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13_ncr:1_{16D788ED-D4E8-42B4-B02E-906993337F38}" xr6:coauthVersionLast="47" xr6:coauthVersionMax="47" xr10:uidLastSave="{00000000-0000-0000-0000-000000000000}"/>
  <bookViews>
    <workbookView xWindow="-103" yWindow="-103" windowWidth="33120" windowHeight="18000" tabRatio="690" firstSheet="4" activeTab="13" xr2:uid="{BEDDA086-3899-4EC0-A870-445CC9E7E800}"/>
  </bookViews>
  <sheets>
    <sheet name="Old R002 codes" sheetId="69" state="hidden" r:id="rId1"/>
    <sheet name="Old Codes" sheetId="15" state="hidden" r:id="rId2"/>
    <sheet name="Codes (3)" sheetId="860" state="hidden" r:id="rId3"/>
    <sheet name="Revenue and DC" sheetId="1413" r:id="rId4"/>
    <sheet name="Qarterly Summary" sheetId="1245" r:id="rId5"/>
    <sheet name="Charts" sheetId="1246" r:id="rId6"/>
    <sheet name="ChatGPT testing" sheetId="908" r:id="rId7"/>
    <sheet name="Macro" sheetId="206" r:id="rId8"/>
    <sheet name="Data" sheetId="532" state="hidden" r:id="rId9"/>
    <sheet name="Validation" sheetId="487" state="hidden" r:id="rId10"/>
    <sheet name="Data validation" sheetId="564" r:id="rId11"/>
    <sheet name="Code list" sheetId="84" r:id="rId12"/>
    <sheet name="Model Builder" sheetId="1328" r:id="rId13"/>
    <sheet name="Codes" sheetId="64" r:id="rId14"/>
    <sheet name="DCF" sheetId="1225" r:id="rId15"/>
    <sheet name="WACC" sheetId="1226" r:id="rId16"/>
    <sheet name="Comps." sheetId="1227" r:id="rId17"/>
    <sheet name="IS BS CF" sheetId="861" r:id="rId18"/>
    <sheet name="Corporate Overhead" sheetId="863" r:id="rId19"/>
    <sheet name="Equity" sheetId="864" r:id="rId20"/>
    <sheet name="GPT cache" sheetId="859" state="veryHidden" r:id="rId21"/>
  </sheets>
  <definedNames>
    <definedName name="_______________a2" localSheetId="5" hidden="1">{#N/A,#N/A,FALSE,"Sheet1"}</definedName>
    <definedName name="_______________a2" localSheetId="4" hidden="1">{#N/A,#N/A,FALSE,"Sheet1"}</definedName>
    <definedName name="_______________a2" hidden="1">{#N/A,#N/A,FALSE,"Sheet1"}</definedName>
    <definedName name="_______________a3" localSheetId="5" hidden="1">{#N/A,#N/A,FALSE,"Sheet1"}</definedName>
    <definedName name="_______________a3" localSheetId="4" hidden="1">{#N/A,#N/A,FALSE,"Sheet1"}</definedName>
    <definedName name="_______________a3" hidden="1">{#N/A,#N/A,FALSE,"Sheet1"}</definedName>
    <definedName name="______________a2" localSheetId="5" hidden="1">{#N/A,#N/A,FALSE,"Sheet1"}</definedName>
    <definedName name="______________a2" localSheetId="4" hidden="1">{#N/A,#N/A,FALSE,"Sheet1"}</definedName>
    <definedName name="______________a2" hidden="1">{#N/A,#N/A,FALSE,"Sheet1"}</definedName>
    <definedName name="______________a3" localSheetId="5" hidden="1">{#N/A,#N/A,FALSE,"Sheet1"}</definedName>
    <definedName name="______________a3" localSheetId="4" hidden="1">{#N/A,#N/A,FALSE,"Sheet1"}</definedName>
    <definedName name="______________a3" hidden="1">{#N/A,#N/A,FALSE,"Sheet1"}</definedName>
    <definedName name="_____________a2" localSheetId="5" hidden="1">{#N/A,#N/A,FALSE,"Sheet1"}</definedName>
    <definedName name="_____________a2" localSheetId="4" hidden="1">{#N/A,#N/A,FALSE,"Sheet1"}</definedName>
    <definedName name="_____________a2" hidden="1">{#N/A,#N/A,FALSE,"Sheet1"}</definedName>
    <definedName name="_____________a3" localSheetId="5" hidden="1">{#N/A,#N/A,FALSE,"Sheet1"}</definedName>
    <definedName name="_____________a3" localSheetId="4" hidden="1">{#N/A,#N/A,FALSE,"Sheet1"}</definedName>
    <definedName name="_____________a3" hidden="1">{#N/A,#N/A,FALSE,"Sheet1"}</definedName>
    <definedName name="___________a2" localSheetId="5" hidden="1">{#N/A,#N/A,FALSE,"Sheet1"}</definedName>
    <definedName name="___________a2" localSheetId="4" hidden="1">{#N/A,#N/A,FALSE,"Sheet1"}</definedName>
    <definedName name="___________a2" hidden="1">{#N/A,#N/A,FALSE,"Sheet1"}</definedName>
    <definedName name="___________a3" localSheetId="5" hidden="1">{#N/A,#N/A,FALSE,"Sheet1"}</definedName>
    <definedName name="___________a3" localSheetId="4" hidden="1">{#N/A,#N/A,FALSE,"Sheet1"}</definedName>
    <definedName name="___________a3" hidden="1">{#N/A,#N/A,FALSE,"Sheet1"}</definedName>
    <definedName name="__________a2" localSheetId="5" hidden="1">{#N/A,#N/A,FALSE,"Sheet1"}</definedName>
    <definedName name="__________a2" localSheetId="4" hidden="1">{#N/A,#N/A,FALSE,"Sheet1"}</definedName>
    <definedName name="__________a2" hidden="1">{#N/A,#N/A,FALSE,"Sheet1"}</definedName>
    <definedName name="__________a3" localSheetId="5" hidden="1">{#N/A,#N/A,FALSE,"Sheet1"}</definedName>
    <definedName name="__________a3" localSheetId="4" hidden="1">{#N/A,#N/A,FALSE,"Sheet1"}</definedName>
    <definedName name="__________a3" hidden="1">{#N/A,#N/A,FALSE,"Sheet1"}</definedName>
    <definedName name="_________a2" localSheetId="5" hidden="1">{#N/A,#N/A,FALSE,"Sheet1"}</definedName>
    <definedName name="_________a2" localSheetId="4" hidden="1">{#N/A,#N/A,FALSE,"Sheet1"}</definedName>
    <definedName name="_________a2" hidden="1">{#N/A,#N/A,FALSE,"Sheet1"}</definedName>
    <definedName name="_________a3" localSheetId="5" hidden="1">{#N/A,#N/A,FALSE,"Sheet1"}</definedName>
    <definedName name="_________a3" localSheetId="4" hidden="1">{#N/A,#N/A,FALSE,"Sheet1"}</definedName>
    <definedName name="_________a3" hidden="1">{#N/A,#N/A,FALSE,"Sheet1"}</definedName>
    <definedName name="________a2" localSheetId="5" hidden="1">{#N/A,#N/A,FALSE,"Sheet1"}</definedName>
    <definedName name="________a2" localSheetId="4" hidden="1">{#N/A,#N/A,FALSE,"Sheet1"}</definedName>
    <definedName name="________a2" hidden="1">{#N/A,#N/A,FALSE,"Sheet1"}</definedName>
    <definedName name="________a3" localSheetId="5" hidden="1">{#N/A,#N/A,FALSE,"Sheet1"}</definedName>
    <definedName name="________a3" localSheetId="4" hidden="1">{#N/A,#N/A,FALSE,"Sheet1"}</definedName>
    <definedName name="________a3" hidden="1">{#N/A,#N/A,FALSE,"Sheet1"}</definedName>
    <definedName name="______a2" localSheetId="5" hidden="1">{#N/A,#N/A,FALSE,"Sheet1"}</definedName>
    <definedName name="______a2" localSheetId="4" hidden="1">{#N/A,#N/A,FALSE,"Sheet1"}</definedName>
    <definedName name="______a2" hidden="1">{#N/A,#N/A,FALSE,"Sheet1"}</definedName>
    <definedName name="______a3" localSheetId="5" hidden="1">{#N/A,#N/A,FALSE,"Sheet1"}</definedName>
    <definedName name="______a3" localSheetId="4" hidden="1">{#N/A,#N/A,FALSE,"Sheet1"}</definedName>
    <definedName name="______a3" hidden="1">{#N/A,#N/A,FALSE,"Sheet1"}</definedName>
    <definedName name="_____a2" localSheetId="5" hidden="1">{#N/A,#N/A,FALSE,"Sheet1"}</definedName>
    <definedName name="_____a2" localSheetId="4" hidden="1">{#N/A,#N/A,FALSE,"Sheet1"}</definedName>
    <definedName name="_____a2" hidden="1">{#N/A,#N/A,FALSE,"Sheet1"}</definedName>
    <definedName name="_____a3" localSheetId="5" hidden="1">{#N/A,#N/A,FALSE,"Sheet1"}</definedName>
    <definedName name="_____a3" localSheetId="4" hidden="1">{#N/A,#N/A,FALSE,"Sheet1"}</definedName>
    <definedName name="_____a3" hidden="1">{#N/A,#N/A,FALSE,"Sheet1"}</definedName>
    <definedName name="____a2" localSheetId="5" hidden="1">{#N/A,#N/A,FALSE,"Sheet1"}</definedName>
    <definedName name="____a2" localSheetId="4" hidden="1">{#N/A,#N/A,FALSE,"Sheet1"}</definedName>
    <definedName name="____a2" hidden="1">{#N/A,#N/A,FALSE,"Sheet1"}</definedName>
    <definedName name="____a3" localSheetId="5" hidden="1">{#N/A,#N/A,FALSE,"Sheet1"}</definedName>
    <definedName name="____a3" localSheetId="4" hidden="1">{#N/A,#N/A,FALSE,"Sheet1"}</definedName>
    <definedName name="____a3" hidden="1">{#N/A,#N/A,FALSE,"Sheet1"}</definedName>
    <definedName name="___a2" localSheetId="5" hidden="1">{#N/A,#N/A,FALSE,"Sheet1"}</definedName>
    <definedName name="___a2" localSheetId="4" hidden="1">{#N/A,#N/A,FALSE,"Sheet1"}</definedName>
    <definedName name="___a2" hidden="1">{#N/A,#N/A,FALSE,"Sheet1"}</definedName>
    <definedName name="___a3" localSheetId="5" hidden="1">{#N/A,#N/A,FALSE,"Sheet1"}</definedName>
    <definedName name="___a3" localSheetId="4" hidden="1">{#N/A,#N/A,FALSE,"Sheet1"}</definedName>
    <definedName name="___a3" hidden="1">{#N/A,#N/A,FALSE,"Sheet1"}</definedName>
    <definedName name="__123Graph_A" localSheetId="5" hidden="1">#REF!</definedName>
    <definedName name="__123Graph_A" localSheetId="16" hidden="1">#REF!</definedName>
    <definedName name="__123Graph_A" localSheetId="18" hidden="1">#REF!</definedName>
    <definedName name="__123Graph_A" localSheetId="14" hidden="1">#REF!</definedName>
    <definedName name="__123Graph_A" localSheetId="19" hidden="1">#REF!</definedName>
    <definedName name="__123Graph_A" localSheetId="17" hidden="1">#REF!</definedName>
    <definedName name="__123Graph_A" localSheetId="1" hidden="1">#REF!</definedName>
    <definedName name="__123Graph_A" localSheetId="4" hidden="1">#REF!</definedName>
    <definedName name="__123Graph_AA" localSheetId="5" hidden="1">#REF!</definedName>
    <definedName name="__123Graph_AA" localSheetId="16" hidden="1">#REF!</definedName>
    <definedName name="__123Graph_AA" localSheetId="18" hidden="1">#REF!</definedName>
    <definedName name="__123Graph_AA" localSheetId="14" hidden="1">#REF!</definedName>
    <definedName name="__123Graph_AA" localSheetId="19" hidden="1">#REF!</definedName>
    <definedName name="__123Graph_AA" localSheetId="17" hidden="1">#REF!</definedName>
    <definedName name="__123Graph_AA" localSheetId="1" hidden="1">#REF!</definedName>
    <definedName name="__123Graph_AA" localSheetId="4" hidden="1">#REF!</definedName>
    <definedName name="__123Graph_B" localSheetId="5" hidden="1">#REF!</definedName>
    <definedName name="__123Graph_B" localSheetId="16" hidden="1">#REF!</definedName>
    <definedName name="__123Graph_B" localSheetId="18" hidden="1">#REF!</definedName>
    <definedName name="__123Graph_B" localSheetId="14" hidden="1">#REF!</definedName>
    <definedName name="__123Graph_B" localSheetId="19" hidden="1">#REF!</definedName>
    <definedName name="__123Graph_B" localSheetId="17" hidden="1">#REF!</definedName>
    <definedName name="__123Graph_B" localSheetId="1" hidden="1">#REF!</definedName>
    <definedName name="__123Graph_B" localSheetId="4" hidden="1">#REF!</definedName>
    <definedName name="__123Graph_C" localSheetId="5" hidden="1">#REF!</definedName>
    <definedName name="__123Graph_C" localSheetId="16" hidden="1">#REF!</definedName>
    <definedName name="__123Graph_C" localSheetId="18" hidden="1">#REF!</definedName>
    <definedName name="__123Graph_C" localSheetId="14" hidden="1">#REF!</definedName>
    <definedName name="__123Graph_C" localSheetId="19" hidden="1">#REF!</definedName>
    <definedName name="__123Graph_C" localSheetId="17" hidden="1">#REF!</definedName>
    <definedName name="__123Graph_C" localSheetId="1" hidden="1">#REF!</definedName>
    <definedName name="__123Graph_C" localSheetId="4" hidden="1">#REF!</definedName>
    <definedName name="__123Graph_D" localSheetId="5" hidden="1">#REF!</definedName>
    <definedName name="__123Graph_D" localSheetId="16" hidden="1">#REF!</definedName>
    <definedName name="__123Graph_D" localSheetId="18" hidden="1">#REF!</definedName>
    <definedName name="__123Graph_D" localSheetId="14" hidden="1">#REF!</definedName>
    <definedName name="__123Graph_D" localSheetId="19" hidden="1">#REF!</definedName>
    <definedName name="__123Graph_D" localSheetId="17" hidden="1">#REF!</definedName>
    <definedName name="__123Graph_D" localSheetId="1" hidden="1">#REF!</definedName>
    <definedName name="__123Graph_D" localSheetId="4" hidden="1">#REF!</definedName>
    <definedName name="__123Graph_E" localSheetId="5" hidden="1">#REF!</definedName>
    <definedName name="__123Graph_E" localSheetId="16" hidden="1">#REF!</definedName>
    <definedName name="__123Graph_E" localSheetId="18" hidden="1">#REF!</definedName>
    <definedName name="__123Graph_E" localSheetId="14" hidden="1">#REF!</definedName>
    <definedName name="__123Graph_E" localSheetId="19" hidden="1">#REF!</definedName>
    <definedName name="__123Graph_E" localSheetId="17" hidden="1">#REF!</definedName>
    <definedName name="__123Graph_E" localSheetId="1" hidden="1">#REF!</definedName>
    <definedName name="__123Graph_E" localSheetId="4" hidden="1">#REF!</definedName>
    <definedName name="__123Graph_F" localSheetId="5" hidden="1">#REF!</definedName>
    <definedName name="__123Graph_F" localSheetId="16" hidden="1">#REF!</definedName>
    <definedName name="__123Graph_F" localSheetId="18" hidden="1">#REF!</definedName>
    <definedName name="__123Graph_F" localSheetId="14" hidden="1">#REF!</definedName>
    <definedName name="__123Graph_F" localSheetId="19" hidden="1">#REF!</definedName>
    <definedName name="__123Graph_F" localSheetId="17" hidden="1">#REF!</definedName>
    <definedName name="__123Graph_F" localSheetId="1" hidden="1">#REF!</definedName>
    <definedName name="__123Graph_F" localSheetId="4" hidden="1">#REF!</definedName>
    <definedName name="__123Graph_X" localSheetId="5" hidden="1">#REF!</definedName>
    <definedName name="__123Graph_X" localSheetId="16" hidden="1">#REF!</definedName>
    <definedName name="__123Graph_X" localSheetId="18" hidden="1">#REF!</definedName>
    <definedName name="__123Graph_X" localSheetId="14" hidden="1">#REF!</definedName>
    <definedName name="__123Graph_X" localSheetId="19" hidden="1">#REF!</definedName>
    <definedName name="__123Graph_X" localSheetId="17" hidden="1">#REF!</definedName>
    <definedName name="__123Graph_X" localSheetId="1" hidden="1">#REF!</definedName>
    <definedName name="__123Graph_X" localSheetId="4" hidden="1">#REF!</definedName>
    <definedName name="__a2" localSheetId="5" hidden="1">{#N/A,#N/A,FALSE,"Sheet1"}</definedName>
    <definedName name="__a2" localSheetId="13" hidden="1">{#N/A,#N/A,FALSE,"Sheet1"}</definedName>
    <definedName name="__a2" localSheetId="2" hidden="1">{#N/A,#N/A,FALSE,"Sheet1"}</definedName>
    <definedName name="__a2" localSheetId="18" hidden="1">{#N/A,#N/A,FALSE,"Sheet1"}</definedName>
    <definedName name="__a2" localSheetId="19" hidden="1">{#N/A,#N/A,FALSE,"Sheet1"}</definedName>
    <definedName name="__a2" localSheetId="17" hidden="1">{#N/A,#N/A,FALSE,"Sheet1"}</definedName>
    <definedName name="__a2" localSheetId="1" hidden="1">{#N/A,#N/A,FALSE,"Sheet1"}</definedName>
    <definedName name="__a2" localSheetId="0" hidden="1">{#N/A,#N/A,FALSE,"Sheet1"}</definedName>
    <definedName name="__a2" localSheetId="4" hidden="1">{#N/A,#N/A,FALSE,"Sheet1"}</definedName>
    <definedName name="__a2" localSheetId="3" hidden="1">{#N/A,#N/A,FALSE,"Sheet1"}</definedName>
    <definedName name="__a3" localSheetId="5" hidden="1">{#N/A,#N/A,FALSE,"Sheet1"}</definedName>
    <definedName name="__a3" localSheetId="13" hidden="1">{#N/A,#N/A,FALSE,"Sheet1"}</definedName>
    <definedName name="__a3" localSheetId="2" hidden="1">{#N/A,#N/A,FALSE,"Sheet1"}</definedName>
    <definedName name="__a3" localSheetId="18" hidden="1">{#N/A,#N/A,FALSE,"Sheet1"}</definedName>
    <definedName name="__a3" localSheetId="19" hidden="1">{#N/A,#N/A,FALSE,"Sheet1"}</definedName>
    <definedName name="__a3" localSheetId="17" hidden="1">{#N/A,#N/A,FALSE,"Sheet1"}</definedName>
    <definedName name="__a3" localSheetId="1" hidden="1">{#N/A,#N/A,FALSE,"Sheet1"}</definedName>
    <definedName name="__a3" localSheetId="0" hidden="1">{#N/A,#N/A,FALSE,"Sheet1"}</definedName>
    <definedName name="__a3" localSheetId="4" hidden="1">{#N/A,#N/A,FALSE,"Sheet1"}</definedName>
    <definedName name="__a3" localSheetId="3" hidden="1">{#N/A,#N/A,FALSE,"Sheet1"}</definedName>
    <definedName name="__FDS_HYPERLINK_TOGGLE_STATE__" hidden="1">"ON"</definedName>
    <definedName name="__IntlFixup" hidden="1">TRUE</definedName>
    <definedName name="_a2" localSheetId="5" hidden="1">{#N/A,#N/A,FALSE,"Sheet1"}</definedName>
    <definedName name="_a2" localSheetId="13" hidden="1">{#N/A,#N/A,FALSE,"Sheet1"}</definedName>
    <definedName name="_a2" localSheetId="2" hidden="1">{#N/A,#N/A,FALSE,"Sheet1"}</definedName>
    <definedName name="_a2" localSheetId="18" hidden="1">{#N/A,#N/A,FALSE,"Sheet1"}</definedName>
    <definedName name="_a2" localSheetId="19" hidden="1">{#N/A,#N/A,FALSE,"Sheet1"}</definedName>
    <definedName name="_a2" localSheetId="17" hidden="1">{#N/A,#N/A,FALSE,"Sheet1"}</definedName>
    <definedName name="_a2" localSheetId="1" hidden="1">{#N/A,#N/A,FALSE,"Sheet1"}</definedName>
    <definedName name="_a2" localSheetId="0" hidden="1">{#N/A,#N/A,FALSE,"Sheet1"}</definedName>
    <definedName name="_a2" localSheetId="4" hidden="1">{#N/A,#N/A,FALSE,"Sheet1"}</definedName>
    <definedName name="_a2" localSheetId="3" hidden="1">{#N/A,#N/A,FALSE,"Sheet1"}</definedName>
    <definedName name="_a3" localSheetId="5" hidden="1">{#N/A,#N/A,FALSE,"Sheet1"}</definedName>
    <definedName name="_a3" localSheetId="13" hidden="1">{#N/A,#N/A,FALSE,"Sheet1"}</definedName>
    <definedName name="_a3" localSheetId="2" hidden="1">{#N/A,#N/A,FALSE,"Sheet1"}</definedName>
    <definedName name="_a3" localSheetId="18" hidden="1">{#N/A,#N/A,FALSE,"Sheet1"}</definedName>
    <definedName name="_a3" localSheetId="19" hidden="1">{#N/A,#N/A,FALSE,"Sheet1"}</definedName>
    <definedName name="_a3" localSheetId="17" hidden="1">{#N/A,#N/A,FALSE,"Sheet1"}</definedName>
    <definedName name="_a3" localSheetId="1" hidden="1">{#N/A,#N/A,FALSE,"Sheet1"}</definedName>
    <definedName name="_a3" localSheetId="0" hidden="1">{#N/A,#N/A,FALSE,"Sheet1"}</definedName>
    <definedName name="_a3" localSheetId="4" hidden="1">{#N/A,#N/A,FALSE,"Sheet1"}</definedName>
    <definedName name="_a3" localSheetId="3"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5" hidden="1">#REF!</definedName>
    <definedName name="_bdm.00286C8B730647308FBBEA2720FFB0AC.edm" localSheetId="18" hidden="1">#REF!</definedName>
    <definedName name="_bdm.00286C8B730647308FBBEA2720FFB0AC.edm" localSheetId="19" hidden="1">#REF!</definedName>
    <definedName name="_bdm.00286C8B730647308FBBEA2720FFB0AC.edm" localSheetId="17" hidden="1">#REF!</definedName>
    <definedName name="_bdm.00286C8B730647308FBBEA2720FFB0AC.edm" localSheetId="1" hidden="1">#REF!</definedName>
    <definedName name="_bdm.00286C8B730647308FBBEA2720FFB0AC.edm" localSheetId="4" hidden="1">#REF!</definedName>
    <definedName name="_bdm.004F05E4AA314011BA0F90C835605EF7.edm" localSheetId="5" hidden="1">#REF!</definedName>
    <definedName name="_bdm.004F05E4AA314011BA0F90C835605EF7.edm" localSheetId="18" hidden="1">#REF!</definedName>
    <definedName name="_bdm.004F05E4AA314011BA0F90C835605EF7.edm" localSheetId="19" hidden="1">#REF!</definedName>
    <definedName name="_bdm.004F05E4AA314011BA0F90C835605EF7.edm" localSheetId="17" hidden="1">#REF!</definedName>
    <definedName name="_bdm.004F05E4AA314011BA0F90C835605EF7.edm" localSheetId="1" hidden="1">#REF!</definedName>
    <definedName name="_bdm.004F05E4AA314011BA0F90C835605EF7.edm" localSheetId="4" hidden="1">#REF!</definedName>
    <definedName name="_bdm.0056E445CB324F118C35C2E9031CD071.edm" localSheetId="5" hidden="1">#REF!</definedName>
    <definedName name="_bdm.0056E445CB324F118C35C2E9031CD071.edm" localSheetId="18" hidden="1">#REF!</definedName>
    <definedName name="_bdm.0056E445CB324F118C35C2E9031CD071.edm" localSheetId="19" hidden="1">#REF!</definedName>
    <definedName name="_bdm.0056E445CB324F118C35C2E9031CD071.edm" localSheetId="17" hidden="1">#REF!</definedName>
    <definedName name="_bdm.0056E445CB324F118C35C2E9031CD071.edm" localSheetId="1" hidden="1">#REF!</definedName>
    <definedName name="_bdm.0056E445CB324F118C35C2E9031CD071.edm" localSheetId="4" hidden="1">#REF!</definedName>
    <definedName name="_bdm.00AE045DC9FC4C4681CC75B2F2417B33.edm" localSheetId="5" hidden="1">#REF!</definedName>
    <definedName name="_bdm.00AE045DC9FC4C4681CC75B2F2417B33.edm" localSheetId="18" hidden="1">#REF!</definedName>
    <definedName name="_bdm.00AE045DC9FC4C4681CC75B2F2417B33.edm" localSheetId="19" hidden="1">#REF!</definedName>
    <definedName name="_bdm.00AE045DC9FC4C4681CC75B2F2417B33.edm" localSheetId="17" hidden="1">#REF!</definedName>
    <definedName name="_bdm.00AE045DC9FC4C4681CC75B2F2417B33.edm" localSheetId="1" hidden="1">#REF!</definedName>
    <definedName name="_bdm.00AE045DC9FC4C4681CC75B2F2417B33.edm" localSheetId="4" hidden="1">#REF!</definedName>
    <definedName name="_bdm.00B59164873447278737F0EDAF34960A.edm" localSheetId="5" hidden="1">#REF!</definedName>
    <definedName name="_bdm.00B59164873447278737F0EDAF34960A.edm" localSheetId="18" hidden="1">#REF!</definedName>
    <definedName name="_bdm.00B59164873447278737F0EDAF34960A.edm" localSheetId="19" hidden="1">#REF!</definedName>
    <definedName name="_bdm.00B59164873447278737F0EDAF34960A.edm" localSheetId="17" hidden="1">#REF!</definedName>
    <definedName name="_bdm.00B59164873447278737F0EDAF34960A.edm" localSheetId="1" hidden="1">#REF!</definedName>
    <definedName name="_bdm.00B59164873447278737F0EDAF34960A.edm" localSheetId="4" hidden="1">#REF!</definedName>
    <definedName name="_bdm.014BB5E76FAE462FA811963F5D61196B.edm" localSheetId="5" hidden="1">#REF!</definedName>
    <definedName name="_bdm.014BB5E76FAE462FA811963F5D61196B.edm" localSheetId="18" hidden="1">#REF!</definedName>
    <definedName name="_bdm.014BB5E76FAE462FA811963F5D61196B.edm" localSheetId="19" hidden="1">#REF!</definedName>
    <definedName name="_bdm.014BB5E76FAE462FA811963F5D61196B.edm" localSheetId="17" hidden="1">#REF!</definedName>
    <definedName name="_bdm.014BB5E76FAE462FA811963F5D61196B.edm" localSheetId="1" hidden="1">#REF!</definedName>
    <definedName name="_bdm.014BB5E76FAE462FA811963F5D61196B.edm" localSheetId="4" hidden="1">#REF!</definedName>
    <definedName name="_bdm.020E6E9B94454B0998597C7453EF7B65.edm" localSheetId="5" hidden="1">#REF!</definedName>
    <definedName name="_bdm.020E6E9B94454B0998597C7453EF7B65.edm" localSheetId="18" hidden="1">#REF!</definedName>
    <definedName name="_bdm.020E6E9B94454B0998597C7453EF7B65.edm" localSheetId="19" hidden="1">#REF!</definedName>
    <definedName name="_bdm.020E6E9B94454B0998597C7453EF7B65.edm" localSheetId="17" hidden="1">#REF!</definedName>
    <definedName name="_bdm.020E6E9B94454B0998597C7453EF7B65.edm" localSheetId="1" hidden="1">#REF!</definedName>
    <definedName name="_bdm.020E6E9B94454B0998597C7453EF7B65.edm" localSheetId="4" hidden="1">#REF!</definedName>
    <definedName name="_bdm.02EC949483F141B2AF218701670BCB7A.edm" localSheetId="5" hidden="1">#REF!</definedName>
    <definedName name="_bdm.02EC949483F141B2AF218701670BCB7A.edm" localSheetId="18" hidden="1">#REF!</definedName>
    <definedName name="_bdm.02EC949483F141B2AF218701670BCB7A.edm" localSheetId="19" hidden="1">#REF!</definedName>
    <definedName name="_bdm.02EC949483F141B2AF218701670BCB7A.edm" localSheetId="17" hidden="1">#REF!</definedName>
    <definedName name="_bdm.02EC949483F141B2AF218701670BCB7A.edm" localSheetId="1" hidden="1">#REF!</definedName>
    <definedName name="_bdm.02EC949483F141B2AF218701670BCB7A.edm" localSheetId="4" hidden="1">#REF!</definedName>
    <definedName name="_bdm.032ED2E537974536B1AA84102E4C60CE.edm" localSheetId="5" hidden="1">#REF!</definedName>
    <definedName name="_bdm.032ED2E537974536B1AA84102E4C60CE.edm" localSheetId="18" hidden="1">#REF!</definedName>
    <definedName name="_bdm.032ED2E537974536B1AA84102E4C60CE.edm" localSheetId="19" hidden="1">#REF!</definedName>
    <definedName name="_bdm.032ED2E537974536B1AA84102E4C60CE.edm" localSheetId="17" hidden="1">#REF!</definedName>
    <definedName name="_bdm.032ED2E537974536B1AA84102E4C60CE.edm" localSheetId="1" hidden="1">#REF!</definedName>
    <definedName name="_bdm.032ED2E537974536B1AA84102E4C60CE.edm" localSheetId="4" hidden="1">#REF!</definedName>
    <definedName name="_bdm.035DF221C4204368BAAE399A052DC636.edm" localSheetId="5" hidden="1">#REF!</definedName>
    <definedName name="_bdm.035DF221C4204368BAAE399A052DC636.edm" localSheetId="18" hidden="1">#REF!</definedName>
    <definedName name="_bdm.035DF221C4204368BAAE399A052DC636.edm" localSheetId="19" hidden="1">#REF!</definedName>
    <definedName name="_bdm.035DF221C4204368BAAE399A052DC636.edm" localSheetId="17" hidden="1">#REF!</definedName>
    <definedName name="_bdm.035DF221C4204368BAAE399A052DC636.edm" localSheetId="1" hidden="1">#REF!</definedName>
    <definedName name="_bdm.035DF221C4204368BAAE399A052DC636.edm" localSheetId="4" hidden="1">#REF!</definedName>
    <definedName name="_bdm.036715D5BDB04E589C9D3D421A8E4D93.edm" localSheetId="5" hidden="1">#REF!</definedName>
    <definedName name="_bdm.036715D5BDB04E589C9D3D421A8E4D93.edm" localSheetId="18" hidden="1">#REF!</definedName>
    <definedName name="_bdm.036715D5BDB04E589C9D3D421A8E4D93.edm" localSheetId="19" hidden="1">#REF!</definedName>
    <definedName name="_bdm.036715D5BDB04E589C9D3D421A8E4D93.edm" localSheetId="17" hidden="1">#REF!</definedName>
    <definedName name="_bdm.036715D5BDB04E589C9D3D421A8E4D93.edm" localSheetId="1" hidden="1">#REF!</definedName>
    <definedName name="_bdm.036715D5BDB04E589C9D3D421A8E4D93.edm" localSheetId="4" hidden="1">#REF!</definedName>
    <definedName name="_bdm.03F3E100E9B64ED499F2F076282A300C.edm" localSheetId="5" hidden="1">#REF!</definedName>
    <definedName name="_bdm.03F3E100E9B64ED499F2F076282A300C.edm" localSheetId="18" hidden="1">#REF!</definedName>
    <definedName name="_bdm.03F3E100E9B64ED499F2F076282A300C.edm" localSheetId="19" hidden="1">#REF!</definedName>
    <definedName name="_bdm.03F3E100E9B64ED499F2F076282A300C.edm" localSheetId="17" hidden="1">#REF!</definedName>
    <definedName name="_bdm.03F3E100E9B64ED499F2F076282A300C.edm" localSheetId="1" hidden="1">#REF!</definedName>
    <definedName name="_bdm.03F3E100E9B64ED499F2F076282A300C.edm" localSheetId="4" hidden="1">#REF!</definedName>
    <definedName name="_bdm.0450EBC3A9A7436C803A099D89271CF6.edm" localSheetId="5" hidden="1">#REF!</definedName>
    <definedName name="_bdm.0450EBC3A9A7436C803A099D89271CF6.edm" localSheetId="18" hidden="1">#REF!</definedName>
    <definedName name="_bdm.0450EBC3A9A7436C803A099D89271CF6.edm" localSheetId="19" hidden="1">#REF!</definedName>
    <definedName name="_bdm.0450EBC3A9A7436C803A099D89271CF6.edm" localSheetId="17" hidden="1">#REF!</definedName>
    <definedName name="_bdm.0450EBC3A9A7436C803A099D89271CF6.edm" localSheetId="1" hidden="1">#REF!</definedName>
    <definedName name="_bdm.0450EBC3A9A7436C803A099D89271CF6.edm" localSheetId="4" hidden="1">#REF!</definedName>
    <definedName name="_bdm.045BAA320F2A4D76A79469EE02C1FFAA.edm" localSheetId="5" hidden="1">#REF!</definedName>
    <definedName name="_bdm.045BAA320F2A4D76A79469EE02C1FFAA.edm" localSheetId="18" hidden="1">#REF!</definedName>
    <definedName name="_bdm.045BAA320F2A4D76A79469EE02C1FFAA.edm" localSheetId="19" hidden="1">#REF!</definedName>
    <definedName name="_bdm.045BAA320F2A4D76A79469EE02C1FFAA.edm" localSheetId="17" hidden="1">#REF!</definedName>
    <definedName name="_bdm.045BAA320F2A4D76A79469EE02C1FFAA.edm" localSheetId="1" hidden="1">#REF!</definedName>
    <definedName name="_bdm.045BAA320F2A4D76A79469EE02C1FFAA.edm" localSheetId="4" hidden="1">#REF!</definedName>
    <definedName name="_bdm.0543CB9A48184870BD9F14F81F5A728C.edm" localSheetId="5" hidden="1">#REF!</definedName>
    <definedName name="_bdm.0543CB9A48184870BD9F14F81F5A728C.edm" localSheetId="18" hidden="1">#REF!</definedName>
    <definedName name="_bdm.0543CB9A48184870BD9F14F81F5A728C.edm" localSheetId="19" hidden="1">#REF!</definedName>
    <definedName name="_bdm.0543CB9A48184870BD9F14F81F5A728C.edm" localSheetId="17" hidden="1">#REF!</definedName>
    <definedName name="_bdm.0543CB9A48184870BD9F14F81F5A728C.edm" localSheetId="1" hidden="1">#REF!</definedName>
    <definedName name="_bdm.0543CB9A48184870BD9F14F81F5A728C.edm" localSheetId="4" hidden="1">#REF!</definedName>
    <definedName name="_bdm.05DC0213DBD945F79F83104C9E5424D5.edm" localSheetId="5" hidden="1">#REF!</definedName>
    <definedName name="_bdm.05DC0213DBD945F79F83104C9E5424D5.edm" localSheetId="18" hidden="1">#REF!</definedName>
    <definedName name="_bdm.05DC0213DBD945F79F83104C9E5424D5.edm" localSheetId="19" hidden="1">#REF!</definedName>
    <definedName name="_bdm.05DC0213DBD945F79F83104C9E5424D5.edm" localSheetId="17" hidden="1">#REF!</definedName>
    <definedName name="_bdm.05DC0213DBD945F79F83104C9E5424D5.edm" localSheetId="1" hidden="1">#REF!</definedName>
    <definedName name="_bdm.05DC0213DBD945F79F83104C9E5424D5.edm" localSheetId="4" hidden="1">#REF!</definedName>
    <definedName name="_bdm.06143D817B3A4FF0A1A377C0FAC0507A.edm" localSheetId="5" hidden="1">#REF!</definedName>
    <definedName name="_bdm.06143D817B3A4FF0A1A377C0FAC0507A.edm" localSheetId="18" hidden="1">#REF!</definedName>
    <definedName name="_bdm.06143D817B3A4FF0A1A377C0FAC0507A.edm" localSheetId="19" hidden="1">#REF!</definedName>
    <definedName name="_bdm.06143D817B3A4FF0A1A377C0FAC0507A.edm" localSheetId="17" hidden="1">#REF!</definedName>
    <definedName name="_bdm.06143D817B3A4FF0A1A377C0FAC0507A.edm" localSheetId="1" hidden="1">#REF!</definedName>
    <definedName name="_bdm.06143D817B3A4FF0A1A377C0FAC0507A.edm" localSheetId="4" hidden="1">#REF!</definedName>
    <definedName name="_bdm.0642128DE27D43CC802D6D593314DB43.edm" localSheetId="5" hidden="1">#REF!</definedName>
    <definedName name="_bdm.0642128DE27D43CC802D6D593314DB43.edm" localSheetId="18" hidden="1">#REF!</definedName>
    <definedName name="_bdm.0642128DE27D43CC802D6D593314DB43.edm" localSheetId="19" hidden="1">#REF!</definedName>
    <definedName name="_bdm.0642128DE27D43CC802D6D593314DB43.edm" localSheetId="17" hidden="1">#REF!</definedName>
    <definedName name="_bdm.0642128DE27D43CC802D6D593314DB43.edm" localSheetId="1" hidden="1">#REF!</definedName>
    <definedName name="_bdm.0642128DE27D43CC802D6D593314DB43.edm" localSheetId="4" hidden="1">#REF!</definedName>
    <definedName name="_bdm.0693993121BD43ED8EBCAFDEF02F47F6.edm" localSheetId="5" hidden="1">#REF!</definedName>
    <definedName name="_bdm.0693993121BD43ED8EBCAFDEF02F47F6.edm" localSheetId="18" hidden="1">#REF!</definedName>
    <definedName name="_bdm.0693993121BD43ED8EBCAFDEF02F47F6.edm" localSheetId="19" hidden="1">#REF!</definedName>
    <definedName name="_bdm.0693993121BD43ED8EBCAFDEF02F47F6.edm" localSheetId="17" hidden="1">#REF!</definedName>
    <definedName name="_bdm.0693993121BD43ED8EBCAFDEF02F47F6.edm" localSheetId="1" hidden="1">#REF!</definedName>
    <definedName name="_bdm.0693993121BD43ED8EBCAFDEF02F47F6.edm" localSheetId="4" hidden="1">#REF!</definedName>
    <definedName name="_bdm.06FB88647088458AB047FBAE147B8F32.edm" localSheetId="5" hidden="1">#REF!</definedName>
    <definedName name="_bdm.06FB88647088458AB047FBAE147B8F32.edm" localSheetId="18" hidden="1">#REF!</definedName>
    <definedName name="_bdm.06FB88647088458AB047FBAE147B8F32.edm" localSheetId="19" hidden="1">#REF!</definedName>
    <definedName name="_bdm.06FB88647088458AB047FBAE147B8F32.edm" localSheetId="17" hidden="1">#REF!</definedName>
    <definedName name="_bdm.06FB88647088458AB047FBAE147B8F32.edm" localSheetId="1" hidden="1">#REF!</definedName>
    <definedName name="_bdm.06FB88647088458AB047FBAE147B8F32.edm" localSheetId="4" hidden="1">#REF!</definedName>
    <definedName name="_bdm.073CCCB41347499CAA5D772115D4C4A1.edm" localSheetId="5" hidden="1">#REF!</definedName>
    <definedName name="_bdm.073CCCB41347499CAA5D772115D4C4A1.edm" localSheetId="18" hidden="1">#REF!</definedName>
    <definedName name="_bdm.073CCCB41347499CAA5D772115D4C4A1.edm" localSheetId="19" hidden="1">#REF!</definedName>
    <definedName name="_bdm.073CCCB41347499CAA5D772115D4C4A1.edm" localSheetId="17" hidden="1">#REF!</definedName>
    <definedName name="_bdm.073CCCB41347499CAA5D772115D4C4A1.edm" localSheetId="1" hidden="1">#REF!</definedName>
    <definedName name="_bdm.073CCCB41347499CAA5D772115D4C4A1.edm" localSheetId="4" hidden="1">#REF!</definedName>
    <definedName name="_bdm.07678C3C42EB4657B3F8DD8C5B40CA80.edm" localSheetId="5" hidden="1">#REF!</definedName>
    <definedName name="_bdm.07678C3C42EB4657B3F8DD8C5B40CA80.edm" localSheetId="18" hidden="1">#REF!</definedName>
    <definedName name="_bdm.07678C3C42EB4657B3F8DD8C5B40CA80.edm" localSheetId="19" hidden="1">#REF!</definedName>
    <definedName name="_bdm.07678C3C42EB4657B3F8DD8C5B40CA80.edm" localSheetId="17" hidden="1">#REF!</definedName>
    <definedName name="_bdm.07678C3C42EB4657B3F8DD8C5B40CA80.edm" localSheetId="1" hidden="1">#REF!</definedName>
    <definedName name="_bdm.07678C3C42EB4657B3F8DD8C5B40CA80.edm" localSheetId="4" hidden="1">#REF!</definedName>
    <definedName name="_bdm.079B77183AF2481BAA435F27ABE7996A.edm" localSheetId="5" hidden="1">#REF!</definedName>
    <definedName name="_bdm.079B77183AF2481BAA435F27ABE7996A.edm" localSheetId="18" hidden="1">#REF!</definedName>
    <definedName name="_bdm.079B77183AF2481BAA435F27ABE7996A.edm" localSheetId="19" hidden="1">#REF!</definedName>
    <definedName name="_bdm.079B77183AF2481BAA435F27ABE7996A.edm" localSheetId="17" hidden="1">#REF!</definedName>
    <definedName name="_bdm.079B77183AF2481BAA435F27ABE7996A.edm" localSheetId="1" hidden="1">#REF!</definedName>
    <definedName name="_bdm.079B77183AF2481BAA435F27ABE7996A.edm" localSheetId="4" hidden="1">#REF!</definedName>
    <definedName name="_bdm.096B660DC1A1470A906C8AA32D804554.edm" localSheetId="5" hidden="1">#REF!</definedName>
    <definedName name="_bdm.096B660DC1A1470A906C8AA32D804554.edm" localSheetId="18" hidden="1">#REF!</definedName>
    <definedName name="_bdm.096B660DC1A1470A906C8AA32D804554.edm" localSheetId="19" hidden="1">#REF!</definedName>
    <definedName name="_bdm.096B660DC1A1470A906C8AA32D804554.edm" localSheetId="17" hidden="1">#REF!</definedName>
    <definedName name="_bdm.096B660DC1A1470A906C8AA32D804554.edm" localSheetId="1" hidden="1">#REF!</definedName>
    <definedName name="_bdm.096B660DC1A1470A906C8AA32D804554.edm" localSheetId="4" hidden="1">#REF!</definedName>
    <definedName name="_bdm.09D7837447BC4BA1BE705FE94CB5F2D5.edm" localSheetId="5" hidden="1">#REF!</definedName>
    <definedName name="_bdm.09D7837447BC4BA1BE705FE94CB5F2D5.edm" localSheetId="18" hidden="1">#REF!</definedName>
    <definedName name="_bdm.09D7837447BC4BA1BE705FE94CB5F2D5.edm" localSheetId="19" hidden="1">#REF!</definedName>
    <definedName name="_bdm.09D7837447BC4BA1BE705FE94CB5F2D5.edm" localSheetId="17" hidden="1">#REF!</definedName>
    <definedName name="_bdm.09D7837447BC4BA1BE705FE94CB5F2D5.edm" localSheetId="1" hidden="1">#REF!</definedName>
    <definedName name="_bdm.09D7837447BC4BA1BE705FE94CB5F2D5.edm" localSheetId="4" hidden="1">#REF!</definedName>
    <definedName name="_bdm.09ECBB276B23488AB5228EE168C35D29.edm" localSheetId="5" hidden="1">#REF!</definedName>
    <definedName name="_bdm.09ECBB276B23488AB5228EE168C35D29.edm" localSheetId="18" hidden="1">#REF!</definedName>
    <definedName name="_bdm.09ECBB276B23488AB5228EE168C35D29.edm" localSheetId="19" hidden="1">#REF!</definedName>
    <definedName name="_bdm.09ECBB276B23488AB5228EE168C35D29.edm" localSheetId="17" hidden="1">#REF!</definedName>
    <definedName name="_bdm.09ECBB276B23488AB5228EE168C35D29.edm" localSheetId="1" hidden="1">#REF!</definedName>
    <definedName name="_bdm.09ECBB276B23488AB5228EE168C35D29.edm" localSheetId="4" hidden="1">#REF!</definedName>
    <definedName name="_bdm.0A00605DC03C40E18A1C7735A70D36C3.edm" localSheetId="5" hidden="1">#REF!</definedName>
    <definedName name="_bdm.0A00605DC03C40E18A1C7735A70D36C3.edm" localSheetId="18" hidden="1">#REF!</definedName>
    <definedName name="_bdm.0A00605DC03C40E18A1C7735A70D36C3.edm" localSheetId="19" hidden="1">#REF!</definedName>
    <definedName name="_bdm.0A00605DC03C40E18A1C7735A70D36C3.edm" localSheetId="17" hidden="1">#REF!</definedName>
    <definedName name="_bdm.0A00605DC03C40E18A1C7735A70D36C3.edm" localSheetId="1" hidden="1">#REF!</definedName>
    <definedName name="_bdm.0A00605DC03C40E18A1C7735A70D36C3.edm" localSheetId="4" hidden="1">#REF!</definedName>
    <definedName name="_bdm.0AB2B3D8DE9A4FF19744BA8B5E12A237.edm" localSheetId="5" hidden="1">#REF!</definedName>
    <definedName name="_bdm.0AB2B3D8DE9A4FF19744BA8B5E12A237.edm" localSheetId="18" hidden="1">#REF!</definedName>
    <definedName name="_bdm.0AB2B3D8DE9A4FF19744BA8B5E12A237.edm" localSheetId="19" hidden="1">#REF!</definedName>
    <definedName name="_bdm.0AB2B3D8DE9A4FF19744BA8B5E12A237.edm" localSheetId="17" hidden="1">#REF!</definedName>
    <definedName name="_bdm.0AB2B3D8DE9A4FF19744BA8B5E12A237.edm" localSheetId="1" hidden="1">#REF!</definedName>
    <definedName name="_bdm.0AB2B3D8DE9A4FF19744BA8B5E12A237.edm" localSheetId="4" hidden="1">#REF!</definedName>
    <definedName name="_bdm.0AFC8FFD2E83420F88ECF01930B5097F.edm" localSheetId="5" hidden="1">#REF!</definedName>
    <definedName name="_bdm.0AFC8FFD2E83420F88ECF01930B5097F.edm" localSheetId="18" hidden="1">#REF!</definedName>
    <definedName name="_bdm.0AFC8FFD2E83420F88ECF01930B5097F.edm" localSheetId="19" hidden="1">#REF!</definedName>
    <definedName name="_bdm.0AFC8FFD2E83420F88ECF01930B5097F.edm" localSheetId="17" hidden="1">#REF!</definedName>
    <definedName name="_bdm.0AFC8FFD2E83420F88ECF01930B5097F.edm" localSheetId="1" hidden="1">#REF!</definedName>
    <definedName name="_bdm.0AFC8FFD2E83420F88ECF01930B5097F.edm" localSheetId="4" hidden="1">#REF!</definedName>
    <definedName name="_bdm.0B5076CD5889402CA574FFE201B6C51D.edm" localSheetId="5" hidden="1">#REF!</definedName>
    <definedName name="_bdm.0B5076CD5889402CA574FFE201B6C51D.edm" localSheetId="18" hidden="1">#REF!</definedName>
    <definedName name="_bdm.0B5076CD5889402CA574FFE201B6C51D.edm" localSheetId="19" hidden="1">#REF!</definedName>
    <definedName name="_bdm.0B5076CD5889402CA574FFE201B6C51D.edm" localSheetId="17" hidden="1">#REF!</definedName>
    <definedName name="_bdm.0B5076CD5889402CA574FFE201B6C51D.edm" localSheetId="1" hidden="1">#REF!</definedName>
    <definedName name="_bdm.0B5076CD5889402CA574FFE201B6C51D.edm" localSheetId="4" hidden="1">#REF!</definedName>
    <definedName name="_bdm.0B73CB5B459C4BCAB916BB4B334EA6D9.edm" localSheetId="5" hidden="1">#REF!</definedName>
    <definedName name="_bdm.0B73CB5B459C4BCAB916BB4B334EA6D9.edm" localSheetId="18" hidden="1">#REF!</definedName>
    <definedName name="_bdm.0B73CB5B459C4BCAB916BB4B334EA6D9.edm" localSheetId="19" hidden="1">#REF!</definedName>
    <definedName name="_bdm.0B73CB5B459C4BCAB916BB4B334EA6D9.edm" localSheetId="17" hidden="1">#REF!</definedName>
    <definedName name="_bdm.0B73CB5B459C4BCAB916BB4B334EA6D9.edm" localSheetId="1" hidden="1">#REF!</definedName>
    <definedName name="_bdm.0B73CB5B459C4BCAB916BB4B334EA6D9.edm" localSheetId="4" hidden="1">#REF!</definedName>
    <definedName name="_bdm.0B7E6AE6CD8D44C1BC9EB3658D025021.edm" localSheetId="5" hidden="1">#REF!</definedName>
    <definedName name="_bdm.0B7E6AE6CD8D44C1BC9EB3658D025021.edm" localSheetId="18" hidden="1">#REF!</definedName>
    <definedName name="_bdm.0B7E6AE6CD8D44C1BC9EB3658D025021.edm" localSheetId="19" hidden="1">#REF!</definedName>
    <definedName name="_bdm.0B7E6AE6CD8D44C1BC9EB3658D025021.edm" localSheetId="17" hidden="1">#REF!</definedName>
    <definedName name="_bdm.0B7E6AE6CD8D44C1BC9EB3658D025021.edm" localSheetId="1" hidden="1">#REF!</definedName>
    <definedName name="_bdm.0B7E6AE6CD8D44C1BC9EB3658D025021.edm" localSheetId="4" hidden="1">#REF!</definedName>
    <definedName name="_bdm.0BBDDC04652C4BC5BF1F9C5DA110A6E0.edm" localSheetId="5" hidden="1">#REF!</definedName>
    <definedName name="_bdm.0BBDDC04652C4BC5BF1F9C5DA110A6E0.edm" localSheetId="18" hidden="1">#REF!</definedName>
    <definedName name="_bdm.0BBDDC04652C4BC5BF1F9C5DA110A6E0.edm" localSheetId="19" hidden="1">#REF!</definedName>
    <definedName name="_bdm.0BBDDC04652C4BC5BF1F9C5DA110A6E0.edm" localSheetId="17" hidden="1">#REF!</definedName>
    <definedName name="_bdm.0BBDDC04652C4BC5BF1F9C5DA110A6E0.edm" localSheetId="1" hidden="1">#REF!</definedName>
    <definedName name="_bdm.0BBDDC04652C4BC5BF1F9C5DA110A6E0.edm" localSheetId="4" hidden="1">#REF!</definedName>
    <definedName name="_bdm.0C0E5F97FBA34733BF63955BDBA54712.edm" localSheetId="5" hidden="1">#REF!</definedName>
    <definedName name="_bdm.0C0E5F97FBA34733BF63955BDBA54712.edm" localSheetId="18" hidden="1">#REF!</definedName>
    <definedName name="_bdm.0C0E5F97FBA34733BF63955BDBA54712.edm" localSheetId="19" hidden="1">#REF!</definedName>
    <definedName name="_bdm.0C0E5F97FBA34733BF63955BDBA54712.edm" localSheetId="17" hidden="1">#REF!</definedName>
    <definedName name="_bdm.0C0E5F97FBA34733BF63955BDBA54712.edm" localSheetId="1" hidden="1">#REF!</definedName>
    <definedName name="_bdm.0C0E5F97FBA34733BF63955BDBA54712.edm" localSheetId="4" hidden="1">#REF!</definedName>
    <definedName name="_bdm.0C21FCBF082F4CBC98880AF2978FB4A5.edm" localSheetId="5" hidden="1">#REF!</definedName>
    <definedName name="_bdm.0C21FCBF082F4CBC98880AF2978FB4A5.edm" localSheetId="18" hidden="1">#REF!</definedName>
    <definedName name="_bdm.0C21FCBF082F4CBC98880AF2978FB4A5.edm" localSheetId="19" hidden="1">#REF!</definedName>
    <definedName name="_bdm.0C21FCBF082F4CBC98880AF2978FB4A5.edm" localSheetId="17" hidden="1">#REF!</definedName>
    <definedName name="_bdm.0C21FCBF082F4CBC98880AF2978FB4A5.edm" localSheetId="1" hidden="1">#REF!</definedName>
    <definedName name="_bdm.0C21FCBF082F4CBC98880AF2978FB4A5.edm" localSheetId="4" hidden="1">#REF!</definedName>
    <definedName name="_bdm.0C81A147B4D447E69A7255A1F5938140.edm" localSheetId="5" hidden="1">#REF!</definedName>
    <definedName name="_bdm.0C81A147B4D447E69A7255A1F5938140.edm" localSheetId="18" hidden="1">#REF!</definedName>
    <definedName name="_bdm.0C81A147B4D447E69A7255A1F5938140.edm" localSheetId="19" hidden="1">#REF!</definedName>
    <definedName name="_bdm.0C81A147B4D447E69A7255A1F5938140.edm" localSheetId="17" hidden="1">#REF!</definedName>
    <definedName name="_bdm.0C81A147B4D447E69A7255A1F5938140.edm" localSheetId="1" hidden="1">#REF!</definedName>
    <definedName name="_bdm.0C81A147B4D447E69A7255A1F5938140.edm" localSheetId="4" hidden="1">#REF!</definedName>
    <definedName name="_bdm.0CFFBEFCEF994CE7B1B26F6395A45C09.edm" localSheetId="5" hidden="1">#REF!</definedName>
    <definedName name="_bdm.0CFFBEFCEF994CE7B1B26F6395A45C09.edm" localSheetId="18" hidden="1">#REF!</definedName>
    <definedName name="_bdm.0CFFBEFCEF994CE7B1B26F6395A45C09.edm" localSheetId="19" hidden="1">#REF!</definedName>
    <definedName name="_bdm.0CFFBEFCEF994CE7B1B26F6395A45C09.edm" localSheetId="17" hidden="1">#REF!</definedName>
    <definedName name="_bdm.0CFFBEFCEF994CE7B1B26F6395A45C09.edm" localSheetId="1" hidden="1">#REF!</definedName>
    <definedName name="_bdm.0CFFBEFCEF994CE7B1B26F6395A45C09.edm" localSheetId="4" hidden="1">#REF!</definedName>
    <definedName name="_bdm.0D1B1C283C104105909663393E1CB0B5.edm" localSheetId="5" hidden="1">#REF!</definedName>
    <definedName name="_bdm.0D1B1C283C104105909663393E1CB0B5.edm" localSheetId="18" hidden="1">#REF!</definedName>
    <definedName name="_bdm.0D1B1C283C104105909663393E1CB0B5.edm" localSheetId="19" hidden="1">#REF!</definedName>
    <definedName name="_bdm.0D1B1C283C104105909663393E1CB0B5.edm" localSheetId="17" hidden="1">#REF!</definedName>
    <definedName name="_bdm.0D1B1C283C104105909663393E1CB0B5.edm" localSheetId="1" hidden="1">#REF!</definedName>
    <definedName name="_bdm.0D1B1C283C104105909663393E1CB0B5.edm" localSheetId="4" hidden="1">#REF!</definedName>
    <definedName name="_bdm.0DB47D54782245BF9094D21941F6921F.edm" localSheetId="5" hidden="1">#REF!</definedName>
    <definedName name="_bdm.0DB47D54782245BF9094D21941F6921F.edm" localSheetId="18" hidden="1">#REF!</definedName>
    <definedName name="_bdm.0DB47D54782245BF9094D21941F6921F.edm" localSheetId="19" hidden="1">#REF!</definedName>
    <definedName name="_bdm.0DB47D54782245BF9094D21941F6921F.edm" localSheetId="17" hidden="1">#REF!</definedName>
    <definedName name="_bdm.0DB47D54782245BF9094D21941F6921F.edm" localSheetId="1" hidden="1">#REF!</definedName>
    <definedName name="_bdm.0DB47D54782245BF9094D21941F6921F.edm" localSheetId="4" hidden="1">#REF!</definedName>
    <definedName name="_bdm.0DCC25571DD14E73B08A457E5E29BB47.edm" localSheetId="5" hidden="1">#REF!</definedName>
    <definedName name="_bdm.0DCC25571DD14E73B08A457E5E29BB47.edm" localSheetId="18" hidden="1">#REF!</definedName>
    <definedName name="_bdm.0DCC25571DD14E73B08A457E5E29BB47.edm" localSheetId="19" hidden="1">#REF!</definedName>
    <definedName name="_bdm.0DCC25571DD14E73B08A457E5E29BB47.edm" localSheetId="17" hidden="1">#REF!</definedName>
    <definedName name="_bdm.0DCC25571DD14E73B08A457E5E29BB47.edm" localSheetId="1" hidden="1">#REF!</definedName>
    <definedName name="_bdm.0DCC25571DD14E73B08A457E5E29BB47.edm" localSheetId="4" hidden="1">#REF!</definedName>
    <definedName name="_bdm.0E289CCA8F914FAA9CFB7D2492FFF043.edm" localSheetId="5" hidden="1">#REF!</definedName>
    <definedName name="_bdm.0E289CCA8F914FAA9CFB7D2492FFF043.edm" localSheetId="18" hidden="1">#REF!</definedName>
    <definedName name="_bdm.0E289CCA8F914FAA9CFB7D2492FFF043.edm" localSheetId="19" hidden="1">#REF!</definedName>
    <definedName name="_bdm.0E289CCA8F914FAA9CFB7D2492FFF043.edm" localSheetId="17" hidden="1">#REF!</definedName>
    <definedName name="_bdm.0E289CCA8F914FAA9CFB7D2492FFF043.edm" localSheetId="1" hidden="1">#REF!</definedName>
    <definedName name="_bdm.0E289CCA8F914FAA9CFB7D2492FFF043.edm" localSheetId="4" hidden="1">#REF!</definedName>
    <definedName name="_bdm.0E7B24A41F624F85BE90DCE2295FDD4F.edm" localSheetId="5" hidden="1">#REF!</definedName>
    <definedName name="_bdm.0E7B24A41F624F85BE90DCE2295FDD4F.edm" localSheetId="18" hidden="1">#REF!</definedName>
    <definedName name="_bdm.0E7B24A41F624F85BE90DCE2295FDD4F.edm" localSheetId="19" hidden="1">#REF!</definedName>
    <definedName name="_bdm.0E7B24A41F624F85BE90DCE2295FDD4F.edm" localSheetId="17" hidden="1">#REF!</definedName>
    <definedName name="_bdm.0E7B24A41F624F85BE90DCE2295FDD4F.edm" localSheetId="1" hidden="1">#REF!</definedName>
    <definedName name="_bdm.0E7B24A41F624F85BE90DCE2295FDD4F.edm" localSheetId="4" hidden="1">#REF!</definedName>
    <definedName name="_bdm.0F3DD58853F640AFB7EB11C819519B68.edm" localSheetId="5" hidden="1">#REF!</definedName>
    <definedName name="_bdm.0F3DD58853F640AFB7EB11C819519B68.edm" localSheetId="18" hidden="1">#REF!</definedName>
    <definedName name="_bdm.0F3DD58853F640AFB7EB11C819519B68.edm" localSheetId="19" hidden="1">#REF!</definedName>
    <definedName name="_bdm.0F3DD58853F640AFB7EB11C819519B68.edm" localSheetId="17" hidden="1">#REF!</definedName>
    <definedName name="_bdm.0F3DD58853F640AFB7EB11C819519B68.edm" localSheetId="1" hidden="1">#REF!</definedName>
    <definedName name="_bdm.0F3DD58853F640AFB7EB11C819519B68.edm" localSheetId="4" hidden="1">#REF!</definedName>
    <definedName name="_bdm.0FA47FAD16064FC390F00F2C8E0A0770.edm" localSheetId="5" hidden="1">#REF!</definedName>
    <definedName name="_bdm.0FA47FAD16064FC390F00F2C8E0A0770.edm" localSheetId="18" hidden="1">#REF!</definedName>
    <definedName name="_bdm.0FA47FAD16064FC390F00F2C8E0A0770.edm" localSheetId="19" hidden="1">#REF!</definedName>
    <definedName name="_bdm.0FA47FAD16064FC390F00F2C8E0A0770.edm" localSheetId="17" hidden="1">#REF!</definedName>
    <definedName name="_bdm.0FA47FAD16064FC390F00F2C8E0A0770.edm" localSheetId="1" hidden="1">#REF!</definedName>
    <definedName name="_bdm.0FA47FAD16064FC390F00F2C8E0A0770.edm" localSheetId="4" hidden="1">#REF!</definedName>
    <definedName name="_bdm.0FF75A741FD94D3CAED32B18BF63A1CF.edm" localSheetId="5" hidden="1">#REF!</definedName>
    <definedName name="_bdm.0FF75A741FD94D3CAED32B18BF63A1CF.edm" localSheetId="18" hidden="1">#REF!</definedName>
    <definedName name="_bdm.0FF75A741FD94D3CAED32B18BF63A1CF.edm" localSheetId="19" hidden="1">#REF!</definedName>
    <definedName name="_bdm.0FF75A741FD94D3CAED32B18BF63A1CF.edm" localSheetId="17" hidden="1">#REF!</definedName>
    <definedName name="_bdm.0FF75A741FD94D3CAED32B18BF63A1CF.edm" localSheetId="1" hidden="1">#REF!</definedName>
    <definedName name="_bdm.0FF75A741FD94D3CAED32B18BF63A1CF.edm" localSheetId="4" hidden="1">#REF!</definedName>
    <definedName name="_bdm.0FF762DEBFC646B3ACD5293AA9B95ABF.edm" localSheetId="5" hidden="1">#REF!</definedName>
    <definedName name="_bdm.0FF762DEBFC646B3ACD5293AA9B95ABF.edm" localSheetId="18" hidden="1">#REF!</definedName>
    <definedName name="_bdm.0FF762DEBFC646B3ACD5293AA9B95ABF.edm" localSheetId="19" hidden="1">#REF!</definedName>
    <definedName name="_bdm.0FF762DEBFC646B3ACD5293AA9B95ABF.edm" localSheetId="17" hidden="1">#REF!</definedName>
    <definedName name="_bdm.0FF762DEBFC646B3ACD5293AA9B95ABF.edm" localSheetId="1" hidden="1">#REF!</definedName>
    <definedName name="_bdm.0FF762DEBFC646B3ACD5293AA9B95ABF.edm" localSheetId="4" hidden="1">#REF!</definedName>
    <definedName name="_bdm.1016F44487CE4860882EF6024702BBDE.edm" localSheetId="5" hidden="1">#REF!</definedName>
    <definedName name="_bdm.1016F44487CE4860882EF6024702BBDE.edm" localSheetId="18" hidden="1">#REF!</definedName>
    <definedName name="_bdm.1016F44487CE4860882EF6024702BBDE.edm" localSheetId="19" hidden="1">#REF!</definedName>
    <definedName name="_bdm.1016F44487CE4860882EF6024702BBDE.edm" localSheetId="17" hidden="1">#REF!</definedName>
    <definedName name="_bdm.1016F44487CE4860882EF6024702BBDE.edm" localSheetId="1" hidden="1">#REF!</definedName>
    <definedName name="_bdm.1016F44487CE4860882EF6024702BBDE.edm" localSheetId="4" hidden="1">#REF!</definedName>
    <definedName name="_bdm.10209E15AB1A41D69B78876DB520FE1E.edm" localSheetId="5" hidden="1">#REF!</definedName>
    <definedName name="_bdm.10209E15AB1A41D69B78876DB520FE1E.edm" localSheetId="18" hidden="1">#REF!</definedName>
    <definedName name="_bdm.10209E15AB1A41D69B78876DB520FE1E.edm" localSheetId="19" hidden="1">#REF!</definedName>
    <definedName name="_bdm.10209E15AB1A41D69B78876DB520FE1E.edm" localSheetId="17" hidden="1">#REF!</definedName>
    <definedName name="_bdm.10209E15AB1A41D69B78876DB520FE1E.edm" localSheetId="1" hidden="1">#REF!</definedName>
    <definedName name="_bdm.10209E15AB1A41D69B78876DB520FE1E.edm" localSheetId="4" hidden="1">#REF!</definedName>
    <definedName name="_bdm.104F6F05C0C94049B8273049D12D78A7.edm" localSheetId="5" hidden="1">#REF!</definedName>
    <definedName name="_bdm.104F6F05C0C94049B8273049D12D78A7.edm" localSheetId="18" hidden="1">#REF!</definedName>
    <definedName name="_bdm.104F6F05C0C94049B8273049D12D78A7.edm" localSheetId="19" hidden="1">#REF!</definedName>
    <definedName name="_bdm.104F6F05C0C94049B8273049D12D78A7.edm" localSheetId="17" hidden="1">#REF!</definedName>
    <definedName name="_bdm.104F6F05C0C94049B8273049D12D78A7.edm" localSheetId="1" hidden="1">#REF!</definedName>
    <definedName name="_bdm.104F6F05C0C94049B8273049D12D78A7.edm" localSheetId="4" hidden="1">#REF!</definedName>
    <definedName name="_bdm.105F5AC16CE3451AB7F94157D06AF057.edm" localSheetId="5" hidden="1">#REF!</definedName>
    <definedName name="_bdm.105F5AC16CE3451AB7F94157D06AF057.edm" localSheetId="18" hidden="1">#REF!</definedName>
    <definedName name="_bdm.105F5AC16CE3451AB7F94157D06AF057.edm" localSheetId="19" hidden="1">#REF!</definedName>
    <definedName name="_bdm.105F5AC16CE3451AB7F94157D06AF057.edm" localSheetId="17" hidden="1">#REF!</definedName>
    <definedName name="_bdm.105F5AC16CE3451AB7F94157D06AF057.edm" localSheetId="1" hidden="1">#REF!</definedName>
    <definedName name="_bdm.105F5AC16CE3451AB7F94157D06AF057.edm" localSheetId="4" hidden="1">#REF!</definedName>
    <definedName name="_bdm.10FD6101D3044A91AC32A7AFC225150A.edm" localSheetId="5" hidden="1">#REF!</definedName>
    <definedName name="_bdm.10FD6101D3044A91AC32A7AFC225150A.edm" localSheetId="18" hidden="1">#REF!</definedName>
    <definedName name="_bdm.10FD6101D3044A91AC32A7AFC225150A.edm" localSheetId="19" hidden="1">#REF!</definedName>
    <definedName name="_bdm.10FD6101D3044A91AC32A7AFC225150A.edm" localSheetId="17" hidden="1">#REF!</definedName>
    <definedName name="_bdm.10FD6101D3044A91AC32A7AFC225150A.edm" localSheetId="1" hidden="1">#REF!</definedName>
    <definedName name="_bdm.10FD6101D3044A91AC32A7AFC225150A.edm" localSheetId="4" hidden="1">#REF!</definedName>
    <definedName name="_bdm.112EF459CCEB40BFB37A70910CD9BB24.edm" localSheetId="5" hidden="1">#REF!</definedName>
    <definedName name="_bdm.112EF459CCEB40BFB37A70910CD9BB24.edm" localSheetId="18" hidden="1">#REF!</definedName>
    <definedName name="_bdm.112EF459CCEB40BFB37A70910CD9BB24.edm" localSheetId="19" hidden="1">#REF!</definedName>
    <definedName name="_bdm.112EF459CCEB40BFB37A70910CD9BB24.edm" localSheetId="17" hidden="1">#REF!</definedName>
    <definedName name="_bdm.112EF459CCEB40BFB37A70910CD9BB24.edm" localSheetId="1" hidden="1">#REF!</definedName>
    <definedName name="_bdm.112EF459CCEB40BFB37A70910CD9BB24.edm" localSheetId="4" hidden="1">#REF!</definedName>
    <definedName name="_bdm.11B6E253E20F4165A059BB8B502EC6E9.edm" localSheetId="5" hidden="1">#REF!</definedName>
    <definedName name="_bdm.11B6E253E20F4165A059BB8B502EC6E9.edm" localSheetId="18" hidden="1">#REF!</definedName>
    <definedName name="_bdm.11B6E253E20F4165A059BB8B502EC6E9.edm" localSheetId="19" hidden="1">#REF!</definedName>
    <definedName name="_bdm.11B6E253E20F4165A059BB8B502EC6E9.edm" localSheetId="17" hidden="1">#REF!</definedName>
    <definedName name="_bdm.11B6E253E20F4165A059BB8B502EC6E9.edm" localSheetId="1" hidden="1">#REF!</definedName>
    <definedName name="_bdm.11B6E253E20F4165A059BB8B502EC6E9.edm" localSheetId="4" hidden="1">#REF!</definedName>
    <definedName name="_bdm.11F5DB3FE3254A10959DD19875DA5D6F.edm" localSheetId="5" hidden="1">#REF!</definedName>
    <definedName name="_bdm.11F5DB3FE3254A10959DD19875DA5D6F.edm" localSheetId="18" hidden="1">#REF!</definedName>
    <definedName name="_bdm.11F5DB3FE3254A10959DD19875DA5D6F.edm" localSheetId="19" hidden="1">#REF!</definedName>
    <definedName name="_bdm.11F5DB3FE3254A10959DD19875DA5D6F.edm" localSheetId="17" hidden="1">#REF!</definedName>
    <definedName name="_bdm.11F5DB3FE3254A10959DD19875DA5D6F.edm" localSheetId="1" hidden="1">#REF!</definedName>
    <definedName name="_bdm.11F5DB3FE3254A10959DD19875DA5D6F.edm" localSheetId="4" hidden="1">#REF!</definedName>
    <definedName name="_bdm.13327EB8297746C9BD8302AA599F8105.edm" localSheetId="5" hidden="1">#REF!</definedName>
    <definedName name="_bdm.13327EB8297746C9BD8302AA599F8105.edm" localSheetId="18" hidden="1">#REF!</definedName>
    <definedName name="_bdm.13327EB8297746C9BD8302AA599F8105.edm" localSheetId="19" hidden="1">#REF!</definedName>
    <definedName name="_bdm.13327EB8297746C9BD8302AA599F8105.edm" localSheetId="17" hidden="1">#REF!</definedName>
    <definedName name="_bdm.13327EB8297746C9BD8302AA599F8105.edm" localSheetId="1" hidden="1">#REF!</definedName>
    <definedName name="_bdm.13327EB8297746C9BD8302AA599F8105.edm" localSheetId="4" hidden="1">#REF!</definedName>
    <definedName name="_bdm.13541A28BBC04640A2DE787BDCAFEA1D.edm" localSheetId="5" hidden="1">#REF!</definedName>
    <definedName name="_bdm.13541A28BBC04640A2DE787BDCAFEA1D.edm" localSheetId="18" hidden="1">#REF!</definedName>
    <definedName name="_bdm.13541A28BBC04640A2DE787BDCAFEA1D.edm" localSheetId="19" hidden="1">#REF!</definedName>
    <definedName name="_bdm.13541A28BBC04640A2DE787BDCAFEA1D.edm" localSheetId="17" hidden="1">#REF!</definedName>
    <definedName name="_bdm.13541A28BBC04640A2DE787BDCAFEA1D.edm" localSheetId="1" hidden="1">#REF!</definedName>
    <definedName name="_bdm.13541A28BBC04640A2DE787BDCAFEA1D.edm" localSheetId="4" hidden="1">#REF!</definedName>
    <definedName name="_bdm.1382B97A682E4164B91D9FCAA270A19F.edm" localSheetId="5" hidden="1">#REF!</definedName>
    <definedName name="_bdm.1382B97A682E4164B91D9FCAA270A19F.edm" localSheetId="18" hidden="1">#REF!</definedName>
    <definedName name="_bdm.1382B97A682E4164B91D9FCAA270A19F.edm" localSheetId="17" hidden="1">#REF!</definedName>
    <definedName name="_bdm.1382B97A682E4164B91D9FCAA270A19F.edm" localSheetId="1" hidden="1">#REF!</definedName>
    <definedName name="_bdm.1382B97A682E4164B91D9FCAA270A19F.edm" localSheetId="4" hidden="1">#REF!</definedName>
    <definedName name="_bdm.13934B8613594178AF2A247F139C0462.edm" localSheetId="5" hidden="1">#REF!</definedName>
    <definedName name="_bdm.13934B8613594178AF2A247F139C0462.edm" localSheetId="18" hidden="1">#REF!</definedName>
    <definedName name="_bdm.13934B8613594178AF2A247F139C0462.edm" localSheetId="19" hidden="1">#REF!</definedName>
    <definedName name="_bdm.13934B8613594178AF2A247F139C0462.edm" localSheetId="17" hidden="1">#REF!</definedName>
    <definedName name="_bdm.13934B8613594178AF2A247F139C0462.edm" localSheetId="1" hidden="1">#REF!</definedName>
    <definedName name="_bdm.13934B8613594178AF2A247F139C0462.edm" localSheetId="4" hidden="1">#REF!</definedName>
    <definedName name="_bdm.14265128D1844E7B9E03C9E38A4CBB46.edm" localSheetId="5" hidden="1">#REF!</definedName>
    <definedName name="_bdm.14265128D1844E7B9E03C9E38A4CBB46.edm" localSheetId="18" hidden="1">#REF!</definedName>
    <definedName name="_bdm.14265128D1844E7B9E03C9E38A4CBB46.edm" localSheetId="19" hidden="1">#REF!</definedName>
    <definedName name="_bdm.14265128D1844E7B9E03C9E38A4CBB46.edm" localSheetId="17" hidden="1">#REF!</definedName>
    <definedName name="_bdm.14265128D1844E7B9E03C9E38A4CBB46.edm" localSheetId="1" hidden="1">#REF!</definedName>
    <definedName name="_bdm.14265128D1844E7B9E03C9E38A4CBB46.edm" localSheetId="4" hidden="1">#REF!</definedName>
    <definedName name="_bdm.1457E99F65E3492C8F379ED3CA80EC92.edm" localSheetId="5" hidden="1">#REF!</definedName>
    <definedName name="_bdm.1457E99F65E3492C8F379ED3CA80EC92.edm" localSheetId="18" hidden="1">#REF!</definedName>
    <definedName name="_bdm.1457E99F65E3492C8F379ED3CA80EC92.edm" localSheetId="19" hidden="1">#REF!</definedName>
    <definedName name="_bdm.1457E99F65E3492C8F379ED3CA80EC92.edm" localSheetId="17" hidden="1">#REF!</definedName>
    <definedName name="_bdm.1457E99F65E3492C8F379ED3CA80EC92.edm" localSheetId="1" hidden="1">#REF!</definedName>
    <definedName name="_bdm.1457E99F65E3492C8F379ED3CA80EC92.edm" localSheetId="4" hidden="1">#REF!</definedName>
    <definedName name="_bdm.145EE23F812F41DE94EDEFC3F88322EE.edm" localSheetId="5" hidden="1">#REF!</definedName>
    <definedName name="_bdm.145EE23F812F41DE94EDEFC3F88322EE.edm" localSheetId="18" hidden="1">#REF!</definedName>
    <definedName name="_bdm.145EE23F812F41DE94EDEFC3F88322EE.edm" localSheetId="19" hidden="1">#REF!</definedName>
    <definedName name="_bdm.145EE23F812F41DE94EDEFC3F88322EE.edm" localSheetId="17" hidden="1">#REF!</definedName>
    <definedName name="_bdm.145EE23F812F41DE94EDEFC3F88322EE.edm" localSheetId="1" hidden="1">#REF!</definedName>
    <definedName name="_bdm.145EE23F812F41DE94EDEFC3F88322EE.edm" localSheetId="4" hidden="1">#REF!</definedName>
    <definedName name="_bdm.1513862873B74ACA896F2FD39B33185D.edm" localSheetId="5" hidden="1">#REF!</definedName>
    <definedName name="_bdm.1513862873B74ACA896F2FD39B33185D.edm" localSheetId="18" hidden="1">#REF!</definedName>
    <definedName name="_bdm.1513862873B74ACA896F2FD39B33185D.edm" localSheetId="19" hidden="1">#REF!</definedName>
    <definedName name="_bdm.1513862873B74ACA896F2FD39B33185D.edm" localSheetId="17" hidden="1">#REF!</definedName>
    <definedName name="_bdm.1513862873B74ACA896F2FD39B33185D.edm" localSheetId="1" hidden="1">#REF!</definedName>
    <definedName name="_bdm.1513862873B74ACA896F2FD39B33185D.edm" localSheetId="4" hidden="1">#REF!</definedName>
    <definedName name="_bdm.159131AE17C4474DB79253158FE52D2D.edm" localSheetId="5" hidden="1">#REF!</definedName>
    <definedName name="_bdm.159131AE17C4474DB79253158FE52D2D.edm" localSheetId="18" hidden="1">#REF!</definedName>
    <definedName name="_bdm.159131AE17C4474DB79253158FE52D2D.edm" localSheetId="19" hidden="1">#REF!</definedName>
    <definedName name="_bdm.159131AE17C4474DB79253158FE52D2D.edm" localSheetId="17" hidden="1">#REF!</definedName>
    <definedName name="_bdm.159131AE17C4474DB79253158FE52D2D.edm" localSheetId="1" hidden="1">#REF!</definedName>
    <definedName name="_bdm.159131AE17C4474DB79253158FE52D2D.edm" localSheetId="4" hidden="1">#REF!</definedName>
    <definedName name="_bdm.1723166B8915429C8E04ACD5980DBC13.edm" localSheetId="5" hidden="1">#REF!</definedName>
    <definedName name="_bdm.1723166B8915429C8E04ACD5980DBC13.edm" localSheetId="18" hidden="1">#REF!</definedName>
    <definedName name="_bdm.1723166B8915429C8E04ACD5980DBC13.edm" localSheetId="19" hidden="1">#REF!</definedName>
    <definedName name="_bdm.1723166B8915429C8E04ACD5980DBC13.edm" localSheetId="17" hidden="1">#REF!</definedName>
    <definedName name="_bdm.1723166B8915429C8E04ACD5980DBC13.edm" localSheetId="1" hidden="1">#REF!</definedName>
    <definedName name="_bdm.1723166B8915429C8E04ACD5980DBC13.edm" localSheetId="4" hidden="1">#REF!</definedName>
    <definedName name="_bdm.1742045E82944383903759E1B88E40ED.edm" localSheetId="5" hidden="1">#REF!</definedName>
    <definedName name="_bdm.1742045E82944383903759E1B88E40ED.edm" localSheetId="18" hidden="1">#REF!</definedName>
    <definedName name="_bdm.1742045E82944383903759E1B88E40ED.edm" localSheetId="19" hidden="1">#REF!</definedName>
    <definedName name="_bdm.1742045E82944383903759E1B88E40ED.edm" localSheetId="17" hidden="1">#REF!</definedName>
    <definedName name="_bdm.1742045E82944383903759E1B88E40ED.edm" localSheetId="1" hidden="1">#REF!</definedName>
    <definedName name="_bdm.1742045E82944383903759E1B88E40ED.edm" localSheetId="4" hidden="1">#REF!</definedName>
    <definedName name="_bdm.1778CD5F23A84B9C958C35079428C458.edm" localSheetId="5" hidden="1">#REF!</definedName>
    <definedName name="_bdm.1778CD5F23A84B9C958C35079428C458.edm" localSheetId="18" hidden="1">#REF!</definedName>
    <definedName name="_bdm.1778CD5F23A84B9C958C35079428C458.edm" localSheetId="19" hidden="1">#REF!</definedName>
    <definedName name="_bdm.1778CD5F23A84B9C958C35079428C458.edm" localSheetId="17" hidden="1">#REF!</definedName>
    <definedName name="_bdm.1778CD5F23A84B9C958C35079428C458.edm" localSheetId="1" hidden="1">#REF!</definedName>
    <definedName name="_bdm.1778CD5F23A84B9C958C35079428C458.edm" localSheetId="4" hidden="1">#REF!</definedName>
    <definedName name="_bdm.17F2DFB68B174A4CAC6CC6FFBBA9156B.edm" localSheetId="5" hidden="1">#REF!</definedName>
    <definedName name="_bdm.17F2DFB68B174A4CAC6CC6FFBBA9156B.edm" localSheetId="18" hidden="1">#REF!</definedName>
    <definedName name="_bdm.17F2DFB68B174A4CAC6CC6FFBBA9156B.edm" localSheetId="19" hidden="1">#REF!</definedName>
    <definedName name="_bdm.17F2DFB68B174A4CAC6CC6FFBBA9156B.edm" localSheetId="17" hidden="1">#REF!</definedName>
    <definedName name="_bdm.17F2DFB68B174A4CAC6CC6FFBBA9156B.edm" localSheetId="1" hidden="1">#REF!</definedName>
    <definedName name="_bdm.17F2DFB68B174A4CAC6CC6FFBBA9156B.edm" localSheetId="4" hidden="1">#REF!</definedName>
    <definedName name="_bdm.1905DE2AACD5443187DF406527CA3564.edm" localSheetId="5" hidden="1">#REF!</definedName>
    <definedName name="_bdm.1905DE2AACD5443187DF406527CA3564.edm" localSheetId="18" hidden="1">#REF!</definedName>
    <definedName name="_bdm.1905DE2AACD5443187DF406527CA3564.edm" localSheetId="19" hidden="1">#REF!</definedName>
    <definedName name="_bdm.1905DE2AACD5443187DF406527CA3564.edm" localSheetId="17" hidden="1">#REF!</definedName>
    <definedName name="_bdm.1905DE2AACD5443187DF406527CA3564.edm" localSheetId="1" hidden="1">#REF!</definedName>
    <definedName name="_bdm.1905DE2AACD5443187DF406527CA3564.edm" localSheetId="4" hidden="1">#REF!</definedName>
    <definedName name="_bdm.1992DCE0ABAB447D90AF94A11031DF3E.edm" localSheetId="5" hidden="1">#REF!</definedName>
    <definedName name="_bdm.1992DCE0ABAB447D90AF94A11031DF3E.edm" localSheetId="18" hidden="1">#REF!</definedName>
    <definedName name="_bdm.1992DCE0ABAB447D90AF94A11031DF3E.edm" localSheetId="19" hidden="1">#REF!</definedName>
    <definedName name="_bdm.1992DCE0ABAB447D90AF94A11031DF3E.edm" localSheetId="17" hidden="1">#REF!</definedName>
    <definedName name="_bdm.1992DCE0ABAB447D90AF94A11031DF3E.edm" localSheetId="1" hidden="1">#REF!</definedName>
    <definedName name="_bdm.1992DCE0ABAB447D90AF94A11031DF3E.edm" localSheetId="4" hidden="1">#REF!</definedName>
    <definedName name="_bdm.199BAC4722EE4AA69FA5C2905CA47547.edm" localSheetId="5" hidden="1">#REF!</definedName>
    <definedName name="_bdm.199BAC4722EE4AA69FA5C2905CA47547.edm" localSheetId="18" hidden="1">#REF!</definedName>
    <definedName name="_bdm.199BAC4722EE4AA69FA5C2905CA47547.edm" localSheetId="19" hidden="1">#REF!</definedName>
    <definedName name="_bdm.199BAC4722EE4AA69FA5C2905CA47547.edm" localSheetId="17" hidden="1">#REF!</definedName>
    <definedName name="_bdm.199BAC4722EE4AA69FA5C2905CA47547.edm" localSheetId="1" hidden="1">#REF!</definedName>
    <definedName name="_bdm.199BAC4722EE4AA69FA5C2905CA47547.edm" localSheetId="4" hidden="1">#REF!</definedName>
    <definedName name="_bdm.1A58F3F46C804398B9B0E2E815B7AF81.edm" localSheetId="5" hidden="1">#REF!</definedName>
    <definedName name="_bdm.1A58F3F46C804398B9B0E2E815B7AF81.edm" localSheetId="18" hidden="1">#REF!</definedName>
    <definedName name="_bdm.1A58F3F46C804398B9B0E2E815B7AF81.edm" localSheetId="19" hidden="1">#REF!</definedName>
    <definedName name="_bdm.1A58F3F46C804398B9B0E2E815B7AF81.edm" localSheetId="17" hidden="1">#REF!</definedName>
    <definedName name="_bdm.1A58F3F46C804398B9B0E2E815B7AF81.edm" localSheetId="1" hidden="1">#REF!</definedName>
    <definedName name="_bdm.1A58F3F46C804398B9B0E2E815B7AF81.edm" localSheetId="4" hidden="1">#REF!</definedName>
    <definedName name="_bdm.1B1817AC9B2F492C9FC87266DAEDEA91.edm" localSheetId="5" hidden="1">#REF!</definedName>
    <definedName name="_bdm.1B1817AC9B2F492C9FC87266DAEDEA91.edm" localSheetId="18" hidden="1">#REF!</definedName>
    <definedName name="_bdm.1B1817AC9B2F492C9FC87266DAEDEA91.edm" localSheetId="19" hidden="1">#REF!</definedName>
    <definedName name="_bdm.1B1817AC9B2F492C9FC87266DAEDEA91.edm" localSheetId="17" hidden="1">#REF!</definedName>
    <definedName name="_bdm.1B1817AC9B2F492C9FC87266DAEDEA91.edm" localSheetId="1" hidden="1">#REF!</definedName>
    <definedName name="_bdm.1B1817AC9B2F492C9FC87266DAEDEA91.edm" localSheetId="4" hidden="1">#REF!</definedName>
    <definedName name="_bdm.1B23E8991F584EE7BB6DA14CAC83BA77.edm" localSheetId="5" hidden="1">#REF!</definedName>
    <definedName name="_bdm.1B23E8991F584EE7BB6DA14CAC83BA77.edm" localSheetId="18" hidden="1">#REF!</definedName>
    <definedName name="_bdm.1B23E8991F584EE7BB6DA14CAC83BA77.edm" localSheetId="19" hidden="1">#REF!</definedName>
    <definedName name="_bdm.1B23E8991F584EE7BB6DA14CAC83BA77.edm" localSheetId="17" hidden="1">#REF!</definedName>
    <definedName name="_bdm.1B23E8991F584EE7BB6DA14CAC83BA77.edm" localSheetId="1" hidden="1">#REF!</definedName>
    <definedName name="_bdm.1B23E8991F584EE7BB6DA14CAC83BA77.edm" localSheetId="4" hidden="1">#REF!</definedName>
    <definedName name="_bdm.1BEDFCDB44FB4CF5BAB789AC2F07D9F1.edm" localSheetId="5" hidden="1">#REF!</definedName>
    <definedName name="_bdm.1BEDFCDB44FB4CF5BAB789AC2F07D9F1.edm" localSheetId="18" hidden="1">#REF!</definedName>
    <definedName name="_bdm.1BEDFCDB44FB4CF5BAB789AC2F07D9F1.edm" localSheetId="19" hidden="1">#REF!</definedName>
    <definedName name="_bdm.1BEDFCDB44FB4CF5BAB789AC2F07D9F1.edm" localSheetId="17" hidden="1">#REF!</definedName>
    <definedName name="_bdm.1BEDFCDB44FB4CF5BAB789AC2F07D9F1.edm" localSheetId="1" hidden="1">#REF!</definedName>
    <definedName name="_bdm.1BEDFCDB44FB4CF5BAB789AC2F07D9F1.edm" localSheetId="4" hidden="1">#REF!</definedName>
    <definedName name="_bdm.1BFC517AC1BC4A74A1B1CA66255B2661.edm" localSheetId="5" hidden="1">#REF!</definedName>
    <definedName name="_bdm.1BFC517AC1BC4A74A1B1CA66255B2661.edm" localSheetId="18" hidden="1">#REF!</definedName>
    <definedName name="_bdm.1BFC517AC1BC4A74A1B1CA66255B2661.edm" localSheetId="19" hidden="1">#REF!</definedName>
    <definedName name="_bdm.1BFC517AC1BC4A74A1B1CA66255B2661.edm" localSheetId="17" hidden="1">#REF!</definedName>
    <definedName name="_bdm.1BFC517AC1BC4A74A1B1CA66255B2661.edm" localSheetId="1" hidden="1">#REF!</definedName>
    <definedName name="_bdm.1BFC517AC1BC4A74A1B1CA66255B2661.edm" localSheetId="4" hidden="1">#REF!</definedName>
    <definedName name="_bdm.1C3341A93C3347A291DFD443F1436FC3.edm" localSheetId="5" hidden="1">#REF!</definedName>
    <definedName name="_bdm.1C3341A93C3347A291DFD443F1436FC3.edm" localSheetId="18" hidden="1">#REF!</definedName>
    <definedName name="_bdm.1C3341A93C3347A291DFD443F1436FC3.edm" localSheetId="19" hidden="1">#REF!</definedName>
    <definedName name="_bdm.1C3341A93C3347A291DFD443F1436FC3.edm" localSheetId="17" hidden="1">#REF!</definedName>
    <definedName name="_bdm.1C3341A93C3347A291DFD443F1436FC3.edm" localSheetId="1" hidden="1">#REF!</definedName>
    <definedName name="_bdm.1C3341A93C3347A291DFD443F1436FC3.edm" localSheetId="4" hidden="1">#REF!</definedName>
    <definedName name="_bdm.1C33B6DACF5B4F0485FE37382C6D82D8.edm" localSheetId="5" hidden="1">#REF!</definedName>
    <definedName name="_bdm.1C33B6DACF5B4F0485FE37382C6D82D8.edm" localSheetId="18" hidden="1">#REF!</definedName>
    <definedName name="_bdm.1C33B6DACF5B4F0485FE37382C6D82D8.edm" localSheetId="19" hidden="1">#REF!</definedName>
    <definedName name="_bdm.1C33B6DACF5B4F0485FE37382C6D82D8.edm" localSheetId="17" hidden="1">#REF!</definedName>
    <definedName name="_bdm.1C33B6DACF5B4F0485FE37382C6D82D8.edm" localSheetId="1" hidden="1">#REF!</definedName>
    <definedName name="_bdm.1C33B6DACF5B4F0485FE37382C6D82D8.edm" localSheetId="4" hidden="1">#REF!</definedName>
    <definedName name="_bdm.1C42ED74AD1E4440BAFBADB4241A2C57.edm" localSheetId="5" hidden="1">#REF!</definedName>
    <definedName name="_bdm.1C42ED74AD1E4440BAFBADB4241A2C57.edm" localSheetId="18" hidden="1">#REF!</definedName>
    <definedName name="_bdm.1C42ED74AD1E4440BAFBADB4241A2C57.edm" localSheetId="19" hidden="1">#REF!</definedName>
    <definedName name="_bdm.1C42ED74AD1E4440BAFBADB4241A2C57.edm" localSheetId="17" hidden="1">#REF!</definedName>
    <definedName name="_bdm.1C42ED74AD1E4440BAFBADB4241A2C57.edm" localSheetId="1" hidden="1">#REF!</definedName>
    <definedName name="_bdm.1C42ED74AD1E4440BAFBADB4241A2C57.edm" localSheetId="4" hidden="1">#REF!</definedName>
    <definedName name="_bdm.1C718D928C564921A764FDE7A57C4FC5.edm" localSheetId="5" hidden="1">#REF!</definedName>
    <definedName name="_bdm.1C718D928C564921A764FDE7A57C4FC5.edm" localSheetId="18" hidden="1">#REF!</definedName>
    <definedName name="_bdm.1C718D928C564921A764FDE7A57C4FC5.edm" localSheetId="19" hidden="1">#REF!</definedName>
    <definedName name="_bdm.1C718D928C564921A764FDE7A57C4FC5.edm" localSheetId="17" hidden="1">#REF!</definedName>
    <definedName name="_bdm.1C718D928C564921A764FDE7A57C4FC5.edm" localSheetId="1" hidden="1">#REF!</definedName>
    <definedName name="_bdm.1C718D928C564921A764FDE7A57C4FC5.edm" localSheetId="4" hidden="1">#REF!</definedName>
    <definedName name="_bdm.1C8B108A290B48E2933DE9D041A93B5D.edm" localSheetId="5" hidden="1">#REF!</definedName>
    <definedName name="_bdm.1C8B108A290B48E2933DE9D041A93B5D.edm" localSheetId="18" hidden="1">#REF!</definedName>
    <definedName name="_bdm.1C8B108A290B48E2933DE9D041A93B5D.edm" localSheetId="19" hidden="1">#REF!</definedName>
    <definedName name="_bdm.1C8B108A290B48E2933DE9D041A93B5D.edm" localSheetId="17" hidden="1">#REF!</definedName>
    <definedName name="_bdm.1C8B108A290B48E2933DE9D041A93B5D.edm" localSheetId="1" hidden="1">#REF!</definedName>
    <definedName name="_bdm.1C8B108A290B48E2933DE9D041A93B5D.edm" localSheetId="4" hidden="1">#REF!</definedName>
    <definedName name="_bdm.1C90D95FFE0C4DBF9F2C689514605890.edm" localSheetId="5" hidden="1">#REF!</definedName>
    <definedName name="_bdm.1C90D95FFE0C4DBF9F2C689514605890.edm" localSheetId="18" hidden="1">#REF!</definedName>
    <definedName name="_bdm.1C90D95FFE0C4DBF9F2C689514605890.edm" localSheetId="19" hidden="1">#REF!</definedName>
    <definedName name="_bdm.1C90D95FFE0C4DBF9F2C689514605890.edm" localSheetId="17" hidden="1">#REF!</definedName>
    <definedName name="_bdm.1C90D95FFE0C4DBF9F2C689514605890.edm" localSheetId="1" hidden="1">#REF!</definedName>
    <definedName name="_bdm.1C90D95FFE0C4DBF9F2C689514605890.edm" localSheetId="4" hidden="1">#REF!</definedName>
    <definedName name="_bdm.1CF15571965E40C48BC9B3E88700B695.edm" localSheetId="5" hidden="1">#REF!</definedName>
    <definedName name="_bdm.1CF15571965E40C48BC9B3E88700B695.edm" localSheetId="18" hidden="1">#REF!</definedName>
    <definedName name="_bdm.1CF15571965E40C48BC9B3E88700B695.edm" localSheetId="19" hidden="1">#REF!</definedName>
    <definedName name="_bdm.1CF15571965E40C48BC9B3E88700B695.edm" localSheetId="17" hidden="1">#REF!</definedName>
    <definedName name="_bdm.1CF15571965E40C48BC9B3E88700B695.edm" localSheetId="1" hidden="1">#REF!</definedName>
    <definedName name="_bdm.1CF15571965E40C48BC9B3E88700B695.edm" localSheetId="4" hidden="1">#REF!</definedName>
    <definedName name="_bdm.1D4150E01C5442C79C5B26F1830A9AD9.edm" localSheetId="5" hidden="1">#REF!</definedName>
    <definedName name="_bdm.1D4150E01C5442C79C5B26F1830A9AD9.edm" localSheetId="18" hidden="1">#REF!</definedName>
    <definedName name="_bdm.1D4150E01C5442C79C5B26F1830A9AD9.edm" localSheetId="19" hidden="1">#REF!</definedName>
    <definedName name="_bdm.1D4150E01C5442C79C5B26F1830A9AD9.edm" localSheetId="17" hidden="1">#REF!</definedName>
    <definedName name="_bdm.1D4150E01C5442C79C5B26F1830A9AD9.edm" localSheetId="1" hidden="1">#REF!</definedName>
    <definedName name="_bdm.1D4150E01C5442C79C5B26F1830A9AD9.edm" localSheetId="4" hidden="1">#REF!</definedName>
    <definedName name="_bdm.1D6D5D345DFC481896A4735E7CC72831.edm" localSheetId="5" hidden="1">#REF!</definedName>
    <definedName name="_bdm.1D6D5D345DFC481896A4735E7CC72831.edm" localSheetId="18" hidden="1">#REF!</definedName>
    <definedName name="_bdm.1D6D5D345DFC481896A4735E7CC72831.edm" localSheetId="19" hidden="1">#REF!</definedName>
    <definedName name="_bdm.1D6D5D345DFC481896A4735E7CC72831.edm" localSheetId="17" hidden="1">#REF!</definedName>
    <definedName name="_bdm.1D6D5D345DFC481896A4735E7CC72831.edm" localSheetId="1" hidden="1">#REF!</definedName>
    <definedName name="_bdm.1D6D5D345DFC481896A4735E7CC72831.edm" localSheetId="4" hidden="1">#REF!</definedName>
    <definedName name="_bdm.1E1637BD2FED42428B1A8278E4FD58B1.edm" localSheetId="5" hidden="1">#REF!</definedName>
    <definedName name="_bdm.1E1637BD2FED42428B1A8278E4FD58B1.edm" localSheetId="18" hidden="1">#REF!</definedName>
    <definedName name="_bdm.1E1637BD2FED42428B1A8278E4FD58B1.edm" localSheetId="19" hidden="1">#REF!</definedName>
    <definedName name="_bdm.1E1637BD2FED42428B1A8278E4FD58B1.edm" localSheetId="17" hidden="1">#REF!</definedName>
    <definedName name="_bdm.1E1637BD2FED42428B1A8278E4FD58B1.edm" localSheetId="1" hidden="1">#REF!</definedName>
    <definedName name="_bdm.1E1637BD2FED42428B1A8278E4FD58B1.edm" localSheetId="4" hidden="1">#REF!</definedName>
    <definedName name="_bdm.1E2C9A33CBD34F71A61CFC2F7857C901.edm" localSheetId="5" hidden="1">#REF!</definedName>
    <definedName name="_bdm.1E2C9A33CBD34F71A61CFC2F7857C901.edm" localSheetId="18" hidden="1">#REF!</definedName>
    <definedName name="_bdm.1E2C9A33CBD34F71A61CFC2F7857C901.edm" localSheetId="19" hidden="1">#REF!</definedName>
    <definedName name="_bdm.1E2C9A33CBD34F71A61CFC2F7857C901.edm" localSheetId="17" hidden="1">#REF!</definedName>
    <definedName name="_bdm.1E2C9A33CBD34F71A61CFC2F7857C901.edm" localSheetId="1" hidden="1">#REF!</definedName>
    <definedName name="_bdm.1E2C9A33CBD34F71A61CFC2F7857C901.edm" localSheetId="4" hidden="1">#REF!</definedName>
    <definedName name="_bdm.1F1CCD7BE18B4A759E50B270AAA7C8CD.edm" localSheetId="5" hidden="1">#REF!</definedName>
    <definedName name="_bdm.1F1CCD7BE18B4A759E50B270AAA7C8CD.edm" localSheetId="18" hidden="1">#REF!</definedName>
    <definedName name="_bdm.1F1CCD7BE18B4A759E50B270AAA7C8CD.edm" localSheetId="19" hidden="1">#REF!</definedName>
    <definedName name="_bdm.1F1CCD7BE18B4A759E50B270AAA7C8CD.edm" localSheetId="17" hidden="1">#REF!</definedName>
    <definedName name="_bdm.1F1CCD7BE18B4A759E50B270AAA7C8CD.edm" localSheetId="1" hidden="1">#REF!</definedName>
    <definedName name="_bdm.1F1CCD7BE18B4A759E50B270AAA7C8CD.edm" localSheetId="4" hidden="1">#REF!</definedName>
    <definedName name="_bdm.1F2FE3C7713E4A4099DB3536D2FBF87D.edm" localSheetId="5" hidden="1">#REF!</definedName>
    <definedName name="_bdm.1F2FE3C7713E4A4099DB3536D2FBF87D.edm" localSheetId="18" hidden="1">#REF!</definedName>
    <definedName name="_bdm.1F2FE3C7713E4A4099DB3536D2FBF87D.edm" localSheetId="19" hidden="1">#REF!</definedName>
    <definedName name="_bdm.1F2FE3C7713E4A4099DB3536D2FBF87D.edm" localSheetId="17" hidden="1">#REF!</definedName>
    <definedName name="_bdm.1F2FE3C7713E4A4099DB3536D2FBF87D.edm" localSheetId="1" hidden="1">#REF!</definedName>
    <definedName name="_bdm.1F2FE3C7713E4A4099DB3536D2FBF87D.edm" localSheetId="4" hidden="1">#REF!</definedName>
    <definedName name="_bdm.2162366EB4F44602B605B97531295E7B.edm" localSheetId="5" hidden="1">#REF!</definedName>
    <definedName name="_bdm.2162366EB4F44602B605B97531295E7B.edm" localSheetId="18" hidden="1">#REF!</definedName>
    <definedName name="_bdm.2162366EB4F44602B605B97531295E7B.edm" localSheetId="19" hidden="1">#REF!</definedName>
    <definedName name="_bdm.2162366EB4F44602B605B97531295E7B.edm" localSheetId="17" hidden="1">#REF!</definedName>
    <definedName name="_bdm.2162366EB4F44602B605B97531295E7B.edm" localSheetId="1" hidden="1">#REF!</definedName>
    <definedName name="_bdm.2162366EB4F44602B605B97531295E7B.edm" localSheetId="4" hidden="1">#REF!</definedName>
    <definedName name="_bdm.21864C9EFFBB416393DFC781C6154060.edm" localSheetId="5" hidden="1">#REF!</definedName>
    <definedName name="_bdm.21864C9EFFBB416393DFC781C6154060.edm" localSheetId="18" hidden="1">#REF!</definedName>
    <definedName name="_bdm.21864C9EFFBB416393DFC781C6154060.edm" localSheetId="19" hidden="1">#REF!</definedName>
    <definedName name="_bdm.21864C9EFFBB416393DFC781C6154060.edm" localSheetId="17" hidden="1">#REF!</definedName>
    <definedName name="_bdm.21864C9EFFBB416393DFC781C6154060.edm" localSheetId="1" hidden="1">#REF!</definedName>
    <definedName name="_bdm.21864C9EFFBB416393DFC781C6154060.edm" localSheetId="4" hidden="1">#REF!</definedName>
    <definedName name="_bdm.21C26C7E46434ED9BD1745E123CD9299.edm" localSheetId="5" hidden="1">#REF!</definedName>
    <definedName name="_bdm.21C26C7E46434ED9BD1745E123CD9299.edm" localSheetId="18" hidden="1">#REF!</definedName>
    <definedName name="_bdm.21C26C7E46434ED9BD1745E123CD9299.edm" localSheetId="19" hidden="1">#REF!</definedName>
    <definedName name="_bdm.21C26C7E46434ED9BD1745E123CD9299.edm" localSheetId="17" hidden="1">#REF!</definedName>
    <definedName name="_bdm.21C26C7E46434ED9BD1745E123CD9299.edm" localSheetId="1" hidden="1">#REF!</definedName>
    <definedName name="_bdm.21C26C7E46434ED9BD1745E123CD9299.edm" localSheetId="4" hidden="1">#REF!</definedName>
    <definedName name="_bdm.22EC5BBC1451452FB4D4164F95954DBD.edm" localSheetId="5" hidden="1">#REF!</definedName>
    <definedName name="_bdm.22EC5BBC1451452FB4D4164F95954DBD.edm" localSheetId="18" hidden="1">#REF!</definedName>
    <definedName name="_bdm.22EC5BBC1451452FB4D4164F95954DBD.edm" localSheetId="19" hidden="1">#REF!</definedName>
    <definedName name="_bdm.22EC5BBC1451452FB4D4164F95954DBD.edm" localSheetId="17" hidden="1">#REF!</definedName>
    <definedName name="_bdm.22EC5BBC1451452FB4D4164F95954DBD.edm" localSheetId="1" hidden="1">#REF!</definedName>
    <definedName name="_bdm.22EC5BBC1451452FB4D4164F95954DBD.edm" localSheetId="4" hidden="1">#REF!</definedName>
    <definedName name="_bdm.22F33225B39D4337ABAC0EB37AD3C487.edm" localSheetId="5" hidden="1">#REF!</definedName>
    <definedName name="_bdm.22F33225B39D4337ABAC0EB37AD3C487.edm" localSheetId="18" hidden="1">#REF!</definedName>
    <definedName name="_bdm.22F33225B39D4337ABAC0EB37AD3C487.edm" localSheetId="19" hidden="1">#REF!</definedName>
    <definedName name="_bdm.22F33225B39D4337ABAC0EB37AD3C487.edm" localSheetId="17" hidden="1">#REF!</definedName>
    <definedName name="_bdm.22F33225B39D4337ABAC0EB37AD3C487.edm" localSheetId="1" hidden="1">#REF!</definedName>
    <definedName name="_bdm.22F33225B39D4337ABAC0EB37AD3C487.edm" localSheetId="4" hidden="1">#REF!</definedName>
    <definedName name="_bdm.23A7117B6FC24056A7749AC671D45D7A.edm" localSheetId="5" hidden="1">#REF!</definedName>
    <definedName name="_bdm.23A7117B6FC24056A7749AC671D45D7A.edm" localSheetId="18" hidden="1">#REF!</definedName>
    <definedName name="_bdm.23A7117B6FC24056A7749AC671D45D7A.edm" localSheetId="19" hidden="1">#REF!</definedName>
    <definedName name="_bdm.23A7117B6FC24056A7749AC671D45D7A.edm" localSheetId="17" hidden="1">#REF!</definedName>
    <definedName name="_bdm.23A7117B6FC24056A7749AC671D45D7A.edm" localSheetId="1" hidden="1">#REF!</definedName>
    <definedName name="_bdm.23A7117B6FC24056A7749AC671D45D7A.edm" localSheetId="4" hidden="1">#REF!</definedName>
    <definedName name="_bdm.23C123D64937436085D4D8A34EB61D66.edm" localSheetId="5" hidden="1">#REF!</definedName>
    <definedName name="_bdm.23C123D64937436085D4D8A34EB61D66.edm" localSheetId="18" hidden="1">#REF!</definedName>
    <definedName name="_bdm.23C123D64937436085D4D8A34EB61D66.edm" localSheetId="19" hidden="1">#REF!</definedName>
    <definedName name="_bdm.23C123D64937436085D4D8A34EB61D66.edm" localSheetId="17" hidden="1">#REF!</definedName>
    <definedName name="_bdm.23C123D64937436085D4D8A34EB61D66.edm" localSheetId="1" hidden="1">#REF!</definedName>
    <definedName name="_bdm.23C123D64937436085D4D8A34EB61D66.edm" localSheetId="4" hidden="1">#REF!</definedName>
    <definedName name="_bdm.2476D881D1BE48C495C9ABBA4F63F46B.edm" localSheetId="5" hidden="1">#REF!</definedName>
    <definedName name="_bdm.2476D881D1BE48C495C9ABBA4F63F46B.edm" localSheetId="18" hidden="1">#REF!</definedName>
    <definedName name="_bdm.2476D881D1BE48C495C9ABBA4F63F46B.edm" localSheetId="19" hidden="1">#REF!</definedName>
    <definedName name="_bdm.2476D881D1BE48C495C9ABBA4F63F46B.edm" localSheetId="17" hidden="1">#REF!</definedName>
    <definedName name="_bdm.2476D881D1BE48C495C9ABBA4F63F46B.edm" localSheetId="1" hidden="1">#REF!</definedName>
    <definedName name="_bdm.2476D881D1BE48C495C9ABBA4F63F46B.edm" localSheetId="4" hidden="1">#REF!</definedName>
    <definedName name="_bdm.2483D222757D48A7A21F7CD0AF240FFD.edm" localSheetId="5" hidden="1">#REF!</definedName>
    <definedName name="_bdm.2483D222757D48A7A21F7CD0AF240FFD.edm" localSheetId="18" hidden="1">#REF!</definedName>
    <definedName name="_bdm.2483D222757D48A7A21F7CD0AF240FFD.edm" localSheetId="19" hidden="1">#REF!</definedName>
    <definedName name="_bdm.2483D222757D48A7A21F7CD0AF240FFD.edm" localSheetId="17" hidden="1">#REF!</definedName>
    <definedName name="_bdm.2483D222757D48A7A21F7CD0AF240FFD.edm" localSheetId="1" hidden="1">#REF!</definedName>
    <definedName name="_bdm.2483D222757D48A7A21F7CD0AF240FFD.edm" localSheetId="4" hidden="1">#REF!</definedName>
    <definedName name="_bdm.24A66B0DC57D457A94EF1BCC900E6992.edm" localSheetId="5" hidden="1">#REF!</definedName>
    <definedName name="_bdm.24A66B0DC57D457A94EF1BCC900E6992.edm" localSheetId="18" hidden="1">#REF!</definedName>
    <definedName name="_bdm.24A66B0DC57D457A94EF1BCC900E6992.edm" localSheetId="19" hidden="1">#REF!</definedName>
    <definedName name="_bdm.24A66B0DC57D457A94EF1BCC900E6992.edm" localSheetId="17" hidden="1">#REF!</definedName>
    <definedName name="_bdm.24A66B0DC57D457A94EF1BCC900E6992.edm" localSheetId="1" hidden="1">#REF!</definedName>
    <definedName name="_bdm.24A66B0DC57D457A94EF1BCC900E6992.edm" localSheetId="4" hidden="1">#REF!</definedName>
    <definedName name="_bdm.251F23ACC0D844DF81A6FE0AB53A951C.edm" localSheetId="5" hidden="1">#REF!</definedName>
    <definedName name="_bdm.251F23ACC0D844DF81A6FE0AB53A951C.edm" localSheetId="18" hidden="1">#REF!</definedName>
    <definedName name="_bdm.251F23ACC0D844DF81A6FE0AB53A951C.edm" localSheetId="19" hidden="1">#REF!</definedName>
    <definedName name="_bdm.251F23ACC0D844DF81A6FE0AB53A951C.edm" localSheetId="17" hidden="1">#REF!</definedName>
    <definedName name="_bdm.251F23ACC0D844DF81A6FE0AB53A951C.edm" localSheetId="1" hidden="1">#REF!</definedName>
    <definedName name="_bdm.251F23ACC0D844DF81A6FE0AB53A951C.edm" localSheetId="4" hidden="1">#REF!</definedName>
    <definedName name="_bdm.2540057FCAA5450FAA69B95891AE9BCC.edm" localSheetId="5" hidden="1">#REF!</definedName>
    <definedName name="_bdm.2540057FCAA5450FAA69B95891AE9BCC.edm" localSheetId="18" hidden="1">#REF!</definedName>
    <definedName name="_bdm.2540057FCAA5450FAA69B95891AE9BCC.edm" localSheetId="19" hidden="1">#REF!</definedName>
    <definedName name="_bdm.2540057FCAA5450FAA69B95891AE9BCC.edm" localSheetId="17" hidden="1">#REF!</definedName>
    <definedName name="_bdm.2540057FCAA5450FAA69B95891AE9BCC.edm" localSheetId="1" hidden="1">#REF!</definedName>
    <definedName name="_bdm.2540057FCAA5450FAA69B95891AE9BCC.edm" localSheetId="4" hidden="1">#REF!</definedName>
    <definedName name="_bdm.255C4024F75B41BCA4B1DC6109478FCC.edm" localSheetId="5" hidden="1">#REF!</definedName>
    <definedName name="_bdm.255C4024F75B41BCA4B1DC6109478FCC.edm" localSheetId="18" hidden="1">#REF!</definedName>
    <definedName name="_bdm.255C4024F75B41BCA4B1DC6109478FCC.edm" localSheetId="19" hidden="1">#REF!</definedName>
    <definedName name="_bdm.255C4024F75B41BCA4B1DC6109478FCC.edm" localSheetId="17" hidden="1">#REF!</definedName>
    <definedName name="_bdm.255C4024F75B41BCA4B1DC6109478FCC.edm" localSheetId="1" hidden="1">#REF!</definedName>
    <definedName name="_bdm.255C4024F75B41BCA4B1DC6109478FCC.edm" localSheetId="4" hidden="1">#REF!</definedName>
    <definedName name="_bdm.25AFD66B1A03450C99C159C1CE70BA9A.edm" localSheetId="5" hidden="1">#REF!</definedName>
    <definedName name="_bdm.25AFD66B1A03450C99C159C1CE70BA9A.edm" localSheetId="18" hidden="1">#REF!</definedName>
    <definedName name="_bdm.25AFD66B1A03450C99C159C1CE70BA9A.edm" localSheetId="19" hidden="1">#REF!</definedName>
    <definedName name="_bdm.25AFD66B1A03450C99C159C1CE70BA9A.edm" localSheetId="17" hidden="1">#REF!</definedName>
    <definedName name="_bdm.25AFD66B1A03450C99C159C1CE70BA9A.edm" localSheetId="1" hidden="1">#REF!</definedName>
    <definedName name="_bdm.25AFD66B1A03450C99C159C1CE70BA9A.edm" localSheetId="4" hidden="1">#REF!</definedName>
    <definedName name="_bdm.25CFFA1718584E058DEB4F665D02D39E.edm" localSheetId="5" hidden="1">#REF!</definedName>
    <definedName name="_bdm.25CFFA1718584E058DEB4F665D02D39E.edm" localSheetId="18" hidden="1">#REF!</definedName>
    <definedName name="_bdm.25CFFA1718584E058DEB4F665D02D39E.edm" localSheetId="19" hidden="1">#REF!</definedName>
    <definedName name="_bdm.25CFFA1718584E058DEB4F665D02D39E.edm" localSheetId="17" hidden="1">#REF!</definedName>
    <definedName name="_bdm.25CFFA1718584E058DEB4F665D02D39E.edm" localSheetId="1" hidden="1">#REF!</definedName>
    <definedName name="_bdm.25CFFA1718584E058DEB4F665D02D39E.edm" localSheetId="4" hidden="1">#REF!</definedName>
    <definedName name="_bdm.25F01B08AB5F41A38798300444D386A2.edm" localSheetId="5" hidden="1">#REF!</definedName>
    <definedName name="_bdm.25F01B08AB5F41A38798300444D386A2.edm" localSheetId="18" hidden="1">#REF!</definedName>
    <definedName name="_bdm.25F01B08AB5F41A38798300444D386A2.edm" localSheetId="19" hidden="1">#REF!</definedName>
    <definedName name="_bdm.25F01B08AB5F41A38798300444D386A2.edm" localSheetId="17" hidden="1">#REF!</definedName>
    <definedName name="_bdm.25F01B08AB5F41A38798300444D386A2.edm" localSheetId="1" hidden="1">#REF!</definedName>
    <definedName name="_bdm.25F01B08AB5F41A38798300444D386A2.edm" localSheetId="4" hidden="1">#REF!</definedName>
    <definedName name="_bdm.2610E924B1BC45118D4FB30AF574EDB8.edm" localSheetId="5" hidden="1">#REF!</definedName>
    <definedName name="_bdm.2610E924B1BC45118D4FB30AF574EDB8.edm" localSheetId="18" hidden="1">#REF!</definedName>
    <definedName name="_bdm.2610E924B1BC45118D4FB30AF574EDB8.edm" localSheetId="19" hidden="1">#REF!</definedName>
    <definedName name="_bdm.2610E924B1BC45118D4FB30AF574EDB8.edm" localSheetId="17" hidden="1">#REF!</definedName>
    <definedName name="_bdm.2610E924B1BC45118D4FB30AF574EDB8.edm" localSheetId="1" hidden="1">#REF!</definedName>
    <definedName name="_bdm.2610E924B1BC45118D4FB30AF574EDB8.edm" localSheetId="4" hidden="1">#REF!</definedName>
    <definedName name="_bdm.26325CC9F1B84D3A946D156C3569648A.edm" localSheetId="5" hidden="1">#REF!</definedName>
    <definedName name="_bdm.26325CC9F1B84D3A946D156C3569648A.edm" localSheetId="18" hidden="1">#REF!</definedName>
    <definedName name="_bdm.26325CC9F1B84D3A946D156C3569648A.edm" localSheetId="19" hidden="1">#REF!</definedName>
    <definedName name="_bdm.26325CC9F1B84D3A946D156C3569648A.edm" localSheetId="17" hidden="1">#REF!</definedName>
    <definedName name="_bdm.26325CC9F1B84D3A946D156C3569648A.edm" localSheetId="1" hidden="1">#REF!</definedName>
    <definedName name="_bdm.26325CC9F1B84D3A946D156C3569648A.edm" localSheetId="4" hidden="1">#REF!</definedName>
    <definedName name="_bdm.268173A6BAF848AD9141B720449868BA.edm" localSheetId="5" hidden="1">#REF!</definedName>
    <definedName name="_bdm.268173A6BAF848AD9141B720449868BA.edm" localSheetId="18" hidden="1">#REF!</definedName>
    <definedName name="_bdm.268173A6BAF848AD9141B720449868BA.edm" localSheetId="19" hidden="1">#REF!</definedName>
    <definedName name="_bdm.268173A6BAF848AD9141B720449868BA.edm" localSheetId="17" hidden="1">#REF!</definedName>
    <definedName name="_bdm.268173A6BAF848AD9141B720449868BA.edm" localSheetId="1" hidden="1">#REF!</definedName>
    <definedName name="_bdm.268173A6BAF848AD9141B720449868BA.edm" localSheetId="4" hidden="1">#REF!</definedName>
    <definedName name="_bdm.26D560F45EE6405C92AEF0F8501D92B0.edm" localSheetId="5" hidden="1">#REF!</definedName>
    <definedName name="_bdm.26D560F45EE6405C92AEF0F8501D92B0.edm" localSheetId="18" hidden="1">#REF!</definedName>
    <definedName name="_bdm.26D560F45EE6405C92AEF0F8501D92B0.edm" localSheetId="19" hidden="1">#REF!</definedName>
    <definedName name="_bdm.26D560F45EE6405C92AEF0F8501D92B0.edm" localSheetId="17" hidden="1">#REF!</definedName>
    <definedName name="_bdm.26D560F45EE6405C92AEF0F8501D92B0.edm" localSheetId="1" hidden="1">#REF!</definedName>
    <definedName name="_bdm.26D560F45EE6405C92AEF0F8501D92B0.edm" localSheetId="4" hidden="1">#REF!</definedName>
    <definedName name="_bdm.2740A3A9B84941C68521BE6F58E0B2C1.edm" localSheetId="5" hidden="1">#REF!</definedName>
    <definedName name="_bdm.2740A3A9B84941C68521BE6F58E0B2C1.edm" localSheetId="18" hidden="1">#REF!</definedName>
    <definedName name="_bdm.2740A3A9B84941C68521BE6F58E0B2C1.edm" localSheetId="19" hidden="1">#REF!</definedName>
    <definedName name="_bdm.2740A3A9B84941C68521BE6F58E0B2C1.edm" localSheetId="17" hidden="1">#REF!</definedName>
    <definedName name="_bdm.2740A3A9B84941C68521BE6F58E0B2C1.edm" localSheetId="1" hidden="1">#REF!</definedName>
    <definedName name="_bdm.2740A3A9B84941C68521BE6F58E0B2C1.edm" localSheetId="4" hidden="1">#REF!</definedName>
    <definedName name="_bdm.27478AF0D3064AE78C361D6DF414D73D.edm" localSheetId="5" hidden="1">#REF!</definedName>
    <definedName name="_bdm.27478AF0D3064AE78C361D6DF414D73D.edm" localSheetId="18" hidden="1">#REF!</definedName>
    <definedName name="_bdm.27478AF0D3064AE78C361D6DF414D73D.edm" localSheetId="19" hidden="1">#REF!</definedName>
    <definedName name="_bdm.27478AF0D3064AE78C361D6DF414D73D.edm" localSheetId="17" hidden="1">#REF!</definedName>
    <definedName name="_bdm.27478AF0D3064AE78C361D6DF414D73D.edm" localSheetId="1" hidden="1">#REF!</definedName>
    <definedName name="_bdm.27478AF0D3064AE78C361D6DF414D73D.edm" localSheetId="4" hidden="1">#REF!</definedName>
    <definedName name="_bdm.277943D6B789441AA145D0AEE5196E61.edm" localSheetId="5" hidden="1">#REF!</definedName>
    <definedName name="_bdm.277943D6B789441AA145D0AEE5196E61.edm" localSheetId="18" hidden="1">#REF!</definedName>
    <definedName name="_bdm.277943D6B789441AA145D0AEE5196E61.edm" localSheetId="19" hidden="1">#REF!</definedName>
    <definedName name="_bdm.277943D6B789441AA145D0AEE5196E61.edm" localSheetId="17" hidden="1">#REF!</definedName>
    <definedName name="_bdm.277943D6B789441AA145D0AEE5196E61.edm" localSheetId="1" hidden="1">#REF!</definedName>
    <definedName name="_bdm.277943D6B789441AA145D0AEE5196E61.edm" localSheetId="4" hidden="1">#REF!</definedName>
    <definedName name="_bdm.2796DE45CA6746C18584A9DD66C642AA.edm" localSheetId="5" hidden="1">#REF!</definedName>
    <definedName name="_bdm.2796DE45CA6746C18584A9DD66C642AA.edm" localSheetId="18" hidden="1">#REF!</definedName>
    <definedName name="_bdm.2796DE45CA6746C18584A9DD66C642AA.edm" localSheetId="19" hidden="1">#REF!</definedName>
    <definedName name="_bdm.2796DE45CA6746C18584A9DD66C642AA.edm" localSheetId="17" hidden="1">#REF!</definedName>
    <definedName name="_bdm.2796DE45CA6746C18584A9DD66C642AA.edm" localSheetId="1" hidden="1">#REF!</definedName>
    <definedName name="_bdm.2796DE45CA6746C18584A9DD66C642AA.edm" localSheetId="4" hidden="1">#REF!</definedName>
    <definedName name="_bdm.28BF542A9EFC44C3965D2C2E832B66B3.edm" localSheetId="5" hidden="1">#REF!</definedName>
    <definedName name="_bdm.28BF542A9EFC44C3965D2C2E832B66B3.edm" localSheetId="18" hidden="1">#REF!</definedName>
    <definedName name="_bdm.28BF542A9EFC44C3965D2C2E832B66B3.edm" localSheetId="19" hidden="1">#REF!</definedName>
    <definedName name="_bdm.28BF542A9EFC44C3965D2C2E832B66B3.edm" localSheetId="17" hidden="1">#REF!</definedName>
    <definedName name="_bdm.28BF542A9EFC44C3965D2C2E832B66B3.edm" localSheetId="1" hidden="1">#REF!</definedName>
    <definedName name="_bdm.28BF542A9EFC44C3965D2C2E832B66B3.edm" localSheetId="4" hidden="1">#REF!</definedName>
    <definedName name="_bdm.28EABF4D6F1B40408D7E41A5B063381B.edm" localSheetId="5" hidden="1">#REF!</definedName>
    <definedName name="_bdm.28EABF4D6F1B40408D7E41A5B063381B.edm" localSheetId="18" hidden="1">#REF!</definedName>
    <definedName name="_bdm.28EABF4D6F1B40408D7E41A5B063381B.edm" localSheetId="19" hidden="1">#REF!</definedName>
    <definedName name="_bdm.28EABF4D6F1B40408D7E41A5B063381B.edm" localSheetId="17" hidden="1">#REF!</definedName>
    <definedName name="_bdm.28EABF4D6F1B40408D7E41A5B063381B.edm" localSheetId="1" hidden="1">#REF!</definedName>
    <definedName name="_bdm.28EABF4D6F1B40408D7E41A5B063381B.edm" localSheetId="4" hidden="1">#REF!</definedName>
    <definedName name="_bdm.2907212533244F788A09B5129C1E33D3.edm" localSheetId="5" hidden="1">#REF!</definedName>
    <definedName name="_bdm.2907212533244F788A09B5129C1E33D3.edm" localSheetId="18" hidden="1">#REF!</definedName>
    <definedName name="_bdm.2907212533244F788A09B5129C1E33D3.edm" localSheetId="19" hidden="1">#REF!</definedName>
    <definedName name="_bdm.2907212533244F788A09B5129C1E33D3.edm" localSheetId="17" hidden="1">#REF!</definedName>
    <definedName name="_bdm.2907212533244F788A09B5129C1E33D3.edm" localSheetId="1" hidden="1">#REF!</definedName>
    <definedName name="_bdm.2907212533244F788A09B5129C1E33D3.edm" localSheetId="4" hidden="1">#REF!</definedName>
    <definedName name="_bdm.293E5EAC9951483CACC05514F4FE4236.edm" localSheetId="5" hidden="1">#REF!</definedName>
    <definedName name="_bdm.293E5EAC9951483CACC05514F4FE4236.edm" localSheetId="18" hidden="1">#REF!</definedName>
    <definedName name="_bdm.293E5EAC9951483CACC05514F4FE4236.edm" localSheetId="19" hidden="1">#REF!</definedName>
    <definedName name="_bdm.293E5EAC9951483CACC05514F4FE4236.edm" localSheetId="17" hidden="1">#REF!</definedName>
    <definedName name="_bdm.293E5EAC9951483CACC05514F4FE4236.edm" localSheetId="1" hidden="1">#REF!</definedName>
    <definedName name="_bdm.293E5EAC9951483CACC05514F4FE4236.edm" localSheetId="4" hidden="1">#REF!</definedName>
    <definedName name="_bdm.294298E5AFF146BABF3AC1B57B04049E.edm" localSheetId="5" hidden="1">#REF!</definedName>
    <definedName name="_bdm.294298E5AFF146BABF3AC1B57B04049E.edm" localSheetId="18" hidden="1">#REF!</definedName>
    <definedName name="_bdm.294298E5AFF146BABF3AC1B57B04049E.edm" localSheetId="19" hidden="1">#REF!</definedName>
    <definedName name="_bdm.294298E5AFF146BABF3AC1B57B04049E.edm" localSheetId="17" hidden="1">#REF!</definedName>
    <definedName name="_bdm.294298E5AFF146BABF3AC1B57B04049E.edm" localSheetId="1" hidden="1">#REF!</definedName>
    <definedName name="_bdm.294298E5AFF146BABF3AC1B57B04049E.edm" localSheetId="4" hidden="1">#REF!</definedName>
    <definedName name="_bdm.2A33411F47264D17BE179D765878F3D7.edm" localSheetId="5" hidden="1">#REF!</definedName>
    <definedName name="_bdm.2A33411F47264D17BE179D765878F3D7.edm" localSheetId="18" hidden="1">#REF!</definedName>
    <definedName name="_bdm.2A33411F47264D17BE179D765878F3D7.edm" localSheetId="19" hidden="1">#REF!</definedName>
    <definedName name="_bdm.2A33411F47264D17BE179D765878F3D7.edm" localSheetId="17" hidden="1">#REF!</definedName>
    <definedName name="_bdm.2A33411F47264D17BE179D765878F3D7.edm" localSheetId="1" hidden="1">#REF!</definedName>
    <definedName name="_bdm.2A33411F47264D17BE179D765878F3D7.edm" localSheetId="4" hidden="1">#REF!</definedName>
    <definedName name="_bdm.2A364E0003484EBA93EE98C1D6E36E53.edm" localSheetId="5" hidden="1">#REF!</definedName>
    <definedName name="_bdm.2A364E0003484EBA93EE98C1D6E36E53.edm" localSheetId="18" hidden="1">#REF!</definedName>
    <definedName name="_bdm.2A364E0003484EBA93EE98C1D6E36E53.edm" localSheetId="19" hidden="1">#REF!</definedName>
    <definedName name="_bdm.2A364E0003484EBA93EE98C1D6E36E53.edm" localSheetId="17" hidden="1">#REF!</definedName>
    <definedName name="_bdm.2A364E0003484EBA93EE98C1D6E36E53.edm" localSheetId="1" hidden="1">#REF!</definedName>
    <definedName name="_bdm.2A364E0003484EBA93EE98C1D6E36E53.edm" localSheetId="4" hidden="1">#REF!</definedName>
    <definedName name="_bdm.2A6F27EA570D4797A68B49238B40510C.edm" localSheetId="5" hidden="1">#REF!</definedName>
    <definedName name="_bdm.2A6F27EA570D4797A68B49238B40510C.edm" localSheetId="18" hidden="1">#REF!</definedName>
    <definedName name="_bdm.2A6F27EA570D4797A68B49238B40510C.edm" localSheetId="19" hidden="1">#REF!</definedName>
    <definedName name="_bdm.2A6F27EA570D4797A68B49238B40510C.edm" localSheetId="17" hidden="1">#REF!</definedName>
    <definedName name="_bdm.2A6F27EA570D4797A68B49238B40510C.edm" localSheetId="1" hidden="1">#REF!</definedName>
    <definedName name="_bdm.2A6F27EA570D4797A68B49238B40510C.edm" localSheetId="4" hidden="1">#REF!</definedName>
    <definedName name="_bdm.2ABC518468064363A8A44AB68A340FC7.edm" localSheetId="5" hidden="1">#REF!</definedName>
    <definedName name="_bdm.2ABC518468064363A8A44AB68A340FC7.edm" localSheetId="18" hidden="1">#REF!</definedName>
    <definedName name="_bdm.2ABC518468064363A8A44AB68A340FC7.edm" localSheetId="19" hidden="1">#REF!</definedName>
    <definedName name="_bdm.2ABC518468064363A8A44AB68A340FC7.edm" localSheetId="17" hidden="1">#REF!</definedName>
    <definedName name="_bdm.2ABC518468064363A8A44AB68A340FC7.edm" localSheetId="1" hidden="1">#REF!</definedName>
    <definedName name="_bdm.2ABC518468064363A8A44AB68A340FC7.edm" localSheetId="4" hidden="1">#REF!</definedName>
    <definedName name="_bdm.2ABF92567A8047858527243259D934D1.edm" localSheetId="5" hidden="1">#REF!</definedName>
    <definedName name="_bdm.2ABF92567A8047858527243259D934D1.edm" localSheetId="18" hidden="1">#REF!</definedName>
    <definedName name="_bdm.2ABF92567A8047858527243259D934D1.edm" localSheetId="19" hidden="1">#REF!</definedName>
    <definedName name="_bdm.2ABF92567A8047858527243259D934D1.edm" localSheetId="17" hidden="1">#REF!</definedName>
    <definedName name="_bdm.2ABF92567A8047858527243259D934D1.edm" localSheetId="1" hidden="1">#REF!</definedName>
    <definedName name="_bdm.2ABF92567A8047858527243259D934D1.edm" localSheetId="4" hidden="1">#REF!</definedName>
    <definedName name="_bdm.2AC99D8FE5FF496588CA9790A65856C8.edm" localSheetId="5" hidden="1">#REF!</definedName>
    <definedName name="_bdm.2AC99D8FE5FF496588CA9790A65856C8.edm" localSheetId="18" hidden="1">#REF!</definedName>
    <definedName name="_bdm.2AC99D8FE5FF496588CA9790A65856C8.edm" localSheetId="19" hidden="1">#REF!</definedName>
    <definedName name="_bdm.2AC99D8FE5FF496588CA9790A65856C8.edm" localSheetId="17" hidden="1">#REF!</definedName>
    <definedName name="_bdm.2AC99D8FE5FF496588CA9790A65856C8.edm" localSheetId="1" hidden="1">#REF!</definedName>
    <definedName name="_bdm.2AC99D8FE5FF496588CA9790A65856C8.edm" localSheetId="4" hidden="1">#REF!</definedName>
    <definedName name="_bdm.2BCE809CB35340CE97D9AE2B81A0119F.edm" localSheetId="5" hidden="1">#REF!</definedName>
    <definedName name="_bdm.2BCE809CB35340CE97D9AE2B81A0119F.edm" localSheetId="18" hidden="1">#REF!</definedName>
    <definedName name="_bdm.2BCE809CB35340CE97D9AE2B81A0119F.edm" localSheetId="19" hidden="1">#REF!</definedName>
    <definedName name="_bdm.2BCE809CB35340CE97D9AE2B81A0119F.edm" localSheetId="17" hidden="1">#REF!</definedName>
    <definedName name="_bdm.2BCE809CB35340CE97D9AE2B81A0119F.edm" localSheetId="1" hidden="1">#REF!</definedName>
    <definedName name="_bdm.2BCE809CB35340CE97D9AE2B81A0119F.edm" localSheetId="4" hidden="1">#REF!</definedName>
    <definedName name="_bdm.2C00E8FFAA5E4BF08B0D3CBB4145BB49.edm" localSheetId="5" hidden="1">#REF!</definedName>
    <definedName name="_bdm.2C00E8FFAA5E4BF08B0D3CBB4145BB49.edm" localSheetId="18" hidden="1">#REF!</definedName>
    <definedName name="_bdm.2C00E8FFAA5E4BF08B0D3CBB4145BB49.edm" localSheetId="19" hidden="1">#REF!</definedName>
    <definedName name="_bdm.2C00E8FFAA5E4BF08B0D3CBB4145BB49.edm" localSheetId="17" hidden="1">#REF!</definedName>
    <definedName name="_bdm.2C00E8FFAA5E4BF08B0D3CBB4145BB49.edm" localSheetId="1" hidden="1">#REF!</definedName>
    <definedName name="_bdm.2C00E8FFAA5E4BF08B0D3CBB4145BB49.edm" localSheetId="4" hidden="1">#REF!</definedName>
    <definedName name="_bdm.2C18DBB30A35438B89A5EB7FFF52FEC5.edm" localSheetId="5" hidden="1">#REF!</definedName>
    <definedName name="_bdm.2C18DBB30A35438B89A5EB7FFF52FEC5.edm" localSheetId="18" hidden="1">#REF!</definedName>
    <definedName name="_bdm.2C18DBB30A35438B89A5EB7FFF52FEC5.edm" localSheetId="19" hidden="1">#REF!</definedName>
    <definedName name="_bdm.2C18DBB30A35438B89A5EB7FFF52FEC5.edm" localSheetId="17" hidden="1">#REF!</definedName>
    <definedName name="_bdm.2C18DBB30A35438B89A5EB7FFF52FEC5.edm" localSheetId="1" hidden="1">#REF!</definedName>
    <definedName name="_bdm.2C18DBB30A35438B89A5EB7FFF52FEC5.edm" localSheetId="4" hidden="1">#REF!</definedName>
    <definedName name="_bdm.2C778BB54A8D4AF8BDADD45DE22199B7.edm" localSheetId="5" hidden="1">#REF!</definedName>
    <definedName name="_bdm.2C778BB54A8D4AF8BDADD45DE22199B7.edm" localSheetId="18" hidden="1">#REF!</definedName>
    <definedName name="_bdm.2C778BB54A8D4AF8BDADD45DE22199B7.edm" localSheetId="19" hidden="1">#REF!</definedName>
    <definedName name="_bdm.2C778BB54A8D4AF8BDADD45DE22199B7.edm" localSheetId="17" hidden="1">#REF!</definedName>
    <definedName name="_bdm.2C778BB54A8D4AF8BDADD45DE22199B7.edm" localSheetId="1" hidden="1">#REF!</definedName>
    <definedName name="_bdm.2C778BB54A8D4AF8BDADD45DE22199B7.edm" localSheetId="4" hidden="1">#REF!</definedName>
    <definedName name="_bdm.2CA63F0A97FF4BDCB38BBDBAE079E2C3.edm" localSheetId="5" hidden="1">#REF!</definedName>
    <definedName name="_bdm.2CA63F0A97FF4BDCB38BBDBAE079E2C3.edm" localSheetId="18" hidden="1">#REF!</definedName>
    <definedName name="_bdm.2CA63F0A97FF4BDCB38BBDBAE079E2C3.edm" localSheetId="19" hidden="1">#REF!</definedName>
    <definedName name="_bdm.2CA63F0A97FF4BDCB38BBDBAE079E2C3.edm" localSheetId="17" hidden="1">#REF!</definedName>
    <definedName name="_bdm.2CA63F0A97FF4BDCB38BBDBAE079E2C3.edm" localSheetId="1" hidden="1">#REF!</definedName>
    <definedName name="_bdm.2CA63F0A97FF4BDCB38BBDBAE079E2C3.edm" localSheetId="4" hidden="1">#REF!</definedName>
    <definedName name="_bdm.2D64FA3EDEA542B784559A05DE8EAC4C.edm" localSheetId="5" hidden="1">#REF!</definedName>
    <definedName name="_bdm.2D64FA3EDEA542B784559A05DE8EAC4C.edm" localSheetId="18" hidden="1">#REF!</definedName>
    <definedName name="_bdm.2D64FA3EDEA542B784559A05DE8EAC4C.edm" localSheetId="19" hidden="1">#REF!</definedName>
    <definedName name="_bdm.2D64FA3EDEA542B784559A05DE8EAC4C.edm" localSheetId="17" hidden="1">#REF!</definedName>
    <definedName name="_bdm.2D64FA3EDEA542B784559A05DE8EAC4C.edm" localSheetId="1" hidden="1">#REF!</definedName>
    <definedName name="_bdm.2D64FA3EDEA542B784559A05DE8EAC4C.edm" localSheetId="4" hidden="1">#REF!</definedName>
    <definedName name="_bdm.2D7B91BBF2DB4067BB885C51FEDED9E0.edm" localSheetId="5" hidden="1">#REF!</definedName>
    <definedName name="_bdm.2D7B91BBF2DB4067BB885C51FEDED9E0.edm" localSheetId="18" hidden="1">#REF!</definedName>
    <definedName name="_bdm.2D7B91BBF2DB4067BB885C51FEDED9E0.edm" localSheetId="19" hidden="1">#REF!</definedName>
    <definedName name="_bdm.2D7B91BBF2DB4067BB885C51FEDED9E0.edm" localSheetId="17" hidden="1">#REF!</definedName>
    <definedName name="_bdm.2D7B91BBF2DB4067BB885C51FEDED9E0.edm" localSheetId="1" hidden="1">#REF!</definedName>
    <definedName name="_bdm.2D7B91BBF2DB4067BB885C51FEDED9E0.edm" localSheetId="4" hidden="1">#REF!</definedName>
    <definedName name="_bdm.2E2C0DB2F07D4220B0AA26246B93EB06.edm" localSheetId="5" hidden="1">#REF!</definedName>
    <definedName name="_bdm.2E2C0DB2F07D4220B0AA26246B93EB06.edm" localSheetId="18" hidden="1">#REF!</definedName>
    <definedName name="_bdm.2E2C0DB2F07D4220B0AA26246B93EB06.edm" localSheetId="19" hidden="1">#REF!</definedName>
    <definedName name="_bdm.2E2C0DB2F07D4220B0AA26246B93EB06.edm" localSheetId="17" hidden="1">#REF!</definedName>
    <definedName name="_bdm.2E2C0DB2F07D4220B0AA26246B93EB06.edm" localSheetId="1" hidden="1">#REF!</definedName>
    <definedName name="_bdm.2E2C0DB2F07D4220B0AA26246B93EB06.edm" localSheetId="4" hidden="1">#REF!</definedName>
    <definedName name="_bdm.2E9D39575F0343E2965FD164E41B6D96.edm" localSheetId="5" hidden="1">#REF!</definedName>
    <definedName name="_bdm.2E9D39575F0343E2965FD164E41B6D96.edm" localSheetId="18" hidden="1">#REF!</definedName>
    <definedName name="_bdm.2E9D39575F0343E2965FD164E41B6D96.edm" localSheetId="19" hidden="1">#REF!</definedName>
    <definedName name="_bdm.2E9D39575F0343E2965FD164E41B6D96.edm" localSheetId="17" hidden="1">#REF!</definedName>
    <definedName name="_bdm.2E9D39575F0343E2965FD164E41B6D96.edm" localSheetId="1" hidden="1">#REF!</definedName>
    <definedName name="_bdm.2E9D39575F0343E2965FD164E41B6D96.edm" localSheetId="4" hidden="1">#REF!</definedName>
    <definedName name="_bdm.2EAB0A78EDA04E4692527C1F7D3FFDAD.edm" localSheetId="5" hidden="1">#REF!</definedName>
    <definedName name="_bdm.2EAB0A78EDA04E4692527C1F7D3FFDAD.edm" localSheetId="18" hidden="1">#REF!</definedName>
    <definedName name="_bdm.2EAB0A78EDA04E4692527C1F7D3FFDAD.edm" localSheetId="19" hidden="1">#REF!</definedName>
    <definedName name="_bdm.2EAB0A78EDA04E4692527C1F7D3FFDAD.edm" localSheetId="17" hidden="1">#REF!</definedName>
    <definedName name="_bdm.2EAB0A78EDA04E4692527C1F7D3FFDAD.edm" localSheetId="1" hidden="1">#REF!</definedName>
    <definedName name="_bdm.2EAB0A78EDA04E4692527C1F7D3FFDAD.edm" localSheetId="4" hidden="1">#REF!</definedName>
    <definedName name="_bdm.2FCB0098F3114E6AB03F65528A0B12E6.edm" localSheetId="5" hidden="1">#REF!</definedName>
    <definedName name="_bdm.2FCB0098F3114E6AB03F65528A0B12E6.edm" localSheetId="18" hidden="1">#REF!</definedName>
    <definedName name="_bdm.2FCB0098F3114E6AB03F65528A0B12E6.edm" localSheetId="19" hidden="1">#REF!</definedName>
    <definedName name="_bdm.2FCB0098F3114E6AB03F65528A0B12E6.edm" localSheetId="17" hidden="1">#REF!</definedName>
    <definedName name="_bdm.2FCB0098F3114E6AB03F65528A0B12E6.edm" localSheetId="1" hidden="1">#REF!</definedName>
    <definedName name="_bdm.2FCB0098F3114E6AB03F65528A0B12E6.edm" localSheetId="4" hidden="1">#REF!</definedName>
    <definedName name="_bdm.2FFFD873E9614B16B8A06EF3D5A9699B.edm" localSheetId="5" hidden="1">#REF!</definedName>
    <definedName name="_bdm.2FFFD873E9614B16B8A06EF3D5A9699B.edm" localSheetId="18" hidden="1">#REF!</definedName>
    <definedName name="_bdm.2FFFD873E9614B16B8A06EF3D5A9699B.edm" localSheetId="19" hidden="1">#REF!</definedName>
    <definedName name="_bdm.2FFFD873E9614B16B8A06EF3D5A9699B.edm" localSheetId="17" hidden="1">#REF!</definedName>
    <definedName name="_bdm.2FFFD873E9614B16B8A06EF3D5A9699B.edm" localSheetId="1" hidden="1">#REF!</definedName>
    <definedName name="_bdm.2FFFD873E9614B16B8A06EF3D5A9699B.edm" localSheetId="4" hidden="1">#REF!</definedName>
    <definedName name="_bdm.302812EB56724CEF86A129C7602EDBCF.edm" localSheetId="5" hidden="1">#REF!</definedName>
    <definedName name="_bdm.302812EB56724CEF86A129C7602EDBCF.edm" localSheetId="18" hidden="1">#REF!</definedName>
    <definedName name="_bdm.302812EB56724CEF86A129C7602EDBCF.edm" localSheetId="19" hidden="1">#REF!</definedName>
    <definedName name="_bdm.302812EB56724CEF86A129C7602EDBCF.edm" localSheetId="17" hidden="1">#REF!</definedName>
    <definedName name="_bdm.302812EB56724CEF86A129C7602EDBCF.edm" localSheetId="1" hidden="1">#REF!</definedName>
    <definedName name="_bdm.302812EB56724CEF86A129C7602EDBCF.edm" localSheetId="4" hidden="1">#REF!</definedName>
    <definedName name="_bdm.30C8B4F90071474F9600D3A6090C95B1.edm" localSheetId="5" hidden="1">#REF!</definedName>
    <definedName name="_bdm.30C8B4F90071474F9600D3A6090C95B1.edm" localSheetId="18" hidden="1">#REF!</definedName>
    <definedName name="_bdm.30C8B4F90071474F9600D3A6090C95B1.edm" localSheetId="19" hidden="1">#REF!</definedName>
    <definedName name="_bdm.30C8B4F90071474F9600D3A6090C95B1.edm" localSheetId="17" hidden="1">#REF!</definedName>
    <definedName name="_bdm.30C8B4F90071474F9600D3A6090C95B1.edm" localSheetId="1" hidden="1">#REF!</definedName>
    <definedName name="_bdm.30C8B4F90071474F9600D3A6090C95B1.edm" localSheetId="4" hidden="1">#REF!</definedName>
    <definedName name="_bdm.30DD4A4CC0484D978D7350F5FF6577B4.edm" localSheetId="5" hidden="1">#REF!</definedName>
    <definedName name="_bdm.30DD4A4CC0484D978D7350F5FF6577B4.edm" localSheetId="18" hidden="1">#REF!</definedName>
    <definedName name="_bdm.30DD4A4CC0484D978D7350F5FF6577B4.edm" localSheetId="19" hidden="1">#REF!</definedName>
    <definedName name="_bdm.30DD4A4CC0484D978D7350F5FF6577B4.edm" localSheetId="17" hidden="1">#REF!</definedName>
    <definedName name="_bdm.30DD4A4CC0484D978D7350F5FF6577B4.edm" localSheetId="1" hidden="1">#REF!</definedName>
    <definedName name="_bdm.30DD4A4CC0484D978D7350F5FF6577B4.edm" localSheetId="4" hidden="1">#REF!</definedName>
    <definedName name="_bdm.30EA127F2B9742B2A6B222A5A71FE838.edm" localSheetId="5" hidden="1">#REF!</definedName>
    <definedName name="_bdm.30EA127F2B9742B2A6B222A5A71FE838.edm" localSheetId="18" hidden="1">#REF!</definedName>
    <definedName name="_bdm.30EA127F2B9742B2A6B222A5A71FE838.edm" localSheetId="19" hidden="1">#REF!</definedName>
    <definedName name="_bdm.30EA127F2B9742B2A6B222A5A71FE838.edm" localSheetId="17" hidden="1">#REF!</definedName>
    <definedName name="_bdm.30EA127F2B9742B2A6B222A5A71FE838.edm" localSheetId="1" hidden="1">#REF!</definedName>
    <definedName name="_bdm.30EA127F2B9742B2A6B222A5A71FE838.edm" localSheetId="4" hidden="1">#REF!</definedName>
    <definedName name="_bdm.310EEE30E0644C0AAE3440AC8A08DB91.edm" localSheetId="5" hidden="1">#REF!</definedName>
    <definedName name="_bdm.310EEE30E0644C0AAE3440AC8A08DB91.edm" localSheetId="18" hidden="1">#REF!</definedName>
    <definedName name="_bdm.310EEE30E0644C0AAE3440AC8A08DB91.edm" localSheetId="19" hidden="1">#REF!</definedName>
    <definedName name="_bdm.310EEE30E0644C0AAE3440AC8A08DB91.edm" localSheetId="17" hidden="1">#REF!</definedName>
    <definedName name="_bdm.310EEE30E0644C0AAE3440AC8A08DB91.edm" localSheetId="1" hidden="1">#REF!</definedName>
    <definedName name="_bdm.310EEE30E0644C0AAE3440AC8A08DB91.edm" localSheetId="4" hidden="1">#REF!</definedName>
    <definedName name="_bdm.3112251326FD4605B96F35E070533C54.edm" localSheetId="5" hidden="1">#REF!</definedName>
    <definedName name="_bdm.3112251326FD4605B96F35E070533C54.edm" localSheetId="18" hidden="1">#REF!</definedName>
    <definedName name="_bdm.3112251326FD4605B96F35E070533C54.edm" localSheetId="19" hidden="1">#REF!</definedName>
    <definedName name="_bdm.3112251326FD4605B96F35E070533C54.edm" localSheetId="17" hidden="1">#REF!</definedName>
    <definedName name="_bdm.3112251326FD4605B96F35E070533C54.edm" localSheetId="1" hidden="1">#REF!</definedName>
    <definedName name="_bdm.3112251326FD4605B96F35E070533C54.edm" localSheetId="4" hidden="1">#REF!</definedName>
    <definedName name="_bdm.31B8E5639594404EB28EC8C93AFFEFFE.edm" localSheetId="5" hidden="1">#REF!</definedName>
    <definedName name="_bdm.31B8E5639594404EB28EC8C93AFFEFFE.edm" localSheetId="18" hidden="1">#REF!</definedName>
    <definedName name="_bdm.31B8E5639594404EB28EC8C93AFFEFFE.edm" localSheetId="19" hidden="1">#REF!</definedName>
    <definedName name="_bdm.31B8E5639594404EB28EC8C93AFFEFFE.edm" localSheetId="17" hidden="1">#REF!</definedName>
    <definedName name="_bdm.31B8E5639594404EB28EC8C93AFFEFFE.edm" localSheetId="1" hidden="1">#REF!</definedName>
    <definedName name="_bdm.31B8E5639594404EB28EC8C93AFFEFFE.edm" localSheetId="4" hidden="1">#REF!</definedName>
    <definedName name="_bdm.31D6A6EB2E84498C8B207A665C0E8A65.edm" localSheetId="5" hidden="1">#REF!</definedName>
    <definedName name="_bdm.31D6A6EB2E84498C8B207A665C0E8A65.edm" localSheetId="18" hidden="1">#REF!</definedName>
    <definedName name="_bdm.31D6A6EB2E84498C8B207A665C0E8A65.edm" localSheetId="19" hidden="1">#REF!</definedName>
    <definedName name="_bdm.31D6A6EB2E84498C8B207A665C0E8A65.edm" localSheetId="17" hidden="1">#REF!</definedName>
    <definedName name="_bdm.31D6A6EB2E84498C8B207A665C0E8A65.edm" localSheetId="1" hidden="1">#REF!</definedName>
    <definedName name="_bdm.31D6A6EB2E84498C8B207A665C0E8A65.edm" localSheetId="4" hidden="1">#REF!</definedName>
    <definedName name="_bdm.31E407F7C7314AF7A7375F14457ED561.edm" localSheetId="5" hidden="1">#REF!</definedName>
    <definedName name="_bdm.31E407F7C7314AF7A7375F14457ED561.edm" localSheetId="18" hidden="1">#REF!</definedName>
    <definedName name="_bdm.31E407F7C7314AF7A7375F14457ED561.edm" localSheetId="19" hidden="1">#REF!</definedName>
    <definedName name="_bdm.31E407F7C7314AF7A7375F14457ED561.edm" localSheetId="17" hidden="1">#REF!</definedName>
    <definedName name="_bdm.31E407F7C7314AF7A7375F14457ED561.edm" localSheetId="1" hidden="1">#REF!</definedName>
    <definedName name="_bdm.31E407F7C7314AF7A7375F14457ED561.edm" localSheetId="4" hidden="1">#REF!</definedName>
    <definedName name="_bdm.31F5A85D1C524E1FA10EE35BA80F893F.edm" localSheetId="5" hidden="1">#REF!</definedName>
    <definedName name="_bdm.31F5A85D1C524E1FA10EE35BA80F893F.edm" localSheetId="18" hidden="1">#REF!</definedName>
    <definedName name="_bdm.31F5A85D1C524E1FA10EE35BA80F893F.edm" localSheetId="19" hidden="1">#REF!</definedName>
    <definedName name="_bdm.31F5A85D1C524E1FA10EE35BA80F893F.edm" localSheetId="17" hidden="1">#REF!</definedName>
    <definedName name="_bdm.31F5A85D1C524E1FA10EE35BA80F893F.edm" localSheetId="1" hidden="1">#REF!</definedName>
    <definedName name="_bdm.31F5A85D1C524E1FA10EE35BA80F893F.edm" localSheetId="4" hidden="1">#REF!</definedName>
    <definedName name="_bdm.31FD098EF0C44D979FC970EFAF77AB78.edm" localSheetId="5" hidden="1">#REF!</definedName>
    <definedName name="_bdm.31FD098EF0C44D979FC970EFAF77AB78.edm" localSheetId="18" hidden="1">#REF!</definedName>
    <definedName name="_bdm.31FD098EF0C44D979FC970EFAF77AB78.edm" localSheetId="19" hidden="1">#REF!</definedName>
    <definedName name="_bdm.31FD098EF0C44D979FC970EFAF77AB78.edm" localSheetId="17" hidden="1">#REF!</definedName>
    <definedName name="_bdm.31FD098EF0C44D979FC970EFAF77AB78.edm" localSheetId="1" hidden="1">#REF!</definedName>
    <definedName name="_bdm.31FD098EF0C44D979FC970EFAF77AB78.edm" localSheetId="4" hidden="1">#REF!</definedName>
    <definedName name="_bdm.326BF885F96F4B54AC137CA0F6ABFDD7.edm" localSheetId="5" hidden="1">#REF!</definedName>
    <definedName name="_bdm.326BF885F96F4B54AC137CA0F6ABFDD7.edm" localSheetId="18" hidden="1">#REF!</definedName>
    <definedName name="_bdm.326BF885F96F4B54AC137CA0F6ABFDD7.edm" localSheetId="19" hidden="1">#REF!</definedName>
    <definedName name="_bdm.326BF885F96F4B54AC137CA0F6ABFDD7.edm" localSheetId="17" hidden="1">#REF!</definedName>
    <definedName name="_bdm.326BF885F96F4B54AC137CA0F6ABFDD7.edm" localSheetId="1" hidden="1">#REF!</definedName>
    <definedName name="_bdm.326BF885F96F4B54AC137CA0F6ABFDD7.edm" localSheetId="4" hidden="1">#REF!</definedName>
    <definedName name="_bdm.332CFC4F9C74407D9A1755DF5844A16F.edm" localSheetId="5" hidden="1">#REF!</definedName>
    <definedName name="_bdm.332CFC4F9C74407D9A1755DF5844A16F.edm" localSheetId="18" hidden="1">#REF!</definedName>
    <definedName name="_bdm.332CFC4F9C74407D9A1755DF5844A16F.edm" localSheetId="19" hidden="1">#REF!</definedName>
    <definedName name="_bdm.332CFC4F9C74407D9A1755DF5844A16F.edm" localSheetId="17" hidden="1">#REF!</definedName>
    <definedName name="_bdm.332CFC4F9C74407D9A1755DF5844A16F.edm" localSheetId="1" hidden="1">#REF!</definedName>
    <definedName name="_bdm.332CFC4F9C74407D9A1755DF5844A16F.edm" localSheetId="4" hidden="1">#REF!</definedName>
    <definedName name="_bdm.334484226CF94D59811DA67C66E855F4.edm" localSheetId="5" hidden="1">#REF!</definedName>
    <definedName name="_bdm.334484226CF94D59811DA67C66E855F4.edm" localSheetId="18" hidden="1">#REF!</definedName>
    <definedName name="_bdm.334484226CF94D59811DA67C66E855F4.edm" localSheetId="19" hidden="1">#REF!</definedName>
    <definedName name="_bdm.334484226CF94D59811DA67C66E855F4.edm" localSheetId="17" hidden="1">#REF!</definedName>
    <definedName name="_bdm.334484226CF94D59811DA67C66E855F4.edm" localSheetId="1" hidden="1">#REF!</definedName>
    <definedName name="_bdm.334484226CF94D59811DA67C66E855F4.edm" localSheetId="4" hidden="1">#REF!</definedName>
    <definedName name="_bdm.334CEF81C0574905832A70FCC62459CE.edm" localSheetId="5" hidden="1">#REF!</definedName>
    <definedName name="_bdm.334CEF81C0574905832A70FCC62459CE.edm" localSheetId="18" hidden="1">#REF!</definedName>
    <definedName name="_bdm.334CEF81C0574905832A70FCC62459CE.edm" localSheetId="19" hidden="1">#REF!</definedName>
    <definedName name="_bdm.334CEF81C0574905832A70FCC62459CE.edm" localSheetId="17" hidden="1">#REF!</definedName>
    <definedName name="_bdm.334CEF81C0574905832A70FCC62459CE.edm" localSheetId="1" hidden="1">#REF!</definedName>
    <definedName name="_bdm.334CEF81C0574905832A70FCC62459CE.edm" localSheetId="4" hidden="1">#REF!</definedName>
    <definedName name="_bdm.33FA7E61880B48749C68EEACDE744840.edm" localSheetId="5" hidden="1">#REF!</definedName>
    <definedName name="_bdm.33FA7E61880B48749C68EEACDE744840.edm" localSheetId="18" hidden="1">#REF!</definedName>
    <definedName name="_bdm.33FA7E61880B48749C68EEACDE744840.edm" localSheetId="19" hidden="1">#REF!</definedName>
    <definedName name="_bdm.33FA7E61880B48749C68EEACDE744840.edm" localSheetId="17" hidden="1">#REF!</definedName>
    <definedName name="_bdm.33FA7E61880B48749C68EEACDE744840.edm" localSheetId="1" hidden="1">#REF!</definedName>
    <definedName name="_bdm.33FA7E61880B48749C68EEACDE744840.edm" localSheetId="4" hidden="1">#REF!</definedName>
    <definedName name="_bdm.34567C08F5E744ACBEC983409ECD0F47.edm" localSheetId="5" hidden="1">#REF!</definedName>
    <definedName name="_bdm.34567C08F5E744ACBEC983409ECD0F47.edm" localSheetId="18" hidden="1">#REF!</definedName>
    <definedName name="_bdm.34567C08F5E744ACBEC983409ECD0F47.edm" localSheetId="19" hidden="1">#REF!</definedName>
    <definedName name="_bdm.34567C08F5E744ACBEC983409ECD0F47.edm" localSheetId="17" hidden="1">#REF!</definedName>
    <definedName name="_bdm.34567C08F5E744ACBEC983409ECD0F47.edm" localSheetId="1" hidden="1">#REF!</definedName>
    <definedName name="_bdm.34567C08F5E744ACBEC983409ECD0F47.edm" localSheetId="4" hidden="1">#REF!</definedName>
    <definedName name="_bdm.3562BCDA02F3485286442C9C647D75D6.edm" localSheetId="5" hidden="1">#REF!</definedName>
    <definedName name="_bdm.3562BCDA02F3485286442C9C647D75D6.edm" localSheetId="18" hidden="1">#REF!</definedName>
    <definedName name="_bdm.3562BCDA02F3485286442C9C647D75D6.edm" localSheetId="19" hidden="1">#REF!</definedName>
    <definedName name="_bdm.3562BCDA02F3485286442C9C647D75D6.edm" localSheetId="17" hidden="1">#REF!</definedName>
    <definedName name="_bdm.3562BCDA02F3485286442C9C647D75D6.edm" localSheetId="1" hidden="1">#REF!</definedName>
    <definedName name="_bdm.3562BCDA02F3485286442C9C647D75D6.edm" localSheetId="4" hidden="1">#REF!</definedName>
    <definedName name="_bdm.359120BEA19B49CEB213307F9A0EAAEB.edm" localSheetId="5" hidden="1">#REF!</definedName>
    <definedName name="_bdm.359120BEA19B49CEB213307F9A0EAAEB.edm" localSheetId="18" hidden="1">#REF!</definedName>
    <definedName name="_bdm.359120BEA19B49CEB213307F9A0EAAEB.edm" localSheetId="19" hidden="1">#REF!</definedName>
    <definedName name="_bdm.359120BEA19B49CEB213307F9A0EAAEB.edm" localSheetId="17" hidden="1">#REF!</definedName>
    <definedName name="_bdm.359120BEA19B49CEB213307F9A0EAAEB.edm" localSheetId="1" hidden="1">#REF!</definedName>
    <definedName name="_bdm.359120BEA19B49CEB213307F9A0EAAEB.edm" localSheetId="4" hidden="1">#REF!</definedName>
    <definedName name="_bdm.35DD836794AD4AB1A7D39A8613CD5FE2.edm" localSheetId="5" hidden="1">#REF!</definedName>
    <definedName name="_bdm.35DD836794AD4AB1A7D39A8613CD5FE2.edm" localSheetId="18" hidden="1">#REF!</definedName>
    <definedName name="_bdm.35DD836794AD4AB1A7D39A8613CD5FE2.edm" localSheetId="19" hidden="1">#REF!</definedName>
    <definedName name="_bdm.35DD836794AD4AB1A7D39A8613CD5FE2.edm" localSheetId="17" hidden="1">#REF!</definedName>
    <definedName name="_bdm.35DD836794AD4AB1A7D39A8613CD5FE2.edm" localSheetId="1" hidden="1">#REF!</definedName>
    <definedName name="_bdm.35DD836794AD4AB1A7D39A8613CD5FE2.edm" localSheetId="4" hidden="1">#REF!</definedName>
    <definedName name="_bdm.360B351E86174AC7A4FE8B18D8592DD7.edm" localSheetId="5" hidden="1">#REF!</definedName>
    <definedName name="_bdm.360B351E86174AC7A4FE8B18D8592DD7.edm" localSheetId="18" hidden="1">#REF!</definedName>
    <definedName name="_bdm.360B351E86174AC7A4FE8B18D8592DD7.edm" localSheetId="19" hidden="1">#REF!</definedName>
    <definedName name="_bdm.360B351E86174AC7A4FE8B18D8592DD7.edm" localSheetId="17" hidden="1">#REF!</definedName>
    <definedName name="_bdm.360B351E86174AC7A4FE8B18D8592DD7.edm" localSheetId="1" hidden="1">#REF!</definedName>
    <definedName name="_bdm.360B351E86174AC7A4FE8B18D8592DD7.edm" localSheetId="4" hidden="1">#REF!</definedName>
    <definedName name="_bdm.365D1F6D92874624BA8A53D232A400C2.edm" localSheetId="5" hidden="1">#REF!</definedName>
    <definedName name="_bdm.365D1F6D92874624BA8A53D232A400C2.edm" localSheetId="18" hidden="1">#REF!</definedName>
    <definedName name="_bdm.365D1F6D92874624BA8A53D232A400C2.edm" localSheetId="19" hidden="1">#REF!</definedName>
    <definedName name="_bdm.365D1F6D92874624BA8A53D232A400C2.edm" localSheetId="17" hidden="1">#REF!</definedName>
    <definedName name="_bdm.365D1F6D92874624BA8A53D232A400C2.edm" localSheetId="1" hidden="1">#REF!</definedName>
    <definedName name="_bdm.365D1F6D92874624BA8A53D232A400C2.edm" localSheetId="4" hidden="1">#REF!</definedName>
    <definedName name="_bdm.36B22A9ADF2048B88FCFA3A46C37F6EA.edm" localSheetId="5" hidden="1">#REF!</definedName>
    <definedName name="_bdm.36B22A9ADF2048B88FCFA3A46C37F6EA.edm" localSheetId="18" hidden="1">#REF!</definedName>
    <definedName name="_bdm.36B22A9ADF2048B88FCFA3A46C37F6EA.edm" localSheetId="19" hidden="1">#REF!</definedName>
    <definedName name="_bdm.36B22A9ADF2048B88FCFA3A46C37F6EA.edm" localSheetId="17" hidden="1">#REF!</definedName>
    <definedName name="_bdm.36B22A9ADF2048B88FCFA3A46C37F6EA.edm" localSheetId="1" hidden="1">#REF!</definedName>
    <definedName name="_bdm.36B22A9ADF2048B88FCFA3A46C37F6EA.edm" localSheetId="4" hidden="1">#REF!</definedName>
    <definedName name="_bdm.36F7207F7B754EDDA660E94A2A113692.edm" localSheetId="5" hidden="1">#REF!</definedName>
    <definedName name="_bdm.36F7207F7B754EDDA660E94A2A113692.edm" localSheetId="18" hidden="1">#REF!</definedName>
    <definedName name="_bdm.36F7207F7B754EDDA660E94A2A113692.edm" localSheetId="19" hidden="1">#REF!</definedName>
    <definedName name="_bdm.36F7207F7B754EDDA660E94A2A113692.edm" localSheetId="17" hidden="1">#REF!</definedName>
    <definedName name="_bdm.36F7207F7B754EDDA660E94A2A113692.edm" localSheetId="1" hidden="1">#REF!</definedName>
    <definedName name="_bdm.36F7207F7B754EDDA660E94A2A113692.edm" localSheetId="4" hidden="1">#REF!</definedName>
    <definedName name="_bdm.371871C5ACD54A479CF5966E3271620A.edm" localSheetId="5" hidden="1">#REF!</definedName>
    <definedName name="_bdm.371871C5ACD54A479CF5966E3271620A.edm" localSheetId="18" hidden="1">#REF!</definedName>
    <definedName name="_bdm.371871C5ACD54A479CF5966E3271620A.edm" localSheetId="19" hidden="1">#REF!</definedName>
    <definedName name="_bdm.371871C5ACD54A479CF5966E3271620A.edm" localSheetId="17" hidden="1">#REF!</definedName>
    <definedName name="_bdm.371871C5ACD54A479CF5966E3271620A.edm" localSheetId="1" hidden="1">#REF!</definedName>
    <definedName name="_bdm.371871C5ACD54A479CF5966E3271620A.edm" localSheetId="4" hidden="1">#REF!</definedName>
    <definedName name="_bdm.37BE692DD64049EEA90C06BC963014CD.edm" localSheetId="5" hidden="1">#REF!</definedName>
    <definedName name="_bdm.37BE692DD64049EEA90C06BC963014CD.edm" localSheetId="18" hidden="1">#REF!</definedName>
    <definedName name="_bdm.37BE692DD64049EEA90C06BC963014CD.edm" localSheetId="19" hidden="1">#REF!</definedName>
    <definedName name="_bdm.37BE692DD64049EEA90C06BC963014CD.edm" localSheetId="17" hidden="1">#REF!</definedName>
    <definedName name="_bdm.37BE692DD64049EEA90C06BC963014CD.edm" localSheetId="1" hidden="1">#REF!</definedName>
    <definedName name="_bdm.37BE692DD64049EEA90C06BC963014CD.edm" localSheetId="4" hidden="1">#REF!</definedName>
    <definedName name="_bdm.37DCD27AD21E43CD89354A1D4AC203F9.edm" localSheetId="5" hidden="1">#REF!</definedName>
    <definedName name="_bdm.37DCD27AD21E43CD89354A1D4AC203F9.edm" localSheetId="18" hidden="1">#REF!</definedName>
    <definedName name="_bdm.37DCD27AD21E43CD89354A1D4AC203F9.edm" localSheetId="19" hidden="1">#REF!</definedName>
    <definedName name="_bdm.37DCD27AD21E43CD89354A1D4AC203F9.edm" localSheetId="17" hidden="1">#REF!</definedName>
    <definedName name="_bdm.37DCD27AD21E43CD89354A1D4AC203F9.edm" localSheetId="1" hidden="1">#REF!</definedName>
    <definedName name="_bdm.37DCD27AD21E43CD89354A1D4AC203F9.edm" localSheetId="4" hidden="1">#REF!</definedName>
    <definedName name="_bdm.3846EDD674524825AF75640E8EEAC73A.edm" localSheetId="5" hidden="1">#REF!</definedName>
    <definedName name="_bdm.3846EDD674524825AF75640E8EEAC73A.edm" localSheetId="18" hidden="1">#REF!</definedName>
    <definedName name="_bdm.3846EDD674524825AF75640E8EEAC73A.edm" localSheetId="19" hidden="1">#REF!</definedName>
    <definedName name="_bdm.3846EDD674524825AF75640E8EEAC73A.edm" localSheetId="17" hidden="1">#REF!</definedName>
    <definedName name="_bdm.3846EDD674524825AF75640E8EEAC73A.edm" localSheetId="1" hidden="1">#REF!</definedName>
    <definedName name="_bdm.3846EDD674524825AF75640E8EEAC73A.edm" localSheetId="4" hidden="1">#REF!</definedName>
    <definedName name="_bdm.3882C17405AD4E5CAA8E3DD4C6DD4DD2.edm" localSheetId="5" hidden="1">#REF!</definedName>
    <definedName name="_bdm.3882C17405AD4E5CAA8E3DD4C6DD4DD2.edm" localSheetId="18" hidden="1">#REF!</definedName>
    <definedName name="_bdm.3882C17405AD4E5CAA8E3DD4C6DD4DD2.edm" localSheetId="19" hidden="1">#REF!</definedName>
    <definedName name="_bdm.3882C17405AD4E5CAA8E3DD4C6DD4DD2.edm" localSheetId="17" hidden="1">#REF!</definedName>
    <definedName name="_bdm.3882C17405AD4E5CAA8E3DD4C6DD4DD2.edm" localSheetId="1" hidden="1">#REF!</definedName>
    <definedName name="_bdm.3882C17405AD4E5CAA8E3DD4C6DD4DD2.edm" localSheetId="4" hidden="1">#REF!</definedName>
    <definedName name="_bdm.38A9B721AC4C4779A6453676D641CC1C.edm" localSheetId="5" hidden="1">#REF!</definedName>
    <definedName name="_bdm.38A9B721AC4C4779A6453676D641CC1C.edm" localSheetId="18" hidden="1">#REF!</definedName>
    <definedName name="_bdm.38A9B721AC4C4779A6453676D641CC1C.edm" localSheetId="19" hidden="1">#REF!</definedName>
    <definedName name="_bdm.38A9B721AC4C4779A6453676D641CC1C.edm" localSheetId="17" hidden="1">#REF!</definedName>
    <definedName name="_bdm.38A9B721AC4C4779A6453676D641CC1C.edm" localSheetId="1" hidden="1">#REF!</definedName>
    <definedName name="_bdm.38A9B721AC4C4779A6453676D641CC1C.edm" localSheetId="4" hidden="1">#REF!</definedName>
    <definedName name="_bdm.3947381EE36A4799AD8A1D6AA7445AFB.edm" localSheetId="5" hidden="1">#REF!</definedName>
    <definedName name="_bdm.3947381EE36A4799AD8A1D6AA7445AFB.edm" localSheetId="18" hidden="1">#REF!</definedName>
    <definedName name="_bdm.3947381EE36A4799AD8A1D6AA7445AFB.edm" localSheetId="19" hidden="1">#REF!</definedName>
    <definedName name="_bdm.3947381EE36A4799AD8A1D6AA7445AFB.edm" localSheetId="17" hidden="1">#REF!</definedName>
    <definedName name="_bdm.3947381EE36A4799AD8A1D6AA7445AFB.edm" localSheetId="1" hidden="1">#REF!</definedName>
    <definedName name="_bdm.3947381EE36A4799AD8A1D6AA7445AFB.edm" localSheetId="4" hidden="1">#REF!</definedName>
    <definedName name="_bdm.3A2732074B6941738219562084C09465.edm" localSheetId="5" hidden="1">#REF!</definedName>
    <definedName name="_bdm.3A2732074B6941738219562084C09465.edm" localSheetId="18" hidden="1">#REF!</definedName>
    <definedName name="_bdm.3A2732074B6941738219562084C09465.edm" localSheetId="19" hidden="1">#REF!</definedName>
    <definedName name="_bdm.3A2732074B6941738219562084C09465.edm" localSheetId="17" hidden="1">#REF!</definedName>
    <definedName name="_bdm.3A2732074B6941738219562084C09465.edm" localSheetId="1" hidden="1">#REF!</definedName>
    <definedName name="_bdm.3A2732074B6941738219562084C09465.edm" localSheetId="4" hidden="1">#REF!</definedName>
    <definedName name="_bdm.3A3A725B66C14973933F7429CC344016.edm" localSheetId="5" hidden="1">#REF!</definedName>
    <definedName name="_bdm.3A3A725B66C14973933F7429CC344016.edm" localSheetId="18" hidden="1">#REF!</definedName>
    <definedName name="_bdm.3A3A725B66C14973933F7429CC344016.edm" localSheetId="19" hidden="1">#REF!</definedName>
    <definedName name="_bdm.3A3A725B66C14973933F7429CC344016.edm" localSheetId="17" hidden="1">#REF!</definedName>
    <definedName name="_bdm.3A3A725B66C14973933F7429CC344016.edm" localSheetId="1" hidden="1">#REF!</definedName>
    <definedName name="_bdm.3A3A725B66C14973933F7429CC344016.edm" localSheetId="4" hidden="1">#REF!</definedName>
    <definedName name="_bdm.3A3DB2DEE3694358AE7E8F26D17C16FA.edm" localSheetId="5" hidden="1">#REF!</definedName>
    <definedName name="_bdm.3A3DB2DEE3694358AE7E8F26D17C16FA.edm" localSheetId="18" hidden="1">#REF!</definedName>
    <definedName name="_bdm.3A3DB2DEE3694358AE7E8F26D17C16FA.edm" localSheetId="19" hidden="1">#REF!</definedName>
    <definedName name="_bdm.3A3DB2DEE3694358AE7E8F26D17C16FA.edm" localSheetId="17" hidden="1">#REF!</definedName>
    <definedName name="_bdm.3A3DB2DEE3694358AE7E8F26D17C16FA.edm" localSheetId="1" hidden="1">#REF!</definedName>
    <definedName name="_bdm.3A3DB2DEE3694358AE7E8F26D17C16FA.edm" localSheetId="4" hidden="1">#REF!</definedName>
    <definedName name="_bdm.3AD16D46651942289C65EC99272D4478.edm" localSheetId="5" hidden="1">#REF!</definedName>
    <definedName name="_bdm.3AD16D46651942289C65EC99272D4478.edm" localSheetId="18" hidden="1">#REF!</definedName>
    <definedName name="_bdm.3AD16D46651942289C65EC99272D4478.edm" localSheetId="19" hidden="1">#REF!</definedName>
    <definedName name="_bdm.3AD16D46651942289C65EC99272D4478.edm" localSheetId="17" hidden="1">#REF!</definedName>
    <definedName name="_bdm.3AD16D46651942289C65EC99272D4478.edm" localSheetId="1" hidden="1">#REF!</definedName>
    <definedName name="_bdm.3AD16D46651942289C65EC99272D4478.edm" localSheetId="4" hidden="1">#REF!</definedName>
    <definedName name="_bdm.3AE073D6C948409DAF73AAE044294A18.edm" localSheetId="5" hidden="1">#REF!</definedName>
    <definedName name="_bdm.3AE073D6C948409DAF73AAE044294A18.edm" localSheetId="18" hidden="1">#REF!</definedName>
    <definedName name="_bdm.3AE073D6C948409DAF73AAE044294A18.edm" localSheetId="19" hidden="1">#REF!</definedName>
    <definedName name="_bdm.3AE073D6C948409DAF73AAE044294A18.edm" localSheetId="17" hidden="1">#REF!</definedName>
    <definedName name="_bdm.3AE073D6C948409DAF73AAE044294A18.edm" localSheetId="1" hidden="1">#REF!</definedName>
    <definedName name="_bdm.3AE073D6C948409DAF73AAE044294A18.edm" localSheetId="4" hidden="1">#REF!</definedName>
    <definedName name="_bdm.3B01011440F743AC997B305B76B05AF8.edm" localSheetId="5" hidden="1">#REF!</definedName>
    <definedName name="_bdm.3B01011440F743AC997B305B76B05AF8.edm" localSheetId="18" hidden="1">#REF!</definedName>
    <definedName name="_bdm.3B01011440F743AC997B305B76B05AF8.edm" localSheetId="19" hidden="1">#REF!</definedName>
    <definedName name="_bdm.3B01011440F743AC997B305B76B05AF8.edm" localSheetId="17" hidden="1">#REF!</definedName>
    <definedName name="_bdm.3B01011440F743AC997B305B76B05AF8.edm" localSheetId="1" hidden="1">#REF!</definedName>
    <definedName name="_bdm.3B01011440F743AC997B305B76B05AF8.edm" localSheetId="4" hidden="1">#REF!</definedName>
    <definedName name="_bdm.3BC5BBE71DB64AF9B42807EF36C29FBE.edm" localSheetId="5" hidden="1">#REF!</definedName>
    <definedName name="_bdm.3BC5BBE71DB64AF9B42807EF36C29FBE.edm" localSheetId="18" hidden="1">#REF!</definedName>
    <definedName name="_bdm.3BC5BBE71DB64AF9B42807EF36C29FBE.edm" localSheetId="19" hidden="1">#REF!</definedName>
    <definedName name="_bdm.3BC5BBE71DB64AF9B42807EF36C29FBE.edm" localSheetId="17" hidden="1">#REF!</definedName>
    <definedName name="_bdm.3BC5BBE71DB64AF9B42807EF36C29FBE.edm" localSheetId="1" hidden="1">#REF!</definedName>
    <definedName name="_bdm.3BC5BBE71DB64AF9B42807EF36C29FBE.edm" localSheetId="4" hidden="1">#REF!</definedName>
    <definedName name="_bdm.3C34B29F02DF414E916671E30AECA61C.edm" localSheetId="5" hidden="1">#REF!</definedName>
    <definedName name="_bdm.3C34B29F02DF414E916671E30AECA61C.edm" localSheetId="18" hidden="1">#REF!</definedName>
    <definedName name="_bdm.3C34B29F02DF414E916671E30AECA61C.edm" localSheetId="19" hidden="1">#REF!</definedName>
    <definedName name="_bdm.3C34B29F02DF414E916671E30AECA61C.edm" localSheetId="17" hidden="1">#REF!</definedName>
    <definedName name="_bdm.3C34B29F02DF414E916671E30AECA61C.edm" localSheetId="1" hidden="1">#REF!</definedName>
    <definedName name="_bdm.3C34B29F02DF414E916671E30AECA61C.edm" localSheetId="4" hidden="1">#REF!</definedName>
    <definedName name="_bdm.3C64C9BF893E4F82885034228E56008B.edm" localSheetId="5" hidden="1">#REF!</definedName>
    <definedName name="_bdm.3C64C9BF893E4F82885034228E56008B.edm" localSheetId="18" hidden="1">#REF!</definedName>
    <definedName name="_bdm.3C64C9BF893E4F82885034228E56008B.edm" localSheetId="19" hidden="1">#REF!</definedName>
    <definedName name="_bdm.3C64C9BF893E4F82885034228E56008B.edm" localSheetId="17" hidden="1">#REF!</definedName>
    <definedName name="_bdm.3C64C9BF893E4F82885034228E56008B.edm" localSheetId="1" hidden="1">#REF!</definedName>
    <definedName name="_bdm.3C64C9BF893E4F82885034228E56008B.edm" localSheetId="4" hidden="1">#REF!</definedName>
    <definedName name="_bdm.3CA9F775F1C94BD9A3ABEDE99A7F53C9.edm" localSheetId="5" hidden="1">#REF!</definedName>
    <definedName name="_bdm.3CA9F775F1C94BD9A3ABEDE99A7F53C9.edm" localSheetId="18" hidden="1">#REF!</definedName>
    <definedName name="_bdm.3CA9F775F1C94BD9A3ABEDE99A7F53C9.edm" localSheetId="19" hidden="1">#REF!</definedName>
    <definedName name="_bdm.3CA9F775F1C94BD9A3ABEDE99A7F53C9.edm" localSheetId="17" hidden="1">#REF!</definedName>
    <definedName name="_bdm.3CA9F775F1C94BD9A3ABEDE99A7F53C9.edm" localSheetId="1" hidden="1">#REF!</definedName>
    <definedName name="_bdm.3CA9F775F1C94BD9A3ABEDE99A7F53C9.edm" localSheetId="4" hidden="1">#REF!</definedName>
    <definedName name="_bdm.3D1B5048FA294496A78376C43328C604.edm" localSheetId="5" hidden="1">#REF!</definedName>
    <definedName name="_bdm.3D1B5048FA294496A78376C43328C604.edm" localSheetId="18" hidden="1">#REF!</definedName>
    <definedName name="_bdm.3D1B5048FA294496A78376C43328C604.edm" localSheetId="19" hidden="1">#REF!</definedName>
    <definedName name="_bdm.3D1B5048FA294496A78376C43328C604.edm" localSheetId="17" hidden="1">#REF!</definedName>
    <definedName name="_bdm.3D1B5048FA294496A78376C43328C604.edm" localSheetId="1" hidden="1">#REF!</definedName>
    <definedName name="_bdm.3D1B5048FA294496A78376C43328C604.edm" localSheetId="4" hidden="1">#REF!</definedName>
    <definedName name="_bdm.3D5567B87DDE45BFB34821B818628CE5.edm" localSheetId="5" hidden="1">#REF!</definedName>
    <definedName name="_bdm.3D5567B87DDE45BFB34821B818628CE5.edm" localSheetId="18" hidden="1">#REF!</definedName>
    <definedName name="_bdm.3D5567B87DDE45BFB34821B818628CE5.edm" localSheetId="19" hidden="1">#REF!</definedName>
    <definedName name="_bdm.3D5567B87DDE45BFB34821B818628CE5.edm" localSheetId="17" hidden="1">#REF!</definedName>
    <definedName name="_bdm.3D5567B87DDE45BFB34821B818628CE5.edm" localSheetId="1" hidden="1">#REF!</definedName>
    <definedName name="_bdm.3D5567B87DDE45BFB34821B818628CE5.edm" localSheetId="4" hidden="1">#REF!</definedName>
    <definedName name="_bdm.3DCF88AB5BBD4EB893413341E4E9D862.edm" localSheetId="5" hidden="1">#REF!</definedName>
    <definedName name="_bdm.3DCF88AB5BBD4EB893413341E4E9D862.edm" localSheetId="18" hidden="1">#REF!</definedName>
    <definedName name="_bdm.3DCF88AB5BBD4EB893413341E4E9D862.edm" localSheetId="19" hidden="1">#REF!</definedName>
    <definedName name="_bdm.3DCF88AB5BBD4EB893413341E4E9D862.edm" localSheetId="17" hidden="1">#REF!</definedName>
    <definedName name="_bdm.3DCF88AB5BBD4EB893413341E4E9D862.edm" localSheetId="1" hidden="1">#REF!</definedName>
    <definedName name="_bdm.3DCF88AB5BBD4EB893413341E4E9D862.edm" localSheetId="4" hidden="1">#REF!</definedName>
    <definedName name="_bdm.3DD98C73A10D42689D259F865E8F0EF3.edm" localSheetId="5" hidden="1">#REF!</definedName>
    <definedName name="_bdm.3DD98C73A10D42689D259F865E8F0EF3.edm" localSheetId="18" hidden="1">#REF!</definedName>
    <definedName name="_bdm.3DD98C73A10D42689D259F865E8F0EF3.edm" localSheetId="19" hidden="1">#REF!</definedName>
    <definedName name="_bdm.3DD98C73A10D42689D259F865E8F0EF3.edm" localSheetId="17" hidden="1">#REF!</definedName>
    <definedName name="_bdm.3DD98C73A10D42689D259F865E8F0EF3.edm" localSheetId="1" hidden="1">#REF!</definedName>
    <definedName name="_bdm.3DD98C73A10D42689D259F865E8F0EF3.edm" localSheetId="4" hidden="1">#REF!</definedName>
    <definedName name="_bdm.3E18DF21FFE1434B93B73983DFF62E76.edm" localSheetId="5" hidden="1">#REF!</definedName>
    <definedName name="_bdm.3E18DF21FFE1434B93B73983DFF62E76.edm" localSheetId="18" hidden="1">#REF!</definedName>
    <definedName name="_bdm.3E18DF21FFE1434B93B73983DFF62E76.edm" localSheetId="19" hidden="1">#REF!</definedName>
    <definedName name="_bdm.3E18DF21FFE1434B93B73983DFF62E76.edm" localSheetId="17" hidden="1">#REF!</definedName>
    <definedName name="_bdm.3E18DF21FFE1434B93B73983DFF62E76.edm" localSheetId="1" hidden="1">#REF!</definedName>
    <definedName name="_bdm.3E18DF21FFE1434B93B73983DFF62E76.edm" localSheetId="4" hidden="1">#REF!</definedName>
    <definedName name="_bdm.3E2E05909FC14953A5A9238B6C4C2677.edm" localSheetId="5" hidden="1">#REF!</definedName>
    <definedName name="_bdm.3E2E05909FC14953A5A9238B6C4C2677.edm" localSheetId="18" hidden="1">#REF!</definedName>
    <definedName name="_bdm.3E2E05909FC14953A5A9238B6C4C2677.edm" localSheetId="19" hidden="1">#REF!</definedName>
    <definedName name="_bdm.3E2E05909FC14953A5A9238B6C4C2677.edm" localSheetId="17" hidden="1">#REF!</definedName>
    <definedName name="_bdm.3E2E05909FC14953A5A9238B6C4C2677.edm" localSheetId="1" hidden="1">#REF!</definedName>
    <definedName name="_bdm.3E2E05909FC14953A5A9238B6C4C2677.edm" localSheetId="4" hidden="1">#REF!</definedName>
    <definedName name="_bdm.3E659F5D9B5943DC91D68369B35A4416.edm" localSheetId="5" hidden="1">#REF!</definedName>
    <definedName name="_bdm.3E659F5D9B5943DC91D68369B35A4416.edm" localSheetId="18" hidden="1">#REF!</definedName>
    <definedName name="_bdm.3E659F5D9B5943DC91D68369B35A4416.edm" localSheetId="19" hidden="1">#REF!</definedName>
    <definedName name="_bdm.3E659F5D9B5943DC91D68369B35A4416.edm" localSheetId="17" hidden="1">#REF!</definedName>
    <definedName name="_bdm.3E659F5D9B5943DC91D68369B35A4416.edm" localSheetId="1" hidden="1">#REF!</definedName>
    <definedName name="_bdm.3E659F5D9B5943DC91D68369B35A4416.edm" localSheetId="4" hidden="1">#REF!</definedName>
    <definedName name="_bdm.3E84A59F7B224145ABB15493D100BF3E.edm" localSheetId="5" hidden="1">#REF!</definedName>
    <definedName name="_bdm.3E84A59F7B224145ABB15493D100BF3E.edm" localSheetId="18" hidden="1">#REF!</definedName>
    <definedName name="_bdm.3E84A59F7B224145ABB15493D100BF3E.edm" localSheetId="19" hidden="1">#REF!</definedName>
    <definedName name="_bdm.3E84A59F7B224145ABB15493D100BF3E.edm" localSheetId="17" hidden="1">#REF!</definedName>
    <definedName name="_bdm.3E84A59F7B224145ABB15493D100BF3E.edm" localSheetId="1" hidden="1">#REF!</definedName>
    <definedName name="_bdm.3E84A59F7B224145ABB15493D100BF3E.edm" localSheetId="4" hidden="1">#REF!</definedName>
    <definedName name="_bdm.3EEC3566FD3047B7BB01FE667A67ACF7.edm" localSheetId="5" hidden="1">#REF!</definedName>
    <definedName name="_bdm.3EEC3566FD3047B7BB01FE667A67ACF7.edm" localSheetId="18" hidden="1">#REF!</definedName>
    <definedName name="_bdm.3EEC3566FD3047B7BB01FE667A67ACF7.edm" localSheetId="19" hidden="1">#REF!</definedName>
    <definedName name="_bdm.3EEC3566FD3047B7BB01FE667A67ACF7.edm" localSheetId="17" hidden="1">#REF!</definedName>
    <definedName name="_bdm.3EEC3566FD3047B7BB01FE667A67ACF7.edm" localSheetId="1" hidden="1">#REF!</definedName>
    <definedName name="_bdm.3EEC3566FD3047B7BB01FE667A67ACF7.edm" localSheetId="4" hidden="1">#REF!</definedName>
    <definedName name="_bdm.3F08C378BCB24D1E8C2FFA7E543624EC.edm" localSheetId="5" hidden="1">#REF!</definedName>
    <definedName name="_bdm.3F08C378BCB24D1E8C2FFA7E543624EC.edm" localSheetId="18" hidden="1">#REF!</definedName>
    <definedName name="_bdm.3F08C378BCB24D1E8C2FFA7E543624EC.edm" localSheetId="19" hidden="1">#REF!</definedName>
    <definedName name="_bdm.3F08C378BCB24D1E8C2FFA7E543624EC.edm" localSheetId="17" hidden="1">#REF!</definedName>
    <definedName name="_bdm.3F08C378BCB24D1E8C2FFA7E543624EC.edm" localSheetId="1" hidden="1">#REF!</definedName>
    <definedName name="_bdm.3F08C378BCB24D1E8C2FFA7E543624EC.edm" localSheetId="4" hidden="1">#REF!</definedName>
    <definedName name="_bdm.3F1FA9F7B9D14072AF11DD281C71F1B5.edm" localSheetId="5" hidden="1">#REF!</definedName>
    <definedName name="_bdm.3F1FA9F7B9D14072AF11DD281C71F1B5.edm" localSheetId="18" hidden="1">#REF!</definedName>
    <definedName name="_bdm.3F1FA9F7B9D14072AF11DD281C71F1B5.edm" localSheetId="19" hidden="1">#REF!</definedName>
    <definedName name="_bdm.3F1FA9F7B9D14072AF11DD281C71F1B5.edm" localSheetId="17" hidden="1">#REF!</definedName>
    <definedName name="_bdm.3F1FA9F7B9D14072AF11DD281C71F1B5.edm" localSheetId="1" hidden="1">#REF!</definedName>
    <definedName name="_bdm.3F1FA9F7B9D14072AF11DD281C71F1B5.edm" localSheetId="4" hidden="1">#REF!</definedName>
    <definedName name="_bdm.3F289049E8DE4971AD257A8CD6BF4006.edm" localSheetId="5" hidden="1">#REF!</definedName>
    <definedName name="_bdm.3F289049E8DE4971AD257A8CD6BF4006.edm" localSheetId="18" hidden="1">#REF!</definedName>
    <definedName name="_bdm.3F289049E8DE4971AD257A8CD6BF4006.edm" localSheetId="19" hidden="1">#REF!</definedName>
    <definedName name="_bdm.3F289049E8DE4971AD257A8CD6BF4006.edm" localSheetId="17" hidden="1">#REF!</definedName>
    <definedName name="_bdm.3F289049E8DE4971AD257A8CD6BF4006.edm" localSheetId="1" hidden="1">#REF!</definedName>
    <definedName name="_bdm.3F289049E8DE4971AD257A8CD6BF4006.edm" localSheetId="4" hidden="1">#REF!</definedName>
    <definedName name="_bdm.3F2D994BBAEB4B2A8548CCA6AE312A43.edm" localSheetId="5" hidden="1">#REF!</definedName>
    <definedName name="_bdm.3F2D994BBAEB4B2A8548CCA6AE312A43.edm" localSheetId="18" hidden="1">#REF!</definedName>
    <definedName name="_bdm.3F2D994BBAEB4B2A8548CCA6AE312A43.edm" localSheetId="19" hidden="1">#REF!</definedName>
    <definedName name="_bdm.3F2D994BBAEB4B2A8548CCA6AE312A43.edm" localSheetId="17" hidden="1">#REF!</definedName>
    <definedName name="_bdm.3F2D994BBAEB4B2A8548CCA6AE312A43.edm" localSheetId="1" hidden="1">#REF!</definedName>
    <definedName name="_bdm.3F2D994BBAEB4B2A8548CCA6AE312A43.edm" localSheetId="4" hidden="1">#REF!</definedName>
    <definedName name="_bdm.3F79D729D1EB48A8983DFD085290B24C.edm" localSheetId="5" hidden="1">#REF!</definedName>
    <definedName name="_bdm.3F79D729D1EB48A8983DFD085290B24C.edm" localSheetId="18" hidden="1">#REF!</definedName>
    <definedName name="_bdm.3F79D729D1EB48A8983DFD085290B24C.edm" localSheetId="19" hidden="1">#REF!</definedName>
    <definedName name="_bdm.3F79D729D1EB48A8983DFD085290B24C.edm" localSheetId="17" hidden="1">#REF!</definedName>
    <definedName name="_bdm.3F79D729D1EB48A8983DFD085290B24C.edm" localSheetId="1" hidden="1">#REF!</definedName>
    <definedName name="_bdm.3F79D729D1EB48A8983DFD085290B24C.edm" localSheetId="4" hidden="1">#REF!</definedName>
    <definedName name="_bdm.3F969340ACCA4001965A9F0989668EA0.edm" localSheetId="5" hidden="1">#REF!</definedName>
    <definedName name="_bdm.3F969340ACCA4001965A9F0989668EA0.edm" localSheetId="18" hidden="1">#REF!</definedName>
    <definedName name="_bdm.3F969340ACCA4001965A9F0989668EA0.edm" localSheetId="19" hidden="1">#REF!</definedName>
    <definedName name="_bdm.3F969340ACCA4001965A9F0989668EA0.edm" localSheetId="17" hidden="1">#REF!</definedName>
    <definedName name="_bdm.3F969340ACCA4001965A9F0989668EA0.edm" localSheetId="1" hidden="1">#REF!</definedName>
    <definedName name="_bdm.3F969340ACCA4001965A9F0989668EA0.edm" localSheetId="4" hidden="1">#REF!</definedName>
    <definedName name="_bdm.4043CF3D199C4F56A9C23B2D4065968A.edm" localSheetId="5" hidden="1">#REF!</definedName>
    <definedName name="_bdm.4043CF3D199C4F56A9C23B2D4065968A.edm" localSheetId="18" hidden="1">#REF!</definedName>
    <definedName name="_bdm.4043CF3D199C4F56A9C23B2D4065968A.edm" localSheetId="19" hidden="1">#REF!</definedName>
    <definedName name="_bdm.4043CF3D199C4F56A9C23B2D4065968A.edm" localSheetId="17" hidden="1">#REF!</definedName>
    <definedName name="_bdm.4043CF3D199C4F56A9C23B2D4065968A.edm" localSheetId="1" hidden="1">#REF!</definedName>
    <definedName name="_bdm.4043CF3D199C4F56A9C23B2D4065968A.edm" localSheetId="4" hidden="1">#REF!</definedName>
    <definedName name="_bdm.4091FFE092DE4141B12C296FF548E541.edm" localSheetId="5" hidden="1">#REF!</definedName>
    <definedName name="_bdm.4091FFE092DE4141B12C296FF548E541.edm" localSheetId="18" hidden="1">#REF!</definedName>
    <definedName name="_bdm.4091FFE092DE4141B12C296FF548E541.edm" localSheetId="19" hidden="1">#REF!</definedName>
    <definedName name="_bdm.4091FFE092DE4141B12C296FF548E541.edm" localSheetId="17" hidden="1">#REF!</definedName>
    <definedName name="_bdm.4091FFE092DE4141B12C296FF548E541.edm" localSheetId="1" hidden="1">#REF!</definedName>
    <definedName name="_bdm.4091FFE092DE4141B12C296FF548E541.edm" localSheetId="4" hidden="1">#REF!</definedName>
    <definedName name="_bdm.40B5D12BF4F44E13A19B49F30ECF5B39.edm" localSheetId="5" hidden="1">#REF!</definedName>
    <definedName name="_bdm.40B5D12BF4F44E13A19B49F30ECF5B39.edm" localSheetId="18" hidden="1">#REF!</definedName>
    <definedName name="_bdm.40B5D12BF4F44E13A19B49F30ECF5B39.edm" localSheetId="19" hidden="1">#REF!</definedName>
    <definedName name="_bdm.40B5D12BF4F44E13A19B49F30ECF5B39.edm" localSheetId="17" hidden="1">#REF!</definedName>
    <definedName name="_bdm.40B5D12BF4F44E13A19B49F30ECF5B39.edm" localSheetId="1" hidden="1">#REF!</definedName>
    <definedName name="_bdm.40B5D12BF4F44E13A19B49F30ECF5B39.edm" localSheetId="4" hidden="1">#REF!</definedName>
    <definedName name="_bdm.4156F123AB8644C7BB2CC4A8A0A68BDA.edm" localSheetId="5" hidden="1">#REF!</definedName>
    <definedName name="_bdm.4156F123AB8644C7BB2CC4A8A0A68BDA.edm" localSheetId="18" hidden="1">#REF!</definedName>
    <definedName name="_bdm.4156F123AB8644C7BB2CC4A8A0A68BDA.edm" localSheetId="19" hidden="1">#REF!</definedName>
    <definedName name="_bdm.4156F123AB8644C7BB2CC4A8A0A68BDA.edm" localSheetId="17" hidden="1">#REF!</definedName>
    <definedName name="_bdm.4156F123AB8644C7BB2CC4A8A0A68BDA.edm" localSheetId="1" hidden="1">#REF!</definedName>
    <definedName name="_bdm.4156F123AB8644C7BB2CC4A8A0A68BDA.edm" localSheetId="4" hidden="1">#REF!</definedName>
    <definedName name="_bdm.418B83BF9B654C25800F7DED76B7BD7B.edm" localSheetId="5" hidden="1">#REF!</definedName>
    <definedName name="_bdm.418B83BF9B654C25800F7DED76B7BD7B.edm" localSheetId="18" hidden="1">#REF!</definedName>
    <definedName name="_bdm.418B83BF9B654C25800F7DED76B7BD7B.edm" localSheetId="19" hidden="1">#REF!</definedName>
    <definedName name="_bdm.418B83BF9B654C25800F7DED76B7BD7B.edm" localSheetId="17" hidden="1">#REF!</definedName>
    <definedName name="_bdm.418B83BF9B654C25800F7DED76B7BD7B.edm" localSheetId="1" hidden="1">#REF!</definedName>
    <definedName name="_bdm.418B83BF9B654C25800F7DED76B7BD7B.edm" localSheetId="4" hidden="1">#REF!</definedName>
    <definedName name="_bdm.41DD89773231498788CE9277DE50E56B.edm" localSheetId="5" hidden="1">#REF!</definedName>
    <definedName name="_bdm.41DD89773231498788CE9277DE50E56B.edm" localSheetId="18" hidden="1">#REF!</definedName>
    <definedName name="_bdm.41DD89773231498788CE9277DE50E56B.edm" localSheetId="19" hidden="1">#REF!</definedName>
    <definedName name="_bdm.41DD89773231498788CE9277DE50E56B.edm" localSheetId="17" hidden="1">#REF!</definedName>
    <definedName name="_bdm.41DD89773231498788CE9277DE50E56B.edm" localSheetId="1" hidden="1">#REF!</definedName>
    <definedName name="_bdm.41DD89773231498788CE9277DE50E56B.edm" localSheetId="4" hidden="1">#REF!</definedName>
    <definedName name="_bdm.423C8B0798DC47E8BFAE72474639CF2A.edm" localSheetId="5" hidden="1">#REF!</definedName>
    <definedName name="_bdm.423C8B0798DC47E8BFAE72474639CF2A.edm" localSheetId="18" hidden="1">#REF!</definedName>
    <definedName name="_bdm.423C8B0798DC47E8BFAE72474639CF2A.edm" localSheetId="19" hidden="1">#REF!</definedName>
    <definedName name="_bdm.423C8B0798DC47E8BFAE72474639CF2A.edm" localSheetId="17" hidden="1">#REF!</definedName>
    <definedName name="_bdm.423C8B0798DC47E8BFAE72474639CF2A.edm" localSheetId="1" hidden="1">#REF!</definedName>
    <definedName name="_bdm.423C8B0798DC47E8BFAE72474639CF2A.edm" localSheetId="4" hidden="1">#REF!</definedName>
    <definedName name="_bdm.42442CB9CE3547ECB82EEFC25E56D553.edm" localSheetId="5" hidden="1">#REF!</definedName>
    <definedName name="_bdm.42442CB9CE3547ECB82EEFC25E56D553.edm" localSheetId="18" hidden="1">#REF!</definedName>
    <definedName name="_bdm.42442CB9CE3547ECB82EEFC25E56D553.edm" localSheetId="19" hidden="1">#REF!</definedName>
    <definedName name="_bdm.42442CB9CE3547ECB82EEFC25E56D553.edm" localSheetId="17" hidden="1">#REF!</definedName>
    <definedName name="_bdm.42442CB9CE3547ECB82EEFC25E56D553.edm" localSheetId="1" hidden="1">#REF!</definedName>
    <definedName name="_bdm.42442CB9CE3547ECB82EEFC25E56D553.edm" localSheetId="4" hidden="1">#REF!</definedName>
    <definedName name="_bdm.43AA72A807744484B7A2173EB1AC5213.edm" localSheetId="5" hidden="1">#REF!</definedName>
    <definedName name="_bdm.43AA72A807744484B7A2173EB1AC5213.edm" localSheetId="18" hidden="1">#REF!</definedName>
    <definedName name="_bdm.43AA72A807744484B7A2173EB1AC5213.edm" localSheetId="19" hidden="1">#REF!</definedName>
    <definedName name="_bdm.43AA72A807744484B7A2173EB1AC5213.edm" localSheetId="17" hidden="1">#REF!</definedName>
    <definedName name="_bdm.43AA72A807744484B7A2173EB1AC5213.edm" localSheetId="1" hidden="1">#REF!</definedName>
    <definedName name="_bdm.43AA72A807744484B7A2173EB1AC5213.edm" localSheetId="4" hidden="1">#REF!</definedName>
    <definedName name="_bdm.44205F3B67DC404F8BDF6BF0FD82E8A0.edm" localSheetId="5" hidden="1">#REF!</definedName>
    <definedName name="_bdm.44205F3B67DC404F8BDF6BF0FD82E8A0.edm" localSheetId="18" hidden="1">#REF!</definedName>
    <definedName name="_bdm.44205F3B67DC404F8BDF6BF0FD82E8A0.edm" localSheetId="19" hidden="1">#REF!</definedName>
    <definedName name="_bdm.44205F3B67DC404F8BDF6BF0FD82E8A0.edm" localSheetId="17" hidden="1">#REF!</definedName>
    <definedName name="_bdm.44205F3B67DC404F8BDF6BF0FD82E8A0.edm" localSheetId="1" hidden="1">#REF!</definedName>
    <definedName name="_bdm.44205F3B67DC404F8BDF6BF0FD82E8A0.edm" localSheetId="4" hidden="1">#REF!</definedName>
    <definedName name="_bdm.44E86EA64BC14552BEADAF10C40869D4.edm" localSheetId="5" hidden="1">#REF!</definedName>
    <definedName name="_bdm.44E86EA64BC14552BEADAF10C40869D4.edm" localSheetId="18" hidden="1">#REF!</definedName>
    <definedName name="_bdm.44E86EA64BC14552BEADAF10C40869D4.edm" localSheetId="19" hidden="1">#REF!</definedName>
    <definedName name="_bdm.44E86EA64BC14552BEADAF10C40869D4.edm" localSheetId="17" hidden="1">#REF!</definedName>
    <definedName name="_bdm.44E86EA64BC14552BEADAF10C40869D4.edm" localSheetId="1" hidden="1">#REF!</definedName>
    <definedName name="_bdm.44E86EA64BC14552BEADAF10C40869D4.edm" localSheetId="4" hidden="1">#REF!</definedName>
    <definedName name="_bdm.44F98FE8D2E3493BA68DB3CB7B7B1072.edm" localSheetId="5" hidden="1">#REF!</definedName>
    <definedName name="_bdm.44F98FE8D2E3493BA68DB3CB7B7B1072.edm" localSheetId="18" hidden="1">#REF!</definedName>
    <definedName name="_bdm.44F98FE8D2E3493BA68DB3CB7B7B1072.edm" localSheetId="19" hidden="1">#REF!</definedName>
    <definedName name="_bdm.44F98FE8D2E3493BA68DB3CB7B7B1072.edm" localSheetId="17" hidden="1">#REF!</definedName>
    <definedName name="_bdm.44F98FE8D2E3493BA68DB3CB7B7B1072.edm" localSheetId="1" hidden="1">#REF!</definedName>
    <definedName name="_bdm.44F98FE8D2E3493BA68DB3CB7B7B1072.edm" localSheetId="4" hidden="1">#REF!</definedName>
    <definedName name="_bdm.4582E7A1E14F45CABD151F0D0CF2EC02.edm" localSheetId="5" hidden="1">#REF!</definedName>
    <definedName name="_bdm.4582E7A1E14F45CABD151F0D0CF2EC02.edm" localSheetId="18" hidden="1">#REF!</definedName>
    <definedName name="_bdm.4582E7A1E14F45CABD151F0D0CF2EC02.edm" localSheetId="19" hidden="1">#REF!</definedName>
    <definedName name="_bdm.4582E7A1E14F45CABD151F0D0CF2EC02.edm" localSheetId="17" hidden="1">#REF!</definedName>
    <definedName name="_bdm.4582E7A1E14F45CABD151F0D0CF2EC02.edm" localSheetId="1" hidden="1">#REF!</definedName>
    <definedName name="_bdm.4582E7A1E14F45CABD151F0D0CF2EC02.edm" localSheetId="4" hidden="1">#REF!</definedName>
    <definedName name="_bdm.45BFCF565DE34B72AD5CE6ABB9878BD5.edm" localSheetId="5" hidden="1">#REF!</definedName>
    <definedName name="_bdm.45BFCF565DE34B72AD5CE6ABB9878BD5.edm" localSheetId="18" hidden="1">#REF!</definedName>
    <definedName name="_bdm.45BFCF565DE34B72AD5CE6ABB9878BD5.edm" localSheetId="19" hidden="1">#REF!</definedName>
    <definedName name="_bdm.45BFCF565DE34B72AD5CE6ABB9878BD5.edm" localSheetId="17" hidden="1">#REF!</definedName>
    <definedName name="_bdm.45BFCF565DE34B72AD5CE6ABB9878BD5.edm" localSheetId="1" hidden="1">#REF!</definedName>
    <definedName name="_bdm.45BFCF565DE34B72AD5CE6ABB9878BD5.edm" localSheetId="4" hidden="1">#REF!</definedName>
    <definedName name="_bdm.45C48D1DAA864A649D1E906ED4BED2D0.edm" localSheetId="5" hidden="1">#REF!</definedName>
    <definedName name="_bdm.45C48D1DAA864A649D1E906ED4BED2D0.edm" localSheetId="18" hidden="1">#REF!</definedName>
    <definedName name="_bdm.45C48D1DAA864A649D1E906ED4BED2D0.edm" localSheetId="19" hidden="1">#REF!</definedName>
    <definedName name="_bdm.45C48D1DAA864A649D1E906ED4BED2D0.edm" localSheetId="17" hidden="1">#REF!</definedName>
    <definedName name="_bdm.45C48D1DAA864A649D1E906ED4BED2D0.edm" localSheetId="1" hidden="1">#REF!</definedName>
    <definedName name="_bdm.45C48D1DAA864A649D1E906ED4BED2D0.edm" localSheetId="4" hidden="1">#REF!</definedName>
    <definedName name="_bdm.45CFFB4849C8463F9781D50F03A0CF5F.edm" localSheetId="5" hidden="1">#REF!</definedName>
    <definedName name="_bdm.45CFFB4849C8463F9781D50F03A0CF5F.edm" localSheetId="18" hidden="1">#REF!</definedName>
    <definedName name="_bdm.45CFFB4849C8463F9781D50F03A0CF5F.edm" localSheetId="19" hidden="1">#REF!</definedName>
    <definedName name="_bdm.45CFFB4849C8463F9781D50F03A0CF5F.edm" localSheetId="17" hidden="1">#REF!</definedName>
    <definedName name="_bdm.45CFFB4849C8463F9781D50F03A0CF5F.edm" localSheetId="1" hidden="1">#REF!</definedName>
    <definedName name="_bdm.45CFFB4849C8463F9781D50F03A0CF5F.edm" localSheetId="4" hidden="1">#REF!</definedName>
    <definedName name="_bdm.464B1C4BBEE348BD8E88E9EF74347DD1.edm" localSheetId="5" hidden="1">#REF!</definedName>
    <definedName name="_bdm.464B1C4BBEE348BD8E88E9EF74347DD1.edm" localSheetId="18" hidden="1">#REF!</definedName>
    <definedName name="_bdm.464B1C4BBEE348BD8E88E9EF74347DD1.edm" localSheetId="19" hidden="1">#REF!</definedName>
    <definedName name="_bdm.464B1C4BBEE348BD8E88E9EF74347DD1.edm" localSheetId="17" hidden="1">#REF!</definedName>
    <definedName name="_bdm.464B1C4BBEE348BD8E88E9EF74347DD1.edm" localSheetId="1" hidden="1">#REF!</definedName>
    <definedName name="_bdm.464B1C4BBEE348BD8E88E9EF74347DD1.edm" localSheetId="4" hidden="1">#REF!</definedName>
    <definedName name="_bdm.464BEB1A6B20418EB9984C1AE8A40002.edm" localSheetId="5" hidden="1">#REF!</definedName>
    <definedName name="_bdm.464BEB1A6B20418EB9984C1AE8A40002.edm" localSheetId="18" hidden="1">#REF!</definedName>
    <definedName name="_bdm.464BEB1A6B20418EB9984C1AE8A40002.edm" localSheetId="19" hidden="1">#REF!</definedName>
    <definedName name="_bdm.464BEB1A6B20418EB9984C1AE8A40002.edm" localSheetId="17" hidden="1">#REF!</definedName>
    <definedName name="_bdm.464BEB1A6B20418EB9984C1AE8A40002.edm" localSheetId="1" hidden="1">#REF!</definedName>
    <definedName name="_bdm.464BEB1A6B20418EB9984C1AE8A40002.edm" localSheetId="4" hidden="1">#REF!</definedName>
    <definedName name="_bdm.4667764596AE4FA2ABD757A79A4709F5.edm" localSheetId="5" hidden="1">#REF!</definedName>
    <definedName name="_bdm.4667764596AE4FA2ABD757A79A4709F5.edm" localSheetId="18" hidden="1">#REF!</definedName>
    <definedName name="_bdm.4667764596AE4FA2ABD757A79A4709F5.edm" localSheetId="19" hidden="1">#REF!</definedName>
    <definedName name="_bdm.4667764596AE4FA2ABD757A79A4709F5.edm" localSheetId="17" hidden="1">#REF!</definedName>
    <definedName name="_bdm.4667764596AE4FA2ABD757A79A4709F5.edm" localSheetId="1" hidden="1">#REF!</definedName>
    <definedName name="_bdm.4667764596AE4FA2ABD757A79A4709F5.edm" localSheetId="4" hidden="1">#REF!</definedName>
    <definedName name="_bdm.46831A757EF543EAA672BFAF9E4CCF67.edm" localSheetId="5" hidden="1">#REF!</definedName>
    <definedName name="_bdm.46831A757EF543EAA672BFAF9E4CCF67.edm" localSheetId="18" hidden="1">#REF!</definedName>
    <definedName name="_bdm.46831A757EF543EAA672BFAF9E4CCF67.edm" localSheetId="19" hidden="1">#REF!</definedName>
    <definedName name="_bdm.46831A757EF543EAA672BFAF9E4CCF67.edm" localSheetId="17" hidden="1">#REF!</definedName>
    <definedName name="_bdm.46831A757EF543EAA672BFAF9E4CCF67.edm" localSheetId="1" hidden="1">#REF!</definedName>
    <definedName name="_bdm.46831A757EF543EAA672BFAF9E4CCF67.edm" localSheetId="4" hidden="1">#REF!</definedName>
    <definedName name="_bdm.46A30EB734DF44198FD5A42BB54BEAA1.edm" localSheetId="5" hidden="1">#REF!</definedName>
    <definedName name="_bdm.46A30EB734DF44198FD5A42BB54BEAA1.edm" localSheetId="18" hidden="1">#REF!</definedName>
    <definedName name="_bdm.46A30EB734DF44198FD5A42BB54BEAA1.edm" localSheetId="19" hidden="1">#REF!</definedName>
    <definedName name="_bdm.46A30EB734DF44198FD5A42BB54BEAA1.edm" localSheetId="17" hidden="1">#REF!</definedName>
    <definedName name="_bdm.46A30EB734DF44198FD5A42BB54BEAA1.edm" localSheetId="1" hidden="1">#REF!</definedName>
    <definedName name="_bdm.46A30EB734DF44198FD5A42BB54BEAA1.edm" localSheetId="4" hidden="1">#REF!</definedName>
    <definedName name="_bdm.4728644601924877B45BF6899D5C586D.edm" localSheetId="5" hidden="1">#REF!</definedName>
    <definedName name="_bdm.4728644601924877B45BF6899D5C586D.edm" localSheetId="18" hidden="1">#REF!</definedName>
    <definedName name="_bdm.4728644601924877B45BF6899D5C586D.edm" localSheetId="19" hidden="1">#REF!</definedName>
    <definedName name="_bdm.4728644601924877B45BF6899D5C586D.edm" localSheetId="17" hidden="1">#REF!</definedName>
    <definedName name="_bdm.4728644601924877B45BF6899D5C586D.edm" localSheetId="1" hidden="1">#REF!</definedName>
    <definedName name="_bdm.4728644601924877B45BF6899D5C586D.edm" localSheetId="4" hidden="1">#REF!</definedName>
    <definedName name="_bdm.4741C7080B964505B3A66338E48E00B5.edm" localSheetId="5" hidden="1">#REF!</definedName>
    <definedName name="_bdm.4741C7080B964505B3A66338E48E00B5.edm" localSheetId="18" hidden="1">#REF!</definedName>
    <definedName name="_bdm.4741C7080B964505B3A66338E48E00B5.edm" localSheetId="19" hidden="1">#REF!</definedName>
    <definedName name="_bdm.4741C7080B964505B3A66338E48E00B5.edm" localSheetId="17" hidden="1">#REF!</definedName>
    <definedName name="_bdm.4741C7080B964505B3A66338E48E00B5.edm" localSheetId="1" hidden="1">#REF!</definedName>
    <definedName name="_bdm.4741C7080B964505B3A66338E48E00B5.edm" localSheetId="4" hidden="1">#REF!</definedName>
    <definedName name="_bdm.479991C717074C1BBF6677E31ABFF8E8.edm" localSheetId="5" hidden="1">#REF!</definedName>
    <definedName name="_bdm.479991C717074C1BBF6677E31ABFF8E8.edm" localSheetId="18" hidden="1">#REF!</definedName>
    <definedName name="_bdm.479991C717074C1BBF6677E31ABFF8E8.edm" localSheetId="19" hidden="1">#REF!</definedName>
    <definedName name="_bdm.479991C717074C1BBF6677E31ABFF8E8.edm" localSheetId="17" hidden="1">#REF!</definedName>
    <definedName name="_bdm.479991C717074C1BBF6677E31ABFF8E8.edm" localSheetId="1" hidden="1">#REF!</definedName>
    <definedName name="_bdm.479991C717074C1BBF6677E31ABFF8E8.edm" localSheetId="4" hidden="1">#REF!</definedName>
    <definedName name="_bdm.47B944379B33400BBE8A957B7E48F33C.edm" localSheetId="5" hidden="1">#REF!</definedName>
    <definedName name="_bdm.47B944379B33400BBE8A957B7E48F33C.edm" localSheetId="18" hidden="1">#REF!</definedName>
    <definedName name="_bdm.47B944379B33400BBE8A957B7E48F33C.edm" localSheetId="19" hidden="1">#REF!</definedName>
    <definedName name="_bdm.47B944379B33400BBE8A957B7E48F33C.edm" localSheetId="17" hidden="1">#REF!</definedName>
    <definedName name="_bdm.47B944379B33400BBE8A957B7E48F33C.edm" localSheetId="1" hidden="1">#REF!</definedName>
    <definedName name="_bdm.47B944379B33400BBE8A957B7E48F33C.edm" localSheetId="4" hidden="1">#REF!</definedName>
    <definedName name="_bdm.47C14D442CC8413181C8B34D34B6B035.edm" localSheetId="5" hidden="1">#REF!</definedName>
    <definedName name="_bdm.47C14D442CC8413181C8B34D34B6B035.edm" localSheetId="18" hidden="1">#REF!</definedName>
    <definedName name="_bdm.47C14D442CC8413181C8B34D34B6B035.edm" localSheetId="19" hidden="1">#REF!</definedName>
    <definedName name="_bdm.47C14D442CC8413181C8B34D34B6B035.edm" localSheetId="17" hidden="1">#REF!</definedName>
    <definedName name="_bdm.47C14D442CC8413181C8B34D34B6B035.edm" localSheetId="1" hidden="1">#REF!</definedName>
    <definedName name="_bdm.47C14D442CC8413181C8B34D34B6B035.edm" localSheetId="4" hidden="1">#REF!</definedName>
    <definedName name="_bdm.47FB0FA54DB24FC2BCCBC9F4DADFB579.edm" localSheetId="5" hidden="1">#REF!</definedName>
    <definedName name="_bdm.47FB0FA54DB24FC2BCCBC9F4DADFB579.edm" localSheetId="18" hidden="1">#REF!</definedName>
    <definedName name="_bdm.47FB0FA54DB24FC2BCCBC9F4DADFB579.edm" localSheetId="19" hidden="1">#REF!</definedName>
    <definedName name="_bdm.47FB0FA54DB24FC2BCCBC9F4DADFB579.edm" localSheetId="17" hidden="1">#REF!</definedName>
    <definedName name="_bdm.47FB0FA54DB24FC2BCCBC9F4DADFB579.edm" localSheetId="1" hidden="1">#REF!</definedName>
    <definedName name="_bdm.47FB0FA54DB24FC2BCCBC9F4DADFB579.edm" localSheetId="4" hidden="1">#REF!</definedName>
    <definedName name="_bdm.482DA724C29D4B95AD5EFB7F414A15D9.edm" localSheetId="5" hidden="1">#REF!</definedName>
    <definedName name="_bdm.482DA724C29D4B95AD5EFB7F414A15D9.edm" localSheetId="18" hidden="1">#REF!</definedName>
    <definedName name="_bdm.482DA724C29D4B95AD5EFB7F414A15D9.edm" localSheetId="19" hidden="1">#REF!</definedName>
    <definedName name="_bdm.482DA724C29D4B95AD5EFB7F414A15D9.edm" localSheetId="17" hidden="1">#REF!</definedName>
    <definedName name="_bdm.482DA724C29D4B95AD5EFB7F414A15D9.edm" localSheetId="1" hidden="1">#REF!</definedName>
    <definedName name="_bdm.482DA724C29D4B95AD5EFB7F414A15D9.edm" localSheetId="4" hidden="1">#REF!</definedName>
    <definedName name="_bdm.48E0773EA105485B923613C1D0006FD6.edm" localSheetId="5" hidden="1">#REF!</definedName>
    <definedName name="_bdm.48E0773EA105485B923613C1D0006FD6.edm" localSheetId="18" hidden="1">#REF!</definedName>
    <definedName name="_bdm.48E0773EA105485B923613C1D0006FD6.edm" localSheetId="19" hidden="1">#REF!</definedName>
    <definedName name="_bdm.48E0773EA105485B923613C1D0006FD6.edm" localSheetId="17" hidden="1">#REF!</definedName>
    <definedName name="_bdm.48E0773EA105485B923613C1D0006FD6.edm" localSheetId="1" hidden="1">#REF!</definedName>
    <definedName name="_bdm.48E0773EA105485B923613C1D0006FD6.edm" localSheetId="4" hidden="1">#REF!</definedName>
    <definedName name="_bdm.48F930047F7C4BCC97D35054B6E2E941.edm" localSheetId="5" hidden="1">#REF!</definedName>
    <definedName name="_bdm.48F930047F7C4BCC97D35054B6E2E941.edm" localSheetId="18" hidden="1">#REF!</definedName>
    <definedName name="_bdm.48F930047F7C4BCC97D35054B6E2E941.edm" localSheetId="19" hidden="1">#REF!</definedName>
    <definedName name="_bdm.48F930047F7C4BCC97D35054B6E2E941.edm" localSheetId="17" hidden="1">#REF!</definedName>
    <definedName name="_bdm.48F930047F7C4BCC97D35054B6E2E941.edm" localSheetId="1" hidden="1">#REF!</definedName>
    <definedName name="_bdm.48F930047F7C4BCC97D35054B6E2E941.edm" localSheetId="4" hidden="1">#REF!</definedName>
    <definedName name="_bdm.494C8AFED09C40229246CCD8949EF3EF.edm" localSheetId="5" hidden="1">#REF!</definedName>
    <definedName name="_bdm.494C8AFED09C40229246CCD8949EF3EF.edm" localSheetId="18" hidden="1">#REF!</definedName>
    <definedName name="_bdm.494C8AFED09C40229246CCD8949EF3EF.edm" localSheetId="19" hidden="1">#REF!</definedName>
    <definedName name="_bdm.494C8AFED09C40229246CCD8949EF3EF.edm" localSheetId="17" hidden="1">#REF!</definedName>
    <definedName name="_bdm.494C8AFED09C40229246CCD8949EF3EF.edm" localSheetId="1" hidden="1">#REF!</definedName>
    <definedName name="_bdm.494C8AFED09C40229246CCD8949EF3EF.edm" localSheetId="4" hidden="1">#REF!</definedName>
    <definedName name="_bdm.495B597887994FA79C4AFF3CB9FD7D53.edm" localSheetId="5" hidden="1">#REF!</definedName>
    <definedName name="_bdm.495B597887994FA79C4AFF3CB9FD7D53.edm" localSheetId="18" hidden="1">#REF!</definedName>
    <definedName name="_bdm.495B597887994FA79C4AFF3CB9FD7D53.edm" localSheetId="19" hidden="1">#REF!</definedName>
    <definedName name="_bdm.495B597887994FA79C4AFF3CB9FD7D53.edm" localSheetId="17" hidden="1">#REF!</definedName>
    <definedName name="_bdm.495B597887994FA79C4AFF3CB9FD7D53.edm" localSheetId="1" hidden="1">#REF!</definedName>
    <definedName name="_bdm.495B597887994FA79C4AFF3CB9FD7D53.edm" localSheetId="4" hidden="1">#REF!</definedName>
    <definedName name="_bdm.497518B8C726449BB252F39C08C227A1.edm" localSheetId="5" hidden="1">#REF!</definedName>
    <definedName name="_bdm.497518B8C726449BB252F39C08C227A1.edm" localSheetId="18" hidden="1">#REF!</definedName>
    <definedName name="_bdm.497518B8C726449BB252F39C08C227A1.edm" localSheetId="19" hidden="1">#REF!</definedName>
    <definedName name="_bdm.497518B8C726449BB252F39C08C227A1.edm" localSheetId="17" hidden="1">#REF!</definedName>
    <definedName name="_bdm.497518B8C726449BB252F39C08C227A1.edm" localSheetId="1" hidden="1">#REF!</definedName>
    <definedName name="_bdm.497518B8C726449BB252F39C08C227A1.edm" localSheetId="4" hidden="1">#REF!</definedName>
    <definedName name="_bdm.4A155E66E6AB40638A4B78B657545364.edm" localSheetId="5" hidden="1">#REF!</definedName>
    <definedName name="_bdm.4A155E66E6AB40638A4B78B657545364.edm" localSheetId="18" hidden="1">#REF!</definedName>
    <definedName name="_bdm.4A155E66E6AB40638A4B78B657545364.edm" localSheetId="19" hidden="1">#REF!</definedName>
    <definedName name="_bdm.4A155E66E6AB40638A4B78B657545364.edm" localSheetId="17" hidden="1">#REF!</definedName>
    <definedName name="_bdm.4A155E66E6AB40638A4B78B657545364.edm" localSheetId="1" hidden="1">#REF!</definedName>
    <definedName name="_bdm.4A155E66E6AB40638A4B78B657545364.edm" localSheetId="4" hidden="1">#REF!</definedName>
    <definedName name="_bdm.4A4FFB4E9F0446C1A5A1F3A5829EADAB.edm" localSheetId="5" hidden="1">#REF!</definedName>
    <definedName name="_bdm.4A4FFB4E9F0446C1A5A1F3A5829EADAB.edm" localSheetId="18" hidden="1">#REF!</definedName>
    <definedName name="_bdm.4A4FFB4E9F0446C1A5A1F3A5829EADAB.edm" localSheetId="19" hidden="1">#REF!</definedName>
    <definedName name="_bdm.4A4FFB4E9F0446C1A5A1F3A5829EADAB.edm" localSheetId="17" hidden="1">#REF!</definedName>
    <definedName name="_bdm.4A4FFB4E9F0446C1A5A1F3A5829EADAB.edm" localSheetId="1" hidden="1">#REF!</definedName>
    <definedName name="_bdm.4A4FFB4E9F0446C1A5A1F3A5829EADAB.edm" localSheetId="4" hidden="1">#REF!</definedName>
    <definedName name="_bdm.4A52DDFC455C4FF7B79DEB3DD7A84821.edm" localSheetId="5" hidden="1">#REF!</definedName>
    <definedName name="_bdm.4A52DDFC455C4FF7B79DEB3DD7A84821.edm" localSheetId="18" hidden="1">#REF!</definedName>
    <definedName name="_bdm.4A52DDFC455C4FF7B79DEB3DD7A84821.edm" localSheetId="19" hidden="1">#REF!</definedName>
    <definedName name="_bdm.4A52DDFC455C4FF7B79DEB3DD7A84821.edm" localSheetId="17" hidden="1">#REF!</definedName>
    <definedName name="_bdm.4A52DDFC455C4FF7B79DEB3DD7A84821.edm" localSheetId="1" hidden="1">#REF!</definedName>
    <definedName name="_bdm.4A52DDFC455C4FF7B79DEB3DD7A84821.edm" localSheetId="4" hidden="1">#REF!</definedName>
    <definedName name="_bdm.4B24CA2CDD2E444CB233B8755CB3137E.edm" localSheetId="5" hidden="1">#REF!</definedName>
    <definedName name="_bdm.4B24CA2CDD2E444CB233B8755CB3137E.edm" localSheetId="18" hidden="1">#REF!</definedName>
    <definedName name="_bdm.4B24CA2CDD2E444CB233B8755CB3137E.edm" localSheetId="19" hidden="1">#REF!</definedName>
    <definedName name="_bdm.4B24CA2CDD2E444CB233B8755CB3137E.edm" localSheetId="17" hidden="1">#REF!</definedName>
    <definedName name="_bdm.4B24CA2CDD2E444CB233B8755CB3137E.edm" localSheetId="1" hidden="1">#REF!</definedName>
    <definedName name="_bdm.4B24CA2CDD2E444CB233B8755CB3137E.edm" localSheetId="4" hidden="1">#REF!</definedName>
    <definedName name="_bdm.4B66A43A0495472AA2AC0567B8D338A6.edm" localSheetId="5" hidden="1">#REF!</definedName>
    <definedName name="_bdm.4B66A43A0495472AA2AC0567B8D338A6.edm" localSheetId="18" hidden="1">#REF!</definedName>
    <definedName name="_bdm.4B66A43A0495472AA2AC0567B8D338A6.edm" localSheetId="19" hidden="1">#REF!</definedName>
    <definedName name="_bdm.4B66A43A0495472AA2AC0567B8D338A6.edm" localSheetId="17" hidden="1">#REF!</definedName>
    <definedName name="_bdm.4B66A43A0495472AA2AC0567B8D338A6.edm" localSheetId="1" hidden="1">#REF!</definedName>
    <definedName name="_bdm.4B66A43A0495472AA2AC0567B8D338A6.edm" localSheetId="4" hidden="1">#REF!</definedName>
    <definedName name="_bdm.4BACA1E1A6294D94B15E2A22A0FCF385.edm" localSheetId="5" hidden="1">#REF!</definedName>
    <definedName name="_bdm.4BACA1E1A6294D94B15E2A22A0FCF385.edm" localSheetId="18" hidden="1">#REF!</definedName>
    <definedName name="_bdm.4BACA1E1A6294D94B15E2A22A0FCF385.edm" localSheetId="19" hidden="1">#REF!</definedName>
    <definedName name="_bdm.4BACA1E1A6294D94B15E2A22A0FCF385.edm" localSheetId="17" hidden="1">#REF!</definedName>
    <definedName name="_bdm.4BACA1E1A6294D94B15E2A22A0FCF385.edm" localSheetId="1" hidden="1">#REF!</definedName>
    <definedName name="_bdm.4BACA1E1A6294D94B15E2A22A0FCF385.edm" localSheetId="4" hidden="1">#REF!</definedName>
    <definedName name="_bdm.4BC34A4099BC42289E20E2231F78D1E5.edm" localSheetId="5" hidden="1">#REF!</definedName>
    <definedName name="_bdm.4BC34A4099BC42289E20E2231F78D1E5.edm" localSheetId="18" hidden="1">#REF!</definedName>
    <definedName name="_bdm.4BC34A4099BC42289E20E2231F78D1E5.edm" localSheetId="19" hidden="1">#REF!</definedName>
    <definedName name="_bdm.4BC34A4099BC42289E20E2231F78D1E5.edm" localSheetId="17" hidden="1">#REF!</definedName>
    <definedName name="_bdm.4BC34A4099BC42289E20E2231F78D1E5.edm" localSheetId="1" hidden="1">#REF!</definedName>
    <definedName name="_bdm.4BC34A4099BC42289E20E2231F78D1E5.edm" localSheetId="4" hidden="1">#REF!</definedName>
    <definedName name="_bdm.4BF5729335E247738A346DA113D6B560.edm" localSheetId="5" hidden="1">#REF!</definedName>
    <definedName name="_bdm.4BF5729335E247738A346DA113D6B560.edm" localSheetId="18" hidden="1">#REF!</definedName>
    <definedName name="_bdm.4BF5729335E247738A346DA113D6B560.edm" localSheetId="19" hidden="1">#REF!</definedName>
    <definedName name="_bdm.4BF5729335E247738A346DA113D6B560.edm" localSheetId="17" hidden="1">#REF!</definedName>
    <definedName name="_bdm.4BF5729335E247738A346DA113D6B560.edm" localSheetId="1" hidden="1">#REF!</definedName>
    <definedName name="_bdm.4BF5729335E247738A346DA113D6B560.edm" localSheetId="4" hidden="1">#REF!</definedName>
    <definedName name="_bdm.4C8CBAA143A1476596C9DA65E832FE3A.edm" localSheetId="5" hidden="1">#REF!</definedName>
    <definedName name="_bdm.4C8CBAA143A1476596C9DA65E832FE3A.edm" localSheetId="18" hidden="1">#REF!</definedName>
    <definedName name="_bdm.4C8CBAA143A1476596C9DA65E832FE3A.edm" localSheetId="19" hidden="1">#REF!</definedName>
    <definedName name="_bdm.4C8CBAA143A1476596C9DA65E832FE3A.edm" localSheetId="17" hidden="1">#REF!</definedName>
    <definedName name="_bdm.4C8CBAA143A1476596C9DA65E832FE3A.edm" localSheetId="1" hidden="1">#REF!</definedName>
    <definedName name="_bdm.4C8CBAA143A1476596C9DA65E832FE3A.edm" localSheetId="4" hidden="1">#REF!</definedName>
    <definedName name="_bdm.4CBAB1E2149C48CAB8D336331BA547D9.edm" localSheetId="5" hidden="1">#REF!</definedName>
    <definedName name="_bdm.4CBAB1E2149C48CAB8D336331BA547D9.edm" localSheetId="18" hidden="1">#REF!</definedName>
    <definedName name="_bdm.4CBAB1E2149C48CAB8D336331BA547D9.edm" localSheetId="19" hidden="1">#REF!</definedName>
    <definedName name="_bdm.4CBAB1E2149C48CAB8D336331BA547D9.edm" localSheetId="17" hidden="1">#REF!</definedName>
    <definedName name="_bdm.4CBAB1E2149C48CAB8D336331BA547D9.edm" localSheetId="1" hidden="1">#REF!</definedName>
    <definedName name="_bdm.4CBAB1E2149C48CAB8D336331BA547D9.edm" localSheetId="4" hidden="1">#REF!</definedName>
    <definedName name="_bdm.4CF09E69AA084DC4AEDDCCFC2E228E46.edm" localSheetId="5" hidden="1">#REF!</definedName>
    <definedName name="_bdm.4CF09E69AA084DC4AEDDCCFC2E228E46.edm" localSheetId="18" hidden="1">#REF!</definedName>
    <definedName name="_bdm.4CF09E69AA084DC4AEDDCCFC2E228E46.edm" localSheetId="19" hidden="1">#REF!</definedName>
    <definedName name="_bdm.4CF09E69AA084DC4AEDDCCFC2E228E46.edm" localSheetId="17" hidden="1">#REF!</definedName>
    <definedName name="_bdm.4CF09E69AA084DC4AEDDCCFC2E228E46.edm" localSheetId="1" hidden="1">#REF!</definedName>
    <definedName name="_bdm.4CF09E69AA084DC4AEDDCCFC2E228E46.edm" localSheetId="4" hidden="1">#REF!</definedName>
    <definedName name="_bdm.4D266A33AFFB447DA5AD8AE7727A5EDE.edm" localSheetId="5" hidden="1">#REF!</definedName>
    <definedName name="_bdm.4D266A33AFFB447DA5AD8AE7727A5EDE.edm" localSheetId="18" hidden="1">#REF!</definedName>
    <definedName name="_bdm.4D266A33AFFB447DA5AD8AE7727A5EDE.edm" localSheetId="19" hidden="1">#REF!</definedName>
    <definedName name="_bdm.4D266A33AFFB447DA5AD8AE7727A5EDE.edm" localSheetId="17" hidden="1">#REF!</definedName>
    <definedName name="_bdm.4D266A33AFFB447DA5AD8AE7727A5EDE.edm" localSheetId="1" hidden="1">#REF!</definedName>
    <definedName name="_bdm.4D266A33AFFB447DA5AD8AE7727A5EDE.edm" localSheetId="4" hidden="1">#REF!</definedName>
    <definedName name="_bdm.4D79DB9651DC4B2AAF20AE3CA0966729.edm" localSheetId="5" hidden="1">#REF!</definedName>
    <definedName name="_bdm.4D79DB9651DC4B2AAF20AE3CA0966729.edm" localSheetId="18" hidden="1">#REF!</definedName>
    <definedName name="_bdm.4D79DB9651DC4B2AAF20AE3CA0966729.edm" localSheetId="19" hidden="1">#REF!</definedName>
    <definedName name="_bdm.4D79DB9651DC4B2AAF20AE3CA0966729.edm" localSheetId="17" hidden="1">#REF!</definedName>
    <definedName name="_bdm.4D79DB9651DC4B2AAF20AE3CA0966729.edm" localSheetId="1" hidden="1">#REF!</definedName>
    <definedName name="_bdm.4D79DB9651DC4B2AAF20AE3CA0966729.edm" localSheetId="4" hidden="1">#REF!</definedName>
    <definedName name="_bdm.4D823845B2BE4E56ACE2A4613AC2E0E3.edm" localSheetId="5" hidden="1">#REF!</definedName>
    <definedName name="_bdm.4D823845B2BE4E56ACE2A4613AC2E0E3.edm" localSheetId="18" hidden="1">#REF!</definedName>
    <definedName name="_bdm.4D823845B2BE4E56ACE2A4613AC2E0E3.edm" localSheetId="19" hidden="1">#REF!</definedName>
    <definedName name="_bdm.4D823845B2BE4E56ACE2A4613AC2E0E3.edm" localSheetId="17" hidden="1">#REF!</definedName>
    <definedName name="_bdm.4D823845B2BE4E56ACE2A4613AC2E0E3.edm" localSheetId="1" hidden="1">#REF!</definedName>
    <definedName name="_bdm.4D823845B2BE4E56ACE2A4613AC2E0E3.edm" localSheetId="4" hidden="1">#REF!</definedName>
    <definedName name="_bdm.4E073E0603284D0F89255ADFF20E5D84.edm" localSheetId="5" hidden="1">#REF!</definedName>
    <definedName name="_bdm.4E073E0603284D0F89255ADFF20E5D84.edm" localSheetId="18" hidden="1">#REF!</definedName>
    <definedName name="_bdm.4E073E0603284D0F89255ADFF20E5D84.edm" localSheetId="19" hidden="1">#REF!</definedName>
    <definedName name="_bdm.4E073E0603284D0F89255ADFF20E5D84.edm" localSheetId="17" hidden="1">#REF!</definedName>
    <definedName name="_bdm.4E073E0603284D0F89255ADFF20E5D84.edm" localSheetId="1" hidden="1">#REF!</definedName>
    <definedName name="_bdm.4E073E0603284D0F89255ADFF20E5D84.edm" localSheetId="4" hidden="1">#REF!</definedName>
    <definedName name="_bdm.4E68394DBA04439894B4D7C842B6A3F5.edm" localSheetId="5" hidden="1">#REF!</definedName>
    <definedName name="_bdm.4E68394DBA04439894B4D7C842B6A3F5.edm" localSheetId="18" hidden="1">#REF!</definedName>
    <definedName name="_bdm.4E68394DBA04439894B4D7C842B6A3F5.edm" localSheetId="19" hidden="1">#REF!</definedName>
    <definedName name="_bdm.4E68394DBA04439894B4D7C842B6A3F5.edm" localSheetId="17" hidden="1">#REF!</definedName>
    <definedName name="_bdm.4E68394DBA04439894B4D7C842B6A3F5.edm" localSheetId="1" hidden="1">#REF!</definedName>
    <definedName name="_bdm.4E68394DBA04439894B4D7C842B6A3F5.edm" localSheetId="4" hidden="1">#REF!</definedName>
    <definedName name="_bdm.4E8DDFDBC0BB42D7A9E8755617358B48.edm" localSheetId="5" hidden="1">#REF!</definedName>
    <definedName name="_bdm.4E8DDFDBC0BB42D7A9E8755617358B48.edm" localSheetId="18" hidden="1">#REF!</definedName>
    <definedName name="_bdm.4E8DDFDBC0BB42D7A9E8755617358B48.edm" localSheetId="19" hidden="1">#REF!</definedName>
    <definedName name="_bdm.4E8DDFDBC0BB42D7A9E8755617358B48.edm" localSheetId="17" hidden="1">#REF!</definedName>
    <definedName name="_bdm.4E8DDFDBC0BB42D7A9E8755617358B48.edm" localSheetId="1" hidden="1">#REF!</definedName>
    <definedName name="_bdm.4E8DDFDBC0BB42D7A9E8755617358B48.edm" localSheetId="4" hidden="1">#REF!</definedName>
    <definedName name="_bdm.4E93DA6B46D24A4892A57FFB5215B017.edm" localSheetId="5" hidden="1">#REF!</definedName>
    <definedName name="_bdm.4E93DA6B46D24A4892A57FFB5215B017.edm" localSheetId="18" hidden="1">#REF!</definedName>
    <definedName name="_bdm.4E93DA6B46D24A4892A57FFB5215B017.edm" localSheetId="19" hidden="1">#REF!</definedName>
    <definedName name="_bdm.4E93DA6B46D24A4892A57FFB5215B017.edm" localSheetId="17" hidden="1">#REF!</definedName>
    <definedName name="_bdm.4E93DA6B46D24A4892A57FFB5215B017.edm" localSheetId="1" hidden="1">#REF!</definedName>
    <definedName name="_bdm.4E93DA6B46D24A4892A57FFB5215B017.edm" localSheetId="4" hidden="1">#REF!</definedName>
    <definedName name="_bdm.4F4D2DC21F374186AC2042545D01174A.edm" localSheetId="5" hidden="1">#REF!</definedName>
    <definedName name="_bdm.4F4D2DC21F374186AC2042545D01174A.edm" localSheetId="18" hidden="1">#REF!</definedName>
    <definedName name="_bdm.4F4D2DC21F374186AC2042545D01174A.edm" localSheetId="19" hidden="1">#REF!</definedName>
    <definedName name="_bdm.4F4D2DC21F374186AC2042545D01174A.edm" localSheetId="17" hidden="1">#REF!</definedName>
    <definedName name="_bdm.4F4D2DC21F374186AC2042545D01174A.edm" localSheetId="1" hidden="1">#REF!</definedName>
    <definedName name="_bdm.4F4D2DC21F374186AC2042545D01174A.edm" localSheetId="4" hidden="1">#REF!</definedName>
    <definedName name="_bdm.4FB3B67174F644278D8C58BE28B76942.edm" localSheetId="5" hidden="1">#REF!</definedName>
    <definedName name="_bdm.4FB3B67174F644278D8C58BE28B76942.edm" localSheetId="18" hidden="1">#REF!</definedName>
    <definedName name="_bdm.4FB3B67174F644278D8C58BE28B76942.edm" localSheetId="19" hidden="1">#REF!</definedName>
    <definedName name="_bdm.4FB3B67174F644278D8C58BE28B76942.edm" localSheetId="17" hidden="1">#REF!</definedName>
    <definedName name="_bdm.4FB3B67174F644278D8C58BE28B76942.edm" localSheetId="1" hidden="1">#REF!</definedName>
    <definedName name="_bdm.4FB3B67174F644278D8C58BE28B76942.edm" localSheetId="4" hidden="1">#REF!</definedName>
    <definedName name="_bdm.4FCC6A55EE99469E8CC3DC3B304A5854.edm" localSheetId="5" hidden="1">#REF!</definedName>
    <definedName name="_bdm.4FCC6A55EE99469E8CC3DC3B304A5854.edm" localSheetId="18" hidden="1">#REF!</definedName>
    <definedName name="_bdm.4FCC6A55EE99469E8CC3DC3B304A5854.edm" localSheetId="19" hidden="1">#REF!</definedName>
    <definedName name="_bdm.4FCC6A55EE99469E8CC3DC3B304A5854.edm" localSheetId="17" hidden="1">#REF!</definedName>
    <definedName name="_bdm.4FCC6A55EE99469E8CC3DC3B304A5854.edm" localSheetId="1" hidden="1">#REF!</definedName>
    <definedName name="_bdm.4FCC6A55EE99469E8CC3DC3B304A5854.edm" localSheetId="4" hidden="1">#REF!</definedName>
    <definedName name="_bdm.4FF4BE706341403C95A1D5C8515A04FC.edm" localSheetId="5" hidden="1">#REF!</definedName>
    <definedName name="_bdm.4FF4BE706341403C95A1D5C8515A04FC.edm" localSheetId="18" hidden="1">#REF!</definedName>
    <definedName name="_bdm.4FF4BE706341403C95A1D5C8515A04FC.edm" localSheetId="19" hidden="1">#REF!</definedName>
    <definedName name="_bdm.4FF4BE706341403C95A1D5C8515A04FC.edm" localSheetId="17" hidden="1">#REF!</definedName>
    <definedName name="_bdm.4FF4BE706341403C95A1D5C8515A04FC.edm" localSheetId="1" hidden="1">#REF!</definedName>
    <definedName name="_bdm.4FF4BE706341403C95A1D5C8515A04FC.edm" localSheetId="4" hidden="1">#REF!</definedName>
    <definedName name="_bdm.4FF670EE7F61465C991D9517478498D0.edm" localSheetId="5" hidden="1">#REF!</definedName>
    <definedName name="_bdm.4FF670EE7F61465C991D9517478498D0.edm" localSheetId="18" hidden="1">#REF!</definedName>
    <definedName name="_bdm.4FF670EE7F61465C991D9517478498D0.edm" localSheetId="19" hidden="1">#REF!</definedName>
    <definedName name="_bdm.4FF670EE7F61465C991D9517478498D0.edm" localSheetId="17" hidden="1">#REF!</definedName>
    <definedName name="_bdm.4FF670EE7F61465C991D9517478498D0.edm" localSheetId="1" hidden="1">#REF!</definedName>
    <definedName name="_bdm.4FF670EE7F61465C991D9517478498D0.edm" localSheetId="4" hidden="1">#REF!</definedName>
    <definedName name="_bdm.5003BBB5CAE04380AE896EAAD7D5966C.edm" localSheetId="5" hidden="1">#REF!</definedName>
    <definedName name="_bdm.5003BBB5CAE04380AE896EAAD7D5966C.edm" localSheetId="18" hidden="1">#REF!</definedName>
    <definedName name="_bdm.5003BBB5CAE04380AE896EAAD7D5966C.edm" localSheetId="19" hidden="1">#REF!</definedName>
    <definedName name="_bdm.5003BBB5CAE04380AE896EAAD7D5966C.edm" localSheetId="17" hidden="1">#REF!</definedName>
    <definedName name="_bdm.5003BBB5CAE04380AE896EAAD7D5966C.edm" localSheetId="1" hidden="1">#REF!</definedName>
    <definedName name="_bdm.5003BBB5CAE04380AE896EAAD7D5966C.edm" localSheetId="4" hidden="1">#REF!</definedName>
    <definedName name="_bdm.5037DAE2FB664F54AB2C3B91B8E48F0B.edm" localSheetId="5" hidden="1">#REF!</definedName>
    <definedName name="_bdm.5037DAE2FB664F54AB2C3B91B8E48F0B.edm" localSheetId="18" hidden="1">#REF!</definedName>
    <definedName name="_bdm.5037DAE2FB664F54AB2C3B91B8E48F0B.edm" localSheetId="19" hidden="1">#REF!</definedName>
    <definedName name="_bdm.5037DAE2FB664F54AB2C3B91B8E48F0B.edm" localSheetId="17" hidden="1">#REF!</definedName>
    <definedName name="_bdm.5037DAE2FB664F54AB2C3B91B8E48F0B.edm" localSheetId="1" hidden="1">#REF!</definedName>
    <definedName name="_bdm.5037DAE2FB664F54AB2C3B91B8E48F0B.edm" localSheetId="4" hidden="1">#REF!</definedName>
    <definedName name="_bdm.505F2A23357B432399D2F6364080197D.edm" localSheetId="5" hidden="1">#REF!</definedName>
    <definedName name="_bdm.505F2A23357B432399D2F6364080197D.edm" localSheetId="18" hidden="1">#REF!</definedName>
    <definedName name="_bdm.505F2A23357B432399D2F6364080197D.edm" localSheetId="19" hidden="1">#REF!</definedName>
    <definedName name="_bdm.505F2A23357B432399D2F6364080197D.edm" localSheetId="17" hidden="1">#REF!</definedName>
    <definedName name="_bdm.505F2A23357B432399D2F6364080197D.edm" localSheetId="1" hidden="1">#REF!</definedName>
    <definedName name="_bdm.505F2A23357B432399D2F6364080197D.edm" localSheetId="4" hidden="1">#REF!</definedName>
    <definedName name="_bdm.508AC976633B4954B7B6D767D3DCC37A.edm" localSheetId="5" hidden="1">#REF!</definedName>
    <definedName name="_bdm.508AC976633B4954B7B6D767D3DCC37A.edm" localSheetId="18" hidden="1">#REF!</definedName>
    <definedName name="_bdm.508AC976633B4954B7B6D767D3DCC37A.edm" localSheetId="19" hidden="1">#REF!</definedName>
    <definedName name="_bdm.508AC976633B4954B7B6D767D3DCC37A.edm" localSheetId="17" hidden="1">#REF!</definedName>
    <definedName name="_bdm.508AC976633B4954B7B6D767D3DCC37A.edm" localSheetId="1" hidden="1">#REF!</definedName>
    <definedName name="_bdm.508AC976633B4954B7B6D767D3DCC37A.edm" localSheetId="4" hidden="1">#REF!</definedName>
    <definedName name="_bdm.50B1F82191ED47F9BDA11B457ED69E9E.edm" localSheetId="5" hidden="1">#REF!</definedName>
    <definedName name="_bdm.50B1F82191ED47F9BDA11B457ED69E9E.edm" localSheetId="18" hidden="1">#REF!</definedName>
    <definedName name="_bdm.50B1F82191ED47F9BDA11B457ED69E9E.edm" localSheetId="19" hidden="1">#REF!</definedName>
    <definedName name="_bdm.50B1F82191ED47F9BDA11B457ED69E9E.edm" localSheetId="17" hidden="1">#REF!</definedName>
    <definedName name="_bdm.50B1F82191ED47F9BDA11B457ED69E9E.edm" localSheetId="1" hidden="1">#REF!</definedName>
    <definedName name="_bdm.50B1F82191ED47F9BDA11B457ED69E9E.edm" localSheetId="4" hidden="1">#REF!</definedName>
    <definedName name="_bdm.50FFCA040A2441A2A92F59583893CB43.edm" localSheetId="5" hidden="1">#REF!</definedName>
    <definedName name="_bdm.50FFCA040A2441A2A92F59583893CB43.edm" localSheetId="18" hidden="1">#REF!</definedName>
    <definedName name="_bdm.50FFCA040A2441A2A92F59583893CB43.edm" localSheetId="19" hidden="1">#REF!</definedName>
    <definedName name="_bdm.50FFCA040A2441A2A92F59583893CB43.edm" localSheetId="17" hidden="1">#REF!</definedName>
    <definedName name="_bdm.50FFCA040A2441A2A92F59583893CB43.edm" localSheetId="1" hidden="1">#REF!</definedName>
    <definedName name="_bdm.50FFCA040A2441A2A92F59583893CB43.edm" localSheetId="4" hidden="1">#REF!</definedName>
    <definedName name="_bdm.511F992529F944629223158F368B1004.edm" localSheetId="5" hidden="1">#REF!</definedName>
    <definedName name="_bdm.511F992529F944629223158F368B1004.edm" localSheetId="18" hidden="1">#REF!</definedName>
    <definedName name="_bdm.511F992529F944629223158F368B1004.edm" localSheetId="19" hidden="1">#REF!</definedName>
    <definedName name="_bdm.511F992529F944629223158F368B1004.edm" localSheetId="17" hidden="1">#REF!</definedName>
    <definedName name="_bdm.511F992529F944629223158F368B1004.edm" localSheetId="1" hidden="1">#REF!</definedName>
    <definedName name="_bdm.511F992529F944629223158F368B1004.edm" localSheetId="4" hidden="1">#REF!</definedName>
    <definedName name="_bdm.5239C4C5F94B44BEA06F832ED164BDF8.edm" localSheetId="5" hidden="1">#REF!</definedName>
    <definedName name="_bdm.5239C4C5F94B44BEA06F832ED164BDF8.edm" localSheetId="18" hidden="1">#REF!</definedName>
    <definedName name="_bdm.5239C4C5F94B44BEA06F832ED164BDF8.edm" localSheetId="19" hidden="1">#REF!</definedName>
    <definedName name="_bdm.5239C4C5F94B44BEA06F832ED164BDF8.edm" localSheetId="17" hidden="1">#REF!</definedName>
    <definedName name="_bdm.5239C4C5F94B44BEA06F832ED164BDF8.edm" localSheetId="1" hidden="1">#REF!</definedName>
    <definedName name="_bdm.5239C4C5F94B44BEA06F832ED164BDF8.edm" localSheetId="4" hidden="1">#REF!</definedName>
    <definedName name="_bdm.524191B051C04A8295791F9312F15E2C.edm" localSheetId="5" hidden="1">#REF!</definedName>
    <definedName name="_bdm.524191B051C04A8295791F9312F15E2C.edm" localSheetId="18" hidden="1">#REF!</definedName>
    <definedName name="_bdm.524191B051C04A8295791F9312F15E2C.edm" localSheetId="19" hidden="1">#REF!</definedName>
    <definedName name="_bdm.524191B051C04A8295791F9312F15E2C.edm" localSheetId="17" hidden="1">#REF!</definedName>
    <definedName name="_bdm.524191B051C04A8295791F9312F15E2C.edm" localSheetId="1" hidden="1">#REF!</definedName>
    <definedName name="_bdm.524191B051C04A8295791F9312F15E2C.edm" localSheetId="4" hidden="1">#REF!</definedName>
    <definedName name="_bdm.5273F38605B64388ABA33ADD2CE28BBB.edm" localSheetId="5" hidden="1">#REF!</definedName>
    <definedName name="_bdm.5273F38605B64388ABA33ADD2CE28BBB.edm" localSheetId="18" hidden="1">#REF!</definedName>
    <definedName name="_bdm.5273F38605B64388ABA33ADD2CE28BBB.edm" localSheetId="19" hidden="1">#REF!</definedName>
    <definedName name="_bdm.5273F38605B64388ABA33ADD2CE28BBB.edm" localSheetId="17" hidden="1">#REF!</definedName>
    <definedName name="_bdm.5273F38605B64388ABA33ADD2CE28BBB.edm" localSheetId="1" hidden="1">#REF!</definedName>
    <definedName name="_bdm.5273F38605B64388ABA33ADD2CE28BBB.edm" localSheetId="4" hidden="1">#REF!</definedName>
    <definedName name="_bdm.52AB2393DC984186B5889C5AC8963C6C.edm" localSheetId="5" hidden="1">#REF!</definedName>
    <definedName name="_bdm.52AB2393DC984186B5889C5AC8963C6C.edm" localSheetId="18" hidden="1">#REF!</definedName>
    <definedName name="_bdm.52AB2393DC984186B5889C5AC8963C6C.edm" localSheetId="19" hidden="1">#REF!</definedName>
    <definedName name="_bdm.52AB2393DC984186B5889C5AC8963C6C.edm" localSheetId="17" hidden="1">#REF!</definedName>
    <definedName name="_bdm.52AB2393DC984186B5889C5AC8963C6C.edm" localSheetId="1" hidden="1">#REF!</definedName>
    <definedName name="_bdm.52AB2393DC984186B5889C5AC8963C6C.edm" localSheetId="4" hidden="1">#REF!</definedName>
    <definedName name="_bdm.52C51207902C4BB89B21911258859472.edm" localSheetId="5" hidden="1">#REF!</definedName>
    <definedName name="_bdm.52C51207902C4BB89B21911258859472.edm" localSheetId="18" hidden="1">#REF!</definedName>
    <definedName name="_bdm.52C51207902C4BB89B21911258859472.edm" localSheetId="19" hidden="1">#REF!</definedName>
    <definedName name="_bdm.52C51207902C4BB89B21911258859472.edm" localSheetId="17" hidden="1">#REF!</definedName>
    <definedName name="_bdm.52C51207902C4BB89B21911258859472.edm" localSheetId="1" hidden="1">#REF!</definedName>
    <definedName name="_bdm.52C51207902C4BB89B21911258859472.edm" localSheetId="4" hidden="1">#REF!</definedName>
    <definedName name="_bdm.530FA36E6240447F8522828CD23253AB.edm" localSheetId="5" hidden="1">#REF!</definedName>
    <definedName name="_bdm.530FA36E6240447F8522828CD23253AB.edm" localSheetId="18" hidden="1">#REF!</definedName>
    <definedName name="_bdm.530FA36E6240447F8522828CD23253AB.edm" localSheetId="19" hidden="1">#REF!</definedName>
    <definedName name="_bdm.530FA36E6240447F8522828CD23253AB.edm" localSheetId="17" hidden="1">#REF!</definedName>
    <definedName name="_bdm.530FA36E6240447F8522828CD23253AB.edm" localSheetId="1" hidden="1">#REF!</definedName>
    <definedName name="_bdm.530FA36E6240447F8522828CD23253AB.edm" localSheetId="4" hidden="1">#REF!</definedName>
    <definedName name="_bdm.538941B1730E48A4A0DC0A6F0BBF1368.edm" localSheetId="5" hidden="1">#REF!</definedName>
    <definedName name="_bdm.538941B1730E48A4A0DC0A6F0BBF1368.edm" localSheetId="18" hidden="1">#REF!</definedName>
    <definedName name="_bdm.538941B1730E48A4A0DC0A6F0BBF1368.edm" localSheetId="19" hidden="1">#REF!</definedName>
    <definedName name="_bdm.538941B1730E48A4A0DC0A6F0BBF1368.edm" localSheetId="17" hidden="1">#REF!</definedName>
    <definedName name="_bdm.538941B1730E48A4A0DC0A6F0BBF1368.edm" localSheetId="1" hidden="1">#REF!</definedName>
    <definedName name="_bdm.538941B1730E48A4A0DC0A6F0BBF1368.edm" localSheetId="4" hidden="1">#REF!</definedName>
    <definedName name="_bdm.53A79829B2F4464EB59708F121510BB0.edm" localSheetId="5" hidden="1">#REF!</definedName>
    <definedName name="_bdm.53A79829B2F4464EB59708F121510BB0.edm" localSheetId="18" hidden="1">#REF!</definedName>
    <definedName name="_bdm.53A79829B2F4464EB59708F121510BB0.edm" localSheetId="19" hidden="1">#REF!</definedName>
    <definedName name="_bdm.53A79829B2F4464EB59708F121510BB0.edm" localSheetId="17" hidden="1">#REF!</definedName>
    <definedName name="_bdm.53A79829B2F4464EB59708F121510BB0.edm" localSheetId="1" hidden="1">#REF!</definedName>
    <definedName name="_bdm.53A79829B2F4464EB59708F121510BB0.edm" localSheetId="4" hidden="1">#REF!</definedName>
    <definedName name="_bdm.53C836573DDF47C4B53D4BBE24EFC725.edm" localSheetId="5" hidden="1">#REF!</definedName>
    <definedName name="_bdm.53C836573DDF47C4B53D4BBE24EFC725.edm" localSheetId="18" hidden="1">#REF!</definedName>
    <definedName name="_bdm.53C836573DDF47C4B53D4BBE24EFC725.edm" localSheetId="19" hidden="1">#REF!</definedName>
    <definedName name="_bdm.53C836573DDF47C4B53D4BBE24EFC725.edm" localSheetId="17" hidden="1">#REF!</definedName>
    <definedName name="_bdm.53C836573DDF47C4B53D4BBE24EFC725.edm" localSheetId="1" hidden="1">#REF!</definedName>
    <definedName name="_bdm.53C836573DDF47C4B53D4BBE24EFC725.edm" localSheetId="4" hidden="1">#REF!</definedName>
    <definedName name="_bdm.5427B4FB714541B695C0C8B536E91B6F.edm" localSheetId="5" hidden="1">#REF!</definedName>
    <definedName name="_bdm.5427B4FB714541B695C0C8B536E91B6F.edm" localSheetId="18" hidden="1">#REF!</definedName>
    <definedName name="_bdm.5427B4FB714541B695C0C8B536E91B6F.edm" localSheetId="19" hidden="1">#REF!</definedName>
    <definedName name="_bdm.5427B4FB714541B695C0C8B536E91B6F.edm" localSheetId="17" hidden="1">#REF!</definedName>
    <definedName name="_bdm.5427B4FB714541B695C0C8B536E91B6F.edm" localSheetId="1" hidden="1">#REF!</definedName>
    <definedName name="_bdm.5427B4FB714541B695C0C8B536E91B6F.edm" localSheetId="4" hidden="1">#REF!</definedName>
    <definedName name="_bdm.547905C4B5814B7DB951771A0BED4A57.edm" localSheetId="5" hidden="1">#REF!</definedName>
    <definedName name="_bdm.547905C4B5814B7DB951771A0BED4A57.edm" localSheetId="18" hidden="1">#REF!</definedName>
    <definedName name="_bdm.547905C4B5814B7DB951771A0BED4A57.edm" localSheetId="19" hidden="1">#REF!</definedName>
    <definedName name="_bdm.547905C4B5814B7DB951771A0BED4A57.edm" localSheetId="17" hidden="1">#REF!</definedName>
    <definedName name="_bdm.547905C4B5814B7DB951771A0BED4A57.edm" localSheetId="1" hidden="1">#REF!</definedName>
    <definedName name="_bdm.547905C4B5814B7DB951771A0BED4A57.edm" localSheetId="4" hidden="1">#REF!</definedName>
    <definedName name="_bdm.54E4196338E540AC910DD1152F645F98.edm" localSheetId="5" hidden="1">#REF!</definedName>
    <definedName name="_bdm.54E4196338E540AC910DD1152F645F98.edm" localSheetId="18" hidden="1">#REF!</definedName>
    <definedName name="_bdm.54E4196338E540AC910DD1152F645F98.edm" localSheetId="19" hidden="1">#REF!</definedName>
    <definedName name="_bdm.54E4196338E540AC910DD1152F645F98.edm" localSheetId="17" hidden="1">#REF!</definedName>
    <definedName name="_bdm.54E4196338E540AC910DD1152F645F98.edm" localSheetId="1" hidden="1">#REF!</definedName>
    <definedName name="_bdm.54E4196338E540AC910DD1152F645F98.edm" localSheetId="4" hidden="1">#REF!</definedName>
    <definedName name="_bdm.54F1493FC46646E1A1B4B6957AAFE10D.edm" localSheetId="5" hidden="1">#REF!</definedName>
    <definedName name="_bdm.54F1493FC46646E1A1B4B6957AAFE10D.edm" localSheetId="18" hidden="1">#REF!</definedName>
    <definedName name="_bdm.54F1493FC46646E1A1B4B6957AAFE10D.edm" localSheetId="19" hidden="1">#REF!</definedName>
    <definedName name="_bdm.54F1493FC46646E1A1B4B6957AAFE10D.edm" localSheetId="17" hidden="1">#REF!</definedName>
    <definedName name="_bdm.54F1493FC46646E1A1B4B6957AAFE10D.edm" localSheetId="1" hidden="1">#REF!</definedName>
    <definedName name="_bdm.54F1493FC46646E1A1B4B6957AAFE10D.edm" localSheetId="4" hidden="1">#REF!</definedName>
    <definedName name="_bdm.5556B013236C471B8C68225559C02F1E.edm" localSheetId="5" hidden="1">#REF!</definedName>
    <definedName name="_bdm.5556B013236C471B8C68225559C02F1E.edm" localSheetId="18" hidden="1">#REF!</definedName>
    <definedName name="_bdm.5556B013236C471B8C68225559C02F1E.edm" localSheetId="19" hidden="1">#REF!</definedName>
    <definedName name="_bdm.5556B013236C471B8C68225559C02F1E.edm" localSheetId="17" hidden="1">#REF!</definedName>
    <definedName name="_bdm.5556B013236C471B8C68225559C02F1E.edm" localSheetId="1" hidden="1">#REF!</definedName>
    <definedName name="_bdm.5556B013236C471B8C68225559C02F1E.edm" localSheetId="4" hidden="1">#REF!</definedName>
    <definedName name="_bdm.559198D4826A4D2D82B63649BEA201B7.edm" localSheetId="5" hidden="1">#REF!</definedName>
    <definedName name="_bdm.559198D4826A4D2D82B63649BEA201B7.edm" localSheetId="18" hidden="1">#REF!</definedName>
    <definedName name="_bdm.559198D4826A4D2D82B63649BEA201B7.edm" localSheetId="19" hidden="1">#REF!</definedName>
    <definedName name="_bdm.559198D4826A4D2D82B63649BEA201B7.edm" localSheetId="17" hidden="1">#REF!</definedName>
    <definedName name="_bdm.559198D4826A4D2D82B63649BEA201B7.edm" localSheetId="1" hidden="1">#REF!</definedName>
    <definedName name="_bdm.559198D4826A4D2D82B63649BEA201B7.edm" localSheetId="4" hidden="1">#REF!</definedName>
    <definedName name="_bdm.55AB11F90F304156985A25CAC90E08BE.edm" localSheetId="5" hidden="1">#REF!</definedName>
    <definedName name="_bdm.55AB11F90F304156985A25CAC90E08BE.edm" localSheetId="18" hidden="1">#REF!</definedName>
    <definedName name="_bdm.55AB11F90F304156985A25CAC90E08BE.edm" localSheetId="19" hidden="1">#REF!</definedName>
    <definedName name="_bdm.55AB11F90F304156985A25CAC90E08BE.edm" localSheetId="17" hidden="1">#REF!</definedName>
    <definedName name="_bdm.55AB11F90F304156985A25CAC90E08BE.edm" localSheetId="1" hidden="1">#REF!</definedName>
    <definedName name="_bdm.55AB11F90F304156985A25CAC90E08BE.edm" localSheetId="4" hidden="1">#REF!</definedName>
    <definedName name="_bdm.55C4F90361F34018BF2EF173CAB4B5C4.edm" localSheetId="5" hidden="1">#REF!</definedName>
    <definedName name="_bdm.55C4F90361F34018BF2EF173CAB4B5C4.edm" localSheetId="18" hidden="1">#REF!</definedName>
    <definedName name="_bdm.55C4F90361F34018BF2EF173CAB4B5C4.edm" localSheetId="19" hidden="1">#REF!</definedName>
    <definedName name="_bdm.55C4F90361F34018BF2EF173CAB4B5C4.edm" localSheetId="17" hidden="1">#REF!</definedName>
    <definedName name="_bdm.55C4F90361F34018BF2EF173CAB4B5C4.edm" localSheetId="1" hidden="1">#REF!</definedName>
    <definedName name="_bdm.55C4F90361F34018BF2EF173CAB4B5C4.edm" localSheetId="4" hidden="1">#REF!</definedName>
    <definedName name="_bdm.561A74F923F64656BA273E6E31B7ED86.edm" localSheetId="5" hidden="1">#REF!</definedName>
    <definedName name="_bdm.561A74F923F64656BA273E6E31B7ED86.edm" localSheetId="18" hidden="1">#REF!</definedName>
    <definedName name="_bdm.561A74F923F64656BA273E6E31B7ED86.edm" localSheetId="19" hidden="1">#REF!</definedName>
    <definedName name="_bdm.561A74F923F64656BA273E6E31B7ED86.edm" localSheetId="17" hidden="1">#REF!</definedName>
    <definedName name="_bdm.561A74F923F64656BA273E6E31B7ED86.edm" localSheetId="1" hidden="1">#REF!</definedName>
    <definedName name="_bdm.561A74F923F64656BA273E6E31B7ED86.edm" localSheetId="4" hidden="1">#REF!</definedName>
    <definedName name="_bdm.561BC61279624851870963CAD4D07A2B.edm" localSheetId="5" hidden="1">#REF!</definedName>
    <definedName name="_bdm.561BC61279624851870963CAD4D07A2B.edm" localSheetId="18" hidden="1">#REF!</definedName>
    <definedName name="_bdm.561BC61279624851870963CAD4D07A2B.edm" localSheetId="19" hidden="1">#REF!</definedName>
    <definedName name="_bdm.561BC61279624851870963CAD4D07A2B.edm" localSheetId="17" hidden="1">#REF!</definedName>
    <definedName name="_bdm.561BC61279624851870963CAD4D07A2B.edm" localSheetId="1" hidden="1">#REF!</definedName>
    <definedName name="_bdm.561BC61279624851870963CAD4D07A2B.edm" localSheetId="4" hidden="1">#REF!</definedName>
    <definedName name="_bdm.5659F1207F0C4EB5BC925D21D6A24FDF.edm" localSheetId="5" hidden="1">#REF!</definedName>
    <definedName name="_bdm.5659F1207F0C4EB5BC925D21D6A24FDF.edm" localSheetId="18" hidden="1">#REF!</definedName>
    <definedName name="_bdm.5659F1207F0C4EB5BC925D21D6A24FDF.edm" localSheetId="19" hidden="1">#REF!</definedName>
    <definedName name="_bdm.5659F1207F0C4EB5BC925D21D6A24FDF.edm" localSheetId="17" hidden="1">#REF!</definedName>
    <definedName name="_bdm.5659F1207F0C4EB5BC925D21D6A24FDF.edm" localSheetId="1" hidden="1">#REF!</definedName>
    <definedName name="_bdm.5659F1207F0C4EB5BC925D21D6A24FDF.edm" localSheetId="4" hidden="1">#REF!</definedName>
    <definedName name="_bdm.567060B4C2174EC98317612F226A36E8.edm" localSheetId="5" hidden="1">#REF!</definedName>
    <definedName name="_bdm.567060B4C2174EC98317612F226A36E8.edm" localSheetId="18" hidden="1">#REF!</definedName>
    <definedName name="_bdm.567060B4C2174EC98317612F226A36E8.edm" localSheetId="19" hidden="1">#REF!</definedName>
    <definedName name="_bdm.567060B4C2174EC98317612F226A36E8.edm" localSheetId="17" hidden="1">#REF!</definedName>
    <definedName name="_bdm.567060B4C2174EC98317612F226A36E8.edm" localSheetId="1" hidden="1">#REF!</definedName>
    <definedName name="_bdm.567060B4C2174EC98317612F226A36E8.edm" localSheetId="4" hidden="1">#REF!</definedName>
    <definedName name="_bdm.5694E7C9B8B6471698BFD4C5B1A3D8C8.edm" localSheetId="5" hidden="1">#REF!</definedName>
    <definedName name="_bdm.5694E7C9B8B6471698BFD4C5B1A3D8C8.edm" localSheetId="18" hidden="1">#REF!</definedName>
    <definedName name="_bdm.5694E7C9B8B6471698BFD4C5B1A3D8C8.edm" localSheetId="19" hidden="1">#REF!</definedName>
    <definedName name="_bdm.5694E7C9B8B6471698BFD4C5B1A3D8C8.edm" localSheetId="17" hidden="1">#REF!</definedName>
    <definedName name="_bdm.5694E7C9B8B6471698BFD4C5B1A3D8C8.edm" localSheetId="1" hidden="1">#REF!</definedName>
    <definedName name="_bdm.5694E7C9B8B6471698BFD4C5B1A3D8C8.edm" localSheetId="4" hidden="1">#REF!</definedName>
    <definedName name="_bdm.569500587700494A8F4F31169CC83953.edm" localSheetId="5" hidden="1">#REF!</definedName>
    <definedName name="_bdm.569500587700494A8F4F31169CC83953.edm" localSheetId="18" hidden="1">#REF!</definedName>
    <definedName name="_bdm.569500587700494A8F4F31169CC83953.edm" localSheetId="19" hidden="1">#REF!</definedName>
    <definedName name="_bdm.569500587700494A8F4F31169CC83953.edm" localSheetId="17" hidden="1">#REF!</definedName>
    <definedName name="_bdm.569500587700494A8F4F31169CC83953.edm" localSheetId="1" hidden="1">#REF!</definedName>
    <definedName name="_bdm.569500587700494A8F4F31169CC83953.edm" localSheetId="4" hidden="1">#REF!</definedName>
    <definedName name="_bdm.56A01CF2F98B4A43AF341535A75E540D.edm" localSheetId="5" hidden="1">#REF!</definedName>
    <definedName name="_bdm.56A01CF2F98B4A43AF341535A75E540D.edm" localSheetId="18" hidden="1">#REF!</definedName>
    <definedName name="_bdm.56A01CF2F98B4A43AF341535A75E540D.edm" localSheetId="19" hidden="1">#REF!</definedName>
    <definedName name="_bdm.56A01CF2F98B4A43AF341535A75E540D.edm" localSheetId="17" hidden="1">#REF!</definedName>
    <definedName name="_bdm.56A01CF2F98B4A43AF341535A75E540D.edm" localSheetId="1" hidden="1">#REF!</definedName>
    <definedName name="_bdm.56A01CF2F98B4A43AF341535A75E540D.edm" localSheetId="4" hidden="1">#REF!</definedName>
    <definedName name="_bdm.56A9B94F24CF467DBA9F9BCCFD576F2C.edm" localSheetId="5" hidden="1">#REF!</definedName>
    <definedName name="_bdm.56A9B94F24CF467DBA9F9BCCFD576F2C.edm" localSheetId="18" hidden="1">#REF!</definedName>
    <definedName name="_bdm.56A9B94F24CF467DBA9F9BCCFD576F2C.edm" localSheetId="19" hidden="1">#REF!</definedName>
    <definedName name="_bdm.56A9B94F24CF467DBA9F9BCCFD576F2C.edm" localSheetId="17" hidden="1">#REF!</definedName>
    <definedName name="_bdm.56A9B94F24CF467DBA9F9BCCFD576F2C.edm" localSheetId="1" hidden="1">#REF!</definedName>
    <definedName name="_bdm.56A9B94F24CF467DBA9F9BCCFD576F2C.edm" localSheetId="4" hidden="1">#REF!</definedName>
    <definedName name="_bdm.56EC4F3DFDBA4B8E8FB907B9C7912494.edm" localSheetId="5" hidden="1">#REF!</definedName>
    <definedName name="_bdm.56EC4F3DFDBA4B8E8FB907B9C7912494.edm" localSheetId="18" hidden="1">#REF!</definedName>
    <definedName name="_bdm.56EC4F3DFDBA4B8E8FB907B9C7912494.edm" localSheetId="19" hidden="1">#REF!</definedName>
    <definedName name="_bdm.56EC4F3DFDBA4B8E8FB907B9C7912494.edm" localSheetId="17" hidden="1">#REF!</definedName>
    <definedName name="_bdm.56EC4F3DFDBA4B8E8FB907B9C7912494.edm" localSheetId="1" hidden="1">#REF!</definedName>
    <definedName name="_bdm.56EC4F3DFDBA4B8E8FB907B9C7912494.edm" localSheetId="4" hidden="1">#REF!</definedName>
    <definedName name="_bdm.572309DA69E54EF2903B8E39426A7CA7.edm" localSheetId="5" hidden="1">#REF!</definedName>
    <definedName name="_bdm.572309DA69E54EF2903B8E39426A7CA7.edm" localSheetId="18" hidden="1">#REF!</definedName>
    <definedName name="_bdm.572309DA69E54EF2903B8E39426A7CA7.edm" localSheetId="19" hidden="1">#REF!</definedName>
    <definedName name="_bdm.572309DA69E54EF2903B8E39426A7CA7.edm" localSheetId="17" hidden="1">#REF!</definedName>
    <definedName name="_bdm.572309DA69E54EF2903B8E39426A7CA7.edm" localSheetId="1" hidden="1">#REF!</definedName>
    <definedName name="_bdm.572309DA69E54EF2903B8E39426A7CA7.edm" localSheetId="4" hidden="1">#REF!</definedName>
    <definedName name="_bdm.577EAB6D09194C2F87B5F82822240D10.edm" localSheetId="5" hidden="1">#REF!</definedName>
    <definedName name="_bdm.577EAB6D09194C2F87B5F82822240D10.edm" localSheetId="18" hidden="1">#REF!</definedName>
    <definedName name="_bdm.577EAB6D09194C2F87B5F82822240D10.edm" localSheetId="19" hidden="1">#REF!</definedName>
    <definedName name="_bdm.577EAB6D09194C2F87B5F82822240D10.edm" localSheetId="17" hidden="1">#REF!</definedName>
    <definedName name="_bdm.577EAB6D09194C2F87B5F82822240D10.edm" localSheetId="1" hidden="1">#REF!</definedName>
    <definedName name="_bdm.577EAB6D09194C2F87B5F82822240D10.edm" localSheetId="4" hidden="1">#REF!</definedName>
    <definedName name="_bdm.57A9F040DA6349ACA5BDB434775E76F7.edm" localSheetId="5" hidden="1">#REF!</definedName>
    <definedName name="_bdm.57A9F040DA6349ACA5BDB434775E76F7.edm" localSheetId="18" hidden="1">#REF!</definedName>
    <definedName name="_bdm.57A9F040DA6349ACA5BDB434775E76F7.edm" localSheetId="19" hidden="1">#REF!</definedName>
    <definedName name="_bdm.57A9F040DA6349ACA5BDB434775E76F7.edm" localSheetId="17" hidden="1">#REF!</definedName>
    <definedName name="_bdm.57A9F040DA6349ACA5BDB434775E76F7.edm" localSheetId="1" hidden="1">#REF!</definedName>
    <definedName name="_bdm.57A9F040DA6349ACA5BDB434775E76F7.edm" localSheetId="4" hidden="1">#REF!</definedName>
    <definedName name="_bdm.57B55749AEFC4CB591B6E982DE5CADE4.edm" localSheetId="5" hidden="1">#REF!</definedName>
    <definedName name="_bdm.57B55749AEFC4CB591B6E982DE5CADE4.edm" localSheetId="18" hidden="1">#REF!</definedName>
    <definedName name="_bdm.57B55749AEFC4CB591B6E982DE5CADE4.edm" localSheetId="19" hidden="1">#REF!</definedName>
    <definedName name="_bdm.57B55749AEFC4CB591B6E982DE5CADE4.edm" localSheetId="17" hidden="1">#REF!</definedName>
    <definedName name="_bdm.57B55749AEFC4CB591B6E982DE5CADE4.edm" localSheetId="1" hidden="1">#REF!</definedName>
    <definedName name="_bdm.57B55749AEFC4CB591B6E982DE5CADE4.edm" localSheetId="4" hidden="1">#REF!</definedName>
    <definedName name="_bdm.57F0BB2ADDD04D09936DCFC24548CF9A.edm" localSheetId="5" hidden="1">#REF!</definedName>
    <definedName name="_bdm.57F0BB2ADDD04D09936DCFC24548CF9A.edm" localSheetId="18" hidden="1">#REF!</definedName>
    <definedName name="_bdm.57F0BB2ADDD04D09936DCFC24548CF9A.edm" localSheetId="19" hidden="1">#REF!</definedName>
    <definedName name="_bdm.57F0BB2ADDD04D09936DCFC24548CF9A.edm" localSheetId="17" hidden="1">#REF!</definedName>
    <definedName name="_bdm.57F0BB2ADDD04D09936DCFC24548CF9A.edm" localSheetId="1" hidden="1">#REF!</definedName>
    <definedName name="_bdm.57F0BB2ADDD04D09936DCFC24548CF9A.edm" localSheetId="4" hidden="1">#REF!</definedName>
    <definedName name="_bdm.599AC4C20D7E4D6DB617A4E1753DB407.edm" localSheetId="5" hidden="1">#REF!</definedName>
    <definedName name="_bdm.599AC4C20D7E4D6DB617A4E1753DB407.edm" localSheetId="18" hidden="1">#REF!</definedName>
    <definedName name="_bdm.599AC4C20D7E4D6DB617A4E1753DB407.edm" localSheetId="19" hidden="1">#REF!</definedName>
    <definedName name="_bdm.599AC4C20D7E4D6DB617A4E1753DB407.edm" localSheetId="17" hidden="1">#REF!</definedName>
    <definedName name="_bdm.599AC4C20D7E4D6DB617A4E1753DB407.edm" localSheetId="1" hidden="1">#REF!</definedName>
    <definedName name="_bdm.599AC4C20D7E4D6DB617A4E1753DB407.edm" localSheetId="4" hidden="1">#REF!</definedName>
    <definedName name="_bdm.5B447AD064504FBC90D9DB2E407AA833.edm" localSheetId="5" hidden="1">#REF!</definedName>
    <definedName name="_bdm.5B447AD064504FBC90D9DB2E407AA833.edm" localSheetId="18" hidden="1">#REF!</definedName>
    <definedName name="_bdm.5B447AD064504FBC90D9DB2E407AA833.edm" localSheetId="19" hidden="1">#REF!</definedName>
    <definedName name="_bdm.5B447AD064504FBC90D9DB2E407AA833.edm" localSheetId="17" hidden="1">#REF!</definedName>
    <definedName name="_bdm.5B447AD064504FBC90D9DB2E407AA833.edm" localSheetId="1" hidden="1">#REF!</definedName>
    <definedName name="_bdm.5B447AD064504FBC90D9DB2E407AA833.edm" localSheetId="4" hidden="1">#REF!</definedName>
    <definedName name="_bdm.5B8D1313EA084B5F88A3493673B952C4.edm" localSheetId="5" hidden="1">#REF!</definedName>
    <definedName name="_bdm.5B8D1313EA084B5F88A3493673B952C4.edm" localSheetId="18" hidden="1">#REF!</definedName>
    <definedName name="_bdm.5B8D1313EA084B5F88A3493673B952C4.edm" localSheetId="19" hidden="1">#REF!</definedName>
    <definedName name="_bdm.5B8D1313EA084B5F88A3493673B952C4.edm" localSheetId="17" hidden="1">#REF!</definedName>
    <definedName name="_bdm.5B8D1313EA084B5F88A3493673B952C4.edm" localSheetId="1" hidden="1">#REF!</definedName>
    <definedName name="_bdm.5B8D1313EA084B5F88A3493673B952C4.edm" localSheetId="4" hidden="1">#REF!</definedName>
    <definedName name="_bdm.5C0EC8880EBA4CDEAAC475CEEA57E6AE.edm" localSheetId="5" hidden="1">#REF!</definedName>
    <definedName name="_bdm.5C0EC8880EBA4CDEAAC475CEEA57E6AE.edm" localSheetId="18" hidden="1">#REF!</definedName>
    <definedName name="_bdm.5C0EC8880EBA4CDEAAC475CEEA57E6AE.edm" localSheetId="19" hidden="1">#REF!</definedName>
    <definedName name="_bdm.5C0EC8880EBA4CDEAAC475CEEA57E6AE.edm" localSheetId="17" hidden="1">#REF!</definedName>
    <definedName name="_bdm.5C0EC8880EBA4CDEAAC475CEEA57E6AE.edm" localSheetId="1" hidden="1">#REF!</definedName>
    <definedName name="_bdm.5C0EC8880EBA4CDEAAC475CEEA57E6AE.edm" localSheetId="4" hidden="1">#REF!</definedName>
    <definedName name="_bdm.5C357BA09743411ABF62615948C72DAF.edm" localSheetId="5" hidden="1">#REF!</definedName>
    <definedName name="_bdm.5C357BA09743411ABF62615948C72DAF.edm" localSheetId="18" hidden="1">#REF!</definedName>
    <definedName name="_bdm.5C357BA09743411ABF62615948C72DAF.edm" localSheetId="19" hidden="1">#REF!</definedName>
    <definedName name="_bdm.5C357BA09743411ABF62615948C72DAF.edm" localSheetId="17" hidden="1">#REF!</definedName>
    <definedName name="_bdm.5C357BA09743411ABF62615948C72DAF.edm" localSheetId="1" hidden="1">#REF!</definedName>
    <definedName name="_bdm.5C357BA09743411ABF62615948C72DAF.edm" localSheetId="4" hidden="1">#REF!</definedName>
    <definedName name="_bdm.5C83FF4B78C942C58A295BC747F21C9D.edm" localSheetId="5" hidden="1">#REF!</definedName>
    <definedName name="_bdm.5C83FF4B78C942C58A295BC747F21C9D.edm" localSheetId="18" hidden="1">#REF!</definedName>
    <definedName name="_bdm.5C83FF4B78C942C58A295BC747F21C9D.edm" localSheetId="19" hidden="1">#REF!</definedName>
    <definedName name="_bdm.5C83FF4B78C942C58A295BC747F21C9D.edm" localSheetId="17" hidden="1">#REF!</definedName>
    <definedName name="_bdm.5C83FF4B78C942C58A295BC747F21C9D.edm" localSheetId="1" hidden="1">#REF!</definedName>
    <definedName name="_bdm.5C83FF4B78C942C58A295BC747F21C9D.edm" localSheetId="4" hidden="1">#REF!</definedName>
    <definedName name="_bdm.5CB7A39F678C45D2B96C6084C9F9A2E3.edm" localSheetId="5" hidden="1">#REF!</definedName>
    <definedName name="_bdm.5CB7A39F678C45D2B96C6084C9F9A2E3.edm" localSheetId="18" hidden="1">#REF!</definedName>
    <definedName name="_bdm.5CB7A39F678C45D2B96C6084C9F9A2E3.edm" localSheetId="19" hidden="1">#REF!</definedName>
    <definedName name="_bdm.5CB7A39F678C45D2B96C6084C9F9A2E3.edm" localSheetId="17" hidden="1">#REF!</definedName>
    <definedName name="_bdm.5CB7A39F678C45D2B96C6084C9F9A2E3.edm" localSheetId="1" hidden="1">#REF!</definedName>
    <definedName name="_bdm.5CB7A39F678C45D2B96C6084C9F9A2E3.edm" localSheetId="4" hidden="1">#REF!</definedName>
    <definedName name="_bdm.5CC91B68827C44269E52041141834A37.edm" localSheetId="5" hidden="1">#REF!</definedName>
    <definedName name="_bdm.5CC91B68827C44269E52041141834A37.edm" localSheetId="18" hidden="1">#REF!</definedName>
    <definedName name="_bdm.5CC91B68827C44269E52041141834A37.edm" localSheetId="19" hidden="1">#REF!</definedName>
    <definedName name="_bdm.5CC91B68827C44269E52041141834A37.edm" localSheetId="17" hidden="1">#REF!</definedName>
    <definedName name="_bdm.5CC91B68827C44269E52041141834A37.edm" localSheetId="1" hidden="1">#REF!</definedName>
    <definedName name="_bdm.5CC91B68827C44269E52041141834A37.edm" localSheetId="4" hidden="1">#REF!</definedName>
    <definedName name="_bdm.5CD734D4532F4DBD810415217D7CE78F.edm" localSheetId="5" hidden="1">#REF!</definedName>
    <definedName name="_bdm.5CD734D4532F4DBD810415217D7CE78F.edm" localSheetId="18" hidden="1">#REF!</definedName>
    <definedName name="_bdm.5CD734D4532F4DBD810415217D7CE78F.edm" localSheetId="19" hidden="1">#REF!</definedName>
    <definedName name="_bdm.5CD734D4532F4DBD810415217D7CE78F.edm" localSheetId="17" hidden="1">#REF!</definedName>
    <definedName name="_bdm.5CD734D4532F4DBD810415217D7CE78F.edm" localSheetId="1" hidden="1">#REF!</definedName>
    <definedName name="_bdm.5CD734D4532F4DBD810415217D7CE78F.edm" localSheetId="4" hidden="1">#REF!</definedName>
    <definedName name="_bdm.5D3D927C3B6E4CFCA0E81465C256E781.edm" localSheetId="5" hidden="1">#REF!</definedName>
    <definedName name="_bdm.5D3D927C3B6E4CFCA0E81465C256E781.edm" localSheetId="18" hidden="1">#REF!</definedName>
    <definedName name="_bdm.5D3D927C3B6E4CFCA0E81465C256E781.edm" localSheetId="19" hidden="1">#REF!</definedName>
    <definedName name="_bdm.5D3D927C3B6E4CFCA0E81465C256E781.edm" localSheetId="17" hidden="1">#REF!</definedName>
    <definedName name="_bdm.5D3D927C3B6E4CFCA0E81465C256E781.edm" localSheetId="1" hidden="1">#REF!</definedName>
    <definedName name="_bdm.5D3D927C3B6E4CFCA0E81465C256E781.edm" localSheetId="4" hidden="1">#REF!</definedName>
    <definedName name="_bdm.5D820DB65C644D31BDB6EB356FBE5E09.edm" localSheetId="5" hidden="1">#REF!</definedName>
    <definedName name="_bdm.5D820DB65C644D31BDB6EB356FBE5E09.edm" localSheetId="18" hidden="1">#REF!</definedName>
    <definedName name="_bdm.5D820DB65C644D31BDB6EB356FBE5E09.edm" localSheetId="19" hidden="1">#REF!</definedName>
    <definedName name="_bdm.5D820DB65C644D31BDB6EB356FBE5E09.edm" localSheetId="17" hidden="1">#REF!</definedName>
    <definedName name="_bdm.5D820DB65C644D31BDB6EB356FBE5E09.edm" localSheetId="1" hidden="1">#REF!</definedName>
    <definedName name="_bdm.5D820DB65C644D31BDB6EB356FBE5E09.edm" localSheetId="4" hidden="1">#REF!</definedName>
    <definedName name="_bdm.5D8AFAA64D144D409F6F2A99965EF4D3.edm" localSheetId="5" hidden="1">#REF!</definedName>
    <definedName name="_bdm.5D8AFAA64D144D409F6F2A99965EF4D3.edm" localSheetId="18" hidden="1">#REF!</definedName>
    <definedName name="_bdm.5D8AFAA64D144D409F6F2A99965EF4D3.edm" localSheetId="19" hidden="1">#REF!</definedName>
    <definedName name="_bdm.5D8AFAA64D144D409F6F2A99965EF4D3.edm" localSheetId="17" hidden="1">#REF!</definedName>
    <definedName name="_bdm.5D8AFAA64D144D409F6F2A99965EF4D3.edm" localSheetId="1" hidden="1">#REF!</definedName>
    <definedName name="_bdm.5D8AFAA64D144D409F6F2A99965EF4D3.edm" localSheetId="4" hidden="1">#REF!</definedName>
    <definedName name="_bdm.5DCA00B31547411FA948D05E02607D22.edm" localSheetId="5" hidden="1">#REF!</definedName>
    <definedName name="_bdm.5DCA00B31547411FA948D05E02607D22.edm" localSheetId="18" hidden="1">#REF!</definedName>
    <definedName name="_bdm.5DCA00B31547411FA948D05E02607D22.edm" localSheetId="19" hidden="1">#REF!</definedName>
    <definedName name="_bdm.5DCA00B31547411FA948D05E02607D22.edm" localSheetId="17" hidden="1">#REF!</definedName>
    <definedName name="_bdm.5DCA00B31547411FA948D05E02607D22.edm" localSheetId="1" hidden="1">#REF!</definedName>
    <definedName name="_bdm.5DCA00B31547411FA948D05E02607D22.edm" localSheetId="4" hidden="1">#REF!</definedName>
    <definedName name="_bdm.5E0B64267E7F424A824E1B8CF8F1D1D8.edm" localSheetId="5" hidden="1">#REF!</definedName>
    <definedName name="_bdm.5E0B64267E7F424A824E1B8CF8F1D1D8.edm" localSheetId="18" hidden="1">#REF!</definedName>
    <definedName name="_bdm.5E0B64267E7F424A824E1B8CF8F1D1D8.edm" localSheetId="19" hidden="1">#REF!</definedName>
    <definedName name="_bdm.5E0B64267E7F424A824E1B8CF8F1D1D8.edm" localSheetId="17" hidden="1">#REF!</definedName>
    <definedName name="_bdm.5E0B64267E7F424A824E1B8CF8F1D1D8.edm" localSheetId="1" hidden="1">#REF!</definedName>
    <definedName name="_bdm.5E0B64267E7F424A824E1B8CF8F1D1D8.edm" localSheetId="4" hidden="1">#REF!</definedName>
    <definedName name="_bdm.5E7F34EA74EE41B89C7F33D746E252F3.edm" localSheetId="5" hidden="1">#REF!</definedName>
    <definedName name="_bdm.5E7F34EA74EE41B89C7F33D746E252F3.edm" localSheetId="18" hidden="1">#REF!</definedName>
    <definedName name="_bdm.5E7F34EA74EE41B89C7F33D746E252F3.edm" localSheetId="19" hidden="1">#REF!</definedName>
    <definedName name="_bdm.5E7F34EA74EE41B89C7F33D746E252F3.edm" localSheetId="17" hidden="1">#REF!</definedName>
    <definedName name="_bdm.5E7F34EA74EE41B89C7F33D746E252F3.edm" localSheetId="1" hidden="1">#REF!</definedName>
    <definedName name="_bdm.5E7F34EA74EE41B89C7F33D746E252F3.edm" localSheetId="4" hidden="1">#REF!</definedName>
    <definedName name="_bdm.5EC3B54A2B4A41E7AB1FE42884D77018.edm" localSheetId="5" hidden="1">#REF!</definedName>
    <definedName name="_bdm.5EC3B54A2B4A41E7AB1FE42884D77018.edm" localSheetId="18" hidden="1">#REF!</definedName>
    <definedName name="_bdm.5EC3B54A2B4A41E7AB1FE42884D77018.edm" localSheetId="19" hidden="1">#REF!</definedName>
    <definedName name="_bdm.5EC3B54A2B4A41E7AB1FE42884D77018.edm" localSheetId="17" hidden="1">#REF!</definedName>
    <definedName name="_bdm.5EC3B54A2B4A41E7AB1FE42884D77018.edm" localSheetId="1" hidden="1">#REF!</definedName>
    <definedName name="_bdm.5EC3B54A2B4A41E7AB1FE42884D77018.edm" localSheetId="4" hidden="1">#REF!</definedName>
    <definedName name="_bdm.5F20C84B83BE4352A98B6A2810FFA817.edm" localSheetId="5" hidden="1">#REF!</definedName>
    <definedName name="_bdm.5F20C84B83BE4352A98B6A2810FFA817.edm" localSheetId="18" hidden="1">#REF!</definedName>
    <definedName name="_bdm.5F20C84B83BE4352A98B6A2810FFA817.edm" localSheetId="19" hidden="1">#REF!</definedName>
    <definedName name="_bdm.5F20C84B83BE4352A98B6A2810FFA817.edm" localSheetId="17" hidden="1">#REF!</definedName>
    <definedName name="_bdm.5F20C84B83BE4352A98B6A2810FFA817.edm" localSheetId="1" hidden="1">#REF!</definedName>
    <definedName name="_bdm.5F20C84B83BE4352A98B6A2810FFA817.edm" localSheetId="4" hidden="1">#REF!</definedName>
    <definedName name="_bdm.5F38C4B14E7E4931A43757A49F4534E8.edm" localSheetId="5" hidden="1">#REF!</definedName>
    <definedName name="_bdm.5F38C4B14E7E4931A43757A49F4534E8.edm" localSheetId="18" hidden="1">#REF!</definedName>
    <definedName name="_bdm.5F38C4B14E7E4931A43757A49F4534E8.edm" localSheetId="19" hidden="1">#REF!</definedName>
    <definedName name="_bdm.5F38C4B14E7E4931A43757A49F4534E8.edm" localSheetId="17" hidden="1">#REF!</definedName>
    <definedName name="_bdm.5F38C4B14E7E4931A43757A49F4534E8.edm" localSheetId="1" hidden="1">#REF!</definedName>
    <definedName name="_bdm.5F38C4B14E7E4931A43757A49F4534E8.edm" localSheetId="4" hidden="1">#REF!</definedName>
    <definedName name="_bdm.604D92CB279045AEBEDD444069E2DB0E.edm" localSheetId="5" hidden="1">#REF!</definedName>
    <definedName name="_bdm.604D92CB279045AEBEDD444069E2DB0E.edm" localSheetId="18" hidden="1">#REF!</definedName>
    <definedName name="_bdm.604D92CB279045AEBEDD444069E2DB0E.edm" localSheetId="19" hidden="1">#REF!</definedName>
    <definedName name="_bdm.604D92CB279045AEBEDD444069E2DB0E.edm" localSheetId="17" hidden="1">#REF!</definedName>
    <definedName name="_bdm.604D92CB279045AEBEDD444069E2DB0E.edm" localSheetId="1" hidden="1">#REF!</definedName>
    <definedName name="_bdm.604D92CB279045AEBEDD444069E2DB0E.edm" localSheetId="4" hidden="1">#REF!</definedName>
    <definedName name="_bdm.607C9E71DDD44C088637AA6011C1D7A5.edm" localSheetId="5" hidden="1">#REF!</definedName>
    <definedName name="_bdm.607C9E71DDD44C088637AA6011C1D7A5.edm" localSheetId="18" hidden="1">#REF!</definedName>
    <definedName name="_bdm.607C9E71DDD44C088637AA6011C1D7A5.edm" localSheetId="19" hidden="1">#REF!</definedName>
    <definedName name="_bdm.607C9E71DDD44C088637AA6011C1D7A5.edm" localSheetId="17" hidden="1">#REF!</definedName>
    <definedName name="_bdm.607C9E71DDD44C088637AA6011C1D7A5.edm" localSheetId="1" hidden="1">#REF!</definedName>
    <definedName name="_bdm.607C9E71DDD44C088637AA6011C1D7A5.edm" localSheetId="4" hidden="1">#REF!</definedName>
    <definedName name="_bdm.60EE1B7621C145728194CE3D494D2386.edm" localSheetId="5" hidden="1">#REF!</definedName>
    <definedName name="_bdm.60EE1B7621C145728194CE3D494D2386.edm" localSheetId="18" hidden="1">#REF!</definedName>
    <definedName name="_bdm.60EE1B7621C145728194CE3D494D2386.edm" localSheetId="19" hidden="1">#REF!</definedName>
    <definedName name="_bdm.60EE1B7621C145728194CE3D494D2386.edm" localSheetId="17" hidden="1">#REF!</definedName>
    <definedName name="_bdm.60EE1B7621C145728194CE3D494D2386.edm" localSheetId="1" hidden="1">#REF!</definedName>
    <definedName name="_bdm.60EE1B7621C145728194CE3D494D2386.edm" localSheetId="4" hidden="1">#REF!</definedName>
    <definedName name="_bdm.61B4147963524C9CA3BAD5A6E69634F5.edm" localSheetId="5" hidden="1">#REF!</definedName>
    <definedName name="_bdm.61B4147963524C9CA3BAD5A6E69634F5.edm" localSheetId="18" hidden="1">#REF!</definedName>
    <definedName name="_bdm.61B4147963524C9CA3BAD5A6E69634F5.edm" localSheetId="19" hidden="1">#REF!</definedName>
    <definedName name="_bdm.61B4147963524C9CA3BAD5A6E69634F5.edm" localSheetId="17" hidden="1">#REF!</definedName>
    <definedName name="_bdm.61B4147963524C9CA3BAD5A6E69634F5.edm" localSheetId="1" hidden="1">#REF!</definedName>
    <definedName name="_bdm.61B4147963524C9CA3BAD5A6E69634F5.edm" localSheetId="4" hidden="1">#REF!</definedName>
    <definedName name="_bdm.61B7DE20C85C49FDA3C54C11A9A0EFFD.edm" localSheetId="5" hidden="1">#REF!</definedName>
    <definedName name="_bdm.61B7DE20C85C49FDA3C54C11A9A0EFFD.edm" localSheetId="18" hidden="1">#REF!</definedName>
    <definedName name="_bdm.61B7DE20C85C49FDA3C54C11A9A0EFFD.edm" localSheetId="19" hidden="1">#REF!</definedName>
    <definedName name="_bdm.61B7DE20C85C49FDA3C54C11A9A0EFFD.edm" localSheetId="17" hidden="1">#REF!</definedName>
    <definedName name="_bdm.61B7DE20C85C49FDA3C54C11A9A0EFFD.edm" localSheetId="1" hidden="1">#REF!</definedName>
    <definedName name="_bdm.61B7DE20C85C49FDA3C54C11A9A0EFFD.edm" localSheetId="4" hidden="1">#REF!</definedName>
    <definedName name="_bdm.61E0D5C1D36E44E6A5AC77F4D6E2772F.edm" localSheetId="5" hidden="1">#REF!</definedName>
    <definedName name="_bdm.61E0D5C1D36E44E6A5AC77F4D6E2772F.edm" localSheetId="18" hidden="1">#REF!</definedName>
    <definedName name="_bdm.61E0D5C1D36E44E6A5AC77F4D6E2772F.edm" localSheetId="19" hidden="1">#REF!</definedName>
    <definedName name="_bdm.61E0D5C1D36E44E6A5AC77F4D6E2772F.edm" localSheetId="17" hidden="1">#REF!</definedName>
    <definedName name="_bdm.61E0D5C1D36E44E6A5AC77F4D6E2772F.edm" localSheetId="1" hidden="1">#REF!</definedName>
    <definedName name="_bdm.61E0D5C1D36E44E6A5AC77F4D6E2772F.edm" localSheetId="4" hidden="1">#REF!</definedName>
    <definedName name="_bdm.61FEFF4178B94C35ACD9B000B1EF0D9F.edm" localSheetId="5" hidden="1">#REF!</definedName>
    <definedName name="_bdm.61FEFF4178B94C35ACD9B000B1EF0D9F.edm" localSheetId="18" hidden="1">#REF!</definedName>
    <definedName name="_bdm.61FEFF4178B94C35ACD9B000B1EF0D9F.edm" localSheetId="19" hidden="1">#REF!</definedName>
    <definedName name="_bdm.61FEFF4178B94C35ACD9B000B1EF0D9F.edm" localSheetId="17" hidden="1">#REF!</definedName>
    <definedName name="_bdm.61FEFF4178B94C35ACD9B000B1EF0D9F.edm" localSheetId="1" hidden="1">#REF!</definedName>
    <definedName name="_bdm.61FEFF4178B94C35ACD9B000B1EF0D9F.edm" localSheetId="4" hidden="1">#REF!</definedName>
    <definedName name="_bdm.620568E01F3647F896EEC26545E9C6A0.edm" localSheetId="5" hidden="1">#REF!</definedName>
    <definedName name="_bdm.620568E01F3647F896EEC26545E9C6A0.edm" localSheetId="18" hidden="1">#REF!</definedName>
    <definedName name="_bdm.620568E01F3647F896EEC26545E9C6A0.edm" localSheetId="19" hidden="1">#REF!</definedName>
    <definedName name="_bdm.620568E01F3647F896EEC26545E9C6A0.edm" localSheetId="17" hidden="1">#REF!</definedName>
    <definedName name="_bdm.620568E01F3647F896EEC26545E9C6A0.edm" localSheetId="1" hidden="1">#REF!</definedName>
    <definedName name="_bdm.620568E01F3647F896EEC26545E9C6A0.edm" localSheetId="4" hidden="1">#REF!</definedName>
    <definedName name="_bdm.625E348A54CA4B628F2E62F8B622432B.edm" localSheetId="5" hidden="1">#REF!</definedName>
    <definedName name="_bdm.625E348A54CA4B628F2E62F8B622432B.edm" localSheetId="18" hidden="1">#REF!</definedName>
    <definedName name="_bdm.625E348A54CA4B628F2E62F8B622432B.edm" localSheetId="19" hidden="1">#REF!</definedName>
    <definedName name="_bdm.625E348A54CA4B628F2E62F8B622432B.edm" localSheetId="17" hidden="1">#REF!</definedName>
    <definedName name="_bdm.625E348A54CA4B628F2E62F8B622432B.edm" localSheetId="1" hidden="1">#REF!</definedName>
    <definedName name="_bdm.625E348A54CA4B628F2E62F8B622432B.edm" localSheetId="4" hidden="1">#REF!</definedName>
    <definedName name="_bdm.62A3A102E4E44E6D870721CA47508A4B.edm" localSheetId="5" hidden="1">#REF!</definedName>
    <definedName name="_bdm.62A3A102E4E44E6D870721CA47508A4B.edm" localSheetId="18" hidden="1">#REF!</definedName>
    <definedName name="_bdm.62A3A102E4E44E6D870721CA47508A4B.edm" localSheetId="19" hidden="1">#REF!</definedName>
    <definedName name="_bdm.62A3A102E4E44E6D870721CA47508A4B.edm" localSheetId="17" hidden="1">#REF!</definedName>
    <definedName name="_bdm.62A3A102E4E44E6D870721CA47508A4B.edm" localSheetId="1" hidden="1">#REF!</definedName>
    <definedName name="_bdm.62A3A102E4E44E6D870721CA47508A4B.edm" localSheetId="4" hidden="1">#REF!</definedName>
    <definedName name="_bdm.635B0B44D2134F8883BEB315F7D11135.edm" localSheetId="5" hidden="1">#REF!</definedName>
    <definedName name="_bdm.635B0B44D2134F8883BEB315F7D11135.edm" localSheetId="18" hidden="1">#REF!</definedName>
    <definedName name="_bdm.635B0B44D2134F8883BEB315F7D11135.edm" localSheetId="19" hidden="1">#REF!</definedName>
    <definedName name="_bdm.635B0B44D2134F8883BEB315F7D11135.edm" localSheetId="17" hidden="1">#REF!</definedName>
    <definedName name="_bdm.635B0B44D2134F8883BEB315F7D11135.edm" localSheetId="1" hidden="1">#REF!</definedName>
    <definedName name="_bdm.635B0B44D2134F8883BEB315F7D11135.edm" localSheetId="4" hidden="1">#REF!</definedName>
    <definedName name="_bdm.6378331B8410457294A9FC5317AEAE36.edm" localSheetId="5" hidden="1">#REF!</definedName>
    <definedName name="_bdm.6378331B8410457294A9FC5317AEAE36.edm" localSheetId="18" hidden="1">#REF!</definedName>
    <definedName name="_bdm.6378331B8410457294A9FC5317AEAE36.edm" localSheetId="19" hidden="1">#REF!</definedName>
    <definedName name="_bdm.6378331B8410457294A9FC5317AEAE36.edm" localSheetId="17" hidden="1">#REF!</definedName>
    <definedName name="_bdm.6378331B8410457294A9FC5317AEAE36.edm" localSheetId="1" hidden="1">#REF!</definedName>
    <definedName name="_bdm.6378331B8410457294A9FC5317AEAE36.edm" localSheetId="4" hidden="1">#REF!</definedName>
    <definedName name="_bdm.640DB535B83A428E8834CC4E88C576A6.edm" localSheetId="5" hidden="1">#REF!</definedName>
    <definedName name="_bdm.640DB535B83A428E8834CC4E88C576A6.edm" localSheetId="18" hidden="1">#REF!</definedName>
    <definedName name="_bdm.640DB535B83A428E8834CC4E88C576A6.edm" localSheetId="19" hidden="1">#REF!</definedName>
    <definedName name="_bdm.640DB535B83A428E8834CC4E88C576A6.edm" localSheetId="17" hidden="1">#REF!</definedName>
    <definedName name="_bdm.640DB535B83A428E8834CC4E88C576A6.edm" localSheetId="1" hidden="1">#REF!</definedName>
    <definedName name="_bdm.640DB535B83A428E8834CC4E88C576A6.edm" localSheetId="4" hidden="1">#REF!</definedName>
    <definedName name="_bdm.642492E5BE8C4854BE41739C48A9AA19.edm" localSheetId="5" hidden="1">#REF!</definedName>
    <definedName name="_bdm.642492E5BE8C4854BE41739C48A9AA19.edm" localSheetId="18" hidden="1">#REF!</definedName>
    <definedName name="_bdm.642492E5BE8C4854BE41739C48A9AA19.edm" localSheetId="19" hidden="1">#REF!</definedName>
    <definedName name="_bdm.642492E5BE8C4854BE41739C48A9AA19.edm" localSheetId="17" hidden="1">#REF!</definedName>
    <definedName name="_bdm.642492E5BE8C4854BE41739C48A9AA19.edm" localSheetId="1" hidden="1">#REF!</definedName>
    <definedName name="_bdm.642492E5BE8C4854BE41739C48A9AA19.edm" localSheetId="4" hidden="1">#REF!</definedName>
    <definedName name="_bdm.64CDA60669054DE9B1CB218FE994741E.edm" localSheetId="5" hidden="1">#REF!</definedName>
    <definedName name="_bdm.64CDA60669054DE9B1CB218FE994741E.edm" localSheetId="18" hidden="1">#REF!</definedName>
    <definedName name="_bdm.64CDA60669054DE9B1CB218FE994741E.edm" localSheetId="19" hidden="1">#REF!</definedName>
    <definedName name="_bdm.64CDA60669054DE9B1CB218FE994741E.edm" localSheetId="17" hidden="1">#REF!</definedName>
    <definedName name="_bdm.64CDA60669054DE9B1CB218FE994741E.edm" localSheetId="1" hidden="1">#REF!</definedName>
    <definedName name="_bdm.64CDA60669054DE9B1CB218FE994741E.edm" localSheetId="4" hidden="1">#REF!</definedName>
    <definedName name="_bdm.64FAD84E689646CD9D746CA0B9C9F0DF.edm" localSheetId="5" hidden="1">#REF!</definedName>
    <definedName name="_bdm.64FAD84E689646CD9D746CA0B9C9F0DF.edm" localSheetId="18" hidden="1">#REF!</definedName>
    <definedName name="_bdm.64FAD84E689646CD9D746CA0B9C9F0DF.edm" localSheetId="19" hidden="1">#REF!</definedName>
    <definedName name="_bdm.64FAD84E689646CD9D746CA0B9C9F0DF.edm" localSheetId="17" hidden="1">#REF!</definedName>
    <definedName name="_bdm.64FAD84E689646CD9D746CA0B9C9F0DF.edm" localSheetId="1" hidden="1">#REF!</definedName>
    <definedName name="_bdm.64FAD84E689646CD9D746CA0B9C9F0DF.edm" localSheetId="4" hidden="1">#REF!</definedName>
    <definedName name="_bdm.6578E4A75EC04E87888FFBD4E2FB966D.edm" localSheetId="5" hidden="1">#REF!</definedName>
    <definedName name="_bdm.6578E4A75EC04E87888FFBD4E2FB966D.edm" localSheetId="18" hidden="1">#REF!</definedName>
    <definedName name="_bdm.6578E4A75EC04E87888FFBD4E2FB966D.edm" localSheetId="19" hidden="1">#REF!</definedName>
    <definedName name="_bdm.6578E4A75EC04E87888FFBD4E2FB966D.edm" localSheetId="17" hidden="1">#REF!</definedName>
    <definedName name="_bdm.6578E4A75EC04E87888FFBD4E2FB966D.edm" localSheetId="1" hidden="1">#REF!</definedName>
    <definedName name="_bdm.6578E4A75EC04E87888FFBD4E2FB966D.edm" localSheetId="4" hidden="1">#REF!</definedName>
    <definedName name="_bdm.659180BDD345441BADA14DEA681103F2.edm" localSheetId="5" hidden="1">#REF!</definedName>
    <definedName name="_bdm.659180BDD345441BADA14DEA681103F2.edm" localSheetId="18" hidden="1">#REF!</definedName>
    <definedName name="_bdm.659180BDD345441BADA14DEA681103F2.edm" localSheetId="19" hidden="1">#REF!</definedName>
    <definedName name="_bdm.659180BDD345441BADA14DEA681103F2.edm" localSheetId="17" hidden="1">#REF!</definedName>
    <definedName name="_bdm.659180BDD345441BADA14DEA681103F2.edm" localSheetId="1" hidden="1">#REF!</definedName>
    <definedName name="_bdm.659180BDD345441BADA14DEA681103F2.edm" localSheetId="4" hidden="1">#REF!</definedName>
    <definedName name="_bdm.65DC171157B3459BBE573425A48582CA.edm" localSheetId="5" hidden="1">#REF!</definedName>
    <definedName name="_bdm.65DC171157B3459BBE573425A48582CA.edm" localSheetId="18" hidden="1">#REF!</definedName>
    <definedName name="_bdm.65DC171157B3459BBE573425A48582CA.edm" localSheetId="19" hidden="1">#REF!</definedName>
    <definedName name="_bdm.65DC171157B3459BBE573425A48582CA.edm" localSheetId="17" hidden="1">#REF!</definedName>
    <definedName name="_bdm.65DC171157B3459BBE573425A48582CA.edm" localSheetId="1" hidden="1">#REF!</definedName>
    <definedName name="_bdm.65DC171157B3459BBE573425A48582CA.edm" localSheetId="4" hidden="1">#REF!</definedName>
    <definedName name="_bdm.661E19261FC44D228B77715F83ADC7C1.edm" localSheetId="5" hidden="1">#REF!</definedName>
    <definedName name="_bdm.661E19261FC44D228B77715F83ADC7C1.edm" localSheetId="18" hidden="1">#REF!</definedName>
    <definedName name="_bdm.661E19261FC44D228B77715F83ADC7C1.edm" localSheetId="19" hidden="1">#REF!</definedName>
    <definedName name="_bdm.661E19261FC44D228B77715F83ADC7C1.edm" localSheetId="17" hidden="1">#REF!</definedName>
    <definedName name="_bdm.661E19261FC44D228B77715F83ADC7C1.edm" localSheetId="1" hidden="1">#REF!</definedName>
    <definedName name="_bdm.661E19261FC44D228B77715F83ADC7C1.edm" localSheetId="4" hidden="1">#REF!</definedName>
    <definedName name="_bdm.6620038F082443FD8C63644F99A8CE8B.edm" localSheetId="5" hidden="1">#REF!</definedName>
    <definedName name="_bdm.6620038F082443FD8C63644F99A8CE8B.edm" localSheetId="18" hidden="1">#REF!</definedName>
    <definedName name="_bdm.6620038F082443FD8C63644F99A8CE8B.edm" localSheetId="19" hidden="1">#REF!</definedName>
    <definedName name="_bdm.6620038F082443FD8C63644F99A8CE8B.edm" localSheetId="17" hidden="1">#REF!</definedName>
    <definedName name="_bdm.6620038F082443FD8C63644F99A8CE8B.edm" localSheetId="1" hidden="1">#REF!</definedName>
    <definedName name="_bdm.6620038F082443FD8C63644F99A8CE8B.edm" localSheetId="4" hidden="1">#REF!</definedName>
    <definedName name="_bdm.6715C6534AF349DDB1EABE0B1B5A1745.edm" localSheetId="5" hidden="1">#REF!</definedName>
    <definedName name="_bdm.6715C6534AF349DDB1EABE0B1B5A1745.edm" localSheetId="18" hidden="1">#REF!</definedName>
    <definedName name="_bdm.6715C6534AF349DDB1EABE0B1B5A1745.edm" localSheetId="19" hidden="1">#REF!</definedName>
    <definedName name="_bdm.6715C6534AF349DDB1EABE0B1B5A1745.edm" localSheetId="17" hidden="1">#REF!</definedName>
    <definedName name="_bdm.6715C6534AF349DDB1EABE0B1B5A1745.edm" localSheetId="1" hidden="1">#REF!</definedName>
    <definedName name="_bdm.6715C6534AF349DDB1EABE0B1B5A1745.edm" localSheetId="4" hidden="1">#REF!</definedName>
    <definedName name="_bdm.67A81949FEEC4B188700186276C06ADB.edm" localSheetId="5" hidden="1">#REF!</definedName>
    <definedName name="_bdm.67A81949FEEC4B188700186276C06ADB.edm" localSheetId="18" hidden="1">#REF!</definedName>
    <definedName name="_bdm.67A81949FEEC4B188700186276C06ADB.edm" localSheetId="19" hidden="1">#REF!</definedName>
    <definedName name="_bdm.67A81949FEEC4B188700186276C06ADB.edm" localSheetId="17" hidden="1">#REF!</definedName>
    <definedName name="_bdm.67A81949FEEC4B188700186276C06ADB.edm" localSheetId="1" hidden="1">#REF!</definedName>
    <definedName name="_bdm.67A81949FEEC4B188700186276C06ADB.edm" localSheetId="4" hidden="1">#REF!</definedName>
    <definedName name="_bdm.67CBB45E2C98436FBC359F1CEBD6615D.edm" localSheetId="5" hidden="1">#REF!</definedName>
    <definedName name="_bdm.67CBB45E2C98436FBC359F1CEBD6615D.edm" localSheetId="18" hidden="1">#REF!</definedName>
    <definedName name="_bdm.67CBB45E2C98436FBC359F1CEBD6615D.edm" localSheetId="19" hidden="1">#REF!</definedName>
    <definedName name="_bdm.67CBB45E2C98436FBC359F1CEBD6615D.edm" localSheetId="17" hidden="1">#REF!</definedName>
    <definedName name="_bdm.67CBB45E2C98436FBC359F1CEBD6615D.edm" localSheetId="1" hidden="1">#REF!</definedName>
    <definedName name="_bdm.67CBB45E2C98436FBC359F1CEBD6615D.edm" localSheetId="4" hidden="1">#REF!</definedName>
    <definedName name="_bdm.687FD3EF1E5D43A282C7DFF76785BF0B.edm" localSheetId="5" hidden="1">#REF!</definedName>
    <definedName name="_bdm.687FD3EF1E5D43A282C7DFF76785BF0B.edm" localSheetId="18" hidden="1">#REF!</definedName>
    <definedName name="_bdm.687FD3EF1E5D43A282C7DFF76785BF0B.edm" localSheetId="19" hidden="1">#REF!</definedName>
    <definedName name="_bdm.687FD3EF1E5D43A282C7DFF76785BF0B.edm" localSheetId="17" hidden="1">#REF!</definedName>
    <definedName name="_bdm.687FD3EF1E5D43A282C7DFF76785BF0B.edm" localSheetId="1" hidden="1">#REF!</definedName>
    <definedName name="_bdm.687FD3EF1E5D43A282C7DFF76785BF0B.edm" localSheetId="4" hidden="1">#REF!</definedName>
    <definedName name="_bdm.68D5AB521D424E92B9082948454E532F.edm" localSheetId="5" hidden="1">#REF!</definedName>
    <definedName name="_bdm.68D5AB521D424E92B9082948454E532F.edm" localSheetId="18" hidden="1">#REF!</definedName>
    <definedName name="_bdm.68D5AB521D424E92B9082948454E532F.edm" localSheetId="19" hidden="1">#REF!</definedName>
    <definedName name="_bdm.68D5AB521D424E92B9082948454E532F.edm" localSheetId="17" hidden="1">#REF!</definedName>
    <definedName name="_bdm.68D5AB521D424E92B9082948454E532F.edm" localSheetId="1" hidden="1">#REF!</definedName>
    <definedName name="_bdm.68D5AB521D424E92B9082948454E532F.edm" localSheetId="4" hidden="1">#REF!</definedName>
    <definedName name="_bdm.68F2D10164CA4140B44E8953A3748302.edm" localSheetId="5" hidden="1">#REF!</definedName>
    <definedName name="_bdm.68F2D10164CA4140B44E8953A3748302.edm" localSheetId="18" hidden="1">#REF!</definedName>
    <definedName name="_bdm.68F2D10164CA4140B44E8953A3748302.edm" localSheetId="19" hidden="1">#REF!</definedName>
    <definedName name="_bdm.68F2D10164CA4140B44E8953A3748302.edm" localSheetId="17" hidden="1">#REF!</definedName>
    <definedName name="_bdm.68F2D10164CA4140B44E8953A3748302.edm" localSheetId="1" hidden="1">#REF!</definedName>
    <definedName name="_bdm.68F2D10164CA4140B44E8953A3748302.edm" localSheetId="4" hidden="1">#REF!</definedName>
    <definedName name="_bdm.69200700925641B59B3E0FB69DB14AD1.edm" localSheetId="5" hidden="1">#REF!</definedName>
    <definedName name="_bdm.69200700925641B59B3E0FB69DB14AD1.edm" localSheetId="18" hidden="1">#REF!</definedName>
    <definedName name="_bdm.69200700925641B59B3E0FB69DB14AD1.edm" localSheetId="19" hidden="1">#REF!</definedName>
    <definedName name="_bdm.69200700925641B59B3E0FB69DB14AD1.edm" localSheetId="17" hidden="1">#REF!</definedName>
    <definedName name="_bdm.69200700925641B59B3E0FB69DB14AD1.edm" localSheetId="1" hidden="1">#REF!</definedName>
    <definedName name="_bdm.69200700925641B59B3E0FB69DB14AD1.edm" localSheetId="4" hidden="1">#REF!</definedName>
    <definedName name="_bdm.6A03D16D8EA84F2E86FC73BC0F5D9559.edm" localSheetId="5" hidden="1">#REF!</definedName>
    <definedName name="_bdm.6A03D16D8EA84F2E86FC73BC0F5D9559.edm" localSheetId="18" hidden="1">#REF!</definedName>
    <definedName name="_bdm.6A03D16D8EA84F2E86FC73BC0F5D9559.edm" localSheetId="19" hidden="1">#REF!</definedName>
    <definedName name="_bdm.6A03D16D8EA84F2E86FC73BC0F5D9559.edm" localSheetId="17" hidden="1">#REF!</definedName>
    <definedName name="_bdm.6A03D16D8EA84F2E86FC73BC0F5D9559.edm" localSheetId="1" hidden="1">#REF!</definedName>
    <definedName name="_bdm.6A03D16D8EA84F2E86FC73BC0F5D9559.edm" localSheetId="4" hidden="1">#REF!</definedName>
    <definedName name="_bdm.6A4D9FF426064AA0A83C24A295D278A3.edm" localSheetId="5" hidden="1">#REF!</definedName>
    <definedName name="_bdm.6A4D9FF426064AA0A83C24A295D278A3.edm" localSheetId="18" hidden="1">#REF!</definedName>
    <definedName name="_bdm.6A4D9FF426064AA0A83C24A295D278A3.edm" localSheetId="19" hidden="1">#REF!</definedName>
    <definedName name="_bdm.6A4D9FF426064AA0A83C24A295D278A3.edm" localSheetId="17" hidden="1">#REF!</definedName>
    <definedName name="_bdm.6A4D9FF426064AA0A83C24A295D278A3.edm" localSheetId="1" hidden="1">#REF!</definedName>
    <definedName name="_bdm.6A4D9FF426064AA0A83C24A295D278A3.edm" localSheetId="4" hidden="1">#REF!</definedName>
    <definedName name="_bdm.6AAD98E24CD34BB8BD4D044B458AF6C9.edm" localSheetId="5" hidden="1">#REF!</definedName>
    <definedName name="_bdm.6AAD98E24CD34BB8BD4D044B458AF6C9.edm" localSheetId="18" hidden="1">#REF!</definedName>
    <definedName name="_bdm.6AAD98E24CD34BB8BD4D044B458AF6C9.edm" localSheetId="19" hidden="1">#REF!</definedName>
    <definedName name="_bdm.6AAD98E24CD34BB8BD4D044B458AF6C9.edm" localSheetId="17" hidden="1">#REF!</definedName>
    <definedName name="_bdm.6AAD98E24CD34BB8BD4D044B458AF6C9.edm" localSheetId="1" hidden="1">#REF!</definedName>
    <definedName name="_bdm.6AAD98E24CD34BB8BD4D044B458AF6C9.edm" localSheetId="4" hidden="1">#REF!</definedName>
    <definedName name="_bdm.6ADFC99485D946EE9EA0D8A144C59200.edm" localSheetId="5" hidden="1">#REF!</definedName>
    <definedName name="_bdm.6ADFC99485D946EE9EA0D8A144C59200.edm" localSheetId="18" hidden="1">#REF!</definedName>
    <definedName name="_bdm.6ADFC99485D946EE9EA0D8A144C59200.edm" localSheetId="19" hidden="1">#REF!</definedName>
    <definedName name="_bdm.6ADFC99485D946EE9EA0D8A144C59200.edm" localSheetId="17" hidden="1">#REF!</definedName>
    <definedName name="_bdm.6ADFC99485D946EE9EA0D8A144C59200.edm" localSheetId="1" hidden="1">#REF!</definedName>
    <definedName name="_bdm.6ADFC99485D946EE9EA0D8A144C59200.edm" localSheetId="4" hidden="1">#REF!</definedName>
    <definedName name="_bdm.6AF14DE1FB5C4BB0A821B7C8882D83B9.edm" localSheetId="5" hidden="1">#REF!</definedName>
    <definedName name="_bdm.6AF14DE1FB5C4BB0A821B7C8882D83B9.edm" localSheetId="18" hidden="1">#REF!</definedName>
    <definedName name="_bdm.6AF14DE1FB5C4BB0A821B7C8882D83B9.edm" localSheetId="19" hidden="1">#REF!</definedName>
    <definedName name="_bdm.6AF14DE1FB5C4BB0A821B7C8882D83B9.edm" localSheetId="17" hidden="1">#REF!</definedName>
    <definedName name="_bdm.6AF14DE1FB5C4BB0A821B7C8882D83B9.edm" localSheetId="1" hidden="1">#REF!</definedName>
    <definedName name="_bdm.6AF14DE1FB5C4BB0A821B7C8882D83B9.edm" localSheetId="4" hidden="1">#REF!</definedName>
    <definedName name="_bdm.6AF539A8985841FFBFC534318A8354DC.edm" localSheetId="5" hidden="1">#REF!</definedName>
    <definedName name="_bdm.6AF539A8985841FFBFC534318A8354DC.edm" localSheetId="18" hidden="1">#REF!</definedName>
    <definedName name="_bdm.6AF539A8985841FFBFC534318A8354DC.edm" localSheetId="19" hidden="1">#REF!</definedName>
    <definedName name="_bdm.6AF539A8985841FFBFC534318A8354DC.edm" localSheetId="17" hidden="1">#REF!</definedName>
    <definedName name="_bdm.6AF539A8985841FFBFC534318A8354DC.edm" localSheetId="1" hidden="1">#REF!</definedName>
    <definedName name="_bdm.6AF539A8985841FFBFC534318A8354DC.edm" localSheetId="4" hidden="1">#REF!</definedName>
    <definedName name="_bdm.6B670508DF5640C2A16EB5179F56BCAD.edm" localSheetId="5" hidden="1">#REF!</definedName>
    <definedName name="_bdm.6B670508DF5640C2A16EB5179F56BCAD.edm" localSheetId="18" hidden="1">#REF!</definedName>
    <definedName name="_bdm.6B670508DF5640C2A16EB5179F56BCAD.edm" localSheetId="19" hidden="1">#REF!</definedName>
    <definedName name="_bdm.6B670508DF5640C2A16EB5179F56BCAD.edm" localSheetId="17" hidden="1">#REF!</definedName>
    <definedName name="_bdm.6B670508DF5640C2A16EB5179F56BCAD.edm" localSheetId="1" hidden="1">#REF!</definedName>
    <definedName name="_bdm.6B670508DF5640C2A16EB5179F56BCAD.edm" localSheetId="4" hidden="1">#REF!</definedName>
    <definedName name="_bdm.6BB254F4342C4F66AB6983B2394B2DAF.edm" localSheetId="5" hidden="1">#REF!</definedName>
    <definedName name="_bdm.6BB254F4342C4F66AB6983B2394B2DAF.edm" localSheetId="18" hidden="1">#REF!</definedName>
    <definedName name="_bdm.6BB254F4342C4F66AB6983B2394B2DAF.edm" localSheetId="19" hidden="1">#REF!</definedName>
    <definedName name="_bdm.6BB254F4342C4F66AB6983B2394B2DAF.edm" localSheetId="17" hidden="1">#REF!</definedName>
    <definedName name="_bdm.6BB254F4342C4F66AB6983B2394B2DAF.edm" localSheetId="1" hidden="1">#REF!</definedName>
    <definedName name="_bdm.6BB254F4342C4F66AB6983B2394B2DAF.edm" localSheetId="4" hidden="1">#REF!</definedName>
    <definedName name="_bdm.6C11CDD900FA4956B9D47E930099CE15.edm" localSheetId="5" hidden="1">#REF!</definedName>
    <definedName name="_bdm.6C11CDD900FA4956B9D47E930099CE15.edm" localSheetId="18" hidden="1">#REF!</definedName>
    <definedName name="_bdm.6C11CDD900FA4956B9D47E930099CE15.edm" localSheetId="19" hidden="1">#REF!</definedName>
    <definedName name="_bdm.6C11CDD900FA4956B9D47E930099CE15.edm" localSheetId="17" hidden="1">#REF!</definedName>
    <definedName name="_bdm.6C11CDD900FA4956B9D47E930099CE15.edm" localSheetId="1" hidden="1">#REF!</definedName>
    <definedName name="_bdm.6C11CDD900FA4956B9D47E930099CE15.edm" localSheetId="4" hidden="1">#REF!</definedName>
    <definedName name="_bdm.6C1DC30346F045068069EE7F152D1D71.edm" localSheetId="5" hidden="1">#REF!</definedName>
    <definedName name="_bdm.6C1DC30346F045068069EE7F152D1D71.edm" localSheetId="18" hidden="1">#REF!</definedName>
    <definedName name="_bdm.6C1DC30346F045068069EE7F152D1D71.edm" localSheetId="19" hidden="1">#REF!</definedName>
    <definedName name="_bdm.6C1DC30346F045068069EE7F152D1D71.edm" localSheetId="17" hidden="1">#REF!</definedName>
    <definedName name="_bdm.6C1DC30346F045068069EE7F152D1D71.edm" localSheetId="1" hidden="1">#REF!</definedName>
    <definedName name="_bdm.6C1DC30346F045068069EE7F152D1D71.edm" localSheetId="4" hidden="1">#REF!</definedName>
    <definedName name="_bdm.6C83934BE5194CE8A04AAF68FF24F69B.edm" localSheetId="5" hidden="1">#REF!</definedName>
    <definedName name="_bdm.6C83934BE5194CE8A04AAF68FF24F69B.edm" localSheetId="18" hidden="1">#REF!</definedName>
    <definedName name="_bdm.6C83934BE5194CE8A04AAF68FF24F69B.edm" localSheetId="19" hidden="1">#REF!</definedName>
    <definedName name="_bdm.6C83934BE5194CE8A04AAF68FF24F69B.edm" localSheetId="17" hidden="1">#REF!</definedName>
    <definedName name="_bdm.6C83934BE5194CE8A04AAF68FF24F69B.edm" localSheetId="1" hidden="1">#REF!</definedName>
    <definedName name="_bdm.6C83934BE5194CE8A04AAF68FF24F69B.edm" localSheetId="4" hidden="1">#REF!</definedName>
    <definedName name="_bdm.6CDCD38CF741485CA63B9A379C453828.edm" localSheetId="5" hidden="1">#REF!</definedName>
    <definedName name="_bdm.6CDCD38CF741485CA63B9A379C453828.edm" localSheetId="18" hidden="1">#REF!</definedName>
    <definedName name="_bdm.6CDCD38CF741485CA63B9A379C453828.edm" localSheetId="19" hidden="1">#REF!</definedName>
    <definedName name="_bdm.6CDCD38CF741485CA63B9A379C453828.edm" localSheetId="17" hidden="1">#REF!</definedName>
    <definedName name="_bdm.6CDCD38CF741485CA63B9A379C453828.edm" localSheetId="1" hidden="1">#REF!</definedName>
    <definedName name="_bdm.6CDCD38CF741485CA63B9A379C453828.edm" localSheetId="4" hidden="1">#REF!</definedName>
    <definedName name="_bdm.6D29D74AEAA14009973F1EDC3D9E2F31.edm" localSheetId="5" hidden="1">#REF!</definedName>
    <definedName name="_bdm.6D29D74AEAA14009973F1EDC3D9E2F31.edm" localSheetId="18" hidden="1">#REF!</definedName>
    <definedName name="_bdm.6D29D74AEAA14009973F1EDC3D9E2F31.edm" localSheetId="19" hidden="1">#REF!</definedName>
    <definedName name="_bdm.6D29D74AEAA14009973F1EDC3D9E2F31.edm" localSheetId="17" hidden="1">#REF!</definedName>
    <definedName name="_bdm.6D29D74AEAA14009973F1EDC3D9E2F31.edm" localSheetId="1" hidden="1">#REF!</definedName>
    <definedName name="_bdm.6D29D74AEAA14009973F1EDC3D9E2F31.edm" localSheetId="4" hidden="1">#REF!</definedName>
    <definedName name="_bdm.6D3EE474FA52468C8B9E9DF1F05B8C0C.edm" localSheetId="5" hidden="1">#REF!</definedName>
    <definedName name="_bdm.6D3EE474FA52468C8B9E9DF1F05B8C0C.edm" localSheetId="18" hidden="1">#REF!</definedName>
    <definedName name="_bdm.6D3EE474FA52468C8B9E9DF1F05B8C0C.edm" localSheetId="19" hidden="1">#REF!</definedName>
    <definedName name="_bdm.6D3EE474FA52468C8B9E9DF1F05B8C0C.edm" localSheetId="17" hidden="1">#REF!</definedName>
    <definedName name="_bdm.6D3EE474FA52468C8B9E9DF1F05B8C0C.edm" localSheetId="1" hidden="1">#REF!</definedName>
    <definedName name="_bdm.6D3EE474FA52468C8B9E9DF1F05B8C0C.edm" localSheetId="4" hidden="1">#REF!</definedName>
    <definedName name="_bdm.6E8CECFF94074D7EACE5A8FB3B82FCC9.edm" localSheetId="5" hidden="1">#REF!</definedName>
    <definedName name="_bdm.6E8CECFF94074D7EACE5A8FB3B82FCC9.edm" localSheetId="18" hidden="1">#REF!</definedName>
    <definedName name="_bdm.6E8CECFF94074D7EACE5A8FB3B82FCC9.edm" localSheetId="19" hidden="1">#REF!</definedName>
    <definedName name="_bdm.6E8CECFF94074D7EACE5A8FB3B82FCC9.edm" localSheetId="17" hidden="1">#REF!</definedName>
    <definedName name="_bdm.6E8CECFF94074D7EACE5A8FB3B82FCC9.edm" localSheetId="1" hidden="1">#REF!</definedName>
    <definedName name="_bdm.6E8CECFF94074D7EACE5A8FB3B82FCC9.edm" localSheetId="4" hidden="1">#REF!</definedName>
    <definedName name="_bdm.6EE5EE7B092E44B0A7905026ACD3FBE9.edm" localSheetId="5" hidden="1">#REF!</definedName>
    <definedName name="_bdm.6EE5EE7B092E44B0A7905026ACD3FBE9.edm" localSheetId="18" hidden="1">#REF!</definedName>
    <definedName name="_bdm.6EE5EE7B092E44B0A7905026ACD3FBE9.edm" localSheetId="19" hidden="1">#REF!</definedName>
    <definedName name="_bdm.6EE5EE7B092E44B0A7905026ACD3FBE9.edm" localSheetId="17" hidden="1">#REF!</definedName>
    <definedName name="_bdm.6EE5EE7B092E44B0A7905026ACD3FBE9.edm" localSheetId="1" hidden="1">#REF!</definedName>
    <definedName name="_bdm.6EE5EE7B092E44B0A7905026ACD3FBE9.edm" localSheetId="4" hidden="1">#REF!</definedName>
    <definedName name="_bdm.6F6B8B2D9FF342B5A18C6C2008A36566.edm" localSheetId="5" hidden="1">#REF!</definedName>
    <definedName name="_bdm.6F6B8B2D9FF342B5A18C6C2008A36566.edm" localSheetId="18" hidden="1">#REF!</definedName>
    <definedName name="_bdm.6F6B8B2D9FF342B5A18C6C2008A36566.edm" localSheetId="19" hidden="1">#REF!</definedName>
    <definedName name="_bdm.6F6B8B2D9FF342B5A18C6C2008A36566.edm" localSheetId="17" hidden="1">#REF!</definedName>
    <definedName name="_bdm.6F6B8B2D9FF342B5A18C6C2008A36566.edm" localSheetId="1" hidden="1">#REF!</definedName>
    <definedName name="_bdm.6F6B8B2D9FF342B5A18C6C2008A36566.edm" localSheetId="4" hidden="1">#REF!</definedName>
    <definedName name="_bdm.7031AA98D4A54C30AACF70F46A070719.edm" localSheetId="5" hidden="1">#REF!</definedName>
    <definedName name="_bdm.7031AA98D4A54C30AACF70F46A070719.edm" localSheetId="18" hidden="1">#REF!</definedName>
    <definedName name="_bdm.7031AA98D4A54C30AACF70F46A070719.edm" localSheetId="19" hidden="1">#REF!</definedName>
    <definedName name="_bdm.7031AA98D4A54C30AACF70F46A070719.edm" localSheetId="17" hidden="1">#REF!</definedName>
    <definedName name="_bdm.7031AA98D4A54C30AACF70F46A070719.edm" localSheetId="1" hidden="1">#REF!</definedName>
    <definedName name="_bdm.7031AA98D4A54C30AACF70F46A070719.edm" localSheetId="4" hidden="1">#REF!</definedName>
    <definedName name="_bdm.7040C3D65B1140C1B75F24B9E82EBE8D.edm" localSheetId="5" hidden="1">#REF!</definedName>
    <definedName name="_bdm.7040C3D65B1140C1B75F24B9E82EBE8D.edm" localSheetId="18" hidden="1">#REF!</definedName>
    <definedName name="_bdm.7040C3D65B1140C1B75F24B9E82EBE8D.edm" localSheetId="19" hidden="1">#REF!</definedName>
    <definedName name="_bdm.7040C3D65B1140C1B75F24B9E82EBE8D.edm" localSheetId="17" hidden="1">#REF!</definedName>
    <definedName name="_bdm.7040C3D65B1140C1B75F24B9E82EBE8D.edm" localSheetId="1" hidden="1">#REF!</definedName>
    <definedName name="_bdm.7040C3D65B1140C1B75F24B9E82EBE8D.edm" localSheetId="4" hidden="1">#REF!</definedName>
    <definedName name="_bdm.70A4E693B4F44E86919F91A48AE7C132.edm" localSheetId="5" hidden="1">#REF!</definedName>
    <definedName name="_bdm.70A4E693B4F44E86919F91A48AE7C132.edm" localSheetId="18" hidden="1">#REF!</definedName>
    <definedName name="_bdm.70A4E693B4F44E86919F91A48AE7C132.edm" localSheetId="19" hidden="1">#REF!</definedName>
    <definedName name="_bdm.70A4E693B4F44E86919F91A48AE7C132.edm" localSheetId="17" hidden="1">#REF!</definedName>
    <definedName name="_bdm.70A4E693B4F44E86919F91A48AE7C132.edm" localSheetId="1" hidden="1">#REF!</definedName>
    <definedName name="_bdm.70A4E693B4F44E86919F91A48AE7C132.edm" localSheetId="4" hidden="1">#REF!</definedName>
    <definedName name="_bdm.70B1439E1E3A4A33AA523360DF248893.edm" localSheetId="5" hidden="1">#REF!</definedName>
    <definedName name="_bdm.70B1439E1E3A4A33AA523360DF248893.edm" localSheetId="18" hidden="1">#REF!</definedName>
    <definedName name="_bdm.70B1439E1E3A4A33AA523360DF248893.edm" localSheetId="19" hidden="1">#REF!</definedName>
    <definedName name="_bdm.70B1439E1E3A4A33AA523360DF248893.edm" localSheetId="17" hidden="1">#REF!</definedName>
    <definedName name="_bdm.70B1439E1E3A4A33AA523360DF248893.edm" localSheetId="1" hidden="1">#REF!</definedName>
    <definedName name="_bdm.70B1439E1E3A4A33AA523360DF248893.edm" localSheetId="4" hidden="1">#REF!</definedName>
    <definedName name="_bdm.70B9B47676604977AAA11E5DE4ED76C2.edm" localSheetId="5" hidden="1">#REF!</definedName>
    <definedName name="_bdm.70B9B47676604977AAA11E5DE4ED76C2.edm" localSheetId="18" hidden="1">#REF!</definedName>
    <definedName name="_bdm.70B9B47676604977AAA11E5DE4ED76C2.edm" localSheetId="19" hidden="1">#REF!</definedName>
    <definedName name="_bdm.70B9B47676604977AAA11E5DE4ED76C2.edm" localSheetId="17" hidden="1">#REF!</definedName>
    <definedName name="_bdm.70B9B47676604977AAA11E5DE4ED76C2.edm" localSheetId="1" hidden="1">#REF!</definedName>
    <definedName name="_bdm.70B9B47676604977AAA11E5DE4ED76C2.edm" localSheetId="4" hidden="1">#REF!</definedName>
    <definedName name="_bdm.70C9BBBAD6754BC38765830A82326C93.edm" localSheetId="5" hidden="1">#REF!</definedName>
    <definedName name="_bdm.70C9BBBAD6754BC38765830A82326C93.edm" localSheetId="18" hidden="1">#REF!</definedName>
    <definedName name="_bdm.70C9BBBAD6754BC38765830A82326C93.edm" localSheetId="19" hidden="1">#REF!</definedName>
    <definedName name="_bdm.70C9BBBAD6754BC38765830A82326C93.edm" localSheetId="17" hidden="1">#REF!</definedName>
    <definedName name="_bdm.70C9BBBAD6754BC38765830A82326C93.edm" localSheetId="1" hidden="1">#REF!</definedName>
    <definedName name="_bdm.70C9BBBAD6754BC38765830A82326C93.edm" localSheetId="4" hidden="1">#REF!</definedName>
    <definedName name="_bdm.70EC64A531F64C96A1DFB0C6E28BDC3E.edm" localSheetId="5" hidden="1">#REF!</definedName>
    <definedName name="_bdm.70EC64A531F64C96A1DFB0C6E28BDC3E.edm" localSheetId="18" hidden="1">#REF!</definedName>
    <definedName name="_bdm.70EC64A531F64C96A1DFB0C6E28BDC3E.edm" localSheetId="19" hidden="1">#REF!</definedName>
    <definedName name="_bdm.70EC64A531F64C96A1DFB0C6E28BDC3E.edm" localSheetId="17" hidden="1">#REF!</definedName>
    <definedName name="_bdm.70EC64A531F64C96A1DFB0C6E28BDC3E.edm" localSheetId="1" hidden="1">#REF!</definedName>
    <definedName name="_bdm.70EC64A531F64C96A1DFB0C6E28BDC3E.edm" localSheetId="4" hidden="1">#REF!</definedName>
    <definedName name="_bdm.71B6915C8CEB47249CE367F563DDECF1.edm" localSheetId="5" hidden="1">#REF!</definedName>
    <definedName name="_bdm.71B6915C8CEB47249CE367F563DDECF1.edm" localSheetId="18" hidden="1">#REF!</definedName>
    <definedName name="_bdm.71B6915C8CEB47249CE367F563DDECF1.edm" localSheetId="19" hidden="1">#REF!</definedName>
    <definedName name="_bdm.71B6915C8CEB47249CE367F563DDECF1.edm" localSheetId="17" hidden="1">#REF!</definedName>
    <definedName name="_bdm.71B6915C8CEB47249CE367F563DDECF1.edm" localSheetId="1" hidden="1">#REF!</definedName>
    <definedName name="_bdm.71B6915C8CEB47249CE367F563DDECF1.edm" localSheetId="4" hidden="1">#REF!</definedName>
    <definedName name="_bdm.71BE67C0FB70406C9C1ACA76E784EE3D.edm" localSheetId="5" hidden="1">#REF!</definedName>
    <definedName name="_bdm.71BE67C0FB70406C9C1ACA76E784EE3D.edm" localSheetId="18" hidden="1">#REF!</definedName>
    <definedName name="_bdm.71BE67C0FB70406C9C1ACA76E784EE3D.edm" localSheetId="19" hidden="1">#REF!</definedName>
    <definedName name="_bdm.71BE67C0FB70406C9C1ACA76E784EE3D.edm" localSheetId="17" hidden="1">#REF!</definedName>
    <definedName name="_bdm.71BE67C0FB70406C9C1ACA76E784EE3D.edm" localSheetId="1" hidden="1">#REF!</definedName>
    <definedName name="_bdm.71BE67C0FB70406C9C1ACA76E784EE3D.edm" localSheetId="4" hidden="1">#REF!</definedName>
    <definedName name="_bdm.72594686ED4F4D579A92964F492541B2.edm" localSheetId="5" hidden="1">#REF!</definedName>
    <definedName name="_bdm.72594686ED4F4D579A92964F492541B2.edm" localSheetId="18" hidden="1">#REF!</definedName>
    <definedName name="_bdm.72594686ED4F4D579A92964F492541B2.edm" localSheetId="19" hidden="1">#REF!</definedName>
    <definedName name="_bdm.72594686ED4F4D579A92964F492541B2.edm" localSheetId="17" hidden="1">#REF!</definedName>
    <definedName name="_bdm.72594686ED4F4D579A92964F492541B2.edm" localSheetId="1" hidden="1">#REF!</definedName>
    <definedName name="_bdm.72594686ED4F4D579A92964F492541B2.edm" localSheetId="4" hidden="1">#REF!</definedName>
    <definedName name="_bdm.7286EDE3D66548B682966CE804E6B0E3.edm" localSheetId="5" hidden="1">#REF!</definedName>
    <definedName name="_bdm.7286EDE3D66548B682966CE804E6B0E3.edm" localSheetId="18" hidden="1">#REF!</definedName>
    <definedName name="_bdm.7286EDE3D66548B682966CE804E6B0E3.edm" localSheetId="19" hidden="1">#REF!</definedName>
    <definedName name="_bdm.7286EDE3D66548B682966CE804E6B0E3.edm" localSheetId="17" hidden="1">#REF!</definedName>
    <definedName name="_bdm.7286EDE3D66548B682966CE804E6B0E3.edm" localSheetId="1" hidden="1">#REF!</definedName>
    <definedName name="_bdm.7286EDE3D66548B682966CE804E6B0E3.edm" localSheetId="4" hidden="1">#REF!</definedName>
    <definedName name="_bdm.7293F612B49F47D586B95983F8660722.edm" localSheetId="5" hidden="1">#REF!</definedName>
    <definedName name="_bdm.7293F612B49F47D586B95983F8660722.edm" localSheetId="18" hidden="1">#REF!</definedName>
    <definedName name="_bdm.7293F612B49F47D586B95983F8660722.edm" localSheetId="19" hidden="1">#REF!</definedName>
    <definedName name="_bdm.7293F612B49F47D586B95983F8660722.edm" localSheetId="17" hidden="1">#REF!</definedName>
    <definedName name="_bdm.7293F612B49F47D586B95983F8660722.edm" localSheetId="1" hidden="1">#REF!</definedName>
    <definedName name="_bdm.7293F612B49F47D586B95983F8660722.edm" localSheetId="4" hidden="1">#REF!</definedName>
    <definedName name="_bdm.72D229698A304BB68F82F1576BFDF314.edm" localSheetId="5" hidden="1">#REF!</definedName>
    <definedName name="_bdm.72D229698A304BB68F82F1576BFDF314.edm" localSheetId="18" hidden="1">#REF!</definedName>
    <definedName name="_bdm.72D229698A304BB68F82F1576BFDF314.edm" localSheetId="19" hidden="1">#REF!</definedName>
    <definedName name="_bdm.72D229698A304BB68F82F1576BFDF314.edm" localSheetId="17" hidden="1">#REF!</definedName>
    <definedName name="_bdm.72D229698A304BB68F82F1576BFDF314.edm" localSheetId="1" hidden="1">#REF!</definedName>
    <definedName name="_bdm.72D229698A304BB68F82F1576BFDF314.edm" localSheetId="4" hidden="1">#REF!</definedName>
    <definedName name="_bdm.72EF6B135E174A1D9984CDC086BC4647.edm" localSheetId="5" hidden="1">#REF!</definedName>
    <definedName name="_bdm.72EF6B135E174A1D9984CDC086BC4647.edm" localSheetId="18" hidden="1">#REF!</definedName>
    <definedName name="_bdm.72EF6B135E174A1D9984CDC086BC4647.edm" localSheetId="19" hidden="1">#REF!</definedName>
    <definedName name="_bdm.72EF6B135E174A1D9984CDC086BC4647.edm" localSheetId="17" hidden="1">#REF!</definedName>
    <definedName name="_bdm.72EF6B135E174A1D9984CDC086BC4647.edm" localSheetId="1" hidden="1">#REF!</definedName>
    <definedName name="_bdm.72EF6B135E174A1D9984CDC086BC4647.edm" localSheetId="4" hidden="1">#REF!</definedName>
    <definedName name="_bdm.7329EAB9F7CA4108BEF956CB8E56A13E.edm" localSheetId="5" hidden="1">#REF!</definedName>
    <definedName name="_bdm.7329EAB9F7CA4108BEF956CB8E56A13E.edm" localSheetId="18" hidden="1">#REF!</definedName>
    <definedName name="_bdm.7329EAB9F7CA4108BEF956CB8E56A13E.edm" localSheetId="19" hidden="1">#REF!</definedName>
    <definedName name="_bdm.7329EAB9F7CA4108BEF956CB8E56A13E.edm" localSheetId="17" hidden="1">#REF!</definedName>
    <definedName name="_bdm.7329EAB9F7CA4108BEF956CB8E56A13E.edm" localSheetId="1" hidden="1">#REF!</definedName>
    <definedName name="_bdm.7329EAB9F7CA4108BEF956CB8E56A13E.edm" localSheetId="4" hidden="1">#REF!</definedName>
    <definedName name="_bdm.74102037F87F407B8BAE13B90EBCED6A.edm" localSheetId="5" hidden="1">#REF!</definedName>
    <definedName name="_bdm.74102037F87F407B8BAE13B90EBCED6A.edm" localSheetId="18" hidden="1">#REF!</definedName>
    <definedName name="_bdm.74102037F87F407B8BAE13B90EBCED6A.edm" localSheetId="19" hidden="1">#REF!</definedName>
    <definedName name="_bdm.74102037F87F407B8BAE13B90EBCED6A.edm" localSheetId="17" hidden="1">#REF!</definedName>
    <definedName name="_bdm.74102037F87F407B8BAE13B90EBCED6A.edm" localSheetId="1" hidden="1">#REF!</definedName>
    <definedName name="_bdm.74102037F87F407B8BAE13B90EBCED6A.edm" localSheetId="4" hidden="1">#REF!</definedName>
    <definedName name="_bdm.746DC2CFFE204DDBADF3158BBD3A80E6.edm" localSheetId="5" hidden="1">#REF!</definedName>
    <definedName name="_bdm.746DC2CFFE204DDBADF3158BBD3A80E6.edm" localSheetId="18" hidden="1">#REF!</definedName>
    <definedName name="_bdm.746DC2CFFE204DDBADF3158BBD3A80E6.edm" localSheetId="19" hidden="1">#REF!</definedName>
    <definedName name="_bdm.746DC2CFFE204DDBADF3158BBD3A80E6.edm" localSheetId="17" hidden="1">#REF!</definedName>
    <definedName name="_bdm.746DC2CFFE204DDBADF3158BBD3A80E6.edm" localSheetId="1" hidden="1">#REF!</definedName>
    <definedName name="_bdm.746DC2CFFE204DDBADF3158BBD3A80E6.edm" localSheetId="4" hidden="1">#REF!</definedName>
    <definedName name="_bdm.74715EBC8B7A4249970CF34304662625.edm" localSheetId="5" hidden="1">#REF!</definedName>
    <definedName name="_bdm.74715EBC8B7A4249970CF34304662625.edm" localSheetId="18" hidden="1">#REF!</definedName>
    <definedName name="_bdm.74715EBC8B7A4249970CF34304662625.edm" localSheetId="19" hidden="1">#REF!</definedName>
    <definedName name="_bdm.74715EBC8B7A4249970CF34304662625.edm" localSheetId="17" hidden="1">#REF!</definedName>
    <definedName name="_bdm.74715EBC8B7A4249970CF34304662625.edm" localSheetId="1" hidden="1">#REF!</definedName>
    <definedName name="_bdm.74715EBC8B7A4249970CF34304662625.edm" localSheetId="4" hidden="1">#REF!</definedName>
    <definedName name="_bdm.74B6A3FE301748AB83C062522958FDBE.edm" localSheetId="5" hidden="1">#REF!</definedName>
    <definedName name="_bdm.74B6A3FE301748AB83C062522958FDBE.edm" localSheetId="18" hidden="1">#REF!</definedName>
    <definedName name="_bdm.74B6A3FE301748AB83C062522958FDBE.edm" localSheetId="19" hidden="1">#REF!</definedName>
    <definedName name="_bdm.74B6A3FE301748AB83C062522958FDBE.edm" localSheetId="17" hidden="1">#REF!</definedName>
    <definedName name="_bdm.74B6A3FE301748AB83C062522958FDBE.edm" localSheetId="1" hidden="1">#REF!</definedName>
    <definedName name="_bdm.74B6A3FE301748AB83C062522958FDBE.edm" localSheetId="4" hidden="1">#REF!</definedName>
    <definedName name="_bdm.75844492F3E54CDFBB75CB53D077D2F5.edm" localSheetId="5" hidden="1">#REF!</definedName>
    <definedName name="_bdm.75844492F3E54CDFBB75CB53D077D2F5.edm" localSheetId="18" hidden="1">#REF!</definedName>
    <definedName name="_bdm.75844492F3E54CDFBB75CB53D077D2F5.edm" localSheetId="19" hidden="1">#REF!</definedName>
    <definedName name="_bdm.75844492F3E54CDFBB75CB53D077D2F5.edm" localSheetId="17" hidden="1">#REF!</definedName>
    <definedName name="_bdm.75844492F3E54CDFBB75CB53D077D2F5.edm" localSheetId="1" hidden="1">#REF!</definedName>
    <definedName name="_bdm.75844492F3E54CDFBB75CB53D077D2F5.edm" localSheetId="4" hidden="1">#REF!</definedName>
    <definedName name="_bdm.7591DD0F0B8F4BA0ACBCAA16A9783851.edm" localSheetId="5" hidden="1">#REF!</definedName>
    <definedName name="_bdm.7591DD0F0B8F4BA0ACBCAA16A9783851.edm" localSheetId="18" hidden="1">#REF!</definedName>
    <definedName name="_bdm.7591DD0F0B8F4BA0ACBCAA16A9783851.edm" localSheetId="19" hidden="1">#REF!</definedName>
    <definedName name="_bdm.7591DD0F0B8F4BA0ACBCAA16A9783851.edm" localSheetId="17" hidden="1">#REF!</definedName>
    <definedName name="_bdm.7591DD0F0B8F4BA0ACBCAA16A9783851.edm" localSheetId="1" hidden="1">#REF!</definedName>
    <definedName name="_bdm.7591DD0F0B8F4BA0ACBCAA16A9783851.edm" localSheetId="4" hidden="1">#REF!</definedName>
    <definedName name="_bdm.7614D2C96A6744618E086FE05D3A1E0D.edm" localSheetId="5" hidden="1">#REF!</definedName>
    <definedName name="_bdm.7614D2C96A6744618E086FE05D3A1E0D.edm" localSheetId="18" hidden="1">#REF!</definedName>
    <definedName name="_bdm.7614D2C96A6744618E086FE05D3A1E0D.edm" localSheetId="19" hidden="1">#REF!</definedName>
    <definedName name="_bdm.7614D2C96A6744618E086FE05D3A1E0D.edm" localSheetId="17" hidden="1">#REF!</definedName>
    <definedName name="_bdm.7614D2C96A6744618E086FE05D3A1E0D.edm" localSheetId="1" hidden="1">#REF!</definedName>
    <definedName name="_bdm.7614D2C96A6744618E086FE05D3A1E0D.edm" localSheetId="4" hidden="1">#REF!</definedName>
    <definedName name="_bdm.7658B687C98E40B08165490D2738AE44.edm" localSheetId="5" hidden="1">#REF!</definedName>
    <definedName name="_bdm.7658B687C98E40B08165490D2738AE44.edm" localSheetId="18" hidden="1">#REF!</definedName>
    <definedName name="_bdm.7658B687C98E40B08165490D2738AE44.edm" localSheetId="19" hidden="1">#REF!</definedName>
    <definedName name="_bdm.7658B687C98E40B08165490D2738AE44.edm" localSheetId="17" hidden="1">#REF!</definedName>
    <definedName name="_bdm.7658B687C98E40B08165490D2738AE44.edm" localSheetId="1" hidden="1">#REF!</definedName>
    <definedName name="_bdm.7658B687C98E40B08165490D2738AE44.edm" localSheetId="4" hidden="1">#REF!</definedName>
    <definedName name="_bdm.766934EFE2894139B3F8EDC7418A6D5D.edm" localSheetId="5" hidden="1">#REF!</definedName>
    <definedName name="_bdm.766934EFE2894139B3F8EDC7418A6D5D.edm" localSheetId="18" hidden="1">#REF!</definedName>
    <definedName name="_bdm.766934EFE2894139B3F8EDC7418A6D5D.edm" localSheetId="19" hidden="1">#REF!</definedName>
    <definedName name="_bdm.766934EFE2894139B3F8EDC7418A6D5D.edm" localSheetId="17" hidden="1">#REF!</definedName>
    <definedName name="_bdm.766934EFE2894139B3F8EDC7418A6D5D.edm" localSheetId="1" hidden="1">#REF!</definedName>
    <definedName name="_bdm.766934EFE2894139B3F8EDC7418A6D5D.edm" localSheetId="4" hidden="1">#REF!</definedName>
    <definedName name="_bdm.7704A4AE3DED4011B4B4E767DF6EB8B0.edm" localSheetId="5" hidden="1">#REF!</definedName>
    <definedName name="_bdm.7704A4AE3DED4011B4B4E767DF6EB8B0.edm" localSheetId="18" hidden="1">#REF!</definedName>
    <definedName name="_bdm.7704A4AE3DED4011B4B4E767DF6EB8B0.edm" localSheetId="19" hidden="1">#REF!</definedName>
    <definedName name="_bdm.7704A4AE3DED4011B4B4E767DF6EB8B0.edm" localSheetId="17" hidden="1">#REF!</definedName>
    <definedName name="_bdm.7704A4AE3DED4011B4B4E767DF6EB8B0.edm" localSheetId="1" hidden="1">#REF!</definedName>
    <definedName name="_bdm.7704A4AE3DED4011B4B4E767DF6EB8B0.edm" localSheetId="4" hidden="1">#REF!</definedName>
    <definedName name="_bdm.77286037AEFD44EF8BB95478C82DF589.edm" localSheetId="5" hidden="1">#REF!</definedName>
    <definedName name="_bdm.77286037AEFD44EF8BB95478C82DF589.edm" localSheetId="18" hidden="1">#REF!</definedName>
    <definedName name="_bdm.77286037AEFD44EF8BB95478C82DF589.edm" localSheetId="19" hidden="1">#REF!</definedName>
    <definedName name="_bdm.77286037AEFD44EF8BB95478C82DF589.edm" localSheetId="17" hidden="1">#REF!</definedName>
    <definedName name="_bdm.77286037AEFD44EF8BB95478C82DF589.edm" localSheetId="1" hidden="1">#REF!</definedName>
    <definedName name="_bdm.77286037AEFD44EF8BB95478C82DF589.edm" localSheetId="4" hidden="1">#REF!</definedName>
    <definedName name="_bdm.774F8ACC48554BEA9D0F93A5E5F21F2F.edm" localSheetId="5" hidden="1">#REF!</definedName>
    <definedName name="_bdm.774F8ACC48554BEA9D0F93A5E5F21F2F.edm" localSheetId="18" hidden="1">#REF!</definedName>
    <definedName name="_bdm.774F8ACC48554BEA9D0F93A5E5F21F2F.edm" localSheetId="19" hidden="1">#REF!</definedName>
    <definedName name="_bdm.774F8ACC48554BEA9D0F93A5E5F21F2F.edm" localSheetId="17" hidden="1">#REF!</definedName>
    <definedName name="_bdm.774F8ACC48554BEA9D0F93A5E5F21F2F.edm" localSheetId="1" hidden="1">#REF!</definedName>
    <definedName name="_bdm.774F8ACC48554BEA9D0F93A5E5F21F2F.edm" localSheetId="4" hidden="1">#REF!</definedName>
    <definedName name="_bdm.795EFC9DD9F5485E9D2D806B51ED15F7.edm" localSheetId="5" hidden="1">#REF!</definedName>
    <definedName name="_bdm.795EFC9DD9F5485E9D2D806B51ED15F7.edm" localSheetId="18" hidden="1">#REF!</definedName>
    <definedName name="_bdm.795EFC9DD9F5485E9D2D806B51ED15F7.edm" localSheetId="19" hidden="1">#REF!</definedName>
    <definedName name="_bdm.795EFC9DD9F5485E9D2D806B51ED15F7.edm" localSheetId="17" hidden="1">#REF!</definedName>
    <definedName name="_bdm.795EFC9DD9F5485E9D2D806B51ED15F7.edm" localSheetId="1" hidden="1">#REF!</definedName>
    <definedName name="_bdm.795EFC9DD9F5485E9D2D806B51ED15F7.edm" localSheetId="4" hidden="1">#REF!</definedName>
    <definedName name="_bdm.7967F7D296354D4885EE904CEDBEB718.edm" localSheetId="5" hidden="1">#REF!</definedName>
    <definedName name="_bdm.7967F7D296354D4885EE904CEDBEB718.edm" localSheetId="18" hidden="1">#REF!</definedName>
    <definedName name="_bdm.7967F7D296354D4885EE904CEDBEB718.edm" localSheetId="19" hidden="1">#REF!</definedName>
    <definedName name="_bdm.7967F7D296354D4885EE904CEDBEB718.edm" localSheetId="17" hidden="1">#REF!</definedName>
    <definedName name="_bdm.7967F7D296354D4885EE904CEDBEB718.edm" localSheetId="1" hidden="1">#REF!</definedName>
    <definedName name="_bdm.7967F7D296354D4885EE904CEDBEB718.edm" localSheetId="4" hidden="1">#REF!</definedName>
    <definedName name="_bdm.79A1585496354733B25FBF9E4A0692FF.edm" localSheetId="5" hidden="1">#REF!</definedName>
    <definedName name="_bdm.79A1585496354733B25FBF9E4A0692FF.edm" localSheetId="18" hidden="1">#REF!</definedName>
    <definedName name="_bdm.79A1585496354733B25FBF9E4A0692FF.edm" localSheetId="19" hidden="1">#REF!</definedName>
    <definedName name="_bdm.79A1585496354733B25FBF9E4A0692FF.edm" localSheetId="17" hidden="1">#REF!</definedName>
    <definedName name="_bdm.79A1585496354733B25FBF9E4A0692FF.edm" localSheetId="1" hidden="1">#REF!</definedName>
    <definedName name="_bdm.79A1585496354733B25FBF9E4A0692FF.edm" localSheetId="4" hidden="1">#REF!</definedName>
    <definedName name="_bdm.79ED2D19C0A5482FBF376196D3268C7A.edm" localSheetId="5" hidden="1">#REF!</definedName>
    <definedName name="_bdm.79ED2D19C0A5482FBF376196D3268C7A.edm" localSheetId="18" hidden="1">#REF!</definedName>
    <definedName name="_bdm.79ED2D19C0A5482FBF376196D3268C7A.edm" localSheetId="19" hidden="1">#REF!</definedName>
    <definedName name="_bdm.79ED2D19C0A5482FBF376196D3268C7A.edm" localSheetId="17" hidden="1">#REF!</definedName>
    <definedName name="_bdm.79ED2D19C0A5482FBF376196D3268C7A.edm" localSheetId="1" hidden="1">#REF!</definedName>
    <definedName name="_bdm.79ED2D19C0A5482FBF376196D3268C7A.edm" localSheetId="4" hidden="1">#REF!</definedName>
    <definedName name="_bdm.7A106D0C5C2248189922B088FD21A004.edm" localSheetId="5" hidden="1">#REF!</definedName>
    <definedName name="_bdm.7A106D0C5C2248189922B088FD21A004.edm" localSheetId="18" hidden="1">#REF!</definedName>
    <definedName name="_bdm.7A106D0C5C2248189922B088FD21A004.edm" localSheetId="19" hidden="1">#REF!</definedName>
    <definedName name="_bdm.7A106D0C5C2248189922B088FD21A004.edm" localSheetId="17" hidden="1">#REF!</definedName>
    <definedName name="_bdm.7A106D0C5C2248189922B088FD21A004.edm" localSheetId="1" hidden="1">#REF!</definedName>
    <definedName name="_bdm.7A106D0C5C2248189922B088FD21A004.edm" localSheetId="4" hidden="1">#REF!</definedName>
    <definedName name="_bdm.7A8679D089134ABB958D2A7D52829E05.edm" localSheetId="5" hidden="1">#REF!</definedName>
    <definedName name="_bdm.7A8679D089134ABB958D2A7D52829E05.edm" localSheetId="18" hidden="1">#REF!</definedName>
    <definedName name="_bdm.7A8679D089134ABB958D2A7D52829E05.edm" localSheetId="19" hidden="1">#REF!</definedName>
    <definedName name="_bdm.7A8679D089134ABB958D2A7D52829E05.edm" localSheetId="17" hidden="1">#REF!</definedName>
    <definedName name="_bdm.7A8679D089134ABB958D2A7D52829E05.edm" localSheetId="1" hidden="1">#REF!</definedName>
    <definedName name="_bdm.7A8679D089134ABB958D2A7D52829E05.edm" localSheetId="4" hidden="1">#REF!</definedName>
    <definedName name="_bdm.7A9D4563F668426289F66D3C07C8447D.edm" localSheetId="5" hidden="1">#REF!</definedName>
    <definedName name="_bdm.7A9D4563F668426289F66D3C07C8447D.edm" localSheetId="18" hidden="1">#REF!</definedName>
    <definedName name="_bdm.7A9D4563F668426289F66D3C07C8447D.edm" localSheetId="19" hidden="1">#REF!</definedName>
    <definedName name="_bdm.7A9D4563F668426289F66D3C07C8447D.edm" localSheetId="17" hidden="1">#REF!</definedName>
    <definedName name="_bdm.7A9D4563F668426289F66D3C07C8447D.edm" localSheetId="1" hidden="1">#REF!</definedName>
    <definedName name="_bdm.7A9D4563F668426289F66D3C07C8447D.edm" localSheetId="4" hidden="1">#REF!</definedName>
    <definedName name="_bdm.7B8A5F8447AD4886A9F150E361610DB6.edm" localSheetId="5" hidden="1">#REF!</definedName>
    <definedName name="_bdm.7B8A5F8447AD4886A9F150E361610DB6.edm" localSheetId="18" hidden="1">#REF!</definedName>
    <definedName name="_bdm.7B8A5F8447AD4886A9F150E361610DB6.edm" localSheetId="19" hidden="1">#REF!</definedName>
    <definedName name="_bdm.7B8A5F8447AD4886A9F150E361610DB6.edm" localSheetId="17" hidden="1">#REF!</definedName>
    <definedName name="_bdm.7B8A5F8447AD4886A9F150E361610DB6.edm" localSheetId="1" hidden="1">#REF!</definedName>
    <definedName name="_bdm.7B8A5F8447AD4886A9F150E361610DB6.edm" localSheetId="4" hidden="1">#REF!</definedName>
    <definedName name="_bdm.7C0BDE3DF9394CD18EB40C61823A7A32.edm" localSheetId="5" hidden="1">#REF!</definedName>
    <definedName name="_bdm.7C0BDE3DF9394CD18EB40C61823A7A32.edm" localSheetId="18" hidden="1">#REF!</definedName>
    <definedName name="_bdm.7C0BDE3DF9394CD18EB40C61823A7A32.edm" localSheetId="19" hidden="1">#REF!</definedName>
    <definedName name="_bdm.7C0BDE3DF9394CD18EB40C61823A7A32.edm" localSheetId="17" hidden="1">#REF!</definedName>
    <definedName name="_bdm.7C0BDE3DF9394CD18EB40C61823A7A32.edm" localSheetId="1" hidden="1">#REF!</definedName>
    <definedName name="_bdm.7C0BDE3DF9394CD18EB40C61823A7A32.edm" localSheetId="4" hidden="1">#REF!</definedName>
    <definedName name="_bdm.7C7B7CC1AFE941D19CED89BA7A652231.edm" localSheetId="5" hidden="1">#REF!</definedName>
    <definedName name="_bdm.7C7B7CC1AFE941D19CED89BA7A652231.edm" localSheetId="18" hidden="1">#REF!</definedName>
    <definedName name="_bdm.7C7B7CC1AFE941D19CED89BA7A652231.edm" localSheetId="19" hidden="1">#REF!</definedName>
    <definedName name="_bdm.7C7B7CC1AFE941D19CED89BA7A652231.edm" localSheetId="17" hidden="1">#REF!</definedName>
    <definedName name="_bdm.7C7B7CC1AFE941D19CED89BA7A652231.edm" localSheetId="1" hidden="1">#REF!</definedName>
    <definedName name="_bdm.7C7B7CC1AFE941D19CED89BA7A652231.edm" localSheetId="4" hidden="1">#REF!</definedName>
    <definedName name="_bdm.7CC6851F3E4D46ABBB2E5037B7EA2FEC.edm" localSheetId="5" hidden="1">#REF!</definedName>
    <definedName name="_bdm.7CC6851F3E4D46ABBB2E5037B7EA2FEC.edm" localSheetId="18" hidden="1">#REF!</definedName>
    <definedName name="_bdm.7CC6851F3E4D46ABBB2E5037B7EA2FEC.edm" localSheetId="19" hidden="1">#REF!</definedName>
    <definedName name="_bdm.7CC6851F3E4D46ABBB2E5037B7EA2FEC.edm" localSheetId="17" hidden="1">#REF!</definedName>
    <definedName name="_bdm.7CC6851F3E4D46ABBB2E5037B7EA2FEC.edm" localSheetId="1" hidden="1">#REF!</definedName>
    <definedName name="_bdm.7CC6851F3E4D46ABBB2E5037B7EA2FEC.edm" localSheetId="4" hidden="1">#REF!</definedName>
    <definedName name="_bdm.7D67669FCFC747BCB4D946118FBA9A64.edm" localSheetId="5" hidden="1">#REF!</definedName>
    <definedName name="_bdm.7D67669FCFC747BCB4D946118FBA9A64.edm" localSheetId="18" hidden="1">#REF!</definedName>
    <definedName name="_bdm.7D67669FCFC747BCB4D946118FBA9A64.edm" localSheetId="19" hidden="1">#REF!</definedName>
    <definedName name="_bdm.7D67669FCFC747BCB4D946118FBA9A64.edm" localSheetId="17" hidden="1">#REF!</definedName>
    <definedName name="_bdm.7D67669FCFC747BCB4D946118FBA9A64.edm" localSheetId="1" hidden="1">#REF!</definedName>
    <definedName name="_bdm.7D67669FCFC747BCB4D946118FBA9A64.edm" localSheetId="4" hidden="1">#REF!</definedName>
    <definedName name="_bdm.7D919C3FC7BB4ACABF1717B381D966E0.edm" localSheetId="5" hidden="1">#REF!</definedName>
    <definedName name="_bdm.7D919C3FC7BB4ACABF1717B381D966E0.edm" localSheetId="18" hidden="1">#REF!</definedName>
    <definedName name="_bdm.7D919C3FC7BB4ACABF1717B381D966E0.edm" localSheetId="19" hidden="1">#REF!</definedName>
    <definedName name="_bdm.7D919C3FC7BB4ACABF1717B381D966E0.edm" localSheetId="17" hidden="1">#REF!</definedName>
    <definedName name="_bdm.7D919C3FC7BB4ACABF1717B381D966E0.edm" localSheetId="1" hidden="1">#REF!</definedName>
    <definedName name="_bdm.7D919C3FC7BB4ACABF1717B381D966E0.edm" localSheetId="4" hidden="1">#REF!</definedName>
    <definedName name="_bdm.7DE62DEBA9A746FAA0ED38FA7AB6340F.edm" localSheetId="5" hidden="1">#REF!</definedName>
    <definedName name="_bdm.7DE62DEBA9A746FAA0ED38FA7AB6340F.edm" localSheetId="18" hidden="1">#REF!</definedName>
    <definedName name="_bdm.7DE62DEBA9A746FAA0ED38FA7AB6340F.edm" localSheetId="19" hidden="1">#REF!</definedName>
    <definedName name="_bdm.7DE62DEBA9A746FAA0ED38FA7AB6340F.edm" localSheetId="17" hidden="1">#REF!</definedName>
    <definedName name="_bdm.7DE62DEBA9A746FAA0ED38FA7AB6340F.edm" localSheetId="1" hidden="1">#REF!</definedName>
    <definedName name="_bdm.7DE62DEBA9A746FAA0ED38FA7AB6340F.edm" localSheetId="4" hidden="1">#REF!</definedName>
    <definedName name="_bdm.7E32FDA467DE430DAD2C58D8DE9D4F4E.edm" localSheetId="5" hidden="1">#REF!</definedName>
    <definedName name="_bdm.7E32FDA467DE430DAD2C58D8DE9D4F4E.edm" localSheetId="18" hidden="1">#REF!</definedName>
    <definedName name="_bdm.7E32FDA467DE430DAD2C58D8DE9D4F4E.edm" localSheetId="19" hidden="1">#REF!</definedName>
    <definedName name="_bdm.7E32FDA467DE430DAD2C58D8DE9D4F4E.edm" localSheetId="17" hidden="1">#REF!</definedName>
    <definedName name="_bdm.7E32FDA467DE430DAD2C58D8DE9D4F4E.edm" localSheetId="1" hidden="1">#REF!</definedName>
    <definedName name="_bdm.7E32FDA467DE430DAD2C58D8DE9D4F4E.edm" localSheetId="4" hidden="1">#REF!</definedName>
    <definedName name="_bdm.7E67FB12DFF34F1A81AA4F01728C009A.edm" localSheetId="5" hidden="1">#REF!</definedName>
    <definedName name="_bdm.7E67FB12DFF34F1A81AA4F01728C009A.edm" localSheetId="18" hidden="1">#REF!</definedName>
    <definedName name="_bdm.7E67FB12DFF34F1A81AA4F01728C009A.edm" localSheetId="19" hidden="1">#REF!</definedName>
    <definedName name="_bdm.7E67FB12DFF34F1A81AA4F01728C009A.edm" localSheetId="17" hidden="1">#REF!</definedName>
    <definedName name="_bdm.7E67FB12DFF34F1A81AA4F01728C009A.edm" localSheetId="1" hidden="1">#REF!</definedName>
    <definedName name="_bdm.7E67FB12DFF34F1A81AA4F01728C009A.edm" localSheetId="4" hidden="1">#REF!</definedName>
    <definedName name="_bdm.7ED35C7033184957A366E30FB47CA167.edm" localSheetId="5" hidden="1">#REF!</definedName>
    <definedName name="_bdm.7ED35C7033184957A366E30FB47CA167.edm" localSheetId="18" hidden="1">#REF!</definedName>
    <definedName name="_bdm.7ED35C7033184957A366E30FB47CA167.edm" localSheetId="19" hidden="1">#REF!</definedName>
    <definedName name="_bdm.7ED35C7033184957A366E30FB47CA167.edm" localSheetId="17" hidden="1">#REF!</definedName>
    <definedName name="_bdm.7ED35C7033184957A366E30FB47CA167.edm" localSheetId="1" hidden="1">#REF!</definedName>
    <definedName name="_bdm.7ED35C7033184957A366E30FB47CA167.edm" localSheetId="4" hidden="1">#REF!</definedName>
    <definedName name="_bdm.7EDE925694014F239FD2A7C1B5DF7A65.edm" localSheetId="5" hidden="1">#REF!</definedName>
    <definedName name="_bdm.7EDE925694014F239FD2A7C1B5DF7A65.edm" localSheetId="18" hidden="1">#REF!</definedName>
    <definedName name="_bdm.7EDE925694014F239FD2A7C1B5DF7A65.edm" localSheetId="19" hidden="1">#REF!</definedName>
    <definedName name="_bdm.7EDE925694014F239FD2A7C1B5DF7A65.edm" localSheetId="17" hidden="1">#REF!</definedName>
    <definedName name="_bdm.7EDE925694014F239FD2A7C1B5DF7A65.edm" localSheetId="1" hidden="1">#REF!</definedName>
    <definedName name="_bdm.7EDE925694014F239FD2A7C1B5DF7A65.edm" localSheetId="4" hidden="1">#REF!</definedName>
    <definedName name="_bdm.7EF941C7D6C34EEAACDA1F4A47F7AC99.edm" localSheetId="5" hidden="1">#REF!</definedName>
    <definedName name="_bdm.7EF941C7D6C34EEAACDA1F4A47F7AC99.edm" localSheetId="18" hidden="1">#REF!</definedName>
    <definedName name="_bdm.7EF941C7D6C34EEAACDA1F4A47F7AC99.edm" localSheetId="19" hidden="1">#REF!</definedName>
    <definedName name="_bdm.7EF941C7D6C34EEAACDA1F4A47F7AC99.edm" localSheetId="17" hidden="1">#REF!</definedName>
    <definedName name="_bdm.7EF941C7D6C34EEAACDA1F4A47F7AC99.edm" localSheetId="1" hidden="1">#REF!</definedName>
    <definedName name="_bdm.7EF941C7D6C34EEAACDA1F4A47F7AC99.edm" localSheetId="4" hidden="1">#REF!</definedName>
    <definedName name="_bdm.7F4BCE910FB14946BE4EAF2358245191.edm" localSheetId="5" hidden="1">#REF!</definedName>
    <definedName name="_bdm.7F4BCE910FB14946BE4EAF2358245191.edm" localSheetId="18" hidden="1">#REF!</definedName>
    <definedName name="_bdm.7F4BCE910FB14946BE4EAF2358245191.edm" localSheetId="19" hidden="1">#REF!</definedName>
    <definedName name="_bdm.7F4BCE910FB14946BE4EAF2358245191.edm" localSheetId="17" hidden="1">#REF!</definedName>
    <definedName name="_bdm.7F4BCE910FB14946BE4EAF2358245191.edm" localSheetId="1" hidden="1">#REF!</definedName>
    <definedName name="_bdm.7F4BCE910FB14946BE4EAF2358245191.edm" localSheetId="4" hidden="1">#REF!</definedName>
    <definedName name="_bdm.7F8D14D2FC21473C9C142990668246BA.edm" localSheetId="5" hidden="1">#REF!</definedName>
    <definedName name="_bdm.7F8D14D2FC21473C9C142990668246BA.edm" localSheetId="18" hidden="1">#REF!</definedName>
    <definedName name="_bdm.7F8D14D2FC21473C9C142990668246BA.edm" localSheetId="19" hidden="1">#REF!</definedName>
    <definedName name="_bdm.7F8D14D2FC21473C9C142990668246BA.edm" localSheetId="17" hidden="1">#REF!</definedName>
    <definedName name="_bdm.7F8D14D2FC21473C9C142990668246BA.edm" localSheetId="1" hidden="1">#REF!</definedName>
    <definedName name="_bdm.7F8D14D2FC21473C9C142990668246BA.edm" localSheetId="4" hidden="1">#REF!</definedName>
    <definedName name="_bdm.7FA500357F1545D1820A97CC018E7FF4.edm" localSheetId="5" hidden="1">#REF!</definedName>
    <definedName name="_bdm.7FA500357F1545D1820A97CC018E7FF4.edm" localSheetId="18" hidden="1">#REF!</definedName>
    <definedName name="_bdm.7FA500357F1545D1820A97CC018E7FF4.edm" localSheetId="19" hidden="1">#REF!</definedName>
    <definedName name="_bdm.7FA500357F1545D1820A97CC018E7FF4.edm" localSheetId="17" hidden="1">#REF!</definedName>
    <definedName name="_bdm.7FA500357F1545D1820A97CC018E7FF4.edm" localSheetId="1" hidden="1">#REF!</definedName>
    <definedName name="_bdm.7FA500357F1545D1820A97CC018E7FF4.edm" localSheetId="4" hidden="1">#REF!</definedName>
    <definedName name="_bdm.802E4D0790314414A29A67EC290289F7.edm" localSheetId="5" hidden="1">#REF!</definedName>
    <definedName name="_bdm.802E4D0790314414A29A67EC290289F7.edm" localSheetId="18" hidden="1">#REF!</definedName>
    <definedName name="_bdm.802E4D0790314414A29A67EC290289F7.edm" localSheetId="19" hidden="1">#REF!</definedName>
    <definedName name="_bdm.802E4D0790314414A29A67EC290289F7.edm" localSheetId="17" hidden="1">#REF!</definedName>
    <definedName name="_bdm.802E4D0790314414A29A67EC290289F7.edm" localSheetId="1" hidden="1">#REF!</definedName>
    <definedName name="_bdm.802E4D0790314414A29A67EC290289F7.edm" localSheetId="4" hidden="1">#REF!</definedName>
    <definedName name="_bdm.8056219BD23C42D68519224F3C20CBF4.edm" localSheetId="5" hidden="1">#REF!</definedName>
    <definedName name="_bdm.8056219BD23C42D68519224F3C20CBF4.edm" localSheetId="18" hidden="1">#REF!</definedName>
    <definedName name="_bdm.8056219BD23C42D68519224F3C20CBF4.edm" localSheetId="19" hidden="1">#REF!</definedName>
    <definedName name="_bdm.8056219BD23C42D68519224F3C20CBF4.edm" localSheetId="17" hidden="1">#REF!</definedName>
    <definedName name="_bdm.8056219BD23C42D68519224F3C20CBF4.edm" localSheetId="1" hidden="1">#REF!</definedName>
    <definedName name="_bdm.8056219BD23C42D68519224F3C20CBF4.edm" localSheetId="4" hidden="1">#REF!</definedName>
    <definedName name="_bdm.805B30D5DF8F4B099733E41AC380A0E2.edm" localSheetId="5" hidden="1">#REF!</definedName>
    <definedName name="_bdm.805B30D5DF8F4B099733E41AC380A0E2.edm" localSheetId="18" hidden="1">#REF!</definedName>
    <definedName name="_bdm.805B30D5DF8F4B099733E41AC380A0E2.edm" localSheetId="19" hidden="1">#REF!</definedName>
    <definedName name="_bdm.805B30D5DF8F4B099733E41AC380A0E2.edm" localSheetId="17" hidden="1">#REF!</definedName>
    <definedName name="_bdm.805B30D5DF8F4B099733E41AC380A0E2.edm" localSheetId="1" hidden="1">#REF!</definedName>
    <definedName name="_bdm.805B30D5DF8F4B099733E41AC380A0E2.edm" localSheetId="4" hidden="1">#REF!</definedName>
    <definedName name="_bdm.80A113C4375340D6AE4409901462B711.edm" localSheetId="5" hidden="1">#REF!</definedName>
    <definedName name="_bdm.80A113C4375340D6AE4409901462B711.edm" localSheetId="18" hidden="1">#REF!</definedName>
    <definedName name="_bdm.80A113C4375340D6AE4409901462B711.edm" localSheetId="19" hidden="1">#REF!</definedName>
    <definedName name="_bdm.80A113C4375340D6AE4409901462B711.edm" localSheetId="17" hidden="1">#REF!</definedName>
    <definedName name="_bdm.80A113C4375340D6AE4409901462B711.edm" localSheetId="1" hidden="1">#REF!</definedName>
    <definedName name="_bdm.80A113C4375340D6AE4409901462B711.edm" localSheetId="4" hidden="1">#REF!</definedName>
    <definedName name="_bdm.80B7D448E73C4BC98F0FE0AE64496364.edm" localSheetId="5" hidden="1">#REF!</definedName>
    <definedName name="_bdm.80B7D448E73C4BC98F0FE0AE64496364.edm" localSheetId="18" hidden="1">#REF!</definedName>
    <definedName name="_bdm.80B7D448E73C4BC98F0FE0AE64496364.edm" localSheetId="19" hidden="1">#REF!</definedName>
    <definedName name="_bdm.80B7D448E73C4BC98F0FE0AE64496364.edm" localSheetId="17" hidden="1">#REF!</definedName>
    <definedName name="_bdm.80B7D448E73C4BC98F0FE0AE64496364.edm" localSheetId="1" hidden="1">#REF!</definedName>
    <definedName name="_bdm.80B7D448E73C4BC98F0FE0AE64496364.edm" localSheetId="4" hidden="1">#REF!</definedName>
    <definedName name="_bdm.80F2340E4DB446609DBD7764B7BB247D.edm" localSheetId="5" hidden="1">#REF!</definedName>
    <definedName name="_bdm.80F2340E4DB446609DBD7764B7BB247D.edm" localSheetId="18" hidden="1">#REF!</definedName>
    <definedName name="_bdm.80F2340E4DB446609DBD7764B7BB247D.edm" localSheetId="19" hidden="1">#REF!</definedName>
    <definedName name="_bdm.80F2340E4DB446609DBD7764B7BB247D.edm" localSheetId="17" hidden="1">#REF!</definedName>
    <definedName name="_bdm.80F2340E4DB446609DBD7764B7BB247D.edm" localSheetId="1" hidden="1">#REF!</definedName>
    <definedName name="_bdm.80F2340E4DB446609DBD7764B7BB247D.edm" localSheetId="4" hidden="1">#REF!</definedName>
    <definedName name="_bdm.80FAA15663B34E7DA2330033C20B09BA.edm" localSheetId="5" hidden="1">#REF!</definedName>
    <definedName name="_bdm.80FAA15663B34E7DA2330033C20B09BA.edm" localSheetId="18" hidden="1">#REF!</definedName>
    <definedName name="_bdm.80FAA15663B34E7DA2330033C20B09BA.edm" localSheetId="19" hidden="1">#REF!</definedName>
    <definedName name="_bdm.80FAA15663B34E7DA2330033C20B09BA.edm" localSheetId="17" hidden="1">#REF!</definedName>
    <definedName name="_bdm.80FAA15663B34E7DA2330033C20B09BA.edm" localSheetId="1" hidden="1">#REF!</definedName>
    <definedName name="_bdm.80FAA15663B34E7DA2330033C20B09BA.edm" localSheetId="4" hidden="1">#REF!</definedName>
    <definedName name="_bdm.8176E02FBE6E405DA959A961B7ECF48D.edm" localSheetId="5" hidden="1">#REF!</definedName>
    <definedName name="_bdm.8176E02FBE6E405DA959A961B7ECF48D.edm" localSheetId="18" hidden="1">#REF!</definedName>
    <definedName name="_bdm.8176E02FBE6E405DA959A961B7ECF48D.edm" localSheetId="19" hidden="1">#REF!</definedName>
    <definedName name="_bdm.8176E02FBE6E405DA959A961B7ECF48D.edm" localSheetId="17" hidden="1">#REF!</definedName>
    <definedName name="_bdm.8176E02FBE6E405DA959A961B7ECF48D.edm" localSheetId="1" hidden="1">#REF!</definedName>
    <definedName name="_bdm.8176E02FBE6E405DA959A961B7ECF48D.edm" localSheetId="4" hidden="1">#REF!</definedName>
    <definedName name="_bdm.81F927196D3D4CEB9D6DF773F6BFF57A.edm" localSheetId="5" hidden="1">#REF!</definedName>
    <definedName name="_bdm.81F927196D3D4CEB9D6DF773F6BFF57A.edm" localSheetId="18" hidden="1">#REF!</definedName>
    <definedName name="_bdm.81F927196D3D4CEB9D6DF773F6BFF57A.edm" localSheetId="19" hidden="1">#REF!</definedName>
    <definedName name="_bdm.81F927196D3D4CEB9D6DF773F6BFF57A.edm" localSheetId="17" hidden="1">#REF!</definedName>
    <definedName name="_bdm.81F927196D3D4CEB9D6DF773F6BFF57A.edm" localSheetId="1" hidden="1">#REF!</definedName>
    <definedName name="_bdm.81F927196D3D4CEB9D6DF773F6BFF57A.edm" localSheetId="4" hidden="1">#REF!</definedName>
    <definedName name="_bdm.8269E2C0423E47EBB2B70E1BFC2DDF19.edm" localSheetId="5" hidden="1">#REF!</definedName>
    <definedName name="_bdm.8269E2C0423E47EBB2B70E1BFC2DDF19.edm" localSheetId="18" hidden="1">#REF!</definedName>
    <definedName name="_bdm.8269E2C0423E47EBB2B70E1BFC2DDF19.edm" localSheetId="19" hidden="1">#REF!</definedName>
    <definedName name="_bdm.8269E2C0423E47EBB2B70E1BFC2DDF19.edm" localSheetId="17" hidden="1">#REF!</definedName>
    <definedName name="_bdm.8269E2C0423E47EBB2B70E1BFC2DDF19.edm" localSheetId="1" hidden="1">#REF!</definedName>
    <definedName name="_bdm.8269E2C0423E47EBB2B70E1BFC2DDF19.edm" localSheetId="4" hidden="1">#REF!</definedName>
    <definedName name="_bdm.82A16854ADA24D62A1C476BAE63B3D98.edm" localSheetId="5" hidden="1">#REF!</definedName>
    <definedName name="_bdm.82A16854ADA24D62A1C476BAE63B3D98.edm" localSheetId="18" hidden="1">#REF!</definedName>
    <definedName name="_bdm.82A16854ADA24D62A1C476BAE63B3D98.edm" localSheetId="19" hidden="1">#REF!</definedName>
    <definedName name="_bdm.82A16854ADA24D62A1C476BAE63B3D98.edm" localSheetId="17" hidden="1">#REF!</definedName>
    <definedName name="_bdm.82A16854ADA24D62A1C476BAE63B3D98.edm" localSheetId="1" hidden="1">#REF!</definedName>
    <definedName name="_bdm.82A16854ADA24D62A1C476BAE63B3D98.edm" localSheetId="4" hidden="1">#REF!</definedName>
    <definedName name="_bdm.82A892CB89214A6BAAFE49C9DB26CF4D.edm" localSheetId="5" hidden="1">#REF!</definedName>
    <definedName name="_bdm.82A892CB89214A6BAAFE49C9DB26CF4D.edm" localSheetId="18" hidden="1">#REF!</definedName>
    <definedName name="_bdm.82A892CB89214A6BAAFE49C9DB26CF4D.edm" localSheetId="19" hidden="1">#REF!</definedName>
    <definedName name="_bdm.82A892CB89214A6BAAFE49C9DB26CF4D.edm" localSheetId="17" hidden="1">#REF!</definedName>
    <definedName name="_bdm.82A892CB89214A6BAAFE49C9DB26CF4D.edm" localSheetId="1" hidden="1">#REF!</definedName>
    <definedName name="_bdm.82A892CB89214A6BAAFE49C9DB26CF4D.edm" localSheetId="4" hidden="1">#REF!</definedName>
    <definedName name="_bdm.831881862EE64CC38F63EA27DE8A056F.edm" localSheetId="5" hidden="1">#REF!</definedName>
    <definedName name="_bdm.831881862EE64CC38F63EA27DE8A056F.edm" localSheetId="18" hidden="1">#REF!</definedName>
    <definedName name="_bdm.831881862EE64CC38F63EA27DE8A056F.edm" localSheetId="19" hidden="1">#REF!</definedName>
    <definedName name="_bdm.831881862EE64CC38F63EA27DE8A056F.edm" localSheetId="17" hidden="1">#REF!</definedName>
    <definedName name="_bdm.831881862EE64CC38F63EA27DE8A056F.edm" localSheetId="1" hidden="1">#REF!</definedName>
    <definedName name="_bdm.831881862EE64CC38F63EA27DE8A056F.edm" localSheetId="4" hidden="1">#REF!</definedName>
    <definedName name="_bdm.832D8488EA0A40BFBDEEAFE91999590B.edm" localSheetId="5" hidden="1">#REF!</definedName>
    <definedName name="_bdm.832D8488EA0A40BFBDEEAFE91999590B.edm" localSheetId="18" hidden="1">#REF!</definedName>
    <definedName name="_bdm.832D8488EA0A40BFBDEEAFE91999590B.edm" localSheetId="19" hidden="1">#REF!</definedName>
    <definedName name="_bdm.832D8488EA0A40BFBDEEAFE91999590B.edm" localSheetId="17" hidden="1">#REF!</definedName>
    <definedName name="_bdm.832D8488EA0A40BFBDEEAFE91999590B.edm" localSheetId="1" hidden="1">#REF!</definedName>
    <definedName name="_bdm.832D8488EA0A40BFBDEEAFE91999590B.edm" localSheetId="4" hidden="1">#REF!</definedName>
    <definedName name="_bdm.839BD940973C407C9A64FF6480A4752E.edm" localSheetId="5" hidden="1">#REF!</definedName>
    <definedName name="_bdm.839BD940973C407C9A64FF6480A4752E.edm" localSheetId="18" hidden="1">#REF!</definedName>
    <definedName name="_bdm.839BD940973C407C9A64FF6480A4752E.edm" localSheetId="19" hidden="1">#REF!</definedName>
    <definedName name="_bdm.839BD940973C407C9A64FF6480A4752E.edm" localSheetId="17" hidden="1">#REF!</definedName>
    <definedName name="_bdm.839BD940973C407C9A64FF6480A4752E.edm" localSheetId="1" hidden="1">#REF!</definedName>
    <definedName name="_bdm.839BD940973C407C9A64FF6480A4752E.edm" localSheetId="4" hidden="1">#REF!</definedName>
    <definedName name="_bdm.83C7489902F9438A8916DA66156E288C.edm" localSheetId="5" hidden="1">#REF!</definedName>
    <definedName name="_bdm.83C7489902F9438A8916DA66156E288C.edm" localSheetId="18" hidden="1">#REF!</definedName>
    <definedName name="_bdm.83C7489902F9438A8916DA66156E288C.edm" localSheetId="19" hidden="1">#REF!</definedName>
    <definedName name="_bdm.83C7489902F9438A8916DA66156E288C.edm" localSheetId="17" hidden="1">#REF!</definedName>
    <definedName name="_bdm.83C7489902F9438A8916DA66156E288C.edm" localSheetId="1" hidden="1">#REF!</definedName>
    <definedName name="_bdm.83C7489902F9438A8916DA66156E288C.edm" localSheetId="4" hidden="1">#REF!</definedName>
    <definedName name="_bdm.83DE6754E3804981A9FAB8BD787BC018.edm" localSheetId="5" hidden="1">#REF!</definedName>
    <definedName name="_bdm.83DE6754E3804981A9FAB8BD787BC018.edm" localSheetId="18" hidden="1">#REF!</definedName>
    <definedName name="_bdm.83DE6754E3804981A9FAB8BD787BC018.edm" localSheetId="19" hidden="1">#REF!</definedName>
    <definedName name="_bdm.83DE6754E3804981A9FAB8BD787BC018.edm" localSheetId="17" hidden="1">#REF!</definedName>
    <definedName name="_bdm.83DE6754E3804981A9FAB8BD787BC018.edm" localSheetId="1" hidden="1">#REF!</definedName>
    <definedName name="_bdm.83DE6754E3804981A9FAB8BD787BC018.edm" localSheetId="4" hidden="1">#REF!</definedName>
    <definedName name="_bdm.841F4C8414CB48F2BF14A2F19740CD24.edm" localSheetId="5" hidden="1">#REF!</definedName>
    <definedName name="_bdm.841F4C8414CB48F2BF14A2F19740CD24.edm" localSheetId="18" hidden="1">#REF!</definedName>
    <definedName name="_bdm.841F4C8414CB48F2BF14A2F19740CD24.edm" localSheetId="19" hidden="1">#REF!</definedName>
    <definedName name="_bdm.841F4C8414CB48F2BF14A2F19740CD24.edm" localSheetId="17" hidden="1">#REF!</definedName>
    <definedName name="_bdm.841F4C8414CB48F2BF14A2F19740CD24.edm" localSheetId="1" hidden="1">#REF!</definedName>
    <definedName name="_bdm.841F4C8414CB48F2BF14A2F19740CD24.edm" localSheetId="4" hidden="1">#REF!</definedName>
    <definedName name="_bdm.84B41B8F4A8E4C7C9FBB99CFCFF41FA5.edm" localSheetId="5" hidden="1">#REF!</definedName>
    <definedName name="_bdm.84B41B8F4A8E4C7C9FBB99CFCFF41FA5.edm" localSheetId="18" hidden="1">#REF!</definedName>
    <definedName name="_bdm.84B41B8F4A8E4C7C9FBB99CFCFF41FA5.edm" localSheetId="19" hidden="1">#REF!</definedName>
    <definedName name="_bdm.84B41B8F4A8E4C7C9FBB99CFCFF41FA5.edm" localSheetId="17" hidden="1">#REF!</definedName>
    <definedName name="_bdm.84B41B8F4A8E4C7C9FBB99CFCFF41FA5.edm" localSheetId="1" hidden="1">#REF!</definedName>
    <definedName name="_bdm.84B41B8F4A8E4C7C9FBB99CFCFF41FA5.edm" localSheetId="4" hidden="1">#REF!</definedName>
    <definedName name="_bdm.8530813CC3ED41F88D6A602E614A6ACC.edm" localSheetId="5" hidden="1">#REF!</definedName>
    <definedName name="_bdm.8530813CC3ED41F88D6A602E614A6ACC.edm" localSheetId="18" hidden="1">#REF!</definedName>
    <definedName name="_bdm.8530813CC3ED41F88D6A602E614A6ACC.edm" localSheetId="19" hidden="1">#REF!</definedName>
    <definedName name="_bdm.8530813CC3ED41F88D6A602E614A6ACC.edm" localSheetId="17" hidden="1">#REF!</definedName>
    <definedName name="_bdm.8530813CC3ED41F88D6A602E614A6ACC.edm" localSheetId="1" hidden="1">#REF!</definedName>
    <definedName name="_bdm.8530813CC3ED41F88D6A602E614A6ACC.edm" localSheetId="4" hidden="1">#REF!</definedName>
    <definedName name="_bdm.855DF8DCA1A8491998B73F02F025D4D8.edm" localSheetId="5" hidden="1">#REF!</definedName>
    <definedName name="_bdm.855DF8DCA1A8491998B73F02F025D4D8.edm" localSheetId="18" hidden="1">#REF!</definedName>
    <definedName name="_bdm.855DF8DCA1A8491998B73F02F025D4D8.edm" localSheetId="19" hidden="1">#REF!</definedName>
    <definedName name="_bdm.855DF8DCA1A8491998B73F02F025D4D8.edm" localSheetId="17" hidden="1">#REF!</definedName>
    <definedName name="_bdm.855DF8DCA1A8491998B73F02F025D4D8.edm" localSheetId="1" hidden="1">#REF!</definedName>
    <definedName name="_bdm.855DF8DCA1A8491998B73F02F025D4D8.edm" localSheetId="4" hidden="1">#REF!</definedName>
    <definedName name="_bdm.86A078386BE1427090C443E430EE8C19.edm" localSheetId="5" hidden="1">#REF!</definedName>
    <definedName name="_bdm.86A078386BE1427090C443E430EE8C19.edm" localSheetId="18" hidden="1">#REF!</definedName>
    <definedName name="_bdm.86A078386BE1427090C443E430EE8C19.edm" localSheetId="19" hidden="1">#REF!</definedName>
    <definedName name="_bdm.86A078386BE1427090C443E430EE8C19.edm" localSheetId="17" hidden="1">#REF!</definedName>
    <definedName name="_bdm.86A078386BE1427090C443E430EE8C19.edm" localSheetId="1" hidden="1">#REF!</definedName>
    <definedName name="_bdm.86A078386BE1427090C443E430EE8C19.edm" localSheetId="4" hidden="1">#REF!</definedName>
    <definedName name="_bdm.873E2AA488154523A4D2393999727F2C.edm" localSheetId="5" hidden="1">#REF!</definedName>
    <definedName name="_bdm.873E2AA488154523A4D2393999727F2C.edm" localSheetId="18" hidden="1">#REF!</definedName>
    <definedName name="_bdm.873E2AA488154523A4D2393999727F2C.edm" localSheetId="19" hidden="1">#REF!</definedName>
    <definedName name="_bdm.873E2AA488154523A4D2393999727F2C.edm" localSheetId="17" hidden="1">#REF!</definedName>
    <definedName name="_bdm.873E2AA488154523A4D2393999727F2C.edm" localSheetId="1" hidden="1">#REF!</definedName>
    <definedName name="_bdm.873E2AA488154523A4D2393999727F2C.edm" localSheetId="4" hidden="1">#REF!</definedName>
    <definedName name="_bdm.88616E4DAD9748DDA7CD44B6429710C8.edm" localSheetId="5" hidden="1">#REF!</definedName>
    <definedName name="_bdm.88616E4DAD9748DDA7CD44B6429710C8.edm" localSheetId="18" hidden="1">#REF!</definedName>
    <definedName name="_bdm.88616E4DAD9748DDA7CD44B6429710C8.edm" localSheetId="19" hidden="1">#REF!</definedName>
    <definedName name="_bdm.88616E4DAD9748DDA7CD44B6429710C8.edm" localSheetId="17" hidden="1">#REF!</definedName>
    <definedName name="_bdm.88616E4DAD9748DDA7CD44B6429710C8.edm" localSheetId="1" hidden="1">#REF!</definedName>
    <definedName name="_bdm.88616E4DAD9748DDA7CD44B6429710C8.edm" localSheetId="4" hidden="1">#REF!</definedName>
    <definedName name="_bdm.88A1AB12E95C445A8CCA5793D5FEEF54.edm" localSheetId="5" hidden="1">#REF!</definedName>
    <definedName name="_bdm.88A1AB12E95C445A8CCA5793D5FEEF54.edm" localSheetId="18" hidden="1">#REF!</definedName>
    <definedName name="_bdm.88A1AB12E95C445A8CCA5793D5FEEF54.edm" localSheetId="19" hidden="1">#REF!</definedName>
    <definedName name="_bdm.88A1AB12E95C445A8CCA5793D5FEEF54.edm" localSheetId="17" hidden="1">#REF!</definedName>
    <definedName name="_bdm.88A1AB12E95C445A8CCA5793D5FEEF54.edm" localSheetId="1" hidden="1">#REF!</definedName>
    <definedName name="_bdm.88A1AB12E95C445A8CCA5793D5FEEF54.edm" localSheetId="4" hidden="1">#REF!</definedName>
    <definedName name="_bdm.8923E5381D5F4C65AB9A631223F50CB5.edm" localSheetId="5" hidden="1">#REF!</definedName>
    <definedName name="_bdm.8923E5381D5F4C65AB9A631223F50CB5.edm" localSheetId="18" hidden="1">#REF!</definedName>
    <definedName name="_bdm.8923E5381D5F4C65AB9A631223F50CB5.edm" localSheetId="19" hidden="1">#REF!</definedName>
    <definedName name="_bdm.8923E5381D5F4C65AB9A631223F50CB5.edm" localSheetId="17" hidden="1">#REF!</definedName>
    <definedName name="_bdm.8923E5381D5F4C65AB9A631223F50CB5.edm" localSheetId="1" hidden="1">#REF!</definedName>
    <definedName name="_bdm.8923E5381D5F4C65AB9A631223F50CB5.edm" localSheetId="4" hidden="1">#REF!</definedName>
    <definedName name="_bdm.8959388EE9A648349B3E7BCFF3452185.edm" localSheetId="5" hidden="1">#REF!</definedName>
    <definedName name="_bdm.8959388EE9A648349B3E7BCFF3452185.edm" localSheetId="18" hidden="1">#REF!</definedName>
    <definedName name="_bdm.8959388EE9A648349B3E7BCFF3452185.edm" localSheetId="19" hidden="1">#REF!</definedName>
    <definedName name="_bdm.8959388EE9A648349B3E7BCFF3452185.edm" localSheetId="17" hidden="1">#REF!</definedName>
    <definedName name="_bdm.8959388EE9A648349B3E7BCFF3452185.edm" localSheetId="1" hidden="1">#REF!</definedName>
    <definedName name="_bdm.8959388EE9A648349B3E7BCFF3452185.edm" localSheetId="4" hidden="1">#REF!</definedName>
    <definedName name="_bdm.89647EF5C6F14BB39C540AD50353D323.edm" localSheetId="5" hidden="1">#REF!</definedName>
    <definedName name="_bdm.89647EF5C6F14BB39C540AD50353D323.edm" localSheetId="18" hidden="1">#REF!</definedName>
    <definedName name="_bdm.89647EF5C6F14BB39C540AD50353D323.edm" localSheetId="19" hidden="1">#REF!</definedName>
    <definedName name="_bdm.89647EF5C6F14BB39C540AD50353D323.edm" localSheetId="17" hidden="1">#REF!</definedName>
    <definedName name="_bdm.89647EF5C6F14BB39C540AD50353D323.edm" localSheetId="1" hidden="1">#REF!</definedName>
    <definedName name="_bdm.89647EF5C6F14BB39C540AD50353D323.edm" localSheetId="4" hidden="1">#REF!</definedName>
    <definedName name="_bdm.89666E378E734F80BE1ACEFAC22AA3D9.edm" localSheetId="5" hidden="1">#REF!</definedName>
    <definedName name="_bdm.89666E378E734F80BE1ACEFAC22AA3D9.edm" localSheetId="18" hidden="1">#REF!</definedName>
    <definedName name="_bdm.89666E378E734F80BE1ACEFAC22AA3D9.edm" localSheetId="19" hidden="1">#REF!</definedName>
    <definedName name="_bdm.89666E378E734F80BE1ACEFAC22AA3D9.edm" localSheetId="17" hidden="1">#REF!</definedName>
    <definedName name="_bdm.89666E378E734F80BE1ACEFAC22AA3D9.edm" localSheetId="1" hidden="1">#REF!</definedName>
    <definedName name="_bdm.89666E378E734F80BE1ACEFAC22AA3D9.edm" localSheetId="4" hidden="1">#REF!</definedName>
    <definedName name="_bdm.89719F743E3E435EB9B3CDEBC7C0DE58.edm" localSheetId="5" hidden="1">#REF!</definedName>
    <definedName name="_bdm.89719F743E3E435EB9B3CDEBC7C0DE58.edm" localSheetId="18" hidden="1">#REF!</definedName>
    <definedName name="_bdm.89719F743E3E435EB9B3CDEBC7C0DE58.edm" localSheetId="19" hidden="1">#REF!</definedName>
    <definedName name="_bdm.89719F743E3E435EB9B3CDEBC7C0DE58.edm" localSheetId="17" hidden="1">#REF!</definedName>
    <definedName name="_bdm.89719F743E3E435EB9B3CDEBC7C0DE58.edm" localSheetId="1" hidden="1">#REF!</definedName>
    <definedName name="_bdm.89719F743E3E435EB9B3CDEBC7C0DE58.edm" localSheetId="4" hidden="1">#REF!</definedName>
    <definedName name="_bdm.8999C185D793402AB6BC8E852C554C16.edm" localSheetId="5" hidden="1">#REF!</definedName>
    <definedName name="_bdm.8999C185D793402AB6BC8E852C554C16.edm" localSheetId="18" hidden="1">#REF!</definedName>
    <definedName name="_bdm.8999C185D793402AB6BC8E852C554C16.edm" localSheetId="19" hidden="1">#REF!</definedName>
    <definedName name="_bdm.8999C185D793402AB6BC8E852C554C16.edm" localSheetId="17" hidden="1">#REF!</definedName>
    <definedName name="_bdm.8999C185D793402AB6BC8E852C554C16.edm" localSheetId="1" hidden="1">#REF!</definedName>
    <definedName name="_bdm.8999C185D793402AB6BC8E852C554C16.edm" localSheetId="4" hidden="1">#REF!</definedName>
    <definedName name="_bdm.8A49F61524AA4851B3BE8FD934110451.edm" localSheetId="5" hidden="1">#REF!</definedName>
    <definedName name="_bdm.8A49F61524AA4851B3BE8FD934110451.edm" localSheetId="18" hidden="1">#REF!</definedName>
    <definedName name="_bdm.8A49F61524AA4851B3BE8FD934110451.edm" localSheetId="19" hidden="1">#REF!</definedName>
    <definedName name="_bdm.8A49F61524AA4851B3BE8FD934110451.edm" localSheetId="17" hidden="1">#REF!</definedName>
    <definedName name="_bdm.8A49F61524AA4851B3BE8FD934110451.edm" localSheetId="1" hidden="1">#REF!</definedName>
    <definedName name="_bdm.8A49F61524AA4851B3BE8FD934110451.edm" localSheetId="4" hidden="1">#REF!</definedName>
    <definedName name="_bdm.8A8004932C2D4FD0BBD42B3882B52B02.edm" localSheetId="5" hidden="1">#REF!</definedName>
    <definedName name="_bdm.8A8004932C2D4FD0BBD42B3882B52B02.edm" localSheetId="18" hidden="1">#REF!</definedName>
    <definedName name="_bdm.8A8004932C2D4FD0BBD42B3882B52B02.edm" localSheetId="19" hidden="1">#REF!</definedName>
    <definedName name="_bdm.8A8004932C2D4FD0BBD42B3882B52B02.edm" localSheetId="17" hidden="1">#REF!</definedName>
    <definedName name="_bdm.8A8004932C2D4FD0BBD42B3882B52B02.edm" localSheetId="1" hidden="1">#REF!</definedName>
    <definedName name="_bdm.8A8004932C2D4FD0BBD42B3882B52B02.edm" localSheetId="4" hidden="1">#REF!</definedName>
    <definedName name="_bdm.8AB2F2AFE3094EF2A4F5AEFC34954770.edm" localSheetId="5" hidden="1">#REF!</definedName>
    <definedName name="_bdm.8AB2F2AFE3094EF2A4F5AEFC34954770.edm" localSheetId="18" hidden="1">#REF!</definedName>
    <definedName name="_bdm.8AB2F2AFE3094EF2A4F5AEFC34954770.edm" localSheetId="19" hidden="1">#REF!</definedName>
    <definedName name="_bdm.8AB2F2AFE3094EF2A4F5AEFC34954770.edm" localSheetId="17" hidden="1">#REF!</definedName>
    <definedName name="_bdm.8AB2F2AFE3094EF2A4F5AEFC34954770.edm" localSheetId="1" hidden="1">#REF!</definedName>
    <definedName name="_bdm.8AB2F2AFE3094EF2A4F5AEFC34954770.edm" localSheetId="4" hidden="1">#REF!</definedName>
    <definedName name="_bdm.8B859C52916F44FA838F0D5A07874C3D.edm" localSheetId="5" hidden="1">#REF!</definedName>
    <definedName name="_bdm.8B859C52916F44FA838F0D5A07874C3D.edm" localSheetId="18" hidden="1">#REF!</definedName>
    <definedName name="_bdm.8B859C52916F44FA838F0D5A07874C3D.edm" localSheetId="19" hidden="1">#REF!</definedName>
    <definedName name="_bdm.8B859C52916F44FA838F0D5A07874C3D.edm" localSheetId="17" hidden="1">#REF!</definedName>
    <definedName name="_bdm.8B859C52916F44FA838F0D5A07874C3D.edm" localSheetId="1" hidden="1">#REF!</definedName>
    <definedName name="_bdm.8B859C52916F44FA838F0D5A07874C3D.edm" localSheetId="4" hidden="1">#REF!</definedName>
    <definedName name="_bdm.8B9B665BF50E4FD8B16A85B20D86A035.edm" localSheetId="5" hidden="1">#REF!</definedName>
    <definedName name="_bdm.8B9B665BF50E4FD8B16A85B20D86A035.edm" localSheetId="18" hidden="1">#REF!</definedName>
    <definedName name="_bdm.8B9B665BF50E4FD8B16A85B20D86A035.edm" localSheetId="19" hidden="1">#REF!</definedName>
    <definedName name="_bdm.8B9B665BF50E4FD8B16A85B20D86A035.edm" localSheetId="17" hidden="1">#REF!</definedName>
    <definedName name="_bdm.8B9B665BF50E4FD8B16A85B20D86A035.edm" localSheetId="1" hidden="1">#REF!</definedName>
    <definedName name="_bdm.8B9B665BF50E4FD8B16A85B20D86A035.edm" localSheetId="4" hidden="1">#REF!</definedName>
    <definedName name="_bdm.8BF61CA1A6C6412D85E2D532BCCA39FF.edm" localSheetId="5" hidden="1">#REF!</definedName>
    <definedName name="_bdm.8BF61CA1A6C6412D85E2D532BCCA39FF.edm" localSheetId="18" hidden="1">#REF!</definedName>
    <definedName name="_bdm.8BF61CA1A6C6412D85E2D532BCCA39FF.edm" localSheetId="19" hidden="1">#REF!</definedName>
    <definedName name="_bdm.8BF61CA1A6C6412D85E2D532BCCA39FF.edm" localSheetId="17" hidden="1">#REF!</definedName>
    <definedName name="_bdm.8BF61CA1A6C6412D85E2D532BCCA39FF.edm" localSheetId="1" hidden="1">#REF!</definedName>
    <definedName name="_bdm.8BF61CA1A6C6412D85E2D532BCCA39FF.edm" localSheetId="4" hidden="1">#REF!</definedName>
    <definedName name="_bdm.8C147324C309445EA682735C08D17EB0.edm" localSheetId="5" hidden="1">#REF!</definedName>
    <definedName name="_bdm.8C147324C309445EA682735C08D17EB0.edm" localSheetId="18" hidden="1">#REF!</definedName>
    <definedName name="_bdm.8C147324C309445EA682735C08D17EB0.edm" localSheetId="19" hidden="1">#REF!</definedName>
    <definedName name="_bdm.8C147324C309445EA682735C08D17EB0.edm" localSheetId="17" hidden="1">#REF!</definedName>
    <definedName name="_bdm.8C147324C309445EA682735C08D17EB0.edm" localSheetId="1" hidden="1">#REF!</definedName>
    <definedName name="_bdm.8C147324C309445EA682735C08D17EB0.edm" localSheetId="4" hidden="1">#REF!</definedName>
    <definedName name="_bdm.8C768DD51CC3430591BE5E03995D7BCA.edm" localSheetId="5" hidden="1">#REF!</definedName>
    <definedName name="_bdm.8C768DD51CC3430591BE5E03995D7BCA.edm" localSheetId="18" hidden="1">#REF!</definedName>
    <definedName name="_bdm.8C768DD51CC3430591BE5E03995D7BCA.edm" localSheetId="19" hidden="1">#REF!</definedName>
    <definedName name="_bdm.8C768DD51CC3430591BE5E03995D7BCA.edm" localSheetId="17" hidden="1">#REF!</definedName>
    <definedName name="_bdm.8C768DD51CC3430591BE5E03995D7BCA.edm" localSheetId="1" hidden="1">#REF!</definedName>
    <definedName name="_bdm.8C768DD51CC3430591BE5E03995D7BCA.edm" localSheetId="4" hidden="1">#REF!</definedName>
    <definedName name="_bdm.8CC59E4BB7D44F41ACFF1E3FA4960F6B.edm" localSheetId="5" hidden="1">#REF!</definedName>
    <definedName name="_bdm.8CC59E4BB7D44F41ACFF1E3FA4960F6B.edm" localSheetId="18" hidden="1">#REF!</definedName>
    <definedName name="_bdm.8CC59E4BB7D44F41ACFF1E3FA4960F6B.edm" localSheetId="19" hidden="1">#REF!</definedName>
    <definedName name="_bdm.8CC59E4BB7D44F41ACFF1E3FA4960F6B.edm" localSheetId="17" hidden="1">#REF!</definedName>
    <definedName name="_bdm.8CC59E4BB7D44F41ACFF1E3FA4960F6B.edm" localSheetId="1" hidden="1">#REF!</definedName>
    <definedName name="_bdm.8CC59E4BB7D44F41ACFF1E3FA4960F6B.edm" localSheetId="4" hidden="1">#REF!</definedName>
    <definedName name="_bdm.8CF71BD78C954BEA9353E156AA692415.edm" localSheetId="5" hidden="1">#REF!</definedName>
    <definedName name="_bdm.8CF71BD78C954BEA9353E156AA692415.edm" localSheetId="18" hidden="1">#REF!</definedName>
    <definedName name="_bdm.8CF71BD78C954BEA9353E156AA692415.edm" localSheetId="19" hidden="1">#REF!</definedName>
    <definedName name="_bdm.8CF71BD78C954BEA9353E156AA692415.edm" localSheetId="17" hidden="1">#REF!</definedName>
    <definedName name="_bdm.8CF71BD78C954BEA9353E156AA692415.edm" localSheetId="1" hidden="1">#REF!</definedName>
    <definedName name="_bdm.8CF71BD78C954BEA9353E156AA692415.edm" localSheetId="4" hidden="1">#REF!</definedName>
    <definedName name="_bdm.8D786F80AD964455ABF193084FCAA94A.edm" localSheetId="5" hidden="1">#REF!</definedName>
    <definedName name="_bdm.8D786F80AD964455ABF193084FCAA94A.edm" localSheetId="18" hidden="1">#REF!</definedName>
    <definedName name="_bdm.8D786F80AD964455ABF193084FCAA94A.edm" localSheetId="19" hidden="1">#REF!</definedName>
    <definedName name="_bdm.8D786F80AD964455ABF193084FCAA94A.edm" localSheetId="17" hidden="1">#REF!</definedName>
    <definedName name="_bdm.8D786F80AD964455ABF193084FCAA94A.edm" localSheetId="1" hidden="1">#REF!</definedName>
    <definedName name="_bdm.8D786F80AD964455ABF193084FCAA94A.edm" localSheetId="4" hidden="1">#REF!</definedName>
    <definedName name="_bdm.8DE2A898EBD048DAA96CC02D81B029EE.edm" localSheetId="5" hidden="1">#REF!</definedName>
    <definedName name="_bdm.8DE2A898EBD048DAA96CC02D81B029EE.edm" localSheetId="18" hidden="1">#REF!</definedName>
    <definedName name="_bdm.8DE2A898EBD048DAA96CC02D81B029EE.edm" localSheetId="19" hidden="1">#REF!</definedName>
    <definedName name="_bdm.8DE2A898EBD048DAA96CC02D81B029EE.edm" localSheetId="17" hidden="1">#REF!</definedName>
    <definedName name="_bdm.8DE2A898EBD048DAA96CC02D81B029EE.edm" localSheetId="1" hidden="1">#REF!</definedName>
    <definedName name="_bdm.8DE2A898EBD048DAA96CC02D81B029EE.edm" localSheetId="4" hidden="1">#REF!</definedName>
    <definedName name="_bdm.8E0702AD4A774002AA52F0BD9F8C5180.edm" localSheetId="5" hidden="1">#REF!</definedName>
    <definedName name="_bdm.8E0702AD4A774002AA52F0BD9F8C5180.edm" localSheetId="18" hidden="1">#REF!</definedName>
    <definedName name="_bdm.8E0702AD4A774002AA52F0BD9F8C5180.edm" localSheetId="19" hidden="1">#REF!</definedName>
    <definedName name="_bdm.8E0702AD4A774002AA52F0BD9F8C5180.edm" localSheetId="17" hidden="1">#REF!</definedName>
    <definedName name="_bdm.8E0702AD4A774002AA52F0BD9F8C5180.edm" localSheetId="1" hidden="1">#REF!</definedName>
    <definedName name="_bdm.8E0702AD4A774002AA52F0BD9F8C5180.edm" localSheetId="4" hidden="1">#REF!</definedName>
    <definedName name="_bdm.8E547CC1163844908E0F551B26656FF0.edm" localSheetId="5" hidden="1">#REF!</definedName>
    <definedName name="_bdm.8E547CC1163844908E0F551B26656FF0.edm" localSheetId="18" hidden="1">#REF!</definedName>
    <definedName name="_bdm.8E547CC1163844908E0F551B26656FF0.edm" localSheetId="19" hidden="1">#REF!</definedName>
    <definedName name="_bdm.8E547CC1163844908E0F551B26656FF0.edm" localSheetId="17" hidden="1">#REF!</definedName>
    <definedName name="_bdm.8E547CC1163844908E0F551B26656FF0.edm" localSheetId="1" hidden="1">#REF!</definedName>
    <definedName name="_bdm.8E547CC1163844908E0F551B26656FF0.edm" localSheetId="4" hidden="1">#REF!</definedName>
    <definedName name="_bdm.8EC6201627504C9A8611A5BAE031CAB9.edm" localSheetId="5" hidden="1">#REF!</definedName>
    <definedName name="_bdm.8EC6201627504C9A8611A5BAE031CAB9.edm" localSheetId="18" hidden="1">#REF!</definedName>
    <definedName name="_bdm.8EC6201627504C9A8611A5BAE031CAB9.edm" localSheetId="19" hidden="1">#REF!</definedName>
    <definedName name="_bdm.8EC6201627504C9A8611A5BAE031CAB9.edm" localSheetId="17" hidden="1">#REF!</definedName>
    <definedName name="_bdm.8EC6201627504C9A8611A5BAE031CAB9.edm" localSheetId="1" hidden="1">#REF!</definedName>
    <definedName name="_bdm.8EC6201627504C9A8611A5BAE031CAB9.edm" localSheetId="4" hidden="1">#REF!</definedName>
    <definedName name="_bdm.8F4158684B88416EA7CB985407AC6EC0.edm" localSheetId="5" hidden="1">#REF!</definedName>
    <definedName name="_bdm.8F4158684B88416EA7CB985407AC6EC0.edm" localSheetId="18" hidden="1">#REF!</definedName>
    <definedName name="_bdm.8F4158684B88416EA7CB985407AC6EC0.edm" localSheetId="19" hidden="1">#REF!</definedName>
    <definedName name="_bdm.8F4158684B88416EA7CB985407AC6EC0.edm" localSheetId="17" hidden="1">#REF!</definedName>
    <definedName name="_bdm.8F4158684B88416EA7CB985407AC6EC0.edm" localSheetId="1" hidden="1">#REF!</definedName>
    <definedName name="_bdm.8F4158684B88416EA7CB985407AC6EC0.edm" localSheetId="4" hidden="1">#REF!</definedName>
    <definedName name="_bdm.8F8B954D78EF4FBAB1219080923E136B.edm" localSheetId="5" hidden="1">#REF!</definedName>
    <definedName name="_bdm.8F8B954D78EF4FBAB1219080923E136B.edm" localSheetId="18" hidden="1">#REF!</definedName>
    <definedName name="_bdm.8F8B954D78EF4FBAB1219080923E136B.edm" localSheetId="19" hidden="1">#REF!</definedName>
    <definedName name="_bdm.8F8B954D78EF4FBAB1219080923E136B.edm" localSheetId="17" hidden="1">#REF!</definedName>
    <definedName name="_bdm.8F8B954D78EF4FBAB1219080923E136B.edm" localSheetId="1" hidden="1">#REF!</definedName>
    <definedName name="_bdm.8F8B954D78EF4FBAB1219080923E136B.edm" localSheetId="4" hidden="1">#REF!</definedName>
    <definedName name="_bdm.8FA1985E0CDF48B2B399B80E6F80216C.edm" localSheetId="5" hidden="1">#REF!</definedName>
    <definedName name="_bdm.8FA1985E0CDF48B2B399B80E6F80216C.edm" localSheetId="18" hidden="1">#REF!</definedName>
    <definedName name="_bdm.8FA1985E0CDF48B2B399B80E6F80216C.edm" localSheetId="19" hidden="1">#REF!</definedName>
    <definedName name="_bdm.8FA1985E0CDF48B2B399B80E6F80216C.edm" localSheetId="17" hidden="1">#REF!</definedName>
    <definedName name="_bdm.8FA1985E0CDF48B2B399B80E6F80216C.edm" localSheetId="1" hidden="1">#REF!</definedName>
    <definedName name="_bdm.8FA1985E0CDF48B2B399B80E6F80216C.edm" localSheetId="4" hidden="1">#REF!</definedName>
    <definedName name="_bdm.90225EB33C8D4A5A9E8BF5BE05314EAB.edm" localSheetId="5" hidden="1">#REF!</definedName>
    <definedName name="_bdm.90225EB33C8D4A5A9E8BF5BE05314EAB.edm" localSheetId="18" hidden="1">#REF!</definedName>
    <definedName name="_bdm.90225EB33C8D4A5A9E8BF5BE05314EAB.edm" localSheetId="19" hidden="1">#REF!</definedName>
    <definedName name="_bdm.90225EB33C8D4A5A9E8BF5BE05314EAB.edm" localSheetId="17" hidden="1">#REF!</definedName>
    <definedName name="_bdm.90225EB33C8D4A5A9E8BF5BE05314EAB.edm" localSheetId="1" hidden="1">#REF!</definedName>
    <definedName name="_bdm.90225EB33C8D4A5A9E8BF5BE05314EAB.edm" localSheetId="4" hidden="1">#REF!</definedName>
    <definedName name="_bdm.9027787DC54C49FEABAA158B7455823D.edm" localSheetId="5" hidden="1">#REF!</definedName>
    <definedName name="_bdm.9027787DC54C49FEABAA158B7455823D.edm" localSheetId="18" hidden="1">#REF!</definedName>
    <definedName name="_bdm.9027787DC54C49FEABAA158B7455823D.edm" localSheetId="19" hidden="1">#REF!</definedName>
    <definedName name="_bdm.9027787DC54C49FEABAA158B7455823D.edm" localSheetId="17" hidden="1">#REF!</definedName>
    <definedName name="_bdm.9027787DC54C49FEABAA158B7455823D.edm" localSheetId="1" hidden="1">#REF!</definedName>
    <definedName name="_bdm.9027787DC54C49FEABAA158B7455823D.edm" localSheetId="4" hidden="1">#REF!</definedName>
    <definedName name="_bdm.90614747F537498FAF3A8A9DAA04693D.edm" localSheetId="5" hidden="1">#REF!</definedName>
    <definedName name="_bdm.90614747F537498FAF3A8A9DAA04693D.edm" localSheetId="18" hidden="1">#REF!</definedName>
    <definedName name="_bdm.90614747F537498FAF3A8A9DAA04693D.edm" localSheetId="19" hidden="1">#REF!</definedName>
    <definedName name="_bdm.90614747F537498FAF3A8A9DAA04693D.edm" localSheetId="17" hidden="1">#REF!</definedName>
    <definedName name="_bdm.90614747F537498FAF3A8A9DAA04693D.edm" localSheetId="1" hidden="1">#REF!</definedName>
    <definedName name="_bdm.90614747F537498FAF3A8A9DAA04693D.edm" localSheetId="4" hidden="1">#REF!</definedName>
    <definedName name="_bdm.90E510ED5BF444A88A2236A4C24FFD3B.edm" localSheetId="5" hidden="1">#REF!</definedName>
    <definedName name="_bdm.90E510ED5BF444A88A2236A4C24FFD3B.edm" localSheetId="18" hidden="1">#REF!</definedName>
    <definedName name="_bdm.90E510ED5BF444A88A2236A4C24FFD3B.edm" localSheetId="19" hidden="1">#REF!</definedName>
    <definedName name="_bdm.90E510ED5BF444A88A2236A4C24FFD3B.edm" localSheetId="17" hidden="1">#REF!</definedName>
    <definedName name="_bdm.90E510ED5BF444A88A2236A4C24FFD3B.edm" localSheetId="1" hidden="1">#REF!</definedName>
    <definedName name="_bdm.90E510ED5BF444A88A2236A4C24FFD3B.edm" localSheetId="4" hidden="1">#REF!</definedName>
    <definedName name="_bdm.91256DEFD51A40FF892D5A2C56C7C81E.edm" localSheetId="5" hidden="1">#REF!</definedName>
    <definedName name="_bdm.91256DEFD51A40FF892D5A2C56C7C81E.edm" localSheetId="18" hidden="1">#REF!</definedName>
    <definedName name="_bdm.91256DEFD51A40FF892D5A2C56C7C81E.edm" localSheetId="19" hidden="1">#REF!</definedName>
    <definedName name="_bdm.91256DEFD51A40FF892D5A2C56C7C81E.edm" localSheetId="17" hidden="1">#REF!</definedName>
    <definedName name="_bdm.91256DEFD51A40FF892D5A2C56C7C81E.edm" localSheetId="1" hidden="1">#REF!</definedName>
    <definedName name="_bdm.91256DEFD51A40FF892D5A2C56C7C81E.edm" localSheetId="4" hidden="1">#REF!</definedName>
    <definedName name="_bdm.916B6E9C9F77451EB9047C1CD4229A17.edm" localSheetId="5" hidden="1">#REF!</definedName>
    <definedName name="_bdm.916B6E9C9F77451EB9047C1CD4229A17.edm" localSheetId="18" hidden="1">#REF!</definedName>
    <definedName name="_bdm.916B6E9C9F77451EB9047C1CD4229A17.edm" localSheetId="19" hidden="1">#REF!</definedName>
    <definedName name="_bdm.916B6E9C9F77451EB9047C1CD4229A17.edm" localSheetId="17" hidden="1">#REF!</definedName>
    <definedName name="_bdm.916B6E9C9F77451EB9047C1CD4229A17.edm" localSheetId="1" hidden="1">#REF!</definedName>
    <definedName name="_bdm.916B6E9C9F77451EB9047C1CD4229A17.edm" localSheetId="4" hidden="1">#REF!</definedName>
    <definedName name="_bdm.91971C99883D4AF5BBEEB41342A6F4CF.edm" localSheetId="5" hidden="1">#REF!</definedName>
    <definedName name="_bdm.91971C99883D4AF5BBEEB41342A6F4CF.edm" localSheetId="18" hidden="1">#REF!</definedName>
    <definedName name="_bdm.91971C99883D4AF5BBEEB41342A6F4CF.edm" localSheetId="19" hidden="1">#REF!</definedName>
    <definedName name="_bdm.91971C99883D4AF5BBEEB41342A6F4CF.edm" localSheetId="17" hidden="1">#REF!</definedName>
    <definedName name="_bdm.91971C99883D4AF5BBEEB41342A6F4CF.edm" localSheetId="1" hidden="1">#REF!</definedName>
    <definedName name="_bdm.91971C99883D4AF5BBEEB41342A6F4CF.edm" localSheetId="4" hidden="1">#REF!</definedName>
    <definedName name="_bdm.91C7BD26798A4845B129CFE48E84605B.edm" localSheetId="5" hidden="1">#REF!</definedName>
    <definedName name="_bdm.91C7BD26798A4845B129CFE48E84605B.edm" localSheetId="18" hidden="1">#REF!</definedName>
    <definedName name="_bdm.91C7BD26798A4845B129CFE48E84605B.edm" localSheetId="19" hidden="1">#REF!</definedName>
    <definedName name="_bdm.91C7BD26798A4845B129CFE48E84605B.edm" localSheetId="17" hidden="1">#REF!</definedName>
    <definedName name="_bdm.91C7BD26798A4845B129CFE48E84605B.edm" localSheetId="1" hidden="1">#REF!</definedName>
    <definedName name="_bdm.91C7BD26798A4845B129CFE48E84605B.edm" localSheetId="4" hidden="1">#REF!</definedName>
    <definedName name="_bdm.9205384EFDA34BCE81D95CC17B05D24D.edm" localSheetId="5" hidden="1">#REF!</definedName>
    <definedName name="_bdm.9205384EFDA34BCE81D95CC17B05D24D.edm" localSheetId="18" hidden="1">#REF!</definedName>
    <definedName name="_bdm.9205384EFDA34BCE81D95CC17B05D24D.edm" localSheetId="19" hidden="1">#REF!</definedName>
    <definedName name="_bdm.9205384EFDA34BCE81D95CC17B05D24D.edm" localSheetId="17" hidden="1">#REF!</definedName>
    <definedName name="_bdm.9205384EFDA34BCE81D95CC17B05D24D.edm" localSheetId="1" hidden="1">#REF!</definedName>
    <definedName name="_bdm.9205384EFDA34BCE81D95CC17B05D24D.edm" localSheetId="4" hidden="1">#REF!</definedName>
    <definedName name="_bdm.92215600063C4A4CB2833BB516FDC278.edm" localSheetId="5" hidden="1">#REF!</definedName>
    <definedName name="_bdm.92215600063C4A4CB2833BB516FDC278.edm" localSheetId="18" hidden="1">#REF!</definedName>
    <definedName name="_bdm.92215600063C4A4CB2833BB516FDC278.edm" localSheetId="19" hidden="1">#REF!</definedName>
    <definedName name="_bdm.92215600063C4A4CB2833BB516FDC278.edm" localSheetId="17" hidden="1">#REF!</definedName>
    <definedName name="_bdm.92215600063C4A4CB2833BB516FDC278.edm" localSheetId="1" hidden="1">#REF!</definedName>
    <definedName name="_bdm.92215600063C4A4CB2833BB516FDC278.edm" localSheetId="4" hidden="1">#REF!</definedName>
    <definedName name="_bdm.922FDD902EEC4C09BBAB90EF442E7FEE.edm" localSheetId="5" hidden="1">#REF!</definedName>
    <definedName name="_bdm.922FDD902EEC4C09BBAB90EF442E7FEE.edm" localSheetId="18" hidden="1">#REF!</definedName>
    <definedName name="_bdm.922FDD902EEC4C09BBAB90EF442E7FEE.edm" localSheetId="19" hidden="1">#REF!</definedName>
    <definedName name="_bdm.922FDD902EEC4C09BBAB90EF442E7FEE.edm" localSheetId="17" hidden="1">#REF!</definedName>
    <definedName name="_bdm.922FDD902EEC4C09BBAB90EF442E7FEE.edm" localSheetId="1" hidden="1">#REF!</definedName>
    <definedName name="_bdm.922FDD902EEC4C09BBAB90EF442E7FEE.edm" localSheetId="4" hidden="1">#REF!</definedName>
    <definedName name="_bdm.9256B42B2B034973BEA7B7B4D93DF597.edm" localSheetId="5" hidden="1">#REF!</definedName>
    <definedName name="_bdm.9256B42B2B034973BEA7B7B4D93DF597.edm" localSheetId="18" hidden="1">#REF!</definedName>
    <definedName name="_bdm.9256B42B2B034973BEA7B7B4D93DF597.edm" localSheetId="19" hidden="1">#REF!</definedName>
    <definedName name="_bdm.9256B42B2B034973BEA7B7B4D93DF597.edm" localSheetId="17" hidden="1">#REF!</definedName>
    <definedName name="_bdm.9256B42B2B034973BEA7B7B4D93DF597.edm" localSheetId="1" hidden="1">#REF!</definedName>
    <definedName name="_bdm.9256B42B2B034973BEA7B7B4D93DF597.edm" localSheetId="4" hidden="1">#REF!</definedName>
    <definedName name="_bdm.928C14155B6040C680BAD91FFD438403.edm" localSheetId="5" hidden="1">#REF!</definedName>
    <definedName name="_bdm.928C14155B6040C680BAD91FFD438403.edm" localSheetId="18" hidden="1">#REF!</definedName>
    <definedName name="_bdm.928C14155B6040C680BAD91FFD438403.edm" localSheetId="19" hidden="1">#REF!</definedName>
    <definedName name="_bdm.928C14155B6040C680BAD91FFD438403.edm" localSheetId="17" hidden="1">#REF!</definedName>
    <definedName name="_bdm.928C14155B6040C680BAD91FFD438403.edm" localSheetId="1" hidden="1">#REF!</definedName>
    <definedName name="_bdm.928C14155B6040C680BAD91FFD438403.edm" localSheetId="4" hidden="1">#REF!</definedName>
    <definedName name="_bdm.929547C8CDD745FABBF3DEAC955EBF64.edm" localSheetId="5" hidden="1">#REF!</definedName>
    <definedName name="_bdm.929547C8CDD745FABBF3DEAC955EBF64.edm" localSheetId="18" hidden="1">#REF!</definedName>
    <definedName name="_bdm.929547C8CDD745FABBF3DEAC955EBF64.edm" localSheetId="19" hidden="1">#REF!</definedName>
    <definedName name="_bdm.929547C8CDD745FABBF3DEAC955EBF64.edm" localSheetId="17" hidden="1">#REF!</definedName>
    <definedName name="_bdm.929547C8CDD745FABBF3DEAC955EBF64.edm" localSheetId="1" hidden="1">#REF!</definedName>
    <definedName name="_bdm.929547C8CDD745FABBF3DEAC955EBF64.edm" localSheetId="4" hidden="1">#REF!</definedName>
    <definedName name="_bdm.93A569A43B0747B3B9F5132AD04BB1EA.edm" localSheetId="5" hidden="1">#REF!</definedName>
    <definedName name="_bdm.93A569A43B0747B3B9F5132AD04BB1EA.edm" localSheetId="18" hidden="1">#REF!</definedName>
    <definedName name="_bdm.93A569A43B0747B3B9F5132AD04BB1EA.edm" localSheetId="19" hidden="1">#REF!</definedName>
    <definedName name="_bdm.93A569A43B0747B3B9F5132AD04BB1EA.edm" localSheetId="17" hidden="1">#REF!</definedName>
    <definedName name="_bdm.93A569A43B0747B3B9F5132AD04BB1EA.edm" localSheetId="1" hidden="1">#REF!</definedName>
    <definedName name="_bdm.93A569A43B0747B3B9F5132AD04BB1EA.edm" localSheetId="4" hidden="1">#REF!</definedName>
    <definedName name="_bdm.943B980225B3467390213E911224FDDE.edm" localSheetId="5" hidden="1">#REF!</definedName>
    <definedName name="_bdm.943B980225B3467390213E911224FDDE.edm" localSheetId="18" hidden="1">#REF!</definedName>
    <definedName name="_bdm.943B980225B3467390213E911224FDDE.edm" localSheetId="19" hidden="1">#REF!</definedName>
    <definedName name="_bdm.943B980225B3467390213E911224FDDE.edm" localSheetId="17" hidden="1">#REF!</definedName>
    <definedName name="_bdm.943B980225B3467390213E911224FDDE.edm" localSheetId="1" hidden="1">#REF!</definedName>
    <definedName name="_bdm.943B980225B3467390213E911224FDDE.edm" localSheetId="4" hidden="1">#REF!</definedName>
    <definedName name="_bdm.94B412E3F2E94671B7E9E3BD5269D1CC.edm" localSheetId="5" hidden="1">#REF!</definedName>
    <definedName name="_bdm.94B412E3F2E94671B7E9E3BD5269D1CC.edm" localSheetId="18" hidden="1">#REF!</definedName>
    <definedName name="_bdm.94B412E3F2E94671B7E9E3BD5269D1CC.edm" localSheetId="19" hidden="1">#REF!</definedName>
    <definedName name="_bdm.94B412E3F2E94671B7E9E3BD5269D1CC.edm" localSheetId="17" hidden="1">#REF!</definedName>
    <definedName name="_bdm.94B412E3F2E94671B7E9E3BD5269D1CC.edm" localSheetId="1" hidden="1">#REF!</definedName>
    <definedName name="_bdm.94B412E3F2E94671B7E9E3BD5269D1CC.edm" localSheetId="4" hidden="1">#REF!</definedName>
    <definedName name="_bdm.94E5B77D8B1A4104B4F8E081010F21CE.edm" localSheetId="5" hidden="1">#REF!</definedName>
    <definedName name="_bdm.94E5B77D8B1A4104B4F8E081010F21CE.edm" localSheetId="18" hidden="1">#REF!</definedName>
    <definedName name="_bdm.94E5B77D8B1A4104B4F8E081010F21CE.edm" localSheetId="19" hidden="1">#REF!</definedName>
    <definedName name="_bdm.94E5B77D8B1A4104B4F8E081010F21CE.edm" localSheetId="17" hidden="1">#REF!</definedName>
    <definedName name="_bdm.94E5B77D8B1A4104B4F8E081010F21CE.edm" localSheetId="1" hidden="1">#REF!</definedName>
    <definedName name="_bdm.94E5B77D8B1A4104B4F8E081010F21CE.edm" localSheetId="4" hidden="1">#REF!</definedName>
    <definedName name="_bdm.952A5FDC98234B33955925C5D03C4D90.edm" localSheetId="5" hidden="1">#REF!</definedName>
    <definedName name="_bdm.952A5FDC98234B33955925C5D03C4D90.edm" localSheetId="18" hidden="1">#REF!</definedName>
    <definedName name="_bdm.952A5FDC98234B33955925C5D03C4D90.edm" localSheetId="19" hidden="1">#REF!</definedName>
    <definedName name="_bdm.952A5FDC98234B33955925C5D03C4D90.edm" localSheetId="17" hidden="1">#REF!</definedName>
    <definedName name="_bdm.952A5FDC98234B33955925C5D03C4D90.edm" localSheetId="1" hidden="1">#REF!</definedName>
    <definedName name="_bdm.952A5FDC98234B33955925C5D03C4D90.edm" localSheetId="4" hidden="1">#REF!</definedName>
    <definedName name="_bdm.957EFAD7A6BA44F783FFBF960B9DE1DD.edm" localSheetId="5" hidden="1">#REF!</definedName>
    <definedName name="_bdm.957EFAD7A6BA44F783FFBF960B9DE1DD.edm" localSheetId="18" hidden="1">#REF!</definedName>
    <definedName name="_bdm.957EFAD7A6BA44F783FFBF960B9DE1DD.edm" localSheetId="19" hidden="1">#REF!</definedName>
    <definedName name="_bdm.957EFAD7A6BA44F783FFBF960B9DE1DD.edm" localSheetId="17" hidden="1">#REF!</definedName>
    <definedName name="_bdm.957EFAD7A6BA44F783FFBF960B9DE1DD.edm" localSheetId="1" hidden="1">#REF!</definedName>
    <definedName name="_bdm.957EFAD7A6BA44F783FFBF960B9DE1DD.edm" localSheetId="4" hidden="1">#REF!</definedName>
    <definedName name="_bdm.95B47ED72D704952AC0B3C9B66FC2DFF.edm" localSheetId="5" hidden="1">#REF!</definedName>
    <definedName name="_bdm.95B47ED72D704952AC0B3C9B66FC2DFF.edm" localSheetId="18" hidden="1">#REF!</definedName>
    <definedName name="_bdm.95B47ED72D704952AC0B3C9B66FC2DFF.edm" localSheetId="19" hidden="1">#REF!</definedName>
    <definedName name="_bdm.95B47ED72D704952AC0B3C9B66FC2DFF.edm" localSheetId="17" hidden="1">#REF!</definedName>
    <definedName name="_bdm.95B47ED72D704952AC0B3C9B66FC2DFF.edm" localSheetId="1" hidden="1">#REF!</definedName>
    <definedName name="_bdm.95B47ED72D704952AC0B3C9B66FC2DFF.edm" localSheetId="4" hidden="1">#REF!</definedName>
    <definedName name="_bdm.95E2E3CCDB094C3EA033A414137D233A.edm" localSheetId="5" hidden="1">#REF!</definedName>
    <definedName name="_bdm.95E2E3CCDB094C3EA033A414137D233A.edm" localSheetId="18" hidden="1">#REF!</definedName>
    <definedName name="_bdm.95E2E3CCDB094C3EA033A414137D233A.edm" localSheetId="19" hidden="1">#REF!</definedName>
    <definedName name="_bdm.95E2E3CCDB094C3EA033A414137D233A.edm" localSheetId="17" hidden="1">#REF!</definedName>
    <definedName name="_bdm.95E2E3CCDB094C3EA033A414137D233A.edm" localSheetId="1" hidden="1">#REF!</definedName>
    <definedName name="_bdm.95E2E3CCDB094C3EA033A414137D233A.edm" localSheetId="4" hidden="1">#REF!</definedName>
    <definedName name="_bdm.95E95B16218C43C19F76C5B65F59F2AF.edm" localSheetId="5" hidden="1">#REF!</definedName>
    <definedName name="_bdm.95E95B16218C43C19F76C5B65F59F2AF.edm" localSheetId="18" hidden="1">#REF!</definedName>
    <definedName name="_bdm.95E95B16218C43C19F76C5B65F59F2AF.edm" localSheetId="19" hidden="1">#REF!</definedName>
    <definedName name="_bdm.95E95B16218C43C19F76C5B65F59F2AF.edm" localSheetId="17" hidden="1">#REF!</definedName>
    <definedName name="_bdm.95E95B16218C43C19F76C5B65F59F2AF.edm" localSheetId="1" hidden="1">#REF!</definedName>
    <definedName name="_bdm.95E95B16218C43C19F76C5B65F59F2AF.edm" localSheetId="4" hidden="1">#REF!</definedName>
    <definedName name="_bdm.964E64AD212E4D24B81992AB0BF0E88F.edm" localSheetId="5" hidden="1">#REF!</definedName>
    <definedName name="_bdm.964E64AD212E4D24B81992AB0BF0E88F.edm" localSheetId="18" hidden="1">#REF!</definedName>
    <definedName name="_bdm.964E64AD212E4D24B81992AB0BF0E88F.edm" localSheetId="19" hidden="1">#REF!</definedName>
    <definedName name="_bdm.964E64AD212E4D24B81992AB0BF0E88F.edm" localSheetId="17" hidden="1">#REF!</definedName>
    <definedName name="_bdm.964E64AD212E4D24B81992AB0BF0E88F.edm" localSheetId="1" hidden="1">#REF!</definedName>
    <definedName name="_bdm.964E64AD212E4D24B81992AB0BF0E88F.edm" localSheetId="4" hidden="1">#REF!</definedName>
    <definedName name="_bdm.9656E9BDD533440E92D8E820C7CB9DDF.edm" localSheetId="5" hidden="1">#REF!</definedName>
    <definedName name="_bdm.9656E9BDD533440E92D8E820C7CB9DDF.edm" localSheetId="18" hidden="1">#REF!</definedName>
    <definedName name="_bdm.9656E9BDD533440E92D8E820C7CB9DDF.edm" localSheetId="19" hidden="1">#REF!</definedName>
    <definedName name="_bdm.9656E9BDD533440E92D8E820C7CB9DDF.edm" localSheetId="17" hidden="1">#REF!</definedName>
    <definedName name="_bdm.9656E9BDD533440E92D8E820C7CB9DDF.edm" localSheetId="1" hidden="1">#REF!</definedName>
    <definedName name="_bdm.9656E9BDD533440E92D8E820C7CB9DDF.edm" localSheetId="4" hidden="1">#REF!</definedName>
    <definedName name="_bdm.96B32390A0564BFFB123180EF5056A04.edm" localSheetId="5" hidden="1">#REF!</definedName>
    <definedName name="_bdm.96B32390A0564BFFB123180EF5056A04.edm" localSheetId="18" hidden="1">#REF!</definedName>
    <definedName name="_bdm.96B32390A0564BFFB123180EF5056A04.edm" localSheetId="19" hidden="1">#REF!</definedName>
    <definedName name="_bdm.96B32390A0564BFFB123180EF5056A04.edm" localSheetId="17" hidden="1">#REF!</definedName>
    <definedName name="_bdm.96B32390A0564BFFB123180EF5056A04.edm" localSheetId="1" hidden="1">#REF!</definedName>
    <definedName name="_bdm.96B32390A0564BFFB123180EF5056A04.edm" localSheetId="4" hidden="1">#REF!</definedName>
    <definedName name="_bdm.976D15B48041484E98DC9D361C109A25.edm" localSheetId="5" hidden="1">#REF!</definedName>
    <definedName name="_bdm.976D15B48041484E98DC9D361C109A25.edm" localSheetId="18" hidden="1">#REF!</definedName>
    <definedName name="_bdm.976D15B48041484E98DC9D361C109A25.edm" localSheetId="19" hidden="1">#REF!</definedName>
    <definedName name="_bdm.976D15B48041484E98DC9D361C109A25.edm" localSheetId="17" hidden="1">#REF!</definedName>
    <definedName name="_bdm.976D15B48041484E98DC9D361C109A25.edm" localSheetId="1" hidden="1">#REF!</definedName>
    <definedName name="_bdm.976D15B48041484E98DC9D361C109A25.edm" localSheetId="4" hidden="1">#REF!</definedName>
    <definedName name="_bdm.976E14CD93ED4D8D864D5317B3CFFF56.edm" localSheetId="5" hidden="1">#REF!</definedName>
    <definedName name="_bdm.976E14CD93ED4D8D864D5317B3CFFF56.edm" localSheetId="18" hidden="1">#REF!</definedName>
    <definedName name="_bdm.976E14CD93ED4D8D864D5317B3CFFF56.edm" localSheetId="19" hidden="1">#REF!</definedName>
    <definedName name="_bdm.976E14CD93ED4D8D864D5317B3CFFF56.edm" localSheetId="17" hidden="1">#REF!</definedName>
    <definedName name="_bdm.976E14CD93ED4D8D864D5317B3CFFF56.edm" localSheetId="1" hidden="1">#REF!</definedName>
    <definedName name="_bdm.976E14CD93ED4D8D864D5317B3CFFF56.edm" localSheetId="4" hidden="1">#REF!</definedName>
    <definedName name="_bdm.97AFAA34A868401F90D782A37C5D3898.edm" localSheetId="5" hidden="1">#REF!</definedName>
    <definedName name="_bdm.97AFAA34A868401F90D782A37C5D3898.edm" localSheetId="18" hidden="1">#REF!</definedName>
    <definedName name="_bdm.97AFAA34A868401F90D782A37C5D3898.edm" localSheetId="19" hidden="1">#REF!</definedName>
    <definedName name="_bdm.97AFAA34A868401F90D782A37C5D3898.edm" localSheetId="17" hidden="1">#REF!</definedName>
    <definedName name="_bdm.97AFAA34A868401F90D782A37C5D3898.edm" localSheetId="1" hidden="1">#REF!</definedName>
    <definedName name="_bdm.97AFAA34A868401F90D782A37C5D3898.edm" localSheetId="4" hidden="1">#REF!</definedName>
    <definedName name="_bdm.98247AC0BAC84BA0B14B7E1E89E1BD86.edm" localSheetId="5" hidden="1">#REF!</definedName>
    <definedName name="_bdm.98247AC0BAC84BA0B14B7E1E89E1BD86.edm" localSheetId="18" hidden="1">#REF!</definedName>
    <definedName name="_bdm.98247AC0BAC84BA0B14B7E1E89E1BD86.edm" localSheetId="19" hidden="1">#REF!</definedName>
    <definedName name="_bdm.98247AC0BAC84BA0B14B7E1E89E1BD86.edm" localSheetId="17" hidden="1">#REF!</definedName>
    <definedName name="_bdm.98247AC0BAC84BA0B14B7E1E89E1BD86.edm" localSheetId="1" hidden="1">#REF!</definedName>
    <definedName name="_bdm.98247AC0BAC84BA0B14B7E1E89E1BD86.edm" localSheetId="4" hidden="1">#REF!</definedName>
    <definedName name="_bdm.986B2FB5634A41A2AC466182CDB281B7.edm" localSheetId="5" hidden="1">#REF!</definedName>
    <definedName name="_bdm.986B2FB5634A41A2AC466182CDB281B7.edm" localSheetId="18" hidden="1">#REF!</definedName>
    <definedName name="_bdm.986B2FB5634A41A2AC466182CDB281B7.edm" localSheetId="19" hidden="1">#REF!</definedName>
    <definedName name="_bdm.986B2FB5634A41A2AC466182CDB281B7.edm" localSheetId="17" hidden="1">#REF!</definedName>
    <definedName name="_bdm.986B2FB5634A41A2AC466182CDB281B7.edm" localSheetId="1" hidden="1">#REF!</definedName>
    <definedName name="_bdm.986B2FB5634A41A2AC466182CDB281B7.edm" localSheetId="4" hidden="1">#REF!</definedName>
    <definedName name="_bdm.98B83BBB7DD6414BB9E798311DF6D48E.edm" localSheetId="5" hidden="1">#REF!</definedName>
    <definedName name="_bdm.98B83BBB7DD6414BB9E798311DF6D48E.edm" localSheetId="18" hidden="1">#REF!</definedName>
    <definedName name="_bdm.98B83BBB7DD6414BB9E798311DF6D48E.edm" localSheetId="19" hidden="1">#REF!</definedName>
    <definedName name="_bdm.98B83BBB7DD6414BB9E798311DF6D48E.edm" localSheetId="17" hidden="1">#REF!</definedName>
    <definedName name="_bdm.98B83BBB7DD6414BB9E798311DF6D48E.edm" localSheetId="1" hidden="1">#REF!</definedName>
    <definedName name="_bdm.98B83BBB7DD6414BB9E798311DF6D48E.edm" localSheetId="4" hidden="1">#REF!</definedName>
    <definedName name="_bdm.99224D90AE56499C89754D2F793A7A92.edm" localSheetId="5" hidden="1">#REF!</definedName>
    <definedName name="_bdm.99224D90AE56499C89754D2F793A7A92.edm" localSheetId="18" hidden="1">#REF!</definedName>
    <definedName name="_bdm.99224D90AE56499C89754D2F793A7A92.edm" localSheetId="19" hidden="1">#REF!</definedName>
    <definedName name="_bdm.99224D90AE56499C89754D2F793A7A92.edm" localSheetId="17" hidden="1">#REF!</definedName>
    <definedName name="_bdm.99224D90AE56499C89754D2F793A7A92.edm" localSheetId="1" hidden="1">#REF!</definedName>
    <definedName name="_bdm.99224D90AE56499C89754D2F793A7A92.edm" localSheetId="4" hidden="1">#REF!</definedName>
    <definedName name="_bdm.99265348AD584C5CBE911BE4E0596D2B.edm" localSheetId="5" hidden="1">#REF!</definedName>
    <definedName name="_bdm.99265348AD584C5CBE911BE4E0596D2B.edm" localSheetId="18" hidden="1">#REF!</definedName>
    <definedName name="_bdm.99265348AD584C5CBE911BE4E0596D2B.edm" localSheetId="19" hidden="1">#REF!</definedName>
    <definedName name="_bdm.99265348AD584C5CBE911BE4E0596D2B.edm" localSheetId="17" hidden="1">#REF!</definedName>
    <definedName name="_bdm.99265348AD584C5CBE911BE4E0596D2B.edm" localSheetId="1" hidden="1">#REF!</definedName>
    <definedName name="_bdm.99265348AD584C5CBE911BE4E0596D2B.edm" localSheetId="4" hidden="1">#REF!</definedName>
    <definedName name="_bdm.997AC94ED1CF40BDB9AE05C8EE107A06.edm" localSheetId="5" hidden="1">#REF!</definedName>
    <definedName name="_bdm.997AC94ED1CF40BDB9AE05C8EE107A06.edm" localSheetId="18" hidden="1">#REF!</definedName>
    <definedName name="_bdm.997AC94ED1CF40BDB9AE05C8EE107A06.edm" localSheetId="19" hidden="1">#REF!</definedName>
    <definedName name="_bdm.997AC94ED1CF40BDB9AE05C8EE107A06.edm" localSheetId="17" hidden="1">#REF!</definedName>
    <definedName name="_bdm.997AC94ED1CF40BDB9AE05C8EE107A06.edm" localSheetId="1" hidden="1">#REF!</definedName>
    <definedName name="_bdm.997AC94ED1CF40BDB9AE05C8EE107A06.edm" localSheetId="4" hidden="1">#REF!</definedName>
    <definedName name="_bdm.997C36688FCB4C3CA4E74149F57EA1A1.edm" localSheetId="5" hidden="1">#REF!</definedName>
    <definedName name="_bdm.997C36688FCB4C3CA4E74149F57EA1A1.edm" localSheetId="18" hidden="1">#REF!</definedName>
    <definedName name="_bdm.997C36688FCB4C3CA4E74149F57EA1A1.edm" localSheetId="19" hidden="1">#REF!</definedName>
    <definedName name="_bdm.997C36688FCB4C3CA4E74149F57EA1A1.edm" localSheetId="17" hidden="1">#REF!</definedName>
    <definedName name="_bdm.997C36688FCB4C3CA4E74149F57EA1A1.edm" localSheetId="1" hidden="1">#REF!</definedName>
    <definedName name="_bdm.997C36688FCB4C3CA4E74149F57EA1A1.edm" localSheetId="4" hidden="1">#REF!</definedName>
    <definedName name="_bdm.99C6A0380B6C4E728A6410E208BD4DA4.edm" localSheetId="5" hidden="1">#REF!</definedName>
    <definedName name="_bdm.99C6A0380B6C4E728A6410E208BD4DA4.edm" localSheetId="18" hidden="1">#REF!</definedName>
    <definedName name="_bdm.99C6A0380B6C4E728A6410E208BD4DA4.edm" localSheetId="19" hidden="1">#REF!</definedName>
    <definedName name="_bdm.99C6A0380B6C4E728A6410E208BD4DA4.edm" localSheetId="17" hidden="1">#REF!</definedName>
    <definedName name="_bdm.99C6A0380B6C4E728A6410E208BD4DA4.edm" localSheetId="1" hidden="1">#REF!</definedName>
    <definedName name="_bdm.99C6A0380B6C4E728A6410E208BD4DA4.edm" localSheetId="4" hidden="1">#REF!</definedName>
    <definedName name="_bdm.99D2D9D8B20B4EFABD5ABFBBCC42F4B8.edm" localSheetId="5" hidden="1">#REF!</definedName>
    <definedName name="_bdm.99D2D9D8B20B4EFABD5ABFBBCC42F4B8.edm" localSheetId="18" hidden="1">#REF!</definedName>
    <definedName name="_bdm.99D2D9D8B20B4EFABD5ABFBBCC42F4B8.edm" localSheetId="19" hidden="1">#REF!</definedName>
    <definedName name="_bdm.99D2D9D8B20B4EFABD5ABFBBCC42F4B8.edm" localSheetId="17" hidden="1">#REF!</definedName>
    <definedName name="_bdm.99D2D9D8B20B4EFABD5ABFBBCC42F4B8.edm" localSheetId="1" hidden="1">#REF!</definedName>
    <definedName name="_bdm.99D2D9D8B20B4EFABD5ABFBBCC42F4B8.edm" localSheetId="4" hidden="1">#REF!</definedName>
    <definedName name="_bdm.9A5C4B77A7124B6EAF0481241E39699F.edm" localSheetId="5" hidden="1">#REF!</definedName>
    <definedName name="_bdm.9A5C4B77A7124B6EAF0481241E39699F.edm" localSheetId="18" hidden="1">#REF!</definedName>
    <definedName name="_bdm.9A5C4B77A7124B6EAF0481241E39699F.edm" localSheetId="19" hidden="1">#REF!</definedName>
    <definedName name="_bdm.9A5C4B77A7124B6EAF0481241E39699F.edm" localSheetId="17" hidden="1">#REF!</definedName>
    <definedName name="_bdm.9A5C4B77A7124B6EAF0481241E39699F.edm" localSheetId="1" hidden="1">#REF!</definedName>
    <definedName name="_bdm.9A5C4B77A7124B6EAF0481241E39699F.edm" localSheetId="4" hidden="1">#REF!</definedName>
    <definedName name="_bdm.9A7E49E2DBD44827B475DDC3340F475E.edm" localSheetId="5" hidden="1">#REF!</definedName>
    <definedName name="_bdm.9A7E49E2DBD44827B475DDC3340F475E.edm" localSheetId="18" hidden="1">#REF!</definedName>
    <definedName name="_bdm.9A7E49E2DBD44827B475DDC3340F475E.edm" localSheetId="19" hidden="1">#REF!</definedName>
    <definedName name="_bdm.9A7E49E2DBD44827B475DDC3340F475E.edm" localSheetId="17" hidden="1">#REF!</definedName>
    <definedName name="_bdm.9A7E49E2DBD44827B475DDC3340F475E.edm" localSheetId="1" hidden="1">#REF!</definedName>
    <definedName name="_bdm.9A7E49E2DBD44827B475DDC3340F475E.edm" localSheetId="4" hidden="1">#REF!</definedName>
    <definedName name="_bdm.9AE38EFD6DE547109EA41FBBCB916520.edm" localSheetId="5" hidden="1">#REF!</definedName>
    <definedName name="_bdm.9AE38EFD6DE547109EA41FBBCB916520.edm" localSheetId="18" hidden="1">#REF!</definedName>
    <definedName name="_bdm.9AE38EFD6DE547109EA41FBBCB916520.edm" localSheetId="19" hidden="1">#REF!</definedName>
    <definedName name="_bdm.9AE38EFD6DE547109EA41FBBCB916520.edm" localSheetId="17" hidden="1">#REF!</definedName>
    <definedName name="_bdm.9AE38EFD6DE547109EA41FBBCB916520.edm" localSheetId="1" hidden="1">#REF!</definedName>
    <definedName name="_bdm.9AE38EFD6DE547109EA41FBBCB916520.edm" localSheetId="4" hidden="1">#REF!</definedName>
    <definedName name="_bdm.9B6F362D22B949BD9CFEBB6C154BEB51.edm" localSheetId="5" hidden="1">#REF!</definedName>
    <definedName name="_bdm.9B6F362D22B949BD9CFEBB6C154BEB51.edm" localSheetId="18" hidden="1">#REF!</definedName>
    <definedName name="_bdm.9B6F362D22B949BD9CFEBB6C154BEB51.edm" localSheetId="19" hidden="1">#REF!</definedName>
    <definedName name="_bdm.9B6F362D22B949BD9CFEBB6C154BEB51.edm" localSheetId="17" hidden="1">#REF!</definedName>
    <definedName name="_bdm.9B6F362D22B949BD9CFEBB6C154BEB51.edm" localSheetId="1" hidden="1">#REF!</definedName>
    <definedName name="_bdm.9B6F362D22B949BD9CFEBB6C154BEB51.edm" localSheetId="4" hidden="1">#REF!</definedName>
    <definedName name="_bdm.9C528EEE65A3422B85DAB789DAD65BF0.edm" localSheetId="5" hidden="1">#REF!</definedName>
    <definedName name="_bdm.9C528EEE65A3422B85DAB789DAD65BF0.edm" localSheetId="18" hidden="1">#REF!</definedName>
    <definedName name="_bdm.9C528EEE65A3422B85DAB789DAD65BF0.edm" localSheetId="19" hidden="1">#REF!</definedName>
    <definedName name="_bdm.9C528EEE65A3422B85DAB789DAD65BF0.edm" localSheetId="17" hidden="1">#REF!</definedName>
    <definedName name="_bdm.9C528EEE65A3422B85DAB789DAD65BF0.edm" localSheetId="1" hidden="1">#REF!</definedName>
    <definedName name="_bdm.9C528EEE65A3422B85DAB789DAD65BF0.edm" localSheetId="4" hidden="1">#REF!</definedName>
    <definedName name="_bdm.9C542DB400E7433597A3ACA4A51D8E8E.edm" localSheetId="5" hidden="1">#REF!</definedName>
    <definedName name="_bdm.9C542DB400E7433597A3ACA4A51D8E8E.edm" localSheetId="18" hidden="1">#REF!</definedName>
    <definedName name="_bdm.9C542DB400E7433597A3ACA4A51D8E8E.edm" localSheetId="19" hidden="1">#REF!</definedName>
    <definedName name="_bdm.9C542DB400E7433597A3ACA4A51D8E8E.edm" localSheetId="17" hidden="1">#REF!</definedName>
    <definedName name="_bdm.9C542DB400E7433597A3ACA4A51D8E8E.edm" localSheetId="1" hidden="1">#REF!</definedName>
    <definedName name="_bdm.9C542DB400E7433597A3ACA4A51D8E8E.edm" localSheetId="4" hidden="1">#REF!</definedName>
    <definedName name="_bdm.9CB04493E27848B8AE444079EA4DD9D0.edm" localSheetId="5" hidden="1">#REF!</definedName>
    <definedName name="_bdm.9CB04493E27848B8AE444079EA4DD9D0.edm" localSheetId="18" hidden="1">#REF!</definedName>
    <definedName name="_bdm.9CB04493E27848B8AE444079EA4DD9D0.edm" localSheetId="19" hidden="1">#REF!</definedName>
    <definedName name="_bdm.9CB04493E27848B8AE444079EA4DD9D0.edm" localSheetId="17" hidden="1">#REF!</definedName>
    <definedName name="_bdm.9CB04493E27848B8AE444079EA4DD9D0.edm" localSheetId="1" hidden="1">#REF!</definedName>
    <definedName name="_bdm.9CB04493E27848B8AE444079EA4DD9D0.edm" localSheetId="4" hidden="1">#REF!</definedName>
    <definedName name="_bdm.9D024A978227416A9C680214D56D91E2.edm" localSheetId="5" hidden="1">#REF!</definedName>
    <definedName name="_bdm.9D024A978227416A9C680214D56D91E2.edm" localSheetId="18" hidden="1">#REF!</definedName>
    <definedName name="_bdm.9D024A978227416A9C680214D56D91E2.edm" localSheetId="19" hidden="1">#REF!</definedName>
    <definedName name="_bdm.9D024A978227416A9C680214D56D91E2.edm" localSheetId="17" hidden="1">#REF!</definedName>
    <definedName name="_bdm.9D024A978227416A9C680214D56D91E2.edm" localSheetId="1" hidden="1">#REF!</definedName>
    <definedName name="_bdm.9D024A978227416A9C680214D56D91E2.edm" localSheetId="4" hidden="1">#REF!</definedName>
    <definedName name="_bdm.9DAB6DC6FE5B491DA3AE0B838DA2610F.edm" localSheetId="5" hidden="1">#REF!</definedName>
    <definedName name="_bdm.9DAB6DC6FE5B491DA3AE0B838DA2610F.edm" localSheetId="18" hidden="1">#REF!</definedName>
    <definedName name="_bdm.9DAB6DC6FE5B491DA3AE0B838DA2610F.edm" localSheetId="19" hidden="1">#REF!</definedName>
    <definedName name="_bdm.9DAB6DC6FE5B491DA3AE0B838DA2610F.edm" localSheetId="17" hidden="1">#REF!</definedName>
    <definedName name="_bdm.9DAB6DC6FE5B491DA3AE0B838DA2610F.edm" localSheetId="1" hidden="1">#REF!</definedName>
    <definedName name="_bdm.9DAB6DC6FE5B491DA3AE0B838DA2610F.edm" localSheetId="4" hidden="1">#REF!</definedName>
    <definedName name="_bdm.9E32919D663E43E38F9D0ABA1F7C3AF8.edm" localSheetId="5" hidden="1">#REF!</definedName>
    <definedName name="_bdm.9E32919D663E43E38F9D0ABA1F7C3AF8.edm" localSheetId="18" hidden="1">#REF!</definedName>
    <definedName name="_bdm.9E32919D663E43E38F9D0ABA1F7C3AF8.edm" localSheetId="19" hidden="1">#REF!</definedName>
    <definedName name="_bdm.9E32919D663E43E38F9D0ABA1F7C3AF8.edm" localSheetId="17" hidden="1">#REF!</definedName>
    <definedName name="_bdm.9E32919D663E43E38F9D0ABA1F7C3AF8.edm" localSheetId="1" hidden="1">#REF!</definedName>
    <definedName name="_bdm.9E32919D663E43E38F9D0ABA1F7C3AF8.edm" localSheetId="4" hidden="1">#REF!</definedName>
    <definedName name="_bdm.9E99543F52AF4BAD8B8CC8B258711B5C.edm" localSheetId="5" hidden="1">#REF!</definedName>
    <definedName name="_bdm.9E99543F52AF4BAD8B8CC8B258711B5C.edm" localSheetId="18" hidden="1">#REF!</definedName>
    <definedName name="_bdm.9E99543F52AF4BAD8B8CC8B258711B5C.edm" localSheetId="19" hidden="1">#REF!</definedName>
    <definedName name="_bdm.9E99543F52AF4BAD8B8CC8B258711B5C.edm" localSheetId="17" hidden="1">#REF!</definedName>
    <definedName name="_bdm.9E99543F52AF4BAD8B8CC8B258711B5C.edm" localSheetId="1" hidden="1">#REF!</definedName>
    <definedName name="_bdm.9E99543F52AF4BAD8B8CC8B258711B5C.edm" localSheetId="4" hidden="1">#REF!</definedName>
    <definedName name="_bdm.9EBB4E1DC17A4A16B12173AED3FA5F5C.edm" localSheetId="5" hidden="1">#REF!</definedName>
    <definedName name="_bdm.9EBB4E1DC17A4A16B12173AED3FA5F5C.edm" localSheetId="18" hidden="1">#REF!</definedName>
    <definedName name="_bdm.9EBB4E1DC17A4A16B12173AED3FA5F5C.edm" localSheetId="19" hidden="1">#REF!</definedName>
    <definedName name="_bdm.9EBB4E1DC17A4A16B12173AED3FA5F5C.edm" localSheetId="17" hidden="1">#REF!</definedName>
    <definedName name="_bdm.9EBB4E1DC17A4A16B12173AED3FA5F5C.edm" localSheetId="1" hidden="1">#REF!</definedName>
    <definedName name="_bdm.9EBB4E1DC17A4A16B12173AED3FA5F5C.edm" localSheetId="4" hidden="1">#REF!</definedName>
    <definedName name="_bdm.9ED37538D80342EB82EC44C67A3D2DAB.edm" localSheetId="5" hidden="1">#REF!</definedName>
    <definedName name="_bdm.9ED37538D80342EB82EC44C67A3D2DAB.edm" localSheetId="18" hidden="1">#REF!</definedName>
    <definedName name="_bdm.9ED37538D80342EB82EC44C67A3D2DAB.edm" localSheetId="19" hidden="1">#REF!</definedName>
    <definedName name="_bdm.9ED37538D80342EB82EC44C67A3D2DAB.edm" localSheetId="17" hidden="1">#REF!</definedName>
    <definedName name="_bdm.9ED37538D80342EB82EC44C67A3D2DAB.edm" localSheetId="1" hidden="1">#REF!</definedName>
    <definedName name="_bdm.9ED37538D80342EB82EC44C67A3D2DAB.edm" localSheetId="4" hidden="1">#REF!</definedName>
    <definedName name="_bdm.9F020D0509C84583A62A514DC06A0F2A.edm" localSheetId="5" hidden="1">#REF!</definedName>
    <definedName name="_bdm.9F020D0509C84583A62A514DC06A0F2A.edm" localSheetId="18" hidden="1">#REF!</definedName>
    <definedName name="_bdm.9F020D0509C84583A62A514DC06A0F2A.edm" localSheetId="19" hidden="1">#REF!</definedName>
    <definedName name="_bdm.9F020D0509C84583A62A514DC06A0F2A.edm" localSheetId="17" hidden="1">#REF!</definedName>
    <definedName name="_bdm.9F020D0509C84583A62A514DC06A0F2A.edm" localSheetId="1" hidden="1">#REF!</definedName>
    <definedName name="_bdm.9F020D0509C84583A62A514DC06A0F2A.edm" localSheetId="4" hidden="1">#REF!</definedName>
    <definedName name="_bdm.9F2F040F0F6347E4A7A56F273E10CBBB.edm" localSheetId="5" hidden="1">#REF!</definedName>
    <definedName name="_bdm.9F2F040F0F6347E4A7A56F273E10CBBB.edm" localSheetId="18" hidden="1">#REF!</definedName>
    <definedName name="_bdm.9F2F040F0F6347E4A7A56F273E10CBBB.edm" localSheetId="19" hidden="1">#REF!</definedName>
    <definedName name="_bdm.9F2F040F0F6347E4A7A56F273E10CBBB.edm" localSheetId="17" hidden="1">#REF!</definedName>
    <definedName name="_bdm.9F2F040F0F6347E4A7A56F273E10CBBB.edm" localSheetId="1" hidden="1">#REF!</definedName>
    <definedName name="_bdm.9F2F040F0F6347E4A7A56F273E10CBBB.edm" localSheetId="4" hidden="1">#REF!</definedName>
    <definedName name="_bdm.9F45547CCB7B480581CF3D19A3D48EB7.edm" localSheetId="5" hidden="1">#REF!</definedName>
    <definedName name="_bdm.9F45547CCB7B480581CF3D19A3D48EB7.edm" localSheetId="18" hidden="1">#REF!</definedName>
    <definedName name="_bdm.9F45547CCB7B480581CF3D19A3D48EB7.edm" localSheetId="19" hidden="1">#REF!</definedName>
    <definedName name="_bdm.9F45547CCB7B480581CF3D19A3D48EB7.edm" localSheetId="17" hidden="1">#REF!</definedName>
    <definedName name="_bdm.9F45547CCB7B480581CF3D19A3D48EB7.edm" localSheetId="1" hidden="1">#REF!</definedName>
    <definedName name="_bdm.9F45547CCB7B480581CF3D19A3D48EB7.edm" localSheetId="4" hidden="1">#REF!</definedName>
    <definedName name="_bdm.9F8E50B415FB44D486194B31B051ABC3.edm" localSheetId="5" hidden="1">#REF!</definedName>
    <definedName name="_bdm.9F8E50B415FB44D486194B31B051ABC3.edm" localSheetId="18" hidden="1">#REF!</definedName>
    <definedName name="_bdm.9F8E50B415FB44D486194B31B051ABC3.edm" localSheetId="19" hidden="1">#REF!</definedName>
    <definedName name="_bdm.9F8E50B415FB44D486194B31B051ABC3.edm" localSheetId="17" hidden="1">#REF!</definedName>
    <definedName name="_bdm.9F8E50B415FB44D486194B31B051ABC3.edm" localSheetId="1" hidden="1">#REF!</definedName>
    <definedName name="_bdm.9F8E50B415FB44D486194B31B051ABC3.edm" localSheetId="4" hidden="1">#REF!</definedName>
    <definedName name="_bdm.9FE0B167F58D49808122AC00878093CA.edm" localSheetId="5" hidden="1">#REF!</definedName>
    <definedName name="_bdm.9FE0B167F58D49808122AC00878093CA.edm" localSheetId="18" hidden="1">#REF!</definedName>
    <definedName name="_bdm.9FE0B167F58D49808122AC00878093CA.edm" localSheetId="19" hidden="1">#REF!</definedName>
    <definedName name="_bdm.9FE0B167F58D49808122AC00878093CA.edm" localSheetId="17" hidden="1">#REF!</definedName>
    <definedName name="_bdm.9FE0B167F58D49808122AC00878093CA.edm" localSheetId="1" hidden="1">#REF!</definedName>
    <definedName name="_bdm.9FE0B167F58D49808122AC00878093CA.edm" localSheetId="4" hidden="1">#REF!</definedName>
    <definedName name="_bdm.9FE7B1449A7A4D0D9133821AE963EEA8.edm" localSheetId="5" hidden="1">#REF!</definedName>
    <definedName name="_bdm.9FE7B1449A7A4D0D9133821AE963EEA8.edm" localSheetId="18" hidden="1">#REF!</definedName>
    <definedName name="_bdm.9FE7B1449A7A4D0D9133821AE963EEA8.edm" localSheetId="19" hidden="1">#REF!</definedName>
    <definedName name="_bdm.9FE7B1449A7A4D0D9133821AE963EEA8.edm" localSheetId="17" hidden="1">#REF!</definedName>
    <definedName name="_bdm.9FE7B1449A7A4D0D9133821AE963EEA8.edm" localSheetId="1" hidden="1">#REF!</definedName>
    <definedName name="_bdm.9FE7B1449A7A4D0D9133821AE963EEA8.edm" localSheetId="4" hidden="1">#REF!</definedName>
    <definedName name="_bdm.9FF8FF66613845FD89ACA04D8389440B.edm" localSheetId="5" hidden="1">#REF!</definedName>
    <definedName name="_bdm.9FF8FF66613845FD89ACA04D8389440B.edm" localSheetId="18" hidden="1">#REF!</definedName>
    <definedName name="_bdm.9FF8FF66613845FD89ACA04D8389440B.edm" localSheetId="19" hidden="1">#REF!</definedName>
    <definedName name="_bdm.9FF8FF66613845FD89ACA04D8389440B.edm" localSheetId="17" hidden="1">#REF!</definedName>
    <definedName name="_bdm.9FF8FF66613845FD89ACA04D8389440B.edm" localSheetId="1" hidden="1">#REF!</definedName>
    <definedName name="_bdm.9FF8FF66613845FD89ACA04D8389440B.edm" localSheetId="4" hidden="1">#REF!</definedName>
    <definedName name="_bdm.A0F7C9E97CCA4948BC9B42F40365DDCD.edm" localSheetId="5" hidden="1">#REF!</definedName>
    <definedName name="_bdm.A0F7C9E97CCA4948BC9B42F40365DDCD.edm" localSheetId="18" hidden="1">#REF!</definedName>
    <definedName name="_bdm.A0F7C9E97CCA4948BC9B42F40365DDCD.edm" localSheetId="19" hidden="1">#REF!</definedName>
    <definedName name="_bdm.A0F7C9E97CCA4948BC9B42F40365DDCD.edm" localSheetId="17" hidden="1">#REF!</definedName>
    <definedName name="_bdm.A0F7C9E97CCA4948BC9B42F40365DDCD.edm" localSheetId="1" hidden="1">#REF!</definedName>
    <definedName name="_bdm.A0F7C9E97CCA4948BC9B42F40365DDCD.edm" localSheetId="4" hidden="1">#REF!</definedName>
    <definedName name="_bdm.A0FD2248C58B4165A094177134AFE30C.edm" localSheetId="5" hidden="1">#REF!</definedName>
    <definedName name="_bdm.A0FD2248C58B4165A094177134AFE30C.edm" localSheetId="18" hidden="1">#REF!</definedName>
    <definedName name="_bdm.A0FD2248C58B4165A094177134AFE30C.edm" localSheetId="19" hidden="1">#REF!</definedName>
    <definedName name="_bdm.A0FD2248C58B4165A094177134AFE30C.edm" localSheetId="17" hidden="1">#REF!</definedName>
    <definedName name="_bdm.A0FD2248C58B4165A094177134AFE30C.edm" localSheetId="1" hidden="1">#REF!</definedName>
    <definedName name="_bdm.A0FD2248C58B4165A094177134AFE30C.edm" localSheetId="4" hidden="1">#REF!</definedName>
    <definedName name="_bdm.A10B641999E64532B618D84918CA5D80.edm" localSheetId="5" hidden="1">#REF!</definedName>
    <definedName name="_bdm.A10B641999E64532B618D84918CA5D80.edm" localSheetId="18" hidden="1">#REF!</definedName>
    <definedName name="_bdm.A10B641999E64532B618D84918CA5D80.edm" localSheetId="19" hidden="1">#REF!</definedName>
    <definedName name="_bdm.A10B641999E64532B618D84918CA5D80.edm" localSheetId="17" hidden="1">#REF!</definedName>
    <definedName name="_bdm.A10B641999E64532B618D84918CA5D80.edm" localSheetId="1" hidden="1">#REF!</definedName>
    <definedName name="_bdm.A10B641999E64532B618D84918CA5D80.edm" localSheetId="4" hidden="1">#REF!</definedName>
    <definedName name="_bdm.A116F251EB854D13A1F5A624AD123BC0.edm" localSheetId="5" hidden="1">#REF!</definedName>
    <definedName name="_bdm.A116F251EB854D13A1F5A624AD123BC0.edm" localSheetId="18" hidden="1">#REF!</definedName>
    <definedName name="_bdm.A116F251EB854D13A1F5A624AD123BC0.edm" localSheetId="19" hidden="1">#REF!</definedName>
    <definedName name="_bdm.A116F251EB854D13A1F5A624AD123BC0.edm" localSheetId="17" hidden="1">#REF!</definedName>
    <definedName name="_bdm.A116F251EB854D13A1F5A624AD123BC0.edm" localSheetId="1" hidden="1">#REF!</definedName>
    <definedName name="_bdm.A116F251EB854D13A1F5A624AD123BC0.edm" localSheetId="4" hidden="1">#REF!</definedName>
    <definedName name="_bdm.A124F6AE322C448E91CCEB1C97628BB0.edm" localSheetId="5" hidden="1">#REF!</definedName>
    <definedName name="_bdm.A124F6AE322C448E91CCEB1C97628BB0.edm" localSheetId="18" hidden="1">#REF!</definedName>
    <definedName name="_bdm.A124F6AE322C448E91CCEB1C97628BB0.edm" localSheetId="19" hidden="1">#REF!</definedName>
    <definedName name="_bdm.A124F6AE322C448E91CCEB1C97628BB0.edm" localSheetId="17" hidden="1">#REF!</definedName>
    <definedName name="_bdm.A124F6AE322C448E91CCEB1C97628BB0.edm" localSheetId="1" hidden="1">#REF!</definedName>
    <definedName name="_bdm.A124F6AE322C448E91CCEB1C97628BB0.edm" localSheetId="4" hidden="1">#REF!</definedName>
    <definedName name="_bdm.A16D8AAE8A6047DFAE10B6B27EC221AE.edm" localSheetId="5" hidden="1">#REF!</definedName>
    <definedName name="_bdm.A16D8AAE8A6047DFAE10B6B27EC221AE.edm" localSheetId="18" hidden="1">#REF!</definedName>
    <definedName name="_bdm.A16D8AAE8A6047DFAE10B6B27EC221AE.edm" localSheetId="19" hidden="1">#REF!</definedName>
    <definedName name="_bdm.A16D8AAE8A6047DFAE10B6B27EC221AE.edm" localSheetId="17" hidden="1">#REF!</definedName>
    <definedName name="_bdm.A16D8AAE8A6047DFAE10B6B27EC221AE.edm" localSheetId="1" hidden="1">#REF!</definedName>
    <definedName name="_bdm.A16D8AAE8A6047DFAE10B6B27EC221AE.edm" localSheetId="4" hidden="1">#REF!</definedName>
    <definedName name="_bdm.A1749ACC976445F39EDA86CDB0936695.edm" localSheetId="5" hidden="1">#REF!</definedName>
    <definedName name="_bdm.A1749ACC976445F39EDA86CDB0936695.edm" localSheetId="18" hidden="1">#REF!</definedName>
    <definedName name="_bdm.A1749ACC976445F39EDA86CDB0936695.edm" localSheetId="19" hidden="1">#REF!</definedName>
    <definedName name="_bdm.A1749ACC976445F39EDA86CDB0936695.edm" localSheetId="17" hidden="1">#REF!</definedName>
    <definedName name="_bdm.A1749ACC976445F39EDA86CDB0936695.edm" localSheetId="1" hidden="1">#REF!</definedName>
    <definedName name="_bdm.A1749ACC976445F39EDA86CDB0936695.edm" localSheetId="4" hidden="1">#REF!</definedName>
    <definedName name="_bdm.A1E239FB348A4CAEAC77DA7CC32145C9.edm" localSheetId="5" hidden="1">#REF!</definedName>
    <definedName name="_bdm.A1E239FB348A4CAEAC77DA7CC32145C9.edm" localSheetId="18" hidden="1">#REF!</definedName>
    <definedName name="_bdm.A1E239FB348A4CAEAC77DA7CC32145C9.edm" localSheetId="19" hidden="1">#REF!</definedName>
    <definedName name="_bdm.A1E239FB348A4CAEAC77DA7CC32145C9.edm" localSheetId="17" hidden="1">#REF!</definedName>
    <definedName name="_bdm.A1E239FB348A4CAEAC77DA7CC32145C9.edm" localSheetId="1" hidden="1">#REF!</definedName>
    <definedName name="_bdm.A1E239FB348A4CAEAC77DA7CC32145C9.edm" localSheetId="4" hidden="1">#REF!</definedName>
    <definedName name="_bdm.A20AE2855A134686900EA01658E28450.edm" localSheetId="5" hidden="1">#REF!</definedName>
    <definedName name="_bdm.A20AE2855A134686900EA01658E28450.edm" localSheetId="18" hidden="1">#REF!</definedName>
    <definedName name="_bdm.A20AE2855A134686900EA01658E28450.edm" localSheetId="19" hidden="1">#REF!</definedName>
    <definedName name="_bdm.A20AE2855A134686900EA01658E28450.edm" localSheetId="17" hidden="1">#REF!</definedName>
    <definedName name="_bdm.A20AE2855A134686900EA01658E28450.edm" localSheetId="1" hidden="1">#REF!</definedName>
    <definedName name="_bdm.A20AE2855A134686900EA01658E28450.edm" localSheetId="4" hidden="1">#REF!</definedName>
    <definedName name="_bdm.A213413597CD4FD5919B83507C7BD167.edm" localSheetId="5" hidden="1">#REF!</definedName>
    <definedName name="_bdm.A213413597CD4FD5919B83507C7BD167.edm" localSheetId="18" hidden="1">#REF!</definedName>
    <definedName name="_bdm.A213413597CD4FD5919B83507C7BD167.edm" localSheetId="19" hidden="1">#REF!</definedName>
    <definedName name="_bdm.A213413597CD4FD5919B83507C7BD167.edm" localSheetId="17" hidden="1">#REF!</definedName>
    <definedName name="_bdm.A213413597CD4FD5919B83507C7BD167.edm" localSheetId="1" hidden="1">#REF!</definedName>
    <definedName name="_bdm.A213413597CD4FD5919B83507C7BD167.edm" localSheetId="4" hidden="1">#REF!</definedName>
    <definedName name="_bdm.A21E29F704EC4504B8FD0171895651ED.edm" localSheetId="5" hidden="1">#REF!</definedName>
    <definedName name="_bdm.A21E29F704EC4504B8FD0171895651ED.edm" localSheetId="18" hidden="1">#REF!</definedName>
    <definedName name="_bdm.A21E29F704EC4504B8FD0171895651ED.edm" localSheetId="19" hidden="1">#REF!</definedName>
    <definedName name="_bdm.A21E29F704EC4504B8FD0171895651ED.edm" localSheetId="17" hidden="1">#REF!</definedName>
    <definedName name="_bdm.A21E29F704EC4504B8FD0171895651ED.edm" localSheetId="1" hidden="1">#REF!</definedName>
    <definedName name="_bdm.A21E29F704EC4504B8FD0171895651ED.edm" localSheetId="4" hidden="1">#REF!</definedName>
    <definedName name="_bdm.A2B53AC1223B41139B6457BC1AD12511.edm" localSheetId="5" hidden="1">#REF!</definedName>
    <definedName name="_bdm.A2B53AC1223B41139B6457BC1AD12511.edm" localSheetId="18" hidden="1">#REF!</definedName>
    <definedName name="_bdm.A2B53AC1223B41139B6457BC1AD12511.edm" localSheetId="19" hidden="1">#REF!</definedName>
    <definedName name="_bdm.A2B53AC1223B41139B6457BC1AD12511.edm" localSheetId="17" hidden="1">#REF!</definedName>
    <definedName name="_bdm.A2B53AC1223B41139B6457BC1AD12511.edm" localSheetId="1" hidden="1">#REF!</definedName>
    <definedName name="_bdm.A2B53AC1223B41139B6457BC1AD12511.edm" localSheetId="4" hidden="1">#REF!</definedName>
    <definedName name="_bdm.A2D424B3EECA4665A3FDE99D49C5D563.edm" localSheetId="5" hidden="1">#REF!</definedName>
    <definedName name="_bdm.A2D424B3EECA4665A3FDE99D49C5D563.edm" localSheetId="18" hidden="1">#REF!</definedName>
    <definedName name="_bdm.A2D424B3EECA4665A3FDE99D49C5D563.edm" localSheetId="19" hidden="1">#REF!</definedName>
    <definedName name="_bdm.A2D424B3EECA4665A3FDE99D49C5D563.edm" localSheetId="17" hidden="1">#REF!</definedName>
    <definedName name="_bdm.A2D424B3EECA4665A3FDE99D49C5D563.edm" localSheetId="1" hidden="1">#REF!</definedName>
    <definedName name="_bdm.A2D424B3EECA4665A3FDE99D49C5D563.edm" localSheetId="4" hidden="1">#REF!</definedName>
    <definedName name="_bdm.A2EC0D0C3C1E41509AE12969EEABE42A.edm" localSheetId="5" hidden="1">#REF!</definedName>
    <definedName name="_bdm.A2EC0D0C3C1E41509AE12969EEABE42A.edm" localSheetId="18" hidden="1">#REF!</definedName>
    <definedName name="_bdm.A2EC0D0C3C1E41509AE12969EEABE42A.edm" localSheetId="19" hidden="1">#REF!</definedName>
    <definedName name="_bdm.A2EC0D0C3C1E41509AE12969EEABE42A.edm" localSheetId="17" hidden="1">#REF!</definedName>
    <definedName name="_bdm.A2EC0D0C3C1E41509AE12969EEABE42A.edm" localSheetId="1" hidden="1">#REF!</definedName>
    <definedName name="_bdm.A2EC0D0C3C1E41509AE12969EEABE42A.edm" localSheetId="4" hidden="1">#REF!</definedName>
    <definedName name="_bdm.A3A7CA4E2E1A4E42A60D19F5DC057583.edm" localSheetId="5" hidden="1">#REF!</definedName>
    <definedName name="_bdm.A3A7CA4E2E1A4E42A60D19F5DC057583.edm" localSheetId="18" hidden="1">#REF!</definedName>
    <definedName name="_bdm.A3A7CA4E2E1A4E42A60D19F5DC057583.edm" localSheetId="19" hidden="1">#REF!</definedName>
    <definedName name="_bdm.A3A7CA4E2E1A4E42A60D19F5DC057583.edm" localSheetId="17" hidden="1">#REF!</definedName>
    <definedName name="_bdm.A3A7CA4E2E1A4E42A60D19F5DC057583.edm" localSheetId="1" hidden="1">#REF!</definedName>
    <definedName name="_bdm.A3A7CA4E2E1A4E42A60D19F5DC057583.edm" localSheetId="4" hidden="1">#REF!</definedName>
    <definedName name="_bdm.A4103712FC5D4FDDABD70AB91E560902.edm" localSheetId="5" hidden="1">#REF!</definedName>
    <definedName name="_bdm.A4103712FC5D4FDDABD70AB91E560902.edm" localSheetId="18" hidden="1">#REF!</definedName>
    <definedName name="_bdm.A4103712FC5D4FDDABD70AB91E560902.edm" localSheetId="19" hidden="1">#REF!</definedName>
    <definedName name="_bdm.A4103712FC5D4FDDABD70AB91E560902.edm" localSheetId="17" hidden="1">#REF!</definedName>
    <definedName name="_bdm.A4103712FC5D4FDDABD70AB91E560902.edm" localSheetId="1" hidden="1">#REF!</definedName>
    <definedName name="_bdm.A4103712FC5D4FDDABD70AB91E560902.edm" localSheetId="4" hidden="1">#REF!</definedName>
    <definedName name="_bdm.A4514A5138B9444DB8A0A3B75840AC22.edm" localSheetId="5" hidden="1">#REF!</definedName>
    <definedName name="_bdm.A4514A5138B9444DB8A0A3B75840AC22.edm" localSheetId="18" hidden="1">#REF!</definedName>
    <definedName name="_bdm.A4514A5138B9444DB8A0A3B75840AC22.edm" localSheetId="19" hidden="1">#REF!</definedName>
    <definedName name="_bdm.A4514A5138B9444DB8A0A3B75840AC22.edm" localSheetId="17" hidden="1">#REF!</definedName>
    <definedName name="_bdm.A4514A5138B9444DB8A0A3B75840AC22.edm" localSheetId="1" hidden="1">#REF!</definedName>
    <definedName name="_bdm.A4514A5138B9444DB8A0A3B75840AC22.edm" localSheetId="4" hidden="1">#REF!</definedName>
    <definedName name="_bdm.A483F767E80A42D3A375C3028C938E1F.edm" localSheetId="5" hidden="1">#REF!</definedName>
    <definedName name="_bdm.A483F767E80A42D3A375C3028C938E1F.edm" localSheetId="18" hidden="1">#REF!</definedName>
    <definedName name="_bdm.A483F767E80A42D3A375C3028C938E1F.edm" localSheetId="19" hidden="1">#REF!</definedName>
    <definedName name="_bdm.A483F767E80A42D3A375C3028C938E1F.edm" localSheetId="17" hidden="1">#REF!</definedName>
    <definedName name="_bdm.A483F767E80A42D3A375C3028C938E1F.edm" localSheetId="1" hidden="1">#REF!</definedName>
    <definedName name="_bdm.A483F767E80A42D3A375C3028C938E1F.edm" localSheetId="4" hidden="1">#REF!</definedName>
    <definedName name="_bdm.A48676588ABB433C93271CD55A04E7B7.edm" localSheetId="5" hidden="1">#REF!</definedName>
    <definedName name="_bdm.A48676588ABB433C93271CD55A04E7B7.edm" localSheetId="18" hidden="1">#REF!</definedName>
    <definedName name="_bdm.A48676588ABB433C93271CD55A04E7B7.edm" localSheetId="19" hidden="1">#REF!</definedName>
    <definedName name="_bdm.A48676588ABB433C93271CD55A04E7B7.edm" localSheetId="17" hidden="1">#REF!</definedName>
    <definedName name="_bdm.A48676588ABB433C93271CD55A04E7B7.edm" localSheetId="1" hidden="1">#REF!</definedName>
    <definedName name="_bdm.A48676588ABB433C93271CD55A04E7B7.edm" localSheetId="4" hidden="1">#REF!</definedName>
    <definedName name="_bdm.A4D5172139504E6CBEE6D8D026C21FC7.edm" localSheetId="5" hidden="1">#REF!</definedName>
    <definedName name="_bdm.A4D5172139504E6CBEE6D8D026C21FC7.edm" localSheetId="18" hidden="1">#REF!</definedName>
    <definedName name="_bdm.A4D5172139504E6CBEE6D8D026C21FC7.edm" localSheetId="19" hidden="1">#REF!</definedName>
    <definedName name="_bdm.A4D5172139504E6CBEE6D8D026C21FC7.edm" localSheetId="17" hidden="1">#REF!</definedName>
    <definedName name="_bdm.A4D5172139504E6CBEE6D8D026C21FC7.edm" localSheetId="1" hidden="1">#REF!</definedName>
    <definedName name="_bdm.A4D5172139504E6CBEE6D8D026C21FC7.edm" localSheetId="4" hidden="1">#REF!</definedName>
    <definedName name="_bdm.A5B44363656D404CAE8D67C05CA1C830.edm" localSheetId="5" hidden="1">#REF!</definedName>
    <definedName name="_bdm.A5B44363656D404CAE8D67C05CA1C830.edm" localSheetId="18" hidden="1">#REF!</definedName>
    <definedName name="_bdm.A5B44363656D404CAE8D67C05CA1C830.edm" localSheetId="19" hidden="1">#REF!</definedName>
    <definedName name="_bdm.A5B44363656D404CAE8D67C05CA1C830.edm" localSheetId="17" hidden="1">#REF!</definedName>
    <definedName name="_bdm.A5B44363656D404CAE8D67C05CA1C830.edm" localSheetId="1" hidden="1">#REF!</definedName>
    <definedName name="_bdm.A5B44363656D404CAE8D67C05CA1C830.edm" localSheetId="4" hidden="1">#REF!</definedName>
    <definedName name="_bdm.A5BCACEDC9B743D0B4DC2E173E35B3D9.edm" localSheetId="5" hidden="1">#REF!</definedName>
    <definedName name="_bdm.A5BCACEDC9B743D0B4DC2E173E35B3D9.edm" localSheetId="18" hidden="1">#REF!</definedName>
    <definedName name="_bdm.A5BCACEDC9B743D0B4DC2E173E35B3D9.edm" localSheetId="19" hidden="1">#REF!</definedName>
    <definedName name="_bdm.A5BCACEDC9B743D0B4DC2E173E35B3D9.edm" localSheetId="17" hidden="1">#REF!</definedName>
    <definedName name="_bdm.A5BCACEDC9B743D0B4DC2E173E35B3D9.edm" localSheetId="1" hidden="1">#REF!</definedName>
    <definedName name="_bdm.A5BCACEDC9B743D0B4DC2E173E35B3D9.edm" localSheetId="4" hidden="1">#REF!</definedName>
    <definedName name="_bdm.A603A24F15774EFC9477F14F59916E39.edm" localSheetId="5" hidden="1">#REF!</definedName>
    <definedName name="_bdm.A603A24F15774EFC9477F14F59916E39.edm" localSheetId="18" hidden="1">#REF!</definedName>
    <definedName name="_bdm.A603A24F15774EFC9477F14F59916E39.edm" localSheetId="19" hidden="1">#REF!</definedName>
    <definedName name="_bdm.A603A24F15774EFC9477F14F59916E39.edm" localSheetId="17" hidden="1">#REF!</definedName>
    <definedName name="_bdm.A603A24F15774EFC9477F14F59916E39.edm" localSheetId="1" hidden="1">#REF!</definedName>
    <definedName name="_bdm.A603A24F15774EFC9477F14F59916E39.edm" localSheetId="4" hidden="1">#REF!</definedName>
    <definedName name="_bdm.A61B68DDF65241EEB5AF0EA0181015FC.edm" localSheetId="5" hidden="1">#REF!</definedName>
    <definedName name="_bdm.A61B68DDF65241EEB5AF0EA0181015FC.edm" localSheetId="18" hidden="1">#REF!</definedName>
    <definedName name="_bdm.A61B68DDF65241EEB5AF0EA0181015FC.edm" localSheetId="19" hidden="1">#REF!</definedName>
    <definedName name="_bdm.A61B68DDF65241EEB5AF0EA0181015FC.edm" localSheetId="17" hidden="1">#REF!</definedName>
    <definedName name="_bdm.A61B68DDF65241EEB5AF0EA0181015FC.edm" localSheetId="1" hidden="1">#REF!</definedName>
    <definedName name="_bdm.A61B68DDF65241EEB5AF0EA0181015FC.edm" localSheetId="4" hidden="1">#REF!</definedName>
    <definedName name="_bdm.A6301333D2494479B592749FB510A534.edm" localSheetId="5" hidden="1">#REF!</definedName>
    <definedName name="_bdm.A6301333D2494479B592749FB510A534.edm" localSheetId="18" hidden="1">#REF!</definedName>
    <definedName name="_bdm.A6301333D2494479B592749FB510A534.edm" localSheetId="19" hidden="1">#REF!</definedName>
    <definedName name="_bdm.A6301333D2494479B592749FB510A534.edm" localSheetId="17" hidden="1">#REF!</definedName>
    <definedName name="_bdm.A6301333D2494479B592749FB510A534.edm" localSheetId="1" hidden="1">#REF!</definedName>
    <definedName name="_bdm.A6301333D2494479B592749FB510A534.edm" localSheetId="4" hidden="1">#REF!</definedName>
    <definedName name="_bdm.A6D6383A0A0F497E87B9B93DC398D2C2.edm" localSheetId="5" hidden="1">#REF!</definedName>
    <definedName name="_bdm.A6D6383A0A0F497E87B9B93DC398D2C2.edm" localSheetId="18" hidden="1">#REF!</definedName>
    <definedName name="_bdm.A6D6383A0A0F497E87B9B93DC398D2C2.edm" localSheetId="19" hidden="1">#REF!</definedName>
    <definedName name="_bdm.A6D6383A0A0F497E87B9B93DC398D2C2.edm" localSheetId="17" hidden="1">#REF!</definedName>
    <definedName name="_bdm.A6D6383A0A0F497E87B9B93DC398D2C2.edm" localSheetId="1" hidden="1">#REF!</definedName>
    <definedName name="_bdm.A6D6383A0A0F497E87B9B93DC398D2C2.edm" localSheetId="4" hidden="1">#REF!</definedName>
    <definedName name="_bdm.A6E5B22985E44C119C08E0B0867C1FA5.edm" localSheetId="5" hidden="1">#REF!</definedName>
    <definedName name="_bdm.A6E5B22985E44C119C08E0B0867C1FA5.edm" localSheetId="18" hidden="1">#REF!</definedName>
    <definedName name="_bdm.A6E5B22985E44C119C08E0B0867C1FA5.edm" localSheetId="19" hidden="1">#REF!</definedName>
    <definedName name="_bdm.A6E5B22985E44C119C08E0B0867C1FA5.edm" localSheetId="17" hidden="1">#REF!</definedName>
    <definedName name="_bdm.A6E5B22985E44C119C08E0B0867C1FA5.edm" localSheetId="1" hidden="1">#REF!</definedName>
    <definedName name="_bdm.A6E5B22985E44C119C08E0B0867C1FA5.edm" localSheetId="4" hidden="1">#REF!</definedName>
    <definedName name="_bdm.A7E02FDEAC3044768C17D63AE5F6EE3D.edm" localSheetId="5" hidden="1">#REF!</definedName>
    <definedName name="_bdm.A7E02FDEAC3044768C17D63AE5F6EE3D.edm" localSheetId="18" hidden="1">#REF!</definedName>
    <definedName name="_bdm.A7E02FDEAC3044768C17D63AE5F6EE3D.edm" localSheetId="19" hidden="1">#REF!</definedName>
    <definedName name="_bdm.A7E02FDEAC3044768C17D63AE5F6EE3D.edm" localSheetId="17" hidden="1">#REF!</definedName>
    <definedName name="_bdm.A7E02FDEAC3044768C17D63AE5F6EE3D.edm" localSheetId="1" hidden="1">#REF!</definedName>
    <definedName name="_bdm.A7E02FDEAC3044768C17D63AE5F6EE3D.edm" localSheetId="4" hidden="1">#REF!</definedName>
    <definedName name="_bdm.A8724F8A71424A16942478F54D41FB5B.edm" localSheetId="5" hidden="1">#REF!</definedName>
    <definedName name="_bdm.A8724F8A71424A16942478F54D41FB5B.edm" localSheetId="18" hidden="1">#REF!</definedName>
    <definedName name="_bdm.A8724F8A71424A16942478F54D41FB5B.edm" localSheetId="19" hidden="1">#REF!</definedName>
    <definedName name="_bdm.A8724F8A71424A16942478F54D41FB5B.edm" localSheetId="17" hidden="1">#REF!</definedName>
    <definedName name="_bdm.A8724F8A71424A16942478F54D41FB5B.edm" localSheetId="1" hidden="1">#REF!</definedName>
    <definedName name="_bdm.A8724F8A71424A16942478F54D41FB5B.edm" localSheetId="4" hidden="1">#REF!</definedName>
    <definedName name="_bdm.A89BBE428B7944B58E5BCE2357BC492F.edm" localSheetId="5" hidden="1">#REF!</definedName>
    <definedName name="_bdm.A89BBE428B7944B58E5BCE2357BC492F.edm" localSheetId="18" hidden="1">#REF!</definedName>
    <definedName name="_bdm.A89BBE428B7944B58E5BCE2357BC492F.edm" localSheetId="19" hidden="1">#REF!</definedName>
    <definedName name="_bdm.A89BBE428B7944B58E5BCE2357BC492F.edm" localSheetId="17" hidden="1">#REF!</definedName>
    <definedName name="_bdm.A89BBE428B7944B58E5BCE2357BC492F.edm" localSheetId="1" hidden="1">#REF!</definedName>
    <definedName name="_bdm.A89BBE428B7944B58E5BCE2357BC492F.edm" localSheetId="4" hidden="1">#REF!</definedName>
    <definedName name="_bdm.A9158A15B32244D5AAABDD7DE69D812D.edm" localSheetId="5" hidden="1">#REF!</definedName>
    <definedName name="_bdm.A9158A15B32244D5AAABDD7DE69D812D.edm" localSheetId="18" hidden="1">#REF!</definedName>
    <definedName name="_bdm.A9158A15B32244D5AAABDD7DE69D812D.edm" localSheetId="19" hidden="1">#REF!</definedName>
    <definedName name="_bdm.A9158A15B32244D5AAABDD7DE69D812D.edm" localSheetId="17" hidden="1">#REF!</definedName>
    <definedName name="_bdm.A9158A15B32244D5AAABDD7DE69D812D.edm" localSheetId="1" hidden="1">#REF!</definedName>
    <definedName name="_bdm.A9158A15B32244D5AAABDD7DE69D812D.edm" localSheetId="4" hidden="1">#REF!</definedName>
    <definedName name="_bdm.A937A3DE410A4103A724F125063033EB.edm" localSheetId="5" hidden="1">#REF!</definedName>
    <definedName name="_bdm.A937A3DE410A4103A724F125063033EB.edm" localSheetId="18" hidden="1">#REF!</definedName>
    <definedName name="_bdm.A937A3DE410A4103A724F125063033EB.edm" localSheetId="19" hidden="1">#REF!</definedName>
    <definedName name="_bdm.A937A3DE410A4103A724F125063033EB.edm" localSheetId="17" hidden="1">#REF!</definedName>
    <definedName name="_bdm.A937A3DE410A4103A724F125063033EB.edm" localSheetId="1" hidden="1">#REF!</definedName>
    <definedName name="_bdm.A937A3DE410A4103A724F125063033EB.edm" localSheetId="4" hidden="1">#REF!</definedName>
    <definedName name="_bdm.A9726422FFE441A1894B40D9E4E384D4.edm" localSheetId="5" hidden="1">#REF!</definedName>
    <definedName name="_bdm.A9726422FFE441A1894B40D9E4E384D4.edm" localSheetId="18" hidden="1">#REF!</definedName>
    <definedName name="_bdm.A9726422FFE441A1894B40D9E4E384D4.edm" localSheetId="19" hidden="1">#REF!</definedName>
    <definedName name="_bdm.A9726422FFE441A1894B40D9E4E384D4.edm" localSheetId="17" hidden="1">#REF!</definedName>
    <definedName name="_bdm.A9726422FFE441A1894B40D9E4E384D4.edm" localSheetId="1" hidden="1">#REF!</definedName>
    <definedName name="_bdm.A9726422FFE441A1894B40D9E4E384D4.edm" localSheetId="4" hidden="1">#REF!</definedName>
    <definedName name="_bdm.A987F19EDC7D4A6E8EA496B4064409AD.edm" localSheetId="5" hidden="1">#REF!</definedName>
    <definedName name="_bdm.A987F19EDC7D4A6E8EA496B4064409AD.edm" localSheetId="18" hidden="1">#REF!</definedName>
    <definedName name="_bdm.A987F19EDC7D4A6E8EA496B4064409AD.edm" localSheetId="19" hidden="1">#REF!</definedName>
    <definedName name="_bdm.A987F19EDC7D4A6E8EA496B4064409AD.edm" localSheetId="17" hidden="1">#REF!</definedName>
    <definedName name="_bdm.A987F19EDC7D4A6E8EA496B4064409AD.edm" localSheetId="1" hidden="1">#REF!</definedName>
    <definedName name="_bdm.A987F19EDC7D4A6E8EA496B4064409AD.edm" localSheetId="4" hidden="1">#REF!</definedName>
    <definedName name="_bdm.A9A317665533404BACE6A5F3C6B8AC0F.edm" localSheetId="5" hidden="1">#REF!</definedName>
    <definedName name="_bdm.A9A317665533404BACE6A5F3C6B8AC0F.edm" localSheetId="18" hidden="1">#REF!</definedName>
    <definedName name="_bdm.A9A317665533404BACE6A5F3C6B8AC0F.edm" localSheetId="19" hidden="1">#REF!</definedName>
    <definedName name="_bdm.A9A317665533404BACE6A5F3C6B8AC0F.edm" localSheetId="17" hidden="1">#REF!</definedName>
    <definedName name="_bdm.A9A317665533404BACE6A5F3C6B8AC0F.edm" localSheetId="1" hidden="1">#REF!</definedName>
    <definedName name="_bdm.A9A317665533404BACE6A5F3C6B8AC0F.edm" localSheetId="4" hidden="1">#REF!</definedName>
    <definedName name="_bdm.A9CFF2DC4C01467FA4FA0F6A897BE44D.edm" localSheetId="5" hidden="1">#REF!</definedName>
    <definedName name="_bdm.A9CFF2DC4C01467FA4FA0F6A897BE44D.edm" localSheetId="18" hidden="1">#REF!</definedName>
    <definedName name="_bdm.A9CFF2DC4C01467FA4FA0F6A897BE44D.edm" localSheetId="19" hidden="1">#REF!</definedName>
    <definedName name="_bdm.A9CFF2DC4C01467FA4FA0F6A897BE44D.edm" localSheetId="17" hidden="1">#REF!</definedName>
    <definedName name="_bdm.A9CFF2DC4C01467FA4FA0F6A897BE44D.edm" localSheetId="1" hidden="1">#REF!</definedName>
    <definedName name="_bdm.A9CFF2DC4C01467FA4FA0F6A897BE44D.edm" localSheetId="4" hidden="1">#REF!</definedName>
    <definedName name="_bdm.AA034D585AAC41EDA092790965A4FD22.edm" localSheetId="5" hidden="1">#REF!</definedName>
    <definedName name="_bdm.AA034D585AAC41EDA092790965A4FD22.edm" localSheetId="18" hidden="1">#REF!</definedName>
    <definedName name="_bdm.AA034D585AAC41EDA092790965A4FD22.edm" localSheetId="19" hidden="1">#REF!</definedName>
    <definedName name="_bdm.AA034D585AAC41EDA092790965A4FD22.edm" localSheetId="17" hidden="1">#REF!</definedName>
    <definedName name="_bdm.AA034D585AAC41EDA092790965A4FD22.edm" localSheetId="1" hidden="1">#REF!</definedName>
    <definedName name="_bdm.AA034D585AAC41EDA092790965A4FD22.edm" localSheetId="4" hidden="1">#REF!</definedName>
    <definedName name="_bdm.AA90812B5CDD4D8CBDC7548F84650EA6.edm" localSheetId="5" hidden="1">#REF!</definedName>
    <definedName name="_bdm.AA90812B5CDD4D8CBDC7548F84650EA6.edm" localSheetId="18" hidden="1">#REF!</definedName>
    <definedName name="_bdm.AA90812B5CDD4D8CBDC7548F84650EA6.edm" localSheetId="19" hidden="1">#REF!</definedName>
    <definedName name="_bdm.AA90812B5CDD4D8CBDC7548F84650EA6.edm" localSheetId="17" hidden="1">#REF!</definedName>
    <definedName name="_bdm.AA90812B5CDD4D8CBDC7548F84650EA6.edm" localSheetId="1" hidden="1">#REF!</definedName>
    <definedName name="_bdm.AA90812B5CDD4D8CBDC7548F84650EA6.edm" localSheetId="4" hidden="1">#REF!</definedName>
    <definedName name="_bdm.AA909AF54386435D80C3E570CBC64E53.edm" localSheetId="5" hidden="1">#REF!</definedName>
    <definedName name="_bdm.AA909AF54386435D80C3E570CBC64E53.edm" localSheetId="18" hidden="1">#REF!</definedName>
    <definedName name="_bdm.AA909AF54386435D80C3E570CBC64E53.edm" localSheetId="19" hidden="1">#REF!</definedName>
    <definedName name="_bdm.AA909AF54386435D80C3E570CBC64E53.edm" localSheetId="17" hidden="1">#REF!</definedName>
    <definedName name="_bdm.AA909AF54386435D80C3E570CBC64E53.edm" localSheetId="1" hidden="1">#REF!</definedName>
    <definedName name="_bdm.AA909AF54386435D80C3E570CBC64E53.edm" localSheetId="4" hidden="1">#REF!</definedName>
    <definedName name="_bdm.AAD47B40161E4ABFBEB4DFF48884D751.edm" localSheetId="5" hidden="1">#REF!</definedName>
    <definedName name="_bdm.AAD47B40161E4ABFBEB4DFF48884D751.edm" localSheetId="18" hidden="1">#REF!</definedName>
    <definedName name="_bdm.AAD47B40161E4ABFBEB4DFF48884D751.edm" localSheetId="19" hidden="1">#REF!</definedName>
    <definedName name="_bdm.AAD47B40161E4ABFBEB4DFF48884D751.edm" localSheetId="17" hidden="1">#REF!</definedName>
    <definedName name="_bdm.AAD47B40161E4ABFBEB4DFF48884D751.edm" localSheetId="1" hidden="1">#REF!</definedName>
    <definedName name="_bdm.AAD47B40161E4ABFBEB4DFF48884D751.edm" localSheetId="4" hidden="1">#REF!</definedName>
    <definedName name="_bdm.AB124479125E4B5BB3AE818D6BF80106.edm" localSheetId="5" hidden="1">#REF!</definedName>
    <definedName name="_bdm.AB124479125E4B5BB3AE818D6BF80106.edm" localSheetId="18" hidden="1">#REF!</definedName>
    <definedName name="_bdm.AB124479125E4B5BB3AE818D6BF80106.edm" localSheetId="19" hidden="1">#REF!</definedName>
    <definedName name="_bdm.AB124479125E4B5BB3AE818D6BF80106.edm" localSheetId="17" hidden="1">#REF!</definedName>
    <definedName name="_bdm.AB124479125E4B5BB3AE818D6BF80106.edm" localSheetId="1" hidden="1">#REF!</definedName>
    <definedName name="_bdm.AB124479125E4B5BB3AE818D6BF80106.edm" localSheetId="4" hidden="1">#REF!</definedName>
    <definedName name="_bdm.AB1EC638E3B14DFFA3CD3F6CB26485CF.edm" localSheetId="5" hidden="1">#REF!</definedName>
    <definedName name="_bdm.AB1EC638E3B14DFFA3CD3F6CB26485CF.edm" localSheetId="18" hidden="1">#REF!</definedName>
    <definedName name="_bdm.AB1EC638E3B14DFFA3CD3F6CB26485CF.edm" localSheetId="19" hidden="1">#REF!</definedName>
    <definedName name="_bdm.AB1EC638E3B14DFFA3CD3F6CB26485CF.edm" localSheetId="17" hidden="1">#REF!</definedName>
    <definedName name="_bdm.AB1EC638E3B14DFFA3CD3F6CB26485CF.edm" localSheetId="1" hidden="1">#REF!</definedName>
    <definedName name="_bdm.AB1EC638E3B14DFFA3CD3F6CB26485CF.edm" localSheetId="4" hidden="1">#REF!</definedName>
    <definedName name="_bdm.AB4D99FE231C4963863C2074F58F793F.edm" localSheetId="5" hidden="1">#REF!</definedName>
    <definedName name="_bdm.AB4D99FE231C4963863C2074F58F793F.edm" localSheetId="18" hidden="1">#REF!</definedName>
    <definedName name="_bdm.AB4D99FE231C4963863C2074F58F793F.edm" localSheetId="19" hidden="1">#REF!</definedName>
    <definedName name="_bdm.AB4D99FE231C4963863C2074F58F793F.edm" localSheetId="17" hidden="1">#REF!</definedName>
    <definedName name="_bdm.AB4D99FE231C4963863C2074F58F793F.edm" localSheetId="1" hidden="1">#REF!</definedName>
    <definedName name="_bdm.AB4D99FE231C4963863C2074F58F793F.edm" localSheetId="4" hidden="1">#REF!</definedName>
    <definedName name="_bdm.AB97D9C800C042A29EBA084C68F10DF2.edm" localSheetId="5" hidden="1">#REF!</definedName>
    <definedName name="_bdm.AB97D9C800C042A29EBA084C68F10DF2.edm" localSheetId="18" hidden="1">#REF!</definedName>
    <definedName name="_bdm.AB97D9C800C042A29EBA084C68F10DF2.edm" localSheetId="19" hidden="1">#REF!</definedName>
    <definedName name="_bdm.AB97D9C800C042A29EBA084C68F10DF2.edm" localSheetId="17" hidden="1">#REF!</definedName>
    <definedName name="_bdm.AB97D9C800C042A29EBA084C68F10DF2.edm" localSheetId="1" hidden="1">#REF!</definedName>
    <definedName name="_bdm.AB97D9C800C042A29EBA084C68F10DF2.edm" localSheetId="4" hidden="1">#REF!</definedName>
    <definedName name="_bdm.AB999930FE10427FB35752F0E0F71C19.edm" localSheetId="5" hidden="1">#REF!</definedName>
    <definedName name="_bdm.AB999930FE10427FB35752F0E0F71C19.edm" localSheetId="18" hidden="1">#REF!</definedName>
    <definedName name="_bdm.AB999930FE10427FB35752F0E0F71C19.edm" localSheetId="19" hidden="1">#REF!</definedName>
    <definedName name="_bdm.AB999930FE10427FB35752F0E0F71C19.edm" localSheetId="17" hidden="1">#REF!</definedName>
    <definedName name="_bdm.AB999930FE10427FB35752F0E0F71C19.edm" localSheetId="1" hidden="1">#REF!</definedName>
    <definedName name="_bdm.AB999930FE10427FB35752F0E0F71C19.edm" localSheetId="4" hidden="1">#REF!</definedName>
    <definedName name="_bdm.ABB1684B471649BC888AF90005257221.edm" localSheetId="5" hidden="1">#REF!</definedName>
    <definedName name="_bdm.ABB1684B471649BC888AF90005257221.edm" localSheetId="18" hidden="1">#REF!</definedName>
    <definedName name="_bdm.ABB1684B471649BC888AF90005257221.edm" localSheetId="19" hidden="1">#REF!</definedName>
    <definedName name="_bdm.ABB1684B471649BC888AF90005257221.edm" localSheetId="17" hidden="1">#REF!</definedName>
    <definedName name="_bdm.ABB1684B471649BC888AF90005257221.edm" localSheetId="1" hidden="1">#REF!</definedName>
    <definedName name="_bdm.ABB1684B471649BC888AF90005257221.edm" localSheetId="4" hidden="1">#REF!</definedName>
    <definedName name="_bdm.ABBB79F002454B72807A99A7A7B9FE82.edm" localSheetId="5" hidden="1">#REF!</definedName>
    <definedName name="_bdm.ABBB79F002454B72807A99A7A7B9FE82.edm" localSheetId="18" hidden="1">#REF!</definedName>
    <definedName name="_bdm.ABBB79F002454B72807A99A7A7B9FE82.edm" localSheetId="19" hidden="1">#REF!</definedName>
    <definedName name="_bdm.ABBB79F002454B72807A99A7A7B9FE82.edm" localSheetId="17" hidden="1">#REF!</definedName>
    <definedName name="_bdm.ABBB79F002454B72807A99A7A7B9FE82.edm" localSheetId="1" hidden="1">#REF!</definedName>
    <definedName name="_bdm.ABBB79F002454B72807A99A7A7B9FE82.edm" localSheetId="4" hidden="1">#REF!</definedName>
    <definedName name="_bdm.ABE75F4CC1F448C7AD25A7483492F01D.edm" localSheetId="5" hidden="1">#REF!</definedName>
    <definedName name="_bdm.ABE75F4CC1F448C7AD25A7483492F01D.edm" localSheetId="18" hidden="1">#REF!</definedName>
    <definedName name="_bdm.ABE75F4CC1F448C7AD25A7483492F01D.edm" localSheetId="19" hidden="1">#REF!</definedName>
    <definedName name="_bdm.ABE75F4CC1F448C7AD25A7483492F01D.edm" localSheetId="17" hidden="1">#REF!</definedName>
    <definedName name="_bdm.ABE75F4CC1F448C7AD25A7483492F01D.edm" localSheetId="1" hidden="1">#REF!</definedName>
    <definedName name="_bdm.ABE75F4CC1F448C7AD25A7483492F01D.edm" localSheetId="4" hidden="1">#REF!</definedName>
    <definedName name="_bdm.AC5404B059A54D43AC67D403DAE2435E.edm" localSheetId="5" hidden="1">#REF!</definedName>
    <definedName name="_bdm.AC5404B059A54D43AC67D403DAE2435E.edm" localSheetId="18" hidden="1">#REF!</definedName>
    <definedName name="_bdm.AC5404B059A54D43AC67D403DAE2435E.edm" localSheetId="19" hidden="1">#REF!</definedName>
    <definedName name="_bdm.AC5404B059A54D43AC67D403DAE2435E.edm" localSheetId="17" hidden="1">#REF!</definedName>
    <definedName name="_bdm.AC5404B059A54D43AC67D403DAE2435E.edm" localSheetId="1" hidden="1">#REF!</definedName>
    <definedName name="_bdm.AC5404B059A54D43AC67D403DAE2435E.edm" localSheetId="4" hidden="1">#REF!</definedName>
    <definedName name="_bdm.ADEDFC46864E43C984887877804EA3BF.edm" localSheetId="5" hidden="1">#REF!</definedName>
    <definedName name="_bdm.ADEDFC46864E43C984887877804EA3BF.edm" localSheetId="18" hidden="1">#REF!</definedName>
    <definedName name="_bdm.ADEDFC46864E43C984887877804EA3BF.edm" localSheetId="19" hidden="1">#REF!</definedName>
    <definedName name="_bdm.ADEDFC46864E43C984887877804EA3BF.edm" localSheetId="17" hidden="1">#REF!</definedName>
    <definedName name="_bdm.ADEDFC46864E43C984887877804EA3BF.edm" localSheetId="1" hidden="1">#REF!</definedName>
    <definedName name="_bdm.ADEDFC46864E43C984887877804EA3BF.edm" localSheetId="4" hidden="1">#REF!</definedName>
    <definedName name="_bdm.AE42F8A44FB248ADBCD1DF172EF4BF08.edm" localSheetId="5" hidden="1">#REF!</definedName>
    <definedName name="_bdm.AE42F8A44FB248ADBCD1DF172EF4BF08.edm" localSheetId="18" hidden="1">#REF!</definedName>
    <definedName name="_bdm.AE42F8A44FB248ADBCD1DF172EF4BF08.edm" localSheetId="19" hidden="1">#REF!</definedName>
    <definedName name="_bdm.AE42F8A44FB248ADBCD1DF172EF4BF08.edm" localSheetId="17" hidden="1">#REF!</definedName>
    <definedName name="_bdm.AE42F8A44FB248ADBCD1DF172EF4BF08.edm" localSheetId="1" hidden="1">#REF!</definedName>
    <definedName name="_bdm.AE42F8A44FB248ADBCD1DF172EF4BF08.edm" localSheetId="4" hidden="1">#REF!</definedName>
    <definedName name="_bdm.AE8C5FAC794A4B858F92DAF6760AA4DB.edm" localSheetId="5" hidden="1">#REF!</definedName>
    <definedName name="_bdm.AE8C5FAC794A4B858F92DAF6760AA4DB.edm" localSheetId="18" hidden="1">#REF!</definedName>
    <definedName name="_bdm.AE8C5FAC794A4B858F92DAF6760AA4DB.edm" localSheetId="19" hidden="1">#REF!</definedName>
    <definedName name="_bdm.AE8C5FAC794A4B858F92DAF6760AA4DB.edm" localSheetId="17" hidden="1">#REF!</definedName>
    <definedName name="_bdm.AE8C5FAC794A4B858F92DAF6760AA4DB.edm" localSheetId="1" hidden="1">#REF!</definedName>
    <definedName name="_bdm.AE8C5FAC794A4B858F92DAF6760AA4DB.edm" localSheetId="4" hidden="1">#REF!</definedName>
    <definedName name="_bdm.AEBF537B62F245C9BBBCF844E1602D17.edm" localSheetId="5" hidden="1">#REF!</definedName>
    <definedName name="_bdm.AEBF537B62F245C9BBBCF844E1602D17.edm" localSheetId="18" hidden="1">#REF!</definedName>
    <definedName name="_bdm.AEBF537B62F245C9BBBCF844E1602D17.edm" localSheetId="19" hidden="1">#REF!</definedName>
    <definedName name="_bdm.AEBF537B62F245C9BBBCF844E1602D17.edm" localSheetId="17" hidden="1">#REF!</definedName>
    <definedName name="_bdm.AEBF537B62F245C9BBBCF844E1602D17.edm" localSheetId="1" hidden="1">#REF!</definedName>
    <definedName name="_bdm.AEBF537B62F245C9BBBCF844E1602D17.edm" localSheetId="4" hidden="1">#REF!</definedName>
    <definedName name="_bdm.AF85141A113F4ECF8CB278308C40B290.edm" localSheetId="5" hidden="1">#REF!</definedName>
    <definedName name="_bdm.AF85141A113F4ECF8CB278308C40B290.edm" localSheetId="18" hidden="1">#REF!</definedName>
    <definedName name="_bdm.AF85141A113F4ECF8CB278308C40B290.edm" localSheetId="19" hidden="1">#REF!</definedName>
    <definedName name="_bdm.AF85141A113F4ECF8CB278308C40B290.edm" localSheetId="17" hidden="1">#REF!</definedName>
    <definedName name="_bdm.AF85141A113F4ECF8CB278308C40B290.edm" localSheetId="1" hidden="1">#REF!</definedName>
    <definedName name="_bdm.AF85141A113F4ECF8CB278308C40B290.edm" localSheetId="4" hidden="1">#REF!</definedName>
    <definedName name="_bdm.AFAB9FC3C81F48DDBE844466ABFECDB7.edm" localSheetId="5" hidden="1">#REF!</definedName>
    <definedName name="_bdm.AFAB9FC3C81F48DDBE844466ABFECDB7.edm" localSheetId="18" hidden="1">#REF!</definedName>
    <definedName name="_bdm.AFAB9FC3C81F48DDBE844466ABFECDB7.edm" localSheetId="19" hidden="1">#REF!</definedName>
    <definedName name="_bdm.AFAB9FC3C81F48DDBE844466ABFECDB7.edm" localSheetId="17" hidden="1">#REF!</definedName>
    <definedName name="_bdm.AFAB9FC3C81F48DDBE844466ABFECDB7.edm" localSheetId="1" hidden="1">#REF!</definedName>
    <definedName name="_bdm.AFAB9FC3C81F48DDBE844466ABFECDB7.edm" localSheetId="4" hidden="1">#REF!</definedName>
    <definedName name="_bdm.AFCE2F4BADC84012B1D4E6351C422517.edm" localSheetId="5" hidden="1">#REF!</definedName>
    <definedName name="_bdm.AFCE2F4BADC84012B1D4E6351C422517.edm" localSheetId="18" hidden="1">#REF!</definedName>
    <definedName name="_bdm.AFCE2F4BADC84012B1D4E6351C422517.edm" localSheetId="19" hidden="1">#REF!</definedName>
    <definedName name="_bdm.AFCE2F4BADC84012B1D4E6351C422517.edm" localSheetId="17" hidden="1">#REF!</definedName>
    <definedName name="_bdm.AFCE2F4BADC84012B1D4E6351C422517.edm" localSheetId="1" hidden="1">#REF!</definedName>
    <definedName name="_bdm.AFCE2F4BADC84012B1D4E6351C422517.edm" localSheetId="4" hidden="1">#REF!</definedName>
    <definedName name="_bdm.B02423FE52254D11BBC6F4C3B85310B1.edm" localSheetId="5" hidden="1">#REF!</definedName>
    <definedName name="_bdm.B02423FE52254D11BBC6F4C3B85310B1.edm" localSheetId="18" hidden="1">#REF!</definedName>
    <definedName name="_bdm.B02423FE52254D11BBC6F4C3B85310B1.edm" localSheetId="19" hidden="1">#REF!</definedName>
    <definedName name="_bdm.B02423FE52254D11BBC6F4C3B85310B1.edm" localSheetId="17" hidden="1">#REF!</definedName>
    <definedName name="_bdm.B02423FE52254D11BBC6F4C3B85310B1.edm" localSheetId="1" hidden="1">#REF!</definedName>
    <definedName name="_bdm.B02423FE52254D11BBC6F4C3B85310B1.edm" localSheetId="4" hidden="1">#REF!</definedName>
    <definedName name="_bdm.B0C50F9AB7284B6E9461EC9D95DD376D.edm" localSheetId="5" hidden="1">#REF!</definedName>
    <definedName name="_bdm.B0C50F9AB7284B6E9461EC9D95DD376D.edm" localSheetId="18" hidden="1">#REF!</definedName>
    <definedName name="_bdm.B0C50F9AB7284B6E9461EC9D95DD376D.edm" localSheetId="19" hidden="1">#REF!</definedName>
    <definedName name="_bdm.B0C50F9AB7284B6E9461EC9D95DD376D.edm" localSheetId="17" hidden="1">#REF!</definedName>
    <definedName name="_bdm.B0C50F9AB7284B6E9461EC9D95DD376D.edm" localSheetId="1" hidden="1">#REF!</definedName>
    <definedName name="_bdm.B0C50F9AB7284B6E9461EC9D95DD376D.edm" localSheetId="4" hidden="1">#REF!</definedName>
    <definedName name="_bdm.B0CFCA39622F4327A2878C7A2D1B98F2.edm" localSheetId="5" hidden="1">#REF!</definedName>
    <definedName name="_bdm.B0CFCA39622F4327A2878C7A2D1B98F2.edm" localSheetId="18" hidden="1">#REF!</definedName>
    <definedName name="_bdm.B0CFCA39622F4327A2878C7A2D1B98F2.edm" localSheetId="19" hidden="1">#REF!</definedName>
    <definedName name="_bdm.B0CFCA39622F4327A2878C7A2D1B98F2.edm" localSheetId="17" hidden="1">#REF!</definedName>
    <definedName name="_bdm.B0CFCA39622F4327A2878C7A2D1B98F2.edm" localSheetId="1" hidden="1">#REF!</definedName>
    <definedName name="_bdm.B0CFCA39622F4327A2878C7A2D1B98F2.edm" localSheetId="4" hidden="1">#REF!</definedName>
    <definedName name="_bdm.B0F7F51E0C6F48B69A4E35C24B27B382.edm" localSheetId="5" hidden="1">#REF!</definedName>
    <definedName name="_bdm.B0F7F51E0C6F48B69A4E35C24B27B382.edm" localSheetId="18" hidden="1">#REF!</definedName>
    <definedName name="_bdm.B0F7F51E0C6F48B69A4E35C24B27B382.edm" localSheetId="19" hidden="1">#REF!</definedName>
    <definedName name="_bdm.B0F7F51E0C6F48B69A4E35C24B27B382.edm" localSheetId="17" hidden="1">#REF!</definedName>
    <definedName name="_bdm.B0F7F51E0C6F48B69A4E35C24B27B382.edm" localSheetId="1" hidden="1">#REF!</definedName>
    <definedName name="_bdm.B0F7F51E0C6F48B69A4E35C24B27B382.edm" localSheetId="4" hidden="1">#REF!</definedName>
    <definedName name="_bdm.B17A627EF1EA45519348E23AF37E2CFD.edm" localSheetId="5" hidden="1">#REF!</definedName>
    <definedName name="_bdm.B17A627EF1EA45519348E23AF37E2CFD.edm" localSheetId="18" hidden="1">#REF!</definedName>
    <definedName name="_bdm.B17A627EF1EA45519348E23AF37E2CFD.edm" localSheetId="19" hidden="1">#REF!</definedName>
    <definedName name="_bdm.B17A627EF1EA45519348E23AF37E2CFD.edm" localSheetId="17" hidden="1">#REF!</definedName>
    <definedName name="_bdm.B17A627EF1EA45519348E23AF37E2CFD.edm" localSheetId="1" hidden="1">#REF!</definedName>
    <definedName name="_bdm.B17A627EF1EA45519348E23AF37E2CFD.edm" localSheetId="4" hidden="1">#REF!</definedName>
    <definedName name="_bdm.B1C40953F5E64F1F85EC8CB009A9F537.edm" localSheetId="5" hidden="1">#REF!</definedName>
    <definedName name="_bdm.B1C40953F5E64F1F85EC8CB009A9F537.edm" localSheetId="18" hidden="1">#REF!</definedName>
    <definedName name="_bdm.B1C40953F5E64F1F85EC8CB009A9F537.edm" localSheetId="19" hidden="1">#REF!</definedName>
    <definedName name="_bdm.B1C40953F5E64F1F85EC8CB009A9F537.edm" localSheetId="17" hidden="1">#REF!</definedName>
    <definedName name="_bdm.B1C40953F5E64F1F85EC8CB009A9F537.edm" localSheetId="1" hidden="1">#REF!</definedName>
    <definedName name="_bdm.B1C40953F5E64F1F85EC8CB009A9F537.edm" localSheetId="4" hidden="1">#REF!</definedName>
    <definedName name="_bdm.B1D113F3956D416A81432377EB297BBE.edm" localSheetId="5" hidden="1">#REF!</definedName>
    <definedName name="_bdm.B1D113F3956D416A81432377EB297BBE.edm" localSheetId="18" hidden="1">#REF!</definedName>
    <definedName name="_bdm.B1D113F3956D416A81432377EB297BBE.edm" localSheetId="19" hidden="1">#REF!</definedName>
    <definedName name="_bdm.B1D113F3956D416A81432377EB297BBE.edm" localSheetId="17" hidden="1">#REF!</definedName>
    <definedName name="_bdm.B1D113F3956D416A81432377EB297BBE.edm" localSheetId="1" hidden="1">#REF!</definedName>
    <definedName name="_bdm.B1D113F3956D416A81432377EB297BBE.edm" localSheetId="4" hidden="1">#REF!</definedName>
    <definedName name="_bdm.B23CE678406A4C1BAA673090B0E0F393.edm" localSheetId="5" hidden="1">#REF!</definedName>
    <definedName name="_bdm.B23CE678406A4C1BAA673090B0E0F393.edm" localSheetId="18" hidden="1">#REF!</definedName>
    <definedName name="_bdm.B23CE678406A4C1BAA673090B0E0F393.edm" localSheetId="19" hidden="1">#REF!</definedName>
    <definedName name="_bdm.B23CE678406A4C1BAA673090B0E0F393.edm" localSheetId="17" hidden="1">#REF!</definedName>
    <definedName name="_bdm.B23CE678406A4C1BAA673090B0E0F393.edm" localSheetId="1" hidden="1">#REF!</definedName>
    <definedName name="_bdm.B23CE678406A4C1BAA673090B0E0F393.edm" localSheetId="4" hidden="1">#REF!</definedName>
    <definedName name="_bdm.B2BDE2657AA1460EAB210DC4BA7AFA4F.edm" localSheetId="5" hidden="1">#REF!</definedName>
    <definedName name="_bdm.B2BDE2657AA1460EAB210DC4BA7AFA4F.edm" localSheetId="18" hidden="1">#REF!</definedName>
    <definedName name="_bdm.B2BDE2657AA1460EAB210DC4BA7AFA4F.edm" localSheetId="19" hidden="1">#REF!</definedName>
    <definedName name="_bdm.B2BDE2657AA1460EAB210DC4BA7AFA4F.edm" localSheetId="17" hidden="1">#REF!</definedName>
    <definedName name="_bdm.B2BDE2657AA1460EAB210DC4BA7AFA4F.edm" localSheetId="1" hidden="1">#REF!</definedName>
    <definedName name="_bdm.B2BDE2657AA1460EAB210DC4BA7AFA4F.edm" localSheetId="4" hidden="1">#REF!</definedName>
    <definedName name="_bdm.B2D0A558F9744484B038E286E4BDF10A.edm" localSheetId="5" hidden="1">#REF!</definedName>
    <definedName name="_bdm.B2D0A558F9744484B038E286E4BDF10A.edm" localSheetId="18" hidden="1">#REF!</definedName>
    <definedName name="_bdm.B2D0A558F9744484B038E286E4BDF10A.edm" localSheetId="19" hidden="1">#REF!</definedName>
    <definedName name="_bdm.B2D0A558F9744484B038E286E4BDF10A.edm" localSheetId="17" hidden="1">#REF!</definedName>
    <definedName name="_bdm.B2D0A558F9744484B038E286E4BDF10A.edm" localSheetId="1" hidden="1">#REF!</definedName>
    <definedName name="_bdm.B2D0A558F9744484B038E286E4BDF10A.edm" localSheetId="4" hidden="1">#REF!</definedName>
    <definedName name="_bdm.B328F2F3074B425297F721E98FC65EB1.edm" localSheetId="5" hidden="1">#REF!</definedName>
    <definedName name="_bdm.B328F2F3074B425297F721E98FC65EB1.edm" localSheetId="18" hidden="1">#REF!</definedName>
    <definedName name="_bdm.B328F2F3074B425297F721E98FC65EB1.edm" localSheetId="19" hidden="1">#REF!</definedName>
    <definedName name="_bdm.B328F2F3074B425297F721E98FC65EB1.edm" localSheetId="17" hidden="1">#REF!</definedName>
    <definedName name="_bdm.B328F2F3074B425297F721E98FC65EB1.edm" localSheetId="1" hidden="1">#REF!</definedName>
    <definedName name="_bdm.B328F2F3074B425297F721E98FC65EB1.edm" localSheetId="4" hidden="1">#REF!</definedName>
    <definedName name="_bdm.B575DC70533A420099AB69A98FA7123F.edm" localSheetId="5" hidden="1">#REF!</definedName>
    <definedName name="_bdm.B575DC70533A420099AB69A98FA7123F.edm" localSheetId="18" hidden="1">#REF!</definedName>
    <definedName name="_bdm.B575DC70533A420099AB69A98FA7123F.edm" localSheetId="19" hidden="1">#REF!</definedName>
    <definedName name="_bdm.B575DC70533A420099AB69A98FA7123F.edm" localSheetId="17" hidden="1">#REF!</definedName>
    <definedName name="_bdm.B575DC70533A420099AB69A98FA7123F.edm" localSheetId="1" hidden="1">#REF!</definedName>
    <definedName name="_bdm.B575DC70533A420099AB69A98FA7123F.edm" localSheetId="4" hidden="1">#REF!</definedName>
    <definedName name="_bdm.B5A193A86322465B9AD3CD4A858712C5.edm" localSheetId="5" hidden="1">#REF!</definedName>
    <definedName name="_bdm.B5A193A86322465B9AD3CD4A858712C5.edm" localSheetId="18" hidden="1">#REF!</definedName>
    <definedName name="_bdm.B5A193A86322465B9AD3CD4A858712C5.edm" localSheetId="19" hidden="1">#REF!</definedName>
    <definedName name="_bdm.B5A193A86322465B9AD3CD4A858712C5.edm" localSheetId="17" hidden="1">#REF!</definedName>
    <definedName name="_bdm.B5A193A86322465B9AD3CD4A858712C5.edm" localSheetId="1" hidden="1">#REF!</definedName>
    <definedName name="_bdm.B5A193A86322465B9AD3CD4A858712C5.edm" localSheetId="4" hidden="1">#REF!</definedName>
    <definedName name="_bdm.B660FC663AFB4788BBA17139581B8A11.edm" localSheetId="5" hidden="1">#REF!</definedName>
    <definedName name="_bdm.B660FC663AFB4788BBA17139581B8A11.edm" localSheetId="18" hidden="1">#REF!</definedName>
    <definedName name="_bdm.B660FC663AFB4788BBA17139581B8A11.edm" localSheetId="19" hidden="1">#REF!</definedName>
    <definedName name="_bdm.B660FC663AFB4788BBA17139581B8A11.edm" localSheetId="17" hidden="1">#REF!</definedName>
    <definedName name="_bdm.B660FC663AFB4788BBA17139581B8A11.edm" localSheetId="1" hidden="1">#REF!</definedName>
    <definedName name="_bdm.B660FC663AFB4788BBA17139581B8A11.edm" localSheetId="4" hidden="1">#REF!</definedName>
    <definedName name="_bdm.B69327EB869E4376A91D2D625A51F1DC.edm" localSheetId="5" hidden="1">#REF!</definedName>
    <definedName name="_bdm.B69327EB869E4376A91D2D625A51F1DC.edm" localSheetId="18" hidden="1">#REF!</definedName>
    <definedName name="_bdm.B69327EB869E4376A91D2D625A51F1DC.edm" localSheetId="19" hidden="1">#REF!</definedName>
    <definedName name="_bdm.B69327EB869E4376A91D2D625A51F1DC.edm" localSheetId="17" hidden="1">#REF!</definedName>
    <definedName name="_bdm.B69327EB869E4376A91D2D625A51F1DC.edm" localSheetId="1" hidden="1">#REF!</definedName>
    <definedName name="_bdm.B69327EB869E4376A91D2D625A51F1DC.edm" localSheetId="4" hidden="1">#REF!</definedName>
    <definedName name="_bdm.B6AE251D4E0B48698A232CBA57DEAC69.edm" localSheetId="5" hidden="1">#REF!</definedName>
    <definedName name="_bdm.B6AE251D4E0B48698A232CBA57DEAC69.edm" localSheetId="18" hidden="1">#REF!</definedName>
    <definedName name="_bdm.B6AE251D4E0B48698A232CBA57DEAC69.edm" localSheetId="19" hidden="1">#REF!</definedName>
    <definedName name="_bdm.B6AE251D4E0B48698A232CBA57DEAC69.edm" localSheetId="17" hidden="1">#REF!</definedName>
    <definedName name="_bdm.B6AE251D4E0B48698A232CBA57DEAC69.edm" localSheetId="1" hidden="1">#REF!</definedName>
    <definedName name="_bdm.B6AE251D4E0B48698A232CBA57DEAC69.edm" localSheetId="4" hidden="1">#REF!</definedName>
    <definedName name="_bdm.B7247C561A0E48E096CA93D45F9F591D.edm" localSheetId="5" hidden="1">#REF!</definedName>
    <definedName name="_bdm.B7247C561A0E48E096CA93D45F9F591D.edm" localSheetId="18" hidden="1">#REF!</definedName>
    <definedName name="_bdm.B7247C561A0E48E096CA93D45F9F591D.edm" localSheetId="19" hidden="1">#REF!</definedName>
    <definedName name="_bdm.B7247C561A0E48E096CA93D45F9F591D.edm" localSheetId="17" hidden="1">#REF!</definedName>
    <definedName name="_bdm.B7247C561A0E48E096CA93D45F9F591D.edm" localSheetId="1" hidden="1">#REF!</definedName>
    <definedName name="_bdm.B7247C561A0E48E096CA93D45F9F591D.edm" localSheetId="4" hidden="1">#REF!</definedName>
    <definedName name="_bdm.B73F2C50B9D5473082FC2DFA99ACBF27.edm" localSheetId="5" hidden="1">#REF!</definedName>
    <definedName name="_bdm.B73F2C50B9D5473082FC2DFA99ACBF27.edm" localSheetId="18" hidden="1">#REF!</definedName>
    <definedName name="_bdm.B73F2C50B9D5473082FC2DFA99ACBF27.edm" localSheetId="19" hidden="1">#REF!</definedName>
    <definedName name="_bdm.B73F2C50B9D5473082FC2DFA99ACBF27.edm" localSheetId="17" hidden="1">#REF!</definedName>
    <definedName name="_bdm.B73F2C50B9D5473082FC2DFA99ACBF27.edm" localSheetId="1" hidden="1">#REF!</definedName>
    <definedName name="_bdm.B73F2C50B9D5473082FC2DFA99ACBF27.edm" localSheetId="4" hidden="1">#REF!</definedName>
    <definedName name="_bdm.B7466EEDE59441C69C597689A876C489.edm" localSheetId="5" hidden="1">#REF!</definedName>
    <definedName name="_bdm.B7466EEDE59441C69C597689A876C489.edm" localSheetId="18" hidden="1">#REF!</definedName>
    <definedName name="_bdm.B7466EEDE59441C69C597689A876C489.edm" localSheetId="19" hidden="1">#REF!</definedName>
    <definedName name="_bdm.B7466EEDE59441C69C597689A876C489.edm" localSheetId="17" hidden="1">#REF!</definedName>
    <definedName name="_bdm.B7466EEDE59441C69C597689A876C489.edm" localSheetId="1" hidden="1">#REF!</definedName>
    <definedName name="_bdm.B7466EEDE59441C69C597689A876C489.edm" localSheetId="4" hidden="1">#REF!</definedName>
    <definedName name="_bdm.B7D486A9BC1042689BCC93F5FF5AC682.edm" localSheetId="5" hidden="1">#REF!</definedName>
    <definedName name="_bdm.B7D486A9BC1042689BCC93F5FF5AC682.edm" localSheetId="18" hidden="1">#REF!</definedName>
    <definedName name="_bdm.B7D486A9BC1042689BCC93F5FF5AC682.edm" localSheetId="19" hidden="1">#REF!</definedName>
    <definedName name="_bdm.B7D486A9BC1042689BCC93F5FF5AC682.edm" localSheetId="17" hidden="1">#REF!</definedName>
    <definedName name="_bdm.B7D486A9BC1042689BCC93F5FF5AC682.edm" localSheetId="1" hidden="1">#REF!</definedName>
    <definedName name="_bdm.B7D486A9BC1042689BCC93F5FF5AC682.edm" localSheetId="4" hidden="1">#REF!</definedName>
    <definedName name="_bdm.B84361CC1A8042C0947A264C75CF791C.edm" localSheetId="5" hidden="1">#REF!</definedName>
    <definedName name="_bdm.B84361CC1A8042C0947A264C75CF791C.edm" localSheetId="18" hidden="1">#REF!</definedName>
    <definedName name="_bdm.B84361CC1A8042C0947A264C75CF791C.edm" localSheetId="19" hidden="1">#REF!</definedName>
    <definedName name="_bdm.B84361CC1A8042C0947A264C75CF791C.edm" localSheetId="17" hidden="1">#REF!</definedName>
    <definedName name="_bdm.B84361CC1A8042C0947A264C75CF791C.edm" localSheetId="1" hidden="1">#REF!</definedName>
    <definedName name="_bdm.B84361CC1A8042C0947A264C75CF791C.edm" localSheetId="4" hidden="1">#REF!</definedName>
    <definedName name="_bdm.B8D27B6568274D349D0EBDE79D73085C.edm" localSheetId="5" hidden="1">#REF!</definedName>
    <definedName name="_bdm.B8D27B6568274D349D0EBDE79D73085C.edm" localSheetId="18" hidden="1">#REF!</definedName>
    <definedName name="_bdm.B8D27B6568274D349D0EBDE79D73085C.edm" localSheetId="19" hidden="1">#REF!</definedName>
    <definedName name="_bdm.B8D27B6568274D349D0EBDE79D73085C.edm" localSheetId="17" hidden="1">#REF!</definedName>
    <definedName name="_bdm.B8D27B6568274D349D0EBDE79D73085C.edm" localSheetId="1" hidden="1">#REF!</definedName>
    <definedName name="_bdm.B8D27B6568274D349D0EBDE79D73085C.edm" localSheetId="4" hidden="1">#REF!</definedName>
    <definedName name="_bdm.B8D714AEF5114184BAE8382E188B62C9.edm" localSheetId="5" hidden="1">#REF!</definedName>
    <definedName name="_bdm.B8D714AEF5114184BAE8382E188B62C9.edm" localSheetId="18" hidden="1">#REF!</definedName>
    <definedName name="_bdm.B8D714AEF5114184BAE8382E188B62C9.edm" localSheetId="19" hidden="1">#REF!</definedName>
    <definedName name="_bdm.B8D714AEF5114184BAE8382E188B62C9.edm" localSheetId="17" hidden="1">#REF!</definedName>
    <definedName name="_bdm.B8D714AEF5114184BAE8382E188B62C9.edm" localSheetId="1" hidden="1">#REF!</definedName>
    <definedName name="_bdm.B8D714AEF5114184BAE8382E188B62C9.edm" localSheetId="4" hidden="1">#REF!</definedName>
    <definedName name="_bdm.B9A0BF71DC3F47B8926CD203E72C2EC4.edm" localSheetId="5" hidden="1">#REF!</definedName>
    <definedName name="_bdm.B9A0BF71DC3F47B8926CD203E72C2EC4.edm" localSheetId="18" hidden="1">#REF!</definedName>
    <definedName name="_bdm.B9A0BF71DC3F47B8926CD203E72C2EC4.edm" localSheetId="19" hidden="1">#REF!</definedName>
    <definedName name="_bdm.B9A0BF71DC3F47B8926CD203E72C2EC4.edm" localSheetId="17" hidden="1">#REF!</definedName>
    <definedName name="_bdm.B9A0BF71DC3F47B8926CD203E72C2EC4.edm" localSheetId="1" hidden="1">#REF!</definedName>
    <definedName name="_bdm.B9A0BF71DC3F47B8926CD203E72C2EC4.edm" localSheetId="4" hidden="1">#REF!</definedName>
    <definedName name="_bdm.B9A7EFB8A72540B8B2559186F493F194.edm" localSheetId="5" hidden="1">#REF!</definedName>
    <definedName name="_bdm.B9A7EFB8A72540B8B2559186F493F194.edm" localSheetId="18" hidden="1">#REF!</definedName>
    <definedName name="_bdm.B9A7EFB8A72540B8B2559186F493F194.edm" localSheetId="19" hidden="1">#REF!</definedName>
    <definedName name="_bdm.B9A7EFB8A72540B8B2559186F493F194.edm" localSheetId="17" hidden="1">#REF!</definedName>
    <definedName name="_bdm.B9A7EFB8A72540B8B2559186F493F194.edm" localSheetId="1" hidden="1">#REF!</definedName>
    <definedName name="_bdm.B9A7EFB8A72540B8B2559186F493F194.edm" localSheetId="4" hidden="1">#REF!</definedName>
    <definedName name="_bdm.B9B3E9EC0A3642838848E73A961BCF19.edm" localSheetId="5" hidden="1">#REF!</definedName>
    <definedName name="_bdm.B9B3E9EC0A3642838848E73A961BCF19.edm" localSheetId="18" hidden="1">#REF!</definedName>
    <definedName name="_bdm.B9B3E9EC0A3642838848E73A961BCF19.edm" localSheetId="19" hidden="1">#REF!</definedName>
    <definedName name="_bdm.B9B3E9EC0A3642838848E73A961BCF19.edm" localSheetId="17" hidden="1">#REF!</definedName>
    <definedName name="_bdm.B9B3E9EC0A3642838848E73A961BCF19.edm" localSheetId="1" hidden="1">#REF!</definedName>
    <definedName name="_bdm.B9B3E9EC0A3642838848E73A961BCF19.edm" localSheetId="4" hidden="1">#REF!</definedName>
    <definedName name="_bdm.B9F5CF6BAA7A407C83A9956BE1ED41CA.edm" localSheetId="5" hidden="1">#REF!</definedName>
    <definedName name="_bdm.B9F5CF6BAA7A407C83A9956BE1ED41CA.edm" localSheetId="18" hidden="1">#REF!</definedName>
    <definedName name="_bdm.B9F5CF6BAA7A407C83A9956BE1ED41CA.edm" localSheetId="19" hidden="1">#REF!</definedName>
    <definedName name="_bdm.B9F5CF6BAA7A407C83A9956BE1ED41CA.edm" localSheetId="17" hidden="1">#REF!</definedName>
    <definedName name="_bdm.B9F5CF6BAA7A407C83A9956BE1ED41CA.edm" localSheetId="1" hidden="1">#REF!</definedName>
    <definedName name="_bdm.B9F5CF6BAA7A407C83A9956BE1ED41CA.edm" localSheetId="4" hidden="1">#REF!</definedName>
    <definedName name="_bdm.B9FB73F8757D43988D28D66D9FB0E44F.edm" localSheetId="5" hidden="1">#REF!</definedName>
    <definedName name="_bdm.B9FB73F8757D43988D28D66D9FB0E44F.edm" localSheetId="18" hidden="1">#REF!</definedName>
    <definedName name="_bdm.B9FB73F8757D43988D28D66D9FB0E44F.edm" localSheetId="19" hidden="1">#REF!</definedName>
    <definedName name="_bdm.B9FB73F8757D43988D28D66D9FB0E44F.edm" localSheetId="17" hidden="1">#REF!</definedName>
    <definedName name="_bdm.B9FB73F8757D43988D28D66D9FB0E44F.edm" localSheetId="1" hidden="1">#REF!</definedName>
    <definedName name="_bdm.B9FB73F8757D43988D28D66D9FB0E44F.edm" localSheetId="4" hidden="1">#REF!</definedName>
    <definedName name="_bdm.BA28642AE4A04234A5D6B6AFB9E884B6.edm" localSheetId="5" hidden="1">#REF!</definedName>
    <definedName name="_bdm.BA28642AE4A04234A5D6B6AFB9E884B6.edm" localSheetId="18" hidden="1">#REF!</definedName>
    <definedName name="_bdm.BA28642AE4A04234A5D6B6AFB9E884B6.edm" localSheetId="19" hidden="1">#REF!</definedName>
    <definedName name="_bdm.BA28642AE4A04234A5D6B6AFB9E884B6.edm" localSheetId="17" hidden="1">#REF!</definedName>
    <definedName name="_bdm.BA28642AE4A04234A5D6B6AFB9E884B6.edm" localSheetId="1" hidden="1">#REF!</definedName>
    <definedName name="_bdm.BA28642AE4A04234A5D6B6AFB9E884B6.edm" localSheetId="4" hidden="1">#REF!</definedName>
    <definedName name="_bdm.BB595E94E6C54F62A067B575293B29D3.edm" localSheetId="5" hidden="1">#REF!</definedName>
    <definedName name="_bdm.BB595E94E6C54F62A067B575293B29D3.edm" localSheetId="18" hidden="1">#REF!</definedName>
    <definedName name="_bdm.BB595E94E6C54F62A067B575293B29D3.edm" localSheetId="19" hidden="1">#REF!</definedName>
    <definedName name="_bdm.BB595E94E6C54F62A067B575293B29D3.edm" localSheetId="17" hidden="1">#REF!</definedName>
    <definedName name="_bdm.BB595E94E6C54F62A067B575293B29D3.edm" localSheetId="1" hidden="1">#REF!</definedName>
    <definedName name="_bdm.BB595E94E6C54F62A067B575293B29D3.edm" localSheetId="4" hidden="1">#REF!</definedName>
    <definedName name="_bdm.BBF8C299E8134A6FA76EE6273F798579.edm" localSheetId="5" hidden="1">#REF!</definedName>
    <definedName name="_bdm.BBF8C299E8134A6FA76EE6273F798579.edm" localSheetId="18" hidden="1">#REF!</definedName>
    <definedName name="_bdm.BBF8C299E8134A6FA76EE6273F798579.edm" localSheetId="19" hidden="1">#REF!</definedName>
    <definedName name="_bdm.BBF8C299E8134A6FA76EE6273F798579.edm" localSheetId="17" hidden="1">#REF!</definedName>
    <definedName name="_bdm.BBF8C299E8134A6FA76EE6273F798579.edm" localSheetId="1" hidden="1">#REF!</definedName>
    <definedName name="_bdm.BBF8C299E8134A6FA76EE6273F798579.edm" localSheetId="4" hidden="1">#REF!</definedName>
    <definedName name="_bdm.BBF9097E38334A8097AE2E6DCE4E5701.edm" localSheetId="5" hidden="1">#REF!</definedName>
    <definedName name="_bdm.BBF9097E38334A8097AE2E6DCE4E5701.edm" localSheetId="18" hidden="1">#REF!</definedName>
    <definedName name="_bdm.BBF9097E38334A8097AE2E6DCE4E5701.edm" localSheetId="19" hidden="1">#REF!</definedName>
    <definedName name="_bdm.BBF9097E38334A8097AE2E6DCE4E5701.edm" localSheetId="17" hidden="1">#REF!</definedName>
    <definedName name="_bdm.BBF9097E38334A8097AE2E6DCE4E5701.edm" localSheetId="1" hidden="1">#REF!</definedName>
    <definedName name="_bdm.BBF9097E38334A8097AE2E6DCE4E5701.edm" localSheetId="4" hidden="1">#REF!</definedName>
    <definedName name="_bdm.BC3CC9CEDC5C46CCA297B06625354C32.edm" localSheetId="5" hidden="1">#REF!</definedName>
    <definedName name="_bdm.BC3CC9CEDC5C46CCA297B06625354C32.edm" localSheetId="18" hidden="1">#REF!</definedName>
    <definedName name="_bdm.BC3CC9CEDC5C46CCA297B06625354C32.edm" localSheetId="19" hidden="1">#REF!</definedName>
    <definedName name="_bdm.BC3CC9CEDC5C46CCA297B06625354C32.edm" localSheetId="17" hidden="1">#REF!</definedName>
    <definedName name="_bdm.BC3CC9CEDC5C46CCA297B06625354C32.edm" localSheetId="1" hidden="1">#REF!</definedName>
    <definedName name="_bdm.BC3CC9CEDC5C46CCA297B06625354C32.edm" localSheetId="4" hidden="1">#REF!</definedName>
    <definedName name="_bdm.BC456DB612C341629908CE4380F345DE.edm" localSheetId="5" hidden="1">#REF!</definedName>
    <definedName name="_bdm.BC456DB612C341629908CE4380F345DE.edm" localSheetId="18" hidden="1">#REF!</definedName>
    <definedName name="_bdm.BC456DB612C341629908CE4380F345DE.edm" localSheetId="19" hidden="1">#REF!</definedName>
    <definedName name="_bdm.BC456DB612C341629908CE4380F345DE.edm" localSheetId="17" hidden="1">#REF!</definedName>
    <definedName name="_bdm.BC456DB612C341629908CE4380F345DE.edm" localSheetId="1" hidden="1">#REF!</definedName>
    <definedName name="_bdm.BC456DB612C341629908CE4380F345DE.edm" localSheetId="4" hidden="1">#REF!</definedName>
    <definedName name="_bdm.BCF06E7CF0154D9EA349FA47BD25417D.edm" localSheetId="5" hidden="1">#REF!</definedName>
    <definedName name="_bdm.BCF06E7CF0154D9EA349FA47BD25417D.edm" localSheetId="18" hidden="1">#REF!</definedName>
    <definedName name="_bdm.BCF06E7CF0154D9EA349FA47BD25417D.edm" localSheetId="19" hidden="1">#REF!</definedName>
    <definedName name="_bdm.BCF06E7CF0154D9EA349FA47BD25417D.edm" localSheetId="17" hidden="1">#REF!</definedName>
    <definedName name="_bdm.BCF06E7CF0154D9EA349FA47BD25417D.edm" localSheetId="1" hidden="1">#REF!</definedName>
    <definedName name="_bdm.BCF06E7CF0154D9EA349FA47BD25417D.edm" localSheetId="4" hidden="1">#REF!</definedName>
    <definedName name="_bdm.BD08DCA1CD664E39BAD12437DA5525BF.edm" localSheetId="5" hidden="1">#REF!</definedName>
    <definedName name="_bdm.BD08DCA1CD664E39BAD12437DA5525BF.edm" localSheetId="18" hidden="1">#REF!</definedName>
    <definedName name="_bdm.BD08DCA1CD664E39BAD12437DA5525BF.edm" localSheetId="19" hidden="1">#REF!</definedName>
    <definedName name="_bdm.BD08DCA1CD664E39BAD12437DA5525BF.edm" localSheetId="17" hidden="1">#REF!</definedName>
    <definedName name="_bdm.BD08DCA1CD664E39BAD12437DA5525BF.edm" localSheetId="1" hidden="1">#REF!</definedName>
    <definedName name="_bdm.BD08DCA1CD664E39BAD12437DA5525BF.edm" localSheetId="4" hidden="1">#REF!</definedName>
    <definedName name="_bdm.BD19EAF77BF640FEBEEA234D3A18CD3B.edm" localSheetId="5" hidden="1">#REF!</definedName>
    <definedName name="_bdm.BD19EAF77BF640FEBEEA234D3A18CD3B.edm" localSheetId="18" hidden="1">#REF!</definedName>
    <definedName name="_bdm.BD19EAF77BF640FEBEEA234D3A18CD3B.edm" localSheetId="19" hidden="1">#REF!</definedName>
    <definedName name="_bdm.BD19EAF77BF640FEBEEA234D3A18CD3B.edm" localSheetId="17" hidden="1">#REF!</definedName>
    <definedName name="_bdm.BD19EAF77BF640FEBEEA234D3A18CD3B.edm" localSheetId="1" hidden="1">#REF!</definedName>
    <definedName name="_bdm.BD19EAF77BF640FEBEEA234D3A18CD3B.edm" localSheetId="4" hidden="1">#REF!</definedName>
    <definedName name="_bdm.BD35ABB976F04BE89D36619AD70A855B.edm" localSheetId="5" hidden="1">#REF!</definedName>
    <definedName name="_bdm.BD35ABB976F04BE89D36619AD70A855B.edm" localSheetId="18" hidden="1">#REF!</definedName>
    <definedName name="_bdm.BD35ABB976F04BE89D36619AD70A855B.edm" localSheetId="19" hidden="1">#REF!</definedName>
    <definedName name="_bdm.BD35ABB976F04BE89D36619AD70A855B.edm" localSheetId="17" hidden="1">#REF!</definedName>
    <definedName name="_bdm.BD35ABB976F04BE89D36619AD70A855B.edm" localSheetId="1" hidden="1">#REF!</definedName>
    <definedName name="_bdm.BD35ABB976F04BE89D36619AD70A855B.edm" localSheetId="4" hidden="1">#REF!</definedName>
    <definedName name="_bdm.BD4EC79CD6674B41885B164E7A35F9E8.edm" localSheetId="5" hidden="1">#REF!</definedName>
    <definedName name="_bdm.BD4EC79CD6674B41885B164E7A35F9E8.edm" localSheetId="18" hidden="1">#REF!</definedName>
    <definedName name="_bdm.BD4EC79CD6674B41885B164E7A35F9E8.edm" localSheetId="19" hidden="1">#REF!</definedName>
    <definedName name="_bdm.BD4EC79CD6674B41885B164E7A35F9E8.edm" localSheetId="17" hidden="1">#REF!</definedName>
    <definedName name="_bdm.BD4EC79CD6674B41885B164E7A35F9E8.edm" localSheetId="1" hidden="1">#REF!</definedName>
    <definedName name="_bdm.BD4EC79CD6674B41885B164E7A35F9E8.edm" localSheetId="4" hidden="1">#REF!</definedName>
    <definedName name="_bdm.BD4F0A8F8B134C2C855DA060D69CB70B.edm" localSheetId="5" hidden="1">#REF!</definedName>
    <definedName name="_bdm.BD4F0A8F8B134C2C855DA060D69CB70B.edm" localSheetId="18" hidden="1">#REF!</definedName>
    <definedName name="_bdm.BD4F0A8F8B134C2C855DA060D69CB70B.edm" localSheetId="19" hidden="1">#REF!</definedName>
    <definedName name="_bdm.BD4F0A8F8B134C2C855DA060D69CB70B.edm" localSheetId="17" hidden="1">#REF!</definedName>
    <definedName name="_bdm.BD4F0A8F8B134C2C855DA060D69CB70B.edm" localSheetId="1" hidden="1">#REF!</definedName>
    <definedName name="_bdm.BD4F0A8F8B134C2C855DA060D69CB70B.edm" localSheetId="4" hidden="1">#REF!</definedName>
    <definedName name="_bdm.BD5345B0180740308ABDC844C791F52E.edm" localSheetId="5" hidden="1">#REF!</definedName>
    <definedName name="_bdm.BD5345B0180740308ABDC844C791F52E.edm" localSheetId="18" hidden="1">#REF!</definedName>
    <definedName name="_bdm.BD5345B0180740308ABDC844C791F52E.edm" localSheetId="19" hidden="1">#REF!</definedName>
    <definedName name="_bdm.BD5345B0180740308ABDC844C791F52E.edm" localSheetId="17" hidden="1">#REF!</definedName>
    <definedName name="_bdm.BD5345B0180740308ABDC844C791F52E.edm" localSheetId="1" hidden="1">#REF!</definedName>
    <definedName name="_bdm.BD5345B0180740308ABDC844C791F52E.edm" localSheetId="4" hidden="1">#REF!</definedName>
    <definedName name="_bdm.BD65989045304C23A026C1657BD487F9.edm" localSheetId="5" hidden="1">#REF!</definedName>
    <definedName name="_bdm.BD65989045304C23A026C1657BD487F9.edm" localSheetId="18" hidden="1">#REF!</definedName>
    <definedName name="_bdm.BD65989045304C23A026C1657BD487F9.edm" localSheetId="19" hidden="1">#REF!</definedName>
    <definedName name="_bdm.BD65989045304C23A026C1657BD487F9.edm" localSheetId="17" hidden="1">#REF!</definedName>
    <definedName name="_bdm.BD65989045304C23A026C1657BD487F9.edm" localSheetId="1" hidden="1">#REF!</definedName>
    <definedName name="_bdm.BD65989045304C23A026C1657BD487F9.edm" localSheetId="4" hidden="1">#REF!</definedName>
    <definedName name="_bdm.BDC7B579740147DFBF5CCC90E586EA14.edm" localSheetId="5" hidden="1">#REF!</definedName>
    <definedName name="_bdm.BDC7B579740147DFBF5CCC90E586EA14.edm" localSheetId="18" hidden="1">#REF!</definedName>
    <definedName name="_bdm.BDC7B579740147DFBF5CCC90E586EA14.edm" localSheetId="19" hidden="1">#REF!</definedName>
    <definedName name="_bdm.BDC7B579740147DFBF5CCC90E586EA14.edm" localSheetId="17" hidden="1">#REF!</definedName>
    <definedName name="_bdm.BDC7B579740147DFBF5CCC90E586EA14.edm" localSheetId="1" hidden="1">#REF!</definedName>
    <definedName name="_bdm.BDC7B579740147DFBF5CCC90E586EA14.edm" localSheetId="4" hidden="1">#REF!</definedName>
    <definedName name="_bdm.BE3EF50DE36146778DAEE57FD153959B.edm" localSheetId="5" hidden="1">#REF!</definedName>
    <definedName name="_bdm.BE3EF50DE36146778DAEE57FD153959B.edm" localSheetId="18" hidden="1">#REF!</definedName>
    <definedName name="_bdm.BE3EF50DE36146778DAEE57FD153959B.edm" localSheetId="19" hidden="1">#REF!</definedName>
    <definedName name="_bdm.BE3EF50DE36146778DAEE57FD153959B.edm" localSheetId="17" hidden="1">#REF!</definedName>
    <definedName name="_bdm.BE3EF50DE36146778DAEE57FD153959B.edm" localSheetId="1" hidden="1">#REF!</definedName>
    <definedName name="_bdm.BE3EF50DE36146778DAEE57FD153959B.edm" localSheetId="4" hidden="1">#REF!</definedName>
    <definedName name="_bdm.BE4BC6B076CE4648894E432BD4BEDC16.edm" localSheetId="5" hidden="1">#REF!</definedName>
    <definedName name="_bdm.BE4BC6B076CE4648894E432BD4BEDC16.edm" localSheetId="18" hidden="1">#REF!</definedName>
    <definedName name="_bdm.BE4BC6B076CE4648894E432BD4BEDC16.edm" localSheetId="19" hidden="1">#REF!</definedName>
    <definedName name="_bdm.BE4BC6B076CE4648894E432BD4BEDC16.edm" localSheetId="17" hidden="1">#REF!</definedName>
    <definedName name="_bdm.BE4BC6B076CE4648894E432BD4BEDC16.edm" localSheetId="1" hidden="1">#REF!</definedName>
    <definedName name="_bdm.BE4BC6B076CE4648894E432BD4BEDC16.edm" localSheetId="4" hidden="1">#REF!</definedName>
    <definedName name="_bdm.BEE4FB908CB048B78E9D37956A5DD1D4.edm" localSheetId="5" hidden="1">#REF!</definedName>
    <definedName name="_bdm.BEE4FB908CB048B78E9D37956A5DD1D4.edm" localSheetId="18" hidden="1">#REF!</definedName>
    <definedName name="_bdm.BEE4FB908CB048B78E9D37956A5DD1D4.edm" localSheetId="19" hidden="1">#REF!</definedName>
    <definedName name="_bdm.BEE4FB908CB048B78E9D37956A5DD1D4.edm" localSheetId="17" hidden="1">#REF!</definedName>
    <definedName name="_bdm.BEE4FB908CB048B78E9D37956A5DD1D4.edm" localSheetId="1" hidden="1">#REF!</definedName>
    <definedName name="_bdm.BEE4FB908CB048B78E9D37956A5DD1D4.edm" localSheetId="4" hidden="1">#REF!</definedName>
    <definedName name="_bdm.BF5EC0F8B6B448C49F7F66E1E4BD13D1.edm" localSheetId="5" hidden="1">#REF!</definedName>
    <definedName name="_bdm.BF5EC0F8B6B448C49F7F66E1E4BD13D1.edm" localSheetId="18" hidden="1">#REF!</definedName>
    <definedName name="_bdm.BF5EC0F8B6B448C49F7F66E1E4BD13D1.edm" localSheetId="19" hidden="1">#REF!</definedName>
    <definedName name="_bdm.BF5EC0F8B6B448C49F7F66E1E4BD13D1.edm" localSheetId="17" hidden="1">#REF!</definedName>
    <definedName name="_bdm.BF5EC0F8B6B448C49F7F66E1E4BD13D1.edm" localSheetId="1" hidden="1">#REF!</definedName>
    <definedName name="_bdm.BF5EC0F8B6B448C49F7F66E1E4BD13D1.edm" localSheetId="4" hidden="1">#REF!</definedName>
    <definedName name="_bdm.BFEEB55270FF446FACC36AF6EC1EA3CE.edm" localSheetId="5" hidden="1">#REF!</definedName>
    <definedName name="_bdm.BFEEB55270FF446FACC36AF6EC1EA3CE.edm" localSheetId="18" hidden="1">#REF!</definedName>
    <definedName name="_bdm.BFEEB55270FF446FACC36AF6EC1EA3CE.edm" localSheetId="19" hidden="1">#REF!</definedName>
    <definedName name="_bdm.BFEEB55270FF446FACC36AF6EC1EA3CE.edm" localSheetId="17" hidden="1">#REF!</definedName>
    <definedName name="_bdm.BFEEB55270FF446FACC36AF6EC1EA3CE.edm" localSheetId="1" hidden="1">#REF!</definedName>
    <definedName name="_bdm.BFEEB55270FF446FACC36AF6EC1EA3CE.edm" localSheetId="4" hidden="1">#REF!</definedName>
    <definedName name="_bdm.C0FB05557D174697A765184770831152.edm" localSheetId="5" hidden="1">#REF!</definedName>
    <definedName name="_bdm.C0FB05557D174697A765184770831152.edm" localSheetId="18" hidden="1">#REF!</definedName>
    <definedName name="_bdm.C0FB05557D174697A765184770831152.edm" localSheetId="19" hidden="1">#REF!</definedName>
    <definedName name="_bdm.C0FB05557D174697A765184770831152.edm" localSheetId="17" hidden="1">#REF!</definedName>
    <definedName name="_bdm.C0FB05557D174697A765184770831152.edm" localSheetId="1" hidden="1">#REF!</definedName>
    <definedName name="_bdm.C0FB05557D174697A765184770831152.edm" localSheetId="4" hidden="1">#REF!</definedName>
    <definedName name="_bdm.C16FDCC0E46749588DC82CF46C125359.edm" localSheetId="5" hidden="1">#REF!</definedName>
    <definedName name="_bdm.C16FDCC0E46749588DC82CF46C125359.edm" localSheetId="18" hidden="1">#REF!</definedName>
    <definedName name="_bdm.C16FDCC0E46749588DC82CF46C125359.edm" localSheetId="19" hidden="1">#REF!</definedName>
    <definedName name="_bdm.C16FDCC0E46749588DC82CF46C125359.edm" localSheetId="17" hidden="1">#REF!</definedName>
    <definedName name="_bdm.C16FDCC0E46749588DC82CF46C125359.edm" localSheetId="1" hidden="1">#REF!</definedName>
    <definedName name="_bdm.C16FDCC0E46749588DC82CF46C125359.edm" localSheetId="4" hidden="1">#REF!</definedName>
    <definedName name="_bdm.C1975F27DA1A497C89CA935A42AD807D.edm" localSheetId="5" hidden="1">#REF!</definedName>
    <definedName name="_bdm.C1975F27DA1A497C89CA935A42AD807D.edm" localSheetId="18" hidden="1">#REF!</definedName>
    <definedName name="_bdm.C1975F27DA1A497C89CA935A42AD807D.edm" localSheetId="19" hidden="1">#REF!</definedName>
    <definedName name="_bdm.C1975F27DA1A497C89CA935A42AD807D.edm" localSheetId="17" hidden="1">#REF!</definedName>
    <definedName name="_bdm.C1975F27DA1A497C89CA935A42AD807D.edm" localSheetId="1" hidden="1">#REF!</definedName>
    <definedName name="_bdm.C1975F27DA1A497C89CA935A42AD807D.edm" localSheetId="4" hidden="1">#REF!</definedName>
    <definedName name="_bdm.C1D37022ED6948ED9E8DA95B248083C2.edm" localSheetId="5" hidden="1">#REF!</definedName>
    <definedName name="_bdm.C1D37022ED6948ED9E8DA95B248083C2.edm" localSheetId="18" hidden="1">#REF!</definedName>
    <definedName name="_bdm.C1D37022ED6948ED9E8DA95B248083C2.edm" localSheetId="19" hidden="1">#REF!</definedName>
    <definedName name="_bdm.C1D37022ED6948ED9E8DA95B248083C2.edm" localSheetId="17" hidden="1">#REF!</definedName>
    <definedName name="_bdm.C1D37022ED6948ED9E8DA95B248083C2.edm" localSheetId="1" hidden="1">#REF!</definedName>
    <definedName name="_bdm.C1D37022ED6948ED9E8DA95B248083C2.edm" localSheetId="4" hidden="1">#REF!</definedName>
    <definedName name="_bdm.C25423F00DA448E48550C87849A3CDC4.edm" localSheetId="5" hidden="1">#REF!</definedName>
    <definedName name="_bdm.C25423F00DA448E48550C87849A3CDC4.edm" localSheetId="18" hidden="1">#REF!</definedName>
    <definedName name="_bdm.C25423F00DA448E48550C87849A3CDC4.edm" localSheetId="19" hidden="1">#REF!</definedName>
    <definedName name="_bdm.C25423F00DA448E48550C87849A3CDC4.edm" localSheetId="17" hidden="1">#REF!</definedName>
    <definedName name="_bdm.C25423F00DA448E48550C87849A3CDC4.edm" localSheetId="1" hidden="1">#REF!</definedName>
    <definedName name="_bdm.C25423F00DA448E48550C87849A3CDC4.edm" localSheetId="4" hidden="1">#REF!</definedName>
    <definedName name="_bdm.C3126E557DB644B49CBAB9560D816FA0.edm" localSheetId="5" hidden="1">#REF!</definedName>
    <definedName name="_bdm.C3126E557DB644B49CBAB9560D816FA0.edm" localSheetId="18" hidden="1">#REF!</definedName>
    <definedName name="_bdm.C3126E557DB644B49CBAB9560D816FA0.edm" localSheetId="19" hidden="1">#REF!</definedName>
    <definedName name="_bdm.C3126E557DB644B49CBAB9560D816FA0.edm" localSheetId="17" hidden="1">#REF!</definedName>
    <definedName name="_bdm.C3126E557DB644B49CBAB9560D816FA0.edm" localSheetId="1" hidden="1">#REF!</definedName>
    <definedName name="_bdm.C3126E557DB644B49CBAB9560D816FA0.edm" localSheetId="4" hidden="1">#REF!</definedName>
    <definedName name="_bdm.C33CBC0667A2448BB7EF1C840AA83B10.edm" localSheetId="5" hidden="1">#REF!</definedName>
    <definedName name="_bdm.C33CBC0667A2448BB7EF1C840AA83B10.edm" localSheetId="18" hidden="1">#REF!</definedName>
    <definedName name="_bdm.C33CBC0667A2448BB7EF1C840AA83B10.edm" localSheetId="19" hidden="1">#REF!</definedName>
    <definedName name="_bdm.C33CBC0667A2448BB7EF1C840AA83B10.edm" localSheetId="17" hidden="1">#REF!</definedName>
    <definedName name="_bdm.C33CBC0667A2448BB7EF1C840AA83B10.edm" localSheetId="1" hidden="1">#REF!</definedName>
    <definedName name="_bdm.C33CBC0667A2448BB7EF1C840AA83B10.edm" localSheetId="4" hidden="1">#REF!</definedName>
    <definedName name="_bdm.C3C5DD1EDBB0459D8287CA177532854C.edm" localSheetId="5" hidden="1">#REF!</definedName>
    <definedName name="_bdm.C3C5DD1EDBB0459D8287CA177532854C.edm" localSheetId="18" hidden="1">#REF!</definedName>
    <definedName name="_bdm.C3C5DD1EDBB0459D8287CA177532854C.edm" localSheetId="19" hidden="1">#REF!</definedName>
    <definedName name="_bdm.C3C5DD1EDBB0459D8287CA177532854C.edm" localSheetId="17" hidden="1">#REF!</definedName>
    <definedName name="_bdm.C3C5DD1EDBB0459D8287CA177532854C.edm" localSheetId="1" hidden="1">#REF!</definedName>
    <definedName name="_bdm.C3C5DD1EDBB0459D8287CA177532854C.edm" localSheetId="4" hidden="1">#REF!</definedName>
    <definedName name="_bdm.C3DF6C3E2A0B4CF79504B010ECED0997.edm" localSheetId="5" hidden="1">#REF!</definedName>
    <definedName name="_bdm.C3DF6C3E2A0B4CF79504B010ECED0997.edm" localSheetId="18" hidden="1">#REF!</definedName>
    <definedName name="_bdm.C3DF6C3E2A0B4CF79504B010ECED0997.edm" localSheetId="19" hidden="1">#REF!</definedName>
    <definedName name="_bdm.C3DF6C3E2A0B4CF79504B010ECED0997.edm" localSheetId="17" hidden="1">#REF!</definedName>
    <definedName name="_bdm.C3DF6C3E2A0B4CF79504B010ECED0997.edm" localSheetId="1" hidden="1">#REF!</definedName>
    <definedName name="_bdm.C3DF6C3E2A0B4CF79504B010ECED0997.edm" localSheetId="4" hidden="1">#REF!</definedName>
    <definedName name="_bdm.C3FA4C2CD30547DFAE9E636DE3096EC1.edm" localSheetId="5" hidden="1">#REF!</definedName>
    <definedName name="_bdm.C3FA4C2CD30547DFAE9E636DE3096EC1.edm" localSheetId="18" hidden="1">#REF!</definedName>
    <definedName name="_bdm.C3FA4C2CD30547DFAE9E636DE3096EC1.edm" localSheetId="19" hidden="1">#REF!</definedName>
    <definedName name="_bdm.C3FA4C2CD30547DFAE9E636DE3096EC1.edm" localSheetId="17" hidden="1">#REF!</definedName>
    <definedName name="_bdm.C3FA4C2CD30547DFAE9E636DE3096EC1.edm" localSheetId="1" hidden="1">#REF!</definedName>
    <definedName name="_bdm.C3FA4C2CD30547DFAE9E636DE3096EC1.edm" localSheetId="4" hidden="1">#REF!</definedName>
    <definedName name="_bdm.C414042ABF8E420DB5A74B0C1200323D.edm" localSheetId="5" hidden="1">#REF!</definedName>
    <definedName name="_bdm.C414042ABF8E420DB5A74B0C1200323D.edm" localSheetId="18" hidden="1">#REF!</definedName>
    <definedName name="_bdm.C414042ABF8E420DB5A74B0C1200323D.edm" localSheetId="19" hidden="1">#REF!</definedName>
    <definedName name="_bdm.C414042ABF8E420DB5A74B0C1200323D.edm" localSheetId="17" hidden="1">#REF!</definedName>
    <definedName name="_bdm.C414042ABF8E420DB5A74B0C1200323D.edm" localSheetId="1" hidden="1">#REF!</definedName>
    <definedName name="_bdm.C414042ABF8E420DB5A74B0C1200323D.edm" localSheetId="4" hidden="1">#REF!</definedName>
    <definedName name="_bdm.C43760E4CACA4D43B459D9C55A4CCE28.edm" localSheetId="5" hidden="1">#REF!</definedName>
    <definedName name="_bdm.C43760E4CACA4D43B459D9C55A4CCE28.edm" localSheetId="18" hidden="1">#REF!</definedName>
    <definedName name="_bdm.C43760E4CACA4D43B459D9C55A4CCE28.edm" localSheetId="19" hidden="1">#REF!</definedName>
    <definedName name="_bdm.C43760E4CACA4D43B459D9C55A4CCE28.edm" localSheetId="17" hidden="1">#REF!</definedName>
    <definedName name="_bdm.C43760E4CACA4D43B459D9C55A4CCE28.edm" localSheetId="1" hidden="1">#REF!</definedName>
    <definedName name="_bdm.C43760E4CACA4D43B459D9C55A4CCE28.edm" localSheetId="4" hidden="1">#REF!</definedName>
    <definedName name="_bdm.C521A012CA79450CB5B0C4B07B04B937.edm" localSheetId="5" hidden="1">#REF!</definedName>
    <definedName name="_bdm.C521A012CA79450CB5B0C4B07B04B937.edm" localSheetId="18" hidden="1">#REF!</definedName>
    <definedName name="_bdm.C521A012CA79450CB5B0C4B07B04B937.edm" localSheetId="19" hidden="1">#REF!</definedName>
    <definedName name="_bdm.C521A012CA79450CB5B0C4B07B04B937.edm" localSheetId="17" hidden="1">#REF!</definedName>
    <definedName name="_bdm.C521A012CA79450CB5B0C4B07B04B937.edm" localSheetId="1" hidden="1">#REF!</definedName>
    <definedName name="_bdm.C521A012CA79450CB5B0C4B07B04B937.edm" localSheetId="4" hidden="1">#REF!</definedName>
    <definedName name="_bdm.C523E54792244E8492E53A0160764E16.edm" localSheetId="5" hidden="1">#REF!</definedName>
    <definedName name="_bdm.C523E54792244E8492E53A0160764E16.edm" localSheetId="18" hidden="1">#REF!</definedName>
    <definedName name="_bdm.C523E54792244E8492E53A0160764E16.edm" localSheetId="19" hidden="1">#REF!</definedName>
    <definedName name="_bdm.C523E54792244E8492E53A0160764E16.edm" localSheetId="17" hidden="1">#REF!</definedName>
    <definedName name="_bdm.C523E54792244E8492E53A0160764E16.edm" localSheetId="1" hidden="1">#REF!</definedName>
    <definedName name="_bdm.C523E54792244E8492E53A0160764E16.edm" localSheetId="4" hidden="1">#REF!</definedName>
    <definedName name="_bdm.C533A5098F95484288DA2565ABE12ABF.edm" localSheetId="5" hidden="1">#REF!</definedName>
    <definedName name="_bdm.C533A5098F95484288DA2565ABE12ABF.edm" localSheetId="18" hidden="1">#REF!</definedName>
    <definedName name="_bdm.C533A5098F95484288DA2565ABE12ABF.edm" localSheetId="19" hidden="1">#REF!</definedName>
    <definedName name="_bdm.C533A5098F95484288DA2565ABE12ABF.edm" localSheetId="17" hidden="1">#REF!</definedName>
    <definedName name="_bdm.C533A5098F95484288DA2565ABE12ABF.edm" localSheetId="1" hidden="1">#REF!</definedName>
    <definedName name="_bdm.C533A5098F95484288DA2565ABE12ABF.edm" localSheetId="4" hidden="1">#REF!</definedName>
    <definedName name="_bdm.C5F888659E714D0491D8443F3CC53DFC.edm" localSheetId="5" hidden="1">#REF!</definedName>
    <definedName name="_bdm.C5F888659E714D0491D8443F3CC53DFC.edm" localSheetId="18" hidden="1">#REF!</definedName>
    <definedName name="_bdm.C5F888659E714D0491D8443F3CC53DFC.edm" localSheetId="19" hidden="1">#REF!</definedName>
    <definedName name="_bdm.C5F888659E714D0491D8443F3CC53DFC.edm" localSheetId="17" hidden="1">#REF!</definedName>
    <definedName name="_bdm.C5F888659E714D0491D8443F3CC53DFC.edm" localSheetId="1" hidden="1">#REF!</definedName>
    <definedName name="_bdm.C5F888659E714D0491D8443F3CC53DFC.edm" localSheetId="4" hidden="1">#REF!</definedName>
    <definedName name="_bdm.C63FE7A79BA649ED8E9EA84B300AF3AD.edm" localSheetId="5" hidden="1">#REF!</definedName>
    <definedName name="_bdm.C63FE7A79BA649ED8E9EA84B300AF3AD.edm" localSheetId="18" hidden="1">#REF!</definedName>
    <definedName name="_bdm.C63FE7A79BA649ED8E9EA84B300AF3AD.edm" localSheetId="19" hidden="1">#REF!</definedName>
    <definedName name="_bdm.C63FE7A79BA649ED8E9EA84B300AF3AD.edm" localSheetId="17" hidden="1">#REF!</definedName>
    <definedName name="_bdm.C63FE7A79BA649ED8E9EA84B300AF3AD.edm" localSheetId="1" hidden="1">#REF!</definedName>
    <definedName name="_bdm.C63FE7A79BA649ED8E9EA84B300AF3AD.edm" localSheetId="4" hidden="1">#REF!</definedName>
    <definedName name="_bdm.C66BB5FBBCF14C4C99B6B61A57B0B0DB.edm" localSheetId="5" hidden="1">#REF!</definedName>
    <definedName name="_bdm.C66BB5FBBCF14C4C99B6B61A57B0B0DB.edm" localSheetId="18" hidden="1">#REF!</definedName>
    <definedName name="_bdm.C66BB5FBBCF14C4C99B6B61A57B0B0DB.edm" localSheetId="19" hidden="1">#REF!</definedName>
    <definedName name="_bdm.C66BB5FBBCF14C4C99B6B61A57B0B0DB.edm" localSheetId="17" hidden="1">#REF!</definedName>
    <definedName name="_bdm.C66BB5FBBCF14C4C99B6B61A57B0B0DB.edm" localSheetId="1" hidden="1">#REF!</definedName>
    <definedName name="_bdm.C66BB5FBBCF14C4C99B6B61A57B0B0DB.edm" localSheetId="4" hidden="1">#REF!</definedName>
    <definedName name="_bdm.C6E70611CD294D18B531B9DB5A632740.edm" localSheetId="5" hidden="1">#REF!</definedName>
    <definedName name="_bdm.C6E70611CD294D18B531B9DB5A632740.edm" localSheetId="18" hidden="1">#REF!</definedName>
    <definedName name="_bdm.C6E70611CD294D18B531B9DB5A632740.edm" localSheetId="19" hidden="1">#REF!</definedName>
    <definedName name="_bdm.C6E70611CD294D18B531B9DB5A632740.edm" localSheetId="17" hidden="1">#REF!</definedName>
    <definedName name="_bdm.C6E70611CD294D18B531B9DB5A632740.edm" localSheetId="1" hidden="1">#REF!</definedName>
    <definedName name="_bdm.C6E70611CD294D18B531B9DB5A632740.edm" localSheetId="4" hidden="1">#REF!</definedName>
    <definedName name="_bdm.C72BE31A36E44257A13749DC868B7B6E.edm" localSheetId="5" hidden="1">#REF!</definedName>
    <definedName name="_bdm.C72BE31A36E44257A13749DC868B7B6E.edm" localSheetId="18" hidden="1">#REF!</definedName>
    <definedName name="_bdm.C72BE31A36E44257A13749DC868B7B6E.edm" localSheetId="19" hidden="1">#REF!</definedName>
    <definedName name="_bdm.C72BE31A36E44257A13749DC868B7B6E.edm" localSheetId="17" hidden="1">#REF!</definedName>
    <definedName name="_bdm.C72BE31A36E44257A13749DC868B7B6E.edm" localSheetId="1" hidden="1">#REF!</definedName>
    <definedName name="_bdm.C72BE31A36E44257A13749DC868B7B6E.edm" localSheetId="4" hidden="1">#REF!</definedName>
    <definedName name="_bdm.C753B336E6BC44EF9EFE2232E857F33C.edm" localSheetId="5" hidden="1">#REF!</definedName>
    <definedName name="_bdm.C753B336E6BC44EF9EFE2232E857F33C.edm" localSheetId="18" hidden="1">#REF!</definedName>
    <definedName name="_bdm.C753B336E6BC44EF9EFE2232E857F33C.edm" localSheetId="19" hidden="1">#REF!</definedName>
    <definedName name="_bdm.C753B336E6BC44EF9EFE2232E857F33C.edm" localSheetId="17" hidden="1">#REF!</definedName>
    <definedName name="_bdm.C753B336E6BC44EF9EFE2232E857F33C.edm" localSheetId="1" hidden="1">#REF!</definedName>
    <definedName name="_bdm.C753B336E6BC44EF9EFE2232E857F33C.edm" localSheetId="4" hidden="1">#REF!</definedName>
    <definedName name="_bdm.C75E70C2D0794AE783CC0DAB1356029B.edm" localSheetId="5" hidden="1">#REF!</definedName>
    <definedName name="_bdm.C75E70C2D0794AE783CC0DAB1356029B.edm" localSheetId="18" hidden="1">#REF!</definedName>
    <definedName name="_bdm.C75E70C2D0794AE783CC0DAB1356029B.edm" localSheetId="19" hidden="1">#REF!</definedName>
    <definedName name="_bdm.C75E70C2D0794AE783CC0DAB1356029B.edm" localSheetId="17" hidden="1">#REF!</definedName>
    <definedName name="_bdm.C75E70C2D0794AE783CC0DAB1356029B.edm" localSheetId="1" hidden="1">#REF!</definedName>
    <definedName name="_bdm.C75E70C2D0794AE783CC0DAB1356029B.edm" localSheetId="4" hidden="1">#REF!</definedName>
    <definedName name="_bdm.C79BCEA46F154D30B894894A3C0FB772.edm" localSheetId="5" hidden="1">#REF!</definedName>
    <definedName name="_bdm.C79BCEA46F154D30B894894A3C0FB772.edm" localSheetId="18" hidden="1">#REF!</definedName>
    <definedName name="_bdm.C79BCEA46F154D30B894894A3C0FB772.edm" localSheetId="19" hidden="1">#REF!</definedName>
    <definedName name="_bdm.C79BCEA46F154D30B894894A3C0FB772.edm" localSheetId="17" hidden="1">#REF!</definedName>
    <definedName name="_bdm.C79BCEA46F154D30B894894A3C0FB772.edm" localSheetId="1" hidden="1">#REF!</definedName>
    <definedName name="_bdm.C79BCEA46F154D30B894894A3C0FB772.edm" localSheetId="4" hidden="1">#REF!</definedName>
    <definedName name="_bdm.C83F8612EC4847B6B8B222E1E93330FA.edm" localSheetId="5" hidden="1">#REF!</definedName>
    <definedName name="_bdm.C83F8612EC4847B6B8B222E1E93330FA.edm" localSheetId="18" hidden="1">#REF!</definedName>
    <definedName name="_bdm.C83F8612EC4847B6B8B222E1E93330FA.edm" localSheetId="19" hidden="1">#REF!</definedName>
    <definedName name="_bdm.C83F8612EC4847B6B8B222E1E93330FA.edm" localSheetId="17" hidden="1">#REF!</definedName>
    <definedName name="_bdm.C83F8612EC4847B6B8B222E1E93330FA.edm" localSheetId="1" hidden="1">#REF!</definedName>
    <definedName name="_bdm.C83F8612EC4847B6B8B222E1E93330FA.edm" localSheetId="4" hidden="1">#REF!</definedName>
    <definedName name="_bdm.C89CFD9391414015962BDC5385F38FCC.edm" localSheetId="5" hidden="1">#REF!</definedName>
    <definedName name="_bdm.C89CFD9391414015962BDC5385F38FCC.edm" localSheetId="18" hidden="1">#REF!</definedName>
    <definedName name="_bdm.C89CFD9391414015962BDC5385F38FCC.edm" localSheetId="19" hidden="1">#REF!</definedName>
    <definedName name="_bdm.C89CFD9391414015962BDC5385F38FCC.edm" localSheetId="17" hidden="1">#REF!</definedName>
    <definedName name="_bdm.C89CFD9391414015962BDC5385F38FCC.edm" localSheetId="1" hidden="1">#REF!</definedName>
    <definedName name="_bdm.C89CFD9391414015962BDC5385F38FCC.edm" localSheetId="4" hidden="1">#REF!</definedName>
    <definedName name="_bdm.C8F095EB484846A996F4F11B9D689163.edm" localSheetId="5" hidden="1">#REF!</definedName>
    <definedName name="_bdm.C8F095EB484846A996F4F11B9D689163.edm" localSheetId="18" hidden="1">#REF!</definedName>
    <definedName name="_bdm.C8F095EB484846A996F4F11B9D689163.edm" localSheetId="19" hidden="1">#REF!</definedName>
    <definedName name="_bdm.C8F095EB484846A996F4F11B9D689163.edm" localSheetId="17" hidden="1">#REF!</definedName>
    <definedName name="_bdm.C8F095EB484846A996F4F11B9D689163.edm" localSheetId="1" hidden="1">#REF!</definedName>
    <definedName name="_bdm.C8F095EB484846A996F4F11B9D689163.edm" localSheetId="4" hidden="1">#REF!</definedName>
    <definedName name="_bdm.CA30566E58C542E58B461EF36DD8F6B4.edm" localSheetId="5" hidden="1">#REF!</definedName>
    <definedName name="_bdm.CA30566E58C542E58B461EF36DD8F6B4.edm" localSheetId="18" hidden="1">#REF!</definedName>
    <definedName name="_bdm.CA30566E58C542E58B461EF36DD8F6B4.edm" localSheetId="19" hidden="1">#REF!</definedName>
    <definedName name="_bdm.CA30566E58C542E58B461EF36DD8F6B4.edm" localSheetId="17" hidden="1">#REF!</definedName>
    <definedName name="_bdm.CA30566E58C542E58B461EF36DD8F6B4.edm" localSheetId="1" hidden="1">#REF!</definedName>
    <definedName name="_bdm.CA30566E58C542E58B461EF36DD8F6B4.edm" localSheetId="4" hidden="1">#REF!</definedName>
    <definedName name="_bdm.CA31375448B34733B04CBC8C81813798.edm" localSheetId="5" hidden="1">#REF!</definedName>
    <definedName name="_bdm.CA31375448B34733B04CBC8C81813798.edm" localSheetId="18" hidden="1">#REF!</definedName>
    <definedName name="_bdm.CA31375448B34733B04CBC8C81813798.edm" localSheetId="19" hidden="1">#REF!</definedName>
    <definedName name="_bdm.CA31375448B34733B04CBC8C81813798.edm" localSheetId="17" hidden="1">#REF!</definedName>
    <definedName name="_bdm.CA31375448B34733B04CBC8C81813798.edm" localSheetId="1" hidden="1">#REF!</definedName>
    <definedName name="_bdm.CA31375448B34733B04CBC8C81813798.edm" localSheetId="4" hidden="1">#REF!</definedName>
    <definedName name="_bdm.CA65409824AE4A23B674A6FD0F2189AA.edm" localSheetId="5" hidden="1">#REF!</definedName>
    <definedName name="_bdm.CA65409824AE4A23B674A6FD0F2189AA.edm" localSheetId="18" hidden="1">#REF!</definedName>
    <definedName name="_bdm.CA65409824AE4A23B674A6FD0F2189AA.edm" localSheetId="19" hidden="1">#REF!</definedName>
    <definedName name="_bdm.CA65409824AE4A23B674A6FD0F2189AA.edm" localSheetId="17" hidden="1">#REF!</definedName>
    <definedName name="_bdm.CA65409824AE4A23B674A6FD0F2189AA.edm" localSheetId="1" hidden="1">#REF!</definedName>
    <definedName name="_bdm.CA65409824AE4A23B674A6FD0F2189AA.edm" localSheetId="4" hidden="1">#REF!</definedName>
    <definedName name="_bdm.CB15FF872CC94FB69873CF61C6EE2E5D.edm" localSheetId="5" hidden="1">#REF!</definedName>
    <definedName name="_bdm.CB15FF872CC94FB69873CF61C6EE2E5D.edm" localSheetId="18" hidden="1">#REF!</definedName>
    <definedName name="_bdm.CB15FF872CC94FB69873CF61C6EE2E5D.edm" localSheetId="19" hidden="1">#REF!</definedName>
    <definedName name="_bdm.CB15FF872CC94FB69873CF61C6EE2E5D.edm" localSheetId="17" hidden="1">#REF!</definedName>
    <definedName name="_bdm.CB15FF872CC94FB69873CF61C6EE2E5D.edm" localSheetId="1" hidden="1">#REF!</definedName>
    <definedName name="_bdm.CB15FF872CC94FB69873CF61C6EE2E5D.edm" localSheetId="4" hidden="1">#REF!</definedName>
    <definedName name="_bdm.CB45369C15B64815ACBBB9988D1F37DD.edm" localSheetId="5" hidden="1">#REF!</definedName>
    <definedName name="_bdm.CB45369C15B64815ACBBB9988D1F37DD.edm" localSheetId="18" hidden="1">#REF!</definedName>
    <definedName name="_bdm.CB45369C15B64815ACBBB9988D1F37DD.edm" localSheetId="19" hidden="1">#REF!</definedName>
    <definedName name="_bdm.CB45369C15B64815ACBBB9988D1F37DD.edm" localSheetId="17" hidden="1">#REF!</definedName>
    <definedName name="_bdm.CB45369C15B64815ACBBB9988D1F37DD.edm" localSheetId="1" hidden="1">#REF!</definedName>
    <definedName name="_bdm.CB45369C15B64815ACBBB9988D1F37DD.edm" localSheetId="4" hidden="1">#REF!</definedName>
    <definedName name="_bdm.CC889B9318BF4C3AB31807E52EF10B2D.edm" localSheetId="5" hidden="1">#REF!</definedName>
    <definedName name="_bdm.CC889B9318BF4C3AB31807E52EF10B2D.edm" localSheetId="18" hidden="1">#REF!</definedName>
    <definedName name="_bdm.CC889B9318BF4C3AB31807E52EF10B2D.edm" localSheetId="19" hidden="1">#REF!</definedName>
    <definedName name="_bdm.CC889B9318BF4C3AB31807E52EF10B2D.edm" localSheetId="17" hidden="1">#REF!</definedName>
    <definedName name="_bdm.CC889B9318BF4C3AB31807E52EF10B2D.edm" localSheetId="1" hidden="1">#REF!</definedName>
    <definedName name="_bdm.CC889B9318BF4C3AB31807E52EF10B2D.edm" localSheetId="4" hidden="1">#REF!</definedName>
    <definedName name="_bdm.CCA9D32D04424A7FBA65375DEF8E814D.edm" localSheetId="5" hidden="1">#REF!</definedName>
    <definedName name="_bdm.CCA9D32D04424A7FBA65375DEF8E814D.edm" localSheetId="18" hidden="1">#REF!</definedName>
    <definedName name="_bdm.CCA9D32D04424A7FBA65375DEF8E814D.edm" localSheetId="19" hidden="1">#REF!</definedName>
    <definedName name="_bdm.CCA9D32D04424A7FBA65375DEF8E814D.edm" localSheetId="17" hidden="1">#REF!</definedName>
    <definedName name="_bdm.CCA9D32D04424A7FBA65375DEF8E814D.edm" localSheetId="1" hidden="1">#REF!</definedName>
    <definedName name="_bdm.CCA9D32D04424A7FBA65375DEF8E814D.edm" localSheetId="4" hidden="1">#REF!</definedName>
    <definedName name="_bdm.CCC0A907D94346C78A56EE8E1A7F35A7.edm" localSheetId="5" hidden="1">#REF!</definedName>
    <definedName name="_bdm.CCC0A907D94346C78A56EE8E1A7F35A7.edm" localSheetId="18" hidden="1">#REF!</definedName>
    <definedName name="_bdm.CCC0A907D94346C78A56EE8E1A7F35A7.edm" localSheetId="19" hidden="1">#REF!</definedName>
    <definedName name="_bdm.CCC0A907D94346C78A56EE8E1A7F35A7.edm" localSheetId="17" hidden="1">#REF!</definedName>
    <definedName name="_bdm.CCC0A907D94346C78A56EE8E1A7F35A7.edm" localSheetId="1" hidden="1">#REF!</definedName>
    <definedName name="_bdm.CCC0A907D94346C78A56EE8E1A7F35A7.edm" localSheetId="4" hidden="1">#REF!</definedName>
    <definedName name="_bdm.CCCF6A0F20144978A817DF35A000A745.edm" localSheetId="5" hidden="1">#REF!</definedName>
    <definedName name="_bdm.CCCF6A0F20144978A817DF35A000A745.edm" localSheetId="18" hidden="1">#REF!</definedName>
    <definedName name="_bdm.CCCF6A0F20144978A817DF35A000A745.edm" localSheetId="19" hidden="1">#REF!</definedName>
    <definedName name="_bdm.CCCF6A0F20144978A817DF35A000A745.edm" localSheetId="17" hidden="1">#REF!</definedName>
    <definedName name="_bdm.CCCF6A0F20144978A817DF35A000A745.edm" localSheetId="1" hidden="1">#REF!</definedName>
    <definedName name="_bdm.CCCF6A0F20144978A817DF35A000A745.edm" localSheetId="4" hidden="1">#REF!</definedName>
    <definedName name="_bdm.CCE3653E6D8B4CF494BC2CD2E4F35310.edm" localSheetId="5" hidden="1">#REF!</definedName>
    <definedName name="_bdm.CCE3653E6D8B4CF494BC2CD2E4F35310.edm" localSheetId="18" hidden="1">#REF!</definedName>
    <definedName name="_bdm.CCE3653E6D8B4CF494BC2CD2E4F35310.edm" localSheetId="19" hidden="1">#REF!</definedName>
    <definedName name="_bdm.CCE3653E6D8B4CF494BC2CD2E4F35310.edm" localSheetId="17" hidden="1">#REF!</definedName>
    <definedName name="_bdm.CCE3653E6D8B4CF494BC2CD2E4F35310.edm" localSheetId="1" hidden="1">#REF!</definedName>
    <definedName name="_bdm.CCE3653E6D8B4CF494BC2CD2E4F35310.edm" localSheetId="4" hidden="1">#REF!</definedName>
    <definedName name="_bdm.CCF16E7647E64E48BF298EA7E5644971.edm" localSheetId="5" hidden="1">#REF!</definedName>
    <definedName name="_bdm.CCF16E7647E64E48BF298EA7E5644971.edm" localSheetId="18" hidden="1">#REF!</definedName>
    <definedName name="_bdm.CCF16E7647E64E48BF298EA7E5644971.edm" localSheetId="19" hidden="1">#REF!</definedName>
    <definedName name="_bdm.CCF16E7647E64E48BF298EA7E5644971.edm" localSheetId="17" hidden="1">#REF!</definedName>
    <definedName name="_bdm.CCF16E7647E64E48BF298EA7E5644971.edm" localSheetId="1" hidden="1">#REF!</definedName>
    <definedName name="_bdm.CCF16E7647E64E48BF298EA7E5644971.edm" localSheetId="4" hidden="1">#REF!</definedName>
    <definedName name="_bdm.CD09B5DBF3A643DE933C54989D20DFA5.edm" localSheetId="5" hidden="1">#REF!</definedName>
    <definedName name="_bdm.CD09B5DBF3A643DE933C54989D20DFA5.edm" localSheetId="18" hidden="1">#REF!</definedName>
    <definedName name="_bdm.CD09B5DBF3A643DE933C54989D20DFA5.edm" localSheetId="19" hidden="1">#REF!</definedName>
    <definedName name="_bdm.CD09B5DBF3A643DE933C54989D20DFA5.edm" localSheetId="17" hidden="1">#REF!</definedName>
    <definedName name="_bdm.CD09B5DBF3A643DE933C54989D20DFA5.edm" localSheetId="1" hidden="1">#REF!</definedName>
    <definedName name="_bdm.CD09B5DBF3A643DE933C54989D20DFA5.edm" localSheetId="4" hidden="1">#REF!</definedName>
    <definedName name="_bdm.CD2B903D7FEF4E81A3FC65CE6BB1D88D.edm" localSheetId="5" hidden="1">#REF!</definedName>
    <definedName name="_bdm.CD2B903D7FEF4E81A3FC65CE6BB1D88D.edm" localSheetId="18" hidden="1">#REF!</definedName>
    <definedName name="_bdm.CD2B903D7FEF4E81A3FC65CE6BB1D88D.edm" localSheetId="19" hidden="1">#REF!</definedName>
    <definedName name="_bdm.CD2B903D7FEF4E81A3FC65CE6BB1D88D.edm" localSheetId="17" hidden="1">#REF!</definedName>
    <definedName name="_bdm.CD2B903D7FEF4E81A3FC65CE6BB1D88D.edm" localSheetId="1" hidden="1">#REF!</definedName>
    <definedName name="_bdm.CD2B903D7FEF4E81A3FC65CE6BB1D88D.edm" localSheetId="4" hidden="1">#REF!</definedName>
    <definedName name="_bdm.CD3BEE11BA75455FBB67CDFA54E7B8C0.edm" localSheetId="5" hidden="1">#REF!</definedName>
    <definedName name="_bdm.CD3BEE11BA75455FBB67CDFA54E7B8C0.edm" localSheetId="18" hidden="1">#REF!</definedName>
    <definedName name="_bdm.CD3BEE11BA75455FBB67CDFA54E7B8C0.edm" localSheetId="19" hidden="1">#REF!</definedName>
    <definedName name="_bdm.CD3BEE11BA75455FBB67CDFA54E7B8C0.edm" localSheetId="17" hidden="1">#REF!</definedName>
    <definedName name="_bdm.CD3BEE11BA75455FBB67CDFA54E7B8C0.edm" localSheetId="1" hidden="1">#REF!</definedName>
    <definedName name="_bdm.CD3BEE11BA75455FBB67CDFA54E7B8C0.edm" localSheetId="4" hidden="1">#REF!</definedName>
    <definedName name="_bdm.CD5D06D6E9974CF686AC38EDFEE67327.edm" localSheetId="5" hidden="1">#REF!</definedName>
    <definedName name="_bdm.CD5D06D6E9974CF686AC38EDFEE67327.edm" localSheetId="18" hidden="1">#REF!</definedName>
    <definedName name="_bdm.CD5D06D6E9974CF686AC38EDFEE67327.edm" localSheetId="19" hidden="1">#REF!</definedName>
    <definedName name="_bdm.CD5D06D6E9974CF686AC38EDFEE67327.edm" localSheetId="17" hidden="1">#REF!</definedName>
    <definedName name="_bdm.CD5D06D6E9974CF686AC38EDFEE67327.edm" localSheetId="1" hidden="1">#REF!</definedName>
    <definedName name="_bdm.CD5D06D6E9974CF686AC38EDFEE67327.edm" localSheetId="4" hidden="1">#REF!</definedName>
    <definedName name="_bdm.CE9C11951E8444008F394E7B86F0547F.edm" localSheetId="5" hidden="1">#REF!</definedName>
    <definedName name="_bdm.CE9C11951E8444008F394E7B86F0547F.edm" localSheetId="18" hidden="1">#REF!</definedName>
    <definedName name="_bdm.CE9C11951E8444008F394E7B86F0547F.edm" localSheetId="19" hidden="1">#REF!</definedName>
    <definedName name="_bdm.CE9C11951E8444008F394E7B86F0547F.edm" localSheetId="17" hidden="1">#REF!</definedName>
    <definedName name="_bdm.CE9C11951E8444008F394E7B86F0547F.edm" localSheetId="1" hidden="1">#REF!</definedName>
    <definedName name="_bdm.CE9C11951E8444008F394E7B86F0547F.edm" localSheetId="4" hidden="1">#REF!</definedName>
    <definedName name="_bdm.CF4E933176E441ACB504C6F903AA8303.edm" localSheetId="5" hidden="1">#REF!</definedName>
    <definedName name="_bdm.CF4E933176E441ACB504C6F903AA8303.edm" localSheetId="18" hidden="1">#REF!</definedName>
    <definedName name="_bdm.CF4E933176E441ACB504C6F903AA8303.edm" localSheetId="19" hidden="1">#REF!</definedName>
    <definedName name="_bdm.CF4E933176E441ACB504C6F903AA8303.edm" localSheetId="17" hidden="1">#REF!</definedName>
    <definedName name="_bdm.CF4E933176E441ACB504C6F903AA8303.edm" localSheetId="1" hidden="1">#REF!</definedName>
    <definedName name="_bdm.CF4E933176E441ACB504C6F903AA8303.edm" localSheetId="4" hidden="1">#REF!</definedName>
    <definedName name="_bdm.CF632E0FDB654785AC4147D885F20CF9.edm" localSheetId="5" hidden="1">#REF!</definedName>
    <definedName name="_bdm.CF632E0FDB654785AC4147D885F20CF9.edm" localSheetId="18" hidden="1">#REF!</definedName>
    <definedName name="_bdm.CF632E0FDB654785AC4147D885F20CF9.edm" localSheetId="19" hidden="1">#REF!</definedName>
    <definedName name="_bdm.CF632E0FDB654785AC4147D885F20CF9.edm" localSheetId="17" hidden="1">#REF!</definedName>
    <definedName name="_bdm.CF632E0FDB654785AC4147D885F20CF9.edm" localSheetId="1" hidden="1">#REF!</definedName>
    <definedName name="_bdm.CF632E0FDB654785AC4147D885F20CF9.edm" localSheetId="4" hidden="1">#REF!</definedName>
    <definedName name="_bdm.CF923DE70FB3452F858A57CB8434DC45.edm" localSheetId="5" hidden="1">#REF!</definedName>
    <definedName name="_bdm.CF923DE70FB3452F858A57CB8434DC45.edm" localSheetId="18" hidden="1">#REF!</definedName>
    <definedName name="_bdm.CF923DE70FB3452F858A57CB8434DC45.edm" localSheetId="19" hidden="1">#REF!</definedName>
    <definedName name="_bdm.CF923DE70FB3452F858A57CB8434DC45.edm" localSheetId="17" hidden="1">#REF!</definedName>
    <definedName name="_bdm.CF923DE70FB3452F858A57CB8434DC45.edm" localSheetId="1" hidden="1">#REF!</definedName>
    <definedName name="_bdm.CF923DE70FB3452F858A57CB8434DC45.edm" localSheetId="4" hidden="1">#REF!</definedName>
    <definedName name="_bdm.D05EA1A3BB644FCF9A23485B277B6411.edm" localSheetId="5" hidden="1">#REF!</definedName>
    <definedName name="_bdm.D05EA1A3BB644FCF9A23485B277B6411.edm" localSheetId="18" hidden="1">#REF!</definedName>
    <definedName name="_bdm.D05EA1A3BB644FCF9A23485B277B6411.edm" localSheetId="19" hidden="1">#REF!</definedName>
    <definedName name="_bdm.D05EA1A3BB644FCF9A23485B277B6411.edm" localSheetId="17" hidden="1">#REF!</definedName>
    <definedName name="_bdm.D05EA1A3BB644FCF9A23485B277B6411.edm" localSheetId="1" hidden="1">#REF!</definedName>
    <definedName name="_bdm.D05EA1A3BB644FCF9A23485B277B6411.edm" localSheetId="4" hidden="1">#REF!</definedName>
    <definedName name="_bdm.D0BE999A28444A1E94199E5679E9CBC4.edm" localSheetId="5" hidden="1">#REF!</definedName>
    <definedName name="_bdm.D0BE999A28444A1E94199E5679E9CBC4.edm" localSheetId="18" hidden="1">#REF!</definedName>
    <definedName name="_bdm.D0BE999A28444A1E94199E5679E9CBC4.edm" localSheetId="19" hidden="1">#REF!</definedName>
    <definedName name="_bdm.D0BE999A28444A1E94199E5679E9CBC4.edm" localSheetId="17" hidden="1">#REF!</definedName>
    <definedName name="_bdm.D0BE999A28444A1E94199E5679E9CBC4.edm" localSheetId="1" hidden="1">#REF!</definedName>
    <definedName name="_bdm.D0BE999A28444A1E94199E5679E9CBC4.edm" localSheetId="4" hidden="1">#REF!</definedName>
    <definedName name="_bdm.D0E4350DC4C3483AA98333EB6E38D659.edm" localSheetId="5" hidden="1">#REF!</definedName>
    <definedName name="_bdm.D0E4350DC4C3483AA98333EB6E38D659.edm" localSheetId="18" hidden="1">#REF!</definedName>
    <definedName name="_bdm.D0E4350DC4C3483AA98333EB6E38D659.edm" localSheetId="19" hidden="1">#REF!</definedName>
    <definedName name="_bdm.D0E4350DC4C3483AA98333EB6E38D659.edm" localSheetId="17" hidden="1">#REF!</definedName>
    <definedName name="_bdm.D0E4350DC4C3483AA98333EB6E38D659.edm" localSheetId="1" hidden="1">#REF!</definedName>
    <definedName name="_bdm.D0E4350DC4C3483AA98333EB6E38D659.edm" localSheetId="4" hidden="1">#REF!</definedName>
    <definedName name="_bdm.D14286C7E0D1479D9F10754390506974.edm" localSheetId="5" hidden="1">#REF!</definedName>
    <definedName name="_bdm.D14286C7E0D1479D9F10754390506974.edm" localSheetId="18" hidden="1">#REF!</definedName>
    <definedName name="_bdm.D14286C7E0D1479D9F10754390506974.edm" localSheetId="19" hidden="1">#REF!</definedName>
    <definedName name="_bdm.D14286C7E0D1479D9F10754390506974.edm" localSheetId="17" hidden="1">#REF!</definedName>
    <definedName name="_bdm.D14286C7E0D1479D9F10754390506974.edm" localSheetId="1" hidden="1">#REF!</definedName>
    <definedName name="_bdm.D14286C7E0D1479D9F10754390506974.edm" localSheetId="4" hidden="1">#REF!</definedName>
    <definedName name="_bdm.D185C6EC3F714167A03C4EDBF017690F.edm" localSheetId="5" hidden="1">#REF!</definedName>
    <definedName name="_bdm.D185C6EC3F714167A03C4EDBF017690F.edm" localSheetId="18" hidden="1">#REF!</definedName>
    <definedName name="_bdm.D185C6EC3F714167A03C4EDBF017690F.edm" localSheetId="19" hidden="1">#REF!</definedName>
    <definedName name="_bdm.D185C6EC3F714167A03C4EDBF017690F.edm" localSheetId="17" hidden="1">#REF!</definedName>
    <definedName name="_bdm.D185C6EC3F714167A03C4EDBF017690F.edm" localSheetId="1" hidden="1">#REF!</definedName>
    <definedName name="_bdm.D185C6EC3F714167A03C4EDBF017690F.edm" localSheetId="4" hidden="1">#REF!</definedName>
    <definedName name="_bdm.D1EFA38DA4974DD1960448804BDE6E93.edm" localSheetId="5" hidden="1">#REF!</definedName>
    <definedName name="_bdm.D1EFA38DA4974DD1960448804BDE6E93.edm" localSheetId="18" hidden="1">#REF!</definedName>
    <definedName name="_bdm.D1EFA38DA4974DD1960448804BDE6E93.edm" localSheetId="19" hidden="1">#REF!</definedName>
    <definedName name="_bdm.D1EFA38DA4974DD1960448804BDE6E93.edm" localSheetId="17" hidden="1">#REF!</definedName>
    <definedName name="_bdm.D1EFA38DA4974DD1960448804BDE6E93.edm" localSheetId="1" hidden="1">#REF!</definedName>
    <definedName name="_bdm.D1EFA38DA4974DD1960448804BDE6E93.edm" localSheetId="4" hidden="1">#REF!</definedName>
    <definedName name="_bdm.D2164745E04E41AF83E43C4E07AB4A9F.edm" localSheetId="5" hidden="1">#REF!</definedName>
    <definedName name="_bdm.D2164745E04E41AF83E43C4E07AB4A9F.edm" localSheetId="18" hidden="1">#REF!</definedName>
    <definedName name="_bdm.D2164745E04E41AF83E43C4E07AB4A9F.edm" localSheetId="19" hidden="1">#REF!</definedName>
    <definedName name="_bdm.D2164745E04E41AF83E43C4E07AB4A9F.edm" localSheetId="17" hidden="1">#REF!</definedName>
    <definedName name="_bdm.D2164745E04E41AF83E43C4E07AB4A9F.edm" localSheetId="1" hidden="1">#REF!</definedName>
    <definedName name="_bdm.D2164745E04E41AF83E43C4E07AB4A9F.edm" localSheetId="4" hidden="1">#REF!</definedName>
    <definedName name="_bdm.D245C996666F41B5990694AD9B4E7886.edm" localSheetId="5" hidden="1">#REF!</definedName>
    <definedName name="_bdm.D245C996666F41B5990694AD9B4E7886.edm" localSheetId="18" hidden="1">#REF!</definedName>
    <definedName name="_bdm.D245C996666F41B5990694AD9B4E7886.edm" localSheetId="19" hidden="1">#REF!</definedName>
    <definedName name="_bdm.D245C996666F41B5990694AD9B4E7886.edm" localSheetId="17" hidden="1">#REF!</definedName>
    <definedName name="_bdm.D245C996666F41B5990694AD9B4E7886.edm" localSheetId="1" hidden="1">#REF!</definedName>
    <definedName name="_bdm.D245C996666F41B5990694AD9B4E7886.edm" localSheetId="4" hidden="1">#REF!</definedName>
    <definedName name="_bdm.D2E0FE1BE9D84DF1931F90825F5DA971.edm" localSheetId="5" hidden="1">#REF!</definedName>
    <definedName name="_bdm.D2E0FE1BE9D84DF1931F90825F5DA971.edm" localSheetId="18" hidden="1">#REF!</definedName>
    <definedName name="_bdm.D2E0FE1BE9D84DF1931F90825F5DA971.edm" localSheetId="19" hidden="1">#REF!</definedName>
    <definedName name="_bdm.D2E0FE1BE9D84DF1931F90825F5DA971.edm" localSheetId="17" hidden="1">#REF!</definedName>
    <definedName name="_bdm.D2E0FE1BE9D84DF1931F90825F5DA971.edm" localSheetId="1" hidden="1">#REF!</definedName>
    <definedName name="_bdm.D2E0FE1BE9D84DF1931F90825F5DA971.edm" localSheetId="4" hidden="1">#REF!</definedName>
    <definedName name="_bdm.D2E44CEF5428486686E42E34705E400D.edm" localSheetId="5" hidden="1">#REF!</definedName>
    <definedName name="_bdm.D2E44CEF5428486686E42E34705E400D.edm" localSheetId="18" hidden="1">#REF!</definedName>
    <definedName name="_bdm.D2E44CEF5428486686E42E34705E400D.edm" localSheetId="19" hidden="1">#REF!</definedName>
    <definedName name="_bdm.D2E44CEF5428486686E42E34705E400D.edm" localSheetId="17" hidden="1">#REF!</definedName>
    <definedName name="_bdm.D2E44CEF5428486686E42E34705E400D.edm" localSheetId="1" hidden="1">#REF!</definedName>
    <definedName name="_bdm.D2E44CEF5428486686E42E34705E400D.edm" localSheetId="4" hidden="1">#REF!</definedName>
    <definedName name="_bdm.D2F048FAD5AC494EBD94204B17F3B6A7.edm" localSheetId="5" hidden="1">#REF!</definedName>
    <definedName name="_bdm.D2F048FAD5AC494EBD94204B17F3B6A7.edm" localSheetId="18" hidden="1">#REF!</definedName>
    <definedName name="_bdm.D2F048FAD5AC494EBD94204B17F3B6A7.edm" localSheetId="19" hidden="1">#REF!</definedName>
    <definedName name="_bdm.D2F048FAD5AC494EBD94204B17F3B6A7.edm" localSheetId="17" hidden="1">#REF!</definedName>
    <definedName name="_bdm.D2F048FAD5AC494EBD94204B17F3B6A7.edm" localSheetId="1" hidden="1">#REF!</definedName>
    <definedName name="_bdm.D2F048FAD5AC494EBD94204B17F3B6A7.edm" localSheetId="4" hidden="1">#REF!</definedName>
    <definedName name="_bdm.D32FD3A00D7E47C09FAAF543184EABCA.edm" localSheetId="5" hidden="1">#REF!</definedName>
    <definedName name="_bdm.D32FD3A00D7E47C09FAAF543184EABCA.edm" localSheetId="18" hidden="1">#REF!</definedName>
    <definedName name="_bdm.D32FD3A00D7E47C09FAAF543184EABCA.edm" localSheetId="19" hidden="1">#REF!</definedName>
    <definedName name="_bdm.D32FD3A00D7E47C09FAAF543184EABCA.edm" localSheetId="17" hidden="1">#REF!</definedName>
    <definedName name="_bdm.D32FD3A00D7E47C09FAAF543184EABCA.edm" localSheetId="1" hidden="1">#REF!</definedName>
    <definedName name="_bdm.D32FD3A00D7E47C09FAAF543184EABCA.edm" localSheetId="4" hidden="1">#REF!</definedName>
    <definedName name="_bdm.D34B037076E44552A194E0474D596EDB.edm" localSheetId="5" hidden="1">#REF!</definedName>
    <definedName name="_bdm.D34B037076E44552A194E0474D596EDB.edm" localSheetId="18" hidden="1">#REF!</definedName>
    <definedName name="_bdm.D34B037076E44552A194E0474D596EDB.edm" localSheetId="19" hidden="1">#REF!</definedName>
    <definedName name="_bdm.D34B037076E44552A194E0474D596EDB.edm" localSheetId="17" hidden="1">#REF!</definedName>
    <definedName name="_bdm.D34B037076E44552A194E0474D596EDB.edm" localSheetId="1" hidden="1">#REF!</definedName>
    <definedName name="_bdm.D34B037076E44552A194E0474D596EDB.edm" localSheetId="4" hidden="1">#REF!</definedName>
    <definedName name="_bdm.D3B2353B780F43BE8D9B114F8C311AA2.edm" localSheetId="5" hidden="1">#REF!</definedName>
    <definedName name="_bdm.D3B2353B780F43BE8D9B114F8C311AA2.edm" localSheetId="18" hidden="1">#REF!</definedName>
    <definedName name="_bdm.D3B2353B780F43BE8D9B114F8C311AA2.edm" localSheetId="19" hidden="1">#REF!</definedName>
    <definedName name="_bdm.D3B2353B780F43BE8D9B114F8C311AA2.edm" localSheetId="17" hidden="1">#REF!</definedName>
    <definedName name="_bdm.D3B2353B780F43BE8D9B114F8C311AA2.edm" localSheetId="1" hidden="1">#REF!</definedName>
    <definedName name="_bdm.D3B2353B780F43BE8D9B114F8C311AA2.edm" localSheetId="4" hidden="1">#REF!</definedName>
    <definedName name="_bdm.D3B76A09ACB548CBA9E1C3249589FBBF.edm" localSheetId="5" hidden="1">#REF!</definedName>
    <definedName name="_bdm.D3B76A09ACB548CBA9E1C3249589FBBF.edm" localSheetId="18" hidden="1">#REF!</definedName>
    <definedName name="_bdm.D3B76A09ACB548CBA9E1C3249589FBBF.edm" localSheetId="19" hidden="1">#REF!</definedName>
    <definedName name="_bdm.D3B76A09ACB548CBA9E1C3249589FBBF.edm" localSheetId="17" hidden="1">#REF!</definedName>
    <definedName name="_bdm.D3B76A09ACB548CBA9E1C3249589FBBF.edm" localSheetId="1" hidden="1">#REF!</definedName>
    <definedName name="_bdm.D3B76A09ACB548CBA9E1C3249589FBBF.edm" localSheetId="4" hidden="1">#REF!</definedName>
    <definedName name="_bdm.D49E6669A40A47FBA5EE821AE60C0BAC.edm" localSheetId="5" hidden="1">#REF!</definedName>
    <definedName name="_bdm.D49E6669A40A47FBA5EE821AE60C0BAC.edm" localSheetId="18" hidden="1">#REF!</definedName>
    <definedName name="_bdm.D49E6669A40A47FBA5EE821AE60C0BAC.edm" localSheetId="19" hidden="1">#REF!</definedName>
    <definedName name="_bdm.D49E6669A40A47FBA5EE821AE60C0BAC.edm" localSheetId="17" hidden="1">#REF!</definedName>
    <definedName name="_bdm.D49E6669A40A47FBA5EE821AE60C0BAC.edm" localSheetId="1" hidden="1">#REF!</definedName>
    <definedName name="_bdm.D49E6669A40A47FBA5EE821AE60C0BAC.edm" localSheetId="4" hidden="1">#REF!</definedName>
    <definedName name="_bdm.D4E3C4D605064C9A8E6DA6344BE20628.edm" localSheetId="5" hidden="1">#REF!</definedName>
    <definedName name="_bdm.D4E3C4D605064C9A8E6DA6344BE20628.edm" localSheetId="18" hidden="1">#REF!</definedName>
    <definedName name="_bdm.D4E3C4D605064C9A8E6DA6344BE20628.edm" localSheetId="19" hidden="1">#REF!</definedName>
    <definedName name="_bdm.D4E3C4D605064C9A8E6DA6344BE20628.edm" localSheetId="17" hidden="1">#REF!</definedName>
    <definedName name="_bdm.D4E3C4D605064C9A8E6DA6344BE20628.edm" localSheetId="1" hidden="1">#REF!</definedName>
    <definedName name="_bdm.D4E3C4D605064C9A8E6DA6344BE20628.edm" localSheetId="4" hidden="1">#REF!</definedName>
    <definedName name="_bdm.D50CF845E8804CCAA1B7C9C5F23C057C.edm" localSheetId="5" hidden="1">#REF!</definedName>
    <definedName name="_bdm.D50CF845E8804CCAA1B7C9C5F23C057C.edm" localSheetId="18" hidden="1">#REF!</definedName>
    <definedName name="_bdm.D50CF845E8804CCAA1B7C9C5F23C057C.edm" localSheetId="19" hidden="1">#REF!</definedName>
    <definedName name="_bdm.D50CF845E8804CCAA1B7C9C5F23C057C.edm" localSheetId="17" hidden="1">#REF!</definedName>
    <definedName name="_bdm.D50CF845E8804CCAA1B7C9C5F23C057C.edm" localSheetId="1" hidden="1">#REF!</definedName>
    <definedName name="_bdm.D50CF845E8804CCAA1B7C9C5F23C057C.edm" localSheetId="4" hidden="1">#REF!</definedName>
    <definedName name="_bdm.D5476423981C409BB33FEEFA5DFF596B.edm" localSheetId="5" hidden="1">#REF!</definedName>
    <definedName name="_bdm.D5476423981C409BB33FEEFA5DFF596B.edm" localSheetId="18" hidden="1">#REF!</definedName>
    <definedName name="_bdm.D5476423981C409BB33FEEFA5DFF596B.edm" localSheetId="19" hidden="1">#REF!</definedName>
    <definedName name="_bdm.D5476423981C409BB33FEEFA5DFF596B.edm" localSheetId="17" hidden="1">#REF!</definedName>
    <definedName name="_bdm.D5476423981C409BB33FEEFA5DFF596B.edm" localSheetId="1" hidden="1">#REF!</definedName>
    <definedName name="_bdm.D5476423981C409BB33FEEFA5DFF596B.edm" localSheetId="4" hidden="1">#REF!</definedName>
    <definedName name="_bdm.D5652B7E008B4D09B21D0F4A266EE837.edm" localSheetId="5" hidden="1">#REF!</definedName>
    <definedName name="_bdm.D5652B7E008B4D09B21D0F4A266EE837.edm" localSheetId="18" hidden="1">#REF!</definedName>
    <definedName name="_bdm.D5652B7E008B4D09B21D0F4A266EE837.edm" localSheetId="19" hidden="1">#REF!</definedName>
    <definedName name="_bdm.D5652B7E008B4D09B21D0F4A266EE837.edm" localSheetId="17" hidden="1">#REF!</definedName>
    <definedName name="_bdm.D5652B7E008B4D09B21D0F4A266EE837.edm" localSheetId="1" hidden="1">#REF!</definedName>
    <definedName name="_bdm.D5652B7E008B4D09B21D0F4A266EE837.edm" localSheetId="4" hidden="1">#REF!</definedName>
    <definedName name="_bdm.D5CAF2AD157E4BC6ABC19EF23EA391A7.edm" localSheetId="5" hidden="1">#REF!</definedName>
    <definedName name="_bdm.D5CAF2AD157E4BC6ABC19EF23EA391A7.edm" localSheetId="18" hidden="1">#REF!</definedName>
    <definedName name="_bdm.D5CAF2AD157E4BC6ABC19EF23EA391A7.edm" localSheetId="19" hidden="1">#REF!</definedName>
    <definedName name="_bdm.D5CAF2AD157E4BC6ABC19EF23EA391A7.edm" localSheetId="17" hidden="1">#REF!</definedName>
    <definedName name="_bdm.D5CAF2AD157E4BC6ABC19EF23EA391A7.edm" localSheetId="1" hidden="1">#REF!</definedName>
    <definedName name="_bdm.D5CAF2AD157E4BC6ABC19EF23EA391A7.edm" localSheetId="4" hidden="1">#REF!</definedName>
    <definedName name="_bdm.D65BDB0512D1466D9FA99D78184D605C.edm" localSheetId="5" hidden="1">#REF!</definedName>
    <definedName name="_bdm.D65BDB0512D1466D9FA99D78184D605C.edm" localSheetId="18" hidden="1">#REF!</definedName>
    <definedName name="_bdm.D65BDB0512D1466D9FA99D78184D605C.edm" localSheetId="19" hidden="1">#REF!</definedName>
    <definedName name="_bdm.D65BDB0512D1466D9FA99D78184D605C.edm" localSheetId="17" hidden="1">#REF!</definedName>
    <definedName name="_bdm.D65BDB0512D1466D9FA99D78184D605C.edm" localSheetId="1" hidden="1">#REF!</definedName>
    <definedName name="_bdm.D65BDB0512D1466D9FA99D78184D605C.edm" localSheetId="4" hidden="1">#REF!</definedName>
    <definedName name="_bdm.D67E58BEFC994301A646EE274D0413A7.edm" localSheetId="5" hidden="1">#REF!</definedName>
    <definedName name="_bdm.D67E58BEFC994301A646EE274D0413A7.edm" localSheetId="18" hidden="1">#REF!</definedName>
    <definedName name="_bdm.D67E58BEFC994301A646EE274D0413A7.edm" localSheetId="19" hidden="1">#REF!</definedName>
    <definedName name="_bdm.D67E58BEFC994301A646EE274D0413A7.edm" localSheetId="17" hidden="1">#REF!</definedName>
    <definedName name="_bdm.D67E58BEFC994301A646EE274D0413A7.edm" localSheetId="1" hidden="1">#REF!</definedName>
    <definedName name="_bdm.D67E58BEFC994301A646EE274D0413A7.edm" localSheetId="4" hidden="1">#REF!</definedName>
    <definedName name="_bdm.D68F1447366B46D496E709DCB5BB5C20.edm" localSheetId="5" hidden="1">#REF!</definedName>
    <definedName name="_bdm.D68F1447366B46D496E709DCB5BB5C20.edm" localSheetId="18" hidden="1">#REF!</definedName>
    <definedName name="_bdm.D68F1447366B46D496E709DCB5BB5C20.edm" localSheetId="19" hidden="1">#REF!</definedName>
    <definedName name="_bdm.D68F1447366B46D496E709DCB5BB5C20.edm" localSheetId="17" hidden="1">#REF!</definedName>
    <definedName name="_bdm.D68F1447366B46D496E709DCB5BB5C20.edm" localSheetId="1" hidden="1">#REF!</definedName>
    <definedName name="_bdm.D68F1447366B46D496E709DCB5BB5C20.edm" localSheetId="4" hidden="1">#REF!</definedName>
    <definedName name="_bdm.D6A785428DCD4E29847ACFFC6EE70E52.edm" localSheetId="5" hidden="1">#REF!</definedName>
    <definedName name="_bdm.D6A785428DCD4E29847ACFFC6EE70E52.edm" localSheetId="18" hidden="1">#REF!</definedName>
    <definedName name="_bdm.D6A785428DCD4E29847ACFFC6EE70E52.edm" localSheetId="19" hidden="1">#REF!</definedName>
    <definedName name="_bdm.D6A785428DCD4E29847ACFFC6EE70E52.edm" localSheetId="17" hidden="1">#REF!</definedName>
    <definedName name="_bdm.D6A785428DCD4E29847ACFFC6EE70E52.edm" localSheetId="1" hidden="1">#REF!</definedName>
    <definedName name="_bdm.D6A785428DCD4E29847ACFFC6EE70E52.edm" localSheetId="4" hidden="1">#REF!</definedName>
    <definedName name="_bdm.D6DD3D15ED4E420DB116D873E923E944.edm" localSheetId="5" hidden="1">#REF!</definedName>
    <definedName name="_bdm.D6DD3D15ED4E420DB116D873E923E944.edm" localSheetId="18" hidden="1">#REF!</definedName>
    <definedName name="_bdm.D6DD3D15ED4E420DB116D873E923E944.edm" localSheetId="19" hidden="1">#REF!</definedName>
    <definedName name="_bdm.D6DD3D15ED4E420DB116D873E923E944.edm" localSheetId="17" hidden="1">#REF!</definedName>
    <definedName name="_bdm.D6DD3D15ED4E420DB116D873E923E944.edm" localSheetId="1" hidden="1">#REF!</definedName>
    <definedName name="_bdm.D6DD3D15ED4E420DB116D873E923E944.edm" localSheetId="4" hidden="1">#REF!</definedName>
    <definedName name="_bdm.D704B0B749414F9BBF5A5A3BA4DDC532.edm" localSheetId="5" hidden="1">#REF!</definedName>
    <definedName name="_bdm.D704B0B749414F9BBF5A5A3BA4DDC532.edm" localSheetId="18" hidden="1">#REF!</definedName>
    <definedName name="_bdm.D704B0B749414F9BBF5A5A3BA4DDC532.edm" localSheetId="19" hidden="1">#REF!</definedName>
    <definedName name="_bdm.D704B0B749414F9BBF5A5A3BA4DDC532.edm" localSheetId="17" hidden="1">#REF!</definedName>
    <definedName name="_bdm.D704B0B749414F9BBF5A5A3BA4DDC532.edm" localSheetId="1" hidden="1">#REF!</definedName>
    <definedName name="_bdm.D704B0B749414F9BBF5A5A3BA4DDC532.edm" localSheetId="4" hidden="1">#REF!</definedName>
    <definedName name="_bdm.D7390E17207D4C3D9251D8AB6EA40E5D.edm" localSheetId="5" hidden="1">#REF!</definedName>
    <definedName name="_bdm.D7390E17207D4C3D9251D8AB6EA40E5D.edm" localSheetId="18" hidden="1">#REF!</definedName>
    <definedName name="_bdm.D7390E17207D4C3D9251D8AB6EA40E5D.edm" localSheetId="19" hidden="1">#REF!</definedName>
    <definedName name="_bdm.D7390E17207D4C3D9251D8AB6EA40E5D.edm" localSheetId="17" hidden="1">#REF!</definedName>
    <definedName name="_bdm.D7390E17207D4C3D9251D8AB6EA40E5D.edm" localSheetId="1" hidden="1">#REF!</definedName>
    <definedName name="_bdm.D7390E17207D4C3D9251D8AB6EA40E5D.edm" localSheetId="4" hidden="1">#REF!</definedName>
    <definedName name="_bdm.D86CC7EE77B741DC90FB3BFB4D0B0B4A.edm" localSheetId="5" hidden="1">#REF!</definedName>
    <definedName name="_bdm.D86CC7EE77B741DC90FB3BFB4D0B0B4A.edm" localSheetId="18" hidden="1">#REF!</definedName>
    <definedName name="_bdm.D86CC7EE77B741DC90FB3BFB4D0B0B4A.edm" localSheetId="19" hidden="1">#REF!</definedName>
    <definedName name="_bdm.D86CC7EE77B741DC90FB3BFB4D0B0B4A.edm" localSheetId="17" hidden="1">#REF!</definedName>
    <definedName name="_bdm.D86CC7EE77B741DC90FB3BFB4D0B0B4A.edm" localSheetId="1" hidden="1">#REF!</definedName>
    <definedName name="_bdm.D86CC7EE77B741DC90FB3BFB4D0B0B4A.edm" localSheetId="4" hidden="1">#REF!</definedName>
    <definedName name="_bdm.D8CAC758D2364FAC8525379669A294C6.edm" localSheetId="5" hidden="1">#REF!</definedName>
    <definedName name="_bdm.D8CAC758D2364FAC8525379669A294C6.edm" localSheetId="18" hidden="1">#REF!</definedName>
    <definedName name="_bdm.D8CAC758D2364FAC8525379669A294C6.edm" localSheetId="19" hidden="1">#REF!</definedName>
    <definedName name="_bdm.D8CAC758D2364FAC8525379669A294C6.edm" localSheetId="17" hidden="1">#REF!</definedName>
    <definedName name="_bdm.D8CAC758D2364FAC8525379669A294C6.edm" localSheetId="1" hidden="1">#REF!</definedName>
    <definedName name="_bdm.D8CAC758D2364FAC8525379669A294C6.edm" localSheetId="4" hidden="1">#REF!</definedName>
    <definedName name="_bdm.D9D152EA886F464C94DF2529D776649E.edm" localSheetId="5" hidden="1">#REF!</definedName>
    <definedName name="_bdm.D9D152EA886F464C94DF2529D776649E.edm" localSheetId="18" hidden="1">#REF!</definedName>
    <definedName name="_bdm.D9D152EA886F464C94DF2529D776649E.edm" localSheetId="19" hidden="1">#REF!</definedName>
    <definedName name="_bdm.D9D152EA886F464C94DF2529D776649E.edm" localSheetId="17" hidden="1">#REF!</definedName>
    <definedName name="_bdm.D9D152EA886F464C94DF2529D776649E.edm" localSheetId="1" hidden="1">#REF!</definedName>
    <definedName name="_bdm.D9D152EA886F464C94DF2529D776649E.edm" localSheetId="4" hidden="1">#REF!</definedName>
    <definedName name="_bdm.DA22EF620E5E46BB8F9C9F10B778ACA1.edm" localSheetId="5" hidden="1">#REF!</definedName>
    <definedName name="_bdm.DA22EF620E5E46BB8F9C9F10B778ACA1.edm" localSheetId="18" hidden="1">#REF!</definedName>
    <definedName name="_bdm.DA22EF620E5E46BB8F9C9F10B778ACA1.edm" localSheetId="19" hidden="1">#REF!</definedName>
    <definedName name="_bdm.DA22EF620E5E46BB8F9C9F10B778ACA1.edm" localSheetId="17" hidden="1">#REF!</definedName>
    <definedName name="_bdm.DA22EF620E5E46BB8F9C9F10B778ACA1.edm" localSheetId="1" hidden="1">#REF!</definedName>
    <definedName name="_bdm.DA22EF620E5E46BB8F9C9F10B778ACA1.edm" localSheetId="4" hidden="1">#REF!</definedName>
    <definedName name="_bdm.DA9EBF77889B4EDAA9173CD581F6CD4B.edm" localSheetId="5" hidden="1">#REF!</definedName>
    <definedName name="_bdm.DA9EBF77889B4EDAA9173CD581F6CD4B.edm" localSheetId="18" hidden="1">#REF!</definedName>
    <definedName name="_bdm.DA9EBF77889B4EDAA9173CD581F6CD4B.edm" localSheetId="19" hidden="1">#REF!</definedName>
    <definedName name="_bdm.DA9EBF77889B4EDAA9173CD581F6CD4B.edm" localSheetId="17" hidden="1">#REF!</definedName>
    <definedName name="_bdm.DA9EBF77889B4EDAA9173CD581F6CD4B.edm" localSheetId="1" hidden="1">#REF!</definedName>
    <definedName name="_bdm.DA9EBF77889B4EDAA9173CD581F6CD4B.edm" localSheetId="4" hidden="1">#REF!</definedName>
    <definedName name="_bdm.DB55A338796E46F49A67A27333729236.edm" localSheetId="5" hidden="1">#REF!</definedName>
    <definedName name="_bdm.DB55A338796E46F49A67A27333729236.edm" localSheetId="18" hidden="1">#REF!</definedName>
    <definedName name="_bdm.DB55A338796E46F49A67A27333729236.edm" localSheetId="19" hidden="1">#REF!</definedName>
    <definedName name="_bdm.DB55A338796E46F49A67A27333729236.edm" localSheetId="17" hidden="1">#REF!</definedName>
    <definedName name="_bdm.DB55A338796E46F49A67A27333729236.edm" localSheetId="1" hidden="1">#REF!</definedName>
    <definedName name="_bdm.DB55A338796E46F49A67A27333729236.edm" localSheetId="4" hidden="1">#REF!</definedName>
    <definedName name="_bdm.DB6BC77C6518424391B575166ECC663F.edm" localSheetId="5" hidden="1">#REF!</definedName>
    <definedName name="_bdm.DB6BC77C6518424391B575166ECC663F.edm" localSheetId="18" hidden="1">#REF!</definedName>
    <definedName name="_bdm.DB6BC77C6518424391B575166ECC663F.edm" localSheetId="19" hidden="1">#REF!</definedName>
    <definedName name="_bdm.DB6BC77C6518424391B575166ECC663F.edm" localSheetId="17" hidden="1">#REF!</definedName>
    <definedName name="_bdm.DB6BC77C6518424391B575166ECC663F.edm" localSheetId="1" hidden="1">#REF!</definedName>
    <definedName name="_bdm.DB6BC77C6518424391B575166ECC663F.edm" localSheetId="4" hidden="1">#REF!</definedName>
    <definedName name="_bdm.DB8826A9A2FC44BBA21C23832E3BFD24.edm" localSheetId="5" hidden="1">#REF!</definedName>
    <definedName name="_bdm.DB8826A9A2FC44BBA21C23832E3BFD24.edm" localSheetId="18" hidden="1">#REF!</definedName>
    <definedName name="_bdm.DB8826A9A2FC44BBA21C23832E3BFD24.edm" localSheetId="19" hidden="1">#REF!</definedName>
    <definedName name="_bdm.DB8826A9A2FC44BBA21C23832E3BFD24.edm" localSheetId="17" hidden="1">#REF!</definedName>
    <definedName name="_bdm.DB8826A9A2FC44BBA21C23832E3BFD24.edm" localSheetId="1" hidden="1">#REF!</definedName>
    <definedName name="_bdm.DB8826A9A2FC44BBA21C23832E3BFD24.edm" localSheetId="4" hidden="1">#REF!</definedName>
    <definedName name="_bdm.DBAC007660B7419AA4015B995FF8E63F.edm" localSheetId="5" hidden="1">#REF!</definedName>
    <definedName name="_bdm.DBAC007660B7419AA4015B995FF8E63F.edm" localSheetId="18" hidden="1">#REF!</definedName>
    <definedName name="_bdm.DBAC007660B7419AA4015B995FF8E63F.edm" localSheetId="19" hidden="1">#REF!</definedName>
    <definedName name="_bdm.DBAC007660B7419AA4015B995FF8E63F.edm" localSheetId="17" hidden="1">#REF!</definedName>
    <definedName name="_bdm.DBAC007660B7419AA4015B995FF8E63F.edm" localSheetId="1" hidden="1">#REF!</definedName>
    <definedName name="_bdm.DBAC007660B7419AA4015B995FF8E63F.edm" localSheetId="4" hidden="1">#REF!</definedName>
    <definedName name="_bdm.DBBCA8D864454EF28B0D5E564DFA0FB9.edm" localSheetId="5" hidden="1">#REF!</definedName>
    <definedName name="_bdm.DBBCA8D864454EF28B0D5E564DFA0FB9.edm" localSheetId="18" hidden="1">#REF!</definedName>
    <definedName name="_bdm.DBBCA8D864454EF28B0D5E564DFA0FB9.edm" localSheetId="19" hidden="1">#REF!</definedName>
    <definedName name="_bdm.DBBCA8D864454EF28B0D5E564DFA0FB9.edm" localSheetId="17" hidden="1">#REF!</definedName>
    <definedName name="_bdm.DBBCA8D864454EF28B0D5E564DFA0FB9.edm" localSheetId="1" hidden="1">#REF!</definedName>
    <definedName name="_bdm.DBBCA8D864454EF28B0D5E564DFA0FB9.edm" localSheetId="4" hidden="1">#REF!</definedName>
    <definedName name="_bdm.DBE37C4F8DAC4898A7ED1AD38D790954.edm" localSheetId="5" hidden="1">#REF!</definedName>
    <definedName name="_bdm.DBE37C4F8DAC4898A7ED1AD38D790954.edm" localSheetId="18" hidden="1">#REF!</definedName>
    <definedName name="_bdm.DBE37C4F8DAC4898A7ED1AD38D790954.edm" localSheetId="19" hidden="1">#REF!</definedName>
    <definedName name="_bdm.DBE37C4F8DAC4898A7ED1AD38D790954.edm" localSheetId="17" hidden="1">#REF!</definedName>
    <definedName name="_bdm.DBE37C4F8DAC4898A7ED1AD38D790954.edm" localSheetId="1" hidden="1">#REF!</definedName>
    <definedName name="_bdm.DBE37C4F8DAC4898A7ED1AD38D790954.edm" localSheetId="4" hidden="1">#REF!</definedName>
    <definedName name="_bdm.DBFDDFFA7E674B2CB61B975960D9F645.edm" localSheetId="5" hidden="1">#REF!</definedName>
    <definedName name="_bdm.DBFDDFFA7E674B2CB61B975960D9F645.edm" localSheetId="18" hidden="1">#REF!</definedName>
    <definedName name="_bdm.DBFDDFFA7E674B2CB61B975960D9F645.edm" localSheetId="19" hidden="1">#REF!</definedName>
    <definedName name="_bdm.DBFDDFFA7E674B2CB61B975960D9F645.edm" localSheetId="17" hidden="1">#REF!</definedName>
    <definedName name="_bdm.DBFDDFFA7E674B2CB61B975960D9F645.edm" localSheetId="1" hidden="1">#REF!</definedName>
    <definedName name="_bdm.DBFDDFFA7E674B2CB61B975960D9F645.edm" localSheetId="4" hidden="1">#REF!</definedName>
    <definedName name="_bdm.DC01AC42F31747EC9409C411001F07AF.edm" localSheetId="5" hidden="1">#REF!</definedName>
    <definedName name="_bdm.DC01AC42F31747EC9409C411001F07AF.edm" localSheetId="18" hidden="1">#REF!</definedName>
    <definedName name="_bdm.DC01AC42F31747EC9409C411001F07AF.edm" localSheetId="19" hidden="1">#REF!</definedName>
    <definedName name="_bdm.DC01AC42F31747EC9409C411001F07AF.edm" localSheetId="17" hidden="1">#REF!</definedName>
    <definedName name="_bdm.DC01AC42F31747EC9409C411001F07AF.edm" localSheetId="1" hidden="1">#REF!</definedName>
    <definedName name="_bdm.DC01AC42F31747EC9409C411001F07AF.edm" localSheetId="4" hidden="1">#REF!</definedName>
    <definedName name="_bdm.DC2063E48E2246C7B37572D7594DE19E.edm" localSheetId="5" hidden="1">#REF!</definedName>
    <definedName name="_bdm.DC2063E48E2246C7B37572D7594DE19E.edm" localSheetId="18" hidden="1">#REF!</definedName>
    <definedName name="_bdm.DC2063E48E2246C7B37572D7594DE19E.edm" localSheetId="19" hidden="1">#REF!</definedName>
    <definedName name="_bdm.DC2063E48E2246C7B37572D7594DE19E.edm" localSheetId="17" hidden="1">#REF!</definedName>
    <definedName name="_bdm.DC2063E48E2246C7B37572D7594DE19E.edm" localSheetId="1" hidden="1">#REF!</definedName>
    <definedName name="_bdm.DC2063E48E2246C7B37572D7594DE19E.edm" localSheetId="4" hidden="1">#REF!</definedName>
    <definedName name="_bdm.DCEA3CEBFDF4440FA9BFC6F39E944C9B.edm" localSheetId="5" hidden="1">#REF!</definedName>
    <definedName name="_bdm.DCEA3CEBFDF4440FA9BFC6F39E944C9B.edm" localSheetId="18" hidden="1">#REF!</definedName>
    <definedName name="_bdm.DCEA3CEBFDF4440FA9BFC6F39E944C9B.edm" localSheetId="19" hidden="1">#REF!</definedName>
    <definedName name="_bdm.DCEA3CEBFDF4440FA9BFC6F39E944C9B.edm" localSheetId="17" hidden="1">#REF!</definedName>
    <definedName name="_bdm.DCEA3CEBFDF4440FA9BFC6F39E944C9B.edm" localSheetId="1" hidden="1">#REF!</definedName>
    <definedName name="_bdm.DCEA3CEBFDF4440FA9BFC6F39E944C9B.edm" localSheetId="4" hidden="1">#REF!</definedName>
    <definedName name="_bdm.DD2610BA508D4701BAC0B8514F2E81CA.edm" localSheetId="5" hidden="1">#REF!</definedName>
    <definedName name="_bdm.DD2610BA508D4701BAC0B8514F2E81CA.edm" localSheetId="18" hidden="1">#REF!</definedName>
    <definedName name="_bdm.DD2610BA508D4701BAC0B8514F2E81CA.edm" localSheetId="19" hidden="1">#REF!</definedName>
    <definedName name="_bdm.DD2610BA508D4701BAC0B8514F2E81CA.edm" localSheetId="17" hidden="1">#REF!</definedName>
    <definedName name="_bdm.DD2610BA508D4701BAC0B8514F2E81CA.edm" localSheetId="1" hidden="1">#REF!</definedName>
    <definedName name="_bdm.DD2610BA508D4701BAC0B8514F2E81CA.edm" localSheetId="4" hidden="1">#REF!</definedName>
    <definedName name="_bdm.DD5F371B450D4BE0B335E2DCD26CDDBC.edm" localSheetId="5" hidden="1">#REF!</definedName>
    <definedName name="_bdm.DD5F371B450D4BE0B335E2DCD26CDDBC.edm" localSheetId="18" hidden="1">#REF!</definedName>
    <definedName name="_bdm.DD5F371B450D4BE0B335E2DCD26CDDBC.edm" localSheetId="19" hidden="1">#REF!</definedName>
    <definedName name="_bdm.DD5F371B450D4BE0B335E2DCD26CDDBC.edm" localSheetId="17" hidden="1">#REF!</definedName>
    <definedName name="_bdm.DD5F371B450D4BE0B335E2DCD26CDDBC.edm" localSheetId="1" hidden="1">#REF!</definedName>
    <definedName name="_bdm.DD5F371B450D4BE0B335E2DCD26CDDBC.edm" localSheetId="4" hidden="1">#REF!</definedName>
    <definedName name="_bdm.DD8A178BC9DF4F88AD5430D701A6EAD0.edm" localSheetId="5" hidden="1">#REF!</definedName>
    <definedName name="_bdm.DD8A178BC9DF4F88AD5430D701A6EAD0.edm" localSheetId="18" hidden="1">#REF!</definedName>
    <definedName name="_bdm.DD8A178BC9DF4F88AD5430D701A6EAD0.edm" localSheetId="19" hidden="1">#REF!</definedName>
    <definedName name="_bdm.DD8A178BC9DF4F88AD5430D701A6EAD0.edm" localSheetId="17" hidden="1">#REF!</definedName>
    <definedName name="_bdm.DD8A178BC9DF4F88AD5430D701A6EAD0.edm" localSheetId="1" hidden="1">#REF!</definedName>
    <definedName name="_bdm.DD8A178BC9DF4F88AD5430D701A6EAD0.edm" localSheetId="4" hidden="1">#REF!</definedName>
    <definedName name="_bdm.DDA01D60CB2F4B25913F1E1C07C973F4.edm" localSheetId="5" hidden="1">#REF!</definedName>
    <definedName name="_bdm.DDA01D60CB2F4B25913F1E1C07C973F4.edm" localSheetId="18" hidden="1">#REF!</definedName>
    <definedName name="_bdm.DDA01D60CB2F4B25913F1E1C07C973F4.edm" localSheetId="19" hidden="1">#REF!</definedName>
    <definedName name="_bdm.DDA01D60CB2F4B25913F1E1C07C973F4.edm" localSheetId="17" hidden="1">#REF!</definedName>
    <definedName name="_bdm.DDA01D60CB2F4B25913F1E1C07C973F4.edm" localSheetId="1" hidden="1">#REF!</definedName>
    <definedName name="_bdm.DDA01D60CB2F4B25913F1E1C07C973F4.edm" localSheetId="4" hidden="1">#REF!</definedName>
    <definedName name="_bdm.DE0B09581DCC43AD89B98D0FE2132BA1.edm" localSheetId="5" hidden="1">#REF!</definedName>
    <definedName name="_bdm.DE0B09581DCC43AD89B98D0FE2132BA1.edm" localSheetId="18" hidden="1">#REF!</definedName>
    <definedName name="_bdm.DE0B09581DCC43AD89B98D0FE2132BA1.edm" localSheetId="19" hidden="1">#REF!</definedName>
    <definedName name="_bdm.DE0B09581DCC43AD89B98D0FE2132BA1.edm" localSheetId="17" hidden="1">#REF!</definedName>
    <definedName name="_bdm.DE0B09581DCC43AD89B98D0FE2132BA1.edm" localSheetId="1" hidden="1">#REF!</definedName>
    <definedName name="_bdm.DE0B09581DCC43AD89B98D0FE2132BA1.edm" localSheetId="4" hidden="1">#REF!</definedName>
    <definedName name="_bdm.DE4FA04626B74C47BE235AB1375FE2CA.edm" localSheetId="5" hidden="1">#REF!</definedName>
    <definedName name="_bdm.DE4FA04626B74C47BE235AB1375FE2CA.edm" localSheetId="18" hidden="1">#REF!</definedName>
    <definedName name="_bdm.DE4FA04626B74C47BE235AB1375FE2CA.edm" localSheetId="19" hidden="1">#REF!</definedName>
    <definedName name="_bdm.DE4FA04626B74C47BE235AB1375FE2CA.edm" localSheetId="17" hidden="1">#REF!</definedName>
    <definedName name="_bdm.DE4FA04626B74C47BE235AB1375FE2CA.edm" localSheetId="1" hidden="1">#REF!</definedName>
    <definedName name="_bdm.DE4FA04626B74C47BE235AB1375FE2CA.edm" localSheetId="4" hidden="1">#REF!</definedName>
    <definedName name="_bdm.DEED74615D1F4A6AAEB71D2EFFF517C6.edm" localSheetId="5" hidden="1">#REF!</definedName>
    <definedName name="_bdm.DEED74615D1F4A6AAEB71D2EFFF517C6.edm" localSheetId="18" hidden="1">#REF!</definedName>
    <definedName name="_bdm.DEED74615D1F4A6AAEB71D2EFFF517C6.edm" localSheetId="19" hidden="1">#REF!</definedName>
    <definedName name="_bdm.DEED74615D1F4A6AAEB71D2EFFF517C6.edm" localSheetId="17" hidden="1">#REF!</definedName>
    <definedName name="_bdm.DEED74615D1F4A6AAEB71D2EFFF517C6.edm" localSheetId="1" hidden="1">#REF!</definedName>
    <definedName name="_bdm.DEED74615D1F4A6AAEB71D2EFFF517C6.edm" localSheetId="4" hidden="1">#REF!</definedName>
    <definedName name="_bdm.DF09B8414D1248709F99DC62479D3AF4.edm" localSheetId="5" hidden="1">#REF!</definedName>
    <definedName name="_bdm.DF09B8414D1248709F99DC62479D3AF4.edm" localSheetId="18" hidden="1">#REF!</definedName>
    <definedName name="_bdm.DF09B8414D1248709F99DC62479D3AF4.edm" localSheetId="19" hidden="1">#REF!</definedName>
    <definedName name="_bdm.DF09B8414D1248709F99DC62479D3AF4.edm" localSheetId="17" hidden="1">#REF!</definedName>
    <definedName name="_bdm.DF09B8414D1248709F99DC62479D3AF4.edm" localSheetId="1" hidden="1">#REF!</definedName>
    <definedName name="_bdm.DF09B8414D1248709F99DC62479D3AF4.edm" localSheetId="4" hidden="1">#REF!</definedName>
    <definedName name="_bdm.DF40DB6DFDAF40F580067C000FBF7D37.edm" localSheetId="5" hidden="1">#REF!</definedName>
    <definedName name="_bdm.DF40DB6DFDAF40F580067C000FBF7D37.edm" localSheetId="18" hidden="1">#REF!</definedName>
    <definedName name="_bdm.DF40DB6DFDAF40F580067C000FBF7D37.edm" localSheetId="19" hidden="1">#REF!</definedName>
    <definedName name="_bdm.DF40DB6DFDAF40F580067C000FBF7D37.edm" localSheetId="17" hidden="1">#REF!</definedName>
    <definedName name="_bdm.DF40DB6DFDAF40F580067C000FBF7D37.edm" localSheetId="1" hidden="1">#REF!</definedName>
    <definedName name="_bdm.DF40DB6DFDAF40F580067C000FBF7D37.edm" localSheetId="4" hidden="1">#REF!</definedName>
    <definedName name="_bdm.DF65763EC4F444E79CF11C2C8D406C67.edm" localSheetId="5" hidden="1">#REF!</definedName>
    <definedName name="_bdm.DF65763EC4F444E79CF11C2C8D406C67.edm" localSheetId="18" hidden="1">#REF!</definedName>
    <definedName name="_bdm.DF65763EC4F444E79CF11C2C8D406C67.edm" localSheetId="19" hidden="1">#REF!</definedName>
    <definedName name="_bdm.DF65763EC4F444E79CF11C2C8D406C67.edm" localSheetId="17" hidden="1">#REF!</definedName>
    <definedName name="_bdm.DF65763EC4F444E79CF11C2C8D406C67.edm" localSheetId="1" hidden="1">#REF!</definedName>
    <definedName name="_bdm.DF65763EC4F444E79CF11C2C8D406C67.edm" localSheetId="4" hidden="1">#REF!</definedName>
    <definedName name="_bdm.DFB8EF9757A84BAD9270FFE0A57E7493.edm" localSheetId="5" hidden="1">#REF!</definedName>
    <definedName name="_bdm.DFB8EF9757A84BAD9270FFE0A57E7493.edm" localSheetId="18" hidden="1">#REF!</definedName>
    <definedName name="_bdm.DFB8EF9757A84BAD9270FFE0A57E7493.edm" localSheetId="19" hidden="1">#REF!</definedName>
    <definedName name="_bdm.DFB8EF9757A84BAD9270FFE0A57E7493.edm" localSheetId="17" hidden="1">#REF!</definedName>
    <definedName name="_bdm.DFB8EF9757A84BAD9270FFE0A57E7493.edm" localSheetId="1" hidden="1">#REF!</definedName>
    <definedName name="_bdm.DFB8EF9757A84BAD9270FFE0A57E7493.edm" localSheetId="4" hidden="1">#REF!</definedName>
    <definedName name="_bdm.E056F3DC608E4AF2A56F559A01BCF9EF.edm" localSheetId="5" hidden="1">#REF!</definedName>
    <definedName name="_bdm.E056F3DC608E4AF2A56F559A01BCF9EF.edm" localSheetId="18" hidden="1">#REF!</definedName>
    <definedName name="_bdm.E056F3DC608E4AF2A56F559A01BCF9EF.edm" localSheetId="19" hidden="1">#REF!</definedName>
    <definedName name="_bdm.E056F3DC608E4AF2A56F559A01BCF9EF.edm" localSheetId="17" hidden="1">#REF!</definedName>
    <definedName name="_bdm.E056F3DC608E4AF2A56F559A01BCF9EF.edm" localSheetId="1" hidden="1">#REF!</definedName>
    <definedName name="_bdm.E056F3DC608E4AF2A56F559A01BCF9EF.edm" localSheetId="4" hidden="1">#REF!</definedName>
    <definedName name="_bdm.E077B2A1C3D344A184154CBC22F20850.edm" localSheetId="5" hidden="1">#REF!</definedName>
    <definedName name="_bdm.E077B2A1C3D344A184154CBC22F20850.edm" localSheetId="18" hidden="1">#REF!</definedName>
    <definedName name="_bdm.E077B2A1C3D344A184154CBC22F20850.edm" localSheetId="19" hidden="1">#REF!</definedName>
    <definedName name="_bdm.E077B2A1C3D344A184154CBC22F20850.edm" localSheetId="17" hidden="1">#REF!</definedName>
    <definedName name="_bdm.E077B2A1C3D344A184154CBC22F20850.edm" localSheetId="1" hidden="1">#REF!</definedName>
    <definedName name="_bdm.E077B2A1C3D344A184154CBC22F20850.edm" localSheetId="4" hidden="1">#REF!</definedName>
    <definedName name="_bdm.E07EBEF1FE874189A02DF6DEC45ACBFE.edm" localSheetId="5" hidden="1">#REF!</definedName>
    <definedName name="_bdm.E07EBEF1FE874189A02DF6DEC45ACBFE.edm" localSheetId="18" hidden="1">#REF!</definedName>
    <definedName name="_bdm.E07EBEF1FE874189A02DF6DEC45ACBFE.edm" localSheetId="19" hidden="1">#REF!</definedName>
    <definedName name="_bdm.E07EBEF1FE874189A02DF6DEC45ACBFE.edm" localSheetId="17" hidden="1">#REF!</definedName>
    <definedName name="_bdm.E07EBEF1FE874189A02DF6DEC45ACBFE.edm" localSheetId="1" hidden="1">#REF!</definedName>
    <definedName name="_bdm.E07EBEF1FE874189A02DF6DEC45ACBFE.edm" localSheetId="4" hidden="1">#REF!</definedName>
    <definedName name="_bdm.E07ED075E57144498BA567AB3F19AE84.edm" localSheetId="5" hidden="1">#REF!</definedName>
    <definedName name="_bdm.E07ED075E57144498BA567AB3F19AE84.edm" localSheetId="18" hidden="1">#REF!</definedName>
    <definedName name="_bdm.E07ED075E57144498BA567AB3F19AE84.edm" localSheetId="19" hidden="1">#REF!</definedName>
    <definedName name="_bdm.E07ED075E57144498BA567AB3F19AE84.edm" localSheetId="17" hidden="1">#REF!</definedName>
    <definedName name="_bdm.E07ED075E57144498BA567AB3F19AE84.edm" localSheetId="1" hidden="1">#REF!</definedName>
    <definedName name="_bdm.E07ED075E57144498BA567AB3F19AE84.edm" localSheetId="4" hidden="1">#REF!</definedName>
    <definedName name="_bdm.E08BD2E6C67446449FF5B6270715E1C2.edm" localSheetId="5" hidden="1">#REF!</definedName>
    <definedName name="_bdm.E08BD2E6C67446449FF5B6270715E1C2.edm" localSheetId="18" hidden="1">#REF!</definedName>
    <definedName name="_bdm.E08BD2E6C67446449FF5B6270715E1C2.edm" localSheetId="19" hidden="1">#REF!</definedName>
    <definedName name="_bdm.E08BD2E6C67446449FF5B6270715E1C2.edm" localSheetId="17" hidden="1">#REF!</definedName>
    <definedName name="_bdm.E08BD2E6C67446449FF5B6270715E1C2.edm" localSheetId="1" hidden="1">#REF!</definedName>
    <definedName name="_bdm.E08BD2E6C67446449FF5B6270715E1C2.edm" localSheetId="4" hidden="1">#REF!</definedName>
    <definedName name="_bdm.E08E5771620540168590CFE28BA49EA5.edm" localSheetId="5" hidden="1">#REF!</definedName>
    <definedName name="_bdm.E08E5771620540168590CFE28BA49EA5.edm" localSheetId="18" hidden="1">#REF!</definedName>
    <definedName name="_bdm.E08E5771620540168590CFE28BA49EA5.edm" localSheetId="19" hidden="1">#REF!</definedName>
    <definedName name="_bdm.E08E5771620540168590CFE28BA49EA5.edm" localSheetId="17" hidden="1">#REF!</definedName>
    <definedName name="_bdm.E08E5771620540168590CFE28BA49EA5.edm" localSheetId="1" hidden="1">#REF!</definedName>
    <definedName name="_bdm.E08E5771620540168590CFE28BA49EA5.edm" localSheetId="4" hidden="1">#REF!</definedName>
    <definedName name="_bdm.E09FA2A1B08B47AB82CF2751679EA1DA.edm" localSheetId="5" hidden="1">#REF!</definedName>
    <definedName name="_bdm.E09FA2A1B08B47AB82CF2751679EA1DA.edm" localSheetId="18" hidden="1">#REF!</definedName>
    <definedName name="_bdm.E09FA2A1B08B47AB82CF2751679EA1DA.edm" localSheetId="19" hidden="1">#REF!</definedName>
    <definedName name="_bdm.E09FA2A1B08B47AB82CF2751679EA1DA.edm" localSheetId="17" hidden="1">#REF!</definedName>
    <definedName name="_bdm.E09FA2A1B08B47AB82CF2751679EA1DA.edm" localSheetId="1" hidden="1">#REF!</definedName>
    <definedName name="_bdm.E09FA2A1B08B47AB82CF2751679EA1DA.edm" localSheetId="4" hidden="1">#REF!</definedName>
    <definedName name="_bdm.E1967BF7A7D34562B352AF59DC33C1CE.edm" localSheetId="5" hidden="1">#REF!</definedName>
    <definedName name="_bdm.E1967BF7A7D34562B352AF59DC33C1CE.edm" localSheetId="18" hidden="1">#REF!</definedName>
    <definedName name="_bdm.E1967BF7A7D34562B352AF59DC33C1CE.edm" localSheetId="19" hidden="1">#REF!</definedName>
    <definedName name="_bdm.E1967BF7A7D34562B352AF59DC33C1CE.edm" localSheetId="17" hidden="1">#REF!</definedName>
    <definedName name="_bdm.E1967BF7A7D34562B352AF59DC33C1CE.edm" localSheetId="1" hidden="1">#REF!</definedName>
    <definedName name="_bdm.E1967BF7A7D34562B352AF59DC33C1CE.edm" localSheetId="4" hidden="1">#REF!</definedName>
    <definedName name="_bdm.E19F7011FEE84B998C8E16BA3DFDECA7.edm" localSheetId="5" hidden="1">#REF!</definedName>
    <definedName name="_bdm.E19F7011FEE84B998C8E16BA3DFDECA7.edm" localSheetId="18" hidden="1">#REF!</definedName>
    <definedName name="_bdm.E19F7011FEE84B998C8E16BA3DFDECA7.edm" localSheetId="19" hidden="1">#REF!</definedName>
    <definedName name="_bdm.E19F7011FEE84B998C8E16BA3DFDECA7.edm" localSheetId="17" hidden="1">#REF!</definedName>
    <definedName name="_bdm.E19F7011FEE84B998C8E16BA3DFDECA7.edm" localSheetId="1" hidden="1">#REF!</definedName>
    <definedName name="_bdm.E19F7011FEE84B998C8E16BA3DFDECA7.edm" localSheetId="4" hidden="1">#REF!</definedName>
    <definedName name="_bdm.E1E061045E4542EA8CD39CCF08ACA74A.edm" localSheetId="5" hidden="1">#REF!</definedName>
    <definedName name="_bdm.E1E061045E4542EA8CD39CCF08ACA74A.edm" localSheetId="18" hidden="1">#REF!</definedName>
    <definedName name="_bdm.E1E061045E4542EA8CD39CCF08ACA74A.edm" localSheetId="19" hidden="1">#REF!</definedName>
    <definedName name="_bdm.E1E061045E4542EA8CD39CCF08ACA74A.edm" localSheetId="17" hidden="1">#REF!</definedName>
    <definedName name="_bdm.E1E061045E4542EA8CD39CCF08ACA74A.edm" localSheetId="1" hidden="1">#REF!</definedName>
    <definedName name="_bdm.E1E061045E4542EA8CD39CCF08ACA74A.edm" localSheetId="4" hidden="1">#REF!</definedName>
    <definedName name="_bdm.E1E07294702B4E899FF24052214E7143.edm" localSheetId="5" hidden="1">#REF!</definedName>
    <definedName name="_bdm.E1E07294702B4E899FF24052214E7143.edm" localSheetId="18" hidden="1">#REF!</definedName>
    <definedName name="_bdm.E1E07294702B4E899FF24052214E7143.edm" localSheetId="19" hidden="1">#REF!</definedName>
    <definedName name="_bdm.E1E07294702B4E899FF24052214E7143.edm" localSheetId="17" hidden="1">#REF!</definedName>
    <definedName name="_bdm.E1E07294702B4E899FF24052214E7143.edm" localSheetId="1" hidden="1">#REF!</definedName>
    <definedName name="_bdm.E1E07294702B4E899FF24052214E7143.edm" localSheetId="4" hidden="1">#REF!</definedName>
    <definedName name="_bdm.E29A6874C63E4EF8AB738213F3608846.edm" localSheetId="5" hidden="1">#REF!</definedName>
    <definedName name="_bdm.E29A6874C63E4EF8AB738213F3608846.edm" localSheetId="18" hidden="1">#REF!</definedName>
    <definedName name="_bdm.E29A6874C63E4EF8AB738213F3608846.edm" localSheetId="19" hidden="1">#REF!</definedName>
    <definedName name="_bdm.E29A6874C63E4EF8AB738213F3608846.edm" localSheetId="17" hidden="1">#REF!</definedName>
    <definedName name="_bdm.E29A6874C63E4EF8AB738213F3608846.edm" localSheetId="1" hidden="1">#REF!</definedName>
    <definedName name="_bdm.E29A6874C63E4EF8AB738213F3608846.edm" localSheetId="4" hidden="1">#REF!</definedName>
    <definedName name="_bdm.E2AF9F832AF54ACF89C4EBFFABE65791.edm" localSheetId="5" hidden="1">#REF!</definedName>
    <definedName name="_bdm.E2AF9F832AF54ACF89C4EBFFABE65791.edm" localSheetId="18" hidden="1">#REF!</definedName>
    <definedName name="_bdm.E2AF9F832AF54ACF89C4EBFFABE65791.edm" localSheetId="19" hidden="1">#REF!</definedName>
    <definedName name="_bdm.E2AF9F832AF54ACF89C4EBFFABE65791.edm" localSheetId="17" hidden="1">#REF!</definedName>
    <definedName name="_bdm.E2AF9F832AF54ACF89C4EBFFABE65791.edm" localSheetId="1" hidden="1">#REF!</definedName>
    <definedName name="_bdm.E2AF9F832AF54ACF89C4EBFFABE65791.edm" localSheetId="4" hidden="1">#REF!</definedName>
    <definedName name="_bdm.E34C69AE21E847B9BE72588C1F00815D.edm" localSheetId="5" hidden="1">#REF!</definedName>
    <definedName name="_bdm.E34C69AE21E847B9BE72588C1F00815D.edm" localSheetId="18" hidden="1">#REF!</definedName>
    <definedName name="_bdm.E34C69AE21E847B9BE72588C1F00815D.edm" localSheetId="19" hidden="1">#REF!</definedName>
    <definedName name="_bdm.E34C69AE21E847B9BE72588C1F00815D.edm" localSheetId="17" hidden="1">#REF!</definedName>
    <definedName name="_bdm.E34C69AE21E847B9BE72588C1F00815D.edm" localSheetId="1" hidden="1">#REF!</definedName>
    <definedName name="_bdm.E34C69AE21E847B9BE72588C1F00815D.edm" localSheetId="4" hidden="1">#REF!</definedName>
    <definedName name="_bdm.E3B243E38F8945AE82B1B432558D020E.edm" localSheetId="5" hidden="1">#REF!</definedName>
    <definedName name="_bdm.E3B243E38F8945AE82B1B432558D020E.edm" localSheetId="18" hidden="1">#REF!</definedName>
    <definedName name="_bdm.E3B243E38F8945AE82B1B432558D020E.edm" localSheetId="19" hidden="1">#REF!</definedName>
    <definedName name="_bdm.E3B243E38F8945AE82B1B432558D020E.edm" localSheetId="17" hidden="1">#REF!</definedName>
    <definedName name="_bdm.E3B243E38F8945AE82B1B432558D020E.edm" localSheetId="1" hidden="1">#REF!</definedName>
    <definedName name="_bdm.E3B243E38F8945AE82B1B432558D020E.edm" localSheetId="4" hidden="1">#REF!</definedName>
    <definedName name="_bdm.E4437B15EA8C44B88C74BF6C42036796.edm" localSheetId="5" hidden="1">#REF!</definedName>
    <definedName name="_bdm.E4437B15EA8C44B88C74BF6C42036796.edm" localSheetId="18" hidden="1">#REF!</definedName>
    <definedName name="_bdm.E4437B15EA8C44B88C74BF6C42036796.edm" localSheetId="19" hidden="1">#REF!</definedName>
    <definedName name="_bdm.E4437B15EA8C44B88C74BF6C42036796.edm" localSheetId="17" hidden="1">#REF!</definedName>
    <definedName name="_bdm.E4437B15EA8C44B88C74BF6C42036796.edm" localSheetId="1" hidden="1">#REF!</definedName>
    <definedName name="_bdm.E4437B15EA8C44B88C74BF6C42036796.edm" localSheetId="4" hidden="1">#REF!</definedName>
    <definedName name="_bdm.E50B6E45E49845F4A6DE72781F0FA50D.edm" localSheetId="5" hidden="1">#REF!</definedName>
    <definedName name="_bdm.E50B6E45E49845F4A6DE72781F0FA50D.edm" localSheetId="18" hidden="1">#REF!</definedName>
    <definedName name="_bdm.E50B6E45E49845F4A6DE72781F0FA50D.edm" localSheetId="19" hidden="1">#REF!</definedName>
    <definedName name="_bdm.E50B6E45E49845F4A6DE72781F0FA50D.edm" localSheetId="17" hidden="1">#REF!</definedName>
    <definedName name="_bdm.E50B6E45E49845F4A6DE72781F0FA50D.edm" localSheetId="1" hidden="1">#REF!</definedName>
    <definedName name="_bdm.E50B6E45E49845F4A6DE72781F0FA50D.edm" localSheetId="4" hidden="1">#REF!</definedName>
    <definedName name="_bdm.E5FB566F805A4AB992F70164230ED488.edm" localSheetId="5" hidden="1">#REF!</definedName>
    <definedName name="_bdm.E5FB566F805A4AB992F70164230ED488.edm" localSheetId="18" hidden="1">#REF!</definedName>
    <definedName name="_bdm.E5FB566F805A4AB992F70164230ED488.edm" localSheetId="19" hidden="1">#REF!</definedName>
    <definedName name="_bdm.E5FB566F805A4AB992F70164230ED488.edm" localSheetId="17" hidden="1">#REF!</definedName>
    <definedName name="_bdm.E5FB566F805A4AB992F70164230ED488.edm" localSheetId="1" hidden="1">#REF!</definedName>
    <definedName name="_bdm.E5FB566F805A4AB992F70164230ED488.edm" localSheetId="4" hidden="1">#REF!</definedName>
    <definedName name="_bdm.E620B1A6610E42DCBB0C39AB008734FB.edm" localSheetId="5" hidden="1">#REF!</definedName>
    <definedName name="_bdm.E620B1A6610E42DCBB0C39AB008734FB.edm" localSheetId="18" hidden="1">#REF!</definedName>
    <definedName name="_bdm.E620B1A6610E42DCBB0C39AB008734FB.edm" localSheetId="19" hidden="1">#REF!</definedName>
    <definedName name="_bdm.E620B1A6610E42DCBB0C39AB008734FB.edm" localSheetId="17" hidden="1">#REF!</definedName>
    <definedName name="_bdm.E620B1A6610E42DCBB0C39AB008734FB.edm" localSheetId="1" hidden="1">#REF!</definedName>
    <definedName name="_bdm.E620B1A6610E42DCBB0C39AB008734FB.edm" localSheetId="4" hidden="1">#REF!</definedName>
    <definedName name="_bdm.E65DB76FC21042168407FBBB9FEA304E.edm" localSheetId="5" hidden="1">#REF!</definedName>
    <definedName name="_bdm.E65DB76FC21042168407FBBB9FEA304E.edm" localSheetId="18" hidden="1">#REF!</definedName>
    <definedName name="_bdm.E65DB76FC21042168407FBBB9FEA304E.edm" localSheetId="19" hidden="1">#REF!</definedName>
    <definedName name="_bdm.E65DB76FC21042168407FBBB9FEA304E.edm" localSheetId="17" hidden="1">#REF!</definedName>
    <definedName name="_bdm.E65DB76FC21042168407FBBB9FEA304E.edm" localSheetId="1" hidden="1">#REF!</definedName>
    <definedName name="_bdm.E65DB76FC21042168407FBBB9FEA304E.edm" localSheetId="4" hidden="1">#REF!</definedName>
    <definedName name="_bdm.E660C6AF49AD46E5ABC8A33E538B891A.edm" localSheetId="5" hidden="1">#REF!</definedName>
    <definedName name="_bdm.E660C6AF49AD46E5ABC8A33E538B891A.edm" localSheetId="18" hidden="1">#REF!</definedName>
    <definedName name="_bdm.E660C6AF49AD46E5ABC8A33E538B891A.edm" localSheetId="19" hidden="1">#REF!</definedName>
    <definedName name="_bdm.E660C6AF49AD46E5ABC8A33E538B891A.edm" localSheetId="17" hidden="1">#REF!</definedName>
    <definedName name="_bdm.E660C6AF49AD46E5ABC8A33E538B891A.edm" localSheetId="1" hidden="1">#REF!</definedName>
    <definedName name="_bdm.E660C6AF49AD46E5ABC8A33E538B891A.edm" localSheetId="4" hidden="1">#REF!</definedName>
    <definedName name="_bdm.E6AF126FD2B648E7881DB71B143F9A3B.edm" localSheetId="5" hidden="1">#REF!</definedName>
    <definedName name="_bdm.E6AF126FD2B648E7881DB71B143F9A3B.edm" localSheetId="18" hidden="1">#REF!</definedName>
    <definedName name="_bdm.E6AF126FD2B648E7881DB71B143F9A3B.edm" localSheetId="19" hidden="1">#REF!</definedName>
    <definedName name="_bdm.E6AF126FD2B648E7881DB71B143F9A3B.edm" localSheetId="17" hidden="1">#REF!</definedName>
    <definedName name="_bdm.E6AF126FD2B648E7881DB71B143F9A3B.edm" localSheetId="1" hidden="1">#REF!</definedName>
    <definedName name="_bdm.E6AF126FD2B648E7881DB71B143F9A3B.edm" localSheetId="4" hidden="1">#REF!</definedName>
    <definedName name="_bdm.E6D9C4D8F266493D9248E2711B66E4E3.edm" localSheetId="5" hidden="1">#REF!</definedName>
    <definedName name="_bdm.E6D9C4D8F266493D9248E2711B66E4E3.edm" localSheetId="18" hidden="1">#REF!</definedName>
    <definedName name="_bdm.E6D9C4D8F266493D9248E2711B66E4E3.edm" localSheetId="19" hidden="1">#REF!</definedName>
    <definedName name="_bdm.E6D9C4D8F266493D9248E2711B66E4E3.edm" localSheetId="17" hidden="1">#REF!</definedName>
    <definedName name="_bdm.E6D9C4D8F266493D9248E2711B66E4E3.edm" localSheetId="1" hidden="1">#REF!</definedName>
    <definedName name="_bdm.E6D9C4D8F266493D9248E2711B66E4E3.edm" localSheetId="4" hidden="1">#REF!</definedName>
    <definedName name="_bdm.E720E49161E94870A5272159B88BD56C.edm" localSheetId="5" hidden="1">#REF!</definedName>
    <definedName name="_bdm.E720E49161E94870A5272159B88BD56C.edm" localSheetId="18" hidden="1">#REF!</definedName>
    <definedName name="_bdm.E720E49161E94870A5272159B88BD56C.edm" localSheetId="19" hidden="1">#REF!</definedName>
    <definedName name="_bdm.E720E49161E94870A5272159B88BD56C.edm" localSheetId="17" hidden="1">#REF!</definedName>
    <definedName name="_bdm.E720E49161E94870A5272159B88BD56C.edm" localSheetId="1" hidden="1">#REF!</definedName>
    <definedName name="_bdm.E720E49161E94870A5272159B88BD56C.edm" localSheetId="4" hidden="1">#REF!</definedName>
    <definedName name="_bdm.E7BA1064D8654FFC9E45C380C415BF36.edm" localSheetId="5" hidden="1">#REF!</definedName>
    <definedName name="_bdm.E7BA1064D8654FFC9E45C380C415BF36.edm" localSheetId="18" hidden="1">#REF!</definedName>
    <definedName name="_bdm.E7BA1064D8654FFC9E45C380C415BF36.edm" localSheetId="19" hidden="1">#REF!</definedName>
    <definedName name="_bdm.E7BA1064D8654FFC9E45C380C415BF36.edm" localSheetId="17" hidden="1">#REF!</definedName>
    <definedName name="_bdm.E7BA1064D8654FFC9E45C380C415BF36.edm" localSheetId="1" hidden="1">#REF!</definedName>
    <definedName name="_bdm.E7BA1064D8654FFC9E45C380C415BF36.edm" localSheetId="4" hidden="1">#REF!</definedName>
    <definedName name="_bdm.E7C17FA72547449FBD06AAA87C7E5DA2.edm" localSheetId="5" hidden="1">#REF!</definedName>
    <definedName name="_bdm.E7C17FA72547449FBD06AAA87C7E5DA2.edm" localSheetId="18" hidden="1">#REF!</definedName>
    <definedName name="_bdm.E7C17FA72547449FBD06AAA87C7E5DA2.edm" localSheetId="19" hidden="1">#REF!</definedName>
    <definedName name="_bdm.E7C17FA72547449FBD06AAA87C7E5DA2.edm" localSheetId="17" hidden="1">#REF!</definedName>
    <definedName name="_bdm.E7C17FA72547449FBD06AAA87C7E5DA2.edm" localSheetId="1" hidden="1">#REF!</definedName>
    <definedName name="_bdm.E7C17FA72547449FBD06AAA87C7E5DA2.edm" localSheetId="4" hidden="1">#REF!</definedName>
    <definedName name="_bdm.E7DF92DEBFBA4CF0906376EF3D923A64.edm" localSheetId="5" hidden="1">#REF!</definedName>
    <definedName name="_bdm.E7DF92DEBFBA4CF0906376EF3D923A64.edm" localSheetId="18" hidden="1">#REF!</definedName>
    <definedName name="_bdm.E7DF92DEBFBA4CF0906376EF3D923A64.edm" localSheetId="19" hidden="1">#REF!</definedName>
    <definedName name="_bdm.E7DF92DEBFBA4CF0906376EF3D923A64.edm" localSheetId="17" hidden="1">#REF!</definedName>
    <definedName name="_bdm.E7DF92DEBFBA4CF0906376EF3D923A64.edm" localSheetId="1" hidden="1">#REF!</definedName>
    <definedName name="_bdm.E7DF92DEBFBA4CF0906376EF3D923A64.edm" localSheetId="4" hidden="1">#REF!</definedName>
    <definedName name="_bdm.E887DF2904A54BBFB05FB3C6174717FA.edm" localSheetId="5" hidden="1">#REF!</definedName>
    <definedName name="_bdm.E887DF2904A54BBFB05FB3C6174717FA.edm" localSheetId="18" hidden="1">#REF!</definedName>
    <definedName name="_bdm.E887DF2904A54BBFB05FB3C6174717FA.edm" localSheetId="19" hidden="1">#REF!</definedName>
    <definedName name="_bdm.E887DF2904A54BBFB05FB3C6174717FA.edm" localSheetId="17" hidden="1">#REF!</definedName>
    <definedName name="_bdm.E887DF2904A54BBFB05FB3C6174717FA.edm" localSheetId="1" hidden="1">#REF!</definedName>
    <definedName name="_bdm.E887DF2904A54BBFB05FB3C6174717FA.edm" localSheetId="4" hidden="1">#REF!</definedName>
    <definedName name="_bdm.E95D25A27E694B55BAC9BF90319AB9C5.edm" localSheetId="5" hidden="1">#REF!</definedName>
    <definedName name="_bdm.E95D25A27E694B55BAC9BF90319AB9C5.edm" localSheetId="18" hidden="1">#REF!</definedName>
    <definedName name="_bdm.E95D25A27E694B55BAC9BF90319AB9C5.edm" localSheetId="19" hidden="1">#REF!</definedName>
    <definedName name="_bdm.E95D25A27E694B55BAC9BF90319AB9C5.edm" localSheetId="17" hidden="1">#REF!</definedName>
    <definedName name="_bdm.E95D25A27E694B55BAC9BF90319AB9C5.edm" localSheetId="1" hidden="1">#REF!</definedName>
    <definedName name="_bdm.E95D25A27E694B55BAC9BF90319AB9C5.edm" localSheetId="4" hidden="1">#REF!</definedName>
    <definedName name="_bdm.E98C627D0D8C458299DAE70D46B537B2.edm" localSheetId="5" hidden="1">#REF!</definedName>
    <definedName name="_bdm.E98C627D0D8C458299DAE70D46B537B2.edm" localSheetId="18" hidden="1">#REF!</definedName>
    <definedName name="_bdm.E98C627D0D8C458299DAE70D46B537B2.edm" localSheetId="19" hidden="1">#REF!</definedName>
    <definedName name="_bdm.E98C627D0D8C458299DAE70D46B537B2.edm" localSheetId="17" hidden="1">#REF!</definedName>
    <definedName name="_bdm.E98C627D0D8C458299DAE70D46B537B2.edm" localSheetId="1" hidden="1">#REF!</definedName>
    <definedName name="_bdm.E98C627D0D8C458299DAE70D46B537B2.edm" localSheetId="4" hidden="1">#REF!</definedName>
    <definedName name="_bdm.E99C66683C0349CAA2F1E65805710559.edm" localSheetId="5" hidden="1">#REF!</definedName>
    <definedName name="_bdm.E99C66683C0349CAA2F1E65805710559.edm" localSheetId="18" hidden="1">#REF!</definedName>
    <definedName name="_bdm.E99C66683C0349CAA2F1E65805710559.edm" localSheetId="19" hidden="1">#REF!</definedName>
    <definedName name="_bdm.E99C66683C0349CAA2F1E65805710559.edm" localSheetId="17" hidden="1">#REF!</definedName>
    <definedName name="_bdm.E99C66683C0349CAA2F1E65805710559.edm" localSheetId="1" hidden="1">#REF!</definedName>
    <definedName name="_bdm.E99C66683C0349CAA2F1E65805710559.edm" localSheetId="4" hidden="1">#REF!</definedName>
    <definedName name="_bdm.E9CA3CC06EA249678C19B7D7D462DCE6.edm" localSheetId="5" hidden="1">#REF!</definedName>
    <definedName name="_bdm.E9CA3CC06EA249678C19B7D7D462DCE6.edm" localSheetId="18" hidden="1">#REF!</definedName>
    <definedName name="_bdm.E9CA3CC06EA249678C19B7D7D462DCE6.edm" localSheetId="19" hidden="1">#REF!</definedName>
    <definedName name="_bdm.E9CA3CC06EA249678C19B7D7D462DCE6.edm" localSheetId="17" hidden="1">#REF!</definedName>
    <definedName name="_bdm.E9CA3CC06EA249678C19B7D7D462DCE6.edm" localSheetId="1" hidden="1">#REF!</definedName>
    <definedName name="_bdm.E9CA3CC06EA249678C19B7D7D462DCE6.edm" localSheetId="4" hidden="1">#REF!</definedName>
    <definedName name="_bdm.EA07C3B7F7164A6DADEC8D9ABC504989.edm" localSheetId="5" hidden="1">#REF!</definedName>
    <definedName name="_bdm.EA07C3B7F7164A6DADEC8D9ABC504989.edm" localSheetId="18" hidden="1">#REF!</definedName>
    <definedName name="_bdm.EA07C3B7F7164A6DADEC8D9ABC504989.edm" localSheetId="19" hidden="1">#REF!</definedName>
    <definedName name="_bdm.EA07C3B7F7164A6DADEC8D9ABC504989.edm" localSheetId="17" hidden="1">#REF!</definedName>
    <definedName name="_bdm.EA07C3B7F7164A6DADEC8D9ABC504989.edm" localSheetId="1" hidden="1">#REF!</definedName>
    <definedName name="_bdm.EA07C3B7F7164A6DADEC8D9ABC504989.edm" localSheetId="4" hidden="1">#REF!</definedName>
    <definedName name="_bdm.EA51859A3CD64626808F3529D59B6AA0.edm" localSheetId="5" hidden="1">#REF!</definedName>
    <definedName name="_bdm.EA51859A3CD64626808F3529D59B6AA0.edm" localSheetId="18" hidden="1">#REF!</definedName>
    <definedName name="_bdm.EA51859A3CD64626808F3529D59B6AA0.edm" localSheetId="19" hidden="1">#REF!</definedName>
    <definedName name="_bdm.EA51859A3CD64626808F3529D59B6AA0.edm" localSheetId="17" hidden="1">#REF!</definedName>
    <definedName name="_bdm.EA51859A3CD64626808F3529D59B6AA0.edm" localSheetId="1" hidden="1">#REF!</definedName>
    <definedName name="_bdm.EA51859A3CD64626808F3529D59B6AA0.edm" localSheetId="4" hidden="1">#REF!</definedName>
    <definedName name="_bdm.EA9675535A744E369F7142C448823427.edm" localSheetId="5" hidden="1">#REF!</definedName>
    <definedName name="_bdm.EA9675535A744E369F7142C448823427.edm" localSheetId="18" hidden="1">#REF!</definedName>
    <definedName name="_bdm.EA9675535A744E369F7142C448823427.edm" localSheetId="19" hidden="1">#REF!</definedName>
    <definedName name="_bdm.EA9675535A744E369F7142C448823427.edm" localSheetId="17" hidden="1">#REF!</definedName>
    <definedName name="_bdm.EA9675535A744E369F7142C448823427.edm" localSheetId="1" hidden="1">#REF!</definedName>
    <definedName name="_bdm.EA9675535A744E369F7142C448823427.edm" localSheetId="4" hidden="1">#REF!</definedName>
    <definedName name="_bdm.EB39340347CE43119B2ADA2BD196756F.edm" localSheetId="5" hidden="1">#REF!</definedName>
    <definedName name="_bdm.EB39340347CE43119B2ADA2BD196756F.edm" localSheetId="18" hidden="1">#REF!</definedName>
    <definedName name="_bdm.EB39340347CE43119B2ADA2BD196756F.edm" localSheetId="19" hidden="1">#REF!</definedName>
    <definedName name="_bdm.EB39340347CE43119B2ADA2BD196756F.edm" localSheetId="17" hidden="1">#REF!</definedName>
    <definedName name="_bdm.EB39340347CE43119B2ADA2BD196756F.edm" localSheetId="1" hidden="1">#REF!</definedName>
    <definedName name="_bdm.EB39340347CE43119B2ADA2BD196756F.edm" localSheetId="4" hidden="1">#REF!</definedName>
    <definedName name="_bdm.EBA53A0879B946CBA547AEAC810BBDC5.edm" localSheetId="5" hidden="1">#REF!</definedName>
    <definedName name="_bdm.EBA53A0879B946CBA547AEAC810BBDC5.edm" localSheetId="18" hidden="1">#REF!</definedName>
    <definedName name="_bdm.EBA53A0879B946CBA547AEAC810BBDC5.edm" localSheetId="19" hidden="1">#REF!</definedName>
    <definedName name="_bdm.EBA53A0879B946CBA547AEAC810BBDC5.edm" localSheetId="17" hidden="1">#REF!</definedName>
    <definedName name="_bdm.EBA53A0879B946CBA547AEAC810BBDC5.edm" localSheetId="1" hidden="1">#REF!</definedName>
    <definedName name="_bdm.EBA53A0879B946CBA547AEAC810BBDC5.edm" localSheetId="4" hidden="1">#REF!</definedName>
    <definedName name="_bdm.EBC4A184A4AC493988B7BBF17AA99BBF.edm" localSheetId="5" hidden="1">#REF!</definedName>
    <definedName name="_bdm.EBC4A184A4AC493988B7BBF17AA99BBF.edm" localSheetId="18" hidden="1">#REF!</definedName>
    <definedName name="_bdm.EBC4A184A4AC493988B7BBF17AA99BBF.edm" localSheetId="19" hidden="1">#REF!</definedName>
    <definedName name="_bdm.EBC4A184A4AC493988B7BBF17AA99BBF.edm" localSheetId="17" hidden="1">#REF!</definedName>
    <definedName name="_bdm.EBC4A184A4AC493988B7BBF17AA99BBF.edm" localSheetId="1" hidden="1">#REF!</definedName>
    <definedName name="_bdm.EBC4A184A4AC493988B7BBF17AA99BBF.edm" localSheetId="4" hidden="1">#REF!</definedName>
    <definedName name="_bdm.EBF6F66DB3CD4F0DBD9D643E7269BB0D.edm" localSheetId="5" hidden="1">#REF!</definedName>
    <definedName name="_bdm.EBF6F66DB3CD4F0DBD9D643E7269BB0D.edm" localSheetId="18" hidden="1">#REF!</definedName>
    <definedName name="_bdm.EBF6F66DB3CD4F0DBD9D643E7269BB0D.edm" localSheetId="19" hidden="1">#REF!</definedName>
    <definedName name="_bdm.EBF6F66DB3CD4F0DBD9D643E7269BB0D.edm" localSheetId="17" hidden="1">#REF!</definedName>
    <definedName name="_bdm.EBF6F66DB3CD4F0DBD9D643E7269BB0D.edm" localSheetId="1" hidden="1">#REF!</definedName>
    <definedName name="_bdm.EBF6F66DB3CD4F0DBD9D643E7269BB0D.edm" localSheetId="4" hidden="1">#REF!</definedName>
    <definedName name="_bdm.EC31250A6494417E9ECE0B82E42857E3.edm" localSheetId="5" hidden="1">#REF!</definedName>
    <definedName name="_bdm.EC31250A6494417E9ECE0B82E42857E3.edm" localSheetId="18" hidden="1">#REF!</definedName>
    <definedName name="_bdm.EC31250A6494417E9ECE0B82E42857E3.edm" localSheetId="19" hidden="1">#REF!</definedName>
    <definedName name="_bdm.EC31250A6494417E9ECE0B82E42857E3.edm" localSheetId="17" hidden="1">#REF!</definedName>
    <definedName name="_bdm.EC31250A6494417E9ECE0B82E42857E3.edm" localSheetId="1" hidden="1">#REF!</definedName>
    <definedName name="_bdm.EC31250A6494417E9ECE0B82E42857E3.edm" localSheetId="4" hidden="1">#REF!</definedName>
    <definedName name="_bdm.EC4D44CBE0A0450A8E744A3D59D2AC9E.edm" localSheetId="5" hidden="1">#REF!</definedName>
    <definedName name="_bdm.EC4D44CBE0A0450A8E744A3D59D2AC9E.edm" localSheetId="18" hidden="1">#REF!</definedName>
    <definedName name="_bdm.EC4D44CBE0A0450A8E744A3D59D2AC9E.edm" localSheetId="19" hidden="1">#REF!</definedName>
    <definedName name="_bdm.EC4D44CBE0A0450A8E744A3D59D2AC9E.edm" localSheetId="17" hidden="1">#REF!</definedName>
    <definedName name="_bdm.EC4D44CBE0A0450A8E744A3D59D2AC9E.edm" localSheetId="1" hidden="1">#REF!</definedName>
    <definedName name="_bdm.EC4D44CBE0A0450A8E744A3D59D2AC9E.edm" localSheetId="4" hidden="1">#REF!</definedName>
    <definedName name="_bdm.EC6AA15104E443418627A8EC14C76A05.edm" localSheetId="5" hidden="1">#REF!</definedName>
    <definedName name="_bdm.EC6AA15104E443418627A8EC14C76A05.edm" localSheetId="18" hidden="1">#REF!</definedName>
    <definedName name="_bdm.EC6AA15104E443418627A8EC14C76A05.edm" localSheetId="19" hidden="1">#REF!</definedName>
    <definedName name="_bdm.EC6AA15104E443418627A8EC14C76A05.edm" localSheetId="17" hidden="1">#REF!</definedName>
    <definedName name="_bdm.EC6AA15104E443418627A8EC14C76A05.edm" localSheetId="1" hidden="1">#REF!</definedName>
    <definedName name="_bdm.EC6AA15104E443418627A8EC14C76A05.edm" localSheetId="4" hidden="1">#REF!</definedName>
    <definedName name="_bdm.EC98E4EA06144A1DB436B5C1D17B75C9.edm" localSheetId="5" hidden="1">#REF!</definedName>
    <definedName name="_bdm.EC98E4EA06144A1DB436B5C1D17B75C9.edm" localSheetId="18" hidden="1">#REF!</definedName>
    <definedName name="_bdm.EC98E4EA06144A1DB436B5C1D17B75C9.edm" localSheetId="19" hidden="1">#REF!</definedName>
    <definedName name="_bdm.EC98E4EA06144A1DB436B5C1D17B75C9.edm" localSheetId="17" hidden="1">#REF!</definedName>
    <definedName name="_bdm.EC98E4EA06144A1DB436B5C1D17B75C9.edm" localSheetId="1" hidden="1">#REF!</definedName>
    <definedName name="_bdm.EC98E4EA06144A1DB436B5C1D17B75C9.edm" localSheetId="4" hidden="1">#REF!</definedName>
    <definedName name="_bdm.ECA1D378B73345AC8B87A96F8ABC195D.edm" localSheetId="5" hidden="1">#REF!</definedName>
    <definedName name="_bdm.ECA1D378B73345AC8B87A96F8ABC195D.edm" localSheetId="18" hidden="1">#REF!</definedName>
    <definedName name="_bdm.ECA1D378B73345AC8B87A96F8ABC195D.edm" localSheetId="19" hidden="1">#REF!</definedName>
    <definedName name="_bdm.ECA1D378B73345AC8B87A96F8ABC195D.edm" localSheetId="17" hidden="1">#REF!</definedName>
    <definedName name="_bdm.ECA1D378B73345AC8B87A96F8ABC195D.edm" localSheetId="1" hidden="1">#REF!</definedName>
    <definedName name="_bdm.ECA1D378B73345AC8B87A96F8ABC195D.edm" localSheetId="4" hidden="1">#REF!</definedName>
    <definedName name="_bdm.ED995F08A3014BA6B1541BB408A15DD4.edm" localSheetId="5" hidden="1">#REF!</definedName>
    <definedName name="_bdm.ED995F08A3014BA6B1541BB408A15DD4.edm" localSheetId="18" hidden="1">#REF!</definedName>
    <definedName name="_bdm.ED995F08A3014BA6B1541BB408A15DD4.edm" localSheetId="19" hidden="1">#REF!</definedName>
    <definedName name="_bdm.ED995F08A3014BA6B1541BB408A15DD4.edm" localSheetId="17" hidden="1">#REF!</definedName>
    <definedName name="_bdm.ED995F08A3014BA6B1541BB408A15DD4.edm" localSheetId="1" hidden="1">#REF!</definedName>
    <definedName name="_bdm.ED995F08A3014BA6B1541BB408A15DD4.edm" localSheetId="4" hidden="1">#REF!</definedName>
    <definedName name="_bdm.EDA1233745A84682A85B8DD824D597EB.edm" localSheetId="5" hidden="1">#REF!</definedName>
    <definedName name="_bdm.EDA1233745A84682A85B8DD824D597EB.edm" localSheetId="18" hidden="1">#REF!</definedName>
    <definedName name="_bdm.EDA1233745A84682A85B8DD824D597EB.edm" localSheetId="19" hidden="1">#REF!</definedName>
    <definedName name="_bdm.EDA1233745A84682A85B8DD824D597EB.edm" localSheetId="17" hidden="1">#REF!</definedName>
    <definedName name="_bdm.EDA1233745A84682A85B8DD824D597EB.edm" localSheetId="1" hidden="1">#REF!</definedName>
    <definedName name="_bdm.EDA1233745A84682A85B8DD824D597EB.edm" localSheetId="4" hidden="1">#REF!</definedName>
    <definedName name="_bdm.EE0AD1A9EFA14A75A834E176AB16A897.edm" localSheetId="5" hidden="1">#REF!</definedName>
    <definedName name="_bdm.EE0AD1A9EFA14A75A834E176AB16A897.edm" localSheetId="18" hidden="1">#REF!</definedName>
    <definedName name="_bdm.EE0AD1A9EFA14A75A834E176AB16A897.edm" localSheetId="19" hidden="1">#REF!</definedName>
    <definedName name="_bdm.EE0AD1A9EFA14A75A834E176AB16A897.edm" localSheetId="17" hidden="1">#REF!</definedName>
    <definedName name="_bdm.EE0AD1A9EFA14A75A834E176AB16A897.edm" localSheetId="1" hidden="1">#REF!</definedName>
    <definedName name="_bdm.EE0AD1A9EFA14A75A834E176AB16A897.edm" localSheetId="4" hidden="1">#REF!</definedName>
    <definedName name="_bdm.EE64AAD9E79B436BA62BE6CC70BC56D8.edm" localSheetId="5" hidden="1">#REF!</definedName>
    <definedName name="_bdm.EE64AAD9E79B436BA62BE6CC70BC56D8.edm" localSheetId="18" hidden="1">#REF!</definedName>
    <definedName name="_bdm.EE64AAD9E79B436BA62BE6CC70BC56D8.edm" localSheetId="19" hidden="1">#REF!</definedName>
    <definedName name="_bdm.EE64AAD9E79B436BA62BE6CC70BC56D8.edm" localSheetId="17" hidden="1">#REF!</definedName>
    <definedName name="_bdm.EE64AAD9E79B436BA62BE6CC70BC56D8.edm" localSheetId="1" hidden="1">#REF!</definedName>
    <definedName name="_bdm.EE64AAD9E79B436BA62BE6CC70BC56D8.edm" localSheetId="4" hidden="1">#REF!</definedName>
    <definedName name="_bdm.F0BBC2C7EBCD43EEA326C12A910826F4.edm" localSheetId="5" hidden="1">#REF!</definedName>
    <definedName name="_bdm.F0BBC2C7EBCD43EEA326C12A910826F4.edm" localSheetId="18" hidden="1">#REF!</definedName>
    <definedName name="_bdm.F0BBC2C7EBCD43EEA326C12A910826F4.edm" localSheetId="19" hidden="1">#REF!</definedName>
    <definedName name="_bdm.F0BBC2C7EBCD43EEA326C12A910826F4.edm" localSheetId="17" hidden="1">#REF!</definedName>
    <definedName name="_bdm.F0BBC2C7EBCD43EEA326C12A910826F4.edm" localSheetId="1" hidden="1">#REF!</definedName>
    <definedName name="_bdm.F0BBC2C7EBCD43EEA326C12A910826F4.edm" localSheetId="4" hidden="1">#REF!</definedName>
    <definedName name="_bdm.F1010DBF949A4CFBAD65F827378C9F56.edm" localSheetId="5" hidden="1">#REF!</definedName>
    <definedName name="_bdm.F1010DBF949A4CFBAD65F827378C9F56.edm" localSheetId="18" hidden="1">#REF!</definedName>
    <definedName name="_bdm.F1010DBF949A4CFBAD65F827378C9F56.edm" localSheetId="19" hidden="1">#REF!</definedName>
    <definedName name="_bdm.F1010DBF949A4CFBAD65F827378C9F56.edm" localSheetId="17" hidden="1">#REF!</definedName>
    <definedName name="_bdm.F1010DBF949A4CFBAD65F827378C9F56.edm" localSheetId="1" hidden="1">#REF!</definedName>
    <definedName name="_bdm.F1010DBF949A4CFBAD65F827378C9F56.edm" localSheetId="4" hidden="1">#REF!</definedName>
    <definedName name="_bdm.F1103450C471422B8F956932F209DEBE.edm" localSheetId="5" hidden="1">#REF!</definedName>
    <definedName name="_bdm.F1103450C471422B8F956932F209DEBE.edm" localSheetId="18" hidden="1">#REF!</definedName>
    <definedName name="_bdm.F1103450C471422B8F956932F209DEBE.edm" localSheetId="19" hidden="1">#REF!</definedName>
    <definedName name="_bdm.F1103450C471422B8F956932F209DEBE.edm" localSheetId="17" hidden="1">#REF!</definedName>
    <definedName name="_bdm.F1103450C471422B8F956932F209DEBE.edm" localSheetId="1" hidden="1">#REF!</definedName>
    <definedName name="_bdm.F1103450C471422B8F956932F209DEBE.edm" localSheetId="4" hidden="1">#REF!</definedName>
    <definedName name="_bdm.F18B0EBCF412446B9881B65F24FCB736.edm" localSheetId="5" hidden="1">#REF!</definedName>
    <definedName name="_bdm.F18B0EBCF412446B9881B65F24FCB736.edm" localSheetId="18" hidden="1">#REF!</definedName>
    <definedName name="_bdm.F18B0EBCF412446B9881B65F24FCB736.edm" localSheetId="19" hidden="1">#REF!</definedName>
    <definedName name="_bdm.F18B0EBCF412446B9881B65F24FCB736.edm" localSheetId="17" hidden="1">#REF!</definedName>
    <definedName name="_bdm.F18B0EBCF412446B9881B65F24FCB736.edm" localSheetId="1" hidden="1">#REF!</definedName>
    <definedName name="_bdm.F18B0EBCF412446B9881B65F24FCB736.edm" localSheetId="4" hidden="1">#REF!</definedName>
    <definedName name="_bdm.F1A7596E6C3847F5A222865B1B7B958A.edm" localSheetId="5" hidden="1">#REF!</definedName>
    <definedName name="_bdm.F1A7596E6C3847F5A222865B1B7B958A.edm" localSheetId="18" hidden="1">#REF!</definedName>
    <definedName name="_bdm.F1A7596E6C3847F5A222865B1B7B958A.edm" localSheetId="19" hidden="1">#REF!</definedName>
    <definedName name="_bdm.F1A7596E6C3847F5A222865B1B7B958A.edm" localSheetId="17" hidden="1">#REF!</definedName>
    <definedName name="_bdm.F1A7596E6C3847F5A222865B1B7B958A.edm" localSheetId="1" hidden="1">#REF!</definedName>
    <definedName name="_bdm.F1A7596E6C3847F5A222865B1B7B958A.edm" localSheetId="4" hidden="1">#REF!</definedName>
    <definedName name="_bdm.F1BFA451184B4AD39FBF50F140A84414.edm" localSheetId="5" hidden="1">#REF!</definedName>
    <definedName name="_bdm.F1BFA451184B4AD39FBF50F140A84414.edm" localSheetId="18" hidden="1">#REF!</definedName>
    <definedName name="_bdm.F1BFA451184B4AD39FBF50F140A84414.edm" localSheetId="19" hidden="1">#REF!</definedName>
    <definedName name="_bdm.F1BFA451184B4AD39FBF50F140A84414.edm" localSheetId="17" hidden="1">#REF!</definedName>
    <definedName name="_bdm.F1BFA451184B4AD39FBF50F140A84414.edm" localSheetId="1" hidden="1">#REF!</definedName>
    <definedName name="_bdm.F1BFA451184B4AD39FBF50F140A84414.edm" localSheetId="4" hidden="1">#REF!</definedName>
    <definedName name="_bdm.F1D91B9CEE5541C3B8D0E2EA2F96EC50.edm" localSheetId="5" hidden="1">#REF!</definedName>
    <definedName name="_bdm.F1D91B9CEE5541C3B8D0E2EA2F96EC50.edm" localSheetId="18" hidden="1">#REF!</definedName>
    <definedName name="_bdm.F1D91B9CEE5541C3B8D0E2EA2F96EC50.edm" localSheetId="19" hidden="1">#REF!</definedName>
    <definedName name="_bdm.F1D91B9CEE5541C3B8D0E2EA2F96EC50.edm" localSheetId="17" hidden="1">#REF!</definedName>
    <definedName name="_bdm.F1D91B9CEE5541C3B8D0E2EA2F96EC50.edm" localSheetId="1" hidden="1">#REF!</definedName>
    <definedName name="_bdm.F1D91B9CEE5541C3B8D0E2EA2F96EC50.edm" localSheetId="4" hidden="1">#REF!</definedName>
    <definedName name="_bdm.F1DABFC26A7E416A82D0FA0BB44706FD.edm" localSheetId="5" hidden="1">#REF!</definedName>
    <definedName name="_bdm.F1DABFC26A7E416A82D0FA0BB44706FD.edm" localSheetId="18" hidden="1">#REF!</definedName>
    <definedName name="_bdm.F1DABFC26A7E416A82D0FA0BB44706FD.edm" localSheetId="19" hidden="1">#REF!</definedName>
    <definedName name="_bdm.F1DABFC26A7E416A82D0FA0BB44706FD.edm" localSheetId="17" hidden="1">#REF!</definedName>
    <definedName name="_bdm.F1DABFC26A7E416A82D0FA0BB44706FD.edm" localSheetId="1" hidden="1">#REF!</definedName>
    <definedName name="_bdm.F1DABFC26A7E416A82D0FA0BB44706FD.edm" localSheetId="4" hidden="1">#REF!</definedName>
    <definedName name="_bdm.F1DE884B0AA843919209BF1CCE3C02D5.edm" localSheetId="5" hidden="1">#REF!</definedName>
    <definedName name="_bdm.F1DE884B0AA843919209BF1CCE3C02D5.edm" localSheetId="18" hidden="1">#REF!</definedName>
    <definedName name="_bdm.F1DE884B0AA843919209BF1CCE3C02D5.edm" localSheetId="19" hidden="1">#REF!</definedName>
    <definedName name="_bdm.F1DE884B0AA843919209BF1CCE3C02D5.edm" localSheetId="17" hidden="1">#REF!</definedName>
    <definedName name="_bdm.F1DE884B0AA843919209BF1CCE3C02D5.edm" localSheetId="1" hidden="1">#REF!</definedName>
    <definedName name="_bdm.F1DE884B0AA843919209BF1CCE3C02D5.edm" localSheetId="4" hidden="1">#REF!</definedName>
    <definedName name="_bdm.F1E4982438C848B19BC9B1DB936C4816.edm" localSheetId="5" hidden="1">#REF!</definedName>
    <definedName name="_bdm.F1E4982438C848B19BC9B1DB936C4816.edm" localSheetId="18" hidden="1">#REF!</definedName>
    <definedName name="_bdm.F1E4982438C848B19BC9B1DB936C4816.edm" localSheetId="19" hidden="1">#REF!</definedName>
    <definedName name="_bdm.F1E4982438C848B19BC9B1DB936C4816.edm" localSheetId="17" hidden="1">#REF!</definedName>
    <definedName name="_bdm.F1E4982438C848B19BC9B1DB936C4816.edm" localSheetId="1" hidden="1">#REF!</definedName>
    <definedName name="_bdm.F1E4982438C848B19BC9B1DB936C4816.edm" localSheetId="4" hidden="1">#REF!</definedName>
    <definedName name="_bdm.F218EDE106D44F27AF7FF04D714E0CD0.edm" localSheetId="5" hidden="1">#REF!</definedName>
    <definedName name="_bdm.F218EDE106D44F27AF7FF04D714E0CD0.edm" localSheetId="18" hidden="1">#REF!</definedName>
    <definedName name="_bdm.F218EDE106D44F27AF7FF04D714E0CD0.edm" localSheetId="19" hidden="1">#REF!</definedName>
    <definedName name="_bdm.F218EDE106D44F27AF7FF04D714E0CD0.edm" localSheetId="17" hidden="1">#REF!</definedName>
    <definedName name="_bdm.F218EDE106D44F27AF7FF04D714E0CD0.edm" localSheetId="1" hidden="1">#REF!</definedName>
    <definedName name="_bdm.F218EDE106D44F27AF7FF04D714E0CD0.edm" localSheetId="4" hidden="1">#REF!</definedName>
    <definedName name="_bdm.F29D120F910B4837945CF22BFEEFCC56.edm" localSheetId="5" hidden="1">#REF!</definedName>
    <definedName name="_bdm.F29D120F910B4837945CF22BFEEFCC56.edm" localSheetId="18" hidden="1">#REF!</definedName>
    <definedName name="_bdm.F29D120F910B4837945CF22BFEEFCC56.edm" localSheetId="19" hidden="1">#REF!</definedName>
    <definedName name="_bdm.F29D120F910B4837945CF22BFEEFCC56.edm" localSheetId="17" hidden="1">#REF!</definedName>
    <definedName name="_bdm.F29D120F910B4837945CF22BFEEFCC56.edm" localSheetId="1" hidden="1">#REF!</definedName>
    <definedName name="_bdm.F29D120F910B4837945CF22BFEEFCC56.edm" localSheetId="4" hidden="1">#REF!</definedName>
    <definedName name="_bdm.F2CCF4ECDE5D4F9291913B0D67CC9303.edm" localSheetId="5" hidden="1">#REF!</definedName>
    <definedName name="_bdm.F2CCF4ECDE5D4F9291913B0D67CC9303.edm" localSheetId="18" hidden="1">#REF!</definedName>
    <definedName name="_bdm.F2CCF4ECDE5D4F9291913B0D67CC9303.edm" localSheetId="19" hidden="1">#REF!</definedName>
    <definedName name="_bdm.F2CCF4ECDE5D4F9291913B0D67CC9303.edm" localSheetId="17" hidden="1">#REF!</definedName>
    <definedName name="_bdm.F2CCF4ECDE5D4F9291913B0D67CC9303.edm" localSheetId="1" hidden="1">#REF!</definedName>
    <definedName name="_bdm.F2CCF4ECDE5D4F9291913B0D67CC9303.edm" localSheetId="4" hidden="1">#REF!</definedName>
    <definedName name="_bdm.F2E5B7E4F15E44DE99A3DB0F2930B4E3.edm" localSheetId="5" hidden="1">#REF!</definedName>
    <definedName name="_bdm.F2E5B7E4F15E44DE99A3DB0F2930B4E3.edm" localSheetId="18" hidden="1">#REF!</definedName>
    <definedName name="_bdm.F2E5B7E4F15E44DE99A3DB0F2930B4E3.edm" localSheetId="19" hidden="1">#REF!</definedName>
    <definedName name="_bdm.F2E5B7E4F15E44DE99A3DB0F2930B4E3.edm" localSheetId="17" hidden="1">#REF!</definedName>
    <definedName name="_bdm.F2E5B7E4F15E44DE99A3DB0F2930B4E3.edm" localSheetId="1" hidden="1">#REF!</definedName>
    <definedName name="_bdm.F2E5B7E4F15E44DE99A3DB0F2930B4E3.edm" localSheetId="4" hidden="1">#REF!</definedName>
    <definedName name="_bdm.F3111C4426854000BF345517984D2A2E.edm" localSheetId="5" hidden="1">#REF!</definedName>
    <definedName name="_bdm.F3111C4426854000BF345517984D2A2E.edm" localSheetId="18" hidden="1">#REF!</definedName>
    <definedName name="_bdm.F3111C4426854000BF345517984D2A2E.edm" localSheetId="19" hidden="1">#REF!</definedName>
    <definedName name="_bdm.F3111C4426854000BF345517984D2A2E.edm" localSheetId="17" hidden="1">#REF!</definedName>
    <definedName name="_bdm.F3111C4426854000BF345517984D2A2E.edm" localSheetId="1" hidden="1">#REF!</definedName>
    <definedName name="_bdm.F3111C4426854000BF345517984D2A2E.edm" localSheetId="4" hidden="1">#REF!</definedName>
    <definedName name="_bdm.F3818217C6C5431CBAC9DE0C14CE9830.edm" localSheetId="5" hidden="1">#REF!</definedName>
    <definedName name="_bdm.F3818217C6C5431CBAC9DE0C14CE9830.edm" localSheetId="18" hidden="1">#REF!</definedName>
    <definedName name="_bdm.F3818217C6C5431CBAC9DE0C14CE9830.edm" localSheetId="19" hidden="1">#REF!</definedName>
    <definedName name="_bdm.F3818217C6C5431CBAC9DE0C14CE9830.edm" localSheetId="17" hidden="1">#REF!</definedName>
    <definedName name="_bdm.F3818217C6C5431CBAC9DE0C14CE9830.edm" localSheetId="1" hidden="1">#REF!</definedName>
    <definedName name="_bdm.F3818217C6C5431CBAC9DE0C14CE9830.edm" localSheetId="4" hidden="1">#REF!</definedName>
    <definedName name="_bdm.F3D542B9F0D34D559BB14F4FFCE4DBA2.edm" localSheetId="5" hidden="1">#REF!</definedName>
    <definedName name="_bdm.F3D542B9F0D34D559BB14F4FFCE4DBA2.edm" localSheetId="18" hidden="1">#REF!</definedName>
    <definedName name="_bdm.F3D542B9F0D34D559BB14F4FFCE4DBA2.edm" localSheetId="19" hidden="1">#REF!</definedName>
    <definedName name="_bdm.F3D542B9F0D34D559BB14F4FFCE4DBA2.edm" localSheetId="17" hidden="1">#REF!</definedName>
    <definedName name="_bdm.F3D542B9F0D34D559BB14F4FFCE4DBA2.edm" localSheetId="1" hidden="1">#REF!</definedName>
    <definedName name="_bdm.F3D542B9F0D34D559BB14F4FFCE4DBA2.edm" localSheetId="4" hidden="1">#REF!</definedName>
    <definedName name="_bdm.F43790EE9C7F456C84C6716A2E8611C8.edm" localSheetId="5" hidden="1">#REF!</definedName>
    <definedName name="_bdm.F43790EE9C7F456C84C6716A2E8611C8.edm" localSheetId="18" hidden="1">#REF!</definedName>
    <definedName name="_bdm.F43790EE9C7F456C84C6716A2E8611C8.edm" localSheetId="19" hidden="1">#REF!</definedName>
    <definedName name="_bdm.F43790EE9C7F456C84C6716A2E8611C8.edm" localSheetId="17" hidden="1">#REF!</definedName>
    <definedName name="_bdm.F43790EE9C7F456C84C6716A2E8611C8.edm" localSheetId="1" hidden="1">#REF!</definedName>
    <definedName name="_bdm.F43790EE9C7F456C84C6716A2E8611C8.edm" localSheetId="4" hidden="1">#REF!</definedName>
    <definedName name="_bdm.F471E98DC1A54EA28DEF3C0C85A97ECC.edm" localSheetId="5" hidden="1">#REF!</definedName>
    <definedName name="_bdm.F471E98DC1A54EA28DEF3C0C85A97ECC.edm" localSheetId="18" hidden="1">#REF!</definedName>
    <definedName name="_bdm.F471E98DC1A54EA28DEF3C0C85A97ECC.edm" localSheetId="19" hidden="1">#REF!</definedName>
    <definedName name="_bdm.F471E98DC1A54EA28DEF3C0C85A97ECC.edm" localSheetId="17" hidden="1">#REF!</definedName>
    <definedName name="_bdm.F471E98DC1A54EA28DEF3C0C85A97ECC.edm" localSheetId="1" hidden="1">#REF!</definedName>
    <definedName name="_bdm.F471E98DC1A54EA28DEF3C0C85A97ECC.edm" localSheetId="4" hidden="1">#REF!</definedName>
    <definedName name="_bdm.F49BB5FCA9AE47E2B3F95EE2D7E859EF.edm" localSheetId="5" hidden="1">#REF!</definedName>
    <definedName name="_bdm.F49BB5FCA9AE47E2B3F95EE2D7E859EF.edm" localSheetId="18" hidden="1">#REF!</definedName>
    <definedName name="_bdm.F49BB5FCA9AE47E2B3F95EE2D7E859EF.edm" localSheetId="19" hidden="1">#REF!</definedName>
    <definedName name="_bdm.F49BB5FCA9AE47E2B3F95EE2D7E859EF.edm" localSheetId="17" hidden="1">#REF!</definedName>
    <definedName name="_bdm.F49BB5FCA9AE47E2B3F95EE2D7E859EF.edm" localSheetId="1" hidden="1">#REF!</definedName>
    <definedName name="_bdm.F49BB5FCA9AE47E2B3F95EE2D7E859EF.edm" localSheetId="4" hidden="1">#REF!</definedName>
    <definedName name="_bdm.F4E1811C27BD421AAF8057D08C487E4F.edm" localSheetId="5" hidden="1">#REF!</definedName>
    <definedName name="_bdm.F4E1811C27BD421AAF8057D08C487E4F.edm" localSheetId="18" hidden="1">#REF!</definedName>
    <definedName name="_bdm.F4E1811C27BD421AAF8057D08C487E4F.edm" localSheetId="19" hidden="1">#REF!</definedName>
    <definedName name="_bdm.F4E1811C27BD421AAF8057D08C487E4F.edm" localSheetId="17" hidden="1">#REF!</definedName>
    <definedName name="_bdm.F4E1811C27BD421AAF8057D08C487E4F.edm" localSheetId="1" hidden="1">#REF!</definedName>
    <definedName name="_bdm.F4E1811C27BD421AAF8057D08C487E4F.edm" localSheetId="4" hidden="1">#REF!</definedName>
    <definedName name="_bdm.F4E87138480244128F825EE4F00E9801.edm" localSheetId="5" hidden="1">#REF!</definedName>
    <definedName name="_bdm.F4E87138480244128F825EE4F00E9801.edm" localSheetId="18" hidden="1">#REF!</definedName>
    <definedName name="_bdm.F4E87138480244128F825EE4F00E9801.edm" localSheetId="19" hidden="1">#REF!</definedName>
    <definedName name="_bdm.F4E87138480244128F825EE4F00E9801.edm" localSheetId="17" hidden="1">#REF!</definedName>
    <definedName name="_bdm.F4E87138480244128F825EE4F00E9801.edm" localSheetId="1" hidden="1">#REF!</definedName>
    <definedName name="_bdm.F4E87138480244128F825EE4F00E9801.edm" localSheetId="4" hidden="1">#REF!</definedName>
    <definedName name="_bdm.F50E94D6949E4AB5BD76D0B6837A5800.edm" localSheetId="5" hidden="1">#REF!</definedName>
    <definedName name="_bdm.F50E94D6949E4AB5BD76D0B6837A5800.edm" localSheetId="18" hidden="1">#REF!</definedName>
    <definedName name="_bdm.F50E94D6949E4AB5BD76D0B6837A5800.edm" localSheetId="19" hidden="1">#REF!</definedName>
    <definedName name="_bdm.F50E94D6949E4AB5BD76D0B6837A5800.edm" localSheetId="17" hidden="1">#REF!</definedName>
    <definedName name="_bdm.F50E94D6949E4AB5BD76D0B6837A5800.edm" localSheetId="1" hidden="1">#REF!</definedName>
    <definedName name="_bdm.F50E94D6949E4AB5BD76D0B6837A5800.edm" localSheetId="4" hidden="1">#REF!</definedName>
    <definedName name="_bdm.F54A65F4642E4AF19ECADCD4D48984F7.edm" localSheetId="5" hidden="1">#REF!</definedName>
    <definedName name="_bdm.F54A65F4642E4AF19ECADCD4D48984F7.edm" localSheetId="18" hidden="1">#REF!</definedName>
    <definedName name="_bdm.F54A65F4642E4AF19ECADCD4D48984F7.edm" localSheetId="19" hidden="1">#REF!</definedName>
    <definedName name="_bdm.F54A65F4642E4AF19ECADCD4D48984F7.edm" localSheetId="17" hidden="1">#REF!</definedName>
    <definedName name="_bdm.F54A65F4642E4AF19ECADCD4D48984F7.edm" localSheetId="1" hidden="1">#REF!</definedName>
    <definedName name="_bdm.F54A65F4642E4AF19ECADCD4D48984F7.edm" localSheetId="4" hidden="1">#REF!</definedName>
    <definedName name="_bdm.F55F740F440C42C3B21216ABB09004C0.edm" localSheetId="5" hidden="1">#REF!</definedName>
    <definedName name="_bdm.F55F740F440C42C3B21216ABB09004C0.edm" localSheetId="18" hidden="1">#REF!</definedName>
    <definedName name="_bdm.F55F740F440C42C3B21216ABB09004C0.edm" localSheetId="19" hidden="1">#REF!</definedName>
    <definedName name="_bdm.F55F740F440C42C3B21216ABB09004C0.edm" localSheetId="17" hidden="1">#REF!</definedName>
    <definedName name="_bdm.F55F740F440C42C3B21216ABB09004C0.edm" localSheetId="1" hidden="1">#REF!</definedName>
    <definedName name="_bdm.F55F740F440C42C3B21216ABB09004C0.edm" localSheetId="4" hidden="1">#REF!</definedName>
    <definedName name="_bdm.F605958846454D9B9F178AD28AB5E93B.edm" localSheetId="5" hidden="1">#REF!</definedName>
    <definedName name="_bdm.F605958846454D9B9F178AD28AB5E93B.edm" localSheetId="18" hidden="1">#REF!</definedName>
    <definedName name="_bdm.F605958846454D9B9F178AD28AB5E93B.edm" localSheetId="19" hidden="1">#REF!</definedName>
    <definedName name="_bdm.F605958846454D9B9F178AD28AB5E93B.edm" localSheetId="17" hidden="1">#REF!</definedName>
    <definedName name="_bdm.F605958846454D9B9F178AD28AB5E93B.edm" localSheetId="1" hidden="1">#REF!</definedName>
    <definedName name="_bdm.F605958846454D9B9F178AD28AB5E93B.edm" localSheetId="4" hidden="1">#REF!</definedName>
    <definedName name="_bdm.F66DC545562D425499360A614C233058.edm" localSheetId="5" hidden="1">#REF!</definedName>
    <definedName name="_bdm.F66DC545562D425499360A614C233058.edm" localSheetId="18" hidden="1">#REF!</definedName>
    <definedName name="_bdm.F66DC545562D425499360A614C233058.edm" localSheetId="19" hidden="1">#REF!</definedName>
    <definedName name="_bdm.F66DC545562D425499360A614C233058.edm" localSheetId="17" hidden="1">#REF!</definedName>
    <definedName name="_bdm.F66DC545562D425499360A614C233058.edm" localSheetId="1" hidden="1">#REF!</definedName>
    <definedName name="_bdm.F66DC545562D425499360A614C233058.edm" localSheetId="4" hidden="1">#REF!</definedName>
    <definedName name="_bdm.F70AB623966C4B44B33A234C3D77E2B0.edm" localSheetId="5" hidden="1">#REF!</definedName>
    <definedName name="_bdm.F70AB623966C4B44B33A234C3D77E2B0.edm" localSheetId="18" hidden="1">#REF!</definedName>
    <definedName name="_bdm.F70AB623966C4B44B33A234C3D77E2B0.edm" localSheetId="19" hidden="1">#REF!</definedName>
    <definedName name="_bdm.F70AB623966C4B44B33A234C3D77E2B0.edm" localSheetId="17" hidden="1">#REF!</definedName>
    <definedName name="_bdm.F70AB623966C4B44B33A234C3D77E2B0.edm" localSheetId="1" hidden="1">#REF!</definedName>
    <definedName name="_bdm.F70AB623966C4B44B33A234C3D77E2B0.edm" localSheetId="4" hidden="1">#REF!</definedName>
    <definedName name="_bdm.F7F5A99131B941A8A5B9775810A27285.edm" localSheetId="5" hidden="1">#REF!</definedName>
    <definedName name="_bdm.F7F5A99131B941A8A5B9775810A27285.edm" localSheetId="18" hidden="1">#REF!</definedName>
    <definedName name="_bdm.F7F5A99131B941A8A5B9775810A27285.edm" localSheetId="19" hidden="1">#REF!</definedName>
    <definedName name="_bdm.F7F5A99131B941A8A5B9775810A27285.edm" localSheetId="17" hidden="1">#REF!</definedName>
    <definedName name="_bdm.F7F5A99131B941A8A5B9775810A27285.edm" localSheetId="1" hidden="1">#REF!</definedName>
    <definedName name="_bdm.F7F5A99131B941A8A5B9775810A27285.edm" localSheetId="4" hidden="1">#REF!</definedName>
    <definedName name="_bdm.F803D81FDC474D4A8B1E0F26C2B8D0D3.edm" localSheetId="5" hidden="1">#REF!</definedName>
    <definedName name="_bdm.F803D81FDC474D4A8B1E0F26C2B8D0D3.edm" localSheetId="18" hidden="1">#REF!</definedName>
    <definedName name="_bdm.F803D81FDC474D4A8B1E0F26C2B8D0D3.edm" localSheetId="19" hidden="1">#REF!</definedName>
    <definedName name="_bdm.F803D81FDC474D4A8B1E0F26C2B8D0D3.edm" localSheetId="17" hidden="1">#REF!</definedName>
    <definedName name="_bdm.F803D81FDC474D4A8B1E0F26C2B8D0D3.edm" localSheetId="1" hidden="1">#REF!</definedName>
    <definedName name="_bdm.F803D81FDC474D4A8B1E0F26C2B8D0D3.edm" localSheetId="4" hidden="1">#REF!</definedName>
    <definedName name="_bdm.F80C913C7C27493BA186AF43E41DA24A.edm" localSheetId="5" hidden="1">#REF!</definedName>
    <definedName name="_bdm.F80C913C7C27493BA186AF43E41DA24A.edm" localSheetId="18" hidden="1">#REF!</definedName>
    <definedName name="_bdm.F80C913C7C27493BA186AF43E41DA24A.edm" localSheetId="19" hidden="1">#REF!</definedName>
    <definedName name="_bdm.F80C913C7C27493BA186AF43E41DA24A.edm" localSheetId="17" hidden="1">#REF!</definedName>
    <definedName name="_bdm.F80C913C7C27493BA186AF43E41DA24A.edm" localSheetId="1" hidden="1">#REF!</definedName>
    <definedName name="_bdm.F80C913C7C27493BA186AF43E41DA24A.edm" localSheetId="4" hidden="1">#REF!</definedName>
    <definedName name="_bdm.F8143200A125473A85DF8409991B0D15.edm" localSheetId="5" hidden="1">#REF!</definedName>
    <definedName name="_bdm.F8143200A125473A85DF8409991B0D15.edm" localSheetId="18" hidden="1">#REF!</definedName>
    <definedName name="_bdm.F8143200A125473A85DF8409991B0D15.edm" localSheetId="19" hidden="1">#REF!</definedName>
    <definedName name="_bdm.F8143200A125473A85DF8409991B0D15.edm" localSheetId="17" hidden="1">#REF!</definedName>
    <definedName name="_bdm.F8143200A125473A85DF8409991B0D15.edm" localSheetId="1" hidden="1">#REF!</definedName>
    <definedName name="_bdm.F8143200A125473A85DF8409991B0D15.edm" localSheetId="4" hidden="1">#REF!</definedName>
    <definedName name="_bdm.F8300B226DEC4A01A4F291EA44953716.edm" localSheetId="5" hidden="1">#REF!</definedName>
    <definedName name="_bdm.F8300B226DEC4A01A4F291EA44953716.edm" localSheetId="18" hidden="1">#REF!</definedName>
    <definedName name="_bdm.F8300B226DEC4A01A4F291EA44953716.edm" localSheetId="19" hidden="1">#REF!</definedName>
    <definedName name="_bdm.F8300B226DEC4A01A4F291EA44953716.edm" localSheetId="17" hidden="1">#REF!</definedName>
    <definedName name="_bdm.F8300B226DEC4A01A4F291EA44953716.edm" localSheetId="1" hidden="1">#REF!</definedName>
    <definedName name="_bdm.F8300B226DEC4A01A4F291EA44953716.edm" localSheetId="4" hidden="1">#REF!</definedName>
    <definedName name="_bdm.F85C2D5A4DCF4CBBA08FE1F3CB37ED09.edm" localSheetId="5" hidden="1">#REF!</definedName>
    <definedName name="_bdm.F85C2D5A4DCF4CBBA08FE1F3CB37ED09.edm" localSheetId="18" hidden="1">#REF!</definedName>
    <definedName name="_bdm.F85C2D5A4DCF4CBBA08FE1F3CB37ED09.edm" localSheetId="19" hidden="1">#REF!</definedName>
    <definedName name="_bdm.F85C2D5A4DCF4CBBA08FE1F3CB37ED09.edm" localSheetId="17" hidden="1">#REF!</definedName>
    <definedName name="_bdm.F85C2D5A4DCF4CBBA08FE1F3CB37ED09.edm" localSheetId="1" hidden="1">#REF!</definedName>
    <definedName name="_bdm.F85C2D5A4DCF4CBBA08FE1F3CB37ED09.edm" localSheetId="4" hidden="1">#REF!</definedName>
    <definedName name="_bdm.F8C15A09C6F340B6BEBE944B814C2378.edm" localSheetId="5" hidden="1">#REF!</definedName>
    <definedName name="_bdm.F8C15A09C6F340B6BEBE944B814C2378.edm" localSheetId="18" hidden="1">#REF!</definedName>
    <definedName name="_bdm.F8C15A09C6F340B6BEBE944B814C2378.edm" localSheetId="19" hidden="1">#REF!</definedName>
    <definedName name="_bdm.F8C15A09C6F340B6BEBE944B814C2378.edm" localSheetId="17" hidden="1">#REF!</definedName>
    <definedName name="_bdm.F8C15A09C6F340B6BEBE944B814C2378.edm" localSheetId="1" hidden="1">#REF!</definedName>
    <definedName name="_bdm.F8C15A09C6F340B6BEBE944B814C2378.edm" localSheetId="4" hidden="1">#REF!</definedName>
    <definedName name="_bdm.F8F185DD25234A9F8F8F4340D46AD348.edm" localSheetId="5" hidden="1">#REF!</definedName>
    <definedName name="_bdm.F8F185DD25234A9F8F8F4340D46AD348.edm" localSheetId="18" hidden="1">#REF!</definedName>
    <definedName name="_bdm.F8F185DD25234A9F8F8F4340D46AD348.edm" localSheetId="19" hidden="1">#REF!</definedName>
    <definedName name="_bdm.F8F185DD25234A9F8F8F4340D46AD348.edm" localSheetId="17" hidden="1">#REF!</definedName>
    <definedName name="_bdm.F8F185DD25234A9F8F8F4340D46AD348.edm" localSheetId="1" hidden="1">#REF!</definedName>
    <definedName name="_bdm.F8F185DD25234A9F8F8F4340D46AD348.edm" localSheetId="4" hidden="1">#REF!</definedName>
    <definedName name="_bdm.F908E38E063547E4AEAC90AC9B90C1FC.edm" localSheetId="5" hidden="1">#REF!</definedName>
    <definedName name="_bdm.F908E38E063547E4AEAC90AC9B90C1FC.edm" localSheetId="18" hidden="1">#REF!</definedName>
    <definedName name="_bdm.F908E38E063547E4AEAC90AC9B90C1FC.edm" localSheetId="19" hidden="1">#REF!</definedName>
    <definedName name="_bdm.F908E38E063547E4AEAC90AC9B90C1FC.edm" localSheetId="17" hidden="1">#REF!</definedName>
    <definedName name="_bdm.F908E38E063547E4AEAC90AC9B90C1FC.edm" localSheetId="1" hidden="1">#REF!</definedName>
    <definedName name="_bdm.F908E38E063547E4AEAC90AC9B90C1FC.edm" localSheetId="4" hidden="1">#REF!</definedName>
    <definedName name="_bdm.F92899043E3A4F8DAF0324B0BD787D6F.edm" localSheetId="5" hidden="1">#REF!</definedName>
    <definedName name="_bdm.F92899043E3A4F8DAF0324B0BD787D6F.edm" localSheetId="18" hidden="1">#REF!</definedName>
    <definedName name="_bdm.F92899043E3A4F8DAF0324B0BD787D6F.edm" localSheetId="19" hidden="1">#REF!</definedName>
    <definedName name="_bdm.F92899043E3A4F8DAF0324B0BD787D6F.edm" localSheetId="17" hidden="1">#REF!</definedName>
    <definedName name="_bdm.F92899043E3A4F8DAF0324B0BD787D6F.edm" localSheetId="1" hidden="1">#REF!</definedName>
    <definedName name="_bdm.F92899043E3A4F8DAF0324B0BD787D6F.edm" localSheetId="4" hidden="1">#REF!</definedName>
    <definedName name="_bdm.F98165E561684EF5A31E1FEF7DC44BA1.edm" localSheetId="5" hidden="1">#REF!</definedName>
    <definedName name="_bdm.F98165E561684EF5A31E1FEF7DC44BA1.edm" localSheetId="18" hidden="1">#REF!</definedName>
    <definedName name="_bdm.F98165E561684EF5A31E1FEF7DC44BA1.edm" localSheetId="19" hidden="1">#REF!</definedName>
    <definedName name="_bdm.F98165E561684EF5A31E1FEF7DC44BA1.edm" localSheetId="17" hidden="1">#REF!</definedName>
    <definedName name="_bdm.F98165E561684EF5A31E1FEF7DC44BA1.edm" localSheetId="1" hidden="1">#REF!</definedName>
    <definedName name="_bdm.F98165E561684EF5A31E1FEF7DC44BA1.edm" localSheetId="4" hidden="1">#REF!</definedName>
    <definedName name="_bdm.F9DE8EF0071B49B1B025314BD484C201.edm" localSheetId="5" hidden="1">#REF!</definedName>
    <definedName name="_bdm.F9DE8EF0071B49B1B025314BD484C201.edm" localSheetId="18" hidden="1">#REF!</definedName>
    <definedName name="_bdm.F9DE8EF0071B49B1B025314BD484C201.edm" localSheetId="19" hidden="1">#REF!</definedName>
    <definedName name="_bdm.F9DE8EF0071B49B1B025314BD484C201.edm" localSheetId="17" hidden="1">#REF!</definedName>
    <definedName name="_bdm.F9DE8EF0071B49B1B025314BD484C201.edm" localSheetId="1" hidden="1">#REF!</definedName>
    <definedName name="_bdm.F9DE8EF0071B49B1B025314BD484C201.edm" localSheetId="4" hidden="1">#REF!</definedName>
    <definedName name="_bdm.FA5B23674DDA4F75B658E39C8A63C219.edm" localSheetId="5" hidden="1">#REF!</definedName>
    <definedName name="_bdm.FA5B23674DDA4F75B658E39C8A63C219.edm" localSheetId="18" hidden="1">#REF!</definedName>
    <definedName name="_bdm.FA5B23674DDA4F75B658E39C8A63C219.edm" localSheetId="19" hidden="1">#REF!</definedName>
    <definedName name="_bdm.FA5B23674DDA4F75B658E39C8A63C219.edm" localSheetId="17" hidden="1">#REF!</definedName>
    <definedName name="_bdm.FA5B23674DDA4F75B658E39C8A63C219.edm" localSheetId="1" hidden="1">#REF!</definedName>
    <definedName name="_bdm.FA5B23674DDA4F75B658E39C8A63C219.edm" localSheetId="4" hidden="1">#REF!</definedName>
    <definedName name="_bdm.FAB4014B045D44DF9D6151F602E57CC8.edm" localSheetId="5" hidden="1">#REF!</definedName>
    <definedName name="_bdm.FAB4014B045D44DF9D6151F602E57CC8.edm" localSheetId="18" hidden="1">#REF!</definedName>
    <definedName name="_bdm.FAB4014B045D44DF9D6151F602E57CC8.edm" localSheetId="19" hidden="1">#REF!</definedName>
    <definedName name="_bdm.FAB4014B045D44DF9D6151F602E57CC8.edm" localSheetId="17" hidden="1">#REF!</definedName>
    <definedName name="_bdm.FAB4014B045D44DF9D6151F602E57CC8.edm" localSheetId="1" hidden="1">#REF!</definedName>
    <definedName name="_bdm.FAB4014B045D44DF9D6151F602E57CC8.edm" localSheetId="4" hidden="1">#REF!</definedName>
    <definedName name="_bdm.FAD9ACC6D32F423DA48377D1C434AB19.edm" localSheetId="5" hidden="1">#REF!</definedName>
    <definedName name="_bdm.FAD9ACC6D32F423DA48377D1C434AB19.edm" localSheetId="18" hidden="1">#REF!</definedName>
    <definedName name="_bdm.FAD9ACC6D32F423DA48377D1C434AB19.edm" localSheetId="19" hidden="1">#REF!</definedName>
    <definedName name="_bdm.FAD9ACC6D32F423DA48377D1C434AB19.edm" localSheetId="17" hidden="1">#REF!</definedName>
    <definedName name="_bdm.FAD9ACC6D32F423DA48377D1C434AB19.edm" localSheetId="1" hidden="1">#REF!</definedName>
    <definedName name="_bdm.FAD9ACC6D32F423DA48377D1C434AB19.edm" localSheetId="4" hidden="1">#REF!</definedName>
    <definedName name="_bdm.FADC80FE37A04C69A961D0B0DC253F1D.edm" localSheetId="5" hidden="1">#REF!</definedName>
    <definedName name="_bdm.FADC80FE37A04C69A961D0B0DC253F1D.edm" localSheetId="18" hidden="1">#REF!</definedName>
    <definedName name="_bdm.FADC80FE37A04C69A961D0B0DC253F1D.edm" localSheetId="19" hidden="1">#REF!</definedName>
    <definedName name="_bdm.FADC80FE37A04C69A961D0B0DC253F1D.edm" localSheetId="17" hidden="1">#REF!</definedName>
    <definedName name="_bdm.FADC80FE37A04C69A961D0B0DC253F1D.edm" localSheetId="1" hidden="1">#REF!</definedName>
    <definedName name="_bdm.FADC80FE37A04C69A961D0B0DC253F1D.edm" localSheetId="4" hidden="1">#REF!</definedName>
    <definedName name="_bdm.FB2D7E559FEE47258FF611E06BD3AA75.edm" localSheetId="5" hidden="1">#REF!</definedName>
    <definedName name="_bdm.FB2D7E559FEE47258FF611E06BD3AA75.edm" localSheetId="18" hidden="1">#REF!</definedName>
    <definedName name="_bdm.FB2D7E559FEE47258FF611E06BD3AA75.edm" localSheetId="19" hidden="1">#REF!</definedName>
    <definedName name="_bdm.FB2D7E559FEE47258FF611E06BD3AA75.edm" localSheetId="17" hidden="1">#REF!</definedName>
    <definedName name="_bdm.FB2D7E559FEE47258FF611E06BD3AA75.edm" localSheetId="1" hidden="1">#REF!</definedName>
    <definedName name="_bdm.FB2D7E559FEE47258FF611E06BD3AA75.edm" localSheetId="4" hidden="1">#REF!</definedName>
    <definedName name="_bdm.FC1375827BE444D0AEDF4B70D5FC989F.edm" localSheetId="5" hidden="1">#REF!</definedName>
    <definedName name="_bdm.FC1375827BE444D0AEDF4B70D5FC989F.edm" localSheetId="18" hidden="1">#REF!</definedName>
    <definedName name="_bdm.FC1375827BE444D0AEDF4B70D5FC989F.edm" localSheetId="19" hidden="1">#REF!</definedName>
    <definedName name="_bdm.FC1375827BE444D0AEDF4B70D5FC989F.edm" localSheetId="17" hidden="1">#REF!</definedName>
    <definedName name="_bdm.FC1375827BE444D0AEDF4B70D5FC989F.edm" localSheetId="1" hidden="1">#REF!</definedName>
    <definedName name="_bdm.FC1375827BE444D0AEDF4B70D5FC989F.edm" localSheetId="4" hidden="1">#REF!</definedName>
    <definedName name="_bdm.FC6A39301DFD4A04919BF646B9F3C2F2.edm" localSheetId="5" hidden="1">#REF!</definedName>
    <definedName name="_bdm.FC6A39301DFD4A04919BF646B9F3C2F2.edm" localSheetId="18" hidden="1">#REF!</definedName>
    <definedName name="_bdm.FC6A39301DFD4A04919BF646B9F3C2F2.edm" localSheetId="19" hidden="1">#REF!</definedName>
    <definedName name="_bdm.FC6A39301DFD4A04919BF646B9F3C2F2.edm" localSheetId="17" hidden="1">#REF!</definedName>
    <definedName name="_bdm.FC6A39301DFD4A04919BF646B9F3C2F2.edm" localSheetId="1" hidden="1">#REF!</definedName>
    <definedName name="_bdm.FC6A39301DFD4A04919BF646B9F3C2F2.edm" localSheetId="4" hidden="1">#REF!</definedName>
    <definedName name="_bdm.FC72844D13534737A02F313540FF62C6.edm" localSheetId="5" hidden="1">#REF!</definedName>
    <definedName name="_bdm.FC72844D13534737A02F313540FF62C6.edm" localSheetId="18" hidden="1">#REF!</definedName>
    <definedName name="_bdm.FC72844D13534737A02F313540FF62C6.edm" localSheetId="19" hidden="1">#REF!</definedName>
    <definedName name="_bdm.FC72844D13534737A02F313540FF62C6.edm" localSheetId="17" hidden="1">#REF!</definedName>
    <definedName name="_bdm.FC72844D13534737A02F313540FF62C6.edm" localSheetId="1" hidden="1">#REF!</definedName>
    <definedName name="_bdm.FC72844D13534737A02F313540FF62C6.edm" localSheetId="4" hidden="1">#REF!</definedName>
    <definedName name="_bdm.FCD54EFEC39B483A9DD1F31AC53D683D.edm" localSheetId="5" hidden="1">#REF!</definedName>
    <definedName name="_bdm.FCD54EFEC39B483A9DD1F31AC53D683D.edm" localSheetId="18" hidden="1">#REF!</definedName>
    <definedName name="_bdm.FCD54EFEC39B483A9DD1F31AC53D683D.edm" localSheetId="19" hidden="1">#REF!</definedName>
    <definedName name="_bdm.FCD54EFEC39B483A9DD1F31AC53D683D.edm" localSheetId="17" hidden="1">#REF!</definedName>
    <definedName name="_bdm.FCD54EFEC39B483A9DD1F31AC53D683D.edm" localSheetId="1" hidden="1">#REF!</definedName>
    <definedName name="_bdm.FCD54EFEC39B483A9DD1F31AC53D683D.edm" localSheetId="4" hidden="1">#REF!</definedName>
    <definedName name="_bdm.FD55A0D2F6DD4CCE9291F50A00431901.edm" localSheetId="5" hidden="1">#REF!</definedName>
    <definedName name="_bdm.FD55A0D2F6DD4CCE9291F50A00431901.edm" localSheetId="18" hidden="1">#REF!</definedName>
    <definedName name="_bdm.FD55A0D2F6DD4CCE9291F50A00431901.edm" localSheetId="19" hidden="1">#REF!</definedName>
    <definedName name="_bdm.FD55A0D2F6DD4CCE9291F50A00431901.edm" localSheetId="17" hidden="1">#REF!</definedName>
    <definedName name="_bdm.FD55A0D2F6DD4CCE9291F50A00431901.edm" localSheetId="1" hidden="1">#REF!</definedName>
    <definedName name="_bdm.FD55A0D2F6DD4CCE9291F50A00431901.edm" localSheetId="4" hidden="1">#REF!</definedName>
    <definedName name="_bdm.FD67073EB22F44BBA24DAECAFD4E5777.edm" localSheetId="5" hidden="1">#REF!</definedName>
    <definedName name="_bdm.FD67073EB22F44BBA24DAECAFD4E5777.edm" localSheetId="18" hidden="1">#REF!</definedName>
    <definedName name="_bdm.FD67073EB22F44BBA24DAECAFD4E5777.edm" localSheetId="19" hidden="1">#REF!</definedName>
    <definedName name="_bdm.FD67073EB22F44BBA24DAECAFD4E5777.edm" localSheetId="17" hidden="1">#REF!</definedName>
    <definedName name="_bdm.FD67073EB22F44BBA24DAECAFD4E5777.edm" localSheetId="1" hidden="1">#REF!</definedName>
    <definedName name="_bdm.FD67073EB22F44BBA24DAECAFD4E5777.edm" localSheetId="4" hidden="1">#REF!</definedName>
    <definedName name="_bdm.FD8AC032B2944B538B0704E839244875.edm" localSheetId="5" hidden="1">#REF!</definedName>
    <definedName name="_bdm.FD8AC032B2944B538B0704E839244875.edm" localSheetId="18" hidden="1">#REF!</definedName>
    <definedName name="_bdm.FD8AC032B2944B538B0704E839244875.edm" localSheetId="19" hidden="1">#REF!</definedName>
    <definedName name="_bdm.FD8AC032B2944B538B0704E839244875.edm" localSheetId="17" hidden="1">#REF!</definedName>
    <definedName name="_bdm.FD8AC032B2944B538B0704E839244875.edm" localSheetId="1" hidden="1">#REF!</definedName>
    <definedName name="_bdm.FD8AC032B2944B538B0704E839244875.edm" localSheetId="4" hidden="1">#REF!</definedName>
    <definedName name="_bdm.FDBA418564F342D3B46B489B602B654F.edm" localSheetId="5" hidden="1">#REF!</definedName>
    <definedName name="_bdm.FDBA418564F342D3B46B489B602B654F.edm" localSheetId="18" hidden="1">#REF!</definedName>
    <definedName name="_bdm.FDBA418564F342D3B46B489B602B654F.edm" localSheetId="19" hidden="1">#REF!</definedName>
    <definedName name="_bdm.FDBA418564F342D3B46B489B602B654F.edm" localSheetId="17" hidden="1">#REF!</definedName>
    <definedName name="_bdm.FDBA418564F342D3B46B489B602B654F.edm" localSheetId="1" hidden="1">#REF!</definedName>
    <definedName name="_bdm.FDBA418564F342D3B46B489B602B654F.edm" localSheetId="4" hidden="1">#REF!</definedName>
    <definedName name="_bdm.FDC15A5AA6D24D0289BB41E47EF9A321.edm" localSheetId="5" hidden="1">#REF!</definedName>
    <definedName name="_bdm.FDC15A5AA6D24D0289BB41E47EF9A321.edm" localSheetId="18" hidden="1">#REF!</definedName>
    <definedName name="_bdm.FDC15A5AA6D24D0289BB41E47EF9A321.edm" localSheetId="19" hidden="1">#REF!</definedName>
    <definedName name="_bdm.FDC15A5AA6D24D0289BB41E47EF9A321.edm" localSheetId="17" hidden="1">#REF!</definedName>
    <definedName name="_bdm.FDC15A5AA6D24D0289BB41E47EF9A321.edm" localSheetId="1" hidden="1">#REF!</definedName>
    <definedName name="_bdm.FDC15A5AA6D24D0289BB41E47EF9A321.edm" localSheetId="4" hidden="1">#REF!</definedName>
    <definedName name="_bdm.FDEC38038B2F408899BD2243A847F060.edm" localSheetId="5" hidden="1">#REF!</definedName>
    <definedName name="_bdm.FDEC38038B2F408899BD2243A847F060.edm" localSheetId="18" hidden="1">#REF!</definedName>
    <definedName name="_bdm.FDEC38038B2F408899BD2243A847F060.edm" localSheetId="19" hidden="1">#REF!</definedName>
    <definedName name="_bdm.FDEC38038B2F408899BD2243A847F060.edm" localSheetId="17" hidden="1">#REF!</definedName>
    <definedName name="_bdm.FDEC38038B2F408899BD2243A847F060.edm" localSheetId="1" hidden="1">#REF!</definedName>
    <definedName name="_bdm.FDEC38038B2F408899BD2243A847F060.edm" localSheetId="4" hidden="1">#REF!</definedName>
    <definedName name="_bdm.FE006D754D9142EC8F65CA4BA28A409B.edm" localSheetId="5" hidden="1">#REF!</definedName>
    <definedName name="_bdm.FE006D754D9142EC8F65CA4BA28A409B.edm" localSheetId="18" hidden="1">#REF!</definedName>
    <definedName name="_bdm.FE006D754D9142EC8F65CA4BA28A409B.edm" localSheetId="17" hidden="1">#REF!</definedName>
    <definedName name="_bdm.FE006D754D9142EC8F65CA4BA28A409B.edm" localSheetId="1" hidden="1">#REF!</definedName>
    <definedName name="_bdm.FE006D754D9142EC8F65CA4BA28A409B.edm" localSheetId="4" hidden="1">#REF!</definedName>
    <definedName name="_bdm.FE7BB2EE940E4B179B5955BD21516495.edm" localSheetId="5" hidden="1">#REF!</definedName>
    <definedName name="_bdm.FE7BB2EE940E4B179B5955BD21516495.edm" localSheetId="18" hidden="1">#REF!</definedName>
    <definedName name="_bdm.FE7BB2EE940E4B179B5955BD21516495.edm" localSheetId="19" hidden="1">#REF!</definedName>
    <definedName name="_bdm.FE7BB2EE940E4B179B5955BD21516495.edm" localSheetId="17" hidden="1">#REF!</definedName>
    <definedName name="_bdm.FE7BB2EE940E4B179B5955BD21516495.edm" localSheetId="1" hidden="1">#REF!</definedName>
    <definedName name="_bdm.FE7BB2EE940E4B179B5955BD21516495.edm" localSheetId="4" hidden="1">#REF!</definedName>
    <definedName name="_bdm.FEF141636F914E3CB83CC44917CCB206.edm" localSheetId="5" hidden="1">#REF!</definedName>
    <definedName name="_bdm.FEF141636F914E3CB83CC44917CCB206.edm" localSheetId="18" hidden="1">#REF!</definedName>
    <definedName name="_bdm.FEF141636F914E3CB83CC44917CCB206.edm" localSheetId="19" hidden="1">#REF!</definedName>
    <definedName name="_bdm.FEF141636F914E3CB83CC44917CCB206.edm" localSheetId="17" hidden="1">#REF!</definedName>
    <definedName name="_bdm.FEF141636F914E3CB83CC44917CCB206.edm" localSheetId="1" hidden="1">#REF!</definedName>
    <definedName name="_bdm.FEF141636F914E3CB83CC44917CCB206.edm" localSheetId="4" hidden="1">#REF!</definedName>
    <definedName name="_bdm.FF16E5E29B034EB08BB7424841533743.edm" localSheetId="5" hidden="1">#REF!</definedName>
    <definedName name="_bdm.FF16E5E29B034EB08BB7424841533743.edm" localSheetId="18" hidden="1">#REF!</definedName>
    <definedName name="_bdm.FF16E5E29B034EB08BB7424841533743.edm" localSheetId="19" hidden="1">#REF!</definedName>
    <definedName name="_bdm.FF16E5E29B034EB08BB7424841533743.edm" localSheetId="17" hidden="1">#REF!</definedName>
    <definedName name="_bdm.FF16E5E29B034EB08BB7424841533743.edm" localSheetId="1" hidden="1">#REF!</definedName>
    <definedName name="_bdm.FF16E5E29B034EB08BB7424841533743.edm" localSheetId="4" hidden="1">#REF!</definedName>
    <definedName name="_bdm.FFC75D85933A4A29BEAF4CE1F77C1E19.edm" localSheetId="5" hidden="1">#REF!</definedName>
    <definedName name="_bdm.FFC75D85933A4A29BEAF4CE1F77C1E19.edm" localSheetId="18" hidden="1">#REF!</definedName>
    <definedName name="_bdm.FFC75D85933A4A29BEAF4CE1F77C1E19.edm" localSheetId="19" hidden="1">#REF!</definedName>
    <definedName name="_bdm.FFC75D85933A4A29BEAF4CE1F77C1E19.edm" localSheetId="17" hidden="1">#REF!</definedName>
    <definedName name="_bdm.FFC75D85933A4A29BEAF4CE1F77C1E19.edm" localSheetId="1" hidden="1">#REF!</definedName>
    <definedName name="_bdm.FFC75D85933A4A29BEAF4CE1F77C1E19.edm" localSheetId="4" hidden="1">#REF!</definedName>
    <definedName name="_Fill" localSheetId="5" hidden="1">#REF!</definedName>
    <definedName name="_Fill" localSheetId="18" hidden="1">#REF!</definedName>
    <definedName name="_Fill" localSheetId="19" hidden="1">#REF!</definedName>
    <definedName name="_Fill" localSheetId="17" hidden="1">#REF!</definedName>
    <definedName name="_Fill" localSheetId="1" hidden="1">#REF!</definedName>
    <definedName name="_Fill" localSheetId="4" hidden="1">#REF!</definedName>
    <definedName name="_fillp" localSheetId="5" hidden="1">#REF!</definedName>
    <definedName name="_fillp" localSheetId="18" hidden="1">#REF!</definedName>
    <definedName name="_fillp" localSheetId="19" hidden="1">#REF!</definedName>
    <definedName name="_fillp" localSheetId="17" hidden="1">#REF!</definedName>
    <definedName name="_fillp" localSheetId="1" hidden="1">#REF!</definedName>
    <definedName name="_fillp" localSheetId="4" hidden="1">#REF!</definedName>
    <definedName name="_FillPP" localSheetId="5" hidden="1">#REF!</definedName>
    <definedName name="_FillPP" localSheetId="18" hidden="1">#REF!</definedName>
    <definedName name="_FillPP" localSheetId="17" hidden="1">#REF!</definedName>
    <definedName name="_FillPP" localSheetId="1" hidden="1">#REF!</definedName>
    <definedName name="_FillPP" localSheetId="4" hidden="1">#REF!</definedName>
    <definedName name="_xlnm._FilterDatabase" localSheetId="13"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xlnm._FilterDatabase" localSheetId="3" hidden="1">'Revenue and DC'!#REF!</definedName>
    <definedName name="_Key1" localSheetId="5" hidden="1">#REF!</definedName>
    <definedName name="_Key1" localSheetId="13" hidden="1">#REF!</definedName>
    <definedName name="_Key1" localSheetId="2" hidden="1">#REF!</definedName>
    <definedName name="_Key1" localSheetId="16" hidden="1">#REF!</definedName>
    <definedName name="_Key1" localSheetId="14" hidden="1">#REF!</definedName>
    <definedName name="_Key1" localSheetId="19" hidden="1">#REF!</definedName>
    <definedName name="_Key1" localSheetId="17" hidden="1">#REF!</definedName>
    <definedName name="_Key1" localSheetId="1" hidden="1">#REF!</definedName>
    <definedName name="_Key1" localSheetId="0" hidden="1">#REF!</definedName>
    <definedName name="_Key1" localSheetId="4" hidden="1">#REF!</definedName>
    <definedName name="_Key1" localSheetId="3" hidden="1">#REF!</definedName>
    <definedName name="_Order1" hidden="1">255</definedName>
    <definedName name="_Order2" hidden="1">255</definedName>
    <definedName name="_Screening3" localSheetId="5" hidden="1">#REF!</definedName>
    <definedName name="_Screening3" localSheetId="18" hidden="1">#REF!</definedName>
    <definedName name="_Screening3" localSheetId="19" hidden="1">#REF!</definedName>
    <definedName name="_Screening3" localSheetId="17" hidden="1">#REF!</definedName>
    <definedName name="_Screening3" localSheetId="1" hidden="1">#REF!</definedName>
    <definedName name="_Screening3" localSheetId="4" hidden="1">#REF!</definedName>
    <definedName name="_Sort" localSheetId="5" hidden="1">#REF!</definedName>
    <definedName name="_Sort" localSheetId="16" hidden="1">#REF!</definedName>
    <definedName name="_Sort" localSheetId="18" hidden="1">#REF!</definedName>
    <definedName name="_Sort" localSheetId="14" hidden="1">#REF!</definedName>
    <definedName name="_Sort" localSheetId="19" hidden="1">#REF!</definedName>
    <definedName name="_Sort" localSheetId="17" hidden="1">#REF!</definedName>
    <definedName name="_Sort" localSheetId="1" hidden="1">#REF!</definedName>
    <definedName name="_Sort" localSheetId="4" hidden="1">#REF!</definedName>
    <definedName name="_Table1_In1" localSheetId="5" hidden="1">#REF!</definedName>
    <definedName name="_Table1_In1" localSheetId="18" hidden="1">#REF!</definedName>
    <definedName name="_Table1_In1" localSheetId="17" hidden="1">#REF!</definedName>
    <definedName name="_Table1_In1" localSheetId="1" hidden="1">#REF!</definedName>
    <definedName name="_Table1_In1" localSheetId="4" hidden="1">#REF!</definedName>
    <definedName name="_Table1_Out" localSheetId="5" hidden="1">#REF!</definedName>
    <definedName name="_Table1_Out" localSheetId="18" hidden="1">#REF!</definedName>
    <definedName name="_Table1_Out" localSheetId="17" hidden="1">#REF!</definedName>
    <definedName name="_Table1_Out" localSheetId="1" hidden="1">#REF!</definedName>
    <definedName name="_Table1_Out" localSheetId="4" hidden="1">#REF!</definedName>
    <definedName name="_Table2_In1" localSheetId="5" hidden="1">#REF!</definedName>
    <definedName name="_Table2_In1" localSheetId="18" hidden="1">#REF!</definedName>
    <definedName name="_Table2_In1" localSheetId="19" hidden="1">#REF!</definedName>
    <definedName name="_Table2_In1" localSheetId="17" hidden="1">#REF!</definedName>
    <definedName name="_Table2_In1" localSheetId="1" hidden="1">#REF!</definedName>
    <definedName name="_Table2_In1" localSheetId="4" hidden="1">#REF!</definedName>
    <definedName name="_Table2_In2" localSheetId="5" hidden="1">#REF!</definedName>
    <definedName name="_Table2_In2" localSheetId="18" hidden="1">#REF!</definedName>
    <definedName name="_Table2_In2" localSheetId="19" hidden="1">#REF!</definedName>
    <definedName name="_Table2_In2" localSheetId="17" hidden="1">#REF!</definedName>
    <definedName name="_Table2_In2" localSheetId="1" hidden="1">#REF!</definedName>
    <definedName name="_Table2_In2" localSheetId="4" hidden="1">#REF!</definedName>
    <definedName name="_Table2_In3" localSheetId="5" hidden="1">#REF!</definedName>
    <definedName name="_Table2_In3" localSheetId="18" hidden="1">#REF!</definedName>
    <definedName name="_Table2_In3" localSheetId="19" hidden="1">#REF!</definedName>
    <definedName name="_Table2_In3" localSheetId="17" hidden="1">#REF!</definedName>
    <definedName name="_Table2_In3" localSheetId="1" hidden="1">#REF!</definedName>
    <definedName name="_Table2_In3" localSheetId="4" hidden="1">#REF!</definedName>
    <definedName name="_Table2_In4" localSheetId="5" hidden="1">#REF!</definedName>
    <definedName name="_Table2_In4" localSheetId="18" hidden="1">#REF!</definedName>
    <definedName name="_Table2_In4" localSheetId="17" hidden="1">#REF!</definedName>
    <definedName name="_Table2_In4" localSheetId="1" hidden="1">#REF!</definedName>
    <definedName name="_Table2_In4" localSheetId="4" hidden="1">#REF!</definedName>
    <definedName name="_Table2_Out" localSheetId="5" hidden="1">#REF!</definedName>
    <definedName name="_Table2_Out" localSheetId="18" hidden="1">#REF!</definedName>
    <definedName name="_Table2_Out" localSheetId="19" hidden="1">#REF!</definedName>
    <definedName name="_Table2_Out" localSheetId="17" hidden="1">#REF!</definedName>
    <definedName name="_Table2_Out" localSheetId="1" hidden="1">#REF!</definedName>
    <definedName name="_Table2_Out" localSheetId="4" hidden="1">#REF!</definedName>
    <definedName name="_Table3_In2" localSheetId="5" hidden="1">#REF!</definedName>
    <definedName name="_Table3_In2" localSheetId="18" hidden="1">#REF!</definedName>
    <definedName name="_Table3_In2" localSheetId="19" hidden="1">#REF!</definedName>
    <definedName name="_Table3_In2" localSheetId="17" hidden="1">#REF!</definedName>
    <definedName name="_Table3_In2" localSheetId="1" hidden="1">#REF!</definedName>
    <definedName name="_Table3_In2" localSheetId="4" hidden="1">#REF!</definedName>
    <definedName name="a" localSheetId="5" hidden="1">#REF!</definedName>
    <definedName name="a" localSheetId="16" hidden="1">#REF!</definedName>
    <definedName name="a" localSheetId="18" hidden="1">#REF!</definedName>
    <definedName name="a" localSheetId="14" hidden="1">#REF!</definedName>
    <definedName name="a" localSheetId="19" hidden="1">#REF!</definedName>
    <definedName name="a" localSheetId="17" hidden="1">#REF!</definedName>
    <definedName name="a" localSheetId="1" hidden="1">#REF!</definedName>
    <definedName name="a" localSheetId="4" hidden="1">#REF!</definedName>
    <definedName name="AA" localSheetId="5"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8" hidden="1">{#N/A,#N/A,FALSE,"Projections";#N/A,#N/A,FALSE,"Multiples Valuation";#N/A,#N/A,FALSE,"LBO";#N/A,#N/A,FALSE,"Multiples_Sensitivity";#N/A,#N/A,FALSE,"Summary"}</definedName>
    <definedName name="AA" localSheetId="19" hidden="1">{#N/A,#N/A,FALSE,"Projections";#N/A,#N/A,FALSE,"Multiples Valuation";#N/A,#N/A,FALSE,"LBO";#N/A,#N/A,FALSE,"Multiples_Sensitivity";#N/A,#N/A,FALSE,"Summary"}</definedName>
    <definedName name="AA" localSheetId="17"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 localSheetId="4" hidden="1">{#N/A,#N/A,FALSE,"Projections";#N/A,#N/A,FALSE,"Multiples Valuation";#N/A,#N/A,FALSE,"LBO";#N/A,#N/A,FALSE,"Multiples_Sensitivity";#N/A,#N/A,FALSE,"Summary"}</definedName>
    <definedName name="AA" localSheetId="3"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5" hidden="1">{#N/A,#N/A,TRUE,"Report"}</definedName>
    <definedName name="ab" localSheetId="13" hidden="1">{#N/A,#N/A,TRUE,"Report"}</definedName>
    <definedName name="ab" localSheetId="2" hidden="1">{#N/A,#N/A,TRUE,"Report"}</definedName>
    <definedName name="ab" localSheetId="18" hidden="1">{#N/A,#N/A,TRUE,"Report"}</definedName>
    <definedName name="ab" localSheetId="19" hidden="1">{#N/A,#N/A,TRUE,"Report"}</definedName>
    <definedName name="ab" localSheetId="17" hidden="1">{#N/A,#N/A,TRUE,"Report"}</definedName>
    <definedName name="ab" localSheetId="1" hidden="1">{#N/A,#N/A,TRUE,"Report"}</definedName>
    <definedName name="ab" localSheetId="0" hidden="1">{#N/A,#N/A,TRUE,"Report"}</definedName>
    <definedName name="ab" localSheetId="4" hidden="1">{#N/A,#N/A,TRUE,"Report"}</definedName>
    <definedName name="ab" localSheetId="3" hidden="1">{#N/A,#N/A,TRUE,"Report"}</definedName>
    <definedName name="abc" localSheetId="5" hidden="1">{"histincome",#N/A,FALSE,"hyfins";"closing balance",#N/A,FALSE,"hyfins"}</definedName>
    <definedName name="abc" localSheetId="13" hidden="1">{"histincome",#N/A,FALSE,"hyfins";"closing balance",#N/A,FALSE,"hyfins"}</definedName>
    <definedName name="abc" localSheetId="2" hidden="1">{"histincome",#N/A,FALSE,"hyfins";"closing balance",#N/A,FALSE,"hyfins"}</definedName>
    <definedName name="abc" localSheetId="18" hidden="1">{"histincome",#N/A,FALSE,"hyfins";"closing balance",#N/A,FALSE,"hyfins"}</definedName>
    <definedName name="abc" localSheetId="19" hidden="1">{"histincome",#N/A,FALSE,"hyfins";"closing balance",#N/A,FALSE,"hyfins"}</definedName>
    <definedName name="abc" localSheetId="17"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 localSheetId="4" hidden="1">{"histincome",#N/A,FALSE,"hyfins";"closing balance",#N/A,FALSE,"hyfins"}</definedName>
    <definedName name="abc" localSheetId="3" hidden="1">{"histincome",#N/A,FALSE,"hyfins";"closing balance",#N/A,FALSE,"hyfins"}</definedName>
    <definedName name="abcd" localSheetId="5"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8" hidden="1">{"assumptions",#N/A,FALSE,"Assumption Summary";"proforma97",#N/A,FALSE,"97 pro forma";"sensitivity97",#N/A,FALSE,"97 sensitivity ";"proforma98",#N/A,FALSE,"98 pro forma";"sensitivity98",#N/A,FALSE,"98 sensitivity"}</definedName>
    <definedName name="abcd" localSheetId="19" hidden="1">{"assumptions",#N/A,FALSE,"Assumption Summary";"proforma97",#N/A,FALSE,"97 pro forma";"sensitivity97",#N/A,FALSE,"97 sensitivity ";"proforma98",#N/A,FALSE,"98 pro forma";"sensitivity98",#N/A,FALSE,"98 sensitivity"}</definedName>
    <definedName name="abcd" localSheetId="17"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bcd" localSheetId="4" hidden="1">{"assumptions",#N/A,FALSE,"Assumption Summary";"proforma97",#N/A,FALSE,"97 pro forma";"sensitivity97",#N/A,FALSE,"97 sensitivity ";"proforma98",#N/A,FALSE,"98 pro forma";"sensitivity98",#N/A,FALSE,"98 sensitivity"}</definedName>
    <definedName name="abcd" localSheetId="3" hidden="1">{"assumptions",#N/A,FALSE,"Assumption Summary";"proforma97",#N/A,FALSE,"97 pro forma";"sensitivity97",#N/A,FALSE,"97 sensitivity ";"proforma98",#N/A,FALSE,"98 pro forma";"sensitivity98",#N/A,FALSE,"98 sensitivity"}</definedName>
    <definedName name="ac" localSheetId="5" hidden="1">{#N/A,#N/A,TRUE,"Report"}</definedName>
    <definedName name="ac" localSheetId="13" hidden="1">{#N/A,#N/A,TRUE,"Report"}</definedName>
    <definedName name="ac" localSheetId="2" hidden="1">{#N/A,#N/A,TRUE,"Report"}</definedName>
    <definedName name="ac" localSheetId="18" hidden="1">{#N/A,#N/A,TRUE,"Report"}</definedName>
    <definedName name="ac" localSheetId="19" hidden="1">{#N/A,#N/A,TRUE,"Report"}</definedName>
    <definedName name="ac" localSheetId="17" hidden="1">{#N/A,#N/A,TRUE,"Report"}</definedName>
    <definedName name="ac" localSheetId="1" hidden="1">{#N/A,#N/A,TRUE,"Report"}</definedName>
    <definedName name="ac" localSheetId="0" hidden="1">{#N/A,#N/A,TRUE,"Report"}</definedName>
    <definedName name="ac" localSheetId="4" hidden="1">{#N/A,#N/A,TRUE,"Report"}</definedName>
    <definedName name="ac" localSheetId="3" hidden="1">{#N/A,#N/A,TRUE,"Report"}</definedName>
    <definedName name="Access_Button" hidden="1">"Grants_Summary_by_Employee_List"</definedName>
    <definedName name="AccessDatabase" hidden="1">"I:\hr\options\Grants.mdb"</definedName>
    <definedName name="ACwvu.ADM._.GEN._.MGMNT._.DETAIL." localSheetId="5" hidden="1">#REF!</definedName>
    <definedName name="ACwvu.ADM._.GEN._.MGMNT._.DETAIL." localSheetId="18" hidden="1">#REF!</definedName>
    <definedName name="ACwvu.ADM._.GEN._.MGMNT._.DETAIL." localSheetId="19" hidden="1">#REF!</definedName>
    <definedName name="ACwvu.ADM._.GEN._.MGMNT._.DETAIL." localSheetId="17" hidden="1">#REF!</definedName>
    <definedName name="ACwvu.ADM._.GEN._.MGMNT._.DETAIL." localSheetId="1" hidden="1">#REF!</definedName>
    <definedName name="ACwvu.ADM._.GEN._.MGMNT._.DETAIL." localSheetId="4" hidden="1">#REF!</definedName>
    <definedName name="ACwvu.Analysis1H95." localSheetId="5" hidden="1">#REF!</definedName>
    <definedName name="ACwvu.Analysis1H95." localSheetId="18" hidden="1">#REF!</definedName>
    <definedName name="ACwvu.Analysis1H95." localSheetId="19" hidden="1">#REF!</definedName>
    <definedName name="ACwvu.Analysis1H95." localSheetId="17" hidden="1">#REF!</definedName>
    <definedName name="ACwvu.Analysis1H95." localSheetId="1" hidden="1">#REF!</definedName>
    <definedName name="ACwvu.Analysis1H95." localSheetId="4" hidden="1">#REF!</definedName>
    <definedName name="ACwvu.Analysis1Q95." localSheetId="5" hidden="1">#REF!</definedName>
    <definedName name="ACwvu.Analysis1Q95." localSheetId="18" hidden="1">#REF!</definedName>
    <definedName name="ACwvu.Analysis1Q95." localSheetId="19" hidden="1">#REF!</definedName>
    <definedName name="ACwvu.Analysis1Q95." localSheetId="17" hidden="1">#REF!</definedName>
    <definedName name="ACwvu.Analysis1Q95." localSheetId="1" hidden="1">#REF!</definedName>
    <definedName name="ACwvu.Analysis1Q95." localSheetId="4" hidden="1">#REF!</definedName>
    <definedName name="ACwvu.Analysis2Q95." localSheetId="5" hidden="1">#REF!</definedName>
    <definedName name="ACwvu.Analysis2Q95." localSheetId="18" hidden="1">#REF!</definedName>
    <definedName name="ACwvu.Analysis2Q95." localSheetId="17" hidden="1">#REF!</definedName>
    <definedName name="ACwvu.Analysis2Q95." localSheetId="1" hidden="1">#REF!</definedName>
    <definedName name="ACwvu.Analysis2Q95." localSheetId="4" hidden="1">#REF!</definedName>
    <definedName name="ACwvu.inputs._.raw._.data." localSheetId="5" hidden="1">#REF!</definedName>
    <definedName name="ACwvu.inputs._.raw._.data." localSheetId="18" hidden="1">#REF!</definedName>
    <definedName name="ACwvu.inputs._.raw._.data." localSheetId="17" hidden="1">#REF!</definedName>
    <definedName name="ACwvu.inputs._.raw._.data." localSheetId="1" hidden="1">#REF!</definedName>
    <definedName name="ACwvu.inputs._.raw._.data." localSheetId="4" hidden="1">#REF!</definedName>
    <definedName name="ACwvu.Margin._.Summary." localSheetId="5" hidden="1">#REF!</definedName>
    <definedName name="ACwvu.Margin._.Summary." localSheetId="18" hidden="1">#REF!</definedName>
    <definedName name="ACwvu.Margin._.Summary." localSheetId="17" hidden="1">#REF!</definedName>
    <definedName name="ACwvu.Margin._.Summary." localSheetId="1" hidden="1">#REF!</definedName>
    <definedName name="ACwvu.Margin._.Summary." localSheetId="4" hidden="1">#REF!</definedName>
    <definedName name="ACwvu.STORAGE._.RENTS." localSheetId="5" hidden="1">#REF!</definedName>
    <definedName name="ACwvu.STORAGE._.RENTS." localSheetId="18" hidden="1">#REF!</definedName>
    <definedName name="ACwvu.STORAGE._.RENTS." localSheetId="17" hidden="1">#REF!</definedName>
    <definedName name="ACwvu.STORAGE._.RENTS." localSheetId="1" hidden="1">#REF!</definedName>
    <definedName name="ACwvu.STORAGE._.RENTS." localSheetId="4" hidden="1">#REF!</definedName>
    <definedName name="ACwvu.summary1." localSheetId="5" hidden="1">#REF!</definedName>
    <definedName name="ACwvu.summary1." localSheetId="18" hidden="1">#REF!</definedName>
    <definedName name="ACwvu.summary1." localSheetId="17" hidden="1">#REF!</definedName>
    <definedName name="ACwvu.summary1." localSheetId="1" hidden="1">#REF!</definedName>
    <definedName name="ACwvu.summary1." localSheetId="4" hidden="1">#REF!</definedName>
    <definedName name="ACwvu.summary2." localSheetId="5" hidden="1">#REF!</definedName>
    <definedName name="ACwvu.summary2." localSheetId="18" hidden="1">#REF!</definedName>
    <definedName name="ACwvu.summary2." localSheetId="17" hidden="1">#REF!</definedName>
    <definedName name="ACwvu.summary2." localSheetId="1" hidden="1">#REF!</definedName>
    <definedName name="ACwvu.summary2." localSheetId="4" hidden="1">#REF!</definedName>
    <definedName name="ACwvu.summary3." localSheetId="5" hidden="1">#REF!</definedName>
    <definedName name="ACwvu.summary3." localSheetId="18" hidden="1">#REF!</definedName>
    <definedName name="ACwvu.summary3." localSheetId="17" hidden="1">#REF!</definedName>
    <definedName name="ACwvu.summary3." localSheetId="1" hidden="1">#REF!</definedName>
    <definedName name="ACwvu.summary3." localSheetId="4" hidden="1">#REF!</definedName>
    <definedName name="ad" localSheetId="5" hidden="1">{#N/A,#N/A,TRUE,"Report"}</definedName>
    <definedName name="ad" localSheetId="13" hidden="1">{#N/A,#N/A,TRUE,"Report"}</definedName>
    <definedName name="ad" localSheetId="2" hidden="1">{#N/A,#N/A,TRUE,"Report"}</definedName>
    <definedName name="ad" localSheetId="18" hidden="1">{#N/A,#N/A,TRUE,"Report"}</definedName>
    <definedName name="ad" localSheetId="19" hidden="1">{#N/A,#N/A,TRUE,"Report"}</definedName>
    <definedName name="ad" localSheetId="17" hidden="1">{#N/A,#N/A,TRUE,"Report"}</definedName>
    <definedName name="ad" localSheetId="1" hidden="1">{#N/A,#N/A,TRUE,"Report"}</definedName>
    <definedName name="ad" localSheetId="0" hidden="1">{#N/A,#N/A,TRUE,"Report"}</definedName>
    <definedName name="ad" localSheetId="4" hidden="1">{#N/A,#N/A,TRUE,"Report"}</definedName>
    <definedName name="ad" localSheetId="3" hidden="1">{#N/A,#N/A,TRUE,"Report"}</definedName>
    <definedName name="ae" localSheetId="5" hidden="1">{#N/A,#N/A,TRUE,"Report"}</definedName>
    <definedName name="ae" localSheetId="13" hidden="1">{#N/A,#N/A,TRUE,"Report"}</definedName>
    <definedName name="ae" localSheetId="2" hidden="1">{#N/A,#N/A,TRUE,"Report"}</definedName>
    <definedName name="ae" localSheetId="18" hidden="1">{#N/A,#N/A,TRUE,"Report"}</definedName>
    <definedName name="ae" localSheetId="19" hidden="1">{#N/A,#N/A,TRUE,"Report"}</definedName>
    <definedName name="ae" localSheetId="17" hidden="1">{#N/A,#N/A,TRUE,"Report"}</definedName>
    <definedName name="ae" localSheetId="1" hidden="1">{#N/A,#N/A,TRUE,"Report"}</definedName>
    <definedName name="ae" localSheetId="0" hidden="1">{#N/A,#N/A,TRUE,"Report"}</definedName>
    <definedName name="ae" localSheetId="4" hidden="1">{#N/A,#N/A,TRUE,"Report"}</definedName>
    <definedName name="ae" localSheetId="3" hidden="1">{#N/A,#N/A,TRUE,"Report"}</definedName>
    <definedName name="ag" localSheetId="5" hidden="1">{#N/A,#N/A,TRUE,"Report"}</definedName>
    <definedName name="ag" localSheetId="13" hidden="1">{#N/A,#N/A,TRUE,"Report"}</definedName>
    <definedName name="ag" localSheetId="2" hidden="1">{#N/A,#N/A,TRUE,"Report"}</definedName>
    <definedName name="ag" localSheetId="18" hidden="1">{#N/A,#N/A,TRUE,"Report"}</definedName>
    <definedName name="ag" localSheetId="19" hidden="1">{#N/A,#N/A,TRUE,"Report"}</definedName>
    <definedName name="ag" localSheetId="17" hidden="1">{#N/A,#N/A,TRUE,"Report"}</definedName>
    <definedName name="ag" localSheetId="1" hidden="1">{#N/A,#N/A,TRUE,"Report"}</definedName>
    <definedName name="ag" localSheetId="0" hidden="1">{#N/A,#N/A,TRUE,"Report"}</definedName>
    <definedName name="ag" localSheetId="4" hidden="1">{#N/A,#N/A,TRUE,"Report"}</definedName>
    <definedName name="ag" localSheetId="3" hidden="1">{#N/A,#N/A,TRUE,"Report"}</definedName>
    <definedName name="anscount" hidden="1">1</definedName>
    <definedName name="anything" localSheetId="5"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8"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7"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5" hidden="1">#REF!</definedName>
    <definedName name="APPRZONE" localSheetId="18" hidden="1">#REF!</definedName>
    <definedName name="APPRZONE" localSheetId="19" hidden="1">#REF!</definedName>
    <definedName name="APPRZONE" localSheetId="17" hidden="1">#REF!</definedName>
    <definedName name="APPRZONE" localSheetId="1" hidden="1">#REF!</definedName>
    <definedName name="APPRZONE" localSheetId="4" hidden="1">#REF!</definedName>
    <definedName name="as" localSheetId="5" hidden="1">{"AT","COMPANIES",TRUE}</definedName>
    <definedName name="as" localSheetId="13" hidden="1">{"AT","COMPANIES",TRUE}</definedName>
    <definedName name="as" localSheetId="2" hidden="1">{"AT","COMPANIES",TRUE}</definedName>
    <definedName name="as" localSheetId="18" hidden="1">{"AT","COMPANIES",TRUE}</definedName>
    <definedName name="as" localSheetId="19" hidden="1">{"AT","COMPANIES",TRUE}</definedName>
    <definedName name="as" localSheetId="17" hidden="1">{"AT","COMPANIES",TRUE}</definedName>
    <definedName name="as" localSheetId="1" hidden="1">{"AT","COMPANIES",TRUE}</definedName>
    <definedName name="as" localSheetId="0" hidden="1">{"AT","COMPANIES",TRUE}</definedName>
    <definedName name="as" localSheetId="4" hidden="1">{"AT","COMPANIES",TRUE}</definedName>
    <definedName name="as" localSheetId="3" hidden="1">{"AT","COMPANIES",TRUE}</definedName>
    <definedName name="AS2DocOpenMode" hidden="1">"AS2DocumentEdit"</definedName>
    <definedName name="asdf" localSheetId="5" hidden="1">#REF!</definedName>
    <definedName name="asdf" localSheetId="18" hidden="1">#REF!</definedName>
    <definedName name="asdf" localSheetId="19" hidden="1">#REF!</definedName>
    <definedName name="asdf" localSheetId="17" hidden="1">#REF!</definedName>
    <definedName name="asdf" localSheetId="1" hidden="1">#REF!</definedName>
    <definedName name="asdf" localSheetId="4" hidden="1">#REF!</definedName>
    <definedName name="asdfasdf" localSheetId="5"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8" hidden="1">{#N/A,#N/A,FALSE,"TS";#N/A,#N/A,FALSE,"Combo";#N/A,#N/A,FALSE,"FAIR";#N/A,#N/A,FALSE,"RBC";#N/A,#N/A,FALSE,"xxxx";#N/A,#N/A,FALSE,"A_D";#N/A,#N/A,FALSE,"WACC";#N/A,#N/A,FALSE,"DCF";#N/A,#N/A,FALSE,"LBO";#N/A,#N/A,FALSE,"AcqMults";#N/A,#N/A,FALSE,"CompMults"}</definedName>
    <definedName name="asdfasdf" localSheetId="19" hidden="1">{#N/A,#N/A,FALSE,"TS";#N/A,#N/A,FALSE,"Combo";#N/A,#N/A,FALSE,"FAIR";#N/A,#N/A,FALSE,"RBC";#N/A,#N/A,FALSE,"xxxx";#N/A,#N/A,FALSE,"A_D";#N/A,#N/A,FALSE,"WACC";#N/A,#N/A,FALSE,"DCF";#N/A,#N/A,FALSE,"LBO";#N/A,#N/A,FALSE,"AcqMults";#N/A,#N/A,FALSE,"CompMults"}</definedName>
    <definedName name="asdfasdf" localSheetId="17"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 localSheetId="4" hidden="1">{#N/A,#N/A,FALSE,"TS";#N/A,#N/A,FALSE,"Combo";#N/A,#N/A,FALSE,"FAIR";#N/A,#N/A,FALSE,"RBC";#N/A,#N/A,FALSE,"xxxx";#N/A,#N/A,FALSE,"A_D";#N/A,#N/A,FALSE,"WACC";#N/A,#N/A,FALSE,"DCF";#N/A,#N/A,FALSE,"LBO";#N/A,#N/A,FALSE,"AcqMults";#N/A,#N/A,FALSE,"CompMults"}</definedName>
    <definedName name="asdfasdf" localSheetId="3" hidden="1">{#N/A,#N/A,FALSE,"TS";#N/A,#N/A,FALSE,"Combo";#N/A,#N/A,FALSE,"FAIR";#N/A,#N/A,FALSE,"RBC";#N/A,#N/A,FALSE,"xxxx";#N/A,#N/A,FALSE,"A_D";#N/A,#N/A,FALSE,"WACC";#N/A,#N/A,FALSE,"DCF";#N/A,#N/A,FALSE,"LBO";#N/A,#N/A,FALSE,"AcqMults";#N/A,#N/A,FALSE,"CompMults"}</definedName>
    <definedName name="asdfasdfasd" localSheetId="5" hidden="1">{"ReportTop",#N/A,FALSE,"report top"}</definedName>
    <definedName name="asdfasdfasd" localSheetId="13" hidden="1">{"ReportTop",#N/A,FALSE,"report top"}</definedName>
    <definedName name="asdfasdfasd" localSheetId="2" hidden="1">{"ReportTop",#N/A,FALSE,"report top"}</definedName>
    <definedName name="asdfasdfasd" localSheetId="18" hidden="1">{"ReportTop",#N/A,FALSE,"report top"}</definedName>
    <definedName name="asdfasdfasd" localSheetId="19" hidden="1">{"ReportTop",#N/A,FALSE,"report top"}</definedName>
    <definedName name="asdfasdfasd" localSheetId="17" hidden="1">{"ReportTop",#N/A,FALSE,"report top"}</definedName>
    <definedName name="asdfasdfasd" localSheetId="1" hidden="1">{"ReportTop",#N/A,FALSE,"report top"}</definedName>
    <definedName name="asdfasdfasd" localSheetId="0" hidden="1">{"ReportTop",#N/A,FALSE,"report top"}</definedName>
    <definedName name="asdfasdfasd" localSheetId="4" hidden="1">{"ReportTop",#N/A,FALSE,"report top"}</definedName>
    <definedName name="asdfasdfasd" localSheetId="3" hidden="1">{"ReportTop",#N/A,FALSE,"report top"}</definedName>
    <definedName name="asdfasdfasd_1" localSheetId="5" hidden="1">{"ReportTop",#N/A,FALSE,"report top"}</definedName>
    <definedName name="asdfasdfasd_1" localSheetId="13" hidden="1">{"ReportTop",#N/A,FALSE,"report top"}</definedName>
    <definedName name="asdfasdfasd_1" localSheetId="2" hidden="1">{"ReportTop",#N/A,FALSE,"report top"}</definedName>
    <definedName name="asdfasdfasd_1" localSheetId="18" hidden="1">{"ReportTop",#N/A,FALSE,"report top"}</definedName>
    <definedName name="asdfasdfasd_1" localSheetId="19" hidden="1">{"ReportTop",#N/A,FALSE,"report top"}</definedName>
    <definedName name="asdfasdfasd_1" localSheetId="17" hidden="1">{"ReportTop",#N/A,FALSE,"report top"}</definedName>
    <definedName name="asdfasdfasd_1" localSheetId="1" hidden="1">{"ReportTop",#N/A,FALSE,"report top"}</definedName>
    <definedName name="asdfasdfasd_1" localSheetId="0" hidden="1">{"ReportTop",#N/A,FALSE,"report top"}</definedName>
    <definedName name="asdfasdfasd_1" localSheetId="4" hidden="1">{"ReportTop",#N/A,FALSE,"report top"}</definedName>
    <definedName name="asdfasdfasd_1" localSheetId="3" hidden="1">{"ReportTop",#N/A,FALSE,"report top"}</definedName>
    <definedName name="asdfasdfasd_2" localSheetId="5" hidden="1">{"ReportTop",#N/A,FALSE,"report top"}</definedName>
    <definedName name="asdfasdfasd_2" localSheetId="13" hidden="1">{"ReportTop",#N/A,FALSE,"report top"}</definedName>
    <definedName name="asdfasdfasd_2" localSheetId="2" hidden="1">{"ReportTop",#N/A,FALSE,"report top"}</definedName>
    <definedName name="asdfasdfasd_2" localSheetId="18" hidden="1">{"ReportTop",#N/A,FALSE,"report top"}</definedName>
    <definedName name="asdfasdfasd_2" localSheetId="19" hidden="1">{"ReportTop",#N/A,FALSE,"report top"}</definedName>
    <definedName name="asdfasdfasd_2" localSheetId="17" hidden="1">{"ReportTop",#N/A,FALSE,"report top"}</definedName>
    <definedName name="asdfasdfasd_2" localSheetId="1" hidden="1">{"ReportTop",#N/A,FALSE,"report top"}</definedName>
    <definedName name="asdfasdfasd_2" localSheetId="0" hidden="1">{"ReportTop",#N/A,FALSE,"report top"}</definedName>
    <definedName name="asdfasdfasd_2" localSheetId="4" hidden="1">{"ReportTop",#N/A,FALSE,"report top"}</definedName>
    <definedName name="asdfasdfasd_2" localSheetId="3" hidden="1">{"ReportTop",#N/A,FALSE,"report top"}</definedName>
    <definedName name="asdfasdfasd_3" localSheetId="5" hidden="1">{"ReportTop",#N/A,FALSE,"report top"}</definedName>
    <definedName name="asdfasdfasd_3" localSheetId="13" hidden="1">{"ReportTop",#N/A,FALSE,"report top"}</definedName>
    <definedName name="asdfasdfasd_3" localSheetId="2" hidden="1">{"ReportTop",#N/A,FALSE,"report top"}</definedName>
    <definedName name="asdfasdfasd_3" localSheetId="18" hidden="1">{"ReportTop",#N/A,FALSE,"report top"}</definedName>
    <definedName name="asdfasdfasd_3" localSheetId="19" hidden="1">{"ReportTop",#N/A,FALSE,"report top"}</definedName>
    <definedName name="asdfasdfasd_3" localSheetId="17" hidden="1">{"ReportTop",#N/A,FALSE,"report top"}</definedName>
    <definedName name="asdfasdfasd_3" localSheetId="1" hidden="1">{"ReportTop",#N/A,FALSE,"report top"}</definedName>
    <definedName name="asdfasdfasd_3" localSheetId="0" hidden="1">{"ReportTop",#N/A,FALSE,"report top"}</definedName>
    <definedName name="asdfasdfasd_3" localSheetId="4" hidden="1">{"ReportTop",#N/A,FALSE,"report top"}</definedName>
    <definedName name="asdfasdfasd_3" localSheetId="3" hidden="1">{"ReportTop",#N/A,FALSE,"report top"}</definedName>
    <definedName name="asdfasdfasd_4" localSheetId="5" hidden="1">{"ReportTop",#N/A,FALSE,"report top"}</definedName>
    <definedName name="asdfasdfasd_4" localSheetId="13" hidden="1">{"ReportTop",#N/A,FALSE,"report top"}</definedName>
    <definedName name="asdfasdfasd_4" localSheetId="2" hidden="1">{"ReportTop",#N/A,FALSE,"report top"}</definedName>
    <definedName name="asdfasdfasd_4" localSheetId="18" hidden="1">{"ReportTop",#N/A,FALSE,"report top"}</definedName>
    <definedName name="asdfasdfasd_4" localSheetId="19" hidden="1">{"ReportTop",#N/A,FALSE,"report top"}</definedName>
    <definedName name="asdfasdfasd_4" localSheetId="17" hidden="1">{"ReportTop",#N/A,FALSE,"report top"}</definedName>
    <definedName name="asdfasdfasd_4" localSheetId="1" hidden="1">{"ReportTop",#N/A,FALSE,"report top"}</definedName>
    <definedName name="asdfasdfasd_4" localSheetId="0" hidden="1">{"ReportTop",#N/A,FALSE,"report top"}</definedName>
    <definedName name="asdfasdfasd_4" localSheetId="4" hidden="1">{"ReportTop",#N/A,FALSE,"report top"}</definedName>
    <definedName name="asdfasdfasd_4" localSheetId="3" hidden="1">{"ReportTop",#N/A,FALSE,"report top"}</definedName>
    <definedName name="asdfasdfasd_5" localSheetId="5" hidden="1">{"ReportTop",#N/A,FALSE,"report top"}</definedName>
    <definedName name="asdfasdfasd_5" localSheetId="13" hidden="1">{"ReportTop",#N/A,FALSE,"report top"}</definedName>
    <definedName name="asdfasdfasd_5" localSheetId="2" hidden="1">{"ReportTop",#N/A,FALSE,"report top"}</definedName>
    <definedName name="asdfasdfasd_5" localSheetId="18" hidden="1">{"ReportTop",#N/A,FALSE,"report top"}</definedName>
    <definedName name="asdfasdfasd_5" localSheetId="19" hidden="1">{"ReportTop",#N/A,FALSE,"report top"}</definedName>
    <definedName name="asdfasdfasd_5" localSheetId="17" hidden="1">{"ReportTop",#N/A,FALSE,"report top"}</definedName>
    <definedName name="asdfasdfasd_5" localSheetId="1" hidden="1">{"ReportTop",#N/A,FALSE,"report top"}</definedName>
    <definedName name="asdfasdfasd_5" localSheetId="0" hidden="1">{"ReportTop",#N/A,FALSE,"report top"}</definedName>
    <definedName name="asdfasdfasd_5" localSheetId="4" hidden="1">{"ReportTop",#N/A,FALSE,"report top"}</definedName>
    <definedName name="asdfasdfasd_5" localSheetId="3" hidden="1">{"ReportTop",#N/A,FALSE,"report top"}</definedName>
    <definedName name="asdfasdre"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5" hidden="1">{#N/A,#N/A,FALSE,"Sheet1"}</definedName>
    <definedName name="AUto1" localSheetId="13" hidden="1">{#N/A,#N/A,FALSE,"Sheet1"}</definedName>
    <definedName name="AUto1" localSheetId="2" hidden="1">{#N/A,#N/A,FALSE,"Sheet1"}</definedName>
    <definedName name="AUto1" localSheetId="18" hidden="1">{#N/A,#N/A,FALSE,"Sheet1"}</definedName>
    <definedName name="AUto1" localSheetId="19" hidden="1">{#N/A,#N/A,FALSE,"Sheet1"}</definedName>
    <definedName name="AUto1" localSheetId="17" hidden="1">{#N/A,#N/A,FALSE,"Sheet1"}</definedName>
    <definedName name="AUto1" localSheetId="1" hidden="1">{#N/A,#N/A,FALSE,"Sheet1"}</definedName>
    <definedName name="AUto1" localSheetId="0" hidden="1">{#N/A,#N/A,FALSE,"Sheet1"}</definedName>
    <definedName name="AUto1" localSheetId="4" hidden="1">{#N/A,#N/A,FALSE,"Sheet1"}</definedName>
    <definedName name="AUto1" localSheetId="3" hidden="1">{#N/A,#N/A,FALSE,"Sheet1"}</definedName>
    <definedName name="AUto2" localSheetId="5" hidden="1">{#N/A,#N/A,FALSE,"Sheet1"}</definedName>
    <definedName name="AUto2" localSheetId="13" hidden="1">{#N/A,#N/A,FALSE,"Sheet1"}</definedName>
    <definedName name="AUto2" localSheetId="2" hidden="1">{#N/A,#N/A,FALSE,"Sheet1"}</definedName>
    <definedName name="AUto2" localSheetId="18" hidden="1">{#N/A,#N/A,FALSE,"Sheet1"}</definedName>
    <definedName name="AUto2" localSheetId="19" hidden="1">{#N/A,#N/A,FALSE,"Sheet1"}</definedName>
    <definedName name="AUto2" localSheetId="17" hidden="1">{#N/A,#N/A,FALSE,"Sheet1"}</definedName>
    <definedName name="AUto2" localSheetId="1" hidden="1">{#N/A,#N/A,FALSE,"Sheet1"}</definedName>
    <definedName name="AUto2" localSheetId="0" hidden="1">{#N/A,#N/A,FALSE,"Sheet1"}</definedName>
    <definedName name="AUto2" localSheetId="4" hidden="1">{#N/A,#N/A,FALSE,"Sheet1"}</definedName>
    <definedName name="AUto2" localSheetId="3" hidden="1">{#N/A,#N/A,FALSE,"Sheet1"}</definedName>
    <definedName name="AZMatch" localSheetId="5" hidden="1">#REF!</definedName>
    <definedName name="AZMatch" localSheetId="18" hidden="1">#REF!</definedName>
    <definedName name="AZMatch" localSheetId="19" hidden="1">#REF!</definedName>
    <definedName name="AZMatch" localSheetId="17" hidden="1">#REF!</definedName>
    <definedName name="AZMatch" localSheetId="1" hidden="1">#REF!</definedName>
    <definedName name="AZMatch" localSheetId="4" hidden="1">#REF!</definedName>
    <definedName name="b" localSheetId="5"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8"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9"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7"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4"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5"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8" hidden="1">{"EBITDA",#N/A,TRUE,"P&amp;L Net of Disc Ops";"output net of disc ops",#N/A,TRUE,"Revenue";"input",#N/A,TRUE,"Revenue";"output",#N/A,TRUE,"DC";"Input",#N/A,TRUE,"DC";"MTN and MCN",#N/A,TRUE,"Margin";"output detail line items",#N/A,TRUE,"SGA";"personnel by year",#N/A,TRUE,"Payroll";#N/A,#N/A,TRUE,"CapEx"}</definedName>
    <definedName name="bam" localSheetId="19" hidden="1">{"EBITDA",#N/A,TRUE,"P&amp;L Net of Disc Ops";"output net of disc ops",#N/A,TRUE,"Revenue";"input",#N/A,TRUE,"Revenue";"output",#N/A,TRUE,"DC";"Input",#N/A,TRUE,"DC";"MTN and MCN",#N/A,TRUE,"Margin";"output detail line items",#N/A,TRUE,"SGA";"personnel by year",#N/A,TRUE,"Payroll";#N/A,#N/A,TRUE,"CapEx"}</definedName>
    <definedName name="bam" localSheetId="17"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am" localSheetId="4" hidden="1">{"EBITDA",#N/A,TRUE,"P&amp;L Net of Disc Ops";"output net of disc ops",#N/A,TRUE,"Revenue";"input",#N/A,TRUE,"Revenue";"output",#N/A,TRUE,"DC";"Input",#N/A,TRUE,"DC";"MTN and MCN",#N/A,TRUE,"Margin";"output detail line items",#N/A,TRUE,"SGA";"personnel by year",#N/A,TRUE,"Payroll";#N/A,#N/A,TRUE,"CapEx"}</definedName>
    <definedName name="bam" localSheetId="3" hidden="1">{"EBITDA",#N/A,TRUE,"P&amp;L Net of Disc Ops";"output net of disc ops",#N/A,TRUE,"Revenue";"input",#N/A,TRUE,"Revenue";"output",#N/A,TRUE,"DC";"Input",#N/A,TRUE,"DC";"MTN and MCN",#N/A,TRUE,"Margin";"output detail line items",#N/A,TRUE,"SGA";"personnel by year",#N/A,TRUE,"Payroll";#N/A,#N/A,TRUE,"CapEx"}</definedName>
    <definedName name="bd" localSheetId="5" hidden="1">{#N/A,#N/A,TRUE,"Report"}</definedName>
    <definedName name="bd" localSheetId="13" hidden="1">{#N/A,#N/A,TRUE,"Report"}</definedName>
    <definedName name="bd" localSheetId="2" hidden="1">{#N/A,#N/A,TRUE,"Report"}</definedName>
    <definedName name="bd" localSheetId="18" hidden="1">{#N/A,#N/A,TRUE,"Report"}</definedName>
    <definedName name="bd" localSheetId="19" hidden="1">{#N/A,#N/A,TRUE,"Report"}</definedName>
    <definedName name="bd" localSheetId="17" hidden="1">{#N/A,#N/A,TRUE,"Report"}</definedName>
    <definedName name="bd" localSheetId="1" hidden="1">{#N/A,#N/A,TRUE,"Report"}</definedName>
    <definedName name="bd" localSheetId="0" hidden="1">{#N/A,#N/A,TRUE,"Report"}</definedName>
    <definedName name="bd" localSheetId="4" hidden="1">{#N/A,#N/A,TRUE,"Report"}</definedName>
    <definedName name="bd" localSheetId="3" hidden="1">{#N/A,#N/A,TRUE,"Report"}</definedName>
    <definedName name="bdd" localSheetId="5" hidden="1">{#N/A,#N/A,TRUE,"Report"}</definedName>
    <definedName name="bdd" localSheetId="13" hidden="1">{#N/A,#N/A,TRUE,"Report"}</definedName>
    <definedName name="bdd" localSheetId="2" hidden="1">{#N/A,#N/A,TRUE,"Report"}</definedName>
    <definedName name="bdd" localSheetId="18" hidden="1">{#N/A,#N/A,TRUE,"Report"}</definedName>
    <definedName name="bdd" localSheetId="19" hidden="1">{#N/A,#N/A,TRUE,"Report"}</definedName>
    <definedName name="bdd" localSheetId="17" hidden="1">{#N/A,#N/A,TRUE,"Report"}</definedName>
    <definedName name="bdd" localSheetId="1" hidden="1">{#N/A,#N/A,TRUE,"Report"}</definedName>
    <definedName name="bdd" localSheetId="0" hidden="1">{#N/A,#N/A,TRUE,"Report"}</definedName>
    <definedName name="bdd" localSheetId="4" hidden="1">{#N/A,#N/A,TRUE,"Report"}</definedName>
    <definedName name="bdd" localSheetId="3" hidden="1">{#N/A,#N/A,TRUE,"Report"}</definedName>
    <definedName name="Bear" localSheetId="5"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8" hidden="1">{#N/A,#N/A,FALSE,"TS";#N/A,#N/A,FALSE,"Combo";#N/A,#N/A,FALSE,"FAIR";#N/A,#N/A,FALSE,"RBC";#N/A,#N/A,FALSE,"xxxx";#N/A,#N/A,FALSE,"A_D";#N/A,#N/A,FALSE,"WACC";#N/A,#N/A,FALSE,"DCF";#N/A,#N/A,FALSE,"LBO";#N/A,#N/A,FALSE,"AcqMults";#N/A,#N/A,FALSE,"CompMults"}</definedName>
    <definedName name="Bear" localSheetId="19" hidden="1">{#N/A,#N/A,FALSE,"TS";#N/A,#N/A,FALSE,"Combo";#N/A,#N/A,FALSE,"FAIR";#N/A,#N/A,FALSE,"RBC";#N/A,#N/A,FALSE,"xxxx";#N/A,#N/A,FALSE,"A_D";#N/A,#N/A,FALSE,"WACC";#N/A,#N/A,FALSE,"DCF";#N/A,#N/A,FALSE,"LBO";#N/A,#N/A,FALSE,"AcqMults";#N/A,#N/A,FALSE,"CompMults"}</definedName>
    <definedName name="Bear" localSheetId="17"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ear" localSheetId="4" hidden="1">{#N/A,#N/A,FALSE,"TS";#N/A,#N/A,FALSE,"Combo";#N/A,#N/A,FALSE,"FAIR";#N/A,#N/A,FALSE,"RBC";#N/A,#N/A,FALSE,"xxxx";#N/A,#N/A,FALSE,"A_D";#N/A,#N/A,FALSE,"WACC";#N/A,#N/A,FALSE,"DCF";#N/A,#N/A,FALSE,"LBO";#N/A,#N/A,FALSE,"AcqMults";#N/A,#N/A,FALSE,"CompMults"}</definedName>
    <definedName name="Bear" localSheetId="3" hidden="1">{#N/A,#N/A,FALSE,"TS";#N/A,#N/A,FALSE,"Combo";#N/A,#N/A,FALSE,"FAIR";#N/A,#N/A,FALSE,"RBC";#N/A,#N/A,FALSE,"xxxx";#N/A,#N/A,FALSE,"A_D";#N/A,#N/A,FALSE,"WACC";#N/A,#N/A,FALSE,"DCF";#N/A,#N/A,FALSE,"LBO";#N/A,#N/A,FALSE,"AcqMults";#N/A,#N/A,FALSE,"CompMults"}</definedName>
    <definedName name="BLPH1" localSheetId="5" hidden="1">#REF!</definedName>
    <definedName name="BLPH1" localSheetId="18" hidden="1">#REF!</definedName>
    <definedName name="BLPH1" localSheetId="19" hidden="1">#REF!</definedName>
    <definedName name="BLPH1" localSheetId="17" hidden="1">#REF!</definedName>
    <definedName name="BLPH1" localSheetId="1" hidden="1">#REF!</definedName>
    <definedName name="BLPH1" localSheetId="4" hidden="1">#REF!</definedName>
    <definedName name="BLPH10" localSheetId="5" hidden="1">#REF!</definedName>
    <definedName name="BLPH10" localSheetId="18" hidden="1">#REF!</definedName>
    <definedName name="BLPH10" localSheetId="19" hidden="1">#REF!</definedName>
    <definedName name="BLPH10" localSheetId="17" hidden="1">#REF!</definedName>
    <definedName name="BLPH10" localSheetId="1" hidden="1">#REF!</definedName>
    <definedName name="BLPH10" localSheetId="4" hidden="1">#REF!</definedName>
    <definedName name="BLPH11" localSheetId="5" hidden="1">#REF!</definedName>
    <definedName name="BLPH11" localSheetId="18" hidden="1">#REF!</definedName>
    <definedName name="BLPH11" localSheetId="17" hidden="1">#REF!</definedName>
    <definedName name="BLPH11" localSheetId="1" hidden="1">#REF!</definedName>
    <definedName name="BLPH11" localSheetId="4" hidden="1">#REF!</definedName>
    <definedName name="BLPH2" localSheetId="5" hidden="1">#REF!</definedName>
    <definedName name="BLPH2" localSheetId="18" hidden="1">#REF!</definedName>
    <definedName name="BLPH2" localSheetId="17" hidden="1">#REF!</definedName>
    <definedName name="BLPH2" localSheetId="1" hidden="1">#REF!</definedName>
    <definedName name="BLPH2" localSheetId="4" hidden="1">#REF!</definedName>
    <definedName name="BLPH3" localSheetId="5" hidden="1">#REF!</definedName>
    <definedName name="BLPH3" localSheetId="18" hidden="1">#REF!</definedName>
    <definedName name="BLPH3" localSheetId="17" hidden="1">#REF!</definedName>
    <definedName name="BLPH3" localSheetId="1" hidden="1">#REF!</definedName>
    <definedName name="BLPH3" localSheetId="4" hidden="1">#REF!</definedName>
    <definedName name="BLPH4" localSheetId="5" hidden="1">#REF!</definedName>
    <definedName name="BLPH4" localSheetId="18" hidden="1">#REF!</definedName>
    <definedName name="BLPH4" localSheetId="17" hidden="1">#REF!</definedName>
    <definedName name="BLPH4" localSheetId="1" hidden="1">#REF!</definedName>
    <definedName name="BLPH4" localSheetId="4" hidden="1">#REF!</definedName>
    <definedName name="BLPH5" localSheetId="5" hidden="1">#REF!</definedName>
    <definedName name="BLPH5" localSheetId="18" hidden="1">#REF!</definedName>
    <definedName name="BLPH5" localSheetId="17" hidden="1">#REF!</definedName>
    <definedName name="BLPH5" localSheetId="1" hidden="1">#REF!</definedName>
    <definedName name="BLPH5" localSheetId="4" hidden="1">#REF!</definedName>
    <definedName name="BLPH6" localSheetId="5" hidden="1">#REF!</definedName>
    <definedName name="BLPH6" localSheetId="18" hidden="1">#REF!</definedName>
    <definedName name="BLPH6" localSheetId="17" hidden="1">#REF!</definedName>
    <definedName name="BLPH6" localSheetId="1" hidden="1">#REF!</definedName>
    <definedName name="BLPH6" localSheetId="4" hidden="1">#REF!</definedName>
    <definedName name="BLPH7" localSheetId="5" hidden="1">#REF!</definedName>
    <definedName name="BLPH7" localSheetId="18" hidden="1">#REF!</definedName>
    <definedName name="BLPH7" localSheetId="17" hidden="1">#REF!</definedName>
    <definedName name="BLPH7" localSheetId="1" hidden="1">#REF!</definedName>
    <definedName name="BLPH7" localSheetId="4" hidden="1">#REF!</definedName>
    <definedName name="BLPH8" localSheetId="5" hidden="1">#REF!</definedName>
    <definedName name="BLPH8" localSheetId="18" hidden="1">#REF!</definedName>
    <definedName name="BLPH8" localSheetId="17" hidden="1">#REF!</definedName>
    <definedName name="BLPH8" localSheetId="1" hidden="1">#REF!</definedName>
    <definedName name="BLPH8" localSheetId="4" hidden="1">#REF!</definedName>
    <definedName name="BLPH9" localSheetId="5" hidden="1">#REF!</definedName>
    <definedName name="BLPH9" localSheetId="18" hidden="1">#REF!</definedName>
    <definedName name="BLPH9" localSheetId="17" hidden="1">#REF!</definedName>
    <definedName name="BLPH9" localSheetId="1" hidden="1">#REF!</definedName>
    <definedName name="BLPH9" localSheetId="4" hidden="1">#REF!</definedName>
    <definedName name="BM" localSheetId="5"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8" hidden="1">{"EBITDA",#N/A,TRUE,"P&amp;L Net of Disc Ops";"output net of disc ops",#N/A,TRUE,"Revenue";"input",#N/A,TRUE,"Revenue";"output",#N/A,TRUE,"DC";"Input",#N/A,TRUE,"DC";"MTN and MCN",#N/A,TRUE,"Margin";"output detail line items",#N/A,TRUE,"SGA";"personnel by year",#N/A,TRUE,"Payroll";#N/A,#N/A,TRUE,"CapEx"}</definedName>
    <definedName name="BM" localSheetId="19" hidden="1">{"EBITDA",#N/A,TRUE,"P&amp;L Net of Disc Ops";"output net of disc ops",#N/A,TRUE,"Revenue";"input",#N/A,TRUE,"Revenue";"output",#N/A,TRUE,"DC";"Input",#N/A,TRUE,"DC";"MTN and MCN",#N/A,TRUE,"Margin";"output detail line items",#N/A,TRUE,"SGA";"personnel by year",#N/A,TRUE,"Payroll";#N/A,#N/A,TRUE,"CapEx"}</definedName>
    <definedName name="BM" localSheetId="17"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M" localSheetId="4" hidden="1">{"EBITDA",#N/A,TRUE,"P&amp;L Net of Disc Ops";"output net of disc ops",#N/A,TRUE,"Revenue";"input",#N/A,TRUE,"Revenue";"output",#N/A,TRUE,"DC";"Input",#N/A,TRUE,"DC";"MTN and MCN",#N/A,TRUE,"Margin";"output detail line items",#N/A,TRUE,"SGA";"personnel by year",#N/A,TRUE,"Payroll";#N/A,#N/A,TRUE,"CapEx"}</definedName>
    <definedName name="BM" localSheetId="3" hidden="1">{"EBITDA",#N/A,TRUE,"P&amp;L Net of Disc Ops";"output net of disc ops",#N/A,TRUE,"Revenue";"input",#N/A,TRUE,"Revenue";"output",#N/A,TRUE,"DC";"Input",#N/A,TRUE,"DC";"MTN and MCN",#N/A,TRUE,"Margin";"output detail line items",#N/A,TRUE,"SGA";"personnel by year",#N/A,TRUE,"Payroll";#N/A,#N/A,TRUE,"CapEx"}</definedName>
    <definedName name="BORRATE" localSheetId="5" hidden="1">#REF!</definedName>
    <definedName name="BORRATE" localSheetId="18" hidden="1">#REF!</definedName>
    <definedName name="BORRATE" localSheetId="19" hidden="1">#REF!</definedName>
    <definedName name="BORRATE" localSheetId="17" hidden="1">#REF!</definedName>
    <definedName name="BORRATE" localSheetId="1" hidden="1">#REF!</definedName>
    <definedName name="BORRATE" localSheetId="4" hidden="1">#REF!</definedName>
    <definedName name="BSPRINT" localSheetId="5" hidden="1">#REF!</definedName>
    <definedName name="BSPRINT" localSheetId="18" hidden="1">#REF!</definedName>
    <definedName name="BSPRINT" localSheetId="19" hidden="1">#REF!</definedName>
    <definedName name="BSPRINT" localSheetId="17" hidden="1">#REF!</definedName>
    <definedName name="BSPRINT" localSheetId="1" hidden="1">#REF!</definedName>
    <definedName name="BSPRINT" localSheetId="4" hidden="1">#REF!</definedName>
    <definedName name="CalcdTenor" hidden="1">#N/A</definedName>
    <definedName name="CAPMULTIPLY" localSheetId="5" hidden="1">#REF!</definedName>
    <definedName name="CAPMULTIPLY" localSheetId="18" hidden="1">#REF!</definedName>
    <definedName name="CAPMULTIPLY" localSheetId="19" hidden="1">#REF!</definedName>
    <definedName name="CAPMULTIPLY" localSheetId="17" hidden="1">#REF!</definedName>
    <definedName name="CAPMULTIPLY" localSheetId="1" hidden="1">#REF!</definedName>
    <definedName name="CAPMULTIPLY" localSheetId="4" hidden="1">#REF!</definedName>
    <definedName name="CEP" localSheetId="5"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8" hidden="1">{"assumptions",#N/A,FALSE,"Assumption Summary";"proforma97",#N/A,FALSE,"97 pro forma";"sensitivity97",#N/A,FALSE,"97 sensitivity ";"proforma98",#N/A,FALSE,"98 pro forma";"sensitivity98",#N/A,FALSE,"98 sensitivity"}</definedName>
    <definedName name="CEP" localSheetId="19" hidden="1">{"assumptions",#N/A,FALSE,"Assumption Summary";"proforma97",#N/A,FALSE,"97 pro forma";"sensitivity97",#N/A,FALSE,"97 sensitivity ";"proforma98",#N/A,FALSE,"98 pro forma";"sensitivity98",#N/A,FALSE,"98 sensitivity"}</definedName>
    <definedName name="CEP" localSheetId="17"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EP" localSheetId="4" hidden="1">{"assumptions",#N/A,FALSE,"Assumption Summary";"proforma97",#N/A,FALSE,"97 pro forma";"sensitivity97",#N/A,FALSE,"97 sensitivity ";"proforma98",#N/A,FALSE,"98 pro forma";"sensitivity98",#N/A,FALSE,"98 sensitivity"}</definedName>
    <definedName name="CEP" localSheetId="3"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5" hidden="1">#REF!</definedName>
    <definedName name="costcategory" localSheetId="18" hidden="1">#REF!</definedName>
    <definedName name="costcategory" localSheetId="19" hidden="1">#REF!</definedName>
    <definedName name="costcategory" localSheetId="17" hidden="1">#REF!</definedName>
    <definedName name="costcategory" localSheetId="1" hidden="1">#REF!</definedName>
    <definedName name="costcategory" localSheetId="4" hidden="1">#REF!</definedName>
    <definedName name="COSTINFOTBL" localSheetId="5" hidden="1">#REF!</definedName>
    <definedName name="COSTINFOTBL" localSheetId="18" hidden="1">#REF!</definedName>
    <definedName name="COSTINFOTBL" localSheetId="19" hidden="1">#REF!</definedName>
    <definedName name="COSTINFOTBL" localSheetId="17" hidden="1">#REF!</definedName>
    <definedName name="COSTINFOTBL" localSheetId="1" hidden="1">#REF!</definedName>
    <definedName name="COSTINFOTBL" localSheetId="4" hidden="1">#REF!</definedName>
    <definedName name="CREDITSCORE" localSheetId="5" hidden="1">#REF!</definedName>
    <definedName name="CREDITSCORE" localSheetId="18" hidden="1">#REF!</definedName>
    <definedName name="CREDITSCORE" localSheetId="19" hidden="1">#REF!</definedName>
    <definedName name="CREDITSCORE" localSheetId="17" hidden="1">#REF!</definedName>
    <definedName name="CREDITSCORE" localSheetId="1" hidden="1">#REF!</definedName>
    <definedName name="CREDITSCORE" localSheetId="4" hidden="1">#REF!</definedName>
    <definedName name="Cwvu.ADM._.ACCTG._.BUDGET." localSheetId="5" hidden="1">#REF!,#REF!,#REF!,#REF!,#REF!,#REF!,#REF!,#REF!</definedName>
    <definedName name="Cwvu.ADM._.ACCTG._.BUDGET." localSheetId="18" hidden="1">#REF!,#REF!,#REF!,#REF!,#REF!,#REF!,#REF!,#REF!</definedName>
    <definedName name="Cwvu.ADM._.ACCTG._.BUDGET." localSheetId="19" hidden="1">#REF!,#REF!,#REF!,#REF!,#REF!,#REF!,#REF!,#REF!</definedName>
    <definedName name="Cwvu.ADM._.ACCTG._.BUDGET." localSheetId="17" hidden="1">#REF!,#REF!,#REF!,#REF!,#REF!,#REF!,#REF!,#REF!</definedName>
    <definedName name="Cwvu.ADM._.ACCTG._.BUDGET." localSheetId="1" hidden="1">#REF!,#REF!,#REF!,#REF!,#REF!,#REF!,#REF!,#REF!</definedName>
    <definedName name="Cwvu.ADM._.ACCTG._.BUDGET." localSheetId="4" hidden="1">#REF!,#REF!,#REF!,#REF!,#REF!,#REF!,#REF!,#REF!</definedName>
    <definedName name="Cwvu.ADM._.ACCTG._.DETAIL." localSheetId="5" hidden="1">#REF!,#REF!,#REF!,#REF!,#REF!,#REF!,#REF!,#REF!</definedName>
    <definedName name="Cwvu.ADM._.ACCTG._.DETAIL." localSheetId="18" hidden="1">#REF!,#REF!,#REF!,#REF!,#REF!,#REF!,#REF!,#REF!</definedName>
    <definedName name="Cwvu.ADM._.ACCTG._.DETAIL." localSheetId="19" hidden="1">#REF!,#REF!,#REF!,#REF!,#REF!,#REF!,#REF!,#REF!</definedName>
    <definedName name="Cwvu.ADM._.ACCTG._.DETAIL." localSheetId="17" hidden="1">#REF!,#REF!,#REF!,#REF!,#REF!,#REF!,#REF!,#REF!</definedName>
    <definedName name="Cwvu.ADM._.ACCTG._.DETAIL." localSheetId="1" hidden="1">#REF!,#REF!,#REF!,#REF!,#REF!,#REF!,#REF!,#REF!</definedName>
    <definedName name="Cwvu.ADM._.ACCTG._.DETAIL." localSheetId="4" hidden="1">#REF!,#REF!,#REF!,#REF!,#REF!,#REF!,#REF!,#REF!</definedName>
    <definedName name="Cwvu.ADM._.CONST._.DETAIL." localSheetId="5" hidden="1">#REF!,#REF!,#REF!,#REF!,#REF!,#REF!,#REF!</definedName>
    <definedName name="Cwvu.ADM._.CONST._.DETAIL." localSheetId="18" hidden="1">#REF!,#REF!,#REF!,#REF!,#REF!,#REF!,#REF!</definedName>
    <definedName name="Cwvu.ADM._.CONST._.DETAIL." localSheetId="19" hidden="1">#REF!,#REF!,#REF!,#REF!,#REF!,#REF!,#REF!</definedName>
    <definedName name="Cwvu.ADM._.CONST._.DETAIL." localSheetId="17" hidden="1">#REF!,#REF!,#REF!,#REF!,#REF!,#REF!,#REF!</definedName>
    <definedName name="Cwvu.ADM._.CONST._.DETAIL." localSheetId="1" hidden="1">#REF!,#REF!,#REF!,#REF!,#REF!,#REF!,#REF!</definedName>
    <definedName name="Cwvu.ADM._.CONST._.DETAIL." localSheetId="4" hidden="1">#REF!,#REF!,#REF!,#REF!,#REF!,#REF!,#REF!</definedName>
    <definedName name="Cwvu.ADM._.GEN._.MGMNT._.DETAIL." localSheetId="5" hidden="1">#REF!,#REF!,#REF!,#REF!,#REF!,#REF!</definedName>
    <definedName name="Cwvu.ADM._.GEN._.MGMNT._.DETAIL." localSheetId="18" hidden="1">#REF!,#REF!,#REF!,#REF!,#REF!,#REF!</definedName>
    <definedName name="Cwvu.ADM._.GEN._.MGMNT._.DETAIL." localSheetId="19" hidden="1">#REF!,#REF!,#REF!,#REF!,#REF!,#REF!</definedName>
    <definedName name="Cwvu.ADM._.GEN._.MGMNT._.DETAIL." localSheetId="17" hidden="1">#REF!,#REF!,#REF!,#REF!,#REF!,#REF!</definedName>
    <definedName name="Cwvu.ADM._.GEN._.MGMNT._.DETAIL." localSheetId="1" hidden="1">#REF!,#REF!,#REF!,#REF!,#REF!,#REF!</definedName>
    <definedName name="Cwvu.ADM._.GEN._.MGMNT._.DETAIL." localSheetId="4" hidden="1">#REF!,#REF!,#REF!,#REF!,#REF!,#REF!</definedName>
    <definedName name="Cwvu.ADM._.GVMNT._.DETAIL." localSheetId="5" hidden="1">#REF!,#REF!,#REF!,#REF!,#REF!,#REF!,#REF!</definedName>
    <definedName name="Cwvu.ADM._.GVMNT._.DETAIL." localSheetId="18" hidden="1">#REF!,#REF!,#REF!,#REF!,#REF!,#REF!,#REF!</definedName>
    <definedName name="Cwvu.ADM._.GVMNT._.DETAIL." localSheetId="19" hidden="1">#REF!,#REF!,#REF!,#REF!,#REF!,#REF!,#REF!</definedName>
    <definedName name="Cwvu.ADM._.GVMNT._.DETAIL." localSheetId="17" hidden="1">#REF!,#REF!,#REF!,#REF!,#REF!,#REF!,#REF!</definedName>
    <definedName name="Cwvu.ADM._.GVMNT._.DETAIL." localSheetId="1" hidden="1">#REF!,#REF!,#REF!,#REF!,#REF!,#REF!,#REF!</definedName>
    <definedName name="Cwvu.ADM._.GVMNT._.DETAIL." localSheetId="4" hidden="1">#REF!,#REF!,#REF!,#REF!,#REF!,#REF!,#REF!</definedName>
    <definedName name="Cwvu.ADM._.GVT._.BUDGET." localSheetId="5" hidden="1">#REF!,#REF!,#REF!,#REF!,#REF!,#REF!,#REF!</definedName>
    <definedName name="Cwvu.ADM._.GVT._.BUDGET." localSheetId="18" hidden="1">#REF!,#REF!,#REF!,#REF!,#REF!,#REF!,#REF!</definedName>
    <definedName name="Cwvu.ADM._.GVT._.BUDGET." localSheetId="19" hidden="1">#REF!,#REF!,#REF!,#REF!,#REF!,#REF!,#REF!</definedName>
    <definedName name="Cwvu.ADM._.GVT._.BUDGET." localSheetId="17" hidden="1">#REF!,#REF!,#REF!,#REF!,#REF!,#REF!,#REF!</definedName>
    <definedName name="Cwvu.ADM._.GVT._.BUDGET." localSheetId="1" hidden="1">#REF!,#REF!,#REF!,#REF!,#REF!,#REF!,#REF!</definedName>
    <definedName name="Cwvu.ADM._.GVT._.BUDGET." localSheetId="4" hidden="1">#REF!,#REF!,#REF!,#REF!,#REF!,#REF!,#REF!</definedName>
    <definedName name="Cwvu.ADM._.OTHER." localSheetId="5" hidden="1">#REF!,#REF!,#REF!,#REF!,#REF!,#REF!,#REF!,#REF!,#REF!</definedName>
    <definedName name="Cwvu.ADM._.OTHER." localSheetId="18" hidden="1">#REF!,#REF!,#REF!,#REF!,#REF!,#REF!,#REF!,#REF!,#REF!</definedName>
    <definedName name="Cwvu.ADM._.OTHER." localSheetId="19" hidden="1">#REF!,#REF!,#REF!,#REF!,#REF!,#REF!,#REF!,#REF!,#REF!</definedName>
    <definedName name="Cwvu.ADM._.OTHER." localSheetId="17" hidden="1">#REF!,#REF!,#REF!,#REF!,#REF!,#REF!,#REF!,#REF!,#REF!</definedName>
    <definedName name="Cwvu.ADM._.OTHER." localSheetId="1" hidden="1">#REF!,#REF!,#REF!,#REF!,#REF!,#REF!,#REF!,#REF!,#REF!</definedName>
    <definedName name="Cwvu.ADM._.OTHER." localSheetId="4" hidden="1">#REF!,#REF!,#REF!,#REF!,#REF!,#REF!,#REF!,#REF!,#REF!</definedName>
    <definedName name="Cwvu.ADM._.OTHER._.DETAIL." localSheetId="5" hidden="1">#REF!,#REF!,#REF!,#REF!,#REF!,#REF!,#REF!,#REF!,#REF!</definedName>
    <definedName name="Cwvu.ADM._.OTHER._.DETAIL." localSheetId="18" hidden="1">#REF!,#REF!,#REF!,#REF!,#REF!,#REF!,#REF!,#REF!,#REF!</definedName>
    <definedName name="Cwvu.ADM._.OTHER._.DETAIL." localSheetId="19" hidden="1">#REF!,#REF!,#REF!,#REF!,#REF!,#REF!,#REF!,#REF!,#REF!</definedName>
    <definedName name="Cwvu.ADM._.OTHER._.DETAIL." localSheetId="17" hidden="1">#REF!,#REF!,#REF!,#REF!,#REF!,#REF!,#REF!,#REF!,#REF!</definedName>
    <definedName name="Cwvu.ADM._.OTHER._.DETAIL." localSheetId="1" hidden="1">#REF!,#REF!,#REF!,#REF!,#REF!,#REF!,#REF!,#REF!,#REF!</definedName>
    <definedName name="Cwvu.ADM._.OTHER._.DETAIL." localSheetId="4" hidden="1">#REF!,#REF!,#REF!,#REF!,#REF!,#REF!,#REF!,#REF!,#REF!</definedName>
    <definedName name="Cwvu.ADM._.SUMMARY." localSheetId="5" hidden="1">#REF!,#REF!,#REF!,#REF!</definedName>
    <definedName name="Cwvu.ADM._.SUMMARY." localSheetId="18" hidden="1">#REF!,#REF!,#REF!,#REF!</definedName>
    <definedName name="Cwvu.ADM._.SUMMARY." localSheetId="19" hidden="1">#REF!,#REF!,#REF!,#REF!</definedName>
    <definedName name="Cwvu.ADM._.SUMMARY." localSheetId="17" hidden="1">#REF!,#REF!,#REF!,#REF!</definedName>
    <definedName name="Cwvu.ADM._.SUMMARY." localSheetId="1" hidden="1">#REF!,#REF!,#REF!,#REF!</definedName>
    <definedName name="Cwvu.ADM._.SUMMARY." localSheetId="4" hidden="1">#REF!,#REF!,#REF!,#REF!</definedName>
    <definedName name="Cwvu.ADMIN._.CONST._.BUDGET." localSheetId="5" hidden="1">#REF!,#REF!,#REF!,#REF!,#REF!,#REF!,#REF!</definedName>
    <definedName name="Cwvu.ADMIN._.CONST._.BUDGET." localSheetId="18" hidden="1">#REF!,#REF!,#REF!,#REF!,#REF!,#REF!,#REF!</definedName>
    <definedName name="Cwvu.ADMIN._.CONST._.BUDGET." localSheetId="19" hidden="1">#REF!,#REF!,#REF!,#REF!,#REF!,#REF!,#REF!</definedName>
    <definedName name="Cwvu.ADMIN._.CONST._.BUDGET." localSheetId="17" hidden="1">#REF!,#REF!,#REF!,#REF!,#REF!,#REF!,#REF!</definedName>
    <definedName name="Cwvu.ADMIN._.CONST._.BUDGET." localSheetId="1" hidden="1">#REF!,#REF!,#REF!,#REF!,#REF!,#REF!,#REF!</definedName>
    <definedName name="Cwvu.ADMIN._.CONST._.BUDGET." localSheetId="4" hidden="1">#REF!,#REF!,#REF!,#REF!,#REF!,#REF!,#REF!</definedName>
    <definedName name="Cwvu.ADMIN._.GEN._.MGMNT._.BUDGET." localSheetId="5" hidden="1">#REF!,#REF!,#REF!,#REF!,#REF!,#REF!</definedName>
    <definedName name="Cwvu.ADMIN._.GEN._.MGMNT._.BUDGET." localSheetId="18" hidden="1">#REF!,#REF!,#REF!,#REF!,#REF!,#REF!</definedName>
    <definedName name="Cwvu.ADMIN._.GEN._.MGMNT._.BUDGET." localSheetId="19" hidden="1">#REF!,#REF!,#REF!,#REF!,#REF!,#REF!</definedName>
    <definedName name="Cwvu.ADMIN._.GEN._.MGMNT._.BUDGET." localSheetId="17" hidden="1">#REF!,#REF!,#REF!,#REF!,#REF!,#REF!</definedName>
    <definedName name="Cwvu.ADMIN._.GEN._.MGMNT._.BUDGET." localSheetId="1" hidden="1">#REF!,#REF!,#REF!,#REF!,#REF!,#REF!</definedName>
    <definedName name="Cwvu.ADMIN._.GEN._.MGMNT._.BUDGET." localSheetId="4" hidden="1">#REF!,#REF!,#REF!,#REF!,#REF!,#REF!</definedName>
    <definedName name="Cwvu.ADMIN._.OTHER._.MEALS." localSheetId="5" hidden="1">#REF!,#REF!,#REF!,#REF!,#REF!,#REF!,#REF!,#REF!,#REF!</definedName>
    <definedName name="Cwvu.ADMIN._.OTHER._.MEALS." localSheetId="18" hidden="1">#REF!,#REF!,#REF!,#REF!,#REF!,#REF!,#REF!,#REF!,#REF!</definedName>
    <definedName name="Cwvu.ADMIN._.OTHER._.MEALS." localSheetId="19" hidden="1">#REF!,#REF!,#REF!,#REF!,#REF!,#REF!,#REF!,#REF!,#REF!</definedName>
    <definedName name="Cwvu.ADMIN._.OTHER._.MEALS." localSheetId="17" hidden="1">#REF!,#REF!,#REF!,#REF!,#REF!,#REF!,#REF!,#REF!,#REF!</definedName>
    <definedName name="Cwvu.ADMIN._.OTHER._.MEALS." localSheetId="1" hidden="1">#REF!,#REF!,#REF!,#REF!,#REF!,#REF!,#REF!,#REF!,#REF!</definedName>
    <definedName name="Cwvu.ADMIN._.OTHER._.MEALS." localSheetId="4" hidden="1">#REF!,#REF!,#REF!,#REF!,#REF!,#REF!,#REF!,#REF!,#REF!</definedName>
    <definedName name="Cwvu.ADMIN._.OTHER._.REGISTRATIONS." localSheetId="5" hidden="1">#REF!,#REF!,#REF!,#REF!,#REF!,#REF!,#REF!,#REF!,#REF!</definedName>
    <definedName name="Cwvu.ADMIN._.OTHER._.REGISTRATIONS." localSheetId="18" hidden="1">#REF!,#REF!,#REF!,#REF!,#REF!,#REF!,#REF!,#REF!,#REF!</definedName>
    <definedName name="Cwvu.ADMIN._.OTHER._.REGISTRATIONS." localSheetId="19" hidden="1">#REF!,#REF!,#REF!,#REF!,#REF!,#REF!,#REF!,#REF!,#REF!</definedName>
    <definedName name="Cwvu.ADMIN._.OTHER._.REGISTRATIONS." localSheetId="17" hidden="1">#REF!,#REF!,#REF!,#REF!,#REF!,#REF!,#REF!,#REF!,#REF!</definedName>
    <definedName name="Cwvu.ADMIN._.OTHER._.REGISTRATIONS." localSheetId="1" hidden="1">#REF!,#REF!,#REF!,#REF!,#REF!,#REF!,#REF!,#REF!,#REF!</definedName>
    <definedName name="Cwvu.ADMIN._.OTHER._.REGISTRATIONS." localSheetId="4" hidden="1">#REF!,#REF!,#REF!,#REF!,#REF!,#REF!,#REF!,#REF!,#REF!</definedName>
    <definedName name="Cwvu.ADMIN._.OTHER._.TRAVEL." localSheetId="5" hidden="1">#REF!,#REF!,#REF!,#REF!,#REF!,#REF!,#REF!,#REF!,#REF!</definedName>
    <definedName name="Cwvu.ADMIN._.OTHER._.TRAVEL." localSheetId="18" hidden="1">#REF!,#REF!,#REF!,#REF!,#REF!,#REF!,#REF!,#REF!,#REF!</definedName>
    <definedName name="Cwvu.ADMIN._.OTHER._.TRAVEL." localSheetId="19" hidden="1">#REF!,#REF!,#REF!,#REF!,#REF!,#REF!,#REF!,#REF!,#REF!</definedName>
    <definedName name="Cwvu.ADMIN._.OTHER._.TRAVEL." localSheetId="17" hidden="1">#REF!,#REF!,#REF!,#REF!,#REF!,#REF!,#REF!,#REF!,#REF!</definedName>
    <definedName name="Cwvu.ADMIN._.OTHER._.TRAVEL." localSheetId="1" hidden="1">#REF!,#REF!,#REF!,#REF!,#REF!,#REF!,#REF!,#REF!,#REF!</definedName>
    <definedName name="Cwvu.ADMIN._.OTHER._.TRAVEL." localSheetId="4" hidden="1">#REF!,#REF!,#REF!,#REF!,#REF!,#REF!,#REF!,#REF!,#REF!</definedName>
    <definedName name="Cwvu.CAM._.DEPREC." localSheetId="5" hidden="1">#REF!,#REF!,#REF!,#REF!,#REF!,#REF!,#REF!</definedName>
    <definedName name="Cwvu.CAM._.DEPREC." localSheetId="13" hidden="1">#REF!,#REF!,#REF!,#REF!,#REF!,#REF!,#REF!</definedName>
    <definedName name="Cwvu.CAM._.DEPREC." localSheetId="2" hidden="1">#REF!,#REF!,#REF!,#REF!,#REF!,#REF!,#REF!</definedName>
    <definedName name="Cwvu.CAM._.DEPREC." localSheetId="19" hidden="1">#REF!,#REF!,#REF!,#REF!,#REF!,#REF!,#REF!</definedName>
    <definedName name="Cwvu.CAM._.DEPREC." localSheetId="17" hidden="1">#REF!,#REF!,#REF!,#REF!,#REF!,#REF!,#REF!</definedName>
    <definedName name="Cwvu.CAM._.DEPREC." localSheetId="1" hidden="1">#REF!,#REF!,#REF!,#REF!,#REF!,#REF!,#REF!</definedName>
    <definedName name="Cwvu.CAM._.DEPREC." localSheetId="0" hidden="1">#REF!,#REF!,#REF!,#REF!,#REF!,#REF!,#REF!</definedName>
    <definedName name="Cwvu.CAM._.DEPREC." localSheetId="4" hidden="1">#REF!,#REF!,#REF!,#REF!,#REF!,#REF!,#REF!</definedName>
    <definedName name="Cwvu.CAM._.DEPREC." localSheetId="3" hidden="1">#REF!,#REF!,#REF!,#REF!,#REF!,#REF!,#REF!</definedName>
    <definedName name="Cwvu.CAPITAL._.ADDS." localSheetId="5" hidden="1">#REF!</definedName>
    <definedName name="Cwvu.CAPITAL._.ADDS." localSheetId="13" hidden="1">#REF!</definedName>
    <definedName name="Cwvu.CAPITAL._.ADDS." localSheetId="2" hidden="1">#REF!</definedName>
    <definedName name="Cwvu.CAPITAL._.ADDS." localSheetId="19" hidden="1">#REF!</definedName>
    <definedName name="Cwvu.CAPITAL._.ADDS." localSheetId="17" hidden="1">#REF!</definedName>
    <definedName name="Cwvu.CAPITAL._.ADDS." localSheetId="1" hidden="1">#REF!</definedName>
    <definedName name="Cwvu.CAPITAL._.ADDS." localSheetId="0" hidden="1">#REF!</definedName>
    <definedName name="Cwvu.CAPITAL._.ADDS." localSheetId="4" hidden="1">#REF!</definedName>
    <definedName name="Cwvu.CAPITAL._.ADDS." localSheetId="3" hidden="1">#REF!</definedName>
    <definedName name="Cwvu.CAPITAL._.DEPRECIATION." localSheetId="5" hidden="1">#REF!</definedName>
    <definedName name="Cwvu.CAPITAL._.DEPRECIATION." localSheetId="18" hidden="1">#REF!</definedName>
    <definedName name="Cwvu.CAPITAL._.DEPRECIATION." localSheetId="19" hidden="1">#REF!</definedName>
    <definedName name="Cwvu.CAPITAL._.DEPRECIATION." localSheetId="17" hidden="1">#REF!</definedName>
    <definedName name="Cwvu.CAPITAL._.DEPRECIATION." localSheetId="1" hidden="1">#REF!</definedName>
    <definedName name="Cwvu.CAPITAL._.DEPRECIATION." localSheetId="4" hidden="1">#REF!</definedName>
    <definedName name="Cwvu.clean._.and._.sweep._.bud." localSheetId="5" hidden="1">#REF!,#REF!,#REF!,#REF!,#REF!,#REF!,#REF!,#REF!,#REF!</definedName>
    <definedName name="Cwvu.clean._.and._.sweep._.bud." localSheetId="13" hidden="1">#REF!,#REF!,#REF!,#REF!,#REF!,#REF!,#REF!,#REF!,#REF!</definedName>
    <definedName name="Cwvu.clean._.and._.sweep._.bud." localSheetId="2" hidden="1">#REF!,#REF!,#REF!,#REF!,#REF!,#REF!,#REF!,#REF!,#REF!</definedName>
    <definedName name="Cwvu.clean._.and._.sweep._.bud." localSheetId="19" hidden="1">#REF!,#REF!,#REF!,#REF!,#REF!,#REF!,#REF!,#REF!,#REF!</definedName>
    <definedName name="Cwvu.clean._.and._.sweep._.bud." localSheetId="17" hidden="1">#REF!,#REF!,#REF!,#REF!,#REF!,#REF!,#REF!,#REF!,#REF!</definedName>
    <definedName name="Cwvu.clean._.and._.sweep._.bud." localSheetId="1" hidden="1">#REF!,#REF!,#REF!,#REF!,#REF!,#REF!,#REF!,#REF!,#REF!</definedName>
    <definedName name="Cwvu.clean._.and._.sweep._.bud." localSheetId="0" hidden="1">#REF!,#REF!,#REF!,#REF!,#REF!,#REF!,#REF!,#REF!,#REF!</definedName>
    <definedName name="Cwvu.clean._.and._.sweep._.bud." localSheetId="4" hidden="1">#REF!,#REF!,#REF!,#REF!,#REF!,#REF!,#REF!,#REF!,#REF!</definedName>
    <definedName name="Cwvu.clean._.and._.sweep._.bud." localSheetId="3" hidden="1">#REF!,#REF!,#REF!,#REF!,#REF!,#REF!,#REF!,#REF!,#REF!</definedName>
    <definedName name="Cwvu.CLEAN._.N._.SWEEP._.BUDGET." localSheetId="5" hidden="1">#REF!,#REF!,#REF!,#REF!,#REF!,#REF!,#REF!,#REF!,#REF!</definedName>
    <definedName name="Cwvu.CLEAN._.N._.SWEEP._.BUDGET." localSheetId="13" hidden="1">#REF!,#REF!,#REF!,#REF!,#REF!,#REF!,#REF!,#REF!,#REF!</definedName>
    <definedName name="Cwvu.CLEAN._.N._.SWEEP._.BUDGET." localSheetId="2" hidden="1">#REF!,#REF!,#REF!,#REF!,#REF!,#REF!,#REF!,#REF!,#REF!</definedName>
    <definedName name="Cwvu.CLEAN._.N._.SWEEP._.BUDGET." localSheetId="19" hidden="1">#REF!,#REF!,#REF!,#REF!,#REF!,#REF!,#REF!,#REF!,#REF!</definedName>
    <definedName name="Cwvu.CLEAN._.N._.SWEEP._.BUDGET." localSheetId="17" hidden="1">#REF!,#REF!,#REF!,#REF!,#REF!,#REF!,#REF!,#REF!,#REF!</definedName>
    <definedName name="Cwvu.CLEAN._.N._.SWEEP._.BUDGET." localSheetId="1" hidden="1">#REF!,#REF!,#REF!,#REF!,#REF!,#REF!,#REF!,#REF!,#REF!</definedName>
    <definedName name="Cwvu.CLEAN._.N._.SWEEP._.BUDGET." localSheetId="0" hidden="1">#REF!,#REF!,#REF!,#REF!,#REF!,#REF!,#REF!,#REF!,#REF!</definedName>
    <definedName name="Cwvu.CLEAN._.N._.SWEEP._.BUDGET." localSheetId="4" hidden="1">#REF!,#REF!,#REF!,#REF!,#REF!,#REF!,#REF!,#REF!,#REF!</definedName>
    <definedName name="Cwvu.CLEAN._.N._.SWEEP._.BUDGET." localSheetId="3" hidden="1">#REF!,#REF!,#REF!,#REF!,#REF!,#REF!,#REF!,#REF!,#REF!</definedName>
    <definedName name="Cwvu.DETAIL._.BACKUP." localSheetId="5" hidden="1">#REF!,#REF!,#REF!,#REF!</definedName>
    <definedName name="Cwvu.DETAIL._.BACKUP." localSheetId="18" hidden="1">#REF!,#REF!,#REF!,#REF!</definedName>
    <definedName name="Cwvu.DETAIL._.BACKUP." localSheetId="19" hidden="1">#REF!,#REF!,#REF!,#REF!</definedName>
    <definedName name="Cwvu.DETAIL._.BACKUP." localSheetId="17" hidden="1">#REF!,#REF!,#REF!,#REF!</definedName>
    <definedName name="Cwvu.DETAIL._.BACKUP." localSheetId="1" hidden="1">#REF!,#REF!,#REF!,#REF!</definedName>
    <definedName name="Cwvu.DETAIL._.BACKUP." localSheetId="4" hidden="1">#REF!,#REF!,#REF!,#REF!</definedName>
    <definedName name="Cwvu.JENNIFERS._.BUDGET." localSheetId="5" hidden="1">#REF!,#REF!,#REF!,#REF!</definedName>
    <definedName name="Cwvu.JENNIFERS._.BUDGET." localSheetId="18" hidden="1">#REF!,#REF!,#REF!,#REF!</definedName>
    <definedName name="Cwvu.JENNIFERS._.BUDGET." localSheetId="19" hidden="1">#REF!,#REF!,#REF!,#REF!</definedName>
    <definedName name="Cwvu.JENNIFERS._.BUDGET." localSheetId="17" hidden="1">#REF!,#REF!,#REF!,#REF!</definedName>
    <definedName name="Cwvu.JENNIFERS._.BUDGET." localSheetId="1" hidden="1">#REF!,#REF!,#REF!,#REF!</definedName>
    <definedName name="Cwvu.JENNIFERS._.BUDGET." localSheetId="4" hidden="1">#REF!,#REF!,#REF!,#REF!</definedName>
    <definedName name="Cwvu.MAIN._.BUDGET." localSheetId="5" hidden="1">#REF!,#REF!,#REF!,#REF!</definedName>
    <definedName name="Cwvu.MAIN._.BUDGET." localSheetId="18" hidden="1">#REF!,#REF!,#REF!,#REF!</definedName>
    <definedName name="Cwvu.MAIN._.BUDGET." localSheetId="19" hidden="1">#REF!,#REF!,#REF!,#REF!</definedName>
    <definedName name="Cwvu.MAIN._.BUDGET." localSheetId="17" hidden="1">#REF!,#REF!,#REF!,#REF!</definedName>
    <definedName name="Cwvu.MAIN._.BUDGET." localSheetId="1" hidden="1">#REF!,#REF!,#REF!,#REF!</definedName>
    <definedName name="Cwvu.MAIN._.BUDGET." localSheetId="4" hidden="1">#REF!,#REF!,#REF!,#REF!</definedName>
    <definedName name="Cwvu.PAYROLL." localSheetId="5" hidden="1">#REF!,#REF!,#REF!,#REF!</definedName>
    <definedName name="Cwvu.PAYROLL." localSheetId="18" hidden="1">#REF!,#REF!,#REF!,#REF!</definedName>
    <definedName name="Cwvu.PAYROLL." localSheetId="19" hidden="1">#REF!,#REF!,#REF!,#REF!</definedName>
    <definedName name="Cwvu.PAYROLL." localSheetId="17" hidden="1">#REF!,#REF!,#REF!,#REF!</definedName>
    <definedName name="Cwvu.PAYROLL." localSheetId="1" hidden="1">#REF!,#REF!,#REF!,#REF!</definedName>
    <definedName name="Cwvu.PAYROLL." localSheetId="4" hidden="1">#REF!,#REF!,#REF!,#REF!</definedName>
    <definedName name="Cwvu.PERS._.PROP._.DETAIL." localSheetId="5" hidden="1">#REF!,#REF!,#REF!,#REF!</definedName>
    <definedName name="Cwvu.PERS._.PROP._.DETAIL." localSheetId="18" hidden="1">#REF!,#REF!,#REF!,#REF!</definedName>
    <definedName name="Cwvu.PERS._.PROP._.DETAIL." localSheetId="19" hidden="1">#REF!,#REF!,#REF!,#REF!</definedName>
    <definedName name="Cwvu.PERS._.PROP._.DETAIL." localSheetId="17" hidden="1">#REF!,#REF!,#REF!,#REF!</definedName>
    <definedName name="Cwvu.PERS._.PROP._.DETAIL." localSheetId="1" hidden="1">#REF!,#REF!,#REF!,#REF!</definedName>
    <definedName name="Cwvu.PERS._.PROP._.DETAIL." localSheetId="4" hidden="1">#REF!,#REF!,#REF!,#REF!</definedName>
    <definedName name="D" localSheetId="5" hidden="1">{#N/A,#N/A,FALSE,"AD_Purch";#N/A,#N/A,FALSE,"Projections";#N/A,#N/A,FALSE,"DCF";#N/A,#N/A,FALSE,"Mkt Val"}</definedName>
    <definedName name="D" localSheetId="13" hidden="1">{#N/A,#N/A,FALSE,"AD_Purch";#N/A,#N/A,FALSE,"Projections";#N/A,#N/A,FALSE,"DCF";#N/A,#N/A,FALSE,"Mkt Val"}</definedName>
    <definedName name="D" localSheetId="2" hidden="1">{#N/A,#N/A,FALSE,"AD_Purch";#N/A,#N/A,FALSE,"Projections";#N/A,#N/A,FALSE,"DCF";#N/A,#N/A,FALSE,"Mkt Val"}</definedName>
    <definedName name="D" localSheetId="18" hidden="1">{#N/A,#N/A,FALSE,"AD_Purch";#N/A,#N/A,FALSE,"Projections";#N/A,#N/A,FALSE,"DCF";#N/A,#N/A,FALSE,"Mkt Val"}</definedName>
    <definedName name="D" localSheetId="19" hidden="1">{#N/A,#N/A,FALSE,"AD_Purch";#N/A,#N/A,FALSE,"Projections";#N/A,#N/A,FALSE,"DCF";#N/A,#N/A,FALSE,"Mkt Val"}</definedName>
    <definedName name="D" localSheetId="17"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 localSheetId="4" hidden="1">{#N/A,#N/A,FALSE,"AD_Purch";#N/A,#N/A,FALSE,"Projections";#N/A,#N/A,FALSE,"DCF";#N/A,#N/A,FALSE,"Mkt Val"}</definedName>
    <definedName name="D" localSheetId="3" hidden="1">{#N/A,#N/A,FALSE,"AD_Purch";#N/A,#N/A,FALSE,"Projections";#N/A,#N/A,FALSE,"DCF";#N/A,#N/A,FALSE,"Mkt Val"}</definedName>
    <definedName name="def" localSheetId="5" hidden="1">{"histincome",#N/A,FALSE,"hyfins";"closing balance",#N/A,FALSE,"hyfins"}</definedName>
    <definedName name="def" localSheetId="13" hidden="1">{"histincome",#N/A,FALSE,"hyfins";"closing balance",#N/A,FALSE,"hyfins"}</definedName>
    <definedName name="def" localSheetId="2" hidden="1">{"histincome",#N/A,FALSE,"hyfins";"closing balance",#N/A,FALSE,"hyfins"}</definedName>
    <definedName name="def" localSheetId="18" hidden="1">{"histincome",#N/A,FALSE,"hyfins";"closing balance",#N/A,FALSE,"hyfins"}</definedName>
    <definedName name="def" localSheetId="19" hidden="1">{"histincome",#N/A,FALSE,"hyfins";"closing balance",#N/A,FALSE,"hyfins"}</definedName>
    <definedName name="def" localSheetId="17"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f" localSheetId="4" hidden="1">{"histincome",#N/A,FALSE,"hyfins";"closing balance",#N/A,FALSE,"hyfins"}</definedName>
    <definedName name="def" localSheetId="3" hidden="1">{"histincome",#N/A,FALSE,"hyfins";"closing balance",#N/A,FALSE,"hyfins"}</definedName>
    <definedName name="Depo11914154285" localSheetId="5" hidden="1">#REF!</definedName>
    <definedName name="Depo11914154285" localSheetId="18" hidden="1">#REF!</definedName>
    <definedName name="Depo11914154285" localSheetId="19" hidden="1">#REF!</definedName>
    <definedName name="Depo11914154285" localSheetId="17" hidden="1">#REF!</definedName>
    <definedName name="Depo11914154285" localSheetId="1" hidden="1">#REF!</definedName>
    <definedName name="Depo11914154285" localSheetId="4" hidden="1">#REF!</definedName>
    <definedName name="depositline1" localSheetId="5" hidden="1">#REF!,#REF!</definedName>
    <definedName name="depositline1" localSheetId="18" hidden="1">#REF!,#REF!</definedName>
    <definedName name="depositline1" localSheetId="19" hidden="1">#REF!,#REF!</definedName>
    <definedName name="depositline1" localSheetId="17" hidden="1">#REF!,#REF!</definedName>
    <definedName name="depositline1" localSheetId="1" hidden="1">#REF!,#REF!</definedName>
    <definedName name="depositline1" localSheetId="4" hidden="1">#REF!,#REF!</definedName>
    <definedName name="dfg" localSheetId="5"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8" hidden="1">{"cred comp",#N/A,FALSE,"Comparable Credit Analysis";"IS",#N/A,FALSE,"IS";"Sensitivity",#N/A,FALSE,"Sensitivity";"BS",#N/A,FALSE,"BS";"Bond Summary",#N/A,FALSE,"B Summary";"AD",#N/A,FALSE,"Accretion";"NAV",#N/A,FALSE,"NAV";"SU",#N/A,FALSE,"S&amp;U";"acq. study",#N/A,FALSE,"Acq. Study";"F Charges",#N/A,FALSE,"Fixed Charges"}</definedName>
    <definedName name="dfg" localSheetId="19" hidden="1">{"cred comp",#N/A,FALSE,"Comparable Credit Analysis";"IS",#N/A,FALSE,"IS";"Sensitivity",#N/A,FALSE,"Sensitivity";"BS",#N/A,FALSE,"BS";"Bond Summary",#N/A,FALSE,"B Summary";"AD",#N/A,FALSE,"Accretion";"NAV",#N/A,FALSE,"NAV";"SU",#N/A,FALSE,"S&amp;U";"acq. study",#N/A,FALSE,"Acq. Study";"F Charges",#N/A,FALSE,"Fixed Charges"}</definedName>
    <definedName name="dfg" localSheetId="17"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 localSheetId="4" hidden="1">{"cred comp",#N/A,FALSE,"Comparable Credit Analysis";"IS",#N/A,FALSE,"IS";"Sensitivity",#N/A,FALSE,"Sensitivity";"BS",#N/A,FALSE,"BS";"Bond Summary",#N/A,FALSE,"B Summary";"AD",#N/A,FALSE,"Accretion";"NAV",#N/A,FALSE,"NAV";"SU",#N/A,FALSE,"S&amp;U";"acq. study",#N/A,FALSE,"Acq. Study";"F Charges",#N/A,FALSE,"Fixed Charges"}</definedName>
    <definedName name="dfg" localSheetId="3" hidden="1">{"cred comp",#N/A,FALSE,"Comparable Credit Analysis";"IS",#N/A,FALSE,"IS";"Sensitivity",#N/A,FALSE,"Sensitivity";"BS",#N/A,FALSE,"BS";"Bond Summary",#N/A,FALSE,"B Summary";"AD",#N/A,FALSE,"Accretion";"NAV",#N/A,FALSE,"NAV";"SU",#N/A,FALSE,"S&amp;U";"acq. study",#N/A,FALSE,"Acq. Study";"F Charges",#N/A,FALSE,"Fixed Charges"}</definedName>
    <definedName name="dfg_1" localSheetId="5"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8" hidden="1">{"cred comp",#N/A,FALSE,"Comparable Credit Analysis";"IS",#N/A,FALSE,"IS";"Sensitivity",#N/A,FALSE,"Sensitivity";"BS",#N/A,FALSE,"BS";"Bond Summary",#N/A,FALSE,"B Summary";"AD",#N/A,FALSE,"Accretion";"NAV",#N/A,FALSE,"NAV";"SU",#N/A,FALSE,"S&amp;U";"acq. study",#N/A,FALSE,"Acq. Study";"F Charges",#N/A,FALSE,"Fixed Charges"}</definedName>
    <definedName name="dfg_1" localSheetId="19" hidden="1">{"cred comp",#N/A,FALSE,"Comparable Credit Analysis";"IS",#N/A,FALSE,"IS";"Sensitivity",#N/A,FALSE,"Sensitivity";"BS",#N/A,FALSE,"BS";"Bond Summary",#N/A,FALSE,"B Summary";"AD",#N/A,FALSE,"Accretion";"NAV",#N/A,FALSE,"NAV";"SU",#N/A,FALSE,"S&amp;U";"acq. study",#N/A,FALSE,"Acq. Study";"F Charges",#N/A,FALSE,"Fixed Charges"}</definedName>
    <definedName name="dfg_1" localSheetId="17"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4" hidden="1">{"cred comp",#N/A,FALSE,"Comparable Credit Analysis";"IS",#N/A,FALSE,"IS";"Sensitivity",#N/A,FALSE,"Sensitivity";"BS",#N/A,FALSE,"BS";"Bond Summary",#N/A,FALSE,"B Summary";"AD",#N/A,FALSE,"Accretion";"NAV",#N/A,FALSE,"NAV";"SU",#N/A,FALSE,"S&amp;U";"acq. study",#N/A,FALSE,"Acq. Study";"F Charges",#N/A,FALSE,"Fixed Charges"}</definedName>
    <definedName name="dfg_1" localSheetId="3" hidden="1">{"cred comp",#N/A,FALSE,"Comparable Credit Analysis";"IS",#N/A,FALSE,"IS";"Sensitivity",#N/A,FALSE,"Sensitivity";"BS",#N/A,FALSE,"BS";"Bond Summary",#N/A,FALSE,"B Summary";"AD",#N/A,FALSE,"Accretion";"NAV",#N/A,FALSE,"NAV";"SU",#N/A,FALSE,"S&amp;U";"acq. study",#N/A,FALSE,"Acq. Study";"F Charges",#N/A,FALSE,"Fixed Charges"}</definedName>
    <definedName name="dfg_2" localSheetId="5"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8" hidden="1">{"cred comp",#N/A,FALSE,"Comparable Credit Analysis";"IS",#N/A,FALSE,"IS";"Sensitivity",#N/A,FALSE,"Sensitivity";"BS",#N/A,FALSE,"BS";"Bond Summary",#N/A,FALSE,"B Summary";"AD",#N/A,FALSE,"Accretion";"NAV",#N/A,FALSE,"NAV";"SU",#N/A,FALSE,"S&amp;U";"acq. study",#N/A,FALSE,"Acq. Study";"F Charges",#N/A,FALSE,"Fixed Charges"}</definedName>
    <definedName name="dfg_2" localSheetId="19" hidden="1">{"cred comp",#N/A,FALSE,"Comparable Credit Analysis";"IS",#N/A,FALSE,"IS";"Sensitivity",#N/A,FALSE,"Sensitivity";"BS",#N/A,FALSE,"BS";"Bond Summary",#N/A,FALSE,"B Summary";"AD",#N/A,FALSE,"Accretion";"NAV",#N/A,FALSE,"NAV";"SU",#N/A,FALSE,"S&amp;U";"acq. study",#N/A,FALSE,"Acq. Study";"F Charges",#N/A,FALSE,"Fixed Charges"}</definedName>
    <definedName name="dfg_2" localSheetId="17"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4" hidden="1">{"cred comp",#N/A,FALSE,"Comparable Credit Analysis";"IS",#N/A,FALSE,"IS";"Sensitivity",#N/A,FALSE,"Sensitivity";"BS",#N/A,FALSE,"BS";"Bond Summary",#N/A,FALSE,"B Summary";"AD",#N/A,FALSE,"Accretion";"NAV",#N/A,FALSE,"NAV";"SU",#N/A,FALSE,"S&amp;U";"acq. study",#N/A,FALSE,"Acq. Study";"F Charges",#N/A,FALSE,"Fixed Charges"}</definedName>
    <definedName name="dfg_2" localSheetId="3" hidden="1">{"cred comp",#N/A,FALSE,"Comparable Credit Analysis";"IS",#N/A,FALSE,"IS";"Sensitivity",#N/A,FALSE,"Sensitivity";"BS",#N/A,FALSE,"BS";"Bond Summary",#N/A,FALSE,"B Summary";"AD",#N/A,FALSE,"Accretion";"NAV",#N/A,FALSE,"NAV";"SU",#N/A,FALSE,"S&amp;U";"acq. study",#N/A,FALSE,"Acq. Study";"F Charges",#N/A,FALSE,"Fixed Charges"}</definedName>
    <definedName name="dfg_3" localSheetId="5"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8" hidden="1">{"cred comp",#N/A,FALSE,"Comparable Credit Analysis";"IS",#N/A,FALSE,"IS";"Sensitivity",#N/A,FALSE,"Sensitivity";"BS",#N/A,FALSE,"BS";"Bond Summary",#N/A,FALSE,"B Summary";"AD",#N/A,FALSE,"Accretion";"NAV",#N/A,FALSE,"NAV";"SU",#N/A,FALSE,"S&amp;U";"acq. study",#N/A,FALSE,"Acq. Study";"F Charges",#N/A,FALSE,"Fixed Charges"}</definedName>
    <definedName name="dfg_3" localSheetId="19" hidden="1">{"cred comp",#N/A,FALSE,"Comparable Credit Analysis";"IS",#N/A,FALSE,"IS";"Sensitivity",#N/A,FALSE,"Sensitivity";"BS",#N/A,FALSE,"BS";"Bond Summary",#N/A,FALSE,"B Summary";"AD",#N/A,FALSE,"Accretion";"NAV",#N/A,FALSE,"NAV";"SU",#N/A,FALSE,"S&amp;U";"acq. study",#N/A,FALSE,"Acq. Study";"F Charges",#N/A,FALSE,"Fixed Charges"}</definedName>
    <definedName name="dfg_3" localSheetId="17"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4" hidden="1">{"cred comp",#N/A,FALSE,"Comparable Credit Analysis";"IS",#N/A,FALSE,"IS";"Sensitivity",#N/A,FALSE,"Sensitivity";"BS",#N/A,FALSE,"BS";"Bond Summary",#N/A,FALSE,"B Summary";"AD",#N/A,FALSE,"Accretion";"NAV",#N/A,FALSE,"NAV";"SU",#N/A,FALSE,"S&amp;U";"acq. study",#N/A,FALSE,"Acq. Study";"F Charges",#N/A,FALSE,"Fixed Charges"}</definedName>
    <definedName name="dfg_3" localSheetId="3" hidden="1">{"cred comp",#N/A,FALSE,"Comparable Credit Analysis";"IS",#N/A,FALSE,"IS";"Sensitivity",#N/A,FALSE,"Sensitivity";"BS",#N/A,FALSE,"BS";"Bond Summary",#N/A,FALSE,"B Summary";"AD",#N/A,FALSE,"Accretion";"NAV",#N/A,FALSE,"NAV";"SU",#N/A,FALSE,"S&amp;U";"acq. study",#N/A,FALSE,"Acq. Study";"F Charges",#N/A,FALSE,"Fixed Charges"}</definedName>
    <definedName name="dfg_4" localSheetId="5"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8" hidden="1">{"cred comp",#N/A,FALSE,"Comparable Credit Analysis";"IS",#N/A,FALSE,"IS";"Sensitivity",#N/A,FALSE,"Sensitivity";"BS",#N/A,FALSE,"BS";"Bond Summary",#N/A,FALSE,"B Summary";"AD",#N/A,FALSE,"Accretion";"NAV",#N/A,FALSE,"NAV";"SU",#N/A,FALSE,"S&amp;U";"acq. study",#N/A,FALSE,"Acq. Study";"F Charges",#N/A,FALSE,"Fixed Charges"}</definedName>
    <definedName name="dfg_4" localSheetId="19" hidden="1">{"cred comp",#N/A,FALSE,"Comparable Credit Analysis";"IS",#N/A,FALSE,"IS";"Sensitivity",#N/A,FALSE,"Sensitivity";"BS",#N/A,FALSE,"BS";"Bond Summary",#N/A,FALSE,"B Summary";"AD",#N/A,FALSE,"Accretion";"NAV",#N/A,FALSE,"NAV";"SU",#N/A,FALSE,"S&amp;U";"acq. study",#N/A,FALSE,"Acq. Study";"F Charges",#N/A,FALSE,"Fixed Charges"}</definedName>
    <definedName name="dfg_4" localSheetId="17"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4" hidden="1">{"cred comp",#N/A,FALSE,"Comparable Credit Analysis";"IS",#N/A,FALSE,"IS";"Sensitivity",#N/A,FALSE,"Sensitivity";"BS",#N/A,FALSE,"BS";"Bond Summary",#N/A,FALSE,"B Summary";"AD",#N/A,FALSE,"Accretion";"NAV",#N/A,FALSE,"NAV";"SU",#N/A,FALSE,"S&amp;U";"acq. study",#N/A,FALSE,"Acq. Study";"F Charges",#N/A,FALSE,"Fixed Charges"}</definedName>
    <definedName name="dfg_4" localSheetId="3" hidden="1">{"cred comp",#N/A,FALSE,"Comparable Credit Analysis";"IS",#N/A,FALSE,"IS";"Sensitivity",#N/A,FALSE,"Sensitivity";"BS",#N/A,FALSE,"BS";"Bond Summary",#N/A,FALSE,"B Summary";"AD",#N/A,FALSE,"Accretion";"NAV",#N/A,FALSE,"NAV";"SU",#N/A,FALSE,"S&amp;U";"acq. study",#N/A,FALSE,"Acq. Study";"F Charges",#N/A,FALSE,"Fixed Charges"}</definedName>
    <definedName name="dfg_5" localSheetId="5"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8" hidden="1">{"cred comp",#N/A,FALSE,"Comparable Credit Analysis";"IS",#N/A,FALSE,"IS";"Sensitivity",#N/A,FALSE,"Sensitivity";"BS",#N/A,FALSE,"BS";"Bond Summary",#N/A,FALSE,"B Summary";"AD",#N/A,FALSE,"Accretion";"NAV",#N/A,FALSE,"NAV";"SU",#N/A,FALSE,"S&amp;U";"acq. study",#N/A,FALSE,"Acq. Study";"F Charges",#N/A,FALSE,"Fixed Charges"}</definedName>
    <definedName name="dfg_5" localSheetId="19" hidden="1">{"cred comp",#N/A,FALSE,"Comparable Credit Analysis";"IS",#N/A,FALSE,"IS";"Sensitivity",#N/A,FALSE,"Sensitivity";"BS",#N/A,FALSE,"BS";"Bond Summary",#N/A,FALSE,"B Summary";"AD",#N/A,FALSE,"Accretion";"NAV",#N/A,FALSE,"NAV";"SU",#N/A,FALSE,"S&amp;U";"acq. study",#N/A,FALSE,"Acq. Study";"F Charges",#N/A,FALSE,"Fixed Charges"}</definedName>
    <definedName name="dfg_5" localSheetId="17"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4" hidden="1">{"cred comp",#N/A,FALSE,"Comparable Credit Analysis";"IS",#N/A,FALSE,"IS";"Sensitivity",#N/A,FALSE,"Sensitivity";"BS",#N/A,FALSE,"BS";"Bond Summary",#N/A,FALSE,"B Summary";"AD",#N/A,FALSE,"Accretion";"NAV",#N/A,FALSE,"NAV";"SU",#N/A,FALSE,"S&amp;U";"acq. study",#N/A,FALSE,"Acq. Study";"F Charges",#N/A,FALSE,"Fixed Charges"}</definedName>
    <definedName name="dfg_5" localSheetId="3"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5" hidden="1">#REF!</definedName>
    <definedName name="ECARATES" localSheetId="18" hidden="1">#REF!</definedName>
    <definedName name="ECARATES" localSheetId="19" hidden="1">#REF!</definedName>
    <definedName name="ECARATES" localSheetId="17" hidden="1">#REF!</definedName>
    <definedName name="ECARATES" localSheetId="1" hidden="1">#REF!</definedName>
    <definedName name="ECARATES" localSheetId="4" hidden="1">#REF!</definedName>
    <definedName name="EQRATECAPA" localSheetId="5" hidden="1">#REF!</definedName>
    <definedName name="EQRATECAPA" localSheetId="18" hidden="1">#REF!</definedName>
    <definedName name="EQRATECAPA" localSheetId="19" hidden="1">#REF!</definedName>
    <definedName name="EQRATECAPA" localSheetId="17" hidden="1">#REF!</definedName>
    <definedName name="EQRATECAPA" localSheetId="1" hidden="1">#REF!</definedName>
    <definedName name="EQRATECAPA" localSheetId="4" hidden="1">#REF!</definedName>
    <definedName name="EQRATECURRENT" localSheetId="5" hidden="1">#REF!</definedName>
    <definedName name="EQRATECURRENT" localSheetId="18" hidden="1">#REF!</definedName>
    <definedName name="EQRATECURRENT" localSheetId="19" hidden="1">#REF!</definedName>
    <definedName name="EQRATECURRENT" localSheetId="17" hidden="1">#REF!</definedName>
    <definedName name="EQRATECURRENT" localSheetId="1" hidden="1">#REF!</definedName>
    <definedName name="EQRATECURRENT" localSheetId="4" hidden="1">#REF!</definedName>
    <definedName name="EQRATETEXAS" localSheetId="5" hidden="1">#REF!</definedName>
    <definedName name="EQRATETEXAS" localSheetId="18" hidden="1">#REF!</definedName>
    <definedName name="EQRATETEXAS" localSheetId="19" hidden="1">#REF!</definedName>
    <definedName name="EQRATETEXAS" localSheetId="17" hidden="1">#REF!</definedName>
    <definedName name="EQRATETEXAS" localSheetId="1" hidden="1">#REF!</definedName>
    <definedName name="EQRATETEXAS" localSheetId="4" hidden="1">#REF!</definedName>
    <definedName name="esnrc39c1_values" localSheetId="5" hidden="1">{"AT","COMPANIES",TRUE}</definedName>
    <definedName name="esnrc39c1_values" localSheetId="13" hidden="1">{"AT","COMPANIES",TRUE}</definedName>
    <definedName name="esnrc39c1_values" localSheetId="2" hidden="1">{"AT","COMPANIES",TRUE}</definedName>
    <definedName name="esnrc39c1_values" localSheetId="18" hidden="1">{"AT","COMPANIES",TRUE}</definedName>
    <definedName name="esnrc39c1_values" localSheetId="19" hidden="1">{"AT","COMPANIES",TRUE}</definedName>
    <definedName name="esnrc39c1_values" localSheetId="17" hidden="1">{"AT","COMPANIES",TRUE}</definedName>
    <definedName name="esnrc39c1_values" localSheetId="1" hidden="1">{"AT","COMPANIES",TRUE}</definedName>
    <definedName name="esnrc39c1_values" localSheetId="0" hidden="1">{"AT","COMPANIES",TRUE}</definedName>
    <definedName name="esnrc39c1_values" localSheetId="4" hidden="1">{"AT","COMPANIES",TRUE}</definedName>
    <definedName name="esnrc39c1_values" localSheetId="3" hidden="1">{"AT","COMPANIES",TRUE}</definedName>
    <definedName name="ev.Calculation" hidden="1">-4105</definedName>
    <definedName name="ev.Initialized" hidden="1">FALSE</definedName>
    <definedName name="EV__LASTREFTIME__" hidden="1">39953.3372337963</definedName>
    <definedName name="FACRATE" localSheetId="5" hidden="1">#REF!</definedName>
    <definedName name="FACRATE" localSheetId="18" hidden="1">#REF!</definedName>
    <definedName name="FACRATE" localSheetId="19" hidden="1">#REF!</definedName>
    <definedName name="FACRATE" localSheetId="17" hidden="1">#REF!</definedName>
    <definedName name="FACRATE" localSheetId="1" hidden="1">#REF!</definedName>
    <definedName name="FACRATE" localSheetId="4" hidden="1">#REF!</definedName>
    <definedName name="fdfghdf" localSheetId="5" hidden="1">{"inputs raw data",#N/A,TRUE,"INPUT"}</definedName>
    <definedName name="fdfghdf" localSheetId="13" hidden="1">{"inputs raw data",#N/A,TRUE,"INPUT"}</definedName>
    <definedName name="fdfghdf" localSheetId="2" hidden="1">{"inputs raw data",#N/A,TRUE,"INPUT"}</definedName>
    <definedName name="fdfghdf" localSheetId="18" hidden="1">{"inputs raw data",#N/A,TRUE,"INPUT"}</definedName>
    <definedName name="fdfghdf" localSheetId="19" hidden="1">{"inputs raw data",#N/A,TRUE,"INPUT"}</definedName>
    <definedName name="fdfghdf" localSheetId="17" hidden="1">{"inputs raw data",#N/A,TRUE,"INPUT"}</definedName>
    <definedName name="fdfghdf" localSheetId="1" hidden="1">{"inputs raw data",#N/A,TRUE,"INPUT"}</definedName>
    <definedName name="fdfghdf" localSheetId="0" hidden="1">{"inputs raw data",#N/A,TRUE,"INPUT"}</definedName>
    <definedName name="fdfghdf" localSheetId="4" hidden="1">{"inputs raw data",#N/A,TRUE,"INPUT"}</definedName>
    <definedName name="fdfghdf" localSheetId="3" hidden="1">{"inputs raw data",#N/A,TRUE,"INPUT"}</definedName>
    <definedName name="fgh" localSheetId="5" hidden="1">#REF!</definedName>
    <definedName name="fgh" localSheetId="16" hidden="1">#REF!</definedName>
    <definedName name="fgh" localSheetId="18" hidden="1">#REF!</definedName>
    <definedName name="fgh" localSheetId="14" hidden="1">#REF!</definedName>
    <definedName name="fgh" localSheetId="19" hidden="1">#REF!</definedName>
    <definedName name="fgh" localSheetId="17" hidden="1">#REF!</definedName>
    <definedName name="fgh" localSheetId="1" hidden="1">#REF!</definedName>
    <definedName name="fgh" localSheetId="4" hidden="1">#REF!</definedName>
    <definedName name="FLOORLOCK" localSheetId="5" hidden="1">#REF!</definedName>
    <definedName name="FLOORLOCK" localSheetId="18" hidden="1">#REF!</definedName>
    <definedName name="FLOORLOCK" localSheetId="19" hidden="1">#REF!</definedName>
    <definedName name="FLOORLOCK" localSheetId="17" hidden="1">#REF!</definedName>
    <definedName name="FLOORLOCK" localSheetId="1" hidden="1">#REF!</definedName>
    <definedName name="FLOORLOCK" localSheetId="4" hidden="1">#REF!</definedName>
    <definedName name="FloorLock2" localSheetId="5" hidden="1">#REF!</definedName>
    <definedName name="FloorLock2" localSheetId="18" hidden="1">#REF!</definedName>
    <definedName name="FloorLock2" localSheetId="19" hidden="1">#REF!</definedName>
    <definedName name="FloorLock2" localSheetId="17" hidden="1">#REF!</definedName>
    <definedName name="FloorLock2" localSheetId="1" hidden="1">#REF!</definedName>
    <definedName name="FloorLock2" localSheetId="4" hidden="1">#REF!</definedName>
    <definedName name="FLOORPRIME" localSheetId="5" hidden="1">#REF!</definedName>
    <definedName name="FLOORPRIME" localSheetId="18" hidden="1">#REF!</definedName>
    <definedName name="FLOORPRIME" localSheetId="19" hidden="1">#REF!</definedName>
    <definedName name="FLOORPRIME" localSheetId="17" hidden="1">#REF!</definedName>
    <definedName name="FLOORPRIME" localSheetId="1" hidden="1">#REF!</definedName>
    <definedName name="FLOORPRIME" localSheetId="4" hidden="1">#REF!</definedName>
    <definedName name="FloorPRIME2" localSheetId="5" hidden="1">#REF!</definedName>
    <definedName name="FloorPRIME2" localSheetId="18" hidden="1">#REF!</definedName>
    <definedName name="FloorPRIME2" localSheetId="19" hidden="1">#REF!</definedName>
    <definedName name="FloorPRIME2" localSheetId="17" hidden="1">#REF!</definedName>
    <definedName name="FloorPRIME2" localSheetId="1" hidden="1">#REF!</definedName>
    <definedName name="FloorPRIME2" localSheetId="4" hidden="1">#REF!</definedName>
    <definedName name="gf" localSheetId="5" hidden="1">#REF!</definedName>
    <definedName name="gf" localSheetId="18" hidden="1">#REF!</definedName>
    <definedName name="gf" localSheetId="19" hidden="1">#REF!</definedName>
    <definedName name="gf" localSheetId="17" hidden="1">#REF!</definedName>
    <definedName name="gf" localSheetId="1" hidden="1">#REF!</definedName>
    <definedName name="gf" localSheetId="4" hidden="1">#REF!</definedName>
    <definedName name="hn.ExtDb" hidden="1">FALSE</definedName>
    <definedName name="hn.ModelType" hidden="1">"DEAL"</definedName>
    <definedName name="hn.ModelVersion" hidden="1">1</definedName>
    <definedName name="hn.NoUpload" hidden="1">0</definedName>
    <definedName name="hod" localSheetId="5"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8" hidden="1">{#N/A,#N/A,FALSE,"TS";#N/A,#N/A,FALSE,"Combo";#N/A,#N/A,FALSE,"FAIR";#N/A,#N/A,FALSE,"RBC";#N/A,#N/A,FALSE,"xxxx";#N/A,#N/A,FALSE,"A_D";#N/A,#N/A,FALSE,"WACC";#N/A,#N/A,FALSE,"DCF";#N/A,#N/A,FALSE,"LBO";#N/A,#N/A,FALSE,"AcqMults";#N/A,#N/A,FALSE,"CompMults"}</definedName>
    <definedName name="hod" localSheetId="19" hidden="1">{#N/A,#N/A,FALSE,"TS";#N/A,#N/A,FALSE,"Combo";#N/A,#N/A,FALSE,"FAIR";#N/A,#N/A,FALSE,"RBC";#N/A,#N/A,FALSE,"xxxx";#N/A,#N/A,FALSE,"A_D";#N/A,#N/A,FALSE,"WACC";#N/A,#N/A,FALSE,"DCF";#N/A,#N/A,FALSE,"LBO";#N/A,#N/A,FALSE,"AcqMults";#N/A,#N/A,FALSE,"CompMults"}</definedName>
    <definedName name="hod" localSheetId="17"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d" localSheetId="4" hidden="1">{#N/A,#N/A,FALSE,"TS";#N/A,#N/A,FALSE,"Combo";#N/A,#N/A,FALSE,"FAIR";#N/A,#N/A,FALSE,"RBC";#N/A,#N/A,FALSE,"xxxx";#N/A,#N/A,FALSE,"A_D";#N/A,#N/A,FALSE,"WACC";#N/A,#N/A,FALSE,"DCF";#N/A,#N/A,FALSE,"LBO";#N/A,#N/A,FALSE,"AcqMults";#N/A,#N/A,FALSE,"CompMults"}</definedName>
    <definedName name="hod" localSheetId="3" hidden="1">{#N/A,#N/A,FALSE,"TS";#N/A,#N/A,FALSE,"Combo";#N/A,#N/A,FALSE,"FAIR";#N/A,#N/A,FALSE,"RBC";#N/A,#N/A,FALSE,"xxxx";#N/A,#N/A,FALSE,"A_D";#N/A,#N/A,FALSE,"WACC";#N/A,#N/A,FALSE,"DCF";#N/A,#N/A,FALSE,"LBO";#N/A,#N/A,FALSE,"AcqMults";#N/A,#N/A,FALSE,"CompMults"}</definedName>
    <definedName name="houy" localSheetId="5" hidden="1">{#N/A,#N/A,FALSE,"AD_Purchase";#N/A,#N/A,FALSE,"Credit";#N/A,#N/A,FALSE,"PF Acquisition";#N/A,#N/A,FALSE,"PF Offering"}</definedName>
    <definedName name="houy" localSheetId="13" hidden="1">{#N/A,#N/A,FALSE,"AD_Purchase";#N/A,#N/A,FALSE,"Credit";#N/A,#N/A,FALSE,"PF Acquisition";#N/A,#N/A,FALSE,"PF Offering"}</definedName>
    <definedName name="houy" localSheetId="2" hidden="1">{#N/A,#N/A,FALSE,"AD_Purchase";#N/A,#N/A,FALSE,"Credit";#N/A,#N/A,FALSE,"PF Acquisition";#N/A,#N/A,FALSE,"PF Offering"}</definedName>
    <definedName name="houy" localSheetId="18" hidden="1">{#N/A,#N/A,FALSE,"AD_Purchase";#N/A,#N/A,FALSE,"Credit";#N/A,#N/A,FALSE,"PF Acquisition";#N/A,#N/A,FALSE,"PF Offering"}</definedName>
    <definedName name="houy" localSheetId="19" hidden="1">{#N/A,#N/A,FALSE,"AD_Purchase";#N/A,#N/A,FALSE,"Credit";#N/A,#N/A,FALSE,"PF Acquisition";#N/A,#N/A,FALSE,"PF Offering"}</definedName>
    <definedName name="houy" localSheetId="17"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ouy" localSheetId="4" hidden="1">{#N/A,#N/A,FALSE,"AD_Purchase";#N/A,#N/A,FALSE,"Credit";#N/A,#N/A,FALSE,"PF Acquisition";#N/A,#N/A,FALSE,"PF Offering"}</definedName>
    <definedName name="houy" localSheetId="3"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5" hidden="1">#REF!</definedName>
    <definedName name="IQSSheet3B2" localSheetId="18" hidden="1">#REF!</definedName>
    <definedName name="IQSSheet3B2" localSheetId="19" hidden="1">#REF!</definedName>
    <definedName name="IQSSheet3B2" localSheetId="17" hidden="1">#REF!</definedName>
    <definedName name="IQSSheet3B2" localSheetId="1" hidden="1">#REF!</definedName>
    <definedName name="IQSSheet3B2" localSheetId="4" hidden="1">#REF!</definedName>
    <definedName name="IsColHidden" hidden="1">FALSE</definedName>
    <definedName name="IsLTMColHidden" hidden="1">FALSE</definedName>
    <definedName name="JEV" localSheetId="5"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8" hidden="1">{"assumptions",#N/A,FALSE,"Assumption Summary";"proforma97",#N/A,FALSE,"97 pro forma";"sensitivity97",#N/A,FALSE,"97 sensitivity ";"proforma98",#N/A,FALSE,"98 pro forma";"sensitivity98",#N/A,FALSE,"98 sensitivity"}</definedName>
    <definedName name="JEV" localSheetId="19" hidden="1">{"assumptions",#N/A,FALSE,"Assumption Summary";"proforma97",#N/A,FALSE,"97 pro forma";"sensitivity97",#N/A,FALSE,"97 sensitivity ";"proforma98",#N/A,FALSE,"98 pro forma";"sensitivity98",#N/A,FALSE,"98 sensitivity"}</definedName>
    <definedName name="JEV" localSheetId="17"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EV" localSheetId="4" hidden="1">{"assumptions",#N/A,FALSE,"Assumption Summary";"proforma97",#N/A,FALSE,"97 pro forma";"sensitivity97",#N/A,FALSE,"97 sensitivity ";"proforma98",#N/A,FALSE,"98 pro forma";"sensitivity98",#N/A,FALSE,"98 sensitivity"}</definedName>
    <definedName name="JEV" localSheetId="3" hidden="1">{"assumptions",#N/A,FALSE,"Assumption Summary";"proforma97",#N/A,FALSE,"97 pro forma";"sensitivity97",#N/A,FALSE,"97 sensitivity ";"proforma98",#N/A,FALSE,"98 pro forma";"sensitivity98",#N/A,FALSE,"98 sensitivity"}</definedName>
    <definedName name="jf" localSheetId="5"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8" hidden="1">{#N/A,#N/A,FALSE,"Sum A (1)";#N/A,#N/A,FALSE,"Sum A (2)";#N/A,#N/A,FALSE,"KPI A";#N/A,#N/A,FALSE,"EN A";#N/A,#N/A,FALSE,"HU A";#N/A,#N/A,FALSE,"PO A";#N/A,#N/A,FALSE,"DE A";#N/A,#N/A,FALSE,"CR A";#N/A,#N/A,FALSE,"CZ A";#N/A,#N/A,FALSE,"FR A";#N/A,#N/A,FALSE,"RO A";#N/A,#N/A,FALSE,"CP A"}</definedName>
    <definedName name="jf" localSheetId="19" hidden="1">{#N/A,#N/A,FALSE,"Sum A (1)";#N/A,#N/A,FALSE,"Sum A (2)";#N/A,#N/A,FALSE,"KPI A";#N/A,#N/A,FALSE,"EN A";#N/A,#N/A,FALSE,"HU A";#N/A,#N/A,FALSE,"PO A";#N/A,#N/A,FALSE,"DE A";#N/A,#N/A,FALSE,"CR A";#N/A,#N/A,FALSE,"CZ A";#N/A,#N/A,FALSE,"FR A";#N/A,#N/A,FALSE,"RO A";#N/A,#N/A,FALSE,"CP A"}</definedName>
    <definedName name="jf" localSheetId="17"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f" localSheetId="4" hidden="1">{#N/A,#N/A,FALSE,"Sum A (1)";#N/A,#N/A,FALSE,"Sum A (2)";#N/A,#N/A,FALSE,"KPI A";#N/A,#N/A,FALSE,"EN A";#N/A,#N/A,FALSE,"HU A";#N/A,#N/A,FALSE,"PO A";#N/A,#N/A,FALSE,"DE A";#N/A,#N/A,FALSE,"CR A";#N/A,#N/A,FALSE,"CZ A";#N/A,#N/A,FALSE,"FR A";#N/A,#N/A,FALSE,"RO A";#N/A,#N/A,FALSE,"CP A"}</definedName>
    <definedName name="jf" localSheetId="3" hidden="1">{#N/A,#N/A,FALSE,"Sum A (1)";#N/A,#N/A,FALSE,"Sum A (2)";#N/A,#N/A,FALSE,"KPI A";#N/A,#N/A,FALSE,"EN A";#N/A,#N/A,FALSE,"HU A";#N/A,#N/A,FALSE,"PO A";#N/A,#N/A,FALSE,"DE A";#N/A,#N/A,FALSE,"CR A";#N/A,#N/A,FALSE,"CZ A";#N/A,#N/A,FALSE,"FR A";#N/A,#N/A,FALSE,"RO A";#N/A,#N/A,FALSE,"CP A"}</definedName>
    <definedName name="JJG" localSheetId="5"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8" hidden="1">{"cred comp",#N/A,FALSE,"Comparable Credit Analysis";"IS",#N/A,FALSE,"IS";"Sensitivity",#N/A,FALSE,"Sensitivity";"BS",#N/A,FALSE,"BS";"Bond Summary",#N/A,FALSE,"B Summary";"AD",#N/A,FALSE,"Accretion";"NAV",#N/A,FALSE,"NAV";"SU",#N/A,FALSE,"S&amp;U";"acq. study",#N/A,FALSE,"Acq. Study";"F Charges",#N/A,FALSE,"Fixed Charges"}</definedName>
    <definedName name="JJG" localSheetId="19" hidden="1">{"cred comp",#N/A,FALSE,"Comparable Credit Analysis";"IS",#N/A,FALSE,"IS";"Sensitivity",#N/A,FALSE,"Sensitivity";"BS",#N/A,FALSE,"BS";"Bond Summary",#N/A,FALSE,"B Summary";"AD",#N/A,FALSE,"Accretion";"NAV",#N/A,FALSE,"NAV";"SU",#N/A,FALSE,"S&amp;U";"acq. study",#N/A,FALSE,"Acq. Study";"F Charges",#N/A,FALSE,"Fixed Charges"}</definedName>
    <definedName name="JJG" localSheetId="17"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 localSheetId="4" hidden="1">{"cred comp",#N/A,FALSE,"Comparable Credit Analysis";"IS",#N/A,FALSE,"IS";"Sensitivity",#N/A,FALSE,"Sensitivity";"BS",#N/A,FALSE,"BS";"Bond Summary",#N/A,FALSE,"B Summary";"AD",#N/A,FALSE,"Accretion";"NAV",#N/A,FALSE,"NAV";"SU",#N/A,FALSE,"S&amp;U";"acq. study",#N/A,FALSE,"Acq. Study";"F Charges",#N/A,FALSE,"Fixed Charges"}</definedName>
    <definedName name="JJG" localSheetId="3" hidden="1">{"cred comp",#N/A,FALSE,"Comparable Credit Analysis";"IS",#N/A,FALSE,"IS";"Sensitivity",#N/A,FALSE,"Sensitivity";"BS",#N/A,FALSE,"BS";"Bond Summary",#N/A,FALSE,"B Summary";"AD",#N/A,FALSE,"Accretion";"NAV",#N/A,FALSE,"NAV";"SU",#N/A,FALSE,"S&amp;U";"acq. study",#N/A,FALSE,"Acq. Study";"F Charges",#N/A,FALSE,"Fixed Charges"}</definedName>
    <definedName name="JJG_1" localSheetId="5"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8" hidden="1">{"cred comp",#N/A,FALSE,"Comparable Credit Analysis";"IS",#N/A,FALSE,"IS";"Sensitivity",#N/A,FALSE,"Sensitivity";"BS",#N/A,FALSE,"BS";"Bond Summary",#N/A,FALSE,"B Summary";"AD",#N/A,FALSE,"Accretion";"NAV",#N/A,FALSE,"NAV";"SU",#N/A,FALSE,"S&amp;U";"acq. study",#N/A,FALSE,"Acq. Study";"F Charges",#N/A,FALSE,"Fixed Charges"}</definedName>
    <definedName name="JJG_1" localSheetId="19" hidden="1">{"cred comp",#N/A,FALSE,"Comparable Credit Analysis";"IS",#N/A,FALSE,"IS";"Sensitivity",#N/A,FALSE,"Sensitivity";"BS",#N/A,FALSE,"BS";"Bond Summary",#N/A,FALSE,"B Summary";"AD",#N/A,FALSE,"Accretion";"NAV",#N/A,FALSE,"NAV";"SU",#N/A,FALSE,"S&amp;U";"acq. study",#N/A,FALSE,"Acq. Study";"F Charges",#N/A,FALSE,"Fixed Charges"}</definedName>
    <definedName name="JJG_1" localSheetId="17"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4" hidden="1">{"cred comp",#N/A,FALSE,"Comparable Credit Analysis";"IS",#N/A,FALSE,"IS";"Sensitivity",#N/A,FALSE,"Sensitivity";"BS",#N/A,FALSE,"BS";"Bond Summary",#N/A,FALSE,"B Summary";"AD",#N/A,FALSE,"Accretion";"NAV",#N/A,FALSE,"NAV";"SU",#N/A,FALSE,"S&amp;U";"acq. study",#N/A,FALSE,"Acq. Study";"F Charges",#N/A,FALSE,"Fixed Charges"}</definedName>
    <definedName name="JJG_1" localSheetId="3" hidden="1">{"cred comp",#N/A,FALSE,"Comparable Credit Analysis";"IS",#N/A,FALSE,"IS";"Sensitivity",#N/A,FALSE,"Sensitivity";"BS",#N/A,FALSE,"BS";"Bond Summary",#N/A,FALSE,"B Summary";"AD",#N/A,FALSE,"Accretion";"NAV",#N/A,FALSE,"NAV";"SU",#N/A,FALSE,"S&amp;U";"acq. study",#N/A,FALSE,"Acq. Study";"F Charges",#N/A,FALSE,"Fixed Charges"}</definedName>
    <definedName name="JJG_2" localSheetId="5"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8" hidden="1">{"cred comp",#N/A,FALSE,"Comparable Credit Analysis";"IS",#N/A,FALSE,"IS";"Sensitivity",#N/A,FALSE,"Sensitivity";"BS",#N/A,FALSE,"BS";"Bond Summary",#N/A,FALSE,"B Summary";"AD",#N/A,FALSE,"Accretion";"NAV",#N/A,FALSE,"NAV";"SU",#N/A,FALSE,"S&amp;U";"acq. study",#N/A,FALSE,"Acq. Study";"F Charges",#N/A,FALSE,"Fixed Charges"}</definedName>
    <definedName name="JJG_2" localSheetId="19" hidden="1">{"cred comp",#N/A,FALSE,"Comparable Credit Analysis";"IS",#N/A,FALSE,"IS";"Sensitivity",#N/A,FALSE,"Sensitivity";"BS",#N/A,FALSE,"BS";"Bond Summary",#N/A,FALSE,"B Summary";"AD",#N/A,FALSE,"Accretion";"NAV",#N/A,FALSE,"NAV";"SU",#N/A,FALSE,"S&amp;U";"acq. study",#N/A,FALSE,"Acq. Study";"F Charges",#N/A,FALSE,"Fixed Charges"}</definedName>
    <definedName name="JJG_2" localSheetId="17"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4" hidden="1">{"cred comp",#N/A,FALSE,"Comparable Credit Analysis";"IS",#N/A,FALSE,"IS";"Sensitivity",#N/A,FALSE,"Sensitivity";"BS",#N/A,FALSE,"BS";"Bond Summary",#N/A,FALSE,"B Summary";"AD",#N/A,FALSE,"Accretion";"NAV",#N/A,FALSE,"NAV";"SU",#N/A,FALSE,"S&amp;U";"acq. study",#N/A,FALSE,"Acq. Study";"F Charges",#N/A,FALSE,"Fixed Charges"}</definedName>
    <definedName name="JJG_2" localSheetId="3" hidden="1">{"cred comp",#N/A,FALSE,"Comparable Credit Analysis";"IS",#N/A,FALSE,"IS";"Sensitivity",#N/A,FALSE,"Sensitivity";"BS",#N/A,FALSE,"BS";"Bond Summary",#N/A,FALSE,"B Summary";"AD",#N/A,FALSE,"Accretion";"NAV",#N/A,FALSE,"NAV";"SU",#N/A,FALSE,"S&amp;U";"acq. study",#N/A,FALSE,"Acq. Study";"F Charges",#N/A,FALSE,"Fixed Charges"}</definedName>
    <definedName name="JJG_3" localSheetId="5"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8" hidden="1">{"cred comp",#N/A,FALSE,"Comparable Credit Analysis";"IS",#N/A,FALSE,"IS";"Sensitivity",#N/A,FALSE,"Sensitivity";"BS",#N/A,FALSE,"BS";"Bond Summary",#N/A,FALSE,"B Summary";"AD",#N/A,FALSE,"Accretion";"NAV",#N/A,FALSE,"NAV";"SU",#N/A,FALSE,"S&amp;U";"acq. study",#N/A,FALSE,"Acq. Study";"F Charges",#N/A,FALSE,"Fixed Charges"}</definedName>
    <definedName name="JJG_3" localSheetId="19" hidden="1">{"cred comp",#N/A,FALSE,"Comparable Credit Analysis";"IS",#N/A,FALSE,"IS";"Sensitivity",#N/A,FALSE,"Sensitivity";"BS",#N/A,FALSE,"BS";"Bond Summary",#N/A,FALSE,"B Summary";"AD",#N/A,FALSE,"Accretion";"NAV",#N/A,FALSE,"NAV";"SU",#N/A,FALSE,"S&amp;U";"acq. study",#N/A,FALSE,"Acq. Study";"F Charges",#N/A,FALSE,"Fixed Charges"}</definedName>
    <definedName name="JJG_3" localSheetId="17"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4" hidden="1">{"cred comp",#N/A,FALSE,"Comparable Credit Analysis";"IS",#N/A,FALSE,"IS";"Sensitivity",#N/A,FALSE,"Sensitivity";"BS",#N/A,FALSE,"BS";"Bond Summary",#N/A,FALSE,"B Summary";"AD",#N/A,FALSE,"Accretion";"NAV",#N/A,FALSE,"NAV";"SU",#N/A,FALSE,"S&amp;U";"acq. study",#N/A,FALSE,"Acq. Study";"F Charges",#N/A,FALSE,"Fixed Charges"}</definedName>
    <definedName name="JJG_3" localSheetId="3" hidden="1">{"cred comp",#N/A,FALSE,"Comparable Credit Analysis";"IS",#N/A,FALSE,"IS";"Sensitivity",#N/A,FALSE,"Sensitivity";"BS",#N/A,FALSE,"BS";"Bond Summary",#N/A,FALSE,"B Summary";"AD",#N/A,FALSE,"Accretion";"NAV",#N/A,FALSE,"NAV";"SU",#N/A,FALSE,"S&amp;U";"acq. study",#N/A,FALSE,"Acq. Study";"F Charges",#N/A,FALSE,"Fixed Charges"}</definedName>
    <definedName name="JJG_4" localSheetId="5"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8" hidden="1">{"cred comp",#N/A,FALSE,"Comparable Credit Analysis";"IS",#N/A,FALSE,"IS";"Sensitivity",#N/A,FALSE,"Sensitivity";"BS",#N/A,FALSE,"BS";"Bond Summary",#N/A,FALSE,"B Summary";"AD",#N/A,FALSE,"Accretion";"NAV",#N/A,FALSE,"NAV";"SU",#N/A,FALSE,"S&amp;U";"acq. study",#N/A,FALSE,"Acq. Study";"F Charges",#N/A,FALSE,"Fixed Charges"}</definedName>
    <definedName name="JJG_4" localSheetId="19" hidden="1">{"cred comp",#N/A,FALSE,"Comparable Credit Analysis";"IS",#N/A,FALSE,"IS";"Sensitivity",#N/A,FALSE,"Sensitivity";"BS",#N/A,FALSE,"BS";"Bond Summary",#N/A,FALSE,"B Summary";"AD",#N/A,FALSE,"Accretion";"NAV",#N/A,FALSE,"NAV";"SU",#N/A,FALSE,"S&amp;U";"acq. study",#N/A,FALSE,"Acq. Study";"F Charges",#N/A,FALSE,"Fixed Charges"}</definedName>
    <definedName name="JJG_4" localSheetId="17"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4" hidden="1">{"cred comp",#N/A,FALSE,"Comparable Credit Analysis";"IS",#N/A,FALSE,"IS";"Sensitivity",#N/A,FALSE,"Sensitivity";"BS",#N/A,FALSE,"BS";"Bond Summary",#N/A,FALSE,"B Summary";"AD",#N/A,FALSE,"Accretion";"NAV",#N/A,FALSE,"NAV";"SU",#N/A,FALSE,"S&amp;U";"acq. study",#N/A,FALSE,"Acq. Study";"F Charges",#N/A,FALSE,"Fixed Charges"}</definedName>
    <definedName name="JJG_4" localSheetId="3" hidden="1">{"cred comp",#N/A,FALSE,"Comparable Credit Analysis";"IS",#N/A,FALSE,"IS";"Sensitivity",#N/A,FALSE,"Sensitivity";"BS",#N/A,FALSE,"BS";"Bond Summary",#N/A,FALSE,"B Summary";"AD",#N/A,FALSE,"Accretion";"NAV",#N/A,FALSE,"NAV";"SU",#N/A,FALSE,"S&amp;U";"acq. study",#N/A,FALSE,"Acq. Study";"F Charges",#N/A,FALSE,"Fixed Charges"}</definedName>
    <definedName name="JJG_5" localSheetId="5"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8" hidden="1">{"cred comp",#N/A,FALSE,"Comparable Credit Analysis";"IS",#N/A,FALSE,"IS";"Sensitivity",#N/A,FALSE,"Sensitivity";"BS",#N/A,FALSE,"BS";"Bond Summary",#N/A,FALSE,"B Summary";"AD",#N/A,FALSE,"Accretion";"NAV",#N/A,FALSE,"NAV";"SU",#N/A,FALSE,"S&amp;U";"acq. study",#N/A,FALSE,"Acq. Study";"F Charges",#N/A,FALSE,"Fixed Charges"}</definedName>
    <definedName name="JJG_5" localSheetId="19" hidden="1">{"cred comp",#N/A,FALSE,"Comparable Credit Analysis";"IS",#N/A,FALSE,"IS";"Sensitivity",#N/A,FALSE,"Sensitivity";"BS",#N/A,FALSE,"BS";"Bond Summary",#N/A,FALSE,"B Summary";"AD",#N/A,FALSE,"Accretion";"NAV",#N/A,FALSE,"NAV";"SU",#N/A,FALSE,"S&amp;U";"acq. study",#N/A,FALSE,"Acq. Study";"F Charges",#N/A,FALSE,"Fixed Charges"}</definedName>
    <definedName name="JJG_5" localSheetId="17"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4" hidden="1">{"cred comp",#N/A,FALSE,"Comparable Credit Analysis";"IS",#N/A,FALSE,"IS";"Sensitivity",#N/A,FALSE,"Sensitivity";"BS",#N/A,FALSE,"BS";"Bond Summary",#N/A,FALSE,"B Summary";"AD",#N/A,FALSE,"Accretion";"NAV",#N/A,FALSE,"NAV";"SU",#N/A,FALSE,"S&amp;U";"acq. study",#N/A,FALSE,"Acq. Study";"F Charges",#N/A,FALSE,"Fixed Charges"}</definedName>
    <definedName name="JJG_5" localSheetId="3" hidden="1">{"cred comp",#N/A,FALSE,"Comparable Credit Analysis";"IS",#N/A,FALSE,"IS";"Sensitivity",#N/A,FALSE,"Sensitivity";"BS",#N/A,FALSE,"BS";"Bond Summary",#N/A,FALSE,"B Summary";"AD",#N/A,FALSE,"Accretion";"NAV",#N/A,FALSE,"NAV";"SU",#N/A,FALSE,"S&amp;U";"acq. study",#N/A,FALSE,"Acq. Study";"F Charges",#N/A,FALSE,"Fixed Charges"}</definedName>
    <definedName name="jjjj" localSheetId="5"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8" hidden="1">{"Assumptions",#N/A,FALSE,"Sheet1";"Main Report",#N/A,FALSE,"Sheet1";"Results",#N/A,FALSE,"Sheet1";"Advances",#N/A,FALSE,"Sheet1"}</definedName>
    <definedName name="jjjj" localSheetId="19" hidden="1">{"Assumptions",#N/A,FALSE,"Sheet1";"Main Report",#N/A,FALSE,"Sheet1";"Results",#N/A,FALSE,"Sheet1";"Advances",#N/A,FALSE,"Sheet1"}</definedName>
    <definedName name="jjjj" localSheetId="17"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jjjj" localSheetId="4" hidden="1">{"Assumptions",#N/A,FALSE,"Sheet1";"Main Report",#N/A,FALSE,"Sheet1";"Results",#N/A,FALSE,"Sheet1";"Advances",#N/A,FALSE,"Sheet1"}</definedName>
    <definedName name="jjjj" localSheetId="3" hidden="1">{"Assumptions",#N/A,FALSE,"Sheet1";"Main Report",#N/A,FALSE,"Sheet1";"Results",#N/A,FALSE,"Sheet1";"Advances",#N/A,FALSE,"Sheet1"}</definedName>
    <definedName name="l" localSheetId="5"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8" hidden="1">{"common_pl",#N/A,FALSE,"Commonized PL";"analyst",#N/A,FALSE,"Budget to Analyst";"sec",#N/A,FALSE,"SEC PL";"summary",#N/A,FALSE,"Summary";"detail",#N/A,FALSE,"Detail"}</definedName>
    <definedName name="l" localSheetId="19" hidden="1">{"common_pl",#N/A,FALSE,"Commonized PL";"analyst",#N/A,FALSE,"Budget to Analyst";"sec",#N/A,FALSE,"SEC PL";"summary",#N/A,FALSE,"Summary";"detail",#N/A,FALSE,"Detail"}</definedName>
    <definedName name="l" localSheetId="17"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 localSheetId="4" hidden="1">{"common_pl",#N/A,FALSE,"Commonized PL";"analyst",#N/A,FALSE,"Budget to Analyst";"sec",#N/A,FALSE,"SEC PL";"summary",#N/A,FALSE,"Summary";"detail",#N/A,FALSE,"Detail"}</definedName>
    <definedName name="l" localSheetId="3" hidden="1">{"common_pl",#N/A,FALSE,"Commonized PL";"analyst",#N/A,FALSE,"Budget to Analyst";"sec",#N/A,FALSE,"SEC PL";"summary",#N/A,FALSE,"Summary";"detail",#N/A,FALSE,"Detail"}</definedName>
    <definedName name="LCES34109736" localSheetId="5" hidden="1">#REF!</definedName>
    <definedName name="LCES34109736" localSheetId="18" hidden="1">#REF!</definedName>
    <definedName name="LCES34109736" localSheetId="19" hidden="1">#REF!</definedName>
    <definedName name="LCES34109736" localSheetId="17" hidden="1">#REF!</definedName>
    <definedName name="LCES34109736" localSheetId="1" hidden="1">#REF!</definedName>
    <definedName name="LCES34109736" localSheetId="4" hidden="1">#REF!</definedName>
    <definedName name="LCLEQTBL" localSheetId="5" hidden="1">#REF!</definedName>
    <definedName name="LCLEQTBL" localSheetId="18" hidden="1">#REF!</definedName>
    <definedName name="LCLEQTBL" localSheetId="19" hidden="1">#REF!</definedName>
    <definedName name="LCLEQTBL" localSheetId="17" hidden="1">#REF!</definedName>
    <definedName name="LCLEQTBL" localSheetId="1" hidden="1">#REF!</definedName>
    <definedName name="LCLEQTBL" localSheetId="4" hidden="1">#REF!</definedName>
    <definedName name="lcline1" localSheetId="5" hidden="1">#REF!,#REF!,#REF!,#REF!,#REF!</definedName>
    <definedName name="lcline1" localSheetId="18" hidden="1">#REF!,#REF!,#REF!,#REF!,#REF!</definedName>
    <definedName name="lcline1" localSheetId="19" hidden="1">#REF!,#REF!,#REF!,#REF!,#REF!</definedName>
    <definedName name="lcline1" localSheetId="17" hidden="1">#REF!,#REF!,#REF!,#REF!,#REF!</definedName>
    <definedName name="lcline1" localSheetId="1" hidden="1">#REF!,#REF!,#REF!,#REF!,#REF!</definedName>
    <definedName name="lcline1" localSheetId="4" hidden="1">#REF!,#REF!,#REF!,#REF!,#REF!</definedName>
    <definedName name="LEQTBL" localSheetId="5" hidden="1">#REF!</definedName>
    <definedName name="LEQTBL" localSheetId="18" hidden="1">#REF!</definedName>
    <definedName name="LEQTBL" localSheetId="19" hidden="1">#REF!</definedName>
    <definedName name="LEQTBL" localSheetId="17" hidden="1">#REF!</definedName>
    <definedName name="LEQTBL" localSheetId="1" hidden="1">#REF!</definedName>
    <definedName name="LEQTBL" localSheetId="4" hidden="1">#REF!</definedName>
    <definedName name="LIBORLOCK" localSheetId="5" hidden="1">#REF!</definedName>
    <definedName name="LIBORLOCK" localSheetId="18" hidden="1">#REF!</definedName>
    <definedName name="LIBORLOCK" localSheetId="19" hidden="1">#REF!</definedName>
    <definedName name="LIBORLOCK" localSheetId="17" hidden="1">#REF!</definedName>
    <definedName name="LIBORLOCK" localSheetId="1" hidden="1">#REF!</definedName>
    <definedName name="LIBORLOCK" localSheetId="4" hidden="1">#REF!</definedName>
    <definedName name="LIBORLock2" localSheetId="5" hidden="1">#REF!</definedName>
    <definedName name="LIBORLock2" localSheetId="18" hidden="1">#REF!</definedName>
    <definedName name="LIBORLock2" localSheetId="19" hidden="1">#REF!</definedName>
    <definedName name="LIBORLock2" localSheetId="17" hidden="1">#REF!</definedName>
    <definedName name="LIBORLock2" localSheetId="1" hidden="1">#REF!</definedName>
    <definedName name="LIBORLock2" localSheetId="4" hidden="1">#REF!</definedName>
    <definedName name="LiquidityExp" localSheetId="5" hidden="1">#REF!</definedName>
    <definedName name="LiquidityExp" localSheetId="18" hidden="1">#REF!</definedName>
    <definedName name="LiquidityExp" localSheetId="19" hidden="1">#REF!</definedName>
    <definedName name="LiquidityExp" localSheetId="17" hidden="1">#REF!</definedName>
    <definedName name="LiquidityExp" localSheetId="1" hidden="1">#REF!</definedName>
    <definedName name="LiquidityExp" localSheetId="4" hidden="1">#REF!</definedName>
    <definedName name="ListOffset" hidden="1">1</definedName>
    <definedName name="LLRRATECAPA" localSheetId="5" hidden="1">#REF!</definedName>
    <definedName name="LLRRATECAPA" localSheetId="18" hidden="1">#REF!</definedName>
    <definedName name="LLRRATECAPA" localSheetId="19" hidden="1">#REF!</definedName>
    <definedName name="LLRRATECAPA" localSheetId="17" hidden="1">#REF!</definedName>
    <definedName name="LLRRATECAPA" localSheetId="1" hidden="1">#REF!</definedName>
    <definedName name="LLRRATECAPA" localSheetId="4" hidden="1">#REF!</definedName>
    <definedName name="LLRRATECURRENT" localSheetId="5" hidden="1">#REF!</definedName>
    <definedName name="LLRRATECURRENT" localSheetId="18" hidden="1">#REF!</definedName>
    <definedName name="LLRRATECURRENT" localSheetId="19" hidden="1">#REF!</definedName>
    <definedName name="LLRRATECURRENT" localSheetId="17" hidden="1">#REF!</definedName>
    <definedName name="LLRRATECURRENT" localSheetId="1" hidden="1">#REF!</definedName>
    <definedName name="LLRRATECURRENT" localSheetId="4" hidden="1">#REF!</definedName>
    <definedName name="LN6231554316" localSheetId="5" hidden="1">#REF!</definedName>
    <definedName name="LN6231554316" localSheetId="18" hidden="1">#REF!</definedName>
    <definedName name="LN6231554316" localSheetId="19" hidden="1">#REF!</definedName>
    <definedName name="LN6231554316" localSheetId="17" hidden="1">#REF!</definedName>
    <definedName name="LN6231554316" localSheetId="1" hidden="1">#REF!</definedName>
    <definedName name="LN6231554316" localSheetId="4" hidden="1">#REF!</definedName>
    <definedName name="LN62513154387" localSheetId="5" hidden="1">#REF!</definedName>
    <definedName name="LN62513154387" localSheetId="18" hidden="1">#REF!</definedName>
    <definedName name="LN62513154387" localSheetId="19" hidden="1">#REF!</definedName>
    <definedName name="LN62513154387" localSheetId="17" hidden="1">#REF!</definedName>
    <definedName name="LN62513154387" localSheetId="1" hidden="1">#REF!</definedName>
    <definedName name="LN62513154387" localSheetId="4" hidden="1">#REF!</definedName>
    <definedName name="LN62513155227" localSheetId="5" hidden="1">#REF!</definedName>
    <definedName name="LN62513155227" localSheetId="18" hidden="1">#REF!</definedName>
    <definedName name="LN62513155227" localSheetId="19" hidden="1">#REF!</definedName>
    <definedName name="LN62513155227" localSheetId="17" hidden="1">#REF!</definedName>
    <definedName name="LN62513155227" localSheetId="1" hidden="1">#REF!</definedName>
    <definedName name="LN62513155227" localSheetId="4" hidden="1">#REF!</definedName>
    <definedName name="LN62516321509" localSheetId="5" hidden="1">#REF!</definedName>
    <definedName name="LN62516321509" localSheetId="18" hidden="1">#REF!</definedName>
    <definedName name="LN62516321509" localSheetId="19" hidden="1">#REF!</definedName>
    <definedName name="LN62516321509" localSheetId="17" hidden="1">#REF!</definedName>
    <definedName name="LN62516321509" localSheetId="1" hidden="1">#REF!</definedName>
    <definedName name="LN62516321509" localSheetId="4" hidden="1">#REF!</definedName>
    <definedName name="LN62914241690" localSheetId="5" hidden="1">#REF!</definedName>
    <definedName name="LN62914241690" localSheetId="18" hidden="1">#REF!</definedName>
    <definedName name="LN62914241690" localSheetId="19" hidden="1">#REF!</definedName>
    <definedName name="LN62914241690" localSheetId="17" hidden="1">#REF!</definedName>
    <definedName name="LN62914241690" localSheetId="1" hidden="1">#REF!</definedName>
    <definedName name="LN62914241690" localSheetId="4" hidden="1">#REF!</definedName>
    <definedName name="LNBSL6231554316" localSheetId="5" hidden="1">#REF!</definedName>
    <definedName name="LNBSL6231554316" localSheetId="18" hidden="1">#REF!</definedName>
    <definedName name="LNBSL6231554316" localSheetId="19" hidden="1">#REF!</definedName>
    <definedName name="LNBSL6231554316" localSheetId="17" hidden="1">#REF!</definedName>
    <definedName name="LNBSL6231554316" localSheetId="1" hidden="1">#REF!</definedName>
    <definedName name="LNBSL6231554316" localSheetId="4" hidden="1">#REF!</definedName>
    <definedName name="LNBSL62513154387" localSheetId="5" hidden="1">#REF!</definedName>
    <definedName name="LNBSL62513154387" localSheetId="18" hidden="1">#REF!</definedName>
    <definedName name="LNBSL62513154387" localSheetId="19" hidden="1">#REF!</definedName>
    <definedName name="LNBSL62513154387" localSheetId="17" hidden="1">#REF!</definedName>
    <definedName name="LNBSL62513154387" localSheetId="1" hidden="1">#REF!</definedName>
    <definedName name="LNBSL62513154387" localSheetId="4" hidden="1">#REF!</definedName>
    <definedName name="LNBSL62513155227" localSheetId="5" hidden="1">#REF!</definedName>
    <definedName name="LNBSL62513155227" localSheetId="18" hidden="1">#REF!</definedName>
    <definedName name="LNBSL62513155227" localSheetId="19" hidden="1">#REF!</definedName>
    <definedName name="LNBSL62513155227" localSheetId="17" hidden="1">#REF!</definedName>
    <definedName name="LNBSL62513155227" localSheetId="1" hidden="1">#REF!</definedName>
    <definedName name="LNBSL62513155227" localSheetId="4" hidden="1">#REF!</definedName>
    <definedName name="LNBSL62516321509" localSheetId="5" hidden="1">#REF!</definedName>
    <definedName name="LNBSL62516321509" localSheetId="18" hidden="1">#REF!</definedName>
    <definedName name="LNBSL62516321509" localSheetId="19" hidden="1">#REF!</definedName>
    <definedName name="LNBSL62516321509" localSheetId="17" hidden="1">#REF!</definedName>
    <definedName name="LNBSL62516321509" localSheetId="1" hidden="1">#REF!</definedName>
    <definedName name="LNBSL62516321509" localSheetId="4" hidden="1">#REF!</definedName>
    <definedName name="LNBSL62914241690" localSheetId="5" hidden="1">#REF!</definedName>
    <definedName name="LNBSL62914241690" localSheetId="18" hidden="1">#REF!</definedName>
    <definedName name="LNBSL62914241690" localSheetId="19" hidden="1">#REF!</definedName>
    <definedName name="LNBSL62914241690" localSheetId="17" hidden="1">#REF!</definedName>
    <definedName name="LNBSL62914241690" localSheetId="1" hidden="1">#REF!</definedName>
    <definedName name="LNBSL62914241690" localSheetId="4" hidden="1">#REF!</definedName>
    <definedName name="LNBSU6231554316" localSheetId="5" hidden="1">#REF!</definedName>
    <definedName name="LNBSU6231554316" localSheetId="18" hidden="1">#REF!</definedName>
    <definedName name="LNBSU6231554316" localSheetId="19" hidden="1">#REF!</definedName>
    <definedName name="LNBSU6231554316" localSheetId="17" hidden="1">#REF!</definedName>
    <definedName name="LNBSU6231554316" localSheetId="1" hidden="1">#REF!</definedName>
    <definedName name="LNBSU6231554316" localSheetId="4" hidden="1">#REF!</definedName>
    <definedName name="LNBSU62513154387" localSheetId="5" hidden="1">#REF!</definedName>
    <definedName name="LNBSU62513154387" localSheetId="18" hidden="1">#REF!</definedName>
    <definedName name="LNBSU62513154387" localSheetId="19" hidden="1">#REF!</definedName>
    <definedName name="LNBSU62513154387" localSheetId="17" hidden="1">#REF!</definedName>
    <definedName name="LNBSU62513154387" localSheetId="1" hidden="1">#REF!</definedName>
    <definedName name="LNBSU62513154387" localSheetId="4" hidden="1">#REF!</definedName>
    <definedName name="LNBSU62513155227" localSheetId="5" hidden="1">#REF!</definedName>
    <definedName name="LNBSU62513155227" localSheetId="18" hidden="1">#REF!</definedName>
    <definedName name="LNBSU62513155227" localSheetId="19" hidden="1">#REF!</definedName>
    <definedName name="LNBSU62513155227" localSheetId="17" hidden="1">#REF!</definedName>
    <definedName name="LNBSU62513155227" localSheetId="1" hidden="1">#REF!</definedName>
    <definedName name="LNBSU62513155227" localSheetId="4" hidden="1">#REF!</definedName>
    <definedName name="LNBSU62516321509" localSheetId="5" hidden="1">#REF!</definedName>
    <definedName name="LNBSU62516321509" localSheetId="18" hidden="1">#REF!</definedName>
    <definedName name="LNBSU62516321509" localSheetId="19" hidden="1">#REF!</definedName>
    <definedName name="LNBSU62516321509" localSheetId="17" hidden="1">#REF!</definedName>
    <definedName name="LNBSU62516321509" localSheetId="1" hidden="1">#REF!</definedName>
    <definedName name="LNBSU62516321509" localSheetId="4" hidden="1">#REF!</definedName>
    <definedName name="LNBSU62914241690" localSheetId="5" hidden="1">#REF!</definedName>
    <definedName name="LNBSU62914241690" localSheetId="18" hidden="1">#REF!</definedName>
    <definedName name="LNBSU62914241690" localSheetId="19" hidden="1">#REF!</definedName>
    <definedName name="LNBSU62914241690" localSheetId="17" hidden="1">#REF!</definedName>
    <definedName name="LNBSU62914241690" localSheetId="1" hidden="1">#REF!</definedName>
    <definedName name="LNBSU62914241690" localSheetId="4" hidden="1">#REF!</definedName>
    <definedName name="LNEBSL6231554316" localSheetId="5" hidden="1">#REF!</definedName>
    <definedName name="LNEBSL6231554316" localSheetId="18" hidden="1">#REF!</definedName>
    <definedName name="LNEBSL6231554316" localSheetId="19" hidden="1">#REF!</definedName>
    <definedName name="LNEBSL6231554316" localSheetId="17" hidden="1">#REF!</definedName>
    <definedName name="LNEBSL6231554316" localSheetId="1" hidden="1">#REF!</definedName>
    <definedName name="LNEBSL6231554316" localSheetId="4" hidden="1">#REF!</definedName>
    <definedName name="LNEBSL62513154387" localSheetId="5" hidden="1">#REF!</definedName>
    <definedName name="LNEBSL62513154387" localSheetId="18" hidden="1">#REF!</definedName>
    <definedName name="LNEBSL62513154387" localSheetId="19" hidden="1">#REF!</definedName>
    <definedName name="LNEBSL62513154387" localSheetId="17" hidden="1">#REF!</definedName>
    <definedName name="LNEBSL62513154387" localSheetId="1" hidden="1">#REF!</definedName>
    <definedName name="LNEBSL62513154387" localSheetId="4" hidden="1">#REF!</definedName>
    <definedName name="LNEBSL62513155227" localSheetId="5" hidden="1">#REF!</definedName>
    <definedName name="LNEBSL62513155227" localSheetId="18" hidden="1">#REF!</definedName>
    <definedName name="LNEBSL62513155227" localSheetId="19" hidden="1">#REF!</definedName>
    <definedName name="LNEBSL62513155227" localSheetId="17" hidden="1">#REF!</definedName>
    <definedName name="LNEBSL62513155227" localSheetId="1" hidden="1">#REF!</definedName>
    <definedName name="LNEBSL62513155227" localSheetId="4" hidden="1">#REF!</definedName>
    <definedName name="LNEBSL62516321509" localSheetId="5" hidden="1">#REF!</definedName>
    <definedName name="LNEBSL62516321509" localSheetId="18" hidden="1">#REF!</definedName>
    <definedName name="LNEBSL62516321509" localSheetId="19" hidden="1">#REF!</definedName>
    <definedName name="LNEBSL62516321509" localSheetId="17" hidden="1">#REF!</definedName>
    <definedName name="LNEBSL62516321509" localSheetId="1" hidden="1">#REF!</definedName>
    <definedName name="LNEBSL62516321509" localSheetId="4" hidden="1">#REF!</definedName>
    <definedName name="LNEBSL62914241690" localSheetId="5" hidden="1">#REF!</definedName>
    <definedName name="LNEBSL62914241690" localSheetId="18" hidden="1">#REF!</definedName>
    <definedName name="LNEBSL62914241690" localSheetId="19" hidden="1">#REF!</definedName>
    <definedName name="LNEBSL62914241690" localSheetId="17" hidden="1">#REF!</definedName>
    <definedName name="LNEBSL62914241690" localSheetId="1" hidden="1">#REF!</definedName>
    <definedName name="LNEBSL62914241690" localSheetId="4" hidden="1">#REF!</definedName>
    <definedName name="LNEBSU6231554316" localSheetId="5" hidden="1">#REF!</definedName>
    <definedName name="LNEBSU6231554316" localSheetId="18" hidden="1">#REF!</definedName>
    <definedName name="LNEBSU6231554316" localSheetId="19" hidden="1">#REF!</definedName>
    <definedName name="LNEBSU6231554316" localSheetId="17" hidden="1">#REF!</definedName>
    <definedName name="LNEBSU6231554316" localSheetId="1" hidden="1">#REF!</definedName>
    <definedName name="LNEBSU6231554316" localSheetId="4" hidden="1">#REF!</definedName>
    <definedName name="LNEBSU62513154387" localSheetId="5" hidden="1">#REF!</definedName>
    <definedName name="LNEBSU62513154387" localSheetId="18" hidden="1">#REF!</definedName>
    <definedName name="LNEBSU62513154387" localSheetId="19" hidden="1">#REF!</definedName>
    <definedName name="LNEBSU62513154387" localSheetId="17" hidden="1">#REF!</definedName>
    <definedName name="LNEBSU62513154387" localSheetId="1" hidden="1">#REF!</definedName>
    <definedName name="LNEBSU62513154387" localSheetId="4" hidden="1">#REF!</definedName>
    <definedName name="LNEBSU62513155227" localSheetId="5" hidden="1">#REF!</definedName>
    <definedName name="LNEBSU62513155227" localSheetId="18" hidden="1">#REF!</definedName>
    <definedName name="LNEBSU62513155227" localSheetId="19" hidden="1">#REF!</definedName>
    <definedName name="LNEBSU62513155227" localSheetId="17" hidden="1">#REF!</definedName>
    <definedName name="LNEBSU62513155227" localSheetId="1" hidden="1">#REF!</definedName>
    <definedName name="LNEBSU62513155227" localSheetId="4" hidden="1">#REF!</definedName>
    <definedName name="LNEBSU62516321509" localSheetId="5" hidden="1">#REF!</definedName>
    <definedName name="LNEBSU62516321509" localSheetId="18" hidden="1">#REF!</definedName>
    <definedName name="LNEBSU62516321509" localSheetId="19" hidden="1">#REF!</definedName>
    <definedName name="LNEBSU62516321509" localSheetId="17" hidden="1">#REF!</definedName>
    <definedName name="LNEBSU62516321509" localSheetId="1" hidden="1">#REF!</definedName>
    <definedName name="LNEBSU62516321509" localSheetId="4" hidden="1">#REF!</definedName>
    <definedName name="LNEBSU62914241690" localSheetId="5" hidden="1">#REF!</definedName>
    <definedName name="LNEBSU62914241690" localSheetId="18" hidden="1">#REF!</definedName>
    <definedName name="LNEBSU62914241690" localSheetId="19" hidden="1">#REF!</definedName>
    <definedName name="LNEBSU62914241690" localSheetId="17" hidden="1">#REF!</definedName>
    <definedName name="LNEBSU62914241690" localSheetId="1" hidden="1">#REF!</definedName>
    <definedName name="LNEBSU62914241690" localSheetId="4" hidden="1">#REF!</definedName>
    <definedName name="LNEIS6231554316" localSheetId="5" hidden="1">#REF!</definedName>
    <definedName name="LNEIS6231554316" localSheetId="18" hidden="1">#REF!</definedName>
    <definedName name="LNEIS6231554316" localSheetId="19" hidden="1">#REF!</definedName>
    <definedName name="LNEIS6231554316" localSheetId="17" hidden="1">#REF!</definedName>
    <definedName name="LNEIS6231554316" localSheetId="1" hidden="1">#REF!</definedName>
    <definedName name="LNEIS6231554316" localSheetId="4" hidden="1">#REF!</definedName>
    <definedName name="LNEIS62513154387" localSheetId="5" hidden="1">#REF!</definedName>
    <definedName name="LNEIS62513154387" localSheetId="18" hidden="1">#REF!</definedName>
    <definedName name="LNEIS62513154387" localSheetId="19" hidden="1">#REF!</definedName>
    <definedName name="LNEIS62513154387" localSheetId="17" hidden="1">#REF!</definedName>
    <definedName name="LNEIS62513154387" localSheetId="1" hidden="1">#REF!</definedName>
    <definedName name="LNEIS62513154387" localSheetId="4" hidden="1">#REF!</definedName>
    <definedName name="LNEIS62513155227" localSheetId="5" hidden="1">#REF!</definedName>
    <definedName name="LNEIS62513155227" localSheetId="18" hidden="1">#REF!</definedName>
    <definedName name="LNEIS62513155227" localSheetId="19" hidden="1">#REF!</definedName>
    <definedName name="LNEIS62513155227" localSheetId="17" hidden="1">#REF!</definedName>
    <definedName name="LNEIS62513155227" localSheetId="1" hidden="1">#REF!</definedName>
    <definedName name="LNEIS62513155227" localSheetId="4" hidden="1">#REF!</definedName>
    <definedName name="LNEIS62516321509" localSheetId="5" hidden="1">#REF!</definedName>
    <definedName name="LNEIS62516321509" localSheetId="18" hidden="1">#REF!</definedName>
    <definedName name="LNEIS62516321509" localSheetId="19" hidden="1">#REF!</definedName>
    <definedName name="LNEIS62516321509" localSheetId="17" hidden="1">#REF!</definedName>
    <definedName name="LNEIS62516321509" localSheetId="1" hidden="1">#REF!</definedName>
    <definedName name="LNEIS62516321509" localSheetId="4" hidden="1">#REF!</definedName>
    <definedName name="LNEIS62914241690" localSheetId="5" hidden="1">#REF!</definedName>
    <definedName name="LNEIS62914241690" localSheetId="18" hidden="1">#REF!</definedName>
    <definedName name="LNEIS62914241690" localSheetId="19" hidden="1">#REF!</definedName>
    <definedName name="LNEIS62914241690" localSheetId="17" hidden="1">#REF!</definedName>
    <definedName name="LNEIS62914241690" localSheetId="1" hidden="1">#REF!</definedName>
    <definedName name="LNEIS62914241690" localSheetId="4" hidden="1">#REF!</definedName>
    <definedName name="LNES2107294445" localSheetId="5" hidden="1">#REF!</definedName>
    <definedName name="LNES2107294445" localSheetId="18" hidden="1">#REF!</definedName>
    <definedName name="LNES2107294445" localSheetId="19" hidden="1">#REF!</definedName>
    <definedName name="LNES2107294445" localSheetId="17" hidden="1">#REF!</definedName>
    <definedName name="LNES2107294445" localSheetId="1" hidden="1">#REF!</definedName>
    <definedName name="LNES2107294445" localSheetId="4" hidden="1">#REF!</definedName>
    <definedName name="LNES551064370" localSheetId="5" hidden="1">#REF!</definedName>
    <definedName name="LNES551064370" localSheetId="18" hidden="1">#REF!</definedName>
    <definedName name="LNES551064370" localSheetId="19" hidden="1">#REF!</definedName>
    <definedName name="LNES551064370" localSheetId="17" hidden="1">#REF!</definedName>
    <definedName name="LNES551064370" localSheetId="1" hidden="1">#REF!</definedName>
    <definedName name="LNES551064370" localSheetId="4" hidden="1">#REF!</definedName>
    <definedName name="LNES5910314600" localSheetId="5" hidden="1">#REF!</definedName>
    <definedName name="LNES5910314600" localSheetId="18" hidden="1">#REF!</definedName>
    <definedName name="LNES5910314600" localSheetId="17" hidden="1">#REF!</definedName>
    <definedName name="LNES5910314600" localSheetId="1" hidden="1">#REF!</definedName>
    <definedName name="LNES5910314600" localSheetId="4" hidden="1">#REF!</definedName>
    <definedName name="LNES6231554316" localSheetId="5" hidden="1">#REF!</definedName>
    <definedName name="LNES6231554316" localSheetId="18" hidden="1">#REF!</definedName>
    <definedName name="LNES6231554316" localSheetId="17" hidden="1">#REF!</definedName>
    <definedName name="LNES6231554316" localSheetId="1" hidden="1">#REF!</definedName>
    <definedName name="LNES6231554316" localSheetId="4" hidden="1">#REF!</definedName>
    <definedName name="LNES62513154387" localSheetId="5" hidden="1">#REF!</definedName>
    <definedName name="LNES62513154387" localSheetId="18" hidden="1">#REF!</definedName>
    <definedName name="LNES62513154387" localSheetId="17" hidden="1">#REF!</definedName>
    <definedName name="LNES62513154387" localSheetId="1" hidden="1">#REF!</definedName>
    <definedName name="LNES62513154387" localSheetId="4" hidden="1">#REF!</definedName>
    <definedName name="LNES62513155227" localSheetId="5" hidden="1">#REF!</definedName>
    <definedName name="LNES62513155227" localSheetId="18" hidden="1">#REF!</definedName>
    <definedName name="LNES62513155227" localSheetId="17" hidden="1">#REF!</definedName>
    <definedName name="LNES62513155227" localSheetId="1" hidden="1">#REF!</definedName>
    <definedName name="LNES62513155227" localSheetId="4" hidden="1">#REF!</definedName>
    <definedName name="LNES62516321509" localSheetId="5" hidden="1">#REF!</definedName>
    <definedName name="LNES62516321509" localSheetId="18" hidden="1">#REF!</definedName>
    <definedName name="LNES62516321509" localSheetId="17" hidden="1">#REF!</definedName>
    <definedName name="LNES62516321509" localSheetId="1" hidden="1">#REF!</definedName>
    <definedName name="LNES62516321509" localSheetId="4" hidden="1">#REF!</definedName>
    <definedName name="LNES62914241690" localSheetId="5" hidden="1">#REF!</definedName>
    <definedName name="LNES62914241690" localSheetId="18" hidden="1">#REF!</definedName>
    <definedName name="LNES62914241690" localSheetId="17" hidden="1">#REF!</definedName>
    <definedName name="LNES62914241690" localSheetId="1" hidden="1">#REF!</definedName>
    <definedName name="LNES62914241690" localSheetId="4" hidden="1">#REF!</definedName>
    <definedName name="LNES6814412133" localSheetId="5" hidden="1">#REF!</definedName>
    <definedName name="LNES6814412133" localSheetId="18" hidden="1">#REF!</definedName>
    <definedName name="LNES6814412133" localSheetId="17" hidden="1">#REF!</definedName>
    <definedName name="LNES6814412133" localSheetId="1" hidden="1">#REF!</definedName>
    <definedName name="LNES6814412133" localSheetId="4" hidden="1">#REF!</definedName>
    <definedName name="LNIS6231554316" localSheetId="5" hidden="1">#REF!</definedName>
    <definedName name="LNIS6231554316" localSheetId="18" hidden="1">#REF!</definedName>
    <definedName name="LNIS6231554316" localSheetId="19" hidden="1">#REF!</definedName>
    <definedName name="LNIS6231554316" localSheetId="17" hidden="1">#REF!</definedName>
    <definedName name="LNIS6231554316" localSheetId="1" hidden="1">#REF!</definedName>
    <definedName name="LNIS6231554316" localSheetId="4" hidden="1">#REF!</definedName>
    <definedName name="LNIS62513154387" localSheetId="5" hidden="1">#REF!</definedName>
    <definedName name="LNIS62513154387" localSheetId="18" hidden="1">#REF!</definedName>
    <definedName name="LNIS62513154387" localSheetId="19" hidden="1">#REF!</definedName>
    <definedName name="LNIS62513154387" localSheetId="17" hidden="1">#REF!</definedName>
    <definedName name="LNIS62513154387" localSheetId="1" hidden="1">#REF!</definedName>
    <definedName name="LNIS62513154387" localSheetId="4" hidden="1">#REF!</definedName>
    <definedName name="LNIS62513155227" localSheetId="5" hidden="1">#REF!</definedName>
    <definedName name="LNIS62513155227" localSheetId="18" hidden="1">#REF!</definedName>
    <definedName name="LNIS62513155227" localSheetId="19" hidden="1">#REF!</definedName>
    <definedName name="LNIS62513155227" localSheetId="17" hidden="1">#REF!</definedName>
    <definedName name="LNIS62513155227" localSheetId="1" hidden="1">#REF!</definedName>
    <definedName name="LNIS62513155227" localSheetId="4" hidden="1">#REF!</definedName>
    <definedName name="LNIS62516321509" localSheetId="5" hidden="1">#REF!</definedName>
    <definedName name="LNIS62516321509" localSheetId="18" hidden="1">#REF!</definedName>
    <definedName name="LNIS62516321509" localSheetId="19" hidden="1">#REF!</definedName>
    <definedName name="LNIS62516321509" localSheetId="17" hidden="1">#REF!</definedName>
    <definedName name="LNIS62516321509" localSheetId="1" hidden="1">#REF!</definedName>
    <definedName name="LNIS62516321509" localSheetId="4" hidden="1">#REF!</definedName>
    <definedName name="LNIS62914241690" localSheetId="5" hidden="1">#REF!</definedName>
    <definedName name="LNIS62914241690" localSheetId="18" hidden="1">#REF!</definedName>
    <definedName name="LNIS62914241690" localSheetId="19" hidden="1">#REF!</definedName>
    <definedName name="LNIS62914241690" localSheetId="17" hidden="1">#REF!</definedName>
    <definedName name="LNIS62914241690" localSheetId="1" hidden="1">#REF!</definedName>
    <definedName name="LNIS62914241690" localSheetId="4" hidden="1">#REF!</definedName>
    <definedName name="LNNBSL6231554316" localSheetId="5" hidden="1">#REF!</definedName>
    <definedName name="LNNBSL6231554316" localSheetId="18" hidden="1">#REF!</definedName>
    <definedName name="LNNBSL6231554316" localSheetId="19" hidden="1">#REF!</definedName>
    <definedName name="LNNBSL6231554316" localSheetId="17" hidden="1">#REF!</definedName>
    <definedName name="LNNBSL6231554316" localSheetId="1" hidden="1">#REF!</definedName>
    <definedName name="LNNBSL6231554316" localSheetId="4" hidden="1">#REF!</definedName>
    <definedName name="LNNBSL62513154387" localSheetId="5" hidden="1">#REF!</definedName>
    <definedName name="LNNBSL62513154387" localSheetId="18" hidden="1">#REF!</definedName>
    <definedName name="LNNBSL62513154387" localSheetId="19" hidden="1">#REF!</definedName>
    <definedName name="LNNBSL62513154387" localSheetId="17" hidden="1">#REF!</definedName>
    <definedName name="LNNBSL62513154387" localSheetId="1" hidden="1">#REF!</definedName>
    <definedName name="LNNBSL62513154387" localSheetId="4" hidden="1">#REF!</definedName>
    <definedName name="LNNBSL62513155227" localSheetId="5" hidden="1">#REF!</definedName>
    <definedName name="LNNBSL62513155227" localSheetId="18" hidden="1">#REF!</definedName>
    <definedName name="LNNBSL62513155227" localSheetId="19" hidden="1">#REF!</definedName>
    <definedName name="LNNBSL62513155227" localSheetId="17" hidden="1">#REF!</definedName>
    <definedName name="LNNBSL62513155227" localSheetId="1" hidden="1">#REF!</definedName>
    <definedName name="LNNBSL62513155227" localSheetId="4" hidden="1">#REF!</definedName>
    <definedName name="LNNBSL62516321509" localSheetId="5" hidden="1">#REF!</definedName>
    <definedName name="LNNBSL62516321509" localSheetId="18" hidden="1">#REF!</definedName>
    <definedName name="LNNBSL62516321509" localSheetId="19" hidden="1">#REF!</definedName>
    <definedName name="LNNBSL62516321509" localSheetId="17" hidden="1">#REF!</definedName>
    <definedName name="LNNBSL62516321509" localSheetId="1" hidden="1">#REF!</definedName>
    <definedName name="LNNBSL62516321509" localSheetId="4" hidden="1">#REF!</definedName>
    <definedName name="LNNBSL62914241690" localSheetId="5" hidden="1">#REF!</definedName>
    <definedName name="LNNBSL62914241690" localSheetId="18" hidden="1">#REF!</definedName>
    <definedName name="LNNBSL62914241690" localSheetId="19" hidden="1">#REF!</definedName>
    <definedName name="LNNBSL62914241690" localSheetId="17" hidden="1">#REF!</definedName>
    <definedName name="LNNBSL62914241690" localSheetId="1" hidden="1">#REF!</definedName>
    <definedName name="LNNBSL62914241690" localSheetId="4" hidden="1">#REF!</definedName>
    <definedName name="LNNBSU6231554316" localSheetId="5" hidden="1">#REF!</definedName>
    <definedName name="LNNBSU6231554316" localSheetId="18" hidden="1">#REF!</definedName>
    <definedName name="LNNBSU6231554316" localSheetId="19" hidden="1">#REF!</definedName>
    <definedName name="LNNBSU6231554316" localSheetId="17" hidden="1">#REF!</definedName>
    <definedName name="LNNBSU6231554316" localSheetId="1" hidden="1">#REF!</definedName>
    <definedName name="LNNBSU6231554316" localSheetId="4" hidden="1">#REF!</definedName>
    <definedName name="LNNBSU62513154387" localSheetId="5" hidden="1">#REF!</definedName>
    <definedName name="LNNBSU62513154387" localSheetId="18" hidden="1">#REF!</definedName>
    <definedName name="LNNBSU62513154387" localSheetId="19" hidden="1">#REF!</definedName>
    <definedName name="LNNBSU62513154387" localSheetId="17" hidden="1">#REF!</definedName>
    <definedName name="LNNBSU62513154387" localSheetId="1" hidden="1">#REF!</definedName>
    <definedName name="LNNBSU62513154387" localSheetId="4" hidden="1">#REF!</definedName>
    <definedName name="LNNBSU62513155227" localSheetId="5" hidden="1">#REF!</definedName>
    <definedName name="LNNBSU62513155227" localSheetId="18" hidden="1">#REF!</definedName>
    <definedName name="LNNBSU62513155227" localSheetId="19" hidden="1">#REF!</definedName>
    <definedName name="LNNBSU62513155227" localSheetId="17" hidden="1">#REF!</definedName>
    <definedName name="LNNBSU62513155227" localSheetId="1" hidden="1">#REF!</definedName>
    <definedName name="LNNBSU62513155227" localSheetId="4" hidden="1">#REF!</definedName>
    <definedName name="LNNBSU62516321509" localSheetId="5" hidden="1">#REF!</definedName>
    <definedName name="LNNBSU62516321509" localSheetId="18" hidden="1">#REF!</definedName>
    <definedName name="LNNBSU62516321509" localSheetId="19" hidden="1">#REF!</definedName>
    <definedName name="LNNBSU62516321509" localSheetId="17" hidden="1">#REF!</definedName>
    <definedName name="LNNBSU62516321509" localSheetId="1" hidden="1">#REF!</definedName>
    <definedName name="LNNBSU62516321509" localSheetId="4" hidden="1">#REF!</definedName>
    <definedName name="LNNBSU62914241690" localSheetId="5" hidden="1">#REF!</definedName>
    <definedName name="LNNBSU62914241690" localSheetId="18" hidden="1">#REF!</definedName>
    <definedName name="LNNBSU62914241690" localSheetId="19" hidden="1">#REF!</definedName>
    <definedName name="LNNBSU62914241690" localSheetId="17" hidden="1">#REF!</definedName>
    <definedName name="LNNBSU62914241690" localSheetId="1" hidden="1">#REF!</definedName>
    <definedName name="LNNBSU62914241690" localSheetId="4" hidden="1">#REF!</definedName>
    <definedName name="LNNIS6231554316" localSheetId="5" hidden="1">#REF!</definedName>
    <definedName name="LNNIS6231554316" localSheetId="18" hidden="1">#REF!</definedName>
    <definedName name="LNNIS6231554316" localSheetId="19" hidden="1">#REF!</definedName>
    <definedName name="LNNIS6231554316" localSheetId="17" hidden="1">#REF!</definedName>
    <definedName name="LNNIS6231554316" localSheetId="1" hidden="1">#REF!</definedName>
    <definedName name="LNNIS6231554316" localSheetId="4" hidden="1">#REF!</definedName>
    <definedName name="LNNIS62513154387" localSheetId="5" hidden="1">#REF!</definedName>
    <definedName name="LNNIS62513154387" localSheetId="18" hidden="1">#REF!</definedName>
    <definedName name="LNNIS62513154387" localSheetId="19" hidden="1">#REF!</definedName>
    <definedName name="LNNIS62513154387" localSheetId="17" hidden="1">#REF!</definedName>
    <definedName name="LNNIS62513154387" localSheetId="1" hidden="1">#REF!</definedName>
    <definedName name="LNNIS62513154387" localSheetId="4" hidden="1">#REF!</definedName>
    <definedName name="LNNIS62513155227" localSheetId="5" hidden="1">#REF!</definedName>
    <definedName name="LNNIS62513155227" localSheetId="18" hidden="1">#REF!</definedName>
    <definedName name="LNNIS62513155227" localSheetId="19" hidden="1">#REF!</definedName>
    <definedName name="LNNIS62513155227" localSheetId="17" hidden="1">#REF!</definedName>
    <definedName name="LNNIS62513155227" localSheetId="1" hidden="1">#REF!</definedName>
    <definedName name="LNNIS62513155227" localSheetId="4" hidden="1">#REF!</definedName>
    <definedName name="LNNIS62516321509" localSheetId="5" hidden="1">#REF!</definedName>
    <definedName name="LNNIS62516321509" localSheetId="18" hidden="1">#REF!</definedName>
    <definedName name="LNNIS62516321509" localSheetId="19" hidden="1">#REF!</definedName>
    <definedName name="LNNIS62516321509" localSheetId="17" hidden="1">#REF!</definedName>
    <definedName name="LNNIS62516321509" localSheetId="1" hidden="1">#REF!</definedName>
    <definedName name="LNNIS62516321509" localSheetId="4" hidden="1">#REF!</definedName>
    <definedName name="LNNIS62914241690" localSheetId="5" hidden="1">#REF!</definedName>
    <definedName name="LNNIS62914241690" localSheetId="18" hidden="1">#REF!</definedName>
    <definedName name="LNNIS62914241690" localSheetId="19" hidden="1">#REF!</definedName>
    <definedName name="LNNIS62914241690" localSheetId="17" hidden="1">#REF!</definedName>
    <definedName name="LNNIS62914241690" localSheetId="1" hidden="1">#REF!</definedName>
    <definedName name="LNNIS62914241690" localSheetId="4" hidden="1">#REF!</definedName>
    <definedName name="loanline1" localSheetId="5" hidden="1">#REF!,#REF!,#REF!,#REF!,#REF!</definedName>
    <definedName name="loanline1" localSheetId="18" hidden="1">#REF!,#REF!,#REF!,#REF!,#REF!</definedName>
    <definedName name="loanline1" localSheetId="19" hidden="1">#REF!,#REF!,#REF!,#REF!,#REF!</definedName>
    <definedName name="loanline1" localSheetId="17" hidden="1">#REF!,#REF!,#REF!,#REF!,#REF!</definedName>
    <definedName name="loanline1" localSheetId="1" hidden="1">#REF!,#REF!,#REF!,#REF!,#REF!</definedName>
    <definedName name="loanline1" localSheetId="4" hidden="1">#REF!,#REF!,#REF!,#REF!,#REF!</definedName>
    <definedName name="mmm" localSheetId="5"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8" hidden="1">{"Analysis1Q95",#N/A,FALSE,"Japan";"Analysis2Q95",#N/A,FALSE,"Japan";"Analysis1H95",#N/A,FALSE,"Japan";"Data",#N/A,FALSE,"Japan";"Margin Summary",#N/A,FALSE,"Japan";"Sales Summary",#N/A,FALSE,"Japan"}</definedName>
    <definedName name="mmm" localSheetId="19" hidden="1">{"Analysis1Q95",#N/A,FALSE,"Japan";"Analysis2Q95",#N/A,FALSE,"Japan";"Analysis1H95",#N/A,FALSE,"Japan";"Data",#N/A,FALSE,"Japan";"Margin Summary",#N/A,FALSE,"Japan";"Sales Summary",#N/A,FALSE,"Japan"}</definedName>
    <definedName name="mmm" localSheetId="17"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mm" localSheetId="4" hidden="1">{"Analysis1Q95",#N/A,FALSE,"Japan";"Analysis2Q95",#N/A,FALSE,"Japan";"Analysis1H95",#N/A,FALSE,"Japan";"Data",#N/A,FALSE,"Japan";"Margin Summary",#N/A,FALSE,"Japan";"Sales Summary",#N/A,FALSE,"Japan"}</definedName>
    <definedName name="mmm" localSheetId="3" hidden="1">{"Analysis1Q95",#N/A,FALSE,"Japan";"Analysis2Q95",#N/A,FALSE,"Japan";"Analysis1H95",#N/A,FALSE,"Japan";"Data",#N/A,FALSE,"Japan";"Margin Summary",#N/A,FALSE,"Japan";"Sales Summary",#N/A,FALSE,"Japan"}</definedName>
    <definedName name="MTG182715124602" localSheetId="5" hidden="1">#REF!</definedName>
    <definedName name="MTG182715124602" localSheetId="18" hidden="1">#REF!</definedName>
    <definedName name="MTG182715124602" localSheetId="19" hidden="1">#REF!</definedName>
    <definedName name="MTG182715124602" localSheetId="17" hidden="1">#REF!</definedName>
    <definedName name="MTG182715124602" localSheetId="1" hidden="1">#REF!</definedName>
    <definedName name="MTG182715124602" localSheetId="4" hidden="1">#REF!</definedName>
    <definedName name="MTG282715124602" localSheetId="5" hidden="1">#REF!</definedName>
    <definedName name="MTG282715124602" localSheetId="18" hidden="1">#REF!</definedName>
    <definedName name="MTG282715124602" localSheetId="19" hidden="1">#REF!</definedName>
    <definedName name="MTG282715124602" localSheetId="17" hidden="1">#REF!</definedName>
    <definedName name="MTG282715124602" localSheetId="1" hidden="1">#REF!</definedName>
    <definedName name="MTG282715124602" localSheetId="4" hidden="1">#REF!</definedName>
    <definedName name="MTG82714404809" localSheetId="5" hidden="1">#REF!</definedName>
    <definedName name="MTG82714404809" localSheetId="18" hidden="1">#REF!</definedName>
    <definedName name="MTG82714404809" localSheetId="19" hidden="1">#REF!</definedName>
    <definedName name="MTG82714404809" localSheetId="17" hidden="1">#REF!</definedName>
    <definedName name="MTG82714404809" localSheetId="1" hidden="1">#REF!</definedName>
    <definedName name="MTG82714404809" localSheetId="4" hidden="1">#REF!</definedName>
    <definedName name="MTG82714444243" localSheetId="5" hidden="1">#REF!</definedName>
    <definedName name="MTG82714444243" localSheetId="18" hidden="1">#REF!</definedName>
    <definedName name="MTG82714444243" localSheetId="19" hidden="1">#REF!</definedName>
    <definedName name="MTG82714444243" localSheetId="17" hidden="1">#REF!</definedName>
    <definedName name="MTG82714444243" localSheetId="1" hidden="1">#REF!</definedName>
    <definedName name="MTG82714444243" localSheetId="4" hidden="1">#REF!</definedName>
    <definedName name="MTG82714452266" localSheetId="5" hidden="1">#REF!</definedName>
    <definedName name="MTG82714452266" localSheetId="18" hidden="1">#REF!</definedName>
    <definedName name="MTG82714452266" localSheetId="19" hidden="1">#REF!</definedName>
    <definedName name="MTG82714452266" localSheetId="17" hidden="1">#REF!</definedName>
    <definedName name="MTG82714452266" localSheetId="1" hidden="1">#REF!</definedName>
    <definedName name="MTG82714452266" localSheetId="4" hidden="1">#REF!</definedName>
    <definedName name="MTG82714461576" localSheetId="5" hidden="1">#REF!</definedName>
    <definedName name="MTG82714461576" localSheetId="18" hidden="1">#REF!</definedName>
    <definedName name="MTG82714461576" localSheetId="19" hidden="1">#REF!</definedName>
    <definedName name="MTG82714461576" localSheetId="17" hidden="1">#REF!</definedName>
    <definedName name="MTG82714461576" localSheetId="1" hidden="1">#REF!</definedName>
    <definedName name="MTG82714461576" localSheetId="4" hidden="1">#REF!</definedName>
    <definedName name="MTG82714575062" localSheetId="5" hidden="1">#REF!</definedName>
    <definedName name="MTG82714575062" localSheetId="18" hidden="1">#REF!</definedName>
    <definedName name="MTG82714575062" localSheetId="19" hidden="1">#REF!</definedName>
    <definedName name="MTG82714575062" localSheetId="17" hidden="1">#REF!</definedName>
    <definedName name="MTG82714575062" localSheetId="1" hidden="1">#REF!</definedName>
    <definedName name="MTG82714575062" localSheetId="4" hidden="1">#REF!</definedName>
    <definedName name="MTG82715105447" localSheetId="5" hidden="1">#REF!</definedName>
    <definedName name="MTG82715105447" localSheetId="18" hidden="1">#REF!</definedName>
    <definedName name="MTG82715105447" localSheetId="19" hidden="1">#REF!</definedName>
    <definedName name="MTG82715105447" localSheetId="17" hidden="1">#REF!</definedName>
    <definedName name="MTG82715105447" localSheetId="1" hidden="1">#REF!</definedName>
    <definedName name="MTG82715105447" localSheetId="4" hidden="1">#REF!</definedName>
    <definedName name="MTG82715124602" localSheetId="5" hidden="1">#REF!</definedName>
    <definedName name="MTG82715124602" localSheetId="18" hidden="1">#REF!</definedName>
    <definedName name="MTG82715124602" localSheetId="19" hidden="1">#REF!</definedName>
    <definedName name="MTG82715124602" localSheetId="17" hidden="1">#REF!</definedName>
    <definedName name="MTG82715124602" localSheetId="1" hidden="1">#REF!</definedName>
    <definedName name="MTG82715124602" localSheetId="4" hidden="1">#REF!</definedName>
    <definedName name="MTG8271514283" localSheetId="5" hidden="1">#REF!</definedName>
    <definedName name="MTG8271514283" localSheetId="18" hidden="1">#REF!</definedName>
    <definedName name="MTG8271514283" localSheetId="19" hidden="1">#REF!</definedName>
    <definedName name="MTG8271514283" localSheetId="17" hidden="1">#REF!</definedName>
    <definedName name="MTG8271514283" localSheetId="1" hidden="1">#REF!</definedName>
    <definedName name="MTG8271514283" localSheetId="4" hidden="1">#REF!</definedName>
    <definedName name="MTGline1" localSheetId="5" hidden="1">#REF!,#REF!</definedName>
    <definedName name="MTGline1" localSheetId="18" hidden="1">#REF!,#REF!</definedName>
    <definedName name="MTGline1" localSheetId="19" hidden="1">#REF!,#REF!</definedName>
    <definedName name="MTGline1" localSheetId="17" hidden="1">#REF!,#REF!</definedName>
    <definedName name="MTGline1" localSheetId="1" hidden="1">#REF!,#REF!</definedName>
    <definedName name="MTGline1" localSheetId="4" hidden="1">#REF!,#REF!</definedName>
    <definedName name="MTGTable" localSheetId="5" hidden="1">#REF!</definedName>
    <definedName name="MTGTable" localSheetId="18" hidden="1">#REF!</definedName>
    <definedName name="MTGTable" localSheetId="19" hidden="1">#REF!</definedName>
    <definedName name="MTGTable" localSheetId="17" hidden="1">#REF!</definedName>
    <definedName name="MTGTable" localSheetId="1" hidden="1">#REF!</definedName>
    <definedName name="MTGTable" localSheetId="4" hidden="1">#REF!</definedName>
    <definedName name="new" localSheetId="5"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8" hidden="1">{"assumptions",#N/A,FALSE,"Assumption Summary";"proforma97",#N/A,FALSE,"97 pro forma";"sensitivity97",#N/A,FALSE,"97 sensitivity ";"proforma98",#N/A,FALSE,"98 pro forma";"sensitivity98",#N/A,FALSE,"98 sensitivity"}</definedName>
    <definedName name="new" localSheetId="19" hidden="1">{"assumptions",#N/A,FALSE,"Assumption Summary";"proforma97",#N/A,FALSE,"97 pro forma";"sensitivity97",#N/A,FALSE,"97 sensitivity ";"proforma98",#N/A,FALSE,"98 pro forma";"sensitivity98",#N/A,FALSE,"98 sensitivity"}</definedName>
    <definedName name="new" localSheetId="17"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 localSheetId="4" hidden="1">{"assumptions",#N/A,FALSE,"Assumption Summary";"proforma97",#N/A,FALSE,"97 pro forma";"sensitivity97",#N/A,FALSE,"97 sensitivity ";"proforma98",#N/A,FALSE,"98 pro forma";"sensitivity98",#N/A,FALSE,"98 sensitivity"}</definedName>
    <definedName name="new" localSheetId="3" hidden="1">{"assumptions",#N/A,FALSE,"Assumption Summary";"proforma97",#N/A,FALSE,"97 pro forma";"sensitivity97",#N/A,FALSE,"97 sensitivity ";"proforma98",#N/A,FALSE,"98 pro forma";"sensitivity98",#N/A,FALSE,"98 sensitivity"}</definedName>
    <definedName name="NEWPREM" localSheetId="5" hidden="1">#REF!</definedName>
    <definedName name="NEWPREM" localSheetId="18" hidden="1">#REF!</definedName>
    <definedName name="NEWPREM" localSheetId="19" hidden="1">#REF!</definedName>
    <definedName name="NEWPREM" localSheetId="17" hidden="1">#REF!</definedName>
    <definedName name="NEWPREM" localSheetId="1" hidden="1">#REF!</definedName>
    <definedName name="NEWPREM" localSheetId="4" hidden="1">#REF!</definedName>
    <definedName name="O611911676" localSheetId="5" hidden="1">#REF!</definedName>
    <definedName name="O611911676" localSheetId="18" hidden="1">#REF!</definedName>
    <definedName name="O611911676" localSheetId="19" hidden="1">#REF!</definedName>
    <definedName name="O611911676" localSheetId="17" hidden="1">#REF!</definedName>
    <definedName name="O611911676" localSheetId="1" hidden="1">#REF!</definedName>
    <definedName name="O611911676" localSheetId="4" hidden="1">#REF!</definedName>
    <definedName name="OEIS611911676" localSheetId="5" hidden="1">#REF!</definedName>
    <definedName name="OEIS611911676" localSheetId="18" hidden="1">#REF!</definedName>
    <definedName name="OEIS611911676" localSheetId="19" hidden="1">#REF!</definedName>
    <definedName name="OEIS611911676" localSheetId="17" hidden="1">#REF!</definedName>
    <definedName name="OEIS611911676" localSheetId="1" hidden="1">#REF!</definedName>
    <definedName name="OEIS611911676" localSheetId="4" hidden="1">#REF!</definedName>
    <definedName name="OIS611911676" localSheetId="5" hidden="1">#REF!</definedName>
    <definedName name="OIS611911676" localSheetId="18" hidden="1">#REF!</definedName>
    <definedName name="OIS611911676" localSheetId="19" hidden="1">#REF!</definedName>
    <definedName name="OIS611911676" localSheetId="17" hidden="1">#REF!</definedName>
    <definedName name="OIS611911676" localSheetId="1" hidden="1">#REF!</definedName>
    <definedName name="OIS611911676" localSheetId="4" hidden="1">#REF!</definedName>
    <definedName name="ONIS611911676" localSheetId="5" hidden="1">#REF!</definedName>
    <definedName name="ONIS611911676" localSheetId="18" hidden="1">#REF!</definedName>
    <definedName name="ONIS611911676" localSheetId="19" hidden="1">#REF!</definedName>
    <definedName name="ONIS611911676" localSheetId="17" hidden="1">#REF!</definedName>
    <definedName name="ONIS611911676" localSheetId="1" hidden="1">#REF!</definedName>
    <definedName name="ONIS611911676" localSheetId="4" hidden="1">#REF!</definedName>
    <definedName name="OTHERCOST" localSheetId="5" hidden="1">#REF!</definedName>
    <definedName name="OTHERCOST" localSheetId="18" hidden="1">#REF!</definedName>
    <definedName name="OTHERCOST" localSheetId="19" hidden="1">#REF!</definedName>
    <definedName name="OTHERCOST" localSheetId="17" hidden="1">#REF!</definedName>
    <definedName name="OTHERCOST" localSheetId="1" hidden="1">#REF!</definedName>
    <definedName name="OTHERCOST" localSheetId="4" hidden="1">#REF!</definedName>
    <definedName name="otherline1" localSheetId="5" hidden="1">#REF!,#REF!</definedName>
    <definedName name="otherline1" localSheetId="18" hidden="1">#REF!,#REF!</definedName>
    <definedName name="otherline1" localSheetId="19" hidden="1">#REF!,#REF!</definedName>
    <definedName name="otherline1" localSheetId="17" hidden="1">#REF!,#REF!</definedName>
    <definedName name="otherline1" localSheetId="1" hidden="1">#REF!,#REF!</definedName>
    <definedName name="otherline1" localSheetId="4" hidden="1">#REF!,#REF!</definedName>
    <definedName name="PRICEGRID" localSheetId="5" hidden="1">#REF!</definedName>
    <definedName name="PRICEGRID" localSheetId="18" hidden="1">#REF!</definedName>
    <definedName name="PRICEGRID" localSheetId="19" hidden="1">#REF!</definedName>
    <definedName name="PRICEGRID" localSheetId="17" hidden="1">#REF!</definedName>
    <definedName name="PRICEGRID" localSheetId="1" hidden="1">#REF!</definedName>
    <definedName name="PRICEGRID" localSheetId="4" hidden="1">#REF!</definedName>
    <definedName name="PRIMEONLY" localSheetId="5" hidden="1">#REF!</definedName>
    <definedName name="PRIMEONLY" localSheetId="18" hidden="1">#REF!</definedName>
    <definedName name="PRIMEONLY" localSheetId="19" hidden="1">#REF!</definedName>
    <definedName name="PRIMEONLY" localSheetId="17" hidden="1">#REF!</definedName>
    <definedName name="PRIMEONLY" localSheetId="1" hidden="1">#REF!</definedName>
    <definedName name="PRIMEONLY" localSheetId="4" hidden="1">#REF!</definedName>
    <definedName name="PRIMEOnly2" localSheetId="5" hidden="1">#REF!</definedName>
    <definedName name="PRIMEOnly2" localSheetId="18" hidden="1">#REF!</definedName>
    <definedName name="PRIMEOnly2" localSheetId="19" hidden="1">#REF!</definedName>
    <definedName name="PRIMEOnly2" localSheetId="17" hidden="1">#REF!</definedName>
    <definedName name="PRIMEOnly2" localSheetId="1" hidden="1">#REF!</definedName>
    <definedName name="PRIMEOnly2" localSheetId="4" hidden="1">#REF!</definedName>
    <definedName name="PRIMEOPTION" localSheetId="5" hidden="1">#REF!</definedName>
    <definedName name="PRIMEOPTION" localSheetId="18" hidden="1">#REF!</definedName>
    <definedName name="PRIMEOPTION" localSheetId="19" hidden="1">#REF!</definedName>
    <definedName name="PRIMEOPTION" localSheetId="17" hidden="1">#REF!</definedName>
    <definedName name="PRIMEOPTION" localSheetId="1" hidden="1">#REF!</definedName>
    <definedName name="PRIMEOPTION" localSheetId="4" hidden="1">#REF!</definedName>
    <definedName name="PRIMEOption2" localSheetId="5" hidden="1">#REF!</definedName>
    <definedName name="PRIMEOption2" localSheetId="18" hidden="1">#REF!</definedName>
    <definedName name="PRIMEOption2" localSheetId="19" hidden="1">#REF!</definedName>
    <definedName name="PRIMEOption2" localSheetId="17" hidden="1">#REF!</definedName>
    <definedName name="PRIMEOption2" localSheetId="1" hidden="1">#REF!</definedName>
    <definedName name="PRIMEOption2" localSheetId="4" hidden="1">#REF!</definedName>
    <definedName name="quarterlybs" localSheetId="5" hidden="1">{#N/A,#N/A,FALSE,"JKFLASH2";#N/A,#N/A,FALSE,"Page 4";#N/A,#N/A,FALSE,"page 3"}</definedName>
    <definedName name="quarterlybs" localSheetId="13" hidden="1">{#N/A,#N/A,FALSE,"JKFLASH2";#N/A,#N/A,FALSE,"Page 4";#N/A,#N/A,FALSE,"page 3"}</definedName>
    <definedName name="quarterlybs" localSheetId="2" hidden="1">{#N/A,#N/A,FALSE,"JKFLASH2";#N/A,#N/A,FALSE,"Page 4";#N/A,#N/A,FALSE,"page 3"}</definedName>
    <definedName name="quarterlybs" localSheetId="18" hidden="1">{#N/A,#N/A,FALSE,"JKFLASH2";#N/A,#N/A,FALSE,"Page 4";#N/A,#N/A,FALSE,"page 3"}</definedName>
    <definedName name="quarterlybs" localSheetId="19" hidden="1">{#N/A,#N/A,FALSE,"JKFLASH2";#N/A,#N/A,FALSE,"Page 4";#N/A,#N/A,FALSE,"page 3"}</definedName>
    <definedName name="quarterlybs" localSheetId="17"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uarterlybs" localSheetId="4" hidden="1">{#N/A,#N/A,FALSE,"JKFLASH2";#N/A,#N/A,FALSE,"Page 4";#N/A,#N/A,FALSE,"page 3"}</definedName>
    <definedName name="quarterlybs" localSheetId="3" hidden="1">{#N/A,#N/A,FALSE,"JKFLASH2";#N/A,#N/A,FALSE,"Page 4";#N/A,#N/A,FALSE,"page 3"}</definedName>
    <definedName name="qwq" localSheetId="5" hidden="1">{"AT","COMPANIES",TRUE}</definedName>
    <definedName name="qwq" localSheetId="13" hidden="1">{"AT","COMPANIES",TRUE}</definedName>
    <definedName name="qwq" localSheetId="2" hidden="1">{"AT","COMPANIES",TRUE}</definedName>
    <definedName name="qwq" localSheetId="18" hidden="1">{"AT","COMPANIES",TRUE}</definedName>
    <definedName name="qwq" localSheetId="19" hidden="1">{"AT","COMPANIES",TRUE}</definedName>
    <definedName name="qwq" localSheetId="17" hidden="1">{"AT","COMPANIES",TRUE}</definedName>
    <definedName name="qwq" localSheetId="1" hidden="1">{"AT","COMPANIES",TRUE}</definedName>
    <definedName name="qwq" localSheetId="0" hidden="1">{"AT","COMPANIES",TRUE}</definedName>
    <definedName name="qwq" localSheetId="4" hidden="1">{"AT","COMPANIES",TRUE}</definedName>
    <definedName name="qwq" localSheetId="3" hidden="1">{"AT","COMPANIES",TRUE}</definedName>
    <definedName name="qwqwqw" localSheetId="5" hidden="1">{"AT","COMPANIES",TRUE}</definedName>
    <definedName name="qwqwqw" localSheetId="13" hidden="1">{"AT","COMPANIES",TRUE}</definedName>
    <definedName name="qwqwqw" localSheetId="2" hidden="1">{"AT","COMPANIES",TRUE}</definedName>
    <definedName name="qwqwqw" localSheetId="18" hidden="1">{"AT","COMPANIES",TRUE}</definedName>
    <definedName name="qwqwqw" localSheetId="19" hidden="1">{"AT","COMPANIES",TRUE}</definedName>
    <definedName name="qwqwqw" localSheetId="17" hidden="1">{"AT","COMPANIES",TRUE}</definedName>
    <definedName name="qwqwqw" localSheetId="1" hidden="1">{"AT","COMPANIES",TRUE}</definedName>
    <definedName name="qwqwqw" localSheetId="0" hidden="1">{"AT","COMPANIES",TRUE}</definedName>
    <definedName name="qwqwqw" localSheetId="4" hidden="1">{"AT","COMPANIES",TRUE}</definedName>
    <definedName name="qwqwqw" localSheetId="3"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5" hidden="1">#REF!,#REF!,#REF!</definedName>
    <definedName name="Rwvu.ADMIN._.OTHER._.MEALS." localSheetId="18" hidden="1">#REF!,#REF!,#REF!</definedName>
    <definedName name="Rwvu.ADMIN._.OTHER._.MEALS." localSheetId="19" hidden="1">#REF!,#REF!,#REF!</definedName>
    <definedName name="Rwvu.ADMIN._.OTHER._.MEALS." localSheetId="17" hidden="1">#REF!,#REF!,#REF!</definedName>
    <definedName name="Rwvu.ADMIN._.OTHER._.MEALS." localSheetId="1" hidden="1">#REF!,#REF!,#REF!</definedName>
    <definedName name="Rwvu.ADMIN._.OTHER._.MEALS." localSheetId="4" hidden="1">#REF!,#REF!,#REF!</definedName>
    <definedName name="Rwvu.ADMIN._.OTHER._.REGISTRATIONS." localSheetId="5" hidden="1">#REF!,#REF!</definedName>
    <definedName name="Rwvu.ADMIN._.OTHER._.REGISTRATIONS." localSheetId="18" hidden="1">#REF!,#REF!</definedName>
    <definedName name="Rwvu.ADMIN._.OTHER._.REGISTRATIONS." localSheetId="19" hidden="1">#REF!,#REF!</definedName>
    <definedName name="Rwvu.ADMIN._.OTHER._.REGISTRATIONS." localSheetId="17" hidden="1">#REF!,#REF!</definedName>
    <definedName name="Rwvu.ADMIN._.OTHER._.REGISTRATIONS." localSheetId="1" hidden="1">#REF!,#REF!</definedName>
    <definedName name="Rwvu.ADMIN._.OTHER._.REGISTRATIONS." localSheetId="4" hidden="1">#REF!,#REF!</definedName>
    <definedName name="Rwvu.Analysis1H95." localSheetId="5" hidden="1">#REF!,#REF!</definedName>
    <definedName name="Rwvu.Analysis1H95." localSheetId="18" hidden="1">#REF!,#REF!</definedName>
    <definedName name="Rwvu.Analysis1H95." localSheetId="19" hidden="1">#REF!,#REF!</definedName>
    <definedName name="Rwvu.Analysis1H95." localSheetId="17" hidden="1">#REF!,#REF!</definedName>
    <definedName name="Rwvu.Analysis1H95." localSheetId="1" hidden="1">#REF!,#REF!</definedName>
    <definedName name="Rwvu.Analysis1H95." localSheetId="4" hidden="1">#REF!,#REF!</definedName>
    <definedName name="Rwvu.Analysis1Q95." localSheetId="5" hidden="1">#REF!,#REF!</definedName>
    <definedName name="Rwvu.Analysis1Q95." localSheetId="18" hidden="1">#REF!,#REF!</definedName>
    <definedName name="Rwvu.Analysis1Q95." localSheetId="19" hidden="1">#REF!,#REF!</definedName>
    <definedName name="Rwvu.Analysis1Q95." localSheetId="17" hidden="1">#REF!,#REF!</definedName>
    <definedName name="Rwvu.Analysis1Q95." localSheetId="1" hidden="1">#REF!,#REF!</definedName>
    <definedName name="Rwvu.Analysis1Q95." localSheetId="4" hidden="1">#REF!,#REF!</definedName>
    <definedName name="Rwvu.Analysis2Q95." localSheetId="5" hidden="1">#REF!,#REF!</definedName>
    <definedName name="Rwvu.Analysis2Q95." localSheetId="18" hidden="1">#REF!,#REF!</definedName>
    <definedName name="Rwvu.Analysis2Q95." localSheetId="17" hidden="1">#REF!,#REF!</definedName>
    <definedName name="Rwvu.Analysis2Q95." localSheetId="1" hidden="1">#REF!,#REF!</definedName>
    <definedName name="Rwvu.Analysis2Q95." localSheetId="4" hidden="1">#REF!,#REF!</definedName>
    <definedName name="Rwvu.Margin._.Summary." localSheetId="5" hidden="1">#REF!,#REF!</definedName>
    <definedName name="Rwvu.Margin._.Summary." localSheetId="18" hidden="1">#REF!,#REF!</definedName>
    <definedName name="Rwvu.Margin._.Summary." localSheetId="17" hidden="1">#REF!,#REF!</definedName>
    <definedName name="Rwvu.Margin._.Summary." localSheetId="1" hidden="1">#REF!,#REF!</definedName>
    <definedName name="Rwvu.Margin._.Summary." localSheetId="4" hidden="1">#REF!,#REF!</definedName>
    <definedName name="s" localSheetId="5" hidden="1">{"AT","COMPANIES",TRUE}</definedName>
    <definedName name="s" localSheetId="13" hidden="1">{"AT","COMPANIES",TRUE}</definedName>
    <definedName name="s" localSheetId="2" hidden="1">{"AT","COMPANIES",TRUE}</definedName>
    <definedName name="s" localSheetId="18" hidden="1">{"AT","COMPANIES",TRUE}</definedName>
    <definedName name="s" localSheetId="19" hidden="1">{"AT","COMPANIES",TRUE}</definedName>
    <definedName name="s" localSheetId="17" hidden="1">{"AT","COMPANIES",TRUE}</definedName>
    <definedName name="s" localSheetId="1" hidden="1">{"AT","COMPANIES",TRUE}</definedName>
    <definedName name="s" localSheetId="0" hidden="1">{"AT","COMPANIES",TRUE}</definedName>
    <definedName name="s" localSheetId="4" hidden="1">{"AT","COMPANIES",TRUE}</definedName>
    <definedName name="s" localSheetId="3" hidden="1">{"AT","COMPANIES",TRUE}</definedName>
    <definedName name="sadf" localSheetId="5" hidden="1">{"ReportTop",#N/A,FALSE,"report top"}</definedName>
    <definedName name="sadf" localSheetId="13" hidden="1">{"ReportTop",#N/A,FALSE,"report top"}</definedName>
    <definedName name="sadf" localSheetId="2" hidden="1">{"ReportTop",#N/A,FALSE,"report top"}</definedName>
    <definedName name="sadf" localSheetId="18" hidden="1">{"ReportTop",#N/A,FALSE,"report top"}</definedName>
    <definedName name="sadf" localSheetId="19" hidden="1">{"ReportTop",#N/A,FALSE,"report top"}</definedName>
    <definedName name="sadf" localSheetId="17" hidden="1">{"ReportTop",#N/A,FALSE,"report top"}</definedName>
    <definedName name="sadf" localSheetId="1" hidden="1">{"ReportTop",#N/A,FALSE,"report top"}</definedName>
    <definedName name="sadf" localSheetId="0" hidden="1">{"ReportTop",#N/A,FALSE,"report top"}</definedName>
    <definedName name="sadf" localSheetId="4" hidden="1">{"ReportTop",#N/A,FALSE,"report top"}</definedName>
    <definedName name="sadf" localSheetId="3" hidden="1">{"ReportTop",#N/A,FALSE,"report top"}</definedName>
    <definedName name="sadf_1" localSheetId="5" hidden="1">{"ReportTop",#N/A,FALSE,"report top"}</definedName>
    <definedName name="sadf_1" localSheetId="13" hidden="1">{"ReportTop",#N/A,FALSE,"report top"}</definedName>
    <definedName name="sadf_1" localSheetId="2" hidden="1">{"ReportTop",#N/A,FALSE,"report top"}</definedName>
    <definedName name="sadf_1" localSheetId="18" hidden="1">{"ReportTop",#N/A,FALSE,"report top"}</definedName>
    <definedName name="sadf_1" localSheetId="19" hidden="1">{"ReportTop",#N/A,FALSE,"report top"}</definedName>
    <definedName name="sadf_1" localSheetId="17" hidden="1">{"ReportTop",#N/A,FALSE,"report top"}</definedName>
    <definedName name="sadf_1" localSheetId="1" hidden="1">{"ReportTop",#N/A,FALSE,"report top"}</definedName>
    <definedName name="sadf_1" localSheetId="0" hidden="1">{"ReportTop",#N/A,FALSE,"report top"}</definedName>
    <definedName name="sadf_1" localSheetId="4" hidden="1">{"ReportTop",#N/A,FALSE,"report top"}</definedName>
    <definedName name="sadf_1" localSheetId="3" hidden="1">{"ReportTop",#N/A,FALSE,"report top"}</definedName>
    <definedName name="sadf_2" localSheetId="5" hidden="1">{"ReportTop",#N/A,FALSE,"report top"}</definedName>
    <definedName name="sadf_2" localSheetId="13" hidden="1">{"ReportTop",#N/A,FALSE,"report top"}</definedName>
    <definedName name="sadf_2" localSheetId="2" hidden="1">{"ReportTop",#N/A,FALSE,"report top"}</definedName>
    <definedName name="sadf_2" localSheetId="18" hidden="1">{"ReportTop",#N/A,FALSE,"report top"}</definedName>
    <definedName name="sadf_2" localSheetId="19" hidden="1">{"ReportTop",#N/A,FALSE,"report top"}</definedName>
    <definedName name="sadf_2" localSheetId="17" hidden="1">{"ReportTop",#N/A,FALSE,"report top"}</definedName>
    <definedName name="sadf_2" localSheetId="1" hidden="1">{"ReportTop",#N/A,FALSE,"report top"}</definedName>
    <definedName name="sadf_2" localSheetId="0" hidden="1">{"ReportTop",#N/A,FALSE,"report top"}</definedName>
    <definedName name="sadf_2" localSheetId="4" hidden="1">{"ReportTop",#N/A,FALSE,"report top"}</definedName>
    <definedName name="sadf_2" localSheetId="3" hidden="1">{"ReportTop",#N/A,FALSE,"report top"}</definedName>
    <definedName name="sadf_3" localSheetId="5" hidden="1">{"ReportTop",#N/A,FALSE,"report top"}</definedName>
    <definedName name="sadf_3" localSheetId="13" hidden="1">{"ReportTop",#N/A,FALSE,"report top"}</definedName>
    <definedName name="sadf_3" localSheetId="2" hidden="1">{"ReportTop",#N/A,FALSE,"report top"}</definedName>
    <definedName name="sadf_3" localSheetId="18" hidden="1">{"ReportTop",#N/A,FALSE,"report top"}</definedName>
    <definedName name="sadf_3" localSheetId="19" hidden="1">{"ReportTop",#N/A,FALSE,"report top"}</definedName>
    <definedName name="sadf_3" localSheetId="17" hidden="1">{"ReportTop",#N/A,FALSE,"report top"}</definedName>
    <definedName name="sadf_3" localSheetId="1" hidden="1">{"ReportTop",#N/A,FALSE,"report top"}</definedName>
    <definedName name="sadf_3" localSheetId="0" hidden="1">{"ReportTop",#N/A,FALSE,"report top"}</definedName>
    <definedName name="sadf_3" localSheetId="4" hidden="1">{"ReportTop",#N/A,FALSE,"report top"}</definedName>
    <definedName name="sadf_3" localSheetId="3" hidden="1">{"ReportTop",#N/A,FALSE,"report top"}</definedName>
    <definedName name="sadf_4" localSheetId="5" hidden="1">{"ReportTop",#N/A,FALSE,"report top"}</definedName>
    <definedName name="sadf_4" localSheetId="13" hidden="1">{"ReportTop",#N/A,FALSE,"report top"}</definedName>
    <definedName name="sadf_4" localSheetId="2" hidden="1">{"ReportTop",#N/A,FALSE,"report top"}</definedName>
    <definedName name="sadf_4" localSheetId="18" hidden="1">{"ReportTop",#N/A,FALSE,"report top"}</definedName>
    <definedName name="sadf_4" localSheetId="19" hidden="1">{"ReportTop",#N/A,FALSE,"report top"}</definedName>
    <definedName name="sadf_4" localSheetId="17" hidden="1">{"ReportTop",#N/A,FALSE,"report top"}</definedName>
    <definedName name="sadf_4" localSheetId="1" hidden="1">{"ReportTop",#N/A,FALSE,"report top"}</definedName>
    <definedName name="sadf_4" localSheetId="0" hidden="1">{"ReportTop",#N/A,FALSE,"report top"}</definedName>
    <definedName name="sadf_4" localSheetId="4" hidden="1">{"ReportTop",#N/A,FALSE,"report top"}</definedName>
    <definedName name="sadf_4" localSheetId="3" hidden="1">{"ReportTop",#N/A,FALSE,"report top"}</definedName>
    <definedName name="sadf_5" localSheetId="5" hidden="1">{"ReportTop",#N/A,FALSE,"report top"}</definedName>
    <definedName name="sadf_5" localSheetId="13" hidden="1">{"ReportTop",#N/A,FALSE,"report top"}</definedName>
    <definedName name="sadf_5" localSheetId="2" hidden="1">{"ReportTop",#N/A,FALSE,"report top"}</definedName>
    <definedName name="sadf_5" localSheetId="18" hidden="1">{"ReportTop",#N/A,FALSE,"report top"}</definedName>
    <definedName name="sadf_5" localSheetId="19" hidden="1">{"ReportTop",#N/A,FALSE,"report top"}</definedName>
    <definedName name="sadf_5" localSheetId="17" hidden="1">{"ReportTop",#N/A,FALSE,"report top"}</definedName>
    <definedName name="sadf_5" localSheetId="1" hidden="1">{"ReportTop",#N/A,FALSE,"report top"}</definedName>
    <definedName name="sadf_5" localSheetId="0" hidden="1">{"ReportTop",#N/A,FALSE,"report top"}</definedName>
    <definedName name="sadf_5" localSheetId="4" hidden="1">{"ReportTop",#N/A,FALSE,"report top"}</definedName>
    <definedName name="sadf_5" localSheetId="3" hidden="1">{"ReportTop",#N/A,FALSE,"report top"}</definedName>
    <definedName name="sdfasdfsd"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5" hidden="1">{#N/A,#N/A,FALSE,"Sheet1"}</definedName>
    <definedName name="sdfg" localSheetId="13" hidden="1">{#N/A,#N/A,FALSE,"Sheet1"}</definedName>
    <definedName name="sdfg" localSheetId="2" hidden="1">{#N/A,#N/A,FALSE,"Sheet1"}</definedName>
    <definedName name="sdfg" localSheetId="18" hidden="1">{#N/A,#N/A,FALSE,"Sheet1"}</definedName>
    <definedName name="sdfg" localSheetId="19" hidden="1">{#N/A,#N/A,FALSE,"Sheet1"}</definedName>
    <definedName name="sdfg" localSheetId="17" hidden="1">{#N/A,#N/A,FALSE,"Sheet1"}</definedName>
    <definedName name="sdfg" localSheetId="1" hidden="1">{#N/A,#N/A,FALSE,"Sheet1"}</definedName>
    <definedName name="sdfg" localSheetId="0" hidden="1">{#N/A,#N/A,FALSE,"Sheet1"}</definedName>
    <definedName name="sdfg" localSheetId="4" hidden="1">{#N/A,#N/A,FALSE,"Sheet1"}</definedName>
    <definedName name="sdfg" localSheetId="3" hidden="1">{#N/A,#N/A,FALSE,"Sheet1"}</definedName>
    <definedName name="sdKJTHGF"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5"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8"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7"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5"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9"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5" hidden="1">#REF!</definedName>
    <definedName name="SPREADREF" localSheetId="18" hidden="1">#REF!</definedName>
    <definedName name="SPREADREF" localSheetId="19" hidden="1">#REF!</definedName>
    <definedName name="SPREADREF" localSheetId="17" hidden="1">#REF!</definedName>
    <definedName name="SPREADREF" localSheetId="1" hidden="1">#REF!</definedName>
    <definedName name="SPREADREF" localSheetId="4" hidden="1">#REF!</definedName>
    <definedName name="SUMMARY_BOOK" localSheetId="5"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8" hidden="1">{"page1",#N/A,FALSE,"GIRLBO";"page2",#N/A,FALSE,"GIRLBO";"page3",#N/A,FALSE,"GIRLBO";"page4",#N/A,FALSE,"GIRLBO";"page5",#N/A,FALSE,"GIRLBO"}</definedName>
    <definedName name="SUMMARY_BOOK" localSheetId="19" hidden="1">{"page1",#N/A,FALSE,"GIRLBO";"page2",#N/A,FALSE,"GIRLBO";"page3",#N/A,FALSE,"GIRLBO";"page4",#N/A,FALSE,"GIRLBO";"page5",#N/A,FALSE,"GIRLBO"}</definedName>
    <definedName name="SUMMARY_BOOK" localSheetId="17"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UMMARY_BOOK" localSheetId="4" hidden="1">{"page1",#N/A,FALSE,"GIRLBO";"page2",#N/A,FALSE,"GIRLBO";"page3",#N/A,FALSE,"GIRLBO";"page4",#N/A,FALSE,"GIRLBO";"page5",#N/A,FALSE,"GIRLBO"}</definedName>
    <definedName name="SUMMARY_BOOK" localSheetId="3" hidden="1">{"page1",#N/A,FALSE,"GIRLBO";"page2",#N/A,FALSE,"GIRLBO";"page3",#N/A,FALSE,"GIRLBO";"page4",#N/A,FALSE,"GIRLBO";"page5",#N/A,FALSE,"GIRLBO"}</definedName>
    <definedName name="Swvu.ADM._.GEN._.MGMNT._.DETAIL." localSheetId="5" hidden="1">#REF!</definedName>
    <definedName name="Swvu.ADM._.GEN._.MGMNT._.DETAIL." localSheetId="18" hidden="1">#REF!</definedName>
    <definedName name="Swvu.ADM._.GEN._.MGMNT._.DETAIL." localSheetId="19" hidden="1">#REF!</definedName>
    <definedName name="Swvu.ADM._.GEN._.MGMNT._.DETAIL." localSheetId="17" hidden="1">#REF!</definedName>
    <definedName name="Swvu.ADM._.GEN._.MGMNT._.DETAIL." localSheetId="1" hidden="1">#REF!</definedName>
    <definedName name="Swvu.ADM._.GEN._.MGMNT._.DETAIL." localSheetId="4" hidden="1">#REF!</definedName>
    <definedName name="Swvu.Analysis1H95." localSheetId="5" hidden="1">#REF!</definedName>
    <definedName name="Swvu.Analysis1H95." localSheetId="18" hidden="1">#REF!</definedName>
    <definedName name="Swvu.Analysis1H95." localSheetId="19" hidden="1">#REF!</definedName>
    <definedName name="Swvu.Analysis1H95." localSheetId="17" hidden="1">#REF!</definedName>
    <definedName name="Swvu.Analysis1H95." localSheetId="1" hidden="1">#REF!</definedName>
    <definedName name="Swvu.Analysis1H95." localSheetId="4" hidden="1">#REF!</definedName>
    <definedName name="Swvu.Analysis1Q95." localSheetId="5" hidden="1">#REF!</definedName>
    <definedName name="Swvu.Analysis1Q95." localSheetId="18" hidden="1">#REF!</definedName>
    <definedName name="Swvu.Analysis1Q95." localSheetId="19" hidden="1">#REF!</definedName>
    <definedName name="Swvu.Analysis1Q95." localSheetId="17" hidden="1">#REF!</definedName>
    <definedName name="Swvu.Analysis1Q95." localSheetId="1" hidden="1">#REF!</definedName>
    <definedName name="Swvu.Analysis1Q95." localSheetId="4" hidden="1">#REF!</definedName>
    <definedName name="Swvu.Analysis2Q95." localSheetId="5" hidden="1">#REF!</definedName>
    <definedName name="Swvu.Analysis2Q95." localSheetId="18" hidden="1">#REF!</definedName>
    <definedName name="Swvu.Analysis2Q95." localSheetId="17" hidden="1">#REF!</definedName>
    <definedName name="Swvu.Analysis2Q95." localSheetId="1" hidden="1">#REF!</definedName>
    <definedName name="Swvu.Analysis2Q95." localSheetId="4" hidden="1">#REF!</definedName>
    <definedName name="Swvu.inputs._.raw._.data." localSheetId="5" hidden="1">#REF!</definedName>
    <definedName name="Swvu.inputs._.raw._.data." localSheetId="18" hidden="1">#REF!</definedName>
    <definedName name="Swvu.inputs._.raw._.data." localSheetId="17" hidden="1">#REF!</definedName>
    <definedName name="Swvu.inputs._.raw._.data." localSheetId="1" hidden="1">#REF!</definedName>
    <definedName name="Swvu.inputs._.raw._.data." localSheetId="4" hidden="1">#REF!</definedName>
    <definedName name="Swvu.Margin._.Summary." localSheetId="5" hidden="1">#REF!</definedName>
    <definedName name="Swvu.Margin._.Summary." localSheetId="18" hidden="1">#REF!</definedName>
    <definedName name="Swvu.Margin._.Summary." localSheetId="17" hidden="1">#REF!</definedName>
    <definedName name="Swvu.Margin._.Summary." localSheetId="1" hidden="1">#REF!</definedName>
    <definedName name="Swvu.Margin._.Summary." localSheetId="4" hidden="1">#REF!</definedName>
    <definedName name="Swvu.STORAGE._.RENTS." localSheetId="5" hidden="1">#REF!</definedName>
    <definedName name="Swvu.STORAGE._.RENTS." localSheetId="18" hidden="1">#REF!</definedName>
    <definedName name="Swvu.STORAGE._.RENTS." localSheetId="17" hidden="1">#REF!</definedName>
    <definedName name="Swvu.STORAGE._.RENTS." localSheetId="1" hidden="1">#REF!</definedName>
    <definedName name="Swvu.STORAGE._.RENTS." localSheetId="4" hidden="1">#REF!</definedName>
    <definedName name="Swvu.summary1." localSheetId="5" hidden="1">#REF!</definedName>
    <definedName name="Swvu.summary1." localSheetId="18" hidden="1">#REF!</definedName>
    <definedName name="Swvu.summary1." localSheetId="17" hidden="1">#REF!</definedName>
    <definedName name="Swvu.summary1." localSheetId="1" hidden="1">#REF!</definedName>
    <definedName name="Swvu.summary1." localSheetId="4" hidden="1">#REF!</definedName>
    <definedName name="Swvu.summary2." localSheetId="5" hidden="1">#REF!</definedName>
    <definedName name="Swvu.summary2." localSheetId="18" hidden="1">#REF!</definedName>
    <definedName name="Swvu.summary2." localSheetId="17" hidden="1">#REF!</definedName>
    <definedName name="Swvu.summary2." localSheetId="1" hidden="1">#REF!</definedName>
    <definedName name="Swvu.summary2." localSheetId="4" hidden="1">#REF!</definedName>
    <definedName name="Swvu.summary3." localSheetId="5" hidden="1">#REF!</definedName>
    <definedName name="Swvu.summary3." localSheetId="18" hidden="1">#REF!</definedName>
    <definedName name="Swvu.summary3." localSheetId="17" hidden="1">#REF!</definedName>
    <definedName name="Swvu.summary3." localSheetId="1" hidden="1">#REF!</definedName>
    <definedName name="Swvu.summary3." localSheetId="4" hidden="1">#REF!</definedName>
    <definedName name="TargetDCF2" localSheetId="5" hidden="1">{#N/A,#N/A,FALSE,"Sheet1"}</definedName>
    <definedName name="TargetDCF2" localSheetId="13" hidden="1">{#N/A,#N/A,FALSE,"Sheet1"}</definedName>
    <definedName name="TargetDCF2" localSheetId="2" hidden="1">{#N/A,#N/A,FALSE,"Sheet1"}</definedName>
    <definedName name="TargetDCF2" localSheetId="18" hidden="1">{#N/A,#N/A,FALSE,"Sheet1"}</definedName>
    <definedName name="TargetDCF2" localSheetId="19" hidden="1">{#N/A,#N/A,FALSE,"Sheet1"}</definedName>
    <definedName name="TargetDCF2" localSheetId="17" hidden="1">{#N/A,#N/A,FALSE,"Sheet1"}</definedName>
    <definedName name="TargetDCF2" localSheetId="1" hidden="1">{#N/A,#N/A,FALSE,"Sheet1"}</definedName>
    <definedName name="TargetDCF2" localSheetId="0" hidden="1">{#N/A,#N/A,FALSE,"Sheet1"}</definedName>
    <definedName name="TargetDCF2" localSheetId="4" hidden="1">{#N/A,#N/A,FALSE,"Sheet1"}</definedName>
    <definedName name="TargetDCF2" localSheetId="3" hidden="1">{#N/A,#N/A,FALSE,"Sheet1"}</definedName>
    <definedName name="TERMPREM" localSheetId="5" hidden="1">#REF!</definedName>
    <definedName name="TERMPREM" localSheetId="18" hidden="1">#REF!</definedName>
    <definedName name="TERMPREM" localSheetId="19" hidden="1">#REF!</definedName>
    <definedName name="TERMPREM" localSheetId="17" hidden="1">#REF!</definedName>
    <definedName name="TERMPREM" localSheetId="1" hidden="1">#REF!</definedName>
    <definedName name="TERMPREM" localSheetId="4" hidden="1">#REF!</definedName>
    <definedName name="TERMTYPE" localSheetId="5" hidden="1">#REF!</definedName>
    <definedName name="TERMTYPE" localSheetId="18" hidden="1">#REF!</definedName>
    <definedName name="TERMTYPE" localSheetId="19" hidden="1">#REF!</definedName>
    <definedName name="TERMTYPE" localSheetId="17" hidden="1">#REF!</definedName>
    <definedName name="TERMTYPE" localSheetId="1" hidden="1">#REF!</definedName>
    <definedName name="TERMTYPE" localSheetId="4" hidden="1">#REF!</definedName>
    <definedName name="test" localSheetId="5" hidden="1">{"histincome",#N/A,FALSE,"hyfins";"closing balance",#N/A,FALSE,"hyfins"}</definedName>
    <definedName name="test" localSheetId="13" hidden="1">{"histincome",#N/A,FALSE,"hyfins";"closing balance",#N/A,FALSE,"hyfins"}</definedName>
    <definedName name="test" localSheetId="2" hidden="1">{"histincome",#N/A,FALSE,"hyfins";"closing balance",#N/A,FALSE,"hyfins"}</definedName>
    <definedName name="test" localSheetId="18" hidden="1">{"histincome",#N/A,FALSE,"hyfins";"closing balance",#N/A,FALSE,"hyfins"}</definedName>
    <definedName name="test" localSheetId="19" hidden="1">{"histincome",#N/A,FALSE,"hyfins";"closing balance",#N/A,FALSE,"hyfins"}</definedName>
    <definedName name="test" localSheetId="17"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 localSheetId="4" hidden="1">{"histincome",#N/A,FALSE,"hyfins";"closing balance",#N/A,FALSE,"hyfins"}</definedName>
    <definedName name="test" localSheetId="3" hidden="1">{"histincome",#N/A,FALSE,"hyfins";"closing balance",#N/A,FALSE,"hyfins"}</definedName>
    <definedName name="test3" localSheetId="5" hidden="1">{"AT","COMPANIES",TRUE}</definedName>
    <definedName name="test3" localSheetId="13" hidden="1">{"AT","COMPANIES",TRUE}</definedName>
    <definedName name="test3" localSheetId="2" hidden="1">{"AT","COMPANIES",TRUE}</definedName>
    <definedName name="test3" localSheetId="18" hidden="1">{"AT","COMPANIES",TRUE}</definedName>
    <definedName name="test3" localSheetId="19" hidden="1">{"AT","COMPANIES",TRUE}</definedName>
    <definedName name="test3" localSheetId="17" hidden="1">{"AT","COMPANIES",TRUE}</definedName>
    <definedName name="test3" localSheetId="1" hidden="1">{"AT","COMPANIES",TRUE}</definedName>
    <definedName name="test3" localSheetId="0" hidden="1">{"AT","COMPANIES",TRUE}</definedName>
    <definedName name="test3" localSheetId="4" hidden="1">{"AT","COMPANIES",TRUE}</definedName>
    <definedName name="test3" localSheetId="3" hidden="1">{"AT","COMPANIES",TRUE}</definedName>
    <definedName name="test5" localSheetId="5" hidden="1">{"AT","COMPANIES",TRUE}</definedName>
    <definedName name="test5" localSheetId="13" hidden="1">{"AT","COMPANIES",TRUE}</definedName>
    <definedName name="test5" localSheetId="2" hidden="1">{"AT","COMPANIES",TRUE}</definedName>
    <definedName name="test5" localSheetId="18" hidden="1">{"AT","COMPANIES",TRUE}</definedName>
    <definedName name="test5" localSheetId="19" hidden="1">{"AT","COMPANIES",TRUE}</definedName>
    <definedName name="test5" localSheetId="17" hidden="1">{"AT","COMPANIES",TRUE}</definedName>
    <definedName name="test5" localSheetId="1" hidden="1">{"AT","COMPANIES",TRUE}</definedName>
    <definedName name="test5" localSheetId="0" hidden="1">{"AT","COMPANIES",TRUE}</definedName>
    <definedName name="test5" localSheetId="4" hidden="1">{"AT","COMPANIES",TRUE}</definedName>
    <definedName name="test5" localSheetId="3" hidden="1">{"AT","COMPANIES",TRUE}</definedName>
    <definedName name="TextRefCopyRangeCount" hidden="1">38</definedName>
    <definedName name="TMline1" localSheetId="5" hidden="1">#REF!,#REF!</definedName>
    <definedName name="TMline1" localSheetId="18" hidden="1">#REF!,#REF!</definedName>
    <definedName name="TMline1" localSheetId="19" hidden="1">#REF!,#REF!</definedName>
    <definedName name="TMline1" localSheetId="17" hidden="1">#REF!,#REF!</definedName>
    <definedName name="TMline1" localSheetId="1" hidden="1">#REF!,#REF!</definedName>
    <definedName name="TMline1" localSheetId="4" hidden="1">#REF!,#REF!</definedName>
    <definedName name="to" localSheetId="5"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8" hidden="1">{"common_pl",#N/A,FALSE,"Commonized PL";"analyst",#N/A,FALSE,"Budget to Analyst";"sec",#N/A,FALSE,"SEC PL";"summary",#N/A,FALSE,"Summary";"detail",#N/A,FALSE,"Detail"}</definedName>
    <definedName name="to" localSheetId="19" hidden="1">{"common_pl",#N/A,FALSE,"Commonized PL";"analyst",#N/A,FALSE,"Budget to Analyst";"sec",#N/A,FALSE,"SEC PL";"summary",#N/A,FALSE,"Summary";"detail",#N/A,FALSE,"Detail"}</definedName>
    <definedName name="to" localSheetId="17"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o" localSheetId="4" hidden="1">{"common_pl",#N/A,FALSE,"Commonized PL";"analyst",#N/A,FALSE,"Budget to Analyst";"sec",#N/A,FALSE,"SEC PL";"summary",#N/A,FALSE,"Summary";"detail",#N/A,FALSE,"Detail"}</definedName>
    <definedName name="to" localSheetId="3"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5" hidden="1">#REF!</definedName>
    <definedName name="UNUSEDLEQTBL" localSheetId="18" hidden="1">#REF!</definedName>
    <definedName name="UNUSEDLEQTBL" localSheetId="19" hidden="1">#REF!</definedName>
    <definedName name="UNUSEDLEQTBL" localSheetId="17" hidden="1">#REF!</definedName>
    <definedName name="UNUSEDLEQTBL" localSheetId="1" hidden="1">#REF!</definedName>
    <definedName name="UNUSEDLEQTBL" localSheetId="4" hidden="1">#REF!</definedName>
    <definedName name="WCC" localSheetId="5" hidden="1">{#N/A,#N/A,TRUE,"Report"}</definedName>
    <definedName name="WCC" localSheetId="13" hidden="1">{#N/A,#N/A,TRUE,"Report"}</definedName>
    <definedName name="WCC" localSheetId="2" hidden="1">{#N/A,#N/A,TRUE,"Report"}</definedName>
    <definedName name="WCC" localSheetId="18" hidden="1">{#N/A,#N/A,TRUE,"Report"}</definedName>
    <definedName name="WCC" localSheetId="19" hidden="1">{#N/A,#N/A,TRUE,"Report"}</definedName>
    <definedName name="WCC" localSheetId="17" hidden="1">{#N/A,#N/A,TRUE,"Report"}</definedName>
    <definedName name="WCC" localSheetId="1" hidden="1">{#N/A,#N/A,TRUE,"Report"}</definedName>
    <definedName name="WCC" localSheetId="0" hidden="1">{#N/A,#N/A,TRUE,"Report"}</definedName>
    <definedName name="WCC" localSheetId="4" hidden="1">{#N/A,#N/A,TRUE,"Report"}</definedName>
    <definedName name="WCC" localSheetId="3" hidden="1">{#N/A,#N/A,TRUE,"Report"}</definedName>
    <definedName name="WCCa" localSheetId="5" hidden="1">{#N/A,#N/A,TRUE,"Report"}</definedName>
    <definedName name="WCCa" localSheetId="13" hidden="1">{#N/A,#N/A,TRUE,"Report"}</definedName>
    <definedName name="WCCa" localSheetId="2" hidden="1">{#N/A,#N/A,TRUE,"Report"}</definedName>
    <definedName name="WCCa" localSheetId="18" hidden="1">{#N/A,#N/A,TRUE,"Report"}</definedName>
    <definedName name="WCCa" localSheetId="19" hidden="1">{#N/A,#N/A,TRUE,"Report"}</definedName>
    <definedName name="WCCa" localSheetId="17" hidden="1">{#N/A,#N/A,TRUE,"Report"}</definedName>
    <definedName name="WCCa" localSheetId="1" hidden="1">{#N/A,#N/A,TRUE,"Report"}</definedName>
    <definedName name="WCCa" localSheetId="0" hidden="1">{#N/A,#N/A,TRUE,"Report"}</definedName>
    <definedName name="WCCa" localSheetId="4" hidden="1">{#N/A,#N/A,TRUE,"Report"}</definedName>
    <definedName name="WCCa" localSheetId="3" hidden="1">{#N/A,#N/A,TRUE,"Report"}</definedName>
    <definedName name="whatever" localSheetId="5" hidden="1">#REF!</definedName>
    <definedName name="whatever" localSheetId="18" hidden="1">#REF!</definedName>
    <definedName name="whatever" localSheetId="19" hidden="1">#REF!</definedName>
    <definedName name="whatever" localSheetId="17" hidden="1">#REF!</definedName>
    <definedName name="whatever" localSheetId="1" hidden="1">#REF!</definedName>
    <definedName name="whatever" localSheetId="4" hidden="1">#REF!</definedName>
    <definedName name="whoknows" localSheetId="5"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8"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7"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5" hidden="1">{#N/A,#N/A,FALSE,"Sheet1"}</definedName>
    <definedName name="wr" localSheetId="13" hidden="1">{#N/A,#N/A,FALSE,"Sheet1"}</definedName>
    <definedName name="wr" localSheetId="2" hidden="1">{#N/A,#N/A,FALSE,"Sheet1"}</definedName>
    <definedName name="wr" localSheetId="18" hidden="1">{#N/A,#N/A,FALSE,"Sheet1"}</definedName>
    <definedName name="wr" localSheetId="19" hidden="1">{#N/A,#N/A,FALSE,"Sheet1"}</definedName>
    <definedName name="wr" localSheetId="17" hidden="1">{#N/A,#N/A,FALSE,"Sheet1"}</definedName>
    <definedName name="wr" localSheetId="1" hidden="1">{#N/A,#N/A,FALSE,"Sheet1"}</definedName>
    <definedName name="wr" localSheetId="0" hidden="1">{#N/A,#N/A,FALSE,"Sheet1"}</definedName>
    <definedName name="wr" localSheetId="4" hidden="1">{#N/A,#N/A,FALSE,"Sheet1"}</definedName>
    <definedName name="wr" localSheetId="3" hidden="1">{#N/A,#N/A,FALSE,"Sheet1"}</definedName>
    <definedName name="wrn.1999._.budget." localSheetId="5"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8" hidden="1">{"common_pl",#N/A,FALSE,"Commonized PL";"analyst",#N/A,FALSE,"Budget to Analyst";"sec",#N/A,FALSE,"SEC PL";"summary",#N/A,FALSE,"Summary";"detail",#N/A,FALSE,"Detail"}</definedName>
    <definedName name="wrn.1999._.budget." localSheetId="19" hidden="1">{"common_pl",#N/A,FALSE,"Commonized PL";"analyst",#N/A,FALSE,"Budget to Analyst";"sec",#N/A,FALSE,"SEC PL";"summary",#N/A,FALSE,"Summary";"detail",#N/A,FALSE,"Detail"}</definedName>
    <definedName name="wrn.1999._.budget." localSheetId="17"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1999._.budget." localSheetId="4" hidden="1">{"common_pl",#N/A,FALSE,"Commonized PL";"analyst",#N/A,FALSE,"Budget to Analyst";"sec",#N/A,FALSE,"SEC PL";"summary",#N/A,FALSE,"Summary";"detail",#N/A,FALSE,"Detail"}</definedName>
    <definedName name="wrn.1999._.budget." localSheetId="3" hidden="1">{"common_pl",#N/A,FALSE,"Commonized PL";"analyst",#N/A,FALSE,"Budget to Analyst";"sec",#N/A,FALSE,"SEC PL";"summary",#N/A,FALSE,"Summary";"detail",#N/A,FALSE,"Detail"}</definedName>
    <definedName name="wrn.A_VALUATION." localSheetId="5"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8" hidden="1">{#N/A,#N/A,FALSE,"A_D";#N/A,#N/A,FALSE,"WACC";#N/A,#N/A,FALSE,"DCF";#N/A,#N/A,FALSE,"A";#N/A,#N/A,FALSE,"LBO";#N/A,#N/A,FALSE,"C";#N/A,#N/A,FALSE,"impd";#N/A,#N/A,FALSE,"comps"}</definedName>
    <definedName name="wrn.A_VALUATION." localSheetId="19" hidden="1">{#N/A,#N/A,FALSE,"A_D";#N/A,#N/A,FALSE,"WACC";#N/A,#N/A,FALSE,"DCF";#N/A,#N/A,FALSE,"A";#N/A,#N/A,FALSE,"LBO";#N/A,#N/A,FALSE,"C";#N/A,#N/A,FALSE,"impd";#N/A,#N/A,FALSE,"comps"}</definedName>
    <definedName name="wrn.A_VALUATION." localSheetId="17"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_VALUATION." localSheetId="4" hidden="1">{#N/A,#N/A,FALSE,"A_D";#N/A,#N/A,FALSE,"WACC";#N/A,#N/A,FALSE,"DCF";#N/A,#N/A,FALSE,"A";#N/A,#N/A,FALSE,"LBO";#N/A,#N/A,FALSE,"C";#N/A,#N/A,FALSE,"impd";#N/A,#N/A,FALSE,"comps"}</definedName>
    <definedName name="wrn.A_VALUATION." localSheetId="3" hidden="1">{#N/A,#N/A,FALSE,"A_D";#N/A,#N/A,FALSE,"WACC";#N/A,#N/A,FALSE,"DCF";#N/A,#N/A,FALSE,"A";#N/A,#N/A,FALSE,"LBO";#N/A,#N/A,FALSE,"C";#N/A,#N/A,FALSE,"impd";#N/A,#N/A,FALSE,"comps"}</definedName>
    <definedName name="wrn.abc" localSheetId="5"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9"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5" hidden="1">{#N/A,#N/A,FALSE,"Debt Accr";#N/A,#N/A,FALSE,"Stock Accr";#N/A,#N/A,FALSE,"Debt Stock Accr"}</definedName>
    <definedName name="wrn.Accr_Dil." localSheetId="13" hidden="1">{#N/A,#N/A,FALSE,"Debt Accr";#N/A,#N/A,FALSE,"Stock Accr";#N/A,#N/A,FALSE,"Debt Stock Accr"}</definedName>
    <definedName name="wrn.Accr_Dil." localSheetId="2" hidden="1">{#N/A,#N/A,FALSE,"Debt Accr";#N/A,#N/A,FALSE,"Stock Accr";#N/A,#N/A,FALSE,"Debt Stock Accr"}</definedName>
    <definedName name="wrn.Accr_Dil." localSheetId="18" hidden="1">{#N/A,#N/A,FALSE,"Debt Accr";#N/A,#N/A,FALSE,"Stock Accr";#N/A,#N/A,FALSE,"Debt Stock Accr"}</definedName>
    <definedName name="wrn.Accr_Dil." localSheetId="19" hidden="1">{#N/A,#N/A,FALSE,"Debt Accr";#N/A,#N/A,FALSE,"Stock Accr";#N/A,#N/A,FALSE,"Debt Stock Accr"}</definedName>
    <definedName name="wrn.Accr_Dil." localSheetId="17"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cr_Dil." localSheetId="4" hidden="1">{#N/A,#N/A,FALSE,"Debt Accr";#N/A,#N/A,FALSE,"Stock Accr";#N/A,#N/A,FALSE,"Debt Stock Accr"}</definedName>
    <definedName name="wrn.Accr_Dil." localSheetId="3" hidden="1">{#N/A,#N/A,FALSE,"Debt Accr";#N/A,#N/A,FALSE,"Stock Accr";#N/A,#N/A,FALSE,"Debt Stock Accr"}</definedName>
    <definedName name="wrn.AcqState." localSheetId="5" hidden="1">{#N/A,#N/A,TRUE,"Acq-Ass";#N/A,#N/A,TRUE,"Acq-IS";#N/A,#N/A,TRUE,"Acq-BS";#N/A,#N/A,TRUE,"Acq-CF"}</definedName>
    <definedName name="wrn.AcqState." localSheetId="13" hidden="1">{#N/A,#N/A,TRUE,"Acq-Ass";#N/A,#N/A,TRUE,"Acq-IS";#N/A,#N/A,TRUE,"Acq-BS";#N/A,#N/A,TRUE,"Acq-CF"}</definedName>
    <definedName name="wrn.AcqState." localSheetId="2" hidden="1">{#N/A,#N/A,TRUE,"Acq-Ass";#N/A,#N/A,TRUE,"Acq-IS";#N/A,#N/A,TRUE,"Acq-BS";#N/A,#N/A,TRUE,"Acq-CF"}</definedName>
    <definedName name="wrn.AcqState." localSheetId="18" hidden="1">{#N/A,#N/A,TRUE,"Acq-Ass";#N/A,#N/A,TRUE,"Acq-IS";#N/A,#N/A,TRUE,"Acq-BS";#N/A,#N/A,TRUE,"Acq-CF"}</definedName>
    <definedName name="wrn.AcqState." localSheetId="19" hidden="1">{#N/A,#N/A,TRUE,"Acq-Ass";#N/A,#N/A,TRUE,"Acq-IS";#N/A,#N/A,TRUE,"Acq-BS";#N/A,#N/A,TRUE,"Acq-CF"}</definedName>
    <definedName name="wrn.AcqState." localSheetId="17"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 localSheetId="4" hidden="1">{#N/A,#N/A,TRUE,"Acq-Ass";#N/A,#N/A,TRUE,"Acq-IS";#N/A,#N/A,TRUE,"Acq-BS";#N/A,#N/A,TRUE,"Acq-CF"}</definedName>
    <definedName name="wrn.AcqState." localSheetId="3" hidden="1">{#N/A,#N/A,TRUE,"Acq-Ass";#N/A,#N/A,TRUE,"Acq-IS";#N/A,#N/A,TRUE,"Acq-BS";#N/A,#N/A,TRUE,"Acq-CF"}</definedName>
    <definedName name="wrn.AcqState1" localSheetId="5" hidden="1">{#N/A,#N/A,TRUE,"Acq-Ass";#N/A,#N/A,TRUE,"Acq-IS";#N/A,#N/A,TRUE,"Acq-BS";#N/A,#N/A,TRUE,"Acq-CF"}</definedName>
    <definedName name="wrn.AcqState1" localSheetId="13" hidden="1">{#N/A,#N/A,TRUE,"Acq-Ass";#N/A,#N/A,TRUE,"Acq-IS";#N/A,#N/A,TRUE,"Acq-BS";#N/A,#N/A,TRUE,"Acq-CF"}</definedName>
    <definedName name="wrn.AcqState1" localSheetId="2" hidden="1">{#N/A,#N/A,TRUE,"Acq-Ass";#N/A,#N/A,TRUE,"Acq-IS";#N/A,#N/A,TRUE,"Acq-BS";#N/A,#N/A,TRUE,"Acq-CF"}</definedName>
    <definedName name="wrn.AcqState1" localSheetId="18" hidden="1">{#N/A,#N/A,TRUE,"Acq-Ass";#N/A,#N/A,TRUE,"Acq-IS";#N/A,#N/A,TRUE,"Acq-BS";#N/A,#N/A,TRUE,"Acq-CF"}</definedName>
    <definedName name="wrn.AcqState1" localSheetId="19" hidden="1">{#N/A,#N/A,TRUE,"Acq-Ass";#N/A,#N/A,TRUE,"Acq-IS";#N/A,#N/A,TRUE,"Acq-BS";#N/A,#N/A,TRUE,"Acq-CF"}</definedName>
    <definedName name="wrn.AcqState1" localSheetId="17"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State1" localSheetId="4" hidden="1">{#N/A,#N/A,TRUE,"Acq-Ass";#N/A,#N/A,TRUE,"Acq-IS";#N/A,#N/A,TRUE,"Acq-BS";#N/A,#N/A,TRUE,"Acq-CF"}</definedName>
    <definedName name="wrn.AcqState1" localSheetId="3" hidden="1">{#N/A,#N/A,TRUE,"Acq-Ass";#N/A,#N/A,TRUE,"Acq-IS";#N/A,#N/A,TRUE,"Acq-BS";#N/A,#N/A,TRUE,"Acq-CF"}</definedName>
    <definedName name="wrn.Acquiror." localSheetId="5"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8" hidden="1">{#N/A,#N/A,TRUE,"Acq-Ass";#N/A,#N/A,TRUE,"Acq-IS";#N/A,#N/A,TRUE,"Acq-BS";#N/A,#N/A,TRUE,"Acq-CF";#N/A,#N/A,TRUE,"Acq-Proj";#N/A,#N/A,TRUE,"Acq-CapEx";#N/A,#N/A,TRUE,"Acq-Debt";#N/A,#N/A,TRUE,"Acq-Int";#N/A,#N/A,TRUE,"Acq-BD";#N/A,#N/A,TRUE,"Acq-TD";#N/A,#N/A,TRUE,"Acq-Taxes";#N/A,#N/A,TRUE,"Acq-Credit";#N/A,#N/A,TRUE,"Acq-Val";#N/A,#N/A,TRUE,"Acq-Mult Val"}</definedName>
    <definedName name="wrn.Acquiror." localSheetId="19" hidden="1">{#N/A,#N/A,TRUE,"Acq-Ass";#N/A,#N/A,TRUE,"Acq-IS";#N/A,#N/A,TRUE,"Acq-BS";#N/A,#N/A,TRUE,"Acq-CF";#N/A,#N/A,TRUE,"Acq-Proj";#N/A,#N/A,TRUE,"Acq-CapEx";#N/A,#N/A,TRUE,"Acq-Debt";#N/A,#N/A,TRUE,"Acq-Int";#N/A,#N/A,TRUE,"Acq-BD";#N/A,#N/A,TRUE,"Acq-TD";#N/A,#N/A,TRUE,"Acq-Taxes";#N/A,#N/A,TRUE,"Acq-Credit";#N/A,#N/A,TRUE,"Acq-Val";#N/A,#N/A,TRUE,"Acq-Mult Val"}</definedName>
    <definedName name="wrn.Acquiror." localSheetId="17"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uiror." localSheetId="4" hidden="1">{#N/A,#N/A,TRUE,"Acq-Ass";#N/A,#N/A,TRUE,"Acq-IS";#N/A,#N/A,TRUE,"Acq-BS";#N/A,#N/A,TRUE,"Acq-CF";#N/A,#N/A,TRUE,"Acq-Proj";#N/A,#N/A,TRUE,"Acq-CapEx";#N/A,#N/A,TRUE,"Acq-Debt";#N/A,#N/A,TRUE,"Acq-Int";#N/A,#N/A,TRUE,"Acq-BD";#N/A,#N/A,TRUE,"Acq-TD";#N/A,#N/A,TRUE,"Acq-Taxes";#N/A,#N/A,TRUE,"Acq-Credit";#N/A,#N/A,TRUE,"Acq-Val";#N/A,#N/A,TRUE,"Acq-Mult Val"}</definedName>
    <definedName name="wrn.Acquiror." localSheetId="3" hidden="1">{#N/A,#N/A,TRUE,"Acq-Ass";#N/A,#N/A,TRUE,"Acq-IS";#N/A,#N/A,TRUE,"Acq-BS";#N/A,#N/A,TRUE,"Acq-CF";#N/A,#N/A,TRUE,"Acq-Proj";#N/A,#N/A,TRUE,"Acq-CapEx";#N/A,#N/A,TRUE,"Acq-Debt";#N/A,#N/A,TRUE,"Acq-Int";#N/A,#N/A,TRUE,"Acq-BD";#N/A,#N/A,TRUE,"Acq-TD";#N/A,#N/A,TRUE,"Acq-Taxes";#N/A,#N/A,TRUE,"Acq-Credit";#N/A,#N/A,TRUE,"Acq-Val";#N/A,#N/A,TRUE,"Acq-Mult Val"}</definedName>
    <definedName name="wrn.AcqVal." localSheetId="5" hidden="1">{#N/A,#N/A,FALSE,"Acq-Val";#N/A,#N/A,FALSE,"Acq-Mult Val"}</definedName>
    <definedName name="wrn.AcqVal." localSheetId="13" hidden="1">{#N/A,#N/A,FALSE,"Acq-Val";#N/A,#N/A,FALSE,"Acq-Mult Val"}</definedName>
    <definedName name="wrn.AcqVal." localSheetId="2" hidden="1">{#N/A,#N/A,FALSE,"Acq-Val";#N/A,#N/A,FALSE,"Acq-Mult Val"}</definedName>
    <definedName name="wrn.AcqVal." localSheetId="18" hidden="1">{#N/A,#N/A,FALSE,"Acq-Val";#N/A,#N/A,FALSE,"Acq-Mult Val"}</definedName>
    <definedName name="wrn.AcqVal." localSheetId="19" hidden="1">{#N/A,#N/A,FALSE,"Acq-Val";#N/A,#N/A,FALSE,"Acq-Mult Val"}</definedName>
    <definedName name="wrn.AcqVal." localSheetId="17" hidden="1">{#N/A,#N/A,FALSE,"Acq-Val";#N/A,#N/A,FALSE,"Acq-Mult Val"}</definedName>
    <definedName name="wrn.AcqVal." localSheetId="1" hidden="1">{#N/A,#N/A,FALSE,"Acq-Val";#N/A,#N/A,FALSE,"Acq-Mult Val"}</definedName>
    <definedName name="wrn.AcqVal." localSheetId="0" hidden="1">{#N/A,#N/A,FALSE,"Acq-Val";#N/A,#N/A,FALSE,"Acq-Mult Val"}</definedName>
    <definedName name="wrn.AcqVal." localSheetId="4" hidden="1">{#N/A,#N/A,FALSE,"Acq-Val";#N/A,#N/A,FALSE,"Acq-Mult Val"}</definedName>
    <definedName name="wrn.AcqVal." localSheetId="3" hidden="1">{#N/A,#N/A,FALSE,"Acq-Val";#N/A,#N/A,FALSE,"Acq-Mult Val"}</definedName>
    <definedName name="wrn.Adjustments." localSheetId="5"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8" hidden="1">{"Page1",#N/A,FALSE,"Matrix (1)";"Page2",#N/A,FALSE,"Pay-Out";"Page3",#N/A,FALSE,"Prems_Reserves";"Page4",#N/A,FALSE,"Adj. EPS";"Page5",#N/A,FALSE,"Acc_Dil"}</definedName>
    <definedName name="wrn.Adjustments." localSheetId="19" hidden="1">{"Page1",#N/A,FALSE,"Matrix (1)";"Page2",#N/A,FALSE,"Pay-Out";"Page3",#N/A,FALSE,"Prems_Reserves";"Page4",#N/A,FALSE,"Adj. EPS";"Page5",#N/A,FALSE,"Acc_Dil"}</definedName>
    <definedName name="wrn.Adjustments." localSheetId="17"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djustments." localSheetId="4" hidden="1">{"Page1",#N/A,FALSE,"Matrix (1)";"Page2",#N/A,FALSE,"Pay-Out";"Page3",#N/A,FALSE,"Prems_Reserves";"Page4",#N/A,FALSE,"Adj. EPS";"Page5",#N/A,FALSE,"Acc_Dil"}</definedName>
    <definedName name="wrn.Adjustments." localSheetId="3" hidden="1">{"Page1",#N/A,FALSE,"Matrix (1)";"Page2",#N/A,FALSE,"Pay-Out";"Page3",#N/A,FALSE,"Prems_Reserves";"Page4",#N/A,FALSE,"Adj. EPS";"Page5",#N/A,FALSE,"Acc_Dil"}</definedName>
    <definedName name="wrn.Aggressive." localSheetId="5"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8" hidden="1">{#N/A,#N/A,FALSE,"Sum A (1)";#N/A,#N/A,FALSE,"Sum A (2)";#N/A,#N/A,FALSE,"KPI A";#N/A,#N/A,FALSE,"EN A";#N/A,#N/A,FALSE,"HU A";#N/A,#N/A,FALSE,"PO A";#N/A,#N/A,FALSE,"DE A";#N/A,#N/A,FALSE,"CR A";#N/A,#N/A,FALSE,"CZ A";#N/A,#N/A,FALSE,"FR A";#N/A,#N/A,FALSE,"RO A";#N/A,#N/A,FALSE,"CP A"}</definedName>
    <definedName name="wrn.Aggressive." localSheetId="19" hidden="1">{#N/A,#N/A,FALSE,"Sum A (1)";#N/A,#N/A,FALSE,"Sum A (2)";#N/A,#N/A,FALSE,"KPI A";#N/A,#N/A,FALSE,"EN A";#N/A,#N/A,FALSE,"HU A";#N/A,#N/A,FALSE,"PO A";#N/A,#N/A,FALSE,"DE A";#N/A,#N/A,FALSE,"CR A";#N/A,#N/A,FALSE,"CZ A";#N/A,#N/A,FALSE,"FR A";#N/A,#N/A,FALSE,"RO A";#N/A,#N/A,FALSE,"CP A"}</definedName>
    <definedName name="wrn.Aggressive." localSheetId="17"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gressive." localSheetId="4" hidden="1">{#N/A,#N/A,FALSE,"Sum A (1)";#N/A,#N/A,FALSE,"Sum A (2)";#N/A,#N/A,FALSE,"KPI A";#N/A,#N/A,FALSE,"EN A";#N/A,#N/A,FALSE,"HU A";#N/A,#N/A,FALSE,"PO A";#N/A,#N/A,FALSE,"DE A";#N/A,#N/A,FALSE,"CR A";#N/A,#N/A,FALSE,"CZ A";#N/A,#N/A,FALSE,"FR A";#N/A,#N/A,FALSE,"RO A";#N/A,#N/A,FALSE,"CP A"}</definedName>
    <definedName name="wrn.Aggressive." localSheetId="3" hidden="1">{#N/A,#N/A,FALSE,"Sum A (1)";#N/A,#N/A,FALSE,"Sum A (2)";#N/A,#N/A,FALSE,"KPI A";#N/A,#N/A,FALSE,"EN A";#N/A,#N/A,FALSE,"HU A";#N/A,#N/A,FALSE,"PO A";#N/A,#N/A,FALSE,"DE A";#N/A,#N/A,FALSE,"CR A";#N/A,#N/A,FALSE,"CZ A";#N/A,#N/A,FALSE,"FR A";#N/A,#N/A,FALSE,"RO A";#N/A,#N/A,FALSE,"CP A"}</definedName>
    <definedName name="wrn.Aging._.and._.Trend._.Analysis." localSheetId="5"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8" hidden="1">{#N/A,#N/A,FALSE,"Aging Summary";#N/A,#N/A,FALSE,"Ratio Analysis";#N/A,#N/A,FALSE,"Test 120 Day Accts";#N/A,#N/A,FALSE,"Tickmarks"}</definedName>
    <definedName name="wrn.Aging._.and._.Trend._.Analysis." localSheetId="19" hidden="1">{#N/A,#N/A,FALSE,"Aging Summary";#N/A,#N/A,FALSE,"Ratio Analysis";#N/A,#N/A,FALSE,"Test 120 Day Accts";#N/A,#N/A,FALSE,"Tickmarks"}</definedName>
    <definedName name="wrn.Aging._.and._.Trend._.Analysis." localSheetId="17"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 localSheetId="4" hidden="1">{#N/A,#N/A,FALSE,"Aging Summary";#N/A,#N/A,FALSE,"Ratio Analysis";#N/A,#N/A,FALSE,"Test 120 Day Accts";#N/A,#N/A,FALSE,"Tickmarks"}</definedName>
    <definedName name="wrn.Aging._.and._.Trend._.Analysis." localSheetId="3" hidden="1">{#N/A,#N/A,FALSE,"Aging Summary";#N/A,#N/A,FALSE,"Ratio Analysis";#N/A,#N/A,FALSE,"Test 120 Day Accts";#N/A,#N/A,FALSE,"Tickmarks"}</definedName>
    <definedName name="wrn.Aging._.and._.Trend._.Analysis._1" localSheetId="5"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8" hidden="1">{#N/A,#N/A,FALSE,"Aging Summary";#N/A,#N/A,FALSE,"Ratio Analysis";#N/A,#N/A,FALSE,"Test 120 Day Accts";#N/A,#N/A,FALSE,"Tickmarks"}</definedName>
    <definedName name="wrn.Aging._.and._.Trend._.Analysis._1" localSheetId="19" hidden="1">{#N/A,#N/A,FALSE,"Aging Summary";#N/A,#N/A,FALSE,"Ratio Analysis";#N/A,#N/A,FALSE,"Test 120 Day Accts";#N/A,#N/A,FALSE,"Tickmarks"}</definedName>
    <definedName name="wrn.Aging._.and._.Trend._.Analysis._1" localSheetId="17"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1" localSheetId="4" hidden="1">{#N/A,#N/A,FALSE,"Aging Summary";#N/A,#N/A,FALSE,"Ratio Analysis";#N/A,#N/A,FALSE,"Test 120 Day Accts";#N/A,#N/A,FALSE,"Tickmarks"}</definedName>
    <definedName name="wrn.Aging._.and._.Trend._.Analysis._1" localSheetId="3" hidden="1">{#N/A,#N/A,FALSE,"Aging Summary";#N/A,#N/A,FALSE,"Ratio Analysis";#N/A,#N/A,FALSE,"Test 120 Day Accts";#N/A,#N/A,FALSE,"Tickmarks"}</definedName>
    <definedName name="wrn.Aging._.and._.Trend._.Analysis._2" localSheetId="5"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8" hidden="1">{#N/A,#N/A,FALSE,"Aging Summary";#N/A,#N/A,FALSE,"Ratio Analysis";#N/A,#N/A,FALSE,"Test 120 Day Accts";#N/A,#N/A,FALSE,"Tickmarks"}</definedName>
    <definedName name="wrn.Aging._.and._.Trend._.Analysis._2" localSheetId="19" hidden="1">{#N/A,#N/A,FALSE,"Aging Summary";#N/A,#N/A,FALSE,"Ratio Analysis";#N/A,#N/A,FALSE,"Test 120 Day Accts";#N/A,#N/A,FALSE,"Tickmarks"}</definedName>
    <definedName name="wrn.Aging._.and._.Trend._.Analysis._2" localSheetId="17"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2" localSheetId="4" hidden="1">{#N/A,#N/A,FALSE,"Aging Summary";#N/A,#N/A,FALSE,"Ratio Analysis";#N/A,#N/A,FALSE,"Test 120 Day Accts";#N/A,#N/A,FALSE,"Tickmarks"}</definedName>
    <definedName name="wrn.Aging._.and._.Trend._.Analysis._2" localSheetId="3" hidden="1">{#N/A,#N/A,FALSE,"Aging Summary";#N/A,#N/A,FALSE,"Ratio Analysis";#N/A,#N/A,FALSE,"Test 120 Day Accts";#N/A,#N/A,FALSE,"Tickmarks"}</definedName>
    <definedName name="wrn.Aging._.and._.Trend._.Analysis._3" localSheetId="5"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8" hidden="1">{#N/A,#N/A,FALSE,"Aging Summary";#N/A,#N/A,FALSE,"Ratio Analysis";#N/A,#N/A,FALSE,"Test 120 Day Accts";#N/A,#N/A,FALSE,"Tickmarks"}</definedName>
    <definedName name="wrn.Aging._.and._.Trend._.Analysis._3" localSheetId="19" hidden="1">{#N/A,#N/A,FALSE,"Aging Summary";#N/A,#N/A,FALSE,"Ratio Analysis";#N/A,#N/A,FALSE,"Test 120 Day Accts";#N/A,#N/A,FALSE,"Tickmarks"}</definedName>
    <definedName name="wrn.Aging._.and._.Trend._.Analysis._3" localSheetId="17"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3" localSheetId="4" hidden="1">{#N/A,#N/A,FALSE,"Aging Summary";#N/A,#N/A,FALSE,"Ratio Analysis";#N/A,#N/A,FALSE,"Test 120 Day Accts";#N/A,#N/A,FALSE,"Tickmarks"}</definedName>
    <definedName name="wrn.Aging._.and._.Trend._.Analysis._3" localSheetId="3" hidden="1">{#N/A,#N/A,FALSE,"Aging Summary";#N/A,#N/A,FALSE,"Ratio Analysis";#N/A,#N/A,FALSE,"Test 120 Day Accts";#N/A,#N/A,FALSE,"Tickmarks"}</definedName>
    <definedName name="wrn.Aging._.and._.Trend._.Analysis._4" localSheetId="5"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8" hidden="1">{#N/A,#N/A,FALSE,"Aging Summary";#N/A,#N/A,FALSE,"Ratio Analysis";#N/A,#N/A,FALSE,"Test 120 Day Accts";#N/A,#N/A,FALSE,"Tickmarks"}</definedName>
    <definedName name="wrn.Aging._.and._.Trend._.Analysis._4" localSheetId="19" hidden="1">{#N/A,#N/A,FALSE,"Aging Summary";#N/A,#N/A,FALSE,"Ratio Analysis";#N/A,#N/A,FALSE,"Test 120 Day Accts";#N/A,#N/A,FALSE,"Tickmarks"}</definedName>
    <definedName name="wrn.Aging._.and._.Trend._.Analysis._4" localSheetId="17"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4" localSheetId="4" hidden="1">{#N/A,#N/A,FALSE,"Aging Summary";#N/A,#N/A,FALSE,"Ratio Analysis";#N/A,#N/A,FALSE,"Test 120 Day Accts";#N/A,#N/A,FALSE,"Tickmarks"}</definedName>
    <definedName name="wrn.Aging._.and._.Trend._.Analysis._4" localSheetId="3" hidden="1">{#N/A,#N/A,FALSE,"Aging Summary";#N/A,#N/A,FALSE,"Ratio Analysis";#N/A,#N/A,FALSE,"Test 120 Day Accts";#N/A,#N/A,FALSE,"Tickmarks"}</definedName>
    <definedName name="wrn.Aging._.and._.Trend._.Analysis._5" localSheetId="5"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8" hidden="1">{#N/A,#N/A,FALSE,"Aging Summary";#N/A,#N/A,FALSE,"Ratio Analysis";#N/A,#N/A,FALSE,"Test 120 Day Accts";#N/A,#N/A,FALSE,"Tickmarks"}</definedName>
    <definedName name="wrn.Aging._.and._.Trend._.Analysis._5" localSheetId="19" hidden="1">{#N/A,#N/A,FALSE,"Aging Summary";#N/A,#N/A,FALSE,"Ratio Analysis";#N/A,#N/A,FALSE,"Test 120 Day Accts";#N/A,#N/A,FALSE,"Tickmarks"}</definedName>
    <definedName name="wrn.Aging._.and._.Trend._.Analysis._5" localSheetId="17"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ging._.and._.Trend._.Analysis._5" localSheetId="4" hidden="1">{#N/A,#N/A,FALSE,"Aging Summary";#N/A,#N/A,FALSE,"Ratio Analysis";#N/A,#N/A,FALSE,"Test 120 Day Accts";#N/A,#N/A,FALSE,"Tickmarks"}</definedName>
    <definedName name="wrn.Aging._.and._.Trend._.Analysis._5" localSheetId="3" hidden="1">{#N/A,#N/A,FALSE,"Aging Summary";#N/A,#N/A,FALSE,"Ratio Analysis";#N/A,#N/A,FALSE,"Test 120 Day Accts";#N/A,#N/A,FALSE,"Tickmarks"}</definedName>
    <definedName name="wrn.all._.gulp._.sheets." localSheetId="5"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8"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9"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7"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4"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5" hidden="1">{#N/A,#N/A,FALSE,"puboff";#N/A,#N/A,FALSE,"financials";#N/A,#N/A,FALSE,"valuation";#N/A,#N/A,FALSE,"split"}</definedName>
    <definedName name="wrn.ALL._.PAGES." localSheetId="13" hidden="1">{#N/A,#N/A,FALSE,"puboff";#N/A,#N/A,FALSE,"financials";#N/A,#N/A,FALSE,"valuation";#N/A,#N/A,FALSE,"split"}</definedName>
    <definedName name="wrn.ALL._.PAGES." localSheetId="2" hidden="1">{#N/A,#N/A,FALSE,"puboff";#N/A,#N/A,FALSE,"financials";#N/A,#N/A,FALSE,"valuation";#N/A,#N/A,FALSE,"split"}</definedName>
    <definedName name="wrn.ALL._.PAGES." localSheetId="18" hidden="1">{#N/A,#N/A,FALSE,"puboff";#N/A,#N/A,FALSE,"financials";#N/A,#N/A,FALSE,"valuation";#N/A,#N/A,FALSE,"split"}</definedName>
    <definedName name="wrn.ALL._.PAGES." localSheetId="19" hidden="1">{#N/A,#N/A,FALSE,"puboff";#N/A,#N/A,FALSE,"financials";#N/A,#N/A,FALSE,"valuation";#N/A,#N/A,FALSE,"split"}</definedName>
    <definedName name="wrn.ALL._.PAGES." localSheetId="17"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PAGES." localSheetId="4" hidden="1">{#N/A,#N/A,FALSE,"puboff";#N/A,#N/A,FALSE,"financials";#N/A,#N/A,FALSE,"valuation";#N/A,#N/A,FALSE,"split"}</definedName>
    <definedName name="wrn.ALL._.PAGES." localSheetId="3" hidden="1">{#N/A,#N/A,FALSE,"puboff";#N/A,#N/A,FALSE,"financials";#N/A,#N/A,FALSE,"valuation";#N/A,#N/A,FALSE,"split"}</definedName>
    <definedName name="wrn.ALL._.SHEETS." localSheetId="5"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8" hidden="1">{#N/A,#N/A,FALSE,"Adj Proj";#N/A,#N/A,FALSE,"Sheet1";#N/A,#N/A,FALSE,"LBO";#N/A,#N/A,FALSE,"LBOMER";#N/A,#N/A,FALSE,"WACC";#N/A,#N/A,FALSE,"DCF";#N/A,#N/A,FALSE,"DCFMER";#N/A,#N/A,FALSE,"Pooling";#N/A,#N/A,FALSE,"income";#N/A,#N/A,FALSE,"Offer"}</definedName>
    <definedName name="wrn.ALL._.SHEETS." localSheetId="19" hidden="1">{#N/A,#N/A,FALSE,"Adj Proj";#N/A,#N/A,FALSE,"Sheet1";#N/A,#N/A,FALSE,"LBO";#N/A,#N/A,FALSE,"LBOMER";#N/A,#N/A,FALSE,"WACC";#N/A,#N/A,FALSE,"DCF";#N/A,#N/A,FALSE,"DCFMER";#N/A,#N/A,FALSE,"Pooling";#N/A,#N/A,FALSE,"income";#N/A,#N/A,FALSE,"Offer"}</definedName>
    <definedName name="wrn.ALL._.SHEETS." localSheetId="17"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SHEETS." localSheetId="4" hidden="1">{#N/A,#N/A,FALSE,"Adj Proj";#N/A,#N/A,FALSE,"Sheet1";#N/A,#N/A,FALSE,"LBO";#N/A,#N/A,FALSE,"LBOMER";#N/A,#N/A,FALSE,"WACC";#N/A,#N/A,FALSE,"DCF";#N/A,#N/A,FALSE,"DCFMER";#N/A,#N/A,FALSE,"Pooling";#N/A,#N/A,FALSE,"income";#N/A,#N/A,FALSE,"Offer"}</definedName>
    <definedName name="wrn.ALL._.SHEETS." localSheetId="3" hidden="1">{#N/A,#N/A,FALSE,"Adj Proj";#N/A,#N/A,FALSE,"Sheet1";#N/A,#N/A,FALSE,"LBO";#N/A,#N/A,FALSE,"LBOMER";#N/A,#N/A,FALSE,"WACC";#N/A,#N/A,FALSE,"DCF";#N/A,#N/A,FALSE,"DCFMER";#N/A,#N/A,FALSE,"Pooling";#N/A,#N/A,FALSE,"income";#N/A,#N/A,FALSE,"Offer"}</definedName>
    <definedName name="wrn.All_Models." localSheetId="5"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8" hidden="1">{#N/A,#N/A,FALSE,"Summary";#N/A,#N/A,FALSE,"Projections";#N/A,#N/A,FALSE,"Mkt Mults";#N/A,#N/A,FALSE,"DCF";#N/A,#N/A,FALSE,"Accr Dil";#N/A,#N/A,FALSE,"PIC LBO";#N/A,#N/A,FALSE,"MULT10_4";#N/A,#N/A,FALSE,"CBI LBO"}</definedName>
    <definedName name="wrn.All_Models." localSheetId="19" hidden="1">{#N/A,#N/A,FALSE,"Summary";#N/A,#N/A,FALSE,"Projections";#N/A,#N/A,FALSE,"Mkt Mults";#N/A,#N/A,FALSE,"DCF";#N/A,#N/A,FALSE,"Accr Dil";#N/A,#N/A,FALSE,"PIC LBO";#N/A,#N/A,FALSE,"MULT10_4";#N/A,#N/A,FALSE,"CBI LBO"}</definedName>
    <definedName name="wrn.All_Models." localSheetId="17"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Models." localSheetId="4" hidden="1">{#N/A,#N/A,FALSE,"Summary";#N/A,#N/A,FALSE,"Projections";#N/A,#N/A,FALSE,"Mkt Mults";#N/A,#N/A,FALSE,"DCF";#N/A,#N/A,FALSE,"Accr Dil";#N/A,#N/A,FALSE,"PIC LBO";#N/A,#N/A,FALSE,"MULT10_4";#N/A,#N/A,FALSE,"CBI LBO"}</definedName>
    <definedName name="wrn.All_Models." localSheetId="3" hidden="1">{#N/A,#N/A,FALSE,"Summary";#N/A,#N/A,FALSE,"Projections";#N/A,#N/A,FALSE,"Mkt Mults";#N/A,#N/A,FALSE,"DCF";#N/A,#N/A,FALSE,"Accr Dil";#N/A,#N/A,FALSE,"PIC LBO";#N/A,#N/A,FALSE,"MULT10_4";#N/A,#N/A,FALSE,"CBI LBO"}</definedName>
    <definedName name="wrn.All_Sheets." localSheetId="5"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8" hidden="1">{#N/A,#N/A,FALSE,"Projections";#N/A,#N/A,FALSE,"Contribution_Stock";#N/A,#N/A,FALSE,"PF_Combo_Stock";#N/A,#N/A,FALSE,"Projections";#N/A,#N/A,FALSE,"Contribution_Cash";#N/A,#N/A,FALSE,"PF_Combo_Cash";#N/A,#N/A,FALSE,"IPO_Cash"}</definedName>
    <definedName name="wrn.All_Sheets." localSheetId="19" hidden="1">{#N/A,#N/A,FALSE,"Projections";#N/A,#N/A,FALSE,"Contribution_Stock";#N/A,#N/A,FALSE,"PF_Combo_Stock";#N/A,#N/A,FALSE,"Projections";#N/A,#N/A,FALSE,"Contribution_Cash";#N/A,#N/A,FALSE,"PF_Combo_Cash";#N/A,#N/A,FALSE,"IPO_Cash"}</definedName>
    <definedName name="wrn.All_Sheets." localSheetId="17"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_Sheets." localSheetId="4" hidden="1">{#N/A,#N/A,FALSE,"Projections";#N/A,#N/A,FALSE,"Contribution_Stock";#N/A,#N/A,FALSE,"PF_Combo_Stock";#N/A,#N/A,FALSE,"Projections";#N/A,#N/A,FALSE,"Contribution_Cash";#N/A,#N/A,FALSE,"PF_Combo_Cash";#N/A,#N/A,FALSE,"IPO_Cash"}</definedName>
    <definedName name="wrn.All_Sheets." localSheetId="3" hidden="1">{#N/A,#N/A,FALSE,"Projections";#N/A,#N/A,FALSE,"Contribution_Stock";#N/A,#N/A,FALSE,"PF_Combo_Stock";#N/A,#N/A,FALSE,"Projections";#N/A,#N/A,FALSE,"Contribution_Cash";#N/A,#N/A,FALSE,"PF_Combo_Cash";#N/A,#N/A,FALSE,"IPO_Cash"}</definedName>
    <definedName name="wrn.ALLbutPREMIUM." localSheetId="5"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8"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9"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7"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4"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5"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8" hidden="1">{#N/A,#N/A,FALSE,"AD_Purchase";#N/A,#N/A,FALSE,"Credit";#N/A,#N/A,FALSE,"PF Acquisition";#N/A,#N/A,FALSE,"PF Offering"}</definedName>
    <definedName name="wrn.AllModels." localSheetId="19" hidden="1">{#N/A,#N/A,FALSE,"AD_Purchase";#N/A,#N/A,FALSE,"Credit";#N/A,#N/A,FALSE,"PF Acquisition";#N/A,#N/A,FALSE,"PF Offering"}</definedName>
    <definedName name="wrn.AllModels." localSheetId="17"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Models." localSheetId="4" hidden="1">{#N/A,#N/A,FALSE,"AD_Purchase";#N/A,#N/A,FALSE,"Credit";#N/A,#N/A,FALSE,"PF Acquisition";#N/A,#N/A,FALSE,"PF Offering"}</definedName>
    <definedName name="wrn.AllModels." localSheetId="3" hidden="1">{#N/A,#N/A,FALSE,"AD_Purchase";#N/A,#N/A,FALSE,"Credit";#N/A,#N/A,FALSE,"PF Acquisition";#N/A,#N/A,FALSE,"PF Offering"}</definedName>
    <definedName name="wrn.allpages." localSheetId="5" hidden="1">{#N/A,#N/A,TRUE,"Historicals";#N/A,#N/A,TRUE,"Charts";#N/A,#N/A,TRUE,"Forecasts"}</definedName>
    <definedName name="wrn.allpages." localSheetId="13" hidden="1">{#N/A,#N/A,TRUE,"Historicals";#N/A,#N/A,TRUE,"Charts";#N/A,#N/A,TRUE,"Forecasts"}</definedName>
    <definedName name="wrn.allpages." localSheetId="2" hidden="1">{#N/A,#N/A,TRUE,"Historicals";#N/A,#N/A,TRUE,"Charts";#N/A,#N/A,TRUE,"Forecasts"}</definedName>
    <definedName name="wrn.allpages." localSheetId="18" hidden="1">{#N/A,#N/A,TRUE,"Historicals";#N/A,#N/A,TRUE,"Charts";#N/A,#N/A,TRUE,"Forecasts"}</definedName>
    <definedName name="wrn.allpages." localSheetId="19" hidden="1">{#N/A,#N/A,TRUE,"Historicals";#N/A,#N/A,TRUE,"Charts";#N/A,#N/A,TRUE,"Forecasts"}</definedName>
    <definedName name="wrn.allpages." localSheetId="17"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llpages." localSheetId="4" hidden="1">{#N/A,#N/A,TRUE,"Historicals";#N/A,#N/A,TRUE,"Charts";#N/A,#N/A,TRUE,"Forecasts"}</definedName>
    <definedName name="wrn.allpages." localSheetId="3" hidden="1">{#N/A,#N/A,TRUE,"Historicals";#N/A,#N/A,TRUE,"Charts";#N/A,#N/A,TRUE,"Forecasts"}</definedName>
    <definedName name="wrn.Amortization." localSheetId="5"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8" hidden="1">{"Exist Debt Amort",#N/A,TRUE,"Financials";"Intangible Amort",#N/A,TRUE,"Financials";"Proj Debt Amort",#N/A,TRUE,"Financials";"Proj Pfd Amort",#N/A,TRUE,"Financials"}</definedName>
    <definedName name="wrn.Amortization." localSheetId="19" hidden="1">{"Exist Debt Amort",#N/A,TRUE,"Financials";"Intangible Amort",#N/A,TRUE,"Financials";"Proj Debt Amort",#N/A,TRUE,"Financials";"Proj Pfd Amort",#N/A,TRUE,"Financials"}</definedName>
    <definedName name="wrn.Amortization." localSheetId="17"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mortization." localSheetId="4" hidden="1">{"Exist Debt Amort",#N/A,TRUE,"Financials";"Intangible Amort",#N/A,TRUE,"Financials";"Proj Debt Amort",#N/A,TRUE,"Financials";"Proj Pfd Amort",#N/A,TRUE,"Financials"}</definedName>
    <definedName name="wrn.Amortization." localSheetId="3" hidden="1">{"Exist Debt Amort",#N/A,TRUE,"Financials";"Intangible Amort",#N/A,TRUE,"Financials";"Proj Debt Amort",#N/A,TRUE,"Financials";"Proj Pfd Amort",#N/A,TRUE,"Financials"}</definedName>
    <definedName name="wrn.Assumptions." localSheetId="5" hidden="1">{"Rev and Exp",#N/A,TRUE,"Financials";"Working Capital",#N/A,TRUE,"Financials"}</definedName>
    <definedName name="wrn.Assumptions." localSheetId="13" hidden="1">{"Rev and Exp",#N/A,TRUE,"Financials";"Working Capital",#N/A,TRUE,"Financials"}</definedName>
    <definedName name="wrn.Assumptions." localSheetId="2" hidden="1">{"Rev and Exp",#N/A,TRUE,"Financials";"Working Capital",#N/A,TRUE,"Financials"}</definedName>
    <definedName name="wrn.Assumptions." localSheetId="18" hidden="1">{"Rev and Exp",#N/A,TRUE,"Financials";"Working Capital",#N/A,TRUE,"Financials"}</definedName>
    <definedName name="wrn.Assumptions." localSheetId="19" hidden="1">{"Rev and Exp",#N/A,TRUE,"Financials";"Working Capital",#N/A,TRUE,"Financials"}</definedName>
    <definedName name="wrn.Assumptions." localSheetId="17"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ssumptions." localSheetId="4" hidden="1">{"Rev and Exp",#N/A,TRUE,"Financials";"Working Capital",#N/A,TRUE,"Financials"}</definedName>
    <definedName name="wrn.Assumptions." localSheetId="3" hidden="1">{"Rev and Exp",#N/A,TRUE,"Financials";"Working Capital",#N/A,TRUE,"Financials"}</definedName>
    <definedName name="wrn.Auto._.Comp." localSheetId="5" hidden="1">{#N/A,#N/A,FALSE,"Sheet1"}</definedName>
    <definedName name="wrn.Auto._.Comp." localSheetId="13" hidden="1">{#N/A,#N/A,FALSE,"Sheet1"}</definedName>
    <definedName name="wrn.Auto._.Comp." localSheetId="2" hidden="1">{#N/A,#N/A,FALSE,"Sheet1"}</definedName>
    <definedName name="wrn.Auto._.Comp." localSheetId="18" hidden="1">{#N/A,#N/A,FALSE,"Sheet1"}</definedName>
    <definedName name="wrn.Auto._.Comp." localSheetId="19" hidden="1">{#N/A,#N/A,FALSE,"Sheet1"}</definedName>
    <definedName name="wrn.Auto._.Comp." localSheetId="17" hidden="1">{#N/A,#N/A,FALSE,"Sheet1"}</definedName>
    <definedName name="wrn.Auto._.Comp." localSheetId="1" hidden="1">{#N/A,#N/A,FALSE,"Sheet1"}</definedName>
    <definedName name="wrn.Auto._.Comp." localSheetId="0" hidden="1">{#N/A,#N/A,FALSE,"Sheet1"}</definedName>
    <definedName name="wrn.Auto._.Comp." localSheetId="4" hidden="1">{#N/A,#N/A,FALSE,"Sheet1"}</definedName>
    <definedName name="wrn.Auto._.Comp." localSheetId="3" hidden="1">{#N/A,#N/A,FALSE,"Sheet1"}</definedName>
    <definedName name="wrn.Baseline." localSheetId="5"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8" hidden="1">{#N/A,#N/A,FALSE,"Sum C (1)";#N/A,#N/A,FALSE,"Sum C (2)";#N/A,#N/A,FALSE,"KPI C";#N/A,#N/A,FALSE,"EN C";#N/A,#N/A,FALSE,"HU C";#N/A,#N/A,FALSE,"PO C";#N/A,#N/A,FALSE,"DE C";#N/A,#N/A,FALSE,"CR C";#N/A,#N/A,FALSE,"CZ C";#N/A,#N/A,FALSE,"FR C";#N/A,#N/A,FALSE,"RO C";#N/A,#N/A,FALSE,"CP C"}</definedName>
    <definedName name="wrn.Baseline." localSheetId="19" hidden="1">{#N/A,#N/A,FALSE,"Sum C (1)";#N/A,#N/A,FALSE,"Sum C (2)";#N/A,#N/A,FALSE,"KPI C";#N/A,#N/A,FALSE,"EN C";#N/A,#N/A,FALSE,"HU C";#N/A,#N/A,FALSE,"PO C";#N/A,#N/A,FALSE,"DE C";#N/A,#N/A,FALSE,"CR C";#N/A,#N/A,FALSE,"CZ C";#N/A,#N/A,FALSE,"FR C";#N/A,#N/A,FALSE,"RO C";#N/A,#N/A,FALSE,"CP C"}</definedName>
    <definedName name="wrn.Baseline." localSheetId="17"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eline." localSheetId="4" hidden="1">{#N/A,#N/A,FALSE,"Sum C (1)";#N/A,#N/A,FALSE,"Sum C (2)";#N/A,#N/A,FALSE,"KPI C";#N/A,#N/A,FALSE,"EN C";#N/A,#N/A,FALSE,"HU C";#N/A,#N/A,FALSE,"PO C";#N/A,#N/A,FALSE,"DE C";#N/A,#N/A,FALSE,"CR C";#N/A,#N/A,FALSE,"CZ C";#N/A,#N/A,FALSE,"FR C";#N/A,#N/A,FALSE,"RO C";#N/A,#N/A,FALSE,"CP C"}</definedName>
    <definedName name="wrn.Baseline." localSheetId="3" hidden="1">{#N/A,#N/A,FALSE,"Sum C (1)";#N/A,#N/A,FALSE,"Sum C (2)";#N/A,#N/A,FALSE,"KPI C";#N/A,#N/A,FALSE,"EN C";#N/A,#N/A,FALSE,"HU C";#N/A,#N/A,FALSE,"PO C";#N/A,#N/A,FALSE,"DE C";#N/A,#N/A,FALSE,"CR C";#N/A,#N/A,FALSE,"CZ C";#N/A,#N/A,FALSE,"FR C";#N/A,#N/A,FALSE,"RO C";#N/A,#N/A,FALSE,"CP C"}</definedName>
    <definedName name="wrn.basics." localSheetId="5"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8" hidden="1">{#N/A,#N/A,FALSE,"TSUM";#N/A,#N/A,FALSE,"shares";#N/A,#N/A,FALSE,"earnout";#N/A,#N/A,FALSE,"Heaty";#N/A,#N/A,FALSE,"self-tend";#N/A,#N/A,FALSE,"self-sum"}</definedName>
    <definedName name="wrn.basics." localSheetId="19" hidden="1">{#N/A,#N/A,FALSE,"TSUM";#N/A,#N/A,FALSE,"shares";#N/A,#N/A,FALSE,"earnout";#N/A,#N/A,FALSE,"Heaty";#N/A,#N/A,FALSE,"self-tend";#N/A,#N/A,FALSE,"self-sum"}</definedName>
    <definedName name="wrn.basics." localSheetId="17"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asics." localSheetId="4" hidden="1">{#N/A,#N/A,FALSE,"TSUM";#N/A,#N/A,FALSE,"shares";#N/A,#N/A,FALSE,"earnout";#N/A,#N/A,FALSE,"Heaty";#N/A,#N/A,FALSE,"self-tend";#N/A,#N/A,FALSE,"self-sum"}</definedName>
    <definedName name="wrn.basics." localSheetId="3" hidden="1">{#N/A,#N/A,FALSE,"TSUM";#N/A,#N/A,FALSE,"shares";#N/A,#N/A,FALSE,"earnout";#N/A,#N/A,FALSE,"Heaty";#N/A,#N/A,FALSE,"self-tend";#N/A,#N/A,FALSE,"self-sum"}</definedName>
    <definedName name="wrn.book." localSheetId="5" hidden="1">{"book",#N/A,TRUE,"BS";"book",#N/A,TRUE,"CF";"book",#N/A,TRUE,"IS%";"book",#N/A,TRUE,"IS";#N/A,#N/A,TRUE,"Warranty"}</definedName>
    <definedName name="wrn.book." localSheetId="13" hidden="1">{"book",#N/A,TRUE,"BS";"book",#N/A,TRUE,"CF";"book",#N/A,TRUE,"IS%";"book",#N/A,TRUE,"IS";#N/A,#N/A,TRUE,"Warranty"}</definedName>
    <definedName name="wrn.book." localSheetId="2" hidden="1">{"book",#N/A,TRUE,"BS";"book",#N/A,TRUE,"CF";"book",#N/A,TRUE,"IS%";"book",#N/A,TRUE,"IS";#N/A,#N/A,TRUE,"Warranty"}</definedName>
    <definedName name="wrn.book." localSheetId="18" hidden="1">{"book",#N/A,TRUE,"BS";"book",#N/A,TRUE,"CF";"book",#N/A,TRUE,"IS%";"book",#N/A,TRUE,"IS";#N/A,#N/A,TRUE,"Warranty"}</definedName>
    <definedName name="wrn.book." localSheetId="19" hidden="1">{"book",#N/A,TRUE,"BS";"book",#N/A,TRUE,"CF";"book",#N/A,TRUE,"IS%";"book",#N/A,TRUE,"IS";#N/A,#N/A,TRUE,"Warranty"}</definedName>
    <definedName name="wrn.book." localSheetId="17"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ook." localSheetId="4" hidden="1">{"book",#N/A,TRUE,"BS";"book",#N/A,TRUE,"CF";"book",#N/A,TRUE,"IS%";"book",#N/A,TRUE,"IS";#N/A,#N/A,TRUE,"Warranty"}</definedName>
    <definedName name="wrn.book." localSheetId="3" hidden="1">{"book",#N/A,TRUE,"BS";"book",#N/A,TRUE,"CF";"book",#N/A,TRUE,"IS%";"book",#N/A,TRUE,"IS";#N/A,#N/A,TRUE,"Warranty"}</definedName>
    <definedName name="wrn.BU." localSheetId="5" hidden="1">{#N/A,#N/A,FALSE,"Rsum";#N/A,#N/A,FALSE,"IS%";#N/A,#N/A,FALSE,"IS";#N/A,#N/A,FALSE,"COSsum";#N/A,#N/A,FALSE,"Warranty"}</definedName>
    <definedName name="wrn.BU." localSheetId="13" hidden="1">{#N/A,#N/A,FALSE,"Rsum";#N/A,#N/A,FALSE,"IS%";#N/A,#N/A,FALSE,"IS";#N/A,#N/A,FALSE,"COSsum";#N/A,#N/A,FALSE,"Warranty"}</definedName>
    <definedName name="wrn.BU." localSheetId="2" hidden="1">{#N/A,#N/A,FALSE,"Rsum";#N/A,#N/A,FALSE,"IS%";#N/A,#N/A,FALSE,"IS";#N/A,#N/A,FALSE,"COSsum";#N/A,#N/A,FALSE,"Warranty"}</definedName>
    <definedName name="wrn.BU." localSheetId="18" hidden="1">{#N/A,#N/A,FALSE,"Rsum";#N/A,#N/A,FALSE,"IS%";#N/A,#N/A,FALSE,"IS";#N/A,#N/A,FALSE,"COSsum";#N/A,#N/A,FALSE,"Warranty"}</definedName>
    <definedName name="wrn.BU." localSheetId="19" hidden="1">{#N/A,#N/A,FALSE,"Rsum";#N/A,#N/A,FALSE,"IS%";#N/A,#N/A,FALSE,"IS";#N/A,#N/A,FALSE,"COSsum";#N/A,#N/A,FALSE,"Warranty"}</definedName>
    <definedName name="wrn.BU." localSheetId="17"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 localSheetId="4" hidden="1">{#N/A,#N/A,FALSE,"Rsum";#N/A,#N/A,FALSE,"IS%";#N/A,#N/A,FALSE,"IS";#N/A,#N/A,FALSE,"COSsum";#N/A,#N/A,FALSE,"Warranty"}</definedName>
    <definedName name="wrn.BU." localSheetId="3" hidden="1">{#N/A,#N/A,FALSE,"Rsum";#N/A,#N/A,FALSE,"IS%";#N/A,#N/A,FALSE,"IS";#N/A,#N/A,FALSE,"COSsum";#N/A,#N/A,FALSE,"Warranty"}</definedName>
    <definedName name="wrn.Budget." localSheetId="5"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8" hidden="1">{#N/A,#N/A,FALSE,"QSum";#N/A,#N/A,FALSE,"1Q";#N/A,#N/A,FALSE,"2Q";#N/A,#N/A,FALSE,"3Q";#N/A,#N/A,FALSE,"4Q";#N/A,#N/A,FALSE,"Mthly";#N/A,#N/A,FALSE,"Cur.vs.Prior"}</definedName>
    <definedName name="wrn.Budget." localSheetId="19" hidden="1">{#N/A,#N/A,FALSE,"QSum";#N/A,#N/A,FALSE,"1Q";#N/A,#N/A,FALSE,"2Q";#N/A,#N/A,FALSE,"3Q";#N/A,#N/A,FALSE,"4Q";#N/A,#N/A,FALSE,"Mthly";#N/A,#N/A,FALSE,"Cur.vs.Prior"}</definedName>
    <definedName name="wrn.Budget." localSheetId="17"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 localSheetId="4" hidden="1">{#N/A,#N/A,FALSE,"QSum";#N/A,#N/A,FALSE,"1Q";#N/A,#N/A,FALSE,"2Q";#N/A,#N/A,FALSE,"3Q";#N/A,#N/A,FALSE,"4Q";#N/A,#N/A,FALSE,"Mthly";#N/A,#N/A,FALSE,"Cur.vs.Prior"}</definedName>
    <definedName name="wrn.Budget." localSheetId="3" hidden="1">{#N/A,#N/A,FALSE,"QSum";#N/A,#N/A,FALSE,"1Q";#N/A,#N/A,FALSE,"2Q";#N/A,#N/A,FALSE,"3Q";#N/A,#N/A,FALSE,"4Q";#N/A,#N/A,FALSE,"Mthly";#N/A,#N/A,FALSE,"Cur.vs.Prior"}</definedName>
    <definedName name="wrn.Budget._.Detail." localSheetId="5"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8" hidden="1">{#N/A,#N/A,FALSE,"Salaries";#N/A,#N/A,FALSE,"Carmen";#N/A,#N/A,FALSE,"Bonus";#N/A,#N/A,FALSE,"Benefits1";#N/A,#N/A,FALSE,"Benefits2";#N/A,#N/A,FALSE,"Benefits3";#N/A,#N/A,FALSE,"Benefits4";#N/A,#N/A,FALSE,"Other1";#N/A,#N/A,FALSE,"Other2";#N/A,#N/A,FALSE,"Other3";#N/A,#N/A,FALSE,"Other4";#N/A,#N/A,FALSE,"Other5";#N/A,#N/A,FALSE,"MIS Other"}</definedName>
    <definedName name="wrn.Budget._.Detail." localSheetId="19" hidden="1">{#N/A,#N/A,FALSE,"Salaries";#N/A,#N/A,FALSE,"Carmen";#N/A,#N/A,FALSE,"Bonus";#N/A,#N/A,FALSE,"Benefits1";#N/A,#N/A,FALSE,"Benefits2";#N/A,#N/A,FALSE,"Benefits3";#N/A,#N/A,FALSE,"Benefits4";#N/A,#N/A,FALSE,"Other1";#N/A,#N/A,FALSE,"Other2";#N/A,#N/A,FALSE,"Other3";#N/A,#N/A,FALSE,"Other4";#N/A,#N/A,FALSE,"Other5";#N/A,#N/A,FALSE,"MIS Other"}</definedName>
    <definedName name="wrn.Budget._.Detail." localSheetId="17"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dget._.Detail." localSheetId="4" hidden="1">{#N/A,#N/A,FALSE,"Salaries";#N/A,#N/A,FALSE,"Carmen";#N/A,#N/A,FALSE,"Bonus";#N/A,#N/A,FALSE,"Benefits1";#N/A,#N/A,FALSE,"Benefits2";#N/A,#N/A,FALSE,"Benefits3";#N/A,#N/A,FALSE,"Benefits4";#N/A,#N/A,FALSE,"Other1";#N/A,#N/A,FALSE,"Other2";#N/A,#N/A,FALSE,"Other3";#N/A,#N/A,FALSE,"Other4";#N/A,#N/A,FALSE,"Other5";#N/A,#N/A,FALSE,"MIS Other"}</definedName>
    <definedName name="wrn.Budget._.Detail." localSheetId="3" hidden="1">{#N/A,#N/A,FALSE,"Salaries";#N/A,#N/A,FALSE,"Carmen";#N/A,#N/A,FALSE,"Bonus";#N/A,#N/A,FALSE,"Benefits1";#N/A,#N/A,FALSE,"Benefits2";#N/A,#N/A,FALSE,"Benefits3";#N/A,#N/A,FALSE,"Benefits4";#N/A,#N/A,FALSE,"Other1";#N/A,#N/A,FALSE,"Other2";#N/A,#N/A,FALSE,"Other3";#N/A,#N/A,FALSE,"Other4";#N/A,#N/A,FALSE,"Other5";#N/A,#N/A,FALSE,"MIS Other"}</definedName>
    <definedName name="wrn.bullshit1." localSheetId="5" hidden="1">{#N/A,#N/A,FALSE,"Sheet1";#N/A,#N/A,FALSE,"Summary";#N/A,#N/A,FALSE,"proj1";#N/A,#N/A,FALSE,"proj2"}</definedName>
    <definedName name="wrn.bullshit1." localSheetId="13" hidden="1">{#N/A,#N/A,FALSE,"Sheet1";#N/A,#N/A,FALSE,"Summary";#N/A,#N/A,FALSE,"proj1";#N/A,#N/A,FALSE,"proj2"}</definedName>
    <definedName name="wrn.bullshit1." localSheetId="2" hidden="1">{#N/A,#N/A,FALSE,"Sheet1";#N/A,#N/A,FALSE,"Summary";#N/A,#N/A,FALSE,"proj1";#N/A,#N/A,FALSE,"proj2"}</definedName>
    <definedName name="wrn.bullshit1." localSheetId="18" hidden="1">{#N/A,#N/A,FALSE,"Sheet1";#N/A,#N/A,FALSE,"Summary";#N/A,#N/A,FALSE,"proj1";#N/A,#N/A,FALSE,"proj2"}</definedName>
    <definedName name="wrn.bullshit1." localSheetId="19" hidden="1">{#N/A,#N/A,FALSE,"Sheet1";#N/A,#N/A,FALSE,"Summary";#N/A,#N/A,FALSE,"proj1";#N/A,#N/A,FALSE,"proj2"}</definedName>
    <definedName name="wrn.bullshit1." localSheetId="17"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bullshit1." localSheetId="4" hidden="1">{#N/A,#N/A,FALSE,"Sheet1";#N/A,#N/A,FALSE,"Summary";#N/A,#N/A,FALSE,"proj1";#N/A,#N/A,FALSE,"proj2"}</definedName>
    <definedName name="wrn.bullshit1." localSheetId="3" hidden="1">{#N/A,#N/A,FALSE,"Sheet1";#N/A,#N/A,FALSE,"Summary";#N/A,#N/A,FALSE,"proj1";#N/A,#N/A,FALSE,"proj2"}</definedName>
    <definedName name="wrn.Capacity._.Calculations._.for._.FM3." localSheetId="5" hidden="1">{#N/A,#N/A,TRUE,"Report"}</definedName>
    <definedName name="wrn.Capacity._.Calculations._.for._.FM3." localSheetId="13" hidden="1">{#N/A,#N/A,TRUE,"Report"}</definedName>
    <definedName name="wrn.Capacity._.Calculations._.for._.FM3." localSheetId="2" hidden="1">{#N/A,#N/A,TRUE,"Report"}</definedName>
    <definedName name="wrn.Capacity._.Calculations._.for._.FM3." localSheetId="18" hidden="1">{#N/A,#N/A,TRUE,"Report"}</definedName>
    <definedName name="wrn.Capacity._.Calculations._.for._.FM3." localSheetId="19" hidden="1">{#N/A,#N/A,TRUE,"Report"}</definedName>
    <definedName name="wrn.Capacity._.Calculations._.for._.FM3." localSheetId="17" hidden="1">{#N/A,#N/A,TRUE,"Report"}</definedName>
    <definedName name="wrn.Capacity._.Calculations._.for._.FM3." localSheetId="1" hidden="1">{#N/A,#N/A,TRUE,"Report"}</definedName>
    <definedName name="wrn.Capacity._.Calculations._.for._.FM3." localSheetId="0" hidden="1">{#N/A,#N/A,TRUE,"Report"}</definedName>
    <definedName name="wrn.Capacity._.Calculations._.for._.FM3." localSheetId="4" hidden="1">{#N/A,#N/A,TRUE,"Report"}</definedName>
    <definedName name="wrn.Capacity._.Calculations._.for._.FM3." localSheetId="3" hidden="1">{#N/A,#N/A,TRUE,"Report"}</definedName>
    <definedName name="wrn.Combination." localSheetId="5"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8"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9"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7"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4"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5"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8" hidden="1">{#N/A,#N/A,FALSE,"Combo-Ass ";#N/A,#N/A,FALSE,"Combo-AD sum";#N/A,#N/A,FALSE,"Combo-Syn Sens";#N/A,#N/A,FALSE,"Combo-Contr";#N/A,#N/A,FALSE,"Combo-Credit Sum";#N/A,#N/A,FALSE,"Combo-Credit";#N/A,#N/A,FALSE,"Combo-AD";#N/A,#N/A,FALSE,"Combo-AD CF"}</definedName>
    <definedName name="wrn.ComboResults." localSheetId="19" hidden="1">{#N/A,#N/A,FALSE,"Combo-Ass ";#N/A,#N/A,FALSE,"Combo-AD sum";#N/A,#N/A,FALSE,"Combo-Syn Sens";#N/A,#N/A,FALSE,"Combo-Contr";#N/A,#N/A,FALSE,"Combo-Credit Sum";#N/A,#N/A,FALSE,"Combo-Credit";#N/A,#N/A,FALSE,"Combo-AD";#N/A,#N/A,FALSE,"Combo-AD CF"}</definedName>
    <definedName name="wrn.ComboResults." localSheetId="17"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Results." localSheetId="4" hidden="1">{#N/A,#N/A,FALSE,"Combo-Ass ";#N/A,#N/A,FALSE,"Combo-AD sum";#N/A,#N/A,FALSE,"Combo-Syn Sens";#N/A,#N/A,FALSE,"Combo-Contr";#N/A,#N/A,FALSE,"Combo-Credit Sum";#N/A,#N/A,FALSE,"Combo-Credit";#N/A,#N/A,FALSE,"Combo-AD";#N/A,#N/A,FALSE,"Combo-AD CF"}</definedName>
    <definedName name="wrn.ComboResults." localSheetId="3" hidden="1">{#N/A,#N/A,FALSE,"Combo-Ass ";#N/A,#N/A,FALSE,"Combo-AD sum";#N/A,#N/A,FALSE,"Combo-Syn Sens";#N/A,#N/A,FALSE,"Combo-Contr";#N/A,#N/A,FALSE,"Combo-Credit Sum";#N/A,#N/A,FALSE,"Combo-Credit";#N/A,#N/A,FALSE,"Combo-AD";#N/A,#N/A,FALSE,"Combo-AD CF"}</definedName>
    <definedName name="wrn.ComboState." localSheetId="5" hidden="1">{#N/A,#N/A,FALSE,"Combo-Ass ";#N/A,#N/A,FALSE,"Combo-IS";#N/A,#N/A,FALSE,"Combo-BS";#N/A,#N/A,FALSE,"Combo-CF"}</definedName>
    <definedName name="wrn.ComboState." localSheetId="13" hidden="1">{#N/A,#N/A,FALSE,"Combo-Ass ";#N/A,#N/A,FALSE,"Combo-IS";#N/A,#N/A,FALSE,"Combo-BS";#N/A,#N/A,FALSE,"Combo-CF"}</definedName>
    <definedName name="wrn.ComboState." localSheetId="2" hidden="1">{#N/A,#N/A,FALSE,"Combo-Ass ";#N/A,#N/A,FALSE,"Combo-IS";#N/A,#N/A,FALSE,"Combo-BS";#N/A,#N/A,FALSE,"Combo-CF"}</definedName>
    <definedName name="wrn.ComboState." localSheetId="18" hidden="1">{#N/A,#N/A,FALSE,"Combo-Ass ";#N/A,#N/A,FALSE,"Combo-IS";#N/A,#N/A,FALSE,"Combo-BS";#N/A,#N/A,FALSE,"Combo-CF"}</definedName>
    <definedName name="wrn.ComboState." localSheetId="19" hidden="1">{#N/A,#N/A,FALSE,"Combo-Ass ";#N/A,#N/A,FALSE,"Combo-IS";#N/A,#N/A,FALSE,"Combo-BS";#N/A,#N/A,FALSE,"Combo-CF"}</definedName>
    <definedName name="wrn.ComboState." localSheetId="17"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boState." localSheetId="4" hidden="1">{#N/A,#N/A,FALSE,"Combo-Ass ";#N/A,#N/A,FALSE,"Combo-IS";#N/A,#N/A,FALSE,"Combo-BS";#N/A,#N/A,FALSE,"Combo-CF"}</definedName>
    <definedName name="wrn.ComboState." localSheetId="3" hidden="1">{#N/A,#N/A,FALSE,"Combo-Ass ";#N/A,#N/A,FALSE,"Combo-IS";#N/A,#N/A,FALSE,"Combo-BS";#N/A,#N/A,FALSE,"Combo-CF"}</definedName>
    <definedName name="wrn.compare." localSheetId="5"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8" hidden="1">{"page1",#N/A,FALSE,"Temp";"page2",#N/A,FALSE,"Temp";"page3",#N/A,FALSE,"Temp";"page4",#N/A,FALSE,"Temp";"page5",#N/A,FALSE,"Temp";"page6",#N/A,FALSE,"Temp"}</definedName>
    <definedName name="wrn.compare." localSheetId="19" hidden="1">{"page1",#N/A,FALSE,"Temp";"page2",#N/A,FALSE,"Temp";"page3",#N/A,FALSE,"Temp";"page4",#N/A,FALSE,"Temp";"page5",#N/A,FALSE,"Temp";"page6",#N/A,FALSE,"Temp"}</definedName>
    <definedName name="wrn.compare." localSheetId="17"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 localSheetId="4" hidden="1">{"page1",#N/A,FALSE,"Temp";"page2",#N/A,FALSE,"Temp";"page3",#N/A,FALSE,"Temp";"page4",#N/A,FALSE,"Temp";"page5",#N/A,FALSE,"Temp";"page6",#N/A,FALSE,"Temp"}</definedName>
    <definedName name="wrn.compare." localSheetId="3" hidden="1">{"page1",#N/A,FALSE,"Temp";"page2",#N/A,FALSE,"Temp";"page3",#N/A,FALSE,"Temp";"page4",#N/A,FALSE,"Temp";"page5",#N/A,FALSE,"Temp";"page6",#N/A,FALSE,"Temp"}</definedName>
    <definedName name="wrn.compare.s" localSheetId="5"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8" hidden="1">{"page1",#N/A,FALSE,"Temp";"page2",#N/A,FALSE,"Temp";"page3",#N/A,FALSE,"Temp";"page4",#N/A,FALSE,"Temp";"page5",#N/A,FALSE,"Temp";"page6",#N/A,FALSE,"Temp"}</definedName>
    <definedName name="wrn.compare.s" localSheetId="19" hidden="1">{"page1",#N/A,FALSE,"Temp";"page2",#N/A,FALSE,"Temp";"page3",#N/A,FALSE,"Temp";"page4",#N/A,FALSE,"Temp";"page5",#N/A,FALSE,"Temp";"page6",#N/A,FALSE,"Temp"}</definedName>
    <definedName name="wrn.compare.s" localSheetId="17"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mpare.s" localSheetId="4" hidden="1">{"page1",#N/A,FALSE,"Temp";"page2",#N/A,FALSE,"Temp";"page3",#N/A,FALSE,"Temp";"page4",#N/A,FALSE,"Temp";"page5",#N/A,FALSE,"Temp";"page6",#N/A,FALSE,"Temp"}</definedName>
    <definedName name="wrn.compare.s" localSheetId="3" hidden="1">{"page1",#N/A,FALSE,"Temp";"page2",#N/A,FALSE,"Temp";"page3",#N/A,FALSE,"Temp";"page4",#N/A,FALSE,"Temp";"page5",#N/A,FALSE,"Temp";"page6",#N/A,FALSE,"Temp"}</definedName>
    <definedName name="wrn.Consolidated._.Statements." localSheetId="5" hidden="1">{"view1",#N/A,FALSE,"EARN (US$)";"view1",#N/A,FALSE,"DASTBS (US$)";"view1",#N/A,FALSE,"DASTCF (US$)"}</definedName>
    <definedName name="wrn.Consolidated._.Statements." localSheetId="13" hidden="1">{"view1",#N/A,FALSE,"EARN (US$)";"view1",#N/A,FALSE,"DASTBS (US$)";"view1",#N/A,FALSE,"DASTCF (US$)"}</definedName>
    <definedName name="wrn.Consolidated._.Statements." localSheetId="2" hidden="1">{"view1",#N/A,FALSE,"EARN (US$)";"view1",#N/A,FALSE,"DASTBS (US$)";"view1",#N/A,FALSE,"DASTCF (US$)"}</definedName>
    <definedName name="wrn.Consolidated._.Statements." localSheetId="18" hidden="1">{"view1",#N/A,FALSE,"EARN (US$)";"view1",#N/A,FALSE,"DASTBS (US$)";"view1",#N/A,FALSE,"DASTCF (US$)"}</definedName>
    <definedName name="wrn.Consolidated._.Statements." localSheetId="19" hidden="1">{"view1",#N/A,FALSE,"EARN (US$)";"view1",#N/A,FALSE,"DASTBS (US$)";"view1",#N/A,FALSE,"DASTCF (US$)"}</definedName>
    <definedName name="wrn.Consolidated._.Statements." localSheetId="17"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nsolidated._.Statements." localSheetId="4" hidden="1">{"view1",#N/A,FALSE,"EARN (US$)";"view1",#N/A,FALSE,"DASTBS (US$)";"view1",#N/A,FALSE,"DASTCF (US$)"}</definedName>
    <definedName name="wrn.Consolidated._.Statements." localSheetId="3" hidden="1">{"view1",#N/A,FALSE,"EARN (US$)";"view1",#N/A,FALSE,"DASTBS (US$)";"view1",#N/A,FALSE,"DASTCF (US$)"}</definedName>
    <definedName name="wrn.CORR." localSheetId="5" hidden="1">{"INCSTMT1",#N/A,FALSE,"COR";"INCSTMT2",#N/A,FALSE,"COR"}</definedName>
    <definedName name="wrn.CORR." localSheetId="13" hidden="1">{"INCSTMT1",#N/A,FALSE,"COR";"INCSTMT2",#N/A,FALSE,"COR"}</definedName>
    <definedName name="wrn.CORR." localSheetId="2" hidden="1">{"INCSTMT1",#N/A,FALSE,"COR";"INCSTMT2",#N/A,FALSE,"COR"}</definedName>
    <definedName name="wrn.CORR." localSheetId="18" hidden="1">{"INCSTMT1",#N/A,FALSE,"COR";"INCSTMT2",#N/A,FALSE,"COR"}</definedName>
    <definedName name="wrn.CORR." localSheetId="19" hidden="1">{"INCSTMT1",#N/A,FALSE,"COR";"INCSTMT2",#N/A,FALSE,"COR"}</definedName>
    <definedName name="wrn.CORR." localSheetId="17" hidden="1">{"INCSTMT1",#N/A,FALSE,"COR";"INCSTMT2",#N/A,FALSE,"COR"}</definedName>
    <definedName name="wrn.CORR." localSheetId="1" hidden="1">{"INCSTMT1",#N/A,FALSE,"COR";"INCSTMT2",#N/A,FALSE,"COR"}</definedName>
    <definedName name="wrn.CORR." localSheetId="0" hidden="1">{"INCSTMT1",#N/A,FALSE,"COR";"INCSTMT2",#N/A,FALSE,"COR"}</definedName>
    <definedName name="wrn.CORR." localSheetId="4" hidden="1">{"INCSTMT1",#N/A,FALSE,"COR";"INCSTMT2",#N/A,FALSE,"COR"}</definedName>
    <definedName name="wrn.CORR." localSheetId="3" hidden="1">{"INCSTMT1",#N/A,FALSE,"COR";"INCSTMT2",#N/A,FALSE,"COR"}</definedName>
    <definedName name="wrn.cost." localSheetId="5"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8" hidden="1">{#N/A,#N/A,FALSE,"TOTAL COSTS";#N/A,#N/A,FALSE,"Building";#N/A,#N/A,FALSE,"Software";#N/A,#N/A,FALSE,"EDP EXT";#N/A,#N/A,FALSE,"EDP INT";#N/A,#N/A,FALSE,"TRAINING";#N/A,#N/A,FALSE,"SPARES";#N/A,#N/A,FALSE,"TEST EXT";#N/A,#N/A,FALSE,"TEST INT";#N/A,#N/A,FALSE,"DEMO";#N/A,#N/A,FALSE,"OFFICE EXT";#N/A,#N/A,FALSE,"OFFICE INT";#N/A,#N/A,FALSE,"OTHER EXT"}</definedName>
    <definedName name="wrn.cost." localSheetId="19" hidden="1">{#N/A,#N/A,FALSE,"TOTAL COSTS";#N/A,#N/A,FALSE,"Building";#N/A,#N/A,FALSE,"Software";#N/A,#N/A,FALSE,"EDP EXT";#N/A,#N/A,FALSE,"EDP INT";#N/A,#N/A,FALSE,"TRAINING";#N/A,#N/A,FALSE,"SPARES";#N/A,#N/A,FALSE,"TEST EXT";#N/A,#N/A,FALSE,"TEST INT";#N/A,#N/A,FALSE,"DEMO";#N/A,#N/A,FALSE,"OFFICE EXT";#N/A,#N/A,FALSE,"OFFICE INT";#N/A,#N/A,FALSE,"OTHER EXT"}</definedName>
    <definedName name="wrn.cost." localSheetId="17"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st." localSheetId="4" hidden="1">{#N/A,#N/A,FALSE,"TOTAL COSTS";#N/A,#N/A,FALSE,"Building";#N/A,#N/A,FALSE,"Software";#N/A,#N/A,FALSE,"EDP EXT";#N/A,#N/A,FALSE,"EDP INT";#N/A,#N/A,FALSE,"TRAINING";#N/A,#N/A,FALSE,"SPARES";#N/A,#N/A,FALSE,"TEST EXT";#N/A,#N/A,FALSE,"TEST INT";#N/A,#N/A,FALSE,"DEMO";#N/A,#N/A,FALSE,"OFFICE EXT";#N/A,#N/A,FALSE,"OFFICE INT";#N/A,#N/A,FALSE,"OTHER EXT"}</definedName>
    <definedName name="wrn.cost." localSheetId="3" hidden="1">{#N/A,#N/A,FALSE,"TOTAL COSTS";#N/A,#N/A,FALSE,"Building";#N/A,#N/A,FALSE,"Software";#N/A,#N/A,FALSE,"EDP EXT";#N/A,#N/A,FALSE,"EDP INT";#N/A,#N/A,FALSE,"TRAINING";#N/A,#N/A,FALSE,"SPARES";#N/A,#N/A,FALSE,"TEST EXT";#N/A,#N/A,FALSE,"TEST INT";#N/A,#N/A,FALSE,"DEMO";#N/A,#N/A,FALSE,"OFFICE EXT";#N/A,#N/A,FALSE,"OFFICE INT";#N/A,#N/A,FALSE,"OTHER EXT"}</definedName>
    <definedName name="wrn.cotop." localSheetId="5" hidden="1">{"ReportTop",#N/A,FALSE,"report top"}</definedName>
    <definedName name="wrn.cotop." localSheetId="13" hidden="1">{"ReportTop",#N/A,FALSE,"report top"}</definedName>
    <definedName name="wrn.cotop." localSheetId="2" hidden="1">{"ReportTop",#N/A,FALSE,"report top"}</definedName>
    <definedName name="wrn.cotop." localSheetId="18" hidden="1">{"ReportTop",#N/A,FALSE,"report top"}</definedName>
    <definedName name="wrn.cotop." localSheetId="19" hidden="1">{"ReportTop",#N/A,FALSE,"report top"}</definedName>
    <definedName name="wrn.cotop." localSheetId="17" hidden="1">{"ReportTop",#N/A,FALSE,"report top"}</definedName>
    <definedName name="wrn.cotop." localSheetId="1" hidden="1">{"ReportTop",#N/A,FALSE,"report top"}</definedName>
    <definedName name="wrn.cotop." localSheetId="0" hidden="1">{"ReportTop",#N/A,FALSE,"report top"}</definedName>
    <definedName name="wrn.cotop." localSheetId="4" hidden="1">{"ReportTop",#N/A,FALSE,"report top"}</definedName>
    <definedName name="wrn.cotop." localSheetId="3" hidden="1">{"ReportTop",#N/A,FALSE,"report top"}</definedName>
    <definedName name="wrn.cotop._1" localSheetId="5" hidden="1">{"ReportTop",#N/A,FALSE,"report top"}</definedName>
    <definedName name="wrn.cotop._1" localSheetId="13" hidden="1">{"ReportTop",#N/A,FALSE,"report top"}</definedName>
    <definedName name="wrn.cotop._1" localSheetId="2" hidden="1">{"ReportTop",#N/A,FALSE,"report top"}</definedName>
    <definedName name="wrn.cotop._1" localSheetId="18" hidden="1">{"ReportTop",#N/A,FALSE,"report top"}</definedName>
    <definedName name="wrn.cotop._1" localSheetId="19" hidden="1">{"ReportTop",#N/A,FALSE,"report top"}</definedName>
    <definedName name="wrn.cotop._1" localSheetId="17" hidden="1">{"ReportTop",#N/A,FALSE,"report top"}</definedName>
    <definedName name="wrn.cotop._1" localSheetId="1" hidden="1">{"ReportTop",#N/A,FALSE,"report top"}</definedName>
    <definedName name="wrn.cotop._1" localSheetId="0" hidden="1">{"ReportTop",#N/A,FALSE,"report top"}</definedName>
    <definedName name="wrn.cotop._1" localSheetId="4" hidden="1">{"ReportTop",#N/A,FALSE,"report top"}</definedName>
    <definedName name="wrn.cotop._1" localSheetId="3" hidden="1">{"ReportTop",#N/A,FALSE,"report top"}</definedName>
    <definedName name="wrn.cotop._2" localSheetId="5" hidden="1">{"ReportTop",#N/A,FALSE,"report top"}</definedName>
    <definedName name="wrn.cotop._2" localSheetId="13" hidden="1">{"ReportTop",#N/A,FALSE,"report top"}</definedName>
    <definedName name="wrn.cotop._2" localSheetId="2" hidden="1">{"ReportTop",#N/A,FALSE,"report top"}</definedName>
    <definedName name="wrn.cotop._2" localSheetId="18" hidden="1">{"ReportTop",#N/A,FALSE,"report top"}</definedName>
    <definedName name="wrn.cotop._2" localSheetId="19" hidden="1">{"ReportTop",#N/A,FALSE,"report top"}</definedName>
    <definedName name="wrn.cotop._2" localSheetId="17" hidden="1">{"ReportTop",#N/A,FALSE,"report top"}</definedName>
    <definedName name="wrn.cotop._2" localSheetId="1" hidden="1">{"ReportTop",#N/A,FALSE,"report top"}</definedName>
    <definedName name="wrn.cotop._2" localSheetId="0" hidden="1">{"ReportTop",#N/A,FALSE,"report top"}</definedName>
    <definedName name="wrn.cotop._2" localSheetId="4" hidden="1">{"ReportTop",#N/A,FALSE,"report top"}</definedName>
    <definedName name="wrn.cotop._2" localSheetId="3" hidden="1">{"ReportTop",#N/A,FALSE,"report top"}</definedName>
    <definedName name="wrn.cotop._3" localSheetId="5" hidden="1">{"ReportTop",#N/A,FALSE,"report top"}</definedName>
    <definedName name="wrn.cotop._3" localSheetId="13" hidden="1">{"ReportTop",#N/A,FALSE,"report top"}</definedName>
    <definedName name="wrn.cotop._3" localSheetId="2" hidden="1">{"ReportTop",#N/A,FALSE,"report top"}</definedName>
    <definedName name="wrn.cotop._3" localSheetId="18" hidden="1">{"ReportTop",#N/A,FALSE,"report top"}</definedName>
    <definedName name="wrn.cotop._3" localSheetId="19" hidden="1">{"ReportTop",#N/A,FALSE,"report top"}</definedName>
    <definedName name="wrn.cotop._3" localSheetId="17" hidden="1">{"ReportTop",#N/A,FALSE,"report top"}</definedName>
    <definedName name="wrn.cotop._3" localSheetId="1" hidden="1">{"ReportTop",#N/A,FALSE,"report top"}</definedName>
    <definedName name="wrn.cotop._3" localSheetId="0" hidden="1">{"ReportTop",#N/A,FALSE,"report top"}</definedName>
    <definedName name="wrn.cotop._3" localSheetId="4" hidden="1">{"ReportTop",#N/A,FALSE,"report top"}</definedName>
    <definedName name="wrn.cotop._3" localSheetId="3" hidden="1">{"ReportTop",#N/A,FALSE,"report top"}</definedName>
    <definedName name="wrn.cotop._4" localSheetId="5" hidden="1">{"ReportTop",#N/A,FALSE,"report top"}</definedName>
    <definedName name="wrn.cotop._4" localSheetId="13" hidden="1">{"ReportTop",#N/A,FALSE,"report top"}</definedName>
    <definedName name="wrn.cotop._4" localSheetId="2" hidden="1">{"ReportTop",#N/A,FALSE,"report top"}</definedName>
    <definedName name="wrn.cotop._4" localSheetId="18" hidden="1">{"ReportTop",#N/A,FALSE,"report top"}</definedName>
    <definedName name="wrn.cotop._4" localSheetId="19" hidden="1">{"ReportTop",#N/A,FALSE,"report top"}</definedName>
    <definedName name="wrn.cotop._4" localSheetId="17" hidden="1">{"ReportTop",#N/A,FALSE,"report top"}</definedName>
    <definedName name="wrn.cotop._4" localSheetId="1" hidden="1">{"ReportTop",#N/A,FALSE,"report top"}</definedName>
    <definedName name="wrn.cotop._4" localSheetId="0" hidden="1">{"ReportTop",#N/A,FALSE,"report top"}</definedName>
    <definedName name="wrn.cotop._4" localSheetId="4" hidden="1">{"ReportTop",#N/A,FALSE,"report top"}</definedName>
    <definedName name="wrn.cotop._4" localSheetId="3" hidden="1">{"ReportTop",#N/A,FALSE,"report top"}</definedName>
    <definedName name="wrn.cotop._5" localSheetId="5" hidden="1">{"ReportTop",#N/A,FALSE,"report top"}</definedName>
    <definedName name="wrn.cotop._5" localSheetId="13" hidden="1">{"ReportTop",#N/A,FALSE,"report top"}</definedName>
    <definedName name="wrn.cotop._5" localSheetId="2" hidden="1">{"ReportTop",#N/A,FALSE,"report top"}</definedName>
    <definedName name="wrn.cotop._5" localSheetId="18" hidden="1">{"ReportTop",#N/A,FALSE,"report top"}</definedName>
    <definedName name="wrn.cotop._5" localSheetId="19" hidden="1">{"ReportTop",#N/A,FALSE,"report top"}</definedName>
    <definedName name="wrn.cotop._5" localSheetId="17" hidden="1">{"ReportTop",#N/A,FALSE,"report top"}</definedName>
    <definedName name="wrn.cotop._5" localSheetId="1" hidden="1">{"ReportTop",#N/A,FALSE,"report top"}</definedName>
    <definedName name="wrn.cotop._5" localSheetId="0" hidden="1">{"ReportTop",#N/A,FALSE,"report top"}</definedName>
    <definedName name="wrn.cotop._5" localSheetId="4" hidden="1">{"ReportTop",#N/A,FALSE,"report top"}</definedName>
    <definedName name="wrn.cotop._5" localSheetId="3" hidden="1">{"ReportTop",#N/A,FALSE,"report top"}</definedName>
    <definedName name="wrn.Covers." localSheetId="5" hidden="1">{"view1",#N/A,FALSE,"MOTEARN";"view1",#N/A,FALSE,"Bal Sht";"view1",#N/A,FALSE,"Cash Flows"}</definedName>
    <definedName name="wrn.Covers." localSheetId="13" hidden="1">{"view1",#N/A,FALSE,"MOTEARN";"view1",#N/A,FALSE,"Bal Sht";"view1",#N/A,FALSE,"Cash Flows"}</definedName>
    <definedName name="wrn.Covers." localSheetId="2" hidden="1">{"view1",#N/A,FALSE,"MOTEARN";"view1",#N/A,FALSE,"Bal Sht";"view1",#N/A,FALSE,"Cash Flows"}</definedName>
    <definedName name="wrn.Covers." localSheetId="18" hidden="1">{"view1",#N/A,FALSE,"MOTEARN";"view1",#N/A,FALSE,"Bal Sht";"view1",#N/A,FALSE,"Cash Flows"}</definedName>
    <definedName name="wrn.Covers." localSheetId="19" hidden="1">{"view1",#N/A,FALSE,"MOTEARN";"view1",#N/A,FALSE,"Bal Sht";"view1",#N/A,FALSE,"Cash Flows"}</definedName>
    <definedName name="wrn.Covers." localSheetId="17"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vers." localSheetId="4" hidden="1">{"view1",#N/A,FALSE,"MOTEARN";"view1",#N/A,FALSE,"Bal Sht";"view1",#N/A,FALSE,"Cash Flows"}</definedName>
    <definedName name="wrn.Covers." localSheetId="3" hidden="1">{"view1",#N/A,FALSE,"MOTEARN";"view1",#N/A,FALSE,"Bal Sht";"view1",#N/A,FALSE,"Cash Flows"}</definedName>
    <definedName name="wrn.cowboy." localSheetId="5"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8" hidden="1">{"assumptions",#N/A,FALSE,"Assumption Summary";"proforma97",#N/A,FALSE,"97 pro forma";"sensitivity97",#N/A,FALSE,"97 sensitivity ";"proforma98",#N/A,FALSE,"98 pro forma";"sensitivity98",#N/A,FALSE,"98 sensitivity"}</definedName>
    <definedName name="wrn.cowboy." localSheetId="19" hidden="1">{"assumptions",#N/A,FALSE,"Assumption Summary";"proforma97",#N/A,FALSE,"97 pro forma";"sensitivity97",#N/A,FALSE,"97 sensitivity ";"proforma98",#N/A,FALSE,"98 pro forma";"sensitivity98",#N/A,FALSE,"98 sensitivity"}</definedName>
    <definedName name="wrn.cowboy." localSheetId="17"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 localSheetId="4" hidden="1">{"assumptions",#N/A,FALSE,"Assumption Summary";"proforma97",#N/A,FALSE,"97 pro forma";"sensitivity97",#N/A,FALSE,"97 sensitivity ";"proforma98",#N/A,FALSE,"98 pro forma";"sensitivity98",#N/A,FALSE,"98 sensitivity"}</definedName>
    <definedName name="wrn.cowboy." localSheetId="3" hidden="1">{"assumptions",#N/A,FALSE,"Assumption Summary";"proforma97",#N/A,FALSE,"97 pro forma";"sensitivity97",#N/A,FALSE,"97 sensitivity ";"proforma98",#N/A,FALSE,"98 pro forma";"sensitivity98",#N/A,FALSE,"98 sensitivity"}</definedName>
    <definedName name="wrn.cowboy2" localSheetId="5"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8" hidden="1">{"assumptions",#N/A,FALSE,"Assumption Summary";"proforma97",#N/A,FALSE,"97 pro forma";"sensitivity97",#N/A,FALSE,"97 sensitivity ";"proforma98",#N/A,FALSE,"98 pro forma";"sensitivity98",#N/A,FALSE,"98 sensitivity"}</definedName>
    <definedName name="wrn.cowboy2" localSheetId="19" hidden="1">{"assumptions",#N/A,FALSE,"Assumption Summary";"proforma97",#N/A,FALSE,"97 pro forma";"sensitivity97",#N/A,FALSE,"97 sensitivity ";"proforma98",#N/A,FALSE,"98 pro forma";"sensitivity98",#N/A,FALSE,"98 sensitivity"}</definedName>
    <definedName name="wrn.cowboy2" localSheetId="17"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2" localSheetId="4" hidden="1">{"assumptions",#N/A,FALSE,"Assumption Summary";"proforma97",#N/A,FALSE,"97 pro forma";"sensitivity97",#N/A,FALSE,"97 sensitivity ";"proforma98",#N/A,FALSE,"98 pro forma";"sensitivity98",#N/A,FALSE,"98 sensitivity"}</definedName>
    <definedName name="wrn.cowboy2" localSheetId="3" hidden="1">{"assumptions",#N/A,FALSE,"Assumption Summary";"proforma97",#N/A,FALSE,"97 pro forma";"sensitivity97",#N/A,FALSE,"97 sensitivity ";"proforma98",#N/A,FALSE,"98 pro forma";"sensitivity98",#N/A,FALSE,"98 sensitivity"}</definedName>
    <definedName name="wrn.cowboy3" localSheetId="5"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8" hidden="1">{"assumptions",#N/A,FALSE,"Assumption Summary";"proforma97",#N/A,FALSE,"97 pro forma";"sensitivity97",#N/A,FALSE,"97 sensitivity ";"proforma98",#N/A,FALSE,"98 pro forma";"sensitivity98",#N/A,FALSE,"98 sensitivity"}</definedName>
    <definedName name="wrn.cowboy3" localSheetId="19" hidden="1">{"assumptions",#N/A,FALSE,"Assumption Summary";"proforma97",#N/A,FALSE,"97 pro forma";"sensitivity97",#N/A,FALSE,"97 sensitivity ";"proforma98",#N/A,FALSE,"98 pro forma";"sensitivity98",#N/A,FALSE,"98 sensitivity"}</definedName>
    <definedName name="wrn.cowboy3" localSheetId="17"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3" localSheetId="4" hidden="1">{"assumptions",#N/A,FALSE,"Assumption Summary";"proforma97",#N/A,FALSE,"97 pro forma";"sensitivity97",#N/A,FALSE,"97 sensitivity ";"proforma98",#N/A,FALSE,"98 pro forma";"sensitivity98",#N/A,FALSE,"98 sensitivity"}</definedName>
    <definedName name="wrn.cowboy3" localSheetId="3" hidden="1">{"assumptions",#N/A,FALSE,"Assumption Summary";"proforma97",#N/A,FALSE,"97 pro forma";"sensitivity97",#N/A,FALSE,"97 sensitivity ";"proforma98",#N/A,FALSE,"98 pro forma";"sensitivity98",#N/A,FALSE,"98 sensitivity"}</definedName>
    <definedName name="wrn.cowboy4" localSheetId="5"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8" hidden="1">{"assumptions",#N/A,FALSE,"Assumption Summary";"proforma97",#N/A,FALSE,"97 pro forma";"sensitivity97",#N/A,FALSE,"97 sensitivity ";"proforma98",#N/A,FALSE,"98 pro forma";"sensitivity98",#N/A,FALSE,"98 sensitivity"}</definedName>
    <definedName name="wrn.cowboy4" localSheetId="19" hidden="1">{"assumptions",#N/A,FALSE,"Assumption Summary";"proforma97",#N/A,FALSE,"97 pro forma";"sensitivity97",#N/A,FALSE,"97 sensitivity ";"proforma98",#N/A,FALSE,"98 pro forma";"sensitivity98",#N/A,FALSE,"98 sensitivity"}</definedName>
    <definedName name="wrn.cowboy4" localSheetId="17"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cowboy4" localSheetId="4" hidden="1">{"assumptions",#N/A,FALSE,"Assumption Summary";"proforma97",#N/A,FALSE,"97 pro forma";"sensitivity97",#N/A,FALSE,"97 sensitivity ";"proforma98",#N/A,FALSE,"98 pro forma";"sensitivity98",#N/A,FALSE,"98 sensitivity"}</definedName>
    <definedName name="wrn.cowboy4" localSheetId="3" hidden="1">{"assumptions",#N/A,FALSE,"Assumption Summary";"proforma97",#N/A,FALSE,"97 pro forma";"sensitivity97",#N/A,FALSE,"97 sensitivity ";"proforma98",#N/A,FALSE,"98 pro forma";"sensitivity98",#N/A,FALSE,"98 sensitivity"}</definedName>
    <definedName name="wrn.Depreciation." localSheetId="5" hidden="1">{"GAAP Deprec",#N/A,TRUE,"Financials";"Tax Deprec",#N/A,TRUE,"Financials"}</definedName>
    <definedName name="wrn.Depreciation." localSheetId="13" hidden="1">{"GAAP Deprec",#N/A,TRUE,"Financials";"Tax Deprec",#N/A,TRUE,"Financials"}</definedName>
    <definedName name="wrn.Depreciation." localSheetId="2" hidden="1">{"GAAP Deprec",#N/A,TRUE,"Financials";"Tax Deprec",#N/A,TRUE,"Financials"}</definedName>
    <definedName name="wrn.Depreciation." localSheetId="18" hidden="1">{"GAAP Deprec",#N/A,TRUE,"Financials";"Tax Deprec",#N/A,TRUE,"Financials"}</definedName>
    <definedName name="wrn.Depreciation." localSheetId="19" hidden="1">{"GAAP Deprec",#N/A,TRUE,"Financials";"Tax Deprec",#N/A,TRUE,"Financials"}</definedName>
    <definedName name="wrn.Depreciation." localSheetId="17"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Depreciation." localSheetId="4" hidden="1">{"GAAP Deprec",#N/A,TRUE,"Financials";"Tax Deprec",#N/A,TRUE,"Financials"}</definedName>
    <definedName name="wrn.Depreciation." localSheetId="3" hidden="1">{"GAAP Deprec",#N/A,TRUE,"Financials";"Tax Deprec",#N/A,TRUE,"Financials"}</definedName>
    <definedName name="wrn.FC." localSheetId="5" hidden="1">{"fc",#N/A,FALSE,"BS";"fc",#N/A,FALSE,"IS";"fc",#N/A,FALSE,"IS%";"fc",#N/A,FALSE,"CF";"fc",#N/A,FALSE,"Sum"}</definedName>
    <definedName name="wrn.FC." localSheetId="13" hidden="1">{"fc",#N/A,FALSE,"BS";"fc",#N/A,FALSE,"IS";"fc",#N/A,FALSE,"IS%";"fc",#N/A,FALSE,"CF";"fc",#N/A,FALSE,"Sum"}</definedName>
    <definedName name="wrn.FC." localSheetId="2" hidden="1">{"fc",#N/A,FALSE,"BS";"fc",#N/A,FALSE,"IS";"fc",#N/A,FALSE,"IS%";"fc",#N/A,FALSE,"CF";"fc",#N/A,FALSE,"Sum"}</definedName>
    <definedName name="wrn.FC." localSheetId="18" hidden="1">{"fc",#N/A,FALSE,"BS";"fc",#N/A,FALSE,"IS";"fc",#N/A,FALSE,"IS%";"fc",#N/A,FALSE,"CF";"fc",#N/A,FALSE,"Sum"}</definedName>
    <definedName name="wrn.FC." localSheetId="19" hidden="1">{"fc",#N/A,FALSE,"BS";"fc",#N/A,FALSE,"IS";"fc",#N/A,FALSE,"IS%";"fc",#N/A,FALSE,"CF";"fc",#N/A,FALSE,"Sum"}</definedName>
    <definedName name="wrn.FC." localSheetId="17"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C." localSheetId="4" hidden="1">{"fc",#N/A,FALSE,"BS";"fc",#N/A,FALSE,"IS";"fc",#N/A,FALSE,"IS%";"fc",#N/A,FALSE,"CF";"fc",#N/A,FALSE,"Sum"}</definedName>
    <definedName name="wrn.FC." localSheetId="3" hidden="1">{"fc",#N/A,FALSE,"BS";"fc",#N/A,FALSE,"IS";"fc",#N/A,FALSE,"IS%";"fc",#N/A,FALSE,"CF";"fc",#N/A,FALSE,"Sum"}</definedName>
    <definedName name="wrn.Filter." localSheetId="5"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8" hidden="1">{#N/A,#N/A,FALSE,"Assump2";#N/A,#N/A,FALSE,"Income2";#N/A,#N/A,FALSE,"Balance2";#N/A,#N/A,FALSE,"DCF Filter";#N/A,#N/A,FALSE,"Trans Assump2";#N/A,#N/A,FALSE,"Combined Income2";#N/A,#N/A,FALSE,"Combined Balance2"}</definedName>
    <definedName name="wrn.Filter." localSheetId="19" hidden="1">{#N/A,#N/A,FALSE,"Assump2";#N/A,#N/A,FALSE,"Income2";#N/A,#N/A,FALSE,"Balance2";#N/A,#N/A,FALSE,"DCF Filter";#N/A,#N/A,FALSE,"Trans Assump2";#N/A,#N/A,FALSE,"Combined Income2";#N/A,#N/A,FALSE,"Combined Balance2"}</definedName>
    <definedName name="wrn.Filter." localSheetId="17"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lter." localSheetId="4" hidden="1">{#N/A,#N/A,FALSE,"Assump2";#N/A,#N/A,FALSE,"Income2";#N/A,#N/A,FALSE,"Balance2";#N/A,#N/A,FALSE,"DCF Filter";#N/A,#N/A,FALSE,"Trans Assump2";#N/A,#N/A,FALSE,"Combined Income2";#N/A,#N/A,FALSE,"Combined Balance2"}</definedName>
    <definedName name="wrn.Filter." localSheetId="3" hidden="1">{#N/A,#N/A,FALSE,"Assump2";#N/A,#N/A,FALSE,"Income2";#N/A,#N/A,FALSE,"Balance2";#N/A,#N/A,FALSE,"DCF Filter";#N/A,#N/A,FALSE,"Trans Assump2";#N/A,#N/A,FALSE,"Combined Income2";#N/A,#N/A,FALSE,"Combined Balance2"}</definedName>
    <definedName name="wrn.Financial._.Package." localSheetId="5"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8" hidden="1">{#N/A,#N/A,FALSE,"ytdpl";#N/A,#N/A,FALSE,"assets";#N/A,#N/A,FALSE,"l&amp;oe";#N/A,#N/A,FALSE,"Cashflows";#N/A,#N/A,FALSE,"DebtCvnts";#N/A,#N/A,FALSE,"696pl"}</definedName>
    <definedName name="wrn.Financial._.Package." localSheetId="19" hidden="1">{#N/A,#N/A,FALSE,"ytdpl";#N/A,#N/A,FALSE,"assets";#N/A,#N/A,FALSE,"l&amp;oe";#N/A,#N/A,FALSE,"Cashflows";#N/A,#N/A,FALSE,"DebtCvnts";#N/A,#N/A,FALSE,"696pl"}</definedName>
    <definedName name="wrn.Financial._.Package." localSheetId="17"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_.Package." localSheetId="4" hidden="1">{#N/A,#N/A,FALSE,"ytdpl";#N/A,#N/A,FALSE,"assets";#N/A,#N/A,FALSE,"l&amp;oe";#N/A,#N/A,FALSE,"Cashflows";#N/A,#N/A,FALSE,"DebtCvnts";#N/A,#N/A,FALSE,"696pl"}</definedName>
    <definedName name="wrn.Financial._.Package." localSheetId="3" hidden="1">{#N/A,#N/A,FALSE,"ytdpl";#N/A,#N/A,FALSE,"assets";#N/A,#N/A,FALSE,"l&amp;oe";#N/A,#N/A,FALSE,"Cashflows";#N/A,#N/A,FALSE,"DebtCvnts";#N/A,#N/A,FALSE,"696pl"}</definedName>
    <definedName name="wrn.Financials." localSheetId="5"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8" hidden="1">{"Inc Stmt",#N/A,TRUE,"Financials";"Common Size",#N/A,TRUE,"Financials";"BS Assets",#N/A,TRUE,"Financials";"BS Liabilities",#N/A,TRUE,"Financials";"Cash Flow Stmt",#N/A,TRUE,"Financials";"DCF",#N/A,TRUE,"Financials"}</definedName>
    <definedName name="wrn.Financials." localSheetId="19" hidden="1">{"Inc Stmt",#N/A,TRUE,"Financials";"Common Size",#N/A,TRUE,"Financials";"BS Assets",#N/A,TRUE,"Financials";"BS Liabilities",#N/A,TRUE,"Financials";"Cash Flow Stmt",#N/A,TRUE,"Financials";"DCF",#N/A,TRUE,"Financials"}</definedName>
    <definedName name="wrn.Financials." localSheetId="17"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nancials." localSheetId="4" hidden="1">{"Inc Stmt",#N/A,TRUE,"Financials";"Common Size",#N/A,TRUE,"Financials";"BS Assets",#N/A,TRUE,"Financials";"BS Liabilities",#N/A,TRUE,"Financials";"Cash Flow Stmt",#N/A,TRUE,"Financials";"DCF",#N/A,TRUE,"Financials"}</definedName>
    <definedName name="wrn.Financials." localSheetId="3" hidden="1">{"Inc Stmt",#N/A,TRUE,"Financials";"Common Size",#N/A,TRUE,"Financials";"BS Assets",#N/A,TRUE,"Financials";"BS Liabilities",#N/A,TRUE,"Financials";"Cash Flow Stmt",#N/A,TRUE,"Financials";"DCF",#N/A,TRUE,"Financials"}</definedName>
    <definedName name="wrn.First._.Grap._.on._.Things." localSheetId="5" hidden="1">{#N/A,#N/A,FALSE,"Overview"}</definedName>
    <definedName name="wrn.First._.Grap._.on._.Things." localSheetId="13" hidden="1">{#N/A,#N/A,FALSE,"Overview"}</definedName>
    <definedName name="wrn.First._.Grap._.on._.Things." localSheetId="2" hidden="1">{#N/A,#N/A,FALSE,"Overview"}</definedName>
    <definedName name="wrn.First._.Grap._.on._.Things." localSheetId="18" hidden="1">{#N/A,#N/A,FALSE,"Overview"}</definedName>
    <definedName name="wrn.First._.Grap._.on._.Things." localSheetId="19" hidden="1">{#N/A,#N/A,FALSE,"Overview"}</definedName>
    <definedName name="wrn.First._.Grap._.on._.Things." localSheetId="17" hidden="1">{#N/A,#N/A,FALSE,"Overview"}</definedName>
    <definedName name="wrn.First._.Grap._.on._.Things." localSheetId="1" hidden="1">{#N/A,#N/A,FALSE,"Overview"}</definedName>
    <definedName name="wrn.First._.Grap._.on._.Things." localSheetId="0" hidden="1">{#N/A,#N/A,FALSE,"Overview"}</definedName>
    <definedName name="wrn.First._.Grap._.on._.Things." localSheetId="4" hidden="1">{#N/A,#N/A,FALSE,"Overview"}</definedName>
    <definedName name="wrn.First._.Grap._.on._.Things." localSheetId="3" hidden="1">{#N/A,#N/A,FALSE,"Overview"}</definedName>
    <definedName name="wrn.first2." localSheetId="5" hidden="1">{#N/A,#N/A,FALSE,"sum-don";#N/A,#N/A,FALSE,"inc-don"}</definedName>
    <definedName name="wrn.first2." localSheetId="13" hidden="1">{#N/A,#N/A,FALSE,"sum-don";#N/A,#N/A,FALSE,"inc-don"}</definedName>
    <definedName name="wrn.first2." localSheetId="2" hidden="1">{#N/A,#N/A,FALSE,"sum-don";#N/A,#N/A,FALSE,"inc-don"}</definedName>
    <definedName name="wrn.first2." localSheetId="18" hidden="1">{#N/A,#N/A,FALSE,"sum-don";#N/A,#N/A,FALSE,"inc-don"}</definedName>
    <definedName name="wrn.first2." localSheetId="19" hidden="1">{#N/A,#N/A,FALSE,"sum-don";#N/A,#N/A,FALSE,"inc-don"}</definedName>
    <definedName name="wrn.first2." localSheetId="17" hidden="1">{#N/A,#N/A,FALSE,"sum-don";#N/A,#N/A,FALSE,"inc-don"}</definedName>
    <definedName name="wrn.first2." localSheetId="1" hidden="1">{#N/A,#N/A,FALSE,"sum-don";#N/A,#N/A,FALSE,"inc-don"}</definedName>
    <definedName name="wrn.first2." localSheetId="0" hidden="1">{#N/A,#N/A,FALSE,"sum-don";#N/A,#N/A,FALSE,"inc-don"}</definedName>
    <definedName name="wrn.first2." localSheetId="4" hidden="1">{#N/A,#N/A,FALSE,"sum-don";#N/A,#N/A,FALSE,"inc-don"}</definedName>
    <definedName name="wrn.first2." localSheetId="3" hidden="1">{#N/A,#N/A,FALSE,"sum-don";#N/A,#N/A,FALSE,"inc-don"}</definedName>
    <definedName name="wrn.first3." localSheetId="5" hidden="1">{#N/A,#N/A,FALSE,"Summary";#N/A,#N/A,FALSE,"proj1";#N/A,#N/A,FALSE,"proj2"}</definedName>
    <definedName name="wrn.first3." localSheetId="13" hidden="1">{#N/A,#N/A,FALSE,"Summary";#N/A,#N/A,FALSE,"proj1";#N/A,#N/A,FALSE,"proj2"}</definedName>
    <definedName name="wrn.first3." localSheetId="2" hidden="1">{#N/A,#N/A,FALSE,"Summary";#N/A,#N/A,FALSE,"proj1";#N/A,#N/A,FALSE,"proj2"}</definedName>
    <definedName name="wrn.first3." localSheetId="18" hidden="1">{#N/A,#N/A,FALSE,"Summary";#N/A,#N/A,FALSE,"proj1";#N/A,#N/A,FALSE,"proj2"}</definedName>
    <definedName name="wrn.first3." localSheetId="19" hidden="1">{#N/A,#N/A,FALSE,"Summary";#N/A,#N/A,FALSE,"proj1";#N/A,#N/A,FALSE,"proj2"}</definedName>
    <definedName name="wrn.first3." localSheetId="17"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3." localSheetId="4" hidden="1">{#N/A,#N/A,FALSE,"Summary";#N/A,#N/A,FALSE,"proj1";#N/A,#N/A,FALSE,"proj2"}</definedName>
    <definedName name="wrn.first3." localSheetId="3" hidden="1">{#N/A,#N/A,FALSE,"Summary";#N/A,#N/A,FALSE,"proj1";#N/A,#N/A,FALSE,"proj2"}</definedName>
    <definedName name="wrn.first4." localSheetId="5" hidden="1">{#N/A,#N/A,FALSE,"Summary";#N/A,#N/A,FALSE,"proj1";#N/A,#N/A,FALSE,"proj2";#N/A,#N/A,FALSE,"DCF"}</definedName>
    <definedName name="wrn.first4." localSheetId="13" hidden="1">{#N/A,#N/A,FALSE,"Summary";#N/A,#N/A,FALSE,"proj1";#N/A,#N/A,FALSE,"proj2";#N/A,#N/A,FALSE,"DCF"}</definedName>
    <definedName name="wrn.first4." localSheetId="2" hidden="1">{#N/A,#N/A,FALSE,"Summary";#N/A,#N/A,FALSE,"proj1";#N/A,#N/A,FALSE,"proj2";#N/A,#N/A,FALSE,"DCF"}</definedName>
    <definedName name="wrn.first4." localSheetId="18" hidden="1">{#N/A,#N/A,FALSE,"Summary";#N/A,#N/A,FALSE,"proj1";#N/A,#N/A,FALSE,"proj2";#N/A,#N/A,FALSE,"DCF"}</definedName>
    <definedName name="wrn.first4." localSheetId="19" hidden="1">{#N/A,#N/A,FALSE,"Summary";#N/A,#N/A,FALSE,"proj1";#N/A,#N/A,FALSE,"proj2";#N/A,#N/A,FALSE,"DCF"}</definedName>
    <definedName name="wrn.first4." localSheetId="17"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rst4." localSheetId="4" hidden="1">{#N/A,#N/A,FALSE,"Summary";#N/A,#N/A,FALSE,"proj1";#N/A,#N/A,FALSE,"proj2";#N/A,#N/A,FALSE,"DCF"}</definedName>
    <definedName name="wrn.first4." localSheetId="3" hidden="1">{#N/A,#N/A,FALSE,"Summary";#N/A,#N/A,FALSE,"proj1";#N/A,#N/A,FALSE,"proj2";#N/A,#N/A,FALSE,"DCF"}</definedName>
    <definedName name="wrn.Five._.Year._.Projections." localSheetId="5"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8"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9"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7"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4"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5" hidden="1">{#N/A,#N/A,FALSE,"JKFLASH2";#N/A,#N/A,FALSE,"Page 4";#N/A,#N/A,FALSE,"page 3"}</definedName>
    <definedName name="wrn.Flash." localSheetId="13" hidden="1">{#N/A,#N/A,FALSE,"JKFLASH2";#N/A,#N/A,FALSE,"Page 4";#N/A,#N/A,FALSE,"page 3"}</definedName>
    <definedName name="wrn.Flash." localSheetId="2" hidden="1">{#N/A,#N/A,FALSE,"JKFLASH2";#N/A,#N/A,FALSE,"Page 4";#N/A,#N/A,FALSE,"page 3"}</definedName>
    <definedName name="wrn.Flash." localSheetId="18" hidden="1">{#N/A,#N/A,FALSE,"JKFLASH2";#N/A,#N/A,FALSE,"Page 4";#N/A,#N/A,FALSE,"page 3"}</definedName>
    <definedName name="wrn.Flash." localSheetId="19" hidden="1">{#N/A,#N/A,FALSE,"JKFLASH2";#N/A,#N/A,FALSE,"Page 4";#N/A,#N/A,FALSE,"page 3"}</definedName>
    <definedName name="wrn.Flash." localSheetId="17"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lash." localSheetId="4" hidden="1">{#N/A,#N/A,FALSE,"JKFLASH2";#N/A,#N/A,FALSE,"Page 4";#N/A,#N/A,FALSE,"page 3"}</definedName>
    <definedName name="wrn.Flash." localSheetId="3" hidden="1">{#N/A,#N/A,FALSE,"JKFLASH2";#N/A,#N/A,FALSE,"Page 4";#N/A,#N/A,FALSE,"page 3"}</definedName>
    <definedName name="wrn.Full._.Report." localSheetId="5"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8" hidden="1">{"Assumptions",#N/A,FALSE,"Sheet1";"Main Report",#N/A,FALSE,"Sheet1";"Results",#N/A,FALSE,"Sheet1";"Advances",#N/A,FALSE,"Sheet1"}</definedName>
    <definedName name="wrn.Full._.Report." localSheetId="19" hidden="1">{"Assumptions",#N/A,FALSE,"Sheet1";"Main Report",#N/A,FALSE,"Sheet1";"Results",#N/A,FALSE,"Sheet1";"Advances",#N/A,FALSE,"Sheet1"}</definedName>
    <definedName name="wrn.Full._.Report." localSheetId="17"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ull._.Report." localSheetId="4" hidden="1">{"Assumptions",#N/A,FALSE,"Sheet1";"Main Report",#N/A,FALSE,"Sheet1";"Results",#N/A,FALSE,"Sheet1";"Advances",#N/A,FALSE,"Sheet1"}</definedName>
    <definedName name="wrn.Full._.Report." localSheetId="3" hidden="1">{"Assumptions",#N/A,FALSE,"Sheet1";"Main Report",#N/A,FALSE,"Sheet1";"Results",#N/A,FALSE,"Sheet1";"Advances",#N/A,FALSE,"Sheet1"}</definedName>
    <definedName name="wrn.FY97SBP." localSheetId="5" hidden="1">{#N/A,#N/A,FALSE,"FY97";#N/A,#N/A,FALSE,"FY98";#N/A,#N/A,FALSE,"FY99";#N/A,#N/A,FALSE,"FY00";#N/A,#N/A,FALSE,"FY01"}</definedName>
    <definedName name="wrn.FY97SBP." localSheetId="13" hidden="1">{#N/A,#N/A,FALSE,"FY97";#N/A,#N/A,FALSE,"FY98";#N/A,#N/A,FALSE,"FY99";#N/A,#N/A,FALSE,"FY00";#N/A,#N/A,FALSE,"FY01"}</definedName>
    <definedName name="wrn.FY97SBP." localSheetId="2" hidden="1">{#N/A,#N/A,FALSE,"FY97";#N/A,#N/A,FALSE,"FY98";#N/A,#N/A,FALSE,"FY99";#N/A,#N/A,FALSE,"FY00";#N/A,#N/A,FALSE,"FY01"}</definedName>
    <definedName name="wrn.FY97SBP." localSheetId="18" hidden="1">{#N/A,#N/A,FALSE,"FY97";#N/A,#N/A,FALSE,"FY98";#N/A,#N/A,FALSE,"FY99";#N/A,#N/A,FALSE,"FY00";#N/A,#N/A,FALSE,"FY01"}</definedName>
    <definedName name="wrn.FY97SBP." localSheetId="19" hidden="1">{#N/A,#N/A,FALSE,"FY97";#N/A,#N/A,FALSE,"FY98";#N/A,#N/A,FALSE,"FY99";#N/A,#N/A,FALSE,"FY00";#N/A,#N/A,FALSE,"FY01"}</definedName>
    <definedName name="wrn.FY97SBP." localSheetId="17"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FY97SBP." localSheetId="4" hidden="1">{#N/A,#N/A,FALSE,"FY97";#N/A,#N/A,FALSE,"FY98";#N/A,#N/A,FALSE,"FY99";#N/A,#N/A,FALSE,"FY00";#N/A,#N/A,FALSE,"FY01"}</definedName>
    <definedName name="wrn.FY97SBP." localSheetId="3" hidden="1">{#N/A,#N/A,FALSE,"FY97";#N/A,#N/A,FALSE,"FY98";#N/A,#N/A,FALSE,"FY99";#N/A,#N/A,FALSE,"FY00";#N/A,#N/A,FALSE,"FY01"}</definedName>
    <definedName name="wrn.graphs." localSheetId="5"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8" hidden="1">{"mkt cap",#N/A,FALSE,"Graph-market-cap";"price",#N/A,FALSE,"Graph-Price";"ebit",#N/A,FALSE,"Graph-EBIT-DA";"ebitda",#N/A,FALSE,"Graph-EBIT-DA"}</definedName>
    <definedName name="wrn.graphs." localSheetId="19" hidden="1">{"mkt cap",#N/A,FALSE,"Graph-market-cap";"price",#N/A,FALSE,"Graph-Price";"ebit",#N/A,FALSE,"Graph-EBIT-DA";"ebitda",#N/A,FALSE,"Graph-EBIT-DA"}</definedName>
    <definedName name="wrn.graphs." localSheetId="17"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graphs." localSheetId="4" hidden="1">{"mkt cap",#N/A,FALSE,"Graph-market-cap";"price",#N/A,FALSE,"Graph-Price";"ebit",#N/A,FALSE,"Graph-EBIT-DA";"ebitda",#N/A,FALSE,"Graph-EBIT-DA"}</definedName>
    <definedName name="wrn.graphs." localSheetId="3" hidden="1">{"mkt cap",#N/A,FALSE,"Graph-market-cap";"price",#N/A,FALSE,"Graph-Price";"ebit",#N/A,FALSE,"Graph-EBIT-DA";"ebitda",#N/A,FALSE,"Graph-EBIT-DA"}</definedName>
    <definedName name="wrn.HEAT." localSheetId="5"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8" hidden="1">{#N/A,#N/A,FALSE,"Heat";#N/A,#N/A,FALSE,"DCF";#N/A,#N/A,FALSE,"LBO";#N/A,#N/A,FALSE,"A";#N/A,#N/A,FALSE,"C";#N/A,#N/A,FALSE,"impd";#N/A,#N/A,FALSE,"Accr-Dilu"}</definedName>
    <definedName name="wrn.HEAT." localSheetId="19" hidden="1">{#N/A,#N/A,FALSE,"Heat";#N/A,#N/A,FALSE,"DCF";#N/A,#N/A,FALSE,"LBO";#N/A,#N/A,FALSE,"A";#N/A,#N/A,FALSE,"C";#N/A,#N/A,FALSE,"impd";#N/A,#N/A,FALSE,"Accr-Dilu"}</definedName>
    <definedName name="wrn.HEAT." localSheetId="17"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EAT." localSheetId="4" hidden="1">{#N/A,#N/A,FALSE,"Heat";#N/A,#N/A,FALSE,"DCF";#N/A,#N/A,FALSE,"LBO";#N/A,#N/A,FALSE,"A";#N/A,#N/A,FALSE,"C";#N/A,#N/A,FALSE,"impd";#N/A,#N/A,FALSE,"Accr-Dilu"}</definedName>
    <definedName name="wrn.HEAT." localSheetId="3" hidden="1">{#N/A,#N/A,FALSE,"Heat";#N/A,#N/A,FALSE,"DCF";#N/A,#N/A,FALSE,"LBO";#N/A,#N/A,FALSE,"A";#N/A,#N/A,FALSE,"C";#N/A,#N/A,FALSE,"impd";#N/A,#N/A,FALSE,"Accr-Dilu"}</definedName>
    <definedName name="wrn.Hydraulic." localSheetId="5"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8"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9"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7"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4"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5"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8" hidden="1">{#N/A,#N/A,FALSE,"HuscoCombined-Summ";#N/A,#N/A,FALSE,"HuscoCombined-Income";#N/A,#N/A,FALSE,"HuscoCombined-Offering";#N/A,#N/A,FALSE,"Husco-Income";#N/A,#N/A,FALSE,"TargetEngineer";#N/A,#N/A,FALSE,"TargetAcqCalc";#N/A,#N/A,FALSE,"Husco-Acq"}</definedName>
    <definedName name="wrn.Hydraulic2." localSheetId="19" hidden="1">{#N/A,#N/A,FALSE,"HuscoCombined-Summ";#N/A,#N/A,FALSE,"HuscoCombined-Income";#N/A,#N/A,FALSE,"HuscoCombined-Offering";#N/A,#N/A,FALSE,"Husco-Income";#N/A,#N/A,FALSE,"TargetEngineer";#N/A,#N/A,FALSE,"TargetAcqCalc";#N/A,#N/A,FALSE,"Husco-Acq"}</definedName>
    <definedName name="wrn.Hydraulic2." localSheetId="17"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Hydraulic2." localSheetId="4" hidden="1">{#N/A,#N/A,FALSE,"HuscoCombined-Summ";#N/A,#N/A,FALSE,"HuscoCombined-Income";#N/A,#N/A,FALSE,"HuscoCombined-Offering";#N/A,#N/A,FALSE,"Husco-Income";#N/A,#N/A,FALSE,"TargetEngineer";#N/A,#N/A,FALSE,"TargetAcqCalc";#N/A,#N/A,FALSE,"Husco-Acq"}</definedName>
    <definedName name="wrn.Hydraulic2." localSheetId="3" hidden="1">{#N/A,#N/A,FALSE,"HuscoCombined-Summ";#N/A,#N/A,FALSE,"HuscoCombined-Income";#N/A,#N/A,FALSE,"HuscoCombined-Offering";#N/A,#N/A,FALSE,"Husco-Income";#N/A,#N/A,FALSE,"TargetEngineer";#N/A,#N/A,FALSE,"TargetAcqCalc";#N/A,#N/A,FALSE,"Husco-Acq"}</definedName>
    <definedName name="wrn.input._.and._.output." localSheetId="5"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8"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9"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7"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4"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3" hidden="1">{"EBITDA",#N/A,TRUE,"P&amp;L Net of Disc Ops";"output net of disc ops",#N/A,TRUE,"Revenue";"input",#N/A,TRUE,"Revenue";"output",#N/A,TRUE,"DC";"Input",#N/A,TRUE,"DC";"MTN and MCN",#N/A,TRUE,"Margin";"output detail line items",#N/A,TRUE,"SGA";"personnel by year",#N/A,TRUE,"Payroll";#N/A,#N/A,TRUE,"CapEx"}</definedName>
    <definedName name="wrn.Inputs." localSheetId="5" hidden="1">{"Input1",#N/A,FALSE,"PF";"Input2",#N/A,FALSE,"PF";"Input3",#N/A,FALSE,"PF"}</definedName>
    <definedName name="wrn.Inputs." localSheetId="13" hidden="1">{"Input1",#N/A,FALSE,"PF";"Input2",#N/A,FALSE,"PF";"Input3",#N/A,FALSE,"PF"}</definedName>
    <definedName name="wrn.Inputs." localSheetId="2" hidden="1">{"Input1",#N/A,FALSE,"PF";"Input2",#N/A,FALSE,"PF";"Input3",#N/A,FALSE,"PF"}</definedName>
    <definedName name="wrn.Inputs." localSheetId="18" hidden="1">{"Input1",#N/A,FALSE,"PF";"Input2",#N/A,FALSE,"PF";"Input3",#N/A,FALSE,"PF"}</definedName>
    <definedName name="wrn.Inputs." localSheetId="19" hidden="1">{"Input1",#N/A,FALSE,"PF";"Input2",#N/A,FALSE,"PF";"Input3",#N/A,FALSE,"PF"}</definedName>
    <definedName name="wrn.Inputs." localSheetId="17"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nputs." localSheetId="4" hidden="1">{"Input1",#N/A,FALSE,"PF";"Input2",#N/A,FALSE,"PF";"Input3",#N/A,FALSE,"PF"}</definedName>
    <definedName name="wrn.Inputs." localSheetId="3" hidden="1">{"Input1",#N/A,FALSE,"PF";"Input2",#N/A,FALSE,"PF";"Input3",#N/A,FALSE,"PF"}</definedName>
    <definedName name="wrn.IPO._.Valuation." localSheetId="5" hidden="1">{"assumptions",#N/A,FALSE,"Scenario 1";"valuation",#N/A,FALSE,"Scenario 1"}</definedName>
    <definedName name="wrn.IPO._.Valuation." localSheetId="13" hidden="1">{"assumptions",#N/A,FALSE,"Scenario 1";"valuation",#N/A,FALSE,"Scenario 1"}</definedName>
    <definedName name="wrn.IPO._.Valuation." localSheetId="2" hidden="1">{"assumptions",#N/A,FALSE,"Scenario 1";"valuation",#N/A,FALSE,"Scenario 1"}</definedName>
    <definedName name="wrn.IPO._.Valuation." localSheetId="18" hidden="1">{"assumptions",#N/A,FALSE,"Scenario 1";"valuation",#N/A,FALSE,"Scenario 1"}</definedName>
    <definedName name="wrn.IPO._.Valuation." localSheetId="19" hidden="1">{"assumptions",#N/A,FALSE,"Scenario 1";"valuation",#N/A,FALSE,"Scenario 1"}</definedName>
    <definedName name="wrn.IPO._.Valuation." localSheetId="17"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_.Valuation." localSheetId="4" hidden="1">{"assumptions",#N/A,FALSE,"Scenario 1";"valuation",#N/A,FALSE,"Scenario 1"}</definedName>
    <definedName name="wrn.IPO._.Valuation." localSheetId="3" hidden="1">{"assumptions",#N/A,FALSE,"Scenario 1";"valuation",#N/A,FALSE,"Scenario 1"}</definedName>
    <definedName name="wrn.ipovalue." localSheetId="5"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8" hidden="1">{#N/A,#N/A,FALSE,"puboff";#N/A,#N/A,FALSE,"valuation";#N/A,#N/A,FALSE,"finanalsis";#N/A,#N/A,FALSE,"split";#N/A,#N/A,FALSE,"ownership"}</definedName>
    <definedName name="wrn.ipovalue." localSheetId="19" hidden="1">{#N/A,#N/A,FALSE,"puboff";#N/A,#N/A,FALSE,"valuation";#N/A,#N/A,FALSE,"finanalsis";#N/A,#N/A,FALSE,"split";#N/A,#N/A,FALSE,"ownership"}</definedName>
    <definedName name="wrn.ipovalue." localSheetId="17"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povalue." localSheetId="4" hidden="1">{#N/A,#N/A,FALSE,"puboff";#N/A,#N/A,FALSE,"valuation";#N/A,#N/A,FALSE,"finanalsis";#N/A,#N/A,FALSE,"split";#N/A,#N/A,FALSE,"ownership"}</definedName>
    <definedName name="wrn.ipovalue." localSheetId="3" hidden="1">{#N/A,#N/A,FALSE,"puboff";#N/A,#N/A,FALSE,"valuation";#N/A,#N/A,FALSE,"finanalsis";#N/A,#N/A,FALSE,"split";#N/A,#N/A,FALSE,"ownership"}</definedName>
    <definedName name="wrn.ISCG._.model." localSheetId="5"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8" hidden="1">{#N/A,#N/A,FALSE,"Second";#N/A,#N/A,FALSE,"ownership";#N/A,#N/A,FALSE,"Valuation";#N/A,#N/A,FALSE,"Eqiv";#N/A,#N/A,FALSE,"Mults";#N/A,#N/A,FALSE,"ISCG Graphics"}</definedName>
    <definedName name="wrn.ISCG._.model." localSheetId="19" hidden="1">{#N/A,#N/A,FALSE,"Second";#N/A,#N/A,FALSE,"ownership";#N/A,#N/A,FALSE,"Valuation";#N/A,#N/A,FALSE,"Eqiv";#N/A,#N/A,FALSE,"Mults";#N/A,#N/A,FALSE,"ISCG Graphics"}</definedName>
    <definedName name="wrn.ISCG._.model." localSheetId="17"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ISCG._.model." localSheetId="4" hidden="1">{#N/A,#N/A,FALSE,"Second";#N/A,#N/A,FALSE,"ownership";#N/A,#N/A,FALSE,"Valuation";#N/A,#N/A,FALSE,"Eqiv";#N/A,#N/A,FALSE,"Mults";#N/A,#N/A,FALSE,"ISCG Graphics"}</definedName>
    <definedName name="wrn.ISCG._.model." localSheetId="3" hidden="1">{#N/A,#N/A,FALSE,"Second";#N/A,#N/A,FALSE,"ownership";#N/A,#N/A,FALSE,"Valuation";#N/A,#N/A,FALSE,"Eqiv";#N/A,#N/A,FALSE,"Mults";#N/A,#N/A,FALSE,"ISCG Graphics"}</definedName>
    <definedName name="wrn.Japan._.Data." localSheetId="5"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8" hidden="1">{"Analysis1Q95",#N/A,FALSE,"Japan";"Analysis2Q95",#N/A,FALSE,"Japan";"Analysis1H95",#N/A,FALSE,"Japan";"Data",#N/A,FALSE,"Japan";"Margin Summary",#N/A,FALSE,"Japan";"Sales Summary",#N/A,FALSE,"Japan"}</definedName>
    <definedName name="wrn.Japan._.Data." localSheetId="19" hidden="1">{"Analysis1Q95",#N/A,FALSE,"Japan";"Analysis2Q95",#N/A,FALSE,"Japan";"Analysis1H95",#N/A,FALSE,"Japan";"Data",#N/A,FALSE,"Japan";"Margin Summary",#N/A,FALSE,"Japan";"Sales Summary",#N/A,FALSE,"Japan"}</definedName>
    <definedName name="wrn.Japan._.Data." localSheetId="17"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apan._.Data." localSheetId="4" hidden="1">{"Analysis1Q95",#N/A,FALSE,"Japan";"Analysis2Q95",#N/A,FALSE,"Japan";"Analysis1H95",#N/A,FALSE,"Japan";"Data",#N/A,FALSE,"Japan";"Margin Summary",#N/A,FALSE,"Japan";"Sales Summary",#N/A,FALSE,"Japan"}</definedName>
    <definedName name="wrn.Japan._.Data." localSheetId="3" hidden="1">{"Analysis1Q95",#N/A,FALSE,"Japan";"Analysis2Q95",#N/A,FALSE,"Japan";"Analysis1H95",#N/A,FALSE,"Japan";"Data",#N/A,FALSE,"Japan";"Margin Summary",#N/A,FALSE,"Japan";"Sales Summary",#N/A,FALSE,"Japan"}</definedName>
    <definedName name="wrn.JODM._.Graphs." localSheetId="5"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8" hidden="1">{"graph",#N/A,FALSE,"WWJU";"graph",#N/A,FALSE,"WWSEM";"graph",#N/A,FALSE,"GOMJU";"graph",#N/A,FALSE,"GOMSEM";"graph",#N/A,FALSE,"NSJU";"graph",#N/A,FALSE,"NSSEM";"graph",#N/A,FALSE,"WAJU";"graph",#N/A,FALSE,"STOCKPRI";"graph",#N/A,FALSE,"CFTEV";"graph",#N/A,FALSE,"NAV-RCV";"graph",#N/A,FALSE,"CRUDEWW"}</definedName>
    <definedName name="wrn.JODM._.Graphs." localSheetId="19" hidden="1">{"graph",#N/A,FALSE,"WWJU";"graph",#N/A,FALSE,"WWSEM";"graph",#N/A,FALSE,"GOMJU";"graph",#N/A,FALSE,"GOMSEM";"graph",#N/A,FALSE,"NSJU";"graph",#N/A,FALSE,"NSSEM";"graph",#N/A,FALSE,"WAJU";"graph",#N/A,FALSE,"STOCKPRI";"graph",#N/A,FALSE,"CFTEV";"graph",#N/A,FALSE,"NAV-RCV";"graph",#N/A,FALSE,"CRUDEWW"}</definedName>
    <definedName name="wrn.JODM._.Graphs." localSheetId="17"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 localSheetId="4" hidden="1">{"graph",#N/A,FALSE,"WWJU";"graph",#N/A,FALSE,"WWSEM";"graph",#N/A,FALSE,"GOMJU";"graph",#N/A,FALSE,"GOMSEM";"graph",#N/A,FALSE,"NSJU";"graph",#N/A,FALSE,"NSSEM";"graph",#N/A,FALSE,"WAJU";"graph",#N/A,FALSE,"STOCKPRI";"graph",#N/A,FALSE,"CFTEV";"graph",#N/A,FALSE,"NAV-RCV";"graph",#N/A,FALSE,"CRUDEWW"}</definedName>
    <definedName name="wrn.JODM._.Graphs." localSheetId="3" hidden="1">{"graph",#N/A,FALSE,"WWJU";"graph",#N/A,FALSE,"WWSEM";"graph",#N/A,FALSE,"GOMJU";"graph",#N/A,FALSE,"GOMSEM";"graph",#N/A,FALSE,"NSJU";"graph",#N/A,FALSE,"NSSEM";"graph",#N/A,FALSE,"WAJU";"graph",#N/A,FALSE,"STOCKPRI";"graph",#N/A,FALSE,"CFTEV";"graph",#N/A,FALSE,"NAV-RCV";"graph",#N/A,FALSE,"CRUDEWW"}</definedName>
    <definedName name="wrn.JODM._.Graphs._1" localSheetId="5"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8" hidden="1">{"graph",#N/A,FALSE,"WWJU";"graph",#N/A,FALSE,"WWSEM";"graph",#N/A,FALSE,"GOMJU";"graph",#N/A,FALSE,"GOMSEM";"graph",#N/A,FALSE,"NSJU";"graph",#N/A,FALSE,"NSSEM";"graph",#N/A,FALSE,"WAJU";"graph",#N/A,FALSE,"STOCKPRI";"graph",#N/A,FALSE,"CFTEV";"graph",#N/A,FALSE,"NAV-RCV";"graph",#N/A,FALSE,"CRUDEWW"}</definedName>
    <definedName name="wrn.JODM._.Graphs._1" localSheetId="19" hidden="1">{"graph",#N/A,FALSE,"WWJU";"graph",#N/A,FALSE,"WWSEM";"graph",#N/A,FALSE,"GOMJU";"graph",#N/A,FALSE,"GOMSEM";"graph",#N/A,FALSE,"NSJU";"graph",#N/A,FALSE,"NSSEM";"graph",#N/A,FALSE,"WAJU";"graph",#N/A,FALSE,"STOCKPRI";"graph",#N/A,FALSE,"CFTEV";"graph",#N/A,FALSE,"NAV-RCV";"graph",#N/A,FALSE,"CRUDEWW"}</definedName>
    <definedName name="wrn.JODM._.Graphs._1" localSheetId="17"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1" localSheetId="4" hidden="1">{"graph",#N/A,FALSE,"WWJU";"graph",#N/A,FALSE,"WWSEM";"graph",#N/A,FALSE,"GOMJU";"graph",#N/A,FALSE,"GOMSEM";"graph",#N/A,FALSE,"NSJU";"graph",#N/A,FALSE,"NSSEM";"graph",#N/A,FALSE,"WAJU";"graph",#N/A,FALSE,"STOCKPRI";"graph",#N/A,FALSE,"CFTEV";"graph",#N/A,FALSE,"NAV-RCV";"graph",#N/A,FALSE,"CRUDEWW"}</definedName>
    <definedName name="wrn.JODM._.Graphs._1" localSheetId="3" hidden="1">{"graph",#N/A,FALSE,"WWJU";"graph",#N/A,FALSE,"WWSEM";"graph",#N/A,FALSE,"GOMJU";"graph",#N/A,FALSE,"GOMSEM";"graph",#N/A,FALSE,"NSJU";"graph",#N/A,FALSE,"NSSEM";"graph",#N/A,FALSE,"WAJU";"graph",#N/A,FALSE,"STOCKPRI";"graph",#N/A,FALSE,"CFTEV";"graph",#N/A,FALSE,"NAV-RCV";"graph",#N/A,FALSE,"CRUDEWW"}</definedName>
    <definedName name="wrn.JODM._.Graphs._2" localSheetId="5"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8" hidden="1">{"graph",#N/A,FALSE,"WWJU";"graph",#N/A,FALSE,"WWSEM";"graph",#N/A,FALSE,"GOMJU";"graph",#N/A,FALSE,"GOMSEM";"graph",#N/A,FALSE,"NSJU";"graph",#N/A,FALSE,"NSSEM";"graph",#N/A,FALSE,"WAJU";"graph",#N/A,FALSE,"STOCKPRI";"graph",#N/A,FALSE,"CFTEV";"graph",#N/A,FALSE,"NAV-RCV";"graph",#N/A,FALSE,"CRUDEWW"}</definedName>
    <definedName name="wrn.JODM._.Graphs._2" localSheetId="19" hidden="1">{"graph",#N/A,FALSE,"WWJU";"graph",#N/A,FALSE,"WWSEM";"graph",#N/A,FALSE,"GOMJU";"graph",#N/A,FALSE,"GOMSEM";"graph",#N/A,FALSE,"NSJU";"graph",#N/A,FALSE,"NSSEM";"graph",#N/A,FALSE,"WAJU";"graph",#N/A,FALSE,"STOCKPRI";"graph",#N/A,FALSE,"CFTEV";"graph",#N/A,FALSE,"NAV-RCV";"graph",#N/A,FALSE,"CRUDEWW"}</definedName>
    <definedName name="wrn.JODM._.Graphs._2" localSheetId="17"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2" localSheetId="4" hidden="1">{"graph",#N/A,FALSE,"WWJU";"graph",#N/A,FALSE,"WWSEM";"graph",#N/A,FALSE,"GOMJU";"graph",#N/A,FALSE,"GOMSEM";"graph",#N/A,FALSE,"NSJU";"graph",#N/A,FALSE,"NSSEM";"graph",#N/A,FALSE,"WAJU";"graph",#N/A,FALSE,"STOCKPRI";"graph",#N/A,FALSE,"CFTEV";"graph",#N/A,FALSE,"NAV-RCV";"graph",#N/A,FALSE,"CRUDEWW"}</definedName>
    <definedName name="wrn.JODM._.Graphs._2" localSheetId="3" hidden="1">{"graph",#N/A,FALSE,"WWJU";"graph",#N/A,FALSE,"WWSEM";"graph",#N/A,FALSE,"GOMJU";"graph",#N/A,FALSE,"GOMSEM";"graph",#N/A,FALSE,"NSJU";"graph",#N/A,FALSE,"NSSEM";"graph",#N/A,FALSE,"WAJU";"graph",#N/A,FALSE,"STOCKPRI";"graph",#N/A,FALSE,"CFTEV";"graph",#N/A,FALSE,"NAV-RCV";"graph",#N/A,FALSE,"CRUDEWW"}</definedName>
    <definedName name="wrn.JODM._.Graphs._3" localSheetId="5"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8" hidden="1">{"graph",#N/A,FALSE,"WWJU";"graph",#N/A,FALSE,"WWSEM";"graph",#N/A,FALSE,"GOMJU";"graph",#N/A,FALSE,"GOMSEM";"graph",#N/A,FALSE,"NSJU";"graph",#N/A,FALSE,"NSSEM";"graph",#N/A,FALSE,"WAJU";"graph",#N/A,FALSE,"STOCKPRI";"graph",#N/A,FALSE,"CFTEV";"graph",#N/A,FALSE,"NAV-RCV";"graph",#N/A,FALSE,"CRUDEWW"}</definedName>
    <definedName name="wrn.JODM._.Graphs._3" localSheetId="19" hidden="1">{"graph",#N/A,FALSE,"WWJU";"graph",#N/A,FALSE,"WWSEM";"graph",#N/A,FALSE,"GOMJU";"graph",#N/A,FALSE,"GOMSEM";"graph",#N/A,FALSE,"NSJU";"graph",#N/A,FALSE,"NSSEM";"graph",#N/A,FALSE,"WAJU";"graph",#N/A,FALSE,"STOCKPRI";"graph",#N/A,FALSE,"CFTEV";"graph",#N/A,FALSE,"NAV-RCV";"graph",#N/A,FALSE,"CRUDEWW"}</definedName>
    <definedName name="wrn.JODM._.Graphs._3" localSheetId="17"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3" localSheetId="4" hidden="1">{"graph",#N/A,FALSE,"WWJU";"graph",#N/A,FALSE,"WWSEM";"graph",#N/A,FALSE,"GOMJU";"graph",#N/A,FALSE,"GOMSEM";"graph",#N/A,FALSE,"NSJU";"graph",#N/A,FALSE,"NSSEM";"graph",#N/A,FALSE,"WAJU";"graph",#N/A,FALSE,"STOCKPRI";"graph",#N/A,FALSE,"CFTEV";"graph",#N/A,FALSE,"NAV-RCV";"graph",#N/A,FALSE,"CRUDEWW"}</definedName>
    <definedName name="wrn.JODM._.Graphs._3" localSheetId="3" hidden="1">{"graph",#N/A,FALSE,"WWJU";"graph",#N/A,FALSE,"WWSEM";"graph",#N/A,FALSE,"GOMJU";"graph",#N/A,FALSE,"GOMSEM";"graph",#N/A,FALSE,"NSJU";"graph",#N/A,FALSE,"NSSEM";"graph",#N/A,FALSE,"WAJU";"graph",#N/A,FALSE,"STOCKPRI";"graph",#N/A,FALSE,"CFTEV";"graph",#N/A,FALSE,"NAV-RCV";"graph",#N/A,FALSE,"CRUDEWW"}</definedName>
    <definedName name="wrn.JODM._.Graphs._4" localSheetId="5"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8" hidden="1">{"graph",#N/A,FALSE,"WWJU";"graph",#N/A,FALSE,"WWSEM";"graph",#N/A,FALSE,"GOMJU";"graph",#N/A,FALSE,"GOMSEM";"graph",#N/A,FALSE,"NSJU";"graph",#N/A,FALSE,"NSSEM";"graph",#N/A,FALSE,"WAJU";"graph",#N/A,FALSE,"STOCKPRI";"graph",#N/A,FALSE,"CFTEV";"graph",#N/A,FALSE,"NAV-RCV";"graph",#N/A,FALSE,"CRUDEWW"}</definedName>
    <definedName name="wrn.JODM._.Graphs._4" localSheetId="19" hidden="1">{"graph",#N/A,FALSE,"WWJU";"graph",#N/A,FALSE,"WWSEM";"graph",#N/A,FALSE,"GOMJU";"graph",#N/A,FALSE,"GOMSEM";"graph",#N/A,FALSE,"NSJU";"graph",#N/A,FALSE,"NSSEM";"graph",#N/A,FALSE,"WAJU";"graph",#N/A,FALSE,"STOCKPRI";"graph",#N/A,FALSE,"CFTEV";"graph",#N/A,FALSE,"NAV-RCV";"graph",#N/A,FALSE,"CRUDEWW"}</definedName>
    <definedName name="wrn.JODM._.Graphs._4" localSheetId="17"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4" localSheetId="4" hidden="1">{"graph",#N/A,FALSE,"WWJU";"graph",#N/A,FALSE,"WWSEM";"graph",#N/A,FALSE,"GOMJU";"graph",#N/A,FALSE,"GOMSEM";"graph",#N/A,FALSE,"NSJU";"graph",#N/A,FALSE,"NSSEM";"graph",#N/A,FALSE,"WAJU";"graph",#N/A,FALSE,"STOCKPRI";"graph",#N/A,FALSE,"CFTEV";"graph",#N/A,FALSE,"NAV-RCV";"graph",#N/A,FALSE,"CRUDEWW"}</definedName>
    <definedName name="wrn.JODM._.Graphs._4" localSheetId="3" hidden="1">{"graph",#N/A,FALSE,"WWJU";"graph",#N/A,FALSE,"WWSEM";"graph",#N/A,FALSE,"GOMJU";"graph",#N/A,FALSE,"GOMSEM";"graph",#N/A,FALSE,"NSJU";"graph",#N/A,FALSE,"NSSEM";"graph",#N/A,FALSE,"WAJU";"graph",#N/A,FALSE,"STOCKPRI";"graph",#N/A,FALSE,"CFTEV";"graph",#N/A,FALSE,"NAV-RCV";"graph",#N/A,FALSE,"CRUDEWW"}</definedName>
    <definedName name="wrn.JODM._.Graphs._5" localSheetId="5"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8" hidden="1">{"graph",#N/A,FALSE,"WWJU";"graph",#N/A,FALSE,"WWSEM";"graph",#N/A,FALSE,"GOMJU";"graph",#N/A,FALSE,"GOMSEM";"graph",#N/A,FALSE,"NSJU";"graph",#N/A,FALSE,"NSSEM";"graph",#N/A,FALSE,"WAJU";"graph",#N/A,FALSE,"STOCKPRI";"graph",#N/A,FALSE,"CFTEV";"graph",#N/A,FALSE,"NAV-RCV";"graph",#N/A,FALSE,"CRUDEWW"}</definedName>
    <definedName name="wrn.JODM._.Graphs._5" localSheetId="19" hidden="1">{"graph",#N/A,FALSE,"WWJU";"graph",#N/A,FALSE,"WWSEM";"graph",#N/A,FALSE,"GOMJU";"graph",#N/A,FALSE,"GOMSEM";"graph",#N/A,FALSE,"NSJU";"graph",#N/A,FALSE,"NSSEM";"graph",#N/A,FALSE,"WAJU";"graph",#N/A,FALSE,"STOCKPRI";"graph",#N/A,FALSE,"CFTEV";"graph",#N/A,FALSE,"NAV-RCV";"graph",#N/A,FALSE,"CRUDEWW"}</definedName>
    <definedName name="wrn.JODM._.Graphs._5" localSheetId="17"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DM._.Graphs._5" localSheetId="4" hidden="1">{"graph",#N/A,FALSE,"WWJU";"graph",#N/A,FALSE,"WWSEM";"graph",#N/A,FALSE,"GOMJU";"graph",#N/A,FALSE,"GOMSEM";"graph",#N/A,FALSE,"NSJU";"graph",#N/A,FALSE,"NSSEM";"graph",#N/A,FALSE,"WAJU";"graph",#N/A,FALSE,"STOCKPRI";"graph",#N/A,FALSE,"CFTEV";"graph",#N/A,FALSE,"NAV-RCV";"graph",#N/A,FALSE,"CRUDEWW"}</definedName>
    <definedName name="wrn.JODM._.Graphs._5" localSheetId="3" hidden="1">{"graph",#N/A,FALSE,"WWJU";"graph",#N/A,FALSE,"WWSEM";"graph",#N/A,FALSE,"GOMJU";"graph",#N/A,FALSE,"GOMSEM";"graph",#N/A,FALSE,"NSJU";"graph",#N/A,FALSE,"NSSEM";"graph",#N/A,FALSE,"WAJU";"graph",#N/A,FALSE,"STOCKPRI";"graph",#N/A,FALSE,"CFTEV";"graph",#N/A,FALSE,"NAV-RCV";"graph",#N/A,FALSE,"CRUDEWW"}</definedName>
    <definedName name="wrn.Journal._.Entry." localSheetId="5" hidden="1">{#N/A,#N/A,TRUE,"Header Data";#N/A,#N/A,TRUE,"Line Items"}</definedName>
    <definedName name="wrn.Journal._.Entry." localSheetId="13" hidden="1">{#N/A,#N/A,TRUE,"Header Data";#N/A,#N/A,TRUE,"Line Items"}</definedName>
    <definedName name="wrn.Journal._.Entry." localSheetId="2" hidden="1">{#N/A,#N/A,TRUE,"Header Data";#N/A,#N/A,TRUE,"Line Items"}</definedName>
    <definedName name="wrn.Journal._.Entry." localSheetId="18" hidden="1">{#N/A,#N/A,TRUE,"Header Data";#N/A,#N/A,TRUE,"Line Items"}</definedName>
    <definedName name="wrn.Journal._.Entry." localSheetId="19" hidden="1">{#N/A,#N/A,TRUE,"Header Data";#N/A,#N/A,TRUE,"Line Items"}</definedName>
    <definedName name="wrn.Journal._.Entry." localSheetId="17"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Journal._.Entry." localSheetId="4" hidden="1">{#N/A,#N/A,TRUE,"Header Data";#N/A,#N/A,TRUE,"Line Items"}</definedName>
    <definedName name="wrn.Journal._.Entry." localSheetId="3" hidden="1">{#N/A,#N/A,TRUE,"Header Data";#N/A,#N/A,TRUE,"Line Items"}</definedName>
    <definedName name="wrn.LBO._.Summary." localSheetId="5" hidden="1">{"LBO Summary",#N/A,FALSE,"Summary"}</definedName>
    <definedName name="wrn.LBO._.Summary." localSheetId="13" hidden="1">{"LBO Summary",#N/A,FALSE,"Summary"}</definedName>
    <definedName name="wrn.LBO._.Summary." localSheetId="2" hidden="1">{"LBO Summary",#N/A,FALSE,"Summary"}</definedName>
    <definedName name="wrn.LBO._.Summary." localSheetId="18" hidden="1">{"LBO Summary",#N/A,FALSE,"Summary"}</definedName>
    <definedName name="wrn.LBO._.Summary." localSheetId="19" hidden="1">{"LBO Summary",#N/A,FALSE,"Summary"}</definedName>
    <definedName name="wrn.LBO._.Summary." localSheetId="17" hidden="1">{"LBO Summary",#N/A,FALSE,"Summary"}</definedName>
    <definedName name="wrn.LBO._.Summary." localSheetId="1" hidden="1">{"LBO Summary",#N/A,FALSE,"Summary"}</definedName>
    <definedName name="wrn.LBO._.Summary." localSheetId="0" hidden="1">{"LBO Summary",#N/A,FALSE,"Summary"}</definedName>
    <definedName name="wrn.LBO._.Summary." localSheetId="4" hidden="1">{"LBO Summary",#N/A,FALSE,"Summary"}</definedName>
    <definedName name="wrn.LBO._.Summary." localSheetId="3" hidden="1">{"LBO Summary",#N/A,FALSE,"Summary"}</definedName>
    <definedName name="wrn.legal." localSheetId="5" hidden="1">{"long",#N/A,FALSE,"ESC"}</definedName>
    <definedName name="wrn.legal." localSheetId="13" hidden="1">{"long",#N/A,FALSE,"ESC"}</definedName>
    <definedName name="wrn.legal." localSheetId="2" hidden="1">{"long",#N/A,FALSE,"ESC"}</definedName>
    <definedName name="wrn.legal." localSheetId="18" hidden="1">{"long",#N/A,FALSE,"ESC"}</definedName>
    <definedName name="wrn.legal." localSheetId="19" hidden="1">{"long",#N/A,FALSE,"ESC"}</definedName>
    <definedName name="wrn.legal." localSheetId="17" hidden="1">{"long",#N/A,FALSE,"ESC"}</definedName>
    <definedName name="wrn.legal." localSheetId="1" hidden="1">{"long",#N/A,FALSE,"ESC"}</definedName>
    <definedName name="wrn.legal." localSheetId="0" hidden="1">{"long",#N/A,FALSE,"ESC"}</definedName>
    <definedName name="wrn.legal." localSheetId="4" hidden="1">{"long",#N/A,FALSE,"ESC"}</definedName>
    <definedName name="wrn.legal." localSheetId="3" hidden="1">{"long",#N/A,FALSE,"ESC"}</definedName>
    <definedName name="wrn.LOB." localSheetId="5"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8"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9"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7"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4"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5" hidden="1">{"Assumptions",#N/A,TRUE,"Assumptions";"Income",#N/A,TRUE,"Income";"Balance",#N/A,TRUE,"Balance"}</definedName>
    <definedName name="wrn.Maine." localSheetId="13" hidden="1">{"Assumptions",#N/A,TRUE,"Assumptions";"Income",#N/A,TRUE,"Income";"Balance",#N/A,TRUE,"Balance"}</definedName>
    <definedName name="wrn.Maine." localSheetId="2" hidden="1">{"Assumptions",#N/A,TRUE,"Assumptions";"Income",#N/A,TRUE,"Income";"Balance",#N/A,TRUE,"Balance"}</definedName>
    <definedName name="wrn.Maine." localSheetId="18" hidden="1">{"Assumptions",#N/A,TRUE,"Assumptions";"Income",#N/A,TRUE,"Income";"Balance",#N/A,TRUE,"Balance"}</definedName>
    <definedName name="wrn.Maine." localSheetId="19" hidden="1">{"Assumptions",#N/A,TRUE,"Assumptions";"Income",#N/A,TRUE,"Income";"Balance",#N/A,TRUE,"Balance"}</definedName>
    <definedName name="wrn.Maine." localSheetId="17"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 localSheetId="4" hidden="1">{"Assumptions",#N/A,TRUE,"Assumptions";"Income",#N/A,TRUE,"Income";"Balance",#N/A,TRUE,"Balance"}</definedName>
    <definedName name="wrn.Maine." localSheetId="3" hidden="1">{"Assumptions",#N/A,TRUE,"Assumptions";"Income",#N/A,TRUE,"Income";"Balance",#N/A,TRUE,"Balance"}</definedName>
    <definedName name="wrn.Maine2." localSheetId="5"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8"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9"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7"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4"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5"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8" hidden="1">{#N/A,#N/A,FALSE,"IPO";#N/A,#N/A,FALSE,"DCF";#N/A,#N/A,FALSE,"LBO";#N/A,#N/A,FALSE,"MULT_VAL";#N/A,#N/A,FALSE,"Status Quo";#N/A,#N/A,FALSE,"Recap"}</definedName>
    <definedName name="wrn.merge." localSheetId="19" hidden="1">{#N/A,#N/A,FALSE,"IPO";#N/A,#N/A,FALSE,"DCF";#N/A,#N/A,FALSE,"LBO";#N/A,#N/A,FALSE,"MULT_VAL";#N/A,#N/A,FALSE,"Status Quo";#N/A,#N/A,FALSE,"Recap"}</definedName>
    <definedName name="wrn.merge." localSheetId="17"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erge." localSheetId="4" hidden="1">{#N/A,#N/A,FALSE,"IPO";#N/A,#N/A,FALSE,"DCF";#N/A,#N/A,FALSE,"LBO";#N/A,#N/A,FALSE,"MULT_VAL";#N/A,#N/A,FALSE,"Status Quo";#N/A,#N/A,FALSE,"Recap"}</definedName>
    <definedName name="wrn.merge." localSheetId="3" hidden="1">{#N/A,#N/A,FALSE,"IPO";#N/A,#N/A,FALSE,"DCF";#N/A,#N/A,FALSE,"LBO";#N/A,#N/A,FALSE,"MULT_VAL";#N/A,#N/A,FALSE,"Status Quo";#N/A,#N/A,FALSE,"Recap"}</definedName>
    <definedName name="wrn.MIE._.Summary." localSheetId="5"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8" hidden="1">{#N/A,#N/A,FALSE,"MIE Total";#N/A,#N/A,FALSE,"Japan";#N/A,#N/A,FALSE,"North America";#N/A,#N/A,FALSE,"Asia";#N/A,#N/A,FALSE,"Europe"}</definedName>
    <definedName name="wrn.MIE._.Summary." localSheetId="19" hidden="1">{#N/A,#N/A,FALSE,"MIE Total";#N/A,#N/A,FALSE,"Japan";#N/A,#N/A,FALSE,"North America";#N/A,#N/A,FALSE,"Asia";#N/A,#N/A,FALSE,"Europe"}</definedName>
    <definedName name="wrn.MIE._.Summary." localSheetId="17"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IE._.Summary." localSheetId="4" hidden="1">{#N/A,#N/A,FALSE,"MIE Total";#N/A,#N/A,FALSE,"Japan";#N/A,#N/A,FALSE,"North America";#N/A,#N/A,FALSE,"Asia";#N/A,#N/A,FALSE,"Europe"}</definedName>
    <definedName name="wrn.MIE._.Summary." localSheetId="3" hidden="1">{#N/A,#N/A,FALSE,"MIE Total";#N/A,#N/A,FALSE,"Japan";#N/A,#N/A,FALSE,"North America";#N/A,#N/A,FALSE,"Asia";#N/A,#N/A,FALSE,"Europe"}</definedName>
    <definedName name="wrn.model." localSheetId="5"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8" hidden="1">{"page1",#N/A,FALSE,"GIRLBO";"page2",#N/A,FALSE,"GIRLBO";"page3",#N/A,FALSE,"GIRLBO";"page4",#N/A,FALSE,"GIRLBO";"page5",#N/A,FALSE,"GIRLBO"}</definedName>
    <definedName name="wrn.model." localSheetId="19" hidden="1">{"page1",#N/A,FALSE,"GIRLBO";"page2",#N/A,FALSE,"GIRLBO";"page3",#N/A,FALSE,"GIRLBO";"page4",#N/A,FALSE,"GIRLBO";"page5",#N/A,FALSE,"GIRLBO"}</definedName>
    <definedName name="wrn.model." localSheetId="17"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 localSheetId="4" hidden="1">{"page1",#N/A,FALSE,"GIRLBO";"page2",#N/A,FALSE,"GIRLBO";"page3",#N/A,FALSE,"GIRLBO";"page4",#N/A,FALSE,"GIRLBO";"page5",#N/A,FALSE,"GIRLBO"}</definedName>
    <definedName name="wrn.model." localSheetId="3" hidden="1">{"page1",#N/A,FALSE,"GIRLBO";"page2",#N/A,FALSE,"GIRLBO";"page3",#N/A,FALSE,"GIRLBO";"page4",#N/A,FALSE,"GIRLBO";"page5",#N/A,FALSE,"GIRLBO"}</definedName>
    <definedName name="wrn.Model._.Output." localSheetId="5"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8" hidden="1">{#N/A,#N/A,FALSE,"Purchase_50_Stock";#N/A,#N/A,FALSE,"Purchase_All_Stock";"Summary",#N/A,FALSE,"PF";"Income Statement",#N/A,FALSE,"PF";"Earnings",#N/A,FALSE,"PF";"Balance Sheet",#N/A,FALSE,"PF"}</definedName>
    <definedName name="wrn.Model._.Output." localSheetId="19" hidden="1">{#N/A,#N/A,FALSE,"Purchase_50_Stock";#N/A,#N/A,FALSE,"Purchase_All_Stock";"Summary",#N/A,FALSE,"PF";"Income Statement",#N/A,FALSE,"PF";"Earnings",#N/A,FALSE,"PF";"Balance Sheet",#N/A,FALSE,"PF"}</definedName>
    <definedName name="wrn.Model._.Output." localSheetId="17"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odel._.Output." localSheetId="4" hidden="1">{#N/A,#N/A,FALSE,"Purchase_50_Stock";#N/A,#N/A,FALSE,"Purchase_All_Stock";"Summary",#N/A,FALSE,"PF";"Income Statement",#N/A,FALSE,"PF";"Earnings",#N/A,FALSE,"PF";"Balance Sheet",#N/A,FALSE,"PF"}</definedName>
    <definedName name="wrn.Model._.Output." localSheetId="3" hidden="1">{#N/A,#N/A,FALSE,"Purchase_50_Stock";#N/A,#N/A,FALSE,"Purchase_All_Stock";"Summary",#N/A,FALSE,"PF";"Income Statement",#N/A,FALSE,"PF";"Earnings",#N/A,FALSE,"PF";"Balance Sheet",#N/A,FALSE,"PF"}</definedName>
    <definedName name="wrn.Munsell." localSheetId="5"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9"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5" hidden="1">{#N/A,#N/A,TRUE,"TS";#N/A,#N/A,TRUE,"Combo";#N/A,#N/A,TRUE,"FAIR";#N/A,#N/A,TRUE,"RBC";#N/A,#N/A,TRUE,"xxxx"}</definedName>
    <definedName name="wrn.newest." localSheetId="13" hidden="1">{#N/A,#N/A,TRUE,"TS";#N/A,#N/A,TRUE,"Combo";#N/A,#N/A,TRUE,"FAIR";#N/A,#N/A,TRUE,"RBC";#N/A,#N/A,TRUE,"xxxx"}</definedName>
    <definedName name="wrn.newest." localSheetId="2" hidden="1">{#N/A,#N/A,TRUE,"TS";#N/A,#N/A,TRUE,"Combo";#N/A,#N/A,TRUE,"FAIR";#N/A,#N/A,TRUE,"RBC";#N/A,#N/A,TRUE,"xxxx"}</definedName>
    <definedName name="wrn.newest." localSheetId="18" hidden="1">{#N/A,#N/A,TRUE,"TS";#N/A,#N/A,TRUE,"Combo";#N/A,#N/A,TRUE,"FAIR";#N/A,#N/A,TRUE,"RBC";#N/A,#N/A,TRUE,"xxxx"}</definedName>
    <definedName name="wrn.newest." localSheetId="19" hidden="1">{#N/A,#N/A,TRUE,"TS";#N/A,#N/A,TRUE,"Combo";#N/A,#N/A,TRUE,"FAIR";#N/A,#N/A,TRUE,"RBC";#N/A,#N/A,TRUE,"xxxx"}</definedName>
    <definedName name="wrn.newest." localSheetId="17"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ewest." localSheetId="4" hidden="1">{#N/A,#N/A,TRUE,"TS";#N/A,#N/A,TRUE,"Combo";#N/A,#N/A,TRUE,"FAIR";#N/A,#N/A,TRUE,"RBC";#N/A,#N/A,TRUE,"xxxx"}</definedName>
    <definedName name="wrn.newest." localSheetId="3" hidden="1">{#N/A,#N/A,TRUE,"TS";#N/A,#N/A,TRUE,"Combo";#N/A,#N/A,TRUE,"FAIR";#N/A,#N/A,TRUE,"RBC";#N/A,#N/A,TRUE,"xxxx"}</definedName>
    <definedName name="wrn.No.._.America._.Data." localSheetId="5" hidden="1">{"Data",#N/A,FALSE,"North America";"Sales Summary",#N/A,FALSE,"North America"}</definedName>
    <definedName name="wrn.No.._.America._.Data." localSheetId="13" hidden="1">{"Data",#N/A,FALSE,"North America";"Sales Summary",#N/A,FALSE,"North America"}</definedName>
    <definedName name="wrn.No.._.America._.Data." localSheetId="2" hidden="1">{"Data",#N/A,FALSE,"North America";"Sales Summary",#N/A,FALSE,"North America"}</definedName>
    <definedName name="wrn.No.._.America._.Data." localSheetId="18" hidden="1">{"Data",#N/A,FALSE,"North America";"Sales Summary",#N/A,FALSE,"North America"}</definedName>
    <definedName name="wrn.No.._.America._.Data." localSheetId="19" hidden="1">{"Data",#N/A,FALSE,"North America";"Sales Summary",#N/A,FALSE,"North America"}</definedName>
    <definedName name="wrn.No.._.America._.Data." localSheetId="17"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No.._.America._.Data." localSheetId="4" hidden="1">{"Data",#N/A,FALSE,"North America";"Sales Summary",#N/A,FALSE,"North America"}</definedName>
    <definedName name="wrn.No.._.America._.Data." localSheetId="3" hidden="1">{"Data",#N/A,FALSE,"North America";"Sales Summary",#N/A,FALSE,"North America"}</definedName>
    <definedName name="wrn.Operating._.Models." localSheetId="5"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8" hidden="1">{#N/A,#N/A,TRUE,"Eastern Market";#N/A,#N/A,TRUE,"Western Market";#N/A,#N/A,TRUE,"Sulphur Services";#N/A,#N/A,TRUE,"Global Business";#N/A,#N/A,TRUE,"Incremental Overhead";#N/A,#N/A,TRUE,"Acquired Business"}</definedName>
    <definedName name="wrn.Operating._.Models." localSheetId="19" hidden="1">{#N/A,#N/A,TRUE,"Eastern Market";#N/A,#N/A,TRUE,"Western Market";#N/A,#N/A,TRUE,"Sulphur Services";#N/A,#N/A,TRUE,"Global Business";#N/A,#N/A,TRUE,"Incremental Overhead";#N/A,#N/A,TRUE,"Acquired Business"}</definedName>
    <definedName name="wrn.Operating._.Models." localSheetId="17"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 localSheetId="4" hidden="1">{#N/A,#N/A,TRUE,"Eastern Market";#N/A,#N/A,TRUE,"Western Market";#N/A,#N/A,TRUE,"Sulphur Services";#N/A,#N/A,TRUE,"Global Business";#N/A,#N/A,TRUE,"Incremental Overhead";#N/A,#N/A,TRUE,"Acquired Business"}</definedName>
    <definedName name="wrn.Operating._.Models." localSheetId="3" hidden="1">{#N/A,#N/A,TRUE,"Eastern Market";#N/A,#N/A,TRUE,"Western Market";#N/A,#N/A,TRUE,"Sulphur Services";#N/A,#N/A,TRUE,"Global Business";#N/A,#N/A,TRUE,"Incremental Overhead";#N/A,#N/A,TRUE,"Acquired Business"}</definedName>
    <definedName name="wrn.Operating._.Models._1" localSheetId="5"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8" hidden="1">{#N/A,#N/A,TRUE,"Eastern Market";#N/A,#N/A,TRUE,"Western Market";#N/A,#N/A,TRUE,"Sulphur Services";#N/A,#N/A,TRUE,"Global Business";#N/A,#N/A,TRUE,"Incremental Overhead";#N/A,#N/A,TRUE,"Acquired Business"}</definedName>
    <definedName name="wrn.Operating._.Models._1" localSheetId="19" hidden="1">{#N/A,#N/A,TRUE,"Eastern Market";#N/A,#N/A,TRUE,"Western Market";#N/A,#N/A,TRUE,"Sulphur Services";#N/A,#N/A,TRUE,"Global Business";#N/A,#N/A,TRUE,"Incremental Overhead";#N/A,#N/A,TRUE,"Acquired Business"}</definedName>
    <definedName name="wrn.Operating._.Models._1" localSheetId="17"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1" localSheetId="4" hidden="1">{#N/A,#N/A,TRUE,"Eastern Market";#N/A,#N/A,TRUE,"Western Market";#N/A,#N/A,TRUE,"Sulphur Services";#N/A,#N/A,TRUE,"Global Business";#N/A,#N/A,TRUE,"Incremental Overhead";#N/A,#N/A,TRUE,"Acquired Business"}</definedName>
    <definedName name="wrn.Operating._.Models._1" localSheetId="3" hidden="1">{#N/A,#N/A,TRUE,"Eastern Market";#N/A,#N/A,TRUE,"Western Market";#N/A,#N/A,TRUE,"Sulphur Services";#N/A,#N/A,TRUE,"Global Business";#N/A,#N/A,TRUE,"Incremental Overhead";#N/A,#N/A,TRUE,"Acquired Business"}</definedName>
    <definedName name="wrn.Operating._.Models._2" localSheetId="5"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8" hidden="1">{#N/A,#N/A,TRUE,"Eastern Market";#N/A,#N/A,TRUE,"Western Market";#N/A,#N/A,TRUE,"Sulphur Services";#N/A,#N/A,TRUE,"Global Business";#N/A,#N/A,TRUE,"Incremental Overhead";#N/A,#N/A,TRUE,"Acquired Business"}</definedName>
    <definedName name="wrn.Operating._.Models._2" localSheetId="19" hidden="1">{#N/A,#N/A,TRUE,"Eastern Market";#N/A,#N/A,TRUE,"Western Market";#N/A,#N/A,TRUE,"Sulphur Services";#N/A,#N/A,TRUE,"Global Business";#N/A,#N/A,TRUE,"Incremental Overhead";#N/A,#N/A,TRUE,"Acquired Business"}</definedName>
    <definedName name="wrn.Operating._.Models._2" localSheetId="17"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2" localSheetId="4" hidden="1">{#N/A,#N/A,TRUE,"Eastern Market";#N/A,#N/A,TRUE,"Western Market";#N/A,#N/A,TRUE,"Sulphur Services";#N/A,#N/A,TRUE,"Global Business";#N/A,#N/A,TRUE,"Incremental Overhead";#N/A,#N/A,TRUE,"Acquired Business"}</definedName>
    <definedName name="wrn.Operating._.Models._2" localSheetId="3" hidden="1">{#N/A,#N/A,TRUE,"Eastern Market";#N/A,#N/A,TRUE,"Western Market";#N/A,#N/A,TRUE,"Sulphur Services";#N/A,#N/A,TRUE,"Global Business";#N/A,#N/A,TRUE,"Incremental Overhead";#N/A,#N/A,TRUE,"Acquired Business"}</definedName>
    <definedName name="wrn.Operating._.Models._3" localSheetId="5"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8" hidden="1">{#N/A,#N/A,TRUE,"Eastern Market";#N/A,#N/A,TRUE,"Western Market";#N/A,#N/A,TRUE,"Sulphur Services";#N/A,#N/A,TRUE,"Global Business";#N/A,#N/A,TRUE,"Incremental Overhead";#N/A,#N/A,TRUE,"Acquired Business"}</definedName>
    <definedName name="wrn.Operating._.Models._3" localSheetId="19" hidden="1">{#N/A,#N/A,TRUE,"Eastern Market";#N/A,#N/A,TRUE,"Western Market";#N/A,#N/A,TRUE,"Sulphur Services";#N/A,#N/A,TRUE,"Global Business";#N/A,#N/A,TRUE,"Incremental Overhead";#N/A,#N/A,TRUE,"Acquired Business"}</definedName>
    <definedName name="wrn.Operating._.Models._3" localSheetId="17"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3" localSheetId="4" hidden="1">{#N/A,#N/A,TRUE,"Eastern Market";#N/A,#N/A,TRUE,"Western Market";#N/A,#N/A,TRUE,"Sulphur Services";#N/A,#N/A,TRUE,"Global Business";#N/A,#N/A,TRUE,"Incremental Overhead";#N/A,#N/A,TRUE,"Acquired Business"}</definedName>
    <definedName name="wrn.Operating._.Models._3" localSheetId="3" hidden="1">{#N/A,#N/A,TRUE,"Eastern Market";#N/A,#N/A,TRUE,"Western Market";#N/A,#N/A,TRUE,"Sulphur Services";#N/A,#N/A,TRUE,"Global Business";#N/A,#N/A,TRUE,"Incremental Overhead";#N/A,#N/A,TRUE,"Acquired Business"}</definedName>
    <definedName name="wrn.Operating._.Models._4" localSheetId="5"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8" hidden="1">{#N/A,#N/A,TRUE,"Eastern Market";#N/A,#N/A,TRUE,"Western Market";#N/A,#N/A,TRUE,"Sulphur Services";#N/A,#N/A,TRUE,"Global Business";#N/A,#N/A,TRUE,"Incremental Overhead";#N/A,#N/A,TRUE,"Acquired Business"}</definedName>
    <definedName name="wrn.Operating._.Models._4" localSheetId="19" hidden="1">{#N/A,#N/A,TRUE,"Eastern Market";#N/A,#N/A,TRUE,"Western Market";#N/A,#N/A,TRUE,"Sulphur Services";#N/A,#N/A,TRUE,"Global Business";#N/A,#N/A,TRUE,"Incremental Overhead";#N/A,#N/A,TRUE,"Acquired Business"}</definedName>
    <definedName name="wrn.Operating._.Models._4" localSheetId="17"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4" localSheetId="4" hidden="1">{#N/A,#N/A,TRUE,"Eastern Market";#N/A,#N/A,TRUE,"Western Market";#N/A,#N/A,TRUE,"Sulphur Services";#N/A,#N/A,TRUE,"Global Business";#N/A,#N/A,TRUE,"Incremental Overhead";#N/A,#N/A,TRUE,"Acquired Business"}</definedName>
    <definedName name="wrn.Operating._.Models._4" localSheetId="3" hidden="1">{#N/A,#N/A,TRUE,"Eastern Market";#N/A,#N/A,TRUE,"Western Market";#N/A,#N/A,TRUE,"Sulphur Services";#N/A,#N/A,TRUE,"Global Business";#N/A,#N/A,TRUE,"Incremental Overhead";#N/A,#N/A,TRUE,"Acquired Business"}</definedName>
    <definedName name="wrn.Operating._.Models._5" localSheetId="5"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8" hidden="1">{#N/A,#N/A,TRUE,"Eastern Market";#N/A,#N/A,TRUE,"Western Market";#N/A,#N/A,TRUE,"Sulphur Services";#N/A,#N/A,TRUE,"Global Business";#N/A,#N/A,TRUE,"Incremental Overhead";#N/A,#N/A,TRUE,"Acquired Business"}</definedName>
    <definedName name="wrn.Operating._.Models._5" localSheetId="19" hidden="1">{#N/A,#N/A,TRUE,"Eastern Market";#N/A,#N/A,TRUE,"Western Market";#N/A,#N/A,TRUE,"Sulphur Services";#N/A,#N/A,TRUE,"Global Business";#N/A,#N/A,TRUE,"Incremental Overhead";#N/A,#N/A,TRUE,"Acquired Business"}</definedName>
    <definedName name="wrn.Operating._.Models._5" localSheetId="17"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Operating._.Models._5" localSheetId="4" hidden="1">{#N/A,#N/A,TRUE,"Eastern Market";#N/A,#N/A,TRUE,"Western Market";#N/A,#N/A,TRUE,"Sulphur Services";#N/A,#N/A,TRUE,"Global Business";#N/A,#N/A,TRUE,"Incremental Overhead";#N/A,#N/A,TRUE,"Acquired Business"}</definedName>
    <definedName name="wrn.Operating._.Models._5" localSheetId="3" hidden="1">{#N/A,#N/A,TRUE,"Eastern Market";#N/A,#N/A,TRUE,"Western Market";#N/A,#N/A,TRUE,"Sulphur Services";#N/A,#N/A,TRUE,"Global Business";#N/A,#N/A,TRUE,"Incremental Overhead";#N/A,#N/A,TRUE,"Acquired Business"}</definedName>
    <definedName name="wrn.packer._.1." localSheetId="5"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8"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9"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7"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4"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5"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8" hidden="1">{"cred comp",#N/A,FALSE,"Comparable Credit Analysis";"IS",#N/A,FALSE,"IS";"Sensitivity",#N/A,FALSE,"Sensitivity";"BS",#N/A,FALSE,"BS";"Bond Summary",#N/A,FALSE,"B Summary";"AD",#N/A,FALSE,"Accretion";"NAV",#N/A,FALSE,"NAV";"SU",#N/A,FALSE,"S&amp;U";"acq. study",#N/A,FALSE,"Acq. Study";"F Charges",#N/A,FALSE,"Fixed Charges"}</definedName>
    <definedName name="wrn.PLX." localSheetId="19" hidden="1">{"cred comp",#N/A,FALSE,"Comparable Credit Analysis";"IS",#N/A,FALSE,"IS";"Sensitivity",#N/A,FALSE,"Sensitivity";"BS",#N/A,FALSE,"BS";"Bond Summary",#N/A,FALSE,"B Summary";"AD",#N/A,FALSE,"Accretion";"NAV",#N/A,FALSE,"NAV";"SU",#N/A,FALSE,"S&amp;U";"acq. study",#N/A,FALSE,"Acq. Study";"F Charges",#N/A,FALSE,"Fixed Charges"}</definedName>
    <definedName name="wrn.PLX." localSheetId="17"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 localSheetId="4" hidden="1">{"cred comp",#N/A,FALSE,"Comparable Credit Analysis";"IS",#N/A,FALSE,"IS";"Sensitivity",#N/A,FALSE,"Sensitivity";"BS",#N/A,FALSE,"BS";"Bond Summary",#N/A,FALSE,"B Summary";"AD",#N/A,FALSE,"Accretion";"NAV",#N/A,FALSE,"NAV";"SU",#N/A,FALSE,"S&amp;U";"acq. study",#N/A,FALSE,"Acq. Study";"F Charges",#N/A,FALSE,"Fixed Charges"}</definedName>
    <definedName name="wrn.PLX." localSheetId="3" hidden="1">{"cred comp",#N/A,FALSE,"Comparable Credit Analysis";"IS",#N/A,FALSE,"IS";"Sensitivity",#N/A,FALSE,"Sensitivity";"BS",#N/A,FALSE,"BS";"Bond Summary",#N/A,FALSE,"B Summary";"AD",#N/A,FALSE,"Accretion";"NAV",#N/A,FALSE,"NAV";"SU",#N/A,FALSE,"S&amp;U";"acq. study",#N/A,FALSE,"Acq. Study";"F Charges",#N/A,FALSE,"Fixed Charges"}</definedName>
    <definedName name="wrn.PLX._1" localSheetId="5"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8" hidden="1">{"cred comp",#N/A,FALSE,"Comparable Credit Analysis";"IS",#N/A,FALSE,"IS";"Sensitivity",#N/A,FALSE,"Sensitivity";"BS",#N/A,FALSE,"BS";"Bond Summary",#N/A,FALSE,"B Summary";"AD",#N/A,FALSE,"Accretion";"NAV",#N/A,FALSE,"NAV";"SU",#N/A,FALSE,"S&amp;U";"acq. study",#N/A,FALSE,"Acq. Study";"F Charges",#N/A,FALSE,"Fixed Charges"}</definedName>
    <definedName name="wrn.PLX._1" localSheetId="19" hidden="1">{"cred comp",#N/A,FALSE,"Comparable Credit Analysis";"IS",#N/A,FALSE,"IS";"Sensitivity",#N/A,FALSE,"Sensitivity";"BS",#N/A,FALSE,"BS";"Bond Summary",#N/A,FALSE,"B Summary";"AD",#N/A,FALSE,"Accretion";"NAV",#N/A,FALSE,"NAV";"SU",#N/A,FALSE,"S&amp;U";"acq. study",#N/A,FALSE,"Acq. Study";"F Charges",#N/A,FALSE,"Fixed Charges"}</definedName>
    <definedName name="wrn.PLX._1" localSheetId="17"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4" hidden="1">{"cred comp",#N/A,FALSE,"Comparable Credit Analysis";"IS",#N/A,FALSE,"IS";"Sensitivity",#N/A,FALSE,"Sensitivity";"BS",#N/A,FALSE,"BS";"Bond Summary",#N/A,FALSE,"B Summary";"AD",#N/A,FALSE,"Accretion";"NAV",#N/A,FALSE,"NAV";"SU",#N/A,FALSE,"S&amp;U";"acq. study",#N/A,FALSE,"Acq. Study";"F Charges",#N/A,FALSE,"Fixed Charges"}</definedName>
    <definedName name="wrn.PLX._1" localSheetId="3" hidden="1">{"cred comp",#N/A,FALSE,"Comparable Credit Analysis";"IS",#N/A,FALSE,"IS";"Sensitivity",#N/A,FALSE,"Sensitivity";"BS",#N/A,FALSE,"BS";"Bond Summary",#N/A,FALSE,"B Summary";"AD",#N/A,FALSE,"Accretion";"NAV",#N/A,FALSE,"NAV";"SU",#N/A,FALSE,"S&amp;U";"acq. study",#N/A,FALSE,"Acq. Study";"F Charges",#N/A,FALSE,"Fixed Charges"}</definedName>
    <definedName name="wrn.PLX._2" localSheetId="5"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8" hidden="1">{"cred comp",#N/A,FALSE,"Comparable Credit Analysis";"IS",#N/A,FALSE,"IS";"Sensitivity",#N/A,FALSE,"Sensitivity";"BS",#N/A,FALSE,"BS";"Bond Summary",#N/A,FALSE,"B Summary";"AD",#N/A,FALSE,"Accretion";"NAV",#N/A,FALSE,"NAV";"SU",#N/A,FALSE,"S&amp;U";"acq. study",#N/A,FALSE,"Acq. Study";"F Charges",#N/A,FALSE,"Fixed Charges"}</definedName>
    <definedName name="wrn.PLX._2" localSheetId="19" hidden="1">{"cred comp",#N/A,FALSE,"Comparable Credit Analysis";"IS",#N/A,FALSE,"IS";"Sensitivity",#N/A,FALSE,"Sensitivity";"BS",#N/A,FALSE,"BS";"Bond Summary",#N/A,FALSE,"B Summary";"AD",#N/A,FALSE,"Accretion";"NAV",#N/A,FALSE,"NAV";"SU",#N/A,FALSE,"S&amp;U";"acq. study",#N/A,FALSE,"Acq. Study";"F Charges",#N/A,FALSE,"Fixed Charges"}</definedName>
    <definedName name="wrn.PLX._2" localSheetId="17"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4" hidden="1">{"cred comp",#N/A,FALSE,"Comparable Credit Analysis";"IS",#N/A,FALSE,"IS";"Sensitivity",#N/A,FALSE,"Sensitivity";"BS",#N/A,FALSE,"BS";"Bond Summary",#N/A,FALSE,"B Summary";"AD",#N/A,FALSE,"Accretion";"NAV",#N/A,FALSE,"NAV";"SU",#N/A,FALSE,"S&amp;U";"acq. study",#N/A,FALSE,"Acq. Study";"F Charges",#N/A,FALSE,"Fixed Charges"}</definedName>
    <definedName name="wrn.PLX._2" localSheetId="3" hidden="1">{"cred comp",#N/A,FALSE,"Comparable Credit Analysis";"IS",#N/A,FALSE,"IS";"Sensitivity",#N/A,FALSE,"Sensitivity";"BS",#N/A,FALSE,"BS";"Bond Summary",#N/A,FALSE,"B Summary";"AD",#N/A,FALSE,"Accretion";"NAV",#N/A,FALSE,"NAV";"SU",#N/A,FALSE,"S&amp;U";"acq. study",#N/A,FALSE,"Acq. Study";"F Charges",#N/A,FALSE,"Fixed Charges"}</definedName>
    <definedName name="wrn.PLX._3" localSheetId="5"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8" hidden="1">{"cred comp",#N/A,FALSE,"Comparable Credit Analysis";"IS",#N/A,FALSE,"IS";"Sensitivity",#N/A,FALSE,"Sensitivity";"BS",#N/A,FALSE,"BS";"Bond Summary",#N/A,FALSE,"B Summary";"AD",#N/A,FALSE,"Accretion";"NAV",#N/A,FALSE,"NAV";"SU",#N/A,FALSE,"S&amp;U";"acq. study",#N/A,FALSE,"Acq. Study";"F Charges",#N/A,FALSE,"Fixed Charges"}</definedName>
    <definedName name="wrn.PLX._3" localSheetId="19" hidden="1">{"cred comp",#N/A,FALSE,"Comparable Credit Analysis";"IS",#N/A,FALSE,"IS";"Sensitivity",#N/A,FALSE,"Sensitivity";"BS",#N/A,FALSE,"BS";"Bond Summary",#N/A,FALSE,"B Summary";"AD",#N/A,FALSE,"Accretion";"NAV",#N/A,FALSE,"NAV";"SU",#N/A,FALSE,"S&amp;U";"acq. study",#N/A,FALSE,"Acq. Study";"F Charges",#N/A,FALSE,"Fixed Charges"}</definedName>
    <definedName name="wrn.PLX._3" localSheetId="17"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4" hidden="1">{"cred comp",#N/A,FALSE,"Comparable Credit Analysis";"IS",#N/A,FALSE,"IS";"Sensitivity",#N/A,FALSE,"Sensitivity";"BS",#N/A,FALSE,"BS";"Bond Summary",#N/A,FALSE,"B Summary";"AD",#N/A,FALSE,"Accretion";"NAV",#N/A,FALSE,"NAV";"SU",#N/A,FALSE,"S&amp;U";"acq. study",#N/A,FALSE,"Acq. Study";"F Charges",#N/A,FALSE,"Fixed Charges"}</definedName>
    <definedName name="wrn.PLX._3" localSheetId="3" hidden="1">{"cred comp",#N/A,FALSE,"Comparable Credit Analysis";"IS",#N/A,FALSE,"IS";"Sensitivity",#N/A,FALSE,"Sensitivity";"BS",#N/A,FALSE,"BS";"Bond Summary",#N/A,FALSE,"B Summary";"AD",#N/A,FALSE,"Accretion";"NAV",#N/A,FALSE,"NAV";"SU",#N/A,FALSE,"S&amp;U";"acq. study",#N/A,FALSE,"Acq. Study";"F Charges",#N/A,FALSE,"Fixed Charges"}</definedName>
    <definedName name="wrn.PLX._4" localSheetId="5"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8" hidden="1">{"cred comp",#N/A,FALSE,"Comparable Credit Analysis";"IS",#N/A,FALSE,"IS";"Sensitivity",#N/A,FALSE,"Sensitivity";"BS",#N/A,FALSE,"BS";"Bond Summary",#N/A,FALSE,"B Summary";"AD",#N/A,FALSE,"Accretion";"NAV",#N/A,FALSE,"NAV";"SU",#N/A,FALSE,"S&amp;U";"acq. study",#N/A,FALSE,"Acq. Study";"F Charges",#N/A,FALSE,"Fixed Charges"}</definedName>
    <definedName name="wrn.PLX._4" localSheetId="19" hidden="1">{"cred comp",#N/A,FALSE,"Comparable Credit Analysis";"IS",#N/A,FALSE,"IS";"Sensitivity",#N/A,FALSE,"Sensitivity";"BS",#N/A,FALSE,"BS";"Bond Summary",#N/A,FALSE,"B Summary";"AD",#N/A,FALSE,"Accretion";"NAV",#N/A,FALSE,"NAV";"SU",#N/A,FALSE,"S&amp;U";"acq. study",#N/A,FALSE,"Acq. Study";"F Charges",#N/A,FALSE,"Fixed Charges"}</definedName>
    <definedName name="wrn.PLX._4" localSheetId="17"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4" hidden="1">{"cred comp",#N/A,FALSE,"Comparable Credit Analysis";"IS",#N/A,FALSE,"IS";"Sensitivity",#N/A,FALSE,"Sensitivity";"BS",#N/A,FALSE,"BS";"Bond Summary",#N/A,FALSE,"B Summary";"AD",#N/A,FALSE,"Accretion";"NAV",#N/A,FALSE,"NAV";"SU",#N/A,FALSE,"S&amp;U";"acq. study",#N/A,FALSE,"Acq. Study";"F Charges",#N/A,FALSE,"Fixed Charges"}</definedName>
    <definedName name="wrn.PLX._4" localSheetId="3" hidden="1">{"cred comp",#N/A,FALSE,"Comparable Credit Analysis";"IS",#N/A,FALSE,"IS";"Sensitivity",#N/A,FALSE,"Sensitivity";"BS",#N/A,FALSE,"BS";"Bond Summary",#N/A,FALSE,"B Summary";"AD",#N/A,FALSE,"Accretion";"NAV",#N/A,FALSE,"NAV";"SU",#N/A,FALSE,"S&amp;U";"acq. study",#N/A,FALSE,"Acq. Study";"F Charges",#N/A,FALSE,"Fixed Charges"}</definedName>
    <definedName name="wrn.PLX._5" localSheetId="5"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8" hidden="1">{"cred comp",#N/A,FALSE,"Comparable Credit Analysis";"IS",#N/A,FALSE,"IS";"Sensitivity",#N/A,FALSE,"Sensitivity";"BS",#N/A,FALSE,"BS";"Bond Summary",#N/A,FALSE,"B Summary";"AD",#N/A,FALSE,"Accretion";"NAV",#N/A,FALSE,"NAV";"SU",#N/A,FALSE,"S&amp;U";"acq. study",#N/A,FALSE,"Acq. Study";"F Charges",#N/A,FALSE,"Fixed Charges"}</definedName>
    <definedName name="wrn.PLX._5" localSheetId="19" hidden="1">{"cred comp",#N/A,FALSE,"Comparable Credit Analysis";"IS",#N/A,FALSE,"IS";"Sensitivity",#N/A,FALSE,"Sensitivity";"BS",#N/A,FALSE,"BS";"Bond Summary",#N/A,FALSE,"B Summary";"AD",#N/A,FALSE,"Accretion";"NAV",#N/A,FALSE,"NAV";"SU",#N/A,FALSE,"S&amp;U";"acq. study",#N/A,FALSE,"Acq. Study";"F Charges",#N/A,FALSE,"Fixed Charges"}</definedName>
    <definedName name="wrn.PLX._5" localSheetId="17"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4" hidden="1">{"cred comp",#N/A,FALSE,"Comparable Credit Analysis";"IS",#N/A,FALSE,"IS";"Sensitivity",#N/A,FALSE,"Sensitivity";"BS",#N/A,FALSE,"BS";"Bond Summary",#N/A,FALSE,"B Summary";"AD",#N/A,FALSE,"Accretion";"NAV",#N/A,FALSE,"NAV";"SU",#N/A,FALSE,"S&amp;U";"acq. study",#N/A,FALSE,"Acq. Study";"F Charges",#N/A,FALSE,"Fixed Charges"}</definedName>
    <definedName name="wrn.PLX._5" localSheetId="3" hidden="1">{"cred comp",#N/A,FALSE,"Comparable Credit Analysis";"IS",#N/A,FALSE,"IS";"Sensitivity",#N/A,FALSE,"Sensitivity";"BS",#N/A,FALSE,"BS";"Bond Summary",#N/A,FALSE,"B Summary";"AD",#N/A,FALSE,"Accretion";"NAV",#N/A,FALSE,"NAV";"SU",#N/A,FALSE,"S&amp;U";"acq. study",#N/A,FALSE,"Acq. Study";"F Charges",#N/A,FALSE,"Fixed Charges"}</definedName>
    <definedName name="wrn.print." localSheetId="5" hidden="1">{"page1",#N/A,FALSE,"PF";"page2",#N/A,FALSE,"PF";"page3",#N/A,FALSE,"PF";"page4",#N/A,FALSE,"Bal_Sht"}</definedName>
    <definedName name="wrn.print." localSheetId="13" hidden="1">{"page1",#N/A,FALSE,"PF";"page2",#N/A,FALSE,"PF";"page3",#N/A,FALSE,"PF";"page4",#N/A,FALSE,"Bal_Sht"}</definedName>
    <definedName name="wrn.print." localSheetId="2" hidden="1">{"page1",#N/A,FALSE,"PF";"page2",#N/A,FALSE,"PF";"page3",#N/A,FALSE,"PF";"page4",#N/A,FALSE,"Bal_Sht"}</definedName>
    <definedName name="wrn.print." localSheetId="18" hidden="1">{"page1",#N/A,FALSE,"PF";"page2",#N/A,FALSE,"PF";"page3",#N/A,FALSE,"PF";"page4",#N/A,FALSE,"Bal_Sht"}</definedName>
    <definedName name="wrn.print." localSheetId="19" hidden="1">{"page1",#N/A,FALSE,"PF";"page2",#N/A,FALSE,"PF";"page3",#N/A,FALSE,"PF";"page4",#N/A,FALSE,"Bal_Sht"}</definedName>
    <definedName name="wrn.print." localSheetId="17"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 localSheetId="4" hidden="1">{"page1",#N/A,FALSE,"PF";"page2",#N/A,FALSE,"PF";"page3",#N/A,FALSE,"PF";"page4",#N/A,FALSE,"Bal_Sht"}</definedName>
    <definedName name="wrn.print." localSheetId="3" hidden="1">{"page1",#N/A,FALSE,"PF";"page2",#N/A,FALSE,"PF";"page3",#N/A,FALSE,"PF";"page4",#N/A,FALSE,"Bal_Sht"}</definedName>
    <definedName name="wrn.Print._.All._.Pages." localSheetId="5"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8" hidden="1">{"LBO Summary",#N/A,FALSE,"Summary";"Income Statement",#N/A,FALSE,"Model";"Cash Flow",#N/A,FALSE,"Model";"Balance Sheet",#N/A,FALSE,"Model";"Working Capital",#N/A,FALSE,"Model";"Pro Forma Balance Sheets",#N/A,FALSE,"PFBS";"Debt Balances",#N/A,FALSE,"Model";"Fee Schedules",#N/A,FALSE,"Model"}</definedName>
    <definedName name="wrn.Print._.All._.Pages." localSheetId="19" hidden="1">{"LBO Summary",#N/A,FALSE,"Summary";"Income Statement",#N/A,FALSE,"Model";"Cash Flow",#N/A,FALSE,"Model";"Balance Sheet",#N/A,FALSE,"Model";"Working Capital",#N/A,FALSE,"Model";"Pro Forma Balance Sheets",#N/A,FALSE,"PFBS";"Debt Balances",#N/A,FALSE,"Model";"Fee Schedules",#N/A,FALSE,"Model"}</definedName>
    <definedName name="wrn.Print._.All._.Pages." localSheetId="17"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All._.Pages." localSheetId="4" hidden="1">{"LBO Summary",#N/A,FALSE,"Summary";"Income Statement",#N/A,FALSE,"Model";"Cash Flow",#N/A,FALSE,"Model";"Balance Sheet",#N/A,FALSE,"Model";"Working Capital",#N/A,FALSE,"Model";"Pro Forma Balance Sheets",#N/A,FALSE,"PFBS";"Debt Balances",#N/A,FALSE,"Model";"Fee Schedules",#N/A,FALSE,"Model"}</definedName>
    <definedName name="wrn.Print._.All._.Pages." localSheetId="3" hidden="1">{"LBO Summary",#N/A,FALSE,"Summary";"Income Statement",#N/A,FALSE,"Model";"Cash Flow",#N/A,FALSE,"Model";"Balance Sheet",#N/A,FALSE,"Model";"Working Capital",#N/A,FALSE,"Model";"Pro Forma Balance Sheets",#N/A,FALSE,"PFBS";"Debt Balances",#N/A,FALSE,"Model";"Fee Schedules",#N/A,FALSE,"Model"}</definedName>
    <definedName name="wrn.print._.graphs." localSheetId="5"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8" hidden="1">{"cap_structure",#N/A,FALSE,"Graph-Mkt Cap";"price",#N/A,FALSE,"Graph-Price";"ebit",#N/A,FALSE,"Graph-EBITDA";"ebitda",#N/A,FALSE,"Graph-EBITDA"}</definedName>
    <definedName name="wrn.print._.graphs." localSheetId="19" hidden="1">{"cap_structure",#N/A,FALSE,"Graph-Mkt Cap";"price",#N/A,FALSE,"Graph-Price";"ebit",#N/A,FALSE,"Graph-EBITDA";"ebitda",#N/A,FALSE,"Graph-EBITDA"}</definedName>
    <definedName name="wrn.print._.graphs." localSheetId="17"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 localSheetId="4" hidden="1">{"cap_structure",#N/A,FALSE,"Graph-Mkt Cap";"price",#N/A,FALSE,"Graph-Price";"ebit",#N/A,FALSE,"Graph-EBITDA";"ebitda",#N/A,FALSE,"Graph-EBITDA"}</definedName>
    <definedName name="wrn.print._.graphs." localSheetId="3" hidden="1">{"cap_structure",#N/A,FALSE,"Graph-Mkt Cap";"price",#N/A,FALSE,"Graph-Price";"ebit",#N/A,FALSE,"Graph-EBITDA";"ebitda",#N/A,FALSE,"Graph-EBITDA"}</definedName>
    <definedName name="wrn.print._.graphs._1" localSheetId="5"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8" hidden="1">{"cap_structure",#N/A,FALSE,"Graph-Mkt Cap";"price",#N/A,FALSE,"Graph-Price";"ebit",#N/A,FALSE,"Graph-EBITDA";"ebitda",#N/A,FALSE,"Graph-EBITDA"}</definedName>
    <definedName name="wrn.print._.graphs._1" localSheetId="19" hidden="1">{"cap_structure",#N/A,FALSE,"Graph-Mkt Cap";"price",#N/A,FALSE,"Graph-Price";"ebit",#N/A,FALSE,"Graph-EBITDA";"ebitda",#N/A,FALSE,"Graph-EBITDA"}</definedName>
    <definedName name="wrn.print._.graphs._1" localSheetId="17"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1" localSheetId="4" hidden="1">{"cap_structure",#N/A,FALSE,"Graph-Mkt Cap";"price",#N/A,FALSE,"Graph-Price";"ebit",#N/A,FALSE,"Graph-EBITDA";"ebitda",#N/A,FALSE,"Graph-EBITDA"}</definedName>
    <definedName name="wrn.print._.graphs._1" localSheetId="3" hidden="1">{"cap_structure",#N/A,FALSE,"Graph-Mkt Cap";"price",#N/A,FALSE,"Graph-Price";"ebit",#N/A,FALSE,"Graph-EBITDA";"ebitda",#N/A,FALSE,"Graph-EBITDA"}</definedName>
    <definedName name="wrn.print._.graphs._2" localSheetId="5"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8" hidden="1">{"cap_structure",#N/A,FALSE,"Graph-Mkt Cap";"price",#N/A,FALSE,"Graph-Price";"ebit",#N/A,FALSE,"Graph-EBITDA";"ebitda",#N/A,FALSE,"Graph-EBITDA"}</definedName>
    <definedName name="wrn.print._.graphs._2" localSheetId="19" hidden="1">{"cap_structure",#N/A,FALSE,"Graph-Mkt Cap";"price",#N/A,FALSE,"Graph-Price";"ebit",#N/A,FALSE,"Graph-EBITDA";"ebitda",#N/A,FALSE,"Graph-EBITDA"}</definedName>
    <definedName name="wrn.print._.graphs._2" localSheetId="17"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2" localSheetId="4" hidden="1">{"cap_structure",#N/A,FALSE,"Graph-Mkt Cap";"price",#N/A,FALSE,"Graph-Price";"ebit",#N/A,FALSE,"Graph-EBITDA";"ebitda",#N/A,FALSE,"Graph-EBITDA"}</definedName>
    <definedName name="wrn.print._.graphs._2" localSheetId="3" hidden="1">{"cap_structure",#N/A,FALSE,"Graph-Mkt Cap";"price",#N/A,FALSE,"Graph-Price";"ebit",#N/A,FALSE,"Graph-EBITDA";"ebitda",#N/A,FALSE,"Graph-EBITDA"}</definedName>
    <definedName name="wrn.print._.graphs._3" localSheetId="5"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8" hidden="1">{"cap_structure",#N/A,FALSE,"Graph-Mkt Cap";"price",#N/A,FALSE,"Graph-Price";"ebit",#N/A,FALSE,"Graph-EBITDA";"ebitda",#N/A,FALSE,"Graph-EBITDA"}</definedName>
    <definedName name="wrn.print._.graphs._3" localSheetId="19" hidden="1">{"cap_structure",#N/A,FALSE,"Graph-Mkt Cap";"price",#N/A,FALSE,"Graph-Price";"ebit",#N/A,FALSE,"Graph-EBITDA";"ebitda",#N/A,FALSE,"Graph-EBITDA"}</definedName>
    <definedName name="wrn.print._.graphs._3" localSheetId="17"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3" localSheetId="4" hidden="1">{"cap_structure",#N/A,FALSE,"Graph-Mkt Cap";"price",#N/A,FALSE,"Graph-Price";"ebit",#N/A,FALSE,"Graph-EBITDA";"ebitda",#N/A,FALSE,"Graph-EBITDA"}</definedName>
    <definedName name="wrn.print._.graphs._3" localSheetId="3" hidden="1">{"cap_structure",#N/A,FALSE,"Graph-Mkt Cap";"price",#N/A,FALSE,"Graph-Price";"ebit",#N/A,FALSE,"Graph-EBITDA";"ebitda",#N/A,FALSE,"Graph-EBITDA"}</definedName>
    <definedName name="wrn.print._.graphs._4" localSheetId="5"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8" hidden="1">{"cap_structure",#N/A,FALSE,"Graph-Mkt Cap";"price",#N/A,FALSE,"Graph-Price";"ebit",#N/A,FALSE,"Graph-EBITDA";"ebitda",#N/A,FALSE,"Graph-EBITDA"}</definedName>
    <definedName name="wrn.print._.graphs._4" localSheetId="19" hidden="1">{"cap_structure",#N/A,FALSE,"Graph-Mkt Cap";"price",#N/A,FALSE,"Graph-Price";"ebit",#N/A,FALSE,"Graph-EBITDA";"ebitda",#N/A,FALSE,"Graph-EBITDA"}</definedName>
    <definedName name="wrn.print._.graphs._4" localSheetId="17"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4" localSheetId="4" hidden="1">{"cap_structure",#N/A,FALSE,"Graph-Mkt Cap";"price",#N/A,FALSE,"Graph-Price";"ebit",#N/A,FALSE,"Graph-EBITDA";"ebitda",#N/A,FALSE,"Graph-EBITDA"}</definedName>
    <definedName name="wrn.print._.graphs._4" localSheetId="3" hidden="1">{"cap_structure",#N/A,FALSE,"Graph-Mkt Cap";"price",#N/A,FALSE,"Graph-Price";"ebit",#N/A,FALSE,"Graph-EBITDA";"ebitda",#N/A,FALSE,"Graph-EBITDA"}</definedName>
    <definedName name="wrn.print._.graphs._5" localSheetId="5"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8" hidden="1">{"cap_structure",#N/A,FALSE,"Graph-Mkt Cap";"price",#N/A,FALSE,"Graph-Price";"ebit",#N/A,FALSE,"Graph-EBITDA";"ebitda",#N/A,FALSE,"Graph-EBITDA"}</definedName>
    <definedName name="wrn.print._.graphs._5" localSheetId="19" hidden="1">{"cap_structure",#N/A,FALSE,"Graph-Mkt Cap";"price",#N/A,FALSE,"Graph-Price";"ebit",#N/A,FALSE,"Graph-EBITDA";"ebitda",#N/A,FALSE,"Graph-EBITDA"}</definedName>
    <definedName name="wrn.print._.graphs._5" localSheetId="17"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graphs._5" localSheetId="4" hidden="1">{"cap_structure",#N/A,FALSE,"Graph-Mkt Cap";"price",#N/A,FALSE,"Graph-Price";"ebit",#N/A,FALSE,"Graph-EBITDA";"ebitda",#N/A,FALSE,"Graph-EBITDA"}</definedName>
    <definedName name="wrn.print._.graphs._5" localSheetId="3" hidden="1">{"cap_structure",#N/A,FALSE,"Graph-Mkt Cap";"price",#N/A,FALSE,"Graph-Price";"ebit",#N/A,FALSE,"Graph-EBITDA";"ebitda",#N/A,FALSE,"Graph-EBITDA"}</definedName>
    <definedName name="wrn.Print._.LBO._.Model."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5"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8" hidden="1">{"Summary",#N/A,TRUE,"Model";"Returns I",#N/A,TRUE,"Model";"BS - Open",#N/A,TRUE,"Model";"Assumptions",#N/A,TRUE,"Model";"IS",#N/A,TRUE,"Model";"BS",#N/A,TRUE,"Model";"CF",#N/A,TRUE,"Model";"Debt",#N/A,TRUE,"Model";"Debt / Tax",#N/A,TRUE,"Model";"Returns II",#N/A,TRUE,"Model"}</definedName>
    <definedName name="wrn.Print._.Model." localSheetId="19" hidden="1">{"Summary",#N/A,TRUE,"Model";"Returns I",#N/A,TRUE,"Model";"BS - Open",#N/A,TRUE,"Model";"Assumptions",#N/A,TRUE,"Model";"IS",#N/A,TRUE,"Model";"BS",#N/A,TRUE,"Model";"CF",#N/A,TRUE,"Model";"Debt",#N/A,TRUE,"Model";"Debt / Tax",#N/A,TRUE,"Model";"Returns II",#N/A,TRUE,"Model"}</definedName>
    <definedName name="wrn.Print._.Model." localSheetId="17"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 localSheetId="4" hidden="1">{"Summary",#N/A,TRUE,"Model";"Returns I",#N/A,TRUE,"Model";"BS - Open",#N/A,TRUE,"Model";"Assumptions",#N/A,TRUE,"Model";"IS",#N/A,TRUE,"Model";"BS",#N/A,TRUE,"Model";"CF",#N/A,TRUE,"Model";"Debt",#N/A,TRUE,"Model";"Debt / Tax",#N/A,TRUE,"Model";"Returns II",#N/A,TRUE,"Model"}</definedName>
    <definedName name="wrn.Print._.Model." localSheetId="3" hidden="1">{"Summary",#N/A,TRUE,"Model";"Returns I",#N/A,TRUE,"Model";"BS - Open",#N/A,TRUE,"Model";"Assumptions",#N/A,TRUE,"Model";"IS",#N/A,TRUE,"Model";"BS",#N/A,TRUE,"Model";"CF",#N/A,TRUE,"Model";"Debt",#N/A,TRUE,"Model";"Debt / Tax",#N/A,TRUE,"Model";"Returns II",#N/A,TRUE,"Model"}</definedName>
    <definedName name="wrn.Print._.Model._1" localSheetId="5"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8" hidden="1">{"Summary",#N/A,TRUE,"Model";"Returns I",#N/A,TRUE,"Model";"BS - Open",#N/A,TRUE,"Model";"Assumptions",#N/A,TRUE,"Model";"IS",#N/A,TRUE,"Model";"BS",#N/A,TRUE,"Model";"CF",#N/A,TRUE,"Model";"Debt",#N/A,TRUE,"Model";"Debt / Tax",#N/A,TRUE,"Model";"Returns II",#N/A,TRUE,"Model"}</definedName>
    <definedName name="wrn.Print._.Model._1" localSheetId="19" hidden="1">{"Summary",#N/A,TRUE,"Model";"Returns I",#N/A,TRUE,"Model";"BS - Open",#N/A,TRUE,"Model";"Assumptions",#N/A,TRUE,"Model";"IS",#N/A,TRUE,"Model";"BS",#N/A,TRUE,"Model";"CF",#N/A,TRUE,"Model";"Debt",#N/A,TRUE,"Model";"Debt / Tax",#N/A,TRUE,"Model";"Returns II",#N/A,TRUE,"Model"}</definedName>
    <definedName name="wrn.Print._.Model._1" localSheetId="17"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1" localSheetId="4" hidden="1">{"Summary",#N/A,TRUE,"Model";"Returns I",#N/A,TRUE,"Model";"BS - Open",#N/A,TRUE,"Model";"Assumptions",#N/A,TRUE,"Model";"IS",#N/A,TRUE,"Model";"BS",#N/A,TRUE,"Model";"CF",#N/A,TRUE,"Model";"Debt",#N/A,TRUE,"Model";"Debt / Tax",#N/A,TRUE,"Model";"Returns II",#N/A,TRUE,"Model"}</definedName>
    <definedName name="wrn.Print._.Model._1" localSheetId="3" hidden="1">{"Summary",#N/A,TRUE,"Model";"Returns I",#N/A,TRUE,"Model";"BS - Open",#N/A,TRUE,"Model";"Assumptions",#N/A,TRUE,"Model";"IS",#N/A,TRUE,"Model";"BS",#N/A,TRUE,"Model";"CF",#N/A,TRUE,"Model";"Debt",#N/A,TRUE,"Model";"Debt / Tax",#N/A,TRUE,"Model";"Returns II",#N/A,TRUE,"Model"}</definedName>
    <definedName name="wrn.Print._.Model._2" localSheetId="5"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8" hidden="1">{"Summary",#N/A,TRUE,"Model";"Returns I",#N/A,TRUE,"Model";"BS - Open",#N/A,TRUE,"Model";"Assumptions",#N/A,TRUE,"Model";"IS",#N/A,TRUE,"Model";"BS",#N/A,TRUE,"Model";"CF",#N/A,TRUE,"Model";"Debt",#N/A,TRUE,"Model";"Debt / Tax",#N/A,TRUE,"Model";"Returns II",#N/A,TRUE,"Model"}</definedName>
    <definedName name="wrn.Print._.Model._2" localSheetId="19" hidden="1">{"Summary",#N/A,TRUE,"Model";"Returns I",#N/A,TRUE,"Model";"BS - Open",#N/A,TRUE,"Model";"Assumptions",#N/A,TRUE,"Model";"IS",#N/A,TRUE,"Model";"BS",#N/A,TRUE,"Model";"CF",#N/A,TRUE,"Model";"Debt",#N/A,TRUE,"Model";"Debt / Tax",#N/A,TRUE,"Model";"Returns II",#N/A,TRUE,"Model"}</definedName>
    <definedName name="wrn.Print._.Model._2" localSheetId="17"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2" localSheetId="4" hidden="1">{"Summary",#N/A,TRUE,"Model";"Returns I",#N/A,TRUE,"Model";"BS - Open",#N/A,TRUE,"Model";"Assumptions",#N/A,TRUE,"Model";"IS",#N/A,TRUE,"Model";"BS",#N/A,TRUE,"Model";"CF",#N/A,TRUE,"Model";"Debt",#N/A,TRUE,"Model";"Debt / Tax",#N/A,TRUE,"Model";"Returns II",#N/A,TRUE,"Model"}</definedName>
    <definedName name="wrn.Print._.Model._2" localSheetId="3" hidden="1">{"Summary",#N/A,TRUE,"Model";"Returns I",#N/A,TRUE,"Model";"BS - Open",#N/A,TRUE,"Model";"Assumptions",#N/A,TRUE,"Model";"IS",#N/A,TRUE,"Model";"BS",#N/A,TRUE,"Model";"CF",#N/A,TRUE,"Model";"Debt",#N/A,TRUE,"Model";"Debt / Tax",#N/A,TRUE,"Model";"Returns II",#N/A,TRUE,"Model"}</definedName>
    <definedName name="wrn.Print._.Model._3" localSheetId="5"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8" hidden="1">{"Summary",#N/A,TRUE,"Model";"Returns I",#N/A,TRUE,"Model";"BS - Open",#N/A,TRUE,"Model";"Assumptions",#N/A,TRUE,"Model";"IS",#N/A,TRUE,"Model";"BS",#N/A,TRUE,"Model";"CF",#N/A,TRUE,"Model";"Debt",#N/A,TRUE,"Model";"Debt / Tax",#N/A,TRUE,"Model";"Returns II",#N/A,TRUE,"Model"}</definedName>
    <definedName name="wrn.Print._.Model._3" localSheetId="19" hidden="1">{"Summary",#N/A,TRUE,"Model";"Returns I",#N/A,TRUE,"Model";"BS - Open",#N/A,TRUE,"Model";"Assumptions",#N/A,TRUE,"Model";"IS",#N/A,TRUE,"Model";"BS",#N/A,TRUE,"Model";"CF",#N/A,TRUE,"Model";"Debt",#N/A,TRUE,"Model";"Debt / Tax",#N/A,TRUE,"Model";"Returns II",#N/A,TRUE,"Model"}</definedName>
    <definedName name="wrn.Print._.Model._3" localSheetId="17"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3" localSheetId="4" hidden="1">{"Summary",#N/A,TRUE,"Model";"Returns I",#N/A,TRUE,"Model";"BS - Open",#N/A,TRUE,"Model";"Assumptions",#N/A,TRUE,"Model";"IS",#N/A,TRUE,"Model";"BS",#N/A,TRUE,"Model";"CF",#N/A,TRUE,"Model";"Debt",#N/A,TRUE,"Model";"Debt / Tax",#N/A,TRUE,"Model";"Returns II",#N/A,TRUE,"Model"}</definedName>
    <definedName name="wrn.Print._.Model._3" localSheetId="3" hidden="1">{"Summary",#N/A,TRUE,"Model";"Returns I",#N/A,TRUE,"Model";"BS - Open",#N/A,TRUE,"Model";"Assumptions",#N/A,TRUE,"Model";"IS",#N/A,TRUE,"Model";"BS",#N/A,TRUE,"Model";"CF",#N/A,TRUE,"Model";"Debt",#N/A,TRUE,"Model";"Debt / Tax",#N/A,TRUE,"Model";"Returns II",#N/A,TRUE,"Model"}</definedName>
    <definedName name="wrn.Print._.Model._4" localSheetId="5"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8" hidden="1">{"Summary",#N/A,TRUE,"Model";"Returns I",#N/A,TRUE,"Model";"BS - Open",#N/A,TRUE,"Model";"Assumptions",#N/A,TRUE,"Model";"IS",#N/A,TRUE,"Model";"BS",#N/A,TRUE,"Model";"CF",#N/A,TRUE,"Model";"Debt",#N/A,TRUE,"Model";"Debt / Tax",#N/A,TRUE,"Model";"Returns II",#N/A,TRUE,"Model"}</definedName>
    <definedName name="wrn.Print._.Model._4" localSheetId="19" hidden="1">{"Summary",#N/A,TRUE,"Model";"Returns I",#N/A,TRUE,"Model";"BS - Open",#N/A,TRUE,"Model";"Assumptions",#N/A,TRUE,"Model";"IS",#N/A,TRUE,"Model";"BS",#N/A,TRUE,"Model";"CF",#N/A,TRUE,"Model";"Debt",#N/A,TRUE,"Model";"Debt / Tax",#N/A,TRUE,"Model";"Returns II",#N/A,TRUE,"Model"}</definedName>
    <definedName name="wrn.Print._.Model._4" localSheetId="17"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4" localSheetId="4" hidden="1">{"Summary",#N/A,TRUE,"Model";"Returns I",#N/A,TRUE,"Model";"BS - Open",#N/A,TRUE,"Model";"Assumptions",#N/A,TRUE,"Model";"IS",#N/A,TRUE,"Model";"BS",#N/A,TRUE,"Model";"CF",#N/A,TRUE,"Model";"Debt",#N/A,TRUE,"Model";"Debt / Tax",#N/A,TRUE,"Model";"Returns II",#N/A,TRUE,"Model"}</definedName>
    <definedName name="wrn.Print._.Model._4" localSheetId="3" hidden="1">{"Summary",#N/A,TRUE,"Model";"Returns I",#N/A,TRUE,"Model";"BS - Open",#N/A,TRUE,"Model";"Assumptions",#N/A,TRUE,"Model";"IS",#N/A,TRUE,"Model";"BS",#N/A,TRUE,"Model";"CF",#N/A,TRUE,"Model";"Debt",#N/A,TRUE,"Model";"Debt / Tax",#N/A,TRUE,"Model";"Returns II",#N/A,TRUE,"Model"}</definedName>
    <definedName name="wrn.Print._.Model._5" localSheetId="5"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8" hidden="1">{"Summary",#N/A,TRUE,"Model";"Returns I",#N/A,TRUE,"Model";"BS - Open",#N/A,TRUE,"Model";"Assumptions",#N/A,TRUE,"Model";"IS",#N/A,TRUE,"Model";"BS",#N/A,TRUE,"Model";"CF",#N/A,TRUE,"Model";"Debt",#N/A,TRUE,"Model";"Debt / Tax",#N/A,TRUE,"Model";"Returns II",#N/A,TRUE,"Model"}</definedName>
    <definedName name="wrn.Print._.Model._5" localSheetId="19" hidden="1">{"Summary",#N/A,TRUE,"Model";"Returns I",#N/A,TRUE,"Model";"BS - Open",#N/A,TRUE,"Model";"Assumptions",#N/A,TRUE,"Model";"IS",#N/A,TRUE,"Model";"BS",#N/A,TRUE,"Model";"CF",#N/A,TRUE,"Model";"Debt",#N/A,TRUE,"Model";"Debt / Tax",#N/A,TRUE,"Model";"Returns II",#N/A,TRUE,"Model"}</definedName>
    <definedName name="wrn.Print._.Model._5" localSheetId="17"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Model._5" localSheetId="4" hidden="1">{"Summary",#N/A,TRUE,"Model";"Returns I",#N/A,TRUE,"Model";"BS - Open",#N/A,TRUE,"Model";"Assumptions",#N/A,TRUE,"Model";"IS",#N/A,TRUE,"Model";"BS",#N/A,TRUE,"Model";"CF",#N/A,TRUE,"Model";"Debt",#N/A,TRUE,"Model";"Debt / Tax",#N/A,TRUE,"Model";"Returns II",#N/A,TRUE,"Model"}</definedName>
    <definedName name="wrn.Print._.Model._5" localSheetId="3" hidden="1">{"Summary",#N/A,TRUE,"Model";"Returns I",#N/A,TRUE,"Model";"BS - Open",#N/A,TRUE,"Model";"Assumptions",#N/A,TRUE,"Model";"IS",#N/A,TRUE,"Model";"BS",#N/A,TRUE,"Model";"CF",#N/A,TRUE,"Model";"Debt",#N/A,TRUE,"Model";"Debt / Tax",#N/A,TRUE,"Model";"Returns II",#N/A,TRUE,"Model"}</definedName>
    <definedName name="wrn.print._.raw._.data._.entry." localSheetId="5" hidden="1">{"inputs raw data",#N/A,TRUE,"INPUT"}</definedName>
    <definedName name="wrn.print._.raw._.data._.entry." localSheetId="13" hidden="1">{"inputs raw data",#N/A,TRUE,"INPUT"}</definedName>
    <definedName name="wrn.print._.raw._.data._.entry." localSheetId="2" hidden="1">{"inputs raw data",#N/A,TRUE,"INPUT"}</definedName>
    <definedName name="wrn.print._.raw._.data._.entry." localSheetId="18" hidden="1">{"inputs raw data",#N/A,TRUE,"INPUT"}</definedName>
    <definedName name="wrn.print._.raw._.data._.entry." localSheetId="19" hidden="1">{"inputs raw data",#N/A,TRUE,"INPUT"}</definedName>
    <definedName name="wrn.print._.raw._.data._.entry." localSheetId="17"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 localSheetId="4" hidden="1">{"inputs raw data",#N/A,TRUE,"INPUT"}</definedName>
    <definedName name="wrn.print._.raw._.data._.entry." localSheetId="3" hidden="1">{"inputs raw data",#N/A,TRUE,"INPUT"}</definedName>
    <definedName name="wrn.print._.raw._.data._.entry._1" localSheetId="5" hidden="1">{"inputs raw data",#N/A,TRUE,"INPUT"}</definedName>
    <definedName name="wrn.print._.raw._.data._.entry._1" localSheetId="13" hidden="1">{"inputs raw data",#N/A,TRUE,"INPUT"}</definedName>
    <definedName name="wrn.print._.raw._.data._.entry._1" localSheetId="2" hidden="1">{"inputs raw data",#N/A,TRUE,"INPUT"}</definedName>
    <definedName name="wrn.print._.raw._.data._.entry._1" localSheetId="18" hidden="1">{"inputs raw data",#N/A,TRUE,"INPUT"}</definedName>
    <definedName name="wrn.print._.raw._.data._.entry._1" localSheetId="19" hidden="1">{"inputs raw data",#N/A,TRUE,"INPUT"}</definedName>
    <definedName name="wrn.print._.raw._.data._.entry._1" localSheetId="17"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1" localSheetId="4" hidden="1">{"inputs raw data",#N/A,TRUE,"INPUT"}</definedName>
    <definedName name="wrn.print._.raw._.data._.entry._1" localSheetId="3" hidden="1">{"inputs raw data",#N/A,TRUE,"INPUT"}</definedName>
    <definedName name="wrn.print._.raw._.data._.entry._2" localSheetId="5" hidden="1">{"inputs raw data",#N/A,TRUE,"INPUT"}</definedName>
    <definedName name="wrn.print._.raw._.data._.entry._2" localSheetId="13" hidden="1">{"inputs raw data",#N/A,TRUE,"INPUT"}</definedName>
    <definedName name="wrn.print._.raw._.data._.entry._2" localSheetId="2" hidden="1">{"inputs raw data",#N/A,TRUE,"INPUT"}</definedName>
    <definedName name="wrn.print._.raw._.data._.entry._2" localSheetId="18" hidden="1">{"inputs raw data",#N/A,TRUE,"INPUT"}</definedName>
    <definedName name="wrn.print._.raw._.data._.entry._2" localSheetId="19" hidden="1">{"inputs raw data",#N/A,TRUE,"INPUT"}</definedName>
    <definedName name="wrn.print._.raw._.data._.entry._2" localSheetId="17"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2" localSheetId="4" hidden="1">{"inputs raw data",#N/A,TRUE,"INPUT"}</definedName>
    <definedName name="wrn.print._.raw._.data._.entry._2" localSheetId="3" hidden="1">{"inputs raw data",#N/A,TRUE,"INPUT"}</definedName>
    <definedName name="wrn.print._.raw._.data._.entry._3" localSheetId="5" hidden="1">{"inputs raw data",#N/A,TRUE,"INPUT"}</definedName>
    <definedName name="wrn.print._.raw._.data._.entry._3" localSheetId="13" hidden="1">{"inputs raw data",#N/A,TRUE,"INPUT"}</definedName>
    <definedName name="wrn.print._.raw._.data._.entry._3" localSheetId="2" hidden="1">{"inputs raw data",#N/A,TRUE,"INPUT"}</definedName>
    <definedName name="wrn.print._.raw._.data._.entry._3" localSheetId="18" hidden="1">{"inputs raw data",#N/A,TRUE,"INPUT"}</definedName>
    <definedName name="wrn.print._.raw._.data._.entry._3" localSheetId="19" hidden="1">{"inputs raw data",#N/A,TRUE,"INPUT"}</definedName>
    <definedName name="wrn.print._.raw._.data._.entry._3" localSheetId="17"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3" localSheetId="4" hidden="1">{"inputs raw data",#N/A,TRUE,"INPUT"}</definedName>
    <definedName name="wrn.print._.raw._.data._.entry._3" localSheetId="3" hidden="1">{"inputs raw data",#N/A,TRUE,"INPUT"}</definedName>
    <definedName name="wrn.print._.raw._.data._.entry._4" localSheetId="5" hidden="1">{"inputs raw data",#N/A,TRUE,"INPUT"}</definedName>
    <definedName name="wrn.print._.raw._.data._.entry._4" localSheetId="13" hidden="1">{"inputs raw data",#N/A,TRUE,"INPUT"}</definedName>
    <definedName name="wrn.print._.raw._.data._.entry._4" localSheetId="2" hidden="1">{"inputs raw data",#N/A,TRUE,"INPUT"}</definedName>
    <definedName name="wrn.print._.raw._.data._.entry._4" localSheetId="18" hidden="1">{"inputs raw data",#N/A,TRUE,"INPUT"}</definedName>
    <definedName name="wrn.print._.raw._.data._.entry._4" localSheetId="19" hidden="1">{"inputs raw data",#N/A,TRUE,"INPUT"}</definedName>
    <definedName name="wrn.print._.raw._.data._.entry._4" localSheetId="17"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4" localSheetId="4" hidden="1">{"inputs raw data",#N/A,TRUE,"INPUT"}</definedName>
    <definedName name="wrn.print._.raw._.data._.entry._4" localSheetId="3" hidden="1">{"inputs raw data",#N/A,TRUE,"INPUT"}</definedName>
    <definedName name="wrn.print._.raw._.data._.entry._5" localSheetId="5" hidden="1">{"inputs raw data",#N/A,TRUE,"INPUT"}</definedName>
    <definedName name="wrn.print._.raw._.data._.entry._5" localSheetId="13" hidden="1">{"inputs raw data",#N/A,TRUE,"INPUT"}</definedName>
    <definedName name="wrn.print._.raw._.data._.entry._5" localSheetId="2" hidden="1">{"inputs raw data",#N/A,TRUE,"INPUT"}</definedName>
    <definedName name="wrn.print._.raw._.data._.entry._5" localSheetId="18" hidden="1">{"inputs raw data",#N/A,TRUE,"INPUT"}</definedName>
    <definedName name="wrn.print._.raw._.data._.entry._5" localSheetId="19" hidden="1">{"inputs raw data",#N/A,TRUE,"INPUT"}</definedName>
    <definedName name="wrn.print._.raw._.data._.entry._5" localSheetId="17" hidden="1">{"inputs raw data",#N/A,TRUE,"INPUT"}</definedName>
    <definedName name="wrn.print._.raw._.data._.entry._5" localSheetId="1" hidden="1">{"inputs raw data",#N/A,TRUE,"INPUT"}</definedName>
    <definedName name="wrn.print._.raw._.data._.entry._5" localSheetId="0" hidden="1">{"inputs raw data",#N/A,TRUE,"INPUT"}</definedName>
    <definedName name="wrn.print._.raw._.data._.entry._5" localSheetId="4" hidden="1">{"inputs raw data",#N/A,TRUE,"INPUT"}</definedName>
    <definedName name="wrn.print._.raw._.data._.entry._5" localSheetId="3" hidden="1">{"inputs raw data",#N/A,TRUE,"INPUT"}</definedName>
    <definedName name="wrn.print._.summary._.sheets." localSheetId="5" hidden="1">{"summary1",#N/A,TRUE,"Comps";"summary2",#N/A,TRUE,"Comps";"summary3",#N/A,TRUE,"Comps"}</definedName>
    <definedName name="wrn.print._.summary._.sheets." localSheetId="13" hidden="1">{"summary1",#N/A,TRUE,"Comps";"summary2",#N/A,TRUE,"Comps";"summary3",#N/A,TRUE,"Comps"}</definedName>
    <definedName name="wrn.print._.summary._.sheets." localSheetId="2" hidden="1">{"summary1",#N/A,TRUE,"Comps";"summary2",#N/A,TRUE,"Comps";"summary3",#N/A,TRUE,"Comps"}</definedName>
    <definedName name="wrn.print._.summary._.sheets." localSheetId="18" hidden="1">{"summary1",#N/A,TRUE,"Comps";"summary2",#N/A,TRUE,"Comps";"summary3",#N/A,TRUE,"Comps"}</definedName>
    <definedName name="wrn.print._.summary._.sheets." localSheetId="19" hidden="1">{"summary1",#N/A,TRUE,"Comps";"summary2",#N/A,TRUE,"Comps";"summary3",#N/A,TRUE,"Comps"}</definedName>
    <definedName name="wrn.print._.summary._.sheets." localSheetId="17"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 localSheetId="4" hidden="1">{"summary1",#N/A,TRUE,"Comps";"summary2",#N/A,TRUE,"Comps";"summary3",#N/A,TRUE,"Comps"}</definedName>
    <definedName name="wrn.print._.summary._.sheets." localSheetId="3" hidden="1">{"summary1",#N/A,TRUE,"Comps";"summary2",#N/A,TRUE,"Comps";"summary3",#N/A,TRUE,"Comps"}</definedName>
    <definedName name="wrn.print._.summary._.sheets._1" localSheetId="5" hidden="1">{"summary1",#N/A,TRUE,"Comps";"summary2",#N/A,TRUE,"Comps";"summary3",#N/A,TRUE,"Comps"}</definedName>
    <definedName name="wrn.print._.summary._.sheets._1" localSheetId="13" hidden="1">{"summary1",#N/A,TRUE,"Comps";"summary2",#N/A,TRUE,"Comps";"summary3",#N/A,TRUE,"Comps"}</definedName>
    <definedName name="wrn.print._.summary._.sheets._1" localSheetId="2" hidden="1">{"summary1",#N/A,TRUE,"Comps";"summary2",#N/A,TRUE,"Comps";"summary3",#N/A,TRUE,"Comps"}</definedName>
    <definedName name="wrn.print._.summary._.sheets._1" localSheetId="18" hidden="1">{"summary1",#N/A,TRUE,"Comps";"summary2",#N/A,TRUE,"Comps";"summary3",#N/A,TRUE,"Comps"}</definedName>
    <definedName name="wrn.print._.summary._.sheets._1" localSheetId="19" hidden="1">{"summary1",#N/A,TRUE,"Comps";"summary2",#N/A,TRUE,"Comps";"summary3",#N/A,TRUE,"Comps"}</definedName>
    <definedName name="wrn.print._.summary._.sheets._1" localSheetId="17"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1" localSheetId="4" hidden="1">{"summary1",#N/A,TRUE,"Comps";"summary2",#N/A,TRUE,"Comps";"summary3",#N/A,TRUE,"Comps"}</definedName>
    <definedName name="wrn.print._.summary._.sheets._1" localSheetId="3" hidden="1">{"summary1",#N/A,TRUE,"Comps";"summary2",#N/A,TRUE,"Comps";"summary3",#N/A,TRUE,"Comps"}</definedName>
    <definedName name="wrn.print._.summary._.sheets._2" localSheetId="5" hidden="1">{"summary1",#N/A,TRUE,"Comps";"summary2",#N/A,TRUE,"Comps";"summary3",#N/A,TRUE,"Comps"}</definedName>
    <definedName name="wrn.print._.summary._.sheets._2" localSheetId="13" hidden="1">{"summary1",#N/A,TRUE,"Comps";"summary2",#N/A,TRUE,"Comps";"summary3",#N/A,TRUE,"Comps"}</definedName>
    <definedName name="wrn.print._.summary._.sheets._2" localSheetId="2" hidden="1">{"summary1",#N/A,TRUE,"Comps";"summary2",#N/A,TRUE,"Comps";"summary3",#N/A,TRUE,"Comps"}</definedName>
    <definedName name="wrn.print._.summary._.sheets._2" localSheetId="18" hidden="1">{"summary1",#N/A,TRUE,"Comps";"summary2",#N/A,TRUE,"Comps";"summary3",#N/A,TRUE,"Comps"}</definedName>
    <definedName name="wrn.print._.summary._.sheets._2" localSheetId="19" hidden="1">{"summary1",#N/A,TRUE,"Comps";"summary2",#N/A,TRUE,"Comps";"summary3",#N/A,TRUE,"Comps"}</definedName>
    <definedName name="wrn.print._.summary._.sheets._2" localSheetId="17"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2" localSheetId="4" hidden="1">{"summary1",#N/A,TRUE,"Comps";"summary2",#N/A,TRUE,"Comps";"summary3",#N/A,TRUE,"Comps"}</definedName>
    <definedName name="wrn.print._.summary._.sheets._2" localSheetId="3" hidden="1">{"summary1",#N/A,TRUE,"Comps";"summary2",#N/A,TRUE,"Comps";"summary3",#N/A,TRUE,"Comps"}</definedName>
    <definedName name="wrn.print._.summary._.sheets._3" localSheetId="5" hidden="1">{"summary1",#N/A,TRUE,"Comps";"summary2",#N/A,TRUE,"Comps";"summary3",#N/A,TRUE,"Comps"}</definedName>
    <definedName name="wrn.print._.summary._.sheets._3" localSheetId="13" hidden="1">{"summary1",#N/A,TRUE,"Comps";"summary2",#N/A,TRUE,"Comps";"summary3",#N/A,TRUE,"Comps"}</definedName>
    <definedName name="wrn.print._.summary._.sheets._3" localSheetId="2" hidden="1">{"summary1",#N/A,TRUE,"Comps";"summary2",#N/A,TRUE,"Comps";"summary3",#N/A,TRUE,"Comps"}</definedName>
    <definedName name="wrn.print._.summary._.sheets._3" localSheetId="18" hidden="1">{"summary1",#N/A,TRUE,"Comps";"summary2",#N/A,TRUE,"Comps";"summary3",#N/A,TRUE,"Comps"}</definedName>
    <definedName name="wrn.print._.summary._.sheets._3" localSheetId="19" hidden="1">{"summary1",#N/A,TRUE,"Comps";"summary2",#N/A,TRUE,"Comps";"summary3",#N/A,TRUE,"Comps"}</definedName>
    <definedName name="wrn.print._.summary._.sheets._3" localSheetId="17"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3" localSheetId="4" hidden="1">{"summary1",#N/A,TRUE,"Comps";"summary2",#N/A,TRUE,"Comps";"summary3",#N/A,TRUE,"Comps"}</definedName>
    <definedName name="wrn.print._.summary._.sheets._3" localSheetId="3" hidden="1">{"summary1",#N/A,TRUE,"Comps";"summary2",#N/A,TRUE,"Comps";"summary3",#N/A,TRUE,"Comps"}</definedName>
    <definedName name="wrn.print._.summary._.sheets._4" localSheetId="5" hidden="1">{"summary1",#N/A,TRUE,"Comps";"summary2",#N/A,TRUE,"Comps";"summary3",#N/A,TRUE,"Comps"}</definedName>
    <definedName name="wrn.print._.summary._.sheets._4" localSheetId="13" hidden="1">{"summary1",#N/A,TRUE,"Comps";"summary2",#N/A,TRUE,"Comps";"summary3",#N/A,TRUE,"Comps"}</definedName>
    <definedName name="wrn.print._.summary._.sheets._4" localSheetId="2" hidden="1">{"summary1",#N/A,TRUE,"Comps";"summary2",#N/A,TRUE,"Comps";"summary3",#N/A,TRUE,"Comps"}</definedName>
    <definedName name="wrn.print._.summary._.sheets._4" localSheetId="18" hidden="1">{"summary1",#N/A,TRUE,"Comps";"summary2",#N/A,TRUE,"Comps";"summary3",#N/A,TRUE,"Comps"}</definedName>
    <definedName name="wrn.print._.summary._.sheets._4" localSheetId="19" hidden="1">{"summary1",#N/A,TRUE,"Comps";"summary2",#N/A,TRUE,"Comps";"summary3",#N/A,TRUE,"Comps"}</definedName>
    <definedName name="wrn.print._.summary._.sheets._4" localSheetId="17"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4" localSheetId="4" hidden="1">{"summary1",#N/A,TRUE,"Comps";"summary2",#N/A,TRUE,"Comps";"summary3",#N/A,TRUE,"Comps"}</definedName>
    <definedName name="wrn.print._.summary._.sheets._4" localSheetId="3" hidden="1">{"summary1",#N/A,TRUE,"Comps";"summary2",#N/A,TRUE,"Comps";"summary3",#N/A,TRUE,"Comps"}</definedName>
    <definedName name="wrn.print._.summary._.sheets._5" localSheetId="5" hidden="1">{"summary1",#N/A,TRUE,"Comps";"summary2",#N/A,TRUE,"Comps";"summary3",#N/A,TRUE,"Comps"}</definedName>
    <definedName name="wrn.print._.summary._.sheets._5" localSheetId="13" hidden="1">{"summary1",#N/A,TRUE,"Comps";"summary2",#N/A,TRUE,"Comps";"summary3",#N/A,TRUE,"Comps"}</definedName>
    <definedName name="wrn.print._.summary._.sheets._5" localSheetId="2" hidden="1">{"summary1",#N/A,TRUE,"Comps";"summary2",#N/A,TRUE,"Comps";"summary3",#N/A,TRUE,"Comps"}</definedName>
    <definedName name="wrn.print._.summary._.sheets._5" localSheetId="18" hidden="1">{"summary1",#N/A,TRUE,"Comps";"summary2",#N/A,TRUE,"Comps";"summary3",#N/A,TRUE,"Comps"}</definedName>
    <definedName name="wrn.print._.summary._.sheets._5" localSheetId="19" hidden="1">{"summary1",#N/A,TRUE,"Comps";"summary2",#N/A,TRUE,"Comps";"summary3",#N/A,TRUE,"Comps"}</definedName>
    <definedName name="wrn.print._.summary._.sheets._5" localSheetId="17"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_.summary._.sheets._5" localSheetId="4" hidden="1">{"summary1",#N/A,TRUE,"Comps";"summary2",#N/A,TRUE,"Comps";"summary3",#N/A,TRUE,"Comps"}</definedName>
    <definedName name="wrn.print._.summary._.sheets._5" localSheetId="3" hidden="1">{"summary1",#N/A,TRUE,"Comps";"summary2",#N/A,TRUE,"Comps";"summary3",#N/A,TRUE,"Comps"}</definedName>
    <definedName name="wrn.PRINT1." localSheetId="5" hidden="1">{"page1",#N/A,FALSE,"PF";"page2",#N/A,FALSE,"PF";"page3",#N/A,FALSE,"PF";"page4",#N/A,FALSE,"Bal_Sht"}</definedName>
    <definedName name="wrn.PRINT1." localSheetId="13" hidden="1">{"page1",#N/A,FALSE,"PF";"page2",#N/A,FALSE,"PF";"page3",#N/A,FALSE,"PF";"page4",#N/A,FALSE,"Bal_Sht"}</definedName>
    <definedName name="wrn.PRINT1." localSheetId="2" hidden="1">{"page1",#N/A,FALSE,"PF";"page2",#N/A,FALSE,"PF";"page3",#N/A,FALSE,"PF";"page4",#N/A,FALSE,"Bal_Sht"}</definedName>
    <definedName name="wrn.PRINT1." localSheetId="18" hidden="1">{"page1",#N/A,FALSE,"PF";"page2",#N/A,FALSE,"PF";"page3",#N/A,FALSE,"PF";"page4",#N/A,FALSE,"Bal_Sht"}</definedName>
    <definedName name="wrn.PRINT1." localSheetId="19" hidden="1">{"page1",#N/A,FALSE,"PF";"page2",#N/A,FALSE,"PF";"page3",#N/A,FALSE,"PF";"page4",#N/A,FALSE,"Bal_Sht"}</definedName>
    <definedName name="wrn.PRINT1." localSheetId="17"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1." localSheetId="4" hidden="1">{"page1",#N/A,FALSE,"PF";"page2",#N/A,FALSE,"PF";"page3",#N/A,FALSE,"PF";"page4",#N/A,FALSE,"Bal_Sht"}</definedName>
    <definedName name="wrn.PRINT1." localSheetId="3" hidden="1">{"page1",#N/A,FALSE,"PF";"page2",#N/A,FALSE,"PF";"page3",#N/A,FALSE,"PF";"page4",#N/A,FALSE,"Bal_Sht"}</definedName>
    <definedName name="wrn.print2." localSheetId="5" hidden="1">{"page1",#N/A,FALSE,"PF";"page2",#N/A,FALSE,"PF";"page3",#N/A,FALSE,"PF";"page4",#N/A,FALSE,"Bal_Sht"}</definedName>
    <definedName name="wrn.print2." localSheetId="13" hidden="1">{"page1",#N/A,FALSE,"PF";"page2",#N/A,FALSE,"PF";"page3",#N/A,FALSE,"PF";"page4",#N/A,FALSE,"Bal_Sht"}</definedName>
    <definedName name="wrn.print2." localSheetId="2" hidden="1">{"page1",#N/A,FALSE,"PF";"page2",#N/A,FALSE,"PF";"page3",#N/A,FALSE,"PF";"page4",#N/A,FALSE,"Bal_Sht"}</definedName>
    <definedName name="wrn.print2." localSheetId="18" hidden="1">{"page1",#N/A,FALSE,"PF";"page2",#N/A,FALSE,"PF";"page3",#N/A,FALSE,"PF";"page4",#N/A,FALSE,"Bal_Sht"}</definedName>
    <definedName name="wrn.print2." localSheetId="19" hidden="1">{"page1",#N/A,FALSE,"PF";"page2",#N/A,FALSE,"PF";"page3",#N/A,FALSE,"PF";"page4",#N/A,FALSE,"Bal_Sht"}</definedName>
    <definedName name="wrn.print2." localSheetId="17"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2." localSheetId="4" hidden="1">{"page1",#N/A,FALSE,"PF";"page2",#N/A,FALSE,"PF";"page3",#N/A,FALSE,"PF";"page4",#N/A,FALSE,"Bal_Sht"}</definedName>
    <definedName name="wrn.print2." localSheetId="3" hidden="1">{"page1",#N/A,FALSE,"PF";"page2",#N/A,FALSE,"PF";"page3",#N/A,FALSE,"PF";"page4",#N/A,FALSE,"Bal_Sht"}</definedName>
    <definedName name="wrn.print3." localSheetId="5" hidden="1">{"page1",#N/A,FALSE,"PF";"page2",#N/A,FALSE,"PF";"page3",#N/A,FALSE,"PF";"page4",#N/A,FALSE,"Bal_Sht"}</definedName>
    <definedName name="wrn.print3." localSheetId="13" hidden="1">{"page1",#N/A,FALSE,"PF";"page2",#N/A,FALSE,"PF";"page3",#N/A,FALSE,"PF";"page4",#N/A,FALSE,"Bal_Sht"}</definedName>
    <definedName name="wrn.print3." localSheetId="2" hidden="1">{"page1",#N/A,FALSE,"PF";"page2",#N/A,FALSE,"PF";"page3",#N/A,FALSE,"PF";"page4",#N/A,FALSE,"Bal_Sht"}</definedName>
    <definedName name="wrn.print3." localSheetId="18" hidden="1">{"page1",#N/A,FALSE,"PF";"page2",#N/A,FALSE,"PF";"page3",#N/A,FALSE,"PF";"page4",#N/A,FALSE,"Bal_Sht"}</definedName>
    <definedName name="wrn.print3." localSheetId="19" hidden="1">{"page1",#N/A,FALSE,"PF";"page2",#N/A,FALSE,"PF";"page3",#N/A,FALSE,"PF";"page4",#N/A,FALSE,"Bal_Sht"}</definedName>
    <definedName name="wrn.print3." localSheetId="17"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rint3." localSheetId="4" hidden="1">{"page1",#N/A,FALSE,"PF";"page2",#N/A,FALSE,"PF";"page3",#N/A,FALSE,"PF";"page4",#N/A,FALSE,"Bal_Sht"}</definedName>
    <definedName name="wrn.print3." localSheetId="3" hidden="1">{"page1",#N/A,FALSE,"PF";"page2",#N/A,FALSE,"PF";"page3",#N/A,FALSE,"PF";"page4",#N/A,FALSE,"Bal_Sht"}</definedName>
    <definedName name="wrn.Pump." localSheetId="5"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8" hidden="1">{#N/A,#N/A,FALSE,"Assump";#N/A,#N/A,FALSE,"Income";#N/A,#N/A,FALSE,"Balance";#N/A,#N/A,FALSE,"DCF Pump";#N/A,#N/A,FALSE,"Trans Assump";#N/A,#N/A,FALSE,"Combined Income";#N/A,#N/A,FALSE,"Combined Balance"}</definedName>
    <definedName name="wrn.Pump." localSheetId="19" hidden="1">{#N/A,#N/A,FALSE,"Assump";#N/A,#N/A,FALSE,"Income";#N/A,#N/A,FALSE,"Balance";#N/A,#N/A,FALSE,"DCF Pump";#N/A,#N/A,FALSE,"Trans Assump";#N/A,#N/A,FALSE,"Combined Income";#N/A,#N/A,FALSE,"Combined Balance"}</definedName>
    <definedName name="wrn.Pump." localSheetId="17"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Pump." localSheetId="4" hidden="1">{#N/A,#N/A,FALSE,"Assump";#N/A,#N/A,FALSE,"Income";#N/A,#N/A,FALSE,"Balance";#N/A,#N/A,FALSE,"DCF Pump";#N/A,#N/A,FALSE,"Trans Assump";#N/A,#N/A,FALSE,"Combined Income";#N/A,#N/A,FALSE,"Combined Balance"}</definedName>
    <definedName name="wrn.Pump." localSheetId="3" hidden="1">{#N/A,#N/A,FALSE,"Assump";#N/A,#N/A,FALSE,"Income";#N/A,#N/A,FALSE,"Balance";#N/A,#N/A,FALSE,"DCF Pump";#N/A,#N/A,FALSE,"Trans Assump";#N/A,#N/A,FALSE,"Combined Income";#N/A,#N/A,FALSE,"Combined Balance"}</definedName>
    <definedName name="wrn.Q3._.Prof._.Serv._.Summary." localSheetId="5" hidden="1">{"Professional Service Summary",#N/A,FALSE,"Q3 Prof Serv"}</definedName>
    <definedName name="wrn.Q3._.Prof._.Serv._.Summary." localSheetId="13" hidden="1">{"Professional Service Summary",#N/A,FALSE,"Q3 Prof Serv"}</definedName>
    <definedName name="wrn.Q3._.Prof._.Serv._.Summary." localSheetId="2" hidden="1">{"Professional Service Summary",#N/A,FALSE,"Q3 Prof Serv"}</definedName>
    <definedName name="wrn.Q3._.Prof._.Serv._.Summary." localSheetId="18" hidden="1">{"Professional Service Summary",#N/A,FALSE,"Q3 Prof Serv"}</definedName>
    <definedName name="wrn.Q3._.Prof._.Serv._.Summary." localSheetId="19" hidden="1">{"Professional Service Summary",#N/A,FALSE,"Q3 Prof Serv"}</definedName>
    <definedName name="wrn.Q3._.Prof._.Serv._.Summary." localSheetId="17"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_.Serv._.Summary." localSheetId="4" hidden="1">{"Professional Service Summary",#N/A,FALSE,"Q3 Prof Serv"}</definedName>
    <definedName name="wrn.Q3._.Prof._.Serv._.Summary." localSheetId="3" hidden="1">{"Professional Service Summary",#N/A,FALSE,"Q3 Prof Serv"}</definedName>
    <definedName name="wrn.Q3._.Professional._.service._.detail." localSheetId="5" hidden="1">{"Professional Service Detail",#N/A,FALSE,"Q3 Prof Serv"}</definedName>
    <definedName name="wrn.Q3._.Professional._.service._.detail." localSheetId="13" hidden="1">{"Professional Service Detail",#N/A,FALSE,"Q3 Prof Serv"}</definedName>
    <definedName name="wrn.Q3._.Professional._.service._.detail." localSheetId="2" hidden="1">{"Professional Service Detail",#N/A,FALSE,"Q3 Prof Serv"}</definedName>
    <definedName name="wrn.Q3._.Professional._.service._.detail." localSheetId="18" hidden="1">{"Professional Service Detail",#N/A,FALSE,"Q3 Prof Serv"}</definedName>
    <definedName name="wrn.Q3._.Professional._.service._.detail." localSheetId="19" hidden="1">{"Professional Service Detail",#N/A,FALSE,"Q3 Prof Serv"}</definedName>
    <definedName name="wrn.Q3._.Professional._.service._.detail." localSheetId="17"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Q3._.Professional._.service._.detail." localSheetId="4" hidden="1">{"Professional Service Detail",#N/A,FALSE,"Q3 Prof Serv"}</definedName>
    <definedName name="wrn.Q3._.Professional._.service._.detail." localSheetId="3" hidden="1">{"Professional Service Detail",#N/A,FALSE,"Q3 Prof Serv"}</definedName>
    <definedName name="wrn.RELEVANTSHEETS." localSheetId="5" hidden="1">{#N/A,#N/A,FALSE,"AD_Purch";#N/A,#N/A,FALSE,"Projections";#N/A,#N/A,FALSE,"DCF";#N/A,#N/A,FALSE,"Mkt Val"}</definedName>
    <definedName name="wrn.RELEVANTSHEETS." localSheetId="13" hidden="1">{#N/A,#N/A,FALSE,"AD_Purch";#N/A,#N/A,FALSE,"Projections";#N/A,#N/A,FALSE,"DCF";#N/A,#N/A,FALSE,"Mkt Val"}</definedName>
    <definedName name="wrn.RELEVANTSHEETS." localSheetId="2" hidden="1">{#N/A,#N/A,FALSE,"AD_Purch";#N/A,#N/A,FALSE,"Projections";#N/A,#N/A,FALSE,"DCF";#N/A,#N/A,FALSE,"Mkt Val"}</definedName>
    <definedName name="wrn.RELEVANTSHEETS." localSheetId="18" hidden="1">{#N/A,#N/A,FALSE,"AD_Purch";#N/A,#N/A,FALSE,"Projections";#N/A,#N/A,FALSE,"DCF";#N/A,#N/A,FALSE,"Mkt Val"}</definedName>
    <definedName name="wrn.RELEVANTSHEETS." localSheetId="19" hidden="1">{#N/A,#N/A,FALSE,"AD_Purch";#N/A,#N/A,FALSE,"Projections";#N/A,#N/A,FALSE,"DCF";#N/A,#N/A,FALSE,"Mkt Val"}</definedName>
    <definedName name="wrn.RELEVANTSHEETS." localSheetId="17"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LEVANTSHEETS." localSheetId="4" hidden="1">{#N/A,#N/A,FALSE,"AD_Purch";#N/A,#N/A,FALSE,"Projections";#N/A,#N/A,FALSE,"DCF";#N/A,#N/A,FALSE,"Mkt Val"}</definedName>
    <definedName name="wrn.RELEVANTSHEETS." localSheetId="3" hidden="1">{#N/A,#N/A,FALSE,"AD_Purch";#N/A,#N/A,FALSE,"Projections";#N/A,#N/A,FALSE,"DCF";#N/A,#N/A,FALSE,"Mkt Val"}</definedName>
    <definedName name="wrn.report" localSheetId="5"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8"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7"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5"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8"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7"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5" hidden="1">{"RptRY",#N/A,FALSE,"CDGy";"RptRQ",#N/A,FALSE,"CDGq";"RptRM",#N/A,FALSE,"CDGm"}</definedName>
    <definedName name="wrn.Restricted._.Rpts." localSheetId="13" hidden="1">{"RptRY",#N/A,FALSE,"CDGy";"RptRQ",#N/A,FALSE,"CDGq";"RptRM",#N/A,FALSE,"CDGm"}</definedName>
    <definedName name="wrn.Restricted._.Rpts." localSheetId="2" hidden="1">{"RptRY",#N/A,FALSE,"CDGy";"RptRQ",#N/A,FALSE,"CDGq";"RptRM",#N/A,FALSE,"CDGm"}</definedName>
    <definedName name="wrn.Restricted._.Rpts." localSheetId="18" hidden="1">{"RptRY",#N/A,FALSE,"CDGy";"RptRQ",#N/A,FALSE,"CDGq";"RptRM",#N/A,FALSE,"CDGm"}</definedName>
    <definedName name="wrn.Restricted._.Rpts." localSheetId="19" hidden="1">{"RptRY",#N/A,FALSE,"CDGy";"RptRQ",#N/A,FALSE,"CDGq";"RptRM",#N/A,FALSE,"CDGm"}</definedName>
    <definedName name="wrn.Restricted._.Rpts." localSheetId="17"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 localSheetId="4" hidden="1">{"RptRY",#N/A,FALSE,"CDGy";"RptRQ",#N/A,FALSE,"CDGq";"RptRM",#N/A,FALSE,"CDGm"}</definedName>
    <definedName name="wrn.Restricted._.Rpts." localSheetId="3" hidden="1">{"RptRY",#N/A,FALSE,"CDGy";"RptRQ",#N/A,FALSE,"CDGq";"RptRM",#N/A,FALSE,"CDGm"}</definedName>
    <definedName name="wrn.Restricted._.Rpts._1" localSheetId="5" hidden="1">{"RptRY",#N/A,FALSE,"CDGy";"RptRQ",#N/A,FALSE,"CDGq";"RptRM",#N/A,FALSE,"CDGm"}</definedName>
    <definedName name="wrn.Restricted._.Rpts._1" localSheetId="13" hidden="1">{"RptRY",#N/A,FALSE,"CDGy";"RptRQ",#N/A,FALSE,"CDGq";"RptRM",#N/A,FALSE,"CDGm"}</definedName>
    <definedName name="wrn.Restricted._.Rpts._1" localSheetId="2" hidden="1">{"RptRY",#N/A,FALSE,"CDGy";"RptRQ",#N/A,FALSE,"CDGq";"RptRM",#N/A,FALSE,"CDGm"}</definedName>
    <definedName name="wrn.Restricted._.Rpts._1" localSheetId="18" hidden="1">{"RptRY",#N/A,FALSE,"CDGy";"RptRQ",#N/A,FALSE,"CDGq";"RptRM",#N/A,FALSE,"CDGm"}</definedName>
    <definedName name="wrn.Restricted._.Rpts._1" localSheetId="19" hidden="1">{"RptRY",#N/A,FALSE,"CDGy";"RptRQ",#N/A,FALSE,"CDGq";"RptRM",#N/A,FALSE,"CDGm"}</definedName>
    <definedName name="wrn.Restricted._.Rpts._1" localSheetId="17"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1" localSheetId="4" hidden="1">{"RptRY",#N/A,FALSE,"CDGy";"RptRQ",#N/A,FALSE,"CDGq";"RptRM",#N/A,FALSE,"CDGm"}</definedName>
    <definedName name="wrn.Restricted._.Rpts._1" localSheetId="3" hidden="1">{"RptRY",#N/A,FALSE,"CDGy";"RptRQ",#N/A,FALSE,"CDGq";"RptRM",#N/A,FALSE,"CDGm"}</definedName>
    <definedName name="wrn.Restricted._.Rpts._2" localSheetId="5" hidden="1">{"RptRY",#N/A,FALSE,"CDGy";"RptRQ",#N/A,FALSE,"CDGq";"RptRM",#N/A,FALSE,"CDGm"}</definedName>
    <definedName name="wrn.Restricted._.Rpts._2" localSheetId="13" hidden="1">{"RptRY",#N/A,FALSE,"CDGy";"RptRQ",#N/A,FALSE,"CDGq";"RptRM",#N/A,FALSE,"CDGm"}</definedName>
    <definedName name="wrn.Restricted._.Rpts._2" localSheetId="2" hidden="1">{"RptRY",#N/A,FALSE,"CDGy";"RptRQ",#N/A,FALSE,"CDGq";"RptRM",#N/A,FALSE,"CDGm"}</definedName>
    <definedName name="wrn.Restricted._.Rpts._2" localSheetId="18" hidden="1">{"RptRY",#N/A,FALSE,"CDGy";"RptRQ",#N/A,FALSE,"CDGq";"RptRM",#N/A,FALSE,"CDGm"}</definedName>
    <definedName name="wrn.Restricted._.Rpts._2" localSheetId="19" hidden="1">{"RptRY",#N/A,FALSE,"CDGy";"RptRQ",#N/A,FALSE,"CDGq";"RptRM",#N/A,FALSE,"CDGm"}</definedName>
    <definedName name="wrn.Restricted._.Rpts._2" localSheetId="17"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2" localSheetId="4" hidden="1">{"RptRY",#N/A,FALSE,"CDGy";"RptRQ",#N/A,FALSE,"CDGq";"RptRM",#N/A,FALSE,"CDGm"}</definedName>
    <definedName name="wrn.Restricted._.Rpts._2" localSheetId="3" hidden="1">{"RptRY",#N/A,FALSE,"CDGy";"RptRQ",#N/A,FALSE,"CDGq";"RptRM",#N/A,FALSE,"CDGm"}</definedName>
    <definedName name="wrn.Restricted._.Rpts._3" localSheetId="5" hidden="1">{"RptRY",#N/A,FALSE,"CDGy";"RptRQ",#N/A,FALSE,"CDGq";"RptRM",#N/A,FALSE,"CDGm"}</definedName>
    <definedName name="wrn.Restricted._.Rpts._3" localSheetId="13" hidden="1">{"RptRY",#N/A,FALSE,"CDGy";"RptRQ",#N/A,FALSE,"CDGq";"RptRM",#N/A,FALSE,"CDGm"}</definedName>
    <definedName name="wrn.Restricted._.Rpts._3" localSheetId="2" hidden="1">{"RptRY",#N/A,FALSE,"CDGy";"RptRQ",#N/A,FALSE,"CDGq";"RptRM",#N/A,FALSE,"CDGm"}</definedName>
    <definedName name="wrn.Restricted._.Rpts._3" localSheetId="18" hidden="1">{"RptRY",#N/A,FALSE,"CDGy";"RptRQ",#N/A,FALSE,"CDGq";"RptRM",#N/A,FALSE,"CDGm"}</definedName>
    <definedName name="wrn.Restricted._.Rpts._3" localSheetId="19" hidden="1">{"RptRY",#N/A,FALSE,"CDGy";"RptRQ",#N/A,FALSE,"CDGq";"RptRM",#N/A,FALSE,"CDGm"}</definedName>
    <definedName name="wrn.Restricted._.Rpts._3" localSheetId="17"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3" localSheetId="4" hidden="1">{"RptRY",#N/A,FALSE,"CDGy";"RptRQ",#N/A,FALSE,"CDGq";"RptRM",#N/A,FALSE,"CDGm"}</definedName>
    <definedName name="wrn.Restricted._.Rpts._3" localSheetId="3" hidden="1">{"RptRY",#N/A,FALSE,"CDGy";"RptRQ",#N/A,FALSE,"CDGq";"RptRM",#N/A,FALSE,"CDGm"}</definedName>
    <definedName name="wrn.Restricted._.Rpts._4" localSheetId="5" hidden="1">{"RptRY",#N/A,FALSE,"CDGy";"RptRQ",#N/A,FALSE,"CDGq";"RptRM",#N/A,FALSE,"CDGm"}</definedName>
    <definedName name="wrn.Restricted._.Rpts._4" localSheetId="13" hidden="1">{"RptRY",#N/A,FALSE,"CDGy";"RptRQ",#N/A,FALSE,"CDGq";"RptRM",#N/A,FALSE,"CDGm"}</definedName>
    <definedName name="wrn.Restricted._.Rpts._4" localSheetId="2" hidden="1">{"RptRY",#N/A,FALSE,"CDGy";"RptRQ",#N/A,FALSE,"CDGq";"RptRM",#N/A,FALSE,"CDGm"}</definedName>
    <definedName name="wrn.Restricted._.Rpts._4" localSheetId="18" hidden="1">{"RptRY",#N/A,FALSE,"CDGy";"RptRQ",#N/A,FALSE,"CDGq";"RptRM",#N/A,FALSE,"CDGm"}</definedName>
    <definedName name="wrn.Restricted._.Rpts._4" localSheetId="19" hidden="1">{"RptRY",#N/A,FALSE,"CDGy";"RptRQ",#N/A,FALSE,"CDGq";"RptRM",#N/A,FALSE,"CDGm"}</definedName>
    <definedName name="wrn.Restricted._.Rpts._4" localSheetId="17"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4" localSheetId="4" hidden="1">{"RptRY",#N/A,FALSE,"CDGy";"RptRQ",#N/A,FALSE,"CDGq";"RptRM",#N/A,FALSE,"CDGm"}</definedName>
    <definedName name="wrn.Restricted._.Rpts._4" localSheetId="3" hidden="1">{"RptRY",#N/A,FALSE,"CDGy";"RptRQ",#N/A,FALSE,"CDGq";"RptRM",#N/A,FALSE,"CDGm"}</definedName>
    <definedName name="wrn.Restricted._.Rpts._5" localSheetId="5" hidden="1">{"RptRY",#N/A,FALSE,"CDGy";"RptRQ",#N/A,FALSE,"CDGq";"RptRM",#N/A,FALSE,"CDGm"}</definedName>
    <definedName name="wrn.Restricted._.Rpts._5" localSheetId="13" hidden="1">{"RptRY",#N/A,FALSE,"CDGy";"RptRQ",#N/A,FALSE,"CDGq";"RptRM",#N/A,FALSE,"CDGm"}</definedName>
    <definedName name="wrn.Restricted._.Rpts._5" localSheetId="2" hidden="1">{"RptRY",#N/A,FALSE,"CDGy";"RptRQ",#N/A,FALSE,"CDGq";"RptRM",#N/A,FALSE,"CDGm"}</definedName>
    <definedName name="wrn.Restricted._.Rpts._5" localSheetId="18" hidden="1">{"RptRY",#N/A,FALSE,"CDGy";"RptRQ",#N/A,FALSE,"CDGq";"RptRM",#N/A,FALSE,"CDGm"}</definedName>
    <definedName name="wrn.Restricted._.Rpts._5" localSheetId="19" hidden="1">{"RptRY",#N/A,FALSE,"CDGy";"RptRQ",#N/A,FALSE,"CDGq";"RptRM",#N/A,FALSE,"CDGm"}</definedName>
    <definedName name="wrn.Restricted._.Rpts._5" localSheetId="17"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Restricted._.Rpts._5" localSheetId="4" hidden="1">{"RptRY",#N/A,FALSE,"CDGy";"RptRQ",#N/A,FALSE,"CDGq";"RptRM",#N/A,FALSE,"CDGm"}</definedName>
    <definedName name="wrn.Restricted._.Rpts._5" localSheetId="3" hidden="1">{"RptRY",#N/A,FALSE,"CDGy";"RptRQ",#N/A,FALSE,"CDGq";"RptRM",#N/A,FALSE,"CDGm"}</definedName>
    <definedName name="wrn.Segments." localSheetId="5"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8" hidden="1">{"view1",#N/A,FALSE,"Consolidated";"view2",#N/A,FALSE,"Consolidated (sum)";"view1",#N/A,FALSE,"Gen Sys";"view1",#N/A,FALSE,"Semicon";"view1",#N/A,FALSE,"Mess|Med";"view1",#N/A,FALSE,"Land Mob";"view1",#N/A,FALSE,"Other Prod";"view1",#N/A,FALSE,"Adj|Elim"}</definedName>
    <definedName name="wrn.Segments." localSheetId="19" hidden="1">{"view1",#N/A,FALSE,"Consolidated";"view2",#N/A,FALSE,"Consolidated (sum)";"view1",#N/A,FALSE,"Gen Sys";"view1",#N/A,FALSE,"Semicon";"view1",#N/A,FALSE,"Mess|Med";"view1",#N/A,FALSE,"Land Mob";"view1",#N/A,FALSE,"Other Prod";"view1",#N/A,FALSE,"Adj|Elim"}</definedName>
    <definedName name="wrn.Segments." localSheetId="17"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gments." localSheetId="4" hidden="1">{"view1",#N/A,FALSE,"Consolidated";"view2",#N/A,FALSE,"Consolidated (sum)";"view1",#N/A,FALSE,"Gen Sys";"view1",#N/A,FALSE,"Semicon";"view1",#N/A,FALSE,"Mess|Med";"view1",#N/A,FALSE,"Land Mob";"view1",#N/A,FALSE,"Other Prod";"view1",#N/A,FALSE,"Adj|Elim"}</definedName>
    <definedName name="wrn.Segments." localSheetId="3" hidden="1">{"view1",#N/A,FALSE,"Consolidated";"view2",#N/A,FALSE,"Consolidated (sum)";"view1",#N/A,FALSE,"Gen Sys";"view1",#N/A,FALSE,"Semicon";"view1",#N/A,FALSE,"Mess|Med";"view1",#N/A,FALSE,"Land Mob";"view1",#N/A,FALSE,"Other Prod";"view1",#N/A,FALSE,"Adj|Elim"}</definedName>
    <definedName name="wrn.sens." localSheetId="5" hidden="1">{"sens1\",#N/A,FALSE,"PF";"sens2",#N/A,FALSE,"PF";"sens3",#N/A,FALSE,"PF";"sens4",#N/A,FALSE,"PF"}</definedName>
    <definedName name="wrn.sens." localSheetId="13" hidden="1">{"sens1\",#N/A,FALSE,"PF";"sens2",#N/A,FALSE,"PF";"sens3",#N/A,FALSE,"PF";"sens4",#N/A,FALSE,"PF"}</definedName>
    <definedName name="wrn.sens." localSheetId="2" hidden="1">{"sens1\",#N/A,FALSE,"PF";"sens2",#N/A,FALSE,"PF";"sens3",#N/A,FALSE,"PF";"sens4",#N/A,FALSE,"PF"}</definedName>
    <definedName name="wrn.sens." localSheetId="18" hidden="1">{"sens1\",#N/A,FALSE,"PF";"sens2",#N/A,FALSE,"PF";"sens3",#N/A,FALSE,"PF";"sens4",#N/A,FALSE,"PF"}</definedName>
    <definedName name="wrn.sens." localSheetId="19" hidden="1">{"sens1\",#N/A,FALSE,"PF";"sens2",#N/A,FALSE,"PF";"sens3",#N/A,FALSE,"PF";"sens4",#N/A,FALSE,"PF"}</definedName>
    <definedName name="wrn.sens." localSheetId="17"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 localSheetId="4" hidden="1">{"sens1\",#N/A,FALSE,"PF";"sens2",#N/A,FALSE,"PF";"sens3",#N/A,FALSE,"PF";"sens4",#N/A,FALSE,"PF"}</definedName>
    <definedName name="wrn.sens." localSheetId="3" hidden="1">{"sens1\",#N/A,FALSE,"PF";"sens2",#N/A,FALSE,"PF";"sens3",#N/A,FALSE,"PF";"sens4",#N/A,FALSE,"PF"}</definedName>
    <definedName name="wrn.sens3." localSheetId="5" hidden="1">{"sens1\",#N/A,FALSE,"PF";"sens2",#N/A,FALSE,"PF";"sens3",#N/A,FALSE,"PF";"sens4",#N/A,FALSE,"PF"}</definedName>
    <definedName name="wrn.sens3." localSheetId="13" hidden="1">{"sens1\",#N/A,FALSE,"PF";"sens2",#N/A,FALSE,"PF";"sens3",#N/A,FALSE,"PF";"sens4",#N/A,FALSE,"PF"}</definedName>
    <definedName name="wrn.sens3." localSheetId="2" hidden="1">{"sens1\",#N/A,FALSE,"PF";"sens2",#N/A,FALSE,"PF";"sens3",#N/A,FALSE,"PF";"sens4",#N/A,FALSE,"PF"}</definedName>
    <definedName name="wrn.sens3." localSheetId="18" hidden="1">{"sens1\",#N/A,FALSE,"PF";"sens2",#N/A,FALSE,"PF";"sens3",#N/A,FALSE,"PF";"sens4",#N/A,FALSE,"PF"}</definedName>
    <definedName name="wrn.sens3." localSheetId="19" hidden="1">{"sens1\",#N/A,FALSE,"PF";"sens2",#N/A,FALSE,"PF";"sens3",#N/A,FALSE,"PF";"sens4",#N/A,FALSE,"PF"}</definedName>
    <definedName name="wrn.sens3." localSheetId="17"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sens3." localSheetId="4" hidden="1">{"sens1\",#N/A,FALSE,"PF";"sens2",#N/A,FALSE,"PF";"sens3",#N/A,FALSE,"PF";"sens4",#N/A,FALSE,"PF"}</definedName>
    <definedName name="wrn.sens3." localSheetId="3" hidden="1">{"sens1\",#N/A,FALSE,"PF";"sens2",#N/A,FALSE,"PF";"sens3",#N/A,FALSE,"PF";"sens4",#N/A,FALSE,"PF"}</definedName>
    <definedName name="wrn.Tables." localSheetId="5" hidden="1">{"view1",#N/A,FALSE,"Tables";"view2",#N/A,FALSE,"Tables";"view3",#N/A,FALSE,"Tables"}</definedName>
    <definedName name="wrn.Tables." localSheetId="13" hidden="1">{"view1",#N/A,FALSE,"Tables";"view2",#N/A,FALSE,"Tables";"view3",#N/A,FALSE,"Tables"}</definedName>
    <definedName name="wrn.Tables." localSheetId="2" hidden="1">{"view1",#N/A,FALSE,"Tables";"view2",#N/A,FALSE,"Tables";"view3",#N/A,FALSE,"Tables"}</definedName>
    <definedName name="wrn.Tables." localSheetId="18" hidden="1">{"view1",#N/A,FALSE,"Tables";"view2",#N/A,FALSE,"Tables";"view3",#N/A,FALSE,"Tables"}</definedName>
    <definedName name="wrn.Tables." localSheetId="19" hidden="1">{"view1",#N/A,FALSE,"Tables";"view2",#N/A,FALSE,"Tables";"view3",#N/A,FALSE,"Tables"}</definedName>
    <definedName name="wrn.Tables." localSheetId="17"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bles." localSheetId="4" hidden="1">{"view1",#N/A,FALSE,"Tables";"view2",#N/A,FALSE,"Tables";"view3",#N/A,FALSE,"Tables"}</definedName>
    <definedName name="wrn.Tables." localSheetId="3" hidden="1">{"view1",#N/A,FALSE,"Tables";"view2",#N/A,FALSE,"Tables";"view3",#N/A,FALSE,"Tables"}</definedName>
    <definedName name="wrn.Target." localSheetId="5"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8"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9"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7"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4"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5"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8" hidden="1">{#N/A,#N/A,TRUE,"Tar-Ass";#N/A,#N/A,TRUE,"Tar-Ass LBO";#N/A,#N/A,TRUE,"LBO Ret";#N/A,#N/A,TRUE,"Tar-BS LBO";#N/A,#N/A,TRUE,"Tar-IS LBO";#N/A,#N/A,TRUE,"Tar-CF LBO";#N/A,#N/A,TRUE,"Tar-Debt LBO";#N/A,#N/A,TRUE,"Tar-Int LBO";#N/A,#N/A,TRUE,"Tar-Taxes LBO";#N/A,#N/A,TRUE,"Tar-Val LBO"}</definedName>
    <definedName name="wrn.TargetLBO." localSheetId="19" hidden="1">{#N/A,#N/A,TRUE,"Tar-Ass";#N/A,#N/A,TRUE,"Tar-Ass LBO";#N/A,#N/A,TRUE,"LBO Ret";#N/A,#N/A,TRUE,"Tar-BS LBO";#N/A,#N/A,TRUE,"Tar-IS LBO";#N/A,#N/A,TRUE,"Tar-CF LBO";#N/A,#N/A,TRUE,"Tar-Debt LBO";#N/A,#N/A,TRUE,"Tar-Int LBO";#N/A,#N/A,TRUE,"Tar-Taxes LBO";#N/A,#N/A,TRUE,"Tar-Val LBO"}</definedName>
    <definedName name="wrn.TargetLBO." localSheetId="17"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LBO." localSheetId="4" hidden="1">{#N/A,#N/A,TRUE,"Tar-Ass";#N/A,#N/A,TRUE,"Tar-Ass LBO";#N/A,#N/A,TRUE,"LBO Ret";#N/A,#N/A,TRUE,"Tar-BS LBO";#N/A,#N/A,TRUE,"Tar-IS LBO";#N/A,#N/A,TRUE,"Tar-CF LBO";#N/A,#N/A,TRUE,"Tar-Debt LBO";#N/A,#N/A,TRUE,"Tar-Int LBO";#N/A,#N/A,TRUE,"Tar-Taxes LBO";#N/A,#N/A,TRUE,"Tar-Val LBO"}</definedName>
    <definedName name="wrn.TargetLBO." localSheetId="3" hidden="1">{#N/A,#N/A,TRUE,"Tar-Ass";#N/A,#N/A,TRUE,"Tar-Ass LBO";#N/A,#N/A,TRUE,"LBO Ret";#N/A,#N/A,TRUE,"Tar-BS LBO";#N/A,#N/A,TRUE,"Tar-IS LBO";#N/A,#N/A,TRUE,"Tar-CF LBO";#N/A,#N/A,TRUE,"Tar-Debt LBO";#N/A,#N/A,TRUE,"Tar-Int LBO";#N/A,#N/A,TRUE,"Tar-Taxes LBO";#N/A,#N/A,TRUE,"Tar-Val LBO"}</definedName>
    <definedName name="wrn.TargetState." localSheetId="5" hidden="1">{#N/A,#N/A,FALSE,"Tar-Ass";#N/A,#N/A,FALSE,"Tar-IS";#N/A,#N/A,FALSE,"Tar-BS";#N/A,#N/A,FALSE,"Tar-Adg BS";#N/A,#N/A,FALSE,"Tar-CF"}</definedName>
    <definedName name="wrn.TargetState." localSheetId="13" hidden="1">{#N/A,#N/A,FALSE,"Tar-Ass";#N/A,#N/A,FALSE,"Tar-IS";#N/A,#N/A,FALSE,"Tar-BS";#N/A,#N/A,FALSE,"Tar-Adg BS";#N/A,#N/A,FALSE,"Tar-CF"}</definedName>
    <definedName name="wrn.TargetState." localSheetId="2" hidden="1">{#N/A,#N/A,FALSE,"Tar-Ass";#N/A,#N/A,FALSE,"Tar-IS";#N/A,#N/A,FALSE,"Tar-BS";#N/A,#N/A,FALSE,"Tar-Adg BS";#N/A,#N/A,FALSE,"Tar-CF"}</definedName>
    <definedName name="wrn.TargetState." localSheetId="18" hidden="1">{#N/A,#N/A,FALSE,"Tar-Ass";#N/A,#N/A,FALSE,"Tar-IS";#N/A,#N/A,FALSE,"Tar-BS";#N/A,#N/A,FALSE,"Tar-Adg BS";#N/A,#N/A,FALSE,"Tar-CF"}</definedName>
    <definedName name="wrn.TargetState." localSheetId="19" hidden="1">{#N/A,#N/A,FALSE,"Tar-Ass";#N/A,#N/A,FALSE,"Tar-IS";#N/A,#N/A,FALSE,"Tar-BS";#N/A,#N/A,FALSE,"Tar-Adg BS";#N/A,#N/A,FALSE,"Tar-CF"}</definedName>
    <definedName name="wrn.TargetState." localSheetId="17"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State." localSheetId="4" hidden="1">{#N/A,#N/A,FALSE,"Tar-Ass";#N/A,#N/A,FALSE,"Tar-IS";#N/A,#N/A,FALSE,"Tar-BS";#N/A,#N/A,FALSE,"Tar-Adg BS";#N/A,#N/A,FALSE,"Tar-CF"}</definedName>
    <definedName name="wrn.TargetState." localSheetId="3" hidden="1">{#N/A,#N/A,FALSE,"Tar-Ass";#N/A,#N/A,FALSE,"Tar-IS";#N/A,#N/A,FALSE,"Tar-BS";#N/A,#N/A,FALSE,"Tar-Adg BS";#N/A,#N/A,FALSE,"Tar-CF"}</definedName>
    <definedName name="wrn.TargetVal." localSheetId="5"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8" hidden="1">{#N/A,#N/A,TRUE,"Val - sum";#N/A,#N/A,TRUE,"Val - Sum1";#N/A,#N/A,TRUE,"Val - sum2";#N/A,#N/A,TRUE,"Val - Sum3";#N/A,#N/A,TRUE,"Tar-DCF";#N/A,#N/A,TRUE,"Tar-Val LBO";#N/A,#N/A,TRUE,"Tar-Mult Val"}</definedName>
    <definedName name="wrn.TargetVal." localSheetId="19" hidden="1">{#N/A,#N/A,TRUE,"Val - sum";#N/A,#N/A,TRUE,"Val - Sum1";#N/A,#N/A,TRUE,"Val - sum2";#N/A,#N/A,TRUE,"Val - Sum3";#N/A,#N/A,TRUE,"Tar-DCF";#N/A,#N/A,TRUE,"Tar-Val LBO";#N/A,#N/A,TRUE,"Tar-Mult Val"}</definedName>
    <definedName name="wrn.TargetVal." localSheetId="17"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rgetVal." localSheetId="4" hidden="1">{#N/A,#N/A,TRUE,"Val - sum";#N/A,#N/A,TRUE,"Val - Sum1";#N/A,#N/A,TRUE,"Val - sum2";#N/A,#N/A,TRUE,"Val - Sum3";#N/A,#N/A,TRUE,"Tar-DCF";#N/A,#N/A,TRUE,"Tar-Val LBO";#N/A,#N/A,TRUE,"Tar-Mult Val"}</definedName>
    <definedName name="wrn.TargetVal." localSheetId="3" hidden="1">{#N/A,#N/A,TRUE,"Val - sum";#N/A,#N/A,TRUE,"Val - Sum1";#N/A,#N/A,TRUE,"Val - sum2";#N/A,#N/A,TRUE,"Val - Sum3";#N/A,#N/A,TRUE,"Tar-DCF";#N/A,#N/A,TRUE,"Tar-Val LBO";#N/A,#N/A,TRUE,"Tar-Mult Val"}</definedName>
    <definedName name="wrn.Taxes." localSheetId="5"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8" hidden="1">{"Def Tax Long",#N/A,TRUE,"Financials";"Def Tax Short",#N/A,TRUE,"Financials";"Cons Tax Sched",#N/A,TRUE,"Financials"}</definedName>
    <definedName name="wrn.Taxes." localSheetId="19" hidden="1">{"Def Tax Long",#N/A,TRUE,"Financials";"Def Tax Short",#N/A,TRUE,"Financials";"Cons Tax Sched",#N/A,TRUE,"Financials"}</definedName>
    <definedName name="wrn.Taxes." localSheetId="17"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axes." localSheetId="4" hidden="1">{"Def Tax Long",#N/A,TRUE,"Financials";"Def Tax Short",#N/A,TRUE,"Financials";"Cons Tax Sched",#N/A,TRUE,"Financials"}</definedName>
    <definedName name="wrn.Taxes." localSheetId="3" hidden="1">{"Def Tax Long",#N/A,TRUE,"Financials";"Def Tax Short",#N/A,TRUE,"Financials";"Cons Tax Sched",#N/A,TRUE,"Financials"}</definedName>
    <definedName name="wrn.TOOL." localSheetId="5"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8"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9"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7"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4"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5"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8" hidden="1">{#N/A,#N/A,FALSE,"Trans-Sum";#N/A,#N/A,FALSE,"Accr-Dilu2";#N/A,#N/A,FALSE,"Contribution";#N/A,#N/A,FALSE,"Combined";#N/A,#N/A,FALSE,"ASTF";#N/A,#N/A,FALSE,"BRA";#N/A,#N/A,FALSE,"Bra_C";#N/A,#N/A,FALSE,"AcqMults";#N/A,#N/A,FALSE,"CompMults";#N/A,#N/A,FALSE,"DCF";#N/A,#N/A,FALSE,"WACC";#N/A,#N/A,FALSE,"LBO";#N/A,#N/A,FALSE,"Summary";#N/A,#N/A,FALSE,"StructSum"}</definedName>
    <definedName name="wrn.Total." localSheetId="19" hidden="1">{#N/A,#N/A,FALSE,"Trans-Sum";#N/A,#N/A,FALSE,"Accr-Dilu2";#N/A,#N/A,FALSE,"Contribution";#N/A,#N/A,FALSE,"Combined";#N/A,#N/A,FALSE,"ASTF";#N/A,#N/A,FALSE,"BRA";#N/A,#N/A,FALSE,"Bra_C";#N/A,#N/A,FALSE,"AcqMults";#N/A,#N/A,FALSE,"CompMults";#N/A,#N/A,FALSE,"DCF";#N/A,#N/A,FALSE,"WACC";#N/A,#N/A,FALSE,"LBO";#N/A,#N/A,FALSE,"Summary";#N/A,#N/A,FALSE,"StructSum"}</definedName>
    <definedName name="wrn.Total." localSheetId="17"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otal." localSheetId="4" hidden="1">{#N/A,#N/A,FALSE,"Trans-Sum";#N/A,#N/A,FALSE,"Accr-Dilu2";#N/A,#N/A,FALSE,"Contribution";#N/A,#N/A,FALSE,"Combined";#N/A,#N/A,FALSE,"ASTF";#N/A,#N/A,FALSE,"BRA";#N/A,#N/A,FALSE,"Bra_C";#N/A,#N/A,FALSE,"AcqMults";#N/A,#N/A,FALSE,"CompMults";#N/A,#N/A,FALSE,"DCF";#N/A,#N/A,FALSE,"WACC";#N/A,#N/A,FALSE,"LBO";#N/A,#N/A,FALSE,"Summary";#N/A,#N/A,FALSE,"StructSum"}</definedName>
    <definedName name="wrn.Total." localSheetId="3"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5" hidden="1">{#N/A,#N/A,TRUE,"TransPrcd 1";#N/A,#N/A,TRUE,"TransPrcd 2";#N/A,#N/A,TRUE,"TransPrcd 3"}</definedName>
    <definedName name="wrn.TransPrcd_123." localSheetId="13" hidden="1">{#N/A,#N/A,TRUE,"TransPrcd 1";#N/A,#N/A,TRUE,"TransPrcd 2";#N/A,#N/A,TRUE,"TransPrcd 3"}</definedName>
    <definedName name="wrn.TransPrcd_123." localSheetId="2" hidden="1">{#N/A,#N/A,TRUE,"TransPrcd 1";#N/A,#N/A,TRUE,"TransPrcd 2";#N/A,#N/A,TRUE,"TransPrcd 3"}</definedName>
    <definedName name="wrn.TransPrcd_123." localSheetId="18" hidden="1">{#N/A,#N/A,TRUE,"TransPrcd 1";#N/A,#N/A,TRUE,"TransPrcd 2";#N/A,#N/A,TRUE,"TransPrcd 3"}</definedName>
    <definedName name="wrn.TransPrcd_123." localSheetId="19" hidden="1">{#N/A,#N/A,TRUE,"TransPrcd 1";#N/A,#N/A,TRUE,"TransPrcd 2";#N/A,#N/A,TRUE,"TransPrcd 3"}</definedName>
    <definedName name="wrn.TransPrcd_123." localSheetId="17"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ansPrcd_123." localSheetId="4" hidden="1">{#N/A,#N/A,TRUE,"TransPrcd 1";#N/A,#N/A,TRUE,"TransPrcd 2";#N/A,#N/A,TRUE,"TransPrcd 3"}</definedName>
    <definedName name="wrn.TransPrcd_123." localSheetId="3" hidden="1">{#N/A,#N/A,TRUE,"TransPrcd 1";#N/A,#N/A,TRUE,"TransPrcd 2";#N/A,#N/A,TRUE,"TransPrcd 3"}</definedName>
    <definedName name="wrn.TRIALS." localSheetId="5" hidden="1">{#N/A,#N/A,FALSE,"exp-tr";#N/A,#N/A,FALSE,"696PL-TR";#N/A,#N/A,FALSE,"696bs-tr"}</definedName>
    <definedName name="wrn.TRIALS." localSheetId="13" hidden="1">{#N/A,#N/A,FALSE,"exp-tr";#N/A,#N/A,FALSE,"696PL-TR";#N/A,#N/A,FALSE,"696bs-tr"}</definedName>
    <definedName name="wrn.TRIALS." localSheetId="2" hidden="1">{#N/A,#N/A,FALSE,"exp-tr";#N/A,#N/A,FALSE,"696PL-TR";#N/A,#N/A,FALSE,"696bs-tr"}</definedName>
    <definedName name="wrn.TRIALS." localSheetId="18" hidden="1">{#N/A,#N/A,FALSE,"exp-tr";#N/A,#N/A,FALSE,"696PL-TR";#N/A,#N/A,FALSE,"696bs-tr"}</definedName>
    <definedName name="wrn.TRIALS." localSheetId="19" hidden="1">{#N/A,#N/A,FALSE,"exp-tr";#N/A,#N/A,FALSE,"696PL-TR";#N/A,#N/A,FALSE,"696bs-tr"}</definedName>
    <definedName name="wrn.TRIALS." localSheetId="17"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TRIALS." localSheetId="4" hidden="1">{#N/A,#N/A,FALSE,"exp-tr";#N/A,#N/A,FALSE,"696PL-TR";#N/A,#N/A,FALSE,"696bs-tr"}</definedName>
    <definedName name="wrn.TRIALS." localSheetId="3" hidden="1">{#N/A,#N/A,FALSE,"exp-tr";#N/A,#N/A,FALSE,"696PL-TR";#N/A,#N/A,FALSE,"696bs-tr"}</definedName>
    <definedName name="wrn.Universe." localSheetId="5"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8" hidden="1">{"View_6",#N/A,FALSE,"Mix-Int-R&amp;D";"View_4",#N/A,FALSE,"Margins";"View_5",#N/A,FALSE,"Ratios";"View_3",#N/A,FALSE,"Mix";"View_2",#N/A,FALSE,"FV-EBITDA";"View_1",#N/A,FALSE,"EPS"}</definedName>
    <definedName name="wrn.Universe." localSheetId="19" hidden="1">{"View_6",#N/A,FALSE,"Mix-Int-R&amp;D";"View_4",#N/A,FALSE,"Margins";"View_5",#N/A,FALSE,"Ratios";"View_3",#N/A,FALSE,"Mix";"View_2",#N/A,FALSE,"FV-EBITDA";"View_1",#N/A,FALSE,"EPS"}</definedName>
    <definedName name="wrn.Universe." localSheetId="17"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niverse." localSheetId="4" hidden="1">{"View_6",#N/A,FALSE,"Mix-Int-R&amp;D";"View_4",#N/A,FALSE,"Margins";"View_5",#N/A,FALSE,"Ratios";"View_3",#N/A,FALSE,"Mix";"View_2",#N/A,FALSE,"FV-EBITDA";"View_1",#N/A,FALSE,"EPS"}</definedName>
    <definedName name="wrn.Universe." localSheetId="3" hidden="1">{"View_6",#N/A,FALSE,"Mix-Int-R&amp;D";"View_4",#N/A,FALSE,"Margins";"View_5",#N/A,FALSE,"Ratios";"View_3",#N/A,FALSE,"Mix";"View_2",#N/A,FALSE,"FV-EBITDA";"View_1",#N/A,FALSE,"EPS"}</definedName>
    <definedName name="wrn.upstairs." localSheetId="5" hidden="1">{"histincome",#N/A,FALSE,"hyfins";"closing balance",#N/A,FALSE,"hyfins"}</definedName>
    <definedName name="wrn.upstairs." localSheetId="13" hidden="1">{"histincome",#N/A,FALSE,"hyfins";"closing balance",#N/A,FALSE,"hyfins"}</definedName>
    <definedName name="wrn.upstairs." localSheetId="2" hidden="1">{"histincome",#N/A,FALSE,"hyfins";"closing balance",#N/A,FALSE,"hyfins"}</definedName>
    <definedName name="wrn.upstairs." localSheetId="18" hidden="1">{"histincome",#N/A,FALSE,"hyfins";"closing balance",#N/A,FALSE,"hyfins"}</definedName>
    <definedName name="wrn.upstairs." localSheetId="19" hidden="1">{"histincome",#N/A,FALSE,"hyfins";"closing balance",#N/A,FALSE,"hyfins"}</definedName>
    <definedName name="wrn.upstairs." localSheetId="17"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upstairs." localSheetId="4" hidden="1">{"histincome",#N/A,FALSE,"hyfins";"closing balance",#N/A,FALSE,"hyfins"}</definedName>
    <definedName name="wrn.upstairs." localSheetId="3" hidden="1">{"histincome",#N/A,FALSE,"hyfins";"closing balance",#N/A,FALSE,"hyfins"}</definedName>
    <definedName name="wrn.VALUATION." localSheetId="5" hidden="1">{#N/A,#N/A,FALSE,"Pooling";#N/A,#N/A,FALSE,"income";#N/A,#N/A,FALSE,"valuation"}</definedName>
    <definedName name="wrn.VALUATION." localSheetId="13" hidden="1">{#N/A,#N/A,FALSE,"Pooling";#N/A,#N/A,FALSE,"income";#N/A,#N/A,FALSE,"valuation"}</definedName>
    <definedName name="wrn.VALUATION." localSheetId="2" hidden="1">{#N/A,#N/A,FALSE,"Pooling";#N/A,#N/A,FALSE,"income";#N/A,#N/A,FALSE,"valuation"}</definedName>
    <definedName name="wrn.VALUATION." localSheetId="18" hidden="1">{#N/A,#N/A,FALSE,"Pooling";#N/A,#N/A,FALSE,"income";#N/A,#N/A,FALSE,"valuation"}</definedName>
    <definedName name="wrn.VALUATION." localSheetId="19" hidden="1">{#N/A,#N/A,FALSE,"Pooling";#N/A,#N/A,FALSE,"income";#N/A,#N/A,FALSE,"valuation"}</definedName>
    <definedName name="wrn.VALUATION." localSheetId="17"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VALUATION." localSheetId="4" hidden="1">{#N/A,#N/A,FALSE,"Pooling";#N/A,#N/A,FALSE,"income";#N/A,#N/A,FALSE,"valuation"}</definedName>
    <definedName name="wrn.VALUATION." localSheetId="3" hidden="1">{#N/A,#N/A,FALSE,"Pooling";#N/A,#N/A,FALSE,"income";#N/A,#N/A,FALSE,"valuation"}</definedName>
    <definedName name="wrn.wicor." localSheetId="5" hidden="1">{#N/A,#N/A,FALSE,"FACTSHEETS";#N/A,#N/A,FALSE,"pump";#N/A,#N/A,FALSE,"filter"}</definedName>
    <definedName name="wrn.wicor." localSheetId="13" hidden="1">{#N/A,#N/A,FALSE,"FACTSHEETS";#N/A,#N/A,FALSE,"pump";#N/A,#N/A,FALSE,"filter"}</definedName>
    <definedName name="wrn.wicor." localSheetId="2" hidden="1">{#N/A,#N/A,FALSE,"FACTSHEETS";#N/A,#N/A,FALSE,"pump";#N/A,#N/A,FALSE,"filter"}</definedName>
    <definedName name="wrn.wicor." localSheetId="18" hidden="1">{#N/A,#N/A,FALSE,"FACTSHEETS";#N/A,#N/A,FALSE,"pump";#N/A,#N/A,FALSE,"filter"}</definedName>
    <definedName name="wrn.wicor." localSheetId="19" hidden="1">{#N/A,#N/A,FALSE,"FACTSHEETS";#N/A,#N/A,FALSE,"pump";#N/A,#N/A,FALSE,"filter"}</definedName>
    <definedName name="wrn.wicor." localSheetId="17"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rn.wicor." localSheetId="4" hidden="1">{#N/A,#N/A,FALSE,"FACTSHEETS";#N/A,#N/A,FALSE,"pump";#N/A,#N/A,FALSE,"filter"}</definedName>
    <definedName name="wrn.wicor." localSheetId="3" hidden="1">{#N/A,#N/A,FALSE,"FACTSHEETS";#N/A,#N/A,FALSE,"pump";#N/A,#N/A,FALSE,"filter"}</definedName>
    <definedName name="wvu.ADM._.ACCTG._.BUDGET." localSheetId="5"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8"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7"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5"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8"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9"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7"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4"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5"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8"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7"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5"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8"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9"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7"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4"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5"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8"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9"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7"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4"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5"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8"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9"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7"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4"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5"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8"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9"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7"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4"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3"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5"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8"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9"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7"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4"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5"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8"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9"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7"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4"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3"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5"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8"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9"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7"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4"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5"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8"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9"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7"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4"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5"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8"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9"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7"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4"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5"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8"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9"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7"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4"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5"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8"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9"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7"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4"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5"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8"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9"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7"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4"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3"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5"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8"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9"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7"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4"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5"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8"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9"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7"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4"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5"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8"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9"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7"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4"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5"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8"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9"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7"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4"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5"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8"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9"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7"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4"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5"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8"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9"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7"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4"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5"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8"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9"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7"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4"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5"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8"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7"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5"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8"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9"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7"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4"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5"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8"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9"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7"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4"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5"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8"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9"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7"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4"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5"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8"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9"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7"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4"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3"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5"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8"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9"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7"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4"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5"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8"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9"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7"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4"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5"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8"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9"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7"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4"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5"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8"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9"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7"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4"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5"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8"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9"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7"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4"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5"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8"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9"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7"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4"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5"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8"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9"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7"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4"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5"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8"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9"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7"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4"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5"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8"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9"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7"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4"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5"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8"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9"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7"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4"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5"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8"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9"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7"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4"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5"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8"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9"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7"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4"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5"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8"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9"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7"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4"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5"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8"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9"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7"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4"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5"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8"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9"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7"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4"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5"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8"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9"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7"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4"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5"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8"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9"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7"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4"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3"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5"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8"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9"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7"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4"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5"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8"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9"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7"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4"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5"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8"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9"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7"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4"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5"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8"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9"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7"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4"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5"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8"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9"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7"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4"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5"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8"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9"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7"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4"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5"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8"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9"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7"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4"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5"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8"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9"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7"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4"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5"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8"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9"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7"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4"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5"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8"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9"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7"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4"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5"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8"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9"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7"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4"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5"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8"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9"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7"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4"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3"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5"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8"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9"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7"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4"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3"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5"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8"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9"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7"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4"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5"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8"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9"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7"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4"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5"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8"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9"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7"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4"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5"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8"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9"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7"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4"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5"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8"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9"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7"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4"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5"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8"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9"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7"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4"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5"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8"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9"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7"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4"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3"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5"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8"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9"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7"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4"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5"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8"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9"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7"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4"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5"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8"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9"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7"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4"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5"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8"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9"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7"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4"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5"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8"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9"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7"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4"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5"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8"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9"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7"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4"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5"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8"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9"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7"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4"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5"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8"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9"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7"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4"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5"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8"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9"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7"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4"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5"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8"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9"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7"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4"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5" hidden="1">{#N/A,#N/A,FALSE,"FY97";#N/A,#N/A,FALSE,"FY98";#N/A,#N/A,FALSE,"FY99";#N/A,#N/A,FALSE,"FY00";#N/A,#N/A,FALSE,"FY01"}</definedName>
    <definedName name="x" localSheetId="13" hidden="1">{#N/A,#N/A,FALSE,"FY97";#N/A,#N/A,FALSE,"FY98";#N/A,#N/A,FALSE,"FY99";#N/A,#N/A,FALSE,"FY00";#N/A,#N/A,FALSE,"FY01"}</definedName>
    <definedName name="x" localSheetId="2" hidden="1">{#N/A,#N/A,FALSE,"FY97";#N/A,#N/A,FALSE,"FY98";#N/A,#N/A,FALSE,"FY99";#N/A,#N/A,FALSE,"FY00";#N/A,#N/A,FALSE,"FY01"}</definedName>
    <definedName name="x" localSheetId="18" hidden="1">{#N/A,#N/A,FALSE,"FY97";#N/A,#N/A,FALSE,"FY98";#N/A,#N/A,FALSE,"FY99";#N/A,#N/A,FALSE,"FY00";#N/A,#N/A,FALSE,"FY01"}</definedName>
    <definedName name="x" localSheetId="19" hidden="1">{#N/A,#N/A,FALSE,"FY97";#N/A,#N/A,FALSE,"FY98";#N/A,#N/A,FALSE,"FY99";#N/A,#N/A,FALSE,"FY00";#N/A,#N/A,FALSE,"FY01"}</definedName>
    <definedName name="x" localSheetId="17"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 localSheetId="4" hidden="1">{#N/A,#N/A,FALSE,"FY97";#N/A,#N/A,FALSE,"FY98";#N/A,#N/A,FALSE,"FY99";#N/A,#N/A,FALSE,"FY00";#N/A,#N/A,FALSE,"FY01"}</definedName>
    <definedName name="x" localSheetId="3" hidden="1">{#N/A,#N/A,FALSE,"FY97";#N/A,#N/A,FALSE,"FY98";#N/A,#N/A,FALSE,"FY99";#N/A,#N/A,FALSE,"FY00";#N/A,#N/A,FALSE,"FY01"}</definedName>
    <definedName name="xyz" localSheetId="5" hidden="1">{"histincome",#N/A,FALSE,"hyfins";"closing balance",#N/A,FALSE,"hyfins"}</definedName>
    <definedName name="xyz" localSheetId="13" hidden="1">{"histincome",#N/A,FALSE,"hyfins";"closing balance",#N/A,FALSE,"hyfins"}</definedName>
    <definedName name="xyz" localSheetId="2" hidden="1">{"histincome",#N/A,FALSE,"hyfins";"closing balance",#N/A,FALSE,"hyfins"}</definedName>
    <definedName name="xyz" localSheetId="18" hidden="1">{"histincome",#N/A,FALSE,"hyfins";"closing balance",#N/A,FALSE,"hyfins"}</definedName>
    <definedName name="xyz" localSheetId="19" hidden="1">{"histincome",#N/A,FALSE,"hyfins";"closing balance",#N/A,FALSE,"hyfins"}</definedName>
    <definedName name="xyz" localSheetId="17"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xyz" localSheetId="4" hidden="1">{"histincome",#N/A,FALSE,"hyfins";"closing balance",#N/A,FALSE,"hyfins"}</definedName>
    <definedName name="xyz" localSheetId="3" hidden="1">{"histincome",#N/A,FALSE,"hyfins";"closing balance",#N/A,FALSE,"hyfins"}</definedName>
    <definedName name="Z_0ED1E0EB_DE2C_11D2_B938_00C04F5826AB_.wvu.PrintArea" localSheetId="5" hidden="1">#REF!</definedName>
    <definedName name="Z_0ED1E0EB_DE2C_11D2_B938_00C04F5826AB_.wvu.PrintArea" localSheetId="18" hidden="1">#REF!</definedName>
    <definedName name="Z_0ED1E0EB_DE2C_11D2_B938_00C04F5826AB_.wvu.PrintArea" localSheetId="19" hidden="1">#REF!</definedName>
    <definedName name="Z_0ED1E0EB_DE2C_11D2_B938_00C04F5826AB_.wvu.PrintArea" localSheetId="17" hidden="1">#REF!</definedName>
    <definedName name="Z_0ED1E0EB_DE2C_11D2_B938_00C04F5826AB_.wvu.PrintArea" localSheetId="1" hidden="1">#REF!</definedName>
    <definedName name="Z_0ED1E0EB_DE2C_11D2_B938_00C04F5826AB_.wvu.PrintArea" localSheetId="4" hidden="1">#REF!</definedName>
    <definedName name="Z_0EDF2572_F2C1_11D2_926B_00C04F5F225D_.wvu.PrintArea" localSheetId="5" hidden="1">#REF!</definedName>
    <definedName name="Z_0EDF2572_F2C1_11D2_926B_00C04F5F225D_.wvu.PrintArea" localSheetId="18" hidden="1">#REF!</definedName>
    <definedName name="Z_0EDF2572_F2C1_11D2_926B_00C04F5F225D_.wvu.PrintArea" localSheetId="19" hidden="1">#REF!</definedName>
    <definedName name="Z_0EDF2572_F2C1_11D2_926B_00C04F5F225D_.wvu.PrintArea" localSheetId="17" hidden="1">#REF!</definedName>
    <definedName name="Z_0EDF2572_F2C1_11D2_926B_00C04F5F225D_.wvu.PrintArea" localSheetId="1" hidden="1">#REF!</definedName>
    <definedName name="Z_0EDF2572_F2C1_11D2_926B_00C04F5F225D_.wvu.PrintArea" localSheetId="4" hidden="1">#REF!</definedName>
    <definedName name="Z_11F9FE5D_DD66_11D2_925D_00C04F5F225D_.wvu.PrintArea" localSheetId="5" hidden="1">#REF!</definedName>
    <definedName name="Z_11F9FE5D_DD66_11D2_925D_00C04F5F225D_.wvu.PrintArea" localSheetId="18" hidden="1">#REF!</definedName>
    <definedName name="Z_11F9FE5D_DD66_11D2_925D_00C04F5F225D_.wvu.PrintArea" localSheetId="17" hidden="1">#REF!</definedName>
    <definedName name="Z_11F9FE5D_DD66_11D2_925D_00C04F5F225D_.wvu.PrintArea" localSheetId="1" hidden="1">#REF!</definedName>
    <definedName name="Z_11F9FE5D_DD66_11D2_925D_00C04F5F225D_.wvu.PrintArea" localSheetId="4" hidden="1">#REF!</definedName>
    <definedName name="Z_16754C5B_0808_11D3_B965_00C04F5826AB_.wvu.PrintArea" localSheetId="5" hidden="1">#REF!</definedName>
    <definedName name="Z_16754C5B_0808_11D3_B965_00C04F5826AB_.wvu.PrintArea" localSheetId="18" hidden="1">#REF!</definedName>
    <definedName name="Z_16754C5B_0808_11D3_B965_00C04F5826AB_.wvu.PrintArea" localSheetId="17" hidden="1">#REF!</definedName>
    <definedName name="Z_16754C5B_0808_11D3_B965_00C04F5826AB_.wvu.PrintArea" localSheetId="1" hidden="1">#REF!</definedName>
    <definedName name="Z_16754C5B_0808_11D3_B965_00C04F5826AB_.wvu.PrintArea" localSheetId="4" hidden="1">#REF!</definedName>
    <definedName name="Z_19A07FCD_0D47_11D3_B969_00C04F582879_.wvu.PrintArea" localSheetId="5" hidden="1">#REF!</definedName>
    <definedName name="Z_19A07FCD_0D47_11D3_B969_00C04F582879_.wvu.PrintArea" localSheetId="18" hidden="1">#REF!</definedName>
    <definedName name="Z_19A07FCD_0D47_11D3_B969_00C04F582879_.wvu.PrintArea" localSheetId="17" hidden="1">#REF!</definedName>
    <definedName name="Z_19A07FCD_0D47_11D3_B969_00C04F582879_.wvu.PrintArea" localSheetId="1" hidden="1">#REF!</definedName>
    <definedName name="Z_19A07FCD_0D47_11D3_B969_00C04F582879_.wvu.PrintArea" localSheetId="4" hidden="1">#REF!</definedName>
    <definedName name="Z_1D7323BC_F695_11D2_9270_00C04F5F225D_.wvu.PrintArea" localSheetId="5" hidden="1">#REF!</definedName>
    <definedName name="Z_1D7323BC_F695_11D2_9270_00C04F5F225D_.wvu.PrintArea" localSheetId="18" hidden="1">#REF!</definedName>
    <definedName name="Z_1D7323BC_F695_11D2_9270_00C04F5F225D_.wvu.PrintArea" localSheetId="17" hidden="1">#REF!</definedName>
    <definedName name="Z_1D7323BC_F695_11D2_9270_00C04F5F225D_.wvu.PrintArea" localSheetId="1" hidden="1">#REF!</definedName>
    <definedName name="Z_1D7323BC_F695_11D2_9270_00C04F5F225D_.wvu.PrintArea" localSheetId="4" hidden="1">#REF!</definedName>
    <definedName name="Z_2369292A_F429_11D2_B94E_00C04F5826AB_.wvu.PrintArea" localSheetId="5" hidden="1">#REF!</definedName>
    <definedName name="Z_2369292A_F429_11D2_B94E_00C04F5826AB_.wvu.PrintArea" localSheetId="18" hidden="1">#REF!</definedName>
    <definedName name="Z_2369292A_F429_11D2_B94E_00C04F5826AB_.wvu.PrintArea" localSheetId="17" hidden="1">#REF!</definedName>
    <definedName name="Z_2369292A_F429_11D2_B94E_00C04F5826AB_.wvu.PrintArea" localSheetId="1" hidden="1">#REF!</definedName>
    <definedName name="Z_2369292A_F429_11D2_B94E_00C04F5826AB_.wvu.PrintArea" localSheetId="4" hidden="1">#REF!</definedName>
    <definedName name="Z_2D4BBD51_E78F_11D2_B93F_00C04F5826AB_.wvu.PrintArea" localSheetId="5" hidden="1">#REF!</definedName>
    <definedName name="Z_2D4BBD51_E78F_11D2_B93F_00C04F5826AB_.wvu.PrintArea" localSheetId="18" hidden="1">#REF!</definedName>
    <definedName name="Z_2D4BBD51_E78F_11D2_B93F_00C04F5826AB_.wvu.PrintArea" localSheetId="17" hidden="1">#REF!</definedName>
    <definedName name="Z_2D4BBD51_E78F_11D2_B93F_00C04F5826AB_.wvu.PrintArea" localSheetId="1" hidden="1">#REF!</definedName>
    <definedName name="Z_2D4BBD51_E78F_11D2_B93F_00C04F5826AB_.wvu.PrintArea" localSheetId="4" hidden="1">#REF!</definedName>
    <definedName name="Z_2E8248AF_0C95_11D3_B968_00C04F5826AB_.wvu.PrintArea" localSheetId="5" hidden="1">#REF!</definedName>
    <definedName name="Z_2E8248AF_0C95_11D3_B968_00C04F5826AB_.wvu.PrintArea" localSheetId="18" hidden="1">#REF!</definedName>
    <definedName name="Z_2E8248AF_0C95_11D3_B968_00C04F5826AB_.wvu.PrintArea" localSheetId="17" hidden="1">#REF!</definedName>
    <definedName name="Z_2E8248AF_0C95_11D3_B968_00C04F5826AB_.wvu.PrintArea" localSheetId="1" hidden="1">#REF!</definedName>
    <definedName name="Z_2E8248AF_0C95_11D3_B968_00C04F5826AB_.wvu.PrintArea" localSheetId="4" hidden="1">#REF!</definedName>
    <definedName name="Z_338AB5B2_F1BA_11D2_B949_00C04F5826AB_.wvu.PrintArea" localSheetId="5" hidden="1">#REF!</definedName>
    <definedName name="Z_338AB5B2_F1BA_11D2_B949_00C04F5826AB_.wvu.PrintArea" localSheetId="18" hidden="1">#REF!</definedName>
    <definedName name="Z_338AB5B2_F1BA_11D2_B949_00C04F5826AB_.wvu.PrintArea" localSheetId="17" hidden="1">#REF!</definedName>
    <definedName name="Z_338AB5B2_F1BA_11D2_B949_00C04F5826AB_.wvu.PrintArea" localSheetId="1" hidden="1">#REF!</definedName>
    <definedName name="Z_338AB5B2_F1BA_11D2_B949_00C04F5826AB_.wvu.PrintArea" localSheetId="4" hidden="1">#REF!</definedName>
    <definedName name="Z_34B767E5_0728_11D3_B964_00C04F5826AB_.wvu.PrintArea" localSheetId="5" hidden="1">#REF!</definedName>
    <definedName name="Z_34B767E5_0728_11D3_B964_00C04F5826AB_.wvu.PrintArea" localSheetId="18" hidden="1">#REF!</definedName>
    <definedName name="Z_34B767E5_0728_11D3_B964_00C04F5826AB_.wvu.PrintArea" localSheetId="17" hidden="1">#REF!</definedName>
    <definedName name="Z_34B767E5_0728_11D3_B964_00C04F5826AB_.wvu.PrintArea" localSheetId="1" hidden="1">#REF!</definedName>
    <definedName name="Z_34B767E5_0728_11D3_B964_00C04F5826AB_.wvu.PrintArea" localSheetId="4" hidden="1">#REF!</definedName>
    <definedName name="Z_374751BD_0A3F_11D3_B967_00C04F5826AB_.wvu.PrintArea" localSheetId="5" hidden="1">#REF!</definedName>
    <definedName name="Z_374751BD_0A3F_11D3_B967_00C04F5826AB_.wvu.PrintArea" localSheetId="18" hidden="1">#REF!</definedName>
    <definedName name="Z_374751BD_0A3F_11D3_B967_00C04F5826AB_.wvu.PrintArea" localSheetId="17" hidden="1">#REF!</definedName>
    <definedName name="Z_374751BD_0A3F_11D3_B967_00C04F5826AB_.wvu.PrintArea" localSheetId="1" hidden="1">#REF!</definedName>
    <definedName name="Z_374751BD_0A3F_11D3_B967_00C04F5826AB_.wvu.PrintArea" localSheetId="4" hidden="1">#REF!</definedName>
    <definedName name="Z_4770041C_F430_11D2_B94E_00C04F5826AB_.wvu.PrintArea" localSheetId="5" hidden="1">#REF!</definedName>
    <definedName name="Z_4770041C_F430_11D2_B94E_00C04F5826AB_.wvu.PrintArea" localSheetId="18" hidden="1">#REF!</definedName>
    <definedName name="Z_4770041C_F430_11D2_B94E_00C04F5826AB_.wvu.PrintArea" localSheetId="17" hidden="1">#REF!</definedName>
    <definedName name="Z_4770041C_F430_11D2_B94E_00C04F5826AB_.wvu.PrintArea" localSheetId="1" hidden="1">#REF!</definedName>
    <definedName name="Z_4770041C_F430_11D2_B94E_00C04F5826AB_.wvu.PrintArea" localSheetId="4" hidden="1">#REF!</definedName>
    <definedName name="Z_4E54E25B_F83D_11D2_B951_00C04F582879_.wvu.PrintArea" localSheetId="5" hidden="1">#REF!</definedName>
    <definedName name="Z_4E54E25B_F83D_11D2_B951_00C04F582879_.wvu.PrintArea" localSheetId="18" hidden="1">#REF!</definedName>
    <definedName name="Z_4E54E25B_F83D_11D2_B951_00C04F582879_.wvu.PrintArea" localSheetId="17" hidden="1">#REF!</definedName>
    <definedName name="Z_4E54E25B_F83D_11D2_B951_00C04F582879_.wvu.PrintArea" localSheetId="1" hidden="1">#REF!</definedName>
    <definedName name="Z_4E54E25B_F83D_11D2_B951_00C04F582879_.wvu.PrintArea" localSheetId="4" hidden="1">#REF!</definedName>
    <definedName name="Z_515AEF27_F40F_11D2_B94D_00C04F5826AB_.wvu.PrintArea" localSheetId="5" hidden="1">#REF!</definedName>
    <definedName name="Z_515AEF27_F40F_11D2_B94D_00C04F5826AB_.wvu.PrintArea" localSheetId="18" hidden="1">#REF!</definedName>
    <definedName name="Z_515AEF27_F40F_11D2_B94D_00C04F5826AB_.wvu.PrintArea" localSheetId="17" hidden="1">#REF!</definedName>
    <definedName name="Z_515AEF27_F40F_11D2_B94D_00C04F5826AB_.wvu.PrintArea" localSheetId="1" hidden="1">#REF!</definedName>
    <definedName name="Z_515AEF27_F40F_11D2_B94D_00C04F5826AB_.wvu.PrintArea" localSheetId="4" hidden="1">#REF!</definedName>
    <definedName name="Z_55834EDC_F6B0_11D2_9270_00C04F5F225D_.wvu.PrintArea" localSheetId="5" hidden="1">#REF!</definedName>
    <definedName name="Z_55834EDC_F6B0_11D2_9270_00C04F5F225D_.wvu.PrintArea" localSheetId="18" hidden="1">#REF!</definedName>
    <definedName name="Z_55834EDC_F6B0_11D2_9270_00C04F5F225D_.wvu.PrintArea" localSheetId="17" hidden="1">#REF!</definedName>
    <definedName name="Z_55834EDC_F6B0_11D2_9270_00C04F5F225D_.wvu.PrintArea" localSheetId="1" hidden="1">#REF!</definedName>
    <definedName name="Z_55834EDC_F6B0_11D2_9270_00C04F5F225D_.wvu.PrintArea" localSheetId="4" hidden="1">#REF!</definedName>
    <definedName name="Z_5ADE4FB4_DB2F_11D2_B934_00C04F5826AB_.wvu.PrintArea" localSheetId="5" hidden="1">#REF!</definedName>
    <definedName name="Z_5ADE4FB4_DB2F_11D2_B934_00C04F5826AB_.wvu.PrintArea" localSheetId="18" hidden="1">#REF!</definedName>
    <definedName name="Z_5ADE4FB4_DB2F_11D2_B934_00C04F5826AB_.wvu.PrintArea" localSheetId="17" hidden="1">#REF!</definedName>
    <definedName name="Z_5ADE4FB4_DB2F_11D2_B934_00C04F5826AB_.wvu.PrintArea" localSheetId="1" hidden="1">#REF!</definedName>
    <definedName name="Z_5ADE4FB4_DB2F_11D2_B934_00C04F5826AB_.wvu.PrintArea" localSheetId="4" hidden="1">#REF!</definedName>
    <definedName name="Z_5D4EE358_F74B_11D2_B950_00C04F582879_.wvu.PrintArea" localSheetId="5" hidden="1">#REF!</definedName>
    <definedName name="Z_5D4EE358_F74B_11D2_B950_00C04F582879_.wvu.PrintArea" localSheetId="18" hidden="1">#REF!</definedName>
    <definedName name="Z_5D4EE358_F74B_11D2_B950_00C04F582879_.wvu.PrintArea" localSheetId="17" hidden="1">#REF!</definedName>
    <definedName name="Z_5D4EE358_F74B_11D2_B950_00C04F582879_.wvu.PrintArea" localSheetId="1" hidden="1">#REF!</definedName>
    <definedName name="Z_5D4EE358_F74B_11D2_B950_00C04F582879_.wvu.PrintArea" localSheetId="4" hidden="1">#REF!</definedName>
    <definedName name="Z_5E8B326E_DD59_11D2_B937_00C04F5826AB_.wvu.PrintArea" localSheetId="5" hidden="1">#REF!</definedName>
    <definedName name="Z_5E8B326E_DD59_11D2_B937_00C04F5826AB_.wvu.PrintArea" localSheetId="18" hidden="1">#REF!</definedName>
    <definedName name="Z_5E8B326E_DD59_11D2_B937_00C04F5826AB_.wvu.PrintArea" localSheetId="17" hidden="1">#REF!</definedName>
    <definedName name="Z_5E8B326E_DD59_11D2_B937_00C04F5826AB_.wvu.PrintArea" localSheetId="1" hidden="1">#REF!</definedName>
    <definedName name="Z_5E8B326E_DD59_11D2_B937_00C04F5826AB_.wvu.PrintArea" localSheetId="4" hidden="1">#REF!</definedName>
    <definedName name="Z_5E8B32AD_DD59_11D2_B937_00C04F5826AB_.wvu.PrintArea" localSheetId="5" hidden="1">#REF!</definedName>
    <definedName name="Z_5E8B32AD_DD59_11D2_B937_00C04F5826AB_.wvu.PrintArea" localSheetId="18" hidden="1">#REF!</definedName>
    <definedName name="Z_5E8B32AD_DD59_11D2_B937_00C04F5826AB_.wvu.PrintArea" localSheetId="17" hidden="1">#REF!</definedName>
    <definedName name="Z_5E8B32AD_DD59_11D2_B937_00C04F5826AB_.wvu.PrintArea" localSheetId="1" hidden="1">#REF!</definedName>
    <definedName name="Z_5E8B32AD_DD59_11D2_B937_00C04F5826AB_.wvu.PrintArea" localSheetId="4" hidden="1">#REF!</definedName>
    <definedName name="Z_6042F49B_080C_11D3_B965_00C04F5826AB_.wvu.PrintArea" localSheetId="5" hidden="1">#REF!</definedName>
    <definedName name="Z_6042F49B_080C_11D3_B965_00C04F5826AB_.wvu.PrintArea" localSheetId="18" hidden="1">#REF!</definedName>
    <definedName name="Z_6042F49B_080C_11D3_B965_00C04F5826AB_.wvu.PrintArea" localSheetId="17" hidden="1">#REF!</definedName>
    <definedName name="Z_6042F49B_080C_11D3_B965_00C04F5826AB_.wvu.PrintArea" localSheetId="1" hidden="1">#REF!</definedName>
    <definedName name="Z_6042F49B_080C_11D3_B965_00C04F5826AB_.wvu.PrintArea" localSheetId="4" hidden="1">#REF!</definedName>
    <definedName name="Z_65C45D10_F349_11D2_926C_00C04F5F225D_.wvu.PrintArea" localSheetId="5" hidden="1">#REF!</definedName>
    <definedName name="Z_65C45D10_F349_11D2_926C_00C04F5F225D_.wvu.PrintArea" localSheetId="18" hidden="1">#REF!</definedName>
    <definedName name="Z_65C45D10_F349_11D2_926C_00C04F5F225D_.wvu.PrintArea" localSheetId="17" hidden="1">#REF!</definedName>
    <definedName name="Z_65C45D10_F349_11D2_926C_00C04F5F225D_.wvu.PrintArea" localSheetId="1" hidden="1">#REF!</definedName>
    <definedName name="Z_65C45D10_F349_11D2_926C_00C04F5F225D_.wvu.PrintArea" localSheetId="4" hidden="1">#REF!</definedName>
    <definedName name="Z_65C45D53_F349_11D2_926C_00C04F5F225D_.wvu.PrintArea" localSheetId="5" hidden="1">#REF!</definedName>
    <definedName name="Z_65C45D53_F349_11D2_926C_00C04F5F225D_.wvu.PrintArea" localSheetId="18" hidden="1">#REF!</definedName>
    <definedName name="Z_65C45D53_F349_11D2_926C_00C04F5F225D_.wvu.PrintArea" localSheetId="17" hidden="1">#REF!</definedName>
    <definedName name="Z_65C45D53_F349_11D2_926C_00C04F5F225D_.wvu.PrintArea" localSheetId="1" hidden="1">#REF!</definedName>
    <definedName name="Z_65C45D53_F349_11D2_926C_00C04F5F225D_.wvu.PrintArea" localSheetId="4" hidden="1">#REF!</definedName>
    <definedName name="Z_6C9C16C8_DC99_11D2_B936_00C04F5826AB_.wvu.PrintArea" localSheetId="5" hidden="1">#REF!</definedName>
    <definedName name="Z_6C9C16C8_DC99_11D2_B936_00C04F5826AB_.wvu.PrintArea" localSheetId="18" hidden="1">#REF!</definedName>
    <definedName name="Z_6C9C16C8_DC99_11D2_B936_00C04F5826AB_.wvu.PrintArea" localSheetId="17" hidden="1">#REF!</definedName>
    <definedName name="Z_6C9C16C8_DC99_11D2_B936_00C04F5826AB_.wvu.PrintArea" localSheetId="1" hidden="1">#REF!</definedName>
    <definedName name="Z_6C9C16C8_DC99_11D2_B936_00C04F5826AB_.wvu.PrintArea" localSheetId="4" hidden="1">#REF!</definedName>
    <definedName name="Z_6CB243F4_ED2D_11D2_B946_00C04F5826AB_.wvu.PrintArea" localSheetId="5" hidden="1">#REF!</definedName>
    <definedName name="Z_6CB243F4_ED2D_11D2_B946_00C04F5826AB_.wvu.PrintArea" localSheetId="18" hidden="1">#REF!</definedName>
    <definedName name="Z_6CB243F4_ED2D_11D2_B946_00C04F5826AB_.wvu.PrintArea" localSheetId="17" hidden="1">#REF!</definedName>
    <definedName name="Z_6CB243F4_ED2D_11D2_B946_00C04F5826AB_.wvu.PrintArea" localSheetId="1" hidden="1">#REF!</definedName>
    <definedName name="Z_6CB243F4_ED2D_11D2_B946_00C04F5826AB_.wvu.PrintArea" localSheetId="4" hidden="1">#REF!</definedName>
    <definedName name="Z_70A4360D_D1BF_11D2_B92A_00C04F5826AB_.wvu.PrintArea" localSheetId="5" hidden="1">#REF!</definedName>
    <definedName name="Z_70A4360D_D1BF_11D2_B92A_00C04F5826AB_.wvu.PrintArea" localSheetId="18" hidden="1">#REF!</definedName>
    <definedName name="Z_70A4360D_D1BF_11D2_B92A_00C04F5826AB_.wvu.PrintArea" localSheetId="17" hidden="1">#REF!</definedName>
    <definedName name="Z_70A4360D_D1BF_11D2_B92A_00C04F5826AB_.wvu.PrintArea" localSheetId="1" hidden="1">#REF!</definedName>
    <definedName name="Z_70A4360D_D1BF_11D2_B92A_00C04F5826AB_.wvu.PrintArea" localSheetId="4" hidden="1">#REF!</definedName>
    <definedName name="Z_78D9A7EE_F34E_11D2_B94B_00C04F5826AB_.wvu.PrintArea" localSheetId="5" hidden="1">#REF!</definedName>
    <definedName name="Z_78D9A7EE_F34E_11D2_B94B_00C04F5826AB_.wvu.PrintArea" localSheetId="18" hidden="1">#REF!</definedName>
    <definedName name="Z_78D9A7EE_F34E_11D2_B94B_00C04F5826AB_.wvu.PrintArea" localSheetId="17" hidden="1">#REF!</definedName>
    <definedName name="Z_78D9A7EE_F34E_11D2_B94B_00C04F5826AB_.wvu.PrintArea" localSheetId="1" hidden="1">#REF!</definedName>
    <definedName name="Z_78D9A7EE_F34E_11D2_B94B_00C04F5826AB_.wvu.PrintArea" localSheetId="4" hidden="1">#REF!</definedName>
    <definedName name="Z_85241E64_F1D6_11D2_B949_00C04F5826AB_.wvu.PrintArea" localSheetId="5" hidden="1">#REF!</definedName>
    <definedName name="Z_85241E64_F1D6_11D2_B949_00C04F5826AB_.wvu.PrintArea" localSheetId="18" hidden="1">#REF!</definedName>
    <definedName name="Z_85241E64_F1D6_11D2_B949_00C04F5826AB_.wvu.PrintArea" localSheetId="17" hidden="1">#REF!</definedName>
    <definedName name="Z_85241E64_F1D6_11D2_B949_00C04F5826AB_.wvu.PrintArea" localSheetId="1" hidden="1">#REF!</definedName>
    <definedName name="Z_85241E64_F1D6_11D2_B949_00C04F5826AB_.wvu.PrintArea" localSheetId="4" hidden="1">#REF!</definedName>
    <definedName name="Z_8E2C2973_08AE_11D3_B966_00C04F5826AB_.wvu.PrintArea" localSheetId="5" hidden="1">#REF!</definedName>
    <definedName name="Z_8E2C2973_08AE_11D3_B966_00C04F5826AB_.wvu.PrintArea" localSheetId="18" hidden="1">#REF!</definedName>
    <definedName name="Z_8E2C2973_08AE_11D3_B966_00C04F5826AB_.wvu.PrintArea" localSheetId="17" hidden="1">#REF!</definedName>
    <definedName name="Z_8E2C2973_08AE_11D3_B966_00C04F5826AB_.wvu.PrintArea" localSheetId="1" hidden="1">#REF!</definedName>
    <definedName name="Z_8E2C2973_08AE_11D3_B966_00C04F5826AB_.wvu.PrintArea" localSheetId="4" hidden="1">#REF!</definedName>
    <definedName name="Z_8F7CF4F4_DC05_11D2_B935_00C04F5826AB_.wvu.PrintArea" localSheetId="5" hidden="1">#REF!</definedName>
    <definedName name="Z_8F7CF4F4_DC05_11D2_B935_00C04F5826AB_.wvu.PrintArea" localSheetId="18" hidden="1">#REF!</definedName>
    <definedName name="Z_8F7CF4F4_DC05_11D2_B935_00C04F5826AB_.wvu.PrintArea" localSheetId="17" hidden="1">#REF!</definedName>
    <definedName name="Z_8F7CF4F4_DC05_11D2_B935_00C04F5826AB_.wvu.PrintArea" localSheetId="1" hidden="1">#REF!</definedName>
    <definedName name="Z_8F7CF4F4_DC05_11D2_B935_00C04F5826AB_.wvu.PrintArea" localSheetId="4" hidden="1">#REF!</definedName>
    <definedName name="Z_8F7CF50A_DC05_11D2_B935_00C04F5826AB_.wvu.PrintArea" localSheetId="5" hidden="1">#REF!</definedName>
    <definedName name="Z_8F7CF50A_DC05_11D2_B935_00C04F5826AB_.wvu.PrintArea" localSheetId="18" hidden="1">#REF!</definedName>
    <definedName name="Z_8F7CF50A_DC05_11D2_B935_00C04F5826AB_.wvu.PrintArea" localSheetId="17" hidden="1">#REF!</definedName>
    <definedName name="Z_8F7CF50A_DC05_11D2_B935_00C04F5826AB_.wvu.PrintArea" localSheetId="1" hidden="1">#REF!</definedName>
    <definedName name="Z_8F7CF50A_DC05_11D2_B935_00C04F5826AB_.wvu.PrintArea" localSheetId="4" hidden="1">#REF!</definedName>
    <definedName name="Z_A73F022C_DBF0_11D2_B935_00C04F5826AB_.wvu.PrintArea" localSheetId="5" hidden="1">#REF!</definedName>
    <definedName name="Z_A73F022C_DBF0_11D2_B935_00C04F5826AB_.wvu.PrintArea" localSheetId="18" hidden="1">#REF!</definedName>
    <definedName name="Z_A73F022C_DBF0_11D2_B935_00C04F5826AB_.wvu.PrintArea" localSheetId="17" hidden="1">#REF!</definedName>
    <definedName name="Z_A73F022C_DBF0_11D2_B935_00C04F5826AB_.wvu.PrintArea" localSheetId="1" hidden="1">#REF!</definedName>
    <definedName name="Z_A73F022C_DBF0_11D2_B935_00C04F5826AB_.wvu.PrintArea" localSheetId="4" hidden="1">#REF!</definedName>
    <definedName name="Z_A73F0257_DBF0_11D2_B935_00C04F5826AB_.wvu.PrintArea" localSheetId="5" hidden="1">#REF!</definedName>
    <definedName name="Z_A73F0257_DBF0_11D2_B935_00C04F5826AB_.wvu.PrintArea" localSheetId="18" hidden="1">#REF!</definedName>
    <definedName name="Z_A73F0257_DBF0_11D2_B935_00C04F5826AB_.wvu.PrintArea" localSheetId="17" hidden="1">#REF!</definedName>
    <definedName name="Z_A73F0257_DBF0_11D2_B935_00C04F5826AB_.wvu.PrintArea" localSheetId="1" hidden="1">#REF!</definedName>
    <definedName name="Z_A73F0257_DBF0_11D2_B935_00C04F5826AB_.wvu.PrintArea" localSheetId="4" hidden="1">#REF!</definedName>
    <definedName name="Z_ABB84380_5919_11D2_BBB7_00104B2ACF13_.wvu.Rows" localSheetId="5" hidden="1">#REF!,#REF!,#REF!,#REF!</definedName>
    <definedName name="Z_ABB84380_5919_11D2_BBB7_00104B2ACF13_.wvu.Rows" localSheetId="18" hidden="1">#REF!,#REF!,#REF!,#REF!</definedName>
    <definedName name="Z_ABB84380_5919_11D2_BBB7_00104B2ACF13_.wvu.Rows" localSheetId="19" hidden="1">#REF!,#REF!,#REF!,#REF!</definedName>
    <definedName name="Z_ABB84380_5919_11D2_BBB7_00104B2ACF13_.wvu.Rows" localSheetId="17" hidden="1">#REF!,#REF!,#REF!,#REF!</definedName>
    <definedName name="Z_ABB84380_5919_11D2_BBB7_00104B2ACF13_.wvu.Rows" localSheetId="1" hidden="1">#REF!,#REF!,#REF!,#REF!</definedName>
    <definedName name="Z_ABB84380_5919_11D2_BBB7_00104B2ACF13_.wvu.Rows" localSheetId="4" hidden="1">#REF!,#REF!,#REF!,#REF!</definedName>
    <definedName name="Z_C1E23D69_F2CE_11D2_B94A_00C04F5826AB_.wvu.PrintArea" localSheetId="5" hidden="1">#REF!</definedName>
    <definedName name="Z_C1E23D69_F2CE_11D2_B94A_00C04F5826AB_.wvu.PrintArea" localSheetId="18" hidden="1">#REF!</definedName>
    <definedName name="Z_C1E23D69_F2CE_11D2_B94A_00C04F5826AB_.wvu.PrintArea" localSheetId="19" hidden="1">#REF!</definedName>
    <definedName name="Z_C1E23D69_F2CE_11D2_B94A_00C04F5826AB_.wvu.PrintArea" localSheetId="17" hidden="1">#REF!</definedName>
    <definedName name="Z_C1E23D69_F2CE_11D2_B94A_00C04F5826AB_.wvu.PrintArea" localSheetId="1" hidden="1">#REF!</definedName>
    <definedName name="Z_C1E23D69_F2CE_11D2_B94A_00C04F5826AB_.wvu.PrintArea" localSheetId="4" hidden="1">#REF!</definedName>
    <definedName name="Z_C5573F9A_F360_11D2_B94B_00C04F5826AB_.wvu.PrintArea" localSheetId="5" hidden="1">#REF!</definedName>
    <definedName name="Z_C5573F9A_F360_11D2_B94B_00C04F5826AB_.wvu.PrintArea" localSheetId="18" hidden="1">#REF!</definedName>
    <definedName name="Z_C5573F9A_F360_11D2_B94B_00C04F5826AB_.wvu.PrintArea" localSheetId="19" hidden="1">#REF!</definedName>
    <definedName name="Z_C5573F9A_F360_11D2_B94B_00C04F5826AB_.wvu.PrintArea" localSheetId="17" hidden="1">#REF!</definedName>
    <definedName name="Z_C5573F9A_F360_11D2_B94B_00C04F5826AB_.wvu.PrintArea" localSheetId="1" hidden="1">#REF!</definedName>
    <definedName name="Z_C5573F9A_F360_11D2_B94B_00C04F5826AB_.wvu.PrintArea" localSheetId="4" hidden="1">#REF!</definedName>
    <definedName name="Z_C5574037_F360_11D2_B94B_00C04F5826AB_.wvu.PrintArea" localSheetId="5" hidden="1">#REF!</definedName>
    <definedName name="Z_C5574037_F360_11D2_B94B_00C04F5826AB_.wvu.PrintArea" localSheetId="18" hidden="1">#REF!</definedName>
    <definedName name="Z_C5574037_F360_11D2_B94B_00C04F5826AB_.wvu.PrintArea" localSheetId="17" hidden="1">#REF!</definedName>
    <definedName name="Z_C5574037_F360_11D2_B94B_00C04F5826AB_.wvu.PrintArea" localSheetId="1" hidden="1">#REF!</definedName>
    <definedName name="Z_C5574037_F360_11D2_B94B_00C04F5826AB_.wvu.PrintArea" localSheetId="4" hidden="1">#REF!</definedName>
    <definedName name="Z_CD1F122B_F37D_11D2_B94B_00C04F5826AB_.wvu.PrintArea" localSheetId="5" hidden="1">#REF!</definedName>
    <definedName name="Z_CD1F122B_F37D_11D2_B94B_00C04F5826AB_.wvu.PrintArea" localSheetId="18" hidden="1">#REF!</definedName>
    <definedName name="Z_CD1F122B_F37D_11D2_B94B_00C04F5826AB_.wvu.PrintArea" localSheetId="17" hidden="1">#REF!</definedName>
    <definedName name="Z_CD1F122B_F37D_11D2_B94B_00C04F5826AB_.wvu.PrintArea" localSheetId="1" hidden="1">#REF!</definedName>
    <definedName name="Z_CD1F122B_F37D_11D2_B94B_00C04F5826AB_.wvu.PrintArea" localSheetId="4" hidden="1">#REF!</definedName>
    <definedName name="Z_CFDC8565_F290_11D2_B94A_00C04F5826AB_.wvu.PrintArea" localSheetId="5" hidden="1">#REF!</definedName>
    <definedName name="Z_CFDC8565_F290_11D2_B94A_00C04F5826AB_.wvu.PrintArea" localSheetId="18" hidden="1">#REF!</definedName>
    <definedName name="Z_CFDC8565_F290_11D2_B94A_00C04F5826AB_.wvu.PrintArea" localSheetId="17" hidden="1">#REF!</definedName>
    <definedName name="Z_CFDC8565_F290_11D2_B94A_00C04F5826AB_.wvu.PrintArea" localSheetId="1" hidden="1">#REF!</definedName>
    <definedName name="Z_CFDC8565_F290_11D2_B94A_00C04F5826AB_.wvu.PrintArea" localSheetId="4" hidden="1">#REF!</definedName>
    <definedName name="Z_CFE2687B_F433_11D2_926E_00C04F5F225D_.wvu.PrintArea" localSheetId="5" hidden="1">#REF!</definedName>
    <definedName name="Z_CFE2687B_F433_11D2_926E_00C04F5F225D_.wvu.PrintArea" localSheetId="18" hidden="1">#REF!</definedName>
    <definedName name="Z_CFE2687B_F433_11D2_926E_00C04F5F225D_.wvu.PrintArea" localSheetId="17" hidden="1">#REF!</definedName>
    <definedName name="Z_CFE2687B_F433_11D2_926E_00C04F5F225D_.wvu.PrintArea" localSheetId="1" hidden="1">#REF!</definedName>
    <definedName name="Z_CFE2687B_F433_11D2_926E_00C04F5F225D_.wvu.PrintArea" localSheetId="4" hidden="1">#REF!</definedName>
    <definedName name="Z_D24F4BCD_0D76_11D3_B969_00C04F5826AB_.wvu.PrintArea" localSheetId="5" hidden="1">#REF!</definedName>
    <definedName name="Z_D24F4BCD_0D76_11D3_B969_00C04F5826AB_.wvu.PrintArea" localSheetId="18" hidden="1">#REF!</definedName>
    <definedName name="Z_D24F4BCD_0D76_11D3_B969_00C04F5826AB_.wvu.PrintArea" localSheetId="17" hidden="1">#REF!</definedName>
    <definedName name="Z_D24F4BCD_0D76_11D3_B969_00C04F5826AB_.wvu.PrintArea" localSheetId="1" hidden="1">#REF!</definedName>
    <definedName name="Z_D24F4BCD_0D76_11D3_B969_00C04F5826AB_.wvu.PrintArea" localSheetId="4" hidden="1">#REF!</definedName>
    <definedName name="Z_D250B94D_123F_11D1_9C77_B72C6A03E447_.wvu.Rows" localSheetId="5" hidden="1">#REF!,#REF!,#REF!,#REF!,#REF!,#REF!,#REF!,#REF!</definedName>
    <definedName name="Z_D250B94D_123F_11D1_9C77_B72C6A03E447_.wvu.Rows" localSheetId="18" hidden="1">#REF!,#REF!,#REF!,#REF!,#REF!,#REF!,#REF!,#REF!</definedName>
    <definedName name="Z_D250B94D_123F_11D1_9C77_B72C6A03E447_.wvu.Rows" localSheetId="19" hidden="1">#REF!,#REF!,#REF!,#REF!,#REF!,#REF!,#REF!,#REF!</definedName>
    <definedName name="Z_D250B94D_123F_11D1_9C77_B72C6A03E447_.wvu.Rows" localSheetId="17" hidden="1">#REF!,#REF!,#REF!,#REF!,#REF!,#REF!,#REF!,#REF!</definedName>
    <definedName name="Z_D250B94D_123F_11D1_9C77_B72C6A03E447_.wvu.Rows" localSheetId="1" hidden="1">#REF!,#REF!,#REF!,#REF!,#REF!,#REF!,#REF!,#REF!</definedName>
    <definedName name="Z_D250B94D_123F_11D1_9C77_B72C6A03E447_.wvu.Rows" localSheetId="4" hidden="1">#REF!,#REF!,#REF!,#REF!,#REF!,#REF!,#REF!,#REF!</definedName>
    <definedName name="Z_D250B94E_123F_11D1_9C77_B72C6A03E447_.wvu.Rows" localSheetId="5" hidden="1">#REF!,#REF!,#REF!,#REF!,#REF!,#REF!,#REF!</definedName>
    <definedName name="Z_D250B94E_123F_11D1_9C77_B72C6A03E447_.wvu.Rows" localSheetId="18" hidden="1">#REF!,#REF!,#REF!,#REF!,#REF!,#REF!,#REF!</definedName>
    <definedName name="Z_D250B94E_123F_11D1_9C77_B72C6A03E447_.wvu.Rows" localSheetId="19" hidden="1">#REF!,#REF!,#REF!,#REF!,#REF!,#REF!,#REF!</definedName>
    <definedName name="Z_D250B94E_123F_11D1_9C77_B72C6A03E447_.wvu.Rows" localSheetId="17" hidden="1">#REF!,#REF!,#REF!,#REF!,#REF!,#REF!,#REF!</definedName>
    <definedName name="Z_D250B94E_123F_11D1_9C77_B72C6A03E447_.wvu.Rows" localSheetId="1" hidden="1">#REF!,#REF!,#REF!,#REF!,#REF!,#REF!,#REF!</definedName>
    <definedName name="Z_D250B94E_123F_11D1_9C77_B72C6A03E447_.wvu.Rows" localSheetId="4" hidden="1">#REF!,#REF!,#REF!,#REF!,#REF!,#REF!,#REF!</definedName>
    <definedName name="Z_D250B951_123F_11D1_9C77_B72C6A03E447_.wvu.Rows" localSheetId="5" hidden="1">#REF!,#REF!,#REF!,#REF!,#REF!</definedName>
    <definedName name="Z_D250B951_123F_11D1_9C77_B72C6A03E447_.wvu.Rows" localSheetId="18" hidden="1">#REF!,#REF!,#REF!,#REF!,#REF!</definedName>
    <definedName name="Z_D250B951_123F_11D1_9C77_B72C6A03E447_.wvu.Rows" localSheetId="19" hidden="1">#REF!,#REF!,#REF!,#REF!,#REF!</definedName>
    <definedName name="Z_D250B951_123F_11D1_9C77_B72C6A03E447_.wvu.Rows" localSheetId="17" hidden="1">#REF!,#REF!,#REF!,#REF!,#REF!</definedName>
    <definedName name="Z_D250B951_123F_11D1_9C77_B72C6A03E447_.wvu.Rows" localSheetId="1" hidden="1">#REF!,#REF!,#REF!,#REF!,#REF!</definedName>
    <definedName name="Z_D250B951_123F_11D1_9C77_B72C6A03E447_.wvu.Rows" localSheetId="4" hidden="1">#REF!,#REF!,#REF!,#REF!,#REF!</definedName>
    <definedName name="Z_D250B955_123F_11D1_9C77_B72C6A03E447_.wvu.Rows" localSheetId="5" hidden="1">#REF!,#REF!,#REF!,#REF!,#REF!</definedName>
    <definedName name="Z_D250B955_123F_11D1_9C77_B72C6A03E447_.wvu.Rows" localSheetId="18" hidden="1">#REF!,#REF!,#REF!,#REF!,#REF!</definedName>
    <definedName name="Z_D250B955_123F_11D1_9C77_B72C6A03E447_.wvu.Rows" localSheetId="19" hidden="1">#REF!,#REF!,#REF!,#REF!,#REF!</definedName>
    <definedName name="Z_D250B955_123F_11D1_9C77_B72C6A03E447_.wvu.Rows" localSheetId="17" hidden="1">#REF!,#REF!,#REF!,#REF!,#REF!</definedName>
    <definedName name="Z_D250B955_123F_11D1_9C77_B72C6A03E447_.wvu.Rows" localSheetId="1" hidden="1">#REF!,#REF!,#REF!,#REF!,#REF!</definedName>
    <definedName name="Z_D250B955_123F_11D1_9C77_B72C6A03E447_.wvu.Rows" localSheetId="4" hidden="1">#REF!,#REF!,#REF!,#REF!,#REF!</definedName>
    <definedName name="Z_D250B966_123F_11D1_9C77_B72C6A03E447_.wvu.Rows" localSheetId="5" hidden="1">#REF!,#REF!,#REF!,#REF!,#REF!</definedName>
    <definedName name="Z_D250B966_123F_11D1_9C77_B72C6A03E447_.wvu.Rows" localSheetId="18" hidden="1">#REF!,#REF!,#REF!,#REF!,#REF!</definedName>
    <definedName name="Z_D250B966_123F_11D1_9C77_B72C6A03E447_.wvu.Rows" localSheetId="19" hidden="1">#REF!,#REF!,#REF!,#REF!,#REF!</definedName>
    <definedName name="Z_D250B966_123F_11D1_9C77_B72C6A03E447_.wvu.Rows" localSheetId="17" hidden="1">#REF!,#REF!,#REF!,#REF!,#REF!</definedName>
    <definedName name="Z_D250B966_123F_11D1_9C77_B72C6A03E447_.wvu.Rows" localSheetId="1" hidden="1">#REF!,#REF!,#REF!,#REF!,#REF!</definedName>
    <definedName name="Z_D250B966_123F_11D1_9C77_B72C6A03E447_.wvu.Rows" localSheetId="4" hidden="1">#REF!,#REF!,#REF!,#REF!,#REF!</definedName>
    <definedName name="Z_D4CC0A83_DCC3_11D2_B936_00C04F5826AB_.wvu.PrintArea" localSheetId="5" hidden="1">#REF!</definedName>
    <definedName name="Z_D4CC0A83_DCC3_11D2_B936_00C04F5826AB_.wvu.PrintArea" localSheetId="18" hidden="1">#REF!</definedName>
    <definedName name="Z_D4CC0A83_DCC3_11D2_B936_00C04F5826AB_.wvu.PrintArea" localSheetId="19" hidden="1">#REF!</definedName>
    <definedName name="Z_D4CC0A83_DCC3_11D2_B936_00C04F5826AB_.wvu.PrintArea" localSheetId="17" hidden="1">#REF!</definedName>
    <definedName name="Z_D4CC0A83_DCC3_11D2_B936_00C04F5826AB_.wvu.PrintArea" localSheetId="1" hidden="1">#REF!</definedName>
    <definedName name="Z_D4CC0A83_DCC3_11D2_B936_00C04F5826AB_.wvu.PrintArea" localSheetId="4" hidden="1">#REF!</definedName>
    <definedName name="Z_D4CC0AB0_DCC3_11D2_B936_00C04F5826AB_.wvu.PrintArea" localSheetId="5" hidden="1">#REF!</definedName>
    <definedName name="Z_D4CC0AB0_DCC3_11D2_B936_00C04F5826AB_.wvu.PrintArea" localSheetId="18" hidden="1">#REF!</definedName>
    <definedName name="Z_D4CC0AB0_DCC3_11D2_B936_00C04F5826AB_.wvu.PrintArea" localSheetId="19" hidden="1">#REF!</definedName>
    <definedName name="Z_D4CC0AB0_DCC3_11D2_B936_00C04F5826AB_.wvu.PrintArea" localSheetId="17" hidden="1">#REF!</definedName>
    <definedName name="Z_D4CC0AB0_DCC3_11D2_B936_00C04F5826AB_.wvu.PrintArea" localSheetId="1" hidden="1">#REF!</definedName>
    <definedName name="Z_D4CC0AB0_DCC3_11D2_B936_00C04F5826AB_.wvu.PrintArea" localSheetId="4" hidden="1">#REF!</definedName>
    <definedName name="Z_D4CC0AE0_DCC3_11D2_B936_00C04F5826AB_.wvu.PrintArea" localSheetId="5" hidden="1">#REF!</definedName>
    <definedName name="Z_D4CC0AE0_DCC3_11D2_B936_00C04F5826AB_.wvu.PrintArea" localSheetId="18" hidden="1">#REF!</definedName>
    <definedName name="Z_D4CC0AE0_DCC3_11D2_B936_00C04F5826AB_.wvu.PrintArea" localSheetId="17" hidden="1">#REF!</definedName>
    <definedName name="Z_D4CC0AE0_DCC3_11D2_B936_00C04F5826AB_.wvu.PrintArea" localSheetId="1" hidden="1">#REF!</definedName>
    <definedName name="Z_D4CC0AE0_DCC3_11D2_B936_00C04F5826AB_.wvu.PrintArea" localSheetId="4" hidden="1">#REF!</definedName>
    <definedName name="Z_D4F64ACB_0A26_11D3_B967_00C04F5826AB_.wvu.PrintArea" localSheetId="5" hidden="1">#REF!</definedName>
    <definedName name="Z_D4F64ACB_0A26_11D3_B967_00C04F5826AB_.wvu.PrintArea" localSheetId="18" hidden="1">#REF!</definedName>
    <definedName name="Z_D4F64ACB_0A26_11D3_B967_00C04F5826AB_.wvu.PrintArea" localSheetId="17" hidden="1">#REF!</definedName>
    <definedName name="Z_D4F64ACB_0A26_11D3_B967_00C04F5826AB_.wvu.PrintArea" localSheetId="1" hidden="1">#REF!</definedName>
    <definedName name="Z_D4F64ACB_0A26_11D3_B967_00C04F5826AB_.wvu.PrintArea" localSheetId="4" hidden="1">#REF!</definedName>
    <definedName name="Z_DA5C128B_DD9F_11D2_B937_00C04F5826AB_.wvu.PrintArea" localSheetId="5" hidden="1">#REF!</definedName>
    <definedName name="Z_DA5C128B_DD9F_11D2_B937_00C04F5826AB_.wvu.PrintArea" localSheetId="18" hidden="1">#REF!</definedName>
    <definedName name="Z_DA5C128B_DD9F_11D2_B937_00C04F5826AB_.wvu.PrintArea" localSheetId="17" hidden="1">#REF!</definedName>
    <definedName name="Z_DA5C128B_DD9F_11D2_B937_00C04F5826AB_.wvu.PrintArea" localSheetId="1" hidden="1">#REF!</definedName>
    <definedName name="Z_DA5C128B_DD9F_11D2_B937_00C04F5826AB_.wvu.PrintArea" localSheetId="4" hidden="1">#REF!</definedName>
    <definedName name="Z_DED5673B_071B_11D3_B964_00C04F5826AB_.wvu.PrintArea" localSheetId="5" hidden="1">#REF!</definedName>
    <definedName name="Z_DED5673B_071B_11D3_B964_00C04F5826AB_.wvu.PrintArea" localSheetId="18" hidden="1">#REF!</definedName>
    <definedName name="Z_DED5673B_071B_11D3_B964_00C04F5826AB_.wvu.PrintArea" localSheetId="17" hidden="1">#REF!</definedName>
    <definedName name="Z_DED5673B_071B_11D3_B964_00C04F5826AB_.wvu.PrintArea" localSheetId="1" hidden="1">#REF!</definedName>
    <definedName name="Z_DED5673B_071B_11D3_B964_00C04F5826AB_.wvu.PrintArea" localSheetId="4" hidden="1">#REF!</definedName>
    <definedName name="Z_DED56759_071B_11D3_B964_00C04F5826AB_.wvu.PrintArea" localSheetId="5" hidden="1">#REF!</definedName>
    <definedName name="Z_DED56759_071B_11D3_B964_00C04F5826AB_.wvu.PrintArea" localSheetId="18" hidden="1">#REF!</definedName>
    <definedName name="Z_DED56759_071B_11D3_B964_00C04F5826AB_.wvu.PrintArea" localSheetId="17" hidden="1">#REF!</definedName>
    <definedName name="Z_DED56759_071B_11D3_B964_00C04F5826AB_.wvu.PrintArea" localSheetId="1" hidden="1">#REF!</definedName>
    <definedName name="Z_DED56759_071B_11D3_B964_00C04F5826AB_.wvu.PrintArea" localSheetId="4" hidden="1">#REF!</definedName>
    <definedName name="Z_DFA3EC7E_F2A1_11D2_B94A_00C04F5826AB_.wvu.PrintArea" localSheetId="5" hidden="1">#REF!</definedName>
    <definedName name="Z_DFA3EC7E_F2A1_11D2_B94A_00C04F5826AB_.wvu.PrintArea" localSheetId="18" hidden="1">#REF!</definedName>
    <definedName name="Z_DFA3EC7E_F2A1_11D2_B94A_00C04F5826AB_.wvu.PrintArea" localSheetId="17" hidden="1">#REF!</definedName>
    <definedName name="Z_DFA3EC7E_F2A1_11D2_B94A_00C04F5826AB_.wvu.PrintArea" localSheetId="1" hidden="1">#REF!</definedName>
    <definedName name="Z_DFA3EC7E_F2A1_11D2_B94A_00C04F5826AB_.wvu.PrintArea" localSheetId="4" hidden="1">#REF!</definedName>
    <definedName name="Z_E4F4E82B_E17E_11D2_B93A_00C04F5826AB_.wvu.PrintArea" localSheetId="5" hidden="1">#REF!</definedName>
    <definedName name="Z_E4F4E82B_E17E_11D2_B93A_00C04F5826AB_.wvu.PrintArea" localSheetId="18" hidden="1">#REF!</definedName>
    <definedName name="Z_E4F4E82B_E17E_11D2_B93A_00C04F5826AB_.wvu.PrintArea" localSheetId="17" hidden="1">#REF!</definedName>
    <definedName name="Z_E4F4E82B_E17E_11D2_B93A_00C04F5826AB_.wvu.PrintArea" localSheetId="1" hidden="1">#REF!</definedName>
    <definedName name="Z_E4F4E82B_E17E_11D2_B93A_00C04F5826AB_.wvu.PrintArea" localSheetId="4" hidden="1">#REF!</definedName>
    <definedName name="Z_E6414D44_F200_11D2_B949_00C04F5826AB_.wvu.PrintArea" localSheetId="5" hidden="1">#REF!</definedName>
    <definedName name="Z_E6414D44_F200_11D2_B949_00C04F5826AB_.wvu.PrintArea" localSheetId="18" hidden="1">#REF!</definedName>
    <definedName name="Z_E6414D44_F200_11D2_B949_00C04F5826AB_.wvu.PrintArea" localSheetId="17" hidden="1">#REF!</definedName>
    <definedName name="Z_E6414D44_F200_11D2_B949_00C04F5826AB_.wvu.PrintArea" localSheetId="1" hidden="1">#REF!</definedName>
    <definedName name="Z_E6414D44_F200_11D2_B949_00C04F5826AB_.wvu.PrintArea" localSheetId="4"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93" i="861" l="1"/>
  <c r="C93" i="861"/>
  <c r="D93" i="861"/>
  <c r="E93" i="861"/>
  <c r="F93" i="861"/>
  <c r="G93" i="861"/>
  <c r="H93" i="861"/>
  <c r="I93" i="861"/>
  <c r="J93" i="861"/>
  <c r="Q93" i="861"/>
  <c r="R93" i="861"/>
  <c r="B92" i="861"/>
  <c r="C92" i="861"/>
  <c r="D92" i="861"/>
  <c r="E92" i="861"/>
  <c r="F92" i="861"/>
  <c r="G92" i="861"/>
  <c r="H92" i="861"/>
  <c r="I92" i="861"/>
  <c r="J92" i="861"/>
  <c r="Q92" i="861"/>
  <c r="R92" i="861"/>
  <c r="B91" i="861"/>
  <c r="C91" i="861"/>
  <c r="D91" i="861"/>
  <c r="E91" i="861"/>
  <c r="F91" i="861"/>
  <c r="G91" i="861"/>
  <c r="H91" i="861"/>
  <c r="I91" i="861"/>
  <c r="J91" i="861"/>
  <c r="Q91" i="861"/>
  <c r="R91" i="861"/>
  <c r="B90" i="861"/>
  <c r="C90" i="861"/>
  <c r="D90" i="861"/>
  <c r="E90" i="861"/>
  <c r="F90" i="861"/>
  <c r="G90" i="861"/>
  <c r="H90" i="861"/>
  <c r="I90" i="861"/>
  <c r="J90" i="861"/>
  <c r="Q90" i="861"/>
  <c r="R90" i="861"/>
  <c r="B70" i="861"/>
  <c r="C70" i="861"/>
  <c r="D70" i="861"/>
  <c r="E70" i="861"/>
  <c r="F70" i="861"/>
  <c r="G70" i="861"/>
  <c r="H70" i="861"/>
  <c r="I70" i="861"/>
  <c r="J70" i="861"/>
  <c r="Q70" i="861"/>
  <c r="R70" i="861"/>
  <c r="B69" i="861"/>
  <c r="C69" i="861"/>
  <c r="D69" i="861"/>
  <c r="E69" i="861"/>
  <c r="F69" i="861"/>
  <c r="G69" i="861"/>
  <c r="H69" i="861"/>
  <c r="I69" i="861"/>
  <c r="J69" i="861"/>
  <c r="Q69" i="861"/>
  <c r="R69" i="861"/>
  <c r="R60" i="861"/>
  <c r="Q60" i="861"/>
  <c r="J60" i="861"/>
  <c r="I60" i="861"/>
  <c r="H60" i="861"/>
  <c r="G60" i="861"/>
  <c r="F60" i="861"/>
  <c r="E60" i="861"/>
  <c r="D60" i="861"/>
  <c r="C60" i="861"/>
  <c r="B60" i="861"/>
  <c r="R59" i="861"/>
  <c r="Q59" i="861"/>
  <c r="J59" i="861"/>
  <c r="I59" i="861"/>
  <c r="H59" i="861"/>
  <c r="G59" i="861"/>
  <c r="F59" i="861"/>
  <c r="E59" i="861"/>
  <c r="D59" i="861"/>
  <c r="C59" i="861"/>
  <c r="B59" i="861"/>
  <c r="R52" i="861"/>
  <c r="Q52" i="861"/>
  <c r="J52" i="861"/>
  <c r="I52" i="861"/>
  <c r="H52" i="861"/>
  <c r="G52" i="861"/>
  <c r="F52" i="861"/>
  <c r="E52" i="861"/>
  <c r="D52" i="861"/>
  <c r="C52" i="861"/>
  <c r="B52" i="861"/>
  <c r="B23" i="861"/>
  <c r="C23" i="861"/>
  <c r="D23" i="861"/>
  <c r="E23" i="861"/>
  <c r="F23" i="861"/>
  <c r="G23" i="861"/>
  <c r="H23" i="861"/>
  <c r="I23" i="861"/>
  <c r="J23" i="861"/>
  <c r="Q23" i="861"/>
  <c r="R23" i="861"/>
  <c r="R18" i="861"/>
  <c r="Q18" i="861"/>
  <c r="J18" i="861"/>
  <c r="I18" i="861"/>
  <c r="H18" i="861"/>
  <c r="G18" i="861"/>
  <c r="F18" i="861"/>
  <c r="E18" i="861"/>
  <c r="D18" i="861"/>
  <c r="C18" i="861"/>
  <c r="B18" i="861"/>
  <c r="R17" i="861"/>
  <c r="Q17" i="861"/>
  <c r="J17" i="861"/>
  <c r="I17" i="861"/>
  <c r="H17" i="861"/>
  <c r="G17" i="861"/>
  <c r="F17" i="861"/>
  <c r="E17" i="861"/>
  <c r="D17" i="861"/>
  <c r="C17" i="861"/>
  <c r="B17" i="861"/>
  <c r="R16" i="861"/>
  <c r="Q16" i="861"/>
  <c r="J16" i="861"/>
  <c r="I16" i="861"/>
  <c r="H16" i="861"/>
  <c r="G16" i="861"/>
  <c r="F16" i="861"/>
  <c r="E16" i="861"/>
  <c r="D16" i="861"/>
  <c r="C16" i="861"/>
  <c r="B16" i="861"/>
  <c r="S2" i="1413"/>
  <c r="S5" i="1413"/>
  <c r="T5" i="1413"/>
  <c r="U5" i="1413"/>
  <c r="V5" i="1413"/>
  <c r="W5" i="1413"/>
  <c r="X5" i="1413"/>
  <c r="Y5" i="1413"/>
  <c r="Z5" i="1413"/>
  <c r="AA5" i="1413"/>
  <c r="AB5" i="1413"/>
  <c r="AC5" i="1413"/>
  <c r="AD5" i="1413"/>
  <c r="G10" i="1413"/>
  <c r="G11" i="1413"/>
  <c r="G12" i="1413"/>
  <c r="G14" i="1413"/>
  <c r="G15" i="1413"/>
  <c r="G16" i="1413"/>
  <c r="G17" i="1413"/>
  <c r="G18" i="1413"/>
  <c r="G19" i="1413"/>
  <c r="G20" i="1413"/>
  <c r="S23" i="1413"/>
  <c r="G25" i="1413"/>
  <c r="G32" i="1413"/>
  <c r="G36" i="1413"/>
  <c r="G42" i="1413"/>
  <c r="G45" i="1413"/>
  <c r="S48" i="1413"/>
  <c r="G50" i="1413"/>
  <c r="G56" i="1413"/>
  <c r="G59" i="1413"/>
  <c r="G60" i="1413"/>
  <c r="G61" i="1413"/>
  <c r="G62" i="1413"/>
  <c r="G63" i="1413"/>
  <c r="G64" i="1413"/>
  <c r="G66" i="1413"/>
  <c r="R66" i="1413"/>
  <c r="G67" i="1413"/>
  <c r="G68" i="1413"/>
  <c r="G69" i="1413"/>
  <c r="G70" i="1413"/>
  <c r="G71" i="1413"/>
  <c r="G72" i="1413"/>
  <c r="G73" i="1413"/>
  <c r="G75" i="1413"/>
  <c r="Q75" i="1413"/>
  <c r="R75" i="1413"/>
  <c r="G76" i="1413"/>
  <c r="G77" i="1413"/>
  <c r="G78" i="1413"/>
  <c r="G79" i="1413"/>
  <c r="G80" i="1413"/>
  <c r="G81" i="1413"/>
  <c r="N5" i="861"/>
  <c r="B1440" i="64"/>
  <c r="E1437" i="64"/>
  <c r="B1451" i="64"/>
  <c r="CL1450" i="64"/>
  <c r="CK1450" i="64"/>
  <c r="CJ1450" i="64"/>
  <c r="CI1450" i="64"/>
  <c r="CH1450" i="64"/>
  <c r="CG1450" i="64"/>
  <c r="CF1450" i="64"/>
  <c r="CE1450" i="64"/>
  <c r="CD1450" i="64"/>
  <c r="CC1450" i="64"/>
  <c r="CB1450" i="64"/>
  <c r="CA1450" i="64"/>
  <c r="BZ1450" i="64"/>
  <c r="BY1450" i="64"/>
  <c r="BX1450" i="64"/>
  <c r="BW1450" i="64"/>
  <c r="BV1450" i="64"/>
  <c r="BU1450" i="64"/>
  <c r="BT1450" i="64"/>
  <c r="BS1450" i="64"/>
  <c r="BR1450" i="64"/>
  <c r="BQ1450" i="64"/>
  <c r="BP1450" i="64"/>
  <c r="BO1450" i="64"/>
  <c r="BN1450" i="64"/>
  <c r="BM1450" i="64"/>
  <c r="BL1450" i="64"/>
  <c r="BK1450" i="64"/>
  <c r="BJ1450" i="64"/>
  <c r="BI1450" i="64"/>
  <c r="BH1450" i="64"/>
  <c r="BG1450" i="64"/>
  <c r="BF1450" i="64"/>
  <c r="BE1450" i="64"/>
  <c r="BD1450" i="64"/>
  <c r="BC1450" i="64"/>
  <c r="BB1450" i="64"/>
  <c r="BA1450" i="64"/>
  <c r="AZ1450" i="64"/>
  <c r="AY1450" i="64"/>
  <c r="AX1450" i="64"/>
  <c r="AW1450" i="64"/>
  <c r="AV1450" i="64"/>
  <c r="AU1450" i="64"/>
  <c r="AT1450" i="64"/>
  <c r="AS1450" i="64"/>
  <c r="AR1450" i="64"/>
  <c r="AQ1450" i="64"/>
  <c r="AP1450" i="64"/>
  <c r="AO1450" i="64"/>
  <c r="AN1450" i="64"/>
  <c r="AM1450" i="64"/>
  <c r="AL1450" i="64"/>
  <c r="AK1450" i="64"/>
  <c r="AJ1450" i="64"/>
  <c r="AI1450" i="64"/>
  <c r="AH1450" i="64"/>
  <c r="AG1450" i="64"/>
  <c r="AF1450" i="64"/>
  <c r="AE1450" i="64"/>
  <c r="AD1450" i="64"/>
  <c r="AC1450" i="64"/>
  <c r="AB1450" i="64"/>
  <c r="AA1450" i="64"/>
  <c r="Z1450" i="64"/>
  <c r="Y1450" i="64"/>
  <c r="X1450" i="64"/>
  <c r="W1450" i="64"/>
  <c r="V1450" i="64"/>
  <c r="U1450" i="64"/>
  <c r="T1450" i="64"/>
  <c r="S1450" i="64"/>
  <c r="B1450" i="64"/>
  <c r="B1449" i="64"/>
  <c r="CL1448" i="64"/>
  <c r="CK1448" i="64"/>
  <c r="CJ1448" i="64"/>
  <c r="CI1448" i="64"/>
  <c r="CH1448" i="64"/>
  <c r="CG1448" i="64"/>
  <c r="CF1448" i="64"/>
  <c r="CE1448" i="64"/>
  <c r="CD1448" i="64"/>
  <c r="CC1448" i="64"/>
  <c r="CB1448" i="64"/>
  <c r="CA1448" i="64"/>
  <c r="BZ1448" i="64"/>
  <c r="BY1448" i="64"/>
  <c r="BX1448" i="64"/>
  <c r="BW1448" i="64"/>
  <c r="BV1448" i="64"/>
  <c r="BU1448" i="64"/>
  <c r="BT1448" i="64"/>
  <c r="BS1448" i="64"/>
  <c r="BR1448" i="64"/>
  <c r="BQ1448" i="64"/>
  <c r="BP1448" i="64"/>
  <c r="BO1448" i="64"/>
  <c r="BN1448" i="64"/>
  <c r="BM1448" i="64"/>
  <c r="BL1448" i="64"/>
  <c r="BK1448" i="64"/>
  <c r="BJ1448" i="64"/>
  <c r="BI1448" i="64"/>
  <c r="BH1448" i="64"/>
  <c r="BG1448" i="64"/>
  <c r="BF1448" i="64"/>
  <c r="BE1448" i="64"/>
  <c r="BD1448" i="64"/>
  <c r="BC1448" i="64"/>
  <c r="BB1448" i="64"/>
  <c r="BA1448" i="64"/>
  <c r="AZ1448" i="64"/>
  <c r="AY1448" i="64"/>
  <c r="AX1448" i="64"/>
  <c r="AW1448" i="64"/>
  <c r="AV1448" i="64"/>
  <c r="AU1448" i="64"/>
  <c r="AT1448" i="64"/>
  <c r="AS1448" i="64"/>
  <c r="AR1448" i="64"/>
  <c r="AQ1448" i="64"/>
  <c r="AP1448" i="64"/>
  <c r="AO1448" i="64"/>
  <c r="AN1448" i="64"/>
  <c r="AM1448" i="64"/>
  <c r="AL1448" i="64"/>
  <c r="AK1448" i="64"/>
  <c r="AJ1448" i="64"/>
  <c r="AI1448" i="64"/>
  <c r="AH1448" i="64"/>
  <c r="AG1448" i="64"/>
  <c r="AF1448" i="64"/>
  <c r="AE1448" i="64"/>
  <c r="AD1448" i="64"/>
  <c r="AC1448" i="64"/>
  <c r="AB1448" i="64"/>
  <c r="AA1448" i="64"/>
  <c r="Z1448" i="64"/>
  <c r="Y1448" i="64"/>
  <c r="X1448" i="64"/>
  <c r="W1448" i="64"/>
  <c r="V1448" i="64"/>
  <c r="U1448" i="64"/>
  <c r="T1448" i="64"/>
  <c r="S1448" i="64"/>
  <c r="B1448" i="64"/>
  <c r="B1447" i="64"/>
  <c r="B1446" i="64"/>
  <c r="B1445" i="64"/>
  <c r="B1444" i="64"/>
  <c r="G1443" i="64"/>
  <c r="G1442" i="64"/>
  <c r="G1441" i="64"/>
  <c r="G1440" i="64"/>
  <c r="B1438" i="64"/>
  <c r="G1439" i="64"/>
  <c r="G1438" i="64"/>
  <c r="B2384" i="64"/>
  <c r="B2378" i="64" s="1"/>
  <c r="B2376" i="64" s="1"/>
  <c r="E604" i="64"/>
  <c r="E1785" i="64"/>
  <c r="E1821" i="64"/>
  <c r="B78" i="64"/>
  <c r="T733" i="64"/>
  <c r="U733" i="64"/>
  <c r="V733" i="64"/>
  <c r="W733" i="64"/>
  <c r="X733" i="64"/>
  <c r="Y733" i="64"/>
  <c r="Z733" i="64"/>
  <c r="AA733" i="64"/>
  <c r="AB733" i="64"/>
  <c r="AC733" i="64"/>
  <c r="AD733" i="64"/>
  <c r="AE733" i="64"/>
  <c r="AF733" i="64"/>
  <c r="AG733" i="64"/>
  <c r="AH733" i="64"/>
  <c r="AI733" i="64"/>
  <c r="AJ733" i="64"/>
  <c r="AK733" i="64"/>
  <c r="AL733" i="64"/>
  <c r="AM733" i="64"/>
  <c r="AN733" i="64"/>
  <c r="AO733" i="64"/>
  <c r="AP733" i="64"/>
  <c r="AQ733" i="64"/>
  <c r="AR733" i="64"/>
  <c r="AS733" i="64"/>
  <c r="AT733" i="64"/>
  <c r="AU733" i="64"/>
  <c r="AV733" i="64"/>
  <c r="AW733" i="64"/>
  <c r="AX733" i="64"/>
  <c r="AY733" i="64"/>
  <c r="AZ733" i="64"/>
  <c r="BA733" i="64"/>
  <c r="BB733" i="64"/>
  <c r="BC733" i="64"/>
  <c r="BD733" i="64"/>
  <c r="BE733" i="64"/>
  <c r="BF733" i="64"/>
  <c r="BG733" i="64"/>
  <c r="BH733" i="64"/>
  <c r="BI733" i="64"/>
  <c r="BJ733" i="64"/>
  <c r="BK733" i="64"/>
  <c r="BL733" i="64"/>
  <c r="BM733" i="64"/>
  <c r="BN733" i="64"/>
  <c r="BO733" i="64"/>
  <c r="BP733" i="64"/>
  <c r="BQ733" i="64"/>
  <c r="BR733" i="64"/>
  <c r="BS733" i="64"/>
  <c r="BT733" i="64"/>
  <c r="BU733" i="64"/>
  <c r="BV733" i="64"/>
  <c r="BW733" i="64"/>
  <c r="BX733" i="64"/>
  <c r="BY733" i="64"/>
  <c r="BZ733" i="64"/>
  <c r="CA733" i="64"/>
  <c r="CB733" i="64"/>
  <c r="CC733" i="64"/>
  <c r="CD733" i="64"/>
  <c r="CE733" i="64"/>
  <c r="CF733" i="64"/>
  <c r="CG733" i="64"/>
  <c r="CH733" i="64"/>
  <c r="CI733" i="64"/>
  <c r="CJ733" i="64"/>
  <c r="CK733" i="64"/>
  <c r="CL733" i="64"/>
  <c r="S733" i="64"/>
  <c r="S728" i="64"/>
  <c r="B765" i="64"/>
  <c r="B764" i="64"/>
  <c r="B763" i="64"/>
  <c r="B762" i="64"/>
  <c r="B761" i="64"/>
  <c r="B760" i="64"/>
  <c r="B758" i="64"/>
  <c r="T760" i="64"/>
  <c r="U760" i="64"/>
  <c r="V760" i="64"/>
  <c r="W760" i="64"/>
  <c r="X760" i="64"/>
  <c r="Y760" i="64"/>
  <c r="Z760" i="64"/>
  <c r="AA760" i="64"/>
  <c r="AB760" i="64"/>
  <c r="AC760" i="64"/>
  <c r="AD760" i="64"/>
  <c r="AE760" i="64"/>
  <c r="AF760" i="64"/>
  <c r="AG760" i="64"/>
  <c r="AH760" i="64"/>
  <c r="AI760" i="64"/>
  <c r="AJ760" i="64"/>
  <c r="AK760" i="64"/>
  <c r="AL760" i="64"/>
  <c r="AM760" i="64"/>
  <c r="AN760" i="64"/>
  <c r="AO760" i="64"/>
  <c r="AP760" i="64"/>
  <c r="AQ760" i="64"/>
  <c r="AR760" i="64"/>
  <c r="AS760" i="64"/>
  <c r="AT760" i="64"/>
  <c r="AU760" i="64"/>
  <c r="AV760" i="64"/>
  <c r="AW760" i="64"/>
  <c r="AX760" i="64"/>
  <c r="AY760" i="64"/>
  <c r="AZ760" i="64"/>
  <c r="BA760" i="64"/>
  <c r="BB760" i="64"/>
  <c r="BC760" i="64"/>
  <c r="BD760" i="64"/>
  <c r="BE760" i="64"/>
  <c r="BF760" i="64"/>
  <c r="BG760" i="64"/>
  <c r="BH760" i="64"/>
  <c r="BI760" i="64"/>
  <c r="BJ760" i="64"/>
  <c r="BK760" i="64"/>
  <c r="BL760" i="64"/>
  <c r="BM760" i="64"/>
  <c r="BN760" i="64"/>
  <c r="BO760" i="64"/>
  <c r="BP760" i="64"/>
  <c r="BQ760" i="64"/>
  <c r="BR760" i="64"/>
  <c r="BS760" i="64"/>
  <c r="BT760" i="64"/>
  <c r="BU760" i="64"/>
  <c r="BV760" i="64"/>
  <c r="BW760" i="64"/>
  <c r="BX760" i="64"/>
  <c r="BY760" i="64"/>
  <c r="BZ760" i="64"/>
  <c r="CA760" i="64"/>
  <c r="CB760" i="64"/>
  <c r="CC760" i="64"/>
  <c r="CD760" i="64"/>
  <c r="CE760" i="64"/>
  <c r="CF760" i="64"/>
  <c r="CG760" i="64"/>
  <c r="CH760" i="64"/>
  <c r="CI760" i="64"/>
  <c r="CJ760" i="64"/>
  <c r="CK760" i="64"/>
  <c r="CL760" i="64"/>
  <c r="B726" i="64"/>
  <c r="B724" i="64" s="1"/>
  <c r="B721" i="64" s="1"/>
  <c r="B727" i="64"/>
  <c r="B730" i="64"/>
  <c r="B732" i="64"/>
  <c r="B731" i="64"/>
  <c r="B729" i="64"/>
  <c r="CL728" i="64"/>
  <c r="CK728" i="64"/>
  <c r="CJ728" i="64"/>
  <c r="CI728" i="64"/>
  <c r="CH728" i="64"/>
  <c r="CG728" i="64"/>
  <c r="CF728" i="64"/>
  <c r="CE728" i="64"/>
  <c r="CD728" i="64"/>
  <c r="CC728" i="64"/>
  <c r="CB728" i="64"/>
  <c r="CA728" i="64"/>
  <c r="BZ728" i="64"/>
  <c r="BY728" i="64"/>
  <c r="BX728" i="64"/>
  <c r="BW728" i="64"/>
  <c r="BV728" i="64"/>
  <c r="BU728" i="64"/>
  <c r="BT728" i="64"/>
  <c r="BS728" i="64"/>
  <c r="BR728" i="64"/>
  <c r="BQ728" i="64"/>
  <c r="BP728" i="64"/>
  <c r="BO728" i="64"/>
  <c r="BN728" i="64"/>
  <c r="BM728" i="64"/>
  <c r="BL728" i="64"/>
  <c r="BK728" i="64"/>
  <c r="BJ728" i="64"/>
  <c r="BI728" i="64"/>
  <c r="BH728" i="64"/>
  <c r="BG728" i="64"/>
  <c r="BF728" i="64"/>
  <c r="BE728" i="64"/>
  <c r="BD728" i="64"/>
  <c r="BC728" i="64"/>
  <c r="BB728" i="64"/>
  <c r="BA728" i="64"/>
  <c r="AZ728" i="64"/>
  <c r="AY728" i="64"/>
  <c r="AX728" i="64"/>
  <c r="AW728" i="64"/>
  <c r="AV728" i="64"/>
  <c r="AU728" i="64"/>
  <c r="AT728" i="64"/>
  <c r="AS728" i="64"/>
  <c r="AR728" i="64"/>
  <c r="AQ728" i="64"/>
  <c r="AP728" i="64"/>
  <c r="AO728" i="64"/>
  <c r="AN728" i="64"/>
  <c r="AM728" i="64"/>
  <c r="AL728" i="64"/>
  <c r="AK728" i="64"/>
  <c r="AJ728" i="64"/>
  <c r="AI728" i="64"/>
  <c r="AH728" i="64"/>
  <c r="AG728" i="64"/>
  <c r="AF728" i="64"/>
  <c r="AE728" i="64"/>
  <c r="AD728" i="64"/>
  <c r="AC728" i="64"/>
  <c r="AB728" i="64"/>
  <c r="AA728" i="64"/>
  <c r="Z728" i="64"/>
  <c r="Y728" i="64"/>
  <c r="X728" i="64"/>
  <c r="W728" i="64"/>
  <c r="V728" i="64"/>
  <c r="U728" i="64"/>
  <c r="T728" i="64"/>
  <c r="B728" i="64"/>
  <c r="G723" i="64"/>
  <c r="G716" i="64"/>
  <c r="S714" i="64"/>
  <c r="T88" i="64"/>
  <c r="U88" i="64"/>
  <c r="V88" i="64"/>
  <c r="W88" i="64"/>
  <c r="X88" i="64"/>
  <c r="Y88" i="64"/>
  <c r="Z88" i="64"/>
  <c r="AA88" i="64"/>
  <c r="AB88" i="64"/>
  <c r="AC88" i="64"/>
  <c r="AD88" i="64"/>
  <c r="AE88" i="64"/>
  <c r="AF88" i="64"/>
  <c r="AG88" i="64"/>
  <c r="AH88" i="64"/>
  <c r="AI88" i="64"/>
  <c r="AJ88" i="64"/>
  <c r="AK88" i="64"/>
  <c r="AL88" i="64"/>
  <c r="AM88" i="64"/>
  <c r="AN88" i="64"/>
  <c r="AO88" i="64"/>
  <c r="AP88" i="64"/>
  <c r="AQ88" i="64"/>
  <c r="AR88" i="64"/>
  <c r="AS88" i="64"/>
  <c r="AT88" i="64"/>
  <c r="AU88" i="64"/>
  <c r="AV88" i="64"/>
  <c r="AW88" i="64"/>
  <c r="AX88" i="64"/>
  <c r="AY88" i="64"/>
  <c r="AZ88" i="64"/>
  <c r="BA88" i="64"/>
  <c r="BB88" i="64"/>
  <c r="BC88" i="64"/>
  <c r="BD88" i="64"/>
  <c r="BE88" i="64"/>
  <c r="BF88" i="64"/>
  <c r="BG88" i="64"/>
  <c r="BH88" i="64"/>
  <c r="BI88" i="64"/>
  <c r="BJ88" i="64"/>
  <c r="BK88" i="64"/>
  <c r="BL88" i="64"/>
  <c r="BM88" i="64"/>
  <c r="BN88" i="64"/>
  <c r="BO88" i="64"/>
  <c r="BP88" i="64"/>
  <c r="BQ88" i="64"/>
  <c r="BR88" i="64"/>
  <c r="BS88" i="64"/>
  <c r="BT88" i="64"/>
  <c r="BU88" i="64"/>
  <c r="BV88" i="64"/>
  <c r="BW88" i="64"/>
  <c r="BX88" i="64"/>
  <c r="BY88" i="64"/>
  <c r="BZ88" i="64"/>
  <c r="CA88" i="64"/>
  <c r="CB88" i="64"/>
  <c r="CC88" i="64"/>
  <c r="CD88" i="64"/>
  <c r="CE88" i="64"/>
  <c r="CF88" i="64"/>
  <c r="CG88" i="64"/>
  <c r="CH88" i="64"/>
  <c r="CI88" i="64"/>
  <c r="CJ88" i="64"/>
  <c r="CK88" i="64"/>
  <c r="CL88" i="64"/>
  <c r="S88" i="64"/>
  <c r="B82" i="64"/>
  <c r="CL92" i="64"/>
  <c r="CK92" i="64"/>
  <c r="CJ92" i="64"/>
  <c r="CI92" i="64"/>
  <c r="CH92" i="64"/>
  <c r="CG92" i="64"/>
  <c r="CF92" i="64"/>
  <c r="CE92" i="64"/>
  <c r="CD92" i="64"/>
  <c r="CC92" i="64"/>
  <c r="CB92" i="64"/>
  <c r="CA92" i="64"/>
  <c r="BZ92" i="64"/>
  <c r="BY92" i="64"/>
  <c r="BX92" i="64"/>
  <c r="BW92" i="64"/>
  <c r="BV92" i="64"/>
  <c r="BU92" i="64"/>
  <c r="BT92" i="64"/>
  <c r="BS92" i="64"/>
  <c r="BR92" i="64"/>
  <c r="BQ92" i="64"/>
  <c r="BP92" i="64"/>
  <c r="BO92" i="64"/>
  <c r="BN92" i="64"/>
  <c r="BM92" i="64"/>
  <c r="BL92" i="64"/>
  <c r="BK92" i="64"/>
  <c r="BJ92" i="64"/>
  <c r="BI92" i="64"/>
  <c r="BH92" i="64"/>
  <c r="BG92" i="64"/>
  <c r="BF92" i="64"/>
  <c r="BE92" i="64"/>
  <c r="BD92" i="64"/>
  <c r="BC92" i="64"/>
  <c r="BB92" i="64"/>
  <c r="BA92" i="64"/>
  <c r="AZ92" i="64"/>
  <c r="AY92" i="64"/>
  <c r="AX92" i="64"/>
  <c r="AW92" i="64"/>
  <c r="AV92" i="64"/>
  <c r="AU92" i="64"/>
  <c r="AT92" i="64"/>
  <c r="AS92" i="64"/>
  <c r="AR92" i="64"/>
  <c r="AQ92" i="64"/>
  <c r="AP92" i="64"/>
  <c r="AO92" i="64"/>
  <c r="AN92" i="64"/>
  <c r="AM92" i="64"/>
  <c r="AL92" i="64"/>
  <c r="AK92" i="64"/>
  <c r="AJ92" i="64"/>
  <c r="AI92" i="64"/>
  <c r="AH92" i="64"/>
  <c r="AG92" i="64"/>
  <c r="AF92" i="64"/>
  <c r="AE92" i="64"/>
  <c r="AD92" i="64"/>
  <c r="AC92" i="64"/>
  <c r="AB92" i="64"/>
  <c r="AA92" i="64"/>
  <c r="Z92" i="64"/>
  <c r="Y92" i="64"/>
  <c r="X92" i="64"/>
  <c r="W92" i="64"/>
  <c r="V92" i="64"/>
  <c r="U92" i="64"/>
  <c r="T92" i="64"/>
  <c r="S92" i="64"/>
  <c r="B89" i="64"/>
  <c r="B86" i="64"/>
  <c r="B84" i="64" s="1"/>
  <c r="B85" i="64"/>
  <c r="G84" i="64"/>
  <c r="G83" i="64"/>
  <c r="G82" i="64"/>
  <c r="G81" i="64"/>
  <c r="G80" i="64"/>
  <c r="G79" i="64"/>
  <c r="G78" i="64"/>
  <c r="C78" i="64"/>
  <c r="G76" i="64"/>
  <c r="G75" i="64"/>
  <c r="G74" i="64"/>
  <c r="E4" i="1225"/>
  <c r="F4" i="1225"/>
  <c r="G4" i="1225"/>
  <c r="H4" i="1225"/>
  <c r="T1783" i="64"/>
  <c r="U1783" i="64"/>
  <c r="V1783" i="64"/>
  <c r="W1783" i="64"/>
  <c r="X1783" i="64"/>
  <c r="Y1783" i="64"/>
  <c r="Z1783" i="64"/>
  <c r="AA1783" i="64"/>
  <c r="AB1783" i="64"/>
  <c r="AC1783" i="64"/>
  <c r="AD1783" i="64"/>
  <c r="AE1783" i="64"/>
  <c r="AF1783" i="64"/>
  <c r="AG1783" i="64"/>
  <c r="AH1783" i="64"/>
  <c r="AI1783" i="64"/>
  <c r="AJ1783" i="64"/>
  <c r="AK1783" i="64"/>
  <c r="AL1783" i="64"/>
  <c r="AM1783" i="64"/>
  <c r="AN1783" i="64"/>
  <c r="AO1783" i="64"/>
  <c r="AP1783" i="64"/>
  <c r="AQ1783" i="64"/>
  <c r="AR1783" i="64"/>
  <c r="AS1783" i="64"/>
  <c r="AT1783" i="64"/>
  <c r="AU1783" i="64"/>
  <c r="AV1783" i="64"/>
  <c r="AW1783" i="64"/>
  <c r="AX1783" i="64"/>
  <c r="AY1783" i="64"/>
  <c r="AZ1783" i="64"/>
  <c r="BA1783" i="64"/>
  <c r="BB1783" i="64"/>
  <c r="BC1783" i="64"/>
  <c r="BD1783" i="64"/>
  <c r="BE1783" i="64"/>
  <c r="BF1783" i="64"/>
  <c r="BG1783" i="64"/>
  <c r="BH1783" i="64"/>
  <c r="BI1783" i="64"/>
  <c r="BJ1783" i="64"/>
  <c r="BK1783" i="64"/>
  <c r="BL1783" i="64"/>
  <c r="BM1783" i="64"/>
  <c r="BN1783" i="64"/>
  <c r="BO1783" i="64"/>
  <c r="BP1783" i="64"/>
  <c r="BQ1783" i="64"/>
  <c r="BR1783" i="64"/>
  <c r="BS1783" i="64"/>
  <c r="BT1783" i="64"/>
  <c r="BU1783" i="64"/>
  <c r="BV1783" i="64"/>
  <c r="BW1783" i="64"/>
  <c r="BX1783" i="64"/>
  <c r="BY1783" i="64"/>
  <c r="BZ1783" i="64"/>
  <c r="CA1783" i="64"/>
  <c r="CB1783" i="64"/>
  <c r="CC1783" i="64"/>
  <c r="CD1783" i="64"/>
  <c r="CE1783" i="64"/>
  <c r="CF1783" i="64"/>
  <c r="CG1783" i="64"/>
  <c r="CH1783" i="64"/>
  <c r="CI1783" i="64"/>
  <c r="CJ1783" i="64"/>
  <c r="CK1783" i="64"/>
  <c r="CL1783" i="64"/>
  <c r="T1784" i="64"/>
  <c r="U1784" i="64"/>
  <c r="V1784" i="64"/>
  <c r="W1784" i="64"/>
  <c r="X1784" i="64"/>
  <c r="Y1784" i="64"/>
  <c r="Z1784" i="64"/>
  <c r="AA1784" i="64"/>
  <c r="AB1784" i="64"/>
  <c r="AC1784" i="64"/>
  <c r="AD1784" i="64"/>
  <c r="AE1784" i="64"/>
  <c r="AF1784" i="64"/>
  <c r="AG1784" i="64"/>
  <c r="AH1784" i="64"/>
  <c r="AI1784" i="64"/>
  <c r="AJ1784" i="64"/>
  <c r="AK1784" i="64"/>
  <c r="AL1784" i="64"/>
  <c r="AM1784" i="64"/>
  <c r="AN1784" i="64"/>
  <c r="AO1784" i="64"/>
  <c r="AP1784" i="64"/>
  <c r="AQ1784" i="64"/>
  <c r="AR1784" i="64"/>
  <c r="AS1784" i="64"/>
  <c r="AT1784" i="64"/>
  <c r="AU1784" i="64"/>
  <c r="AV1784" i="64"/>
  <c r="AW1784" i="64"/>
  <c r="AX1784" i="64"/>
  <c r="AY1784" i="64"/>
  <c r="AZ1784" i="64"/>
  <c r="BA1784" i="64"/>
  <c r="BB1784" i="64"/>
  <c r="BC1784" i="64"/>
  <c r="BD1784" i="64"/>
  <c r="BE1784" i="64"/>
  <c r="BF1784" i="64"/>
  <c r="BG1784" i="64"/>
  <c r="BH1784" i="64"/>
  <c r="BI1784" i="64"/>
  <c r="BJ1784" i="64"/>
  <c r="BK1784" i="64"/>
  <c r="BL1784" i="64"/>
  <c r="BM1784" i="64"/>
  <c r="BN1784" i="64"/>
  <c r="BO1784" i="64"/>
  <c r="BP1784" i="64"/>
  <c r="BQ1784" i="64"/>
  <c r="BR1784" i="64"/>
  <c r="BS1784" i="64"/>
  <c r="BT1784" i="64"/>
  <c r="BU1784" i="64"/>
  <c r="BV1784" i="64"/>
  <c r="BW1784" i="64"/>
  <c r="BX1784" i="64"/>
  <c r="BY1784" i="64"/>
  <c r="BZ1784" i="64"/>
  <c r="CA1784" i="64"/>
  <c r="CB1784" i="64"/>
  <c r="CC1784" i="64"/>
  <c r="CD1784" i="64"/>
  <c r="CE1784" i="64"/>
  <c r="CF1784" i="64"/>
  <c r="CG1784" i="64"/>
  <c r="CH1784" i="64"/>
  <c r="CI1784" i="64"/>
  <c r="CJ1784" i="64"/>
  <c r="CK1784" i="64"/>
  <c r="CL1784" i="64"/>
  <c r="T1819" i="64"/>
  <c r="U1819" i="64"/>
  <c r="V1819" i="64"/>
  <c r="W1819" i="64"/>
  <c r="X1819" i="64"/>
  <c r="Y1819" i="64"/>
  <c r="Z1819" i="64"/>
  <c r="AA1819" i="64"/>
  <c r="AB1819" i="64"/>
  <c r="AC1819" i="64"/>
  <c r="AD1819" i="64"/>
  <c r="AE1819" i="64"/>
  <c r="AF1819" i="64"/>
  <c r="AG1819" i="64"/>
  <c r="AH1819" i="64"/>
  <c r="AI1819" i="64"/>
  <c r="AJ1819" i="64"/>
  <c r="AK1819" i="64"/>
  <c r="AL1819" i="64"/>
  <c r="AM1819" i="64"/>
  <c r="AN1819" i="64"/>
  <c r="AO1819" i="64"/>
  <c r="AP1819" i="64"/>
  <c r="AQ1819" i="64"/>
  <c r="AR1819" i="64"/>
  <c r="AS1819" i="64"/>
  <c r="AT1819" i="64"/>
  <c r="AU1819" i="64"/>
  <c r="AV1819" i="64"/>
  <c r="AW1819" i="64"/>
  <c r="AX1819" i="64"/>
  <c r="AY1819" i="64"/>
  <c r="AZ1819" i="64"/>
  <c r="BA1819" i="64"/>
  <c r="BB1819" i="64"/>
  <c r="BC1819" i="64"/>
  <c r="BD1819" i="64"/>
  <c r="BE1819" i="64"/>
  <c r="BF1819" i="64"/>
  <c r="BG1819" i="64"/>
  <c r="BH1819" i="64"/>
  <c r="BI1819" i="64"/>
  <c r="BJ1819" i="64"/>
  <c r="BK1819" i="64"/>
  <c r="BL1819" i="64"/>
  <c r="BM1819" i="64"/>
  <c r="BN1819" i="64"/>
  <c r="BO1819" i="64"/>
  <c r="BP1819" i="64"/>
  <c r="BQ1819" i="64"/>
  <c r="BR1819" i="64"/>
  <c r="BS1819" i="64"/>
  <c r="BT1819" i="64"/>
  <c r="BU1819" i="64"/>
  <c r="BV1819" i="64"/>
  <c r="BW1819" i="64"/>
  <c r="BX1819" i="64"/>
  <c r="BY1819" i="64"/>
  <c r="BZ1819" i="64"/>
  <c r="CA1819" i="64"/>
  <c r="CB1819" i="64"/>
  <c r="CC1819" i="64"/>
  <c r="CD1819" i="64"/>
  <c r="CE1819" i="64"/>
  <c r="CF1819" i="64"/>
  <c r="CG1819" i="64"/>
  <c r="CH1819" i="64"/>
  <c r="CI1819" i="64"/>
  <c r="CJ1819" i="64"/>
  <c r="CK1819" i="64"/>
  <c r="CL1819" i="64"/>
  <c r="T1815" i="64"/>
  <c r="U1815" i="64"/>
  <c r="V1815" i="64"/>
  <c r="W1815" i="64"/>
  <c r="X1815" i="64"/>
  <c r="Y1815" i="64"/>
  <c r="Z1815" i="64"/>
  <c r="AA1815" i="64"/>
  <c r="AB1815" i="64"/>
  <c r="AC1815" i="64"/>
  <c r="AD1815" i="64"/>
  <c r="AE1815" i="64"/>
  <c r="AF1815" i="64"/>
  <c r="AG1815" i="64"/>
  <c r="AH1815" i="64"/>
  <c r="AI1815" i="64"/>
  <c r="AJ1815" i="64"/>
  <c r="AK1815" i="64"/>
  <c r="AL1815" i="64"/>
  <c r="AM1815" i="64"/>
  <c r="AN1815" i="64"/>
  <c r="AO1815" i="64"/>
  <c r="AP1815" i="64"/>
  <c r="AQ1815" i="64"/>
  <c r="AR1815" i="64"/>
  <c r="AS1815" i="64"/>
  <c r="AT1815" i="64"/>
  <c r="AU1815" i="64"/>
  <c r="AV1815" i="64"/>
  <c r="AW1815" i="64"/>
  <c r="AX1815" i="64"/>
  <c r="AY1815" i="64"/>
  <c r="AZ1815" i="64"/>
  <c r="BA1815" i="64"/>
  <c r="BB1815" i="64"/>
  <c r="BC1815" i="64"/>
  <c r="BD1815" i="64"/>
  <c r="BE1815" i="64"/>
  <c r="BF1815" i="64"/>
  <c r="BG1815" i="64"/>
  <c r="BH1815" i="64"/>
  <c r="BI1815" i="64"/>
  <c r="BJ1815" i="64"/>
  <c r="BK1815" i="64"/>
  <c r="BL1815" i="64"/>
  <c r="BM1815" i="64"/>
  <c r="BN1815" i="64"/>
  <c r="BO1815" i="64"/>
  <c r="BP1815" i="64"/>
  <c r="BQ1815" i="64"/>
  <c r="BR1815" i="64"/>
  <c r="BS1815" i="64"/>
  <c r="BT1815" i="64"/>
  <c r="BU1815" i="64"/>
  <c r="BV1815" i="64"/>
  <c r="BW1815" i="64"/>
  <c r="BX1815" i="64"/>
  <c r="BY1815" i="64"/>
  <c r="BZ1815" i="64"/>
  <c r="CA1815" i="64"/>
  <c r="CB1815" i="64"/>
  <c r="CC1815" i="64"/>
  <c r="CD1815" i="64"/>
  <c r="CE1815" i="64"/>
  <c r="CF1815" i="64"/>
  <c r="CG1815" i="64"/>
  <c r="CH1815" i="64"/>
  <c r="CI1815" i="64"/>
  <c r="CJ1815" i="64"/>
  <c r="CK1815" i="64"/>
  <c r="CL1815" i="64"/>
  <c r="T1816" i="64"/>
  <c r="U1816" i="64"/>
  <c r="V1816" i="64"/>
  <c r="W1816" i="64"/>
  <c r="X1816" i="64"/>
  <c r="Y1816" i="64"/>
  <c r="Z1816" i="64"/>
  <c r="AA1816" i="64"/>
  <c r="AB1816" i="64"/>
  <c r="AC1816" i="64"/>
  <c r="AD1816" i="64"/>
  <c r="AE1816" i="64"/>
  <c r="AF1816" i="64"/>
  <c r="AG1816" i="64"/>
  <c r="AH1816" i="64"/>
  <c r="AI1816" i="64"/>
  <c r="AJ1816" i="64"/>
  <c r="AK1816" i="64"/>
  <c r="AL1816" i="64"/>
  <c r="AM1816" i="64"/>
  <c r="AN1816" i="64"/>
  <c r="AO1816" i="64"/>
  <c r="AP1816" i="64"/>
  <c r="AQ1816" i="64"/>
  <c r="AR1816" i="64"/>
  <c r="AS1816" i="64"/>
  <c r="AT1816" i="64"/>
  <c r="AU1816" i="64"/>
  <c r="AV1816" i="64"/>
  <c r="AW1816" i="64"/>
  <c r="AX1816" i="64"/>
  <c r="AY1816" i="64"/>
  <c r="AZ1816" i="64"/>
  <c r="BA1816" i="64"/>
  <c r="BB1816" i="64"/>
  <c r="BC1816" i="64"/>
  <c r="BD1816" i="64"/>
  <c r="BE1816" i="64"/>
  <c r="BF1816" i="64"/>
  <c r="BG1816" i="64"/>
  <c r="BH1816" i="64"/>
  <c r="BI1816" i="64"/>
  <c r="BJ1816" i="64"/>
  <c r="BK1816" i="64"/>
  <c r="BL1816" i="64"/>
  <c r="BM1816" i="64"/>
  <c r="BN1816" i="64"/>
  <c r="BO1816" i="64"/>
  <c r="BP1816" i="64"/>
  <c r="BQ1816" i="64"/>
  <c r="BR1816" i="64"/>
  <c r="BS1816" i="64"/>
  <c r="BT1816" i="64"/>
  <c r="BU1816" i="64"/>
  <c r="BV1816" i="64"/>
  <c r="BW1816" i="64"/>
  <c r="BX1816" i="64"/>
  <c r="BY1816" i="64"/>
  <c r="BZ1816" i="64"/>
  <c r="CA1816" i="64"/>
  <c r="CB1816" i="64"/>
  <c r="CC1816" i="64"/>
  <c r="CD1816" i="64"/>
  <c r="CE1816" i="64"/>
  <c r="CF1816" i="64"/>
  <c r="CG1816" i="64"/>
  <c r="CH1816" i="64"/>
  <c r="CI1816" i="64"/>
  <c r="CJ1816" i="64"/>
  <c r="CK1816" i="64"/>
  <c r="CL1816" i="64"/>
  <c r="S1816" i="64"/>
  <c r="S1820" i="64"/>
  <c r="S1815" i="64"/>
  <c r="S1819" i="64"/>
  <c r="T1820" i="64"/>
  <c r="U1820" i="64"/>
  <c r="V1820" i="64"/>
  <c r="W1820" i="64"/>
  <c r="X1820" i="64"/>
  <c r="Y1820" i="64"/>
  <c r="Z1820" i="64"/>
  <c r="AA1820" i="64"/>
  <c r="AB1820" i="64"/>
  <c r="AC1820" i="64"/>
  <c r="AD1820" i="64"/>
  <c r="AE1820" i="64"/>
  <c r="AF1820" i="64"/>
  <c r="AG1820" i="64"/>
  <c r="AH1820" i="64"/>
  <c r="AI1820" i="64"/>
  <c r="AJ1820" i="64"/>
  <c r="AK1820" i="64"/>
  <c r="AL1820" i="64"/>
  <c r="AM1820" i="64"/>
  <c r="AN1820" i="64"/>
  <c r="AO1820" i="64"/>
  <c r="AP1820" i="64"/>
  <c r="AQ1820" i="64"/>
  <c r="AR1820" i="64"/>
  <c r="AS1820" i="64"/>
  <c r="AT1820" i="64"/>
  <c r="AU1820" i="64"/>
  <c r="AV1820" i="64"/>
  <c r="AW1820" i="64"/>
  <c r="AX1820" i="64"/>
  <c r="AY1820" i="64"/>
  <c r="AZ1820" i="64"/>
  <c r="BA1820" i="64"/>
  <c r="BB1820" i="64"/>
  <c r="BC1820" i="64"/>
  <c r="BD1820" i="64"/>
  <c r="BE1820" i="64"/>
  <c r="BF1820" i="64"/>
  <c r="BG1820" i="64"/>
  <c r="BH1820" i="64"/>
  <c r="BI1820" i="64"/>
  <c r="BJ1820" i="64"/>
  <c r="BK1820" i="64"/>
  <c r="BL1820" i="64"/>
  <c r="BM1820" i="64"/>
  <c r="BN1820" i="64"/>
  <c r="BO1820" i="64"/>
  <c r="BP1820" i="64"/>
  <c r="BQ1820" i="64"/>
  <c r="BR1820" i="64"/>
  <c r="BS1820" i="64"/>
  <c r="BT1820" i="64"/>
  <c r="BU1820" i="64"/>
  <c r="BV1820" i="64"/>
  <c r="BW1820" i="64"/>
  <c r="BX1820" i="64"/>
  <c r="BY1820" i="64"/>
  <c r="BZ1820" i="64"/>
  <c r="CA1820" i="64"/>
  <c r="CB1820" i="64"/>
  <c r="CC1820" i="64"/>
  <c r="CD1820" i="64"/>
  <c r="CE1820" i="64"/>
  <c r="CF1820" i="64"/>
  <c r="CG1820" i="64"/>
  <c r="CH1820" i="64"/>
  <c r="CI1820" i="64"/>
  <c r="CJ1820" i="64"/>
  <c r="CK1820" i="64"/>
  <c r="CL1820" i="64"/>
  <c r="B1846" i="64"/>
  <c r="B1845" i="64"/>
  <c r="B1844" i="64"/>
  <c r="B1843" i="64"/>
  <c r="B1842" i="64"/>
  <c r="B1841" i="64"/>
  <c r="B1840" i="64"/>
  <c r="B1827" i="64" s="1"/>
  <c r="B1839" i="64"/>
  <c r="B1836" i="64" s="1"/>
  <c r="K1831" i="64"/>
  <c r="T1805" i="64"/>
  <c r="U1805" i="64"/>
  <c r="V1805" i="64"/>
  <c r="W1805" i="64"/>
  <c r="X1805" i="64"/>
  <c r="Y1805" i="64"/>
  <c r="Z1805" i="64"/>
  <c r="AA1805" i="64"/>
  <c r="AB1805" i="64"/>
  <c r="AC1805" i="64"/>
  <c r="AD1805" i="64"/>
  <c r="AE1805" i="64"/>
  <c r="AF1805" i="64"/>
  <c r="AG1805" i="64"/>
  <c r="AH1805" i="64"/>
  <c r="AI1805" i="64"/>
  <c r="AJ1805" i="64"/>
  <c r="AK1805" i="64"/>
  <c r="AL1805" i="64"/>
  <c r="AM1805" i="64"/>
  <c r="AN1805" i="64"/>
  <c r="AO1805" i="64"/>
  <c r="AP1805" i="64"/>
  <c r="AQ1805" i="64"/>
  <c r="AR1805" i="64"/>
  <c r="AS1805" i="64"/>
  <c r="AT1805" i="64"/>
  <c r="AU1805" i="64"/>
  <c r="AV1805" i="64"/>
  <c r="AW1805" i="64"/>
  <c r="AX1805" i="64"/>
  <c r="AY1805" i="64"/>
  <c r="AZ1805" i="64"/>
  <c r="BA1805" i="64"/>
  <c r="BB1805" i="64"/>
  <c r="BC1805" i="64"/>
  <c r="BD1805" i="64"/>
  <c r="BE1805" i="64"/>
  <c r="BF1805" i="64"/>
  <c r="BG1805" i="64"/>
  <c r="BH1805" i="64"/>
  <c r="BI1805" i="64"/>
  <c r="BJ1805" i="64"/>
  <c r="BK1805" i="64"/>
  <c r="BL1805" i="64"/>
  <c r="BM1805" i="64"/>
  <c r="BN1805" i="64"/>
  <c r="BO1805" i="64"/>
  <c r="BP1805" i="64"/>
  <c r="BQ1805" i="64"/>
  <c r="BR1805" i="64"/>
  <c r="BS1805" i="64"/>
  <c r="BT1805" i="64"/>
  <c r="BU1805" i="64"/>
  <c r="BV1805" i="64"/>
  <c r="BW1805" i="64"/>
  <c r="BX1805" i="64"/>
  <c r="BY1805" i="64"/>
  <c r="BZ1805" i="64"/>
  <c r="CA1805" i="64"/>
  <c r="CB1805" i="64"/>
  <c r="CC1805" i="64"/>
  <c r="CD1805" i="64"/>
  <c r="CE1805" i="64"/>
  <c r="CF1805" i="64"/>
  <c r="CG1805" i="64"/>
  <c r="CH1805" i="64"/>
  <c r="CI1805" i="64"/>
  <c r="CJ1805" i="64"/>
  <c r="CK1805" i="64"/>
  <c r="CL1805" i="64"/>
  <c r="K1795" i="64"/>
  <c r="S1784" i="64"/>
  <c r="S1808" i="64" s="1"/>
  <c r="S1783" i="64"/>
  <c r="S1807" i="64" s="1"/>
  <c r="BQ1824" i="64" a="1"/>
  <c r="BU1824" i="64" a="1"/>
  <c r="CF1824" i="64" a="1"/>
  <c r="U1824" i="64" a="1"/>
  <c r="AL1824" i="64" a="1"/>
  <c r="T1824" i="64" a="1"/>
  <c r="S1788" i="64" a="1"/>
  <c r="CG1824" i="64" a="1"/>
  <c r="BW1824" i="64" a="1"/>
  <c r="BH1824" i="64" a="1"/>
  <c r="AC1824" i="64" a="1"/>
  <c r="BM1824" i="64" a="1"/>
  <c r="AU1824" i="64" a="1"/>
  <c r="CD1824" i="64" a="1"/>
  <c r="AF1824" i="64" a="1"/>
  <c r="AX1824" i="64" a="1"/>
  <c r="V1824" i="64" a="1"/>
  <c r="CL1824" i="64" a="1"/>
  <c r="BR1824" i="64" a="1"/>
  <c r="AG1824" i="64" a="1"/>
  <c r="X1824" i="64" a="1"/>
  <c r="AK1824" i="64" a="1"/>
  <c r="BI1824" i="64" a="1"/>
  <c r="CB1824" i="64" a="1"/>
  <c r="BP1824" i="64" a="1"/>
  <c r="AV1824" i="64" a="1"/>
  <c r="W1824" i="64" a="1"/>
  <c r="BB1824" i="64" a="1"/>
  <c r="CE1824" i="64" a="1"/>
  <c r="BO1824" i="64" a="1"/>
  <c r="AJ1824" i="64" a="1"/>
  <c r="BA1824" i="64" a="1"/>
  <c r="AR1824" i="64" a="1"/>
  <c r="BL1824" i="64" a="1"/>
  <c r="BG1824" i="64" a="1"/>
  <c r="AE1824" i="64" a="1"/>
  <c r="AQ1824" i="64" a="1"/>
  <c r="AS1824" i="64" a="1"/>
  <c r="AM1824" i="64" a="1"/>
  <c r="BY1824" i="64" a="1"/>
  <c r="CC1824" i="64" a="1"/>
  <c r="CH1824" i="64" a="1"/>
  <c r="AD1824" i="64" a="1"/>
  <c r="BX1824" i="64" a="1"/>
  <c r="AI1824" i="64" a="1"/>
  <c r="BZ1824" i="64" a="1"/>
  <c r="BT1824" i="64" a="1"/>
  <c r="BN1824" i="64" a="1"/>
  <c r="Y1824" i="64" a="1"/>
  <c r="AT1824" i="64" a="1"/>
  <c r="Z1824" i="64" a="1"/>
  <c r="BK1824" i="64" a="1"/>
  <c r="AZ1824" i="64" a="1"/>
  <c r="AW1824" i="64" a="1"/>
  <c r="S1824" i="64" a="1"/>
  <c r="CJ1824" i="64" a="1"/>
  <c r="BE1824" i="64" a="1"/>
  <c r="BC1824" i="64" a="1"/>
  <c r="BJ1824" i="64" a="1"/>
  <c r="AY1824" i="64" a="1"/>
  <c r="CK1824" i="64" a="1"/>
  <c r="BF1824" i="64" a="1"/>
  <c r="AO1824" i="64" a="1"/>
  <c r="AA1824" i="64" a="1"/>
  <c r="AH1824" i="64" a="1"/>
  <c r="BS1824" i="64" a="1"/>
  <c r="BD1824" i="64" a="1"/>
  <c r="CA1824" i="64" a="1"/>
  <c r="AP1824" i="64" a="1"/>
  <c r="AB1824" i="64" a="1"/>
  <c r="AN1824" i="64" a="1"/>
  <c r="CI1824" i="64" a="1"/>
  <c r="BV1824" i="64" a="1"/>
  <c r="B75" i="64" l="1"/>
  <c r="B1442" i="64"/>
  <c r="B722" i="64"/>
  <c r="B711" i="64"/>
  <c r="B718" i="64"/>
  <c r="B713" i="64" s="1"/>
  <c r="B74" i="64"/>
  <c r="B81" i="64"/>
  <c r="B1834" i="64"/>
  <c r="B1830" i="64" s="1"/>
  <c r="B1823" i="64" s="1"/>
  <c r="B1838" i="64"/>
  <c r="CE1824" i="64"/>
  <c r="BW1824" i="64"/>
  <c r="BO1824" i="64"/>
  <c r="BG1824" i="64"/>
  <c r="AY1824" i="64"/>
  <c r="AQ1824" i="64"/>
  <c r="AI1824" i="64"/>
  <c r="AA1824" i="64"/>
  <c r="CL1824" i="64"/>
  <c r="CD1824" i="64"/>
  <c r="BV1824" i="64"/>
  <c r="BN1824" i="64"/>
  <c r="BF1824" i="64"/>
  <c r="AX1824" i="64"/>
  <c r="AP1824" i="64"/>
  <c r="AH1824" i="64"/>
  <c r="Z1824" i="64"/>
  <c r="CK1824" i="64"/>
  <c r="CC1824" i="64"/>
  <c r="BU1824" i="64"/>
  <c r="BM1824" i="64"/>
  <c r="BE1824" i="64"/>
  <c r="AW1824" i="64"/>
  <c r="AO1824" i="64"/>
  <c r="AG1824" i="64"/>
  <c r="Y1824" i="64"/>
  <c r="CJ1824" i="64"/>
  <c r="CB1824" i="64"/>
  <c r="BT1824" i="64"/>
  <c r="BL1824" i="64"/>
  <c r="BD1824" i="64"/>
  <c r="AV1824" i="64"/>
  <c r="AN1824" i="64"/>
  <c r="AF1824" i="64"/>
  <c r="X1824" i="64"/>
  <c r="CI1824" i="64"/>
  <c r="CA1824" i="64"/>
  <c r="BS1824" i="64"/>
  <c r="BK1824" i="64"/>
  <c r="BC1824" i="64"/>
  <c r="AU1824" i="64"/>
  <c r="AM1824" i="64"/>
  <c r="AE1824" i="64"/>
  <c r="W1824" i="64"/>
  <c r="CH1824" i="64"/>
  <c r="BZ1824" i="64"/>
  <c r="BR1824" i="64"/>
  <c r="BJ1824" i="64"/>
  <c r="BB1824" i="64"/>
  <c r="AT1824" i="64"/>
  <c r="AL1824" i="64"/>
  <c r="AD1824" i="64"/>
  <c r="V1824" i="64"/>
  <c r="CG1824" i="64"/>
  <c r="BY1824" i="64"/>
  <c r="BQ1824" i="64"/>
  <c r="BI1824" i="64"/>
  <c r="BA1824" i="64"/>
  <c r="AS1824" i="64"/>
  <c r="AK1824" i="64"/>
  <c r="AC1824" i="64"/>
  <c r="U1824" i="64"/>
  <c r="CF1824" i="64"/>
  <c r="BX1824" i="64"/>
  <c r="BP1824" i="64"/>
  <c r="BH1824" i="64"/>
  <c r="AZ1824" i="64"/>
  <c r="AR1824" i="64"/>
  <c r="AJ1824" i="64"/>
  <c r="AB1824" i="64"/>
  <c r="T1824" i="64"/>
  <c r="S1824" i="64"/>
  <c r="S1788" i="64"/>
  <c r="S1797" i="64" l="1"/>
  <c r="S1843" i="64" s="1"/>
  <c r="B643" i="64" l="1"/>
  <c r="B641" i="64" s="1"/>
  <c r="B647" i="64"/>
  <c r="B634" i="64" s="1"/>
  <c r="B644" i="64"/>
  <c r="T649" i="64"/>
  <c r="U649" i="64"/>
  <c r="V649" i="64"/>
  <c r="W649" i="64"/>
  <c r="X649" i="64"/>
  <c r="Y649" i="64"/>
  <c r="Z649" i="64"/>
  <c r="AA649" i="64"/>
  <c r="AB649" i="64"/>
  <c r="AC649" i="64"/>
  <c r="AD649" i="64"/>
  <c r="AE649" i="64"/>
  <c r="AF649" i="64"/>
  <c r="AG649" i="64"/>
  <c r="AH649" i="64"/>
  <c r="AI649" i="64"/>
  <c r="AJ649" i="64"/>
  <c r="AK649" i="64"/>
  <c r="AL649" i="64"/>
  <c r="AM649" i="64"/>
  <c r="AN649" i="64"/>
  <c r="AO649" i="64"/>
  <c r="AP649" i="64"/>
  <c r="AQ649" i="64"/>
  <c r="AR649" i="64"/>
  <c r="AS649" i="64"/>
  <c r="AT649" i="64"/>
  <c r="AU649" i="64"/>
  <c r="AV649" i="64"/>
  <c r="AW649" i="64"/>
  <c r="AX649" i="64"/>
  <c r="AY649" i="64"/>
  <c r="AZ649" i="64"/>
  <c r="BA649" i="64"/>
  <c r="BB649" i="64"/>
  <c r="BC649" i="64"/>
  <c r="BD649" i="64"/>
  <c r="BE649" i="64"/>
  <c r="BF649" i="64"/>
  <c r="BG649" i="64"/>
  <c r="BH649" i="64"/>
  <c r="BI649" i="64"/>
  <c r="BJ649" i="64"/>
  <c r="BK649" i="64"/>
  <c r="BL649" i="64"/>
  <c r="BM649" i="64"/>
  <c r="BN649" i="64"/>
  <c r="BO649" i="64"/>
  <c r="BP649" i="64"/>
  <c r="BQ649" i="64"/>
  <c r="BR649" i="64"/>
  <c r="BS649" i="64"/>
  <c r="BT649" i="64"/>
  <c r="BU649" i="64"/>
  <c r="BV649" i="64"/>
  <c r="BW649" i="64"/>
  <c r="BX649" i="64"/>
  <c r="BY649" i="64"/>
  <c r="BZ649" i="64"/>
  <c r="CA649" i="64"/>
  <c r="CB649" i="64"/>
  <c r="CC649" i="64"/>
  <c r="CD649" i="64"/>
  <c r="CE649" i="64"/>
  <c r="CF649" i="64"/>
  <c r="CG649" i="64"/>
  <c r="CH649" i="64"/>
  <c r="CI649" i="64"/>
  <c r="CJ649" i="64"/>
  <c r="CK649" i="64"/>
  <c r="CL649" i="64"/>
  <c r="S649" i="64"/>
  <c r="T650" i="64"/>
  <c r="U650" i="64"/>
  <c r="V650" i="64"/>
  <c r="W650" i="64"/>
  <c r="X650" i="64"/>
  <c r="Y650" i="64"/>
  <c r="Z650" i="64"/>
  <c r="AA650" i="64"/>
  <c r="AB650" i="64"/>
  <c r="AC650" i="64"/>
  <c r="AD650" i="64"/>
  <c r="AE650" i="64"/>
  <c r="AF650" i="64"/>
  <c r="AG650" i="64"/>
  <c r="AH650" i="64"/>
  <c r="AI650" i="64"/>
  <c r="AJ650" i="64"/>
  <c r="AK650" i="64"/>
  <c r="AL650" i="64"/>
  <c r="AM650" i="64"/>
  <c r="AN650" i="64"/>
  <c r="AO650" i="64"/>
  <c r="AP650" i="64"/>
  <c r="AQ650" i="64"/>
  <c r="AR650" i="64"/>
  <c r="AS650" i="64"/>
  <c r="AT650" i="64"/>
  <c r="AU650" i="64"/>
  <c r="AV650" i="64"/>
  <c r="AW650" i="64"/>
  <c r="AX650" i="64"/>
  <c r="AY650" i="64"/>
  <c r="AZ650" i="64"/>
  <c r="BA650" i="64"/>
  <c r="BB650" i="64"/>
  <c r="BC650" i="64"/>
  <c r="BD650" i="64"/>
  <c r="BE650" i="64"/>
  <c r="BF650" i="64"/>
  <c r="BG650" i="64"/>
  <c r="BH650" i="64"/>
  <c r="BI650" i="64"/>
  <c r="BJ650" i="64"/>
  <c r="BK650" i="64"/>
  <c r="BL650" i="64"/>
  <c r="BM650" i="64"/>
  <c r="BN650" i="64"/>
  <c r="BO650" i="64"/>
  <c r="BP650" i="64"/>
  <c r="BQ650" i="64"/>
  <c r="BR650" i="64"/>
  <c r="BS650" i="64"/>
  <c r="BT650" i="64"/>
  <c r="BU650" i="64"/>
  <c r="BV650" i="64"/>
  <c r="BW650" i="64"/>
  <c r="BX650" i="64"/>
  <c r="BY650" i="64"/>
  <c r="BZ650" i="64"/>
  <c r="CA650" i="64"/>
  <c r="CB650" i="64"/>
  <c r="CC650" i="64"/>
  <c r="CD650" i="64"/>
  <c r="CE650" i="64"/>
  <c r="CF650" i="64"/>
  <c r="CG650" i="64"/>
  <c r="CH650" i="64"/>
  <c r="CI650" i="64"/>
  <c r="CJ650" i="64"/>
  <c r="CK650" i="64"/>
  <c r="CL650" i="64"/>
  <c r="S650" i="64"/>
  <c r="T646" i="64"/>
  <c r="U646" i="64"/>
  <c r="V646" i="64"/>
  <c r="W646" i="64"/>
  <c r="X646" i="64"/>
  <c r="Y646" i="64"/>
  <c r="Z646" i="64"/>
  <c r="AA646" i="64"/>
  <c r="AB646" i="64"/>
  <c r="AC646" i="64"/>
  <c r="AD646" i="64"/>
  <c r="AE646" i="64"/>
  <c r="AF646" i="64"/>
  <c r="AG646" i="64"/>
  <c r="AH646" i="64"/>
  <c r="AI646" i="64"/>
  <c r="AJ646" i="64"/>
  <c r="AK646" i="64"/>
  <c r="AL646" i="64"/>
  <c r="AM646" i="64"/>
  <c r="AN646" i="64"/>
  <c r="AO646" i="64"/>
  <c r="AP646" i="64"/>
  <c r="AQ646" i="64"/>
  <c r="AR646" i="64"/>
  <c r="AS646" i="64"/>
  <c r="AT646" i="64"/>
  <c r="AU646" i="64"/>
  <c r="AV646" i="64"/>
  <c r="AW646" i="64"/>
  <c r="AX646" i="64"/>
  <c r="AY646" i="64"/>
  <c r="AZ646" i="64"/>
  <c r="BA646" i="64"/>
  <c r="BB646" i="64"/>
  <c r="BC646" i="64"/>
  <c r="BD646" i="64"/>
  <c r="BE646" i="64"/>
  <c r="BF646" i="64"/>
  <c r="BG646" i="64"/>
  <c r="BH646" i="64"/>
  <c r="BI646" i="64"/>
  <c r="BJ646" i="64"/>
  <c r="BK646" i="64"/>
  <c r="BL646" i="64"/>
  <c r="BM646" i="64"/>
  <c r="BN646" i="64"/>
  <c r="BO646" i="64"/>
  <c r="BP646" i="64"/>
  <c r="BQ646" i="64"/>
  <c r="BR646" i="64"/>
  <c r="BS646" i="64"/>
  <c r="BT646" i="64"/>
  <c r="BU646" i="64"/>
  <c r="BV646" i="64"/>
  <c r="BW646" i="64"/>
  <c r="BX646" i="64"/>
  <c r="BY646" i="64"/>
  <c r="BZ646" i="64"/>
  <c r="CA646" i="64"/>
  <c r="CB646" i="64"/>
  <c r="CC646" i="64"/>
  <c r="CD646" i="64"/>
  <c r="CE646" i="64"/>
  <c r="CF646" i="64"/>
  <c r="CG646" i="64"/>
  <c r="CH646" i="64"/>
  <c r="CI646" i="64"/>
  <c r="CJ646" i="64"/>
  <c r="CK646" i="64"/>
  <c r="CL646" i="64"/>
  <c r="S646" i="64"/>
  <c r="T645" i="64"/>
  <c r="U645" i="64"/>
  <c r="V645" i="64"/>
  <c r="W645" i="64"/>
  <c r="X645" i="64"/>
  <c r="Y645" i="64"/>
  <c r="Z645" i="64"/>
  <c r="AA645" i="64"/>
  <c r="AB645" i="64"/>
  <c r="AC645" i="64"/>
  <c r="AD645" i="64"/>
  <c r="AE645" i="64"/>
  <c r="AF645" i="64"/>
  <c r="AG645" i="64"/>
  <c r="AH645" i="64"/>
  <c r="AI645" i="64"/>
  <c r="AJ645" i="64"/>
  <c r="AK645" i="64"/>
  <c r="AL645" i="64"/>
  <c r="AM645" i="64"/>
  <c r="AN645" i="64"/>
  <c r="AO645" i="64"/>
  <c r="AP645" i="64"/>
  <c r="AQ645" i="64"/>
  <c r="AR645" i="64"/>
  <c r="AS645" i="64"/>
  <c r="AT645" i="64"/>
  <c r="AU645" i="64"/>
  <c r="AV645" i="64"/>
  <c r="AW645" i="64"/>
  <c r="AX645" i="64"/>
  <c r="AY645" i="64"/>
  <c r="AZ645" i="64"/>
  <c r="BA645" i="64"/>
  <c r="BB645" i="64"/>
  <c r="BC645" i="64"/>
  <c r="BD645" i="64"/>
  <c r="BE645" i="64"/>
  <c r="BF645" i="64"/>
  <c r="BG645" i="64"/>
  <c r="BH645" i="64"/>
  <c r="BI645" i="64"/>
  <c r="BJ645" i="64"/>
  <c r="BK645" i="64"/>
  <c r="BL645" i="64"/>
  <c r="BM645" i="64"/>
  <c r="BN645" i="64"/>
  <c r="BO645" i="64"/>
  <c r="BP645" i="64"/>
  <c r="BQ645" i="64"/>
  <c r="BR645" i="64"/>
  <c r="BS645" i="64"/>
  <c r="BT645" i="64"/>
  <c r="BU645" i="64"/>
  <c r="BV645" i="64"/>
  <c r="BW645" i="64"/>
  <c r="BX645" i="64"/>
  <c r="BY645" i="64"/>
  <c r="BZ645" i="64"/>
  <c r="CA645" i="64"/>
  <c r="CB645" i="64"/>
  <c r="CC645" i="64"/>
  <c r="CD645" i="64"/>
  <c r="CE645" i="64"/>
  <c r="CF645" i="64"/>
  <c r="CG645" i="64"/>
  <c r="CH645" i="64"/>
  <c r="CI645" i="64"/>
  <c r="CJ645" i="64"/>
  <c r="CK645" i="64"/>
  <c r="CL645" i="64"/>
  <c r="S645" i="64"/>
  <c r="K608" i="64"/>
  <c r="S760" i="64"/>
  <c r="B3025" i="64"/>
  <c r="G3521" i="64"/>
  <c r="G3546" i="64"/>
  <c r="G3541" i="64"/>
  <c r="B3020" i="64"/>
  <c r="S2" i="64"/>
  <c r="S2" i="864"/>
  <c r="T3245" i="64"/>
  <c r="U3245" i="64"/>
  <c r="V3245" i="64"/>
  <c r="W3245" i="64"/>
  <c r="X3245" i="64"/>
  <c r="Y3245" i="64"/>
  <c r="Z3245" i="64"/>
  <c r="AA3245" i="64"/>
  <c r="AB3245" i="64"/>
  <c r="AC3245" i="64"/>
  <c r="AD3245" i="64"/>
  <c r="AE3245" i="64"/>
  <c r="AF3245" i="64"/>
  <c r="AG3245" i="64"/>
  <c r="AH3245" i="64"/>
  <c r="AI3245" i="64"/>
  <c r="AJ3245" i="64"/>
  <c r="AK3245" i="64"/>
  <c r="AL3245" i="64"/>
  <c r="AM3245" i="64"/>
  <c r="AN3245" i="64"/>
  <c r="AO3245" i="64"/>
  <c r="AP3245" i="64"/>
  <c r="AQ3245" i="64"/>
  <c r="AR3245" i="64"/>
  <c r="AS3245" i="64"/>
  <c r="AT3245" i="64"/>
  <c r="AU3245" i="64"/>
  <c r="AV3245" i="64"/>
  <c r="AW3245" i="64"/>
  <c r="AX3245" i="64"/>
  <c r="AY3245" i="64"/>
  <c r="AZ3245" i="64"/>
  <c r="BA3245" i="64"/>
  <c r="BB3245" i="64"/>
  <c r="BC3245" i="64"/>
  <c r="BD3245" i="64"/>
  <c r="BE3245" i="64"/>
  <c r="BF3245" i="64"/>
  <c r="BG3245" i="64"/>
  <c r="BH3245" i="64"/>
  <c r="BI3245" i="64"/>
  <c r="BJ3245" i="64"/>
  <c r="BK3245" i="64"/>
  <c r="BL3245" i="64"/>
  <c r="BM3245" i="64"/>
  <c r="BN3245" i="64"/>
  <c r="BO3245" i="64"/>
  <c r="BP3245" i="64"/>
  <c r="BQ3245" i="64"/>
  <c r="BR3245" i="64"/>
  <c r="BS3245" i="64"/>
  <c r="BT3245" i="64"/>
  <c r="BU3245" i="64"/>
  <c r="BV3245" i="64"/>
  <c r="BW3245" i="64"/>
  <c r="BX3245" i="64"/>
  <c r="BY3245" i="64"/>
  <c r="BZ3245" i="64"/>
  <c r="CA3245" i="64"/>
  <c r="CB3245" i="64"/>
  <c r="CC3245" i="64"/>
  <c r="CD3245" i="64"/>
  <c r="CE3245" i="64"/>
  <c r="CF3245" i="64"/>
  <c r="CG3245" i="64"/>
  <c r="CH3245" i="64"/>
  <c r="CI3245" i="64"/>
  <c r="CJ3245" i="64"/>
  <c r="CK3245" i="64"/>
  <c r="CL3245" i="64"/>
  <c r="S3245" i="64"/>
  <c r="B3243" i="64"/>
  <c r="B3240" i="64" s="1"/>
  <c r="B3249" i="64"/>
  <c r="B3248" i="64"/>
  <c r="B3247" i="64"/>
  <c r="B3246" i="64"/>
  <c r="B3245" i="64"/>
  <c r="B3244" i="64"/>
  <c r="B3242" i="64"/>
  <c r="B58" i="64"/>
  <c r="T3222" i="64"/>
  <c r="U3222" i="64"/>
  <c r="V3222" i="64"/>
  <c r="W3222" i="64"/>
  <c r="X3222" i="64"/>
  <c r="Y3222" i="64"/>
  <c r="Z3222" i="64"/>
  <c r="AA3222" i="64"/>
  <c r="AB3222" i="64"/>
  <c r="AC3222" i="64"/>
  <c r="AD3222" i="64"/>
  <c r="AE3222" i="64"/>
  <c r="AF3222" i="64"/>
  <c r="AG3222" i="64"/>
  <c r="AH3222" i="64"/>
  <c r="AI3222" i="64"/>
  <c r="AJ3222" i="64"/>
  <c r="AK3222" i="64"/>
  <c r="AL3222" i="64"/>
  <c r="AM3222" i="64"/>
  <c r="AN3222" i="64"/>
  <c r="AO3222" i="64"/>
  <c r="AP3222" i="64"/>
  <c r="AQ3222" i="64"/>
  <c r="AR3222" i="64"/>
  <c r="AS3222" i="64"/>
  <c r="AT3222" i="64"/>
  <c r="AU3222" i="64"/>
  <c r="AV3222" i="64"/>
  <c r="AW3222" i="64"/>
  <c r="AX3222" i="64"/>
  <c r="AY3222" i="64"/>
  <c r="AZ3222" i="64"/>
  <c r="BA3222" i="64"/>
  <c r="BB3222" i="64"/>
  <c r="BC3222" i="64"/>
  <c r="BD3222" i="64"/>
  <c r="BE3222" i="64"/>
  <c r="BF3222" i="64"/>
  <c r="BG3222" i="64"/>
  <c r="BH3222" i="64"/>
  <c r="BI3222" i="64"/>
  <c r="BJ3222" i="64"/>
  <c r="BK3222" i="64"/>
  <c r="BL3222" i="64"/>
  <c r="BM3222" i="64"/>
  <c r="BN3222" i="64"/>
  <c r="BO3222" i="64"/>
  <c r="BP3222" i="64"/>
  <c r="BQ3222" i="64"/>
  <c r="BR3222" i="64"/>
  <c r="BS3222" i="64"/>
  <c r="BT3222" i="64"/>
  <c r="BU3222" i="64"/>
  <c r="BV3222" i="64"/>
  <c r="BW3222" i="64"/>
  <c r="BX3222" i="64"/>
  <c r="BY3222" i="64"/>
  <c r="BZ3222" i="64"/>
  <c r="CA3222" i="64"/>
  <c r="CB3222" i="64"/>
  <c r="CC3222" i="64"/>
  <c r="CD3222" i="64"/>
  <c r="CE3222" i="64"/>
  <c r="CF3222" i="64"/>
  <c r="CG3222" i="64"/>
  <c r="CH3222" i="64"/>
  <c r="CI3222" i="64"/>
  <c r="CJ3222" i="64"/>
  <c r="CK3222" i="64"/>
  <c r="CL3222" i="64"/>
  <c r="S3222" i="64"/>
  <c r="CL3226" i="64"/>
  <c r="CK3226" i="64"/>
  <c r="CJ3226" i="64"/>
  <c r="CI3226" i="64"/>
  <c r="CH3226" i="64"/>
  <c r="CG3226" i="64"/>
  <c r="CF3226" i="64"/>
  <c r="CE3226" i="64"/>
  <c r="CD3226" i="64"/>
  <c r="CC3226" i="64"/>
  <c r="CB3226" i="64"/>
  <c r="CA3226" i="64"/>
  <c r="BZ3226" i="64"/>
  <c r="BY3226" i="64"/>
  <c r="BX3226" i="64"/>
  <c r="BW3226" i="64"/>
  <c r="BV3226" i="64"/>
  <c r="BU3226" i="64"/>
  <c r="BT3226" i="64"/>
  <c r="BS3226" i="64"/>
  <c r="BR3226" i="64"/>
  <c r="BQ3226" i="64"/>
  <c r="BP3226" i="64"/>
  <c r="BO3226" i="64"/>
  <c r="BN3226" i="64"/>
  <c r="BM3226" i="64"/>
  <c r="BL3226" i="64"/>
  <c r="BK3226" i="64"/>
  <c r="BJ3226" i="64"/>
  <c r="BI3226" i="64"/>
  <c r="BH3226" i="64"/>
  <c r="BG3226" i="64"/>
  <c r="BF3226" i="64"/>
  <c r="BE3226" i="64"/>
  <c r="BD3226" i="64"/>
  <c r="BC3226" i="64"/>
  <c r="BB3226" i="64"/>
  <c r="BA3226" i="64"/>
  <c r="AZ3226" i="64"/>
  <c r="AY3226" i="64"/>
  <c r="AX3226" i="64"/>
  <c r="AW3226" i="64"/>
  <c r="AV3226" i="64"/>
  <c r="AU3226" i="64"/>
  <c r="AT3226" i="64"/>
  <c r="AS3226" i="64"/>
  <c r="AR3226" i="64"/>
  <c r="AQ3226" i="64"/>
  <c r="AP3226" i="64"/>
  <c r="AO3226" i="64"/>
  <c r="AN3226" i="64"/>
  <c r="AM3226" i="64"/>
  <c r="AL3226" i="64"/>
  <c r="AK3226" i="64"/>
  <c r="AJ3226" i="64"/>
  <c r="AI3226" i="64"/>
  <c r="AH3226" i="64"/>
  <c r="AG3226" i="64"/>
  <c r="AF3226" i="64"/>
  <c r="AE3226" i="64"/>
  <c r="AD3226" i="64"/>
  <c r="AC3226" i="64"/>
  <c r="AB3226" i="64"/>
  <c r="AA3226" i="64"/>
  <c r="Z3226" i="64"/>
  <c r="Y3226" i="64"/>
  <c r="X3226" i="64"/>
  <c r="W3226" i="64"/>
  <c r="V3226" i="64"/>
  <c r="U3226" i="64"/>
  <c r="T3226" i="64"/>
  <c r="S3226" i="64"/>
  <c r="B3226" i="64"/>
  <c r="B3225" i="64"/>
  <c r="B3224" i="64"/>
  <c r="B3223" i="64"/>
  <c r="B3222" i="64"/>
  <c r="B3221" i="64"/>
  <c r="B3220" i="64"/>
  <c r="B3217" i="64" s="1"/>
  <c r="B3212" i="64" s="1"/>
  <c r="B3219" i="64"/>
  <c r="G3215" i="64"/>
  <c r="S3213" i="64"/>
  <c r="T3029" i="64"/>
  <c r="U3029" i="64"/>
  <c r="V3029" i="64"/>
  <c r="W3029" i="64"/>
  <c r="X3029" i="64"/>
  <c r="Y3029" i="64"/>
  <c r="Z3029" i="64"/>
  <c r="AA3029" i="64"/>
  <c r="AB3029" i="64"/>
  <c r="AC3029" i="64"/>
  <c r="AD3029" i="64"/>
  <c r="AE3029" i="64"/>
  <c r="AF3029" i="64"/>
  <c r="AG3029" i="64"/>
  <c r="AH3029" i="64"/>
  <c r="AI3029" i="64"/>
  <c r="AJ3029" i="64"/>
  <c r="AK3029" i="64"/>
  <c r="AL3029" i="64"/>
  <c r="AM3029" i="64"/>
  <c r="AN3029" i="64"/>
  <c r="AO3029" i="64"/>
  <c r="AP3029" i="64"/>
  <c r="AQ3029" i="64"/>
  <c r="AR3029" i="64"/>
  <c r="AS3029" i="64"/>
  <c r="AT3029" i="64"/>
  <c r="AU3029" i="64"/>
  <c r="AV3029" i="64"/>
  <c r="AW3029" i="64"/>
  <c r="AX3029" i="64"/>
  <c r="AY3029" i="64"/>
  <c r="AZ3029" i="64"/>
  <c r="BA3029" i="64"/>
  <c r="BB3029" i="64"/>
  <c r="BC3029" i="64"/>
  <c r="BD3029" i="64"/>
  <c r="BE3029" i="64"/>
  <c r="BF3029" i="64"/>
  <c r="BG3029" i="64"/>
  <c r="BH3029" i="64"/>
  <c r="BI3029" i="64"/>
  <c r="BJ3029" i="64"/>
  <c r="BK3029" i="64"/>
  <c r="BL3029" i="64"/>
  <c r="BM3029" i="64"/>
  <c r="BN3029" i="64"/>
  <c r="BO3029" i="64"/>
  <c r="BP3029" i="64"/>
  <c r="BQ3029" i="64"/>
  <c r="BR3029" i="64"/>
  <c r="BS3029" i="64"/>
  <c r="BT3029" i="64"/>
  <c r="BU3029" i="64"/>
  <c r="BV3029" i="64"/>
  <c r="BW3029" i="64"/>
  <c r="BX3029" i="64"/>
  <c r="BY3029" i="64"/>
  <c r="BZ3029" i="64"/>
  <c r="CA3029" i="64"/>
  <c r="CB3029" i="64"/>
  <c r="CC3029" i="64"/>
  <c r="CD3029" i="64"/>
  <c r="CE3029" i="64"/>
  <c r="CF3029" i="64"/>
  <c r="CG3029" i="64"/>
  <c r="CH3029" i="64"/>
  <c r="CI3029" i="64"/>
  <c r="CJ3029" i="64"/>
  <c r="CK3029" i="64"/>
  <c r="CL3029" i="64"/>
  <c r="S3029" i="64"/>
  <c r="B3033" i="64"/>
  <c r="B3032" i="64"/>
  <c r="B3031" i="64"/>
  <c r="B3026" i="64"/>
  <c r="R58" i="64" a="1"/>
  <c r="R58" i="64" s="1"/>
  <c r="Q58" i="64" a="1"/>
  <c r="Q58" i="64" s="1"/>
  <c r="P58" i="64" a="1"/>
  <c r="P58" i="64" s="1"/>
  <c r="O58" i="64" a="1"/>
  <c r="O58" i="64" s="1"/>
  <c r="N58" i="64" a="1"/>
  <c r="N58" i="64" s="1"/>
  <c r="M58" i="64" a="1"/>
  <c r="M58" i="64" s="1"/>
  <c r="L58" i="64" a="1"/>
  <c r="L58" i="64" s="1"/>
  <c r="K58" i="64" a="1"/>
  <c r="K58" i="64" s="1"/>
  <c r="B57" i="64"/>
  <c r="CL66" i="64"/>
  <c r="CK66" i="64"/>
  <c r="CJ66" i="64"/>
  <c r="CI66" i="64"/>
  <c r="CH66" i="64"/>
  <c r="CG66" i="64"/>
  <c r="CF66" i="64"/>
  <c r="CE66" i="64"/>
  <c r="CD66" i="64"/>
  <c r="CC66" i="64"/>
  <c r="CB66" i="64"/>
  <c r="CA66" i="64"/>
  <c r="BZ66" i="64"/>
  <c r="BY66" i="64"/>
  <c r="BX66" i="64"/>
  <c r="BW66" i="64"/>
  <c r="BV66" i="64"/>
  <c r="BU66" i="64"/>
  <c r="BT66" i="64"/>
  <c r="BS66" i="64"/>
  <c r="BR66" i="64"/>
  <c r="BQ66" i="64"/>
  <c r="BP66" i="64"/>
  <c r="BO66" i="64"/>
  <c r="BN66" i="64"/>
  <c r="BM66" i="64"/>
  <c r="BL66" i="64"/>
  <c r="BK66" i="64"/>
  <c r="BJ66" i="64"/>
  <c r="BI66" i="64"/>
  <c r="BH66" i="64"/>
  <c r="BG66" i="64"/>
  <c r="BF66" i="64"/>
  <c r="BE66" i="64"/>
  <c r="BD66" i="64"/>
  <c r="BC66" i="64"/>
  <c r="BB66" i="64"/>
  <c r="BA66" i="64"/>
  <c r="AZ66" i="64"/>
  <c r="AY66" i="64"/>
  <c r="AX66" i="64"/>
  <c r="AW66" i="64"/>
  <c r="AV66" i="64"/>
  <c r="AU66" i="64"/>
  <c r="AT66" i="64"/>
  <c r="AS66" i="64"/>
  <c r="AR66" i="64"/>
  <c r="AQ66" i="64"/>
  <c r="AP66" i="64"/>
  <c r="AO66" i="64"/>
  <c r="AN66" i="64"/>
  <c r="AM66" i="64"/>
  <c r="AL66" i="64"/>
  <c r="AK66" i="64"/>
  <c r="AJ66" i="64"/>
  <c r="AI66" i="64"/>
  <c r="AH66" i="64"/>
  <c r="AG66" i="64"/>
  <c r="AF66" i="64"/>
  <c r="AE66" i="64"/>
  <c r="AD66" i="64"/>
  <c r="AC66" i="64"/>
  <c r="AB66" i="64"/>
  <c r="AA66" i="64"/>
  <c r="Z66" i="64"/>
  <c r="Y66" i="64"/>
  <c r="X66" i="64"/>
  <c r="W66" i="64"/>
  <c r="V66" i="64"/>
  <c r="U66" i="64"/>
  <c r="T66" i="64"/>
  <c r="S66" i="64"/>
  <c r="B64" i="64"/>
  <c r="B63" i="64"/>
  <c r="H3568" i="64"/>
  <c r="H3567" i="64"/>
  <c r="B3579" i="64"/>
  <c r="B3578" i="64"/>
  <c r="CL3577" i="64"/>
  <c r="CK3577" i="64"/>
  <c r="CJ3577" i="64"/>
  <c r="CI3577" i="64"/>
  <c r="CH3577" i="64"/>
  <c r="CG3577" i="64"/>
  <c r="CF3577" i="64"/>
  <c r="CE3577" i="64"/>
  <c r="CD3577" i="64"/>
  <c r="CC3577" i="64"/>
  <c r="CB3577" i="64"/>
  <c r="CA3577" i="64"/>
  <c r="BZ3577" i="64"/>
  <c r="BY3577" i="64"/>
  <c r="BX3577" i="64"/>
  <c r="BW3577" i="64"/>
  <c r="BV3577" i="64"/>
  <c r="BU3577" i="64"/>
  <c r="BT3577" i="64"/>
  <c r="BS3577" i="64"/>
  <c r="BR3577" i="64"/>
  <c r="BQ3577" i="64"/>
  <c r="BP3577" i="64"/>
  <c r="BO3577" i="64"/>
  <c r="BN3577" i="64"/>
  <c r="BM3577" i="64"/>
  <c r="BL3577" i="64"/>
  <c r="BK3577" i="64"/>
  <c r="BJ3577" i="64"/>
  <c r="BI3577" i="64"/>
  <c r="BH3577" i="64"/>
  <c r="BG3577" i="64"/>
  <c r="BF3577" i="64"/>
  <c r="BE3577" i="64"/>
  <c r="BD3577" i="64"/>
  <c r="BC3577" i="64"/>
  <c r="BB3577" i="64"/>
  <c r="BA3577" i="64"/>
  <c r="AZ3577" i="64"/>
  <c r="AY3577" i="64"/>
  <c r="AX3577" i="64"/>
  <c r="AW3577" i="64"/>
  <c r="AV3577" i="64"/>
  <c r="AU3577" i="64"/>
  <c r="AT3577" i="64"/>
  <c r="AS3577" i="64"/>
  <c r="AR3577" i="64"/>
  <c r="AQ3577" i="64"/>
  <c r="AP3577" i="64"/>
  <c r="AO3577" i="64"/>
  <c r="AN3577" i="64"/>
  <c r="AM3577" i="64"/>
  <c r="AL3577" i="64"/>
  <c r="AK3577" i="64"/>
  <c r="AJ3577" i="64"/>
  <c r="AI3577" i="64"/>
  <c r="AH3577" i="64"/>
  <c r="AG3577" i="64"/>
  <c r="AF3577" i="64"/>
  <c r="AE3577" i="64"/>
  <c r="AD3577" i="64"/>
  <c r="AC3577" i="64"/>
  <c r="AB3577" i="64"/>
  <c r="AA3577" i="64"/>
  <c r="Z3577" i="64"/>
  <c r="Y3577" i="64"/>
  <c r="X3577" i="64"/>
  <c r="W3577" i="64"/>
  <c r="V3577" i="64"/>
  <c r="U3577" i="64"/>
  <c r="T3577" i="64"/>
  <c r="S3577" i="64"/>
  <c r="B3577" i="64"/>
  <c r="CL3576" i="64"/>
  <c r="CK3576" i="64"/>
  <c r="CJ3576" i="64"/>
  <c r="CI3576" i="64"/>
  <c r="CH3576" i="64"/>
  <c r="CG3576" i="64"/>
  <c r="CF3576" i="64"/>
  <c r="CE3576" i="64"/>
  <c r="CD3576" i="64"/>
  <c r="CC3576" i="64"/>
  <c r="CB3576" i="64"/>
  <c r="CA3576" i="64"/>
  <c r="BZ3576" i="64"/>
  <c r="BY3576" i="64"/>
  <c r="BX3576" i="64"/>
  <c r="BW3576" i="64"/>
  <c r="BV3576" i="64"/>
  <c r="BU3576" i="64"/>
  <c r="BT3576" i="64"/>
  <c r="BS3576" i="64"/>
  <c r="BR3576" i="64"/>
  <c r="BQ3576" i="64"/>
  <c r="BP3576" i="64"/>
  <c r="BO3576" i="64"/>
  <c r="BN3576" i="64"/>
  <c r="BM3576" i="64"/>
  <c r="BL3576" i="64"/>
  <c r="BK3576" i="64"/>
  <c r="BJ3576" i="64"/>
  <c r="BI3576" i="64"/>
  <c r="BH3576" i="64"/>
  <c r="BG3576" i="64"/>
  <c r="BF3576" i="64"/>
  <c r="BE3576" i="64"/>
  <c r="BD3576" i="64"/>
  <c r="BC3576" i="64"/>
  <c r="BB3576" i="64"/>
  <c r="BA3576" i="64"/>
  <c r="AZ3576" i="64"/>
  <c r="AY3576" i="64"/>
  <c r="AX3576" i="64"/>
  <c r="AW3576" i="64"/>
  <c r="AV3576" i="64"/>
  <c r="AU3576" i="64"/>
  <c r="AT3576" i="64"/>
  <c r="AS3576" i="64"/>
  <c r="AR3576" i="64"/>
  <c r="AQ3576" i="64"/>
  <c r="AP3576" i="64"/>
  <c r="AO3576" i="64"/>
  <c r="AN3576" i="64"/>
  <c r="AM3576" i="64"/>
  <c r="AL3576" i="64"/>
  <c r="AK3576" i="64"/>
  <c r="AJ3576" i="64"/>
  <c r="AI3576" i="64"/>
  <c r="AH3576" i="64"/>
  <c r="AG3576" i="64"/>
  <c r="AF3576" i="64"/>
  <c r="AE3576" i="64"/>
  <c r="AD3576" i="64"/>
  <c r="AC3576" i="64"/>
  <c r="AB3576" i="64"/>
  <c r="AA3576" i="64"/>
  <c r="Z3576" i="64"/>
  <c r="Y3576" i="64"/>
  <c r="X3576" i="64"/>
  <c r="W3576" i="64"/>
  <c r="V3576" i="64"/>
  <c r="U3576" i="64"/>
  <c r="T3576" i="64"/>
  <c r="S3576" i="64"/>
  <c r="B3576" i="64"/>
  <c r="B3575" i="64"/>
  <c r="B3574" i="64"/>
  <c r="CL3573" i="64"/>
  <c r="CK3573" i="64"/>
  <c r="CJ3573" i="64"/>
  <c r="CI3573" i="64"/>
  <c r="CH3573" i="64"/>
  <c r="CG3573" i="64"/>
  <c r="CF3573" i="64"/>
  <c r="CE3573" i="64"/>
  <c r="CD3573" i="64"/>
  <c r="CC3573" i="64"/>
  <c r="CB3573" i="64"/>
  <c r="CA3573" i="64"/>
  <c r="BZ3573" i="64"/>
  <c r="BY3573" i="64"/>
  <c r="BX3573" i="64"/>
  <c r="BW3573" i="64"/>
  <c r="BV3573" i="64"/>
  <c r="BU3573" i="64"/>
  <c r="BT3573" i="64"/>
  <c r="BS3573" i="64"/>
  <c r="BR3573" i="64"/>
  <c r="BQ3573" i="64"/>
  <c r="BP3573" i="64"/>
  <c r="BO3573" i="64"/>
  <c r="BN3573" i="64"/>
  <c r="BM3573" i="64"/>
  <c r="BL3573" i="64"/>
  <c r="BK3573" i="64"/>
  <c r="BJ3573" i="64"/>
  <c r="BI3573" i="64"/>
  <c r="BH3573" i="64"/>
  <c r="BG3573" i="64"/>
  <c r="BF3573" i="64"/>
  <c r="BE3573" i="64"/>
  <c r="BD3573" i="64"/>
  <c r="BC3573" i="64"/>
  <c r="BB3573" i="64"/>
  <c r="BA3573" i="64"/>
  <c r="AZ3573" i="64"/>
  <c r="AY3573" i="64"/>
  <c r="AX3573" i="64"/>
  <c r="AW3573" i="64"/>
  <c r="AV3573" i="64"/>
  <c r="AU3573" i="64"/>
  <c r="AT3573" i="64"/>
  <c r="AS3573" i="64"/>
  <c r="AR3573" i="64"/>
  <c r="AQ3573" i="64"/>
  <c r="AP3573" i="64"/>
  <c r="AO3573" i="64"/>
  <c r="AN3573" i="64"/>
  <c r="AM3573" i="64"/>
  <c r="AL3573" i="64"/>
  <c r="AK3573" i="64"/>
  <c r="AJ3573" i="64"/>
  <c r="AI3573" i="64"/>
  <c r="AH3573" i="64"/>
  <c r="AG3573" i="64"/>
  <c r="AF3573" i="64"/>
  <c r="AE3573" i="64"/>
  <c r="AD3573" i="64"/>
  <c r="AC3573" i="64"/>
  <c r="AB3573" i="64"/>
  <c r="AA3573" i="64"/>
  <c r="Z3573" i="64"/>
  <c r="Y3573" i="64"/>
  <c r="X3573" i="64"/>
  <c r="W3573" i="64"/>
  <c r="V3573" i="64"/>
  <c r="U3573" i="64"/>
  <c r="T3573" i="64"/>
  <c r="S3573" i="64"/>
  <c r="B3573" i="64"/>
  <c r="CL3572" i="64"/>
  <c r="CK3572" i="64"/>
  <c r="CJ3572" i="64"/>
  <c r="CI3572" i="64"/>
  <c r="CH3572" i="64"/>
  <c r="CG3572" i="64"/>
  <c r="CF3572" i="64"/>
  <c r="CE3572" i="64"/>
  <c r="CD3572" i="64"/>
  <c r="CC3572" i="64"/>
  <c r="CB3572" i="64"/>
  <c r="CA3572" i="64"/>
  <c r="BZ3572" i="64"/>
  <c r="BY3572" i="64"/>
  <c r="BX3572" i="64"/>
  <c r="BW3572" i="64"/>
  <c r="BV3572" i="64"/>
  <c r="BU3572" i="64"/>
  <c r="BT3572" i="64"/>
  <c r="BS3572" i="64"/>
  <c r="BR3572" i="64"/>
  <c r="BQ3572" i="64"/>
  <c r="BP3572" i="64"/>
  <c r="BO3572" i="64"/>
  <c r="BN3572" i="64"/>
  <c r="BM3572" i="64"/>
  <c r="BL3572" i="64"/>
  <c r="BK3572" i="64"/>
  <c r="BJ3572" i="64"/>
  <c r="BI3572" i="64"/>
  <c r="BH3572" i="64"/>
  <c r="BG3572" i="64"/>
  <c r="BF3572" i="64"/>
  <c r="BE3572" i="64"/>
  <c r="BD3572" i="64"/>
  <c r="BC3572" i="64"/>
  <c r="BB3572" i="64"/>
  <c r="BA3572" i="64"/>
  <c r="AZ3572" i="64"/>
  <c r="AY3572" i="64"/>
  <c r="AX3572" i="64"/>
  <c r="AW3572" i="64"/>
  <c r="AV3572" i="64"/>
  <c r="AU3572" i="64"/>
  <c r="AT3572" i="64"/>
  <c r="AS3572" i="64"/>
  <c r="AR3572" i="64"/>
  <c r="AQ3572" i="64"/>
  <c r="AP3572" i="64"/>
  <c r="AO3572" i="64"/>
  <c r="AN3572" i="64"/>
  <c r="AM3572" i="64"/>
  <c r="AL3572" i="64"/>
  <c r="AK3572" i="64"/>
  <c r="AJ3572" i="64"/>
  <c r="AI3572" i="64"/>
  <c r="AH3572" i="64"/>
  <c r="AG3572" i="64"/>
  <c r="AF3572" i="64"/>
  <c r="AE3572" i="64"/>
  <c r="AD3572" i="64"/>
  <c r="AC3572" i="64"/>
  <c r="AB3572" i="64"/>
  <c r="AA3572" i="64"/>
  <c r="Z3572" i="64"/>
  <c r="Y3572" i="64"/>
  <c r="X3572" i="64"/>
  <c r="W3572" i="64"/>
  <c r="V3572" i="64"/>
  <c r="U3572" i="64"/>
  <c r="T3572" i="64"/>
  <c r="S3572" i="64"/>
  <c r="B3572" i="64"/>
  <c r="G3543" i="64"/>
  <c r="G3544" i="64"/>
  <c r="G3545" i="64"/>
  <c r="B3554" i="64"/>
  <c r="B3553" i="64"/>
  <c r="CL3552" i="64"/>
  <c r="CK3552" i="64"/>
  <c r="CJ3552" i="64"/>
  <c r="CI3552" i="64"/>
  <c r="CH3552" i="64"/>
  <c r="CG3552" i="64"/>
  <c r="CF3552" i="64"/>
  <c r="CE3552" i="64"/>
  <c r="CD3552" i="64"/>
  <c r="CC3552" i="64"/>
  <c r="CB3552" i="64"/>
  <c r="CA3552" i="64"/>
  <c r="BZ3552" i="64"/>
  <c r="BY3552" i="64"/>
  <c r="BX3552" i="64"/>
  <c r="BW3552" i="64"/>
  <c r="BV3552" i="64"/>
  <c r="BU3552" i="64"/>
  <c r="BT3552" i="64"/>
  <c r="BS3552" i="64"/>
  <c r="BR3552" i="64"/>
  <c r="BQ3552" i="64"/>
  <c r="BP3552" i="64"/>
  <c r="BO3552" i="64"/>
  <c r="BN3552" i="64"/>
  <c r="BM3552" i="64"/>
  <c r="BL3552" i="64"/>
  <c r="BK3552" i="64"/>
  <c r="BJ3552" i="64"/>
  <c r="BI3552" i="64"/>
  <c r="BH3552" i="64"/>
  <c r="BG3552" i="64"/>
  <c r="BF3552" i="64"/>
  <c r="BE3552" i="64"/>
  <c r="BD3552" i="64"/>
  <c r="BC3552" i="64"/>
  <c r="BB3552" i="64"/>
  <c r="BA3552" i="64"/>
  <c r="AZ3552" i="64"/>
  <c r="AY3552" i="64"/>
  <c r="AX3552" i="64"/>
  <c r="AW3552" i="64"/>
  <c r="AV3552" i="64"/>
  <c r="AU3552" i="64"/>
  <c r="AT3552" i="64"/>
  <c r="AS3552" i="64"/>
  <c r="AR3552" i="64"/>
  <c r="AQ3552" i="64"/>
  <c r="AP3552" i="64"/>
  <c r="AO3552" i="64"/>
  <c r="AN3552" i="64"/>
  <c r="AM3552" i="64"/>
  <c r="AL3552" i="64"/>
  <c r="AK3552" i="64"/>
  <c r="AJ3552" i="64"/>
  <c r="AI3552" i="64"/>
  <c r="AH3552" i="64"/>
  <c r="AG3552" i="64"/>
  <c r="AF3552" i="64"/>
  <c r="AE3552" i="64"/>
  <c r="AD3552" i="64"/>
  <c r="AC3552" i="64"/>
  <c r="AB3552" i="64"/>
  <c r="AA3552" i="64"/>
  <c r="Z3552" i="64"/>
  <c r="Y3552" i="64"/>
  <c r="X3552" i="64"/>
  <c r="W3552" i="64"/>
  <c r="V3552" i="64"/>
  <c r="U3552" i="64"/>
  <c r="T3552" i="64"/>
  <c r="S3552" i="64"/>
  <c r="B3552" i="64"/>
  <c r="CL3551" i="64"/>
  <c r="CK3551" i="64"/>
  <c r="CJ3551" i="64"/>
  <c r="CI3551" i="64"/>
  <c r="CH3551" i="64"/>
  <c r="CG3551" i="64"/>
  <c r="CF3551" i="64"/>
  <c r="CE3551" i="64"/>
  <c r="CD3551" i="64"/>
  <c r="CC3551" i="64"/>
  <c r="CB3551" i="64"/>
  <c r="CA3551" i="64"/>
  <c r="BZ3551" i="64"/>
  <c r="BY3551" i="64"/>
  <c r="BX3551" i="64"/>
  <c r="BW3551" i="64"/>
  <c r="BV3551" i="64"/>
  <c r="BU3551" i="64"/>
  <c r="BT3551" i="64"/>
  <c r="BS3551" i="64"/>
  <c r="BR3551" i="64"/>
  <c r="BQ3551" i="64"/>
  <c r="BP3551" i="64"/>
  <c r="BO3551" i="64"/>
  <c r="BN3551" i="64"/>
  <c r="BM3551" i="64"/>
  <c r="BL3551" i="64"/>
  <c r="BK3551" i="64"/>
  <c r="BJ3551" i="64"/>
  <c r="BI3551" i="64"/>
  <c r="BH3551" i="64"/>
  <c r="BG3551" i="64"/>
  <c r="BF3551" i="64"/>
  <c r="BE3551" i="64"/>
  <c r="BD3551" i="64"/>
  <c r="BC3551" i="64"/>
  <c r="BB3551" i="64"/>
  <c r="BA3551" i="64"/>
  <c r="AZ3551" i="64"/>
  <c r="AY3551" i="64"/>
  <c r="AX3551" i="64"/>
  <c r="AW3551" i="64"/>
  <c r="AV3551" i="64"/>
  <c r="AU3551" i="64"/>
  <c r="AT3551" i="64"/>
  <c r="AS3551" i="64"/>
  <c r="AR3551" i="64"/>
  <c r="AQ3551" i="64"/>
  <c r="AP3551" i="64"/>
  <c r="AO3551" i="64"/>
  <c r="AN3551" i="64"/>
  <c r="AM3551" i="64"/>
  <c r="AL3551" i="64"/>
  <c r="AK3551" i="64"/>
  <c r="AJ3551" i="64"/>
  <c r="AI3551" i="64"/>
  <c r="AH3551" i="64"/>
  <c r="AG3551" i="64"/>
  <c r="AF3551" i="64"/>
  <c r="AE3551" i="64"/>
  <c r="AD3551" i="64"/>
  <c r="AC3551" i="64"/>
  <c r="AB3551" i="64"/>
  <c r="AA3551" i="64"/>
  <c r="Z3551" i="64"/>
  <c r="Y3551" i="64"/>
  <c r="X3551" i="64"/>
  <c r="W3551" i="64"/>
  <c r="V3551" i="64"/>
  <c r="U3551" i="64"/>
  <c r="T3551" i="64"/>
  <c r="S3551" i="64"/>
  <c r="B3551" i="64"/>
  <c r="B3550" i="64"/>
  <c r="B3549" i="64"/>
  <c r="CL3548" i="64"/>
  <c r="CK3548" i="64"/>
  <c r="CJ3548" i="64"/>
  <c r="CI3548" i="64"/>
  <c r="CH3548" i="64"/>
  <c r="CG3548" i="64"/>
  <c r="CF3548" i="64"/>
  <c r="CE3548" i="64"/>
  <c r="CD3548" i="64"/>
  <c r="CC3548" i="64"/>
  <c r="CB3548" i="64"/>
  <c r="CA3548" i="64"/>
  <c r="BZ3548" i="64"/>
  <c r="BY3548" i="64"/>
  <c r="BX3548" i="64"/>
  <c r="BW3548" i="64"/>
  <c r="BV3548" i="64"/>
  <c r="BU3548" i="64"/>
  <c r="BT3548" i="64"/>
  <c r="BS3548" i="64"/>
  <c r="BR3548" i="64"/>
  <c r="BQ3548" i="64"/>
  <c r="BP3548" i="64"/>
  <c r="BO3548" i="64"/>
  <c r="BN3548" i="64"/>
  <c r="BM3548" i="64"/>
  <c r="BL3548" i="64"/>
  <c r="BK3548" i="64"/>
  <c r="BJ3548" i="64"/>
  <c r="BI3548" i="64"/>
  <c r="BH3548" i="64"/>
  <c r="BG3548" i="64"/>
  <c r="BF3548" i="64"/>
  <c r="BE3548" i="64"/>
  <c r="BD3548" i="64"/>
  <c r="BC3548" i="64"/>
  <c r="BB3548" i="64"/>
  <c r="BA3548" i="64"/>
  <c r="AZ3548" i="64"/>
  <c r="AY3548" i="64"/>
  <c r="AX3548" i="64"/>
  <c r="AW3548" i="64"/>
  <c r="AV3548" i="64"/>
  <c r="AU3548" i="64"/>
  <c r="AT3548" i="64"/>
  <c r="AS3548" i="64"/>
  <c r="AR3548" i="64"/>
  <c r="AQ3548" i="64"/>
  <c r="AP3548" i="64"/>
  <c r="AO3548" i="64"/>
  <c r="AN3548" i="64"/>
  <c r="AM3548" i="64"/>
  <c r="AL3548" i="64"/>
  <c r="AK3548" i="64"/>
  <c r="AJ3548" i="64"/>
  <c r="AI3548" i="64"/>
  <c r="AH3548" i="64"/>
  <c r="AG3548" i="64"/>
  <c r="AF3548" i="64"/>
  <c r="AE3548" i="64"/>
  <c r="AD3548" i="64"/>
  <c r="AC3548" i="64"/>
  <c r="AB3548" i="64"/>
  <c r="AA3548" i="64"/>
  <c r="Z3548" i="64"/>
  <c r="Y3548" i="64"/>
  <c r="X3548" i="64"/>
  <c r="W3548" i="64"/>
  <c r="V3548" i="64"/>
  <c r="U3548" i="64"/>
  <c r="T3548" i="64"/>
  <c r="S3548" i="64"/>
  <c r="B3548" i="64"/>
  <c r="CL3547" i="64"/>
  <c r="CK3547" i="64"/>
  <c r="CJ3547" i="64"/>
  <c r="CI3547" i="64"/>
  <c r="CH3547" i="64"/>
  <c r="CG3547" i="64"/>
  <c r="CF3547" i="64"/>
  <c r="CE3547" i="64"/>
  <c r="CD3547" i="64"/>
  <c r="CC3547" i="64"/>
  <c r="CB3547" i="64"/>
  <c r="CA3547" i="64"/>
  <c r="BZ3547" i="64"/>
  <c r="BY3547" i="64"/>
  <c r="BX3547" i="64"/>
  <c r="BW3547" i="64"/>
  <c r="BV3547" i="64"/>
  <c r="BU3547" i="64"/>
  <c r="BT3547" i="64"/>
  <c r="BS3547" i="64"/>
  <c r="BR3547" i="64"/>
  <c r="BQ3547" i="64"/>
  <c r="BP3547" i="64"/>
  <c r="BO3547" i="64"/>
  <c r="BN3547" i="64"/>
  <c r="BM3547" i="64"/>
  <c r="BL3547" i="64"/>
  <c r="BK3547" i="64"/>
  <c r="BJ3547" i="64"/>
  <c r="BI3547" i="64"/>
  <c r="BH3547" i="64"/>
  <c r="BG3547" i="64"/>
  <c r="BF3547" i="64"/>
  <c r="BE3547" i="64"/>
  <c r="BD3547" i="64"/>
  <c r="BC3547" i="64"/>
  <c r="BB3547" i="64"/>
  <c r="BA3547" i="64"/>
  <c r="AZ3547" i="64"/>
  <c r="AY3547" i="64"/>
  <c r="AX3547" i="64"/>
  <c r="AW3547" i="64"/>
  <c r="AV3547" i="64"/>
  <c r="AU3547" i="64"/>
  <c r="AT3547" i="64"/>
  <c r="AS3547" i="64"/>
  <c r="AR3547" i="64"/>
  <c r="AQ3547" i="64"/>
  <c r="AP3547" i="64"/>
  <c r="AO3547" i="64"/>
  <c r="AN3547" i="64"/>
  <c r="AM3547" i="64"/>
  <c r="AL3547" i="64"/>
  <c r="AK3547" i="64"/>
  <c r="AJ3547" i="64"/>
  <c r="AI3547" i="64"/>
  <c r="AH3547" i="64"/>
  <c r="AG3547" i="64"/>
  <c r="AF3547" i="64"/>
  <c r="AE3547" i="64"/>
  <c r="AD3547" i="64"/>
  <c r="AC3547" i="64"/>
  <c r="AB3547" i="64"/>
  <c r="AA3547" i="64"/>
  <c r="Z3547" i="64"/>
  <c r="Y3547" i="64"/>
  <c r="X3547" i="64"/>
  <c r="W3547" i="64"/>
  <c r="V3547" i="64"/>
  <c r="U3547" i="64"/>
  <c r="T3547" i="64"/>
  <c r="S3547" i="64"/>
  <c r="B3547" i="64"/>
  <c r="G3542" i="64"/>
  <c r="B3542" i="64"/>
  <c r="R3540" i="64"/>
  <c r="Q3540" i="64"/>
  <c r="G3540" i="64"/>
  <c r="B3540" i="64"/>
  <c r="B3541" i="64" s="1"/>
  <c r="A8" i="564"/>
  <c r="T3522" i="64"/>
  <c r="U3522" i="64"/>
  <c r="V3522" i="64"/>
  <c r="W3522" i="64"/>
  <c r="X3522" i="64"/>
  <c r="Y3522" i="64"/>
  <c r="Z3522" i="64"/>
  <c r="AA3522" i="64"/>
  <c r="AB3522" i="64"/>
  <c r="AC3522" i="64"/>
  <c r="AD3522" i="64"/>
  <c r="AE3522" i="64"/>
  <c r="AF3522" i="64"/>
  <c r="AG3522" i="64"/>
  <c r="AH3522" i="64"/>
  <c r="AI3522" i="64"/>
  <c r="AJ3522" i="64"/>
  <c r="AK3522" i="64"/>
  <c r="AL3522" i="64"/>
  <c r="AM3522" i="64"/>
  <c r="AN3522" i="64"/>
  <c r="AO3522" i="64"/>
  <c r="AP3522" i="64"/>
  <c r="AQ3522" i="64"/>
  <c r="AR3522" i="64"/>
  <c r="AS3522" i="64"/>
  <c r="AT3522" i="64"/>
  <c r="AU3522" i="64"/>
  <c r="AV3522" i="64"/>
  <c r="AW3522" i="64"/>
  <c r="AX3522" i="64"/>
  <c r="AY3522" i="64"/>
  <c r="AZ3522" i="64"/>
  <c r="BA3522" i="64"/>
  <c r="BB3522" i="64"/>
  <c r="BC3522" i="64"/>
  <c r="BD3522" i="64"/>
  <c r="BE3522" i="64"/>
  <c r="BF3522" i="64"/>
  <c r="BG3522" i="64"/>
  <c r="BH3522" i="64"/>
  <c r="BI3522" i="64"/>
  <c r="BJ3522" i="64"/>
  <c r="BK3522" i="64"/>
  <c r="BL3522" i="64"/>
  <c r="BM3522" i="64"/>
  <c r="BN3522" i="64"/>
  <c r="BO3522" i="64"/>
  <c r="BP3522" i="64"/>
  <c r="BQ3522" i="64"/>
  <c r="BR3522" i="64"/>
  <c r="BS3522" i="64"/>
  <c r="BT3522" i="64"/>
  <c r="BU3522" i="64"/>
  <c r="BV3522" i="64"/>
  <c r="BW3522" i="64"/>
  <c r="BX3522" i="64"/>
  <c r="BY3522" i="64"/>
  <c r="BZ3522" i="64"/>
  <c r="CA3522" i="64"/>
  <c r="CB3522" i="64"/>
  <c r="CC3522" i="64"/>
  <c r="CD3522" i="64"/>
  <c r="CE3522" i="64"/>
  <c r="CF3522" i="64"/>
  <c r="CG3522" i="64"/>
  <c r="CH3522" i="64"/>
  <c r="CI3522" i="64"/>
  <c r="CJ3522" i="64"/>
  <c r="CK3522" i="64"/>
  <c r="CL3522" i="64"/>
  <c r="T3523" i="64"/>
  <c r="U3523" i="64"/>
  <c r="V3523" i="64"/>
  <c r="W3523" i="64"/>
  <c r="X3523" i="64"/>
  <c r="Y3523" i="64"/>
  <c r="Z3523" i="64"/>
  <c r="AA3523" i="64"/>
  <c r="AB3523" i="64"/>
  <c r="AC3523" i="64"/>
  <c r="AD3523" i="64"/>
  <c r="AE3523" i="64"/>
  <c r="AF3523" i="64"/>
  <c r="AG3523" i="64"/>
  <c r="AH3523" i="64"/>
  <c r="AI3523" i="64"/>
  <c r="AJ3523" i="64"/>
  <c r="AK3523" i="64"/>
  <c r="AL3523" i="64"/>
  <c r="AM3523" i="64"/>
  <c r="AN3523" i="64"/>
  <c r="AO3523" i="64"/>
  <c r="AP3523" i="64"/>
  <c r="AQ3523" i="64"/>
  <c r="AR3523" i="64"/>
  <c r="AS3523" i="64"/>
  <c r="AT3523" i="64"/>
  <c r="AU3523" i="64"/>
  <c r="AV3523" i="64"/>
  <c r="AW3523" i="64"/>
  <c r="AX3523" i="64"/>
  <c r="AY3523" i="64"/>
  <c r="AZ3523" i="64"/>
  <c r="BA3523" i="64"/>
  <c r="BB3523" i="64"/>
  <c r="BC3523" i="64"/>
  <c r="BD3523" i="64"/>
  <c r="BE3523" i="64"/>
  <c r="BF3523" i="64"/>
  <c r="BG3523" i="64"/>
  <c r="BH3523" i="64"/>
  <c r="BI3523" i="64"/>
  <c r="BJ3523" i="64"/>
  <c r="BK3523" i="64"/>
  <c r="BL3523" i="64"/>
  <c r="BM3523" i="64"/>
  <c r="BN3523" i="64"/>
  <c r="BO3523" i="64"/>
  <c r="BP3523" i="64"/>
  <c r="BQ3523" i="64"/>
  <c r="BR3523" i="64"/>
  <c r="BS3523" i="64"/>
  <c r="BT3523" i="64"/>
  <c r="BU3523" i="64"/>
  <c r="BV3523" i="64"/>
  <c r="BW3523" i="64"/>
  <c r="BX3523" i="64"/>
  <c r="BY3523" i="64"/>
  <c r="BZ3523" i="64"/>
  <c r="CA3523" i="64"/>
  <c r="CB3523" i="64"/>
  <c r="CC3523" i="64"/>
  <c r="CD3523" i="64"/>
  <c r="CE3523" i="64"/>
  <c r="CF3523" i="64"/>
  <c r="CG3523" i="64"/>
  <c r="CH3523" i="64"/>
  <c r="CI3523" i="64"/>
  <c r="CJ3523" i="64"/>
  <c r="CK3523" i="64"/>
  <c r="CL3523" i="64"/>
  <c r="T3526" i="64"/>
  <c r="U3526" i="64"/>
  <c r="V3526" i="64"/>
  <c r="W3526" i="64"/>
  <c r="X3526" i="64"/>
  <c r="Y3526" i="64"/>
  <c r="Z3526" i="64"/>
  <c r="AA3526" i="64"/>
  <c r="AB3526" i="64"/>
  <c r="AC3526" i="64"/>
  <c r="AD3526" i="64"/>
  <c r="AE3526" i="64"/>
  <c r="AF3526" i="64"/>
  <c r="AG3526" i="64"/>
  <c r="AH3526" i="64"/>
  <c r="AI3526" i="64"/>
  <c r="AJ3526" i="64"/>
  <c r="AK3526" i="64"/>
  <c r="AL3526" i="64"/>
  <c r="AM3526" i="64"/>
  <c r="AN3526" i="64"/>
  <c r="AO3526" i="64"/>
  <c r="AP3526" i="64"/>
  <c r="AQ3526" i="64"/>
  <c r="AR3526" i="64"/>
  <c r="AS3526" i="64"/>
  <c r="AT3526" i="64"/>
  <c r="AU3526" i="64"/>
  <c r="AV3526" i="64"/>
  <c r="AW3526" i="64"/>
  <c r="AX3526" i="64"/>
  <c r="AY3526" i="64"/>
  <c r="AZ3526" i="64"/>
  <c r="BA3526" i="64"/>
  <c r="BB3526" i="64"/>
  <c r="BC3526" i="64"/>
  <c r="BD3526" i="64"/>
  <c r="BE3526" i="64"/>
  <c r="BF3526" i="64"/>
  <c r="BG3526" i="64"/>
  <c r="BH3526" i="64"/>
  <c r="BI3526" i="64"/>
  <c r="BJ3526" i="64"/>
  <c r="BK3526" i="64"/>
  <c r="BL3526" i="64"/>
  <c r="BM3526" i="64"/>
  <c r="BN3526" i="64"/>
  <c r="BO3526" i="64"/>
  <c r="BP3526" i="64"/>
  <c r="BQ3526" i="64"/>
  <c r="BR3526" i="64"/>
  <c r="BS3526" i="64"/>
  <c r="BT3526" i="64"/>
  <c r="BU3526" i="64"/>
  <c r="BV3526" i="64"/>
  <c r="BW3526" i="64"/>
  <c r="BX3526" i="64"/>
  <c r="BY3526" i="64"/>
  <c r="BZ3526" i="64"/>
  <c r="CA3526" i="64"/>
  <c r="CB3526" i="64"/>
  <c r="CC3526" i="64"/>
  <c r="CD3526" i="64"/>
  <c r="CE3526" i="64"/>
  <c r="CF3526" i="64"/>
  <c r="CG3526" i="64"/>
  <c r="CH3526" i="64"/>
  <c r="CI3526" i="64"/>
  <c r="CJ3526" i="64"/>
  <c r="CK3526" i="64"/>
  <c r="CL3526" i="64"/>
  <c r="T3527" i="64"/>
  <c r="U3527" i="64"/>
  <c r="V3527" i="64"/>
  <c r="W3527" i="64"/>
  <c r="X3527" i="64"/>
  <c r="Y3527" i="64"/>
  <c r="Z3527" i="64"/>
  <c r="AA3527" i="64"/>
  <c r="AB3527" i="64"/>
  <c r="AC3527" i="64"/>
  <c r="AD3527" i="64"/>
  <c r="AE3527" i="64"/>
  <c r="AF3527" i="64"/>
  <c r="AG3527" i="64"/>
  <c r="AH3527" i="64"/>
  <c r="AI3527" i="64"/>
  <c r="AJ3527" i="64"/>
  <c r="AK3527" i="64"/>
  <c r="AL3527" i="64"/>
  <c r="AM3527" i="64"/>
  <c r="AN3527" i="64"/>
  <c r="AO3527" i="64"/>
  <c r="AP3527" i="64"/>
  <c r="AQ3527" i="64"/>
  <c r="AR3527" i="64"/>
  <c r="AS3527" i="64"/>
  <c r="AT3527" i="64"/>
  <c r="AU3527" i="64"/>
  <c r="AV3527" i="64"/>
  <c r="AW3527" i="64"/>
  <c r="AX3527" i="64"/>
  <c r="AY3527" i="64"/>
  <c r="AZ3527" i="64"/>
  <c r="BA3527" i="64"/>
  <c r="BB3527" i="64"/>
  <c r="BC3527" i="64"/>
  <c r="BD3527" i="64"/>
  <c r="BE3527" i="64"/>
  <c r="BF3527" i="64"/>
  <c r="BG3527" i="64"/>
  <c r="BH3527" i="64"/>
  <c r="BI3527" i="64"/>
  <c r="BJ3527" i="64"/>
  <c r="BK3527" i="64"/>
  <c r="BL3527" i="64"/>
  <c r="BM3527" i="64"/>
  <c r="BN3527" i="64"/>
  <c r="BO3527" i="64"/>
  <c r="BP3527" i="64"/>
  <c r="BQ3527" i="64"/>
  <c r="BR3527" i="64"/>
  <c r="BS3527" i="64"/>
  <c r="BT3527" i="64"/>
  <c r="BU3527" i="64"/>
  <c r="BV3527" i="64"/>
  <c r="BW3527" i="64"/>
  <c r="BX3527" i="64"/>
  <c r="BY3527" i="64"/>
  <c r="BZ3527" i="64"/>
  <c r="CA3527" i="64"/>
  <c r="CB3527" i="64"/>
  <c r="CC3527" i="64"/>
  <c r="CD3527" i="64"/>
  <c r="CE3527" i="64"/>
  <c r="CF3527" i="64"/>
  <c r="CG3527" i="64"/>
  <c r="CH3527" i="64"/>
  <c r="CI3527" i="64"/>
  <c r="CJ3527" i="64"/>
  <c r="CK3527" i="64"/>
  <c r="CL3527" i="64"/>
  <c r="S3523" i="64"/>
  <c r="S3526" i="64"/>
  <c r="S3527" i="64"/>
  <c r="S3522" i="64"/>
  <c r="B3523" i="64"/>
  <c r="B3524" i="64"/>
  <c r="B3525" i="64"/>
  <c r="B3526" i="64"/>
  <c r="B3527" i="64"/>
  <c r="B3528" i="64"/>
  <c r="B3529" i="64"/>
  <c r="B3522" i="64"/>
  <c r="B3521" i="64"/>
  <c r="G3520" i="64"/>
  <c r="R3519" i="64"/>
  <c r="Q3519" i="64"/>
  <c r="B3519" i="64"/>
  <c r="B3520" i="64" s="1"/>
  <c r="G3519" i="64"/>
  <c r="B605" i="64" l="1"/>
  <c r="B618" i="64"/>
  <c r="B607" i="64"/>
  <c r="B616" i="64" s="1"/>
  <c r="B639" i="64"/>
  <c r="B640" i="64"/>
  <c r="B625" i="64"/>
  <c r="B636" i="64"/>
  <c r="B621" i="64"/>
  <c r="B620" i="64"/>
  <c r="B622" i="64" s="1"/>
  <c r="B624" i="64"/>
  <c r="B628" i="64" s="1"/>
  <c r="B627" i="64"/>
  <c r="B630" i="64"/>
  <c r="B632" i="64" s="1"/>
  <c r="B631" i="64"/>
  <c r="B635" i="64"/>
  <c r="B3241" i="64"/>
  <c r="B3239" i="64" s="1"/>
  <c r="B3237" i="64"/>
  <c r="B3210" i="64"/>
  <c r="B1584" i="64"/>
  <c r="B1594" i="64"/>
  <c r="CL1593" i="64"/>
  <c r="CK1593" i="64"/>
  <c r="CJ1593" i="64"/>
  <c r="CI1593" i="64"/>
  <c r="CH1593" i="64"/>
  <c r="CG1593" i="64"/>
  <c r="CF1593" i="64"/>
  <c r="CE1593" i="64"/>
  <c r="CD1593" i="64"/>
  <c r="CC1593" i="64"/>
  <c r="CB1593" i="64"/>
  <c r="CA1593" i="64"/>
  <c r="BZ1593" i="64"/>
  <c r="BY1593" i="64"/>
  <c r="BX1593" i="64"/>
  <c r="BW1593" i="64"/>
  <c r="BV1593" i="64"/>
  <c r="BU1593" i="64"/>
  <c r="BT1593" i="64"/>
  <c r="BS1593" i="64"/>
  <c r="BR1593" i="64"/>
  <c r="BQ1593" i="64"/>
  <c r="BP1593" i="64"/>
  <c r="BO1593" i="64"/>
  <c r="BN1593" i="64"/>
  <c r="BM1593" i="64"/>
  <c r="BL1593" i="64"/>
  <c r="BK1593" i="64"/>
  <c r="BJ1593" i="64"/>
  <c r="BI1593" i="64"/>
  <c r="BH1593" i="64"/>
  <c r="BG1593" i="64"/>
  <c r="BF1593" i="64"/>
  <c r="BE1593" i="64"/>
  <c r="BD1593" i="64"/>
  <c r="BC1593" i="64"/>
  <c r="BB1593" i="64"/>
  <c r="BA1593" i="64"/>
  <c r="AZ1593" i="64"/>
  <c r="AY1593" i="64"/>
  <c r="AX1593" i="64"/>
  <c r="AW1593" i="64"/>
  <c r="AV1593" i="64"/>
  <c r="AU1593" i="64"/>
  <c r="AT1593" i="64"/>
  <c r="AS1593" i="64"/>
  <c r="AR1593" i="64"/>
  <c r="AQ1593" i="64"/>
  <c r="AP1593" i="64"/>
  <c r="AO1593" i="64"/>
  <c r="AN1593" i="64"/>
  <c r="AM1593" i="64"/>
  <c r="AL1593" i="64"/>
  <c r="AK1593" i="64"/>
  <c r="AJ1593" i="64"/>
  <c r="AI1593" i="64"/>
  <c r="AH1593" i="64"/>
  <c r="AG1593" i="64"/>
  <c r="AF1593" i="64"/>
  <c r="AE1593" i="64"/>
  <c r="AD1593" i="64"/>
  <c r="AC1593" i="64"/>
  <c r="AB1593" i="64"/>
  <c r="AA1593" i="64"/>
  <c r="Z1593" i="64"/>
  <c r="Y1593" i="64"/>
  <c r="X1593" i="64"/>
  <c r="W1593" i="64"/>
  <c r="V1593" i="64"/>
  <c r="U1593" i="64"/>
  <c r="T1593" i="64"/>
  <c r="S1593" i="64"/>
  <c r="B1593" i="64"/>
  <c r="B1592" i="64"/>
  <c r="CL1591" i="64"/>
  <c r="CK1591" i="64"/>
  <c r="CJ1591" i="64"/>
  <c r="CI1591" i="64"/>
  <c r="CH1591" i="64"/>
  <c r="CG1591" i="64"/>
  <c r="CF1591" i="64"/>
  <c r="CE1591" i="64"/>
  <c r="CD1591" i="64"/>
  <c r="CC1591" i="64"/>
  <c r="CB1591" i="64"/>
  <c r="CA1591" i="64"/>
  <c r="BZ1591" i="64"/>
  <c r="BY1591" i="64"/>
  <c r="BX1591" i="64"/>
  <c r="BW1591" i="64"/>
  <c r="BV1591" i="64"/>
  <c r="BU1591" i="64"/>
  <c r="BT1591" i="64"/>
  <c r="BS1591" i="64"/>
  <c r="BR1591" i="64"/>
  <c r="BQ1591" i="64"/>
  <c r="BP1591" i="64"/>
  <c r="BO1591" i="64"/>
  <c r="BN1591" i="64"/>
  <c r="BM1591" i="64"/>
  <c r="BL1591" i="64"/>
  <c r="BK1591" i="64"/>
  <c r="BJ1591" i="64"/>
  <c r="BI1591" i="64"/>
  <c r="BH1591" i="64"/>
  <c r="BG1591" i="64"/>
  <c r="BF1591" i="64"/>
  <c r="BE1591" i="64"/>
  <c r="BD1591" i="64"/>
  <c r="BC1591" i="64"/>
  <c r="BB1591" i="64"/>
  <c r="BA1591" i="64"/>
  <c r="AZ1591" i="64"/>
  <c r="AY1591" i="64"/>
  <c r="AX1591" i="64"/>
  <c r="AW1591" i="64"/>
  <c r="AV1591" i="64"/>
  <c r="AU1591" i="64"/>
  <c r="AT1591" i="64"/>
  <c r="AS1591" i="64"/>
  <c r="AR1591" i="64"/>
  <c r="AQ1591" i="64"/>
  <c r="AP1591" i="64"/>
  <c r="AO1591" i="64"/>
  <c r="AN1591" i="64"/>
  <c r="AM1591" i="64"/>
  <c r="AL1591" i="64"/>
  <c r="AK1591" i="64"/>
  <c r="AJ1591" i="64"/>
  <c r="AI1591" i="64"/>
  <c r="AH1591" i="64"/>
  <c r="AG1591" i="64"/>
  <c r="AF1591" i="64"/>
  <c r="AE1591" i="64"/>
  <c r="AD1591" i="64"/>
  <c r="AC1591" i="64"/>
  <c r="AB1591" i="64"/>
  <c r="AA1591" i="64"/>
  <c r="Z1591" i="64"/>
  <c r="Y1591" i="64"/>
  <c r="X1591" i="64"/>
  <c r="W1591" i="64"/>
  <c r="V1591" i="64"/>
  <c r="U1591" i="64"/>
  <c r="T1591" i="64"/>
  <c r="S1591" i="64"/>
  <c r="B1591" i="64"/>
  <c r="B1590" i="64"/>
  <c r="B1589" i="64"/>
  <c r="B1588" i="64"/>
  <c r="B1583" i="64" s="1"/>
  <c r="B1587" i="64"/>
  <c r="B1585" i="64" s="1"/>
  <c r="B1582" i="64" s="1"/>
  <c r="G1583" i="64"/>
  <c r="B1673" i="64"/>
  <c r="B1683" i="64"/>
  <c r="CL1682" i="64"/>
  <c r="CK1682" i="64"/>
  <c r="CJ1682" i="64"/>
  <c r="CI1682" i="64"/>
  <c r="CH1682" i="64"/>
  <c r="CG1682" i="64"/>
  <c r="CF1682" i="64"/>
  <c r="CE1682" i="64"/>
  <c r="CD1682" i="64"/>
  <c r="CC1682" i="64"/>
  <c r="CB1682" i="64"/>
  <c r="CA1682" i="64"/>
  <c r="BZ1682" i="64"/>
  <c r="BY1682" i="64"/>
  <c r="BX1682" i="64"/>
  <c r="BW1682" i="64"/>
  <c r="BV1682" i="64"/>
  <c r="BU1682" i="64"/>
  <c r="BT1682" i="64"/>
  <c r="BS1682" i="64"/>
  <c r="BR1682" i="64"/>
  <c r="BQ1682" i="64"/>
  <c r="BP1682" i="64"/>
  <c r="BO1682" i="64"/>
  <c r="BN1682" i="64"/>
  <c r="BM1682" i="64"/>
  <c r="BL1682" i="64"/>
  <c r="BK1682" i="64"/>
  <c r="BJ1682" i="64"/>
  <c r="BI1682" i="64"/>
  <c r="BH1682" i="64"/>
  <c r="BG1682" i="64"/>
  <c r="BF1682" i="64"/>
  <c r="BE1682" i="64"/>
  <c r="BD1682" i="64"/>
  <c r="BC1682" i="64"/>
  <c r="BB1682" i="64"/>
  <c r="BA1682" i="64"/>
  <c r="AZ1682" i="64"/>
  <c r="AY1682" i="64"/>
  <c r="AX1682" i="64"/>
  <c r="AW1682" i="64"/>
  <c r="AV1682" i="64"/>
  <c r="AU1682" i="64"/>
  <c r="AT1682" i="64"/>
  <c r="AS1682" i="64"/>
  <c r="AR1682" i="64"/>
  <c r="AQ1682" i="64"/>
  <c r="AP1682" i="64"/>
  <c r="AO1682" i="64"/>
  <c r="AN1682" i="64"/>
  <c r="AM1682" i="64"/>
  <c r="AL1682" i="64"/>
  <c r="AK1682" i="64"/>
  <c r="AJ1682" i="64"/>
  <c r="AI1682" i="64"/>
  <c r="AH1682" i="64"/>
  <c r="AG1682" i="64"/>
  <c r="AF1682" i="64"/>
  <c r="AE1682" i="64"/>
  <c r="AD1682" i="64"/>
  <c r="AC1682" i="64"/>
  <c r="AB1682" i="64"/>
  <c r="AA1682" i="64"/>
  <c r="Z1682" i="64"/>
  <c r="Y1682" i="64"/>
  <c r="X1682" i="64"/>
  <c r="W1682" i="64"/>
  <c r="V1682" i="64"/>
  <c r="U1682" i="64"/>
  <c r="T1682" i="64"/>
  <c r="S1682" i="64"/>
  <c r="B1682" i="64"/>
  <c r="B1681" i="64"/>
  <c r="CL1680" i="64"/>
  <c r="CK1680" i="64"/>
  <c r="CJ1680" i="64"/>
  <c r="CI1680" i="64"/>
  <c r="CH1680" i="64"/>
  <c r="CG1680" i="64"/>
  <c r="CF1680" i="64"/>
  <c r="CE1680" i="64"/>
  <c r="CD1680" i="64"/>
  <c r="CC1680" i="64"/>
  <c r="CB1680" i="64"/>
  <c r="CA1680" i="64"/>
  <c r="BZ1680" i="64"/>
  <c r="BY1680" i="64"/>
  <c r="BX1680" i="64"/>
  <c r="BW1680" i="64"/>
  <c r="BV1680" i="64"/>
  <c r="BU1680" i="64"/>
  <c r="BT1680" i="64"/>
  <c r="BS1680" i="64"/>
  <c r="BR1680" i="64"/>
  <c r="BQ1680" i="64"/>
  <c r="BP1680" i="64"/>
  <c r="BO1680" i="64"/>
  <c r="BN1680" i="64"/>
  <c r="BM1680" i="64"/>
  <c r="BL1680" i="64"/>
  <c r="BK1680" i="64"/>
  <c r="BJ1680" i="64"/>
  <c r="BI1680" i="64"/>
  <c r="BH1680" i="64"/>
  <c r="BG1680" i="64"/>
  <c r="BF1680" i="64"/>
  <c r="BE1680" i="64"/>
  <c r="BD1680" i="64"/>
  <c r="BC1680" i="64"/>
  <c r="BB1680" i="64"/>
  <c r="BA1680" i="64"/>
  <c r="AZ1680" i="64"/>
  <c r="AY1680" i="64"/>
  <c r="AX1680" i="64"/>
  <c r="AW1680" i="64"/>
  <c r="AV1680" i="64"/>
  <c r="AU1680" i="64"/>
  <c r="AT1680" i="64"/>
  <c r="AS1680" i="64"/>
  <c r="AR1680" i="64"/>
  <c r="AQ1680" i="64"/>
  <c r="AP1680" i="64"/>
  <c r="AO1680" i="64"/>
  <c r="AN1680" i="64"/>
  <c r="AM1680" i="64"/>
  <c r="AL1680" i="64"/>
  <c r="AK1680" i="64"/>
  <c r="AJ1680" i="64"/>
  <c r="AI1680" i="64"/>
  <c r="AH1680" i="64"/>
  <c r="AG1680" i="64"/>
  <c r="AF1680" i="64"/>
  <c r="AE1680" i="64"/>
  <c r="AD1680" i="64"/>
  <c r="AC1680" i="64"/>
  <c r="AB1680" i="64"/>
  <c r="AA1680" i="64"/>
  <c r="Z1680" i="64"/>
  <c r="Y1680" i="64"/>
  <c r="X1680" i="64"/>
  <c r="W1680" i="64"/>
  <c r="V1680" i="64"/>
  <c r="U1680" i="64"/>
  <c r="T1680" i="64"/>
  <c r="S1680" i="64"/>
  <c r="B1680" i="64"/>
  <c r="B1679" i="64"/>
  <c r="B1678" i="64"/>
  <c r="B1677" i="64"/>
  <c r="B1672" i="64" s="1"/>
  <c r="B1676" i="64"/>
  <c r="B1674" i="64" s="1"/>
  <c r="B1671" i="64" s="1"/>
  <c r="G1672" i="64"/>
  <c r="B1660" i="64"/>
  <c r="CL1659" i="64"/>
  <c r="CK1659" i="64"/>
  <c r="CJ1659" i="64"/>
  <c r="CI1659" i="64"/>
  <c r="CH1659" i="64"/>
  <c r="CG1659" i="64"/>
  <c r="CF1659" i="64"/>
  <c r="CE1659" i="64"/>
  <c r="CD1659" i="64"/>
  <c r="CC1659" i="64"/>
  <c r="CB1659" i="64"/>
  <c r="CA1659" i="64"/>
  <c r="BZ1659" i="64"/>
  <c r="BY1659" i="64"/>
  <c r="BX1659" i="64"/>
  <c r="BW1659" i="64"/>
  <c r="BV1659" i="64"/>
  <c r="BU1659" i="64"/>
  <c r="BT1659" i="64"/>
  <c r="BS1659" i="64"/>
  <c r="BR1659" i="64"/>
  <c r="BQ1659" i="64"/>
  <c r="BP1659" i="64"/>
  <c r="BO1659" i="64"/>
  <c r="BN1659" i="64"/>
  <c r="BM1659" i="64"/>
  <c r="BL1659" i="64"/>
  <c r="BK1659" i="64"/>
  <c r="BJ1659" i="64"/>
  <c r="BI1659" i="64"/>
  <c r="BH1659" i="64"/>
  <c r="BG1659" i="64"/>
  <c r="BF1659" i="64"/>
  <c r="BE1659" i="64"/>
  <c r="BD1659" i="64"/>
  <c r="BC1659" i="64"/>
  <c r="BB1659" i="64"/>
  <c r="BA1659" i="64"/>
  <c r="AZ1659" i="64"/>
  <c r="AY1659" i="64"/>
  <c r="AX1659" i="64"/>
  <c r="AW1659" i="64"/>
  <c r="AV1659" i="64"/>
  <c r="AU1659" i="64"/>
  <c r="AT1659" i="64"/>
  <c r="AS1659" i="64"/>
  <c r="AR1659" i="64"/>
  <c r="AQ1659" i="64"/>
  <c r="AP1659" i="64"/>
  <c r="AO1659" i="64"/>
  <c r="AN1659" i="64"/>
  <c r="AM1659" i="64"/>
  <c r="AL1659" i="64"/>
  <c r="AK1659" i="64"/>
  <c r="AJ1659" i="64"/>
  <c r="AI1659" i="64"/>
  <c r="AH1659" i="64"/>
  <c r="AG1659" i="64"/>
  <c r="AF1659" i="64"/>
  <c r="AE1659" i="64"/>
  <c r="AD1659" i="64"/>
  <c r="AC1659" i="64"/>
  <c r="AB1659" i="64"/>
  <c r="AA1659" i="64"/>
  <c r="Z1659" i="64"/>
  <c r="Y1659" i="64"/>
  <c r="X1659" i="64"/>
  <c r="W1659" i="64"/>
  <c r="V1659" i="64"/>
  <c r="U1659" i="64"/>
  <c r="T1659" i="64"/>
  <c r="S1659" i="64"/>
  <c r="B1659" i="64"/>
  <c r="B1658" i="64"/>
  <c r="CL1657" i="64"/>
  <c r="CK1657" i="64"/>
  <c r="CJ1657" i="64"/>
  <c r="CI1657" i="64"/>
  <c r="CH1657" i="64"/>
  <c r="CG1657" i="64"/>
  <c r="CF1657" i="64"/>
  <c r="CE1657" i="64"/>
  <c r="CD1657" i="64"/>
  <c r="CC1657" i="64"/>
  <c r="CB1657" i="64"/>
  <c r="CA1657" i="64"/>
  <c r="BZ1657" i="64"/>
  <c r="BY1657" i="64"/>
  <c r="BX1657" i="64"/>
  <c r="BW1657" i="64"/>
  <c r="BV1657" i="64"/>
  <c r="BU1657" i="64"/>
  <c r="BT1657" i="64"/>
  <c r="BS1657" i="64"/>
  <c r="BR1657" i="64"/>
  <c r="BQ1657" i="64"/>
  <c r="BP1657" i="64"/>
  <c r="BO1657" i="64"/>
  <c r="BN1657" i="64"/>
  <c r="BM1657" i="64"/>
  <c r="BL1657" i="64"/>
  <c r="BK1657" i="64"/>
  <c r="BJ1657" i="64"/>
  <c r="BI1657" i="64"/>
  <c r="BH1657" i="64"/>
  <c r="BG1657" i="64"/>
  <c r="BF1657" i="64"/>
  <c r="BE1657" i="64"/>
  <c r="BD1657" i="64"/>
  <c r="BC1657" i="64"/>
  <c r="BB1657" i="64"/>
  <c r="BA1657" i="64"/>
  <c r="AZ1657" i="64"/>
  <c r="AY1657" i="64"/>
  <c r="AX1657" i="64"/>
  <c r="AW1657" i="64"/>
  <c r="AV1657" i="64"/>
  <c r="AU1657" i="64"/>
  <c r="AT1657" i="64"/>
  <c r="AS1657" i="64"/>
  <c r="AR1657" i="64"/>
  <c r="AQ1657" i="64"/>
  <c r="AP1657" i="64"/>
  <c r="AO1657" i="64"/>
  <c r="AN1657" i="64"/>
  <c r="AM1657" i="64"/>
  <c r="AL1657" i="64"/>
  <c r="AK1657" i="64"/>
  <c r="AJ1657" i="64"/>
  <c r="AI1657" i="64"/>
  <c r="AH1657" i="64"/>
  <c r="AG1657" i="64"/>
  <c r="AF1657" i="64"/>
  <c r="AE1657" i="64"/>
  <c r="AD1657" i="64"/>
  <c r="AC1657" i="64"/>
  <c r="AB1657" i="64"/>
  <c r="AA1657" i="64"/>
  <c r="Z1657" i="64"/>
  <c r="Y1657" i="64"/>
  <c r="X1657" i="64"/>
  <c r="W1657" i="64"/>
  <c r="V1657" i="64"/>
  <c r="U1657" i="64"/>
  <c r="T1657" i="64"/>
  <c r="S1657" i="64"/>
  <c r="B1657" i="64"/>
  <c r="B1656" i="64"/>
  <c r="B1655" i="64"/>
  <c r="B1654" i="64"/>
  <c r="B1650" i="64" s="1"/>
  <c r="B1653" i="64"/>
  <c r="B1651" i="64" s="1"/>
  <c r="B1649" i="64" s="1"/>
  <c r="G1650" i="64"/>
  <c r="B1638" i="64"/>
  <c r="CL1637" i="64"/>
  <c r="CK1637" i="64"/>
  <c r="CJ1637" i="64"/>
  <c r="CI1637" i="64"/>
  <c r="CH1637" i="64"/>
  <c r="CG1637" i="64"/>
  <c r="CF1637" i="64"/>
  <c r="CE1637" i="64"/>
  <c r="CD1637" i="64"/>
  <c r="CC1637" i="64"/>
  <c r="CB1637" i="64"/>
  <c r="CA1637" i="64"/>
  <c r="BZ1637" i="64"/>
  <c r="BY1637" i="64"/>
  <c r="BX1637" i="64"/>
  <c r="BW1637" i="64"/>
  <c r="BV1637" i="64"/>
  <c r="BU1637" i="64"/>
  <c r="BT1637" i="64"/>
  <c r="BS1637" i="64"/>
  <c r="BR1637" i="64"/>
  <c r="BQ1637" i="64"/>
  <c r="BP1637" i="64"/>
  <c r="BO1637" i="64"/>
  <c r="BN1637" i="64"/>
  <c r="BM1637" i="64"/>
  <c r="BL1637" i="64"/>
  <c r="BK1637" i="64"/>
  <c r="BJ1637" i="64"/>
  <c r="BI1637" i="64"/>
  <c r="BH1637" i="64"/>
  <c r="BG1637" i="64"/>
  <c r="BF1637" i="64"/>
  <c r="BE1637" i="64"/>
  <c r="BD1637" i="64"/>
  <c r="BC1637" i="64"/>
  <c r="BB1637" i="64"/>
  <c r="BA1637" i="64"/>
  <c r="AZ1637" i="64"/>
  <c r="AY1637" i="64"/>
  <c r="AX1637" i="64"/>
  <c r="AW1637" i="64"/>
  <c r="AV1637" i="64"/>
  <c r="AU1637" i="64"/>
  <c r="AT1637" i="64"/>
  <c r="AS1637" i="64"/>
  <c r="AR1637" i="64"/>
  <c r="AQ1637" i="64"/>
  <c r="AP1637" i="64"/>
  <c r="AO1637" i="64"/>
  <c r="AN1637" i="64"/>
  <c r="AM1637" i="64"/>
  <c r="AL1637" i="64"/>
  <c r="AK1637" i="64"/>
  <c r="AJ1637" i="64"/>
  <c r="AI1637" i="64"/>
  <c r="AH1637" i="64"/>
  <c r="AG1637" i="64"/>
  <c r="AF1637" i="64"/>
  <c r="AE1637" i="64"/>
  <c r="AD1637" i="64"/>
  <c r="AC1637" i="64"/>
  <c r="AB1637" i="64"/>
  <c r="AA1637" i="64"/>
  <c r="Z1637" i="64"/>
  <c r="Y1637" i="64"/>
  <c r="X1637" i="64"/>
  <c r="W1637" i="64"/>
  <c r="V1637" i="64"/>
  <c r="U1637" i="64"/>
  <c r="T1637" i="64"/>
  <c r="S1637" i="64"/>
  <c r="B1637" i="64"/>
  <c r="B1636" i="64"/>
  <c r="CL1635" i="64"/>
  <c r="CK1635" i="64"/>
  <c r="CJ1635" i="64"/>
  <c r="CI1635" i="64"/>
  <c r="CH1635" i="64"/>
  <c r="CG1635" i="64"/>
  <c r="CF1635" i="64"/>
  <c r="CE1635" i="64"/>
  <c r="CD1635" i="64"/>
  <c r="CC1635" i="64"/>
  <c r="CB1635" i="64"/>
  <c r="CA1635" i="64"/>
  <c r="BZ1635" i="64"/>
  <c r="BY1635" i="64"/>
  <c r="BX1635" i="64"/>
  <c r="BW1635" i="64"/>
  <c r="BV1635" i="64"/>
  <c r="BU1635" i="64"/>
  <c r="BT1635" i="64"/>
  <c r="BS1635" i="64"/>
  <c r="BR1635" i="64"/>
  <c r="BQ1635" i="64"/>
  <c r="BP1635" i="64"/>
  <c r="BO1635" i="64"/>
  <c r="BN1635" i="64"/>
  <c r="BM1635" i="64"/>
  <c r="BL1635" i="64"/>
  <c r="BK1635" i="64"/>
  <c r="BJ1635" i="64"/>
  <c r="BI1635" i="64"/>
  <c r="BH1635" i="64"/>
  <c r="BG1635" i="64"/>
  <c r="BF1635" i="64"/>
  <c r="BE1635" i="64"/>
  <c r="BD1635" i="64"/>
  <c r="BC1635" i="64"/>
  <c r="BB1635" i="64"/>
  <c r="BA1635" i="64"/>
  <c r="AZ1635" i="64"/>
  <c r="AY1635" i="64"/>
  <c r="AX1635" i="64"/>
  <c r="AW1635" i="64"/>
  <c r="AV1635" i="64"/>
  <c r="AU1635" i="64"/>
  <c r="AT1635" i="64"/>
  <c r="AS1635" i="64"/>
  <c r="AR1635" i="64"/>
  <c r="AQ1635" i="64"/>
  <c r="AP1635" i="64"/>
  <c r="AO1635" i="64"/>
  <c r="AN1635" i="64"/>
  <c r="AM1635" i="64"/>
  <c r="AL1635" i="64"/>
  <c r="AK1635" i="64"/>
  <c r="AJ1635" i="64"/>
  <c r="AI1635" i="64"/>
  <c r="AH1635" i="64"/>
  <c r="AG1635" i="64"/>
  <c r="AF1635" i="64"/>
  <c r="AE1635" i="64"/>
  <c r="AD1635" i="64"/>
  <c r="AC1635" i="64"/>
  <c r="AB1635" i="64"/>
  <c r="AA1635" i="64"/>
  <c r="Z1635" i="64"/>
  <c r="Y1635" i="64"/>
  <c r="X1635" i="64"/>
  <c r="W1635" i="64"/>
  <c r="V1635" i="64"/>
  <c r="U1635" i="64"/>
  <c r="T1635" i="64"/>
  <c r="S1635" i="64"/>
  <c r="B1635" i="64"/>
  <c r="B1634" i="64"/>
  <c r="B1633" i="64"/>
  <c r="B1632" i="64"/>
  <c r="B1628" i="64" s="1"/>
  <c r="B1631" i="64"/>
  <c r="B1629" i="64" s="1"/>
  <c r="B1627" i="64" s="1"/>
  <c r="G1628" i="64"/>
  <c r="B1616" i="64"/>
  <c r="CL1615" i="64"/>
  <c r="CK1615" i="64"/>
  <c r="CJ1615" i="64"/>
  <c r="CI1615" i="64"/>
  <c r="CH1615" i="64"/>
  <c r="CG1615" i="64"/>
  <c r="CF1615" i="64"/>
  <c r="CE1615" i="64"/>
  <c r="CD1615" i="64"/>
  <c r="CC1615" i="64"/>
  <c r="CB1615" i="64"/>
  <c r="CA1615" i="64"/>
  <c r="BZ1615" i="64"/>
  <c r="BY1615" i="64"/>
  <c r="BX1615" i="64"/>
  <c r="BW1615" i="64"/>
  <c r="BV1615" i="64"/>
  <c r="BU1615" i="64"/>
  <c r="BT1615" i="64"/>
  <c r="BS1615" i="64"/>
  <c r="BR1615" i="64"/>
  <c r="BQ1615" i="64"/>
  <c r="BP1615" i="64"/>
  <c r="BO1615" i="64"/>
  <c r="BN1615" i="64"/>
  <c r="BM1615" i="64"/>
  <c r="BL1615" i="64"/>
  <c r="BK1615" i="64"/>
  <c r="BJ1615" i="64"/>
  <c r="BI1615" i="64"/>
  <c r="BH1615" i="64"/>
  <c r="BG1615" i="64"/>
  <c r="BF1615" i="64"/>
  <c r="BE1615" i="64"/>
  <c r="BD1615" i="64"/>
  <c r="BC1615" i="64"/>
  <c r="BB1615" i="64"/>
  <c r="BA1615" i="64"/>
  <c r="AZ1615" i="64"/>
  <c r="AY1615" i="64"/>
  <c r="AX1615" i="64"/>
  <c r="AW1615" i="64"/>
  <c r="AV1615" i="64"/>
  <c r="AU1615" i="64"/>
  <c r="AT1615" i="64"/>
  <c r="AS1615" i="64"/>
  <c r="AR1615" i="64"/>
  <c r="AQ1615" i="64"/>
  <c r="AP1615" i="64"/>
  <c r="AO1615" i="64"/>
  <c r="AN1615" i="64"/>
  <c r="AM1615" i="64"/>
  <c r="AL1615" i="64"/>
  <c r="AK1615" i="64"/>
  <c r="AJ1615" i="64"/>
  <c r="AI1615" i="64"/>
  <c r="AH1615" i="64"/>
  <c r="AG1615" i="64"/>
  <c r="AF1615" i="64"/>
  <c r="AE1615" i="64"/>
  <c r="AD1615" i="64"/>
  <c r="AC1615" i="64"/>
  <c r="AB1615" i="64"/>
  <c r="AA1615" i="64"/>
  <c r="Z1615" i="64"/>
  <c r="Y1615" i="64"/>
  <c r="X1615" i="64"/>
  <c r="W1615" i="64"/>
  <c r="V1615" i="64"/>
  <c r="U1615" i="64"/>
  <c r="T1615" i="64"/>
  <c r="S1615" i="64"/>
  <c r="B1615" i="64"/>
  <c r="B1614" i="64"/>
  <c r="CL1613" i="64"/>
  <c r="CK1613" i="64"/>
  <c r="CJ1613" i="64"/>
  <c r="CI1613" i="64"/>
  <c r="CH1613" i="64"/>
  <c r="CG1613" i="64"/>
  <c r="CF1613" i="64"/>
  <c r="CE1613" i="64"/>
  <c r="CD1613" i="64"/>
  <c r="CC1613" i="64"/>
  <c r="CB1613" i="64"/>
  <c r="CA1613" i="64"/>
  <c r="BZ1613" i="64"/>
  <c r="BY1613" i="64"/>
  <c r="BX1613" i="64"/>
  <c r="BW1613" i="64"/>
  <c r="BV1613" i="64"/>
  <c r="BU1613" i="64"/>
  <c r="BT1613" i="64"/>
  <c r="BS1613" i="64"/>
  <c r="BR1613" i="64"/>
  <c r="BQ1613" i="64"/>
  <c r="BP1613" i="64"/>
  <c r="BO1613" i="64"/>
  <c r="BN1613" i="64"/>
  <c r="BM1613" i="64"/>
  <c r="BL1613" i="64"/>
  <c r="BK1613" i="64"/>
  <c r="BJ1613" i="64"/>
  <c r="BI1613" i="64"/>
  <c r="BH1613" i="64"/>
  <c r="BG1613" i="64"/>
  <c r="BF1613" i="64"/>
  <c r="BE1613" i="64"/>
  <c r="BD1613" i="64"/>
  <c r="BC1613" i="64"/>
  <c r="BB1613" i="64"/>
  <c r="BA1613" i="64"/>
  <c r="AZ1613" i="64"/>
  <c r="AY1613" i="64"/>
  <c r="AX1613" i="64"/>
  <c r="AW1613" i="64"/>
  <c r="AV1613" i="64"/>
  <c r="AU1613" i="64"/>
  <c r="AT1613" i="64"/>
  <c r="AS1613" i="64"/>
  <c r="AR1613" i="64"/>
  <c r="AQ1613" i="64"/>
  <c r="AP1613" i="64"/>
  <c r="AO1613" i="64"/>
  <c r="AN1613" i="64"/>
  <c r="AM1613" i="64"/>
  <c r="AL1613" i="64"/>
  <c r="AK1613" i="64"/>
  <c r="AJ1613" i="64"/>
  <c r="AI1613" i="64"/>
  <c r="AH1613" i="64"/>
  <c r="AG1613" i="64"/>
  <c r="AF1613" i="64"/>
  <c r="AE1613" i="64"/>
  <c r="AD1613" i="64"/>
  <c r="AC1613" i="64"/>
  <c r="AB1613" i="64"/>
  <c r="AA1613" i="64"/>
  <c r="Z1613" i="64"/>
  <c r="Y1613" i="64"/>
  <c r="X1613" i="64"/>
  <c r="W1613" i="64"/>
  <c r="V1613" i="64"/>
  <c r="U1613" i="64"/>
  <c r="T1613" i="64"/>
  <c r="S1613" i="64"/>
  <c r="B1613" i="64"/>
  <c r="B1612" i="64"/>
  <c r="B1611" i="64"/>
  <c r="B1610" i="64"/>
  <c r="B1606" i="64" s="1"/>
  <c r="B1609" i="64"/>
  <c r="B1607" i="64" s="1"/>
  <c r="B1605" i="64" s="1"/>
  <c r="G1606" i="64"/>
  <c r="B1571" i="64"/>
  <c r="CL1570" i="64"/>
  <c r="CK1570" i="64"/>
  <c r="CJ1570" i="64"/>
  <c r="CI1570" i="64"/>
  <c r="CH1570" i="64"/>
  <c r="CG1570" i="64"/>
  <c r="CF1570" i="64"/>
  <c r="CE1570" i="64"/>
  <c r="CD1570" i="64"/>
  <c r="CC1570" i="64"/>
  <c r="CB1570" i="64"/>
  <c r="CA1570" i="64"/>
  <c r="BZ1570" i="64"/>
  <c r="BY1570" i="64"/>
  <c r="BX1570" i="64"/>
  <c r="BW1570" i="64"/>
  <c r="BV1570" i="64"/>
  <c r="BU1570" i="64"/>
  <c r="BT1570" i="64"/>
  <c r="BS1570" i="64"/>
  <c r="BR1570" i="64"/>
  <c r="BQ1570" i="64"/>
  <c r="BP1570" i="64"/>
  <c r="BO1570" i="64"/>
  <c r="BN1570" i="64"/>
  <c r="BM1570" i="64"/>
  <c r="BL1570" i="64"/>
  <c r="BK1570" i="64"/>
  <c r="BJ1570" i="64"/>
  <c r="BI1570" i="64"/>
  <c r="BH1570" i="64"/>
  <c r="BG1570" i="64"/>
  <c r="BF1570" i="64"/>
  <c r="BE1570" i="64"/>
  <c r="BD1570" i="64"/>
  <c r="BC1570" i="64"/>
  <c r="BB1570" i="64"/>
  <c r="BA1570" i="64"/>
  <c r="AZ1570" i="64"/>
  <c r="AY1570" i="64"/>
  <c r="AX1570" i="64"/>
  <c r="AW1570" i="64"/>
  <c r="AV1570" i="64"/>
  <c r="AU1570" i="64"/>
  <c r="AT1570" i="64"/>
  <c r="AS1570" i="64"/>
  <c r="AR1570" i="64"/>
  <c r="AQ1570" i="64"/>
  <c r="AP1570" i="64"/>
  <c r="AO1570" i="64"/>
  <c r="AN1570" i="64"/>
  <c r="AM1570" i="64"/>
  <c r="AL1570" i="64"/>
  <c r="AK1570" i="64"/>
  <c r="AJ1570" i="64"/>
  <c r="AI1570" i="64"/>
  <c r="AH1570" i="64"/>
  <c r="AG1570" i="64"/>
  <c r="AF1570" i="64"/>
  <c r="AE1570" i="64"/>
  <c r="AD1570" i="64"/>
  <c r="AC1570" i="64"/>
  <c r="AB1570" i="64"/>
  <c r="AA1570" i="64"/>
  <c r="Z1570" i="64"/>
  <c r="Y1570" i="64"/>
  <c r="X1570" i="64"/>
  <c r="W1570" i="64"/>
  <c r="V1570" i="64"/>
  <c r="U1570" i="64"/>
  <c r="T1570" i="64"/>
  <c r="S1570" i="64"/>
  <c r="B1570" i="64"/>
  <c r="B1569" i="64"/>
  <c r="CL1568" i="64"/>
  <c r="CK1568" i="64"/>
  <c r="CJ1568" i="64"/>
  <c r="CI1568" i="64"/>
  <c r="CH1568" i="64"/>
  <c r="CG1568" i="64"/>
  <c r="CF1568" i="64"/>
  <c r="CE1568" i="64"/>
  <c r="CD1568" i="64"/>
  <c r="CC1568" i="64"/>
  <c r="CB1568" i="64"/>
  <c r="CA1568" i="64"/>
  <c r="BZ1568" i="64"/>
  <c r="BY1568" i="64"/>
  <c r="BX1568" i="64"/>
  <c r="BW1568" i="64"/>
  <c r="BV1568" i="64"/>
  <c r="BU1568" i="64"/>
  <c r="BT1568" i="64"/>
  <c r="BS1568" i="64"/>
  <c r="BR1568" i="64"/>
  <c r="BQ1568" i="64"/>
  <c r="BP1568" i="64"/>
  <c r="BO1568" i="64"/>
  <c r="BN1568" i="64"/>
  <c r="BM1568" i="64"/>
  <c r="BL1568" i="64"/>
  <c r="BK1568" i="64"/>
  <c r="BJ1568" i="64"/>
  <c r="BI1568" i="64"/>
  <c r="BH1568" i="64"/>
  <c r="BG1568" i="64"/>
  <c r="BF1568" i="64"/>
  <c r="BE1568" i="64"/>
  <c r="BD1568" i="64"/>
  <c r="BC1568" i="64"/>
  <c r="BB1568" i="64"/>
  <c r="BA1568" i="64"/>
  <c r="AZ1568" i="64"/>
  <c r="AY1568" i="64"/>
  <c r="AX1568" i="64"/>
  <c r="AW1568" i="64"/>
  <c r="AV1568" i="64"/>
  <c r="AU1568" i="64"/>
  <c r="AT1568" i="64"/>
  <c r="AS1568" i="64"/>
  <c r="AR1568" i="64"/>
  <c r="AQ1568" i="64"/>
  <c r="AP1568" i="64"/>
  <c r="AO1568" i="64"/>
  <c r="AN1568" i="64"/>
  <c r="AM1568" i="64"/>
  <c r="AL1568" i="64"/>
  <c r="AK1568" i="64"/>
  <c r="AJ1568" i="64"/>
  <c r="AI1568" i="64"/>
  <c r="AH1568" i="64"/>
  <c r="AG1568" i="64"/>
  <c r="AF1568" i="64"/>
  <c r="AE1568" i="64"/>
  <c r="AD1568" i="64"/>
  <c r="AC1568" i="64"/>
  <c r="AB1568" i="64"/>
  <c r="AA1568" i="64"/>
  <c r="Z1568" i="64"/>
  <c r="Y1568" i="64"/>
  <c r="X1568" i="64"/>
  <c r="W1568" i="64"/>
  <c r="V1568" i="64"/>
  <c r="U1568" i="64"/>
  <c r="T1568" i="64"/>
  <c r="S1568" i="64"/>
  <c r="B1568" i="64"/>
  <c r="B1567" i="64"/>
  <c r="B1566" i="64"/>
  <c r="B1565" i="64"/>
  <c r="B1561" i="64" s="1"/>
  <c r="B1564" i="64"/>
  <c r="B1562" i="64" s="1"/>
  <c r="B1560" i="64" s="1"/>
  <c r="G1561" i="64"/>
  <c r="CL801" i="64"/>
  <c r="CK801" i="64"/>
  <c r="CJ801" i="64"/>
  <c r="CI801" i="64"/>
  <c r="CH801" i="64"/>
  <c r="CG801" i="64"/>
  <c r="CF801" i="64"/>
  <c r="CE801" i="64"/>
  <c r="CD801" i="64"/>
  <c r="CC801" i="64"/>
  <c r="CB801" i="64"/>
  <c r="CA801" i="64"/>
  <c r="BZ801" i="64"/>
  <c r="BY801" i="64"/>
  <c r="BX801" i="64"/>
  <c r="BW801" i="64"/>
  <c r="BV801" i="64"/>
  <c r="BU801" i="64"/>
  <c r="BT801" i="64"/>
  <c r="BS801" i="64"/>
  <c r="BR801" i="64"/>
  <c r="BQ801" i="64"/>
  <c r="BP801" i="64"/>
  <c r="BO801" i="64"/>
  <c r="BN801" i="64"/>
  <c r="BM801" i="64"/>
  <c r="BL801" i="64"/>
  <c r="BK801" i="64"/>
  <c r="BJ801" i="64"/>
  <c r="BI801" i="64"/>
  <c r="BH801" i="64"/>
  <c r="BG801" i="64"/>
  <c r="BF801" i="64"/>
  <c r="BE801" i="64"/>
  <c r="BD801" i="64"/>
  <c r="BC801" i="64"/>
  <c r="BB801" i="64"/>
  <c r="BA801" i="64"/>
  <c r="AZ801" i="64"/>
  <c r="AY801" i="64"/>
  <c r="AX801" i="64"/>
  <c r="AW801" i="64"/>
  <c r="AV801" i="64"/>
  <c r="AU801" i="64"/>
  <c r="AT801" i="64"/>
  <c r="AS801" i="64"/>
  <c r="AR801" i="64"/>
  <c r="AQ801" i="64"/>
  <c r="AP801" i="64"/>
  <c r="AO801" i="64"/>
  <c r="AN801" i="64"/>
  <c r="AM801" i="64"/>
  <c r="AL801" i="64"/>
  <c r="AK801" i="64"/>
  <c r="AJ801" i="64"/>
  <c r="AI801" i="64"/>
  <c r="AH801" i="64"/>
  <c r="AG801" i="64"/>
  <c r="AF801" i="64"/>
  <c r="AE801" i="64"/>
  <c r="AD801" i="64"/>
  <c r="AC801" i="64"/>
  <c r="AB801" i="64"/>
  <c r="AA801" i="64"/>
  <c r="Z801" i="64"/>
  <c r="Y801" i="64"/>
  <c r="X801" i="64"/>
  <c r="W801" i="64"/>
  <c r="V801" i="64"/>
  <c r="U801" i="64"/>
  <c r="T801" i="64"/>
  <c r="S801" i="64"/>
  <c r="B801" i="64"/>
  <c r="B800" i="64"/>
  <c r="B799" i="64"/>
  <c r="B798" i="64"/>
  <c r="B797" i="64"/>
  <c r="CL796" i="64"/>
  <c r="CK796" i="64"/>
  <c r="CJ796" i="64"/>
  <c r="CI796" i="64"/>
  <c r="CH796" i="64"/>
  <c r="CG796" i="64"/>
  <c r="CF796" i="64"/>
  <c r="CE796" i="64"/>
  <c r="CD796" i="64"/>
  <c r="CC796" i="64"/>
  <c r="CB796" i="64"/>
  <c r="CA796" i="64"/>
  <c r="BZ796" i="64"/>
  <c r="BY796" i="64"/>
  <c r="BX796" i="64"/>
  <c r="BW796" i="64"/>
  <c r="BV796" i="64"/>
  <c r="BU796" i="64"/>
  <c r="BT796" i="64"/>
  <c r="BS796" i="64"/>
  <c r="BR796" i="64"/>
  <c r="BQ796" i="64"/>
  <c r="BP796" i="64"/>
  <c r="BO796" i="64"/>
  <c r="BN796" i="64"/>
  <c r="BM796" i="64"/>
  <c r="BL796" i="64"/>
  <c r="BK796" i="64"/>
  <c r="BJ796" i="64"/>
  <c r="BI796" i="64"/>
  <c r="BH796" i="64"/>
  <c r="BG796" i="64"/>
  <c r="BF796" i="64"/>
  <c r="BE796" i="64"/>
  <c r="BD796" i="64"/>
  <c r="BC796" i="64"/>
  <c r="BB796" i="64"/>
  <c r="BA796" i="64"/>
  <c r="AZ796" i="64"/>
  <c r="AY796" i="64"/>
  <c r="AX796" i="64"/>
  <c r="AW796" i="64"/>
  <c r="AV796" i="64"/>
  <c r="AU796" i="64"/>
  <c r="AT796" i="64"/>
  <c r="AS796" i="64"/>
  <c r="AR796" i="64"/>
  <c r="AQ796" i="64"/>
  <c r="AP796" i="64"/>
  <c r="AO796" i="64"/>
  <c r="AN796" i="64"/>
  <c r="AM796" i="64"/>
  <c r="AL796" i="64"/>
  <c r="AK796" i="64"/>
  <c r="AJ796" i="64"/>
  <c r="AI796" i="64"/>
  <c r="AH796" i="64"/>
  <c r="AG796" i="64"/>
  <c r="AF796" i="64"/>
  <c r="AE796" i="64"/>
  <c r="AD796" i="64"/>
  <c r="AC796" i="64"/>
  <c r="AB796" i="64"/>
  <c r="AA796" i="64"/>
  <c r="Z796" i="64"/>
  <c r="Y796" i="64"/>
  <c r="X796" i="64"/>
  <c r="W796" i="64"/>
  <c r="V796" i="64"/>
  <c r="U796" i="64"/>
  <c r="T796" i="64"/>
  <c r="S796" i="64"/>
  <c r="B796" i="64"/>
  <c r="B795" i="64"/>
  <c r="B776" i="64" s="1"/>
  <c r="B794" i="64"/>
  <c r="B792" i="64" s="1"/>
  <c r="B790" i="64" s="1"/>
  <c r="G791" i="64"/>
  <c r="G781" i="64"/>
  <c r="S779" i="64"/>
  <c r="B783" i="64" l="1"/>
  <c r="B778" i="64" s="1"/>
  <c r="B787" i="64"/>
  <c r="CL16" i="64"/>
  <c r="CL1431" i="64" s="1"/>
  <c r="CL1446" i="64" s="1"/>
  <c r="CL17" i="64"/>
  <c r="CL1432" i="64" s="1"/>
  <c r="CL1447" i="64" s="1"/>
  <c r="CL18" i="64"/>
  <c r="CL1435" i="64" s="1"/>
  <c r="CL19" i="64"/>
  <c r="CL1436" i="64" s="1"/>
  <c r="CL48" i="64"/>
  <c r="CL108" i="64"/>
  <c r="CL113" i="64"/>
  <c r="CL122" i="64"/>
  <c r="CL140" i="64"/>
  <c r="CL192" i="64"/>
  <c r="CL193" i="64"/>
  <c r="CL224" i="64"/>
  <c r="CL239" i="64"/>
  <c r="CL259" i="64"/>
  <c r="CL291" i="64"/>
  <c r="CL310" i="64"/>
  <c r="CL327" i="64"/>
  <c r="CL346" i="64"/>
  <c r="CL360" i="64"/>
  <c r="CL378" i="64"/>
  <c r="CL393" i="64"/>
  <c r="CL410" i="64"/>
  <c r="CL465" i="64"/>
  <c r="CL467" i="64"/>
  <c r="CL514" i="64"/>
  <c r="CL565" i="64"/>
  <c r="CL589" i="64"/>
  <c r="CL590" i="64"/>
  <c r="CL668" i="64"/>
  <c r="CL691" i="64"/>
  <c r="CL922" i="64"/>
  <c r="CL923" i="64"/>
  <c r="CL983" i="64"/>
  <c r="CL1006" i="64"/>
  <c r="CL1026" i="64"/>
  <c r="CL1054" i="64"/>
  <c r="CL1070" i="64"/>
  <c r="CL1076" i="64"/>
  <c r="CL1078" i="64"/>
  <c r="CL1086" i="64"/>
  <c r="CL1114" i="64"/>
  <c r="CL1116" i="64"/>
  <c r="CL1146" i="64"/>
  <c r="CL1148" i="64"/>
  <c r="CL1164" i="64"/>
  <c r="CL1165" i="64" s="1"/>
  <c r="CL1180" i="64"/>
  <c r="CL1189" i="64"/>
  <c r="CL1249" i="64"/>
  <c r="CL1284" i="64"/>
  <c r="CL1293" i="64"/>
  <c r="CL1295" i="64"/>
  <c r="CL1330" i="64"/>
  <c r="CL1398" i="64"/>
  <c r="CL1402" i="64"/>
  <c r="CL1424" i="64"/>
  <c r="CL1426" i="64"/>
  <c r="CL1476" i="64"/>
  <c r="CL1478" i="64"/>
  <c r="CL1498" i="64"/>
  <c r="CL1500" i="64"/>
  <c r="CL1524" i="64"/>
  <c r="CL1526" i="64"/>
  <c r="CL1546" i="64"/>
  <c r="CL1548" i="64"/>
  <c r="CL1713" i="64"/>
  <c r="CL1715" i="64"/>
  <c r="CL1742" i="64"/>
  <c r="CL1755" i="64"/>
  <c r="CL1921" i="64" s="1"/>
  <c r="CL1757" i="64"/>
  <c r="CL1923" i="64" s="1"/>
  <c r="CL1945" i="64"/>
  <c r="CL1948" i="64"/>
  <c r="CL1967" i="64"/>
  <c r="CL1969" i="64"/>
  <c r="CL1993" i="64"/>
  <c r="CL1996" i="64"/>
  <c r="CL2062" i="64"/>
  <c r="CL2064" i="64"/>
  <c r="CL2065" i="64"/>
  <c r="CL2098" i="64"/>
  <c r="CL2100" i="64"/>
  <c r="CL2133" i="64"/>
  <c r="CL2135" i="64"/>
  <c r="CL2170" i="64"/>
  <c r="CL2172" i="64"/>
  <c r="CL2205" i="64"/>
  <c r="CL2207" i="64"/>
  <c r="CL2241" i="64"/>
  <c r="CL2243" i="64"/>
  <c r="CL2274" i="64"/>
  <c r="CL2285" i="64"/>
  <c r="CL2287" i="64"/>
  <c r="CL2318" i="64"/>
  <c r="CL2329" i="64"/>
  <c r="CL2331" i="64"/>
  <c r="CL2352" i="64"/>
  <c r="CL2354" i="64"/>
  <c r="CL2384" i="64"/>
  <c r="CL2386" i="64"/>
  <c r="CL2387" i="64"/>
  <c r="CL2410" i="64"/>
  <c r="CL2412" i="64"/>
  <c r="CL2441" i="64"/>
  <c r="CL2443" i="64"/>
  <c r="CL2444" i="64"/>
  <c r="CL2465" i="64"/>
  <c r="CL2467" i="64"/>
  <c r="CL2491" i="64"/>
  <c r="CL2492" i="64"/>
  <c r="CL2536" i="64"/>
  <c r="CL2540" i="64"/>
  <c r="CL2574" i="64"/>
  <c r="CL2576" i="64"/>
  <c r="CL2597" i="64"/>
  <c r="CL2599" i="64"/>
  <c r="CL2619" i="64"/>
  <c r="CL2621" i="64"/>
  <c r="CL2640" i="64"/>
  <c r="CL2642" i="64"/>
  <c r="CL2662" i="64"/>
  <c r="CL2664" i="64"/>
  <c r="CL2698" i="64"/>
  <c r="CL2700" i="64"/>
  <c r="CL2730" i="64"/>
  <c r="CL2732" i="64"/>
  <c r="CL2764" i="64"/>
  <c r="CL2768" i="64"/>
  <c r="CL2798" i="64"/>
  <c r="CL2800" i="64"/>
  <c r="CL2832" i="64"/>
  <c r="CL2834" i="64"/>
  <c r="CL2866" i="64"/>
  <c r="CL2868" i="64"/>
  <c r="CL2982" i="64"/>
  <c r="CL2984" i="64"/>
  <c r="CL2985" i="64"/>
  <c r="CL3002" i="64"/>
  <c r="CL3049" i="64"/>
  <c r="CL3084" i="64"/>
  <c r="CL3117" i="64"/>
  <c r="CL3193" i="64"/>
  <c r="CL3309" i="64"/>
  <c r="CL3311" i="64"/>
  <c r="CL3335" i="64"/>
  <c r="CL3336" i="64"/>
  <c r="CL3337" i="64"/>
  <c r="CL3360" i="64"/>
  <c r="CL3362" i="64"/>
  <c r="CL3363" i="64"/>
  <c r="CL3386" i="64"/>
  <c r="CL3388" i="64"/>
  <c r="CL3389" i="64"/>
  <c r="CL3412" i="64"/>
  <c r="CL3414" i="64"/>
  <c r="CL3415" i="64"/>
  <c r="CL3435" i="64"/>
  <c r="CL3437" i="64"/>
  <c r="CL3497" i="64"/>
  <c r="CL3499" i="64"/>
  <c r="CL3500" i="64"/>
  <c r="T74" i="861"/>
  <c r="U74" i="861"/>
  <c r="V74" i="861"/>
  <c r="W74" i="861"/>
  <c r="X74" i="861"/>
  <c r="Y74" i="861"/>
  <c r="Z74" i="861"/>
  <c r="AA74" i="861"/>
  <c r="AB74" i="861"/>
  <c r="AC74" i="861"/>
  <c r="AD74" i="861"/>
  <c r="AE74" i="861"/>
  <c r="AF74" i="861"/>
  <c r="AG74" i="861"/>
  <c r="AH74" i="861"/>
  <c r="AI74" i="861"/>
  <c r="AJ74" i="861"/>
  <c r="AK74" i="861"/>
  <c r="AL74" i="861"/>
  <c r="AM74" i="861"/>
  <c r="AN74" i="861"/>
  <c r="AO74" i="861"/>
  <c r="AP74" i="861"/>
  <c r="AQ74" i="861"/>
  <c r="AR74" i="861"/>
  <c r="AS74" i="861"/>
  <c r="AT74" i="861"/>
  <c r="AU74" i="861"/>
  <c r="AV74" i="861"/>
  <c r="AW74" i="861"/>
  <c r="AX74" i="861"/>
  <c r="AY74" i="861"/>
  <c r="AZ74" i="861"/>
  <c r="BA74" i="861"/>
  <c r="BB74" i="861"/>
  <c r="BC74" i="861"/>
  <c r="BD74" i="861"/>
  <c r="BE74" i="861"/>
  <c r="BF74" i="861"/>
  <c r="BG74" i="861"/>
  <c r="BH74" i="861"/>
  <c r="BI74" i="861"/>
  <c r="BJ74" i="861"/>
  <c r="BK74" i="861"/>
  <c r="BL74" i="861"/>
  <c r="BM74" i="861"/>
  <c r="BN74" i="861"/>
  <c r="BO74" i="861"/>
  <c r="BP74" i="861"/>
  <c r="BQ74" i="861"/>
  <c r="BR74" i="861"/>
  <c r="BS74" i="861"/>
  <c r="BT74" i="861"/>
  <c r="BU74" i="861"/>
  <c r="BV74" i="861"/>
  <c r="BW74" i="861"/>
  <c r="BX74" i="861"/>
  <c r="BY74" i="861"/>
  <c r="BZ74" i="861"/>
  <c r="CA74" i="861"/>
  <c r="CB74" i="861"/>
  <c r="CC74" i="861"/>
  <c r="CD74" i="861"/>
  <c r="CE74" i="861"/>
  <c r="CF74" i="861"/>
  <c r="CG74" i="861"/>
  <c r="CH74" i="861"/>
  <c r="CI74" i="861"/>
  <c r="CJ74" i="861"/>
  <c r="CK74" i="861"/>
  <c r="CL74" i="861"/>
  <c r="T99" i="861"/>
  <c r="U99" i="861"/>
  <c r="V99" i="861"/>
  <c r="W99" i="861"/>
  <c r="X99" i="861"/>
  <c r="Y99" i="861"/>
  <c r="Z99" i="861"/>
  <c r="AA99" i="861"/>
  <c r="AB99" i="861"/>
  <c r="AC99" i="861"/>
  <c r="AD99" i="861"/>
  <c r="AE99" i="861"/>
  <c r="AF99" i="861"/>
  <c r="AG99" i="861"/>
  <c r="AH99" i="861"/>
  <c r="AI99" i="861"/>
  <c r="AJ99" i="861"/>
  <c r="AK99" i="861"/>
  <c r="AL99" i="861"/>
  <c r="AM99" i="861"/>
  <c r="AN99" i="861"/>
  <c r="AO99" i="861"/>
  <c r="AP99" i="861"/>
  <c r="AQ99" i="861"/>
  <c r="AR99" i="861"/>
  <c r="AS99" i="861"/>
  <c r="AT99" i="861"/>
  <c r="AU99" i="861"/>
  <c r="AV99" i="861"/>
  <c r="AW99" i="861"/>
  <c r="AX99" i="861"/>
  <c r="AY99" i="861"/>
  <c r="AZ99" i="861"/>
  <c r="BA99" i="861"/>
  <c r="BB99" i="861"/>
  <c r="BC99" i="861"/>
  <c r="BD99" i="861"/>
  <c r="BE99" i="861"/>
  <c r="BF99" i="861"/>
  <c r="BG99" i="861"/>
  <c r="BH99" i="861"/>
  <c r="BI99" i="861"/>
  <c r="BJ99" i="861"/>
  <c r="BK99" i="861"/>
  <c r="BL99" i="861"/>
  <c r="BM99" i="861"/>
  <c r="BN99" i="861"/>
  <c r="BO99" i="861"/>
  <c r="BP99" i="861"/>
  <c r="BQ99" i="861"/>
  <c r="BR99" i="861"/>
  <c r="BS99" i="861"/>
  <c r="BT99" i="861"/>
  <c r="BU99" i="861"/>
  <c r="BV99" i="861"/>
  <c r="BW99" i="861"/>
  <c r="BX99" i="861"/>
  <c r="BY99" i="861"/>
  <c r="BZ99" i="861"/>
  <c r="CA99" i="861"/>
  <c r="CB99" i="861"/>
  <c r="CC99" i="861"/>
  <c r="CD99" i="861"/>
  <c r="CE99" i="861"/>
  <c r="CF99" i="861"/>
  <c r="CG99" i="861"/>
  <c r="CH99" i="861"/>
  <c r="CI99" i="861"/>
  <c r="CJ99" i="861"/>
  <c r="CK99" i="861"/>
  <c r="CL99" i="861"/>
  <c r="R233" i="64"/>
  <c r="R250" i="64"/>
  <c r="S108" i="64"/>
  <c r="S113" i="64"/>
  <c r="S122" i="64"/>
  <c r="S140" i="64"/>
  <c r="S192" i="64"/>
  <c r="S193" i="64"/>
  <c r="S224" i="64"/>
  <c r="S239" i="64"/>
  <c r="S259" i="64"/>
  <c r="S291" i="64"/>
  <c r="S310" i="64"/>
  <c r="S327" i="64"/>
  <c r="S346" i="64"/>
  <c r="S360" i="64"/>
  <c r="S378" i="64"/>
  <c r="S390" i="64"/>
  <c r="S393" i="64"/>
  <c r="S410" i="64"/>
  <c r="S465" i="64"/>
  <c r="S467" i="64"/>
  <c r="S484" i="64"/>
  <c r="S485" i="64"/>
  <c r="S486" i="64"/>
  <c r="S487" i="64"/>
  <c r="S488" i="64"/>
  <c r="S489" i="64"/>
  <c r="S490" i="64"/>
  <c r="S491" i="64"/>
  <c r="S492" i="64"/>
  <c r="S493" i="64"/>
  <c r="S494" i="64"/>
  <c r="S495" i="64"/>
  <c r="S496" i="64"/>
  <c r="S497" i="64"/>
  <c r="S498" i="64"/>
  <c r="S499" i="64"/>
  <c r="S500" i="64"/>
  <c r="S501" i="64"/>
  <c r="S502" i="64"/>
  <c r="S503" i="64"/>
  <c r="S504" i="64"/>
  <c r="S505" i="64"/>
  <c r="S506" i="64"/>
  <c r="S507" i="64"/>
  <c r="S514" i="64"/>
  <c r="S535" i="64"/>
  <c r="S536" i="64"/>
  <c r="S537" i="64"/>
  <c r="S538" i="64"/>
  <c r="S539" i="64"/>
  <c r="S540" i="64"/>
  <c r="S541" i="64"/>
  <c r="S542" i="64"/>
  <c r="S543" i="64"/>
  <c r="S544" i="64"/>
  <c r="S545" i="64"/>
  <c r="S546" i="64"/>
  <c r="S547" i="64"/>
  <c r="S548" i="64"/>
  <c r="S549" i="64"/>
  <c r="S550" i="64"/>
  <c r="S551" i="64"/>
  <c r="S552" i="64"/>
  <c r="S553" i="64"/>
  <c r="S554" i="64"/>
  <c r="S555" i="64"/>
  <c r="S556" i="64"/>
  <c r="S557" i="64"/>
  <c r="S558" i="64"/>
  <c r="S565" i="64"/>
  <c r="S589" i="64"/>
  <c r="S590" i="64"/>
  <c r="S668" i="64"/>
  <c r="S691" i="64"/>
  <c r="S747" i="64"/>
  <c r="S898" i="64"/>
  <c r="S909" i="64"/>
  <c r="S922" i="64"/>
  <c r="S923" i="64"/>
  <c r="S973" i="64"/>
  <c r="S983" i="64"/>
  <c r="S1006" i="64"/>
  <c r="S1026" i="64"/>
  <c r="S1054" i="64"/>
  <c r="S1070" i="64"/>
  <c r="S1076" i="64"/>
  <c r="S1078" i="64"/>
  <c r="S1086" i="64"/>
  <c r="S1115" i="64" s="1"/>
  <c r="S1098" i="64"/>
  <c r="S1114" i="64"/>
  <c r="S1116" i="64"/>
  <c r="S1146" i="64"/>
  <c r="S1148" i="64"/>
  <c r="S1164" i="64"/>
  <c r="S1165" i="64" s="1"/>
  <c r="S1180" i="64"/>
  <c r="S1189" i="64"/>
  <c r="S1249" i="64"/>
  <c r="S1284" i="64"/>
  <c r="S1293" i="64"/>
  <c r="S1295" i="64"/>
  <c r="S1330" i="64"/>
  <c r="S1398" i="64"/>
  <c r="S1402" i="64"/>
  <c r="S1424" i="64"/>
  <c r="S1426" i="64"/>
  <c r="S1476" i="64"/>
  <c r="S1478" i="64"/>
  <c r="S1498" i="64"/>
  <c r="S1500" i="64"/>
  <c r="S1524" i="64"/>
  <c r="S1526" i="64"/>
  <c r="S1546" i="64"/>
  <c r="S1548" i="64"/>
  <c r="S1713" i="64"/>
  <c r="S1715" i="64"/>
  <c r="S1742" i="64"/>
  <c r="S1755" i="64"/>
  <c r="S1921" i="64" s="1"/>
  <c r="S1757" i="64"/>
  <c r="S1923" i="64" s="1"/>
  <c r="S1805" i="64"/>
  <c r="S1945" i="64"/>
  <c r="S1948" i="64"/>
  <c r="S1967" i="64"/>
  <c r="S1969" i="64"/>
  <c r="S1993" i="64"/>
  <c r="S1996" i="64"/>
  <c r="S2062" i="64"/>
  <c r="S2064" i="64"/>
  <c r="S2065" i="64"/>
  <c r="S2098" i="64"/>
  <c r="S2100" i="64"/>
  <c r="S2133" i="64"/>
  <c r="S2135" i="64"/>
  <c r="S2170" i="64"/>
  <c r="S2172" i="64"/>
  <c r="S2205" i="64"/>
  <c r="S2207" i="64"/>
  <c r="S2241" i="64"/>
  <c r="S2243" i="64"/>
  <c r="S2274" i="64"/>
  <c r="S2285" i="64"/>
  <c r="S2287" i="64"/>
  <c r="S2318" i="64"/>
  <c r="S2329" i="64"/>
  <c r="S2331" i="64"/>
  <c r="S2352" i="64"/>
  <c r="S2354" i="64"/>
  <c r="S2369" i="64"/>
  <c r="S2384" i="64"/>
  <c r="S2386" i="64"/>
  <c r="S2387" i="64"/>
  <c r="S2410" i="64"/>
  <c r="S2412" i="64"/>
  <c r="S2425" i="64"/>
  <c r="S2441" i="64"/>
  <c r="S2443" i="64"/>
  <c r="S2444" i="64"/>
  <c r="S2465" i="64"/>
  <c r="S2467" i="64"/>
  <c r="S2491" i="64"/>
  <c r="S2492" i="64"/>
  <c r="S2536" i="64"/>
  <c r="S2540" i="64"/>
  <c r="S2574" i="64"/>
  <c r="S2576" i="64"/>
  <c r="S2597" i="64"/>
  <c r="S2599" i="64"/>
  <c r="S2619" i="64"/>
  <c r="S2621" i="64"/>
  <c r="S2640" i="64"/>
  <c r="S2642" i="64"/>
  <c r="S2662" i="64"/>
  <c r="S2664" i="64"/>
  <c r="S2698" i="64"/>
  <c r="S2700" i="64"/>
  <c r="S2730" i="64"/>
  <c r="S2732" i="64"/>
  <c r="S2764" i="64"/>
  <c r="S2768" i="64"/>
  <c r="S2798" i="64"/>
  <c r="S2800" i="64"/>
  <c r="S2832" i="64"/>
  <c r="S2834" i="64"/>
  <c r="S2866" i="64"/>
  <c r="S2868" i="64"/>
  <c r="S2982" i="64"/>
  <c r="S2984" i="64"/>
  <c r="S2985" i="64"/>
  <c r="S3002" i="64"/>
  <c r="S3049" i="64"/>
  <c r="S3084" i="64"/>
  <c r="S3117" i="64"/>
  <c r="S3193" i="64"/>
  <c r="S3309" i="64"/>
  <c r="S3311" i="64"/>
  <c r="S3335" i="64"/>
  <c r="S3336" i="64"/>
  <c r="S3337" i="64"/>
  <c r="S3360" i="64"/>
  <c r="S3362" i="64"/>
  <c r="S3363" i="64"/>
  <c r="S3386" i="64"/>
  <c r="S3388" i="64"/>
  <c r="S3389" i="64"/>
  <c r="S3412" i="64"/>
  <c r="S3414" i="64"/>
  <c r="S3415" i="64"/>
  <c r="S3435" i="64"/>
  <c r="S3437" i="64"/>
  <c r="S3459" i="64"/>
  <c r="S3456" i="64" s="1"/>
  <c r="S3489" i="64" s="1"/>
  <c r="S3467" i="64"/>
  <c r="K3467" i="64" s="1"/>
  <c r="S3497" i="64"/>
  <c r="S3499" i="64"/>
  <c r="S3500" i="64"/>
  <c r="T5" i="64"/>
  <c r="U5" i="64"/>
  <c r="V5" i="64"/>
  <c r="W5" i="64"/>
  <c r="X5" i="64"/>
  <c r="Y5" i="64"/>
  <c r="Z5" i="64"/>
  <c r="AA5" i="64"/>
  <c r="AB5" i="64"/>
  <c r="AC5" i="64"/>
  <c r="AD5" i="64"/>
  <c r="R5" i="864"/>
  <c r="R6" i="864"/>
  <c r="R7" i="864"/>
  <c r="AD5" i="864"/>
  <c r="AC5" i="864"/>
  <c r="AB5" i="864"/>
  <c r="AA5" i="864"/>
  <c r="Z5" i="864"/>
  <c r="Y5" i="864"/>
  <c r="X5" i="864"/>
  <c r="W5" i="864"/>
  <c r="V5" i="864"/>
  <c r="U5" i="864"/>
  <c r="T5" i="864"/>
  <c r="S5" i="864"/>
  <c r="T5" i="863"/>
  <c r="U5" i="863"/>
  <c r="V5" i="863"/>
  <c r="W5" i="863"/>
  <c r="X5" i="863"/>
  <c r="Y5" i="863"/>
  <c r="Z5" i="863"/>
  <c r="AA5" i="863"/>
  <c r="AB5" i="863"/>
  <c r="AC5" i="863"/>
  <c r="AD5" i="863"/>
  <c r="B4" i="863"/>
  <c r="B5" i="863"/>
  <c r="B6" i="863"/>
  <c r="B7" i="863"/>
  <c r="B3" i="863"/>
  <c r="S5" i="863"/>
  <c r="B3" i="64"/>
  <c r="B4" i="64"/>
  <c r="B5" i="64"/>
  <c r="B6" i="64"/>
  <c r="B7" i="64"/>
  <c r="B2" i="64"/>
  <c r="S5" i="64"/>
  <c r="R74" i="861"/>
  <c r="R71" i="861"/>
  <c r="R61" i="861"/>
  <c r="T43" i="861"/>
  <c r="U43" i="861"/>
  <c r="V43" i="861"/>
  <c r="W43" i="861"/>
  <c r="X43" i="861"/>
  <c r="Y43" i="861"/>
  <c r="Z43" i="861"/>
  <c r="AA43" i="861"/>
  <c r="AB43" i="861"/>
  <c r="AC43" i="861"/>
  <c r="AD43" i="861"/>
  <c r="AE43" i="861"/>
  <c r="AF43" i="861"/>
  <c r="AG43" i="861"/>
  <c r="AH43" i="861"/>
  <c r="AI43" i="861"/>
  <c r="AJ43" i="861"/>
  <c r="AK43" i="861"/>
  <c r="AL43" i="861"/>
  <c r="AM43" i="861"/>
  <c r="AN43" i="861"/>
  <c r="AO43" i="861"/>
  <c r="AP43" i="861"/>
  <c r="AQ43" i="861"/>
  <c r="AR43" i="861"/>
  <c r="AS43" i="861"/>
  <c r="AT43" i="861"/>
  <c r="AU43" i="861"/>
  <c r="AV43" i="861"/>
  <c r="AW43" i="861"/>
  <c r="AX43" i="861"/>
  <c r="AY43" i="861"/>
  <c r="AZ43" i="861"/>
  <c r="BA43" i="861"/>
  <c r="BB43" i="861"/>
  <c r="BC43" i="861"/>
  <c r="BD43" i="861"/>
  <c r="BE43" i="861"/>
  <c r="BF43" i="861"/>
  <c r="BG43" i="861"/>
  <c r="BH43" i="861"/>
  <c r="BI43" i="861"/>
  <c r="BJ43" i="861"/>
  <c r="BK43" i="861"/>
  <c r="BL43" i="861"/>
  <c r="BM43" i="861"/>
  <c r="BN43" i="861"/>
  <c r="BO43" i="861"/>
  <c r="BP43" i="861"/>
  <c r="BQ43" i="861"/>
  <c r="BR43" i="861"/>
  <c r="BS43" i="861"/>
  <c r="BT43" i="861"/>
  <c r="BU43" i="861"/>
  <c r="BV43" i="861"/>
  <c r="BW43" i="861"/>
  <c r="BX43" i="861"/>
  <c r="BY43" i="861"/>
  <c r="BZ43" i="861"/>
  <c r="CA43" i="861"/>
  <c r="CB43" i="861"/>
  <c r="CC43" i="861"/>
  <c r="CD43" i="861"/>
  <c r="CE43" i="861"/>
  <c r="CF43" i="861"/>
  <c r="CG43" i="861"/>
  <c r="CH43" i="861"/>
  <c r="CI43" i="861"/>
  <c r="CJ43" i="861"/>
  <c r="CK43" i="861"/>
  <c r="CL43" i="861"/>
  <c r="S43" i="861"/>
  <c r="T27" i="861"/>
  <c r="U27" i="861"/>
  <c r="V27" i="861"/>
  <c r="W27" i="861"/>
  <c r="X27" i="861"/>
  <c r="Y27" i="861"/>
  <c r="Z27" i="861"/>
  <c r="AA27" i="861"/>
  <c r="AB27" i="861"/>
  <c r="AC27" i="861"/>
  <c r="AD27" i="861"/>
  <c r="AE27" i="861"/>
  <c r="AF27" i="861"/>
  <c r="AG27" i="861"/>
  <c r="AH27" i="861"/>
  <c r="AI27" i="861"/>
  <c r="AJ27" i="861"/>
  <c r="AK27" i="861"/>
  <c r="AL27" i="861"/>
  <c r="AM27" i="861"/>
  <c r="AN27" i="861"/>
  <c r="AO27" i="861"/>
  <c r="AP27" i="861"/>
  <c r="AQ27" i="861"/>
  <c r="AR27" i="861"/>
  <c r="AS27" i="861"/>
  <c r="AT27" i="861"/>
  <c r="AU27" i="861"/>
  <c r="AV27" i="861"/>
  <c r="AW27" i="861"/>
  <c r="AX27" i="861"/>
  <c r="AY27" i="861"/>
  <c r="AZ27" i="861"/>
  <c r="BA27" i="861"/>
  <c r="BB27" i="861"/>
  <c r="BC27" i="861"/>
  <c r="BD27" i="861"/>
  <c r="BE27" i="861"/>
  <c r="BF27" i="861"/>
  <c r="BG27" i="861"/>
  <c r="BH27" i="861"/>
  <c r="BI27" i="861"/>
  <c r="BJ27" i="861"/>
  <c r="BK27" i="861"/>
  <c r="BL27" i="861"/>
  <c r="BM27" i="861"/>
  <c r="BN27" i="861"/>
  <c r="BO27" i="861"/>
  <c r="BP27" i="861"/>
  <c r="BQ27" i="861"/>
  <c r="BR27" i="861"/>
  <c r="BS27" i="861"/>
  <c r="BT27" i="861"/>
  <c r="BU27" i="861"/>
  <c r="BV27" i="861"/>
  <c r="BW27" i="861"/>
  <c r="BX27" i="861"/>
  <c r="BY27" i="861"/>
  <c r="BZ27" i="861"/>
  <c r="CA27" i="861"/>
  <c r="CB27" i="861"/>
  <c r="CC27" i="861"/>
  <c r="CD27" i="861"/>
  <c r="CE27" i="861"/>
  <c r="CF27" i="861"/>
  <c r="CG27" i="861"/>
  <c r="CH27" i="861"/>
  <c r="CI27" i="861"/>
  <c r="CJ27" i="861"/>
  <c r="CK27" i="861"/>
  <c r="CL27" i="861"/>
  <c r="T49" i="861"/>
  <c r="U49" i="861"/>
  <c r="V49" i="861"/>
  <c r="W49" i="861"/>
  <c r="X49" i="861"/>
  <c r="Y49" i="861"/>
  <c r="Z49" i="861"/>
  <c r="AA49" i="861"/>
  <c r="AB49" i="861"/>
  <c r="AC49" i="861"/>
  <c r="AD49" i="861"/>
  <c r="AE49" i="861"/>
  <c r="AF49" i="861"/>
  <c r="AG49" i="861"/>
  <c r="AH49" i="861"/>
  <c r="AI49" i="861"/>
  <c r="AJ49" i="861"/>
  <c r="AK49" i="861"/>
  <c r="AL49" i="861"/>
  <c r="AM49" i="861"/>
  <c r="AN49" i="861"/>
  <c r="AO49" i="861"/>
  <c r="AP49" i="861"/>
  <c r="AQ49" i="861"/>
  <c r="AR49" i="861"/>
  <c r="AS49" i="861"/>
  <c r="AT49" i="861"/>
  <c r="AU49" i="861"/>
  <c r="AV49" i="861"/>
  <c r="AW49" i="861"/>
  <c r="AX49" i="861"/>
  <c r="AY49" i="861"/>
  <c r="AZ49" i="861"/>
  <c r="BA49" i="861"/>
  <c r="BB49" i="861"/>
  <c r="BC49" i="861"/>
  <c r="BD49" i="861"/>
  <c r="BE49" i="861"/>
  <c r="BF49" i="861"/>
  <c r="BG49" i="861"/>
  <c r="BH49" i="861"/>
  <c r="BI49" i="861"/>
  <c r="BJ49" i="861"/>
  <c r="BK49" i="861"/>
  <c r="BL49" i="861"/>
  <c r="BM49" i="861"/>
  <c r="BN49" i="861"/>
  <c r="BO49" i="861"/>
  <c r="BP49" i="861"/>
  <c r="BQ49" i="861"/>
  <c r="BR49" i="861"/>
  <c r="BS49" i="861"/>
  <c r="BT49" i="861"/>
  <c r="BU49" i="861"/>
  <c r="BV49" i="861"/>
  <c r="BW49" i="861"/>
  <c r="BX49" i="861"/>
  <c r="BY49" i="861"/>
  <c r="BZ49" i="861"/>
  <c r="CA49" i="861"/>
  <c r="CB49" i="861"/>
  <c r="CC49" i="861"/>
  <c r="CD49" i="861"/>
  <c r="CE49" i="861"/>
  <c r="CF49" i="861"/>
  <c r="CG49" i="861"/>
  <c r="CH49" i="861"/>
  <c r="CI49" i="861"/>
  <c r="CJ49" i="861"/>
  <c r="CK49" i="861"/>
  <c r="CL49" i="861"/>
  <c r="S74" i="861"/>
  <c r="S49" i="861"/>
  <c r="S27" i="861"/>
  <c r="R64" i="861"/>
  <c r="Q2146" i="64"/>
  <c r="R2146" i="64"/>
  <c r="G2148" i="64"/>
  <c r="G2149" i="64"/>
  <c r="B2173" i="64"/>
  <c r="CK2172" i="64"/>
  <c r="CJ2172" i="64"/>
  <c r="CI2172" i="64"/>
  <c r="CH2172" i="64"/>
  <c r="CG2172" i="64"/>
  <c r="CF2172" i="64"/>
  <c r="CE2172" i="64"/>
  <c r="CD2172" i="64"/>
  <c r="CC2172" i="64"/>
  <c r="CB2172" i="64"/>
  <c r="CA2172" i="64"/>
  <c r="BZ2172" i="64"/>
  <c r="BY2172" i="64"/>
  <c r="BX2172" i="64"/>
  <c r="BW2172" i="64"/>
  <c r="BV2172" i="64"/>
  <c r="BU2172" i="64"/>
  <c r="BT2172" i="64"/>
  <c r="BS2172" i="64"/>
  <c r="BR2172" i="64"/>
  <c r="BQ2172" i="64"/>
  <c r="BP2172" i="64"/>
  <c r="BO2172" i="64"/>
  <c r="BN2172" i="64"/>
  <c r="BM2172" i="64"/>
  <c r="BL2172" i="64"/>
  <c r="BK2172" i="64"/>
  <c r="BJ2172" i="64"/>
  <c r="BI2172" i="64"/>
  <c r="BH2172" i="64"/>
  <c r="BG2172" i="64"/>
  <c r="BF2172" i="64"/>
  <c r="BE2172" i="64"/>
  <c r="BD2172" i="64"/>
  <c r="BC2172" i="64"/>
  <c r="BB2172" i="64"/>
  <c r="BA2172" i="64"/>
  <c r="AZ2172" i="64"/>
  <c r="AY2172" i="64"/>
  <c r="AX2172" i="64"/>
  <c r="AW2172" i="64"/>
  <c r="AV2172" i="64"/>
  <c r="AU2172" i="64"/>
  <c r="AT2172" i="64"/>
  <c r="AS2172" i="64"/>
  <c r="AR2172" i="64"/>
  <c r="AQ2172" i="64"/>
  <c r="AP2172" i="64"/>
  <c r="AO2172" i="64"/>
  <c r="AN2172" i="64"/>
  <c r="AM2172" i="64"/>
  <c r="AL2172" i="64"/>
  <c r="AK2172" i="64"/>
  <c r="AJ2172" i="64"/>
  <c r="AI2172" i="64"/>
  <c r="AH2172" i="64"/>
  <c r="AG2172" i="64"/>
  <c r="AF2172" i="64"/>
  <c r="AE2172" i="64"/>
  <c r="AD2172" i="64"/>
  <c r="AC2172" i="64"/>
  <c r="AB2172" i="64"/>
  <c r="AA2172" i="64"/>
  <c r="Z2172" i="64"/>
  <c r="Y2172" i="64"/>
  <c r="X2172" i="64"/>
  <c r="W2172" i="64"/>
  <c r="V2172" i="64"/>
  <c r="U2172" i="64"/>
  <c r="T2172" i="64"/>
  <c r="B2172" i="64"/>
  <c r="B2171" i="64"/>
  <c r="B2153" i="64" s="1"/>
  <c r="CK2170" i="64"/>
  <c r="CJ2170" i="64"/>
  <c r="CI2170" i="64"/>
  <c r="CH2170" i="64"/>
  <c r="CG2170" i="64"/>
  <c r="CF2170" i="64"/>
  <c r="CE2170" i="64"/>
  <c r="CD2170" i="64"/>
  <c r="CC2170" i="64"/>
  <c r="CB2170" i="64"/>
  <c r="CA2170" i="64"/>
  <c r="BZ2170" i="64"/>
  <c r="BY2170" i="64"/>
  <c r="BX2170" i="64"/>
  <c r="BW2170" i="64"/>
  <c r="BV2170" i="64"/>
  <c r="BU2170" i="64"/>
  <c r="BT2170" i="64"/>
  <c r="BS2170" i="64"/>
  <c r="BR2170" i="64"/>
  <c r="BQ2170" i="64"/>
  <c r="BP2170" i="64"/>
  <c r="BO2170" i="64"/>
  <c r="BN2170" i="64"/>
  <c r="BM2170" i="64"/>
  <c r="BL2170" i="64"/>
  <c r="BK2170" i="64"/>
  <c r="BJ2170" i="64"/>
  <c r="BI2170" i="64"/>
  <c r="BH2170" i="64"/>
  <c r="BG2170" i="64"/>
  <c r="BF2170" i="64"/>
  <c r="BE2170" i="64"/>
  <c r="BD2170" i="64"/>
  <c r="BC2170" i="64"/>
  <c r="BB2170" i="64"/>
  <c r="BA2170" i="64"/>
  <c r="AZ2170" i="64"/>
  <c r="AY2170" i="64"/>
  <c r="AX2170" i="64"/>
  <c r="AW2170" i="64"/>
  <c r="AV2170" i="64"/>
  <c r="AU2170" i="64"/>
  <c r="AT2170" i="64"/>
  <c r="AS2170" i="64"/>
  <c r="AR2170" i="64"/>
  <c r="AQ2170" i="64"/>
  <c r="AP2170" i="64"/>
  <c r="AO2170" i="64"/>
  <c r="AN2170" i="64"/>
  <c r="AM2170" i="64"/>
  <c r="AL2170" i="64"/>
  <c r="AK2170" i="64"/>
  <c r="AJ2170" i="64"/>
  <c r="AI2170" i="64"/>
  <c r="AH2170" i="64"/>
  <c r="AG2170" i="64"/>
  <c r="AF2170" i="64"/>
  <c r="AE2170" i="64"/>
  <c r="AD2170" i="64"/>
  <c r="AC2170" i="64"/>
  <c r="AB2170" i="64"/>
  <c r="AA2170" i="64"/>
  <c r="Z2170" i="64"/>
  <c r="Y2170" i="64"/>
  <c r="X2170" i="64"/>
  <c r="W2170" i="64"/>
  <c r="V2170" i="64"/>
  <c r="U2170" i="64"/>
  <c r="T2170" i="64"/>
  <c r="B2170" i="64"/>
  <c r="B2169" i="64"/>
  <c r="B2168" i="64"/>
  <c r="B2167" i="64"/>
  <c r="B2166" i="64"/>
  <c r="B2164" i="64"/>
  <c r="B2163" i="64"/>
  <c r="I2162" i="64"/>
  <c r="B2162" i="64"/>
  <c r="B2158" i="64"/>
  <c r="B2155" i="64"/>
  <c r="B2152" i="64" s="1"/>
  <c r="B2148" i="64"/>
  <c r="CK1996" i="64"/>
  <c r="CJ1996" i="64"/>
  <c r="CI1996" i="64"/>
  <c r="CH1996" i="64"/>
  <c r="CG1996" i="64"/>
  <c r="CF1996" i="64"/>
  <c r="CE1996" i="64"/>
  <c r="CD1996" i="64"/>
  <c r="CC1996" i="64"/>
  <c r="CB1996" i="64"/>
  <c r="CA1996" i="64"/>
  <c r="BZ1996" i="64"/>
  <c r="BY1996" i="64"/>
  <c r="BX1996" i="64"/>
  <c r="BW1996" i="64"/>
  <c r="BV1996" i="64"/>
  <c r="BU1996" i="64"/>
  <c r="BT1996" i="64"/>
  <c r="BS1996" i="64"/>
  <c r="BR1996" i="64"/>
  <c r="BQ1996" i="64"/>
  <c r="BP1996" i="64"/>
  <c r="BO1996" i="64"/>
  <c r="BN1996" i="64"/>
  <c r="BM1996" i="64"/>
  <c r="BL1996" i="64"/>
  <c r="BK1996" i="64"/>
  <c r="BJ1996" i="64"/>
  <c r="BI1996" i="64"/>
  <c r="BH1996" i="64"/>
  <c r="BG1996" i="64"/>
  <c r="BF1996" i="64"/>
  <c r="BE1996" i="64"/>
  <c r="BD1996" i="64"/>
  <c r="BC1996" i="64"/>
  <c r="BB1996" i="64"/>
  <c r="BA1996" i="64"/>
  <c r="AZ1996" i="64"/>
  <c r="AY1996" i="64"/>
  <c r="AX1996" i="64"/>
  <c r="AW1996" i="64"/>
  <c r="AV1996" i="64"/>
  <c r="AU1996" i="64"/>
  <c r="AT1996" i="64"/>
  <c r="AS1996" i="64"/>
  <c r="AR1996" i="64"/>
  <c r="AQ1996" i="64"/>
  <c r="AP1996" i="64"/>
  <c r="AO1996" i="64"/>
  <c r="AN1996" i="64"/>
  <c r="AM1996" i="64"/>
  <c r="AL1996" i="64"/>
  <c r="AK1996" i="64"/>
  <c r="AJ1996" i="64"/>
  <c r="AI1996" i="64"/>
  <c r="AH1996" i="64"/>
  <c r="AG1996" i="64"/>
  <c r="AF1996" i="64"/>
  <c r="AE1996" i="64"/>
  <c r="AD1996" i="64"/>
  <c r="AC1996" i="64"/>
  <c r="AB1996" i="64"/>
  <c r="AA1996" i="64"/>
  <c r="Z1996" i="64"/>
  <c r="Y1996" i="64"/>
  <c r="X1996" i="64"/>
  <c r="W1996" i="64"/>
  <c r="V1996" i="64"/>
  <c r="U1996" i="64"/>
  <c r="T1996" i="64"/>
  <c r="B1996" i="64"/>
  <c r="B1995" i="64"/>
  <c r="B1994" i="64"/>
  <c r="CK1993" i="64"/>
  <c r="CJ1993" i="64"/>
  <c r="CI1993" i="64"/>
  <c r="CH1993" i="64"/>
  <c r="CG1993" i="64"/>
  <c r="CF1993" i="64"/>
  <c r="CE1993" i="64"/>
  <c r="CD1993" i="64"/>
  <c r="CC1993" i="64"/>
  <c r="CB1993" i="64"/>
  <c r="CA1993" i="64"/>
  <c r="BZ1993" i="64"/>
  <c r="BY1993" i="64"/>
  <c r="BX1993" i="64"/>
  <c r="BW1993" i="64"/>
  <c r="BV1993" i="64"/>
  <c r="BU1993" i="64"/>
  <c r="BT1993" i="64"/>
  <c r="BS1993" i="64"/>
  <c r="BR1993" i="64"/>
  <c r="BQ1993" i="64"/>
  <c r="BP1993" i="64"/>
  <c r="BO1993" i="64"/>
  <c r="BN1993" i="64"/>
  <c r="BM1993" i="64"/>
  <c r="BL1993" i="64"/>
  <c r="BK1993" i="64"/>
  <c r="BJ1993" i="64"/>
  <c r="BI1993" i="64"/>
  <c r="BH1993" i="64"/>
  <c r="BG1993" i="64"/>
  <c r="BF1993" i="64"/>
  <c r="BE1993" i="64"/>
  <c r="BD1993" i="64"/>
  <c r="BC1993" i="64"/>
  <c r="BB1993" i="64"/>
  <c r="BA1993" i="64"/>
  <c r="AZ1993" i="64"/>
  <c r="AY1993" i="64"/>
  <c r="AX1993" i="64"/>
  <c r="AW1993" i="64"/>
  <c r="AV1993" i="64"/>
  <c r="AU1993" i="64"/>
  <c r="AT1993" i="64"/>
  <c r="AS1993" i="64"/>
  <c r="AR1993" i="64"/>
  <c r="AQ1993" i="64"/>
  <c r="AP1993" i="64"/>
  <c r="AO1993" i="64"/>
  <c r="AN1993" i="64"/>
  <c r="AM1993" i="64"/>
  <c r="AL1993" i="64"/>
  <c r="AK1993" i="64"/>
  <c r="AJ1993" i="64"/>
  <c r="AI1993" i="64"/>
  <c r="AH1993" i="64"/>
  <c r="AG1993" i="64"/>
  <c r="AF1993" i="64"/>
  <c r="AE1993" i="64"/>
  <c r="AD1993" i="64"/>
  <c r="AC1993" i="64"/>
  <c r="AB1993" i="64"/>
  <c r="AA1993" i="64"/>
  <c r="Z1993" i="64"/>
  <c r="Y1993" i="64"/>
  <c r="X1993" i="64"/>
  <c r="W1993" i="64"/>
  <c r="V1993" i="64"/>
  <c r="U1993" i="64"/>
  <c r="T1993" i="64"/>
  <c r="B1993" i="64"/>
  <c r="B1992" i="64"/>
  <c r="B1991" i="64"/>
  <c r="B1990" i="64"/>
  <c r="B1984" i="64" s="1"/>
  <c r="B1989" i="64"/>
  <c r="B1987" i="64"/>
  <c r="B1983" i="64" s="1"/>
  <c r="G1986" i="64"/>
  <c r="G1984" i="64"/>
  <c r="G1983" i="64"/>
  <c r="Q3449" i="64"/>
  <c r="R3449" i="64"/>
  <c r="G3451" i="64"/>
  <c r="G3452" i="64"/>
  <c r="G3453" i="64"/>
  <c r="G3454" i="64"/>
  <c r="G3455" i="64"/>
  <c r="G3456" i="64"/>
  <c r="G3457" i="64"/>
  <c r="G3458" i="64"/>
  <c r="G3459" i="64"/>
  <c r="G3460" i="64"/>
  <c r="G3461" i="64"/>
  <c r="G3462" i="64"/>
  <c r="G3463" i="64"/>
  <c r="G3464" i="64"/>
  <c r="G3465" i="64"/>
  <c r="G3466" i="64"/>
  <c r="G3467" i="64"/>
  <c r="G3468" i="64"/>
  <c r="G3469" i="64"/>
  <c r="G3470" i="64"/>
  <c r="G3471" i="64"/>
  <c r="G3472" i="64"/>
  <c r="G3473" i="64"/>
  <c r="G3474" i="64"/>
  <c r="G3475" i="64"/>
  <c r="G3476" i="64"/>
  <c r="G3477" i="64"/>
  <c r="G3478" i="64"/>
  <c r="G3479" i="64"/>
  <c r="G3480" i="64"/>
  <c r="G3481" i="64"/>
  <c r="G3482" i="64"/>
  <c r="G3483" i="64"/>
  <c r="G3484" i="64"/>
  <c r="G3485" i="64"/>
  <c r="G3486" i="64"/>
  <c r="G3487" i="64"/>
  <c r="G3488" i="64"/>
  <c r="G3489" i="64"/>
  <c r="G3490" i="64"/>
  <c r="G3491" i="64"/>
  <c r="G3449" i="64"/>
  <c r="G3450" i="64"/>
  <c r="K3459" i="64"/>
  <c r="T3497" i="64"/>
  <c r="U3497" i="64"/>
  <c r="V3497" i="64"/>
  <c r="W3497" i="64"/>
  <c r="X3497" i="64"/>
  <c r="Y3497" i="64"/>
  <c r="Z3497" i="64"/>
  <c r="AA3497" i="64"/>
  <c r="AB3497" i="64"/>
  <c r="AC3497" i="64"/>
  <c r="AD3497" i="64"/>
  <c r="AE3497" i="64"/>
  <c r="AF3497" i="64"/>
  <c r="AG3497" i="64"/>
  <c r="AH3497" i="64"/>
  <c r="AI3497" i="64"/>
  <c r="AJ3497" i="64"/>
  <c r="AK3497" i="64"/>
  <c r="AL3497" i="64"/>
  <c r="AM3497" i="64"/>
  <c r="AN3497" i="64"/>
  <c r="AO3497" i="64"/>
  <c r="AP3497" i="64"/>
  <c r="AQ3497" i="64"/>
  <c r="AR3497" i="64"/>
  <c r="AS3497" i="64"/>
  <c r="AT3497" i="64"/>
  <c r="AU3497" i="64"/>
  <c r="AV3497" i="64"/>
  <c r="AW3497" i="64"/>
  <c r="AX3497" i="64"/>
  <c r="AY3497" i="64"/>
  <c r="AZ3497" i="64"/>
  <c r="BA3497" i="64"/>
  <c r="BB3497" i="64"/>
  <c r="BC3497" i="64"/>
  <c r="BD3497" i="64"/>
  <c r="BE3497" i="64"/>
  <c r="BF3497" i="64"/>
  <c r="BG3497" i="64"/>
  <c r="BH3497" i="64"/>
  <c r="BI3497" i="64"/>
  <c r="BJ3497" i="64"/>
  <c r="BK3497" i="64"/>
  <c r="BL3497" i="64"/>
  <c r="BM3497" i="64"/>
  <c r="BN3497" i="64"/>
  <c r="BO3497" i="64"/>
  <c r="BP3497" i="64"/>
  <c r="BQ3497" i="64"/>
  <c r="BR3497" i="64"/>
  <c r="BS3497" i="64"/>
  <c r="BT3497" i="64"/>
  <c r="BU3497" i="64"/>
  <c r="BV3497" i="64"/>
  <c r="BW3497" i="64"/>
  <c r="BX3497" i="64"/>
  <c r="BY3497" i="64"/>
  <c r="BZ3497" i="64"/>
  <c r="CA3497" i="64"/>
  <c r="CB3497" i="64"/>
  <c r="CC3497" i="64"/>
  <c r="CD3497" i="64"/>
  <c r="CE3497" i="64"/>
  <c r="CF3497" i="64"/>
  <c r="CG3497" i="64"/>
  <c r="CH3497" i="64"/>
  <c r="CI3497" i="64"/>
  <c r="CJ3497" i="64"/>
  <c r="CK3497" i="64"/>
  <c r="B3497" i="64"/>
  <c r="T3499" i="64"/>
  <c r="U3499" i="64"/>
  <c r="V3499" i="64"/>
  <c r="W3499" i="64"/>
  <c r="X3499" i="64"/>
  <c r="Y3499" i="64"/>
  <c r="Z3499" i="64"/>
  <c r="AA3499" i="64"/>
  <c r="AB3499" i="64"/>
  <c r="AC3499" i="64"/>
  <c r="AD3499" i="64"/>
  <c r="AE3499" i="64"/>
  <c r="AF3499" i="64"/>
  <c r="AG3499" i="64"/>
  <c r="AH3499" i="64"/>
  <c r="AI3499" i="64"/>
  <c r="AJ3499" i="64"/>
  <c r="AK3499" i="64"/>
  <c r="AL3499" i="64"/>
  <c r="AM3499" i="64"/>
  <c r="AN3499" i="64"/>
  <c r="AO3499" i="64"/>
  <c r="AP3499" i="64"/>
  <c r="AQ3499" i="64"/>
  <c r="AR3499" i="64"/>
  <c r="AS3499" i="64"/>
  <c r="AT3499" i="64"/>
  <c r="AU3499" i="64"/>
  <c r="AV3499" i="64"/>
  <c r="AW3499" i="64"/>
  <c r="AX3499" i="64"/>
  <c r="AY3499" i="64"/>
  <c r="AZ3499" i="64"/>
  <c r="BA3499" i="64"/>
  <c r="BB3499" i="64"/>
  <c r="BC3499" i="64"/>
  <c r="BD3499" i="64"/>
  <c r="BE3499" i="64"/>
  <c r="BF3499" i="64"/>
  <c r="BG3499" i="64"/>
  <c r="BH3499" i="64"/>
  <c r="BI3499" i="64"/>
  <c r="BJ3499" i="64"/>
  <c r="BK3499" i="64"/>
  <c r="BL3499" i="64"/>
  <c r="BM3499" i="64"/>
  <c r="BN3499" i="64"/>
  <c r="BO3499" i="64"/>
  <c r="BP3499" i="64"/>
  <c r="BQ3499" i="64"/>
  <c r="BR3499" i="64"/>
  <c r="BS3499" i="64"/>
  <c r="BT3499" i="64"/>
  <c r="BU3499" i="64"/>
  <c r="BV3499" i="64"/>
  <c r="BW3499" i="64"/>
  <c r="BX3499" i="64"/>
  <c r="BY3499" i="64"/>
  <c r="BZ3499" i="64"/>
  <c r="CA3499" i="64"/>
  <c r="CB3499" i="64"/>
  <c r="CC3499" i="64"/>
  <c r="CD3499" i="64"/>
  <c r="CE3499" i="64"/>
  <c r="CF3499" i="64"/>
  <c r="CG3499" i="64"/>
  <c r="CH3499" i="64"/>
  <c r="CI3499" i="64"/>
  <c r="CJ3499" i="64"/>
  <c r="CK3499" i="64"/>
  <c r="T3500" i="64"/>
  <c r="U3500" i="64"/>
  <c r="V3500" i="64"/>
  <c r="W3500" i="64"/>
  <c r="X3500" i="64"/>
  <c r="Y3500" i="64"/>
  <c r="Z3500" i="64"/>
  <c r="AA3500" i="64"/>
  <c r="AB3500" i="64"/>
  <c r="AC3500" i="64"/>
  <c r="AD3500" i="64"/>
  <c r="AE3500" i="64"/>
  <c r="AF3500" i="64"/>
  <c r="AG3500" i="64"/>
  <c r="AH3500" i="64"/>
  <c r="AI3500" i="64"/>
  <c r="AJ3500" i="64"/>
  <c r="AK3500" i="64"/>
  <c r="AL3500" i="64"/>
  <c r="AM3500" i="64"/>
  <c r="AN3500" i="64"/>
  <c r="AO3500" i="64"/>
  <c r="AP3500" i="64"/>
  <c r="AQ3500" i="64"/>
  <c r="AR3500" i="64"/>
  <c r="AS3500" i="64"/>
  <c r="AT3500" i="64"/>
  <c r="AU3500" i="64"/>
  <c r="AV3500" i="64"/>
  <c r="AW3500" i="64"/>
  <c r="AX3500" i="64"/>
  <c r="AY3500" i="64"/>
  <c r="AZ3500" i="64"/>
  <c r="BA3500" i="64"/>
  <c r="BB3500" i="64"/>
  <c r="BC3500" i="64"/>
  <c r="BD3500" i="64"/>
  <c r="BE3500" i="64"/>
  <c r="BF3500" i="64"/>
  <c r="BG3500" i="64"/>
  <c r="BH3500" i="64"/>
  <c r="BI3500" i="64"/>
  <c r="BJ3500" i="64"/>
  <c r="BK3500" i="64"/>
  <c r="BL3500" i="64"/>
  <c r="BM3500" i="64"/>
  <c r="BN3500" i="64"/>
  <c r="BO3500" i="64"/>
  <c r="BP3500" i="64"/>
  <c r="BQ3500" i="64"/>
  <c r="BR3500" i="64"/>
  <c r="BS3500" i="64"/>
  <c r="BT3500" i="64"/>
  <c r="BU3500" i="64"/>
  <c r="BV3500" i="64"/>
  <c r="BW3500" i="64"/>
  <c r="BX3500" i="64"/>
  <c r="BY3500" i="64"/>
  <c r="BZ3500" i="64"/>
  <c r="CA3500" i="64"/>
  <c r="CB3500" i="64"/>
  <c r="CC3500" i="64"/>
  <c r="CD3500" i="64"/>
  <c r="CE3500" i="64"/>
  <c r="CF3500" i="64"/>
  <c r="CG3500" i="64"/>
  <c r="CH3500" i="64"/>
  <c r="CI3500" i="64"/>
  <c r="CJ3500" i="64"/>
  <c r="CK3500" i="64"/>
  <c r="G403" i="64"/>
  <c r="G404" i="64"/>
  <c r="G405" i="64"/>
  <c r="G406" i="64"/>
  <c r="G407" i="64"/>
  <c r="B408" i="64"/>
  <c r="B406" i="64" s="1"/>
  <c r="CL1788" i="64" a="1"/>
  <c r="S1093" i="64" a="1"/>
  <c r="CL742" i="64" l="1"/>
  <c r="CL738" i="64"/>
  <c r="CL602" i="64"/>
  <c r="CL741" i="64"/>
  <c r="CL1845" i="64"/>
  <c r="CL737" i="64"/>
  <c r="CL1788" i="64"/>
  <c r="CL1807" i="64"/>
  <c r="CL603" i="64"/>
  <c r="CL599" i="64"/>
  <c r="CL1842" i="64"/>
  <c r="CL598" i="64"/>
  <c r="CL1841" i="64"/>
  <c r="CL3208" i="64"/>
  <c r="CL3235" i="64"/>
  <c r="CL3249" i="64" s="1"/>
  <c r="CL3207" i="64"/>
  <c r="CL3234" i="64"/>
  <c r="CL3204" i="64"/>
  <c r="CL3231" i="64"/>
  <c r="CL3203" i="64"/>
  <c r="CL3221" i="64" s="1"/>
  <c r="CL3230" i="64"/>
  <c r="CL3244" i="64" s="1"/>
  <c r="CL3011" i="64"/>
  <c r="CL3563" i="64"/>
  <c r="CL3579" i="64" s="1"/>
  <c r="CL3015" i="64"/>
  <c r="CL3562" i="64"/>
  <c r="CL3578" i="64" s="1"/>
  <c r="CL3014" i="64"/>
  <c r="CL3558" i="64"/>
  <c r="CL3574" i="64" s="1"/>
  <c r="CL3010" i="64"/>
  <c r="CL3028" i="64" s="1"/>
  <c r="CL3534" i="64"/>
  <c r="CL3550" i="64" s="1"/>
  <c r="CL3559" i="64"/>
  <c r="CL3575" i="64" s="1"/>
  <c r="CL3154" i="64"/>
  <c r="CL3517" i="64"/>
  <c r="CL3529" i="64" s="1"/>
  <c r="CL3538" i="64"/>
  <c r="CL3554" i="64" s="1"/>
  <c r="CL3516" i="64"/>
  <c r="CL3528" i="64" s="1"/>
  <c r="CL3537" i="64"/>
  <c r="CL3553" i="64" s="1"/>
  <c r="CL3512" i="64"/>
  <c r="CL3524" i="64" s="1"/>
  <c r="CL3533" i="64"/>
  <c r="CL3549" i="64" s="1"/>
  <c r="CL1576" i="64"/>
  <c r="CL1590" i="64" s="1"/>
  <c r="CL3513" i="64"/>
  <c r="CL3525" i="64" s="1"/>
  <c r="CL1669" i="64"/>
  <c r="CL1683" i="64" s="1"/>
  <c r="CL1580" i="64"/>
  <c r="CL1594" i="64" s="1"/>
  <c r="CL2143" i="64"/>
  <c r="CL1579" i="64"/>
  <c r="CL2337" i="64"/>
  <c r="CL2350" i="64" s="1"/>
  <c r="CL1575" i="64"/>
  <c r="CL1589" i="64" s="1"/>
  <c r="CL2296" i="64"/>
  <c r="CL1487" i="64"/>
  <c r="CL2395" i="64"/>
  <c r="CL2777" i="64"/>
  <c r="CL3371" i="64"/>
  <c r="CL2587" i="64"/>
  <c r="CL2600" i="64" s="1"/>
  <c r="CL3157" i="64"/>
  <c r="CL2548" i="64"/>
  <c r="CL3393" i="64"/>
  <c r="CL3410" i="64" s="1"/>
  <c r="CL1646" i="64"/>
  <c r="CL1668" i="64"/>
  <c r="CL2070" i="64"/>
  <c r="CL2097" i="64" s="1"/>
  <c r="CL1665" i="64"/>
  <c r="CL1679" i="64" s="1"/>
  <c r="CL1642" i="64"/>
  <c r="CL1655" i="64" s="1"/>
  <c r="CL1664" i="64"/>
  <c r="CL1678" i="64" s="1"/>
  <c r="CL1853" i="64"/>
  <c r="CL2972" i="64"/>
  <c r="CL2651" i="64"/>
  <c r="CL2452" i="64"/>
  <c r="CL3294" i="64"/>
  <c r="CL2608" i="64"/>
  <c r="CL1625" i="64"/>
  <c r="CL1638" i="64" s="1"/>
  <c r="CL1647" i="64"/>
  <c r="CL1660" i="64" s="1"/>
  <c r="CL1621" i="64"/>
  <c r="CL1634" i="64" s="1"/>
  <c r="CL1643" i="64"/>
  <c r="CL1656" i="64" s="1"/>
  <c r="CL2216" i="64"/>
  <c r="CL3061" i="64"/>
  <c r="CL3087" i="64" s="1"/>
  <c r="CL2363" i="64"/>
  <c r="CL2180" i="64"/>
  <c r="CL3041" i="64"/>
  <c r="CL2990" i="64"/>
  <c r="CL2050" i="64"/>
  <c r="CL3317" i="64"/>
  <c r="CL3334" i="64" s="1"/>
  <c r="CL2046" i="64"/>
  <c r="CL2061" i="64" s="1"/>
  <c r="CL2360" i="64"/>
  <c r="CL2383" i="64" s="1"/>
  <c r="CL1040" i="64"/>
  <c r="CL1046" i="64" s="1"/>
  <c r="CL3295" i="64"/>
  <c r="CL3312" i="64" s="1"/>
  <c r="CL1957" i="64"/>
  <c r="CL1970" i="64" s="1"/>
  <c r="CL2108" i="64"/>
  <c r="CL1624" i="64"/>
  <c r="CL1506" i="64"/>
  <c r="CL1522" i="64" s="1"/>
  <c r="CL1620" i="64"/>
  <c r="CL1633" i="64" s="1"/>
  <c r="CL3127" i="64"/>
  <c r="CL2810" i="64"/>
  <c r="CL2835" i="64" s="1"/>
  <c r="CL2104" i="64"/>
  <c r="CL2131" i="64" s="1"/>
  <c r="CL1854" i="64"/>
  <c r="CL3368" i="64"/>
  <c r="CL3385" i="64" s="1"/>
  <c r="CL2293" i="64"/>
  <c r="CL2328" i="64" s="1"/>
  <c r="CL1125" i="64"/>
  <c r="CL708" i="64"/>
  <c r="CL3397" i="64"/>
  <c r="CL2993" i="64"/>
  <c r="CL2626" i="64"/>
  <c r="CL2638" i="64" s="1"/>
  <c r="CL3290" i="64"/>
  <c r="CL3307" i="64" s="1"/>
  <c r="CL2448" i="64"/>
  <c r="CL2463" i="64" s="1"/>
  <c r="CL2176" i="64"/>
  <c r="CL2203" i="64" s="1"/>
  <c r="CL3180" i="64"/>
  <c r="CL3192" i="64" s="1"/>
  <c r="CL2737" i="64"/>
  <c r="CL2765" i="64" s="1"/>
  <c r="CL1980" i="64"/>
  <c r="CL1995" i="64" s="1"/>
  <c r="CL2921" i="64"/>
  <c r="CL2421" i="64"/>
  <c r="CL2877" i="64"/>
  <c r="CL2912" i="64" s="1"/>
  <c r="CL2709" i="64"/>
  <c r="CL3446" i="64"/>
  <c r="CL3126" i="64"/>
  <c r="CL2705" i="64"/>
  <c r="CL2728" i="64" s="1"/>
  <c r="CL1558" i="64"/>
  <c r="CL1571" i="64" s="1"/>
  <c r="CL1603" i="64"/>
  <c r="CL1616" i="64" s="1"/>
  <c r="CL1557" i="64"/>
  <c r="CL1602" i="64"/>
  <c r="CL2843" i="64"/>
  <c r="CL2252" i="64"/>
  <c r="CL1554" i="64"/>
  <c r="CL1567" i="64" s="1"/>
  <c r="CL1599" i="64"/>
  <c r="CL1612" i="64" s="1"/>
  <c r="CL1553" i="64"/>
  <c r="CL1566" i="64" s="1"/>
  <c r="CL1598" i="64"/>
  <c r="CL1611" i="64" s="1"/>
  <c r="CL3419" i="64"/>
  <c r="CL3433" i="64" s="1"/>
  <c r="CL1483" i="64"/>
  <c r="CL1496" i="64" s="1"/>
  <c r="CL3040" i="64"/>
  <c r="CL2809" i="64"/>
  <c r="CL2476" i="64"/>
  <c r="CL2212" i="64"/>
  <c r="CL2239" i="64" s="1"/>
  <c r="CL3423" i="64"/>
  <c r="CL3345" i="64"/>
  <c r="CL3130" i="64"/>
  <c r="CL2647" i="64"/>
  <c r="CL2660" i="64" s="1"/>
  <c r="CL2544" i="64"/>
  <c r="CL2572" i="64" s="1"/>
  <c r="CL1743" i="64"/>
  <c r="CL1758" i="64" s="1"/>
  <c r="CL1924" i="64" s="1"/>
  <c r="CL1039" i="64"/>
  <c r="CL1018" i="64"/>
  <c r="CL523" i="64"/>
  <c r="CL566" i="64" s="1"/>
  <c r="CL2969" i="64"/>
  <c r="CL2981" i="64" s="1"/>
  <c r="CL2630" i="64"/>
  <c r="CL2500" i="64"/>
  <c r="CL2392" i="64"/>
  <c r="CL2409" i="64" s="1"/>
  <c r="CL3320" i="64"/>
  <c r="CL3095" i="64"/>
  <c r="CL3121" i="64" s="1"/>
  <c r="CL2922" i="64"/>
  <c r="CL2741" i="64"/>
  <c r="CL2769" i="64" s="1"/>
  <c r="CL2627" i="64"/>
  <c r="CL2639" i="64" s="1"/>
  <c r="CL1688" i="64"/>
  <c r="CL1712" i="64" s="1"/>
  <c r="CL1129" i="64"/>
  <c r="CL1150" i="64" s="1"/>
  <c r="CL994" i="64"/>
  <c r="CL1956" i="64"/>
  <c r="CL1375" i="64"/>
  <c r="CL966" i="64"/>
  <c r="CL3058" i="64"/>
  <c r="CL2874" i="64"/>
  <c r="CL2909" i="64" s="1"/>
  <c r="CL2473" i="64"/>
  <c r="CL2488" i="64" s="1"/>
  <c r="CL2364" i="64"/>
  <c r="CL1535" i="64"/>
  <c r="CL1374" i="64"/>
  <c r="CL1403" i="64" s="1"/>
  <c r="CL3443" i="64"/>
  <c r="CL3496" i="64" s="1"/>
  <c r="CL3367" i="64"/>
  <c r="CL3384" i="64" s="1"/>
  <c r="CL3184" i="64"/>
  <c r="CL2994" i="64"/>
  <c r="CL2673" i="64"/>
  <c r="CL2586" i="64"/>
  <c r="CL2341" i="64"/>
  <c r="CL1262" i="64"/>
  <c r="CL1067" i="64"/>
  <c r="CL1080" i="64" s="1"/>
  <c r="CL705" i="64"/>
  <c r="CL729" i="64" s="1"/>
  <c r="CL2177" i="64"/>
  <c r="CL2204" i="64" s="1"/>
  <c r="CL2049" i="64"/>
  <c r="CL1484" i="64"/>
  <c r="CL1497" i="64" s="1"/>
  <c r="CL1193" i="64"/>
  <c r="CL1043" i="64"/>
  <c r="CL3420" i="64"/>
  <c r="CL3434" i="64" s="1"/>
  <c r="CL3291" i="64"/>
  <c r="CL3308" i="64" s="1"/>
  <c r="CL2873" i="64"/>
  <c r="CL2908" i="64" s="1"/>
  <c r="CL2778" i="64"/>
  <c r="CL2801" i="64" s="1"/>
  <c r="CL2545" i="64"/>
  <c r="CL2573" i="64" s="1"/>
  <c r="CL2292" i="64"/>
  <c r="CL1849" i="64"/>
  <c r="CL1263" i="64"/>
  <c r="CL1298" i="64" s="1"/>
  <c r="CL967" i="64"/>
  <c r="CL3092" i="64"/>
  <c r="CL3118" i="64" s="1"/>
  <c r="CL2989" i="64"/>
  <c r="CL3001" i="64" s="1"/>
  <c r="CL2774" i="64"/>
  <c r="CL2797" i="64" s="1"/>
  <c r="CL2670" i="64"/>
  <c r="CL2697" i="64" s="1"/>
  <c r="CL2609" i="64"/>
  <c r="CL2622" i="64" s="1"/>
  <c r="CL2359" i="64"/>
  <c r="CL2382" i="64" s="1"/>
  <c r="CL2045" i="64"/>
  <c r="CL2060" i="64" s="1"/>
  <c r="CL1536" i="64"/>
  <c r="CL1549" i="64" s="1"/>
  <c r="CL1460" i="64"/>
  <c r="CL1259" i="64"/>
  <c r="CL1294" i="64" s="1"/>
  <c r="CL963" i="64"/>
  <c r="CL3342" i="64"/>
  <c r="CL3359" i="64" s="1"/>
  <c r="CL3091" i="64"/>
  <c r="CL2773" i="64"/>
  <c r="CL2796" i="64" s="1"/>
  <c r="CL2669" i="64"/>
  <c r="CL2696" i="64" s="1"/>
  <c r="CL2139" i="64"/>
  <c r="CL2168" i="64" s="1"/>
  <c r="CL1455" i="64"/>
  <c r="CL1258" i="64"/>
  <c r="CL962" i="64"/>
  <c r="CL982" i="64" s="1"/>
  <c r="CL3341" i="64"/>
  <c r="CL3358" i="64" s="1"/>
  <c r="CL3185" i="64"/>
  <c r="CL2605" i="64"/>
  <c r="CL2618" i="64" s="1"/>
  <c r="CL2417" i="64"/>
  <c r="CL2439" i="64" s="1"/>
  <c r="CL1780" i="64"/>
  <c r="CL1804" i="64" s="1"/>
  <c r="CL1532" i="64"/>
  <c r="CL1545" i="64" s="1"/>
  <c r="CL3062" i="64"/>
  <c r="CL3088" i="64" s="1"/>
  <c r="CL2840" i="64"/>
  <c r="CL2865" i="64" s="1"/>
  <c r="CL2604" i="64"/>
  <c r="CL2617" i="64" s="1"/>
  <c r="CL2496" i="64"/>
  <c r="CL2248" i="64"/>
  <c r="CL2283" i="64" s="1"/>
  <c r="CL1779" i="64"/>
  <c r="CL1803" i="64" s="1"/>
  <c r="CL1531" i="64"/>
  <c r="CL1544" i="64" s="1"/>
  <c r="CL3394" i="64"/>
  <c r="CL3411" i="64" s="1"/>
  <c r="CL3181" i="64"/>
  <c r="CL2839" i="64"/>
  <c r="CL2864" i="64" s="1"/>
  <c r="CL2742" i="64"/>
  <c r="CL2652" i="64"/>
  <c r="CL2665" i="64" s="1"/>
  <c r="CL2342" i="64"/>
  <c r="CL2355" i="64" s="1"/>
  <c r="CL1763" i="64"/>
  <c r="CL1407" i="64"/>
  <c r="CL1422" i="64" s="1"/>
  <c r="CL1063" i="64"/>
  <c r="CL3447" i="64"/>
  <c r="CL3321" i="64"/>
  <c r="CL3158" i="64"/>
  <c r="CL3057" i="64"/>
  <c r="CL3083" i="64" s="1"/>
  <c r="CL2968" i="64"/>
  <c r="CL2980" i="64" s="1"/>
  <c r="CL2738" i="64"/>
  <c r="CL2766" i="64" s="1"/>
  <c r="CL2648" i="64"/>
  <c r="CL2661" i="64" s="1"/>
  <c r="CL2477" i="64"/>
  <c r="CL2396" i="64"/>
  <c r="CL2413" i="64" s="1"/>
  <c r="CL2338" i="64"/>
  <c r="CL2351" i="64" s="1"/>
  <c r="CL2217" i="64"/>
  <c r="CL2244" i="64" s="1"/>
  <c r="CL1511" i="64"/>
  <c r="CL1527" i="64" s="1"/>
  <c r="CL3442" i="64"/>
  <c r="CL3495" i="64" s="1"/>
  <c r="CL3316" i="64"/>
  <c r="CL3333" i="64" s="1"/>
  <c r="CL3153" i="64"/>
  <c r="CL2918" i="64"/>
  <c r="CL2583" i="64"/>
  <c r="CL2596" i="64" s="1"/>
  <c r="CL2472" i="64"/>
  <c r="CL2487" i="64" s="1"/>
  <c r="CL2391" i="64"/>
  <c r="CL2408" i="64" s="1"/>
  <c r="CL2069" i="64"/>
  <c r="CL2096" i="64" s="1"/>
  <c r="CL1952" i="64"/>
  <c r="CL1965" i="64" s="1"/>
  <c r="CL1739" i="64"/>
  <c r="CL1754" i="64" s="1"/>
  <c r="CL1920" i="64" s="1"/>
  <c r="CL1130" i="64"/>
  <c r="CL1151" i="64" s="1"/>
  <c r="CL681" i="64"/>
  <c r="CL3131" i="64"/>
  <c r="CL3037" i="64"/>
  <c r="CL2917" i="64"/>
  <c r="CL2806" i="64"/>
  <c r="CL2831" i="64" s="1"/>
  <c r="CL2631" i="64"/>
  <c r="CL2643" i="64" s="1"/>
  <c r="CL2582" i="64"/>
  <c r="CL2595" i="64" s="1"/>
  <c r="CL1738" i="64"/>
  <c r="CL1753" i="64" s="1"/>
  <c r="CL1919" i="64" s="1"/>
  <c r="CL1302" i="64"/>
  <c r="CL3036" i="64"/>
  <c r="CL3048" i="64" s="1"/>
  <c r="CL2878" i="64"/>
  <c r="CL2913" i="64" s="1"/>
  <c r="CL2805" i="64"/>
  <c r="CL2830" i="64" s="1"/>
  <c r="CL2706" i="64"/>
  <c r="CL2729" i="64" s="1"/>
  <c r="CL2297" i="64"/>
  <c r="CL2332" i="64" s="1"/>
  <c r="CL1126" i="64"/>
  <c r="CL1147" i="64" s="1"/>
  <c r="CL655" i="64"/>
  <c r="CL444" i="64"/>
  <c r="CL468" i="64" s="1"/>
  <c r="CL774" i="64"/>
  <c r="CL443" i="64"/>
  <c r="CL773" i="64"/>
  <c r="CL440" i="64"/>
  <c r="CL464" i="64" s="1"/>
  <c r="CL770" i="64"/>
  <c r="CL522" i="64"/>
  <c r="CL769" i="64"/>
  <c r="CL3096" i="64"/>
  <c r="CL3122" i="64" s="1"/>
  <c r="CL2710" i="64"/>
  <c r="CL2733" i="64" s="1"/>
  <c r="CL2497" i="64"/>
  <c r="CL2537" i="64" s="1"/>
  <c r="CL2140" i="64"/>
  <c r="CL2169" i="64" s="1"/>
  <c r="CL1929" i="64"/>
  <c r="CL1944" i="64" s="1"/>
  <c r="CL1194" i="64"/>
  <c r="CL659" i="64"/>
  <c r="CL669" i="64" s="1"/>
  <c r="CL2422" i="64"/>
  <c r="CL2213" i="64"/>
  <c r="CL2240" i="64" s="1"/>
  <c r="CL2109" i="64"/>
  <c r="CL2136" i="64" s="1"/>
  <c r="CL1371" i="64"/>
  <c r="CL1400" i="64" s="1"/>
  <c r="CL1064" i="64"/>
  <c r="CL1077" i="64" s="1"/>
  <c r="CL3424" i="64"/>
  <c r="CL3438" i="64" s="1"/>
  <c r="CL3372" i="64"/>
  <c r="CL2973" i="64"/>
  <c r="CL2844" i="64"/>
  <c r="CL2869" i="64" s="1"/>
  <c r="CL2418" i="64"/>
  <c r="CL2440" i="64" s="1"/>
  <c r="CL2105" i="64"/>
  <c r="CL2132" i="64" s="1"/>
  <c r="CL1307" i="64"/>
  <c r="CL2674" i="64"/>
  <c r="CL2701" i="64" s="1"/>
  <c r="CL1044" i="64"/>
  <c r="CL893" i="64"/>
  <c r="CL2549" i="64"/>
  <c r="CL2577" i="64" s="1"/>
  <c r="CL2181" i="64"/>
  <c r="CL2208" i="64" s="1"/>
  <c r="CL2453" i="64"/>
  <c r="CL2468" i="64" s="1"/>
  <c r="CL2253" i="64"/>
  <c r="CL2288" i="64" s="1"/>
  <c r="CL1953" i="64"/>
  <c r="CL1966" i="64" s="1"/>
  <c r="CL1412" i="64"/>
  <c r="CL3398" i="64"/>
  <c r="CL3346" i="64"/>
  <c r="CL2501" i="64"/>
  <c r="CL2449" i="64"/>
  <c r="CL2464" i="64" s="1"/>
  <c r="CL2249" i="64"/>
  <c r="CL2284" i="64" s="1"/>
  <c r="CL1408" i="64"/>
  <c r="CL1423" i="64" s="1"/>
  <c r="CL995" i="64"/>
  <c r="CL678" i="64"/>
  <c r="CL692" i="64" s="1"/>
  <c r="CL1933" i="64"/>
  <c r="CL1767" i="64"/>
  <c r="CL1692" i="64"/>
  <c r="CL1716" i="64" s="1"/>
  <c r="CL1510" i="64"/>
  <c r="CL1459" i="64"/>
  <c r="CL1479" i="64" s="1"/>
  <c r="CL1370" i="64"/>
  <c r="CL1399" i="64" s="1"/>
  <c r="CL1090" i="64"/>
  <c r="CL1119" i="64" s="1"/>
  <c r="CL892" i="64"/>
  <c r="CL581" i="64"/>
  <c r="CL1981" i="64"/>
  <c r="CL1932" i="64"/>
  <c r="CL1947" i="64" s="1"/>
  <c r="CL1766" i="64"/>
  <c r="CL1691" i="64"/>
  <c r="CL1507" i="64"/>
  <c r="CL1523" i="64" s="1"/>
  <c r="CL1456" i="64"/>
  <c r="CL1475" i="64" s="1"/>
  <c r="CL1089" i="64"/>
  <c r="CL1118" i="64" s="1"/>
  <c r="CL1019" i="64"/>
  <c r="CL889" i="64"/>
  <c r="CL580" i="64"/>
  <c r="CL2144" i="64"/>
  <c r="CL2173" i="64" s="1"/>
  <c r="CL2074" i="64"/>
  <c r="CL2101" i="64" s="1"/>
  <c r="CL1977" i="64"/>
  <c r="CL1992" i="64" s="1"/>
  <c r="CL1928" i="64"/>
  <c r="CL1943" i="64" s="1"/>
  <c r="CL1762" i="64"/>
  <c r="CL1687" i="64"/>
  <c r="CL1711" i="64" s="1"/>
  <c r="CL1306" i="64"/>
  <c r="CL1169" i="64"/>
  <c r="CL1015" i="64"/>
  <c r="CL527" i="64"/>
  <c r="CL2073" i="64"/>
  <c r="CL1976" i="64"/>
  <c r="CL1991" i="64" s="1"/>
  <c r="CL1303" i="64"/>
  <c r="CL1331" i="64" s="1"/>
  <c r="CL1168" i="64"/>
  <c r="CL709" i="64"/>
  <c r="CL765" i="64" s="1"/>
  <c r="CL526" i="64"/>
  <c r="CL1850" i="64"/>
  <c r="CL1488" i="64"/>
  <c r="CL1501" i="64" s="1"/>
  <c r="CL1411" i="64"/>
  <c r="CL1068" i="64"/>
  <c r="CL1081" i="64" s="1"/>
  <c r="CL991" i="64"/>
  <c r="CL682" i="64"/>
  <c r="CL1085" i="64"/>
  <c r="CL658" i="64"/>
  <c r="CL476" i="64"/>
  <c r="CL475" i="64"/>
  <c r="CL1014" i="64"/>
  <c r="CL888" i="64"/>
  <c r="CL654" i="64"/>
  <c r="CL472" i="64"/>
  <c r="CL471" i="64"/>
  <c r="CL990" i="64"/>
  <c r="CL1005" i="64" s="1"/>
  <c r="CL577" i="64"/>
  <c r="CL704" i="64"/>
  <c r="CL576" i="64"/>
  <c r="CL439" i="64"/>
  <c r="CL463" i="64" s="1"/>
  <c r="CL677" i="64"/>
  <c r="CL1181" i="64"/>
  <c r="CL1115" i="64"/>
  <c r="S3468" i="64"/>
  <c r="S1093" i="64"/>
  <c r="S1181" i="64"/>
  <c r="B2154" i="64"/>
  <c r="I2163" i="64"/>
  <c r="B407" i="64"/>
  <c r="CL748" i="64" a="1"/>
  <c r="CL715" i="64" a="1"/>
  <c r="CL1132" i="64" a="1"/>
  <c r="CL534" i="64" a="1"/>
  <c r="CL899" i="64" a="1"/>
  <c r="CL3017" i="64" a="1"/>
  <c r="CL1462" i="64" a="1"/>
  <c r="CL3189" i="64" a="1"/>
  <c r="CL1093" i="64" a="1"/>
  <c r="CL2309" i="64" a="1"/>
  <c r="CL611" i="64" a="1"/>
  <c r="CL3214" i="64" a="1"/>
  <c r="CL483" i="64" a="1"/>
  <c r="CL748" i="64" l="1"/>
  <c r="CL761" i="64"/>
  <c r="CL715" i="64"/>
  <c r="CL611" i="64"/>
  <c r="CL1808" i="64"/>
  <c r="CL1846" i="64"/>
  <c r="CL1797" i="64"/>
  <c r="CL1843" i="64" s="1"/>
  <c r="CL3214" i="64"/>
  <c r="CL3017" i="64"/>
  <c r="CL1055" i="64"/>
  <c r="CL3189" i="64"/>
  <c r="CL1462" i="64"/>
  <c r="CL1132" i="64"/>
  <c r="CL2309" i="64"/>
  <c r="CL2317" i="64" s="1"/>
  <c r="CL1474" i="64"/>
  <c r="CL1190" i="64"/>
  <c r="CL2327" i="64"/>
  <c r="CL797" i="64"/>
  <c r="CL899" i="64"/>
  <c r="CL483" i="64"/>
  <c r="CL515" i="64"/>
  <c r="CL534" i="64"/>
  <c r="CL1093" i="64"/>
  <c r="I2164" i="64"/>
  <c r="CL1212" i="64" a="1"/>
  <c r="CL780" i="64" a="1"/>
  <c r="CL1833" i="64" l="1"/>
  <c r="CL2322" i="64"/>
  <c r="CL1212" i="64"/>
  <c r="CL1250" i="64"/>
  <c r="CL780" i="64"/>
  <c r="CK410" i="64"/>
  <c r="CJ410" i="64"/>
  <c r="CI410" i="64"/>
  <c r="CH410" i="64"/>
  <c r="CG410" i="64"/>
  <c r="CF410" i="64"/>
  <c r="CE410" i="64"/>
  <c r="CD410" i="64"/>
  <c r="CC410" i="64"/>
  <c r="CB410" i="64"/>
  <c r="CA410" i="64"/>
  <c r="BZ410" i="64"/>
  <c r="BY410" i="64"/>
  <c r="BX410" i="64"/>
  <c r="BW410" i="64"/>
  <c r="BV410" i="64"/>
  <c r="BU410" i="64"/>
  <c r="BT410" i="64"/>
  <c r="BS410" i="64"/>
  <c r="BR410" i="64"/>
  <c r="BQ410" i="64"/>
  <c r="BP410" i="64"/>
  <c r="BO410" i="64"/>
  <c r="BN410" i="64"/>
  <c r="BM410" i="64"/>
  <c r="BL410" i="64"/>
  <c r="BK410" i="64"/>
  <c r="BJ410" i="64"/>
  <c r="BI410" i="64"/>
  <c r="BH410" i="64"/>
  <c r="BG410" i="64"/>
  <c r="BF410" i="64"/>
  <c r="BE410" i="64"/>
  <c r="BD410" i="64"/>
  <c r="BC410" i="64"/>
  <c r="BB410" i="64"/>
  <c r="BA410" i="64"/>
  <c r="AZ410" i="64"/>
  <c r="AY410" i="64"/>
  <c r="AX410" i="64"/>
  <c r="AW410" i="64"/>
  <c r="AV410" i="64"/>
  <c r="AU410" i="64"/>
  <c r="AT410" i="64"/>
  <c r="AS410" i="64"/>
  <c r="AR410" i="64"/>
  <c r="AQ410" i="64"/>
  <c r="AP410" i="64"/>
  <c r="AO410" i="64"/>
  <c r="AN410" i="64"/>
  <c r="AM410" i="64"/>
  <c r="AL410" i="64"/>
  <c r="AK410" i="64"/>
  <c r="AJ410" i="64"/>
  <c r="AI410" i="64"/>
  <c r="AH410" i="64"/>
  <c r="AG410" i="64"/>
  <c r="AF410" i="64"/>
  <c r="AE410" i="64"/>
  <c r="AD410" i="64"/>
  <c r="AC410" i="64"/>
  <c r="AB410" i="64"/>
  <c r="AA410" i="64"/>
  <c r="Z410" i="64"/>
  <c r="Y410" i="64"/>
  <c r="X410" i="64"/>
  <c r="W410" i="64"/>
  <c r="V410" i="64"/>
  <c r="U410" i="64"/>
  <c r="T410" i="64"/>
  <c r="G402" i="64"/>
  <c r="B391" i="64"/>
  <c r="B306" i="64"/>
  <c r="H3" i="1245"/>
  <c r="N3" i="1245" s="1"/>
  <c r="T3" i="1245" s="1"/>
  <c r="Z3" i="1245" s="1"/>
  <c r="AF3" i="1245" s="1"/>
  <c r="I3" i="1245"/>
  <c r="O3" i="1245" s="1"/>
  <c r="U3" i="1245" s="1"/>
  <c r="AA3" i="1245" s="1"/>
  <c r="AG3" i="1245" s="1"/>
  <c r="J3" i="1245"/>
  <c r="P3" i="1245" s="1"/>
  <c r="V3" i="1245" s="1"/>
  <c r="AB3" i="1245" s="1"/>
  <c r="AH3" i="1245" s="1"/>
  <c r="K3" i="1245"/>
  <c r="Q3" i="1245" s="1"/>
  <c r="W3" i="1245" s="1"/>
  <c r="AC3" i="1245" s="1"/>
  <c r="AI3" i="1245" s="1"/>
  <c r="L3" i="1245"/>
  <c r="R3" i="1245" s="1"/>
  <c r="X3" i="1245" s="1"/>
  <c r="AD3" i="1245" s="1"/>
  <c r="AJ3" i="1245" s="1"/>
  <c r="E25" i="1245"/>
  <c r="B2" i="1245"/>
  <c r="G4" i="1245"/>
  <c r="G3" i="1245" s="1"/>
  <c r="M4" i="1245"/>
  <c r="M16" i="1245" s="1"/>
  <c r="S4" i="1245"/>
  <c r="S16" i="1245" s="1"/>
  <c r="AK4" i="1245"/>
  <c r="AL4" i="1245"/>
  <c r="D5" i="1245"/>
  <c r="C5" i="1245" s="1"/>
  <c r="B5" i="1245" s="1"/>
  <c r="AM5" i="1245"/>
  <c r="AM9" i="1245" s="1"/>
  <c r="B25" i="1245"/>
  <c r="C25" i="1245"/>
  <c r="D25" i="1245"/>
  <c r="F25" i="1245"/>
  <c r="B37" i="1245"/>
  <c r="C37" i="1245"/>
  <c r="D37" i="1245"/>
  <c r="F37" i="1245"/>
  <c r="G37" i="1245"/>
  <c r="H37" i="1245"/>
  <c r="I37" i="1245"/>
  <c r="J37" i="1245"/>
  <c r="K37" i="1245"/>
  <c r="L37" i="1245"/>
  <c r="M37" i="1245"/>
  <c r="N37" i="1245"/>
  <c r="O37" i="1245"/>
  <c r="P37" i="1245"/>
  <c r="Q37" i="1245"/>
  <c r="R37" i="1245"/>
  <c r="S37" i="1245"/>
  <c r="T37" i="1245"/>
  <c r="U37" i="1245"/>
  <c r="V37" i="1245"/>
  <c r="W37" i="1245"/>
  <c r="X37" i="1245"/>
  <c r="B40" i="1245"/>
  <c r="C40" i="1245"/>
  <c r="D40" i="1245"/>
  <c r="F40" i="1245"/>
  <c r="B61" i="1245"/>
  <c r="C61" i="1245"/>
  <c r="D61" i="1245"/>
  <c r="E61" i="1245"/>
  <c r="F61" i="1245"/>
  <c r="H61" i="1245"/>
  <c r="I61" i="1245"/>
  <c r="J61" i="1245"/>
  <c r="K61" i="1245"/>
  <c r="L61" i="1245"/>
  <c r="N61" i="1245"/>
  <c r="O61" i="1245"/>
  <c r="P61" i="1245"/>
  <c r="Q61" i="1245"/>
  <c r="R61" i="1245"/>
  <c r="T61" i="1245"/>
  <c r="U61" i="1245"/>
  <c r="V61" i="1245"/>
  <c r="W61" i="1245"/>
  <c r="X61" i="1245"/>
  <c r="Z61" i="1245"/>
  <c r="AA61" i="1245"/>
  <c r="AB61" i="1245"/>
  <c r="AC61" i="1245"/>
  <c r="AD61" i="1245"/>
  <c r="AF61" i="1245"/>
  <c r="AG61" i="1245"/>
  <c r="AH61" i="1245"/>
  <c r="AI61" i="1245"/>
  <c r="AJ61" i="1245"/>
  <c r="AM8" i="1245" l="1"/>
  <c r="AM6" i="1245"/>
  <c r="AM7" i="1245" s="1"/>
  <c r="S40" i="1245"/>
  <c r="M25" i="1245"/>
  <c r="G25" i="1245"/>
  <c r="M40" i="1245"/>
  <c r="M3" i="1245"/>
  <c r="G2" i="1245"/>
  <c r="E40" i="1245"/>
  <c r="S25" i="1245"/>
  <c r="E37" i="1245"/>
  <c r="H5" i="1245"/>
  <c r="G40" i="1245"/>
  <c r="H8" i="1245" l="1"/>
  <c r="I5" i="1245"/>
  <c r="H9" i="1245"/>
  <c r="H6" i="1245"/>
  <c r="H7" i="1245" s="1"/>
  <c r="M2" i="1245"/>
  <c r="S3" i="1245"/>
  <c r="S2" i="1245" s="1"/>
  <c r="I8" i="1245" l="1"/>
  <c r="J5" i="1245"/>
  <c r="I9" i="1245"/>
  <c r="I6" i="1245"/>
  <c r="I7" i="1245" s="1"/>
  <c r="H4" i="1245"/>
  <c r="I4" i="1245" l="1"/>
  <c r="I40" i="1245" s="1"/>
  <c r="H40" i="1245"/>
  <c r="H25" i="1245"/>
  <c r="H16" i="1245"/>
  <c r="J8" i="1245"/>
  <c r="K5" i="1245"/>
  <c r="J9" i="1245"/>
  <c r="J6" i="1245"/>
  <c r="J7" i="1245" s="1"/>
  <c r="I16" i="1245" l="1"/>
  <c r="I25" i="1245"/>
  <c r="J4" i="1245"/>
  <c r="K8" i="1245"/>
  <c r="L4" i="1245"/>
  <c r="N5" i="1245"/>
  <c r="K9" i="1245"/>
  <c r="K6" i="1245"/>
  <c r="K7" i="1245" s="1"/>
  <c r="J40" i="1245" l="1"/>
  <c r="J25" i="1245"/>
  <c r="J16" i="1245"/>
  <c r="L16" i="1245"/>
  <c r="L40" i="1245"/>
  <c r="L25" i="1245"/>
  <c r="H2" i="1245"/>
  <c r="N8" i="1245"/>
  <c r="O5" i="1245"/>
  <c r="N9" i="1245"/>
  <c r="N6" i="1245"/>
  <c r="N7" i="1245" s="1"/>
  <c r="K4" i="1245"/>
  <c r="N4" i="1245" l="1"/>
  <c r="N16" i="1245" s="1"/>
  <c r="K16" i="1245"/>
  <c r="K40" i="1245"/>
  <c r="K25" i="1245"/>
  <c r="O8" i="1245"/>
  <c r="P5" i="1245"/>
  <c r="O9" i="1245"/>
  <c r="O6" i="1245"/>
  <c r="O7" i="1245" s="1"/>
  <c r="N25" i="1245" l="1"/>
  <c r="N40" i="1245"/>
  <c r="P8" i="1245"/>
  <c r="Q5" i="1245"/>
  <c r="P9" i="1245"/>
  <c r="P6" i="1245"/>
  <c r="P7" i="1245" s="1"/>
  <c r="O4" i="1245"/>
  <c r="P4" i="1245" l="1"/>
  <c r="P16" i="1245" s="1"/>
  <c r="Q8" i="1245"/>
  <c r="Q4" i="1245" s="1"/>
  <c r="T5" i="1245"/>
  <c r="Q6" i="1245"/>
  <c r="Q7" i="1245" s="1"/>
  <c r="R4" i="1245"/>
  <c r="Q9" i="1245"/>
  <c r="O16" i="1245"/>
  <c r="O40" i="1245"/>
  <c r="O25" i="1245"/>
  <c r="P25" i="1245" l="1"/>
  <c r="P40" i="1245"/>
  <c r="R16" i="1245"/>
  <c r="N2" i="1245"/>
  <c r="R40" i="1245"/>
  <c r="R25" i="1245"/>
  <c r="Q16" i="1245"/>
  <c r="Q40" i="1245"/>
  <c r="Q25" i="1245"/>
  <c r="T6" i="1245"/>
  <c r="T7" i="1245" s="1"/>
  <c r="T9" i="1245"/>
  <c r="T8" i="1245"/>
  <c r="U5" i="1245"/>
  <c r="T4" i="1245" l="1"/>
  <c r="T40" i="1245" s="1"/>
  <c r="T16" i="1245"/>
  <c r="T25" i="1245"/>
  <c r="U9" i="1245"/>
  <c r="U6" i="1245"/>
  <c r="U7" i="1245" s="1"/>
  <c r="U8" i="1245"/>
  <c r="U4" i="1245" s="1"/>
  <c r="V5" i="1245"/>
  <c r="U25" i="1245" l="1"/>
  <c r="U16" i="1245"/>
  <c r="U40" i="1245"/>
  <c r="V9" i="1245"/>
  <c r="V6" i="1245"/>
  <c r="V7" i="1245" s="1"/>
  <c r="V8" i="1245"/>
  <c r="W5" i="1245"/>
  <c r="V4" i="1245" l="1"/>
  <c r="V40" i="1245" s="1"/>
  <c r="X4" i="1245"/>
  <c r="W9" i="1245"/>
  <c r="W6" i="1245"/>
  <c r="W7" i="1245" s="1"/>
  <c r="Z5" i="1245"/>
  <c r="W8" i="1245"/>
  <c r="V16" i="1245"/>
  <c r="V25" i="1245" l="1"/>
  <c r="X40" i="1245"/>
  <c r="X25" i="1245"/>
  <c r="X16" i="1245"/>
  <c r="T2" i="1245"/>
  <c r="W4" i="1245"/>
  <c r="AA5" i="1245"/>
  <c r="Z9" i="1245"/>
  <c r="Z6" i="1245"/>
  <c r="Z7" i="1245" s="1"/>
  <c r="Z8" i="1245"/>
  <c r="Z4" i="1245" l="1"/>
  <c r="AB5" i="1245"/>
  <c r="AA9" i="1245"/>
  <c r="AA6" i="1245"/>
  <c r="AA7" i="1245" s="1"/>
  <c r="AA8" i="1245"/>
  <c r="AA4" i="1245" s="1"/>
  <c r="W40" i="1245"/>
  <c r="W25" i="1245"/>
  <c r="W16" i="1245"/>
  <c r="AB8" i="1245" l="1"/>
  <c r="AC5" i="1245"/>
  <c r="AB9" i="1245"/>
  <c r="AB6" i="1245"/>
  <c r="AB7" i="1245" s="1"/>
  <c r="AB4" i="1245" l="1"/>
  <c r="AC8" i="1245"/>
  <c r="AF5" i="1245"/>
  <c r="AC9" i="1245"/>
  <c r="AD4" i="1245"/>
  <c r="Z2" i="1245" s="1"/>
  <c r="AC6" i="1245"/>
  <c r="AC7" i="1245" s="1"/>
  <c r="AC4" i="1245" l="1"/>
  <c r="AF8" i="1245"/>
  <c r="AG5" i="1245"/>
  <c r="AF9" i="1245"/>
  <c r="AF6" i="1245"/>
  <c r="AF7" i="1245" s="1"/>
  <c r="AF4" i="1245" l="1"/>
  <c r="AG8" i="1245"/>
  <c r="AH5" i="1245"/>
  <c r="AG9" i="1245"/>
  <c r="AG6" i="1245"/>
  <c r="AG7" i="1245" s="1"/>
  <c r="AH8" i="1245" l="1"/>
  <c r="AI5" i="1245"/>
  <c r="AH9" i="1245"/>
  <c r="AH6" i="1245"/>
  <c r="AH7" i="1245" s="1"/>
  <c r="AG4" i="1245"/>
  <c r="AI8" i="1245" l="1"/>
  <c r="AI9" i="1245"/>
  <c r="AI6" i="1245"/>
  <c r="AI7" i="1245" s="1"/>
  <c r="AJ4" i="1245"/>
  <c r="AF2" i="1245" s="1"/>
  <c r="AH4" i="1245"/>
  <c r="AI4" i="1245" l="1"/>
  <c r="B8" i="1225" l="1"/>
  <c r="T486" i="64"/>
  <c r="U487" i="64" s="1"/>
  <c r="V488" i="64" s="1"/>
  <c r="W489" i="64" s="1"/>
  <c r="X490" i="64" s="1"/>
  <c r="Y491" i="64" s="1"/>
  <c r="Z492" i="64" s="1"/>
  <c r="AA493" i="64" s="1"/>
  <c r="AB494" i="64" s="1"/>
  <c r="AC495" i="64" s="1"/>
  <c r="AD496" i="64" s="1"/>
  <c r="AE497" i="64" s="1"/>
  <c r="AF498" i="64" s="1"/>
  <c r="AG499" i="64" s="1"/>
  <c r="AH500" i="64" s="1"/>
  <c r="AI501" i="64" s="1"/>
  <c r="AJ502" i="64" s="1"/>
  <c r="AK503" i="64" s="1"/>
  <c r="AL504" i="64" s="1"/>
  <c r="AM505" i="64" s="1"/>
  <c r="AN506" i="64" s="1"/>
  <c r="T487" i="64"/>
  <c r="U488" i="64" s="1"/>
  <c r="V489" i="64" s="1"/>
  <c r="W490" i="64" s="1"/>
  <c r="X491" i="64" s="1"/>
  <c r="Y492" i="64" s="1"/>
  <c r="Z493" i="64" s="1"/>
  <c r="AA494" i="64" s="1"/>
  <c r="AB495" i="64" s="1"/>
  <c r="AC496" i="64" s="1"/>
  <c r="AD497" i="64" s="1"/>
  <c r="AE498" i="64" s="1"/>
  <c r="AF499" i="64" s="1"/>
  <c r="AG500" i="64" s="1"/>
  <c r="AH501" i="64" s="1"/>
  <c r="AI502" i="64" s="1"/>
  <c r="AJ503" i="64" s="1"/>
  <c r="AK504" i="64" s="1"/>
  <c r="AL505" i="64" s="1"/>
  <c r="AM506" i="64" s="1"/>
  <c r="T488" i="64"/>
  <c r="U489" i="64" s="1"/>
  <c r="V490" i="64" s="1"/>
  <c r="W491" i="64" s="1"/>
  <c r="X492" i="64" s="1"/>
  <c r="Y493" i="64" s="1"/>
  <c r="Z494" i="64" s="1"/>
  <c r="AA495" i="64" s="1"/>
  <c r="AB496" i="64" s="1"/>
  <c r="AC497" i="64" s="1"/>
  <c r="AD498" i="64" s="1"/>
  <c r="AE499" i="64" s="1"/>
  <c r="AF500" i="64" s="1"/>
  <c r="AG501" i="64" s="1"/>
  <c r="AH502" i="64" s="1"/>
  <c r="AI503" i="64" s="1"/>
  <c r="AJ504" i="64" s="1"/>
  <c r="AK505" i="64" s="1"/>
  <c r="AL506" i="64" s="1"/>
  <c r="T489" i="64"/>
  <c r="U490" i="64" s="1"/>
  <c r="V491" i="64" s="1"/>
  <c r="W492" i="64" s="1"/>
  <c r="X493" i="64" s="1"/>
  <c r="Y494" i="64" s="1"/>
  <c r="Z495" i="64" s="1"/>
  <c r="AA496" i="64" s="1"/>
  <c r="AB497" i="64" s="1"/>
  <c r="AC498" i="64" s="1"/>
  <c r="AD499" i="64" s="1"/>
  <c r="AE500" i="64" s="1"/>
  <c r="AF501" i="64" s="1"/>
  <c r="AG502" i="64" s="1"/>
  <c r="AH503" i="64" s="1"/>
  <c r="AI504" i="64" s="1"/>
  <c r="AJ505" i="64" s="1"/>
  <c r="AK506" i="64" s="1"/>
  <c r="T490" i="64"/>
  <c r="U491" i="64" s="1"/>
  <c r="V492" i="64" s="1"/>
  <c r="W493" i="64" s="1"/>
  <c r="X494" i="64" s="1"/>
  <c r="Y495" i="64" s="1"/>
  <c r="Z496" i="64" s="1"/>
  <c r="AA497" i="64" s="1"/>
  <c r="AB498" i="64" s="1"/>
  <c r="AC499" i="64" s="1"/>
  <c r="AD500" i="64" s="1"/>
  <c r="AE501" i="64" s="1"/>
  <c r="AF502" i="64" s="1"/>
  <c r="AG503" i="64" s="1"/>
  <c r="AH504" i="64" s="1"/>
  <c r="AI505" i="64" s="1"/>
  <c r="AJ506" i="64" s="1"/>
  <c r="T491" i="64"/>
  <c r="U492" i="64" s="1"/>
  <c r="V493" i="64" s="1"/>
  <c r="W494" i="64" s="1"/>
  <c r="X495" i="64" s="1"/>
  <c r="Y496" i="64" s="1"/>
  <c r="Z497" i="64" s="1"/>
  <c r="AA498" i="64" s="1"/>
  <c r="AB499" i="64" s="1"/>
  <c r="AC500" i="64" s="1"/>
  <c r="AD501" i="64" s="1"/>
  <c r="AE502" i="64" s="1"/>
  <c r="AF503" i="64" s="1"/>
  <c r="AG504" i="64" s="1"/>
  <c r="AH505" i="64" s="1"/>
  <c r="AI506" i="64" s="1"/>
  <c r="T492" i="64"/>
  <c r="U493" i="64" s="1"/>
  <c r="V494" i="64" s="1"/>
  <c r="W495" i="64" s="1"/>
  <c r="X496" i="64" s="1"/>
  <c r="Y497" i="64" s="1"/>
  <c r="Z498" i="64" s="1"/>
  <c r="AA499" i="64" s="1"/>
  <c r="AB500" i="64" s="1"/>
  <c r="AC501" i="64" s="1"/>
  <c r="AD502" i="64" s="1"/>
  <c r="AE503" i="64" s="1"/>
  <c r="AF504" i="64" s="1"/>
  <c r="AG505" i="64" s="1"/>
  <c r="AH506" i="64" s="1"/>
  <c r="T493" i="64"/>
  <c r="U494" i="64" s="1"/>
  <c r="V495" i="64" s="1"/>
  <c r="W496" i="64" s="1"/>
  <c r="X497" i="64" s="1"/>
  <c r="Y498" i="64" s="1"/>
  <c r="Z499" i="64" s="1"/>
  <c r="AA500" i="64" s="1"/>
  <c r="AB501" i="64" s="1"/>
  <c r="AC502" i="64" s="1"/>
  <c r="AD503" i="64" s="1"/>
  <c r="AE504" i="64" s="1"/>
  <c r="AF505" i="64" s="1"/>
  <c r="AG506" i="64" s="1"/>
  <c r="T494" i="64"/>
  <c r="U495" i="64" s="1"/>
  <c r="V496" i="64" s="1"/>
  <c r="W497" i="64" s="1"/>
  <c r="X498" i="64" s="1"/>
  <c r="Y499" i="64" s="1"/>
  <c r="Z500" i="64" s="1"/>
  <c r="AA501" i="64" s="1"/>
  <c r="AB502" i="64" s="1"/>
  <c r="AC503" i="64" s="1"/>
  <c r="AD504" i="64" s="1"/>
  <c r="AE505" i="64" s="1"/>
  <c r="AF506" i="64" s="1"/>
  <c r="T495" i="64"/>
  <c r="U496" i="64" s="1"/>
  <c r="V497" i="64" s="1"/>
  <c r="W498" i="64" s="1"/>
  <c r="X499" i="64" s="1"/>
  <c r="Y500" i="64" s="1"/>
  <c r="Z501" i="64" s="1"/>
  <c r="AA502" i="64" s="1"/>
  <c r="AB503" i="64" s="1"/>
  <c r="AC504" i="64" s="1"/>
  <c r="AD505" i="64" s="1"/>
  <c r="AE506" i="64" s="1"/>
  <c r="T496" i="64"/>
  <c r="U497" i="64" s="1"/>
  <c r="V498" i="64" s="1"/>
  <c r="W499" i="64" s="1"/>
  <c r="X500" i="64" s="1"/>
  <c r="Y501" i="64" s="1"/>
  <c r="Z502" i="64" s="1"/>
  <c r="AA503" i="64" s="1"/>
  <c r="AB504" i="64" s="1"/>
  <c r="AC505" i="64" s="1"/>
  <c r="AD506" i="64" s="1"/>
  <c r="T497" i="64"/>
  <c r="U498" i="64" s="1"/>
  <c r="V499" i="64" s="1"/>
  <c r="W500" i="64" s="1"/>
  <c r="X501" i="64" s="1"/>
  <c r="Y502" i="64" s="1"/>
  <c r="Z503" i="64" s="1"/>
  <c r="AA504" i="64" s="1"/>
  <c r="AB505" i="64" s="1"/>
  <c r="AC506" i="64" s="1"/>
  <c r="T498" i="64"/>
  <c r="U499" i="64" s="1"/>
  <c r="V500" i="64" s="1"/>
  <c r="W501" i="64" s="1"/>
  <c r="X502" i="64" s="1"/>
  <c r="Y503" i="64" s="1"/>
  <c r="Z504" i="64" s="1"/>
  <c r="AA505" i="64" s="1"/>
  <c r="AB506" i="64" s="1"/>
  <c r="T499" i="64"/>
  <c r="U500" i="64" s="1"/>
  <c r="V501" i="64" s="1"/>
  <c r="W502" i="64" s="1"/>
  <c r="X503" i="64" s="1"/>
  <c r="Y504" i="64" s="1"/>
  <c r="Z505" i="64" s="1"/>
  <c r="AA506" i="64" s="1"/>
  <c r="T500" i="64"/>
  <c r="U501" i="64" s="1"/>
  <c r="V502" i="64" s="1"/>
  <c r="W503" i="64" s="1"/>
  <c r="X504" i="64" s="1"/>
  <c r="Y505" i="64" s="1"/>
  <c r="Z506" i="64" s="1"/>
  <c r="T501" i="64"/>
  <c r="U502" i="64" s="1"/>
  <c r="V503" i="64" s="1"/>
  <c r="W504" i="64" s="1"/>
  <c r="X505" i="64" s="1"/>
  <c r="Y506" i="64" s="1"/>
  <c r="T502" i="64"/>
  <c r="U503" i="64" s="1"/>
  <c r="V504" i="64" s="1"/>
  <c r="W505" i="64" s="1"/>
  <c r="X506" i="64" s="1"/>
  <c r="T503" i="64"/>
  <c r="U504" i="64" s="1"/>
  <c r="V505" i="64" s="1"/>
  <c r="W506" i="64" s="1"/>
  <c r="T504" i="64"/>
  <c r="U505" i="64" s="1"/>
  <c r="V506" i="64" s="1"/>
  <c r="T505" i="64"/>
  <c r="U506" i="64" s="1"/>
  <c r="T506" i="64"/>
  <c r="T485" i="64"/>
  <c r="U486" i="64" s="1"/>
  <c r="V487" i="64" s="1"/>
  <c r="W488" i="64" s="1"/>
  <c r="X489" i="64" s="1"/>
  <c r="Y490" i="64" s="1"/>
  <c r="Z491" i="64" s="1"/>
  <c r="AA492" i="64" s="1"/>
  <c r="AB493" i="64" s="1"/>
  <c r="AC494" i="64" s="1"/>
  <c r="AD495" i="64" s="1"/>
  <c r="AE496" i="64" s="1"/>
  <c r="AF497" i="64" s="1"/>
  <c r="AG498" i="64" s="1"/>
  <c r="AH499" i="64" s="1"/>
  <c r="AI500" i="64" s="1"/>
  <c r="AJ501" i="64" s="1"/>
  <c r="AK502" i="64" s="1"/>
  <c r="AL503" i="64" s="1"/>
  <c r="AM504" i="64" s="1"/>
  <c r="AN505" i="64" s="1"/>
  <c r="AO506" i="64" s="1"/>
  <c r="B516" i="64"/>
  <c r="CK514" i="64"/>
  <c r="CJ514" i="64"/>
  <c r="CI514" i="64"/>
  <c r="CH514" i="64"/>
  <c r="CG514" i="64"/>
  <c r="CF514" i="64"/>
  <c r="CE514" i="64"/>
  <c r="CD514" i="64"/>
  <c r="CC514" i="64"/>
  <c r="CB514" i="64"/>
  <c r="CA514" i="64"/>
  <c r="BZ514" i="64"/>
  <c r="BY514" i="64"/>
  <c r="BX514" i="64"/>
  <c r="BW514" i="64"/>
  <c r="BV514" i="64"/>
  <c r="BU514" i="64"/>
  <c r="BT514" i="64"/>
  <c r="BS514" i="64"/>
  <c r="BR514" i="64"/>
  <c r="BQ514" i="64"/>
  <c r="BP514" i="64"/>
  <c r="BO514" i="64"/>
  <c r="BN514" i="64"/>
  <c r="BM514" i="64"/>
  <c r="BL514" i="64"/>
  <c r="BK514" i="64"/>
  <c r="BJ514" i="64"/>
  <c r="BI514" i="64"/>
  <c r="BH514" i="64"/>
  <c r="BG514" i="64"/>
  <c r="BF514" i="64"/>
  <c r="BE514" i="64"/>
  <c r="BD514" i="64"/>
  <c r="BC514" i="64"/>
  <c r="BB514" i="64"/>
  <c r="BA514" i="64"/>
  <c r="AZ514" i="64"/>
  <c r="AY514" i="64"/>
  <c r="AX514" i="64"/>
  <c r="AW514" i="64"/>
  <c r="AV514" i="64"/>
  <c r="AU514" i="64"/>
  <c r="AT514" i="64"/>
  <c r="AS514" i="64"/>
  <c r="AR514" i="64"/>
  <c r="AQ514" i="64"/>
  <c r="AP514" i="64"/>
  <c r="AO514" i="64"/>
  <c r="AN514" i="64"/>
  <c r="AM514" i="64"/>
  <c r="AL514" i="64"/>
  <c r="AK514" i="64"/>
  <c r="AJ514" i="64"/>
  <c r="AI514" i="64"/>
  <c r="AH514" i="64"/>
  <c r="AG514" i="64"/>
  <c r="AF514" i="64"/>
  <c r="AE514" i="64"/>
  <c r="AD514" i="64"/>
  <c r="AC514" i="64"/>
  <c r="AB514" i="64"/>
  <c r="AA514" i="64"/>
  <c r="Z514" i="64"/>
  <c r="Y514" i="64"/>
  <c r="X514" i="64"/>
  <c r="W514" i="64"/>
  <c r="V514" i="64"/>
  <c r="U514" i="64"/>
  <c r="T514" i="64"/>
  <c r="B513" i="64"/>
  <c r="B512" i="64"/>
  <c r="B510" i="64"/>
  <c r="B508" i="64"/>
  <c r="H484" i="64"/>
  <c r="H485" i="64" s="1"/>
  <c r="H486" i="64" s="1"/>
  <c r="H487" i="64" s="1"/>
  <c r="H488" i="64" s="1"/>
  <c r="H489" i="64" s="1"/>
  <c r="H490" i="64" s="1"/>
  <c r="H491" i="64" s="1"/>
  <c r="H492" i="64" s="1"/>
  <c r="H493" i="64" s="1"/>
  <c r="H494" i="64" s="1"/>
  <c r="H495" i="64" s="1"/>
  <c r="H496" i="64" s="1"/>
  <c r="H497" i="64" s="1"/>
  <c r="H498" i="64" s="1"/>
  <c r="H499" i="64" s="1"/>
  <c r="H500" i="64" s="1"/>
  <c r="H501" i="64" s="1"/>
  <c r="H502" i="64" s="1"/>
  <c r="H503" i="64" s="1"/>
  <c r="H504" i="64" s="1"/>
  <c r="H505" i="64" s="1"/>
  <c r="H506" i="64" s="1"/>
  <c r="H507" i="64" s="1"/>
  <c r="B484" i="64"/>
  <c r="B485" i="64" s="1"/>
  <c r="B486" i="64" s="1"/>
  <c r="B487" i="64" s="1"/>
  <c r="B488" i="64" s="1"/>
  <c r="B489" i="64" s="1"/>
  <c r="B490" i="64" s="1"/>
  <c r="B491" i="64" s="1"/>
  <c r="B492" i="64" s="1"/>
  <c r="B493" i="64" s="1"/>
  <c r="B494" i="64" s="1"/>
  <c r="B495" i="64" s="1"/>
  <c r="B496" i="64" s="1"/>
  <c r="B497" i="64" s="1"/>
  <c r="B498" i="64" s="1"/>
  <c r="B499" i="64" s="1"/>
  <c r="B500" i="64" s="1"/>
  <c r="B501" i="64" s="1"/>
  <c r="B502" i="64" s="1"/>
  <c r="B503" i="64" s="1"/>
  <c r="B504" i="64" s="1"/>
  <c r="B505" i="64" s="1"/>
  <c r="B506" i="64" s="1"/>
  <c r="B482" i="64"/>
  <c r="B479" i="64"/>
  <c r="G478" i="64"/>
  <c r="T507" i="64" l="1"/>
  <c r="U507" i="64" s="1"/>
  <c r="V507" i="64" s="1"/>
  <c r="W507" i="64" s="1"/>
  <c r="X507" i="64" s="1"/>
  <c r="Y507" i="64" s="1"/>
  <c r="Z507" i="64" s="1"/>
  <c r="AA507" i="64" s="1"/>
  <c r="AB507" i="64" s="1"/>
  <c r="AC507" i="64" s="1"/>
  <c r="AD507" i="64" s="1"/>
  <c r="AE507" i="64" s="1"/>
  <c r="AF507" i="64" s="1"/>
  <c r="AG507" i="64" s="1"/>
  <c r="AH507" i="64" s="1"/>
  <c r="AI507" i="64" s="1"/>
  <c r="AJ507" i="64" s="1"/>
  <c r="AK507" i="64" s="1"/>
  <c r="AL507" i="64" s="1"/>
  <c r="AM507" i="64" s="1"/>
  <c r="AN507" i="64" s="1"/>
  <c r="AO507" i="64" s="1"/>
  <c r="AP507" i="64" s="1"/>
  <c r="G529" i="64" l="1"/>
  <c r="B530" i="64"/>
  <c r="B533" i="64"/>
  <c r="B535" i="64" l="1"/>
  <c r="B536" i="64" s="1"/>
  <c r="B537" i="64" s="1"/>
  <c r="B538" i="64" s="1"/>
  <c r="B539" i="64" s="1"/>
  <c r="B540" i="64" s="1"/>
  <c r="B541" i="64" s="1"/>
  <c r="B542" i="64" s="1"/>
  <c r="B543" i="64" s="1"/>
  <c r="B544" i="64" s="1"/>
  <c r="B545" i="64" s="1"/>
  <c r="B546" i="64" s="1"/>
  <c r="B547" i="64" s="1"/>
  <c r="B548" i="64" s="1"/>
  <c r="B549" i="64" s="1"/>
  <c r="B550" i="64" s="1"/>
  <c r="B551" i="64" s="1"/>
  <c r="B552" i="64" s="1"/>
  <c r="B553" i="64" s="1"/>
  <c r="B554" i="64" s="1"/>
  <c r="B555" i="64" s="1"/>
  <c r="B556" i="64" s="1"/>
  <c r="B557" i="64" s="1"/>
  <c r="H535" i="64"/>
  <c r="H536" i="64" s="1"/>
  <c r="H537" i="64" s="1"/>
  <c r="H538" i="64" s="1"/>
  <c r="H539" i="64" s="1"/>
  <c r="H540" i="64" s="1"/>
  <c r="H541" i="64" s="1"/>
  <c r="H542" i="64" s="1"/>
  <c r="H543" i="64" s="1"/>
  <c r="H544" i="64" s="1"/>
  <c r="H545" i="64" s="1"/>
  <c r="H546" i="64" s="1"/>
  <c r="H547" i="64" s="1"/>
  <c r="H548" i="64" s="1"/>
  <c r="H549" i="64" s="1"/>
  <c r="H550" i="64" s="1"/>
  <c r="H551" i="64" s="1"/>
  <c r="H552" i="64" s="1"/>
  <c r="H553" i="64" s="1"/>
  <c r="H554" i="64" s="1"/>
  <c r="H555" i="64" s="1"/>
  <c r="H556" i="64" s="1"/>
  <c r="H557" i="64" s="1"/>
  <c r="H558" i="64" s="1"/>
  <c r="T536" i="64"/>
  <c r="U537" i="64" s="1"/>
  <c r="V538" i="64" s="1"/>
  <c r="W539" i="64" s="1"/>
  <c r="X540" i="64" s="1"/>
  <c r="Y541" i="64" s="1"/>
  <c r="Z542" i="64" s="1"/>
  <c r="AA543" i="64" s="1"/>
  <c r="AB544" i="64" s="1"/>
  <c r="AC545" i="64" s="1"/>
  <c r="AD546" i="64" s="1"/>
  <c r="AE547" i="64" s="1"/>
  <c r="AF548" i="64" s="1"/>
  <c r="AG549" i="64" s="1"/>
  <c r="AH550" i="64" s="1"/>
  <c r="AI551" i="64" s="1"/>
  <c r="AJ552" i="64" s="1"/>
  <c r="AK553" i="64" s="1"/>
  <c r="AL554" i="64" s="1"/>
  <c r="AM555" i="64" s="1"/>
  <c r="AN556" i="64" s="1"/>
  <c r="AO557" i="64" s="1"/>
  <c r="T537" i="64"/>
  <c r="U538" i="64" s="1"/>
  <c r="V539" i="64" s="1"/>
  <c r="W540" i="64" s="1"/>
  <c r="X541" i="64" s="1"/>
  <c r="Y542" i="64" s="1"/>
  <c r="Z543" i="64" s="1"/>
  <c r="AA544" i="64" s="1"/>
  <c r="AB545" i="64" s="1"/>
  <c r="AC546" i="64" s="1"/>
  <c r="AD547" i="64" s="1"/>
  <c r="AE548" i="64" s="1"/>
  <c r="AF549" i="64" s="1"/>
  <c r="AG550" i="64" s="1"/>
  <c r="AH551" i="64" s="1"/>
  <c r="AI552" i="64" s="1"/>
  <c r="AJ553" i="64" s="1"/>
  <c r="AK554" i="64" s="1"/>
  <c r="AL555" i="64" s="1"/>
  <c r="AM556" i="64" s="1"/>
  <c r="AN557" i="64" s="1"/>
  <c r="T538" i="64"/>
  <c r="U539" i="64" s="1"/>
  <c r="V540" i="64" s="1"/>
  <c r="W541" i="64" s="1"/>
  <c r="X542" i="64" s="1"/>
  <c r="Y543" i="64" s="1"/>
  <c r="Z544" i="64" s="1"/>
  <c r="AA545" i="64" s="1"/>
  <c r="AB546" i="64" s="1"/>
  <c r="AC547" i="64" s="1"/>
  <c r="AD548" i="64" s="1"/>
  <c r="AE549" i="64" s="1"/>
  <c r="AF550" i="64" s="1"/>
  <c r="AG551" i="64" s="1"/>
  <c r="AH552" i="64" s="1"/>
  <c r="AI553" i="64" s="1"/>
  <c r="AJ554" i="64" s="1"/>
  <c r="AK555" i="64" s="1"/>
  <c r="AL556" i="64" s="1"/>
  <c r="AM557" i="64" s="1"/>
  <c r="T539" i="64"/>
  <c r="U540" i="64" s="1"/>
  <c r="V541" i="64" s="1"/>
  <c r="W542" i="64" s="1"/>
  <c r="X543" i="64" s="1"/>
  <c r="Y544" i="64" s="1"/>
  <c r="Z545" i="64" s="1"/>
  <c r="AA546" i="64" s="1"/>
  <c r="AB547" i="64" s="1"/>
  <c r="AC548" i="64" s="1"/>
  <c r="AD549" i="64" s="1"/>
  <c r="AE550" i="64" s="1"/>
  <c r="AF551" i="64" s="1"/>
  <c r="AG552" i="64" s="1"/>
  <c r="AH553" i="64" s="1"/>
  <c r="AI554" i="64" s="1"/>
  <c r="AJ555" i="64" s="1"/>
  <c r="AK556" i="64" s="1"/>
  <c r="AL557" i="64" s="1"/>
  <c r="T540" i="64"/>
  <c r="U541" i="64" s="1"/>
  <c r="V542" i="64" s="1"/>
  <c r="W543" i="64" s="1"/>
  <c r="X544" i="64" s="1"/>
  <c r="Y545" i="64" s="1"/>
  <c r="Z546" i="64" s="1"/>
  <c r="AA547" i="64" s="1"/>
  <c r="AB548" i="64" s="1"/>
  <c r="AC549" i="64" s="1"/>
  <c r="AD550" i="64" s="1"/>
  <c r="AE551" i="64" s="1"/>
  <c r="AF552" i="64" s="1"/>
  <c r="AG553" i="64" s="1"/>
  <c r="AH554" i="64" s="1"/>
  <c r="AI555" i="64" s="1"/>
  <c r="AJ556" i="64" s="1"/>
  <c r="AK557" i="64" s="1"/>
  <c r="T541" i="64"/>
  <c r="U542" i="64" s="1"/>
  <c r="V543" i="64" s="1"/>
  <c r="W544" i="64" s="1"/>
  <c r="X545" i="64" s="1"/>
  <c r="Y546" i="64" s="1"/>
  <c r="Z547" i="64" s="1"/>
  <c r="AA548" i="64" s="1"/>
  <c r="AB549" i="64" s="1"/>
  <c r="AC550" i="64" s="1"/>
  <c r="AD551" i="64" s="1"/>
  <c r="AE552" i="64" s="1"/>
  <c r="AF553" i="64" s="1"/>
  <c r="AG554" i="64" s="1"/>
  <c r="AH555" i="64" s="1"/>
  <c r="AI556" i="64" s="1"/>
  <c r="AJ557" i="64" s="1"/>
  <c r="T542" i="64"/>
  <c r="U543" i="64" s="1"/>
  <c r="V544" i="64" s="1"/>
  <c r="W545" i="64" s="1"/>
  <c r="X546" i="64" s="1"/>
  <c r="Y547" i="64" s="1"/>
  <c r="Z548" i="64" s="1"/>
  <c r="AA549" i="64" s="1"/>
  <c r="AB550" i="64" s="1"/>
  <c r="AC551" i="64" s="1"/>
  <c r="AD552" i="64" s="1"/>
  <c r="AE553" i="64" s="1"/>
  <c r="AF554" i="64" s="1"/>
  <c r="AG555" i="64" s="1"/>
  <c r="AH556" i="64" s="1"/>
  <c r="AI557" i="64" s="1"/>
  <c r="T543" i="64"/>
  <c r="U544" i="64" s="1"/>
  <c r="V545" i="64" s="1"/>
  <c r="W546" i="64" s="1"/>
  <c r="X547" i="64" s="1"/>
  <c r="Y548" i="64" s="1"/>
  <c r="Z549" i="64" s="1"/>
  <c r="AA550" i="64" s="1"/>
  <c r="AB551" i="64" s="1"/>
  <c r="AC552" i="64" s="1"/>
  <c r="AD553" i="64" s="1"/>
  <c r="AE554" i="64" s="1"/>
  <c r="AF555" i="64" s="1"/>
  <c r="AG556" i="64" s="1"/>
  <c r="AH557" i="64" s="1"/>
  <c r="T544" i="64"/>
  <c r="U545" i="64" s="1"/>
  <c r="V546" i="64" s="1"/>
  <c r="W547" i="64" s="1"/>
  <c r="X548" i="64" s="1"/>
  <c r="Y549" i="64" s="1"/>
  <c r="Z550" i="64" s="1"/>
  <c r="AA551" i="64" s="1"/>
  <c r="AB552" i="64" s="1"/>
  <c r="AC553" i="64" s="1"/>
  <c r="AD554" i="64" s="1"/>
  <c r="AE555" i="64" s="1"/>
  <c r="AF556" i="64" s="1"/>
  <c r="AG557" i="64" s="1"/>
  <c r="T545" i="64"/>
  <c r="U546" i="64" s="1"/>
  <c r="V547" i="64" s="1"/>
  <c r="W548" i="64" s="1"/>
  <c r="X549" i="64" s="1"/>
  <c r="Y550" i="64" s="1"/>
  <c r="Z551" i="64" s="1"/>
  <c r="AA552" i="64" s="1"/>
  <c r="AB553" i="64" s="1"/>
  <c r="AC554" i="64" s="1"/>
  <c r="AD555" i="64" s="1"/>
  <c r="AE556" i="64" s="1"/>
  <c r="AF557" i="64" s="1"/>
  <c r="T546" i="64"/>
  <c r="U547" i="64" s="1"/>
  <c r="V548" i="64" s="1"/>
  <c r="W549" i="64" s="1"/>
  <c r="X550" i="64" s="1"/>
  <c r="Y551" i="64" s="1"/>
  <c r="Z552" i="64" s="1"/>
  <c r="AA553" i="64" s="1"/>
  <c r="AB554" i="64" s="1"/>
  <c r="AC555" i="64" s="1"/>
  <c r="AD556" i="64" s="1"/>
  <c r="AE557" i="64" s="1"/>
  <c r="T547" i="64"/>
  <c r="U548" i="64" s="1"/>
  <c r="V549" i="64" s="1"/>
  <c r="W550" i="64" s="1"/>
  <c r="X551" i="64" s="1"/>
  <c r="Y552" i="64" s="1"/>
  <c r="Z553" i="64" s="1"/>
  <c r="AA554" i="64" s="1"/>
  <c r="AB555" i="64" s="1"/>
  <c r="AC556" i="64" s="1"/>
  <c r="AD557" i="64" s="1"/>
  <c r="T548" i="64"/>
  <c r="U549" i="64" s="1"/>
  <c r="V550" i="64" s="1"/>
  <c r="W551" i="64" s="1"/>
  <c r="X552" i="64" s="1"/>
  <c r="Y553" i="64" s="1"/>
  <c r="Z554" i="64" s="1"/>
  <c r="AA555" i="64" s="1"/>
  <c r="AB556" i="64" s="1"/>
  <c r="AC557" i="64" s="1"/>
  <c r="T549" i="64"/>
  <c r="U550" i="64" s="1"/>
  <c r="V551" i="64" s="1"/>
  <c r="W552" i="64" s="1"/>
  <c r="X553" i="64" s="1"/>
  <c r="Y554" i="64" s="1"/>
  <c r="Z555" i="64" s="1"/>
  <c r="AA556" i="64" s="1"/>
  <c r="AB557" i="64" s="1"/>
  <c r="T550" i="64"/>
  <c r="U551" i="64" s="1"/>
  <c r="V552" i="64" s="1"/>
  <c r="W553" i="64" s="1"/>
  <c r="X554" i="64" s="1"/>
  <c r="Y555" i="64" s="1"/>
  <c r="Z556" i="64" s="1"/>
  <c r="AA557" i="64" s="1"/>
  <c r="T551" i="64"/>
  <c r="U552" i="64" s="1"/>
  <c r="V553" i="64" s="1"/>
  <c r="W554" i="64" s="1"/>
  <c r="X555" i="64" s="1"/>
  <c r="Y556" i="64" s="1"/>
  <c r="Z557" i="64" s="1"/>
  <c r="T552" i="64"/>
  <c r="U553" i="64" s="1"/>
  <c r="V554" i="64" s="1"/>
  <c r="W555" i="64" s="1"/>
  <c r="X556" i="64" s="1"/>
  <c r="Y557" i="64" s="1"/>
  <c r="T553" i="64"/>
  <c r="U554" i="64" s="1"/>
  <c r="V555" i="64" s="1"/>
  <c r="W556" i="64" s="1"/>
  <c r="X557" i="64" s="1"/>
  <c r="T554" i="64"/>
  <c r="U555" i="64" s="1"/>
  <c r="V556" i="64" s="1"/>
  <c r="W557" i="64" s="1"/>
  <c r="T555" i="64"/>
  <c r="U556" i="64" s="1"/>
  <c r="V557" i="64" s="1"/>
  <c r="T556" i="64"/>
  <c r="U557" i="64" s="1"/>
  <c r="T557" i="64"/>
  <c r="T558" i="64"/>
  <c r="B559" i="64"/>
  <c r="B561" i="64"/>
  <c r="T565" i="64"/>
  <c r="U565" i="64"/>
  <c r="V565" i="64"/>
  <c r="W565" i="64"/>
  <c r="X565" i="64"/>
  <c r="Y565" i="64"/>
  <c r="Z565" i="64"/>
  <c r="AA565" i="64"/>
  <c r="AB565" i="64"/>
  <c r="AC565" i="64"/>
  <c r="AD565" i="64"/>
  <c r="AE565" i="64"/>
  <c r="AF565" i="64"/>
  <c r="AG565" i="64"/>
  <c r="AH565" i="64"/>
  <c r="AI565" i="64"/>
  <c r="AJ565" i="64"/>
  <c r="AK565" i="64"/>
  <c r="AL565" i="64"/>
  <c r="AM565" i="64"/>
  <c r="AN565" i="64"/>
  <c r="AO565" i="64"/>
  <c r="AP565" i="64"/>
  <c r="AQ565" i="64"/>
  <c r="AR565" i="64"/>
  <c r="AS565" i="64"/>
  <c r="AT565" i="64"/>
  <c r="AU565" i="64"/>
  <c r="AV565" i="64"/>
  <c r="AW565" i="64"/>
  <c r="AX565" i="64"/>
  <c r="AY565" i="64"/>
  <c r="AZ565" i="64"/>
  <c r="BA565" i="64"/>
  <c r="BB565" i="64"/>
  <c r="BC565" i="64"/>
  <c r="BD565" i="64"/>
  <c r="BE565" i="64"/>
  <c r="BF565" i="64"/>
  <c r="BG565" i="64"/>
  <c r="BH565" i="64"/>
  <c r="BI565" i="64"/>
  <c r="BJ565" i="64"/>
  <c r="BK565" i="64"/>
  <c r="BL565" i="64"/>
  <c r="BM565" i="64"/>
  <c r="BN565" i="64"/>
  <c r="BO565" i="64"/>
  <c r="BP565" i="64"/>
  <c r="BQ565" i="64"/>
  <c r="BR565" i="64"/>
  <c r="BS565" i="64"/>
  <c r="BT565" i="64"/>
  <c r="BU565" i="64"/>
  <c r="BV565" i="64"/>
  <c r="BW565" i="64"/>
  <c r="BX565" i="64"/>
  <c r="BY565" i="64"/>
  <c r="BZ565" i="64"/>
  <c r="CA565" i="64"/>
  <c r="CB565" i="64"/>
  <c r="CC565" i="64"/>
  <c r="CD565" i="64"/>
  <c r="CE565" i="64"/>
  <c r="CF565" i="64"/>
  <c r="CG565" i="64"/>
  <c r="CH565" i="64"/>
  <c r="CI565" i="64"/>
  <c r="CJ565" i="64"/>
  <c r="CK565" i="64"/>
  <c r="B567" i="64"/>
  <c r="B564" i="64"/>
  <c r="B563" i="64"/>
  <c r="U558" i="64" l="1"/>
  <c r="V558" i="64" s="1"/>
  <c r="W558" i="64" s="1"/>
  <c r="X558" i="64" s="1"/>
  <c r="Y558" i="64" s="1"/>
  <c r="Z558" i="64" s="1"/>
  <c r="AA558" i="64" s="1"/>
  <c r="AB558" i="64" s="1"/>
  <c r="AC558" i="64" s="1"/>
  <c r="AD558" i="64" s="1"/>
  <c r="AE558" i="64" s="1"/>
  <c r="AF558" i="64" s="1"/>
  <c r="AG558" i="64" s="1"/>
  <c r="AH558" i="64" s="1"/>
  <c r="AI558" i="64" s="1"/>
  <c r="AJ558" i="64" s="1"/>
  <c r="AK558" i="64" s="1"/>
  <c r="AL558" i="64" s="1"/>
  <c r="AM558" i="64" s="1"/>
  <c r="AN558" i="64" s="1"/>
  <c r="AO558" i="64" s="1"/>
  <c r="AP558" i="64" s="1"/>
  <c r="L10" i="1227"/>
  <c r="L15" i="1227" s="1"/>
  <c r="K10" i="1227"/>
  <c r="K15" i="1227" s="1"/>
  <c r="J10" i="1227"/>
  <c r="J15" i="1227" s="1"/>
  <c r="I10" i="1227"/>
  <c r="I15" i="1227" s="1"/>
  <c r="H10" i="1227"/>
  <c r="H15" i="1227" s="1"/>
  <c r="G10" i="1227"/>
  <c r="F8" i="1227"/>
  <c r="F10" i="1227" s="1"/>
  <c r="E8" i="1227"/>
  <c r="E10" i="1227" s="1"/>
  <c r="C14" i="1226"/>
  <c r="C11" i="1226"/>
  <c r="C6" i="1226"/>
  <c r="X9" i="1225"/>
  <c r="X7" i="1225"/>
  <c r="F1" i="1225"/>
  <c r="C16" i="1226" l="1"/>
  <c r="I16" i="1227"/>
  <c r="J16" i="1227"/>
  <c r="L17" i="1227"/>
  <c r="G1" i="1225"/>
  <c r="F6" i="1225"/>
  <c r="H16" i="1227"/>
  <c r="K16" i="1227"/>
  <c r="L16" i="1227"/>
  <c r="H17" i="1227"/>
  <c r="H14" i="1227"/>
  <c r="I17" i="1227"/>
  <c r="I14" i="1227"/>
  <c r="J17" i="1227"/>
  <c r="J14" i="1227"/>
  <c r="K17" i="1227"/>
  <c r="K14" i="1227"/>
  <c r="L14" i="1227"/>
  <c r="H18" i="1227"/>
  <c r="I18" i="1227"/>
  <c r="J18" i="1227"/>
  <c r="K18" i="1227"/>
  <c r="L18" i="1227"/>
  <c r="H20" i="1227" l="1"/>
  <c r="H1" i="1225"/>
  <c r="G6" i="1225"/>
  <c r="I1" i="1225" l="1"/>
  <c r="H6" i="1225"/>
  <c r="I6" i="1225" l="1"/>
  <c r="B1716" i="64" l="1"/>
  <c r="CK1715" i="64"/>
  <c r="CJ1715" i="64"/>
  <c r="CI1715" i="64"/>
  <c r="CH1715" i="64"/>
  <c r="CG1715" i="64"/>
  <c r="CF1715" i="64"/>
  <c r="CE1715" i="64"/>
  <c r="CD1715" i="64"/>
  <c r="CC1715" i="64"/>
  <c r="CB1715" i="64"/>
  <c r="CA1715" i="64"/>
  <c r="BZ1715" i="64"/>
  <c r="BY1715" i="64"/>
  <c r="BX1715" i="64"/>
  <c r="BW1715" i="64"/>
  <c r="BV1715" i="64"/>
  <c r="BU1715" i="64"/>
  <c r="BT1715" i="64"/>
  <c r="BS1715" i="64"/>
  <c r="BR1715" i="64"/>
  <c r="BQ1715" i="64"/>
  <c r="BP1715" i="64"/>
  <c r="BO1715" i="64"/>
  <c r="BN1715" i="64"/>
  <c r="BM1715" i="64"/>
  <c r="BL1715" i="64"/>
  <c r="BK1715" i="64"/>
  <c r="BJ1715" i="64"/>
  <c r="BI1715" i="64"/>
  <c r="BH1715" i="64"/>
  <c r="BG1715" i="64"/>
  <c r="BF1715" i="64"/>
  <c r="BE1715" i="64"/>
  <c r="BD1715" i="64"/>
  <c r="BC1715" i="64"/>
  <c r="BB1715" i="64"/>
  <c r="BA1715" i="64"/>
  <c r="AZ1715" i="64"/>
  <c r="AY1715" i="64"/>
  <c r="AX1715" i="64"/>
  <c r="AW1715" i="64"/>
  <c r="AV1715" i="64"/>
  <c r="AU1715" i="64"/>
  <c r="AT1715" i="64"/>
  <c r="AS1715" i="64"/>
  <c r="AR1715" i="64"/>
  <c r="AQ1715" i="64"/>
  <c r="AP1715" i="64"/>
  <c r="AO1715" i="64"/>
  <c r="AN1715" i="64"/>
  <c r="AM1715" i="64"/>
  <c r="AL1715" i="64"/>
  <c r="AK1715" i="64"/>
  <c r="AJ1715" i="64"/>
  <c r="AI1715" i="64"/>
  <c r="AH1715" i="64"/>
  <c r="AG1715" i="64"/>
  <c r="AF1715" i="64"/>
  <c r="AE1715" i="64"/>
  <c r="AD1715" i="64"/>
  <c r="AC1715" i="64"/>
  <c r="AB1715" i="64"/>
  <c r="AA1715" i="64"/>
  <c r="Z1715" i="64"/>
  <c r="Y1715" i="64"/>
  <c r="X1715" i="64"/>
  <c r="W1715" i="64"/>
  <c r="V1715" i="64"/>
  <c r="U1715" i="64"/>
  <c r="T1715" i="64"/>
  <c r="B1715" i="64"/>
  <c r="B1714" i="64"/>
  <c r="CK1713" i="64"/>
  <c r="CJ1713" i="64"/>
  <c r="CI1713" i="64"/>
  <c r="CH1713" i="64"/>
  <c r="CG1713" i="64"/>
  <c r="CF1713" i="64"/>
  <c r="CE1713" i="64"/>
  <c r="CD1713" i="64"/>
  <c r="CC1713" i="64"/>
  <c r="CB1713" i="64"/>
  <c r="CA1713" i="64"/>
  <c r="BZ1713" i="64"/>
  <c r="BY1713" i="64"/>
  <c r="BX1713" i="64"/>
  <c r="BW1713" i="64"/>
  <c r="BV1713" i="64"/>
  <c r="BU1713" i="64"/>
  <c r="BT1713" i="64"/>
  <c r="BS1713" i="64"/>
  <c r="BR1713" i="64"/>
  <c r="BQ1713" i="64"/>
  <c r="BP1713" i="64"/>
  <c r="BO1713" i="64"/>
  <c r="BN1713" i="64"/>
  <c r="BM1713" i="64"/>
  <c r="BL1713" i="64"/>
  <c r="BK1713" i="64"/>
  <c r="BJ1713" i="64"/>
  <c r="BI1713" i="64"/>
  <c r="BH1713" i="64"/>
  <c r="BG1713" i="64"/>
  <c r="BF1713" i="64"/>
  <c r="BE1713" i="64"/>
  <c r="BD1713" i="64"/>
  <c r="BC1713" i="64"/>
  <c r="BB1713" i="64"/>
  <c r="BA1713" i="64"/>
  <c r="AZ1713" i="64"/>
  <c r="AY1713" i="64"/>
  <c r="AX1713" i="64"/>
  <c r="AW1713" i="64"/>
  <c r="AV1713" i="64"/>
  <c r="AU1713" i="64"/>
  <c r="AT1713" i="64"/>
  <c r="AS1713" i="64"/>
  <c r="AR1713" i="64"/>
  <c r="AQ1713" i="64"/>
  <c r="AP1713" i="64"/>
  <c r="AO1713" i="64"/>
  <c r="AN1713" i="64"/>
  <c r="AM1713" i="64"/>
  <c r="AL1713" i="64"/>
  <c r="AK1713" i="64"/>
  <c r="AJ1713" i="64"/>
  <c r="AI1713" i="64"/>
  <c r="AH1713" i="64"/>
  <c r="AG1713" i="64"/>
  <c r="AF1713" i="64"/>
  <c r="AE1713" i="64"/>
  <c r="AD1713" i="64"/>
  <c r="AC1713" i="64"/>
  <c r="AB1713" i="64"/>
  <c r="AA1713" i="64"/>
  <c r="Z1713" i="64"/>
  <c r="Y1713" i="64"/>
  <c r="X1713" i="64"/>
  <c r="W1713" i="64"/>
  <c r="V1713" i="64"/>
  <c r="U1713" i="64"/>
  <c r="T1713" i="64"/>
  <c r="B1713" i="64"/>
  <c r="B1712" i="64"/>
  <c r="B1711" i="64"/>
  <c r="B1710" i="64"/>
  <c r="B1709" i="64"/>
  <c r="B1707" i="64"/>
  <c r="B1705" i="64"/>
  <c r="B1704" i="64"/>
  <c r="R1703" i="64"/>
  <c r="R1705" i="64" s="1"/>
  <c r="S1701" i="64" s="1"/>
  <c r="B1703" i="64"/>
  <c r="G1703" i="64"/>
  <c r="B1702" i="64"/>
  <c r="K1701" i="64"/>
  <c r="G1698" i="64"/>
  <c r="G1697" i="64"/>
  <c r="G1696" i="64"/>
  <c r="G1695" i="64"/>
  <c r="B1694" i="64"/>
  <c r="G1694" i="64"/>
  <c r="B454" i="64"/>
  <c r="B468" i="64"/>
  <c r="CK467" i="64"/>
  <c r="CJ467" i="64"/>
  <c r="CI467" i="64"/>
  <c r="CH467" i="64"/>
  <c r="CG467" i="64"/>
  <c r="CF467" i="64"/>
  <c r="CE467" i="64"/>
  <c r="CD467" i="64"/>
  <c r="CC467" i="64"/>
  <c r="CB467" i="64"/>
  <c r="CA467" i="64"/>
  <c r="BZ467" i="64"/>
  <c r="BY467" i="64"/>
  <c r="BX467" i="64"/>
  <c r="BW467" i="64"/>
  <c r="BV467" i="64"/>
  <c r="BU467" i="64"/>
  <c r="BT467" i="64"/>
  <c r="BS467" i="64"/>
  <c r="BR467" i="64"/>
  <c r="BQ467" i="64"/>
  <c r="BP467" i="64"/>
  <c r="BO467" i="64"/>
  <c r="BN467" i="64"/>
  <c r="BM467" i="64"/>
  <c r="BL467" i="64"/>
  <c r="BK467" i="64"/>
  <c r="BJ467" i="64"/>
  <c r="BI467" i="64"/>
  <c r="BH467" i="64"/>
  <c r="BG467" i="64"/>
  <c r="BF467" i="64"/>
  <c r="BE467" i="64"/>
  <c r="BD467" i="64"/>
  <c r="BC467" i="64"/>
  <c r="BB467" i="64"/>
  <c r="BA467" i="64"/>
  <c r="AZ467" i="64"/>
  <c r="AY467" i="64"/>
  <c r="AX467" i="64"/>
  <c r="AW467" i="64"/>
  <c r="AV467" i="64"/>
  <c r="AU467" i="64"/>
  <c r="AT467" i="64"/>
  <c r="AS467" i="64"/>
  <c r="AR467" i="64"/>
  <c r="AQ467" i="64"/>
  <c r="AP467" i="64"/>
  <c r="AO467" i="64"/>
  <c r="AN467" i="64"/>
  <c r="AM467" i="64"/>
  <c r="AL467" i="64"/>
  <c r="AK467" i="64"/>
  <c r="AJ467" i="64"/>
  <c r="AI467" i="64"/>
  <c r="AH467" i="64"/>
  <c r="AG467" i="64"/>
  <c r="AF467" i="64"/>
  <c r="AE467" i="64"/>
  <c r="AD467" i="64"/>
  <c r="AC467" i="64"/>
  <c r="AB467" i="64"/>
  <c r="AA467" i="64"/>
  <c r="Z467" i="64"/>
  <c r="Y467" i="64"/>
  <c r="X467" i="64"/>
  <c r="W467" i="64"/>
  <c r="V467" i="64"/>
  <c r="U467" i="64"/>
  <c r="T467" i="64"/>
  <c r="B467" i="64"/>
  <c r="B466" i="64"/>
  <c r="CK465" i="64"/>
  <c r="CJ465" i="64"/>
  <c r="CI465" i="64"/>
  <c r="CH465" i="64"/>
  <c r="CG465" i="64"/>
  <c r="CF465" i="64"/>
  <c r="CE465" i="64"/>
  <c r="CD465" i="64"/>
  <c r="CC465" i="64"/>
  <c r="CB465" i="64"/>
  <c r="CA465" i="64"/>
  <c r="BZ465" i="64"/>
  <c r="BY465" i="64"/>
  <c r="BX465" i="64"/>
  <c r="BW465" i="64"/>
  <c r="BV465" i="64"/>
  <c r="BU465" i="64"/>
  <c r="BT465" i="64"/>
  <c r="BS465" i="64"/>
  <c r="BR465" i="64"/>
  <c r="BQ465" i="64"/>
  <c r="BP465" i="64"/>
  <c r="BO465" i="64"/>
  <c r="BN465" i="64"/>
  <c r="BM465" i="64"/>
  <c r="BL465" i="64"/>
  <c r="BK465" i="64"/>
  <c r="BJ465" i="64"/>
  <c r="BI465" i="64"/>
  <c r="BH465" i="64"/>
  <c r="BG465" i="64"/>
  <c r="BF465" i="64"/>
  <c r="BE465" i="64"/>
  <c r="BD465" i="64"/>
  <c r="BC465" i="64"/>
  <c r="BB465" i="64"/>
  <c r="BA465" i="64"/>
  <c r="AZ465" i="64"/>
  <c r="AY465" i="64"/>
  <c r="AX465" i="64"/>
  <c r="AW465" i="64"/>
  <c r="AV465" i="64"/>
  <c r="AU465" i="64"/>
  <c r="AT465" i="64"/>
  <c r="AS465" i="64"/>
  <c r="AR465" i="64"/>
  <c r="AQ465" i="64"/>
  <c r="AP465" i="64"/>
  <c r="AO465" i="64"/>
  <c r="AN465" i="64"/>
  <c r="AM465" i="64"/>
  <c r="AL465" i="64"/>
  <c r="AK465" i="64"/>
  <c r="AJ465" i="64"/>
  <c r="AI465" i="64"/>
  <c r="AH465" i="64"/>
  <c r="AG465" i="64"/>
  <c r="AF465" i="64"/>
  <c r="AE465" i="64"/>
  <c r="AD465" i="64"/>
  <c r="AC465" i="64"/>
  <c r="AB465" i="64"/>
  <c r="AA465" i="64"/>
  <c r="Z465" i="64"/>
  <c r="Y465" i="64"/>
  <c r="X465" i="64"/>
  <c r="W465" i="64"/>
  <c r="V465" i="64"/>
  <c r="U465" i="64"/>
  <c r="T465" i="64"/>
  <c r="B465" i="64"/>
  <c r="B464" i="64"/>
  <c r="B463" i="64"/>
  <c r="B462" i="64"/>
  <c r="B461" i="64"/>
  <c r="B459" i="64"/>
  <c r="B457" i="64"/>
  <c r="B456" i="64"/>
  <c r="R455" i="64"/>
  <c r="R457" i="64" s="1"/>
  <c r="S453" i="64" s="1"/>
  <c r="B455" i="64"/>
  <c r="G455" i="64"/>
  <c r="K453" i="64"/>
  <c r="G450" i="64"/>
  <c r="G449" i="64"/>
  <c r="G448" i="64"/>
  <c r="G447" i="64"/>
  <c r="B446" i="64"/>
  <c r="G446" i="64"/>
  <c r="T1330" i="64"/>
  <c r="U1330" i="64"/>
  <c r="V1330" i="64"/>
  <c r="W1330" i="64"/>
  <c r="X1330" i="64"/>
  <c r="Y1330" i="64"/>
  <c r="Z1330" i="64"/>
  <c r="AA1330" i="64"/>
  <c r="AB1330" i="64"/>
  <c r="AC1330" i="64"/>
  <c r="AD1330" i="64"/>
  <c r="AE1330" i="64"/>
  <c r="AF1330" i="64"/>
  <c r="AG1330" i="64"/>
  <c r="AH1330" i="64"/>
  <c r="AI1330" i="64"/>
  <c r="AJ1330" i="64"/>
  <c r="AK1330" i="64"/>
  <c r="AL1330" i="64"/>
  <c r="AM1330" i="64"/>
  <c r="AN1330" i="64"/>
  <c r="AO1330" i="64"/>
  <c r="AP1330" i="64"/>
  <c r="AQ1330" i="64"/>
  <c r="AR1330" i="64"/>
  <c r="AS1330" i="64"/>
  <c r="AT1330" i="64"/>
  <c r="AU1330" i="64"/>
  <c r="AV1330" i="64"/>
  <c r="AW1330" i="64"/>
  <c r="AX1330" i="64"/>
  <c r="AY1330" i="64"/>
  <c r="AZ1330" i="64"/>
  <c r="BA1330" i="64"/>
  <c r="BB1330" i="64"/>
  <c r="BC1330" i="64"/>
  <c r="BD1330" i="64"/>
  <c r="BE1330" i="64"/>
  <c r="BF1330" i="64"/>
  <c r="BG1330" i="64"/>
  <c r="BH1330" i="64"/>
  <c r="BI1330" i="64"/>
  <c r="BJ1330" i="64"/>
  <c r="BK1330" i="64"/>
  <c r="BL1330" i="64"/>
  <c r="BM1330" i="64"/>
  <c r="BN1330" i="64"/>
  <c r="BO1330" i="64"/>
  <c r="BP1330" i="64"/>
  <c r="BQ1330" i="64"/>
  <c r="BR1330" i="64"/>
  <c r="BS1330" i="64"/>
  <c r="BT1330" i="64"/>
  <c r="BU1330" i="64"/>
  <c r="BV1330" i="64"/>
  <c r="BW1330" i="64"/>
  <c r="BX1330" i="64"/>
  <c r="BY1330" i="64"/>
  <c r="BZ1330" i="64"/>
  <c r="CA1330" i="64"/>
  <c r="CB1330" i="64"/>
  <c r="CC1330" i="64"/>
  <c r="CD1330" i="64"/>
  <c r="CE1330" i="64"/>
  <c r="CF1330" i="64"/>
  <c r="CG1330" i="64"/>
  <c r="CH1330" i="64"/>
  <c r="CI1330" i="64"/>
  <c r="CJ1330" i="64"/>
  <c r="CK1330" i="64"/>
  <c r="B1403" i="64"/>
  <c r="CK1402" i="64"/>
  <c r="CJ1402" i="64"/>
  <c r="CI1402" i="64"/>
  <c r="CH1402" i="64"/>
  <c r="CG1402" i="64"/>
  <c r="CF1402" i="64"/>
  <c r="CE1402" i="64"/>
  <c r="CD1402" i="64"/>
  <c r="CC1402" i="64"/>
  <c r="CB1402" i="64"/>
  <c r="CA1402" i="64"/>
  <c r="BZ1402" i="64"/>
  <c r="BY1402" i="64"/>
  <c r="BX1402" i="64"/>
  <c r="BW1402" i="64"/>
  <c r="BV1402" i="64"/>
  <c r="BU1402" i="64"/>
  <c r="BT1402" i="64"/>
  <c r="BS1402" i="64"/>
  <c r="BR1402" i="64"/>
  <c r="BQ1402" i="64"/>
  <c r="BP1402" i="64"/>
  <c r="BO1402" i="64"/>
  <c r="BN1402" i="64"/>
  <c r="BM1402" i="64"/>
  <c r="BL1402" i="64"/>
  <c r="BK1402" i="64"/>
  <c r="BJ1402" i="64"/>
  <c r="BI1402" i="64"/>
  <c r="BH1402" i="64"/>
  <c r="BG1402" i="64"/>
  <c r="BF1402" i="64"/>
  <c r="BE1402" i="64"/>
  <c r="BD1402" i="64"/>
  <c r="BC1402" i="64"/>
  <c r="BB1402" i="64"/>
  <c r="BA1402" i="64"/>
  <c r="AZ1402" i="64"/>
  <c r="AY1402" i="64"/>
  <c r="AX1402" i="64"/>
  <c r="AW1402" i="64"/>
  <c r="AV1402" i="64"/>
  <c r="AU1402" i="64"/>
  <c r="AT1402" i="64"/>
  <c r="AS1402" i="64"/>
  <c r="AR1402" i="64"/>
  <c r="AQ1402" i="64"/>
  <c r="AP1402" i="64"/>
  <c r="AO1402" i="64"/>
  <c r="AN1402" i="64"/>
  <c r="AM1402" i="64"/>
  <c r="AL1402" i="64"/>
  <c r="AK1402" i="64"/>
  <c r="AJ1402" i="64"/>
  <c r="AI1402" i="64"/>
  <c r="AH1402" i="64"/>
  <c r="AG1402" i="64"/>
  <c r="AF1402" i="64"/>
  <c r="AE1402" i="64"/>
  <c r="AD1402" i="64"/>
  <c r="AC1402" i="64"/>
  <c r="AB1402" i="64"/>
  <c r="AA1402" i="64"/>
  <c r="Z1402" i="64"/>
  <c r="Y1402" i="64"/>
  <c r="X1402" i="64"/>
  <c r="W1402" i="64"/>
  <c r="V1402" i="64"/>
  <c r="U1402" i="64"/>
  <c r="T1402" i="64"/>
  <c r="B1402" i="64"/>
  <c r="B1401" i="64"/>
  <c r="B1400" i="64"/>
  <c r="B1399" i="64"/>
  <c r="CK1398" i="64"/>
  <c r="CJ1398" i="64"/>
  <c r="CI1398" i="64"/>
  <c r="CH1398" i="64"/>
  <c r="CG1398" i="64"/>
  <c r="CF1398" i="64"/>
  <c r="CE1398" i="64"/>
  <c r="CD1398" i="64"/>
  <c r="CC1398" i="64"/>
  <c r="CB1398" i="64"/>
  <c r="CA1398" i="64"/>
  <c r="BZ1398" i="64"/>
  <c r="BY1398" i="64"/>
  <c r="BX1398" i="64"/>
  <c r="BW1398" i="64"/>
  <c r="BV1398" i="64"/>
  <c r="BU1398" i="64"/>
  <c r="BT1398" i="64"/>
  <c r="BS1398" i="64"/>
  <c r="BR1398" i="64"/>
  <c r="BQ1398" i="64"/>
  <c r="BP1398" i="64"/>
  <c r="BO1398" i="64"/>
  <c r="BN1398" i="64"/>
  <c r="BM1398" i="64"/>
  <c r="BL1398" i="64"/>
  <c r="BK1398" i="64"/>
  <c r="BJ1398" i="64"/>
  <c r="BI1398" i="64"/>
  <c r="BH1398" i="64"/>
  <c r="BG1398" i="64"/>
  <c r="BF1398" i="64"/>
  <c r="BE1398" i="64"/>
  <c r="BD1398" i="64"/>
  <c r="BC1398" i="64"/>
  <c r="BB1398" i="64"/>
  <c r="BA1398" i="64"/>
  <c r="AZ1398" i="64"/>
  <c r="AY1398" i="64"/>
  <c r="AX1398" i="64"/>
  <c r="AW1398" i="64"/>
  <c r="AV1398" i="64"/>
  <c r="AU1398" i="64"/>
  <c r="AT1398" i="64"/>
  <c r="AS1398" i="64"/>
  <c r="AR1398" i="64"/>
  <c r="AQ1398" i="64"/>
  <c r="AP1398" i="64"/>
  <c r="AO1398" i="64"/>
  <c r="AN1398" i="64"/>
  <c r="AM1398" i="64"/>
  <c r="AL1398" i="64"/>
  <c r="AK1398" i="64"/>
  <c r="AJ1398" i="64"/>
  <c r="AI1398" i="64"/>
  <c r="AH1398" i="64"/>
  <c r="AG1398" i="64"/>
  <c r="AF1398" i="64"/>
  <c r="AE1398" i="64"/>
  <c r="AD1398" i="64"/>
  <c r="AC1398" i="64"/>
  <c r="AB1398" i="64"/>
  <c r="AA1398" i="64"/>
  <c r="Z1398" i="64"/>
  <c r="Y1398" i="64"/>
  <c r="X1398" i="64"/>
  <c r="W1398" i="64"/>
  <c r="V1398" i="64"/>
  <c r="U1398" i="64"/>
  <c r="T1398" i="64"/>
  <c r="B1398" i="64"/>
  <c r="B1397" i="64"/>
  <c r="B1396" i="64"/>
  <c r="G1395" i="64"/>
  <c r="R1394" i="64"/>
  <c r="B1394" i="64"/>
  <c r="G1394" i="64"/>
  <c r="B1393" i="64"/>
  <c r="G1393" i="64"/>
  <c r="G1392" i="64"/>
  <c r="G1391" i="64"/>
  <c r="B1390" i="64"/>
  <c r="G1390" i="64"/>
  <c r="G1389" i="64"/>
  <c r="B1388" i="64"/>
  <c r="G1388" i="64"/>
  <c r="B1387" i="64"/>
  <c r="G1387" i="64"/>
  <c r="R1386" i="64"/>
  <c r="R1393" i="64" s="1"/>
  <c r="B1386" i="64"/>
  <c r="G1386" i="64"/>
  <c r="G1385" i="64"/>
  <c r="K1384" i="64"/>
  <c r="G1384" i="64"/>
  <c r="G1383" i="64"/>
  <c r="G1382" i="64"/>
  <c r="G1381" i="64"/>
  <c r="G1380" i="64"/>
  <c r="G1379" i="64"/>
  <c r="G1378" i="64"/>
  <c r="B1377" i="64"/>
  <c r="G1377" i="64"/>
  <c r="G1317" i="64"/>
  <c r="R1318" i="64"/>
  <c r="R1325" i="64" s="1"/>
  <c r="B1335" i="64"/>
  <c r="B1334" i="64"/>
  <c r="B1333" i="64"/>
  <c r="B1332" i="64"/>
  <c r="B1331" i="64"/>
  <c r="B1330" i="64"/>
  <c r="B1329" i="64"/>
  <c r="B1328" i="64"/>
  <c r="G1327" i="64"/>
  <c r="R1326" i="64"/>
  <c r="B1326" i="64"/>
  <c r="G1326" i="64"/>
  <c r="B1325" i="64"/>
  <c r="G1325" i="64"/>
  <c r="G1324" i="64"/>
  <c r="G1323" i="64"/>
  <c r="B1322" i="64"/>
  <c r="G1322" i="64"/>
  <c r="G1321" i="64"/>
  <c r="B1320" i="64"/>
  <c r="G1320" i="64"/>
  <c r="B1319" i="64"/>
  <c r="G1319" i="64"/>
  <c r="B1318" i="64"/>
  <c r="G1318" i="64"/>
  <c r="K1316" i="64"/>
  <c r="G1316" i="64"/>
  <c r="G1315" i="64"/>
  <c r="G1314" i="64"/>
  <c r="G1313" i="64"/>
  <c r="G1312" i="64"/>
  <c r="G1311" i="64"/>
  <c r="G1310" i="64"/>
  <c r="B1309" i="64"/>
  <c r="G1309" i="64"/>
  <c r="R2760" i="64"/>
  <c r="K2759" i="64"/>
  <c r="G2761" i="64"/>
  <c r="B2760" i="64"/>
  <c r="B2759" i="64"/>
  <c r="G2758" i="64"/>
  <c r="G2759" i="64"/>
  <c r="G2760" i="64"/>
  <c r="B2756" i="64"/>
  <c r="B2754" i="64"/>
  <c r="B2769" i="64"/>
  <c r="CK2768" i="64"/>
  <c r="CJ2768" i="64"/>
  <c r="CI2768" i="64"/>
  <c r="CH2768" i="64"/>
  <c r="CG2768" i="64"/>
  <c r="CF2768" i="64"/>
  <c r="CE2768" i="64"/>
  <c r="CD2768" i="64"/>
  <c r="CC2768" i="64"/>
  <c r="CB2768" i="64"/>
  <c r="CA2768" i="64"/>
  <c r="BZ2768" i="64"/>
  <c r="BY2768" i="64"/>
  <c r="BX2768" i="64"/>
  <c r="BW2768" i="64"/>
  <c r="BV2768" i="64"/>
  <c r="BU2768" i="64"/>
  <c r="BT2768" i="64"/>
  <c r="BS2768" i="64"/>
  <c r="BR2768" i="64"/>
  <c r="BQ2768" i="64"/>
  <c r="BP2768" i="64"/>
  <c r="BO2768" i="64"/>
  <c r="BN2768" i="64"/>
  <c r="BM2768" i="64"/>
  <c r="BL2768" i="64"/>
  <c r="BK2768" i="64"/>
  <c r="BJ2768" i="64"/>
  <c r="BI2768" i="64"/>
  <c r="BH2768" i="64"/>
  <c r="BG2768" i="64"/>
  <c r="BF2768" i="64"/>
  <c r="BE2768" i="64"/>
  <c r="BD2768" i="64"/>
  <c r="BC2768" i="64"/>
  <c r="BB2768" i="64"/>
  <c r="BA2768" i="64"/>
  <c r="AZ2768" i="64"/>
  <c r="AY2768" i="64"/>
  <c r="AX2768" i="64"/>
  <c r="AW2768" i="64"/>
  <c r="AV2768" i="64"/>
  <c r="AU2768" i="64"/>
  <c r="AT2768" i="64"/>
  <c r="AS2768" i="64"/>
  <c r="AR2768" i="64"/>
  <c r="AQ2768" i="64"/>
  <c r="AP2768" i="64"/>
  <c r="AO2768" i="64"/>
  <c r="AN2768" i="64"/>
  <c r="AM2768" i="64"/>
  <c r="AL2768" i="64"/>
  <c r="AK2768" i="64"/>
  <c r="AJ2768" i="64"/>
  <c r="AI2768" i="64"/>
  <c r="AH2768" i="64"/>
  <c r="AG2768" i="64"/>
  <c r="AF2768" i="64"/>
  <c r="AE2768" i="64"/>
  <c r="AD2768" i="64"/>
  <c r="AC2768" i="64"/>
  <c r="AB2768" i="64"/>
  <c r="AA2768" i="64"/>
  <c r="Z2768" i="64"/>
  <c r="Y2768" i="64"/>
  <c r="X2768" i="64"/>
  <c r="W2768" i="64"/>
  <c r="V2768" i="64"/>
  <c r="U2768" i="64"/>
  <c r="T2768" i="64"/>
  <c r="B2768" i="64"/>
  <c r="B2767" i="64"/>
  <c r="B2766" i="64"/>
  <c r="B2765" i="64"/>
  <c r="B2764" i="64"/>
  <c r="B2763" i="64"/>
  <c r="B2762" i="64"/>
  <c r="G2757" i="64"/>
  <c r="G2756" i="64"/>
  <c r="G2755" i="64"/>
  <c r="G2754" i="64"/>
  <c r="B2753" i="64"/>
  <c r="G2753" i="64"/>
  <c r="R2752" i="64"/>
  <c r="R2759" i="64" s="1"/>
  <c r="B2752" i="64"/>
  <c r="G2752" i="64"/>
  <c r="K2751" i="64"/>
  <c r="G2751" i="64"/>
  <c r="G2750" i="64"/>
  <c r="G2749" i="64"/>
  <c r="G2748" i="64"/>
  <c r="G2747" i="64"/>
  <c r="G2746" i="64"/>
  <c r="G2745" i="64"/>
  <c r="B2744" i="64"/>
  <c r="G2744" i="64"/>
  <c r="T1293" i="64"/>
  <c r="U1293" i="64"/>
  <c r="V1293" i="64"/>
  <c r="W1293" i="64"/>
  <c r="X1293" i="64"/>
  <c r="Y1293" i="64"/>
  <c r="Z1293" i="64"/>
  <c r="AA1293" i="64"/>
  <c r="AB1293" i="64"/>
  <c r="AC1293" i="64"/>
  <c r="AD1293" i="64"/>
  <c r="AE1293" i="64"/>
  <c r="AF1293" i="64"/>
  <c r="AG1293" i="64"/>
  <c r="AH1293" i="64"/>
  <c r="AI1293" i="64"/>
  <c r="AJ1293" i="64"/>
  <c r="AK1293" i="64"/>
  <c r="AL1293" i="64"/>
  <c r="AM1293" i="64"/>
  <c r="AN1293" i="64"/>
  <c r="AO1293" i="64"/>
  <c r="AP1293" i="64"/>
  <c r="AQ1293" i="64"/>
  <c r="AR1293" i="64"/>
  <c r="AS1293" i="64"/>
  <c r="AT1293" i="64"/>
  <c r="AU1293" i="64"/>
  <c r="AV1293" i="64"/>
  <c r="AW1293" i="64"/>
  <c r="AX1293" i="64"/>
  <c r="AY1293" i="64"/>
  <c r="AZ1293" i="64"/>
  <c r="BA1293" i="64"/>
  <c r="BB1293" i="64"/>
  <c r="BC1293" i="64"/>
  <c r="BD1293" i="64"/>
  <c r="BE1293" i="64"/>
  <c r="BF1293" i="64"/>
  <c r="BG1293" i="64"/>
  <c r="BH1293" i="64"/>
  <c r="BI1293" i="64"/>
  <c r="BJ1293" i="64"/>
  <c r="BK1293" i="64"/>
  <c r="BL1293" i="64"/>
  <c r="BM1293" i="64"/>
  <c r="BN1293" i="64"/>
  <c r="BO1293" i="64"/>
  <c r="BP1293" i="64"/>
  <c r="BQ1293" i="64"/>
  <c r="BR1293" i="64"/>
  <c r="BS1293" i="64"/>
  <c r="BT1293" i="64"/>
  <c r="BU1293" i="64"/>
  <c r="BV1293" i="64"/>
  <c r="BW1293" i="64"/>
  <c r="BX1293" i="64"/>
  <c r="BY1293" i="64"/>
  <c r="BZ1293" i="64"/>
  <c r="CA1293" i="64"/>
  <c r="CB1293" i="64"/>
  <c r="CC1293" i="64"/>
  <c r="CD1293" i="64"/>
  <c r="CE1293" i="64"/>
  <c r="CF1293" i="64"/>
  <c r="CG1293" i="64"/>
  <c r="CH1293" i="64"/>
  <c r="CI1293" i="64"/>
  <c r="CJ1293" i="64"/>
  <c r="CK1293" i="64"/>
  <c r="B2559" i="64"/>
  <c r="B2577" i="64"/>
  <c r="CK2576" i="64"/>
  <c r="CJ2576" i="64"/>
  <c r="CI2576" i="64"/>
  <c r="CH2576" i="64"/>
  <c r="CG2576" i="64"/>
  <c r="CF2576" i="64"/>
  <c r="CE2576" i="64"/>
  <c r="CD2576" i="64"/>
  <c r="CC2576" i="64"/>
  <c r="CB2576" i="64"/>
  <c r="CA2576" i="64"/>
  <c r="BZ2576" i="64"/>
  <c r="BY2576" i="64"/>
  <c r="BX2576" i="64"/>
  <c r="BW2576" i="64"/>
  <c r="BV2576" i="64"/>
  <c r="BU2576" i="64"/>
  <c r="BT2576" i="64"/>
  <c r="BS2576" i="64"/>
  <c r="BR2576" i="64"/>
  <c r="BQ2576" i="64"/>
  <c r="BP2576" i="64"/>
  <c r="BO2576" i="64"/>
  <c r="BN2576" i="64"/>
  <c r="BM2576" i="64"/>
  <c r="BL2576" i="64"/>
  <c r="BK2576" i="64"/>
  <c r="BJ2576" i="64"/>
  <c r="BI2576" i="64"/>
  <c r="BH2576" i="64"/>
  <c r="BG2576" i="64"/>
  <c r="BF2576" i="64"/>
  <c r="BE2576" i="64"/>
  <c r="BD2576" i="64"/>
  <c r="BC2576" i="64"/>
  <c r="BB2576" i="64"/>
  <c r="BA2576" i="64"/>
  <c r="AZ2576" i="64"/>
  <c r="AY2576" i="64"/>
  <c r="AX2576" i="64"/>
  <c r="AW2576" i="64"/>
  <c r="AV2576" i="64"/>
  <c r="AU2576" i="64"/>
  <c r="AT2576" i="64"/>
  <c r="AS2576" i="64"/>
  <c r="AR2576" i="64"/>
  <c r="AQ2576" i="64"/>
  <c r="AP2576" i="64"/>
  <c r="AO2576" i="64"/>
  <c r="AN2576" i="64"/>
  <c r="AM2576" i="64"/>
  <c r="AL2576" i="64"/>
  <c r="AK2576" i="64"/>
  <c r="AJ2576" i="64"/>
  <c r="AI2576" i="64"/>
  <c r="AH2576" i="64"/>
  <c r="AG2576" i="64"/>
  <c r="AF2576" i="64"/>
  <c r="AE2576" i="64"/>
  <c r="AD2576" i="64"/>
  <c r="AC2576" i="64"/>
  <c r="AB2576" i="64"/>
  <c r="AA2576" i="64"/>
  <c r="Z2576" i="64"/>
  <c r="Y2576" i="64"/>
  <c r="X2576" i="64"/>
  <c r="W2576" i="64"/>
  <c r="V2576" i="64"/>
  <c r="U2576" i="64"/>
  <c r="T2576" i="64"/>
  <c r="B2576" i="64"/>
  <c r="B2575" i="64"/>
  <c r="CK2574" i="64"/>
  <c r="CJ2574" i="64"/>
  <c r="CI2574" i="64"/>
  <c r="CH2574" i="64"/>
  <c r="CG2574" i="64"/>
  <c r="CF2574" i="64"/>
  <c r="CE2574" i="64"/>
  <c r="CD2574" i="64"/>
  <c r="CC2574" i="64"/>
  <c r="CB2574" i="64"/>
  <c r="CA2574" i="64"/>
  <c r="BZ2574" i="64"/>
  <c r="BY2574" i="64"/>
  <c r="BX2574" i="64"/>
  <c r="BW2574" i="64"/>
  <c r="BV2574" i="64"/>
  <c r="BU2574" i="64"/>
  <c r="BT2574" i="64"/>
  <c r="BS2574" i="64"/>
  <c r="BR2574" i="64"/>
  <c r="BQ2574" i="64"/>
  <c r="BP2574" i="64"/>
  <c r="BO2574" i="64"/>
  <c r="BN2574" i="64"/>
  <c r="BM2574" i="64"/>
  <c r="BL2574" i="64"/>
  <c r="BK2574" i="64"/>
  <c r="BJ2574" i="64"/>
  <c r="BI2574" i="64"/>
  <c r="BH2574" i="64"/>
  <c r="BG2574" i="64"/>
  <c r="BF2574" i="64"/>
  <c r="BE2574" i="64"/>
  <c r="BD2574" i="64"/>
  <c r="BC2574" i="64"/>
  <c r="BB2574" i="64"/>
  <c r="BA2574" i="64"/>
  <c r="AZ2574" i="64"/>
  <c r="AY2574" i="64"/>
  <c r="AX2574" i="64"/>
  <c r="AW2574" i="64"/>
  <c r="AV2574" i="64"/>
  <c r="AU2574" i="64"/>
  <c r="AT2574" i="64"/>
  <c r="AS2574" i="64"/>
  <c r="AR2574" i="64"/>
  <c r="AQ2574" i="64"/>
  <c r="AP2574" i="64"/>
  <c r="AO2574" i="64"/>
  <c r="AN2574" i="64"/>
  <c r="AM2574" i="64"/>
  <c r="AL2574" i="64"/>
  <c r="AK2574" i="64"/>
  <c r="AJ2574" i="64"/>
  <c r="AI2574" i="64"/>
  <c r="AH2574" i="64"/>
  <c r="AG2574" i="64"/>
  <c r="AF2574" i="64"/>
  <c r="AE2574" i="64"/>
  <c r="AD2574" i="64"/>
  <c r="AC2574" i="64"/>
  <c r="AB2574" i="64"/>
  <c r="AA2574" i="64"/>
  <c r="Z2574" i="64"/>
  <c r="Y2574" i="64"/>
  <c r="X2574" i="64"/>
  <c r="W2574" i="64"/>
  <c r="V2574" i="64"/>
  <c r="U2574" i="64"/>
  <c r="T2574" i="64"/>
  <c r="B2574" i="64"/>
  <c r="B2573" i="64"/>
  <c r="B2572" i="64"/>
  <c r="B2571" i="64"/>
  <c r="B2570" i="64"/>
  <c r="B2564" i="64"/>
  <c r="B2562" i="64"/>
  <c r="B2561" i="64"/>
  <c r="B2560" i="64"/>
  <c r="G2560" i="64"/>
  <c r="B2558" i="64"/>
  <c r="G2558" i="64"/>
  <c r="K2557" i="64"/>
  <c r="G2554" i="64"/>
  <c r="G2553" i="64"/>
  <c r="G2552" i="64"/>
  <c r="B2551" i="64"/>
  <c r="G2551" i="64"/>
  <c r="G2589" i="64"/>
  <c r="B2589" i="64"/>
  <c r="B2591" i="64" s="1"/>
  <c r="R2589" i="64"/>
  <c r="S2589" i="64" s="1"/>
  <c r="S2591" i="64" s="1"/>
  <c r="B2593" i="64"/>
  <c r="B2594" i="64"/>
  <c r="B2595" i="64"/>
  <c r="B2596" i="64"/>
  <c r="B2597" i="64"/>
  <c r="T2597" i="64"/>
  <c r="U2597" i="64"/>
  <c r="V2597" i="64"/>
  <c r="W2597" i="64"/>
  <c r="X2597" i="64"/>
  <c r="Y2597" i="64"/>
  <c r="Z2597" i="64"/>
  <c r="AA2597" i="64"/>
  <c r="AB2597" i="64"/>
  <c r="AC2597" i="64"/>
  <c r="AD2597" i="64"/>
  <c r="AE2597" i="64"/>
  <c r="AF2597" i="64"/>
  <c r="AG2597" i="64"/>
  <c r="AH2597" i="64"/>
  <c r="AI2597" i="64"/>
  <c r="AJ2597" i="64"/>
  <c r="AK2597" i="64"/>
  <c r="AL2597" i="64"/>
  <c r="AM2597" i="64"/>
  <c r="AN2597" i="64"/>
  <c r="AO2597" i="64"/>
  <c r="AP2597" i="64"/>
  <c r="AQ2597" i="64"/>
  <c r="AR2597" i="64"/>
  <c r="AS2597" i="64"/>
  <c r="AT2597" i="64"/>
  <c r="AU2597" i="64"/>
  <c r="AV2597" i="64"/>
  <c r="AW2597" i="64"/>
  <c r="AX2597" i="64"/>
  <c r="AY2597" i="64"/>
  <c r="AZ2597" i="64"/>
  <c r="BA2597" i="64"/>
  <c r="BB2597" i="64"/>
  <c r="BC2597" i="64"/>
  <c r="BD2597" i="64"/>
  <c r="BE2597" i="64"/>
  <c r="BF2597" i="64"/>
  <c r="BG2597" i="64"/>
  <c r="BH2597" i="64"/>
  <c r="BI2597" i="64"/>
  <c r="BJ2597" i="64"/>
  <c r="BK2597" i="64"/>
  <c r="BL2597" i="64"/>
  <c r="BM2597" i="64"/>
  <c r="BN2597" i="64"/>
  <c r="BO2597" i="64"/>
  <c r="BP2597" i="64"/>
  <c r="BQ2597" i="64"/>
  <c r="BR2597" i="64"/>
  <c r="BS2597" i="64"/>
  <c r="BT2597" i="64"/>
  <c r="BU2597" i="64"/>
  <c r="BV2597" i="64"/>
  <c r="BW2597" i="64"/>
  <c r="BX2597" i="64"/>
  <c r="BY2597" i="64"/>
  <c r="BZ2597" i="64"/>
  <c r="CA2597" i="64"/>
  <c r="CB2597" i="64"/>
  <c r="CC2597" i="64"/>
  <c r="CD2597" i="64"/>
  <c r="CE2597" i="64"/>
  <c r="CF2597" i="64"/>
  <c r="CG2597" i="64"/>
  <c r="CH2597" i="64"/>
  <c r="CI2597" i="64"/>
  <c r="CJ2597" i="64"/>
  <c r="CK2597" i="64"/>
  <c r="B2598" i="64"/>
  <c r="B2599" i="64"/>
  <c r="T2599" i="64"/>
  <c r="U2599" i="64"/>
  <c r="V2599" i="64"/>
  <c r="W2599" i="64"/>
  <c r="X2599" i="64"/>
  <c r="Y2599" i="64"/>
  <c r="Z2599" i="64"/>
  <c r="AA2599" i="64"/>
  <c r="AB2599" i="64"/>
  <c r="AC2599" i="64"/>
  <c r="AD2599" i="64"/>
  <c r="AE2599" i="64"/>
  <c r="AF2599" i="64"/>
  <c r="AG2599" i="64"/>
  <c r="AH2599" i="64"/>
  <c r="AI2599" i="64"/>
  <c r="AJ2599" i="64"/>
  <c r="AK2599" i="64"/>
  <c r="AL2599" i="64"/>
  <c r="AM2599" i="64"/>
  <c r="AN2599" i="64"/>
  <c r="AO2599" i="64"/>
  <c r="AP2599" i="64"/>
  <c r="AQ2599" i="64"/>
  <c r="AR2599" i="64"/>
  <c r="AS2599" i="64"/>
  <c r="AT2599" i="64"/>
  <c r="AU2599" i="64"/>
  <c r="AV2599" i="64"/>
  <c r="AW2599" i="64"/>
  <c r="AX2599" i="64"/>
  <c r="AY2599" i="64"/>
  <c r="AZ2599" i="64"/>
  <c r="BA2599" i="64"/>
  <c r="BB2599" i="64"/>
  <c r="BC2599" i="64"/>
  <c r="BD2599" i="64"/>
  <c r="BE2599" i="64"/>
  <c r="BF2599" i="64"/>
  <c r="BG2599" i="64"/>
  <c r="BH2599" i="64"/>
  <c r="BI2599" i="64"/>
  <c r="BJ2599" i="64"/>
  <c r="BK2599" i="64"/>
  <c r="BL2599" i="64"/>
  <c r="BM2599" i="64"/>
  <c r="BN2599" i="64"/>
  <c r="BO2599" i="64"/>
  <c r="BP2599" i="64"/>
  <c r="BQ2599" i="64"/>
  <c r="BR2599" i="64"/>
  <c r="BS2599" i="64"/>
  <c r="BT2599" i="64"/>
  <c r="BU2599" i="64"/>
  <c r="BV2599" i="64"/>
  <c r="BW2599" i="64"/>
  <c r="BX2599" i="64"/>
  <c r="BY2599" i="64"/>
  <c r="BZ2599" i="64"/>
  <c r="CA2599" i="64"/>
  <c r="CB2599" i="64"/>
  <c r="CC2599" i="64"/>
  <c r="CD2599" i="64"/>
  <c r="CE2599" i="64"/>
  <c r="CF2599" i="64"/>
  <c r="CG2599" i="64"/>
  <c r="CH2599" i="64"/>
  <c r="CI2599" i="64"/>
  <c r="CJ2599" i="64"/>
  <c r="CK2599" i="64"/>
  <c r="B2600" i="64"/>
  <c r="G2611" i="64"/>
  <c r="B2611" i="64"/>
  <c r="R2611" i="64"/>
  <c r="B1298" i="64"/>
  <c r="B1297" i="64"/>
  <c r="B1296" i="64"/>
  <c r="CK1295" i="64"/>
  <c r="CJ1295" i="64"/>
  <c r="CI1295" i="64"/>
  <c r="CH1295" i="64"/>
  <c r="CG1295" i="64"/>
  <c r="CF1295" i="64"/>
  <c r="CE1295" i="64"/>
  <c r="CD1295" i="64"/>
  <c r="CC1295" i="64"/>
  <c r="CB1295" i="64"/>
  <c r="CA1295" i="64"/>
  <c r="BZ1295" i="64"/>
  <c r="BY1295" i="64"/>
  <c r="BX1295" i="64"/>
  <c r="BW1295" i="64"/>
  <c r="BV1295" i="64"/>
  <c r="BU1295" i="64"/>
  <c r="BT1295" i="64"/>
  <c r="BS1295" i="64"/>
  <c r="BR1295" i="64"/>
  <c r="BQ1295" i="64"/>
  <c r="BP1295" i="64"/>
  <c r="BO1295" i="64"/>
  <c r="BN1295" i="64"/>
  <c r="BM1295" i="64"/>
  <c r="BL1295" i="64"/>
  <c r="BK1295" i="64"/>
  <c r="BJ1295" i="64"/>
  <c r="BI1295" i="64"/>
  <c r="BH1295" i="64"/>
  <c r="BG1295" i="64"/>
  <c r="BF1295" i="64"/>
  <c r="BE1295" i="64"/>
  <c r="BD1295" i="64"/>
  <c r="BC1295" i="64"/>
  <c r="BB1295" i="64"/>
  <c r="BA1295" i="64"/>
  <c r="AZ1295" i="64"/>
  <c r="AY1295" i="64"/>
  <c r="AX1295" i="64"/>
  <c r="AW1295" i="64"/>
  <c r="AV1295" i="64"/>
  <c r="AU1295" i="64"/>
  <c r="AT1295" i="64"/>
  <c r="AS1295" i="64"/>
  <c r="AR1295" i="64"/>
  <c r="AQ1295" i="64"/>
  <c r="AP1295" i="64"/>
  <c r="AO1295" i="64"/>
  <c r="AN1295" i="64"/>
  <c r="AM1295" i="64"/>
  <c r="AL1295" i="64"/>
  <c r="AK1295" i="64"/>
  <c r="AJ1295" i="64"/>
  <c r="AI1295" i="64"/>
  <c r="AH1295" i="64"/>
  <c r="AG1295" i="64"/>
  <c r="AF1295" i="64"/>
  <c r="AE1295" i="64"/>
  <c r="AD1295" i="64"/>
  <c r="AC1295" i="64"/>
  <c r="AB1295" i="64"/>
  <c r="AA1295" i="64"/>
  <c r="Z1295" i="64"/>
  <c r="Y1295" i="64"/>
  <c r="X1295" i="64"/>
  <c r="W1295" i="64"/>
  <c r="V1295" i="64"/>
  <c r="U1295" i="64"/>
  <c r="T1295" i="64"/>
  <c r="B1295" i="64"/>
  <c r="B1294" i="64"/>
  <c r="B1293" i="64"/>
  <c r="B1292" i="64"/>
  <c r="B1291" i="64"/>
  <c r="CK1284" i="64"/>
  <c r="CJ1284" i="64"/>
  <c r="CI1284" i="64"/>
  <c r="CH1284" i="64"/>
  <c r="CG1284" i="64"/>
  <c r="CF1284" i="64"/>
  <c r="CE1284" i="64"/>
  <c r="CD1284" i="64"/>
  <c r="CC1284" i="64"/>
  <c r="CB1284" i="64"/>
  <c r="CA1284" i="64"/>
  <c r="BZ1284" i="64"/>
  <c r="BY1284" i="64"/>
  <c r="BX1284" i="64"/>
  <c r="BW1284" i="64"/>
  <c r="BV1284" i="64"/>
  <c r="BU1284" i="64"/>
  <c r="BT1284" i="64"/>
  <c r="BS1284" i="64"/>
  <c r="BR1284" i="64"/>
  <c r="BQ1284" i="64"/>
  <c r="BP1284" i="64"/>
  <c r="BO1284" i="64"/>
  <c r="BN1284" i="64"/>
  <c r="BM1284" i="64"/>
  <c r="BL1284" i="64"/>
  <c r="BK1284" i="64"/>
  <c r="BJ1284" i="64"/>
  <c r="BI1284" i="64"/>
  <c r="BH1284" i="64"/>
  <c r="BG1284" i="64"/>
  <c r="BF1284" i="64"/>
  <c r="BE1284" i="64"/>
  <c r="BD1284" i="64"/>
  <c r="BC1284" i="64"/>
  <c r="BB1284" i="64"/>
  <c r="BA1284" i="64"/>
  <c r="AZ1284" i="64"/>
  <c r="AY1284" i="64"/>
  <c r="AX1284" i="64"/>
  <c r="AW1284" i="64"/>
  <c r="AV1284" i="64"/>
  <c r="AU1284" i="64"/>
  <c r="AT1284" i="64"/>
  <c r="AS1284" i="64"/>
  <c r="AR1284" i="64"/>
  <c r="AQ1284" i="64"/>
  <c r="AP1284" i="64"/>
  <c r="AO1284" i="64"/>
  <c r="AN1284" i="64"/>
  <c r="AM1284" i="64"/>
  <c r="AL1284" i="64"/>
  <c r="AK1284" i="64"/>
  <c r="AJ1284" i="64"/>
  <c r="AI1284" i="64"/>
  <c r="AH1284" i="64"/>
  <c r="AG1284" i="64"/>
  <c r="AF1284" i="64"/>
  <c r="AE1284" i="64"/>
  <c r="AD1284" i="64"/>
  <c r="AC1284" i="64"/>
  <c r="AB1284" i="64"/>
  <c r="AA1284" i="64"/>
  <c r="Z1284" i="64"/>
  <c r="Y1284" i="64"/>
  <c r="X1284" i="64"/>
  <c r="W1284" i="64"/>
  <c r="V1284" i="64"/>
  <c r="U1284" i="64"/>
  <c r="T1284" i="64"/>
  <c r="B1280" i="64"/>
  <c r="B1278" i="64"/>
  <c r="B1277" i="64"/>
  <c r="B1285" i="64" s="1"/>
  <c r="B1276" i="64"/>
  <c r="B1284" i="64" s="1"/>
  <c r="G1275" i="64"/>
  <c r="B1274" i="64"/>
  <c r="B1283" i="64" s="1"/>
  <c r="G1268" i="64"/>
  <c r="G1267" i="64"/>
  <c r="G1266" i="64"/>
  <c r="B1265" i="64"/>
  <c r="G1265" i="64"/>
  <c r="B95" i="861"/>
  <c r="G2399" i="64"/>
  <c r="G2400" i="64"/>
  <c r="B2399" i="64"/>
  <c r="G2401" i="64"/>
  <c r="B2401" i="64"/>
  <c r="G1462" i="64"/>
  <c r="G1463" i="64"/>
  <c r="G1464" i="64"/>
  <c r="G1465" i="64"/>
  <c r="G1466" i="64"/>
  <c r="G1467" i="64"/>
  <c r="G1468" i="64"/>
  <c r="G1469" i="64"/>
  <c r="L1467" i="64"/>
  <c r="M1467" i="64"/>
  <c r="N1467" i="64"/>
  <c r="O1467" i="64"/>
  <c r="P1467" i="64"/>
  <c r="K1467" i="64"/>
  <c r="B1479" i="64"/>
  <c r="CK1478" i="64"/>
  <c r="CJ1478" i="64"/>
  <c r="CI1478" i="64"/>
  <c r="CH1478" i="64"/>
  <c r="CG1478" i="64"/>
  <c r="CF1478" i="64"/>
  <c r="CE1478" i="64"/>
  <c r="CD1478" i="64"/>
  <c r="CC1478" i="64"/>
  <c r="CB1478" i="64"/>
  <c r="CA1478" i="64"/>
  <c r="BZ1478" i="64"/>
  <c r="BY1478" i="64"/>
  <c r="BX1478" i="64"/>
  <c r="BW1478" i="64"/>
  <c r="BV1478" i="64"/>
  <c r="BU1478" i="64"/>
  <c r="BT1478" i="64"/>
  <c r="BS1478" i="64"/>
  <c r="BR1478" i="64"/>
  <c r="BQ1478" i="64"/>
  <c r="BP1478" i="64"/>
  <c r="BO1478" i="64"/>
  <c r="BN1478" i="64"/>
  <c r="BM1478" i="64"/>
  <c r="BL1478" i="64"/>
  <c r="BK1478" i="64"/>
  <c r="BJ1478" i="64"/>
  <c r="BI1478" i="64"/>
  <c r="BH1478" i="64"/>
  <c r="BG1478" i="64"/>
  <c r="BF1478" i="64"/>
  <c r="BE1478" i="64"/>
  <c r="BD1478" i="64"/>
  <c r="BC1478" i="64"/>
  <c r="BB1478" i="64"/>
  <c r="BA1478" i="64"/>
  <c r="AZ1478" i="64"/>
  <c r="AY1478" i="64"/>
  <c r="AX1478" i="64"/>
  <c r="AW1478" i="64"/>
  <c r="AV1478" i="64"/>
  <c r="AU1478" i="64"/>
  <c r="AT1478" i="64"/>
  <c r="AS1478" i="64"/>
  <c r="AR1478" i="64"/>
  <c r="AQ1478" i="64"/>
  <c r="AP1478" i="64"/>
  <c r="AO1478" i="64"/>
  <c r="AN1478" i="64"/>
  <c r="AM1478" i="64"/>
  <c r="AL1478" i="64"/>
  <c r="AK1478" i="64"/>
  <c r="AJ1478" i="64"/>
  <c r="AI1478" i="64"/>
  <c r="AH1478" i="64"/>
  <c r="AG1478" i="64"/>
  <c r="AF1478" i="64"/>
  <c r="AE1478" i="64"/>
  <c r="AD1478" i="64"/>
  <c r="AC1478" i="64"/>
  <c r="AB1478" i="64"/>
  <c r="AA1478" i="64"/>
  <c r="Z1478" i="64"/>
  <c r="Y1478" i="64"/>
  <c r="X1478" i="64"/>
  <c r="W1478" i="64"/>
  <c r="V1478" i="64"/>
  <c r="U1478" i="64"/>
  <c r="T1478" i="64"/>
  <c r="B1478" i="64"/>
  <c r="B1477" i="64"/>
  <c r="CK1476" i="64"/>
  <c r="CJ1476" i="64"/>
  <c r="CI1476" i="64"/>
  <c r="CH1476" i="64"/>
  <c r="CG1476" i="64"/>
  <c r="CF1476" i="64"/>
  <c r="CE1476" i="64"/>
  <c r="CD1476" i="64"/>
  <c r="CC1476" i="64"/>
  <c r="CB1476" i="64"/>
  <c r="CA1476" i="64"/>
  <c r="BZ1476" i="64"/>
  <c r="BY1476" i="64"/>
  <c r="BX1476" i="64"/>
  <c r="BW1476" i="64"/>
  <c r="BV1476" i="64"/>
  <c r="BU1476" i="64"/>
  <c r="BT1476" i="64"/>
  <c r="BS1476" i="64"/>
  <c r="BR1476" i="64"/>
  <c r="BQ1476" i="64"/>
  <c r="BP1476" i="64"/>
  <c r="BO1476" i="64"/>
  <c r="BN1476" i="64"/>
  <c r="BM1476" i="64"/>
  <c r="BL1476" i="64"/>
  <c r="BK1476" i="64"/>
  <c r="BJ1476" i="64"/>
  <c r="BI1476" i="64"/>
  <c r="BH1476" i="64"/>
  <c r="BG1476" i="64"/>
  <c r="BF1476" i="64"/>
  <c r="BE1476" i="64"/>
  <c r="BD1476" i="64"/>
  <c r="BC1476" i="64"/>
  <c r="BB1476" i="64"/>
  <c r="BA1476" i="64"/>
  <c r="AZ1476" i="64"/>
  <c r="AY1476" i="64"/>
  <c r="AX1476" i="64"/>
  <c r="AW1476" i="64"/>
  <c r="AV1476" i="64"/>
  <c r="AU1476" i="64"/>
  <c r="AT1476" i="64"/>
  <c r="AS1476" i="64"/>
  <c r="AR1476" i="64"/>
  <c r="AQ1476" i="64"/>
  <c r="AP1476" i="64"/>
  <c r="AO1476" i="64"/>
  <c r="AN1476" i="64"/>
  <c r="AM1476" i="64"/>
  <c r="AL1476" i="64"/>
  <c r="AK1476" i="64"/>
  <c r="AJ1476" i="64"/>
  <c r="AI1476" i="64"/>
  <c r="AH1476" i="64"/>
  <c r="AG1476" i="64"/>
  <c r="AF1476" i="64"/>
  <c r="AE1476" i="64"/>
  <c r="AD1476" i="64"/>
  <c r="AC1476" i="64"/>
  <c r="AB1476" i="64"/>
  <c r="AA1476" i="64"/>
  <c r="Z1476" i="64"/>
  <c r="Y1476" i="64"/>
  <c r="X1476" i="64"/>
  <c r="W1476" i="64"/>
  <c r="V1476" i="64"/>
  <c r="U1476" i="64"/>
  <c r="T1476" i="64"/>
  <c r="B1476" i="64"/>
  <c r="B1475" i="64"/>
  <c r="B1474" i="64"/>
  <c r="B1473" i="64"/>
  <c r="B1472" i="64"/>
  <c r="B1470" i="64" s="1"/>
  <c r="B1464" i="64" s="1"/>
  <c r="G1471" i="64"/>
  <c r="G1470" i="64"/>
  <c r="S2611" i="64" l="1"/>
  <c r="S2613" i="64" s="1"/>
  <c r="T2589" i="64"/>
  <c r="T2591" i="64" s="1"/>
  <c r="T2611" i="64" l="1"/>
  <c r="U2611" i="64" s="1"/>
  <c r="V2611" i="64" s="1"/>
  <c r="W2611" i="64" s="1"/>
  <c r="X2611" i="64" s="1"/>
  <c r="Y2611" i="64" s="1"/>
  <c r="Z2611" i="64" s="1"/>
  <c r="AA2611" i="64" s="1"/>
  <c r="AB2611" i="64" s="1"/>
  <c r="AC2611" i="64" s="1"/>
  <c r="AD2611" i="64" s="1"/>
  <c r="AE2611" i="64" s="1"/>
  <c r="AF2611" i="64" s="1"/>
  <c r="AG2611" i="64" s="1"/>
  <c r="AH2611" i="64" s="1"/>
  <c r="AI2611" i="64" s="1"/>
  <c r="AJ2611" i="64" s="1"/>
  <c r="AK2611" i="64" s="1"/>
  <c r="AL2611" i="64" s="1"/>
  <c r="AM2611" i="64" s="1"/>
  <c r="AN2611" i="64" s="1"/>
  <c r="AO2611" i="64" s="1"/>
  <c r="AP2611" i="64" s="1"/>
  <c r="AQ2611" i="64" s="1"/>
  <c r="AR2611" i="64" s="1"/>
  <c r="AS2611" i="64" s="1"/>
  <c r="AT2611" i="64" s="1"/>
  <c r="AU2611" i="64" s="1"/>
  <c r="AV2611" i="64" s="1"/>
  <c r="AW2611" i="64" s="1"/>
  <c r="AX2611" i="64" s="1"/>
  <c r="AY2611" i="64" s="1"/>
  <c r="AZ2611" i="64" s="1"/>
  <c r="BA2611" i="64" s="1"/>
  <c r="BB2611" i="64" s="1"/>
  <c r="U2589" i="64"/>
  <c r="U2591" i="64" s="1"/>
  <c r="G903" i="64"/>
  <c r="G911" i="64"/>
  <c r="G917" i="64"/>
  <c r="G900" i="64"/>
  <c r="B927" i="64"/>
  <c r="B926" i="64"/>
  <c r="B925" i="64"/>
  <c r="B924" i="64"/>
  <c r="CK923" i="64"/>
  <c r="CJ923" i="64"/>
  <c r="CI923" i="64"/>
  <c r="CH923" i="64"/>
  <c r="CG923" i="64"/>
  <c r="CF923" i="64"/>
  <c r="CE923" i="64"/>
  <c r="CD923" i="64"/>
  <c r="CC923" i="64"/>
  <c r="CB923" i="64"/>
  <c r="CA923" i="64"/>
  <c r="BZ923" i="64"/>
  <c r="BY923" i="64"/>
  <c r="BX923" i="64"/>
  <c r="BW923" i="64"/>
  <c r="BV923" i="64"/>
  <c r="BU923" i="64"/>
  <c r="BT923" i="64"/>
  <c r="BS923" i="64"/>
  <c r="BR923" i="64"/>
  <c r="BQ923" i="64"/>
  <c r="BP923" i="64"/>
  <c r="BO923" i="64"/>
  <c r="BN923" i="64"/>
  <c r="BM923" i="64"/>
  <c r="BL923" i="64"/>
  <c r="BK923" i="64"/>
  <c r="BJ923" i="64"/>
  <c r="BI923" i="64"/>
  <c r="BH923" i="64"/>
  <c r="BG923" i="64"/>
  <c r="BF923" i="64"/>
  <c r="BE923" i="64"/>
  <c r="BD923" i="64"/>
  <c r="BC923" i="64"/>
  <c r="BB923" i="64"/>
  <c r="BA923" i="64"/>
  <c r="AZ923" i="64"/>
  <c r="AY923" i="64"/>
  <c r="AX923" i="64"/>
  <c r="AW923" i="64"/>
  <c r="AV923" i="64"/>
  <c r="AU923" i="64"/>
  <c r="AT923" i="64"/>
  <c r="AS923" i="64"/>
  <c r="AR923" i="64"/>
  <c r="AQ923" i="64"/>
  <c r="AP923" i="64"/>
  <c r="AO923" i="64"/>
  <c r="AN923" i="64"/>
  <c r="AM923" i="64"/>
  <c r="AL923" i="64"/>
  <c r="AK923" i="64"/>
  <c r="AJ923" i="64"/>
  <c r="AI923" i="64"/>
  <c r="AH923" i="64"/>
  <c r="AG923" i="64"/>
  <c r="AF923" i="64"/>
  <c r="AE923" i="64"/>
  <c r="AD923" i="64"/>
  <c r="AC923" i="64"/>
  <c r="AB923" i="64"/>
  <c r="AA923" i="64"/>
  <c r="Z923" i="64"/>
  <c r="Y923" i="64"/>
  <c r="X923" i="64"/>
  <c r="W923" i="64"/>
  <c r="V923" i="64"/>
  <c r="U923" i="64"/>
  <c r="T923" i="64"/>
  <c r="B923" i="64"/>
  <c r="CK922" i="64"/>
  <c r="CJ922" i="64"/>
  <c r="CI922" i="64"/>
  <c r="CH922" i="64"/>
  <c r="CG922" i="64"/>
  <c r="CF922" i="64"/>
  <c r="CE922" i="64"/>
  <c r="CD922" i="64"/>
  <c r="CC922" i="64"/>
  <c r="CB922" i="64"/>
  <c r="CA922" i="64"/>
  <c r="BZ922" i="64"/>
  <c r="BY922" i="64"/>
  <c r="BX922" i="64"/>
  <c r="BW922" i="64"/>
  <c r="BV922" i="64"/>
  <c r="BU922" i="64"/>
  <c r="BT922" i="64"/>
  <c r="BS922" i="64"/>
  <c r="BR922" i="64"/>
  <c r="BQ922" i="64"/>
  <c r="BP922" i="64"/>
  <c r="BO922" i="64"/>
  <c r="BN922" i="64"/>
  <c r="BM922" i="64"/>
  <c r="BL922" i="64"/>
  <c r="BK922" i="64"/>
  <c r="BJ922" i="64"/>
  <c r="BI922" i="64"/>
  <c r="BH922" i="64"/>
  <c r="BG922" i="64"/>
  <c r="BF922" i="64"/>
  <c r="BE922" i="64"/>
  <c r="BD922" i="64"/>
  <c r="BC922" i="64"/>
  <c r="BB922" i="64"/>
  <c r="BA922" i="64"/>
  <c r="AZ922" i="64"/>
  <c r="AY922" i="64"/>
  <c r="AX922" i="64"/>
  <c r="AW922" i="64"/>
  <c r="AV922" i="64"/>
  <c r="AU922" i="64"/>
  <c r="AT922" i="64"/>
  <c r="AS922" i="64"/>
  <c r="AR922" i="64"/>
  <c r="AQ922" i="64"/>
  <c r="AP922" i="64"/>
  <c r="AO922" i="64"/>
  <c r="AN922" i="64"/>
  <c r="AM922" i="64"/>
  <c r="AL922" i="64"/>
  <c r="AK922" i="64"/>
  <c r="AJ922" i="64"/>
  <c r="AI922" i="64"/>
  <c r="AH922" i="64"/>
  <c r="AG922" i="64"/>
  <c r="AF922" i="64"/>
  <c r="AE922" i="64"/>
  <c r="AD922" i="64"/>
  <c r="AC922" i="64"/>
  <c r="AB922" i="64"/>
  <c r="AA922" i="64"/>
  <c r="Z922" i="64"/>
  <c r="Y922" i="64"/>
  <c r="X922" i="64"/>
  <c r="W922" i="64"/>
  <c r="V922" i="64"/>
  <c r="U922" i="64"/>
  <c r="T922" i="64"/>
  <c r="B922" i="64"/>
  <c r="B921" i="64"/>
  <c r="B895" i="64" s="1"/>
  <c r="B920" i="64"/>
  <c r="B918" i="64" s="1"/>
  <c r="B916" i="64" s="1"/>
  <c r="B1808" i="64"/>
  <c r="B1807" i="64"/>
  <c r="B1806" i="64"/>
  <c r="B1805" i="64"/>
  <c r="B1804" i="64"/>
  <c r="B1803" i="64"/>
  <c r="B1802" i="64"/>
  <c r="B1801" i="64"/>
  <c r="B1798" i="64" s="1"/>
  <c r="T192" i="64"/>
  <c r="U192" i="64"/>
  <c r="V192" i="64"/>
  <c r="W192" i="64"/>
  <c r="X192" i="64"/>
  <c r="Y192" i="64"/>
  <c r="Z192" i="64"/>
  <c r="AA192" i="64"/>
  <c r="AB192" i="64"/>
  <c r="AC192" i="64"/>
  <c r="AD192" i="64"/>
  <c r="AE192" i="64"/>
  <c r="AF192" i="64"/>
  <c r="AG192" i="64"/>
  <c r="AH192" i="64"/>
  <c r="AI192" i="64"/>
  <c r="AJ192" i="64"/>
  <c r="AK192" i="64"/>
  <c r="AL192" i="64"/>
  <c r="AM192" i="64"/>
  <c r="AN192" i="64"/>
  <c r="AO192" i="64"/>
  <c r="AP192" i="64"/>
  <c r="AQ192" i="64"/>
  <c r="AR192" i="64"/>
  <c r="AS192" i="64"/>
  <c r="AT192" i="64"/>
  <c r="AU192" i="64"/>
  <c r="AV192" i="64"/>
  <c r="AW192" i="64"/>
  <c r="AX192" i="64"/>
  <c r="AY192" i="64"/>
  <c r="AZ192" i="64"/>
  <c r="BA192" i="64"/>
  <c r="BB192" i="64"/>
  <c r="BC192" i="64"/>
  <c r="BD192" i="64"/>
  <c r="BE192" i="64"/>
  <c r="BF192" i="64"/>
  <c r="BG192" i="64"/>
  <c r="BH192" i="64"/>
  <c r="BI192" i="64"/>
  <c r="BJ192" i="64"/>
  <c r="BK192" i="64"/>
  <c r="BL192" i="64"/>
  <c r="BM192" i="64"/>
  <c r="BN192" i="64"/>
  <c r="BO192" i="64"/>
  <c r="BP192" i="64"/>
  <c r="BQ192" i="64"/>
  <c r="BR192" i="64"/>
  <c r="BS192" i="64"/>
  <c r="BT192" i="64"/>
  <c r="BU192" i="64"/>
  <c r="BV192" i="64"/>
  <c r="BW192" i="64"/>
  <c r="BX192" i="64"/>
  <c r="BY192" i="64"/>
  <c r="BZ192" i="64"/>
  <c r="CA192" i="64"/>
  <c r="CB192" i="64"/>
  <c r="CC192" i="64"/>
  <c r="CD192" i="64"/>
  <c r="CE192" i="64"/>
  <c r="CF192" i="64"/>
  <c r="CG192" i="64"/>
  <c r="CH192" i="64"/>
  <c r="CI192" i="64"/>
  <c r="CJ192" i="64"/>
  <c r="CK192" i="64"/>
  <c r="K165" i="64"/>
  <c r="B181" i="64"/>
  <c r="B182" i="64"/>
  <c r="B183" i="64"/>
  <c r="B184" i="64"/>
  <c r="B180" i="64"/>
  <c r="B174" i="64"/>
  <c r="B175" i="64"/>
  <c r="B176" i="64"/>
  <c r="B177" i="64"/>
  <c r="B173" i="64"/>
  <c r="B166" i="64"/>
  <c r="B167" i="64"/>
  <c r="B168" i="64"/>
  <c r="B169" i="64"/>
  <c r="B165" i="64"/>
  <c r="B159" i="64"/>
  <c r="B160" i="64"/>
  <c r="B161" i="64"/>
  <c r="B162" i="64"/>
  <c r="B158" i="64"/>
  <c r="G154" i="64"/>
  <c r="B190" i="64"/>
  <c r="B191" i="64"/>
  <c r="T193" i="64"/>
  <c r="U193" i="64"/>
  <c r="V193" i="64"/>
  <c r="W193" i="64"/>
  <c r="X193" i="64"/>
  <c r="Y193" i="64"/>
  <c r="Z193" i="64"/>
  <c r="AA193" i="64"/>
  <c r="AB193" i="64"/>
  <c r="AC193" i="64"/>
  <c r="AD193" i="64"/>
  <c r="AE193" i="64"/>
  <c r="AF193" i="64"/>
  <c r="AG193" i="64"/>
  <c r="AH193" i="64"/>
  <c r="AI193" i="64"/>
  <c r="AJ193" i="64"/>
  <c r="AK193" i="64"/>
  <c r="AL193" i="64"/>
  <c r="AM193" i="64"/>
  <c r="AN193" i="64"/>
  <c r="AO193" i="64"/>
  <c r="AP193" i="64"/>
  <c r="AQ193" i="64"/>
  <c r="AR193" i="64"/>
  <c r="AS193" i="64"/>
  <c r="AT193" i="64"/>
  <c r="AU193" i="64"/>
  <c r="AV193" i="64"/>
  <c r="AW193" i="64"/>
  <c r="AX193" i="64"/>
  <c r="AY193" i="64"/>
  <c r="AZ193" i="64"/>
  <c r="BA193" i="64"/>
  <c r="BB193" i="64"/>
  <c r="BC193" i="64"/>
  <c r="BD193" i="64"/>
  <c r="BE193" i="64"/>
  <c r="BF193" i="64"/>
  <c r="BG193" i="64"/>
  <c r="BH193" i="64"/>
  <c r="BI193" i="64"/>
  <c r="BJ193" i="64"/>
  <c r="BK193" i="64"/>
  <c r="BL193" i="64"/>
  <c r="BM193" i="64"/>
  <c r="BN193" i="64"/>
  <c r="BO193" i="64"/>
  <c r="BP193" i="64"/>
  <c r="BQ193" i="64"/>
  <c r="BR193" i="64"/>
  <c r="BS193" i="64"/>
  <c r="BT193" i="64"/>
  <c r="BU193" i="64"/>
  <c r="BV193" i="64"/>
  <c r="BW193" i="64"/>
  <c r="BX193" i="64"/>
  <c r="BY193" i="64"/>
  <c r="BZ193" i="64"/>
  <c r="CA193" i="64"/>
  <c r="CB193" i="64"/>
  <c r="CC193" i="64"/>
  <c r="CD193" i="64"/>
  <c r="CE193" i="64"/>
  <c r="CF193" i="64"/>
  <c r="CG193" i="64"/>
  <c r="CH193" i="64"/>
  <c r="CI193" i="64"/>
  <c r="CJ193" i="64"/>
  <c r="CK193" i="64"/>
  <c r="B194" i="64"/>
  <c r="G155" i="64"/>
  <c r="G153" i="64"/>
  <c r="G152" i="64"/>
  <c r="G151" i="64"/>
  <c r="G150" i="64"/>
  <c r="G149" i="64"/>
  <c r="T390" i="64"/>
  <c r="G387" i="64"/>
  <c r="G388" i="64"/>
  <c r="G389" i="64"/>
  <c r="G390" i="64"/>
  <c r="B390" i="64"/>
  <c r="B389" i="64" s="1"/>
  <c r="CK393" i="64"/>
  <c r="CJ393" i="64"/>
  <c r="CI393" i="64"/>
  <c r="CH393" i="64"/>
  <c r="CG393" i="64"/>
  <c r="CF393" i="64"/>
  <c r="CE393" i="64"/>
  <c r="CD393" i="64"/>
  <c r="CC393" i="64"/>
  <c r="CB393" i="64"/>
  <c r="CA393" i="64"/>
  <c r="BZ393" i="64"/>
  <c r="BY393" i="64"/>
  <c r="BX393" i="64"/>
  <c r="BW393" i="64"/>
  <c r="BV393" i="64"/>
  <c r="BU393" i="64"/>
  <c r="BT393" i="64"/>
  <c r="BS393" i="64"/>
  <c r="BR393" i="64"/>
  <c r="BQ393" i="64"/>
  <c r="BP393" i="64"/>
  <c r="BO393" i="64"/>
  <c r="BN393" i="64"/>
  <c r="BM393" i="64"/>
  <c r="BL393" i="64"/>
  <c r="BK393" i="64"/>
  <c r="BJ393" i="64"/>
  <c r="BI393" i="64"/>
  <c r="BH393" i="64"/>
  <c r="BG393" i="64"/>
  <c r="BF393" i="64"/>
  <c r="BE393" i="64"/>
  <c r="BD393" i="64"/>
  <c r="BC393" i="64"/>
  <c r="BB393" i="64"/>
  <c r="BA393" i="64"/>
  <c r="AZ393" i="64"/>
  <c r="AY393" i="64"/>
  <c r="AX393" i="64"/>
  <c r="AW393" i="64"/>
  <c r="AV393" i="64"/>
  <c r="AU393" i="64"/>
  <c r="AT393" i="64"/>
  <c r="AS393" i="64"/>
  <c r="AR393" i="64"/>
  <c r="AQ393" i="64"/>
  <c r="AP393" i="64"/>
  <c r="AO393" i="64"/>
  <c r="AN393" i="64"/>
  <c r="AM393" i="64"/>
  <c r="AL393" i="64"/>
  <c r="AK393" i="64"/>
  <c r="AJ393" i="64"/>
  <c r="AI393" i="64"/>
  <c r="AH393" i="64"/>
  <c r="AG393" i="64"/>
  <c r="AF393" i="64"/>
  <c r="AE393" i="64"/>
  <c r="AD393" i="64"/>
  <c r="AC393" i="64"/>
  <c r="AB393" i="64"/>
  <c r="AA393" i="64"/>
  <c r="Z393" i="64"/>
  <c r="Y393" i="64"/>
  <c r="X393" i="64"/>
  <c r="W393" i="64"/>
  <c r="V393" i="64"/>
  <c r="U393" i="64"/>
  <c r="T393" i="64"/>
  <c r="B1549" i="64"/>
  <c r="CK1548" i="64"/>
  <c r="CJ1548" i="64"/>
  <c r="CI1548" i="64"/>
  <c r="CH1548" i="64"/>
  <c r="CG1548" i="64"/>
  <c r="CF1548" i="64"/>
  <c r="CE1548" i="64"/>
  <c r="CD1548" i="64"/>
  <c r="CC1548" i="64"/>
  <c r="CB1548" i="64"/>
  <c r="CA1548" i="64"/>
  <c r="BZ1548" i="64"/>
  <c r="BY1548" i="64"/>
  <c r="BX1548" i="64"/>
  <c r="BW1548" i="64"/>
  <c r="BV1548" i="64"/>
  <c r="BU1548" i="64"/>
  <c r="BT1548" i="64"/>
  <c r="BS1548" i="64"/>
  <c r="BR1548" i="64"/>
  <c r="BQ1548" i="64"/>
  <c r="BP1548" i="64"/>
  <c r="BO1548" i="64"/>
  <c r="BN1548" i="64"/>
  <c r="BM1548" i="64"/>
  <c r="BL1548" i="64"/>
  <c r="BK1548" i="64"/>
  <c r="BJ1548" i="64"/>
  <c r="BI1548" i="64"/>
  <c r="BH1548" i="64"/>
  <c r="BG1548" i="64"/>
  <c r="BF1548" i="64"/>
  <c r="BE1548" i="64"/>
  <c r="BD1548" i="64"/>
  <c r="BC1548" i="64"/>
  <c r="BB1548" i="64"/>
  <c r="BA1548" i="64"/>
  <c r="AZ1548" i="64"/>
  <c r="AY1548" i="64"/>
  <c r="AX1548" i="64"/>
  <c r="AW1548" i="64"/>
  <c r="AV1548" i="64"/>
  <c r="AU1548" i="64"/>
  <c r="AT1548" i="64"/>
  <c r="AS1548" i="64"/>
  <c r="AR1548" i="64"/>
  <c r="AQ1548" i="64"/>
  <c r="AP1548" i="64"/>
  <c r="AO1548" i="64"/>
  <c r="AN1548" i="64"/>
  <c r="AM1548" i="64"/>
  <c r="AL1548" i="64"/>
  <c r="AK1548" i="64"/>
  <c r="AJ1548" i="64"/>
  <c r="AI1548" i="64"/>
  <c r="AH1548" i="64"/>
  <c r="AG1548" i="64"/>
  <c r="AF1548" i="64"/>
  <c r="AE1548" i="64"/>
  <c r="AD1548" i="64"/>
  <c r="AC1548" i="64"/>
  <c r="AB1548" i="64"/>
  <c r="AA1548" i="64"/>
  <c r="Z1548" i="64"/>
  <c r="Y1548" i="64"/>
  <c r="X1548" i="64"/>
  <c r="W1548" i="64"/>
  <c r="V1548" i="64"/>
  <c r="U1548" i="64"/>
  <c r="T1548" i="64"/>
  <c r="B1548" i="64"/>
  <c r="B1547" i="64"/>
  <c r="CK1546" i="64"/>
  <c r="CJ1546" i="64"/>
  <c r="CI1546" i="64"/>
  <c r="CH1546" i="64"/>
  <c r="CG1546" i="64"/>
  <c r="CF1546" i="64"/>
  <c r="CE1546" i="64"/>
  <c r="CD1546" i="64"/>
  <c r="CC1546" i="64"/>
  <c r="CB1546" i="64"/>
  <c r="CA1546" i="64"/>
  <c r="BZ1546" i="64"/>
  <c r="BY1546" i="64"/>
  <c r="BX1546" i="64"/>
  <c r="BW1546" i="64"/>
  <c r="BV1546" i="64"/>
  <c r="BU1546" i="64"/>
  <c r="BT1546" i="64"/>
  <c r="BS1546" i="64"/>
  <c r="BR1546" i="64"/>
  <c r="BQ1546" i="64"/>
  <c r="BP1546" i="64"/>
  <c r="BO1546" i="64"/>
  <c r="BN1546" i="64"/>
  <c r="BM1546" i="64"/>
  <c r="BL1546" i="64"/>
  <c r="BK1546" i="64"/>
  <c r="BJ1546" i="64"/>
  <c r="BI1546" i="64"/>
  <c r="BH1546" i="64"/>
  <c r="BG1546" i="64"/>
  <c r="BF1546" i="64"/>
  <c r="BE1546" i="64"/>
  <c r="BD1546" i="64"/>
  <c r="BC1546" i="64"/>
  <c r="BB1546" i="64"/>
  <c r="BA1546" i="64"/>
  <c r="AZ1546" i="64"/>
  <c r="AY1546" i="64"/>
  <c r="AX1546" i="64"/>
  <c r="AW1546" i="64"/>
  <c r="AV1546" i="64"/>
  <c r="AU1546" i="64"/>
  <c r="AT1546" i="64"/>
  <c r="AS1546" i="64"/>
  <c r="AR1546" i="64"/>
  <c r="AQ1546" i="64"/>
  <c r="AP1546" i="64"/>
  <c r="AO1546" i="64"/>
  <c r="AN1546" i="64"/>
  <c r="AM1546" i="64"/>
  <c r="AL1546" i="64"/>
  <c r="AK1546" i="64"/>
  <c r="AJ1546" i="64"/>
  <c r="AI1546" i="64"/>
  <c r="AH1546" i="64"/>
  <c r="AG1546" i="64"/>
  <c r="AF1546" i="64"/>
  <c r="AE1546" i="64"/>
  <c r="AD1546" i="64"/>
  <c r="AC1546" i="64"/>
  <c r="AB1546" i="64"/>
  <c r="AA1546" i="64"/>
  <c r="Z1546" i="64"/>
  <c r="Y1546" i="64"/>
  <c r="X1546" i="64"/>
  <c r="W1546" i="64"/>
  <c r="V1546" i="64"/>
  <c r="U1546" i="64"/>
  <c r="T1546" i="64"/>
  <c r="B1546" i="64"/>
  <c r="B1545" i="64"/>
  <c r="B1544" i="64"/>
  <c r="B1543" i="64"/>
  <c r="B1539" i="64" s="1"/>
  <c r="B1542" i="64"/>
  <c r="B1540" i="64" s="1"/>
  <c r="B1538" i="64" s="1"/>
  <c r="G1539" i="64"/>
  <c r="K1250" i="64"/>
  <c r="L1250" i="64"/>
  <c r="M1250" i="64"/>
  <c r="N1250" i="64"/>
  <c r="O1250" i="64"/>
  <c r="P1250" i="64"/>
  <c r="R1250" i="64"/>
  <c r="B1254" i="64"/>
  <c r="B1253" i="64"/>
  <c r="B1252" i="64"/>
  <c r="B1251" i="64"/>
  <c r="B1250" i="64"/>
  <c r="CK1249" i="64"/>
  <c r="CJ1249" i="64"/>
  <c r="CI1249" i="64"/>
  <c r="CH1249" i="64"/>
  <c r="CG1249" i="64"/>
  <c r="CF1249" i="64"/>
  <c r="CE1249" i="64"/>
  <c r="CD1249" i="64"/>
  <c r="CC1249" i="64"/>
  <c r="CB1249" i="64"/>
  <c r="CA1249" i="64"/>
  <c r="BZ1249" i="64"/>
  <c r="BY1249" i="64"/>
  <c r="BX1249" i="64"/>
  <c r="BW1249" i="64"/>
  <c r="BV1249" i="64"/>
  <c r="BU1249" i="64"/>
  <c r="BT1249" i="64"/>
  <c r="BS1249" i="64"/>
  <c r="BR1249" i="64"/>
  <c r="BQ1249" i="64"/>
  <c r="BP1249" i="64"/>
  <c r="BO1249" i="64"/>
  <c r="BN1249" i="64"/>
  <c r="BM1249" i="64"/>
  <c r="BL1249" i="64"/>
  <c r="BK1249" i="64"/>
  <c r="BJ1249" i="64"/>
  <c r="BI1249" i="64"/>
  <c r="BH1249" i="64"/>
  <c r="BG1249" i="64"/>
  <c r="BF1249" i="64"/>
  <c r="BE1249" i="64"/>
  <c r="BD1249" i="64"/>
  <c r="BC1249" i="64"/>
  <c r="BB1249" i="64"/>
  <c r="BA1249" i="64"/>
  <c r="AZ1249" i="64"/>
  <c r="AY1249" i="64"/>
  <c r="AX1249" i="64"/>
  <c r="AW1249" i="64"/>
  <c r="AV1249" i="64"/>
  <c r="AU1249" i="64"/>
  <c r="AT1249" i="64"/>
  <c r="AS1249" i="64"/>
  <c r="AR1249" i="64"/>
  <c r="AQ1249" i="64"/>
  <c r="AP1249" i="64"/>
  <c r="AO1249" i="64"/>
  <c r="AN1249" i="64"/>
  <c r="AM1249" i="64"/>
  <c r="AL1249" i="64"/>
  <c r="AK1249" i="64"/>
  <c r="AJ1249" i="64"/>
  <c r="AI1249" i="64"/>
  <c r="AH1249" i="64"/>
  <c r="AG1249" i="64"/>
  <c r="AF1249" i="64"/>
  <c r="AE1249" i="64"/>
  <c r="AD1249" i="64"/>
  <c r="AC1249" i="64"/>
  <c r="AB1249" i="64"/>
  <c r="AA1249" i="64"/>
  <c r="Z1249" i="64"/>
  <c r="Y1249" i="64"/>
  <c r="X1249" i="64"/>
  <c r="W1249" i="64"/>
  <c r="V1249" i="64"/>
  <c r="U1249" i="64"/>
  <c r="T1249" i="64"/>
  <c r="B1249" i="64"/>
  <c r="B1248" i="64"/>
  <c r="B1212" i="64" s="1"/>
  <c r="B1247" i="64"/>
  <c r="CK1189" i="64"/>
  <c r="CJ1189" i="64"/>
  <c r="CI1189" i="64"/>
  <c r="CH1189" i="64"/>
  <c r="CG1189" i="64"/>
  <c r="CF1189" i="64"/>
  <c r="CE1189" i="64"/>
  <c r="CD1189" i="64"/>
  <c r="CC1189" i="64"/>
  <c r="CB1189" i="64"/>
  <c r="CA1189" i="64"/>
  <c r="BZ1189" i="64"/>
  <c r="BY1189" i="64"/>
  <c r="BX1189" i="64"/>
  <c r="BW1189" i="64"/>
  <c r="BV1189" i="64"/>
  <c r="BU1189" i="64"/>
  <c r="BT1189" i="64"/>
  <c r="BS1189" i="64"/>
  <c r="BR1189" i="64"/>
  <c r="BQ1189" i="64"/>
  <c r="BP1189" i="64"/>
  <c r="BO1189" i="64"/>
  <c r="BN1189" i="64"/>
  <c r="BM1189" i="64"/>
  <c r="BL1189" i="64"/>
  <c r="BK1189" i="64"/>
  <c r="BJ1189" i="64"/>
  <c r="BI1189" i="64"/>
  <c r="BH1189" i="64"/>
  <c r="BG1189" i="64"/>
  <c r="BF1189" i="64"/>
  <c r="BE1189" i="64"/>
  <c r="BD1189" i="64"/>
  <c r="BC1189" i="64"/>
  <c r="BB1189" i="64"/>
  <c r="BA1189" i="64"/>
  <c r="AZ1189" i="64"/>
  <c r="AY1189" i="64"/>
  <c r="AX1189" i="64"/>
  <c r="AW1189" i="64"/>
  <c r="AV1189" i="64"/>
  <c r="AU1189" i="64"/>
  <c r="AT1189" i="64"/>
  <c r="AS1189" i="64"/>
  <c r="AR1189" i="64"/>
  <c r="AQ1189" i="64"/>
  <c r="AP1189" i="64"/>
  <c r="AO1189" i="64"/>
  <c r="AN1189" i="64"/>
  <c r="AM1189" i="64"/>
  <c r="AL1189" i="64"/>
  <c r="AK1189" i="64"/>
  <c r="AJ1189" i="64"/>
  <c r="AI1189" i="64"/>
  <c r="AH1189" i="64"/>
  <c r="AG1189" i="64"/>
  <c r="AF1189" i="64"/>
  <c r="AE1189" i="64"/>
  <c r="AD1189" i="64"/>
  <c r="AC1189" i="64"/>
  <c r="AB1189" i="64"/>
  <c r="AA1189" i="64"/>
  <c r="Z1189" i="64"/>
  <c r="Y1189" i="64"/>
  <c r="X1189" i="64"/>
  <c r="W1189" i="64"/>
  <c r="V1189" i="64"/>
  <c r="U1189" i="64"/>
  <c r="T1189" i="64"/>
  <c r="G254" i="64"/>
  <c r="G255" i="64"/>
  <c r="U259" i="64"/>
  <c r="V259" i="64"/>
  <c r="W259" i="64"/>
  <c r="X259" i="64"/>
  <c r="Y259" i="64"/>
  <c r="Z259" i="64"/>
  <c r="AA259" i="64"/>
  <c r="AB259" i="64"/>
  <c r="AC259" i="64"/>
  <c r="AD259" i="64"/>
  <c r="AE259" i="64"/>
  <c r="AF259" i="64"/>
  <c r="AG259" i="64"/>
  <c r="AH259" i="64"/>
  <c r="AI259" i="64"/>
  <c r="AJ259" i="64"/>
  <c r="AK259" i="64"/>
  <c r="AL259" i="64"/>
  <c r="AM259" i="64"/>
  <c r="AN259" i="64"/>
  <c r="AO259" i="64"/>
  <c r="AP259" i="64"/>
  <c r="AQ259" i="64"/>
  <c r="AR259" i="64"/>
  <c r="AS259" i="64"/>
  <c r="AT259" i="64"/>
  <c r="AU259" i="64"/>
  <c r="AV259" i="64"/>
  <c r="AW259" i="64"/>
  <c r="AX259" i="64"/>
  <c r="AY259" i="64"/>
  <c r="AZ259" i="64"/>
  <c r="BA259" i="64"/>
  <c r="BB259" i="64"/>
  <c r="BC259" i="64"/>
  <c r="BD259" i="64"/>
  <c r="BE259" i="64"/>
  <c r="BF259" i="64"/>
  <c r="BG259" i="64"/>
  <c r="BH259" i="64"/>
  <c r="BI259" i="64"/>
  <c r="BJ259" i="64"/>
  <c r="BK259" i="64"/>
  <c r="BL259" i="64"/>
  <c r="BM259" i="64"/>
  <c r="BN259" i="64"/>
  <c r="BO259" i="64"/>
  <c r="BP259" i="64"/>
  <c r="BQ259" i="64"/>
  <c r="BR259" i="64"/>
  <c r="BS259" i="64"/>
  <c r="BT259" i="64"/>
  <c r="BU259" i="64"/>
  <c r="BV259" i="64"/>
  <c r="BW259" i="64"/>
  <c r="BX259" i="64"/>
  <c r="BY259" i="64"/>
  <c r="BZ259" i="64"/>
  <c r="CA259" i="64"/>
  <c r="CB259" i="64"/>
  <c r="CC259" i="64"/>
  <c r="CD259" i="64"/>
  <c r="CE259" i="64"/>
  <c r="CF259" i="64"/>
  <c r="CG259" i="64"/>
  <c r="CH259" i="64"/>
  <c r="CI259" i="64"/>
  <c r="CJ259" i="64"/>
  <c r="CK259" i="64"/>
  <c r="T259" i="64"/>
  <c r="B257" i="64"/>
  <c r="B256" i="64"/>
  <c r="B253" i="64"/>
  <c r="G253" i="64"/>
  <c r="G252" i="64"/>
  <c r="G251" i="64"/>
  <c r="G250" i="64"/>
  <c r="B1527" i="64"/>
  <c r="CK1526" i="64"/>
  <c r="CJ1526" i="64"/>
  <c r="CI1526" i="64"/>
  <c r="CH1526" i="64"/>
  <c r="CG1526" i="64"/>
  <c r="CF1526" i="64"/>
  <c r="CE1526" i="64"/>
  <c r="CD1526" i="64"/>
  <c r="CC1526" i="64"/>
  <c r="CB1526" i="64"/>
  <c r="CA1526" i="64"/>
  <c r="BZ1526" i="64"/>
  <c r="BY1526" i="64"/>
  <c r="BX1526" i="64"/>
  <c r="BW1526" i="64"/>
  <c r="BV1526" i="64"/>
  <c r="BU1526" i="64"/>
  <c r="BT1526" i="64"/>
  <c r="BS1526" i="64"/>
  <c r="BR1526" i="64"/>
  <c r="BQ1526" i="64"/>
  <c r="BP1526" i="64"/>
  <c r="BO1526" i="64"/>
  <c r="BN1526" i="64"/>
  <c r="BM1526" i="64"/>
  <c r="BL1526" i="64"/>
  <c r="BK1526" i="64"/>
  <c r="BJ1526" i="64"/>
  <c r="BI1526" i="64"/>
  <c r="BH1526" i="64"/>
  <c r="BG1526" i="64"/>
  <c r="BF1526" i="64"/>
  <c r="BE1526" i="64"/>
  <c r="BD1526" i="64"/>
  <c r="BC1526" i="64"/>
  <c r="BB1526" i="64"/>
  <c r="BA1526" i="64"/>
  <c r="AZ1526" i="64"/>
  <c r="AY1526" i="64"/>
  <c r="AX1526" i="64"/>
  <c r="AW1526" i="64"/>
  <c r="AV1526" i="64"/>
  <c r="AU1526" i="64"/>
  <c r="AT1526" i="64"/>
  <c r="AS1526" i="64"/>
  <c r="AR1526" i="64"/>
  <c r="AQ1526" i="64"/>
  <c r="AP1526" i="64"/>
  <c r="AO1526" i="64"/>
  <c r="AN1526" i="64"/>
  <c r="AM1526" i="64"/>
  <c r="AL1526" i="64"/>
  <c r="AK1526" i="64"/>
  <c r="AJ1526" i="64"/>
  <c r="AI1526" i="64"/>
  <c r="AH1526" i="64"/>
  <c r="AG1526" i="64"/>
  <c r="AF1526" i="64"/>
  <c r="AE1526" i="64"/>
  <c r="AD1526" i="64"/>
  <c r="AC1526" i="64"/>
  <c r="AB1526" i="64"/>
  <c r="AA1526" i="64"/>
  <c r="Z1526" i="64"/>
  <c r="Y1526" i="64"/>
  <c r="X1526" i="64"/>
  <c r="W1526" i="64"/>
  <c r="V1526" i="64"/>
  <c r="U1526" i="64"/>
  <c r="T1526" i="64"/>
  <c r="B1526" i="64"/>
  <c r="B1525" i="64"/>
  <c r="CK1524" i="64"/>
  <c r="CJ1524" i="64"/>
  <c r="CI1524" i="64"/>
  <c r="CH1524" i="64"/>
  <c r="CG1524" i="64"/>
  <c r="CF1524" i="64"/>
  <c r="CE1524" i="64"/>
  <c r="CD1524" i="64"/>
  <c r="CC1524" i="64"/>
  <c r="CB1524" i="64"/>
  <c r="CA1524" i="64"/>
  <c r="BZ1524" i="64"/>
  <c r="BY1524" i="64"/>
  <c r="BX1524" i="64"/>
  <c r="BW1524" i="64"/>
  <c r="BV1524" i="64"/>
  <c r="BU1524" i="64"/>
  <c r="BT1524" i="64"/>
  <c r="BS1524" i="64"/>
  <c r="BR1524" i="64"/>
  <c r="BQ1524" i="64"/>
  <c r="BP1524" i="64"/>
  <c r="BO1524" i="64"/>
  <c r="BN1524" i="64"/>
  <c r="BM1524" i="64"/>
  <c r="BL1524" i="64"/>
  <c r="BK1524" i="64"/>
  <c r="BJ1524" i="64"/>
  <c r="BI1524" i="64"/>
  <c r="BH1524" i="64"/>
  <c r="BG1524" i="64"/>
  <c r="BF1524" i="64"/>
  <c r="BE1524" i="64"/>
  <c r="BD1524" i="64"/>
  <c r="BC1524" i="64"/>
  <c r="BB1524" i="64"/>
  <c r="BA1524" i="64"/>
  <c r="AZ1524" i="64"/>
  <c r="AY1524" i="64"/>
  <c r="AX1524" i="64"/>
  <c r="AW1524" i="64"/>
  <c r="AV1524" i="64"/>
  <c r="AU1524" i="64"/>
  <c r="AT1524" i="64"/>
  <c r="AS1524" i="64"/>
  <c r="AR1524" i="64"/>
  <c r="AQ1524" i="64"/>
  <c r="AP1524" i="64"/>
  <c r="AO1524" i="64"/>
  <c r="AN1524" i="64"/>
  <c r="AM1524" i="64"/>
  <c r="AL1524" i="64"/>
  <c r="AK1524" i="64"/>
  <c r="AJ1524" i="64"/>
  <c r="AI1524" i="64"/>
  <c r="AH1524" i="64"/>
  <c r="AG1524" i="64"/>
  <c r="AF1524" i="64"/>
  <c r="AE1524" i="64"/>
  <c r="AD1524" i="64"/>
  <c r="AC1524" i="64"/>
  <c r="AB1524" i="64"/>
  <c r="AA1524" i="64"/>
  <c r="Z1524" i="64"/>
  <c r="Y1524" i="64"/>
  <c r="X1524" i="64"/>
  <c r="W1524" i="64"/>
  <c r="V1524" i="64"/>
  <c r="U1524" i="64"/>
  <c r="T1524" i="64"/>
  <c r="B1524" i="64"/>
  <c r="B1523" i="64"/>
  <c r="B1522" i="64"/>
  <c r="B1521" i="64"/>
  <c r="B1514" i="64" s="1"/>
  <c r="B1520" i="64"/>
  <c r="B1515" i="64" s="1"/>
  <c r="B1513" i="64" s="1"/>
  <c r="G1514" i="64"/>
  <c r="B236" i="64"/>
  <c r="T1180" i="64"/>
  <c r="U1180" i="64"/>
  <c r="V1180" i="64"/>
  <c r="W1180" i="64"/>
  <c r="X1180" i="64"/>
  <c r="Y1180" i="64"/>
  <c r="Z1180" i="64"/>
  <c r="AA1180" i="64"/>
  <c r="AB1180" i="64"/>
  <c r="AC1180" i="64"/>
  <c r="AD1180" i="64"/>
  <c r="AE1180" i="64"/>
  <c r="AF1180" i="64"/>
  <c r="AG1180" i="64"/>
  <c r="AH1180" i="64"/>
  <c r="AI1180" i="64"/>
  <c r="AJ1180" i="64"/>
  <c r="AK1180" i="64"/>
  <c r="AL1180" i="64"/>
  <c r="AM1180" i="64"/>
  <c r="AN1180" i="64"/>
  <c r="AO1180" i="64"/>
  <c r="AP1180" i="64"/>
  <c r="AQ1180" i="64"/>
  <c r="AR1180" i="64"/>
  <c r="AS1180" i="64"/>
  <c r="AT1180" i="64"/>
  <c r="AU1180" i="64"/>
  <c r="AV1180" i="64"/>
  <c r="AW1180" i="64"/>
  <c r="AX1180" i="64"/>
  <c r="AY1180" i="64"/>
  <c r="AZ1180" i="64"/>
  <c r="BA1180" i="64"/>
  <c r="BB1180" i="64"/>
  <c r="BC1180" i="64"/>
  <c r="BD1180" i="64"/>
  <c r="BE1180" i="64"/>
  <c r="BF1180" i="64"/>
  <c r="BG1180" i="64"/>
  <c r="BH1180" i="64"/>
  <c r="BI1180" i="64"/>
  <c r="BJ1180" i="64"/>
  <c r="BK1180" i="64"/>
  <c r="BL1180" i="64"/>
  <c r="BM1180" i="64"/>
  <c r="BN1180" i="64"/>
  <c r="BO1180" i="64"/>
  <c r="BP1180" i="64"/>
  <c r="BQ1180" i="64"/>
  <c r="BR1180" i="64"/>
  <c r="BS1180" i="64"/>
  <c r="BT1180" i="64"/>
  <c r="BU1180" i="64"/>
  <c r="BV1180" i="64"/>
  <c r="BW1180" i="64"/>
  <c r="BX1180" i="64"/>
  <c r="BY1180" i="64"/>
  <c r="BZ1180" i="64"/>
  <c r="CA1180" i="64"/>
  <c r="CB1180" i="64"/>
  <c r="CC1180" i="64"/>
  <c r="CD1180" i="64"/>
  <c r="CE1180" i="64"/>
  <c r="CF1180" i="64"/>
  <c r="CG1180" i="64"/>
  <c r="CH1180" i="64"/>
  <c r="CI1180" i="64"/>
  <c r="CJ1180" i="64"/>
  <c r="CK1180" i="64"/>
  <c r="B1181" i="64"/>
  <c r="B1182" i="64"/>
  <c r="B1183" i="64"/>
  <c r="B1184" i="64"/>
  <c r="B1185" i="64"/>
  <c r="B1180" i="64"/>
  <c r="B1178" i="64"/>
  <c r="B1176" i="64" s="1"/>
  <c r="U1164" i="64"/>
  <c r="U1165" i="64" s="1"/>
  <c r="U1181" i="64" s="1"/>
  <c r="V1164" i="64"/>
  <c r="V1165" i="64" s="1"/>
  <c r="V1181" i="64" s="1"/>
  <c r="W1164" i="64"/>
  <c r="W1165" i="64" s="1"/>
  <c r="W1181" i="64" s="1"/>
  <c r="X1164" i="64"/>
  <c r="X1165" i="64" s="1"/>
  <c r="X1181" i="64" s="1"/>
  <c r="Y1164" i="64"/>
  <c r="Y1165" i="64" s="1"/>
  <c r="Y1181" i="64" s="1"/>
  <c r="Z1164" i="64"/>
  <c r="Z1165" i="64" s="1"/>
  <c r="Z1181" i="64" s="1"/>
  <c r="AA1164" i="64"/>
  <c r="AA1165" i="64" s="1"/>
  <c r="AA1181" i="64" s="1"/>
  <c r="AB1164" i="64"/>
  <c r="AB1165" i="64" s="1"/>
  <c r="AB1181" i="64" s="1"/>
  <c r="AC1164" i="64"/>
  <c r="AC1165" i="64" s="1"/>
  <c r="AC1181" i="64" s="1"/>
  <c r="AD1164" i="64"/>
  <c r="AD1165" i="64" s="1"/>
  <c r="AD1181" i="64" s="1"/>
  <c r="AE1164" i="64"/>
  <c r="AE1165" i="64" s="1"/>
  <c r="AE1181" i="64" s="1"/>
  <c r="AF1164" i="64"/>
  <c r="AF1165" i="64" s="1"/>
  <c r="AF1181" i="64" s="1"/>
  <c r="AG1164" i="64"/>
  <c r="AG1165" i="64" s="1"/>
  <c r="AG1181" i="64" s="1"/>
  <c r="AH1164" i="64"/>
  <c r="AH1165" i="64" s="1"/>
  <c r="AH1181" i="64" s="1"/>
  <c r="AI1164" i="64"/>
  <c r="AI1165" i="64" s="1"/>
  <c r="AI1181" i="64" s="1"/>
  <c r="AJ1164" i="64"/>
  <c r="AJ1165" i="64" s="1"/>
  <c r="AJ1181" i="64" s="1"/>
  <c r="AK1164" i="64"/>
  <c r="AK1165" i="64" s="1"/>
  <c r="AK1181" i="64" s="1"/>
  <c r="AL1164" i="64"/>
  <c r="AL1165" i="64" s="1"/>
  <c r="AL1181" i="64" s="1"/>
  <c r="AM1164" i="64"/>
  <c r="AM1165" i="64" s="1"/>
  <c r="AM1181" i="64" s="1"/>
  <c r="AN1164" i="64"/>
  <c r="AN1165" i="64" s="1"/>
  <c r="AN1181" i="64" s="1"/>
  <c r="AO1164" i="64"/>
  <c r="AO1165" i="64" s="1"/>
  <c r="AO1181" i="64" s="1"/>
  <c r="AP1164" i="64"/>
  <c r="AP1165" i="64" s="1"/>
  <c r="AP1181" i="64" s="1"/>
  <c r="AQ1164" i="64"/>
  <c r="AQ1165" i="64" s="1"/>
  <c r="AQ1181" i="64" s="1"/>
  <c r="AR1164" i="64"/>
  <c r="AR1165" i="64" s="1"/>
  <c r="AR1181" i="64" s="1"/>
  <c r="AS1164" i="64"/>
  <c r="AS1165" i="64" s="1"/>
  <c r="AS1181" i="64" s="1"/>
  <c r="AT1164" i="64"/>
  <c r="AT1165" i="64" s="1"/>
  <c r="AT1181" i="64" s="1"/>
  <c r="AU1164" i="64"/>
  <c r="AU1165" i="64" s="1"/>
  <c r="AU1181" i="64" s="1"/>
  <c r="AV1164" i="64"/>
  <c r="AV1165" i="64" s="1"/>
  <c r="AV1181" i="64" s="1"/>
  <c r="AW1164" i="64"/>
  <c r="AW1165" i="64" s="1"/>
  <c r="AW1181" i="64" s="1"/>
  <c r="AX1164" i="64"/>
  <c r="AX1165" i="64" s="1"/>
  <c r="AX1181" i="64" s="1"/>
  <c r="AY1164" i="64"/>
  <c r="AY1165" i="64" s="1"/>
  <c r="AY1181" i="64" s="1"/>
  <c r="AZ1164" i="64"/>
  <c r="AZ1165" i="64" s="1"/>
  <c r="AZ1181" i="64" s="1"/>
  <c r="BA1164" i="64"/>
  <c r="BA1165" i="64" s="1"/>
  <c r="BA1181" i="64" s="1"/>
  <c r="BB1164" i="64"/>
  <c r="BB1165" i="64" s="1"/>
  <c r="BB1181" i="64" s="1"/>
  <c r="BC1164" i="64"/>
  <c r="BC1165" i="64" s="1"/>
  <c r="BC1181" i="64" s="1"/>
  <c r="BD1164" i="64"/>
  <c r="BD1165" i="64" s="1"/>
  <c r="BD1181" i="64" s="1"/>
  <c r="BE1164" i="64"/>
  <c r="BE1165" i="64" s="1"/>
  <c r="BE1181" i="64" s="1"/>
  <c r="BF1164" i="64"/>
  <c r="BF1165" i="64" s="1"/>
  <c r="BF1181" i="64" s="1"/>
  <c r="BG1164" i="64"/>
  <c r="BG1165" i="64" s="1"/>
  <c r="BG1181" i="64" s="1"/>
  <c r="BH1164" i="64"/>
  <c r="BH1165" i="64" s="1"/>
  <c r="BH1181" i="64" s="1"/>
  <c r="BI1164" i="64"/>
  <c r="BI1165" i="64" s="1"/>
  <c r="BI1181" i="64" s="1"/>
  <c r="BJ1164" i="64"/>
  <c r="BJ1165" i="64" s="1"/>
  <c r="BJ1181" i="64" s="1"/>
  <c r="BK1164" i="64"/>
  <c r="BK1165" i="64" s="1"/>
  <c r="BK1181" i="64" s="1"/>
  <c r="BL1164" i="64"/>
  <c r="BL1165" i="64" s="1"/>
  <c r="BL1181" i="64" s="1"/>
  <c r="BM1164" i="64"/>
  <c r="BM1165" i="64" s="1"/>
  <c r="BM1181" i="64" s="1"/>
  <c r="BN1164" i="64"/>
  <c r="BN1165" i="64" s="1"/>
  <c r="BN1181" i="64" s="1"/>
  <c r="BO1164" i="64"/>
  <c r="BO1165" i="64" s="1"/>
  <c r="BO1181" i="64" s="1"/>
  <c r="BP1164" i="64"/>
  <c r="BP1165" i="64" s="1"/>
  <c r="BP1181" i="64" s="1"/>
  <c r="BQ1164" i="64"/>
  <c r="BQ1165" i="64" s="1"/>
  <c r="BQ1181" i="64" s="1"/>
  <c r="BR1164" i="64"/>
  <c r="BR1165" i="64" s="1"/>
  <c r="BR1181" i="64" s="1"/>
  <c r="BS1164" i="64"/>
  <c r="BS1165" i="64" s="1"/>
  <c r="BS1181" i="64" s="1"/>
  <c r="BT1164" i="64"/>
  <c r="BT1165" i="64" s="1"/>
  <c r="BT1181" i="64" s="1"/>
  <c r="BU1164" i="64"/>
  <c r="BU1165" i="64" s="1"/>
  <c r="BU1181" i="64" s="1"/>
  <c r="BV1164" i="64"/>
  <c r="BV1165" i="64" s="1"/>
  <c r="BV1181" i="64" s="1"/>
  <c r="BW1164" i="64"/>
  <c r="BW1165" i="64" s="1"/>
  <c r="BW1181" i="64" s="1"/>
  <c r="BX1164" i="64"/>
  <c r="BX1165" i="64" s="1"/>
  <c r="BX1181" i="64" s="1"/>
  <c r="BY1164" i="64"/>
  <c r="BY1165" i="64" s="1"/>
  <c r="BY1181" i="64" s="1"/>
  <c r="BZ1164" i="64"/>
  <c r="BZ1165" i="64" s="1"/>
  <c r="BZ1181" i="64" s="1"/>
  <c r="CA1164" i="64"/>
  <c r="CA1165" i="64" s="1"/>
  <c r="CA1181" i="64" s="1"/>
  <c r="CB1164" i="64"/>
  <c r="CB1165" i="64" s="1"/>
  <c r="CB1181" i="64" s="1"/>
  <c r="CC1164" i="64"/>
  <c r="CC1165" i="64" s="1"/>
  <c r="CC1181" i="64" s="1"/>
  <c r="CD1164" i="64"/>
  <c r="CD1165" i="64" s="1"/>
  <c r="CD1181" i="64" s="1"/>
  <c r="CE1164" i="64"/>
  <c r="CE1165" i="64" s="1"/>
  <c r="CE1181" i="64" s="1"/>
  <c r="CF1164" i="64"/>
  <c r="CF1165" i="64" s="1"/>
  <c r="CF1181" i="64" s="1"/>
  <c r="CG1164" i="64"/>
  <c r="CG1165" i="64" s="1"/>
  <c r="CG1181" i="64" s="1"/>
  <c r="CH1164" i="64"/>
  <c r="CH1165" i="64" s="1"/>
  <c r="CH1181" i="64" s="1"/>
  <c r="CI1164" i="64"/>
  <c r="CI1165" i="64" s="1"/>
  <c r="CI1181" i="64" s="1"/>
  <c r="CJ1164" i="64"/>
  <c r="CJ1165" i="64" s="1"/>
  <c r="CJ1181" i="64" s="1"/>
  <c r="CK1164" i="64"/>
  <c r="CK1165" i="64" s="1"/>
  <c r="CK1181" i="64" s="1"/>
  <c r="T1164" i="64"/>
  <c r="T1165" i="64" s="1"/>
  <c r="T1181" i="64" s="1"/>
  <c r="B1179" i="64"/>
  <c r="CK378" i="64"/>
  <c r="CJ378" i="64"/>
  <c r="CI378" i="64"/>
  <c r="CH378" i="64"/>
  <c r="CG378" i="64"/>
  <c r="CF378" i="64"/>
  <c r="CE378" i="64"/>
  <c r="CD378" i="64"/>
  <c r="CC378" i="64"/>
  <c r="CB378" i="64"/>
  <c r="CA378" i="64"/>
  <c r="BZ378" i="64"/>
  <c r="BY378" i="64"/>
  <c r="BX378" i="64"/>
  <c r="BW378" i="64"/>
  <c r="BV378" i="64"/>
  <c r="BU378" i="64"/>
  <c r="BT378" i="64"/>
  <c r="BS378" i="64"/>
  <c r="BR378" i="64"/>
  <c r="BQ378" i="64"/>
  <c r="BP378" i="64"/>
  <c r="BO378" i="64"/>
  <c r="BN378" i="64"/>
  <c r="BM378" i="64"/>
  <c r="BL378" i="64"/>
  <c r="BK378" i="64"/>
  <c r="BJ378" i="64"/>
  <c r="BI378" i="64"/>
  <c r="BH378" i="64"/>
  <c r="BG378" i="64"/>
  <c r="BF378" i="64"/>
  <c r="BE378" i="64"/>
  <c r="BD378" i="64"/>
  <c r="BC378" i="64"/>
  <c r="BB378" i="64"/>
  <c r="BA378" i="64"/>
  <c r="AZ378" i="64"/>
  <c r="AY378" i="64"/>
  <c r="AX378" i="64"/>
  <c r="AW378" i="64"/>
  <c r="AV378" i="64"/>
  <c r="AU378" i="64"/>
  <c r="AT378" i="64"/>
  <c r="AS378" i="64"/>
  <c r="AR378" i="64"/>
  <c r="AQ378" i="64"/>
  <c r="AP378" i="64"/>
  <c r="AO378" i="64"/>
  <c r="AN378" i="64"/>
  <c r="AM378" i="64"/>
  <c r="AL378" i="64"/>
  <c r="AK378" i="64"/>
  <c r="AJ378" i="64"/>
  <c r="AI378" i="64"/>
  <c r="AH378" i="64"/>
  <c r="AG378" i="64"/>
  <c r="AF378" i="64"/>
  <c r="AE378" i="64"/>
  <c r="AD378" i="64"/>
  <c r="AC378" i="64"/>
  <c r="AB378" i="64"/>
  <c r="AA378" i="64"/>
  <c r="Z378" i="64"/>
  <c r="Y378" i="64"/>
  <c r="X378" i="64"/>
  <c r="W378" i="64"/>
  <c r="V378" i="64"/>
  <c r="U378" i="64"/>
  <c r="T378" i="64"/>
  <c r="B376" i="64"/>
  <c r="B375" i="64"/>
  <c r="B374" i="64"/>
  <c r="G374" i="64"/>
  <c r="G373" i="64"/>
  <c r="G372" i="64"/>
  <c r="B371" i="64"/>
  <c r="G371" i="64"/>
  <c r="G370" i="64"/>
  <c r="G369" i="64"/>
  <c r="G356" i="64"/>
  <c r="L355" i="64"/>
  <c r="M355" i="64" s="1"/>
  <c r="N355" i="64" s="1"/>
  <c r="O355" i="64" s="1"/>
  <c r="P355" i="64" s="1"/>
  <c r="CK360" i="64"/>
  <c r="CJ360" i="64"/>
  <c r="CI360" i="64"/>
  <c r="CH360" i="64"/>
  <c r="CG360" i="64"/>
  <c r="CF360" i="64"/>
  <c r="CE360" i="64"/>
  <c r="CD360" i="64"/>
  <c r="CC360" i="64"/>
  <c r="CB360" i="64"/>
  <c r="CA360" i="64"/>
  <c r="BZ360" i="64"/>
  <c r="BY360" i="64"/>
  <c r="BX360" i="64"/>
  <c r="BW360" i="64"/>
  <c r="BV360" i="64"/>
  <c r="BU360" i="64"/>
  <c r="BT360" i="64"/>
  <c r="BS360" i="64"/>
  <c r="BR360" i="64"/>
  <c r="BQ360" i="64"/>
  <c r="BP360" i="64"/>
  <c r="BO360" i="64"/>
  <c r="BN360" i="64"/>
  <c r="BM360" i="64"/>
  <c r="BL360" i="64"/>
  <c r="BK360" i="64"/>
  <c r="BJ360" i="64"/>
  <c r="BI360" i="64"/>
  <c r="BH360" i="64"/>
  <c r="BG360" i="64"/>
  <c r="BF360" i="64"/>
  <c r="BE360" i="64"/>
  <c r="BD360" i="64"/>
  <c r="BC360" i="64"/>
  <c r="BB360" i="64"/>
  <c r="BA360" i="64"/>
  <c r="AZ360" i="64"/>
  <c r="AY360" i="64"/>
  <c r="AX360" i="64"/>
  <c r="AW360" i="64"/>
  <c r="AV360" i="64"/>
  <c r="AU360" i="64"/>
  <c r="AT360" i="64"/>
  <c r="AS360" i="64"/>
  <c r="AR360" i="64"/>
  <c r="AQ360" i="64"/>
  <c r="AP360" i="64"/>
  <c r="AO360" i="64"/>
  <c r="AN360" i="64"/>
  <c r="AM360" i="64"/>
  <c r="AL360" i="64"/>
  <c r="AK360" i="64"/>
  <c r="AJ360" i="64"/>
  <c r="AI360" i="64"/>
  <c r="AH360" i="64"/>
  <c r="AG360" i="64"/>
  <c r="AF360" i="64"/>
  <c r="AE360" i="64"/>
  <c r="AD360" i="64"/>
  <c r="AC360" i="64"/>
  <c r="AB360" i="64"/>
  <c r="AA360" i="64"/>
  <c r="Z360" i="64"/>
  <c r="Y360" i="64"/>
  <c r="X360" i="64"/>
  <c r="W360" i="64"/>
  <c r="V360" i="64"/>
  <c r="U360" i="64"/>
  <c r="T360" i="64"/>
  <c r="B358" i="64"/>
  <c r="B357" i="64"/>
  <c r="B355" i="64"/>
  <c r="G355" i="64"/>
  <c r="G337" i="64"/>
  <c r="G338" i="64"/>
  <c r="G339" i="64"/>
  <c r="G340" i="64"/>
  <c r="G341" i="64"/>
  <c r="B342" i="64"/>
  <c r="B339" i="64"/>
  <c r="CK346" i="64"/>
  <c r="CJ346" i="64"/>
  <c r="CI346" i="64"/>
  <c r="CH346" i="64"/>
  <c r="CG346" i="64"/>
  <c r="CF346" i="64"/>
  <c r="CE346" i="64"/>
  <c r="CD346" i="64"/>
  <c r="CC346" i="64"/>
  <c r="CB346" i="64"/>
  <c r="CA346" i="64"/>
  <c r="BZ346" i="64"/>
  <c r="BY346" i="64"/>
  <c r="BX346" i="64"/>
  <c r="BW346" i="64"/>
  <c r="BV346" i="64"/>
  <c r="BU346" i="64"/>
  <c r="BT346" i="64"/>
  <c r="BS346" i="64"/>
  <c r="BR346" i="64"/>
  <c r="BQ346" i="64"/>
  <c r="BP346" i="64"/>
  <c r="BO346" i="64"/>
  <c r="BN346" i="64"/>
  <c r="BM346" i="64"/>
  <c r="BL346" i="64"/>
  <c r="BK346" i="64"/>
  <c r="BJ346" i="64"/>
  <c r="BI346" i="64"/>
  <c r="BH346" i="64"/>
  <c r="BG346" i="64"/>
  <c r="BF346" i="64"/>
  <c r="BE346" i="64"/>
  <c r="BD346" i="64"/>
  <c r="BC346" i="64"/>
  <c r="BB346" i="64"/>
  <c r="BA346" i="64"/>
  <c r="AZ346" i="64"/>
  <c r="AY346" i="64"/>
  <c r="AX346" i="64"/>
  <c r="AW346" i="64"/>
  <c r="AV346" i="64"/>
  <c r="AU346" i="64"/>
  <c r="AT346" i="64"/>
  <c r="AS346" i="64"/>
  <c r="AR346" i="64"/>
  <c r="AQ346" i="64"/>
  <c r="AP346" i="64"/>
  <c r="AO346" i="64"/>
  <c r="AN346" i="64"/>
  <c r="AM346" i="64"/>
  <c r="AL346" i="64"/>
  <c r="AK346" i="64"/>
  <c r="AJ346" i="64"/>
  <c r="AI346" i="64"/>
  <c r="AH346" i="64"/>
  <c r="AG346" i="64"/>
  <c r="AF346" i="64"/>
  <c r="AE346" i="64"/>
  <c r="AD346" i="64"/>
  <c r="AC346" i="64"/>
  <c r="AB346" i="64"/>
  <c r="AA346" i="64"/>
  <c r="Z346" i="64"/>
  <c r="Y346" i="64"/>
  <c r="X346" i="64"/>
  <c r="W346" i="64"/>
  <c r="V346" i="64"/>
  <c r="U346" i="64"/>
  <c r="T346" i="64"/>
  <c r="B344" i="64"/>
  <c r="B343" i="64"/>
  <c r="G342" i="64"/>
  <c r="B1151" i="64"/>
  <c r="B1150" i="64"/>
  <c r="B1149" i="64"/>
  <c r="CK1148" i="64"/>
  <c r="CJ1148" i="64"/>
  <c r="CI1148" i="64"/>
  <c r="CH1148" i="64"/>
  <c r="CG1148" i="64"/>
  <c r="CF1148" i="64"/>
  <c r="CE1148" i="64"/>
  <c r="CD1148" i="64"/>
  <c r="CC1148" i="64"/>
  <c r="CB1148" i="64"/>
  <c r="CA1148" i="64"/>
  <c r="BZ1148" i="64"/>
  <c r="BY1148" i="64"/>
  <c r="BX1148" i="64"/>
  <c r="BW1148" i="64"/>
  <c r="BV1148" i="64"/>
  <c r="BU1148" i="64"/>
  <c r="BT1148" i="64"/>
  <c r="BS1148" i="64"/>
  <c r="BR1148" i="64"/>
  <c r="BQ1148" i="64"/>
  <c r="BP1148" i="64"/>
  <c r="BO1148" i="64"/>
  <c r="BN1148" i="64"/>
  <c r="BM1148" i="64"/>
  <c r="BL1148" i="64"/>
  <c r="BK1148" i="64"/>
  <c r="BJ1148" i="64"/>
  <c r="BI1148" i="64"/>
  <c r="BH1148" i="64"/>
  <c r="BG1148" i="64"/>
  <c r="BF1148" i="64"/>
  <c r="BE1148" i="64"/>
  <c r="BD1148" i="64"/>
  <c r="BC1148" i="64"/>
  <c r="BB1148" i="64"/>
  <c r="BA1148" i="64"/>
  <c r="AZ1148" i="64"/>
  <c r="AY1148" i="64"/>
  <c r="AX1148" i="64"/>
  <c r="AW1148" i="64"/>
  <c r="AV1148" i="64"/>
  <c r="AU1148" i="64"/>
  <c r="AT1148" i="64"/>
  <c r="AS1148" i="64"/>
  <c r="AR1148" i="64"/>
  <c r="AQ1148" i="64"/>
  <c r="AP1148" i="64"/>
  <c r="AO1148" i="64"/>
  <c r="AN1148" i="64"/>
  <c r="AM1148" i="64"/>
  <c r="AL1148" i="64"/>
  <c r="AK1148" i="64"/>
  <c r="AJ1148" i="64"/>
  <c r="AI1148" i="64"/>
  <c r="AH1148" i="64"/>
  <c r="AG1148" i="64"/>
  <c r="AF1148" i="64"/>
  <c r="AE1148" i="64"/>
  <c r="AD1148" i="64"/>
  <c r="AC1148" i="64"/>
  <c r="AB1148" i="64"/>
  <c r="AA1148" i="64"/>
  <c r="Z1148" i="64"/>
  <c r="Y1148" i="64"/>
  <c r="X1148" i="64"/>
  <c r="W1148" i="64"/>
  <c r="V1148" i="64"/>
  <c r="U1148" i="64"/>
  <c r="T1148" i="64"/>
  <c r="B1148" i="64"/>
  <c r="B1140" i="64" s="1"/>
  <c r="CK1146" i="64"/>
  <c r="CJ1146" i="64"/>
  <c r="CI1146" i="64"/>
  <c r="CH1146" i="64"/>
  <c r="CG1146" i="64"/>
  <c r="CF1146" i="64"/>
  <c r="CE1146" i="64"/>
  <c r="CD1146" i="64"/>
  <c r="CC1146" i="64"/>
  <c r="CB1146" i="64"/>
  <c r="CA1146" i="64"/>
  <c r="BZ1146" i="64"/>
  <c r="BY1146" i="64"/>
  <c r="BX1146" i="64"/>
  <c r="BW1146" i="64"/>
  <c r="BV1146" i="64"/>
  <c r="BU1146" i="64"/>
  <c r="BT1146" i="64"/>
  <c r="BS1146" i="64"/>
  <c r="BR1146" i="64"/>
  <c r="BQ1146" i="64"/>
  <c r="BP1146" i="64"/>
  <c r="BO1146" i="64"/>
  <c r="BN1146" i="64"/>
  <c r="BM1146" i="64"/>
  <c r="BL1146" i="64"/>
  <c r="BK1146" i="64"/>
  <c r="BJ1146" i="64"/>
  <c r="BI1146" i="64"/>
  <c r="BH1146" i="64"/>
  <c r="BG1146" i="64"/>
  <c r="BF1146" i="64"/>
  <c r="BE1146" i="64"/>
  <c r="BD1146" i="64"/>
  <c r="BC1146" i="64"/>
  <c r="BB1146" i="64"/>
  <c r="BA1146" i="64"/>
  <c r="AZ1146" i="64"/>
  <c r="AY1146" i="64"/>
  <c r="AX1146" i="64"/>
  <c r="AW1146" i="64"/>
  <c r="AV1146" i="64"/>
  <c r="AU1146" i="64"/>
  <c r="AT1146" i="64"/>
  <c r="AS1146" i="64"/>
  <c r="AR1146" i="64"/>
  <c r="AQ1146" i="64"/>
  <c r="AP1146" i="64"/>
  <c r="AO1146" i="64"/>
  <c r="AN1146" i="64"/>
  <c r="AM1146" i="64"/>
  <c r="AL1146" i="64"/>
  <c r="AK1146" i="64"/>
  <c r="AJ1146" i="64"/>
  <c r="AI1146" i="64"/>
  <c r="AH1146" i="64"/>
  <c r="AG1146" i="64"/>
  <c r="AF1146" i="64"/>
  <c r="AE1146" i="64"/>
  <c r="AD1146" i="64"/>
  <c r="AC1146" i="64"/>
  <c r="AB1146" i="64"/>
  <c r="AA1146" i="64"/>
  <c r="Z1146" i="64"/>
  <c r="Y1146" i="64"/>
  <c r="X1146" i="64"/>
  <c r="W1146" i="64"/>
  <c r="V1146" i="64"/>
  <c r="U1146" i="64"/>
  <c r="T1146" i="64"/>
  <c r="B1145" i="64"/>
  <c r="B1132" i="64" s="1"/>
  <c r="B1144" i="64"/>
  <c r="B1138" i="64" s="1"/>
  <c r="G1133" i="64"/>
  <c r="B1004" i="64"/>
  <c r="B1026" i="64"/>
  <c r="B1053" i="64"/>
  <c r="B1075" i="64"/>
  <c r="B1113" i="64"/>
  <c r="B981" i="64"/>
  <c r="B759" i="64"/>
  <c r="B667" i="64"/>
  <c r="B663" i="64" s="1"/>
  <c r="B690" i="64"/>
  <c r="B686" i="64" s="1"/>
  <c r="B733" i="64" s="1"/>
  <c r="B588" i="64"/>
  <c r="BF1788" i="64" a="1"/>
  <c r="AI1788" i="64" a="1"/>
  <c r="BK1788" i="64" a="1"/>
  <c r="BD1788" i="64" a="1"/>
  <c r="AE1788" i="64" a="1"/>
  <c r="AL1788" i="64" a="1"/>
  <c r="V1788" i="64" a="1"/>
  <c r="BA1788" i="64" a="1"/>
  <c r="AO1788" i="64" a="1"/>
  <c r="AC1788" i="64" a="1"/>
  <c r="BE1788" i="64" a="1"/>
  <c r="CH1788" i="64" a="1"/>
  <c r="Y1788" i="64" a="1"/>
  <c r="BN1788" i="64" a="1"/>
  <c r="CG1788" i="64" a="1"/>
  <c r="BL1788" i="64" a="1"/>
  <c r="AV1788" i="64" a="1"/>
  <c r="BH1788" i="64" a="1"/>
  <c r="BI1788" i="64" a="1"/>
  <c r="CB1788" i="64" a="1"/>
  <c r="BV1788" i="64" a="1"/>
  <c r="BR1788" i="64" a="1"/>
  <c r="U1788" i="64" a="1"/>
  <c r="CF1788" i="64" a="1"/>
  <c r="AP1788" i="64" a="1"/>
  <c r="CD1788" i="64" a="1"/>
  <c r="BB1788" i="64" a="1"/>
  <c r="AR1788" i="64" a="1"/>
  <c r="BS1788" i="64" a="1"/>
  <c r="AG1788" i="64" a="1"/>
  <c r="X1788" i="64" a="1"/>
  <c r="BY1788" i="64" a="1"/>
  <c r="AN1788" i="64" a="1"/>
  <c r="AS1788" i="64" a="1"/>
  <c r="BX1788" i="64" a="1"/>
  <c r="BU1788" i="64" a="1"/>
  <c r="AT1788" i="64" a="1"/>
  <c r="AX1788" i="64" a="1"/>
  <c r="CK1788" i="64" a="1"/>
  <c r="AU1788" i="64" a="1"/>
  <c r="W1788" i="64" a="1"/>
  <c r="CE1788" i="64" a="1"/>
  <c r="BT1788" i="64" a="1"/>
  <c r="BP1788" i="64" a="1"/>
  <c r="BW1788" i="64" a="1"/>
  <c r="BQ1788" i="64" a="1"/>
  <c r="AQ1788" i="64" a="1"/>
  <c r="Z1788" i="64" a="1"/>
  <c r="T1788" i="64" a="1"/>
  <c r="AW1788" i="64" a="1"/>
  <c r="AZ1788" i="64" a="1"/>
  <c r="BO1788" i="64" a="1"/>
  <c r="AA1788" i="64" a="1"/>
  <c r="BJ1788" i="64" a="1"/>
  <c r="AD1788" i="64" a="1"/>
  <c r="AB1788" i="64" a="1"/>
  <c r="AK1788" i="64" a="1"/>
  <c r="AM1788" i="64" a="1"/>
  <c r="BG1788" i="64" a="1"/>
  <c r="BM1788" i="64" a="1"/>
  <c r="CJ1788" i="64" a="1"/>
  <c r="BC1788" i="64" a="1"/>
  <c r="AH1788" i="64" a="1"/>
  <c r="AF1788" i="64" a="1"/>
  <c r="CC1788" i="64" a="1"/>
  <c r="CI1788" i="64" a="1"/>
  <c r="AY1788" i="64" a="1"/>
  <c r="AJ1788" i="64" a="1"/>
  <c r="CA1788" i="64" a="1"/>
  <c r="BZ1788" i="64" a="1"/>
  <c r="B1794" i="64" l="1"/>
  <c r="B1787" i="64" s="1"/>
  <c r="B1800" i="64"/>
  <c r="AC1788" i="64"/>
  <c r="AS1788" i="64"/>
  <c r="BI1788" i="64"/>
  <c r="BY1788" i="64"/>
  <c r="AD1788" i="64"/>
  <c r="AT1788" i="64"/>
  <c r="BJ1788" i="64"/>
  <c r="BZ1788" i="64"/>
  <c r="BX1788" i="64"/>
  <c r="AE1788" i="64"/>
  <c r="AU1788" i="64"/>
  <c r="BK1788" i="64"/>
  <c r="CA1788" i="64"/>
  <c r="AF1788" i="64"/>
  <c r="AV1788" i="64"/>
  <c r="BL1788" i="64"/>
  <c r="CB1788" i="64"/>
  <c r="AG1788" i="64"/>
  <c r="AW1788" i="64"/>
  <c r="BM1788" i="64"/>
  <c r="CC1788" i="64"/>
  <c r="AH1788" i="64"/>
  <c r="AX1788" i="64"/>
  <c r="BN1788" i="64"/>
  <c r="CD1788" i="64"/>
  <c r="AI1788" i="64"/>
  <c r="AY1788" i="64"/>
  <c r="BO1788" i="64"/>
  <c r="CE1788" i="64"/>
  <c r="T1788" i="64"/>
  <c r="AJ1788" i="64"/>
  <c r="AZ1788" i="64"/>
  <c r="BP1788" i="64"/>
  <c r="CF1788" i="64"/>
  <c r="AR1788" i="64"/>
  <c r="U1788" i="64"/>
  <c r="AK1788" i="64"/>
  <c r="BA1788" i="64"/>
  <c r="BQ1788" i="64"/>
  <c r="CG1788" i="64"/>
  <c r="V1788" i="64"/>
  <c r="AL1788" i="64"/>
  <c r="BB1788" i="64"/>
  <c r="BR1788" i="64"/>
  <c r="CH1788" i="64"/>
  <c r="W1788" i="64"/>
  <c r="AM1788" i="64"/>
  <c r="BC1788" i="64"/>
  <c r="BS1788" i="64"/>
  <c r="CI1788" i="64"/>
  <c r="X1788" i="64"/>
  <c r="AN1788" i="64"/>
  <c r="BD1788" i="64"/>
  <c r="BT1788" i="64"/>
  <c r="CJ1788" i="64"/>
  <c r="BH1788" i="64"/>
  <c r="Y1788" i="64"/>
  <c r="AO1788" i="64"/>
  <c r="BE1788" i="64"/>
  <c r="BU1788" i="64"/>
  <c r="CK1788" i="64"/>
  <c r="Z1788" i="64"/>
  <c r="AP1788" i="64"/>
  <c r="BF1788" i="64"/>
  <c r="BV1788" i="64"/>
  <c r="AB1788" i="64"/>
  <c r="AA1788" i="64"/>
  <c r="AQ1788" i="64"/>
  <c r="BG1788" i="64"/>
  <c r="BW1788" i="64"/>
  <c r="AC1807" i="64"/>
  <c r="AS1807" i="64"/>
  <c r="BI1807" i="64"/>
  <c r="BY1807" i="64"/>
  <c r="AD1807" i="64"/>
  <c r="AT1807" i="64"/>
  <c r="BJ1807" i="64"/>
  <c r="BZ1807" i="64"/>
  <c r="BX1807" i="64"/>
  <c r="AE1807" i="64"/>
  <c r="AU1807" i="64"/>
  <c r="BK1807" i="64"/>
  <c r="CA1807" i="64"/>
  <c r="AF1807" i="64"/>
  <c r="AV1807" i="64"/>
  <c r="BL1807" i="64"/>
  <c r="CB1807" i="64"/>
  <c r="AG1807" i="64"/>
  <c r="AW1807" i="64"/>
  <c r="BM1807" i="64"/>
  <c r="CC1807" i="64"/>
  <c r="AH1807" i="64"/>
  <c r="AX1807" i="64"/>
  <c r="BN1807" i="64"/>
  <c r="CD1807" i="64"/>
  <c r="AI1807" i="64"/>
  <c r="AY1807" i="64"/>
  <c r="BO1807" i="64"/>
  <c r="CE1807" i="64"/>
  <c r="T1807" i="64"/>
  <c r="AJ1807" i="64"/>
  <c r="AZ1807" i="64"/>
  <c r="BP1807" i="64"/>
  <c r="CF1807" i="64"/>
  <c r="AR1807" i="64"/>
  <c r="U1807" i="64"/>
  <c r="AK1807" i="64"/>
  <c r="BA1807" i="64"/>
  <c r="BQ1807" i="64"/>
  <c r="CG1807" i="64"/>
  <c r="V1807" i="64"/>
  <c r="AL1807" i="64"/>
  <c r="BB1807" i="64"/>
  <c r="BR1807" i="64"/>
  <c r="CH1807" i="64"/>
  <c r="W1807" i="64"/>
  <c r="AM1807" i="64"/>
  <c r="BC1807" i="64"/>
  <c r="BS1807" i="64"/>
  <c r="CI1807" i="64"/>
  <c r="X1807" i="64"/>
  <c r="AN1807" i="64"/>
  <c r="BD1807" i="64"/>
  <c r="BT1807" i="64"/>
  <c r="CJ1807" i="64"/>
  <c r="BH1807" i="64"/>
  <c r="Y1807" i="64"/>
  <c r="AO1807" i="64"/>
  <c r="BE1807" i="64"/>
  <c r="BU1807" i="64"/>
  <c r="CK1807" i="64"/>
  <c r="Z1807" i="64"/>
  <c r="AP1807" i="64"/>
  <c r="BF1807" i="64"/>
  <c r="BV1807" i="64"/>
  <c r="AB1807" i="64"/>
  <c r="AA1807" i="64"/>
  <c r="AQ1807" i="64"/>
  <c r="BG1807" i="64"/>
  <c r="BW1807" i="64"/>
  <c r="K2" i="861"/>
  <c r="K2" i="1413" s="1"/>
  <c r="S2" i="863"/>
  <c r="R2" i="863" s="1"/>
  <c r="S3" i="861"/>
  <c r="S3" i="1413" s="1"/>
  <c r="V2589" i="64"/>
  <c r="V2591" i="64" s="1"/>
  <c r="BC2611" i="64"/>
  <c r="BD2611" i="64" s="1"/>
  <c r="BE2611" i="64" s="1"/>
  <c r="BF2611" i="64" s="1"/>
  <c r="BG2611" i="64" s="1"/>
  <c r="BH2611" i="64" s="1"/>
  <c r="BI2611" i="64" s="1"/>
  <c r="BJ2611" i="64" s="1"/>
  <c r="BK2611" i="64" s="1"/>
  <c r="BL2611" i="64" s="1"/>
  <c r="BM2611" i="64" s="1"/>
  <c r="BN2611" i="64" s="1"/>
  <c r="B905" i="64"/>
  <c r="B897" i="64" s="1"/>
  <c r="B913" i="64"/>
  <c r="B908" i="64" s="1"/>
  <c r="B149" i="64"/>
  <c r="B1204" i="64"/>
  <c r="B1229" i="64"/>
  <c r="B1214" i="64"/>
  <c r="B1174" i="64"/>
  <c r="B1175" i="64"/>
  <c r="B1171" i="64"/>
  <c r="B1142" i="64"/>
  <c r="B1133" i="64"/>
  <c r="B1136" i="64"/>
  <c r="Q36" i="861"/>
  <c r="B36" i="861"/>
  <c r="CL20" i="863"/>
  <c r="CL36" i="861" s="1"/>
  <c r="CK20" i="863"/>
  <c r="CK36" i="861" s="1"/>
  <c r="CJ20" i="863"/>
  <c r="CJ36" i="861" s="1"/>
  <c r="CI20" i="863"/>
  <c r="CI36" i="861" s="1"/>
  <c r="CH20" i="863"/>
  <c r="CH36" i="861" s="1"/>
  <c r="CG20" i="863"/>
  <c r="CG36" i="861" s="1"/>
  <c r="CF20" i="863"/>
  <c r="CF36" i="861" s="1"/>
  <c r="CE20" i="863"/>
  <c r="CE36" i="861" s="1"/>
  <c r="CD20" i="863"/>
  <c r="CD36" i="861" s="1"/>
  <c r="CC20" i="863"/>
  <c r="CC36" i="861" s="1"/>
  <c r="CB20" i="863"/>
  <c r="CB36" i="861" s="1"/>
  <c r="CA20" i="863"/>
  <c r="CA36" i="861" s="1"/>
  <c r="BZ20" i="863"/>
  <c r="BZ36" i="861" s="1"/>
  <c r="BY20" i="863"/>
  <c r="BY36" i="861" s="1"/>
  <c r="BX20" i="863"/>
  <c r="BX36" i="861" s="1"/>
  <c r="BW20" i="863"/>
  <c r="BW36" i="861" s="1"/>
  <c r="BV20" i="863"/>
  <c r="BV36" i="861" s="1"/>
  <c r="BU20" i="863"/>
  <c r="BU36" i="861" s="1"/>
  <c r="BT20" i="863"/>
  <c r="BT36" i="861" s="1"/>
  <c r="BS20" i="863"/>
  <c r="BS36" i="861" s="1"/>
  <c r="BR20" i="863"/>
  <c r="BR36" i="861" s="1"/>
  <c r="BQ20" i="863"/>
  <c r="BQ36" i="861" s="1"/>
  <c r="BP20" i="863"/>
  <c r="BP36" i="861" s="1"/>
  <c r="BO20" i="863"/>
  <c r="BO36" i="861" s="1"/>
  <c r="BN20" i="863"/>
  <c r="BN36" i="861" s="1"/>
  <c r="BM20" i="863"/>
  <c r="BM36" i="861" s="1"/>
  <c r="BL20" i="863"/>
  <c r="BL36" i="861" s="1"/>
  <c r="BK20" i="863"/>
  <c r="BK36" i="861" s="1"/>
  <c r="BJ20" i="863"/>
  <c r="BJ36" i="861" s="1"/>
  <c r="BI20" i="863"/>
  <c r="BI36" i="861" s="1"/>
  <c r="BH20" i="863"/>
  <c r="BH36" i="861" s="1"/>
  <c r="BG20" i="863"/>
  <c r="BG36" i="861" s="1"/>
  <c r="BF20" i="863"/>
  <c r="BF36" i="861" s="1"/>
  <c r="BE20" i="863"/>
  <c r="BE36" i="861" s="1"/>
  <c r="BD20" i="863"/>
  <c r="BD36" i="861" s="1"/>
  <c r="BC20" i="863"/>
  <c r="BC36" i="861" s="1"/>
  <c r="BB20" i="863"/>
  <c r="BB36" i="861" s="1"/>
  <c r="BA20" i="863"/>
  <c r="BA36" i="861" s="1"/>
  <c r="AZ20" i="863"/>
  <c r="AZ36" i="861" s="1"/>
  <c r="AY20" i="863"/>
  <c r="AY36" i="861" s="1"/>
  <c r="AX20" i="863"/>
  <c r="AX36" i="861" s="1"/>
  <c r="AW20" i="863"/>
  <c r="AW36" i="861" s="1"/>
  <c r="AV20" i="863"/>
  <c r="AV36" i="861" s="1"/>
  <c r="AU20" i="863"/>
  <c r="AU36" i="861" s="1"/>
  <c r="AT20" i="863"/>
  <c r="AT36" i="861" s="1"/>
  <c r="AS20" i="863"/>
  <c r="AS36" i="861" s="1"/>
  <c r="AR20" i="863"/>
  <c r="AR36" i="861" s="1"/>
  <c r="AQ20" i="863"/>
  <c r="AQ36" i="861" s="1"/>
  <c r="AP20" i="863"/>
  <c r="AP36" i="861" s="1"/>
  <c r="AO20" i="863"/>
  <c r="AO36" i="861" s="1"/>
  <c r="AN20" i="863"/>
  <c r="AN36" i="861" s="1"/>
  <c r="AM20" i="863"/>
  <c r="AM36" i="861" s="1"/>
  <c r="AL20" i="863"/>
  <c r="AL36" i="861" s="1"/>
  <c r="AK20" i="863"/>
  <c r="AK36" i="861" s="1"/>
  <c r="AJ20" i="863"/>
  <c r="AJ36" i="861" s="1"/>
  <c r="AI20" i="863"/>
  <c r="AI36" i="861" s="1"/>
  <c r="AH20" i="863"/>
  <c r="AH36" i="861" s="1"/>
  <c r="AG20" i="863"/>
  <c r="AG36" i="861" s="1"/>
  <c r="AF20" i="863"/>
  <c r="AF36" i="861" s="1"/>
  <c r="AE20" i="863"/>
  <c r="AE36" i="861" s="1"/>
  <c r="AD20" i="863"/>
  <c r="AD36" i="861" s="1"/>
  <c r="AC20" i="863"/>
  <c r="AC36" i="861" s="1"/>
  <c r="AB20" i="863"/>
  <c r="AB36" i="861" s="1"/>
  <c r="AA20" i="863"/>
  <c r="AA36" i="861" s="1"/>
  <c r="Z20" i="863"/>
  <c r="Z36" i="861" s="1"/>
  <c r="Y20" i="863"/>
  <c r="Y36" i="861" s="1"/>
  <c r="X20" i="863"/>
  <c r="X36" i="861" s="1"/>
  <c r="W20" i="863"/>
  <c r="W36" i="861" s="1"/>
  <c r="V20" i="863"/>
  <c r="V36" i="861" s="1"/>
  <c r="U20" i="863"/>
  <c r="U36" i="861" s="1"/>
  <c r="T20" i="863"/>
  <c r="T36" i="861" s="1"/>
  <c r="S20" i="863"/>
  <c r="S36" i="861" s="1"/>
  <c r="B2299" i="64"/>
  <c r="B2255" i="64"/>
  <c r="B2111" i="64"/>
  <c r="B2076" i="64"/>
  <c r="B2654" i="64"/>
  <c r="B2656" i="64" s="1"/>
  <c r="B2633" i="64"/>
  <c r="B2635" i="64" s="1"/>
  <c r="B2613" i="64"/>
  <c r="B3429" i="64"/>
  <c r="B2483" i="64"/>
  <c r="B2056" i="64"/>
  <c r="B1961" i="64"/>
  <c r="B1939" i="64"/>
  <c r="B2346" i="64"/>
  <c r="B2435" i="64"/>
  <c r="G2846" i="64"/>
  <c r="G2812" i="64"/>
  <c r="G1419" i="64"/>
  <c r="G2780" i="64"/>
  <c r="G2880" i="64"/>
  <c r="G2712" i="64"/>
  <c r="G2676" i="64"/>
  <c r="B2192" i="64"/>
  <c r="B2197" i="64"/>
  <c r="B2198" i="64"/>
  <c r="B2199" i="64"/>
  <c r="B2189" i="64"/>
  <c r="B2117" i="64"/>
  <c r="B2090" i="64"/>
  <c r="B2092" i="64"/>
  <c r="B2091" i="64"/>
  <c r="B2085" i="64"/>
  <c r="B2082" i="64"/>
  <c r="B2904" i="64"/>
  <c r="B2903" i="64"/>
  <c r="B2902" i="64"/>
  <c r="B2897" i="64"/>
  <c r="B2894" i="64"/>
  <c r="B2860" i="64"/>
  <c r="B2858" i="64"/>
  <c r="B2826" i="64"/>
  <c r="B2824" i="64"/>
  <c r="B2792" i="64"/>
  <c r="B2790" i="64"/>
  <c r="B2724" i="64"/>
  <c r="B2722" i="64"/>
  <c r="B2688" i="64"/>
  <c r="B2683" i="64"/>
  <c r="B2684" i="64"/>
  <c r="B2685" i="64"/>
  <c r="B2686" i="64"/>
  <c r="B2314" i="64"/>
  <c r="B2309" i="64"/>
  <c r="B2310" i="64"/>
  <c r="B2311" i="64"/>
  <c r="B2312" i="64"/>
  <c r="B2270" i="64"/>
  <c r="B2268" i="64"/>
  <c r="B2267" i="64"/>
  <c r="B2264" i="64"/>
  <c r="B2225" i="64"/>
  <c r="B2235" i="64"/>
  <c r="B2234" i="64"/>
  <c r="B2233" i="64"/>
  <c r="B2228" i="64"/>
  <c r="B2127" i="64"/>
  <c r="B2125" i="64"/>
  <c r="B2126" i="64"/>
  <c r="B2120" i="64"/>
  <c r="B2266" i="64"/>
  <c r="S13" i="1413" l="1"/>
  <c r="S31" i="1413"/>
  <c r="S17" i="1413"/>
  <c r="S10" i="1413"/>
  <c r="S42" i="1413"/>
  <c r="S12" i="1413"/>
  <c r="S60" i="1413"/>
  <c r="S45" i="1413"/>
  <c r="S56" i="1413"/>
  <c r="S50" i="1413"/>
  <c r="S36" i="1413"/>
  <c r="S18" i="1413"/>
  <c r="S25" i="1413"/>
  <c r="S69" i="1413"/>
  <c r="S76" i="1413"/>
  <c r="S32" i="1413"/>
  <c r="S11" i="1413"/>
  <c r="S320" i="64"/>
  <c r="S2788" i="64"/>
  <c r="S302" i="64"/>
  <c r="L2" i="861"/>
  <c r="L2" i="1413" s="1"/>
  <c r="S3" i="64"/>
  <c r="S3" i="863"/>
  <c r="S3" i="864"/>
  <c r="S4" i="861"/>
  <c r="S4" i="1413" s="1"/>
  <c r="W2589" i="64"/>
  <c r="X2589" i="64" s="1"/>
  <c r="X2591" i="64" s="1"/>
  <c r="BO2611" i="64"/>
  <c r="BP2611" i="64" s="1"/>
  <c r="BQ2611" i="64" s="1"/>
  <c r="BR2611" i="64" s="1"/>
  <c r="BS2611" i="64" s="1"/>
  <c r="BT2611" i="64" s="1"/>
  <c r="BU2611" i="64" s="1"/>
  <c r="BV2611" i="64" s="1"/>
  <c r="BW2611" i="64" s="1"/>
  <c r="BX2611" i="64" s="1"/>
  <c r="BY2611" i="64" s="1"/>
  <c r="BZ2611" i="64" s="1"/>
  <c r="CO19" i="864"/>
  <c r="P1" i="206"/>
  <c r="R13" i="864"/>
  <c r="G2219" i="64"/>
  <c r="G2076" i="64"/>
  <c r="G2183" i="64"/>
  <c r="B288" i="64"/>
  <c r="B31" i="206"/>
  <c r="B32" i="206"/>
  <c r="B33" i="206"/>
  <c r="B34" i="206"/>
  <c r="B35" i="206"/>
  <c r="B36" i="206"/>
  <c r="B37" i="206"/>
  <c r="B2183" i="64"/>
  <c r="B2219" i="64"/>
  <c r="B2535" i="64"/>
  <c r="B2510" i="64" s="1"/>
  <c r="B2676" i="64"/>
  <c r="B2712" i="64"/>
  <c r="B2780" i="64"/>
  <c r="B2880" i="64"/>
  <c r="B2846" i="64"/>
  <c r="B2812" i="64"/>
  <c r="G2398" i="64"/>
  <c r="G2299" i="64"/>
  <c r="G2255" i="64"/>
  <c r="B56" i="206"/>
  <c r="B324" i="64"/>
  <c r="B326" i="64"/>
  <c r="B325" i="64"/>
  <c r="B329" i="64"/>
  <c r="R291" i="64"/>
  <c r="CO18" i="864"/>
  <c r="CO17" i="864"/>
  <c r="CO16" i="864"/>
  <c r="CO7" i="864"/>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N2" i="864"/>
  <c r="CN7" i="864" s="1"/>
  <c r="B53" i="863"/>
  <c r="B51" i="863"/>
  <c r="B49" i="863"/>
  <c r="B12" i="863"/>
  <c r="Q35" i="861"/>
  <c r="B35" i="861"/>
  <c r="Q34" i="861"/>
  <c r="B34" i="861"/>
  <c r="Q33" i="861"/>
  <c r="AC6" i="861"/>
  <c r="AC6" i="1413" s="1"/>
  <c r="AB6" i="861"/>
  <c r="AB6" i="1413" s="1"/>
  <c r="AA6" i="861"/>
  <c r="AA6" i="1413" s="1"/>
  <c r="Z6" i="861"/>
  <c r="Z6" i="1413" s="1"/>
  <c r="Y6" i="861"/>
  <c r="Y6" i="1413" s="1"/>
  <c r="X6" i="861"/>
  <c r="X6" i="1413" s="1"/>
  <c r="W6" i="861"/>
  <c r="W6" i="1413" s="1"/>
  <c r="V6" i="861"/>
  <c r="V6" i="1413" s="1"/>
  <c r="U6" i="861"/>
  <c r="U6" i="1413" s="1"/>
  <c r="T6" i="861"/>
  <c r="T6" i="1413" s="1"/>
  <c r="S6" i="861"/>
  <c r="S6" i="1413" s="1"/>
  <c r="AP5" i="861"/>
  <c r="AP5" i="1413" s="1"/>
  <c r="AO5" i="861"/>
  <c r="AO5" i="1413" s="1"/>
  <c r="AN5" i="861"/>
  <c r="AN5" i="1413" s="1"/>
  <c r="AM5" i="861"/>
  <c r="AM5" i="1413" s="1"/>
  <c r="AL5" i="861"/>
  <c r="AL5" i="1413" s="1"/>
  <c r="AK5" i="861"/>
  <c r="AK5" i="1413" s="1"/>
  <c r="AJ5" i="861"/>
  <c r="AJ5" i="1413" s="1"/>
  <c r="AI5" i="861"/>
  <c r="AI5" i="1413" s="1"/>
  <c r="AH5" i="861"/>
  <c r="AH5" i="1413" s="1"/>
  <c r="AG5" i="861"/>
  <c r="AG5" i="1413" s="1"/>
  <c r="AF5" i="861"/>
  <c r="AF5" i="1413" s="1"/>
  <c r="AE5" i="861"/>
  <c r="AE5" i="1413" s="1"/>
  <c r="B45" i="64"/>
  <c r="CK327" i="64"/>
  <c r="CJ327" i="64"/>
  <c r="CI327" i="64"/>
  <c r="CH327" i="64"/>
  <c r="CG327" i="64"/>
  <c r="CF327" i="64"/>
  <c r="CE327" i="64"/>
  <c r="CD327" i="64"/>
  <c r="CC327" i="64"/>
  <c r="CB327" i="64"/>
  <c r="CA327" i="64"/>
  <c r="BZ327" i="64"/>
  <c r="BY327" i="64"/>
  <c r="BX327" i="64"/>
  <c r="BW327" i="64"/>
  <c r="BV327" i="64"/>
  <c r="BU327" i="64"/>
  <c r="BT327" i="64"/>
  <c r="BS327" i="64"/>
  <c r="BR327" i="64"/>
  <c r="BQ327" i="64"/>
  <c r="BP327" i="64"/>
  <c r="BO327" i="64"/>
  <c r="BN327" i="64"/>
  <c r="BM327" i="64"/>
  <c r="BL327" i="64"/>
  <c r="BK327" i="64"/>
  <c r="BJ327" i="64"/>
  <c r="BI327" i="64"/>
  <c r="BH327" i="64"/>
  <c r="BG327" i="64"/>
  <c r="BF327" i="64"/>
  <c r="BE327" i="64"/>
  <c r="BD327" i="64"/>
  <c r="BC327" i="64"/>
  <c r="BB327" i="64"/>
  <c r="BA327" i="64"/>
  <c r="AZ327" i="64"/>
  <c r="AY327" i="64"/>
  <c r="AX327" i="64"/>
  <c r="AW327" i="64"/>
  <c r="AV327" i="64"/>
  <c r="AU327" i="64"/>
  <c r="AT327" i="64"/>
  <c r="AS327" i="64"/>
  <c r="AR327" i="64"/>
  <c r="AQ327" i="64"/>
  <c r="AP327" i="64"/>
  <c r="AO327" i="64"/>
  <c r="AN327" i="64"/>
  <c r="AM327" i="64"/>
  <c r="AL327" i="64"/>
  <c r="AK327" i="64"/>
  <c r="AJ327" i="64"/>
  <c r="AI327" i="64"/>
  <c r="AH327" i="64"/>
  <c r="AG327" i="64"/>
  <c r="AF327" i="64"/>
  <c r="AE327" i="64"/>
  <c r="AD327" i="64"/>
  <c r="AC327" i="64"/>
  <c r="AB327" i="64"/>
  <c r="AA327" i="64"/>
  <c r="Z327" i="64"/>
  <c r="Y327" i="64"/>
  <c r="X327" i="64"/>
  <c r="W327" i="64"/>
  <c r="V327" i="64"/>
  <c r="U327" i="64"/>
  <c r="T327" i="64"/>
  <c r="G324" i="64"/>
  <c r="G323" i="64"/>
  <c r="G322" i="64"/>
  <c r="I321" i="64"/>
  <c r="S321" i="64" s="1"/>
  <c r="G321" i="64"/>
  <c r="G320" i="64"/>
  <c r="G319" i="64"/>
  <c r="B311" i="64"/>
  <c r="CK310" i="64"/>
  <c r="CJ310" i="64"/>
  <c r="CI310" i="64"/>
  <c r="CH310" i="64"/>
  <c r="CG310" i="64"/>
  <c r="CF310" i="64"/>
  <c r="CE310" i="64"/>
  <c r="CD310" i="64"/>
  <c r="CC310" i="64"/>
  <c r="CB310" i="64"/>
  <c r="CA310" i="64"/>
  <c r="BZ310" i="64"/>
  <c r="BY310" i="64"/>
  <c r="BX310" i="64"/>
  <c r="BW310" i="64"/>
  <c r="BV310" i="64"/>
  <c r="BU310" i="64"/>
  <c r="BT310" i="64"/>
  <c r="BS310" i="64"/>
  <c r="BR310" i="64"/>
  <c r="BQ310" i="64"/>
  <c r="BP310" i="64"/>
  <c r="BO310" i="64"/>
  <c r="BN310" i="64"/>
  <c r="BM310" i="64"/>
  <c r="BL310" i="64"/>
  <c r="BK310" i="64"/>
  <c r="BJ310" i="64"/>
  <c r="BI310" i="64"/>
  <c r="BH310" i="64"/>
  <c r="BG310" i="64"/>
  <c r="BF310" i="64"/>
  <c r="BE310" i="64"/>
  <c r="BD310" i="64"/>
  <c r="BC310" i="64"/>
  <c r="BB310" i="64"/>
  <c r="BA310" i="64"/>
  <c r="AZ310" i="64"/>
  <c r="AY310" i="64"/>
  <c r="AX310" i="64"/>
  <c r="AW310" i="64"/>
  <c r="AV310" i="64"/>
  <c r="AU310" i="64"/>
  <c r="AT310" i="64"/>
  <c r="AS310" i="64"/>
  <c r="AR310" i="64"/>
  <c r="AQ310" i="64"/>
  <c r="AP310" i="64"/>
  <c r="AO310" i="64"/>
  <c r="AN310" i="64"/>
  <c r="AM310" i="64"/>
  <c r="AL310" i="64"/>
  <c r="AK310" i="64"/>
  <c r="AJ310" i="64"/>
  <c r="AI310" i="64"/>
  <c r="AH310" i="64"/>
  <c r="AG310" i="64"/>
  <c r="AF310" i="64"/>
  <c r="AE310" i="64"/>
  <c r="AD310" i="64"/>
  <c r="AC310" i="64"/>
  <c r="AB310" i="64"/>
  <c r="AA310" i="64"/>
  <c r="Z310" i="64"/>
  <c r="Y310" i="64"/>
  <c r="X310" i="64"/>
  <c r="W310" i="64"/>
  <c r="V310" i="64"/>
  <c r="U310" i="64"/>
  <c r="T310" i="64"/>
  <c r="B308" i="64"/>
  <c r="B307" i="64"/>
  <c r="G306" i="64"/>
  <c r="G305" i="64"/>
  <c r="G304" i="64"/>
  <c r="I303" i="64"/>
  <c r="S303" i="64" s="1"/>
  <c r="G303" i="64"/>
  <c r="G302" i="64"/>
  <c r="G301" i="64"/>
  <c r="S14" i="1413" l="1"/>
  <c r="S43" i="1413" s="1"/>
  <c r="S17" i="861" s="1"/>
  <c r="Y6" i="64"/>
  <c r="AI5" i="64"/>
  <c r="AA6" i="64"/>
  <c r="Z6" i="64"/>
  <c r="AJ5" i="64"/>
  <c r="T6" i="64"/>
  <c r="AB6" i="64"/>
  <c r="AG5" i="64"/>
  <c r="AH5" i="64"/>
  <c r="AK5" i="64"/>
  <c r="U6" i="64"/>
  <c r="AC6" i="64"/>
  <c r="AP5" i="64"/>
  <c r="AL5" i="64"/>
  <c r="V6" i="64"/>
  <c r="AE5" i="64"/>
  <c r="AM5" i="64"/>
  <c r="W6" i="64"/>
  <c r="AO5" i="64"/>
  <c r="AF5" i="64"/>
  <c r="AN5" i="64"/>
  <c r="X6" i="64"/>
  <c r="M2" i="861"/>
  <c r="M2" i="1413" s="1"/>
  <c r="AG5" i="863"/>
  <c r="AG5" i="864"/>
  <c r="AO5" i="863"/>
  <c r="AO5" i="864"/>
  <c r="Y6" i="864"/>
  <c r="Y6" i="863"/>
  <c r="AF5" i="864"/>
  <c r="AF5" i="863"/>
  <c r="AH5" i="864"/>
  <c r="AH5" i="863"/>
  <c r="AP5" i="864"/>
  <c r="AP5" i="863"/>
  <c r="Z6" i="864"/>
  <c r="Z6" i="863"/>
  <c r="AI5" i="863"/>
  <c r="AI5" i="864"/>
  <c r="S6" i="64"/>
  <c r="S6" i="864"/>
  <c r="S6" i="863"/>
  <c r="AA6" i="864"/>
  <c r="AA6" i="863"/>
  <c r="AJ5" i="864"/>
  <c r="AJ5" i="863"/>
  <c r="T6" i="863"/>
  <c r="T6" i="864"/>
  <c r="AB6" i="863"/>
  <c r="AB6" i="864"/>
  <c r="S4" i="864"/>
  <c r="S4" i="863"/>
  <c r="X6" i="864"/>
  <c r="X6" i="863"/>
  <c r="AK5" i="864"/>
  <c r="AK5" i="863"/>
  <c r="U6" i="864"/>
  <c r="U6" i="863"/>
  <c r="AC6" i="864"/>
  <c r="AC6" i="863"/>
  <c r="AN5" i="864"/>
  <c r="AN5" i="863"/>
  <c r="K2" i="864"/>
  <c r="K2" i="64"/>
  <c r="K1" i="861"/>
  <c r="K1" i="1413" s="1"/>
  <c r="AL5" i="863"/>
  <c r="AL5" i="864"/>
  <c r="V6" i="864"/>
  <c r="V6" i="863"/>
  <c r="AE5" i="863"/>
  <c r="AE5" i="864"/>
  <c r="AM5" i="864"/>
  <c r="AM5" i="863"/>
  <c r="W6" i="864"/>
  <c r="W6" i="863"/>
  <c r="AV5" i="861"/>
  <c r="AV5" i="1413" s="1"/>
  <c r="AW5" i="861"/>
  <c r="AW5" i="1413" s="1"/>
  <c r="AX5" i="861"/>
  <c r="AX5" i="1413" s="1"/>
  <c r="AR5" i="861"/>
  <c r="AR5" i="1413" s="1"/>
  <c r="S4" i="64"/>
  <c r="W2591" i="64"/>
  <c r="CA2611" i="64"/>
  <c r="CB2611" i="64" s="1"/>
  <c r="CC2611" i="64" s="1"/>
  <c r="CD2611" i="64" s="1"/>
  <c r="CE2611" i="64" s="1"/>
  <c r="CF2611" i="64" s="1"/>
  <c r="CG2611" i="64" s="1"/>
  <c r="CH2611" i="64" s="1"/>
  <c r="CI2611" i="64" s="1"/>
  <c r="CJ2611" i="64" s="1"/>
  <c r="CK2611" i="64" s="1"/>
  <c r="CL2611" i="64" s="1"/>
  <c r="CL2613" i="64" s="1"/>
  <c r="Y2589" i="64"/>
  <c r="Y2591" i="64" s="1"/>
  <c r="CP19" i="864"/>
  <c r="CN19" i="864"/>
  <c r="T2" i="861"/>
  <c r="T2" i="1413" s="1"/>
  <c r="J2" i="861"/>
  <c r="J2" i="1413" s="1"/>
  <c r="AH6" i="861"/>
  <c r="AH6" i="1413" s="1"/>
  <c r="CO1" i="864"/>
  <c r="CP3" i="864"/>
  <c r="CP4" i="864" s="1"/>
  <c r="CO20" i="864"/>
  <c r="AE6" i="861"/>
  <c r="AE6" i="1413" s="1"/>
  <c r="AM6" i="861"/>
  <c r="AM6" i="1413" s="1"/>
  <c r="AI6" i="861"/>
  <c r="AI6" i="1413" s="1"/>
  <c r="AY5" i="861"/>
  <c r="AY5" i="1413" s="1"/>
  <c r="AG6" i="861"/>
  <c r="AG6" i="1413" s="1"/>
  <c r="AO6" i="861"/>
  <c r="AO6" i="1413" s="1"/>
  <c r="AS5" i="861"/>
  <c r="AS5" i="1413" s="1"/>
  <c r="S1" i="861"/>
  <c r="S1" i="1413" s="1"/>
  <c r="AT5" i="861"/>
  <c r="AT5" i="1413" s="1"/>
  <c r="R2" i="861"/>
  <c r="R2" i="1413" s="1"/>
  <c r="AF6" i="861"/>
  <c r="AF6" i="1413" s="1"/>
  <c r="AN6" i="861"/>
  <c r="AN6" i="1413" s="1"/>
  <c r="AZ5" i="861"/>
  <c r="AZ5" i="1413" s="1"/>
  <c r="CO4" i="864"/>
  <c r="CN18" i="864"/>
  <c r="BA5" i="861"/>
  <c r="BA5" i="1413" s="1"/>
  <c r="BB5" i="861"/>
  <c r="BB5" i="1413" s="1"/>
  <c r="AQ5" i="861"/>
  <c r="AQ5" i="1413" s="1"/>
  <c r="S19" i="864"/>
  <c r="S31" i="863"/>
  <c r="AJ6" i="861"/>
  <c r="AJ6" i="1413" s="1"/>
  <c r="AK6" i="861"/>
  <c r="AK6" i="1413" s="1"/>
  <c r="K2" i="863"/>
  <c r="S53" i="863" s="1" a="1"/>
  <c r="S53" i="863" s="1"/>
  <c r="AD6" i="861"/>
  <c r="AD6" i="1413" s="1"/>
  <c r="AL6" i="861"/>
  <c r="AL6" i="1413" s="1"/>
  <c r="AU5" i="861"/>
  <c r="AU5" i="1413" s="1"/>
  <c r="S7" i="861"/>
  <c r="S7" i="1413" s="1"/>
  <c r="CP18" i="864"/>
  <c r="CP17" i="864"/>
  <c r="CP16" i="864"/>
  <c r="CN3" i="864"/>
  <c r="CN16" i="864"/>
  <c r="CN17" i="864"/>
  <c r="CQ2" i="864"/>
  <c r="CQ19" i="864" s="1"/>
  <c r="CP7" i="864"/>
  <c r="I304" i="64"/>
  <c r="S304" i="64" s="1"/>
  <c r="I322" i="64"/>
  <c r="S322" i="64" s="1"/>
  <c r="S24" i="1413" l="1"/>
  <c r="S20" i="1413"/>
  <c r="S23" i="861" s="1"/>
  <c r="S1439" i="64" a="1"/>
  <c r="S1439" i="64" s="1"/>
  <c r="S722" i="64" a="1"/>
  <c r="S722" i="64" s="1"/>
  <c r="S77" i="64" a="1"/>
  <c r="S77" i="64" s="1"/>
  <c r="S78" i="64" s="1"/>
  <c r="S716" i="64" a="1"/>
  <c r="S716" i="64" s="1"/>
  <c r="S723" i="64" a="1"/>
  <c r="S723" i="64" s="1"/>
  <c r="S75" i="64" a="1"/>
  <c r="S75" i="64" s="1"/>
  <c r="S76" i="64" a="1"/>
  <c r="S76" i="64" s="1"/>
  <c r="S74" i="64" a="1"/>
  <c r="S74" i="64" s="1"/>
  <c r="S81" i="64" a="1"/>
  <c r="S81" i="64" s="1"/>
  <c r="S82" i="64" a="1"/>
  <c r="S82" i="64" s="1"/>
  <c r="S631" i="64" a="1"/>
  <c r="S631" i="64" s="1"/>
  <c r="S625" i="64" a="1"/>
  <c r="S625" i="64" s="1"/>
  <c r="S627" i="64" a="1"/>
  <c r="S627" i="64" s="1"/>
  <c r="S635" i="64" a="1"/>
  <c r="S635" i="64" s="1"/>
  <c r="S621" i="64" a="1"/>
  <c r="S621" i="64" s="1"/>
  <c r="S613" i="64" a="1"/>
  <c r="S613" i="64" s="1"/>
  <c r="S614" i="64" a="1"/>
  <c r="S614" i="64" s="1"/>
  <c r="S610" i="64" a="1"/>
  <c r="S610" i="64" s="1"/>
  <c r="S609" i="64" s="1"/>
  <c r="S3240" i="64" a="1"/>
  <c r="S3240" i="64" s="1"/>
  <c r="S3023" i="64" a="1"/>
  <c r="S3023" i="64" s="1"/>
  <c r="S3215" i="64" a="1"/>
  <c r="S3215" i="64" s="1"/>
  <c r="S3018" i="64" a="1"/>
  <c r="S3018" i="64" s="1"/>
  <c r="S3019" i="64" a="1"/>
  <c r="S3019" i="64" s="1"/>
  <c r="S3541" i="64" a="1"/>
  <c r="S3541" i="64" s="1"/>
  <c r="S59" i="64" a="1"/>
  <c r="S59" i="64" s="1"/>
  <c r="S61" i="64" a="1"/>
  <c r="S61" i="64" s="1"/>
  <c r="S60" i="64" a="1"/>
  <c r="S60" i="64" s="1"/>
  <c r="S58" i="64" s="1" a="1"/>
  <c r="S58" i="64" s="1"/>
  <c r="S1584" i="64" a="1"/>
  <c r="S1584" i="64" s="1"/>
  <c r="S3520" i="64" a="1"/>
  <c r="S3520" i="64" s="1"/>
  <c r="S1673" i="64" a="1"/>
  <c r="S1673" i="64" s="1"/>
  <c r="S1583" i="64" a="1"/>
  <c r="S1583" i="64" s="1"/>
  <c r="S1672" i="64" a="1"/>
  <c r="S1672" i="64" s="1"/>
  <c r="S1650" i="64" a="1"/>
  <c r="S1650" i="64" s="1"/>
  <c r="S1628" i="64" a="1"/>
  <c r="S1628" i="64" s="1"/>
  <c r="S1561" i="64" a="1"/>
  <c r="S1561" i="64" s="1"/>
  <c r="S1606" i="64" a="1"/>
  <c r="S1606" i="64" s="1"/>
  <c r="S135" i="64" a="1"/>
  <c r="S135" i="64" s="1"/>
  <c r="S781" i="64" a="1"/>
  <c r="S781" i="64" s="1"/>
  <c r="S787" i="64" a="1"/>
  <c r="S787" i="64" s="1"/>
  <c r="S791" i="64" a="1"/>
  <c r="S791" i="64" s="1"/>
  <c r="S44" i="64" a="1"/>
  <c r="S44" i="64" s="1"/>
  <c r="S3377" i="64" a="1"/>
  <c r="S3377" i="64" s="1"/>
  <c r="S975" i="64" a="1"/>
  <c r="S975" i="64" s="1"/>
  <c r="S2850" i="64" a="1"/>
  <c r="S2850" i="64" s="1"/>
  <c r="S2506" i="64" a="1"/>
  <c r="S2506" i="64" s="1"/>
  <c r="S2153" i="64" a="1"/>
  <c r="S2153" i="64" s="1"/>
  <c r="S2116" i="64" a="1"/>
  <c r="S2116" i="64" s="1"/>
  <c r="S1465" i="64" a="1"/>
  <c r="S1465" i="64" s="1"/>
  <c r="S663" i="64" a="1"/>
  <c r="S663" i="64" s="1"/>
  <c r="S2559" i="64" a="1"/>
  <c r="S2559" i="64" s="1"/>
  <c r="S2366" i="64" a="1"/>
  <c r="S2366" i="64" s="1"/>
  <c r="S150" i="64" a="1"/>
  <c r="S150" i="64" s="1"/>
  <c r="S2886" i="64" a="1"/>
  <c r="S2886" i="64" s="1"/>
  <c r="S2887" i="64" a="1"/>
  <c r="S2887" i="64" s="1"/>
  <c r="S2188" i="64" a="1"/>
  <c r="S2188" i="64" s="1"/>
  <c r="S1099" i="64" a="1"/>
  <c r="S1099" i="64" s="1"/>
  <c r="S1071" i="64" a="1"/>
  <c r="S1071" i="64" s="1"/>
  <c r="S2889" i="64" a="1"/>
  <c r="S2889" i="64" s="1"/>
  <c r="S2885" i="64" a="1"/>
  <c r="S2885" i="64" s="1"/>
  <c r="S530" i="64" a="1"/>
  <c r="S530" i="64" s="1"/>
  <c r="S1216" i="64" a="1"/>
  <c r="S1216" i="64" s="1"/>
  <c r="R2" i="64"/>
  <c r="R3" i="861"/>
  <c r="R3" i="1413" s="1"/>
  <c r="S2426" i="64" a="1"/>
  <c r="S2426" i="64" s="1"/>
  <c r="S685" i="64" a="1"/>
  <c r="S685" i="64" s="1"/>
  <c r="S1217" i="64" a="1"/>
  <c r="S1217" i="64" s="1"/>
  <c r="S173" i="64" a="1"/>
  <c r="S173" i="64" s="1"/>
  <c r="S162" i="64" a="1"/>
  <c r="S162" i="64" s="1"/>
  <c r="S1202" i="64" a="1"/>
  <c r="S1202" i="64" s="1"/>
  <c r="S1219" i="64" a="1"/>
  <c r="S1219" i="64" s="1"/>
  <c r="S1233" i="64" a="1"/>
  <c r="S1233" i="64" s="1"/>
  <c r="S103" i="64" a="1"/>
  <c r="S103" i="64" s="1"/>
  <c r="S2224" i="64" a="1"/>
  <c r="S2224" i="64" s="1"/>
  <c r="S2081" i="64" a="1"/>
  <c r="S2081" i="64" s="1"/>
  <c r="S970" i="64" a="1"/>
  <c r="S970" i="64" s="1"/>
  <c r="S96" i="64" a="1"/>
  <c r="S96" i="64" s="1"/>
  <c r="S118" i="64" a="1"/>
  <c r="S118" i="64" s="1"/>
  <c r="S403" i="64" a="1"/>
  <c r="S403" i="64" s="1"/>
  <c r="S2154" i="64" a="1"/>
  <c r="S2154" i="64" s="1"/>
  <c r="S2428" i="64" a="1"/>
  <c r="S2428" i="64" s="1"/>
  <c r="S2524" i="64" a="1"/>
  <c r="S2524" i="64" s="1"/>
  <c r="S97" i="64" a="1"/>
  <c r="S97" i="64" s="1"/>
  <c r="S3300" i="64" a="1"/>
  <c r="S3300" i="64" s="1"/>
  <c r="S2456" i="64" a="1"/>
  <c r="S2456" i="64" s="1"/>
  <c r="S2434" i="64" a="1"/>
  <c r="S2434" i="64" s="1"/>
  <c r="S2265" i="64" a="1"/>
  <c r="S2265" i="64" s="1"/>
  <c r="S102" i="64" a="1"/>
  <c r="S102" i="64" s="1"/>
  <c r="S917" i="64" a="1"/>
  <c r="S917" i="64" s="1"/>
  <c r="S2403" i="64" a="1"/>
  <c r="S2403" i="64" s="1"/>
  <c r="S1203" i="64" a="1"/>
  <c r="S1203" i="64" s="1"/>
  <c r="S749" i="64" a="1"/>
  <c r="S749" i="64" s="1"/>
  <c r="AF6" i="64"/>
  <c r="AI6" i="64"/>
  <c r="T2" i="64"/>
  <c r="AX5" i="64"/>
  <c r="S133" i="64" a="1"/>
  <c r="S133" i="64" s="1"/>
  <c r="S176" i="64" a="1"/>
  <c r="S176" i="64" s="1"/>
  <c r="S1199" i="64" a="1"/>
  <c r="S1199" i="64" s="1"/>
  <c r="S2516" i="64" a="1"/>
  <c r="S2516" i="64" s="1"/>
  <c r="S1200" i="64" a="1"/>
  <c r="S1200" i="64" s="1"/>
  <c r="S2515" i="64" a="1"/>
  <c r="S2515" i="64" s="1"/>
  <c r="S1104" i="64" a="1"/>
  <c r="S1104" i="64" s="1"/>
  <c r="S2892" i="64" a="1"/>
  <c r="S2892" i="64" s="1"/>
  <c r="S1234" i="64" a="1"/>
  <c r="S1234" i="64" s="1"/>
  <c r="S152" i="64" a="1"/>
  <c r="S152" i="64" s="1"/>
  <c r="S2480" i="64" a="1"/>
  <c r="S2480" i="64" s="1"/>
  <c r="S1215" i="64" a="1"/>
  <c r="S1215" i="64" s="1"/>
  <c r="S151" i="64" a="1"/>
  <c r="S151" i="64" s="1"/>
  <c r="S2401" i="64" a="1"/>
  <c r="S2401" i="64" s="1"/>
  <c r="S900" i="64" a="1"/>
  <c r="S900" i="64" s="1"/>
  <c r="S2977" i="64" a="1"/>
  <c r="S2977" i="64" s="1"/>
  <c r="S755" i="64" a="1"/>
  <c r="S755" i="64" s="1"/>
  <c r="S2377" i="64" a="1"/>
  <c r="S2377" i="64" s="1"/>
  <c r="S686" i="64" a="1"/>
  <c r="S686" i="64" s="1"/>
  <c r="AQ5" i="64"/>
  <c r="AW5" i="64"/>
  <c r="S1047" i="64" a="1"/>
  <c r="S1047" i="64" s="1"/>
  <c r="S3427" i="64" a="1"/>
  <c r="S3427" i="64" s="1"/>
  <c r="S1986" i="64" a="1"/>
  <c r="S1986" i="64" s="1"/>
  <c r="S454" i="64" a="1"/>
  <c r="S454" i="64" s="1"/>
  <c r="S2399" i="64" a="1"/>
  <c r="S2399" i="64" s="1"/>
  <c r="S1960" i="64" a="1"/>
  <c r="S1960" i="64" s="1"/>
  <c r="S584" i="64" a="1"/>
  <c r="S584" i="64" s="1"/>
  <c r="AN6" i="64"/>
  <c r="AR5" i="64"/>
  <c r="AU5" i="64"/>
  <c r="AL6" i="64"/>
  <c r="S1" i="64"/>
  <c r="S1938" i="64" a="1"/>
  <c r="S1938" i="64" s="1"/>
  <c r="S175" i="64" a="1"/>
  <c r="S175" i="64" s="1"/>
  <c r="S1137" i="64" a="1"/>
  <c r="S1137" i="64" s="1"/>
  <c r="S1218" i="64" a="1"/>
  <c r="S1218" i="64" s="1"/>
  <c r="S662" i="64" a="1"/>
  <c r="S662" i="64" s="1"/>
  <c r="S1936" i="64" a="1"/>
  <c r="S1936" i="64" s="1"/>
  <c r="S911" i="64" a="1"/>
  <c r="S911" i="64" s="1"/>
  <c r="S2482" i="64" a="1"/>
  <c r="S2482" i="64" s="1"/>
  <c r="S1049" i="64" a="1"/>
  <c r="S1049" i="64" s="1"/>
  <c r="S2997" i="64" a="1"/>
  <c r="S2997" i="64" s="1"/>
  <c r="S2053" i="64" a="1"/>
  <c r="S2053" i="64" s="1"/>
  <c r="S903" i="64" a="1"/>
  <c r="S903" i="64" s="1"/>
  <c r="S3044" i="64" a="1"/>
  <c r="S3044" i="64" s="1"/>
  <c r="S404" i="64" a="1"/>
  <c r="S404" i="64" s="1"/>
  <c r="S1984" i="64" a="1"/>
  <c r="S1984" i="64" s="1"/>
  <c r="S160" i="64" a="1"/>
  <c r="S160" i="64" s="1"/>
  <c r="S1230" i="64" a="1"/>
  <c r="S1230" i="64" s="1"/>
  <c r="AY5" i="64"/>
  <c r="AM6" i="64"/>
  <c r="BB5" i="64"/>
  <c r="AV5" i="64"/>
  <c r="AD6" i="64"/>
  <c r="BA5" i="64"/>
  <c r="AS5" i="64"/>
  <c r="S1469" i="64" a="1"/>
  <c r="S1469" i="64" s="1"/>
  <c r="S3351" i="64" a="1"/>
  <c r="S3351" i="64" s="1"/>
  <c r="S1133" i="64" a="1"/>
  <c r="S1133" i="64" s="1"/>
  <c r="S134" i="64" a="1"/>
  <c r="S134" i="64" s="1"/>
  <c r="S1914" i="64" a="1"/>
  <c r="S1914" i="64" s="1"/>
  <c r="S174" i="64" a="1"/>
  <c r="S174" i="64" s="1"/>
  <c r="S2345" i="64" a="1"/>
  <c r="S2345" i="64" s="1"/>
  <c r="S2346" i="64" s="1"/>
  <c r="S2891" i="64" a="1"/>
  <c r="S2891" i="64" s="1"/>
  <c r="S1702" i="64" a="1"/>
  <c r="S1702" i="64" s="1"/>
  <c r="S479" i="64" a="1"/>
  <c r="S479" i="64" s="1"/>
  <c r="S2890" i="64" a="1"/>
  <c r="S2890" i="64" s="1"/>
  <c r="S1385" i="64" a="1"/>
  <c r="S1385" i="64" s="1"/>
  <c r="S355" i="64" a="1"/>
  <c r="S355" i="64" s="1"/>
  <c r="S1539" i="64" a="1"/>
  <c r="S1539" i="64" s="1"/>
  <c r="S3403" i="64" a="1"/>
  <c r="S3403" i="64" s="1"/>
  <c r="S1201" i="64" a="1"/>
  <c r="S1201" i="64" s="1"/>
  <c r="S177" i="64" a="1"/>
  <c r="S177" i="64" s="1"/>
  <c r="AT5" i="64"/>
  <c r="AO6" i="64"/>
  <c r="S389" i="64" a="1"/>
  <c r="S389" i="64" s="1"/>
  <c r="S2371" i="64" a="1"/>
  <c r="S2371" i="64" s="1"/>
  <c r="S154" i="64" a="1"/>
  <c r="S154" i="64" s="1"/>
  <c r="S3326" i="64" a="1"/>
  <c r="S3326" i="64" s="1"/>
  <c r="S1746" i="64" a="1"/>
  <c r="S1746" i="64" s="1"/>
  <c r="S153" i="64" a="1"/>
  <c r="S153" i="64" s="1"/>
  <c r="S2055" i="64" a="1"/>
  <c r="S2055" i="64" s="1"/>
  <c r="S288" i="64" a="1"/>
  <c r="S288" i="64" s="1"/>
  <c r="S2816" i="64" a="1"/>
  <c r="S2816" i="64" s="1"/>
  <c r="S1415" i="64" a="1"/>
  <c r="S1415" i="64" s="1"/>
  <c r="S406" i="64" a="1"/>
  <c r="S406" i="64" s="1"/>
  <c r="S2720" i="64" a="1"/>
  <c r="S2720" i="64" s="1"/>
  <c r="S1275" i="64" a="1"/>
  <c r="S1275" i="64" s="1"/>
  <c r="S1514" i="64" a="1"/>
  <c r="S1514" i="64" s="1"/>
  <c r="S2888" i="64" a="1"/>
  <c r="S2888" i="64" s="1"/>
  <c r="S1175" i="64" a="1"/>
  <c r="S1175" i="64" s="1"/>
  <c r="S159" i="64" a="1"/>
  <c r="S159" i="64" s="1"/>
  <c r="AE6" i="64"/>
  <c r="AK6" i="64"/>
  <c r="AJ6" i="64"/>
  <c r="AZ5" i="64"/>
  <c r="AG6" i="64"/>
  <c r="AH6" i="64"/>
  <c r="S1491" i="64" a="1"/>
  <c r="S1491" i="64" s="1"/>
  <c r="S158" i="64" a="1"/>
  <c r="S158" i="64" s="1"/>
  <c r="S98" i="64" a="1"/>
  <c r="S98" i="64" s="1"/>
  <c r="S1000" i="64" a="1"/>
  <c r="S1000" i="64" s="1"/>
  <c r="S2893" i="64" a="1"/>
  <c r="S2893" i="64" s="1"/>
  <c r="S1466" i="64" a="1"/>
  <c r="S1466" i="64" s="1"/>
  <c r="S132" i="64" a="1"/>
  <c r="S132" i="64" s="1"/>
  <c r="S1912" i="64" a="1"/>
  <c r="S1912" i="64" s="1"/>
  <c r="S219" i="64" a="1"/>
  <c r="S219" i="64" s="1"/>
  <c r="S2752" i="64" a="1"/>
  <c r="S2752" i="64" s="1"/>
  <c r="S1317" i="64" a="1"/>
  <c r="S1317" i="64" s="1"/>
  <c r="S218" i="64" a="1"/>
  <c r="S218" i="64" s="1"/>
  <c r="S2683" i="64" a="1"/>
  <c r="S2683" i="64" s="1"/>
  <c r="S2691" i="64" s="1"/>
  <c r="S1232" i="64" a="1"/>
  <c r="S1232" i="64" s="1"/>
  <c r="S161" i="64" a="1"/>
  <c r="S161" i="64" s="1"/>
  <c r="S1231" i="64" a="1"/>
  <c r="S1231" i="64" s="1"/>
  <c r="S2525" i="64" a="1"/>
  <c r="S2525" i="64" s="1"/>
  <c r="S1141" i="64" a="1"/>
  <c r="S1141" i="64" s="1"/>
  <c r="N2" i="861"/>
  <c r="N2" i="1413" s="1"/>
  <c r="BH5" i="861"/>
  <c r="BH5" i="1413" s="1"/>
  <c r="C2" i="1246"/>
  <c r="BJ5" i="861"/>
  <c r="BJ5" i="1413" s="1"/>
  <c r="AV6" i="861"/>
  <c r="AV6" i="1413" s="1"/>
  <c r="AW6" i="861"/>
  <c r="AW6" i="1413" s="1"/>
  <c r="BI5" i="861"/>
  <c r="BI5" i="1413" s="1"/>
  <c r="AZ5" i="864"/>
  <c r="AZ5" i="863"/>
  <c r="AG6" i="864"/>
  <c r="AG6" i="863"/>
  <c r="AH6" i="864"/>
  <c r="AH6" i="863"/>
  <c r="AV5" i="864"/>
  <c r="AV5" i="863"/>
  <c r="AK6" i="864"/>
  <c r="AK6" i="863"/>
  <c r="AN6" i="864"/>
  <c r="AN6" i="863"/>
  <c r="AY5" i="863"/>
  <c r="AY5" i="864"/>
  <c r="AO6" i="864"/>
  <c r="AO6" i="863"/>
  <c r="AR5" i="864"/>
  <c r="AR5" i="863"/>
  <c r="AQ5" i="864"/>
  <c r="AQ5" i="863"/>
  <c r="R1" i="861"/>
  <c r="R1" i="1413" s="1"/>
  <c r="R2" i="864"/>
  <c r="R19" i="864" s="1"/>
  <c r="AM6" i="864"/>
  <c r="AM6" i="863"/>
  <c r="AL6" i="864"/>
  <c r="AL6" i="863"/>
  <c r="L2" i="864"/>
  <c r="L2" i="64"/>
  <c r="L1" i="861"/>
  <c r="L1" i="1413" s="1"/>
  <c r="L1" i="863"/>
  <c r="K1" i="864"/>
  <c r="K1" i="64"/>
  <c r="AJ6" i="864"/>
  <c r="AJ6" i="863"/>
  <c r="AF6" i="864"/>
  <c r="AF6" i="863"/>
  <c r="AI6" i="864"/>
  <c r="AI6" i="863"/>
  <c r="S7" i="64"/>
  <c r="S7" i="864"/>
  <c r="S7" i="863"/>
  <c r="AU5" i="863"/>
  <c r="AU5" i="864"/>
  <c r="BB5" i="863"/>
  <c r="BB5" i="864"/>
  <c r="AT5" i="863"/>
  <c r="AT5" i="864"/>
  <c r="AE6" i="864"/>
  <c r="AE6" i="863"/>
  <c r="J1" i="861"/>
  <c r="J1" i="1413" s="1"/>
  <c r="J2" i="64"/>
  <c r="AX5" i="864"/>
  <c r="AX5" i="863"/>
  <c r="S1" i="863"/>
  <c r="S1" i="864"/>
  <c r="T2" i="864"/>
  <c r="T19" i="864" s="1"/>
  <c r="BA5" i="864"/>
  <c r="BA5" i="863"/>
  <c r="AD6" i="864"/>
  <c r="AD6" i="863"/>
  <c r="AS5" i="864"/>
  <c r="AS5" i="863"/>
  <c r="AW5" i="863"/>
  <c r="AW5" i="864"/>
  <c r="BD5" i="861"/>
  <c r="BD5" i="1413" s="1"/>
  <c r="BF5" i="861"/>
  <c r="BF5" i="1413" s="1"/>
  <c r="BM5" i="861"/>
  <c r="BM5" i="1413" s="1"/>
  <c r="BE5" i="861"/>
  <c r="BE5" i="1413" s="1"/>
  <c r="BL5" i="861"/>
  <c r="BL5" i="1413" s="1"/>
  <c r="BN5" i="861"/>
  <c r="BN5" i="1413" s="1"/>
  <c r="AX6" i="861"/>
  <c r="AX6" i="1413" s="1"/>
  <c r="BC5" i="861"/>
  <c r="BC5" i="1413" s="1"/>
  <c r="T7" i="861"/>
  <c r="T7" i="1413" s="1"/>
  <c r="T3" i="861"/>
  <c r="T3" i="1413" s="1"/>
  <c r="Z2589" i="64"/>
  <c r="Z2591" i="64" s="1"/>
  <c r="R76" i="861"/>
  <c r="R3297" i="64"/>
  <c r="R3374" i="64"/>
  <c r="R3348" i="64"/>
  <c r="R3400" i="64"/>
  <c r="R3323" i="64"/>
  <c r="U2" i="861"/>
  <c r="U2" i="1413" s="1"/>
  <c r="T1" i="861"/>
  <c r="T1" i="1413" s="1"/>
  <c r="BK5" i="861"/>
  <c r="BK5" i="1413" s="1"/>
  <c r="CP1" i="864"/>
  <c r="BA6" i="861"/>
  <c r="BA6" i="1413" s="1"/>
  <c r="AQ6" i="861"/>
  <c r="AQ6" i="1413" s="1"/>
  <c r="AP6" i="861"/>
  <c r="AP6" i="1413" s="1"/>
  <c r="CP20" i="864"/>
  <c r="AS6" i="861"/>
  <c r="AS6" i="1413" s="1"/>
  <c r="AR6" i="861"/>
  <c r="AR6" i="1413" s="1"/>
  <c r="AY6" i="861"/>
  <c r="AY6" i="1413" s="1"/>
  <c r="AZ6" i="861"/>
  <c r="AZ6" i="1413" s="1"/>
  <c r="BG5" i="861"/>
  <c r="BG5" i="1413" s="1"/>
  <c r="AU6" i="861"/>
  <c r="AU6" i="1413" s="1"/>
  <c r="AT6" i="861"/>
  <c r="AT6" i="1413" s="1"/>
  <c r="CN20" i="864"/>
  <c r="CQ18" i="864"/>
  <c r="CQ17" i="864"/>
  <c r="CQ16" i="864"/>
  <c r="CR2" i="864"/>
  <c r="CR19" i="864" s="1"/>
  <c r="CQ7" i="864"/>
  <c r="CQ3" i="864"/>
  <c r="CQ4" i="864" s="1"/>
  <c r="CN1" i="864"/>
  <c r="CN4" i="864"/>
  <c r="S42" i="863" a="1"/>
  <c r="S42" i="863" s="1"/>
  <c r="S43" i="863" a="1"/>
  <c r="S43" i="863" s="1"/>
  <c r="S30" i="863"/>
  <c r="S40" i="863" a="1"/>
  <c r="S40" i="863" s="1"/>
  <c r="S39" i="863" a="1"/>
  <c r="S39" i="863" s="1"/>
  <c r="S41" i="863" a="1"/>
  <c r="S41" i="863" s="1"/>
  <c r="S29" i="863"/>
  <c r="T2" i="863"/>
  <c r="T31" i="863" s="1"/>
  <c r="S32" i="863"/>
  <c r="L2" i="863"/>
  <c r="S16" i="864"/>
  <c r="S17" i="864"/>
  <c r="S18" i="864"/>
  <c r="I305" i="64"/>
  <c r="S305" i="64" s="1"/>
  <c r="S306" i="64" s="1"/>
  <c r="I323" i="64"/>
  <c r="S323" i="64" s="1"/>
  <c r="S324" i="64" s="1"/>
  <c r="S1440" i="64" a="1"/>
  <c r="S1747" i="64" a="1"/>
  <c r="S1100" i="64" a="1"/>
  <c r="S1174" i="64" a="1"/>
  <c r="T56" i="1413" l="1"/>
  <c r="T10" i="1413"/>
  <c r="T60" i="1413"/>
  <c r="T31" i="1413"/>
  <c r="T36" i="1413"/>
  <c r="T12" i="1413"/>
  <c r="T50" i="1413"/>
  <c r="T17" i="1413"/>
  <c r="T42" i="1413"/>
  <c r="T76" i="1413"/>
  <c r="T45" i="1413"/>
  <c r="T69" i="1413"/>
  <c r="T32" i="1413"/>
  <c r="T25" i="1413"/>
  <c r="T11" i="1413"/>
  <c r="T13" i="1413"/>
  <c r="T18" i="1413"/>
  <c r="S26" i="1413"/>
  <c r="S1440" i="64"/>
  <c r="S84" i="64"/>
  <c r="K342" i="64"/>
  <c r="S342" i="64" s="1" a="1"/>
  <c r="S342" i="64" s="1"/>
  <c r="S615" i="64"/>
  <c r="S612" i="64"/>
  <c r="BJ5" i="864"/>
  <c r="S20" i="864"/>
  <c r="BJ5" i="863"/>
  <c r="S21" i="863"/>
  <c r="S1747" i="64"/>
  <c r="S1749" i="64" s="1"/>
  <c r="S165" i="64"/>
  <c r="S33" i="863"/>
  <c r="S17" i="863" s="1"/>
  <c r="S44" i="863"/>
  <c r="BV5" i="861"/>
  <c r="BV5" i="1413" s="1"/>
  <c r="S180" i="64"/>
  <c r="S99" i="64"/>
  <c r="S105" i="64" s="1"/>
  <c r="R1" i="64"/>
  <c r="BT5" i="861"/>
  <c r="BT5" i="1413" s="1"/>
  <c r="S220" i="64"/>
  <c r="S1467" i="64"/>
  <c r="S405" i="64"/>
  <c r="S407" i="64" s="1"/>
  <c r="S1100" i="64"/>
  <c r="S1110" i="64" s="1"/>
  <c r="R3" i="64"/>
  <c r="R4" i="861"/>
  <c r="R4" i="1413" s="1"/>
  <c r="R3" i="864"/>
  <c r="S2894" i="64"/>
  <c r="S1174" i="64"/>
  <c r="BL5" i="64"/>
  <c r="BK5" i="64"/>
  <c r="S136" i="64"/>
  <c r="T1" i="64"/>
  <c r="BM5" i="64"/>
  <c r="BJ5" i="64"/>
  <c r="AT6" i="64"/>
  <c r="AS6" i="64"/>
  <c r="U2" i="64"/>
  <c r="T3" i="64"/>
  <c r="T1439" i="64" s="1" a="1"/>
  <c r="T1439" i="64" s="1"/>
  <c r="BF5" i="64"/>
  <c r="S169" i="64"/>
  <c r="S184" i="64"/>
  <c r="S181" i="64"/>
  <c r="S166" i="64"/>
  <c r="S168" i="64"/>
  <c r="S183" i="64"/>
  <c r="AY6" i="64"/>
  <c r="AU6" i="64"/>
  <c r="T7" i="64"/>
  <c r="BD5" i="64"/>
  <c r="S252" i="64" a="1"/>
  <c r="S252" i="64" s="1"/>
  <c r="S234" i="64" a="1"/>
  <c r="S234" i="64" s="1"/>
  <c r="S1022" i="64" a="1"/>
  <c r="S1022" i="64" s="1"/>
  <c r="S235" i="64" a="1"/>
  <c r="S235" i="64" s="1"/>
  <c r="S251" i="64" a="1"/>
  <c r="S251" i="64" s="1"/>
  <c r="BH5" i="64"/>
  <c r="BE5" i="64"/>
  <c r="AV6" i="64"/>
  <c r="AP6" i="64"/>
  <c r="BC5" i="64"/>
  <c r="S155" i="64"/>
  <c r="AZ6" i="64"/>
  <c r="AW6" i="64"/>
  <c r="AR6" i="64"/>
  <c r="BG5" i="64"/>
  <c r="AQ6" i="64"/>
  <c r="AX6" i="64"/>
  <c r="S2759" i="64"/>
  <c r="S2753" i="64"/>
  <c r="S2760" i="64" s="1"/>
  <c r="S167" i="64"/>
  <c r="S182" i="64"/>
  <c r="BA6" i="64"/>
  <c r="BN5" i="64"/>
  <c r="BI5" i="64"/>
  <c r="BU5" i="861"/>
  <c r="BU5" i="1413" s="1"/>
  <c r="BH5" i="863"/>
  <c r="BH5" i="864"/>
  <c r="O2" i="861"/>
  <c r="O2" i="1413" s="1"/>
  <c r="AV6" i="863"/>
  <c r="AV6" i="864"/>
  <c r="D2" i="1246"/>
  <c r="AW6" i="864"/>
  <c r="BX5" i="861"/>
  <c r="BX5" i="1413" s="1"/>
  <c r="BI6" i="861"/>
  <c r="BI6" i="1413" s="1"/>
  <c r="BH6" i="861"/>
  <c r="BH6" i="1413" s="1"/>
  <c r="BI5" i="863"/>
  <c r="BI5" i="864"/>
  <c r="K374" i="64"/>
  <c r="S374" i="64" s="1" a="1"/>
  <c r="S374" i="64" s="1"/>
  <c r="AW6" i="863"/>
  <c r="BM6" i="861"/>
  <c r="BM6" i="1413" s="1"/>
  <c r="BL6" i="861"/>
  <c r="BL6" i="1413" s="1"/>
  <c r="BC6" i="861"/>
  <c r="BC6" i="1413" s="1"/>
  <c r="BY5" i="861"/>
  <c r="BY5" i="1413" s="1"/>
  <c r="BG5" i="864"/>
  <c r="BG5" i="863"/>
  <c r="AR6" i="863"/>
  <c r="AR6" i="864"/>
  <c r="BK5" i="864"/>
  <c r="BK5" i="863"/>
  <c r="AX6" i="864"/>
  <c r="AX6" i="863"/>
  <c r="BM5" i="864"/>
  <c r="BM5" i="863"/>
  <c r="L1" i="864"/>
  <c r="L1" i="64"/>
  <c r="M1" i="863"/>
  <c r="T1" i="864"/>
  <c r="T1" i="863"/>
  <c r="M2" i="864"/>
  <c r="M2" i="64"/>
  <c r="M1" i="861"/>
  <c r="M1" i="1413" s="1"/>
  <c r="AS6" i="864"/>
  <c r="AS6" i="863"/>
  <c r="U2" i="864"/>
  <c r="U19" i="864" s="1"/>
  <c r="BN5" i="864"/>
  <c r="BN5" i="863"/>
  <c r="BF5" i="864"/>
  <c r="BF5" i="863"/>
  <c r="BE5" i="863"/>
  <c r="BE5" i="864"/>
  <c r="BD6" i="861"/>
  <c r="BD6" i="1413" s="1"/>
  <c r="BA6" i="864"/>
  <c r="BA6" i="863"/>
  <c r="T3" i="863"/>
  <c r="T3" i="864"/>
  <c r="J1" i="64"/>
  <c r="K1" i="863"/>
  <c r="AZ6" i="863"/>
  <c r="AZ6" i="864"/>
  <c r="AP6" i="864"/>
  <c r="AP6" i="863"/>
  <c r="T7" i="864"/>
  <c r="T7" i="863"/>
  <c r="BL5" i="864"/>
  <c r="BL5" i="863"/>
  <c r="BD5" i="864"/>
  <c r="BD5" i="863"/>
  <c r="AU6" i="864"/>
  <c r="AU6" i="863"/>
  <c r="BC5" i="864"/>
  <c r="BC5" i="863"/>
  <c r="AT6" i="864"/>
  <c r="AT6" i="863"/>
  <c r="AY6" i="864"/>
  <c r="AY6" i="863"/>
  <c r="AQ6" i="864"/>
  <c r="AQ6" i="863"/>
  <c r="BB6" i="861"/>
  <c r="BB6" i="1413" s="1"/>
  <c r="BQ5" i="861"/>
  <c r="BQ5" i="1413" s="1"/>
  <c r="BW5" i="861"/>
  <c r="BW5" i="1413" s="1"/>
  <c r="T4" i="861"/>
  <c r="T4" i="1413" s="1"/>
  <c r="BZ5" i="861"/>
  <c r="BZ5" i="1413" s="1"/>
  <c r="BR5" i="861"/>
  <c r="BR5" i="1413" s="1"/>
  <c r="BO5" i="861"/>
  <c r="BO5" i="1413" s="1"/>
  <c r="BP5" i="861"/>
  <c r="BP5" i="1413" s="1"/>
  <c r="BE6" i="861"/>
  <c r="BE6" i="1413" s="1"/>
  <c r="U1" i="861"/>
  <c r="U1" i="1413" s="1"/>
  <c r="U3" i="861"/>
  <c r="U3" i="1413" s="1"/>
  <c r="AA2589" i="64"/>
  <c r="AA2591" i="64" s="1"/>
  <c r="R66" i="861"/>
  <c r="V2" i="861"/>
  <c r="V2" i="1413" s="1"/>
  <c r="U7" i="861"/>
  <c r="U7" i="1413" s="1"/>
  <c r="BJ6" i="861"/>
  <c r="BJ6" i="1413" s="1"/>
  <c r="BK6" i="861"/>
  <c r="BK6" i="1413" s="1"/>
  <c r="M2" i="863"/>
  <c r="T18" i="864"/>
  <c r="T16" i="864"/>
  <c r="T17" i="864"/>
  <c r="CQ20" i="864"/>
  <c r="T42" i="863" a="1"/>
  <c r="T42" i="863" s="1"/>
  <c r="T40" i="863" a="1"/>
  <c r="T40" i="863" s="1"/>
  <c r="T39" i="863" a="1"/>
  <c r="T39" i="863" s="1"/>
  <c r="T32" i="863"/>
  <c r="T41" i="863" a="1"/>
  <c r="T41" i="863" s="1"/>
  <c r="T43" i="863" a="1"/>
  <c r="T43" i="863" s="1"/>
  <c r="T30" i="863"/>
  <c r="T29" i="863"/>
  <c r="U2" i="863"/>
  <c r="U31" i="863" s="1"/>
  <c r="BS5" i="861"/>
  <c r="BS5" i="1413" s="1"/>
  <c r="BG6" i="861"/>
  <c r="BG6" i="1413" s="1"/>
  <c r="BF6" i="861"/>
  <c r="BF6" i="1413" s="1"/>
  <c r="S34" i="863"/>
  <c r="R18" i="864"/>
  <c r="R17" i="864"/>
  <c r="R16" i="864"/>
  <c r="R1" i="864"/>
  <c r="CQ1" i="864"/>
  <c r="CR18" i="864"/>
  <c r="CR17" i="864"/>
  <c r="CR16" i="864"/>
  <c r="CS2" i="864"/>
  <c r="CS19" i="864" s="1"/>
  <c r="CR7" i="864"/>
  <c r="CR3" i="864"/>
  <c r="CR4" i="864" s="1"/>
  <c r="T1440" i="64" a="1"/>
  <c r="U32" i="1413" l="1"/>
  <c r="U56" i="1413"/>
  <c r="U50" i="1413"/>
  <c r="U36" i="1413"/>
  <c r="U12" i="1413"/>
  <c r="U69" i="1413"/>
  <c r="U45" i="1413"/>
  <c r="U31" i="1413"/>
  <c r="U10" i="1413"/>
  <c r="U76" i="1413"/>
  <c r="U25" i="1413"/>
  <c r="U11" i="1413"/>
  <c r="U13" i="1413"/>
  <c r="U60" i="1413"/>
  <c r="U42" i="1413"/>
  <c r="U17" i="1413"/>
  <c r="U18" i="1413"/>
  <c r="T14" i="1413"/>
  <c r="T43" i="1413" s="1"/>
  <c r="T17" i="861" s="1"/>
  <c r="S27" i="1413"/>
  <c r="T1440" i="64"/>
  <c r="T722" i="64" a="1"/>
  <c r="T722" i="64" s="1"/>
  <c r="T716" i="64" a="1"/>
  <c r="T716" i="64" s="1"/>
  <c r="T723" i="64" a="1"/>
  <c r="T723" i="64" s="1"/>
  <c r="T77" i="64" a="1"/>
  <c r="T77" i="64" s="1"/>
  <c r="T78" i="64" s="1"/>
  <c r="T75" i="64" a="1"/>
  <c r="T75" i="64" s="1"/>
  <c r="T625" i="64" a="1"/>
  <c r="T625" i="64" s="1"/>
  <c r="T82" i="64" a="1"/>
  <c r="T82" i="64" s="1"/>
  <c r="T81" i="64" a="1"/>
  <c r="T81" i="64" s="1"/>
  <c r="T76" i="64" a="1"/>
  <c r="T76" i="64" s="1"/>
  <c r="T74" i="64" a="1"/>
  <c r="T74" i="64" s="1"/>
  <c r="R81" i="861"/>
  <c r="T631" i="64" a="1"/>
  <c r="T631" i="64" s="1"/>
  <c r="T621" i="64" a="1"/>
  <c r="T621" i="64" s="1"/>
  <c r="T635" i="64" a="1"/>
  <c r="T635" i="64" s="1"/>
  <c r="T627" i="64" a="1"/>
  <c r="T627" i="64" s="1"/>
  <c r="T610" i="64" a="1"/>
  <c r="T610" i="64" s="1"/>
  <c r="T613" i="64" a="1"/>
  <c r="T613" i="64" s="1"/>
  <c r="T614" i="64" a="1"/>
  <c r="T614" i="64" s="1"/>
  <c r="T3240" i="64" a="1"/>
  <c r="T3240" i="64" s="1"/>
  <c r="T3023" i="64" a="1"/>
  <c r="T3023" i="64" s="1"/>
  <c r="T3215" i="64" a="1"/>
  <c r="T3215" i="64" s="1"/>
  <c r="T3018" i="64" a="1"/>
  <c r="T3018" i="64" s="1"/>
  <c r="T3019" i="64" a="1"/>
  <c r="T3019" i="64" s="1"/>
  <c r="T61" i="64" a="1"/>
  <c r="T61" i="64" s="1"/>
  <c r="T59" i="64" a="1"/>
  <c r="T59" i="64" s="1"/>
  <c r="T60" i="64" a="1"/>
  <c r="T60" i="64" s="1"/>
  <c r="T58" i="64" s="1" a="1"/>
  <c r="T58" i="64" s="1"/>
  <c r="T3541" i="64" a="1"/>
  <c r="T3541" i="64" s="1"/>
  <c r="T3520" i="64" a="1"/>
  <c r="T3520" i="64" s="1"/>
  <c r="S2146" i="64"/>
  <c r="S2155" i="64" s="1"/>
  <c r="S2162" i="64" s="1"/>
  <c r="T1583" i="64" a="1"/>
  <c r="T1583" i="64" s="1"/>
  <c r="T1584" i="64" a="1"/>
  <c r="T1584" i="64" s="1"/>
  <c r="T1672" i="64" a="1"/>
  <c r="T1672" i="64" s="1"/>
  <c r="T1673" i="64" a="1"/>
  <c r="T1673" i="64" s="1"/>
  <c r="T1628" i="64" a="1"/>
  <c r="T1628" i="64" s="1"/>
  <c r="T1650" i="64" a="1"/>
  <c r="T1650" i="64" s="1"/>
  <c r="T1561" i="64" a="1"/>
  <c r="T1561" i="64" s="1"/>
  <c r="T1606" i="64" a="1"/>
  <c r="T1606" i="64" s="1"/>
  <c r="BV5" i="864"/>
  <c r="BV5" i="863"/>
  <c r="CF5" i="861"/>
  <c r="CF5" i="1413" s="1"/>
  <c r="CH5" i="861"/>
  <c r="CH5" i="1413" s="1"/>
  <c r="BU6" i="861"/>
  <c r="BU6" i="1413" s="1"/>
  <c r="BT6" i="861"/>
  <c r="BT6" i="1413" s="1"/>
  <c r="CG5" i="861"/>
  <c r="CG5" i="1413" s="1"/>
  <c r="BV5" i="64"/>
  <c r="T791" i="64" a="1"/>
  <c r="T791" i="64" s="1"/>
  <c r="T787" i="64" a="1"/>
  <c r="T787" i="64" s="1"/>
  <c r="T781" i="64" a="1"/>
  <c r="T781" i="64" s="1"/>
  <c r="T20" i="864"/>
  <c r="T102" i="861" s="1"/>
  <c r="T21" i="863"/>
  <c r="BU5" i="864"/>
  <c r="T44" i="863"/>
  <c r="T33" i="863"/>
  <c r="T17" i="863" s="1"/>
  <c r="T33" i="861" s="1"/>
  <c r="S1176" i="64"/>
  <c r="K1174" i="64"/>
  <c r="BT5" i="64"/>
  <c r="BT5" i="863"/>
  <c r="BT5" i="864"/>
  <c r="BU5" i="863"/>
  <c r="S170" i="64"/>
  <c r="S185" i="64"/>
  <c r="R4" i="64"/>
  <c r="R4" i="864"/>
  <c r="BB6" i="64"/>
  <c r="BK6" i="64"/>
  <c r="BP5" i="64"/>
  <c r="BL6" i="64"/>
  <c r="BE6" i="64"/>
  <c r="BM6" i="64"/>
  <c r="BJ6" i="64"/>
  <c r="BO5" i="64"/>
  <c r="BU5" i="64"/>
  <c r="BX5" i="64"/>
  <c r="U7" i="64"/>
  <c r="V2" i="64"/>
  <c r="BZ5" i="64"/>
  <c r="BS5" i="64"/>
  <c r="BQ5" i="64"/>
  <c r="T4" i="64"/>
  <c r="BD6" i="64"/>
  <c r="BY5" i="64"/>
  <c r="BH6" i="64"/>
  <c r="U1" i="64"/>
  <c r="BR5" i="64"/>
  <c r="BF6" i="64"/>
  <c r="BG6" i="64"/>
  <c r="U3" i="64"/>
  <c r="BW5" i="64"/>
  <c r="BC6" i="64"/>
  <c r="BI6" i="64"/>
  <c r="BX5" i="864"/>
  <c r="P2" i="861"/>
  <c r="P2" i="1413" s="1"/>
  <c r="BX5" i="863"/>
  <c r="CK5" i="861"/>
  <c r="CK5" i="1413" s="1"/>
  <c r="BX6" i="861"/>
  <c r="BX6" i="1413" s="1"/>
  <c r="CJ5" i="861"/>
  <c r="CJ5" i="1413" s="1"/>
  <c r="BH6" i="863"/>
  <c r="BH6" i="864"/>
  <c r="E2" i="1246"/>
  <c r="BY5" i="863"/>
  <c r="BM6" i="864"/>
  <c r="BY5" i="864"/>
  <c r="BI6" i="863"/>
  <c r="BI6" i="864"/>
  <c r="BM6" i="863"/>
  <c r="BY6" i="861"/>
  <c r="BY6" i="1413" s="1"/>
  <c r="BL6" i="864"/>
  <c r="BL6" i="863"/>
  <c r="BC6" i="863"/>
  <c r="BC6" i="864"/>
  <c r="U1" i="863"/>
  <c r="U1" i="864"/>
  <c r="BW5" i="863"/>
  <c r="BW5" i="864"/>
  <c r="BE6" i="864"/>
  <c r="BE6" i="863"/>
  <c r="BR5" i="864"/>
  <c r="BR5" i="863"/>
  <c r="U3" i="864"/>
  <c r="U3" i="863"/>
  <c r="BW6" i="861"/>
  <c r="BW6" i="1413" s="1"/>
  <c r="BK6" i="864"/>
  <c r="BK6" i="863"/>
  <c r="BP5" i="864"/>
  <c r="BP5" i="863"/>
  <c r="BF6" i="864"/>
  <c r="BF6" i="863"/>
  <c r="BG6" i="864"/>
  <c r="BG6" i="863"/>
  <c r="CI5" i="861"/>
  <c r="CI5" i="1413" s="1"/>
  <c r="BJ6" i="864"/>
  <c r="BJ6" i="863"/>
  <c r="BZ5" i="864"/>
  <c r="BZ5" i="863"/>
  <c r="BQ5" i="864"/>
  <c r="BQ5" i="863"/>
  <c r="BS5" i="863"/>
  <c r="BS5" i="864"/>
  <c r="U7" i="863"/>
  <c r="U7" i="864"/>
  <c r="BB6" i="864"/>
  <c r="BB6" i="863"/>
  <c r="BD6" i="864"/>
  <c r="BD6" i="863"/>
  <c r="V2" i="864"/>
  <c r="V19" i="864" s="1"/>
  <c r="BO5" i="863"/>
  <c r="BO5" i="864"/>
  <c r="T4" i="864"/>
  <c r="T4" i="863"/>
  <c r="M1" i="864"/>
  <c r="M1" i="64"/>
  <c r="N1" i="863"/>
  <c r="N1" i="861"/>
  <c r="N1" i="1413" s="1"/>
  <c r="N2" i="864"/>
  <c r="N2" i="64"/>
  <c r="BV6" i="861"/>
  <c r="BV6" i="1413" s="1"/>
  <c r="CD5" i="861"/>
  <c r="CD5" i="1413" s="1"/>
  <c r="CB5" i="861"/>
  <c r="CB5" i="1413" s="1"/>
  <c r="BP6" i="861"/>
  <c r="BP6" i="1413" s="1"/>
  <c r="CL5" i="861"/>
  <c r="CL5" i="1413" s="1"/>
  <c r="U4" i="861"/>
  <c r="U4" i="1413" s="1"/>
  <c r="CC5" i="861"/>
  <c r="CC5" i="1413" s="1"/>
  <c r="BQ6" i="861"/>
  <c r="BQ6" i="1413" s="1"/>
  <c r="BO6" i="861"/>
  <c r="BO6" i="1413" s="1"/>
  <c r="BN6" i="861"/>
  <c r="BN6" i="1413" s="1"/>
  <c r="CA5" i="861"/>
  <c r="CA5" i="1413" s="1"/>
  <c r="W2" i="861"/>
  <c r="W2" i="1413" s="1"/>
  <c r="V3" i="861"/>
  <c r="V3" i="1413" s="1"/>
  <c r="AB2589" i="64"/>
  <c r="AB2591" i="64" s="1"/>
  <c r="L342" i="64"/>
  <c r="L374" i="64"/>
  <c r="S102" i="861"/>
  <c r="R3426" i="64"/>
  <c r="V7" i="861"/>
  <c r="V7" i="1413" s="1"/>
  <c r="V1" i="861"/>
  <c r="V1" i="1413" s="1"/>
  <c r="CR20" i="864"/>
  <c r="CS16" i="864"/>
  <c r="CS7" i="864"/>
  <c r="CT2" i="864"/>
  <c r="CT19" i="864" s="1"/>
  <c r="CS3" i="864"/>
  <c r="CS4" i="864" s="1"/>
  <c r="CS18" i="864"/>
  <c r="CS17" i="864"/>
  <c r="U42" i="863" a="1"/>
  <c r="U42" i="863" s="1"/>
  <c r="U41" i="863" a="1"/>
  <c r="U41" i="863" s="1"/>
  <c r="U40" i="863" a="1"/>
  <c r="U40" i="863" s="1"/>
  <c r="U39" i="863" a="1"/>
  <c r="U39" i="863" s="1"/>
  <c r="U43" i="863" a="1"/>
  <c r="U43" i="863" s="1"/>
  <c r="U32" i="863"/>
  <c r="U30" i="863"/>
  <c r="V2" i="863"/>
  <c r="V31" i="863" s="1"/>
  <c r="U29" i="863"/>
  <c r="S33" i="861"/>
  <c r="BS6" i="861"/>
  <c r="BS6" i="1413" s="1"/>
  <c r="CE5" i="861"/>
  <c r="CE5" i="1413" s="1"/>
  <c r="BR6" i="861"/>
  <c r="BR6" i="1413" s="1"/>
  <c r="T34" i="863"/>
  <c r="U18" i="864"/>
  <c r="U17" i="864"/>
  <c r="U16" i="864"/>
  <c r="N2" i="863"/>
  <c r="CR1" i="864"/>
  <c r="T20" i="1413" l="1"/>
  <c r="T23" i="861" s="1"/>
  <c r="U14" i="1413"/>
  <c r="U20" i="1413" s="1"/>
  <c r="U23" i="861" s="1"/>
  <c r="T23" i="1413"/>
  <c r="S28" i="1413"/>
  <c r="S33" i="1413"/>
  <c r="S16" i="861" s="1"/>
  <c r="T24" i="1413"/>
  <c r="V11" i="1413"/>
  <c r="V36" i="1413"/>
  <c r="V42" i="1413"/>
  <c r="V69" i="1413"/>
  <c r="V76" i="1413"/>
  <c r="V10" i="1413"/>
  <c r="V25" i="1413"/>
  <c r="V56" i="1413"/>
  <c r="V18" i="1413"/>
  <c r="V60" i="1413"/>
  <c r="V50" i="1413"/>
  <c r="V13" i="1413"/>
  <c r="V31" i="1413"/>
  <c r="V12" i="1413"/>
  <c r="V45" i="1413"/>
  <c r="V32" i="1413"/>
  <c r="V17" i="1413"/>
  <c r="U1439" i="64" a="1"/>
  <c r="U1439" i="64" s="1"/>
  <c r="U722" i="64" a="1"/>
  <c r="U722" i="64" s="1"/>
  <c r="U716" i="64" a="1"/>
  <c r="U716" i="64" s="1"/>
  <c r="U723" i="64" a="1"/>
  <c r="U723" i="64" s="1"/>
  <c r="U77" i="64" a="1"/>
  <c r="U77" i="64" s="1"/>
  <c r="U75" i="64" a="1"/>
  <c r="U75" i="64" s="1"/>
  <c r="T84" i="64"/>
  <c r="U81" i="64" a="1"/>
  <c r="U81" i="64" s="1"/>
  <c r="U76" i="64" a="1"/>
  <c r="U76" i="64" s="1"/>
  <c r="U74" i="64" a="1"/>
  <c r="U74" i="64" s="1"/>
  <c r="U82" i="64" a="1"/>
  <c r="U82" i="64" s="1"/>
  <c r="T103" i="861"/>
  <c r="S103" i="861"/>
  <c r="U625" i="64" a="1"/>
  <c r="U625" i="64" s="1"/>
  <c r="U631" i="64" a="1"/>
  <c r="U631" i="64" s="1"/>
  <c r="U621" i="64" a="1"/>
  <c r="U621" i="64" s="1"/>
  <c r="U635" i="64" a="1"/>
  <c r="U635" i="64" s="1"/>
  <c r="U627" i="64" a="1"/>
  <c r="U627" i="64" s="1"/>
  <c r="U610" i="64" a="1"/>
  <c r="U610" i="64" s="1"/>
  <c r="U614" i="64" a="1"/>
  <c r="U614" i="64" s="1"/>
  <c r="U613" i="64" a="1"/>
  <c r="U613" i="64" s="1"/>
  <c r="T615" i="64"/>
  <c r="T612" i="64"/>
  <c r="U3240" i="64" a="1"/>
  <c r="U3240" i="64" s="1"/>
  <c r="U3023" i="64" a="1"/>
  <c r="U3023" i="64" s="1"/>
  <c r="U3215" i="64" a="1"/>
  <c r="U3215" i="64" s="1"/>
  <c r="U3018" i="64" a="1"/>
  <c r="U3018" i="64" s="1"/>
  <c r="U3019" i="64" a="1"/>
  <c r="U3019" i="64" s="1"/>
  <c r="U61" i="64" a="1"/>
  <c r="U61" i="64" s="1"/>
  <c r="U59" i="64" a="1"/>
  <c r="U59" i="64" s="1"/>
  <c r="U60" i="64" a="1"/>
  <c r="U60" i="64" s="1"/>
  <c r="U58" i="64" s="1" a="1"/>
  <c r="U58" i="64" s="1"/>
  <c r="U3541" i="64" a="1"/>
  <c r="U3541" i="64" s="1"/>
  <c r="U1584" i="64" a="1"/>
  <c r="U1584" i="64" s="1"/>
  <c r="U3520" i="64" a="1"/>
  <c r="U3520" i="64" s="1"/>
  <c r="S2158" i="64"/>
  <c r="S2163" i="64" s="1"/>
  <c r="S2164" i="64" s="1"/>
  <c r="U1673" i="64" a="1"/>
  <c r="U1673" i="64" s="1"/>
  <c r="U1583" i="64" a="1"/>
  <c r="U1583" i="64" s="1"/>
  <c r="BT6" i="864"/>
  <c r="U1650" i="64" a="1"/>
  <c r="U1650" i="64" s="1"/>
  <c r="U1672" i="64" a="1"/>
  <c r="U1672" i="64" s="1"/>
  <c r="U1606" i="64" a="1"/>
  <c r="U1606" i="64" s="1"/>
  <c r="U1628" i="64" a="1"/>
  <c r="U1628" i="64" s="1"/>
  <c r="CH5" i="863"/>
  <c r="U1561" i="64" a="1"/>
  <c r="U1561" i="64" s="1"/>
  <c r="CG5" i="864"/>
  <c r="CG5" i="863"/>
  <c r="CF5" i="863"/>
  <c r="CF5" i="864"/>
  <c r="CG6" i="861"/>
  <c r="CG6" i="1413" s="1"/>
  <c r="CF6" i="861"/>
  <c r="CF6" i="1413" s="1"/>
  <c r="CF5" i="64"/>
  <c r="BU6" i="863"/>
  <c r="CH5" i="864"/>
  <c r="CH5" i="64"/>
  <c r="BT6" i="863"/>
  <c r="BT6" i="64"/>
  <c r="CG5" i="64"/>
  <c r="BU6" i="64"/>
  <c r="BU6" i="864"/>
  <c r="U20" i="864"/>
  <c r="U102" i="861" s="1"/>
  <c r="CL5" i="64"/>
  <c r="U787" i="64" a="1"/>
  <c r="U787" i="64" s="1"/>
  <c r="U781" i="64" a="1"/>
  <c r="U781" i="64" s="1"/>
  <c r="U791" i="64" a="1"/>
  <c r="U791" i="64" s="1"/>
  <c r="U21" i="863"/>
  <c r="U44" i="863"/>
  <c r="U33" i="863"/>
  <c r="U17" i="863" s="1"/>
  <c r="U33" i="861" s="1"/>
  <c r="S187" i="64"/>
  <c r="S188" i="64" s="1"/>
  <c r="BX6" i="64"/>
  <c r="CB5" i="64"/>
  <c r="CE5" i="64"/>
  <c r="BN6" i="64"/>
  <c r="CD5" i="64"/>
  <c r="BR6" i="64"/>
  <c r="CA5" i="64"/>
  <c r="CJ5" i="64"/>
  <c r="BS6" i="64"/>
  <c r="BV6" i="64"/>
  <c r="CK5" i="64"/>
  <c r="BQ6" i="64"/>
  <c r="CC5" i="64"/>
  <c r="U4" i="64"/>
  <c r="CI5" i="64"/>
  <c r="V1" i="64"/>
  <c r="V3" i="64"/>
  <c r="V1439" i="64" s="1" a="1"/>
  <c r="V1439" i="64" s="1"/>
  <c r="BY6" i="64"/>
  <c r="BO6" i="64"/>
  <c r="V7" i="64"/>
  <c r="W2" i="64"/>
  <c r="BP6" i="64"/>
  <c r="BW6" i="64"/>
  <c r="BX6" i="863"/>
  <c r="BX6" i="864"/>
  <c r="CJ6" i="861"/>
  <c r="CJ6" i="1413" s="1"/>
  <c r="CJ5" i="864"/>
  <c r="CK5" i="863"/>
  <c r="CK5" i="864"/>
  <c r="CJ5" i="863"/>
  <c r="BY6" i="864"/>
  <c r="BY6" i="863"/>
  <c r="W7" i="861"/>
  <c r="W7" i="1413" s="1"/>
  <c r="CI6" i="861"/>
  <c r="CI6" i="1413" s="1"/>
  <c r="F2" i="1246"/>
  <c r="CH6" i="861"/>
  <c r="CH6" i="1413" s="1"/>
  <c r="W2" i="864"/>
  <c r="W19" i="864" s="1"/>
  <c r="CK6" i="861"/>
  <c r="CK6" i="1413" s="1"/>
  <c r="X2" i="861"/>
  <c r="X2" i="1413" s="1"/>
  <c r="W1" i="861"/>
  <c r="W1" i="1413" s="1"/>
  <c r="BR6" i="864"/>
  <c r="BR6" i="863"/>
  <c r="CD5" i="864"/>
  <c r="CD5" i="863"/>
  <c r="CE5" i="864"/>
  <c r="CE5" i="863"/>
  <c r="BQ6" i="864"/>
  <c r="BQ6" i="863"/>
  <c r="BV6" i="864"/>
  <c r="BV6" i="863"/>
  <c r="CI5" i="864"/>
  <c r="CI5" i="863"/>
  <c r="CC5" i="864"/>
  <c r="CC5" i="863"/>
  <c r="BP6" i="863"/>
  <c r="BP6" i="864"/>
  <c r="N1" i="864"/>
  <c r="N1" i="64"/>
  <c r="O1" i="863"/>
  <c r="O2" i="864"/>
  <c r="O1" i="861"/>
  <c r="O1" i="1413" s="1"/>
  <c r="O2" i="64"/>
  <c r="BS6" i="864"/>
  <c r="BS6" i="863"/>
  <c r="V3" i="864"/>
  <c r="V3" i="863"/>
  <c r="CB5" i="864"/>
  <c r="CB5" i="863"/>
  <c r="BO6" i="864"/>
  <c r="BO6" i="863"/>
  <c r="V1" i="863"/>
  <c r="V1" i="864"/>
  <c r="CL5" i="864"/>
  <c r="CL5" i="863"/>
  <c r="V7" i="864"/>
  <c r="V7" i="863"/>
  <c r="CA5" i="864"/>
  <c r="CA5" i="863"/>
  <c r="BN6" i="864"/>
  <c r="BN6" i="863"/>
  <c r="U4" i="863"/>
  <c r="U4" i="864"/>
  <c r="BW6" i="864"/>
  <c r="BW6" i="863"/>
  <c r="CA6" i="861"/>
  <c r="CA6" i="1413" s="1"/>
  <c r="BZ6" i="861"/>
  <c r="BZ6" i="1413" s="1"/>
  <c r="CL6" i="861"/>
  <c r="CL6" i="1413" s="1"/>
  <c r="V4" i="861"/>
  <c r="V4" i="1413" s="1"/>
  <c r="CC6" i="861"/>
  <c r="CC6" i="1413" s="1"/>
  <c r="W3" i="861"/>
  <c r="W3" i="1413" s="1"/>
  <c r="CB6" i="861"/>
  <c r="CB6" i="1413" s="1"/>
  <c r="S99" i="861"/>
  <c r="T2146" i="64"/>
  <c r="AC2589" i="64"/>
  <c r="AC2591" i="64" s="1"/>
  <c r="M342" i="64"/>
  <c r="M374" i="64"/>
  <c r="CS1" i="864"/>
  <c r="V18" i="864"/>
  <c r="V17" i="864"/>
  <c r="V16" i="864"/>
  <c r="CS20" i="864"/>
  <c r="CE6" i="861"/>
  <c r="CE6" i="1413" s="1"/>
  <c r="CD6" i="861"/>
  <c r="CD6" i="1413" s="1"/>
  <c r="U34" i="863"/>
  <c r="V43" i="863" a="1"/>
  <c r="V43" i="863" s="1"/>
  <c r="V42" i="863" a="1"/>
  <c r="V42" i="863" s="1"/>
  <c r="V41" i="863" a="1"/>
  <c r="V41" i="863" s="1"/>
  <c r="V29" i="863"/>
  <c r="V40" i="863" a="1"/>
  <c r="V40" i="863" s="1"/>
  <c r="V39" i="863" a="1"/>
  <c r="V39" i="863" s="1"/>
  <c r="V30" i="863"/>
  <c r="V32" i="863"/>
  <c r="W2" i="863"/>
  <c r="W31" i="863" s="1"/>
  <c r="O2" i="863"/>
  <c r="CT16" i="864"/>
  <c r="CT18" i="864"/>
  <c r="CT17" i="864"/>
  <c r="CT3" i="864"/>
  <c r="CT4" i="864" s="1"/>
  <c r="CT7" i="864"/>
  <c r="CU2" i="864"/>
  <c r="CU19" i="864" s="1"/>
  <c r="E13" i="860"/>
  <c r="B13" i="860" s="1"/>
  <c r="E12" i="860"/>
  <c r="B12" i="860" s="1"/>
  <c r="E11" i="860"/>
  <c r="CN9" i="860"/>
  <c r="CN8" i="860"/>
  <c r="CO7" i="860"/>
  <c r="CP7" i="860" s="1"/>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L7" i="860"/>
  <c r="CN3" i="860"/>
  <c r="CO2" i="860"/>
  <c r="CM2" i="860"/>
  <c r="B2" i="860"/>
  <c r="B2853" i="64"/>
  <c r="B2859" i="64"/>
  <c r="B2816" i="64"/>
  <c r="B2819" i="64"/>
  <c r="B2825" i="64"/>
  <c r="B2115" i="64"/>
  <c r="B2223" i="64"/>
  <c r="B2187" i="64"/>
  <c r="B2080" i="64"/>
  <c r="G2080" i="64"/>
  <c r="G2899" i="64"/>
  <c r="R2899" i="64"/>
  <c r="U1440" i="64" a="1"/>
  <c r="S49" i="1413" l="1"/>
  <c r="S37" i="1413"/>
  <c r="S69" i="861" s="1"/>
  <c r="T26" i="1413"/>
  <c r="U24" i="1413"/>
  <c r="U43" i="1413"/>
  <c r="U17" i="861" s="1"/>
  <c r="V14" i="1413"/>
  <c r="V20" i="1413" s="1"/>
  <c r="V23" i="861" s="1"/>
  <c r="W45" i="1413"/>
  <c r="W42" i="1413"/>
  <c r="W76" i="1413"/>
  <c r="W36" i="1413"/>
  <c r="W69" i="1413"/>
  <c r="W56" i="1413"/>
  <c r="W10" i="1413"/>
  <c r="W50" i="1413"/>
  <c r="W17" i="1413"/>
  <c r="W60" i="1413"/>
  <c r="W32" i="1413"/>
  <c r="W25" i="1413"/>
  <c r="W13" i="1413"/>
  <c r="W11" i="1413"/>
  <c r="W18" i="1413"/>
  <c r="W31" i="1413"/>
  <c r="W12" i="1413"/>
  <c r="U1440" i="64"/>
  <c r="V722" i="64" a="1"/>
  <c r="V722" i="64" s="1"/>
  <c r="V716" i="64" a="1"/>
  <c r="V716" i="64" s="1"/>
  <c r="V723" i="64" a="1"/>
  <c r="V723" i="64" s="1"/>
  <c r="U78" i="64"/>
  <c r="U84" i="64" s="1"/>
  <c r="V77" i="64" a="1"/>
  <c r="V77" i="64" s="1"/>
  <c r="V75" i="64" a="1"/>
  <c r="V75" i="64" s="1"/>
  <c r="V625" i="64" a="1"/>
  <c r="V625" i="64" s="1"/>
  <c r="V76" i="64" a="1"/>
  <c r="V76" i="64" s="1"/>
  <c r="V74" i="64" a="1"/>
  <c r="V74" i="64" s="1"/>
  <c r="V82" i="64" a="1"/>
  <c r="V82" i="64" s="1"/>
  <c r="V81" i="64" a="1"/>
  <c r="V81" i="64" s="1"/>
  <c r="U103" i="861"/>
  <c r="V631" i="64" a="1"/>
  <c r="V631" i="64" s="1"/>
  <c r="V621" i="64" a="1"/>
  <c r="V621" i="64" s="1"/>
  <c r="V635" i="64" a="1"/>
  <c r="V635" i="64" s="1"/>
  <c r="V627" i="64" a="1"/>
  <c r="V627" i="64" s="1"/>
  <c r="V610" i="64" a="1"/>
  <c r="V610" i="64" s="1"/>
  <c r="V614" i="64" a="1"/>
  <c r="V614" i="64" s="1"/>
  <c r="V613" i="64" a="1"/>
  <c r="V613" i="64" s="1"/>
  <c r="U615" i="64"/>
  <c r="U612" i="64"/>
  <c r="V3240" i="64" a="1"/>
  <c r="V3240" i="64" s="1"/>
  <c r="V3023" i="64" a="1"/>
  <c r="V3023" i="64" s="1"/>
  <c r="V3215" i="64" a="1"/>
  <c r="V3215" i="64" s="1"/>
  <c r="V3018" i="64" a="1"/>
  <c r="V3018" i="64" s="1"/>
  <c r="V3019" i="64" a="1"/>
  <c r="V3019" i="64" s="1"/>
  <c r="V61" i="64" a="1"/>
  <c r="V61" i="64" s="1"/>
  <c r="V59" i="64" a="1"/>
  <c r="V59" i="64" s="1"/>
  <c r="V60" i="64" a="1"/>
  <c r="V60" i="64" s="1"/>
  <c r="V58" i="64" s="1" a="1"/>
  <c r="V58" i="64" s="1"/>
  <c r="V3541" i="64" a="1"/>
  <c r="V3541" i="64" s="1"/>
  <c r="V1584" i="64" a="1"/>
  <c r="V1584" i="64" s="1"/>
  <c r="V3520" i="64" a="1"/>
  <c r="V3520" i="64" s="1"/>
  <c r="V1583" i="64" a="1"/>
  <c r="V1583" i="64" s="1"/>
  <c r="V1672" i="64" a="1"/>
  <c r="V1672" i="64" s="1"/>
  <c r="V1673" i="64" a="1"/>
  <c r="V1673" i="64" s="1"/>
  <c r="V1628" i="64" a="1"/>
  <c r="V1628" i="64" s="1"/>
  <c r="V1650" i="64" a="1"/>
  <c r="V1650" i="64" s="1"/>
  <c r="V1561" i="64" a="1"/>
  <c r="V1561" i="64" s="1"/>
  <c r="V1606" i="64" a="1"/>
  <c r="V1606" i="64" s="1"/>
  <c r="CF6" i="64"/>
  <c r="CG6" i="863"/>
  <c r="CF6" i="864"/>
  <c r="CG6" i="864"/>
  <c r="CF6" i="863"/>
  <c r="CG6" i="64"/>
  <c r="CL6" i="64"/>
  <c r="V791" i="64" a="1"/>
  <c r="V791" i="64" s="1"/>
  <c r="V787" i="64" a="1"/>
  <c r="V787" i="64" s="1"/>
  <c r="V781" i="64" a="1"/>
  <c r="V781" i="64" s="1"/>
  <c r="V21" i="863"/>
  <c r="CJ6" i="863"/>
  <c r="V20" i="864"/>
  <c r="V102" i="861" s="1"/>
  <c r="V33" i="863"/>
  <c r="V17" i="863" s="1"/>
  <c r="V33" i="861" s="1"/>
  <c r="V44" i="863"/>
  <c r="CJ6" i="864"/>
  <c r="W7" i="64"/>
  <c r="CE6" i="64"/>
  <c r="CA6" i="64"/>
  <c r="CH6" i="64"/>
  <c r="BZ6" i="64"/>
  <c r="CB6" i="64"/>
  <c r="CI6" i="64"/>
  <c r="CJ6" i="64"/>
  <c r="CK6" i="64"/>
  <c r="CD6" i="64"/>
  <c r="W3" i="64"/>
  <c r="W1439" i="64" s="1" a="1"/>
  <c r="W1439" i="64" s="1"/>
  <c r="CI6" i="863"/>
  <c r="CC6" i="64"/>
  <c r="W1" i="64"/>
  <c r="V4" i="64"/>
  <c r="X2" i="64"/>
  <c r="W7" i="863"/>
  <c r="X7" i="861"/>
  <c r="X7" i="1413" s="1"/>
  <c r="X1" i="861"/>
  <c r="X1" i="1413" s="1"/>
  <c r="G2" i="1246"/>
  <c r="CI6" i="864"/>
  <c r="W7" i="864"/>
  <c r="CH6" i="863"/>
  <c r="CH6" i="864"/>
  <c r="Y2" i="861"/>
  <c r="Y2" i="1413" s="1"/>
  <c r="X3" i="861"/>
  <c r="X3" i="1413" s="1"/>
  <c r="W1" i="864"/>
  <c r="W1" i="863"/>
  <c r="CK6" i="863"/>
  <c r="CK6" i="864"/>
  <c r="J2567" i="64"/>
  <c r="X2" i="864"/>
  <c r="X19" i="864" s="1"/>
  <c r="CE6" i="864"/>
  <c r="CE6" i="863"/>
  <c r="J2568" i="64"/>
  <c r="W3" i="863"/>
  <c r="W3" i="864"/>
  <c r="CD6" i="864"/>
  <c r="CD6" i="863"/>
  <c r="CC6" i="864"/>
  <c r="CC6" i="863"/>
  <c r="CL6" i="864"/>
  <c r="CL6" i="863"/>
  <c r="BZ6" i="864"/>
  <c r="BZ6" i="863"/>
  <c r="O1" i="864"/>
  <c r="O1" i="64"/>
  <c r="P1" i="863"/>
  <c r="P1" i="861"/>
  <c r="P1" i="1413" s="1"/>
  <c r="P2" i="864"/>
  <c r="P2" i="64"/>
  <c r="CA6" i="864"/>
  <c r="CA6" i="863"/>
  <c r="V4" i="864"/>
  <c r="V4" i="863"/>
  <c r="CB6" i="864"/>
  <c r="CB6" i="863"/>
  <c r="W4" i="861"/>
  <c r="W4" i="1413" s="1"/>
  <c r="I2158" i="64"/>
  <c r="S46" i="861"/>
  <c r="U2146" i="64"/>
  <c r="AD2589" i="64"/>
  <c r="CN1" i="860"/>
  <c r="CM1" i="860" s="1"/>
  <c r="N342" i="64"/>
  <c r="N374" i="64"/>
  <c r="CT20" i="864"/>
  <c r="CU18" i="864"/>
  <c r="CU17" i="864"/>
  <c r="CU16" i="864"/>
  <c r="CU3" i="864"/>
  <c r="CU4" i="864" s="1"/>
  <c r="CU7" i="864"/>
  <c r="CV2" i="864"/>
  <c r="CV19" i="864" s="1"/>
  <c r="P2" i="863"/>
  <c r="V34" i="863"/>
  <c r="W18" i="864"/>
  <c r="W17" i="864"/>
  <c r="W16" i="864"/>
  <c r="CT1" i="864"/>
  <c r="W42" i="863" a="1"/>
  <c r="W42" i="863" s="1"/>
  <c r="W43" i="863" a="1"/>
  <c r="W43" i="863" s="1"/>
  <c r="W41" i="863" a="1"/>
  <c r="W41" i="863" s="1"/>
  <c r="W29" i="863"/>
  <c r="W40" i="863" a="1"/>
  <c r="W40" i="863" s="1"/>
  <c r="W39" i="863" a="1"/>
  <c r="W39" i="863" s="1"/>
  <c r="W30" i="863"/>
  <c r="X2" i="863"/>
  <c r="X31" i="863" s="1"/>
  <c r="W32" i="863"/>
  <c r="CP2" i="860"/>
  <c r="CO3" i="860"/>
  <c r="CN4" i="860"/>
  <c r="CO8" i="860"/>
  <c r="CO9" i="860"/>
  <c r="B2907" i="64"/>
  <c r="B2908" i="64"/>
  <c r="B2909" i="64"/>
  <c r="B2910" i="64"/>
  <c r="B2911" i="64"/>
  <c r="B2912" i="64"/>
  <c r="B2913" i="64"/>
  <c r="B2906" i="64"/>
  <c r="B3187" i="64"/>
  <c r="B3189" i="64" s="1"/>
  <c r="R1086" i="64"/>
  <c r="T1086" i="64"/>
  <c r="U1086" i="64"/>
  <c r="V1086" i="64"/>
  <c r="W1086" i="64"/>
  <c r="X1086" i="64"/>
  <c r="Y1086" i="64"/>
  <c r="Z1086" i="64"/>
  <c r="AA1086" i="64"/>
  <c r="AB1086" i="64"/>
  <c r="AC1086" i="64"/>
  <c r="AD1086" i="64"/>
  <c r="AE1086" i="64"/>
  <c r="AF1086" i="64"/>
  <c r="AG1086" i="64"/>
  <c r="AH1086" i="64"/>
  <c r="AI1086" i="64"/>
  <c r="AJ1086" i="64"/>
  <c r="AK1086" i="64"/>
  <c r="AL1086" i="64"/>
  <c r="AM1086" i="64"/>
  <c r="AN1086" i="64"/>
  <c r="AO1086" i="64"/>
  <c r="AP1086" i="64"/>
  <c r="AQ1086" i="64"/>
  <c r="AR1086" i="64"/>
  <c r="AS1086" i="64"/>
  <c r="AT1086" i="64"/>
  <c r="AU1086" i="64"/>
  <c r="AV1086" i="64"/>
  <c r="AW1086" i="64"/>
  <c r="AX1086" i="64"/>
  <c r="AY1086" i="64"/>
  <c r="AZ1086" i="64"/>
  <c r="BA1086" i="64"/>
  <c r="BB1086" i="64"/>
  <c r="BC1086" i="64"/>
  <c r="BD1086" i="64"/>
  <c r="BE1086" i="64"/>
  <c r="BF1086" i="64"/>
  <c r="BG1086" i="64"/>
  <c r="BH1086" i="64"/>
  <c r="BI1086" i="64"/>
  <c r="BJ1086" i="64"/>
  <c r="BK1086" i="64"/>
  <c r="BL1086" i="64"/>
  <c r="BM1086" i="64"/>
  <c r="BN1086" i="64"/>
  <c r="BO1086" i="64"/>
  <c r="BP1086" i="64"/>
  <c r="BQ1086" i="64"/>
  <c r="BR1086" i="64"/>
  <c r="BS1086" i="64"/>
  <c r="BT1086" i="64"/>
  <c r="BU1086" i="64"/>
  <c r="BV1086" i="64"/>
  <c r="BW1086" i="64"/>
  <c r="BX1086" i="64"/>
  <c r="BY1086" i="64"/>
  <c r="BZ1086" i="64"/>
  <c r="CA1086" i="64"/>
  <c r="CB1086" i="64"/>
  <c r="CC1086" i="64"/>
  <c r="CD1086" i="64"/>
  <c r="CE1086" i="64"/>
  <c r="CF1086" i="64"/>
  <c r="CG1086" i="64"/>
  <c r="CH1086" i="64"/>
  <c r="CI1086" i="64"/>
  <c r="CJ1086" i="64"/>
  <c r="CK1086" i="64"/>
  <c r="G1104" i="64"/>
  <c r="B1119" i="64"/>
  <c r="B1118" i="64"/>
  <c r="B1117" i="64"/>
  <c r="CK1116" i="64"/>
  <c r="CJ1116" i="64"/>
  <c r="CI1116" i="64"/>
  <c r="CH1116" i="64"/>
  <c r="CG1116" i="64"/>
  <c r="CF1116" i="64"/>
  <c r="CE1116" i="64"/>
  <c r="CD1116" i="64"/>
  <c r="CC1116" i="64"/>
  <c r="CB1116" i="64"/>
  <c r="CA1116" i="64"/>
  <c r="BZ1116" i="64"/>
  <c r="BY1116" i="64"/>
  <c r="BX1116" i="64"/>
  <c r="BW1116" i="64"/>
  <c r="BV1116" i="64"/>
  <c r="BU1116" i="64"/>
  <c r="BT1116" i="64"/>
  <c r="BS1116" i="64"/>
  <c r="BR1116" i="64"/>
  <c r="BQ1116" i="64"/>
  <c r="BP1116" i="64"/>
  <c r="BO1116" i="64"/>
  <c r="BN1116" i="64"/>
  <c r="BM1116" i="64"/>
  <c r="BL1116" i="64"/>
  <c r="BK1116" i="64"/>
  <c r="BJ1116" i="64"/>
  <c r="BI1116" i="64"/>
  <c r="BH1116" i="64"/>
  <c r="BG1116" i="64"/>
  <c r="BF1116" i="64"/>
  <c r="BE1116" i="64"/>
  <c r="BD1116" i="64"/>
  <c r="BC1116" i="64"/>
  <c r="BB1116" i="64"/>
  <c r="BA1116" i="64"/>
  <c r="AZ1116" i="64"/>
  <c r="AY1116" i="64"/>
  <c r="AX1116" i="64"/>
  <c r="AW1116" i="64"/>
  <c r="AV1116" i="64"/>
  <c r="AU1116" i="64"/>
  <c r="AT1116" i="64"/>
  <c r="AS1116" i="64"/>
  <c r="AR1116" i="64"/>
  <c r="AQ1116" i="64"/>
  <c r="AP1116" i="64"/>
  <c r="AO1116" i="64"/>
  <c r="AN1116" i="64"/>
  <c r="AM1116" i="64"/>
  <c r="AL1116" i="64"/>
  <c r="AK1116" i="64"/>
  <c r="AJ1116" i="64"/>
  <c r="AI1116" i="64"/>
  <c r="AH1116" i="64"/>
  <c r="AG1116" i="64"/>
  <c r="AF1116" i="64"/>
  <c r="AE1116" i="64"/>
  <c r="AD1116" i="64"/>
  <c r="AC1116" i="64"/>
  <c r="AB1116" i="64"/>
  <c r="AA1116" i="64"/>
  <c r="Z1116" i="64"/>
  <c r="Y1116" i="64"/>
  <c r="X1116" i="64"/>
  <c r="W1116" i="64"/>
  <c r="V1116" i="64"/>
  <c r="U1116" i="64"/>
  <c r="T1116" i="64"/>
  <c r="B1116" i="64"/>
  <c r="CK1114" i="64"/>
  <c r="CJ1114" i="64"/>
  <c r="CI1114" i="64"/>
  <c r="CH1114" i="64"/>
  <c r="CG1114" i="64"/>
  <c r="CF1114" i="64"/>
  <c r="CE1114" i="64"/>
  <c r="CD1114" i="64"/>
  <c r="CC1114" i="64"/>
  <c r="CB1114" i="64"/>
  <c r="CA1114" i="64"/>
  <c r="BZ1114" i="64"/>
  <c r="BY1114" i="64"/>
  <c r="BX1114" i="64"/>
  <c r="BW1114" i="64"/>
  <c r="BV1114" i="64"/>
  <c r="BU1114" i="64"/>
  <c r="BT1114" i="64"/>
  <c r="BS1114" i="64"/>
  <c r="BR1114" i="64"/>
  <c r="BQ1114" i="64"/>
  <c r="BP1114" i="64"/>
  <c r="BO1114" i="64"/>
  <c r="BN1114" i="64"/>
  <c r="BM1114" i="64"/>
  <c r="BL1114" i="64"/>
  <c r="BK1114" i="64"/>
  <c r="BJ1114" i="64"/>
  <c r="BI1114" i="64"/>
  <c r="BH1114" i="64"/>
  <c r="BG1114" i="64"/>
  <c r="BF1114" i="64"/>
  <c r="BE1114" i="64"/>
  <c r="BD1114" i="64"/>
  <c r="BC1114" i="64"/>
  <c r="BB1114" i="64"/>
  <c r="BA1114" i="64"/>
  <c r="AZ1114" i="64"/>
  <c r="AY1114" i="64"/>
  <c r="AX1114" i="64"/>
  <c r="AW1114" i="64"/>
  <c r="AV1114" i="64"/>
  <c r="AU1114" i="64"/>
  <c r="AT1114" i="64"/>
  <c r="AS1114" i="64"/>
  <c r="AR1114" i="64"/>
  <c r="AQ1114" i="64"/>
  <c r="AP1114" i="64"/>
  <c r="AO1114" i="64"/>
  <c r="AN1114" i="64"/>
  <c r="AM1114" i="64"/>
  <c r="AL1114" i="64"/>
  <c r="AK1114" i="64"/>
  <c r="AJ1114" i="64"/>
  <c r="AI1114" i="64"/>
  <c r="AH1114" i="64"/>
  <c r="AG1114" i="64"/>
  <c r="AF1114" i="64"/>
  <c r="AE1114" i="64"/>
  <c r="AD1114" i="64"/>
  <c r="AC1114" i="64"/>
  <c r="AB1114" i="64"/>
  <c r="AA1114" i="64"/>
  <c r="Z1114" i="64"/>
  <c r="Y1114" i="64"/>
  <c r="X1114" i="64"/>
  <c r="W1114" i="64"/>
  <c r="V1114" i="64"/>
  <c r="U1114" i="64"/>
  <c r="T1114" i="64"/>
  <c r="B1112" i="64"/>
  <c r="G2111" i="64"/>
  <c r="B2884" i="64"/>
  <c r="J2902" i="64"/>
  <c r="G2894" i="64"/>
  <c r="G2882" i="64"/>
  <c r="G2881" i="64"/>
  <c r="B3197" i="64"/>
  <c r="B3196" i="64"/>
  <c r="B3195" i="64"/>
  <c r="B3194" i="64"/>
  <c r="CK3193" i="64"/>
  <c r="CJ3193" i="64"/>
  <c r="CI3193" i="64"/>
  <c r="CH3193" i="64"/>
  <c r="CG3193" i="64"/>
  <c r="CF3193" i="64"/>
  <c r="CE3193" i="64"/>
  <c r="CD3193" i="64"/>
  <c r="CC3193" i="64"/>
  <c r="CB3193" i="64"/>
  <c r="CA3193" i="64"/>
  <c r="BZ3193" i="64"/>
  <c r="BY3193" i="64"/>
  <c r="BX3193" i="64"/>
  <c r="BW3193" i="64"/>
  <c r="BV3193" i="64"/>
  <c r="BU3193" i="64"/>
  <c r="BT3193" i="64"/>
  <c r="BS3193" i="64"/>
  <c r="BR3193" i="64"/>
  <c r="BQ3193" i="64"/>
  <c r="BP3193" i="64"/>
  <c r="BO3193" i="64"/>
  <c r="BN3193" i="64"/>
  <c r="BM3193" i="64"/>
  <c r="BL3193" i="64"/>
  <c r="BK3193" i="64"/>
  <c r="BJ3193" i="64"/>
  <c r="BI3193" i="64"/>
  <c r="BH3193" i="64"/>
  <c r="BG3193" i="64"/>
  <c r="BF3193" i="64"/>
  <c r="BE3193" i="64"/>
  <c r="BD3193" i="64"/>
  <c r="BC3193" i="64"/>
  <c r="BB3193" i="64"/>
  <c r="BA3193" i="64"/>
  <c r="AZ3193" i="64"/>
  <c r="AY3193" i="64"/>
  <c r="AX3193" i="64"/>
  <c r="AW3193" i="64"/>
  <c r="AV3193" i="64"/>
  <c r="AU3193" i="64"/>
  <c r="AT3193" i="64"/>
  <c r="AS3193" i="64"/>
  <c r="AR3193" i="64"/>
  <c r="AQ3193" i="64"/>
  <c r="AP3193" i="64"/>
  <c r="AO3193" i="64"/>
  <c r="AN3193" i="64"/>
  <c r="AM3193" i="64"/>
  <c r="AL3193" i="64"/>
  <c r="AK3193" i="64"/>
  <c r="AJ3193" i="64"/>
  <c r="AI3193" i="64"/>
  <c r="AH3193" i="64"/>
  <c r="AG3193" i="64"/>
  <c r="AF3193" i="64"/>
  <c r="AE3193" i="64"/>
  <c r="AD3193" i="64"/>
  <c r="AC3193" i="64"/>
  <c r="AB3193" i="64"/>
  <c r="AA3193" i="64"/>
  <c r="Z3193" i="64"/>
  <c r="Y3193" i="64"/>
  <c r="X3193" i="64"/>
  <c r="W3193" i="64"/>
  <c r="V3193" i="64"/>
  <c r="U3193" i="64"/>
  <c r="T3193" i="64"/>
  <c r="B3191" i="64"/>
  <c r="B3190" i="64"/>
  <c r="B695" i="64"/>
  <c r="B694" i="64"/>
  <c r="B693" i="64"/>
  <c r="B692" i="64"/>
  <c r="CK691" i="64"/>
  <c r="CJ691" i="64"/>
  <c r="CI691" i="64"/>
  <c r="CH691" i="64"/>
  <c r="CG691" i="64"/>
  <c r="CF691" i="64"/>
  <c r="CE691" i="64"/>
  <c r="CD691" i="64"/>
  <c r="CC691" i="64"/>
  <c r="CB691" i="64"/>
  <c r="CA691" i="64"/>
  <c r="BZ691" i="64"/>
  <c r="BX691" i="64"/>
  <c r="BW691" i="64"/>
  <c r="BV691" i="64"/>
  <c r="BU691" i="64"/>
  <c r="BT691" i="64"/>
  <c r="BS691" i="64"/>
  <c r="BR691" i="64"/>
  <c r="BQ691" i="64"/>
  <c r="BP691" i="64"/>
  <c r="BO691" i="64"/>
  <c r="BN691" i="64"/>
  <c r="BM691" i="64"/>
  <c r="BL691" i="64"/>
  <c r="BK691" i="64"/>
  <c r="BJ691" i="64"/>
  <c r="BI691" i="64"/>
  <c r="BH691" i="64"/>
  <c r="BG691" i="64"/>
  <c r="BF691" i="64"/>
  <c r="BE691" i="64"/>
  <c r="BD691" i="64"/>
  <c r="BC691" i="64"/>
  <c r="BB691" i="64"/>
  <c r="BA691" i="64"/>
  <c r="AZ691" i="64"/>
  <c r="AY691" i="64"/>
  <c r="AX691" i="64"/>
  <c r="AW691" i="64"/>
  <c r="AV691" i="64"/>
  <c r="AU691" i="64"/>
  <c r="AT691" i="64"/>
  <c r="AS691" i="64"/>
  <c r="AR691" i="64"/>
  <c r="AQ691" i="64"/>
  <c r="AP691" i="64"/>
  <c r="AO691" i="64"/>
  <c r="AN691" i="64"/>
  <c r="AM691" i="64"/>
  <c r="AL691" i="64"/>
  <c r="AK691" i="64"/>
  <c r="AJ691" i="64"/>
  <c r="AI691" i="64"/>
  <c r="AH691" i="64"/>
  <c r="AG691" i="64"/>
  <c r="AF691" i="64"/>
  <c r="AE691" i="64"/>
  <c r="AD691" i="64"/>
  <c r="AC691" i="64"/>
  <c r="AB691" i="64"/>
  <c r="AA691" i="64"/>
  <c r="Z691" i="64"/>
  <c r="Y691" i="64"/>
  <c r="X691" i="64"/>
  <c r="W691" i="64"/>
  <c r="V691" i="64"/>
  <c r="U691" i="64"/>
  <c r="T691" i="64"/>
  <c r="B691" i="64"/>
  <c r="B689" i="64"/>
  <c r="B687" i="64" s="1"/>
  <c r="B3161" i="64"/>
  <c r="B3176" i="64"/>
  <c r="B3175" i="64"/>
  <c r="B3174" i="64"/>
  <c r="B3173" i="64"/>
  <c r="B3172" i="64"/>
  <c r="B3171" i="64"/>
  <c r="B3170" i="64"/>
  <c r="B3169" i="64"/>
  <c r="H3168" i="64"/>
  <c r="I3165" i="64"/>
  <c r="I3166" i="64" s="1"/>
  <c r="I3167" i="64" s="1"/>
  <c r="B3160" i="64"/>
  <c r="T3117" i="64"/>
  <c r="U3117" i="64"/>
  <c r="V3117" i="64"/>
  <c r="W3117" i="64"/>
  <c r="X3117" i="64"/>
  <c r="Y3117" i="64"/>
  <c r="Z3117" i="64"/>
  <c r="AA3117" i="64"/>
  <c r="AB3117" i="64"/>
  <c r="AC3117" i="64"/>
  <c r="AD3117" i="64"/>
  <c r="AE3117" i="64"/>
  <c r="AF3117" i="64"/>
  <c r="AG3117" i="64"/>
  <c r="AH3117" i="64"/>
  <c r="AI3117" i="64"/>
  <c r="AJ3117" i="64"/>
  <c r="AK3117" i="64"/>
  <c r="AL3117" i="64"/>
  <c r="AM3117" i="64"/>
  <c r="AN3117" i="64"/>
  <c r="AO3117" i="64"/>
  <c r="AP3117" i="64"/>
  <c r="AQ3117" i="64"/>
  <c r="AR3117" i="64"/>
  <c r="AS3117" i="64"/>
  <c r="AT3117" i="64"/>
  <c r="AU3117" i="64"/>
  <c r="AV3117" i="64"/>
  <c r="AW3117" i="64"/>
  <c r="AX3117" i="64"/>
  <c r="AY3117" i="64"/>
  <c r="AZ3117" i="64"/>
  <c r="BA3117" i="64"/>
  <c r="BB3117" i="64"/>
  <c r="BC3117" i="64"/>
  <c r="BD3117" i="64"/>
  <c r="BE3117" i="64"/>
  <c r="BF3117" i="64"/>
  <c r="BG3117" i="64"/>
  <c r="BH3117" i="64"/>
  <c r="BI3117" i="64"/>
  <c r="BJ3117" i="64"/>
  <c r="BK3117" i="64"/>
  <c r="BL3117" i="64"/>
  <c r="BM3117" i="64"/>
  <c r="BN3117" i="64"/>
  <c r="BO3117" i="64"/>
  <c r="BP3117" i="64"/>
  <c r="BQ3117" i="64"/>
  <c r="BR3117" i="64"/>
  <c r="BS3117" i="64"/>
  <c r="BT3117" i="64"/>
  <c r="BU3117" i="64"/>
  <c r="BV3117" i="64"/>
  <c r="BW3117" i="64"/>
  <c r="BX3117" i="64"/>
  <c r="BY3117" i="64"/>
  <c r="BZ3117" i="64"/>
  <c r="CA3117" i="64"/>
  <c r="CB3117" i="64"/>
  <c r="CC3117" i="64"/>
  <c r="CD3117" i="64"/>
  <c r="CE3117" i="64"/>
  <c r="CF3117" i="64"/>
  <c r="CG3117" i="64"/>
  <c r="CH3117" i="64"/>
  <c r="CI3117" i="64"/>
  <c r="CJ3117" i="64"/>
  <c r="CK3117" i="64"/>
  <c r="T3084" i="64"/>
  <c r="U3084" i="64"/>
  <c r="V3084" i="64"/>
  <c r="W3084" i="64"/>
  <c r="X3084" i="64"/>
  <c r="Y3084" i="64"/>
  <c r="Z3084" i="64"/>
  <c r="AA3084" i="64"/>
  <c r="AB3084" i="64"/>
  <c r="AC3084" i="64"/>
  <c r="AD3084" i="64"/>
  <c r="AE3084" i="64"/>
  <c r="AF3084" i="64"/>
  <c r="AG3084" i="64"/>
  <c r="AH3084" i="64"/>
  <c r="AI3084" i="64"/>
  <c r="AJ3084" i="64"/>
  <c r="AK3084" i="64"/>
  <c r="AL3084" i="64"/>
  <c r="AM3084" i="64"/>
  <c r="AN3084" i="64"/>
  <c r="AO3084" i="64"/>
  <c r="AP3084" i="64"/>
  <c r="AQ3084" i="64"/>
  <c r="AR3084" i="64"/>
  <c r="AS3084" i="64"/>
  <c r="AT3084" i="64"/>
  <c r="AU3084" i="64"/>
  <c r="AV3084" i="64"/>
  <c r="AW3084" i="64"/>
  <c r="AX3084" i="64"/>
  <c r="AY3084" i="64"/>
  <c r="AZ3084" i="64"/>
  <c r="BA3084" i="64"/>
  <c r="BB3084" i="64"/>
  <c r="BC3084" i="64"/>
  <c r="BD3084" i="64"/>
  <c r="BE3084" i="64"/>
  <c r="BF3084" i="64"/>
  <c r="BG3084" i="64"/>
  <c r="BH3084" i="64"/>
  <c r="BI3084" i="64"/>
  <c r="BJ3084" i="64"/>
  <c r="BK3084" i="64"/>
  <c r="BL3084" i="64"/>
  <c r="BM3084" i="64"/>
  <c r="BN3084" i="64"/>
  <c r="BO3084" i="64"/>
  <c r="BP3084" i="64"/>
  <c r="BQ3084" i="64"/>
  <c r="BR3084" i="64"/>
  <c r="BS3084" i="64"/>
  <c r="BT3084" i="64"/>
  <c r="BU3084" i="64"/>
  <c r="BV3084" i="64"/>
  <c r="BW3084" i="64"/>
  <c r="BX3084" i="64"/>
  <c r="BY3084" i="64"/>
  <c r="BZ3084" i="64"/>
  <c r="CA3084" i="64"/>
  <c r="CB3084" i="64"/>
  <c r="CC3084" i="64"/>
  <c r="CD3084" i="64"/>
  <c r="CE3084" i="64"/>
  <c r="CF3084" i="64"/>
  <c r="CG3084" i="64"/>
  <c r="CH3084" i="64"/>
  <c r="CI3084" i="64"/>
  <c r="CJ3084" i="64"/>
  <c r="CK3084" i="64"/>
  <c r="B3149" i="64"/>
  <c r="B3148" i="64"/>
  <c r="B3147" i="64"/>
  <c r="B3146" i="64"/>
  <c r="B3145" i="64"/>
  <c r="B3144" i="64"/>
  <c r="B3143" i="64"/>
  <c r="B3142" i="64"/>
  <c r="H3141" i="64"/>
  <c r="I3138" i="64"/>
  <c r="I3139" i="64" s="1"/>
  <c r="I3140" i="64" s="1"/>
  <c r="B3134" i="64"/>
  <c r="B3133" i="64"/>
  <c r="B3099" i="64"/>
  <c r="B3122" i="64"/>
  <c r="B3121" i="64"/>
  <c r="B3120" i="64"/>
  <c r="B3119" i="64"/>
  <c r="B3118" i="64"/>
  <c r="B3117" i="64"/>
  <c r="B3116" i="64"/>
  <c r="B3115" i="64"/>
  <c r="H3114" i="64"/>
  <c r="I3103" i="64"/>
  <c r="I3104" i="64" s="1"/>
  <c r="I3105" i="64" s="1"/>
  <c r="I3106" i="64" s="1"/>
  <c r="I3107" i="64" s="1"/>
  <c r="I3108" i="64" s="1"/>
  <c r="I3109" i="64" s="1"/>
  <c r="I3110" i="64" s="1"/>
  <c r="I3111" i="64" s="1"/>
  <c r="I3112" i="64" s="1"/>
  <c r="I3113" i="64" s="1"/>
  <c r="B3103" i="64"/>
  <c r="B3104" i="64" s="1"/>
  <c r="B3105" i="64" s="1"/>
  <c r="B3106" i="64" s="1"/>
  <c r="B3107" i="64" s="1"/>
  <c r="B3108" i="64" s="1"/>
  <c r="B3109" i="64" s="1"/>
  <c r="B3110" i="64" s="1"/>
  <c r="B3111" i="64" s="1"/>
  <c r="B3112" i="64" s="1"/>
  <c r="B3113" i="64" s="1"/>
  <c r="B3098" i="64"/>
  <c r="B3082" i="64"/>
  <c r="B3083" i="64"/>
  <c r="B3084" i="64"/>
  <c r="B3085" i="64"/>
  <c r="B3086" i="64"/>
  <c r="B3087" i="64"/>
  <c r="B3088" i="64"/>
  <c r="B3065" i="64"/>
  <c r="I3069" i="64"/>
  <c r="I3070" i="64" s="1"/>
  <c r="I3071" i="64" s="1"/>
  <c r="I3072" i="64" s="1"/>
  <c r="I3073" i="64" s="1"/>
  <c r="I3074" i="64" s="1"/>
  <c r="I3075" i="64" s="1"/>
  <c r="I3076" i="64" s="1"/>
  <c r="I3077" i="64" s="1"/>
  <c r="I3078" i="64" s="1"/>
  <c r="I3079" i="64" s="1"/>
  <c r="B3069" i="64"/>
  <c r="B3070" i="64" s="1"/>
  <c r="B3071" i="64" s="1"/>
  <c r="B3072" i="64" s="1"/>
  <c r="B3073" i="64" s="1"/>
  <c r="B3074" i="64" s="1"/>
  <c r="B3075" i="64" s="1"/>
  <c r="B3076" i="64" s="1"/>
  <c r="B3077" i="64" s="1"/>
  <c r="B3078" i="64" s="1"/>
  <c r="B3079" i="64" s="1"/>
  <c r="B3081" i="64"/>
  <c r="B3064" i="64"/>
  <c r="V1440" i="64" a="1"/>
  <c r="BS1093" i="64" a="1"/>
  <c r="CE1093" i="64" a="1"/>
  <c r="W1093" i="64" a="1"/>
  <c r="CG1093" i="64" a="1"/>
  <c r="AD1093" i="64" a="1"/>
  <c r="AF1093" i="64" a="1"/>
  <c r="CI1093" i="64" a="1"/>
  <c r="BB1093" i="64" a="1"/>
  <c r="BT1093" i="64" a="1"/>
  <c r="CF1093" i="64" a="1"/>
  <c r="CJ1093" i="64" a="1"/>
  <c r="BL1093" i="64" a="1"/>
  <c r="CC1093" i="64" a="1"/>
  <c r="X1093" i="64" a="1"/>
  <c r="CH1093" i="64" a="1"/>
  <c r="AO1093" i="64" a="1"/>
  <c r="BY1093" i="64" a="1"/>
  <c r="BP1093" i="64" a="1"/>
  <c r="BE1093" i="64" a="1"/>
  <c r="AZ1093" i="64" a="1"/>
  <c r="AL1093" i="64" a="1"/>
  <c r="AG1093" i="64" a="1"/>
  <c r="BK1093" i="64" a="1"/>
  <c r="BJ1093" i="64" a="1"/>
  <c r="CK1093" i="64" a="1"/>
  <c r="AV1093" i="64" a="1"/>
  <c r="AC1093" i="64" a="1"/>
  <c r="BW1093" i="64" a="1"/>
  <c r="BV1093" i="64" a="1"/>
  <c r="BC1093" i="64" a="1"/>
  <c r="BG1093" i="64" a="1"/>
  <c r="BF1093" i="64" a="1"/>
  <c r="AX1093" i="64" a="1"/>
  <c r="AI1093" i="64" a="1"/>
  <c r="CB1093" i="64" a="1"/>
  <c r="CD1093" i="64" a="1"/>
  <c r="AK1093" i="64" a="1"/>
  <c r="BH1093" i="64" a="1"/>
  <c r="T1093" i="64" a="1"/>
  <c r="AW1093" i="64" a="1"/>
  <c r="U1093" i="64" a="1"/>
  <c r="AE1093" i="64" a="1"/>
  <c r="AJ1093" i="64" a="1"/>
  <c r="AU1093" i="64" a="1"/>
  <c r="Y1093" i="64" a="1"/>
  <c r="Z1093" i="64" a="1"/>
  <c r="BD1093" i="64" a="1"/>
  <c r="AP1093" i="64" a="1"/>
  <c r="BO1093" i="64" a="1"/>
  <c r="AR1093" i="64" a="1"/>
  <c r="BZ1093" i="64" a="1"/>
  <c r="BU1093" i="64" a="1"/>
  <c r="BM1093" i="64" a="1"/>
  <c r="BN1093" i="64" a="1"/>
  <c r="AB1093" i="64" a="1"/>
  <c r="AN1093" i="64" a="1"/>
  <c r="BA1093" i="64" a="1"/>
  <c r="CA1093" i="64" a="1"/>
  <c r="AT1093" i="64" a="1"/>
  <c r="AA1093" i="64" a="1"/>
  <c r="AQ1093" i="64" a="1"/>
  <c r="AM1093" i="64" a="1"/>
  <c r="AY1093" i="64" a="1"/>
  <c r="V1093" i="64" a="1"/>
  <c r="BR1093" i="64" a="1"/>
  <c r="AH1093" i="64" a="1"/>
  <c r="AS1093" i="64" a="1"/>
  <c r="BQ1093" i="64" a="1"/>
  <c r="BI1093" i="64" a="1"/>
  <c r="BX1093" i="64" a="1"/>
  <c r="W14" i="1413" l="1"/>
  <c r="W43" i="1413" s="1"/>
  <c r="W17" i="861" s="1"/>
  <c r="T27" i="1413"/>
  <c r="X31" i="1413"/>
  <c r="X42" i="1413"/>
  <c r="X56" i="1413"/>
  <c r="X25" i="1413"/>
  <c r="X13" i="1413"/>
  <c r="X60" i="1413"/>
  <c r="X76" i="1413"/>
  <c r="X17" i="1413"/>
  <c r="X36" i="1413"/>
  <c r="X69" i="1413"/>
  <c r="X50" i="1413"/>
  <c r="X45" i="1413"/>
  <c r="X32" i="1413"/>
  <c r="X10" i="1413"/>
  <c r="X12" i="1413"/>
  <c r="X18" i="1413"/>
  <c r="X11" i="1413"/>
  <c r="S39" i="1413"/>
  <c r="S90" i="861" s="1"/>
  <c r="V24" i="1413"/>
  <c r="S51" i="1413"/>
  <c r="V43" i="1413"/>
  <c r="V17" i="861" s="1"/>
  <c r="V1440" i="64"/>
  <c r="W722" i="64" a="1"/>
  <c r="W722" i="64" s="1"/>
  <c r="W716" i="64" a="1"/>
  <c r="W716" i="64" s="1"/>
  <c r="W723" i="64" a="1"/>
  <c r="W723" i="64" s="1"/>
  <c r="V78" i="64"/>
  <c r="V84" i="64" s="1"/>
  <c r="W77" i="64" a="1"/>
  <c r="W77" i="64" s="1"/>
  <c r="W75" i="64" a="1"/>
  <c r="W75" i="64" s="1"/>
  <c r="W76" i="64" a="1"/>
  <c r="W76" i="64" s="1"/>
  <c r="W74" i="64" a="1"/>
  <c r="W74" i="64" s="1"/>
  <c r="W82" i="64" a="1"/>
  <c r="W82" i="64" s="1"/>
  <c r="W81" i="64" a="1"/>
  <c r="W81" i="64" s="1"/>
  <c r="V103" i="861"/>
  <c r="W625" i="64" a="1"/>
  <c r="W625" i="64" s="1"/>
  <c r="W631" i="64" a="1"/>
  <c r="W631" i="64" s="1"/>
  <c r="W621" i="64" a="1"/>
  <c r="W621" i="64" s="1"/>
  <c r="W635" i="64" a="1"/>
  <c r="W635" i="64" s="1"/>
  <c r="W627" i="64" a="1"/>
  <c r="W627" i="64" s="1"/>
  <c r="V615" i="64"/>
  <c r="V612" i="64"/>
  <c r="W614" i="64" a="1"/>
  <c r="W614" i="64" s="1"/>
  <c r="W610" i="64" a="1"/>
  <c r="W610" i="64" s="1"/>
  <c r="W613" i="64" a="1"/>
  <c r="W613" i="64" s="1"/>
  <c r="W3240" i="64" a="1"/>
  <c r="W3240" i="64" s="1"/>
  <c r="W3023" i="64" a="1"/>
  <c r="W3023" i="64" s="1"/>
  <c r="W3215" i="64" a="1"/>
  <c r="W3215" i="64" s="1"/>
  <c r="W3018" i="64" a="1"/>
  <c r="W3018" i="64" s="1"/>
  <c r="W3019" i="64" a="1"/>
  <c r="W3019" i="64" s="1"/>
  <c r="W61" i="64" a="1"/>
  <c r="W61" i="64" s="1"/>
  <c r="W59" i="64" a="1"/>
  <c r="W59" i="64" s="1"/>
  <c r="W60" i="64" a="1"/>
  <c r="W60" i="64" s="1"/>
  <c r="W58" i="64" s="1" a="1"/>
  <c r="W58" i="64" s="1"/>
  <c r="W3541" i="64" a="1"/>
  <c r="W3541" i="64" s="1"/>
  <c r="W3520" i="64" a="1"/>
  <c r="W3520" i="64" s="1"/>
  <c r="W1583" i="64" a="1"/>
  <c r="W1583" i="64" s="1"/>
  <c r="W1584" i="64" a="1"/>
  <c r="W1584" i="64" s="1"/>
  <c r="W1672" i="64" a="1"/>
  <c r="W1672" i="64" s="1"/>
  <c r="W1673" i="64" a="1"/>
  <c r="W1673" i="64" s="1"/>
  <c r="W1628" i="64" a="1"/>
  <c r="W1628" i="64" s="1"/>
  <c r="W1650" i="64" a="1"/>
  <c r="W1650" i="64" s="1"/>
  <c r="W1561" i="64" a="1"/>
  <c r="W1561" i="64" s="1"/>
  <c r="W1606" i="64" a="1"/>
  <c r="W1606" i="64" s="1"/>
  <c r="W21" i="863"/>
  <c r="W791" i="64" a="1"/>
  <c r="W791" i="64" s="1"/>
  <c r="W781" i="64" a="1"/>
  <c r="W781" i="64" s="1"/>
  <c r="W787" i="64" a="1"/>
  <c r="W787" i="64" s="1"/>
  <c r="W20" i="864"/>
  <c r="W102" i="861" s="1"/>
  <c r="W33" i="863"/>
  <c r="W17" i="863" s="1"/>
  <c r="W33" i="861" s="1"/>
  <c r="W44" i="863"/>
  <c r="W4" i="64"/>
  <c r="X3" i="64"/>
  <c r="X7" i="64"/>
  <c r="Y2" i="64"/>
  <c r="X1" i="64"/>
  <c r="X7" i="863"/>
  <c r="X7" i="864"/>
  <c r="X1" i="863"/>
  <c r="X1" i="864"/>
  <c r="X4" i="861"/>
  <c r="X4" i="1413" s="1"/>
  <c r="Y7" i="861"/>
  <c r="Y7" i="1413" s="1"/>
  <c r="Y3" i="861"/>
  <c r="Y3" i="1413" s="1"/>
  <c r="Y1" i="861"/>
  <c r="Y1" i="1413" s="1"/>
  <c r="Z2" i="861"/>
  <c r="Z2" i="1413" s="1"/>
  <c r="Y2" i="864"/>
  <c r="Y19" i="864" s="1"/>
  <c r="X3" i="864"/>
  <c r="X3" i="863"/>
  <c r="P1" i="864"/>
  <c r="P1" i="64"/>
  <c r="H2" i="1246"/>
  <c r="W4" i="864"/>
  <c r="W4" i="863"/>
  <c r="V2146" i="64"/>
  <c r="T46" i="861"/>
  <c r="S64" i="861"/>
  <c r="AE2589" i="64"/>
  <c r="AD2591" i="64"/>
  <c r="O342" i="64"/>
  <c r="O374" i="64"/>
  <c r="B1102" i="64"/>
  <c r="B1092" i="64"/>
  <c r="V49" i="863" a="1"/>
  <c r="V49" i="863" s="1"/>
  <c r="U53" i="863" a="1"/>
  <c r="U53" i="863" s="1"/>
  <c r="V53" i="863" a="1"/>
  <c r="V53" i="863" s="1"/>
  <c r="S49" i="863" a="1"/>
  <c r="S49" i="863" s="1"/>
  <c r="U51" i="863" a="1"/>
  <c r="U51" i="863" s="1"/>
  <c r="U49" i="863" a="1"/>
  <c r="U49" i="863" s="1"/>
  <c r="T53" i="863" a="1"/>
  <c r="T53" i="863" s="1"/>
  <c r="T51" i="863" a="1"/>
  <c r="T51" i="863" s="1"/>
  <c r="V51" i="863" a="1"/>
  <c r="V51" i="863" s="1"/>
  <c r="S51" i="863" a="1"/>
  <c r="S51" i="863" s="1"/>
  <c r="T49" i="863" a="1"/>
  <c r="T49" i="863" s="1"/>
  <c r="W34" i="863"/>
  <c r="CU20" i="864"/>
  <c r="W53" i="863" a="1"/>
  <c r="W53" i="863" s="1"/>
  <c r="W49" i="863" a="1"/>
  <c r="W49" i="863" s="1"/>
  <c r="W51" i="863" a="1"/>
  <c r="W51" i="863" s="1"/>
  <c r="X18" i="864"/>
  <c r="X17" i="864"/>
  <c r="X16" i="864"/>
  <c r="X43" i="863" a="1"/>
  <c r="X43" i="863" s="1"/>
  <c r="X40" i="863" a="1"/>
  <c r="X40" i="863" s="1"/>
  <c r="X39" i="863" a="1"/>
  <c r="X39" i="863" s="1"/>
  <c r="X30" i="863"/>
  <c r="X32" i="863"/>
  <c r="X41" i="863" a="1"/>
  <c r="X41" i="863" s="1"/>
  <c r="X42" i="863" a="1"/>
  <c r="X42" i="863" s="1"/>
  <c r="X29" i="863"/>
  <c r="Y2" i="863"/>
  <c r="Y31" i="863" s="1"/>
  <c r="CV7" i="864"/>
  <c r="CV3" i="864"/>
  <c r="CV4" i="864" s="1"/>
  <c r="CW2" i="864"/>
  <c r="CW19" i="864" s="1"/>
  <c r="CV18" i="864"/>
  <c r="CV16" i="864"/>
  <c r="CV17" i="864"/>
  <c r="CU1" i="864"/>
  <c r="CO1" i="860"/>
  <c r="CO4" i="860"/>
  <c r="CP9" i="860"/>
  <c r="CP8" i="860"/>
  <c r="CP3" i="860"/>
  <c r="CQ2" i="860"/>
  <c r="Z1093" i="64"/>
  <c r="V1093" i="64"/>
  <c r="Y1093" i="64"/>
  <c r="U1093" i="64"/>
  <c r="X1093" i="64"/>
  <c r="T1093" i="64"/>
  <c r="W1093" i="64"/>
  <c r="AA1093" i="64"/>
  <c r="CI1093" i="64"/>
  <c r="CE1093" i="64"/>
  <c r="CA1093" i="64"/>
  <c r="BW1093" i="64"/>
  <c r="BS1093" i="64"/>
  <c r="BO1093" i="64"/>
  <c r="BK1093" i="64"/>
  <c r="BG1093" i="64"/>
  <c r="BC1093" i="64"/>
  <c r="AY1093" i="64"/>
  <c r="AU1093" i="64"/>
  <c r="AQ1093" i="64"/>
  <c r="AM1093" i="64"/>
  <c r="AI1093" i="64"/>
  <c r="AE1093" i="64"/>
  <c r="CH1093" i="64"/>
  <c r="CD1093" i="64"/>
  <c r="BZ1093" i="64"/>
  <c r="BV1093" i="64"/>
  <c r="BR1093" i="64"/>
  <c r="BN1093" i="64"/>
  <c r="BJ1093" i="64"/>
  <c r="BF1093" i="64"/>
  <c r="BB1093" i="64"/>
  <c r="AX1093" i="64"/>
  <c r="AT1093" i="64"/>
  <c r="AP1093" i="64"/>
  <c r="AL1093" i="64"/>
  <c r="AH1093" i="64"/>
  <c r="AD1093" i="64"/>
  <c r="CK1093" i="64"/>
  <c r="CG1093" i="64"/>
  <c r="CC1093" i="64"/>
  <c r="BY1093" i="64"/>
  <c r="BU1093" i="64"/>
  <c r="BQ1093" i="64"/>
  <c r="BM1093" i="64"/>
  <c r="BI1093" i="64"/>
  <c r="BE1093" i="64"/>
  <c r="BA1093" i="64"/>
  <c r="AW1093" i="64"/>
  <c r="AS1093" i="64"/>
  <c r="AO1093" i="64"/>
  <c r="AK1093" i="64"/>
  <c r="AG1093" i="64"/>
  <c r="AC1093" i="64"/>
  <c r="CJ1093" i="64"/>
  <c r="CF1093" i="64"/>
  <c r="CB1093" i="64"/>
  <c r="BX1093" i="64"/>
  <c r="BT1093" i="64"/>
  <c r="BP1093" i="64"/>
  <c r="BL1093" i="64"/>
  <c r="BH1093" i="64"/>
  <c r="BD1093" i="64"/>
  <c r="AZ1093" i="64"/>
  <c r="AV1093" i="64"/>
  <c r="AR1093" i="64"/>
  <c r="AN1093" i="64"/>
  <c r="AJ1093" i="64"/>
  <c r="AF1093" i="64"/>
  <c r="AB1093" i="64"/>
  <c r="R2902" i="64"/>
  <c r="S2902" i="64" s="1"/>
  <c r="J2903" i="64"/>
  <c r="R2903" i="64" s="1"/>
  <c r="H3080" i="64"/>
  <c r="W1440" i="64" a="1"/>
  <c r="S52" i="1413" l="1"/>
  <c r="S53" i="1413" s="1"/>
  <c r="U23" i="1413"/>
  <c r="T28" i="1413"/>
  <c r="T33" i="1413"/>
  <c r="T16" i="861" s="1"/>
  <c r="Y50" i="1413"/>
  <c r="Y56" i="1413"/>
  <c r="Y11" i="1413"/>
  <c r="Y36" i="1413"/>
  <c r="Y45" i="1413"/>
  <c r="Y60" i="1413"/>
  <c r="Y18" i="1413"/>
  <c r="Y69" i="1413"/>
  <c r="Y42" i="1413"/>
  <c r="Y31" i="1413"/>
  <c r="Y76" i="1413"/>
  <c r="Y17" i="1413"/>
  <c r="Y10" i="1413"/>
  <c r="Y13" i="1413"/>
  <c r="Y32" i="1413"/>
  <c r="Y12" i="1413"/>
  <c r="Y25" i="1413"/>
  <c r="X14" i="1413"/>
  <c r="X43" i="1413" s="1"/>
  <c r="X17" i="861" s="1"/>
  <c r="W24" i="1413"/>
  <c r="W20" i="1413"/>
  <c r="W23" i="861" s="1"/>
  <c r="W1440" i="64"/>
  <c r="X1439" i="64" a="1"/>
  <c r="X1439" i="64" s="1"/>
  <c r="X722" i="64" a="1"/>
  <c r="X722" i="64" s="1"/>
  <c r="X716" i="64" a="1"/>
  <c r="X716" i="64" s="1"/>
  <c r="X723" i="64" a="1"/>
  <c r="X723" i="64" s="1"/>
  <c r="W78" i="64"/>
  <c r="W84" i="64" s="1"/>
  <c r="X75" i="64" a="1"/>
  <c r="X75" i="64" s="1"/>
  <c r="X77" i="64" a="1"/>
  <c r="X77" i="64" s="1"/>
  <c r="X74" i="64" a="1"/>
  <c r="X74" i="64" s="1"/>
  <c r="X82" i="64" a="1"/>
  <c r="X82" i="64" s="1"/>
  <c r="X81" i="64" a="1"/>
  <c r="X81" i="64" s="1"/>
  <c r="X76" i="64" a="1"/>
  <c r="X76" i="64" s="1"/>
  <c r="W103" i="861"/>
  <c r="X625" i="64" a="1"/>
  <c r="X625" i="64" s="1"/>
  <c r="X621" i="64" a="1"/>
  <c r="X621" i="64" s="1"/>
  <c r="X635" i="64" a="1"/>
  <c r="X635" i="64" s="1"/>
  <c r="X627" i="64" a="1"/>
  <c r="X627" i="64" s="1"/>
  <c r="X631" i="64" a="1"/>
  <c r="X631" i="64" s="1"/>
  <c r="X614" i="64" a="1"/>
  <c r="X614" i="64" s="1"/>
  <c r="X610" i="64" a="1"/>
  <c r="X610" i="64" s="1"/>
  <c r="X613" i="64" a="1"/>
  <c r="X613" i="64" s="1"/>
  <c r="W612" i="64"/>
  <c r="X3240" i="64" a="1"/>
  <c r="X3240" i="64" s="1"/>
  <c r="X3023" i="64" a="1"/>
  <c r="X3023" i="64" s="1"/>
  <c r="S24" i="861"/>
  <c r="X3215" i="64" a="1"/>
  <c r="X3215" i="64" s="1"/>
  <c r="X3018" i="64" a="1"/>
  <c r="X3018" i="64" s="1"/>
  <c r="X3019" i="64" a="1"/>
  <c r="X3019" i="64" s="1"/>
  <c r="X61" i="64" a="1"/>
  <c r="X61" i="64" s="1"/>
  <c r="X59" i="64" a="1"/>
  <c r="X59" i="64" s="1"/>
  <c r="X60" i="64" a="1"/>
  <c r="X60" i="64" s="1"/>
  <c r="X58" i="64" s="1" a="1"/>
  <c r="X58" i="64" s="1"/>
  <c r="X3541" i="64" a="1"/>
  <c r="X3541" i="64" s="1"/>
  <c r="X3520" i="64" a="1"/>
  <c r="X3520" i="64" s="1"/>
  <c r="X1583" i="64" a="1"/>
  <c r="X1583" i="64" s="1"/>
  <c r="X1584" i="64" a="1"/>
  <c r="X1584" i="64" s="1"/>
  <c r="X1672" i="64" a="1"/>
  <c r="X1672" i="64" s="1"/>
  <c r="X1673" i="64" a="1"/>
  <c r="X1673" i="64" s="1"/>
  <c r="X1628" i="64" a="1"/>
  <c r="X1628" i="64" s="1"/>
  <c r="X1650" i="64" a="1"/>
  <c r="X1650" i="64" s="1"/>
  <c r="X1561" i="64" a="1"/>
  <c r="X1561" i="64" s="1"/>
  <c r="X1606" i="64" a="1"/>
  <c r="X1606" i="64" s="1"/>
  <c r="X20" i="864"/>
  <c r="X102" i="861" s="1"/>
  <c r="X787" i="64" a="1"/>
  <c r="X787" i="64" s="1"/>
  <c r="X791" i="64" a="1"/>
  <c r="X791" i="64" s="1"/>
  <c r="X781" i="64" a="1"/>
  <c r="X781" i="64" s="1"/>
  <c r="X21" i="863"/>
  <c r="X33" i="863"/>
  <c r="X17" i="863" s="1"/>
  <c r="X33" i="861" s="1"/>
  <c r="X44" i="863"/>
  <c r="X4" i="64"/>
  <c r="Y7" i="64"/>
  <c r="Z2" i="64"/>
  <c r="Y1" i="64"/>
  <c r="Y3" i="64"/>
  <c r="Z7" i="861"/>
  <c r="Z7" i="1413" s="1"/>
  <c r="AA2" i="861"/>
  <c r="AA2" i="1413" s="1"/>
  <c r="X4" i="864"/>
  <c r="Z1" i="861"/>
  <c r="Z1" i="1413" s="1"/>
  <c r="Z3" i="861"/>
  <c r="Z3" i="1413" s="1"/>
  <c r="Y4" i="861"/>
  <c r="Y4" i="1413" s="1"/>
  <c r="X4" i="863"/>
  <c r="Y3" i="863"/>
  <c r="Y3" i="864"/>
  <c r="Y7" i="864"/>
  <c r="Z2" i="864"/>
  <c r="Z19" i="864" s="1"/>
  <c r="Y1" i="864"/>
  <c r="Y7" i="863"/>
  <c r="Y1" i="863"/>
  <c r="T95" i="861"/>
  <c r="U46" i="861"/>
  <c r="T64" i="861"/>
  <c r="W2146" i="64"/>
  <c r="AF2589" i="64"/>
  <c r="AF2591" i="64" s="1"/>
  <c r="AE2591" i="64"/>
  <c r="P342" i="64"/>
  <c r="P374" i="64"/>
  <c r="CV20" i="864"/>
  <c r="Y43" i="863" a="1"/>
  <c r="Y43" i="863" s="1"/>
  <c r="Y42" i="863" a="1"/>
  <c r="Y42" i="863" s="1"/>
  <c r="Y41" i="863" a="1"/>
  <c r="Y41" i="863" s="1"/>
  <c r="Y40" i="863" a="1"/>
  <c r="Y40" i="863" s="1"/>
  <c r="Y39" i="863" a="1"/>
  <c r="Y39" i="863" s="1"/>
  <c r="Y32" i="863"/>
  <c r="Y30" i="863"/>
  <c r="Y29" i="863"/>
  <c r="Z2" i="863"/>
  <c r="Z31" i="863" s="1"/>
  <c r="X34" i="863"/>
  <c r="Y18" i="864"/>
  <c r="Y17" i="864"/>
  <c r="Y16" i="864"/>
  <c r="CV1" i="864"/>
  <c r="X51" i="863" a="1"/>
  <c r="X51" i="863" s="1"/>
  <c r="X53" i="863" a="1"/>
  <c r="X53" i="863" s="1"/>
  <c r="X49" i="863" a="1"/>
  <c r="X49" i="863" s="1"/>
  <c r="CW18" i="864"/>
  <c r="CW17" i="864"/>
  <c r="CW16" i="864"/>
  <c r="CW3" i="864"/>
  <c r="CW4" i="864" s="1"/>
  <c r="CX2" i="864"/>
  <c r="CX19" i="864" s="1"/>
  <c r="CW7" i="864"/>
  <c r="CP1" i="860"/>
  <c r="CQ9" i="860"/>
  <c r="CQ8" i="860"/>
  <c r="CQ3" i="860"/>
  <c r="CR2" i="860"/>
  <c r="CP4" i="860"/>
  <c r="J2904" i="64"/>
  <c r="R2904" i="64" s="1"/>
  <c r="I2125" i="64"/>
  <c r="R2125" i="64" s="1"/>
  <c r="X1440" i="64" a="1"/>
  <c r="S57" i="1413" l="1"/>
  <c r="S18" i="861" s="1"/>
  <c r="T48" i="1413"/>
  <c r="X20" i="1413"/>
  <c r="X23" i="861" s="1"/>
  <c r="X24" i="1413"/>
  <c r="T49" i="1413"/>
  <c r="T37" i="1413"/>
  <c r="T69" i="861" s="1"/>
  <c r="Y14" i="1413"/>
  <c r="Y20" i="1413" s="1"/>
  <c r="Y23" i="861" s="1"/>
  <c r="Z60" i="1413"/>
  <c r="Z25" i="1413"/>
  <c r="Z76" i="1413"/>
  <c r="Z32" i="1413"/>
  <c r="Z45" i="1413"/>
  <c r="Z31" i="1413"/>
  <c r="Z69" i="1413"/>
  <c r="Z36" i="1413"/>
  <c r="Z10" i="1413"/>
  <c r="Z11" i="1413"/>
  <c r="Z56" i="1413"/>
  <c r="Z50" i="1413"/>
  <c r="Z17" i="1413"/>
  <c r="Z42" i="1413"/>
  <c r="Z12" i="1413"/>
  <c r="Z13" i="1413"/>
  <c r="Z18" i="1413"/>
  <c r="U26" i="1413"/>
  <c r="X1440" i="64"/>
  <c r="Y1439" i="64" a="1"/>
  <c r="Y1439" i="64" s="1"/>
  <c r="Y722" i="64" a="1"/>
  <c r="Y722" i="64" s="1"/>
  <c r="Y723" i="64" a="1"/>
  <c r="Y723" i="64" s="1"/>
  <c r="Y716" i="64" a="1"/>
  <c r="Y716" i="64" s="1"/>
  <c r="X78" i="64"/>
  <c r="X84" i="64" s="1"/>
  <c r="Y75" i="64" a="1"/>
  <c r="Y75" i="64" s="1"/>
  <c r="Y77" i="64" a="1"/>
  <c r="Y77" i="64" s="1"/>
  <c r="Y82" i="64" a="1"/>
  <c r="Y82" i="64" s="1"/>
  <c r="Y81" i="64" a="1"/>
  <c r="Y81" i="64" s="1"/>
  <c r="Y76" i="64" a="1"/>
  <c r="Y76" i="64" s="1"/>
  <c r="Y74" i="64" a="1"/>
  <c r="Y74" i="64" s="1"/>
  <c r="X103" i="861"/>
  <c r="Y625" i="64" a="1"/>
  <c r="Y625" i="64" s="1"/>
  <c r="Y621" i="64" a="1"/>
  <c r="Y621" i="64" s="1"/>
  <c r="Y631" i="64" a="1"/>
  <c r="Y631" i="64" s="1"/>
  <c r="Y635" i="64" a="1"/>
  <c r="Y635" i="64" s="1"/>
  <c r="Y627" i="64" a="1"/>
  <c r="Y627" i="64" s="1"/>
  <c r="Y614" i="64" a="1"/>
  <c r="Y614" i="64" s="1"/>
  <c r="Y610" i="64" a="1"/>
  <c r="Y610" i="64" s="1"/>
  <c r="Y613" i="64" a="1"/>
  <c r="Y613" i="64" s="1"/>
  <c r="Y3240" i="64" a="1"/>
  <c r="Y3240" i="64" s="1"/>
  <c r="Y3023" i="64" a="1"/>
  <c r="Y3023" i="64" s="1"/>
  <c r="S3323" i="64"/>
  <c r="S3327" i="64" s="1"/>
  <c r="S3329" i="64" s="1"/>
  <c r="Y3215" i="64" a="1"/>
  <c r="Y3215" i="64" s="1"/>
  <c r="Y3018" i="64" a="1"/>
  <c r="Y3018" i="64" s="1"/>
  <c r="Y3019" i="64" a="1"/>
  <c r="Y3019" i="64" s="1"/>
  <c r="Y61" i="64" a="1"/>
  <c r="Y61" i="64" s="1"/>
  <c r="Y59" i="64" a="1"/>
  <c r="Y59" i="64" s="1"/>
  <c r="Y60" i="64" a="1"/>
  <c r="Y60" i="64" s="1"/>
  <c r="Y58" i="64" s="1" a="1"/>
  <c r="Y58" i="64" s="1"/>
  <c r="Y3541" i="64" a="1"/>
  <c r="Y3541" i="64" s="1"/>
  <c r="Y1584" i="64" a="1"/>
  <c r="Y1584" i="64" s="1"/>
  <c r="Y3520" i="64" a="1"/>
  <c r="Y3520" i="64" s="1"/>
  <c r="Y1673" i="64" a="1"/>
  <c r="Y1673" i="64" s="1"/>
  <c r="Y1583" i="64" a="1"/>
  <c r="Y1583" i="64" s="1"/>
  <c r="Y1650" i="64" a="1"/>
  <c r="Y1650" i="64" s="1"/>
  <c r="Y1672" i="64" a="1"/>
  <c r="Y1672" i="64" s="1"/>
  <c r="Y1606" i="64" a="1"/>
  <c r="Y1606" i="64" s="1"/>
  <c r="Y1628" i="64" a="1"/>
  <c r="Y1628" i="64" s="1"/>
  <c r="Y1561" i="64" a="1"/>
  <c r="Y1561" i="64" s="1"/>
  <c r="Y787" i="64" a="1"/>
  <c r="Y787" i="64" s="1"/>
  <c r="Y781" i="64" a="1"/>
  <c r="Y781" i="64" s="1"/>
  <c r="Y791" i="64" a="1"/>
  <c r="Y791" i="64" s="1"/>
  <c r="Y20" i="864"/>
  <c r="Y33" i="863"/>
  <c r="Y21" i="863"/>
  <c r="Y44" i="863"/>
  <c r="AA2" i="864"/>
  <c r="Z7" i="864"/>
  <c r="AB2" i="861"/>
  <c r="AB2" i="1413" s="1"/>
  <c r="Z7" i="863"/>
  <c r="AA1" i="861"/>
  <c r="AA1" i="1413" s="1"/>
  <c r="AA7" i="861"/>
  <c r="AA7" i="1413" s="1"/>
  <c r="Y4" i="64"/>
  <c r="Z3" i="64"/>
  <c r="Z1" i="64"/>
  <c r="AA2" i="64"/>
  <c r="AA3" i="861"/>
  <c r="AA3" i="1413" s="1"/>
  <c r="Z7" i="64"/>
  <c r="Z1" i="864"/>
  <c r="Z4" i="861"/>
  <c r="Z4" i="1413" s="1"/>
  <c r="Z1" i="863"/>
  <c r="Z3" i="863"/>
  <c r="Y4" i="864"/>
  <c r="Y4" i="863"/>
  <c r="Z3" i="864"/>
  <c r="U95" i="861"/>
  <c r="V46" i="861"/>
  <c r="X2146" i="64"/>
  <c r="U64" i="861"/>
  <c r="AG2589" i="64"/>
  <c r="Y1440" i="64" a="1"/>
  <c r="S61" i="1413" l="1"/>
  <c r="S59" i="861" s="1"/>
  <c r="U27" i="1413"/>
  <c r="AA36" i="1413"/>
  <c r="AA45" i="1413"/>
  <c r="AA42" i="1413"/>
  <c r="AA12" i="1413"/>
  <c r="AA60" i="1413"/>
  <c r="AA10" i="1413"/>
  <c r="AA17" i="1413"/>
  <c r="AA56" i="1413"/>
  <c r="AA32" i="1413"/>
  <c r="AA25" i="1413"/>
  <c r="AA69" i="1413"/>
  <c r="AA50" i="1413"/>
  <c r="AA76" i="1413"/>
  <c r="AA13" i="1413"/>
  <c r="AA18" i="1413"/>
  <c r="AA11" i="1413"/>
  <c r="AA31" i="1413"/>
  <c r="Z14" i="1413"/>
  <c r="Z43" i="1413" s="1"/>
  <c r="Z17" i="861" s="1"/>
  <c r="Y24" i="1413"/>
  <c r="Y43" i="1413"/>
  <c r="Y17" i="861" s="1"/>
  <c r="T39" i="1413"/>
  <c r="T90" i="861" s="1"/>
  <c r="T51" i="1413"/>
  <c r="Y1440" i="64"/>
  <c r="Z1439" i="64" a="1"/>
  <c r="Z1439" i="64" s="1"/>
  <c r="Z722" i="64" a="1"/>
  <c r="Z722" i="64" s="1"/>
  <c r="Z723" i="64" a="1"/>
  <c r="Z723" i="64" s="1"/>
  <c r="Z716" i="64" a="1"/>
  <c r="Z716" i="64" s="1"/>
  <c r="Y78" i="64"/>
  <c r="Y84" i="64" s="1"/>
  <c r="Z75" i="64" a="1"/>
  <c r="Z75" i="64" s="1"/>
  <c r="Z77" i="64" a="1"/>
  <c r="Z77" i="64" s="1"/>
  <c r="Z76" i="64" a="1"/>
  <c r="Z76" i="64" s="1"/>
  <c r="Z82" i="64" a="1"/>
  <c r="Z82" i="64" s="1"/>
  <c r="Z81" i="64" a="1"/>
  <c r="Z81" i="64" s="1"/>
  <c r="Z74" i="64" a="1"/>
  <c r="Z74" i="64" s="1"/>
  <c r="Z625" i="64" a="1"/>
  <c r="Z625" i="64" s="1"/>
  <c r="Z621" i="64" a="1"/>
  <c r="Z621" i="64" s="1"/>
  <c r="Z635" i="64" a="1"/>
  <c r="Z635" i="64" s="1"/>
  <c r="Z627" i="64" a="1"/>
  <c r="Z627" i="64" s="1"/>
  <c r="Z631" i="64" a="1"/>
  <c r="Z631" i="64" s="1"/>
  <c r="Z614" i="64" a="1"/>
  <c r="Z614" i="64" s="1"/>
  <c r="Z610" i="64" a="1"/>
  <c r="Z610" i="64" s="1"/>
  <c r="Z613" i="64" a="1"/>
  <c r="Z613" i="64" s="1"/>
  <c r="Z3240" i="64" a="1"/>
  <c r="Z3240" i="64" s="1"/>
  <c r="Z3023" i="64" a="1"/>
  <c r="Z3023" i="64" s="1"/>
  <c r="Z3215" i="64" a="1"/>
  <c r="Z3215" i="64" s="1"/>
  <c r="Z3018" i="64" a="1"/>
  <c r="Z3018" i="64" s="1"/>
  <c r="Z3019" i="64" a="1"/>
  <c r="Z3019" i="64" s="1"/>
  <c r="Z61" i="64" a="1"/>
  <c r="Z61" i="64" s="1"/>
  <c r="Z59" i="64" a="1"/>
  <c r="Z59" i="64" s="1"/>
  <c r="Z60" i="64" a="1"/>
  <c r="Z60" i="64" s="1"/>
  <c r="Z58" i="64" s="1" a="1"/>
  <c r="Z58" i="64" s="1"/>
  <c r="Z3541" i="64" a="1"/>
  <c r="Z3541" i="64" s="1"/>
  <c r="Z3520" i="64" a="1"/>
  <c r="Z3520" i="64" s="1"/>
  <c r="Z1583" i="64" a="1"/>
  <c r="Z1583" i="64" s="1"/>
  <c r="Z1584" i="64" a="1"/>
  <c r="Z1584" i="64" s="1"/>
  <c r="Z1672" i="64" a="1"/>
  <c r="Z1672" i="64" s="1"/>
  <c r="Z1673" i="64" a="1"/>
  <c r="Z1673" i="64" s="1"/>
  <c r="Z1628" i="64" a="1"/>
  <c r="Z1628" i="64" s="1"/>
  <c r="Z1650" i="64" a="1"/>
  <c r="Z1650" i="64" s="1"/>
  <c r="Z1561" i="64" a="1"/>
  <c r="Z1561" i="64" s="1"/>
  <c r="Z1606" i="64" a="1"/>
  <c r="Z1606" i="64" s="1"/>
  <c r="Z791" i="64" a="1"/>
  <c r="Z791" i="64" s="1"/>
  <c r="Z787" i="64" a="1"/>
  <c r="Z787" i="64" s="1"/>
  <c r="Z781" i="64" a="1"/>
  <c r="Z781" i="64" s="1"/>
  <c r="AB3" i="861"/>
  <c r="AB3" i="1413" s="1"/>
  <c r="AB2" i="64"/>
  <c r="AB2" i="864"/>
  <c r="AA7" i="863"/>
  <c r="AA7" i="864"/>
  <c r="AA7" i="64"/>
  <c r="AA3" i="863"/>
  <c r="AA1" i="64"/>
  <c r="AA1" i="863"/>
  <c r="AA1" i="864"/>
  <c r="Z4" i="863"/>
  <c r="Z4" i="64"/>
  <c r="AA3" i="64"/>
  <c r="AA1439" i="64" s="1" a="1"/>
  <c r="AA1439" i="64" s="1"/>
  <c r="AA4" i="861"/>
  <c r="AA4" i="1413" s="1"/>
  <c r="AA3" i="864"/>
  <c r="Z4" i="864"/>
  <c r="V95" i="861"/>
  <c r="W46" i="861"/>
  <c r="AH2589" i="64"/>
  <c r="AH2591" i="64" s="1"/>
  <c r="AG2591" i="64"/>
  <c r="CW1" i="864"/>
  <c r="CX18" i="864"/>
  <c r="CX17" i="864"/>
  <c r="CX16" i="864"/>
  <c r="CY2" i="864"/>
  <c r="CY19" i="864" s="1"/>
  <c r="CX7" i="864"/>
  <c r="CX3" i="864"/>
  <c r="CX4" i="864" s="1"/>
  <c r="CW20" i="864"/>
  <c r="AB7" i="861"/>
  <c r="AB7" i="1413" s="1"/>
  <c r="AC2" i="861"/>
  <c r="AC2" i="1413" s="1"/>
  <c r="AB1" i="861"/>
  <c r="AB1" i="1413" s="1"/>
  <c r="Z18" i="864"/>
  <c r="Z17" i="864"/>
  <c r="Z16" i="864"/>
  <c r="AA19" i="864"/>
  <c r="Y51" i="863" a="1"/>
  <c r="Y51" i="863" s="1"/>
  <c r="Y49" i="863" a="1"/>
  <c r="Y49" i="863" s="1"/>
  <c r="Y53" i="863" a="1"/>
  <c r="Y53" i="863" s="1"/>
  <c r="Z43" i="863" a="1"/>
  <c r="Z43" i="863" s="1"/>
  <c r="Z42" i="863" a="1"/>
  <c r="Z42" i="863" s="1"/>
  <c r="Z41" i="863" a="1"/>
  <c r="Z41" i="863" s="1"/>
  <c r="Z40" i="863" a="1"/>
  <c r="Z40" i="863" s="1"/>
  <c r="Z39" i="863" a="1"/>
  <c r="Z39" i="863" s="1"/>
  <c r="Z30" i="863"/>
  <c r="Z29" i="863"/>
  <c r="Z32" i="863"/>
  <c r="AA2" i="863"/>
  <c r="AA31" i="863" s="1"/>
  <c r="Y102" i="861"/>
  <c r="Y34" i="863"/>
  <c r="Y17" i="863"/>
  <c r="Y33" i="861" s="1"/>
  <c r="CQ1" i="860"/>
  <c r="CR9" i="860"/>
  <c r="CR8" i="860"/>
  <c r="CR3" i="860"/>
  <c r="CS2" i="860"/>
  <c r="CQ4" i="860"/>
  <c r="I2126" i="64"/>
  <c r="I2127" i="64" s="1"/>
  <c r="R2127" i="64" s="1"/>
  <c r="G2975" i="64"/>
  <c r="G2976" i="64"/>
  <c r="G2977" i="64"/>
  <c r="B2978" i="64"/>
  <c r="B2979" i="64"/>
  <c r="B2980" i="64"/>
  <c r="B2981" i="64"/>
  <c r="B2982" i="64"/>
  <c r="T2982" i="64"/>
  <c r="U2982" i="64"/>
  <c r="V2982" i="64"/>
  <c r="W2982" i="64"/>
  <c r="X2982" i="64"/>
  <c r="Y2982" i="64"/>
  <c r="Z2982" i="64"/>
  <c r="AA2982" i="64"/>
  <c r="AB2982" i="64"/>
  <c r="AC2982" i="64"/>
  <c r="AD2982" i="64"/>
  <c r="AE2982" i="64"/>
  <c r="AF2982" i="64"/>
  <c r="AG2982" i="64"/>
  <c r="AH2982" i="64"/>
  <c r="AI2982" i="64"/>
  <c r="AJ2982" i="64"/>
  <c r="AK2982" i="64"/>
  <c r="AL2982" i="64"/>
  <c r="AM2982" i="64"/>
  <c r="AN2982" i="64"/>
  <c r="AO2982" i="64"/>
  <c r="AP2982" i="64"/>
  <c r="AQ2982" i="64"/>
  <c r="AR2982" i="64"/>
  <c r="AS2982" i="64"/>
  <c r="AT2982" i="64"/>
  <c r="AU2982" i="64"/>
  <c r="AV2982" i="64"/>
  <c r="AW2982" i="64"/>
  <c r="AX2982" i="64"/>
  <c r="AY2982" i="64"/>
  <c r="AZ2982" i="64"/>
  <c r="BA2982" i="64"/>
  <c r="BB2982" i="64"/>
  <c r="BC2982" i="64"/>
  <c r="BD2982" i="64"/>
  <c r="BE2982" i="64"/>
  <c r="BF2982" i="64"/>
  <c r="BG2982" i="64"/>
  <c r="BH2982" i="64"/>
  <c r="BI2982" i="64"/>
  <c r="BJ2982" i="64"/>
  <c r="BK2982" i="64"/>
  <c r="BL2982" i="64"/>
  <c r="BM2982" i="64"/>
  <c r="BN2982" i="64"/>
  <c r="BO2982" i="64"/>
  <c r="BP2982" i="64"/>
  <c r="BQ2982" i="64"/>
  <c r="BR2982" i="64"/>
  <c r="BS2982" i="64"/>
  <c r="BT2982" i="64"/>
  <c r="BU2982" i="64"/>
  <c r="BV2982" i="64"/>
  <c r="BW2982" i="64"/>
  <c r="BX2982" i="64"/>
  <c r="BY2982" i="64"/>
  <c r="BZ2982" i="64"/>
  <c r="CA2982" i="64"/>
  <c r="CB2982" i="64"/>
  <c r="CC2982" i="64"/>
  <c r="CD2982" i="64"/>
  <c r="CE2982" i="64"/>
  <c r="CF2982" i="64"/>
  <c r="CG2982" i="64"/>
  <c r="CH2982" i="64"/>
  <c r="CI2982" i="64"/>
  <c r="CJ2982" i="64"/>
  <c r="CK2982" i="64"/>
  <c r="B2983" i="64"/>
  <c r="B2984" i="64"/>
  <c r="T2984" i="64"/>
  <c r="U2984" i="64"/>
  <c r="V2984" i="64"/>
  <c r="W2984" i="64"/>
  <c r="X2984" i="64"/>
  <c r="Y2984" i="64"/>
  <c r="Z2984" i="64"/>
  <c r="AA2984" i="64"/>
  <c r="AB2984" i="64"/>
  <c r="AC2984" i="64"/>
  <c r="AD2984" i="64"/>
  <c r="AE2984" i="64"/>
  <c r="AF2984" i="64"/>
  <c r="AG2984" i="64"/>
  <c r="AH2984" i="64"/>
  <c r="AI2984" i="64"/>
  <c r="AJ2984" i="64"/>
  <c r="AK2984" i="64"/>
  <c r="AL2984" i="64"/>
  <c r="AM2984" i="64"/>
  <c r="AN2984" i="64"/>
  <c r="AO2984" i="64"/>
  <c r="AP2984" i="64"/>
  <c r="AQ2984" i="64"/>
  <c r="AR2984" i="64"/>
  <c r="AS2984" i="64"/>
  <c r="AT2984" i="64"/>
  <c r="AU2984" i="64"/>
  <c r="AV2984" i="64"/>
  <c r="AW2984" i="64"/>
  <c r="AX2984" i="64"/>
  <c r="AY2984" i="64"/>
  <c r="AZ2984" i="64"/>
  <c r="BA2984" i="64"/>
  <c r="BB2984" i="64"/>
  <c r="BC2984" i="64"/>
  <c r="BD2984" i="64"/>
  <c r="BE2984" i="64"/>
  <c r="BF2984" i="64"/>
  <c r="BG2984" i="64"/>
  <c r="BH2984" i="64"/>
  <c r="BI2984" i="64"/>
  <c r="BJ2984" i="64"/>
  <c r="BK2984" i="64"/>
  <c r="BL2984" i="64"/>
  <c r="BM2984" i="64"/>
  <c r="BN2984" i="64"/>
  <c r="BO2984" i="64"/>
  <c r="BP2984" i="64"/>
  <c r="BQ2984" i="64"/>
  <c r="BR2984" i="64"/>
  <c r="BS2984" i="64"/>
  <c r="BT2984" i="64"/>
  <c r="BU2984" i="64"/>
  <c r="BV2984" i="64"/>
  <c r="BW2984" i="64"/>
  <c r="BX2984" i="64"/>
  <c r="BY2984" i="64"/>
  <c r="BZ2984" i="64"/>
  <c r="CA2984" i="64"/>
  <c r="CB2984" i="64"/>
  <c r="CC2984" i="64"/>
  <c r="CD2984" i="64"/>
  <c r="CE2984" i="64"/>
  <c r="CF2984" i="64"/>
  <c r="CG2984" i="64"/>
  <c r="CH2984" i="64"/>
  <c r="CI2984" i="64"/>
  <c r="CJ2984" i="64"/>
  <c r="CK2984" i="64"/>
  <c r="B2985" i="64"/>
  <c r="T2985" i="64"/>
  <c r="U2985" i="64"/>
  <c r="V2985" i="64"/>
  <c r="W2985" i="64"/>
  <c r="X2985" i="64"/>
  <c r="Y2985" i="64"/>
  <c r="Z2985" i="64"/>
  <c r="AA2985" i="64"/>
  <c r="AB2985" i="64"/>
  <c r="AC2985" i="64"/>
  <c r="AD2985" i="64"/>
  <c r="AE2985" i="64"/>
  <c r="AF2985" i="64"/>
  <c r="AG2985" i="64"/>
  <c r="AH2985" i="64"/>
  <c r="AI2985" i="64"/>
  <c r="AJ2985" i="64"/>
  <c r="AK2985" i="64"/>
  <c r="AL2985" i="64"/>
  <c r="AM2985" i="64"/>
  <c r="AN2985" i="64"/>
  <c r="AO2985" i="64"/>
  <c r="AP2985" i="64"/>
  <c r="AQ2985" i="64"/>
  <c r="AR2985" i="64"/>
  <c r="AS2985" i="64"/>
  <c r="AT2985" i="64"/>
  <c r="AU2985" i="64"/>
  <c r="AV2985" i="64"/>
  <c r="AW2985" i="64"/>
  <c r="AX2985" i="64"/>
  <c r="AY2985" i="64"/>
  <c r="AZ2985" i="64"/>
  <c r="BA2985" i="64"/>
  <c r="BB2985" i="64"/>
  <c r="BC2985" i="64"/>
  <c r="BD2985" i="64"/>
  <c r="BE2985" i="64"/>
  <c r="BF2985" i="64"/>
  <c r="BG2985" i="64"/>
  <c r="BH2985" i="64"/>
  <c r="BI2985" i="64"/>
  <c r="BJ2985" i="64"/>
  <c r="BK2985" i="64"/>
  <c r="BL2985" i="64"/>
  <c r="BM2985" i="64"/>
  <c r="BN2985" i="64"/>
  <c r="BO2985" i="64"/>
  <c r="BP2985" i="64"/>
  <c r="BQ2985" i="64"/>
  <c r="BR2985" i="64"/>
  <c r="BS2985" i="64"/>
  <c r="BT2985" i="64"/>
  <c r="BU2985" i="64"/>
  <c r="BV2985" i="64"/>
  <c r="BW2985" i="64"/>
  <c r="BX2985" i="64"/>
  <c r="BY2985" i="64"/>
  <c r="BZ2985" i="64"/>
  <c r="CA2985" i="64"/>
  <c r="CB2985" i="64"/>
  <c r="CC2985" i="64"/>
  <c r="CD2985" i="64"/>
  <c r="CE2985" i="64"/>
  <c r="CF2985" i="64"/>
  <c r="CG2985" i="64"/>
  <c r="CH2985" i="64"/>
  <c r="CI2985" i="64"/>
  <c r="CJ2985" i="64"/>
  <c r="CK2985" i="64"/>
  <c r="B2996" i="64"/>
  <c r="B2999" i="64"/>
  <c r="B3000" i="64"/>
  <c r="T3002" i="64"/>
  <c r="U3002" i="64"/>
  <c r="V3002" i="64"/>
  <c r="W3002" i="64"/>
  <c r="X3002" i="64"/>
  <c r="Y3002" i="64"/>
  <c r="Z3002" i="64"/>
  <c r="AA3002" i="64"/>
  <c r="AB3002" i="64"/>
  <c r="AC3002" i="64"/>
  <c r="AD3002" i="64"/>
  <c r="AE3002" i="64"/>
  <c r="AF3002" i="64"/>
  <c r="AG3002" i="64"/>
  <c r="AH3002" i="64"/>
  <c r="AI3002" i="64"/>
  <c r="AJ3002" i="64"/>
  <c r="AK3002" i="64"/>
  <c r="AL3002" i="64"/>
  <c r="AM3002" i="64"/>
  <c r="AN3002" i="64"/>
  <c r="AO3002" i="64"/>
  <c r="AP3002" i="64"/>
  <c r="AQ3002" i="64"/>
  <c r="AR3002" i="64"/>
  <c r="AS3002" i="64"/>
  <c r="AT3002" i="64"/>
  <c r="AU3002" i="64"/>
  <c r="AV3002" i="64"/>
  <c r="AW3002" i="64"/>
  <c r="AX3002" i="64"/>
  <c r="AY3002" i="64"/>
  <c r="AZ3002" i="64"/>
  <c r="BA3002" i="64"/>
  <c r="BB3002" i="64"/>
  <c r="BC3002" i="64"/>
  <c r="BD3002" i="64"/>
  <c r="BE3002" i="64"/>
  <c r="BF3002" i="64"/>
  <c r="BG3002" i="64"/>
  <c r="BH3002" i="64"/>
  <c r="BI3002" i="64"/>
  <c r="BJ3002" i="64"/>
  <c r="BK3002" i="64"/>
  <c r="BL3002" i="64"/>
  <c r="BM3002" i="64"/>
  <c r="BN3002" i="64"/>
  <c r="BO3002" i="64"/>
  <c r="BP3002" i="64"/>
  <c r="BQ3002" i="64"/>
  <c r="BR3002" i="64"/>
  <c r="BS3002" i="64"/>
  <c r="BT3002" i="64"/>
  <c r="BU3002" i="64"/>
  <c r="BV3002" i="64"/>
  <c r="BW3002" i="64"/>
  <c r="BX3002" i="64"/>
  <c r="BY3002" i="64"/>
  <c r="BZ3002" i="64"/>
  <c r="CA3002" i="64"/>
  <c r="CB3002" i="64"/>
  <c r="CC3002" i="64"/>
  <c r="CD3002" i="64"/>
  <c r="CE3002" i="64"/>
  <c r="CF3002" i="64"/>
  <c r="CG3002" i="64"/>
  <c r="CH3002" i="64"/>
  <c r="CI3002" i="64"/>
  <c r="CJ3002" i="64"/>
  <c r="CK3002" i="64"/>
  <c r="B3003" i="64"/>
  <c r="B3004" i="64"/>
  <c r="B3005" i="64"/>
  <c r="B3006" i="64"/>
  <c r="B2665" i="64"/>
  <c r="CK2664" i="64"/>
  <c r="CJ2664" i="64"/>
  <c r="CI2664" i="64"/>
  <c r="CH2664" i="64"/>
  <c r="CG2664" i="64"/>
  <c r="CF2664" i="64"/>
  <c r="CE2664" i="64"/>
  <c r="CD2664" i="64"/>
  <c r="CC2664" i="64"/>
  <c r="CB2664" i="64"/>
  <c r="CA2664" i="64"/>
  <c r="BZ2664" i="64"/>
  <c r="BY2664" i="64"/>
  <c r="BX2664" i="64"/>
  <c r="BW2664" i="64"/>
  <c r="BV2664" i="64"/>
  <c r="BU2664" i="64"/>
  <c r="BT2664" i="64"/>
  <c r="BS2664" i="64"/>
  <c r="BR2664" i="64"/>
  <c r="BQ2664" i="64"/>
  <c r="BP2664" i="64"/>
  <c r="BO2664" i="64"/>
  <c r="BN2664" i="64"/>
  <c r="BM2664" i="64"/>
  <c r="BL2664" i="64"/>
  <c r="BK2664" i="64"/>
  <c r="BJ2664" i="64"/>
  <c r="BI2664" i="64"/>
  <c r="BH2664" i="64"/>
  <c r="BG2664" i="64"/>
  <c r="BF2664" i="64"/>
  <c r="BE2664" i="64"/>
  <c r="BD2664" i="64"/>
  <c r="BC2664" i="64"/>
  <c r="BB2664" i="64"/>
  <c r="BA2664" i="64"/>
  <c r="AZ2664" i="64"/>
  <c r="AY2664" i="64"/>
  <c r="AX2664" i="64"/>
  <c r="AW2664" i="64"/>
  <c r="AV2664" i="64"/>
  <c r="AU2664" i="64"/>
  <c r="AT2664" i="64"/>
  <c r="AS2664" i="64"/>
  <c r="AR2664" i="64"/>
  <c r="AQ2664" i="64"/>
  <c r="AP2664" i="64"/>
  <c r="AO2664" i="64"/>
  <c r="AN2664" i="64"/>
  <c r="AM2664" i="64"/>
  <c r="AL2664" i="64"/>
  <c r="AK2664" i="64"/>
  <c r="AJ2664" i="64"/>
  <c r="AI2664" i="64"/>
  <c r="AH2664" i="64"/>
  <c r="AG2664" i="64"/>
  <c r="AF2664" i="64"/>
  <c r="AE2664" i="64"/>
  <c r="AD2664" i="64"/>
  <c r="AC2664" i="64"/>
  <c r="AB2664" i="64"/>
  <c r="AA2664" i="64"/>
  <c r="Z2664" i="64"/>
  <c r="Y2664" i="64"/>
  <c r="X2664" i="64"/>
  <c r="W2664" i="64"/>
  <c r="V2664" i="64"/>
  <c r="U2664" i="64"/>
  <c r="T2664" i="64"/>
  <c r="B2664" i="64"/>
  <c r="B2663" i="64"/>
  <c r="CK2662" i="64"/>
  <c r="CJ2662" i="64"/>
  <c r="CI2662" i="64"/>
  <c r="CH2662" i="64"/>
  <c r="CG2662" i="64"/>
  <c r="CF2662" i="64"/>
  <c r="CE2662" i="64"/>
  <c r="CD2662" i="64"/>
  <c r="CC2662" i="64"/>
  <c r="CB2662" i="64"/>
  <c r="CA2662" i="64"/>
  <c r="BZ2662" i="64"/>
  <c r="BY2662" i="64"/>
  <c r="BX2662" i="64"/>
  <c r="BW2662" i="64"/>
  <c r="BV2662" i="64"/>
  <c r="BU2662" i="64"/>
  <c r="BT2662" i="64"/>
  <c r="BS2662" i="64"/>
  <c r="BR2662" i="64"/>
  <c r="BQ2662" i="64"/>
  <c r="BP2662" i="64"/>
  <c r="BO2662" i="64"/>
  <c r="BN2662" i="64"/>
  <c r="BM2662" i="64"/>
  <c r="BL2662" i="64"/>
  <c r="BK2662" i="64"/>
  <c r="BJ2662" i="64"/>
  <c r="BI2662" i="64"/>
  <c r="BH2662" i="64"/>
  <c r="BG2662" i="64"/>
  <c r="BF2662" i="64"/>
  <c r="BE2662" i="64"/>
  <c r="BD2662" i="64"/>
  <c r="BC2662" i="64"/>
  <c r="BB2662" i="64"/>
  <c r="BA2662" i="64"/>
  <c r="AZ2662" i="64"/>
  <c r="AY2662" i="64"/>
  <c r="AX2662" i="64"/>
  <c r="AW2662" i="64"/>
  <c r="AV2662" i="64"/>
  <c r="AU2662" i="64"/>
  <c r="AT2662" i="64"/>
  <c r="AS2662" i="64"/>
  <c r="AR2662" i="64"/>
  <c r="AQ2662" i="64"/>
  <c r="AP2662" i="64"/>
  <c r="AO2662" i="64"/>
  <c r="AN2662" i="64"/>
  <c r="AM2662" i="64"/>
  <c r="AL2662" i="64"/>
  <c r="AK2662" i="64"/>
  <c r="AJ2662" i="64"/>
  <c r="AI2662" i="64"/>
  <c r="AH2662" i="64"/>
  <c r="AG2662" i="64"/>
  <c r="AF2662" i="64"/>
  <c r="AE2662" i="64"/>
  <c r="AD2662" i="64"/>
  <c r="AC2662" i="64"/>
  <c r="AB2662" i="64"/>
  <c r="AA2662" i="64"/>
  <c r="Z2662" i="64"/>
  <c r="Y2662" i="64"/>
  <c r="X2662" i="64"/>
  <c r="W2662" i="64"/>
  <c r="V2662" i="64"/>
  <c r="U2662" i="64"/>
  <c r="T2662" i="64"/>
  <c r="B2662" i="64"/>
  <c r="B2661" i="64"/>
  <c r="B2660" i="64"/>
  <c r="B2659" i="64"/>
  <c r="B2658" i="64"/>
  <c r="R2654" i="64"/>
  <c r="S2654" i="64" s="1"/>
  <c r="S2656" i="64" s="1"/>
  <c r="G2654" i="64"/>
  <c r="B2643" i="64"/>
  <c r="CK2642" i="64"/>
  <c r="CJ2642" i="64"/>
  <c r="CI2642" i="64"/>
  <c r="CH2642" i="64"/>
  <c r="CG2642" i="64"/>
  <c r="CF2642" i="64"/>
  <c r="CE2642" i="64"/>
  <c r="CD2642" i="64"/>
  <c r="CC2642" i="64"/>
  <c r="CB2642" i="64"/>
  <c r="CA2642" i="64"/>
  <c r="BZ2642" i="64"/>
  <c r="BY2642" i="64"/>
  <c r="BX2642" i="64"/>
  <c r="BW2642" i="64"/>
  <c r="BV2642" i="64"/>
  <c r="BU2642" i="64"/>
  <c r="BT2642" i="64"/>
  <c r="BS2642" i="64"/>
  <c r="BR2642" i="64"/>
  <c r="BQ2642" i="64"/>
  <c r="BP2642" i="64"/>
  <c r="BO2642" i="64"/>
  <c r="BN2642" i="64"/>
  <c r="BM2642" i="64"/>
  <c r="BL2642" i="64"/>
  <c r="BK2642" i="64"/>
  <c r="BJ2642" i="64"/>
  <c r="BI2642" i="64"/>
  <c r="BH2642" i="64"/>
  <c r="BG2642" i="64"/>
  <c r="BF2642" i="64"/>
  <c r="BE2642" i="64"/>
  <c r="BD2642" i="64"/>
  <c r="BC2642" i="64"/>
  <c r="BB2642" i="64"/>
  <c r="BA2642" i="64"/>
  <c r="AZ2642" i="64"/>
  <c r="AY2642" i="64"/>
  <c r="AX2642" i="64"/>
  <c r="AW2642" i="64"/>
  <c r="AV2642" i="64"/>
  <c r="AU2642" i="64"/>
  <c r="AT2642" i="64"/>
  <c r="AS2642" i="64"/>
  <c r="AR2642" i="64"/>
  <c r="AQ2642" i="64"/>
  <c r="AP2642" i="64"/>
  <c r="AO2642" i="64"/>
  <c r="AN2642" i="64"/>
  <c r="AM2642" i="64"/>
  <c r="AL2642" i="64"/>
  <c r="AK2642" i="64"/>
  <c r="AJ2642" i="64"/>
  <c r="AI2642" i="64"/>
  <c r="AH2642" i="64"/>
  <c r="AG2642" i="64"/>
  <c r="AF2642" i="64"/>
  <c r="AE2642" i="64"/>
  <c r="AD2642" i="64"/>
  <c r="AC2642" i="64"/>
  <c r="AB2642" i="64"/>
  <c r="AA2642" i="64"/>
  <c r="Z2642" i="64"/>
  <c r="Y2642" i="64"/>
  <c r="X2642" i="64"/>
  <c r="W2642" i="64"/>
  <c r="V2642" i="64"/>
  <c r="U2642" i="64"/>
  <c r="T2642" i="64"/>
  <c r="B2642" i="64"/>
  <c r="B2641" i="64"/>
  <c r="CK2640" i="64"/>
  <c r="CJ2640" i="64"/>
  <c r="CI2640" i="64"/>
  <c r="CH2640" i="64"/>
  <c r="CG2640" i="64"/>
  <c r="CF2640" i="64"/>
  <c r="CE2640" i="64"/>
  <c r="CD2640" i="64"/>
  <c r="CC2640" i="64"/>
  <c r="CB2640" i="64"/>
  <c r="CA2640" i="64"/>
  <c r="BZ2640" i="64"/>
  <c r="BY2640" i="64"/>
  <c r="BX2640" i="64"/>
  <c r="BW2640" i="64"/>
  <c r="BV2640" i="64"/>
  <c r="BU2640" i="64"/>
  <c r="BT2640" i="64"/>
  <c r="BS2640" i="64"/>
  <c r="BR2640" i="64"/>
  <c r="BQ2640" i="64"/>
  <c r="BP2640" i="64"/>
  <c r="BO2640" i="64"/>
  <c r="BN2640" i="64"/>
  <c r="BM2640" i="64"/>
  <c r="BL2640" i="64"/>
  <c r="BK2640" i="64"/>
  <c r="BJ2640" i="64"/>
  <c r="BI2640" i="64"/>
  <c r="BH2640" i="64"/>
  <c r="BG2640" i="64"/>
  <c r="BF2640" i="64"/>
  <c r="BE2640" i="64"/>
  <c r="BD2640" i="64"/>
  <c r="BC2640" i="64"/>
  <c r="BB2640" i="64"/>
  <c r="BA2640" i="64"/>
  <c r="AZ2640" i="64"/>
  <c r="AY2640" i="64"/>
  <c r="AX2640" i="64"/>
  <c r="AW2640" i="64"/>
  <c r="AV2640" i="64"/>
  <c r="AU2640" i="64"/>
  <c r="AT2640" i="64"/>
  <c r="AS2640" i="64"/>
  <c r="AR2640" i="64"/>
  <c r="AQ2640" i="64"/>
  <c r="AP2640" i="64"/>
  <c r="AO2640" i="64"/>
  <c r="AN2640" i="64"/>
  <c r="AM2640" i="64"/>
  <c r="AL2640" i="64"/>
  <c r="AK2640" i="64"/>
  <c r="AJ2640" i="64"/>
  <c r="AI2640" i="64"/>
  <c r="AH2640" i="64"/>
  <c r="AG2640" i="64"/>
  <c r="AF2640" i="64"/>
  <c r="AE2640" i="64"/>
  <c r="AD2640" i="64"/>
  <c r="AC2640" i="64"/>
  <c r="AB2640" i="64"/>
  <c r="AA2640" i="64"/>
  <c r="Z2640" i="64"/>
  <c r="Y2640" i="64"/>
  <c r="X2640" i="64"/>
  <c r="W2640" i="64"/>
  <c r="V2640" i="64"/>
  <c r="U2640" i="64"/>
  <c r="T2640" i="64"/>
  <c r="B2640" i="64"/>
  <c r="B2639" i="64"/>
  <c r="B2638" i="64"/>
  <c r="B2637" i="64"/>
  <c r="B2636" i="64"/>
  <c r="R2633" i="64"/>
  <c r="G2633" i="64"/>
  <c r="B2622" i="64"/>
  <c r="CK2621" i="64"/>
  <c r="CJ2621" i="64"/>
  <c r="CI2621" i="64"/>
  <c r="CH2621" i="64"/>
  <c r="CG2621" i="64"/>
  <c r="CF2621" i="64"/>
  <c r="CE2621" i="64"/>
  <c r="CD2621" i="64"/>
  <c r="CC2621" i="64"/>
  <c r="CB2621" i="64"/>
  <c r="CA2621" i="64"/>
  <c r="BZ2621" i="64"/>
  <c r="BY2621" i="64"/>
  <c r="BX2621" i="64"/>
  <c r="BW2621" i="64"/>
  <c r="BV2621" i="64"/>
  <c r="BU2621" i="64"/>
  <c r="BT2621" i="64"/>
  <c r="BS2621" i="64"/>
  <c r="BR2621" i="64"/>
  <c r="BQ2621" i="64"/>
  <c r="BP2621" i="64"/>
  <c r="BO2621" i="64"/>
  <c r="BN2621" i="64"/>
  <c r="BM2621" i="64"/>
  <c r="BL2621" i="64"/>
  <c r="BK2621" i="64"/>
  <c r="BJ2621" i="64"/>
  <c r="BI2621" i="64"/>
  <c r="BH2621" i="64"/>
  <c r="BG2621" i="64"/>
  <c r="BF2621" i="64"/>
  <c r="BE2621" i="64"/>
  <c r="BD2621" i="64"/>
  <c r="BC2621" i="64"/>
  <c r="BB2621" i="64"/>
  <c r="BA2621" i="64"/>
  <c r="AZ2621" i="64"/>
  <c r="AY2621" i="64"/>
  <c r="AX2621" i="64"/>
  <c r="AW2621" i="64"/>
  <c r="AV2621" i="64"/>
  <c r="AU2621" i="64"/>
  <c r="AT2621" i="64"/>
  <c r="AS2621" i="64"/>
  <c r="AR2621" i="64"/>
  <c r="AQ2621" i="64"/>
  <c r="AP2621" i="64"/>
  <c r="AO2621" i="64"/>
  <c r="AN2621" i="64"/>
  <c r="AM2621" i="64"/>
  <c r="AL2621" i="64"/>
  <c r="AK2621" i="64"/>
  <c r="AJ2621" i="64"/>
  <c r="AI2621" i="64"/>
  <c r="AH2621" i="64"/>
  <c r="AG2621" i="64"/>
  <c r="AF2621" i="64"/>
  <c r="AE2621" i="64"/>
  <c r="AD2621" i="64"/>
  <c r="AC2621" i="64"/>
  <c r="AB2621" i="64"/>
  <c r="AA2621" i="64"/>
  <c r="Z2621" i="64"/>
  <c r="Y2621" i="64"/>
  <c r="X2621" i="64"/>
  <c r="W2621" i="64"/>
  <c r="V2621" i="64"/>
  <c r="U2621" i="64"/>
  <c r="T2621" i="64"/>
  <c r="B2621" i="64"/>
  <c r="B2620" i="64"/>
  <c r="CK2619" i="64"/>
  <c r="CJ2619" i="64"/>
  <c r="CI2619" i="64"/>
  <c r="CH2619" i="64"/>
  <c r="CG2619" i="64"/>
  <c r="CF2619" i="64"/>
  <c r="CE2619" i="64"/>
  <c r="CD2619" i="64"/>
  <c r="CC2619" i="64"/>
  <c r="CB2619" i="64"/>
  <c r="CA2619" i="64"/>
  <c r="BZ2619" i="64"/>
  <c r="BY2619" i="64"/>
  <c r="BX2619" i="64"/>
  <c r="BW2619" i="64"/>
  <c r="BV2619" i="64"/>
  <c r="BU2619" i="64"/>
  <c r="BT2619" i="64"/>
  <c r="BS2619" i="64"/>
  <c r="BR2619" i="64"/>
  <c r="BQ2619" i="64"/>
  <c r="BP2619" i="64"/>
  <c r="BO2619" i="64"/>
  <c r="BN2619" i="64"/>
  <c r="BM2619" i="64"/>
  <c r="BL2619" i="64"/>
  <c r="BK2619" i="64"/>
  <c r="BJ2619" i="64"/>
  <c r="BI2619" i="64"/>
  <c r="BH2619" i="64"/>
  <c r="BG2619" i="64"/>
  <c r="BF2619" i="64"/>
  <c r="BE2619" i="64"/>
  <c r="BD2619" i="64"/>
  <c r="BC2619" i="64"/>
  <c r="BB2619" i="64"/>
  <c r="BA2619" i="64"/>
  <c r="AZ2619" i="64"/>
  <c r="AY2619" i="64"/>
  <c r="AX2619" i="64"/>
  <c r="AW2619" i="64"/>
  <c r="AV2619" i="64"/>
  <c r="AU2619" i="64"/>
  <c r="AT2619" i="64"/>
  <c r="AS2619" i="64"/>
  <c r="AR2619" i="64"/>
  <c r="AQ2619" i="64"/>
  <c r="AP2619" i="64"/>
  <c r="AO2619" i="64"/>
  <c r="AN2619" i="64"/>
  <c r="AM2619" i="64"/>
  <c r="AL2619" i="64"/>
  <c r="AK2619" i="64"/>
  <c r="AJ2619" i="64"/>
  <c r="AI2619" i="64"/>
  <c r="AH2619" i="64"/>
  <c r="AG2619" i="64"/>
  <c r="AF2619" i="64"/>
  <c r="AE2619" i="64"/>
  <c r="AD2619" i="64"/>
  <c r="AC2619" i="64"/>
  <c r="AB2619" i="64"/>
  <c r="AA2619" i="64"/>
  <c r="Z2619" i="64"/>
  <c r="Y2619" i="64"/>
  <c r="X2619" i="64"/>
  <c r="W2619" i="64"/>
  <c r="V2619" i="64"/>
  <c r="U2619" i="64"/>
  <c r="T2619" i="64"/>
  <c r="B2619" i="64"/>
  <c r="B2618" i="64"/>
  <c r="B2617" i="64"/>
  <c r="B2616" i="64"/>
  <c r="B2615" i="64"/>
  <c r="CK3415" i="64"/>
  <c r="CJ3415" i="64"/>
  <c r="CI3415" i="64"/>
  <c r="CH3415" i="64"/>
  <c r="CG3415" i="64"/>
  <c r="CF3415" i="64"/>
  <c r="CE3415" i="64"/>
  <c r="CD3415" i="64"/>
  <c r="CC3415" i="64"/>
  <c r="CB3415" i="64"/>
  <c r="CA3415" i="64"/>
  <c r="BZ3415" i="64"/>
  <c r="BY3415" i="64"/>
  <c r="BX3415" i="64"/>
  <c r="BW3415" i="64"/>
  <c r="BV3415" i="64"/>
  <c r="BU3415" i="64"/>
  <c r="BT3415" i="64"/>
  <c r="BS3415" i="64"/>
  <c r="BR3415" i="64"/>
  <c r="BQ3415" i="64"/>
  <c r="BP3415" i="64"/>
  <c r="BO3415" i="64"/>
  <c r="BN3415" i="64"/>
  <c r="BM3415" i="64"/>
  <c r="BL3415" i="64"/>
  <c r="BK3415" i="64"/>
  <c r="BJ3415" i="64"/>
  <c r="BI3415" i="64"/>
  <c r="BH3415" i="64"/>
  <c r="BG3415" i="64"/>
  <c r="BF3415" i="64"/>
  <c r="BE3415" i="64"/>
  <c r="BD3415" i="64"/>
  <c r="BC3415" i="64"/>
  <c r="BB3415" i="64"/>
  <c r="BA3415" i="64"/>
  <c r="AZ3415" i="64"/>
  <c r="AY3415" i="64"/>
  <c r="AX3415" i="64"/>
  <c r="AW3415" i="64"/>
  <c r="AV3415" i="64"/>
  <c r="AU3415" i="64"/>
  <c r="AT3415" i="64"/>
  <c r="AS3415" i="64"/>
  <c r="AR3415" i="64"/>
  <c r="AQ3415" i="64"/>
  <c r="AP3415" i="64"/>
  <c r="AO3415" i="64"/>
  <c r="AN3415" i="64"/>
  <c r="AM3415" i="64"/>
  <c r="AL3415" i="64"/>
  <c r="AK3415" i="64"/>
  <c r="AJ3415" i="64"/>
  <c r="AI3415" i="64"/>
  <c r="AH3415" i="64"/>
  <c r="AG3415" i="64"/>
  <c r="AF3415" i="64"/>
  <c r="AE3415" i="64"/>
  <c r="AD3415" i="64"/>
  <c r="AC3415" i="64"/>
  <c r="AB3415" i="64"/>
  <c r="AA3415" i="64"/>
  <c r="Z3415" i="64"/>
  <c r="Y3415" i="64"/>
  <c r="X3415" i="64"/>
  <c r="W3415" i="64"/>
  <c r="V3415" i="64"/>
  <c r="U3415" i="64"/>
  <c r="T3415" i="64"/>
  <c r="CK3414" i="64"/>
  <c r="CJ3414" i="64"/>
  <c r="CI3414" i="64"/>
  <c r="CH3414" i="64"/>
  <c r="CG3414" i="64"/>
  <c r="CF3414" i="64"/>
  <c r="CE3414" i="64"/>
  <c r="CD3414" i="64"/>
  <c r="CC3414" i="64"/>
  <c r="CB3414" i="64"/>
  <c r="CA3414" i="64"/>
  <c r="BZ3414" i="64"/>
  <c r="BY3414" i="64"/>
  <c r="BX3414" i="64"/>
  <c r="BW3414" i="64"/>
  <c r="BV3414" i="64"/>
  <c r="BU3414" i="64"/>
  <c r="BT3414" i="64"/>
  <c r="BS3414" i="64"/>
  <c r="BR3414" i="64"/>
  <c r="BQ3414" i="64"/>
  <c r="BP3414" i="64"/>
  <c r="BO3414" i="64"/>
  <c r="BN3414" i="64"/>
  <c r="BM3414" i="64"/>
  <c r="BL3414" i="64"/>
  <c r="BK3414" i="64"/>
  <c r="BJ3414" i="64"/>
  <c r="BI3414" i="64"/>
  <c r="BH3414" i="64"/>
  <c r="BG3414" i="64"/>
  <c r="BF3414" i="64"/>
  <c r="BE3414" i="64"/>
  <c r="BD3414" i="64"/>
  <c r="BC3414" i="64"/>
  <c r="BB3414" i="64"/>
  <c r="BA3414" i="64"/>
  <c r="AZ3414" i="64"/>
  <c r="AY3414" i="64"/>
  <c r="AX3414" i="64"/>
  <c r="AW3414" i="64"/>
  <c r="AV3414" i="64"/>
  <c r="AU3414" i="64"/>
  <c r="AT3414" i="64"/>
  <c r="AS3414" i="64"/>
  <c r="AR3414" i="64"/>
  <c r="AQ3414" i="64"/>
  <c r="AP3414" i="64"/>
  <c r="AO3414" i="64"/>
  <c r="AN3414" i="64"/>
  <c r="AM3414" i="64"/>
  <c r="AL3414" i="64"/>
  <c r="AK3414" i="64"/>
  <c r="AJ3414" i="64"/>
  <c r="AI3414" i="64"/>
  <c r="AH3414" i="64"/>
  <c r="AG3414" i="64"/>
  <c r="AF3414" i="64"/>
  <c r="AE3414" i="64"/>
  <c r="AD3414" i="64"/>
  <c r="AC3414" i="64"/>
  <c r="AB3414" i="64"/>
  <c r="AA3414" i="64"/>
  <c r="Z3414" i="64"/>
  <c r="Y3414" i="64"/>
  <c r="X3414" i="64"/>
  <c r="W3414" i="64"/>
  <c r="V3414" i="64"/>
  <c r="U3414" i="64"/>
  <c r="T3414" i="64"/>
  <c r="B3413" i="64"/>
  <c r="CK3412" i="64"/>
  <c r="CJ3412" i="64"/>
  <c r="CI3412" i="64"/>
  <c r="CH3412" i="64"/>
  <c r="CG3412" i="64"/>
  <c r="CF3412" i="64"/>
  <c r="CE3412" i="64"/>
  <c r="CD3412" i="64"/>
  <c r="CC3412" i="64"/>
  <c r="CB3412" i="64"/>
  <c r="CA3412" i="64"/>
  <c r="BZ3412" i="64"/>
  <c r="BY3412" i="64"/>
  <c r="BX3412" i="64"/>
  <c r="BW3412" i="64"/>
  <c r="BV3412" i="64"/>
  <c r="BU3412" i="64"/>
  <c r="BT3412" i="64"/>
  <c r="BS3412" i="64"/>
  <c r="BR3412" i="64"/>
  <c r="BQ3412" i="64"/>
  <c r="BP3412" i="64"/>
  <c r="BO3412" i="64"/>
  <c r="BN3412" i="64"/>
  <c r="BM3412" i="64"/>
  <c r="BL3412" i="64"/>
  <c r="BK3412" i="64"/>
  <c r="BJ3412" i="64"/>
  <c r="BI3412" i="64"/>
  <c r="BH3412" i="64"/>
  <c r="BG3412" i="64"/>
  <c r="BF3412" i="64"/>
  <c r="BE3412" i="64"/>
  <c r="BD3412" i="64"/>
  <c r="BC3412" i="64"/>
  <c r="BB3412" i="64"/>
  <c r="BA3412" i="64"/>
  <c r="AZ3412" i="64"/>
  <c r="AY3412" i="64"/>
  <c r="AX3412" i="64"/>
  <c r="AW3412" i="64"/>
  <c r="AV3412" i="64"/>
  <c r="AU3412" i="64"/>
  <c r="AT3412" i="64"/>
  <c r="AS3412" i="64"/>
  <c r="AR3412" i="64"/>
  <c r="AQ3412" i="64"/>
  <c r="AP3412" i="64"/>
  <c r="AO3412" i="64"/>
  <c r="AN3412" i="64"/>
  <c r="AM3412" i="64"/>
  <c r="AL3412" i="64"/>
  <c r="AK3412" i="64"/>
  <c r="AJ3412" i="64"/>
  <c r="AI3412" i="64"/>
  <c r="AH3412" i="64"/>
  <c r="AG3412" i="64"/>
  <c r="AF3412" i="64"/>
  <c r="AE3412" i="64"/>
  <c r="AD3412" i="64"/>
  <c r="AC3412" i="64"/>
  <c r="AB3412" i="64"/>
  <c r="AA3412" i="64"/>
  <c r="Z3412" i="64"/>
  <c r="Y3412" i="64"/>
  <c r="X3412" i="64"/>
  <c r="W3412" i="64"/>
  <c r="V3412" i="64"/>
  <c r="U3412" i="64"/>
  <c r="T3412" i="64"/>
  <c r="G3407" i="64"/>
  <c r="B3406" i="64"/>
  <c r="G3406" i="64"/>
  <c r="G3405" i="64"/>
  <c r="G3404" i="64"/>
  <c r="G3403" i="64"/>
  <c r="B3402" i="64"/>
  <c r="G3402" i="64"/>
  <c r="G3401" i="64"/>
  <c r="G3400" i="64"/>
  <c r="Z1440" i="64" a="1"/>
  <c r="S63" i="1413" l="1"/>
  <c r="S91" i="861" s="1"/>
  <c r="AB45" i="1413"/>
  <c r="AB69" i="1413"/>
  <c r="AB76" i="1413"/>
  <c r="AB17" i="1413"/>
  <c r="AB25" i="1413"/>
  <c r="AB60" i="1413"/>
  <c r="AB32" i="1413"/>
  <c r="AB56" i="1413"/>
  <c r="AB36" i="1413"/>
  <c r="AB42" i="1413"/>
  <c r="AB50" i="1413"/>
  <c r="AB11" i="1413"/>
  <c r="AB12" i="1413"/>
  <c r="AB13" i="1413"/>
  <c r="AB31" i="1413"/>
  <c r="AB18" i="1413"/>
  <c r="AB10" i="1413"/>
  <c r="Z24" i="1413"/>
  <c r="T52" i="1413"/>
  <c r="Z20" i="1413"/>
  <c r="Z23" i="861" s="1"/>
  <c r="AA14" i="1413"/>
  <c r="AA20" i="1413" s="1"/>
  <c r="AA23" i="861" s="1"/>
  <c r="V23" i="1413"/>
  <c r="U28" i="1413"/>
  <c r="U33" i="1413"/>
  <c r="U16" i="861" s="1"/>
  <c r="Z1440" i="64"/>
  <c r="AA722" i="64" a="1"/>
  <c r="AA722" i="64" s="1"/>
  <c r="AA723" i="64" a="1"/>
  <c r="AA723" i="64" s="1"/>
  <c r="AA716" i="64" a="1"/>
  <c r="AA716" i="64" s="1"/>
  <c r="Z78" i="64"/>
  <c r="Z84" i="64" s="1"/>
  <c r="AA77" i="64" a="1"/>
  <c r="AA77" i="64" s="1"/>
  <c r="AA75" i="64" a="1"/>
  <c r="AA75" i="64" s="1"/>
  <c r="AA625" i="64" a="1"/>
  <c r="AA625" i="64" s="1"/>
  <c r="AA82" i="64" a="1"/>
  <c r="AA82" i="64" s="1"/>
  <c r="AA81" i="64" a="1"/>
  <c r="AA81" i="64" s="1"/>
  <c r="AA76" i="64" a="1"/>
  <c r="AA76" i="64" s="1"/>
  <c r="AA74" i="64" a="1"/>
  <c r="AA74" i="64" s="1"/>
  <c r="Y103" i="861"/>
  <c r="AA635" i="64" a="1"/>
  <c r="AA635" i="64" s="1"/>
  <c r="AA627" i="64" a="1"/>
  <c r="AA627" i="64" s="1"/>
  <c r="AA631" i="64" a="1"/>
  <c r="AA631" i="64" s="1"/>
  <c r="AA621" i="64" a="1"/>
  <c r="AA621" i="64" s="1"/>
  <c r="AA614" i="64" a="1"/>
  <c r="AA614" i="64" s="1"/>
  <c r="AA613" i="64" a="1"/>
  <c r="AA613" i="64" s="1"/>
  <c r="AA610" i="64" a="1"/>
  <c r="AA610" i="64" s="1"/>
  <c r="AA3240" i="64" a="1"/>
  <c r="AA3240" i="64" s="1"/>
  <c r="AA3023" i="64" a="1"/>
  <c r="AA3023" i="64" s="1"/>
  <c r="T24" i="861"/>
  <c r="AA3215" i="64" a="1"/>
  <c r="AA3215" i="64" s="1"/>
  <c r="AA3018" i="64" a="1"/>
  <c r="AA3018" i="64" s="1"/>
  <c r="AA3019" i="64" a="1"/>
  <c r="AA3019" i="64" s="1"/>
  <c r="AA59" i="64" a="1"/>
  <c r="AA59" i="64" s="1"/>
  <c r="AA60" i="64" a="1"/>
  <c r="AA60" i="64" s="1"/>
  <c r="AA58" i="64" s="1" a="1"/>
  <c r="AA58" i="64" s="1"/>
  <c r="AA61" i="64" a="1"/>
  <c r="AA61" i="64" s="1"/>
  <c r="AA3541" i="64" a="1"/>
  <c r="AA3541" i="64" s="1"/>
  <c r="AA3520" i="64" a="1"/>
  <c r="AA3520" i="64" s="1"/>
  <c r="AA1583" i="64" a="1"/>
  <c r="AA1583" i="64" s="1"/>
  <c r="AA1584" i="64" a="1"/>
  <c r="AA1584" i="64" s="1"/>
  <c r="AA1672" i="64" a="1"/>
  <c r="AA1672" i="64" s="1"/>
  <c r="AA1673" i="64" a="1"/>
  <c r="AA1673" i="64" s="1"/>
  <c r="AA1628" i="64" a="1"/>
  <c r="AA1628" i="64" s="1"/>
  <c r="AA1650" i="64" a="1"/>
  <c r="AA1650" i="64" s="1"/>
  <c r="AA1561" i="64" a="1"/>
  <c r="AA1561" i="64" s="1"/>
  <c r="AA1606" i="64" a="1"/>
  <c r="AA1606" i="64" s="1"/>
  <c r="AB3" i="864"/>
  <c r="AB3" i="863"/>
  <c r="AB3" i="64"/>
  <c r="AA791" i="64" a="1"/>
  <c r="AA791" i="64" s="1"/>
  <c r="AA787" i="64" a="1"/>
  <c r="AA787" i="64" s="1"/>
  <c r="AA781" i="64" a="1"/>
  <c r="AA781" i="64" s="1"/>
  <c r="Z20" i="864"/>
  <c r="AB4" i="861"/>
  <c r="AB4" i="1413" s="1"/>
  <c r="Z21" i="863"/>
  <c r="Z33" i="863"/>
  <c r="Z44" i="863"/>
  <c r="S2633" i="64"/>
  <c r="S2635" i="64" s="1"/>
  <c r="AA4" i="864"/>
  <c r="AA4" i="863"/>
  <c r="AA4" i="64"/>
  <c r="AB1" i="64"/>
  <c r="AC2" i="64"/>
  <c r="AB7" i="64"/>
  <c r="AC2" i="864"/>
  <c r="AB1" i="864"/>
  <c r="AB1" i="863"/>
  <c r="AB7" i="864"/>
  <c r="AB7" i="863"/>
  <c r="AC3" i="861"/>
  <c r="AC3" i="1413" s="1"/>
  <c r="W95" i="861"/>
  <c r="X46" i="861"/>
  <c r="W64" i="861"/>
  <c r="V64" i="861"/>
  <c r="Y2146" i="64"/>
  <c r="AI2589" i="64"/>
  <c r="AA1440" i="64" a="1"/>
  <c r="U48" i="1413" l="1"/>
  <c r="T53" i="1413"/>
  <c r="T57" i="1413"/>
  <c r="T18" i="861" s="1"/>
  <c r="AC69" i="1413"/>
  <c r="AC50" i="1413"/>
  <c r="AC36" i="1413"/>
  <c r="AC32" i="1413"/>
  <c r="AC45" i="1413"/>
  <c r="AC42" i="1413"/>
  <c r="AC25" i="1413"/>
  <c r="AC76" i="1413"/>
  <c r="AC56" i="1413"/>
  <c r="AC60" i="1413"/>
  <c r="AC18" i="1413"/>
  <c r="AC31" i="1413"/>
  <c r="AC12" i="1413"/>
  <c r="AC11" i="1413"/>
  <c r="AC13" i="1413"/>
  <c r="AC10" i="1413"/>
  <c r="AC17" i="1413"/>
  <c r="AA43" i="1413"/>
  <c r="AA17" i="861" s="1"/>
  <c r="U49" i="1413"/>
  <c r="U37" i="1413"/>
  <c r="U69" i="861" s="1"/>
  <c r="V26" i="1413"/>
  <c r="AA24" i="1413"/>
  <c r="AB14" i="1413"/>
  <c r="AB20" i="1413" s="1"/>
  <c r="AB23" i="861" s="1"/>
  <c r="AA1440" i="64"/>
  <c r="AB1439" i="64" a="1"/>
  <c r="AB1439" i="64" s="1"/>
  <c r="AB722" i="64" a="1"/>
  <c r="AB722" i="64" s="1"/>
  <c r="AB716" i="64" a="1"/>
  <c r="AB716" i="64" s="1"/>
  <c r="AB723" i="64" a="1"/>
  <c r="AB723" i="64" s="1"/>
  <c r="AA78" i="64"/>
  <c r="AA84" i="64" s="1"/>
  <c r="AB77" i="64" a="1"/>
  <c r="AB77" i="64" s="1"/>
  <c r="AB75" i="64" a="1"/>
  <c r="AB75" i="64" s="1"/>
  <c r="AB625" i="64" a="1"/>
  <c r="AB625" i="64" s="1"/>
  <c r="AB82" i="64" a="1"/>
  <c r="AB82" i="64" s="1"/>
  <c r="AB81" i="64" a="1"/>
  <c r="AB81" i="64" s="1"/>
  <c r="AB76" i="64" a="1"/>
  <c r="AB76" i="64" s="1"/>
  <c r="AB74" i="64" a="1"/>
  <c r="AB74" i="64" s="1"/>
  <c r="AB635" i="64" a="1"/>
  <c r="AB635" i="64" s="1"/>
  <c r="AB627" i="64" a="1"/>
  <c r="AB627" i="64" s="1"/>
  <c r="AB631" i="64" a="1"/>
  <c r="AB631" i="64" s="1"/>
  <c r="AB621" i="64" a="1"/>
  <c r="AB621" i="64" s="1"/>
  <c r="AB614" i="64" a="1"/>
  <c r="AB614" i="64" s="1"/>
  <c r="AB613" i="64" a="1"/>
  <c r="AB613" i="64" s="1"/>
  <c r="AB610" i="64" a="1"/>
  <c r="AB610" i="64" s="1"/>
  <c r="AB3240" i="64" a="1"/>
  <c r="AB3240" i="64" s="1"/>
  <c r="AB3023" i="64" a="1"/>
  <c r="AB3023" i="64" s="1"/>
  <c r="AB3215" i="64" a="1"/>
  <c r="AB3215" i="64" s="1"/>
  <c r="AB3018" i="64" a="1"/>
  <c r="AB3018" i="64" s="1"/>
  <c r="AB3019" i="64" a="1"/>
  <c r="AB3019" i="64" s="1"/>
  <c r="AB59" i="64" a="1"/>
  <c r="AB59" i="64" s="1"/>
  <c r="AB60" i="64" a="1"/>
  <c r="AB60" i="64" s="1"/>
  <c r="AB58" i="64" s="1" a="1"/>
  <c r="AB58" i="64" s="1"/>
  <c r="AB61" i="64" a="1"/>
  <c r="AB61" i="64" s="1"/>
  <c r="AB3541" i="64" a="1"/>
  <c r="AB3541" i="64" s="1"/>
  <c r="AB1584" i="64" a="1"/>
  <c r="AB1584" i="64" s="1"/>
  <c r="AB3520" i="64" a="1"/>
  <c r="AB3520" i="64" s="1"/>
  <c r="AB1673" i="64" a="1"/>
  <c r="AB1673" i="64" s="1"/>
  <c r="AB1583" i="64" a="1"/>
  <c r="AB1583" i="64" s="1"/>
  <c r="AB1650" i="64" a="1"/>
  <c r="AB1650" i="64" s="1"/>
  <c r="AB1672" i="64" a="1"/>
  <c r="AB1672" i="64" s="1"/>
  <c r="AB1606" i="64" a="1"/>
  <c r="AB1606" i="64" s="1"/>
  <c r="AB1628" i="64" a="1"/>
  <c r="AB1628" i="64" s="1"/>
  <c r="AB781" i="64" a="1"/>
  <c r="AB781" i="64" s="1"/>
  <c r="AB1561" i="64" a="1"/>
  <c r="AB1561" i="64" s="1"/>
  <c r="AB787" i="64" a="1"/>
  <c r="AB787" i="64" s="1"/>
  <c r="AB791" i="64" a="1"/>
  <c r="AB791" i="64" s="1"/>
  <c r="AB4" i="863"/>
  <c r="AB4" i="864"/>
  <c r="AB4" i="64"/>
  <c r="AC3" i="64"/>
  <c r="AC1439" i="64" s="1" a="1"/>
  <c r="AC1439" i="64" s="1"/>
  <c r="AC3" i="864"/>
  <c r="AC3" i="863"/>
  <c r="AC4" i="861"/>
  <c r="AC4" i="1413" s="1"/>
  <c r="X95" i="861"/>
  <c r="Y46" i="861"/>
  <c r="X64" i="861"/>
  <c r="AJ2589" i="64"/>
  <c r="AJ2591" i="64" s="1"/>
  <c r="AI2591" i="64"/>
  <c r="Z53" i="863" a="1"/>
  <c r="Z53" i="863" s="1"/>
  <c r="Z51" i="863" a="1"/>
  <c r="Z51" i="863" s="1"/>
  <c r="Z49" i="863" a="1"/>
  <c r="Z49" i="863" s="1"/>
  <c r="CX20" i="864"/>
  <c r="AA18" i="864"/>
  <c r="AA17" i="864"/>
  <c r="AB19" i="864"/>
  <c r="AA16" i="864"/>
  <c r="Z34" i="863"/>
  <c r="Z17" i="863"/>
  <c r="Z33" i="861" s="1"/>
  <c r="AD2" i="861"/>
  <c r="AD2" i="1413" s="1"/>
  <c r="AC1" i="861"/>
  <c r="AC1" i="1413" s="1"/>
  <c r="AC7" i="861"/>
  <c r="AC7" i="1413" s="1"/>
  <c r="Z102" i="861"/>
  <c r="AA42" i="863" a="1"/>
  <c r="AA42" i="863" s="1"/>
  <c r="AA43" i="863" a="1"/>
  <c r="AA43" i="863" s="1"/>
  <c r="AA30" i="863"/>
  <c r="AA41" i="863" a="1"/>
  <c r="AA41" i="863" s="1"/>
  <c r="AA40" i="863" a="1"/>
  <c r="AA40" i="863" s="1"/>
  <c r="AA39" i="863" a="1"/>
  <c r="AA39" i="863" s="1"/>
  <c r="AA29" i="863"/>
  <c r="AA32" i="863"/>
  <c r="AB2" i="863"/>
  <c r="AB31" i="863" s="1"/>
  <c r="CX1" i="864"/>
  <c r="CY18" i="864"/>
  <c r="CY17" i="864"/>
  <c r="CY16" i="864"/>
  <c r="CY7" i="864"/>
  <c r="CZ2" i="864"/>
  <c r="CZ19" i="864" s="1"/>
  <c r="CY3" i="864"/>
  <c r="CY4" i="864" s="1"/>
  <c r="CR1" i="860"/>
  <c r="CS3" i="860"/>
  <c r="CT2" i="860"/>
  <c r="CS9" i="860"/>
  <c r="CS8" i="860"/>
  <c r="CR4" i="860"/>
  <c r="R2126" i="64"/>
  <c r="B2997" i="64"/>
  <c r="B2998" i="64"/>
  <c r="T2654" i="64"/>
  <c r="T2633" i="64"/>
  <c r="T2635" i="64" s="1"/>
  <c r="T2613" i="64"/>
  <c r="B2530" i="64"/>
  <c r="B289" i="64"/>
  <c r="B237" i="64"/>
  <c r="B221" i="64"/>
  <c r="B137" i="64"/>
  <c r="B119" i="64"/>
  <c r="B106" i="64"/>
  <c r="T2540" i="64"/>
  <c r="U2540" i="64"/>
  <c r="V2540" i="64"/>
  <c r="W2540" i="64"/>
  <c r="X2540" i="64"/>
  <c r="Y2540" i="64"/>
  <c r="Z2540" i="64"/>
  <c r="AA2540" i="64"/>
  <c r="AB2540" i="64"/>
  <c r="AC2540" i="64"/>
  <c r="AD2540" i="64"/>
  <c r="AE2540" i="64"/>
  <c r="AF2540" i="64"/>
  <c r="AG2540" i="64"/>
  <c r="AH2540" i="64"/>
  <c r="AI2540" i="64"/>
  <c r="AJ2540" i="64"/>
  <c r="AK2540" i="64"/>
  <c r="AL2540" i="64"/>
  <c r="AM2540" i="64"/>
  <c r="AN2540" i="64"/>
  <c r="AO2540" i="64"/>
  <c r="AP2540" i="64"/>
  <c r="AQ2540" i="64"/>
  <c r="AR2540" i="64"/>
  <c r="AS2540" i="64"/>
  <c r="AT2540" i="64"/>
  <c r="AU2540" i="64"/>
  <c r="AV2540" i="64"/>
  <c r="AW2540" i="64"/>
  <c r="AX2540" i="64"/>
  <c r="AY2540" i="64"/>
  <c r="AZ2540" i="64"/>
  <c r="BA2540" i="64"/>
  <c r="BB2540" i="64"/>
  <c r="BC2540" i="64"/>
  <c r="BD2540" i="64"/>
  <c r="BE2540" i="64"/>
  <c r="BF2540" i="64"/>
  <c r="BG2540" i="64"/>
  <c r="BH2540" i="64"/>
  <c r="BI2540" i="64"/>
  <c r="BJ2540" i="64"/>
  <c r="BK2540" i="64"/>
  <c r="BL2540" i="64"/>
  <c r="BM2540" i="64"/>
  <c r="BN2540" i="64"/>
  <c r="BO2540" i="64"/>
  <c r="BP2540" i="64"/>
  <c r="BQ2540" i="64"/>
  <c r="BR2540" i="64"/>
  <c r="BS2540" i="64"/>
  <c r="BT2540" i="64"/>
  <c r="BU2540" i="64"/>
  <c r="BV2540" i="64"/>
  <c r="BW2540" i="64"/>
  <c r="BX2540" i="64"/>
  <c r="BY2540" i="64"/>
  <c r="BZ2540" i="64"/>
  <c r="CA2540" i="64"/>
  <c r="CB2540" i="64"/>
  <c r="CC2540" i="64"/>
  <c r="CD2540" i="64"/>
  <c r="CE2540" i="64"/>
  <c r="CF2540" i="64"/>
  <c r="CG2540" i="64"/>
  <c r="CH2540" i="64"/>
  <c r="CI2540" i="64"/>
  <c r="CJ2540" i="64"/>
  <c r="CK2540" i="64"/>
  <c r="B2514" i="64"/>
  <c r="T2536" i="64"/>
  <c r="U2536" i="64"/>
  <c r="V2536" i="64"/>
  <c r="W2536" i="64"/>
  <c r="X2536" i="64"/>
  <c r="Y2536" i="64"/>
  <c r="Z2536" i="64"/>
  <c r="AA2536" i="64"/>
  <c r="AB2536" i="64"/>
  <c r="AC2536" i="64"/>
  <c r="AD2536" i="64"/>
  <c r="AE2536" i="64"/>
  <c r="AF2536" i="64"/>
  <c r="AG2536" i="64"/>
  <c r="AH2536" i="64"/>
  <c r="AI2536" i="64"/>
  <c r="AJ2536" i="64"/>
  <c r="AK2536" i="64"/>
  <c r="AL2536" i="64"/>
  <c r="AM2536" i="64"/>
  <c r="AN2536" i="64"/>
  <c r="AO2536" i="64"/>
  <c r="AP2536" i="64"/>
  <c r="AQ2536" i="64"/>
  <c r="AR2536" i="64"/>
  <c r="AS2536" i="64"/>
  <c r="AT2536" i="64"/>
  <c r="AU2536" i="64"/>
  <c r="AV2536" i="64"/>
  <c r="AW2536" i="64"/>
  <c r="AX2536" i="64"/>
  <c r="AY2536" i="64"/>
  <c r="AZ2536" i="64"/>
  <c r="BA2536" i="64"/>
  <c r="BB2536" i="64"/>
  <c r="BC2536" i="64"/>
  <c r="BD2536" i="64"/>
  <c r="BE2536" i="64"/>
  <c r="BF2536" i="64"/>
  <c r="BG2536" i="64"/>
  <c r="BH2536" i="64"/>
  <c r="BI2536" i="64"/>
  <c r="BJ2536" i="64"/>
  <c r="BK2536" i="64"/>
  <c r="BL2536" i="64"/>
  <c r="BM2536" i="64"/>
  <c r="BN2536" i="64"/>
  <c r="BO2536" i="64"/>
  <c r="BP2536" i="64"/>
  <c r="BQ2536" i="64"/>
  <c r="BR2536" i="64"/>
  <c r="BS2536" i="64"/>
  <c r="BT2536" i="64"/>
  <c r="BU2536" i="64"/>
  <c r="BV2536" i="64"/>
  <c r="BW2536" i="64"/>
  <c r="BX2536" i="64"/>
  <c r="BY2536" i="64"/>
  <c r="BZ2536" i="64"/>
  <c r="CA2536" i="64"/>
  <c r="CB2536" i="64"/>
  <c r="CC2536" i="64"/>
  <c r="CD2536" i="64"/>
  <c r="CE2536" i="64"/>
  <c r="CF2536" i="64"/>
  <c r="CG2536" i="64"/>
  <c r="CH2536" i="64"/>
  <c r="CI2536" i="64"/>
  <c r="CJ2536" i="64"/>
  <c r="CK2536" i="64"/>
  <c r="B2521" i="64"/>
  <c r="B2516" i="64"/>
  <c r="B2520" i="64" s="1"/>
  <c r="B2515" i="64"/>
  <c r="B2519" i="64" s="1"/>
  <c r="B2512" i="64"/>
  <c r="B2511" i="64"/>
  <c r="L2507" i="64"/>
  <c r="L2508" i="64" s="1"/>
  <c r="M2507" i="64"/>
  <c r="N2507" i="64"/>
  <c r="N2508" i="64" s="1"/>
  <c r="O2507" i="64"/>
  <c r="O2508" i="64" s="1"/>
  <c r="P2507" i="64"/>
  <c r="P2508" i="64" s="1"/>
  <c r="K2507" i="64"/>
  <c r="B2541" i="64"/>
  <c r="B2540" i="64"/>
  <c r="B2539" i="64"/>
  <c r="B2534" i="64"/>
  <c r="B2503" i="64"/>
  <c r="B2505" i="64" s="1"/>
  <c r="B290" i="64"/>
  <c r="B238" i="64"/>
  <c r="B222" i="64"/>
  <c r="B138" i="64"/>
  <c r="B120" i="64"/>
  <c r="B107" i="64"/>
  <c r="B46" i="64"/>
  <c r="B3043" i="64"/>
  <c r="B3053" i="64"/>
  <c r="B3052" i="64"/>
  <c r="B3051" i="64"/>
  <c r="B3050" i="64"/>
  <c r="CK3049" i="64"/>
  <c r="CJ3049" i="64"/>
  <c r="CI3049" i="64"/>
  <c r="CH3049" i="64"/>
  <c r="CG3049" i="64"/>
  <c r="CF3049" i="64"/>
  <c r="CE3049" i="64"/>
  <c r="CD3049" i="64"/>
  <c r="CC3049" i="64"/>
  <c r="CB3049" i="64"/>
  <c r="CA3049" i="64"/>
  <c r="BZ3049" i="64"/>
  <c r="BY3049" i="64"/>
  <c r="BX3049" i="64"/>
  <c r="BW3049" i="64"/>
  <c r="BV3049" i="64"/>
  <c r="BU3049" i="64"/>
  <c r="BT3049" i="64"/>
  <c r="BS3049" i="64"/>
  <c r="BR3049" i="64"/>
  <c r="BQ3049" i="64"/>
  <c r="BP3049" i="64"/>
  <c r="BO3049" i="64"/>
  <c r="BN3049" i="64"/>
  <c r="BM3049" i="64"/>
  <c r="BL3049" i="64"/>
  <c r="BK3049" i="64"/>
  <c r="BJ3049" i="64"/>
  <c r="BI3049" i="64"/>
  <c r="BH3049" i="64"/>
  <c r="BG3049" i="64"/>
  <c r="BF3049" i="64"/>
  <c r="BE3049" i="64"/>
  <c r="BD3049" i="64"/>
  <c r="BC3049" i="64"/>
  <c r="BB3049" i="64"/>
  <c r="BA3049" i="64"/>
  <c r="AZ3049" i="64"/>
  <c r="AY3049" i="64"/>
  <c r="AX3049" i="64"/>
  <c r="AW3049" i="64"/>
  <c r="AV3049" i="64"/>
  <c r="AU3049" i="64"/>
  <c r="AT3049" i="64"/>
  <c r="AS3049" i="64"/>
  <c r="AR3049" i="64"/>
  <c r="AQ3049" i="64"/>
  <c r="AP3049" i="64"/>
  <c r="AO3049" i="64"/>
  <c r="AN3049" i="64"/>
  <c r="AM3049" i="64"/>
  <c r="AL3049" i="64"/>
  <c r="AK3049" i="64"/>
  <c r="AJ3049" i="64"/>
  <c r="AI3049" i="64"/>
  <c r="AH3049" i="64"/>
  <c r="AG3049" i="64"/>
  <c r="AF3049" i="64"/>
  <c r="AE3049" i="64"/>
  <c r="AD3049" i="64"/>
  <c r="AC3049" i="64"/>
  <c r="AB3049" i="64"/>
  <c r="AA3049" i="64"/>
  <c r="Z3049" i="64"/>
  <c r="Y3049" i="64"/>
  <c r="X3049" i="64"/>
  <c r="W3049" i="64"/>
  <c r="V3049" i="64"/>
  <c r="U3049" i="64"/>
  <c r="T3049" i="64"/>
  <c r="B3047" i="64"/>
  <c r="B3045" i="64" s="1"/>
  <c r="B3046" i="64"/>
  <c r="AB1440" i="64" a="1"/>
  <c r="V27" i="1413" l="1"/>
  <c r="AB24" i="1413"/>
  <c r="AB43" i="1413"/>
  <c r="AB17" i="861" s="1"/>
  <c r="U39" i="1413"/>
  <c r="U90" i="861" s="1"/>
  <c r="AC14" i="1413"/>
  <c r="AC43" i="1413" s="1"/>
  <c r="AC17" i="861" s="1"/>
  <c r="T61" i="1413"/>
  <c r="T59" i="861" s="1"/>
  <c r="U51" i="1413"/>
  <c r="AB1440" i="64"/>
  <c r="AC722" i="64" a="1"/>
  <c r="AC722" i="64" s="1"/>
  <c r="AC716" i="64" a="1"/>
  <c r="AC716" i="64" s="1"/>
  <c r="AC723" i="64" a="1"/>
  <c r="AC723" i="64" s="1"/>
  <c r="AB78" i="64"/>
  <c r="AB84" i="64" s="1"/>
  <c r="AC77" i="64" a="1"/>
  <c r="AC77" i="64" s="1"/>
  <c r="AC75" i="64" a="1"/>
  <c r="AC75" i="64" s="1"/>
  <c r="AC625" i="64" a="1"/>
  <c r="AC625" i="64" s="1"/>
  <c r="AC81" i="64" a="1"/>
  <c r="AC81" i="64" s="1"/>
  <c r="AC76" i="64" a="1"/>
  <c r="AC76" i="64" s="1"/>
  <c r="AC74" i="64" a="1"/>
  <c r="AC74" i="64" s="1"/>
  <c r="AC82" i="64" a="1"/>
  <c r="AC82" i="64" s="1"/>
  <c r="Z103" i="861"/>
  <c r="AC635" i="64" a="1"/>
  <c r="AC635" i="64" s="1"/>
  <c r="AC627" i="64" a="1"/>
  <c r="AC627" i="64" s="1"/>
  <c r="AC631" i="64" a="1"/>
  <c r="AC631" i="64" s="1"/>
  <c r="AC621" i="64" a="1"/>
  <c r="AC621" i="64" s="1"/>
  <c r="AC613" i="64" a="1"/>
  <c r="AC613" i="64" s="1"/>
  <c r="AC610" i="64" a="1"/>
  <c r="AC610" i="64" s="1"/>
  <c r="AC614" i="64" a="1"/>
  <c r="AC614" i="64" s="1"/>
  <c r="AC3240" i="64" a="1"/>
  <c r="AC3240" i="64" s="1"/>
  <c r="AC3023" i="64" a="1"/>
  <c r="AC3023" i="64" s="1"/>
  <c r="U24" i="861"/>
  <c r="AC3215" i="64" a="1"/>
  <c r="AC3215" i="64" s="1"/>
  <c r="AC3018" i="64" a="1"/>
  <c r="AC3018" i="64" s="1"/>
  <c r="AC3019" i="64" a="1"/>
  <c r="AC3019" i="64" s="1"/>
  <c r="AC60" i="64" a="1"/>
  <c r="AC60" i="64" s="1"/>
  <c r="AC58" i="64" s="1" a="1"/>
  <c r="AC58" i="64" s="1"/>
  <c r="AC61" i="64" a="1"/>
  <c r="AC61" i="64" s="1"/>
  <c r="AC59" i="64" a="1"/>
  <c r="AC59" i="64" s="1"/>
  <c r="AC3541" i="64" a="1"/>
  <c r="AC3541" i="64" s="1"/>
  <c r="AC3520" i="64" a="1"/>
  <c r="AC3520" i="64" s="1"/>
  <c r="AC1583" i="64" a="1"/>
  <c r="AC1583" i="64" s="1"/>
  <c r="AC1584" i="64" a="1"/>
  <c r="AC1584" i="64" s="1"/>
  <c r="AC1672" i="64" a="1"/>
  <c r="AC1672" i="64" s="1"/>
  <c r="AC1673" i="64" a="1"/>
  <c r="AC1673" i="64" s="1"/>
  <c r="AC1628" i="64" a="1"/>
  <c r="AC1628" i="64" s="1"/>
  <c r="AC1650" i="64" a="1"/>
  <c r="AC1650" i="64" s="1"/>
  <c r="AC1561" i="64" a="1"/>
  <c r="AC1561" i="64" s="1"/>
  <c r="AC1606" i="64" a="1"/>
  <c r="AC1606" i="64" s="1"/>
  <c r="AC787" i="64" a="1"/>
  <c r="AC787" i="64" s="1"/>
  <c r="AC781" i="64" a="1"/>
  <c r="AC781" i="64" s="1"/>
  <c r="AC791" i="64" a="1"/>
  <c r="AC791" i="64" s="1"/>
  <c r="AA20" i="864"/>
  <c r="AA102" i="861" s="1"/>
  <c r="AA21" i="863"/>
  <c r="AA33" i="863"/>
  <c r="AA17" i="863" s="1"/>
  <c r="AA33" i="861" s="1"/>
  <c r="AA44" i="863"/>
  <c r="K2508" i="64"/>
  <c r="S2507" i="64" a="1"/>
  <c r="S2507" i="64" s="1"/>
  <c r="AC4" i="64"/>
  <c r="AC1" i="64"/>
  <c r="AD2" i="64"/>
  <c r="AC7" i="64"/>
  <c r="AD2" i="864"/>
  <c r="AC7" i="864"/>
  <c r="AC7" i="863"/>
  <c r="AC1" i="864"/>
  <c r="AC1" i="863"/>
  <c r="AC4" i="863"/>
  <c r="AC4" i="864"/>
  <c r="AD3" i="861"/>
  <c r="AD3" i="1413" s="1"/>
  <c r="Y95" i="861"/>
  <c r="Y64" i="861"/>
  <c r="Z2146" i="64"/>
  <c r="AK2589" i="64"/>
  <c r="CY20" i="864"/>
  <c r="CY1" i="864"/>
  <c r="AE2" i="861"/>
  <c r="AE2" i="1413" s="1"/>
  <c r="AD1" i="861"/>
  <c r="AD1" i="1413" s="1"/>
  <c r="AD7" i="861"/>
  <c r="AD7" i="1413" s="1"/>
  <c r="AA53" i="863" a="1"/>
  <c r="AA53" i="863" s="1"/>
  <c r="AA51" i="863" a="1"/>
  <c r="AA51" i="863" s="1"/>
  <c r="AA49" i="863" a="1"/>
  <c r="AA49" i="863" s="1"/>
  <c r="AB43" i="863" a="1"/>
  <c r="AB43" i="863" s="1"/>
  <c r="AB42" i="863" a="1"/>
  <c r="AB42" i="863" s="1"/>
  <c r="AB32" i="863"/>
  <c r="AB41" i="863" a="1"/>
  <c r="AB41" i="863" s="1"/>
  <c r="AB40" i="863" a="1"/>
  <c r="AB40" i="863" s="1"/>
  <c r="AB39" i="863" a="1"/>
  <c r="AB39" i="863" s="1"/>
  <c r="AB30" i="863"/>
  <c r="AB29" i="863"/>
  <c r="AC2" i="863"/>
  <c r="AC31" i="863" s="1"/>
  <c r="AB18" i="864"/>
  <c r="AB17" i="864"/>
  <c r="AB16" i="864"/>
  <c r="AC19" i="864"/>
  <c r="CZ18" i="864"/>
  <c r="CZ17" i="864"/>
  <c r="CZ16" i="864"/>
  <c r="CZ7" i="864"/>
  <c r="DA2" i="864"/>
  <c r="DA19" i="864" s="1"/>
  <c r="CZ3" i="864"/>
  <c r="CZ4" i="864" s="1"/>
  <c r="AA34" i="863"/>
  <c r="CS1" i="860"/>
  <c r="CT3" i="860"/>
  <c r="CU2" i="860"/>
  <c r="CT9" i="860"/>
  <c r="CT8" i="860"/>
  <c r="CS4" i="860"/>
  <c r="T2656" i="64"/>
  <c r="U2654" i="64"/>
  <c r="U2633" i="64"/>
  <c r="U2613" i="64"/>
  <c r="B2524" i="64"/>
  <c r="B2528" i="64" s="1"/>
  <c r="B2525" i="64"/>
  <c r="B2529" i="64" s="1"/>
  <c r="B2523" i="64"/>
  <c r="B2538" i="64"/>
  <c r="M2508" i="64"/>
  <c r="B3387" i="64"/>
  <c r="B3361" i="64"/>
  <c r="B3336" i="64"/>
  <c r="B3310" i="64"/>
  <c r="B2489" i="64"/>
  <c r="B2466" i="64"/>
  <c r="B2442" i="64"/>
  <c r="B2411" i="64"/>
  <c r="B2385" i="64"/>
  <c r="B2373" i="64" s="1"/>
  <c r="B2353" i="64"/>
  <c r="B3436" i="64"/>
  <c r="B2330" i="64"/>
  <c r="B2286" i="64"/>
  <c r="B2799" i="64"/>
  <c r="B2731" i="64"/>
  <c r="B2699" i="64"/>
  <c r="B2242" i="64"/>
  <c r="B2206" i="64"/>
  <c r="B2134" i="64"/>
  <c r="B2099" i="64"/>
  <c r="B2081" i="64" s="1"/>
  <c r="B2833" i="64"/>
  <c r="B2867" i="64"/>
  <c r="B2063" i="64"/>
  <c r="B1968" i="64"/>
  <c r="B1922" i="64"/>
  <c r="B1756" i="64"/>
  <c r="B1499" i="64"/>
  <c r="B1425" i="64"/>
  <c r="B1001" i="64"/>
  <c r="B977" i="64"/>
  <c r="B1946" i="64"/>
  <c r="B3306" i="64"/>
  <c r="AC1440" i="64" a="1"/>
  <c r="AC20" i="1413" l="1"/>
  <c r="AC23" i="861" s="1"/>
  <c r="V33" i="1413"/>
  <c r="V16" i="861" s="1"/>
  <c r="V28" i="1413"/>
  <c r="W23" i="1413"/>
  <c r="W26" i="1413" s="1"/>
  <c r="U52" i="1413"/>
  <c r="V48" i="1413" s="1"/>
  <c r="AD42" i="1413"/>
  <c r="AD69" i="1413"/>
  <c r="AD45" i="1413"/>
  <c r="AD17" i="1413"/>
  <c r="AD60" i="1413"/>
  <c r="AD56" i="1413"/>
  <c r="AD36" i="1413"/>
  <c r="AD50" i="1413"/>
  <c r="AD10" i="1413"/>
  <c r="AD25" i="1413"/>
  <c r="AD11" i="1413"/>
  <c r="AD13" i="1413"/>
  <c r="AD18" i="1413"/>
  <c r="AD76" i="1413"/>
  <c r="AD31" i="1413"/>
  <c r="AD32" i="1413"/>
  <c r="AD12" i="1413"/>
  <c r="T63" i="1413"/>
  <c r="T91" i="861" s="1"/>
  <c r="AC24" i="1413"/>
  <c r="AC1440" i="64"/>
  <c r="AC78" i="64"/>
  <c r="AC84" i="64" s="1"/>
  <c r="AA103" i="861"/>
  <c r="AB20" i="864"/>
  <c r="AB102" i="861" s="1"/>
  <c r="AB21" i="863"/>
  <c r="AB44" i="863"/>
  <c r="AB33" i="863"/>
  <c r="AB17" i="863" s="1"/>
  <c r="AB33" i="861" s="1"/>
  <c r="AD1" i="64"/>
  <c r="AD7" i="64"/>
  <c r="AE2" i="64"/>
  <c r="AD3" i="64"/>
  <c r="AD1439" i="64" s="1" a="1"/>
  <c r="AD1439" i="64" s="1"/>
  <c r="AE2" i="864"/>
  <c r="AD7" i="864"/>
  <c r="AD7" i="863"/>
  <c r="AD1" i="864"/>
  <c r="AD1" i="863"/>
  <c r="AD3" i="864"/>
  <c r="AD3" i="863"/>
  <c r="AE3" i="861"/>
  <c r="AE3" i="1413" s="1"/>
  <c r="AD4" i="861"/>
  <c r="AD4" i="1413" s="1"/>
  <c r="Z46" i="861"/>
  <c r="AA2146" i="64"/>
  <c r="AL2589" i="64"/>
  <c r="AL2591" i="64" s="1"/>
  <c r="AK2591" i="64"/>
  <c r="B751" i="64"/>
  <c r="B744" i="64"/>
  <c r="CZ1" i="864"/>
  <c r="AB34" i="863"/>
  <c r="AF2" i="861"/>
  <c r="AF2" i="1413" s="1"/>
  <c r="AE1" i="861"/>
  <c r="AE1" i="1413" s="1"/>
  <c r="AE7" i="861"/>
  <c r="AE7" i="1413" s="1"/>
  <c r="DA7" i="864"/>
  <c r="DA17" i="864"/>
  <c r="DA16" i="864"/>
  <c r="DA18" i="864"/>
  <c r="DB2" i="864"/>
  <c r="DB19" i="864" s="1"/>
  <c r="DA3" i="864"/>
  <c r="DA4" i="864" s="1"/>
  <c r="CZ20" i="864"/>
  <c r="AC43" i="863" a="1"/>
  <c r="AC43" i="863" s="1"/>
  <c r="AC41" i="863" a="1"/>
  <c r="AC41" i="863" s="1"/>
  <c r="AC40" i="863" a="1"/>
  <c r="AC40" i="863" s="1"/>
  <c r="AC39" i="863" a="1"/>
  <c r="AC39" i="863" s="1"/>
  <c r="AC42" i="863" a="1"/>
  <c r="AC42" i="863" s="1"/>
  <c r="AC32" i="863"/>
  <c r="AD2" i="863"/>
  <c r="AD31" i="863" s="1"/>
  <c r="AC30" i="863"/>
  <c r="AC29" i="863"/>
  <c r="AC18" i="864"/>
  <c r="AC17" i="864"/>
  <c r="AC16" i="864"/>
  <c r="AD19" i="864"/>
  <c r="AB49" i="863" a="1"/>
  <c r="AB49" i="863" s="1"/>
  <c r="AB53" i="863" a="1"/>
  <c r="AB53" i="863" s="1"/>
  <c r="AB51" i="863" a="1"/>
  <c r="AB51" i="863" s="1"/>
  <c r="CT1" i="860"/>
  <c r="CU9" i="860"/>
  <c r="CU8" i="860"/>
  <c r="CU3" i="860"/>
  <c r="CV2" i="860"/>
  <c r="CT4" i="860"/>
  <c r="U2656" i="64"/>
  <c r="V2654" i="64"/>
  <c r="V2633" i="64"/>
  <c r="U2635" i="64"/>
  <c r="V2613" i="64"/>
  <c r="C236" i="64"/>
  <c r="C99" i="64"/>
  <c r="T1076" i="64"/>
  <c r="U1076" i="64"/>
  <c r="V1076" i="64"/>
  <c r="W1076" i="64"/>
  <c r="X1076" i="64"/>
  <c r="Y1076" i="64"/>
  <c r="Z1076" i="64"/>
  <c r="AA1076" i="64"/>
  <c r="AB1076" i="64"/>
  <c r="AC1076" i="64"/>
  <c r="AD1076" i="64"/>
  <c r="AE1076" i="64"/>
  <c r="AF1076" i="64"/>
  <c r="AG1076" i="64"/>
  <c r="AH1076" i="64"/>
  <c r="AI1076" i="64"/>
  <c r="AJ1076" i="64"/>
  <c r="AK1076" i="64"/>
  <c r="AL1076" i="64"/>
  <c r="AM1076" i="64"/>
  <c r="AN1076" i="64"/>
  <c r="AO1076" i="64"/>
  <c r="AP1076" i="64"/>
  <c r="AQ1076" i="64"/>
  <c r="AR1076" i="64"/>
  <c r="AS1076" i="64"/>
  <c r="AT1076" i="64"/>
  <c r="AU1076" i="64"/>
  <c r="AV1076" i="64"/>
  <c r="AW1076" i="64"/>
  <c r="AX1076" i="64"/>
  <c r="AY1076" i="64"/>
  <c r="AZ1076" i="64"/>
  <c r="BA1076" i="64"/>
  <c r="BB1076" i="64"/>
  <c r="BC1076" i="64"/>
  <c r="BD1076" i="64"/>
  <c r="BE1076" i="64"/>
  <c r="BF1076" i="64"/>
  <c r="BG1076" i="64"/>
  <c r="BH1076" i="64"/>
  <c r="BI1076" i="64"/>
  <c r="BJ1076" i="64"/>
  <c r="BK1076" i="64"/>
  <c r="BL1076" i="64"/>
  <c r="BM1076" i="64"/>
  <c r="BN1076" i="64"/>
  <c r="BO1076" i="64"/>
  <c r="BP1076" i="64"/>
  <c r="BQ1076" i="64"/>
  <c r="BR1076" i="64"/>
  <c r="BS1076" i="64"/>
  <c r="BT1076" i="64"/>
  <c r="BU1076" i="64"/>
  <c r="BV1076" i="64"/>
  <c r="BW1076" i="64"/>
  <c r="BX1076" i="64"/>
  <c r="BY1076" i="64"/>
  <c r="BZ1076" i="64"/>
  <c r="CA1076" i="64"/>
  <c r="CB1076" i="64"/>
  <c r="CC1076" i="64"/>
  <c r="CD1076" i="64"/>
  <c r="CE1076" i="64"/>
  <c r="CF1076" i="64"/>
  <c r="CG1076" i="64"/>
  <c r="CH1076" i="64"/>
  <c r="CI1076" i="64"/>
  <c r="CJ1076" i="64"/>
  <c r="CK1076" i="64"/>
  <c r="T2798" i="64"/>
  <c r="U2798" i="64"/>
  <c r="V2798" i="64"/>
  <c r="W2798" i="64"/>
  <c r="X2798" i="64"/>
  <c r="Y2798" i="64"/>
  <c r="Z2798" i="64"/>
  <c r="AA2798" i="64"/>
  <c r="AB2798" i="64"/>
  <c r="AC2798" i="64"/>
  <c r="AD2798" i="64"/>
  <c r="AE2798" i="64"/>
  <c r="AF2798" i="64"/>
  <c r="AG2798" i="64"/>
  <c r="AH2798" i="64"/>
  <c r="AI2798" i="64"/>
  <c r="AJ2798" i="64"/>
  <c r="AK2798" i="64"/>
  <c r="AL2798" i="64"/>
  <c r="AM2798" i="64"/>
  <c r="AN2798" i="64"/>
  <c r="AO2798" i="64"/>
  <c r="AP2798" i="64"/>
  <c r="AQ2798" i="64"/>
  <c r="AR2798" i="64"/>
  <c r="AS2798" i="64"/>
  <c r="AT2798" i="64"/>
  <c r="AU2798" i="64"/>
  <c r="AV2798" i="64"/>
  <c r="AW2798" i="64"/>
  <c r="AX2798" i="64"/>
  <c r="AY2798" i="64"/>
  <c r="AZ2798" i="64"/>
  <c r="BA2798" i="64"/>
  <c r="BB2798" i="64"/>
  <c r="BC2798" i="64"/>
  <c r="BD2798" i="64"/>
  <c r="BE2798" i="64"/>
  <c r="BF2798" i="64"/>
  <c r="BG2798" i="64"/>
  <c r="BH2798" i="64"/>
  <c r="BI2798" i="64"/>
  <c r="BJ2798" i="64"/>
  <c r="BK2798" i="64"/>
  <c r="BL2798" i="64"/>
  <c r="BM2798" i="64"/>
  <c r="BN2798" i="64"/>
  <c r="BO2798" i="64"/>
  <c r="BP2798" i="64"/>
  <c r="BQ2798" i="64"/>
  <c r="BR2798" i="64"/>
  <c r="BS2798" i="64"/>
  <c r="BT2798" i="64"/>
  <c r="BU2798" i="64"/>
  <c r="BV2798" i="64"/>
  <c r="BW2798" i="64"/>
  <c r="BX2798" i="64"/>
  <c r="BY2798" i="64"/>
  <c r="BZ2798" i="64"/>
  <c r="CA2798" i="64"/>
  <c r="CB2798" i="64"/>
  <c r="CC2798" i="64"/>
  <c r="CD2798" i="64"/>
  <c r="CE2798" i="64"/>
  <c r="CF2798" i="64"/>
  <c r="CG2798" i="64"/>
  <c r="CH2798" i="64"/>
  <c r="CI2798" i="64"/>
  <c r="CJ2798" i="64"/>
  <c r="CK2798" i="64"/>
  <c r="T2800" i="64"/>
  <c r="U2800" i="64"/>
  <c r="V2800" i="64"/>
  <c r="W2800" i="64"/>
  <c r="X2800" i="64"/>
  <c r="Y2800" i="64"/>
  <c r="Z2800" i="64"/>
  <c r="AA2800" i="64"/>
  <c r="AB2800" i="64"/>
  <c r="AC2800" i="64"/>
  <c r="AD2800" i="64"/>
  <c r="AE2800" i="64"/>
  <c r="AF2800" i="64"/>
  <c r="AG2800" i="64"/>
  <c r="AH2800" i="64"/>
  <c r="AI2800" i="64"/>
  <c r="AJ2800" i="64"/>
  <c r="AK2800" i="64"/>
  <c r="AL2800" i="64"/>
  <c r="AM2800" i="64"/>
  <c r="AN2800" i="64"/>
  <c r="AO2800" i="64"/>
  <c r="AP2800" i="64"/>
  <c r="AQ2800" i="64"/>
  <c r="AR2800" i="64"/>
  <c r="AS2800" i="64"/>
  <c r="AT2800" i="64"/>
  <c r="AU2800" i="64"/>
  <c r="AV2800" i="64"/>
  <c r="AW2800" i="64"/>
  <c r="AX2800" i="64"/>
  <c r="AY2800" i="64"/>
  <c r="AZ2800" i="64"/>
  <c r="BA2800" i="64"/>
  <c r="BB2800" i="64"/>
  <c r="BC2800" i="64"/>
  <c r="BD2800" i="64"/>
  <c r="BE2800" i="64"/>
  <c r="BF2800" i="64"/>
  <c r="BG2800" i="64"/>
  <c r="BH2800" i="64"/>
  <c r="BI2800" i="64"/>
  <c r="BJ2800" i="64"/>
  <c r="BK2800" i="64"/>
  <c r="BL2800" i="64"/>
  <c r="BM2800" i="64"/>
  <c r="BN2800" i="64"/>
  <c r="BO2800" i="64"/>
  <c r="BP2800" i="64"/>
  <c r="BQ2800" i="64"/>
  <c r="BR2800" i="64"/>
  <c r="BS2800" i="64"/>
  <c r="BT2800" i="64"/>
  <c r="BU2800" i="64"/>
  <c r="BV2800" i="64"/>
  <c r="BW2800" i="64"/>
  <c r="BX2800" i="64"/>
  <c r="BY2800" i="64"/>
  <c r="BZ2800" i="64"/>
  <c r="CA2800" i="64"/>
  <c r="CB2800" i="64"/>
  <c r="CC2800" i="64"/>
  <c r="CD2800" i="64"/>
  <c r="CE2800" i="64"/>
  <c r="CF2800" i="64"/>
  <c r="CG2800" i="64"/>
  <c r="CH2800" i="64"/>
  <c r="CI2800" i="64"/>
  <c r="CJ2800" i="64"/>
  <c r="CK2800" i="64"/>
  <c r="B136" i="64"/>
  <c r="CK3389" i="64"/>
  <c r="CJ3389" i="64"/>
  <c r="CI3389" i="64"/>
  <c r="CH3389" i="64"/>
  <c r="CG3389" i="64"/>
  <c r="CF3389" i="64"/>
  <c r="CE3389" i="64"/>
  <c r="CD3389" i="64"/>
  <c r="CC3389" i="64"/>
  <c r="CB3389" i="64"/>
  <c r="CA3389" i="64"/>
  <c r="BZ3389" i="64"/>
  <c r="BY3389" i="64"/>
  <c r="BX3389" i="64"/>
  <c r="BW3389" i="64"/>
  <c r="BV3389" i="64"/>
  <c r="BU3389" i="64"/>
  <c r="BT3389" i="64"/>
  <c r="BS3389" i="64"/>
  <c r="BR3389" i="64"/>
  <c r="BQ3389" i="64"/>
  <c r="BP3389" i="64"/>
  <c r="BO3389" i="64"/>
  <c r="BN3389" i="64"/>
  <c r="BM3389" i="64"/>
  <c r="BL3389" i="64"/>
  <c r="BK3389" i="64"/>
  <c r="BJ3389" i="64"/>
  <c r="BI3389" i="64"/>
  <c r="BH3389" i="64"/>
  <c r="BG3389" i="64"/>
  <c r="BF3389" i="64"/>
  <c r="BE3389" i="64"/>
  <c r="BD3389" i="64"/>
  <c r="BC3389" i="64"/>
  <c r="BB3389" i="64"/>
  <c r="BA3389" i="64"/>
  <c r="AZ3389" i="64"/>
  <c r="AY3389" i="64"/>
  <c r="AX3389" i="64"/>
  <c r="AW3389" i="64"/>
  <c r="AV3389" i="64"/>
  <c r="AU3389" i="64"/>
  <c r="AT3389" i="64"/>
  <c r="AS3389" i="64"/>
  <c r="AR3389" i="64"/>
  <c r="AQ3389" i="64"/>
  <c r="AP3389" i="64"/>
  <c r="AO3389" i="64"/>
  <c r="AN3389" i="64"/>
  <c r="AM3389" i="64"/>
  <c r="AL3389" i="64"/>
  <c r="AK3389" i="64"/>
  <c r="AJ3389" i="64"/>
  <c r="AI3389" i="64"/>
  <c r="AH3389" i="64"/>
  <c r="AG3389" i="64"/>
  <c r="AF3389" i="64"/>
  <c r="AE3389" i="64"/>
  <c r="AD3389" i="64"/>
  <c r="AC3389" i="64"/>
  <c r="AB3389" i="64"/>
  <c r="AA3389" i="64"/>
  <c r="Z3389" i="64"/>
  <c r="Y3389" i="64"/>
  <c r="X3389" i="64"/>
  <c r="W3389" i="64"/>
  <c r="V3389" i="64"/>
  <c r="U3389" i="64"/>
  <c r="T3389" i="64"/>
  <c r="CK3388" i="64"/>
  <c r="CJ3388" i="64"/>
  <c r="CI3388" i="64"/>
  <c r="CH3388" i="64"/>
  <c r="CG3388" i="64"/>
  <c r="CF3388" i="64"/>
  <c r="CE3388" i="64"/>
  <c r="CD3388" i="64"/>
  <c r="CC3388" i="64"/>
  <c r="CB3388" i="64"/>
  <c r="CA3388" i="64"/>
  <c r="BZ3388" i="64"/>
  <c r="BY3388" i="64"/>
  <c r="BX3388" i="64"/>
  <c r="BW3388" i="64"/>
  <c r="BV3388" i="64"/>
  <c r="BU3388" i="64"/>
  <c r="BT3388" i="64"/>
  <c r="BS3388" i="64"/>
  <c r="BR3388" i="64"/>
  <c r="BQ3388" i="64"/>
  <c r="BP3388" i="64"/>
  <c r="BO3388" i="64"/>
  <c r="BN3388" i="64"/>
  <c r="BM3388" i="64"/>
  <c r="BL3388" i="64"/>
  <c r="BK3388" i="64"/>
  <c r="BJ3388" i="64"/>
  <c r="BI3388" i="64"/>
  <c r="BH3388" i="64"/>
  <c r="BG3388" i="64"/>
  <c r="BF3388" i="64"/>
  <c r="BE3388" i="64"/>
  <c r="BD3388" i="64"/>
  <c r="BC3388" i="64"/>
  <c r="BB3388" i="64"/>
  <c r="BA3388" i="64"/>
  <c r="AZ3388" i="64"/>
  <c r="AY3388" i="64"/>
  <c r="AX3388" i="64"/>
  <c r="AW3388" i="64"/>
  <c r="AV3388" i="64"/>
  <c r="AU3388" i="64"/>
  <c r="AT3388" i="64"/>
  <c r="AS3388" i="64"/>
  <c r="AR3388" i="64"/>
  <c r="AQ3388" i="64"/>
  <c r="AP3388" i="64"/>
  <c r="AO3388" i="64"/>
  <c r="AN3388" i="64"/>
  <c r="AM3388" i="64"/>
  <c r="AL3388" i="64"/>
  <c r="AK3388" i="64"/>
  <c r="AJ3388" i="64"/>
  <c r="AI3388" i="64"/>
  <c r="AH3388" i="64"/>
  <c r="AG3388" i="64"/>
  <c r="AF3388" i="64"/>
  <c r="AE3388" i="64"/>
  <c r="AD3388" i="64"/>
  <c r="AC3388" i="64"/>
  <c r="AB3388" i="64"/>
  <c r="AA3388" i="64"/>
  <c r="Z3388" i="64"/>
  <c r="Y3388" i="64"/>
  <c r="X3388" i="64"/>
  <c r="W3388" i="64"/>
  <c r="V3388" i="64"/>
  <c r="U3388" i="64"/>
  <c r="T3388" i="64"/>
  <c r="T3362" i="64"/>
  <c r="U3362" i="64"/>
  <c r="V3362" i="64"/>
  <c r="W3362" i="64"/>
  <c r="X3362" i="64"/>
  <c r="Y3362" i="64"/>
  <c r="Z3362" i="64"/>
  <c r="AA3362" i="64"/>
  <c r="AB3362" i="64"/>
  <c r="AC3362" i="64"/>
  <c r="AD3362" i="64"/>
  <c r="AE3362" i="64"/>
  <c r="AF3362" i="64"/>
  <c r="AG3362" i="64"/>
  <c r="AH3362" i="64"/>
  <c r="AI3362" i="64"/>
  <c r="AJ3362" i="64"/>
  <c r="AK3362" i="64"/>
  <c r="AL3362" i="64"/>
  <c r="AM3362" i="64"/>
  <c r="AN3362" i="64"/>
  <c r="AO3362" i="64"/>
  <c r="AP3362" i="64"/>
  <c r="AQ3362" i="64"/>
  <c r="AR3362" i="64"/>
  <c r="AS3362" i="64"/>
  <c r="AT3362" i="64"/>
  <c r="AU3362" i="64"/>
  <c r="AV3362" i="64"/>
  <c r="AW3362" i="64"/>
  <c r="AX3362" i="64"/>
  <c r="AY3362" i="64"/>
  <c r="AZ3362" i="64"/>
  <c r="BA3362" i="64"/>
  <c r="BB3362" i="64"/>
  <c r="BC3362" i="64"/>
  <c r="BD3362" i="64"/>
  <c r="BE3362" i="64"/>
  <c r="BF3362" i="64"/>
  <c r="BG3362" i="64"/>
  <c r="BH3362" i="64"/>
  <c r="BI3362" i="64"/>
  <c r="BJ3362" i="64"/>
  <c r="BK3362" i="64"/>
  <c r="BL3362" i="64"/>
  <c r="BM3362" i="64"/>
  <c r="BN3362" i="64"/>
  <c r="BO3362" i="64"/>
  <c r="BP3362" i="64"/>
  <c r="BQ3362" i="64"/>
  <c r="BR3362" i="64"/>
  <c r="BS3362" i="64"/>
  <c r="BT3362" i="64"/>
  <c r="BU3362" i="64"/>
  <c r="BV3362" i="64"/>
  <c r="BW3362" i="64"/>
  <c r="BX3362" i="64"/>
  <c r="BY3362" i="64"/>
  <c r="BZ3362" i="64"/>
  <c r="CA3362" i="64"/>
  <c r="CB3362" i="64"/>
  <c r="CC3362" i="64"/>
  <c r="CD3362" i="64"/>
  <c r="CE3362" i="64"/>
  <c r="CF3362" i="64"/>
  <c r="CG3362" i="64"/>
  <c r="CH3362" i="64"/>
  <c r="CI3362" i="64"/>
  <c r="CJ3362" i="64"/>
  <c r="CK3362" i="64"/>
  <c r="T3363" i="64"/>
  <c r="U3363" i="64"/>
  <c r="V3363" i="64"/>
  <c r="W3363" i="64"/>
  <c r="X3363" i="64"/>
  <c r="Y3363" i="64"/>
  <c r="Z3363" i="64"/>
  <c r="AA3363" i="64"/>
  <c r="AB3363" i="64"/>
  <c r="AC3363" i="64"/>
  <c r="AD3363" i="64"/>
  <c r="AE3363" i="64"/>
  <c r="AF3363" i="64"/>
  <c r="AG3363" i="64"/>
  <c r="AH3363" i="64"/>
  <c r="AI3363" i="64"/>
  <c r="AJ3363" i="64"/>
  <c r="AK3363" i="64"/>
  <c r="AL3363" i="64"/>
  <c r="AM3363" i="64"/>
  <c r="AN3363" i="64"/>
  <c r="AO3363" i="64"/>
  <c r="AP3363" i="64"/>
  <c r="AQ3363" i="64"/>
  <c r="AR3363" i="64"/>
  <c r="AS3363" i="64"/>
  <c r="AT3363" i="64"/>
  <c r="AU3363" i="64"/>
  <c r="AV3363" i="64"/>
  <c r="AW3363" i="64"/>
  <c r="AX3363" i="64"/>
  <c r="AY3363" i="64"/>
  <c r="AZ3363" i="64"/>
  <c r="BA3363" i="64"/>
  <c r="BB3363" i="64"/>
  <c r="BC3363" i="64"/>
  <c r="BD3363" i="64"/>
  <c r="BE3363" i="64"/>
  <c r="BF3363" i="64"/>
  <c r="BG3363" i="64"/>
  <c r="BH3363" i="64"/>
  <c r="BI3363" i="64"/>
  <c r="BJ3363" i="64"/>
  <c r="BK3363" i="64"/>
  <c r="BL3363" i="64"/>
  <c r="BM3363" i="64"/>
  <c r="BN3363" i="64"/>
  <c r="BO3363" i="64"/>
  <c r="BP3363" i="64"/>
  <c r="BQ3363" i="64"/>
  <c r="BR3363" i="64"/>
  <c r="BS3363" i="64"/>
  <c r="BT3363" i="64"/>
  <c r="BU3363" i="64"/>
  <c r="BV3363" i="64"/>
  <c r="BW3363" i="64"/>
  <c r="BX3363" i="64"/>
  <c r="BY3363" i="64"/>
  <c r="BZ3363" i="64"/>
  <c r="CA3363" i="64"/>
  <c r="CB3363" i="64"/>
  <c r="CC3363" i="64"/>
  <c r="CD3363" i="64"/>
  <c r="CE3363" i="64"/>
  <c r="CF3363" i="64"/>
  <c r="CG3363" i="64"/>
  <c r="CH3363" i="64"/>
  <c r="CI3363" i="64"/>
  <c r="CJ3363" i="64"/>
  <c r="CK3363" i="64"/>
  <c r="B3363" i="64"/>
  <c r="B3389" i="64" s="1"/>
  <c r="B3415" i="64" s="1"/>
  <c r="B3360" i="64"/>
  <c r="B3386" i="64" s="1"/>
  <c r="B3412" i="64" s="1"/>
  <c r="B3357" i="64"/>
  <c r="B3383" i="64" s="1"/>
  <c r="B3409" i="64" s="1"/>
  <c r="B3358" i="64"/>
  <c r="B3384" i="64" s="1"/>
  <c r="B3410" i="64" s="1"/>
  <c r="B3359" i="64"/>
  <c r="B3385" i="64" s="1"/>
  <c r="B3411" i="64" s="1"/>
  <c r="B3362" i="64"/>
  <c r="B3388" i="64" s="1"/>
  <c r="B3414" i="64" s="1"/>
  <c r="B3356" i="64"/>
  <c r="B3382" i="64" s="1"/>
  <c r="B3408" i="64" s="1"/>
  <c r="T3337" i="64"/>
  <c r="U3337" i="64"/>
  <c r="V3337" i="64"/>
  <c r="W3337" i="64"/>
  <c r="X3337" i="64"/>
  <c r="Y3337" i="64"/>
  <c r="Z3337" i="64"/>
  <c r="AA3337" i="64"/>
  <c r="AB3337" i="64"/>
  <c r="AC3337" i="64"/>
  <c r="AD3337" i="64"/>
  <c r="AE3337" i="64"/>
  <c r="AF3337" i="64"/>
  <c r="AG3337" i="64"/>
  <c r="AH3337" i="64"/>
  <c r="AI3337" i="64"/>
  <c r="AJ3337" i="64"/>
  <c r="AK3337" i="64"/>
  <c r="AL3337" i="64"/>
  <c r="AM3337" i="64"/>
  <c r="AN3337" i="64"/>
  <c r="AO3337" i="64"/>
  <c r="AP3337" i="64"/>
  <c r="AQ3337" i="64"/>
  <c r="AR3337" i="64"/>
  <c r="AS3337" i="64"/>
  <c r="AT3337" i="64"/>
  <c r="AU3337" i="64"/>
  <c r="AV3337" i="64"/>
  <c r="AW3337" i="64"/>
  <c r="AX3337" i="64"/>
  <c r="AY3337" i="64"/>
  <c r="AZ3337" i="64"/>
  <c r="BA3337" i="64"/>
  <c r="BB3337" i="64"/>
  <c r="BC3337" i="64"/>
  <c r="BD3337" i="64"/>
  <c r="BE3337" i="64"/>
  <c r="BF3337" i="64"/>
  <c r="BG3337" i="64"/>
  <c r="BH3337" i="64"/>
  <c r="BI3337" i="64"/>
  <c r="BJ3337" i="64"/>
  <c r="BK3337" i="64"/>
  <c r="BL3337" i="64"/>
  <c r="BM3337" i="64"/>
  <c r="BN3337" i="64"/>
  <c r="BO3337" i="64"/>
  <c r="BP3337" i="64"/>
  <c r="BQ3337" i="64"/>
  <c r="BR3337" i="64"/>
  <c r="BS3337" i="64"/>
  <c r="BT3337" i="64"/>
  <c r="BU3337" i="64"/>
  <c r="BV3337" i="64"/>
  <c r="BW3337" i="64"/>
  <c r="BX3337" i="64"/>
  <c r="BY3337" i="64"/>
  <c r="BZ3337" i="64"/>
  <c r="CA3337" i="64"/>
  <c r="CB3337" i="64"/>
  <c r="CC3337" i="64"/>
  <c r="CD3337" i="64"/>
  <c r="CE3337" i="64"/>
  <c r="CF3337" i="64"/>
  <c r="CG3337" i="64"/>
  <c r="CH3337" i="64"/>
  <c r="CI3337" i="64"/>
  <c r="CJ3337" i="64"/>
  <c r="CK3337" i="64"/>
  <c r="T3336" i="64"/>
  <c r="U3336" i="64"/>
  <c r="V3336" i="64"/>
  <c r="W3336" i="64"/>
  <c r="X3336" i="64"/>
  <c r="Y3336" i="64"/>
  <c r="Z3336" i="64"/>
  <c r="AA3336" i="64"/>
  <c r="AB3336" i="64"/>
  <c r="AC3336" i="64"/>
  <c r="AD3336" i="64"/>
  <c r="AE3336" i="64"/>
  <c r="AF3336" i="64"/>
  <c r="AG3336" i="64"/>
  <c r="AH3336" i="64"/>
  <c r="AI3336" i="64"/>
  <c r="AJ3336" i="64"/>
  <c r="AK3336" i="64"/>
  <c r="AL3336" i="64"/>
  <c r="AM3336" i="64"/>
  <c r="AN3336" i="64"/>
  <c r="AO3336" i="64"/>
  <c r="AP3336" i="64"/>
  <c r="AQ3336" i="64"/>
  <c r="AR3336" i="64"/>
  <c r="AS3336" i="64"/>
  <c r="AT3336" i="64"/>
  <c r="AU3336" i="64"/>
  <c r="AV3336" i="64"/>
  <c r="AW3336" i="64"/>
  <c r="AX3336" i="64"/>
  <c r="AY3336" i="64"/>
  <c r="AZ3336" i="64"/>
  <c r="BA3336" i="64"/>
  <c r="BB3336" i="64"/>
  <c r="BC3336" i="64"/>
  <c r="BD3336" i="64"/>
  <c r="BE3336" i="64"/>
  <c r="BF3336" i="64"/>
  <c r="BG3336" i="64"/>
  <c r="BH3336" i="64"/>
  <c r="BI3336" i="64"/>
  <c r="BJ3336" i="64"/>
  <c r="BK3336" i="64"/>
  <c r="BL3336" i="64"/>
  <c r="BM3336" i="64"/>
  <c r="BN3336" i="64"/>
  <c r="BO3336" i="64"/>
  <c r="BP3336" i="64"/>
  <c r="BQ3336" i="64"/>
  <c r="BR3336" i="64"/>
  <c r="BS3336" i="64"/>
  <c r="BT3336" i="64"/>
  <c r="BU3336" i="64"/>
  <c r="BV3336" i="64"/>
  <c r="BW3336" i="64"/>
  <c r="BX3336" i="64"/>
  <c r="BY3336" i="64"/>
  <c r="BZ3336" i="64"/>
  <c r="CA3336" i="64"/>
  <c r="CB3336" i="64"/>
  <c r="CC3336" i="64"/>
  <c r="CD3336" i="64"/>
  <c r="CE3336" i="64"/>
  <c r="CF3336" i="64"/>
  <c r="CG3336" i="64"/>
  <c r="CH3336" i="64"/>
  <c r="CI3336" i="64"/>
  <c r="CJ3336" i="64"/>
  <c r="CK3336" i="64"/>
  <c r="B3335" i="64"/>
  <c r="B3332" i="64"/>
  <c r="B3333" i="64"/>
  <c r="B3334" i="64"/>
  <c r="B3337" i="64"/>
  <c r="B3331" i="64"/>
  <c r="T3311" i="64"/>
  <c r="U3311" i="64"/>
  <c r="V3311" i="64"/>
  <c r="W3311" i="64"/>
  <c r="X3311" i="64"/>
  <c r="Y3311" i="64"/>
  <c r="Z3311" i="64"/>
  <c r="AA3311" i="64"/>
  <c r="AB3311" i="64"/>
  <c r="AC3311" i="64"/>
  <c r="AD3311" i="64"/>
  <c r="AE3311" i="64"/>
  <c r="AF3311" i="64"/>
  <c r="AG3311" i="64"/>
  <c r="AH3311" i="64"/>
  <c r="AI3311" i="64"/>
  <c r="AJ3311" i="64"/>
  <c r="AK3311" i="64"/>
  <c r="AL3311" i="64"/>
  <c r="AM3311" i="64"/>
  <c r="AN3311" i="64"/>
  <c r="AO3311" i="64"/>
  <c r="AP3311" i="64"/>
  <c r="AQ3311" i="64"/>
  <c r="AR3311" i="64"/>
  <c r="AS3311" i="64"/>
  <c r="AT3311" i="64"/>
  <c r="AU3311" i="64"/>
  <c r="AV3311" i="64"/>
  <c r="AW3311" i="64"/>
  <c r="AX3311" i="64"/>
  <c r="AY3311" i="64"/>
  <c r="AZ3311" i="64"/>
  <c r="BA3311" i="64"/>
  <c r="BB3311" i="64"/>
  <c r="BC3311" i="64"/>
  <c r="BD3311" i="64"/>
  <c r="BE3311" i="64"/>
  <c r="BF3311" i="64"/>
  <c r="BG3311" i="64"/>
  <c r="BH3311" i="64"/>
  <c r="BI3311" i="64"/>
  <c r="BJ3311" i="64"/>
  <c r="BK3311" i="64"/>
  <c r="BL3311" i="64"/>
  <c r="BM3311" i="64"/>
  <c r="BN3311" i="64"/>
  <c r="BO3311" i="64"/>
  <c r="BP3311" i="64"/>
  <c r="BQ3311" i="64"/>
  <c r="BR3311" i="64"/>
  <c r="BS3311" i="64"/>
  <c r="BT3311" i="64"/>
  <c r="BU3311" i="64"/>
  <c r="BV3311" i="64"/>
  <c r="BW3311" i="64"/>
  <c r="BX3311" i="64"/>
  <c r="BY3311" i="64"/>
  <c r="BZ3311" i="64"/>
  <c r="CA3311" i="64"/>
  <c r="CB3311" i="64"/>
  <c r="CC3311" i="64"/>
  <c r="CD3311" i="64"/>
  <c r="CE3311" i="64"/>
  <c r="CF3311" i="64"/>
  <c r="CG3311" i="64"/>
  <c r="CH3311" i="64"/>
  <c r="CI3311" i="64"/>
  <c r="CJ3311" i="64"/>
  <c r="CK3311" i="64"/>
  <c r="B3312" i="64"/>
  <c r="B3309" i="64"/>
  <c r="B3307" i="64"/>
  <c r="B3308" i="64"/>
  <c r="B3311" i="64"/>
  <c r="B3305" i="64"/>
  <c r="B2488" i="64"/>
  <c r="B2486" i="64"/>
  <c r="B2487" i="64"/>
  <c r="B2490" i="64"/>
  <c r="B2491" i="64"/>
  <c r="B2492" i="64"/>
  <c r="B2485" i="64"/>
  <c r="CK2467" i="64"/>
  <c r="CJ2467" i="64"/>
  <c r="CI2467" i="64"/>
  <c r="CH2467" i="64"/>
  <c r="CG2467" i="64"/>
  <c r="CF2467" i="64"/>
  <c r="CE2467" i="64"/>
  <c r="CD2467" i="64"/>
  <c r="CC2467" i="64"/>
  <c r="CB2467" i="64"/>
  <c r="CA2467" i="64"/>
  <c r="BZ2467" i="64"/>
  <c r="BY2467" i="64"/>
  <c r="BX2467" i="64"/>
  <c r="BW2467" i="64"/>
  <c r="BV2467" i="64"/>
  <c r="BU2467" i="64"/>
  <c r="BT2467" i="64"/>
  <c r="BS2467" i="64"/>
  <c r="BR2467" i="64"/>
  <c r="BQ2467" i="64"/>
  <c r="BP2467" i="64"/>
  <c r="BO2467" i="64"/>
  <c r="BN2467" i="64"/>
  <c r="BM2467" i="64"/>
  <c r="BL2467" i="64"/>
  <c r="BK2467" i="64"/>
  <c r="BJ2467" i="64"/>
  <c r="BI2467" i="64"/>
  <c r="BH2467" i="64"/>
  <c r="BG2467" i="64"/>
  <c r="BF2467" i="64"/>
  <c r="BE2467" i="64"/>
  <c r="BD2467" i="64"/>
  <c r="BC2467" i="64"/>
  <c r="BB2467" i="64"/>
  <c r="BA2467" i="64"/>
  <c r="AZ2467" i="64"/>
  <c r="AY2467" i="64"/>
  <c r="AX2467" i="64"/>
  <c r="AW2467" i="64"/>
  <c r="AV2467" i="64"/>
  <c r="AU2467" i="64"/>
  <c r="AT2467" i="64"/>
  <c r="AS2467" i="64"/>
  <c r="AR2467" i="64"/>
  <c r="AQ2467" i="64"/>
  <c r="AP2467" i="64"/>
  <c r="AO2467" i="64"/>
  <c r="AN2467" i="64"/>
  <c r="AM2467" i="64"/>
  <c r="AL2467" i="64"/>
  <c r="AK2467" i="64"/>
  <c r="AJ2467" i="64"/>
  <c r="AI2467" i="64"/>
  <c r="AH2467" i="64"/>
  <c r="AG2467" i="64"/>
  <c r="AF2467" i="64"/>
  <c r="AE2467" i="64"/>
  <c r="AD2467" i="64"/>
  <c r="AC2467" i="64"/>
  <c r="AB2467" i="64"/>
  <c r="AA2467" i="64"/>
  <c r="Z2467" i="64"/>
  <c r="Y2467" i="64"/>
  <c r="X2467" i="64"/>
  <c r="W2467" i="64"/>
  <c r="V2467" i="64"/>
  <c r="U2467" i="64"/>
  <c r="T2467" i="64"/>
  <c r="B2465" i="64"/>
  <c r="B2462" i="64"/>
  <c r="B2463" i="64"/>
  <c r="B2464" i="64"/>
  <c r="B2467" i="64"/>
  <c r="B2468" i="64"/>
  <c r="B2461" i="64"/>
  <c r="B2457" i="64" s="1"/>
  <c r="T2443" i="64"/>
  <c r="U2443" i="64"/>
  <c r="V2443" i="64"/>
  <c r="W2443" i="64"/>
  <c r="X2443" i="64"/>
  <c r="Y2443" i="64"/>
  <c r="Z2443" i="64"/>
  <c r="AA2443" i="64"/>
  <c r="AB2443" i="64"/>
  <c r="AC2443" i="64"/>
  <c r="AD2443" i="64"/>
  <c r="AE2443" i="64"/>
  <c r="AF2443" i="64"/>
  <c r="AG2443" i="64"/>
  <c r="AH2443" i="64"/>
  <c r="AI2443" i="64"/>
  <c r="AJ2443" i="64"/>
  <c r="AK2443" i="64"/>
  <c r="AL2443" i="64"/>
  <c r="AM2443" i="64"/>
  <c r="AN2443" i="64"/>
  <c r="AO2443" i="64"/>
  <c r="AP2443" i="64"/>
  <c r="AQ2443" i="64"/>
  <c r="AR2443" i="64"/>
  <c r="AS2443" i="64"/>
  <c r="AT2443" i="64"/>
  <c r="AU2443" i="64"/>
  <c r="AV2443" i="64"/>
  <c r="AW2443" i="64"/>
  <c r="AX2443" i="64"/>
  <c r="AY2443" i="64"/>
  <c r="AZ2443" i="64"/>
  <c r="BA2443" i="64"/>
  <c r="BB2443" i="64"/>
  <c r="BC2443" i="64"/>
  <c r="BD2443" i="64"/>
  <c r="BE2443" i="64"/>
  <c r="BF2443" i="64"/>
  <c r="BG2443" i="64"/>
  <c r="BH2443" i="64"/>
  <c r="BI2443" i="64"/>
  <c r="BJ2443" i="64"/>
  <c r="BK2443" i="64"/>
  <c r="BL2443" i="64"/>
  <c r="BM2443" i="64"/>
  <c r="BN2443" i="64"/>
  <c r="BO2443" i="64"/>
  <c r="BP2443" i="64"/>
  <c r="BQ2443" i="64"/>
  <c r="BR2443" i="64"/>
  <c r="BS2443" i="64"/>
  <c r="BT2443" i="64"/>
  <c r="BU2443" i="64"/>
  <c r="BV2443" i="64"/>
  <c r="BW2443" i="64"/>
  <c r="BX2443" i="64"/>
  <c r="BY2443" i="64"/>
  <c r="BZ2443" i="64"/>
  <c r="CA2443" i="64"/>
  <c r="CB2443" i="64"/>
  <c r="CC2443" i="64"/>
  <c r="CD2443" i="64"/>
  <c r="CE2443" i="64"/>
  <c r="CF2443" i="64"/>
  <c r="CG2443" i="64"/>
  <c r="CH2443" i="64"/>
  <c r="CI2443" i="64"/>
  <c r="CJ2443" i="64"/>
  <c r="CK2443" i="64"/>
  <c r="T2444" i="64"/>
  <c r="U2444" i="64"/>
  <c r="V2444" i="64"/>
  <c r="W2444" i="64"/>
  <c r="X2444" i="64"/>
  <c r="Y2444" i="64"/>
  <c r="Z2444" i="64"/>
  <c r="AA2444" i="64"/>
  <c r="AB2444" i="64"/>
  <c r="AC2444" i="64"/>
  <c r="AD2444" i="64"/>
  <c r="AE2444" i="64"/>
  <c r="AF2444" i="64"/>
  <c r="AG2444" i="64"/>
  <c r="AH2444" i="64"/>
  <c r="AI2444" i="64"/>
  <c r="AJ2444" i="64"/>
  <c r="AK2444" i="64"/>
  <c r="AL2444" i="64"/>
  <c r="AM2444" i="64"/>
  <c r="AN2444" i="64"/>
  <c r="AO2444" i="64"/>
  <c r="AP2444" i="64"/>
  <c r="AQ2444" i="64"/>
  <c r="AR2444" i="64"/>
  <c r="AS2444" i="64"/>
  <c r="AT2444" i="64"/>
  <c r="AU2444" i="64"/>
  <c r="AV2444" i="64"/>
  <c r="AW2444" i="64"/>
  <c r="AX2444" i="64"/>
  <c r="AY2444" i="64"/>
  <c r="AZ2444" i="64"/>
  <c r="BA2444" i="64"/>
  <c r="BB2444" i="64"/>
  <c r="BC2444" i="64"/>
  <c r="BD2444" i="64"/>
  <c r="BE2444" i="64"/>
  <c r="BF2444" i="64"/>
  <c r="BG2444" i="64"/>
  <c r="BH2444" i="64"/>
  <c r="BI2444" i="64"/>
  <c r="BJ2444" i="64"/>
  <c r="BK2444" i="64"/>
  <c r="BL2444" i="64"/>
  <c r="BM2444" i="64"/>
  <c r="BN2444" i="64"/>
  <c r="BO2444" i="64"/>
  <c r="BP2444" i="64"/>
  <c r="BQ2444" i="64"/>
  <c r="BR2444" i="64"/>
  <c r="BS2444" i="64"/>
  <c r="BT2444" i="64"/>
  <c r="BU2444" i="64"/>
  <c r="BV2444" i="64"/>
  <c r="BW2444" i="64"/>
  <c r="BX2444" i="64"/>
  <c r="BY2444" i="64"/>
  <c r="BZ2444" i="64"/>
  <c r="CA2444" i="64"/>
  <c r="CB2444" i="64"/>
  <c r="CC2444" i="64"/>
  <c r="CD2444" i="64"/>
  <c r="CE2444" i="64"/>
  <c r="CF2444" i="64"/>
  <c r="CG2444" i="64"/>
  <c r="CH2444" i="64"/>
  <c r="CI2444" i="64"/>
  <c r="CJ2444" i="64"/>
  <c r="CK2444" i="64"/>
  <c r="B2441" i="64"/>
  <c r="B2438" i="64"/>
  <c r="B2439" i="64"/>
  <c r="B2440" i="64"/>
  <c r="B2443" i="64"/>
  <c r="B2444" i="64"/>
  <c r="B2437" i="64"/>
  <c r="B2410" i="64"/>
  <c r="CK2412" i="64"/>
  <c r="CJ2412" i="64"/>
  <c r="CI2412" i="64"/>
  <c r="CH2412" i="64"/>
  <c r="CG2412" i="64"/>
  <c r="CF2412" i="64"/>
  <c r="CE2412" i="64"/>
  <c r="CD2412" i="64"/>
  <c r="CC2412" i="64"/>
  <c r="CB2412" i="64"/>
  <c r="CA2412" i="64"/>
  <c r="BZ2412" i="64"/>
  <c r="BY2412" i="64"/>
  <c r="BX2412" i="64"/>
  <c r="BW2412" i="64"/>
  <c r="BV2412" i="64"/>
  <c r="BU2412" i="64"/>
  <c r="BT2412" i="64"/>
  <c r="BS2412" i="64"/>
  <c r="BR2412" i="64"/>
  <c r="BQ2412" i="64"/>
  <c r="BP2412" i="64"/>
  <c r="BO2412" i="64"/>
  <c r="BN2412" i="64"/>
  <c r="BM2412" i="64"/>
  <c r="BL2412" i="64"/>
  <c r="BK2412" i="64"/>
  <c r="BJ2412" i="64"/>
  <c r="BI2412" i="64"/>
  <c r="BH2412" i="64"/>
  <c r="BG2412" i="64"/>
  <c r="BF2412" i="64"/>
  <c r="BE2412" i="64"/>
  <c r="BD2412" i="64"/>
  <c r="BC2412" i="64"/>
  <c r="BB2412" i="64"/>
  <c r="BA2412" i="64"/>
  <c r="AZ2412" i="64"/>
  <c r="AY2412" i="64"/>
  <c r="AX2412" i="64"/>
  <c r="AW2412" i="64"/>
  <c r="AV2412" i="64"/>
  <c r="AU2412" i="64"/>
  <c r="AT2412" i="64"/>
  <c r="AS2412" i="64"/>
  <c r="AR2412" i="64"/>
  <c r="AQ2412" i="64"/>
  <c r="AP2412" i="64"/>
  <c r="AO2412" i="64"/>
  <c r="AN2412" i="64"/>
  <c r="AM2412" i="64"/>
  <c r="AL2412" i="64"/>
  <c r="AK2412" i="64"/>
  <c r="AJ2412" i="64"/>
  <c r="AI2412" i="64"/>
  <c r="AH2412" i="64"/>
  <c r="AG2412" i="64"/>
  <c r="AF2412" i="64"/>
  <c r="AE2412" i="64"/>
  <c r="AD2412" i="64"/>
  <c r="AC2412" i="64"/>
  <c r="AB2412" i="64"/>
  <c r="AA2412" i="64"/>
  <c r="Z2412" i="64"/>
  <c r="Y2412" i="64"/>
  <c r="X2412" i="64"/>
  <c r="W2412" i="64"/>
  <c r="V2412" i="64"/>
  <c r="U2412" i="64"/>
  <c r="T2412" i="64"/>
  <c r="B2407" i="64"/>
  <c r="B2408" i="64"/>
  <c r="B2409" i="64"/>
  <c r="B2412" i="64"/>
  <c r="B2413" i="64"/>
  <c r="B2406" i="64"/>
  <c r="T2387" i="64"/>
  <c r="U2387" i="64"/>
  <c r="V2387" i="64"/>
  <c r="W2387" i="64"/>
  <c r="X2387" i="64"/>
  <c r="Y2387" i="64"/>
  <c r="Z2387" i="64"/>
  <c r="AA2387" i="64"/>
  <c r="AB2387" i="64"/>
  <c r="AC2387" i="64"/>
  <c r="AD2387" i="64"/>
  <c r="AE2387" i="64"/>
  <c r="AF2387" i="64"/>
  <c r="AG2387" i="64"/>
  <c r="AH2387" i="64"/>
  <c r="AI2387" i="64"/>
  <c r="AJ2387" i="64"/>
  <c r="AK2387" i="64"/>
  <c r="AL2387" i="64"/>
  <c r="AM2387" i="64"/>
  <c r="AN2387" i="64"/>
  <c r="AO2387" i="64"/>
  <c r="AP2387" i="64"/>
  <c r="AQ2387" i="64"/>
  <c r="AR2387" i="64"/>
  <c r="AS2387" i="64"/>
  <c r="AT2387" i="64"/>
  <c r="AU2387" i="64"/>
  <c r="AV2387" i="64"/>
  <c r="AW2387" i="64"/>
  <c r="AX2387" i="64"/>
  <c r="AY2387" i="64"/>
  <c r="AZ2387" i="64"/>
  <c r="BA2387" i="64"/>
  <c r="BB2387" i="64"/>
  <c r="BC2387" i="64"/>
  <c r="BD2387" i="64"/>
  <c r="BE2387" i="64"/>
  <c r="BF2387" i="64"/>
  <c r="BG2387" i="64"/>
  <c r="BH2387" i="64"/>
  <c r="BI2387" i="64"/>
  <c r="BJ2387" i="64"/>
  <c r="BK2387" i="64"/>
  <c r="BL2387" i="64"/>
  <c r="BM2387" i="64"/>
  <c r="BN2387" i="64"/>
  <c r="BO2387" i="64"/>
  <c r="BP2387" i="64"/>
  <c r="BQ2387" i="64"/>
  <c r="BR2387" i="64"/>
  <c r="BS2387" i="64"/>
  <c r="BT2387" i="64"/>
  <c r="BU2387" i="64"/>
  <c r="BV2387" i="64"/>
  <c r="BW2387" i="64"/>
  <c r="BX2387" i="64"/>
  <c r="BY2387" i="64"/>
  <c r="BZ2387" i="64"/>
  <c r="CA2387" i="64"/>
  <c r="CB2387" i="64"/>
  <c r="CC2387" i="64"/>
  <c r="CD2387" i="64"/>
  <c r="CE2387" i="64"/>
  <c r="CF2387" i="64"/>
  <c r="CG2387" i="64"/>
  <c r="CH2387" i="64"/>
  <c r="CI2387" i="64"/>
  <c r="CJ2387" i="64"/>
  <c r="CK2387" i="64"/>
  <c r="T2386" i="64"/>
  <c r="U2386" i="64"/>
  <c r="V2386" i="64"/>
  <c r="W2386" i="64"/>
  <c r="X2386" i="64"/>
  <c r="Y2386" i="64"/>
  <c r="Z2386" i="64"/>
  <c r="AA2386" i="64"/>
  <c r="AB2386" i="64"/>
  <c r="AC2386" i="64"/>
  <c r="AD2386" i="64"/>
  <c r="AE2386" i="64"/>
  <c r="AF2386" i="64"/>
  <c r="AG2386" i="64"/>
  <c r="AH2386" i="64"/>
  <c r="AI2386" i="64"/>
  <c r="AJ2386" i="64"/>
  <c r="AK2386" i="64"/>
  <c r="AL2386" i="64"/>
  <c r="AM2386" i="64"/>
  <c r="AN2386" i="64"/>
  <c r="AO2386" i="64"/>
  <c r="AP2386" i="64"/>
  <c r="AQ2386" i="64"/>
  <c r="AR2386" i="64"/>
  <c r="AS2386" i="64"/>
  <c r="AT2386" i="64"/>
  <c r="AU2386" i="64"/>
  <c r="AV2386" i="64"/>
  <c r="AW2386" i="64"/>
  <c r="AX2386" i="64"/>
  <c r="AY2386" i="64"/>
  <c r="AZ2386" i="64"/>
  <c r="BA2386" i="64"/>
  <c r="BB2386" i="64"/>
  <c r="BC2386" i="64"/>
  <c r="BD2386" i="64"/>
  <c r="BE2386" i="64"/>
  <c r="BF2386" i="64"/>
  <c r="BG2386" i="64"/>
  <c r="BH2386" i="64"/>
  <c r="BI2386" i="64"/>
  <c r="BJ2386" i="64"/>
  <c r="BK2386" i="64"/>
  <c r="BL2386" i="64"/>
  <c r="BM2386" i="64"/>
  <c r="BN2386" i="64"/>
  <c r="BO2386" i="64"/>
  <c r="BP2386" i="64"/>
  <c r="BQ2386" i="64"/>
  <c r="BR2386" i="64"/>
  <c r="BS2386" i="64"/>
  <c r="BT2386" i="64"/>
  <c r="BU2386" i="64"/>
  <c r="BV2386" i="64"/>
  <c r="BW2386" i="64"/>
  <c r="BX2386" i="64"/>
  <c r="BY2386" i="64"/>
  <c r="BZ2386" i="64"/>
  <c r="CA2386" i="64"/>
  <c r="CB2386" i="64"/>
  <c r="CC2386" i="64"/>
  <c r="CD2386" i="64"/>
  <c r="CE2386" i="64"/>
  <c r="CF2386" i="64"/>
  <c r="CG2386" i="64"/>
  <c r="CH2386" i="64"/>
  <c r="CI2386" i="64"/>
  <c r="CJ2386" i="64"/>
  <c r="CK2386" i="64"/>
  <c r="B2381" i="64"/>
  <c r="B2366" i="64" s="1"/>
  <c r="B2382" i="64"/>
  <c r="B2383" i="64"/>
  <c r="B2386" i="64"/>
  <c r="B2387" i="64"/>
  <c r="B2380" i="64"/>
  <c r="B2352" i="64"/>
  <c r="T2354" i="64"/>
  <c r="U2354" i="64"/>
  <c r="V2354" i="64"/>
  <c r="W2354" i="64"/>
  <c r="X2354" i="64"/>
  <c r="Y2354" i="64"/>
  <c r="Z2354" i="64"/>
  <c r="AA2354" i="64"/>
  <c r="AB2354" i="64"/>
  <c r="AC2354" i="64"/>
  <c r="AD2354" i="64"/>
  <c r="AE2354" i="64"/>
  <c r="AF2354" i="64"/>
  <c r="AG2354" i="64"/>
  <c r="AH2354" i="64"/>
  <c r="AI2354" i="64"/>
  <c r="AJ2354" i="64"/>
  <c r="AK2354" i="64"/>
  <c r="AL2354" i="64"/>
  <c r="AM2354" i="64"/>
  <c r="AN2354" i="64"/>
  <c r="AO2354" i="64"/>
  <c r="AP2354" i="64"/>
  <c r="AQ2354" i="64"/>
  <c r="AR2354" i="64"/>
  <c r="AS2354" i="64"/>
  <c r="AT2354" i="64"/>
  <c r="AU2354" i="64"/>
  <c r="AV2354" i="64"/>
  <c r="AW2354" i="64"/>
  <c r="AX2354" i="64"/>
  <c r="AY2354" i="64"/>
  <c r="AZ2354" i="64"/>
  <c r="BA2354" i="64"/>
  <c r="BB2354" i="64"/>
  <c r="BC2354" i="64"/>
  <c r="BD2354" i="64"/>
  <c r="BE2354" i="64"/>
  <c r="BF2354" i="64"/>
  <c r="BG2354" i="64"/>
  <c r="BH2354" i="64"/>
  <c r="BI2354" i="64"/>
  <c r="BJ2354" i="64"/>
  <c r="BK2354" i="64"/>
  <c r="BL2354" i="64"/>
  <c r="BM2354" i="64"/>
  <c r="BN2354" i="64"/>
  <c r="BO2354" i="64"/>
  <c r="BP2354" i="64"/>
  <c r="BQ2354" i="64"/>
  <c r="BR2354" i="64"/>
  <c r="BS2354" i="64"/>
  <c r="BT2354" i="64"/>
  <c r="BU2354" i="64"/>
  <c r="BV2354" i="64"/>
  <c r="BW2354" i="64"/>
  <c r="BX2354" i="64"/>
  <c r="BY2354" i="64"/>
  <c r="BZ2354" i="64"/>
  <c r="CA2354" i="64"/>
  <c r="CB2354" i="64"/>
  <c r="CC2354" i="64"/>
  <c r="CD2354" i="64"/>
  <c r="CE2354" i="64"/>
  <c r="CF2354" i="64"/>
  <c r="CG2354" i="64"/>
  <c r="CH2354" i="64"/>
  <c r="CI2354" i="64"/>
  <c r="CJ2354" i="64"/>
  <c r="CK2354" i="64"/>
  <c r="B2349" i="64"/>
  <c r="B2350" i="64"/>
  <c r="B2351" i="64"/>
  <c r="B2354" i="64"/>
  <c r="B2355" i="64"/>
  <c r="B2348" i="64"/>
  <c r="B1747" i="64"/>
  <c r="CK3437" i="64"/>
  <c r="CJ3437" i="64"/>
  <c r="CI3437" i="64"/>
  <c r="CH3437" i="64"/>
  <c r="CG3437" i="64"/>
  <c r="CF3437" i="64"/>
  <c r="CE3437" i="64"/>
  <c r="CD3437" i="64"/>
  <c r="CC3437" i="64"/>
  <c r="CB3437" i="64"/>
  <c r="CA3437" i="64"/>
  <c r="BZ3437" i="64"/>
  <c r="BY3437" i="64"/>
  <c r="BX3437" i="64"/>
  <c r="BW3437" i="64"/>
  <c r="BV3437" i="64"/>
  <c r="BU3437" i="64"/>
  <c r="BT3437" i="64"/>
  <c r="BS3437" i="64"/>
  <c r="BR3437" i="64"/>
  <c r="BQ3437" i="64"/>
  <c r="BP3437" i="64"/>
  <c r="BO3437" i="64"/>
  <c r="BN3437" i="64"/>
  <c r="BM3437" i="64"/>
  <c r="BL3437" i="64"/>
  <c r="BK3437" i="64"/>
  <c r="BJ3437" i="64"/>
  <c r="BI3437" i="64"/>
  <c r="BH3437" i="64"/>
  <c r="BG3437" i="64"/>
  <c r="BF3437" i="64"/>
  <c r="BE3437" i="64"/>
  <c r="BD3437" i="64"/>
  <c r="BC3437" i="64"/>
  <c r="BB3437" i="64"/>
  <c r="BA3437" i="64"/>
  <c r="AZ3437" i="64"/>
  <c r="AY3437" i="64"/>
  <c r="AX3437" i="64"/>
  <c r="AW3437" i="64"/>
  <c r="AV3437" i="64"/>
  <c r="AU3437" i="64"/>
  <c r="AT3437" i="64"/>
  <c r="AS3437" i="64"/>
  <c r="AR3437" i="64"/>
  <c r="AQ3437" i="64"/>
  <c r="AP3437" i="64"/>
  <c r="AO3437" i="64"/>
  <c r="AN3437" i="64"/>
  <c r="AM3437" i="64"/>
  <c r="AL3437" i="64"/>
  <c r="AK3437" i="64"/>
  <c r="AJ3437" i="64"/>
  <c r="AI3437" i="64"/>
  <c r="AH3437" i="64"/>
  <c r="AG3437" i="64"/>
  <c r="AF3437" i="64"/>
  <c r="AE3437" i="64"/>
  <c r="AD3437" i="64"/>
  <c r="AC3437" i="64"/>
  <c r="AB3437" i="64"/>
  <c r="AA3437" i="64"/>
  <c r="Z3437" i="64"/>
  <c r="Y3437" i="64"/>
  <c r="X3437" i="64"/>
  <c r="W3437" i="64"/>
  <c r="V3437" i="64"/>
  <c r="U3437" i="64"/>
  <c r="T3437" i="64"/>
  <c r="B3435" i="64"/>
  <c r="B3496" i="64" s="1"/>
  <c r="B3432" i="64"/>
  <c r="B3493" i="64" s="1"/>
  <c r="B3433" i="64"/>
  <c r="B3494" i="64" s="1"/>
  <c r="B3434" i="64"/>
  <c r="B3495" i="64" s="1"/>
  <c r="B3437" i="64"/>
  <c r="B3498" i="64" s="1"/>
  <c r="B3438" i="64"/>
  <c r="B3499" i="64" s="1"/>
  <c r="B3431" i="64"/>
  <c r="B3492" i="64" s="1"/>
  <c r="B2329" i="64"/>
  <c r="CK2331" i="64"/>
  <c r="CJ2331" i="64"/>
  <c r="CI2331" i="64"/>
  <c r="CH2331" i="64"/>
  <c r="CG2331" i="64"/>
  <c r="CF2331" i="64"/>
  <c r="CE2331" i="64"/>
  <c r="CD2331" i="64"/>
  <c r="CC2331" i="64"/>
  <c r="CB2331" i="64"/>
  <c r="CA2331" i="64"/>
  <c r="BZ2331" i="64"/>
  <c r="BY2331" i="64"/>
  <c r="BX2331" i="64"/>
  <c r="BW2331" i="64"/>
  <c r="BV2331" i="64"/>
  <c r="BU2331" i="64"/>
  <c r="BT2331" i="64"/>
  <c r="BS2331" i="64"/>
  <c r="BR2331" i="64"/>
  <c r="BQ2331" i="64"/>
  <c r="BP2331" i="64"/>
  <c r="BO2331" i="64"/>
  <c r="BN2331" i="64"/>
  <c r="BM2331" i="64"/>
  <c r="BL2331" i="64"/>
  <c r="BK2331" i="64"/>
  <c r="BJ2331" i="64"/>
  <c r="BI2331" i="64"/>
  <c r="BH2331" i="64"/>
  <c r="BG2331" i="64"/>
  <c r="BF2331" i="64"/>
  <c r="BE2331" i="64"/>
  <c r="BD2331" i="64"/>
  <c r="BC2331" i="64"/>
  <c r="BB2331" i="64"/>
  <c r="BA2331" i="64"/>
  <c r="AZ2331" i="64"/>
  <c r="AY2331" i="64"/>
  <c r="AX2331" i="64"/>
  <c r="AW2331" i="64"/>
  <c r="AV2331" i="64"/>
  <c r="AU2331" i="64"/>
  <c r="AT2331" i="64"/>
  <c r="AS2331" i="64"/>
  <c r="AR2331" i="64"/>
  <c r="AQ2331" i="64"/>
  <c r="AP2331" i="64"/>
  <c r="AO2331" i="64"/>
  <c r="AN2331" i="64"/>
  <c r="AM2331" i="64"/>
  <c r="AL2331" i="64"/>
  <c r="AK2331" i="64"/>
  <c r="AJ2331" i="64"/>
  <c r="AI2331" i="64"/>
  <c r="AH2331" i="64"/>
  <c r="AG2331" i="64"/>
  <c r="AF2331" i="64"/>
  <c r="AE2331" i="64"/>
  <c r="AD2331" i="64"/>
  <c r="AC2331" i="64"/>
  <c r="AB2331" i="64"/>
  <c r="AA2331" i="64"/>
  <c r="Z2331" i="64"/>
  <c r="Y2331" i="64"/>
  <c r="X2331" i="64"/>
  <c r="W2331" i="64"/>
  <c r="V2331" i="64"/>
  <c r="U2331" i="64"/>
  <c r="T2331" i="64"/>
  <c r="B2287" i="64"/>
  <c r="B2326" i="64"/>
  <c r="B2327" i="64"/>
  <c r="B2328" i="64"/>
  <c r="B2331" i="64"/>
  <c r="B2332" i="64"/>
  <c r="B2325" i="64"/>
  <c r="T2287" i="64"/>
  <c r="U2287" i="64"/>
  <c r="V2287" i="64"/>
  <c r="W2287" i="64"/>
  <c r="X2287" i="64"/>
  <c r="Y2287" i="64"/>
  <c r="Z2287" i="64"/>
  <c r="AA2287" i="64"/>
  <c r="AB2287" i="64"/>
  <c r="AC2287" i="64"/>
  <c r="AD2287" i="64"/>
  <c r="AE2287" i="64"/>
  <c r="AF2287" i="64"/>
  <c r="AG2287" i="64"/>
  <c r="AH2287" i="64"/>
  <c r="AI2287" i="64"/>
  <c r="AJ2287" i="64"/>
  <c r="AK2287" i="64"/>
  <c r="AL2287" i="64"/>
  <c r="AM2287" i="64"/>
  <c r="AN2287" i="64"/>
  <c r="AO2287" i="64"/>
  <c r="AP2287" i="64"/>
  <c r="AQ2287" i="64"/>
  <c r="AR2287" i="64"/>
  <c r="AS2287" i="64"/>
  <c r="AT2287" i="64"/>
  <c r="AU2287" i="64"/>
  <c r="AV2287" i="64"/>
  <c r="AW2287" i="64"/>
  <c r="AX2287" i="64"/>
  <c r="AY2287" i="64"/>
  <c r="AZ2287" i="64"/>
  <c r="BA2287" i="64"/>
  <c r="BB2287" i="64"/>
  <c r="BC2287" i="64"/>
  <c r="BD2287" i="64"/>
  <c r="BE2287" i="64"/>
  <c r="BF2287" i="64"/>
  <c r="BG2287" i="64"/>
  <c r="BH2287" i="64"/>
  <c r="BI2287" i="64"/>
  <c r="BJ2287" i="64"/>
  <c r="BK2287" i="64"/>
  <c r="BL2287" i="64"/>
  <c r="BM2287" i="64"/>
  <c r="BN2287" i="64"/>
  <c r="BO2287" i="64"/>
  <c r="BP2287" i="64"/>
  <c r="BQ2287" i="64"/>
  <c r="BR2287" i="64"/>
  <c r="BS2287" i="64"/>
  <c r="BT2287" i="64"/>
  <c r="BU2287" i="64"/>
  <c r="BV2287" i="64"/>
  <c r="BW2287" i="64"/>
  <c r="BX2287" i="64"/>
  <c r="BY2287" i="64"/>
  <c r="BZ2287" i="64"/>
  <c r="CA2287" i="64"/>
  <c r="CB2287" i="64"/>
  <c r="CC2287" i="64"/>
  <c r="CD2287" i="64"/>
  <c r="CE2287" i="64"/>
  <c r="CF2287" i="64"/>
  <c r="CG2287" i="64"/>
  <c r="CH2287" i="64"/>
  <c r="CI2287" i="64"/>
  <c r="CJ2287" i="64"/>
  <c r="CK2287" i="64"/>
  <c r="B2285" i="64"/>
  <c r="B2282" i="64"/>
  <c r="B2283" i="64"/>
  <c r="B2284" i="64"/>
  <c r="B2288" i="64"/>
  <c r="B2281" i="64"/>
  <c r="B2798" i="64"/>
  <c r="B2795" i="64"/>
  <c r="B2796" i="64"/>
  <c r="B2797" i="64"/>
  <c r="B2800" i="64"/>
  <c r="B2801" i="64"/>
  <c r="B2794" i="64"/>
  <c r="T2732" i="64"/>
  <c r="U2732" i="64"/>
  <c r="V2732" i="64"/>
  <c r="W2732" i="64"/>
  <c r="X2732" i="64"/>
  <c r="Y2732" i="64"/>
  <c r="Z2732" i="64"/>
  <c r="AA2732" i="64"/>
  <c r="AB2732" i="64"/>
  <c r="AC2732" i="64"/>
  <c r="AD2732" i="64"/>
  <c r="AE2732" i="64"/>
  <c r="AF2732" i="64"/>
  <c r="AG2732" i="64"/>
  <c r="AH2732" i="64"/>
  <c r="AI2732" i="64"/>
  <c r="AJ2732" i="64"/>
  <c r="AK2732" i="64"/>
  <c r="AL2732" i="64"/>
  <c r="AM2732" i="64"/>
  <c r="AN2732" i="64"/>
  <c r="AO2732" i="64"/>
  <c r="AP2732" i="64"/>
  <c r="AQ2732" i="64"/>
  <c r="AR2732" i="64"/>
  <c r="AS2732" i="64"/>
  <c r="AT2732" i="64"/>
  <c r="AU2732" i="64"/>
  <c r="AV2732" i="64"/>
  <c r="AW2732" i="64"/>
  <c r="AX2732" i="64"/>
  <c r="AY2732" i="64"/>
  <c r="AZ2732" i="64"/>
  <c r="BA2732" i="64"/>
  <c r="BB2732" i="64"/>
  <c r="BC2732" i="64"/>
  <c r="BD2732" i="64"/>
  <c r="BE2732" i="64"/>
  <c r="BF2732" i="64"/>
  <c r="BG2732" i="64"/>
  <c r="BH2732" i="64"/>
  <c r="BI2732" i="64"/>
  <c r="BJ2732" i="64"/>
  <c r="BK2732" i="64"/>
  <c r="BL2732" i="64"/>
  <c r="BM2732" i="64"/>
  <c r="BN2732" i="64"/>
  <c r="BO2732" i="64"/>
  <c r="BP2732" i="64"/>
  <c r="BQ2732" i="64"/>
  <c r="BR2732" i="64"/>
  <c r="BS2732" i="64"/>
  <c r="BT2732" i="64"/>
  <c r="BU2732" i="64"/>
  <c r="BV2732" i="64"/>
  <c r="BW2732" i="64"/>
  <c r="BX2732" i="64"/>
  <c r="BY2732" i="64"/>
  <c r="BZ2732" i="64"/>
  <c r="CA2732" i="64"/>
  <c r="CB2732" i="64"/>
  <c r="CC2732" i="64"/>
  <c r="CD2732" i="64"/>
  <c r="CE2732" i="64"/>
  <c r="CF2732" i="64"/>
  <c r="CG2732" i="64"/>
  <c r="CH2732" i="64"/>
  <c r="CI2732" i="64"/>
  <c r="CJ2732" i="64"/>
  <c r="CK2732" i="64"/>
  <c r="B2730" i="64"/>
  <c r="B2727" i="64"/>
  <c r="B2728" i="64"/>
  <c r="B2729" i="64"/>
  <c r="B2732" i="64"/>
  <c r="B2733" i="64"/>
  <c r="B2726" i="64"/>
  <c r="T2700" i="64"/>
  <c r="U2700" i="64"/>
  <c r="V2700" i="64"/>
  <c r="W2700" i="64"/>
  <c r="X2700" i="64"/>
  <c r="Y2700" i="64"/>
  <c r="Z2700" i="64"/>
  <c r="AA2700" i="64"/>
  <c r="AB2700" i="64"/>
  <c r="AC2700" i="64"/>
  <c r="AD2700" i="64"/>
  <c r="AE2700" i="64"/>
  <c r="AF2700" i="64"/>
  <c r="AG2700" i="64"/>
  <c r="AH2700" i="64"/>
  <c r="AI2700" i="64"/>
  <c r="AJ2700" i="64"/>
  <c r="AK2700" i="64"/>
  <c r="AL2700" i="64"/>
  <c r="AM2700" i="64"/>
  <c r="AN2700" i="64"/>
  <c r="AO2700" i="64"/>
  <c r="AP2700" i="64"/>
  <c r="AQ2700" i="64"/>
  <c r="AR2700" i="64"/>
  <c r="AS2700" i="64"/>
  <c r="AT2700" i="64"/>
  <c r="AU2700" i="64"/>
  <c r="AV2700" i="64"/>
  <c r="AW2700" i="64"/>
  <c r="AX2700" i="64"/>
  <c r="AY2700" i="64"/>
  <c r="AZ2700" i="64"/>
  <c r="BA2700" i="64"/>
  <c r="BB2700" i="64"/>
  <c r="BC2700" i="64"/>
  <c r="BD2700" i="64"/>
  <c r="BE2700" i="64"/>
  <c r="BF2700" i="64"/>
  <c r="BG2700" i="64"/>
  <c r="BH2700" i="64"/>
  <c r="BI2700" i="64"/>
  <c r="BJ2700" i="64"/>
  <c r="BK2700" i="64"/>
  <c r="BL2700" i="64"/>
  <c r="BM2700" i="64"/>
  <c r="BN2700" i="64"/>
  <c r="BO2700" i="64"/>
  <c r="BP2700" i="64"/>
  <c r="BQ2700" i="64"/>
  <c r="BR2700" i="64"/>
  <c r="BS2700" i="64"/>
  <c r="BT2700" i="64"/>
  <c r="BU2700" i="64"/>
  <c r="BV2700" i="64"/>
  <c r="BW2700" i="64"/>
  <c r="BX2700" i="64"/>
  <c r="BY2700" i="64"/>
  <c r="BZ2700" i="64"/>
  <c r="CA2700" i="64"/>
  <c r="CB2700" i="64"/>
  <c r="CC2700" i="64"/>
  <c r="CD2700" i="64"/>
  <c r="CE2700" i="64"/>
  <c r="CF2700" i="64"/>
  <c r="CG2700" i="64"/>
  <c r="CH2700" i="64"/>
  <c r="CI2700" i="64"/>
  <c r="CJ2700" i="64"/>
  <c r="CK2700" i="64"/>
  <c r="B2698" i="64"/>
  <c r="B2695" i="64"/>
  <c r="B2696" i="64"/>
  <c r="B2697" i="64"/>
  <c r="B2700" i="64"/>
  <c r="B2701" i="64"/>
  <c r="B2694" i="64"/>
  <c r="B2241" i="64"/>
  <c r="T2243" i="64"/>
  <c r="U2243" i="64"/>
  <c r="V2243" i="64"/>
  <c r="W2243" i="64"/>
  <c r="X2243" i="64"/>
  <c r="Y2243" i="64"/>
  <c r="Z2243" i="64"/>
  <c r="AA2243" i="64"/>
  <c r="AB2243" i="64"/>
  <c r="AC2243" i="64"/>
  <c r="AD2243" i="64"/>
  <c r="AE2243" i="64"/>
  <c r="AF2243" i="64"/>
  <c r="AG2243" i="64"/>
  <c r="AH2243" i="64"/>
  <c r="AI2243" i="64"/>
  <c r="AJ2243" i="64"/>
  <c r="AK2243" i="64"/>
  <c r="AL2243" i="64"/>
  <c r="AM2243" i="64"/>
  <c r="AN2243" i="64"/>
  <c r="AO2243" i="64"/>
  <c r="AP2243" i="64"/>
  <c r="AQ2243" i="64"/>
  <c r="AR2243" i="64"/>
  <c r="AS2243" i="64"/>
  <c r="AT2243" i="64"/>
  <c r="AU2243" i="64"/>
  <c r="AV2243" i="64"/>
  <c r="AW2243" i="64"/>
  <c r="AX2243" i="64"/>
  <c r="AY2243" i="64"/>
  <c r="AZ2243" i="64"/>
  <c r="BA2243" i="64"/>
  <c r="BB2243" i="64"/>
  <c r="BC2243" i="64"/>
  <c r="BD2243" i="64"/>
  <c r="BE2243" i="64"/>
  <c r="BF2243" i="64"/>
  <c r="BG2243" i="64"/>
  <c r="BH2243" i="64"/>
  <c r="BI2243" i="64"/>
  <c r="BJ2243" i="64"/>
  <c r="BK2243" i="64"/>
  <c r="BL2243" i="64"/>
  <c r="BM2243" i="64"/>
  <c r="BN2243" i="64"/>
  <c r="BO2243" i="64"/>
  <c r="BP2243" i="64"/>
  <c r="BQ2243" i="64"/>
  <c r="BR2243" i="64"/>
  <c r="BS2243" i="64"/>
  <c r="BT2243" i="64"/>
  <c r="BU2243" i="64"/>
  <c r="BV2243" i="64"/>
  <c r="BW2243" i="64"/>
  <c r="BX2243" i="64"/>
  <c r="BY2243" i="64"/>
  <c r="BZ2243" i="64"/>
  <c r="CA2243" i="64"/>
  <c r="CB2243" i="64"/>
  <c r="CC2243" i="64"/>
  <c r="CD2243" i="64"/>
  <c r="CE2243" i="64"/>
  <c r="CF2243" i="64"/>
  <c r="CG2243" i="64"/>
  <c r="CH2243" i="64"/>
  <c r="CI2243" i="64"/>
  <c r="CJ2243" i="64"/>
  <c r="CK2243" i="64"/>
  <c r="B2238" i="64"/>
  <c r="B2239" i="64"/>
  <c r="B2240" i="64"/>
  <c r="B2243" i="64"/>
  <c r="B2244" i="64"/>
  <c r="B2237" i="64"/>
  <c r="T2207" i="64"/>
  <c r="U2207" i="64"/>
  <c r="V2207" i="64"/>
  <c r="W2207" i="64"/>
  <c r="X2207" i="64"/>
  <c r="Y2207" i="64"/>
  <c r="Z2207" i="64"/>
  <c r="AA2207" i="64"/>
  <c r="AB2207" i="64"/>
  <c r="AC2207" i="64"/>
  <c r="AD2207" i="64"/>
  <c r="AE2207" i="64"/>
  <c r="AF2207" i="64"/>
  <c r="AG2207" i="64"/>
  <c r="AH2207" i="64"/>
  <c r="AI2207" i="64"/>
  <c r="AJ2207" i="64"/>
  <c r="AK2207" i="64"/>
  <c r="AL2207" i="64"/>
  <c r="AM2207" i="64"/>
  <c r="AN2207" i="64"/>
  <c r="AO2207" i="64"/>
  <c r="AP2207" i="64"/>
  <c r="AQ2207" i="64"/>
  <c r="AR2207" i="64"/>
  <c r="AS2207" i="64"/>
  <c r="AT2207" i="64"/>
  <c r="AU2207" i="64"/>
  <c r="AV2207" i="64"/>
  <c r="AW2207" i="64"/>
  <c r="AX2207" i="64"/>
  <c r="AY2207" i="64"/>
  <c r="AZ2207" i="64"/>
  <c r="BA2207" i="64"/>
  <c r="BB2207" i="64"/>
  <c r="BC2207" i="64"/>
  <c r="BD2207" i="64"/>
  <c r="BE2207" i="64"/>
  <c r="BF2207" i="64"/>
  <c r="BG2207" i="64"/>
  <c r="BH2207" i="64"/>
  <c r="BI2207" i="64"/>
  <c r="BJ2207" i="64"/>
  <c r="BK2207" i="64"/>
  <c r="BL2207" i="64"/>
  <c r="BM2207" i="64"/>
  <c r="BN2207" i="64"/>
  <c r="BO2207" i="64"/>
  <c r="BP2207" i="64"/>
  <c r="BQ2207" i="64"/>
  <c r="BR2207" i="64"/>
  <c r="BS2207" i="64"/>
  <c r="BT2207" i="64"/>
  <c r="BU2207" i="64"/>
  <c r="BV2207" i="64"/>
  <c r="BW2207" i="64"/>
  <c r="BX2207" i="64"/>
  <c r="BY2207" i="64"/>
  <c r="BZ2207" i="64"/>
  <c r="CA2207" i="64"/>
  <c r="CB2207" i="64"/>
  <c r="CC2207" i="64"/>
  <c r="CD2207" i="64"/>
  <c r="CE2207" i="64"/>
  <c r="CF2207" i="64"/>
  <c r="CG2207" i="64"/>
  <c r="CH2207" i="64"/>
  <c r="CI2207" i="64"/>
  <c r="CJ2207" i="64"/>
  <c r="CK2207" i="64"/>
  <c r="B2205" i="64"/>
  <c r="B2202" i="64"/>
  <c r="B2203" i="64"/>
  <c r="B2204" i="64"/>
  <c r="B2207" i="64"/>
  <c r="B2208" i="64"/>
  <c r="B2201" i="64"/>
  <c r="T2135" i="64"/>
  <c r="U2135" i="64"/>
  <c r="V2135" i="64"/>
  <c r="W2135" i="64"/>
  <c r="X2135" i="64"/>
  <c r="Y2135" i="64"/>
  <c r="Z2135" i="64"/>
  <c r="AA2135" i="64"/>
  <c r="AB2135" i="64"/>
  <c r="AC2135" i="64"/>
  <c r="AD2135" i="64"/>
  <c r="AE2135" i="64"/>
  <c r="AF2135" i="64"/>
  <c r="AG2135" i="64"/>
  <c r="AH2135" i="64"/>
  <c r="AI2135" i="64"/>
  <c r="AJ2135" i="64"/>
  <c r="AK2135" i="64"/>
  <c r="AL2135" i="64"/>
  <c r="AM2135" i="64"/>
  <c r="AN2135" i="64"/>
  <c r="AO2135" i="64"/>
  <c r="AP2135" i="64"/>
  <c r="AQ2135" i="64"/>
  <c r="AR2135" i="64"/>
  <c r="AS2135" i="64"/>
  <c r="AT2135" i="64"/>
  <c r="AU2135" i="64"/>
  <c r="AV2135" i="64"/>
  <c r="AW2135" i="64"/>
  <c r="AX2135" i="64"/>
  <c r="AY2135" i="64"/>
  <c r="AZ2135" i="64"/>
  <c r="BA2135" i="64"/>
  <c r="BB2135" i="64"/>
  <c r="BC2135" i="64"/>
  <c r="BD2135" i="64"/>
  <c r="BE2135" i="64"/>
  <c r="BF2135" i="64"/>
  <c r="BG2135" i="64"/>
  <c r="BH2135" i="64"/>
  <c r="BI2135" i="64"/>
  <c r="BJ2135" i="64"/>
  <c r="BK2135" i="64"/>
  <c r="BL2135" i="64"/>
  <c r="BM2135" i="64"/>
  <c r="BN2135" i="64"/>
  <c r="BO2135" i="64"/>
  <c r="BP2135" i="64"/>
  <c r="BQ2135" i="64"/>
  <c r="BR2135" i="64"/>
  <c r="BS2135" i="64"/>
  <c r="BT2135" i="64"/>
  <c r="BU2135" i="64"/>
  <c r="BV2135" i="64"/>
  <c r="BW2135" i="64"/>
  <c r="BX2135" i="64"/>
  <c r="BY2135" i="64"/>
  <c r="BZ2135" i="64"/>
  <c r="CA2135" i="64"/>
  <c r="CB2135" i="64"/>
  <c r="CC2135" i="64"/>
  <c r="CD2135" i="64"/>
  <c r="CE2135" i="64"/>
  <c r="CF2135" i="64"/>
  <c r="CG2135" i="64"/>
  <c r="CH2135" i="64"/>
  <c r="CI2135" i="64"/>
  <c r="CJ2135" i="64"/>
  <c r="CK2135" i="64"/>
  <c r="B2133" i="64"/>
  <c r="B2130" i="64"/>
  <c r="B2131" i="64"/>
  <c r="B2132" i="64"/>
  <c r="B2135" i="64"/>
  <c r="B2136" i="64"/>
  <c r="B2129" i="64"/>
  <c r="T2100" i="64"/>
  <c r="U2100" i="64"/>
  <c r="V2100" i="64"/>
  <c r="W2100" i="64"/>
  <c r="X2100" i="64"/>
  <c r="Y2100" i="64"/>
  <c r="Z2100" i="64"/>
  <c r="AA2100" i="64"/>
  <c r="AB2100" i="64"/>
  <c r="AC2100" i="64"/>
  <c r="AD2100" i="64"/>
  <c r="AE2100" i="64"/>
  <c r="AF2100" i="64"/>
  <c r="AG2100" i="64"/>
  <c r="AH2100" i="64"/>
  <c r="AI2100" i="64"/>
  <c r="AJ2100" i="64"/>
  <c r="AK2100" i="64"/>
  <c r="AL2100" i="64"/>
  <c r="AM2100" i="64"/>
  <c r="AN2100" i="64"/>
  <c r="AO2100" i="64"/>
  <c r="AP2100" i="64"/>
  <c r="AQ2100" i="64"/>
  <c r="AR2100" i="64"/>
  <c r="AS2100" i="64"/>
  <c r="AT2100" i="64"/>
  <c r="AU2100" i="64"/>
  <c r="AV2100" i="64"/>
  <c r="AW2100" i="64"/>
  <c r="AX2100" i="64"/>
  <c r="AY2100" i="64"/>
  <c r="AZ2100" i="64"/>
  <c r="BA2100" i="64"/>
  <c r="BB2100" i="64"/>
  <c r="BC2100" i="64"/>
  <c r="BD2100" i="64"/>
  <c r="BE2100" i="64"/>
  <c r="BF2100" i="64"/>
  <c r="BG2100" i="64"/>
  <c r="BH2100" i="64"/>
  <c r="BI2100" i="64"/>
  <c r="BJ2100" i="64"/>
  <c r="BK2100" i="64"/>
  <c r="BL2100" i="64"/>
  <c r="BM2100" i="64"/>
  <c r="BN2100" i="64"/>
  <c r="BO2100" i="64"/>
  <c r="BP2100" i="64"/>
  <c r="BQ2100" i="64"/>
  <c r="BR2100" i="64"/>
  <c r="BS2100" i="64"/>
  <c r="BT2100" i="64"/>
  <c r="BU2100" i="64"/>
  <c r="BV2100" i="64"/>
  <c r="BW2100" i="64"/>
  <c r="BX2100" i="64"/>
  <c r="BY2100" i="64"/>
  <c r="BZ2100" i="64"/>
  <c r="CA2100" i="64"/>
  <c r="CB2100" i="64"/>
  <c r="CC2100" i="64"/>
  <c r="CD2100" i="64"/>
  <c r="CE2100" i="64"/>
  <c r="CF2100" i="64"/>
  <c r="CG2100" i="64"/>
  <c r="CH2100" i="64"/>
  <c r="CI2100" i="64"/>
  <c r="CJ2100" i="64"/>
  <c r="CK2100" i="64"/>
  <c r="B2098" i="64"/>
  <c r="B2095" i="64"/>
  <c r="B2116" i="64" s="1"/>
  <c r="B2096" i="64"/>
  <c r="B2097" i="64"/>
  <c r="B2100" i="64"/>
  <c r="B2101" i="64"/>
  <c r="B2094" i="64"/>
  <c r="B2832" i="64"/>
  <c r="T2834" i="64"/>
  <c r="U2834" i="64"/>
  <c r="V2834" i="64"/>
  <c r="W2834" i="64"/>
  <c r="X2834" i="64"/>
  <c r="Y2834" i="64"/>
  <c r="Z2834" i="64"/>
  <c r="AA2834" i="64"/>
  <c r="AB2834" i="64"/>
  <c r="AC2834" i="64"/>
  <c r="AD2834" i="64"/>
  <c r="AE2834" i="64"/>
  <c r="AF2834" i="64"/>
  <c r="AG2834" i="64"/>
  <c r="AH2834" i="64"/>
  <c r="AI2834" i="64"/>
  <c r="AJ2834" i="64"/>
  <c r="AK2834" i="64"/>
  <c r="AL2834" i="64"/>
  <c r="AM2834" i="64"/>
  <c r="AN2834" i="64"/>
  <c r="AO2834" i="64"/>
  <c r="AP2834" i="64"/>
  <c r="AQ2834" i="64"/>
  <c r="AR2834" i="64"/>
  <c r="AS2834" i="64"/>
  <c r="AT2834" i="64"/>
  <c r="AU2834" i="64"/>
  <c r="AV2834" i="64"/>
  <c r="AW2834" i="64"/>
  <c r="AX2834" i="64"/>
  <c r="AY2834" i="64"/>
  <c r="AZ2834" i="64"/>
  <c r="BA2834" i="64"/>
  <c r="BB2834" i="64"/>
  <c r="BC2834" i="64"/>
  <c r="BD2834" i="64"/>
  <c r="BE2834" i="64"/>
  <c r="BF2834" i="64"/>
  <c r="BG2834" i="64"/>
  <c r="BH2834" i="64"/>
  <c r="BI2834" i="64"/>
  <c r="BJ2834" i="64"/>
  <c r="BK2834" i="64"/>
  <c r="BL2834" i="64"/>
  <c r="BM2834" i="64"/>
  <c r="BN2834" i="64"/>
  <c r="BO2834" i="64"/>
  <c r="BP2834" i="64"/>
  <c r="BQ2834" i="64"/>
  <c r="BR2834" i="64"/>
  <c r="BS2834" i="64"/>
  <c r="BT2834" i="64"/>
  <c r="BU2834" i="64"/>
  <c r="BV2834" i="64"/>
  <c r="BW2834" i="64"/>
  <c r="BX2834" i="64"/>
  <c r="BY2834" i="64"/>
  <c r="BZ2834" i="64"/>
  <c r="CA2834" i="64"/>
  <c r="CB2834" i="64"/>
  <c r="CC2834" i="64"/>
  <c r="CD2834" i="64"/>
  <c r="CE2834" i="64"/>
  <c r="CF2834" i="64"/>
  <c r="CG2834" i="64"/>
  <c r="CH2834" i="64"/>
  <c r="CI2834" i="64"/>
  <c r="CJ2834" i="64"/>
  <c r="CK2834" i="64"/>
  <c r="B2829" i="64"/>
  <c r="B2830" i="64"/>
  <c r="B2831" i="64"/>
  <c r="B2834" i="64"/>
  <c r="B2835" i="64"/>
  <c r="B2828" i="64"/>
  <c r="T2868" i="64"/>
  <c r="U2868" i="64"/>
  <c r="V2868" i="64"/>
  <c r="W2868" i="64"/>
  <c r="X2868" i="64"/>
  <c r="Y2868" i="64"/>
  <c r="Z2868" i="64"/>
  <c r="AA2868" i="64"/>
  <c r="AB2868" i="64"/>
  <c r="AC2868" i="64"/>
  <c r="AD2868" i="64"/>
  <c r="AE2868" i="64"/>
  <c r="AF2868" i="64"/>
  <c r="AG2868" i="64"/>
  <c r="AH2868" i="64"/>
  <c r="AI2868" i="64"/>
  <c r="AJ2868" i="64"/>
  <c r="AK2868" i="64"/>
  <c r="AL2868" i="64"/>
  <c r="AM2868" i="64"/>
  <c r="AN2868" i="64"/>
  <c r="AO2868" i="64"/>
  <c r="AP2868" i="64"/>
  <c r="AQ2868" i="64"/>
  <c r="AR2868" i="64"/>
  <c r="AS2868" i="64"/>
  <c r="AT2868" i="64"/>
  <c r="AU2868" i="64"/>
  <c r="AV2868" i="64"/>
  <c r="AW2868" i="64"/>
  <c r="AX2868" i="64"/>
  <c r="AY2868" i="64"/>
  <c r="AZ2868" i="64"/>
  <c r="BA2868" i="64"/>
  <c r="BB2868" i="64"/>
  <c r="BC2868" i="64"/>
  <c r="BD2868" i="64"/>
  <c r="BE2868" i="64"/>
  <c r="BF2868" i="64"/>
  <c r="BG2868" i="64"/>
  <c r="BH2868" i="64"/>
  <c r="BI2868" i="64"/>
  <c r="BJ2868" i="64"/>
  <c r="BK2868" i="64"/>
  <c r="BL2868" i="64"/>
  <c r="BM2868" i="64"/>
  <c r="BN2868" i="64"/>
  <c r="BO2868" i="64"/>
  <c r="BP2868" i="64"/>
  <c r="BQ2868" i="64"/>
  <c r="BR2868" i="64"/>
  <c r="BS2868" i="64"/>
  <c r="BT2868" i="64"/>
  <c r="BU2868" i="64"/>
  <c r="BV2868" i="64"/>
  <c r="BW2868" i="64"/>
  <c r="BX2868" i="64"/>
  <c r="BY2868" i="64"/>
  <c r="BZ2868" i="64"/>
  <c r="CA2868" i="64"/>
  <c r="CB2868" i="64"/>
  <c r="CC2868" i="64"/>
  <c r="CD2868" i="64"/>
  <c r="CE2868" i="64"/>
  <c r="CF2868" i="64"/>
  <c r="CG2868" i="64"/>
  <c r="CH2868" i="64"/>
  <c r="CI2868" i="64"/>
  <c r="CJ2868" i="64"/>
  <c r="CK2868" i="64"/>
  <c r="B2866" i="64"/>
  <c r="B2863" i="64"/>
  <c r="B2864" i="64"/>
  <c r="B2865" i="64"/>
  <c r="B2868" i="64"/>
  <c r="B2869" i="64"/>
  <c r="B2862" i="64"/>
  <c r="T2062" i="64"/>
  <c r="U2062" i="64"/>
  <c r="V2062" i="64"/>
  <c r="W2062" i="64"/>
  <c r="X2062" i="64"/>
  <c r="Y2062" i="64"/>
  <c r="Z2062" i="64"/>
  <c r="AA2062" i="64"/>
  <c r="AB2062" i="64"/>
  <c r="AC2062" i="64"/>
  <c r="AD2062" i="64"/>
  <c r="AE2062" i="64"/>
  <c r="AF2062" i="64"/>
  <c r="AG2062" i="64"/>
  <c r="AH2062" i="64"/>
  <c r="AI2062" i="64"/>
  <c r="AJ2062" i="64"/>
  <c r="AK2062" i="64"/>
  <c r="AL2062" i="64"/>
  <c r="AM2062" i="64"/>
  <c r="AN2062" i="64"/>
  <c r="AO2062" i="64"/>
  <c r="AP2062" i="64"/>
  <c r="AQ2062" i="64"/>
  <c r="AR2062" i="64"/>
  <c r="AS2062" i="64"/>
  <c r="AT2062" i="64"/>
  <c r="AU2062" i="64"/>
  <c r="AV2062" i="64"/>
  <c r="AW2062" i="64"/>
  <c r="AX2062" i="64"/>
  <c r="AY2062" i="64"/>
  <c r="AZ2062" i="64"/>
  <c r="BA2062" i="64"/>
  <c r="BB2062" i="64"/>
  <c r="BC2062" i="64"/>
  <c r="BD2062" i="64"/>
  <c r="BE2062" i="64"/>
  <c r="BF2062" i="64"/>
  <c r="BG2062" i="64"/>
  <c r="BH2062" i="64"/>
  <c r="BI2062" i="64"/>
  <c r="BJ2062" i="64"/>
  <c r="BK2062" i="64"/>
  <c r="BL2062" i="64"/>
  <c r="BM2062" i="64"/>
  <c r="BN2062" i="64"/>
  <c r="BO2062" i="64"/>
  <c r="BP2062" i="64"/>
  <c r="BQ2062" i="64"/>
  <c r="BR2062" i="64"/>
  <c r="BS2062" i="64"/>
  <c r="BT2062" i="64"/>
  <c r="BU2062" i="64"/>
  <c r="BV2062" i="64"/>
  <c r="BW2062" i="64"/>
  <c r="BX2062" i="64"/>
  <c r="BY2062" i="64"/>
  <c r="BZ2062" i="64"/>
  <c r="CA2062" i="64"/>
  <c r="CB2062" i="64"/>
  <c r="CC2062" i="64"/>
  <c r="CD2062" i="64"/>
  <c r="CE2062" i="64"/>
  <c r="CF2062" i="64"/>
  <c r="CG2062" i="64"/>
  <c r="CH2062" i="64"/>
  <c r="CI2062" i="64"/>
  <c r="CJ2062" i="64"/>
  <c r="CK2062" i="64"/>
  <c r="T2064" i="64"/>
  <c r="U2064" i="64"/>
  <c r="V2064" i="64"/>
  <c r="W2064" i="64"/>
  <c r="X2064" i="64"/>
  <c r="Y2064" i="64"/>
  <c r="Z2064" i="64"/>
  <c r="AA2064" i="64"/>
  <c r="AB2064" i="64"/>
  <c r="AC2064" i="64"/>
  <c r="AD2064" i="64"/>
  <c r="AE2064" i="64"/>
  <c r="AF2064" i="64"/>
  <c r="AG2064" i="64"/>
  <c r="AH2064" i="64"/>
  <c r="AI2064" i="64"/>
  <c r="AJ2064" i="64"/>
  <c r="AK2064" i="64"/>
  <c r="AL2064" i="64"/>
  <c r="AM2064" i="64"/>
  <c r="AN2064" i="64"/>
  <c r="AO2064" i="64"/>
  <c r="AP2064" i="64"/>
  <c r="AQ2064" i="64"/>
  <c r="AR2064" i="64"/>
  <c r="AS2064" i="64"/>
  <c r="AT2064" i="64"/>
  <c r="AU2064" i="64"/>
  <c r="AV2064" i="64"/>
  <c r="AW2064" i="64"/>
  <c r="AX2064" i="64"/>
  <c r="AY2064" i="64"/>
  <c r="AZ2064" i="64"/>
  <c r="BA2064" i="64"/>
  <c r="BB2064" i="64"/>
  <c r="BC2064" i="64"/>
  <c r="BD2064" i="64"/>
  <c r="BE2064" i="64"/>
  <c r="BF2064" i="64"/>
  <c r="BG2064" i="64"/>
  <c r="BH2064" i="64"/>
  <c r="BI2064" i="64"/>
  <c r="BJ2064" i="64"/>
  <c r="BK2064" i="64"/>
  <c r="BL2064" i="64"/>
  <c r="BM2064" i="64"/>
  <c r="BN2064" i="64"/>
  <c r="BO2064" i="64"/>
  <c r="BP2064" i="64"/>
  <c r="BQ2064" i="64"/>
  <c r="BR2064" i="64"/>
  <c r="BS2064" i="64"/>
  <c r="BT2064" i="64"/>
  <c r="BU2064" i="64"/>
  <c r="BV2064" i="64"/>
  <c r="BW2064" i="64"/>
  <c r="BX2064" i="64"/>
  <c r="BY2064" i="64"/>
  <c r="BZ2064" i="64"/>
  <c r="CA2064" i="64"/>
  <c r="CB2064" i="64"/>
  <c r="CC2064" i="64"/>
  <c r="CD2064" i="64"/>
  <c r="CE2064" i="64"/>
  <c r="CF2064" i="64"/>
  <c r="CG2064" i="64"/>
  <c r="CH2064" i="64"/>
  <c r="CI2064" i="64"/>
  <c r="CJ2064" i="64"/>
  <c r="CK2064" i="64"/>
  <c r="T2065" i="64"/>
  <c r="U2065" i="64"/>
  <c r="V2065" i="64"/>
  <c r="W2065" i="64"/>
  <c r="X2065" i="64"/>
  <c r="Y2065" i="64"/>
  <c r="Z2065" i="64"/>
  <c r="AA2065" i="64"/>
  <c r="AB2065" i="64"/>
  <c r="AC2065" i="64"/>
  <c r="AD2065" i="64"/>
  <c r="AE2065" i="64"/>
  <c r="AF2065" i="64"/>
  <c r="AG2065" i="64"/>
  <c r="AH2065" i="64"/>
  <c r="AI2065" i="64"/>
  <c r="AJ2065" i="64"/>
  <c r="AK2065" i="64"/>
  <c r="AL2065" i="64"/>
  <c r="AM2065" i="64"/>
  <c r="AN2065" i="64"/>
  <c r="AO2065" i="64"/>
  <c r="AP2065" i="64"/>
  <c r="AQ2065" i="64"/>
  <c r="AR2065" i="64"/>
  <c r="AS2065" i="64"/>
  <c r="AT2065" i="64"/>
  <c r="AU2065" i="64"/>
  <c r="AV2065" i="64"/>
  <c r="AW2065" i="64"/>
  <c r="AX2065" i="64"/>
  <c r="AY2065" i="64"/>
  <c r="AZ2065" i="64"/>
  <c r="BA2065" i="64"/>
  <c r="BB2065" i="64"/>
  <c r="BC2065" i="64"/>
  <c r="BD2065" i="64"/>
  <c r="BE2065" i="64"/>
  <c r="BF2065" i="64"/>
  <c r="BG2065" i="64"/>
  <c r="BH2065" i="64"/>
  <c r="BI2065" i="64"/>
  <c r="BJ2065" i="64"/>
  <c r="BK2065" i="64"/>
  <c r="BL2065" i="64"/>
  <c r="BM2065" i="64"/>
  <c r="BN2065" i="64"/>
  <c r="BO2065" i="64"/>
  <c r="BP2065" i="64"/>
  <c r="BQ2065" i="64"/>
  <c r="BR2065" i="64"/>
  <c r="BS2065" i="64"/>
  <c r="BT2065" i="64"/>
  <c r="BU2065" i="64"/>
  <c r="BV2065" i="64"/>
  <c r="BW2065" i="64"/>
  <c r="BX2065" i="64"/>
  <c r="BY2065" i="64"/>
  <c r="BZ2065" i="64"/>
  <c r="CA2065" i="64"/>
  <c r="CB2065" i="64"/>
  <c r="CC2065" i="64"/>
  <c r="CD2065" i="64"/>
  <c r="CE2065" i="64"/>
  <c r="CF2065" i="64"/>
  <c r="CG2065" i="64"/>
  <c r="CH2065" i="64"/>
  <c r="CI2065" i="64"/>
  <c r="CJ2065" i="64"/>
  <c r="CK2065" i="64"/>
  <c r="B2062" i="64"/>
  <c r="B2059" i="64"/>
  <c r="B2053" i="64" s="1"/>
  <c r="B2060" i="64"/>
  <c r="B2061" i="64"/>
  <c r="B2064" i="64"/>
  <c r="B2065" i="64"/>
  <c r="B2058" i="64"/>
  <c r="T1969" i="64"/>
  <c r="U1969" i="64"/>
  <c r="V1969" i="64"/>
  <c r="W1969" i="64"/>
  <c r="X1969" i="64"/>
  <c r="Y1969" i="64"/>
  <c r="Z1969" i="64"/>
  <c r="AA1969" i="64"/>
  <c r="AB1969" i="64"/>
  <c r="AC1969" i="64"/>
  <c r="AD1969" i="64"/>
  <c r="AE1969" i="64"/>
  <c r="AF1969" i="64"/>
  <c r="AG1969" i="64"/>
  <c r="AH1969" i="64"/>
  <c r="AI1969" i="64"/>
  <c r="AJ1969" i="64"/>
  <c r="AK1969" i="64"/>
  <c r="AL1969" i="64"/>
  <c r="AM1969" i="64"/>
  <c r="AN1969" i="64"/>
  <c r="AO1969" i="64"/>
  <c r="AP1969" i="64"/>
  <c r="AQ1969" i="64"/>
  <c r="AR1969" i="64"/>
  <c r="AS1969" i="64"/>
  <c r="AT1969" i="64"/>
  <c r="AU1969" i="64"/>
  <c r="AV1969" i="64"/>
  <c r="AW1969" i="64"/>
  <c r="AX1969" i="64"/>
  <c r="AY1969" i="64"/>
  <c r="AZ1969" i="64"/>
  <c r="BA1969" i="64"/>
  <c r="BB1969" i="64"/>
  <c r="BC1969" i="64"/>
  <c r="BD1969" i="64"/>
  <c r="BE1969" i="64"/>
  <c r="BF1969" i="64"/>
  <c r="BG1969" i="64"/>
  <c r="BH1969" i="64"/>
  <c r="BI1969" i="64"/>
  <c r="BJ1969" i="64"/>
  <c r="BK1969" i="64"/>
  <c r="BL1969" i="64"/>
  <c r="BM1969" i="64"/>
  <c r="BN1969" i="64"/>
  <c r="BO1969" i="64"/>
  <c r="BP1969" i="64"/>
  <c r="BQ1969" i="64"/>
  <c r="BR1969" i="64"/>
  <c r="BS1969" i="64"/>
  <c r="BT1969" i="64"/>
  <c r="BU1969" i="64"/>
  <c r="BV1969" i="64"/>
  <c r="BW1969" i="64"/>
  <c r="BX1969" i="64"/>
  <c r="BY1969" i="64"/>
  <c r="BZ1969" i="64"/>
  <c r="CA1969" i="64"/>
  <c r="CB1969" i="64"/>
  <c r="CC1969" i="64"/>
  <c r="CD1969" i="64"/>
  <c r="CE1969" i="64"/>
  <c r="CF1969" i="64"/>
  <c r="CG1969" i="64"/>
  <c r="CH1969" i="64"/>
  <c r="CI1969" i="64"/>
  <c r="CJ1969" i="64"/>
  <c r="CK1969" i="64"/>
  <c r="B1967" i="64"/>
  <c r="B1964" i="64"/>
  <c r="B1965" i="64"/>
  <c r="B1966" i="64"/>
  <c r="B1969" i="64"/>
  <c r="B1970" i="64"/>
  <c r="B1963" i="64"/>
  <c r="T1948" i="64"/>
  <c r="U1948" i="64"/>
  <c r="V1948" i="64"/>
  <c r="W1948" i="64"/>
  <c r="X1948" i="64"/>
  <c r="Y1948" i="64"/>
  <c r="Z1948" i="64"/>
  <c r="AA1948" i="64"/>
  <c r="AB1948" i="64"/>
  <c r="AC1948" i="64"/>
  <c r="AD1948" i="64"/>
  <c r="AE1948" i="64"/>
  <c r="AF1948" i="64"/>
  <c r="AG1948" i="64"/>
  <c r="AH1948" i="64"/>
  <c r="AI1948" i="64"/>
  <c r="AJ1948" i="64"/>
  <c r="AK1948" i="64"/>
  <c r="AL1948" i="64"/>
  <c r="AM1948" i="64"/>
  <c r="AN1948" i="64"/>
  <c r="AO1948" i="64"/>
  <c r="AP1948" i="64"/>
  <c r="AQ1948" i="64"/>
  <c r="AR1948" i="64"/>
  <c r="AS1948" i="64"/>
  <c r="AT1948" i="64"/>
  <c r="AU1948" i="64"/>
  <c r="AV1948" i="64"/>
  <c r="AW1948" i="64"/>
  <c r="AX1948" i="64"/>
  <c r="AY1948" i="64"/>
  <c r="AZ1948" i="64"/>
  <c r="BA1948" i="64"/>
  <c r="BB1948" i="64"/>
  <c r="BC1948" i="64"/>
  <c r="BD1948" i="64"/>
  <c r="BE1948" i="64"/>
  <c r="BF1948" i="64"/>
  <c r="BG1948" i="64"/>
  <c r="BH1948" i="64"/>
  <c r="BI1948" i="64"/>
  <c r="BJ1948" i="64"/>
  <c r="BK1948" i="64"/>
  <c r="BL1948" i="64"/>
  <c r="BM1948" i="64"/>
  <c r="BN1948" i="64"/>
  <c r="BO1948" i="64"/>
  <c r="BP1948" i="64"/>
  <c r="BQ1948" i="64"/>
  <c r="BR1948" i="64"/>
  <c r="BS1948" i="64"/>
  <c r="BT1948" i="64"/>
  <c r="BU1948" i="64"/>
  <c r="BV1948" i="64"/>
  <c r="BW1948" i="64"/>
  <c r="BX1948" i="64"/>
  <c r="BY1948" i="64"/>
  <c r="BZ1948" i="64"/>
  <c r="CA1948" i="64"/>
  <c r="CB1948" i="64"/>
  <c r="CC1948" i="64"/>
  <c r="CD1948" i="64"/>
  <c r="CE1948" i="64"/>
  <c r="CF1948" i="64"/>
  <c r="CG1948" i="64"/>
  <c r="CH1948" i="64"/>
  <c r="CI1948" i="64"/>
  <c r="CJ1948" i="64"/>
  <c r="CK1948" i="64"/>
  <c r="B1945" i="64"/>
  <c r="B1942" i="64"/>
  <c r="B1943" i="64"/>
  <c r="B1944" i="64"/>
  <c r="B1947" i="64"/>
  <c r="B1948" i="64"/>
  <c r="B1941" i="64"/>
  <c r="B1921" i="64"/>
  <c r="T1757" i="64"/>
  <c r="U1757" i="64"/>
  <c r="V1757" i="64"/>
  <c r="W1757" i="64"/>
  <c r="X1757" i="64"/>
  <c r="Y1757" i="64"/>
  <c r="Z1757" i="64"/>
  <c r="AA1757" i="64"/>
  <c r="AB1757" i="64"/>
  <c r="AC1757" i="64"/>
  <c r="AD1757" i="64"/>
  <c r="AE1757" i="64"/>
  <c r="AF1757" i="64"/>
  <c r="AG1757" i="64"/>
  <c r="AH1757" i="64"/>
  <c r="AI1757" i="64"/>
  <c r="AJ1757" i="64"/>
  <c r="AK1757" i="64"/>
  <c r="AL1757" i="64"/>
  <c r="AM1757" i="64"/>
  <c r="AN1757" i="64"/>
  <c r="AO1757" i="64"/>
  <c r="AP1757" i="64"/>
  <c r="AQ1757" i="64"/>
  <c r="AR1757" i="64"/>
  <c r="AS1757" i="64"/>
  <c r="AT1757" i="64"/>
  <c r="AU1757" i="64"/>
  <c r="AV1757" i="64"/>
  <c r="AW1757" i="64"/>
  <c r="AX1757" i="64"/>
  <c r="AY1757" i="64"/>
  <c r="AZ1757" i="64"/>
  <c r="BA1757" i="64"/>
  <c r="BB1757" i="64"/>
  <c r="BC1757" i="64"/>
  <c r="BD1757" i="64"/>
  <c r="BE1757" i="64"/>
  <c r="BF1757" i="64"/>
  <c r="BG1757" i="64"/>
  <c r="BH1757" i="64"/>
  <c r="BI1757" i="64"/>
  <c r="BJ1757" i="64"/>
  <c r="BK1757" i="64"/>
  <c r="BL1757" i="64"/>
  <c r="BM1757" i="64"/>
  <c r="BN1757" i="64"/>
  <c r="BO1757" i="64"/>
  <c r="BP1757" i="64"/>
  <c r="BQ1757" i="64"/>
  <c r="BR1757" i="64"/>
  <c r="BS1757" i="64"/>
  <c r="BT1757" i="64"/>
  <c r="BU1757" i="64"/>
  <c r="BV1757" i="64"/>
  <c r="BW1757" i="64"/>
  <c r="BX1757" i="64"/>
  <c r="BY1757" i="64"/>
  <c r="BZ1757" i="64"/>
  <c r="CA1757" i="64"/>
  <c r="CB1757" i="64"/>
  <c r="CC1757" i="64"/>
  <c r="CD1757" i="64"/>
  <c r="CE1757" i="64"/>
  <c r="CF1757" i="64"/>
  <c r="CG1757" i="64"/>
  <c r="CH1757" i="64"/>
  <c r="CI1757" i="64"/>
  <c r="CJ1757" i="64"/>
  <c r="CK1757" i="64"/>
  <c r="B1755" i="64"/>
  <c r="B1918" i="64"/>
  <c r="B1919" i="64"/>
  <c r="B1920" i="64"/>
  <c r="B1923" i="64"/>
  <c r="B1924" i="64"/>
  <c r="B1917" i="64"/>
  <c r="B1915" i="64" s="1"/>
  <c r="B1752" i="64"/>
  <c r="B1753" i="64"/>
  <c r="B1754" i="64"/>
  <c r="B1757" i="64"/>
  <c r="B1758" i="64"/>
  <c r="B1751" i="64"/>
  <c r="T1742" i="64"/>
  <c r="U1742" i="64"/>
  <c r="V1742" i="64"/>
  <c r="W1742" i="64"/>
  <c r="X1742" i="64"/>
  <c r="Y1742" i="64"/>
  <c r="Z1742" i="64"/>
  <c r="AA1742" i="64"/>
  <c r="AB1742" i="64"/>
  <c r="AC1742" i="64"/>
  <c r="AD1742" i="64"/>
  <c r="AE1742" i="64"/>
  <c r="AF1742" i="64"/>
  <c r="AG1742" i="64"/>
  <c r="AH1742" i="64"/>
  <c r="AI1742" i="64"/>
  <c r="AJ1742" i="64"/>
  <c r="AK1742" i="64"/>
  <c r="AL1742" i="64"/>
  <c r="AM1742" i="64"/>
  <c r="AN1742" i="64"/>
  <c r="AO1742" i="64"/>
  <c r="AP1742" i="64"/>
  <c r="AQ1742" i="64"/>
  <c r="AR1742" i="64"/>
  <c r="AS1742" i="64"/>
  <c r="AT1742" i="64"/>
  <c r="AU1742" i="64"/>
  <c r="AV1742" i="64"/>
  <c r="AW1742" i="64"/>
  <c r="AX1742" i="64"/>
  <c r="AY1742" i="64"/>
  <c r="AZ1742" i="64"/>
  <c r="BA1742" i="64"/>
  <c r="BB1742" i="64"/>
  <c r="BC1742" i="64"/>
  <c r="BD1742" i="64"/>
  <c r="BE1742" i="64"/>
  <c r="BF1742" i="64"/>
  <c r="BG1742" i="64"/>
  <c r="BH1742" i="64"/>
  <c r="BI1742" i="64"/>
  <c r="BJ1742" i="64"/>
  <c r="BK1742" i="64"/>
  <c r="BL1742" i="64"/>
  <c r="BM1742" i="64"/>
  <c r="BN1742" i="64"/>
  <c r="BO1742" i="64"/>
  <c r="BP1742" i="64"/>
  <c r="BQ1742" i="64"/>
  <c r="BR1742" i="64"/>
  <c r="BS1742" i="64"/>
  <c r="BT1742" i="64"/>
  <c r="BU1742" i="64"/>
  <c r="BV1742" i="64"/>
  <c r="BW1742" i="64"/>
  <c r="BX1742" i="64"/>
  <c r="BY1742" i="64"/>
  <c r="BZ1742" i="64"/>
  <c r="CA1742" i="64"/>
  <c r="CB1742" i="64"/>
  <c r="CC1742" i="64"/>
  <c r="CD1742" i="64"/>
  <c r="CE1742" i="64"/>
  <c r="CF1742" i="64"/>
  <c r="CG1742" i="64"/>
  <c r="CH1742" i="64"/>
  <c r="CI1742" i="64"/>
  <c r="CJ1742" i="64"/>
  <c r="CK1742" i="64"/>
  <c r="B1498" i="64"/>
  <c r="B1495" i="64"/>
  <c r="B1491" i="64" s="1"/>
  <c r="B1496" i="64"/>
  <c r="B1497" i="64"/>
  <c r="B1500" i="64"/>
  <c r="B1501" i="64"/>
  <c r="B1494" i="64"/>
  <c r="B1492" i="64" s="1"/>
  <c r="B1421" i="64"/>
  <c r="B1422" i="64"/>
  <c r="B1423" i="64"/>
  <c r="B1424" i="64"/>
  <c r="B1426" i="64"/>
  <c r="B1427" i="64"/>
  <c r="B1420" i="64"/>
  <c r="B1079" i="64"/>
  <c r="B1080" i="64"/>
  <c r="B1081" i="64"/>
  <c r="B1078" i="64"/>
  <c r="B1074" i="64"/>
  <c r="B1071" i="64"/>
  <c r="B1070" i="64"/>
  <c r="B1057" i="64"/>
  <c r="B1056" i="64"/>
  <c r="B1052" i="64"/>
  <c r="B1047" i="64"/>
  <c r="B1046" i="64"/>
  <c r="B1027" i="64"/>
  <c r="B1028" i="64"/>
  <c r="B1029" i="64"/>
  <c r="B1030" i="64"/>
  <c r="B1031" i="64"/>
  <c r="B1025" i="64"/>
  <c r="B1023" i="64" s="1"/>
  <c r="B1005" i="64"/>
  <c r="B1006" i="64"/>
  <c r="B1008" i="64"/>
  <c r="B1009" i="64"/>
  <c r="B1010" i="64"/>
  <c r="B1007" i="64"/>
  <c r="B1003" i="64"/>
  <c r="B982" i="64"/>
  <c r="B983" i="64"/>
  <c r="B985" i="64"/>
  <c r="B986" i="64"/>
  <c r="B980" i="64"/>
  <c r="B969" i="64" s="1"/>
  <c r="B984" i="64" s="1"/>
  <c r="B666" i="64"/>
  <c r="B664" i="64" s="1"/>
  <c r="B587" i="64"/>
  <c r="B585" i="64" s="1"/>
  <c r="B668" i="64"/>
  <c r="B669" i="64"/>
  <c r="B670" i="64"/>
  <c r="B671" i="64"/>
  <c r="B672" i="64"/>
  <c r="G220" i="64"/>
  <c r="T1500" i="64"/>
  <c r="U1500" i="64"/>
  <c r="V1500" i="64"/>
  <c r="W1500" i="64"/>
  <c r="X1500" i="64"/>
  <c r="Y1500" i="64"/>
  <c r="Z1500" i="64"/>
  <c r="AA1500" i="64"/>
  <c r="AB1500" i="64"/>
  <c r="AC1500" i="64"/>
  <c r="AD1500" i="64"/>
  <c r="AE1500" i="64"/>
  <c r="AF1500" i="64"/>
  <c r="AG1500" i="64"/>
  <c r="AH1500" i="64"/>
  <c r="AI1500" i="64"/>
  <c r="AJ1500" i="64"/>
  <c r="AK1500" i="64"/>
  <c r="AL1500" i="64"/>
  <c r="AM1500" i="64"/>
  <c r="AN1500" i="64"/>
  <c r="AO1500" i="64"/>
  <c r="AP1500" i="64"/>
  <c r="AQ1500" i="64"/>
  <c r="AR1500" i="64"/>
  <c r="AS1500" i="64"/>
  <c r="AT1500" i="64"/>
  <c r="AU1500" i="64"/>
  <c r="AV1500" i="64"/>
  <c r="AW1500" i="64"/>
  <c r="AX1500" i="64"/>
  <c r="AY1500" i="64"/>
  <c r="AZ1500" i="64"/>
  <c r="BA1500" i="64"/>
  <c r="BB1500" i="64"/>
  <c r="BC1500" i="64"/>
  <c r="BD1500" i="64"/>
  <c r="BE1500" i="64"/>
  <c r="BF1500" i="64"/>
  <c r="BG1500" i="64"/>
  <c r="BH1500" i="64"/>
  <c r="BI1500" i="64"/>
  <c r="BJ1500" i="64"/>
  <c r="BK1500" i="64"/>
  <c r="BL1500" i="64"/>
  <c r="BM1500" i="64"/>
  <c r="BN1500" i="64"/>
  <c r="BO1500" i="64"/>
  <c r="BP1500" i="64"/>
  <c r="BQ1500" i="64"/>
  <c r="BR1500" i="64"/>
  <c r="BS1500" i="64"/>
  <c r="BT1500" i="64"/>
  <c r="BU1500" i="64"/>
  <c r="BV1500" i="64"/>
  <c r="BW1500" i="64"/>
  <c r="BX1500" i="64"/>
  <c r="BY1500" i="64"/>
  <c r="BZ1500" i="64"/>
  <c r="CA1500" i="64"/>
  <c r="CB1500" i="64"/>
  <c r="CC1500" i="64"/>
  <c r="CD1500" i="64"/>
  <c r="CE1500" i="64"/>
  <c r="CF1500" i="64"/>
  <c r="CG1500" i="64"/>
  <c r="CH1500" i="64"/>
  <c r="CI1500" i="64"/>
  <c r="CJ1500" i="64"/>
  <c r="CK1500" i="64"/>
  <c r="T1426" i="64"/>
  <c r="U1426" i="64"/>
  <c r="V1426" i="64"/>
  <c r="W1426" i="64"/>
  <c r="X1426" i="64"/>
  <c r="Y1426" i="64"/>
  <c r="Z1426" i="64"/>
  <c r="AA1426" i="64"/>
  <c r="AB1426" i="64"/>
  <c r="AC1426" i="64"/>
  <c r="AD1426" i="64"/>
  <c r="AE1426" i="64"/>
  <c r="AF1426" i="64"/>
  <c r="AG1426" i="64"/>
  <c r="AH1426" i="64"/>
  <c r="AI1426" i="64"/>
  <c r="AJ1426" i="64"/>
  <c r="AK1426" i="64"/>
  <c r="AL1426" i="64"/>
  <c r="AM1426" i="64"/>
  <c r="AN1426" i="64"/>
  <c r="AO1426" i="64"/>
  <c r="AP1426" i="64"/>
  <c r="AQ1426" i="64"/>
  <c r="AR1426" i="64"/>
  <c r="AS1426" i="64"/>
  <c r="AT1426" i="64"/>
  <c r="AU1426" i="64"/>
  <c r="AV1426" i="64"/>
  <c r="AW1426" i="64"/>
  <c r="AX1426" i="64"/>
  <c r="AY1426" i="64"/>
  <c r="AZ1426" i="64"/>
  <c r="BA1426" i="64"/>
  <c r="BB1426" i="64"/>
  <c r="BC1426" i="64"/>
  <c r="BD1426" i="64"/>
  <c r="BE1426" i="64"/>
  <c r="BF1426" i="64"/>
  <c r="BG1426" i="64"/>
  <c r="BH1426" i="64"/>
  <c r="BI1426" i="64"/>
  <c r="BJ1426" i="64"/>
  <c r="BK1426" i="64"/>
  <c r="BL1426" i="64"/>
  <c r="BM1426" i="64"/>
  <c r="BN1426" i="64"/>
  <c r="BO1426" i="64"/>
  <c r="BP1426" i="64"/>
  <c r="BQ1426" i="64"/>
  <c r="BR1426" i="64"/>
  <c r="BS1426" i="64"/>
  <c r="BT1426" i="64"/>
  <c r="BU1426" i="64"/>
  <c r="BV1426" i="64"/>
  <c r="BW1426" i="64"/>
  <c r="BX1426" i="64"/>
  <c r="BY1426" i="64"/>
  <c r="BZ1426" i="64"/>
  <c r="CA1426" i="64"/>
  <c r="CB1426" i="64"/>
  <c r="CC1426" i="64"/>
  <c r="CD1426" i="64"/>
  <c r="CE1426" i="64"/>
  <c r="CF1426" i="64"/>
  <c r="CG1426" i="64"/>
  <c r="CH1426" i="64"/>
  <c r="CI1426" i="64"/>
  <c r="CJ1426" i="64"/>
  <c r="CK1426" i="64"/>
  <c r="T1054" i="64"/>
  <c r="U1054" i="64"/>
  <c r="V1054" i="64"/>
  <c r="W1054" i="64"/>
  <c r="X1054" i="64"/>
  <c r="Y1054" i="64"/>
  <c r="Z1054" i="64"/>
  <c r="AA1054" i="64"/>
  <c r="AB1054" i="64"/>
  <c r="AC1054" i="64"/>
  <c r="AD1054" i="64"/>
  <c r="AE1054" i="64"/>
  <c r="AF1054" i="64"/>
  <c r="AG1054" i="64"/>
  <c r="AH1054" i="64"/>
  <c r="AI1054" i="64"/>
  <c r="AJ1054" i="64"/>
  <c r="AK1054" i="64"/>
  <c r="AL1054" i="64"/>
  <c r="AM1054" i="64"/>
  <c r="AN1054" i="64"/>
  <c r="AO1054" i="64"/>
  <c r="AP1054" i="64"/>
  <c r="AQ1054" i="64"/>
  <c r="AR1054" i="64"/>
  <c r="AS1054" i="64"/>
  <c r="AT1054" i="64"/>
  <c r="AU1054" i="64"/>
  <c r="AV1054" i="64"/>
  <c r="AW1054" i="64"/>
  <c r="AX1054" i="64"/>
  <c r="AY1054" i="64"/>
  <c r="AZ1054" i="64"/>
  <c r="BA1054" i="64"/>
  <c r="BB1054" i="64"/>
  <c r="BC1054" i="64"/>
  <c r="BD1054" i="64"/>
  <c r="BE1054" i="64"/>
  <c r="BF1054" i="64"/>
  <c r="BG1054" i="64"/>
  <c r="BH1054" i="64"/>
  <c r="BI1054" i="64"/>
  <c r="BJ1054" i="64"/>
  <c r="BK1054" i="64"/>
  <c r="BL1054" i="64"/>
  <c r="BM1054" i="64"/>
  <c r="BN1054" i="64"/>
  <c r="BO1054" i="64"/>
  <c r="BP1054" i="64"/>
  <c r="BQ1054" i="64"/>
  <c r="BR1054" i="64"/>
  <c r="BS1054" i="64"/>
  <c r="BT1054" i="64"/>
  <c r="BU1054" i="64"/>
  <c r="BV1054" i="64"/>
  <c r="BW1054" i="64"/>
  <c r="BX1054" i="64"/>
  <c r="BY1054" i="64"/>
  <c r="BZ1054" i="64"/>
  <c r="CA1054" i="64"/>
  <c r="CB1054" i="64"/>
  <c r="CC1054" i="64"/>
  <c r="CD1054" i="64"/>
  <c r="CE1054" i="64"/>
  <c r="CF1054" i="64"/>
  <c r="CG1054" i="64"/>
  <c r="CH1054" i="64"/>
  <c r="CI1054" i="64"/>
  <c r="CJ1054" i="64"/>
  <c r="CK1054" i="64"/>
  <c r="T1026" i="64"/>
  <c r="U1026" i="64"/>
  <c r="V1026" i="64"/>
  <c r="W1026" i="64"/>
  <c r="X1026" i="64"/>
  <c r="Y1026" i="64"/>
  <c r="Z1026" i="64"/>
  <c r="AA1026" i="64"/>
  <c r="AB1026" i="64"/>
  <c r="AC1026" i="64"/>
  <c r="AD1026" i="64"/>
  <c r="AE1026" i="64"/>
  <c r="AF1026" i="64"/>
  <c r="AG1026" i="64"/>
  <c r="AH1026" i="64"/>
  <c r="AI1026" i="64"/>
  <c r="AJ1026" i="64"/>
  <c r="AK1026" i="64"/>
  <c r="AL1026" i="64"/>
  <c r="AM1026" i="64"/>
  <c r="AN1026" i="64"/>
  <c r="AO1026" i="64"/>
  <c r="AP1026" i="64"/>
  <c r="AQ1026" i="64"/>
  <c r="AR1026" i="64"/>
  <c r="AS1026" i="64"/>
  <c r="AT1026" i="64"/>
  <c r="AU1026" i="64"/>
  <c r="AV1026" i="64"/>
  <c r="AW1026" i="64"/>
  <c r="AX1026" i="64"/>
  <c r="AY1026" i="64"/>
  <c r="AZ1026" i="64"/>
  <c r="BA1026" i="64"/>
  <c r="BB1026" i="64"/>
  <c r="BC1026" i="64"/>
  <c r="BD1026" i="64"/>
  <c r="BE1026" i="64"/>
  <c r="BF1026" i="64"/>
  <c r="BG1026" i="64"/>
  <c r="BH1026" i="64"/>
  <c r="BI1026" i="64"/>
  <c r="BJ1026" i="64"/>
  <c r="BK1026" i="64"/>
  <c r="BL1026" i="64"/>
  <c r="BM1026" i="64"/>
  <c r="BN1026" i="64"/>
  <c r="BO1026" i="64"/>
  <c r="BP1026" i="64"/>
  <c r="BQ1026" i="64"/>
  <c r="BR1026" i="64"/>
  <c r="BS1026" i="64"/>
  <c r="BT1026" i="64"/>
  <c r="BU1026" i="64"/>
  <c r="BV1026" i="64"/>
  <c r="BW1026" i="64"/>
  <c r="BX1026" i="64"/>
  <c r="BY1026" i="64"/>
  <c r="BZ1026" i="64"/>
  <c r="CA1026" i="64"/>
  <c r="CB1026" i="64"/>
  <c r="CC1026" i="64"/>
  <c r="CD1026" i="64"/>
  <c r="CE1026" i="64"/>
  <c r="CF1026" i="64"/>
  <c r="CG1026" i="64"/>
  <c r="CH1026" i="64"/>
  <c r="CI1026" i="64"/>
  <c r="CJ1026" i="64"/>
  <c r="CK1026" i="64"/>
  <c r="T1006" i="64"/>
  <c r="U1006" i="64"/>
  <c r="V1006" i="64"/>
  <c r="W1006" i="64"/>
  <c r="X1006" i="64"/>
  <c r="Y1006" i="64"/>
  <c r="Z1006" i="64"/>
  <c r="AA1006" i="64"/>
  <c r="AB1006" i="64"/>
  <c r="AC1006" i="64"/>
  <c r="AD1006" i="64"/>
  <c r="AE1006" i="64"/>
  <c r="AF1006" i="64"/>
  <c r="AG1006" i="64"/>
  <c r="AH1006" i="64"/>
  <c r="AI1006" i="64"/>
  <c r="AJ1006" i="64"/>
  <c r="AK1006" i="64"/>
  <c r="AL1006" i="64"/>
  <c r="AM1006" i="64"/>
  <c r="AN1006" i="64"/>
  <c r="AO1006" i="64"/>
  <c r="AP1006" i="64"/>
  <c r="AQ1006" i="64"/>
  <c r="AR1006" i="64"/>
  <c r="AS1006" i="64"/>
  <c r="AT1006" i="64"/>
  <c r="AU1006" i="64"/>
  <c r="AV1006" i="64"/>
  <c r="AW1006" i="64"/>
  <c r="AX1006" i="64"/>
  <c r="AY1006" i="64"/>
  <c r="AZ1006" i="64"/>
  <c r="BA1006" i="64"/>
  <c r="BB1006" i="64"/>
  <c r="BC1006" i="64"/>
  <c r="BD1006" i="64"/>
  <c r="BE1006" i="64"/>
  <c r="BF1006" i="64"/>
  <c r="BG1006" i="64"/>
  <c r="BH1006" i="64"/>
  <c r="BI1006" i="64"/>
  <c r="BJ1006" i="64"/>
  <c r="BK1006" i="64"/>
  <c r="BL1006" i="64"/>
  <c r="BM1006" i="64"/>
  <c r="BN1006" i="64"/>
  <c r="BO1006" i="64"/>
  <c r="BP1006" i="64"/>
  <c r="BQ1006" i="64"/>
  <c r="BR1006" i="64"/>
  <c r="BS1006" i="64"/>
  <c r="BT1006" i="64"/>
  <c r="BU1006" i="64"/>
  <c r="BV1006" i="64"/>
  <c r="BW1006" i="64"/>
  <c r="BX1006" i="64"/>
  <c r="BY1006" i="64"/>
  <c r="BZ1006" i="64"/>
  <c r="CA1006" i="64"/>
  <c r="CB1006" i="64"/>
  <c r="CC1006" i="64"/>
  <c r="CD1006" i="64"/>
  <c r="CE1006" i="64"/>
  <c r="CF1006" i="64"/>
  <c r="CG1006" i="64"/>
  <c r="CH1006" i="64"/>
  <c r="CI1006" i="64"/>
  <c r="CJ1006" i="64"/>
  <c r="CK1006" i="64"/>
  <c r="T983" i="64"/>
  <c r="U983" i="64"/>
  <c r="V983" i="64"/>
  <c r="W983" i="64"/>
  <c r="X983" i="64"/>
  <c r="Y983" i="64"/>
  <c r="Z983" i="64"/>
  <c r="AA983" i="64"/>
  <c r="AB983" i="64"/>
  <c r="AC983" i="64"/>
  <c r="AD983" i="64"/>
  <c r="AE983" i="64"/>
  <c r="AF983" i="64"/>
  <c r="AG983" i="64"/>
  <c r="AH983" i="64"/>
  <c r="AI983" i="64"/>
  <c r="AJ983" i="64"/>
  <c r="AK983" i="64"/>
  <c r="AL983" i="64"/>
  <c r="AM983" i="64"/>
  <c r="AN983" i="64"/>
  <c r="AO983" i="64"/>
  <c r="AP983" i="64"/>
  <c r="AQ983" i="64"/>
  <c r="AR983" i="64"/>
  <c r="AS983" i="64"/>
  <c r="AT983" i="64"/>
  <c r="AU983" i="64"/>
  <c r="AV983" i="64"/>
  <c r="AW983" i="64"/>
  <c r="AX983" i="64"/>
  <c r="AY983" i="64"/>
  <c r="AZ983" i="64"/>
  <c r="BA983" i="64"/>
  <c r="BB983" i="64"/>
  <c r="BC983" i="64"/>
  <c r="BD983" i="64"/>
  <c r="BE983" i="64"/>
  <c r="BF983" i="64"/>
  <c r="BG983" i="64"/>
  <c r="BH983" i="64"/>
  <c r="BI983" i="64"/>
  <c r="BJ983" i="64"/>
  <c r="BK983" i="64"/>
  <c r="BL983" i="64"/>
  <c r="BM983" i="64"/>
  <c r="BN983" i="64"/>
  <c r="BO983" i="64"/>
  <c r="BP983" i="64"/>
  <c r="BQ983" i="64"/>
  <c r="BR983" i="64"/>
  <c r="BS983" i="64"/>
  <c r="BT983" i="64"/>
  <c r="BU983" i="64"/>
  <c r="BV983" i="64"/>
  <c r="BW983" i="64"/>
  <c r="BX983" i="64"/>
  <c r="BY983" i="64"/>
  <c r="BZ983" i="64"/>
  <c r="CA983" i="64"/>
  <c r="CB983" i="64"/>
  <c r="CC983" i="64"/>
  <c r="CD983" i="64"/>
  <c r="CE983" i="64"/>
  <c r="CF983" i="64"/>
  <c r="CG983" i="64"/>
  <c r="CH983" i="64"/>
  <c r="CI983" i="64"/>
  <c r="CJ983" i="64"/>
  <c r="CK983" i="64"/>
  <c r="T2441" i="64"/>
  <c r="U2441" i="64"/>
  <c r="V2441" i="64"/>
  <c r="W2441" i="64"/>
  <c r="X2441" i="64"/>
  <c r="Y2441" i="64"/>
  <c r="Z2441" i="64"/>
  <c r="AA2441" i="64"/>
  <c r="AB2441" i="64"/>
  <c r="AC2441" i="64"/>
  <c r="AD2441" i="64"/>
  <c r="AE2441" i="64"/>
  <c r="AF2441" i="64"/>
  <c r="AG2441" i="64"/>
  <c r="AH2441" i="64"/>
  <c r="AI2441" i="64"/>
  <c r="AJ2441" i="64"/>
  <c r="AK2441" i="64"/>
  <c r="AL2441" i="64"/>
  <c r="AM2441" i="64"/>
  <c r="AN2441" i="64"/>
  <c r="AO2441" i="64"/>
  <c r="AP2441" i="64"/>
  <c r="AQ2441" i="64"/>
  <c r="AR2441" i="64"/>
  <c r="AS2441" i="64"/>
  <c r="AT2441" i="64"/>
  <c r="AU2441" i="64"/>
  <c r="AV2441" i="64"/>
  <c r="AW2441" i="64"/>
  <c r="AX2441" i="64"/>
  <c r="AY2441" i="64"/>
  <c r="AZ2441" i="64"/>
  <c r="BA2441" i="64"/>
  <c r="BB2441" i="64"/>
  <c r="BC2441" i="64"/>
  <c r="BD2441" i="64"/>
  <c r="BE2441" i="64"/>
  <c r="BF2441" i="64"/>
  <c r="BG2441" i="64"/>
  <c r="BH2441" i="64"/>
  <c r="BI2441" i="64"/>
  <c r="BJ2441" i="64"/>
  <c r="BK2441" i="64"/>
  <c r="BL2441" i="64"/>
  <c r="BM2441" i="64"/>
  <c r="BN2441" i="64"/>
  <c r="BO2441" i="64"/>
  <c r="BP2441" i="64"/>
  <c r="BQ2441" i="64"/>
  <c r="BR2441" i="64"/>
  <c r="BS2441" i="64"/>
  <c r="BT2441" i="64"/>
  <c r="BU2441" i="64"/>
  <c r="BV2441" i="64"/>
  <c r="BW2441" i="64"/>
  <c r="BX2441" i="64"/>
  <c r="BY2441" i="64"/>
  <c r="BZ2441" i="64"/>
  <c r="CA2441" i="64"/>
  <c r="CB2441" i="64"/>
  <c r="CC2441" i="64"/>
  <c r="CD2441" i="64"/>
  <c r="CE2441" i="64"/>
  <c r="CF2441" i="64"/>
  <c r="CG2441" i="64"/>
  <c r="CH2441" i="64"/>
  <c r="CI2441" i="64"/>
  <c r="CJ2441" i="64"/>
  <c r="CK2441" i="64"/>
  <c r="T3386" i="64"/>
  <c r="U3386" i="64"/>
  <c r="V3386" i="64"/>
  <c r="W3386" i="64"/>
  <c r="X3386" i="64"/>
  <c r="Y3386" i="64"/>
  <c r="Z3386" i="64"/>
  <c r="AA3386" i="64"/>
  <c r="AB3386" i="64"/>
  <c r="AC3386" i="64"/>
  <c r="AD3386" i="64"/>
  <c r="AE3386" i="64"/>
  <c r="AF3386" i="64"/>
  <c r="AG3386" i="64"/>
  <c r="AH3386" i="64"/>
  <c r="AI3386" i="64"/>
  <c r="AJ3386" i="64"/>
  <c r="AK3386" i="64"/>
  <c r="AL3386" i="64"/>
  <c r="AM3386" i="64"/>
  <c r="AN3386" i="64"/>
  <c r="AO3386" i="64"/>
  <c r="AP3386" i="64"/>
  <c r="AQ3386" i="64"/>
  <c r="AR3386" i="64"/>
  <c r="AS3386" i="64"/>
  <c r="AT3386" i="64"/>
  <c r="AU3386" i="64"/>
  <c r="AV3386" i="64"/>
  <c r="AW3386" i="64"/>
  <c r="AX3386" i="64"/>
  <c r="AY3386" i="64"/>
  <c r="AZ3386" i="64"/>
  <c r="BA3386" i="64"/>
  <c r="BB3386" i="64"/>
  <c r="BC3386" i="64"/>
  <c r="BD3386" i="64"/>
  <c r="BE3386" i="64"/>
  <c r="BF3386" i="64"/>
  <c r="BG3386" i="64"/>
  <c r="BH3386" i="64"/>
  <c r="BI3386" i="64"/>
  <c r="BJ3386" i="64"/>
  <c r="BK3386" i="64"/>
  <c r="BL3386" i="64"/>
  <c r="BM3386" i="64"/>
  <c r="BN3386" i="64"/>
  <c r="BO3386" i="64"/>
  <c r="BP3386" i="64"/>
  <c r="BQ3386" i="64"/>
  <c r="BR3386" i="64"/>
  <c r="BS3386" i="64"/>
  <c r="BT3386" i="64"/>
  <c r="BU3386" i="64"/>
  <c r="BV3386" i="64"/>
  <c r="BW3386" i="64"/>
  <c r="BX3386" i="64"/>
  <c r="BY3386" i="64"/>
  <c r="BZ3386" i="64"/>
  <c r="CA3386" i="64"/>
  <c r="CB3386" i="64"/>
  <c r="CC3386" i="64"/>
  <c r="CD3386" i="64"/>
  <c r="CE3386" i="64"/>
  <c r="CF3386" i="64"/>
  <c r="CG3386" i="64"/>
  <c r="CH3386" i="64"/>
  <c r="CI3386" i="64"/>
  <c r="CJ3386" i="64"/>
  <c r="CK3386" i="64"/>
  <c r="T3360" i="64"/>
  <c r="U3360" i="64"/>
  <c r="V3360" i="64"/>
  <c r="W3360" i="64"/>
  <c r="X3360" i="64"/>
  <c r="Y3360" i="64"/>
  <c r="Z3360" i="64"/>
  <c r="AA3360" i="64"/>
  <c r="AB3360" i="64"/>
  <c r="AC3360" i="64"/>
  <c r="AD3360" i="64"/>
  <c r="AE3360" i="64"/>
  <c r="AF3360" i="64"/>
  <c r="AG3360" i="64"/>
  <c r="AH3360" i="64"/>
  <c r="AI3360" i="64"/>
  <c r="AJ3360" i="64"/>
  <c r="AK3360" i="64"/>
  <c r="AL3360" i="64"/>
  <c r="AM3360" i="64"/>
  <c r="AN3360" i="64"/>
  <c r="AO3360" i="64"/>
  <c r="AP3360" i="64"/>
  <c r="AQ3360" i="64"/>
  <c r="AR3360" i="64"/>
  <c r="AS3360" i="64"/>
  <c r="AT3360" i="64"/>
  <c r="AU3360" i="64"/>
  <c r="AV3360" i="64"/>
  <c r="AW3360" i="64"/>
  <c r="AX3360" i="64"/>
  <c r="AY3360" i="64"/>
  <c r="AZ3360" i="64"/>
  <c r="BA3360" i="64"/>
  <c r="BB3360" i="64"/>
  <c r="BC3360" i="64"/>
  <c r="BD3360" i="64"/>
  <c r="BE3360" i="64"/>
  <c r="BF3360" i="64"/>
  <c r="BG3360" i="64"/>
  <c r="BH3360" i="64"/>
  <c r="BI3360" i="64"/>
  <c r="BJ3360" i="64"/>
  <c r="BK3360" i="64"/>
  <c r="BL3360" i="64"/>
  <c r="BM3360" i="64"/>
  <c r="BN3360" i="64"/>
  <c r="BO3360" i="64"/>
  <c r="BP3360" i="64"/>
  <c r="BQ3360" i="64"/>
  <c r="BR3360" i="64"/>
  <c r="BS3360" i="64"/>
  <c r="BT3360" i="64"/>
  <c r="BU3360" i="64"/>
  <c r="BV3360" i="64"/>
  <c r="BW3360" i="64"/>
  <c r="BX3360" i="64"/>
  <c r="BY3360" i="64"/>
  <c r="BZ3360" i="64"/>
  <c r="CA3360" i="64"/>
  <c r="CB3360" i="64"/>
  <c r="CC3360" i="64"/>
  <c r="CD3360" i="64"/>
  <c r="CE3360" i="64"/>
  <c r="CF3360" i="64"/>
  <c r="CG3360" i="64"/>
  <c r="CH3360" i="64"/>
  <c r="CI3360" i="64"/>
  <c r="CJ3360" i="64"/>
  <c r="CK3360" i="64"/>
  <c r="T3335" i="64"/>
  <c r="U3335" i="64"/>
  <c r="V3335" i="64"/>
  <c r="W3335" i="64"/>
  <c r="X3335" i="64"/>
  <c r="Y3335" i="64"/>
  <c r="Z3335" i="64"/>
  <c r="AA3335" i="64"/>
  <c r="AB3335" i="64"/>
  <c r="AC3335" i="64"/>
  <c r="AD3335" i="64"/>
  <c r="AE3335" i="64"/>
  <c r="AF3335" i="64"/>
  <c r="AG3335" i="64"/>
  <c r="AH3335" i="64"/>
  <c r="AI3335" i="64"/>
  <c r="AJ3335" i="64"/>
  <c r="AK3335" i="64"/>
  <c r="AL3335" i="64"/>
  <c r="AM3335" i="64"/>
  <c r="AN3335" i="64"/>
  <c r="AO3335" i="64"/>
  <c r="AP3335" i="64"/>
  <c r="AQ3335" i="64"/>
  <c r="AR3335" i="64"/>
  <c r="AS3335" i="64"/>
  <c r="AT3335" i="64"/>
  <c r="AU3335" i="64"/>
  <c r="AV3335" i="64"/>
  <c r="AW3335" i="64"/>
  <c r="AX3335" i="64"/>
  <c r="AY3335" i="64"/>
  <c r="AZ3335" i="64"/>
  <c r="BA3335" i="64"/>
  <c r="BB3335" i="64"/>
  <c r="BC3335" i="64"/>
  <c r="BD3335" i="64"/>
  <c r="BE3335" i="64"/>
  <c r="BF3335" i="64"/>
  <c r="BG3335" i="64"/>
  <c r="BH3335" i="64"/>
  <c r="BI3335" i="64"/>
  <c r="BJ3335" i="64"/>
  <c r="BK3335" i="64"/>
  <c r="BL3335" i="64"/>
  <c r="BM3335" i="64"/>
  <c r="BN3335" i="64"/>
  <c r="BO3335" i="64"/>
  <c r="BP3335" i="64"/>
  <c r="BQ3335" i="64"/>
  <c r="BR3335" i="64"/>
  <c r="BS3335" i="64"/>
  <c r="BT3335" i="64"/>
  <c r="BU3335" i="64"/>
  <c r="BV3335" i="64"/>
  <c r="BW3335" i="64"/>
  <c r="BX3335" i="64"/>
  <c r="BY3335" i="64"/>
  <c r="BZ3335" i="64"/>
  <c r="CA3335" i="64"/>
  <c r="CB3335" i="64"/>
  <c r="CC3335" i="64"/>
  <c r="CD3335" i="64"/>
  <c r="CE3335" i="64"/>
  <c r="CF3335" i="64"/>
  <c r="CG3335" i="64"/>
  <c r="CH3335" i="64"/>
  <c r="CI3335" i="64"/>
  <c r="CJ3335" i="64"/>
  <c r="CK3335" i="64"/>
  <c r="T3309" i="64"/>
  <c r="U3309" i="64"/>
  <c r="V3309" i="64"/>
  <c r="W3309" i="64"/>
  <c r="X3309" i="64"/>
  <c r="Y3309" i="64"/>
  <c r="Z3309" i="64"/>
  <c r="AA3309" i="64"/>
  <c r="AB3309" i="64"/>
  <c r="AC3309" i="64"/>
  <c r="AD3309" i="64"/>
  <c r="AE3309" i="64"/>
  <c r="AF3309" i="64"/>
  <c r="AG3309" i="64"/>
  <c r="AH3309" i="64"/>
  <c r="AI3309" i="64"/>
  <c r="AJ3309" i="64"/>
  <c r="AK3309" i="64"/>
  <c r="AL3309" i="64"/>
  <c r="AM3309" i="64"/>
  <c r="AN3309" i="64"/>
  <c r="AO3309" i="64"/>
  <c r="AP3309" i="64"/>
  <c r="AQ3309" i="64"/>
  <c r="AR3309" i="64"/>
  <c r="AS3309" i="64"/>
  <c r="AT3309" i="64"/>
  <c r="AU3309" i="64"/>
  <c r="AV3309" i="64"/>
  <c r="AW3309" i="64"/>
  <c r="AX3309" i="64"/>
  <c r="AY3309" i="64"/>
  <c r="AZ3309" i="64"/>
  <c r="BA3309" i="64"/>
  <c r="BB3309" i="64"/>
  <c r="BC3309" i="64"/>
  <c r="BD3309" i="64"/>
  <c r="BE3309" i="64"/>
  <c r="BF3309" i="64"/>
  <c r="BG3309" i="64"/>
  <c r="BH3309" i="64"/>
  <c r="BI3309" i="64"/>
  <c r="BJ3309" i="64"/>
  <c r="BK3309" i="64"/>
  <c r="BL3309" i="64"/>
  <c r="BM3309" i="64"/>
  <c r="BN3309" i="64"/>
  <c r="BO3309" i="64"/>
  <c r="BP3309" i="64"/>
  <c r="BQ3309" i="64"/>
  <c r="BR3309" i="64"/>
  <c r="BS3309" i="64"/>
  <c r="BT3309" i="64"/>
  <c r="BU3309" i="64"/>
  <c r="BV3309" i="64"/>
  <c r="BW3309" i="64"/>
  <c r="BX3309" i="64"/>
  <c r="BY3309" i="64"/>
  <c r="BZ3309" i="64"/>
  <c r="CA3309" i="64"/>
  <c r="CB3309" i="64"/>
  <c r="CC3309" i="64"/>
  <c r="CD3309" i="64"/>
  <c r="CE3309" i="64"/>
  <c r="CF3309" i="64"/>
  <c r="CG3309" i="64"/>
  <c r="CH3309" i="64"/>
  <c r="CI3309" i="64"/>
  <c r="CJ3309" i="64"/>
  <c r="CK3309" i="64"/>
  <c r="T2410" i="64"/>
  <c r="U2410" i="64"/>
  <c r="V2410" i="64"/>
  <c r="W2410" i="64"/>
  <c r="X2410" i="64"/>
  <c r="Y2410" i="64"/>
  <c r="Z2410" i="64"/>
  <c r="AA2410" i="64"/>
  <c r="AB2410" i="64"/>
  <c r="AC2410" i="64"/>
  <c r="AD2410" i="64"/>
  <c r="AE2410" i="64"/>
  <c r="AF2410" i="64"/>
  <c r="AG2410" i="64"/>
  <c r="AH2410" i="64"/>
  <c r="AI2410" i="64"/>
  <c r="AJ2410" i="64"/>
  <c r="AK2410" i="64"/>
  <c r="AL2410" i="64"/>
  <c r="AM2410" i="64"/>
  <c r="AN2410" i="64"/>
  <c r="AO2410" i="64"/>
  <c r="AP2410" i="64"/>
  <c r="AQ2410" i="64"/>
  <c r="AR2410" i="64"/>
  <c r="AS2410" i="64"/>
  <c r="AT2410" i="64"/>
  <c r="AU2410" i="64"/>
  <c r="AV2410" i="64"/>
  <c r="AW2410" i="64"/>
  <c r="AX2410" i="64"/>
  <c r="AY2410" i="64"/>
  <c r="AZ2410" i="64"/>
  <c r="BA2410" i="64"/>
  <c r="BB2410" i="64"/>
  <c r="BC2410" i="64"/>
  <c r="BD2410" i="64"/>
  <c r="BE2410" i="64"/>
  <c r="BF2410" i="64"/>
  <c r="BG2410" i="64"/>
  <c r="BH2410" i="64"/>
  <c r="BI2410" i="64"/>
  <c r="BJ2410" i="64"/>
  <c r="BK2410" i="64"/>
  <c r="BL2410" i="64"/>
  <c r="BM2410" i="64"/>
  <c r="BN2410" i="64"/>
  <c r="BO2410" i="64"/>
  <c r="BP2410" i="64"/>
  <c r="BQ2410" i="64"/>
  <c r="BR2410" i="64"/>
  <c r="BS2410" i="64"/>
  <c r="BT2410" i="64"/>
  <c r="BU2410" i="64"/>
  <c r="BV2410" i="64"/>
  <c r="BW2410" i="64"/>
  <c r="BX2410" i="64"/>
  <c r="BY2410" i="64"/>
  <c r="BZ2410" i="64"/>
  <c r="CA2410" i="64"/>
  <c r="CB2410" i="64"/>
  <c r="CC2410" i="64"/>
  <c r="CD2410" i="64"/>
  <c r="CE2410" i="64"/>
  <c r="CF2410" i="64"/>
  <c r="CG2410" i="64"/>
  <c r="CH2410" i="64"/>
  <c r="CI2410" i="64"/>
  <c r="CJ2410" i="64"/>
  <c r="CK2410" i="64"/>
  <c r="T2384" i="64"/>
  <c r="U2384" i="64"/>
  <c r="V2384" i="64"/>
  <c r="W2384" i="64"/>
  <c r="X2384" i="64"/>
  <c r="Y2384" i="64"/>
  <c r="Z2384" i="64"/>
  <c r="AA2384" i="64"/>
  <c r="AB2384" i="64"/>
  <c r="AC2384" i="64"/>
  <c r="AD2384" i="64"/>
  <c r="AE2384" i="64"/>
  <c r="AF2384" i="64"/>
  <c r="AG2384" i="64"/>
  <c r="AH2384" i="64"/>
  <c r="AI2384" i="64"/>
  <c r="AJ2384" i="64"/>
  <c r="AK2384" i="64"/>
  <c r="AL2384" i="64"/>
  <c r="AM2384" i="64"/>
  <c r="AN2384" i="64"/>
  <c r="AO2384" i="64"/>
  <c r="AP2384" i="64"/>
  <c r="AQ2384" i="64"/>
  <c r="AR2384" i="64"/>
  <c r="AS2384" i="64"/>
  <c r="AT2384" i="64"/>
  <c r="AU2384" i="64"/>
  <c r="AV2384" i="64"/>
  <c r="AW2384" i="64"/>
  <c r="AX2384" i="64"/>
  <c r="AY2384" i="64"/>
  <c r="AZ2384" i="64"/>
  <c r="BA2384" i="64"/>
  <c r="BB2384" i="64"/>
  <c r="BC2384" i="64"/>
  <c r="BD2384" i="64"/>
  <c r="BE2384" i="64"/>
  <c r="BF2384" i="64"/>
  <c r="BG2384" i="64"/>
  <c r="BH2384" i="64"/>
  <c r="BI2384" i="64"/>
  <c r="BJ2384" i="64"/>
  <c r="BK2384" i="64"/>
  <c r="BL2384" i="64"/>
  <c r="BM2384" i="64"/>
  <c r="BN2384" i="64"/>
  <c r="BO2384" i="64"/>
  <c r="BP2384" i="64"/>
  <c r="BQ2384" i="64"/>
  <c r="BR2384" i="64"/>
  <c r="BS2384" i="64"/>
  <c r="BT2384" i="64"/>
  <c r="BU2384" i="64"/>
  <c r="BV2384" i="64"/>
  <c r="BW2384" i="64"/>
  <c r="BX2384" i="64"/>
  <c r="BY2384" i="64"/>
  <c r="BZ2384" i="64"/>
  <c r="CA2384" i="64"/>
  <c r="CB2384" i="64"/>
  <c r="CC2384" i="64"/>
  <c r="CD2384" i="64"/>
  <c r="CE2384" i="64"/>
  <c r="CF2384" i="64"/>
  <c r="CG2384" i="64"/>
  <c r="CH2384" i="64"/>
  <c r="CI2384" i="64"/>
  <c r="CJ2384" i="64"/>
  <c r="CK2384" i="64"/>
  <c r="T2352" i="64"/>
  <c r="U2352" i="64"/>
  <c r="V2352" i="64"/>
  <c r="W2352" i="64"/>
  <c r="X2352" i="64"/>
  <c r="Y2352" i="64"/>
  <c r="Z2352" i="64"/>
  <c r="AA2352" i="64"/>
  <c r="AB2352" i="64"/>
  <c r="AC2352" i="64"/>
  <c r="AD2352" i="64"/>
  <c r="AE2352" i="64"/>
  <c r="AF2352" i="64"/>
  <c r="AG2352" i="64"/>
  <c r="AH2352" i="64"/>
  <c r="AI2352" i="64"/>
  <c r="AJ2352" i="64"/>
  <c r="AK2352" i="64"/>
  <c r="AL2352" i="64"/>
  <c r="AM2352" i="64"/>
  <c r="AN2352" i="64"/>
  <c r="AO2352" i="64"/>
  <c r="AP2352" i="64"/>
  <c r="AQ2352" i="64"/>
  <c r="AR2352" i="64"/>
  <c r="AS2352" i="64"/>
  <c r="AT2352" i="64"/>
  <c r="AU2352" i="64"/>
  <c r="AV2352" i="64"/>
  <c r="AW2352" i="64"/>
  <c r="AX2352" i="64"/>
  <c r="AY2352" i="64"/>
  <c r="AZ2352" i="64"/>
  <c r="BA2352" i="64"/>
  <c r="BB2352" i="64"/>
  <c r="BC2352" i="64"/>
  <c r="BD2352" i="64"/>
  <c r="BE2352" i="64"/>
  <c r="BF2352" i="64"/>
  <c r="BG2352" i="64"/>
  <c r="BH2352" i="64"/>
  <c r="BI2352" i="64"/>
  <c r="BJ2352" i="64"/>
  <c r="BK2352" i="64"/>
  <c r="BL2352" i="64"/>
  <c r="BM2352" i="64"/>
  <c r="BN2352" i="64"/>
  <c r="BO2352" i="64"/>
  <c r="BP2352" i="64"/>
  <c r="BQ2352" i="64"/>
  <c r="BR2352" i="64"/>
  <c r="BS2352" i="64"/>
  <c r="BT2352" i="64"/>
  <c r="BU2352" i="64"/>
  <c r="BV2352" i="64"/>
  <c r="BW2352" i="64"/>
  <c r="BX2352" i="64"/>
  <c r="BY2352" i="64"/>
  <c r="BZ2352" i="64"/>
  <c r="CA2352" i="64"/>
  <c r="CB2352" i="64"/>
  <c r="CC2352" i="64"/>
  <c r="CD2352" i="64"/>
  <c r="CE2352" i="64"/>
  <c r="CF2352" i="64"/>
  <c r="CG2352" i="64"/>
  <c r="CH2352" i="64"/>
  <c r="CI2352" i="64"/>
  <c r="CJ2352" i="64"/>
  <c r="CK2352" i="64"/>
  <c r="T3435" i="64"/>
  <c r="U3435" i="64"/>
  <c r="V3435" i="64"/>
  <c r="W3435" i="64"/>
  <c r="X3435" i="64"/>
  <c r="Y3435" i="64"/>
  <c r="Z3435" i="64"/>
  <c r="AA3435" i="64"/>
  <c r="AB3435" i="64"/>
  <c r="AC3435" i="64"/>
  <c r="AD3435" i="64"/>
  <c r="AE3435" i="64"/>
  <c r="AF3435" i="64"/>
  <c r="AG3435" i="64"/>
  <c r="AH3435" i="64"/>
  <c r="AI3435" i="64"/>
  <c r="AJ3435" i="64"/>
  <c r="AK3435" i="64"/>
  <c r="AL3435" i="64"/>
  <c r="AM3435" i="64"/>
  <c r="AN3435" i="64"/>
  <c r="AO3435" i="64"/>
  <c r="AP3435" i="64"/>
  <c r="AQ3435" i="64"/>
  <c r="AR3435" i="64"/>
  <c r="AS3435" i="64"/>
  <c r="AT3435" i="64"/>
  <c r="AU3435" i="64"/>
  <c r="AV3435" i="64"/>
  <c r="AW3435" i="64"/>
  <c r="AX3435" i="64"/>
  <c r="AY3435" i="64"/>
  <c r="AZ3435" i="64"/>
  <c r="BA3435" i="64"/>
  <c r="BB3435" i="64"/>
  <c r="BC3435" i="64"/>
  <c r="BD3435" i="64"/>
  <c r="BE3435" i="64"/>
  <c r="BF3435" i="64"/>
  <c r="BG3435" i="64"/>
  <c r="BH3435" i="64"/>
  <c r="BI3435" i="64"/>
  <c r="BJ3435" i="64"/>
  <c r="BK3435" i="64"/>
  <c r="BL3435" i="64"/>
  <c r="BM3435" i="64"/>
  <c r="BN3435" i="64"/>
  <c r="BO3435" i="64"/>
  <c r="BP3435" i="64"/>
  <c r="BQ3435" i="64"/>
  <c r="BR3435" i="64"/>
  <c r="BS3435" i="64"/>
  <c r="BT3435" i="64"/>
  <c r="BU3435" i="64"/>
  <c r="BV3435" i="64"/>
  <c r="BW3435" i="64"/>
  <c r="BX3435" i="64"/>
  <c r="BY3435" i="64"/>
  <c r="BZ3435" i="64"/>
  <c r="CA3435" i="64"/>
  <c r="CB3435" i="64"/>
  <c r="CC3435" i="64"/>
  <c r="CD3435" i="64"/>
  <c r="CE3435" i="64"/>
  <c r="CF3435" i="64"/>
  <c r="CG3435" i="64"/>
  <c r="CH3435" i="64"/>
  <c r="CI3435" i="64"/>
  <c r="CJ3435" i="64"/>
  <c r="CK3435" i="64"/>
  <c r="T2329" i="64"/>
  <c r="U2329" i="64"/>
  <c r="V2329" i="64"/>
  <c r="W2329" i="64"/>
  <c r="X2329" i="64"/>
  <c r="Y2329" i="64"/>
  <c r="Z2329" i="64"/>
  <c r="AA2329" i="64"/>
  <c r="AB2329" i="64"/>
  <c r="AC2329" i="64"/>
  <c r="AD2329" i="64"/>
  <c r="AE2329" i="64"/>
  <c r="AF2329" i="64"/>
  <c r="AG2329" i="64"/>
  <c r="AH2329" i="64"/>
  <c r="AI2329" i="64"/>
  <c r="AJ2329" i="64"/>
  <c r="AK2329" i="64"/>
  <c r="AL2329" i="64"/>
  <c r="AM2329" i="64"/>
  <c r="AN2329" i="64"/>
  <c r="AO2329" i="64"/>
  <c r="AP2329" i="64"/>
  <c r="AQ2329" i="64"/>
  <c r="AR2329" i="64"/>
  <c r="AS2329" i="64"/>
  <c r="AT2329" i="64"/>
  <c r="AU2329" i="64"/>
  <c r="AV2329" i="64"/>
  <c r="AW2329" i="64"/>
  <c r="AX2329" i="64"/>
  <c r="AY2329" i="64"/>
  <c r="AZ2329" i="64"/>
  <c r="BA2329" i="64"/>
  <c r="BB2329" i="64"/>
  <c r="BC2329" i="64"/>
  <c r="BD2329" i="64"/>
  <c r="BE2329" i="64"/>
  <c r="BF2329" i="64"/>
  <c r="BG2329" i="64"/>
  <c r="BH2329" i="64"/>
  <c r="BI2329" i="64"/>
  <c r="BJ2329" i="64"/>
  <c r="BK2329" i="64"/>
  <c r="BL2329" i="64"/>
  <c r="BM2329" i="64"/>
  <c r="BN2329" i="64"/>
  <c r="BO2329" i="64"/>
  <c r="BP2329" i="64"/>
  <c r="BQ2329" i="64"/>
  <c r="BR2329" i="64"/>
  <c r="BS2329" i="64"/>
  <c r="BT2329" i="64"/>
  <c r="BU2329" i="64"/>
  <c r="BV2329" i="64"/>
  <c r="BW2329" i="64"/>
  <c r="BX2329" i="64"/>
  <c r="BY2329" i="64"/>
  <c r="BZ2329" i="64"/>
  <c r="CA2329" i="64"/>
  <c r="CB2329" i="64"/>
  <c r="CC2329" i="64"/>
  <c r="CD2329" i="64"/>
  <c r="CE2329" i="64"/>
  <c r="CF2329" i="64"/>
  <c r="CG2329" i="64"/>
  <c r="CH2329" i="64"/>
  <c r="CI2329" i="64"/>
  <c r="CJ2329" i="64"/>
  <c r="CK2329" i="64"/>
  <c r="T2285" i="64"/>
  <c r="U2285" i="64"/>
  <c r="V2285" i="64"/>
  <c r="W2285" i="64"/>
  <c r="X2285" i="64"/>
  <c r="Y2285" i="64"/>
  <c r="Z2285" i="64"/>
  <c r="AA2285" i="64"/>
  <c r="AB2285" i="64"/>
  <c r="AC2285" i="64"/>
  <c r="AD2285" i="64"/>
  <c r="AE2285" i="64"/>
  <c r="AF2285" i="64"/>
  <c r="AG2285" i="64"/>
  <c r="AH2285" i="64"/>
  <c r="AI2285" i="64"/>
  <c r="AJ2285" i="64"/>
  <c r="AK2285" i="64"/>
  <c r="AL2285" i="64"/>
  <c r="AM2285" i="64"/>
  <c r="AN2285" i="64"/>
  <c r="AO2285" i="64"/>
  <c r="AP2285" i="64"/>
  <c r="AQ2285" i="64"/>
  <c r="AR2285" i="64"/>
  <c r="AS2285" i="64"/>
  <c r="AT2285" i="64"/>
  <c r="AU2285" i="64"/>
  <c r="AV2285" i="64"/>
  <c r="AW2285" i="64"/>
  <c r="AX2285" i="64"/>
  <c r="AY2285" i="64"/>
  <c r="AZ2285" i="64"/>
  <c r="BA2285" i="64"/>
  <c r="BB2285" i="64"/>
  <c r="BC2285" i="64"/>
  <c r="BD2285" i="64"/>
  <c r="BE2285" i="64"/>
  <c r="BF2285" i="64"/>
  <c r="BG2285" i="64"/>
  <c r="BH2285" i="64"/>
  <c r="BI2285" i="64"/>
  <c r="BJ2285" i="64"/>
  <c r="BK2285" i="64"/>
  <c r="BL2285" i="64"/>
  <c r="BM2285" i="64"/>
  <c r="BN2285" i="64"/>
  <c r="BO2285" i="64"/>
  <c r="BP2285" i="64"/>
  <c r="BQ2285" i="64"/>
  <c r="BR2285" i="64"/>
  <c r="BS2285" i="64"/>
  <c r="BT2285" i="64"/>
  <c r="BU2285" i="64"/>
  <c r="BV2285" i="64"/>
  <c r="BW2285" i="64"/>
  <c r="BX2285" i="64"/>
  <c r="BY2285" i="64"/>
  <c r="BZ2285" i="64"/>
  <c r="CA2285" i="64"/>
  <c r="CB2285" i="64"/>
  <c r="CC2285" i="64"/>
  <c r="CD2285" i="64"/>
  <c r="CE2285" i="64"/>
  <c r="CF2285" i="64"/>
  <c r="CG2285" i="64"/>
  <c r="CH2285" i="64"/>
  <c r="CI2285" i="64"/>
  <c r="CJ2285" i="64"/>
  <c r="CK2285" i="64"/>
  <c r="T2730" i="64"/>
  <c r="U2730" i="64"/>
  <c r="V2730" i="64"/>
  <c r="W2730" i="64"/>
  <c r="X2730" i="64"/>
  <c r="Y2730" i="64"/>
  <c r="Z2730" i="64"/>
  <c r="AA2730" i="64"/>
  <c r="AB2730" i="64"/>
  <c r="AC2730" i="64"/>
  <c r="AD2730" i="64"/>
  <c r="AE2730" i="64"/>
  <c r="AF2730" i="64"/>
  <c r="AG2730" i="64"/>
  <c r="AH2730" i="64"/>
  <c r="AI2730" i="64"/>
  <c r="AJ2730" i="64"/>
  <c r="AK2730" i="64"/>
  <c r="AL2730" i="64"/>
  <c r="AM2730" i="64"/>
  <c r="AN2730" i="64"/>
  <c r="AO2730" i="64"/>
  <c r="AP2730" i="64"/>
  <c r="AQ2730" i="64"/>
  <c r="AR2730" i="64"/>
  <c r="AS2730" i="64"/>
  <c r="AT2730" i="64"/>
  <c r="AU2730" i="64"/>
  <c r="AV2730" i="64"/>
  <c r="AW2730" i="64"/>
  <c r="AX2730" i="64"/>
  <c r="AY2730" i="64"/>
  <c r="AZ2730" i="64"/>
  <c r="BA2730" i="64"/>
  <c r="BB2730" i="64"/>
  <c r="BC2730" i="64"/>
  <c r="BD2730" i="64"/>
  <c r="BE2730" i="64"/>
  <c r="BF2730" i="64"/>
  <c r="BG2730" i="64"/>
  <c r="BH2730" i="64"/>
  <c r="BI2730" i="64"/>
  <c r="BJ2730" i="64"/>
  <c r="BK2730" i="64"/>
  <c r="BL2730" i="64"/>
  <c r="BM2730" i="64"/>
  <c r="BN2730" i="64"/>
  <c r="BO2730" i="64"/>
  <c r="BP2730" i="64"/>
  <c r="BQ2730" i="64"/>
  <c r="BR2730" i="64"/>
  <c r="BS2730" i="64"/>
  <c r="BT2730" i="64"/>
  <c r="BU2730" i="64"/>
  <c r="BV2730" i="64"/>
  <c r="BW2730" i="64"/>
  <c r="BX2730" i="64"/>
  <c r="BY2730" i="64"/>
  <c r="BZ2730" i="64"/>
  <c r="CA2730" i="64"/>
  <c r="CB2730" i="64"/>
  <c r="CC2730" i="64"/>
  <c r="CD2730" i="64"/>
  <c r="CE2730" i="64"/>
  <c r="CF2730" i="64"/>
  <c r="CG2730" i="64"/>
  <c r="CH2730" i="64"/>
  <c r="CI2730" i="64"/>
  <c r="CJ2730" i="64"/>
  <c r="CK2730" i="64"/>
  <c r="T2698" i="64"/>
  <c r="U2698" i="64"/>
  <c r="V2698" i="64"/>
  <c r="W2698" i="64"/>
  <c r="X2698" i="64"/>
  <c r="Y2698" i="64"/>
  <c r="Z2698" i="64"/>
  <c r="AA2698" i="64"/>
  <c r="AB2698" i="64"/>
  <c r="AC2698" i="64"/>
  <c r="AD2698" i="64"/>
  <c r="AE2698" i="64"/>
  <c r="AF2698" i="64"/>
  <c r="AG2698" i="64"/>
  <c r="AH2698" i="64"/>
  <c r="AI2698" i="64"/>
  <c r="AJ2698" i="64"/>
  <c r="AK2698" i="64"/>
  <c r="AL2698" i="64"/>
  <c r="AM2698" i="64"/>
  <c r="AN2698" i="64"/>
  <c r="AO2698" i="64"/>
  <c r="AP2698" i="64"/>
  <c r="AQ2698" i="64"/>
  <c r="AR2698" i="64"/>
  <c r="AS2698" i="64"/>
  <c r="AT2698" i="64"/>
  <c r="AU2698" i="64"/>
  <c r="AV2698" i="64"/>
  <c r="AW2698" i="64"/>
  <c r="AX2698" i="64"/>
  <c r="AY2698" i="64"/>
  <c r="AZ2698" i="64"/>
  <c r="BA2698" i="64"/>
  <c r="BB2698" i="64"/>
  <c r="BC2698" i="64"/>
  <c r="BD2698" i="64"/>
  <c r="BE2698" i="64"/>
  <c r="BF2698" i="64"/>
  <c r="BG2698" i="64"/>
  <c r="BH2698" i="64"/>
  <c r="BI2698" i="64"/>
  <c r="BJ2698" i="64"/>
  <c r="BK2698" i="64"/>
  <c r="BL2698" i="64"/>
  <c r="BM2698" i="64"/>
  <c r="BN2698" i="64"/>
  <c r="BO2698" i="64"/>
  <c r="BP2698" i="64"/>
  <c r="BQ2698" i="64"/>
  <c r="BR2698" i="64"/>
  <c r="BS2698" i="64"/>
  <c r="BT2698" i="64"/>
  <c r="BU2698" i="64"/>
  <c r="BV2698" i="64"/>
  <c r="BW2698" i="64"/>
  <c r="BX2698" i="64"/>
  <c r="BY2698" i="64"/>
  <c r="BZ2698" i="64"/>
  <c r="CA2698" i="64"/>
  <c r="CB2698" i="64"/>
  <c r="CC2698" i="64"/>
  <c r="CD2698" i="64"/>
  <c r="CE2698" i="64"/>
  <c r="CF2698" i="64"/>
  <c r="CG2698" i="64"/>
  <c r="CH2698" i="64"/>
  <c r="CI2698" i="64"/>
  <c r="CJ2698" i="64"/>
  <c r="CK2698" i="64"/>
  <c r="T2241" i="64"/>
  <c r="U2241" i="64"/>
  <c r="V2241" i="64"/>
  <c r="W2241" i="64"/>
  <c r="X2241" i="64"/>
  <c r="Y2241" i="64"/>
  <c r="Z2241" i="64"/>
  <c r="AA2241" i="64"/>
  <c r="AB2241" i="64"/>
  <c r="AC2241" i="64"/>
  <c r="AD2241" i="64"/>
  <c r="AE2241" i="64"/>
  <c r="AF2241" i="64"/>
  <c r="AG2241" i="64"/>
  <c r="AH2241" i="64"/>
  <c r="AI2241" i="64"/>
  <c r="AJ2241" i="64"/>
  <c r="AK2241" i="64"/>
  <c r="AL2241" i="64"/>
  <c r="AM2241" i="64"/>
  <c r="AN2241" i="64"/>
  <c r="AO2241" i="64"/>
  <c r="AP2241" i="64"/>
  <c r="AQ2241" i="64"/>
  <c r="AR2241" i="64"/>
  <c r="AS2241" i="64"/>
  <c r="AT2241" i="64"/>
  <c r="AU2241" i="64"/>
  <c r="AV2241" i="64"/>
  <c r="AW2241" i="64"/>
  <c r="AX2241" i="64"/>
  <c r="AY2241" i="64"/>
  <c r="AZ2241" i="64"/>
  <c r="BA2241" i="64"/>
  <c r="BB2241" i="64"/>
  <c r="BC2241" i="64"/>
  <c r="BD2241" i="64"/>
  <c r="BE2241" i="64"/>
  <c r="BF2241" i="64"/>
  <c r="BG2241" i="64"/>
  <c r="BH2241" i="64"/>
  <c r="BI2241" i="64"/>
  <c r="BJ2241" i="64"/>
  <c r="BK2241" i="64"/>
  <c r="BL2241" i="64"/>
  <c r="BM2241" i="64"/>
  <c r="BN2241" i="64"/>
  <c r="BO2241" i="64"/>
  <c r="BP2241" i="64"/>
  <c r="BQ2241" i="64"/>
  <c r="BR2241" i="64"/>
  <c r="BS2241" i="64"/>
  <c r="BT2241" i="64"/>
  <c r="BU2241" i="64"/>
  <c r="BV2241" i="64"/>
  <c r="BW2241" i="64"/>
  <c r="BX2241" i="64"/>
  <c r="BY2241" i="64"/>
  <c r="BZ2241" i="64"/>
  <c r="CA2241" i="64"/>
  <c r="CB2241" i="64"/>
  <c r="CC2241" i="64"/>
  <c r="CD2241" i="64"/>
  <c r="CE2241" i="64"/>
  <c r="CF2241" i="64"/>
  <c r="CG2241" i="64"/>
  <c r="CH2241" i="64"/>
  <c r="CI2241" i="64"/>
  <c r="CJ2241" i="64"/>
  <c r="CK2241" i="64"/>
  <c r="T2205" i="64"/>
  <c r="U2205" i="64"/>
  <c r="V2205" i="64"/>
  <c r="W2205" i="64"/>
  <c r="X2205" i="64"/>
  <c r="Y2205" i="64"/>
  <c r="Z2205" i="64"/>
  <c r="AA2205" i="64"/>
  <c r="AB2205" i="64"/>
  <c r="AC2205" i="64"/>
  <c r="AD2205" i="64"/>
  <c r="AE2205" i="64"/>
  <c r="AF2205" i="64"/>
  <c r="AG2205" i="64"/>
  <c r="AH2205" i="64"/>
  <c r="AI2205" i="64"/>
  <c r="AJ2205" i="64"/>
  <c r="AK2205" i="64"/>
  <c r="AL2205" i="64"/>
  <c r="AM2205" i="64"/>
  <c r="AN2205" i="64"/>
  <c r="AO2205" i="64"/>
  <c r="AP2205" i="64"/>
  <c r="AQ2205" i="64"/>
  <c r="AR2205" i="64"/>
  <c r="AS2205" i="64"/>
  <c r="AT2205" i="64"/>
  <c r="AU2205" i="64"/>
  <c r="AV2205" i="64"/>
  <c r="AW2205" i="64"/>
  <c r="AX2205" i="64"/>
  <c r="AY2205" i="64"/>
  <c r="AZ2205" i="64"/>
  <c r="BA2205" i="64"/>
  <c r="BB2205" i="64"/>
  <c r="BC2205" i="64"/>
  <c r="BD2205" i="64"/>
  <c r="BE2205" i="64"/>
  <c r="BF2205" i="64"/>
  <c r="BG2205" i="64"/>
  <c r="BH2205" i="64"/>
  <c r="BI2205" i="64"/>
  <c r="BJ2205" i="64"/>
  <c r="BK2205" i="64"/>
  <c r="BL2205" i="64"/>
  <c r="BM2205" i="64"/>
  <c r="BN2205" i="64"/>
  <c r="BO2205" i="64"/>
  <c r="BP2205" i="64"/>
  <c r="BQ2205" i="64"/>
  <c r="BR2205" i="64"/>
  <c r="BS2205" i="64"/>
  <c r="BT2205" i="64"/>
  <c r="BU2205" i="64"/>
  <c r="BV2205" i="64"/>
  <c r="BW2205" i="64"/>
  <c r="BX2205" i="64"/>
  <c r="BY2205" i="64"/>
  <c r="BZ2205" i="64"/>
  <c r="CA2205" i="64"/>
  <c r="CB2205" i="64"/>
  <c r="CC2205" i="64"/>
  <c r="CD2205" i="64"/>
  <c r="CE2205" i="64"/>
  <c r="CF2205" i="64"/>
  <c r="CG2205" i="64"/>
  <c r="CH2205" i="64"/>
  <c r="CI2205" i="64"/>
  <c r="CJ2205" i="64"/>
  <c r="CK2205" i="64"/>
  <c r="T2133" i="64"/>
  <c r="U2133" i="64"/>
  <c r="V2133" i="64"/>
  <c r="W2133" i="64"/>
  <c r="X2133" i="64"/>
  <c r="Y2133" i="64"/>
  <c r="Z2133" i="64"/>
  <c r="AA2133" i="64"/>
  <c r="AB2133" i="64"/>
  <c r="AC2133" i="64"/>
  <c r="AD2133" i="64"/>
  <c r="AE2133" i="64"/>
  <c r="AF2133" i="64"/>
  <c r="AG2133" i="64"/>
  <c r="AH2133" i="64"/>
  <c r="AI2133" i="64"/>
  <c r="AJ2133" i="64"/>
  <c r="AK2133" i="64"/>
  <c r="AL2133" i="64"/>
  <c r="AM2133" i="64"/>
  <c r="AN2133" i="64"/>
  <c r="AO2133" i="64"/>
  <c r="AP2133" i="64"/>
  <c r="AQ2133" i="64"/>
  <c r="AR2133" i="64"/>
  <c r="AS2133" i="64"/>
  <c r="AT2133" i="64"/>
  <c r="AU2133" i="64"/>
  <c r="AV2133" i="64"/>
  <c r="AW2133" i="64"/>
  <c r="AX2133" i="64"/>
  <c r="AY2133" i="64"/>
  <c r="AZ2133" i="64"/>
  <c r="BA2133" i="64"/>
  <c r="BB2133" i="64"/>
  <c r="BC2133" i="64"/>
  <c r="BD2133" i="64"/>
  <c r="BE2133" i="64"/>
  <c r="BF2133" i="64"/>
  <c r="BG2133" i="64"/>
  <c r="BH2133" i="64"/>
  <c r="BI2133" i="64"/>
  <c r="BJ2133" i="64"/>
  <c r="BK2133" i="64"/>
  <c r="BL2133" i="64"/>
  <c r="BM2133" i="64"/>
  <c r="BN2133" i="64"/>
  <c r="BO2133" i="64"/>
  <c r="BP2133" i="64"/>
  <c r="BQ2133" i="64"/>
  <c r="BR2133" i="64"/>
  <c r="BS2133" i="64"/>
  <c r="BT2133" i="64"/>
  <c r="BU2133" i="64"/>
  <c r="BV2133" i="64"/>
  <c r="BW2133" i="64"/>
  <c r="BX2133" i="64"/>
  <c r="BY2133" i="64"/>
  <c r="BZ2133" i="64"/>
  <c r="CA2133" i="64"/>
  <c r="CB2133" i="64"/>
  <c r="CC2133" i="64"/>
  <c r="CD2133" i="64"/>
  <c r="CE2133" i="64"/>
  <c r="CF2133" i="64"/>
  <c r="CG2133" i="64"/>
  <c r="CH2133" i="64"/>
  <c r="CI2133" i="64"/>
  <c r="CJ2133" i="64"/>
  <c r="CK2133" i="64"/>
  <c r="T2098" i="64"/>
  <c r="U2098" i="64"/>
  <c r="V2098" i="64"/>
  <c r="W2098" i="64"/>
  <c r="X2098" i="64"/>
  <c r="Y2098" i="64"/>
  <c r="Z2098" i="64"/>
  <c r="AA2098" i="64"/>
  <c r="AB2098" i="64"/>
  <c r="AC2098" i="64"/>
  <c r="AD2098" i="64"/>
  <c r="AE2098" i="64"/>
  <c r="AF2098" i="64"/>
  <c r="AG2098" i="64"/>
  <c r="AH2098" i="64"/>
  <c r="AI2098" i="64"/>
  <c r="AJ2098" i="64"/>
  <c r="AK2098" i="64"/>
  <c r="AL2098" i="64"/>
  <c r="AM2098" i="64"/>
  <c r="AN2098" i="64"/>
  <c r="AO2098" i="64"/>
  <c r="AP2098" i="64"/>
  <c r="AQ2098" i="64"/>
  <c r="AR2098" i="64"/>
  <c r="AS2098" i="64"/>
  <c r="AT2098" i="64"/>
  <c r="AU2098" i="64"/>
  <c r="AV2098" i="64"/>
  <c r="AW2098" i="64"/>
  <c r="AX2098" i="64"/>
  <c r="AY2098" i="64"/>
  <c r="AZ2098" i="64"/>
  <c r="BA2098" i="64"/>
  <c r="BB2098" i="64"/>
  <c r="BC2098" i="64"/>
  <c r="BD2098" i="64"/>
  <c r="BE2098" i="64"/>
  <c r="BF2098" i="64"/>
  <c r="BG2098" i="64"/>
  <c r="BH2098" i="64"/>
  <c r="BI2098" i="64"/>
  <c r="BJ2098" i="64"/>
  <c r="BK2098" i="64"/>
  <c r="BL2098" i="64"/>
  <c r="BM2098" i="64"/>
  <c r="BN2098" i="64"/>
  <c r="BO2098" i="64"/>
  <c r="BP2098" i="64"/>
  <c r="BQ2098" i="64"/>
  <c r="BR2098" i="64"/>
  <c r="BS2098" i="64"/>
  <c r="BT2098" i="64"/>
  <c r="BU2098" i="64"/>
  <c r="BV2098" i="64"/>
  <c r="BW2098" i="64"/>
  <c r="BX2098" i="64"/>
  <c r="BY2098" i="64"/>
  <c r="BZ2098" i="64"/>
  <c r="CA2098" i="64"/>
  <c r="CB2098" i="64"/>
  <c r="CC2098" i="64"/>
  <c r="CD2098" i="64"/>
  <c r="CE2098" i="64"/>
  <c r="CF2098" i="64"/>
  <c r="CG2098" i="64"/>
  <c r="CH2098" i="64"/>
  <c r="CI2098" i="64"/>
  <c r="CJ2098" i="64"/>
  <c r="CK2098" i="64"/>
  <c r="T2832" i="64"/>
  <c r="U2832" i="64"/>
  <c r="V2832" i="64"/>
  <c r="W2832" i="64"/>
  <c r="X2832" i="64"/>
  <c r="Y2832" i="64"/>
  <c r="Z2832" i="64"/>
  <c r="AA2832" i="64"/>
  <c r="AB2832" i="64"/>
  <c r="AC2832" i="64"/>
  <c r="AD2832" i="64"/>
  <c r="AE2832" i="64"/>
  <c r="AF2832" i="64"/>
  <c r="AG2832" i="64"/>
  <c r="AH2832" i="64"/>
  <c r="AI2832" i="64"/>
  <c r="AJ2832" i="64"/>
  <c r="AK2832" i="64"/>
  <c r="AL2832" i="64"/>
  <c r="AM2832" i="64"/>
  <c r="AN2832" i="64"/>
  <c r="AO2832" i="64"/>
  <c r="AP2832" i="64"/>
  <c r="AQ2832" i="64"/>
  <c r="AR2832" i="64"/>
  <c r="AS2832" i="64"/>
  <c r="AT2832" i="64"/>
  <c r="AU2832" i="64"/>
  <c r="AV2832" i="64"/>
  <c r="AW2832" i="64"/>
  <c r="AX2832" i="64"/>
  <c r="AY2832" i="64"/>
  <c r="AZ2832" i="64"/>
  <c r="BA2832" i="64"/>
  <c r="BB2832" i="64"/>
  <c r="BC2832" i="64"/>
  <c r="BD2832" i="64"/>
  <c r="BE2832" i="64"/>
  <c r="BF2832" i="64"/>
  <c r="BG2832" i="64"/>
  <c r="BH2832" i="64"/>
  <c r="BI2832" i="64"/>
  <c r="BJ2832" i="64"/>
  <c r="BK2832" i="64"/>
  <c r="BL2832" i="64"/>
  <c r="BM2832" i="64"/>
  <c r="BN2832" i="64"/>
  <c r="BO2832" i="64"/>
  <c r="BP2832" i="64"/>
  <c r="BQ2832" i="64"/>
  <c r="BR2832" i="64"/>
  <c r="BS2832" i="64"/>
  <c r="BT2832" i="64"/>
  <c r="BU2832" i="64"/>
  <c r="BV2832" i="64"/>
  <c r="BW2832" i="64"/>
  <c r="BX2832" i="64"/>
  <c r="BY2832" i="64"/>
  <c r="BZ2832" i="64"/>
  <c r="CA2832" i="64"/>
  <c r="CB2832" i="64"/>
  <c r="CC2832" i="64"/>
  <c r="CD2832" i="64"/>
  <c r="CE2832" i="64"/>
  <c r="CF2832" i="64"/>
  <c r="CG2832" i="64"/>
  <c r="CH2832" i="64"/>
  <c r="CI2832" i="64"/>
  <c r="CJ2832" i="64"/>
  <c r="CK2832" i="64"/>
  <c r="T2866" i="64"/>
  <c r="U2866" i="64"/>
  <c r="V2866" i="64"/>
  <c r="W2866" i="64"/>
  <c r="X2866" i="64"/>
  <c r="Y2866" i="64"/>
  <c r="Z2866" i="64"/>
  <c r="AA2866" i="64"/>
  <c r="AB2866" i="64"/>
  <c r="AC2866" i="64"/>
  <c r="AD2866" i="64"/>
  <c r="AE2866" i="64"/>
  <c r="AF2866" i="64"/>
  <c r="AG2866" i="64"/>
  <c r="AH2866" i="64"/>
  <c r="AI2866" i="64"/>
  <c r="AJ2866" i="64"/>
  <c r="AK2866" i="64"/>
  <c r="AL2866" i="64"/>
  <c r="AM2866" i="64"/>
  <c r="AN2866" i="64"/>
  <c r="AO2866" i="64"/>
  <c r="AP2866" i="64"/>
  <c r="AQ2866" i="64"/>
  <c r="AR2866" i="64"/>
  <c r="AS2866" i="64"/>
  <c r="AT2866" i="64"/>
  <c r="AU2866" i="64"/>
  <c r="AV2866" i="64"/>
  <c r="AW2866" i="64"/>
  <c r="AX2866" i="64"/>
  <c r="AY2866" i="64"/>
  <c r="AZ2866" i="64"/>
  <c r="BA2866" i="64"/>
  <c r="BB2866" i="64"/>
  <c r="BC2866" i="64"/>
  <c r="BD2866" i="64"/>
  <c r="BE2866" i="64"/>
  <c r="BF2866" i="64"/>
  <c r="BG2866" i="64"/>
  <c r="BH2866" i="64"/>
  <c r="BI2866" i="64"/>
  <c r="BJ2866" i="64"/>
  <c r="BK2866" i="64"/>
  <c r="BL2866" i="64"/>
  <c r="BM2866" i="64"/>
  <c r="BN2866" i="64"/>
  <c r="BO2866" i="64"/>
  <c r="BP2866" i="64"/>
  <c r="BQ2866" i="64"/>
  <c r="BR2866" i="64"/>
  <c r="BS2866" i="64"/>
  <c r="BT2866" i="64"/>
  <c r="BU2866" i="64"/>
  <c r="BV2866" i="64"/>
  <c r="BW2866" i="64"/>
  <c r="BX2866" i="64"/>
  <c r="BY2866" i="64"/>
  <c r="BZ2866" i="64"/>
  <c r="CA2866" i="64"/>
  <c r="CB2866" i="64"/>
  <c r="CC2866" i="64"/>
  <c r="CD2866" i="64"/>
  <c r="CE2866" i="64"/>
  <c r="CF2866" i="64"/>
  <c r="CG2866" i="64"/>
  <c r="CH2866" i="64"/>
  <c r="CI2866" i="64"/>
  <c r="CJ2866" i="64"/>
  <c r="CK2866" i="64"/>
  <c r="T1967" i="64"/>
  <c r="U1967" i="64"/>
  <c r="V1967" i="64"/>
  <c r="W1967" i="64"/>
  <c r="X1967" i="64"/>
  <c r="Y1967" i="64"/>
  <c r="Z1967" i="64"/>
  <c r="AA1967" i="64"/>
  <c r="AB1967" i="64"/>
  <c r="AC1967" i="64"/>
  <c r="AD1967" i="64"/>
  <c r="AE1967" i="64"/>
  <c r="AF1967" i="64"/>
  <c r="AG1967" i="64"/>
  <c r="AH1967" i="64"/>
  <c r="AI1967" i="64"/>
  <c r="AJ1967" i="64"/>
  <c r="AK1967" i="64"/>
  <c r="AL1967" i="64"/>
  <c r="AM1967" i="64"/>
  <c r="AN1967" i="64"/>
  <c r="AO1967" i="64"/>
  <c r="AP1967" i="64"/>
  <c r="AQ1967" i="64"/>
  <c r="AR1967" i="64"/>
  <c r="AS1967" i="64"/>
  <c r="AT1967" i="64"/>
  <c r="AU1967" i="64"/>
  <c r="AV1967" i="64"/>
  <c r="AW1967" i="64"/>
  <c r="AX1967" i="64"/>
  <c r="AY1967" i="64"/>
  <c r="AZ1967" i="64"/>
  <c r="BA1967" i="64"/>
  <c r="BB1967" i="64"/>
  <c r="BC1967" i="64"/>
  <c r="BD1967" i="64"/>
  <c r="BE1967" i="64"/>
  <c r="BF1967" i="64"/>
  <c r="BG1967" i="64"/>
  <c r="BH1967" i="64"/>
  <c r="BI1967" i="64"/>
  <c r="BJ1967" i="64"/>
  <c r="BK1967" i="64"/>
  <c r="BL1967" i="64"/>
  <c r="BM1967" i="64"/>
  <c r="BN1967" i="64"/>
  <c r="BO1967" i="64"/>
  <c r="BP1967" i="64"/>
  <c r="BQ1967" i="64"/>
  <c r="BR1967" i="64"/>
  <c r="BS1967" i="64"/>
  <c r="BT1967" i="64"/>
  <c r="BU1967" i="64"/>
  <c r="BV1967" i="64"/>
  <c r="BW1967" i="64"/>
  <c r="BX1967" i="64"/>
  <c r="BY1967" i="64"/>
  <c r="BZ1967" i="64"/>
  <c r="CA1967" i="64"/>
  <c r="CB1967" i="64"/>
  <c r="CC1967" i="64"/>
  <c r="CD1967" i="64"/>
  <c r="CE1967" i="64"/>
  <c r="CF1967" i="64"/>
  <c r="CG1967" i="64"/>
  <c r="CH1967" i="64"/>
  <c r="CI1967" i="64"/>
  <c r="CJ1967" i="64"/>
  <c r="CK1967" i="64"/>
  <c r="T1945" i="64"/>
  <c r="U1945" i="64"/>
  <c r="V1945" i="64"/>
  <c r="W1945" i="64"/>
  <c r="X1945" i="64"/>
  <c r="Y1945" i="64"/>
  <c r="Z1945" i="64"/>
  <c r="AA1945" i="64"/>
  <c r="AB1945" i="64"/>
  <c r="AC1945" i="64"/>
  <c r="AD1945" i="64"/>
  <c r="AE1945" i="64"/>
  <c r="AF1945" i="64"/>
  <c r="AG1945" i="64"/>
  <c r="AH1945" i="64"/>
  <c r="AI1945" i="64"/>
  <c r="AJ1945" i="64"/>
  <c r="AK1945" i="64"/>
  <c r="AL1945" i="64"/>
  <c r="AM1945" i="64"/>
  <c r="AN1945" i="64"/>
  <c r="AO1945" i="64"/>
  <c r="AP1945" i="64"/>
  <c r="AQ1945" i="64"/>
  <c r="AR1945" i="64"/>
  <c r="AS1945" i="64"/>
  <c r="AT1945" i="64"/>
  <c r="AU1945" i="64"/>
  <c r="AV1945" i="64"/>
  <c r="AW1945" i="64"/>
  <c r="AX1945" i="64"/>
  <c r="AY1945" i="64"/>
  <c r="AZ1945" i="64"/>
  <c r="BA1945" i="64"/>
  <c r="BB1945" i="64"/>
  <c r="BC1945" i="64"/>
  <c r="BD1945" i="64"/>
  <c r="BE1945" i="64"/>
  <c r="BF1945" i="64"/>
  <c r="BG1945" i="64"/>
  <c r="BH1945" i="64"/>
  <c r="BI1945" i="64"/>
  <c r="BJ1945" i="64"/>
  <c r="BK1945" i="64"/>
  <c r="BL1945" i="64"/>
  <c r="BM1945" i="64"/>
  <c r="BN1945" i="64"/>
  <c r="BO1945" i="64"/>
  <c r="BP1945" i="64"/>
  <c r="BQ1945" i="64"/>
  <c r="BR1945" i="64"/>
  <c r="BS1945" i="64"/>
  <c r="BT1945" i="64"/>
  <c r="BU1945" i="64"/>
  <c r="BV1945" i="64"/>
  <c r="BW1945" i="64"/>
  <c r="BX1945" i="64"/>
  <c r="BY1945" i="64"/>
  <c r="BZ1945" i="64"/>
  <c r="CA1945" i="64"/>
  <c r="CB1945" i="64"/>
  <c r="CC1945" i="64"/>
  <c r="CD1945" i="64"/>
  <c r="CE1945" i="64"/>
  <c r="CF1945" i="64"/>
  <c r="CG1945" i="64"/>
  <c r="CH1945" i="64"/>
  <c r="CI1945" i="64"/>
  <c r="CJ1945" i="64"/>
  <c r="CK1945" i="64"/>
  <c r="T1755" i="64"/>
  <c r="U1755" i="64"/>
  <c r="V1755" i="64"/>
  <c r="W1755" i="64"/>
  <c r="X1755" i="64"/>
  <c r="Y1755" i="64"/>
  <c r="Z1755" i="64"/>
  <c r="AA1755" i="64"/>
  <c r="AB1755" i="64"/>
  <c r="AC1755" i="64"/>
  <c r="AD1755" i="64"/>
  <c r="AE1755" i="64"/>
  <c r="AF1755" i="64"/>
  <c r="AG1755" i="64"/>
  <c r="AH1755" i="64"/>
  <c r="AI1755" i="64"/>
  <c r="AJ1755" i="64"/>
  <c r="AK1755" i="64"/>
  <c r="AL1755" i="64"/>
  <c r="AM1755" i="64"/>
  <c r="AN1755" i="64"/>
  <c r="AO1755" i="64"/>
  <c r="AP1755" i="64"/>
  <c r="AQ1755" i="64"/>
  <c r="AR1755" i="64"/>
  <c r="AS1755" i="64"/>
  <c r="AT1755" i="64"/>
  <c r="AU1755" i="64"/>
  <c r="AV1755" i="64"/>
  <c r="AW1755" i="64"/>
  <c r="AX1755" i="64"/>
  <c r="AY1755" i="64"/>
  <c r="AZ1755" i="64"/>
  <c r="BA1755" i="64"/>
  <c r="BB1755" i="64"/>
  <c r="BC1755" i="64"/>
  <c r="BD1755" i="64"/>
  <c r="BE1755" i="64"/>
  <c r="BF1755" i="64"/>
  <c r="BG1755" i="64"/>
  <c r="BH1755" i="64"/>
  <c r="BI1755" i="64"/>
  <c r="BJ1755" i="64"/>
  <c r="BK1755" i="64"/>
  <c r="BL1755" i="64"/>
  <c r="BM1755" i="64"/>
  <c r="BN1755" i="64"/>
  <c r="BO1755" i="64"/>
  <c r="BP1755" i="64"/>
  <c r="BQ1755" i="64"/>
  <c r="BR1755" i="64"/>
  <c r="BS1755" i="64"/>
  <c r="BT1755" i="64"/>
  <c r="BU1755" i="64"/>
  <c r="BV1755" i="64"/>
  <c r="BW1755" i="64"/>
  <c r="BX1755" i="64"/>
  <c r="BY1755" i="64"/>
  <c r="BZ1755" i="64"/>
  <c r="CA1755" i="64"/>
  <c r="CB1755" i="64"/>
  <c r="CC1755" i="64"/>
  <c r="CD1755" i="64"/>
  <c r="CE1755" i="64"/>
  <c r="CF1755" i="64"/>
  <c r="CG1755" i="64"/>
  <c r="CH1755" i="64"/>
  <c r="CI1755" i="64"/>
  <c r="CJ1755" i="64"/>
  <c r="CK1755" i="64"/>
  <c r="T1078" i="64"/>
  <c r="U1078" i="64"/>
  <c r="V1078" i="64"/>
  <c r="W1078" i="64"/>
  <c r="X1078" i="64"/>
  <c r="Y1078" i="64"/>
  <c r="Z1078" i="64"/>
  <c r="AA1078" i="64"/>
  <c r="AB1078" i="64"/>
  <c r="AC1078" i="64"/>
  <c r="AD1078" i="64"/>
  <c r="AE1078" i="64"/>
  <c r="AF1078" i="64"/>
  <c r="AG1078" i="64"/>
  <c r="AH1078" i="64"/>
  <c r="AI1078" i="64"/>
  <c r="AJ1078" i="64"/>
  <c r="AK1078" i="64"/>
  <c r="AL1078" i="64"/>
  <c r="AM1078" i="64"/>
  <c r="AN1078" i="64"/>
  <c r="AO1078" i="64"/>
  <c r="AP1078" i="64"/>
  <c r="AQ1078" i="64"/>
  <c r="AR1078" i="64"/>
  <c r="AS1078" i="64"/>
  <c r="AT1078" i="64"/>
  <c r="AU1078" i="64"/>
  <c r="AV1078" i="64"/>
  <c r="AW1078" i="64"/>
  <c r="AX1078" i="64"/>
  <c r="AY1078" i="64"/>
  <c r="AZ1078" i="64"/>
  <c r="BA1078" i="64"/>
  <c r="BB1078" i="64"/>
  <c r="BC1078" i="64"/>
  <c r="BD1078" i="64"/>
  <c r="BE1078" i="64"/>
  <c r="BF1078" i="64"/>
  <c r="BG1078" i="64"/>
  <c r="BH1078" i="64"/>
  <c r="BI1078" i="64"/>
  <c r="BJ1078" i="64"/>
  <c r="BK1078" i="64"/>
  <c r="BL1078" i="64"/>
  <c r="BM1078" i="64"/>
  <c r="BN1078" i="64"/>
  <c r="BO1078" i="64"/>
  <c r="BP1078" i="64"/>
  <c r="BQ1078" i="64"/>
  <c r="BR1078" i="64"/>
  <c r="BS1078" i="64"/>
  <c r="BT1078" i="64"/>
  <c r="BU1078" i="64"/>
  <c r="BV1078" i="64"/>
  <c r="BW1078" i="64"/>
  <c r="BX1078" i="64"/>
  <c r="BY1078" i="64"/>
  <c r="BZ1078" i="64"/>
  <c r="CA1078" i="64"/>
  <c r="CB1078" i="64"/>
  <c r="CC1078" i="64"/>
  <c r="CD1078" i="64"/>
  <c r="CE1078" i="64"/>
  <c r="CF1078" i="64"/>
  <c r="CG1078" i="64"/>
  <c r="CH1078" i="64"/>
  <c r="CI1078" i="64"/>
  <c r="CJ1078" i="64"/>
  <c r="CK1078" i="64"/>
  <c r="T1498" i="64"/>
  <c r="U1498" i="64"/>
  <c r="V1498" i="64"/>
  <c r="W1498" i="64"/>
  <c r="X1498" i="64"/>
  <c r="Y1498" i="64"/>
  <c r="Z1498" i="64"/>
  <c r="AA1498" i="64"/>
  <c r="AB1498" i="64"/>
  <c r="AC1498" i="64"/>
  <c r="AD1498" i="64"/>
  <c r="AE1498" i="64"/>
  <c r="AF1498" i="64"/>
  <c r="AG1498" i="64"/>
  <c r="AH1498" i="64"/>
  <c r="AI1498" i="64"/>
  <c r="AJ1498" i="64"/>
  <c r="AK1498" i="64"/>
  <c r="AL1498" i="64"/>
  <c r="AM1498" i="64"/>
  <c r="AN1498" i="64"/>
  <c r="AO1498" i="64"/>
  <c r="AP1498" i="64"/>
  <c r="AQ1498" i="64"/>
  <c r="AR1498" i="64"/>
  <c r="AS1498" i="64"/>
  <c r="AT1498" i="64"/>
  <c r="AU1498" i="64"/>
  <c r="AV1498" i="64"/>
  <c r="AW1498" i="64"/>
  <c r="AX1498" i="64"/>
  <c r="AY1498" i="64"/>
  <c r="AZ1498" i="64"/>
  <c r="BA1498" i="64"/>
  <c r="BB1498" i="64"/>
  <c r="BC1498" i="64"/>
  <c r="BD1498" i="64"/>
  <c r="BE1498" i="64"/>
  <c r="BF1498" i="64"/>
  <c r="BG1498" i="64"/>
  <c r="BH1498" i="64"/>
  <c r="BI1498" i="64"/>
  <c r="BJ1498" i="64"/>
  <c r="BK1498" i="64"/>
  <c r="BL1498" i="64"/>
  <c r="BM1498" i="64"/>
  <c r="BN1498" i="64"/>
  <c r="BO1498" i="64"/>
  <c r="BP1498" i="64"/>
  <c r="BQ1498" i="64"/>
  <c r="BR1498" i="64"/>
  <c r="BS1498" i="64"/>
  <c r="BT1498" i="64"/>
  <c r="BU1498" i="64"/>
  <c r="BV1498" i="64"/>
  <c r="BW1498" i="64"/>
  <c r="BX1498" i="64"/>
  <c r="BY1498" i="64"/>
  <c r="BZ1498" i="64"/>
  <c r="CA1498" i="64"/>
  <c r="CB1498" i="64"/>
  <c r="CC1498" i="64"/>
  <c r="CD1498" i="64"/>
  <c r="CE1498" i="64"/>
  <c r="CF1498" i="64"/>
  <c r="CG1498" i="64"/>
  <c r="CH1498" i="64"/>
  <c r="CI1498" i="64"/>
  <c r="CJ1498" i="64"/>
  <c r="CK1498" i="64"/>
  <c r="T1424" i="64"/>
  <c r="U1424" i="64"/>
  <c r="V1424" i="64"/>
  <c r="W1424" i="64"/>
  <c r="X1424" i="64"/>
  <c r="Y1424" i="64"/>
  <c r="Z1424" i="64"/>
  <c r="AA1424" i="64"/>
  <c r="AB1424" i="64"/>
  <c r="AC1424" i="64"/>
  <c r="AD1424" i="64"/>
  <c r="AE1424" i="64"/>
  <c r="AF1424" i="64"/>
  <c r="AG1424" i="64"/>
  <c r="AH1424" i="64"/>
  <c r="AI1424" i="64"/>
  <c r="AJ1424" i="64"/>
  <c r="AK1424" i="64"/>
  <c r="AL1424" i="64"/>
  <c r="AM1424" i="64"/>
  <c r="AN1424" i="64"/>
  <c r="AO1424" i="64"/>
  <c r="AP1424" i="64"/>
  <c r="AQ1424" i="64"/>
  <c r="AR1424" i="64"/>
  <c r="AS1424" i="64"/>
  <c r="AT1424" i="64"/>
  <c r="AU1424" i="64"/>
  <c r="AV1424" i="64"/>
  <c r="AW1424" i="64"/>
  <c r="AX1424" i="64"/>
  <c r="AY1424" i="64"/>
  <c r="AZ1424" i="64"/>
  <c r="BA1424" i="64"/>
  <c r="BB1424" i="64"/>
  <c r="BC1424" i="64"/>
  <c r="BD1424" i="64"/>
  <c r="BE1424" i="64"/>
  <c r="BF1424" i="64"/>
  <c r="BG1424" i="64"/>
  <c r="BH1424" i="64"/>
  <c r="BI1424" i="64"/>
  <c r="BJ1424" i="64"/>
  <c r="BK1424" i="64"/>
  <c r="BL1424" i="64"/>
  <c r="BM1424" i="64"/>
  <c r="BN1424" i="64"/>
  <c r="BO1424" i="64"/>
  <c r="BP1424" i="64"/>
  <c r="BQ1424" i="64"/>
  <c r="BR1424" i="64"/>
  <c r="BS1424" i="64"/>
  <c r="BT1424" i="64"/>
  <c r="BU1424" i="64"/>
  <c r="BV1424" i="64"/>
  <c r="BW1424" i="64"/>
  <c r="BX1424" i="64"/>
  <c r="BY1424" i="64"/>
  <c r="BZ1424" i="64"/>
  <c r="CA1424" i="64"/>
  <c r="CB1424" i="64"/>
  <c r="CC1424" i="64"/>
  <c r="CD1424" i="64"/>
  <c r="CE1424" i="64"/>
  <c r="CF1424" i="64"/>
  <c r="CG1424" i="64"/>
  <c r="CH1424" i="64"/>
  <c r="CI1424" i="64"/>
  <c r="CJ1424" i="64"/>
  <c r="CK1424" i="64"/>
  <c r="T2465" i="64"/>
  <c r="U2465" i="64"/>
  <c r="V2465" i="64"/>
  <c r="W2465" i="64"/>
  <c r="X2465" i="64"/>
  <c r="Y2465" i="64"/>
  <c r="Z2465" i="64"/>
  <c r="AA2465" i="64"/>
  <c r="AB2465" i="64"/>
  <c r="AC2465" i="64"/>
  <c r="AD2465" i="64"/>
  <c r="AE2465" i="64"/>
  <c r="AF2465" i="64"/>
  <c r="AG2465" i="64"/>
  <c r="AH2465" i="64"/>
  <c r="AI2465" i="64"/>
  <c r="AJ2465" i="64"/>
  <c r="AK2465" i="64"/>
  <c r="AL2465" i="64"/>
  <c r="AM2465" i="64"/>
  <c r="AN2465" i="64"/>
  <c r="AO2465" i="64"/>
  <c r="AP2465" i="64"/>
  <c r="AQ2465" i="64"/>
  <c r="AR2465" i="64"/>
  <c r="AS2465" i="64"/>
  <c r="AT2465" i="64"/>
  <c r="AU2465" i="64"/>
  <c r="AV2465" i="64"/>
  <c r="AW2465" i="64"/>
  <c r="AX2465" i="64"/>
  <c r="AY2465" i="64"/>
  <c r="AZ2465" i="64"/>
  <c r="BA2465" i="64"/>
  <c r="BB2465" i="64"/>
  <c r="BC2465" i="64"/>
  <c r="BD2465" i="64"/>
  <c r="BE2465" i="64"/>
  <c r="BF2465" i="64"/>
  <c r="BG2465" i="64"/>
  <c r="BH2465" i="64"/>
  <c r="BI2465" i="64"/>
  <c r="BJ2465" i="64"/>
  <c r="BK2465" i="64"/>
  <c r="BL2465" i="64"/>
  <c r="BM2465" i="64"/>
  <c r="BN2465" i="64"/>
  <c r="BO2465" i="64"/>
  <c r="BP2465" i="64"/>
  <c r="BQ2465" i="64"/>
  <c r="BR2465" i="64"/>
  <c r="BS2465" i="64"/>
  <c r="BT2465" i="64"/>
  <c r="BU2465" i="64"/>
  <c r="BV2465" i="64"/>
  <c r="BW2465" i="64"/>
  <c r="BX2465" i="64"/>
  <c r="BY2465" i="64"/>
  <c r="BZ2465" i="64"/>
  <c r="CA2465" i="64"/>
  <c r="CB2465" i="64"/>
  <c r="CC2465" i="64"/>
  <c r="CD2465" i="64"/>
  <c r="CE2465" i="64"/>
  <c r="CF2465" i="64"/>
  <c r="CG2465" i="64"/>
  <c r="CH2465" i="64"/>
  <c r="CI2465" i="64"/>
  <c r="CJ2465" i="64"/>
  <c r="CK2465" i="64"/>
  <c r="T2492" i="64"/>
  <c r="U2492" i="64"/>
  <c r="V2492" i="64"/>
  <c r="W2492" i="64"/>
  <c r="X2492" i="64"/>
  <c r="Y2492" i="64"/>
  <c r="Z2492" i="64"/>
  <c r="AA2492" i="64"/>
  <c r="AB2492" i="64"/>
  <c r="AC2492" i="64"/>
  <c r="AD2492" i="64"/>
  <c r="AE2492" i="64"/>
  <c r="AF2492" i="64"/>
  <c r="AG2492" i="64"/>
  <c r="AH2492" i="64"/>
  <c r="AI2492" i="64"/>
  <c r="AJ2492" i="64"/>
  <c r="AK2492" i="64"/>
  <c r="AL2492" i="64"/>
  <c r="AM2492" i="64"/>
  <c r="AN2492" i="64"/>
  <c r="AO2492" i="64"/>
  <c r="AP2492" i="64"/>
  <c r="AQ2492" i="64"/>
  <c r="AR2492" i="64"/>
  <c r="AS2492" i="64"/>
  <c r="AT2492" i="64"/>
  <c r="AU2492" i="64"/>
  <c r="AV2492" i="64"/>
  <c r="AW2492" i="64"/>
  <c r="AX2492" i="64"/>
  <c r="AY2492" i="64"/>
  <c r="AZ2492" i="64"/>
  <c r="BA2492" i="64"/>
  <c r="BB2492" i="64"/>
  <c r="BC2492" i="64"/>
  <c r="BD2492" i="64"/>
  <c r="BE2492" i="64"/>
  <c r="BF2492" i="64"/>
  <c r="BG2492" i="64"/>
  <c r="BH2492" i="64"/>
  <c r="BI2492" i="64"/>
  <c r="BJ2492" i="64"/>
  <c r="BK2492" i="64"/>
  <c r="BL2492" i="64"/>
  <c r="BM2492" i="64"/>
  <c r="BN2492" i="64"/>
  <c r="BO2492" i="64"/>
  <c r="BP2492" i="64"/>
  <c r="BQ2492" i="64"/>
  <c r="BR2492" i="64"/>
  <c r="BS2492" i="64"/>
  <c r="BT2492" i="64"/>
  <c r="BU2492" i="64"/>
  <c r="BV2492" i="64"/>
  <c r="BW2492" i="64"/>
  <c r="BX2492" i="64"/>
  <c r="BY2492" i="64"/>
  <c r="BZ2492" i="64"/>
  <c r="CA2492" i="64"/>
  <c r="CB2492" i="64"/>
  <c r="CC2492" i="64"/>
  <c r="CD2492" i="64"/>
  <c r="CE2492" i="64"/>
  <c r="CF2492" i="64"/>
  <c r="CG2492" i="64"/>
  <c r="CH2492" i="64"/>
  <c r="CI2492" i="64"/>
  <c r="CJ2492" i="64"/>
  <c r="CK2492" i="64"/>
  <c r="CK2491" i="64"/>
  <c r="CJ2491" i="64"/>
  <c r="CI2491" i="64"/>
  <c r="CH2491" i="64"/>
  <c r="CG2491" i="64"/>
  <c r="CF2491" i="64"/>
  <c r="CE2491" i="64"/>
  <c r="CD2491" i="64"/>
  <c r="CC2491" i="64"/>
  <c r="CB2491" i="64"/>
  <c r="CA2491" i="64"/>
  <c r="BZ2491" i="64"/>
  <c r="BY2491" i="64"/>
  <c r="BX2491" i="64"/>
  <c r="BW2491" i="64"/>
  <c r="BV2491" i="64"/>
  <c r="BU2491" i="64"/>
  <c r="BT2491" i="64"/>
  <c r="BS2491" i="64"/>
  <c r="BR2491" i="64"/>
  <c r="BQ2491" i="64"/>
  <c r="BP2491" i="64"/>
  <c r="BO2491" i="64"/>
  <c r="BN2491" i="64"/>
  <c r="BM2491" i="64"/>
  <c r="BL2491" i="64"/>
  <c r="BK2491" i="64"/>
  <c r="BJ2491" i="64"/>
  <c r="BI2491" i="64"/>
  <c r="BH2491" i="64"/>
  <c r="BG2491" i="64"/>
  <c r="BF2491" i="64"/>
  <c r="BE2491" i="64"/>
  <c r="BD2491" i="64"/>
  <c r="BC2491" i="64"/>
  <c r="BB2491" i="64"/>
  <c r="BA2491" i="64"/>
  <c r="AZ2491" i="64"/>
  <c r="AY2491" i="64"/>
  <c r="AX2491" i="64"/>
  <c r="AW2491" i="64"/>
  <c r="AV2491" i="64"/>
  <c r="AU2491" i="64"/>
  <c r="AT2491" i="64"/>
  <c r="AS2491" i="64"/>
  <c r="AR2491" i="64"/>
  <c r="AQ2491" i="64"/>
  <c r="AP2491" i="64"/>
  <c r="AO2491" i="64"/>
  <c r="AN2491" i="64"/>
  <c r="AM2491" i="64"/>
  <c r="AL2491" i="64"/>
  <c r="AK2491" i="64"/>
  <c r="AJ2491" i="64"/>
  <c r="AI2491" i="64"/>
  <c r="AH2491" i="64"/>
  <c r="AG2491" i="64"/>
  <c r="AF2491" i="64"/>
  <c r="AE2491" i="64"/>
  <c r="AD2491" i="64"/>
  <c r="AC2491" i="64"/>
  <c r="AB2491" i="64"/>
  <c r="AA2491" i="64"/>
  <c r="Z2491" i="64"/>
  <c r="Y2491" i="64"/>
  <c r="X2491" i="64"/>
  <c r="W2491" i="64"/>
  <c r="V2491" i="64"/>
  <c r="U2491" i="64"/>
  <c r="T2491" i="64"/>
  <c r="B591" i="64"/>
  <c r="T589" i="64"/>
  <c r="U589" i="64"/>
  <c r="V589" i="64"/>
  <c r="W589" i="64"/>
  <c r="X589" i="64"/>
  <c r="Y589" i="64"/>
  <c r="Z589" i="64"/>
  <c r="AA589" i="64"/>
  <c r="AB589" i="64"/>
  <c r="AC589" i="64"/>
  <c r="AD589" i="64"/>
  <c r="AE589" i="64"/>
  <c r="AF589" i="64"/>
  <c r="AG589" i="64"/>
  <c r="AH589" i="64"/>
  <c r="AI589" i="64"/>
  <c r="AJ589" i="64"/>
  <c r="AK589" i="64"/>
  <c r="AL589" i="64"/>
  <c r="AM589" i="64"/>
  <c r="AN589" i="64"/>
  <c r="AO589" i="64"/>
  <c r="AP589" i="64"/>
  <c r="AQ589" i="64"/>
  <c r="AR589" i="64"/>
  <c r="AS589" i="64"/>
  <c r="AT589" i="64"/>
  <c r="AU589" i="64"/>
  <c r="AV589" i="64"/>
  <c r="AW589" i="64"/>
  <c r="AX589" i="64"/>
  <c r="AY589" i="64"/>
  <c r="AZ589" i="64"/>
  <c r="BA589" i="64"/>
  <c r="BB589" i="64"/>
  <c r="BC589" i="64"/>
  <c r="BD589" i="64"/>
  <c r="BE589" i="64"/>
  <c r="BF589" i="64"/>
  <c r="BG589" i="64"/>
  <c r="BH589" i="64"/>
  <c r="BI589" i="64"/>
  <c r="BJ589" i="64"/>
  <c r="BK589" i="64"/>
  <c r="BL589" i="64"/>
  <c r="BM589" i="64"/>
  <c r="BN589" i="64"/>
  <c r="BO589" i="64"/>
  <c r="BP589" i="64"/>
  <c r="BQ589" i="64"/>
  <c r="BR589" i="64"/>
  <c r="BS589" i="64"/>
  <c r="BT589" i="64"/>
  <c r="BU589" i="64"/>
  <c r="BV589" i="64"/>
  <c r="BW589" i="64"/>
  <c r="BX589" i="64"/>
  <c r="BY589" i="64"/>
  <c r="BZ589" i="64"/>
  <c r="CA589" i="64"/>
  <c r="CB589" i="64"/>
  <c r="CC589" i="64"/>
  <c r="CD589" i="64"/>
  <c r="CE589" i="64"/>
  <c r="CF589" i="64"/>
  <c r="CG589" i="64"/>
  <c r="CH589" i="64"/>
  <c r="CI589" i="64"/>
  <c r="CJ589" i="64"/>
  <c r="CK589" i="64"/>
  <c r="T140" i="64"/>
  <c r="U140" i="64"/>
  <c r="V140" i="64"/>
  <c r="W140" i="64"/>
  <c r="X140" i="64"/>
  <c r="Y140" i="64"/>
  <c r="Z140" i="64"/>
  <c r="AA140" i="64"/>
  <c r="AB140" i="64"/>
  <c r="AC140" i="64"/>
  <c r="AD140" i="64"/>
  <c r="AE140" i="64"/>
  <c r="AF140" i="64"/>
  <c r="AG140" i="64"/>
  <c r="AH140" i="64"/>
  <c r="AI140" i="64"/>
  <c r="AJ140" i="64"/>
  <c r="AK140" i="64"/>
  <c r="AL140" i="64"/>
  <c r="AM140" i="64"/>
  <c r="AN140" i="64"/>
  <c r="AO140" i="64"/>
  <c r="AP140" i="64"/>
  <c r="AQ140" i="64"/>
  <c r="AR140" i="64"/>
  <c r="AS140" i="64"/>
  <c r="AT140" i="64"/>
  <c r="AU140" i="64"/>
  <c r="AV140" i="64"/>
  <c r="AW140" i="64"/>
  <c r="AX140" i="64"/>
  <c r="AY140" i="64"/>
  <c r="AZ140" i="64"/>
  <c r="BA140" i="64"/>
  <c r="BB140" i="64"/>
  <c r="BC140" i="64"/>
  <c r="BD140" i="64"/>
  <c r="BE140" i="64"/>
  <c r="BF140" i="64"/>
  <c r="BG140" i="64"/>
  <c r="BH140" i="64"/>
  <c r="BI140" i="64"/>
  <c r="BJ140" i="64"/>
  <c r="BK140" i="64"/>
  <c r="BL140" i="64"/>
  <c r="BM140" i="64"/>
  <c r="BN140" i="64"/>
  <c r="BO140" i="64"/>
  <c r="BP140" i="64"/>
  <c r="BQ140" i="64"/>
  <c r="BR140" i="64"/>
  <c r="BS140" i="64"/>
  <c r="BT140" i="64"/>
  <c r="BU140" i="64"/>
  <c r="BV140" i="64"/>
  <c r="BW140" i="64"/>
  <c r="BX140" i="64"/>
  <c r="BY140" i="64"/>
  <c r="BZ140" i="64"/>
  <c r="CA140" i="64"/>
  <c r="CB140" i="64"/>
  <c r="CC140" i="64"/>
  <c r="CD140" i="64"/>
  <c r="CE140" i="64"/>
  <c r="CF140" i="64"/>
  <c r="CG140" i="64"/>
  <c r="CH140" i="64"/>
  <c r="CI140" i="64"/>
  <c r="CJ140" i="64"/>
  <c r="CK140" i="64"/>
  <c r="T291" i="64"/>
  <c r="U291" i="64"/>
  <c r="V291" i="64"/>
  <c r="W291" i="64"/>
  <c r="X291" i="64"/>
  <c r="Y291" i="64"/>
  <c r="Z291" i="64"/>
  <c r="AA291" i="64"/>
  <c r="AB291" i="64"/>
  <c r="AC291" i="64"/>
  <c r="AD291" i="64"/>
  <c r="AE291" i="64"/>
  <c r="AF291" i="64"/>
  <c r="AG291" i="64"/>
  <c r="AH291" i="64"/>
  <c r="AI291" i="64"/>
  <c r="AJ291" i="64"/>
  <c r="AK291" i="64"/>
  <c r="AL291" i="64"/>
  <c r="AM291" i="64"/>
  <c r="AN291" i="64"/>
  <c r="AO291" i="64"/>
  <c r="AP291" i="64"/>
  <c r="AQ291" i="64"/>
  <c r="AR291" i="64"/>
  <c r="AS291" i="64"/>
  <c r="AT291" i="64"/>
  <c r="AU291" i="64"/>
  <c r="AV291" i="64"/>
  <c r="AW291" i="64"/>
  <c r="AX291" i="64"/>
  <c r="AY291" i="64"/>
  <c r="AZ291" i="64"/>
  <c r="BA291" i="64"/>
  <c r="BB291" i="64"/>
  <c r="BC291" i="64"/>
  <c r="BD291" i="64"/>
  <c r="BE291" i="64"/>
  <c r="BF291" i="64"/>
  <c r="BG291" i="64"/>
  <c r="BH291" i="64"/>
  <c r="BI291" i="64"/>
  <c r="BJ291" i="64"/>
  <c r="BK291" i="64"/>
  <c r="BL291" i="64"/>
  <c r="BM291" i="64"/>
  <c r="BN291" i="64"/>
  <c r="BO291" i="64"/>
  <c r="BP291" i="64"/>
  <c r="BQ291" i="64"/>
  <c r="BR291" i="64"/>
  <c r="BS291" i="64"/>
  <c r="BT291" i="64"/>
  <c r="BU291" i="64"/>
  <c r="BV291" i="64"/>
  <c r="BW291" i="64"/>
  <c r="BX291" i="64"/>
  <c r="BY291" i="64"/>
  <c r="BZ291" i="64"/>
  <c r="CA291" i="64"/>
  <c r="CB291" i="64"/>
  <c r="CC291" i="64"/>
  <c r="CD291" i="64"/>
  <c r="CE291" i="64"/>
  <c r="CF291" i="64"/>
  <c r="CG291" i="64"/>
  <c r="CH291" i="64"/>
  <c r="CI291" i="64"/>
  <c r="CJ291" i="64"/>
  <c r="CK291" i="64"/>
  <c r="T239" i="64"/>
  <c r="U239" i="64"/>
  <c r="V239" i="64"/>
  <c r="W239" i="64"/>
  <c r="X239" i="64"/>
  <c r="Y239" i="64"/>
  <c r="Z239" i="64"/>
  <c r="AA239" i="64"/>
  <c r="AB239" i="64"/>
  <c r="AC239" i="64"/>
  <c r="AD239" i="64"/>
  <c r="AE239" i="64"/>
  <c r="AF239" i="64"/>
  <c r="AG239" i="64"/>
  <c r="AH239" i="64"/>
  <c r="AI239" i="64"/>
  <c r="AJ239" i="64"/>
  <c r="AK239" i="64"/>
  <c r="AL239" i="64"/>
  <c r="AM239" i="64"/>
  <c r="AN239" i="64"/>
  <c r="AO239" i="64"/>
  <c r="AP239" i="64"/>
  <c r="AQ239" i="64"/>
  <c r="AR239" i="64"/>
  <c r="AS239" i="64"/>
  <c r="AT239" i="64"/>
  <c r="AU239" i="64"/>
  <c r="AV239" i="64"/>
  <c r="AW239" i="64"/>
  <c r="AX239" i="64"/>
  <c r="AY239" i="64"/>
  <c r="AZ239" i="64"/>
  <c r="BA239" i="64"/>
  <c r="BB239" i="64"/>
  <c r="BC239" i="64"/>
  <c r="BD239" i="64"/>
  <c r="BE239" i="64"/>
  <c r="BF239" i="64"/>
  <c r="BG239" i="64"/>
  <c r="BH239" i="64"/>
  <c r="BI239" i="64"/>
  <c r="BJ239" i="64"/>
  <c r="BK239" i="64"/>
  <c r="BL239" i="64"/>
  <c r="BM239" i="64"/>
  <c r="BN239" i="64"/>
  <c r="BO239" i="64"/>
  <c r="BP239" i="64"/>
  <c r="BQ239" i="64"/>
  <c r="BR239" i="64"/>
  <c r="BS239" i="64"/>
  <c r="BT239" i="64"/>
  <c r="BU239" i="64"/>
  <c r="BV239" i="64"/>
  <c r="BW239" i="64"/>
  <c r="BX239" i="64"/>
  <c r="BY239" i="64"/>
  <c r="BZ239" i="64"/>
  <c r="CA239" i="64"/>
  <c r="CB239" i="64"/>
  <c r="CC239" i="64"/>
  <c r="CD239" i="64"/>
  <c r="CE239" i="64"/>
  <c r="CF239" i="64"/>
  <c r="CG239" i="64"/>
  <c r="CH239" i="64"/>
  <c r="CI239" i="64"/>
  <c r="CJ239" i="64"/>
  <c r="CK239" i="64"/>
  <c r="T224" i="64"/>
  <c r="U224" i="64"/>
  <c r="V224" i="64"/>
  <c r="W224" i="64"/>
  <c r="X224" i="64"/>
  <c r="Y224" i="64"/>
  <c r="Z224" i="64"/>
  <c r="AA224" i="64"/>
  <c r="AB224" i="64"/>
  <c r="AC224" i="64"/>
  <c r="AD224" i="64"/>
  <c r="AE224" i="64"/>
  <c r="AF224" i="64"/>
  <c r="AG224" i="64"/>
  <c r="AH224" i="64"/>
  <c r="AI224" i="64"/>
  <c r="AJ224" i="64"/>
  <c r="AK224" i="64"/>
  <c r="AL224" i="64"/>
  <c r="AM224" i="64"/>
  <c r="AN224" i="64"/>
  <c r="AO224" i="64"/>
  <c r="AP224" i="64"/>
  <c r="AQ224" i="64"/>
  <c r="AR224" i="64"/>
  <c r="AS224" i="64"/>
  <c r="AT224" i="64"/>
  <c r="AU224" i="64"/>
  <c r="AV224" i="64"/>
  <c r="AW224" i="64"/>
  <c r="AX224" i="64"/>
  <c r="AY224" i="64"/>
  <c r="AZ224" i="64"/>
  <c r="BA224" i="64"/>
  <c r="BB224" i="64"/>
  <c r="BC224" i="64"/>
  <c r="BD224" i="64"/>
  <c r="BE224" i="64"/>
  <c r="BF224" i="64"/>
  <c r="BG224" i="64"/>
  <c r="BH224" i="64"/>
  <c r="BI224" i="64"/>
  <c r="BJ224" i="64"/>
  <c r="BK224" i="64"/>
  <c r="BL224" i="64"/>
  <c r="BM224" i="64"/>
  <c r="BN224" i="64"/>
  <c r="BO224" i="64"/>
  <c r="BP224" i="64"/>
  <c r="BQ224" i="64"/>
  <c r="BR224" i="64"/>
  <c r="BS224" i="64"/>
  <c r="BT224" i="64"/>
  <c r="BU224" i="64"/>
  <c r="BV224" i="64"/>
  <c r="BW224" i="64"/>
  <c r="BX224" i="64"/>
  <c r="BY224" i="64"/>
  <c r="BZ224" i="64"/>
  <c r="CA224" i="64"/>
  <c r="CB224" i="64"/>
  <c r="CC224" i="64"/>
  <c r="CD224" i="64"/>
  <c r="CE224" i="64"/>
  <c r="CF224" i="64"/>
  <c r="CG224" i="64"/>
  <c r="CH224" i="64"/>
  <c r="CI224" i="64"/>
  <c r="CJ224" i="64"/>
  <c r="CK224" i="64"/>
  <c r="B220" i="64"/>
  <c r="B99" i="64"/>
  <c r="R17" i="64"/>
  <c r="S17" i="64"/>
  <c r="S1432" i="64" s="1"/>
  <c r="S1447" i="64" s="1"/>
  <c r="T17" i="64"/>
  <c r="T1432" i="64" s="1"/>
  <c r="T1447" i="64" s="1"/>
  <c r="U17" i="64"/>
  <c r="U1432" i="64" s="1"/>
  <c r="U1447" i="64" s="1"/>
  <c r="V17" i="64"/>
  <c r="V1432" i="64" s="1"/>
  <c r="V1447" i="64" s="1"/>
  <c r="W17" i="64"/>
  <c r="W1432" i="64" s="1"/>
  <c r="W1447" i="64" s="1"/>
  <c r="X17" i="64"/>
  <c r="X1432" i="64" s="1"/>
  <c r="X1447" i="64" s="1"/>
  <c r="Y17" i="64"/>
  <c r="Y1432" i="64" s="1"/>
  <c r="Y1447" i="64" s="1"/>
  <c r="Z17" i="64"/>
  <c r="Z1432" i="64" s="1"/>
  <c r="Z1447" i="64" s="1"/>
  <c r="AA17" i="64"/>
  <c r="AA1432" i="64" s="1"/>
  <c r="AA1447" i="64" s="1"/>
  <c r="AB17" i="64"/>
  <c r="AB1432" i="64" s="1"/>
  <c r="AB1447" i="64" s="1"/>
  <c r="AC17" i="64"/>
  <c r="AC1432" i="64" s="1"/>
  <c r="AC1447" i="64" s="1"/>
  <c r="AD17" i="64"/>
  <c r="AD1432" i="64" s="1"/>
  <c r="AD1447" i="64" s="1"/>
  <c r="AE17" i="64"/>
  <c r="AE1432" i="64" s="1"/>
  <c r="AE1447" i="64" s="1"/>
  <c r="AF17" i="64"/>
  <c r="AF1432" i="64" s="1"/>
  <c r="AF1447" i="64" s="1"/>
  <c r="AG17" i="64"/>
  <c r="AG1432" i="64" s="1"/>
  <c r="AG1447" i="64" s="1"/>
  <c r="AH17" i="64"/>
  <c r="AH1432" i="64" s="1"/>
  <c r="AH1447" i="64" s="1"/>
  <c r="AI17" i="64"/>
  <c r="AI1432" i="64" s="1"/>
  <c r="AI1447" i="64" s="1"/>
  <c r="AJ17" i="64"/>
  <c r="AJ1432" i="64" s="1"/>
  <c r="AJ1447" i="64" s="1"/>
  <c r="AK17" i="64"/>
  <c r="AK1432" i="64" s="1"/>
  <c r="AK1447" i="64" s="1"/>
  <c r="AL17" i="64"/>
  <c r="AL1432" i="64" s="1"/>
  <c r="AL1447" i="64" s="1"/>
  <c r="AM17" i="64"/>
  <c r="AM1432" i="64" s="1"/>
  <c r="AM1447" i="64" s="1"/>
  <c r="AN17" i="64"/>
  <c r="AN1432" i="64" s="1"/>
  <c r="AN1447" i="64" s="1"/>
  <c r="AO17" i="64"/>
  <c r="AO1432" i="64" s="1"/>
  <c r="AO1447" i="64" s="1"/>
  <c r="AP17" i="64"/>
  <c r="AP1432" i="64" s="1"/>
  <c r="AP1447" i="64" s="1"/>
  <c r="AQ17" i="64"/>
  <c r="AQ1432" i="64" s="1"/>
  <c r="AQ1447" i="64" s="1"/>
  <c r="AR17" i="64"/>
  <c r="AR1432" i="64" s="1"/>
  <c r="AR1447" i="64" s="1"/>
  <c r="AS17" i="64"/>
  <c r="AS1432" i="64" s="1"/>
  <c r="AS1447" i="64" s="1"/>
  <c r="AT17" i="64"/>
  <c r="AT1432" i="64" s="1"/>
  <c r="AT1447" i="64" s="1"/>
  <c r="AU17" i="64"/>
  <c r="AU1432" i="64" s="1"/>
  <c r="AU1447" i="64" s="1"/>
  <c r="AV17" i="64"/>
  <c r="AV1432" i="64" s="1"/>
  <c r="AV1447" i="64" s="1"/>
  <c r="AW17" i="64"/>
  <c r="AW1432" i="64" s="1"/>
  <c r="AW1447" i="64" s="1"/>
  <c r="AX17" i="64"/>
  <c r="AX1432" i="64" s="1"/>
  <c r="AX1447" i="64" s="1"/>
  <c r="AY17" i="64"/>
  <c r="AY1432" i="64" s="1"/>
  <c r="AY1447" i="64" s="1"/>
  <c r="AZ17" i="64"/>
  <c r="AZ1432" i="64" s="1"/>
  <c r="AZ1447" i="64" s="1"/>
  <c r="BA17" i="64"/>
  <c r="BA1432" i="64" s="1"/>
  <c r="BA1447" i="64" s="1"/>
  <c r="BB17" i="64"/>
  <c r="BB1432" i="64" s="1"/>
  <c r="BB1447" i="64" s="1"/>
  <c r="BC17" i="64"/>
  <c r="BC1432" i="64" s="1"/>
  <c r="BC1447" i="64" s="1"/>
  <c r="BD17" i="64"/>
  <c r="BD1432" i="64" s="1"/>
  <c r="BD1447" i="64" s="1"/>
  <c r="BE17" i="64"/>
  <c r="BE1432" i="64" s="1"/>
  <c r="BE1447" i="64" s="1"/>
  <c r="BF17" i="64"/>
  <c r="BF1432" i="64" s="1"/>
  <c r="BF1447" i="64" s="1"/>
  <c r="BG17" i="64"/>
  <c r="BG1432" i="64" s="1"/>
  <c r="BG1447" i="64" s="1"/>
  <c r="BH17" i="64"/>
  <c r="BH1432" i="64" s="1"/>
  <c r="BH1447" i="64" s="1"/>
  <c r="BI17" i="64"/>
  <c r="BI1432" i="64" s="1"/>
  <c r="BI1447" i="64" s="1"/>
  <c r="BJ17" i="64"/>
  <c r="BJ1432" i="64" s="1"/>
  <c r="BJ1447" i="64" s="1"/>
  <c r="BK17" i="64"/>
  <c r="BK1432" i="64" s="1"/>
  <c r="BK1447" i="64" s="1"/>
  <c r="BL17" i="64"/>
  <c r="BL1432" i="64" s="1"/>
  <c r="BL1447" i="64" s="1"/>
  <c r="BM17" i="64"/>
  <c r="BM1432" i="64" s="1"/>
  <c r="BM1447" i="64" s="1"/>
  <c r="BN17" i="64"/>
  <c r="BN1432" i="64" s="1"/>
  <c r="BN1447" i="64" s="1"/>
  <c r="BO17" i="64"/>
  <c r="BO1432" i="64" s="1"/>
  <c r="BO1447" i="64" s="1"/>
  <c r="BP17" i="64"/>
  <c r="BP1432" i="64" s="1"/>
  <c r="BP1447" i="64" s="1"/>
  <c r="BQ17" i="64"/>
  <c r="BQ1432" i="64" s="1"/>
  <c r="BQ1447" i="64" s="1"/>
  <c r="BR17" i="64"/>
  <c r="BR1432" i="64" s="1"/>
  <c r="BR1447" i="64" s="1"/>
  <c r="BS17" i="64"/>
  <c r="BS1432" i="64" s="1"/>
  <c r="BS1447" i="64" s="1"/>
  <c r="BT17" i="64"/>
  <c r="BT1432" i="64" s="1"/>
  <c r="BT1447" i="64" s="1"/>
  <c r="BU17" i="64"/>
  <c r="BU1432" i="64" s="1"/>
  <c r="BU1447" i="64" s="1"/>
  <c r="BV17" i="64"/>
  <c r="BV1432" i="64" s="1"/>
  <c r="BV1447" i="64" s="1"/>
  <c r="BW17" i="64"/>
  <c r="BW1432" i="64" s="1"/>
  <c r="BW1447" i="64" s="1"/>
  <c r="BX17" i="64"/>
  <c r="BX1432" i="64" s="1"/>
  <c r="BX1447" i="64" s="1"/>
  <c r="BY17" i="64"/>
  <c r="BY1432" i="64" s="1"/>
  <c r="BY1447" i="64" s="1"/>
  <c r="BZ17" i="64"/>
  <c r="BZ1432" i="64" s="1"/>
  <c r="BZ1447" i="64" s="1"/>
  <c r="CA17" i="64"/>
  <c r="CA1432" i="64" s="1"/>
  <c r="CA1447" i="64" s="1"/>
  <c r="CB17" i="64"/>
  <c r="CB1432" i="64" s="1"/>
  <c r="CB1447" i="64" s="1"/>
  <c r="CC17" i="64"/>
  <c r="CC1432" i="64" s="1"/>
  <c r="CC1447" i="64" s="1"/>
  <c r="CD17" i="64"/>
  <c r="CD1432" i="64" s="1"/>
  <c r="CD1447" i="64" s="1"/>
  <c r="CE17" i="64"/>
  <c r="CE1432" i="64" s="1"/>
  <c r="CE1447" i="64" s="1"/>
  <c r="CF17" i="64"/>
  <c r="CF1432" i="64" s="1"/>
  <c r="CF1447" i="64" s="1"/>
  <c r="CG17" i="64"/>
  <c r="CG1432" i="64" s="1"/>
  <c r="CG1447" i="64" s="1"/>
  <c r="CH17" i="64"/>
  <c r="CH1432" i="64" s="1"/>
  <c r="CH1447" i="64" s="1"/>
  <c r="CI17" i="64"/>
  <c r="CI1432" i="64" s="1"/>
  <c r="CI1447" i="64" s="1"/>
  <c r="CJ17" i="64"/>
  <c r="CJ1432" i="64" s="1"/>
  <c r="CJ1447" i="64" s="1"/>
  <c r="CK17" i="64"/>
  <c r="CK1432" i="64" s="1"/>
  <c r="CK1447" i="64" s="1"/>
  <c r="R18" i="64"/>
  <c r="S18" i="64"/>
  <c r="S1435" i="64" s="1"/>
  <c r="T18" i="64"/>
  <c r="T1435" i="64" s="1"/>
  <c r="U18" i="64"/>
  <c r="U1435" i="64" s="1"/>
  <c r="V18" i="64"/>
  <c r="V1435" i="64" s="1"/>
  <c r="W18" i="64"/>
  <c r="W1435" i="64" s="1"/>
  <c r="X18" i="64"/>
  <c r="X1435" i="64" s="1"/>
  <c r="Y18" i="64"/>
  <c r="Y1435" i="64" s="1"/>
  <c r="Z18" i="64"/>
  <c r="Z1435" i="64" s="1"/>
  <c r="AA18" i="64"/>
  <c r="AA1435" i="64" s="1"/>
  <c r="AB18" i="64"/>
  <c r="AB1435" i="64" s="1"/>
  <c r="AC18" i="64"/>
  <c r="AC1435" i="64" s="1"/>
  <c r="AD18" i="64"/>
  <c r="AD1435" i="64" s="1"/>
  <c r="AE18" i="64"/>
  <c r="AE1435" i="64" s="1"/>
  <c r="AF18" i="64"/>
  <c r="AF1435" i="64" s="1"/>
  <c r="AG18" i="64"/>
  <c r="AG1435" i="64" s="1"/>
  <c r="AH18" i="64"/>
  <c r="AH1435" i="64" s="1"/>
  <c r="AI18" i="64"/>
  <c r="AI1435" i="64" s="1"/>
  <c r="AJ18" i="64"/>
  <c r="AJ1435" i="64" s="1"/>
  <c r="AK18" i="64"/>
  <c r="AK1435" i="64" s="1"/>
  <c r="AL18" i="64"/>
  <c r="AL1435" i="64" s="1"/>
  <c r="AM18" i="64"/>
  <c r="AM1435" i="64" s="1"/>
  <c r="AN18" i="64"/>
  <c r="AN1435" i="64" s="1"/>
  <c r="AO18" i="64"/>
  <c r="AO1435" i="64" s="1"/>
  <c r="AP18" i="64"/>
  <c r="AP1435" i="64" s="1"/>
  <c r="AQ18" i="64"/>
  <c r="AQ1435" i="64" s="1"/>
  <c r="AR18" i="64"/>
  <c r="AR1435" i="64" s="1"/>
  <c r="AS18" i="64"/>
  <c r="AS1435" i="64" s="1"/>
  <c r="AT18" i="64"/>
  <c r="AT1435" i="64" s="1"/>
  <c r="AU18" i="64"/>
  <c r="AU1435" i="64" s="1"/>
  <c r="AV18" i="64"/>
  <c r="AV1435" i="64" s="1"/>
  <c r="AW18" i="64"/>
  <c r="AW1435" i="64" s="1"/>
  <c r="AX18" i="64"/>
  <c r="AX1435" i="64" s="1"/>
  <c r="AY18" i="64"/>
  <c r="AY1435" i="64" s="1"/>
  <c r="AZ18" i="64"/>
  <c r="AZ1435" i="64" s="1"/>
  <c r="BA18" i="64"/>
  <c r="BA1435" i="64" s="1"/>
  <c r="BB18" i="64"/>
  <c r="BB1435" i="64" s="1"/>
  <c r="BC18" i="64"/>
  <c r="BC1435" i="64" s="1"/>
  <c r="BD18" i="64"/>
  <c r="BD1435" i="64" s="1"/>
  <c r="BE18" i="64"/>
  <c r="BE1435" i="64" s="1"/>
  <c r="BF18" i="64"/>
  <c r="BF1435" i="64" s="1"/>
  <c r="BG18" i="64"/>
  <c r="BG1435" i="64" s="1"/>
  <c r="BH18" i="64"/>
  <c r="BH1435" i="64" s="1"/>
  <c r="BI18" i="64"/>
  <c r="BI1435" i="64" s="1"/>
  <c r="BJ18" i="64"/>
  <c r="BJ1435" i="64" s="1"/>
  <c r="BK18" i="64"/>
  <c r="BK1435" i="64" s="1"/>
  <c r="BL18" i="64"/>
  <c r="BL1435" i="64" s="1"/>
  <c r="BM18" i="64"/>
  <c r="BM1435" i="64" s="1"/>
  <c r="BN18" i="64"/>
  <c r="BN1435" i="64" s="1"/>
  <c r="BO18" i="64"/>
  <c r="BO1435" i="64" s="1"/>
  <c r="BP18" i="64"/>
  <c r="BP1435" i="64" s="1"/>
  <c r="BQ18" i="64"/>
  <c r="BQ1435" i="64" s="1"/>
  <c r="BR18" i="64"/>
  <c r="BR1435" i="64" s="1"/>
  <c r="BS18" i="64"/>
  <c r="BS1435" i="64" s="1"/>
  <c r="BT18" i="64"/>
  <c r="BT1435" i="64" s="1"/>
  <c r="BU18" i="64"/>
  <c r="BU1435" i="64" s="1"/>
  <c r="BV18" i="64"/>
  <c r="BV1435" i="64" s="1"/>
  <c r="BW18" i="64"/>
  <c r="BW1435" i="64" s="1"/>
  <c r="BX18" i="64"/>
  <c r="BX1435" i="64" s="1"/>
  <c r="BY18" i="64"/>
  <c r="BY1435" i="64" s="1"/>
  <c r="BZ18" i="64"/>
  <c r="BZ1435" i="64" s="1"/>
  <c r="CA18" i="64"/>
  <c r="CA1435" i="64" s="1"/>
  <c r="CB18" i="64"/>
  <c r="CB1435" i="64" s="1"/>
  <c r="CC18" i="64"/>
  <c r="CC1435" i="64" s="1"/>
  <c r="CD18" i="64"/>
  <c r="CD1435" i="64" s="1"/>
  <c r="CE18" i="64"/>
  <c r="CE1435" i="64" s="1"/>
  <c r="CF18" i="64"/>
  <c r="CF1435" i="64" s="1"/>
  <c r="CG18" i="64"/>
  <c r="CG1435" i="64" s="1"/>
  <c r="CH18" i="64"/>
  <c r="CH1435" i="64" s="1"/>
  <c r="CI18" i="64"/>
  <c r="CI1435" i="64" s="1"/>
  <c r="CJ18" i="64"/>
  <c r="CJ1435" i="64" s="1"/>
  <c r="CK18" i="64"/>
  <c r="CK1435" i="64" s="1"/>
  <c r="R19" i="64"/>
  <c r="S19" i="64"/>
  <c r="S1436" i="64" s="1"/>
  <c r="T19" i="64"/>
  <c r="T1436" i="64" s="1"/>
  <c r="U19" i="64"/>
  <c r="U1436" i="64" s="1"/>
  <c r="V19" i="64"/>
  <c r="V1436" i="64" s="1"/>
  <c r="W19" i="64"/>
  <c r="W1436" i="64" s="1"/>
  <c r="X19" i="64"/>
  <c r="X1436" i="64" s="1"/>
  <c r="Y19" i="64"/>
  <c r="Y1436" i="64" s="1"/>
  <c r="Z19" i="64"/>
  <c r="Z1436" i="64" s="1"/>
  <c r="AA19" i="64"/>
  <c r="AA1436" i="64" s="1"/>
  <c r="AB19" i="64"/>
  <c r="AB1436" i="64" s="1"/>
  <c r="AC19" i="64"/>
  <c r="AC1436" i="64" s="1"/>
  <c r="AD19" i="64"/>
  <c r="AD1436" i="64" s="1"/>
  <c r="AE19" i="64"/>
  <c r="AE1436" i="64" s="1"/>
  <c r="AF19" i="64"/>
  <c r="AF1436" i="64" s="1"/>
  <c r="AG19" i="64"/>
  <c r="AG1436" i="64" s="1"/>
  <c r="AH19" i="64"/>
  <c r="AH1436" i="64" s="1"/>
  <c r="AI19" i="64"/>
  <c r="AI1436" i="64" s="1"/>
  <c r="AJ19" i="64"/>
  <c r="AJ1436" i="64" s="1"/>
  <c r="AK19" i="64"/>
  <c r="AK1436" i="64" s="1"/>
  <c r="AL19" i="64"/>
  <c r="AL1436" i="64" s="1"/>
  <c r="AM19" i="64"/>
  <c r="AM1436" i="64" s="1"/>
  <c r="AN19" i="64"/>
  <c r="AN1436" i="64" s="1"/>
  <c r="AO19" i="64"/>
  <c r="AO1436" i="64" s="1"/>
  <c r="AP19" i="64"/>
  <c r="AP1436" i="64" s="1"/>
  <c r="AQ19" i="64"/>
  <c r="AQ1436" i="64" s="1"/>
  <c r="AR19" i="64"/>
  <c r="AR1436" i="64" s="1"/>
  <c r="AS19" i="64"/>
  <c r="AS1436" i="64" s="1"/>
  <c r="AT19" i="64"/>
  <c r="AT1436" i="64" s="1"/>
  <c r="AU19" i="64"/>
  <c r="AU1436" i="64" s="1"/>
  <c r="AV19" i="64"/>
  <c r="AV1436" i="64" s="1"/>
  <c r="AW19" i="64"/>
  <c r="AW1436" i="64" s="1"/>
  <c r="AX19" i="64"/>
  <c r="AX1436" i="64" s="1"/>
  <c r="AY19" i="64"/>
  <c r="AY1436" i="64" s="1"/>
  <c r="AZ19" i="64"/>
  <c r="AZ1436" i="64" s="1"/>
  <c r="BA19" i="64"/>
  <c r="BA1436" i="64" s="1"/>
  <c r="BB19" i="64"/>
  <c r="BB1436" i="64" s="1"/>
  <c r="BC19" i="64"/>
  <c r="BC1436" i="64" s="1"/>
  <c r="BD19" i="64"/>
  <c r="BD1436" i="64" s="1"/>
  <c r="BE19" i="64"/>
  <c r="BE1436" i="64" s="1"/>
  <c r="BF19" i="64"/>
  <c r="BF1436" i="64" s="1"/>
  <c r="BG19" i="64"/>
  <c r="BG1436" i="64" s="1"/>
  <c r="BH19" i="64"/>
  <c r="BH1436" i="64" s="1"/>
  <c r="BI19" i="64"/>
  <c r="BI1436" i="64" s="1"/>
  <c r="BJ19" i="64"/>
  <c r="BJ1436" i="64" s="1"/>
  <c r="BK19" i="64"/>
  <c r="BK1436" i="64" s="1"/>
  <c r="BL19" i="64"/>
  <c r="BL1436" i="64" s="1"/>
  <c r="BM19" i="64"/>
  <c r="BM1436" i="64" s="1"/>
  <c r="BN19" i="64"/>
  <c r="BN1436" i="64" s="1"/>
  <c r="BO19" i="64"/>
  <c r="BO1436" i="64" s="1"/>
  <c r="BP19" i="64"/>
  <c r="BP1436" i="64" s="1"/>
  <c r="BQ19" i="64"/>
  <c r="BQ1436" i="64" s="1"/>
  <c r="BR19" i="64"/>
  <c r="BR1436" i="64" s="1"/>
  <c r="BS19" i="64"/>
  <c r="BS1436" i="64" s="1"/>
  <c r="BT19" i="64"/>
  <c r="BT1436" i="64" s="1"/>
  <c r="BU19" i="64"/>
  <c r="BU1436" i="64" s="1"/>
  <c r="BV19" i="64"/>
  <c r="BV1436" i="64" s="1"/>
  <c r="BW19" i="64"/>
  <c r="BW1436" i="64" s="1"/>
  <c r="BX19" i="64"/>
  <c r="BX1436" i="64" s="1"/>
  <c r="BY19" i="64"/>
  <c r="BY1436" i="64" s="1"/>
  <c r="BZ19" i="64"/>
  <c r="BZ1436" i="64" s="1"/>
  <c r="CA19" i="64"/>
  <c r="CA1436" i="64" s="1"/>
  <c r="CB19" i="64"/>
  <c r="CB1436" i="64" s="1"/>
  <c r="CC19" i="64"/>
  <c r="CC1436" i="64" s="1"/>
  <c r="CD19" i="64"/>
  <c r="CD1436" i="64" s="1"/>
  <c r="CE19" i="64"/>
  <c r="CE1436" i="64" s="1"/>
  <c r="CF19" i="64"/>
  <c r="CF1436" i="64" s="1"/>
  <c r="CG19" i="64"/>
  <c r="CG1436" i="64" s="1"/>
  <c r="CH19" i="64"/>
  <c r="CH1436" i="64" s="1"/>
  <c r="CI19" i="64"/>
  <c r="CI1436" i="64" s="1"/>
  <c r="CJ19" i="64"/>
  <c r="CJ1436" i="64" s="1"/>
  <c r="CK19" i="64"/>
  <c r="CK1436" i="64" s="1"/>
  <c r="S16" i="64"/>
  <c r="S1431" i="64" s="1"/>
  <c r="T16" i="64"/>
  <c r="T1431" i="64" s="1"/>
  <c r="U16" i="64"/>
  <c r="U1431" i="64" s="1"/>
  <c r="V16" i="64"/>
  <c r="V1431" i="64" s="1"/>
  <c r="W16" i="64"/>
  <c r="W1431" i="64" s="1"/>
  <c r="X16" i="64"/>
  <c r="X1431" i="64" s="1"/>
  <c r="Y16" i="64"/>
  <c r="Y1431" i="64" s="1"/>
  <c r="Z16" i="64"/>
  <c r="Z1431" i="64" s="1"/>
  <c r="AA16" i="64"/>
  <c r="AA1431" i="64" s="1"/>
  <c r="AB16" i="64"/>
  <c r="AB1431" i="64" s="1"/>
  <c r="AC16" i="64"/>
  <c r="AC1431" i="64" s="1"/>
  <c r="AD16" i="64"/>
  <c r="AD1431" i="64" s="1"/>
  <c r="AD1446" i="64" s="1"/>
  <c r="AE16" i="64"/>
  <c r="AE1431" i="64" s="1"/>
  <c r="AE1446" i="64" s="1"/>
  <c r="AF16" i="64"/>
  <c r="AF1431" i="64" s="1"/>
  <c r="AF1446" i="64" s="1"/>
  <c r="AG16" i="64"/>
  <c r="AG1431" i="64" s="1"/>
  <c r="AG1446" i="64" s="1"/>
  <c r="AH16" i="64"/>
  <c r="AH1431" i="64" s="1"/>
  <c r="AH1446" i="64" s="1"/>
  <c r="AI16" i="64"/>
  <c r="AI1431" i="64" s="1"/>
  <c r="AI1446" i="64" s="1"/>
  <c r="AJ16" i="64"/>
  <c r="AJ1431" i="64" s="1"/>
  <c r="AJ1446" i="64" s="1"/>
  <c r="AK16" i="64"/>
  <c r="AK1431" i="64" s="1"/>
  <c r="AK1446" i="64" s="1"/>
  <c r="AL16" i="64"/>
  <c r="AL1431" i="64" s="1"/>
  <c r="AL1446" i="64" s="1"/>
  <c r="AM16" i="64"/>
  <c r="AM1431" i="64" s="1"/>
  <c r="AM1446" i="64" s="1"/>
  <c r="AN16" i="64"/>
  <c r="AN1431" i="64" s="1"/>
  <c r="AN1446" i="64" s="1"/>
  <c r="AO16" i="64"/>
  <c r="AO1431" i="64" s="1"/>
  <c r="AO1446" i="64" s="1"/>
  <c r="AP16" i="64"/>
  <c r="AP1431" i="64" s="1"/>
  <c r="AP1446" i="64" s="1"/>
  <c r="AQ16" i="64"/>
  <c r="AQ1431" i="64" s="1"/>
  <c r="AQ1446" i="64" s="1"/>
  <c r="AR16" i="64"/>
  <c r="AR1431" i="64" s="1"/>
  <c r="AR1446" i="64" s="1"/>
  <c r="AS16" i="64"/>
  <c r="AS1431" i="64" s="1"/>
  <c r="AS1446" i="64" s="1"/>
  <c r="AT16" i="64"/>
  <c r="AT1431" i="64" s="1"/>
  <c r="AT1446" i="64" s="1"/>
  <c r="AU16" i="64"/>
  <c r="AU1431" i="64" s="1"/>
  <c r="AU1446" i="64" s="1"/>
  <c r="AV16" i="64"/>
  <c r="AV1431" i="64" s="1"/>
  <c r="AV1446" i="64" s="1"/>
  <c r="AW16" i="64"/>
  <c r="AW1431" i="64" s="1"/>
  <c r="AW1446" i="64" s="1"/>
  <c r="AX16" i="64"/>
  <c r="AX1431" i="64" s="1"/>
  <c r="AX1446" i="64" s="1"/>
  <c r="AY16" i="64"/>
  <c r="AY1431" i="64" s="1"/>
  <c r="AY1446" i="64" s="1"/>
  <c r="AZ16" i="64"/>
  <c r="AZ1431" i="64" s="1"/>
  <c r="AZ1446" i="64" s="1"/>
  <c r="BA16" i="64"/>
  <c r="BA1431" i="64" s="1"/>
  <c r="BA1446" i="64" s="1"/>
  <c r="BB16" i="64"/>
  <c r="BB1431" i="64" s="1"/>
  <c r="BB1446" i="64" s="1"/>
  <c r="BC16" i="64"/>
  <c r="BC1431" i="64" s="1"/>
  <c r="BC1446" i="64" s="1"/>
  <c r="BD16" i="64"/>
  <c r="BD1431" i="64" s="1"/>
  <c r="BD1446" i="64" s="1"/>
  <c r="BE16" i="64"/>
  <c r="BE1431" i="64" s="1"/>
  <c r="BE1446" i="64" s="1"/>
  <c r="BF16" i="64"/>
  <c r="BF1431" i="64" s="1"/>
  <c r="BF1446" i="64" s="1"/>
  <c r="BG16" i="64"/>
  <c r="BG1431" i="64" s="1"/>
  <c r="BG1446" i="64" s="1"/>
  <c r="BH16" i="64"/>
  <c r="BH1431" i="64" s="1"/>
  <c r="BH1446" i="64" s="1"/>
  <c r="BI16" i="64"/>
  <c r="BI1431" i="64" s="1"/>
  <c r="BI1446" i="64" s="1"/>
  <c r="BJ16" i="64"/>
  <c r="BJ1431" i="64" s="1"/>
  <c r="BJ1446" i="64" s="1"/>
  <c r="BK16" i="64"/>
  <c r="BK1431" i="64" s="1"/>
  <c r="BK1446" i="64" s="1"/>
  <c r="BL16" i="64"/>
  <c r="BL1431" i="64" s="1"/>
  <c r="BL1446" i="64" s="1"/>
  <c r="BM16" i="64"/>
  <c r="BM1431" i="64" s="1"/>
  <c r="BM1446" i="64" s="1"/>
  <c r="BN16" i="64"/>
  <c r="BN1431" i="64" s="1"/>
  <c r="BN1446" i="64" s="1"/>
  <c r="BO16" i="64"/>
  <c r="BO1431" i="64" s="1"/>
  <c r="BO1446" i="64" s="1"/>
  <c r="BP16" i="64"/>
  <c r="BP1431" i="64" s="1"/>
  <c r="BP1446" i="64" s="1"/>
  <c r="BQ16" i="64"/>
  <c r="BQ1431" i="64" s="1"/>
  <c r="BQ1446" i="64" s="1"/>
  <c r="BR16" i="64"/>
  <c r="BR1431" i="64" s="1"/>
  <c r="BR1446" i="64" s="1"/>
  <c r="BS16" i="64"/>
  <c r="BS1431" i="64" s="1"/>
  <c r="BS1446" i="64" s="1"/>
  <c r="BT16" i="64"/>
  <c r="BT1431" i="64" s="1"/>
  <c r="BT1446" i="64" s="1"/>
  <c r="BU16" i="64"/>
  <c r="BU1431" i="64" s="1"/>
  <c r="BU1446" i="64" s="1"/>
  <c r="BV16" i="64"/>
  <c r="BV1431" i="64" s="1"/>
  <c r="BV1446" i="64" s="1"/>
  <c r="BW16" i="64"/>
  <c r="BW1431" i="64" s="1"/>
  <c r="BW1446" i="64" s="1"/>
  <c r="BX16" i="64"/>
  <c r="BX1431" i="64" s="1"/>
  <c r="BX1446" i="64" s="1"/>
  <c r="BY16" i="64"/>
  <c r="BY1431" i="64" s="1"/>
  <c r="BY1446" i="64" s="1"/>
  <c r="BZ16" i="64"/>
  <c r="BZ1431" i="64" s="1"/>
  <c r="BZ1446" i="64" s="1"/>
  <c r="CA16" i="64"/>
  <c r="CA1431" i="64" s="1"/>
  <c r="CA1446" i="64" s="1"/>
  <c r="CB16" i="64"/>
  <c r="CB1431" i="64" s="1"/>
  <c r="CB1446" i="64" s="1"/>
  <c r="CC16" i="64"/>
  <c r="CC1431" i="64" s="1"/>
  <c r="CC1446" i="64" s="1"/>
  <c r="CD16" i="64"/>
  <c r="CD1431" i="64" s="1"/>
  <c r="CD1446" i="64" s="1"/>
  <c r="CE16" i="64"/>
  <c r="CE1431" i="64" s="1"/>
  <c r="CE1446" i="64" s="1"/>
  <c r="CF16" i="64"/>
  <c r="CF1431" i="64" s="1"/>
  <c r="CF1446" i="64" s="1"/>
  <c r="CG16" i="64"/>
  <c r="CG1431" i="64" s="1"/>
  <c r="CG1446" i="64" s="1"/>
  <c r="CH16" i="64"/>
  <c r="CH1431" i="64" s="1"/>
  <c r="CH1446" i="64" s="1"/>
  <c r="CI16" i="64"/>
  <c r="CI1431" i="64" s="1"/>
  <c r="CI1446" i="64" s="1"/>
  <c r="CJ16" i="64"/>
  <c r="CJ1431" i="64" s="1"/>
  <c r="CJ1446" i="64" s="1"/>
  <c r="CK16" i="64"/>
  <c r="CK1431" i="64" s="1"/>
  <c r="CK1446" i="64" s="1"/>
  <c r="R16" i="64"/>
  <c r="B17" i="64"/>
  <c r="B18" i="64"/>
  <c r="B19" i="64"/>
  <c r="B16" i="64"/>
  <c r="B44" i="64"/>
  <c r="B141" i="64"/>
  <c r="CK113" i="64"/>
  <c r="CJ113" i="64"/>
  <c r="CI113" i="64"/>
  <c r="CH113" i="64"/>
  <c r="CG113" i="64"/>
  <c r="CF113" i="64"/>
  <c r="CE113" i="64"/>
  <c r="CD113" i="64"/>
  <c r="CC113" i="64"/>
  <c r="CB113" i="64"/>
  <c r="CA113" i="64"/>
  <c r="BZ113" i="64"/>
  <c r="BY113" i="64"/>
  <c r="BX113" i="64"/>
  <c r="BW113" i="64"/>
  <c r="BV113" i="64"/>
  <c r="BU113" i="64"/>
  <c r="BT113" i="64"/>
  <c r="BS113" i="64"/>
  <c r="BR113" i="64"/>
  <c r="BQ113" i="64"/>
  <c r="BP113" i="64"/>
  <c r="BO113" i="64"/>
  <c r="BN113" i="64"/>
  <c r="BM113" i="64"/>
  <c r="BL113" i="64"/>
  <c r="BK113" i="64"/>
  <c r="BJ113" i="64"/>
  <c r="BI113" i="64"/>
  <c r="BH113" i="64"/>
  <c r="BG113" i="64"/>
  <c r="BF113" i="64"/>
  <c r="BE113" i="64"/>
  <c r="BD113" i="64"/>
  <c r="BC113" i="64"/>
  <c r="BB113" i="64"/>
  <c r="BA113" i="64"/>
  <c r="AZ113" i="64"/>
  <c r="AY113" i="64"/>
  <c r="AX113" i="64"/>
  <c r="AW113" i="64"/>
  <c r="AV113" i="64"/>
  <c r="AU113" i="64"/>
  <c r="AT113" i="64"/>
  <c r="AS113" i="64"/>
  <c r="AR113" i="64"/>
  <c r="AQ113" i="64"/>
  <c r="AP113" i="64"/>
  <c r="AO113" i="64"/>
  <c r="AN113" i="64"/>
  <c r="AM113" i="64"/>
  <c r="AL113" i="64"/>
  <c r="AK113" i="64"/>
  <c r="AJ113" i="64"/>
  <c r="AI113" i="64"/>
  <c r="AH113" i="64"/>
  <c r="AG113" i="64"/>
  <c r="AF113" i="64"/>
  <c r="AE113" i="64"/>
  <c r="AD113" i="64"/>
  <c r="AC113" i="64"/>
  <c r="AB113" i="64"/>
  <c r="AA113" i="64"/>
  <c r="Z113" i="64"/>
  <c r="Y113" i="64"/>
  <c r="X113" i="64"/>
  <c r="W113" i="64"/>
  <c r="V113" i="64"/>
  <c r="U113" i="64"/>
  <c r="T113" i="64"/>
  <c r="B110" i="64"/>
  <c r="B118" i="64"/>
  <c r="G970" i="64"/>
  <c r="G975" i="64"/>
  <c r="T122" i="64"/>
  <c r="U122" i="64"/>
  <c r="V122" i="64"/>
  <c r="W122" i="64"/>
  <c r="X122" i="64"/>
  <c r="Y122" i="64"/>
  <c r="Z122" i="64"/>
  <c r="AA122" i="64"/>
  <c r="AB122" i="64"/>
  <c r="AC122" i="64"/>
  <c r="AD122" i="64"/>
  <c r="AE122" i="64"/>
  <c r="AF122" i="64"/>
  <c r="AG122" i="64"/>
  <c r="AH122" i="64"/>
  <c r="AI122" i="64"/>
  <c r="AJ122" i="64"/>
  <c r="AK122" i="64"/>
  <c r="AL122" i="64"/>
  <c r="AM122" i="64"/>
  <c r="AN122" i="64"/>
  <c r="AO122" i="64"/>
  <c r="AP122" i="64"/>
  <c r="AQ122" i="64"/>
  <c r="AR122" i="64"/>
  <c r="AS122" i="64"/>
  <c r="AT122" i="64"/>
  <c r="AU122" i="64"/>
  <c r="AV122" i="64"/>
  <c r="AW122" i="64"/>
  <c r="AX122" i="64"/>
  <c r="AY122" i="64"/>
  <c r="AZ122" i="64"/>
  <c r="BA122" i="64"/>
  <c r="BB122" i="64"/>
  <c r="BC122" i="64"/>
  <c r="BD122" i="64"/>
  <c r="BE122" i="64"/>
  <c r="BF122" i="64"/>
  <c r="BG122" i="64"/>
  <c r="BH122" i="64"/>
  <c r="BI122" i="64"/>
  <c r="BJ122" i="64"/>
  <c r="BK122" i="64"/>
  <c r="BL122" i="64"/>
  <c r="BM122" i="64"/>
  <c r="BN122" i="64"/>
  <c r="BO122" i="64"/>
  <c r="BP122" i="64"/>
  <c r="BQ122" i="64"/>
  <c r="BR122" i="64"/>
  <c r="BS122" i="64"/>
  <c r="BT122" i="64"/>
  <c r="BU122" i="64"/>
  <c r="BV122" i="64"/>
  <c r="BW122" i="64"/>
  <c r="BX122" i="64"/>
  <c r="BY122" i="64"/>
  <c r="BZ122" i="64"/>
  <c r="CA122" i="64"/>
  <c r="CB122" i="64"/>
  <c r="CC122" i="64"/>
  <c r="CD122" i="64"/>
  <c r="CE122" i="64"/>
  <c r="CF122" i="64"/>
  <c r="CG122" i="64"/>
  <c r="CH122" i="64"/>
  <c r="CI122" i="64"/>
  <c r="CJ122" i="64"/>
  <c r="CK122" i="64"/>
  <c r="T668" i="64"/>
  <c r="U668" i="64"/>
  <c r="V668" i="64"/>
  <c r="W668" i="64"/>
  <c r="X668" i="64"/>
  <c r="Y668" i="64"/>
  <c r="Z668" i="64"/>
  <c r="AA668" i="64"/>
  <c r="AB668" i="64"/>
  <c r="AC668" i="64"/>
  <c r="AD668" i="64"/>
  <c r="AE668" i="64"/>
  <c r="AF668" i="64"/>
  <c r="AG668" i="64"/>
  <c r="AH668" i="64"/>
  <c r="AI668" i="64"/>
  <c r="AJ668" i="64"/>
  <c r="AK668" i="64"/>
  <c r="AL668" i="64"/>
  <c r="AM668" i="64"/>
  <c r="AN668" i="64"/>
  <c r="AO668" i="64"/>
  <c r="AP668" i="64"/>
  <c r="AQ668" i="64"/>
  <c r="AR668" i="64"/>
  <c r="AS668" i="64"/>
  <c r="AT668" i="64"/>
  <c r="AU668" i="64"/>
  <c r="AV668" i="64"/>
  <c r="AW668" i="64"/>
  <c r="AX668" i="64"/>
  <c r="AY668" i="64"/>
  <c r="AZ668" i="64"/>
  <c r="BA668" i="64"/>
  <c r="BB668" i="64"/>
  <c r="BC668" i="64"/>
  <c r="BD668" i="64"/>
  <c r="BE668" i="64"/>
  <c r="BF668" i="64"/>
  <c r="BG668" i="64"/>
  <c r="BH668" i="64"/>
  <c r="BI668" i="64"/>
  <c r="BJ668" i="64"/>
  <c r="BK668" i="64"/>
  <c r="BL668" i="64"/>
  <c r="BM668" i="64"/>
  <c r="BN668" i="64"/>
  <c r="BO668" i="64"/>
  <c r="BP668" i="64"/>
  <c r="BQ668" i="64"/>
  <c r="BR668" i="64"/>
  <c r="BS668" i="64"/>
  <c r="BT668" i="64"/>
  <c r="BU668" i="64"/>
  <c r="BV668" i="64"/>
  <c r="BW668" i="64"/>
  <c r="BX668" i="64"/>
  <c r="BZ668" i="64"/>
  <c r="CA668" i="64"/>
  <c r="CB668" i="64"/>
  <c r="CC668" i="64"/>
  <c r="CD668" i="64"/>
  <c r="CE668" i="64"/>
  <c r="CF668" i="64"/>
  <c r="CG668" i="64"/>
  <c r="CH668" i="64"/>
  <c r="CI668" i="64"/>
  <c r="CJ668" i="64"/>
  <c r="CK668" i="64"/>
  <c r="G118" i="64"/>
  <c r="B105" i="64"/>
  <c r="G101" i="64"/>
  <c r="G102" i="64"/>
  <c r="G103" i="64"/>
  <c r="G104" i="64"/>
  <c r="G105" i="64"/>
  <c r="G99" i="64"/>
  <c r="T108" i="64"/>
  <c r="U108" i="64"/>
  <c r="V108" i="64"/>
  <c r="W108" i="64"/>
  <c r="X108" i="64"/>
  <c r="Y108" i="64"/>
  <c r="Z108" i="64"/>
  <c r="AA108" i="64"/>
  <c r="AB108" i="64"/>
  <c r="AC108" i="64"/>
  <c r="AD108" i="64"/>
  <c r="AE108" i="64"/>
  <c r="AF108" i="64"/>
  <c r="AG108" i="64"/>
  <c r="AH108" i="64"/>
  <c r="AI108" i="64"/>
  <c r="AJ108" i="64"/>
  <c r="AK108" i="64"/>
  <c r="AL108" i="64"/>
  <c r="AM108" i="64"/>
  <c r="AN108" i="64"/>
  <c r="AO108" i="64"/>
  <c r="AP108" i="64"/>
  <c r="AQ108" i="64"/>
  <c r="AR108" i="64"/>
  <c r="AS108" i="64"/>
  <c r="AT108" i="64"/>
  <c r="AU108" i="64"/>
  <c r="AV108" i="64"/>
  <c r="AW108" i="64"/>
  <c r="AX108" i="64"/>
  <c r="AY108" i="64"/>
  <c r="AZ108" i="64"/>
  <c r="BA108" i="64"/>
  <c r="BB108" i="64"/>
  <c r="BC108" i="64"/>
  <c r="BD108" i="64"/>
  <c r="BE108" i="64"/>
  <c r="BF108" i="64"/>
  <c r="BG108" i="64"/>
  <c r="BH108" i="64"/>
  <c r="BI108" i="64"/>
  <c r="BJ108" i="64"/>
  <c r="BK108" i="64"/>
  <c r="BL108" i="64"/>
  <c r="BM108" i="64"/>
  <c r="BN108" i="64"/>
  <c r="BO108" i="64"/>
  <c r="BP108" i="64"/>
  <c r="BQ108" i="64"/>
  <c r="BR108" i="64"/>
  <c r="BS108" i="64"/>
  <c r="BT108" i="64"/>
  <c r="BU108" i="64"/>
  <c r="BV108" i="64"/>
  <c r="BW108" i="64"/>
  <c r="BX108" i="64"/>
  <c r="BY108" i="64"/>
  <c r="BZ108" i="64"/>
  <c r="CA108" i="64"/>
  <c r="CB108" i="64"/>
  <c r="CC108" i="64"/>
  <c r="CD108" i="64"/>
  <c r="CE108" i="64"/>
  <c r="CF108" i="64"/>
  <c r="CG108" i="64"/>
  <c r="CH108" i="64"/>
  <c r="CI108" i="64"/>
  <c r="CJ108" i="64"/>
  <c r="CK108" i="64"/>
  <c r="B2430" i="64"/>
  <c r="B2368" i="64"/>
  <c r="G100" i="64"/>
  <c r="G98" i="64"/>
  <c r="G97" i="64"/>
  <c r="G96" i="64"/>
  <c r="B1021" i="64"/>
  <c r="B2404" i="64"/>
  <c r="B2398" i="64" s="1"/>
  <c r="AD1440" i="64" a="1"/>
  <c r="U57" i="1413" l="1"/>
  <c r="U18" i="861" s="1"/>
  <c r="V37" i="1413"/>
  <c r="V69" i="861" s="1"/>
  <c r="V49" i="1413"/>
  <c r="V51" i="1413" s="1"/>
  <c r="U53" i="1413"/>
  <c r="W27" i="1413"/>
  <c r="AE60" i="1413"/>
  <c r="AE12" i="1413"/>
  <c r="AE50" i="1413"/>
  <c r="AE42" i="1413"/>
  <c r="AE76" i="1413"/>
  <c r="AE11" i="1413"/>
  <c r="AE69" i="1413"/>
  <c r="AE18" i="1413"/>
  <c r="AE32" i="1413"/>
  <c r="AE31" i="1413"/>
  <c r="AE10" i="1413"/>
  <c r="AE56" i="1413"/>
  <c r="AE45" i="1413"/>
  <c r="AE13" i="1413"/>
  <c r="AE17" i="1413"/>
  <c r="AE36" i="1413"/>
  <c r="AE25" i="1413"/>
  <c r="AD14" i="1413"/>
  <c r="AD20" i="1413" s="1"/>
  <c r="AD23" i="861" s="1"/>
  <c r="AD1440" i="64"/>
  <c r="AB1446" i="64"/>
  <c r="AA1446" i="64"/>
  <c r="Z1446" i="64"/>
  <c r="AC1446" i="64"/>
  <c r="Y1446" i="64"/>
  <c r="X1446" i="64"/>
  <c r="W1446" i="64"/>
  <c r="V1446" i="64"/>
  <c r="U1446" i="64"/>
  <c r="T1446" i="64"/>
  <c r="S1446" i="64"/>
  <c r="CH742" i="64"/>
  <c r="BR742" i="64"/>
  <c r="BB742" i="64"/>
  <c r="AL742" i="64"/>
  <c r="V742" i="64"/>
  <c r="CH738" i="64"/>
  <c r="BR738" i="64"/>
  <c r="BB738" i="64"/>
  <c r="AL738" i="64"/>
  <c r="V738" i="64"/>
  <c r="CG742" i="64"/>
  <c r="BQ742" i="64"/>
  <c r="BA742" i="64"/>
  <c r="AK742" i="64"/>
  <c r="U742" i="64"/>
  <c r="CG738" i="64"/>
  <c r="BQ738" i="64"/>
  <c r="BA738" i="64"/>
  <c r="AK738" i="64"/>
  <c r="U738" i="64"/>
  <c r="CF742" i="64"/>
  <c r="BP742" i="64"/>
  <c r="AZ742" i="64"/>
  <c r="AJ742" i="64"/>
  <c r="T742" i="64"/>
  <c r="CF738" i="64"/>
  <c r="BP738" i="64"/>
  <c r="AZ738" i="64"/>
  <c r="AJ738" i="64"/>
  <c r="T738" i="64"/>
  <c r="CE742" i="64"/>
  <c r="BO742" i="64"/>
  <c r="AY742" i="64"/>
  <c r="AI742" i="64"/>
  <c r="S742" i="64"/>
  <c r="CE738" i="64"/>
  <c r="BO738" i="64"/>
  <c r="AY738" i="64"/>
  <c r="AI738" i="64"/>
  <c r="S738" i="64"/>
  <c r="CD742" i="64"/>
  <c r="BN742" i="64"/>
  <c r="AX742" i="64"/>
  <c r="AH742" i="64"/>
  <c r="CD738" i="64"/>
  <c r="BN738" i="64"/>
  <c r="AX738" i="64"/>
  <c r="AH738" i="64"/>
  <c r="CC742" i="64"/>
  <c r="BM742" i="64"/>
  <c r="AW742" i="64"/>
  <c r="AG742" i="64"/>
  <c r="CC738" i="64"/>
  <c r="BM738" i="64"/>
  <c r="AW738" i="64"/>
  <c r="AG738" i="64"/>
  <c r="CB742" i="64"/>
  <c r="BL742" i="64"/>
  <c r="AV742" i="64"/>
  <c r="AF742" i="64"/>
  <c r="CB738" i="64"/>
  <c r="BL738" i="64"/>
  <c r="AV738" i="64"/>
  <c r="AF738" i="64"/>
  <c r="AD722" i="64" a="1"/>
  <c r="AD722" i="64" s="1"/>
  <c r="CA742" i="64"/>
  <c r="BK742" i="64"/>
  <c r="AU742" i="64"/>
  <c r="AE742" i="64"/>
  <c r="CA738" i="64"/>
  <c r="BK738" i="64"/>
  <c r="AU738" i="64"/>
  <c r="AE738" i="64"/>
  <c r="BZ742" i="64"/>
  <c r="BJ742" i="64"/>
  <c r="AT742" i="64"/>
  <c r="AD742" i="64"/>
  <c r="BZ738" i="64"/>
  <c r="BJ738" i="64"/>
  <c r="AT738" i="64"/>
  <c r="AD738" i="64"/>
  <c r="BY742" i="64"/>
  <c r="BI742" i="64"/>
  <c r="AS742" i="64"/>
  <c r="AC742" i="64"/>
  <c r="BY738" i="64"/>
  <c r="BI738" i="64"/>
  <c r="AS738" i="64"/>
  <c r="AC738" i="64"/>
  <c r="BX742" i="64"/>
  <c r="BH742" i="64"/>
  <c r="AR742" i="64"/>
  <c r="AB742" i="64"/>
  <c r="BX738" i="64"/>
  <c r="BH738" i="64"/>
  <c r="AR738" i="64"/>
  <c r="AB738" i="64"/>
  <c r="BW742" i="64"/>
  <c r="BG742" i="64"/>
  <c r="AQ742" i="64"/>
  <c r="AA742" i="64"/>
  <c r="BW738" i="64"/>
  <c r="BG738" i="64"/>
  <c r="AQ738" i="64"/>
  <c r="AA738" i="64"/>
  <c r="BV742" i="64"/>
  <c r="BF742" i="64"/>
  <c r="AP742" i="64"/>
  <c r="Z742" i="64"/>
  <c r="BV738" i="64"/>
  <c r="BF738" i="64"/>
  <c r="AP738" i="64"/>
  <c r="Z738" i="64"/>
  <c r="CK742" i="64"/>
  <c r="BU742" i="64"/>
  <c r="BE742" i="64"/>
  <c r="AO742" i="64"/>
  <c r="Y742" i="64"/>
  <c r="CK738" i="64"/>
  <c r="BU738" i="64"/>
  <c r="BE738" i="64"/>
  <c r="AO738" i="64"/>
  <c r="Y738" i="64"/>
  <c r="CJ742" i="64"/>
  <c r="BT742" i="64"/>
  <c r="BD742" i="64"/>
  <c r="AN742" i="64"/>
  <c r="X742" i="64"/>
  <c r="CJ738" i="64"/>
  <c r="BT738" i="64"/>
  <c r="BD738" i="64"/>
  <c r="AN738" i="64"/>
  <c r="X738" i="64"/>
  <c r="CI742" i="64"/>
  <c r="BS742" i="64"/>
  <c r="BC742" i="64"/>
  <c r="AM742" i="64"/>
  <c r="W742" i="64"/>
  <c r="CI738" i="64"/>
  <c r="BS738" i="64"/>
  <c r="BC738" i="64"/>
  <c r="AM738" i="64"/>
  <c r="W738" i="64"/>
  <c r="CH1845" i="64"/>
  <c r="CH737" i="64"/>
  <c r="BR1845" i="64"/>
  <c r="BR737" i="64"/>
  <c r="BB1845" i="64"/>
  <c r="BB737" i="64"/>
  <c r="AL1845" i="64"/>
  <c r="AL737" i="64"/>
  <c r="V1845" i="64"/>
  <c r="V737" i="64"/>
  <c r="CG602" i="64"/>
  <c r="CG741" i="64"/>
  <c r="BQ602" i="64"/>
  <c r="BQ741" i="64"/>
  <c r="BA602" i="64"/>
  <c r="BA741" i="64"/>
  <c r="AK602" i="64"/>
  <c r="AK741" i="64"/>
  <c r="U602" i="64"/>
  <c r="U741" i="64"/>
  <c r="CG1845" i="64"/>
  <c r="CG737" i="64"/>
  <c r="BQ1845" i="64"/>
  <c r="BQ737" i="64"/>
  <c r="BA1845" i="64"/>
  <c r="BA737" i="64"/>
  <c r="AK1845" i="64"/>
  <c r="AK737" i="64"/>
  <c r="U1845" i="64"/>
  <c r="U737" i="64"/>
  <c r="CF602" i="64"/>
  <c r="CF741" i="64"/>
  <c r="BP602" i="64"/>
  <c r="BP741" i="64"/>
  <c r="AZ602" i="64"/>
  <c r="AZ741" i="64"/>
  <c r="AJ602" i="64"/>
  <c r="AJ741" i="64"/>
  <c r="T602" i="64"/>
  <c r="T741" i="64"/>
  <c r="AL602" i="64"/>
  <c r="AL741" i="64"/>
  <c r="CF1845" i="64"/>
  <c r="CF737" i="64"/>
  <c r="BP1845" i="64"/>
  <c r="BP737" i="64"/>
  <c r="AZ1845" i="64"/>
  <c r="AZ737" i="64"/>
  <c r="AJ1845" i="64"/>
  <c r="AJ737" i="64"/>
  <c r="T1845" i="64"/>
  <c r="T737" i="64"/>
  <c r="CE602" i="64"/>
  <c r="CE741" i="64"/>
  <c r="BO602" i="64"/>
  <c r="BO741" i="64"/>
  <c r="AY602" i="64"/>
  <c r="AY741" i="64"/>
  <c r="AI602" i="64"/>
  <c r="AI741" i="64"/>
  <c r="S602" i="64"/>
  <c r="S741" i="64"/>
  <c r="CE1845" i="64"/>
  <c r="CE737" i="64"/>
  <c r="BO1845" i="64"/>
  <c r="BO737" i="64"/>
  <c r="AY1845" i="64"/>
  <c r="AY737" i="64"/>
  <c r="AI1845" i="64"/>
  <c r="AI737" i="64"/>
  <c r="S1845" i="64"/>
  <c r="S737" i="64"/>
  <c r="CD602" i="64"/>
  <c r="CD741" i="64"/>
  <c r="BN602" i="64"/>
  <c r="BN741" i="64"/>
  <c r="AX602" i="64"/>
  <c r="AX741" i="64"/>
  <c r="AH602" i="64"/>
  <c r="AH741" i="64"/>
  <c r="BS1845" i="64"/>
  <c r="BS737" i="64"/>
  <c r="CD1845" i="64"/>
  <c r="CD737" i="64"/>
  <c r="BN1845" i="64"/>
  <c r="BN737" i="64"/>
  <c r="AX1845" i="64"/>
  <c r="AX737" i="64"/>
  <c r="AH1845" i="64"/>
  <c r="AH737" i="64"/>
  <c r="CC602" i="64"/>
  <c r="CC741" i="64"/>
  <c r="BM602" i="64"/>
  <c r="BM741" i="64"/>
  <c r="AW602" i="64"/>
  <c r="AW741" i="64"/>
  <c r="AG602" i="64"/>
  <c r="AG741" i="64"/>
  <c r="CI1845" i="64"/>
  <c r="CI737" i="64"/>
  <c r="BR602" i="64"/>
  <c r="BR741" i="64"/>
  <c r="CC1845" i="64"/>
  <c r="CC737" i="64"/>
  <c r="BM1845" i="64"/>
  <c r="BM737" i="64"/>
  <c r="AW1845" i="64"/>
  <c r="AW737" i="64"/>
  <c r="AG1845" i="64"/>
  <c r="AG737" i="64"/>
  <c r="CB602" i="64"/>
  <c r="CB741" i="64"/>
  <c r="BL602" i="64"/>
  <c r="BL741" i="64"/>
  <c r="AV602" i="64"/>
  <c r="AV741" i="64"/>
  <c r="AF602" i="64"/>
  <c r="AF741" i="64"/>
  <c r="AM1845" i="64"/>
  <c r="AM737" i="64"/>
  <c r="CB1845" i="64"/>
  <c r="CB737" i="64"/>
  <c r="BL1845" i="64"/>
  <c r="BL737" i="64"/>
  <c r="AV1845" i="64"/>
  <c r="AV737" i="64"/>
  <c r="AF1845" i="64"/>
  <c r="AF737" i="64"/>
  <c r="CA602" i="64"/>
  <c r="CA741" i="64"/>
  <c r="BK602" i="64"/>
  <c r="BK741" i="64"/>
  <c r="AU602" i="64"/>
  <c r="AU741" i="64"/>
  <c r="AE602" i="64"/>
  <c r="AE741" i="64"/>
  <c r="CA1845" i="64"/>
  <c r="CA737" i="64"/>
  <c r="BK1845" i="64"/>
  <c r="BK737" i="64"/>
  <c r="AU1845" i="64"/>
  <c r="AU737" i="64"/>
  <c r="AE1845" i="64"/>
  <c r="AE737" i="64"/>
  <c r="BZ602" i="64"/>
  <c r="BZ741" i="64"/>
  <c r="BJ602" i="64"/>
  <c r="BJ741" i="64"/>
  <c r="AT602" i="64"/>
  <c r="AT741" i="64"/>
  <c r="AD602" i="64"/>
  <c r="AD741" i="64"/>
  <c r="BZ1845" i="64"/>
  <c r="BZ737" i="64"/>
  <c r="BJ1845" i="64"/>
  <c r="BJ737" i="64"/>
  <c r="AT1845" i="64"/>
  <c r="AT737" i="64"/>
  <c r="AD1845" i="64"/>
  <c r="AD737" i="64"/>
  <c r="BY602" i="64"/>
  <c r="BY741" i="64"/>
  <c r="BI602" i="64"/>
  <c r="BI741" i="64"/>
  <c r="AS602" i="64"/>
  <c r="AS741" i="64"/>
  <c r="AC602" i="64"/>
  <c r="AC741" i="64"/>
  <c r="CH602" i="64"/>
  <c r="CH741" i="64"/>
  <c r="BY1845" i="64"/>
  <c r="BY737" i="64"/>
  <c r="BI1845" i="64"/>
  <c r="BI737" i="64"/>
  <c r="AS1845" i="64"/>
  <c r="AS737" i="64"/>
  <c r="AC1845" i="64"/>
  <c r="AC737" i="64"/>
  <c r="BX602" i="64"/>
  <c r="BX741" i="64"/>
  <c r="BH602" i="64"/>
  <c r="BH741" i="64"/>
  <c r="AR602" i="64"/>
  <c r="AR741" i="64"/>
  <c r="AB602" i="64"/>
  <c r="AB741" i="64"/>
  <c r="V602" i="64"/>
  <c r="V741" i="64"/>
  <c r="BX1845" i="64"/>
  <c r="BX737" i="64"/>
  <c r="BH1845" i="64"/>
  <c r="BH737" i="64"/>
  <c r="AR1845" i="64"/>
  <c r="AR737" i="64"/>
  <c r="AB1845" i="64"/>
  <c r="AB737" i="64"/>
  <c r="BW602" i="64"/>
  <c r="BW741" i="64"/>
  <c r="BG602" i="64"/>
  <c r="BG741" i="64"/>
  <c r="AQ602" i="64"/>
  <c r="AQ741" i="64"/>
  <c r="AA602" i="64"/>
  <c r="AA741" i="64"/>
  <c r="BC1845" i="64"/>
  <c r="BC737" i="64"/>
  <c r="BW1845" i="64"/>
  <c r="BW737" i="64"/>
  <c r="BG1845" i="64"/>
  <c r="BG737" i="64"/>
  <c r="AQ1845" i="64"/>
  <c r="AQ737" i="64"/>
  <c r="AA1845" i="64"/>
  <c r="AA737" i="64"/>
  <c r="BV602" i="64"/>
  <c r="BV741" i="64"/>
  <c r="BF602" i="64"/>
  <c r="BF741" i="64"/>
  <c r="AP602" i="64"/>
  <c r="AP741" i="64"/>
  <c r="Z602" i="64"/>
  <c r="Z741" i="64"/>
  <c r="BV1845" i="64"/>
  <c r="BV737" i="64"/>
  <c r="BF1845" i="64"/>
  <c r="BF737" i="64"/>
  <c r="AP1845" i="64"/>
  <c r="AP737" i="64"/>
  <c r="Z1845" i="64"/>
  <c r="Z737" i="64"/>
  <c r="CK602" i="64"/>
  <c r="CK741" i="64"/>
  <c r="BU602" i="64"/>
  <c r="BU741" i="64"/>
  <c r="BE602" i="64"/>
  <c r="BE741" i="64"/>
  <c r="AO602" i="64"/>
  <c r="AO741" i="64"/>
  <c r="Y602" i="64"/>
  <c r="Y741" i="64"/>
  <c r="BB602" i="64"/>
  <c r="BB741" i="64"/>
  <c r="CK1845" i="64"/>
  <c r="CK737" i="64"/>
  <c r="BU1845" i="64"/>
  <c r="BU737" i="64"/>
  <c r="BE1845" i="64"/>
  <c r="BE737" i="64"/>
  <c r="AO1845" i="64"/>
  <c r="AO737" i="64"/>
  <c r="Y1845" i="64"/>
  <c r="Y737" i="64"/>
  <c r="CJ602" i="64"/>
  <c r="CJ741" i="64"/>
  <c r="BT602" i="64"/>
  <c r="BT741" i="64"/>
  <c r="BD602" i="64"/>
  <c r="BD741" i="64"/>
  <c r="AN602" i="64"/>
  <c r="AN741" i="64"/>
  <c r="X602" i="64"/>
  <c r="X741" i="64"/>
  <c r="W1845" i="64"/>
  <c r="W737" i="64"/>
  <c r="CJ1845" i="64"/>
  <c r="CJ737" i="64"/>
  <c r="BT1845" i="64"/>
  <c r="BT737" i="64"/>
  <c r="BD1845" i="64"/>
  <c r="BD737" i="64"/>
  <c r="AN1845" i="64"/>
  <c r="AN737" i="64"/>
  <c r="X1845" i="64"/>
  <c r="X737" i="64"/>
  <c r="CI602" i="64"/>
  <c r="CI741" i="64"/>
  <c r="BS602" i="64"/>
  <c r="BS741" i="64"/>
  <c r="BC602" i="64"/>
  <c r="BC741" i="64"/>
  <c r="AM602" i="64"/>
  <c r="AM741" i="64"/>
  <c r="W602" i="64"/>
  <c r="W741" i="64"/>
  <c r="AD716" i="64" a="1"/>
  <c r="AD716" i="64" s="1"/>
  <c r="AD723" i="64" a="1"/>
  <c r="AD723" i="64" s="1"/>
  <c r="AD75" i="64" a="1"/>
  <c r="AD75" i="64" s="1"/>
  <c r="AD77" i="64" a="1"/>
  <c r="AD77" i="64" s="1"/>
  <c r="AD625" i="64" a="1"/>
  <c r="AD625" i="64" s="1"/>
  <c r="AD76" i="64" a="1"/>
  <c r="AD76" i="64" s="1"/>
  <c r="AD74" i="64" a="1"/>
  <c r="AD74" i="64" s="1"/>
  <c r="AD82" i="64" a="1"/>
  <c r="AD82" i="64" s="1"/>
  <c r="AD81" i="64" a="1"/>
  <c r="AD81" i="64" s="1"/>
  <c r="AB103" i="861"/>
  <c r="S1833" i="64"/>
  <c r="S1846" i="64"/>
  <c r="BW598" i="64"/>
  <c r="BW1841" i="64"/>
  <c r="BG598" i="64"/>
  <c r="BG1841" i="64"/>
  <c r="AQ598" i="64"/>
  <c r="AQ1841" i="64"/>
  <c r="AA598" i="64"/>
  <c r="AA1841" i="64"/>
  <c r="CD603" i="64"/>
  <c r="BN603" i="64"/>
  <c r="AX603" i="64"/>
  <c r="AH603" i="64"/>
  <c r="CD599" i="64"/>
  <c r="CD1842" i="64"/>
  <c r="BN599" i="64"/>
  <c r="BN1842" i="64"/>
  <c r="AX599" i="64"/>
  <c r="AX1842" i="64"/>
  <c r="AH599" i="64"/>
  <c r="AH1842" i="64"/>
  <c r="BV598" i="64"/>
  <c r="BV1841" i="64"/>
  <c r="BF598" i="64"/>
  <c r="BF1841" i="64"/>
  <c r="AP598" i="64"/>
  <c r="AP1841" i="64"/>
  <c r="Z598" i="64"/>
  <c r="Z1841" i="64"/>
  <c r="CC603" i="64"/>
  <c r="BM603" i="64"/>
  <c r="AW603" i="64"/>
  <c r="AG603" i="64"/>
  <c r="CC599" i="64"/>
  <c r="CC1842" i="64"/>
  <c r="BM599" i="64"/>
  <c r="BM1842" i="64"/>
  <c r="AW599" i="64"/>
  <c r="AW1842" i="64"/>
  <c r="AG599" i="64"/>
  <c r="AG1842" i="64"/>
  <c r="CK598" i="64"/>
  <c r="CK1841" i="64"/>
  <c r="BU598" i="64"/>
  <c r="BU1841" i="64"/>
  <c r="BE598" i="64"/>
  <c r="BE1841" i="64"/>
  <c r="AO598" i="64"/>
  <c r="AO1841" i="64"/>
  <c r="Y598" i="64"/>
  <c r="Y1841" i="64"/>
  <c r="CB603" i="64"/>
  <c r="BL603" i="64"/>
  <c r="AV603" i="64"/>
  <c r="AF603" i="64"/>
  <c r="CB599" i="64"/>
  <c r="CB1842" i="64"/>
  <c r="BL599" i="64"/>
  <c r="BL1842" i="64"/>
  <c r="AV599" i="64"/>
  <c r="AV1842" i="64"/>
  <c r="AF599" i="64"/>
  <c r="AF1842" i="64"/>
  <c r="CJ598" i="64"/>
  <c r="CJ1841" i="64"/>
  <c r="BT598" i="64"/>
  <c r="BT1841" i="64"/>
  <c r="BD598" i="64"/>
  <c r="BD1841" i="64"/>
  <c r="AN598" i="64"/>
  <c r="AN1841" i="64"/>
  <c r="X598" i="64"/>
  <c r="X1841" i="64"/>
  <c r="CA603" i="64"/>
  <c r="BK603" i="64"/>
  <c r="AU603" i="64"/>
  <c r="AE603" i="64"/>
  <c r="CA599" i="64"/>
  <c r="CA1842" i="64"/>
  <c r="BK599" i="64"/>
  <c r="BK1842" i="64"/>
  <c r="AU599" i="64"/>
  <c r="AU1842" i="64"/>
  <c r="AE599" i="64"/>
  <c r="AE1842" i="64"/>
  <c r="CI598" i="64"/>
  <c r="CI1841" i="64"/>
  <c r="BS598" i="64"/>
  <c r="BS1841" i="64"/>
  <c r="BC598" i="64"/>
  <c r="BC1841" i="64"/>
  <c r="AM598" i="64"/>
  <c r="AM1841" i="64"/>
  <c r="W598" i="64"/>
  <c r="W1841" i="64"/>
  <c r="BZ603" i="64"/>
  <c r="BJ603" i="64"/>
  <c r="AT603" i="64"/>
  <c r="AD603" i="64"/>
  <c r="BZ599" i="64"/>
  <c r="BZ1842" i="64"/>
  <c r="BJ599" i="64"/>
  <c r="BJ1842" i="64"/>
  <c r="AT599" i="64"/>
  <c r="AT1842" i="64"/>
  <c r="AD599" i="64"/>
  <c r="AD1842" i="64"/>
  <c r="CH598" i="64"/>
  <c r="CH1841" i="64"/>
  <c r="BR598" i="64"/>
  <c r="BR1841" i="64"/>
  <c r="BB598" i="64"/>
  <c r="BB1841" i="64"/>
  <c r="AL598" i="64"/>
  <c r="AL1841" i="64"/>
  <c r="V598" i="64"/>
  <c r="V1841" i="64"/>
  <c r="BY603" i="64"/>
  <c r="BI603" i="64"/>
  <c r="AS603" i="64"/>
  <c r="AC603" i="64"/>
  <c r="BY599" i="64"/>
  <c r="BY1842" i="64"/>
  <c r="BI599" i="64"/>
  <c r="BI1842" i="64"/>
  <c r="AS599" i="64"/>
  <c r="AS1842" i="64"/>
  <c r="AC599" i="64"/>
  <c r="AC1842" i="64"/>
  <c r="CG598" i="64"/>
  <c r="CG1841" i="64"/>
  <c r="BQ598" i="64"/>
  <c r="BQ1841" i="64"/>
  <c r="BA598" i="64"/>
  <c r="BA1841" i="64"/>
  <c r="AK598" i="64"/>
  <c r="AK1841" i="64"/>
  <c r="U598" i="64"/>
  <c r="U1841" i="64"/>
  <c r="BX603" i="64"/>
  <c r="BH603" i="64"/>
  <c r="AR603" i="64"/>
  <c r="AB603" i="64"/>
  <c r="BX599" i="64"/>
  <c r="BX1842" i="64"/>
  <c r="BH599" i="64"/>
  <c r="BH1842" i="64"/>
  <c r="AR599" i="64"/>
  <c r="AR1842" i="64"/>
  <c r="AB599" i="64"/>
  <c r="AB1842" i="64"/>
  <c r="CF598" i="64"/>
  <c r="CF1841" i="64"/>
  <c r="BP598" i="64"/>
  <c r="BP1841" i="64"/>
  <c r="AZ598" i="64"/>
  <c r="AZ1841" i="64"/>
  <c r="AJ598" i="64"/>
  <c r="AJ1841" i="64"/>
  <c r="T598" i="64"/>
  <c r="T1841" i="64"/>
  <c r="BW603" i="64"/>
  <c r="BG603" i="64"/>
  <c r="AQ603" i="64"/>
  <c r="AA603" i="64"/>
  <c r="BW599" i="64"/>
  <c r="BW1842" i="64"/>
  <c r="BG599" i="64"/>
  <c r="BG1842" i="64"/>
  <c r="AQ599" i="64"/>
  <c r="AQ1842" i="64"/>
  <c r="AA599" i="64"/>
  <c r="AA1842" i="64"/>
  <c r="CE598" i="64"/>
  <c r="CE1841" i="64"/>
  <c r="BO598" i="64"/>
  <c r="BO1841" i="64"/>
  <c r="AY598" i="64"/>
  <c r="AY1841" i="64"/>
  <c r="AI598" i="64"/>
  <c r="AI1841" i="64"/>
  <c r="S598" i="64"/>
  <c r="S1841" i="64"/>
  <c r="BV603" i="64"/>
  <c r="BF603" i="64"/>
  <c r="AP603" i="64"/>
  <c r="Z603" i="64"/>
  <c r="BV599" i="64"/>
  <c r="BV1842" i="64"/>
  <c r="BF599" i="64"/>
  <c r="BF1842" i="64"/>
  <c r="AP599" i="64"/>
  <c r="AP1842" i="64"/>
  <c r="Z599" i="64"/>
  <c r="Z1842" i="64"/>
  <c r="CD598" i="64"/>
  <c r="CD1841" i="64"/>
  <c r="BN598" i="64"/>
  <c r="BN1841" i="64"/>
  <c r="AX598" i="64"/>
  <c r="AX1841" i="64"/>
  <c r="AH598" i="64"/>
  <c r="AH1841" i="64"/>
  <c r="CK603" i="64"/>
  <c r="BU603" i="64"/>
  <c r="BE603" i="64"/>
  <c r="AO603" i="64"/>
  <c r="Y603" i="64"/>
  <c r="CK599" i="64"/>
  <c r="CK1842" i="64"/>
  <c r="BU599" i="64"/>
  <c r="BU1842" i="64"/>
  <c r="BE599" i="64"/>
  <c r="BE1842" i="64"/>
  <c r="AO599" i="64"/>
  <c r="AO1842" i="64"/>
  <c r="Y599" i="64"/>
  <c r="Y1842" i="64"/>
  <c r="CC598" i="64"/>
  <c r="CC1841" i="64"/>
  <c r="BM598" i="64"/>
  <c r="BM1841" i="64"/>
  <c r="AW598" i="64"/>
  <c r="AW1841" i="64"/>
  <c r="AG598" i="64"/>
  <c r="AG1841" i="64"/>
  <c r="CJ603" i="64"/>
  <c r="BT603" i="64"/>
  <c r="BD603" i="64"/>
  <c r="AN603" i="64"/>
  <c r="X603" i="64"/>
  <c r="CJ599" i="64"/>
  <c r="CJ1842" i="64"/>
  <c r="BT599" i="64"/>
  <c r="BT1842" i="64"/>
  <c r="BD599" i="64"/>
  <c r="BD1842" i="64"/>
  <c r="AN599" i="64"/>
  <c r="AN1842" i="64"/>
  <c r="X599" i="64"/>
  <c r="X1842" i="64"/>
  <c r="CB598" i="64"/>
  <c r="CB1841" i="64"/>
  <c r="BL598" i="64"/>
  <c r="BL1841" i="64"/>
  <c r="AV598" i="64"/>
  <c r="AV1841" i="64"/>
  <c r="AF598" i="64"/>
  <c r="AF1841" i="64"/>
  <c r="CI603" i="64"/>
  <c r="BS603" i="64"/>
  <c r="BC603" i="64"/>
  <c r="AM603" i="64"/>
  <c r="W603" i="64"/>
  <c r="CI599" i="64"/>
  <c r="CI1842" i="64"/>
  <c r="BS599" i="64"/>
  <c r="BS1842" i="64"/>
  <c r="BC599" i="64"/>
  <c r="BC1842" i="64"/>
  <c r="AM599" i="64"/>
  <c r="AM1842" i="64"/>
  <c r="W599" i="64"/>
  <c r="W1842" i="64"/>
  <c r="CA598" i="64"/>
  <c r="CA1841" i="64"/>
  <c r="BK598" i="64"/>
  <c r="BK1841" i="64"/>
  <c r="AU598" i="64"/>
  <c r="AU1841" i="64"/>
  <c r="AE598" i="64"/>
  <c r="AE1841" i="64"/>
  <c r="CH603" i="64"/>
  <c r="BR603" i="64"/>
  <c r="BB603" i="64"/>
  <c r="AL603" i="64"/>
  <c r="V603" i="64"/>
  <c r="CH599" i="64"/>
  <c r="CH1842" i="64"/>
  <c r="BR599" i="64"/>
  <c r="BR1842" i="64"/>
  <c r="BB599" i="64"/>
  <c r="BB1842" i="64"/>
  <c r="AL599" i="64"/>
  <c r="AL1842" i="64"/>
  <c r="V599" i="64"/>
  <c r="V1842" i="64"/>
  <c r="BZ598" i="64"/>
  <c r="BZ1841" i="64"/>
  <c r="BJ598" i="64"/>
  <c r="BJ1841" i="64"/>
  <c r="AT598" i="64"/>
  <c r="AT1841" i="64"/>
  <c r="AD598" i="64"/>
  <c r="AD1841" i="64"/>
  <c r="CG603" i="64"/>
  <c r="BQ603" i="64"/>
  <c r="BA603" i="64"/>
  <c r="AK603" i="64"/>
  <c r="U603" i="64"/>
  <c r="CG599" i="64"/>
  <c r="CG1842" i="64"/>
  <c r="BQ599" i="64"/>
  <c r="BQ1842" i="64"/>
  <c r="BA599" i="64"/>
  <c r="BA1842" i="64"/>
  <c r="AK599" i="64"/>
  <c r="AK1842" i="64"/>
  <c r="U599" i="64"/>
  <c r="U1842" i="64"/>
  <c r="BY598" i="64"/>
  <c r="BY1841" i="64"/>
  <c r="BI598" i="64"/>
  <c r="BI1841" i="64"/>
  <c r="AS598" i="64"/>
  <c r="AS1841" i="64"/>
  <c r="AC598" i="64"/>
  <c r="AC1841" i="64"/>
  <c r="CF603" i="64"/>
  <c r="BP603" i="64"/>
  <c r="AZ603" i="64"/>
  <c r="AJ603" i="64"/>
  <c r="T603" i="64"/>
  <c r="CF599" i="64"/>
  <c r="CF1842" i="64"/>
  <c r="BP599" i="64"/>
  <c r="BP1842" i="64"/>
  <c r="AZ599" i="64"/>
  <c r="AZ1842" i="64"/>
  <c r="AJ599" i="64"/>
  <c r="AJ1842" i="64"/>
  <c r="T599" i="64"/>
  <c r="T1842" i="64"/>
  <c r="BX598" i="64"/>
  <c r="BX1841" i="64"/>
  <c r="BH598" i="64"/>
  <c r="BH1841" i="64"/>
  <c r="AR598" i="64"/>
  <c r="AR1841" i="64"/>
  <c r="AB598" i="64"/>
  <c r="AB1841" i="64"/>
  <c r="CE603" i="64"/>
  <c r="BO603" i="64"/>
  <c r="AY603" i="64"/>
  <c r="AI603" i="64"/>
  <c r="CE599" i="64"/>
  <c r="CE1842" i="64"/>
  <c r="BO599" i="64"/>
  <c r="BO1842" i="64"/>
  <c r="AY599" i="64"/>
  <c r="AY1842" i="64"/>
  <c r="AI599" i="64"/>
  <c r="AI1842" i="64"/>
  <c r="S599" i="64"/>
  <c r="S1842" i="64"/>
  <c r="S603" i="64"/>
  <c r="AD635" i="64" a="1"/>
  <c r="AD635" i="64" s="1"/>
  <c r="AD627" i="64" a="1"/>
  <c r="AD627" i="64" s="1"/>
  <c r="AD631" i="64" a="1"/>
  <c r="AD631" i="64" s="1"/>
  <c r="AD621" i="64" a="1"/>
  <c r="AD621" i="64" s="1"/>
  <c r="AD613" i="64" a="1"/>
  <c r="AD613" i="64" s="1"/>
  <c r="AD610" i="64" a="1"/>
  <c r="AD610" i="64" s="1"/>
  <c r="AD614" i="64" a="1"/>
  <c r="AD614" i="64" s="1"/>
  <c r="AD3240" i="64" a="1"/>
  <c r="AD3240" i="64" s="1"/>
  <c r="AD3023" i="64" a="1"/>
  <c r="AD3023" i="64" s="1"/>
  <c r="BZ3203" i="64"/>
  <c r="BZ3221" i="64" s="1"/>
  <c r="BZ3230" i="64"/>
  <c r="BZ3244" i="64" s="1"/>
  <c r="BQ3204" i="64"/>
  <c r="BQ3231" i="64"/>
  <c r="BY3203" i="64"/>
  <c r="BY3221" i="64" s="1"/>
  <c r="BY3230" i="64"/>
  <c r="BY3244" i="64" s="1"/>
  <c r="BI3203" i="64"/>
  <c r="BI3221" i="64" s="1"/>
  <c r="BI3230" i="64"/>
  <c r="BI3244" i="64" s="1"/>
  <c r="AS3203" i="64"/>
  <c r="AS3221" i="64" s="1"/>
  <c r="AS3230" i="64"/>
  <c r="AS3244" i="64" s="1"/>
  <c r="AC3203" i="64"/>
  <c r="AC3221" i="64" s="1"/>
  <c r="AC3230" i="64"/>
  <c r="AC3244" i="64" s="1"/>
  <c r="CF3208" i="64"/>
  <c r="CF3235" i="64"/>
  <c r="CF3249" i="64" s="1"/>
  <c r="BP3208" i="64"/>
  <c r="BP3235" i="64"/>
  <c r="BP3249" i="64" s="1"/>
  <c r="AZ3208" i="64"/>
  <c r="AZ3235" i="64"/>
  <c r="AZ3249" i="64" s="1"/>
  <c r="AJ3208" i="64"/>
  <c r="AJ3235" i="64"/>
  <c r="AJ3249" i="64" s="1"/>
  <c r="T3208" i="64"/>
  <c r="T3235" i="64"/>
  <c r="BX3207" i="64"/>
  <c r="BX3234" i="64"/>
  <c r="BH3207" i="64"/>
  <c r="BH3234" i="64"/>
  <c r="AR3207" i="64"/>
  <c r="AR3234" i="64"/>
  <c r="AB3207" i="64"/>
  <c r="AB3234" i="64"/>
  <c r="CF3204" i="64"/>
  <c r="CF3231" i="64"/>
  <c r="BP3204" i="64"/>
  <c r="BP3231" i="64"/>
  <c r="AZ3204" i="64"/>
  <c r="AZ3231" i="64"/>
  <c r="AJ3204" i="64"/>
  <c r="AJ3231" i="64"/>
  <c r="T3204" i="64"/>
  <c r="T3231" i="64"/>
  <c r="CG3204" i="64"/>
  <c r="CG3231" i="64"/>
  <c r="BX3203" i="64"/>
  <c r="BX3221" i="64" s="1"/>
  <c r="BX3230" i="64"/>
  <c r="BX3244" i="64" s="1"/>
  <c r="BH3203" i="64"/>
  <c r="BH3221" i="64" s="1"/>
  <c r="BH3230" i="64"/>
  <c r="BH3244" i="64" s="1"/>
  <c r="AR3203" i="64"/>
  <c r="AR3221" i="64" s="1"/>
  <c r="AR3230" i="64"/>
  <c r="AR3244" i="64" s="1"/>
  <c r="AB3203" i="64"/>
  <c r="AB3221" i="64" s="1"/>
  <c r="AB3230" i="64"/>
  <c r="AB3244" i="64" s="1"/>
  <c r="CE3208" i="64"/>
  <c r="CE3235" i="64"/>
  <c r="CE3249" i="64" s="1"/>
  <c r="BO3208" i="64"/>
  <c r="BO3235" i="64"/>
  <c r="BO3249" i="64" s="1"/>
  <c r="AY3208" i="64"/>
  <c r="AY3235" i="64"/>
  <c r="AY3249" i="64" s="1"/>
  <c r="AI3208" i="64"/>
  <c r="AI3235" i="64"/>
  <c r="AI3249" i="64" s="1"/>
  <c r="S3208" i="64"/>
  <c r="S3235" i="64"/>
  <c r="BW3207" i="64"/>
  <c r="BW3234" i="64"/>
  <c r="BG3207" i="64"/>
  <c r="BG3234" i="64"/>
  <c r="AQ3207" i="64"/>
  <c r="AQ3234" i="64"/>
  <c r="AA3207" i="64"/>
  <c r="AA3234" i="64"/>
  <c r="CE3204" i="64"/>
  <c r="CE3231" i="64"/>
  <c r="BO3204" i="64"/>
  <c r="BO3231" i="64"/>
  <c r="AY3204" i="64"/>
  <c r="AY3231" i="64"/>
  <c r="AI3204" i="64"/>
  <c r="AI3231" i="64"/>
  <c r="S3204" i="64"/>
  <c r="S3231" i="64"/>
  <c r="AT3203" i="64"/>
  <c r="AT3221" i="64" s="1"/>
  <c r="AT3230" i="64"/>
  <c r="AT3244" i="64" s="1"/>
  <c r="U3204" i="64"/>
  <c r="U3231" i="64"/>
  <c r="BW3203" i="64"/>
  <c r="BW3221" i="64" s="1"/>
  <c r="BW3230" i="64"/>
  <c r="BW3244" i="64" s="1"/>
  <c r="BG3203" i="64"/>
  <c r="BG3221" i="64" s="1"/>
  <c r="BG3230" i="64"/>
  <c r="BG3244" i="64" s="1"/>
  <c r="AQ3203" i="64"/>
  <c r="AQ3221" i="64" s="1"/>
  <c r="AQ3230" i="64"/>
  <c r="AQ3244" i="64" s="1"/>
  <c r="AA3203" i="64"/>
  <c r="AA3221" i="64" s="1"/>
  <c r="AA3230" i="64"/>
  <c r="AA3244" i="64" s="1"/>
  <c r="CD3208" i="64"/>
  <c r="CD3235" i="64"/>
  <c r="CD3249" i="64" s="1"/>
  <c r="BN3208" i="64"/>
  <c r="BN3235" i="64"/>
  <c r="BN3249" i="64" s="1"/>
  <c r="AX3208" i="64"/>
  <c r="AX3235" i="64"/>
  <c r="AX3249" i="64" s="1"/>
  <c r="AH3208" i="64"/>
  <c r="AH3235" i="64"/>
  <c r="AH3249" i="64" s="1"/>
  <c r="BV3207" i="64"/>
  <c r="BV3234" i="64"/>
  <c r="BF3207" i="64"/>
  <c r="BF3234" i="64"/>
  <c r="AP3207" i="64"/>
  <c r="AP3234" i="64"/>
  <c r="Z3207" i="64"/>
  <c r="Z3234" i="64"/>
  <c r="CD3204" i="64"/>
  <c r="CD3231" i="64"/>
  <c r="BN3204" i="64"/>
  <c r="BN3231" i="64"/>
  <c r="AX3204" i="64"/>
  <c r="AX3231" i="64"/>
  <c r="AH3204" i="64"/>
  <c r="AH3231" i="64"/>
  <c r="BJ3203" i="64"/>
  <c r="BJ3221" i="64" s="1"/>
  <c r="BJ3230" i="64"/>
  <c r="BJ3244" i="64" s="1"/>
  <c r="BV3203" i="64"/>
  <c r="BV3221" i="64" s="1"/>
  <c r="BV3230" i="64"/>
  <c r="BV3244" i="64" s="1"/>
  <c r="BF3203" i="64"/>
  <c r="BF3221" i="64" s="1"/>
  <c r="BF3230" i="64"/>
  <c r="BF3244" i="64" s="1"/>
  <c r="AP3203" i="64"/>
  <c r="AP3221" i="64" s="1"/>
  <c r="AP3230" i="64"/>
  <c r="AP3244" i="64" s="1"/>
  <c r="Z3203" i="64"/>
  <c r="Z3221" i="64" s="1"/>
  <c r="Z3230" i="64"/>
  <c r="Z3244" i="64" s="1"/>
  <c r="CC3208" i="64"/>
  <c r="CC3235" i="64"/>
  <c r="CC3249" i="64" s="1"/>
  <c r="BM3208" i="64"/>
  <c r="BM3235" i="64"/>
  <c r="BM3249" i="64" s="1"/>
  <c r="AW3208" i="64"/>
  <c r="AW3235" i="64"/>
  <c r="AW3249" i="64" s="1"/>
  <c r="AG3208" i="64"/>
  <c r="AG3235" i="64"/>
  <c r="AG3249" i="64" s="1"/>
  <c r="CK3207" i="64"/>
  <c r="CK3234" i="64"/>
  <c r="BU3207" i="64"/>
  <c r="BU3234" i="64"/>
  <c r="BE3207" i="64"/>
  <c r="BE3234" i="64"/>
  <c r="AO3207" i="64"/>
  <c r="AO3234" i="64"/>
  <c r="Y3207" i="64"/>
  <c r="Y3234" i="64"/>
  <c r="CC3204" i="64"/>
  <c r="CC3231" i="64"/>
  <c r="BM3204" i="64"/>
  <c r="BM3231" i="64"/>
  <c r="AW3204" i="64"/>
  <c r="AW3231" i="64"/>
  <c r="AG3204" i="64"/>
  <c r="AG3231" i="64"/>
  <c r="U3208" i="64"/>
  <c r="U3235" i="64"/>
  <c r="CK3203" i="64"/>
  <c r="CK3221" i="64" s="1"/>
  <c r="CK3230" i="64"/>
  <c r="CK3244" i="64" s="1"/>
  <c r="BU3203" i="64"/>
  <c r="BU3221" i="64" s="1"/>
  <c r="BU3230" i="64"/>
  <c r="BU3244" i="64" s="1"/>
  <c r="BE3203" i="64"/>
  <c r="BE3221" i="64" s="1"/>
  <c r="BE3230" i="64"/>
  <c r="BE3244" i="64" s="1"/>
  <c r="AO3203" i="64"/>
  <c r="AO3221" i="64" s="1"/>
  <c r="AO3230" i="64"/>
  <c r="AO3244" i="64" s="1"/>
  <c r="Y3203" i="64"/>
  <c r="Y3221" i="64" s="1"/>
  <c r="Y3230" i="64"/>
  <c r="Y3244" i="64" s="1"/>
  <c r="CB3208" i="64"/>
  <c r="CB3235" i="64"/>
  <c r="CB3249" i="64" s="1"/>
  <c r="BL3208" i="64"/>
  <c r="BL3235" i="64"/>
  <c r="BL3249" i="64" s="1"/>
  <c r="AV3208" i="64"/>
  <c r="AV3235" i="64"/>
  <c r="AV3249" i="64" s="1"/>
  <c r="AF3208" i="64"/>
  <c r="AF3235" i="64"/>
  <c r="AF3249" i="64" s="1"/>
  <c r="CJ3207" i="64"/>
  <c r="CJ3234" i="64"/>
  <c r="BT3207" i="64"/>
  <c r="BT3234" i="64"/>
  <c r="BD3207" i="64"/>
  <c r="BD3234" i="64"/>
  <c r="AN3207" i="64"/>
  <c r="AN3234" i="64"/>
  <c r="X3207" i="64"/>
  <c r="X3234" i="64"/>
  <c r="CB3204" i="64"/>
  <c r="CB3231" i="64"/>
  <c r="BL3204" i="64"/>
  <c r="BL3231" i="64"/>
  <c r="AV3204" i="64"/>
  <c r="AV3231" i="64"/>
  <c r="AF3204" i="64"/>
  <c r="AF3231" i="64"/>
  <c r="BA3204" i="64"/>
  <c r="BA3231" i="64"/>
  <c r="CJ3203" i="64"/>
  <c r="CJ3221" i="64" s="1"/>
  <c r="CJ3230" i="64"/>
  <c r="CJ3244" i="64" s="1"/>
  <c r="BT3203" i="64"/>
  <c r="BT3221" i="64" s="1"/>
  <c r="BT3230" i="64"/>
  <c r="BT3244" i="64" s="1"/>
  <c r="BD3203" i="64"/>
  <c r="BD3221" i="64" s="1"/>
  <c r="BD3230" i="64"/>
  <c r="BD3244" i="64" s="1"/>
  <c r="AN3203" i="64"/>
  <c r="AN3221" i="64" s="1"/>
  <c r="AN3230" i="64"/>
  <c r="AN3244" i="64" s="1"/>
  <c r="X3203" i="64"/>
  <c r="X3221" i="64" s="1"/>
  <c r="X3230" i="64"/>
  <c r="X3244" i="64" s="1"/>
  <c r="CA3208" i="64"/>
  <c r="CA3235" i="64"/>
  <c r="CA3249" i="64" s="1"/>
  <c r="BK3208" i="64"/>
  <c r="BK3235" i="64"/>
  <c r="BK3249" i="64" s="1"/>
  <c r="AU3208" i="64"/>
  <c r="AU3235" i="64"/>
  <c r="AU3249" i="64" s="1"/>
  <c r="AE3208" i="64"/>
  <c r="AE3235" i="64"/>
  <c r="AE3249" i="64" s="1"/>
  <c r="CI3207" i="64"/>
  <c r="CI3234" i="64"/>
  <c r="BS3207" i="64"/>
  <c r="BS3234" i="64"/>
  <c r="BC3207" i="64"/>
  <c r="BC3234" i="64"/>
  <c r="AM3207" i="64"/>
  <c r="AM3234" i="64"/>
  <c r="W3207" i="64"/>
  <c r="W3234" i="64"/>
  <c r="CA3204" i="64"/>
  <c r="CA3231" i="64"/>
  <c r="BK3204" i="64"/>
  <c r="BK3231" i="64"/>
  <c r="AU3204" i="64"/>
  <c r="AU3231" i="64"/>
  <c r="AE3204" i="64"/>
  <c r="AE3231" i="64"/>
  <c r="BA3208" i="64"/>
  <c r="BA3235" i="64"/>
  <c r="BA3249" i="64" s="1"/>
  <c r="CI3203" i="64"/>
  <c r="CI3221" i="64" s="1"/>
  <c r="CI3230" i="64"/>
  <c r="CI3244" i="64" s="1"/>
  <c r="BS3203" i="64"/>
  <c r="BS3221" i="64" s="1"/>
  <c r="BS3230" i="64"/>
  <c r="BS3244" i="64" s="1"/>
  <c r="BC3203" i="64"/>
  <c r="BC3221" i="64" s="1"/>
  <c r="BC3230" i="64"/>
  <c r="BC3244" i="64" s="1"/>
  <c r="AM3203" i="64"/>
  <c r="AM3221" i="64" s="1"/>
  <c r="AM3230" i="64"/>
  <c r="AM3244" i="64" s="1"/>
  <c r="W3203" i="64"/>
  <c r="W3221" i="64" s="1"/>
  <c r="W3230" i="64"/>
  <c r="W3244" i="64" s="1"/>
  <c r="BZ3208" i="64"/>
  <c r="BZ3235" i="64"/>
  <c r="BZ3249" i="64" s="1"/>
  <c r="BJ3208" i="64"/>
  <c r="BJ3235" i="64"/>
  <c r="BJ3249" i="64" s="1"/>
  <c r="AT3208" i="64"/>
  <c r="AT3235" i="64"/>
  <c r="AT3249" i="64" s="1"/>
  <c r="AD3208" i="64"/>
  <c r="AD3235" i="64"/>
  <c r="CH3207" i="64"/>
  <c r="CH3234" i="64"/>
  <c r="BR3207" i="64"/>
  <c r="BR3234" i="64"/>
  <c r="BB3207" i="64"/>
  <c r="BB3234" i="64"/>
  <c r="AL3207" i="64"/>
  <c r="AL3234" i="64"/>
  <c r="V3207" i="64"/>
  <c r="V3234" i="64"/>
  <c r="BZ3204" i="64"/>
  <c r="BZ3231" i="64"/>
  <c r="BJ3204" i="64"/>
  <c r="BJ3231" i="64"/>
  <c r="AT3204" i="64"/>
  <c r="AT3231" i="64"/>
  <c r="AD3204" i="64"/>
  <c r="AD3231" i="64"/>
  <c r="BQ3208" i="64"/>
  <c r="BQ3235" i="64"/>
  <c r="BQ3249" i="64" s="1"/>
  <c r="CH3203" i="64"/>
  <c r="CH3221" i="64" s="1"/>
  <c r="CH3230" i="64"/>
  <c r="CH3244" i="64" s="1"/>
  <c r="BR3203" i="64"/>
  <c r="BR3221" i="64" s="1"/>
  <c r="BR3230" i="64"/>
  <c r="BR3244" i="64" s="1"/>
  <c r="BB3203" i="64"/>
  <c r="BB3221" i="64" s="1"/>
  <c r="BB3230" i="64"/>
  <c r="BB3244" i="64" s="1"/>
  <c r="AL3203" i="64"/>
  <c r="AL3221" i="64" s="1"/>
  <c r="AL3230" i="64"/>
  <c r="AL3244" i="64" s="1"/>
  <c r="V3203" i="64"/>
  <c r="V3221" i="64" s="1"/>
  <c r="V3230" i="64"/>
  <c r="V3244" i="64" s="1"/>
  <c r="BY3208" i="64"/>
  <c r="BY3235" i="64"/>
  <c r="BY3249" i="64" s="1"/>
  <c r="BI3208" i="64"/>
  <c r="BI3235" i="64"/>
  <c r="BI3249" i="64" s="1"/>
  <c r="AS3208" i="64"/>
  <c r="AS3235" i="64"/>
  <c r="AS3249" i="64" s="1"/>
  <c r="AC3208" i="64"/>
  <c r="AC3235" i="64"/>
  <c r="CG3207" i="64"/>
  <c r="CG3234" i="64"/>
  <c r="BQ3207" i="64"/>
  <c r="BQ3234" i="64"/>
  <c r="BA3207" i="64"/>
  <c r="BA3234" i="64"/>
  <c r="AK3207" i="64"/>
  <c r="AK3234" i="64"/>
  <c r="U3207" i="64"/>
  <c r="U3234" i="64"/>
  <c r="BY3204" i="64"/>
  <c r="BY3231" i="64"/>
  <c r="BI3204" i="64"/>
  <c r="BI3231" i="64"/>
  <c r="AS3204" i="64"/>
  <c r="AS3231" i="64"/>
  <c r="AC3204" i="64"/>
  <c r="AC3231" i="64"/>
  <c r="AD3203" i="64"/>
  <c r="AD3221" i="64" s="1"/>
  <c r="AD3230" i="64"/>
  <c r="AD3244" i="64" s="1"/>
  <c r="AK3204" i="64"/>
  <c r="AK3231" i="64"/>
  <c r="CG3203" i="64"/>
  <c r="CG3221" i="64" s="1"/>
  <c r="CG3230" i="64"/>
  <c r="CG3244" i="64" s="1"/>
  <c r="BQ3203" i="64"/>
  <c r="BQ3221" i="64" s="1"/>
  <c r="BQ3230" i="64"/>
  <c r="BQ3244" i="64" s="1"/>
  <c r="BA3203" i="64"/>
  <c r="BA3221" i="64" s="1"/>
  <c r="BA3230" i="64"/>
  <c r="BA3244" i="64" s="1"/>
  <c r="AK3203" i="64"/>
  <c r="AK3221" i="64" s="1"/>
  <c r="AK3230" i="64"/>
  <c r="AK3244" i="64" s="1"/>
  <c r="U3203" i="64"/>
  <c r="U3221" i="64" s="1"/>
  <c r="U3230" i="64"/>
  <c r="U3244" i="64" s="1"/>
  <c r="BX3208" i="64"/>
  <c r="BX3235" i="64"/>
  <c r="BX3249" i="64" s="1"/>
  <c r="BH3208" i="64"/>
  <c r="BH3235" i="64"/>
  <c r="BH3249" i="64" s="1"/>
  <c r="AR3208" i="64"/>
  <c r="AR3235" i="64"/>
  <c r="AR3249" i="64" s="1"/>
  <c r="AB3208" i="64"/>
  <c r="AB3235" i="64"/>
  <c r="CF3207" i="64"/>
  <c r="CF3234" i="64"/>
  <c r="BP3207" i="64"/>
  <c r="BP3234" i="64"/>
  <c r="AZ3207" i="64"/>
  <c r="AZ3234" i="64"/>
  <c r="AJ3207" i="64"/>
  <c r="AJ3234" i="64"/>
  <c r="T3207" i="64"/>
  <c r="T3234" i="64"/>
  <c r="BX3204" i="64"/>
  <c r="BX3231" i="64"/>
  <c r="BH3204" i="64"/>
  <c r="BH3231" i="64"/>
  <c r="AR3204" i="64"/>
  <c r="AR3231" i="64"/>
  <c r="AB3204" i="64"/>
  <c r="AB3231" i="64"/>
  <c r="CG3208" i="64"/>
  <c r="CG3235" i="64"/>
  <c r="CG3249" i="64" s="1"/>
  <c r="CF3203" i="64"/>
  <c r="CF3221" i="64" s="1"/>
  <c r="CF3230" i="64"/>
  <c r="CF3244" i="64" s="1"/>
  <c r="BP3203" i="64"/>
  <c r="BP3221" i="64" s="1"/>
  <c r="BP3230" i="64"/>
  <c r="BP3244" i="64" s="1"/>
  <c r="AZ3203" i="64"/>
  <c r="AZ3221" i="64" s="1"/>
  <c r="AZ3230" i="64"/>
  <c r="AZ3244" i="64" s="1"/>
  <c r="AJ3203" i="64"/>
  <c r="AJ3221" i="64" s="1"/>
  <c r="AJ3230" i="64"/>
  <c r="AJ3244" i="64" s="1"/>
  <c r="T3203" i="64"/>
  <c r="T3221" i="64" s="1"/>
  <c r="T3230" i="64"/>
  <c r="T3244" i="64" s="1"/>
  <c r="BW3208" i="64"/>
  <c r="BW3235" i="64"/>
  <c r="BW3249" i="64" s="1"/>
  <c r="BG3208" i="64"/>
  <c r="BG3235" i="64"/>
  <c r="BG3249" i="64" s="1"/>
  <c r="AQ3208" i="64"/>
  <c r="AQ3235" i="64"/>
  <c r="AQ3249" i="64" s="1"/>
  <c r="AA3208" i="64"/>
  <c r="AA3235" i="64"/>
  <c r="CE3207" i="64"/>
  <c r="CE3234" i="64"/>
  <c r="BO3207" i="64"/>
  <c r="BO3234" i="64"/>
  <c r="AY3207" i="64"/>
  <c r="AY3234" i="64"/>
  <c r="AI3207" i="64"/>
  <c r="AI3234" i="64"/>
  <c r="S3207" i="64"/>
  <c r="S3234" i="64"/>
  <c r="BW3204" i="64"/>
  <c r="BW3231" i="64"/>
  <c r="BG3204" i="64"/>
  <c r="BG3231" i="64"/>
  <c r="AQ3204" i="64"/>
  <c r="AQ3231" i="64"/>
  <c r="AA3204" i="64"/>
  <c r="AA3231" i="64"/>
  <c r="AS3207" i="64"/>
  <c r="AS3234" i="64"/>
  <c r="CE3203" i="64"/>
  <c r="CE3221" i="64" s="1"/>
  <c r="CE3230" i="64"/>
  <c r="CE3244" i="64" s="1"/>
  <c r="BO3203" i="64"/>
  <c r="BO3221" i="64" s="1"/>
  <c r="BO3230" i="64"/>
  <c r="BO3244" i="64" s="1"/>
  <c r="AY3203" i="64"/>
  <c r="AY3221" i="64" s="1"/>
  <c r="AY3230" i="64"/>
  <c r="AY3244" i="64" s="1"/>
  <c r="AI3203" i="64"/>
  <c r="AI3221" i="64" s="1"/>
  <c r="AI3230" i="64"/>
  <c r="AI3244" i="64" s="1"/>
  <c r="S3203" i="64"/>
  <c r="S3221" i="64" s="1"/>
  <c r="S3230" i="64"/>
  <c r="S3244" i="64" s="1"/>
  <c r="BV3208" i="64"/>
  <c r="BV3235" i="64"/>
  <c r="BV3249" i="64" s="1"/>
  <c r="BF3208" i="64"/>
  <c r="BF3235" i="64"/>
  <c r="BF3249" i="64" s="1"/>
  <c r="AP3208" i="64"/>
  <c r="AP3235" i="64"/>
  <c r="AP3249" i="64" s="1"/>
  <c r="Z3208" i="64"/>
  <c r="Z3235" i="64"/>
  <c r="CD3207" i="64"/>
  <c r="CD3234" i="64"/>
  <c r="BN3207" i="64"/>
  <c r="BN3234" i="64"/>
  <c r="AX3207" i="64"/>
  <c r="AX3234" i="64"/>
  <c r="AH3207" i="64"/>
  <c r="AH3234" i="64"/>
  <c r="BV3204" i="64"/>
  <c r="BV3231" i="64"/>
  <c r="BF3204" i="64"/>
  <c r="BF3231" i="64"/>
  <c r="AP3204" i="64"/>
  <c r="AP3231" i="64"/>
  <c r="Z3204" i="64"/>
  <c r="Z3231" i="64"/>
  <c r="BI3207" i="64"/>
  <c r="BI3234" i="64"/>
  <c r="CD3203" i="64"/>
  <c r="CD3221" i="64" s="1"/>
  <c r="CD3230" i="64"/>
  <c r="CD3244" i="64" s="1"/>
  <c r="BN3203" i="64"/>
  <c r="BN3221" i="64" s="1"/>
  <c r="BN3230" i="64"/>
  <c r="BN3244" i="64" s="1"/>
  <c r="AX3203" i="64"/>
  <c r="AX3221" i="64" s="1"/>
  <c r="AX3230" i="64"/>
  <c r="AX3244" i="64" s="1"/>
  <c r="AH3203" i="64"/>
  <c r="AH3221" i="64" s="1"/>
  <c r="AH3230" i="64"/>
  <c r="AH3244" i="64" s="1"/>
  <c r="CK3208" i="64"/>
  <c r="CK3235" i="64"/>
  <c r="CK3249" i="64" s="1"/>
  <c r="BU3208" i="64"/>
  <c r="BU3235" i="64"/>
  <c r="BU3249" i="64" s="1"/>
  <c r="BE3208" i="64"/>
  <c r="BE3235" i="64"/>
  <c r="BE3249" i="64" s="1"/>
  <c r="AO3208" i="64"/>
  <c r="AO3235" i="64"/>
  <c r="AO3249" i="64" s="1"/>
  <c r="Y3208" i="64"/>
  <c r="Y3235" i="64"/>
  <c r="CC3207" i="64"/>
  <c r="CC3234" i="64"/>
  <c r="BM3207" i="64"/>
  <c r="BM3234" i="64"/>
  <c r="AW3207" i="64"/>
  <c r="AW3234" i="64"/>
  <c r="AG3207" i="64"/>
  <c r="AG3234" i="64"/>
  <c r="CK3204" i="64"/>
  <c r="CK3231" i="64"/>
  <c r="BU3204" i="64"/>
  <c r="BU3231" i="64"/>
  <c r="BE3204" i="64"/>
  <c r="BE3231" i="64"/>
  <c r="AO3204" i="64"/>
  <c r="AO3231" i="64"/>
  <c r="Y3204" i="64"/>
  <c r="Y3231" i="64"/>
  <c r="AC3207" i="64"/>
  <c r="AC3234" i="64"/>
  <c r="CC3203" i="64"/>
  <c r="CC3221" i="64" s="1"/>
  <c r="CC3230" i="64"/>
  <c r="CC3244" i="64" s="1"/>
  <c r="BM3203" i="64"/>
  <c r="BM3221" i="64" s="1"/>
  <c r="BM3230" i="64"/>
  <c r="BM3244" i="64" s="1"/>
  <c r="AW3203" i="64"/>
  <c r="AW3221" i="64" s="1"/>
  <c r="AW3230" i="64"/>
  <c r="AW3244" i="64" s="1"/>
  <c r="AG3203" i="64"/>
  <c r="AG3221" i="64" s="1"/>
  <c r="AG3230" i="64"/>
  <c r="AG3244" i="64" s="1"/>
  <c r="CJ3208" i="64"/>
  <c r="CJ3235" i="64"/>
  <c r="CJ3249" i="64" s="1"/>
  <c r="BT3208" i="64"/>
  <c r="BT3235" i="64"/>
  <c r="BT3249" i="64" s="1"/>
  <c r="BD3208" i="64"/>
  <c r="BD3235" i="64"/>
  <c r="BD3249" i="64" s="1"/>
  <c r="AN3208" i="64"/>
  <c r="AN3235" i="64"/>
  <c r="AN3249" i="64" s="1"/>
  <c r="X3208" i="64"/>
  <c r="X3235" i="64"/>
  <c r="CB3207" i="64"/>
  <c r="CB3234" i="64"/>
  <c r="BL3207" i="64"/>
  <c r="BL3234" i="64"/>
  <c r="AV3207" i="64"/>
  <c r="AV3234" i="64"/>
  <c r="AF3207" i="64"/>
  <c r="AF3234" i="64"/>
  <c r="CJ3204" i="64"/>
  <c r="CJ3231" i="64"/>
  <c r="BT3204" i="64"/>
  <c r="BT3231" i="64"/>
  <c r="BD3204" i="64"/>
  <c r="BD3231" i="64"/>
  <c r="AN3204" i="64"/>
  <c r="AN3231" i="64"/>
  <c r="X3204" i="64"/>
  <c r="X3231" i="64"/>
  <c r="BY3207" i="64"/>
  <c r="BY3234" i="64"/>
  <c r="CB3203" i="64"/>
  <c r="CB3221" i="64" s="1"/>
  <c r="CB3230" i="64"/>
  <c r="CB3244" i="64" s="1"/>
  <c r="BL3203" i="64"/>
  <c r="BL3221" i="64" s="1"/>
  <c r="BL3230" i="64"/>
  <c r="BL3244" i="64" s="1"/>
  <c r="AV3203" i="64"/>
  <c r="AV3221" i="64" s="1"/>
  <c r="AV3230" i="64"/>
  <c r="AV3244" i="64" s="1"/>
  <c r="AF3203" i="64"/>
  <c r="AF3221" i="64" s="1"/>
  <c r="AF3230" i="64"/>
  <c r="AF3244" i="64" s="1"/>
  <c r="CI3208" i="64"/>
  <c r="CI3235" i="64"/>
  <c r="CI3249" i="64" s="1"/>
  <c r="BS3208" i="64"/>
  <c r="BS3235" i="64"/>
  <c r="BS3249" i="64" s="1"/>
  <c r="BC3208" i="64"/>
  <c r="BC3235" i="64"/>
  <c r="BC3249" i="64" s="1"/>
  <c r="AM3208" i="64"/>
  <c r="AM3235" i="64"/>
  <c r="AM3249" i="64" s="1"/>
  <c r="W3208" i="64"/>
  <c r="W3235" i="64"/>
  <c r="CA3207" i="64"/>
  <c r="CA3234" i="64"/>
  <c r="BK3207" i="64"/>
  <c r="BK3234" i="64"/>
  <c r="AU3207" i="64"/>
  <c r="AU3234" i="64"/>
  <c r="AE3207" i="64"/>
  <c r="AE3234" i="64"/>
  <c r="CI3204" i="64"/>
  <c r="CI3231" i="64"/>
  <c r="BS3204" i="64"/>
  <c r="BS3231" i="64"/>
  <c r="BC3204" i="64"/>
  <c r="BC3231" i="64"/>
  <c r="AM3204" i="64"/>
  <c r="AM3231" i="64"/>
  <c r="W3204" i="64"/>
  <c r="W3231" i="64"/>
  <c r="AK3208" i="64"/>
  <c r="AK3235" i="64"/>
  <c r="AK3249" i="64" s="1"/>
  <c r="CA3203" i="64"/>
  <c r="CA3221" i="64" s="1"/>
  <c r="CA3230" i="64"/>
  <c r="CA3244" i="64" s="1"/>
  <c r="BK3203" i="64"/>
  <c r="BK3221" i="64" s="1"/>
  <c r="BK3230" i="64"/>
  <c r="BK3244" i="64" s="1"/>
  <c r="AU3203" i="64"/>
  <c r="AU3221" i="64" s="1"/>
  <c r="AU3230" i="64"/>
  <c r="AU3244" i="64" s="1"/>
  <c r="AE3203" i="64"/>
  <c r="AE3221" i="64" s="1"/>
  <c r="AE3230" i="64"/>
  <c r="AE3244" i="64" s="1"/>
  <c r="CH3208" i="64"/>
  <c r="CH3235" i="64"/>
  <c r="CH3249" i="64" s="1"/>
  <c r="BR3208" i="64"/>
  <c r="BR3235" i="64"/>
  <c r="BR3249" i="64" s="1"/>
  <c r="BB3208" i="64"/>
  <c r="BB3235" i="64"/>
  <c r="BB3249" i="64" s="1"/>
  <c r="AL3208" i="64"/>
  <c r="AL3235" i="64"/>
  <c r="AL3249" i="64" s="1"/>
  <c r="V3208" i="64"/>
  <c r="V3235" i="64"/>
  <c r="BZ3207" i="64"/>
  <c r="BZ3234" i="64"/>
  <c r="BJ3207" i="64"/>
  <c r="BJ3234" i="64"/>
  <c r="AT3207" i="64"/>
  <c r="AT3234" i="64"/>
  <c r="AD3207" i="64"/>
  <c r="AD3234" i="64"/>
  <c r="CH3204" i="64"/>
  <c r="CH3231" i="64"/>
  <c r="BR3204" i="64"/>
  <c r="BR3231" i="64"/>
  <c r="BB3204" i="64"/>
  <c r="BB3231" i="64"/>
  <c r="AL3204" i="64"/>
  <c r="AL3231" i="64"/>
  <c r="V3204" i="64"/>
  <c r="V3231" i="64"/>
  <c r="AD3215" i="64" a="1"/>
  <c r="AD3215" i="64" s="1"/>
  <c r="S3011" i="64"/>
  <c r="S3014" i="64"/>
  <c r="S3010" i="64"/>
  <c r="S3028" i="64" s="1"/>
  <c r="S3015" i="64"/>
  <c r="AD3018" i="64" a="1"/>
  <c r="AD3018" i="64" s="1"/>
  <c r="AD3019" i="64" a="1"/>
  <c r="AD3019" i="64" s="1"/>
  <c r="BM3558" i="64"/>
  <c r="BM3574" i="64" s="1"/>
  <c r="BM3010" i="64"/>
  <c r="BM3028" i="64" s="1"/>
  <c r="AV3562" i="64"/>
  <c r="AV3578" i="64" s="1"/>
  <c r="AV3014" i="64"/>
  <c r="CB3558" i="64"/>
  <c r="CB3574" i="64" s="1"/>
  <c r="CB3010" i="64"/>
  <c r="CB3028" i="64" s="1"/>
  <c r="BL3558" i="64"/>
  <c r="BL3574" i="64" s="1"/>
  <c r="BL3010" i="64"/>
  <c r="BL3028" i="64" s="1"/>
  <c r="AV3558" i="64"/>
  <c r="AV3574" i="64" s="1"/>
  <c r="AV3010" i="64"/>
  <c r="AV3028" i="64" s="1"/>
  <c r="AF3558" i="64"/>
  <c r="AF3574" i="64" s="1"/>
  <c r="AF3010" i="64"/>
  <c r="AF3028" i="64" s="1"/>
  <c r="CI3563" i="64"/>
  <c r="CI3579" i="64" s="1"/>
  <c r="CI3015" i="64"/>
  <c r="BS3563" i="64"/>
  <c r="BS3579" i="64" s="1"/>
  <c r="BS3015" i="64"/>
  <c r="BC3563" i="64"/>
  <c r="BC3579" i="64" s="1"/>
  <c r="BC3015" i="64"/>
  <c r="AM3563" i="64"/>
  <c r="AM3579" i="64" s="1"/>
  <c r="AM3015" i="64"/>
  <c r="W3563" i="64"/>
  <c r="W3579" i="64" s="1"/>
  <c r="W3015" i="64"/>
  <c r="CA3562" i="64"/>
  <c r="CA3578" i="64" s="1"/>
  <c r="CA3014" i="64"/>
  <c r="BK3562" i="64"/>
  <c r="BK3578" i="64" s="1"/>
  <c r="BK3014" i="64"/>
  <c r="AU3562" i="64"/>
  <c r="AU3578" i="64" s="1"/>
  <c r="AU3014" i="64"/>
  <c r="AE3562" i="64"/>
  <c r="AE3578" i="64" s="1"/>
  <c r="AE3014" i="64"/>
  <c r="CI3559" i="64"/>
  <c r="CI3575" i="64" s="1"/>
  <c r="CI3011" i="64"/>
  <c r="BS3559" i="64"/>
  <c r="BS3575" i="64" s="1"/>
  <c r="BS3011" i="64"/>
  <c r="BC3559" i="64"/>
  <c r="BC3575" i="64" s="1"/>
  <c r="BC3011" i="64"/>
  <c r="AM3559" i="64"/>
  <c r="AM3575" i="64" s="1"/>
  <c r="AM3011" i="64"/>
  <c r="W3559" i="64"/>
  <c r="W3575" i="64" s="1"/>
  <c r="W3011" i="64"/>
  <c r="AN3563" i="64"/>
  <c r="AN3579" i="64" s="1"/>
  <c r="AN3015" i="64"/>
  <c r="CA3558" i="64"/>
  <c r="CA3574" i="64" s="1"/>
  <c r="CA3010" i="64"/>
  <c r="CA3028" i="64" s="1"/>
  <c r="BK3558" i="64"/>
  <c r="BK3574" i="64" s="1"/>
  <c r="BK3010" i="64"/>
  <c r="BK3028" i="64" s="1"/>
  <c r="AU3558" i="64"/>
  <c r="AU3574" i="64" s="1"/>
  <c r="AU3010" i="64"/>
  <c r="AU3028" i="64" s="1"/>
  <c r="AE3558" i="64"/>
  <c r="AE3574" i="64" s="1"/>
  <c r="AE3010" i="64"/>
  <c r="AE3028" i="64" s="1"/>
  <c r="CH3563" i="64"/>
  <c r="CH3579" i="64" s="1"/>
  <c r="CH3015" i="64"/>
  <c r="BR3563" i="64"/>
  <c r="BR3579" i="64" s="1"/>
  <c r="BR3015" i="64"/>
  <c r="BB3563" i="64"/>
  <c r="BB3579" i="64" s="1"/>
  <c r="BB3015" i="64"/>
  <c r="AL3563" i="64"/>
  <c r="AL3579" i="64" s="1"/>
  <c r="AL3015" i="64"/>
  <c r="V3563" i="64"/>
  <c r="V3579" i="64" s="1"/>
  <c r="V3015" i="64"/>
  <c r="BZ3562" i="64"/>
  <c r="BZ3578" i="64" s="1"/>
  <c r="BZ3014" i="64"/>
  <c r="BJ3562" i="64"/>
  <c r="BJ3578" i="64" s="1"/>
  <c r="BJ3014" i="64"/>
  <c r="AT3562" i="64"/>
  <c r="AT3578" i="64" s="1"/>
  <c r="AT3014" i="64"/>
  <c r="AD3562" i="64"/>
  <c r="AD3578" i="64" s="1"/>
  <c r="AD3014" i="64"/>
  <c r="CH3559" i="64"/>
  <c r="CH3575" i="64" s="1"/>
  <c r="CH3011" i="64"/>
  <c r="BR3559" i="64"/>
  <c r="BR3575" i="64" s="1"/>
  <c r="BR3011" i="64"/>
  <c r="BB3559" i="64"/>
  <c r="BB3575" i="64" s="1"/>
  <c r="BB3011" i="64"/>
  <c r="AL3559" i="64"/>
  <c r="AL3575" i="64" s="1"/>
  <c r="AL3011" i="64"/>
  <c r="V3559" i="64"/>
  <c r="V3575" i="64" s="1"/>
  <c r="V3011" i="64"/>
  <c r="AF3562" i="64"/>
  <c r="AF3578" i="64" s="1"/>
  <c r="AF3014" i="64"/>
  <c r="BZ3558" i="64"/>
  <c r="BZ3574" i="64" s="1"/>
  <c r="BZ3010" i="64"/>
  <c r="BZ3028" i="64" s="1"/>
  <c r="BJ3558" i="64"/>
  <c r="BJ3574" i="64" s="1"/>
  <c r="BJ3010" i="64"/>
  <c r="BJ3028" i="64" s="1"/>
  <c r="AT3558" i="64"/>
  <c r="AT3574" i="64" s="1"/>
  <c r="AT3010" i="64"/>
  <c r="AT3028" i="64" s="1"/>
  <c r="AD3558" i="64"/>
  <c r="AD3574" i="64" s="1"/>
  <c r="AD3010" i="64"/>
  <c r="AD3028" i="64" s="1"/>
  <c r="CG3563" i="64"/>
  <c r="CG3579" i="64" s="1"/>
  <c r="CG3015" i="64"/>
  <c r="BQ3563" i="64"/>
  <c r="BQ3579" i="64" s="1"/>
  <c r="BQ3015" i="64"/>
  <c r="BA3563" i="64"/>
  <c r="BA3579" i="64" s="1"/>
  <c r="BA3015" i="64"/>
  <c r="AK3563" i="64"/>
  <c r="AK3579" i="64" s="1"/>
  <c r="AK3015" i="64"/>
  <c r="U3563" i="64"/>
  <c r="U3579" i="64" s="1"/>
  <c r="U3015" i="64"/>
  <c r="BY3562" i="64"/>
  <c r="BY3578" i="64" s="1"/>
  <c r="BY3014" i="64"/>
  <c r="BI3562" i="64"/>
  <c r="BI3578" i="64" s="1"/>
  <c r="BI3014" i="64"/>
  <c r="AS3562" i="64"/>
  <c r="AS3578" i="64" s="1"/>
  <c r="AS3014" i="64"/>
  <c r="AC3562" i="64"/>
  <c r="AC3578" i="64" s="1"/>
  <c r="AC3014" i="64"/>
  <c r="CG3559" i="64"/>
  <c r="CG3575" i="64" s="1"/>
  <c r="CG3011" i="64"/>
  <c r="BQ3559" i="64"/>
  <c r="BQ3575" i="64" s="1"/>
  <c r="BQ3011" i="64"/>
  <c r="BA3559" i="64"/>
  <c r="BA3575" i="64" s="1"/>
  <c r="BA3011" i="64"/>
  <c r="AK3559" i="64"/>
  <c r="AK3575" i="64" s="1"/>
  <c r="AK3011" i="64"/>
  <c r="U3559" i="64"/>
  <c r="U3575" i="64" s="1"/>
  <c r="U3011" i="64"/>
  <c r="BT3563" i="64"/>
  <c r="BT3579" i="64" s="1"/>
  <c r="BT3015" i="64"/>
  <c r="BY3558" i="64"/>
  <c r="BY3574" i="64" s="1"/>
  <c r="BY3010" i="64"/>
  <c r="BY3028" i="64" s="1"/>
  <c r="BI3558" i="64"/>
  <c r="BI3574" i="64" s="1"/>
  <c r="BI3010" i="64"/>
  <c r="BI3028" i="64" s="1"/>
  <c r="AS3558" i="64"/>
  <c r="AS3574" i="64" s="1"/>
  <c r="AS3010" i="64"/>
  <c r="AS3028" i="64" s="1"/>
  <c r="AC3558" i="64"/>
  <c r="AC3574" i="64" s="1"/>
  <c r="AC3010" i="64"/>
  <c r="AC3028" i="64" s="1"/>
  <c r="CF3563" i="64"/>
  <c r="CF3579" i="64" s="1"/>
  <c r="CF3015" i="64"/>
  <c r="BP3563" i="64"/>
  <c r="BP3579" i="64" s="1"/>
  <c r="BP3015" i="64"/>
  <c r="AZ3563" i="64"/>
  <c r="AZ3579" i="64" s="1"/>
  <c r="AZ3015" i="64"/>
  <c r="AJ3563" i="64"/>
  <c r="AJ3579" i="64" s="1"/>
  <c r="AJ3015" i="64"/>
  <c r="T3563" i="64"/>
  <c r="T3579" i="64" s="1"/>
  <c r="T3015" i="64"/>
  <c r="BX3562" i="64"/>
  <c r="BX3578" i="64" s="1"/>
  <c r="BX3014" i="64"/>
  <c r="BH3562" i="64"/>
  <c r="BH3578" i="64" s="1"/>
  <c r="BH3014" i="64"/>
  <c r="AR3562" i="64"/>
  <c r="AR3578" i="64" s="1"/>
  <c r="AR3014" i="64"/>
  <c r="AB3562" i="64"/>
  <c r="AB3578" i="64" s="1"/>
  <c r="AB3014" i="64"/>
  <c r="CF3559" i="64"/>
  <c r="CF3575" i="64" s="1"/>
  <c r="CF3011" i="64"/>
  <c r="BP3559" i="64"/>
  <c r="BP3575" i="64" s="1"/>
  <c r="BP3011" i="64"/>
  <c r="AZ3559" i="64"/>
  <c r="AZ3575" i="64" s="1"/>
  <c r="AZ3011" i="64"/>
  <c r="AJ3559" i="64"/>
  <c r="AJ3575" i="64" s="1"/>
  <c r="AJ3011" i="64"/>
  <c r="T3559" i="64"/>
  <c r="T3575" i="64" s="1"/>
  <c r="T3011" i="64"/>
  <c r="BL3562" i="64"/>
  <c r="BL3578" i="64" s="1"/>
  <c r="BL3014" i="64"/>
  <c r="BX3558" i="64"/>
  <c r="BX3574" i="64" s="1"/>
  <c r="BX3010" i="64"/>
  <c r="BX3028" i="64" s="1"/>
  <c r="BH3558" i="64"/>
  <c r="BH3574" i="64" s="1"/>
  <c r="BH3010" i="64"/>
  <c r="BH3028" i="64" s="1"/>
  <c r="AR3558" i="64"/>
  <c r="AR3574" i="64" s="1"/>
  <c r="AR3010" i="64"/>
  <c r="AR3028" i="64" s="1"/>
  <c r="AB3558" i="64"/>
  <c r="AB3574" i="64" s="1"/>
  <c r="AB3010" i="64"/>
  <c r="AB3028" i="64" s="1"/>
  <c r="CE3563" i="64"/>
  <c r="CE3579" i="64" s="1"/>
  <c r="CE3015" i="64"/>
  <c r="BO3563" i="64"/>
  <c r="BO3579" i="64" s="1"/>
  <c r="BO3015" i="64"/>
  <c r="AY3563" i="64"/>
  <c r="AY3579" i="64" s="1"/>
  <c r="AY3015" i="64"/>
  <c r="AI3563" i="64"/>
  <c r="AI3579" i="64" s="1"/>
  <c r="AI3015" i="64"/>
  <c r="BW3562" i="64"/>
  <c r="BW3578" i="64" s="1"/>
  <c r="BW3014" i="64"/>
  <c r="BG3562" i="64"/>
  <c r="BG3578" i="64" s="1"/>
  <c r="BG3014" i="64"/>
  <c r="AQ3562" i="64"/>
  <c r="AQ3578" i="64" s="1"/>
  <c r="AQ3014" i="64"/>
  <c r="AA3562" i="64"/>
  <c r="AA3578" i="64" s="1"/>
  <c r="AA3014" i="64"/>
  <c r="CE3559" i="64"/>
  <c r="CE3575" i="64" s="1"/>
  <c r="CE3011" i="64"/>
  <c r="BO3559" i="64"/>
  <c r="BO3575" i="64" s="1"/>
  <c r="BO3011" i="64"/>
  <c r="AY3559" i="64"/>
  <c r="AY3575" i="64" s="1"/>
  <c r="AY3011" i="64"/>
  <c r="AI3559" i="64"/>
  <c r="AI3575" i="64" s="1"/>
  <c r="AI3011" i="64"/>
  <c r="AW3558" i="64"/>
  <c r="AW3574" i="64" s="1"/>
  <c r="AW3010" i="64"/>
  <c r="AW3028" i="64" s="1"/>
  <c r="BD3559" i="64"/>
  <c r="BD3575" i="64" s="1"/>
  <c r="BD3011" i="64"/>
  <c r="BW3558" i="64"/>
  <c r="BW3574" i="64" s="1"/>
  <c r="BW3010" i="64"/>
  <c r="BW3028" i="64" s="1"/>
  <c r="BG3558" i="64"/>
  <c r="BG3574" i="64" s="1"/>
  <c r="BG3010" i="64"/>
  <c r="BG3028" i="64" s="1"/>
  <c r="AQ3558" i="64"/>
  <c r="AQ3574" i="64" s="1"/>
  <c r="AQ3010" i="64"/>
  <c r="AQ3028" i="64" s="1"/>
  <c r="AA3558" i="64"/>
  <c r="AA3574" i="64" s="1"/>
  <c r="AA3010" i="64"/>
  <c r="AA3028" i="64" s="1"/>
  <c r="CD3563" i="64"/>
  <c r="CD3579" i="64" s="1"/>
  <c r="CD3015" i="64"/>
  <c r="BN3563" i="64"/>
  <c r="BN3579" i="64" s="1"/>
  <c r="BN3015" i="64"/>
  <c r="AX3563" i="64"/>
  <c r="AX3579" i="64" s="1"/>
  <c r="AX3015" i="64"/>
  <c r="AH3563" i="64"/>
  <c r="AH3579" i="64" s="1"/>
  <c r="AH3015" i="64"/>
  <c r="BV3562" i="64"/>
  <c r="BV3578" i="64" s="1"/>
  <c r="BV3014" i="64"/>
  <c r="BF3562" i="64"/>
  <c r="BF3578" i="64" s="1"/>
  <c r="BF3014" i="64"/>
  <c r="AP3562" i="64"/>
  <c r="AP3578" i="64" s="1"/>
  <c r="AP3014" i="64"/>
  <c r="Z3562" i="64"/>
  <c r="Z3578" i="64" s="1"/>
  <c r="Z3014" i="64"/>
  <c r="CD3559" i="64"/>
  <c r="CD3575" i="64" s="1"/>
  <c r="CD3011" i="64"/>
  <c r="BN3559" i="64"/>
  <c r="BN3575" i="64" s="1"/>
  <c r="BN3011" i="64"/>
  <c r="AX3559" i="64"/>
  <c r="AX3575" i="64" s="1"/>
  <c r="AX3011" i="64"/>
  <c r="AH3559" i="64"/>
  <c r="AH3575" i="64" s="1"/>
  <c r="AH3011" i="64"/>
  <c r="CC3558" i="64"/>
  <c r="CC3574" i="64" s="1"/>
  <c r="CC3010" i="64"/>
  <c r="CC3028" i="64" s="1"/>
  <c r="BV3558" i="64"/>
  <c r="BV3574" i="64" s="1"/>
  <c r="BV3010" i="64"/>
  <c r="BV3028" i="64" s="1"/>
  <c r="BF3558" i="64"/>
  <c r="BF3574" i="64" s="1"/>
  <c r="BF3010" i="64"/>
  <c r="BF3028" i="64" s="1"/>
  <c r="AP3558" i="64"/>
  <c r="AP3574" i="64" s="1"/>
  <c r="AP3010" i="64"/>
  <c r="AP3028" i="64" s="1"/>
  <c r="Z3558" i="64"/>
  <c r="Z3574" i="64" s="1"/>
  <c r="Z3010" i="64"/>
  <c r="Z3028" i="64" s="1"/>
  <c r="CC3563" i="64"/>
  <c r="CC3579" i="64" s="1"/>
  <c r="CC3015" i="64"/>
  <c r="BM3563" i="64"/>
  <c r="BM3579" i="64" s="1"/>
  <c r="BM3015" i="64"/>
  <c r="AW3563" i="64"/>
  <c r="AW3579" i="64" s="1"/>
  <c r="AW3015" i="64"/>
  <c r="AG3563" i="64"/>
  <c r="AG3579" i="64" s="1"/>
  <c r="AG3015" i="64"/>
  <c r="CK3562" i="64"/>
  <c r="CK3578" i="64" s="1"/>
  <c r="CK3014" i="64"/>
  <c r="BU3562" i="64"/>
  <c r="BU3578" i="64" s="1"/>
  <c r="BU3014" i="64"/>
  <c r="BE3562" i="64"/>
  <c r="BE3578" i="64" s="1"/>
  <c r="BE3014" i="64"/>
  <c r="AO3562" i="64"/>
  <c r="AO3578" i="64" s="1"/>
  <c r="AO3014" i="64"/>
  <c r="Y3562" i="64"/>
  <c r="Y3578" i="64" s="1"/>
  <c r="Y3014" i="64"/>
  <c r="CC3559" i="64"/>
  <c r="CC3575" i="64" s="1"/>
  <c r="CC3011" i="64"/>
  <c r="BM3559" i="64"/>
  <c r="BM3575" i="64" s="1"/>
  <c r="BM3011" i="64"/>
  <c r="AW3559" i="64"/>
  <c r="AW3575" i="64" s="1"/>
  <c r="AW3011" i="64"/>
  <c r="AG3559" i="64"/>
  <c r="AG3575" i="64" s="1"/>
  <c r="AG3011" i="64"/>
  <c r="AN3559" i="64"/>
  <c r="AN3575" i="64" s="1"/>
  <c r="AN3011" i="64"/>
  <c r="CK3558" i="64"/>
  <c r="CK3574" i="64" s="1"/>
  <c r="CK3010" i="64"/>
  <c r="CK3028" i="64" s="1"/>
  <c r="BU3558" i="64"/>
  <c r="BU3574" i="64" s="1"/>
  <c r="BU3010" i="64"/>
  <c r="BU3028" i="64" s="1"/>
  <c r="BE3558" i="64"/>
  <c r="BE3574" i="64" s="1"/>
  <c r="BE3010" i="64"/>
  <c r="BE3028" i="64" s="1"/>
  <c r="AO3558" i="64"/>
  <c r="AO3574" i="64" s="1"/>
  <c r="AO3010" i="64"/>
  <c r="AO3028" i="64" s="1"/>
  <c r="Y3558" i="64"/>
  <c r="Y3574" i="64" s="1"/>
  <c r="Y3010" i="64"/>
  <c r="Y3028" i="64" s="1"/>
  <c r="CB3563" i="64"/>
  <c r="CB3579" i="64" s="1"/>
  <c r="CB3015" i="64"/>
  <c r="BL3563" i="64"/>
  <c r="BL3579" i="64" s="1"/>
  <c r="BL3015" i="64"/>
  <c r="AV3563" i="64"/>
  <c r="AV3579" i="64" s="1"/>
  <c r="AV3015" i="64"/>
  <c r="AF3563" i="64"/>
  <c r="AF3579" i="64" s="1"/>
  <c r="AF3015" i="64"/>
  <c r="CJ3562" i="64"/>
  <c r="CJ3578" i="64" s="1"/>
  <c r="CJ3014" i="64"/>
  <c r="BT3562" i="64"/>
  <c r="BT3578" i="64" s="1"/>
  <c r="BT3014" i="64"/>
  <c r="BD3562" i="64"/>
  <c r="BD3578" i="64" s="1"/>
  <c r="BD3014" i="64"/>
  <c r="AN3562" i="64"/>
  <c r="AN3578" i="64" s="1"/>
  <c r="AN3014" i="64"/>
  <c r="X3562" i="64"/>
  <c r="X3578" i="64" s="1"/>
  <c r="X3014" i="64"/>
  <c r="CB3559" i="64"/>
  <c r="CB3575" i="64" s="1"/>
  <c r="CB3011" i="64"/>
  <c r="BL3559" i="64"/>
  <c r="BL3575" i="64" s="1"/>
  <c r="BL3011" i="64"/>
  <c r="AV3559" i="64"/>
  <c r="AV3575" i="64" s="1"/>
  <c r="AV3011" i="64"/>
  <c r="AF3559" i="64"/>
  <c r="AF3575" i="64" s="1"/>
  <c r="AF3011" i="64"/>
  <c r="AG3558" i="64"/>
  <c r="AG3574" i="64" s="1"/>
  <c r="AG3010" i="64"/>
  <c r="AG3028" i="64" s="1"/>
  <c r="CJ3559" i="64"/>
  <c r="CJ3575" i="64" s="1"/>
  <c r="CJ3011" i="64"/>
  <c r="CJ3558" i="64"/>
  <c r="CJ3574" i="64" s="1"/>
  <c r="CJ3010" i="64"/>
  <c r="CJ3028" i="64" s="1"/>
  <c r="BT3558" i="64"/>
  <c r="BT3574" i="64" s="1"/>
  <c r="BT3010" i="64"/>
  <c r="BT3028" i="64" s="1"/>
  <c r="BD3558" i="64"/>
  <c r="BD3574" i="64" s="1"/>
  <c r="BD3010" i="64"/>
  <c r="BD3028" i="64" s="1"/>
  <c r="AN3558" i="64"/>
  <c r="AN3574" i="64" s="1"/>
  <c r="AN3010" i="64"/>
  <c r="AN3028" i="64" s="1"/>
  <c r="X3558" i="64"/>
  <c r="X3574" i="64" s="1"/>
  <c r="X3010" i="64"/>
  <c r="X3028" i="64" s="1"/>
  <c r="CA3563" i="64"/>
  <c r="CA3579" i="64" s="1"/>
  <c r="CA3015" i="64"/>
  <c r="BK3563" i="64"/>
  <c r="BK3579" i="64" s="1"/>
  <c r="BK3015" i="64"/>
  <c r="AU3563" i="64"/>
  <c r="AU3579" i="64" s="1"/>
  <c r="AU3015" i="64"/>
  <c r="AE3563" i="64"/>
  <c r="AE3579" i="64" s="1"/>
  <c r="AE3015" i="64"/>
  <c r="CI3562" i="64"/>
  <c r="CI3578" i="64" s="1"/>
  <c r="CI3014" i="64"/>
  <c r="BS3562" i="64"/>
  <c r="BS3578" i="64" s="1"/>
  <c r="BS3014" i="64"/>
  <c r="BC3562" i="64"/>
  <c r="BC3578" i="64" s="1"/>
  <c r="BC3014" i="64"/>
  <c r="AM3562" i="64"/>
  <c r="AM3578" i="64" s="1"/>
  <c r="AM3014" i="64"/>
  <c r="W3562" i="64"/>
  <c r="W3578" i="64" s="1"/>
  <c r="W3014" i="64"/>
  <c r="CA3559" i="64"/>
  <c r="CA3575" i="64" s="1"/>
  <c r="CA3011" i="64"/>
  <c r="BK3559" i="64"/>
  <c r="BK3575" i="64" s="1"/>
  <c r="BK3011" i="64"/>
  <c r="AU3559" i="64"/>
  <c r="AU3575" i="64" s="1"/>
  <c r="AU3011" i="64"/>
  <c r="AE3559" i="64"/>
  <c r="AE3575" i="64" s="1"/>
  <c r="AE3011" i="64"/>
  <c r="BS3558" i="64"/>
  <c r="BS3574" i="64" s="1"/>
  <c r="BS3010" i="64"/>
  <c r="BS3028" i="64" s="1"/>
  <c r="AT3563" i="64"/>
  <c r="AT3579" i="64" s="1"/>
  <c r="AT3015" i="64"/>
  <c r="V3562" i="64"/>
  <c r="V3578" i="64" s="1"/>
  <c r="V3014" i="64"/>
  <c r="AT3559" i="64"/>
  <c r="AT3575" i="64" s="1"/>
  <c r="AT3011" i="64"/>
  <c r="AD3559" i="64"/>
  <c r="AD3575" i="64" s="1"/>
  <c r="AD3011" i="64"/>
  <c r="CB3562" i="64"/>
  <c r="CB3578" i="64" s="1"/>
  <c r="CB3014" i="64"/>
  <c r="BZ3563" i="64"/>
  <c r="BZ3579" i="64" s="1"/>
  <c r="BZ3015" i="64"/>
  <c r="CH3562" i="64"/>
  <c r="CH3578" i="64" s="1"/>
  <c r="CH3014" i="64"/>
  <c r="BJ3559" i="64"/>
  <c r="BJ3575" i="64" s="1"/>
  <c r="BJ3011" i="64"/>
  <c r="CH3558" i="64"/>
  <c r="CH3574" i="64" s="1"/>
  <c r="CH3010" i="64"/>
  <c r="CH3028" i="64" s="1"/>
  <c r="BR3558" i="64"/>
  <c r="BR3574" i="64" s="1"/>
  <c r="BR3010" i="64"/>
  <c r="BR3028" i="64" s="1"/>
  <c r="BB3558" i="64"/>
  <c r="BB3574" i="64" s="1"/>
  <c r="BB3010" i="64"/>
  <c r="BB3028" i="64" s="1"/>
  <c r="AL3558" i="64"/>
  <c r="AL3574" i="64" s="1"/>
  <c r="AL3010" i="64"/>
  <c r="AL3028" i="64" s="1"/>
  <c r="V3558" i="64"/>
  <c r="V3574" i="64" s="1"/>
  <c r="V3010" i="64"/>
  <c r="V3028" i="64" s="1"/>
  <c r="BY3563" i="64"/>
  <c r="BY3579" i="64" s="1"/>
  <c r="BY3015" i="64"/>
  <c r="BI3563" i="64"/>
  <c r="BI3579" i="64" s="1"/>
  <c r="BI3015" i="64"/>
  <c r="AS3563" i="64"/>
  <c r="AS3579" i="64" s="1"/>
  <c r="AS3015" i="64"/>
  <c r="AC3563" i="64"/>
  <c r="AC3579" i="64" s="1"/>
  <c r="AC3015" i="64"/>
  <c r="CG3562" i="64"/>
  <c r="CG3578" i="64" s="1"/>
  <c r="CG3014" i="64"/>
  <c r="BQ3562" i="64"/>
  <c r="BQ3578" i="64" s="1"/>
  <c r="BQ3014" i="64"/>
  <c r="BA3562" i="64"/>
  <c r="BA3578" i="64" s="1"/>
  <c r="BA3014" i="64"/>
  <c r="AK3562" i="64"/>
  <c r="AK3578" i="64" s="1"/>
  <c r="AK3014" i="64"/>
  <c r="U3562" i="64"/>
  <c r="U3578" i="64" s="1"/>
  <c r="U3014" i="64"/>
  <c r="BY3559" i="64"/>
  <c r="BY3575" i="64" s="1"/>
  <c r="BY3011" i="64"/>
  <c r="BI3559" i="64"/>
  <c r="BI3575" i="64" s="1"/>
  <c r="BI3011" i="64"/>
  <c r="AS3559" i="64"/>
  <c r="AS3575" i="64" s="1"/>
  <c r="AS3011" i="64"/>
  <c r="AC3559" i="64"/>
  <c r="AC3575" i="64" s="1"/>
  <c r="AC3011" i="64"/>
  <c r="BT3559" i="64"/>
  <c r="BT3575" i="64" s="1"/>
  <c r="BT3011" i="64"/>
  <c r="AM3558" i="64"/>
  <c r="AM3574" i="64" s="1"/>
  <c r="AM3010" i="64"/>
  <c r="AM3028" i="64" s="1"/>
  <c r="AD3563" i="64"/>
  <c r="AD3579" i="64" s="1"/>
  <c r="AD3015" i="64"/>
  <c r="BZ3559" i="64"/>
  <c r="BZ3575" i="64" s="1"/>
  <c r="BZ3011" i="64"/>
  <c r="CG3558" i="64"/>
  <c r="CG3574" i="64" s="1"/>
  <c r="CG3010" i="64"/>
  <c r="CG3028" i="64" s="1"/>
  <c r="BQ3558" i="64"/>
  <c r="BQ3574" i="64" s="1"/>
  <c r="BQ3010" i="64"/>
  <c r="BQ3028" i="64" s="1"/>
  <c r="BA3558" i="64"/>
  <c r="BA3574" i="64" s="1"/>
  <c r="BA3010" i="64"/>
  <c r="BA3028" i="64" s="1"/>
  <c r="AK3558" i="64"/>
  <c r="AK3574" i="64" s="1"/>
  <c r="AK3010" i="64"/>
  <c r="AK3028" i="64" s="1"/>
  <c r="U3558" i="64"/>
  <c r="U3574" i="64" s="1"/>
  <c r="U3010" i="64"/>
  <c r="U3028" i="64" s="1"/>
  <c r="BX3563" i="64"/>
  <c r="BX3579" i="64" s="1"/>
  <c r="BX3015" i="64"/>
  <c r="BH3563" i="64"/>
  <c r="BH3579" i="64" s="1"/>
  <c r="BH3015" i="64"/>
  <c r="AR3563" i="64"/>
  <c r="AR3579" i="64" s="1"/>
  <c r="AR3015" i="64"/>
  <c r="AB3563" i="64"/>
  <c r="AB3579" i="64" s="1"/>
  <c r="AB3015" i="64"/>
  <c r="CF3562" i="64"/>
  <c r="CF3578" i="64" s="1"/>
  <c r="CF3014" i="64"/>
  <c r="BP3562" i="64"/>
  <c r="BP3578" i="64" s="1"/>
  <c r="BP3014" i="64"/>
  <c r="AZ3562" i="64"/>
  <c r="AZ3578" i="64" s="1"/>
  <c r="AZ3014" i="64"/>
  <c r="AJ3562" i="64"/>
  <c r="AJ3578" i="64" s="1"/>
  <c r="AJ3014" i="64"/>
  <c r="T3562" i="64"/>
  <c r="T3578" i="64" s="1"/>
  <c r="T3014" i="64"/>
  <c r="BX3559" i="64"/>
  <c r="BX3575" i="64" s="1"/>
  <c r="BX3011" i="64"/>
  <c r="BH3559" i="64"/>
  <c r="BH3575" i="64" s="1"/>
  <c r="BH3011" i="64"/>
  <c r="AR3559" i="64"/>
  <c r="AR3575" i="64" s="1"/>
  <c r="AR3011" i="64"/>
  <c r="AB3559" i="64"/>
  <c r="AB3575" i="64" s="1"/>
  <c r="AB3011" i="64"/>
  <c r="CJ3563" i="64"/>
  <c r="CJ3579" i="64" s="1"/>
  <c r="CJ3015" i="64"/>
  <c r="X3559" i="64"/>
  <c r="X3575" i="64" s="1"/>
  <c r="X3011" i="64"/>
  <c r="CI3558" i="64"/>
  <c r="CI3574" i="64" s="1"/>
  <c r="CI3010" i="64"/>
  <c r="CI3028" i="64" s="1"/>
  <c r="BJ3563" i="64"/>
  <c r="BJ3579" i="64" s="1"/>
  <c r="BJ3015" i="64"/>
  <c r="AL3562" i="64"/>
  <c r="AL3578" i="64" s="1"/>
  <c r="AL3014" i="64"/>
  <c r="CF3558" i="64"/>
  <c r="CF3574" i="64" s="1"/>
  <c r="CF3010" i="64"/>
  <c r="CF3028" i="64" s="1"/>
  <c r="BP3558" i="64"/>
  <c r="BP3574" i="64" s="1"/>
  <c r="BP3010" i="64"/>
  <c r="BP3028" i="64" s="1"/>
  <c r="AZ3558" i="64"/>
  <c r="AZ3574" i="64" s="1"/>
  <c r="AZ3010" i="64"/>
  <c r="AZ3028" i="64" s="1"/>
  <c r="AJ3558" i="64"/>
  <c r="AJ3574" i="64" s="1"/>
  <c r="AJ3010" i="64"/>
  <c r="AJ3028" i="64" s="1"/>
  <c r="T3558" i="64"/>
  <c r="T3574" i="64" s="1"/>
  <c r="T3010" i="64"/>
  <c r="T3028" i="64" s="1"/>
  <c r="BW3563" i="64"/>
  <c r="BW3579" i="64" s="1"/>
  <c r="BW3015" i="64"/>
  <c r="BG3563" i="64"/>
  <c r="BG3579" i="64" s="1"/>
  <c r="BG3015" i="64"/>
  <c r="AQ3563" i="64"/>
  <c r="AQ3579" i="64" s="1"/>
  <c r="AQ3015" i="64"/>
  <c r="AA3563" i="64"/>
  <c r="AA3579" i="64" s="1"/>
  <c r="AA3015" i="64"/>
  <c r="CE3562" i="64"/>
  <c r="CE3578" i="64" s="1"/>
  <c r="CE3014" i="64"/>
  <c r="BO3562" i="64"/>
  <c r="BO3578" i="64" s="1"/>
  <c r="BO3014" i="64"/>
  <c r="AY3562" i="64"/>
  <c r="AY3578" i="64" s="1"/>
  <c r="AY3014" i="64"/>
  <c r="AI3562" i="64"/>
  <c r="AI3578" i="64" s="1"/>
  <c r="AI3014" i="64"/>
  <c r="BW3559" i="64"/>
  <c r="BW3575" i="64" s="1"/>
  <c r="BW3011" i="64"/>
  <c r="BG3559" i="64"/>
  <c r="BG3575" i="64" s="1"/>
  <c r="BG3011" i="64"/>
  <c r="AQ3559" i="64"/>
  <c r="AQ3575" i="64" s="1"/>
  <c r="AQ3011" i="64"/>
  <c r="AA3559" i="64"/>
  <c r="AA3575" i="64" s="1"/>
  <c r="AA3011" i="64"/>
  <c r="X3563" i="64"/>
  <c r="X3579" i="64" s="1"/>
  <c r="X3015" i="64"/>
  <c r="BC3558" i="64"/>
  <c r="BC3574" i="64" s="1"/>
  <c r="BC3010" i="64"/>
  <c r="BC3028" i="64" s="1"/>
  <c r="BB3562" i="64"/>
  <c r="BB3578" i="64" s="1"/>
  <c r="BB3014" i="64"/>
  <c r="CE3558" i="64"/>
  <c r="CE3574" i="64" s="1"/>
  <c r="CE3010" i="64"/>
  <c r="CE3028" i="64" s="1"/>
  <c r="BO3558" i="64"/>
  <c r="BO3574" i="64" s="1"/>
  <c r="BO3010" i="64"/>
  <c r="BO3028" i="64" s="1"/>
  <c r="AY3558" i="64"/>
  <c r="AY3574" i="64" s="1"/>
  <c r="AY3010" i="64"/>
  <c r="AY3028" i="64" s="1"/>
  <c r="AI3558" i="64"/>
  <c r="AI3574" i="64" s="1"/>
  <c r="AI3010" i="64"/>
  <c r="AI3028" i="64" s="1"/>
  <c r="BV3563" i="64"/>
  <c r="BV3579" i="64" s="1"/>
  <c r="BV3015" i="64"/>
  <c r="BF3563" i="64"/>
  <c r="BF3579" i="64" s="1"/>
  <c r="BF3015" i="64"/>
  <c r="AP3563" i="64"/>
  <c r="AP3579" i="64" s="1"/>
  <c r="AP3015" i="64"/>
  <c r="Z3563" i="64"/>
  <c r="Z3579" i="64" s="1"/>
  <c r="Z3015" i="64"/>
  <c r="CD3562" i="64"/>
  <c r="CD3578" i="64" s="1"/>
  <c r="CD3014" i="64"/>
  <c r="BN3562" i="64"/>
  <c r="BN3578" i="64" s="1"/>
  <c r="BN3014" i="64"/>
  <c r="AX3562" i="64"/>
  <c r="AX3578" i="64" s="1"/>
  <c r="AX3014" i="64"/>
  <c r="AH3562" i="64"/>
  <c r="AH3578" i="64" s="1"/>
  <c r="AH3014" i="64"/>
  <c r="BV3559" i="64"/>
  <c r="BV3575" i="64" s="1"/>
  <c r="BV3011" i="64"/>
  <c r="BF3559" i="64"/>
  <c r="BF3575" i="64" s="1"/>
  <c r="BF3011" i="64"/>
  <c r="AP3559" i="64"/>
  <c r="AP3575" i="64" s="1"/>
  <c r="AP3011" i="64"/>
  <c r="Z3559" i="64"/>
  <c r="Z3575" i="64" s="1"/>
  <c r="Z3011" i="64"/>
  <c r="BD3563" i="64"/>
  <c r="BD3579" i="64" s="1"/>
  <c r="BD3015" i="64"/>
  <c r="W3558" i="64"/>
  <c r="W3574" i="64" s="1"/>
  <c r="W3010" i="64"/>
  <c r="W3028" i="64" s="1"/>
  <c r="BR3562" i="64"/>
  <c r="BR3578" i="64" s="1"/>
  <c r="BR3014" i="64"/>
  <c r="CD3558" i="64"/>
  <c r="CD3574" i="64" s="1"/>
  <c r="CD3010" i="64"/>
  <c r="CD3028" i="64" s="1"/>
  <c r="BN3558" i="64"/>
  <c r="BN3574" i="64" s="1"/>
  <c r="BN3010" i="64"/>
  <c r="BN3028" i="64" s="1"/>
  <c r="AX3558" i="64"/>
  <c r="AX3574" i="64" s="1"/>
  <c r="AX3010" i="64"/>
  <c r="AX3028" i="64" s="1"/>
  <c r="AH3558" i="64"/>
  <c r="AH3574" i="64" s="1"/>
  <c r="AH3010" i="64"/>
  <c r="AH3028" i="64" s="1"/>
  <c r="CK3563" i="64"/>
  <c r="CK3579" i="64" s="1"/>
  <c r="CK3015" i="64"/>
  <c r="BU3563" i="64"/>
  <c r="BU3579" i="64" s="1"/>
  <c r="BU3015" i="64"/>
  <c r="BE3563" i="64"/>
  <c r="BE3579" i="64" s="1"/>
  <c r="BE3015" i="64"/>
  <c r="AO3563" i="64"/>
  <c r="AO3579" i="64" s="1"/>
  <c r="AO3015" i="64"/>
  <c r="Y3563" i="64"/>
  <c r="Y3579" i="64" s="1"/>
  <c r="Y3015" i="64"/>
  <c r="CC3562" i="64"/>
  <c r="CC3578" i="64" s="1"/>
  <c r="CC3014" i="64"/>
  <c r="BM3562" i="64"/>
  <c r="BM3578" i="64" s="1"/>
  <c r="BM3014" i="64"/>
  <c r="AW3562" i="64"/>
  <c r="AW3578" i="64" s="1"/>
  <c r="AW3014" i="64"/>
  <c r="AG3562" i="64"/>
  <c r="AG3578" i="64" s="1"/>
  <c r="AG3014" i="64"/>
  <c r="CK3559" i="64"/>
  <c r="CK3575" i="64" s="1"/>
  <c r="CK3011" i="64"/>
  <c r="BU3559" i="64"/>
  <c r="BU3575" i="64" s="1"/>
  <c r="BU3011" i="64"/>
  <c r="BE3559" i="64"/>
  <c r="BE3575" i="64" s="1"/>
  <c r="BE3011" i="64"/>
  <c r="AO3559" i="64"/>
  <c r="AO3575" i="64" s="1"/>
  <c r="AO3011" i="64"/>
  <c r="Y3559" i="64"/>
  <c r="Y3575" i="64" s="1"/>
  <c r="Y3011" i="64"/>
  <c r="AD60" i="64" a="1"/>
  <c r="AD60" i="64" s="1"/>
  <c r="AD58" i="64" s="1" a="1"/>
  <c r="AD58" i="64" s="1"/>
  <c r="AD61" i="64" a="1"/>
  <c r="AD61" i="64" s="1"/>
  <c r="AD59" i="64" a="1"/>
  <c r="AD59" i="64" s="1"/>
  <c r="S3537" i="64"/>
  <c r="S3553" i="64" s="1"/>
  <c r="S3562" i="64"/>
  <c r="S3578" i="64" s="1"/>
  <c r="AD3541" i="64" a="1"/>
  <c r="AD3541" i="64" s="1"/>
  <c r="S3533" i="64"/>
  <c r="S3549" i="64" s="1"/>
  <c r="S3558" i="64"/>
  <c r="S3574" i="64" s="1"/>
  <c r="S3538" i="64"/>
  <c r="S3554" i="64" s="1"/>
  <c r="S3563" i="64"/>
  <c r="S3579" i="64" s="1"/>
  <c r="S3534" i="64"/>
  <c r="S3550" i="64" s="1"/>
  <c r="S3559" i="64"/>
  <c r="S3575" i="64" s="1"/>
  <c r="AO3517" i="64"/>
  <c r="AO3529" i="64" s="1"/>
  <c r="AO3538" i="64"/>
  <c r="AO3554" i="64" s="1"/>
  <c r="BL3516" i="64"/>
  <c r="BL3528" i="64" s="1"/>
  <c r="BL3537" i="64"/>
  <c r="BL3553" i="64" s="1"/>
  <c r="CB3512" i="64"/>
  <c r="CB3524" i="64" s="1"/>
  <c r="CB3533" i="64"/>
  <c r="CB3549" i="64" s="1"/>
  <c r="BL3512" i="64"/>
  <c r="BL3524" i="64" s="1"/>
  <c r="BL3533" i="64"/>
  <c r="BL3549" i="64" s="1"/>
  <c r="AV3512" i="64"/>
  <c r="AV3524" i="64" s="1"/>
  <c r="AV3533" i="64"/>
  <c r="AV3549" i="64" s="1"/>
  <c r="AF3512" i="64"/>
  <c r="AF3524" i="64" s="1"/>
  <c r="AF3533" i="64"/>
  <c r="AF3549" i="64" s="1"/>
  <c r="CI3517" i="64"/>
  <c r="CI3529" i="64" s="1"/>
  <c r="CI3538" i="64"/>
  <c r="CI3554" i="64" s="1"/>
  <c r="BS3517" i="64"/>
  <c r="BS3529" i="64" s="1"/>
  <c r="BS3538" i="64"/>
  <c r="BS3554" i="64" s="1"/>
  <c r="BC3517" i="64"/>
  <c r="BC3529" i="64" s="1"/>
  <c r="BC3538" i="64"/>
  <c r="BC3554" i="64" s="1"/>
  <c r="AM3517" i="64"/>
  <c r="AM3529" i="64" s="1"/>
  <c r="AM3538" i="64"/>
  <c r="AM3554" i="64" s="1"/>
  <c r="W3517" i="64"/>
  <c r="W3529" i="64" s="1"/>
  <c r="W3538" i="64"/>
  <c r="W3554" i="64" s="1"/>
  <c r="CA3516" i="64"/>
  <c r="CA3528" i="64" s="1"/>
  <c r="CA3537" i="64"/>
  <c r="CA3553" i="64" s="1"/>
  <c r="BK3516" i="64"/>
  <c r="BK3528" i="64" s="1"/>
  <c r="BK3537" i="64"/>
  <c r="BK3553" i="64" s="1"/>
  <c r="AU3516" i="64"/>
  <c r="AU3528" i="64" s="1"/>
  <c r="AU3537" i="64"/>
  <c r="AU3553" i="64" s="1"/>
  <c r="AE3516" i="64"/>
  <c r="AE3528" i="64" s="1"/>
  <c r="AE3537" i="64"/>
  <c r="AE3553" i="64" s="1"/>
  <c r="CI3513" i="64"/>
  <c r="CI3525" i="64" s="1"/>
  <c r="CI3534" i="64"/>
  <c r="CI3550" i="64" s="1"/>
  <c r="BS3513" i="64"/>
  <c r="BS3525" i="64" s="1"/>
  <c r="BS3534" i="64"/>
  <c r="BS3550" i="64" s="1"/>
  <c r="BC3513" i="64"/>
  <c r="BC3525" i="64" s="1"/>
  <c r="BC3534" i="64"/>
  <c r="BC3550" i="64" s="1"/>
  <c r="AM3513" i="64"/>
  <c r="AM3525" i="64" s="1"/>
  <c r="AM3534" i="64"/>
  <c r="AM3550" i="64" s="1"/>
  <c r="W3513" i="64"/>
  <c r="W3525" i="64" s="1"/>
  <c r="W3534" i="64"/>
  <c r="W3550" i="64" s="1"/>
  <c r="CD3512" i="64"/>
  <c r="CD3524" i="64" s="1"/>
  <c r="CD3533" i="64"/>
  <c r="CD3549" i="64" s="1"/>
  <c r="AG3516" i="64"/>
  <c r="AG3528" i="64" s="1"/>
  <c r="AG3537" i="64"/>
  <c r="AG3553" i="64" s="1"/>
  <c r="BT3517" i="64"/>
  <c r="BT3529" i="64" s="1"/>
  <c r="BT3538" i="64"/>
  <c r="BT3554" i="64" s="1"/>
  <c r="CA3512" i="64"/>
  <c r="CA3524" i="64" s="1"/>
  <c r="CA3533" i="64"/>
  <c r="CA3549" i="64" s="1"/>
  <c r="BK3512" i="64"/>
  <c r="BK3524" i="64" s="1"/>
  <c r="BK3533" i="64"/>
  <c r="BK3549" i="64" s="1"/>
  <c r="AU3512" i="64"/>
  <c r="AU3524" i="64" s="1"/>
  <c r="AU3533" i="64"/>
  <c r="AU3549" i="64" s="1"/>
  <c r="AE3512" i="64"/>
  <c r="AE3524" i="64" s="1"/>
  <c r="AE3533" i="64"/>
  <c r="AE3549" i="64" s="1"/>
  <c r="CH3517" i="64"/>
  <c r="CH3529" i="64" s="1"/>
  <c r="CH3538" i="64"/>
  <c r="CH3554" i="64" s="1"/>
  <c r="BR3517" i="64"/>
  <c r="BR3529" i="64" s="1"/>
  <c r="BR3538" i="64"/>
  <c r="BR3554" i="64" s="1"/>
  <c r="BB3517" i="64"/>
  <c r="BB3529" i="64" s="1"/>
  <c r="BB3538" i="64"/>
  <c r="BB3554" i="64" s="1"/>
  <c r="AL3517" i="64"/>
  <c r="AL3529" i="64" s="1"/>
  <c r="AL3538" i="64"/>
  <c r="AL3554" i="64" s="1"/>
  <c r="V3517" i="64"/>
  <c r="V3529" i="64" s="1"/>
  <c r="V3538" i="64"/>
  <c r="V3554" i="64" s="1"/>
  <c r="BZ3516" i="64"/>
  <c r="BZ3528" i="64" s="1"/>
  <c r="BZ3537" i="64"/>
  <c r="BZ3553" i="64" s="1"/>
  <c r="BJ3516" i="64"/>
  <c r="BJ3528" i="64" s="1"/>
  <c r="BJ3537" i="64"/>
  <c r="BJ3553" i="64" s="1"/>
  <c r="AT3516" i="64"/>
  <c r="AT3528" i="64" s="1"/>
  <c r="AT3537" i="64"/>
  <c r="AT3553" i="64" s="1"/>
  <c r="AD3516" i="64"/>
  <c r="AD3528" i="64" s="1"/>
  <c r="AD3537" i="64"/>
  <c r="AD3553" i="64" s="1"/>
  <c r="CH3513" i="64"/>
  <c r="CH3525" i="64" s="1"/>
  <c r="CH3534" i="64"/>
  <c r="CH3550" i="64" s="1"/>
  <c r="BR3513" i="64"/>
  <c r="BR3525" i="64" s="1"/>
  <c r="BR3534" i="64"/>
  <c r="BR3550" i="64" s="1"/>
  <c r="BB3513" i="64"/>
  <c r="BB3525" i="64" s="1"/>
  <c r="BB3534" i="64"/>
  <c r="BB3550" i="64" s="1"/>
  <c r="AL3513" i="64"/>
  <c r="AL3525" i="64" s="1"/>
  <c r="AL3534" i="64"/>
  <c r="AL3550" i="64" s="1"/>
  <c r="V3513" i="64"/>
  <c r="V3525" i="64" s="1"/>
  <c r="V3534" i="64"/>
  <c r="V3550" i="64" s="1"/>
  <c r="BU3517" i="64"/>
  <c r="BU3529" i="64" s="1"/>
  <c r="BU3538" i="64"/>
  <c r="BU3554" i="64" s="1"/>
  <c r="CC3512" i="64"/>
  <c r="CC3524" i="64" s="1"/>
  <c r="CC3533" i="64"/>
  <c r="CC3549" i="64" s="1"/>
  <c r="BD3513" i="64"/>
  <c r="BD3525" i="64" s="1"/>
  <c r="BD3534" i="64"/>
  <c r="BD3550" i="64" s="1"/>
  <c r="BZ3512" i="64"/>
  <c r="BZ3524" i="64" s="1"/>
  <c r="BZ3533" i="64"/>
  <c r="BZ3549" i="64" s="1"/>
  <c r="BJ3512" i="64"/>
  <c r="BJ3524" i="64" s="1"/>
  <c r="BJ3533" i="64"/>
  <c r="BJ3549" i="64" s="1"/>
  <c r="AT3512" i="64"/>
  <c r="AT3524" i="64" s="1"/>
  <c r="AT3533" i="64"/>
  <c r="AT3549" i="64" s="1"/>
  <c r="AD3512" i="64"/>
  <c r="AD3524" i="64" s="1"/>
  <c r="AD3533" i="64"/>
  <c r="AD3549" i="64" s="1"/>
  <c r="CG3517" i="64"/>
  <c r="CG3529" i="64" s="1"/>
  <c r="CG3538" i="64"/>
  <c r="CG3554" i="64" s="1"/>
  <c r="BQ3517" i="64"/>
  <c r="BQ3529" i="64" s="1"/>
  <c r="BQ3538" i="64"/>
  <c r="BQ3554" i="64" s="1"/>
  <c r="BA3517" i="64"/>
  <c r="BA3529" i="64" s="1"/>
  <c r="BA3538" i="64"/>
  <c r="BA3554" i="64" s="1"/>
  <c r="AK3517" i="64"/>
  <c r="AK3529" i="64" s="1"/>
  <c r="AK3538" i="64"/>
  <c r="AK3554" i="64" s="1"/>
  <c r="U3517" i="64"/>
  <c r="U3529" i="64" s="1"/>
  <c r="U3538" i="64"/>
  <c r="U3554" i="64" s="1"/>
  <c r="BY3516" i="64"/>
  <c r="BY3528" i="64" s="1"/>
  <c r="BY3537" i="64"/>
  <c r="BY3553" i="64" s="1"/>
  <c r="BI3516" i="64"/>
  <c r="BI3528" i="64" s="1"/>
  <c r="BI3537" i="64"/>
  <c r="BI3553" i="64" s="1"/>
  <c r="AS3516" i="64"/>
  <c r="AS3528" i="64" s="1"/>
  <c r="AS3537" i="64"/>
  <c r="AS3553" i="64" s="1"/>
  <c r="AC3516" i="64"/>
  <c r="AC3528" i="64" s="1"/>
  <c r="AC3537" i="64"/>
  <c r="AC3553" i="64" s="1"/>
  <c r="CG3513" i="64"/>
  <c r="CG3525" i="64" s="1"/>
  <c r="CG3534" i="64"/>
  <c r="CG3550" i="64" s="1"/>
  <c r="BQ3513" i="64"/>
  <c r="BQ3525" i="64" s="1"/>
  <c r="BQ3534" i="64"/>
  <c r="BQ3550" i="64" s="1"/>
  <c r="BA3513" i="64"/>
  <c r="BA3525" i="64" s="1"/>
  <c r="BA3534" i="64"/>
  <c r="BA3550" i="64" s="1"/>
  <c r="AK3513" i="64"/>
  <c r="AK3525" i="64" s="1"/>
  <c r="AK3534" i="64"/>
  <c r="AK3550" i="64" s="1"/>
  <c r="U3513" i="64"/>
  <c r="U3525" i="64" s="1"/>
  <c r="U3534" i="64"/>
  <c r="U3550" i="64" s="1"/>
  <c r="AO3513" i="64"/>
  <c r="AO3525" i="64" s="1"/>
  <c r="AO3534" i="64"/>
  <c r="AO3550" i="64" s="1"/>
  <c r="CB3516" i="64"/>
  <c r="CB3528" i="64" s="1"/>
  <c r="CB3537" i="64"/>
  <c r="CB3553" i="64" s="1"/>
  <c r="BY3512" i="64"/>
  <c r="BY3524" i="64" s="1"/>
  <c r="BY3533" i="64"/>
  <c r="BY3549" i="64" s="1"/>
  <c r="BI3512" i="64"/>
  <c r="BI3524" i="64" s="1"/>
  <c r="BI3533" i="64"/>
  <c r="BI3549" i="64" s="1"/>
  <c r="AS3512" i="64"/>
  <c r="AS3524" i="64" s="1"/>
  <c r="AS3533" i="64"/>
  <c r="AS3549" i="64" s="1"/>
  <c r="AC3512" i="64"/>
  <c r="AC3524" i="64" s="1"/>
  <c r="AC3533" i="64"/>
  <c r="AC3549" i="64" s="1"/>
  <c r="CF3517" i="64"/>
  <c r="CF3529" i="64" s="1"/>
  <c r="CF3538" i="64"/>
  <c r="CF3554" i="64" s="1"/>
  <c r="BP3517" i="64"/>
  <c r="BP3529" i="64" s="1"/>
  <c r="BP3538" i="64"/>
  <c r="BP3554" i="64" s="1"/>
  <c r="AZ3517" i="64"/>
  <c r="AZ3529" i="64" s="1"/>
  <c r="AZ3538" i="64"/>
  <c r="AZ3554" i="64" s="1"/>
  <c r="AJ3517" i="64"/>
  <c r="AJ3529" i="64" s="1"/>
  <c r="AJ3538" i="64"/>
  <c r="AJ3554" i="64" s="1"/>
  <c r="T3517" i="64"/>
  <c r="T3529" i="64" s="1"/>
  <c r="T3538" i="64"/>
  <c r="T3554" i="64" s="1"/>
  <c r="BX3516" i="64"/>
  <c r="BX3528" i="64" s="1"/>
  <c r="BX3537" i="64"/>
  <c r="BX3553" i="64" s="1"/>
  <c r="BH3516" i="64"/>
  <c r="BH3528" i="64" s="1"/>
  <c r="BH3537" i="64"/>
  <c r="BH3553" i="64" s="1"/>
  <c r="AR3516" i="64"/>
  <c r="AR3528" i="64" s="1"/>
  <c r="AR3537" i="64"/>
  <c r="AR3553" i="64" s="1"/>
  <c r="AB3516" i="64"/>
  <c r="AB3528" i="64" s="1"/>
  <c r="AB3537" i="64"/>
  <c r="AB3553" i="64" s="1"/>
  <c r="CF3513" i="64"/>
  <c r="CF3525" i="64" s="1"/>
  <c r="CF3534" i="64"/>
  <c r="CF3550" i="64" s="1"/>
  <c r="BP3513" i="64"/>
  <c r="BP3525" i="64" s="1"/>
  <c r="BP3534" i="64"/>
  <c r="BP3550" i="64" s="1"/>
  <c r="AZ3513" i="64"/>
  <c r="AZ3525" i="64" s="1"/>
  <c r="AZ3534" i="64"/>
  <c r="AZ3550" i="64" s="1"/>
  <c r="AJ3513" i="64"/>
  <c r="AJ3525" i="64" s="1"/>
  <c r="AJ3534" i="64"/>
  <c r="AJ3550" i="64" s="1"/>
  <c r="T3513" i="64"/>
  <c r="T3525" i="64" s="1"/>
  <c r="T3534" i="64"/>
  <c r="T3550" i="64" s="1"/>
  <c r="BN3512" i="64"/>
  <c r="BN3524" i="64" s="1"/>
  <c r="BN3533" i="64"/>
  <c r="BN3549" i="64" s="1"/>
  <c r="BE3513" i="64"/>
  <c r="BE3525" i="64" s="1"/>
  <c r="BE3534" i="64"/>
  <c r="BE3550" i="64" s="1"/>
  <c r="BM3512" i="64"/>
  <c r="BM3524" i="64" s="1"/>
  <c r="BM3533" i="64"/>
  <c r="BM3549" i="64" s="1"/>
  <c r="AF3516" i="64"/>
  <c r="AF3528" i="64" s="1"/>
  <c r="AF3537" i="64"/>
  <c r="AF3553" i="64" s="1"/>
  <c r="BX3512" i="64"/>
  <c r="BX3524" i="64" s="1"/>
  <c r="BX3533" i="64"/>
  <c r="BX3549" i="64" s="1"/>
  <c r="BH3512" i="64"/>
  <c r="BH3524" i="64" s="1"/>
  <c r="BH3533" i="64"/>
  <c r="BH3549" i="64" s="1"/>
  <c r="AR3512" i="64"/>
  <c r="AR3524" i="64" s="1"/>
  <c r="AR3533" i="64"/>
  <c r="AR3549" i="64" s="1"/>
  <c r="AB3512" i="64"/>
  <c r="AB3524" i="64" s="1"/>
  <c r="AB3533" i="64"/>
  <c r="AB3549" i="64" s="1"/>
  <c r="CE3517" i="64"/>
  <c r="CE3529" i="64" s="1"/>
  <c r="CE3538" i="64"/>
  <c r="CE3554" i="64" s="1"/>
  <c r="BO3517" i="64"/>
  <c r="BO3529" i="64" s="1"/>
  <c r="BO3538" i="64"/>
  <c r="BO3554" i="64" s="1"/>
  <c r="AY3517" i="64"/>
  <c r="AY3529" i="64" s="1"/>
  <c r="AY3538" i="64"/>
  <c r="AY3554" i="64" s="1"/>
  <c r="AI3517" i="64"/>
  <c r="AI3529" i="64" s="1"/>
  <c r="AI3538" i="64"/>
  <c r="AI3554" i="64" s="1"/>
  <c r="BW3516" i="64"/>
  <c r="BW3528" i="64" s="1"/>
  <c r="BW3537" i="64"/>
  <c r="BW3553" i="64" s="1"/>
  <c r="BG3516" i="64"/>
  <c r="BG3528" i="64" s="1"/>
  <c r="BG3537" i="64"/>
  <c r="BG3553" i="64" s="1"/>
  <c r="AQ3516" i="64"/>
  <c r="AQ3528" i="64" s="1"/>
  <c r="AQ3537" i="64"/>
  <c r="AQ3553" i="64" s="1"/>
  <c r="AA3516" i="64"/>
  <c r="AA3528" i="64" s="1"/>
  <c r="AA3537" i="64"/>
  <c r="AA3553" i="64" s="1"/>
  <c r="CE3513" i="64"/>
  <c r="CE3525" i="64" s="1"/>
  <c r="CE3534" i="64"/>
  <c r="CE3550" i="64" s="1"/>
  <c r="BO3513" i="64"/>
  <c r="BO3525" i="64" s="1"/>
  <c r="BO3534" i="64"/>
  <c r="BO3550" i="64" s="1"/>
  <c r="AY3513" i="64"/>
  <c r="AY3525" i="64" s="1"/>
  <c r="AY3534" i="64"/>
  <c r="AY3550" i="64" s="1"/>
  <c r="AI3513" i="64"/>
  <c r="AI3525" i="64" s="1"/>
  <c r="AI3534" i="64"/>
  <c r="AI3550" i="64" s="1"/>
  <c r="CC3516" i="64"/>
  <c r="CC3528" i="64" s="1"/>
  <c r="CC3537" i="64"/>
  <c r="CC3553" i="64" s="1"/>
  <c r="AN3517" i="64"/>
  <c r="AN3529" i="64" s="1"/>
  <c r="AN3538" i="64"/>
  <c r="AN3554" i="64" s="1"/>
  <c r="BW3512" i="64"/>
  <c r="BW3524" i="64" s="1"/>
  <c r="BW3533" i="64"/>
  <c r="BW3549" i="64" s="1"/>
  <c r="BG3512" i="64"/>
  <c r="BG3524" i="64" s="1"/>
  <c r="BG3533" i="64"/>
  <c r="BG3549" i="64" s="1"/>
  <c r="AQ3512" i="64"/>
  <c r="AQ3524" i="64" s="1"/>
  <c r="AQ3533" i="64"/>
  <c r="AQ3549" i="64" s="1"/>
  <c r="AA3512" i="64"/>
  <c r="AA3524" i="64" s="1"/>
  <c r="AA3533" i="64"/>
  <c r="AA3549" i="64" s="1"/>
  <c r="CD3517" i="64"/>
  <c r="CD3529" i="64" s="1"/>
  <c r="CD3538" i="64"/>
  <c r="CD3554" i="64" s="1"/>
  <c r="BN3517" i="64"/>
  <c r="BN3529" i="64" s="1"/>
  <c r="BN3538" i="64"/>
  <c r="BN3554" i="64" s="1"/>
  <c r="AX3517" i="64"/>
  <c r="AX3529" i="64" s="1"/>
  <c r="AX3538" i="64"/>
  <c r="AX3554" i="64" s="1"/>
  <c r="AH3517" i="64"/>
  <c r="AH3529" i="64" s="1"/>
  <c r="AH3538" i="64"/>
  <c r="AH3554" i="64" s="1"/>
  <c r="BV3516" i="64"/>
  <c r="BV3528" i="64" s="1"/>
  <c r="BV3537" i="64"/>
  <c r="BV3553" i="64" s="1"/>
  <c r="BF3516" i="64"/>
  <c r="BF3528" i="64" s="1"/>
  <c r="BF3537" i="64"/>
  <c r="BF3553" i="64" s="1"/>
  <c r="AP3516" i="64"/>
  <c r="AP3528" i="64" s="1"/>
  <c r="AP3537" i="64"/>
  <c r="AP3553" i="64" s="1"/>
  <c r="Z3516" i="64"/>
  <c r="Z3528" i="64" s="1"/>
  <c r="Z3537" i="64"/>
  <c r="Z3553" i="64" s="1"/>
  <c r="CD3513" i="64"/>
  <c r="CD3525" i="64" s="1"/>
  <c r="CD3534" i="64"/>
  <c r="CD3550" i="64" s="1"/>
  <c r="BN3513" i="64"/>
  <c r="BN3525" i="64" s="1"/>
  <c r="BN3534" i="64"/>
  <c r="BN3550" i="64" s="1"/>
  <c r="AX3513" i="64"/>
  <c r="AX3525" i="64" s="1"/>
  <c r="AX3534" i="64"/>
  <c r="AX3550" i="64" s="1"/>
  <c r="AH3513" i="64"/>
  <c r="AH3525" i="64" s="1"/>
  <c r="AH3534" i="64"/>
  <c r="AH3550" i="64" s="1"/>
  <c r="CK3513" i="64"/>
  <c r="CK3525" i="64" s="1"/>
  <c r="CK3534" i="64"/>
  <c r="CK3550" i="64" s="1"/>
  <c r="CJ3513" i="64"/>
  <c r="CJ3525" i="64" s="1"/>
  <c r="CJ3534" i="64"/>
  <c r="CJ3550" i="64" s="1"/>
  <c r="BV3512" i="64"/>
  <c r="BV3524" i="64" s="1"/>
  <c r="BV3533" i="64"/>
  <c r="BV3549" i="64" s="1"/>
  <c r="BF3512" i="64"/>
  <c r="BF3524" i="64" s="1"/>
  <c r="BF3533" i="64"/>
  <c r="BF3549" i="64" s="1"/>
  <c r="AP3512" i="64"/>
  <c r="AP3524" i="64" s="1"/>
  <c r="AP3533" i="64"/>
  <c r="AP3549" i="64" s="1"/>
  <c r="Z3512" i="64"/>
  <c r="Z3524" i="64" s="1"/>
  <c r="Z3533" i="64"/>
  <c r="Z3549" i="64" s="1"/>
  <c r="CC3517" i="64"/>
  <c r="CC3529" i="64" s="1"/>
  <c r="CC3538" i="64"/>
  <c r="CC3554" i="64" s="1"/>
  <c r="BM3517" i="64"/>
  <c r="BM3529" i="64" s="1"/>
  <c r="BM3538" i="64"/>
  <c r="BM3554" i="64" s="1"/>
  <c r="AW3517" i="64"/>
  <c r="AW3529" i="64" s="1"/>
  <c r="AW3538" i="64"/>
  <c r="AW3554" i="64" s="1"/>
  <c r="AG3517" i="64"/>
  <c r="AG3529" i="64" s="1"/>
  <c r="AG3538" i="64"/>
  <c r="AG3554" i="64" s="1"/>
  <c r="CK3516" i="64"/>
  <c r="CK3528" i="64" s="1"/>
  <c r="CK3537" i="64"/>
  <c r="CK3553" i="64" s="1"/>
  <c r="BU3516" i="64"/>
  <c r="BU3528" i="64" s="1"/>
  <c r="BU3537" i="64"/>
  <c r="BU3553" i="64" s="1"/>
  <c r="BE3516" i="64"/>
  <c r="BE3528" i="64" s="1"/>
  <c r="BE3537" i="64"/>
  <c r="BE3553" i="64" s="1"/>
  <c r="AO3516" i="64"/>
  <c r="AO3528" i="64" s="1"/>
  <c r="AO3537" i="64"/>
  <c r="AO3553" i="64" s="1"/>
  <c r="Y3516" i="64"/>
  <c r="Y3528" i="64" s="1"/>
  <c r="Y3537" i="64"/>
  <c r="Y3553" i="64" s="1"/>
  <c r="CC3513" i="64"/>
  <c r="CC3525" i="64" s="1"/>
  <c r="CC3534" i="64"/>
  <c r="CC3550" i="64" s="1"/>
  <c r="BM3513" i="64"/>
  <c r="BM3525" i="64" s="1"/>
  <c r="BM3534" i="64"/>
  <c r="BM3550" i="64" s="1"/>
  <c r="AW3513" i="64"/>
  <c r="AW3525" i="64" s="1"/>
  <c r="AW3534" i="64"/>
  <c r="AW3550" i="64" s="1"/>
  <c r="AG3513" i="64"/>
  <c r="AG3525" i="64" s="1"/>
  <c r="AG3534" i="64"/>
  <c r="AG3550" i="64" s="1"/>
  <c r="BE3517" i="64"/>
  <c r="BE3529" i="64" s="1"/>
  <c r="BE3538" i="64"/>
  <c r="BE3554" i="64" s="1"/>
  <c r="BD3517" i="64"/>
  <c r="BD3529" i="64" s="1"/>
  <c r="BD3538" i="64"/>
  <c r="BD3554" i="64" s="1"/>
  <c r="CK3512" i="64"/>
  <c r="CK3524" i="64" s="1"/>
  <c r="CK3533" i="64"/>
  <c r="CK3549" i="64" s="1"/>
  <c r="BU3512" i="64"/>
  <c r="BU3524" i="64" s="1"/>
  <c r="BU3533" i="64"/>
  <c r="BU3549" i="64" s="1"/>
  <c r="BE3512" i="64"/>
  <c r="BE3524" i="64" s="1"/>
  <c r="BE3533" i="64"/>
  <c r="BE3549" i="64" s="1"/>
  <c r="AO3512" i="64"/>
  <c r="AO3524" i="64" s="1"/>
  <c r="AO3533" i="64"/>
  <c r="AO3549" i="64" s="1"/>
  <c r="Y3512" i="64"/>
  <c r="Y3524" i="64" s="1"/>
  <c r="Y3533" i="64"/>
  <c r="Y3549" i="64" s="1"/>
  <c r="CB3517" i="64"/>
  <c r="CB3529" i="64" s="1"/>
  <c r="CB3538" i="64"/>
  <c r="CB3554" i="64" s="1"/>
  <c r="BL3517" i="64"/>
  <c r="BL3529" i="64" s="1"/>
  <c r="BL3538" i="64"/>
  <c r="BL3554" i="64" s="1"/>
  <c r="AV3517" i="64"/>
  <c r="AV3529" i="64" s="1"/>
  <c r="AV3538" i="64"/>
  <c r="AV3554" i="64" s="1"/>
  <c r="AF3517" i="64"/>
  <c r="AF3529" i="64" s="1"/>
  <c r="AF3538" i="64"/>
  <c r="AF3554" i="64" s="1"/>
  <c r="CJ3516" i="64"/>
  <c r="CJ3528" i="64" s="1"/>
  <c r="CJ3537" i="64"/>
  <c r="CJ3553" i="64" s="1"/>
  <c r="BT3516" i="64"/>
  <c r="BT3528" i="64" s="1"/>
  <c r="BT3537" i="64"/>
  <c r="BT3553" i="64" s="1"/>
  <c r="BD3516" i="64"/>
  <c r="BD3528" i="64" s="1"/>
  <c r="BD3537" i="64"/>
  <c r="BD3553" i="64" s="1"/>
  <c r="AN3516" i="64"/>
  <c r="AN3528" i="64" s="1"/>
  <c r="AN3537" i="64"/>
  <c r="AN3553" i="64" s="1"/>
  <c r="X3516" i="64"/>
  <c r="X3528" i="64" s="1"/>
  <c r="X3537" i="64"/>
  <c r="X3553" i="64" s="1"/>
  <c r="CB3513" i="64"/>
  <c r="CB3525" i="64" s="1"/>
  <c r="CB3534" i="64"/>
  <c r="CB3550" i="64" s="1"/>
  <c r="BL3513" i="64"/>
  <c r="BL3525" i="64" s="1"/>
  <c r="BL3534" i="64"/>
  <c r="BL3550" i="64" s="1"/>
  <c r="AV3513" i="64"/>
  <c r="AV3525" i="64" s="1"/>
  <c r="AV3534" i="64"/>
  <c r="AV3550" i="64" s="1"/>
  <c r="AF3513" i="64"/>
  <c r="AF3525" i="64" s="1"/>
  <c r="AF3534" i="64"/>
  <c r="AF3550" i="64" s="1"/>
  <c r="AH3512" i="64"/>
  <c r="AH3524" i="64" s="1"/>
  <c r="AH3533" i="64"/>
  <c r="AH3549" i="64" s="1"/>
  <c r="Y3513" i="64"/>
  <c r="Y3525" i="64" s="1"/>
  <c r="Y3534" i="64"/>
  <c r="Y3550" i="64" s="1"/>
  <c r="AV3516" i="64"/>
  <c r="AV3528" i="64" s="1"/>
  <c r="AV3537" i="64"/>
  <c r="AV3553" i="64" s="1"/>
  <c r="CJ3512" i="64"/>
  <c r="CJ3524" i="64" s="1"/>
  <c r="CJ3533" i="64"/>
  <c r="CJ3549" i="64" s="1"/>
  <c r="BT3512" i="64"/>
  <c r="BT3524" i="64" s="1"/>
  <c r="BT3533" i="64"/>
  <c r="BT3549" i="64" s="1"/>
  <c r="BD3512" i="64"/>
  <c r="BD3524" i="64" s="1"/>
  <c r="BD3533" i="64"/>
  <c r="BD3549" i="64" s="1"/>
  <c r="AN3512" i="64"/>
  <c r="AN3524" i="64" s="1"/>
  <c r="AN3533" i="64"/>
  <c r="AN3549" i="64" s="1"/>
  <c r="X3512" i="64"/>
  <c r="X3524" i="64" s="1"/>
  <c r="X3533" i="64"/>
  <c r="X3549" i="64" s="1"/>
  <c r="CA3517" i="64"/>
  <c r="CA3529" i="64" s="1"/>
  <c r="CA3538" i="64"/>
  <c r="CA3554" i="64" s="1"/>
  <c r="BK3517" i="64"/>
  <c r="BK3529" i="64" s="1"/>
  <c r="BK3538" i="64"/>
  <c r="BK3554" i="64" s="1"/>
  <c r="AU3517" i="64"/>
  <c r="AU3529" i="64" s="1"/>
  <c r="AU3538" i="64"/>
  <c r="AU3554" i="64" s="1"/>
  <c r="AE3517" i="64"/>
  <c r="AE3529" i="64" s="1"/>
  <c r="AE3538" i="64"/>
  <c r="AE3554" i="64" s="1"/>
  <c r="CI3516" i="64"/>
  <c r="CI3528" i="64" s="1"/>
  <c r="CI3537" i="64"/>
  <c r="CI3553" i="64" s="1"/>
  <c r="BS3516" i="64"/>
  <c r="BS3528" i="64" s="1"/>
  <c r="BS3537" i="64"/>
  <c r="BS3553" i="64" s="1"/>
  <c r="BC3516" i="64"/>
  <c r="BC3528" i="64" s="1"/>
  <c r="BC3537" i="64"/>
  <c r="BC3553" i="64" s="1"/>
  <c r="AM3516" i="64"/>
  <c r="AM3528" i="64" s="1"/>
  <c r="AM3537" i="64"/>
  <c r="AM3553" i="64" s="1"/>
  <c r="W3516" i="64"/>
  <c r="W3528" i="64" s="1"/>
  <c r="W3537" i="64"/>
  <c r="W3553" i="64" s="1"/>
  <c r="CA3513" i="64"/>
  <c r="CA3525" i="64" s="1"/>
  <c r="CA3534" i="64"/>
  <c r="CA3550" i="64" s="1"/>
  <c r="BK3513" i="64"/>
  <c r="BK3525" i="64" s="1"/>
  <c r="BK3534" i="64"/>
  <c r="BK3550" i="64" s="1"/>
  <c r="AU3513" i="64"/>
  <c r="AU3525" i="64" s="1"/>
  <c r="AU3534" i="64"/>
  <c r="AU3550" i="64" s="1"/>
  <c r="AE3513" i="64"/>
  <c r="AE3525" i="64" s="1"/>
  <c r="AE3534" i="64"/>
  <c r="AE3550" i="64" s="1"/>
  <c r="BM3516" i="64"/>
  <c r="BM3528" i="64" s="1"/>
  <c r="BM3537" i="64"/>
  <c r="BM3553" i="64" s="1"/>
  <c r="AG3512" i="64"/>
  <c r="AG3524" i="64" s="1"/>
  <c r="AG3533" i="64"/>
  <c r="AG3549" i="64" s="1"/>
  <c r="AN3513" i="64"/>
  <c r="AN3525" i="64" s="1"/>
  <c r="AN3534" i="64"/>
  <c r="AN3550" i="64" s="1"/>
  <c r="CI3512" i="64"/>
  <c r="CI3524" i="64" s="1"/>
  <c r="CI3533" i="64"/>
  <c r="CI3549" i="64" s="1"/>
  <c r="BS3512" i="64"/>
  <c r="BS3524" i="64" s="1"/>
  <c r="BS3533" i="64"/>
  <c r="BS3549" i="64" s="1"/>
  <c r="BC3512" i="64"/>
  <c r="BC3524" i="64" s="1"/>
  <c r="BC3533" i="64"/>
  <c r="BC3549" i="64" s="1"/>
  <c r="AM3512" i="64"/>
  <c r="AM3524" i="64" s="1"/>
  <c r="AM3533" i="64"/>
  <c r="AM3549" i="64" s="1"/>
  <c r="W3512" i="64"/>
  <c r="W3524" i="64" s="1"/>
  <c r="W3533" i="64"/>
  <c r="W3549" i="64" s="1"/>
  <c r="BZ3517" i="64"/>
  <c r="BZ3529" i="64" s="1"/>
  <c r="BZ3538" i="64"/>
  <c r="BZ3554" i="64" s="1"/>
  <c r="BJ3517" i="64"/>
  <c r="BJ3529" i="64" s="1"/>
  <c r="BJ3538" i="64"/>
  <c r="BJ3554" i="64" s="1"/>
  <c r="AT3517" i="64"/>
  <c r="AT3529" i="64" s="1"/>
  <c r="AT3538" i="64"/>
  <c r="AT3554" i="64" s="1"/>
  <c r="AD3517" i="64"/>
  <c r="AD3529" i="64" s="1"/>
  <c r="AD3538" i="64"/>
  <c r="AD3554" i="64" s="1"/>
  <c r="CH3516" i="64"/>
  <c r="CH3528" i="64" s="1"/>
  <c r="CH3537" i="64"/>
  <c r="CH3553" i="64" s="1"/>
  <c r="BR3516" i="64"/>
  <c r="BR3528" i="64" s="1"/>
  <c r="BR3537" i="64"/>
  <c r="BR3553" i="64" s="1"/>
  <c r="BB3516" i="64"/>
  <c r="BB3528" i="64" s="1"/>
  <c r="BB3537" i="64"/>
  <c r="BB3553" i="64" s="1"/>
  <c r="AL3516" i="64"/>
  <c r="AL3528" i="64" s="1"/>
  <c r="AL3537" i="64"/>
  <c r="AL3553" i="64" s="1"/>
  <c r="V3516" i="64"/>
  <c r="V3528" i="64" s="1"/>
  <c r="V3537" i="64"/>
  <c r="V3553" i="64" s="1"/>
  <c r="BZ3513" i="64"/>
  <c r="BZ3525" i="64" s="1"/>
  <c r="BZ3534" i="64"/>
  <c r="BZ3550" i="64" s="1"/>
  <c r="BJ3513" i="64"/>
  <c r="BJ3525" i="64" s="1"/>
  <c r="BJ3534" i="64"/>
  <c r="BJ3550" i="64" s="1"/>
  <c r="AT3513" i="64"/>
  <c r="AT3525" i="64" s="1"/>
  <c r="AT3534" i="64"/>
  <c r="AT3550" i="64" s="1"/>
  <c r="AD3513" i="64"/>
  <c r="AD3525" i="64" s="1"/>
  <c r="AD3534" i="64"/>
  <c r="AD3550" i="64" s="1"/>
  <c r="Y3517" i="64"/>
  <c r="Y3529" i="64" s="1"/>
  <c r="Y3538" i="64"/>
  <c r="Y3554" i="64" s="1"/>
  <c r="BT3513" i="64"/>
  <c r="BT3525" i="64" s="1"/>
  <c r="BT3534" i="64"/>
  <c r="BT3550" i="64" s="1"/>
  <c r="CH3512" i="64"/>
  <c r="CH3524" i="64" s="1"/>
  <c r="CH3533" i="64"/>
  <c r="CH3549" i="64" s="1"/>
  <c r="BR3512" i="64"/>
  <c r="BR3524" i="64" s="1"/>
  <c r="BR3533" i="64"/>
  <c r="BR3549" i="64" s="1"/>
  <c r="BB3512" i="64"/>
  <c r="BB3524" i="64" s="1"/>
  <c r="BB3533" i="64"/>
  <c r="BB3549" i="64" s="1"/>
  <c r="AL3512" i="64"/>
  <c r="AL3524" i="64" s="1"/>
  <c r="AL3533" i="64"/>
  <c r="AL3549" i="64" s="1"/>
  <c r="V3512" i="64"/>
  <c r="V3524" i="64" s="1"/>
  <c r="V3533" i="64"/>
  <c r="V3549" i="64" s="1"/>
  <c r="BY3517" i="64"/>
  <c r="BY3529" i="64" s="1"/>
  <c r="BY3538" i="64"/>
  <c r="BY3554" i="64" s="1"/>
  <c r="BI3517" i="64"/>
  <c r="BI3529" i="64" s="1"/>
  <c r="BI3538" i="64"/>
  <c r="BI3554" i="64" s="1"/>
  <c r="AS3517" i="64"/>
  <c r="AS3529" i="64" s="1"/>
  <c r="AS3538" i="64"/>
  <c r="AS3554" i="64" s="1"/>
  <c r="AC3517" i="64"/>
  <c r="AC3529" i="64" s="1"/>
  <c r="AC3538" i="64"/>
  <c r="AC3554" i="64" s="1"/>
  <c r="CG3516" i="64"/>
  <c r="CG3528" i="64" s="1"/>
  <c r="CG3537" i="64"/>
  <c r="CG3553" i="64" s="1"/>
  <c r="BQ3516" i="64"/>
  <c r="BQ3528" i="64" s="1"/>
  <c r="BQ3537" i="64"/>
  <c r="BQ3553" i="64" s="1"/>
  <c r="BA3516" i="64"/>
  <c r="BA3528" i="64" s="1"/>
  <c r="BA3537" i="64"/>
  <c r="BA3553" i="64" s="1"/>
  <c r="AK3516" i="64"/>
  <c r="AK3528" i="64" s="1"/>
  <c r="AK3537" i="64"/>
  <c r="AK3553" i="64" s="1"/>
  <c r="U3516" i="64"/>
  <c r="U3528" i="64" s="1"/>
  <c r="U3537" i="64"/>
  <c r="U3553" i="64" s="1"/>
  <c r="BY3513" i="64"/>
  <c r="BY3525" i="64" s="1"/>
  <c r="BY3534" i="64"/>
  <c r="BY3550" i="64" s="1"/>
  <c r="BI3513" i="64"/>
  <c r="BI3525" i="64" s="1"/>
  <c r="BI3534" i="64"/>
  <c r="BI3550" i="64" s="1"/>
  <c r="AS3513" i="64"/>
  <c r="AS3525" i="64" s="1"/>
  <c r="AS3534" i="64"/>
  <c r="AS3550" i="64" s="1"/>
  <c r="AC3513" i="64"/>
  <c r="AC3525" i="64" s="1"/>
  <c r="AC3534" i="64"/>
  <c r="AC3550" i="64" s="1"/>
  <c r="CK3517" i="64"/>
  <c r="CK3529" i="64" s="1"/>
  <c r="CK3538" i="64"/>
  <c r="CK3554" i="64" s="1"/>
  <c r="AW3512" i="64"/>
  <c r="AW3524" i="64" s="1"/>
  <c r="AW3533" i="64"/>
  <c r="AW3549" i="64" s="1"/>
  <c r="CG3512" i="64"/>
  <c r="CG3524" i="64" s="1"/>
  <c r="CG3533" i="64"/>
  <c r="CG3549" i="64" s="1"/>
  <c r="BQ3512" i="64"/>
  <c r="BQ3524" i="64" s="1"/>
  <c r="BQ3533" i="64"/>
  <c r="BQ3549" i="64" s="1"/>
  <c r="BA3512" i="64"/>
  <c r="BA3524" i="64" s="1"/>
  <c r="BA3533" i="64"/>
  <c r="BA3549" i="64" s="1"/>
  <c r="AK3512" i="64"/>
  <c r="AK3524" i="64" s="1"/>
  <c r="AK3533" i="64"/>
  <c r="AK3549" i="64" s="1"/>
  <c r="U3512" i="64"/>
  <c r="U3524" i="64" s="1"/>
  <c r="U3533" i="64"/>
  <c r="U3549" i="64" s="1"/>
  <c r="BX3517" i="64"/>
  <c r="BX3529" i="64" s="1"/>
  <c r="BX3538" i="64"/>
  <c r="BX3554" i="64" s="1"/>
  <c r="BH3517" i="64"/>
  <c r="BH3529" i="64" s="1"/>
  <c r="BH3538" i="64"/>
  <c r="BH3554" i="64" s="1"/>
  <c r="AR3517" i="64"/>
  <c r="AR3529" i="64" s="1"/>
  <c r="AR3538" i="64"/>
  <c r="AR3554" i="64" s="1"/>
  <c r="AB3517" i="64"/>
  <c r="AB3529" i="64" s="1"/>
  <c r="AB3538" i="64"/>
  <c r="AB3554" i="64" s="1"/>
  <c r="CF3516" i="64"/>
  <c r="CF3528" i="64" s="1"/>
  <c r="CF3537" i="64"/>
  <c r="CF3553" i="64" s="1"/>
  <c r="BP3516" i="64"/>
  <c r="BP3528" i="64" s="1"/>
  <c r="BP3537" i="64"/>
  <c r="BP3553" i="64" s="1"/>
  <c r="AZ3516" i="64"/>
  <c r="AZ3528" i="64" s="1"/>
  <c r="AZ3537" i="64"/>
  <c r="AZ3553" i="64" s="1"/>
  <c r="AJ3516" i="64"/>
  <c r="AJ3528" i="64" s="1"/>
  <c r="AJ3537" i="64"/>
  <c r="AJ3553" i="64" s="1"/>
  <c r="T3516" i="64"/>
  <c r="T3528" i="64" s="1"/>
  <c r="T3537" i="64"/>
  <c r="T3553" i="64" s="1"/>
  <c r="BX3513" i="64"/>
  <c r="BX3525" i="64" s="1"/>
  <c r="BX3534" i="64"/>
  <c r="BX3550" i="64" s="1"/>
  <c r="BH3513" i="64"/>
  <c r="BH3525" i="64" s="1"/>
  <c r="BH3534" i="64"/>
  <c r="BH3550" i="64" s="1"/>
  <c r="AR3513" i="64"/>
  <c r="AR3525" i="64" s="1"/>
  <c r="AR3534" i="64"/>
  <c r="AR3550" i="64" s="1"/>
  <c r="AB3513" i="64"/>
  <c r="AB3525" i="64" s="1"/>
  <c r="AB3534" i="64"/>
  <c r="AB3550" i="64" s="1"/>
  <c r="AX3512" i="64"/>
  <c r="AX3524" i="64" s="1"/>
  <c r="AX3533" i="64"/>
  <c r="AX3549" i="64" s="1"/>
  <c r="BU3513" i="64"/>
  <c r="BU3525" i="64" s="1"/>
  <c r="BU3534" i="64"/>
  <c r="BU3550" i="64" s="1"/>
  <c r="CJ3517" i="64"/>
  <c r="CJ3529" i="64" s="1"/>
  <c r="CJ3538" i="64"/>
  <c r="CJ3554" i="64" s="1"/>
  <c r="X3513" i="64"/>
  <c r="X3525" i="64" s="1"/>
  <c r="X3534" i="64"/>
  <c r="X3550" i="64" s="1"/>
  <c r="CF3512" i="64"/>
  <c r="CF3524" i="64" s="1"/>
  <c r="CF3533" i="64"/>
  <c r="CF3549" i="64" s="1"/>
  <c r="BP3512" i="64"/>
  <c r="BP3524" i="64" s="1"/>
  <c r="BP3533" i="64"/>
  <c r="BP3549" i="64" s="1"/>
  <c r="AZ3512" i="64"/>
  <c r="AZ3524" i="64" s="1"/>
  <c r="AZ3533" i="64"/>
  <c r="AZ3549" i="64" s="1"/>
  <c r="AJ3512" i="64"/>
  <c r="AJ3524" i="64" s="1"/>
  <c r="AJ3533" i="64"/>
  <c r="AJ3549" i="64" s="1"/>
  <c r="T3512" i="64"/>
  <c r="T3524" i="64" s="1"/>
  <c r="T3533" i="64"/>
  <c r="T3549" i="64" s="1"/>
  <c r="BW3517" i="64"/>
  <c r="BW3529" i="64" s="1"/>
  <c r="BW3538" i="64"/>
  <c r="BW3554" i="64" s="1"/>
  <c r="BG3517" i="64"/>
  <c r="BG3529" i="64" s="1"/>
  <c r="BG3538" i="64"/>
  <c r="BG3554" i="64" s="1"/>
  <c r="AQ3517" i="64"/>
  <c r="AQ3529" i="64" s="1"/>
  <c r="AQ3538" i="64"/>
  <c r="AQ3554" i="64" s="1"/>
  <c r="AA3517" i="64"/>
  <c r="AA3529" i="64" s="1"/>
  <c r="AA3538" i="64"/>
  <c r="AA3554" i="64" s="1"/>
  <c r="CE3516" i="64"/>
  <c r="CE3528" i="64" s="1"/>
  <c r="CE3537" i="64"/>
  <c r="CE3553" i="64" s="1"/>
  <c r="BO3516" i="64"/>
  <c r="BO3528" i="64" s="1"/>
  <c r="BO3537" i="64"/>
  <c r="BO3553" i="64" s="1"/>
  <c r="AY3516" i="64"/>
  <c r="AY3528" i="64" s="1"/>
  <c r="AY3537" i="64"/>
  <c r="AY3553" i="64" s="1"/>
  <c r="AI3516" i="64"/>
  <c r="AI3528" i="64" s="1"/>
  <c r="AI3537" i="64"/>
  <c r="AI3553" i="64" s="1"/>
  <c r="BW3513" i="64"/>
  <c r="BW3525" i="64" s="1"/>
  <c r="BW3534" i="64"/>
  <c r="BW3550" i="64" s="1"/>
  <c r="BG3513" i="64"/>
  <c r="BG3525" i="64" s="1"/>
  <c r="BG3534" i="64"/>
  <c r="BG3550" i="64" s="1"/>
  <c r="AQ3513" i="64"/>
  <c r="AQ3525" i="64" s="1"/>
  <c r="AQ3534" i="64"/>
  <c r="AQ3550" i="64" s="1"/>
  <c r="AA3513" i="64"/>
  <c r="AA3525" i="64" s="1"/>
  <c r="AA3534" i="64"/>
  <c r="AA3550" i="64" s="1"/>
  <c r="AD3520" i="64" a="1"/>
  <c r="AD3520" i="64" s="1"/>
  <c r="AW3516" i="64"/>
  <c r="AW3528" i="64" s="1"/>
  <c r="AW3537" i="64"/>
  <c r="AW3553" i="64" s="1"/>
  <c r="X3517" i="64"/>
  <c r="X3529" i="64" s="1"/>
  <c r="X3538" i="64"/>
  <c r="X3554" i="64" s="1"/>
  <c r="CE3512" i="64"/>
  <c r="CE3524" i="64" s="1"/>
  <c r="CE3533" i="64"/>
  <c r="CE3549" i="64" s="1"/>
  <c r="BO3512" i="64"/>
  <c r="BO3524" i="64" s="1"/>
  <c r="BO3533" i="64"/>
  <c r="BO3549" i="64" s="1"/>
  <c r="AY3512" i="64"/>
  <c r="AY3524" i="64" s="1"/>
  <c r="AY3533" i="64"/>
  <c r="AY3549" i="64" s="1"/>
  <c r="AI3512" i="64"/>
  <c r="AI3524" i="64" s="1"/>
  <c r="AI3533" i="64"/>
  <c r="AI3549" i="64" s="1"/>
  <c r="BV3517" i="64"/>
  <c r="BV3529" i="64" s="1"/>
  <c r="BV3538" i="64"/>
  <c r="BV3554" i="64" s="1"/>
  <c r="BF3517" i="64"/>
  <c r="BF3529" i="64" s="1"/>
  <c r="BF3538" i="64"/>
  <c r="BF3554" i="64" s="1"/>
  <c r="AP3517" i="64"/>
  <c r="AP3529" i="64" s="1"/>
  <c r="AP3538" i="64"/>
  <c r="AP3554" i="64" s="1"/>
  <c r="Z3517" i="64"/>
  <c r="Z3529" i="64" s="1"/>
  <c r="Z3538" i="64"/>
  <c r="Z3554" i="64" s="1"/>
  <c r="CD3516" i="64"/>
  <c r="CD3528" i="64" s="1"/>
  <c r="CD3537" i="64"/>
  <c r="CD3553" i="64" s="1"/>
  <c r="BN3516" i="64"/>
  <c r="BN3528" i="64" s="1"/>
  <c r="BN3537" i="64"/>
  <c r="BN3553" i="64" s="1"/>
  <c r="AX3516" i="64"/>
  <c r="AX3528" i="64" s="1"/>
  <c r="AX3537" i="64"/>
  <c r="AX3553" i="64" s="1"/>
  <c r="AH3516" i="64"/>
  <c r="AH3528" i="64" s="1"/>
  <c r="AH3537" i="64"/>
  <c r="AH3553" i="64" s="1"/>
  <c r="BV3513" i="64"/>
  <c r="BV3525" i="64" s="1"/>
  <c r="BV3534" i="64"/>
  <c r="BV3550" i="64" s="1"/>
  <c r="BF3513" i="64"/>
  <c r="BF3525" i="64" s="1"/>
  <c r="BF3534" i="64"/>
  <c r="BF3550" i="64" s="1"/>
  <c r="AP3513" i="64"/>
  <c r="AP3525" i="64" s="1"/>
  <c r="AP3534" i="64"/>
  <c r="AP3550" i="64" s="1"/>
  <c r="Z3513" i="64"/>
  <c r="Z3525" i="64" s="1"/>
  <c r="Z3534" i="64"/>
  <c r="Z3550" i="64" s="1"/>
  <c r="S1579" i="64"/>
  <c r="S3516" i="64"/>
  <c r="S3528" i="64" s="1"/>
  <c r="S1575" i="64"/>
  <c r="S1589" i="64" s="1"/>
  <c r="S3512" i="64"/>
  <c r="S3524" i="64" s="1"/>
  <c r="S1580" i="64"/>
  <c r="S1594" i="64" s="1"/>
  <c r="S3517" i="64"/>
  <c r="S3529" i="64" s="1"/>
  <c r="S1576" i="64"/>
  <c r="S3513" i="64"/>
  <c r="S3525" i="64" s="1"/>
  <c r="AD1583" i="64" a="1"/>
  <c r="AD1583" i="64" s="1"/>
  <c r="AD1584" i="64" a="1"/>
  <c r="AD1584" i="64" s="1"/>
  <c r="CF1665" i="64"/>
  <c r="CF1679" i="64" s="1"/>
  <c r="CF1576" i="64"/>
  <c r="CF1590" i="64" s="1"/>
  <c r="BW1664" i="64"/>
  <c r="BW1678" i="64" s="1"/>
  <c r="BW1575" i="64"/>
  <c r="BW1589" i="64" s="1"/>
  <c r="BG1664" i="64"/>
  <c r="BG1678" i="64" s="1"/>
  <c r="BG1575" i="64"/>
  <c r="BG1589" i="64" s="1"/>
  <c r="AQ1664" i="64"/>
  <c r="AQ1678" i="64" s="1"/>
  <c r="AQ1575" i="64"/>
  <c r="AQ1589" i="64" s="1"/>
  <c r="AA1664" i="64"/>
  <c r="AA1678" i="64" s="1"/>
  <c r="AA1575" i="64"/>
  <c r="AA1589" i="64" s="1"/>
  <c r="CD1669" i="64"/>
  <c r="CD1683" i="64" s="1"/>
  <c r="CD1580" i="64"/>
  <c r="CD1594" i="64" s="1"/>
  <c r="BN1669" i="64"/>
  <c r="BN1683" i="64" s="1"/>
  <c r="BN1580" i="64"/>
  <c r="BN1594" i="64" s="1"/>
  <c r="AX1669" i="64"/>
  <c r="AX1683" i="64" s="1"/>
  <c r="AX1580" i="64"/>
  <c r="AX1594" i="64" s="1"/>
  <c r="AH1669" i="64"/>
  <c r="AH1683" i="64" s="1"/>
  <c r="AH1580" i="64"/>
  <c r="AH1594" i="64" s="1"/>
  <c r="BV1668" i="64"/>
  <c r="BV1579" i="64"/>
  <c r="BF1668" i="64"/>
  <c r="BF1579" i="64"/>
  <c r="AP1668" i="64"/>
  <c r="AP1579" i="64"/>
  <c r="Z1668" i="64"/>
  <c r="Z1579" i="64"/>
  <c r="CD1665" i="64"/>
  <c r="CD1679" i="64" s="1"/>
  <c r="CD1576" i="64"/>
  <c r="CD1590" i="64" s="1"/>
  <c r="BN1665" i="64"/>
  <c r="BN1679" i="64" s="1"/>
  <c r="BN1576" i="64"/>
  <c r="BN1590" i="64" s="1"/>
  <c r="AX1665" i="64"/>
  <c r="AX1679" i="64" s="1"/>
  <c r="AX1576" i="64"/>
  <c r="AX1590" i="64" s="1"/>
  <c r="AH1665" i="64"/>
  <c r="AH1679" i="64" s="1"/>
  <c r="AH1576" i="64"/>
  <c r="AH1590" i="64" s="1"/>
  <c r="CF1669" i="64"/>
  <c r="CF1683" i="64" s="1"/>
  <c r="CF1580" i="64"/>
  <c r="CF1594" i="64" s="1"/>
  <c r="AY1669" i="64"/>
  <c r="AY1683" i="64" s="1"/>
  <c r="AY1580" i="64"/>
  <c r="AY1594" i="64" s="1"/>
  <c r="BV1664" i="64"/>
  <c r="BV1678" i="64" s="1"/>
  <c r="BV1575" i="64"/>
  <c r="BV1589" i="64" s="1"/>
  <c r="BF1664" i="64"/>
  <c r="BF1678" i="64" s="1"/>
  <c r="BF1575" i="64"/>
  <c r="BF1589" i="64" s="1"/>
  <c r="AP1664" i="64"/>
  <c r="AP1678" i="64" s="1"/>
  <c r="AP1575" i="64"/>
  <c r="AP1589" i="64" s="1"/>
  <c r="Z1664" i="64"/>
  <c r="Z1678" i="64" s="1"/>
  <c r="Z1575" i="64"/>
  <c r="Z1589" i="64" s="1"/>
  <c r="CC1669" i="64"/>
  <c r="CC1683" i="64" s="1"/>
  <c r="CC1580" i="64"/>
  <c r="CC1594" i="64" s="1"/>
  <c r="BM1669" i="64"/>
  <c r="BM1683" i="64" s="1"/>
  <c r="BM1580" i="64"/>
  <c r="BM1594" i="64" s="1"/>
  <c r="AW1669" i="64"/>
  <c r="AW1683" i="64" s="1"/>
  <c r="AW1580" i="64"/>
  <c r="AW1594" i="64" s="1"/>
  <c r="AG1669" i="64"/>
  <c r="AG1683" i="64" s="1"/>
  <c r="AG1580" i="64"/>
  <c r="AG1594" i="64" s="1"/>
  <c r="CK1668" i="64"/>
  <c r="CK1579" i="64"/>
  <c r="BU1668" i="64"/>
  <c r="BU1579" i="64"/>
  <c r="BE1668" i="64"/>
  <c r="BE1579" i="64"/>
  <c r="AO1668" i="64"/>
  <c r="AO1579" i="64"/>
  <c r="Y1668" i="64"/>
  <c r="Y1579" i="64"/>
  <c r="CC1665" i="64"/>
  <c r="CC1679" i="64" s="1"/>
  <c r="CC1576" i="64"/>
  <c r="CC1590" i="64" s="1"/>
  <c r="BM1665" i="64"/>
  <c r="BM1679" i="64" s="1"/>
  <c r="BM1576" i="64"/>
  <c r="BM1590" i="64" s="1"/>
  <c r="AW1665" i="64"/>
  <c r="AW1679" i="64" s="1"/>
  <c r="AW1576" i="64"/>
  <c r="AW1590" i="64" s="1"/>
  <c r="AG1665" i="64"/>
  <c r="AG1679" i="64" s="1"/>
  <c r="AG1576" i="64"/>
  <c r="AG1590" i="64" s="1"/>
  <c r="AJ1669" i="64"/>
  <c r="AJ1683" i="64" s="1"/>
  <c r="AJ1580" i="64"/>
  <c r="AJ1594" i="64" s="1"/>
  <c r="CE1669" i="64"/>
  <c r="CE1683" i="64" s="1"/>
  <c r="CE1580" i="64"/>
  <c r="CE1594" i="64" s="1"/>
  <c r="CK1664" i="64"/>
  <c r="CK1678" i="64" s="1"/>
  <c r="CK1575" i="64"/>
  <c r="CK1589" i="64" s="1"/>
  <c r="BU1664" i="64"/>
  <c r="BU1678" i="64" s="1"/>
  <c r="BU1575" i="64"/>
  <c r="BU1589" i="64" s="1"/>
  <c r="BE1664" i="64"/>
  <c r="BE1678" i="64" s="1"/>
  <c r="BE1575" i="64"/>
  <c r="BE1589" i="64" s="1"/>
  <c r="AO1664" i="64"/>
  <c r="AO1678" i="64" s="1"/>
  <c r="AO1575" i="64"/>
  <c r="AO1589" i="64" s="1"/>
  <c r="Y1664" i="64"/>
  <c r="Y1678" i="64" s="1"/>
  <c r="Y1575" i="64"/>
  <c r="Y1589" i="64" s="1"/>
  <c r="CB1669" i="64"/>
  <c r="CB1683" i="64" s="1"/>
  <c r="CB1580" i="64"/>
  <c r="CB1594" i="64" s="1"/>
  <c r="BL1669" i="64"/>
  <c r="BL1683" i="64" s="1"/>
  <c r="BL1580" i="64"/>
  <c r="BL1594" i="64" s="1"/>
  <c r="AV1669" i="64"/>
  <c r="AV1683" i="64" s="1"/>
  <c r="AV1580" i="64"/>
  <c r="AV1594" i="64" s="1"/>
  <c r="AF1669" i="64"/>
  <c r="AF1683" i="64" s="1"/>
  <c r="AF1580" i="64"/>
  <c r="AF1594" i="64" s="1"/>
  <c r="CJ1668" i="64"/>
  <c r="CJ1579" i="64"/>
  <c r="BT1668" i="64"/>
  <c r="BT1579" i="64"/>
  <c r="BD1668" i="64"/>
  <c r="BD1579" i="64"/>
  <c r="AN1668" i="64"/>
  <c r="AN1579" i="64"/>
  <c r="X1668" i="64"/>
  <c r="X1579" i="64"/>
  <c r="CB1665" i="64"/>
  <c r="CB1679" i="64" s="1"/>
  <c r="CB1576" i="64"/>
  <c r="CB1590" i="64" s="1"/>
  <c r="BL1665" i="64"/>
  <c r="BL1679" i="64" s="1"/>
  <c r="BL1576" i="64"/>
  <c r="BL1590" i="64" s="1"/>
  <c r="AV1665" i="64"/>
  <c r="AV1679" i="64" s="1"/>
  <c r="AV1576" i="64"/>
  <c r="AV1590" i="64" s="1"/>
  <c r="AF1665" i="64"/>
  <c r="AF1679" i="64" s="1"/>
  <c r="AF1576" i="64"/>
  <c r="AF1590" i="64" s="1"/>
  <c r="AR1668" i="64"/>
  <c r="AR1579" i="64"/>
  <c r="BX1664" i="64"/>
  <c r="BX1678" i="64" s="1"/>
  <c r="BX1575" i="64"/>
  <c r="BX1589" i="64" s="1"/>
  <c r="AI1665" i="64"/>
  <c r="AI1679" i="64" s="1"/>
  <c r="AI1576" i="64"/>
  <c r="AI1590" i="64" s="1"/>
  <c r="CJ1664" i="64"/>
  <c r="CJ1678" i="64" s="1"/>
  <c r="CJ1575" i="64"/>
  <c r="CJ1589" i="64" s="1"/>
  <c r="BT1664" i="64"/>
  <c r="BT1678" i="64" s="1"/>
  <c r="BT1575" i="64"/>
  <c r="BT1589" i="64" s="1"/>
  <c r="BD1664" i="64"/>
  <c r="BD1678" i="64" s="1"/>
  <c r="BD1575" i="64"/>
  <c r="BD1589" i="64" s="1"/>
  <c r="AN1664" i="64"/>
  <c r="AN1678" i="64" s="1"/>
  <c r="AN1575" i="64"/>
  <c r="AN1589" i="64" s="1"/>
  <c r="X1664" i="64"/>
  <c r="X1678" i="64" s="1"/>
  <c r="X1575" i="64"/>
  <c r="X1589" i="64" s="1"/>
  <c r="CA1669" i="64"/>
  <c r="CA1683" i="64" s="1"/>
  <c r="CA1580" i="64"/>
  <c r="CA1594" i="64" s="1"/>
  <c r="BK1669" i="64"/>
  <c r="BK1683" i="64" s="1"/>
  <c r="BK1580" i="64"/>
  <c r="BK1594" i="64" s="1"/>
  <c r="AU1669" i="64"/>
  <c r="AU1683" i="64" s="1"/>
  <c r="AU1580" i="64"/>
  <c r="AU1594" i="64" s="1"/>
  <c r="AE1669" i="64"/>
  <c r="AE1683" i="64" s="1"/>
  <c r="AE1580" i="64"/>
  <c r="AE1594" i="64" s="1"/>
  <c r="CI1668" i="64"/>
  <c r="CI1579" i="64"/>
  <c r="BS1668" i="64"/>
  <c r="BS1579" i="64"/>
  <c r="BC1668" i="64"/>
  <c r="BC1579" i="64"/>
  <c r="AM1668" i="64"/>
  <c r="AM1579" i="64"/>
  <c r="W1668" i="64"/>
  <c r="W1579" i="64"/>
  <c r="CA1665" i="64"/>
  <c r="CA1679" i="64" s="1"/>
  <c r="CA1576" i="64"/>
  <c r="CA1590" i="64" s="1"/>
  <c r="BK1665" i="64"/>
  <c r="BK1679" i="64" s="1"/>
  <c r="BK1576" i="64"/>
  <c r="BK1590" i="64" s="1"/>
  <c r="AU1665" i="64"/>
  <c r="AU1679" i="64" s="1"/>
  <c r="AU1576" i="64"/>
  <c r="AU1590" i="64" s="1"/>
  <c r="AE1665" i="64"/>
  <c r="AE1679" i="64" s="1"/>
  <c r="AE1576" i="64"/>
  <c r="AE1590" i="64" s="1"/>
  <c r="AZ1669" i="64"/>
  <c r="AZ1683" i="64" s="1"/>
  <c r="AZ1580" i="64"/>
  <c r="AZ1594" i="64" s="1"/>
  <c r="T1665" i="64"/>
  <c r="T1679" i="64" s="1"/>
  <c r="T1576" i="64"/>
  <c r="AB1664" i="64"/>
  <c r="AB1678" i="64" s="1"/>
  <c r="AB1575" i="64"/>
  <c r="AB1589" i="64" s="1"/>
  <c r="AA1668" i="64"/>
  <c r="AA1579" i="64"/>
  <c r="CI1664" i="64"/>
  <c r="CI1678" i="64" s="1"/>
  <c r="CI1575" i="64"/>
  <c r="CI1589" i="64" s="1"/>
  <c r="BS1664" i="64"/>
  <c r="BS1678" i="64" s="1"/>
  <c r="BS1575" i="64"/>
  <c r="BS1589" i="64" s="1"/>
  <c r="BC1664" i="64"/>
  <c r="BC1678" i="64" s="1"/>
  <c r="BC1575" i="64"/>
  <c r="BC1589" i="64" s="1"/>
  <c r="AM1664" i="64"/>
  <c r="AM1678" i="64" s="1"/>
  <c r="AM1575" i="64"/>
  <c r="AM1589" i="64" s="1"/>
  <c r="W1664" i="64"/>
  <c r="W1678" i="64" s="1"/>
  <c r="W1575" i="64"/>
  <c r="W1589" i="64" s="1"/>
  <c r="BZ1669" i="64"/>
  <c r="BZ1683" i="64" s="1"/>
  <c r="BZ1580" i="64"/>
  <c r="BZ1594" i="64" s="1"/>
  <c r="BJ1669" i="64"/>
  <c r="BJ1683" i="64" s="1"/>
  <c r="BJ1580" i="64"/>
  <c r="BJ1594" i="64" s="1"/>
  <c r="AT1669" i="64"/>
  <c r="AT1683" i="64" s="1"/>
  <c r="AT1580" i="64"/>
  <c r="AT1594" i="64" s="1"/>
  <c r="AD1669" i="64"/>
  <c r="AD1683" i="64" s="1"/>
  <c r="AD1580" i="64"/>
  <c r="AD1594" i="64" s="1"/>
  <c r="CH1668" i="64"/>
  <c r="CH1579" i="64"/>
  <c r="BR1668" i="64"/>
  <c r="BR1579" i="64"/>
  <c r="BB1668" i="64"/>
  <c r="BB1579" i="64"/>
  <c r="AL1668" i="64"/>
  <c r="AL1579" i="64"/>
  <c r="V1668" i="64"/>
  <c r="V1579" i="64"/>
  <c r="BZ1665" i="64"/>
  <c r="BZ1679" i="64" s="1"/>
  <c r="BZ1576" i="64"/>
  <c r="BZ1590" i="64" s="1"/>
  <c r="BJ1665" i="64"/>
  <c r="BJ1679" i="64" s="1"/>
  <c r="BJ1576" i="64"/>
  <c r="BJ1590" i="64" s="1"/>
  <c r="AT1665" i="64"/>
  <c r="AT1679" i="64" s="1"/>
  <c r="AT1576" i="64"/>
  <c r="AT1590" i="64" s="1"/>
  <c r="AD1665" i="64"/>
  <c r="AD1679" i="64" s="1"/>
  <c r="AD1576" i="64"/>
  <c r="AD1590" i="64" s="1"/>
  <c r="BP1669" i="64"/>
  <c r="BP1683" i="64" s="1"/>
  <c r="BP1580" i="64"/>
  <c r="BP1594" i="64" s="1"/>
  <c r="CE1665" i="64"/>
  <c r="CE1679" i="64" s="1"/>
  <c r="CE1576" i="64"/>
  <c r="CE1590" i="64" s="1"/>
  <c r="CH1664" i="64"/>
  <c r="CH1678" i="64" s="1"/>
  <c r="CH1575" i="64"/>
  <c r="CH1589" i="64" s="1"/>
  <c r="BR1664" i="64"/>
  <c r="BR1678" i="64" s="1"/>
  <c r="BR1575" i="64"/>
  <c r="BR1589" i="64" s="1"/>
  <c r="BB1664" i="64"/>
  <c r="BB1678" i="64" s="1"/>
  <c r="BB1575" i="64"/>
  <c r="BB1589" i="64" s="1"/>
  <c r="AL1664" i="64"/>
  <c r="AL1678" i="64" s="1"/>
  <c r="AL1575" i="64"/>
  <c r="AL1589" i="64" s="1"/>
  <c r="V1664" i="64"/>
  <c r="V1678" i="64" s="1"/>
  <c r="V1575" i="64"/>
  <c r="V1589" i="64" s="1"/>
  <c r="BY1669" i="64"/>
  <c r="BY1683" i="64" s="1"/>
  <c r="BY1580" i="64"/>
  <c r="BY1594" i="64" s="1"/>
  <c r="BI1669" i="64"/>
  <c r="BI1683" i="64" s="1"/>
  <c r="BI1580" i="64"/>
  <c r="BI1594" i="64" s="1"/>
  <c r="AS1669" i="64"/>
  <c r="AS1683" i="64" s="1"/>
  <c r="AS1580" i="64"/>
  <c r="AS1594" i="64" s="1"/>
  <c r="AC1669" i="64"/>
  <c r="AC1683" i="64" s="1"/>
  <c r="AC1580" i="64"/>
  <c r="AC1594" i="64" s="1"/>
  <c r="CG1668" i="64"/>
  <c r="CG1579" i="64"/>
  <c r="BQ1668" i="64"/>
  <c r="BQ1579" i="64"/>
  <c r="BA1668" i="64"/>
  <c r="BA1579" i="64"/>
  <c r="AK1668" i="64"/>
  <c r="AK1579" i="64"/>
  <c r="U1668" i="64"/>
  <c r="U1579" i="64"/>
  <c r="BY1665" i="64"/>
  <c r="BY1679" i="64" s="1"/>
  <c r="BY1576" i="64"/>
  <c r="BY1590" i="64" s="1"/>
  <c r="BI1665" i="64"/>
  <c r="BI1679" i="64" s="1"/>
  <c r="BI1576" i="64"/>
  <c r="BI1590" i="64" s="1"/>
  <c r="AS1665" i="64"/>
  <c r="AS1679" i="64" s="1"/>
  <c r="AS1576" i="64"/>
  <c r="AS1590" i="64" s="1"/>
  <c r="AC1665" i="64"/>
  <c r="AC1679" i="64" s="1"/>
  <c r="AC1576" i="64"/>
  <c r="BI1664" i="64"/>
  <c r="BI1678" i="64" s="1"/>
  <c r="BI1575" i="64"/>
  <c r="BI1589" i="64" s="1"/>
  <c r="AJ1665" i="64"/>
  <c r="AJ1679" i="64" s="1"/>
  <c r="AJ1576" i="64"/>
  <c r="AJ1590" i="64" s="1"/>
  <c r="AY1665" i="64"/>
  <c r="AY1679" i="64" s="1"/>
  <c r="AY1576" i="64"/>
  <c r="AY1590" i="64" s="1"/>
  <c r="CG1664" i="64"/>
  <c r="CG1678" i="64" s="1"/>
  <c r="CG1575" i="64"/>
  <c r="CG1589" i="64" s="1"/>
  <c r="BQ1664" i="64"/>
  <c r="BQ1678" i="64" s="1"/>
  <c r="BQ1575" i="64"/>
  <c r="BQ1589" i="64" s="1"/>
  <c r="BA1664" i="64"/>
  <c r="BA1678" i="64" s="1"/>
  <c r="BA1575" i="64"/>
  <c r="BA1589" i="64" s="1"/>
  <c r="AK1664" i="64"/>
  <c r="AK1678" i="64" s="1"/>
  <c r="AK1575" i="64"/>
  <c r="AK1589" i="64" s="1"/>
  <c r="U1664" i="64"/>
  <c r="U1678" i="64" s="1"/>
  <c r="U1575" i="64"/>
  <c r="U1589" i="64" s="1"/>
  <c r="BX1669" i="64"/>
  <c r="BX1683" i="64" s="1"/>
  <c r="BX1580" i="64"/>
  <c r="BX1594" i="64" s="1"/>
  <c r="BH1669" i="64"/>
  <c r="BH1683" i="64" s="1"/>
  <c r="BH1580" i="64"/>
  <c r="BH1594" i="64" s="1"/>
  <c r="AR1669" i="64"/>
  <c r="AR1683" i="64" s="1"/>
  <c r="AR1580" i="64"/>
  <c r="AR1594" i="64" s="1"/>
  <c r="AB1669" i="64"/>
  <c r="AB1683" i="64" s="1"/>
  <c r="AB1580" i="64"/>
  <c r="AB1594" i="64" s="1"/>
  <c r="CF1668" i="64"/>
  <c r="CF1579" i="64"/>
  <c r="BP1668" i="64"/>
  <c r="BP1579" i="64"/>
  <c r="AZ1668" i="64"/>
  <c r="AZ1579" i="64"/>
  <c r="AJ1668" i="64"/>
  <c r="AJ1579" i="64"/>
  <c r="T1668" i="64"/>
  <c r="T1579" i="64"/>
  <c r="BX1665" i="64"/>
  <c r="BX1679" i="64" s="1"/>
  <c r="BX1576" i="64"/>
  <c r="BX1590" i="64" s="1"/>
  <c r="BH1665" i="64"/>
  <c r="BH1679" i="64" s="1"/>
  <c r="BH1576" i="64"/>
  <c r="BH1590" i="64" s="1"/>
  <c r="AR1665" i="64"/>
  <c r="AR1679" i="64" s="1"/>
  <c r="AR1576" i="64"/>
  <c r="AR1590" i="64" s="1"/>
  <c r="AB1665" i="64"/>
  <c r="AB1679" i="64" s="1"/>
  <c r="AB1576" i="64"/>
  <c r="AB1668" i="64"/>
  <c r="AB1579" i="64"/>
  <c r="BH1664" i="64"/>
  <c r="BH1678" i="64" s="1"/>
  <c r="BH1575" i="64"/>
  <c r="BH1589" i="64" s="1"/>
  <c r="BO1665" i="64"/>
  <c r="BO1679" i="64" s="1"/>
  <c r="BO1576" i="64"/>
  <c r="BO1590" i="64" s="1"/>
  <c r="CF1664" i="64"/>
  <c r="CF1678" i="64" s="1"/>
  <c r="CF1575" i="64"/>
  <c r="CF1589" i="64" s="1"/>
  <c r="BP1664" i="64"/>
  <c r="BP1678" i="64" s="1"/>
  <c r="BP1575" i="64"/>
  <c r="BP1589" i="64" s="1"/>
  <c r="AZ1664" i="64"/>
  <c r="AZ1678" i="64" s="1"/>
  <c r="AZ1575" i="64"/>
  <c r="AZ1589" i="64" s="1"/>
  <c r="AJ1664" i="64"/>
  <c r="AJ1678" i="64" s="1"/>
  <c r="AJ1575" i="64"/>
  <c r="AJ1589" i="64" s="1"/>
  <c r="T1664" i="64"/>
  <c r="T1678" i="64" s="1"/>
  <c r="T1575" i="64"/>
  <c r="T1589" i="64" s="1"/>
  <c r="BW1669" i="64"/>
  <c r="BW1683" i="64" s="1"/>
  <c r="BW1580" i="64"/>
  <c r="BW1594" i="64" s="1"/>
  <c r="BG1669" i="64"/>
  <c r="BG1683" i="64" s="1"/>
  <c r="BG1580" i="64"/>
  <c r="BG1594" i="64" s="1"/>
  <c r="AQ1669" i="64"/>
  <c r="AQ1683" i="64" s="1"/>
  <c r="AQ1580" i="64"/>
  <c r="AQ1594" i="64" s="1"/>
  <c r="AA1669" i="64"/>
  <c r="AA1683" i="64" s="1"/>
  <c r="AA1580" i="64"/>
  <c r="AA1594" i="64" s="1"/>
  <c r="CE1668" i="64"/>
  <c r="CE1579" i="64"/>
  <c r="BO1668" i="64"/>
  <c r="BO1579" i="64"/>
  <c r="AY1668" i="64"/>
  <c r="AY1579" i="64"/>
  <c r="AI1668" i="64"/>
  <c r="AI1579" i="64"/>
  <c r="BW1665" i="64"/>
  <c r="BW1679" i="64" s="1"/>
  <c r="BW1576" i="64"/>
  <c r="BW1590" i="64" s="1"/>
  <c r="BG1665" i="64"/>
  <c r="BG1679" i="64" s="1"/>
  <c r="BG1576" i="64"/>
  <c r="BG1590" i="64" s="1"/>
  <c r="AQ1665" i="64"/>
  <c r="AQ1679" i="64" s="1"/>
  <c r="AQ1576" i="64"/>
  <c r="AQ1590" i="64" s="1"/>
  <c r="AA1665" i="64"/>
  <c r="AA1679" i="64" s="1"/>
  <c r="AA1576" i="64"/>
  <c r="BY1664" i="64"/>
  <c r="BY1678" i="64" s="1"/>
  <c r="BY1575" i="64"/>
  <c r="BY1589" i="64" s="1"/>
  <c r="BP1665" i="64"/>
  <c r="BP1679" i="64" s="1"/>
  <c r="BP1576" i="64"/>
  <c r="BP1590" i="64" s="1"/>
  <c r="AQ1668" i="64"/>
  <c r="AQ1579" i="64"/>
  <c r="CE1664" i="64"/>
  <c r="CE1678" i="64" s="1"/>
  <c r="CE1575" i="64"/>
  <c r="CE1589" i="64" s="1"/>
  <c r="BO1664" i="64"/>
  <c r="BO1678" i="64" s="1"/>
  <c r="BO1575" i="64"/>
  <c r="BO1589" i="64" s="1"/>
  <c r="AY1664" i="64"/>
  <c r="AY1678" i="64" s="1"/>
  <c r="AY1575" i="64"/>
  <c r="AY1589" i="64" s="1"/>
  <c r="AI1664" i="64"/>
  <c r="AI1678" i="64" s="1"/>
  <c r="AI1575" i="64"/>
  <c r="AI1589" i="64" s="1"/>
  <c r="BV1669" i="64"/>
  <c r="BV1683" i="64" s="1"/>
  <c r="BV1580" i="64"/>
  <c r="BV1594" i="64" s="1"/>
  <c r="BF1669" i="64"/>
  <c r="BF1683" i="64" s="1"/>
  <c r="BF1580" i="64"/>
  <c r="BF1594" i="64" s="1"/>
  <c r="AP1669" i="64"/>
  <c r="AP1683" i="64" s="1"/>
  <c r="AP1580" i="64"/>
  <c r="AP1594" i="64" s="1"/>
  <c r="Z1669" i="64"/>
  <c r="Z1683" i="64" s="1"/>
  <c r="Z1580" i="64"/>
  <c r="Z1594" i="64" s="1"/>
  <c r="CD1668" i="64"/>
  <c r="CD1579" i="64"/>
  <c r="BN1668" i="64"/>
  <c r="BN1579" i="64"/>
  <c r="AX1668" i="64"/>
  <c r="AX1579" i="64"/>
  <c r="AH1668" i="64"/>
  <c r="AH1579" i="64"/>
  <c r="BV1665" i="64"/>
  <c r="BV1679" i="64" s="1"/>
  <c r="BV1576" i="64"/>
  <c r="BV1590" i="64" s="1"/>
  <c r="BF1665" i="64"/>
  <c r="BF1679" i="64" s="1"/>
  <c r="BF1576" i="64"/>
  <c r="BF1590" i="64" s="1"/>
  <c r="AP1665" i="64"/>
  <c r="AP1679" i="64" s="1"/>
  <c r="AP1576" i="64"/>
  <c r="AP1590" i="64" s="1"/>
  <c r="Z1665" i="64"/>
  <c r="Z1679" i="64" s="1"/>
  <c r="Z1576" i="64"/>
  <c r="AC1664" i="64"/>
  <c r="AC1678" i="64" s="1"/>
  <c r="AC1575" i="64"/>
  <c r="AC1589" i="64" s="1"/>
  <c r="AI1669" i="64"/>
  <c r="AI1683" i="64" s="1"/>
  <c r="AI1580" i="64"/>
  <c r="AI1594" i="64" s="1"/>
  <c r="CD1664" i="64"/>
  <c r="CD1678" i="64" s="1"/>
  <c r="CD1575" i="64"/>
  <c r="CD1589" i="64" s="1"/>
  <c r="BN1664" i="64"/>
  <c r="BN1678" i="64" s="1"/>
  <c r="BN1575" i="64"/>
  <c r="BN1589" i="64" s="1"/>
  <c r="AX1664" i="64"/>
  <c r="AX1678" i="64" s="1"/>
  <c r="AX1575" i="64"/>
  <c r="AX1589" i="64" s="1"/>
  <c r="AH1664" i="64"/>
  <c r="AH1678" i="64" s="1"/>
  <c r="AH1575" i="64"/>
  <c r="AH1589" i="64" s="1"/>
  <c r="CK1669" i="64"/>
  <c r="CK1683" i="64" s="1"/>
  <c r="CK1580" i="64"/>
  <c r="CK1594" i="64" s="1"/>
  <c r="BU1669" i="64"/>
  <c r="BU1683" i="64" s="1"/>
  <c r="BU1580" i="64"/>
  <c r="BU1594" i="64" s="1"/>
  <c r="BE1669" i="64"/>
  <c r="BE1683" i="64" s="1"/>
  <c r="BE1580" i="64"/>
  <c r="BE1594" i="64" s="1"/>
  <c r="AO1669" i="64"/>
  <c r="AO1683" i="64" s="1"/>
  <c r="AO1580" i="64"/>
  <c r="AO1594" i="64" s="1"/>
  <c r="Y1669" i="64"/>
  <c r="Y1683" i="64" s="1"/>
  <c r="Y1580" i="64"/>
  <c r="Y1594" i="64" s="1"/>
  <c r="CC1668" i="64"/>
  <c r="CC1579" i="64"/>
  <c r="BM1668" i="64"/>
  <c r="BM1579" i="64"/>
  <c r="AW1668" i="64"/>
  <c r="AW1579" i="64"/>
  <c r="AG1668" i="64"/>
  <c r="AG1579" i="64"/>
  <c r="CK1665" i="64"/>
  <c r="CK1679" i="64" s="1"/>
  <c r="CK1576" i="64"/>
  <c r="CK1590" i="64" s="1"/>
  <c r="BU1665" i="64"/>
  <c r="BU1679" i="64" s="1"/>
  <c r="BU1576" i="64"/>
  <c r="BU1590" i="64" s="1"/>
  <c r="BE1665" i="64"/>
  <c r="BE1679" i="64" s="1"/>
  <c r="BE1576" i="64"/>
  <c r="BE1590" i="64" s="1"/>
  <c r="AO1665" i="64"/>
  <c r="AO1679" i="64" s="1"/>
  <c r="AO1576" i="64"/>
  <c r="AO1590" i="64" s="1"/>
  <c r="Y1665" i="64"/>
  <c r="Y1679" i="64" s="1"/>
  <c r="Y1576" i="64"/>
  <c r="T1669" i="64"/>
  <c r="T1580" i="64"/>
  <c r="T1594" i="64" s="1"/>
  <c r="BO1669" i="64"/>
  <c r="BO1683" i="64" s="1"/>
  <c r="BO1580" i="64"/>
  <c r="BO1594" i="64" s="1"/>
  <c r="CC1664" i="64"/>
  <c r="CC1678" i="64" s="1"/>
  <c r="CC1575" i="64"/>
  <c r="CC1589" i="64" s="1"/>
  <c r="BM1664" i="64"/>
  <c r="BM1678" i="64" s="1"/>
  <c r="BM1575" i="64"/>
  <c r="BM1589" i="64" s="1"/>
  <c r="AW1664" i="64"/>
  <c r="AW1678" i="64" s="1"/>
  <c r="AW1575" i="64"/>
  <c r="AW1589" i="64" s="1"/>
  <c r="AG1664" i="64"/>
  <c r="AG1678" i="64" s="1"/>
  <c r="AG1575" i="64"/>
  <c r="AG1589" i="64" s="1"/>
  <c r="CJ1669" i="64"/>
  <c r="CJ1683" i="64" s="1"/>
  <c r="CJ1580" i="64"/>
  <c r="CJ1594" i="64" s="1"/>
  <c r="BT1669" i="64"/>
  <c r="BT1683" i="64" s="1"/>
  <c r="BT1580" i="64"/>
  <c r="BT1594" i="64" s="1"/>
  <c r="BD1669" i="64"/>
  <c r="BD1683" i="64" s="1"/>
  <c r="BD1580" i="64"/>
  <c r="BD1594" i="64" s="1"/>
  <c r="AN1669" i="64"/>
  <c r="AN1683" i="64" s="1"/>
  <c r="AN1580" i="64"/>
  <c r="AN1594" i="64" s="1"/>
  <c r="X1669" i="64"/>
  <c r="X1683" i="64" s="1"/>
  <c r="X1580" i="64"/>
  <c r="X1594" i="64" s="1"/>
  <c r="CB1668" i="64"/>
  <c r="CB1579" i="64"/>
  <c r="BL1668" i="64"/>
  <c r="BL1579" i="64"/>
  <c r="AV1668" i="64"/>
  <c r="AV1579" i="64"/>
  <c r="AF1668" i="64"/>
  <c r="AF1579" i="64"/>
  <c r="CJ1665" i="64"/>
  <c r="CJ1679" i="64" s="1"/>
  <c r="CJ1576" i="64"/>
  <c r="CJ1590" i="64" s="1"/>
  <c r="BT1665" i="64"/>
  <c r="BT1679" i="64" s="1"/>
  <c r="BT1576" i="64"/>
  <c r="BT1590" i="64" s="1"/>
  <c r="BD1665" i="64"/>
  <c r="BD1679" i="64" s="1"/>
  <c r="BD1576" i="64"/>
  <c r="BD1590" i="64" s="1"/>
  <c r="AN1665" i="64"/>
  <c r="AN1679" i="64" s="1"/>
  <c r="AN1576" i="64"/>
  <c r="AN1590" i="64" s="1"/>
  <c r="X1665" i="64"/>
  <c r="X1679" i="64" s="1"/>
  <c r="X1576" i="64"/>
  <c r="BX1668" i="64"/>
  <c r="BX1579" i="64"/>
  <c r="AR1664" i="64"/>
  <c r="AR1678" i="64" s="1"/>
  <c r="AR1575" i="64"/>
  <c r="AR1589" i="64" s="1"/>
  <c r="BG1668" i="64"/>
  <c r="BG1579" i="64"/>
  <c r="CB1664" i="64"/>
  <c r="CB1678" i="64" s="1"/>
  <c r="CB1575" i="64"/>
  <c r="CB1589" i="64" s="1"/>
  <c r="BL1664" i="64"/>
  <c r="BL1678" i="64" s="1"/>
  <c r="BL1575" i="64"/>
  <c r="BL1589" i="64" s="1"/>
  <c r="AV1664" i="64"/>
  <c r="AV1678" i="64" s="1"/>
  <c r="AV1575" i="64"/>
  <c r="AV1589" i="64" s="1"/>
  <c r="AF1664" i="64"/>
  <c r="AF1678" i="64" s="1"/>
  <c r="AF1575" i="64"/>
  <c r="AF1589" i="64" s="1"/>
  <c r="CI1669" i="64"/>
  <c r="CI1683" i="64" s="1"/>
  <c r="CI1580" i="64"/>
  <c r="CI1594" i="64" s="1"/>
  <c r="BS1669" i="64"/>
  <c r="BS1683" i="64" s="1"/>
  <c r="BS1580" i="64"/>
  <c r="BS1594" i="64" s="1"/>
  <c r="BC1669" i="64"/>
  <c r="BC1683" i="64" s="1"/>
  <c r="BC1580" i="64"/>
  <c r="BC1594" i="64" s="1"/>
  <c r="AM1669" i="64"/>
  <c r="AM1683" i="64" s="1"/>
  <c r="AM1580" i="64"/>
  <c r="AM1594" i="64" s="1"/>
  <c r="W1669" i="64"/>
  <c r="W1683" i="64" s="1"/>
  <c r="W1580" i="64"/>
  <c r="W1594" i="64" s="1"/>
  <c r="CA1668" i="64"/>
  <c r="CA1579" i="64"/>
  <c r="BK1668" i="64"/>
  <c r="BK1579" i="64"/>
  <c r="AU1668" i="64"/>
  <c r="AU1579" i="64"/>
  <c r="AE1668" i="64"/>
  <c r="AE1579" i="64"/>
  <c r="CI1665" i="64"/>
  <c r="CI1679" i="64" s="1"/>
  <c r="CI1576" i="64"/>
  <c r="CI1590" i="64" s="1"/>
  <c r="BS1665" i="64"/>
  <c r="BS1679" i="64" s="1"/>
  <c r="BS1576" i="64"/>
  <c r="BS1590" i="64" s="1"/>
  <c r="BC1665" i="64"/>
  <c r="BC1679" i="64" s="1"/>
  <c r="BC1576" i="64"/>
  <c r="BC1590" i="64" s="1"/>
  <c r="AM1665" i="64"/>
  <c r="AM1679" i="64" s="1"/>
  <c r="AM1576" i="64"/>
  <c r="AM1590" i="64" s="1"/>
  <c r="W1665" i="64"/>
  <c r="W1679" i="64" s="1"/>
  <c r="W1576" i="64"/>
  <c r="AS1664" i="64"/>
  <c r="AS1678" i="64" s="1"/>
  <c r="AS1575" i="64"/>
  <c r="AS1589" i="64" s="1"/>
  <c r="AZ1665" i="64"/>
  <c r="AZ1679" i="64" s="1"/>
  <c r="AZ1576" i="64"/>
  <c r="AZ1590" i="64" s="1"/>
  <c r="BW1668" i="64"/>
  <c r="BW1579" i="64"/>
  <c r="CA1664" i="64"/>
  <c r="CA1678" i="64" s="1"/>
  <c r="CA1575" i="64"/>
  <c r="CA1589" i="64" s="1"/>
  <c r="BK1664" i="64"/>
  <c r="BK1678" i="64" s="1"/>
  <c r="BK1575" i="64"/>
  <c r="BK1589" i="64" s="1"/>
  <c r="AU1664" i="64"/>
  <c r="AU1678" i="64" s="1"/>
  <c r="AU1575" i="64"/>
  <c r="AU1589" i="64" s="1"/>
  <c r="AE1664" i="64"/>
  <c r="AE1678" i="64" s="1"/>
  <c r="AE1575" i="64"/>
  <c r="AE1589" i="64" s="1"/>
  <c r="CH1669" i="64"/>
  <c r="CH1683" i="64" s="1"/>
  <c r="CH1580" i="64"/>
  <c r="CH1594" i="64" s="1"/>
  <c r="BR1669" i="64"/>
  <c r="BR1683" i="64" s="1"/>
  <c r="BR1580" i="64"/>
  <c r="BR1594" i="64" s="1"/>
  <c r="BB1669" i="64"/>
  <c r="BB1683" i="64" s="1"/>
  <c r="BB1580" i="64"/>
  <c r="BB1594" i="64" s="1"/>
  <c r="AL1669" i="64"/>
  <c r="AL1683" i="64" s="1"/>
  <c r="AL1580" i="64"/>
  <c r="AL1594" i="64" s="1"/>
  <c r="V1669" i="64"/>
  <c r="V1683" i="64" s="1"/>
  <c r="V1580" i="64"/>
  <c r="V1594" i="64" s="1"/>
  <c r="BZ1668" i="64"/>
  <c r="BZ1579" i="64"/>
  <c r="BJ1668" i="64"/>
  <c r="BJ1579" i="64"/>
  <c r="AT1668" i="64"/>
  <c r="AT1579" i="64"/>
  <c r="AD1668" i="64"/>
  <c r="AD1579" i="64"/>
  <c r="CH1665" i="64"/>
  <c r="CH1679" i="64" s="1"/>
  <c r="CH1576" i="64"/>
  <c r="CH1590" i="64" s="1"/>
  <c r="BR1665" i="64"/>
  <c r="BR1679" i="64" s="1"/>
  <c r="BR1576" i="64"/>
  <c r="BR1590" i="64" s="1"/>
  <c r="BB1665" i="64"/>
  <c r="BB1679" i="64" s="1"/>
  <c r="BB1576" i="64"/>
  <c r="BB1590" i="64" s="1"/>
  <c r="AL1665" i="64"/>
  <c r="AL1679" i="64" s="1"/>
  <c r="AL1576" i="64"/>
  <c r="AL1590" i="64" s="1"/>
  <c r="V1665" i="64"/>
  <c r="V1679" i="64" s="1"/>
  <c r="V1576" i="64"/>
  <c r="BH1668" i="64"/>
  <c r="BH1579" i="64"/>
  <c r="S1590" i="64"/>
  <c r="BZ1664" i="64"/>
  <c r="BZ1678" i="64" s="1"/>
  <c r="BZ1575" i="64"/>
  <c r="BZ1589" i="64" s="1"/>
  <c r="BJ1664" i="64"/>
  <c r="BJ1678" i="64" s="1"/>
  <c r="BJ1575" i="64"/>
  <c r="BJ1589" i="64" s="1"/>
  <c r="AT1664" i="64"/>
  <c r="AT1678" i="64" s="1"/>
  <c r="AT1575" i="64"/>
  <c r="AT1589" i="64" s="1"/>
  <c r="AD1664" i="64"/>
  <c r="AD1678" i="64" s="1"/>
  <c r="AD1575" i="64"/>
  <c r="AD1589" i="64" s="1"/>
  <c r="CG1669" i="64"/>
  <c r="CG1683" i="64" s="1"/>
  <c r="CG1580" i="64"/>
  <c r="CG1594" i="64" s="1"/>
  <c r="BQ1669" i="64"/>
  <c r="BQ1683" i="64" s="1"/>
  <c r="BQ1580" i="64"/>
  <c r="BQ1594" i="64" s="1"/>
  <c r="BA1669" i="64"/>
  <c r="BA1683" i="64" s="1"/>
  <c r="BA1580" i="64"/>
  <c r="BA1594" i="64" s="1"/>
  <c r="AK1669" i="64"/>
  <c r="AK1683" i="64" s="1"/>
  <c r="AK1580" i="64"/>
  <c r="AK1594" i="64" s="1"/>
  <c r="U1669" i="64"/>
  <c r="U1580" i="64"/>
  <c r="U1594" i="64" s="1"/>
  <c r="BY1668" i="64"/>
  <c r="BY1579" i="64"/>
  <c r="BI1668" i="64"/>
  <c r="BI1579" i="64"/>
  <c r="AS1668" i="64"/>
  <c r="AS1579" i="64"/>
  <c r="AC1668" i="64"/>
  <c r="AC1579" i="64"/>
  <c r="CG1665" i="64"/>
  <c r="CG1679" i="64" s="1"/>
  <c r="CG1576" i="64"/>
  <c r="CG1590" i="64" s="1"/>
  <c r="BQ1665" i="64"/>
  <c r="BQ1679" i="64" s="1"/>
  <c r="BQ1576" i="64"/>
  <c r="BQ1590" i="64" s="1"/>
  <c r="BA1665" i="64"/>
  <c r="BA1679" i="64" s="1"/>
  <c r="BA1576" i="64"/>
  <c r="BA1590" i="64" s="1"/>
  <c r="AK1665" i="64"/>
  <c r="AK1679" i="64" s="1"/>
  <c r="AK1576" i="64"/>
  <c r="AK1590" i="64" s="1"/>
  <c r="U1665" i="64"/>
  <c r="U1679" i="64" s="1"/>
  <c r="U1576" i="64"/>
  <c r="AD1672" i="64" a="1"/>
  <c r="AD1672" i="64" s="1"/>
  <c r="AD1673" i="64" a="1"/>
  <c r="AD1673" i="64" s="1"/>
  <c r="S1647" i="64"/>
  <c r="S1669" i="64"/>
  <c r="S1643" i="64"/>
  <c r="S1656" i="64" s="1"/>
  <c r="S1665" i="64"/>
  <c r="S1679" i="64" s="1"/>
  <c r="S1646" i="64"/>
  <c r="S1668" i="64"/>
  <c r="S1642" i="64"/>
  <c r="S1655" i="64" s="1"/>
  <c r="S1664" i="64"/>
  <c r="S1678" i="64" s="1"/>
  <c r="AU1620" i="64"/>
  <c r="AU1633" i="64" s="1"/>
  <c r="AU1642" i="64"/>
  <c r="AU1655" i="64" s="1"/>
  <c r="AL1621" i="64"/>
  <c r="AL1634" i="64" s="1"/>
  <c r="AL1643" i="64"/>
  <c r="AL1656" i="64" s="1"/>
  <c r="BZ1620" i="64"/>
  <c r="BZ1633" i="64" s="1"/>
  <c r="BZ1642" i="64"/>
  <c r="BZ1655" i="64" s="1"/>
  <c r="BJ1620" i="64"/>
  <c r="BJ1633" i="64" s="1"/>
  <c r="BJ1642" i="64"/>
  <c r="BJ1655" i="64" s="1"/>
  <c r="AT1620" i="64"/>
  <c r="AT1633" i="64" s="1"/>
  <c r="AT1642" i="64"/>
  <c r="AT1655" i="64" s="1"/>
  <c r="AD1620" i="64"/>
  <c r="AD1633" i="64" s="1"/>
  <c r="AD1642" i="64"/>
  <c r="AD1655" i="64" s="1"/>
  <c r="CG1625" i="64"/>
  <c r="CG1638" i="64" s="1"/>
  <c r="CG1647" i="64"/>
  <c r="CG1660" i="64" s="1"/>
  <c r="BQ1625" i="64"/>
  <c r="BQ1638" i="64" s="1"/>
  <c r="BQ1647" i="64"/>
  <c r="BQ1660" i="64" s="1"/>
  <c r="BA1625" i="64"/>
  <c r="BA1638" i="64" s="1"/>
  <c r="BA1647" i="64"/>
  <c r="BA1660" i="64" s="1"/>
  <c r="AK1625" i="64"/>
  <c r="AK1638" i="64" s="1"/>
  <c r="AK1647" i="64"/>
  <c r="AK1660" i="64" s="1"/>
  <c r="U1625" i="64"/>
  <c r="U1638" i="64" s="1"/>
  <c r="U1647" i="64"/>
  <c r="BY1624" i="64"/>
  <c r="BY1646" i="64"/>
  <c r="BI1624" i="64"/>
  <c r="BI1646" i="64"/>
  <c r="AS1624" i="64"/>
  <c r="AS1646" i="64"/>
  <c r="AC1624" i="64"/>
  <c r="AC1646" i="64"/>
  <c r="CG1621" i="64"/>
  <c r="CG1634" i="64" s="1"/>
  <c r="CG1643" i="64"/>
  <c r="CG1656" i="64" s="1"/>
  <c r="BQ1621" i="64"/>
  <c r="BQ1634" i="64" s="1"/>
  <c r="BQ1643" i="64"/>
  <c r="BQ1656" i="64" s="1"/>
  <c r="BA1621" i="64"/>
  <c r="BA1634" i="64" s="1"/>
  <c r="BA1643" i="64"/>
  <c r="BA1656" i="64" s="1"/>
  <c r="AK1621" i="64"/>
  <c r="AK1634" i="64" s="1"/>
  <c r="AK1643" i="64"/>
  <c r="AK1656" i="64" s="1"/>
  <c r="U1621" i="64"/>
  <c r="U1643" i="64"/>
  <c r="CH1621" i="64"/>
  <c r="CH1634" i="64" s="1"/>
  <c r="CH1643" i="64"/>
  <c r="CH1656" i="64" s="1"/>
  <c r="BY1620" i="64"/>
  <c r="BY1633" i="64" s="1"/>
  <c r="BY1642" i="64"/>
  <c r="BY1655" i="64" s="1"/>
  <c r="BI1620" i="64"/>
  <c r="BI1633" i="64" s="1"/>
  <c r="BI1642" i="64"/>
  <c r="BI1655" i="64" s="1"/>
  <c r="AS1620" i="64"/>
  <c r="AS1633" i="64" s="1"/>
  <c r="AS1642" i="64"/>
  <c r="AS1655" i="64" s="1"/>
  <c r="AC1620" i="64"/>
  <c r="AC1633" i="64" s="1"/>
  <c r="AC1642" i="64"/>
  <c r="AC1655" i="64" s="1"/>
  <c r="CF1625" i="64"/>
  <c r="CF1638" i="64" s="1"/>
  <c r="CF1647" i="64"/>
  <c r="CF1660" i="64" s="1"/>
  <c r="BP1625" i="64"/>
  <c r="BP1638" i="64" s="1"/>
  <c r="BP1647" i="64"/>
  <c r="BP1660" i="64" s="1"/>
  <c r="AZ1625" i="64"/>
  <c r="AZ1638" i="64" s="1"/>
  <c r="AZ1647" i="64"/>
  <c r="AZ1660" i="64" s="1"/>
  <c r="AJ1625" i="64"/>
  <c r="AJ1638" i="64" s="1"/>
  <c r="AJ1647" i="64"/>
  <c r="AJ1660" i="64" s="1"/>
  <c r="T1625" i="64"/>
  <c r="T1638" i="64" s="1"/>
  <c r="T1647" i="64"/>
  <c r="BX1624" i="64"/>
  <c r="BX1646" i="64"/>
  <c r="BH1624" i="64"/>
  <c r="BH1646" i="64"/>
  <c r="AR1624" i="64"/>
  <c r="AR1646" i="64"/>
  <c r="AB1624" i="64"/>
  <c r="AB1646" i="64"/>
  <c r="CF1621" i="64"/>
  <c r="CF1634" i="64" s="1"/>
  <c r="CF1643" i="64"/>
  <c r="CF1656" i="64" s="1"/>
  <c r="BP1621" i="64"/>
  <c r="BP1634" i="64" s="1"/>
  <c r="BP1643" i="64"/>
  <c r="BP1656" i="64" s="1"/>
  <c r="AZ1621" i="64"/>
  <c r="AZ1634" i="64" s="1"/>
  <c r="AZ1643" i="64"/>
  <c r="AZ1656" i="64" s="1"/>
  <c r="AJ1621" i="64"/>
  <c r="AJ1634" i="64" s="1"/>
  <c r="AJ1643" i="64"/>
  <c r="AJ1656" i="64" s="1"/>
  <c r="T1621" i="64"/>
  <c r="T1643" i="64"/>
  <c r="BZ1624" i="64"/>
  <c r="BZ1646" i="64"/>
  <c r="BX1620" i="64"/>
  <c r="BX1633" i="64" s="1"/>
  <c r="BX1642" i="64"/>
  <c r="BX1655" i="64" s="1"/>
  <c r="BH1620" i="64"/>
  <c r="BH1633" i="64" s="1"/>
  <c r="BH1642" i="64"/>
  <c r="BH1655" i="64" s="1"/>
  <c r="AR1620" i="64"/>
  <c r="AR1633" i="64" s="1"/>
  <c r="AR1642" i="64"/>
  <c r="AR1655" i="64" s="1"/>
  <c r="AB1620" i="64"/>
  <c r="AB1633" i="64" s="1"/>
  <c r="AB1642" i="64"/>
  <c r="AB1655" i="64" s="1"/>
  <c r="CE1625" i="64"/>
  <c r="CE1638" i="64" s="1"/>
  <c r="CE1647" i="64"/>
  <c r="CE1660" i="64" s="1"/>
  <c r="BO1625" i="64"/>
  <c r="BO1638" i="64" s="1"/>
  <c r="BO1647" i="64"/>
  <c r="BO1660" i="64" s="1"/>
  <c r="AY1625" i="64"/>
  <c r="AY1638" i="64" s="1"/>
  <c r="AY1647" i="64"/>
  <c r="AY1660" i="64" s="1"/>
  <c r="AI1625" i="64"/>
  <c r="AI1638" i="64" s="1"/>
  <c r="AI1647" i="64"/>
  <c r="AI1660" i="64" s="1"/>
  <c r="BW1624" i="64"/>
  <c r="BW1646" i="64"/>
  <c r="BG1624" i="64"/>
  <c r="BG1646" i="64"/>
  <c r="AQ1624" i="64"/>
  <c r="AQ1646" i="64"/>
  <c r="AA1624" i="64"/>
  <c r="AA1646" i="64"/>
  <c r="CE1621" i="64"/>
  <c r="CE1634" i="64" s="1"/>
  <c r="CE1643" i="64"/>
  <c r="CE1656" i="64" s="1"/>
  <c r="BO1621" i="64"/>
  <c r="BO1634" i="64" s="1"/>
  <c r="BO1643" i="64"/>
  <c r="BO1656" i="64" s="1"/>
  <c r="AY1621" i="64"/>
  <c r="AY1634" i="64" s="1"/>
  <c r="AY1643" i="64"/>
  <c r="AY1656" i="64" s="1"/>
  <c r="AI1621" i="64"/>
  <c r="AI1634" i="64" s="1"/>
  <c r="AI1643" i="64"/>
  <c r="AI1656" i="64" s="1"/>
  <c r="BR1625" i="64"/>
  <c r="BR1638" i="64" s="1"/>
  <c r="BR1647" i="64"/>
  <c r="BR1660" i="64" s="1"/>
  <c r="BW1620" i="64"/>
  <c r="BW1633" i="64" s="1"/>
  <c r="BW1642" i="64"/>
  <c r="BW1655" i="64" s="1"/>
  <c r="BG1620" i="64"/>
  <c r="BG1633" i="64" s="1"/>
  <c r="BG1642" i="64"/>
  <c r="BG1655" i="64" s="1"/>
  <c r="AQ1620" i="64"/>
  <c r="AQ1633" i="64" s="1"/>
  <c r="AQ1642" i="64"/>
  <c r="AQ1655" i="64" s="1"/>
  <c r="AA1620" i="64"/>
  <c r="AA1633" i="64" s="1"/>
  <c r="AA1642" i="64"/>
  <c r="AA1655" i="64" s="1"/>
  <c r="CD1625" i="64"/>
  <c r="CD1638" i="64" s="1"/>
  <c r="CD1647" i="64"/>
  <c r="CD1660" i="64" s="1"/>
  <c r="BN1625" i="64"/>
  <c r="BN1638" i="64" s="1"/>
  <c r="BN1647" i="64"/>
  <c r="BN1660" i="64" s="1"/>
  <c r="AX1625" i="64"/>
  <c r="AX1638" i="64" s="1"/>
  <c r="AX1647" i="64"/>
  <c r="AX1660" i="64" s="1"/>
  <c r="AH1625" i="64"/>
  <c r="AH1638" i="64" s="1"/>
  <c r="AH1647" i="64"/>
  <c r="AH1660" i="64" s="1"/>
  <c r="BV1624" i="64"/>
  <c r="BV1646" i="64"/>
  <c r="BF1624" i="64"/>
  <c r="BF1646" i="64"/>
  <c r="AP1624" i="64"/>
  <c r="AP1646" i="64"/>
  <c r="Z1624" i="64"/>
  <c r="Z1646" i="64"/>
  <c r="CD1621" i="64"/>
  <c r="CD1634" i="64" s="1"/>
  <c r="CD1643" i="64"/>
  <c r="CD1656" i="64" s="1"/>
  <c r="BN1621" i="64"/>
  <c r="BN1634" i="64" s="1"/>
  <c r="BN1643" i="64"/>
  <c r="BN1656" i="64" s="1"/>
  <c r="AX1621" i="64"/>
  <c r="AX1634" i="64" s="1"/>
  <c r="AX1643" i="64"/>
  <c r="AX1656" i="64" s="1"/>
  <c r="AH1621" i="64"/>
  <c r="AH1634" i="64" s="1"/>
  <c r="AH1643" i="64"/>
  <c r="AH1656" i="64" s="1"/>
  <c r="CH1625" i="64"/>
  <c r="CH1638" i="64" s="1"/>
  <c r="CH1647" i="64"/>
  <c r="CH1660" i="64" s="1"/>
  <c r="BV1620" i="64"/>
  <c r="BV1633" i="64" s="1"/>
  <c r="BV1642" i="64"/>
  <c r="BV1655" i="64" s="1"/>
  <c r="BF1620" i="64"/>
  <c r="BF1633" i="64" s="1"/>
  <c r="BF1642" i="64"/>
  <c r="BF1655" i="64" s="1"/>
  <c r="AP1620" i="64"/>
  <c r="AP1633" i="64" s="1"/>
  <c r="AP1642" i="64"/>
  <c r="AP1655" i="64" s="1"/>
  <c r="Z1620" i="64"/>
  <c r="Z1633" i="64" s="1"/>
  <c r="Z1642" i="64"/>
  <c r="Z1655" i="64" s="1"/>
  <c r="CC1625" i="64"/>
  <c r="CC1638" i="64" s="1"/>
  <c r="CC1647" i="64"/>
  <c r="CC1660" i="64" s="1"/>
  <c r="BM1625" i="64"/>
  <c r="BM1638" i="64" s="1"/>
  <c r="BM1647" i="64"/>
  <c r="BM1660" i="64" s="1"/>
  <c r="AW1625" i="64"/>
  <c r="AW1638" i="64" s="1"/>
  <c r="AW1647" i="64"/>
  <c r="AW1660" i="64" s="1"/>
  <c r="AG1625" i="64"/>
  <c r="AG1638" i="64" s="1"/>
  <c r="AG1647" i="64"/>
  <c r="AG1660" i="64" s="1"/>
  <c r="CK1624" i="64"/>
  <c r="CK1646" i="64"/>
  <c r="BU1624" i="64"/>
  <c r="BU1646" i="64"/>
  <c r="BE1624" i="64"/>
  <c r="BE1646" i="64"/>
  <c r="AO1624" i="64"/>
  <c r="AO1646" i="64"/>
  <c r="Y1624" i="64"/>
  <c r="Y1646" i="64"/>
  <c r="CC1621" i="64"/>
  <c r="CC1634" i="64" s="1"/>
  <c r="CC1643" i="64"/>
  <c r="CC1656" i="64" s="1"/>
  <c r="BM1621" i="64"/>
  <c r="BM1634" i="64" s="1"/>
  <c r="BM1643" i="64"/>
  <c r="BM1656" i="64" s="1"/>
  <c r="AW1621" i="64"/>
  <c r="AW1634" i="64" s="1"/>
  <c r="AW1643" i="64"/>
  <c r="AW1656" i="64" s="1"/>
  <c r="AG1621" i="64"/>
  <c r="AG1634" i="64" s="1"/>
  <c r="AG1643" i="64"/>
  <c r="AG1656" i="64" s="1"/>
  <c r="AD1624" i="64"/>
  <c r="AD1646" i="64"/>
  <c r="CK1620" i="64"/>
  <c r="CK1633" i="64" s="1"/>
  <c r="CK1642" i="64"/>
  <c r="CK1655" i="64" s="1"/>
  <c r="BU1620" i="64"/>
  <c r="BU1633" i="64" s="1"/>
  <c r="BU1642" i="64"/>
  <c r="BU1655" i="64" s="1"/>
  <c r="BE1620" i="64"/>
  <c r="BE1633" i="64" s="1"/>
  <c r="BE1642" i="64"/>
  <c r="BE1655" i="64" s="1"/>
  <c r="AO1620" i="64"/>
  <c r="AO1633" i="64" s="1"/>
  <c r="AO1642" i="64"/>
  <c r="AO1655" i="64" s="1"/>
  <c r="Y1620" i="64"/>
  <c r="Y1633" i="64" s="1"/>
  <c r="Y1642" i="64"/>
  <c r="Y1655" i="64" s="1"/>
  <c r="CB1625" i="64"/>
  <c r="CB1638" i="64" s="1"/>
  <c r="CB1647" i="64"/>
  <c r="CB1660" i="64" s="1"/>
  <c r="BL1625" i="64"/>
  <c r="BL1638" i="64" s="1"/>
  <c r="BL1647" i="64"/>
  <c r="BL1660" i="64" s="1"/>
  <c r="AV1625" i="64"/>
  <c r="AV1638" i="64" s="1"/>
  <c r="AV1647" i="64"/>
  <c r="AV1660" i="64" s="1"/>
  <c r="AF1625" i="64"/>
  <c r="AF1638" i="64" s="1"/>
  <c r="AF1647" i="64"/>
  <c r="AF1660" i="64" s="1"/>
  <c r="CJ1624" i="64"/>
  <c r="CJ1646" i="64"/>
  <c r="BT1624" i="64"/>
  <c r="BT1646" i="64"/>
  <c r="BD1624" i="64"/>
  <c r="BD1646" i="64"/>
  <c r="AN1624" i="64"/>
  <c r="AN1646" i="64"/>
  <c r="X1624" i="64"/>
  <c r="X1646" i="64"/>
  <c r="CB1621" i="64"/>
  <c r="CB1634" i="64" s="1"/>
  <c r="CB1643" i="64"/>
  <c r="CB1656" i="64" s="1"/>
  <c r="BL1621" i="64"/>
  <c r="BL1634" i="64" s="1"/>
  <c r="BL1643" i="64"/>
  <c r="BL1656" i="64" s="1"/>
  <c r="AV1621" i="64"/>
  <c r="AV1634" i="64" s="1"/>
  <c r="AV1643" i="64"/>
  <c r="AV1656" i="64" s="1"/>
  <c r="AF1621" i="64"/>
  <c r="AF1634" i="64" s="1"/>
  <c r="AF1643" i="64"/>
  <c r="AF1656" i="64" s="1"/>
  <c r="CJ1620" i="64"/>
  <c r="CJ1633" i="64" s="1"/>
  <c r="CJ1642" i="64"/>
  <c r="CJ1655" i="64" s="1"/>
  <c r="BT1620" i="64"/>
  <c r="BT1633" i="64" s="1"/>
  <c r="BT1642" i="64"/>
  <c r="BT1655" i="64" s="1"/>
  <c r="BD1620" i="64"/>
  <c r="BD1633" i="64" s="1"/>
  <c r="BD1642" i="64"/>
  <c r="BD1655" i="64" s="1"/>
  <c r="AN1620" i="64"/>
  <c r="AN1633" i="64" s="1"/>
  <c r="AN1642" i="64"/>
  <c r="AN1655" i="64" s="1"/>
  <c r="X1620" i="64"/>
  <c r="X1633" i="64" s="1"/>
  <c r="X1642" i="64"/>
  <c r="X1655" i="64" s="1"/>
  <c r="CA1625" i="64"/>
  <c r="CA1638" i="64" s="1"/>
  <c r="CA1647" i="64"/>
  <c r="CA1660" i="64" s="1"/>
  <c r="BK1625" i="64"/>
  <c r="BK1638" i="64" s="1"/>
  <c r="BK1647" i="64"/>
  <c r="BK1660" i="64" s="1"/>
  <c r="AU1625" i="64"/>
  <c r="AU1638" i="64" s="1"/>
  <c r="AU1647" i="64"/>
  <c r="AU1660" i="64" s="1"/>
  <c r="AE1625" i="64"/>
  <c r="AE1638" i="64" s="1"/>
  <c r="AE1647" i="64"/>
  <c r="AE1660" i="64" s="1"/>
  <c r="CI1624" i="64"/>
  <c r="CI1646" i="64"/>
  <c r="BS1624" i="64"/>
  <c r="BS1646" i="64"/>
  <c r="BC1624" i="64"/>
  <c r="BC1646" i="64"/>
  <c r="AM1624" i="64"/>
  <c r="AM1646" i="64"/>
  <c r="W1624" i="64"/>
  <c r="W1646" i="64"/>
  <c r="CA1621" i="64"/>
  <c r="CA1634" i="64" s="1"/>
  <c r="CA1643" i="64"/>
  <c r="CA1656" i="64" s="1"/>
  <c r="BK1621" i="64"/>
  <c r="BK1634" i="64" s="1"/>
  <c r="BK1643" i="64"/>
  <c r="BK1656" i="64" s="1"/>
  <c r="AU1621" i="64"/>
  <c r="AU1634" i="64" s="1"/>
  <c r="AU1643" i="64"/>
  <c r="AU1656" i="64" s="1"/>
  <c r="AE1621" i="64"/>
  <c r="AE1634" i="64" s="1"/>
  <c r="AE1643" i="64"/>
  <c r="AE1656" i="64" s="1"/>
  <c r="BB1625" i="64"/>
  <c r="BB1638" i="64" s="1"/>
  <c r="BB1647" i="64"/>
  <c r="BB1660" i="64" s="1"/>
  <c r="CI1620" i="64"/>
  <c r="CI1633" i="64" s="1"/>
  <c r="CI1642" i="64"/>
  <c r="CI1655" i="64" s="1"/>
  <c r="BS1620" i="64"/>
  <c r="BS1633" i="64" s="1"/>
  <c r="BS1642" i="64"/>
  <c r="BS1655" i="64" s="1"/>
  <c r="BC1620" i="64"/>
  <c r="BC1633" i="64" s="1"/>
  <c r="BC1642" i="64"/>
  <c r="BC1655" i="64" s="1"/>
  <c r="AM1620" i="64"/>
  <c r="AM1633" i="64" s="1"/>
  <c r="AM1642" i="64"/>
  <c r="AM1655" i="64" s="1"/>
  <c r="W1620" i="64"/>
  <c r="W1633" i="64" s="1"/>
  <c r="W1642" i="64"/>
  <c r="W1655" i="64" s="1"/>
  <c r="BZ1625" i="64"/>
  <c r="BZ1638" i="64" s="1"/>
  <c r="BZ1647" i="64"/>
  <c r="BZ1660" i="64" s="1"/>
  <c r="BJ1625" i="64"/>
  <c r="BJ1638" i="64" s="1"/>
  <c r="BJ1647" i="64"/>
  <c r="BJ1660" i="64" s="1"/>
  <c r="AT1625" i="64"/>
  <c r="AT1638" i="64" s="1"/>
  <c r="AT1647" i="64"/>
  <c r="AT1660" i="64" s="1"/>
  <c r="AD1625" i="64"/>
  <c r="AD1638" i="64" s="1"/>
  <c r="AD1647" i="64"/>
  <c r="AD1660" i="64" s="1"/>
  <c r="CH1624" i="64"/>
  <c r="CH1646" i="64"/>
  <c r="BR1624" i="64"/>
  <c r="BR1646" i="64"/>
  <c r="BB1624" i="64"/>
  <c r="BB1646" i="64"/>
  <c r="AL1624" i="64"/>
  <c r="AL1646" i="64"/>
  <c r="V1624" i="64"/>
  <c r="V1646" i="64"/>
  <c r="BZ1621" i="64"/>
  <c r="BZ1634" i="64" s="1"/>
  <c r="BZ1643" i="64"/>
  <c r="BZ1656" i="64" s="1"/>
  <c r="BJ1621" i="64"/>
  <c r="BJ1634" i="64" s="1"/>
  <c r="BJ1643" i="64"/>
  <c r="BJ1656" i="64" s="1"/>
  <c r="AT1621" i="64"/>
  <c r="AT1634" i="64" s="1"/>
  <c r="AT1643" i="64"/>
  <c r="AT1656" i="64" s="1"/>
  <c r="AD1621" i="64"/>
  <c r="AD1634" i="64" s="1"/>
  <c r="AD1643" i="64"/>
  <c r="AD1656" i="64" s="1"/>
  <c r="AE1620" i="64"/>
  <c r="AE1633" i="64" s="1"/>
  <c r="AE1642" i="64"/>
  <c r="AE1655" i="64" s="1"/>
  <c r="BB1621" i="64"/>
  <c r="BB1634" i="64" s="1"/>
  <c r="BB1643" i="64"/>
  <c r="BB1656" i="64" s="1"/>
  <c r="CH1620" i="64"/>
  <c r="CH1633" i="64" s="1"/>
  <c r="CH1642" i="64"/>
  <c r="CH1655" i="64" s="1"/>
  <c r="BR1620" i="64"/>
  <c r="BR1633" i="64" s="1"/>
  <c r="BR1642" i="64"/>
  <c r="BR1655" i="64" s="1"/>
  <c r="BB1620" i="64"/>
  <c r="BB1633" i="64" s="1"/>
  <c r="BB1642" i="64"/>
  <c r="BB1655" i="64" s="1"/>
  <c r="AL1620" i="64"/>
  <c r="AL1633" i="64" s="1"/>
  <c r="AL1642" i="64"/>
  <c r="AL1655" i="64" s="1"/>
  <c r="V1620" i="64"/>
  <c r="V1633" i="64" s="1"/>
  <c r="V1642" i="64"/>
  <c r="V1655" i="64" s="1"/>
  <c r="BY1625" i="64"/>
  <c r="BY1638" i="64" s="1"/>
  <c r="BY1647" i="64"/>
  <c r="BY1660" i="64" s="1"/>
  <c r="BI1625" i="64"/>
  <c r="BI1638" i="64" s="1"/>
  <c r="BI1647" i="64"/>
  <c r="BI1660" i="64" s="1"/>
  <c r="AS1625" i="64"/>
  <c r="AS1638" i="64" s="1"/>
  <c r="AS1647" i="64"/>
  <c r="AS1660" i="64" s="1"/>
  <c r="AC1625" i="64"/>
  <c r="AC1638" i="64" s="1"/>
  <c r="AC1647" i="64"/>
  <c r="CG1624" i="64"/>
  <c r="CG1646" i="64"/>
  <c r="BQ1624" i="64"/>
  <c r="BQ1646" i="64"/>
  <c r="BA1624" i="64"/>
  <c r="BA1646" i="64"/>
  <c r="AK1624" i="64"/>
  <c r="AK1646" i="64"/>
  <c r="U1624" i="64"/>
  <c r="U1646" i="64"/>
  <c r="BY1621" i="64"/>
  <c r="BY1634" i="64" s="1"/>
  <c r="BY1643" i="64"/>
  <c r="BY1656" i="64" s="1"/>
  <c r="BI1621" i="64"/>
  <c r="BI1634" i="64" s="1"/>
  <c r="BI1643" i="64"/>
  <c r="BI1656" i="64" s="1"/>
  <c r="AS1621" i="64"/>
  <c r="AS1634" i="64" s="1"/>
  <c r="AS1643" i="64"/>
  <c r="AS1656" i="64" s="1"/>
  <c r="AC1621" i="64"/>
  <c r="AC1643" i="64"/>
  <c r="V1625" i="64"/>
  <c r="V1638" i="64" s="1"/>
  <c r="V1647" i="64"/>
  <c r="CG1620" i="64"/>
  <c r="CG1633" i="64" s="1"/>
  <c r="CG1642" i="64"/>
  <c r="CG1655" i="64" s="1"/>
  <c r="BQ1620" i="64"/>
  <c r="BQ1633" i="64" s="1"/>
  <c r="BQ1642" i="64"/>
  <c r="BQ1655" i="64" s="1"/>
  <c r="BA1620" i="64"/>
  <c r="BA1633" i="64" s="1"/>
  <c r="BA1642" i="64"/>
  <c r="BA1655" i="64" s="1"/>
  <c r="AK1620" i="64"/>
  <c r="AK1633" i="64" s="1"/>
  <c r="AK1642" i="64"/>
  <c r="AK1655" i="64" s="1"/>
  <c r="U1620" i="64"/>
  <c r="U1633" i="64" s="1"/>
  <c r="U1642" i="64"/>
  <c r="U1655" i="64" s="1"/>
  <c r="BX1625" i="64"/>
  <c r="BX1638" i="64" s="1"/>
  <c r="BX1647" i="64"/>
  <c r="BX1660" i="64" s="1"/>
  <c r="BH1625" i="64"/>
  <c r="BH1638" i="64" s="1"/>
  <c r="BH1647" i="64"/>
  <c r="BH1660" i="64" s="1"/>
  <c r="AR1625" i="64"/>
  <c r="AR1638" i="64" s="1"/>
  <c r="AR1647" i="64"/>
  <c r="AR1660" i="64" s="1"/>
  <c r="AB1625" i="64"/>
  <c r="AB1638" i="64" s="1"/>
  <c r="AB1647" i="64"/>
  <c r="CF1624" i="64"/>
  <c r="CF1646" i="64"/>
  <c r="BP1624" i="64"/>
  <c r="BP1646" i="64"/>
  <c r="AZ1624" i="64"/>
  <c r="AZ1646" i="64"/>
  <c r="AJ1624" i="64"/>
  <c r="AJ1646" i="64"/>
  <c r="T1624" i="64"/>
  <c r="T1646" i="64"/>
  <c r="BX1621" i="64"/>
  <c r="BX1634" i="64" s="1"/>
  <c r="BX1643" i="64"/>
  <c r="BX1656" i="64" s="1"/>
  <c r="BH1621" i="64"/>
  <c r="BH1634" i="64" s="1"/>
  <c r="BH1643" i="64"/>
  <c r="BH1656" i="64" s="1"/>
  <c r="AR1621" i="64"/>
  <c r="AR1634" i="64" s="1"/>
  <c r="AR1643" i="64"/>
  <c r="AR1656" i="64" s="1"/>
  <c r="AB1621" i="64"/>
  <c r="AB1643" i="64"/>
  <c r="BJ1624" i="64"/>
  <c r="BJ1646" i="64"/>
  <c r="CF1620" i="64"/>
  <c r="CF1633" i="64" s="1"/>
  <c r="CF1642" i="64"/>
  <c r="CF1655" i="64" s="1"/>
  <c r="BP1620" i="64"/>
  <c r="BP1633" i="64" s="1"/>
  <c r="BP1642" i="64"/>
  <c r="BP1655" i="64" s="1"/>
  <c r="AZ1620" i="64"/>
  <c r="AZ1633" i="64" s="1"/>
  <c r="AZ1642" i="64"/>
  <c r="AZ1655" i="64" s="1"/>
  <c r="AJ1620" i="64"/>
  <c r="AJ1633" i="64" s="1"/>
  <c r="AJ1642" i="64"/>
  <c r="AJ1655" i="64" s="1"/>
  <c r="T1620" i="64"/>
  <c r="T1633" i="64" s="1"/>
  <c r="T1642" i="64"/>
  <c r="T1655" i="64" s="1"/>
  <c r="BW1625" i="64"/>
  <c r="BW1638" i="64" s="1"/>
  <c r="BW1647" i="64"/>
  <c r="BW1660" i="64" s="1"/>
  <c r="BG1625" i="64"/>
  <c r="BG1638" i="64" s="1"/>
  <c r="BG1647" i="64"/>
  <c r="BG1660" i="64" s="1"/>
  <c r="AQ1625" i="64"/>
  <c r="AQ1638" i="64" s="1"/>
  <c r="AQ1647" i="64"/>
  <c r="AQ1660" i="64" s="1"/>
  <c r="AA1625" i="64"/>
  <c r="AA1647" i="64"/>
  <c r="CE1624" i="64"/>
  <c r="CE1646" i="64"/>
  <c r="BO1624" i="64"/>
  <c r="BO1646" i="64"/>
  <c r="AY1624" i="64"/>
  <c r="AY1646" i="64"/>
  <c r="AI1624" i="64"/>
  <c r="AI1646" i="64"/>
  <c r="BW1621" i="64"/>
  <c r="BW1634" i="64" s="1"/>
  <c r="BW1643" i="64"/>
  <c r="BW1656" i="64" s="1"/>
  <c r="BG1621" i="64"/>
  <c r="BG1634" i="64" s="1"/>
  <c r="BG1643" i="64"/>
  <c r="BG1656" i="64" s="1"/>
  <c r="AQ1621" i="64"/>
  <c r="AQ1634" i="64" s="1"/>
  <c r="AQ1643" i="64"/>
  <c r="AQ1656" i="64" s="1"/>
  <c r="AA1621" i="64"/>
  <c r="AA1643" i="64"/>
  <c r="AL1625" i="64"/>
  <c r="AL1638" i="64" s="1"/>
  <c r="AL1647" i="64"/>
  <c r="AL1660" i="64" s="1"/>
  <c r="CE1620" i="64"/>
  <c r="CE1633" i="64" s="1"/>
  <c r="CE1642" i="64"/>
  <c r="CE1655" i="64" s="1"/>
  <c r="BO1620" i="64"/>
  <c r="BO1633" i="64" s="1"/>
  <c r="BO1642" i="64"/>
  <c r="BO1655" i="64" s="1"/>
  <c r="AY1620" i="64"/>
  <c r="AY1633" i="64" s="1"/>
  <c r="AY1642" i="64"/>
  <c r="AY1655" i="64" s="1"/>
  <c r="AI1620" i="64"/>
  <c r="AI1633" i="64" s="1"/>
  <c r="AI1642" i="64"/>
  <c r="AI1655" i="64" s="1"/>
  <c r="BV1625" i="64"/>
  <c r="BV1638" i="64" s="1"/>
  <c r="BV1647" i="64"/>
  <c r="BV1660" i="64" s="1"/>
  <c r="BF1625" i="64"/>
  <c r="BF1638" i="64" s="1"/>
  <c r="BF1647" i="64"/>
  <c r="BF1660" i="64" s="1"/>
  <c r="AP1625" i="64"/>
  <c r="AP1638" i="64" s="1"/>
  <c r="AP1647" i="64"/>
  <c r="AP1660" i="64" s="1"/>
  <c r="Z1625" i="64"/>
  <c r="Z1638" i="64" s="1"/>
  <c r="Z1647" i="64"/>
  <c r="CD1624" i="64"/>
  <c r="CD1646" i="64"/>
  <c r="BN1624" i="64"/>
  <c r="BN1646" i="64"/>
  <c r="AX1624" i="64"/>
  <c r="AX1646" i="64"/>
  <c r="AH1624" i="64"/>
  <c r="AH1646" i="64"/>
  <c r="BV1621" i="64"/>
  <c r="BV1634" i="64" s="1"/>
  <c r="BV1643" i="64"/>
  <c r="BV1656" i="64" s="1"/>
  <c r="BF1621" i="64"/>
  <c r="BF1634" i="64" s="1"/>
  <c r="BF1643" i="64"/>
  <c r="BF1656" i="64" s="1"/>
  <c r="AP1621" i="64"/>
  <c r="AP1634" i="64" s="1"/>
  <c r="AP1643" i="64"/>
  <c r="AP1656" i="64" s="1"/>
  <c r="Z1621" i="64"/>
  <c r="Z1643" i="64"/>
  <c r="CA1620" i="64"/>
  <c r="CA1633" i="64" s="1"/>
  <c r="CA1642" i="64"/>
  <c r="CA1655" i="64" s="1"/>
  <c r="V1621" i="64"/>
  <c r="V1643" i="64"/>
  <c r="CD1620" i="64"/>
  <c r="CD1633" i="64" s="1"/>
  <c r="CD1642" i="64"/>
  <c r="CD1655" i="64" s="1"/>
  <c r="BN1620" i="64"/>
  <c r="BN1633" i="64" s="1"/>
  <c r="BN1642" i="64"/>
  <c r="BN1655" i="64" s="1"/>
  <c r="AX1620" i="64"/>
  <c r="AX1633" i="64" s="1"/>
  <c r="AX1642" i="64"/>
  <c r="AX1655" i="64" s="1"/>
  <c r="AH1620" i="64"/>
  <c r="AH1633" i="64" s="1"/>
  <c r="AH1642" i="64"/>
  <c r="AH1655" i="64" s="1"/>
  <c r="CK1625" i="64"/>
  <c r="CK1638" i="64" s="1"/>
  <c r="CK1647" i="64"/>
  <c r="CK1660" i="64" s="1"/>
  <c r="BU1625" i="64"/>
  <c r="BU1638" i="64" s="1"/>
  <c r="BU1647" i="64"/>
  <c r="BU1660" i="64" s="1"/>
  <c r="BE1625" i="64"/>
  <c r="BE1638" i="64" s="1"/>
  <c r="BE1647" i="64"/>
  <c r="BE1660" i="64" s="1"/>
  <c r="AO1625" i="64"/>
  <c r="AO1638" i="64" s="1"/>
  <c r="AO1647" i="64"/>
  <c r="AO1660" i="64" s="1"/>
  <c r="Y1625" i="64"/>
  <c r="Y1638" i="64" s="1"/>
  <c r="Y1647" i="64"/>
  <c r="CC1624" i="64"/>
  <c r="CC1646" i="64"/>
  <c r="BM1624" i="64"/>
  <c r="BM1646" i="64"/>
  <c r="AW1624" i="64"/>
  <c r="AW1646" i="64"/>
  <c r="AG1624" i="64"/>
  <c r="AG1646" i="64"/>
  <c r="CK1621" i="64"/>
  <c r="CK1634" i="64" s="1"/>
  <c r="CK1643" i="64"/>
  <c r="CK1656" i="64" s="1"/>
  <c r="BU1621" i="64"/>
  <c r="BU1634" i="64" s="1"/>
  <c r="BU1643" i="64"/>
  <c r="BU1656" i="64" s="1"/>
  <c r="BE1621" i="64"/>
  <c r="BE1634" i="64" s="1"/>
  <c r="BE1643" i="64"/>
  <c r="BE1656" i="64" s="1"/>
  <c r="AO1621" i="64"/>
  <c r="AO1634" i="64" s="1"/>
  <c r="AO1643" i="64"/>
  <c r="AO1656" i="64" s="1"/>
  <c r="Y1621" i="64"/>
  <c r="Y1643" i="64"/>
  <c r="AD1628" i="64" a="1"/>
  <c r="AD1628" i="64" s="1"/>
  <c r="AD1650" i="64" a="1"/>
  <c r="AD1650" i="64" s="1"/>
  <c r="BK1620" i="64"/>
  <c r="BK1633" i="64" s="1"/>
  <c r="BK1642" i="64"/>
  <c r="BK1655" i="64" s="1"/>
  <c r="BR1621" i="64"/>
  <c r="BR1634" i="64" s="1"/>
  <c r="BR1643" i="64"/>
  <c r="BR1656" i="64" s="1"/>
  <c r="CC1620" i="64"/>
  <c r="CC1633" i="64" s="1"/>
  <c r="CC1642" i="64"/>
  <c r="CC1655" i="64" s="1"/>
  <c r="BM1620" i="64"/>
  <c r="BM1633" i="64" s="1"/>
  <c r="BM1642" i="64"/>
  <c r="BM1655" i="64" s="1"/>
  <c r="AW1620" i="64"/>
  <c r="AW1633" i="64" s="1"/>
  <c r="AW1642" i="64"/>
  <c r="AW1655" i="64" s="1"/>
  <c r="AG1620" i="64"/>
  <c r="AG1633" i="64" s="1"/>
  <c r="AG1642" i="64"/>
  <c r="AG1655" i="64" s="1"/>
  <c r="CJ1625" i="64"/>
  <c r="CJ1638" i="64" s="1"/>
  <c r="CJ1647" i="64"/>
  <c r="CJ1660" i="64" s="1"/>
  <c r="BT1625" i="64"/>
  <c r="BT1638" i="64" s="1"/>
  <c r="BT1647" i="64"/>
  <c r="BT1660" i="64" s="1"/>
  <c r="BD1625" i="64"/>
  <c r="BD1638" i="64" s="1"/>
  <c r="BD1647" i="64"/>
  <c r="BD1660" i="64" s="1"/>
  <c r="AN1625" i="64"/>
  <c r="AN1638" i="64" s="1"/>
  <c r="AN1647" i="64"/>
  <c r="AN1660" i="64" s="1"/>
  <c r="X1625" i="64"/>
  <c r="X1638" i="64" s="1"/>
  <c r="X1647" i="64"/>
  <c r="CB1624" i="64"/>
  <c r="CB1646" i="64"/>
  <c r="BL1624" i="64"/>
  <c r="BL1646" i="64"/>
  <c r="AV1624" i="64"/>
  <c r="AV1646" i="64"/>
  <c r="AF1624" i="64"/>
  <c r="AF1646" i="64"/>
  <c r="CJ1621" i="64"/>
  <c r="CJ1634" i="64" s="1"/>
  <c r="CJ1643" i="64"/>
  <c r="CJ1656" i="64" s="1"/>
  <c r="BT1621" i="64"/>
  <c r="BT1634" i="64" s="1"/>
  <c r="BT1643" i="64"/>
  <c r="BT1656" i="64" s="1"/>
  <c r="BD1621" i="64"/>
  <c r="BD1634" i="64" s="1"/>
  <c r="BD1643" i="64"/>
  <c r="BD1656" i="64" s="1"/>
  <c r="AN1621" i="64"/>
  <c r="AN1634" i="64" s="1"/>
  <c r="AN1643" i="64"/>
  <c r="AN1656" i="64" s="1"/>
  <c r="X1621" i="64"/>
  <c r="X1643" i="64"/>
  <c r="AT1624" i="64"/>
  <c r="AT1646" i="64"/>
  <c r="CB1620" i="64"/>
  <c r="CB1633" i="64" s="1"/>
  <c r="CB1642" i="64"/>
  <c r="CB1655" i="64" s="1"/>
  <c r="BL1620" i="64"/>
  <c r="BL1633" i="64" s="1"/>
  <c r="BL1642" i="64"/>
  <c r="BL1655" i="64" s="1"/>
  <c r="AV1620" i="64"/>
  <c r="AV1633" i="64" s="1"/>
  <c r="AV1642" i="64"/>
  <c r="AV1655" i="64" s="1"/>
  <c r="AF1620" i="64"/>
  <c r="AF1633" i="64" s="1"/>
  <c r="AF1642" i="64"/>
  <c r="AF1655" i="64" s="1"/>
  <c r="CI1625" i="64"/>
  <c r="CI1638" i="64" s="1"/>
  <c r="CI1647" i="64"/>
  <c r="CI1660" i="64" s="1"/>
  <c r="BS1625" i="64"/>
  <c r="BS1638" i="64" s="1"/>
  <c r="BS1647" i="64"/>
  <c r="BS1660" i="64" s="1"/>
  <c r="BC1625" i="64"/>
  <c r="BC1638" i="64" s="1"/>
  <c r="BC1647" i="64"/>
  <c r="BC1660" i="64" s="1"/>
  <c r="AM1625" i="64"/>
  <c r="AM1638" i="64" s="1"/>
  <c r="AM1647" i="64"/>
  <c r="AM1660" i="64" s="1"/>
  <c r="W1625" i="64"/>
  <c r="W1638" i="64" s="1"/>
  <c r="W1647" i="64"/>
  <c r="CA1624" i="64"/>
  <c r="CA1646" i="64"/>
  <c r="BK1624" i="64"/>
  <c r="BK1646" i="64"/>
  <c r="AU1624" i="64"/>
  <c r="AU1646" i="64"/>
  <c r="AE1624" i="64"/>
  <c r="AE1646" i="64"/>
  <c r="CI1621" i="64"/>
  <c r="CI1634" i="64" s="1"/>
  <c r="CI1643" i="64"/>
  <c r="CI1656" i="64" s="1"/>
  <c r="BS1621" i="64"/>
  <c r="BS1634" i="64" s="1"/>
  <c r="BS1643" i="64"/>
  <c r="BS1656" i="64" s="1"/>
  <c r="BC1621" i="64"/>
  <c r="BC1634" i="64" s="1"/>
  <c r="BC1643" i="64"/>
  <c r="BC1656" i="64" s="1"/>
  <c r="AM1621" i="64"/>
  <c r="AM1634" i="64" s="1"/>
  <c r="AM1643" i="64"/>
  <c r="AM1656" i="64" s="1"/>
  <c r="W1621" i="64"/>
  <c r="W1643" i="64"/>
  <c r="S1603" i="64"/>
  <c r="S1625" i="64"/>
  <c r="S1599" i="64"/>
  <c r="S1612" i="64" s="1"/>
  <c r="S1621" i="64"/>
  <c r="AA1638" i="64"/>
  <c r="S1602" i="64"/>
  <c r="S1624" i="64"/>
  <c r="S1598" i="64"/>
  <c r="S1611" i="64" s="1"/>
  <c r="S1620" i="64"/>
  <c r="S1633" i="64" s="1"/>
  <c r="CA1553" i="64"/>
  <c r="CA1566" i="64" s="1"/>
  <c r="CA1598" i="64"/>
  <c r="CA1611" i="64" s="1"/>
  <c r="BK1553" i="64"/>
  <c r="BK1566" i="64" s="1"/>
  <c r="BK1598" i="64"/>
  <c r="BK1611" i="64" s="1"/>
  <c r="AU1553" i="64"/>
  <c r="AU1566" i="64" s="1"/>
  <c r="AU1598" i="64"/>
  <c r="AU1611" i="64" s="1"/>
  <c r="AE1553" i="64"/>
  <c r="AE1566" i="64" s="1"/>
  <c r="AE1598" i="64"/>
  <c r="AE1611" i="64" s="1"/>
  <c r="CH1558" i="64"/>
  <c r="CH1571" i="64" s="1"/>
  <c r="CH1603" i="64"/>
  <c r="CH1616" i="64" s="1"/>
  <c r="BR1558" i="64"/>
  <c r="BR1571" i="64" s="1"/>
  <c r="BR1603" i="64"/>
  <c r="BR1616" i="64" s="1"/>
  <c r="BB1558" i="64"/>
  <c r="BB1571" i="64" s="1"/>
  <c r="BB1603" i="64"/>
  <c r="BB1616" i="64" s="1"/>
  <c r="AL1558" i="64"/>
  <c r="AL1571" i="64" s="1"/>
  <c r="AL1603" i="64"/>
  <c r="AL1616" i="64" s="1"/>
  <c r="V1558" i="64"/>
  <c r="V1571" i="64" s="1"/>
  <c r="V1603" i="64"/>
  <c r="BZ1557" i="64"/>
  <c r="BZ1602" i="64"/>
  <c r="BJ1557" i="64"/>
  <c r="BJ1602" i="64"/>
  <c r="AT1557" i="64"/>
  <c r="AT1602" i="64"/>
  <c r="AD1557" i="64"/>
  <c r="AD1602" i="64"/>
  <c r="CH1554" i="64"/>
  <c r="CH1567" i="64" s="1"/>
  <c r="CH1599" i="64"/>
  <c r="CH1612" i="64" s="1"/>
  <c r="BR1554" i="64"/>
  <c r="BR1567" i="64" s="1"/>
  <c r="BR1599" i="64"/>
  <c r="BR1612" i="64" s="1"/>
  <c r="BB1554" i="64"/>
  <c r="BB1567" i="64" s="1"/>
  <c r="BB1599" i="64"/>
  <c r="BB1612" i="64" s="1"/>
  <c r="AL1554" i="64"/>
  <c r="AL1567" i="64" s="1"/>
  <c r="AL1599" i="64"/>
  <c r="AL1612" i="64" s="1"/>
  <c r="V1554" i="64"/>
  <c r="V1567" i="64" s="1"/>
  <c r="V1599" i="64"/>
  <c r="BZ1553" i="64"/>
  <c r="BZ1566" i="64" s="1"/>
  <c r="BZ1598" i="64"/>
  <c r="BZ1611" i="64" s="1"/>
  <c r="BJ1553" i="64"/>
  <c r="BJ1566" i="64" s="1"/>
  <c r="BJ1598" i="64"/>
  <c r="BJ1611" i="64" s="1"/>
  <c r="AT1553" i="64"/>
  <c r="AT1566" i="64" s="1"/>
  <c r="AT1598" i="64"/>
  <c r="AT1611" i="64" s="1"/>
  <c r="AD1553" i="64"/>
  <c r="AD1566" i="64" s="1"/>
  <c r="AD1598" i="64"/>
  <c r="AD1611" i="64" s="1"/>
  <c r="CG1558" i="64"/>
  <c r="CG1571" i="64" s="1"/>
  <c r="CG1603" i="64"/>
  <c r="CG1616" i="64" s="1"/>
  <c r="BQ1558" i="64"/>
  <c r="BQ1571" i="64" s="1"/>
  <c r="BQ1603" i="64"/>
  <c r="BQ1616" i="64" s="1"/>
  <c r="BA1558" i="64"/>
  <c r="BA1571" i="64" s="1"/>
  <c r="BA1603" i="64"/>
  <c r="BA1616" i="64" s="1"/>
  <c r="AK1558" i="64"/>
  <c r="AK1571" i="64" s="1"/>
  <c r="AK1603" i="64"/>
  <c r="AK1616" i="64" s="1"/>
  <c r="U1558" i="64"/>
  <c r="U1571" i="64" s="1"/>
  <c r="U1603" i="64"/>
  <c r="BY1557" i="64"/>
  <c r="BY1602" i="64"/>
  <c r="BI1557" i="64"/>
  <c r="BI1602" i="64"/>
  <c r="AS1557" i="64"/>
  <c r="AS1602" i="64"/>
  <c r="AC1557" i="64"/>
  <c r="AC1602" i="64"/>
  <c r="CG1554" i="64"/>
  <c r="CG1567" i="64" s="1"/>
  <c r="CG1599" i="64"/>
  <c r="CG1612" i="64" s="1"/>
  <c r="BQ1554" i="64"/>
  <c r="BQ1567" i="64" s="1"/>
  <c r="BQ1599" i="64"/>
  <c r="BQ1612" i="64" s="1"/>
  <c r="BA1554" i="64"/>
  <c r="BA1567" i="64" s="1"/>
  <c r="BA1599" i="64"/>
  <c r="BA1612" i="64" s="1"/>
  <c r="AK1554" i="64"/>
  <c r="AK1567" i="64" s="1"/>
  <c r="AK1599" i="64"/>
  <c r="AK1612" i="64" s="1"/>
  <c r="U1554" i="64"/>
  <c r="U1567" i="64" s="1"/>
  <c r="U1599" i="64"/>
  <c r="BY1553" i="64"/>
  <c r="BY1566" i="64" s="1"/>
  <c r="BY1598" i="64"/>
  <c r="BY1611" i="64" s="1"/>
  <c r="BI1553" i="64"/>
  <c r="BI1566" i="64" s="1"/>
  <c r="BI1598" i="64"/>
  <c r="BI1611" i="64" s="1"/>
  <c r="AS1553" i="64"/>
  <c r="AS1566" i="64" s="1"/>
  <c r="AS1598" i="64"/>
  <c r="AS1611" i="64" s="1"/>
  <c r="AC1553" i="64"/>
  <c r="AC1566" i="64" s="1"/>
  <c r="AC1598" i="64"/>
  <c r="AC1611" i="64" s="1"/>
  <c r="CF1558" i="64"/>
  <c r="CF1571" i="64" s="1"/>
  <c r="CF1603" i="64"/>
  <c r="CF1616" i="64" s="1"/>
  <c r="BP1558" i="64"/>
  <c r="BP1571" i="64" s="1"/>
  <c r="BP1603" i="64"/>
  <c r="BP1616" i="64" s="1"/>
  <c r="AZ1558" i="64"/>
  <c r="AZ1571" i="64" s="1"/>
  <c r="AZ1603" i="64"/>
  <c r="AZ1616" i="64" s="1"/>
  <c r="AJ1558" i="64"/>
  <c r="AJ1571" i="64" s="1"/>
  <c r="AJ1603" i="64"/>
  <c r="AJ1616" i="64" s="1"/>
  <c r="T1558" i="64"/>
  <c r="T1571" i="64" s="1"/>
  <c r="T1603" i="64"/>
  <c r="BX1557" i="64"/>
  <c r="BX1602" i="64"/>
  <c r="BH1557" i="64"/>
  <c r="BH1602" i="64"/>
  <c r="AR1557" i="64"/>
  <c r="AR1602" i="64"/>
  <c r="AB1557" i="64"/>
  <c r="AB1602" i="64"/>
  <c r="CF1554" i="64"/>
  <c r="CF1567" i="64" s="1"/>
  <c r="CF1599" i="64"/>
  <c r="CF1612" i="64" s="1"/>
  <c r="BP1554" i="64"/>
  <c r="BP1567" i="64" s="1"/>
  <c r="BP1599" i="64"/>
  <c r="BP1612" i="64" s="1"/>
  <c r="AZ1554" i="64"/>
  <c r="AZ1567" i="64" s="1"/>
  <c r="AZ1599" i="64"/>
  <c r="AZ1612" i="64" s="1"/>
  <c r="AJ1554" i="64"/>
  <c r="AJ1567" i="64" s="1"/>
  <c r="AJ1599" i="64"/>
  <c r="AJ1612" i="64" s="1"/>
  <c r="T1554" i="64"/>
  <c r="T1567" i="64" s="1"/>
  <c r="T1599" i="64"/>
  <c r="BX1553" i="64"/>
  <c r="BX1566" i="64" s="1"/>
  <c r="BX1598" i="64"/>
  <c r="BX1611" i="64" s="1"/>
  <c r="BH1553" i="64"/>
  <c r="BH1566" i="64" s="1"/>
  <c r="BH1598" i="64"/>
  <c r="BH1611" i="64" s="1"/>
  <c r="AR1553" i="64"/>
  <c r="AR1566" i="64" s="1"/>
  <c r="AR1598" i="64"/>
  <c r="AR1611" i="64" s="1"/>
  <c r="AB1553" i="64"/>
  <c r="AB1566" i="64" s="1"/>
  <c r="AB1598" i="64"/>
  <c r="AB1611" i="64" s="1"/>
  <c r="CE1558" i="64"/>
  <c r="CE1571" i="64" s="1"/>
  <c r="CE1603" i="64"/>
  <c r="CE1616" i="64" s="1"/>
  <c r="BO1558" i="64"/>
  <c r="BO1571" i="64" s="1"/>
  <c r="BO1603" i="64"/>
  <c r="BO1616" i="64" s="1"/>
  <c r="AY1558" i="64"/>
  <c r="AY1571" i="64" s="1"/>
  <c r="AY1603" i="64"/>
  <c r="AY1616" i="64" s="1"/>
  <c r="AI1558" i="64"/>
  <c r="AI1571" i="64" s="1"/>
  <c r="AI1603" i="64"/>
  <c r="AI1616" i="64" s="1"/>
  <c r="BW1557" i="64"/>
  <c r="BW1602" i="64"/>
  <c r="BG1557" i="64"/>
  <c r="BG1602" i="64"/>
  <c r="AQ1557" i="64"/>
  <c r="AQ1602" i="64"/>
  <c r="AA1557" i="64"/>
  <c r="AA1602" i="64"/>
  <c r="CE1554" i="64"/>
  <c r="CE1567" i="64" s="1"/>
  <c r="CE1599" i="64"/>
  <c r="CE1612" i="64" s="1"/>
  <c r="BO1554" i="64"/>
  <c r="BO1567" i="64" s="1"/>
  <c r="BO1599" i="64"/>
  <c r="BO1612" i="64" s="1"/>
  <c r="AY1554" i="64"/>
  <c r="AY1567" i="64" s="1"/>
  <c r="AY1599" i="64"/>
  <c r="AY1612" i="64" s="1"/>
  <c r="AI1554" i="64"/>
  <c r="AI1567" i="64" s="1"/>
  <c r="AI1599" i="64"/>
  <c r="AI1612" i="64" s="1"/>
  <c r="BW1553" i="64"/>
  <c r="BW1566" i="64" s="1"/>
  <c r="BW1598" i="64"/>
  <c r="BW1611" i="64" s="1"/>
  <c r="BG1553" i="64"/>
  <c r="BG1566" i="64" s="1"/>
  <c r="BG1598" i="64"/>
  <c r="BG1611" i="64" s="1"/>
  <c r="AQ1553" i="64"/>
  <c r="AQ1566" i="64" s="1"/>
  <c r="AQ1598" i="64"/>
  <c r="AQ1611" i="64" s="1"/>
  <c r="AA1553" i="64"/>
  <c r="AA1566" i="64" s="1"/>
  <c r="AA1598" i="64"/>
  <c r="AA1611" i="64" s="1"/>
  <c r="CD1558" i="64"/>
  <c r="CD1571" i="64" s="1"/>
  <c r="CD1603" i="64"/>
  <c r="CD1616" i="64" s="1"/>
  <c r="BN1558" i="64"/>
  <c r="BN1571" i="64" s="1"/>
  <c r="BN1603" i="64"/>
  <c r="BN1616" i="64" s="1"/>
  <c r="AX1558" i="64"/>
  <c r="AX1571" i="64" s="1"/>
  <c r="AX1603" i="64"/>
  <c r="AX1616" i="64" s="1"/>
  <c r="AH1558" i="64"/>
  <c r="AH1571" i="64" s="1"/>
  <c r="AH1603" i="64"/>
  <c r="AH1616" i="64" s="1"/>
  <c r="BV1557" i="64"/>
  <c r="BV1602" i="64"/>
  <c r="BF1557" i="64"/>
  <c r="BF1602" i="64"/>
  <c r="AP1557" i="64"/>
  <c r="AP1602" i="64"/>
  <c r="Z1557" i="64"/>
  <c r="Z1602" i="64"/>
  <c r="CD1554" i="64"/>
  <c r="CD1567" i="64" s="1"/>
  <c r="CD1599" i="64"/>
  <c r="CD1612" i="64" s="1"/>
  <c r="BN1554" i="64"/>
  <c r="BN1567" i="64" s="1"/>
  <c r="BN1599" i="64"/>
  <c r="BN1612" i="64" s="1"/>
  <c r="AX1554" i="64"/>
  <c r="AX1567" i="64" s="1"/>
  <c r="AX1599" i="64"/>
  <c r="AX1612" i="64" s="1"/>
  <c r="AH1554" i="64"/>
  <c r="AH1567" i="64" s="1"/>
  <c r="AH1599" i="64"/>
  <c r="AH1612" i="64" s="1"/>
  <c r="BV1553" i="64"/>
  <c r="BV1566" i="64" s="1"/>
  <c r="BV1598" i="64"/>
  <c r="BV1611" i="64" s="1"/>
  <c r="BF1553" i="64"/>
  <c r="BF1566" i="64" s="1"/>
  <c r="BF1598" i="64"/>
  <c r="BF1611" i="64" s="1"/>
  <c r="AP1553" i="64"/>
  <c r="AP1566" i="64" s="1"/>
  <c r="AP1598" i="64"/>
  <c r="AP1611" i="64" s="1"/>
  <c r="Z1553" i="64"/>
  <c r="Z1566" i="64" s="1"/>
  <c r="Z1598" i="64"/>
  <c r="Z1611" i="64" s="1"/>
  <c r="CC1558" i="64"/>
  <c r="CC1571" i="64" s="1"/>
  <c r="CC1603" i="64"/>
  <c r="CC1616" i="64" s="1"/>
  <c r="BM1558" i="64"/>
  <c r="BM1571" i="64" s="1"/>
  <c r="BM1603" i="64"/>
  <c r="BM1616" i="64" s="1"/>
  <c r="AW1558" i="64"/>
  <c r="AW1571" i="64" s="1"/>
  <c r="AW1603" i="64"/>
  <c r="AW1616" i="64" s="1"/>
  <c r="AG1558" i="64"/>
  <c r="AG1571" i="64" s="1"/>
  <c r="AG1603" i="64"/>
  <c r="AG1616" i="64" s="1"/>
  <c r="CK1557" i="64"/>
  <c r="CK1602" i="64"/>
  <c r="BU1557" i="64"/>
  <c r="BU1602" i="64"/>
  <c r="BE1557" i="64"/>
  <c r="BE1602" i="64"/>
  <c r="AO1557" i="64"/>
  <c r="AO1602" i="64"/>
  <c r="Y1557" i="64"/>
  <c r="Y1602" i="64"/>
  <c r="CC1554" i="64"/>
  <c r="CC1567" i="64" s="1"/>
  <c r="CC1599" i="64"/>
  <c r="CC1612" i="64" s="1"/>
  <c r="BM1554" i="64"/>
  <c r="BM1567" i="64" s="1"/>
  <c r="BM1599" i="64"/>
  <c r="BM1612" i="64" s="1"/>
  <c r="AW1554" i="64"/>
  <c r="AW1567" i="64" s="1"/>
  <c r="AW1599" i="64"/>
  <c r="AW1612" i="64" s="1"/>
  <c r="AG1554" i="64"/>
  <c r="AG1567" i="64" s="1"/>
  <c r="AG1599" i="64"/>
  <c r="AG1612" i="64" s="1"/>
  <c r="CK1553" i="64"/>
  <c r="CK1566" i="64" s="1"/>
  <c r="CK1598" i="64"/>
  <c r="CK1611" i="64" s="1"/>
  <c r="BU1553" i="64"/>
  <c r="BU1566" i="64" s="1"/>
  <c r="BU1598" i="64"/>
  <c r="BU1611" i="64" s="1"/>
  <c r="BE1553" i="64"/>
  <c r="BE1566" i="64" s="1"/>
  <c r="BE1598" i="64"/>
  <c r="BE1611" i="64" s="1"/>
  <c r="AO1553" i="64"/>
  <c r="AO1566" i="64" s="1"/>
  <c r="AO1598" i="64"/>
  <c r="AO1611" i="64" s="1"/>
  <c r="Y1553" i="64"/>
  <c r="Y1566" i="64" s="1"/>
  <c r="Y1598" i="64"/>
  <c r="Y1611" i="64" s="1"/>
  <c r="CB1558" i="64"/>
  <c r="CB1571" i="64" s="1"/>
  <c r="CB1603" i="64"/>
  <c r="CB1616" i="64" s="1"/>
  <c r="BL1558" i="64"/>
  <c r="BL1571" i="64" s="1"/>
  <c r="BL1603" i="64"/>
  <c r="BL1616" i="64" s="1"/>
  <c r="AV1558" i="64"/>
  <c r="AV1571" i="64" s="1"/>
  <c r="AV1603" i="64"/>
  <c r="AV1616" i="64" s="1"/>
  <c r="AF1558" i="64"/>
  <c r="AF1571" i="64" s="1"/>
  <c r="AF1603" i="64"/>
  <c r="AF1616" i="64" s="1"/>
  <c r="CJ1557" i="64"/>
  <c r="CJ1602" i="64"/>
  <c r="BT1557" i="64"/>
  <c r="BT1602" i="64"/>
  <c r="BD1557" i="64"/>
  <c r="BD1602" i="64"/>
  <c r="AN1557" i="64"/>
  <c r="AN1602" i="64"/>
  <c r="X1557" i="64"/>
  <c r="X1602" i="64"/>
  <c r="CB1554" i="64"/>
  <c r="CB1567" i="64" s="1"/>
  <c r="CB1599" i="64"/>
  <c r="CB1612" i="64" s="1"/>
  <c r="BL1554" i="64"/>
  <c r="BL1567" i="64" s="1"/>
  <c r="BL1599" i="64"/>
  <c r="BL1612" i="64" s="1"/>
  <c r="AV1554" i="64"/>
  <c r="AV1567" i="64" s="1"/>
  <c r="AV1599" i="64"/>
  <c r="AV1612" i="64" s="1"/>
  <c r="AF1554" i="64"/>
  <c r="AF1567" i="64" s="1"/>
  <c r="AF1599" i="64"/>
  <c r="AF1612" i="64" s="1"/>
  <c r="CJ1553" i="64"/>
  <c r="CJ1566" i="64" s="1"/>
  <c r="CJ1598" i="64"/>
  <c r="CJ1611" i="64" s="1"/>
  <c r="BT1553" i="64"/>
  <c r="BT1566" i="64" s="1"/>
  <c r="BT1598" i="64"/>
  <c r="BT1611" i="64" s="1"/>
  <c r="BD1553" i="64"/>
  <c r="BD1566" i="64" s="1"/>
  <c r="BD1598" i="64"/>
  <c r="BD1611" i="64" s="1"/>
  <c r="AN1553" i="64"/>
  <c r="AN1566" i="64" s="1"/>
  <c r="AN1598" i="64"/>
  <c r="AN1611" i="64" s="1"/>
  <c r="X1553" i="64"/>
  <c r="X1566" i="64" s="1"/>
  <c r="X1598" i="64"/>
  <c r="X1611" i="64" s="1"/>
  <c r="CA1558" i="64"/>
  <c r="CA1571" i="64" s="1"/>
  <c r="CA1603" i="64"/>
  <c r="CA1616" i="64" s="1"/>
  <c r="BK1558" i="64"/>
  <c r="BK1571" i="64" s="1"/>
  <c r="BK1603" i="64"/>
  <c r="BK1616" i="64" s="1"/>
  <c r="AU1558" i="64"/>
  <c r="AU1571" i="64" s="1"/>
  <c r="AU1603" i="64"/>
  <c r="AU1616" i="64" s="1"/>
  <c r="AE1558" i="64"/>
  <c r="AE1571" i="64" s="1"/>
  <c r="AE1603" i="64"/>
  <c r="AE1616" i="64" s="1"/>
  <c r="CI1557" i="64"/>
  <c r="CI1602" i="64"/>
  <c r="BS1557" i="64"/>
  <c r="BS1602" i="64"/>
  <c r="BC1557" i="64"/>
  <c r="BC1602" i="64"/>
  <c r="AM1557" i="64"/>
  <c r="AM1602" i="64"/>
  <c r="W1557" i="64"/>
  <c r="W1602" i="64"/>
  <c r="CA1554" i="64"/>
  <c r="CA1567" i="64" s="1"/>
  <c r="CA1599" i="64"/>
  <c r="CA1612" i="64" s="1"/>
  <c r="BK1554" i="64"/>
  <c r="BK1567" i="64" s="1"/>
  <c r="BK1599" i="64"/>
  <c r="BK1612" i="64" s="1"/>
  <c r="AU1554" i="64"/>
  <c r="AU1567" i="64" s="1"/>
  <c r="AU1599" i="64"/>
  <c r="AU1612" i="64" s="1"/>
  <c r="AE1554" i="64"/>
  <c r="AE1567" i="64" s="1"/>
  <c r="AE1599" i="64"/>
  <c r="AE1612" i="64" s="1"/>
  <c r="CI1553" i="64"/>
  <c r="CI1566" i="64" s="1"/>
  <c r="CI1598" i="64"/>
  <c r="CI1611" i="64" s="1"/>
  <c r="BS1553" i="64"/>
  <c r="BS1566" i="64" s="1"/>
  <c r="BS1598" i="64"/>
  <c r="BS1611" i="64" s="1"/>
  <c r="BC1553" i="64"/>
  <c r="BC1566" i="64" s="1"/>
  <c r="BC1598" i="64"/>
  <c r="BC1611" i="64" s="1"/>
  <c r="AM1553" i="64"/>
  <c r="AM1566" i="64" s="1"/>
  <c r="AM1598" i="64"/>
  <c r="AM1611" i="64" s="1"/>
  <c r="W1553" i="64"/>
  <c r="W1566" i="64" s="1"/>
  <c r="W1598" i="64"/>
  <c r="W1611" i="64" s="1"/>
  <c r="BZ1558" i="64"/>
  <c r="BZ1571" i="64" s="1"/>
  <c r="BZ1603" i="64"/>
  <c r="BZ1616" i="64" s="1"/>
  <c r="BJ1558" i="64"/>
  <c r="BJ1571" i="64" s="1"/>
  <c r="BJ1603" i="64"/>
  <c r="BJ1616" i="64" s="1"/>
  <c r="AT1558" i="64"/>
  <c r="AT1571" i="64" s="1"/>
  <c r="AT1603" i="64"/>
  <c r="AT1616" i="64" s="1"/>
  <c r="AD1558" i="64"/>
  <c r="AD1571" i="64" s="1"/>
  <c r="AD1603" i="64"/>
  <c r="AD1616" i="64" s="1"/>
  <c r="CH1557" i="64"/>
  <c r="CH1602" i="64"/>
  <c r="BR1557" i="64"/>
  <c r="BR1602" i="64"/>
  <c r="BB1557" i="64"/>
  <c r="BB1602" i="64"/>
  <c r="AL1557" i="64"/>
  <c r="AL1602" i="64"/>
  <c r="V1557" i="64"/>
  <c r="V1602" i="64"/>
  <c r="BZ1554" i="64"/>
  <c r="BZ1567" i="64" s="1"/>
  <c r="BZ1599" i="64"/>
  <c r="BZ1612" i="64" s="1"/>
  <c r="BJ1554" i="64"/>
  <c r="BJ1567" i="64" s="1"/>
  <c r="BJ1599" i="64"/>
  <c r="BJ1612" i="64" s="1"/>
  <c r="AT1554" i="64"/>
  <c r="AT1567" i="64" s="1"/>
  <c r="AT1599" i="64"/>
  <c r="AT1612" i="64" s="1"/>
  <c r="AD1554" i="64"/>
  <c r="AD1567" i="64" s="1"/>
  <c r="AD1599" i="64"/>
  <c r="AD1612" i="64" s="1"/>
  <c r="CH1553" i="64"/>
  <c r="CH1566" i="64" s="1"/>
  <c r="CH1598" i="64"/>
  <c r="CH1611" i="64" s="1"/>
  <c r="BR1553" i="64"/>
  <c r="BR1566" i="64" s="1"/>
  <c r="BR1598" i="64"/>
  <c r="BR1611" i="64" s="1"/>
  <c r="BB1553" i="64"/>
  <c r="BB1566" i="64" s="1"/>
  <c r="BB1598" i="64"/>
  <c r="BB1611" i="64" s="1"/>
  <c r="AL1553" i="64"/>
  <c r="AL1566" i="64" s="1"/>
  <c r="AL1598" i="64"/>
  <c r="AL1611" i="64" s="1"/>
  <c r="V1553" i="64"/>
  <c r="V1566" i="64" s="1"/>
  <c r="V1598" i="64"/>
  <c r="V1611" i="64" s="1"/>
  <c r="BY1558" i="64"/>
  <c r="BY1571" i="64" s="1"/>
  <c r="BY1603" i="64"/>
  <c r="BY1616" i="64" s="1"/>
  <c r="BI1558" i="64"/>
  <c r="BI1571" i="64" s="1"/>
  <c r="BI1603" i="64"/>
  <c r="BI1616" i="64" s="1"/>
  <c r="AS1558" i="64"/>
  <c r="AS1571" i="64" s="1"/>
  <c r="AS1603" i="64"/>
  <c r="AS1616" i="64" s="1"/>
  <c r="AC1558" i="64"/>
  <c r="AC1571" i="64" s="1"/>
  <c r="AC1603" i="64"/>
  <c r="CG1557" i="64"/>
  <c r="CG1602" i="64"/>
  <c r="BQ1557" i="64"/>
  <c r="BQ1602" i="64"/>
  <c r="BA1557" i="64"/>
  <c r="BA1602" i="64"/>
  <c r="AK1557" i="64"/>
  <c r="AK1602" i="64"/>
  <c r="U1557" i="64"/>
  <c r="U1602" i="64"/>
  <c r="BY1554" i="64"/>
  <c r="BY1567" i="64" s="1"/>
  <c r="BY1599" i="64"/>
  <c r="BY1612" i="64" s="1"/>
  <c r="BI1554" i="64"/>
  <c r="BI1567" i="64" s="1"/>
  <c r="BI1599" i="64"/>
  <c r="BI1612" i="64" s="1"/>
  <c r="AS1554" i="64"/>
  <c r="AS1567" i="64" s="1"/>
  <c r="AS1599" i="64"/>
  <c r="AS1612" i="64" s="1"/>
  <c r="AC1554" i="64"/>
  <c r="AC1567" i="64" s="1"/>
  <c r="AC1599" i="64"/>
  <c r="CG1553" i="64"/>
  <c r="CG1566" i="64" s="1"/>
  <c r="CG1598" i="64"/>
  <c r="CG1611" i="64" s="1"/>
  <c r="BQ1553" i="64"/>
  <c r="BQ1566" i="64" s="1"/>
  <c r="BQ1598" i="64"/>
  <c r="BQ1611" i="64" s="1"/>
  <c r="BA1553" i="64"/>
  <c r="BA1566" i="64" s="1"/>
  <c r="BA1598" i="64"/>
  <c r="BA1611" i="64" s="1"/>
  <c r="AK1553" i="64"/>
  <c r="AK1566" i="64" s="1"/>
  <c r="AK1598" i="64"/>
  <c r="AK1611" i="64" s="1"/>
  <c r="U1553" i="64"/>
  <c r="U1566" i="64" s="1"/>
  <c r="U1598" i="64"/>
  <c r="U1611" i="64" s="1"/>
  <c r="BX1558" i="64"/>
  <c r="BX1571" i="64" s="1"/>
  <c r="BX1603" i="64"/>
  <c r="BX1616" i="64" s="1"/>
  <c r="BH1558" i="64"/>
  <c r="BH1571" i="64" s="1"/>
  <c r="BH1603" i="64"/>
  <c r="BH1616" i="64" s="1"/>
  <c r="AR1558" i="64"/>
  <c r="AR1571" i="64" s="1"/>
  <c r="AR1603" i="64"/>
  <c r="AR1616" i="64" s="1"/>
  <c r="AB1558" i="64"/>
  <c r="AB1571" i="64" s="1"/>
  <c r="AB1603" i="64"/>
  <c r="CF1557" i="64"/>
  <c r="CF1602" i="64"/>
  <c r="BP1557" i="64"/>
  <c r="BP1602" i="64"/>
  <c r="AZ1557" i="64"/>
  <c r="AZ1602" i="64"/>
  <c r="AJ1557" i="64"/>
  <c r="AJ1602" i="64"/>
  <c r="T1557" i="64"/>
  <c r="T1602" i="64"/>
  <c r="BX1554" i="64"/>
  <c r="BX1567" i="64" s="1"/>
  <c r="BX1599" i="64"/>
  <c r="BX1612" i="64" s="1"/>
  <c r="BH1554" i="64"/>
  <c r="BH1567" i="64" s="1"/>
  <c r="BH1599" i="64"/>
  <c r="BH1612" i="64" s="1"/>
  <c r="AR1554" i="64"/>
  <c r="AR1567" i="64" s="1"/>
  <c r="AR1599" i="64"/>
  <c r="AR1612" i="64" s="1"/>
  <c r="AB1554" i="64"/>
  <c r="AB1567" i="64" s="1"/>
  <c r="AB1599" i="64"/>
  <c r="CF1553" i="64"/>
  <c r="CF1566" i="64" s="1"/>
  <c r="CF1598" i="64"/>
  <c r="CF1611" i="64" s="1"/>
  <c r="BP1553" i="64"/>
  <c r="BP1566" i="64" s="1"/>
  <c r="BP1598" i="64"/>
  <c r="BP1611" i="64" s="1"/>
  <c r="AZ1553" i="64"/>
  <c r="AZ1566" i="64" s="1"/>
  <c r="AZ1598" i="64"/>
  <c r="AZ1611" i="64" s="1"/>
  <c r="AJ1553" i="64"/>
  <c r="AJ1566" i="64" s="1"/>
  <c r="AJ1598" i="64"/>
  <c r="AJ1611" i="64" s="1"/>
  <c r="T1553" i="64"/>
  <c r="T1566" i="64" s="1"/>
  <c r="T1598" i="64"/>
  <c r="T1611" i="64" s="1"/>
  <c r="BW1558" i="64"/>
  <c r="BW1571" i="64" s="1"/>
  <c r="BW1603" i="64"/>
  <c r="BW1616" i="64" s="1"/>
  <c r="BG1558" i="64"/>
  <c r="BG1571" i="64" s="1"/>
  <c r="BG1603" i="64"/>
  <c r="BG1616" i="64" s="1"/>
  <c r="AQ1558" i="64"/>
  <c r="AQ1571" i="64" s="1"/>
  <c r="AQ1603" i="64"/>
  <c r="AQ1616" i="64" s="1"/>
  <c r="AA1558" i="64"/>
  <c r="AA1571" i="64" s="1"/>
  <c r="AA1603" i="64"/>
  <c r="CE1557" i="64"/>
  <c r="CE1602" i="64"/>
  <c r="BO1557" i="64"/>
  <c r="BO1602" i="64"/>
  <c r="AY1557" i="64"/>
  <c r="AY1602" i="64"/>
  <c r="AI1557" i="64"/>
  <c r="AI1602" i="64"/>
  <c r="BW1554" i="64"/>
  <c r="BW1567" i="64" s="1"/>
  <c r="BW1599" i="64"/>
  <c r="BW1612" i="64" s="1"/>
  <c r="BG1554" i="64"/>
  <c r="BG1567" i="64" s="1"/>
  <c r="BG1599" i="64"/>
  <c r="BG1612" i="64" s="1"/>
  <c r="AQ1554" i="64"/>
  <c r="AQ1567" i="64" s="1"/>
  <c r="AQ1599" i="64"/>
  <c r="AQ1612" i="64" s="1"/>
  <c r="AA1554" i="64"/>
  <c r="AA1567" i="64" s="1"/>
  <c r="AA1599" i="64"/>
  <c r="CE1553" i="64"/>
  <c r="CE1566" i="64" s="1"/>
  <c r="CE1598" i="64"/>
  <c r="CE1611" i="64" s="1"/>
  <c r="BO1553" i="64"/>
  <c r="BO1566" i="64" s="1"/>
  <c r="BO1598" i="64"/>
  <c r="BO1611" i="64" s="1"/>
  <c r="AY1553" i="64"/>
  <c r="AY1566" i="64" s="1"/>
  <c r="AY1598" i="64"/>
  <c r="AY1611" i="64" s="1"/>
  <c r="AI1553" i="64"/>
  <c r="AI1566" i="64" s="1"/>
  <c r="AI1598" i="64"/>
  <c r="AI1611" i="64" s="1"/>
  <c r="BV1558" i="64"/>
  <c r="BV1571" i="64" s="1"/>
  <c r="BV1603" i="64"/>
  <c r="BV1616" i="64" s="1"/>
  <c r="BF1558" i="64"/>
  <c r="BF1571" i="64" s="1"/>
  <c r="BF1603" i="64"/>
  <c r="BF1616" i="64" s="1"/>
  <c r="AP1558" i="64"/>
  <c r="AP1571" i="64" s="1"/>
  <c r="AP1603" i="64"/>
  <c r="AP1616" i="64" s="1"/>
  <c r="Z1558" i="64"/>
  <c r="Z1571" i="64" s="1"/>
  <c r="Z1603" i="64"/>
  <c r="CD1557" i="64"/>
  <c r="CD1602" i="64"/>
  <c r="BN1557" i="64"/>
  <c r="BN1602" i="64"/>
  <c r="AX1557" i="64"/>
  <c r="AX1602" i="64"/>
  <c r="AH1557" i="64"/>
  <c r="AH1602" i="64"/>
  <c r="BV1554" i="64"/>
  <c r="BV1567" i="64" s="1"/>
  <c r="BV1599" i="64"/>
  <c r="BV1612" i="64" s="1"/>
  <c r="BF1554" i="64"/>
  <c r="BF1567" i="64" s="1"/>
  <c r="BF1599" i="64"/>
  <c r="BF1612" i="64" s="1"/>
  <c r="AP1554" i="64"/>
  <c r="AP1567" i="64" s="1"/>
  <c r="AP1599" i="64"/>
  <c r="AP1612" i="64" s="1"/>
  <c r="Z1554" i="64"/>
  <c r="Z1567" i="64" s="1"/>
  <c r="Z1599" i="64"/>
  <c r="CD1553" i="64"/>
  <c r="CD1566" i="64" s="1"/>
  <c r="CD1598" i="64"/>
  <c r="CD1611" i="64" s="1"/>
  <c r="BN1553" i="64"/>
  <c r="BN1566" i="64" s="1"/>
  <c r="BN1598" i="64"/>
  <c r="BN1611" i="64" s="1"/>
  <c r="AX1553" i="64"/>
  <c r="AX1566" i="64" s="1"/>
  <c r="AX1598" i="64"/>
  <c r="AX1611" i="64" s="1"/>
  <c r="AH1553" i="64"/>
  <c r="AH1566" i="64" s="1"/>
  <c r="AH1598" i="64"/>
  <c r="AH1611" i="64" s="1"/>
  <c r="CK1558" i="64"/>
  <c r="CK1571" i="64" s="1"/>
  <c r="CK1603" i="64"/>
  <c r="CK1616" i="64" s="1"/>
  <c r="BU1558" i="64"/>
  <c r="BU1571" i="64" s="1"/>
  <c r="BU1603" i="64"/>
  <c r="BU1616" i="64" s="1"/>
  <c r="BE1558" i="64"/>
  <c r="BE1571" i="64" s="1"/>
  <c r="BE1603" i="64"/>
  <c r="BE1616" i="64" s="1"/>
  <c r="AO1558" i="64"/>
  <c r="AO1571" i="64" s="1"/>
  <c r="AO1603" i="64"/>
  <c r="AO1616" i="64" s="1"/>
  <c r="Y1558" i="64"/>
  <c r="Y1571" i="64" s="1"/>
  <c r="Y1603" i="64"/>
  <c r="CC1557" i="64"/>
  <c r="CC1602" i="64"/>
  <c r="BM1557" i="64"/>
  <c r="BM1602" i="64"/>
  <c r="AW1557" i="64"/>
  <c r="AW1602" i="64"/>
  <c r="AG1557" i="64"/>
  <c r="AG1602" i="64"/>
  <c r="CK1554" i="64"/>
  <c r="CK1567" i="64" s="1"/>
  <c r="CK1599" i="64"/>
  <c r="CK1612" i="64" s="1"/>
  <c r="BU1554" i="64"/>
  <c r="BU1567" i="64" s="1"/>
  <c r="BU1599" i="64"/>
  <c r="BU1612" i="64" s="1"/>
  <c r="BE1554" i="64"/>
  <c r="BE1567" i="64" s="1"/>
  <c r="BE1599" i="64"/>
  <c r="BE1612" i="64" s="1"/>
  <c r="AO1554" i="64"/>
  <c r="AO1567" i="64" s="1"/>
  <c r="AO1599" i="64"/>
  <c r="AO1612" i="64" s="1"/>
  <c r="Y1554" i="64"/>
  <c r="Y1567" i="64" s="1"/>
  <c r="Y1599" i="64"/>
  <c r="AD1561" i="64" a="1"/>
  <c r="AD1561" i="64" s="1"/>
  <c r="AD1606" i="64" a="1"/>
  <c r="AD1606" i="64" s="1"/>
  <c r="CC1553" i="64"/>
  <c r="CC1566" i="64" s="1"/>
  <c r="CC1598" i="64"/>
  <c r="CC1611" i="64" s="1"/>
  <c r="BM1553" i="64"/>
  <c r="BM1566" i="64" s="1"/>
  <c r="BM1598" i="64"/>
  <c r="BM1611" i="64" s="1"/>
  <c r="AW1553" i="64"/>
  <c r="AW1566" i="64" s="1"/>
  <c r="AW1598" i="64"/>
  <c r="AW1611" i="64" s="1"/>
  <c r="AG1553" i="64"/>
  <c r="AG1566" i="64" s="1"/>
  <c r="AG1598" i="64"/>
  <c r="AG1611" i="64" s="1"/>
  <c r="CJ1558" i="64"/>
  <c r="CJ1571" i="64" s="1"/>
  <c r="CJ1603" i="64"/>
  <c r="CJ1616" i="64" s="1"/>
  <c r="BT1558" i="64"/>
  <c r="BT1571" i="64" s="1"/>
  <c r="BT1603" i="64"/>
  <c r="BT1616" i="64" s="1"/>
  <c r="BD1558" i="64"/>
  <c r="BD1571" i="64" s="1"/>
  <c r="BD1603" i="64"/>
  <c r="BD1616" i="64" s="1"/>
  <c r="AN1558" i="64"/>
  <c r="AN1571" i="64" s="1"/>
  <c r="AN1603" i="64"/>
  <c r="AN1616" i="64" s="1"/>
  <c r="X1558" i="64"/>
  <c r="X1571" i="64" s="1"/>
  <c r="X1603" i="64"/>
  <c r="CB1557" i="64"/>
  <c r="CB1602" i="64"/>
  <c r="BL1557" i="64"/>
  <c r="BL1602" i="64"/>
  <c r="AV1557" i="64"/>
  <c r="AV1602" i="64"/>
  <c r="AF1557" i="64"/>
  <c r="AF1602" i="64"/>
  <c r="CJ1554" i="64"/>
  <c r="CJ1567" i="64" s="1"/>
  <c r="CJ1599" i="64"/>
  <c r="CJ1612" i="64" s="1"/>
  <c r="BT1554" i="64"/>
  <c r="BT1567" i="64" s="1"/>
  <c r="BT1599" i="64"/>
  <c r="BT1612" i="64" s="1"/>
  <c r="BD1554" i="64"/>
  <c r="BD1567" i="64" s="1"/>
  <c r="BD1599" i="64"/>
  <c r="BD1612" i="64" s="1"/>
  <c r="AN1554" i="64"/>
  <c r="AN1567" i="64" s="1"/>
  <c r="AN1599" i="64"/>
  <c r="AN1612" i="64" s="1"/>
  <c r="X1554" i="64"/>
  <c r="X1567" i="64" s="1"/>
  <c r="X1599" i="64"/>
  <c r="CB1553" i="64"/>
  <c r="CB1566" i="64" s="1"/>
  <c r="CB1598" i="64"/>
  <c r="CB1611" i="64" s="1"/>
  <c r="BL1553" i="64"/>
  <c r="BL1566" i="64" s="1"/>
  <c r="BL1598" i="64"/>
  <c r="BL1611" i="64" s="1"/>
  <c r="AV1553" i="64"/>
  <c r="AV1566" i="64" s="1"/>
  <c r="AV1598" i="64"/>
  <c r="AV1611" i="64" s="1"/>
  <c r="AF1553" i="64"/>
  <c r="AF1566" i="64" s="1"/>
  <c r="AF1598" i="64"/>
  <c r="AF1611" i="64" s="1"/>
  <c r="CI1558" i="64"/>
  <c r="CI1571" i="64" s="1"/>
  <c r="CI1603" i="64"/>
  <c r="CI1616" i="64" s="1"/>
  <c r="BS1558" i="64"/>
  <c r="BS1571" i="64" s="1"/>
  <c r="BS1603" i="64"/>
  <c r="BS1616" i="64" s="1"/>
  <c r="BC1558" i="64"/>
  <c r="BC1571" i="64" s="1"/>
  <c r="BC1603" i="64"/>
  <c r="BC1616" i="64" s="1"/>
  <c r="AM1558" i="64"/>
  <c r="AM1571" i="64" s="1"/>
  <c r="AM1603" i="64"/>
  <c r="AM1616" i="64" s="1"/>
  <c r="W1558" i="64"/>
  <c r="W1571" i="64" s="1"/>
  <c r="W1603" i="64"/>
  <c r="CA1557" i="64"/>
  <c r="CA1602" i="64"/>
  <c r="BK1557" i="64"/>
  <c r="BK1602" i="64"/>
  <c r="AU1557" i="64"/>
  <c r="AU1602" i="64"/>
  <c r="AE1557" i="64"/>
  <c r="AE1602" i="64"/>
  <c r="CI1554" i="64"/>
  <c r="CI1567" i="64" s="1"/>
  <c r="CI1599" i="64"/>
  <c r="CI1612" i="64" s="1"/>
  <c r="BS1554" i="64"/>
  <c r="BS1567" i="64" s="1"/>
  <c r="BS1599" i="64"/>
  <c r="BS1612" i="64" s="1"/>
  <c r="BC1554" i="64"/>
  <c r="BC1567" i="64" s="1"/>
  <c r="BC1599" i="64"/>
  <c r="BC1612" i="64" s="1"/>
  <c r="AM1554" i="64"/>
  <c r="AM1567" i="64" s="1"/>
  <c r="AM1599" i="64"/>
  <c r="AM1612" i="64" s="1"/>
  <c r="W1554" i="64"/>
  <c r="W1567" i="64" s="1"/>
  <c r="W1599" i="64"/>
  <c r="S769" i="64"/>
  <c r="S1553" i="64"/>
  <c r="S1566" i="64" s="1"/>
  <c r="S774" i="64"/>
  <c r="S1558" i="64"/>
  <c r="S770" i="64"/>
  <c r="S797" i="64" s="1"/>
  <c r="S1554" i="64"/>
  <c r="S773" i="64"/>
  <c r="S1557" i="64"/>
  <c r="CE2139" i="64"/>
  <c r="CE2168" i="64" s="1"/>
  <c r="CE769" i="64"/>
  <c r="BO2139" i="64"/>
  <c r="BO2168" i="64" s="1"/>
  <c r="BO769" i="64"/>
  <c r="AY2139" i="64"/>
  <c r="AY2168" i="64" s="1"/>
  <c r="AY769" i="64"/>
  <c r="AI2139" i="64"/>
  <c r="AI2168" i="64" s="1"/>
  <c r="AI769" i="64"/>
  <c r="BV2144" i="64"/>
  <c r="BV2173" i="64" s="1"/>
  <c r="BV774" i="64"/>
  <c r="BF2144" i="64"/>
  <c r="BF2173" i="64" s="1"/>
  <c r="BF774" i="64"/>
  <c r="AP2144" i="64"/>
  <c r="AP2173" i="64" s="1"/>
  <c r="AP774" i="64"/>
  <c r="Z2144" i="64"/>
  <c r="Z2173" i="64" s="1"/>
  <c r="Z774" i="64"/>
  <c r="CD2143" i="64"/>
  <c r="CD773" i="64"/>
  <c r="BN2143" i="64"/>
  <c r="BN773" i="64"/>
  <c r="AX2143" i="64"/>
  <c r="AX773" i="64"/>
  <c r="AH2143" i="64"/>
  <c r="AH773" i="64"/>
  <c r="BV2140" i="64"/>
  <c r="BV2169" i="64" s="1"/>
  <c r="BV770" i="64"/>
  <c r="BF2140" i="64"/>
  <c r="BF2169" i="64" s="1"/>
  <c r="BF770" i="64"/>
  <c r="AP2140" i="64"/>
  <c r="AP2169" i="64" s="1"/>
  <c r="AP770" i="64"/>
  <c r="Z2140" i="64"/>
  <c r="Z2169" i="64" s="1"/>
  <c r="Z770" i="64"/>
  <c r="CD2139" i="64"/>
  <c r="CD2168" i="64" s="1"/>
  <c r="CD769" i="64"/>
  <c r="BN2139" i="64"/>
  <c r="BN2168" i="64" s="1"/>
  <c r="BN769" i="64"/>
  <c r="AX2139" i="64"/>
  <c r="AX2168" i="64" s="1"/>
  <c r="AX769" i="64"/>
  <c r="AH2139" i="64"/>
  <c r="AH2168" i="64" s="1"/>
  <c r="AH769" i="64"/>
  <c r="CK2144" i="64"/>
  <c r="CK2173" i="64" s="1"/>
  <c r="CK774" i="64"/>
  <c r="BU2144" i="64"/>
  <c r="BU2173" i="64" s="1"/>
  <c r="BU774" i="64"/>
  <c r="BE2144" i="64"/>
  <c r="BE2173" i="64" s="1"/>
  <c r="BE774" i="64"/>
  <c r="AO2144" i="64"/>
  <c r="AO2173" i="64" s="1"/>
  <c r="AO774" i="64"/>
  <c r="Y2144" i="64"/>
  <c r="Y2173" i="64" s="1"/>
  <c r="Y774" i="64"/>
  <c r="CC2143" i="64"/>
  <c r="CC773" i="64"/>
  <c r="BM2143" i="64"/>
  <c r="BM773" i="64"/>
  <c r="AW2143" i="64"/>
  <c r="AW773" i="64"/>
  <c r="AG2143" i="64"/>
  <c r="AG773" i="64"/>
  <c r="CK2140" i="64"/>
  <c r="CK2169" i="64" s="1"/>
  <c r="CK770" i="64"/>
  <c r="BU2140" i="64"/>
  <c r="BU2169" i="64" s="1"/>
  <c r="BU770" i="64"/>
  <c r="BE2140" i="64"/>
  <c r="BE2169" i="64" s="1"/>
  <c r="BE770" i="64"/>
  <c r="AO2140" i="64"/>
  <c r="AO2169" i="64" s="1"/>
  <c r="AO770" i="64"/>
  <c r="Y2140" i="64"/>
  <c r="Y2169" i="64" s="1"/>
  <c r="Y770" i="64"/>
  <c r="CC2139" i="64"/>
  <c r="CC2168" i="64" s="1"/>
  <c r="CC769" i="64"/>
  <c r="BM2139" i="64"/>
  <c r="BM2168" i="64" s="1"/>
  <c r="BM769" i="64"/>
  <c r="AW2139" i="64"/>
  <c r="AW2168" i="64" s="1"/>
  <c r="AW769" i="64"/>
  <c r="AG2139" i="64"/>
  <c r="AG2168" i="64" s="1"/>
  <c r="AG769" i="64"/>
  <c r="CJ2144" i="64"/>
  <c r="CJ2173" i="64" s="1"/>
  <c r="CJ774" i="64"/>
  <c r="BT2144" i="64"/>
  <c r="BT2173" i="64" s="1"/>
  <c r="BT774" i="64"/>
  <c r="BD2144" i="64"/>
  <c r="BD2173" i="64" s="1"/>
  <c r="BD774" i="64"/>
  <c r="AN2144" i="64"/>
  <c r="AN2173" i="64" s="1"/>
  <c r="AN774" i="64"/>
  <c r="X2144" i="64"/>
  <c r="X2173" i="64" s="1"/>
  <c r="X774" i="64"/>
  <c r="CB2143" i="64"/>
  <c r="CB773" i="64"/>
  <c r="BL2143" i="64"/>
  <c r="BL773" i="64"/>
  <c r="AV2143" i="64"/>
  <c r="AV773" i="64"/>
  <c r="AF2143" i="64"/>
  <c r="AF773" i="64"/>
  <c r="CJ2140" i="64"/>
  <c r="CJ2169" i="64" s="1"/>
  <c r="CJ770" i="64"/>
  <c r="BT2140" i="64"/>
  <c r="BT2169" i="64" s="1"/>
  <c r="BT770" i="64"/>
  <c r="BD2140" i="64"/>
  <c r="BD2169" i="64" s="1"/>
  <c r="BD770" i="64"/>
  <c r="AN2140" i="64"/>
  <c r="AN2169" i="64" s="1"/>
  <c r="AN770" i="64"/>
  <c r="X2140" i="64"/>
  <c r="X2169" i="64" s="1"/>
  <c r="X770" i="64"/>
  <c r="AD791" i="64" a="1"/>
  <c r="AD791" i="64" s="1"/>
  <c r="AD787" i="64" a="1"/>
  <c r="AD787" i="64" s="1"/>
  <c r="AD781" i="64" a="1"/>
  <c r="AD781" i="64" s="1"/>
  <c r="CB2139" i="64"/>
  <c r="CB2168" i="64" s="1"/>
  <c r="CB769" i="64"/>
  <c r="BL2139" i="64"/>
  <c r="BL2168" i="64" s="1"/>
  <c r="BL769" i="64"/>
  <c r="AV2139" i="64"/>
  <c r="AV2168" i="64" s="1"/>
  <c r="AV769" i="64"/>
  <c r="AF2139" i="64"/>
  <c r="AF2168" i="64" s="1"/>
  <c r="AF769" i="64"/>
  <c r="CI2144" i="64"/>
  <c r="CI2173" i="64" s="1"/>
  <c r="CI774" i="64"/>
  <c r="BS2144" i="64"/>
  <c r="BS2173" i="64" s="1"/>
  <c r="BS774" i="64"/>
  <c r="BC2144" i="64"/>
  <c r="BC2173" i="64" s="1"/>
  <c r="BC774" i="64"/>
  <c r="AM2144" i="64"/>
  <c r="AM2173" i="64" s="1"/>
  <c r="AM774" i="64"/>
  <c r="W2144" i="64"/>
  <c r="W2173" i="64" s="1"/>
  <c r="W774" i="64"/>
  <c r="CA2143" i="64"/>
  <c r="CA773" i="64"/>
  <c r="BK2143" i="64"/>
  <c r="BK773" i="64"/>
  <c r="AU2143" i="64"/>
  <c r="AU773" i="64"/>
  <c r="AE2143" i="64"/>
  <c r="AE773" i="64"/>
  <c r="CI2140" i="64"/>
  <c r="CI2169" i="64" s="1"/>
  <c r="CI770" i="64"/>
  <c r="BS2140" i="64"/>
  <c r="BS2169" i="64" s="1"/>
  <c r="BS770" i="64"/>
  <c r="BC2140" i="64"/>
  <c r="BC2169" i="64" s="1"/>
  <c r="BC770" i="64"/>
  <c r="AM2140" i="64"/>
  <c r="AM2169" i="64" s="1"/>
  <c r="AM770" i="64"/>
  <c r="W2140" i="64"/>
  <c r="W2169" i="64" s="1"/>
  <c r="W770" i="64"/>
  <c r="CA2139" i="64"/>
  <c r="CA2168" i="64" s="1"/>
  <c r="CA769" i="64"/>
  <c r="BK2139" i="64"/>
  <c r="BK2168" i="64" s="1"/>
  <c r="BK769" i="64"/>
  <c r="AU2139" i="64"/>
  <c r="AU2168" i="64" s="1"/>
  <c r="AU769" i="64"/>
  <c r="AE2139" i="64"/>
  <c r="AE2168" i="64" s="1"/>
  <c r="AE769" i="64"/>
  <c r="CH2144" i="64"/>
  <c r="CH2173" i="64" s="1"/>
  <c r="CH774" i="64"/>
  <c r="BR2144" i="64"/>
  <c r="BR2173" i="64" s="1"/>
  <c r="BR774" i="64"/>
  <c r="BB2144" i="64"/>
  <c r="BB2173" i="64" s="1"/>
  <c r="BB774" i="64"/>
  <c r="AL2144" i="64"/>
  <c r="AL2173" i="64" s="1"/>
  <c r="AL774" i="64"/>
  <c r="V2144" i="64"/>
  <c r="V2173" i="64" s="1"/>
  <c r="V774" i="64"/>
  <c r="BZ2143" i="64"/>
  <c r="BZ773" i="64"/>
  <c r="BJ2143" i="64"/>
  <c r="BJ773" i="64"/>
  <c r="AT2143" i="64"/>
  <c r="AT773" i="64"/>
  <c r="AD2143" i="64"/>
  <c r="AD773" i="64"/>
  <c r="CH2140" i="64"/>
  <c r="CH2169" i="64" s="1"/>
  <c r="CH770" i="64"/>
  <c r="BR2140" i="64"/>
  <c r="BR2169" i="64" s="1"/>
  <c r="BR770" i="64"/>
  <c r="BB2140" i="64"/>
  <c r="BB2169" i="64" s="1"/>
  <c r="BB770" i="64"/>
  <c r="AL2140" i="64"/>
  <c r="AL2169" i="64" s="1"/>
  <c r="AL770" i="64"/>
  <c r="V2140" i="64"/>
  <c r="V2169" i="64" s="1"/>
  <c r="V770" i="64"/>
  <c r="BZ2139" i="64"/>
  <c r="BZ2168" i="64" s="1"/>
  <c r="BZ769" i="64"/>
  <c r="BJ2139" i="64"/>
  <c r="BJ2168" i="64" s="1"/>
  <c r="BJ769" i="64"/>
  <c r="AT2139" i="64"/>
  <c r="AT2168" i="64" s="1"/>
  <c r="AT769" i="64"/>
  <c r="AD2139" i="64"/>
  <c r="AD2168" i="64" s="1"/>
  <c r="AD769" i="64"/>
  <c r="CG2144" i="64"/>
  <c r="CG2173" i="64" s="1"/>
  <c r="CG774" i="64"/>
  <c r="BQ2144" i="64"/>
  <c r="BQ2173" i="64" s="1"/>
  <c r="BQ774" i="64"/>
  <c r="BA2144" i="64"/>
  <c r="BA2173" i="64" s="1"/>
  <c r="BA774" i="64"/>
  <c r="AK2144" i="64"/>
  <c r="AK2173" i="64" s="1"/>
  <c r="AK774" i="64"/>
  <c r="U2144" i="64"/>
  <c r="U2173" i="64" s="1"/>
  <c r="U774" i="64"/>
  <c r="BY2143" i="64"/>
  <c r="BY773" i="64"/>
  <c r="BI2143" i="64"/>
  <c r="BI773" i="64"/>
  <c r="AS2143" i="64"/>
  <c r="AS773" i="64"/>
  <c r="AC2143" i="64"/>
  <c r="AC773" i="64"/>
  <c r="CG2140" i="64"/>
  <c r="CG2169" i="64" s="1"/>
  <c r="CG770" i="64"/>
  <c r="BQ2140" i="64"/>
  <c r="BQ2169" i="64" s="1"/>
  <c r="BQ770" i="64"/>
  <c r="BA2140" i="64"/>
  <c r="BA2169" i="64" s="1"/>
  <c r="BA770" i="64"/>
  <c r="AK2140" i="64"/>
  <c r="AK2169" i="64" s="1"/>
  <c r="AK770" i="64"/>
  <c r="U2140" i="64"/>
  <c r="U2169" i="64" s="1"/>
  <c r="U770" i="64"/>
  <c r="BY2139" i="64"/>
  <c r="BY2168" i="64" s="1"/>
  <c r="BY769" i="64"/>
  <c r="BI2139" i="64"/>
  <c r="BI2168" i="64" s="1"/>
  <c r="BI769" i="64"/>
  <c r="AS2139" i="64"/>
  <c r="AS2168" i="64" s="1"/>
  <c r="AS769" i="64"/>
  <c r="AC2139" i="64"/>
  <c r="AC2168" i="64" s="1"/>
  <c r="AC769" i="64"/>
  <c r="CF2144" i="64"/>
  <c r="CF2173" i="64" s="1"/>
  <c r="CF774" i="64"/>
  <c r="BP2144" i="64"/>
  <c r="BP2173" i="64" s="1"/>
  <c r="BP774" i="64"/>
  <c r="AZ2144" i="64"/>
  <c r="AZ2173" i="64" s="1"/>
  <c r="AZ774" i="64"/>
  <c r="AJ2144" i="64"/>
  <c r="AJ2173" i="64" s="1"/>
  <c r="AJ774" i="64"/>
  <c r="T2144" i="64"/>
  <c r="T2173" i="64" s="1"/>
  <c r="T774" i="64"/>
  <c r="BX2143" i="64"/>
  <c r="BX773" i="64"/>
  <c r="BH2143" i="64"/>
  <c r="BH773" i="64"/>
  <c r="AR2143" i="64"/>
  <c r="AR773" i="64"/>
  <c r="AB2143" i="64"/>
  <c r="AB773" i="64"/>
  <c r="CF2140" i="64"/>
  <c r="CF2169" i="64" s="1"/>
  <c r="CF770" i="64"/>
  <c r="BP2140" i="64"/>
  <c r="BP2169" i="64" s="1"/>
  <c r="BP770" i="64"/>
  <c r="AZ2140" i="64"/>
  <c r="AZ2169" i="64" s="1"/>
  <c r="AZ770" i="64"/>
  <c r="AJ2140" i="64"/>
  <c r="AJ2169" i="64" s="1"/>
  <c r="AJ770" i="64"/>
  <c r="T2140" i="64"/>
  <c r="T2169" i="64" s="1"/>
  <c r="T770" i="64"/>
  <c r="BX2139" i="64"/>
  <c r="BX2168" i="64" s="1"/>
  <c r="BX769" i="64"/>
  <c r="BH2139" i="64"/>
  <c r="BH2168" i="64" s="1"/>
  <c r="BH769" i="64"/>
  <c r="AR2139" i="64"/>
  <c r="AR2168" i="64" s="1"/>
  <c r="AR769" i="64"/>
  <c r="AB2139" i="64"/>
  <c r="AB2168" i="64" s="1"/>
  <c r="AB769" i="64"/>
  <c r="CE2144" i="64"/>
  <c r="CE2173" i="64" s="1"/>
  <c r="CE774" i="64"/>
  <c r="BO2144" i="64"/>
  <c r="BO2173" i="64" s="1"/>
  <c r="BO774" i="64"/>
  <c r="AY2144" i="64"/>
  <c r="AY2173" i="64" s="1"/>
  <c r="AY774" i="64"/>
  <c r="AI2144" i="64"/>
  <c r="AI2173" i="64" s="1"/>
  <c r="AI774" i="64"/>
  <c r="BW2143" i="64"/>
  <c r="BW773" i="64"/>
  <c r="BG2143" i="64"/>
  <c r="BG773" i="64"/>
  <c r="AQ2143" i="64"/>
  <c r="AQ773" i="64"/>
  <c r="AA2143" i="64"/>
  <c r="AA773" i="64"/>
  <c r="CE2140" i="64"/>
  <c r="CE2169" i="64" s="1"/>
  <c r="CE770" i="64"/>
  <c r="BO2140" i="64"/>
  <c r="BO2169" i="64" s="1"/>
  <c r="BO770" i="64"/>
  <c r="AY2140" i="64"/>
  <c r="AY2169" i="64" s="1"/>
  <c r="AY770" i="64"/>
  <c r="AI2140" i="64"/>
  <c r="AI2169" i="64" s="1"/>
  <c r="AI770" i="64"/>
  <c r="BW2139" i="64"/>
  <c r="BW2168" i="64" s="1"/>
  <c r="BW769" i="64"/>
  <c r="BG2139" i="64"/>
  <c r="BG2168" i="64" s="1"/>
  <c r="BG769" i="64"/>
  <c r="AQ2139" i="64"/>
  <c r="AQ2168" i="64" s="1"/>
  <c r="AQ769" i="64"/>
  <c r="AA2139" i="64"/>
  <c r="AA2168" i="64" s="1"/>
  <c r="AA769" i="64"/>
  <c r="CD2144" i="64"/>
  <c r="CD2173" i="64" s="1"/>
  <c r="CD774" i="64"/>
  <c r="BN2144" i="64"/>
  <c r="BN2173" i="64" s="1"/>
  <c r="BN774" i="64"/>
  <c r="AX2144" i="64"/>
  <c r="AX2173" i="64" s="1"/>
  <c r="AX774" i="64"/>
  <c r="AH2144" i="64"/>
  <c r="AH2173" i="64" s="1"/>
  <c r="AH774" i="64"/>
  <c r="BV2143" i="64"/>
  <c r="BV773" i="64"/>
  <c r="BF2143" i="64"/>
  <c r="BF773" i="64"/>
  <c r="AP2143" i="64"/>
  <c r="AP773" i="64"/>
  <c r="Z2143" i="64"/>
  <c r="Z773" i="64"/>
  <c r="CD2140" i="64"/>
  <c r="CD2169" i="64" s="1"/>
  <c r="CD770" i="64"/>
  <c r="BN2140" i="64"/>
  <c r="BN2169" i="64" s="1"/>
  <c r="BN770" i="64"/>
  <c r="AX2140" i="64"/>
  <c r="AX2169" i="64" s="1"/>
  <c r="AX770" i="64"/>
  <c r="AH2140" i="64"/>
  <c r="AH2169" i="64" s="1"/>
  <c r="AH770" i="64"/>
  <c r="BV2139" i="64"/>
  <c r="BV2168" i="64" s="1"/>
  <c r="BV769" i="64"/>
  <c r="BF2139" i="64"/>
  <c r="BF2168" i="64" s="1"/>
  <c r="BF769" i="64"/>
  <c r="AP2139" i="64"/>
  <c r="AP2168" i="64" s="1"/>
  <c r="AP769" i="64"/>
  <c r="Z2139" i="64"/>
  <c r="Z2168" i="64" s="1"/>
  <c r="Z769" i="64"/>
  <c r="CC2144" i="64"/>
  <c r="CC2173" i="64" s="1"/>
  <c r="CC774" i="64"/>
  <c r="BM2144" i="64"/>
  <c r="BM2173" i="64" s="1"/>
  <c r="BM774" i="64"/>
  <c r="AW2144" i="64"/>
  <c r="AW2173" i="64" s="1"/>
  <c r="AW774" i="64"/>
  <c r="AG2144" i="64"/>
  <c r="AG2173" i="64" s="1"/>
  <c r="AG774" i="64"/>
  <c r="CK2143" i="64"/>
  <c r="CK773" i="64"/>
  <c r="BU2143" i="64"/>
  <c r="BU773" i="64"/>
  <c r="BE2143" i="64"/>
  <c r="BE773" i="64"/>
  <c r="AO2143" i="64"/>
  <c r="AO773" i="64"/>
  <c r="Y2143" i="64"/>
  <c r="Y773" i="64"/>
  <c r="CC2140" i="64"/>
  <c r="CC2169" i="64" s="1"/>
  <c r="CC770" i="64"/>
  <c r="BM2140" i="64"/>
  <c r="BM2169" i="64" s="1"/>
  <c r="BM770" i="64"/>
  <c r="AW2140" i="64"/>
  <c r="AW2169" i="64" s="1"/>
  <c r="AW770" i="64"/>
  <c r="AG2140" i="64"/>
  <c r="AG2169" i="64" s="1"/>
  <c r="AG770" i="64"/>
  <c r="CK2139" i="64"/>
  <c r="CK2168" i="64" s="1"/>
  <c r="CK769" i="64"/>
  <c r="BU2139" i="64"/>
  <c r="BU2168" i="64" s="1"/>
  <c r="BU769" i="64"/>
  <c r="BE2139" i="64"/>
  <c r="BE2168" i="64" s="1"/>
  <c r="BE769" i="64"/>
  <c r="AO2139" i="64"/>
  <c r="AO2168" i="64" s="1"/>
  <c r="AO769" i="64"/>
  <c r="Y2139" i="64"/>
  <c r="Y2168" i="64" s="1"/>
  <c r="Y769" i="64"/>
  <c r="CB2144" i="64"/>
  <c r="CB2173" i="64" s="1"/>
  <c r="CB774" i="64"/>
  <c r="BL2144" i="64"/>
  <c r="BL2173" i="64" s="1"/>
  <c r="BL774" i="64"/>
  <c r="AV2144" i="64"/>
  <c r="AV2173" i="64" s="1"/>
  <c r="AV774" i="64"/>
  <c r="AF2144" i="64"/>
  <c r="AF2173" i="64" s="1"/>
  <c r="AF774" i="64"/>
  <c r="CJ2143" i="64"/>
  <c r="CJ773" i="64"/>
  <c r="BT2143" i="64"/>
  <c r="BT773" i="64"/>
  <c r="BD2143" i="64"/>
  <c r="BD773" i="64"/>
  <c r="AN2143" i="64"/>
  <c r="AN773" i="64"/>
  <c r="X2143" i="64"/>
  <c r="X773" i="64"/>
  <c r="CB2140" i="64"/>
  <c r="CB2169" i="64" s="1"/>
  <c r="CB770" i="64"/>
  <c r="BL2140" i="64"/>
  <c r="BL2169" i="64" s="1"/>
  <c r="BL770" i="64"/>
  <c r="AV2140" i="64"/>
  <c r="AV2169" i="64" s="1"/>
  <c r="AV770" i="64"/>
  <c r="AF2140" i="64"/>
  <c r="AF2169" i="64" s="1"/>
  <c r="AF770" i="64"/>
  <c r="CJ2139" i="64"/>
  <c r="CJ2168" i="64" s="1"/>
  <c r="CJ769" i="64"/>
  <c r="BT2139" i="64"/>
  <c r="BT2168" i="64" s="1"/>
  <c r="BT769" i="64"/>
  <c r="BD2139" i="64"/>
  <c r="BD2168" i="64" s="1"/>
  <c r="BD769" i="64"/>
  <c r="AN2139" i="64"/>
  <c r="AN2168" i="64" s="1"/>
  <c r="AN769" i="64"/>
  <c r="X2139" i="64"/>
  <c r="X2168" i="64" s="1"/>
  <c r="X769" i="64"/>
  <c r="CA2144" i="64"/>
  <c r="CA2173" i="64" s="1"/>
  <c r="CA774" i="64"/>
  <c r="BK2144" i="64"/>
  <c r="BK2173" i="64" s="1"/>
  <c r="BK774" i="64"/>
  <c r="AU2144" i="64"/>
  <c r="AU2173" i="64" s="1"/>
  <c r="AU774" i="64"/>
  <c r="AE2144" i="64"/>
  <c r="AE2173" i="64" s="1"/>
  <c r="AE774" i="64"/>
  <c r="CI2143" i="64"/>
  <c r="CI773" i="64"/>
  <c r="BS2143" i="64"/>
  <c r="BS773" i="64"/>
  <c r="BC2143" i="64"/>
  <c r="BC773" i="64"/>
  <c r="AM2143" i="64"/>
  <c r="AM773" i="64"/>
  <c r="W2143" i="64"/>
  <c r="W773" i="64"/>
  <c r="CA2140" i="64"/>
  <c r="CA2169" i="64" s="1"/>
  <c r="CA770" i="64"/>
  <c r="BK2140" i="64"/>
  <c r="BK2169" i="64" s="1"/>
  <c r="BK770" i="64"/>
  <c r="AU2140" i="64"/>
  <c r="AU2169" i="64" s="1"/>
  <c r="AU770" i="64"/>
  <c r="AE2140" i="64"/>
  <c r="AE2169" i="64" s="1"/>
  <c r="AE770" i="64"/>
  <c r="CI2139" i="64"/>
  <c r="CI2168" i="64" s="1"/>
  <c r="CI769" i="64"/>
  <c r="BS2139" i="64"/>
  <c r="BS2168" i="64" s="1"/>
  <c r="BS769" i="64"/>
  <c r="BC2139" i="64"/>
  <c r="BC2168" i="64" s="1"/>
  <c r="BC769" i="64"/>
  <c r="AM2139" i="64"/>
  <c r="AM2168" i="64" s="1"/>
  <c r="AM769" i="64"/>
  <c r="W2139" i="64"/>
  <c r="W2168" i="64" s="1"/>
  <c r="W769" i="64"/>
  <c r="BZ2144" i="64"/>
  <c r="BZ2173" i="64" s="1"/>
  <c r="BZ774" i="64"/>
  <c r="BJ2144" i="64"/>
  <c r="BJ2173" i="64" s="1"/>
  <c r="BJ774" i="64"/>
  <c r="AT2144" i="64"/>
  <c r="AT2173" i="64" s="1"/>
  <c r="AT774" i="64"/>
  <c r="AD2144" i="64"/>
  <c r="AD2173" i="64" s="1"/>
  <c r="AD774" i="64"/>
  <c r="CH2143" i="64"/>
  <c r="CH773" i="64"/>
  <c r="BR2143" i="64"/>
  <c r="BR773" i="64"/>
  <c r="BB2143" i="64"/>
  <c r="BB773" i="64"/>
  <c r="AL2143" i="64"/>
  <c r="AL773" i="64"/>
  <c r="V2143" i="64"/>
  <c r="V773" i="64"/>
  <c r="BZ2140" i="64"/>
  <c r="BZ2169" i="64" s="1"/>
  <c r="BZ770" i="64"/>
  <c r="BJ2140" i="64"/>
  <c r="BJ2169" i="64" s="1"/>
  <c r="BJ770" i="64"/>
  <c r="AT2140" i="64"/>
  <c r="AT2169" i="64" s="1"/>
  <c r="AT770" i="64"/>
  <c r="AD2140" i="64"/>
  <c r="AD2169" i="64" s="1"/>
  <c r="AD770" i="64"/>
  <c r="CH2139" i="64"/>
  <c r="CH2168" i="64" s="1"/>
  <c r="CH769" i="64"/>
  <c r="BR2139" i="64"/>
  <c r="BR2168" i="64" s="1"/>
  <c r="BR769" i="64"/>
  <c r="BB2139" i="64"/>
  <c r="BB2168" i="64" s="1"/>
  <c r="BB769" i="64"/>
  <c r="AL2139" i="64"/>
  <c r="AL2168" i="64" s="1"/>
  <c r="AL769" i="64"/>
  <c r="V2139" i="64"/>
  <c r="V2168" i="64" s="1"/>
  <c r="V769" i="64"/>
  <c r="BY2144" i="64"/>
  <c r="BY2173" i="64" s="1"/>
  <c r="BY774" i="64"/>
  <c r="BI2144" i="64"/>
  <c r="BI2173" i="64" s="1"/>
  <c r="BI774" i="64"/>
  <c r="AS2144" i="64"/>
  <c r="AS2173" i="64" s="1"/>
  <c r="AS774" i="64"/>
  <c r="AC2144" i="64"/>
  <c r="AC2173" i="64" s="1"/>
  <c r="AC774" i="64"/>
  <c r="CG2143" i="64"/>
  <c r="CG773" i="64"/>
  <c r="BQ2143" i="64"/>
  <c r="BQ773" i="64"/>
  <c r="BA2143" i="64"/>
  <c r="BA773" i="64"/>
  <c r="AK2143" i="64"/>
  <c r="AK773" i="64"/>
  <c r="U2143" i="64"/>
  <c r="U773" i="64"/>
  <c r="BY2140" i="64"/>
  <c r="BY2169" i="64" s="1"/>
  <c r="BY770" i="64"/>
  <c r="BI2140" i="64"/>
  <c r="BI2169" i="64" s="1"/>
  <c r="BI770" i="64"/>
  <c r="AS2140" i="64"/>
  <c r="AS2169" i="64" s="1"/>
  <c r="AS770" i="64"/>
  <c r="AC2140" i="64"/>
  <c r="AC2169" i="64" s="1"/>
  <c r="AC770" i="64"/>
  <c r="CG2139" i="64"/>
  <c r="CG2168" i="64" s="1"/>
  <c r="CG769" i="64"/>
  <c r="BQ2139" i="64"/>
  <c r="BQ2168" i="64" s="1"/>
  <c r="BQ769" i="64"/>
  <c r="BA2139" i="64"/>
  <c r="BA2168" i="64" s="1"/>
  <c r="BA769" i="64"/>
  <c r="AK2139" i="64"/>
  <c r="AK2168" i="64" s="1"/>
  <c r="AK769" i="64"/>
  <c r="U2139" i="64"/>
  <c r="U2168" i="64" s="1"/>
  <c r="U769" i="64"/>
  <c r="BX2144" i="64"/>
  <c r="BX2173" i="64" s="1"/>
  <c r="BX774" i="64"/>
  <c r="BH2144" i="64"/>
  <c r="BH2173" i="64" s="1"/>
  <c r="BH774" i="64"/>
  <c r="AR2144" i="64"/>
  <c r="AR2173" i="64" s="1"/>
  <c r="AR774" i="64"/>
  <c r="AB2144" i="64"/>
  <c r="AB2173" i="64" s="1"/>
  <c r="AB774" i="64"/>
  <c r="CF2143" i="64"/>
  <c r="CF773" i="64"/>
  <c r="BP2143" i="64"/>
  <c r="BP773" i="64"/>
  <c r="AZ2143" i="64"/>
  <c r="AZ773" i="64"/>
  <c r="AJ2143" i="64"/>
  <c r="AJ773" i="64"/>
  <c r="T2143" i="64"/>
  <c r="T773" i="64"/>
  <c r="BX2140" i="64"/>
  <c r="BX2169" i="64" s="1"/>
  <c r="BX770" i="64"/>
  <c r="BH2140" i="64"/>
  <c r="BH2169" i="64" s="1"/>
  <c r="BH770" i="64"/>
  <c r="AR2140" i="64"/>
  <c r="AR2169" i="64" s="1"/>
  <c r="AR770" i="64"/>
  <c r="AB2140" i="64"/>
  <c r="AB2169" i="64" s="1"/>
  <c r="AB770" i="64"/>
  <c r="CF2139" i="64"/>
  <c r="CF2168" i="64" s="1"/>
  <c r="CF769" i="64"/>
  <c r="BP2139" i="64"/>
  <c r="BP2168" i="64" s="1"/>
  <c r="BP769" i="64"/>
  <c r="AZ2139" i="64"/>
  <c r="AZ2168" i="64" s="1"/>
  <c r="AZ769" i="64"/>
  <c r="AJ2139" i="64"/>
  <c r="AJ2168" i="64" s="1"/>
  <c r="AJ769" i="64"/>
  <c r="T2139" i="64"/>
  <c r="T2168" i="64" s="1"/>
  <c r="T769" i="64"/>
  <c r="BW2144" i="64"/>
  <c r="BW2173" i="64" s="1"/>
  <c r="BW774" i="64"/>
  <c r="BG2144" i="64"/>
  <c r="BG2173" i="64" s="1"/>
  <c r="BG774" i="64"/>
  <c r="AQ2144" i="64"/>
  <c r="AQ2173" i="64" s="1"/>
  <c r="AQ774" i="64"/>
  <c r="AA2144" i="64"/>
  <c r="AA2173" i="64" s="1"/>
  <c r="AA774" i="64"/>
  <c r="CE2143" i="64"/>
  <c r="CE773" i="64"/>
  <c r="BO2143" i="64"/>
  <c r="BO773" i="64"/>
  <c r="AY2143" i="64"/>
  <c r="AY773" i="64"/>
  <c r="AI2143" i="64"/>
  <c r="AI773" i="64"/>
  <c r="BW2140" i="64"/>
  <c r="BW2169" i="64" s="1"/>
  <c r="BW770" i="64"/>
  <c r="BG2140" i="64"/>
  <c r="BG2169" i="64" s="1"/>
  <c r="BG770" i="64"/>
  <c r="AQ2140" i="64"/>
  <c r="AQ2169" i="64" s="1"/>
  <c r="AQ770" i="64"/>
  <c r="AA2140" i="64"/>
  <c r="AA2169" i="64" s="1"/>
  <c r="AA770" i="64"/>
  <c r="AC20" i="864"/>
  <c r="AC102" i="861" s="1"/>
  <c r="AC33" i="863"/>
  <c r="AC17" i="863" s="1"/>
  <c r="AC33" i="861" s="1"/>
  <c r="AC21" i="863"/>
  <c r="AC44" i="863"/>
  <c r="S995" i="64"/>
  <c r="S1068" i="64"/>
  <c r="S1081" i="64" s="1"/>
  <c r="S1090" i="64"/>
  <c r="S1119" i="64" s="1"/>
  <c r="S1169" i="64"/>
  <c r="S1375" i="64"/>
  <c r="S1412" i="64"/>
  <c r="S1460" i="64"/>
  <c r="S1488" i="64"/>
  <c r="S1501" i="64" s="1"/>
  <c r="S1536" i="64"/>
  <c r="S1692" i="64"/>
  <c r="S1716" i="64" s="1"/>
  <c r="S2074" i="64"/>
  <c r="S2101" i="64" s="1"/>
  <c r="S2109" i="64"/>
  <c r="S2136" i="64" s="1"/>
  <c r="S2422" i="64"/>
  <c r="S2501" i="64"/>
  <c r="S2674" i="64"/>
  <c r="S2701" i="64" s="1"/>
  <c r="S2994" i="64"/>
  <c r="S3131" i="64"/>
  <c r="S3185" i="64"/>
  <c r="S3424" i="64"/>
  <c r="S3438" i="64" s="1"/>
  <c r="S709" i="64"/>
  <c r="S893" i="64"/>
  <c r="S967" i="64"/>
  <c r="S1130" i="64"/>
  <c r="S1151" i="64" s="1"/>
  <c r="S1511" i="64"/>
  <c r="S1527" i="64" s="1"/>
  <c r="S2144" i="64"/>
  <c r="S2173" i="64" s="1"/>
  <c r="S3096" i="64"/>
  <c r="S3122" i="64" s="1"/>
  <c r="S3447" i="64"/>
  <c r="S527" i="64"/>
  <c r="S1263" i="64"/>
  <c r="S1298" i="64" s="1"/>
  <c r="S1307" i="64"/>
  <c r="S1743" i="64"/>
  <c r="S1758" i="64" s="1"/>
  <c r="S1924" i="64" s="1"/>
  <c r="S1767" i="64"/>
  <c r="S2181" i="64"/>
  <c r="S2208" i="64" s="1"/>
  <c r="S2217" i="64"/>
  <c r="S2244" i="64" s="1"/>
  <c r="S2453" i="64"/>
  <c r="S2468" i="64" s="1"/>
  <c r="S2477" i="64"/>
  <c r="S444" i="64"/>
  <c r="S468" i="64" s="1"/>
  <c r="S682" i="64"/>
  <c r="S1044" i="64"/>
  <c r="S2253" i="64"/>
  <c r="S2288" i="64" s="1"/>
  <c r="S2922" i="64"/>
  <c r="S476" i="64"/>
  <c r="S2297" i="64"/>
  <c r="S2332" i="64" s="1"/>
  <c r="S2810" i="64"/>
  <c r="S2835" i="64" s="1"/>
  <c r="S2844" i="64"/>
  <c r="S2869" i="64" s="1"/>
  <c r="S2878" i="64"/>
  <c r="S2913" i="64" s="1"/>
  <c r="S3062" i="64"/>
  <c r="S3088" i="64" s="1"/>
  <c r="S3158" i="64"/>
  <c r="S659" i="64"/>
  <c r="S669" i="64" s="1"/>
  <c r="S1194" i="64"/>
  <c r="S1019" i="64"/>
  <c r="S1933" i="64"/>
  <c r="S2342" i="64"/>
  <c r="S2355" i="64" s="1"/>
  <c r="S2364" i="64"/>
  <c r="S2549" i="64"/>
  <c r="S2577" i="64" s="1"/>
  <c r="S2587" i="64"/>
  <c r="S2600" i="64" s="1"/>
  <c r="S2609" i="64"/>
  <c r="S2622" i="64" s="1"/>
  <c r="S2631" i="64"/>
  <c r="S2643" i="64" s="1"/>
  <c r="S2778" i="64"/>
  <c r="S2801" i="64" s="1"/>
  <c r="S3041" i="64"/>
  <c r="S3295" i="64"/>
  <c r="S3312" i="64" s="1"/>
  <c r="S581" i="64"/>
  <c r="S1854" i="64"/>
  <c r="S1957" i="64"/>
  <c r="S1970" i="64" s="1"/>
  <c r="S1981" i="64"/>
  <c r="S2050" i="64"/>
  <c r="S2396" i="64"/>
  <c r="S2413" i="64" s="1"/>
  <c r="S2652" i="64"/>
  <c r="S2665" i="64" s="1"/>
  <c r="S2710" i="64"/>
  <c r="S2733" i="64" s="1"/>
  <c r="S2742" i="64"/>
  <c r="S2973" i="64"/>
  <c r="S3321" i="64"/>
  <c r="S3346" i="64"/>
  <c r="S3372" i="64"/>
  <c r="S3398" i="64"/>
  <c r="S708" i="64"/>
  <c r="S892" i="64"/>
  <c r="S966" i="64"/>
  <c r="S1129" i="64"/>
  <c r="S1150" i="64" s="1"/>
  <c r="S1510" i="64"/>
  <c r="S2143" i="64"/>
  <c r="S3095" i="64"/>
  <c r="S3121" i="64" s="1"/>
  <c r="S3446" i="64"/>
  <c r="S526" i="64"/>
  <c r="S1262" i="64"/>
  <c r="S1306" i="64"/>
  <c r="S1766" i="64"/>
  <c r="S2180" i="64"/>
  <c r="S2216" i="64"/>
  <c r="S2452" i="64"/>
  <c r="S2476" i="64"/>
  <c r="S443" i="64"/>
  <c r="S681" i="64"/>
  <c r="S1043" i="64"/>
  <c r="S2252" i="64"/>
  <c r="S2921" i="64"/>
  <c r="S475" i="64"/>
  <c r="S2296" i="64"/>
  <c r="S2809" i="64"/>
  <c r="S2843" i="64"/>
  <c r="S2877" i="64"/>
  <c r="S2912" i="64" s="1"/>
  <c r="S3061" i="64"/>
  <c r="S3087" i="64" s="1"/>
  <c r="S3157" i="64"/>
  <c r="S658" i="64"/>
  <c r="S1193" i="64"/>
  <c r="S1018" i="64"/>
  <c r="S1932" i="64"/>
  <c r="S1947" i="64" s="1"/>
  <c r="S2341" i="64"/>
  <c r="S2363" i="64"/>
  <c r="S2548" i="64"/>
  <c r="S2586" i="64"/>
  <c r="S2608" i="64"/>
  <c r="S2630" i="64"/>
  <c r="S2777" i="64"/>
  <c r="S3040" i="64"/>
  <c r="S3294" i="64"/>
  <c r="S580" i="64"/>
  <c r="S1853" i="64"/>
  <c r="S1956" i="64"/>
  <c r="S1980" i="64"/>
  <c r="S1995" i="64" s="1"/>
  <c r="S2049" i="64"/>
  <c r="S2395" i="64"/>
  <c r="S2651" i="64"/>
  <c r="S2709" i="64"/>
  <c r="S2741" i="64"/>
  <c r="S2769" i="64" s="1"/>
  <c r="S2972" i="64"/>
  <c r="S3320" i="64"/>
  <c r="S3345" i="64"/>
  <c r="S3371" i="64"/>
  <c r="S3397" i="64"/>
  <c r="S994" i="64"/>
  <c r="S1067" i="64"/>
  <c r="S1080" i="64" s="1"/>
  <c r="S1089" i="64"/>
  <c r="S1118" i="64" s="1"/>
  <c r="S1168" i="64"/>
  <c r="S1374" i="64"/>
  <c r="S1403" i="64" s="1"/>
  <c r="S1411" i="64"/>
  <c r="S1459" i="64"/>
  <c r="S1479" i="64" s="1"/>
  <c r="S1487" i="64"/>
  <c r="S1535" i="64"/>
  <c r="S1691" i="64"/>
  <c r="S2073" i="64"/>
  <c r="S2108" i="64"/>
  <c r="S2421" i="64"/>
  <c r="S2500" i="64"/>
  <c r="S2673" i="64"/>
  <c r="S2993" i="64"/>
  <c r="S3130" i="64"/>
  <c r="S3184" i="64"/>
  <c r="S3423" i="64"/>
  <c r="S523" i="64"/>
  <c r="S1259" i="64"/>
  <c r="S1303" i="64"/>
  <c r="S1739" i="64"/>
  <c r="S1754" i="64" s="1"/>
  <c r="S1920" i="64" s="1"/>
  <c r="S1763" i="64"/>
  <c r="S2177" i="64"/>
  <c r="S2204" i="64" s="1"/>
  <c r="S2213" i="64"/>
  <c r="S2240" i="64" s="1"/>
  <c r="S2449" i="64"/>
  <c r="S2464" i="64" s="1"/>
  <c r="S2473" i="64"/>
  <c r="S440" i="64"/>
  <c r="S678" i="64"/>
  <c r="S1040" i="64"/>
  <c r="S2249" i="64"/>
  <c r="S2918" i="64"/>
  <c r="S472" i="64"/>
  <c r="S2293" i="64"/>
  <c r="S2328" i="64" s="1"/>
  <c r="S2806" i="64"/>
  <c r="S2831" i="64" s="1"/>
  <c r="S2840" i="64"/>
  <c r="S2865" i="64" s="1"/>
  <c r="S2874" i="64"/>
  <c r="S2909" i="64" s="1"/>
  <c r="S3058" i="64"/>
  <c r="S3154" i="64"/>
  <c r="S655" i="64"/>
  <c r="S1015" i="64"/>
  <c r="S1780" i="64"/>
  <c r="S1804" i="64" s="1"/>
  <c r="S1929" i="64"/>
  <c r="S1944" i="64" s="1"/>
  <c r="S2338" i="64"/>
  <c r="S2351" i="64" s="1"/>
  <c r="S2360" i="64"/>
  <c r="S2383" i="64" s="1"/>
  <c r="S2545" i="64"/>
  <c r="S2573" i="64" s="1"/>
  <c r="S2583" i="64"/>
  <c r="S2596" i="64" s="1"/>
  <c r="S2605" i="64"/>
  <c r="S2618" i="64" s="1"/>
  <c r="S2627" i="64"/>
  <c r="S2639" i="64" s="1"/>
  <c r="S2774" i="64"/>
  <c r="S2797" i="64" s="1"/>
  <c r="S3037" i="64"/>
  <c r="S3291" i="64"/>
  <c r="S3308" i="64" s="1"/>
  <c r="S577" i="64"/>
  <c r="S1850" i="64"/>
  <c r="S1953" i="64"/>
  <c r="S1966" i="64" s="1"/>
  <c r="S1977" i="64"/>
  <c r="S2046" i="64"/>
  <c r="S2392" i="64"/>
  <c r="S2648" i="64"/>
  <c r="S2661" i="64" s="1"/>
  <c r="S2706" i="64"/>
  <c r="S2729" i="64" s="1"/>
  <c r="S2738" i="64"/>
  <c r="S2766" i="64" s="1"/>
  <c r="S2969" i="64"/>
  <c r="S2981" i="64" s="1"/>
  <c r="S3317" i="64"/>
  <c r="S3334" i="64" s="1"/>
  <c r="S3342" i="64"/>
  <c r="S3359" i="64" s="1"/>
  <c r="S3368" i="64"/>
  <c r="S3385" i="64" s="1"/>
  <c r="S3394" i="64"/>
  <c r="S3411" i="64" s="1"/>
  <c r="S991" i="64"/>
  <c r="S1064" i="64"/>
  <c r="S1371" i="64"/>
  <c r="S1408" i="64"/>
  <c r="S1423" i="64" s="1"/>
  <c r="S1456" i="64"/>
  <c r="S1475" i="64" s="1"/>
  <c r="S1484" i="64"/>
  <c r="S1532" i="64"/>
  <c r="S1688" i="64"/>
  <c r="S2070" i="64"/>
  <c r="S2105" i="64"/>
  <c r="S2418" i="64"/>
  <c r="S2440" i="64" s="1"/>
  <c r="S2497" i="64"/>
  <c r="S2670" i="64"/>
  <c r="S2697" i="64" s="1"/>
  <c r="S2990" i="64"/>
  <c r="S3127" i="64"/>
  <c r="S3181" i="64"/>
  <c r="S3420" i="64"/>
  <c r="S3434" i="64" s="1"/>
  <c r="S705" i="64"/>
  <c r="S729" i="64" s="1"/>
  <c r="S889" i="64"/>
  <c r="S963" i="64"/>
  <c r="S1126" i="64"/>
  <c r="S1507" i="64"/>
  <c r="S2140" i="64"/>
  <c r="S2169" i="64" s="1"/>
  <c r="S3092" i="64"/>
  <c r="S3118" i="64" s="1"/>
  <c r="S3443" i="64"/>
  <c r="S3496" i="64" s="1"/>
  <c r="S439" i="64"/>
  <c r="S463" i="64" s="1"/>
  <c r="S677" i="64"/>
  <c r="S1039" i="64"/>
  <c r="S2248" i="64"/>
  <c r="S2283" i="64" s="1"/>
  <c r="S2917" i="64"/>
  <c r="S471" i="64"/>
  <c r="S2292" i="64"/>
  <c r="S2805" i="64"/>
  <c r="S2830" i="64" s="1"/>
  <c r="S2839" i="64"/>
  <c r="S2864" i="64" s="1"/>
  <c r="S2873" i="64"/>
  <c r="S2908" i="64" s="1"/>
  <c r="S3057" i="64"/>
  <c r="S3083" i="64" s="1"/>
  <c r="S3153" i="64"/>
  <c r="S654" i="64"/>
  <c r="S1014" i="64"/>
  <c r="S1779" i="64"/>
  <c r="S1803" i="64" s="1"/>
  <c r="S1928" i="64"/>
  <c r="S2337" i="64"/>
  <c r="S2350" i="64" s="1"/>
  <c r="S2359" i="64"/>
  <c r="S2544" i="64"/>
  <c r="S2582" i="64"/>
  <c r="S2595" i="64" s="1"/>
  <c r="S2604" i="64"/>
  <c r="S2617" i="64" s="1"/>
  <c r="S2626" i="64"/>
  <c r="S2638" i="64" s="1"/>
  <c r="S2773" i="64"/>
  <c r="S2796" i="64" s="1"/>
  <c r="S3036" i="64"/>
  <c r="S3048" i="64" s="1"/>
  <c r="S3290" i="64"/>
  <c r="S3307" i="64" s="1"/>
  <c r="S576" i="64"/>
  <c r="S1849" i="64"/>
  <c r="S1952" i="64"/>
  <c r="S1976" i="64"/>
  <c r="S1991" i="64" s="1"/>
  <c r="S2045" i="64"/>
  <c r="S2060" i="64" s="1"/>
  <c r="S2391" i="64"/>
  <c r="S2408" i="64" s="1"/>
  <c r="S2647" i="64"/>
  <c r="S2660" i="64" s="1"/>
  <c r="S2705" i="64"/>
  <c r="S2728" i="64" s="1"/>
  <c r="S2737" i="64"/>
  <c r="S2765" i="64" s="1"/>
  <c r="S2968" i="64"/>
  <c r="S2980" i="64" s="1"/>
  <c r="S3316" i="64"/>
  <c r="S3333" i="64" s="1"/>
  <c r="S3341" i="64"/>
  <c r="S3358" i="64" s="1"/>
  <c r="S3367" i="64"/>
  <c r="S3384" i="64" s="1"/>
  <c r="S3393" i="64"/>
  <c r="S3410" i="64" s="1"/>
  <c r="S990" i="64"/>
  <c r="S1063" i="64"/>
  <c r="S1085" i="64"/>
  <c r="S1370" i="64"/>
  <c r="S1399" i="64" s="1"/>
  <c r="S1407" i="64"/>
  <c r="S1455" i="64"/>
  <c r="S1483" i="64"/>
  <c r="S1496" i="64" s="1"/>
  <c r="S1531" i="64"/>
  <c r="S1544" i="64" s="1"/>
  <c r="S1687" i="64"/>
  <c r="S1711" i="64" s="1"/>
  <c r="S2069" i="64"/>
  <c r="S2096" i="64" s="1"/>
  <c r="S2104" i="64"/>
  <c r="S2131" i="64" s="1"/>
  <c r="S2417" i="64"/>
  <c r="S2496" i="64"/>
  <c r="S2669" i="64"/>
  <c r="S2696" i="64" s="1"/>
  <c r="S2989" i="64"/>
  <c r="S3001" i="64" s="1"/>
  <c r="S3126" i="64"/>
  <c r="S3180" i="64"/>
  <c r="S3192" i="64" s="1"/>
  <c r="S3419" i="64"/>
  <c r="S3433" i="64" s="1"/>
  <c r="S704" i="64"/>
  <c r="S888" i="64"/>
  <c r="S962" i="64"/>
  <c r="S1125" i="64"/>
  <c r="S1506" i="64"/>
  <c r="S2139" i="64"/>
  <c r="S2168" i="64" s="1"/>
  <c r="S3091" i="64"/>
  <c r="S3442" i="64"/>
  <c r="S3495" i="64" s="1"/>
  <c r="S522" i="64"/>
  <c r="S1258" i="64"/>
  <c r="S1302" i="64"/>
  <c r="S1738" i="64"/>
  <c r="S1753" i="64" s="1"/>
  <c r="S1919" i="64" s="1"/>
  <c r="S1762" i="64"/>
  <c r="S2176" i="64"/>
  <c r="S2212" i="64"/>
  <c r="S2448" i="64"/>
  <c r="S2472" i="64"/>
  <c r="S2487" i="64" s="1"/>
  <c r="AD4" i="64"/>
  <c r="AE7" i="64"/>
  <c r="AE3" i="64"/>
  <c r="AE1439" i="64" s="1" a="1"/>
  <c r="AE1439" i="64" s="1"/>
  <c r="AE1" i="64"/>
  <c r="AF2" i="64"/>
  <c r="AF2" i="864"/>
  <c r="AE7" i="864"/>
  <c r="AE7" i="863"/>
  <c r="AE1" i="863"/>
  <c r="AE1" i="864"/>
  <c r="AD4" i="864"/>
  <c r="AD4" i="863"/>
  <c r="AE3" i="863"/>
  <c r="AE3" i="864"/>
  <c r="AF3" i="861"/>
  <c r="AF3" i="1413" s="1"/>
  <c r="AE4" i="861"/>
  <c r="AE4" i="1413" s="1"/>
  <c r="Z95" i="861"/>
  <c r="AB2146" i="64"/>
  <c r="Z64" i="861"/>
  <c r="AA46" i="861"/>
  <c r="BY3442" i="64"/>
  <c r="BY3495" i="64" s="1"/>
  <c r="BY1976" i="64"/>
  <c r="BI3442" i="64"/>
  <c r="BI3495" i="64" s="1"/>
  <c r="BI1976" i="64"/>
  <c r="AS3442" i="64"/>
  <c r="AS3495" i="64" s="1"/>
  <c r="AS1976" i="64"/>
  <c r="AC3442" i="64"/>
  <c r="AC3495" i="64" s="1"/>
  <c r="AC1976" i="64"/>
  <c r="CG3447" i="64"/>
  <c r="CG1981" i="64"/>
  <c r="BQ3447" i="64"/>
  <c r="BQ1981" i="64"/>
  <c r="BA3447" i="64"/>
  <c r="BA1981" i="64"/>
  <c r="AK3447" i="64"/>
  <c r="AK1981" i="64"/>
  <c r="U3447" i="64"/>
  <c r="U1981" i="64"/>
  <c r="BZ3446" i="64"/>
  <c r="BZ1980" i="64"/>
  <c r="BZ1995" i="64" s="1"/>
  <c r="BJ3446" i="64"/>
  <c r="BJ1980" i="64"/>
  <c r="BJ1995" i="64" s="1"/>
  <c r="AT3446" i="64"/>
  <c r="AT1980" i="64"/>
  <c r="AT1995" i="64" s="1"/>
  <c r="AD3446" i="64"/>
  <c r="AD1980" i="64"/>
  <c r="AD1995" i="64" s="1"/>
  <c r="CI3443" i="64"/>
  <c r="CI3496" i="64" s="1"/>
  <c r="CI1977" i="64"/>
  <c r="CI1992" i="64" s="1"/>
  <c r="BS3443" i="64"/>
  <c r="BS3496" i="64" s="1"/>
  <c r="BS1977" i="64"/>
  <c r="BS1992" i="64" s="1"/>
  <c r="BC3443" i="64"/>
  <c r="BC3496" i="64" s="1"/>
  <c r="BC1977" i="64"/>
  <c r="BC1992" i="64" s="1"/>
  <c r="AM3443" i="64"/>
  <c r="AM3496" i="64" s="1"/>
  <c r="AM1977" i="64"/>
  <c r="AM1992" i="64" s="1"/>
  <c r="W3443" i="64"/>
  <c r="W3496" i="64" s="1"/>
  <c r="W1977" i="64"/>
  <c r="BX3442" i="64"/>
  <c r="BX3495" i="64" s="1"/>
  <c r="BX1976" i="64"/>
  <c r="BH3442" i="64"/>
  <c r="BH3495" i="64" s="1"/>
  <c r="BH1976" i="64"/>
  <c r="AR3442" i="64"/>
  <c r="AR3495" i="64" s="1"/>
  <c r="AR1976" i="64"/>
  <c r="AB3442" i="64"/>
  <c r="AB3495" i="64" s="1"/>
  <c r="AB1976" i="64"/>
  <c r="CF3447" i="64"/>
  <c r="CF1981" i="64"/>
  <c r="BP3447" i="64"/>
  <c r="BP1981" i="64"/>
  <c r="AZ3447" i="64"/>
  <c r="AZ1981" i="64"/>
  <c r="AJ3447" i="64"/>
  <c r="AJ1981" i="64"/>
  <c r="T3447" i="64"/>
  <c r="T1981" i="64"/>
  <c r="BY3446" i="64"/>
  <c r="BY1980" i="64"/>
  <c r="BY1995" i="64" s="1"/>
  <c r="BI3446" i="64"/>
  <c r="BI1980" i="64"/>
  <c r="BI1995" i="64" s="1"/>
  <c r="AS3446" i="64"/>
  <c r="AS1980" i="64"/>
  <c r="AS1995" i="64" s="1"/>
  <c r="AC3446" i="64"/>
  <c r="AC1980" i="64"/>
  <c r="AC1995" i="64" s="1"/>
  <c r="CH3443" i="64"/>
  <c r="CH3496" i="64" s="1"/>
  <c r="CH1977" i="64"/>
  <c r="CH1992" i="64" s="1"/>
  <c r="BR3443" i="64"/>
  <c r="BR3496" i="64" s="1"/>
  <c r="BR1977" i="64"/>
  <c r="BR1992" i="64" s="1"/>
  <c r="BB3443" i="64"/>
  <c r="BB3496" i="64" s="1"/>
  <c r="BB1977" i="64"/>
  <c r="BB1992" i="64" s="1"/>
  <c r="AL3443" i="64"/>
  <c r="AL3496" i="64" s="1"/>
  <c r="AL1977" i="64"/>
  <c r="AL1992" i="64" s="1"/>
  <c r="V3443" i="64"/>
  <c r="V3496" i="64" s="1"/>
  <c r="V1977" i="64"/>
  <c r="BW3442" i="64"/>
  <c r="BW3495" i="64" s="1"/>
  <c r="BW1976" i="64"/>
  <c r="BG3442" i="64"/>
  <c r="BG3495" i="64" s="1"/>
  <c r="BG1976" i="64"/>
  <c r="AQ3442" i="64"/>
  <c r="AQ3495" i="64" s="1"/>
  <c r="AQ1976" i="64"/>
  <c r="AA3442" i="64"/>
  <c r="AA3495" i="64" s="1"/>
  <c r="AA1976" i="64"/>
  <c r="CE3447" i="64"/>
  <c r="CE1981" i="64"/>
  <c r="BO3447" i="64"/>
  <c r="BO1981" i="64"/>
  <c r="AY3447" i="64"/>
  <c r="AY1981" i="64"/>
  <c r="AI3447" i="64"/>
  <c r="AI1981" i="64"/>
  <c r="BX3446" i="64"/>
  <c r="BX1980" i="64"/>
  <c r="BX1995" i="64" s="1"/>
  <c r="BH3446" i="64"/>
  <c r="BH1980" i="64"/>
  <c r="BH1995" i="64" s="1"/>
  <c r="AR3446" i="64"/>
  <c r="AR1980" i="64"/>
  <c r="AR1995" i="64" s="1"/>
  <c r="AB3446" i="64"/>
  <c r="AB1980" i="64"/>
  <c r="AB1995" i="64" s="1"/>
  <c r="CG3443" i="64"/>
  <c r="CG3496" i="64" s="1"/>
  <c r="CG1977" i="64"/>
  <c r="CG1992" i="64" s="1"/>
  <c r="BQ3443" i="64"/>
  <c r="BQ3496" i="64" s="1"/>
  <c r="BQ1977" i="64"/>
  <c r="BQ1992" i="64" s="1"/>
  <c r="BA3443" i="64"/>
  <c r="BA3496" i="64" s="1"/>
  <c r="BA1977" i="64"/>
  <c r="BA1992" i="64" s="1"/>
  <c r="AK3443" i="64"/>
  <c r="AK3496" i="64" s="1"/>
  <c r="AK1977" i="64"/>
  <c r="AK1992" i="64" s="1"/>
  <c r="U3443" i="64"/>
  <c r="U3496" i="64" s="1"/>
  <c r="U1977" i="64"/>
  <c r="BV3442" i="64"/>
  <c r="BV3495" i="64" s="1"/>
  <c r="BV1976" i="64"/>
  <c r="BF3442" i="64"/>
  <c r="BF3495" i="64" s="1"/>
  <c r="BF1976" i="64"/>
  <c r="AP3442" i="64"/>
  <c r="AP3495" i="64" s="1"/>
  <c r="AP1976" i="64"/>
  <c r="Z3442" i="64"/>
  <c r="Z3495" i="64" s="1"/>
  <c r="Z1976" i="64"/>
  <c r="CD3447" i="64"/>
  <c r="CD1981" i="64"/>
  <c r="BN3447" i="64"/>
  <c r="BN1981" i="64"/>
  <c r="AX3447" i="64"/>
  <c r="AX1981" i="64"/>
  <c r="AH3447" i="64"/>
  <c r="AH1981" i="64"/>
  <c r="BW3446" i="64"/>
  <c r="BW1980" i="64"/>
  <c r="BW1995" i="64" s="1"/>
  <c r="BG3446" i="64"/>
  <c r="BG1980" i="64"/>
  <c r="BG1995" i="64" s="1"/>
  <c r="AQ3446" i="64"/>
  <c r="AQ1980" i="64"/>
  <c r="AQ1995" i="64" s="1"/>
  <c r="AA3446" i="64"/>
  <c r="AA1980" i="64"/>
  <c r="AA1995" i="64" s="1"/>
  <c r="CF3443" i="64"/>
  <c r="CF3496" i="64" s="1"/>
  <c r="CF1977" i="64"/>
  <c r="CF1992" i="64" s="1"/>
  <c r="BP3443" i="64"/>
  <c r="BP3496" i="64" s="1"/>
  <c r="BP1977" i="64"/>
  <c r="BP1992" i="64" s="1"/>
  <c r="AZ3443" i="64"/>
  <c r="AZ3496" i="64" s="1"/>
  <c r="AZ1977" i="64"/>
  <c r="AZ1992" i="64" s="1"/>
  <c r="AJ3443" i="64"/>
  <c r="AJ3496" i="64" s="1"/>
  <c r="AJ1977" i="64"/>
  <c r="AJ1992" i="64" s="1"/>
  <c r="T3443" i="64"/>
  <c r="T3496" i="64" s="1"/>
  <c r="T1977" i="64"/>
  <c r="CK3442" i="64"/>
  <c r="CK3495" i="64" s="1"/>
  <c r="CK1976" i="64"/>
  <c r="BU3442" i="64"/>
  <c r="BU3495" i="64" s="1"/>
  <c r="BU1976" i="64"/>
  <c r="BE3442" i="64"/>
  <c r="BE3495" i="64" s="1"/>
  <c r="BE1976" i="64"/>
  <c r="AO3442" i="64"/>
  <c r="AO3495" i="64" s="1"/>
  <c r="AO1976" i="64"/>
  <c r="Y3442" i="64"/>
  <c r="Y3495" i="64" s="1"/>
  <c r="Y1976" i="64"/>
  <c r="CC3447" i="64"/>
  <c r="CC1981" i="64"/>
  <c r="BM3447" i="64"/>
  <c r="BM1981" i="64"/>
  <c r="AW3447" i="64"/>
  <c r="AW1981" i="64"/>
  <c r="AG3447" i="64"/>
  <c r="AG1981" i="64"/>
  <c r="BV3446" i="64"/>
  <c r="BV1980" i="64"/>
  <c r="BV1995" i="64" s="1"/>
  <c r="BF3446" i="64"/>
  <c r="BF1980" i="64"/>
  <c r="BF1995" i="64" s="1"/>
  <c r="AP3446" i="64"/>
  <c r="AP1980" i="64"/>
  <c r="AP1995" i="64" s="1"/>
  <c r="Z3446" i="64"/>
  <c r="Z1980" i="64"/>
  <c r="Z1995" i="64" s="1"/>
  <c r="CE3443" i="64"/>
  <c r="CE3496" i="64" s="1"/>
  <c r="CE1977" i="64"/>
  <c r="CE1992" i="64" s="1"/>
  <c r="BO3443" i="64"/>
  <c r="BO3496" i="64" s="1"/>
  <c r="BO1977" i="64"/>
  <c r="BO1992" i="64" s="1"/>
  <c r="AY3443" i="64"/>
  <c r="AY3496" i="64" s="1"/>
  <c r="AY1977" i="64"/>
  <c r="AY1992" i="64" s="1"/>
  <c r="AI3443" i="64"/>
  <c r="AI3496" i="64" s="1"/>
  <c r="AI1977" i="64"/>
  <c r="AI1992" i="64" s="1"/>
  <c r="CJ3442" i="64"/>
  <c r="CJ3495" i="64" s="1"/>
  <c r="CJ1976" i="64"/>
  <c r="BT3442" i="64"/>
  <c r="BT3495" i="64" s="1"/>
  <c r="BT1976" i="64"/>
  <c r="BD3442" i="64"/>
  <c r="BD3495" i="64" s="1"/>
  <c r="BD1976" i="64"/>
  <c r="AN3442" i="64"/>
  <c r="AN3495" i="64" s="1"/>
  <c r="AN1976" i="64"/>
  <c r="X3442" i="64"/>
  <c r="X3495" i="64" s="1"/>
  <c r="X1976" i="64"/>
  <c r="CB3447" i="64"/>
  <c r="CB1981" i="64"/>
  <c r="BL3447" i="64"/>
  <c r="BL1981" i="64"/>
  <c r="AV3447" i="64"/>
  <c r="AV1981" i="64"/>
  <c r="AF3447" i="64"/>
  <c r="AF1981" i="64"/>
  <c r="CK3446" i="64"/>
  <c r="CK1980" i="64"/>
  <c r="CK1995" i="64" s="1"/>
  <c r="BU3446" i="64"/>
  <c r="BU1980" i="64"/>
  <c r="BU1995" i="64" s="1"/>
  <c r="BE3446" i="64"/>
  <c r="BE1980" i="64"/>
  <c r="BE1995" i="64" s="1"/>
  <c r="AO3446" i="64"/>
  <c r="AO1980" i="64"/>
  <c r="AO1995" i="64" s="1"/>
  <c r="Y3446" i="64"/>
  <c r="Y1980" i="64"/>
  <c r="Y1995" i="64" s="1"/>
  <c r="CD3443" i="64"/>
  <c r="CD3496" i="64" s="1"/>
  <c r="CD1977" i="64"/>
  <c r="CD1992" i="64" s="1"/>
  <c r="BN3443" i="64"/>
  <c r="BN3496" i="64" s="1"/>
  <c r="BN1977" i="64"/>
  <c r="BN1992" i="64" s="1"/>
  <c r="AX3443" i="64"/>
  <c r="AX3496" i="64" s="1"/>
  <c r="AX1977" i="64"/>
  <c r="AX1992" i="64" s="1"/>
  <c r="AH3443" i="64"/>
  <c r="AH3496" i="64" s="1"/>
  <c r="AH1977" i="64"/>
  <c r="AH1992" i="64" s="1"/>
  <c r="CI3442" i="64"/>
  <c r="CI3495" i="64" s="1"/>
  <c r="CI1976" i="64"/>
  <c r="BS3442" i="64"/>
  <c r="BS3495" i="64" s="1"/>
  <c r="BS1976" i="64"/>
  <c r="BC3442" i="64"/>
  <c r="BC3495" i="64" s="1"/>
  <c r="BC1976" i="64"/>
  <c r="AM3442" i="64"/>
  <c r="AM3495" i="64" s="1"/>
  <c r="AM1976" i="64"/>
  <c r="W3442" i="64"/>
  <c r="W3495" i="64" s="1"/>
  <c r="W1976" i="64"/>
  <c r="CA3447" i="64"/>
  <c r="CA1981" i="64"/>
  <c r="BK3447" i="64"/>
  <c r="BK1981" i="64"/>
  <c r="AU3447" i="64"/>
  <c r="AU1981" i="64"/>
  <c r="AE3447" i="64"/>
  <c r="AE1981" i="64"/>
  <c r="CJ3446" i="64"/>
  <c r="CJ1980" i="64"/>
  <c r="CJ1995" i="64" s="1"/>
  <c r="BT3446" i="64"/>
  <c r="BT1980" i="64"/>
  <c r="BT1995" i="64" s="1"/>
  <c r="BD3446" i="64"/>
  <c r="BD1980" i="64"/>
  <c r="BD1995" i="64" s="1"/>
  <c r="AN3446" i="64"/>
  <c r="AN1980" i="64"/>
  <c r="AN1995" i="64" s="1"/>
  <c r="X3446" i="64"/>
  <c r="X1980" i="64"/>
  <c r="X1995" i="64" s="1"/>
  <c r="CC3443" i="64"/>
  <c r="CC3496" i="64" s="1"/>
  <c r="CC1977" i="64"/>
  <c r="CC1992" i="64" s="1"/>
  <c r="BM3443" i="64"/>
  <c r="BM3496" i="64" s="1"/>
  <c r="BM1977" i="64"/>
  <c r="BM1992" i="64" s="1"/>
  <c r="AW3443" i="64"/>
  <c r="AW3496" i="64" s="1"/>
  <c r="AW1977" i="64"/>
  <c r="AW1992" i="64" s="1"/>
  <c r="AG3443" i="64"/>
  <c r="AG3496" i="64" s="1"/>
  <c r="AG1977" i="64"/>
  <c r="AG1992" i="64" s="1"/>
  <c r="CH3442" i="64"/>
  <c r="CH3495" i="64" s="1"/>
  <c r="CH1976" i="64"/>
  <c r="BR3442" i="64"/>
  <c r="BR3495" i="64" s="1"/>
  <c r="BR1976" i="64"/>
  <c r="BB3442" i="64"/>
  <c r="BB3495" i="64" s="1"/>
  <c r="BB1976" i="64"/>
  <c r="AL3442" i="64"/>
  <c r="AL3495" i="64" s="1"/>
  <c r="AL1976" i="64"/>
  <c r="V3442" i="64"/>
  <c r="V3495" i="64" s="1"/>
  <c r="V1976" i="64"/>
  <c r="BZ3447" i="64"/>
  <c r="BZ1981" i="64"/>
  <c r="BJ3447" i="64"/>
  <c r="BJ1981" i="64"/>
  <c r="AT3447" i="64"/>
  <c r="AT1981" i="64"/>
  <c r="AD3447" i="64"/>
  <c r="AD1981" i="64"/>
  <c r="CI3446" i="64"/>
  <c r="CI1980" i="64"/>
  <c r="CI1995" i="64" s="1"/>
  <c r="BS3446" i="64"/>
  <c r="BS1980" i="64"/>
  <c r="BS1995" i="64" s="1"/>
  <c r="BC3446" i="64"/>
  <c r="BC1980" i="64"/>
  <c r="BC1995" i="64" s="1"/>
  <c r="AM3446" i="64"/>
  <c r="AM1980" i="64"/>
  <c r="AM1995" i="64" s="1"/>
  <c r="W3446" i="64"/>
  <c r="W1980" i="64"/>
  <c r="W1995" i="64" s="1"/>
  <c r="CB3443" i="64"/>
  <c r="CB3496" i="64" s="1"/>
  <c r="CB1977" i="64"/>
  <c r="CB1992" i="64" s="1"/>
  <c r="BL3443" i="64"/>
  <c r="BL3496" i="64" s="1"/>
  <c r="BL1977" i="64"/>
  <c r="BL1992" i="64" s="1"/>
  <c r="AV3443" i="64"/>
  <c r="AV3496" i="64" s="1"/>
  <c r="AV1977" i="64"/>
  <c r="AV1992" i="64" s="1"/>
  <c r="AF3443" i="64"/>
  <c r="AF3496" i="64" s="1"/>
  <c r="AF1977" i="64"/>
  <c r="AF1992" i="64" s="1"/>
  <c r="CG3442" i="64"/>
  <c r="CG3495" i="64" s="1"/>
  <c r="CG1976" i="64"/>
  <c r="BQ3442" i="64"/>
  <c r="BQ3495" i="64" s="1"/>
  <c r="BQ1976" i="64"/>
  <c r="BA3442" i="64"/>
  <c r="BA3495" i="64" s="1"/>
  <c r="BA1976" i="64"/>
  <c r="AK3442" i="64"/>
  <c r="AK3495" i="64" s="1"/>
  <c r="AK1976" i="64"/>
  <c r="U3442" i="64"/>
  <c r="U3495" i="64" s="1"/>
  <c r="U1976" i="64"/>
  <c r="BY3447" i="64"/>
  <c r="BY1981" i="64"/>
  <c r="BI3447" i="64"/>
  <c r="BI1981" i="64"/>
  <c r="AS3447" i="64"/>
  <c r="AS1981" i="64"/>
  <c r="AC3447" i="64"/>
  <c r="AC1981" i="64"/>
  <c r="CH3446" i="64"/>
  <c r="CH1980" i="64"/>
  <c r="CH1995" i="64" s="1"/>
  <c r="BR3446" i="64"/>
  <c r="BR1980" i="64"/>
  <c r="BR1995" i="64" s="1"/>
  <c r="BB3446" i="64"/>
  <c r="BB1980" i="64"/>
  <c r="BB1995" i="64" s="1"/>
  <c r="AL3446" i="64"/>
  <c r="AL1980" i="64"/>
  <c r="AL1995" i="64" s="1"/>
  <c r="V3446" i="64"/>
  <c r="V1980" i="64"/>
  <c r="V1995" i="64" s="1"/>
  <c r="CA3443" i="64"/>
  <c r="CA3496" i="64" s="1"/>
  <c r="CA1977" i="64"/>
  <c r="CA1992" i="64" s="1"/>
  <c r="BK3443" i="64"/>
  <c r="BK3496" i="64" s="1"/>
  <c r="BK1977" i="64"/>
  <c r="BK1992" i="64" s="1"/>
  <c r="AU3443" i="64"/>
  <c r="AU3496" i="64" s="1"/>
  <c r="AU1977" i="64"/>
  <c r="AU1992" i="64" s="1"/>
  <c r="AE3443" i="64"/>
  <c r="AE3496" i="64" s="1"/>
  <c r="AE1977" i="64"/>
  <c r="AE1992" i="64" s="1"/>
  <c r="CF3442" i="64"/>
  <c r="CF3495" i="64" s="1"/>
  <c r="CF1976" i="64"/>
  <c r="BP3442" i="64"/>
  <c r="BP3495" i="64" s="1"/>
  <c r="BP1976" i="64"/>
  <c r="AZ3442" i="64"/>
  <c r="AZ3495" i="64" s="1"/>
  <c r="AZ1976" i="64"/>
  <c r="AJ3442" i="64"/>
  <c r="AJ3495" i="64" s="1"/>
  <c r="AJ1976" i="64"/>
  <c r="T3442" i="64"/>
  <c r="T3495" i="64" s="1"/>
  <c r="T1976" i="64"/>
  <c r="BX3447" i="64"/>
  <c r="BX1981" i="64"/>
  <c r="BH3447" i="64"/>
  <c r="BH1981" i="64"/>
  <c r="AR3447" i="64"/>
  <c r="AR1981" i="64"/>
  <c r="AB3447" i="64"/>
  <c r="AB1981" i="64"/>
  <c r="CG3446" i="64"/>
  <c r="CG1980" i="64"/>
  <c r="CG1995" i="64" s="1"/>
  <c r="BQ3446" i="64"/>
  <c r="BQ1980" i="64"/>
  <c r="BQ1995" i="64" s="1"/>
  <c r="BA3446" i="64"/>
  <c r="BA1980" i="64"/>
  <c r="BA1995" i="64" s="1"/>
  <c r="AK3446" i="64"/>
  <c r="AK1980" i="64"/>
  <c r="AK1995" i="64" s="1"/>
  <c r="U3446" i="64"/>
  <c r="U1980" i="64"/>
  <c r="U1995" i="64" s="1"/>
  <c r="BZ3443" i="64"/>
  <c r="BZ3496" i="64" s="1"/>
  <c r="BZ1977" i="64"/>
  <c r="BZ1992" i="64" s="1"/>
  <c r="BJ3443" i="64"/>
  <c r="BJ3496" i="64" s="1"/>
  <c r="BJ1977" i="64"/>
  <c r="BJ1992" i="64" s="1"/>
  <c r="AT3443" i="64"/>
  <c r="AT3496" i="64" s="1"/>
  <c r="AT1977" i="64"/>
  <c r="AT1992" i="64" s="1"/>
  <c r="AD3443" i="64"/>
  <c r="AD3496" i="64" s="1"/>
  <c r="AD1977" i="64"/>
  <c r="AD1992" i="64" s="1"/>
  <c r="CE3442" i="64"/>
  <c r="CE3495" i="64" s="1"/>
  <c r="CE1976" i="64"/>
  <c r="BO3442" i="64"/>
  <c r="BO3495" i="64" s="1"/>
  <c r="BO1976" i="64"/>
  <c r="AY3442" i="64"/>
  <c r="AY3495" i="64" s="1"/>
  <c r="AY1976" i="64"/>
  <c r="AI3442" i="64"/>
  <c r="AI3495" i="64" s="1"/>
  <c r="AI1976" i="64"/>
  <c r="BW3447" i="64"/>
  <c r="BW1981" i="64"/>
  <c r="BG3447" i="64"/>
  <c r="BG1981" i="64"/>
  <c r="AQ3447" i="64"/>
  <c r="AQ1981" i="64"/>
  <c r="AA3447" i="64"/>
  <c r="AA1981" i="64"/>
  <c r="CF3446" i="64"/>
  <c r="CF1980" i="64"/>
  <c r="CF1995" i="64" s="1"/>
  <c r="BP3446" i="64"/>
  <c r="BP1980" i="64"/>
  <c r="BP1995" i="64" s="1"/>
  <c r="AZ3446" i="64"/>
  <c r="AZ1980" i="64"/>
  <c r="AZ1995" i="64" s="1"/>
  <c r="AJ3446" i="64"/>
  <c r="AJ1980" i="64"/>
  <c r="AJ1995" i="64" s="1"/>
  <c r="T3446" i="64"/>
  <c r="T1980" i="64"/>
  <c r="T1995" i="64" s="1"/>
  <c r="BY3443" i="64"/>
  <c r="BY3496" i="64" s="1"/>
  <c r="BY1977" i="64"/>
  <c r="BY1992" i="64" s="1"/>
  <c r="BI3443" i="64"/>
  <c r="BI3496" i="64" s="1"/>
  <c r="BI1977" i="64"/>
  <c r="BI1992" i="64" s="1"/>
  <c r="AS3443" i="64"/>
  <c r="AS3496" i="64" s="1"/>
  <c r="AS1977" i="64"/>
  <c r="AS1992" i="64" s="1"/>
  <c r="AC3443" i="64"/>
  <c r="AC3496" i="64" s="1"/>
  <c r="AC1977" i="64"/>
  <c r="AC1992" i="64" s="1"/>
  <c r="CD3442" i="64"/>
  <c r="CD3495" i="64" s="1"/>
  <c r="CD1976" i="64"/>
  <c r="BN3442" i="64"/>
  <c r="BN3495" i="64" s="1"/>
  <c r="BN1976" i="64"/>
  <c r="AX3442" i="64"/>
  <c r="AX3495" i="64" s="1"/>
  <c r="AX1976" i="64"/>
  <c r="AH3442" i="64"/>
  <c r="AH3495" i="64" s="1"/>
  <c r="AH1976" i="64"/>
  <c r="BV3447" i="64"/>
  <c r="BV1981" i="64"/>
  <c r="BF3447" i="64"/>
  <c r="BF1981" i="64"/>
  <c r="AP3447" i="64"/>
  <c r="AP1981" i="64"/>
  <c r="Z3447" i="64"/>
  <c r="Z1981" i="64"/>
  <c r="CE3446" i="64"/>
  <c r="CE1980" i="64"/>
  <c r="CE1995" i="64" s="1"/>
  <c r="BO3446" i="64"/>
  <c r="BO1980" i="64"/>
  <c r="BO1995" i="64" s="1"/>
  <c r="AY3446" i="64"/>
  <c r="AY1980" i="64"/>
  <c r="AY1995" i="64" s="1"/>
  <c r="AI3446" i="64"/>
  <c r="AI1980" i="64"/>
  <c r="AI1995" i="64" s="1"/>
  <c r="BX3443" i="64"/>
  <c r="BX3496" i="64" s="1"/>
  <c r="BX1977" i="64"/>
  <c r="BX1992" i="64" s="1"/>
  <c r="BH3443" i="64"/>
  <c r="BH3496" i="64" s="1"/>
  <c r="BH1977" i="64"/>
  <c r="BH1992" i="64" s="1"/>
  <c r="AR3443" i="64"/>
  <c r="AR3496" i="64" s="1"/>
  <c r="AR1977" i="64"/>
  <c r="AR1992" i="64" s="1"/>
  <c r="AB3443" i="64"/>
  <c r="AB3496" i="64" s="1"/>
  <c r="AB1977" i="64"/>
  <c r="CC3442" i="64"/>
  <c r="CC3495" i="64" s="1"/>
  <c r="CC1976" i="64"/>
  <c r="BM3442" i="64"/>
  <c r="BM3495" i="64" s="1"/>
  <c r="BM1976" i="64"/>
  <c r="AW3442" i="64"/>
  <c r="AW3495" i="64" s="1"/>
  <c r="AW1976" i="64"/>
  <c r="AG3442" i="64"/>
  <c r="AG3495" i="64" s="1"/>
  <c r="AG1976" i="64"/>
  <c r="CK3447" i="64"/>
  <c r="CK1981" i="64"/>
  <c r="BU3447" i="64"/>
  <c r="BU1981" i="64"/>
  <c r="BE3447" i="64"/>
  <c r="BE1981" i="64"/>
  <c r="AO3447" i="64"/>
  <c r="AO1981" i="64"/>
  <c r="Y3447" i="64"/>
  <c r="Y1981" i="64"/>
  <c r="CD3446" i="64"/>
  <c r="CD1980" i="64"/>
  <c r="CD1995" i="64" s="1"/>
  <c r="BN3446" i="64"/>
  <c r="BN1980" i="64"/>
  <c r="BN1995" i="64" s="1"/>
  <c r="AX3446" i="64"/>
  <c r="AX1980" i="64"/>
  <c r="AX1995" i="64" s="1"/>
  <c r="AH3446" i="64"/>
  <c r="AH1980" i="64"/>
  <c r="AH1995" i="64" s="1"/>
  <c r="BW3443" i="64"/>
  <c r="BW3496" i="64" s="1"/>
  <c r="BW1977" i="64"/>
  <c r="BW1992" i="64" s="1"/>
  <c r="BG3443" i="64"/>
  <c r="BG3496" i="64" s="1"/>
  <c r="BG1977" i="64"/>
  <c r="BG1992" i="64" s="1"/>
  <c r="AQ3443" i="64"/>
  <c r="AQ3496" i="64" s="1"/>
  <c r="AQ1977" i="64"/>
  <c r="AQ1992" i="64" s="1"/>
  <c r="AA3443" i="64"/>
  <c r="AA3496" i="64" s="1"/>
  <c r="AA1977" i="64"/>
  <c r="CB3442" i="64"/>
  <c r="CB3495" i="64" s="1"/>
  <c r="CB1976" i="64"/>
  <c r="BL3442" i="64"/>
  <c r="BL3495" i="64" s="1"/>
  <c r="BL1976" i="64"/>
  <c r="AV3442" i="64"/>
  <c r="AV3495" i="64" s="1"/>
  <c r="AV1976" i="64"/>
  <c r="AF3442" i="64"/>
  <c r="AF3495" i="64" s="1"/>
  <c r="AF1976" i="64"/>
  <c r="CJ3447" i="64"/>
  <c r="CJ1981" i="64"/>
  <c r="BT3447" i="64"/>
  <c r="BT1981" i="64"/>
  <c r="BD3447" i="64"/>
  <c r="BD1981" i="64"/>
  <c r="AN3447" i="64"/>
  <c r="AN1981" i="64"/>
  <c r="X3447" i="64"/>
  <c r="X1981" i="64"/>
  <c r="CC3446" i="64"/>
  <c r="CC1980" i="64"/>
  <c r="CC1995" i="64" s="1"/>
  <c r="BM3446" i="64"/>
  <c r="BM1980" i="64"/>
  <c r="BM1995" i="64" s="1"/>
  <c r="AW3446" i="64"/>
  <c r="AW1980" i="64"/>
  <c r="AW1995" i="64" s="1"/>
  <c r="AG3446" i="64"/>
  <c r="AG1980" i="64"/>
  <c r="AG1995" i="64" s="1"/>
  <c r="BV3443" i="64"/>
  <c r="BV3496" i="64" s="1"/>
  <c r="BV1977" i="64"/>
  <c r="BV1992" i="64" s="1"/>
  <c r="BF3443" i="64"/>
  <c r="BF3496" i="64" s="1"/>
  <c r="BF1977" i="64"/>
  <c r="BF1992" i="64" s="1"/>
  <c r="AP3443" i="64"/>
  <c r="AP3496" i="64" s="1"/>
  <c r="AP1977" i="64"/>
  <c r="AP1992" i="64" s="1"/>
  <c r="Z3443" i="64"/>
  <c r="Z3496" i="64" s="1"/>
  <c r="Z1977" i="64"/>
  <c r="CA3442" i="64"/>
  <c r="CA3495" i="64" s="1"/>
  <c r="CA1976" i="64"/>
  <c r="BK3442" i="64"/>
  <c r="BK3495" i="64" s="1"/>
  <c r="BK1976" i="64"/>
  <c r="AU3442" i="64"/>
  <c r="AU3495" i="64" s="1"/>
  <c r="AU1976" i="64"/>
  <c r="AE3442" i="64"/>
  <c r="AE3495" i="64" s="1"/>
  <c r="AE1976" i="64"/>
  <c r="CI3447" i="64"/>
  <c r="CI1981" i="64"/>
  <c r="BS3447" i="64"/>
  <c r="BS1981" i="64"/>
  <c r="BC3447" i="64"/>
  <c r="BC1981" i="64"/>
  <c r="AM3447" i="64"/>
  <c r="AM1981" i="64"/>
  <c r="W3447" i="64"/>
  <c r="W1981" i="64"/>
  <c r="CB3446" i="64"/>
  <c r="CB1980" i="64"/>
  <c r="CB1995" i="64" s="1"/>
  <c r="BL3446" i="64"/>
  <c r="BL1980" i="64"/>
  <c r="BL1995" i="64" s="1"/>
  <c r="AV3446" i="64"/>
  <c r="AV1980" i="64"/>
  <c r="AV1995" i="64" s="1"/>
  <c r="AF3446" i="64"/>
  <c r="AF1980" i="64"/>
  <c r="AF1995" i="64" s="1"/>
  <c r="CK3443" i="64"/>
  <c r="CK3496" i="64" s="1"/>
  <c r="CK1977" i="64"/>
  <c r="CK1992" i="64" s="1"/>
  <c r="BU3443" i="64"/>
  <c r="BU3496" i="64" s="1"/>
  <c r="BU1977" i="64"/>
  <c r="BU1992" i="64" s="1"/>
  <c r="BE3443" i="64"/>
  <c r="BE3496" i="64" s="1"/>
  <c r="BE1977" i="64"/>
  <c r="BE1992" i="64" s="1"/>
  <c r="AO3443" i="64"/>
  <c r="AO3496" i="64" s="1"/>
  <c r="AO1977" i="64"/>
  <c r="AO1992" i="64" s="1"/>
  <c r="Y3443" i="64"/>
  <c r="Y3496" i="64" s="1"/>
  <c r="Y1977" i="64"/>
  <c r="BZ3442" i="64"/>
  <c r="BZ3495" i="64" s="1"/>
  <c r="BZ1976" i="64"/>
  <c r="BJ3442" i="64"/>
  <c r="BJ3495" i="64" s="1"/>
  <c r="BJ1976" i="64"/>
  <c r="AT3442" i="64"/>
  <c r="AT3495" i="64" s="1"/>
  <c r="AT1976" i="64"/>
  <c r="AD3442" i="64"/>
  <c r="AD3495" i="64" s="1"/>
  <c r="AD1976" i="64"/>
  <c r="CH3447" i="64"/>
  <c r="CH1981" i="64"/>
  <c r="BR3447" i="64"/>
  <c r="BR1981" i="64"/>
  <c r="BB3447" i="64"/>
  <c r="BB1981" i="64"/>
  <c r="AL3447" i="64"/>
  <c r="AL1981" i="64"/>
  <c r="V3447" i="64"/>
  <c r="V1981" i="64"/>
  <c r="CA3446" i="64"/>
  <c r="CA1980" i="64"/>
  <c r="CA1995" i="64" s="1"/>
  <c r="BK3446" i="64"/>
  <c r="BK1980" i="64"/>
  <c r="BK1995" i="64" s="1"/>
  <c r="AU3446" i="64"/>
  <c r="AU1980" i="64"/>
  <c r="AU1995" i="64" s="1"/>
  <c r="AE3446" i="64"/>
  <c r="AE1980" i="64"/>
  <c r="AE1995" i="64" s="1"/>
  <c r="CJ3443" i="64"/>
  <c r="CJ3496" i="64" s="1"/>
  <c r="CJ1977" i="64"/>
  <c r="CJ1992" i="64" s="1"/>
  <c r="BT3443" i="64"/>
  <c r="BT3496" i="64" s="1"/>
  <c r="BT1977" i="64"/>
  <c r="BT1992" i="64" s="1"/>
  <c r="BD3443" i="64"/>
  <c r="BD3496" i="64" s="1"/>
  <c r="BD1977" i="64"/>
  <c r="BD1992" i="64" s="1"/>
  <c r="AN3443" i="64"/>
  <c r="AN3496" i="64" s="1"/>
  <c r="AN1977" i="64"/>
  <c r="AN1992" i="64" s="1"/>
  <c r="X3443" i="64"/>
  <c r="X3496" i="64" s="1"/>
  <c r="X1977" i="64"/>
  <c r="CA471" i="64"/>
  <c r="AV475" i="64"/>
  <c r="BK475" i="64"/>
  <c r="BY471" i="64"/>
  <c r="BI471" i="64"/>
  <c r="AS471" i="64"/>
  <c r="AC471" i="64"/>
  <c r="CG476" i="64"/>
  <c r="BQ476" i="64"/>
  <c r="BA476" i="64"/>
  <c r="AK476" i="64"/>
  <c r="U476" i="64"/>
  <c r="BZ475" i="64"/>
  <c r="BJ475" i="64"/>
  <c r="AT475" i="64"/>
  <c r="AD475" i="64"/>
  <c r="CI472" i="64"/>
  <c r="CI515" i="64" s="1"/>
  <c r="BS472" i="64"/>
  <c r="BS515" i="64" s="1"/>
  <c r="BC472" i="64"/>
  <c r="BC515" i="64" s="1"/>
  <c r="AM472" i="64"/>
  <c r="AM515" i="64" s="1"/>
  <c r="W472" i="64"/>
  <c r="W515" i="64" s="1"/>
  <c r="BU472" i="64"/>
  <c r="BU515" i="64" s="1"/>
  <c r="AL476" i="64"/>
  <c r="BX471" i="64"/>
  <c r="BH471" i="64"/>
  <c r="AR471" i="64"/>
  <c r="AB471" i="64"/>
  <c r="CF476" i="64"/>
  <c r="BP476" i="64"/>
  <c r="AZ476" i="64"/>
  <c r="AJ476" i="64"/>
  <c r="T476" i="64"/>
  <c r="BY475" i="64"/>
  <c r="BI475" i="64"/>
  <c r="AS475" i="64"/>
  <c r="AC475" i="64"/>
  <c r="CH472" i="64"/>
  <c r="CH515" i="64" s="1"/>
  <c r="BR472" i="64"/>
  <c r="BR515" i="64" s="1"/>
  <c r="BB472" i="64"/>
  <c r="BB515" i="64" s="1"/>
  <c r="AL472" i="64"/>
  <c r="AL515" i="64" s="1"/>
  <c r="V472" i="64"/>
  <c r="AM476" i="64"/>
  <c r="BJ471" i="64"/>
  <c r="BD472" i="64"/>
  <c r="BD515" i="64" s="1"/>
  <c r="BW471" i="64"/>
  <c r="BG471" i="64"/>
  <c r="AQ471" i="64"/>
  <c r="AA471" i="64"/>
  <c r="CE476" i="64"/>
  <c r="BO476" i="64"/>
  <c r="AY476" i="64"/>
  <c r="AI476" i="64"/>
  <c r="BX475" i="64"/>
  <c r="BH475" i="64"/>
  <c r="AR475" i="64"/>
  <c r="AB475" i="64"/>
  <c r="CG472" i="64"/>
  <c r="BQ472" i="64"/>
  <c r="BQ515" i="64" s="1"/>
  <c r="BA472" i="64"/>
  <c r="BA515" i="64" s="1"/>
  <c r="AK472" i="64"/>
  <c r="AK515" i="64" s="1"/>
  <c r="U472" i="64"/>
  <c r="U515" i="64" s="1"/>
  <c r="CK472" i="64"/>
  <c r="CK515" i="64" s="1"/>
  <c r="AT471" i="64"/>
  <c r="BT472" i="64"/>
  <c r="BT515" i="64" s="1"/>
  <c r="BV471" i="64"/>
  <c r="BF471" i="64"/>
  <c r="AP471" i="64"/>
  <c r="Z471" i="64"/>
  <c r="CD476" i="64"/>
  <c r="BN476" i="64"/>
  <c r="AX476" i="64"/>
  <c r="AH476" i="64"/>
  <c r="BW475" i="64"/>
  <c r="BG475" i="64"/>
  <c r="AQ475" i="64"/>
  <c r="AA475" i="64"/>
  <c r="CF472" i="64"/>
  <c r="CF515" i="64" s="1"/>
  <c r="BP472" i="64"/>
  <c r="BP515" i="64" s="1"/>
  <c r="AZ472" i="64"/>
  <c r="AZ515" i="64" s="1"/>
  <c r="AJ472" i="64"/>
  <c r="AJ515" i="64" s="1"/>
  <c r="T472" i="64"/>
  <c r="T515" i="64" s="1"/>
  <c r="AU471" i="64"/>
  <c r="AO472" i="64"/>
  <c r="CH476" i="64"/>
  <c r="X472" i="64"/>
  <c r="X515" i="64" s="1"/>
  <c r="CK471" i="64"/>
  <c r="BU471" i="64"/>
  <c r="BE471" i="64"/>
  <c r="AO471" i="64"/>
  <c r="Y471" i="64"/>
  <c r="CC476" i="64"/>
  <c r="BM476" i="64"/>
  <c r="AW476" i="64"/>
  <c r="AG476" i="64"/>
  <c r="BV475" i="64"/>
  <c r="BF475" i="64"/>
  <c r="AP475" i="64"/>
  <c r="Z475" i="64"/>
  <c r="CE472" i="64"/>
  <c r="CE515" i="64" s="1"/>
  <c r="BO472" i="64"/>
  <c r="BO515" i="64" s="1"/>
  <c r="AY472" i="64"/>
  <c r="AY515" i="64" s="1"/>
  <c r="AI472" i="64"/>
  <c r="AI515" i="64" s="1"/>
  <c r="CI476" i="64"/>
  <c r="CA475" i="64"/>
  <c r="CJ471" i="64"/>
  <c r="BT471" i="64"/>
  <c r="BD471" i="64"/>
  <c r="AN471" i="64"/>
  <c r="X471" i="64"/>
  <c r="CB476" i="64"/>
  <c r="BL476" i="64"/>
  <c r="AV476" i="64"/>
  <c r="AF476" i="64"/>
  <c r="CK475" i="64"/>
  <c r="BU475" i="64"/>
  <c r="BE475" i="64"/>
  <c r="AO475" i="64"/>
  <c r="Y475" i="64"/>
  <c r="CD472" i="64"/>
  <c r="CD515" i="64" s="1"/>
  <c r="BN472" i="64"/>
  <c r="BN515" i="64" s="1"/>
  <c r="AX472" i="64"/>
  <c r="AX515" i="64" s="1"/>
  <c r="AH472" i="64"/>
  <c r="BS476" i="64"/>
  <c r="CI471" i="64"/>
  <c r="BS471" i="64"/>
  <c r="BC471" i="64"/>
  <c r="AM471" i="64"/>
  <c r="W471" i="64"/>
  <c r="CA476" i="64"/>
  <c r="BK476" i="64"/>
  <c r="AU476" i="64"/>
  <c r="AE476" i="64"/>
  <c r="CJ475" i="64"/>
  <c r="BT475" i="64"/>
  <c r="BD475" i="64"/>
  <c r="AN475" i="64"/>
  <c r="X475" i="64"/>
  <c r="CC472" i="64"/>
  <c r="CC515" i="64" s="1"/>
  <c r="BM472" i="64"/>
  <c r="BM515" i="64" s="1"/>
  <c r="AW472" i="64"/>
  <c r="AG472" i="64"/>
  <c r="AG515" i="64" s="1"/>
  <c r="BC476" i="64"/>
  <c r="BR476" i="64"/>
  <c r="CH471" i="64"/>
  <c r="BR471" i="64"/>
  <c r="BB471" i="64"/>
  <c r="AL471" i="64"/>
  <c r="V471" i="64"/>
  <c r="BZ476" i="64"/>
  <c r="BJ476" i="64"/>
  <c r="AT476" i="64"/>
  <c r="AD476" i="64"/>
  <c r="CI475" i="64"/>
  <c r="BS475" i="64"/>
  <c r="BC475" i="64"/>
  <c r="AM475" i="64"/>
  <c r="W475" i="64"/>
  <c r="CB472" i="64"/>
  <c r="BL472" i="64"/>
  <c r="BL515" i="64" s="1"/>
  <c r="AV472" i="64"/>
  <c r="AV515" i="64" s="1"/>
  <c r="AF472" i="64"/>
  <c r="AF515" i="64" s="1"/>
  <c r="CB475" i="64"/>
  <c r="AE475" i="64"/>
  <c r="CG471" i="64"/>
  <c r="BQ471" i="64"/>
  <c r="BA471" i="64"/>
  <c r="AK471" i="64"/>
  <c r="U471" i="64"/>
  <c r="BY476" i="64"/>
  <c r="BI476" i="64"/>
  <c r="AS476" i="64"/>
  <c r="AC476" i="64"/>
  <c r="CH475" i="64"/>
  <c r="BR475" i="64"/>
  <c r="BB475" i="64"/>
  <c r="AL475" i="64"/>
  <c r="V475" i="64"/>
  <c r="CA472" i="64"/>
  <c r="CA515" i="64" s="1"/>
  <c r="BK472" i="64"/>
  <c r="BK515" i="64" s="1"/>
  <c r="AU472" i="64"/>
  <c r="AU515" i="64" s="1"/>
  <c r="AE472" i="64"/>
  <c r="AE515" i="64" s="1"/>
  <c r="AF475" i="64"/>
  <c r="BB476" i="64"/>
  <c r="CF471" i="64"/>
  <c r="BP471" i="64"/>
  <c r="AZ471" i="64"/>
  <c r="AJ471" i="64"/>
  <c r="T471" i="64"/>
  <c r="BX476" i="64"/>
  <c r="BH476" i="64"/>
  <c r="AR476" i="64"/>
  <c r="AB476" i="64"/>
  <c r="CG475" i="64"/>
  <c r="BQ475" i="64"/>
  <c r="BA475" i="64"/>
  <c r="AK475" i="64"/>
  <c r="U475" i="64"/>
  <c r="BZ472" i="64"/>
  <c r="BZ515" i="64" s="1"/>
  <c r="BJ472" i="64"/>
  <c r="BJ515" i="64" s="1"/>
  <c r="AT472" i="64"/>
  <c r="AT515" i="64" s="1"/>
  <c r="AD472" i="64"/>
  <c r="AD515" i="64" s="1"/>
  <c r="BL475" i="64"/>
  <c r="BZ471" i="64"/>
  <c r="AU475" i="64"/>
  <c r="CE471" i="64"/>
  <c r="BO471" i="64"/>
  <c r="AY471" i="64"/>
  <c r="AI471" i="64"/>
  <c r="BW476" i="64"/>
  <c r="BG476" i="64"/>
  <c r="AQ476" i="64"/>
  <c r="AA476" i="64"/>
  <c r="CF475" i="64"/>
  <c r="BP475" i="64"/>
  <c r="AZ475" i="64"/>
  <c r="AJ475" i="64"/>
  <c r="T475" i="64"/>
  <c r="BY472" i="64"/>
  <c r="BI472" i="64"/>
  <c r="BI515" i="64" s="1"/>
  <c r="AS472" i="64"/>
  <c r="AS515" i="64" s="1"/>
  <c r="AC472" i="64"/>
  <c r="AC515" i="64" s="1"/>
  <c r="AE471" i="64"/>
  <c r="Y472" i="64"/>
  <c r="Y515" i="64" s="1"/>
  <c r="CJ472" i="64"/>
  <c r="CJ515" i="64" s="1"/>
  <c r="CD471" i="64"/>
  <c r="BN471" i="64"/>
  <c r="AX471" i="64"/>
  <c r="AH471" i="64"/>
  <c r="BV476" i="64"/>
  <c r="BF476" i="64"/>
  <c r="AP476" i="64"/>
  <c r="Z476" i="64"/>
  <c r="CE475" i="64"/>
  <c r="BO475" i="64"/>
  <c r="AY475" i="64"/>
  <c r="AI475" i="64"/>
  <c r="BX472" i="64"/>
  <c r="BX515" i="64" s="1"/>
  <c r="BH472" i="64"/>
  <c r="BH515" i="64" s="1"/>
  <c r="AR472" i="64"/>
  <c r="AR515" i="64" s="1"/>
  <c r="AB472" i="64"/>
  <c r="AB515" i="64" s="1"/>
  <c r="W476" i="64"/>
  <c r="AD471" i="64"/>
  <c r="AN472" i="64"/>
  <c r="CC471" i="64"/>
  <c r="BM471" i="64"/>
  <c r="AW471" i="64"/>
  <c r="AG471" i="64"/>
  <c r="CK476" i="64"/>
  <c r="BU476" i="64"/>
  <c r="BE476" i="64"/>
  <c r="AO476" i="64"/>
  <c r="Y476" i="64"/>
  <c r="CD475" i="64"/>
  <c r="BN475" i="64"/>
  <c r="AX475" i="64"/>
  <c r="AH475" i="64"/>
  <c r="BW472" i="64"/>
  <c r="BW515" i="64" s="1"/>
  <c r="BG472" i="64"/>
  <c r="BG515" i="64" s="1"/>
  <c r="AQ472" i="64"/>
  <c r="AQ515" i="64" s="1"/>
  <c r="AA472" i="64"/>
  <c r="AA515" i="64" s="1"/>
  <c r="BK471" i="64"/>
  <c r="BE472" i="64"/>
  <c r="BE515" i="64" s="1"/>
  <c r="V476" i="64"/>
  <c r="CB471" i="64"/>
  <c r="BL471" i="64"/>
  <c r="AV471" i="64"/>
  <c r="AF471" i="64"/>
  <c r="CJ476" i="64"/>
  <c r="BT476" i="64"/>
  <c r="BD476" i="64"/>
  <c r="AN476" i="64"/>
  <c r="X476" i="64"/>
  <c r="CC475" i="64"/>
  <c r="BM475" i="64"/>
  <c r="AW475" i="64"/>
  <c r="AG475" i="64"/>
  <c r="BV472" i="64"/>
  <c r="BV515" i="64" s="1"/>
  <c r="BF472" i="64"/>
  <c r="BF515" i="64" s="1"/>
  <c r="AP472" i="64"/>
  <c r="AP515" i="64" s="1"/>
  <c r="Z472" i="64"/>
  <c r="Z515" i="64" s="1"/>
  <c r="AY527" i="64"/>
  <c r="AY581" i="64"/>
  <c r="AO522" i="64"/>
  <c r="AO576" i="64"/>
  <c r="CJ522" i="64"/>
  <c r="CJ576" i="64"/>
  <c r="BT522" i="64"/>
  <c r="BT576" i="64"/>
  <c r="BD522" i="64"/>
  <c r="BD576" i="64"/>
  <c r="AN522" i="64"/>
  <c r="AN576" i="64"/>
  <c r="X522" i="64"/>
  <c r="X576" i="64"/>
  <c r="CB527" i="64"/>
  <c r="CB581" i="64"/>
  <c r="BL527" i="64"/>
  <c r="BL581" i="64"/>
  <c r="AV527" i="64"/>
  <c r="AV581" i="64"/>
  <c r="AF527" i="64"/>
  <c r="AF581" i="64"/>
  <c r="CK526" i="64"/>
  <c r="CK580" i="64"/>
  <c r="BU526" i="64"/>
  <c r="BU580" i="64"/>
  <c r="BE526" i="64"/>
  <c r="BE580" i="64"/>
  <c r="AO526" i="64"/>
  <c r="AO580" i="64"/>
  <c r="Y526" i="64"/>
  <c r="Y580" i="64"/>
  <c r="CD523" i="64"/>
  <c r="CD566" i="64" s="1"/>
  <c r="CD577" i="64"/>
  <c r="BN523" i="64"/>
  <c r="BN566" i="64" s="1"/>
  <c r="BN577" i="64"/>
  <c r="AX523" i="64"/>
  <c r="AX566" i="64" s="1"/>
  <c r="AX577" i="64"/>
  <c r="AH523" i="64"/>
  <c r="AH566" i="64" s="1"/>
  <c r="AH577" i="64"/>
  <c r="AQ522" i="64"/>
  <c r="AQ576" i="64"/>
  <c r="CI522" i="64"/>
  <c r="CI576" i="64"/>
  <c r="BS522" i="64"/>
  <c r="BS576" i="64"/>
  <c r="BC522" i="64"/>
  <c r="BC576" i="64"/>
  <c r="AM522" i="64"/>
  <c r="AM576" i="64"/>
  <c r="W522" i="64"/>
  <c r="W576" i="64"/>
  <c r="CA527" i="64"/>
  <c r="CA581" i="64"/>
  <c r="BK527" i="64"/>
  <c r="BK581" i="64"/>
  <c r="AU527" i="64"/>
  <c r="AU581" i="64"/>
  <c r="AE527" i="64"/>
  <c r="AE581" i="64"/>
  <c r="CJ526" i="64"/>
  <c r="CJ580" i="64"/>
  <c r="BT526" i="64"/>
  <c r="BT580" i="64"/>
  <c r="BD526" i="64"/>
  <c r="BD580" i="64"/>
  <c r="AN526" i="64"/>
  <c r="AN580" i="64"/>
  <c r="X526" i="64"/>
  <c r="X580" i="64"/>
  <c r="CC523" i="64"/>
  <c r="CC566" i="64" s="1"/>
  <c r="CC577" i="64"/>
  <c r="BM523" i="64"/>
  <c r="BM577" i="64"/>
  <c r="AW523" i="64"/>
  <c r="AW566" i="64" s="1"/>
  <c r="AW577" i="64"/>
  <c r="AG523" i="64"/>
  <c r="AG566" i="64" s="1"/>
  <c r="AG577" i="64"/>
  <c r="BO527" i="64"/>
  <c r="BO581" i="64"/>
  <c r="CH522" i="64"/>
  <c r="CH576" i="64"/>
  <c r="BR522" i="64"/>
  <c r="BR576" i="64"/>
  <c r="BB522" i="64"/>
  <c r="BB576" i="64"/>
  <c r="AL522" i="64"/>
  <c r="AL576" i="64"/>
  <c r="V522" i="64"/>
  <c r="V576" i="64"/>
  <c r="BZ527" i="64"/>
  <c r="BZ581" i="64"/>
  <c r="BJ527" i="64"/>
  <c r="BJ581" i="64"/>
  <c r="AT527" i="64"/>
  <c r="AT581" i="64"/>
  <c r="AD527" i="64"/>
  <c r="AD581" i="64"/>
  <c r="CI526" i="64"/>
  <c r="CI580" i="64"/>
  <c r="BS526" i="64"/>
  <c r="BS580" i="64"/>
  <c r="BC526" i="64"/>
  <c r="BC580" i="64"/>
  <c r="AM526" i="64"/>
  <c r="AM580" i="64"/>
  <c r="W526" i="64"/>
  <c r="W580" i="64"/>
  <c r="CB523" i="64"/>
  <c r="CB566" i="64" s="1"/>
  <c r="CB577" i="64"/>
  <c r="BL523" i="64"/>
  <c r="BL566" i="64" s="1"/>
  <c r="BL577" i="64"/>
  <c r="AV523" i="64"/>
  <c r="AV566" i="64" s="1"/>
  <c r="AV577" i="64"/>
  <c r="AF523" i="64"/>
  <c r="AF566" i="64" s="1"/>
  <c r="AF577" i="64"/>
  <c r="CG522" i="64"/>
  <c r="CG576" i="64"/>
  <c r="BQ522" i="64"/>
  <c r="BQ576" i="64"/>
  <c r="BA522" i="64"/>
  <c r="BA576" i="64"/>
  <c r="AK522" i="64"/>
  <c r="AK576" i="64"/>
  <c r="U522" i="64"/>
  <c r="U576" i="64"/>
  <c r="BY527" i="64"/>
  <c r="BY581" i="64"/>
  <c r="BI527" i="64"/>
  <c r="BI581" i="64"/>
  <c r="AS527" i="64"/>
  <c r="AS581" i="64"/>
  <c r="AC527" i="64"/>
  <c r="AC581" i="64"/>
  <c r="CH526" i="64"/>
  <c r="CH580" i="64"/>
  <c r="BR526" i="64"/>
  <c r="BR580" i="64"/>
  <c r="BB526" i="64"/>
  <c r="BB580" i="64"/>
  <c r="AL526" i="64"/>
  <c r="AL580" i="64"/>
  <c r="V526" i="64"/>
  <c r="V580" i="64"/>
  <c r="CA523" i="64"/>
  <c r="CA566" i="64" s="1"/>
  <c r="CA577" i="64"/>
  <c r="BK523" i="64"/>
  <c r="BK566" i="64" s="1"/>
  <c r="BK577" i="64"/>
  <c r="AU523" i="64"/>
  <c r="AU566" i="64" s="1"/>
  <c r="AU577" i="64"/>
  <c r="AE523" i="64"/>
  <c r="AE566" i="64" s="1"/>
  <c r="AE577" i="64"/>
  <c r="BG522" i="64"/>
  <c r="BG576" i="64"/>
  <c r="CF522" i="64"/>
  <c r="CF576" i="64"/>
  <c r="BP522" i="64"/>
  <c r="BP576" i="64"/>
  <c r="AZ522" i="64"/>
  <c r="AZ576" i="64"/>
  <c r="AJ522" i="64"/>
  <c r="AJ576" i="64"/>
  <c r="T522" i="64"/>
  <c r="T576" i="64"/>
  <c r="BX527" i="64"/>
  <c r="BX581" i="64"/>
  <c r="BH527" i="64"/>
  <c r="BH581" i="64"/>
  <c r="AR527" i="64"/>
  <c r="AR581" i="64"/>
  <c r="AB527" i="64"/>
  <c r="AB581" i="64"/>
  <c r="CG526" i="64"/>
  <c r="CG580" i="64"/>
  <c r="BQ526" i="64"/>
  <c r="BQ580" i="64"/>
  <c r="BA526" i="64"/>
  <c r="BA580" i="64"/>
  <c r="AK526" i="64"/>
  <c r="AK580" i="64"/>
  <c r="U526" i="64"/>
  <c r="U580" i="64"/>
  <c r="BZ523" i="64"/>
  <c r="BZ566" i="64" s="1"/>
  <c r="BZ577" i="64"/>
  <c r="BJ523" i="64"/>
  <c r="BJ566" i="64" s="1"/>
  <c r="BJ577" i="64"/>
  <c r="AT523" i="64"/>
  <c r="AT566" i="64" s="1"/>
  <c r="AT577" i="64"/>
  <c r="AD523" i="64"/>
  <c r="AD577" i="64"/>
  <c r="BO522" i="64"/>
  <c r="BO576" i="64"/>
  <c r="AI522" i="64"/>
  <c r="AI576" i="64"/>
  <c r="AQ527" i="64"/>
  <c r="AQ581" i="64"/>
  <c r="AA527" i="64"/>
  <c r="AA581" i="64"/>
  <c r="CF526" i="64"/>
  <c r="CF580" i="64"/>
  <c r="BP526" i="64"/>
  <c r="BP580" i="64"/>
  <c r="AZ526" i="64"/>
  <c r="AZ580" i="64"/>
  <c r="AJ526" i="64"/>
  <c r="AJ580" i="64"/>
  <c r="T526" i="64"/>
  <c r="T580" i="64"/>
  <c r="BY523" i="64"/>
  <c r="BY566" i="64" s="1"/>
  <c r="BY577" i="64"/>
  <c r="BI523" i="64"/>
  <c r="BI577" i="64"/>
  <c r="AS523" i="64"/>
  <c r="AS566" i="64" s="1"/>
  <c r="AS577" i="64"/>
  <c r="AC523" i="64"/>
  <c r="AC566" i="64" s="1"/>
  <c r="AC577" i="64"/>
  <c r="BQ523" i="64"/>
  <c r="BQ566" i="64" s="1"/>
  <c r="BQ577" i="64"/>
  <c r="CE522" i="64"/>
  <c r="CE576" i="64"/>
  <c r="AY522" i="64"/>
  <c r="AY576" i="64"/>
  <c r="BW527" i="64"/>
  <c r="BW581" i="64"/>
  <c r="BG527" i="64"/>
  <c r="BG581" i="64"/>
  <c r="CD522" i="64"/>
  <c r="CD576" i="64"/>
  <c r="BN522" i="64"/>
  <c r="BN576" i="64"/>
  <c r="AX522" i="64"/>
  <c r="AX576" i="64"/>
  <c r="AH522" i="64"/>
  <c r="AH576" i="64"/>
  <c r="BV527" i="64"/>
  <c r="BV581" i="64"/>
  <c r="BF527" i="64"/>
  <c r="BF581" i="64"/>
  <c r="AP527" i="64"/>
  <c r="AP581" i="64"/>
  <c r="Z527" i="64"/>
  <c r="Z581" i="64"/>
  <c r="CE526" i="64"/>
  <c r="CE580" i="64"/>
  <c r="BO526" i="64"/>
  <c r="BO580" i="64"/>
  <c r="AY526" i="64"/>
  <c r="AY580" i="64"/>
  <c r="AI526" i="64"/>
  <c r="AI580" i="64"/>
  <c r="BX523" i="64"/>
  <c r="BX566" i="64" s="1"/>
  <c r="BX577" i="64"/>
  <c r="BH523" i="64"/>
  <c r="BH566" i="64" s="1"/>
  <c r="BH577" i="64"/>
  <c r="AR523" i="64"/>
  <c r="AR566" i="64" s="1"/>
  <c r="AR577" i="64"/>
  <c r="AB523" i="64"/>
  <c r="AB577" i="64"/>
  <c r="BX526" i="64"/>
  <c r="BX580" i="64"/>
  <c r="CC522" i="64"/>
  <c r="CC576" i="64"/>
  <c r="AW522" i="64"/>
  <c r="AW576" i="64"/>
  <c r="AG522" i="64"/>
  <c r="AG576" i="64"/>
  <c r="CK527" i="64"/>
  <c r="CK581" i="64"/>
  <c r="BE527" i="64"/>
  <c r="BE581" i="64"/>
  <c r="AO527" i="64"/>
  <c r="AO581" i="64"/>
  <c r="Y527" i="64"/>
  <c r="Y581" i="64"/>
  <c r="CD526" i="64"/>
  <c r="CD580" i="64"/>
  <c r="BN526" i="64"/>
  <c r="BN580" i="64"/>
  <c r="AX526" i="64"/>
  <c r="AX580" i="64"/>
  <c r="AH526" i="64"/>
  <c r="AH580" i="64"/>
  <c r="BW523" i="64"/>
  <c r="BW566" i="64" s="1"/>
  <c r="BW577" i="64"/>
  <c r="BG523" i="64"/>
  <c r="BG566" i="64" s="1"/>
  <c r="BG577" i="64"/>
  <c r="AQ523" i="64"/>
  <c r="AQ566" i="64" s="1"/>
  <c r="AQ577" i="64"/>
  <c r="AA523" i="64"/>
  <c r="AA566" i="64" s="1"/>
  <c r="AA577" i="64"/>
  <c r="BM522" i="64"/>
  <c r="BM576" i="64"/>
  <c r="BU527" i="64"/>
  <c r="BU581" i="64"/>
  <c r="CB522" i="64"/>
  <c r="CB576" i="64"/>
  <c r="BL522" i="64"/>
  <c r="BL576" i="64"/>
  <c r="AV522" i="64"/>
  <c r="AV576" i="64"/>
  <c r="AF522" i="64"/>
  <c r="AF576" i="64"/>
  <c r="CJ527" i="64"/>
  <c r="CJ581" i="64"/>
  <c r="BT527" i="64"/>
  <c r="BT581" i="64"/>
  <c r="BD527" i="64"/>
  <c r="BD581" i="64"/>
  <c r="AN527" i="64"/>
  <c r="AN581" i="64"/>
  <c r="X527" i="64"/>
  <c r="X581" i="64"/>
  <c r="CC526" i="64"/>
  <c r="CC580" i="64"/>
  <c r="BM526" i="64"/>
  <c r="BM580" i="64"/>
  <c r="AW526" i="64"/>
  <c r="AW580" i="64"/>
  <c r="AG526" i="64"/>
  <c r="AG580" i="64"/>
  <c r="BV523" i="64"/>
  <c r="BV566" i="64" s="1"/>
  <c r="BV577" i="64"/>
  <c r="BF523" i="64"/>
  <c r="BF566" i="64" s="1"/>
  <c r="BF577" i="64"/>
  <c r="AP523" i="64"/>
  <c r="AP566" i="64" s="1"/>
  <c r="AP577" i="64"/>
  <c r="Z523" i="64"/>
  <c r="Z577" i="64"/>
  <c r="AK523" i="64"/>
  <c r="AK566" i="64" s="1"/>
  <c r="AK577" i="64"/>
  <c r="CA522" i="64"/>
  <c r="CA576" i="64"/>
  <c r="BK522" i="64"/>
  <c r="BK576" i="64"/>
  <c r="AU522" i="64"/>
  <c r="AU576" i="64"/>
  <c r="AE522" i="64"/>
  <c r="AE576" i="64"/>
  <c r="CI527" i="64"/>
  <c r="CI581" i="64"/>
  <c r="BS527" i="64"/>
  <c r="BS581" i="64"/>
  <c r="BC527" i="64"/>
  <c r="BC581" i="64"/>
  <c r="AM527" i="64"/>
  <c r="AM581" i="64"/>
  <c r="W527" i="64"/>
  <c r="W581" i="64"/>
  <c r="CB526" i="64"/>
  <c r="CB580" i="64"/>
  <c r="BL526" i="64"/>
  <c r="BL580" i="64"/>
  <c r="AV526" i="64"/>
  <c r="AV580" i="64"/>
  <c r="AF526" i="64"/>
  <c r="AF580" i="64"/>
  <c r="CK523" i="64"/>
  <c r="CK566" i="64" s="1"/>
  <c r="CK577" i="64"/>
  <c r="BU523" i="64"/>
  <c r="BU566" i="64" s="1"/>
  <c r="BU577" i="64"/>
  <c r="BE523" i="64"/>
  <c r="BE566" i="64" s="1"/>
  <c r="BE577" i="64"/>
  <c r="AO523" i="64"/>
  <c r="AO566" i="64" s="1"/>
  <c r="AO577" i="64"/>
  <c r="Y523" i="64"/>
  <c r="Y566" i="64" s="1"/>
  <c r="Y577" i="64"/>
  <c r="AR526" i="64"/>
  <c r="AR580" i="64"/>
  <c r="BZ522" i="64"/>
  <c r="BZ576" i="64"/>
  <c r="BJ522" i="64"/>
  <c r="BJ576" i="64"/>
  <c r="AT522" i="64"/>
  <c r="AT576" i="64"/>
  <c r="AD522" i="64"/>
  <c r="AD576" i="64"/>
  <c r="CH527" i="64"/>
  <c r="CH581" i="64"/>
  <c r="BR527" i="64"/>
  <c r="BR581" i="64"/>
  <c r="BB527" i="64"/>
  <c r="BB581" i="64"/>
  <c r="AL527" i="64"/>
  <c r="AL581" i="64"/>
  <c r="V527" i="64"/>
  <c r="V581" i="64"/>
  <c r="CA526" i="64"/>
  <c r="CA580" i="64"/>
  <c r="BK526" i="64"/>
  <c r="BK580" i="64"/>
  <c r="AU526" i="64"/>
  <c r="AU580" i="64"/>
  <c r="AE526" i="64"/>
  <c r="AE580" i="64"/>
  <c r="CJ523" i="64"/>
  <c r="CJ566" i="64" s="1"/>
  <c r="CJ577" i="64"/>
  <c r="BT523" i="64"/>
  <c r="BT566" i="64" s="1"/>
  <c r="BT577" i="64"/>
  <c r="BD523" i="64"/>
  <c r="BD577" i="64"/>
  <c r="AN523" i="64"/>
  <c r="AN566" i="64" s="1"/>
  <c r="AN577" i="64"/>
  <c r="X523" i="64"/>
  <c r="X566" i="64" s="1"/>
  <c r="X577" i="64"/>
  <c r="BH526" i="64"/>
  <c r="BH580" i="64"/>
  <c r="BY522" i="64"/>
  <c r="BY576" i="64"/>
  <c r="BI522" i="64"/>
  <c r="BI576" i="64"/>
  <c r="AS522" i="64"/>
  <c r="AS576" i="64"/>
  <c r="AC522" i="64"/>
  <c r="AC576" i="64"/>
  <c r="CG527" i="64"/>
  <c r="CG581" i="64"/>
  <c r="BQ527" i="64"/>
  <c r="BQ581" i="64"/>
  <c r="BA527" i="64"/>
  <c r="BA581" i="64"/>
  <c r="AK527" i="64"/>
  <c r="AK581" i="64"/>
  <c r="U527" i="64"/>
  <c r="U581" i="64"/>
  <c r="BZ526" i="64"/>
  <c r="BZ580" i="64"/>
  <c r="BJ526" i="64"/>
  <c r="BJ580" i="64"/>
  <c r="AT526" i="64"/>
  <c r="AT580" i="64"/>
  <c r="AD526" i="64"/>
  <c r="AD580" i="64"/>
  <c r="CI523" i="64"/>
  <c r="CI566" i="64" s="1"/>
  <c r="CI577" i="64"/>
  <c r="BS523" i="64"/>
  <c r="BS566" i="64" s="1"/>
  <c r="BS577" i="64"/>
  <c r="BC523" i="64"/>
  <c r="BC566" i="64" s="1"/>
  <c r="BC577" i="64"/>
  <c r="AM523" i="64"/>
  <c r="AM577" i="64"/>
  <c r="W523" i="64"/>
  <c r="W566" i="64" s="1"/>
  <c r="W577" i="64"/>
  <c r="AI527" i="64"/>
  <c r="AI581" i="64"/>
  <c r="U523" i="64"/>
  <c r="U566" i="64" s="1"/>
  <c r="U577" i="64"/>
  <c r="BX522" i="64"/>
  <c r="BX576" i="64"/>
  <c r="BH522" i="64"/>
  <c r="BH576" i="64"/>
  <c r="AR522" i="64"/>
  <c r="AR576" i="64"/>
  <c r="AB522" i="64"/>
  <c r="AB576" i="64"/>
  <c r="CF527" i="64"/>
  <c r="CF581" i="64"/>
  <c r="BP527" i="64"/>
  <c r="BP581" i="64"/>
  <c r="AZ527" i="64"/>
  <c r="AZ581" i="64"/>
  <c r="AJ527" i="64"/>
  <c r="AJ581" i="64"/>
  <c r="T527" i="64"/>
  <c r="T581" i="64"/>
  <c r="BY526" i="64"/>
  <c r="BY580" i="64"/>
  <c r="BI526" i="64"/>
  <c r="BI580" i="64"/>
  <c r="AS526" i="64"/>
  <c r="AS580" i="64"/>
  <c r="AC526" i="64"/>
  <c r="AC580" i="64"/>
  <c r="CH523" i="64"/>
  <c r="CH566" i="64" s="1"/>
  <c r="CH577" i="64"/>
  <c r="BR523" i="64"/>
  <c r="BR566" i="64" s="1"/>
  <c r="BR577" i="64"/>
  <c r="BB523" i="64"/>
  <c r="BB566" i="64" s="1"/>
  <c r="BB577" i="64"/>
  <c r="AL523" i="64"/>
  <c r="AL566" i="64" s="1"/>
  <c r="AL577" i="64"/>
  <c r="V523" i="64"/>
  <c r="V566" i="64" s="1"/>
  <c r="V577" i="64"/>
  <c r="CE527" i="64"/>
  <c r="CE581" i="64"/>
  <c r="CG523" i="64"/>
  <c r="CG566" i="64" s="1"/>
  <c r="CG577" i="64"/>
  <c r="AA522" i="64"/>
  <c r="AA576" i="64"/>
  <c r="AB526" i="64"/>
  <c r="AB580" i="64"/>
  <c r="BA523" i="64"/>
  <c r="BA566" i="64" s="1"/>
  <c r="BA577" i="64"/>
  <c r="BV522" i="64"/>
  <c r="BV576" i="64"/>
  <c r="BF522" i="64"/>
  <c r="BF576" i="64"/>
  <c r="AP522" i="64"/>
  <c r="AP576" i="64"/>
  <c r="Z522" i="64"/>
  <c r="Z576" i="64"/>
  <c r="CD527" i="64"/>
  <c r="CD581" i="64"/>
  <c r="BN527" i="64"/>
  <c r="BN581" i="64"/>
  <c r="AX527" i="64"/>
  <c r="AX581" i="64"/>
  <c r="AH527" i="64"/>
  <c r="AH581" i="64"/>
  <c r="BW526" i="64"/>
  <c r="BW580" i="64"/>
  <c r="BG526" i="64"/>
  <c r="BG580" i="64"/>
  <c r="AQ526" i="64"/>
  <c r="AQ580" i="64"/>
  <c r="AA526" i="64"/>
  <c r="AA580" i="64"/>
  <c r="CF523" i="64"/>
  <c r="CF577" i="64"/>
  <c r="BP523" i="64"/>
  <c r="BP566" i="64" s="1"/>
  <c r="BP577" i="64"/>
  <c r="AZ523" i="64"/>
  <c r="AZ566" i="64" s="1"/>
  <c r="AZ577" i="64"/>
  <c r="AJ523" i="64"/>
  <c r="AJ566" i="64" s="1"/>
  <c r="AJ577" i="64"/>
  <c r="T523" i="64"/>
  <c r="T566" i="64" s="1"/>
  <c r="T577" i="64"/>
  <c r="BW522" i="64"/>
  <c r="BW576" i="64"/>
  <c r="CK522" i="64"/>
  <c r="CK576" i="64"/>
  <c r="BU522" i="64"/>
  <c r="BU576" i="64"/>
  <c r="BE522" i="64"/>
  <c r="BE576" i="64"/>
  <c r="Y522" i="64"/>
  <c r="Y576" i="64"/>
  <c r="CC527" i="64"/>
  <c r="CC581" i="64"/>
  <c r="BM527" i="64"/>
  <c r="BM581" i="64"/>
  <c r="AW527" i="64"/>
  <c r="AW581" i="64"/>
  <c r="AG527" i="64"/>
  <c r="AG581" i="64"/>
  <c r="BV526" i="64"/>
  <c r="BV580" i="64"/>
  <c r="BF526" i="64"/>
  <c r="BF580" i="64"/>
  <c r="AP526" i="64"/>
  <c r="AP580" i="64"/>
  <c r="Z526" i="64"/>
  <c r="Z580" i="64"/>
  <c r="CE523" i="64"/>
  <c r="CE566" i="64" s="1"/>
  <c r="CE577" i="64"/>
  <c r="BO523" i="64"/>
  <c r="BO566" i="64" s="1"/>
  <c r="BO577" i="64"/>
  <c r="AY523" i="64"/>
  <c r="AY566" i="64" s="1"/>
  <c r="AY577" i="64"/>
  <c r="AI523" i="64"/>
  <c r="AI566" i="64" s="1"/>
  <c r="AI577" i="64"/>
  <c r="CB439" i="64"/>
  <c r="CB463" i="64" s="1"/>
  <c r="CB1687" i="64"/>
  <c r="CB1711" i="64" s="1"/>
  <c r="BL439" i="64"/>
  <c r="BL463" i="64" s="1"/>
  <c r="BL1687" i="64"/>
  <c r="BL1711" i="64" s="1"/>
  <c r="AV439" i="64"/>
  <c r="AV463" i="64" s="1"/>
  <c r="AV1687" i="64"/>
  <c r="AV1711" i="64" s="1"/>
  <c r="AF439" i="64"/>
  <c r="AF463" i="64" s="1"/>
  <c r="AF1687" i="64"/>
  <c r="AF1711" i="64" s="1"/>
  <c r="CJ444" i="64"/>
  <c r="CJ468" i="64" s="1"/>
  <c r="CJ1692" i="64"/>
  <c r="CJ1716" i="64" s="1"/>
  <c r="BT444" i="64"/>
  <c r="BT468" i="64" s="1"/>
  <c r="BT1692" i="64"/>
  <c r="BT1716" i="64" s="1"/>
  <c r="BD444" i="64"/>
  <c r="BD468" i="64" s="1"/>
  <c r="BD1692" i="64"/>
  <c r="BD1716" i="64" s="1"/>
  <c r="AN444" i="64"/>
  <c r="AN468" i="64" s="1"/>
  <c r="AN1692" i="64"/>
  <c r="AN1716" i="64" s="1"/>
  <c r="X444" i="64"/>
  <c r="X468" i="64" s="1"/>
  <c r="X1692" i="64"/>
  <c r="X1716" i="64" s="1"/>
  <c r="CC443" i="64"/>
  <c r="CC1691" i="64"/>
  <c r="BM443" i="64"/>
  <c r="BM1691" i="64"/>
  <c r="AW443" i="64"/>
  <c r="AW1691" i="64"/>
  <c r="AG443" i="64"/>
  <c r="AG1691" i="64"/>
  <c r="BV440" i="64"/>
  <c r="BV464" i="64" s="1"/>
  <c r="BV1688" i="64"/>
  <c r="BV1712" i="64" s="1"/>
  <c r="BF440" i="64"/>
  <c r="BF464" i="64" s="1"/>
  <c r="BF1688" i="64"/>
  <c r="BF1712" i="64" s="1"/>
  <c r="AP440" i="64"/>
  <c r="AP464" i="64" s="1"/>
  <c r="AP1688" i="64"/>
  <c r="AP1712" i="64" s="1"/>
  <c r="Z440" i="64"/>
  <c r="Z1688" i="64"/>
  <c r="Z1712" i="64" s="1"/>
  <c r="CA439" i="64"/>
  <c r="CA463" i="64" s="1"/>
  <c r="CA1687" i="64"/>
  <c r="CA1711" i="64" s="1"/>
  <c r="BK439" i="64"/>
  <c r="BK463" i="64" s="1"/>
  <c r="BK1687" i="64"/>
  <c r="BK1711" i="64" s="1"/>
  <c r="AU439" i="64"/>
  <c r="AU463" i="64" s="1"/>
  <c r="AU1687" i="64"/>
  <c r="AU1711" i="64" s="1"/>
  <c r="AE439" i="64"/>
  <c r="AE463" i="64" s="1"/>
  <c r="AE1687" i="64"/>
  <c r="AE1711" i="64" s="1"/>
  <c r="CI444" i="64"/>
  <c r="CI468" i="64" s="1"/>
  <c r="CI1692" i="64"/>
  <c r="CI1716" i="64" s="1"/>
  <c r="BS444" i="64"/>
  <c r="BS468" i="64" s="1"/>
  <c r="BS1692" i="64"/>
  <c r="BS1716" i="64" s="1"/>
  <c r="BC444" i="64"/>
  <c r="BC468" i="64" s="1"/>
  <c r="BC1692" i="64"/>
  <c r="BC1716" i="64" s="1"/>
  <c r="AM444" i="64"/>
  <c r="AM468" i="64" s="1"/>
  <c r="AM1692" i="64"/>
  <c r="AM1716" i="64" s="1"/>
  <c r="W444" i="64"/>
  <c r="W468" i="64" s="1"/>
  <c r="W1692" i="64"/>
  <c r="W1716" i="64" s="1"/>
  <c r="CB443" i="64"/>
  <c r="CB1691" i="64"/>
  <c r="BL443" i="64"/>
  <c r="BL1691" i="64"/>
  <c r="AV443" i="64"/>
  <c r="AV1691" i="64"/>
  <c r="AF443" i="64"/>
  <c r="AF1691" i="64"/>
  <c r="CK440" i="64"/>
  <c r="CK464" i="64" s="1"/>
  <c r="CK1688" i="64"/>
  <c r="CK1712" i="64" s="1"/>
  <c r="BU440" i="64"/>
  <c r="BU464" i="64" s="1"/>
  <c r="BU1688" i="64"/>
  <c r="BU1712" i="64" s="1"/>
  <c r="BE440" i="64"/>
  <c r="BE464" i="64" s="1"/>
  <c r="BE1688" i="64"/>
  <c r="BE1712" i="64" s="1"/>
  <c r="AO440" i="64"/>
  <c r="AO464" i="64" s="1"/>
  <c r="AO1688" i="64"/>
  <c r="AO1712" i="64" s="1"/>
  <c r="Y440" i="64"/>
  <c r="Y1688" i="64"/>
  <c r="Y1712" i="64" s="1"/>
  <c r="BZ439" i="64"/>
  <c r="BZ463" i="64" s="1"/>
  <c r="BZ1687" i="64"/>
  <c r="BZ1711" i="64" s="1"/>
  <c r="BJ439" i="64"/>
  <c r="BJ463" i="64" s="1"/>
  <c r="BJ1687" i="64"/>
  <c r="BJ1711" i="64" s="1"/>
  <c r="AT439" i="64"/>
  <c r="AT463" i="64" s="1"/>
  <c r="AT1687" i="64"/>
  <c r="AT1711" i="64" s="1"/>
  <c r="AD439" i="64"/>
  <c r="AD463" i="64" s="1"/>
  <c r="AD1687" i="64"/>
  <c r="AD1711" i="64" s="1"/>
  <c r="CH444" i="64"/>
  <c r="CH468" i="64" s="1"/>
  <c r="CH1692" i="64"/>
  <c r="CH1716" i="64" s="1"/>
  <c r="BR444" i="64"/>
  <c r="BR468" i="64" s="1"/>
  <c r="BR1692" i="64"/>
  <c r="BR1716" i="64" s="1"/>
  <c r="BB444" i="64"/>
  <c r="BB468" i="64" s="1"/>
  <c r="BB1692" i="64"/>
  <c r="BB1716" i="64" s="1"/>
  <c r="AL444" i="64"/>
  <c r="AL468" i="64" s="1"/>
  <c r="AL1692" i="64"/>
  <c r="AL1716" i="64" s="1"/>
  <c r="V444" i="64"/>
  <c r="V468" i="64" s="1"/>
  <c r="V1692" i="64"/>
  <c r="V1716" i="64" s="1"/>
  <c r="CA443" i="64"/>
  <c r="CA1691" i="64"/>
  <c r="BK443" i="64"/>
  <c r="BK1691" i="64"/>
  <c r="AU443" i="64"/>
  <c r="AU1691" i="64"/>
  <c r="AE443" i="64"/>
  <c r="AE1691" i="64"/>
  <c r="CJ440" i="64"/>
  <c r="CJ464" i="64" s="1"/>
  <c r="CJ1688" i="64"/>
  <c r="CJ1712" i="64" s="1"/>
  <c r="BT440" i="64"/>
  <c r="BT464" i="64" s="1"/>
  <c r="BT1688" i="64"/>
  <c r="BT1712" i="64" s="1"/>
  <c r="BD440" i="64"/>
  <c r="BD464" i="64" s="1"/>
  <c r="BD1688" i="64"/>
  <c r="BD1712" i="64" s="1"/>
  <c r="AN440" i="64"/>
  <c r="AN464" i="64" s="1"/>
  <c r="AN1688" i="64"/>
  <c r="AN1712" i="64" s="1"/>
  <c r="X440" i="64"/>
  <c r="X1688" i="64"/>
  <c r="X1712" i="64" s="1"/>
  <c r="BY439" i="64"/>
  <c r="BY463" i="64" s="1"/>
  <c r="BY1687" i="64"/>
  <c r="BY1711" i="64" s="1"/>
  <c r="BI439" i="64"/>
  <c r="BI463" i="64" s="1"/>
  <c r="BI1687" i="64"/>
  <c r="BI1711" i="64" s="1"/>
  <c r="AS439" i="64"/>
  <c r="AS463" i="64" s="1"/>
  <c r="AS1687" i="64"/>
  <c r="AS1711" i="64" s="1"/>
  <c r="AC439" i="64"/>
  <c r="AC463" i="64" s="1"/>
  <c r="AC1687" i="64"/>
  <c r="AC1711" i="64" s="1"/>
  <c r="CG444" i="64"/>
  <c r="CG468" i="64" s="1"/>
  <c r="CG1692" i="64"/>
  <c r="CG1716" i="64" s="1"/>
  <c r="BQ444" i="64"/>
  <c r="BQ468" i="64" s="1"/>
  <c r="BQ1692" i="64"/>
  <c r="BQ1716" i="64" s="1"/>
  <c r="BA444" i="64"/>
  <c r="BA468" i="64" s="1"/>
  <c r="BA1692" i="64"/>
  <c r="BA1716" i="64" s="1"/>
  <c r="AK444" i="64"/>
  <c r="AK468" i="64" s="1"/>
  <c r="AK1692" i="64"/>
  <c r="AK1716" i="64" s="1"/>
  <c r="U444" i="64"/>
  <c r="U468" i="64" s="1"/>
  <c r="U1692" i="64"/>
  <c r="U1716" i="64" s="1"/>
  <c r="BZ443" i="64"/>
  <c r="BZ1691" i="64"/>
  <c r="BJ443" i="64"/>
  <c r="BJ1691" i="64"/>
  <c r="AT443" i="64"/>
  <c r="AT1691" i="64"/>
  <c r="AD443" i="64"/>
  <c r="AD1691" i="64"/>
  <c r="CI440" i="64"/>
  <c r="CI464" i="64" s="1"/>
  <c r="CI1688" i="64"/>
  <c r="CI1712" i="64" s="1"/>
  <c r="BS440" i="64"/>
  <c r="BS464" i="64" s="1"/>
  <c r="BS1688" i="64"/>
  <c r="BS1712" i="64" s="1"/>
  <c r="BC440" i="64"/>
  <c r="BC464" i="64" s="1"/>
  <c r="BC1688" i="64"/>
  <c r="BC1712" i="64" s="1"/>
  <c r="AM440" i="64"/>
  <c r="AM464" i="64" s="1"/>
  <c r="AM1688" i="64"/>
  <c r="AM1712" i="64" s="1"/>
  <c r="W440" i="64"/>
  <c r="W1688" i="64"/>
  <c r="W1712" i="64" s="1"/>
  <c r="BX439" i="64"/>
  <c r="BX463" i="64" s="1"/>
  <c r="BX1687" i="64"/>
  <c r="BX1711" i="64" s="1"/>
  <c r="BH439" i="64"/>
  <c r="BH463" i="64" s="1"/>
  <c r="BH1687" i="64"/>
  <c r="BH1711" i="64" s="1"/>
  <c r="AR439" i="64"/>
  <c r="AR463" i="64" s="1"/>
  <c r="AR1687" i="64"/>
  <c r="AR1711" i="64" s="1"/>
  <c r="AB439" i="64"/>
  <c r="AB463" i="64" s="1"/>
  <c r="AB1687" i="64"/>
  <c r="AB1711" i="64" s="1"/>
  <c r="CF444" i="64"/>
  <c r="CF468" i="64" s="1"/>
  <c r="CF1692" i="64"/>
  <c r="CF1716" i="64" s="1"/>
  <c r="BP444" i="64"/>
  <c r="BP468" i="64" s="1"/>
  <c r="BP1692" i="64"/>
  <c r="BP1716" i="64" s="1"/>
  <c r="AZ444" i="64"/>
  <c r="AZ468" i="64" s="1"/>
  <c r="AZ1692" i="64"/>
  <c r="AZ1716" i="64" s="1"/>
  <c r="AJ444" i="64"/>
  <c r="AJ468" i="64" s="1"/>
  <c r="AJ1692" i="64"/>
  <c r="AJ1716" i="64" s="1"/>
  <c r="T444" i="64"/>
  <c r="T468" i="64" s="1"/>
  <c r="T1692" i="64"/>
  <c r="T1716" i="64" s="1"/>
  <c r="BY443" i="64"/>
  <c r="BY1691" i="64"/>
  <c r="BI443" i="64"/>
  <c r="BI1691" i="64"/>
  <c r="AS443" i="64"/>
  <c r="AS1691" i="64"/>
  <c r="AC443" i="64"/>
  <c r="AC1691" i="64"/>
  <c r="CH440" i="64"/>
  <c r="CH464" i="64" s="1"/>
  <c r="CH1688" i="64"/>
  <c r="CH1712" i="64" s="1"/>
  <c r="BR440" i="64"/>
  <c r="BR464" i="64" s="1"/>
  <c r="BR1688" i="64"/>
  <c r="BR1712" i="64" s="1"/>
  <c r="BB440" i="64"/>
  <c r="BB464" i="64" s="1"/>
  <c r="BB1688" i="64"/>
  <c r="BB1712" i="64" s="1"/>
  <c r="AL440" i="64"/>
  <c r="AL464" i="64" s="1"/>
  <c r="AL1688" i="64"/>
  <c r="AL1712" i="64" s="1"/>
  <c r="V440" i="64"/>
  <c r="V1688" i="64"/>
  <c r="V1712" i="64" s="1"/>
  <c r="BW439" i="64"/>
  <c r="BW463" i="64" s="1"/>
  <c r="BW1687" i="64"/>
  <c r="BW1711" i="64" s="1"/>
  <c r="BG439" i="64"/>
  <c r="BG463" i="64" s="1"/>
  <c r="BG1687" i="64"/>
  <c r="BG1711" i="64" s="1"/>
  <c r="AQ439" i="64"/>
  <c r="AQ463" i="64" s="1"/>
  <c r="AQ1687" i="64"/>
  <c r="AQ1711" i="64" s="1"/>
  <c r="AA439" i="64"/>
  <c r="AA463" i="64" s="1"/>
  <c r="AA1687" i="64"/>
  <c r="AA1711" i="64" s="1"/>
  <c r="CE444" i="64"/>
  <c r="CE468" i="64" s="1"/>
  <c r="CE1692" i="64"/>
  <c r="CE1716" i="64" s="1"/>
  <c r="BO444" i="64"/>
  <c r="BO468" i="64" s="1"/>
  <c r="BO1692" i="64"/>
  <c r="BO1716" i="64" s="1"/>
  <c r="AY444" i="64"/>
  <c r="AY468" i="64" s="1"/>
  <c r="AY1692" i="64"/>
  <c r="AY1716" i="64" s="1"/>
  <c r="AI444" i="64"/>
  <c r="AI468" i="64" s="1"/>
  <c r="AI1692" i="64"/>
  <c r="AI1716" i="64" s="1"/>
  <c r="BX443" i="64"/>
  <c r="BX1691" i="64"/>
  <c r="BH443" i="64"/>
  <c r="BH1691" i="64"/>
  <c r="AR443" i="64"/>
  <c r="AR1691" i="64"/>
  <c r="AB443" i="64"/>
  <c r="AB1691" i="64"/>
  <c r="CG440" i="64"/>
  <c r="CG464" i="64" s="1"/>
  <c r="CG1688" i="64"/>
  <c r="CG1712" i="64" s="1"/>
  <c r="BQ440" i="64"/>
  <c r="BQ464" i="64" s="1"/>
  <c r="BQ1688" i="64"/>
  <c r="BQ1712" i="64" s="1"/>
  <c r="BA440" i="64"/>
  <c r="BA464" i="64" s="1"/>
  <c r="BA1688" i="64"/>
  <c r="BA1712" i="64" s="1"/>
  <c r="AK440" i="64"/>
  <c r="AK464" i="64" s="1"/>
  <c r="AK1688" i="64"/>
  <c r="AK1712" i="64" s="1"/>
  <c r="U440" i="64"/>
  <c r="U1688" i="64"/>
  <c r="U1712" i="64" s="1"/>
  <c r="BV439" i="64"/>
  <c r="BV463" i="64" s="1"/>
  <c r="BV1687" i="64"/>
  <c r="BV1711" i="64" s="1"/>
  <c r="BF439" i="64"/>
  <c r="BF463" i="64" s="1"/>
  <c r="BF1687" i="64"/>
  <c r="BF1711" i="64" s="1"/>
  <c r="AP439" i="64"/>
  <c r="AP463" i="64" s="1"/>
  <c r="AP1687" i="64"/>
  <c r="AP1711" i="64" s="1"/>
  <c r="Z439" i="64"/>
  <c r="Z463" i="64" s="1"/>
  <c r="Z1687" i="64"/>
  <c r="Z1711" i="64" s="1"/>
  <c r="CD444" i="64"/>
  <c r="CD468" i="64" s="1"/>
  <c r="CD1692" i="64"/>
  <c r="CD1716" i="64" s="1"/>
  <c r="BN444" i="64"/>
  <c r="BN468" i="64" s="1"/>
  <c r="BN1692" i="64"/>
  <c r="BN1716" i="64" s="1"/>
  <c r="AX444" i="64"/>
  <c r="AX468" i="64" s="1"/>
  <c r="AX1692" i="64"/>
  <c r="AX1716" i="64" s="1"/>
  <c r="AH444" i="64"/>
  <c r="AH468" i="64" s="1"/>
  <c r="AH1692" i="64"/>
  <c r="AH1716" i="64" s="1"/>
  <c r="BW443" i="64"/>
  <c r="BW1691" i="64"/>
  <c r="BG443" i="64"/>
  <c r="BG1691" i="64"/>
  <c r="AQ443" i="64"/>
  <c r="AQ1691" i="64"/>
  <c r="AA443" i="64"/>
  <c r="AA1691" i="64"/>
  <c r="CF440" i="64"/>
  <c r="CF464" i="64" s="1"/>
  <c r="CF1688" i="64"/>
  <c r="CF1712" i="64" s="1"/>
  <c r="BP440" i="64"/>
  <c r="BP464" i="64" s="1"/>
  <c r="BP1688" i="64"/>
  <c r="BP1712" i="64" s="1"/>
  <c r="AZ440" i="64"/>
  <c r="AZ464" i="64" s="1"/>
  <c r="AZ1688" i="64"/>
  <c r="AZ1712" i="64" s="1"/>
  <c r="AJ440" i="64"/>
  <c r="AJ464" i="64" s="1"/>
  <c r="AJ1688" i="64"/>
  <c r="AJ1712" i="64" s="1"/>
  <c r="T440" i="64"/>
  <c r="T1688" i="64"/>
  <c r="T1712" i="64" s="1"/>
  <c r="CK439" i="64"/>
  <c r="CK463" i="64" s="1"/>
  <c r="CK1687" i="64"/>
  <c r="CK1711" i="64" s="1"/>
  <c r="BE439" i="64"/>
  <c r="BE463" i="64" s="1"/>
  <c r="BE1687" i="64"/>
  <c r="BE1711" i="64" s="1"/>
  <c r="AO439" i="64"/>
  <c r="AO463" i="64" s="1"/>
  <c r="AO1687" i="64"/>
  <c r="AO1711" i="64" s="1"/>
  <c r="CC444" i="64"/>
  <c r="CC468" i="64" s="1"/>
  <c r="CC1692" i="64"/>
  <c r="CC1716" i="64" s="1"/>
  <c r="BM444" i="64"/>
  <c r="BM468" i="64" s="1"/>
  <c r="BM1692" i="64"/>
  <c r="BM1716" i="64" s="1"/>
  <c r="AW444" i="64"/>
  <c r="AW468" i="64" s="1"/>
  <c r="AW1692" i="64"/>
  <c r="AW1716" i="64" s="1"/>
  <c r="AG444" i="64"/>
  <c r="AG468" i="64" s="1"/>
  <c r="AG1692" i="64"/>
  <c r="AG1716" i="64" s="1"/>
  <c r="BV443" i="64"/>
  <c r="BV1691" i="64"/>
  <c r="BF443" i="64"/>
  <c r="BF1691" i="64"/>
  <c r="AP443" i="64"/>
  <c r="AP1691" i="64"/>
  <c r="Z443" i="64"/>
  <c r="Z1691" i="64"/>
  <c r="CE440" i="64"/>
  <c r="CE464" i="64" s="1"/>
  <c r="CE1688" i="64"/>
  <c r="CE1712" i="64" s="1"/>
  <c r="BO440" i="64"/>
  <c r="BO464" i="64" s="1"/>
  <c r="BO1688" i="64"/>
  <c r="BO1712" i="64" s="1"/>
  <c r="AY440" i="64"/>
  <c r="AY464" i="64" s="1"/>
  <c r="AY1688" i="64"/>
  <c r="AY1712" i="64" s="1"/>
  <c r="AI440" i="64"/>
  <c r="AI464" i="64" s="1"/>
  <c r="AI1688" i="64"/>
  <c r="AI1712" i="64" s="1"/>
  <c r="BU439" i="64"/>
  <c r="BU463" i="64" s="1"/>
  <c r="BU1687" i="64"/>
  <c r="BU1711" i="64" s="1"/>
  <c r="Y439" i="64"/>
  <c r="Y463" i="64" s="1"/>
  <c r="Y1687" i="64"/>
  <c r="Y1711" i="64" s="1"/>
  <c r="CJ439" i="64"/>
  <c r="CJ463" i="64" s="1"/>
  <c r="CJ1687" i="64"/>
  <c r="CJ1711" i="64" s="1"/>
  <c r="BT439" i="64"/>
  <c r="BT463" i="64" s="1"/>
  <c r="BT1687" i="64"/>
  <c r="BT1711" i="64" s="1"/>
  <c r="BD439" i="64"/>
  <c r="BD463" i="64" s="1"/>
  <c r="BD1687" i="64"/>
  <c r="BD1711" i="64" s="1"/>
  <c r="AN439" i="64"/>
  <c r="AN463" i="64" s="1"/>
  <c r="AN1687" i="64"/>
  <c r="AN1711" i="64" s="1"/>
  <c r="X439" i="64"/>
  <c r="X463" i="64" s="1"/>
  <c r="X1687" i="64"/>
  <c r="X1711" i="64" s="1"/>
  <c r="CB444" i="64"/>
  <c r="CB468" i="64" s="1"/>
  <c r="CB1692" i="64"/>
  <c r="CB1716" i="64" s="1"/>
  <c r="BL444" i="64"/>
  <c r="BL468" i="64" s="1"/>
  <c r="BL1692" i="64"/>
  <c r="BL1716" i="64" s="1"/>
  <c r="AV444" i="64"/>
  <c r="AV468" i="64" s="1"/>
  <c r="AV1692" i="64"/>
  <c r="AV1716" i="64" s="1"/>
  <c r="AF444" i="64"/>
  <c r="AF468" i="64" s="1"/>
  <c r="AF1692" i="64"/>
  <c r="AF1716" i="64" s="1"/>
  <c r="CK443" i="64"/>
  <c r="CK1691" i="64"/>
  <c r="BU443" i="64"/>
  <c r="BU1691" i="64"/>
  <c r="BE443" i="64"/>
  <c r="BE1691" i="64"/>
  <c r="AO443" i="64"/>
  <c r="AO1691" i="64"/>
  <c r="Y443" i="64"/>
  <c r="Y1691" i="64"/>
  <c r="CD440" i="64"/>
  <c r="CD464" i="64" s="1"/>
  <c r="CD1688" i="64"/>
  <c r="CD1712" i="64" s="1"/>
  <c r="BN440" i="64"/>
  <c r="BN464" i="64" s="1"/>
  <c r="BN1688" i="64"/>
  <c r="BN1712" i="64" s="1"/>
  <c r="AX440" i="64"/>
  <c r="AX464" i="64" s="1"/>
  <c r="AX1688" i="64"/>
  <c r="AX1712" i="64" s="1"/>
  <c r="AH440" i="64"/>
  <c r="AH464" i="64" s="1"/>
  <c r="AH1688" i="64"/>
  <c r="AH1712" i="64" s="1"/>
  <c r="CI439" i="64"/>
  <c r="CI463" i="64" s="1"/>
  <c r="CI1687" i="64"/>
  <c r="CI1711" i="64" s="1"/>
  <c r="BS439" i="64"/>
  <c r="BS463" i="64" s="1"/>
  <c r="BS1687" i="64"/>
  <c r="BS1711" i="64" s="1"/>
  <c r="BC439" i="64"/>
  <c r="BC463" i="64" s="1"/>
  <c r="BC1687" i="64"/>
  <c r="BC1711" i="64" s="1"/>
  <c r="AM439" i="64"/>
  <c r="AM463" i="64" s="1"/>
  <c r="AM1687" i="64"/>
  <c r="AM1711" i="64" s="1"/>
  <c r="W439" i="64"/>
  <c r="W463" i="64" s="1"/>
  <c r="W1687" i="64"/>
  <c r="W1711" i="64" s="1"/>
  <c r="CA444" i="64"/>
  <c r="CA468" i="64" s="1"/>
  <c r="CA1692" i="64"/>
  <c r="CA1716" i="64" s="1"/>
  <c r="BK444" i="64"/>
  <c r="BK468" i="64" s="1"/>
  <c r="BK1692" i="64"/>
  <c r="BK1716" i="64" s="1"/>
  <c r="AU444" i="64"/>
  <c r="AU468" i="64" s="1"/>
  <c r="AU1692" i="64"/>
  <c r="AU1716" i="64" s="1"/>
  <c r="AE444" i="64"/>
  <c r="AE468" i="64" s="1"/>
  <c r="AE1692" i="64"/>
  <c r="AE1716" i="64" s="1"/>
  <c r="CJ443" i="64"/>
  <c r="CJ1691" i="64"/>
  <c r="BT443" i="64"/>
  <c r="BT1691" i="64"/>
  <c r="BD443" i="64"/>
  <c r="BD1691" i="64"/>
  <c r="AN443" i="64"/>
  <c r="AN1691" i="64"/>
  <c r="X443" i="64"/>
  <c r="X1691" i="64"/>
  <c r="CC440" i="64"/>
  <c r="CC464" i="64" s="1"/>
  <c r="CC1688" i="64"/>
  <c r="CC1712" i="64" s="1"/>
  <c r="BM440" i="64"/>
  <c r="BM464" i="64" s="1"/>
  <c r="BM1688" i="64"/>
  <c r="BM1712" i="64" s="1"/>
  <c r="AW440" i="64"/>
  <c r="AW464" i="64" s="1"/>
  <c r="AW1688" i="64"/>
  <c r="AW1712" i="64" s="1"/>
  <c r="AG440" i="64"/>
  <c r="AG464" i="64" s="1"/>
  <c r="AG1688" i="64"/>
  <c r="AG1712" i="64" s="1"/>
  <c r="CH439" i="64"/>
  <c r="CH463" i="64" s="1"/>
  <c r="CH1687" i="64"/>
  <c r="CH1711" i="64" s="1"/>
  <c r="BR439" i="64"/>
  <c r="BR463" i="64" s="1"/>
  <c r="BR1687" i="64"/>
  <c r="BR1711" i="64" s="1"/>
  <c r="BB439" i="64"/>
  <c r="BB463" i="64" s="1"/>
  <c r="BB1687" i="64"/>
  <c r="BB1711" i="64" s="1"/>
  <c r="AL439" i="64"/>
  <c r="AL463" i="64" s="1"/>
  <c r="AL1687" i="64"/>
  <c r="AL1711" i="64" s="1"/>
  <c r="V439" i="64"/>
  <c r="V463" i="64" s="1"/>
  <c r="V1687" i="64"/>
  <c r="V1711" i="64" s="1"/>
  <c r="BZ444" i="64"/>
  <c r="BZ468" i="64" s="1"/>
  <c r="BZ1692" i="64"/>
  <c r="BZ1716" i="64" s="1"/>
  <c r="BJ444" i="64"/>
  <c r="BJ468" i="64" s="1"/>
  <c r="BJ1692" i="64"/>
  <c r="BJ1716" i="64" s="1"/>
  <c r="AT444" i="64"/>
  <c r="AT468" i="64" s="1"/>
  <c r="AT1692" i="64"/>
  <c r="AT1716" i="64" s="1"/>
  <c r="AD444" i="64"/>
  <c r="AD468" i="64" s="1"/>
  <c r="AD1692" i="64"/>
  <c r="AD1716" i="64" s="1"/>
  <c r="CI443" i="64"/>
  <c r="CI1691" i="64"/>
  <c r="BS443" i="64"/>
  <c r="BS1691" i="64"/>
  <c r="BC443" i="64"/>
  <c r="BC1691" i="64"/>
  <c r="AM443" i="64"/>
  <c r="AM1691" i="64"/>
  <c r="W443" i="64"/>
  <c r="W1691" i="64"/>
  <c r="CB440" i="64"/>
  <c r="CB464" i="64" s="1"/>
  <c r="CB1688" i="64"/>
  <c r="CB1712" i="64" s="1"/>
  <c r="BL440" i="64"/>
  <c r="BL464" i="64" s="1"/>
  <c r="BL1688" i="64"/>
  <c r="BL1712" i="64" s="1"/>
  <c r="AV440" i="64"/>
  <c r="AV464" i="64" s="1"/>
  <c r="AV1688" i="64"/>
  <c r="AV1712" i="64" s="1"/>
  <c r="AF440" i="64"/>
  <c r="AF464" i="64" s="1"/>
  <c r="AF1688" i="64"/>
  <c r="AF1712" i="64" s="1"/>
  <c r="CG439" i="64"/>
  <c r="CG463" i="64" s="1"/>
  <c r="CG1687" i="64"/>
  <c r="CG1711" i="64" s="1"/>
  <c r="BQ439" i="64"/>
  <c r="BQ463" i="64" s="1"/>
  <c r="BQ1687" i="64"/>
  <c r="BQ1711" i="64" s="1"/>
  <c r="BA439" i="64"/>
  <c r="BA463" i="64" s="1"/>
  <c r="BA1687" i="64"/>
  <c r="BA1711" i="64" s="1"/>
  <c r="AK439" i="64"/>
  <c r="AK463" i="64" s="1"/>
  <c r="AK1687" i="64"/>
  <c r="AK1711" i="64" s="1"/>
  <c r="U439" i="64"/>
  <c r="U463" i="64" s="1"/>
  <c r="U1687" i="64"/>
  <c r="U1711" i="64" s="1"/>
  <c r="BY444" i="64"/>
  <c r="BY468" i="64" s="1"/>
  <c r="BY1692" i="64"/>
  <c r="BY1716" i="64" s="1"/>
  <c r="BI444" i="64"/>
  <c r="BI468" i="64" s="1"/>
  <c r="BI1692" i="64"/>
  <c r="BI1716" i="64" s="1"/>
  <c r="AS444" i="64"/>
  <c r="AS468" i="64" s="1"/>
  <c r="AS1692" i="64"/>
  <c r="AS1716" i="64" s="1"/>
  <c r="AC444" i="64"/>
  <c r="AC468" i="64" s="1"/>
  <c r="AC1692" i="64"/>
  <c r="AC1716" i="64" s="1"/>
  <c r="CH443" i="64"/>
  <c r="CH1691" i="64"/>
  <c r="BR443" i="64"/>
  <c r="BR1691" i="64"/>
  <c r="BB443" i="64"/>
  <c r="BB1691" i="64"/>
  <c r="AL443" i="64"/>
  <c r="AL1691" i="64"/>
  <c r="V443" i="64"/>
  <c r="V1691" i="64"/>
  <c r="CA440" i="64"/>
  <c r="CA464" i="64" s="1"/>
  <c r="CA1688" i="64"/>
  <c r="CA1712" i="64" s="1"/>
  <c r="BK440" i="64"/>
  <c r="BK464" i="64" s="1"/>
  <c r="BK1688" i="64"/>
  <c r="BK1712" i="64" s="1"/>
  <c r="AU440" i="64"/>
  <c r="AU464" i="64" s="1"/>
  <c r="AU1688" i="64"/>
  <c r="AU1712" i="64" s="1"/>
  <c r="AE440" i="64"/>
  <c r="AE464" i="64" s="1"/>
  <c r="AE1688" i="64"/>
  <c r="AE1712" i="64" s="1"/>
  <c r="CF439" i="64"/>
  <c r="CF463" i="64" s="1"/>
  <c r="CF1687" i="64"/>
  <c r="CF1711" i="64" s="1"/>
  <c r="BP439" i="64"/>
  <c r="BP463" i="64" s="1"/>
  <c r="BP1687" i="64"/>
  <c r="BP1711" i="64" s="1"/>
  <c r="AZ439" i="64"/>
  <c r="AZ463" i="64" s="1"/>
  <c r="AZ1687" i="64"/>
  <c r="AZ1711" i="64" s="1"/>
  <c r="AJ439" i="64"/>
  <c r="AJ463" i="64" s="1"/>
  <c r="AJ1687" i="64"/>
  <c r="AJ1711" i="64" s="1"/>
  <c r="T439" i="64"/>
  <c r="T463" i="64" s="1"/>
  <c r="T1687" i="64"/>
  <c r="T1711" i="64" s="1"/>
  <c r="BX444" i="64"/>
  <c r="BX468" i="64" s="1"/>
  <c r="BX1692" i="64"/>
  <c r="BX1716" i="64" s="1"/>
  <c r="BH444" i="64"/>
  <c r="BH468" i="64" s="1"/>
  <c r="BH1692" i="64"/>
  <c r="BH1716" i="64" s="1"/>
  <c r="AR444" i="64"/>
  <c r="AR468" i="64" s="1"/>
  <c r="AR1692" i="64"/>
  <c r="AR1716" i="64" s="1"/>
  <c r="AB444" i="64"/>
  <c r="AB468" i="64" s="1"/>
  <c r="AB1692" i="64"/>
  <c r="AB1716" i="64" s="1"/>
  <c r="CG443" i="64"/>
  <c r="CG1691" i="64"/>
  <c r="BQ443" i="64"/>
  <c r="BQ1691" i="64"/>
  <c r="BA443" i="64"/>
  <c r="BA1691" i="64"/>
  <c r="AK443" i="64"/>
  <c r="AK1691" i="64"/>
  <c r="U443" i="64"/>
  <c r="U1691" i="64"/>
  <c r="BZ440" i="64"/>
  <c r="BZ464" i="64" s="1"/>
  <c r="BZ1688" i="64"/>
  <c r="BZ1712" i="64" s="1"/>
  <c r="BJ440" i="64"/>
  <c r="BJ464" i="64" s="1"/>
  <c r="BJ1688" i="64"/>
  <c r="BJ1712" i="64" s="1"/>
  <c r="AT440" i="64"/>
  <c r="AT464" i="64" s="1"/>
  <c r="AT1688" i="64"/>
  <c r="AT1712" i="64" s="1"/>
  <c r="AD440" i="64"/>
  <c r="AD464" i="64" s="1"/>
  <c r="AD1688" i="64"/>
  <c r="AD1712" i="64" s="1"/>
  <c r="CE439" i="64"/>
  <c r="CE463" i="64" s="1"/>
  <c r="CE1687" i="64"/>
  <c r="CE1711" i="64" s="1"/>
  <c r="BO439" i="64"/>
  <c r="BO463" i="64" s="1"/>
  <c r="BO1687" i="64"/>
  <c r="BO1711" i="64" s="1"/>
  <c r="AY439" i="64"/>
  <c r="AY463" i="64" s="1"/>
  <c r="AY1687" i="64"/>
  <c r="AY1711" i="64" s="1"/>
  <c r="AI439" i="64"/>
  <c r="AI463" i="64" s="1"/>
  <c r="AI1687" i="64"/>
  <c r="AI1711" i="64" s="1"/>
  <c r="BW444" i="64"/>
  <c r="BW468" i="64" s="1"/>
  <c r="BW1692" i="64"/>
  <c r="BW1716" i="64" s="1"/>
  <c r="BG444" i="64"/>
  <c r="BG468" i="64" s="1"/>
  <c r="BG1692" i="64"/>
  <c r="BG1716" i="64" s="1"/>
  <c r="AQ444" i="64"/>
  <c r="AQ468" i="64" s="1"/>
  <c r="AQ1692" i="64"/>
  <c r="AQ1716" i="64" s="1"/>
  <c r="AA444" i="64"/>
  <c r="AA468" i="64" s="1"/>
  <c r="AA1692" i="64"/>
  <c r="AA1716" i="64" s="1"/>
  <c r="CF443" i="64"/>
  <c r="CF1691" i="64"/>
  <c r="BP443" i="64"/>
  <c r="BP1691" i="64"/>
  <c r="AZ443" i="64"/>
  <c r="AZ1691" i="64"/>
  <c r="AJ443" i="64"/>
  <c r="AJ1691" i="64"/>
  <c r="T443" i="64"/>
  <c r="T1691" i="64"/>
  <c r="BY440" i="64"/>
  <c r="BY464" i="64" s="1"/>
  <c r="BY1688" i="64"/>
  <c r="BY1712" i="64" s="1"/>
  <c r="BI440" i="64"/>
  <c r="BI464" i="64" s="1"/>
  <c r="BI1688" i="64"/>
  <c r="BI1712" i="64" s="1"/>
  <c r="AS440" i="64"/>
  <c r="AS464" i="64" s="1"/>
  <c r="AS1688" i="64"/>
  <c r="AS1712" i="64" s="1"/>
  <c r="AC440" i="64"/>
  <c r="AC464" i="64" s="1"/>
  <c r="AC1688" i="64"/>
  <c r="AC1712" i="64" s="1"/>
  <c r="CD439" i="64"/>
  <c r="CD463" i="64" s="1"/>
  <c r="CD1687" i="64"/>
  <c r="CD1711" i="64" s="1"/>
  <c r="BN439" i="64"/>
  <c r="BN463" i="64" s="1"/>
  <c r="BN1687" i="64"/>
  <c r="BN1711" i="64" s="1"/>
  <c r="AX439" i="64"/>
  <c r="AX463" i="64" s="1"/>
  <c r="AX1687" i="64"/>
  <c r="AX1711" i="64" s="1"/>
  <c r="AH439" i="64"/>
  <c r="AH463" i="64" s="1"/>
  <c r="AH1687" i="64"/>
  <c r="AH1711" i="64" s="1"/>
  <c r="BV444" i="64"/>
  <c r="BV468" i="64" s="1"/>
  <c r="BV1692" i="64"/>
  <c r="BV1716" i="64" s="1"/>
  <c r="BF444" i="64"/>
  <c r="BF468" i="64" s="1"/>
  <c r="BF1692" i="64"/>
  <c r="BF1716" i="64" s="1"/>
  <c r="AP444" i="64"/>
  <c r="AP468" i="64" s="1"/>
  <c r="AP1692" i="64"/>
  <c r="AP1716" i="64" s="1"/>
  <c r="Z444" i="64"/>
  <c r="Z468" i="64" s="1"/>
  <c r="Z1692" i="64"/>
  <c r="Z1716" i="64" s="1"/>
  <c r="CE443" i="64"/>
  <c r="CE1691" i="64"/>
  <c r="BO443" i="64"/>
  <c r="BO1691" i="64"/>
  <c r="AY443" i="64"/>
  <c r="AY1691" i="64"/>
  <c r="AI443" i="64"/>
  <c r="AI1691" i="64"/>
  <c r="BX440" i="64"/>
  <c r="BX464" i="64" s="1"/>
  <c r="BX1688" i="64"/>
  <c r="BX1712" i="64" s="1"/>
  <c r="BH440" i="64"/>
  <c r="BH464" i="64" s="1"/>
  <c r="BH1688" i="64"/>
  <c r="BH1712" i="64" s="1"/>
  <c r="AR440" i="64"/>
  <c r="AR464" i="64" s="1"/>
  <c r="AR1688" i="64"/>
  <c r="AR1712" i="64" s="1"/>
  <c r="AB440" i="64"/>
  <c r="AB1688" i="64"/>
  <c r="AB1712" i="64" s="1"/>
  <c r="CC439" i="64"/>
  <c r="CC463" i="64" s="1"/>
  <c r="CC1687" i="64"/>
  <c r="CC1711" i="64" s="1"/>
  <c r="BM439" i="64"/>
  <c r="BM463" i="64" s="1"/>
  <c r="BM1687" i="64"/>
  <c r="BM1711" i="64" s="1"/>
  <c r="AW439" i="64"/>
  <c r="AW463" i="64" s="1"/>
  <c r="AW1687" i="64"/>
  <c r="AW1711" i="64" s="1"/>
  <c r="AG439" i="64"/>
  <c r="AG463" i="64" s="1"/>
  <c r="AG1687" i="64"/>
  <c r="AG1711" i="64" s="1"/>
  <c r="CK444" i="64"/>
  <c r="CK468" i="64" s="1"/>
  <c r="CK1692" i="64"/>
  <c r="CK1716" i="64" s="1"/>
  <c r="BU444" i="64"/>
  <c r="BU468" i="64" s="1"/>
  <c r="BU1692" i="64"/>
  <c r="BU1716" i="64" s="1"/>
  <c r="BE444" i="64"/>
  <c r="BE468" i="64" s="1"/>
  <c r="BE1692" i="64"/>
  <c r="BE1716" i="64" s="1"/>
  <c r="AO444" i="64"/>
  <c r="AO468" i="64" s="1"/>
  <c r="AO1692" i="64"/>
  <c r="AO1716" i="64" s="1"/>
  <c r="Y444" i="64"/>
  <c r="Y468" i="64" s="1"/>
  <c r="Y1692" i="64"/>
  <c r="Y1716" i="64" s="1"/>
  <c r="CD443" i="64"/>
  <c r="CD1691" i="64"/>
  <c r="BN443" i="64"/>
  <c r="BN1691" i="64"/>
  <c r="AX443" i="64"/>
  <c r="AX1691" i="64"/>
  <c r="AH443" i="64"/>
  <c r="AH1691" i="64"/>
  <c r="BW440" i="64"/>
  <c r="BW464" i="64" s="1"/>
  <c r="BW1688" i="64"/>
  <c r="BW1712" i="64" s="1"/>
  <c r="BG440" i="64"/>
  <c r="BG464" i="64" s="1"/>
  <c r="BG1688" i="64"/>
  <c r="BG1712" i="64" s="1"/>
  <c r="AQ440" i="64"/>
  <c r="AQ464" i="64" s="1"/>
  <c r="AQ1688" i="64"/>
  <c r="AQ1712" i="64" s="1"/>
  <c r="AA440" i="64"/>
  <c r="AA1688" i="64"/>
  <c r="AA1712" i="64" s="1"/>
  <c r="AE1307" i="64"/>
  <c r="AE1375" i="64"/>
  <c r="BC1302" i="64"/>
  <c r="BC1370" i="64"/>
  <c r="BC1399" i="64" s="1"/>
  <c r="AW1303" i="64"/>
  <c r="AW1331" i="64" s="1"/>
  <c r="AW1371" i="64"/>
  <c r="AW1400" i="64" s="1"/>
  <c r="CH1302" i="64"/>
  <c r="CH1370" i="64"/>
  <c r="CH1399" i="64" s="1"/>
  <c r="BL1303" i="64"/>
  <c r="BL1331" i="64" s="1"/>
  <c r="BL1371" i="64"/>
  <c r="BL1400" i="64" s="1"/>
  <c r="CG1302" i="64"/>
  <c r="CG1370" i="64"/>
  <c r="CG1399" i="64" s="1"/>
  <c r="BQ1302" i="64"/>
  <c r="BQ1370" i="64"/>
  <c r="BQ1399" i="64" s="1"/>
  <c r="BA1302" i="64"/>
  <c r="BA1370" i="64"/>
  <c r="BA1399" i="64" s="1"/>
  <c r="AK1302" i="64"/>
  <c r="AK1370" i="64"/>
  <c r="AK1399" i="64" s="1"/>
  <c r="U1302" i="64"/>
  <c r="U1370" i="64"/>
  <c r="U1399" i="64" s="1"/>
  <c r="BY1307" i="64"/>
  <c r="BY1375" i="64"/>
  <c r="BI1307" i="64"/>
  <c r="BI1375" i="64"/>
  <c r="AS1307" i="64"/>
  <c r="AS1375" i="64"/>
  <c r="AC1307" i="64"/>
  <c r="AC1375" i="64"/>
  <c r="CH1306" i="64"/>
  <c r="CH1374" i="64"/>
  <c r="CH1403" i="64" s="1"/>
  <c r="BR1306" i="64"/>
  <c r="BR1374" i="64"/>
  <c r="BR1403" i="64" s="1"/>
  <c r="BB1306" i="64"/>
  <c r="BB1374" i="64"/>
  <c r="BB1403" i="64" s="1"/>
  <c r="AL1306" i="64"/>
  <c r="AL1374" i="64"/>
  <c r="AL1403" i="64" s="1"/>
  <c r="V1306" i="64"/>
  <c r="V1374" i="64"/>
  <c r="V1403" i="64" s="1"/>
  <c r="CA1303" i="64"/>
  <c r="CA1331" i="64" s="1"/>
  <c r="CA1371" i="64"/>
  <c r="CA1400" i="64" s="1"/>
  <c r="BK1303" i="64"/>
  <c r="BK1331" i="64" s="1"/>
  <c r="BK1371" i="64"/>
  <c r="BK1400" i="64" s="1"/>
  <c r="AU1303" i="64"/>
  <c r="AU1331" i="64" s="1"/>
  <c r="AU1371" i="64"/>
  <c r="AU1400" i="64" s="1"/>
  <c r="AE1303" i="64"/>
  <c r="AE1331" i="64" s="1"/>
  <c r="AE1371" i="64"/>
  <c r="AE1400" i="64" s="1"/>
  <c r="CI1306" i="64"/>
  <c r="CI1374" i="64"/>
  <c r="CI1403" i="64" s="1"/>
  <c r="CF1302" i="64"/>
  <c r="CF1370" i="64"/>
  <c r="CF1399" i="64" s="1"/>
  <c r="BP1302" i="64"/>
  <c r="BP1370" i="64"/>
  <c r="BP1399" i="64" s="1"/>
  <c r="AZ1302" i="64"/>
  <c r="AZ1370" i="64"/>
  <c r="AZ1399" i="64" s="1"/>
  <c r="AJ1302" i="64"/>
  <c r="AJ1370" i="64"/>
  <c r="AJ1399" i="64" s="1"/>
  <c r="T1302" i="64"/>
  <c r="T1370" i="64"/>
  <c r="T1399" i="64" s="1"/>
  <c r="BX1307" i="64"/>
  <c r="BX1375" i="64"/>
  <c r="BH1307" i="64"/>
  <c r="BH1375" i="64"/>
  <c r="AR1307" i="64"/>
  <c r="AR1375" i="64"/>
  <c r="AB1307" i="64"/>
  <c r="AB1375" i="64"/>
  <c r="CG1306" i="64"/>
  <c r="CG1374" i="64"/>
  <c r="CG1403" i="64" s="1"/>
  <c r="BQ1306" i="64"/>
  <c r="BQ1374" i="64"/>
  <c r="BQ1403" i="64" s="1"/>
  <c r="BA1306" i="64"/>
  <c r="BA1374" i="64"/>
  <c r="BA1403" i="64" s="1"/>
  <c r="AK1306" i="64"/>
  <c r="AK1374" i="64"/>
  <c r="AK1403" i="64" s="1"/>
  <c r="U1306" i="64"/>
  <c r="U1374" i="64"/>
  <c r="U1403" i="64" s="1"/>
  <c r="BZ1303" i="64"/>
  <c r="BZ1331" i="64" s="1"/>
  <c r="BZ1371" i="64"/>
  <c r="BZ1400" i="64" s="1"/>
  <c r="BJ1303" i="64"/>
  <c r="BJ1331" i="64" s="1"/>
  <c r="BJ1371" i="64"/>
  <c r="BJ1400" i="64" s="1"/>
  <c r="AT1303" i="64"/>
  <c r="AT1331" i="64" s="1"/>
  <c r="AT1371" i="64"/>
  <c r="AT1400" i="64" s="1"/>
  <c r="AD1303" i="64"/>
  <c r="AD1331" i="64" s="1"/>
  <c r="AD1371" i="64"/>
  <c r="AD1400" i="64" s="1"/>
  <c r="BK1307" i="64"/>
  <c r="BK1375" i="64"/>
  <c r="AG1303" i="64"/>
  <c r="AG1331" i="64" s="1"/>
  <c r="AG1371" i="64"/>
  <c r="AG1400" i="64" s="1"/>
  <c r="AT1307" i="64"/>
  <c r="AT1375" i="64"/>
  <c r="CE1302" i="64"/>
  <c r="CE1370" i="64"/>
  <c r="CE1399" i="64" s="1"/>
  <c r="BO1302" i="64"/>
  <c r="BO1370" i="64"/>
  <c r="BO1399" i="64" s="1"/>
  <c r="AY1302" i="64"/>
  <c r="AY1370" i="64"/>
  <c r="AY1399" i="64" s="1"/>
  <c r="AI1302" i="64"/>
  <c r="AI1370" i="64"/>
  <c r="AI1399" i="64" s="1"/>
  <c r="BW1307" i="64"/>
  <c r="BW1375" i="64"/>
  <c r="BG1307" i="64"/>
  <c r="BG1375" i="64"/>
  <c r="AQ1307" i="64"/>
  <c r="AQ1375" i="64"/>
  <c r="AA1307" i="64"/>
  <c r="AA1375" i="64"/>
  <c r="CF1306" i="64"/>
  <c r="CF1374" i="64"/>
  <c r="CF1403" i="64" s="1"/>
  <c r="BP1306" i="64"/>
  <c r="BP1374" i="64"/>
  <c r="BP1403" i="64" s="1"/>
  <c r="AZ1306" i="64"/>
  <c r="AZ1374" i="64"/>
  <c r="AZ1403" i="64" s="1"/>
  <c r="AJ1306" i="64"/>
  <c r="AJ1374" i="64"/>
  <c r="AJ1403" i="64" s="1"/>
  <c r="T1306" i="64"/>
  <c r="T1374" i="64"/>
  <c r="T1403" i="64" s="1"/>
  <c r="BY1303" i="64"/>
  <c r="BY1331" i="64" s="1"/>
  <c r="BY1371" i="64"/>
  <c r="BY1400" i="64" s="1"/>
  <c r="BI1303" i="64"/>
  <c r="BI1331" i="64" s="1"/>
  <c r="BI1371" i="64"/>
  <c r="BI1400" i="64" s="1"/>
  <c r="AS1303" i="64"/>
  <c r="AS1331" i="64" s="1"/>
  <c r="AS1371" i="64"/>
  <c r="AS1400" i="64" s="1"/>
  <c r="AC1303" i="64"/>
  <c r="AC1331" i="64" s="1"/>
  <c r="AC1371" i="64"/>
  <c r="AC1400" i="64" s="1"/>
  <c r="BD1306" i="64"/>
  <c r="BD1374" i="64"/>
  <c r="BD1403" i="64" s="1"/>
  <c r="BC1306" i="64"/>
  <c r="BC1374" i="64"/>
  <c r="BC1403" i="64" s="1"/>
  <c r="CD1302" i="64"/>
  <c r="CD1370" i="64"/>
  <c r="CD1399" i="64" s="1"/>
  <c r="BN1302" i="64"/>
  <c r="BN1370" i="64"/>
  <c r="BN1399" i="64" s="1"/>
  <c r="AX1302" i="64"/>
  <c r="AX1370" i="64"/>
  <c r="AX1399" i="64" s="1"/>
  <c r="AH1302" i="64"/>
  <c r="AH1370" i="64"/>
  <c r="AH1399" i="64" s="1"/>
  <c r="BV1307" i="64"/>
  <c r="BV1375" i="64"/>
  <c r="BF1307" i="64"/>
  <c r="BF1375" i="64"/>
  <c r="AP1307" i="64"/>
  <c r="AP1375" i="64"/>
  <c r="Z1307" i="64"/>
  <c r="Z1375" i="64"/>
  <c r="CE1306" i="64"/>
  <c r="CE1374" i="64"/>
  <c r="CE1403" i="64" s="1"/>
  <c r="BO1306" i="64"/>
  <c r="BO1374" i="64"/>
  <c r="BO1403" i="64" s="1"/>
  <c r="AY1306" i="64"/>
  <c r="AY1374" i="64"/>
  <c r="AY1403" i="64" s="1"/>
  <c r="AI1306" i="64"/>
  <c r="AI1374" i="64"/>
  <c r="AI1403" i="64" s="1"/>
  <c r="BX1303" i="64"/>
  <c r="BX1331" i="64" s="1"/>
  <c r="BX1371" i="64"/>
  <c r="BX1400" i="64" s="1"/>
  <c r="BH1303" i="64"/>
  <c r="BH1331" i="64" s="1"/>
  <c r="BH1371" i="64"/>
  <c r="BH1400" i="64" s="1"/>
  <c r="AR1303" i="64"/>
  <c r="AR1331" i="64" s="1"/>
  <c r="AR1371" i="64"/>
  <c r="AR1400" i="64" s="1"/>
  <c r="AB1303" i="64"/>
  <c r="AB1331" i="64" s="1"/>
  <c r="AB1371" i="64"/>
  <c r="AB1400" i="64" s="1"/>
  <c r="AD1307" i="64"/>
  <c r="AD1375" i="64"/>
  <c r="CC1302" i="64"/>
  <c r="CC1370" i="64"/>
  <c r="CC1399" i="64" s="1"/>
  <c r="BM1302" i="64"/>
  <c r="BM1370" i="64"/>
  <c r="BM1399" i="64" s="1"/>
  <c r="AW1302" i="64"/>
  <c r="AW1370" i="64"/>
  <c r="AW1399" i="64" s="1"/>
  <c r="AG1302" i="64"/>
  <c r="AG1370" i="64"/>
  <c r="AG1399" i="64" s="1"/>
  <c r="CK1307" i="64"/>
  <c r="CK1375" i="64"/>
  <c r="BU1307" i="64"/>
  <c r="BU1375" i="64"/>
  <c r="BE1307" i="64"/>
  <c r="BE1375" i="64"/>
  <c r="AO1307" i="64"/>
  <c r="AO1375" i="64"/>
  <c r="Y1307" i="64"/>
  <c r="Y1375" i="64"/>
  <c r="CD1306" i="64"/>
  <c r="CD1374" i="64"/>
  <c r="CD1403" i="64" s="1"/>
  <c r="BN1306" i="64"/>
  <c r="BN1374" i="64"/>
  <c r="BN1403" i="64" s="1"/>
  <c r="AX1306" i="64"/>
  <c r="AX1374" i="64"/>
  <c r="AX1403" i="64" s="1"/>
  <c r="AH1306" i="64"/>
  <c r="AH1374" i="64"/>
  <c r="AH1403" i="64" s="1"/>
  <c r="BW1303" i="64"/>
  <c r="BW1331" i="64" s="1"/>
  <c r="BW1371" i="64"/>
  <c r="BW1400" i="64" s="1"/>
  <c r="BG1303" i="64"/>
  <c r="BG1331" i="64" s="1"/>
  <c r="BG1371" i="64"/>
  <c r="BG1400" i="64" s="1"/>
  <c r="AQ1303" i="64"/>
  <c r="AQ1331" i="64" s="1"/>
  <c r="AQ1371" i="64"/>
  <c r="AQ1400" i="64" s="1"/>
  <c r="AA1303" i="64"/>
  <c r="AA1331" i="64" s="1"/>
  <c r="AA1371" i="64"/>
  <c r="AM1302" i="64"/>
  <c r="AM1370" i="64"/>
  <c r="AM1399" i="64" s="1"/>
  <c r="BM1303" i="64"/>
  <c r="BM1331" i="64" s="1"/>
  <c r="BM1371" i="64"/>
  <c r="BM1400" i="64" s="1"/>
  <c r="BR1302" i="64"/>
  <c r="BR1370" i="64"/>
  <c r="BR1399" i="64" s="1"/>
  <c r="CB1303" i="64"/>
  <c r="CB1331" i="64" s="1"/>
  <c r="CB1371" i="64"/>
  <c r="CB1400" i="64" s="1"/>
  <c r="CB1302" i="64"/>
  <c r="CB1370" i="64"/>
  <c r="CB1399" i="64" s="1"/>
  <c r="BL1302" i="64"/>
  <c r="BL1370" i="64"/>
  <c r="BL1399" i="64" s="1"/>
  <c r="AV1302" i="64"/>
  <c r="AV1370" i="64"/>
  <c r="AV1399" i="64" s="1"/>
  <c r="AF1302" i="64"/>
  <c r="AF1370" i="64"/>
  <c r="AF1399" i="64" s="1"/>
  <c r="CJ1307" i="64"/>
  <c r="CJ1375" i="64"/>
  <c r="BT1307" i="64"/>
  <c r="BT1375" i="64"/>
  <c r="BD1307" i="64"/>
  <c r="BD1375" i="64"/>
  <c r="AN1307" i="64"/>
  <c r="AN1375" i="64"/>
  <c r="X1307" i="64"/>
  <c r="X1375" i="64"/>
  <c r="CC1306" i="64"/>
  <c r="CC1374" i="64"/>
  <c r="CC1403" i="64" s="1"/>
  <c r="BM1306" i="64"/>
  <c r="BM1374" i="64"/>
  <c r="BM1403" i="64" s="1"/>
  <c r="AW1306" i="64"/>
  <c r="AW1374" i="64"/>
  <c r="AW1403" i="64" s="1"/>
  <c r="AG1306" i="64"/>
  <c r="AG1374" i="64"/>
  <c r="AG1403" i="64" s="1"/>
  <c r="BV1303" i="64"/>
  <c r="BV1331" i="64" s="1"/>
  <c r="BV1371" i="64"/>
  <c r="BV1400" i="64" s="1"/>
  <c r="BF1303" i="64"/>
  <c r="BF1331" i="64" s="1"/>
  <c r="BF1371" i="64"/>
  <c r="BF1400" i="64" s="1"/>
  <c r="AP1303" i="64"/>
  <c r="AP1331" i="64" s="1"/>
  <c r="AP1371" i="64"/>
  <c r="AP1400" i="64" s="1"/>
  <c r="Z1303" i="64"/>
  <c r="Z1331" i="64" s="1"/>
  <c r="Z1371" i="64"/>
  <c r="CA1307" i="64"/>
  <c r="CA1375" i="64"/>
  <c r="AM1306" i="64"/>
  <c r="AM1374" i="64"/>
  <c r="AM1403" i="64" s="1"/>
  <c r="CA1302" i="64"/>
  <c r="CA1370" i="64"/>
  <c r="CA1399" i="64" s="1"/>
  <c r="BK1302" i="64"/>
  <c r="BK1370" i="64"/>
  <c r="BK1399" i="64" s="1"/>
  <c r="AU1302" i="64"/>
  <c r="AU1370" i="64"/>
  <c r="AU1399" i="64" s="1"/>
  <c r="AE1302" i="64"/>
  <c r="AE1370" i="64"/>
  <c r="AE1399" i="64" s="1"/>
  <c r="CI1307" i="64"/>
  <c r="CI1375" i="64"/>
  <c r="BS1307" i="64"/>
  <c r="BS1375" i="64"/>
  <c r="BC1307" i="64"/>
  <c r="BC1375" i="64"/>
  <c r="AM1307" i="64"/>
  <c r="AM1375" i="64"/>
  <c r="W1307" i="64"/>
  <c r="W1375" i="64"/>
  <c r="CB1306" i="64"/>
  <c r="CB1374" i="64"/>
  <c r="CB1403" i="64" s="1"/>
  <c r="BL1306" i="64"/>
  <c r="BL1374" i="64"/>
  <c r="BL1403" i="64" s="1"/>
  <c r="AV1306" i="64"/>
  <c r="AV1374" i="64"/>
  <c r="AV1403" i="64" s="1"/>
  <c r="AF1306" i="64"/>
  <c r="AF1374" i="64"/>
  <c r="AF1403" i="64" s="1"/>
  <c r="CK1303" i="64"/>
  <c r="CK1331" i="64" s="1"/>
  <c r="CK1371" i="64"/>
  <c r="CK1400" i="64" s="1"/>
  <c r="BU1303" i="64"/>
  <c r="BU1331" i="64" s="1"/>
  <c r="BU1371" i="64"/>
  <c r="BU1400" i="64" s="1"/>
  <c r="BE1303" i="64"/>
  <c r="BE1331" i="64" s="1"/>
  <c r="BE1371" i="64"/>
  <c r="BE1400" i="64" s="1"/>
  <c r="AO1303" i="64"/>
  <c r="AO1331" i="64" s="1"/>
  <c r="AO1371" i="64"/>
  <c r="AO1400" i="64" s="1"/>
  <c r="Y1303" i="64"/>
  <c r="Y1331" i="64" s="1"/>
  <c r="Y1371" i="64"/>
  <c r="AU1307" i="64"/>
  <c r="AU1375" i="64"/>
  <c r="BB1302" i="64"/>
  <c r="BB1370" i="64"/>
  <c r="BB1399" i="64" s="1"/>
  <c r="AV1303" i="64"/>
  <c r="AV1331" i="64" s="1"/>
  <c r="AV1371" i="64"/>
  <c r="AV1400" i="64" s="1"/>
  <c r="BZ1302" i="64"/>
  <c r="BZ1370" i="64"/>
  <c r="BZ1399" i="64" s="1"/>
  <c r="BJ1302" i="64"/>
  <c r="BJ1370" i="64"/>
  <c r="BJ1399" i="64" s="1"/>
  <c r="AT1302" i="64"/>
  <c r="AT1370" i="64"/>
  <c r="AT1399" i="64" s="1"/>
  <c r="AD1302" i="64"/>
  <c r="AD1370" i="64"/>
  <c r="AD1399" i="64" s="1"/>
  <c r="CH1307" i="64"/>
  <c r="CH1375" i="64"/>
  <c r="BR1307" i="64"/>
  <c r="BR1375" i="64"/>
  <c r="BB1307" i="64"/>
  <c r="BB1375" i="64"/>
  <c r="AL1307" i="64"/>
  <c r="AL1375" i="64"/>
  <c r="V1307" i="64"/>
  <c r="V1375" i="64"/>
  <c r="CA1306" i="64"/>
  <c r="CA1374" i="64"/>
  <c r="CA1403" i="64" s="1"/>
  <c r="BK1306" i="64"/>
  <c r="BK1374" i="64"/>
  <c r="BK1403" i="64" s="1"/>
  <c r="AU1306" i="64"/>
  <c r="AU1374" i="64"/>
  <c r="AU1403" i="64" s="1"/>
  <c r="AE1306" i="64"/>
  <c r="AE1374" i="64"/>
  <c r="AE1403" i="64" s="1"/>
  <c r="CJ1303" i="64"/>
  <c r="CJ1331" i="64" s="1"/>
  <c r="CJ1371" i="64"/>
  <c r="CJ1400" i="64" s="1"/>
  <c r="BT1303" i="64"/>
  <c r="BT1331" i="64" s="1"/>
  <c r="BT1371" i="64"/>
  <c r="BT1400" i="64" s="1"/>
  <c r="BD1303" i="64"/>
  <c r="BD1331" i="64" s="1"/>
  <c r="BD1371" i="64"/>
  <c r="BD1400" i="64" s="1"/>
  <c r="AN1303" i="64"/>
  <c r="AN1331" i="64" s="1"/>
  <c r="AN1371" i="64"/>
  <c r="AN1400" i="64" s="1"/>
  <c r="X1303" i="64"/>
  <c r="X1331" i="64" s="1"/>
  <c r="X1371" i="64"/>
  <c r="BT1306" i="64"/>
  <c r="BT1374" i="64"/>
  <c r="BT1403" i="64" s="1"/>
  <c r="BZ1307" i="64"/>
  <c r="BZ1375" i="64"/>
  <c r="BY1302" i="64"/>
  <c r="BY1370" i="64"/>
  <c r="BY1399" i="64" s="1"/>
  <c r="BI1302" i="64"/>
  <c r="BI1370" i="64"/>
  <c r="BI1399" i="64" s="1"/>
  <c r="AS1302" i="64"/>
  <c r="AS1370" i="64"/>
  <c r="AS1399" i="64" s="1"/>
  <c r="AC1302" i="64"/>
  <c r="AC1370" i="64"/>
  <c r="AC1399" i="64" s="1"/>
  <c r="CG1307" i="64"/>
  <c r="CG1375" i="64"/>
  <c r="BQ1307" i="64"/>
  <c r="BQ1375" i="64"/>
  <c r="BA1307" i="64"/>
  <c r="BA1375" i="64"/>
  <c r="AK1307" i="64"/>
  <c r="AK1375" i="64"/>
  <c r="U1307" i="64"/>
  <c r="U1375" i="64"/>
  <c r="BZ1306" i="64"/>
  <c r="BZ1374" i="64"/>
  <c r="BZ1403" i="64" s="1"/>
  <c r="BJ1306" i="64"/>
  <c r="BJ1374" i="64"/>
  <c r="BJ1403" i="64" s="1"/>
  <c r="AT1306" i="64"/>
  <c r="AT1374" i="64"/>
  <c r="AT1403" i="64" s="1"/>
  <c r="AD1306" i="64"/>
  <c r="AD1374" i="64"/>
  <c r="AD1403" i="64" s="1"/>
  <c r="CI1303" i="64"/>
  <c r="CI1331" i="64" s="1"/>
  <c r="CI1371" i="64"/>
  <c r="CI1400" i="64" s="1"/>
  <c r="BS1303" i="64"/>
  <c r="BS1331" i="64" s="1"/>
  <c r="BS1371" i="64"/>
  <c r="BS1400" i="64" s="1"/>
  <c r="BC1303" i="64"/>
  <c r="BC1331" i="64" s="1"/>
  <c r="BC1371" i="64"/>
  <c r="BC1400" i="64" s="1"/>
  <c r="AM1303" i="64"/>
  <c r="AM1331" i="64" s="1"/>
  <c r="AM1371" i="64"/>
  <c r="AM1400" i="64" s="1"/>
  <c r="W1303" i="64"/>
  <c r="W1331" i="64" s="1"/>
  <c r="W1371" i="64"/>
  <c r="AN1306" i="64"/>
  <c r="AN1374" i="64"/>
  <c r="AN1403" i="64" s="1"/>
  <c r="AL1302" i="64"/>
  <c r="AL1370" i="64"/>
  <c r="AL1399" i="64" s="1"/>
  <c r="W1306" i="64"/>
  <c r="W1374" i="64"/>
  <c r="W1403" i="64" s="1"/>
  <c r="BX1302" i="64"/>
  <c r="BX1370" i="64"/>
  <c r="BX1399" i="64" s="1"/>
  <c r="BH1302" i="64"/>
  <c r="BH1370" i="64"/>
  <c r="BH1399" i="64" s="1"/>
  <c r="AR1302" i="64"/>
  <c r="AR1370" i="64"/>
  <c r="AR1399" i="64" s="1"/>
  <c r="AB1302" i="64"/>
  <c r="AB1370" i="64"/>
  <c r="AB1399" i="64" s="1"/>
  <c r="CF1307" i="64"/>
  <c r="CF1375" i="64"/>
  <c r="BP1307" i="64"/>
  <c r="BP1375" i="64"/>
  <c r="AZ1307" i="64"/>
  <c r="AZ1375" i="64"/>
  <c r="AJ1307" i="64"/>
  <c r="AJ1375" i="64"/>
  <c r="T1307" i="64"/>
  <c r="T1375" i="64"/>
  <c r="BY1306" i="64"/>
  <c r="BY1374" i="64"/>
  <c r="BY1403" i="64" s="1"/>
  <c r="BI1306" i="64"/>
  <c r="BI1374" i="64"/>
  <c r="BI1403" i="64" s="1"/>
  <c r="AS1306" i="64"/>
  <c r="AS1374" i="64"/>
  <c r="AS1403" i="64" s="1"/>
  <c r="AC1306" i="64"/>
  <c r="AC1374" i="64"/>
  <c r="AC1403" i="64" s="1"/>
  <c r="CH1303" i="64"/>
  <c r="CH1331" i="64" s="1"/>
  <c r="CH1371" i="64"/>
  <c r="CH1400" i="64" s="1"/>
  <c r="BR1303" i="64"/>
  <c r="BR1331" i="64" s="1"/>
  <c r="BR1371" i="64"/>
  <c r="BR1400" i="64" s="1"/>
  <c r="BB1303" i="64"/>
  <c r="BB1331" i="64" s="1"/>
  <c r="BB1371" i="64"/>
  <c r="BB1400" i="64" s="1"/>
  <c r="AL1303" i="64"/>
  <c r="AL1331" i="64" s="1"/>
  <c r="AL1371" i="64"/>
  <c r="AL1400" i="64" s="1"/>
  <c r="V1303" i="64"/>
  <c r="V1331" i="64" s="1"/>
  <c r="V1371" i="64"/>
  <c r="CI1302" i="64"/>
  <c r="CI1370" i="64"/>
  <c r="CI1399" i="64" s="1"/>
  <c r="X1306" i="64"/>
  <c r="X1374" i="64"/>
  <c r="X1403" i="64" s="1"/>
  <c r="AF1303" i="64"/>
  <c r="AF1331" i="64" s="1"/>
  <c r="AF1371" i="64"/>
  <c r="AF1400" i="64" s="1"/>
  <c r="BW1302" i="64"/>
  <c r="BW1370" i="64"/>
  <c r="BW1399" i="64" s="1"/>
  <c r="BG1302" i="64"/>
  <c r="BG1370" i="64"/>
  <c r="BG1399" i="64" s="1"/>
  <c r="AQ1302" i="64"/>
  <c r="AQ1370" i="64"/>
  <c r="AQ1399" i="64" s="1"/>
  <c r="AA1302" i="64"/>
  <c r="AA1370" i="64"/>
  <c r="AA1399" i="64" s="1"/>
  <c r="CE1307" i="64"/>
  <c r="CE1375" i="64"/>
  <c r="BO1307" i="64"/>
  <c r="BO1375" i="64"/>
  <c r="AY1307" i="64"/>
  <c r="AY1375" i="64"/>
  <c r="AI1307" i="64"/>
  <c r="AI1375" i="64"/>
  <c r="BX1306" i="64"/>
  <c r="BX1374" i="64"/>
  <c r="BX1403" i="64" s="1"/>
  <c r="BH1306" i="64"/>
  <c r="BH1374" i="64"/>
  <c r="BH1403" i="64" s="1"/>
  <c r="AR1306" i="64"/>
  <c r="AR1374" i="64"/>
  <c r="AR1403" i="64" s="1"/>
  <c r="AB1306" i="64"/>
  <c r="AB1374" i="64"/>
  <c r="AB1403" i="64" s="1"/>
  <c r="CG1303" i="64"/>
  <c r="CG1331" i="64" s="1"/>
  <c r="CG1371" i="64"/>
  <c r="CG1400" i="64" s="1"/>
  <c r="BQ1303" i="64"/>
  <c r="BQ1331" i="64" s="1"/>
  <c r="BQ1371" i="64"/>
  <c r="BQ1400" i="64" s="1"/>
  <c r="BA1303" i="64"/>
  <c r="BA1331" i="64" s="1"/>
  <c r="BA1371" i="64"/>
  <c r="BA1400" i="64" s="1"/>
  <c r="AK1303" i="64"/>
  <c r="AK1331" i="64" s="1"/>
  <c r="AK1371" i="64"/>
  <c r="AK1400" i="64" s="1"/>
  <c r="U1303" i="64"/>
  <c r="U1331" i="64" s="1"/>
  <c r="U1371" i="64"/>
  <c r="CJ1306" i="64"/>
  <c r="CJ1374" i="64"/>
  <c r="CJ1403" i="64" s="1"/>
  <c r="BJ1307" i="64"/>
  <c r="BJ1375" i="64"/>
  <c r="BV1302" i="64"/>
  <c r="BV1370" i="64"/>
  <c r="BV1399" i="64" s="1"/>
  <c r="BF1302" i="64"/>
  <c r="BF1370" i="64"/>
  <c r="BF1399" i="64" s="1"/>
  <c r="AP1302" i="64"/>
  <c r="AP1370" i="64"/>
  <c r="AP1399" i="64" s="1"/>
  <c r="Z1302" i="64"/>
  <c r="Z1370" i="64"/>
  <c r="Z1399" i="64" s="1"/>
  <c r="CD1307" i="64"/>
  <c r="CD1375" i="64"/>
  <c r="BN1307" i="64"/>
  <c r="BN1375" i="64"/>
  <c r="AX1307" i="64"/>
  <c r="AX1375" i="64"/>
  <c r="AH1307" i="64"/>
  <c r="AH1375" i="64"/>
  <c r="BW1306" i="64"/>
  <c r="BW1374" i="64"/>
  <c r="BW1403" i="64" s="1"/>
  <c r="BG1306" i="64"/>
  <c r="BG1374" i="64"/>
  <c r="BG1403" i="64" s="1"/>
  <c r="AQ1306" i="64"/>
  <c r="AQ1374" i="64"/>
  <c r="AQ1403" i="64" s="1"/>
  <c r="AA1306" i="64"/>
  <c r="AA1374" i="64"/>
  <c r="AA1403" i="64" s="1"/>
  <c r="CF1303" i="64"/>
  <c r="CF1331" i="64" s="1"/>
  <c r="CF1371" i="64"/>
  <c r="CF1400" i="64" s="1"/>
  <c r="BP1303" i="64"/>
  <c r="BP1331" i="64" s="1"/>
  <c r="BP1371" i="64"/>
  <c r="BP1400" i="64" s="1"/>
  <c r="AZ1303" i="64"/>
  <c r="AZ1331" i="64" s="1"/>
  <c r="AZ1371" i="64"/>
  <c r="AZ1400" i="64" s="1"/>
  <c r="AJ1303" i="64"/>
  <c r="AJ1331" i="64" s="1"/>
  <c r="AJ1371" i="64"/>
  <c r="AJ1400" i="64" s="1"/>
  <c r="T1303" i="64"/>
  <c r="T1331" i="64" s="1"/>
  <c r="T1371" i="64"/>
  <c r="W1302" i="64"/>
  <c r="W1370" i="64"/>
  <c r="W1399" i="64" s="1"/>
  <c r="BS1306" i="64"/>
  <c r="BS1374" i="64"/>
  <c r="BS1403" i="64" s="1"/>
  <c r="CK1302" i="64"/>
  <c r="CK1370" i="64"/>
  <c r="CK1399" i="64" s="1"/>
  <c r="BU1302" i="64"/>
  <c r="BU1370" i="64"/>
  <c r="BU1399" i="64" s="1"/>
  <c r="BE1302" i="64"/>
  <c r="BE1370" i="64"/>
  <c r="BE1399" i="64" s="1"/>
  <c r="AO1302" i="64"/>
  <c r="AO1370" i="64"/>
  <c r="AO1399" i="64" s="1"/>
  <c r="Y1302" i="64"/>
  <c r="Y1370" i="64"/>
  <c r="Y1399" i="64" s="1"/>
  <c r="CC1307" i="64"/>
  <c r="CC1375" i="64"/>
  <c r="BM1307" i="64"/>
  <c r="BM1375" i="64"/>
  <c r="AW1307" i="64"/>
  <c r="AW1375" i="64"/>
  <c r="AG1307" i="64"/>
  <c r="AG1375" i="64"/>
  <c r="BV1306" i="64"/>
  <c r="BV1374" i="64"/>
  <c r="BV1403" i="64" s="1"/>
  <c r="BF1306" i="64"/>
  <c r="BF1374" i="64"/>
  <c r="BF1403" i="64" s="1"/>
  <c r="AP1306" i="64"/>
  <c r="AP1374" i="64"/>
  <c r="AP1403" i="64" s="1"/>
  <c r="Z1306" i="64"/>
  <c r="Z1374" i="64"/>
  <c r="Z1403" i="64" s="1"/>
  <c r="CE1303" i="64"/>
  <c r="CE1331" i="64" s="1"/>
  <c r="CE1371" i="64"/>
  <c r="CE1400" i="64" s="1"/>
  <c r="BO1303" i="64"/>
  <c r="BO1331" i="64" s="1"/>
  <c r="BO1371" i="64"/>
  <c r="BO1400" i="64" s="1"/>
  <c r="AY1303" i="64"/>
  <c r="AY1331" i="64" s="1"/>
  <c r="AY1371" i="64"/>
  <c r="AY1400" i="64" s="1"/>
  <c r="AI1303" i="64"/>
  <c r="AI1331" i="64" s="1"/>
  <c r="AI1371" i="64"/>
  <c r="AI1400" i="64" s="1"/>
  <c r="BS1302" i="64"/>
  <c r="BS1370" i="64"/>
  <c r="BS1399" i="64" s="1"/>
  <c r="CC1303" i="64"/>
  <c r="CC1331" i="64" s="1"/>
  <c r="CC1371" i="64"/>
  <c r="CC1400" i="64" s="1"/>
  <c r="V1302" i="64"/>
  <c r="V1370" i="64"/>
  <c r="V1399" i="64" s="1"/>
  <c r="CJ1302" i="64"/>
  <c r="CJ1370" i="64"/>
  <c r="CJ1399" i="64" s="1"/>
  <c r="BT1302" i="64"/>
  <c r="BT1370" i="64"/>
  <c r="BT1399" i="64" s="1"/>
  <c r="BD1302" i="64"/>
  <c r="BD1370" i="64"/>
  <c r="BD1399" i="64" s="1"/>
  <c r="AN1302" i="64"/>
  <c r="AN1370" i="64"/>
  <c r="AN1399" i="64" s="1"/>
  <c r="X1302" i="64"/>
  <c r="X1370" i="64"/>
  <c r="X1399" i="64" s="1"/>
  <c r="CB1307" i="64"/>
  <c r="CB1375" i="64"/>
  <c r="BL1307" i="64"/>
  <c r="BL1375" i="64"/>
  <c r="AV1307" i="64"/>
  <c r="AV1375" i="64"/>
  <c r="AF1307" i="64"/>
  <c r="AF1375" i="64"/>
  <c r="CK1306" i="64"/>
  <c r="CK1374" i="64"/>
  <c r="CK1403" i="64" s="1"/>
  <c r="BU1306" i="64"/>
  <c r="BU1374" i="64"/>
  <c r="BU1403" i="64" s="1"/>
  <c r="BE1306" i="64"/>
  <c r="BE1374" i="64"/>
  <c r="BE1403" i="64" s="1"/>
  <c r="AO1306" i="64"/>
  <c r="AO1374" i="64"/>
  <c r="AO1403" i="64" s="1"/>
  <c r="Y1306" i="64"/>
  <c r="Y1374" i="64"/>
  <c r="Y1403" i="64" s="1"/>
  <c r="CD1303" i="64"/>
  <c r="CD1331" i="64" s="1"/>
  <c r="CD1371" i="64"/>
  <c r="CD1400" i="64" s="1"/>
  <c r="BN1303" i="64"/>
  <c r="BN1331" i="64" s="1"/>
  <c r="BN1371" i="64"/>
  <c r="BN1400" i="64" s="1"/>
  <c r="AX1303" i="64"/>
  <c r="AX1331" i="64" s="1"/>
  <c r="AX1371" i="64"/>
  <c r="AX1400" i="64" s="1"/>
  <c r="AH1303" i="64"/>
  <c r="AH1331" i="64" s="1"/>
  <c r="AH1371" i="64"/>
  <c r="AH1400" i="64" s="1"/>
  <c r="CH2737" i="64"/>
  <c r="CH2764" i="64" s="1"/>
  <c r="AD2742" i="64"/>
  <c r="BL2738" i="64"/>
  <c r="AF2738" i="64"/>
  <c r="BS2741" i="64"/>
  <c r="CH2741" i="64"/>
  <c r="BH2742" i="64"/>
  <c r="CD2737" i="64"/>
  <c r="CD2764" i="64" s="1"/>
  <c r="BN2737" i="64"/>
  <c r="BN2764" i="64" s="1"/>
  <c r="AX2737" i="64"/>
  <c r="AX2764" i="64" s="1"/>
  <c r="AH2737" i="64"/>
  <c r="AH2764" i="64" s="1"/>
  <c r="BV2742" i="64"/>
  <c r="BF2742" i="64"/>
  <c r="AP2742" i="64"/>
  <c r="Z2742" i="64"/>
  <c r="CE2741" i="64"/>
  <c r="BO2741" i="64"/>
  <c r="AY2741" i="64"/>
  <c r="AI2741" i="64"/>
  <c r="BX2738" i="64"/>
  <c r="BH2738" i="64"/>
  <c r="AR2738" i="64"/>
  <c r="AB2738" i="64"/>
  <c r="V2737" i="64"/>
  <c r="V2764" i="64" s="1"/>
  <c r="BI2742" i="64"/>
  <c r="BX2742" i="64"/>
  <c r="BZ2738" i="64"/>
  <c r="AZ2741" i="64"/>
  <c r="CC2737" i="64"/>
  <c r="CC2764" i="64" s="1"/>
  <c r="BM2737" i="64"/>
  <c r="BM2764" i="64" s="1"/>
  <c r="AW2737" i="64"/>
  <c r="AW2764" i="64" s="1"/>
  <c r="AG2737" i="64"/>
  <c r="AG2764" i="64" s="1"/>
  <c r="CK2742" i="64"/>
  <c r="BU2742" i="64"/>
  <c r="BE2742" i="64"/>
  <c r="AO2742" i="64"/>
  <c r="Y2742" i="64"/>
  <c r="CD2741" i="64"/>
  <c r="BN2741" i="64"/>
  <c r="AX2741" i="64"/>
  <c r="AH2741" i="64"/>
  <c r="BW2738" i="64"/>
  <c r="BG2738" i="64"/>
  <c r="AQ2738" i="64"/>
  <c r="AA2738" i="64"/>
  <c r="BC2741" i="64"/>
  <c r="BA2737" i="64"/>
  <c r="BA2764" i="64" s="1"/>
  <c r="V2741" i="64"/>
  <c r="AR2742" i="64"/>
  <c r="CE2737" i="64"/>
  <c r="CE2764" i="64" s="1"/>
  <c r="CF2741" i="64"/>
  <c r="BT2742" i="64"/>
  <c r="BD2742" i="64"/>
  <c r="AN2742" i="64"/>
  <c r="X2742" i="64"/>
  <c r="CC2741" i="64"/>
  <c r="BM2741" i="64"/>
  <c r="AW2741" i="64"/>
  <c r="AG2741" i="64"/>
  <c r="BV2738" i="64"/>
  <c r="BF2738" i="64"/>
  <c r="AP2738" i="64"/>
  <c r="Z2738" i="64"/>
  <c r="BZ2742" i="64"/>
  <c r="AL2741" i="64"/>
  <c r="AZ2737" i="64"/>
  <c r="AZ2764" i="64" s="1"/>
  <c r="U2741" i="64"/>
  <c r="AI2737" i="64"/>
  <c r="AI2764" i="64" s="1"/>
  <c r="AS2738" i="64"/>
  <c r="CA2737" i="64"/>
  <c r="CA2764" i="64" s="1"/>
  <c r="BK2737" i="64"/>
  <c r="BK2764" i="64" s="1"/>
  <c r="AU2737" i="64"/>
  <c r="AU2764" i="64" s="1"/>
  <c r="AE2737" i="64"/>
  <c r="AE2764" i="64" s="1"/>
  <c r="CI2742" i="64"/>
  <c r="BS2742" i="64"/>
  <c r="BC2742" i="64"/>
  <c r="AM2742" i="64"/>
  <c r="W2742" i="64"/>
  <c r="CB2741" i="64"/>
  <c r="BL2741" i="64"/>
  <c r="AV2741" i="64"/>
  <c r="AF2741" i="64"/>
  <c r="CK2738" i="64"/>
  <c r="BU2738" i="64"/>
  <c r="BE2738" i="64"/>
  <c r="AO2738" i="64"/>
  <c r="Y2738" i="64"/>
  <c r="CI2741" i="64"/>
  <c r="AS2742" i="64"/>
  <c r="AJ2737" i="64"/>
  <c r="AJ2764" i="64" s="1"/>
  <c r="AT2738" i="64"/>
  <c r="BO2737" i="64"/>
  <c r="BO2764" i="64" s="1"/>
  <c r="AJ2741" i="64"/>
  <c r="CJ2742" i="64"/>
  <c r="BZ2737" i="64"/>
  <c r="BZ2764" i="64" s="1"/>
  <c r="BJ2737" i="64"/>
  <c r="BJ2764" i="64" s="1"/>
  <c r="AT2737" i="64"/>
  <c r="AT2764" i="64" s="1"/>
  <c r="AD2737" i="64"/>
  <c r="AD2764" i="64" s="1"/>
  <c r="CH2742" i="64"/>
  <c r="BR2742" i="64"/>
  <c r="BB2742" i="64"/>
  <c r="AL2742" i="64"/>
  <c r="V2742" i="64"/>
  <c r="CA2741" i="64"/>
  <c r="BK2741" i="64"/>
  <c r="AU2741" i="64"/>
  <c r="AE2741" i="64"/>
  <c r="CJ2738" i="64"/>
  <c r="BT2738" i="64"/>
  <c r="BD2738" i="64"/>
  <c r="AN2738" i="64"/>
  <c r="X2738" i="64"/>
  <c r="AV2738" i="64"/>
  <c r="BY2742" i="64"/>
  <c r="AE2738" i="64"/>
  <c r="BP2737" i="64"/>
  <c r="BP2764" i="64" s="1"/>
  <c r="BJ2738" i="64"/>
  <c r="BP2741" i="64"/>
  <c r="CB2737" i="64"/>
  <c r="CB2764" i="64" s="1"/>
  <c r="BY2737" i="64"/>
  <c r="BY2764" i="64" s="1"/>
  <c r="BI2737" i="64"/>
  <c r="BI2764" i="64" s="1"/>
  <c r="AS2737" i="64"/>
  <c r="AS2764" i="64" s="1"/>
  <c r="AC2737" i="64"/>
  <c r="AC2764" i="64" s="1"/>
  <c r="CG2742" i="64"/>
  <c r="BQ2742" i="64"/>
  <c r="BA2742" i="64"/>
  <c r="AK2742" i="64"/>
  <c r="U2742" i="64"/>
  <c r="BZ2741" i="64"/>
  <c r="BJ2741" i="64"/>
  <c r="AT2741" i="64"/>
  <c r="AD2741" i="64"/>
  <c r="CI2738" i="64"/>
  <c r="BS2738" i="64"/>
  <c r="BC2738" i="64"/>
  <c r="AM2738" i="64"/>
  <c r="W2738" i="64"/>
  <c r="AT2742" i="64"/>
  <c r="BQ2737" i="64"/>
  <c r="BQ2764" i="64" s="1"/>
  <c r="BR2741" i="64"/>
  <c r="BA2741" i="64"/>
  <c r="T2741" i="64"/>
  <c r="BL2737" i="64"/>
  <c r="BL2764" i="64" s="1"/>
  <c r="BX2737" i="64"/>
  <c r="BX2764" i="64" s="1"/>
  <c r="BH2737" i="64"/>
  <c r="BH2764" i="64" s="1"/>
  <c r="AR2737" i="64"/>
  <c r="AR2764" i="64" s="1"/>
  <c r="AB2737" i="64"/>
  <c r="AB2764" i="64" s="1"/>
  <c r="CF2742" i="64"/>
  <c r="BP2742" i="64"/>
  <c r="AZ2742" i="64"/>
  <c r="AJ2742" i="64"/>
  <c r="T2742" i="64"/>
  <c r="BY2741" i="64"/>
  <c r="BI2741" i="64"/>
  <c r="AS2741" i="64"/>
  <c r="AC2741" i="64"/>
  <c r="CH2738" i="64"/>
  <c r="BR2738" i="64"/>
  <c r="BB2738" i="64"/>
  <c r="AL2738" i="64"/>
  <c r="V2738" i="64"/>
  <c r="CA2738" i="64"/>
  <c r="BQ2741" i="64"/>
  <c r="AA2742" i="64"/>
  <c r="BW2737" i="64"/>
  <c r="BW2764" i="64" s="1"/>
  <c r="BG2737" i="64"/>
  <c r="BG2764" i="64" s="1"/>
  <c r="AQ2737" i="64"/>
  <c r="AQ2764" i="64" s="1"/>
  <c r="AA2737" i="64"/>
  <c r="AA2764" i="64" s="1"/>
  <c r="CE2742" i="64"/>
  <c r="BO2742" i="64"/>
  <c r="AY2742" i="64"/>
  <c r="AI2742" i="64"/>
  <c r="BX2741" i="64"/>
  <c r="BH2741" i="64"/>
  <c r="AR2741" i="64"/>
  <c r="AB2741" i="64"/>
  <c r="CG2738" i="64"/>
  <c r="BQ2738" i="64"/>
  <c r="BA2738" i="64"/>
  <c r="AK2738" i="64"/>
  <c r="U2738" i="64"/>
  <c r="BR2737" i="64"/>
  <c r="BR2764" i="64" s="1"/>
  <c r="W2741" i="64"/>
  <c r="AC2742" i="64"/>
  <c r="AB2742" i="64"/>
  <c r="BG2742" i="64"/>
  <c r="AV2737" i="64"/>
  <c r="AV2764" i="64" s="1"/>
  <c r="BV2737" i="64"/>
  <c r="BV2764" i="64" s="1"/>
  <c r="BF2737" i="64"/>
  <c r="BF2764" i="64" s="1"/>
  <c r="AP2737" i="64"/>
  <c r="AP2764" i="64" s="1"/>
  <c r="Z2737" i="64"/>
  <c r="Z2764" i="64" s="1"/>
  <c r="CD2742" i="64"/>
  <c r="BN2742" i="64"/>
  <c r="AX2742" i="64"/>
  <c r="AH2742" i="64"/>
  <c r="BW2741" i="64"/>
  <c r="BG2741" i="64"/>
  <c r="AQ2741" i="64"/>
  <c r="AA2741" i="64"/>
  <c r="CF2738" i="64"/>
  <c r="BP2738" i="64"/>
  <c r="AZ2738" i="64"/>
  <c r="AJ2738" i="64"/>
  <c r="T2738" i="64"/>
  <c r="BJ2742" i="64"/>
  <c r="AK2737" i="64"/>
  <c r="AK2764" i="64" s="1"/>
  <c r="BB2741" i="64"/>
  <c r="CF2737" i="64"/>
  <c r="CF2764" i="64" s="1"/>
  <c r="AK2741" i="64"/>
  <c r="BW2742" i="64"/>
  <c r="BI2738" i="64"/>
  <c r="AF2737" i="64"/>
  <c r="AF2764" i="64" s="1"/>
  <c r="CK2737" i="64"/>
  <c r="CK2764" i="64" s="1"/>
  <c r="BU2737" i="64"/>
  <c r="BU2764" i="64" s="1"/>
  <c r="BE2737" i="64"/>
  <c r="BE2764" i="64" s="1"/>
  <c r="AO2737" i="64"/>
  <c r="AO2764" i="64" s="1"/>
  <c r="Y2737" i="64"/>
  <c r="Y2764" i="64" s="1"/>
  <c r="CC2742" i="64"/>
  <c r="BM2742" i="64"/>
  <c r="AW2742" i="64"/>
  <c r="AG2742" i="64"/>
  <c r="BV2741" i="64"/>
  <c r="BF2741" i="64"/>
  <c r="AP2741" i="64"/>
  <c r="Z2741" i="64"/>
  <c r="CE2738" i="64"/>
  <c r="BO2738" i="64"/>
  <c r="AY2738" i="64"/>
  <c r="AI2738" i="64"/>
  <c r="AL2737" i="64"/>
  <c r="AL2764" i="64" s="1"/>
  <c r="CB2738" i="64"/>
  <c r="U2737" i="64"/>
  <c r="U2764" i="64" s="1"/>
  <c r="BK2738" i="64"/>
  <c r="CG2741" i="64"/>
  <c r="AQ2742" i="64"/>
  <c r="AC2738" i="64"/>
  <c r="CJ2737" i="64"/>
  <c r="CJ2764" i="64" s="1"/>
  <c r="BT2737" i="64"/>
  <c r="BT2764" i="64" s="1"/>
  <c r="BD2737" i="64"/>
  <c r="BD2764" i="64" s="1"/>
  <c r="AN2737" i="64"/>
  <c r="AN2764" i="64" s="1"/>
  <c r="X2737" i="64"/>
  <c r="X2764" i="64" s="1"/>
  <c r="CB2742" i="64"/>
  <c r="BL2742" i="64"/>
  <c r="AV2742" i="64"/>
  <c r="AF2742" i="64"/>
  <c r="CK2741" i="64"/>
  <c r="BU2741" i="64"/>
  <c r="BE2741" i="64"/>
  <c r="AO2741" i="64"/>
  <c r="Y2741" i="64"/>
  <c r="CD2738" i="64"/>
  <c r="BN2738" i="64"/>
  <c r="AX2738" i="64"/>
  <c r="AH2738" i="64"/>
  <c r="BB2737" i="64"/>
  <c r="BB2764" i="64" s="1"/>
  <c r="AM2741" i="64"/>
  <c r="CG2737" i="64"/>
  <c r="CG2764" i="64" s="1"/>
  <c r="AU2738" i="64"/>
  <c r="T2737" i="64"/>
  <c r="T2764" i="64" s="1"/>
  <c r="AD2738" i="64"/>
  <c r="AY2737" i="64"/>
  <c r="AY2764" i="64" s="1"/>
  <c r="BY2738" i="64"/>
  <c r="CI2737" i="64"/>
  <c r="CI2764" i="64" s="1"/>
  <c r="BS2737" i="64"/>
  <c r="BS2764" i="64" s="1"/>
  <c r="BC2737" i="64"/>
  <c r="BC2764" i="64" s="1"/>
  <c r="AM2737" i="64"/>
  <c r="AM2764" i="64" s="1"/>
  <c r="W2737" i="64"/>
  <c r="W2764" i="64" s="1"/>
  <c r="CA2742" i="64"/>
  <c r="BK2742" i="64"/>
  <c r="AU2742" i="64"/>
  <c r="AE2742" i="64"/>
  <c r="CJ2741" i="64"/>
  <c r="BT2741" i="64"/>
  <c r="BD2741" i="64"/>
  <c r="AN2741" i="64"/>
  <c r="X2741" i="64"/>
  <c r="CC2738" i="64"/>
  <c r="BM2738" i="64"/>
  <c r="AW2738" i="64"/>
  <c r="AG2738" i="64"/>
  <c r="BD2604" i="64"/>
  <c r="BD2617" i="64" s="1"/>
  <c r="BD2582" i="64"/>
  <c r="BD2595" i="64" s="1"/>
  <c r="BD2544" i="64"/>
  <c r="BD2572" i="64" s="1"/>
  <c r="AH2545" i="64"/>
  <c r="AH2573" i="64" s="1"/>
  <c r="AH2605" i="64"/>
  <c r="AH2618" i="64" s="1"/>
  <c r="AH2583" i="64"/>
  <c r="AH2596" i="64" s="1"/>
  <c r="CI2582" i="64"/>
  <c r="CI2595" i="64" s="1"/>
  <c r="CI2544" i="64"/>
  <c r="CI2572" i="64" s="1"/>
  <c r="CI2604" i="64"/>
  <c r="CI2617" i="64" s="1"/>
  <c r="BS2604" i="64"/>
  <c r="BS2617" i="64" s="1"/>
  <c r="BS2582" i="64"/>
  <c r="BS2595" i="64" s="1"/>
  <c r="BS2544" i="64"/>
  <c r="BS2572" i="64" s="1"/>
  <c r="BC2604" i="64"/>
  <c r="BC2617" i="64" s="1"/>
  <c r="BC2582" i="64"/>
  <c r="BC2595" i="64" s="1"/>
  <c r="BC2544" i="64"/>
  <c r="BC2572" i="64" s="1"/>
  <c r="AM2604" i="64"/>
  <c r="AM2617" i="64" s="1"/>
  <c r="AM2582" i="64"/>
  <c r="AM2595" i="64" s="1"/>
  <c r="AM2544" i="64"/>
  <c r="AM2572" i="64" s="1"/>
  <c r="W2604" i="64"/>
  <c r="W2617" i="64" s="1"/>
  <c r="W2582" i="64"/>
  <c r="W2595" i="64" s="1"/>
  <c r="W2544" i="64"/>
  <c r="CA2549" i="64"/>
  <c r="CA2577" i="64" s="1"/>
  <c r="CA2587" i="64"/>
  <c r="CA2600" i="64" s="1"/>
  <c r="CA2609" i="64"/>
  <c r="CA2622" i="64" s="1"/>
  <c r="BK2587" i="64"/>
  <c r="BK2600" i="64" s="1"/>
  <c r="BK2549" i="64"/>
  <c r="BK2577" i="64" s="1"/>
  <c r="BK2609" i="64"/>
  <c r="BK2622" i="64" s="1"/>
  <c r="AU2549" i="64"/>
  <c r="AU2577" i="64" s="1"/>
  <c r="AU2587" i="64"/>
  <c r="AU2600" i="64" s="1"/>
  <c r="AU2609" i="64"/>
  <c r="AU2622" i="64" s="1"/>
  <c r="AE2549" i="64"/>
  <c r="AE2577" i="64" s="1"/>
  <c r="AE2587" i="64"/>
  <c r="AE2600" i="64" s="1"/>
  <c r="AE2609" i="64"/>
  <c r="AE2622" i="64" s="1"/>
  <c r="CJ2548" i="64"/>
  <c r="CJ2586" i="64"/>
  <c r="CJ2608" i="64"/>
  <c r="BT2586" i="64"/>
  <c r="BT2548" i="64"/>
  <c r="BT2608" i="64"/>
  <c r="BD2586" i="64"/>
  <c r="BD2548" i="64"/>
  <c r="BD2608" i="64"/>
  <c r="AN2586" i="64"/>
  <c r="AN2548" i="64"/>
  <c r="AN2608" i="64"/>
  <c r="X2586" i="64"/>
  <c r="X2548" i="64"/>
  <c r="X2608" i="64"/>
  <c r="CC2545" i="64"/>
  <c r="CC2573" i="64" s="1"/>
  <c r="CC2583" i="64"/>
  <c r="CC2596" i="64" s="1"/>
  <c r="CC2605" i="64"/>
  <c r="CC2618" i="64" s="1"/>
  <c r="BM2545" i="64"/>
  <c r="BM2573" i="64" s="1"/>
  <c r="BM2605" i="64"/>
  <c r="BM2618" i="64" s="1"/>
  <c r="BM2583" i="64"/>
  <c r="BM2596" i="64" s="1"/>
  <c r="AW2545" i="64"/>
  <c r="AW2573" i="64" s="1"/>
  <c r="AW2605" i="64"/>
  <c r="AW2618" i="64" s="1"/>
  <c r="AW2583" i="64"/>
  <c r="AW2596" i="64" s="1"/>
  <c r="AG2545" i="64"/>
  <c r="AG2573" i="64" s="1"/>
  <c r="AG2583" i="64"/>
  <c r="AG2596" i="64" s="1"/>
  <c r="AG2605" i="64"/>
  <c r="AG2618" i="64" s="1"/>
  <c r="AN2604" i="64"/>
  <c r="AN2617" i="64" s="1"/>
  <c r="AN2582" i="64"/>
  <c r="AN2595" i="64" s="1"/>
  <c r="AN2544" i="64"/>
  <c r="AN2572" i="64" s="1"/>
  <c r="CH2582" i="64"/>
  <c r="CH2595" i="64" s="1"/>
  <c r="CH2544" i="64"/>
  <c r="CH2572" i="64" s="1"/>
  <c r="CH2604" i="64"/>
  <c r="CH2617" i="64" s="1"/>
  <c r="BR2604" i="64"/>
  <c r="BR2617" i="64" s="1"/>
  <c r="BR2582" i="64"/>
  <c r="BR2595" i="64" s="1"/>
  <c r="BR2544" i="64"/>
  <c r="BR2572" i="64" s="1"/>
  <c r="BB2604" i="64"/>
  <c r="BB2617" i="64" s="1"/>
  <c r="BB2582" i="64"/>
  <c r="BB2595" i="64" s="1"/>
  <c r="BB2544" i="64"/>
  <c r="BB2572" i="64" s="1"/>
  <c r="AL2604" i="64"/>
  <c r="AL2617" i="64" s="1"/>
  <c r="AL2582" i="64"/>
  <c r="AL2595" i="64" s="1"/>
  <c r="AL2544" i="64"/>
  <c r="AL2572" i="64" s="1"/>
  <c r="V2604" i="64"/>
  <c r="V2617" i="64" s="1"/>
  <c r="V2582" i="64"/>
  <c r="V2595" i="64" s="1"/>
  <c r="V2544" i="64"/>
  <c r="BZ2549" i="64"/>
  <c r="BZ2577" i="64" s="1"/>
  <c r="BZ2587" i="64"/>
  <c r="BZ2600" i="64" s="1"/>
  <c r="BZ2609" i="64"/>
  <c r="BZ2622" i="64" s="1"/>
  <c r="BJ2587" i="64"/>
  <c r="BJ2600" i="64" s="1"/>
  <c r="BJ2549" i="64"/>
  <c r="BJ2577" i="64" s="1"/>
  <c r="BJ2609" i="64"/>
  <c r="BJ2622" i="64" s="1"/>
  <c r="AT2549" i="64"/>
  <c r="AT2577" i="64" s="1"/>
  <c r="AT2587" i="64"/>
  <c r="AT2600" i="64" s="1"/>
  <c r="AT2609" i="64"/>
  <c r="AT2622" i="64" s="1"/>
  <c r="AD2549" i="64"/>
  <c r="AD2577" i="64" s="1"/>
  <c r="AD2587" i="64"/>
  <c r="AD2600" i="64" s="1"/>
  <c r="AD2609" i="64"/>
  <c r="AD2622" i="64" s="1"/>
  <c r="CI2548" i="64"/>
  <c r="CI2586" i="64"/>
  <c r="CI2608" i="64"/>
  <c r="BS2548" i="64"/>
  <c r="BS2586" i="64"/>
  <c r="BS2608" i="64"/>
  <c r="BC2586" i="64"/>
  <c r="BC2548" i="64"/>
  <c r="BC2608" i="64"/>
  <c r="AM2586" i="64"/>
  <c r="AM2548" i="64"/>
  <c r="AM2608" i="64"/>
  <c r="W2586" i="64"/>
  <c r="W2548" i="64"/>
  <c r="W2608" i="64"/>
  <c r="CB2545" i="64"/>
  <c r="CB2573" i="64" s="1"/>
  <c r="CB2583" i="64"/>
  <c r="CB2596" i="64" s="1"/>
  <c r="CB2605" i="64"/>
  <c r="CB2618" i="64" s="1"/>
  <c r="BL2545" i="64"/>
  <c r="BL2573" i="64" s="1"/>
  <c r="BL2583" i="64"/>
  <c r="BL2596" i="64" s="1"/>
  <c r="BL2605" i="64"/>
  <c r="BL2618" i="64" s="1"/>
  <c r="AV2545" i="64"/>
  <c r="AV2573" i="64" s="1"/>
  <c r="AV2583" i="64"/>
  <c r="AV2596" i="64" s="1"/>
  <c r="AV2605" i="64"/>
  <c r="AV2618" i="64" s="1"/>
  <c r="AF2545" i="64"/>
  <c r="AF2573" i="64" s="1"/>
  <c r="AF2583" i="64"/>
  <c r="AF2596" i="64" s="1"/>
  <c r="AF2605" i="64"/>
  <c r="AF2618" i="64" s="1"/>
  <c r="AF2549" i="64"/>
  <c r="AF2577" i="64" s="1"/>
  <c r="AF2587" i="64"/>
  <c r="AF2600" i="64" s="1"/>
  <c r="AF2609" i="64"/>
  <c r="AF2622" i="64" s="1"/>
  <c r="CG2582" i="64"/>
  <c r="CG2595" i="64" s="1"/>
  <c r="CG2544" i="64"/>
  <c r="CG2572" i="64" s="1"/>
  <c r="CG2604" i="64"/>
  <c r="CG2617" i="64" s="1"/>
  <c r="BQ2582" i="64"/>
  <c r="BQ2595" i="64" s="1"/>
  <c r="BQ2544" i="64"/>
  <c r="BQ2572" i="64" s="1"/>
  <c r="BQ2604" i="64"/>
  <c r="BQ2617" i="64" s="1"/>
  <c r="BA2582" i="64"/>
  <c r="BA2595" i="64" s="1"/>
  <c r="BA2544" i="64"/>
  <c r="BA2572" i="64" s="1"/>
  <c r="BA2604" i="64"/>
  <c r="BA2617" i="64" s="1"/>
  <c r="AK2582" i="64"/>
  <c r="AK2595" i="64" s="1"/>
  <c r="AK2544" i="64"/>
  <c r="AK2572" i="64" s="1"/>
  <c r="AK2604" i="64"/>
  <c r="AK2617" i="64" s="1"/>
  <c r="U2582" i="64"/>
  <c r="U2595" i="64" s="1"/>
  <c r="U2544" i="64"/>
  <c r="U2604" i="64"/>
  <c r="U2617" i="64" s="1"/>
  <c r="BY2549" i="64"/>
  <c r="BY2577" i="64" s="1"/>
  <c r="BY2587" i="64"/>
  <c r="BY2600" i="64" s="1"/>
  <c r="BY2609" i="64"/>
  <c r="BY2622" i="64" s="1"/>
  <c r="BI2587" i="64"/>
  <c r="BI2600" i="64" s="1"/>
  <c r="BI2549" i="64"/>
  <c r="BI2577" i="64" s="1"/>
  <c r="BI2609" i="64"/>
  <c r="BI2622" i="64" s="1"/>
  <c r="AS2587" i="64"/>
  <c r="AS2600" i="64" s="1"/>
  <c r="AS2549" i="64"/>
  <c r="AS2577" i="64" s="1"/>
  <c r="AS2609" i="64"/>
  <c r="AS2622" i="64" s="1"/>
  <c r="AC2549" i="64"/>
  <c r="AC2577" i="64" s="1"/>
  <c r="AC2587" i="64"/>
  <c r="AC2600" i="64" s="1"/>
  <c r="AC2609" i="64"/>
  <c r="AC2622" i="64" s="1"/>
  <c r="CH2548" i="64"/>
  <c r="CH2586" i="64"/>
  <c r="CH2608" i="64"/>
  <c r="BR2548" i="64"/>
  <c r="BR2586" i="64"/>
  <c r="BR2608" i="64"/>
  <c r="BB2548" i="64"/>
  <c r="BB2586" i="64"/>
  <c r="BB2608" i="64"/>
  <c r="AL2586" i="64"/>
  <c r="AL2548" i="64"/>
  <c r="AL2608" i="64"/>
  <c r="V2586" i="64"/>
  <c r="V2548" i="64"/>
  <c r="V2608" i="64"/>
  <c r="CA2545" i="64"/>
  <c r="CA2573" i="64" s="1"/>
  <c r="CA2583" i="64"/>
  <c r="CA2596" i="64" s="1"/>
  <c r="CA2605" i="64"/>
  <c r="CA2618" i="64" s="1"/>
  <c r="BK2545" i="64"/>
  <c r="BK2573" i="64" s="1"/>
  <c r="BK2583" i="64"/>
  <c r="BK2596" i="64" s="1"/>
  <c r="BK2605" i="64"/>
  <c r="BK2618" i="64" s="1"/>
  <c r="AU2545" i="64"/>
  <c r="AU2573" i="64" s="1"/>
  <c r="AU2583" i="64"/>
  <c r="AU2596" i="64" s="1"/>
  <c r="AU2605" i="64"/>
  <c r="AU2618" i="64" s="1"/>
  <c r="AE2545" i="64"/>
  <c r="AE2573" i="64" s="1"/>
  <c r="AE2583" i="64"/>
  <c r="AE2596" i="64" s="1"/>
  <c r="AE2605" i="64"/>
  <c r="AE2618" i="64" s="1"/>
  <c r="Y2586" i="64"/>
  <c r="Y2548" i="64"/>
  <c r="Y2608" i="64"/>
  <c r="CF2582" i="64"/>
  <c r="CF2595" i="64" s="1"/>
  <c r="CF2604" i="64"/>
  <c r="CF2617" i="64" s="1"/>
  <c r="CF2544" i="64"/>
  <c r="CF2572" i="64" s="1"/>
  <c r="BP2582" i="64"/>
  <c r="BP2595" i="64" s="1"/>
  <c r="BP2544" i="64"/>
  <c r="BP2572" i="64" s="1"/>
  <c r="BP2604" i="64"/>
  <c r="BP2617" i="64" s="1"/>
  <c r="AZ2582" i="64"/>
  <c r="AZ2595" i="64" s="1"/>
  <c r="AZ2544" i="64"/>
  <c r="AZ2572" i="64" s="1"/>
  <c r="AZ2604" i="64"/>
  <c r="AZ2617" i="64" s="1"/>
  <c r="AJ2582" i="64"/>
  <c r="AJ2595" i="64" s="1"/>
  <c r="AJ2604" i="64"/>
  <c r="AJ2617" i="64" s="1"/>
  <c r="AJ2544" i="64"/>
  <c r="AJ2572" i="64" s="1"/>
  <c r="T2582" i="64"/>
  <c r="T2595" i="64" s="1"/>
  <c r="T2604" i="64"/>
  <c r="T2617" i="64" s="1"/>
  <c r="T2544" i="64"/>
  <c r="BX2549" i="64"/>
  <c r="BX2577" i="64" s="1"/>
  <c r="BX2587" i="64"/>
  <c r="BX2600" i="64" s="1"/>
  <c r="BX2609" i="64"/>
  <c r="BX2622" i="64" s="1"/>
  <c r="BH2549" i="64"/>
  <c r="BH2577" i="64" s="1"/>
  <c r="BH2587" i="64"/>
  <c r="BH2600" i="64" s="1"/>
  <c r="BH2609" i="64"/>
  <c r="BH2622" i="64" s="1"/>
  <c r="AR2587" i="64"/>
  <c r="AR2600" i="64" s="1"/>
  <c r="AR2549" i="64"/>
  <c r="AR2577" i="64" s="1"/>
  <c r="AR2609" i="64"/>
  <c r="AR2622" i="64" s="1"/>
  <c r="AB2549" i="64"/>
  <c r="AB2577" i="64" s="1"/>
  <c r="AB2587" i="64"/>
  <c r="AB2600" i="64" s="1"/>
  <c r="AB2609" i="64"/>
  <c r="AB2622" i="64" s="1"/>
  <c r="CG2586" i="64"/>
  <c r="CG2548" i="64"/>
  <c r="CG2608" i="64"/>
  <c r="BQ2548" i="64"/>
  <c r="BQ2586" i="64"/>
  <c r="BQ2608" i="64"/>
  <c r="BA2586" i="64"/>
  <c r="BA2548" i="64"/>
  <c r="BA2608" i="64"/>
  <c r="AK2586" i="64"/>
  <c r="AK2548" i="64"/>
  <c r="AK2608" i="64"/>
  <c r="U2586" i="64"/>
  <c r="U2548" i="64"/>
  <c r="U2608" i="64"/>
  <c r="BZ2545" i="64"/>
  <c r="BZ2573" i="64" s="1"/>
  <c r="BZ2583" i="64"/>
  <c r="BZ2596" i="64" s="1"/>
  <c r="BZ2605" i="64"/>
  <c r="BZ2618" i="64" s="1"/>
  <c r="BJ2545" i="64"/>
  <c r="BJ2573" i="64" s="1"/>
  <c r="BJ2583" i="64"/>
  <c r="BJ2596" i="64" s="1"/>
  <c r="BJ2605" i="64"/>
  <c r="BJ2618" i="64" s="1"/>
  <c r="AT2545" i="64"/>
  <c r="AT2573" i="64" s="1"/>
  <c r="AT2583" i="64"/>
  <c r="AT2596" i="64" s="1"/>
  <c r="AT2605" i="64"/>
  <c r="AT2618" i="64" s="1"/>
  <c r="AD2545" i="64"/>
  <c r="AD2573" i="64" s="1"/>
  <c r="AD2583" i="64"/>
  <c r="AD2596" i="64" s="1"/>
  <c r="AD2605" i="64"/>
  <c r="AD2618" i="64" s="1"/>
  <c r="BU2586" i="64"/>
  <c r="BU2608" i="64"/>
  <c r="BU2548" i="64"/>
  <c r="CE2582" i="64"/>
  <c r="CE2595" i="64" s="1"/>
  <c r="CE2604" i="64"/>
  <c r="CE2617" i="64" s="1"/>
  <c r="CE2544" i="64"/>
  <c r="CE2572" i="64" s="1"/>
  <c r="BO2582" i="64"/>
  <c r="BO2595" i="64" s="1"/>
  <c r="BO2604" i="64"/>
  <c r="BO2617" i="64" s="1"/>
  <c r="BO2544" i="64"/>
  <c r="BO2572" i="64" s="1"/>
  <c r="AY2582" i="64"/>
  <c r="AY2595" i="64" s="1"/>
  <c r="AY2604" i="64"/>
  <c r="AY2617" i="64" s="1"/>
  <c r="AY2544" i="64"/>
  <c r="AY2572" i="64" s="1"/>
  <c r="AI2582" i="64"/>
  <c r="AI2595" i="64" s="1"/>
  <c r="AI2604" i="64"/>
  <c r="AI2617" i="64" s="1"/>
  <c r="AI2544" i="64"/>
  <c r="AI2572" i="64" s="1"/>
  <c r="BW2549" i="64"/>
  <c r="BW2577" i="64" s="1"/>
  <c r="BW2587" i="64"/>
  <c r="BW2600" i="64" s="1"/>
  <c r="BW2609" i="64"/>
  <c r="BW2622" i="64" s="1"/>
  <c r="BG2549" i="64"/>
  <c r="BG2577" i="64" s="1"/>
  <c r="BG2587" i="64"/>
  <c r="BG2600" i="64" s="1"/>
  <c r="BG2609" i="64"/>
  <c r="BG2622" i="64" s="1"/>
  <c r="AQ2587" i="64"/>
  <c r="AQ2600" i="64" s="1"/>
  <c r="AQ2549" i="64"/>
  <c r="AQ2577" i="64" s="1"/>
  <c r="AQ2609" i="64"/>
  <c r="AQ2622" i="64" s="1"/>
  <c r="AA2587" i="64"/>
  <c r="AA2600" i="64" s="1"/>
  <c r="AA2549" i="64"/>
  <c r="AA2577" i="64" s="1"/>
  <c r="AA2609" i="64"/>
  <c r="AA2622" i="64" s="1"/>
  <c r="CF2548" i="64"/>
  <c r="CF2586" i="64"/>
  <c r="CF2608" i="64"/>
  <c r="BP2548" i="64"/>
  <c r="BP2586" i="64"/>
  <c r="BP2608" i="64"/>
  <c r="AZ2586" i="64"/>
  <c r="AZ2548" i="64"/>
  <c r="AZ2608" i="64"/>
  <c r="AJ2586" i="64"/>
  <c r="AJ2608" i="64"/>
  <c r="AJ2548" i="64"/>
  <c r="T2586" i="64"/>
  <c r="T2608" i="64"/>
  <c r="T2548" i="64"/>
  <c r="BY2545" i="64"/>
  <c r="BY2573" i="64" s="1"/>
  <c r="BY2583" i="64"/>
  <c r="BY2596" i="64" s="1"/>
  <c r="BY2605" i="64"/>
  <c r="BY2618" i="64" s="1"/>
  <c r="BI2545" i="64"/>
  <c r="BI2573" i="64" s="1"/>
  <c r="BI2583" i="64"/>
  <c r="BI2596" i="64" s="1"/>
  <c r="BI2605" i="64"/>
  <c r="BI2618" i="64" s="1"/>
  <c r="AS2545" i="64"/>
  <c r="AS2573" i="64" s="1"/>
  <c r="AS2583" i="64"/>
  <c r="AS2596" i="64" s="1"/>
  <c r="AS2605" i="64"/>
  <c r="AS2618" i="64" s="1"/>
  <c r="AC2545" i="64"/>
  <c r="AC2573" i="64" s="1"/>
  <c r="AC2583" i="64"/>
  <c r="AC2596" i="64" s="1"/>
  <c r="AC2605" i="64"/>
  <c r="AC2618" i="64" s="1"/>
  <c r="X2604" i="64"/>
  <c r="X2617" i="64" s="1"/>
  <c r="X2582" i="64"/>
  <c r="X2595" i="64" s="1"/>
  <c r="X2544" i="64"/>
  <c r="CD2544" i="64"/>
  <c r="CD2572" i="64" s="1"/>
  <c r="CD2604" i="64"/>
  <c r="CD2617" i="64" s="1"/>
  <c r="CD2582" i="64"/>
  <c r="CD2595" i="64" s="1"/>
  <c r="BN2544" i="64"/>
  <c r="BN2572" i="64" s="1"/>
  <c r="BN2604" i="64"/>
  <c r="BN2617" i="64" s="1"/>
  <c r="BN2582" i="64"/>
  <c r="BN2595" i="64" s="1"/>
  <c r="AX2544" i="64"/>
  <c r="AX2572" i="64" s="1"/>
  <c r="AX2604" i="64"/>
  <c r="AX2617" i="64" s="1"/>
  <c r="AX2582" i="64"/>
  <c r="AX2595" i="64" s="1"/>
  <c r="AH2544" i="64"/>
  <c r="AH2572" i="64" s="1"/>
  <c r="AH2604" i="64"/>
  <c r="AH2617" i="64" s="1"/>
  <c r="AH2582" i="64"/>
  <c r="AH2595" i="64" s="1"/>
  <c r="BV2549" i="64"/>
  <c r="BV2577" i="64" s="1"/>
  <c r="BV2587" i="64"/>
  <c r="BV2600" i="64" s="1"/>
  <c r="BV2609" i="64"/>
  <c r="BV2622" i="64" s="1"/>
  <c r="BF2549" i="64"/>
  <c r="BF2577" i="64" s="1"/>
  <c r="BF2587" i="64"/>
  <c r="BF2600" i="64" s="1"/>
  <c r="BF2609" i="64"/>
  <c r="BF2622" i="64" s="1"/>
  <c r="AP2549" i="64"/>
  <c r="AP2577" i="64" s="1"/>
  <c r="AP2587" i="64"/>
  <c r="AP2600" i="64" s="1"/>
  <c r="AP2609" i="64"/>
  <c r="AP2622" i="64" s="1"/>
  <c r="Z2549" i="64"/>
  <c r="Z2577" i="64" s="1"/>
  <c r="Z2587" i="64"/>
  <c r="Z2600" i="64" s="1"/>
  <c r="Z2609" i="64"/>
  <c r="Z2622" i="64" s="1"/>
  <c r="CE2586" i="64"/>
  <c r="CE2548" i="64"/>
  <c r="CE2608" i="64"/>
  <c r="BO2586" i="64"/>
  <c r="BO2548" i="64"/>
  <c r="BO2608" i="64"/>
  <c r="AY2586" i="64"/>
  <c r="AY2608" i="64"/>
  <c r="AY2548" i="64"/>
  <c r="AI2586" i="64"/>
  <c r="AI2608" i="64"/>
  <c r="AI2548" i="64"/>
  <c r="BX2545" i="64"/>
  <c r="BX2573" i="64" s="1"/>
  <c r="BX2583" i="64"/>
  <c r="BX2596" i="64" s="1"/>
  <c r="BX2605" i="64"/>
  <c r="BX2618" i="64" s="1"/>
  <c r="BH2545" i="64"/>
  <c r="BH2573" i="64" s="1"/>
  <c r="BH2583" i="64"/>
  <c r="BH2596" i="64" s="1"/>
  <c r="BH2605" i="64"/>
  <c r="BH2618" i="64" s="1"/>
  <c r="AR2545" i="64"/>
  <c r="AR2573" i="64" s="1"/>
  <c r="AR2583" i="64"/>
  <c r="AR2596" i="64" s="1"/>
  <c r="AR2605" i="64"/>
  <c r="AR2618" i="64" s="1"/>
  <c r="AB2545" i="64"/>
  <c r="AB2573" i="64" s="1"/>
  <c r="AB2583" i="64"/>
  <c r="AB2596" i="64" s="1"/>
  <c r="AB2605" i="64"/>
  <c r="AB2618" i="64" s="1"/>
  <c r="CD2545" i="64"/>
  <c r="CD2573" i="64" s="1"/>
  <c r="CD2605" i="64"/>
  <c r="CD2618" i="64" s="1"/>
  <c r="CD2583" i="64"/>
  <c r="CD2596" i="64" s="1"/>
  <c r="CC2544" i="64"/>
  <c r="CC2572" i="64" s="1"/>
  <c r="CC2604" i="64"/>
  <c r="CC2617" i="64" s="1"/>
  <c r="CC2582" i="64"/>
  <c r="CC2595" i="64" s="1"/>
  <c r="BM2544" i="64"/>
  <c r="BM2572" i="64" s="1"/>
  <c r="BM2604" i="64"/>
  <c r="BM2617" i="64" s="1"/>
  <c r="BM2582" i="64"/>
  <c r="BM2595" i="64" s="1"/>
  <c r="AW2544" i="64"/>
  <c r="AW2572" i="64" s="1"/>
  <c r="AW2604" i="64"/>
  <c r="AW2617" i="64" s="1"/>
  <c r="AW2582" i="64"/>
  <c r="AW2595" i="64" s="1"/>
  <c r="AG2544" i="64"/>
  <c r="AG2572" i="64" s="1"/>
  <c r="AG2604" i="64"/>
  <c r="AG2617" i="64" s="1"/>
  <c r="AG2582" i="64"/>
  <c r="AG2595" i="64" s="1"/>
  <c r="CK2587" i="64"/>
  <c r="CK2600" i="64" s="1"/>
  <c r="CK2549" i="64"/>
  <c r="CK2577" i="64" s="1"/>
  <c r="CK2609" i="64"/>
  <c r="CK2622" i="64" s="1"/>
  <c r="BU2549" i="64"/>
  <c r="BU2577" i="64" s="1"/>
  <c r="BU2587" i="64"/>
  <c r="BU2600" i="64" s="1"/>
  <c r="BU2609" i="64"/>
  <c r="BU2622" i="64" s="1"/>
  <c r="BE2549" i="64"/>
  <c r="BE2577" i="64" s="1"/>
  <c r="BE2587" i="64"/>
  <c r="BE2600" i="64" s="1"/>
  <c r="BE2609" i="64"/>
  <c r="BE2622" i="64" s="1"/>
  <c r="AO2587" i="64"/>
  <c r="AO2600" i="64" s="1"/>
  <c r="AO2609" i="64"/>
  <c r="AO2622" i="64" s="1"/>
  <c r="AO2549" i="64"/>
  <c r="AO2577" i="64" s="1"/>
  <c r="Y2587" i="64"/>
  <c r="Y2600" i="64" s="1"/>
  <c r="Y2549" i="64"/>
  <c r="Y2577" i="64" s="1"/>
  <c r="Y2609" i="64"/>
  <c r="Y2622" i="64" s="1"/>
  <c r="CD2548" i="64"/>
  <c r="CD2608" i="64"/>
  <c r="CD2586" i="64"/>
  <c r="BN2548" i="64"/>
  <c r="BN2608" i="64"/>
  <c r="BN2586" i="64"/>
  <c r="AX2548" i="64"/>
  <c r="AX2608" i="64"/>
  <c r="AX2586" i="64"/>
  <c r="AH2548" i="64"/>
  <c r="AH2608" i="64"/>
  <c r="AH2586" i="64"/>
  <c r="BW2545" i="64"/>
  <c r="BW2573" i="64" s="1"/>
  <c r="BW2583" i="64"/>
  <c r="BW2596" i="64" s="1"/>
  <c r="BW2605" i="64"/>
  <c r="BW2618" i="64" s="1"/>
  <c r="BG2545" i="64"/>
  <c r="BG2573" i="64" s="1"/>
  <c r="BG2583" i="64"/>
  <c r="BG2596" i="64" s="1"/>
  <c r="BG2605" i="64"/>
  <c r="BG2618" i="64" s="1"/>
  <c r="AQ2545" i="64"/>
  <c r="AQ2573" i="64" s="1"/>
  <c r="AQ2583" i="64"/>
  <c r="AQ2596" i="64" s="1"/>
  <c r="AQ2605" i="64"/>
  <c r="AQ2618" i="64" s="1"/>
  <c r="AA2545" i="64"/>
  <c r="AA2573" i="64" s="1"/>
  <c r="AA2583" i="64"/>
  <c r="AA2596" i="64" s="1"/>
  <c r="AA2605" i="64"/>
  <c r="AA2618" i="64" s="1"/>
  <c r="BL2549" i="64"/>
  <c r="BL2577" i="64" s="1"/>
  <c r="BL2587" i="64"/>
  <c r="BL2600" i="64" s="1"/>
  <c r="BL2609" i="64"/>
  <c r="BL2622" i="64" s="1"/>
  <c r="CB2544" i="64"/>
  <c r="CB2572" i="64" s="1"/>
  <c r="CB2582" i="64"/>
  <c r="CB2595" i="64" s="1"/>
  <c r="CB2604" i="64"/>
  <c r="CB2617" i="64" s="1"/>
  <c r="BL2544" i="64"/>
  <c r="BL2572" i="64" s="1"/>
  <c r="BL2604" i="64"/>
  <c r="BL2617" i="64" s="1"/>
  <c r="BL2582" i="64"/>
  <c r="BL2595" i="64" s="1"/>
  <c r="AV2544" i="64"/>
  <c r="AV2572" i="64" s="1"/>
  <c r="AV2604" i="64"/>
  <c r="AV2617" i="64" s="1"/>
  <c r="AV2582" i="64"/>
  <c r="AV2595" i="64" s="1"/>
  <c r="AF2544" i="64"/>
  <c r="AF2572" i="64" s="1"/>
  <c r="AF2604" i="64"/>
  <c r="AF2617" i="64" s="1"/>
  <c r="AF2582" i="64"/>
  <c r="AF2595" i="64" s="1"/>
  <c r="CJ2587" i="64"/>
  <c r="CJ2600" i="64" s="1"/>
  <c r="CJ2549" i="64"/>
  <c r="CJ2577" i="64" s="1"/>
  <c r="CJ2609" i="64"/>
  <c r="CJ2622" i="64" s="1"/>
  <c r="BT2587" i="64"/>
  <c r="BT2600" i="64" s="1"/>
  <c r="BT2549" i="64"/>
  <c r="BT2577" i="64" s="1"/>
  <c r="BT2609" i="64"/>
  <c r="BT2622" i="64" s="1"/>
  <c r="BD2549" i="64"/>
  <c r="BD2577" i="64" s="1"/>
  <c r="BD2587" i="64"/>
  <c r="BD2600" i="64" s="1"/>
  <c r="BD2609" i="64"/>
  <c r="BD2622" i="64" s="1"/>
  <c r="AN2587" i="64"/>
  <c r="AN2600" i="64" s="1"/>
  <c r="AN2609" i="64"/>
  <c r="AN2622" i="64" s="1"/>
  <c r="AN2549" i="64"/>
  <c r="AN2577" i="64" s="1"/>
  <c r="X2587" i="64"/>
  <c r="X2600" i="64" s="1"/>
  <c r="X2549" i="64"/>
  <c r="X2577" i="64" s="1"/>
  <c r="X2609" i="64"/>
  <c r="X2622" i="64" s="1"/>
  <c r="CC2548" i="64"/>
  <c r="CC2608" i="64"/>
  <c r="CC2586" i="64"/>
  <c r="BM2548" i="64"/>
  <c r="BM2586" i="64"/>
  <c r="BM2608" i="64"/>
  <c r="AW2548" i="64"/>
  <c r="AW2608" i="64"/>
  <c r="AW2586" i="64"/>
  <c r="AG2548" i="64"/>
  <c r="AG2608" i="64"/>
  <c r="AG2586" i="64"/>
  <c r="BV2583" i="64"/>
  <c r="BV2596" i="64" s="1"/>
  <c r="BV2545" i="64"/>
  <c r="BV2573" i="64" s="1"/>
  <c r="BV2605" i="64"/>
  <c r="BV2618" i="64" s="1"/>
  <c r="BF2583" i="64"/>
  <c r="BF2596" i="64" s="1"/>
  <c r="BF2545" i="64"/>
  <c r="BF2573" i="64" s="1"/>
  <c r="BF2605" i="64"/>
  <c r="BF2618" i="64" s="1"/>
  <c r="AP2583" i="64"/>
  <c r="AP2596" i="64" s="1"/>
  <c r="AP2545" i="64"/>
  <c r="AP2573" i="64" s="1"/>
  <c r="AP2605" i="64"/>
  <c r="AP2618" i="64" s="1"/>
  <c r="Z2583" i="64"/>
  <c r="Z2596" i="64" s="1"/>
  <c r="Z2545" i="64"/>
  <c r="Z2573" i="64" s="1"/>
  <c r="Z2605" i="64"/>
  <c r="Z2618" i="64" s="1"/>
  <c r="BT2604" i="64"/>
  <c r="BT2617" i="64" s="1"/>
  <c r="BT2582" i="64"/>
  <c r="BT2595" i="64" s="1"/>
  <c r="BT2544" i="64"/>
  <c r="BT2572" i="64" s="1"/>
  <c r="AX2545" i="64"/>
  <c r="AX2573" i="64" s="1"/>
  <c r="AX2605" i="64"/>
  <c r="AX2618" i="64" s="1"/>
  <c r="AX2583" i="64"/>
  <c r="AX2596" i="64" s="1"/>
  <c r="CA2544" i="64"/>
  <c r="CA2572" i="64" s="1"/>
  <c r="CA2582" i="64"/>
  <c r="CA2595" i="64" s="1"/>
  <c r="CA2604" i="64"/>
  <c r="CA2617" i="64" s="1"/>
  <c r="BK2544" i="64"/>
  <c r="BK2572" i="64" s="1"/>
  <c r="BK2604" i="64"/>
  <c r="BK2617" i="64" s="1"/>
  <c r="BK2582" i="64"/>
  <c r="BK2595" i="64" s="1"/>
  <c r="AU2544" i="64"/>
  <c r="AU2572" i="64" s="1"/>
  <c r="AU2604" i="64"/>
  <c r="AU2617" i="64" s="1"/>
  <c r="AU2582" i="64"/>
  <c r="AU2595" i="64" s="1"/>
  <c r="AE2544" i="64"/>
  <c r="AE2572" i="64" s="1"/>
  <c r="AE2604" i="64"/>
  <c r="AE2617" i="64" s="1"/>
  <c r="AE2582" i="64"/>
  <c r="AE2595" i="64" s="1"/>
  <c r="CI2587" i="64"/>
  <c r="CI2600" i="64" s="1"/>
  <c r="CI2549" i="64"/>
  <c r="CI2577" i="64" s="1"/>
  <c r="CI2609" i="64"/>
  <c r="CI2622" i="64" s="1"/>
  <c r="BS2587" i="64"/>
  <c r="BS2600" i="64" s="1"/>
  <c r="BS2549" i="64"/>
  <c r="BS2577" i="64" s="1"/>
  <c r="BS2609" i="64"/>
  <c r="BS2622" i="64" s="1"/>
  <c r="BC2549" i="64"/>
  <c r="BC2577" i="64" s="1"/>
  <c r="BC2587" i="64"/>
  <c r="BC2600" i="64" s="1"/>
  <c r="BC2609" i="64"/>
  <c r="BC2622" i="64" s="1"/>
  <c r="AM2549" i="64"/>
  <c r="AM2577" i="64" s="1"/>
  <c r="AM2587" i="64"/>
  <c r="AM2600" i="64" s="1"/>
  <c r="AM2609" i="64"/>
  <c r="AM2622" i="64" s="1"/>
  <c r="W2587" i="64"/>
  <c r="W2600" i="64" s="1"/>
  <c r="W2549" i="64"/>
  <c r="W2577" i="64" s="1"/>
  <c r="W2609" i="64"/>
  <c r="W2622" i="64" s="1"/>
  <c r="CB2548" i="64"/>
  <c r="CB2586" i="64"/>
  <c r="CB2608" i="64"/>
  <c r="BL2548" i="64"/>
  <c r="BL2586" i="64"/>
  <c r="BL2608" i="64"/>
  <c r="AV2548" i="64"/>
  <c r="AV2586" i="64"/>
  <c r="AV2608" i="64"/>
  <c r="AF2548" i="64"/>
  <c r="AF2586" i="64"/>
  <c r="AF2608" i="64"/>
  <c r="CK2583" i="64"/>
  <c r="CK2596" i="64" s="1"/>
  <c r="CK2545" i="64"/>
  <c r="CK2573" i="64" s="1"/>
  <c r="CK2605" i="64"/>
  <c r="CK2618" i="64" s="1"/>
  <c r="BU2583" i="64"/>
  <c r="BU2596" i="64" s="1"/>
  <c r="BU2545" i="64"/>
  <c r="BU2573" i="64" s="1"/>
  <c r="BU2605" i="64"/>
  <c r="BU2618" i="64" s="1"/>
  <c r="BE2583" i="64"/>
  <c r="BE2596" i="64" s="1"/>
  <c r="BE2545" i="64"/>
  <c r="BE2573" i="64" s="1"/>
  <c r="BE2605" i="64"/>
  <c r="BE2618" i="64" s="1"/>
  <c r="AO2583" i="64"/>
  <c r="AO2596" i="64" s="1"/>
  <c r="AO2545" i="64"/>
  <c r="AO2573" i="64" s="1"/>
  <c r="AO2605" i="64"/>
  <c r="AO2618" i="64" s="1"/>
  <c r="Y2583" i="64"/>
  <c r="Y2596" i="64" s="1"/>
  <c r="Y2545" i="64"/>
  <c r="Y2573" i="64" s="1"/>
  <c r="Y2605" i="64"/>
  <c r="Y2618" i="64" s="1"/>
  <c r="CB2549" i="64"/>
  <c r="CB2577" i="64" s="1"/>
  <c r="CB2587" i="64"/>
  <c r="CB2600" i="64" s="1"/>
  <c r="CB2609" i="64"/>
  <c r="CB2622" i="64" s="1"/>
  <c r="BZ2544" i="64"/>
  <c r="BZ2572" i="64" s="1"/>
  <c r="BZ2604" i="64"/>
  <c r="BZ2617" i="64" s="1"/>
  <c r="BZ2582" i="64"/>
  <c r="BZ2595" i="64" s="1"/>
  <c r="BJ2544" i="64"/>
  <c r="BJ2572" i="64" s="1"/>
  <c r="BJ2604" i="64"/>
  <c r="BJ2617" i="64" s="1"/>
  <c r="BJ2582" i="64"/>
  <c r="BJ2595" i="64" s="1"/>
  <c r="AT2544" i="64"/>
  <c r="AT2572" i="64" s="1"/>
  <c r="AT2604" i="64"/>
  <c r="AT2617" i="64" s="1"/>
  <c r="AT2582" i="64"/>
  <c r="AT2595" i="64" s="1"/>
  <c r="AD2544" i="64"/>
  <c r="AD2572" i="64" s="1"/>
  <c r="AD2604" i="64"/>
  <c r="AD2617" i="64" s="1"/>
  <c r="AD2582" i="64"/>
  <c r="AD2595" i="64" s="1"/>
  <c r="CH2549" i="64"/>
  <c r="CH2577" i="64" s="1"/>
  <c r="CH2587" i="64"/>
  <c r="CH2600" i="64" s="1"/>
  <c r="CH2609" i="64"/>
  <c r="CH2622" i="64" s="1"/>
  <c r="BR2549" i="64"/>
  <c r="BR2577" i="64" s="1"/>
  <c r="BR2587" i="64"/>
  <c r="BR2600" i="64" s="1"/>
  <c r="BR2609" i="64"/>
  <c r="BR2622" i="64" s="1"/>
  <c r="BB2549" i="64"/>
  <c r="BB2577" i="64" s="1"/>
  <c r="BB2587" i="64"/>
  <c r="BB2600" i="64" s="1"/>
  <c r="BB2609" i="64"/>
  <c r="BB2622" i="64" s="1"/>
  <c r="AL2549" i="64"/>
  <c r="AL2577" i="64" s="1"/>
  <c r="AL2587" i="64"/>
  <c r="AL2600" i="64" s="1"/>
  <c r="AL2609" i="64"/>
  <c r="AL2622" i="64" s="1"/>
  <c r="V2549" i="64"/>
  <c r="V2577" i="64" s="1"/>
  <c r="V2587" i="64"/>
  <c r="V2600" i="64" s="1"/>
  <c r="V2609" i="64"/>
  <c r="V2622" i="64" s="1"/>
  <c r="CA2548" i="64"/>
  <c r="CA2586" i="64"/>
  <c r="CA2608" i="64"/>
  <c r="BK2548" i="64"/>
  <c r="BK2586" i="64"/>
  <c r="BK2608" i="64"/>
  <c r="AU2548" i="64"/>
  <c r="AU2586" i="64"/>
  <c r="AU2608" i="64"/>
  <c r="AE2548" i="64"/>
  <c r="AE2586" i="64"/>
  <c r="AE2608" i="64"/>
  <c r="CJ2583" i="64"/>
  <c r="CJ2596" i="64" s="1"/>
  <c r="CJ2545" i="64"/>
  <c r="CJ2573" i="64" s="1"/>
  <c r="CJ2605" i="64"/>
  <c r="CJ2618" i="64" s="1"/>
  <c r="BT2583" i="64"/>
  <c r="BT2596" i="64" s="1"/>
  <c r="BT2545" i="64"/>
  <c r="BT2573" i="64" s="1"/>
  <c r="BT2605" i="64"/>
  <c r="BT2618" i="64" s="1"/>
  <c r="BD2583" i="64"/>
  <c r="BD2596" i="64" s="1"/>
  <c r="BD2545" i="64"/>
  <c r="BD2573" i="64" s="1"/>
  <c r="BD2605" i="64"/>
  <c r="BD2618" i="64" s="1"/>
  <c r="AN2583" i="64"/>
  <c r="AN2596" i="64" s="1"/>
  <c r="AN2545" i="64"/>
  <c r="AN2573" i="64" s="1"/>
  <c r="AN2605" i="64"/>
  <c r="AN2618" i="64" s="1"/>
  <c r="X2583" i="64"/>
  <c r="X2596" i="64" s="1"/>
  <c r="X2545" i="64"/>
  <c r="X2573" i="64" s="1"/>
  <c r="X2605" i="64"/>
  <c r="X2618" i="64" s="1"/>
  <c r="BE2586" i="64"/>
  <c r="BE2548" i="64"/>
  <c r="BE2608" i="64"/>
  <c r="BY2544" i="64"/>
  <c r="BY2572" i="64" s="1"/>
  <c r="BY2604" i="64"/>
  <c r="BY2617" i="64" s="1"/>
  <c r="BY2582" i="64"/>
  <c r="BY2595" i="64" s="1"/>
  <c r="BI2544" i="64"/>
  <c r="BI2572" i="64" s="1"/>
  <c r="BI2604" i="64"/>
  <c r="BI2617" i="64" s="1"/>
  <c r="BI2582" i="64"/>
  <c r="BI2595" i="64" s="1"/>
  <c r="AS2544" i="64"/>
  <c r="AS2572" i="64" s="1"/>
  <c r="AS2604" i="64"/>
  <c r="AS2617" i="64" s="1"/>
  <c r="AS2582" i="64"/>
  <c r="AS2595" i="64" s="1"/>
  <c r="AC2544" i="64"/>
  <c r="AC2572" i="64" s="1"/>
  <c r="AC2604" i="64"/>
  <c r="AC2617" i="64" s="1"/>
  <c r="AC2582" i="64"/>
  <c r="AC2595" i="64" s="1"/>
  <c r="CG2587" i="64"/>
  <c r="CG2600" i="64" s="1"/>
  <c r="CG2549" i="64"/>
  <c r="CG2577" i="64" s="1"/>
  <c r="CG2609" i="64"/>
  <c r="CG2622" i="64" s="1"/>
  <c r="BQ2587" i="64"/>
  <c r="BQ2600" i="64" s="1"/>
  <c r="BQ2549" i="64"/>
  <c r="BQ2577" i="64" s="1"/>
  <c r="BQ2609" i="64"/>
  <c r="BQ2622" i="64" s="1"/>
  <c r="BA2587" i="64"/>
  <c r="BA2600" i="64" s="1"/>
  <c r="BA2549" i="64"/>
  <c r="BA2577" i="64" s="1"/>
  <c r="BA2609" i="64"/>
  <c r="BA2622" i="64" s="1"/>
  <c r="AK2549" i="64"/>
  <c r="AK2577" i="64" s="1"/>
  <c r="AK2587" i="64"/>
  <c r="AK2600" i="64" s="1"/>
  <c r="AK2609" i="64"/>
  <c r="AK2622" i="64" s="1"/>
  <c r="U2587" i="64"/>
  <c r="U2600" i="64" s="1"/>
  <c r="U2549" i="64"/>
  <c r="U2577" i="64" s="1"/>
  <c r="U2609" i="64"/>
  <c r="U2622" i="64" s="1"/>
  <c r="BZ2548" i="64"/>
  <c r="BZ2586" i="64"/>
  <c r="BZ2608" i="64"/>
  <c r="BJ2548" i="64"/>
  <c r="BJ2586" i="64"/>
  <c r="BJ2608" i="64"/>
  <c r="AT2548" i="64"/>
  <c r="AT2586" i="64"/>
  <c r="AT2608" i="64"/>
  <c r="AD2548" i="64"/>
  <c r="AD2586" i="64"/>
  <c r="AD2608" i="64"/>
  <c r="CI2583" i="64"/>
  <c r="CI2596" i="64" s="1"/>
  <c r="CI2545" i="64"/>
  <c r="CI2573" i="64" s="1"/>
  <c r="CI2605" i="64"/>
  <c r="CI2618" i="64" s="1"/>
  <c r="BS2583" i="64"/>
  <c r="BS2596" i="64" s="1"/>
  <c r="BS2545" i="64"/>
  <c r="BS2573" i="64" s="1"/>
  <c r="BS2605" i="64"/>
  <c r="BS2618" i="64" s="1"/>
  <c r="BC2583" i="64"/>
  <c r="BC2596" i="64" s="1"/>
  <c r="BC2545" i="64"/>
  <c r="BC2573" i="64" s="1"/>
  <c r="BC2605" i="64"/>
  <c r="BC2618" i="64" s="1"/>
  <c r="AM2583" i="64"/>
  <c r="AM2596" i="64" s="1"/>
  <c r="AM2545" i="64"/>
  <c r="AM2573" i="64" s="1"/>
  <c r="AM2605" i="64"/>
  <c r="AM2618" i="64" s="1"/>
  <c r="W2583" i="64"/>
  <c r="W2596" i="64" s="1"/>
  <c r="W2545" i="64"/>
  <c r="W2573" i="64" s="1"/>
  <c r="W2605" i="64"/>
  <c r="W2618" i="64" s="1"/>
  <c r="AO2586" i="64"/>
  <c r="AO2548" i="64"/>
  <c r="AO2608" i="64"/>
  <c r="BX2544" i="64"/>
  <c r="BX2572" i="64" s="1"/>
  <c r="BX2604" i="64"/>
  <c r="BX2617" i="64" s="1"/>
  <c r="BX2582" i="64"/>
  <c r="BX2595" i="64" s="1"/>
  <c r="BH2544" i="64"/>
  <c r="BH2572" i="64" s="1"/>
  <c r="BH2604" i="64"/>
  <c r="BH2617" i="64" s="1"/>
  <c r="BH2582" i="64"/>
  <c r="BH2595" i="64" s="1"/>
  <c r="AR2544" i="64"/>
  <c r="AR2572" i="64" s="1"/>
  <c r="AR2604" i="64"/>
  <c r="AR2617" i="64" s="1"/>
  <c r="AR2582" i="64"/>
  <c r="AR2595" i="64" s="1"/>
  <c r="AB2544" i="64"/>
  <c r="AB2604" i="64"/>
  <c r="AB2617" i="64" s="1"/>
  <c r="AB2582" i="64"/>
  <c r="AB2595" i="64" s="1"/>
  <c r="CF2549" i="64"/>
  <c r="CF2577" i="64" s="1"/>
  <c r="CF2587" i="64"/>
  <c r="CF2600" i="64" s="1"/>
  <c r="CF2609" i="64"/>
  <c r="CF2622" i="64" s="1"/>
  <c r="BP2549" i="64"/>
  <c r="BP2577" i="64" s="1"/>
  <c r="BP2587" i="64"/>
  <c r="BP2600" i="64" s="1"/>
  <c r="BP2609" i="64"/>
  <c r="BP2622" i="64" s="1"/>
  <c r="AZ2549" i="64"/>
  <c r="AZ2577" i="64" s="1"/>
  <c r="AZ2587" i="64"/>
  <c r="AZ2600" i="64" s="1"/>
  <c r="AZ2609" i="64"/>
  <c r="AZ2622" i="64" s="1"/>
  <c r="AJ2549" i="64"/>
  <c r="AJ2577" i="64" s="1"/>
  <c r="AJ2587" i="64"/>
  <c r="AJ2600" i="64" s="1"/>
  <c r="AJ2609" i="64"/>
  <c r="AJ2622" i="64" s="1"/>
  <c r="T2549" i="64"/>
  <c r="T2577" i="64" s="1"/>
  <c r="T2587" i="64"/>
  <c r="T2600" i="64" s="1"/>
  <c r="T2609" i="64"/>
  <c r="T2622" i="64" s="1"/>
  <c r="BY2586" i="64"/>
  <c r="BY2548" i="64"/>
  <c r="BY2608" i="64"/>
  <c r="BI2548" i="64"/>
  <c r="BI2586" i="64"/>
  <c r="BI2608" i="64"/>
  <c r="AS2548" i="64"/>
  <c r="AS2586" i="64"/>
  <c r="AS2608" i="64"/>
  <c r="AC2548" i="64"/>
  <c r="AC2586" i="64"/>
  <c r="AC2608" i="64"/>
  <c r="CH2583" i="64"/>
  <c r="CH2596" i="64" s="1"/>
  <c r="CH2545" i="64"/>
  <c r="CH2573" i="64" s="1"/>
  <c r="CH2605" i="64"/>
  <c r="CH2618" i="64" s="1"/>
  <c r="BR2583" i="64"/>
  <c r="BR2596" i="64" s="1"/>
  <c r="BR2545" i="64"/>
  <c r="BR2573" i="64" s="1"/>
  <c r="BR2605" i="64"/>
  <c r="BR2618" i="64" s="1"/>
  <c r="BB2583" i="64"/>
  <c r="BB2596" i="64" s="1"/>
  <c r="BB2545" i="64"/>
  <c r="BB2573" i="64" s="1"/>
  <c r="BB2605" i="64"/>
  <c r="BB2618" i="64" s="1"/>
  <c r="AL2583" i="64"/>
  <c r="AL2596" i="64" s="1"/>
  <c r="AL2545" i="64"/>
  <c r="AL2573" i="64" s="1"/>
  <c r="AL2605" i="64"/>
  <c r="AL2618" i="64" s="1"/>
  <c r="V2583" i="64"/>
  <c r="V2596" i="64" s="1"/>
  <c r="V2545" i="64"/>
  <c r="V2573" i="64" s="1"/>
  <c r="V2605" i="64"/>
  <c r="V2618" i="64" s="1"/>
  <c r="CK2548" i="64"/>
  <c r="CK2586" i="64"/>
  <c r="CK2608" i="64"/>
  <c r="BW2604" i="64"/>
  <c r="BW2617" i="64" s="1"/>
  <c r="BW2544" i="64"/>
  <c r="BW2572" i="64" s="1"/>
  <c r="BW2582" i="64"/>
  <c r="BW2595" i="64" s="1"/>
  <c r="BG2604" i="64"/>
  <c r="BG2617" i="64" s="1"/>
  <c r="BG2544" i="64"/>
  <c r="BG2572" i="64" s="1"/>
  <c r="BG2582" i="64"/>
  <c r="BG2595" i="64" s="1"/>
  <c r="AQ2604" i="64"/>
  <c r="AQ2617" i="64" s="1"/>
  <c r="AQ2544" i="64"/>
  <c r="AQ2572" i="64" s="1"/>
  <c r="AQ2582" i="64"/>
  <c r="AQ2595" i="64" s="1"/>
  <c r="AA2604" i="64"/>
  <c r="AA2617" i="64" s="1"/>
  <c r="AA2544" i="64"/>
  <c r="AA2582" i="64"/>
  <c r="AA2595" i="64" s="1"/>
  <c r="CE2587" i="64"/>
  <c r="CE2600" i="64" s="1"/>
  <c r="CE2609" i="64"/>
  <c r="CE2622" i="64" s="1"/>
  <c r="CE2549" i="64"/>
  <c r="CE2577" i="64" s="1"/>
  <c r="BO2587" i="64"/>
  <c r="BO2600" i="64" s="1"/>
  <c r="BO2549" i="64"/>
  <c r="BO2577" i="64" s="1"/>
  <c r="BO2609" i="64"/>
  <c r="BO2622" i="64" s="1"/>
  <c r="AY2587" i="64"/>
  <c r="AY2600" i="64" s="1"/>
  <c r="AY2549" i="64"/>
  <c r="AY2577" i="64" s="1"/>
  <c r="AY2609" i="64"/>
  <c r="AY2622" i="64" s="1"/>
  <c r="AI2587" i="64"/>
  <c r="AI2600" i="64" s="1"/>
  <c r="AI2549" i="64"/>
  <c r="AI2577" i="64" s="1"/>
  <c r="AI2609" i="64"/>
  <c r="AI2622" i="64" s="1"/>
  <c r="BX2586" i="64"/>
  <c r="BX2548" i="64"/>
  <c r="BX2608" i="64"/>
  <c r="BH2548" i="64"/>
  <c r="BH2586" i="64"/>
  <c r="BH2608" i="64"/>
  <c r="AR2548" i="64"/>
  <c r="AR2586" i="64"/>
  <c r="AR2608" i="64"/>
  <c r="AB2548" i="64"/>
  <c r="AB2586" i="64"/>
  <c r="AB2608" i="64"/>
  <c r="CG2583" i="64"/>
  <c r="CG2596" i="64" s="1"/>
  <c r="CG2545" i="64"/>
  <c r="CG2573" i="64" s="1"/>
  <c r="CG2605" i="64"/>
  <c r="CG2618" i="64" s="1"/>
  <c r="BQ2583" i="64"/>
  <c r="BQ2596" i="64" s="1"/>
  <c r="BQ2545" i="64"/>
  <c r="BQ2573" i="64" s="1"/>
  <c r="BQ2605" i="64"/>
  <c r="BQ2618" i="64" s="1"/>
  <c r="BA2583" i="64"/>
  <c r="BA2596" i="64" s="1"/>
  <c r="BA2545" i="64"/>
  <c r="BA2573" i="64" s="1"/>
  <c r="BA2605" i="64"/>
  <c r="BA2618" i="64" s="1"/>
  <c r="AK2583" i="64"/>
  <c r="AK2596" i="64" s="1"/>
  <c r="AK2545" i="64"/>
  <c r="AK2573" i="64" s="1"/>
  <c r="AK2605" i="64"/>
  <c r="AK2618" i="64" s="1"/>
  <c r="U2583" i="64"/>
  <c r="U2596" i="64" s="1"/>
  <c r="U2545" i="64"/>
  <c r="U2573" i="64" s="1"/>
  <c r="U2605" i="64"/>
  <c r="U2618" i="64" s="1"/>
  <c r="AV2549" i="64"/>
  <c r="AV2577" i="64" s="1"/>
  <c r="AV2587" i="64"/>
  <c r="AV2600" i="64" s="1"/>
  <c r="AV2609" i="64"/>
  <c r="AV2622" i="64" s="1"/>
  <c r="BV2604" i="64"/>
  <c r="BV2617" i="64" s="1"/>
  <c r="BV2582" i="64"/>
  <c r="BV2595" i="64" s="1"/>
  <c r="BV2544" i="64"/>
  <c r="BV2572" i="64" s="1"/>
  <c r="BF2604" i="64"/>
  <c r="BF2617" i="64" s="1"/>
  <c r="BF2582" i="64"/>
  <c r="BF2595" i="64" s="1"/>
  <c r="BF2544" i="64"/>
  <c r="BF2572" i="64" s="1"/>
  <c r="AP2604" i="64"/>
  <c r="AP2617" i="64" s="1"/>
  <c r="AP2582" i="64"/>
  <c r="AP2595" i="64" s="1"/>
  <c r="AP2544" i="64"/>
  <c r="AP2572" i="64" s="1"/>
  <c r="Z2604" i="64"/>
  <c r="Z2617" i="64" s="1"/>
  <c r="Z2582" i="64"/>
  <c r="Z2595" i="64" s="1"/>
  <c r="Z2544" i="64"/>
  <c r="CD2549" i="64"/>
  <c r="CD2577" i="64" s="1"/>
  <c r="CD2609" i="64"/>
  <c r="CD2622" i="64" s="1"/>
  <c r="CD2587" i="64"/>
  <c r="CD2600" i="64" s="1"/>
  <c r="BN2549" i="64"/>
  <c r="BN2577" i="64" s="1"/>
  <c r="BN2609" i="64"/>
  <c r="BN2622" i="64" s="1"/>
  <c r="BN2587" i="64"/>
  <c r="BN2600" i="64" s="1"/>
  <c r="AX2549" i="64"/>
  <c r="AX2577" i="64" s="1"/>
  <c r="AX2609" i="64"/>
  <c r="AX2622" i="64" s="1"/>
  <c r="AX2587" i="64"/>
  <c r="AX2600" i="64" s="1"/>
  <c r="AH2549" i="64"/>
  <c r="AH2577" i="64" s="1"/>
  <c r="AH2609" i="64"/>
  <c r="AH2622" i="64" s="1"/>
  <c r="AH2587" i="64"/>
  <c r="AH2600" i="64" s="1"/>
  <c r="BW2586" i="64"/>
  <c r="BW2548" i="64"/>
  <c r="BW2608" i="64"/>
  <c r="BG2586" i="64"/>
  <c r="BG2548" i="64"/>
  <c r="BG2608" i="64"/>
  <c r="AQ2548" i="64"/>
  <c r="AQ2586" i="64"/>
  <c r="AQ2608" i="64"/>
  <c r="AA2548" i="64"/>
  <c r="AA2586" i="64"/>
  <c r="AA2608" i="64"/>
  <c r="CF2583" i="64"/>
  <c r="CF2596" i="64" s="1"/>
  <c r="CF2605" i="64"/>
  <c r="CF2618" i="64" s="1"/>
  <c r="CF2545" i="64"/>
  <c r="CF2573" i="64" s="1"/>
  <c r="BP2583" i="64"/>
  <c r="BP2596" i="64" s="1"/>
  <c r="BP2605" i="64"/>
  <c r="BP2618" i="64" s="1"/>
  <c r="BP2545" i="64"/>
  <c r="BP2573" i="64" s="1"/>
  <c r="AZ2583" i="64"/>
  <c r="AZ2596" i="64" s="1"/>
  <c r="AZ2605" i="64"/>
  <c r="AZ2618" i="64" s="1"/>
  <c r="AZ2545" i="64"/>
  <c r="AZ2573" i="64" s="1"/>
  <c r="AJ2583" i="64"/>
  <c r="AJ2596" i="64" s="1"/>
  <c r="AJ2545" i="64"/>
  <c r="AJ2573" i="64" s="1"/>
  <c r="AJ2605" i="64"/>
  <c r="AJ2618" i="64" s="1"/>
  <c r="T2583" i="64"/>
  <c r="T2596" i="64" s="1"/>
  <c r="T2545" i="64"/>
  <c r="T2573" i="64" s="1"/>
  <c r="T2605" i="64"/>
  <c r="T2618" i="64" s="1"/>
  <c r="CJ2582" i="64"/>
  <c r="CJ2595" i="64" s="1"/>
  <c r="CJ2544" i="64"/>
  <c r="CJ2572" i="64" s="1"/>
  <c r="CJ2604" i="64"/>
  <c r="CJ2617" i="64" s="1"/>
  <c r="BN2545" i="64"/>
  <c r="BN2573" i="64" s="1"/>
  <c r="BN2583" i="64"/>
  <c r="BN2596" i="64" s="1"/>
  <c r="BN2605" i="64"/>
  <c r="BN2618" i="64" s="1"/>
  <c r="CK2582" i="64"/>
  <c r="CK2595" i="64" s="1"/>
  <c r="CK2544" i="64"/>
  <c r="CK2572" i="64" s="1"/>
  <c r="CK2604" i="64"/>
  <c r="CK2617" i="64" s="1"/>
  <c r="BU2604" i="64"/>
  <c r="BU2617" i="64" s="1"/>
  <c r="BU2582" i="64"/>
  <c r="BU2595" i="64" s="1"/>
  <c r="BU2544" i="64"/>
  <c r="BU2572" i="64" s="1"/>
  <c r="BE2604" i="64"/>
  <c r="BE2617" i="64" s="1"/>
  <c r="BE2582" i="64"/>
  <c r="BE2595" i="64" s="1"/>
  <c r="BE2544" i="64"/>
  <c r="BE2572" i="64" s="1"/>
  <c r="AO2604" i="64"/>
  <c r="AO2617" i="64" s="1"/>
  <c r="AO2582" i="64"/>
  <c r="AO2595" i="64" s="1"/>
  <c r="AO2544" i="64"/>
  <c r="AO2572" i="64" s="1"/>
  <c r="Y2604" i="64"/>
  <c r="Y2617" i="64" s="1"/>
  <c r="Y2582" i="64"/>
  <c r="Y2595" i="64" s="1"/>
  <c r="Y2544" i="64"/>
  <c r="CC2549" i="64"/>
  <c r="CC2577" i="64" s="1"/>
  <c r="CC2587" i="64"/>
  <c r="CC2600" i="64" s="1"/>
  <c r="CC2609" i="64"/>
  <c r="CC2622" i="64" s="1"/>
  <c r="BM2549" i="64"/>
  <c r="BM2577" i="64" s="1"/>
  <c r="BM2587" i="64"/>
  <c r="BM2600" i="64" s="1"/>
  <c r="BM2609" i="64"/>
  <c r="BM2622" i="64" s="1"/>
  <c r="AW2549" i="64"/>
  <c r="AW2577" i="64" s="1"/>
  <c r="AW2609" i="64"/>
  <c r="AW2622" i="64" s="1"/>
  <c r="AW2587" i="64"/>
  <c r="AW2600" i="64" s="1"/>
  <c r="AG2549" i="64"/>
  <c r="AG2577" i="64" s="1"/>
  <c r="AG2587" i="64"/>
  <c r="AG2600" i="64" s="1"/>
  <c r="AG2609" i="64"/>
  <c r="AG2622" i="64" s="1"/>
  <c r="BV2548" i="64"/>
  <c r="BV2586" i="64"/>
  <c r="BV2608" i="64"/>
  <c r="BF2548" i="64"/>
  <c r="BF2586" i="64"/>
  <c r="BF2608" i="64"/>
  <c r="AP2586" i="64"/>
  <c r="AP2548" i="64"/>
  <c r="AP2608" i="64"/>
  <c r="Z2586" i="64"/>
  <c r="Z2548" i="64"/>
  <c r="Z2608" i="64"/>
  <c r="CE2583" i="64"/>
  <c r="CE2596" i="64" s="1"/>
  <c r="CE2605" i="64"/>
  <c r="CE2618" i="64" s="1"/>
  <c r="CE2545" i="64"/>
  <c r="CE2573" i="64" s="1"/>
  <c r="BO2583" i="64"/>
  <c r="BO2596" i="64" s="1"/>
  <c r="BO2605" i="64"/>
  <c r="BO2618" i="64" s="1"/>
  <c r="BO2545" i="64"/>
  <c r="BO2573" i="64" s="1"/>
  <c r="AY2583" i="64"/>
  <c r="AY2596" i="64" s="1"/>
  <c r="AY2605" i="64"/>
  <c r="AY2618" i="64" s="1"/>
  <c r="AY2545" i="64"/>
  <c r="AY2573" i="64" s="1"/>
  <c r="AI2583" i="64"/>
  <c r="AI2596" i="64" s="1"/>
  <c r="AI2545" i="64"/>
  <c r="AI2573" i="64" s="1"/>
  <c r="AI2605" i="64"/>
  <c r="AI2618" i="64" s="1"/>
  <c r="AM2589" i="64"/>
  <c r="CB1258" i="64"/>
  <c r="BL1258" i="64"/>
  <c r="AV1258" i="64"/>
  <c r="AF1258" i="64"/>
  <c r="CJ1263" i="64"/>
  <c r="CJ1298" i="64" s="1"/>
  <c r="BT1263" i="64"/>
  <c r="BT1298" i="64" s="1"/>
  <c r="BD1263" i="64"/>
  <c r="BD1298" i="64" s="1"/>
  <c r="AN1263" i="64"/>
  <c r="AN1298" i="64" s="1"/>
  <c r="X1263" i="64"/>
  <c r="X1298" i="64" s="1"/>
  <c r="CC1262" i="64"/>
  <c r="BM1262" i="64"/>
  <c r="AW1262" i="64"/>
  <c r="AG1262" i="64"/>
  <c r="BV1259" i="64"/>
  <c r="BV1294" i="64" s="1"/>
  <c r="BF1259" i="64"/>
  <c r="BF1294" i="64" s="1"/>
  <c r="AP1259" i="64"/>
  <c r="AP1294" i="64" s="1"/>
  <c r="Z1259" i="64"/>
  <c r="CA1258" i="64"/>
  <c r="BK1258" i="64"/>
  <c r="AU1258" i="64"/>
  <c r="AE1258" i="64"/>
  <c r="CI1263" i="64"/>
  <c r="CI1298" i="64" s="1"/>
  <c r="BS1263" i="64"/>
  <c r="BS1298" i="64" s="1"/>
  <c r="BC1263" i="64"/>
  <c r="BC1298" i="64" s="1"/>
  <c r="AM1263" i="64"/>
  <c r="AM1298" i="64" s="1"/>
  <c r="W1263" i="64"/>
  <c r="W1298" i="64" s="1"/>
  <c r="CB1262" i="64"/>
  <c r="BL1262" i="64"/>
  <c r="AV1262" i="64"/>
  <c r="AF1262" i="64"/>
  <c r="CK1259" i="64"/>
  <c r="CK1294" i="64" s="1"/>
  <c r="BU1259" i="64"/>
  <c r="BU1294" i="64" s="1"/>
  <c r="BE1259" i="64"/>
  <c r="BE1294" i="64" s="1"/>
  <c r="AO1259" i="64"/>
  <c r="AO1294" i="64" s="1"/>
  <c r="Y1259" i="64"/>
  <c r="BZ1258" i="64"/>
  <c r="BJ1258" i="64"/>
  <c r="AT1258" i="64"/>
  <c r="AD1258" i="64"/>
  <c r="CH1263" i="64"/>
  <c r="CH1298" i="64" s="1"/>
  <c r="BR1263" i="64"/>
  <c r="BR1298" i="64" s="1"/>
  <c r="BB1263" i="64"/>
  <c r="BB1298" i="64" s="1"/>
  <c r="AL1263" i="64"/>
  <c r="AL1298" i="64" s="1"/>
  <c r="V1263" i="64"/>
  <c r="V1298" i="64" s="1"/>
  <c r="CA1262" i="64"/>
  <c r="BK1262" i="64"/>
  <c r="AU1262" i="64"/>
  <c r="AE1262" i="64"/>
  <c r="CJ1259" i="64"/>
  <c r="CJ1294" i="64" s="1"/>
  <c r="BT1259" i="64"/>
  <c r="BT1294" i="64" s="1"/>
  <c r="BD1259" i="64"/>
  <c r="BD1294" i="64" s="1"/>
  <c r="AN1259" i="64"/>
  <c r="AN1294" i="64" s="1"/>
  <c r="X1259" i="64"/>
  <c r="BY1258" i="64"/>
  <c r="BI1258" i="64"/>
  <c r="AS1258" i="64"/>
  <c r="AC1258" i="64"/>
  <c r="CG1263" i="64"/>
  <c r="CG1298" i="64" s="1"/>
  <c r="BQ1263" i="64"/>
  <c r="BQ1298" i="64" s="1"/>
  <c r="BA1263" i="64"/>
  <c r="BA1298" i="64" s="1"/>
  <c r="AK1263" i="64"/>
  <c r="AK1298" i="64" s="1"/>
  <c r="U1263" i="64"/>
  <c r="U1298" i="64" s="1"/>
  <c r="BZ1262" i="64"/>
  <c r="BJ1262" i="64"/>
  <c r="AT1262" i="64"/>
  <c r="AD1262" i="64"/>
  <c r="CI1259" i="64"/>
  <c r="CI1294" i="64" s="1"/>
  <c r="BS1259" i="64"/>
  <c r="BS1294" i="64" s="1"/>
  <c r="BC1259" i="64"/>
  <c r="BC1294" i="64" s="1"/>
  <c r="AM1259" i="64"/>
  <c r="AM1294" i="64" s="1"/>
  <c r="W1259" i="64"/>
  <c r="BX1258" i="64"/>
  <c r="BH1258" i="64"/>
  <c r="AR1258" i="64"/>
  <c r="AB1258" i="64"/>
  <c r="CF1263" i="64"/>
  <c r="CF1298" i="64" s="1"/>
  <c r="BP1263" i="64"/>
  <c r="BP1298" i="64" s="1"/>
  <c r="AZ1263" i="64"/>
  <c r="AZ1298" i="64" s="1"/>
  <c r="AJ1263" i="64"/>
  <c r="AJ1298" i="64" s="1"/>
  <c r="T1263" i="64"/>
  <c r="T1298" i="64" s="1"/>
  <c r="BY1262" i="64"/>
  <c r="BI1262" i="64"/>
  <c r="AS1262" i="64"/>
  <c r="AC1262" i="64"/>
  <c r="CH1259" i="64"/>
  <c r="CH1294" i="64" s="1"/>
  <c r="BR1259" i="64"/>
  <c r="BR1294" i="64" s="1"/>
  <c r="BB1259" i="64"/>
  <c r="BB1294" i="64" s="1"/>
  <c r="AL1259" i="64"/>
  <c r="AL1294" i="64" s="1"/>
  <c r="V1259" i="64"/>
  <c r="BW1258" i="64"/>
  <c r="BG1258" i="64"/>
  <c r="AQ1258" i="64"/>
  <c r="AA1258" i="64"/>
  <c r="CE1263" i="64"/>
  <c r="CE1298" i="64" s="1"/>
  <c r="BO1263" i="64"/>
  <c r="BO1298" i="64" s="1"/>
  <c r="AY1263" i="64"/>
  <c r="AY1298" i="64" s="1"/>
  <c r="AI1263" i="64"/>
  <c r="AI1298" i="64" s="1"/>
  <c r="BX1262" i="64"/>
  <c r="BH1262" i="64"/>
  <c r="AR1262" i="64"/>
  <c r="AB1262" i="64"/>
  <c r="CG1259" i="64"/>
  <c r="CG1294" i="64" s="1"/>
  <c r="BQ1259" i="64"/>
  <c r="BQ1294" i="64" s="1"/>
  <c r="BA1259" i="64"/>
  <c r="BA1294" i="64" s="1"/>
  <c r="AK1259" i="64"/>
  <c r="AK1294" i="64" s="1"/>
  <c r="U1259" i="64"/>
  <c r="BV1258" i="64"/>
  <c r="BF1258" i="64"/>
  <c r="AP1258" i="64"/>
  <c r="Z1258" i="64"/>
  <c r="CD1263" i="64"/>
  <c r="CD1298" i="64" s="1"/>
  <c r="BN1263" i="64"/>
  <c r="BN1298" i="64" s="1"/>
  <c r="AX1263" i="64"/>
  <c r="AX1298" i="64" s="1"/>
  <c r="AH1263" i="64"/>
  <c r="AH1298" i="64" s="1"/>
  <c r="BW1262" i="64"/>
  <c r="BG1262" i="64"/>
  <c r="AQ1262" i="64"/>
  <c r="AA1262" i="64"/>
  <c r="CF1259" i="64"/>
  <c r="CF1294" i="64" s="1"/>
  <c r="BP1259" i="64"/>
  <c r="BP1294" i="64" s="1"/>
  <c r="AZ1259" i="64"/>
  <c r="AZ1294" i="64" s="1"/>
  <c r="AJ1259" i="64"/>
  <c r="AJ1294" i="64" s="1"/>
  <c r="T1259" i="64"/>
  <c r="CK1258" i="64"/>
  <c r="BU1258" i="64"/>
  <c r="BE1258" i="64"/>
  <c r="AO1258" i="64"/>
  <c r="Y1258" i="64"/>
  <c r="CC1263" i="64"/>
  <c r="CC1298" i="64" s="1"/>
  <c r="BM1263" i="64"/>
  <c r="BM1298" i="64" s="1"/>
  <c r="AW1263" i="64"/>
  <c r="AW1298" i="64" s="1"/>
  <c r="AG1263" i="64"/>
  <c r="AG1298" i="64" s="1"/>
  <c r="BV1262" i="64"/>
  <c r="BF1262" i="64"/>
  <c r="AP1262" i="64"/>
  <c r="Z1262" i="64"/>
  <c r="CE1259" i="64"/>
  <c r="CE1294" i="64" s="1"/>
  <c r="BO1259" i="64"/>
  <c r="BO1294" i="64" s="1"/>
  <c r="AY1259" i="64"/>
  <c r="AY1294" i="64" s="1"/>
  <c r="AI1259" i="64"/>
  <c r="AI1294" i="64" s="1"/>
  <c r="CJ1258" i="64"/>
  <c r="BT1258" i="64"/>
  <c r="BD1258" i="64"/>
  <c r="AN1258" i="64"/>
  <c r="X1258" i="64"/>
  <c r="CB1263" i="64"/>
  <c r="CB1298" i="64" s="1"/>
  <c r="BL1263" i="64"/>
  <c r="BL1298" i="64" s="1"/>
  <c r="AV1263" i="64"/>
  <c r="AV1298" i="64" s="1"/>
  <c r="AF1263" i="64"/>
  <c r="AF1298" i="64" s="1"/>
  <c r="CK1262" i="64"/>
  <c r="BU1262" i="64"/>
  <c r="BE1262" i="64"/>
  <c r="AO1262" i="64"/>
  <c r="Y1262" i="64"/>
  <c r="CD1259" i="64"/>
  <c r="CD1294" i="64" s="1"/>
  <c r="BN1259" i="64"/>
  <c r="BN1294" i="64" s="1"/>
  <c r="AX1259" i="64"/>
  <c r="AX1294" i="64" s="1"/>
  <c r="AH1259" i="64"/>
  <c r="AH1294" i="64" s="1"/>
  <c r="CI1258" i="64"/>
  <c r="BK1263" i="64"/>
  <c r="BK1298" i="64" s="1"/>
  <c r="AU1263" i="64"/>
  <c r="AU1298" i="64" s="1"/>
  <c r="AE1263" i="64"/>
  <c r="AE1298" i="64" s="1"/>
  <c r="CJ1262" i="64"/>
  <c r="BT1262" i="64"/>
  <c r="BD1262" i="64"/>
  <c r="AN1262" i="64"/>
  <c r="X1262" i="64"/>
  <c r="CC1259" i="64"/>
  <c r="CC1294" i="64" s="1"/>
  <c r="BM1259" i="64"/>
  <c r="BM1294" i="64" s="1"/>
  <c r="AW1259" i="64"/>
  <c r="AW1294" i="64" s="1"/>
  <c r="AG1259" i="64"/>
  <c r="AG1294" i="64" s="1"/>
  <c r="BC1258" i="64"/>
  <c r="CH1258" i="64"/>
  <c r="BR1258" i="64"/>
  <c r="BB1258" i="64"/>
  <c r="AL1258" i="64"/>
  <c r="V1258" i="64"/>
  <c r="BZ1263" i="64"/>
  <c r="BZ1298" i="64" s="1"/>
  <c r="BJ1263" i="64"/>
  <c r="BJ1298" i="64" s="1"/>
  <c r="AT1263" i="64"/>
  <c r="AT1298" i="64" s="1"/>
  <c r="AD1263" i="64"/>
  <c r="AD1298" i="64" s="1"/>
  <c r="CI1262" i="64"/>
  <c r="BS1262" i="64"/>
  <c r="BC1262" i="64"/>
  <c r="AM1262" i="64"/>
  <c r="W1262" i="64"/>
  <c r="CB1259" i="64"/>
  <c r="CB1294" i="64" s="1"/>
  <c r="BL1259" i="64"/>
  <c r="BL1294" i="64" s="1"/>
  <c r="AV1259" i="64"/>
  <c r="AV1294" i="64" s="1"/>
  <c r="AF1259" i="64"/>
  <c r="AF1294" i="64" s="1"/>
  <c r="W1258" i="64"/>
  <c r="CG1258" i="64"/>
  <c r="BQ1258" i="64"/>
  <c r="BA1258" i="64"/>
  <c r="AK1258" i="64"/>
  <c r="U1258" i="64"/>
  <c r="BY1263" i="64"/>
  <c r="BY1298" i="64" s="1"/>
  <c r="BI1263" i="64"/>
  <c r="BI1298" i="64" s="1"/>
  <c r="AS1263" i="64"/>
  <c r="AS1298" i="64" s="1"/>
  <c r="AC1263" i="64"/>
  <c r="AC1298" i="64" s="1"/>
  <c r="CH1262" i="64"/>
  <c r="BR1262" i="64"/>
  <c r="BB1262" i="64"/>
  <c r="AL1262" i="64"/>
  <c r="V1262" i="64"/>
  <c r="CA1259" i="64"/>
  <c r="CA1294" i="64" s="1"/>
  <c r="BK1259" i="64"/>
  <c r="BK1294" i="64" s="1"/>
  <c r="AU1259" i="64"/>
  <c r="AU1294" i="64" s="1"/>
  <c r="AE1259" i="64"/>
  <c r="AE1294" i="64" s="1"/>
  <c r="CA1263" i="64"/>
  <c r="CA1298" i="64" s="1"/>
  <c r="CF1258" i="64"/>
  <c r="BP1258" i="64"/>
  <c r="AZ1258" i="64"/>
  <c r="AJ1258" i="64"/>
  <c r="T1258" i="64"/>
  <c r="BX1263" i="64"/>
  <c r="BX1298" i="64" s="1"/>
  <c r="BH1263" i="64"/>
  <c r="BH1298" i="64" s="1"/>
  <c r="AR1263" i="64"/>
  <c r="AR1298" i="64" s="1"/>
  <c r="AB1263" i="64"/>
  <c r="AB1298" i="64" s="1"/>
  <c r="CG1262" i="64"/>
  <c r="BQ1262" i="64"/>
  <c r="BA1262" i="64"/>
  <c r="AK1262" i="64"/>
  <c r="U1262" i="64"/>
  <c r="BZ1259" i="64"/>
  <c r="BZ1294" i="64" s="1"/>
  <c r="BJ1259" i="64"/>
  <c r="BJ1294" i="64" s="1"/>
  <c r="AT1259" i="64"/>
  <c r="AT1294" i="64" s="1"/>
  <c r="AD1259" i="64"/>
  <c r="AD1294" i="64" s="1"/>
  <c r="AM1258" i="64"/>
  <c r="CE1258" i="64"/>
  <c r="BO1258" i="64"/>
  <c r="AY1258" i="64"/>
  <c r="AI1258" i="64"/>
  <c r="BW1263" i="64"/>
  <c r="BW1298" i="64" s="1"/>
  <c r="BG1263" i="64"/>
  <c r="BG1298" i="64" s="1"/>
  <c r="AQ1263" i="64"/>
  <c r="AQ1298" i="64" s="1"/>
  <c r="AA1263" i="64"/>
  <c r="AA1298" i="64" s="1"/>
  <c r="CF1262" i="64"/>
  <c r="BP1262" i="64"/>
  <c r="AZ1262" i="64"/>
  <c r="AJ1262" i="64"/>
  <c r="T1262" i="64"/>
  <c r="BY1259" i="64"/>
  <c r="BY1294" i="64" s="1"/>
  <c r="BI1259" i="64"/>
  <c r="BI1294" i="64" s="1"/>
  <c r="AS1259" i="64"/>
  <c r="AS1294" i="64" s="1"/>
  <c r="AC1259" i="64"/>
  <c r="AC1294" i="64" s="1"/>
  <c r="BS1258" i="64"/>
  <c r="CD1258" i="64"/>
  <c r="BN1258" i="64"/>
  <c r="AX1258" i="64"/>
  <c r="AH1258" i="64"/>
  <c r="BV1263" i="64"/>
  <c r="BV1298" i="64" s="1"/>
  <c r="BF1263" i="64"/>
  <c r="BF1298" i="64" s="1"/>
  <c r="AP1263" i="64"/>
  <c r="AP1298" i="64" s="1"/>
  <c r="Z1263" i="64"/>
  <c r="Z1298" i="64" s="1"/>
  <c r="CE1262" i="64"/>
  <c r="BO1262" i="64"/>
  <c r="AY1262" i="64"/>
  <c r="AI1262" i="64"/>
  <c r="BX1259" i="64"/>
  <c r="BX1294" i="64" s="1"/>
  <c r="BH1259" i="64"/>
  <c r="BH1294" i="64" s="1"/>
  <c r="AR1259" i="64"/>
  <c r="AR1294" i="64" s="1"/>
  <c r="AB1259" i="64"/>
  <c r="CC1258" i="64"/>
  <c r="BM1258" i="64"/>
  <c r="AW1258" i="64"/>
  <c r="AG1258" i="64"/>
  <c r="CK1263" i="64"/>
  <c r="CK1298" i="64" s="1"/>
  <c r="BU1263" i="64"/>
  <c r="BU1298" i="64" s="1"/>
  <c r="BE1263" i="64"/>
  <c r="BE1298" i="64" s="1"/>
  <c r="AO1263" i="64"/>
  <c r="AO1298" i="64" s="1"/>
  <c r="Y1263" i="64"/>
  <c r="Y1298" i="64" s="1"/>
  <c r="CD1262" i="64"/>
  <c r="BN1262" i="64"/>
  <c r="AX1262" i="64"/>
  <c r="AH1262" i="64"/>
  <c r="BW1259" i="64"/>
  <c r="BW1294" i="64" s="1"/>
  <c r="BG1259" i="64"/>
  <c r="BG1294" i="64" s="1"/>
  <c r="AQ1259" i="64"/>
  <c r="AQ1294" i="64" s="1"/>
  <c r="AA1259" i="64"/>
  <c r="BL888" i="64"/>
  <c r="BL1455" i="64"/>
  <c r="BL1474" i="64" s="1"/>
  <c r="BV889" i="64"/>
  <c r="BV1456" i="64"/>
  <c r="BV1475" i="64" s="1"/>
  <c r="AE888" i="64"/>
  <c r="AE1455" i="64"/>
  <c r="AE1474" i="64" s="1"/>
  <c r="Y889" i="64"/>
  <c r="Y1456" i="64"/>
  <c r="Y1475" i="64" s="1"/>
  <c r="BM892" i="64"/>
  <c r="BM1459" i="64"/>
  <c r="CI893" i="64"/>
  <c r="CI1460" i="64"/>
  <c r="BJ888" i="64"/>
  <c r="BJ1455" i="64"/>
  <c r="BJ1474" i="64" s="1"/>
  <c r="AN889" i="64"/>
  <c r="AN1456" i="64"/>
  <c r="AN1475" i="64" s="1"/>
  <c r="BY888" i="64"/>
  <c r="BY1455" i="64"/>
  <c r="BY1474" i="64" s="1"/>
  <c r="BI888" i="64"/>
  <c r="BI1455" i="64"/>
  <c r="BI1474" i="64" s="1"/>
  <c r="AS888" i="64"/>
  <c r="AS1455" i="64"/>
  <c r="AS1474" i="64" s="1"/>
  <c r="AC888" i="64"/>
  <c r="AC1455" i="64"/>
  <c r="AC1474" i="64" s="1"/>
  <c r="CG893" i="64"/>
  <c r="CG1460" i="64"/>
  <c r="BQ893" i="64"/>
  <c r="BQ1460" i="64"/>
  <c r="BA893" i="64"/>
  <c r="BA1460" i="64"/>
  <c r="AK893" i="64"/>
  <c r="AK1460" i="64"/>
  <c r="U893" i="64"/>
  <c r="U1460" i="64"/>
  <c r="BZ892" i="64"/>
  <c r="BZ1459" i="64"/>
  <c r="BJ892" i="64"/>
  <c r="BJ1459" i="64"/>
  <c r="AT892" i="64"/>
  <c r="AT1459" i="64"/>
  <c r="AD892" i="64"/>
  <c r="AD1459" i="64"/>
  <c r="CI889" i="64"/>
  <c r="CI1456" i="64"/>
  <c r="CI1475" i="64" s="1"/>
  <c r="BS889" i="64"/>
  <c r="BS1456" i="64"/>
  <c r="BS1475" i="64" s="1"/>
  <c r="BC889" i="64"/>
  <c r="BC1456" i="64"/>
  <c r="BC1475" i="64" s="1"/>
  <c r="AM889" i="64"/>
  <c r="AM1456" i="64"/>
  <c r="AM1475" i="64" s="1"/>
  <c r="W889" i="64"/>
  <c r="W1456" i="64"/>
  <c r="W1475" i="64" s="1"/>
  <c r="AW892" i="64"/>
  <c r="AW1459" i="64"/>
  <c r="AM893" i="64"/>
  <c r="AM1460" i="64"/>
  <c r="AT888" i="64"/>
  <c r="AT1455" i="64"/>
  <c r="AT1474" i="64" s="1"/>
  <c r="X889" i="64"/>
  <c r="X1456" i="64"/>
  <c r="X1475" i="64" s="1"/>
  <c r="BX888" i="64"/>
  <c r="BX1455" i="64"/>
  <c r="BX1474" i="64" s="1"/>
  <c r="BH888" i="64"/>
  <c r="BH1455" i="64"/>
  <c r="BH1474" i="64" s="1"/>
  <c r="AR888" i="64"/>
  <c r="AR1455" i="64"/>
  <c r="AR1474" i="64" s="1"/>
  <c r="AB888" i="64"/>
  <c r="AB1455" i="64"/>
  <c r="AB1474" i="64" s="1"/>
  <c r="CF893" i="64"/>
  <c r="CF1460" i="64"/>
  <c r="BP893" i="64"/>
  <c r="BP1460" i="64"/>
  <c r="AZ893" i="64"/>
  <c r="AZ1460" i="64"/>
  <c r="AJ893" i="64"/>
  <c r="AJ1460" i="64"/>
  <c r="T893" i="64"/>
  <c r="T1460" i="64"/>
  <c r="BY892" i="64"/>
  <c r="BY1459" i="64"/>
  <c r="BI892" i="64"/>
  <c r="BI1459" i="64"/>
  <c r="AS892" i="64"/>
  <c r="AS1459" i="64"/>
  <c r="AC892" i="64"/>
  <c r="AC1459" i="64"/>
  <c r="CH889" i="64"/>
  <c r="CH1456" i="64"/>
  <c r="CH1475" i="64" s="1"/>
  <c r="BR889" i="64"/>
  <c r="BR1456" i="64"/>
  <c r="BR1475" i="64" s="1"/>
  <c r="BB889" i="64"/>
  <c r="BB1456" i="64"/>
  <c r="BB1475" i="64" s="1"/>
  <c r="AL889" i="64"/>
  <c r="AL1456" i="64"/>
  <c r="AL1475" i="64" s="1"/>
  <c r="V889" i="64"/>
  <c r="V1456" i="64"/>
  <c r="V1475" i="64" s="1"/>
  <c r="AN893" i="64"/>
  <c r="AN1460" i="64"/>
  <c r="BL892" i="64"/>
  <c r="BL1459" i="64"/>
  <c r="V893" i="64"/>
  <c r="V1460" i="64"/>
  <c r="BW888" i="64"/>
  <c r="BW1455" i="64"/>
  <c r="BW1474" i="64" s="1"/>
  <c r="BG888" i="64"/>
  <c r="BG1455" i="64"/>
  <c r="BG1474" i="64" s="1"/>
  <c r="AQ888" i="64"/>
  <c r="AQ1455" i="64"/>
  <c r="AQ1474" i="64" s="1"/>
  <c r="AA888" i="64"/>
  <c r="AA1455" i="64"/>
  <c r="AA1474" i="64" s="1"/>
  <c r="CE893" i="64"/>
  <c r="CE1460" i="64"/>
  <c r="BO893" i="64"/>
  <c r="BO1460" i="64"/>
  <c r="AY893" i="64"/>
  <c r="AY1460" i="64"/>
  <c r="AI893" i="64"/>
  <c r="AI1460" i="64"/>
  <c r="BX892" i="64"/>
  <c r="BX1459" i="64"/>
  <c r="BH892" i="64"/>
  <c r="BH1459" i="64"/>
  <c r="AR892" i="64"/>
  <c r="AR1459" i="64"/>
  <c r="AB892" i="64"/>
  <c r="AB1459" i="64"/>
  <c r="CG889" i="64"/>
  <c r="CG1456" i="64"/>
  <c r="CG1475" i="64" s="1"/>
  <c r="BQ889" i="64"/>
  <c r="BQ1456" i="64"/>
  <c r="BQ1475" i="64" s="1"/>
  <c r="BA889" i="64"/>
  <c r="BA1456" i="64"/>
  <c r="BA1475" i="64" s="1"/>
  <c r="AK889" i="64"/>
  <c r="AK1456" i="64"/>
  <c r="AK1475" i="64" s="1"/>
  <c r="U889" i="64"/>
  <c r="U1456" i="64"/>
  <c r="U1475" i="64" s="1"/>
  <c r="CC892" i="64"/>
  <c r="CC1459" i="64"/>
  <c r="CA888" i="64"/>
  <c r="CA1455" i="64"/>
  <c r="CA1474" i="64" s="1"/>
  <c r="BU889" i="64"/>
  <c r="BU1456" i="64"/>
  <c r="BU1475" i="64" s="1"/>
  <c r="CA892" i="64"/>
  <c r="CA1459" i="64"/>
  <c r="BV888" i="64"/>
  <c r="BV1455" i="64"/>
  <c r="BV1474" i="64" s="1"/>
  <c r="BF888" i="64"/>
  <c r="BF1455" i="64"/>
  <c r="BF1474" i="64" s="1"/>
  <c r="AP888" i="64"/>
  <c r="AP1455" i="64"/>
  <c r="AP1474" i="64" s="1"/>
  <c r="Z888" i="64"/>
  <c r="Z1455" i="64"/>
  <c r="Z1474" i="64" s="1"/>
  <c r="CD893" i="64"/>
  <c r="CD1460" i="64"/>
  <c r="BN893" i="64"/>
  <c r="BN1460" i="64"/>
  <c r="AX893" i="64"/>
  <c r="AX1460" i="64"/>
  <c r="AH893" i="64"/>
  <c r="AH1460" i="64"/>
  <c r="BW892" i="64"/>
  <c r="BW1459" i="64"/>
  <c r="BG892" i="64"/>
  <c r="BG1459" i="64"/>
  <c r="AQ892" i="64"/>
  <c r="AQ1459" i="64"/>
  <c r="AA892" i="64"/>
  <c r="AA1459" i="64"/>
  <c r="CF889" i="64"/>
  <c r="CF1456" i="64"/>
  <c r="CF1475" i="64" s="1"/>
  <c r="BP889" i="64"/>
  <c r="BP1456" i="64"/>
  <c r="BP1475" i="64" s="1"/>
  <c r="AZ889" i="64"/>
  <c r="AZ1456" i="64"/>
  <c r="AZ1475" i="64" s="1"/>
  <c r="AJ889" i="64"/>
  <c r="AJ1456" i="64"/>
  <c r="AJ1475" i="64" s="1"/>
  <c r="T889" i="64"/>
  <c r="T1456" i="64"/>
  <c r="T1475" i="64" s="1"/>
  <c r="BD893" i="64"/>
  <c r="BD1460" i="64"/>
  <c r="W893" i="64"/>
  <c r="W1460" i="64"/>
  <c r="AU892" i="64"/>
  <c r="AU1459" i="64"/>
  <c r="CK888" i="64"/>
  <c r="CK1455" i="64"/>
  <c r="CK1474" i="64" s="1"/>
  <c r="BU888" i="64"/>
  <c r="BU1455" i="64"/>
  <c r="BU1474" i="64" s="1"/>
  <c r="BE888" i="64"/>
  <c r="BE1455" i="64"/>
  <c r="BE1474" i="64" s="1"/>
  <c r="AO888" i="64"/>
  <c r="AO1455" i="64"/>
  <c r="AO1474" i="64" s="1"/>
  <c r="Y888" i="64"/>
  <c r="Y1455" i="64"/>
  <c r="Y1474" i="64" s="1"/>
  <c r="CC893" i="64"/>
  <c r="CC1460" i="64"/>
  <c r="BM893" i="64"/>
  <c r="BM1460" i="64"/>
  <c r="AW893" i="64"/>
  <c r="AW1460" i="64"/>
  <c r="AG893" i="64"/>
  <c r="AG1460" i="64"/>
  <c r="BV892" i="64"/>
  <c r="BV1459" i="64"/>
  <c r="BF892" i="64"/>
  <c r="BF1459" i="64"/>
  <c r="AP892" i="64"/>
  <c r="AP1459" i="64"/>
  <c r="Z892" i="64"/>
  <c r="Z1459" i="64"/>
  <c r="CE889" i="64"/>
  <c r="CE1456" i="64"/>
  <c r="CE1475" i="64" s="1"/>
  <c r="BO889" i="64"/>
  <c r="BO1456" i="64"/>
  <c r="BO1475" i="64" s="1"/>
  <c r="AY889" i="64"/>
  <c r="AY1456" i="64"/>
  <c r="AY1475" i="64" s="1"/>
  <c r="AI889" i="64"/>
  <c r="AI1456" i="64"/>
  <c r="AI1475" i="64" s="1"/>
  <c r="BT893" i="64"/>
  <c r="BT1460" i="64"/>
  <c r="Z889" i="64"/>
  <c r="Z1456" i="64"/>
  <c r="Z1475" i="64" s="1"/>
  <c r="BC893" i="64"/>
  <c r="BC1460" i="64"/>
  <c r="AD888" i="64"/>
  <c r="AD1455" i="64"/>
  <c r="AD1474" i="64" s="1"/>
  <c r="BD889" i="64"/>
  <c r="BD1456" i="64"/>
  <c r="BD1475" i="64" s="1"/>
  <c r="CJ888" i="64"/>
  <c r="CJ1455" i="64"/>
  <c r="CJ1474" i="64" s="1"/>
  <c r="BT888" i="64"/>
  <c r="BT1455" i="64"/>
  <c r="BT1474" i="64" s="1"/>
  <c r="BD888" i="64"/>
  <c r="BD1455" i="64"/>
  <c r="BD1474" i="64" s="1"/>
  <c r="AN888" i="64"/>
  <c r="AN1455" i="64"/>
  <c r="AN1474" i="64" s="1"/>
  <c r="X888" i="64"/>
  <c r="X1455" i="64"/>
  <c r="X1474" i="64" s="1"/>
  <c r="CB893" i="64"/>
  <c r="CB1460" i="64"/>
  <c r="BL893" i="64"/>
  <c r="BL1460" i="64"/>
  <c r="AV893" i="64"/>
  <c r="AV1460" i="64"/>
  <c r="AF893" i="64"/>
  <c r="AF1460" i="64"/>
  <c r="CK892" i="64"/>
  <c r="CK1459" i="64"/>
  <c r="BU892" i="64"/>
  <c r="BU1459" i="64"/>
  <c r="BE892" i="64"/>
  <c r="BE1459" i="64"/>
  <c r="AO892" i="64"/>
  <c r="AO1459" i="64"/>
  <c r="Y892" i="64"/>
  <c r="Y1459" i="64"/>
  <c r="CD889" i="64"/>
  <c r="CD1456" i="64"/>
  <c r="CD1475" i="64" s="1"/>
  <c r="BN889" i="64"/>
  <c r="BN1456" i="64"/>
  <c r="BN1475" i="64" s="1"/>
  <c r="AX889" i="64"/>
  <c r="AX1456" i="64"/>
  <c r="AX1475" i="64" s="1"/>
  <c r="AH889" i="64"/>
  <c r="AH1456" i="64"/>
  <c r="AH1475" i="64" s="1"/>
  <c r="CK889" i="64"/>
  <c r="CK1456" i="64"/>
  <c r="CK1475" i="64" s="1"/>
  <c r="BB893" i="64"/>
  <c r="BB1460" i="64"/>
  <c r="CI888" i="64"/>
  <c r="CI1455" i="64"/>
  <c r="CI1474" i="64" s="1"/>
  <c r="BS888" i="64"/>
  <c r="BS1455" i="64"/>
  <c r="BS1474" i="64" s="1"/>
  <c r="BC888" i="64"/>
  <c r="BC1455" i="64"/>
  <c r="BC1474" i="64" s="1"/>
  <c r="AM888" i="64"/>
  <c r="AM1455" i="64"/>
  <c r="AM1474" i="64" s="1"/>
  <c r="W888" i="64"/>
  <c r="W1455" i="64"/>
  <c r="W1474" i="64" s="1"/>
  <c r="CA893" i="64"/>
  <c r="CA1460" i="64"/>
  <c r="BK893" i="64"/>
  <c r="BK1460" i="64"/>
  <c r="AU893" i="64"/>
  <c r="AU1460" i="64"/>
  <c r="AE893" i="64"/>
  <c r="AE1460" i="64"/>
  <c r="CJ892" i="64"/>
  <c r="CJ1459" i="64"/>
  <c r="BT892" i="64"/>
  <c r="BT1459" i="64"/>
  <c r="BD892" i="64"/>
  <c r="BD1459" i="64"/>
  <c r="AN892" i="64"/>
  <c r="AN1459" i="64"/>
  <c r="X892" i="64"/>
  <c r="X1459" i="64"/>
  <c r="CC889" i="64"/>
  <c r="CC1456" i="64"/>
  <c r="CC1475" i="64" s="1"/>
  <c r="BM889" i="64"/>
  <c r="BM1456" i="64"/>
  <c r="BM1475" i="64" s="1"/>
  <c r="AW889" i="64"/>
  <c r="AW1456" i="64"/>
  <c r="AW1475" i="64" s="1"/>
  <c r="AG889" i="64"/>
  <c r="AG1456" i="64"/>
  <c r="AG1475" i="64" s="1"/>
  <c r="AV892" i="64"/>
  <c r="AV1459" i="64"/>
  <c r="AE892" i="64"/>
  <c r="AE1459" i="64"/>
  <c r="CH888" i="64"/>
  <c r="CH1455" i="64"/>
  <c r="CH1474" i="64" s="1"/>
  <c r="BR888" i="64"/>
  <c r="BR1455" i="64"/>
  <c r="BR1474" i="64" s="1"/>
  <c r="BB888" i="64"/>
  <c r="BB1455" i="64"/>
  <c r="BB1474" i="64" s="1"/>
  <c r="AL888" i="64"/>
  <c r="AL1455" i="64"/>
  <c r="AL1474" i="64" s="1"/>
  <c r="V888" i="64"/>
  <c r="V1455" i="64"/>
  <c r="V1474" i="64" s="1"/>
  <c r="BZ893" i="64"/>
  <c r="BZ1460" i="64"/>
  <c r="BJ893" i="64"/>
  <c r="BJ1460" i="64"/>
  <c r="AT893" i="64"/>
  <c r="AT1460" i="64"/>
  <c r="AD893" i="64"/>
  <c r="AD1460" i="64"/>
  <c r="CI892" i="64"/>
  <c r="CI1459" i="64"/>
  <c r="BS892" i="64"/>
  <c r="BS1459" i="64"/>
  <c r="BC892" i="64"/>
  <c r="BC1459" i="64"/>
  <c r="AM892" i="64"/>
  <c r="AM1459" i="64"/>
  <c r="W892" i="64"/>
  <c r="W1459" i="64"/>
  <c r="CB889" i="64"/>
  <c r="CB1456" i="64"/>
  <c r="CB1475" i="64" s="1"/>
  <c r="BL889" i="64"/>
  <c r="BL1456" i="64"/>
  <c r="BL1475" i="64" s="1"/>
  <c r="AV889" i="64"/>
  <c r="AV1456" i="64"/>
  <c r="AV1475" i="64" s="1"/>
  <c r="AF889" i="64"/>
  <c r="AF1456" i="64"/>
  <c r="AF1475" i="64" s="1"/>
  <c r="CB888" i="64"/>
  <c r="CB1455" i="64"/>
  <c r="CB1474" i="64" s="1"/>
  <c r="AG892" i="64"/>
  <c r="AG1459" i="64"/>
  <c r="AU888" i="64"/>
  <c r="AU1455" i="64"/>
  <c r="AU1474" i="64" s="1"/>
  <c r="BE889" i="64"/>
  <c r="BE1456" i="64"/>
  <c r="BE1475" i="64" s="1"/>
  <c r="CH893" i="64"/>
  <c r="CH1460" i="64"/>
  <c r="CG888" i="64"/>
  <c r="CG1455" i="64"/>
  <c r="CG1474" i="64" s="1"/>
  <c r="BQ888" i="64"/>
  <c r="BQ1455" i="64"/>
  <c r="BQ1474" i="64" s="1"/>
  <c r="BA888" i="64"/>
  <c r="BA1455" i="64"/>
  <c r="BA1474" i="64" s="1"/>
  <c r="AK888" i="64"/>
  <c r="AK1455" i="64"/>
  <c r="AK1474" i="64" s="1"/>
  <c r="U888" i="64"/>
  <c r="U1455" i="64"/>
  <c r="U1474" i="64" s="1"/>
  <c r="BY893" i="64"/>
  <c r="BY1460" i="64"/>
  <c r="BI893" i="64"/>
  <c r="BI1460" i="64"/>
  <c r="AS893" i="64"/>
  <c r="AS1460" i="64"/>
  <c r="AC893" i="64"/>
  <c r="AC1460" i="64"/>
  <c r="CH892" i="64"/>
  <c r="CH1459" i="64"/>
  <c r="BR892" i="64"/>
  <c r="BR1459" i="64"/>
  <c r="BB892" i="64"/>
  <c r="BB1459" i="64"/>
  <c r="AL892" i="64"/>
  <c r="AL1459" i="64"/>
  <c r="V892" i="64"/>
  <c r="V1459" i="64"/>
  <c r="CA889" i="64"/>
  <c r="CA1456" i="64"/>
  <c r="CA1475" i="64" s="1"/>
  <c r="BK889" i="64"/>
  <c r="BK1456" i="64"/>
  <c r="BK1475" i="64" s="1"/>
  <c r="AU889" i="64"/>
  <c r="AU1456" i="64"/>
  <c r="AU1475" i="64" s="1"/>
  <c r="AE889" i="64"/>
  <c r="AE1456" i="64"/>
  <c r="AE1475" i="64" s="1"/>
  <c r="CJ893" i="64"/>
  <c r="CJ1460" i="64"/>
  <c r="BF889" i="64"/>
  <c r="BF1456" i="64"/>
  <c r="BF1475" i="64" s="1"/>
  <c r="BS893" i="64"/>
  <c r="BS1460" i="64"/>
  <c r="AL893" i="64"/>
  <c r="AL1460" i="64"/>
  <c r="CF888" i="64"/>
  <c r="CF1455" i="64"/>
  <c r="CF1474" i="64" s="1"/>
  <c r="BP888" i="64"/>
  <c r="BP1455" i="64"/>
  <c r="BP1474" i="64" s="1"/>
  <c r="AZ888" i="64"/>
  <c r="AZ1455" i="64"/>
  <c r="AZ1474" i="64" s="1"/>
  <c r="AJ888" i="64"/>
  <c r="AJ1455" i="64"/>
  <c r="AJ1474" i="64" s="1"/>
  <c r="T888" i="64"/>
  <c r="T1455" i="64"/>
  <c r="T1474" i="64" s="1"/>
  <c r="BX893" i="64"/>
  <c r="BX1460" i="64"/>
  <c r="BH893" i="64"/>
  <c r="BH1460" i="64"/>
  <c r="AR893" i="64"/>
  <c r="AR1460" i="64"/>
  <c r="AB893" i="64"/>
  <c r="AB1460" i="64"/>
  <c r="CG892" i="64"/>
  <c r="CG1459" i="64"/>
  <c r="BQ892" i="64"/>
  <c r="BQ1459" i="64"/>
  <c r="BA892" i="64"/>
  <c r="BA1459" i="64"/>
  <c r="AK892" i="64"/>
  <c r="AK1459" i="64"/>
  <c r="U892" i="64"/>
  <c r="U1459" i="64"/>
  <c r="BZ889" i="64"/>
  <c r="BZ1456" i="64"/>
  <c r="BZ1475" i="64" s="1"/>
  <c r="BJ889" i="64"/>
  <c r="BJ1456" i="64"/>
  <c r="BJ1475" i="64" s="1"/>
  <c r="AT889" i="64"/>
  <c r="AT1456" i="64"/>
  <c r="AT1475" i="64" s="1"/>
  <c r="AD889" i="64"/>
  <c r="AD1456" i="64"/>
  <c r="AD1475" i="64" s="1"/>
  <c r="AV888" i="64"/>
  <c r="AV1455" i="64"/>
  <c r="AV1474" i="64" s="1"/>
  <c r="AP889" i="64"/>
  <c r="AP1456" i="64"/>
  <c r="AP1475" i="64" s="1"/>
  <c r="AF892" i="64"/>
  <c r="AF1459" i="64"/>
  <c r="BK892" i="64"/>
  <c r="BK1459" i="64"/>
  <c r="CE888" i="64"/>
  <c r="CE1455" i="64"/>
  <c r="CE1474" i="64" s="1"/>
  <c r="BO888" i="64"/>
  <c r="BO1455" i="64"/>
  <c r="BO1474" i="64" s="1"/>
  <c r="AY888" i="64"/>
  <c r="AY1455" i="64"/>
  <c r="AY1474" i="64" s="1"/>
  <c r="AI888" i="64"/>
  <c r="AI1455" i="64"/>
  <c r="AI1474" i="64" s="1"/>
  <c r="BW893" i="64"/>
  <c r="BW1460" i="64"/>
  <c r="BG893" i="64"/>
  <c r="BG1460" i="64"/>
  <c r="AQ893" i="64"/>
  <c r="AQ1460" i="64"/>
  <c r="AA893" i="64"/>
  <c r="AA1460" i="64"/>
  <c r="CF892" i="64"/>
  <c r="CF1459" i="64"/>
  <c r="BP892" i="64"/>
  <c r="BP1459" i="64"/>
  <c r="AZ892" i="64"/>
  <c r="AZ1459" i="64"/>
  <c r="AJ892" i="64"/>
  <c r="AJ1459" i="64"/>
  <c r="T892" i="64"/>
  <c r="T1459" i="64"/>
  <c r="BY889" i="64"/>
  <c r="BY1456" i="64"/>
  <c r="BY1475" i="64" s="1"/>
  <c r="BI889" i="64"/>
  <c r="BI1456" i="64"/>
  <c r="BI1475" i="64" s="1"/>
  <c r="AS889" i="64"/>
  <c r="AS1456" i="64"/>
  <c r="AS1475" i="64" s="1"/>
  <c r="AC889" i="64"/>
  <c r="AC1456" i="64"/>
  <c r="AC1475" i="64" s="1"/>
  <c r="X893" i="64"/>
  <c r="X1460" i="64"/>
  <c r="BK888" i="64"/>
  <c r="BK1455" i="64"/>
  <c r="BK1474" i="64" s="1"/>
  <c r="AO889" i="64"/>
  <c r="AO1456" i="64"/>
  <c r="AO1475" i="64" s="1"/>
  <c r="BR893" i="64"/>
  <c r="BR1460" i="64"/>
  <c r="BT889" i="64"/>
  <c r="BT1456" i="64"/>
  <c r="BT1475" i="64" s="1"/>
  <c r="CD888" i="64"/>
  <c r="CD1455" i="64"/>
  <c r="CD1474" i="64" s="1"/>
  <c r="BN888" i="64"/>
  <c r="BN1455" i="64"/>
  <c r="BN1474" i="64" s="1"/>
  <c r="AX888" i="64"/>
  <c r="AX1455" i="64"/>
  <c r="AX1474" i="64" s="1"/>
  <c r="AH888" i="64"/>
  <c r="AH1455" i="64"/>
  <c r="AH1474" i="64" s="1"/>
  <c r="BV893" i="64"/>
  <c r="BV1460" i="64"/>
  <c r="BF893" i="64"/>
  <c r="BF1460" i="64"/>
  <c r="AP893" i="64"/>
  <c r="AP1460" i="64"/>
  <c r="Z893" i="64"/>
  <c r="Z1460" i="64"/>
  <c r="CE892" i="64"/>
  <c r="CE1459" i="64"/>
  <c r="BO892" i="64"/>
  <c r="BO1459" i="64"/>
  <c r="AY892" i="64"/>
  <c r="AY1459" i="64"/>
  <c r="AI892" i="64"/>
  <c r="AI1459" i="64"/>
  <c r="BX889" i="64"/>
  <c r="BX1456" i="64"/>
  <c r="BX1475" i="64" s="1"/>
  <c r="BH889" i="64"/>
  <c r="BH1456" i="64"/>
  <c r="BH1475" i="64" s="1"/>
  <c r="AR889" i="64"/>
  <c r="AR1456" i="64"/>
  <c r="AR1475" i="64" s="1"/>
  <c r="AB889" i="64"/>
  <c r="AB1456" i="64"/>
  <c r="AB1475" i="64" s="1"/>
  <c r="AF888" i="64"/>
  <c r="AF1455" i="64"/>
  <c r="AF1474" i="64" s="1"/>
  <c r="CB892" i="64"/>
  <c r="CB1459" i="64"/>
  <c r="BZ888" i="64"/>
  <c r="BZ1455" i="64"/>
  <c r="BZ1474" i="64" s="1"/>
  <c r="CJ889" i="64"/>
  <c r="CJ1456" i="64"/>
  <c r="CJ1475" i="64" s="1"/>
  <c r="CC888" i="64"/>
  <c r="CC1455" i="64"/>
  <c r="CC1474" i="64" s="1"/>
  <c r="BM888" i="64"/>
  <c r="BM1455" i="64"/>
  <c r="BM1474" i="64" s="1"/>
  <c r="AW888" i="64"/>
  <c r="AW1455" i="64"/>
  <c r="AW1474" i="64" s="1"/>
  <c r="AG888" i="64"/>
  <c r="AG1455" i="64"/>
  <c r="AG1474" i="64" s="1"/>
  <c r="CK893" i="64"/>
  <c r="CK1460" i="64"/>
  <c r="CK1479" i="64" s="1"/>
  <c r="BU893" i="64"/>
  <c r="BU1460" i="64"/>
  <c r="BU1479" i="64" s="1"/>
  <c r="BE893" i="64"/>
  <c r="BE1460" i="64"/>
  <c r="BE1479" i="64" s="1"/>
  <c r="AO893" i="64"/>
  <c r="AO1460" i="64"/>
  <c r="Y893" i="64"/>
  <c r="Y1460" i="64"/>
  <c r="CD892" i="64"/>
  <c r="CD1459" i="64"/>
  <c r="BN892" i="64"/>
  <c r="BN1459" i="64"/>
  <c r="AX892" i="64"/>
  <c r="AX1459" i="64"/>
  <c r="AH892" i="64"/>
  <c r="AH1459" i="64"/>
  <c r="BW889" i="64"/>
  <c r="BW1456" i="64"/>
  <c r="BW1475" i="64" s="1"/>
  <c r="BG889" i="64"/>
  <c r="BG1456" i="64"/>
  <c r="BG1475" i="64" s="1"/>
  <c r="AQ889" i="64"/>
  <c r="AQ1456" i="64"/>
  <c r="AQ1475" i="64" s="1"/>
  <c r="AA889" i="64"/>
  <c r="AA1456" i="64"/>
  <c r="AA1475" i="64" s="1"/>
  <c r="BH1779" i="64"/>
  <c r="BH1803" i="64" s="1"/>
  <c r="BH1849" i="64"/>
  <c r="BI1535" i="64"/>
  <c r="BI1853" i="64"/>
  <c r="BZ1849" i="64"/>
  <c r="BZ1779" i="64"/>
  <c r="BZ1803" i="64" s="1"/>
  <c r="BJ1779" i="64"/>
  <c r="BJ1803" i="64" s="1"/>
  <c r="BJ1849" i="64"/>
  <c r="AT1849" i="64"/>
  <c r="AT1779" i="64"/>
  <c r="AT1803" i="64" s="1"/>
  <c r="AD1779" i="64"/>
  <c r="AD1803" i="64" s="1"/>
  <c r="AD1849" i="64"/>
  <c r="CH1536" i="64"/>
  <c r="CH1549" i="64" s="1"/>
  <c r="CH1854" i="64"/>
  <c r="BR1536" i="64"/>
  <c r="BR1549" i="64" s="1"/>
  <c r="BR1854" i="64"/>
  <c r="BB1536" i="64"/>
  <c r="BB1549" i="64" s="1"/>
  <c r="BB1854" i="64"/>
  <c r="AL1536" i="64"/>
  <c r="AL1549" i="64" s="1"/>
  <c r="AL1854" i="64"/>
  <c r="V1536" i="64"/>
  <c r="V1549" i="64" s="1"/>
  <c r="V1854" i="64"/>
  <c r="CA1535" i="64"/>
  <c r="CA1853" i="64"/>
  <c r="BK1535" i="64"/>
  <c r="BK1853" i="64"/>
  <c r="AU1535" i="64"/>
  <c r="AU1853" i="64"/>
  <c r="AE1535" i="64"/>
  <c r="AE1853" i="64"/>
  <c r="CJ1780" i="64"/>
  <c r="CJ1804" i="64" s="1"/>
  <c r="CJ1850" i="64"/>
  <c r="BT1780" i="64"/>
  <c r="BT1804" i="64" s="1"/>
  <c r="BT1850" i="64"/>
  <c r="BD1780" i="64"/>
  <c r="BD1804" i="64" s="1"/>
  <c r="BD1850" i="64"/>
  <c r="AN1780" i="64"/>
  <c r="AN1804" i="64" s="1"/>
  <c r="AN1850" i="64"/>
  <c r="X1780" i="64"/>
  <c r="X1804" i="64" s="1"/>
  <c r="X1850" i="64"/>
  <c r="BY1849" i="64"/>
  <c r="BY1779" i="64"/>
  <c r="BY1803" i="64" s="1"/>
  <c r="BI1849" i="64"/>
  <c r="BI1779" i="64"/>
  <c r="BI1803" i="64" s="1"/>
  <c r="AS1849" i="64"/>
  <c r="AS1779" i="64"/>
  <c r="AS1803" i="64" s="1"/>
  <c r="AC1779" i="64"/>
  <c r="AC1803" i="64" s="1"/>
  <c r="AC1849" i="64"/>
  <c r="CG1536" i="64"/>
  <c r="CG1549" i="64" s="1"/>
  <c r="CG1854" i="64"/>
  <c r="BQ1536" i="64"/>
  <c r="BQ1549" i="64" s="1"/>
  <c r="BQ1854" i="64"/>
  <c r="BA1536" i="64"/>
  <c r="BA1549" i="64" s="1"/>
  <c r="BA1854" i="64"/>
  <c r="AK1536" i="64"/>
  <c r="AK1549" i="64" s="1"/>
  <c r="AK1854" i="64"/>
  <c r="U1536" i="64"/>
  <c r="U1549" i="64" s="1"/>
  <c r="U1854" i="64"/>
  <c r="BZ1535" i="64"/>
  <c r="BZ1853" i="64"/>
  <c r="BJ1535" i="64"/>
  <c r="BJ1853" i="64"/>
  <c r="AT1535" i="64"/>
  <c r="AT1853" i="64"/>
  <c r="AD1535" i="64"/>
  <c r="AD1853" i="64"/>
  <c r="CI1780" i="64"/>
  <c r="CI1804" i="64" s="1"/>
  <c r="CI1850" i="64"/>
  <c r="BS1780" i="64"/>
  <c r="BS1804" i="64" s="1"/>
  <c r="BS1850" i="64"/>
  <c r="BC1780" i="64"/>
  <c r="BC1804" i="64" s="1"/>
  <c r="BC1850" i="64"/>
  <c r="AM1780" i="64"/>
  <c r="AM1804" i="64" s="1"/>
  <c r="AM1850" i="64"/>
  <c r="W1780" i="64"/>
  <c r="W1804" i="64" s="1"/>
  <c r="W1850" i="64"/>
  <c r="AR1779" i="64"/>
  <c r="AR1803" i="64" s="1"/>
  <c r="AR1849" i="64"/>
  <c r="CH1780" i="64"/>
  <c r="CH1804" i="64" s="1"/>
  <c r="CH1850" i="64"/>
  <c r="AA1779" i="64"/>
  <c r="AA1803" i="64" s="1"/>
  <c r="AA1849" i="64"/>
  <c r="AB1535" i="64"/>
  <c r="AB1853" i="64"/>
  <c r="BF1779" i="64"/>
  <c r="BF1803" i="64" s="1"/>
  <c r="BF1849" i="64"/>
  <c r="Z1779" i="64"/>
  <c r="Z1803" i="64" s="1"/>
  <c r="Z1849" i="64"/>
  <c r="BN1536" i="64"/>
  <c r="BN1549" i="64" s="1"/>
  <c r="BN1854" i="64"/>
  <c r="AH1536" i="64"/>
  <c r="AH1549" i="64" s="1"/>
  <c r="AH1854" i="64"/>
  <c r="BW1535" i="64"/>
  <c r="BW1853" i="64"/>
  <c r="AQ1535" i="64"/>
  <c r="AQ1853" i="64"/>
  <c r="CF1780" i="64"/>
  <c r="CF1804" i="64" s="1"/>
  <c r="CF1850" i="64"/>
  <c r="AZ1850" i="64"/>
  <c r="AZ1780" i="64"/>
  <c r="AZ1804" i="64" s="1"/>
  <c r="T1780" i="64"/>
  <c r="T1804" i="64" s="1"/>
  <c r="T1850" i="64"/>
  <c r="BV1779" i="64"/>
  <c r="BV1803" i="64" s="1"/>
  <c r="BV1849" i="64"/>
  <c r="AP1779" i="64"/>
  <c r="AP1803" i="64" s="1"/>
  <c r="AP1849" i="64"/>
  <c r="CD1536" i="64"/>
  <c r="CD1549" i="64" s="1"/>
  <c r="CD1854" i="64"/>
  <c r="AX1536" i="64"/>
  <c r="AX1549" i="64" s="1"/>
  <c r="AX1854" i="64"/>
  <c r="BG1535" i="64"/>
  <c r="BG1853" i="64"/>
  <c r="AA1535" i="64"/>
  <c r="AA1853" i="64"/>
  <c r="BP1850" i="64"/>
  <c r="BP1780" i="64"/>
  <c r="BP1804" i="64" s="1"/>
  <c r="AJ1780" i="64"/>
  <c r="AJ1804" i="64" s="1"/>
  <c r="AJ1850" i="64"/>
  <c r="CK1779" i="64"/>
  <c r="CK1803" i="64" s="1"/>
  <c r="CK1849" i="64"/>
  <c r="BU1779" i="64"/>
  <c r="BU1803" i="64" s="1"/>
  <c r="BU1849" i="64"/>
  <c r="BE1779" i="64"/>
  <c r="BE1803" i="64" s="1"/>
  <c r="BE1849" i="64"/>
  <c r="AO1779" i="64"/>
  <c r="AO1803" i="64" s="1"/>
  <c r="AO1849" i="64"/>
  <c r="Y1779" i="64"/>
  <c r="Y1803" i="64" s="1"/>
  <c r="Y1849" i="64"/>
  <c r="CC1536" i="64"/>
  <c r="CC1549" i="64" s="1"/>
  <c r="CC1854" i="64"/>
  <c r="BM1536" i="64"/>
  <c r="BM1549" i="64" s="1"/>
  <c r="BM1854" i="64"/>
  <c r="AW1536" i="64"/>
  <c r="AW1549" i="64" s="1"/>
  <c r="AW1854" i="64"/>
  <c r="AG1536" i="64"/>
  <c r="AG1549" i="64" s="1"/>
  <c r="AG1854" i="64"/>
  <c r="BV1535" i="64"/>
  <c r="BV1853" i="64"/>
  <c r="BF1535" i="64"/>
  <c r="BF1853" i="64"/>
  <c r="AP1535" i="64"/>
  <c r="AP1853" i="64"/>
  <c r="Z1535" i="64"/>
  <c r="Z1853" i="64"/>
  <c r="CE1780" i="64"/>
  <c r="CE1804" i="64" s="1"/>
  <c r="CE1850" i="64"/>
  <c r="BO1780" i="64"/>
  <c r="BO1804" i="64" s="1"/>
  <c r="BO1850" i="64"/>
  <c r="AY1850" i="64"/>
  <c r="AY1780" i="64"/>
  <c r="AY1804" i="64" s="1"/>
  <c r="AI1850" i="64"/>
  <c r="AI1780" i="64"/>
  <c r="AI1804" i="64" s="1"/>
  <c r="BX1779" i="64"/>
  <c r="BX1803" i="64" s="1"/>
  <c r="BX1849" i="64"/>
  <c r="AS1535" i="64"/>
  <c r="AS1853" i="64"/>
  <c r="BW1779" i="64"/>
  <c r="BW1803" i="64" s="1"/>
  <c r="BW1849" i="64"/>
  <c r="BX1535" i="64"/>
  <c r="BX1853" i="64"/>
  <c r="AN1779" i="64"/>
  <c r="AN1803" i="64" s="1"/>
  <c r="AN1849" i="64"/>
  <c r="BU1535" i="64"/>
  <c r="BU1853" i="64"/>
  <c r="AM1779" i="64"/>
  <c r="AM1803" i="64" s="1"/>
  <c r="AM1849" i="64"/>
  <c r="X1535" i="64"/>
  <c r="X1853" i="64"/>
  <c r="CH1779" i="64"/>
  <c r="CH1803" i="64" s="1"/>
  <c r="CH1849" i="64"/>
  <c r="BR1779" i="64"/>
  <c r="BR1803" i="64" s="1"/>
  <c r="BR1849" i="64"/>
  <c r="BB1779" i="64"/>
  <c r="BB1803" i="64" s="1"/>
  <c r="BB1849" i="64"/>
  <c r="AL1779" i="64"/>
  <c r="AL1803" i="64" s="1"/>
  <c r="AL1849" i="64"/>
  <c r="V1779" i="64"/>
  <c r="V1803" i="64" s="1"/>
  <c r="V1849" i="64"/>
  <c r="BZ1536" i="64"/>
  <c r="BZ1549" i="64" s="1"/>
  <c r="BZ1854" i="64"/>
  <c r="BJ1536" i="64"/>
  <c r="BJ1549" i="64" s="1"/>
  <c r="BJ1854" i="64"/>
  <c r="AT1536" i="64"/>
  <c r="AT1549" i="64" s="1"/>
  <c r="AT1854" i="64"/>
  <c r="AD1536" i="64"/>
  <c r="AD1549" i="64" s="1"/>
  <c r="AD1854" i="64"/>
  <c r="CI1535" i="64"/>
  <c r="CI1853" i="64"/>
  <c r="BS1535" i="64"/>
  <c r="BS1853" i="64"/>
  <c r="BC1535" i="64"/>
  <c r="BC1853" i="64"/>
  <c r="AM1535" i="64"/>
  <c r="AM1853" i="64"/>
  <c r="W1535" i="64"/>
  <c r="W1853" i="64"/>
  <c r="CB1850" i="64"/>
  <c r="CB1780" i="64"/>
  <c r="CB1804" i="64" s="1"/>
  <c r="BL1850" i="64"/>
  <c r="BL1780" i="64"/>
  <c r="BL1804" i="64" s="1"/>
  <c r="AV1850" i="64"/>
  <c r="AV1780" i="64"/>
  <c r="AV1804" i="64" s="1"/>
  <c r="AF1850" i="64"/>
  <c r="AF1780" i="64"/>
  <c r="AF1804" i="64" s="1"/>
  <c r="T1536" i="64"/>
  <c r="T1549" i="64" s="1"/>
  <c r="T1854" i="64"/>
  <c r="BB1780" i="64"/>
  <c r="BB1804" i="64" s="1"/>
  <c r="BB1850" i="64"/>
  <c r="BO1536" i="64"/>
  <c r="BO1549" i="64" s="1"/>
  <c r="BO1854" i="64"/>
  <c r="BQ1780" i="64"/>
  <c r="BQ1804" i="64" s="1"/>
  <c r="BQ1850" i="64"/>
  <c r="CD1850" i="64"/>
  <c r="CD1780" i="64"/>
  <c r="CD1804" i="64" s="1"/>
  <c r="BC1779" i="64"/>
  <c r="BC1803" i="64" s="1"/>
  <c r="BC1849" i="64"/>
  <c r="CG1779" i="64"/>
  <c r="CG1803" i="64" s="1"/>
  <c r="CG1849" i="64"/>
  <c r="BQ1779" i="64"/>
  <c r="BQ1803" i="64" s="1"/>
  <c r="BQ1849" i="64"/>
  <c r="BA1779" i="64"/>
  <c r="BA1803" i="64" s="1"/>
  <c r="BA1849" i="64"/>
  <c r="AK1779" i="64"/>
  <c r="AK1803" i="64" s="1"/>
  <c r="AK1849" i="64"/>
  <c r="U1779" i="64"/>
  <c r="U1803" i="64" s="1"/>
  <c r="U1849" i="64"/>
  <c r="BY1536" i="64"/>
  <c r="BY1549" i="64" s="1"/>
  <c r="BY1854" i="64"/>
  <c r="BI1536" i="64"/>
  <c r="BI1549" i="64" s="1"/>
  <c r="BI1854" i="64"/>
  <c r="AS1536" i="64"/>
  <c r="AS1549" i="64" s="1"/>
  <c r="AS1854" i="64"/>
  <c r="AC1536" i="64"/>
  <c r="AC1549" i="64" s="1"/>
  <c r="AC1854" i="64"/>
  <c r="CH1535" i="64"/>
  <c r="CH1853" i="64"/>
  <c r="BR1535" i="64"/>
  <c r="BR1853" i="64"/>
  <c r="BB1535" i="64"/>
  <c r="BB1853" i="64"/>
  <c r="AL1535" i="64"/>
  <c r="AL1853" i="64"/>
  <c r="V1535" i="64"/>
  <c r="V1853" i="64"/>
  <c r="CA1850" i="64"/>
  <c r="CA1780" i="64"/>
  <c r="CA1804" i="64" s="1"/>
  <c r="BK1850" i="64"/>
  <c r="BK1780" i="64"/>
  <c r="BK1804" i="64" s="1"/>
  <c r="AU1850" i="64"/>
  <c r="AU1780" i="64"/>
  <c r="AU1804" i="64" s="1"/>
  <c r="AE1850" i="64"/>
  <c r="AE1780" i="64"/>
  <c r="AE1804" i="64" s="1"/>
  <c r="AZ1536" i="64"/>
  <c r="AZ1549" i="64" s="1"/>
  <c r="AZ1854" i="64"/>
  <c r="AL1780" i="64"/>
  <c r="AL1804" i="64" s="1"/>
  <c r="AL1850" i="64"/>
  <c r="BG1779" i="64"/>
  <c r="BG1803" i="64" s="1"/>
  <c r="BG1849" i="64"/>
  <c r="BH1535" i="64"/>
  <c r="BH1853" i="64"/>
  <c r="X1779" i="64"/>
  <c r="X1803" i="64" s="1"/>
  <c r="X1849" i="64"/>
  <c r="Y1535" i="64"/>
  <c r="Y1853" i="64"/>
  <c r="AU1536" i="64"/>
  <c r="AU1549" i="64" s="1"/>
  <c r="AU1854" i="64"/>
  <c r="CC1850" i="64"/>
  <c r="CC1780" i="64"/>
  <c r="CC1804" i="64" s="1"/>
  <c r="CF1849" i="64"/>
  <c r="CF1779" i="64"/>
  <c r="CF1803" i="64" s="1"/>
  <c r="BP1849" i="64"/>
  <c r="BP1779" i="64"/>
  <c r="BP1803" i="64" s="1"/>
  <c r="AZ1849" i="64"/>
  <c r="AZ1779" i="64"/>
  <c r="AZ1803" i="64" s="1"/>
  <c r="AJ1779" i="64"/>
  <c r="AJ1803" i="64" s="1"/>
  <c r="AJ1849" i="64"/>
  <c r="T1779" i="64"/>
  <c r="T1803" i="64" s="1"/>
  <c r="T1849" i="64"/>
  <c r="BX1536" i="64"/>
  <c r="BX1549" i="64" s="1"/>
  <c r="BX1854" i="64"/>
  <c r="BH1536" i="64"/>
  <c r="BH1549" i="64" s="1"/>
  <c r="BH1854" i="64"/>
  <c r="AR1536" i="64"/>
  <c r="AR1549" i="64" s="1"/>
  <c r="AR1854" i="64"/>
  <c r="AB1536" i="64"/>
  <c r="AB1549" i="64" s="1"/>
  <c r="AB1854" i="64"/>
  <c r="CG1535" i="64"/>
  <c r="CG1853" i="64"/>
  <c r="BQ1535" i="64"/>
  <c r="BQ1853" i="64"/>
  <c r="BA1535" i="64"/>
  <c r="BA1853" i="64"/>
  <c r="AK1535" i="64"/>
  <c r="AK1853" i="64"/>
  <c r="U1535" i="64"/>
  <c r="U1853" i="64"/>
  <c r="BZ1850" i="64"/>
  <c r="BZ1780" i="64"/>
  <c r="BZ1804" i="64" s="1"/>
  <c r="BJ1850" i="64"/>
  <c r="BJ1780" i="64"/>
  <c r="BJ1804" i="64" s="1"/>
  <c r="AT1780" i="64"/>
  <c r="AT1804" i="64" s="1"/>
  <c r="AT1850" i="64"/>
  <c r="AD1780" i="64"/>
  <c r="AD1804" i="64" s="1"/>
  <c r="AD1850" i="64"/>
  <c r="BP1536" i="64"/>
  <c r="BP1549" i="64" s="1"/>
  <c r="BP1854" i="64"/>
  <c r="AC1535" i="64"/>
  <c r="AC1853" i="64"/>
  <c r="AQ1779" i="64"/>
  <c r="AQ1803" i="64" s="1"/>
  <c r="AQ1849" i="64"/>
  <c r="AR1535" i="64"/>
  <c r="AR1853" i="64"/>
  <c r="BL1536" i="64"/>
  <c r="BL1549" i="64" s="1"/>
  <c r="BL1854" i="64"/>
  <c r="AO1535" i="64"/>
  <c r="AO1853" i="64"/>
  <c r="BK1536" i="64"/>
  <c r="BK1549" i="64" s="1"/>
  <c r="BK1854" i="64"/>
  <c r="AN1535" i="64"/>
  <c r="AN1853" i="64"/>
  <c r="CE1849" i="64"/>
  <c r="CE1779" i="64"/>
  <c r="CE1803" i="64" s="1"/>
  <c r="BO1779" i="64"/>
  <c r="BO1803" i="64" s="1"/>
  <c r="BO1849" i="64"/>
  <c r="AY1779" i="64"/>
  <c r="AY1803" i="64" s="1"/>
  <c r="AY1849" i="64"/>
  <c r="AI1849" i="64"/>
  <c r="AI1779" i="64"/>
  <c r="AI1803" i="64" s="1"/>
  <c r="BW1536" i="64"/>
  <c r="BW1549" i="64" s="1"/>
  <c r="BW1854" i="64"/>
  <c r="BG1536" i="64"/>
  <c r="BG1549" i="64" s="1"/>
  <c r="BG1854" i="64"/>
  <c r="AQ1536" i="64"/>
  <c r="AQ1549" i="64" s="1"/>
  <c r="AQ1854" i="64"/>
  <c r="AA1536" i="64"/>
  <c r="AA1549" i="64" s="1"/>
  <c r="AA1854" i="64"/>
  <c r="CF1535" i="64"/>
  <c r="CF1853" i="64"/>
  <c r="BP1535" i="64"/>
  <c r="BP1853" i="64"/>
  <c r="AZ1535" i="64"/>
  <c r="AZ1853" i="64"/>
  <c r="AJ1535" i="64"/>
  <c r="AJ1853" i="64"/>
  <c r="T1535" i="64"/>
  <c r="T1853" i="64"/>
  <c r="BY1850" i="64"/>
  <c r="BY1780" i="64"/>
  <c r="BY1804" i="64" s="1"/>
  <c r="BI1850" i="64"/>
  <c r="BI1780" i="64"/>
  <c r="BI1804" i="64" s="1"/>
  <c r="AS1850" i="64"/>
  <c r="AS1780" i="64"/>
  <c r="AS1804" i="64" s="1"/>
  <c r="AC1780" i="64"/>
  <c r="AC1804" i="64" s="1"/>
  <c r="AC1850" i="64"/>
  <c r="AB1779" i="64"/>
  <c r="AB1803" i="64" s="1"/>
  <c r="AB1849" i="64"/>
  <c r="CE1536" i="64"/>
  <c r="CE1549" i="64" s="1"/>
  <c r="CE1854" i="64"/>
  <c r="CG1780" i="64"/>
  <c r="CG1804" i="64" s="1"/>
  <c r="CG1850" i="64"/>
  <c r="BT1779" i="64"/>
  <c r="BT1803" i="64" s="1"/>
  <c r="BT1849" i="64"/>
  <c r="AF1536" i="64"/>
  <c r="AF1549" i="64" s="1"/>
  <c r="AF1854" i="64"/>
  <c r="AX1850" i="64"/>
  <c r="AX1780" i="64"/>
  <c r="AX1804" i="64" s="1"/>
  <c r="W1779" i="64"/>
  <c r="W1803" i="64" s="1"/>
  <c r="W1849" i="64"/>
  <c r="CJ1535" i="64"/>
  <c r="CJ1853" i="64"/>
  <c r="AW1850" i="64"/>
  <c r="AW1780" i="64"/>
  <c r="AW1804" i="64" s="1"/>
  <c r="CD1849" i="64"/>
  <c r="CD1779" i="64"/>
  <c r="CD1803" i="64" s="1"/>
  <c r="BN1849" i="64"/>
  <c r="BN1779" i="64"/>
  <c r="BN1803" i="64" s="1"/>
  <c r="AX1849" i="64"/>
  <c r="AX1779" i="64"/>
  <c r="AX1803" i="64" s="1"/>
  <c r="AH1849" i="64"/>
  <c r="AH1779" i="64"/>
  <c r="AH1803" i="64" s="1"/>
  <c r="BV1536" i="64"/>
  <c r="BV1549" i="64" s="1"/>
  <c r="BV1854" i="64"/>
  <c r="BF1536" i="64"/>
  <c r="BF1549" i="64" s="1"/>
  <c r="BF1854" i="64"/>
  <c r="AP1536" i="64"/>
  <c r="AP1549" i="64" s="1"/>
  <c r="AP1854" i="64"/>
  <c r="Z1536" i="64"/>
  <c r="Z1549" i="64" s="1"/>
  <c r="Z1854" i="64"/>
  <c r="CE1535" i="64"/>
  <c r="CE1853" i="64"/>
  <c r="BO1535" i="64"/>
  <c r="BO1853" i="64"/>
  <c r="AY1535" i="64"/>
  <c r="AY1853" i="64"/>
  <c r="AI1535" i="64"/>
  <c r="AI1853" i="64"/>
  <c r="BX1780" i="64"/>
  <c r="BX1804" i="64" s="1"/>
  <c r="BX1850" i="64"/>
  <c r="BH1780" i="64"/>
  <c r="BH1804" i="64" s="1"/>
  <c r="BH1850" i="64"/>
  <c r="AR1780" i="64"/>
  <c r="AR1804" i="64" s="1"/>
  <c r="AR1850" i="64"/>
  <c r="AB1780" i="64"/>
  <c r="AB1804" i="64" s="1"/>
  <c r="AB1850" i="64"/>
  <c r="CF1536" i="64"/>
  <c r="CF1549" i="64" s="1"/>
  <c r="CF1854" i="64"/>
  <c r="BR1780" i="64"/>
  <c r="BR1804" i="64" s="1"/>
  <c r="BR1850" i="64"/>
  <c r="U1780" i="64"/>
  <c r="U1804" i="64" s="1"/>
  <c r="U1850" i="64"/>
  <c r="BD1779" i="64"/>
  <c r="BD1803" i="64" s="1"/>
  <c r="BD1849" i="64"/>
  <c r="CK1535" i="64"/>
  <c r="CK1853" i="64"/>
  <c r="AH1850" i="64"/>
  <c r="AH1780" i="64"/>
  <c r="AH1804" i="64" s="1"/>
  <c r="CA1536" i="64"/>
  <c r="CA1549" i="64" s="1"/>
  <c r="CA1854" i="64"/>
  <c r="BT1535" i="64"/>
  <c r="BT1853" i="64"/>
  <c r="BM1850" i="64"/>
  <c r="BM1780" i="64"/>
  <c r="BM1804" i="64" s="1"/>
  <c r="CC1849" i="64"/>
  <c r="CC1779" i="64"/>
  <c r="CC1803" i="64" s="1"/>
  <c r="BM1849" i="64"/>
  <c r="BM1779" i="64"/>
  <c r="BM1803" i="64" s="1"/>
  <c r="AW1849" i="64"/>
  <c r="AW1779" i="64"/>
  <c r="AW1803" i="64" s="1"/>
  <c r="AG1849" i="64"/>
  <c r="AG1779" i="64"/>
  <c r="AG1803" i="64" s="1"/>
  <c r="CK1536" i="64"/>
  <c r="CK1549" i="64" s="1"/>
  <c r="CK1854" i="64"/>
  <c r="BU1536" i="64"/>
  <c r="BU1549" i="64" s="1"/>
  <c r="BU1854" i="64"/>
  <c r="BE1536" i="64"/>
  <c r="BE1549" i="64" s="1"/>
  <c r="BE1854" i="64"/>
  <c r="AO1536" i="64"/>
  <c r="AO1549" i="64" s="1"/>
  <c r="AO1854" i="64"/>
  <c r="Y1536" i="64"/>
  <c r="Y1549" i="64" s="1"/>
  <c r="Y1854" i="64"/>
  <c r="CD1535" i="64"/>
  <c r="CD1853" i="64"/>
  <c r="BN1535" i="64"/>
  <c r="BN1853" i="64"/>
  <c r="AX1535" i="64"/>
  <c r="AX1853" i="64"/>
  <c r="AH1535" i="64"/>
  <c r="AH1853" i="64"/>
  <c r="BW1780" i="64"/>
  <c r="BW1804" i="64" s="1"/>
  <c r="BW1850" i="64"/>
  <c r="BG1780" i="64"/>
  <c r="BG1804" i="64" s="1"/>
  <c r="BG1850" i="64"/>
  <c r="AQ1780" i="64"/>
  <c r="AQ1804" i="64" s="1"/>
  <c r="AQ1850" i="64"/>
  <c r="AA1780" i="64"/>
  <c r="AA1804" i="64" s="1"/>
  <c r="AA1850" i="64"/>
  <c r="AJ1536" i="64"/>
  <c r="AJ1549" i="64" s="1"/>
  <c r="AJ1854" i="64"/>
  <c r="V1780" i="64"/>
  <c r="V1804" i="64" s="1"/>
  <c r="V1850" i="64"/>
  <c r="AI1536" i="64"/>
  <c r="AI1549" i="64" s="1"/>
  <c r="AI1854" i="64"/>
  <c r="BA1780" i="64"/>
  <c r="BA1804" i="64" s="1"/>
  <c r="BA1850" i="64"/>
  <c r="CB1536" i="64"/>
  <c r="CB1549" i="64" s="1"/>
  <c r="CB1854" i="64"/>
  <c r="BE1535" i="64"/>
  <c r="BE1853" i="64"/>
  <c r="CI1779" i="64"/>
  <c r="CI1803" i="64" s="1"/>
  <c r="CI1849" i="64"/>
  <c r="BD1535" i="64"/>
  <c r="BD1853" i="64"/>
  <c r="CB1849" i="64"/>
  <c r="CB1779" i="64"/>
  <c r="CB1803" i="64" s="1"/>
  <c r="BL1849" i="64"/>
  <c r="BL1779" i="64"/>
  <c r="BL1803" i="64" s="1"/>
  <c r="AV1849" i="64"/>
  <c r="AV1779" i="64"/>
  <c r="AV1803" i="64" s="1"/>
  <c r="AF1849" i="64"/>
  <c r="AF1779" i="64"/>
  <c r="AF1803" i="64" s="1"/>
  <c r="CJ1536" i="64"/>
  <c r="CJ1549" i="64" s="1"/>
  <c r="CJ1854" i="64"/>
  <c r="BT1536" i="64"/>
  <c r="BT1549" i="64" s="1"/>
  <c r="BT1854" i="64"/>
  <c r="BD1536" i="64"/>
  <c r="BD1549" i="64" s="1"/>
  <c r="BD1854" i="64"/>
  <c r="AN1536" i="64"/>
  <c r="AN1549" i="64" s="1"/>
  <c r="AN1854" i="64"/>
  <c r="X1536" i="64"/>
  <c r="X1549" i="64" s="1"/>
  <c r="X1854" i="64"/>
  <c r="CC1535" i="64"/>
  <c r="CC1853" i="64"/>
  <c r="BM1535" i="64"/>
  <c r="BM1853" i="64"/>
  <c r="AW1535" i="64"/>
  <c r="AW1853" i="64"/>
  <c r="AG1535" i="64"/>
  <c r="AG1853" i="64"/>
  <c r="BV1780" i="64"/>
  <c r="BV1804" i="64" s="1"/>
  <c r="BV1850" i="64"/>
  <c r="BF1780" i="64"/>
  <c r="BF1804" i="64" s="1"/>
  <c r="BF1850" i="64"/>
  <c r="AP1780" i="64"/>
  <c r="AP1804" i="64" s="1"/>
  <c r="AP1850" i="64"/>
  <c r="Z1780" i="64"/>
  <c r="Z1804" i="64" s="1"/>
  <c r="Z1850" i="64"/>
  <c r="BY1535" i="64"/>
  <c r="BY1853" i="64"/>
  <c r="AY1536" i="64"/>
  <c r="AY1549" i="64" s="1"/>
  <c r="AY1854" i="64"/>
  <c r="AK1780" i="64"/>
  <c r="AK1804" i="64" s="1"/>
  <c r="AK1850" i="64"/>
  <c r="CJ1779" i="64"/>
  <c r="CJ1803" i="64" s="1"/>
  <c r="CJ1849" i="64"/>
  <c r="AV1536" i="64"/>
  <c r="AV1549" i="64" s="1"/>
  <c r="AV1854" i="64"/>
  <c r="BN1850" i="64"/>
  <c r="BN1780" i="64"/>
  <c r="BN1804" i="64" s="1"/>
  <c r="BS1779" i="64"/>
  <c r="BS1803" i="64" s="1"/>
  <c r="BS1849" i="64"/>
  <c r="AE1536" i="64"/>
  <c r="AE1549" i="64" s="1"/>
  <c r="AE1854" i="64"/>
  <c r="AG1850" i="64"/>
  <c r="AG1780" i="64"/>
  <c r="AG1804" i="64" s="1"/>
  <c r="CA1849" i="64"/>
  <c r="CA1779" i="64"/>
  <c r="CA1803" i="64" s="1"/>
  <c r="BK1849" i="64"/>
  <c r="BK1779" i="64"/>
  <c r="BK1803" i="64" s="1"/>
  <c r="AU1849" i="64"/>
  <c r="AU1779" i="64"/>
  <c r="AU1803" i="64" s="1"/>
  <c r="AE1849" i="64"/>
  <c r="AE1779" i="64"/>
  <c r="AE1803" i="64" s="1"/>
  <c r="CI1536" i="64"/>
  <c r="CI1549" i="64" s="1"/>
  <c r="CI1854" i="64"/>
  <c r="BS1536" i="64"/>
  <c r="BS1549" i="64" s="1"/>
  <c r="BS1854" i="64"/>
  <c r="BC1536" i="64"/>
  <c r="BC1549" i="64" s="1"/>
  <c r="BC1854" i="64"/>
  <c r="AM1536" i="64"/>
  <c r="AM1549" i="64" s="1"/>
  <c r="AM1854" i="64"/>
  <c r="W1536" i="64"/>
  <c r="W1549" i="64" s="1"/>
  <c r="W1854" i="64"/>
  <c r="CB1535" i="64"/>
  <c r="CB1853" i="64"/>
  <c r="BL1535" i="64"/>
  <c r="BL1853" i="64"/>
  <c r="AV1535" i="64"/>
  <c r="AV1853" i="64"/>
  <c r="AF1535" i="64"/>
  <c r="AF1853" i="64"/>
  <c r="CK1780" i="64"/>
  <c r="CK1804" i="64" s="1"/>
  <c r="CK1850" i="64"/>
  <c r="BU1780" i="64"/>
  <c r="BU1804" i="64" s="1"/>
  <c r="BU1850" i="64"/>
  <c r="BE1780" i="64"/>
  <c r="BE1804" i="64" s="1"/>
  <c r="BE1850" i="64"/>
  <c r="AO1780" i="64"/>
  <c r="AO1804" i="64" s="1"/>
  <c r="AO1850" i="64"/>
  <c r="Y1780" i="64"/>
  <c r="Y1804" i="64" s="1"/>
  <c r="Y1850" i="64"/>
  <c r="BK1506" i="64"/>
  <c r="BK1522" i="64" s="1"/>
  <c r="BK1531" i="64"/>
  <c r="BK1544" i="64" s="1"/>
  <c r="CK1507" i="64"/>
  <c r="CK1523" i="64" s="1"/>
  <c r="CK1532" i="64"/>
  <c r="CK1545" i="64" s="1"/>
  <c r="BJ1506" i="64"/>
  <c r="BJ1522" i="64" s="1"/>
  <c r="BJ1531" i="64"/>
  <c r="BJ1544" i="64" s="1"/>
  <c r="CJ1507" i="64"/>
  <c r="CJ1523" i="64" s="1"/>
  <c r="CJ1532" i="64"/>
  <c r="CJ1545" i="64" s="1"/>
  <c r="BT1507" i="64"/>
  <c r="BT1523" i="64" s="1"/>
  <c r="BT1532" i="64"/>
  <c r="BT1545" i="64" s="1"/>
  <c r="BD1507" i="64"/>
  <c r="BD1523" i="64" s="1"/>
  <c r="BD1532" i="64"/>
  <c r="BD1545" i="64" s="1"/>
  <c r="AN1507" i="64"/>
  <c r="AN1523" i="64" s="1"/>
  <c r="AN1532" i="64"/>
  <c r="AN1545" i="64" s="1"/>
  <c r="X1507" i="64"/>
  <c r="X1532" i="64"/>
  <c r="Y1507" i="64"/>
  <c r="Y1532" i="64"/>
  <c r="BY1506" i="64"/>
  <c r="BY1522" i="64" s="1"/>
  <c r="BY1531" i="64"/>
  <c r="BY1544" i="64" s="1"/>
  <c r="BI1506" i="64"/>
  <c r="BI1522" i="64" s="1"/>
  <c r="BI1531" i="64"/>
  <c r="BI1544" i="64" s="1"/>
  <c r="AS1506" i="64"/>
  <c r="AS1522" i="64" s="1"/>
  <c r="AS1531" i="64"/>
  <c r="AS1544" i="64" s="1"/>
  <c r="AC1506" i="64"/>
  <c r="AC1522" i="64" s="1"/>
  <c r="AC1531" i="64"/>
  <c r="AC1544" i="64" s="1"/>
  <c r="CI1507" i="64"/>
  <c r="CI1523" i="64" s="1"/>
  <c r="CI1532" i="64"/>
  <c r="CI1545" i="64" s="1"/>
  <c r="BS1507" i="64"/>
  <c r="BS1523" i="64" s="1"/>
  <c r="BS1532" i="64"/>
  <c r="BS1545" i="64" s="1"/>
  <c r="BC1507" i="64"/>
  <c r="BC1523" i="64" s="1"/>
  <c r="BC1532" i="64"/>
  <c r="BC1545" i="64" s="1"/>
  <c r="AM1507" i="64"/>
  <c r="AM1523" i="64" s="1"/>
  <c r="AM1532" i="64"/>
  <c r="AM1545" i="64" s="1"/>
  <c r="W1507" i="64"/>
  <c r="W1532" i="64"/>
  <c r="AD1506" i="64"/>
  <c r="AD1522" i="64" s="1"/>
  <c r="AD1531" i="64"/>
  <c r="AD1544" i="64" s="1"/>
  <c r="BX1506" i="64"/>
  <c r="BX1522" i="64" s="1"/>
  <c r="BX1531" i="64"/>
  <c r="BX1544" i="64" s="1"/>
  <c r="BH1506" i="64"/>
  <c r="BH1522" i="64" s="1"/>
  <c r="BH1531" i="64"/>
  <c r="BH1544" i="64" s="1"/>
  <c r="AR1506" i="64"/>
  <c r="AR1522" i="64" s="1"/>
  <c r="AR1531" i="64"/>
  <c r="AR1544" i="64" s="1"/>
  <c r="AB1506" i="64"/>
  <c r="AB1522" i="64" s="1"/>
  <c r="AB1531" i="64"/>
  <c r="AB1544" i="64" s="1"/>
  <c r="CH1507" i="64"/>
  <c r="CH1523" i="64" s="1"/>
  <c r="CH1532" i="64"/>
  <c r="CH1545" i="64" s="1"/>
  <c r="BR1507" i="64"/>
  <c r="BR1523" i="64" s="1"/>
  <c r="BR1532" i="64"/>
  <c r="BR1545" i="64" s="1"/>
  <c r="BB1507" i="64"/>
  <c r="BB1523" i="64" s="1"/>
  <c r="BB1532" i="64"/>
  <c r="BB1545" i="64" s="1"/>
  <c r="AL1507" i="64"/>
  <c r="AL1523" i="64" s="1"/>
  <c r="AL1532" i="64"/>
  <c r="AL1545" i="64" s="1"/>
  <c r="V1507" i="64"/>
  <c r="V1532" i="64"/>
  <c r="CA1506" i="64"/>
  <c r="CA1522" i="64" s="1"/>
  <c r="CA1531" i="64"/>
  <c r="CA1544" i="64" s="1"/>
  <c r="BE1507" i="64"/>
  <c r="BE1523" i="64" s="1"/>
  <c r="BE1532" i="64"/>
  <c r="BE1545" i="64" s="1"/>
  <c r="BW1506" i="64"/>
  <c r="BW1522" i="64" s="1"/>
  <c r="BW1531" i="64"/>
  <c r="BW1544" i="64" s="1"/>
  <c r="BG1506" i="64"/>
  <c r="BG1522" i="64" s="1"/>
  <c r="BG1531" i="64"/>
  <c r="BG1544" i="64" s="1"/>
  <c r="AQ1506" i="64"/>
  <c r="AQ1522" i="64" s="1"/>
  <c r="AQ1531" i="64"/>
  <c r="AQ1544" i="64" s="1"/>
  <c r="AA1506" i="64"/>
  <c r="AA1522" i="64" s="1"/>
  <c r="AA1531" i="64"/>
  <c r="AA1544" i="64" s="1"/>
  <c r="CG1507" i="64"/>
  <c r="CG1523" i="64" s="1"/>
  <c r="CG1532" i="64"/>
  <c r="CG1545" i="64" s="1"/>
  <c r="BQ1507" i="64"/>
  <c r="BQ1523" i="64" s="1"/>
  <c r="BQ1532" i="64"/>
  <c r="BQ1545" i="64" s="1"/>
  <c r="BA1507" i="64"/>
  <c r="BA1523" i="64" s="1"/>
  <c r="BA1532" i="64"/>
  <c r="BA1545" i="64" s="1"/>
  <c r="AK1507" i="64"/>
  <c r="AK1523" i="64" s="1"/>
  <c r="AK1532" i="64"/>
  <c r="AK1545" i="64" s="1"/>
  <c r="U1507" i="64"/>
  <c r="U1532" i="64"/>
  <c r="AT1506" i="64"/>
  <c r="AT1522" i="64" s="1"/>
  <c r="AT1531" i="64"/>
  <c r="AT1544" i="64" s="1"/>
  <c r="BV1506" i="64"/>
  <c r="BV1522" i="64" s="1"/>
  <c r="BV1531" i="64"/>
  <c r="BV1544" i="64" s="1"/>
  <c r="BF1506" i="64"/>
  <c r="BF1522" i="64" s="1"/>
  <c r="BF1531" i="64"/>
  <c r="BF1544" i="64" s="1"/>
  <c r="AP1506" i="64"/>
  <c r="AP1522" i="64" s="1"/>
  <c r="AP1531" i="64"/>
  <c r="AP1544" i="64" s="1"/>
  <c r="Z1506" i="64"/>
  <c r="Z1522" i="64" s="1"/>
  <c r="Z1531" i="64"/>
  <c r="Z1544" i="64" s="1"/>
  <c r="CF1507" i="64"/>
  <c r="CF1523" i="64" s="1"/>
  <c r="CF1532" i="64"/>
  <c r="CF1545" i="64" s="1"/>
  <c r="BP1507" i="64"/>
  <c r="BP1523" i="64" s="1"/>
  <c r="BP1532" i="64"/>
  <c r="BP1545" i="64" s="1"/>
  <c r="AZ1507" i="64"/>
  <c r="AZ1523" i="64" s="1"/>
  <c r="AZ1532" i="64"/>
  <c r="AZ1545" i="64" s="1"/>
  <c r="AJ1507" i="64"/>
  <c r="AJ1523" i="64" s="1"/>
  <c r="AJ1532" i="64"/>
  <c r="AJ1545" i="64" s="1"/>
  <c r="T1507" i="64"/>
  <c r="T1532" i="64"/>
  <c r="AO1507" i="64"/>
  <c r="AO1523" i="64" s="1"/>
  <c r="AO1532" i="64"/>
  <c r="AO1545" i="64" s="1"/>
  <c r="CK1506" i="64"/>
  <c r="CK1522" i="64" s="1"/>
  <c r="CK1531" i="64"/>
  <c r="CK1544" i="64" s="1"/>
  <c r="BU1506" i="64"/>
  <c r="BU1522" i="64" s="1"/>
  <c r="BU1531" i="64"/>
  <c r="BU1544" i="64" s="1"/>
  <c r="BE1506" i="64"/>
  <c r="BE1522" i="64" s="1"/>
  <c r="BE1531" i="64"/>
  <c r="BE1544" i="64" s="1"/>
  <c r="AO1506" i="64"/>
  <c r="AO1522" i="64" s="1"/>
  <c r="AO1531" i="64"/>
  <c r="AO1544" i="64" s="1"/>
  <c r="Y1506" i="64"/>
  <c r="Y1522" i="64" s="1"/>
  <c r="Y1531" i="64"/>
  <c r="Y1544" i="64" s="1"/>
  <c r="CE1507" i="64"/>
  <c r="CE1523" i="64" s="1"/>
  <c r="CE1532" i="64"/>
  <c r="CE1545" i="64" s="1"/>
  <c r="BO1507" i="64"/>
  <c r="BO1523" i="64" s="1"/>
  <c r="BO1532" i="64"/>
  <c r="BO1545" i="64" s="1"/>
  <c r="AY1507" i="64"/>
  <c r="AY1523" i="64" s="1"/>
  <c r="AY1532" i="64"/>
  <c r="AY1545" i="64" s="1"/>
  <c r="AI1507" i="64"/>
  <c r="AI1523" i="64" s="1"/>
  <c r="AI1532" i="64"/>
  <c r="AI1545" i="64" s="1"/>
  <c r="CJ1506" i="64"/>
  <c r="CJ1522" i="64" s="1"/>
  <c r="CJ1531" i="64"/>
  <c r="CJ1544" i="64" s="1"/>
  <c r="BT1506" i="64"/>
  <c r="BT1522" i="64" s="1"/>
  <c r="BT1531" i="64"/>
  <c r="BT1544" i="64" s="1"/>
  <c r="BD1506" i="64"/>
  <c r="BD1522" i="64" s="1"/>
  <c r="BD1531" i="64"/>
  <c r="BD1544" i="64" s="1"/>
  <c r="AN1506" i="64"/>
  <c r="AN1522" i="64" s="1"/>
  <c r="AN1531" i="64"/>
  <c r="AN1544" i="64" s="1"/>
  <c r="X1506" i="64"/>
  <c r="X1522" i="64" s="1"/>
  <c r="X1531" i="64"/>
  <c r="X1544" i="64" s="1"/>
  <c r="CD1507" i="64"/>
  <c r="CD1523" i="64" s="1"/>
  <c r="CD1532" i="64"/>
  <c r="CD1545" i="64" s="1"/>
  <c r="BN1507" i="64"/>
  <c r="BN1523" i="64" s="1"/>
  <c r="BN1532" i="64"/>
  <c r="BN1545" i="64" s="1"/>
  <c r="AX1507" i="64"/>
  <c r="AX1523" i="64" s="1"/>
  <c r="AX1532" i="64"/>
  <c r="AX1545" i="64" s="1"/>
  <c r="AH1507" i="64"/>
  <c r="AH1523" i="64" s="1"/>
  <c r="AH1532" i="64"/>
  <c r="AH1545" i="64" s="1"/>
  <c r="AE1506" i="64"/>
  <c r="AE1522" i="64" s="1"/>
  <c r="AE1531" i="64"/>
  <c r="AE1544" i="64" s="1"/>
  <c r="CI1506" i="64"/>
  <c r="CI1522" i="64" s="1"/>
  <c r="CI1531" i="64"/>
  <c r="CI1544" i="64" s="1"/>
  <c r="BS1506" i="64"/>
  <c r="BS1522" i="64" s="1"/>
  <c r="BS1531" i="64"/>
  <c r="BS1544" i="64" s="1"/>
  <c r="BC1506" i="64"/>
  <c r="BC1522" i="64" s="1"/>
  <c r="BC1531" i="64"/>
  <c r="BC1544" i="64" s="1"/>
  <c r="AM1506" i="64"/>
  <c r="AM1522" i="64" s="1"/>
  <c r="AM1531" i="64"/>
  <c r="AM1544" i="64" s="1"/>
  <c r="W1506" i="64"/>
  <c r="W1522" i="64" s="1"/>
  <c r="W1531" i="64"/>
  <c r="W1544" i="64" s="1"/>
  <c r="CC1507" i="64"/>
  <c r="CC1523" i="64" s="1"/>
  <c r="CC1532" i="64"/>
  <c r="CC1545" i="64" s="1"/>
  <c r="BM1507" i="64"/>
  <c r="BM1523" i="64" s="1"/>
  <c r="BM1532" i="64"/>
  <c r="BM1545" i="64" s="1"/>
  <c r="AW1507" i="64"/>
  <c r="AW1523" i="64" s="1"/>
  <c r="AW1532" i="64"/>
  <c r="AW1545" i="64" s="1"/>
  <c r="AG1507" i="64"/>
  <c r="AG1523" i="64" s="1"/>
  <c r="AG1532" i="64"/>
  <c r="AG1545" i="64" s="1"/>
  <c r="CH1506" i="64"/>
  <c r="CH1522" i="64" s="1"/>
  <c r="CH1531" i="64"/>
  <c r="CH1544" i="64" s="1"/>
  <c r="BR1506" i="64"/>
  <c r="BR1522" i="64" s="1"/>
  <c r="BR1531" i="64"/>
  <c r="BR1544" i="64" s="1"/>
  <c r="BB1506" i="64"/>
  <c r="BB1522" i="64" s="1"/>
  <c r="BB1531" i="64"/>
  <c r="BB1544" i="64" s="1"/>
  <c r="AL1506" i="64"/>
  <c r="AL1522" i="64" s="1"/>
  <c r="AL1531" i="64"/>
  <c r="AL1544" i="64" s="1"/>
  <c r="V1506" i="64"/>
  <c r="V1522" i="64" s="1"/>
  <c r="V1531" i="64"/>
  <c r="V1544" i="64" s="1"/>
  <c r="CB1507" i="64"/>
  <c r="CB1523" i="64" s="1"/>
  <c r="CB1532" i="64"/>
  <c r="CB1545" i="64" s="1"/>
  <c r="BL1507" i="64"/>
  <c r="BL1523" i="64" s="1"/>
  <c r="BL1532" i="64"/>
  <c r="BL1545" i="64" s="1"/>
  <c r="AV1507" i="64"/>
  <c r="AV1523" i="64" s="1"/>
  <c r="AV1532" i="64"/>
  <c r="AV1545" i="64" s="1"/>
  <c r="AF1507" i="64"/>
  <c r="AF1523" i="64" s="1"/>
  <c r="AF1532" i="64"/>
  <c r="AF1545" i="64" s="1"/>
  <c r="BZ1506" i="64"/>
  <c r="BZ1522" i="64" s="1"/>
  <c r="BZ1531" i="64"/>
  <c r="BZ1544" i="64" s="1"/>
  <c r="CG1506" i="64"/>
  <c r="CG1522" i="64" s="1"/>
  <c r="CG1531" i="64"/>
  <c r="CG1544" i="64" s="1"/>
  <c r="BQ1506" i="64"/>
  <c r="BQ1522" i="64" s="1"/>
  <c r="BQ1531" i="64"/>
  <c r="BQ1544" i="64" s="1"/>
  <c r="BA1506" i="64"/>
  <c r="BA1522" i="64" s="1"/>
  <c r="BA1531" i="64"/>
  <c r="BA1544" i="64" s="1"/>
  <c r="AK1506" i="64"/>
  <c r="AK1522" i="64" s="1"/>
  <c r="AK1531" i="64"/>
  <c r="AK1544" i="64" s="1"/>
  <c r="U1506" i="64"/>
  <c r="U1522" i="64" s="1"/>
  <c r="U1531" i="64"/>
  <c r="U1544" i="64" s="1"/>
  <c r="CA1507" i="64"/>
  <c r="CA1523" i="64" s="1"/>
  <c r="CA1532" i="64"/>
  <c r="CA1545" i="64" s="1"/>
  <c r="BK1507" i="64"/>
  <c r="BK1523" i="64" s="1"/>
  <c r="BK1532" i="64"/>
  <c r="BK1545" i="64" s="1"/>
  <c r="AU1507" i="64"/>
  <c r="AU1523" i="64" s="1"/>
  <c r="AU1532" i="64"/>
  <c r="AU1545" i="64" s="1"/>
  <c r="AE1507" i="64"/>
  <c r="AE1523" i="64" s="1"/>
  <c r="AE1532" i="64"/>
  <c r="AE1545" i="64" s="1"/>
  <c r="CF1506" i="64"/>
  <c r="CF1522" i="64" s="1"/>
  <c r="CF1531" i="64"/>
  <c r="CF1544" i="64" s="1"/>
  <c r="BP1506" i="64"/>
  <c r="BP1522" i="64" s="1"/>
  <c r="BP1531" i="64"/>
  <c r="BP1544" i="64" s="1"/>
  <c r="AZ1506" i="64"/>
  <c r="AZ1522" i="64" s="1"/>
  <c r="AZ1531" i="64"/>
  <c r="AZ1544" i="64" s="1"/>
  <c r="AJ1506" i="64"/>
  <c r="AJ1522" i="64" s="1"/>
  <c r="AJ1531" i="64"/>
  <c r="AJ1544" i="64" s="1"/>
  <c r="T1506" i="64"/>
  <c r="T1522" i="64" s="1"/>
  <c r="T1531" i="64"/>
  <c r="T1544" i="64" s="1"/>
  <c r="BZ1507" i="64"/>
  <c r="BZ1523" i="64" s="1"/>
  <c r="BZ1532" i="64"/>
  <c r="BZ1545" i="64" s="1"/>
  <c r="BJ1507" i="64"/>
  <c r="BJ1523" i="64" s="1"/>
  <c r="BJ1532" i="64"/>
  <c r="BJ1545" i="64" s="1"/>
  <c r="AT1507" i="64"/>
  <c r="AT1523" i="64" s="1"/>
  <c r="AT1532" i="64"/>
  <c r="AT1545" i="64" s="1"/>
  <c r="AD1507" i="64"/>
  <c r="AD1523" i="64" s="1"/>
  <c r="AD1532" i="64"/>
  <c r="AD1545" i="64" s="1"/>
  <c r="CE1506" i="64"/>
  <c r="CE1522" i="64" s="1"/>
  <c r="CE1531" i="64"/>
  <c r="CE1544" i="64" s="1"/>
  <c r="BO1506" i="64"/>
  <c r="BO1522" i="64" s="1"/>
  <c r="BO1531" i="64"/>
  <c r="BO1544" i="64" s="1"/>
  <c r="AY1506" i="64"/>
  <c r="AY1522" i="64" s="1"/>
  <c r="AY1531" i="64"/>
  <c r="AY1544" i="64" s="1"/>
  <c r="AI1506" i="64"/>
  <c r="AI1522" i="64" s="1"/>
  <c r="AI1531" i="64"/>
  <c r="AI1544" i="64" s="1"/>
  <c r="BY1507" i="64"/>
  <c r="BY1523" i="64" s="1"/>
  <c r="BY1532" i="64"/>
  <c r="BY1545" i="64" s="1"/>
  <c r="BI1507" i="64"/>
  <c r="BI1523" i="64" s="1"/>
  <c r="BI1532" i="64"/>
  <c r="BI1545" i="64" s="1"/>
  <c r="AS1507" i="64"/>
  <c r="AS1523" i="64" s="1"/>
  <c r="AS1532" i="64"/>
  <c r="AS1545" i="64" s="1"/>
  <c r="AC1507" i="64"/>
  <c r="AC1523" i="64" s="1"/>
  <c r="AC1532" i="64"/>
  <c r="AU1506" i="64"/>
  <c r="AU1522" i="64" s="1"/>
  <c r="AU1531" i="64"/>
  <c r="AU1544" i="64" s="1"/>
  <c r="BU1507" i="64"/>
  <c r="BU1523" i="64" s="1"/>
  <c r="BU1532" i="64"/>
  <c r="BU1545" i="64" s="1"/>
  <c r="CD1506" i="64"/>
  <c r="CD1522" i="64" s="1"/>
  <c r="CD1531" i="64"/>
  <c r="CD1544" i="64" s="1"/>
  <c r="BN1506" i="64"/>
  <c r="BN1522" i="64" s="1"/>
  <c r="BN1531" i="64"/>
  <c r="BN1544" i="64" s="1"/>
  <c r="AX1506" i="64"/>
  <c r="AX1522" i="64" s="1"/>
  <c r="AX1531" i="64"/>
  <c r="AX1544" i="64" s="1"/>
  <c r="AH1506" i="64"/>
  <c r="AH1522" i="64" s="1"/>
  <c r="AH1531" i="64"/>
  <c r="AH1544" i="64" s="1"/>
  <c r="BX1507" i="64"/>
  <c r="BX1523" i="64" s="1"/>
  <c r="BX1532" i="64"/>
  <c r="BX1545" i="64" s="1"/>
  <c r="BH1507" i="64"/>
  <c r="BH1523" i="64" s="1"/>
  <c r="BH1532" i="64"/>
  <c r="BH1545" i="64" s="1"/>
  <c r="AR1507" i="64"/>
  <c r="AR1523" i="64" s="1"/>
  <c r="AR1532" i="64"/>
  <c r="AR1545" i="64" s="1"/>
  <c r="AB1507" i="64"/>
  <c r="AB1532" i="64"/>
  <c r="CC1506" i="64"/>
  <c r="CC1522" i="64" s="1"/>
  <c r="CC1531" i="64"/>
  <c r="CC1544" i="64" s="1"/>
  <c r="BM1506" i="64"/>
  <c r="BM1522" i="64" s="1"/>
  <c r="BM1531" i="64"/>
  <c r="BM1544" i="64" s="1"/>
  <c r="AW1506" i="64"/>
  <c r="AW1522" i="64" s="1"/>
  <c r="AW1531" i="64"/>
  <c r="AW1544" i="64" s="1"/>
  <c r="AG1506" i="64"/>
  <c r="AG1522" i="64" s="1"/>
  <c r="AG1531" i="64"/>
  <c r="AG1544" i="64" s="1"/>
  <c r="BW1507" i="64"/>
  <c r="BW1523" i="64" s="1"/>
  <c r="BW1532" i="64"/>
  <c r="BW1545" i="64" s="1"/>
  <c r="BG1507" i="64"/>
  <c r="BG1523" i="64" s="1"/>
  <c r="BG1532" i="64"/>
  <c r="BG1545" i="64" s="1"/>
  <c r="AQ1507" i="64"/>
  <c r="AQ1523" i="64" s="1"/>
  <c r="AQ1532" i="64"/>
  <c r="AQ1545" i="64" s="1"/>
  <c r="AA1507" i="64"/>
  <c r="AA1532" i="64"/>
  <c r="CB1506" i="64"/>
  <c r="CB1522" i="64" s="1"/>
  <c r="CB1531" i="64"/>
  <c r="CB1544" i="64" s="1"/>
  <c r="BL1506" i="64"/>
  <c r="BL1522" i="64" s="1"/>
  <c r="BL1531" i="64"/>
  <c r="BL1544" i="64" s="1"/>
  <c r="AV1506" i="64"/>
  <c r="AV1522" i="64" s="1"/>
  <c r="AV1531" i="64"/>
  <c r="AV1544" i="64" s="1"/>
  <c r="AF1506" i="64"/>
  <c r="AF1522" i="64" s="1"/>
  <c r="AF1531" i="64"/>
  <c r="AF1544" i="64" s="1"/>
  <c r="BV1507" i="64"/>
  <c r="BV1523" i="64" s="1"/>
  <c r="BV1532" i="64"/>
  <c r="BV1545" i="64" s="1"/>
  <c r="BF1507" i="64"/>
  <c r="BF1523" i="64" s="1"/>
  <c r="BF1532" i="64"/>
  <c r="BF1545" i="64" s="1"/>
  <c r="AP1507" i="64"/>
  <c r="AP1523" i="64" s="1"/>
  <c r="AP1532" i="64"/>
  <c r="AP1545" i="64" s="1"/>
  <c r="Z1507" i="64"/>
  <c r="Z1532" i="64"/>
  <c r="CB1511" i="64"/>
  <c r="CB1527" i="64" s="1"/>
  <c r="CB1194" i="64"/>
  <c r="AN1511" i="64"/>
  <c r="AN1527" i="64" s="1"/>
  <c r="AN1194" i="64"/>
  <c r="BM1510" i="64"/>
  <c r="BM1193" i="64"/>
  <c r="BC1511" i="64"/>
  <c r="BC1527" i="64" s="1"/>
  <c r="BC1194" i="64"/>
  <c r="CJ1510" i="64"/>
  <c r="CJ1193" i="64"/>
  <c r="AV1510" i="64"/>
  <c r="AV1193" i="64"/>
  <c r="BJ1511" i="64"/>
  <c r="BJ1527" i="64" s="1"/>
  <c r="BJ1194" i="64"/>
  <c r="CI1510" i="64"/>
  <c r="CI1193" i="64"/>
  <c r="AU1510" i="64"/>
  <c r="AU1193" i="64"/>
  <c r="W1510" i="64"/>
  <c r="W1193" i="64"/>
  <c r="BD1511" i="64"/>
  <c r="BD1527" i="64" s="1"/>
  <c r="BD1194" i="64"/>
  <c r="CC1510" i="64"/>
  <c r="CC1193" i="64"/>
  <c r="Y1510" i="64"/>
  <c r="Y1193" i="64"/>
  <c r="W1511" i="64"/>
  <c r="W1527" i="64" s="1"/>
  <c r="W1194" i="64"/>
  <c r="CH1511" i="64"/>
  <c r="CH1527" i="64" s="1"/>
  <c r="CH1194" i="64"/>
  <c r="V1511" i="64"/>
  <c r="V1527" i="64" s="1"/>
  <c r="V1194" i="64"/>
  <c r="AM1510" i="64"/>
  <c r="AM1193" i="64"/>
  <c r="CG1511" i="64"/>
  <c r="CG1527" i="64" s="1"/>
  <c r="CG1194" i="64"/>
  <c r="BY1511" i="64"/>
  <c r="BY1527" i="64" s="1"/>
  <c r="BY1194" i="64"/>
  <c r="BQ1511" i="64"/>
  <c r="BQ1527" i="64" s="1"/>
  <c r="BQ1194" i="64"/>
  <c r="BI1511" i="64"/>
  <c r="BI1527" i="64" s="1"/>
  <c r="BI1194" i="64"/>
  <c r="BA1511" i="64"/>
  <c r="BA1527" i="64" s="1"/>
  <c r="BA1194" i="64"/>
  <c r="AS1511" i="64"/>
  <c r="AS1527" i="64" s="1"/>
  <c r="AS1194" i="64"/>
  <c r="AK1511" i="64"/>
  <c r="AK1527" i="64" s="1"/>
  <c r="AK1194" i="64"/>
  <c r="AC1511" i="64"/>
  <c r="AC1527" i="64" s="1"/>
  <c r="AC1194" i="64"/>
  <c r="U1511" i="64"/>
  <c r="U1527" i="64" s="1"/>
  <c r="U1194" i="64"/>
  <c r="CH1510" i="64"/>
  <c r="CH1193" i="64"/>
  <c r="BZ1510" i="64"/>
  <c r="BZ1193" i="64"/>
  <c r="BR1510" i="64"/>
  <c r="BR1193" i="64"/>
  <c r="BJ1510" i="64"/>
  <c r="BJ1193" i="64"/>
  <c r="BB1510" i="64"/>
  <c r="BB1193" i="64"/>
  <c r="AT1510" i="64"/>
  <c r="AT1193" i="64"/>
  <c r="AL1510" i="64"/>
  <c r="AL1193" i="64"/>
  <c r="AD1510" i="64"/>
  <c r="AD1193" i="64"/>
  <c r="V1510" i="64"/>
  <c r="V1193" i="64"/>
  <c r="X1511" i="64"/>
  <c r="X1527" i="64" s="1"/>
  <c r="X1194" i="64"/>
  <c r="AG1510" i="64"/>
  <c r="AG1193" i="64"/>
  <c r="CA1511" i="64"/>
  <c r="CA1527" i="64" s="1"/>
  <c r="CA1194" i="64"/>
  <c r="BD1510" i="64"/>
  <c r="BD1193" i="64"/>
  <c r="BB1511" i="64"/>
  <c r="BB1527" i="64" s="1"/>
  <c r="BB1194" i="64"/>
  <c r="BC1510" i="64"/>
  <c r="BC1193" i="64"/>
  <c r="CF1511" i="64"/>
  <c r="CF1527" i="64" s="1"/>
  <c r="CF1194" i="64"/>
  <c r="AZ1511" i="64"/>
  <c r="AZ1527" i="64" s="1"/>
  <c r="AZ1194" i="64"/>
  <c r="T1511" i="64"/>
  <c r="T1527" i="64" s="1"/>
  <c r="T1194" i="64"/>
  <c r="BQ1510" i="64"/>
  <c r="BQ1193" i="64"/>
  <c r="AK1510" i="64"/>
  <c r="AK1193" i="64"/>
  <c r="BT1511" i="64"/>
  <c r="BT1527" i="64" s="1"/>
  <c r="BT1194" i="64"/>
  <c r="AF1511" i="64"/>
  <c r="AF1527" i="64" s="1"/>
  <c r="AF1194" i="64"/>
  <c r="AW1510" i="64"/>
  <c r="AW1193" i="64"/>
  <c r="BK1511" i="64"/>
  <c r="BK1527" i="64" s="1"/>
  <c r="BK1194" i="64"/>
  <c r="AM1511" i="64"/>
  <c r="AM1527" i="64" s="1"/>
  <c r="AM1194" i="64"/>
  <c r="CB1510" i="64"/>
  <c r="CB1193" i="64"/>
  <c r="AN1510" i="64"/>
  <c r="AN1193" i="64"/>
  <c r="BR1511" i="64"/>
  <c r="BR1527" i="64" s="1"/>
  <c r="BR1194" i="64"/>
  <c r="AD1511" i="64"/>
  <c r="AD1527" i="64" s="1"/>
  <c r="AD1194" i="64"/>
  <c r="BK1510" i="64"/>
  <c r="BK1193" i="64"/>
  <c r="BX1511" i="64"/>
  <c r="BX1527" i="64" s="1"/>
  <c r="BX1194" i="64"/>
  <c r="U1510" i="64"/>
  <c r="U1193" i="64"/>
  <c r="CE1511" i="64"/>
  <c r="CE1527" i="64" s="1"/>
  <c r="CE1194" i="64"/>
  <c r="BO1511" i="64"/>
  <c r="BO1527" i="64" s="1"/>
  <c r="BO1194" i="64"/>
  <c r="AY1511" i="64"/>
  <c r="AY1527" i="64" s="1"/>
  <c r="AY1194" i="64"/>
  <c r="AI1511" i="64"/>
  <c r="AI1527" i="64" s="1"/>
  <c r="AI1194" i="64"/>
  <c r="BX1510" i="64"/>
  <c r="BX1193" i="64"/>
  <c r="BH1510" i="64"/>
  <c r="BH1193" i="64"/>
  <c r="AR1510" i="64"/>
  <c r="AR1193" i="64"/>
  <c r="AB1510" i="64"/>
  <c r="AB1193" i="64"/>
  <c r="CJ1511" i="64"/>
  <c r="CJ1527" i="64" s="1"/>
  <c r="CJ1194" i="64"/>
  <c r="AV1511" i="64"/>
  <c r="AV1527" i="64" s="1"/>
  <c r="AV1194" i="64"/>
  <c r="BU1510" i="64"/>
  <c r="BU1193" i="64"/>
  <c r="AO1510" i="64"/>
  <c r="AO1193" i="64"/>
  <c r="BS1511" i="64"/>
  <c r="BS1527" i="64" s="1"/>
  <c r="BS1194" i="64"/>
  <c r="AE1511" i="64"/>
  <c r="AE1527" i="64" s="1"/>
  <c r="AE1194" i="64"/>
  <c r="BL1510" i="64"/>
  <c r="BL1193" i="64"/>
  <c r="X1510" i="64"/>
  <c r="X1193" i="64"/>
  <c r="AT1511" i="64"/>
  <c r="AT1527" i="64" s="1"/>
  <c r="AT1194" i="64"/>
  <c r="CA1510" i="64"/>
  <c r="CA1193" i="64"/>
  <c r="BP1511" i="64"/>
  <c r="BP1527" i="64" s="1"/>
  <c r="BP1194" i="64"/>
  <c r="AR1511" i="64"/>
  <c r="AR1527" i="64" s="1"/>
  <c r="AR1194" i="64"/>
  <c r="AB1511" i="64"/>
  <c r="AB1527" i="64" s="1"/>
  <c r="AB1194" i="64"/>
  <c r="CG1510" i="64"/>
  <c r="CG1193" i="64"/>
  <c r="BI1510" i="64"/>
  <c r="BI1193" i="64"/>
  <c r="AS1510" i="64"/>
  <c r="AS1193" i="64"/>
  <c r="BW1511" i="64"/>
  <c r="BW1527" i="64" s="1"/>
  <c r="BW1194" i="64"/>
  <c r="BG1511" i="64"/>
  <c r="BG1527" i="64" s="1"/>
  <c r="BG1194" i="64"/>
  <c r="AQ1511" i="64"/>
  <c r="AQ1527" i="64" s="1"/>
  <c r="AQ1194" i="64"/>
  <c r="AA1511" i="64"/>
  <c r="AA1527" i="64" s="1"/>
  <c r="AA1194" i="64"/>
  <c r="CF1510" i="64"/>
  <c r="CF1193" i="64"/>
  <c r="BP1510" i="64"/>
  <c r="BP1193" i="64"/>
  <c r="AZ1510" i="64"/>
  <c r="AZ1193" i="64"/>
  <c r="AJ1510" i="64"/>
  <c r="AJ1193" i="64"/>
  <c r="T1510" i="64"/>
  <c r="T1193" i="64"/>
  <c r="CD1511" i="64"/>
  <c r="CD1527" i="64" s="1"/>
  <c r="CD1194" i="64"/>
  <c r="BV1511" i="64"/>
  <c r="BV1527" i="64" s="1"/>
  <c r="BV1194" i="64"/>
  <c r="BN1511" i="64"/>
  <c r="BN1527" i="64" s="1"/>
  <c r="BN1194" i="64"/>
  <c r="BF1511" i="64"/>
  <c r="BF1527" i="64" s="1"/>
  <c r="BF1194" i="64"/>
  <c r="AX1511" i="64"/>
  <c r="AX1527" i="64" s="1"/>
  <c r="AX1194" i="64"/>
  <c r="AP1511" i="64"/>
  <c r="AP1527" i="64" s="1"/>
  <c r="AP1194" i="64"/>
  <c r="AH1511" i="64"/>
  <c r="AH1527" i="64" s="1"/>
  <c r="AH1194" i="64"/>
  <c r="Z1511" i="64"/>
  <c r="Z1527" i="64" s="1"/>
  <c r="Z1194" i="64"/>
  <c r="CE1510" i="64"/>
  <c r="CE1193" i="64"/>
  <c r="BW1510" i="64"/>
  <c r="BW1193" i="64"/>
  <c r="BO1510" i="64"/>
  <c r="BO1193" i="64"/>
  <c r="BG1510" i="64"/>
  <c r="BG1193" i="64"/>
  <c r="AY1510" i="64"/>
  <c r="AY1193" i="64"/>
  <c r="AQ1510" i="64"/>
  <c r="AQ1193" i="64"/>
  <c r="AI1510" i="64"/>
  <c r="AI1193" i="64"/>
  <c r="AA1510" i="64"/>
  <c r="AA1193" i="64"/>
  <c r="BL1511" i="64"/>
  <c r="BL1527" i="64" s="1"/>
  <c r="BL1194" i="64"/>
  <c r="CK1510" i="64"/>
  <c r="CK1193" i="64"/>
  <c r="BE1510" i="64"/>
  <c r="BE1193" i="64"/>
  <c r="CI1511" i="64"/>
  <c r="CI1527" i="64" s="1"/>
  <c r="CI1194" i="64"/>
  <c r="AU1511" i="64"/>
  <c r="AU1527" i="64" s="1"/>
  <c r="AU1194" i="64"/>
  <c r="BT1510" i="64"/>
  <c r="BT1193" i="64"/>
  <c r="AF1510" i="64"/>
  <c r="AF1193" i="64"/>
  <c r="BZ1511" i="64"/>
  <c r="BZ1527" i="64" s="1"/>
  <c r="BZ1194" i="64"/>
  <c r="AL1511" i="64"/>
  <c r="AL1527" i="64" s="1"/>
  <c r="AL1194" i="64"/>
  <c r="BS1510" i="64"/>
  <c r="BS1193" i="64"/>
  <c r="AE1510" i="64"/>
  <c r="AE1193" i="64"/>
  <c r="BH1511" i="64"/>
  <c r="BH1527" i="64" s="1"/>
  <c r="BH1194" i="64"/>
  <c r="AJ1511" i="64"/>
  <c r="AJ1527" i="64" s="1"/>
  <c r="AJ1194" i="64"/>
  <c r="BY1510" i="64"/>
  <c r="BY1193" i="64"/>
  <c r="BA1510" i="64"/>
  <c r="BA1193" i="64"/>
  <c r="AC1510" i="64"/>
  <c r="AC1193" i="64"/>
  <c r="CK1511" i="64"/>
  <c r="CK1527" i="64" s="1"/>
  <c r="CK1194" i="64"/>
  <c r="CC1511" i="64"/>
  <c r="CC1527" i="64" s="1"/>
  <c r="CC1194" i="64"/>
  <c r="BU1511" i="64"/>
  <c r="BU1527" i="64" s="1"/>
  <c r="BU1194" i="64"/>
  <c r="BM1511" i="64"/>
  <c r="BM1527" i="64" s="1"/>
  <c r="BM1194" i="64"/>
  <c r="BE1511" i="64"/>
  <c r="BE1527" i="64" s="1"/>
  <c r="BE1194" i="64"/>
  <c r="AW1511" i="64"/>
  <c r="AW1527" i="64" s="1"/>
  <c r="AW1194" i="64"/>
  <c r="AO1511" i="64"/>
  <c r="AO1527" i="64" s="1"/>
  <c r="AO1194" i="64"/>
  <c r="AG1511" i="64"/>
  <c r="AG1527" i="64" s="1"/>
  <c r="AG1194" i="64"/>
  <c r="Y1511" i="64"/>
  <c r="Y1527" i="64" s="1"/>
  <c r="Y1194" i="64"/>
  <c r="CD1510" i="64"/>
  <c r="CD1193" i="64"/>
  <c r="BV1510" i="64"/>
  <c r="BV1193" i="64"/>
  <c r="BN1510" i="64"/>
  <c r="BN1193" i="64"/>
  <c r="BF1510" i="64"/>
  <c r="BF1193" i="64"/>
  <c r="AX1510" i="64"/>
  <c r="AX1193" i="64"/>
  <c r="AP1510" i="64"/>
  <c r="AP1193" i="64"/>
  <c r="AH1510" i="64"/>
  <c r="AH1193" i="64"/>
  <c r="Z1510" i="64"/>
  <c r="Z1193" i="64"/>
  <c r="CI1125" i="64"/>
  <c r="CA1125" i="64"/>
  <c r="BS1125" i="64"/>
  <c r="BK1125" i="64"/>
  <c r="BC1125" i="64"/>
  <c r="AU1125" i="64"/>
  <c r="AM1125" i="64"/>
  <c r="AE1125" i="64"/>
  <c r="W1125" i="64"/>
  <c r="CI1130" i="64"/>
  <c r="CI1151" i="64" s="1"/>
  <c r="CI1169" i="64"/>
  <c r="CA1130" i="64"/>
  <c r="CA1151" i="64" s="1"/>
  <c r="CA1169" i="64"/>
  <c r="BS1130" i="64"/>
  <c r="BS1151" i="64" s="1"/>
  <c r="BS1169" i="64"/>
  <c r="BK1130" i="64"/>
  <c r="BK1151" i="64" s="1"/>
  <c r="BK1169" i="64"/>
  <c r="BC1130" i="64"/>
  <c r="BC1151" i="64" s="1"/>
  <c r="BC1169" i="64"/>
  <c r="AU1130" i="64"/>
  <c r="AU1151" i="64" s="1"/>
  <c r="AU1169" i="64"/>
  <c r="AM1130" i="64"/>
  <c r="AM1151" i="64" s="1"/>
  <c r="AM1169" i="64"/>
  <c r="AE1130" i="64"/>
  <c r="AE1151" i="64" s="1"/>
  <c r="AE1169" i="64"/>
  <c r="W1130" i="64"/>
  <c r="W1151" i="64" s="1"/>
  <c r="W1169" i="64"/>
  <c r="CJ1129" i="64"/>
  <c r="CJ1150" i="64" s="1"/>
  <c r="CJ1168" i="64"/>
  <c r="CB1129" i="64"/>
  <c r="CB1150" i="64" s="1"/>
  <c r="CB1168" i="64"/>
  <c r="BT1129" i="64"/>
  <c r="BT1150" i="64" s="1"/>
  <c r="BT1168" i="64"/>
  <c r="BL1129" i="64"/>
  <c r="BL1150" i="64" s="1"/>
  <c r="BL1168" i="64"/>
  <c r="BD1129" i="64"/>
  <c r="BD1150" i="64" s="1"/>
  <c r="BD1168" i="64"/>
  <c r="AV1129" i="64"/>
  <c r="AV1150" i="64" s="1"/>
  <c r="AV1168" i="64"/>
  <c r="AN1129" i="64"/>
  <c r="AN1150" i="64" s="1"/>
  <c r="AN1168" i="64"/>
  <c r="AF1129" i="64"/>
  <c r="AF1150" i="64" s="1"/>
  <c r="AF1168" i="64"/>
  <c r="X1129" i="64"/>
  <c r="X1150" i="64" s="1"/>
  <c r="X1168" i="64"/>
  <c r="CH1125" i="64"/>
  <c r="BZ1125" i="64"/>
  <c r="BR1125" i="64"/>
  <c r="BJ1125" i="64"/>
  <c r="BB1125" i="64"/>
  <c r="AT1125" i="64"/>
  <c r="AL1125" i="64"/>
  <c r="AD1125" i="64"/>
  <c r="V1125" i="64"/>
  <c r="CH1130" i="64"/>
  <c r="CH1151" i="64" s="1"/>
  <c r="CH1169" i="64"/>
  <c r="BZ1130" i="64"/>
  <c r="BZ1151" i="64" s="1"/>
  <c r="BZ1169" i="64"/>
  <c r="BR1130" i="64"/>
  <c r="BR1151" i="64" s="1"/>
  <c r="BR1169" i="64"/>
  <c r="BJ1130" i="64"/>
  <c r="BJ1151" i="64" s="1"/>
  <c r="BJ1169" i="64"/>
  <c r="BB1130" i="64"/>
  <c r="BB1151" i="64" s="1"/>
  <c r="BB1169" i="64"/>
  <c r="AT1130" i="64"/>
  <c r="AT1151" i="64" s="1"/>
  <c r="AT1169" i="64"/>
  <c r="AL1130" i="64"/>
  <c r="AL1151" i="64" s="1"/>
  <c r="AL1169" i="64"/>
  <c r="AD1130" i="64"/>
  <c r="AD1151" i="64" s="1"/>
  <c r="AD1169" i="64"/>
  <c r="V1130" i="64"/>
  <c r="V1151" i="64" s="1"/>
  <c r="V1169" i="64"/>
  <c r="CI1129" i="64"/>
  <c r="CI1150" i="64" s="1"/>
  <c r="CI1168" i="64"/>
  <c r="CA1129" i="64"/>
  <c r="CA1150" i="64" s="1"/>
  <c r="CA1168" i="64"/>
  <c r="BS1129" i="64"/>
  <c r="BS1150" i="64" s="1"/>
  <c r="BS1168" i="64"/>
  <c r="BK1129" i="64"/>
  <c r="BK1150" i="64" s="1"/>
  <c r="BK1168" i="64"/>
  <c r="BC1129" i="64"/>
  <c r="BC1150" i="64" s="1"/>
  <c r="BC1168" i="64"/>
  <c r="AU1129" i="64"/>
  <c r="AU1150" i="64" s="1"/>
  <c r="AU1168" i="64"/>
  <c r="AM1129" i="64"/>
  <c r="AM1150" i="64" s="1"/>
  <c r="AM1168" i="64"/>
  <c r="AE1129" i="64"/>
  <c r="AE1150" i="64" s="1"/>
  <c r="AE1168" i="64"/>
  <c r="W1129" i="64"/>
  <c r="W1150" i="64" s="1"/>
  <c r="W1168" i="64"/>
  <c r="CG1125" i="64"/>
  <c r="BY1125" i="64"/>
  <c r="BQ1125" i="64"/>
  <c r="BI1125" i="64"/>
  <c r="BA1125" i="64"/>
  <c r="AS1125" i="64"/>
  <c r="AK1125" i="64"/>
  <c r="AC1125" i="64"/>
  <c r="U1125" i="64"/>
  <c r="CG1130" i="64"/>
  <c r="CG1151" i="64" s="1"/>
  <c r="CG1169" i="64"/>
  <c r="BY1130" i="64"/>
  <c r="BY1151" i="64" s="1"/>
  <c r="BY1169" i="64"/>
  <c r="BQ1130" i="64"/>
  <c r="BQ1151" i="64" s="1"/>
  <c r="BQ1169" i="64"/>
  <c r="BI1130" i="64"/>
  <c r="BI1151" i="64" s="1"/>
  <c r="BI1169" i="64"/>
  <c r="BA1130" i="64"/>
  <c r="BA1151" i="64" s="1"/>
  <c r="BA1169" i="64"/>
  <c r="AS1130" i="64"/>
  <c r="AS1151" i="64" s="1"/>
  <c r="AS1169" i="64"/>
  <c r="AK1130" i="64"/>
  <c r="AK1151" i="64" s="1"/>
  <c r="AK1169" i="64"/>
  <c r="AC1130" i="64"/>
  <c r="AC1151" i="64" s="1"/>
  <c r="AC1169" i="64"/>
  <c r="U1130" i="64"/>
  <c r="U1151" i="64" s="1"/>
  <c r="U1169" i="64"/>
  <c r="CH1129" i="64"/>
  <c r="CH1150" i="64" s="1"/>
  <c r="CH1168" i="64"/>
  <c r="BZ1129" i="64"/>
  <c r="BZ1150" i="64" s="1"/>
  <c r="BZ1168" i="64"/>
  <c r="BR1129" i="64"/>
  <c r="BR1150" i="64" s="1"/>
  <c r="BR1168" i="64"/>
  <c r="BJ1129" i="64"/>
  <c r="BJ1150" i="64" s="1"/>
  <c r="BJ1168" i="64"/>
  <c r="BB1129" i="64"/>
  <c r="BB1150" i="64" s="1"/>
  <c r="BB1168" i="64"/>
  <c r="AT1129" i="64"/>
  <c r="AT1150" i="64" s="1"/>
  <c r="AT1168" i="64"/>
  <c r="AL1129" i="64"/>
  <c r="AL1150" i="64" s="1"/>
  <c r="AL1168" i="64"/>
  <c r="AD1129" i="64"/>
  <c r="AD1150" i="64" s="1"/>
  <c r="AD1168" i="64"/>
  <c r="V1129" i="64"/>
  <c r="V1150" i="64" s="1"/>
  <c r="V1168" i="64"/>
  <c r="CF1125" i="64"/>
  <c r="BX1125" i="64"/>
  <c r="BP1125" i="64"/>
  <c r="BH1125" i="64"/>
  <c r="AZ1125" i="64"/>
  <c r="AR1125" i="64"/>
  <c r="AJ1125" i="64"/>
  <c r="AB1125" i="64"/>
  <c r="T1125" i="64"/>
  <c r="CF1130" i="64"/>
  <c r="CF1151" i="64" s="1"/>
  <c r="CF1169" i="64"/>
  <c r="BX1130" i="64"/>
  <c r="BX1151" i="64" s="1"/>
  <c r="BX1169" i="64"/>
  <c r="BP1130" i="64"/>
  <c r="BP1151" i="64" s="1"/>
  <c r="BP1169" i="64"/>
  <c r="BH1130" i="64"/>
  <c r="BH1151" i="64" s="1"/>
  <c r="BH1169" i="64"/>
  <c r="AZ1130" i="64"/>
  <c r="AZ1151" i="64" s="1"/>
  <c r="AZ1169" i="64"/>
  <c r="AR1130" i="64"/>
  <c r="AR1151" i="64" s="1"/>
  <c r="AR1169" i="64"/>
  <c r="AJ1130" i="64"/>
  <c r="AJ1151" i="64" s="1"/>
  <c r="AJ1169" i="64"/>
  <c r="AB1130" i="64"/>
  <c r="AB1151" i="64" s="1"/>
  <c r="AB1169" i="64"/>
  <c r="T1130" i="64"/>
  <c r="T1151" i="64" s="1"/>
  <c r="T1169" i="64"/>
  <c r="CG1129" i="64"/>
  <c r="CG1150" i="64" s="1"/>
  <c r="CG1168" i="64"/>
  <c r="BY1129" i="64"/>
  <c r="BY1150" i="64" s="1"/>
  <c r="BY1168" i="64"/>
  <c r="BQ1129" i="64"/>
  <c r="BQ1150" i="64" s="1"/>
  <c r="BQ1168" i="64"/>
  <c r="BI1129" i="64"/>
  <c r="BI1150" i="64" s="1"/>
  <c r="BI1168" i="64"/>
  <c r="BA1129" i="64"/>
  <c r="BA1150" i="64" s="1"/>
  <c r="BA1168" i="64"/>
  <c r="AS1129" i="64"/>
  <c r="AS1150" i="64" s="1"/>
  <c r="AS1168" i="64"/>
  <c r="AK1129" i="64"/>
  <c r="AK1150" i="64" s="1"/>
  <c r="AK1168" i="64"/>
  <c r="AC1129" i="64"/>
  <c r="AC1150" i="64" s="1"/>
  <c r="AC1168" i="64"/>
  <c r="U1129" i="64"/>
  <c r="U1150" i="64" s="1"/>
  <c r="U1168" i="64"/>
  <c r="CE1125" i="64"/>
  <c r="BW1125" i="64"/>
  <c r="BO1125" i="64"/>
  <c r="BG1125" i="64"/>
  <c r="AY1125" i="64"/>
  <c r="AQ1125" i="64"/>
  <c r="AI1125" i="64"/>
  <c r="AA1125" i="64"/>
  <c r="CE1130" i="64"/>
  <c r="CE1151" i="64" s="1"/>
  <c r="CE1169" i="64"/>
  <c r="BW1130" i="64"/>
  <c r="BW1151" i="64" s="1"/>
  <c r="BW1169" i="64"/>
  <c r="BO1130" i="64"/>
  <c r="BO1151" i="64" s="1"/>
  <c r="BO1169" i="64"/>
  <c r="BG1130" i="64"/>
  <c r="BG1151" i="64" s="1"/>
  <c r="BG1169" i="64"/>
  <c r="AY1130" i="64"/>
  <c r="AY1151" i="64" s="1"/>
  <c r="AY1169" i="64"/>
  <c r="AQ1130" i="64"/>
  <c r="AQ1151" i="64" s="1"/>
  <c r="AQ1169" i="64"/>
  <c r="AI1130" i="64"/>
  <c r="AI1151" i="64" s="1"/>
  <c r="AI1169" i="64"/>
  <c r="AA1130" i="64"/>
  <c r="AA1151" i="64" s="1"/>
  <c r="AA1169" i="64"/>
  <c r="CF1129" i="64"/>
  <c r="CF1150" i="64" s="1"/>
  <c r="CF1168" i="64"/>
  <c r="BX1129" i="64"/>
  <c r="BX1150" i="64" s="1"/>
  <c r="BX1168" i="64"/>
  <c r="BP1129" i="64"/>
  <c r="BP1150" i="64" s="1"/>
  <c r="BP1168" i="64"/>
  <c r="BH1129" i="64"/>
  <c r="BH1150" i="64" s="1"/>
  <c r="BH1168" i="64"/>
  <c r="AZ1129" i="64"/>
  <c r="AZ1150" i="64" s="1"/>
  <c r="AZ1168" i="64"/>
  <c r="AR1129" i="64"/>
  <c r="AR1150" i="64" s="1"/>
  <c r="AR1168" i="64"/>
  <c r="AJ1129" i="64"/>
  <c r="AJ1150" i="64" s="1"/>
  <c r="AJ1168" i="64"/>
  <c r="AB1129" i="64"/>
  <c r="AB1150" i="64" s="1"/>
  <c r="AB1168" i="64"/>
  <c r="T1129" i="64"/>
  <c r="T1150" i="64" s="1"/>
  <c r="T1168" i="64"/>
  <c r="CD1125" i="64"/>
  <c r="BV1125" i="64"/>
  <c r="BN1125" i="64"/>
  <c r="BF1125" i="64"/>
  <c r="AX1125" i="64"/>
  <c r="AP1125" i="64"/>
  <c r="AH1125" i="64"/>
  <c r="Z1125" i="64"/>
  <c r="CD1130" i="64"/>
  <c r="CD1151" i="64" s="1"/>
  <c r="CD1169" i="64"/>
  <c r="BV1130" i="64"/>
  <c r="BV1151" i="64" s="1"/>
  <c r="BV1169" i="64"/>
  <c r="BN1130" i="64"/>
  <c r="BN1151" i="64" s="1"/>
  <c r="BN1169" i="64"/>
  <c r="BF1130" i="64"/>
  <c r="BF1151" i="64" s="1"/>
  <c r="BF1169" i="64"/>
  <c r="AX1130" i="64"/>
  <c r="AX1151" i="64" s="1"/>
  <c r="AX1169" i="64"/>
  <c r="AP1130" i="64"/>
  <c r="AP1151" i="64" s="1"/>
  <c r="AP1169" i="64"/>
  <c r="AH1130" i="64"/>
  <c r="AH1151" i="64" s="1"/>
  <c r="AH1169" i="64"/>
  <c r="Z1130" i="64"/>
  <c r="Z1151" i="64" s="1"/>
  <c r="Z1169" i="64"/>
  <c r="CE1129" i="64"/>
  <c r="CE1150" i="64" s="1"/>
  <c r="CE1168" i="64"/>
  <c r="BW1129" i="64"/>
  <c r="BW1150" i="64" s="1"/>
  <c r="BW1168" i="64"/>
  <c r="BO1129" i="64"/>
  <c r="BO1150" i="64" s="1"/>
  <c r="BO1168" i="64"/>
  <c r="BG1129" i="64"/>
  <c r="BG1150" i="64" s="1"/>
  <c r="BG1168" i="64"/>
  <c r="AY1129" i="64"/>
  <c r="AY1150" i="64" s="1"/>
  <c r="AY1168" i="64"/>
  <c r="AQ1129" i="64"/>
  <c r="AQ1150" i="64" s="1"/>
  <c r="AQ1168" i="64"/>
  <c r="AI1129" i="64"/>
  <c r="AI1150" i="64" s="1"/>
  <c r="AI1168" i="64"/>
  <c r="AA1129" i="64"/>
  <c r="AA1150" i="64" s="1"/>
  <c r="AA1168" i="64"/>
  <c r="CK1125" i="64"/>
  <c r="CC1125" i="64"/>
  <c r="BU1125" i="64"/>
  <c r="BM1125" i="64"/>
  <c r="BE1125" i="64"/>
  <c r="AW1125" i="64"/>
  <c r="AO1125" i="64"/>
  <c r="AG1125" i="64"/>
  <c r="Y1125" i="64"/>
  <c r="CK1130" i="64"/>
  <c r="CK1151" i="64" s="1"/>
  <c r="CK1169" i="64"/>
  <c r="CC1130" i="64"/>
  <c r="CC1151" i="64" s="1"/>
  <c r="CC1169" i="64"/>
  <c r="BU1130" i="64"/>
  <c r="BU1151" i="64" s="1"/>
  <c r="BU1169" i="64"/>
  <c r="BM1130" i="64"/>
  <c r="BM1151" i="64" s="1"/>
  <c r="BM1169" i="64"/>
  <c r="BE1130" i="64"/>
  <c r="BE1151" i="64" s="1"/>
  <c r="BE1169" i="64"/>
  <c r="AW1130" i="64"/>
  <c r="AW1151" i="64" s="1"/>
  <c r="AW1169" i="64"/>
  <c r="AO1130" i="64"/>
  <c r="AO1151" i="64" s="1"/>
  <c r="AO1169" i="64"/>
  <c r="AG1130" i="64"/>
  <c r="AG1151" i="64" s="1"/>
  <c r="AG1169" i="64"/>
  <c r="Y1130" i="64"/>
  <c r="Y1151" i="64" s="1"/>
  <c r="Y1169" i="64"/>
  <c r="CD1129" i="64"/>
  <c r="CD1150" i="64" s="1"/>
  <c r="CD1168" i="64"/>
  <c r="BV1129" i="64"/>
  <c r="BV1150" i="64" s="1"/>
  <c r="BV1168" i="64"/>
  <c r="BN1129" i="64"/>
  <c r="BN1150" i="64" s="1"/>
  <c r="BN1168" i="64"/>
  <c r="BF1129" i="64"/>
  <c r="BF1150" i="64" s="1"/>
  <c r="BF1168" i="64"/>
  <c r="AX1129" i="64"/>
  <c r="AX1150" i="64" s="1"/>
  <c r="AX1168" i="64"/>
  <c r="AP1129" i="64"/>
  <c r="AP1150" i="64" s="1"/>
  <c r="AP1168" i="64"/>
  <c r="AH1129" i="64"/>
  <c r="AH1150" i="64" s="1"/>
  <c r="AH1168" i="64"/>
  <c r="Z1129" i="64"/>
  <c r="Z1150" i="64" s="1"/>
  <c r="Z1168" i="64"/>
  <c r="CJ1125" i="64"/>
  <c r="CB1125" i="64"/>
  <c r="BT1125" i="64"/>
  <c r="BL1125" i="64"/>
  <c r="BD1125" i="64"/>
  <c r="AV1125" i="64"/>
  <c r="AN1125" i="64"/>
  <c r="AF1125" i="64"/>
  <c r="X1125" i="64"/>
  <c r="CJ1130" i="64"/>
  <c r="CJ1151" i="64" s="1"/>
  <c r="CJ1169" i="64"/>
  <c r="CB1130" i="64"/>
  <c r="CB1151" i="64" s="1"/>
  <c r="CB1169" i="64"/>
  <c r="BT1130" i="64"/>
  <c r="BT1151" i="64" s="1"/>
  <c r="BT1169" i="64"/>
  <c r="BL1130" i="64"/>
  <c r="BL1151" i="64" s="1"/>
  <c r="BL1169" i="64"/>
  <c r="BD1130" i="64"/>
  <c r="BD1151" i="64" s="1"/>
  <c r="BD1169" i="64"/>
  <c r="AV1130" i="64"/>
  <c r="AV1151" i="64" s="1"/>
  <c r="AV1169" i="64"/>
  <c r="AN1130" i="64"/>
  <c r="AN1151" i="64" s="1"/>
  <c r="AN1169" i="64"/>
  <c r="AF1130" i="64"/>
  <c r="AF1151" i="64" s="1"/>
  <c r="AF1169" i="64"/>
  <c r="X1130" i="64"/>
  <c r="X1151" i="64" s="1"/>
  <c r="X1169" i="64"/>
  <c r="CK1129" i="64"/>
  <c r="CK1150" i="64" s="1"/>
  <c r="CK1168" i="64"/>
  <c r="CC1129" i="64"/>
  <c r="CC1150" i="64" s="1"/>
  <c r="CC1168" i="64"/>
  <c r="BU1129" i="64"/>
  <c r="BU1150" i="64" s="1"/>
  <c r="BU1168" i="64"/>
  <c r="BM1129" i="64"/>
  <c r="BM1150" i="64" s="1"/>
  <c r="BM1168" i="64"/>
  <c r="BE1129" i="64"/>
  <c r="BE1150" i="64" s="1"/>
  <c r="BE1168" i="64"/>
  <c r="AW1129" i="64"/>
  <c r="AW1150" i="64" s="1"/>
  <c r="AW1168" i="64"/>
  <c r="AO1129" i="64"/>
  <c r="AO1150" i="64" s="1"/>
  <c r="AO1168" i="64"/>
  <c r="AG1129" i="64"/>
  <c r="AG1150" i="64" s="1"/>
  <c r="AG1168" i="64"/>
  <c r="Y1129" i="64"/>
  <c r="Y1150" i="64" s="1"/>
  <c r="Y1168" i="64"/>
  <c r="BK2918" i="64"/>
  <c r="BK1126" i="64"/>
  <c r="BK1190" i="64" s="1"/>
  <c r="AE2918" i="64"/>
  <c r="AE1126" i="64"/>
  <c r="AE1190" i="64" s="1"/>
  <c r="AT2918" i="64"/>
  <c r="AT1126" i="64"/>
  <c r="AT1190" i="64" s="1"/>
  <c r="BI2918" i="64"/>
  <c r="BI1126" i="64"/>
  <c r="BI1190" i="64" s="1"/>
  <c r="CA2918" i="64"/>
  <c r="CA1126" i="64"/>
  <c r="CA1190" i="64" s="1"/>
  <c r="W2918" i="64"/>
  <c r="W1126" i="64"/>
  <c r="W1190" i="64" s="1"/>
  <c r="BZ2918" i="64"/>
  <c r="BZ1126" i="64"/>
  <c r="BZ1190" i="64" s="1"/>
  <c r="AL2918" i="64"/>
  <c r="AL1126" i="64"/>
  <c r="AL1190" i="64" s="1"/>
  <c r="AK2918" i="64"/>
  <c r="AK1126" i="64"/>
  <c r="AK1190" i="64" s="1"/>
  <c r="CF2918" i="64"/>
  <c r="CF1126" i="64"/>
  <c r="CF1190" i="64" s="1"/>
  <c r="BX2918" i="64"/>
  <c r="BX1126" i="64"/>
  <c r="BX1190" i="64" s="1"/>
  <c r="BP2918" i="64"/>
  <c r="BP1126" i="64"/>
  <c r="BP1190" i="64" s="1"/>
  <c r="BH2918" i="64"/>
  <c r="BH1126" i="64"/>
  <c r="BH1190" i="64" s="1"/>
  <c r="AZ2918" i="64"/>
  <c r="AZ1126" i="64"/>
  <c r="AZ1190" i="64" s="1"/>
  <c r="AR2918" i="64"/>
  <c r="AR1126" i="64"/>
  <c r="AR1190" i="64" s="1"/>
  <c r="AJ2918" i="64"/>
  <c r="AJ1126" i="64"/>
  <c r="AJ1190" i="64" s="1"/>
  <c r="AB2918" i="64"/>
  <c r="AB1126" i="64"/>
  <c r="AB1190" i="64" s="1"/>
  <c r="T2918" i="64"/>
  <c r="T1126" i="64"/>
  <c r="T1190" i="64" s="1"/>
  <c r="CI2918" i="64"/>
  <c r="CI1126" i="64"/>
  <c r="CI1190" i="64" s="1"/>
  <c r="AU2918" i="64"/>
  <c r="AU1126" i="64"/>
  <c r="AU1190" i="64" s="1"/>
  <c r="CH2918" i="64"/>
  <c r="CH1126" i="64"/>
  <c r="CH1190" i="64" s="1"/>
  <c r="AD2918" i="64"/>
  <c r="AD1126" i="64"/>
  <c r="AD1190" i="64" s="1"/>
  <c r="CG2918" i="64"/>
  <c r="CG1126" i="64"/>
  <c r="CG1190" i="64" s="1"/>
  <c r="AS2918" i="64"/>
  <c r="AS1126" i="64"/>
  <c r="AS1190" i="64" s="1"/>
  <c r="CE2918" i="64"/>
  <c r="CE1126" i="64"/>
  <c r="CE1190" i="64" s="1"/>
  <c r="BW2918" i="64"/>
  <c r="BW1126" i="64"/>
  <c r="BW1190" i="64" s="1"/>
  <c r="BO2918" i="64"/>
  <c r="BO1126" i="64"/>
  <c r="BO1190" i="64" s="1"/>
  <c r="BG2918" i="64"/>
  <c r="BG1126" i="64"/>
  <c r="BG1190" i="64" s="1"/>
  <c r="AY2918" i="64"/>
  <c r="AY1126" i="64"/>
  <c r="AY1190" i="64" s="1"/>
  <c r="AQ2918" i="64"/>
  <c r="AQ1126" i="64"/>
  <c r="AQ1190" i="64" s="1"/>
  <c r="AI2918" i="64"/>
  <c r="AI1126" i="64"/>
  <c r="AI1190" i="64" s="1"/>
  <c r="AA2918" i="64"/>
  <c r="AA1126" i="64"/>
  <c r="AA1190" i="64" s="1"/>
  <c r="BC2918" i="64"/>
  <c r="BC1126" i="64"/>
  <c r="BC1190" i="64" s="1"/>
  <c r="BB2918" i="64"/>
  <c r="BB1126" i="64"/>
  <c r="BB1190" i="64" s="1"/>
  <c r="BQ2918" i="64"/>
  <c r="BQ1126" i="64"/>
  <c r="BQ1190" i="64" s="1"/>
  <c r="AC2918" i="64"/>
  <c r="AC1126" i="64"/>
  <c r="AC1190" i="64" s="1"/>
  <c r="CD2918" i="64"/>
  <c r="CD1126" i="64"/>
  <c r="CD1190" i="64" s="1"/>
  <c r="BF2918" i="64"/>
  <c r="BF1126" i="64"/>
  <c r="BF1190" i="64" s="1"/>
  <c r="Z2918" i="64"/>
  <c r="Z1126" i="64"/>
  <c r="Z1190" i="64" s="1"/>
  <c r="BS2918" i="64"/>
  <c r="BS1126" i="64"/>
  <c r="BS1190" i="64" s="1"/>
  <c r="AM2918" i="64"/>
  <c r="AM1126" i="64"/>
  <c r="AM1190" i="64" s="1"/>
  <c r="BR2918" i="64"/>
  <c r="BR1126" i="64"/>
  <c r="BR1190" i="64" s="1"/>
  <c r="V2918" i="64"/>
  <c r="V1126" i="64"/>
  <c r="V1190" i="64" s="1"/>
  <c r="BA2918" i="64"/>
  <c r="BA1126" i="64"/>
  <c r="BA1190" i="64" s="1"/>
  <c r="BV2918" i="64"/>
  <c r="BV1126" i="64"/>
  <c r="BV1190" i="64" s="1"/>
  <c r="AX2918" i="64"/>
  <c r="AX1126" i="64"/>
  <c r="AX1190" i="64" s="1"/>
  <c r="AH2918" i="64"/>
  <c r="AH1126" i="64"/>
  <c r="AH1190" i="64" s="1"/>
  <c r="CK2918" i="64"/>
  <c r="CK1126" i="64"/>
  <c r="CK1190" i="64" s="1"/>
  <c r="CC2918" i="64"/>
  <c r="CC1126" i="64"/>
  <c r="CC1190" i="64" s="1"/>
  <c r="BU2918" i="64"/>
  <c r="BU1126" i="64"/>
  <c r="BU1190" i="64" s="1"/>
  <c r="BM2918" i="64"/>
  <c r="BM1126" i="64"/>
  <c r="BM1190" i="64" s="1"/>
  <c r="BE2918" i="64"/>
  <c r="BE1126" i="64"/>
  <c r="BE1190" i="64" s="1"/>
  <c r="AW2918" i="64"/>
  <c r="AW1126" i="64"/>
  <c r="AW1190" i="64" s="1"/>
  <c r="AO2918" i="64"/>
  <c r="AO1126" i="64"/>
  <c r="AO1190" i="64" s="1"/>
  <c r="AG2918" i="64"/>
  <c r="AG1126" i="64"/>
  <c r="AG1190" i="64" s="1"/>
  <c r="Y2918" i="64"/>
  <c r="Y1126" i="64"/>
  <c r="Y1190" i="64" s="1"/>
  <c r="BJ2918" i="64"/>
  <c r="BJ1126" i="64"/>
  <c r="BJ1190" i="64" s="1"/>
  <c r="BY2918" i="64"/>
  <c r="BY1126" i="64"/>
  <c r="BY1190" i="64" s="1"/>
  <c r="U2918" i="64"/>
  <c r="U1126" i="64"/>
  <c r="U1190" i="64" s="1"/>
  <c r="BN2918" i="64"/>
  <c r="BN1126" i="64"/>
  <c r="BN1190" i="64" s="1"/>
  <c r="AP2918" i="64"/>
  <c r="AP1126" i="64"/>
  <c r="AP1190" i="64" s="1"/>
  <c r="CJ2918" i="64"/>
  <c r="CJ1126" i="64"/>
  <c r="CJ1190" i="64" s="1"/>
  <c r="CB2918" i="64"/>
  <c r="CB1126" i="64"/>
  <c r="CB1190" i="64" s="1"/>
  <c r="BT2918" i="64"/>
  <c r="BT1126" i="64"/>
  <c r="BT1190" i="64" s="1"/>
  <c r="BL2918" i="64"/>
  <c r="BL1126" i="64"/>
  <c r="BL1190" i="64" s="1"/>
  <c r="BD2918" i="64"/>
  <c r="BD1126" i="64"/>
  <c r="BD1190" i="64" s="1"/>
  <c r="AV2918" i="64"/>
  <c r="AV1126" i="64"/>
  <c r="AV1190" i="64" s="1"/>
  <c r="AN2918" i="64"/>
  <c r="AN1126" i="64"/>
  <c r="AN1190" i="64" s="1"/>
  <c r="AF2918" i="64"/>
  <c r="AF1126" i="64"/>
  <c r="AF1190" i="64" s="1"/>
  <c r="X2918" i="64"/>
  <c r="X1126" i="64"/>
  <c r="X1190" i="64" s="1"/>
  <c r="B756" i="64"/>
  <c r="AD18" i="864"/>
  <c r="AD17" i="864"/>
  <c r="AD16" i="864"/>
  <c r="AE19" i="864"/>
  <c r="AD43" i="863" a="1"/>
  <c r="AD43" i="863" s="1"/>
  <c r="AD42" i="863" a="1"/>
  <c r="AD42" i="863" s="1"/>
  <c r="AD41" i="863" a="1"/>
  <c r="AD41" i="863" s="1"/>
  <c r="AD40" i="863" a="1"/>
  <c r="AD40" i="863" s="1"/>
  <c r="AD39" i="863" a="1"/>
  <c r="AD39" i="863" s="1"/>
  <c r="AD29" i="863"/>
  <c r="AD32" i="863"/>
  <c r="AD30" i="863"/>
  <c r="AE2" i="863"/>
  <c r="AE31" i="863" s="1"/>
  <c r="DB18" i="864"/>
  <c r="DB17" i="864"/>
  <c r="DC2" i="864"/>
  <c r="DC19" i="864" s="1"/>
  <c r="DB16" i="864"/>
  <c r="DB3" i="864"/>
  <c r="DB4" i="864" s="1"/>
  <c r="DB7" i="864"/>
  <c r="DA20" i="864"/>
  <c r="AC53" i="863" a="1"/>
  <c r="AC53" i="863" s="1"/>
  <c r="AC51" i="863" a="1"/>
  <c r="AC51" i="863" s="1"/>
  <c r="AC49" i="863" a="1"/>
  <c r="AC49" i="863" s="1"/>
  <c r="AG2" i="861"/>
  <c r="AG2" i="1413" s="1"/>
  <c r="AF1" i="861"/>
  <c r="AF1" i="1413" s="1"/>
  <c r="AF7" i="861"/>
  <c r="AF7" i="1413" s="1"/>
  <c r="AC34" i="863"/>
  <c r="DA1" i="864"/>
  <c r="J2" i="860"/>
  <c r="I2" i="860" s="1"/>
  <c r="J1" i="860"/>
  <c r="I1" i="860" s="1"/>
  <c r="R2" i="860"/>
  <c r="CV9" i="860"/>
  <c r="CV8" i="860"/>
  <c r="CV3" i="860"/>
  <c r="CW2" i="860"/>
  <c r="CU4" i="860"/>
  <c r="CU1" i="860"/>
  <c r="AO2917" i="64"/>
  <c r="BE2922" i="64"/>
  <c r="CD2921" i="64"/>
  <c r="AH2921" i="64"/>
  <c r="CJ2917" i="64"/>
  <c r="CB2917" i="64"/>
  <c r="BT2917" i="64"/>
  <c r="BL2917" i="64"/>
  <c r="BD2917" i="64"/>
  <c r="AV2917" i="64"/>
  <c r="AN2917" i="64"/>
  <c r="AF2917" i="64"/>
  <c r="X2917" i="64"/>
  <c r="CJ2922" i="64"/>
  <c r="CB2922" i="64"/>
  <c r="BT2922" i="64"/>
  <c r="BL2922" i="64"/>
  <c r="BD2922" i="64"/>
  <c r="AV2922" i="64"/>
  <c r="AN2922" i="64"/>
  <c r="AF2922" i="64"/>
  <c r="X2922" i="64"/>
  <c r="CK2921" i="64"/>
  <c r="CC2921" i="64"/>
  <c r="BU2921" i="64"/>
  <c r="BM2921" i="64"/>
  <c r="BE2921" i="64"/>
  <c r="AW2921" i="64"/>
  <c r="AO2921" i="64"/>
  <c r="AG2921" i="64"/>
  <c r="Y2921" i="64"/>
  <c r="BE2917" i="64"/>
  <c r="BU2922" i="64"/>
  <c r="BV2921" i="64"/>
  <c r="CI2917" i="64"/>
  <c r="CA2917" i="64"/>
  <c r="BS2917" i="64"/>
  <c r="BK2917" i="64"/>
  <c r="BC2917" i="64"/>
  <c r="AU2917" i="64"/>
  <c r="AM2917" i="64"/>
  <c r="AE2917" i="64"/>
  <c r="W2917" i="64"/>
  <c r="CI2922" i="64"/>
  <c r="CA2922" i="64"/>
  <c r="BS2922" i="64"/>
  <c r="BK2922" i="64"/>
  <c r="BC2922" i="64"/>
  <c r="AU2922" i="64"/>
  <c r="AM2922" i="64"/>
  <c r="AE2922" i="64"/>
  <c r="W2922" i="64"/>
  <c r="CJ2921" i="64"/>
  <c r="CB2921" i="64"/>
  <c r="BT2921" i="64"/>
  <c r="BL2921" i="64"/>
  <c r="BD2921" i="64"/>
  <c r="AV2921" i="64"/>
  <c r="AN2921" i="64"/>
  <c r="AF2921" i="64"/>
  <c r="X2921" i="64"/>
  <c r="AW2917" i="64"/>
  <c r="AW2922" i="64"/>
  <c r="AP2921" i="64"/>
  <c r="CH2917" i="64"/>
  <c r="BZ2917" i="64"/>
  <c r="BR2917" i="64"/>
  <c r="BJ2917" i="64"/>
  <c r="BB2917" i="64"/>
  <c r="AT2917" i="64"/>
  <c r="AL2917" i="64"/>
  <c r="AD2917" i="64"/>
  <c r="V2917" i="64"/>
  <c r="CH2922" i="64"/>
  <c r="BZ2922" i="64"/>
  <c r="BR2922" i="64"/>
  <c r="BJ2922" i="64"/>
  <c r="BB2922" i="64"/>
  <c r="AT2922" i="64"/>
  <c r="AL2922" i="64"/>
  <c r="AD2922" i="64"/>
  <c r="V2922" i="64"/>
  <c r="CI2921" i="64"/>
  <c r="CA2921" i="64"/>
  <c r="BS2921" i="64"/>
  <c r="BK2921" i="64"/>
  <c r="BC2921" i="64"/>
  <c r="AU2921" i="64"/>
  <c r="AM2921" i="64"/>
  <c r="AE2921" i="64"/>
  <c r="W2921" i="64"/>
  <c r="BU2917" i="64"/>
  <c r="CK2922" i="64"/>
  <c r="AG2922" i="64"/>
  <c r="BF2921" i="64"/>
  <c r="CG2917" i="64"/>
  <c r="BY2917" i="64"/>
  <c r="BQ2917" i="64"/>
  <c r="BI2917" i="64"/>
  <c r="BA2917" i="64"/>
  <c r="AS2917" i="64"/>
  <c r="AK2917" i="64"/>
  <c r="AC2917" i="64"/>
  <c r="U2917" i="64"/>
  <c r="CG2922" i="64"/>
  <c r="BY2922" i="64"/>
  <c r="BQ2922" i="64"/>
  <c r="BI2922" i="64"/>
  <c r="BA2922" i="64"/>
  <c r="AS2922" i="64"/>
  <c r="AK2922" i="64"/>
  <c r="AC2922" i="64"/>
  <c r="U2922" i="64"/>
  <c r="CH2921" i="64"/>
  <c r="BZ2921" i="64"/>
  <c r="BR2921" i="64"/>
  <c r="BJ2921" i="64"/>
  <c r="BB2921" i="64"/>
  <c r="AT2921" i="64"/>
  <c r="AL2921" i="64"/>
  <c r="AD2921" i="64"/>
  <c r="V2921" i="64"/>
  <c r="CC2917" i="64"/>
  <c r="Y2917" i="64"/>
  <c r="AO2922" i="64"/>
  <c r="BN2921" i="64"/>
  <c r="Z2921" i="64"/>
  <c r="CF2917" i="64"/>
  <c r="BX2917" i="64"/>
  <c r="BP2917" i="64"/>
  <c r="BH2917" i="64"/>
  <c r="AZ2917" i="64"/>
  <c r="AR2917" i="64"/>
  <c r="AJ2917" i="64"/>
  <c r="AB2917" i="64"/>
  <c r="T2917" i="64"/>
  <c r="CF2922" i="64"/>
  <c r="BX2922" i="64"/>
  <c r="BP2922" i="64"/>
  <c r="BH2922" i="64"/>
  <c r="AZ2922" i="64"/>
  <c r="AR2922" i="64"/>
  <c r="AJ2922" i="64"/>
  <c r="AB2922" i="64"/>
  <c r="T2922" i="64"/>
  <c r="CG2921" i="64"/>
  <c r="BY2921" i="64"/>
  <c r="BQ2921" i="64"/>
  <c r="BI2921" i="64"/>
  <c r="BA2921" i="64"/>
  <c r="AS2921" i="64"/>
  <c r="AK2921" i="64"/>
  <c r="AC2921" i="64"/>
  <c r="U2921" i="64"/>
  <c r="CK2917" i="64"/>
  <c r="AG2917" i="64"/>
  <c r="BM2922" i="64"/>
  <c r="Y2922" i="64"/>
  <c r="AX2921" i="64"/>
  <c r="CE2917" i="64"/>
  <c r="BW2917" i="64"/>
  <c r="BO2917" i="64"/>
  <c r="BG2917" i="64"/>
  <c r="AY2917" i="64"/>
  <c r="AQ2917" i="64"/>
  <c r="AI2917" i="64"/>
  <c r="AA2917" i="64"/>
  <c r="CE2922" i="64"/>
  <c r="BW2922" i="64"/>
  <c r="BO2922" i="64"/>
  <c r="BG2922" i="64"/>
  <c r="AY2922" i="64"/>
  <c r="AQ2922" i="64"/>
  <c r="AI2922" i="64"/>
  <c r="AA2922" i="64"/>
  <c r="CF2921" i="64"/>
  <c r="BX2921" i="64"/>
  <c r="BP2921" i="64"/>
  <c r="BH2921" i="64"/>
  <c r="AZ2921" i="64"/>
  <c r="AR2921" i="64"/>
  <c r="AJ2921" i="64"/>
  <c r="AB2921" i="64"/>
  <c r="T2921" i="64"/>
  <c r="BM2917" i="64"/>
  <c r="CC2922" i="64"/>
  <c r="CD2917" i="64"/>
  <c r="BV2917" i="64"/>
  <c r="BN2917" i="64"/>
  <c r="BF2917" i="64"/>
  <c r="AX2917" i="64"/>
  <c r="AP2917" i="64"/>
  <c r="AH2917" i="64"/>
  <c r="Z2917" i="64"/>
  <c r="CD2922" i="64"/>
  <c r="BV2922" i="64"/>
  <c r="BN2922" i="64"/>
  <c r="BF2922" i="64"/>
  <c r="AX2922" i="64"/>
  <c r="AP2922" i="64"/>
  <c r="AH2922" i="64"/>
  <c r="Z2922" i="64"/>
  <c r="CE2921" i="64"/>
  <c r="BW2921" i="64"/>
  <c r="BO2921" i="64"/>
  <c r="BG2921" i="64"/>
  <c r="AY2921" i="64"/>
  <c r="AQ2921" i="64"/>
  <c r="AI2921" i="64"/>
  <c r="AA2921" i="64"/>
  <c r="AC2874" i="64"/>
  <c r="AC2909" i="64" s="1"/>
  <c r="CE2874" i="64"/>
  <c r="CE2909" i="64" s="1"/>
  <c r="BW2874" i="64"/>
  <c r="BW2909" i="64" s="1"/>
  <c r="BO2874" i="64"/>
  <c r="BO2909" i="64" s="1"/>
  <c r="BG2874" i="64"/>
  <c r="BG2909" i="64" s="1"/>
  <c r="AY2874" i="64"/>
  <c r="AY2909" i="64" s="1"/>
  <c r="AQ2874" i="64"/>
  <c r="AQ2909" i="64" s="1"/>
  <c r="AI2874" i="64"/>
  <c r="AI2909" i="64" s="1"/>
  <c r="AA2874" i="64"/>
  <c r="AA2909" i="64" s="1"/>
  <c r="CD2874" i="64"/>
  <c r="CD2909" i="64" s="1"/>
  <c r="BV2874" i="64"/>
  <c r="BV2909" i="64" s="1"/>
  <c r="BN2874" i="64"/>
  <c r="BN2909" i="64" s="1"/>
  <c r="BF2874" i="64"/>
  <c r="BF2909" i="64" s="1"/>
  <c r="AX2874" i="64"/>
  <c r="AX2909" i="64" s="1"/>
  <c r="AP2874" i="64"/>
  <c r="AP2909" i="64" s="1"/>
  <c r="AH2874" i="64"/>
  <c r="AH2909" i="64" s="1"/>
  <c r="Z2874" i="64"/>
  <c r="Z2909" i="64" s="1"/>
  <c r="CC2874" i="64"/>
  <c r="CC2909" i="64" s="1"/>
  <c r="BM2874" i="64"/>
  <c r="BM2909" i="64" s="1"/>
  <c r="BE2874" i="64"/>
  <c r="BE2909" i="64" s="1"/>
  <c r="AO2874" i="64"/>
  <c r="AO2909" i="64" s="1"/>
  <c r="AG2874" i="64"/>
  <c r="AG2909" i="64" s="1"/>
  <c r="CK2874" i="64"/>
  <c r="CK2909" i="64" s="1"/>
  <c r="AW2874" i="64"/>
  <c r="AW2909" i="64" s="1"/>
  <c r="CJ2874" i="64"/>
  <c r="CJ2909" i="64" s="1"/>
  <c r="CB2874" i="64"/>
  <c r="CB2909" i="64" s="1"/>
  <c r="BT2874" i="64"/>
  <c r="BT2909" i="64" s="1"/>
  <c r="BL2874" i="64"/>
  <c r="BL2909" i="64" s="1"/>
  <c r="BD2874" i="64"/>
  <c r="BD2909" i="64" s="1"/>
  <c r="AV2874" i="64"/>
  <c r="AV2909" i="64" s="1"/>
  <c r="AN2874" i="64"/>
  <c r="AN2909" i="64" s="1"/>
  <c r="AF2874" i="64"/>
  <c r="AF2909" i="64" s="1"/>
  <c r="X2874" i="64"/>
  <c r="X2909" i="64" s="1"/>
  <c r="BU2874" i="64"/>
  <c r="BU2909" i="64" s="1"/>
  <c r="Y2874" i="64"/>
  <c r="Y2909" i="64" s="1"/>
  <c r="CI2874" i="64"/>
  <c r="CI2909" i="64" s="1"/>
  <c r="CA2874" i="64"/>
  <c r="CA2909" i="64" s="1"/>
  <c r="BS2874" i="64"/>
  <c r="BS2909" i="64" s="1"/>
  <c r="BK2874" i="64"/>
  <c r="BK2909" i="64" s="1"/>
  <c r="BC2874" i="64"/>
  <c r="BC2909" i="64" s="1"/>
  <c r="AU2874" i="64"/>
  <c r="AU2909" i="64" s="1"/>
  <c r="AM2874" i="64"/>
  <c r="AM2909" i="64" s="1"/>
  <c r="AE2874" i="64"/>
  <c r="AE2909" i="64" s="1"/>
  <c r="W2874" i="64"/>
  <c r="W2909" i="64" s="1"/>
  <c r="CH2874" i="64"/>
  <c r="CH2909" i="64" s="1"/>
  <c r="BZ2874" i="64"/>
  <c r="BZ2909" i="64" s="1"/>
  <c r="BR2874" i="64"/>
  <c r="BR2909" i="64" s="1"/>
  <c r="BJ2874" i="64"/>
  <c r="BJ2909" i="64" s="1"/>
  <c r="BB2874" i="64"/>
  <c r="BB2909" i="64" s="1"/>
  <c r="AT2874" i="64"/>
  <c r="AT2909" i="64" s="1"/>
  <c r="AL2874" i="64"/>
  <c r="AL2909" i="64" s="1"/>
  <c r="AD2874" i="64"/>
  <c r="AD2909" i="64" s="1"/>
  <c r="V2874" i="64"/>
  <c r="V2909" i="64" s="1"/>
  <c r="BY2874" i="64"/>
  <c r="BY2909" i="64" s="1"/>
  <c r="BQ2874" i="64"/>
  <c r="BQ2909" i="64" s="1"/>
  <c r="BI2874" i="64"/>
  <c r="BI2909" i="64" s="1"/>
  <c r="BA2874" i="64"/>
  <c r="BA2909" i="64" s="1"/>
  <c r="AS2874" i="64"/>
  <c r="AS2909" i="64" s="1"/>
  <c r="U2874" i="64"/>
  <c r="U2909" i="64" s="1"/>
  <c r="CG2874" i="64"/>
  <c r="CG2909" i="64" s="1"/>
  <c r="AK2874" i="64"/>
  <c r="AK2909" i="64" s="1"/>
  <c r="CF2874" i="64"/>
  <c r="CF2909" i="64" s="1"/>
  <c r="BX2874" i="64"/>
  <c r="BX2909" i="64" s="1"/>
  <c r="BP2874" i="64"/>
  <c r="BP2909" i="64" s="1"/>
  <c r="BH2874" i="64"/>
  <c r="BH2909" i="64" s="1"/>
  <c r="AZ2874" i="64"/>
  <c r="AZ2909" i="64" s="1"/>
  <c r="AR2874" i="64"/>
  <c r="AR2909" i="64" s="1"/>
  <c r="AJ2874" i="64"/>
  <c r="AJ2909" i="64" s="1"/>
  <c r="AB2874" i="64"/>
  <c r="AB2909" i="64" s="1"/>
  <c r="T2874" i="64"/>
  <c r="T2909" i="64" s="1"/>
  <c r="AS1085" i="64"/>
  <c r="AS2873" i="64"/>
  <c r="AS2908" i="64" s="1"/>
  <c r="BQ1090" i="64"/>
  <c r="BQ1119" i="64" s="1"/>
  <c r="BQ2878" i="64"/>
  <c r="BQ2913" i="64" s="1"/>
  <c r="CH1089" i="64"/>
  <c r="CH1118" i="64" s="1"/>
  <c r="CH2877" i="64"/>
  <c r="CH2912" i="64" s="1"/>
  <c r="BB1089" i="64"/>
  <c r="BB1118" i="64" s="1"/>
  <c r="BB2877" i="64"/>
  <c r="BB2912" i="64" s="1"/>
  <c r="BX1085" i="64"/>
  <c r="BX2873" i="64"/>
  <c r="BX2908" i="64" s="1"/>
  <c r="AZ1085" i="64"/>
  <c r="AZ2873" i="64"/>
  <c r="AZ2908" i="64" s="1"/>
  <c r="AJ1085" i="64"/>
  <c r="AJ2873" i="64"/>
  <c r="AJ2908" i="64" s="1"/>
  <c r="CF1090" i="64"/>
  <c r="CF1119" i="64" s="1"/>
  <c r="CF2878" i="64"/>
  <c r="CF2913" i="64" s="1"/>
  <c r="BH1090" i="64"/>
  <c r="BH1119" i="64" s="1"/>
  <c r="BH2878" i="64"/>
  <c r="BH2913" i="64" s="1"/>
  <c r="AJ1090" i="64"/>
  <c r="AJ1119" i="64" s="1"/>
  <c r="AJ2878" i="64"/>
  <c r="AJ2913" i="64" s="1"/>
  <c r="BY1089" i="64"/>
  <c r="BY1118" i="64" s="1"/>
  <c r="BY2877" i="64"/>
  <c r="BY2912" i="64" s="1"/>
  <c r="BA1089" i="64"/>
  <c r="BA1118" i="64" s="1"/>
  <c r="BA2877" i="64"/>
  <c r="BA2912" i="64" s="1"/>
  <c r="AC1089" i="64"/>
  <c r="AC1118" i="64" s="1"/>
  <c r="AC2877" i="64"/>
  <c r="AC2912" i="64" s="1"/>
  <c r="CE1085" i="64"/>
  <c r="CE2873" i="64"/>
  <c r="CE2908" i="64" s="1"/>
  <c r="BO1085" i="64"/>
  <c r="BO2873" i="64"/>
  <c r="BO2908" i="64" s="1"/>
  <c r="AY1085" i="64"/>
  <c r="AY2873" i="64"/>
  <c r="AY2908" i="64" s="1"/>
  <c r="AI1085" i="64"/>
  <c r="AI2873" i="64"/>
  <c r="AI2908" i="64" s="1"/>
  <c r="BW1090" i="64"/>
  <c r="BW1119" i="64" s="1"/>
  <c r="BW2878" i="64"/>
  <c r="BW2913" i="64" s="1"/>
  <c r="BG1090" i="64"/>
  <c r="BG1119" i="64" s="1"/>
  <c r="BG2878" i="64"/>
  <c r="BG2913" i="64" s="1"/>
  <c r="AQ1090" i="64"/>
  <c r="AQ1119" i="64" s="1"/>
  <c r="AQ2878" i="64"/>
  <c r="AQ2913" i="64" s="1"/>
  <c r="AA1090" i="64"/>
  <c r="AA1119" i="64" s="1"/>
  <c r="AA2878" i="64"/>
  <c r="AA2913" i="64" s="1"/>
  <c r="BP1089" i="64"/>
  <c r="BP1118" i="64" s="1"/>
  <c r="BP2877" i="64"/>
  <c r="BP2912" i="64" s="1"/>
  <c r="CD1085" i="64"/>
  <c r="CD2873" i="64"/>
  <c r="CD2908" i="64" s="1"/>
  <c r="BV1085" i="64"/>
  <c r="BV2873" i="64"/>
  <c r="BV2908" i="64" s="1"/>
  <c r="BN1085" i="64"/>
  <c r="BN2873" i="64"/>
  <c r="BN2908" i="64" s="1"/>
  <c r="BF1085" i="64"/>
  <c r="BF2873" i="64"/>
  <c r="BF2908" i="64" s="1"/>
  <c r="AX1085" i="64"/>
  <c r="AX2873" i="64"/>
  <c r="AX2908" i="64" s="1"/>
  <c r="AP1085" i="64"/>
  <c r="AP2873" i="64"/>
  <c r="AP2908" i="64" s="1"/>
  <c r="AH1085" i="64"/>
  <c r="AH2873" i="64"/>
  <c r="AH2908" i="64" s="1"/>
  <c r="Z1085" i="64"/>
  <c r="Z2873" i="64"/>
  <c r="Z2908" i="64" s="1"/>
  <c r="CD1090" i="64"/>
  <c r="CD1119" i="64" s="1"/>
  <c r="CD2878" i="64"/>
  <c r="CD2913" i="64" s="1"/>
  <c r="BV1090" i="64"/>
  <c r="BV1119" i="64" s="1"/>
  <c r="BV2878" i="64"/>
  <c r="BV2913" i="64" s="1"/>
  <c r="BN1090" i="64"/>
  <c r="BN1119" i="64" s="1"/>
  <c r="BN2878" i="64"/>
  <c r="BN2913" i="64" s="1"/>
  <c r="BF1090" i="64"/>
  <c r="BF1119" i="64" s="1"/>
  <c r="BF2878" i="64"/>
  <c r="BF2913" i="64" s="1"/>
  <c r="AX1090" i="64"/>
  <c r="AX1119" i="64" s="1"/>
  <c r="AX2878" i="64"/>
  <c r="AX2913" i="64" s="1"/>
  <c r="AP1090" i="64"/>
  <c r="AP1119" i="64" s="1"/>
  <c r="AP2878" i="64"/>
  <c r="AP2913" i="64" s="1"/>
  <c r="AH1090" i="64"/>
  <c r="AH1119" i="64" s="1"/>
  <c r="AH2878" i="64"/>
  <c r="AH2913" i="64" s="1"/>
  <c r="Z1090" i="64"/>
  <c r="Z1119" i="64" s="1"/>
  <c r="Z2878" i="64"/>
  <c r="Z2913" i="64" s="1"/>
  <c r="CE1089" i="64"/>
  <c r="CE1118" i="64" s="1"/>
  <c r="CE2877" i="64"/>
  <c r="CE2912" i="64" s="1"/>
  <c r="BW1089" i="64"/>
  <c r="BW1118" i="64" s="1"/>
  <c r="BW2877" i="64"/>
  <c r="BW2912" i="64" s="1"/>
  <c r="BO1089" i="64"/>
  <c r="BO1118" i="64" s="1"/>
  <c r="BO2877" i="64"/>
  <c r="BO2912" i="64" s="1"/>
  <c r="BG1089" i="64"/>
  <c r="BG1118" i="64" s="1"/>
  <c r="BG2877" i="64"/>
  <c r="BG2912" i="64" s="1"/>
  <c r="AY1089" i="64"/>
  <c r="AY1118" i="64" s="1"/>
  <c r="AY2877" i="64"/>
  <c r="AY2912" i="64" s="1"/>
  <c r="AQ1089" i="64"/>
  <c r="AQ1118" i="64" s="1"/>
  <c r="AQ2877" i="64"/>
  <c r="AQ2912" i="64" s="1"/>
  <c r="AI1089" i="64"/>
  <c r="AI1118" i="64" s="1"/>
  <c r="AI2877" i="64"/>
  <c r="AI2912" i="64" s="1"/>
  <c r="AA1089" i="64"/>
  <c r="AA1118" i="64" s="1"/>
  <c r="AA2877" i="64"/>
  <c r="AA2912" i="64" s="1"/>
  <c r="BA1085" i="64"/>
  <c r="BA2873" i="64"/>
  <c r="BA2908" i="64" s="1"/>
  <c r="AS1090" i="64"/>
  <c r="AS1119" i="64" s="1"/>
  <c r="AS2878" i="64"/>
  <c r="AS2913" i="64" s="1"/>
  <c r="CK1085" i="64"/>
  <c r="CK2873" i="64"/>
  <c r="CK2908" i="64" s="1"/>
  <c r="BM1085" i="64"/>
  <c r="BM2873" i="64"/>
  <c r="BM2908" i="64" s="1"/>
  <c r="AO1085" i="64"/>
  <c r="AO2873" i="64"/>
  <c r="AO2908" i="64" s="1"/>
  <c r="CK1090" i="64"/>
  <c r="CK1119" i="64" s="1"/>
  <c r="CK2878" i="64"/>
  <c r="CK2913" i="64" s="1"/>
  <c r="BM1090" i="64"/>
  <c r="BM1119" i="64" s="1"/>
  <c r="BM2878" i="64"/>
  <c r="BM2913" i="64" s="1"/>
  <c r="AO1090" i="64"/>
  <c r="AO1119" i="64" s="1"/>
  <c r="AO2878" i="64"/>
  <c r="AO2913" i="64" s="1"/>
  <c r="BN1089" i="64"/>
  <c r="BN1118" i="64" s="1"/>
  <c r="BN2877" i="64"/>
  <c r="BN2912" i="64" s="1"/>
  <c r="AP1089" i="64"/>
  <c r="AP1118" i="64" s="1"/>
  <c r="AP2877" i="64"/>
  <c r="AP2912" i="64" s="1"/>
  <c r="CG1085" i="64"/>
  <c r="CG2873" i="64"/>
  <c r="CG2908" i="64" s="1"/>
  <c r="AC1085" i="64"/>
  <c r="AC2873" i="64"/>
  <c r="AC2908" i="64" s="1"/>
  <c r="AC1090" i="64"/>
  <c r="AC1119" i="64" s="1"/>
  <c r="AC2878" i="64"/>
  <c r="AC2913" i="64" s="1"/>
  <c r="BU1085" i="64"/>
  <c r="BU2873" i="64"/>
  <c r="BU2908" i="64" s="1"/>
  <c r="AW1085" i="64"/>
  <c r="AW2873" i="64"/>
  <c r="AW2908" i="64" s="1"/>
  <c r="Y1085" i="64"/>
  <c r="Y2873" i="64"/>
  <c r="Y2908" i="64" s="1"/>
  <c r="BU1090" i="64"/>
  <c r="BU1119" i="64" s="1"/>
  <c r="BU2878" i="64"/>
  <c r="BU2913" i="64" s="1"/>
  <c r="AW1090" i="64"/>
  <c r="AW1119" i="64" s="1"/>
  <c r="AW2878" i="64"/>
  <c r="AW2913" i="64" s="1"/>
  <c r="Y1090" i="64"/>
  <c r="Y1119" i="64" s="1"/>
  <c r="Y2878" i="64"/>
  <c r="Y2913" i="64" s="1"/>
  <c r="BV1089" i="64"/>
  <c r="BV1118" i="64" s="1"/>
  <c r="BV2877" i="64"/>
  <c r="BV2912" i="64" s="1"/>
  <c r="AX1089" i="64"/>
  <c r="AX1118" i="64" s="1"/>
  <c r="AX2877" i="64"/>
  <c r="AX2912" i="64" s="1"/>
  <c r="Z1089" i="64"/>
  <c r="Z1118" i="64" s="1"/>
  <c r="Z2877" i="64"/>
  <c r="Z2912" i="64" s="1"/>
  <c r="CB1085" i="64"/>
  <c r="CB2873" i="64"/>
  <c r="CB2908" i="64" s="1"/>
  <c r="BL1085" i="64"/>
  <c r="BL2873" i="64"/>
  <c r="BL2908" i="64" s="1"/>
  <c r="AV1085" i="64"/>
  <c r="AV2873" i="64"/>
  <c r="AV2908" i="64" s="1"/>
  <c r="AF1085" i="64"/>
  <c r="AF2873" i="64"/>
  <c r="AF2908" i="64" s="1"/>
  <c r="CJ1090" i="64"/>
  <c r="CJ1119" i="64" s="1"/>
  <c r="CJ2878" i="64"/>
  <c r="CJ2913" i="64" s="1"/>
  <c r="CB1090" i="64"/>
  <c r="CB1119" i="64" s="1"/>
  <c r="CB2878" i="64"/>
  <c r="CB2913" i="64" s="1"/>
  <c r="BT1090" i="64"/>
  <c r="BT1119" i="64" s="1"/>
  <c r="BT2878" i="64"/>
  <c r="BT2913" i="64" s="1"/>
  <c r="BD1090" i="64"/>
  <c r="BD1119" i="64" s="1"/>
  <c r="BD2878" i="64"/>
  <c r="BD2913" i="64" s="1"/>
  <c r="AN1090" i="64"/>
  <c r="AN1119" i="64" s="1"/>
  <c r="AN2878" i="64"/>
  <c r="AN2913" i="64" s="1"/>
  <c r="AF1090" i="64"/>
  <c r="AF1119" i="64" s="1"/>
  <c r="AF2878" i="64"/>
  <c r="AF2913" i="64" s="1"/>
  <c r="X1090" i="64"/>
  <c r="X1119" i="64" s="1"/>
  <c r="X2878" i="64"/>
  <c r="X2913" i="64" s="1"/>
  <c r="CC1089" i="64"/>
  <c r="CC1118" i="64" s="1"/>
  <c r="CC2877" i="64"/>
  <c r="CC2912" i="64" s="1"/>
  <c r="BU1089" i="64"/>
  <c r="BU1118" i="64" s="1"/>
  <c r="BU2877" i="64"/>
  <c r="BU2912" i="64" s="1"/>
  <c r="BM1089" i="64"/>
  <c r="BM1118" i="64" s="1"/>
  <c r="BM2877" i="64"/>
  <c r="BM2912" i="64" s="1"/>
  <c r="BE1089" i="64"/>
  <c r="BE1118" i="64" s="1"/>
  <c r="BE2877" i="64"/>
  <c r="BE2912" i="64" s="1"/>
  <c r="AW1089" i="64"/>
  <c r="AW1118" i="64" s="1"/>
  <c r="AW2877" i="64"/>
  <c r="AW2912" i="64" s="1"/>
  <c r="AO1089" i="64"/>
  <c r="AO1118" i="64" s="1"/>
  <c r="AO2877" i="64"/>
  <c r="AO2912" i="64" s="1"/>
  <c r="AG1089" i="64"/>
  <c r="AG1118" i="64" s="1"/>
  <c r="AG2877" i="64"/>
  <c r="AG2912" i="64" s="1"/>
  <c r="Y1089" i="64"/>
  <c r="Y1118" i="64" s="1"/>
  <c r="Y2877" i="64"/>
  <c r="Y2912" i="64" s="1"/>
  <c r="BQ1085" i="64"/>
  <c r="BQ2873" i="64"/>
  <c r="BQ2908" i="64" s="1"/>
  <c r="CG1090" i="64"/>
  <c r="CG1119" i="64" s="1"/>
  <c r="CG2878" i="64"/>
  <c r="CG2913" i="64" s="1"/>
  <c r="U1090" i="64"/>
  <c r="U1119" i="64" s="1"/>
  <c r="U2878" i="64"/>
  <c r="U2913" i="64" s="1"/>
  <c r="CC1085" i="64"/>
  <c r="CC2873" i="64"/>
  <c r="CC2908" i="64" s="1"/>
  <c r="BE1085" i="64"/>
  <c r="BE2873" i="64"/>
  <c r="BE2908" i="64" s="1"/>
  <c r="AG1085" i="64"/>
  <c r="AG2873" i="64"/>
  <c r="AG2908" i="64" s="1"/>
  <c r="CC1090" i="64"/>
  <c r="CC1119" i="64" s="1"/>
  <c r="CC2878" i="64"/>
  <c r="CC2913" i="64" s="1"/>
  <c r="BE1090" i="64"/>
  <c r="BE1119" i="64" s="1"/>
  <c r="BE2878" i="64"/>
  <c r="BE2913" i="64" s="1"/>
  <c r="AG1090" i="64"/>
  <c r="AG1119" i="64" s="1"/>
  <c r="AG2878" i="64"/>
  <c r="AG2913" i="64" s="1"/>
  <c r="CD1089" i="64"/>
  <c r="CD1118" i="64" s="1"/>
  <c r="CD2877" i="64"/>
  <c r="CD2912" i="64" s="1"/>
  <c r="BF1089" i="64"/>
  <c r="BF1118" i="64" s="1"/>
  <c r="BF2877" i="64"/>
  <c r="BF2912" i="64" s="1"/>
  <c r="AH1089" i="64"/>
  <c r="AH1118" i="64" s="1"/>
  <c r="AH2877" i="64"/>
  <c r="AH2912" i="64" s="1"/>
  <c r="CJ1085" i="64"/>
  <c r="CJ2873" i="64"/>
  <c r="CJ2908" i="64" s="1"/>
  <c r="BT1085" i="64"/>
  <c r="BT2873" i="64"/>
  <c r="BT2908" i="64" s="1"/>
  <c r="BD1085" i="64"/>
  <c r="BD2873" i="64"/>
  <c r="BD2908" i="64" s="1"/>
  <c r="AN1085" i="64"/>
  <c r="AN2873" i="64"/>
  <c r="AN2908" i="64" s="1"/>
  <c r="X1085" i="64"/>
  <c r="X2873" i="64"/>
  <c r="X2908" i="64" s="1"/>
  <c r="BL1090" i="64"/>
  <c r="BL1119" i="64" s="1"/>
  <c r="BL2878" i="64"/>
  <c r="BL2913" i="64" s="1"/>
  <c r="AV1090" i="64"/>
  <c r="AV1119" i="64" s="1"/>
  <c r="AV2878" i="64"/>
  <c r="AV2913" i="64" s="1"/>
  <c r="CK1089" i="64"/>
  <c r="CK1118" i="64" s="1"/>
  <c r="CK2877" i="64"/>
  <c r="CK2912" i="64" s="1"/>
  <c r="CI1085" i="64"/>
  <c r="CI2873" i="64"/>
  <c r="CI2908" i="64" s="1"/>
  <c r="CA1085" i="64"/>
  <c r="CA2873" i="64"/>
  <c r="CA2908" i="64" s="1"/>
  <c r="BS1085" i="64"/>
  <c r="BS2873" i="64"/>
  <c r="BS2908" i="64" s="1"/>
  <c r="BK1085" i="64"/>
  <c r="BK2873" i="64"/>
  <c r="BK2908" i="64" s="1"/>
  <c r="BC1085" i="64"/>
  <c r="BC2873" i="64"/>
  <c r="BC2908" i="64" s="1"/>
  <c r="AU1085" i="64"/>
  <c r="AU2873" i="64"/>
  <c r="AU2908" i="64" s="1"/>
  <c r="AM1085" i="64"/>
  <c r="AM2873" i="64"/>
  <c r="AM2908" i="64" s="1"/>
  <c r="AE1085" i="64"/>
  <c r="AE2873" i="64"/>
  <c r="AE2908" i="64" s="1"/>
  <c r="W1085" i="64"/>
  <c r="W2873" i="64"/>
  <c r="W2908" i="64" s="1"/>
  <c r="CI1090" i="64"/>
  <c r="CI1119" i="64" s="1"/>
  <c r="CI2878" i="64"/>
  <c r="CI2913" i="64" s="1"/>
  <c r="CA1090" i="64"/>
  <c r="CA1119" i="64" s="1"/>
  <c r="CA2878" i="64"/>
  <c r="CA2913" i="64" s="1"/>
  <c r="BS1090" i="64"/>
  <c r="BS1119" i="64" s="1"/>
  <c r="BS2878" i="64"/>
  <c r="BS2913" i="64" s="1"/>
  <c r="BK1090" i="64"/>
  <c r="BK1119" i="64" s="1"/>
  <c r="BK2878" i="64"/>
  <c r="BK2913" i="64" s="1"/>
  <c r="BC1090" i="64"/>
  <c r="BC1119" i="64" s="1"/>
  <c r="BC2878" i="64"/>
  <c r="BC2913" i="64" s="1"/>
  <c r="AU1090" i="64"/>
  <c r="AU1119" i="64" s="1"/>
  <c r="AU2878" i="64"/>
  <c r="AU2913" i="64" s="1"/>
  <c r="AM1090" i="64"/>
  <c r="AM1119" i="64" s="1"/>
  <c r="AM2878" i="64"/>
  <c r="AM2913" i="64" s="1"/>
  <c r="AE1090" i="64"/>
  <c r="AE1119" i="64" s="1"/>
  <c r="AE2878" i="64"/>
  <c r="AE2913" i="64" s="1"/>
  <c r="W1090" i="64"/>
  <c r="W1119" i="64" s="1"/>
  <c r="W2878" i="64"/>
  <c r="W2913" i="64" s="1"/>
  <c r="CJ1089" i="64"/>
  <c r="CJ1118" i="64" s="1"/>
  <c r="CJ2877" i="64"/>
  <c r="CJ2912" i="64" s="1"/>
  <c r="CB1089" i="64"/>
  <c r="CB1118" i="64" s="1"/>
  <c r="CB2877" i="64"/>
  <c r="CB2912" i="64" s="1"/>
  <c r="BT1089" i="64"/>
  <c r="BT1118" i="64" s="1"/>
  <c r="BT2877" i="64"/>
  <c r="BT2912" i="64" s="1"/>
  <c r="BL1089" i="64"/>
  <c r="BL1118" i="64" s="1"/>
  <c r="BL2877" i="64"/>
  <c r="BL2912" i="64" s="1"/>
  <c r="BD1089" i="64"/>
  <c r="BD1118" i="64" s="1"/>
  <c r="BD2877" i="64"/>
  <c r="BD2912" i="64" s="1"/>
  <c r="AV1089" i="64"/>
  <c r="AV1118" i="64" s="1"/>
  <c r="AV2877" i="64"/>
  <c r="AV2912" i="64" s="1"/>
  <c r="AN1089" i="64"/>
  <c r="AN1118" i="64" s="1"/>
  <c r="AN2877" i="64"/>
  <c r="AN2912" i="64" s="1"/>
  <c r="AF1089" i="64"/>
  <c r="AF1118" i="64" s="1"/>
  <c r="AF2877" i="64"/>
  <c r="AF2912" i="64" s="1"/>
  <c r="X1089" i="64"/>
  <c r="X1118" i="64" s="1"/>
  <c r="X2877" i="64"/>
  <c r="X2912" i="64" s="1"/>
  <c r="CH1085" i="64"/>
  <c r="CH2873" i="64"/>
  <c r="CH2908" i="64" s="1"/>
  <c r="BZ1085" i="64"/>
  <c r="BZ2873" i="64"/>
  <c r="BZ2908" i="64" s="1"/>
  <c r="BR1085" i="64"/>
  <c r="BR2873" i="64"/>
  <c r="BR2908" i="64" s="1"/>
  <c r="BJ1085" i="64"/>
  <c r="BJ2873" i="64"/>
  <c r="BJ2908" i="64" s="1"/>
  <c r="BB1085" i="64"/>
  <c r="BB2873" i="64"/>
  <c r="BB2908" i="64" s="1"/>
  <c r="AT1085" i="64"/>
  <c r="AT2873" i="64"/>
  <c r="AT2908" i="64" s="1"/>
  <c r="AL1085" i="64"/>
  <c r="AL2873" i="64"/>
  <c r="AL2908" i="64" s="1"/>
  <c r="AD1085" i="64"/>
  <c r="AD2873" i="64"/>
  <c r="AD2908" i="64" s="1"/>
  <c r="V1085" i="64"/>
  <c r="V2873" i="64"/>
  <c r="V2908" i="64" s="1"/>
  <c r="CH1090" i="64"/>
  <c r="CH1119" i="64" s="1"/>
  <c r="CH2878" i="64"/>
  <c r="CH2913" i="64" s="1"/>
  <c r="BZ1090" i="64"/>
  <c r="BZ1119" i="64" s="1"/>
  <c r="BZ2878" i="64"/>
  <c r="BZ2913" i="64" s="1"/>
  <c r="BR1090" i="64"/>
  <c r="BR1119" i="64" s="1"/>
  <c r="BR2878" i="64"/>
  <c r="BR2913" i="64" s="1"/>
  <c r="BJ1090" i="64"/>
  <c r="BJ1119" i="64" s="1"/>
  <c r="BJ2878" i="64"/>
  <c r="BJ2913" i="64" s="1"/>
  <c r="BB1090" i="64"/>
  <c r="BB1119" i="64" s="1"/>
  <c r="BB2878" i="64"/>
  <c r="BB2913" i="64" s="1"/>
  <c r="AT1090" i="64"/>
  <c r="AT1119" i="64" s="1"/>
  <c r="AT2878" i="64"/>
  <c r="AT2913" i="64" s="1"/>
  <c r="AL1090" i="64"/>
  <c r="AL1119" i="64" s="1"/>
  <c r="AL2878" i="64"/>
  <c r="AL2913" i="64" s="1"/>
  <c r="AD1090" i="64"/>
  <c r="AD1119" i="64" s="1"/>
  <c r="AD2878" i="64"/>
  <c r="AD2913" i="64" s="1"/>
  <c r="V1090" i="64"/>
  <c r="V1119" i="64" s="1"/>
  <c r="V2878" i="64"/>
  <c r="V2913" i="64" s="1"/>
  <c r="CI1089" i="64"/>
  <c r="CI1118" i="64" s="1"/>
  <c r="CI2877" i="64"/>
  <c r="CI2912" i="64" s="1"/>
  <c r="CA1089" i="64"/>
  <c r="CA1118" i="64" s="1"/>
  <c r="CA2877" i="64"/>
  <c r="CA2912" i="64" s="1"/>
  <c r="BS1089" i="64"/>
  <c r="BS1118" i="64" s="1"/>
  <c r="BS2877" i="64"/>
  <c r="BS2912" i="64" s="1"/>
  <c r="BK1089" i="64"/>
  <c r="BK1118" i="64" s="1"/>
  <c r="BK2877" i="64"/>
  <c r="BK2912" i="64" s="1"/>
  <c r="BC1089" i="64"/>
  <c r="BC1118" i="64" s="1"/>
  <c r="BC2877" i="64"/>
  <c r="BC2912" i="64" s="1"/>
  <c r="AU1089" i="64"/>
  <c r="AU1118" i="64" s="1"/>
  <c r="AU2877" i="64"/>
  <c r="AU2912" i="64" s="1"/>
  <c r="AM1089" i="64"/>
  <c r="AM1118" i="64" s="1"/>
  <c r="AM2877" i="64"/>
  <c r="AM2912" i="64" s="1"/>
  <c r="AE1089" i="64"/>
  <c r="AE1118" i="64" s="1"/>
  <c r="AE2877" i="64"/>
  <c r="AE2912" i="64" s="1"/>
  <c r="W1089" i="64"/>
  <c r="W1118" i="64" s="1"/>
  <c r="W2877" i="64"/>
  <c r="W2912" i="64" s="1"/>
  <c r="BI1085" i="64"/>
  <c r="BI2873" i="64"/>
  <c r="BI2908" i="64" s="1"/>
  <c r="BY1090" i="64"/>
  <c r="BY1119" i="64" s="1"/>
  <c r="BY2878" i="64"/>
  <c r="BY2913" i="64" s="1"/>
  <c r="AK1090" i="64"/>
  <c r="AK1119" i="64" s="1"/>
  <c r="AK2878" i="64"/>
  <c r="AK2913" i="64" s="1"/>
  <c r="BJ1089" i="64"/>
  <c r="BJ1118" i="64" s="1"/>
  <c r="BJ2877" i="64"/>
  <c r="BJ2912" i="64" s="1"/>
  <c r="AD1089" i="64"/>
  <c r="AD1118" i="64" s="1"/>
  <c r="AD2877" i="64"/>
  <c r="AD2912" i="64" s="1"/>
  <c r="BY1085" i="64"/>
  <c r="BY2873" i="64"/>
  <c r="BY2908" i="64" s="1"/>
  <c r="U1085" i="64"/>
  <c r="U2873" i="64"/>
  <c r="U2908" i="64" s="1"/>
  <c r="BA1090" i="64"/>
  <c r="BA1119" i="64" s="1"/>
  <c r="BA2878" i="64"/>
  <c r="BA2913" i="64" s="1"/>
  <c r="BR1089" i="64"/>
  <c r="BR1118" i="64" s="1"/>
  <c r="BR2877" i="64"/>
  <c r="BR2912" i="64" s="1"/>
  <c r="AL1089" i="64"/>
  <c r="AL1118" i="64" s="1"/>
  <c r="AL2877" i="64"/>
  <c r="AL2912" i="64" s="1"/>
  <c r="CF1085" i="64"/>
  <c r="CF2873" i="64"/>
  <c r="CF2908" i="64" s="1"/>
  <c r="BP1085" i="64"/>
  <c r="BP2873" i="64"/>
  <c r="BP2908" i="64" s="1"/>
  <c r="AR1085" i="64"/>
  <c r="AR2873" i="64"/>
  <c r="AR2908" i="64" s="1"/>
  <c r="T1085" i="64"/>
  <c r="T2873" i="64"/>
  <c r="T2908" i="64" s="1"/>
  <c r="BP1090" i="64"/>
  <c r="BP1119" i="64" s="1"/>
  <c r="BP2878" i="64"/>
  <c r="BP2913" i="64" s="1"/>
  <c r="AR1090" i="64"/>
  <c r="AR1119" i="64" s="1"/>
  <c r="AR2878" i="64"/>
  <c r="AR2913" i="64" s="1"/>
  <c r="T1090" i="64"/>
  <c r="T1119" i="64" s="1"/>
  <c r="T2878" i="64"/>
  <c r="T2913" i="64" s="1"/>
  <c r="BQ1089" i="64"/>
  <c r="BQ1118" i="64" s="1"/>
  <c r="BQ2877" i="64"/>
  <c r="BQ2912" i="64" s="1"/>
  <c r="AS1089" i="64"/>
  <c r="AS1118" i="64" s="1"/>
  <c r="AS2877" i="64"/>
  <c r="AS2912" i="64" s="1"/>
  <c r="U1089" i="64"/>
  <c r="U1118" i="64" s="1"/>
  <c r="U2877" i="64"/>
  <c r="U2912" i="64" s="1"/>
  <c r="AK1085" i="64"/>
  <c r="AK2873" i="64"/>
  <c r="AK2908" i="64" s="1"/>
  <c r="BI1090" i="64"/>
  <c r="BI1119" i="64" s="1"/>
  <c r="BI2878" i="64"/>
  <c r="BI2913" i="64" s="1"/>
  <c r="BZ1089" i="64"/>
  <c r="BZ1118" i="64" s="1"/>
  <c r="BZ2877" i="64"/>
  <c r="BZ2912" i="64" s="1"/>
  <c r="AT1089" i="64"/>
  <c r="AT1118" i="64" s="1"/>
  <c r="AT2877" i="64"/>
  <c r="AT2912" i="64" s="1"/>
  <c r="V1089" i="64"/>
  <c r="V1118" i="64" s="1"/>
  <c r="V2877" i="64"/>
  <c r="V2912" i="64" s="1"/>
  <c r="BH1085" i="64"/>
  <c r="BH2873" i="64"/>
  <c r="BH2908" i="64" s="1"/>
  <c r="AB1085" i="64"/>
  <c r="AB2873" i="64"/>
  <c r="AB2908" i="64" s="1"/>
  <c r="BX1090" i="64"/>
  <c r="BX1119" i="64" s="1"/>
  <c r="BX2878" i="64"/>
  <c r="BX2913" i="64" s="1"/>
  <c r="AZ1090" i="64"/>
  <c r="AZ1119" i="64" s="1"/>
  <c r="AZ2878" i="64"/>
  <c r="AZ2913" i="64" s="1"/>
  <c r="AB1090" i="64"/>
  <c r="AB1119" i="64" s="1"/>
  <c r="AB2878" i="64"/>
  <c r="AB2913" i="64" s="1"/>
  <c r="CG1089" i="64"/>
  <c r="CG1118" i="64" s="1"/>
  <c r="CG2877" i="64"/>
  <c r="CG2912" i="64" s="1"/>
  <c r="BI1089" i="64"/>
  <c r="BI1118" i="64" s="1"/>
  <c r="BI2877" i="64"/>
  <c r="BI2912" i="64" s="1"/>
  <c r="AK1089" i="64"/>
  <c r="AK1118" i="64" s="1"/>
  <c r="AK2877" i="64"/>
  <c r="AK2912" i="64" s="1"/>
  <c r="BW1085" i="64"/>
  <c r="BW2873" i="64"/>
  <c r="BW2908" i="64" s="1"/>
  <c r="BG1085" i="64"/>
  <c r="BG2873" i="64"/>
  <c r="BG2908" i="64" s="1"/>
  <c r="AQ1085" i="64"/>
  <c r="AQ2873" i="64"/>
  <c r="AQ2908" i="64" s="1"/>
  <c r="AA1085" i="64"/>
  <c r="AA2873" i="64"/>
  <c r="AA2908" i="64" s="1"/>
  <c r="CE1090" i="64"/>
  <c r="CE1119" i="64" s="1"/>
  <c r="CE2878" i="64"/>
  <c r="CE2913" i="64" s="1"/>
  <c r="BO1090" i="64"/>
  <c r="BO1119" i="64" s="1"/>
  <c r="BO2878" i="64"/>
  <c r="BO2913" i="64" s="1"/>
  <c r="AY1090" i="64"/>
  <c r="AY1119" i="64" s="1"/>
  <c r="AY2878" i="64"/>
  <c r="AY2913" i="64" s="1"/>
  <c r="AI1090" i="64"/>
  <c r="AI1119" i="64" s="1"/>
  <c r="AI2878" i="64"/>
  <c r="AI2913" i="64" s="1"/>
  <c r="CF1089" i="64"/>
  <c r="CF1118" i="64" s="1"/>
  <c r="CF2877" i="64"/>
  <c r="CF2912" i="64" s="1"/>
  <c r="BX1089" i="64"/>
  <c r="BX1118" i="64" s="1"/>
  <c r="BX2877" i="64"/>
  <c r="BX2912" i="64" s="1"/>
  <c r="BH1089" i="64"/>
  <c r="BH1118" i="64" s="1"/>
  <c r="BH2877" i="64"/>
  <c r="BH2912" i="64" s="1"/>
  <c r="AZ1089" i="64"/>
  <c r="AZ1118" i="64" s="1"/>
  <c r="AZ2877" i="64"/>
  <c r="AZ2912" i="64" s="1"/>
  <c r="AR1089" i="64"/>
  <c r="AR1118" i="64" s="1"/>
  <c r="AR2877" i="64"/>
  <c r="AR2912" i="64" s="1"/>
  <c r="AJ1089" i="64"/>
  <c r="AJ1118" i="64" s="1"/>
  <c r="AJ2877" i="64"/>
  <c r="AJ2912" i="64" s="1"/>
  <c r="AB1089" i="64"/>
  <c r="AB1118" i="64" s="1"/>
  <c r="AB2877" i="64"/>
  <c r="AB2912" i="64" s="1"/>
  <c r="T1089" i="64"/>
  <c r="T1118" i="64" s="1"/>
  <c r="T2877" i="64"/>
  <c r="T2912" i="64" s="1"/>
  <c r="CC1115" i="64"/>
  <c r="Y1115" i="64"/>
  <c r="BU1115" i="64"/>
  <c r="CJ1115" i="64"/>
  <c r="CB1115" i="64"/>
  <c r="BT1115" i="64"/>
  <c r="BL1115" i="64"/>
  <c r="BD1115" i="64"/>
  <c r="AV1115" i="64"/>
  <c r="AN1115" i="64"/>
  <c r="AF1115" i="64"/>
  <c r="X1115" i="64"/>
  <c r="AW1115" i="64"/>
  <c r="CI1115" i="64"/>
  <c r="CA1115" i="64"/>
  <c r="BS1115" i="64"/>
  <c r="BK1115" i="64"/>
  <c r="BC1115" i="64"/>
  <c r="AU1115" i="64"/>
  <c r="AM1115" i="64"/>
  <c r="AE1115" i="64"/>
  <c r="W1115" i="64"/>
  <c r="CH1115" i="64"/>
  <c r="BZ1115" i="64"/>
  <c r="BR1115" i="64"/>
  <c r="BJ1115" i="64"/>
  <c r="BB1115" i="64"/>
  <c r="AT1115" i="64"/>
  <c r="AL1115" i="64"/>
  <c r="AD1115" i="64"/>
  <c r="V1115" i="64"/>
  <c r="CK1115" i="64"/>
  <c r="AG1115" i="64"/>
  <c r="CG1115" i="64"/>
  <c r="BY1115" i="64"/>
  <c r="BQ1115" i="64"/>
  <c r="BI1115" i="64"/>
  <c r="BA1115" i="64"/>
  <c r="AS1115" i="64"/>
  <c r="AK1115" i="64"/>
  <c r="AC1115" i="64"/>
  <c r="U1115" i="64"/>
  <c r="BM1115" i="64"/>
  <c r="CF1115" i="64"/>
  <c r="BX1115" i="64"/>
  <c r="BP1115" i="64"/>
  <c r="BH1115" i="64"/>
  <c r="AZ1115" i="64"/>
  <c r="AR1115" i="64"/>
  <c r="AJ1115" i="64"/>
  <c r="AB1115" i="64"/>
  <c r="T1115" i="64"/>
  <c r="BE1115" i="64"/>
  <c r="CE1115" i="64"/>
  <c r="BW1115" i="64"/>
  <c r="BO1115" i="64"/>
  <c r="BG1115" i="64"/>
  <c r="AY1115" i="64"/>
  <c r="AQ1115" i="64"/>
  <c r="AI1115" i="64"/>
  <c r="AA1115" i="64"/>
  <c r="AO1115" i="64"/>
  <c r="CD1115" i="64"/>
  <c r="BV1115" i="64"/>
  <c r="BN1115" i="64"/>
  <c r="BF1115" i="64"/>
  <c r="AX1115" i="64"/>
  <c r="AP1115" i="64"/>
  <c r="AH1115" i="64"/>
  <c r="Z1115" i="64"/>
  <c r="AV3153" i="64"/>
  <c r="AV677" i="64"/>
  <c r="AV3180" i="64"/>
  <c r="AV3192" i="64" s="1"/>
  <c r="BT3158" i="64"/>
  <c r="BT3185" i="64"/>
  <c r="BT682" i="64"/>
  <c r="AN3158" i="64"/>
  <c r="AN3185" i="64"/>
  <c r="AN682" i="64"/>
  <c r="BM3157" i="64"/>
  <c r="BM681" i="64"/>
  <c r="BM3184" i="64"/>
  <c r="CD3154" i="64"/>
  <c r="CD3181" i="64"/>
  <c r="CD678" i="64"/>
  <c r="AH3154" i="64"/>
  <c r="AH3181" i="64"/>
  <c r="AH678" i="64"/>
  <c r="CI3153" i="64"/>
  <c r="CI3180" i="64"/>
  <c r="CI3192" i="64" s="1"/>
  <c r="CI677" i="64"/>
  <c r="CA3153" i="64"/>
  <c r="CA3180" i="64"/>
  <c r="CA3192" i="64" s="1"/>
  <c r="CA677" i="64"/>
  <c r="BS3153" i="64"/>
  <c r="BS3180" i="64"/>
  <c r="BS3192" i="64" s="1"/>
  <c r="BS677" i="64"/>
  <c r="BK3153" i="64"/>
  <c r="BK3180" i="64"/>
  <c r="BK3192" i="64" s="1"/>
  <c r="BK677" i="64"/>
  <c r="BC3153" i="64"/>
  <c r="BC3180" i="64"/>
  <c r="BC3192" i="64" s="1"/>
  <c r="BC677" i="64"/>
  <c r="AU3153" i="64"/>
  <c r="AU3180" i="64"/>
  <c r="AU3192" i="64" s="1"/>
  <c r="AU677" i="64"/>
  <c r="AM3153" i="64"/>
  <c r="AM3180" i="64"/>
  <c r="AM3192" i="64" s="1"/>
  <c r="AM677" i="64"/>
  <c r="AE3153" i="64"/>
  <c r="AE3180" i="64"/>
  <c r="AE3192" i="64" s="1"/>
  <c r="AE677" i="64"/>
  <c r="W3153" i="64"/>
  <c r="W3180" i="64"/>
  <c r="W3192" i="64" s="1"/>
  <c r="W677" i="64"/>
  <c r="CI3158" i="64"/>
  <c r="CI3185" i="64"/>
  <c r="CI682" i="64"/>
  <c r="CA3158" i="64"/>
  <c r="CA3185" i="64"/>
  <c r="CA682" i="64"/>
  <c r="BS3158" i="64"/>
  <c r="BS3185" i="64"/>
  <c r="BS682" i="64"/>
  <c r="BK3158" i="64"/>
  <c r="BK3185" i="64"/>
  <c r="BK682" i="64"/>
  <c r="BC3158" i="64"/>
  <c r="BC3185" i="64"/>
  <c r="BC682" i="64"/>
  <c r="AU3158" i="64"/>
  <c r="AU3185" i="64"/>
  <c r="AU682" i="64"/>
  <c r="AM3158" i="64"/>
  <c r="AM3185" i="64"/>
  <c r="AM682" i="64"/>
  <c r="AE3158" i="64"/>
  <c r="AE3185" i="64"/>
  <c r="AE682" i="64"/>
  <c r="W3158" i="64"/>
  <c r="W3185" i="64"/>
  <c r="W682" i="64"/>
  <c r="CJ3157" i="64"/>
  <c r="CJ3184" i="64"/>
  <c r="CJ681" i="64"/>
  <c r="CB3157" i="64"/>
  <c r="CB3184" i="64"/>
  <c r="CB681" i="64"/>
  <c r="BT3157" i="64"/>
  <c r="BT3184" i="64"/>
  <c r="BT681" i="64"/>
  <c r="BL3157" i="64"/>
  <c r="BL3184" i="64"/>
  <c r="BL681" i="64"/>
  <c r="BD3157" i="64"/>
  <c r="BD3184" i="64"/>
  <c r="BD681" i="64"/>
  <c r="AV3157" i="64"/>
  <c r="AV3184" i="64"/>
  <c r="AV681" i="64"/>
  <c r="AN3157" i="64"/>
  <c r="AN3184" i="64"/>
  <c r="AN681" i="64"/>
  <c r="AF3157" i="64"/>
  <c r="AF3184" i="64"/>
  <c r="AF681" i="64"/>
  <c r="X3157" i="64"/>
  <c r="X3184" i="64"/>
  <c r="X681" i="64"/>
  <c r="CK3154" i="64"/>
  <c r="CK3181" i="64"/>
  <c r="CK678" i="64"/>
  <c r="CC3154" i="64"/>
  <c r="CC3181" i="64"/>
  <c r="CC678" i="64"/>
  <c r="BU3154" i="64"/>
  <c r="BU3181" i="64"/>
  <c r="BU678" i="64"/>
  <c r="BM3154" i="64"/>
  <c r="BM678" i="64"/>
  <c r="BM3181" i="64"/>
  <c r="BE3154" i="64"/>
  <c r="BE3181" i="64"/>
  <c r="BE678" i="64"/>
  <c r="AW3154" i="64"/>
  <c r="AW3181" i="64"/>
  <c r="AW678" i="64"/>
  <c r="AO3154" i="64"/>
  <c r="AO3181" i="64"/>
  <c r="AO678" i="64"/>
  <c r="AG3154" i="64"/>
  <c r="AG3181" i="64"/>
  <c r="AG678" i="64"/>
  <c r="Y3154" i="64"/>
  <c r="Y3181" i="64"/>
  <c r="Y678" i="64"/>
  <c r="CB3153" i="64"/>
  <c r="CB3180" i="64"/>
  <c r="CB3192" i="64" s="1"/>
  <c r="CB677" i="64"/>
  <c r="X3153" i="64"/>
  <c r="X3180" i="64"/>
  <c r="X3192" i="64" s="1"/>
  <c r="X677" i="64"/>
  <c r="X3158" i="64"/>
  <c r="X3185" i="64"/>
  <c r="X682" i="64"/>
  <c r="AO3157" i="64"/>
  <c r="AO3184" i="64"/>
  <c r="AO681" i="64"/>
  <c r="BF3154" i="64"/>
  <c r="BF3181" i="64"/>
  <c r="BF678" i="64"/>
  <c r="BR3153" i="64"/>
  <c r="BR3180" i="64"/>
  <c r="BR3192" i="64" s="1"/>
  <c r="BR677" i="64"/>
  <c r="V3153" i="64"/>
  <c r="V3180" i="64"/>
  <c r="V3192" i="64" s="1"/>
  <c r="V677" i="64"/>
  <c r="BB3158" i="64"/>
  <c r="BB3185" i="64"/>
  <c r="BB682" i="64"/>
  <c r="CI3157" i="64"/>
  <c r="CI3184" i="64"/>
  <c r="CI681" i="64"/>
  <c r="CJ3154" i="64"/>
  <c r="CJ3181" i="64"/>
  <c r="CJ678" i="64"/>
  <c r="CG3153" i="64"/>
  <c r="CG3180" i="64"/>
  <c r="CG3192" i="64" s="1"/>
  <c r="CG677" i="64"/>
  <c r="BY3153" i="64"/>
  <c r="BY3180" i="64"/>
  <c r="BY3192" i="64" s="1"/>
  <c r="BY677" i="64"/>
  <c r="BY691" i="64" s="1"/>
  <c r="BQ3153" i="64"/>
  <c r="BQ3180" i="64"/>
  <c r="BQ3192" i="64" s="1"/>
  <c r="BQ677" i="64"/>
  <c r="AK3153" i="64"/>
  <c r="AK3180" i="64"/>
  <c r="AK3192" i="64" s="1"/>
  <c r="AK677" i="64"/>
  <c r="AC3153" i="64"/>
  <c r="AC3180" i="64"/>
  <c r="AC3192" i="64" s="1"/>
  <c r="AC677" i="64"/>
  <c r="U3153" i="64"/>
  <c r="U3180" i="64"/>
  <c r="U3192" i="64" s="1"/>
  <c r="U677" i="64"/>
  <c r="CG3158" i="64"/>
  <c r="CG3185" i="64"/>
  <c r="CG682" i="64"/>
  <c r="BY3158" i="64"/>
  <c r="BY3185" i="64"/>
  <c r="BY682" i="64"/>
  <c r="BQ3158" i="64"/>
  <c r="BQ3185" i="64"/>
  <c r="BQ682" i="64"/>
  <c r="BI3158" i="64"/>
  <c r="BI3185" i="64"/>
  <c r="BI682" i="64"/>
  <c r="BA3158" i="64"/>
  <c r="BA3185" i="64"/>
  <c r="BA682" i="64"/>
  <c r="AS3158" i="64"/>
  <c r="AS3185" i="64"/>
  <c r="AS682" i="64"/>
  <c r="AK3158" i="64"/>
  <c r="AK3185" i="64"/>
  <c r="AK682" i="64"/>
  <c r="AC3158" i="64"/>
  <c r="AC3185" i="64"/>
  <c r="AC682" i="64"/>
  <c r="U3158" i="64"/>
  <c r="U3185" i="64"/>
  <c r="U682" i="64"/>
  <c r="CH3157" i="64"/>
  <c r="CH3184" i="64"/>
  <c r="CH681" i="64"/>
  <c r="BZ3157" i="64"/>
  <c r="BZ3184" i="64"/>
  <c r="BZ681" i="64"/>
  <c r="BR3157" i="64"/>
  <c r="BR3184" i="64"/>
  <c r="BR681" i="64"/>
  <c r="BJ3157" i="64"/>
  <c r="BJ681" i="64"/>
  <c r="BJ3184" i="64"/>
  <c r="BB3157" i="64"/>
  <c r="BB3184" i="64"/>
  <c r="BB681" i="64"/>
  <c r="AT3157" i="64"/>
  <c r="AT3184" i="64"/>
  <c r="AT681" i="64"/>
  <c r="AL3157" i="64"/>
  <c r="AL3184" i="64"/>
  <c r="AL681" i="64"/>
  <c r="AD3157" i="64"/>
  <c r="AD3184" i="64"/>
  <c r="AD681" i="64"/>
  <c r="V3157" i="64"/>
  <c r="V3184" i="64"/>
  <c r="V681" i="64"/>
  <c r="CI3154" i="64"/>
  <c r="CI3181" i="64"/>
  <c r="CI678" i="64"/>
  <c r="CA3154" i="64"/>
  <c r="CA3181" i="64"/>
  <c r="CA678" i="64"/>
  <c r="BS3154" i="64"/>
  <c r="BS3181" i="64"/>
  <c r="BS678" i="64"/>
  <c r="BK3154" i="64"/>
  <c r="BK3181" i="64"/>
  <c r="BK678" i="64"/>
  <c r="BC3154" i="64"/>
  <c r="BC3181" i="64"/>
  <c r="BC678" i="64"/>
  <c r="AU3154" i="64"/>
  <c r="AU3181" i="64"/>
  <c r="AU678" i="64"/>
  <c r="AM3154" i="64"/>
  <c r="AM3181" i="64"/>
  <c r="AM678" i="64"/>
  <c r="AE3154" i="64"/>
  <c r="AE3181" i="64"/>
  <c r="AE678" i="64"/>
  <c r="W3154" i="64"/>
  <c r="W3181" i="64"/>
  <c r="W678" i="64"/>
  <c r="BT3153" i="64"/>
  <c r="BT3180" i="64"/>
  <c r="BT3192" i="64" s="1"/>
  <c r="BT677" i="64"/>
  <c r="AF3153" i="64"/>
  <c r="AF3180" i="64"/>
  <c r="AF3192" i="64" s="1"/>
  <c r="AF677" i="64"/>
  <c r="BD3158" i="64"/>
  <c r="BD3185" i="64"/>
  <c r="BD682" i="64"/>
  <c r="CC3157" i="64"/>
  <c r="CC3184" i="64"/>
  <c r="CC681" i="64"/>
  <c r="Y3157" i="64"/>
  <c r="Y3184" i="64"/>
  <c r="Y681" i="64"/>
  <c r="AP3154" i="64"/>
  <c r="AP3181" i="64"/>
  <c r="AP678" i="64"/>
  <c r="BJ3153" i="64"/>
  <c r="BJ3180" i="64"/>
  <c r="BJ3192" i="64" s="1"/>
  <c r="BJ677" i="64"/>
  <c r="AD3153" i="64"/>
  <c r="AD3180" i="64"/>
  <c r="AD3192" i="64" s="1"/>
  <c r="AD677" i="64"/>
  <c r="BJ3158" i="64"/>
  <c r="BJ682" i="64"/>
  <c r="BJ3185" i="64"/>
  <c r="V3158" i="64"/>
  <c r="V3185" i="64"/>
  <c r="V682" i="64"/>
  <c r="BC3157" i="64"/>
  <c r="BC3184" i="64"/>
  <c r="BC681" i="64"/>
  <c r="W3157" i="64"/>
  <c r="W3184" i="64"/>
  <c r="W681" i="64"/>
  <c r="BD3154" i="64"/>
  <c r="BD3181" i="64"/>
  <c r="BD678" i="64"/>
  <c r="X3154" i="64"/>
  <c r="X3181" i="64"/>
  <c r="X678" i="64"/>
  <c r="AS3153" i="64"/>
  <c r="AS3180" i="64"/>
  <c r="AS3192" i="64" s="1"/>
  <c r="AS677" i="64"/>
  <c r="CF3153" i="64"/>
  <c r="CF3180" i="64"/>
  <c r="CF3192" i="64" s="1"/>
  <c r="CF677" i="64"/>
  <c r="BX3153" i="64"/>
  <c r="BX3180" i="64"/>
  <c r="BX3192" i="64" s="1"/>
  <c r="BX677" i="64"/>
  <c r="BP3153" i="64"/>
  <c r="BP3180" i="64"/>
  <c r="BP3192" i="64" s="1"/>
  <c r="BP677" i="64"/>
  <c r="BH3153" i="64"/>
  <c r="BH3180" i="64"/>
  <c r="BH3192" i="64" s="1"/>
  <c r="BH677" i="64"/>
  <c r="AZ3153" i="64"/>
  <c r="AZ3180" i="64"/>
  <c r="AZ3192" i="64" s="1"/>
  <c r="AZ677" i="64"/>
  <c r="AR3153" i="64"/>
  <c r="AR3180" i="64"/>
  <c r="AR3192" i="64" s="1"/>
  <c r="AR677" i="64"/>
  <c r="AJ3153" i="64"/>
  <c r="AJ3180" i="64"/>
  <c r="AJ3192" i="64" s="1"/>
  <c r="AJ677" i="64"/>
  <c r="AB3153" i="64"/>
  <c r="AB3180" i="64"/>
  <c r="AB3192" i="64" s="1"/>
  <c r="AB677" i="64"/>
  <c r="T3153" i="64"/>
  <c r="T3180" i="64"/>
  <c r="T3192" i="64" s="1"/>
  <c r="T677" i="64"/>
  <c r="CF3158" i="64"/>
  <c r="CF3185" i="64"/>
  <c r="CF682" i="64"/>
  <c r="BX3158" i="64"/>
  <c r="BX3185" i="64"/>
  <c r="BX682" i="64"/>
  <c r="BP3158" i="64"/>
  <c r="BP3185" i="64"/>
  <c r="BP682" i="64"/>
  <c r="BH3158" i="64"/>
  <c r="BH3185" i="64"/>
  <c r="BH682" i="64"/>
  <c r="AZ3158" i="64"/>
  <c r="AZ3185" i="64"/>
  <c r="AZ682" i="64"/>
  <c r="AR3158" i="64"/>
  <c r="AR3185" i="64"/>
  <c r="AR682" i="64"/>
  <c r="AJ3158" i="64"/>
  <c r="AJ3185" i="64"/>
  <c r="AJ682" i="64"/>
  <c r="AB3158" i="64"/>
  <c r="AB3185" i="64"/>
  <c r="AB682" i="64"/>
  <c r="T3158" i="64"/>
  <c r="T3185" i="64"/>
  <c r="T682" i="64"/>
  <c r="CG3157" i="64"/>
  <c r="CG3184" i="64"/>
  <c r="CG681" i="64"/>
  <c r="BY3157" i="64"/>
  <c r="BY3184" i="64"/>
  <c r="BY681" i="64"/>
  <c r="BQ3157" i="64"/>
  <c r="BQ3184" i="64"/>
  <c r="BQ681" i="64"/>
  <c r="BI3157" i="64"/>
  <c r="BI3184" i="64"/>
  <c r="BI681" i="64"/>
  <c r="BA3157" i="64"/>
  <c r="BA3184" i="64"/>
  <c r="BA681" i="64"/>
  <c r="AS3157" i="64"/>
  <c r="AS3184" i="64"/>
  <c r="AS681" i="64"/>
  <c r="AK3157" i="64"/>
  <c r="AK3184" i="64"/>
  <c r="AK681" i="64"/>
  <c r="AC3157" i="64"/>
  <c r="AC3184" i="64"/>
  <c r="AC681" i="64"/>
  <c r="U3157" i="64"/>
  <c r="U3184" i="64"/>
  <c r="U681" i="64"/>
  <c r="CH3154" i="64"/>
  <c r="CH678" i="64"/>
  <c r="CH3181" i="64"/>
  <c r="BZ3154" i="64"/>
  <c r="BZ3181" i="64"/>
  <c r="BZ678" i="64"/>
  <c r="BR3154" i="64"/>
  <c r="BR3181" i="64"/>
  <c r="BR678" i="64"/>
  <c r="BJ3154" i="64"/>
  <c r="BJ3181" i="64"/>
  <c r="BJ678" i="64"/>
  <c r="BB3154" i="64"/>
  <c r="BB3181" i="64"/>
  <c r="BB678" i="64"/>
  <c r="AT3154" i="64"/>
  <c r="AT3181" i="64"/>
  <c r="AT678" i="64"/>
  <c r="AL3154" i="64"/>
  <c r="AL3181" i="64"/>
  <c r="AL678" i="64"/>
  <c r="AD3154" i="64"/>
  <c r="AD3181" i="64"/>
  <c r="AD678" i="64"/>
  <c r="V3154" i="64"/>
  <c r="V3181" i="64"/>
  <c r="V678" i="64"/>
  <c r="CJ3153" i="64"/>
  <c r="CJ3180" i="64"/>
  <c r="CJ3192" i="64" s="1"/>
  <c r="CJ677" i="64"/>
  <c r="AN3153" i="64"/>
  <c r="AN3180" i="64"/>
  <c r="AN3192" i="64" s="1"/>
  <c r="AN677" i="64"/>
  <c r="BL3158" i="64"/>
  <c r="BL3185" i="64"/>
  <c r="BL682" i="64"/>
  <c r="CK3157" i="64"/>
  <c r="CK3184" i="64"/>
  <c r="CK681" i="64"/>
  <c r="AW3157" i="64"/>
  <c r="AW3184" i="64"/>
  <c r="AW681" i="64"/>
  <c r="BV3154" i="64"/>
  <c r="BV3181" i="64"/>
  <c r="BV678" i="64"/>
  <c r="Z3154" i="64"/>
  <c r="Z3181" i="64"/>
  <c r="Z678" i="64"/>
  <c r="BZ3153" i="64"/>
  <c r="BZ3180" i="64"/>
  <c r="BZ3192" i="64" s="1"/>
  <c r="BZ677" i="64"/>
  <c r="BB3153" i="64"/>
  <c r="BB3180" i="64"/>
  <c r="BB3192" i="64" s="1"/>
  <c r="BB677" i="64"/>
  <c r="CH3158" i="64"/>
  <c r="CH3185" i="64"/>
  <c r="CH682" i="64"/>
  <c r="AT3158" i="64"/>
  <c r="AT3185" i="64"/>
  <c r="AT682" i="64"/>
  <c r="CA3157" i="64"/>
  <c r="CA3184" i="64"/>
  <c r="CA681" i="64"/>
  <c r="AU3157" i="64"/>
  <c r="AU3184" i="64"/>
  <c r="AU681" i="64"/>
  <c r="CB3154" i="64"/>
  <c r="CB3181" i="64"/>
  <c r="CB678" i="64"/>
  <c r="AV3154" i="64"/>
  <c r="AV3181" i="64"/>
  <c r="AV678" i="64"/>
  <c r="BA3153" i="64"/>
  <c r="BA3180" i="64"/>
  <c r="BA3192" i="64" s="1"/>
  <c r="BA677" i="64"/>
  <c r="CE3153" i="64"/>
  <c r="CE3180" i="64"/>
  <c r="CE3192" i="64" s="1"/>
  <c r="CE677" i="64"/>
  <c r="BW3153" i="64"/>
  <c r="BW3180" i="64"/>
  <c r="BW3192" i="64" s="1"/>
  <c r="BW677" i="64"/>
  <c r="BO3153" i="64"/>
  <c r="BO3180" i="64"/>
  <c r="BO3192" i="64" s="1"/>
  <c r="BO677" i="64"/>
  <c r="BG3153" i="64"/>
  <c r="BG3180" i="64"/>
  <c r="BG3192" i="64" s="1"/>
  <c r="BG677" i="64"/>
  <c r="AY3153" i="64"/>
  <c r="AY3180" i="64"/>
  <c r="AY3192" i="64" s="1"/>
  <c r="AY677" i="64"/>
  <c r="AQ3153" i="64"/>
  <c r="AQ3180" i="64"/>
  <c r="AQ3192" i="64" s="1"/>
  <c r="AQ677" i="64"/>
  <c r="AI3153" i="64"/>
  <c r="AI3180" i="64"/>
  <c r="AI3192" i="64" s="1"/>
  <c r="AI677" i="64"/>
  <c r="AA3153" i="64"/>
  <c r="AA3180" i="64"/>
  <c r="AA3192" i="64" s="1"/>
  <c r="AA677" i="64"/>
  <c r="CE3158" i="64"/>
  <c r="CE3185" i="64"/>
  <c r="CE682" i="64"/>
  <c r="BW3158" i="64"/>
  <c r="BW3185" i="64"/>
  <c r="BW682" i="64"/>
  <c r="BO3158" i="64"/>
  <c r="BO3185" i="64"/>
  <c r="BO682" i="64"/>
  <c r="BG3158" i="64"/>
  <c r="BG3185" i="64"/>
  <c r="BG682" i="64"/>
  <c r="AY3158" i="64"/>
  <c r="AY3185" i="64"/>
  <c r="AY682" i="64"/>
  <c r="AQ3158" i="64"/>
  <c r="AQ3185" i="64"/>
  <c r="AQ682" i="64"/>
  <c r="AI3158" i="64"/>
  <c r="AI3185" i="64"/>
  <c r="AI682" i="64"/>
  <c r="AA3158" i="64"/>
  <c r="AA3185" i="64"/>
  <c r="AA682" i="64"/>
  <c r="CF3157" i="64"/>
  <c r="CF3184" i="64"/>
  <c r="CF681" i="64"/>
  <c r="BX3157" i="64"/>
  <c r="BX3184" i="64"/>
  <c r="BX681" i="64"/>
  <c r="BP3157" i="64"/>
  <c r="BP3184" i="64"/>
  <c r="BP681" i="64"/>
  <c r="BH3157" i="64"/>
  <c r="BH3184" i="64"/>
  <c r="BH681" i="64"/>
  <c r="AZ3157" i="64"/>
  <c r="AZ3184" i="64"/>
  <c r="AZ681" i="64"/>
  <c r="AR3157" i="64"/>
  <c r="AR3184" i="64"/>
  <c r="AR681" i="64"/>
  <c r="AJ3157" i="64"/>
  <c r="AJ681" i="64"/>
  <c r="AJ3184" i="64"/>
  <c r="AB3157" i="64"/>
  <c r="AB3184" i="64"/>
  <c r="AB681" i="64"/>
  <c r="T3157" i="64"/>
  <c r="T3184" i="64"/>
  <c r="T681" i="64"/>
  <c r="CG3154" i="64"/>
  <c r="CG3181" i="64"/>
  <c r="CG678" i="64"/>
  <c r="BY3154" i="64"/>
  <c r="BY3181" i="64"/>
  <c r="BY678" i="64"/>
  <c r="BQ3154" i="64"/>
  <c r="BQ3181" i="64"/>
  <c r="BQ678" i="64"/>
  <c r="BI3154" i="64"/>
  <c r="BI3181" i="64"/>
  <c r="BI678" i="64"/>
  <c r="BA3154" i="64"/>
  <c r="BA3181" i="64"/>
  <c r="BA678" i="64"/>
  <c r="AS3154" i="64"/>
  <c r="AS3181" i="64"/>
  <c r="AS678" i="64"/>
  <c r="AK3154" i="64"/>
  <c r="AK3181" i="64"/>
  <c r="AK678" i="64"/>
  <c r="AC3154" i="64"/>
  <c r="AC3181" i="64"/>
  <c r="AC678" i="64"/>
  <c r="U3154" i="64"/>
  <c r="U3181" i="64"/>
  <c r="U678" i="64"/>
  <c r="BD3153" i="64"/>
  <c r="BD3180" i="64"/>
  <c r="BD3192" i="64" s="1"/>
  <c r="BD677" i="64"/>
  <c r="CB3158" i="64"/>
  <c r="CB3185" i="64"/>
  <c r="CB682" i="64"/>
  <c r="AF3158" i="64"/>
  <c r="AF3185" i="64"/>
  <c r="AF682" i="64"/>
  <c r="BE3157" i="64"/>
  <c r="BE3184" i="64"/>
  <c r="BE681" i="64"/>
  <c r="AX3154" i="64"/>
  <c r="AX3181" i="64"/>
  <c r="AX678" i="64"/>
  <c r="AL3153" i="64"/>
  <c r="AL3180" i="64"/>
  <c r="AL3192" i="64" s="1"/>
  <c r="AL677" i="64"/>
  <c r="BR3158" i="64"/>
  <c r="BR3185" i="64"/>
  <c r="BR682" i="64"/>
  <c r="AL3158" i="64"/>
  <c r="AL3185" i="64"/>
  <c r="AL682" i="64"/>
  <c r="BS3157" i="64"/>
  <c r="BS3184" i="64"/>
  <c r="BS681" i="64"/>
  <c r="AM3157" i="64"/>
  <c r="AM3184" i="64"/>
  <c r="AM681" i="64"/>
  <c r="BT3154" i="64"/>
  <c r="BT3181" i="64"/>
  <c r="BT678" i="64"/>
  <c r="AF3154" i="64"/>
  <c r="AF3181" i="64"/>
  <c r="AF678" i="64"/>
  <c r="BI3153" i="64"/>
  <c r="BI3180" i="64"/>
  <c r="BI3192" i="64" s="1"/>
  <c r="BI677" i="64"/>
  <c r="CD3153" i="64"/>
  <c r="CD3180" i="64"/>
  <c r="CD3192" i="64" s="1"/>
  <c r="CD677" i="64"/>
  <c r="BV3153" i="64"/>
  <c r="BV3180" i="64"/>
  <c r="BV3192" i="64" s="1"/>
  <c r="BV677" i="64"/>
  <c r="BN3153" i="64"/>
  <c r="BN3180" i="64"/>
  <c r="BN3192" i="64" s="1"/>
  <c r="BN677" i="64"/>
  <c r="BF3153" i="64"/>
  <c r="BF3180" i="64"/>
  <c r="BF3192" i="64" s="1"/>
  <c r="BF677" i="64"/>
  <c r="AX3153" i="64"/>
  <c r="AX3180" i="64"/>
  <c r="AX3192" i="64" s="1"/>
  <c r="AX677" i="64"/>
  <c r="AP3153" i="64"/>
  <c r="AP3180" i="64"/>
  <c r="AP3192" i="64" s="1"/>
  <c r="AP677" i="64"/>
  <c r="AH3153" i="64"/>
  <c r="AH3180" i="64"/>
  <c r="AH3192" i="64" s="1"/>
  <c r="AH677" i="64"/>
  <c r="Z3153" i="64"/>
  <c r="Z3180" i="64"/>
  <c r="Z3192" i="64" s="1"/>
  <c r="Z677" i="64"/>
  <c r="CD3158" i="64"/>
  <c r="CD3185" i="64"/>
  <c r="CD682" i="64"/>
  <c r="BV3158" i="64"/>
  <c r="BV3185" i="64"/>
  <c r="BV682" i="64"/>
  <c r="BN3158" i="64"/>
  <c r="BN3185" i="64"/>
  <c r="BN682" i="64"/>
  <c r="BF3158" i="64"/>
  <c r="BF3185" i="64"/>
  <c r="BF682" i="64"/>
  <c r="AX3158" i="64"/>
  <c r="AX3185" i="64"/>
  <c r="AX682" i="64"/>
  <c r="AP3158" i="64"/>
  <c r="AP3185" i="64"/>
  <c r="AP682" i="64"/>
  <c r="AH3158" i="64"/>
  <c r="AH3185" i="64"/>
  <c r="AH682" i="64"/>
  <c r="Z3158" i="64"/>
  <c r="Z3185" i="64"/>
  <c r="Z682" i="64"/>
  <c r="CE3157" i="64"/>
  <c r="CE3184" i="64"/>
  <c r="CE681" i="64"/>
  <c r="BW3157" i="64"/>
  <c r="BW3184" i="64"/>
  <c r="BW681" i="64"/>
  <c r="BO3157" i="64"/>
  <c r="BO3184" i="64"/>
  <c r="BO681" i="64"/>
  <c r="BG3157" i="64"/>
  <c r="BG3184" i="64"/>
  <c r="BG681" i="64"/>
  <c r="AY3157" i="64"/>
  <c r="AY3184" i="64"/>
  <c r="AY681" i="64"/>
  <c r="AQ3157" i="64"/>
  <c r="AQ3184" i="64"/>
  <c r="AQ681" i="64"/>
  <c r="AI3157" i="64"/>
  <c r="AI3184" i="64"/>
  <c r="AI681" i="64"/>
  <c r="AA3157" i="64"/>
  <c r="AA3184" i="64"/>
  <c r="AA681" i="64"/>
  <c r="CF3154" i="64"/>
  <c r="CF3181" i="64"/>
  <c r="CF678" i="64"/>
  <c r="BX3154" i="64"/>
  <c r="BX3181" i="64"/>
  <c r="BX678" i="64"/>
  <c r="BP3154" i="64"/>
  <c r="BP678" i="64"/>
  <c r="BP3181" i="64"/>
  <c r="BH3154" i="64"/>
  <c r="BH3181" i="64"/>
  <c r="BH678" i="64"/>
  <c r="AZ3154" i="64"/>
  <c r="AZ678" i="64"/>
  <c r="AZ3181" i="64"/>
  <c r="AR3154" i="64"/>
  <c r="AR3181" i="64"/>
  <c r="AR678" i="64"/>
  <c r="AJ3154" i="64"/>
  <c r="AJ3181" i="64"/>
  <c r="AJ678" i="64"/>
  <c r="AB3154" i="64"/>
  <c r="AB3181" i="64"/>
  <c r="AB678" i="64"/>
  <c r="T3154" i="64"/>
  <c r="T3181" i="64"/>
  <c r="T678" i="64"/>
  <c r="BL3153" i="64"/>
  <c r="BL3180" i="64"/>
  <c r="BL3192" i="64" s="1"/>
  <c r="BL677" i="64"/>
  <c r="CJ3158" i="64"/>
  <c r="CJ3185" i="64"/>
  <c r="CJ682" i="64"/>
  <c r="AV3158" i="64"/>
  <c r="AV3185" i="64"/>
  <c r="AV682" i="64"/>
  <c r="BU3157" i="64"/>
  <c r="BU3184" i="64"/>
  <c r="BU681" i="64"/>
  <c r="AG3157" i="64"/>
  <c r="AG681" i="64"/>
  <c r="AG3184" i="64"/>
  <c r="BN3154" i="64"/>
  <c r="BN3181" i="64"/>
  <c r="BN678" i="64"/>
  <c r="CH3153" i="64"/>
  <c r="CH3180" i="64"/>
  <c r="CH3192" i="64" s="1"/>
  <c r="CH677" i="64"/>
  <c r="AT3153" i="64"/>
  <c r="AT3180" i="64"/>
  <c r="AT3192" i="64" s="1"/>
  <c r="AT677" i="64"/>
  <c r="BZ3158" i="64"/>
  <c r="BZ3185" i="64"/>
  <c r="BZ682" i="64"/>
  <c r="AD3158" i="64"/>
  <c r="AD3185" i="64"/>
  <c r="AD682" i="64"/>
  <c r="BK3157" i="64"/>
  <c r="BK3184" i="64"/>
  <c r="BK681" i="64"/>
  <c r="AE3157" i="64"/>
  <c r="AE3184" i="64"/>
  <c r="AE681" i="64"/>
  <c r="BL3154" i="64"/>
  <c r="BL3181" i="64"/>
  <c r="BL678" i="64"/>
  <c r="AN3154" i="64"/>
  <c r="AN3181" i="64"/>
  <c r="AN678" i="64"/>
  <c r="CK3153" i="64"/>
  <c r="CK3180" i="64"/>
  <c r="CK3192" i="64" s="1"/>
  <c r="CK677" i="64"/>
  <c r="CC3153" i="64"/>
  <c r="CC677" i="64"/>
  <c r="CC3180" i="64"/>
  <c r="CC3192" i="64" s="1"/>
  <c r="BU3153" i="64"/>
  <c r="BU3180" i="64"/>
  <c r="BU3192" i="64" s="1"/>
  <c r="BU677" i="64"/>
  <c r="BM3153" i="64"/>
  <c r="BM3180" i="64"/>
  <c r="BM3192" i="64" s="1"/>
  <c r="BM677" i="64"/>
  <c r="BE3153" i="64"/>
  <c r="BE3180" i="64"/>
  <c r="BE3192" i="64" s="1"/>
  <c r="BE677" i="64"/>
  <c r="AW3153" i="64"/>
  <c r="AW677" i="64"/>
  <c r="AW3180" i="64"/>
  <c r="AW3192" i="64" s="1"/>
  <c r="AO3153" i="64"/>
  <c r="AO3180" i="64"/>
  <c r="AO3192" i="64" s="1"/>
  <c r="AO677" i="64"/>
  <c r="AG3153" i="64"/>
  <c r="AG3180" i="64"/>
  <c r="AG3192" i="64" s="1"/>
  <c r="AG677" i="64"/>
  <c r="Y3153" i="64"/>
  <c r="Y3180" i="64"/>
  <c r="Y3192" i="64" s="1"/>
  <c r="Y677" i="64"/>
  <c r="CK3158" i="64"/>
  <c r="CK3185" i="64"/>
  <c r="CK682" i="64"/>
  <c r="CC3158" i="64"/>
  <c r="CC3185" i="64"/>
  <c r="CC682" i="64"/>
  <c r="BU3158" i="64"/>
  <c r="BU3185" i="64"/>
  <c r="BU682" i="64"/>
  <c r="BM3158" i="64"/>
  <c r="BM682" i="64"/>
  <c r="BM3185" i="64"/>
  <c r="BE3158" i="64"/>
  <c r="BE3185" i="64"/>
  <c r="BE682" i="64"/>
  <c r="AW3158" i="64"/>
  <c r="AW3185" i="64"/>
  <c r="AW682" i="64"/>
  <c r="AO3158" i="64"/>
  <c r="AO3185" i="64"/>
  <c r="AO682" i="64"/>
  <c r="AG3158" i="64"/>
  <c r="AG3185" i="64"/>
  <c r="AG682" i="64"/>
  <c r="Y3158" i="64"/>
  <c r="Y3185" i="64"/>
  <c r="Y682" i="64"/>
  <c r="CD3157" i="64"/>
  <c r="CD3184" i="64"/>
  <c r="CD681" i="64"/>
  <c r="BV3157" i="64"/>
  <c r="BV3184" i="64"/>
  <c r="BV681" i="64"/>
  <c r="BN3157" i="64"/>
  <c r="BN3184" i="64"/>
  <c r="BN681" i="64"/>
  <c r="BF3157" i="64"/>
  <c r="BF3184" i="64"/>
  <c r="BF681" i="64"/>
  <c r="AX3157" i="64"/>
  <c r="AX3184" i="64"/>
  <c r="AX681" i="64"/>
  <c r="AP3157" i="64"/>
  <c r="AP3184" i="64"/>
  <c r="AP681" i="64"/>
  <c r="AH3157" i="64"/>
  <c r="AH3184" i="64"/>
  <c r="AH681" i="64"/>
  <c r="Z3157" i="64"/>
  <c r="Z3184" i="64"/>
  <c r="Z681" i="64"/>
  <c r="CE3154" i="64"/>
  <c r="CE3181" i="64"/>
  <c r="CE678" i="64"/>
  <c r="BW3154" i="64"/>
  <c r="BW3181" i="64"/>
  <c r="BW678" i="64"/>
  <c r="BO3154" i="64"/>
  <c r="BO3181" i="64"/>
  <c r="BO678" i="64"/>
  <c r="BG3154" i="64"/>
  <c r="BG3181" i="64"/>
  <c r="BG678" i="64"/>
  <c r="AY3154" i="64"/>
  <c r="AY3181" i="64"/>
  <c r="AY678" i="64"/>
  <c r="AQ3154" i="64"/>
  <c r="AQ3181" i="64"/>
  <c r="AQ678" i="64"/>
  <c r="AI3154" i="64"/>
  <c r="AI3181" i="64"/>
  <c r="AI678" i="64"/>
  <c r="AA3154" i="64"/>
  <c r="AA3181" i="64"/>
  <c r="AA678" i="64"/>
  <c r="AZ3057" i="64"/>
  <c r="AZ3083" i="64" s="1"/>
  <c r="AZ3126" i="64"/>
  <c r="AZ3091" i="64"/>
  <c r="BP3062" i="64"/>
  <c r="BP3088" i="64" s="1"/>
  <c r="BP3096" i="64"/>
  <c r="BP3122" i="64" s="1"/>
  <c r="BP3131" i="64"/>
  <c r="CG3061" i="64"/>
  <c r="CG3087" i="64" s="1"/>
  <c r="CG3095" i="64"/>
  <c r="CG3121" i="64" s="1"/>
  <c r="CG3130" i="64"/>
  <c r="AK3061" i="64"/>
  <c r="AK3087" i="64" s="1"/>
  <c r="AK3095" i="64"/>
  <c r="AK3121" i="64" s="1"/>
  <c r="AK3130" i="64"/>
  <c r="BJ3058" i="64"/>
  <c r="BJ3127" i="64"/>
  <c r="BJ3092" i="64"/>
  <c r="BJ3118" i="64" s="1"/>
  <c r="CE3057" i="64"/>
  <c r="CE3083" i="64" s="1"/>
  <c r="CE3126" i="64"/>
  <c r="CE3091" i="64"/>
  <c r="BW3057" i="64"/>
  <c r="BW3083" i="64" s="1"/>
  <c r="BW3126" i="64"/>
  <c r="BW3091" i="64"/>
  <c r="BO3057" i="64"/>
  <c r="BO3083" i="64" s="1"/>
  <c r="BO3126" i="64"/>
  <c r="BO3091" i="64"/>
  <c r="BG3057" i="64"/>
  <c r="BG3083" i="64" s="1"/>
  <c r="BG3126" i="64"/>
  <c r="BG3091" i="64"/>
  <c r="AY3057" i="64"/>
  <c r="AY3083" i="64" s="1"/>
  <c r="AY3091" i="64"/>
  <c r="AY3126" i="64"/>
  <c r="AQ3057" i="64"/>
  <c r="AQ3083" i="64" s="1"/>
  <c r="AQ3126" i="64"/>
  <c r="AQ3091" i="64"/>
  <c r="AI3057" i="64"/>
  <c r="AI3083" i="64" s="1"/>
  <c r="AI3126" i="64"/>
  <c r="AI3091" i="64"/>
  <c r="AA3057" i="64"/>
  <c r="AA3083" i="64" s="1"/>
  <c r="AA3126" i="64"/>
  <c r="AA3091" i="64"/>
  <c r="CE3062" i="64"/>
  <c r="CE3088" i="64" s="1"/>
  <c r="CE3096" i="64"/>
  <c r="CE3122" i="64" s="1"/>
  <c r="CE3131" i="64"/>
  <c r="BW3062" i="64"/>
  <c r="BW3088" i="64" s="1"/>
  <c r="BW3096" i="64"/>
  <c r="BW3122" i="64" s="1"/>
  <c r="BW3131" i="64"/>
  <c r="BO3062" i="64"/>
  <c r="BO3088" i="64" s="1"/>
  <c r="BO3096" i="64"/>
  <c r="BO3122" i="64" s="1"/>
  <c r="BO3131" i="64"/>
  <c r="BG3062" i="64"/>
  <c r="BG3088" i="64" s="1"/>
  <c r="BG3096" i="64"/>
  <c r="BG3122" i="64" s="1"/>
  <c r="BG3131" i="64"/>
  <c r="AY3062" i="64"/>
  <c r="AY3088" i="64" s="1"/>
  <c r="AY3096" i="64"/>
  <c r="AY3122" i="64" s="1"/>
  <c r="AY3131" i="64"/>
  <c r="AQ3062" i="64"/>
  <c r="AQ3088" i="64" s="1"/>
  <c r="AQ3096" i="64"/>
  <c r="AQ3122" i="64" s="1"/>
  <c r="AQ3131" i="64"/>
  <c r="AI3062" i="64"/>
  <c r="AI3088" i="64" s="1"/>
  <c r="AI3096" i="64"/>
  <c r="AI3122" i="64" s="1"/>
  <c r="AI3131" i="64"/>
  <c r="AA3062" i="64"/>
  <c r="AA3088" i="64" s="1"/>
  <c r="AA3096" i="64"/>
  <c r="AA3122" i="64" s="1"/>
  <c r="AA3131" i="64"/>
  <c r="CF3061" i="64"/>
  <c r="CF3087" i="64" s="1"/>
  <c r="CF3095" i="64"/>
  <c r="CF3121" i="64" s="1"/>
  <c r="CF3130" i="64"/>
  <c r="BX3061" i="64"/>
  <c r="BX3087" i="64" s="1"/>
  <c r="BX3095" i="64"/>
  <c r="BX3121" i="64" s="1"/>
  <c r="BX3130" i="64"/>
  <c r="BP3061" i="64"/>
  <c r="BP3087" i="64" s="1"/>
  <c r="BP3095" i="64"/>
  <c r="BP3121" i="64" s="1"/>
  <c r="BP3130" i="64"/>
  <c r="BH3061" i="64"/>
  <c r="BH3087" i="64" s="1"/>
  <c r="BH3095" i="64"/>
  <c r="BH3121" i="64" s="1"/>
  <c r="BH3130" i="64"/>
  <c r="AZ3061" i="64"/>
  <c r="AZ3087" i="64" s="1"/>
  <c r="AZ3095" i="64"/>
  <c r="AZ3121" i="64" s="1"/>
  <c r="AZ3130" i="64"/>
  <c r="AR3061" i="64"/>
  <c r="AR3087" i="64" s="1"/>
  <c r="AR3095" i="64"/>
  <c r="AR3121" i="64" s="1"/>
  <c r="AR3130" i="64"/>
  <c r="AJ3061" i="64"/>
  <c r="AJ3087" i="64" s="1"/>
  <c r="AJ3095" i="64"/>
  <c r="AJ3121" i="64" s="1"/>
  <c r="AJ3130" i="64"/>
  <c r="AB3061" i="64"/>
  <c r="AB3087" i="64" s="1"/>
  <c r="AB3095" i="64"/>
  <c r="AB3121" i="64" s="1"/>
  <c r="AB3130" i="64"/>
  <c r="T3061" i="64"/>
  <c r="T3087" i="64" s="1"/>
  <c r="T3095" i="64"/>
  <c r="T3121" i="64" s="1"/>
  <c r="T3130" i="64"/>
  <c r="CG3058" i="64"/>
  <c r="CG3127" i="64"/>
  <c r="CG3092" i="64"/>
  <c r="CG3118" i="64" s="1"/>
  <c r="BY3058" i="64"/>
  <c r="BY3127" i="64"/>
  <c r="BY3092" i="64"/>
  <c r="BY3118" i="64" s="1"/>
  <c r="BQ3058" i="64"/>
  <c r="BQ3127" i="64"/>
  <c r="BQ3092" i="64"/>
  <c r="BQ3118" i="64" s="1"/>
  <c r="BI3058" i="64"/>
  <c r="BI3127" i="64"/>
  <c r="BI3092" i="64"/>
  <c r="BI3118" i="64" s="1"/>
  <c r="BA3058" i="64"/>
  <c r="BA3127" i="64"/>
  <c r="BA3092" i="64"/>
  <c r="BA3118" i="64" s="1"/>
  <c r="AS3058" i="64"/>
  <c r="AS3127" i="64"/>
  <c r="AS3092" i="64"/>
  <c r="AS3118" i="64" s="1"/>
  <c r="AK3058" i="64"/>
  <c r="AK3127" i="64"/>
  <c r="AK3092" i="64"/>
  <c r="AK3118" i="64" s="1"/>
  <c r="AC3058" i="64"/>
  <c r="AC3127" i="64"/>
  <c r="AC3092" i="64"/>
  <c r="AC3118" i="64" s="1"/>
  <c r="U3058" i="64"/>
  <c r="U3127" i="64"/>
  <c r="U3092" i="64"/>
  <c r="U3118" i="64" s="1"/>
  <c r="AJ3057" i="64"/>
  <c r="AJ3083" i="64" s="1"/>
  <c r="AJ3126" i="64"/>
  <c r="AJ3091" i="64"/>
  <c r="AR3062" i="64"/>
  <c r="AR3088" i="64" s="1"/>
  <c r="AR3096" i="64"/>
  <c r="AR3122" i="64" s="1"/>
  <c r="AR3131" i="64"/>
  <c r="AS3061" i="64"/>
  <c r="AS3087" i="64" s="1"/>
  <c r="AS3095" i="64"/>
  <c r="AS3121" i="64" s="1"/>
  <c r="AS3130" i="64"/>
  <c r="AL3058" i="64"/>
  <c r="AL3127" i="64"/>
  <c r="AL3092" i="64"/>
  <c r="AL3118" i="64" s="1"/>
  <c r="AX3057" i="64"/>
  <c r="AX3083" i="64" s="1"/>
  <c r="AX3126" i="64"/>
  <c r="AX3091" i="64"/>
  <c r="BF3062" i="64"/>
  <c r="BF3088" i="64" s="1"/>
  <c r="BF3096" i="64"/>
  <c r="BF3122" i="64" s="1"/>
  <c r="BF3131" i="64"/>
  <c r="AH3062" i="64"/>
  <c r="AH3088" i="64" s="1"/>
  <c r="AH3096" i="64"/>
  <c r="AH3122" i="64" s="1"/>
  <c r="AH3131" i="64"/>
  <c r="CE3061" i="64"/>
  <c r="CE3087" i="64" s="1"/>
  <c r="CE3095" i="64"/>
  <c r="CE3121" i="64" s="1"/>
  <c r="CE3130" i="64"/>
  <c r="BG3061" i="64"/>
  <c r="BG3087" i="64" s="1"/>
  <c r="BG3095" i="64"/>
  <c r="BG3121" i="64" s="1"/>
  <c r="BG3130" i="64"/>
  <c r="AQ3061" i="64"/>
  <c r="AQ3087" i="64" s="1"/>
  <c r="AQ3095" i="64"/>
  <c r="AQ3121" i="64" s="1"/>
  <c r="AQ3130" i="64"/>
  <c r="BX3058" i="64"/>
  <c r="BX3127" i="64"/>
  <c r="BX3092" i="64"/>
  <c r="BX3118" i="64" s="1"/>
  <c r="BH3058" i="64"/>
  <c r="BH3127" i="64"/>
  <c r="BH3092" i="64"/>
  <c r="BH3118" i="64" s="1"/>
  <c r="AJ3058" i="64"/>
  <c r="AJ3127" i="64"/>
  <c r="AJ3092" i="64"/>
  <c r="AJ3118" i="64" s="1"/>
  <c r="AR3057" i="64"/>
  <c r="AR3083" i="64" s="1"/>
  <c r="AR3126" i="64"/>
  <c r="AR3091" i="64"/>
  <c r="BH3062" i="64"/>
  <c r="BH3088" i="64" s="1"/>
  <c r="BH3096" i="64"/>
  <c r="BH3122" i="64" s="1"/>
  <c r="BH3131" i="64"/>
  <c r="BY3061" i="64"/>
  <c r="BY3087" i="64" s="1"/>
  <c r="BY3095" i="64"/>
  <c r="BY3121" i="64" s="1"/>
  <c r="BY3130" i="64"/>
  <c r="AC3061" i="64"/>
  <c r="AC3087" i="64" s="1"/>
  <c r="AC3095" i="64"/>
  <c r="AC3121" i="64" s="1"/>
  <c r="AC3130" i="64"/>
  <c r="BB3058" i="64"/>
  <c r="BB3127" i="64"/>
  <c r="BB3092" i="64"/>
  <c r="BB3118" i="64" s="1"/>
  <c r="AP3057" i="64"/>
  <c r="AP3083" i="64" s="1"/>
  <c r="AP3126" i="64"/>
  <c r="AP3091" i="64"/>
  <c r="CD3062" i="64"/>
  <c r="CD3088" i="64" s="1"/>
  <c r="CD3096" i="64"/>
  <c r="CD3122" i="64" s="1"/>
  <c r="CD3131" i="64"/>
  <c r="BN3062" i="64"/>
  <c r="BN3088" i="64" s="1"/>
  <c r="BN3096" i="64"/>
  <c r="BN3122" i="64" s="1"/>
  <c r="BN3131" i="64"/>
  <c r="AP3062" i="64"/>
  <c r="AP3088" i="64" s="1"/>
  <c r="AP3096" i="64"/>
  <c r="AP3122" i="64" s="1"/>
  <c r="AP3131" i="64"/>
  <c r="Z3062" i="64"/>
  <c r="Z3088" i="64" s="1"/>
  <c r="Z3096" i="64"/>
  <c r="Z3122" i="64" s="1"/>
  <c r="Z3131" i="64"/>
  <c r="BO3061" i="64"/>
  <c r="BO3087" i="64" s="1"/>
  <c r="BO3095" i="64"/>
  <c r="BO3121" i="64" s="1"/>
  <c r="BO3130" i="64"/>
  <c r="AY3061" i="64"/>
  <c r="AY3087" i="64" s="1"/>
  <c r="AY3095" i="64"/>
  <c r="AY3121" i="64" s="1"/>
  <c r="AY3130" i="64"/>
  <c r="AI3061" i="64"/>
  <c r="AI3087" i="64" s="1"/>
  <c r="AI3095" i="64"/>
  <c r="AI3121" i="64" s="1"/>
  <c r="AI3130" i="64"/>
  <c r="AA3061" i="64"/>
  <c r="AA3087" i="64" s="1"/>
  <c r="AA3095" i="64"/>
  <c r="AA3121" i="64" s="1"/>
  <c r="AA3130" i="64"/>
  <c r="CF3058" i="64"/>
  <c r="CF3127" i="64"/>
  <c r="CF3092" i="64"/>
  <c r="CF3118" i="64" s="1"/>
  <c r="BP3058" i="64"/>
  <c r="BP3127" i="64"/>
  <c r="BP3092" i="64"/>
  <c r="BP3118" i="64" s="1"/>
  <c r="AZ3058" i="64"/>
  <c r="AZ3127" i="64"/>
  <c r="AZ3092" i="64"/>
  <c r="AZ3118" i="64" s="1"/>
  <c r="AR3058" i="64"/>
  <c r="AR3127" i="64"/>
  <c r="AR3092" i="64"/>
  <c r="AR3118" i="64" s="1"/>
  <c r="AB3058" i="64"/>
  <c r="AB3127" i="64"/>
  <c r="AB3092" i="64"/>
  <c r="AB3118" i="64" s="1"/>
  <c r="T3058" i="64"/>
  <c r="T3127" i="64"/>
  <c r="T3092" i="64"/>
  <c r="T3118" i="64" s="1"/>
  <c r="BU3057" i="64"/>
  <c r="BU3083" i="64" s="1"/>
  <c r="BU3126" i="64"/>
  <c r="BU3091" i="64"/>
  <c r="AG3057" i="64"/>
  <c r="AG3083" i="64" s="1"/>
  <c r="AG3126" i="64"/>
  <c r="AG3091" i="64"/>
  <c r="BM3062" i="64"/>
  <c r="BM3088" i="64" s="1"/>
  <c r="BM3131" i="64"/>
  <c r="BM3096" i="64"/>
  <c r="BM3122" i="64" s="1"/>
  <c r="Y3062" i="64"/>
  <c r="Y3088" i="64" s="1"/>
  <c r="Y3131" i="64"/>
  <c r="Y3096" i="64"/>
  <c r="Y3122" i="64" s="1"/>
  <c r="BF3061" i="64"/>
  <c r="BF3087" i="64" s="1"/>
  <c r="BF3095" i="64"/>
  <c r="BF3121" i="64" s="1"/>
  <c r="BF3130" i="64"/>
  <c r="AY3058" i="64"/>
  <c r="AY3127" i="64"/>
  <c r="AY3092" i="64"/>
  <c r="AY3118" i="64" s="1"/>
  <c r="BH3057" i="64"/>
  <c r="BH3083" i="64" s="1"/>
  <c r="BH3126" i="64"/>
  <c r="BH3091" i="64"/>
  <c r="BX3062" i="64"/>
  <c r="BX3088" i="64" s="1"/>
  <c r="BX3096" i="64"/>
  <c r="BX3122" i="64" s="1"/>
  <c r="BX3131" i="64"/>
  <c r="T3062" i="64"/>
  <c r="T3088" i="64" s="1"/>
  <c r="T3096" i="64"/>
  <c r="T3122" i="64" s="1"/>
  <c r="T3131" i="64"/>
  <c r="CH3058" i="64"/>
  <c r="CH3127" i="64"/>
  <c r="CH3092" i="64"/>
  <c r="CH3118" i="64" s="1"/>
  <c r="BF3057" i="64"/>
  <c r="BF3083" i="64" s="1"/>
  <c r="BF3126" i="64"/>
  <c r="BF3091" i="64"/>
  <c r="BM3057" i="64"/>
  <c r="BM3083" i="64" s="1"/>
  <c r="BM3126" i="64"/>
  <c r="BM3091" i="64"/>
  <c r="Y3057" i="64"/>
  <c r="Y3083" i="64" s="1"/>
  <c r="Y3126" i="64"/>
  <c r="Y3091" i="64"/>
  <c r="BE3062" i="64"/>
  <c r="BE3088" i="64" s="1"/>
  <c r="BE3131" i="64"/>
  <c r="BE3096" i="64"/>
  <c r="BE3122" i="64" s="1"/>
  <c r="CD3061" i="64"/>
  <c r="CD3087" i="64" s="1"/>
  <c r="CD3095" i="64"/>
  <c r="CD3121" i="64" s="1"/>
  <c r="CD3130" i="64"/>
  <c r="AH3061" i="64"/>
  <c r="AH3087" i="64" s="1"/>
  <c r="AH3095" i="64"/>
  <c r="AH3121" i="64" s="1"/>
  <c r="AH3130" i="64"/>
  <c r="BO3058" i="64"/>
  <c r="BO3127" i="64"/>
  <c r="BO3092" i="64"/>
  <c r="BO3118" i="64" s="1"/>
  <c r="AA3058" i="64"/>
  <c r="AA3127" i="64"/>
  <c r="AA3092" i="64"/>
  <c r="AA3118" i="64" s="1"/>
  <c r="CJ3057" i="64"/>
  <c r="CJ3083" i="64" s="1"/>
  <c r="CJ3091" i="64"/>
  <c r="CJ3126" i="64"/>
  <c r="CB3057" i="64"/>
  <c r="CB3083" i="64" s="1"/>
  <c r="CB3091" i="64"/>
  <c r="CB3126" i="64"/>
  <c r="BT3057" i="64"/>
  <c r="BT3083" i="64" s="1"/>
  <c r="BT3126" i="64"/>
  <c r="BT3091" i="64"/>
  <c r="BL3057" i="64"/>
  <c r="BL3083" i="64" s="1"/>
  <c r="BL3091" i="64"/>
  <c r="BL3126" i="64"/>
  <c r="BD3057" i="64"/>
  <c r="BD3083" i="64" s="1"/>
  <c r="BD3091" i="64"/>
  <c r="BD3126" i="64"/>
  <c r="AV3057" i="64"/>
  <c r="AV3083" i="64" s="1"/>
  <c r="AV3126" i="64"/>
  <c r="AV3091" i="64"/>
  <c r="AN3057" i="64"/>
  <c r="AN3083" i="64" s="1"/>
  <c r="AN3091" i="64"/>
  <c r="AN3126" i="64"/>
  <c r="AF3057" i="64"/>
  <c r="AF3083" i="64" s="1"/>
  <c r="AF3091" i="64"/>
  <c r="AF3126" i="64"/>
  <c r="X3057" i="64"/>
  <c r="X3083" i="64" s="1"/>
  <c r="X3091" i="64"/>
  <c r="X3126" i="64"/>
  <c r="CJ3062" i="64"/>
  <c r="CJ3088" i="64" s="1"/>
  <c r="CJ3096" i="64"/>
  <c r="CJ3122" i="64" s="1"/>
  <c r="CJ3131" i="64"/>
  <c r="CB3062" i="64"/>
  <c r="CB3088" i="64" s="1"/>
  <c r="CB3131" i="64"/>
  <c r="CB3096" i="64"/>
  <c r="CB3122" i="64" s="1"/>
  <c r="BT3062" i="64"/>
  <c r="BT3088" i="64" s="1"/>
  <c r="BT3096" i="64"/>
  <c r="BT3122" i="64" s="1"/>
  <c r="BT3131" i="64"/>
  <c r="BL3062" i="64"/>
  <c r="BL3088" i="64" s="1"/>
  <c r="BL3096" i="64"/>
  <c r="BL3122" i="64" s="1"/>
  <c r="BL3131" i="64"/>
  <c r="BD3062" i="64"/>
  <c r="BD3088" i="64" s="1"/>
  <c r="BD3131" i="64"/>
  <c r="BD3096" i="64"/>
  <c r="BD3122" i="64" s="1"/>
  <c r="AV3062" i="64"/>
  <c r="AV3088" i="64" s="1"/>
  <c r="AV3096" i="64"/>
  <c r="AV3122" i="64" s="1"/>
  <c r="AV3131" i="64"/>
  <c r="AN3062" i="64"/>
  <c r="AN3088" i="64" s="1"/>
  <c r="AN3131" i="64"/>
  <c r="AN3096" i="64"/>
  <c r="AN3122" i="64" s="1"/>
  <c r="AF3062" i="64"/>
  <c r="AF3088" i="64" s="1"/>
  <c r="AF3096" i="64"/>
  <c r="AF3122" i="64" s="1"/>
  <c r="AF3131" i="64"/>
  <c r="X3062" i="64"/>
  <c r="X3088" i="64" s="1"/>
  <c r="X3096" i="64"/>
  <c r="X3122" i="64" s="1"/>
  <c r="X3131" i="64"/>
  <c r="CK3061" i="64"/>
  <c r="CK3087" i="64" s="1"/>
  <c r="CK3130" i="64"/>
  <c r="CK3095" i="64"/>
  <c r="CK3121" i="64" s="1"/>
  <c r="CC3061" i="64"/>
  <c r="CC3087" i="64" s="1"/>
  <c r="CC3130" i="64"/>
  <c r="CC3095" i="64"/>
  <c r="CC3121" i="64" s="1"/>
  <c r="BU3061" i="64"/>
  <c r="BU3087" i="64" s="1"/>
  <c r="BU3130" i="64"/>
  <c r="BU3095" i="64"/>
  <c r="BU3121" i="64" s="1"/>
  <c r="BM3061" i="64"/>
  <c r="BM3087" i="64" s="1"/>
  <c r="BM3130" i="64"/>
  <c r="BM3095" i="64"/>
  <c r="BM3121" i="64" s="1"/>
  <c r="BE3061" i="64"/>
  <c r="BE3087" i="64" s="1"/>
  <c r="BE3130" i="64"/>
  <c r="BE3095" i="64"/>
  <c r="BE3121" i="64" s="1"/>
  <c r="AW3061" i="64"/>
  <c r="AW3087" i="64" s="1"/>
  <c r="AW3130" i="64"/>
  <c r="AW3095" i="64"/>
  <c r="AW3121" i="64" s="1"/>
  <c r="AO3061" i="64"/>
  <c r="AO3087" i="64" s="1"/>
  <c r="AO3130" i="64"/>
  <c r="AO3095" i="64"/>
  <c r="AO3121" i="64" s="1"/>
  <c r="AG3061" i="64"/>
  <c r="AG3087" i="64" s="1"/>
  <c r="AG3130" i="64"/>
  <c r="AG3095" i="64"/>
  <c r="AG3121" i="64" s="1"/>
  <c r="Y3061" i="64"/>
  <c r="Y3087" i="64" s="1"/>
  <c r="Y3130" i="64"/>
  <c r="Y3095" i="64"/>
  <c r="Y3121" i="64" s="1"/>
  <c r="CD3058" i="64"/>
  <c r="CD3127" i="64"/>
  <c r="CD3092" i="64"/>
  <c r="CD3118" i="64" s="1"/>
  <c r="BV3058" i="64"/>
  <c r="BV3092" i="64"/>
  <c r="BV3118" i="64" s="1"/>
  <c r="BV3127" i="64"/>
  <c r="BN3058" i="64"/>
  <c r="BN3127" i="64"/>
  <c r="BN3092" i="64"/>
  <c r="BN3118" i="64" s="1"/>
  <c r="BF3058" i="64"/>
  <c r="BF3127" i="64"/>
  <c r="BF3092" i="64"/>
  <c r="BF3118" i="64" s="1"/>
  <c r="AX3058" i="64"/>
  <c r="AX3092" i="64"/>
  <c r="AX3118" i="64" s="1"/>
  <c r="AX3127" i="64"/>
  <c r="AP3058" i="64"/>
  <c r="AP3127" i="64"/>
  <c r="AP3092" i="64"/>
  <c r="AP3118" i="64" s="1"/>
  <c r="AH3058" i="64"/>
  <c r="AH3127" i="64"/>
  <c r="AH3092" i="64"/>
  <c r="AH3118" i="64" s="1"/>
  <c r="Z3058" i="64"/>
  <c r="Z3092" i="64"/>
  <c r="Z3118" i="64" s="1"/>
  <c r="Z3127" i="64"/>
  <c r="BX3057" i="64"/>
  <c r="BX3083" i="64" s="1"/>
  <c r="BX3126" i="64"/>
  <c r="BX3091" i="64"/>
  <c r="T3057" i="64"/>
  <c r="T3083" i="64" s="1"/>
  <c r="T3126" i="64"/>
  <c r="T3091" i="64"/>
  <c r="AJ3062" i="64"/>
  <c r="AJ3088" i="64" s="1"/>
  <c r="AJ3096" i="64"/>
  <c r="AJ3122" i="64" s="1"/>
  <c r="AJ3131" i="64"/>
  <c r="BI3061" i="64"/>
  <c r="BI3087" i="64" s="1"/>
  <c r="BI3095" i="64"/>
  <c r="BI3121" i="64" s="1"/>
  <c r="BI3130" i="64"/>
  <c r="BZ3058" i="64"/>
  <c r="BZ3127" i="64"/>
  <c r="BZ3092" i="64"/>
  <c r="BZ3118" i="64" s="1"/>
  <c r="AD3058" i="64"/>
  <c r="AD3127" i="64"/>
  <c r="AD3092" i="64"/>
  <c r="AD3118" i="64" s="1"/>
  <c r="BV3057" i="64"/>
  <c r="BV3083" i="64" s="1"/>
  <c r="BV3091" i="64"/>
  <c r="BV3126" i="64"/>
  <c r="AH3057" i="64"/>
  <c r="AH3083" i="64" s="1"/>
  <c r="AH3091" i="64"/>
  <c r="AH3126" i="64"/>
  <c r="AX3062" i="64"/>
  <c r="AX3088" i="64" s="1"/>
  <c r="AX3096" i="64"/>
  <c r="AX3122" i="64" s="1"/>
  <c r="AX3131" i="64"/>
  <c r="BE3057" i="64"/>
  <c r="BE3083" i="64" s="1"/>
  <c r="BE3126" i="64"/>
  <c r="BE3091" i="64"/>
  <c r="CK3062" i="64"/>
  <c r="CK3088" i="64" s="1"/>
  <c r="CK3131" i="64"/>
  <c r="CK3096" i="64"/>
  <c r="CK3122" i="64" s="1"/>
  <c r="AW3062" i="64"/>
  <c r="AW3088" i="64" s="1"/>
  <c r="AW3131" i="64"/>
  <c r="AW3096" i="64"/>
  <c r="AW3122" i="64" s="1"/>
  <c r="AX3061" i="64"/>
  <c r="AX3087" i="64" s="1"/>
  <c r="AX3095" i="64"/>
  <c r="AX3121" i="64" s="1"/>
  <c r="AX3130" i="64"/>
  <c r="CE3058" i="64"/>
  <c r="CE3092" i="64"/>
  <c r="CE3118" i="64" s="1"/>
  <c r="CE3127" i="64"/>
  <c r="AI3058" i="64"/>
  <c r="AI3127" i="64"/>
  <c r="AI3092" i="64"/>
  <c r="AI3118" i="64" s="1"/>
  <c r="CI3057" i="64"/>
  <c r="CI3083" i="64" s="1"/>
  <c r="CI3126" i="64"/>
  <c r="CI3091" i="64"/>
  <c r="CA3057" i="64"/>
  <c r="CA3083" i="64" s="1"/>
  <c r="CA3126" i="64"/>
  <c r="CA3091" i="64"/>
  <c r="BS3057" i="64"/>
  <c r="BS3083" i="64" s="1"/>
  <c r="BS3126" i="64"/>
  <c r="BS3091" i="64"/>
  <c r="BK3057" i="64"/>
  <c r="BK3083" i="64" s="1"/>
  <c r="BK3126" i="64"/>
  <c r="BK3091" i="64"/>
  <c r="BC3057" i="64"/>
  <c r="BC3083" i="64" s="1"/>
  <c r="BC3126" i="64"/>
  <c r="BC3091" i="64"/>
  <c r="AU3057" i="64"/>
  <c r="AU3083" i="64" s="1"/>
  <c r="AU3126" i="64"/>
  <c r="AU3091" i="64"/>
  <c r="AM3057" i="64"/>
  <c r="AM3083" i="64" s="1"/>
  <c r="AM3126" i="64"/>
  <c r="AM3091" i="64"/>
  <c r="AE3057" i="64"/>
  <c r="AE3083" i="64" s="1"/>
  <c r="AE3126" i="64"/>
  <c r="AE3091" i="64"/>
  <c r="W3057" i="64"/>
  <c r="W3083" i="64" s="1"/>
  <c r="W3126" i="64"/>
  <c r="W3091" i="64"/>
  <c r="CI3062" i="64"/>
  <c r="CI3088" i="64" s="1"/>
  <c r="CI3131" i="64"/>
  <c r="CI3096" i="64"/>
  <c r="CI3122" i="64" s="1"/>
  <c r="CA3062" i="64"/>
  <c r="CA3088" i="64" s="1"/>
  <c r="CA3131" i="64"/>
  <c r="CA3096" i="64"/>
  <c r="CA3122" i="64" s="1"/>
  <c r="BS3062" i="64"/>
  <c r="BS3088" i="64" s="1"/>
  <c r="BS3131" i="64"/>
  <c r="BS3096" i="64"/>
  <c r="BS3122" i="64" s="1"/>
  <c r="BK3062" i="64"/>
  <c r="BK3088" i="64" s="1"/>
  <c r="BK3131" i="64"/>
  <c r="BK3096" i="64"/>
  <c r="BK3122" i="64" s="1"/>
  <c r="BC3062" i="64"/>
  <c r="BC3088" i="64" s="1"/>
  <c r="BC3131" i="64"/>
  <c r="BC3096" i="64"/>
  <c r="BC3122" i="64" s="1"/>
  <c r="AU3062" i="64"/>
  <c r="AU3088" i="64" s="1"/>
  <c r="AU3131" i="64"/>
  <c r="AU3096" i="64"/>
  <c r="AU3122" i="64" s="1"/>
  <c r="AM3062" i="64"/>
  <c r="AM3088" i="64" s="1"/>
  <c r="AM3131" i="64"/>
  <c r="AM3096" i="64"/>
  <c r="AM3122" i="64" s="1"/>
  <c r="AE3062" i="64"/>
  <c r="AE3088" i="64" s="1"/>
  <c r="AE3131" i="64"/>
  <c r="AE3096" i="64"/>
  <c r="AE3122" i="64" s="1"/>
  <c r="W3062" i="64"/>
  <c r="W3088" i="64" s="1"/>
  <c r="W3131" i="64"/>
  <c r="W3096" i="64"/>
  <c r="W3122" i="64" s="1"/>
  <c r="CJ3061" i="64"/>
  <c r="CJ3087" i="64" s="1"/>
  <c r="CJ3095" i="64"/>
  <c r="CJ3121" i="64" s="1"/>
  <c r="CJ3130" i="64"/>
  <c r="CB3061" i="64"/>
  <c r="CB3087" i="64" s="1"/>
  <c r="CB3095" i="64"/>
  <c r="CB3121" i="64" s="1"/>
  <c r="CB3130" i="64"/>
  <c r="BT3061" i="64"/>
  <c r="BT3087" i="64" s="1"/>
  <c r="BT3130" i="64"/>
  <c r="BT3095" i="64"/>
  <c r="BT3121" i="64" s="1"/>
  <c r="BL3061" i="64"/>
  <c r="BL3087" i="64" s="1"/>
  <c r="BL3095" i="64"/>
  <c r="BL3121" i="64" s="1"/>
  <c r="BL3130" i="64"/>
  <c r="BD3061" i="64"/>
  <c r="BD3087" i="64" s="1"/>
  <c r="BD3095" i="64"/>
  <c r="BD3121" i="64" s="1"/>
  <c r="BD3130" i="64"/>
  <c r="AV3061" i="64"/>
  <c r="AV3087" i="64" s="1"/>
  <c r="AV3130" i="64"/>
  <c r="AV3095" i="64"/>
  <c r="AV3121" i="64" s="1"/>
  <c r="AN3061" i="64"/>
  <c r="AN3087" i="64" s="1"/>
  <c r="AN3095" i="64"/>
  <c r="AN3121" i="64" s="1"/>
  <c r="AN3130" i="64"/>
  <c r="AF3061" i="64"/>
  <c r="AF3087" i="64" s="1"/>
  <c r="AF3095" i="64"/>
  <c r="AF3121" i="64" s="1"/>
  <c r="AF3130" i="64"/>
  <c r="X3061" i="64"/>
  <c r="X3087" i="64" s="1"/>
  <c r="X3130" i="64"/>
  <c r="X3095" i="64"/>
  <c r="X3121" i="64" s="1"/>
  <c r="CK3058" i="64"/>
  <c r="CK3127" i="64"/>
  <c r="CK3092" i="64"/>
  <c r="CK3118" i="64" s="1"/>
  <c r="CC3058" i="64"/>
  <c r="CC3127" i="64"/>
  <c r="CC3092" i="64"/>
  <c r="CC3118" i="64" s="1"/>
  <c r="BU3058" i="64"/>
  <c r="BU3127" i="64"/>
  <c r="BU3092" i="64"/>
  <c r="BU3118" i="64" s="1"/>
  <c r="BM3058" i="64"/>
  <c r="BM3127" i="64"/>
  <c r="BM3092" i="64"/>
  <c r="BM3118" i="64" s="1"/>
  <c r="BE3058" i="64"/>
  <c r="BE3127" i="64"/>
  <c r="BE3092" i="64"/>
  <c r="BE3118" i="64" s="1"/>
  <c r="AW3058" i="64"/>
  <c r="AW3127" i="64"/>
  <c r="AW3092" i="64"/>
  <c r="AW3118" i="64" s="1"/>
  <c r="AO3058" i="64"/>
  <c r="AO3127" i="64"/>
  <c r="AO3092" i="64"/>
  <c r="AO3118" i="64" s="1"/>
  <c r="AG3058" i="64"/>
  <c r="AG3127" i="64"/>
  <c r="AG3092" i="64"/>
  <c r="AG3118" i="64" s="1"/>
  <c r="Y3058" i="64"/>
  <c r="Y3127" i="64"/>
  <c r="Y3092" i="64"/>
  <c r="Y3118" i="64" s="1"/>
  <c r="BP3057" i="64"/>
  <c r="BP3083" i="64" s="1"/>
  <c r="BP3126" i="64"/>
  <c r="BP3091" i="64"/>
  <c r="CF3062" i="64"/>
  <c r="CF3088" i="64" s="1"/>
  <c r="CF3096" i="64"/>
  <c r="CF3122" i="64" s="1"/>
  <c r="CF3131" i="64"/>
  <c r="AB3062" i="64"/>
  <c r="AB3088" i="64" s="1"/>
  <c r="AB3096" i="64"/>
  <c r="AB3122" i="64" s="1"/>
  <c r="AB3131" i="64"/>
  <c r="BA3061" i="64"/>
  <c r="BA3087" i="64" s="1"/>
  <c r="BA3095" i="64"/>
  <c r="BA3121" i="64" s="1"/>
  <c r="BA3130" i="64"/>
  <c r="BR3058" i="64"/>
  <c r="BR3127" i="64"/>
  <c r="BR3092" i="64"/>
  <c r="BR3118" i="64" s="1"/>
  <c r="V3058" i="64"/>
  <c r="V3127" i="64"/>
  <c r="V3092" i="64"/>
  <c r="V3118" i="64" s="1"/>
  <c r="BN3057" i="64"/>
  <c r="BN3083" i="64" s="1"/>
  <c r="BN3126" i="64"/>
  <c r="BN3091" i="64"/>
  <c r="CK3057" i="64"/>
  <c r="CK3083" i="64" s="1"/>
  <c r="CK3126" i="64"/>
  <c r="CK3091" i="64"/>
  <c r="AW3057" i="64"/>
  <c r="AW3083" i="64" s="1"/>
  <c r="AW3126" i="64"/>
  <c r="AW3091" i="64"/>
  <c r="CC3062" i="64"/>
  <c r="CC3088" i="64" s="1"/>
  <c r="CC3131" i="64"/>
  <c r="CC3096" i="64"/>
  <c r="CC3122" i="64" s="1"/>
  <c r="AO3062" i="64"/>
  <c r="AO3088" i="64" s="1"/>
  <c r="AO3131" i="64"/>
  <c r="AO3096" i="64"/>
  <c r="AO3122" i="64" s="1"/>
  <c r="BV3061" i="64"/>
  <c r="BV3087" i="64" s="1"/>
  <c r="BV3095" i="64"/>
  <c r="BV3121" i="64" s="1"/>
  <c r="BV3130" i="64"/>
  <c r="AP3061" i="64"/>
  <c r="AP3087" i="64" s="1"/>
  <c r="AP3095" i="64"/>
  <c r="AP3121" i="64" s="1"/>
  <c r="AP3130" i="64"/>
  <c r="BW3058" i="64"/>
  <c r="BW3127" i="64"/>
  <c r="BW3092" i="64"/>
  <c r="BW3118" i="64" s="1"/>
  <c r="AQ3058" i="64"/>
  <c r="AQ3127" i="64"/>
  <c r="AQ3092" i="64"/>
  <c r="AQ3118" i="64" s="1"/>
  <c r="CH3057" i="64"/>
  <c r="CH3083" i="64" s="1"/>
  <c r="CH3126" i="64"/>
  <c r="CH3091" i="64"/>
  <c r="BZ3057" i="64"/>
  <c r="BZ3083" i="64" s="1"/>
  <c r="BZ3126" i="64"/>
  <c r="BZ3091" i="64"/>
  <c r="BR3057" i="64"/>
  <c r="BR3083" i="64" s="1"/>
  <c r="BR3126" i="64"/>
  <c r="BR3091" i="64"/>
  <c r="BJ3057" i="64"/>
  <c r="BJ3083" i="64" s="1"/>
  <c r="BJ3126" i="64"/>
  <c r="BJ3091" i="64"/>
  <c r="BB3057" i="64"/>
  <c r="BB3083" i="64" s="1"/>
  <c r="BB3126" i="64"/>
  <c r="BB3091" i="64"/>
  <c r="AT3057" i="64"/>
  <c r="AT3083" i="64" s="1"/>
  <c r="AT3126" i="64"/>
  <c r="AT3091" i="64"/>
  <c r="AL3057" i="64"/>
  <c r="AL3083" i="64" s="1"/>
  <c r="AL3126" i="64"/>
  <c r="AL3091" i="64"/>
  <c r="AD3057" i="64"/>
  <c r="AD3083" i="64" s="1"/>
  <c r="AD3126" i="64"/>
  <c r="AD3091" i="64"/>
  <c r="V3057" i="64"/>
  <c r="V3083" i="64" s="1"/>
  <c r="V3126" i="64"/>
  <c r="V3091" i="64"/>
  <c r="CH3062" i="64"/>
  <c r="CH3088" i="64" s="1"/>
  <c r="CH3131" i="64"/>
  <c r="CH3096" i="64"/>
  <c r="CH3122" i="64" s="1"/>
  <c r="BZ3062" i="64"/>
  <c r="BZ3088" i="64" s="1"/>
  <c r="BZ3131" i="64"/>
  <c r="BZ3096" i="64"/>
  <c r="BZ3122" i="64" s="1"/>
  <c r="BR3062" i="64"/>
  <c r="BR3088" i="64" s="1"/>
  <c r="BR3131" i="64"/>
  <c r="BR3096" i="64"/>
  <c r="BR3122" i="64" s="1"/>
  <c r="BJ3062" i="64"/>
  <c r="BJ3088" i="64" s="1"/>
  <c r="BJ3131" i="64"/>
  <c r="BJ3096" i="64"/>
  <c r="BJ3122" i="64" s="1"/>
  <c r="BB3062" i="64"/>
  <c r="BB3088" i="64" s="1"/>
  <c r="BB3131" i="64"/>
  <c r="BB3096" i="64"/>
  <c r="BB3122" i="64" s="1"/>
  <c r="AT3062" i="64"/>
  <c r="AT3088" i="64" s="1"/>
  <c r="AT3131" i="64"/>
  <c r="AT3096" i="64"/>
  <c r="AT3122" i="64" s="1"/>
  <c r="AL3062" i="64"/>
  <c r="AL3088" i="64" s="1"/>
  <c r="AL3131" i="64"/>
  <c r="AL3096" i="64"/>
  <c r="AL3122" i="64" s="1"/>
  <c r="AD3062" i="64"/>
  <c r="AD3088" i="64" s="1"/>
  <c r="AD3131" i="64"/>
  <c r="AD3096" i="64"/>
  <c r="AD3122" i="64" s="1"/>
  <c r="V3062" i="64"/>
  <c r="V3088" i="64" s="1"/>
  <c r="V3131" i="64"/>
  <c r="V3096" i="64"/>
  <c r="V3122" i="64" s="1"/>
  <c r="CI3061" i="64"/>
  <c r="CI3087" i="64" s="1"/>
  <c r="CI3130" i="64"/>
  <c r="CI3095" i="64"/>
  <c r="CI3121" i="64" s="1"/>
  <c r="CA3061" i="64"/>
  <c r="CA3087" i="64" s="1"/>
  <c r="CA3130" i="64"/>
  <c r="CA3095" i="64"/>
  <c r="CA3121" i="64" s="1"/>
  <c r="BS3061" i="64"/>
  <c r="BS3087" i="64" s="1"/>
  <c r="BS3130" i="64"/>
  <c r="BS3095" i="64"/>
  <c r="BS3121" i="64" s="1"/>
  <c r="BK3061" i="64"/>
  <c r="BK3087" i="64" s="1"/>
  <c r="BK3130" i="64"/>
  <c r="BK3095" i="64"/>
  <c r="BK3121" i="64" s="1"/>
  <c r="BC3061" i="64"/>
  <c r="BC3087" i="64" s="1"/>
  <c r="BC3130" i="64"/>
  <c r="BC3095" i="64"/>
  <c r="BC3121" i="64" s="1"/>
  <c r="AU3061" i="64"/>
  <c r="AU3087" i="64" s="1"/>
  <c r="AU3130" i="64"/>
  <c r="AU3095" i="64"/>
  <c r="AU3121" i="64" s="1"/>
  <c r="AM3061" i="64"/>
  <c r="AM3087" i="64" s="1"/>
  <c r="AM3130" i="64"/>
  <c r="AM3095" i="64"/>
  <c r="AM3121" i="64" s="1"/>
  <c r="AE3061" i="64"/>
  <c r="AE3087" i="64" s="1"/>
  <c r="AE3130" i="64"/>
  <c r="AE3095" i="64"/>
  <c r="AE3121" i="64" s="1"/>
  <c r="W3061" i="64"/>
  <c r="W3087" i="64" s="1"/>
  <c r="W3130" i="64"/>
  <c r="W3095" i="64"/>
  <c r="W3121" i="64" s="1"/>
  <c r="CJ3058" i="64"/>
  <c r="CJ3092" i="64"/>
  <c r="CJ3118" i="64" s="1"/>
  <c r="CJ3127" i="64"/>
  <c r="CB3058" i="64"/>
  <c r="CB3127" i="64"/>
  <c r="CB3092" i="64"/>
  <c r="CB3118" i="64" s="1"/>
  <c r="BT3058" i="64"/>
  <c r="BT3092" i="64"/>
  <c r="BT3118" i="64" s="1"/>
  <c r="BT3127" i="64"/>
  <c r="BL3058" i="64"/>
  <c r="BL3092" i="64"/>
  <c r="BL3118" i="64" s="1"/>
  <c r="BL3127" i="64"/>
  <c r="BD3058" i="64"/>
  <c r="BD3092" i="64"/>
  <c r="BD3118" i="64" s="1"/>
  <c r="BD3127" i="64"/>
  <c r="AV3058" i="64"/>
  <c r="AV3092" i="64"/>
  <c r="AV3118" i="64" s="1"/>
  <c r="AV3127" i="64"/>
  <c r="AN3058" i="64"/>
  <c r="AN3127" i="64"/>
  <c r="AN3092" i="64"/>
  <c r="AN3118" i="64" s="1"/>
  <c r="AF3058" i="64"/>
  <c r="AF3092" i="64"/>
  <c r="AF3118" i="64" s="1"/>
  <c r="AF3127" i="64"/>
  <c r="X3058" i="64"/>
  <c r="X3092" i="64"/>
  <c r="X3118" i="64" s="1"/>
  <c r="X3127" i="64"/>
  <c r="CF3057" i="64"/>
  <c r="CF3083" i="64" s="1"/>
  <c r="CF3126" i="64"/>
  <c r="CF3091" i="64"/>
  <c r="AB3057" i="64"/>
  <c r="AB3083" i="64" s="1"/>
  <c r="AB3126" i="64"/>
  <c r="AB3091" i="64"/>
  <c r="AZ3062" i="64"/>
  <c r="AZ3088" i="64" s="1"/>
  <c r="AZ3096" i="64"/>
  <c r="AZ3122" i="64" s="1"/>
  <c r="AZ3131" i="64"/>
  <c r="BQ3061" i="64"/>
  <c r="BQ3087" i="64" s="1"/>
  <c r="BQ3095" i="64"/>
  <c r="BQ3121" i="64" s="1"/>
  <c r="BQ3130" i="64"/>
  <c r="U3061" i="64"/>
  <c r="U3087" i="64" s="1"/>
  <c r="U3095" i="64"/>
  <c r="U3121" i="64" s="1"/>
  <c r="U3130" i="64"/>
  <c r="AT3058" i="64"/>
  <c r="AT3127" i="64"/>
  <c r="AT3092" i="64"/>
  <c r="AT3118" i="64" s="1"/>
  <c r="CD3057" i="64"/>
  <c r="CD3083" i="64" s="1"/>
  <c r="CD3091" i="64"/>
  <c r="CD3126" i="64"/>
  <c r="Z3057" i="64"/>
  <c r="Z3083" i="64" s="1"/>
  <c r="Z3126" i="64"/>
  <c r="Z3091" i="64"/>
  <c r="BV3062" i="64"/>
  <c r="BV3088" i="64" s="1"/>
  <c r="BV3096" i="64"/>
  <c r="BV3122" i="64" s="1"/>
  <c r="BV3131" i="64"/>
  <c r="BW3061" i="64"/>
  <c r="BW3087" i="64" s="1"/>
  <c r="BW3095" i="64"/>
  <c r="BW3121" i="64" s="1"/>
  <c r="BW3130" i="64"/>
  <c r="CC3057" i="64"/>
  <c r="CC3083" i="64" s="1"/>
  <c r="CC3126" i="64"/>
  <c r="CC3091" i="64"/>
  <c r="AO3057" i="64"/>
  <c r="AO3083" i="64" s="1"/>
  <c r="AO3126" i="64"/>
  <c r="AO3091" i="64"/>
  <c r="BU3062" i="64"/>
  <c r="BU3088" i="64" s="1"/>
  <c r="BU3131" i="64"/>
  <c r="BU3096" i="64"/>
  <c r="BU3122" i="64" s="1"/>
  <c r="AG3062" i="64"/>
  <c r="AG3088" i="64" s="1"/>
  <c r="AG3131" i="64"/>
  <c r="AG3096" i="64"/>
  <c r="AG3122" i="64" s="1"/>
  <c r="BN3061" i="64"/>
  <c r="BN3087" i="64" s="1"/>
  <c r="BN3095" i="64"/>
  <c r="BN3121" i="64" s="1"/>
  <c r="BN3130" i="64"/>
  <c r="Z3061" i="64"/>
  <c r="Z3087" i="64" s="1"/>
  <c r="Z3095" i="64"/>
  <c r="Z3121" i="64" s="1"/>
  <c r="Z3130" i="64"/>
  <c r="BG3058" i="64"/>
  <c r="BG3127" i="64"/>
  <c r="BG3092" i="64"/>
  <c r="BG3118" i="64" s="1"/>
  <c r="CG3057" i="64"/>
  <c r="CG3083" i="64" s="1"/>
  <c r="CG3126" i="64"/>
  <c r="CG3091" i="64"/>
  <c r="BY3057" i="64"/>
  <c r="BY3083" i="64" s="1"/>
  <c r="BY3126" i="64"/>
  <c r="BY3091" i="64"/>
  <c r="BQ3057" i="64"/>
  <c r="BQ3083" i="64" s="1"/>
  <c r="BQ3126" i="64"/>
  <c r="BQ3091" i="64"/>
  <c r="BI3057" i="64"/>
  <c r="BI3083" i="64" s="1"/>
  <c r="BI3126" i="64"/>
  <c r="BI3091" i="64"/>
  <c r="BA3057" i="64"/>
  <c r="BA3083" i="64" s="1"/>
  <c r="BA3126" i="64"/>
  <c r="BA3091" i="64"/>
  <c r="AS3057" i="64"/>
  <c r="AS3083" i="64" s="1"/>
  <c r="AS3126" i="64"/>
  <c r="AS3091" i="64"/>
  <c r="AK3057" i="64"/>
  <c r="AK3083" i="64" s="1"/>
  <c r="AK3126" i="64"/>
  <c r="AK3091" i="64"/>
  <c r="AC3057" i="64"/>
  <c r="AC3083" i="64" s="1"/>
  <c r="AC3126" i="64"/>
  <c r="AC3091" i="64"/>
  <c r="U3057" i="64"/>
  <c r="U3083" i="64" s="1"/>
  <c r="U3126" i="64"/>
  <c r="U3091" i="64"/>
  <c r="CG3062" i="64"/>
  <c r="CG3088" i="64" s="1"/>
  <c r="CG3096" i="64"/>
  <c r="CG3122" i="64" s="1"/>
  <c r="CG3131" i="64"/>
  <c r="BY3062" i="64"/>
  <c r="BY3088" i="64" s="1"/>
  <c r="BY3096" i="64"/>
  <c r="BY3122" i="64" s="1"/>
  <c r="BY3131" i="64"/>
  <c r="BQ3062" i="64"/>
  <c r="BQ3088" i="64" s="1"/>
  <c r="BQ3096" i="64"/>
  <c r="BQ3122" i="64" s="1"/>
  <c r="BQ3131" i="64"/>
  <c r="BI3062" i="64"/>
  <c r="BI3088" i="64" s="1"/>
  <c r="BI3096" i="64"/>
  <c r="BI3122" i="64" s="1"/>
  <c r="BI3131" i="64"/>
  <c r="BA3062" i="64"/>
  <c r="BA3088" i="64" s="1"/>
  <c r="BA3096" i="64"/>
  <c r="BA3122" i="64" s="1"/>
  <c r="BA3131" i="64"/>
  <c r="AS3062" i="64"/>
  <c r="AS3088" i="64" s="1"/>
  <c r="AS3096" i="64"/>
  <c r="AS3122" i="64" s="1"/>
  <c r="AS3131" i="64"/>
  <c r="AK3062" i="64"/>
  <c r="AK3088" i="64" s="1"/>
  <c r="AK3096" i="64"/>
  <c r="AK3122" i="64" s="1"/>
  <c r="AK3131" i="64"/>
  <c r="AC3062" i="64"/>
  <c r="AC3088" i="64" s="1"/>
  <c r="AC3096" i="64"/>
  <c r="AC3122" i="64" s="1"/>
  <c r="AC3131" i="64"/>
  <c r="U3062" i="64"/>
  <c r="U3088" i="64" s="1"/>
  <c r="U3096" i="64"/>
  <c r="U3122" i="64" s="1"/>
  <c r="U3131" i="64"/>
  <c r="CH3061" i="64"/>
  <c r="CH3087" i="64" s="1"/>
  <c r="CH3130" i="64"/>
  <c r="CH3095" i="64"/>
  <c r="CH3121" i="64" s="1"/>
  <c r="BZ3061" i="64"/>
  <c r="BZ3087" i="64" s="1"/>
  <c r="BZ3130" i="64"/>
  <c r="BZ3095" i="64"/>
  <c r="BZ3121" i="64" s="1"/>
  <c r="BR3061" i="64"/>
  <c r="BR3087" i="64" s="1"/>
  <c r="BR3130" i="64"/>
  <c r="BR3095" i="64"/>
  <c r="BR3121" i="64" s="1"/>
  <c r="BJ3061" i="64"/>
  <c r="BJ3087" i="64" s="1"/>
  <c r="BJ3130" i="64"/>
  <c r="BJ3095" i="64"/>
  <c r="BJ3121" i="64" s="1"/>
  <c r="BB3061" i="64"/>
  <c r="BB3087" i="64" s="1"/>
  <c r="BB3130" i="64"/>
  <c r="BB3095" i="64"/>
  <c r="BB3121" i="64" s="1"/>
  <c r="AT3061" i="64"/>
  <c r="AT3087" i="64" s="1"/>
  <c r="AT3130" i="64"/>
  <c r="AT3095" i="64"/>
  <c r="AT3121" i="64" s="1"/>
  <c r="AL3061" i="64"/>
  <c r="AL3087" i="64" s="1"/>
  <c r="AL3130" i="64"/>
  <c r="AL3095" i="64"/>
  <c r="AL3121" i="64" s="1"/>
  <c r="AD3061" i="64"/>
  <c r="AD3087" i="64" s="1"/>
  <c r="AD3130" i="64"/>
  <c r="AD3095" i="64"/>
  <c r="AD3121" i="64" s="1"/>
  <c r="V3061" i="64"/>
  <c r="V3087" i="64" s="1"/>
  <c r="V3130" i="64"/>
  <c r="V3095" i="64"/>
  <c r="V3121" i="64" s="1"/>
  <c r="CI3058" i="64"/>
  <c r="CI3127" i="64"/>
  <c r="CI3092" i="64"/>
  <c r="CI3118" i="64" s="1"/>
  <c r="CA3058" i="64"/>
  <c r="CA3127" i="64"/>
  <c r="CA3092" i="64"/>
  <c r="CA3118" i="64" s="1"/>
  <c r="BS3058" i="64"/>
  <c r="BS3127" i="64"/>
  <c r="BS3092" i="64"/>
  <c r="BS3118" i="64" s="1"/>
  <c r="BK3058" i="64"/>
  <c r="BK3127" i="64"/>
  <c r="BK3092" i="64"/>
  <c r="BK3118" i="64" s="1"/>
  <c r="BC3058" i="64"/>
  <c r="BC3127" i="64"/>
  <c r="BC3092" i="64"/>
  <c r="BC3118" i="64" s="1"/>
  <c r="AU3058" i="64"/>
  <c r="AU3127" i="64"/>
  <c r="AU3092" i="64"/>
  <c r="AU3118" i="64" s="1"/>
  <c r="AM3058" i="64"/>
  <c r="AM3127" i="64"/>
  <c r="AM3092" i="64"/>
  <c r="AM3118" i="64" s="1"/>
  <c r="AE3058" i="64"/>
  <c r="AE3127" i="64"/>
  <c r="AE3092" i="64"/>
  <c r="AE3118" i="64" s="1"/>
  <c r="W3058" i="64"/>
  <c r="W3127" i="64"/>
  <c r="W3092" i="64"/>
  <c r="W3118" i="64" s="1"/>
  <c r="BA2968" i="64"/>
  <c r="BA2980" i="64" s="1"/>
  <c r="BA2989" i="64"/>
  <c r="BA3001" i="64" s="1"/>
  <c r="CD2968" i="64"/>
  <c r="CD2980" i="64" s="1"/>
  <c r="CD2989" i="64"/>
  <c r="CD3001" i="64" s="1"/>
  <c r="BV2968" i="64"/>
  <c r="BV2980" i="64" s="1"/>
  <c r="BV2989" i="64"/>
  <c r="BV3001" i="64" s="1"/>
  <c r="BN2968" i="64"/>
  <c r="BN2980" i="64" s="1"/>
  <c r="BN2989" i="64"/>
  <c r="BN3001" i="64" s="1"/>
  <c r="BF2968" i="64"/>
  <c r="BF2980" i="64" s="1"/>
  <c r="BF2989" i="64"/>
  <c r="BF3001" i="64" s="1"/>
  <c r="AX2968" i="64"/>
  <c r="AX2980" i="64" s="1"/>
  <c r="AX2989" i="64"/>
  <c r="AX3001" i="64" s="1"/>
  <c r="AP2968" i="64"/>
  <c r="AP2980" i="64" s="1"/>
  <c r="AP2989" i="64"/>
  <c r="AP3001" i="64" s="1"/>
  <c r="AH2968" i="64"/>
  <c r="AH2980" i="64" s="1"/>
  <c r="AH2989" i="64"/>
  <c r="AH3001" i="64" s="1"/>
  <c r="Z2968" i="64"/>
  <c r="Z2980" i="64" s="1"/>
  <c r="Z2989" i="64"/>
  <c r="Z3001" i="64" s="1"/>
  <c r="CD2973" i="64"/>
  <c r="CD2994" i="64"/>
  <c r="BV2973" i="64"/>
  <c r="BV2994" i="64"/>
  <c r="BN2973" i="64"/>
  <c r="BN2994" i="64"/>
  <c r="BF2973" i="64"/>
  <c r="BF2994" i="64"/>
  <c r="AX2973" i="64"/>
  <c r="AX2994" i="64"/>
  <c r="AP2973" i="64"/>
  <c r="AP2994" i="64"/>
  <c r="AH2973" i="64"/>
  <c r="AH2994" i="64"/>
  <c r="Z2973" i="64"/>
  <c r="Z2994" i="64"/>
  <c r="CE2972" i="64"/>
  <c r="CE2993" i="64"/>
  <c r="BW2972" i="64"/>
  <c r="BW2993" i="64"/>
  <c r="BO2972" i="64"/>
  <c r="BO2993" i="64"/>
  <c r="BG2972" i="64"/>
  <c r="BG2993" i="64"/>
  <c r="AY2972" i="64"/>
  <c r="AY2993" i="64"/>
  <c r="AQ2972" i="64"/>
  <c r="AQ2993" i="64"/>
  <c r="AI2972" i="64"/>
  <c r="AI2993" i="64"/>
  <c r="AA2972" i="64"/>
  <c r="AA2993" i="64"/>
  <c r="CF2969" i="64"/>
  <c r="CF2981" i="64" s="1"/>
  <c r="CF2990" i="64"/>
  <c r="BX2969" i="64"/>
  <c r="BX2981" i="64" s="1"/>
  <c r="BX2990" i="64"/>
  <c r="BP2969" i="64"/>
  <c r="BP2981" i="64" s="1"/>
  <c r="BP2990" i="64"/>
  <c r="BH2969" i="64"/>
  <c r="BH2981" i="64" s="1"/>
  <c r="BH2990" i="64"/>
  <c r="AZ2969" i="64"/>
  <c r="AZ2981" i="64" s="1"/>
  <c r="AZ2990" i="64"/>
  <c r="AR2969" i="64"/>
  <c r="AR2981" i="64" s="1"/>
  <c r="AR2990" i="64"/>
  <c r="AJ2969" i="64"/>
  <c r="AJ2981" i="64" s="1"/>
  <c r="AJ2990" i="64"/>
  <c r="AB2969" i="64"/>
  <c r="AB2981" i="64" s="1"/>
  <c r="AB2990" i="64"/>
  <c r="T2969" i="64"/>
  <c r="T2981" i="64" s="1"/>
  <c r="T2990" i="64"/>
  <c r="BI2968" i="64"/>
  <c r="BI2980" i="64" s="1"/>
  <c r="BI2989" i="64"/>
  <c r="BI3001" i="64" s="1"/>
  <c r="CK2968" i="64"/>
  <c r="CK2980" i="64" s="1"/>
  <c r="CK2989" i="64"/>
  <c r="CK3001" i="64" s="1"/>
  <c r="CC2968" i="64"/>
  <c r="CC2980" i="64" s="1"/>
  <c r="CC2989" i="64"/>
  <c r="CC3001" i="64" s="1"/>
  <c r="BU2968" i="64"/>
  <c r="BU2980" i="64" s="1"/>
  <c r="BU2989" i="64"/>
  <c r="BU3001" i="64" s="1"/>
  <c r="BM2968" i="64"/>
  <c r="BM2980" i="64" s="1"/>
  <c r="BM2989" i="64"/>
  <c r="BM3001" i="64" s="1"/>
  <c r="BE2968" i="64"/>
  <c r="BE2980" i="64" s="1"/>
  <c r="BE2989" i="64"/>
  <c r="BE3001" i="64" s="1"/>
  <c r="AW2968" i="64"/>
  <c r="AW2980" i="64" s="1"/>
  <c r="AW2989" i="64"/>
  <c r="AW3001" i="64" s="1"/>
  <c r="AO2968" i="64"/>
  <c r="AO2980" i="64" s="1"/>
  <c r="AO2989" i="64"/>
  <c r="AO3001" i="64" s="1"/>
  <c r="AG2968" i="64"/>
  <c r="AG2980" i="64" s="1"/>
  <c r="AG2989" i="64"/>
  <c r="AG3001" i="64" s="1"/>
  <c r="Y2968" i="64"/>
  <c r="Y2980" i="64" s="1"/>
  <c r="Y2989" i="64"/>
  <c r="Y3001" i="64" s="1"/>
  <c r="CK2973" i="64"/>
  <c r="CK2994" i="64"/>
  <c r="CC2973" i="64"/>
  <c r="CC2994" i="64"/>
  <c r="BU2973" i="64"/>
  <c r="BU2994" i="64"/>
  <c r="BM2973" i="64"/>
  <c r="BM2994" i="64"/>
  <c r="BE2973" i="64"/>
  <c r="BE2994" i="64"/>
  <c r="AW2973" i="64"/>
  <c r="AW2994" i="64"/>
  <c r="AO2973" i="64"/>
  <c r="AO2994" i="64"/>
  <c r="AG2973" i="64"/>
  <c r="AG2994" i="64"/>
  <c r="Y2973" i="64"/>
  <c r="Y2994" i="64"/>
  <c r="CD2972" i="64"/>
  <c r="CD2993" i="64"/>
  <c r="BV2972" i="64"/>
  <c r="BV2993" i="64"/>
  <c r="BN2972" i="64"/>
  <c r="BN2993" i="64"/>
  <c r="BF2972" i="64"/>
  <c r="BF2993" i="64"/>
  <c r="AX2972" i="64"/>
  <c r="AX2993" i="64"/>
  <c r="AP2972" i="64"/>
  <c r="AP2993" i="64"/>
  <c r="AH2972" i="64"/>
  <c r="AH2993" i="64"/>
  <c r="Z2972" i="64"/>
  <c r="Z2993" i="64"/>
  <c r="CE2969" i="64"/>
  <c r="CE2981" i="64" s="1"/>
  <c r="CE2990" i="64"/>
  <c r="BW2969" i="64"/>
  <c r="BW2981" i="64" s="1"/>
  <c r="BW2990" i="64"/>
  <c r="BO2969" i="64"/>
  <c r="BO2981" i="64" s="1"/>
  <c r="BO2990" i="64"/>
  <c r="BG2969" i="64"/>
  <c r="BG2981" i="64" s="1"/>
  <c r="BG2990" i="64"/>
  <c r="AY2969" i="64"/>
  <c r="AY2981" i="64" s="1"/>
  <c r="AY2990" i="64"/>
  <c r="AQ2969" i="64"/>
  <c r="AQ2981" i="64" s="1"/>
  <c r="AQ2990" i="64"/>
  <c r="AI2969" i="64"/>
  <c r="AI2981" i="64" s="1"/>
  <c r="AI2990" i="64"/>
  <c r="AA2969" i="64"/>
  <c r="AA2981" i="64" s="1"/>
  <c r="AA2990" i="64"/>
  <c r="CG2968" i="64"/>
  <c r="CG2980" i="64" s="1"/>
  <c r="CG2989" i="64"/>
  <c r="CG3001" i="64" s="1"/>
  <c r="AC2968" i="64"/>
  <c r="AC2980" i="64" s="1"/>
  <c r="AC2989" i="64"/>
  <c r="AC3001" i="64" s="1"/>
  <c r="CJ2968" i="64"/>
  <c r="CJ2980" i="64" s="1"/>
  <c r="CJ2989" i="64"/>
  <c r="CJ3001" i="64" s="1"/>
  <c r="CB2968" i="64"/>
  <c r="CB2980" i="64" s="1"/>
  <c r="CB2989" i="64"/>
  <c r="CB3001" i="64" s="1"/>
  <c r="BT2968" i="64"/>
  <c r="BT2980" i="64" s="1"/>
  <c r="BT2989" i="64"/>
  <c r="BT3001" i="64" s="1"/>
  <c r="BL2968" i="64"/>
  <c r="BL2980" i="64" s="1"/>
  <c r="BL2989" i="64"/>
  <c r="BL3001" i="64" s="1"/>
  <c r="BD2968" i="64"/>
  <c r="BD2980" i="64" s="1"/>
  <c r="BD2989" i="64"/>
  <c r="BD3001" i="64" s="1"/>
  <c r="AV2968" i="64"/>
  <c r="AV2980" i="64" s="1"/>
  <c r="AV2989" i="64"/>
  <c r="AV3001" i="64" s="1"/>
  <c r="AN2968" i="64"/>
  <c r="AN2980" i="64" s="1"/>
  <c r="AN2989" i="64"/>
  <c r="AN3001" i="64" s="1"/>
  <c r="AF2968" i="64"/>
  <c r="AF2980" i="64" s="1"/>
  <c r="AF2989" i="64"/>
  <c r="AF3001" i="64" s="1"/>
  <c r="X2968" i="64"/>
  <c r="X2980" i="64" s="1"/>
  <c r="X2989" i="64"/>
  <c r="X3001" i="64" s="1"/>
  <c r="CJ2973" i="64"/>
  <c r="CJ2994" i="64"/>
  <c r="CB2973" i="64"/>
  <c r="CB2994" i="64"/>
  <c r="BT2973" i="64"/>
  <c r="BT2994" i="64"/>
  <c r="BL2973" i="64"/>
  <c r="BL2994" i="64"/>
  <c r="BD2973" i="64"/>
  <c r="BD2994" i="64"/>
  <c r="AV2973" i="64"/>
  <c r="AV2994" i="64"/>
  <c r="AN2973" i="64"/>
  <c r="AN2994" i="64"/>
  <c r="AF2973" i="64"/>
  <c r="AF2994" i="64"/>
  <c r="X2973" i="64"/>
  <c r="X2994" i="64"/>
  <c r="CK2972" i="64"/>
  <c r="CK2993" i="64"/>
  <c r="CC2972" i="64"/>
  <c r="CC2993" i="64"/>
  <c r="BU2972" i="64"/>
  <c r="BU2993" i="64"/>
  <c r="BM2972" i="64"/>
  <c r="BM2993" i="64"/>
  <c r="BE2972" i="64"/>
  <c r="BE2993" i="64"/>
  <c r="AW2972" i="64"/>
  <c r="AW2993" i="64"/>
  <c r="AO2972" i="64"/>
  <c r="AO2993" i="64"/>
  <c r="AG2972" i="64"/>
  <c r="AG2993" i="64"/>
  <c r="Y2972" i="64"/>
  <c r="Y2993" i="64"/>
  <c r="CD2969" i="64"/>
  <c r="CD2981" i="64" s="1"/>
  <c r="CD2990" i="64"/>
  <c r="BV2969" i="64"/>
  <c r="BV2981" i="64" s="1"/>
  <c r="BV2990" i="64"/>
  <c r="BN2969" i="64"/>
  <c r="BN2981" i="64" s="1"/>
  <c r="BN2990" i="64"/>
  <c r="BF2969" i="64"/>
  <c r="BF2981" i="64" s="1"/>
  <c r="BF2990" i="64"/>
  <c r="AX2969" i="64"/>
  <c r="AX2981" i="64" s="1"/>
  <c r="AX2990" i="64"/>
  <c r="AP2969" i="64"/>
  <c r="AP2981" i="64" s="1"/>
  <c r="AP2990" i="64"/>
  <c r="AH2969" i="64"/>
  <c r="AH2981" i="64" s="1"/>
  <c r="AH2990" i="64"/>
  <c r="Z2969" i="64"/>
  <c r="Z2981" i="64" s="1"/>
  <c r="Z2990" i="64"/>
  <c r="CI2968" i="64"/>
  <c r="CI2980" i="64" s="1"/>
  <c r="CI2989" i="64"/>
  <c r="CI3001" i="64" s="1"/>
  <c r="CA2968" i="64"/>
  <c r="CA2980" i="64" s="1"/>
  <c r="CA2989" i="64"/>
  <c r="CA3001" i="64" s="1"/>
  <c r="BS2968" i="64"/>
  <c r="BS2980" i="64" s="1"/>
  <c r="BS2989" i="64"/>
  <c r="BS3001" i="64" s="1"/>
  <c r="BK2968" i="64"/>
  <c r="BK2980" i="64" s="1"/>
  <c r="BK2989" i="64"/>
  <c r="BK3001" i="64" s="1"/>
  <c r="BC2968" i="64"/>
  <c r="BC2980" i="64" s="1"/>
  <c r="BC2989" i="64"/>
  <c r="BC3001" i="64" s="1"/>
  <c r="AU2968" i="64"/>
  <c r="AU2980" i="64" s="1"/>
  <c r="AU2989" i="64"/>
  <c r="AU3001" i="64" s="1"/>
  <c r="AM2968" i="64"/>
  <c r="AM2980" i="64" s="1"/>
  <c r="AM2989" i="64"/>
  <c r="AM3001" i="64" s="1"/>
  <c r="AE2968" i="64"/>
  <c r="AE2980" i="64" s="1"/>
  <c r="AE2989" i="64"/>
  <c r="AE3001" i="64" s="1"/>
  <c r="W2968" i="64"/>
  <c r="W2980" i="64" s="1"/>
  <c r="W2989" i="64"/>
  <c r="W3001" i="64" s="1"/>
  <c r="CI2973" i="64"/>
  <c r="CI2994" i="64"/>
  <c r="CA2973" i="64"/>
  <c r="CA2994" i="64"/>
  <c r="BS2973" i="64"/>
  <c r="BS2994" i="64"/>
  <c r="BK2973" i="64"/>
  <c r="BK2994" i="64"/>
  <c r="BC2973" i="64"/>
  <c r="BC2994" i="64"/>
  <c r="AU2973" i="64"/>
  <c r="AU2994" i="64"/>
  <c r="AM2973" i="64"/>
  <c r="AM2994" i="64"/>
  <c r="AE2973" i="64"/>
  <c r="AE2994" i="64"/>
  <c r="W2973" i="64"/>
  <c r="W2994" i="64"/>
  <c r="CJ2972" i="64"/>
  <c r="CJ2993" i="64"/>
  <c r="CB2972" i="64"/>
  <c r="CB2993" i="64"/>
  <c r="BT2972" i="64"/>
  <c r="BT2993" i="64"/>
  <c r="BL2972" i="64"/>
  <c r="BL2993" i="64"/>
  <c r="BD2972" i="64"/>
  <c r="BD2993" i="64"/>
  <c r="AV2972" i="64"/>
  <c r="AV2993" i="64"/>
  <c r="AN2972" i="64"/>
  <c r="AN2993" i="64"/>
  <c r="AF2972" i="64"/>
  <c r="AF2993" i="64"/>
  <c r="X2972" i="64"/>
  <c r="X2993" i="64"/>
  <c r="CK2969" i="64"/>
  <c r="CK2981" i="64" s="1"/>
  <c r="CK2990" i="64"/>
  <c r="CC2969" i="64"/>
  <c r="CC2981" i="64" s="1"/>
  <c r="CC2990" i="64"/>
  <c r="BU2969" i="64"/>
  <c r="BU2981" i="64" s="1"/>
  <c r="BU2990" i="64"/>
  <c r="BM2969" i="64"/>
  <c r="BM2981" i="64" s="1"/>
  <c r="BM2990" i="64"/>
  <c r="BE2969" i="64"/>
  <c r="BE2981" i="64" s="1"/>
  <c r="BE2990" i="64"/>
  <c r="AW2969" i="64"/>
  <c r="AW2981" i="64" s="1"/>
  <c r="AW2990" i="64"/>
  <c r="AO2969" i="64"/>
  <c r="AO2981" i="64" s="1"/>
  <c r="AO2990" i="64"/>
  <c r="AG2969" i="64"/>
  <c r="AG2981" i="64" s="1"/>
  <c r="AG2990" i="64"/>
  <c r="Y2969" i="64"/>
  <c r="Y2981" i="64" s="1"/>
  <c r="Y2990" i="64"/>
  <c r="CH2968" i="64"/>
  <c r="CH2980" i="64" s="1"/>
  <c r="CH2989" i="64"/>
  <c r="CH3001" i="64" s="1"/>
  <c r="BZ2968" i="64"/>
  <c r="BZ2980" i="64" s="1"/>
  <c r="BZ2989" i="64"/>
  <c r="BZ3001" i="64" s="1"/>
  <c r="BR2968" i="64"/>
  <c r="BR2980" i="64" s="1"/>
  <c r="BR2989" i="64"/>
  <c r="BR3001" i="64" s="1"/>
  <c r="BJ2968" i="64"/>
  <c r="BJ2980" i="64" s="1"/>
  <c r="BJ2989" i="64"/>
  <c r="BJ3001" i="64" s="1"/>
  <c r="BB2968" i="64"/>
  <c r="BB2980" i="64" s="1"/>
  <c r="BB2989" i="64"/>
  <c r="BB3001" i="64" s="1"/>
  <c r="AT2968" i="64"/>
  <c r="AT2980" i="64" s="1"/>
  <c r="AT2989" i="64"/>
  <c r="AT3001" i="64" s="1"/>
  <c r="AL2968" i="64"/>
  <c r="AL2980" i="64" s="1"/>
  <c r="AL2989" i="64"/>
  <c r="AL3001" i="64" s="1"/>
  <c r="AD2968" i="64"/>
  <c r="AD2980" i="64" s="1"/>
  <c r="AD2989" i="64"/>
  <c r="AD3001" i="64" s="1"/>
  <c r="V2968" i="64"/>
  <c r="V2980" i="64" s="1"/>
  <c r="V2989" i="64"/>
  <c r="V3001" i="64" s="1"/>
  <c r="CH2973" i="64"/>
  <c r="CH2994" i="64"/>
  <c r="BZ2973" i="64"/>
  <c r="BZ2994" i="64"/>
  <c r="BR2973" i="64"/>
  <c r="BR2994" i="64"/>
  <c r="BJ2973" i="64"/>
  <c r="BJ2994" i="64"/>
  <c r="BB2973" i="64"/>
  <c r="BB2994" i="64"/>
  <c r="AT2973" i="64"/>
  <c r="AT2994" i="64"/>
  <c r="AL2973" i="64"/>
  <c r="AL2994" i="64"/>
  <c r="AD2973" i="64"/>
  <c r="AD2994" i="64"/>
  <c r="V2973" i="64"/>
  <c r="V2994" i="64"/>
  <c r="CI2972" i="64"/>
  <c r="CI2993" i="64"/>
  <c r="CA2972" i="64"/>
  <c r="CA2993" i="64"/>
  <c r="BS2972" i="64"/>
  <c r="BS2993" i="64"/>
  <c r="BK2972" i="64"/>
  <c r="BK2993" i="64"/>
  <c r="BC2972" i="64"/>
  <c r="BC2993" i="64"/>
  <c r="AU2972" i="64"/>
  <c r="AU2993" i="64"/>
  <c r="AM2972" i="64"/>
  <c r="AM2993" i="64"/>
  <c r="AE2972" i="64"/>
  <c r="AE2993" i="64"/>
  <c r="W2972" i="64"/>
  <c r="W2993" i="64"/>
  <c r="CJ2969" i="64"/>
  <c r="CJ2981" i="64" s="1"/>
  <c r="CJ2990" i="64"/>
  <c r="CB2969" i="64"/>
  <c r="CB2981" i="64" s="1"/>
  <c r="CB2990" i="64"/>
  <c r="BT2969" i="64"/>
  <c r="BT2981" i="64" s="1"/>
  <c r="BT2990" i="64"/>
  <c r="BL2969" i="64"/>
  <c r="BL2981" i="64" s="1"/>
  <c r="BL2990" i="64"/>
  <c r="BD2969" i="64"/>
  <c r="BD2981" i="64" s="1"/>
  <c r="BD2990" i="64"/>
  <c r="AV2969" i="64"/>
  <c r="AV2981" i="64" s="1"/>
  <c r="AV2990" i="64"/>
  <c r="AN2969" i="64"/>
  <c r="AN2981" i="64" s="1"/>
  <c r="AN2990" i="64"/>
  <c r="AF2969" i="64"/>
  <c r="AF2981" i="64" s="1"/>
  <c r="AF2990" i="64"/>
  <c r="X2969" i="64"/>
  <c r="X2981" i="64" s="1"/>
  <c r="X2990" i="64"/>
  <c r="BY2968" i="64"/>
  <c r="BY2980" i="64" s="1"/>
  <c r="BY2989" i="64"/>
  <c r="BY3001" i="64" s="1"/>
  <c r="BQ2968" i="64"/>
  <c r="BQ2980" i="64" s="1"/>
  <c r="BQ2989" i="64"/>
  <c r="BQ3001" i="64" s="1"/>
  <c r="AS2968" i="64"/>
  <c r="AS2980" i="64" s="1"/>
  <c r="AS2989" i="64"/>
  <c r="AS3001" i="64" s="1"/>
  <c r="CG2973" i="64"/>
  <c r="CG2994" i="64"/>
  <c r="BY2973" i="64"/>
  <c r="BY2994" i="64"/>
  <c r="BQ2973" i="64"/>
  <c r="BQ2994" i="64"/>
  <c r="BI2973" i="64"/>
  <c r="BI2994" i="64"/>
  <c r="BA2973" i="64"/>
  <c r="BA2994" i="64"/>
  <c r="AS2973" i="64"/>
  <c r="AS2994" i="64"/>
  <c r="AK2973" i="64"/>
  <c r="AK2994" i="64"/>
  <c r="AC2973" i="64"/>
  <c r="AC2994" i="64"/>
  <c r="U2973" i="64"/>
  <c r="U2994" i="64"/>
  <c r="CH2972" i="64"/>
  <c r="CH2993" i="64"/>
  <c r="BZ2972" i="64"/>
  <c r="BZ2993" i="64"/>
  <c r="BR2972" i="64"/>
  <c r="BR2993" i="64"/>
  <c r="BJ2972" i="64"/>
  <c r="BJ2993" i="64"/>
  <c r="BB2972" i="64"/>
  <c r="BB2993" i="64"/>
  <c r="AT2972" i="64"/>
  <c r="AT2993" i="64"/>
  <c r="AL2972" i="64"/>
  <c r="AL2993" i="64"/>
  <c r="AD2972" i="64"/>
  <c r="AD2993" i="64"/>
  <c r="V2972" i="64"/>
  <c r="V2993" i="64"/>
  <c r="CI2969" i="64"/>
  <c r="CI2981" i="64" s="1"/>
  <c r="CI2990" i="64"/>
  <c r="CA2969" i="64"/>
  <c r="CA2981" i="64" s="1"/>
  <c r="CA2990" i="64"/>
  <c r="BS2969" i="64"/>
  <c r="BS2981" i="64" s="1"/>
  <c r="BS2990" i="64"/>
  <c r="BK2969" i="64"/>
  <c r="BK2981" i="64" s="1"/>
  <c r="BK2990" i="64"/>
  <c r="BC2969" i="64"/>
  <c r="BC2981" i="64" s="1"/>
  <c r="BC2990" i="64"/>
  <c r="AU2969" i="64"/>
  <c r="AU2981" i="64" s="1"/>
  <c r="AU2990" i="64"/>
  <c r="AM2969" i="64"/>
  <c r="AM2981" i="64" s="1"/>
  <c r="AM2990" i="64"/>
  <c r="AE2969" i="64"/>
  <c r="AE2981" i="64" s="1"/>
  <c r="AE2990" i="64"/>
  <c r="W2969" i="64"/>
  <c r="W2981" i="64" s="1"/>
  <c r="W2990" i="64"/>
  <c r="U2968" i="64"/>
  <c r="U2980" i="64" s="1"/>
  <c r="U2989" i="64"/>
  <c r="U3001" i="64" s="1"/>
  <c r="CF2968" i="64"/>
  <c r="CF2980" i="64" s="1"/>
  <c r="CF2989" i="64"/>
  <c r="CF3001" i="64" s="1"/>
  <c r="BX2968" i="64"/>
  <c r="BX2980" i="64" s="1"/>
  <c r="BX2989" i="64"/>
  <c r="BX3001" i="64" s="1"/>
  <c r="BP2968" i="64"/>
  <c r="BP2980" i="64" s="1"/>
  <c r="BP2989" i="64"/>
  <c r="BP3001" i="64" s="1"/>
  <c r="BH2968" i="64"/>
  <c r="BH2980" i="64" s="1"/>
  <c r="BH2989" i="64"/>
  <c r="BH3001" i="64" s="1"/>
  <c r="AZ2968" i="64"/>
  <c r="AZ2980" i="64" s="1"/>
  <c r="AZ2989" i="64"/>
  <c r="AZ3001" i="64" s="1"/>
  <c r="AR2968" i="64"/>
  <c r="AR2980" i="64" s="1"/>
  <c r="AR2989" i="64"/>
  <c r="AR3001" i="64" s="1"/>
  <c r="AJ2968" i="64"/>
  <c r="AJ2980" i="64" s="1"/>
  <c r="AJ2989" i="64"/>
  <c r="AJ3001" i="64" s="1"/>
  <c r="AB2968" i="64"/>
  <c r="AB2980" i="64" s="1"/>
  <c r="AB2989" i="64"/>
  <c r="AB3001" i="64" s="1"/>
  <c r="T2968" i="64"/>
  <c r="T2980" i="64" s="1"/>
  <c r="T2989" i="64"/>
  <c r="T3001" i="64" s="1"/>
  <c r="CF2973" i="64"/>
  <c r="CF2994" i="64"/>
  <c r="BX2973" i="64"/>
  <c r="BX2994" i="64"/>
  <c r="BP2973" i="64"/>
  <c r="BP2994" i="64"/>
  <c r="BH2973" i="64"/>
  <c r="BH2994" i="64"/>
  <c r="AZ2973" i="64"/>
  <c r="AZ2994" i="64"/>
  <c r="AR2973" i="64"/>
  <c r="AR2994" i="64"/>
  <c r="AJ2973" i="64"/>
  <c r="AJ2994" i="64"/>
  <c r="AB2973" i="64"/>
  <c r="AB2994" i="64"/>
  <c r="T2973" i="64"/>
  <c r="T2994" i="64"/>
  <c r="CG2972" i="64"/>
  <c r="CG2993" i="64"/>
  <c r="BY2972" i="64"/>
  <c r="BY2993" i="64"/>
  <c r="BQ2972" i="64"/>
  <c r="BQ2993" i="64"/>
  <c r="BI2972" i="64"/>
  <c r="BI2993" i="64"/>
  <c r="BA2972" i="64"/>
  <c r="BA2993" i="64"/>
  <c r="AS2972" i="64"/>
  <c r="AS2993" i="64"/>
  <c r="AK2972" i="64"/>
  <c r="AK2993" i="64"/>
  <c r="AC2972" i="64"/>
  <c r="AC2993" i="64"/>
  <c r="U2972" i="64"/>
  <c r="U2993" i="64"/>
  <c r="CH2969" i="64"/>
  <c r="CH2981" i="64" s="1"/>
  <c r="CH2990" i="64"/>
  <c r="BZ2969" i="64"/>
  <c r="BZ2981" i="64" s="1"/>
  <c r="BZ2990" i="64"/>
  <c r="BR2969" i="64"/>
  <c r="BR2981" i="64" s="1"/>
  <c r="BR2990" i="64"/>
  <c r="BJ2969" i="64"/>
  <c r="BJ2981" i="64" s="1"/>
  <c r="BJ2990" i="64"/>
  <c r="BB2969" i="64"/>
  <c r="BB2981" i="64" s="1"/>
  <c r="BB2990" i="64"/>
  <c r="AT2969" i="64"/>
  <c r="AT2981" i="64" s="1"/>
  <c r="AT2990" i="64"/>
  <c r="AL2969" i="64"/>
  <c r="AL2981" i="64" s="1"/>
  <c r="AL2990" i="64"/>
  <c r="AD2969" i="64"/>
  <c r="AD2981" i="64" s="1"/>
  <c r="AD2990" i="64"/>
  <c r="V2969" i="64"/>
  <c r="V2981" i="64" s="1"/>
  <c r="V2990" i="64"/>
  <c r="AK2968" i="64"/>
  <c r="AK2980" i="64" s="1"/>
  <c r="AK2989" i="64"/>
  <c r="AK3001" i="64" s="1"/>
  <c r="CE2968" i="64"/>
  <c r="CE2980" i="64" s="1"/>
  <c r="CE2989" i="64"/>
  <c r="CE3001" i="64" s="1"/>
  <c r="BW2968" i="64"/>
  <c r="BW2980" i="64" s="1"/>
  <c r="BW2989" i="64"/>
  <c r="BW3001" i="64" s="1"/>
  <c r="BO2968" i="64"/>
  <c r="BO2980" i="64" s="1"/>
  <c r="BO2989" i="64"/>
  <c r="BO3001" i="64" s="1"/>
  <c r="BG2968" i="64"/>
  <c r="BG2980" i="64" s="1"/>
  <c r="BG2989" i="64"/>
  <c r="BG3001" i="64" s="1"/>
  <c r="AY2968" i="64"/>
  <c r="AY2980" i="64" s="1"/>
  <c r="AY2989" i="64"/>
  <c r="AY3001" i="64" s="1"/>
  <c r="AQ2968" i="64"/>
  <c r="AQ2980" i="64" s="1"/>
  <c r="AQ2989" i="64"/>
  <c r="AQ3001" i="64" s="1"/>
  <c r="AI2968" i="64"/>
  <c r="AI2980" i="64" s="1"/>
  <c r="AI2989" i="64"/>
  <c r="AI3001" i="64" s="1"/>
  <c r="AA2968" i="64"/>
  <c r="AA2980" i="64" s="1"/>
  <c r="AA2989" i="64"/>
  <c r="AA3001" i="64" s="1"/>
  <c r="CE2973" i="64"/>
  <c r="CE2994" i="64"/>
  <c r="BW2973" i="64"/>
  <c r="BW2994" i="64"/>
  <c r="BO2973" i="64"/>
  <c r="BO2994" i="64"/>
  <c r="BG2973" i="64"/>
  <c r="BG2994" i="64"/>
  <c r="AY2973" i="64"/>
  <c r="AY2994" i="64"/>
  <c r="AQ2973" i="64"/>
  <c r="AQ2994" i="64"/>
  <c r="AI2973" i="64"/>
  <c r="AI2994" i="64"/>
  <c r="AA2973" i="64"/>
  <c r="AA2994" i="64"/>
  <c r="CF2972" i="64"/>
  <c r="CF2993" i="64"/>
  <c r="BX2972" i="64"/>
  <c r="BX2993" i="64"/>
  <c r="BP2972" i="64"/>
  <c r="BP2993" i="64"/>
  <c r="BH2972" i="64"/>
  <c r="BH2993" i="64"/>
  <c r="AZ2972" i="64"/>
  <c r="AZ2993" i="64"/>
  <c r="AR2972" i="64"/>
  <c r="AR2993" i="64"/>
  <c r="AJ2972" i="64"/>
  <c r="AJ2993" i="64"/>
  <c r="AB2972" i="64"/>
  <c r="AB2993" i="64"/>
  <c r="T2972" i="64"/>
  <c r="T2993" i="64"/>
  <c r="CG2969" i="64"/>
  <c r="CG2981" i="64" s="1"/>
  <c r="CG2990" i="64"/>
  <c r="BY2969" i="64"/>
  <c r="BY2981" i="64" s="1"/>
  <c r="BY2990" i="64"/>
  <c r="BQ2969" i="64"/>
  <c r="BQ2981" i="64" s="1"/>
  <c r="BQ2990" i="64"/>
  <c r="BI2969" i="64"/>
  <c r="BI2981" i="64" s="1"/>
  <c r="BI2990" i="64"/>
  <c r="BA2969" i="64"/>
  <c r="BA2981" i="64" s="1"/>
  <c r="BA2990" i="64"/>
  <c r="AS2969" i="64"/>
  <c r="AS2981" i="64" s="1"/>
  <c r="AS2990" i="64"/>
  <c r="AK2969" i="64"/>
  <c r="AK2981" i="64" s="1"/>
  <c r="AK2990" i="64"/>
  <c r="AC2969" i="64"/>
  <c r="AC2981" i="64" s="1"/>
  <c r="AC2990" i="64"/>
  <c r="U2969" i="64"/>
  <c r="U2981" i="64" s="1"/>
  <c r="U2990" i="64"/>
  <c r="AS2647" i="64"/>
  <c r="AS2660" i="64" s="1"/>
  <c r="AS2626" i="64"/>
  <c r="AS2638" i="64" s="1"/>
  <c r="BZ2651" i="64"/>
  <c r="BZ2630" i="64"/>
  <c r="AD2651" i="64"/>
  <c r="AD2630" i="64"/>
  <c r="AM2648" i="64"/>
  <c r="AM2661" i="64" s="1"/>
  <c r="AM2627" i="64"/>
  <c r="AM2639" i="64" s="1"/>
  <c r="CF2647" i="64"/>
  <c r="CF2660" i="64" s="1"/>
  <c r="CF2626" i="64"/>
  <c r="CF2638" i="64" s="1"/>
  <c r="BX2647" i="64"/>
  <c r="BX2660" i="64" s="1"/>
  <c r="BX2626" i="64"/>
  <c r="BX2638" i="64" s="1"/>
  <c r="BP2647" i="64"/>
  <c r="BP2660" i="64" s="1"/>
  <c r="BP2626" i="64"/>
  <c r="BP2638" i="64" s="1"/>
  <c r="BH2647" i="64"/>
  <c r="BH2660" i="64" s="1"/>
  <c r="BH2626" i="64"/>
  <c r="BH2638" i="64" s="1"/>
  <c r="AZ2647" i="64"/>
  <c r="AZ2660" i="64" s="1"/>
  <c r="AZ2626" i="64"/>
  <c r="AZ2638" i="64" s="1"/>
  <c r="AR2647" i="64"/>
  <c r="AR2660" i="64" s="1"/>
  <c r="AR2626" i="64"/>
  <c r="AR2638" i="64" s="1"/>
  <c r="AJ2647" i="64"/>
  <c r="AJ2660" i="64" s="1"/>
  <c r="AJ2626" i="64"/>
  <c r="AJ2638" i="64" s="1"/>
  <c r="AB2647" i="64"/>
  <c r="AB2660" i="64" s="1"/>
  <c r="AB2626" i="64"/>
  <c r="AB2638" i="64" s="1"/>
  <c r="T2647" i="64"/>
  <c r="T2660" i="64" s="1"/>
  <c r="T2626" i="64"/>
  <c r="T2638" i="64" s="1"/>
  <c r="CF2652" i="64"/>
  <c r="CF2665" i="64" s="1"/>
  <c r="CF2631" i="64"/>
  <c r="CF2643" i="64" s="1"/>
  <c r="BX2652" i="64"/>
  <c r="BX2665" i="64" s="1"/>
  <c r="BX2631" i="64"/>
  <c r="BX2643" i="64" s="1"/>
  <c r="BP2652" i="64"/>
  <c r="BP2665" i="64" s="1"/>
  <c r="BP2631" i="64"/>
  <c r="BP2643" i="64" s="1"/>
  <c r="BH2652" i="64"/>
  <c r="BH2665" i="64" s="1"/>
  <c r="BH2631" i="64"/>
  <c r="BH2643" i="64" s="1"/>
  <c r="AZ2652" i="64"/>
  <c r="AZ2665" i="64" s="1"/>
  <c r="AZ2631" i="64"/>
  <c r="AZ2643" i="64" s="1"/>
  <c r="AR2652" i="64"/>
  <c r="AR2665" i="64" s="1"/>
  <c r="AR2631" i="64"/>
  <c r="AR2643" i="64" s="1"/>
  <c r="AJ2652" i="64"/>
  <c r="AJ2665" i="64" s="1"/>
  <c r="AJ2631" i="64"/>
  <c r="AJ2643" i="64" s="1"/>
  <c r="AB2652" i="64"/>
  <c r="AB2665" i="64" s="1"/>
  <c r="AB2631" i="64"/>
  <c r="AB2643" i="64" s="1"/>
  <c r="T2652" i="64"/>
  <c r="T2665" i="64" s="1"/>
  <c r="T2631" i="64"/>
  <c r="T2643" i="64" s="1"/>
  <c r="CG2651" i="64"/>
  <c r="CG2630" i="64"/>
  <c r="BY2651" i="64"/>
  <c r="BY2630" i="64"/>
  <c r="BQ2630" i="64"/>
  <c r="BQ2651" i="64"/>
  <c r="BI2651" i="64"/>
  <c r="BI2630" i="64"/>
  <c r="BA2651" i="64"/>
  <c r="BA2630" i="64"/>
  <c r="AS2651" i="64"/>
  <c r="AS2630" i="64"/>
  <c r="AK2651" i="64"/>
  <c r="AK2630" i="64"/>
  <c r="AC2651" i="64"/>
  <c r="AC2630" i="64"/>
  <c r="U2651" i="64"/>
  <c r="U2630" i="64"/>
  <c r="CH2648" i="64"/>
  <c r="CH2661" i="64" s="1"/>
  <c r="CH2627" i="64"/>
  <c r="CH2639" i="64" s="1"/>
  <c r="BZ2648" i="64"/>
  <c r="BZ2661" i="64" s="1"/>
  <c r="BZ2627" i="64"/>
  <c r="BZ2639" i="64" s="1"/>
  <c r="BR2648" i="64"/>
  <c r="BR2661" i="64" s="1"/>
  <c r="BR2627" i="64"/>
  <c r="BR2639" i="64" s="1"/>
  <c r="BJ2648" i="64"/>
  <c r="BJ2661" i="64" s="1"/>
  <c r="BJ2627" i="64"/>
  <c r="BJ2639" i="64" s="1"/>
  <c r="BB2648" i="64"/>
  <c r="BB2661" i="64" s="1"/>
  <c r="BB2627" i="64"/>
  <c r="BB2639" i="64" s="1"/>
  <c r="AT2648" i="64"/>
  <c r="AT2661" i="64" s="1"/>
  <c r="AT2627" i="64"/>
  <c r="AT2639" i="64" s="1"/>
  <c r="AL2648" i="64"/>
  <c r="AL2661" i="64" s="1"/>
  <c r="AL2627" i="64"/>
  <c r="AL2639" i="64" s="1"/>
  <c r="AD2648" i="64"/>
  <c r="AD2661" i="64" s="1"/>
  <c r="AD2627" i="64"/>
  <c r="AD2639" i="64" s="1"/>
  <c r="V2648" i="64"/>
  <c r="V2661" i="64" s="1"/>
  <c r="V2627" i="64"/>
  <c r="V2639" i="64" s="1"/>
  <c r="BQ2626" i="64"/>
  <c r="BQ2638" i="64" s="1"/>
  <c r="BQ2647" i="64"/>
  <c r="BQ2660" i="64" s="1"/>
  <c r="CG2652" i="64"/>
  <c r="CG2665" i="64" s="1"/>
  <c r="CG2631" i="64"/>
  <c r="CG2643" i="64" s="1"/>
  <c r="AS2652" i="64"/>
  <c r="AS2665" i="64" s="1"/>
  <c r="AS2631" i="64"/>
  <c r="AS2643" i="64" s="1"/>
  <c r="CH2651" i="64"/>
  <c r="CH2630" i="64"/>
  <c r="V2651" i="64"/>
  <c r="V2630" i="64"/>
  <c r="AU2648" i="64"/>
  <c r="AU2661" i="64" s="1"/>
  <c r="AU2627" i="64"/>
  <c r="AU2639" i="64" s="1"/>
  <c r="CE2647" i="64"/>
  <c r="CE2660" i="64" s="1"/>
  <c r="CE2626" i="64"/>
  <c r="CE2638" i="64" s="1"/>
  <c r="BW2647" i="64"/>
  <c r="BW2660" i="64" s="1"/>
  <c r="BW2626" i="64"/>
  <c r="BW2638" i="64" s="1"/>
  <c r="BO2647" i="64"/>
  <c r="BO2660" i="64" s="1"/>
  <c r="BO2626" i="64"/>
  <c r="BO2638" i="64" s="1"/>
  <c r="BG2647" i="64"/>
  <c r="BG2660" i="64" s="1"/>
  <c r="BG2626" i="64"/>
  <c r="BG2638" i="64" s="1"/>
  <c r="AY2647" i="64"/>
  <c r="AY2660" i="64" s="1"/>
  <c r="AY2626" i="64"/>
  <c r="AY2638" i="64" s="1"/>
  <c r="AQ2647" i="64"/>
  <c r="AQ2660" i="64" s="1"/>
  <c r="AQ2626" i="64"/>
  <c r="AQ2638" i="64" s="1"/>
  <c r="AI2647" i="64"/>
  <c r="AI2660" i="64" s="1"/>
  <c r="AI2626" i="64"/>
  <c r="AI2638" i="64" s="1"/>
  <c r="AA2647" i="64"/>
  <c r="AA2660" i="64" s="1"/>
  <c r="AA2626" i="64"/>
  <c r="AA2638" i="64" s="1"/>
  <c r="CE2652" i="64"/>
  <c r="CE2665" i="64" s="1"/>
  <c r="CE2631" i="64"/>
  <c r="CE2643" i="64" s="1"/>
  <c r="BW2652" i="64"/>
  <c r="BW2665" i="64" s="1"/>
  <c r="BW2631" i="64"/>
  <c r="BW2643" i="64" s="1"/>
  <c r="BO2652" i="64"/>
  <c r="BO2665" i="64" s="1"/>
  <c r="BO2631" i="64"/>
  <c r="BO2643" i="64" s="1"/>
  <c r="BG2652" i="64"/>
  <c r="BG2665" i="64" s="1"/>
  <c r="BG2631" i="64"/>
  <c r="BG2643" i="64" s="1"/>
  <c r="AY2652" i="64"/>
  <c r="AY2665" i="64" s="1"/>
  <c r="AY2631" i="64"/>
  <c r="AY2643" i="64" s="1"/>
  <c r="AQ2652" i="64"/>
  <c r="AQ2665" i="64" s="1"/>
  <c r="AQ2631" i="64"/>
  <c r="AQ2643" i="64" s="1"/>
  <c r="AI2652" i="64"/>
  <c r="AI2665" i="64" s="1"/>
  <c r="AI2631" i="64"/>
  <c r="AI2643" i="64" s="1"/>
  <c r="AA2652" i="64"/>
  <c r="AA2665" i="64" s="1"/>
  <c r="AA2631" i="64"/>
  <c r="AA2643" i="64" s="1"/>
  <c r="CF2651" i="64"/>
  <c r="CF2630" i="64"/>
  <c r="BX2651" i="64"/>
  <c r="BX2630" i="64"/>
  <c r="BP2651" i="64"/>
  <c r="BP2630" i="64"/>
  <c r="BH2651" i="64"/>
  <c r="BH2630" i="64"/>
  <c r="AZ2651" i="64"/>
  <c r="AZ2630" i="64"/>
  <c r="AR2651" i="64"/>
  <c r="AR2630" i="64"/>
  <c r="AJ2651" i="64"/>
  <c r="AJ2630" i="64"/>
  <c r="AB2651" i="64"/>
  <c r="AB2630" i="64"/>
  <c r="T2651" i="64"/>
  <c r="T2630" i="64"/>
  <c r="CG2648" i="64"/>
  <c r="CG2661" i="64" s="1"/>
  <c r="CG2627" i="64"/>
  <c r="CG2639" i="64" s="1"/>
  <c r="BY2648" i="64"/>
  <c r="BY2661" i="64" s="1"/>
  <c r="BY2627" i="64"/>
  <c r="BY2639" i="64" s="1"/>
  <c r="BQ2648" i="64"/>
  <c r="BQ2661" i="64" s="1"/>
  <c r="BQ2627" i="64"/>
  <c r="BQ2639" i="64" s="1"/>
  <c r="BI2648" i="64"/>
  <c r="BI2661" i="64" s="1"/>
  <c r="BI2627" i="64"/>
  <c r="BI2639" i="64" s="1"/>
  <c r="BA2648" i="64"/>
  <c r="BA2661" i="64" s="1"/>
  <c r="BA2627" i="64"/>
  <c r="BA2639" i="64" s="1"/>
  <c r="AS2648" i="64"/>
  <c r="AS2661" i="64" s="1"/>
  <c r="AS2627" i="64"/>
  <c r="AS2639" i="64" s="1"/>
  <c r="AK2627" i="64"/>
  <c r="AK2639" i="64" s="1"/>
  <c r="AK2648" i="64"/>
  <c r="AK2661" i="64" s="1"/>
  <c r="AC2648" i="64"/>
  <c r="AC2661" i="64" s="1"/>
  <c r="AC2627" i="64"/>
  <c r="AC2639" i="64" s="1"/>
  <c r="U2648" i="64"/>
  <c r="U2661" i="64" s="1"/>
  <c r="U2627" i="64"/>
  <c r="U2639" i="64" s="1"/>
  <c r="BY2647" i="64"/>
  <c r="BY2660" i="64" s="1"/>
  <c r="BY2626" i="64"/>
  <c r="BY2638" i="64" s="1"/>
  <c r="U2647" i="64"/>
  <c r="U2660" i="64" s="1"/>
  <c r="U2626" i="64"/>
  <c r="U2638" i="64" s="1"/>
  <c r="BI2652" i="64"/>
  <c r="BI2665" i="64" s="1"/>
  <c r="BI2631" i="64"/>
  <c r="BI2643" i="64" s="1"/>
  <c r="U2652" i="64"/>
  <c r="U2665" i="64" s="1"/>
  <c r="U2631" i="64"/>
  <c r="U2643" i="64" s="1"/>
  <c r="AT2651" i="64"/>
  <c r="AT2630" i="64"/>
  <c r="BS2648" i="64"/>
  <c r="BS2661" i="64" s="1"/>
  <c r="BS2627" i="64"/>
  <c r="BS2639" i="64" s="1"/>
  <c r="W2648" i="64"/>
  <c r="W2661" i="64" s="1"/>
  <c r="W2627" i="64"/>
  <c r="W2639" i="64" s="1"/>
  <c r="CD2647" i="64"/>
  <c r="CD2660" i="64" s="1"/>
  <c r="CD2626" i="64"/>
  <c r="CD2638" i="64" s="1"/>
  <c r="BV2647" i="64"/>
  <c r="BV2660" i="64" s="1"/>
  <c r="BV2626" i="64"/>
  <c r="BV2638" i="64" s="1"/>
  <c r="BN2647" i="64"/>
  <c r="BN2660" i="64" s="1"/>
  <c r="BN2626" i="64"/>
  <c r="BN2638" i="64" s="1"/>
  <c r="BF2647" i="64"/>
  <c r="BF2660" i="64" s="1"/>
  <c r="BF2626" i="64"/>
  <c r="BF2638" i="64" s="1"/>
  <c r="AX2647" i="64"/>
  <c r="AX2660" i="64" s="1"/>
  <c r="AX2626" i="64"/>
  <c r="AX2638" i="64" s="1"/>
  <c r="AP2647" i="64"/>
  <c r="AP2660" i="64" s="1"/>
  <c r="AP2626" i="64"/>
  <c r="AP2638" i="64" s="1"/>
  <c r="AH2647" i="64"/>
  <c r="AH2660" i="64" s="1"/>
  <c r="AH2626" i="64"/>
  <c r="AH2638" i="64" s="1"/>
  <c r="Z2647" i="64"/>
  <c r="Z2660" i="64" s="1"/>
  <c r="Z2626" i="64"/>
  <c r="Z2638" i="64" s="1"/>
  <c r="CD2652" i="64"/>
  <c r="CD2665" i="64" s="1"/>
  <c r="CD2631" i="64"/>
  <c r="CD2643" i="64" s="1"/>
  <c r="BV2652" i="64"/>
  <c r="BV2665" i="64" s="1"/>
  <c r="BV2631" i="64"/>
  <c r="BV2643" i="64" s="1"/>
  <c r="BN2652" i="64"/>
  <c r="BN2665" i="64" s="1"/>
  <c r="BN2631" i="64"/>
  <c r="BN2643" i="64" s="1"/>
  <c r="BF2652" i="64"/>
  <c r="BF2665" i="64" s="1"/>
  <c r="BF2631" i="64"/>
  <c r="BF2643" i="64" s="1"/>
  <c r="AX2652" i="64"/>
  <c r="AX2665" i="64" s="1"/>
  <c r="AX2631" i="64"/>
  <c r="AX2643" i="64" s="1"/>
  <c r="AP2652" i="64"/>
  <c r="AP2665" i="64" s="1"/>
  <c r="AP2631" i="64"/>
  <c r="AP2643" i="64" s="1"/>
  <c r="AH2652" i="64"/>
  <c r="AH2665" i="64" s="1"/>
  <c r="AH2631" i="64"/>
  <c r="AH2643" i="64" s="1"/>
  <c r="Z2652" i="64"/>
  <c r="Z2665" i="64" s="1"/>
  <c r="Z2631" i="64"/>
  <c r="Z2643" i="64" s="1"/>
  <c r="CE2651" i="64"/>
  <c r="CE2630" i="64"/>
  <c r="BW2651" i="64"/>
  <c r="BW2630" i="64"/>
  <c r="BO2651" i="64"/>
  <c r="BO2630" i="64"/>
  <c r="BG2651" i="64"/>
  <c r="BG2630" i="64"/>
  <c r="AY2651" i="64"/>
  <c r="AY2630" i="64"/>
  <c r="AQ2651" i="64"/>
  <c r="AQ2630" i="64"/>
  <c r="AI2651" i="64"/>
  <c r="AI2630" i="64"/>
  <c r="AA2651" i="64"/>
  <c r="AA2630" i="64"/>
  <c r="CF2648" i="64"/>
  <c r="CF2661" i="64" s="1"/>
  <c r="CF2627" i="64"/>
  <c r="CF2639" i="64" s="1"/>
  <c r="BX2648" i="64"/>
  <c r="BX2661" i="64" s="1"/>
  <c r="BX2627" i="64"/>
  <c r="BX2639" i="64" s="1"/>
  <c r="BP2648" i="64"/>
  <c r="BP2661" i="64" s="1"/>
  <c r="BP2627" i="64"/>
  <c r="BP2639" i="64" s="1"/>
  <c r="BH2648" i="64"/>
  <c r="BH2661" i="64" s="1"/>
  <c r="BH2627" i="64"/>
  <c r="BH2639" i="64" s="1"/>
  <c r="AZ2648" i="64"/>
  <c r="AZ2661" i="64" s="1"/>
  <c r="AZ2627" i="64"/>
  <c r="AZ2639" i="64" s="1"/>
  <c r="AR2648" i="64"/>
  <c r="AR2661" i="64" s="1"/>
  <c r="AR2627" i="64"/>
  <c r="AR2639" i="64" s="1"/>
  <c r="AJ2648" i="64"/>
  <c r="AJ2661" i="64" s="1"/>
  <c r="AJ2627" i="64"/>
  <c r="AJ2639" i="64" s="1"/>
  <c r="AB2648" i="64"/>
  <c r="AB2661" i="64" s="1"/>
  <c r="AB2627" i="64"/>
  <c r="AB2639" i="64" s="1"/>
  <c r="T2648" i="64"/>
  <c r="T2661" i="64" s="1"/>
  <c r="T2627" i="64"/>
  <c r="T2639" i="64" s="1"/>
  <c r="W2613" i="64"/>
  <c r="BI2647" i="64"/>
  <c r="BI2660" i="64" s="1"/>
  <c r="BI2626" i="64"/>
  <c r="BI2638" i="64" s="1"/>
  <c r="BY2652" i="64"/>
  <c r="BY2665" i="64" s="1"/>
  <c r="BY2631" i="64"/>
  <c r="BY2643" i="64" s="1"/>
  <c r="AL2651" i="64"/>
  <c r="AL2630" i="64"/>
  <c r="BK2648" i="64"/>
  <c r="BK2661" i="64" s="1"/>
  <c r="BK2627" i="64"/>
  <c r="BK2639" i="64" s="1"/>
  <c r="CK2647" i="64"/>
  <c r="CK2660" i="64" s="1"/>
  <c r="CK2626" i="64"/>
  <c r="CK2638" i="64" s="1"/>
  <c r="CC2647" i="64"/>
  <c r="CC2660" i="64" s="1"/>
  <c r="CC2626" i="64"/>
  <c r="CC2638" i="64" s="1"/>
  <c r="BU2647" i="64"/>
  <c r="BU2660" i="64" s="1"/>
  <c r="BU2626" i="64"/>
  <c r="BU2638" i="64" s="1"/>
  <c r="BM2647" i="64"/>
  <c r="BM2660" i="64" s="1"/>
  <c r="BM2626" i="64"/>
  <c r="BM2638" i="64" s="1"/>
  <c r="BE2647" i="64"/>
  <c r="BE2660" i="64" s="1"/>
  <c r="BE2626" i="64"/>
  <c r="BE2638" i="64" s="1"/>
  <c r="AW2647" i="64"/>
  <c r="AW2660" i="64" s="1"/>
  <c r="AW2626" i="64"/>
  <c r="AW2638" i="64" s="1"/>
  <c r="AO2647" i="64"/>
  <c r="AO2660" i="64" s="1"/>
  <c r="AO2626" i="64"/>
  <c r="AO2638" i="64" s="1"/>
  <c r="AG2647" i="64"/>
  <c r="AG2660" i="64" s="1"/>
  <c r="AG2626" i="64"/>
  <c r="AG2638" i="64" s="1"/>
  <c r="Y2647" i="64"/>
  <c r="Y2660" i="64" s="1"/>
  <c r="Y2626" i="64"/>
  <c r="Y2638" i="64" s="1"/>
  <c r="CK2652" i="64"/>
  <c r="CK2665" i="64" s="1"/>
  <c r="CK2631" i="64"/>
  <c r="CK2643" i="64" s="1"/>
  <c r="CC2652" i="64"/>
  <c r="CC2665" i="64" s="1"/>
  <c r="CC2631" i="64"/>
  <c r="CC2643" i="64" s="1"/>
  <c r="BU2652" i="64"/>
  <c r="BU2665" i="64" s="1"/>
  <c r="BU2631" i="64"/>
  <c r="BU2643" i="64" s="1"/>
  <c r="BM2652" i="64"/>
  <c r="BM2665" i="64" s="1"/>
  <c r="BM2631" i="64"/>
  <c r="BM2643" i="64" s="1"/>
  <c r="BE2652" i="64"/>
  <c r="BE2665" i="64" s="1"/>
  <c r="BE2631" i="64"/>
  <c r="BE2643" i="64" s="1"/>
  <c r="AW2652" i="64"/>
  <c r="AW2665" i="64" s="1"/>
  <c r="AW2631" i="64"/>
  <c r="AW2643" i="64" s="1"/>
  <c r="AO2652" i="64"/>
  <c r="AO2665" i="64" s="1"/>
  <c r="AO2631" i="64"/>
  <c r="AO2643" i="64" s="1"/>
  <c r="AG2652" i="64"/>
  <c r="AG2665" i="64" s="1"/>
  <c r="AG2631" i="64"/>
  <c r="AG2643" i="64" s="1"/>
  <c r="Y2652" i="64"/>
  <c r="Y2665" i="64" s="1"/>
  <c r="Y2631" i="64"/>
  <c r="Y2643" i="64" s="1"/>
  <c r="CD2651" i="64"/>
  <c r="CD2630" i="64"/>
  <c r="BV2651" i="64"/>
  <c r="BV2630" i="64"/>
  <c r="BN2651" i="64"/>
  <c r="BN2630" i="64"/>
  <c r="BF2651" i="64"/>
  <c r="BF2630" i="64"/>
  <c r="AX2651" i="64"/>
  <c r="AX2630" i="64"/>
  <c r="AP2651" i="64"/>
  <c r="AP2630" i="64"/>
  <c r="AH2651" i="64"/>
  <c r="AH2630" i="64"/>
  <c r="Z2651" i="64"/>
  <c r="Z2630" i="64"/>
  <c r="CE2648" i="64"/>
  <c r="CE2661" i="64" s="1"/>
  <c r="CE2627" i="64"/>
  <c r="CE2639" i="64" s="1"/>
  <c r="BW2648" i="64"/>
  <c r="BW2661" i="64" s="1"/>
  <c r="BW2627" i="64"/>
  <c r="BW2639" i="64" s="1"/>
  <c r="BO2648" i="64"/>
  <c r="BO2661" i="64" s="1"/>
  <c r="BO2627" i="64"/>
  <c r="BO2639" i="64" s="1"/>
  <c r="BG2648" i="64"/>
  <c r="BG2661" i="64" s="1"/>
  <c r="BG2627" i="64"/>
  <c r="BG2639" i="64" s="1"/>
  <c r="AY2648" i="64"/>
  <c r="AY2661" i="64" s="1"/>
  <c r="AY2627" i="64"/>
  <c r="AY2639" i="64" s="1"/>
  <c r="AQ2648" i="64"/>
  <c r="AQ2661" i="64" s="1"/>
  <c r="AQ2627" i="64"/>
  <c r="AQ2639" i="64" s="1"/>
  <c r="AI2648" i="64"/>
  <c r="AI2661" i="64" s="1"/>
  <c r="AI2627" i="64"/>
  <c r="AI2639" i="64" s="1"/>
  <c r="AA2648" i="64"/>
  <c r="AA2661" i="64" s="1"/>
  <c r="AA2627" i="64"/>
  <c r="AA2639" i="64" s="1"/>
  <c r="AK2626" i="64"/>
  <c r="AK2638" i="64" s="1"/>
  <c r="AK2647" i="64"/>
  <c r="AK2660" i="64" s="1"/>
  <c r="AK2631" i="64"/>
  <c r="AK2643" i="64" s="1"/>
  <c r="AK2652" i="64"/>
  <c r="AK2665" i="64" s="1"/>
  <c r="BJ2651" i="64"/>
  <c r="BJ2630" i="64"/>
  <c r="BC2648" i="64"/>
  <c r="BC2661" i="64" s="1"/>
  <c r="BC2627" i="64"/>
  <c r="BC2639" i="64" s="1"/>
  <c r="CB2647" i="64"/>
  <c r="CB2660" i="64" s="1"/>
  <c r="CB2626" i="64"/>
  <c r="CB2638" i="64" s="1"/>
  <c r="BD2647" i="64"/>
  <c r="BD2660" i="64" s="1"/>
  <c r="BD2626" i="64"/>
  <c r="BD2638" i="64" s="1"/>
  <c r="AF2647" i="64"/>
  <c r="AF2660" i="64" s="1"/>
  <c r="AF2626" i="64"/>
  <c r="AF2638" i="64" s="1"/>
  <c r="CB2652" i="64"/>
  <c r="CB2665" i="64" s="1"/>
  <c r="CB2631" i="64"/>
  <c r="CB2643" i="64" s="1"/>
  <c r="BD2652" i="64"/>
  <c r="BD2665" i="64" s="1"/>
  <c r="BD2631" i="64"/>
  <c r="BD2643" i="64" s="1"/>
  <c r="AF2652" i="64"/>
  <c r="AF2665" i="64" s="1"/>
  <c r="AF2631" i="64"/>
  <c r="AF2643" i="64" s="1"/>
  <c r="X2652" i="64"/>
  <c r="X2665" i="64" s="1"/>
  <c r="X2631" i="64"/>
  <c r="X2643" i="64" s="1"/>
  <c r="CK2651" i="64"/>
  <c r="CK2630" i="64"/>
  <c r="BM2651" i="64"/>
  <c r="BM2630" i="64"/>
  <c r="BE2651" i="64"/>
  <c r="BE2630" i="64"/>
  <c r="AW2651" i="64"/>
  <c r="AW2630" i="64"/>
  <c r="AO2651" i="64"/>
  <c r="AO2630" i="64"/>
  <c r="AG2651" i="64"/>
  <c r="AG2630" i="64"/>
  <c r="Y2651" i="64"/>
  <c r="Y2630" i="64"/>
  <c r="CD2648" i="64"/>
  <c r="CD2661" i="64" s="1"/>
  <c r="CD2627" i="64"/>
  <c r="CD2639" i="64" s="1"/>
  <c r="BV2648" i="64"/>
  <c r="BV2661" i="64" s="1"/>
  <c r="BV2627" i="64"/>
  <c r="BV2639" i="64" s="1"/>
  <c r="BN2648" i="64"/>
  <c r="BN2661" i="64" s="1"/>
  <c r="BN2627" i="64"/>
  <c r="BN2639" i="64" s="1"/>
  <c r="BF2648" i="64"/>
  <c r="BF2661" i="64" s="1"/>
  <c r="BF2627" i="64"/>
  <c r="BF2639" i="64" s="1"/>
  <c r="AX2648" i="64"/>
  <c r="AX2661" i="64" s="1"/>
  <c r="AX2627" i="64"/>
  <c r="AX2639" i="64" s="1"/>
  <c r="AP2648" i="64"/>
  <c r="AP2661" i="64" s="1"/>
  <c r="AP2627" i="64"/>
  <c r="AP2639" i="64" s="1"/>
  <c r="AH2648" i="64"/>
  <c r="AH2661" i="64" s="1"/>
  <c r="AH2627" i="64"/>
  <c r="AH2639" i="64" s="1"/>
  <c r="Z2648" i="64"/>
  <c r="Z2661" i="64" s="1"/>
  <c r="Z2627" i="64"/>
  <c r="Z2639" i="64" s="1"/>
  <c r="CG2647" i="64"/>
  <c r="CG2660" i="64" s="1"/>
  <c r="CG2626" i="64"/>
  <c r="CG2638" i="64" s="1"/>
  <c r="AC2647" i="64"/>
  <c r="AC2660" i="64" s="1"/>
  <c r="AC2626" i="64"/>
  <c r="AC2638" i="64" s="1"/>
  <c r="BA2652" i="64"/>
  <c r="BA2665" i="64" s="1"/>
  <c r="BA2631" i="64"/>
  <c r="BA2643" i="64" s="1"/>
  <c r="BR2651" i="64"/>
  <c r="BR2630" i="64"/>
  <c r="CI2648" i="64"/>
  <c r="CI2661" i="64" s="1"/>
  <c r="CI2627" i="64"/>
  <c r="CI2639" i="64" s="1"/>
  <c r="AE2648" i="64"/>
  <c r="AE2661" i="64" s="1"/>
  <c r="AE2627" i="64"/>
  <c r="AE2639" i="64" s="1"/>
  <c r="CJ2647" i="64"/>
  <c r="CJ2660" i="64" s="1"/>
  <c r="CJ2626" i="64"/>
  <c r="CJ2638" i="64" s="1"/>
  <c r="BL2647" i="64"/>
  <c r="BL2660" i="64" s="1"/>
  <c r="BL2626" i="64"/>
  <c r="BL2638" i="64" s="1"/>
  <c r="AN2647" i="64"/>
  <c r="AN2660" i="64" s="1"/>
  <c r="AN2626" i="64"/>
  <c r="AN2638" i="64" s="1"/>
  <c r="CJ2652" i="64"/>
  <c r="CJ2665" i="64" s="1"/>
  <c r="CJ2631" i="64"/>
  <c r="CJ2643" i="64" s="1"/>
  <c r="BL2652" i="64"/>
  <c r="BL2665" i="64" s="1"/>
  <c r="BL2631" i="64"/>
  <c r="BL2643" i="64" s="1"/>
  <c r="AV2652" i="64"/>
  <c r="AV2665" i="64" s="1"/>
  <c r="AV2631" i="64"/>
  <c r="AV2643" i="64" s="1"/>
  <c r="BU2651" i="64"/>
  <c r="BU2630" i="64"/>
  <c r="CI2647" i="64"/>
  <c r="CI2660" i="64" s="1"/>
  <c r="CI2626" i="64"/>
  <c r="CI2638" i="64" s="1"/>
  <c r="CA2647" i="64"/>
  <c r="CA2660" i="64" s="1"/>
  <c r="CA2626" i="64"/>
  <c r="CA2638" i="64" s="1"/>
  <c r="BS2647" i="64"/>
  <c r="BS2660" i="64" s="1"/>
  <c r="BS2626" i="64"/>
  <c r="BS2638" i="64" s="1"/>
  <c r="BK2647" i="64"/>
  <c r="BK2660" i="64" s="1"/>
  <c r="BK2626" i="64"/>
  <c r="BK2638" i="64" s="1"/>
  <c r="BC2647" i="64"/>
  <c r="BC2660" i="64" s="1"/>
  <c r="BC2626" i="64"/>
  <c r="BC2638" i="64" s="1"/>
  <c r="AU2647" i="64"/>
  <c r="AU2660" i="64" s="1"/>
  <c r="AU2626" i="64"/>
  <c r="AU2638" i="64" s="1"/>
  <c r="AM2647" i="64"/>
  <c r="AM2660" i="64" s="1"/>
  <c r="AM2626" i="64"/>
  <c r="AM2638" i="64" s="1"/>
  <c r="AE2647" i="64"/>
  <c r="AE2660" i="64" s="1"/>
  <c r="AE2626" i="64"/>
  <c r="AE2638" i="64" s="1"/>
  <c r="W2647" i="64"/>
  <c r="W2660" i="64" s="1"/>
  <c r="W2626" i="64"/>
  <c r="W2638" i="64" s="1"/>
  <c r="CI2652" i="64"/>
  <c r="CI2665" i="64" s="1"/>
  <c r="CI2631" i="64"/>
  <c r="CI2643" i="64" s="1"/>
  <c r="CA2652" i="64"/>
  <c r="CA2665" i="64" s="1"/>
  <c r="CA2631" i="64"/>
  <c r="CA2643" i="64" s="1"/>
  <c r="BS2652" i="64"/>
  <c r="BS2665" i="64" s="1"/>
  <c r="BS2631" i="64"/>
  <c r="BS2643" i="64" s="1"/>
  <c r="BK2652" i="64"/>
  <c r="BK2665" i="64" s="1"/>
  <c r="BK2631" i="64"/>
  <c r="BK2643" i="64" s="1"/>
  <c r="BC2652" i="64"/>
  <c r="BC2665" i="64" s="1"/>
  <c r="BC2631" i="64"/>
  <c r="BC2643" i="64" s="1"/>
  <c r="AU2652" i="64"/>
  <c r="AU2665" i="64" s="1"/>
  <c r="AU2631" i="64"/>
  <c r="AU2643" i="64" s="1"/>
  <c r="AM2652" i="64"/>
  <c r="AM2665" i="64" s="1"/>
  <c r="AM2631" i="64"/>
  <c r="AM2643" i="64" s="1"/>
  <c r="AE2652" i="64"/>
  <c r="AE2665" i="64" s="1"/>
  <c r="AE2631" i="64"/>
  <c r="AE2643" i="64" s="1"/>
  <c r="W2652" i="64"/>
  <c r="W2665" i="64" s="1"/>
  <c r="W2631" i="64"/>
  <c r="W2643" i="64" s="1"/>
  <c r="CJ2651" i="64"/>
  <c r="CJ2630" i="64"/>
  <c r="CB2651" i="64"/>
  <c r="CB2630" i="64"/>
  <c r="BT2651" i="64"/>
  <c r="BT2630" i="64"/>
  <c r="BL2651" i="64"/>
  <c r="BL2630" i="64"/>
  <c r="BD2651" i="64"/>
  <c r="BD2630" i="64"/>
  <c r="AV2651" i="64"/>
  <c r="AV2630" i="64"/>
  <c r="AN2651" i="64"/>
  <c r="AN2630" i="64"/>
  <c r="AF2651" i="64"/>
  <c r="AF2630" i="64"/>
  <c r="X2651" i="64"/>
  <c r="X2630" i="64"/>
  <c r="CK2648" i="64"/>
  <c r="CK2661" i="64" s="1"/>
  <c r="CK2627" i="64"/>
  <c r="CK2639" i="64" s="1"/>
  <c r="CC2648" i="64"/>
  <c r="CC2661" i="64" s="1"/>
  <c r="CC2627" i="64"/>
  <c r="CC2639" i="64" s="1"/>
  <c r="BU2648" i="64"/>
  <c r="BU2661" i="64" s="1"/>
  <c r="BU2627" i="64"/>
  <c r="BU2639" i="64" s="1"/>
  <c r="BM2648" i="64"/>
  <c r="BM2661" i="64" s="1"/>
  <c r="BM2627" i="64"/>
  <c r="BM2639" i="64" s="1"/>
  <c r="BE2648" i="64"/>
  <c r="BE2661" i="64" s="1"/>
  <c r="BE2627" i="64"/>
  <c r="BE2639" i="64" s="1"/>
  <c r="AW2648" i="64"/>
  <c r="AW2661" i="64" s="1"/>
  <c r="AW2627" i="64"/>
  <c r="AW2639" i="64" s="1"/>
  <c r="AO2648" i="64"/>
  <c r="AO2661" i="64" s="1"/>
  <c r="AO2627" i="64"/>
  <c r="AO2639" i="64" s="1"/>
  <c r="AG2648" i="64"/>
  <c r="AG2661" i="64" s="1"/>
  <c r="AG2627" i="64"/>
  <c r="AG2639" i="64" s="1"/>
  <c r="Y2648" i="64"/>
  <c r="Y2661" i="64" s="1"/>
  <c r="Y2627" i="64"/>
  <c r="Y2639" i="64" s="1"/>
  <c r="W2654" i="64"/>
  <c r="V2656" i="64"/>
  <c r="BA2647" i="64"/>
  <c r="BA2660" i="64" s="1"/>
  <c r="BA2626" i="64"/>
  <c r="BA2638" i="64" s="1"/>
  <c r="BQ2652" i="64"/>
  <c r="BQ2665" i="64" s="1"/>
  <c r="BQ2631" i="64"/>
  <c r="BQ2643" i="64" s="1"/>
  <c r="AC2652" i="64"/>
  <c r="AC2665" i="64" s="1"/>
  <c r="AC2631" i="64"/>
  <c r="AC2643" i="64" s="1"/>
  <c r="BB2651" i="64"/>
  <c r="BB2630" i="64"/>
  <c r="CA2648" i="64"/>
  <c r="CA2661" i="64" s="1"/>
  <c r="CA2627" i="64"/>
  <c r="CA2639" i="64" s="1"/>
  <c r="BT2647" i="64"/>
  <c r="BT2660" i="64" s="1"/>
  <c r="BT2626" i="64"/>
  <c r="BT2638" i="64" s="1"/>
  <c r="AV2647" i="64"/>
  <c r="AV2660" i="64" s="1"/>
  <c r="AV2626" i="64"/>
  <c r="AV2638" i="64" s="1"/>
  <c r="X2647" i="64"/>
  <c r="X2660" i="64" s="1"/>
  <c r="X2626" i="64"/>
  <c r="X2638" i="64" s="1"/>
  <c r="BT2652" i="64"/>
  <c r="BT2665" i="64" s="1"/>
  <c r="BT2631" i="64"/>
  <c r="BT2643" i="64" s="1"/>
  <c r="AN2652" i="64"/>
  <c r="AN2665" i="64" s="1"/>
  <c r="AN2631" i="64"/>
  <c r="AN2643" i="64" s="1"/>
  <c r="CC2651" i="64"/>
  <c r="CC2630" i="64"/>
  <c r="CH2647" i="64"/>
  <c r="CH2660" i="64" s="1"/>
  <c r="CH2626" i="64"/>
  <c r="CH2638" i="64" s="1"/>
  <c r="BZ2647" i="64"/>
  <c r="BZ2660" i="64" s="1"/>
  <c r="BZ2626" i="64"/>
  <c r="BZ2638" i="64" s="1"/>
  <c r="BR2647" i="64"/>
  <c r="BR2660" i="64" s="1"/>
  <c r="BR2626" i="64"/>
  <c r="BR2638" i="64" s="1"/>
  <c r="BJ2647" i="64"/>
  <c r="BJ2660" i="64" s="1"/>
  <c r="BJ2626" i="64"/>
  <c r="BJ2638" i="64" s="1"/>
  <c r="BB2647" i="64"/>
  <c r="BB2660" i="64" s="1"/>
  <c r="BB2626" i="64"/>
  <c r="BB2638" i="64" s="1"/>
  <c r="AT2647" i="64"/>
  <c r="AT2660" i="64" s="1"/>
  <c r="AT2626" i="64"/>
  <c r="AT2638" i="64" s="1"/>
  <c r="AL2647" i="64"/>
  <c r="AL2660" i="64" s="1"/>
  <c r="AL2626" i="64"/>
  <c r="AL2638" i="64" s="1"/>
  <c r="AD2647" i="64"/>
  <c r="AD2660" i="64" s="1"/>
  <c r="AD2626" i="64"/>
  <c r="AD2638" i="64" s="1"/>
  <c r="V2647" i="64"/>
  <c r="V2660" i="64" s="1"/>
  <c r="V2626" i="64"/>
  <c r="V2638" i="64" s="1"/>
  <c r="CH2652" i="64"/>
  <c r="CH2665" i="64" s="1"/>
  <c r="CH2631" i="64"/>
  <c r="CH2643" i="64" s="1"/>
  <c r="BZ2652" i="64"/>
  <c r="BZ2665" i="64" s="1"/>
  <c r="BZ2631" i="64"/>
  <c r="BZ2643" i="64" s="1"/>
  <c r="BR2652" i="64"/>
  <c r="BR2665" i="64" s="1"/>
  <c r="BR2631" i="64"/>
  <c r="BR2643" i="64" s="1"/>
  <c r="BJ2652" i="64"/>
  <c r="BJ2665" i="64" s="1"/>
  <c r="BJ2631" i="64"/>
  <c r="BJ2643" i="64" s="1"/>
  <c r="BB2652" i="64"/>
  <c r="BB2665" i="64" s="1"/>
  <c r="BB2631" i="64"/>
  <c r="BB2643" i="64" s="1"/>
  <c r="AT2652" i="64"/>
  <c r="AT2665" i="64" s="1"/>
  <c r="AT2631" i="64"/>
  <c r="AT2643" i="64" s="1"/>
  <c r="AL2652" i="64"/>
  <c r="AL2665" i="64" s="1"/>
  <c r="AL2631" i="64"/>
  <c r="AL2643" i="64" s="1"/>
  <c r="AD2652" i="64"/>
  <c r="AD2665" i="64" s="1"/>
  <c r="AD2631" i="64"/>
  <c r="AD2643" i="64" s="1"/>
  <c r="V2652" i="64"/>
  <c r="V2665" i="64" s="1"/>
  <c r="V2631" i="64"/>
  <c r="V2643" i="64" s="1"/>
  <c r="CI2651" i="64"/>
  <c r="CI2630" i="64"/>
  <c r="CA2651" i="64"/>
  <c r="CA2630" i="64"/>
  <c r="BS2630" i="64"/>
  <c r="BS2651" i="64"/>
  <c r="BK2651" i="64"/>
  <c r="BK2630" i="64"/>
  <c r="BC2651" i="64"/>
  <c r="BC2630" i="64"/>
  <c r="AU2651" i="64"/>
  <c r="AU2630" i="64"/>
  <c r="AM2651" i="64"/>
  <c r="AM2630" i="64"/>
  <c r="AE2651" i="64"/>
  <c r="AE2630" i="64"/>
  <c r="W2651" i="64"/>
  <c r="W2630" i="64"/>
  <c r="CJ2648" i="64"/>
  <c r="CJ2661" i="64" s="1"/>
  <c r="CJ2627" i="64"/>
  <c r="CJ2639" i="64" s="1"/>
  <c r="CB2648" i="64"/>
  <c r="CB2661" i="64" s="1"/>
  <c r="CB2627" i="64"/>
  <c r="CB2639" i="64" s="1"/>
  <c r="BT2648" i="64"/>
  <c r="BT2661" i="64" s="1"/>
  <c r="BT2627" i="64"/>
  <c r="BT2639" i="64" s="1"/>
  <c r="BL2648" i="64"/>
  <c r="BL2661" i="64" s="1"/>
  <c r="BL2627" i="64"/>
  <c r="BL2639" i="64" s="1"/>
  <c r="BD2648" i="64"/>
  <c r="BD2661" i="64" s="1"/>
  <c r="BD2627" i="64"/>
  <c r="BD2639" i="64" s="1"/>
  <c r="AV2648" i="64"/>
  <c r="AV2661" i="64" s="1"/>
  <c r="AV2627" i="64"/>
  <c r="AV2639" i="64" s="1"/>
  <c r="AN2648" i="64"/>
  <c r="AN2661" i="64" s="1"/>
  <c r="AN2627" i="64"/>
  <c r="AN2639" i="64" s="1"/>
  <c r="AF2648" i="64"/>
  <c r="AF2661" i="64" s="1"/>
  <c r="AF2627" i="64"/>
  <c r="AF2639" i="64" s="1"/>
  <c r="X2648" i="64"/>
  <c r="X2661" i="64" s="1"/>
  <c r="X2627" i="64"/>
  <c r="X2639" i="64" s="1"/>
  <c r="W2633" i="64"/>
  <c r="V2635" i="64"/>
  <c r="Z3393" i="64"/>
  <c r="Z3410" i="64" s="1"/>
  <c r="AH3398" i="64"/>
  <c r="AZ3394" i="64"/>
  <c r="AZ3411" i="64" s="1"/>
  <c r="CD3393" i="64"/>
  <c r="CD3410" i="64" s="1"/>
  <c r="AH3393" i="64"/>
  <c r="AH3410" i="64" s="1"/>
  <c r="BF3398" i="64"/>
  <c r="CE3397" i="64"/>
  <c r="AI3397" i="64"/>
  <c r="BH3394" i="64"/>
  <c r="BH3411" i="64" s="1"/>
  <c r="CK3393" i="64"/>
  <c r="CK3410" i="64" s="1"/>
  <c r="CC3393" i="64"/>
  <c r="CC3410" i="64" s="1"/>
  <c r="BU3393" i="64"/>
  <c r="BU3410" i="64" s="1"/>
  <c r="BM3393" i="64"/>
  <c r="BM3410" i="64" s="1"/>
  <c r="BE3393" i="64"/>
  <c r="BE3410" i="64" s="1"/>
  <c r="AW3393" i="64"/>
  <c r="AW3410" i="64" s="1"/>
  <c r="AO3393" i="64"/>
  <c r="AO3410" i="64" s="1"/>
  <c r="AG3393" i="64"/>
  <c r="AG3410" i="64" s="1"/>
  <c r="Y3393" i="64"/>
  <c r="Y3410" i="64" s="1"/>
  <c r="CK3398" i="64"/>
  <c r="CC3398" i="64"/>
  <c r="BU3398" i="64"/>
  <c r="BM3398" i="64"/>
  <c r="BE3398" i="64"/>
  <c r="AW3398" i="64"/>
  <c r="AO3398" i="64"/>
  <c r="Y3398" i="64"/>
  <c r="CD3397" i="64"/>
  <c r="BV3397" i="64"/>
  <c r="BN3397" i="64"/>
  <c r="BF3397" i="64"/>
  <c r="AX3397" i="64"/>
  <c r="AP3397" i="64"/>
  <c r="AH3397" i="64"/>
  <c r="Z3397" i="64"/>
  <c r="CE3394" i="64"/>
  <c r="CE3411" i="64" s="1"/>
  <c r="BW3394" i="64"/>
  <c r="BW3411" i="64" s="1"/>
  <c r="BO3394" i="64"/>
  <c r="BO3411" i="64" s="1"/>
  <c r="BG3394" i="64"/>
  <c r="BG3411" i="64" s="1"/>
  <c r="AY3394" i="64"/>
  <c r="AY3411" i="64" s="1"/>
  <c r="AQ3394" i="64"/>
  <c r="AQ3411" i="64" s="1"/>
  <c r="AI3394" i="64"/>
  <c r="AI3411" i="64" s="1"/>
  <c r="AA3394" i="64"/>
  <c r="AA3411" i="64" s="1"/>
  <c r="BS3393" i="64"/>
  <c r="BS3410" i="64" s="1"/>
  <c r="BC3393" i="64"/>
  <c r="BC3410" i="64" s="1"/>
  <c r="AM3393" i="64"/>
  <c r="AM3410" i="64" s="1"/>
  <c r="W3393" i="64"/>
  <c r="W3410" i="64" s="1"/>
  <c r="CI3398" i="64"/>
  <c r="CA3398" i="64"/>
  <c r="BC3398" i="64"/>
  <c r="AE3398" i="64"/>
  <c r="W3398" i="64"/>
  <c r="CJ3397" i="64"/>
  <c r="BT3397" i="64"/>
  <c r="AN3397" i="64"/>
  <c r="AF3397" i="64"/>
  <c r="X3397" i="64"/>
  <c r="CK3394" i="64"/>
  <c r="CK3411" i="64" s="1"/>
  <c r="BM3394" i="64"/>
  <c r="BM3411" i="64" s="1"/>
  <c r="BE3394" i="64"/>
  <c r="BE3411" i="64" s="1"/>
  <c r="AG3394" i="64"/>
  <c r="AG3411" i="64" s="1"/>
  <c r="BV3393" i="64"/>
  <c r="BV3410" i="64" s="1"/>
  <c r="AP3393" i="64"/>
  <c r="AP3410" i="64" s="1"/>
  <c r="BN3398" i="64"/>
  <c r="Z3398" i="64"/>
  <c r="BG3397" i="64"/>
  <c r="AR3394" i="64"/>
  <c r="AR3411" i="64" s="1"/>
  <c r="CB3393" i="64"/>
  <c r="CB3410" i="64" s="1"/>
  <c r="BL3393" i="64"/>
  <c r="BL3410" i="64" s="1"/>
  <c r="AV3393" i="64"/>
  <c r="AV3410" i="64" s="1"/>
  <c r="BT3398" i="64"/>
  <c r="BD3398" i="64"/>
  <c r="AN3398" i="64"/>
  <c r="AF3398" i="64"/>
  <c r="CK3397" i="64"/>
  <c r="BU3397" i="64"/>
  <c r="BE3397" i="64"/>
  <c r="AO3397" i="64"/>
  <c r="Y3397" i="64"/>
  <c r="CD3394" i="64"/>
  <c r="CD3411" i="64" s="1"/>
  <c r="AX3394" i="64"/>
  <c r="AX3411" i="64" s="1"/>
  <c r="AP3394" i="64"/>
  <c r="AP3411" i="64" s="1"/>
  <c r="AH3394" i="64"/>
  <c r="AH3411" i="64" s="1"/>
  <c r="AT3393" i="64"/>
  <c r="AT3410" i="64" s="1"/>
  <c r="CH3398" i="64"/>
  <c r="BZ3398" i="64"/>
  <c r="BR3398" i="64"/>
  <c r="BB3398" i="64"/>
  <c r="AT3398" i="64"/>
  <c r="AL3398" i="64"/>
  <c r="AD3398" i="64"/>
  <c r="V3398" i="64"/>
  <c r="BS3397" i="64"/>
  <c r="BD3394" i="64"/>
  <c r="BD3411" i="64" s="1"/>
  <c r="AX3393" i="64"/>
  <c r="AX3410" i="64" s="1"/>
  <c r="BV3398" i="64"/>
  <c r="AQ3397" i="64"/>
  <c r="BP3394" i="64"/>
  <c r="BP3411" i="64" s="1"/>
  <c r="T3394" i="64"/>
  <c r="T3411" i="64" s="1"/>
  <c r="CJ3393" i="64"/>
  <c r="CJ3410" i="64" s="1"/>
  <c r="BT3393" i="64"/>
  <c r="BT3410" i="64" s="1"/>
  <c r="BD3393" i="64"/>
  <c r="BD3410" i="64" s="1"/>
  <c r="AN3393" i="64"/>
  <c r="AN3410" i="64" s="1"/>
  <c r="AF3393" i="64"/>
  <c r="AF3410" i="64" s="1"/>
  <c r="X3393" i="64"/>
  <c r="X3410" i="64" s="1"/>
  <c r="CB3398" i="64"/>
  <c r="BL3398" i="64"/>
  <c r="AV3398" i="64"/>
  <c r="X3398" i="64"/>
  <c r="BM3397" i="64"/>
  <c r="AW3397" i="64"/>
  <c r="AG3397" i="64"/>
  <c r="BV3394" i="64"/>
  <c r="BV3411" i="64" s="1"/>
  <c r="BF3394" i="64"/>
  <c r="BF3411" i="64" s="1"/>
  <c r="U3393" i="64"/>
  <c r="U3410" i="64" s="1"/>
  <c r="CG3398" i="64"/>
  <c r="BQ3398" i="64"/>
  <c r="BI3398" i="64"/>
  <c r="BA3398" i="64"/>
  <c r="AS3398" i="64"/>
  <c r="AK3398" i="64"/>
  <c r="AC3398" i="64"/>
  <c r="U3398" i="64"/>
  <c r="CH3397" i="64"/>
  <c r="V3397" i="64"/>
  <c r="BS3394" i="64"/>
  <c r="BS3411" i="64" s="1"/>
  <c r="CD3398" i="64"/>
  <c r="AP3398" i="64"/>
  <c r="BO3397" i="64"/>
  <c r="AJ3394" i="64"/>
  <c r="AJ3411" i="64" s="1"/>
  <c r="BP3393" i="64"/>
  <c r="BP3410" i="64" s="1"/>
  <c r="BH3393" i="64"/>
  <c r="BH3410" i="64" s="1"/>
  <c r="AZ3393" i="64"/>
  <c r="AZ3410" i="64" s="1"/>
  <c r="AJ3393" i="64"/>
  <c r="AJ3410" i="64" s="1"/>
  <c r="AB3393" i="64"/>
  <c r="AB3410" i="64" s="1"/>
  <c r="T3393" i="64"/>
  <c r="T3410" i="64" s="1"/>
  <c r="CF3398" i="64"/>
  <c r="BX3398" i="64"/>
  <c r="BP3398" i="64"/>
  <c r="BH3398" i="64"/>
  <c r="AZ3398" i="64"/>
  <c r="AR3398" i="64"/>
  <c r="AJ3398" i="64"/>
  <c r="T3398" i="64"/>
  <c r="CG3397" i="64"/>
  <c r="BY3397" i="64"/>
  <c r="BQ3397" i="64"/>
  <c r="BA3397" i="64"/>
  <c r="AS3397" i="64"/>
  <c r="AK3397" i="64"/>
  <c r="AC3397" i="64"/>
  <c r="BB3394" i="64"/>
  <c r="BB3411" i="64" s="1"/>
  <c r="AL3394" i="64"/>
  <c r="AL3411" i="64" s="1"/>
  <c r="BN3393" i="64"/>
  <c r="BN3410" i="64" s="1"/>
  <c r="AX3398" i="64"/>
  <c r="AY3397" i="64"/>
  <c r="CF3394" i="64"/>
  <c r="CF3411" i="64" s="1"/>
  <c r="AB3394" i="64"/>
  <c r="AB3411" i="64" s="1"/>
  <c r="Z3394" i="64"/>
  <c r="Z3411" i="64" s="1"/>
  <c r="CE3393" i="64"/>
  <c r="CE3410" i="64" s="1"/>
  <c r="BW3393" i="64"/>
  <c r="BW3410" i="64" s="1"/>
  <c r="BO3393" i="64"/>
  <c r="BO3410" i="64" s="1"/>
  <c r="BG3393" i="64"/>
  <c r="BG3410" i="64" s="1"/>
  <c r="AY3393" i="64"/>
  <c r="AY3410" i="64" s="1"/>
  <c r="AQ3393" i="64"/>
  <c r="AQ3410" i="64" s="1"/>
  <c r="AI3393" i="64"/>
  <c r="AI3410" i="64" s="1"/>
  <c r="AA3393" i="64"/>
  <c r="AA3410" i="64" s="1"/>
  <c r="CE3398" i="64"/>
  <c r="BW3398" i="64"/>
  <c r="BO3398" i="64"/>
  <c r="BG3398" i="64"/>
  <c r="AY3398" i="64"/>
  <c r="AI3398" i="64"/>
  <c r="AA3398" i="64"/>
  <c r="CF3397" i="64"/>
  <c r="BP3397" i="64"/>
  <c r="AZ3397" i="64"/>
  <c r="AR3397" i="64"/>
  <c r="AB3397" i="64"/>
  <c r="T3397" i="64"/>
  <c r="BY3394" i="64"/>
  <c r="BY3411" i="64" s="1"/>
  <c r="BQ3394" i="64"/>
  <c r="BQ3411" i="64" s="1"/>
  <c r="AC3394" i="64"/>
  <c r="AC3411" i="64" s="1"/>
  <c r="CJ2501" i="64"/>
  <c r="CJ3398" i="64"/>
  <c r="CC2500" i="64"/>
  <c r="CC3397" i="64"/>
  <c r="BN2497" i="64"/>
  <c r="BN2537" i="64" s="1"/>
  <c r="BN3394" i="64"/>
  <c r="BN3411" i="64" s="1"/>
  <c r="AG2501" i="64"/>
  <c r="AG3398" i="64"/>
  <c r="CI2496" i="64"/>
  <c r="CI3393" i="64"/>
  <c r="CI3410" i="64" s="1"/>
  <c r="CA2496" i="64"/>
  <c r="CA3393" i="64"/>
  <c r="CA3410" i="64" s="1"/>
  <c r="BK2496" i="64"/>
  <c r="BK3393" i="64"/>
  <c r="BK3410" i="64" s="1"/>
  <c r="AU2496" i="64"/>
  <c r="AU3393" i="64"/>
  <c r="AU3410" i="64" s="1"/>
  <c r="AE2496" i="64"/>
  <c r="AE3393" i="64"/>
  <c r="AE3410" i="64" s="1"/>
  <c r="BS2501" i="64"/>
  <c r="BS3398" i="64"/>
  <c r="BK2501" i="64"/>
  <c r="BK3398" i="64"/>
  <c r="AU2501" i="64"/>
  <c r="AU3398" i="64"/>
  <c r="AM2501" i="64"/>
  <c r="AM3398" i="64"/>
  <c r="CB2500" i="64"/>
  <c r="CB3397" i="64"/>
  <c r="BL2500" i="64"/>
  <c r="BL3397" i="64"/>
  <c r="BD2500" i="64"/>
  <c r="BD3397" i="64"/>
  <c r="AV2500" i="64"/>
  <c r="AV3397" i="64"/>
  <c r="CC2497" i="64"/>
  <c r="CC2537" i="64" s="1"/>
  <c r="CC3394" i="64"/>
  <c r="CC3411" i="64" s="1"/>
  <c r="BU2497" i="64"/>
  <c r="BU2537" i="64" s="1"/>
  <c r="BU3394" i="64"/>
  <c r="BU3411" i="64" s="1"/>
  <c r="AW2497" i="64"/>
  <c r="AW2537" i="64" s="1"/>
  <c r="AW3394" i="64"/>
  <c r="AW3411" i="64" s="1"/>
  <c r="AO2497" i="64"/>
  <c r="AO2537" i="64" s="1"/>
  <c r="AO3394" i="64"/>
  <c r="AO3411" i="64" s="1"/>
  <c r="Y2497" i="64"/>
  <c r="Y2537" i="64" s="1"/>
  <c r="Y3394" i="64"/>
  <c r="Y3411" i="64" s="1"/>
  <c r="CH2496" i="64"/>
  <c r="CH3393" i="64"/>
  <c r="CH3410" i="64" s="1"/>
  <c r="BZ2496" i="64"/>
  <c r="BZ3393" i="64"/>
  <c r="BZ3410" i="64" s="1"/>
  <c r="BR2496" i="64"/>
  <c r="BR3393" i="64"/>
  <c r="BR3410" i="64" s="1"/>
  <c r="BJ2496" i="64"/>
  <c r="BJ3393" i="64"/>
  <c r="BJ3410" i="64" s="1"/>
  <c r="BB2496" i="64"/>
  <c r="BB3393" i="64"/>
  <c r="BB3410" i="64" s="1"/>
  <c r="AL2496" i="64"/>
  <c r="AL3393" i="64"/>
  <c r="AL3410" i="64" s="1"/>
  <c r="AD2496" i="64"/>
  <c r="AD3393" i="64"/>
  <c r="AD3410" i="64" s="1"/>
  <c r="V2496" i="64"/>
  <c r="V3393" i="64"/>
  <c r="V3410" i="64" s="1"/>
  <c r="BJ2501" i="64"/>
  <c r="BJ3398" i="64"/>
  <c r="CI2500" i="64"/>
  <c r="CI3397" i="64"/>
  <c r="CA2500" i="64"/>
  <c r="CA3397" i="64"/>
  <c r="BK2500" i="64"/>
  <c r="BK3397" i="64"/>
  <c r="BC2500" i="64"/>
  <c r="BC3397" i="64"/>
  <c r="AU2500" i="64"/>
  <c r="AU3397" i="64"/>
  <c r="AM2500" i="64"/>
  <c r="AM3397" i="64"/>
  <c r="AE2500" i="64"/>
  <c r="AE3397" i="64"/>
  <c r="W2500" i="64"/>
  <c r="W3397" i="64"/>
  <c r="CJ2497" i="64"/>
  <c r="CJ2537" i="64" s="1"/>
  <c r="CJ3394" i="64"/>
  <c r="CJ3411" i="64" s="1"/>
  <c r="CB2497" i="64"/>
  <c r="CB2537" i="64" s="1"/>
  <c r="CB3394" i="64"/>
  <c r="CB3411" i="64" s="1"/>
  <c r="BT2497" i="64"/>
  <c r="BT2537" i="64" s="1"/>
  <c r="BT3394" i="64"/>
  <c r="BT3411" i="64" s="1"/>
  <c r="BL2497" i="64"/>
  <c r="BL2537" i="64" s="1"/>
  <c r="BL3394" i="64"/>
  <c r="BL3411" i="64" s="1"/>
  <c r="AV2497" i="64"/>
  <c r="AV2537" i="64" s="1"/>
  <c r="AV3394" i="64"/>
  <c r="AV3411" i="64" s="1"/>
  <c r="AN2497" i="64"/>
  <c r="AN2537" i="64" s="1"/>
  <c r="AN3394" i="64"/>
  <c r="AN3411" i="64" s="1"/>
  <c r="AF2497" i="64"/>
  <c r="AF2537" i="64" s="1"/>
  <c r="AF3394" i="64"/>
  <c r="AF3411" i="64" s="1"/>
  <c r="X2497" i="64"/>
  <c r="X2537" i="64" s="1"/>
  <c r="X3394" i="64"/>
  <c r="X3411" i="64" s="1"/>
  <c r="CG2496" i="64"/>
  <c r="CG3393" i="64"/>
  <c r="CG3410" i="64" s="1"/>
  <c r="BY2496" i="64"/>
  <c r="BY3393" i="64"/>
  <c r="BY3410" i="64" s="1"/>
  <c r="BQ2496" i="64"/>
  <c r="BQ3393" i="64"/>
  <c r="BQ3410" i="64" s="1"/>
  <c r="BI2496" i="64"/>
  <c r="BI3393" i="64"/>
  <c r="BI3410" i="64" s="1"/>
  <c r="BA2496" i="64"/>
  <c r="BA3393" i="64"/>
  <c r="BA3410" i="64" s="1"/>
  <c r="AS2496" i="64"/>
  <c r="AS3393" i="64"/>
  <c r="AS3410" i="64" s="1"/>
  <c r="AK2496" i="64"/>
  <c r="AK3393" i="64"/>
  <c r="AK3410" i="64" s="1"/>
  <c r="AC2496" i="64"/>
  <c r="AC3393" i="64"/>
  <c r="AC3410" i="64" s="1"/>
  <c r="BY2501" i="64"/>
  <c r="BY3398" i="64"/>
  <c r="BZ2500" i="64"/>
  <c r="BZ3397" i="64"/>
  <c r="BR2500" i="64"/>
  <c r="BR3397" i="64"/>
  <c r="BJ2500" i="64"/>
  <c r="BJ3397" i="64"/>
  <c r="BB2500" i="64"/>
  <c r="BB3397" i="64"/>
  <c r="AT2500" i="64"/>
  <c r="AT3397" i="64"/>
  <c r="AL2500" i="64"/>
  <c r="AL3397" i="64"/>
  <c r="AD2500" i="64"/>
  <c r="AD3397" i="64"/>
  <c r="CI2497" i="64"/>
  <c r="CI2537" i="64" s="1"/>
  <c r="CI3394" i="64"/>
  <c r="CI3411" i="64" s="1"/>
  <c r="CA2497" i="64"/>
  <c r="CA2537" i="64" s="1"/>
  <c r="CA3394" i="64"/>
  <c r="CA3411" i="64" s="1"/>
  <c r="BK2497" i="64"/>
  <c r="BK2537" i="64" s="1"/>
  <c r="BK3394" i="64"/>
  <c r="BK3411" i="64" s="1"/>
  <c r="BC2497" i="64"/>
  <c r="BC2537" i="64" s="1"/>
  <c r="BC3394" i="64"/>
  <c r="BC3411" i="64" s="1"/>
  <c r="AU2497" i="64"/>
  <c r="AU2537" i="64" s="1"/>
  <c r="AU3394" i="64"/>
  <c r="AU3411" i="64" s="1"/>
  <c r="AM2497" i="64"/>
  <c r="AM2537" i="64" s="1"/>
  <c r="AM3394" i="64"/>
  <c r="AM3411" i="64" s="1"/>
  <c r="AE2497" i="64"/>
  <c r="AE2537" i="64" s="1"/>
  <c r="AE3394" i="64"/>
  <c r="AE3411" i="64" s="1"/>
  <c r="W2497" i="64"/>
  <c r="W2537" i="64" s="1"/>
  <c r="W3394" i="64"/>
  <c r="W3411" i="64" s="1"/>
  <c r="CF2496" i="64"/>
  <c r="CF3393" i="64"/>
  <c r="CF3410" i="64" s="1"/>
  <c r="BX2496" i="64"/>
  <c r="BX3393" i="64"/>
  <c r="BX3410" i="64" s="1"/>
  <c r="AR2496" i="64"/>
  <c r="AR3393" i="64"/>
  <c r="AR3410" i="64" s="1"/>
  <c r="AB2501" i="64"/>
  <c r="AB3398" i="64"/>
  <c r="BI2500" i="64"/>
  <c r="BI3397" i="64"/>
  <c r="U2500" i="64"/>
  <c r="U3397" i="64"/>
  <c r="CH2497" i="64"/>
  <c r="CH2537" i="64" s="1"/>
  <c r="CH3394" i="64"/>
  <c r="CH3411" i="64" s="1"/>
  <c r="BZ2497" i="64"/>
  <c r="BZ2537" i="64" s="1"/>
  <c r="BZ3394" i="64"/>
  <c r="BZ3411" i="64" s="1"/>
  <c r="BR2497" i="64"/>
  <c r="BR2537" i="64" s="1"/>
  <c r="BR3394" i="64"/>
  <c r="BR3411" i="64" s="1"/>
  <c r="BJ2497" i="64"/>
  <c r="BJ2537" i="64" s="1"/>
  <c r="BJ3394" i="64"/>
  <c r="BJ3411" i="64" s="1"/>
  <c r="AT2497" i="64"/>
  <c r="AT2537" i="64" s="1"/>
  <c r="AT3394" i="64"/>
  <c r="AT3411" i="64" s="1"/>
  <c r="AD2497" i="64"/>
  <c r="AD2537" i="64" s="1"/>
  <c r="AD3394" i="64"/>
  <c r="AD3411" i="64" s="1"/>
  <c r="V2497" i="64"/>
  <c r="V2537" i="64" s="1"/>
  <c r="V3394" i="64"/>
  <c r="V3411" i="64" s="1"/>
  <c r="AQ2501" i="64"/>
  <c r="AQ3398" i="64"/>
  <c r="BX2500" i="64"/>
  <c r="BX3397" i="64"/>
  <c r="BH2500" i="64"/>
  <c r="BH3397" i="64"/>
  <c r="AJ2500" i="64"/>
  <c r="AJ3397" i="64"/>
  <c r="CG2497" i="64"/>
  <c r="CG2537" i="64" s="1"/>
  <c r="CG3394" i="64"/>
  <c r="CG3411" i="64" s="1"/>
  <c r="BI2497" i="64"/>
  <c r="BI2537" i="64" s="1"/>
  <c r="BI3394" i="64"/>
  <c r="BI3411" i="64" s="1"/>
  <c r="BA2497" i="64"/>
  <c r="BA2537" i="64" s="1"/>
  <c r="BA3394" i="64"/>
  <c r="BA3411" i="64" s="1"/>
  <c r="AS2497" i="64"/>
  <c r="AS2537" i="64" s="1"/>
  <c r="AS3394" i="64"/>
  <c r="AS3411" i="64" s="1"/>
  <c r="AK2497" i="64"/>
  <c r="AK2537" i="64" s="1"/>
  <c r="AK3394" i="64"/>
  <c r="AK3411" i="64" s="1"/>
  <c r="U2497" i="64"/>
  <c r="U2537" i="64" s="1"/>
  <c r="U3394" i="64"/>
  <c r="U3411" i="64" s="1"/>
  <c r="BF2496" i="64"/>
  <c r="BF3393" i="64"/>
  <c r="BF3410" i="64" s="1"/>
  <c r="BW2500" i="64"/>
  <c r="BW3397" i="64"/>
  <c r="AA2500" i="64"/>
  <c r="AA3397" i="64"/>
  <c r="BX2497" i="64"/>
  <c r="BX2537" i="64" s="1"/>
  <c r="BX3394" i="64"/>
  <c r="BX3411" i="64" s="1"/>
  <c r="BT3036" i="64"/>
  <c r="BT3048" i="64" s="1"/>
  <c r="BT2496" i="64"/>
  <c r="AN3036" i="64"/>
  <c r="AN3048" i="64" s="1"/>
  <c r="AN2496" i="64"/>
  <c r="CB3041" i="64"/>
  <c r="CB2501" i="64"/>
  <c r="BD3041" i="64"/>
  <c r="BD2501" i="64"/>
  <c r="X3041" i="64"/>
  <c r="X2501" i="64"/>
  <c r="BM3040" i="64"/>
  <c r="BM2500" i="64"/>
  <c r="AW3040" i="64"/>
  <c r="AW2500" i="64"/>
  <c r="Y3040" i="64"/>
  <c r="Y2500" i="64"/>
  <c r="CD3037" i="64"/>
  <c r="CD2497" i="64"/>
  <c r="CD2537" i="64" s="1"/>
  <c r="AH3037" i="64"/>
  <c r="AH2497" i="64"/>
  <c r="AH2537" i="64" s="1"/>
  <c r="CH3041" i="64"/>
  <c r="CH2501" i="64"/>
  <c r="BR3041" i="64"/>
  <c r="BR2501" i="64"/>
  <c r="BB3041" i="64"/>
  <c r="BB2501" i="64"/>
  <c r="AL3041" i="64"/>
  <c r="AL2501" i="64"/>
  <c r="V3041" i="64"/>
  <c r="V2501" i="64"/>
  <c r="U3036" i="64"/>
  <c r="U3048" i="64" s="1"/>
  <c r="U2496" i="64"/>
  <c r="CG3041" i="64"/>
  <c r="CG2501" i="64"/>
  <c r="BQ3041" i="64"/>
  <c r="BQ2501" i="64"/>
  <c r="BI3041" i="64"/>
  <c r="BI2501" i="64"/>
  <c r="BA3041" i="64"/>
  <c r="BA2501" i="64"/>
  <c r="AS3041" i="64"/>
  <c r="AS2501" i="64"/>
  <c r="AK3041" i="64"/>
  <c r="AK2501" i="64"/>
  <c r="AC3041" i="64"/>
  <c r="AC2501" i="64"/>
  <c r="U3041" i="64"/>
  <c r="U2501" i="64"/>
  <c r="CH3040" i="64"/>
  <c r="CH2500" i="64"/>
  <c r="V3040" i="64"/>
  <c r="V2500" i="64"/>
  <c r="BS3037" i="64"/>
  <c r="BS2497" i="64"/>
  <c r="BS2537" i="64" s="1"/>
  <c r="BH3036" i="64"/>
  <c r="BH3048" i="64" s="1"/>
  <c r="BH2496" i="64"/>
  <c r="AJ3036" i="64"/>
  <c r="AJ3048" i="64" s="1"/>
  <c r="AJ2496" i="64"/>
  <c r="AB3036" i="64"/>
  <c r="AB3048" i="64" s="1"/>
  <c r="AB2496" i="64"/>
  <c r="BX3041" i="64"/>
  <c r="BX2501" i="64"/>
  <c r="BH3041" i="64"/>
  <c r="BH2501" i="64"/>
  <c r="AJ3041" i="64"/>
  <c r="AJ2501" i="64"/>
  <c r="T3041" i="64"/>
  <c r="T2501" i="64"/>
  <c r="BY3040" i="64"/>
  <c r="BY2500" i="64"/>
  <c r="BA3040" i="64"/>
  <c r="BA2500" i="64"/>
  <c r="AS3040" i="64"/>
  <c r="AS2500" i="64"/>
  <c r="AC3040" i="64"/>
  <c r="AC2500" i="64"/>
  <c r="BB3037" i="64"/>
  <c r="BB2497" i="64"/>
  <c r="BB2537" i="64" s="1"/>
  <c r="BP3036" i="64"/>
  <c r="BP3048" i="64" s="1"/>
  <c r="BP2496" i="64"/>
  <c r="T3036" i="64"/>
  <c r="T3048" i="64" s="1"/>
  <c r="T2496" i="64"/>
  <c r="BP3041" i="64"/>
  <c r="BP2501" i="64"/>
  <c r="AZ3041" i="64"/>
  <c r="AZ2501" i="64"/>
  <c r="CG3040" i="64"/>
  <c r="CG2500" i="64"/>
  <c r="BQ3040" i="64"/>
  <c r="BQ2500" i="64"/>
  <c r="AK3040" i="64"/>
  <c r="AK2500" i="64"/>
  <c r="AL3037" i="64"/>
  <c r="AL2497" i="64"/>
  <c r="AL2537" i="64" s="1"/>
  <c r="CE3036" i="64"/>
  <c r="CE3048" i="64" s="1"/>
  <c r="CE2496" i="64"/>
  <c r="BW3036" i="64"/>
  <c r="BW3048" i="64" s="1"/>
  <c r="BW2496" i="64"/>
  <c r="BO3036" i="64"/>
  <c r="BO3048" i="64" s="1"/>
  <c r="BO2496" i="64"/>
  <c r="BG3036" i="64"/>
  <c r="BG3048" i="64" s="1"/>
  <c r="BG2496" i="64"/>
  <c r="AY3036" i="64"/>
  <c r="AY3048" i="64" s="1"/>
  <c r="AY2496" i="64"/>
  <c r="AQ3036" i="64"/>
  <c r="AQ3048" i="64" s="1"/>
  <c r="AQ2496" i="64"/>
  <c r="AI3036" i="64"/>
  <c r="AI3048" i="64" s="1"/>
  <c r="AI2496" i="64"/>
  <c r="AA3036" i="64"/>
  <c r="AA3048" i="64" s="1"/>
  <c r="AA2496" i="64"/>
  <c r="CE3041" i="64"/>
  <c r="CE2501" i="64"/>
  <c r="BW3041" i="64"/>
  <c r="BW2501" i="64"/>
  <c r="BO3041" i="64"/>
  <c r="BO2501" i="64"/>
  <c r="BG3041" i="64"/>
  <c r="BG2501" i="64"/>
  <c r="AY3041" i="64"/>
  <c r="AY2501" i="64"/>
  <c r="AI3041" i="64"/>
  <c r="AI2501" i="64"/>
  <c r="AA3041" i="64"/>
  <c r="AA2501" i="64"/>
  <c r="CF3040" i="64"/>
  <c r="CF2500" i="64"/>
  <c r="BP3040" i="64"/>
  <c r="BP2500" i="64"/>
  <c r="AZ3040" i="64"/>
  <c r="AZ2500" i="64"/>
  <c r="AR3040" i="64"/>
  <c r="AR2500" i="64"/>
  <c r="AB3040" i="64"/>
  <c r="AB2500" i="64"/>
  <c r="T3040" i="64"/>
  <c r="T2500" i="64"/>
  <c r="BY3037" i="64"/>
  <c r="BY2497" i="64"/>
  <c r="BY2537" i="64" s="1"/>
  <c r="BQ3037" i="64"/>
  <c r="BQ2497" i="64"/>
  <c r="BQ2537" i="64" s="1"/>
  <c r="AC3037" i="64"/>
  <c r="AC2497" i="64"/>
  <c r="AC2537" i="64" s="1"/>
  <c r="CJ3036" i="64"/>
  <c r="CJ3048" i="64" s="1"/>
  <c r="CJ2496" i="64"/>
  <c r="BD3036" i="64"/>
  <c r="BD3048" i="64" s="1"/>
  <c r="BD2496" i="64"/>
  <c r="AN3041" i="64"/>
  <c r="AN2501" i="64"/>
  <c r="AX3037" i="64"/>
  <c r="AX2497" i="64"/>
  <c r="AX2537" i="64" s="1"/>
  <c r="AZ3036" i="64"/>
  <c r="AZ3048" i="64" s="1"/>
  <c r="AZ2496" i="64"/>
  <c r="AR3041" i="64"/>
  <c r="AR2501" i="64"/>
  <c r="BV3036" i="64"/>
  <c r="BV3048" i="64" s="1"/>
  <c r="BV2496" i="64"/>
  <c r="AH3036" i="64"/>
  <c r="AH3048" i="64" s="1"/>
  <c r="AH2496" i="64"/>
  <c r="BV3041" i="64"/>
  <c r="BV2501" i="64"/>
  <c r="BF3041" i="64"/>
  <c r="BF2501" i="64"/>
  <c r="AP3041" i="64"/>
  <c r="AP2501" i="64"/>
  <c r="Z3041" i="64"/>
  <c r="Z2501" i="64"/>
  <c r="BG3040" i="64"/>
  <c r="BG2500" i="64"/>
  <c r="AQ3040" i="64"/>
  <c r="AQ2500" i="64"/>
  <c r="CF3037" i="64"/>
  <c r="CF2497" i="64"/>
  <c r="CF2537" i="64" s="1"/>
  <c r="BP3037" i="64"/>
  <c r="BP2497" i="64"/>
  <c r="BP2537" i="64" s="1"/>
  <c r="AZ3037" i="64"/>
  <c r="AZ2497" i="64"/>
  <c r="AZ2537" i="64" s="1"/>
  <c r="AJ3037" i="64"/>
  <c r="AJ2497" i="64"/>
  <c r="AJ2537" i="64" s="1"/>
  <c r="T3037" i="64"/>
  <c r="T2497" i="64"/>
  <c r="T2537" i="64" s="1"/>
  <c r="CB3036" i="64"/>
  <c r="CB3048" i="64" s="1"/>
  <c r="CB2496" i="64"/>
  <c r="AV3036" i="64"/>
  <c r="AV3048" i="64" s="1"/>
  <c r="AV2496" i="64"/>
  <c r="X3036" i="64"/>
  <c r="X3048" i="64" s="1"/>
  <c r="X2496" i="64"/>
  <c r="BL3041" i="64"/>
  <c r="BL2501" i="64"/>
  <c r="AV3041" i="64"/>
  <c r="AV2501" i="64"/>
  <c r="CK3040" i="64"/>
  <c r="CK2500" i="64"/>
  <c r="BU3040" i="64"/>
  <c r="BU2500" i="64"/>
  <c r="BE3040" i="64"/>
  <c r="BE2500" i="64"/>
  <c r="AO3040" i="64"/>
  <c r="AO2500" i="64"/>
  <c r="AG3040" i="64"/>
  <c r="AG2500" i="64"/>
  <c r="BV3037" i="64"/>
  <c r="BV2497" i="64"/>
  <c r="BV2537" i="64" s="1"/>
  <c r="BF3037" i="64"/>
  <c r="BF2497" i="64"/>
  <c r="BF2537" i="64" s="1"/>
  <c r="Z3037" i="64"/>
  <c r="Z2497" i="64"/>
  <c r="Z2537" i="64" s="1"/>
  <c r="CF3041" i="64"/>
  <c r="CF2501" i="64"/>
  <c r="CD3036" i="64"/>
  <c r="CD3048" i="64" s="1"/>
  <c r="CD2496" i="64"/>
  <c r="BN3036" i="64"/>
  <c r="BN3048" i="64" s="1"/>
  <c r="BN2496" i="64"/>
  <c r="AX3036" i="64"/>
  <c r="AX3048" i="64" s="1"/>
  <c r="AX2496" i="64"/>
  <c r="AP3036" i="64"/>
  <c r="AP3048" i="64" s="1"/>
  <c r="AP2496" i="64"/>
  <c r="Z3036" i="64"/>
  <c r="Z3048" i="64" s="1"/>
  <c r="Z2496" i="64"/>
  <c r="CD3041" i="64"/>
  <c r="CD2501" i="64"/>
  <c r="BN3041" i="64"/>
  <c r="BN2501" i="64"/>
  <c r="AX3041" i="64"/>
  <c r="AX2501" i="64"/>
  <c r="AH3041" i="64"/>
  <c r="AH2501" i="64"/>
  <c r="CE3040" i="64"/>
  <c r="CE2500" i="64"/>
  <c r="BO3040" i="64"/>
  <c r="BO2500" i="64"/>
  <c r="AY3040" i="64"/>
  <c r="AY2500" i="64"/>
  <c r="AI3040" i="64"/>
  <c r="AI2500" i="64"/>
  <c r="BH3037" i="64"/>
  <c r="BH2497" i="64"/>
  <c r="BH2537" i="64" s="1"/>
  <c r="AR3037" i="64"/>
  <c r="AR2497" i="64"/>
  <c r="AR2537" i="64" s="1"/>
  <c r="AB3037" i="64"/>
  <c r="AB2497" i="64"/>
  <c r="AB2537" i="64" s="1"/>
  <c r="CK3036" i="64"/>
  <c r="CK3048" i="64" s="1"/>
  <c r="CK2496" i="64"/>
  <c r="CC3036" i="64"/>
  <c r="CC3048" i="64" s="1"/>
  <c r="CC2496" i="64"/>
  <c r="BU3036" i="64"/>
  <c r="BU3048" i="64" s="1"/>
  <c r="BU2496" i="64"/>
  <c r="BM3036" i="64"/>
  <c r="BM3048" i="64" s="1"/>
  <c r="BM2496" i="64"/>
  <c r="BE3036" i="64"/>
  <c r="BE3048" i="64" s="1"/>
  <c r="BE2496" i="64"/>
  <c r="AW3036" i="64"/>
  <c r="AW3048" i="64" s="1"/>
  <c r="AW2496" i="64"/>
  <c r="AO3036" i="64"/>
  <c r="AO3048" i="64" s="1"/>
  <c r="AO2496" i="64"/>
  <c r="AG3036" i="64"/>
  <c r="AG3048" i="64" s="1"/>
  <c r="AG2496" i="64"/>
  <c r="Y3036" i="64"/>
  <c r="Y3048" i="64" s="1"/>
  <c r="Y2496" i="64"/>
  <c r="CK3041" i="64"/>
  <c r="CK2501" i="64"/>
  <c r="CC3041" i="64"/>
  <c r="CC2501" i="64"/>
  <c r="BU3041" i="64"/>
  <c r="BU2501" i="64"/>
  <c r="BM3041" i="64"/>
  <c r="BM2501" i="64"/>
  <c r="BE3041" i="64"/>
  <c r="BE2501" i="64"/>
  <c r="AW3041" i="64"/>
  <c r="AW2501" i="64"/>
  <c r="AO3041" i="64"/>
  <c r="AO2501" i="64"/>
  <c r="Y3041" i="64"/>
  <c r="Y2501" i="64"/>
  <c r="CD3040" i="64"/>
  <c r="CD2500" i="64"/>
  <c r="BV3040" i="64"/>
  <c r="BV2500" i="64"/>
  <c r="BN3040" i="64"/>
  <c r="BN2500" i="64"/>
  <c r="BF3040" i="64"/>
  <c r="BF2500" i="64"/>
  <c r="AX3040" i="64"/>
  <c r="AX2500" i="64"/>
  <c r="AP3040" i="64"/>
  <c r="AP2500" i="64"/>
  <c r="AH3040" i="64"/>
  <c r="AH2500" i="64"/>
  <c r="Z3040" i="64"/>
  <c r="Z2500" i="64"/>
  <c r="CE3037" i="64"/>
  <c r="CE2497" i="64"/>
  <c r="CE2537" i="64" s="1"/>
  <c r="BW3037" i="64"/>
  <c r="BW2497" i="64"/>
  <c r="BW2537" i="64" s="1"/>
  <c r="BO3037" i="64"/>
  <c r="BO2497" i="64"/>
  <c r="BO2537" i="64" s="1"/>
  <c r="BG3037" i="64"/>
  <c r="BG2497" i="64"/>
  <c r="BG2537" i="64" s="1"/>
  <c r="AY3037" i="64"/>
  <c r="AY2497" i="64"/>
  <c r="AY2537" i="64" s="1"/>
  <c r="AQ3037" i="64"/>
  <c r="AQ2497" i="64"/>
  <c r="AQ2537" i="64" s="1"/>
  <c r="AI3037" i="64"/>
  <c r="AI2497" i="64"/>
  <c r="AI2537" i="64" s="1"/>
  <c r="AA3037" i="64"/>
  <c r="AA2497" i="64"/>
  <c r="AA2537" i="64" s="1"/>
  <c r="BS3036" i="64"/>
  <c r="BS3048" i="64" s="1"/>
  <c r="BS2496" i="64"/>
  <c r="BC3036" i="64"/>
  <c r="BC3048" i="64" s="1"/>
  <c r="BC2496" i="64"/>
  <c r="AM3036" i="64"/>
  <c r="AM3048" i="64" s="1"/>
  <c r="AM2496" i="64"/>
  <c r="W3036" i="64"/>
  <c r="W3048" i="64" s="1"/>
  <c r="W2496" i="64"/>
  <c r="CI3041" i="64"/>
  <c r="CI2501" i="64"/>
  <c r="CA3041" i="64"/>
  <c r="CA2501" i="64"/>
  <c r="BC3041" i="64"/>
  <c r="BC2501" i="64"/>
  <c r="AE3041" i="64"/>
  <c r="AE2501" i="64"/>
  <c r="W3041" i="64"/>
  <c r="W2501" i="64"/>
  <c r="CJ3040" i="64"/>
  <c r="CJ2500" i="64"/>
  <c r="BT3040" i="64"/>
  <c r="BT2500" i="64"/>
  <c r="AN3040" i="64"/>
  <c r="AN2500" i="64"/>
  <c r="AF3040" i="64"/>
  <c r="AF2500" i="64"/>
  <c r="X3040" i="64"/>
  <c r="X2500" i="64"/>
  <c r="CK3037" i="64"/>
  <c r="CK2497" i="64"/>
  <c r="CK2537" i="64" s="1"/>
  <c r="BM3037" i="64"/>
  <c r="BM2497" i="64"/>
  <c r="BM2537" i="64" s="1"/>
  <c r="BE3037" i="64"/>
  <c r="BE2497" i="64"/>
  <c r="BE2537" i="64" s="1"/>
  <c r="AG3037" i="64"/>
  <c r="AG2497" i="64"/>
  <c r="AG2537" i="64" s="1"/>
  <c r="BL3036" i="64"/>
  <c r="BL3048" i="64" s="1"/>
  <c r="BL2496" i="64"/>
  <c r="AF3036" i="64"/>
  <c r="AF3048" i="64" s="1"/>
  <c r="AF2496" i="64"/>
  <c r="BT3041" i="64"/>
  <c r="BT2501" i="64"/>
  <c r="AF3041" i="64"/>
  <c r="AF2501" i="64"/>
  <c r="AP3037" i="64"/>
  <c r="AP2497" i="64"/>
  <c r="AP2537" i="64" s="1"/>
  <c r="AT3036" i="64"/>
  <c r="AT3048" i="64" s="1"/>
  <c r="AT2496" i="64"/>
  <c r="BZ3041" i="64"/>
  <c r="BZ2501" i="64"/>
  <c r="AT3041" i="64"/>
  <c r="AT2501" i="64"/>
  <c r="AD3041" i="64"/>
  <c r="AD2501" i="64"/>
  <c r="BS3040" i="64"/>
  <c r="BS2500" i="64"/>
  <c r="BD3037" i="64"/>
  <c r="BD2497" i="64"/>
  <c r="BD2537" i="64" s="1"/>
  <c r="CG3037" i="64"/>
  <c r="AK3037" i="64"/>
  <c r="BW3040" i="64"/>
  <c r="AA3040" i="64"/>
  <c r="BX3037" i="64"/>
  <c r="BX3040" i="64"/>
  <c r="BF3036" i="64"/>
  <c r="BF3048" i="64" s="1"/>
  <c r="AG3041" i="64"/>
  <c r="U3037" i="64"/>
  <c r="CJ3041" i="64"/>
  <c r="CC3040" i="64"/>
  <c r="BN3037" i="64"/>
  <c r="AS3037" i="64"/>
  <c r="CI3036" i="64"/>
  <c r="CI3048" i="64" s="1"/>
  <c r="CA3036" i="64"/>
  <c r="CA3048" i="64" s="1"/>
  <c r="BK3036" i="64"/>
  <c r="BK3048" i="64" s="1"/>
  <c r="AU3036" i="64"/>
  <c r="AU3048" i="64" s="1"/>
  <c r="AE3036" i="64"/>
  <c r="AE3048" i="64" s="1"/>
  <c r="BS3041" i="64"/>
  <c r="BK3041" i="64"/>
  <c r="AU3041" i="64"/>
  <c r="AM3041" i="64"/>
  <c r="CB3040" i="64"/>
  <c r="BL3040" i="64"/>
  <c r="BD3040" i="64"/>
  <c r="AV3040" i="64"/>
  <c r="CC3037" i="64"/>
  <c r="BU3037" i="64"/>
  <c r="AW3037" i="64"/>
  <c r="AO3037" i="64"/>
  <c r="Y3037" i="64"/>
  <c r="BH3040" i="64"/>
  <c r="AJ3040" i="64"/>
  <c r="BI3037" i="64"/>
  <c r="CH3036" i="64"/>
  <c r="CH3048" i="64" s="1"/>
  <c r="BZ3036" i="64"/>
  <c r="BZ3048" i="64" s="1"/>
  <c r="BR3036" i="64"/>
  <c r="BR3048" i="64" s="1"/>
  <c r="BJ3036" i="64"/>
  <c r="BJ3048" i="64" s="1"/>
  <c r="BB3036" i="64"/>
  <c r="BB3048" i="64" s="1"/>
  <c r="AL3036" i="64"/>
  <c r="AL3048" i="64" s="1"/>
  <c r="AD3036" i="64"/>
  <c r="AD3048" i="64" s="1"/>
  <c r="V3036" i="64"/>
  <c r="V3048" i="64" s="1"/>
  <c r="BJ3041" i="64"/>
  <c r="CI3040" i="64"/>
  <c r="CA3040" i="64"/>
  <c r="BK3040" i="64"/>
  <c r="BC3040" i="64"/>
  <c r="AU3040" i="64"/>
  <c r="AM3040" i="64"/>
  <c r="AE3040" i="64"/>
  <c r="W3040" i="64"/>
  <c r="CJ3037" i="64"/>
  <c r="CB3037" i="64"/>
  <c r="BT3037" i="64"/>
  <c r="BL3037" i="64"/>
  <c r="AV3037" i="64"/>
  <c r="AN3037" i="64"/>
  <c r="AF3037" i="64"/>
  <c r="X3037" i="64"/>
  <c r="AQ3041" i="64"/>
  <c r="BA3037" i="64"/>
  <c r="CG3036" i="64"/>
  <c r="CG3048" i="64" s="1"/>
  <c r="BY3036" i="64"/>
  <c r="BY3048" i="64" s="1"/>
  <c r="BQ3036" i="64"/>
  <c r="BQ3048" i="64" s="1"/>
  <c r="BI3036" i="64"/>
  <c r="BI3048" i="64" s="1"/>
  <c r="BA3036" i="64"/>
  <c r="BA3048" i="64" s="1"/>
  <c r="AS3036" i="64"/>
  <c r="AS3048" i="64" s="1"/>
  <c r="AK3036" i="64"/>
  <c r="AK3048" i="64" s="1"/>
  <c r="AC3036" i="64"/>
  <c r="AC3048" i="64" s="1"/>
  <c r="BY3041" i="64"/>
  <c r="BZ3040" i="64"/>
  <c r="BR3040" i="64"/>
  <c r="BJ3040" i="64"/>
  <c r="BB3040" i="64"/>
  <c r="AT3040" i="64"/>
  <c r="AL3040" i="64"/>
  <c r="AD3040" i="64"/>
  <c r="CI3037" i="64"/>
  <c r="CA3037" i="64"/>
  <c r="BK3037" i="64"/>
  <c r="BC3037" i="64"/>
  <c r="AU3037" i="64"/>
  <c r="AM3037" i="64"/>
  <c r="AE3037" i="64"/>
  <c r="W3037" i="64"/>
  <c r="CF3036" i="64"/>
  <c r="CF3048" i="64" s="1"/>
  <c r="BX3036" i="64"/>
  <c r="BX3048" i="64" s="1"/>
  <c r="AR3036" i="64"/>
  <c r="AR3048" i="64" s="1"/>
  <c r="AB3041" i="64"/>
  <c r="BI3040" i="64"/>
  <c r="U3040" i="64"/>
  <c r="CH3037" i="64"/>
  <c r="BZ3037" i="64"/>
  <c r="BR3037" i="64"/>
  <c r="BJ3037" i="64"/>
  <c r="AT3037" i="64"/>
  <c r="AD3037" i="64"/>
  <c r="V3037" i="64"/>
  <c r="BM962" i="64"/>
  <c r="BM982" i="64" s="1"/>
  <c r="BU1019" i="64"/>
  <c r="BV1018" i="64"/>
  <c r="BW2473" i="64"/>
  <c r="BW2488" i="64" s="1"/>
  <c r="AQ2473" i="64"/>
  <c r="AQ2488" i="64" s="1"/>
  <c r="AV704" i="64"/>
  <c r="BT709" i="64"/>
  <c r="Y708" i="64"/>
  <c r="Z705" i="64"/>
  <c r="Z729" i="64" s="1"/>
  <c r="BS654" i="64"/>
  <c r="AM704" i="64"/>
  <c r="W2472" i="64"/>
  <c r="W2487" i="64" s="1"/>
  <c r="CI659" i="64"/>
  <c r="CI669" i="64" s="1"/>
  <c r="CA659" i="64"/>
  <c r="CA669" i="64" s="1"/>
  <c r="BC709" i="64"/>
  <c r="AE709" i="64"/>
  <c r="W659" i="64"/>
  <c r="W669" i="64" s="1"/>
  <c r="CJ966" i="64"/>
  <c r="AN708" i="64"/>
  <c r="X708" i="64"/>
  <c r="BM963" i="64"/>
  <c r="BE655" i="64"/>
  <c r="AG655" i="64"/>
  <c r="BU962" i="64"/>
  <c r="BU982" i="64" s="1"/>
  <c r="AO1483" i="64"/>
  <c r="AO1496" i="64" s="1"/>
  <c r="CE1015" i="64"/>
  <c r="AY1408" i="64"/>
  <c r="AY1423" i="64" s="1"/>
  <c r="BD704" i="64"/>
  <c r="CB1044" i="64"/>
  <c r="AO708" i="64"/>
  <c r="AX705" i="64"/>
  <c r="AX729" i="64" s="1"/>
  <c r="AT990" i="64"/>
  <c r="AT1005" i="64" s="1"/>
  <c r="AL709" i="64"/>
  <c r="BS708" i="64"/>
  <c r="BD705" i="64"/>
  <c r="BD729" i="64" s="1"/>
  <c r="CC962" i="64"/>
  <c r="CC982" i="64" s="1"/>
  <c r="AG704" i="64"/>
  <c r="BF1018" i="64"/>
  <c r="AI2473" i="64"/>
  <c r="AI2488" i="64" s="1"/>
  <c r="BT704" i="64"/>
  <c r="AF704" i="64"/>
  <c r="U2448" i="64"/>
  <c r="U2463" i="64" s="1"/>
  <c r="CG995" i="64"/>
  <c r="U995" i="64"/>
  <c r="CH708" i="64"/>
  <c r="V708" i="64"/>
  <c r="BS705" i="64"/>
  <c r="BS729" i="64" s="1"/>
  <c r="BD1488" i="64"/>
  <c r="BD1501" i="64" s="1"/>
  <c r="CK708" i="64"/>
  <c r="BF705" i="64"/>
  <c r="BF729" i="64" s="1"/>
  <c r="BH1928" i="64"/>
  <c r="BH1943" i="64" s="1"/>
  <c r="AB2472" i="64"/>
  <c r="AB2487" i="64" s="1"/>
  <c r="AS1487" i="64"/>
  <c r="AL991" i="64"/>
  <c r="BE704" i="64"/>
  <c r="BE709" i="64"/>
  <c r="BG1015" i="64"/>
  <c r="AN1039" i="64"/>
  <c r="BM708" i="64"/>
  <c r="BP2472" i="64"/>
  <c r="BP2487" i="64" s="1"/>
  <c r="AZ2472" i="64"/>
  <c r="AZ2487" i="64" s="1"/>
  <c r="AK994" i="64"/>
  <c r="CE2472" i="64"/>
  <c r="CE2487" i="64" s="1"/>
  <c r="BW1014" i="64"/>
  <c r="BO1014" i="64"/>
  <c r="BG1407" i="64"/>
  <c r="BG1422" i="64" s="1"/>
  <c r="AY654" i="64"/>
  <c r="AQ1063" i="64"/>
  <c r="AI654" i="64"/>
  <c r="AA654" i="64"/>
  <c r="CE2477" i="64"/>
  <c r="BW2453" i="64"/>
  <c r="BW2468" i="64" s="1"/>
  <c r="AY1019" i="64"/>
  <c r="CF658" i="64"/>
  <c r="BY2449" i="64"/>
  <c r="BY2464" i="64" s="1"/>
  <c r="BQ1040" i="64"/>
  <c r="BQ1055" i="64" s="1"/>
  <c r="AC1040" i="64"/>
  <c r="AC1055" i="64" s="1"/>
  <c r="AW2472" i="64"/>
  <c r="AW2487" i="64" s="1"/>
  <c r="BN1018" i="64"/>
  <c r="BO1015" i="64"/>
  <c r="AA655" i="64"/>
  <c r="BL1483" i="64"/>
  <c r="BL1496" i="64" s="1"/>
  <c r="BV705" i="64"/>
  <c r="BV729" i="64" s="1"/>
  <c r="AH705" i="64"/>
  <c r="AH729" i="64" s="1"/>
  <c r="T1039" i="64"/>
  <c r="CG658" i="64"/>
  <c r="AC994" i="64"/>
  <c r="BB1040" i="64"/>
  <c r="BB1055" i="64" s="1"/>
  <c r="CD704" i="64"/>
  <c r="BV654" i="64"/>
  <c r="BN704" i="64"/>
  <c r="AX654" i="64"/>
  <c r="AP704" i="64"/>
  <c r="AH2472" i="64"/>
  <c r="AH2487" i="64" s="1"/>
  <c r="Z704" i="64"/>
  <c r="AH1412" i="64"/>
  <c r="CE1411" i="64"/>
  <c r="BO658" i="64"/>
  <c r="BG658" i="64"/>
  <c r="AY1932" i="64"/>
  <c r="AY1947" i="64" s="1"/>
  <c r="AQ658" i="64"/>
  <c r="AI2452" i="64"/>
  <c r="CF655" i="64"/>
  <c r="BP2473" i="64"/>
  <c r="BP2488" i="64" s="1"/>
  <c r="BH655" i="64"/>
  <c r="AZ655" i="64"/>
  <c r="AR655" i="64"/>
  <c r="AJ2473" i="64"/>
  <c r="AJ2488" i="64" s="1"/>
  <c r="AB1408" i="64"/>
  <c r="AB1423" i="64" s="1"/>
  <c r="T1763" i="64"/>
  <c r="G1022" i="64"/>
  <c r="AA2473" i="64"/>
  <c r="AA2488" i="64" s="1"/>
  <c r="AH1018" i="64"/>
  <c r="BA659" i="64"/>
  <c r="BA669" i="64" s="1"/>
  <c r="CJ709" i="64"/>
  <c r="CJ765" i="64" s="1"/>
  <c r="BW2844" i="64"/>
  <c r="BW2869" i="64" s="1"/>
  <c r="BY704" i="64"/>
  <c r="BQ705" i="64"/>
  <c r="BQ729" i="64" s="1"/>
  <c r="U994" i="64"/>
  <c r="CC654" i="64"/>
  <c r="AT708" i="64"/>
  <c r="AO962" i="64"/>
  <c r="AO982" i="64" s="1"/>
  <c r="BI2449" i="64"/>
  <c r="BI2464" i="64" s="1"/>
  <c r="Y654" i="64"/>
  <c r="CK654" i="64"/>
  <c r="BM659" i="64"/>
  <c r="BM669" i="64" s="1"/>
  <c r="CK704" i="64"/>
  <c r="BE708" i="64"/>
  <c r="AZ2473" i="64"/>
  <c r="AZ2488" i="64" s="1"/>
  <c r="CG994" i="64"/>
  <c r="Z1019" i="64"/>
  <c r="AG654" i="64"/>
  <c r="BW659" i="64"/>
  <c r="BW669" i="64" s="1"/>
  <c r="AE705" i="64"/>
  <c r="AE729" i="64" s="1"/>
  <c r="CF2473" i="64"/>
  <c r="CF2488" i="64" s="1"/>
  <c r="BT967" i="64"/>
  <c r="BY995" i="64"/>
  <c r="AA2453" i="64"/>
  <c r="AA2468" i="64" s="1"/>
  <c r="AO654" i="64"/>
  <c r="BU658" i="64"/>
  <c r="AP705" i="64"/>
  <c r="AP729" i="64" s="1"/>
  <c r="CF708" i="64"/>
  <c r="AW654" i="64"/>
  <c r="CE658" i="64"/>
  <c r="X709" i="64"/>
  <c r="AA2472" i="64"/>
  <c r="BO2476" i="64"/>
  <c r="AB590" i="64"/>
  <c r="BE654" i="64"/>
  <c r="U659" i="64"/>
  <c r="U669" i="64" s="1"/>
  <c r="Y704" i="64"/>
  <c r="AO2472" i="64"/>
  <c r="BG2477" i="64"/>
  <c r="AY1014" i="64"/>
  <c r="T590" i="64"/>
  <c r="BM654" i="64"/>
  <c r="AG659" i="64"/>
  <c r="AG669" i="64" s="1"/>
  <c r="AX704" i="64"/>
  <c r="AW709" i="64"/>
  <c r="AW765" i="64" s="1"/>
  <c r="AQ1015" i="64"/>
  <c r="BU654" i="64"/>
  <c r="AQ659" i="64"/>
  <c r="AQ669" i="64" s="1"/>
  <c r="BL704" i="64"/>
  <c r="T708" i="64"/>
  <c r="BX709" i="64"/>
  <c r="BN2472" i="64"/>
  <c r="CA2417" i="64"/>
  <c r="CA3316" i="64"/>
  <c r="CA3333" i="64" s="1"/>
  <c r="CA3367" i="64"/>
  <c r="CA3384" i="64" s="1"/>
  <c r="CA3341" i="64"/>
  <c r="CA3358" i="64" s="1"/>
  <c r="CA3290" i="64"/>
  <c r="CA3307" i="64" s="1"/>
  <c r="CA2359" i="64"/>
  <c r="CA2382" i="64" s="1"/>
  <c r="CA2248" i="64"/>
  <c r="CA2283" i="64" s="1"/>
  <c r="CA2391" i="64"/>
  <c r="CA2408" i="64" s="1"/>
  <c r="CA2337" i="64"/>
  <c r="CA2350" i="64" s="1"/>
  <c r="CA3419" i="64"/>
  <c r="CA3433" i="64" s="1"/>
  <c r="CA2292" i="64"/>
  <c r="CA2104" i="64"/>
  <c r="CA2131" i="64" s="1"/>
  <c r="CA2669" i="64"/>
  <c r="CA2696" i="64" s="1"/>
  <c r="CA2212" i="64"/>
  <c r="CA2239" i="64" s="1"/>
  <c r="CA2176" i="64"/>
  <c r="CA2203" i="64" s="1"/>
  <c r="CA2805" i="64"/>
  <c r="CA2830" i="64" s="1"/>
  <c r="CA2839" i="64"/>
  <c r="CA2864" i="64" s="1"/>
  <c r="CA2773" i="64"/>
  <c r="CA2796" i="64" s="1"/>
  <c r="CA2705" i="64"/>
  <c r="CA2728" i="64" s="1"/>
  <c r="CA2069" i="64"/>
  <c r="CA2096" i="64" s="1"/>
  <c r="CA1952" i="64"/>
  <c r="CA1965" i="64" s="1"/>
  <c r="CA1762" i="64"/>
  <c r="CA1483" i="64"/>
  <c r="CA1496" i="64" s="1"/>
  <c r="CA1928" i="64"/>
  <c r="CA1943" i="64" s="1"/>
  <c r="CA1738" i="64"/>
  <c r="CA1753" i="64" s="1"/>
  <c r="CA1407" i="64"/>
  <c r="CA1422" i="64" s="1"/>
  <c r="CA2448" i="64"/>
  <c r="CA2463" i="64" s="1"/>
  <c r="CA2045" i="64"/>
  <c r="CA2060" i="64" s="1"/>
  <c r="CA1063" i="64"/>
  <c r="CA962" i="64"/>
  <c r="CA982" i="64" s="1"/>
  <c r="CA1014" i="64"/>
  <c r="CA1039" i="64"/>
  <c r="CA990" i="64"/>
  <c r="CA1005" i="64" s="1"/>
  <c r="AE2417" i="64"/>
  <c r="AE3367" i="64"/>
  <c r="AE3384" i="64" s="1"/>
  <c r="AE3341" i="64"/>
  <c r="AE3358" i="64" s="1"/>
  <c r="AE2391" i="64"/>
  <c r="AE2408" i="64" s="1"/>
  <c r="AE2359" i="64"/>
  <c r="AE2382" i="64" s="1"/>
  <c r="AE3316" i="64"/>
  <c r="AE3333" i="64" s="1"/>
  <c r="AE3290" i="64"/>
  <c r="AE3307" i="64" s="1"/>
  <c r="AE2337" i="64"/>
  <c r="AE2350" i="64" s="1"/>
  <c r="AE2248" i="64"/>
  <c r="AE2283" i="64" s="1"/>
  <c r="AE3419" i="64"/>
  <c r="AE3433" i="64" s="1"/>
  <c r="AE2292" i="64"/>
  <c r="AE2669" i="64"/>
  <c r="AE2696" i="64" s="1"/>
  <c r="AE2773" i="64"/>
  <c r="AE2796" i="64" s="1"/>
  <c r="AE2705" i="64"/>
  <c r="AE2728" i="64" s="1"/>
  <c r="AE2212" i="64"/>
  <c r="AE2239" i="64" s="1"/>
  <c r="AE2805" i="64"/>
  <c r="AE2830" i="64" s="1"/>
  <c r="AE2839" i="64"/>
  <c r="AE2864" i="64" s="1"/>
  <c r="AE2069" i="64"/>
  <c r="AE2096" i="64" s="1"/>
  <c r="AE2176" i="64"/>
  <c r="AE2203" i="64" s="1"/>
  <c r="AE2104" i="64"/>
  <c r="AE2131" i="64" s="1"/>
  <c r="AE2045" i="64"/>
  <c r="AE2060" i="64" s="1"/>
  <c r="AE1928" i="64"/>
  <c r="AE1943" i="64" s="1"/>
  <c r="AE1483" i="64"/>
  <c r="AE1496" i="64" s="1"/>
  <c r="AE1738" i="64"/>
  <c r="AE1753" i="64" s="1"/>
  <c r="AE1407" i="64"/>
  <c r="AE1422" i="64" s="1"/>
  <c r="AE1762" i="64"/>
  <c r="AE2448" i="64"/>
  <c r="AE2463" i="64" s="1"/>
  <c r="AE1063" i="64"/>
  <c r="AE1952" i="64"/>
  <c r="AE1965" i="64" s="1"/>
  <c r="AE962" i="64"/>
  <c r="AE982" i="64" s="1"/>
  <c r="AE1014" i="64"/>
  <c r="AE1039" i="64"/>
  <c r="AE990" i="64"/>
  <c r="AE1005" i="64" s="1"/>
  <c r="AM2422" i="64"/>
  <c r="AM3372" i="64"/>
  <c r="AM3346" i="64"/>
  <c r="AM3321" i="64"/>
  <c r="AM2364" i="64"/>
  <c r="AM2396" i="64"/>
  <c r="AM2413" i="64" s="1"/>
  <c r="AM2342" i="64"/>
  <c r="AM2355" i="64" s="1"/>
  <c r="AM3295" i="64"/>
  <c r="AM3312" i="64" s="1"/>
  <c r="AM3424" i="64"/>
  <c r="AM3438" i="64" s="1"/>
  <c r="AM2253" i="64"/>
  <c r="AM2288" i="64" s="1"/>
  <c r="AM2297" i="64"/>
  <c r="AM2332" i="64" s="1"/>
  <c r="AM2778" i="64"/>
  <c r="AM2801" i="64" s="1"/>
  <c r="AM2674" i="64"/>
  <c r="AM2701" i="64" s="1"/>
  <c r="AM2217" i="64"/>
  <c r="AM2244" i="64" s="1"/>
  <c r="AM2810" i="64"/>
  <c r="AM2835" i="64" s="1"/>
  <c r="AM2710" i="64"/>
  <c r="AM2733" i="64" s="1"/>
  <c r="AM2109" i="64"/>
  <c r="AM2136" i="64" s="1"/>
  <c r="AM2844" i="64"/>
  <c r="AM2869" i="64" s="1"/>
  <c r="AM2074" i="64"/>
  <c r="AM2101" i="64" s="1"/>
  <c r="AM2181" i="64"/>
  <c r="AM2208" i="64" s="1"/>
  <c r="AM2050" i="64"/>
  <c r="AM1933" i="64"/>
  <c r="AM1767" i="64"/>
  <c r="AM1957" i="64"/>
  <c r="AM1970" i="64" s="1"/>
  <c r="AM1412" i="64"/>
  <c r="AM2453" i="64"/>
  <c r="AM2468" i="64" s="1"/>
  <c r="AM1068" i="64"/>
  <c r="AM1081" i="64" s="1"/>
  <c r="AM967" i="64"/>
  <c r="AM1019" i="64"/>
  <c r="AM2477" i="64"/>
  <c r="AM1743" i="64"/>
  <c r="AM1758" i="64" s="1"/>
  <c r="AM1044" i="64"/>
  <c r="AM995" i="64"/>
  <c r="AM1488" i="64"/>
  <c r="AM1501" i="64" s="1"/>
  <c r="BL2421" i="64"/>
  <c r="BL3371" i="64"/>
  <c r="BL3320" i="64"/>
  <c r="BL3345" i="64"/>
  <c r="BL3294" i="64"/>
  <c r="BL2395" i="64"/>
  <c r="BL2363" i="64"/>
  <c r="BL2341" i="64"/>
  <c r="BL3423" i="64"/>
  <c r="BL2252" i="64"/>
  <c r="BL2673" i="64"/>
  <c r="BL2216" i="64"/>
  <c r="BL2777" i="64"/>
  <c r="BL2296" i="64"/>
  <c r="BL2709" i="64"/>
  <c r="BL2843" i="64"/>
  <c r="BL2073" i="64"/>
  <c r="BL2180" i="64"/>
  <c r="BL2809" i="64"/>
  <c r="BL1956" i="64"/>
  <c r="BL1932" i="64"/>
  <c r="BL1947" i="64" s="1"/>
  <c r="BL2108" i="64"/>
  <c r="BL2049" i="64"/>
  <c r="BL1766" i="64"/>
  <c r="BL1923" i="64" s="1"/>
  <c r="BL2452" i="64"/>
  <c r="BL1067" i="64"/>
  <c r="BL1080" i="64" s="1"/>
  <c r="BL1018" i="64"/>
  <c r="BL2476" i="64"/>
  <c r="BL1043" i="64"/>
  <c r="BL994" i="64"/>
  <c r="CC2418" i="64"/>
  <c r="CC2440" i="64" s="1"/>
  <c r="CC3368" i="64"/>
  <c r="CC3385" i="64" s="1"/>
  <c r="CC3342" i="64"/>
  <c r="CC3359" i="64" s="1"/>
  <c r="CC3317" i="64"/>
  <c r="CC3334" i="64" s="1"/>
  <c r="CC3291" i="64"/>
  <c r="CC3308" i="64" s="1"/>
  <c r="CC2392" i="64"/>
  <c r="CC2409" i="64" s="1"/>
  <c r="CC2360" i="64"/>
  <c r="CC2383" i="64" s="1"/>
  <c r="CC3420" i="64"/>
  <c r="CC3434" i="64" s="1"/>
  <c r="CC2338" i="64"/>
  <c r="CC2351" i="64" s="1"/>
  <c r="CC2293" i="64"/>
  <c r="CC2328" i="64" s="1"/>
  <c r="CC2670" i="64"/>
  <c r="CC2697" i="64" s="1"/>
  <c r="CC2249" i="64"/>
  <c r="CC2284" i="64" s="1"/>
  <c r="CC2774" i="64"/>
  <c r="CC2797" i="64" s="1"/>
  <c r="CC2706" i="64"/>
  <c r="CC2729" i="64" s="1"/>
  <c r="CC2213" i="64"/>
  <c r="CC2240" i="64" s="1"/>
  <c r="CC2105" i="64"/>
  <c r="CC2132" i="64" s="1"/>
  <c r="CC2840" i="64"/>
  <c r="CC2865" i="64" s="1"/>
  <c r="CC2177" i="64"/>
  <c r="CC2204" i="64" s="1"/>
  <c r="CC2070" i="64"/>
  <c r="CC2097" i="64" s="1"/>
  <c r="CC2806" i="64"/>
  <c r="CC2831" i="64" s="1"/>
  <c r="CC1929" i="64"/>
  <c r="CC1944" i="64" s="1"/>
  <c r="CC1953" i="64"/>
  <c r="CC1966" i="64" s="1"/>
  <c r="CC1763" i="64"/>
  <c r="CC1739" i="64"/>
  <c r="CC1754" i="64" s="1"/>
  <c r="CC2449" i="64"/>
  <c r="CC2464" i="64" s="1"/>
  <c r="CC1064" i="64"/>
  <c r="CC1077" i="64" s="1"/>
  <c r="CC1040" i="64"/>
  <c r="CC1015" i="64"/>
  <c r="CC2473" i="64"/>
  <c r="CC2488" i="64" s="1"/>
  <c r="CC1408" i="64"/>
  <c r="CC1423" i="64" s="1"/>
  <c r="CC991" i="64"/>
  <c r="CC1484" i="64"/>
  <c r="CC1497" i="64" s="1"/>
  <c r="CC2046" i="64"/>
  <c r="AW2418" i="64"/>
  <c r="AW2440" i="64" s="1"/>
  <c r="AW3368" i="64"/>
  <c r="AW3385" i="64" s="1"/>
  <c r="AW3342" i="64"/>
  <c r="AW3359" i="64" s="1"/>
  <c r="AW3317" i="64"/>
  <c r="AW3334" i="64" s="1"/>
  <c r="AW3291" i="64"/>
  <c r="AW3308" i="64" s="1"/>
  <c r="AW2392" i="64"/>
  <c r="AW2409" i="64" s="1"/>
  <c r="AW2360" i="64"/>
  <c r="AW2383" i="64" s="1"/>
  <c r="AW2338" i="64"/>
  <c r="AW2351" i="64" s="1"/>
  <c r="AW3420" i="64"/>
  <c r="AW3434" i="64" s="1"/>
  <c r="AW2293" i="64"/>
  <c r="AW2328" i="64" s="1"/>
  <c r="AW2670" i="64"/>
  <c r="AW2697" i="64" s="1"/>
  <c r="AW2774" i="64"/>
  <c r="AW2797" i="64" s="1"/>
  <c r="AW2249" i="64"/>
  <c r="AW2284" i="64" s="1"/>
  <c r="AW2213" i="64"/>
  <c r="AW2240" i="64" s="1"/>
  <c r="AW2706" i="64"/>
  <c r="AW2729" i="64" s="1"/>
  <c r="AW2177" i="64"/>
  <c r="AW2204" i="64" s="1"/>
  <c r="AW2840" i="64"/>
  <c r="AW2865" i="64" s="1"/>
  <c r="AW2070" i="64"/>
  <c r="AW2097" i="64" s="1"/>
  <c r="AW2105" i="64"/>
  <c r="AW2132" i="64" s="1"/>
  <c r="AW1929" i="64"/>
  <c r="AW1944" i="64" s="1"/>
  <c r="AW1953" i="64"/>
  <c r="AW1966" i="64" s="1"/>
  <c r="AW2806" i="64"/>
  <c r="AW2831" i="64" s="1"/>
  <c r="AW1763" i="64"/>
  <c r="AW1739" i="64"/>
  <c r="AW1754" i="64" s="1"/>
  <c r="AW2046" i="64"/>
  <c r="AW2449" i="64"/>
  <c r="AW2464" i="64" s="1"/>
  <c r="AW1064" i="64"/>
  <c r="AW1077" i="64" s="1"/>
  <c r="AW1408" i="64"/>
  <c r="AW1423" i="64" s="1"/>
  <c r="AW1484" i="64"/>
  <c r="AW1497" i="64" s="1"/>
  <c r="AW1040" i="64"/>
  <c r="AW1015" i="64"/>
  <c r="AW2473" i="64"/>
  <c r="AW2488" i="64" s="1"/>
  <c r="AW991" i="64"/>
  <c r="AO655" i="64"/>
  <c r="CC655" i="64"/>
  <c r="AN658" i="64"/>
  <c r="CB966" i="64"/>
  <c r="CH3367" i="64"/>
  <c r="CH3384" i="64" s="1"/>
  <c r="CH2417" i="64"/>
  <c r="CH3341" i="64"/>
  <c r="CH3358" i="64" s="1"/>
  <c r="CH3290" i="64"/>
  <c r="CH3307" i="64" s="1"/>
  <c r="CH3316" i="64"/>
  <c r="CH3333" i="64" s="1"/>
  <c r="CH2391" i="64"/>
  <c r="CH2408" i="64" s="1"/>
  <c r="CH2359" i="64"/>
  <c r="CH2382" i="64" s="1"/>
  <c r="CH2337" i="64"/>
  <c r="CH2350" i="64" s="1"/>
  <c r="CH2248" i="64"/>
  <c r="CH2283" i="64" s="1"/>
  <c r="CH3419" i="64"/>
  <c r="CH3433" i="64" s="1"/>
  <c r="CH2292" i="64"/>
  <c r="CH2705" i="64"/>
  <c r="CH2728" i="64" s="1"/>
  <c r="CH2669" i="64"/>
  <c r="CH2696" i="64" s="1"/>
  <c r="CH2773" i="64"/>
  <c r="CH2796" i="64" s="1"/>
  <c r="CH2104" i="64"/>
  <c r="CH2131" i="64" s="1"/>
  <c r="CH2805" i="64"/>
  <c r="CH2830" i="64" s="1"/>
  <c r="CH1952" i="64"/>
  <c r="CH1965" i="64" s="1"/>
  <c r="CH2212" i="64"/>
  <c r="CH2239" i="64" s="1"/>
  <c r="CH2176" i="64"/>
  <c r="CH2203" i="64" s="1"/>
  <c r="CH1762" i="64"/>
  <c r="CH2069" i="64"/>
  <c r="CH2096" i="64" s="1"/>
  <c r="CH2045" i="64"/>
  <c r="CH2060" i="64" s="1"/>
  <c r="CH2839" i="64"/>
  <c r="CH2864" i="64" s="1"/>
  <c r="CH1928" i="64"/>
  <c r="CH1943" i="64" s="1"/>
  <c r="CH1738" i="64"/>
  <c r="CH1753" i="64" s="1"/>
  <c r="CH1407" i="64"/>
  <c r="CH1422" i="64" s="1"/>
  <c r="CH1039" i="64"/>
  <c r="CH962" i="64"/>
  <c r="CH982" i="64" s="1"/>
  <c r="CH704" i="64"/>
  <c r="CH1014" i="64"/>
  <c r="CH2472" i="64"/>
  <c r="CH1063" i="64"/>
  <c r="CH2448" i="64"/>
  <c r="CH2463" i="64" s="1"/>
  <c r="BZ3367" i="64"/>
  <c r="BZ3384" i="64" s="1"/>
  <c r="BZ2417" i="64"/>
  <c r="BZ3341" i="64"/>
  <c r="BZ3358" i="64" s="1"/>
  <c r="BZ3316" i="64"/>
  <c r="BZ3333" i="64" s="1"/>
  <c r="BZ2391" i="64"/>
  <c r="BZ2408" i="64" s="1"/>
  <c r="BZ3290" i="64"/>
  <c r="BZ3307" i="64" s="1"/>
  <c r="BZ2359" i="64"/>
  <c r="BZ2382" i="64" s="1"/>
  <c r="BZ2337" i="64"/>
  <c r="BZ2350" i="64" s="1"/>
  <c r="BZ3419" i="64"/>
  <c r="BZ3433" i="64" s="1"/>
  <c r="BZ2705" i="64"/>
  <c r="BZ2728" i="64" s="1"/>
  <c r="BZ2292" i="64"/>
  <c r="BZ2248" i="64"/>
  <c r="BZ2283" i="64" s="1"/>
  <c r="BZ2669" i="64"/>
  <c r="BZ2696" i="64" s="1"/>
  <c r="BZ2104" i="64"/>
  <c r="BZ2131" i="64" s="1"/>
  <c r="BZ2176" i="64"/>
  <c r="BZ2203" i="64" s="1"/>
  <c r="BZ2805" i="64"/>
  <c r="BZ2830" i="64" s="1"/>
  <c r="BZ1952" i="64"/>
  <c r="BZ1965" i="64" s="1"/>
  <c r="BZ2773" i="64"/>
  <c r="BZ2796" i="64" s="1"/>
  <c r="BZ2045" i="64"/>
  <c r="BZ2060" i="64" s="1"/>
  <c r="BZ1762" i="64"/>
  <c r="BZ2839" i="64"/>
  <c r="BZ2864" i="64" s="1"/>
  <c r="BZ2069" i="64"/>
  <c r="BZ2096" i="64" s="1"/>
  <c r="BZ1928" i="64"/>
  <c r="BZ1943" i="64" s="1"/>
  <c r="BZ2212" i="64"/>
  <c r="BZ2239" i="64" s="1"/>
  <c r="BZ1738" i="64"/>
  <c r="BZ1753" i="64" s="1"/>
  <c r="BZ1407" i="64"/>
  <c r="BZ1422" i="64" s="1"/>
  <c r="BZ1063" i="64"/>
  <c r="BZ1483" i="64"/>
  <c r="BZ1496" i="64" s="1"/>
  <c r="BZ2448" i="64"/>
  <c r="BZ2463" i="64" s="1"/>
  <c r="BZ962" i="64"/>
  <c r="BZ982" i="64" s="1"/>
  <c r="BZ704" i="64"/>
  <c r="BZ1014" i="64"/>
  <c r="BZ1039" i="64"/>
  <c r="BZ2472" i="64"/>
  <c r="BR3367" i="64"/>
  <c r="BR3384" i="64" s="1"/>
  <c r="BR2417" i="64"/>
  <c r="BR3341" i="64"/>
  <c r="BR3358" i="64" s="1"/>
  <c r="BR3316" i="64"/>
  <c r="BR3333" i="64" s="1"/>
  <c r="BR2391" i="64"/>
  <c r="BR2408" i="64" s="1"/>
  <c r="BR2359" i="64"/>
  <c r="BR2382" i="64" s="1"/>
  <c r="BR3290" i="64"/>
  <c r="BR3307" i="64" s="1"/>
  <c r="BR2337" i="64"/>
  <c r="BR2350" i="64" s="1"/>
  <c r="BR2248" i="64"/>
  <c r="BR2283" i="64" s="1"/>
  <c r="BR2292" i="64"/>
  <c r="BR2705" i="64"/>
  <c r="BR2728" i="64" s="1"/>
  <c r="BR3419" i="64"/>
  <c r="BR3433" i="64" s="1"/>
  <c r="BR2669" i="64"/>
  <c r="BR2696" i="64" s="1"/>
  <c r="BR2773" i="64"/>
  <c r="BR2796" i="64" s="1"/>
  <c r="BR2104" i="64"/>
  <c r="BR2131" i="64" s="1"/>
  <c r="BR2212" i="64"/>
  <c r="BR2239" i="64" s="1"/>
  <c r="BR2805" i="64"/>
  <c r="BR2830" i="64" s="1"/>
  <c r="BR1952" i="64"/>
  <c r="BR1965" i="64" s="1"/>
  <c r="BR1762" i="64"/>
  <c r="BR2069" i="64"/>
  <c r="BR2096" i="64" s="1"/>
  <c r="BR2839" i="64"/>
  <c r="BR2864" i="64" s="1"/>
  <c r="BR1928" i="64"/>
  <c r="BR1943" i="64" s="1"/>
  <c r="BR2176" i="64"/>
  <c r="BR2203" i="64" s="1"/>
  <c r="BR2045" i="64"/>
  <c r="BR2060" i="64" s="1"/>
  <c r="BR1738" i="64"/>
  <c r="BR1753" i="64" s="1"/>
  <c r="BR1407" i="64"/>
  <c r="BR1422" i="64" s="1"/>
  <c r="BR1039" i="64"/>
  <c r="BR962" i="64"/>
  <c r="BR982" i="64" s="1"/>
  <c r="BR704" i="64"/>
  <c r="BR1063" i="64"/>
  <c r="BR1014" i="64"/>
  <c r="BR1483" i="64"/>
  <c r="BR1496" i="64" s="1"/>
  <c r="BR2472" i="64"/>
  <c r="BR2448" i="64"/>
  <c r="BR2463" i="64" s="1"/>
  <c r="BJ3367" i="64"/>
  <c r="BJ3384" i="64" s="1"/>
  <c r="BJ2417" i="64"/>
  <c r="BJ3341" i="64"/>
  <c r="BJ3358" i="64" s="1"/>
  <c r="BJ2391" i="64"/>
  <c r="BJ2408" i="64" s="1"/>
  <c r="BJ3290" i="64"/>
  <c r="BJ3307" i="64" s="1"/>
  <c r="BJ2359" i="64"/>
  <c r="BJ2382" i="64" s="1"/>
  <c r="BJ2337" i="64"/>
  <c r="BJ2350" i="64" s="1"/>
  <c r="BJ3316" i="64"/>
  <c r="BJ3333" i="64" s="1"/>
  <c r="BJ2292" i="64"/>
  <c r="BJ2705" i="64"/>
  <c r="BJ2728" i="64" s="1"/>
  <c r="BJ2669" i="64"/>
  <c r="BJ2696" i="64" s="1"/>
  <c r="BJ2773" i="64"/>
  <c r="BJ2796" i="64" s="1"/>
  <c r="BJ3419" i="64"/>
  <c r="BJ3433" i="64" s="1"/>
  <c r="BJ2104" i="64"/>
  <c r="BJ2131" i="64" s="1"/>
  <c r="BJ2248" i="64"/>
  <c r="BJ2283" i="64" s="1"/>
  <c r="BJ2805" i="64"/>
  <c r="BJ2830" i="64" s="1"/>
  <c r="BJ2212" i="64"/>
  <c r="BJ2239" i="64" s="1"/>
  <c r="BJ1952" i="64"/>
  <c r="BJ1965" i="64" s="1"/>
  <c r="BJ2176" i="64"/>
  <c r="BJ2203" i="64" s="1"/>
  <c r="BJ1762" i="64"/>
  <c r="BJ2839" i="64"/>
  <c r="BJ2864" i="64" s="1"/>
  <c r="BJ2045" i="64"/>
  <c r="BJ2060" i="64" s="1"/>
  <c r="BJ2069" i="64"/>
  <c r="BJ2096" i="64" s="1"/>
  <c r="BJ1928" i="64"/>
  <c r="BJ1943" i="64" s="1"/>
  <c r="BJ1738" i="64"/>
  <c r="BJ1753" i="64" s="1"/>
  <c r="BJ1407" i="64"/>
  <c r="BJ1422" i="64" s="1"/>
  <c r="BJ1483" i="64"/>
  <c r="BJ1496" i="64" s="1"/>
  <c r="BJ2448" i="64"/>
  <c r="BJ2463" i="64" s="1"/>
  <c r="BJ962" i="64"/>
  <c r="BJ982" i="64" s="1"/>
  <c r="BJ704" i="64"/>
  <c r="BJ1014" i="64"/>
  <c r="BJ2472" i="64"/>
  <c r="BB3367" i="64"/>
  <c r="BB3384" i="64" s="1"/>
  <c r="BB2417" i="64"/>
  <c r="BB3341" i="64"/>
  <c r="BB3358" i="64" s="1"/>
  <c r="BB3316" i="64"/>
  <c r="BB3333" i="64" s="1"/>
  <c r="BB3290" i="64"/>
  <c r="BB3307" i="64" s="1"/>
  <c r="BB2391" i="64"/>
  <c r="BB2408" i="64" s="1"/>
  <c r="BB2359" i="64"/>
  <c r="BB2382" i="64" s="1"/>
  <c r="BB2337" i="64"/>
  <c r="BB2350" i="64" s="1"/>
  <c r="BB2248" i="64"/>
  <c r="BB2283" i="64" s="1"/>
  <c r="BB3419" i="64"/>
  <c r="BB3433" i="64" s="1"/>
  <c r="BB2292" i="64"/>
  <c r="BB2705" i="64"/>
  <c r="BB2728" i="64" s="1"/>
  <c r="BB2669" i="64"/>
  <c r="BB2696" i="64" s="1"/>
  <c r="BB2104" i="64"/>
  <c r="BB2131" i="64" s="1"/>
  <c r="BB2773" i="64"/>
  <c r="BB2796" i="64" s="1"/>
  <c r="BB2176" i="64"/>
  <c r="BB2203" i="64" s="1"/>
  <c r="BB2805" i="64"/>
  <c r="BB2830" i="64" s="1"/>
  <c r="BB1952" i="64"/>
  <c r="BB1965" i="64" s="1"/>
  <c r="BB2212" i="64"/>
  <c r="BB2239" i="64" s="1"/>
  <c r="BB1762" i="64"/>
  <c r="BB2045" i="64"/>
  <c r="BB2060" i="64" s="1"/>
  <c r="BB2839" i="64"/>
  <c r="BB2864" i="64" s="1"/>
  <c r="BB1928" i="64"/>
  <c r="BB1943" i="64" s="1"/>
  <c r="BB2069" i="64"/>
  <c r="BB2096" i="64" s="1"/>
  <c r="BB1738" i="64"/>
  <c r="BB1753" i="64" s="1"/>
  <c r="BB1407" i="64"/>
  <c r="BB1422" i="64" s="1"/>
  <c r="BB1063" i="64"/>
  <c r="BB962" i="64"/>
  <c r="BB982" i="64" s="1"/>
  <c r="BB1483" i="64"/>
  <c r="BB1496" i="64" s="1"/>
  <c r="BB704" i="64"/>
  <c r="BB1014" i="64"/>
  <c r="BB1039" i="64"/>
  <c r="BB2472" i="64"/>
  <c r="BB2448" i="64"/>
  <c r="BB2463" i="64" s="1"/>
  <c r="AT3367" i="64"/>
  <c r="AT3384" i="64" s="1"/>
  <c r="AT2417" i="64"/>
  <c r="AT3341" i="64"/>
  <c r="AT3358" i="64" s="1"/>
  <c r="AT3316" i="64"/>
  <c r="AT3333" i="64" s="1"/>
  <c r="AT3290" i="64"/>
  <c r="AT3307" i="64" s="1"/>
  <c r="AT2359" i="64"/>
  <c r="AT2382" i="64" s="1"/>
  <c r="AT2391" i="64"/>
  <c r="AT2408" i="64" s="1"/>
  <c r="AT2337" i="64"/>
  <c r="AT2350" i="64" s="1"/>
  <c r="AT2705" i="64"/>
  <c r="AT2728" i="64" s="1"/>
  <c r="AT3419" i="64"/>
  <c r="AT3433" i="64" s="1"/>
  <c r="AT2292" i="64"/>
  <c r="AT2669" i="64"/>
  <c r="AT2696" i="64" s="1"/>
  <c r="AT2248" i="64"/>
  <c r="AT2283" i="64" s="1"/>
  <c r="AT2773" i="64"/>
  <c r="AT2796" i="64" s="1"/>
  <c r="AT2104" i="64"/>
  <c r="AT2131" i="64" s="1"/>
  <c r="AT2805" i="64"/>
  <c r="AT2830" i="64" s="1"/>
  <c r="AT1952" i="64"/>
  <c r="AT1965" i="64" s="1"/>
  <c r="AT2176" i="64"/>
  <c r="AT2203" i="64" s="1"/>
  <c r="AT2045" i="64"/>
  <c r="AT2060" i="64" s="1"/>
  <c r="AT1762" i="64"/>
  <c r="AT2839" i="64"/>
  <c r="AT2864" i="64" s="1"/>
  <c r="AT1928" i="64"/>
  <c r="AT1943" i="64" s="1"/>
  <c r="AT2212" i="64"/>
  <c r="AT2239" i="64" s="1"/>
  <c r="AT1738" i="64"/>
  <c r="AT1753" i="64" s="1"/>
  <c r="AT2069" i="64"/>
  <c r="AT2096" i="64" s="1"/>
  <c r="AT1407" i="64"/>
  <c r="AT1422" i="64" s="1"/>
  <c r="AT2448" i="64"/>
  <c r="AT2463" i="64" s="1"/>
  <c r="AT962" i="64"/>
  <c r="AT982" i="64" s="1"/>
  <c r="AT1039" i="64"/>
  <c r="AT704" i="64"/>
  <c r="AT1014" i="64"/>
  <c r="AT1063" i="64"/>
  <c r="AT2472" i="64"/>
  <c r="AT1483" i="64"/>
  <c r="AT1496" i="64" s="1"/>
  <c r="AL3367" i="64"/>
  <c r="AL3384" i="64" s="1"/>
  <c r="AL2417" i="64"/>
  <c r="AL3341" i="64"/>
  <c r="AL3358" i="64" s="1"/>
  <c r="AL3290" i="64"/>
  <c r="AL3307" i="64" s="1"/>
  <c r="AL3316" i="64"/>
  <c r="AL3333" i="64" s="1"/>
  <c r="AL2391" i="64"/>
  <c r="AL2408" i="64" s="1"/>
  <c r="AL2359" i="64"/>
  <c r="AL2382" i="64" s="1"/>
  <c r="AL3419" i="64"/>
  <c r="AL3433" i="64" s="1"/>
  <c r="AL2337" i="64"/>
  <c r="AL2350" i="64" s="1"/>
  <c r="AL2248" i="64"/>
  <c r="AL2283" i="64" s="1"/>
  <c r="AL2705" i="64"/>
  <c r="AL2728" i="64" s="1"/>
  <c r="AL2669" i="64"/>
  <c r="AL2696" i="64" s="1"/>
  <c r="AL2773" i="64"/>
  <c r="AL2796" i="64" s="1"/>
  <c r="AL2104" i="64"/>
  <c r="AL2131" i="64" s="1"/>
  <c r="AL2292" i="64"/>
  <c r="AL2212" i="64"/>
  <c r="AL2239" i="64" s="1"/>
  <c r="AL2805" i="64"/>
  <c r="AL2830" i="64" s="1"/>
  <c r="AL2176" i="64"/>
  <c r="AL2203" i="64" s="1"/>
  <c r="AL1952" i="64"/>
  <c r="AL1965" i="64" s="1"/>
  <c r="AL2069" i="64"/>
  <c r="AL2096" i="64" s="1"/>
  <c r="AL1762" i="64"/>
  <c r="AL2839" i="64"/>
  <c r="AL2864" i="64" s="1"/>
  <c r="AL1928" i="64"/>
  <c r="AL1943" i="64" s="1"/>
  <c r="AL2045" i="64"/>
  <c r="AL2060" i="64" s="1"/>
  <c r="AL1738" i="64"/>
  <c r="AL1753" i="64" s="1"/>
  <c r="AL1407" i="64"/>
  <c r="AL1422" i="64" s="1"/>
  <c r="AL1063" i="64"/>
  <c r="AL1483" i="64"/>
  <c r="AL1496" i="64" s="1"/>
  <c r="AL1039" i="64"/>
  <c r="AL962" i="64"/>
  <c r="AL982" i="64" s="1"/>
  <c r="AL704" i="64"/>
  <c r="AL1014" i="64"/>
  <c r="AL2472" i="64"/>
  <c r="AL2448" i="64"/>
  <c r="AL2463" i="64" s="1"/>
  <c r="AD3367" i="64"/>
  <c r="AD3384" i="64" s="1"/>
  <c r="AD2417" i="64"/>
  <c r="AD3341" i="64"/>
  <c r="AD3358" i="64" s="1"/>
  <c r="AD2391" i="64"/>
  <c r="AD2408" i="64" s="1"/>
  <c r="AD2359" i="64"/>
  <c r="AD2382" i="64" s="1"/>
  <c r="AD3316" i="64"/>
  <c r="AD3333" i="64" s="1"/>
  <c r="AD3290" i="64"/>
  <c r="AD3307" i="64" s="1"/>
  <c r="AD2337" i="64"/>
  <c r="AD2350" i="64" s="1"/>
  <c r="AD2292" i="64"/>
  <c r="AD3419" i="64"/>
  <c r="AD3433" i="64" s="1"/>
  <c r="AD2705" i="64"/>
  <c r="AD2728" i="64" s="1"/>
  <c r="AD2669" i="64"/>
  <c r="AD2696" i="64" s="1"/>
  <c r="AD2104" i="64"/>
  <c r="AD2131" i="64" s="1"/>
  <c r="AD2773" i="64"/>
  <c r="AD2796" i="64" s="1"/>
  <c r="AD2176" i="64"/>
  <c r="AD2203" i="64" s="1"/>
  <c r="AD2805" i="64"/>
  <c r="AD2830" i="64" s="1"/>
  <c r="AD2248" i="64"/>
  <c r="AD2283" i="64" s="1"/>
  <c r="AD2212" i="64"/>
  <c r="AD2239" i="64" s="1"/>
  <c r="AD1952" i="64"/>
  <c r="AD1965" i="64" s="1"/>
  <c r="AD1762" i="64"/>
  <c r="AD2069" i="64"/>
  <c r="AD2096" i="64" s="1"/>
  <c r="AD2839" i="64"/>
  <c r="AD2864" i="64" s="1"/>
  <c r="AD2045" i="64"/>
  <c r="AD2060" i="64" s="1"/>
  <c r="AD1928" i="64"/>
  <c r="AD1943" i="64" s="1"/>
  <c r="AD1738" i="64"/>
  <c r="AD1753" i="64" s="1"/>
  <c r="AD1407" i="64"/>
  <c r="AD1422" i="64" s="1"/>
  <c r="AD2448" i="64"/>
  <c r="AD2463" i="64" s="1"/>
  <c r="AD962" i="64"/>
  <c r="AD982" i="64" s="1"/>
  <c r="AD1063" i="64"/>
  <c r="AD704" i="64"/>
  <c r="AD1483" i="64"/>
  <c r="AD1496" i="64" s="1"/>
  <c r="AD1014" i="64"/>
  <c r="AD2472" i="64"/>
  <c r="V3367" i="64"/>
  <c r="V3384" i="64" s="1"/>
  <c r="V2417" i="64"/>
  <c r="V3341" i="64"/>
  <c r="V3358" i="64" s="1"/>
  <c r="V3290" i="64"/>
  <c r="V3307" i="64" s="1"/>
  <c r="V3316" i="64"/>
  <c r="V3333" i="64" s="1"/>
  <c r="V2391" i="64"/>
  <c r="V2408" i="64" s="1"/>
  <c r="V2359" i="64"/>
  <c r="V2382" i="64" s="1"/>
  <c r="V2337" i="64"/>
  <c r="V2350" i="64" s="1"/>
  <c r="V2248" i="64"/>
  <c r="V2283" i="64" s="1"/>
  <c r="V2705" i="64"/>
  <c r="V2728" i="64" s="1"/>
  <c r="V3419" i="64"/>
  <c r="V3433" i="64" s="1"/>
  <c r="V2669" i="64"/>
  <c r="V2696" i="64" s="1"/>
  <c r="V2773" i="64"/>
  <c r="V2796" i="64" s="1"/>
  <c r="V2104" i="64"/>
  <c r="V2131" i="64" s="1"/>
  <c r="V2805" i="64"/>
  <c r="V2830" i="64" s="1"/>
  <c r="V1952" i="64"/>
  <c r="V1965" i="64" s="1"/>
  <c r="V2212" i="64"/>
  <c r="V2239" i="64" s="1"/>
  <c r="V2176" i="64"/>
  <c r="V2203" i="64" s="1"/>
  <c r="V2292" i="64"/>
  <c r="V1762" i="64"/>
  <c r="V2069" i="64"/>
  <c r="V2096" i="64" s="1"/>
  <c r="V2045" i="64"/>
  <c r="V2060" i="64" s="1"/>
  <c r="V1928" i="64"/>
  <c r="V1943" i="64" s="1"/>
  <c r="V2839" i="64"/>
  <c r="V2864" i="64" s="1"/>
  <c r="V1738" i="64"/>
  <c r="V1753" i="64" s="1"/>
  <c r="V1407" i="64"/>
  <c r="V1422" i="64" s="1"/>
  <c r="V962" i="64"/>
  <c r="V982" i="64" s="1"/>
  <c r="V704" i="64"/>
  <c r="V1014" i="64"/>
  <c r="V1039" i="64"/>
  <c r="V2472" i="64"/>
  <c r="V1063" i="64"/>
  <c r="V2448" i="64"/>
  <c r="V2463" i="64" s="1"/>
  <c r="CH2422" i="64"/>
  <c r="CH3346" i="64"/>
  <c r="CH3321" i="64"/>
  <c r="CH2396" i="64"/>
  <c r="CH2413" i="64" s="1"/>
  <c r="CH3372" i="64"/>
  <c r="CH3295" i="64"/>
  <c r="CH3312" i="64" s="1"/>
  <c r="CH2364" i="64"/>
  <c r="CH2342" i="64"/>
  <c r="CH2355" i="64" s="1"/>
  <c r="CH2253" i="64"/>
  <c r="CH2288" i="64" s="1"/>
  <c r="CH2778" i="64"/>
  <c r="CH2801" i="64" s="1"/>
  <c r="CH3424" i="64"/>
  <c r="CH3438" i="64" s="1"/>
  <c r="CH2297" i="64"/>
  <c r="CH2332" i="64" s="1"/>
  <c r="CH2674" i="64"/>
  <c r="CH2701" i="64" s="1"/>
  <c r="CH2181" i="64"/>
  <c r="CH2208" i="64" s="1"/>
  <c r="CH2710" i="64"/>
  <c r="CH2733" i="64" s="1"/>
  <c r="CH2109" i="64"/>
  <c r="CH2136" i="64" s="1"/>
  <c r="CH2810" i="64"/>
  <c r="CH2835" i="64" s="1"/>
  <c r="CH2217" i="64"/>
  <c r="CH2244" i="64" s="1"/>
  <c r="CH2844" i="64"/>
  <c r="CH2869" i="64" s="1"/>
  <c r="CH2074" i="64"/>
  <c r="CH2101" i="64" s="1"/>
  <c r="CH1957" i="64"/>
  <c r="CH1970" i="64" s="1"/>
  <c r="CH1933" i="64"/>
  <c r="CH2050" i="64"/>
  <c r="CH1488" i="64"/>
  <c r="CH1501" i="64" s="1"/>
  <c r="CH1743" i="64"/>
  <c r="CH1758" i="64" s="1"/>
  <c r="CH1412" i="64"/>
  <c r="CH1767" i="64"/>
  <c r="CH2453" i="64"/>
  <c r="CH2468" i="64" s="1"/>
  <c r="CH1068" i="64"/>
  <c r="CH1081" i="64" s="1"/>
  <c r="CH967" i="64"/>
  <c r="CH2477" i="64"/>
  <c r="CH1044" i="64"/>
  <c r="CH659" i="64"/>
  <c r="CH669" i="64" s="1"/>
  <c r="CH1019" i="64"/>
  <c r="CH995" i="64"/>
  <c r="BZ2422" i="64"/>
  <c r="BZ3372" i="64"/>
  <c r="BZ3321" i="64"/>
  <c r="BZ3346" i="64"/>
  <c r="BZ2396" i="64"/>
  <c r="BZ2413" i="64" s="1"/>
  <c r="BZ2342" i="64"/>
  <c r="BZ2355" i="64" s="1"/>
  <c r="BZ3295" i="64"/>
  <c r="BZ3312" i="64" s="1"/>
  <c r="BZ2364" i="64"/>
  <c r="BZ3424" i="64"/>
  <c r="BZ3438" i="64" s="1"/>
  <c r="BZ2253" i="64"/>
  <c r="BZ2288" i="64" s="1"/>
  <c r="BZ2297" i="64"/>
  <c r="BZ2332" i="64" s="1"/>
  <c r="BZ2778" i="64"/>
  <c r="BZ2801" i="64" s="1"/>
  <c r="BZ2181" i="64"/>
  <c r="BZ2208" i="64" s="1"/>
  <c r="BZ2109" i="64"/>
  <c r="BZ2136" i="64" s="1"/>
  <c r="BZ2217" i="64"/>
  <c r="BZ2244" i="64" s="1"/>
  <c r="BZ2674" i="64"/>
  <c r="BZ2701" i="64" s="1"/>
  <c r="BZ2810" i="64"/>
  <c r="BZ2835" i="64" s="1"/>
  <c r="BZ2710" i="64"/>
  <c r="BZ2733" i="64" s="1"/>
  <c r="BZ2844" i="64"/>
  <c r="BZ2869" i="64" s="1"/>
  <c r="BZ2074" i="64"/>
  <c r="BZ2101" i="64" s="1"/>
  <c r="BZ1957" i="64"/>
  <c r="BZ1970" i="64" s="1"/>
  <c r="BZ2050" i="64"/>
  <c r="BZ1933" i="64"/>
  <c r="BZ1488" i="64"/>
  <c r="BZ1501" i="64" s="1"/>
  <c r="BZ1767" i="64"/>
  <c r="BZ1743" i="64"/>
  <c r="BZ1758" i="64" s="1"/>
  <c r="BZ1412" i="64"/>
  <c r="BZ2453" i="64"/>
  <c r="BZ2468" i="64" s="1"/>
  <c r="BZ1068" i="64"/>
  <c r="BZ1081" i="64" s="1"/>
  <c r="BZ1044" i="64"/>
  <c r="BZ967" i="64"/>
  <c r="BZ1019" i="64"/>
  <c r="BZ2477" i="64"/>
  <c r="BZ659" i="64"/>
  <c r="BZ669" i="64" s="1"/>
  <c r="BZ995" i="64"/>
  <c r="BR2422" i="64"/>
  <c r="BR3346" i="64"/>
  <c r="BR3372" i="64"/>
  <c r="BR3321" i="64"/>
  <c r="BR2396" i="64"/>
  <c r="BR2413" i="64" s="1"/>
  <c r="BR3295" i="64"/>
  <c r="BR3312" i="64" s="1"/>
  <c r="BR2364" i="64"/>
  <c r="BR2253" i="64"/>
  <c r="BR2288" i="64" s="1"/>
  <c r="BR2342" i="64"/>
  <c r="BR2355" i="64" s="1"/>
  <c r="BR3424" i="64"/>
  <c r="BR3438" i="64" s="1"/>
  <c r="BR2297" i="64"/>
  <c r="BR2332" i="64" s="1"/>
  <c r="BR2181" i="64"/>
  <c r="BR2208" i="64" s="1"/>
  <c r="BR2217" i="64"/>
  <c r="BR2244" i="64" s="1"/>
  <c r="BR2674" i="64"/>
  <c r="BR2701" i="64" s="1"/>
  <c r="BR2109" i="64"/>
  <c r="BR2136" i="64" s="1"/>
  <c r="BR2710" i="64"/>
  <c r="BR2733" i="64" s="1"/>
  <c r="BR2810" i="64"/>
  <c r="BR2835" i="64" s="1"/>
  <c r="BR2844" i="64"/>
  <c r="BR2869" i="64" s="1"/>
  <c r="BR2074" i="64"/>
  <c r="BR2101" i="64" s="1"/>
  <c r="BR2778" i="64"/>
  <c r="BR2801" i="64" s="1"/>
  <c r="BR2050" i="64"/>
  <c r="BR1933" i="64"/>
  <c r="BR1957" i="64"/>
  <c r="BR1970" i="64" s="1"/>
  <c r="BR1743" i="64"/>
  <c r="BR1758" i="64" s="1"/>
  <c r="BR1488" i="64"/>
  <c r="BR1501" i="64" s="1"/>
  <c r="BR1412" i="64"/>
  <c r="BR2453" i="64"/>
  <c r="BR2468" i="64" s="1"/>
  <c r="BR1068" i="64"/>
  <c r="BR1081" i="64" s="1"/>
  <c r="BR967" i="64"/>
  <c r="BR1019" i="64"/>
  <c r="BR2477" i="64"/>
  <c r="BR1044" i="64"/>
  <c r="BR659" i="64"/>
  <c r="BR669" i="64" s="1"/>
  <c r="BR1767" i="64"/>
  <c r="BR995" i="64"/>
  <c r="BJ2422" i="64"/>
  <c r="BJ3372" i="64"/>
  <c r="BJ3321" i="64"/>
  <c r="BJ3346" i="64"/>
  <c r="BJ2396" i="64"/>
  <c r="BJ2413" i="64" s="1"/>
  <c r="BJ3295" i="64"/>
  <c r="BJ3312" i="64" s="1"/>
  <c r="BJ2364" i="64"/>
  <c r="BJ2342" i="64"/>
  <c r="BJ2355" i="64" s="1"/>
  <c r="BJ3424" i="64"/>
  <c r="BJ3438" i="64" s="1"/>
  <c r="BJ2253" i="64"/>
  <c r="BJ2288" i="64" s="1"/>
  <c r="BJ2297" i="64"/>
  <c r="BJ2332" i="64" s="1"/>
  <c r="BJ2778" i="64"/>
  <c r="BJ2801" i="64" s="1"/>
  <c r="BJ2181" i="64"/>
  <c r="BJ2208" i="64" s="1"/>
  <c r="BJ2710" i="64"/>
  <c r="BJ2733" i="64" s="1"/>
  <c r="BJ2109" i="64"/>
  <c r="BJ2136" i="64" s="1"/>
  <c r="BJ2810" i="64"/>
  <c r="BJ2835" i="64" s="1"/>
  <c r="BJ2844" i="64"/>
  <c r="BJ2869" i="64" s="1"/>
  <c r="BJ2674" i="64"/>
  <c r="BJ2701" i="64" s="1"/>
  <c r="BJ2217" i="64"/>
  <c r="BJ2244" i="64" s="1"/>
  <c r="BJ2074" i="64"/>
  <c r="BJ2101" i="64" s="1"/>
  <c r="BJ2050" i="64"/>
  <c r="BJ1933" i="64"/>
  <c r="BJ1957" i="64"/>
  <c r="BJ1970" i="64" s="1"/>
  <c r="BJ1488" i="64"/>
  <c r="BJ1501" i="64" s="1"/>
  <c r="BJ1767" i="64"/>
  <c r="BJ1412" i="64"/>
  <c r="BJ2453" i="64"/>
  <c r="BJ2468" i="64" s="1"/>
  <c r="BJ1743" i="64"/>
  <c r="BJ1758" i="64" s="1"/>
  <c r="BJ1068" i="64"/>
  <c r="BJ1081" i="64" s="1"/>
  <c r="BJ1019" i="64"/>
  <c r="BJ1044" i="64"/>
  <c r="BJ967" i="64"/>
  <c r="BJ2477" i="64"/>
  <c r="BJ659" i="64"/>
  <c r="BJ669" i="64" s="1"/>
  <c r="BJ995" i="64"/>
  <c r="BB2422" i="64"/>
  <c r="BB3346" i="64"/>
  <c r="BB3321" i="64"/>
  <c r="BB3372" i="64"/>
  <c r="BB2396" i="64"/>
  <c r="BB2413" i="64" s="1"/>
  <c r="BB3295" i="64"/>
  <c r="BB3312" i="64" s="1"/>
  <c r="BB3424" i="64"/>
  <c r="BB3438" i="64" s="1"/>
  <c r="BB2364" i="64"/>
  <c r="BB2342" i="64"/>
  <c r="BB2355" i="64" s="1"/>
  <c r="BB2253" i="64"/>
  <c r="BB2288" i="64" s="1"/>
  <c r="BB2778" i="64"/>
  <c r="BB2801" i="64" s="1"/>
  <c r="BB2297" i="64"/>
  <c r="BB2332" i="64" s="1"/>
  <c r="BB2181" i="64"/>
  <c r="BB2208" i="64" s="1"/>
  <c r="BB2217" i="64"/>
  <c r="BB2244" i="64" s="1"/>
  <c r="BB2109" i="64"/>
  <c r="BB2136" i="64" s="1"/>
  <c r="BB2674" i="64"/>
  <c r="BB2701" i="64" s="1"/>
  <c r="BB2810" i="64"/>
  <c r="BB2835" i="64" s="1"/>
  <c r="BB2844" i="64"/>
  <c r="BB2869" i="64" s="1"/>
  <c r="BB2710" i="64"/>
  <c r="BB2733" i="64" s="1"/>
  <c r="BB2074" i="64"/>
  <c r="BB2101" i="64" s="1"/>
  <c r="BB1957" i="64"/>
  <c r="BB1970" i="64" s="1"/>
  <c r="BB1933" i="64"/>
  <c r="BB2050" i="64"/>
  <c r="BB1767" i="64"/>
  <c r="BB1488" i="64"/>
  <c r="BB1501" i="64" s="1"/>
  <c r="BB1743" i="64"/>
  <c r="BB1758" i="64" s="1"/>
  <c r="BB1412" i="64"/>
  <c r="BB2453" i="64"/>
  <c r="BB2468" i="64" s="1"/>
  <c r="BB1068" i="64"/>
  <c r="BB1081" i="64" s="1"/>
  <c r="BB967" i="64"/>
  <c r="BB2477" i="64"/>
  <c r="BB1044" i="64"/>
  <c r="BB659" i="64"/>
  <c r="BB669" i="64" s="1"/>
  <c r="BB1019" i="64"/>
  <c r="BB995" i="64"/>
  <c r="AT2422" i="64"/>
  <c r="AT3321" i="64"/>
  <c r="AT3372" i="64"/>
  <c r="AT3346" i="64"/>
  <c r="AT2396" i="64"/>
  <c r="AT2413" i="64" s="1"/>
  <c r="AT3295" i="64"/>
  <c r="AT3312" i="64" s="1"/>
  <c r="AT2364" i="64"/>
  <c r="AT2253" i="64"/>
  <c r="AT2288" i="64" s="1"/>
  <c r="AT2342" i="64"/>
  <c r="AT2355" i="64" s="1"/>
  <c r="AT3424" i="64"/>
  <c r="AT3438" i="64" s="1"/>
  <c r="AT2297" i="64"/>
  <c r="AT2332" i="64" s="1"/>
  <c r="AT2217" i="64"/>
  <c r="AT2244" i="64" s="1"/>
  <c r="AT2181" i="64"/>
  <c r="AT2208" i="64" s="1"/>
  <c r="AT2674" i="64"/>
  <c r="AT2701" i="64" s="1"/>
  <c r="AT2710" i="64"/>
  <c r="AT2733" i="64" s="1"/>
  <c r="AT2109" i="64"/>
  <c r="AT2136" i="64" s="1"/>
  <c r="AT2778" i="64"/>
  <c r="AT2801" i="64" s="1"/>
  <c r="AT2810" i="64"/>
  <c r="AT2835" i="64" s="1"/>
  <c r="AT2844" i="64"/>
  <c r="AT2869" i="64" s="1"/>
  <c r="AT2074" i="64"/>
  <c r="AT2101" i="64" s="1"/>
  <c r="AT1957" i="64"/>
  <c r="AT1970" i="64" s="1"/>
  <c r="AT2050" i="64"/>
  <c r="AT1933" i="64"/>
  <c r="AT1488" i="64"/>
  <c r="AT1501" i="64" s="1"/>
  <c r="AT1743" i="64"/>
  <c r="AT1758" i="64" s="1"/>
  <c r="AT1412" i="64"/>
  <c r="AT2453" i="64"/>
  <c r="AT2468" i="64" s="1"/>
  <c r="AT1767" i="64"/>
  <c r="AT1068" i="64"/>
  <c r="AT1081" i="64" s="1"/>
  <c r="AT1044" i="64"/>
  <c r="AT967" i="64"/>
  <c r="AT1019" i="64"/>
  <c r="AT2477" i="64"/>
  <c r="AT659" i="64"/>
  <c r="AT669" i="64" s="1"/>
  <c r="AT995" i="64"/>
  <c r="AL2422" i="64"/>
  <c r="AL3346" i="64"/>
  <c r="AL3321" i="64"/>
  <c r="AL3372" i="64"/>
  <c r="AL2396" i="64"/>
  <c r="AL2413" i="64" s="1"/>
  <c r="AL2364" i="64"/>
  <c r="AL2342" i="64"/>
  <c r="AL2355" i="64" s="1"/>
  <c r="AL3295" i="64"/>
  <c r="AL3312" i="64" s="1"/>
  <c r="AL3424" i="64"/>
  <c r="AL3438" i="64" s="1"/>
  <c r="AL2253" i="64"/>
  <c r="AL2288" i="64" s="1"/>
  <c r="AL2297" i="64"/>
  <c r="AL2332" i="64" s="1"/>
  <c r="AL2778" i="64"/>
  <c r="AL2801" i="64" s="1"/>
  <c r="AL2710" i="64"/>
  <c r="AL2733" i="64" s="1"/>
  <c r="AL2181" i="64"/>
  <c r="AL2208" i="64" s="1"/>
  <c r="AL2109" i="64"/>
  <c r="AL2136" i="64" s="1"/>
  <c r="AL2217" i="64"/>
  <c r="AL2244" i="64" s="1"/>
  <c r="AL2674" i="64"/>
  <c r="AL2701" i="64" s="1"/>
  <c r="AL2810" i="64"/>
  <c r="AL2835" i="64" s="1"/>
  <c r="AL2844" i="64"/>
  <c r="AL2869" i="64" s="1"/>
  <c r="AL2074" i="64"/>
  <c r="AL2101" i="64" s="1"/>
  <c r="AL2050" i="64"/>
  <c r="AL1933" i="64"/>
  <c r="AL1743" i="64"/>
  <c r="AL1758" i="64" s="1"/>
  <c r="AL1488" i="64"/>
  <c r="AL1501" i="64" s="1"/>
  <c r="AL1767" i="64"/>
  <c r="AL1957" i="64"/>
  <c r="AL1970" i="64" s="1"/>
  <c r="AL1412" i="64"/>
  <c r="AL2453" i="64"/>
  <c r="AL2468" i="64" s="1"/>
  <c r="AL1068" i="64"/>
  <c r="AL1081" i="64" s="1"/>
  <c r="AL967" i="64"/>
  <c r="AL1019" i="64"/>
  <c r="AL2477" i="64"/>
  <c r="AL1044" i="64"/>
  <c r="AL659" i="64"/>
  <c r="AL669" i="64" s="1"/>
  <c r="AL995" i="64"/>
  <c r="AD2422" i="64"/>
  <c r="AD3321" i="64"/>
  <c r="AD3372" i="64"/>
  <c r="AD3346" i="64"/>
  <c r="AD2396" i="64"/>
  <c r="AD2413" i="64" s="1"/>
  <c r="AD3295" i="64"/>
  <c r="AD3312" i="64" s="1"/>
  <c r="AD2364" i="64"/>
  <c r="AD2342" i="64"/>
  <c r="AD2355" i="64" s="1"/>
  <c r="AD2253" i="64"/>
  <c r="AD2288" i="64" s="1"/>
  <c r="AD2297" i="64"/>
  <c r="AD2332" i="64" s="1"/>
  <c r="AD3424" i="64"/>
  <c r="AD3438" i="64" s="1"/>
  <c r="AD2217" i="64"/>
  <c r="AD2244" i="64" s="1"/>
  <c r="AD2778" i="64"/>
  <c r="AD2801" i="64" s="1"/>
  <c r="AD2674" i="64"/>
  <c r="AD2701" i="64" s="1"/>
  <c r="AD2109" i="64"/>
  <c r="AD2136" i="64" s="1"/>
  <c r="AD2710" i="64"/>
  <c r="AD2733" i="64" s="1"/>
  <c r="AD2181" i="64"/>
  <c r="AD2208" i="64" s="1"/>
  <c r="AD2810" i="64"/>
  <c r="AD2835" i="64" s="1"/>
  <c r="AD2844" i="64"/>
  <c r="AD2869" i="64" s="1"/>
  <c r="AD2074" i="64"/>
  <c r="AD2101" i="64" s="1"/>
  <c r="AD2050" i="64"/>
  <c r="AD1933" i="64"/>
  <c r="AD1957" i="64"/>
  <c r="AD1970" i="64" s="1"/>
  <c r="AD1767" i="64"/>
  <c r="AD1488" i="64"/>
  <c r="AD1501" i="64" s="1"/>
  <c r="AD1412" i="64"/>
  <c r="AD2453" i="64"/>
  <c r="AD2468" i="64" s="1"/>
  <c r="AD1743" i="64"/>
  <c r="AD1758" i="64" s="1"/>
  <c r="AD1068" i="64"/>
  <c r="AD1081" i="64" s="1"/>
  <c r="AD1044" i="64"/>
  <c r="AD967" i="64"/>
  <c r="AD1019" i="64"/>
  <c r="AD2477" i="64"/>
  <c r="AD659" i="64"/>
  <c r="AD669" i="64" s="1"/>
  <c r="AD995" i="64"/>
  <c r="V2422" i="64"/>
  <c r="V3321" i="64"/>
  <c r="V3346" i="64"/>
  <c r="V2396" i="64"/>
  <c r="V2413" i="64" s="1"/>
  <c r="V3372" i="64"/>
  <c r="V2364" i="64"/>
  <c r="V3295" i="64"/>
  <c r="V3312" i="64" s="1"/>
  <c r="V2253" i="64"/>
  <c r="V2288" i="64" s="1"/>
  <c r="V3424" i="64"/>
  <c r="V3438" i="64" s="1"/>
  <c r="V2778" i="64"/>
  <c r="V2801" i="64" s="1"/>
  <c r="V2342" i="64"/>
  <c r="V2355" i="64" s="1"/>
  <c r="V2297" i="64"/>
  <c r="V2332" i="64" s="1"/>
  <c r="V2674" i="64"/>
  <c r="V2701" i="64" s="1"/>
  <c r="V2710" i="64"/>
  <c r="V2733" i="64" s="1"/>
  <c r="V2109" i="64"/>
  <c r="V2136" i="64" s="1"/>
  <c r="V2810" i="64"/>
  <c r="V2835" i="64" s="1"/>
  <c r="V2181" i="64"/>
  <c r="V2208" i="64" s="1"/>
  <c r="V2844" i="64"/>
  <c r="V2869" i="64" s="1"/>
  <c r="V2217" i="64"/>
  <c r="V2244" i="64" s="1"/>
  <c r="V2074" i="64"/>
  <c r="V2101" i="64" s="1"/>
  <c r="V1957" i="64"/>
  <c r="V1970" i="64" s="1"/>
  <c r="V1933" i="64"/>
  <c r="V2050" i="64"/>
  <c r="V1488" i="64"/>
  <c r="V1501" i="64" s="1"/>
  <c r="V1743" i="64"/>
  <c r="V1758" i="64" s="1"/>
  <c r="V1412" i="64"/>
  <c r="V1767" i="64"/>
  <c r="V2453" i="64"/>
  <c r="V2468" i="64" s="1"/>
  <c r="V1068" i="64"/>
  <c r="V1081" i="64" s="1"/>
  <c r="V967" i="64"/>
  <c r="V1019" i="64"/>
  <c r="V2477" i="64"/>
  <c r="V1044" i="64"/>
  <c r="V659" i="64"/>
  <c r="V669" i="64" s="1"/>
  <c r="V995" i="64"/>
  <c r="CI2421" i="64"/>
  <c r="CI3371" i="64"/>
  <c r="CI3345" i="64"/>
  <c r="CI3320" i="64"/>
  <c r="CI2363" i="64"/>
  <c r="CI2395" i="64"/>
  <c r="CI2341" i="64"/>
  <c r="CI3294" i="64"/>
  <c r="CI2252" i="64"/>
  <c r="CI2777" i="64"/>
  <c r="CI2673" i="64"/>
  <c r="CI3423" i="64"/>
  <c r="CI2296" i="64"/>
  <c r="CI2216" i="64"/>
  <c r="CI2809" i="64"/>
  <c r="CI2108" i="64"/>
  <c r="CI2843" i="64"/>
  <c r="CI2709" i="64"/>
  <c r="CI2073" i="64"/>
  <c r="CI2180" i="64"/>
  <c r="CI1956" i="64"/>
  <c r="CI2049" i="64"/>
  <c r="CI1932" i="64"/>
  <c r="CI1947" i="64" s="1"/>
  <c r="CI1766" i="64"/>
  <c r="CI1923" i="64" s="1"/>
  <c r="CI1411" i="64"/>
  <c r="CI2452" i="64"/>
  <c r="CI1067" i="64"/>
  <c r="CI1080" i="64" s="1"/>
  <c r="CI1043" i="64"/>
  <c r="CI966" i="64"/>
  <c r="CI1018" i="64"/>
  <c r="CI2476" i="64"/>
  <c r="CI994" i="64"/>
  <c r="CA2421" i="64"/>
  <c r="CA3371" i="64"/>
  <c r="CA3345" i="64"/>
  <c r="CA3320" i="64"/>
  <c r="CA2363" i="64"/>
  <c r="CA3294" i="64"/>
  <c r="CA2395" i="64"/>
  <c r="CA2341" i="64"/>
  <c r="CA2252" i="64"/>
  <c r="CA3423" i="64"/>
  <c r="CA2296" i="64"/>
  <c r="CA2673" i="64"/>
  <c r="CA2216" i="64"/>
  <c r="CA2777" i="64"/>
  <c r="CA2709" i="64"/>
  <c r="CA2809" i="64"/>
  <c r="CA2180" i="64"/>
  <c r="CA2843" i="64"/>
  <c r="CA2073" i="64"/>
  <c r="CA2108" i="64"/>
  <c r="CA2049" i="64"/>
  <c r="CA1932" i="64"/>
  <c r="CA1947" i="64" s="1"/>
  <c r="CA1956" i="64"/>
  <c r="CA1411" i="64"/>
  <c r="CA2452" i="64"/>
  <c r="CA1067" i="64"/>
  <c r="CA1080" i="64" s="1"/>
  <c r="CA1766" i="64"/>
  <c r="CA1923" i="64" s="1"/>
  <c r="CA966" i="64"/>
  <c r="CA1487" i="64"/>
  <c r="CA1018" i="64"/>
  <c r="CA2476" i="64"/>
  <c r="CA1043" i="64"/>
  <c r="CA994" i="64"/>
  <c r="BS2421" i="64"/>
  <c r="BS3371" i="64"/>
  <c r="BS3320" i="64"/>
  <c r="BS2395" i="64"/>
  <c r="BS2363" i="64"/>
  <c r="BS3345" i="64"/>
  <c r="BS3294" i="64"/>
  <c r="BS2341" i="64"/>
  <c r="BS2252" i="64"/>
  <c r="BS2296" i="64"/>
  <c r="BS3423" i="64"/>
  <c r="BS2673" i="64"/>
  <c r="BS2777" i="64"/>
  <c r="BS2709" i="64"/>
  <c r="BS2216" i="64"/>
  <c r="BS2809" i="64"/>
  <c r="BS2108" i="64"/>
  <c r="BS2843" i="64"/>
  <c r="BS2180" i="64"/>
  <c r="BS2073" i="64"/>
  <c r="BS1932" i="64"/>
  <c r="BS1947" i="64" s="1"/>
  <c r="BS1956" i="64"/>
  <c r="BS2049" i="64"/>
  <c r="BS1766" i="64"/>
  <c r="BS1923" i="64" s="1"/>
  <c r="BS1411" i="64"/>
  <c r="BS2452" i="64"/>
  <c r="BS1067" i="64"/>
  <c r="BS1080" i="64" s="1"/>
  <c r="BS1043" i="64"/>
  <c r="BS966" i="64"/>
  <c r="BS1018" i="64"/>
  <c r="BS2476" i="64"/>
  <c r="BS1487" i="64"/>
  <c r="BS994" i="64"/>
  <c r="BK2421" i="64"/>
  <c r="BK3371" i="64"/>
  <c r="BK3320" i="64"/>
  <c r="BK3345" i="64"/>
  <c r="BK2363" i="64"/>
  <c r="BK3294" i="64"/>
  <c r="BK2341" i="64"/>
  <c r="BK2395" i="64"/>
  <c r="BK2252" i="64"/>
  <c r="BK2296" i="64"/>
  <c r="BK2777" i="64"/>
  <c r="BK3423" i="64"/>
  <c r="BK2673" i="64"/>
  <c r="BK2216" i="64"/>
  <c r="BK2709" i="64"/>
  <c r="BK2108" i="64"/>
  <c r="BK2809" i="64"/>
  <c r="BK2843" i="64"/>
  <c r="BK2073" i="64"/>
  <c r="BK1956" i="64"/>
  <c r="BK1932" i="64"/>
  <c r="BK1947" i="64" s="1"/>
  <c r="BK2180" i="64"/>
  <c r="BK2049" i="64"/>
  <c r="BK1766" i="64"/>
  <c r="BK1923" i="64" s="1"/>
  <c r="BK1411" i="64"/>
  <c r="BK2452" i="64"/>
  <c r="BK1067" i="64"/>
  <c r="BK1080" i="64" s="1"/>
  <c r="BK1487" i="64"/>
  <c r="BK966" i="64"/>
  <c r="BK1018" i="64"/>
  <c r="BK2476" i="64"/>
  <c r="BK1043" i="64"/>
  <c r="BK994" i="64"/>
  <c r="BC2421" i="64"/>
  <c r="BC3371" i="64"/>
  <c r="BC3320" i="64"/>
  <c r="BC3345" i="64"/>
  <c r="BC2363" i="64"/>
  <c r="BC2395" i="64"/>
  <c r="BC2341" i="64"/>
  <c r="BC3294" i="64"/>
  <c r="BC2252" i="64"/>
  <c r="BC2296" i="64"/>
  <c r="BC2673" i="64"/>
  <c r="BC3423" i="64"/>
  <c r="BC2709" i="64"/>
  <c r="BC2777" i="64"/>
  <c r="BC2809" i="64"/>
  <c r="BC2180" i="64"/>
  <c r="BC2216" i="64"/>
  <c r="BC2843" i="64"/>
  <c r="BC2108" i="64"/>
  <c r="BC2073" i="64"/>
  <c r="BC1956" i="64"/>
  <c r="BC2049" i="64"/>
  <c r="BC1932" i="64"/>
  <c r="BC1947" i="64" s="1"/>
  <c r="BC1411" i="64"/>
  <c r="BC2452" i="64"/>
  <c r="BC1766" i="64"/>
  <c r="BC1923" i="64" s="1"/>
  <c r="BC1067" i="64"/>
  <c r="BC1080" i="64" s="1"/>
  <c r="BC1043" i="64"/>
  <c r="BC966" i="64"/>
  <c r="BC1018" i="64"/>
  <c r="BC1487" i="64"/>
  <c r="BC2476" i="64"/>
  <c r="BC994" i="64"/>
  <c r="AU2421" i="64"/>
  <c r="AU3371" i="64"/>
  <c r="AU3320" i="64"/>
  <c r="AU3345" i="64"/>
  <c r="AU2363" i="64"/>
  <c r="AU2395" i="64"/>
  <c r="AU3294" i="64"/>
  <c r="AU2341" i="64"/>
  <c r="AU2252" i="64"/>
  <c r="AU2296" i="64"/>
  <c r="AU2673" i="64"/>
  <c r="AU2216" i="64"/>
  <c r="AU3423" i="64"/>
  <c r="AU2777" i="64"/>
  <c r="AU2809" i="64"/>
  <c r="AU2108" i="64"/>
  <c r="AU2709" i="64"/>
  <c r="AU2843" i="64"/>
  <c r="AU2180" i="64"/>
  <c r="AU2073" i="64"/>
  <c r="AU2049" i="64"/>
  <c r="AU1932" i="64"/>
  <c r="AU1947" i="64" s="1"/>
  <c r="AU1766" i="64"/>
  <c r="AU1923" i="64" s="1"/>
  <c r="AU1411" i="64"/>
  <c r="AU2452" i="64"/>
  <c r="AU1067" i="64"/>
  <c r="AU1080" i="64" s="1"/>
  <c r="AU966" i="64"/>
  <c r="AU1018" i="64"/>
  <c r="AU2476" i="64"/>
  <c r="AU1956" i="64"/>
  <c r="AU1043" i="64"/>
  <c r="AU994" i="64"/>
  <c r="AU1487" i="64"/>
  <c r="AM2421" i="64"/>
  <c r="AM3371" i="64"/>
  <c r="AM3320" i="64"/>
  <c r="AM3345" i="64"/>
  <c r="AM2363" i="64"/>
  <c r="AM3294" i="64"/>
  <c r="AM2395" i="64"/>
  <c r="AM2252" i="64"/>
  <c r="AM2341" i="64"/>
  <c r="AM3423" i="64"/>
  <c r="AM2673" i="64"/>
  <c r="AM2777" i="64"/>
  <c r="AM2216" i="64"/>
  <c r="AM2709" i="64"/>
  <c r="AM2296" i="64"/>
  <c r="AM2180" i="64"/>
  <c r="AM2809" i="64"/>
  <c r="AM2843" i="64"/>
  <c r="AM2073" i="64"/>
  <c r="AM1932" i="64"/>
  <c r="AM1947" i="64" s="1"/>
  <c r="AM1956" i="64"/>
  <c r="AM2108" i="64"/>
  <c r="AM2049" i="64"/>
  <c r="AM1411" i="64"/>
  <c r="AM2452" i="64"/>
  <c r="AM1067" i="64"/>
  <c r="AM1080" i="64" s="1"/>
  <c r="AM1043" i="64"/>
  <c r="AM966" i="64"/>
  <c r="AM1487" i="64"/>
  <c r="AM1018" i="64"/>
  <c r="AM2476" i="64"/>
  <c r="AM994" i="64"/>
  <c r="AM1766" i="64"/>
  <c r="AM1923" i="64" s="1"/>
  <c r="AE2421" i="64"/>
  <c r="AE3371" i="64"/>
  <c r="AE3320" i="64"/>
  <c r="AE3345" i="64"/>
  <c r="AE3294" i="64"/>
  <c r="AE2363" i="64"/>
  <c r="AE2395" i="64"/>
  <c r="AE2341" i="64"/>
  <c r="AE2252" i="64"/>
  <c r="AE3423" i="64"/>
  <c r="AE2296" i="64"/>
  <c r="AE2673" i="64"/>
  <c r="AE2777" i="64"/>
  <c r="AE2709" i="64"/>
  <c r="AE2809" i="64"/>
  <c r="AE2180" i="64"/>
  <c r="AE2843" i="64"/>
  <c r="AE2108" i="64"/>
  <c r="AE2073" i="64"/>
  <c r="AE2216" i="64"/>
  <c r="AE1956" i="64"/>
  <c r="AE1932" i="64"/>
  <c r="AE1947" i="64" s="1"/>
  <c r="AE2049" i="64"/>
  <c r="AE1411" i="64"/>
  <c r="AE1766" i="64"/>
  <c r="AE1923" i="64" s="1"/>
  <c r="AE2452" i="64"/>
  <c r="AE1067" i="64"/>
  <c r="AE1080" i="64" s="1"/>
  <c r="AE966" i="64"/>
  <c r="AE1018" i="64"/>
  <c r="AE2476" i="64"/>
  <c r="AE1487" i="64"/>
  <c r="AE1043" i="64"/>
  <c r="AE994" i="64"/>
  <c r="W2421" i="64"/>
  <c r="W3371" i="64"/>
  <c r="W3320" i="64"/>
  <c r="W3345" i="64"/>
  <c r="W2363" i="64"/>
  <c r="W3294" i="64"/>
  <c r="W2395" i="64"/>
  <c r="W2252" i="64"/>
  <c r="W2341" i="64"/>
  <c r="W2296" i="64"/>
  <c r="W2673" i="64"/>
  <c r="W3423" i="64"/>
  <c r="W2777" i="64"/>
  <c r="W2216" i="64"/>
  <c r="W2809" i="64"/>
  <c r="W2108" i="64"/>
  <c r="W2843" i="64"/>
  <c r="W2073" i="64"/>
  <c r="W2709" i="64"/>
  <c r="W2180" i="64"/>
  <c r="W1956" i="64"/>
  <c r="W2049" i="64"/>
  <c r="W1932" i="64"/>
  <c r="W1947" i="64" s="1"/>
  <c r="W1766" i="64"/>
  <c r="W1923" i="64" s="1"/>
  <c r="W1411" i="64"/>
  <c r="W2452" i="64"/>
  <c r="W1067" i="64"/>
  <c r="W1080" i="64" s="1"/>
  <c r="W1043" i="64"/>
  <c r="W966" i="64"/>
  <c r="W1018" i="64"/>
  <c r="W2476" i="64"/>
  <c r="W994" i="64"/>
  <c r="CJ2418" i="64"/>
  <c r="CJ2440" i="64" s="1"/>
  <c r="CJ3368" i="64"/>
  <c r="CJ3385" i="64" s="1"/>
  <c r="CJ3317" i="64"/>
  <c r="CJ3334" i="64" s="1"/>
  <c r="CJ3342" i="64"/>
  <c r="CJ3359" i="64" s="1"/>
  <c r="CJ2360" i="64"/>
  <c r="CJ2383" i="64" s="1"/>
  <c r="CJ3291" i="64"/>
  <c r="CJ3308" i="64" s="1"/>
  <c r="CJ2392" i="64"/>
  <c r="CJ2409" i="64" s="1"/>
  <c r="CJ2338" i="64"/>
  <c r="CJ2351" i="64" s="1"/>
  <c r="CJ2249" i="64"/>
  <c r="CJ2284" i="64" s="1"/>
  <c r="CJ2293" i="64"/>
  <c r="CJ2328" i="64" s="1"/>
  <c r="CJ3420" i="64"/>
  <c r="CJ3434" i="64" s="1"/>
  <c r="CJ2670" i="64"/>
  <c r="CJ2697" i="64" s="1"/>
  <c r="CJ2774" i="64"/>
  <c r="CJ2797" i="64" s="1"/>
  <c r="CJ2706" i="64"/>
  <c r="CJ2729" i="64" s="1"/>
  <c r="CJ2213" i="64"/>
  <c r="CJ2240" i="64" s="1"/>
  <c r="CJ2806" i="64"/>
  <c r="CJ2831" i="64" s="1"/>
  <c r="CJ2177" i="64"/>
  <c r="CJ2204" i="64" s="1"/>
  <c r="CJ2840" i="64"/>
  <c r="CJ2865" i="64" s="1"/>
  <c r="CJ2070" i="64"/>
  <c r="CJ2097" i="64" s="1"/>
  <c r="CJ2105" i="64"/>
  <c r="CJ2132" i="64" s="1"/>
  <c r="CJ2046" i="64"/>
  <c r="CJ1929" i="64"/>
  <c r="CJ1944" i="64" s="1"/>
  <c r="CJ1739" i="64"/>
  <c r="CJ1754" i="64" s="1"/>
  <c r="CJ1408" i="64"/>
  <c r="CJ1423" i="64" s="1"/>
  <c r="CJ2449" i="64"/>
  <c r="CJ2464" i="64" s="1"/>
  <c r="CJ1064" i="64"/>
  <c r="CJ1077" i="64" s="1"/>
  <c r="CJ1953" i="64"/>
  <c r="CJ1966" i="64" s="1"/>
  <c r="CJ963" i="64"/>
  <c r="CJ1763" i="64"/>
  <c r="CJ1015" i="64"/>
  <c r="CJ1484" i="64"/>
  <c r="CJ1497" i="64" s="1"/>
  <c r="CJ2473" i="64"/>
  <c r="CJ2488" i="64" s="1"/>
  <c r="CJ1040" i="64"/>
  <c r="CJ991" i="64"/>
  <c r="CB2418" i="64"/>
  <c r="CB2440" i="64" s="1"/>
  <c r="CB3368" i="64"/>
  <c r="CB3385" i="64" s="1"/>
  <c r="CB3317" i="64"/>
  <c r="CB3334" i="64" s="1"/>
  <c r="CB3342" i="64"/>
  <c r="CB3359" i="64" s="1"/>
  <c r="CB3291" i="64"/>
  <c r="CB3308" i="64" s="1"/>
  <c r="CB2392" i="64"/>
  <c r="CB2409" i="64" s="1"/>
  <c r="CB2360" i="64"/>
  <c r="CB2383" i="64" s="1"/>
  <c r="CB2249" i="64"/>
  <c r="CB2284" i="64" s="1"/>
  <c r="CB2338" i="64"/>
  <c r="CB2351" i="64" s="1"/>
  <c r="CB2293" i="64"/>
  <c r="CB2328" i="64" s="1"/>
  <c r="CB3420" i="64"/>
  <c r="CB3434" i="64" s="1"/>
  <c r="CB2670" i="64"/>
  <c r="CB2697" i="64" s="1"/>
  <c r="CB2774" i="64"/>
  <c r="CB2797" i="64" s="1"/>
  <c r="CB2706" i="64"/>
  <c r="CB2729" i="64" s="1"/>
  <c r="CB2213" i="64"/>
  <c r="CB2240" i="64" s="1"/>
  <c r="CB2806" i="64"/>
  <c r="CB2831" i="64" s="1"/>
  <c r="CB2105" i="64"/>
  <c r="CB2132" i="64" s="1"/>
  <c r="CB2840" i="64"/>
  <c r="CB2865" i="64" s="1"/>
  <c r="CB2177" i="64"/>
  <c r="CB2204" i="64" s="1"/>
  <c r="CB2070" i="64"/>
  <c r="CB2097" i="64" s="1"/>
  <c r="CB2046" i="64"/>
  <c r="CB1929" i="64"/>
  <c r="CB1944" i="64" s="1"/>
  <c r="CB1953" i="64"/>
  <c r="CB1966" i="64" s="1"/>
  <c r="CB1739" i="64"/>
  <c r="CB1754" i="64" s="1"/>
  <c r="CB1408" i="64"/>
  <c r="CB1423" i="64" s="1"/>
  <c r="CB1763" i="64"/>
  <c r="CB2449" i="64"/>
  <c r="CB2464" i="64" s="1"/>
  <c r="CB1064" i="64"/>
  <c r="CB1077" i="64" s="1"/>
  <c r="CB963" i="64"/>
  <c r="CB1040" i="64"/>
  <c r="CB1015" i="64"/>
  <c r="CB2473" i="64"/>
  <c r="CB2488" i="64" s="1"/>
  <c r="CB991" i="64"/>
  <c r="CB1484" i="64"/>
  <c r="CB1497" i="64" s="1"/>
  <c r="BT2418" i="64"/>
  <c r="BT2440" i="64" s="1"/>
  <c r="BT3368" i="64"/>
  <c r="BT3385" i="64" s="1"/>
  <c r="BT3317" i="64"/>
  <c r="BT3334" i="64" s="1"/>
  <c r="BT3342" i="64"/>
  <c r="BT3359" i="64" s="1"/>
  <c r="BT2360" i="64"/>
  <c r="BT2383" i="64" s="1"/>
  <c r="BT3291" i="64"/>
  <c r="BT3308" i="64" s="1"/>
  <c r="BT2392" i="64"/>
  <c r="BT2409" i="64" s="1"/>
  <c r="BT2249" i="64"/>
  <c r="BT2284" i="64" s="1"/>
  <c r="BT2338" i="64"/>
  <c r="BT2351" i="64" s="1"/>
  <c r="BT2670" i="64"/>
  <c r="BT2697" i="64" s="1"/>
  <c r="BT3420" i="64"/>
  <c r="BT3434" i="64" s="1"/>
  <c r="BT2774" i="64"/>
  <c r="BT2797" i="64" s="1"/>
  <c r="BT2293" i="64"/>
  <c r="BT2328" i="64" s="1"/>
  <c r="BT2213" i="64"/>
  <c r="BT2240" i="64" s="1"/>
  <c r="BT2177" i="64"/>
  <c r="BT2204" i="64" s="1"/>
  <c r="BT2105" i="64"/>
  <c r="BT2132" i="64" s="1"/>
  <c r="BT2806" i="64"/>
  <c r="BT2831" i="64" s="1"/>
  <c r="BT2706" i="64"/>
  <c r="BT2729" i="64" s="1"/>
  <c r="BT2840" i="64"/>
  <c r="BT2865" i="64" s="1"/>
  <c r="BT2070" i="64"/>
  <c r="BT2097" i="64" s="1"/>
  <c r="BT1953" i="64"/>
  <c r="BT1966" i="64" s="1"/>
  <c r="BT1929" i="64"/>
  <c r="BT1944" i="64" s="1"/>
  <c r="BT2046" i="64"/>
  <c r="BT1763" i="64"/>
  <c r="BT1739" i="64"/>
  <c r="BT1754" i="64" s="1"/>
  <c r="BT1408" i="64"/>
  <c r="BT1423" i="64" s="1"/>
  <c r="BT2449" i="64"/>
  <c r="BT2464" i="64" s="1"/>
  <c r="BT1064" i="64"/>
  <c r="BT1077" i="64" s="1"/>
  <c r="BT963" i="64"/>
  <c r="BT1484" i="64"/>
  <c r="BT1497" i="64" s="1"/>
  <c r="BT1015" i="64"/>
  <c r="BT2473" i="64"/>
  <c r="BT2488" i="64" s="1"/>
  <c r="BT1040" i="64"/>
  <c r="BT991" i="64"/>
  <c r="BL2418" i="64"/>
  <c r="BL2440" i="64" s="1"/>
  <c r="BL3368" i="64"/>
  <c r="BL3385" i="64" s="1"/>
  <c r="BL3317" i="64"/>
  <c r="BL3334" i="64" s="1"/>
  <c r="BL3342" i="64"/>
  <c r="BL3359" i="64" s="1"/>
  <c r="BL2360" i="64"/>
  <c r="BL2383" i="64" s="1"/>
  <c r="BL3291" i="64"/>
  <c r="BL3308" i="64" s="1"/>
  <c r="BL2392" i="64"/>
  <c r="BL2409" i="64" s="1"/>
  <c r="BL2338" i="64"/>
  <c r="BL2351" i="64" s="1"/>
  <c r="BL2249" i="64"/>
  <c r="BL2284" i="64" s="1"/>
  <c r="BL3420" i="64"/>
  <c r="BL3434" i="64" s="1"/>
  <c r="BL2293" i="64"/>
  <c r="BL2328" i="64" s="1"/>
  <c r="BL2670" i="64"/>
  <c r="BL2697" i="64" s="1"/>
  <c r="BL2774" i="64"/>
  <c r="BL2797" i="64" s="1"/>
  <c r="BL2706" i="64"/>
  <c r="BL2729" i="64" s="1"/>
  <c r="BL2213" i="64"/>
  <c r="BL2240" i="64" s="1"/>
  <c r="BL2806" i="64"/>
  <c r="BL2831" i="64" s="1"/>
  <c r="BL2177" i="64"/>
  <c r="BL2204" i="64" s="1"/>
  <c r="BL2840" i="64"/>
  <c r="BL2865" i="64" s="1"/>
  <c r="BL2105" i="64"/>
  <c r="BL2132" i="64" s="1"/>
  <c r="BL2070" i="64"/>
  <c r="BL2097" i="64" s="1"/>
  <c r="BL1953" i="64"/>
  <c r="BL1966" i="64" s="1"/>
  <c r="BL1929" i="64"/>
  <c r="BL1944" i="64" s="1"/>
  <c r="BL2046" i="64"/>
  <c r="BL1739" i="64"/>
  <c r="BL1754" i="64" s="1"/>
  <c r="BL1408" i="64"/>
  <c r="BL1423" i="64" s="1"/>
  <c r="BL2449" i="64"/>
  <c r="BL2464" i="64" s="1"/>
  <c r="BL1064" i="64"/>
  <c r="BL1077" i="64" s="1"/>
  <c r="BL1763" i="64"/>
  <c r="BL963" i="64"/>
  <c r="BL1040" i="64"/>
  <c r="BL1015" i="64"/>
  <c r="BL2473" i="64"/>
  <c r="BL2488" i="64" s="1"/>
  <c r="BL1484" i="64"/>
  <c r="BL1497" i="64" s="1"/>
  <c r="BL991" i="64"/>
  <c r="BD2418" i="64"/>
  <c r="BD2440" i="64" s="1"/>
  <c r="BD3368" i="64"/>
  <c r="BD3385" i="64" s="1"/>
  <c r="BD3317" i="64"/>
  <c r="BD3334" i="64" s="1"/>
  <c r="BD3342" i="64"/>
  <c r="BD3359" i="64" s="1"/>
  <c r="BD2360" i="64"/>
  <c r="BD2383" i="64" s="1"/>
  <c r="BD3291" i="64"/>
  <c r="BD3308" i="64" s="1"/>
  <c r="BD2392" i="64"/>
  <c r="BD2409" i="64" s="1"/>
  <c r="BD2249" i="64"/>
  <c r="BD2284" i="64" s="1"/>
  <c r="BD2338" i="64"/>
  <c r="BD2351" i="64" s="1"/>
  <c r="BD2293" i="64"/>
  <c r="BD2328" i="64" s="1"/>
  <c r="BD3420" i="64"/>
  <c r="BD3434" i="64" s="1"/>
  <c r="BD2670" i="64"/>
  <c r="BD2697" i="64" s="1"/>
  <c r="BD2774" i="64"/>
  <c r="BD2797" i="64" s="1"/>
  <c r="BD2706" i="64"/>
  <c r="BD2729" i="64" s="1"/>
  <c r="BD2213" i="64"/>
  <c r="BD2240" i="64" s="1"/>
  <c r="BD2806" i="64"/>
  <c r="BD2831" i="64" s="1"/>
  <c r="BD2105" i="64"/>
  <c r="BD2132" i="64" s="1"/>
  <c r="BD2840" i="64"/>
  <c r="BD2865" i="64" s="1"/>
  <c r="BD2070" i="64"/>
  <c r="BD2097" i="64" s="1"/>
  <c r="BD2177" i="64"/>
  <c r="BD2204" i="64" s="1"/>
  <c r="BD2046" i="64"/>
  <c r="BD1929" i="64"/>
  <c r="BD1944" i="64" s="1"/>
  <c r="BD1739" i="64"/>
  <c r="BD1754" i="64" s="1"/>
  <c r="BD1408" i="64"/>
  <c r="BD1423" i="64" s="1"/>
  <c r="BD1953" i="64"/>
  <c r="BD1966" i="64" s="1"/>
  <c r="BD1763" i="64"/>
  <c r="BD2449" i="64"/>
  <c r="BD2464" i="64" s="1"/>
  <c r="BD1064" i="64"/>
  <c r="BD1077" i="64" s="1"/>
  <c r="BD963" i="64"/>
  <c r="BD1015" i="64"/>
  <c r="BD2473" i="64"/>
  <c r="BD2488" i="64" s="1"/>
  <c r="BD1040" i="64"/>
  <c r="BD991" i="64"/>
  <c r="AV2418" i="64"/>
  <c r="AV2440" i="64" s="1"/>
  <c r="AV3368" i="64"/>
  <c r="AV3385" i="64" s="1"/>
  <c r="AV3317" i="64"/>
  <c r="AV3334" i="64" s="1"/>
  <c r="AV3342" i="64"/>
  <c r="AV3359" i="64" s="1"/>
  <c r="AV3291" i="64"/>
  <c r="AV3308" i="64" s="1"/>
  <c r="AV2392" i="64"/>
  <c r="AV2409" i="64" s="1"/>
  <c r="AV2360" i="64"/>
  <c r="AV2383" i="64" s="1"/>
  <c r="AV2338" i="64"/>
  <c r="AV2351" i="64" s="1"/>
  <c r="AV2249" i="64"/>
  <c r="AV2284" i="64" s="1"/>
  <c r="AV2293" i="64"/>
  <c r="AV2328" i="64" s="1"/>
  <c r="AV2670" i="64"/>
  <c r="AV2697" i="64" s="1"/>
  <c r="AV3420" i="64"/>
  <c r="AV3434" i="64" s="1"/>
  <c r="AV2774" i="64"/>
  <c r="AV2797" i="64" s="1"/>
  <c r="AV2213" i="64"/>
  <c r="AV2240" i="64" s="1"/>
  <c r="AV2706" i="64"/>
  <c r="AV2729" i="64" s="1"/>
  <c r="AV2806" i="64"/>
  <c r="AV2831" i="64" s="1"/>
  <c r="AV2177" i="64"/>
  <c r="AV2204" i="64" s="1"/>
  <c r="AV2840" i="64"/>
  <c r="AV2865" i="64" s="1"/>
  <c r="AV2070" i="64"/>
  <c r="AV2097" i="64" s="1"/>
  <c r="AV2046" i="64"/>
  <c r="AV2105" i="64"/>
  <c r="AV2132" i="64" s="1"/>
  <c r="AV1929" i="64"/>
  <c r="AV1944" i="64" s="1"/>
  <c r="AV1953" i="64"/>
  <c r="AV1966" i="64" s="1"/>
  <c r="AV1763" i="64"/>
  <c r="AV1739" i="64"/>
  <c r="AV1754" i="64" s="1"/>
  <c r="AV1408" i="64"/>
  <c r="AV1423" i="64" s="1"/>
  <c r="AV2449" i="64"/>
  <c r="AV2464" i="64" s="1"/>
  <c r="AV1064" i="64"/>
  <c r="AV1077" i="64" s="1"/>
  <c r="AV963" i="64"/>
  <c r="AV1484" i="64"/>
  <c r="AV1497" i="64" s="1"/>
  <c r="AV1040" i="64"/>
  <c r="AV1015" i="64"/>
  <c r="AV2473" i="64"/>
  <c r="AV2488" i="64" s="1"/>
  <c r="AV991" i="64"/>
  <c r="AN2418" i="64"/>
  <c r="AN2440" i="64" s="1"/>
  <c r="AN3368" i="64"/>
  <c r="AN3385" i="64" s="1"/>
  <c r="AN3317" i="64"/>
  <c r="AN3334" i="64" s="1"/>
  <c r="AN3342" i="64"/>
  <c r="AN3359" i="64" s="1"/>
  <c r="AN2392" i="64"/>
  <c r="AN2409" i="64" s="1"/>
  <c r="AN2360" i="64"/>
  <c r="AN2383" i="64" s="1"/>
  <c r="AN3291" i="64"/>
  <c r="AN3308" i="64" s="1"/>
  <c r="AN2338" i="64"/>
  <c r="AN2351" i="64" s="1"/>
  <c r="AN2249" i="64"/>
  <c r="AN2284" i="64" s="1"/>
  <c r="AN2670" i="64"/>
  <c r="AN2697" i="64" s="1"/>
  <c r="AN2293" i="64"/>
  <c r="AN2328" i="64" s="1"/>
  <c r="AN2774" i="64"/>
  <c r="AN2797" i="64" s="1"/>
  <c r="AN3420" i="64"/>
  <c r="AN3434" i="64" s="1"/>
  <c r="AN2706" i="64"/>
  <c r="AN2729" i="64" s="1"/>
  <c r="AN2213" i="64"/>
  <c r="AN2240" i="64" s="1"/>
  <c r="AN2806" i="64"/>
  <c r="AN2831" i="64" s="1"/>
  <c r="AN2840" i="64"/>
  <c r="AN2865" i="64" s="1"/>
  <c r="AN2105" i="64"/>
  <c r="AN2132" i="64" s="1"/>
  <c r="AN2177" i="64"/>
  <c r="AN2204" i="64" s="1"/>
  <c r="AN2070" i="64"/>
  <c r="AN2097" i="64" s="1"/>
  <c r="AN1953" i="64"/>
  <c r="AN1966" i="64" s="1"/>
  <c r="AN1929" i="64"/>
  <c r="AN1944" i="64" s="1"/>
  <c r="AN2046" i="64"/>
  <c r="AN1763" i="64"/>
  <c r="AN1739" i="64"/>
  <c r="AN1754" i="64" s="1"/>
  <c r="AN1408" i="64"/>
  <c r="AN1423" i="64" s="1"/>
  <c r="AN2449" i="64"/>
  <c r="AN2464" i="64" s="1"/>
  <c r="AN1064" i="64"/>
  <c r="AN1077" i="64" s="1"/>
  <c r="AN963" i="64"/>
  <c r="AN1015" i="64"/>
  <c r="AN2473" i="64"/>
  <c r="AN2488" i="64" s="1"/>
  <c r="AN1484" i="64"/>
  <c r="AN1497" i="64" s="1"/>
  <c r="AN991" i="64"/>
  <c r="AF2418" i="64"/>
  <c r="AF2440" i="64" s="1"/>
  <c r="AF3368" i="64"/>
  <c r="AF3385" i="64" s="1"/>
  <c r="AF3317" i="64"/>
  <c r="AF3334" i="64" s="1"/>
  <c r="AF3342" i="64"/>
  <c r="AF3359" i="64" s="1"/>
  <c r="AF2360" i="64"/>
  <c r="AF2383" i="64" s="1"/>
  <c r="AF3291" i="64"/>
  <c r="AF3308" i="64" s="1"/>
  <c r="AF2392" i="64"/>
  <c r="AF2409" i="64" s="1"/>
  <c r="AF2249" i="64"/>
  <c r="AF2284" i="64" s="1"/>
  <c r="AF2338" i="64"/>
  <c r="AF2351" i="64" s="1"/>
  <c r="AF2293" i="64"/>
  <c r="AF2328" i="64" s="1"/>
  <c r="AF3420" i="64"/>
  <c r="AF3434" i="64" s="1"/>
  <c r="AF2670" i="64"/>
  <c r="AF2697" i="64" s="1"/>
  <c r="AF2774" i="64"/>
  <c r="AF2797" i="64" s="1"/>
  <c r="AF2213" i="64"/>
  <c r="AF2240" i="64" s="1"/>
  <c r="AF2806" i="64"/>
  <c r="AF2831" i="64" s="1"/>
  <c r="AF2177" i="64"/>
  <c r="AF2204" i="64" s="1"/>
  <c r="AF2105" i="64"/>
  <c r="AF2132" i="64" s="1"/>
  <c r="AF2706" i="64"/>
  <c r="AF2729" i="64" s="1"/>
  <c r="AF2840" i="64"/>
  <c r="AF2865" i="64" s="1"/>
  <c r="AF2070" i="64"/>
  <c r="AF2097" i="64" s="1"/>
  <c r="AF1953" i="64"/>
  <c r="AF1966" i="64" s="1"/>
  <c r="AF1929" i="64"/>
  <c r="AF1944" i="64" s="1"/>
  <c r="AF2046" i="64"/>
  <c r="AF1739" i="64"/>
  <c r="AF1754" i="64" s="1"/>
  <c r="AF1408" i="64"/>
  <c r="AF1423" i="64" s="1"/>
  <c r="AF2449" i="64"/>
  <c r="AF2464" i="64" s="1"/>
  <c r="AF1064" i="64"/>
  <c r="AF1077" i="64" s="1"/>
  <c r="AF1763" i="64"/>
  <c r="AF1484" i="64"/>
  <c r="AF1497" i="64" s="1"/>
  <c r="AF963" i="64"/>
  <c r="AF1015" i="64"/>
  <c r="AF2473" i="64"/>
  <c r="AF2488" i="64" s="1"/>
  <c r="AF1040" i="64"/>
  <c r="AF991" i="64"/>
  <c r="X2418" i="64"/>
  <c r="X2440" i="64" s="1"/>
  <c r="X3368" i="64"/>
  <c r="X3385" i="64" s="1"/>
  <c r="X3317" i="64"/>
  <c r="X3334" i="64" s="1"/>
  <c r="X3342" i="64"/>
  <c r="X3359" i="64" s="1"/>
  <c r="X3291" i="64"/>
  <c r="X3308" i="64" s="1"/>
  <c r="X2360" i="64"/>
  <c r="X2383" i="64" s="1"/>
  <c r="X2392" i="64"/>
  <c r="X2338" i="64"/>
  <c r="X2351" i="64" s="1"/>
  <c r="X2249" i="64"/>
  <c r="X2284" i="64" s="1"/>
  <c r="X3420" i="64"/>
  <c r="X3434" i="64" s="1"/>
  <c r="X2670" i="64"/>
  <c r="X2697" i="64" s="1"/>
  <c r="X2293" i="64"/>
  <c r="X2328" i="64" s="1"/>
  <c r="X2774" i="64"/>
  <c r="X2797" i="64" s="1"/>
  <c r="X2706" i="64"/>
  <c r="X2729" i="64" s="1"/>
  <c r="X2213" i="64"/>
  <c r="X2240" i="64" s="1"/>
  <c r="X2806" i="64"/>
  <c r="X2831" i="64" s="1"/>
  <c r="X2840" i="64"/>
  <c r="X2865" i="64" s="1"/>
  <c r="X2070" i="64"/>
  <c r="X2097" i="64" s="1"/>
  <c r="X2177" i="64"/>
  <c r="X2204" i="64" s="1"/>
  <c r="X2105" i="64"/>
  <c r="X2132" i="64" s="1"/>
  <c r="X2046" i="64"/>
  <c r="X1929" i="64"/>
  <c r="X1944" i="64" s="1"/>
  <c r="X1953" i="64"/>
  <c r="X1966" i="64" s="1"/>
  <c r="X1739" i="64"/>
  <c r="X1754" i="64" s="1"/>
  <c r="X1408" i="64"/>
  <c r="X1423" i="64" s="1"/>
  <c r="X1763" i="64"/>
  <c r="X2449" i="64"/>
  <c r="X2464" i="64" s="1"/>
  <c r="X1064" i="64"/>
  <c r="X1077" i="64" s="1"/>
  <c r="X963" i="64"/>
  <c r="X1040" i="64"/>
  <c r="X1015" i="64"/>
  <c r="X1484" i="64"/>
  <c r="X1497" i="64" s="1"/>
  <c r="X2473" i="64"/>
  <c r="X2488" i="64" s="1"/>
  <c r="X991" i="64"/>
  <c r="AA590" i="64"/>
  <c r="Z654" i="64"/>
  <c r="AH654" i="64"/>
  <c r="AP654" i="64"/>
  <c r="BF654" i="64"/>
  <c r="BN654" i="64"/>
  <c r="CD654" i="64"/>
  <c r="Z655" i="64"/>
  <c r="AH655" i="64"/>
  <c r="AP655" i="64"/>
  <c r="AX655" i="64"/>
  <c r="BF655" i="64"/>
  <c r="BN655" i="64"/>
  <c r="BV655" i="64"/>
  <c r="CD655" i="64"/>
  <c r="Y658" i="64"/>
  <c r="AG658" i="64"/>
  <c r="AO658" i="64"/>
  <c r="AW658" i="64"/>
  <c r="BE658" i="64"/>
  <c r="BM658" i="64"/>
  <c r="BV658" i="64"/>
  <c r="AH659" i="64"/>
  <c r="AH669" i="64" s="1"/>
  <c r="AR659" i="64"/>
  <c r="AR669" i="64" s="1"/>
  <c r="BC659" i="64"/>
  <c r="BC669" i="64" s="1"/>
  <c r="BN659" i="64"/>
  <c r="BN669" i="64" s="1"/>
  <c r="BX659" i="64"/>
  <c r="BX669" i="64" s="1"/>
  <c r="CK659" i="64"/>
  <c r="CK669" i="64" s="1"/>
  <c r="AN704" i="64"/>
  <c r="BA704" i="64"/>
  <c r="BM704" i="64"/>
  <c r="CA704" i="64"/>
  <c r="AF705" i="64"/>
  <c r="AF729" i="64" s="1"/>
  <c r="AS705" i="64"/>
  <c r="AS729" i="64" s="1"/>
  <c r="BE705" i="64"/>
  <c r="BE729" i="64" s="1"/>
  <c r="CD705" i="64"/>
  <c r="CD729" i="64" s="1"/>
  <c r="AG708" i="64"/>
  <c r="AU708" i="64"/>
  <c r="BH708" i="64"/>
  <c r="BT708" i="64"/>
  <c r="Y709" i="64"/>
  <c r="Y765" i="64" s="1"/>
  <c r="AM709" i="64"/>
  <c r="AZ709" i="64"/>
  <c r="BL709" i="64"/>
  <c r="BZ709" i="64"/>
  <c r="CK709" i="64"/>
  <c r="CK765" i="64" s="1"/>
  <c r="AP2472" i="64"/>
  <c r="BC2472" i="64"/>
  <c r="BO2472" i="64"/>
  <c r="CC2472" i="64"/>
  <c r="AB2473" i="64"/>
  <c r="AB2488" i="64" s="1"/>
  <c r="BG2473" i="64"/>
  <c r="BG2488" i="64" s="1"/>
  <c r="BW2476" i="64"/>
  <c r="BO2477" i="64"/>
  <c r="AW962" i="64"/>
  <c r="AW982" i="64" s="1"/>
  <c r="AO963" i="64"/>
  <c r="X966" i="64"/>
  <c r="CB967" i="64"/>
  <c r="BB990" i="64"/>
  <c r="BB1005" i="64" s="1"/>
  <c r="AT991" i="64"/>
  <c r="BG1014" i="64"/>
  <c r="AY1015" i="64"/>
  <c r="AP1018" i="64"/>
  <c r="AH1019" i="64"/>
  <c r="AN1040" i="64"/>
  <c r="BT1043" i="64"/>
  <c r="AQ2453" i="64"/>
  <c r="AQ2468" i="64" s="1"/>
  <c r="AJ1407" i="64"/>
  <c r="AJ1422" i="64" s="1"/>
  <c r="AP1411" i="64"/>
  <c r="V1483" i="64"/>
  <c r="V1496" i="64" s="1"/>
  <c r="W1487" i="64"/>
  <c r="BI1067" i="64"/>
  <c r="BI1080" i="64" s="1"/>
  <c r="BK2417" i="64"/>
  <c r="BK3316" i="64"/>
  <c r="BK3333" i="64" s="1"/>
  <c r="BK3367" i="64"/>
  <c r="BK3384" i="64" s="1"/>
  <c r="BK3290" i="64"/>
  <c r="BK3307" i="64" s="1"/>
  <c r="BK3341" i="64"/>
  <c r="BK3358" i="64" s="1"/>
  <c r="BK2391" i="64"/>
  <c r="BK2408" i="64" s="1"/>
  <c r="BK2359" i="64"/>
  <c r="BK2382" i="64" s="1"/>
  <c r="BK2248" i="64"/>
  <c r="BK2283" i="64" s="1"/>
  <c r="BK3419" i="64"/>
  <c r="BK3433" i="64" s="1"/>
  <c r="BK2337" i="64"/>
  <c r="BK2350" i="64" s="1"/>
  <c r="BK2292" i="64"/>
  <c r="BK2773" i="64"/>
  <c r="BK2796" i="64" s="1"/>
  <c r="BK2705" i="64"/>
  <c r="BK2728" i="64" s="1"/>
  <c r="BK2104" i="64"/>
  <c r="BK2131" i="64" s="1"/>
  <c r="BK2212" i="64"/>
  <c r="BK2239" i="64" s="1"/>
  <c r="BK2669" i="64"/>
  <c r="BK2696" i="64" s="1"/>
  <c r="BK2805" i="64"/>
  <c r="BK2830" i="64" s="1"/>
  <c r="BK2176" i="64"/>
  <c r="BK2203" i="64" s="1"/>
  <c r="BK2839" i="64"/>
  <c r="BK2864" i="64" s="1"/>
  <c r="BK2069" i="64"/>
  <c r="BK2096" i="64" s="1"/>
  <c r="BK2045" i="64"/>
  <c r="BK2060" i="64" s="1"/>
  <c r="BK1952" i="64"/>
  <c r="BK1965" i="64" s="1"/>
  <c r="BK1483" i="64"/>
  <c r="BK1496" i="64" s="1"/>
  <c r="BK1738" i="64"/>
  <c r="BK1753" i="64" s="1"/>
  <c r="BK1407" i="64"/>
  <c r="BK1422" i="64" s="1"/>
  <c r="BK1928" i="64"/>
  <c r="BK1943" i="64" s="1"/>
  <c r="BK1762" i="64"/>
  <c r="BK2448" i="64"/>
  <c r="BK2463" i="64" s="1"/>
  <c r="BK1063" i="64"/>
  <c r="BK962" i="64"/>
  <c r="BK982" i="64" s="1"/>
  <c r="BK1014" i="64"/>
  <c r="BK1039" i="64"/>
  <c r="BK990" i="64"/>
  <c r="BK1005" i="64" s="1"/>
  <c r="BS2422" i="64"/>
  <c r="BS3372" i="64"/>
  <c r="BS3321" i="64"/>
  <c r="BS3346" i="64"/>
  <c r="BS2364" i="64"/>
  <c r="BS3295" i="64"/>
  <c r="BS3312" i="64" s="1"/>
  <c r="BS2396" i="64"/>
  <c r="BS2413" i="64" s="1"/>
  <c r="BS2342" i="64"/>
  <c r="BS2355" i="64" s="1"/>
  <c r="BS3424" i="64"/>
  <c r="BS3438" i="64" s="1"/>
  <c r="BS2253" i="64"/>
  <c r="BS2288" i="64" s="1"/>
  <c r="BS2297" i="64"/>
  <c r="BS2332" i="64" s="1"/>
  <c r="BS2674" i="64"/>
  <c r="BS2701" i="64" s="1"/>
  <c r="BS2778" i="64"/>
  <c r="BS2801" i="64" s="1"/>
  <c r="BS2217" i="64"/>
  <c r="BS2244" i="64" s="1"/>
  <c r="BS2710" i="64"/>
  <c r="BS2733" i="64" s="1"/>
  <c r="BS2810" i="64"/>
  <c r="BS2835" i="64" s="1"/>
  <c r="BS2844" i="64"/>
  <c r="BS2869" i="64" s="1"/>
  <c r="BS2074" i="64"/>
  <c r="BS2101" i="64" s="1"/>
  <c r="BS2181" i="64"/>
  <c r="BS2208" i="64" s="1"/>
  <c r="BS2109" i="64"/>
  <c r="BS2136" i="64" s="1"/>
  <c r="BS2050" i="64"/>
  <c r="BS1933" i="64"/>
  <c r="BS1957" i="64"/>
  <c r="BS1970" i="64" s="1"/>
  <c r="BS1412" i="64"/>
  <c r="BS2453" i="64"/>
  <c r="BS2468" i="64" s="1"/>
  <c r="BS1068" i="64"/>
  <c r="BS1081" i="64" s="1"/>
  <c r="BS1767" i="64"/>
  <c r="BS967" i="64"/>
  <c r="BS1743" i="64"/>
  <c r="BS1758" i="64" s="1"/>
  <c r="BS1019" i="64"/>
  <c r="BS1488" i="64"/>
  <c r="BS1501" i="64" s="1"/>
  <c r="BS2477" i="64"/>
  <c r="BS1044" i="64"/>
  <c r="BS995" i="64"/>
  <c r="CJ2421" i="64"/>
  <c r="CJ3371" i="64"/>
  <c r="CJ3345" i="64"/>
  <c r="CJ3320" i="64"/>
  <c r="CJ3294" i="64"/>
  <c r="CJ2395" i="64"/>
  <c r="CJ2363" i="64"/>
  <c r="CJ2341" i="64"/>
  <c r="CJ3423" i="64"/>
  <c r="CJ2673" i="64"/>
  <c r="CJ2296" i="64"/>
  <c r="CJ2216" i="64"/>
  <c r="CJ2777" i="64"/>
  <c r="CJ2252" i="64"/>
  <c r="CJ2709" i="64"/>
  <c r="CJ2108" i="64"/>
  <c r="CJ2843" i="64"/>
  <c r="CJ2073" i="64"/>
  <c r="CJ2180" i="64"/>
  <c r="CJ2049" i="64"/>
  <c r="CJ1932" i="64"/>
  <c r="CJ1947" i="64" s="1"/>
  <c r="CJ1766" i="64"/>
  <c r="CJ1923" i="64" s="1"/>
  <c r="CJ2809" i="64"/>
  <c r="CJ1956" i="64"/>
  <c r="CJ2452" i="64"/>
  <c r="CJ1067" i="64"/>
  <c r="CJ1080" i="64" s="1"/>
  <c r="CJ1018" i="64"/>
  <c r="CJ2476" i="64"/>
  <c r="CJ658" i="64"/>
  <c r="CJ994" i="64"/>
  <c r="CJ1487" i="64"/>
  <c r="CJ1411" i="64"/>
  <c r="AV2421" i="64"/>
  <c r="AV3371" i="64"/>
  <c r="AV3320" i="64"/>
  <c r="AV3345" i="64"/>
  <c r="AV3294" i="64"/>
  <c r="AV2363" i="64"/>
  <c r="AV2341" i="64"/>
  <c r="AV2395" i="64"/>
  <c r="AV3423" i="64"/>
  <c r="AV2252" i="64"/>
  <c r="AV2673" i="64"/>
  <c r="AV2296" i="64"/>
  <c r="AV2777" i="64"/>
  <c r="AV2216" i="64"/>
  <c r="AV2108" i="64"/>
  <c r="AV2709" i="64"/>
  <c r="AV2843" i="64"/>
  <c r="AV2180" i="64"/>
  <c r="AV2073" i="64"/>
  <c r="AV2049" i="64"/>
  <c r="AV1932" i="64"/>
  <c r="AV1947" i="64" s="1"/>
  <c r="AV2809" i="64"/>
  <c r="AV1956" i="64"/>
  <c r="AV1766" i="64"/>
  <c r="AV1923" i="64" s="1"/>
  <c r="AV2452" i="64"/>
  <c r="AV1067" i="64"/>
  <c r="AV1080" i="64" s="1"/>
  <c r="AV1018" i="64"/>
  <c r="AV2476" i="64"/>
  <c r="AV1043" i="64"/>
  <c r="AV994" i="64"/>
  <c r="AV1487" i="64"/>
  <c r="AV1411" i="64"/>
  <c r="Y2418" i="64"/>
  <c r="Y2440" i="64" s="1"/>
  <c r="Y3368" i="64"/>
  <c r="Y3385" i="64" s="1"/>
  <c r="Y3342" i="64"/>
  <c r="Y3359" i="64" s="1"/>
  <c r="Y3317" i="64"/>
  <c r="Y3334" i="64" s="1"/>
  <c r="Y3291" i="64"/>
  <c r="Y3308" i="64" s="1"/>
  <c r="Y2392" i="64"/>
  <c r="Y2360" i="64"/>
  <c r="Y2383" i="64" s="1"/>
  <c r="Y2338" i="64"/>
  <c r="Y2351" i="64" s="1"/>
  <c r="Y3420" i="64"/>
  <c r="Y3434" i="64" s="1"/>
  <c r="Y2670" i="64"/>
  <c r="Y2697" i="64" s="1"/>
  <c r="Y2249" i="64"/>
  <c r="Y2284" i="64" s="1"/>
  <c r="Y2293" i="64"/>
  <c r="Y2328" i="64" s="1"/>
  <c r="Y2774" i="64"/>
  <c r="Y2797" i="64" s="1"/>
  <c r="Y2706" i="64"/>
  <c r="Y2729" i="64" s="1"/>
  <c r="Y2213" i="64"/>
  <c r="Y2240" i="64" s="1"/>
  <c r="Y2840" i="64"/>
  <c r="Y2865" i="64" s="1"/>
  <c r="Y2070" i="64"/>
  <c r="Y2097" i="64" s="1"/>
  <c r="Y2177" i="64"/>
  <c r="Y2204" i="64" s="1"/>
  <c r="Y2105" i="64"/>
  <c r="Y2132" i="64" s="1"/>
  <c r="Y2806" i="64"/>
  <c r="Y2831" i="64" s="1"/>
  <c r="Y2046" i="64"/>
  <c r="Y1929" i="64"/>
  <c r="Y1944" i="64" s="1"/>
  <c r="Y1953" i="64"/>
  <c r="Y1966" i="64" s="1"/>
  <c r="Y1763" i="64"/>
  <c r="Y1739" i="64"/>
  <c r="Y1754" i="64" s="1"/>
  <c r="Y2449" i="64"/>
  <c r="Y2464" i="64" s="1"/>
  <c r="Y1064" i="64"/>
  <c r="Y1077" i="64" s="1"/>
  <c r="Y1040" i="64"/>
  <c r="Y1408" i="64"/>
  <c r="Y1423" i="64" s="1"/>
  <c r="Y1015" i="64"/>
  <c r="Y1484" i="64"/>
  <c r="Y1497" i="64" s="1"/>
  <c r="Y2473" i="64"/>
  <c r="Y2488" i="64" s="1"/>
  <c r="Y991" i="64"/>
  <c r="CG2417" i="64"/>
  <c r="CG3341" i="64"/>
  <c r="CG3358" i="64" s="1"/>
  <c r="CG3367" i="64"/>
  <c r="CG3384" i="64" s="1"/>
  <c r="CG3316" i="64"/>
  <c r="CG3333" i="64" s="1"/>
  <c r="CG2391" i="64"/>
  <c r="CG2408" i="64" s="1"/>
  <c r="CG3290" i="64"/>
  <c r="CG3307" i="64" s="1"/>
  <c r="CG2359" i="64"/>
  <c r="CG2382" i="64" s="1"/>
  <c r="CG2337" i="64"/>
  <c r="CG2350" i="64" s="1"/>
  <c r="CG2292" i="64"/>
  <c r="CG3419" i="64"/>
  <c r="CG3433" i="64" s="1"/>
  <c r="CG2248" i="64"/>
  <c r="CG2283" i="64" s="1"/>
  <c r="CG2705" i="64"/>
  <c r="CG2728" i="64" s="1"/>
  <c r="CG2669" i="64"/>
  <c r="CG2696" i="64" s="1"/>
  <c r="CG2773" i="64"/>
  <c r="CG2796" i="64" s="1"/>
  <c r="CG2104" i="64"/>
  <c r="CG2131" i="64" s="1"/>
  <c r="CG2069" i="64"/>
  <c r="CG2096" i="64" s="1"/>
  <c r="CG2805" i="64"/>
  <c r="CG2830" i="64" s="1"/>
  <c r="CG1952" i="64"/>
  <c r="CG1965" i="64" s="1"/>
  <c r="CG2212" i="64"/>
  <c r="CG2239" i="64" s="1"/>
  <c r="CG2176" i="64"/>
  <c r="CG2203" i="64" s="1"/>
  <c r="CG2045" i="64"/>
  <c r="CG2060" i="64" s="1"/>
  <c r="CG2839" i="64"/>
  <c r="CG2864" i="64" s="1"/>
  <c r="CG1483" i="64"/>
  <c r="CG1496" i="64" s="1"/>
  <c r="CG1762" i="64"/>
  <c r="CG1738" i="64"/>
  <c r="CG1753" i="64" s="1"/>
  <c r="CG1407" i="64"/>
  <c r="CG1422" i="64" s="1"/>
  <c r="CG990" i="64"/>
  <c r="CG1005" i="64" s="1"/>
  <c r="CG1039" i="64"/>
  <c r="CG962" i="64"/>
  <c r="CG982" i="64" s="1"/>
  <c r="CG1928" i="64"/>
  <c r="CG1943" i="64" s="1"/>
  <c r="CG1014" i="64"/>
  <c r="CG2472" i="64"/>
  <c r="BY2417" i="64"/>
  <c r="BY3341" i="64"/>
  <c r="BY3358" i="64" s="1"/>
  <c r="BY3316" i="64"/>
  <c r="BY3333" i="64" s="1"/>
  <c r="BY3367" i="64"/>
  <c r="BY3384" i="64" s="1"/>
  <c r="BY3290" i="64"/>
  <c r="BY3307" i="64" s="1"/>
  <c r="BY2391" i="64"/>
  <c r="BY2408" i="64" s="1"/>
  <c r="BY2337" i="64"/>
  <c r="BY2350" i="64" s="1"/>
  <c r="BY2359" i="64"/>
  <c r="BY2382" i="64" s="1"/>
  <c r="BY2292" i="64"/>
  <c r="BY3419" i="64"/>
  <c r="BY3433" i="64" s="1"/>
  <c r="BY2705" i="64"/>
  <c r="BY2728" i="64" s="1"/>
  <c r="BY2773" i="64"/>
  <c r="BY2796" i="64" s="1"/>
  <c r="BY2248" i="64"/>
  <c r="BY2283" i="64" s="1"/>
  <c r="BY2669" i="64"/>
  <c r="BY2696" i="64" s="1"/>
  <c r="BY2104" i="64"/>
  <c r="BY2131" i="64" s="1"/>
  <c r="BY2212" i="64"/>
  <c r="BY2239" i="64" s="1"/>
  <c r="BY2069" i="64"/>
  <c r="BY2096" i="64" s="1"/>
  <c r="BY2176" i="64"/>
  <c r="BY2203" i="64" s="1"/>
  <c r="BY2805" i="64"/>
  <c r="BY2830" i="64" s="1"/>
  <c r="BY1952" i="64"/>
  <c r="BY1965" i="64" s="1"/>
  <c r="BY2045" i="64"/>
  <c r="BY2060" i="64" s="1"/>
  <c r="BY2839" i="64"/>
  <c r="BY2864" i="64" s="1"/>
  <c r="BY1762" i="64"/>
  <c r="BY1483" i="64"/>
  <c r="BY1496" i="64" s="1"/>
  <c r="BY1928" i="64"/>
  <c r="BY1943" i="64" s="1"/>
  <c r="BY1738" i="64"/>
  <c r="BY1753" i="64" s="1"/>
  <c r="BY1407" i="64"/>
  <c r="BY1422" i="64" s="1"/>
  <c r="BY990" i="64"/>
  <c r="BY1005" i="64" s="1"/>
  <c r="BY1063" i="64"/>
  <c r="BY2448" i="64"/>
  <c r="BY2463" i="64" s="1"/>
  <c r="BY962" i="64"/>
  <c r="BY982" i="64" s="1"/>
  <c r="BY1014" i="64"/>
  <c r="BY1039" i="64"/>
  <c r="BY2472" i="64"/>
  <c r="BQ2417" i="64"/>
  <c r="BQ3341" i="64"/>
  <c r="BQ3358" i="64" s="1"/>
  <c r="BQ3367" i="64"/>
  <c r="BQ3384" i="64" s="1"/>
  <c r="BQ2391" i="64"/>
  <c r="BQ2408" i="64" s="1"/>
  <c r="BQ3290" i="64"/>
  <c r="BQ3307" i="64" s="1"/>
  <c r="BQ2359" i="64"/>
  <c r="BQ2382" i="64" s="1"/>
  <c r="BQ2337" i="64"/>
  <c r="BQ2350" i="64" s="1"/>
  <c r="BQ3316" i="64"/>
  <c r="BQ3333" i="64" s="1"/>
  <c r="BQ2292" i="64"/>
  <c r="BQ3419" i="64"/>
  <c r="BQ3433" i="64" s="1"/>
  <c r="BQ2248" i="64"/>
  <c r="BQ2283" i="64" s="1"/>
  <c r="BQ2705" i="64"/>
  <c r="BQ2728" i="64" s="1"/>
  <c r="BQ2669" i="64"/>
  <c r="BQ2696" i="64" s="1"/>
  <c r="BQ2773" i="64"/>
  <c r="BQ2796" i="64" s="1"/>
  <c r="BQ2104" i="64"/>
  <c r="BQ2131" i="64" s="1"/>
  <c r="BQ2176" i="64"/>
  <c r="BQ2203" i="64" s="1"/>
  <c r="BQ2069" i="64"/>
  <c r="BQ2096" i="64" s="1"/>
  <c r="BQ2212" i="64"/>
  <c r="BQ2239" i="64" s="1"/>
  <c r="BQ2805" i="64"/>
  <c r="BQ2830" i="64" s="1"/>
  <c r="BQ1952" i="64"/>
  <c r="BQ1965" i="64" s="1"/>
  <c r="BQ2839" i="64"/>
  <c r="BQ2864" i="64" s="1"/>
  <c r="BQ1762" i="64"/>
  <c r="BQ1928" i="64"/>
  <c r="BQ1943" i="64" s="1"/>
  <c r="BQ1483" i="64"/>
  <c r="BQ1496" i="64" s="1"/>
  <c r="BQ1738" i="64"/>
  <c r="BQ1753" i="64" s="1"/>
  <c r="BQ1407" i="64"/>
  <c r="BQ1422" i="64" s="1"/>
  <c r="BQ990" i="64"/>
  <c r="BQ1005" i="64" s="1"/>
  <c r="BQ1039" i="64"/>
  <c r="BQ962" i="64"/>
  <c r="BQ982" i="64" s="1"/>
  <c r="BQ1063" i="64"/>
  <c r="BQ1014" i="64"/>
  <c r="BQ2472" i="64"/>
  <c r="BI2417" i="64"/>
  <c r="BI3341" i="64"/>
  <c r="BI3358" i="64" s="1"/>
  <c r="BI3367" i="64"/>
  <c r="BI3384" i="64" s="1"/>
  <c r="BI3316" i="64"/>
  <c r="BI3333" i="64" s="1"/>
  <c r="BI2391" i="64"/>
  <c r="BI2408" i="64" s="1"/>
  <c r="BI3290" i="64"/>
  <c r="BI3307" i="64" s="1"/>
  <c r="BI2359" i="64"/>
  <c r="BI2382" i="64" s="1"/>
  <c r="BI2337" i="64"/>
  <c r="BI2350" i="64" s="1"/>
  <c r="BI2292" i="64"/>
  <c r="BI3419" i="64"/>
  <c r="BI3433" i="64" s="1"/>
  <c r="BI2705" i="64"/>
  <c r="BI2728" i="64" s="1"/>
  <c r="BI2248" i="64"/>
  <c r="BI2283" i="64" s="1"/>
  <c r="BI2773" i="64"/>
  <c r="BI2796" i="64" s="1"/>
  <c r="BI2104" i="64"/>
  <c r="BI2131" i="64" s="1"/>
  <c r="BI2069" i="64"/>
  <c r="BI2096" i="64" s="1"/>
  <c r="BI2669" i="64"/>
  <c r="BI2696" i="64" s="1"/>
  <c r="BI2805" i="64"/>
  <c r="BI2830" i="64" s="1"/>
  <c r="BI2212" i="64"/>
  <c r="BI2239" i="64" s="1"/>
  <c r="BI1952" i="64"/>
  <c r="BI1965" i="64" s="1"/>
  <c r="BI2176" i="64"/>
  <c r="BI2203" i="64" s="1"/>
  <c r="BI2839" i="64"/>
  <c r="BI2864" i="64" s="1"/>
  <c r="BI2045" i="64"/>
  <c r="BI2060" i="64" s="1"/>
  <c r="BI1483" i="64"/>
  <c r="BI1496" i="64" s="1"/>
  <c r="BI1738" i="64"/>
  <c r="BI1753" i="64" s="1"/>
  <c r="BI1928" i="64"/>
  <c r="BI1943" i="64" s="1"/>
  <c r="BI1762" i="64"/>
  <c r="BI1407" i="64"/>
  <c r="BI1422" i="64" s="1"/>
  <c r="BI1063" i="64"/>
  <c r="BI1039" i="64"/>
  <c r="BI990" i="64"/>
  <c r="BI1005" i="64" s="1"/>
  <c r="BI2448" i="64"/>
  <c r="BI2463" i="64" s="1"/>
  <c r="BI962" i="64"/>
  <c r="BI982" i="64" s="1"/>
  <c r="BI1014" i="64"/>
  <c r="BI2472" i="64"/>
  <c r="BA2417" i="64"/>
  <c r="BA3367" i="64"/>
  <c r="BA3384" i="64" s="1"/>
  <c r="BA3341" i="64"/>
  <c r="BA3358" i="64" s="1"/>
  <c r="BA3316" i="64"/>
  <c r="BA3333" i="64" s="1"/>
  <c r="BA2391" i="64"/>
  <c r="BA2408" i="64" s="1"/>
  <c r="BA3290" i="64"/>
  <c r="BA3307" i="64" s="1"/>
  <c r="BA2337" i="64"/>
  <c r="BA2350" i="64" s="1"/>
  <c r="BA2359" i="64"/>
  <c r="BA2382" i="64" s="1"/>
  <c r="BA2292" i="64"/>
  <c r="BA3419" i="64"/>
  <c r="BA3433" i="64" s="1"/>
  <c r="BA2248" i="64"/>
  <c r="BA2283" i="64" s="1"/>
  <c r="BA2705" i="64"/>
  <c r="BA2728" i="64" s="1"/>
  <c r="BA2669" i="64"/>
  <c r="BA2696" i="64" s="1"/>
  <c r="BA2104" i="64"/>
  <c r="BA2131" i="64" s="1"/>
  <c r="BA2069" i="64"/>
  <c r="BA2096" i="64" s="1"/>
  <c r="BA2773" i="64"/>
  <c r="BA2796" i="64" s="1"/>
  <c r="BA2176" i="64"/>
  <c r="BA2203" i="64" s="1"/>
  <c r="BA2805" i="64"/>
  <c r="BA2830" i="64" s="1"/>
  <c r="BA1952" i="64"/>
  <c r="BA1965" i="64" s="1"/>
  <c r="BA2212" i="64"/>
  <c r="BA2239" i="64" s="1"/>
  <c r="BA2045" i="64"/>
  <c r="BA2060" i="64" s="1"/>
  <c r="BA2839" i="64"/>
  <c r="BA2864" i="64" s="1"/>
  <c r="BA1928" i="64"/>
  <c r="BA1943" i="64" s="1"/>
  <c r="BA1483" i="64"/>
  <c r="BA1496" i="64" s="1"/>
  <c r="BA1762" i="64"/>
  <c r="BA1738" i="64"/>
  <c r="BA1753" i="64" s="1"/>
  <c r="BA1407" i="64"/>
  <c r="BA1422" i="64" s="1"/>
  <c r="BA990" i="64"/>
  <c r="BA1005" i="64" s="1"/>
  <c r="BA1063" i="64"/>
  <c r="BA962" i="64"/>
  <c r="BA982" i="64" s="1"/>
  <c r="BA1014" i="64"/>
  <c r="BA1039" i="64"/>
  <c r="BA2472" i="64"/>
  <c r="AS2417" i="64"/>
  <c r="AS3341" i="64"/>
  <c r="AS3358" i="64" s="1"/>
  <c r="AS3367" i="64"/>
  <c r="AS3384" i="64" s="1"/>
  <c r="AS3316" i="64"/>
  <c r="AS3333" i="64" s="1"/>
  <c r="AS2391" i="64"/>
  <c r="AS2408" i="64" s="1"/>
  <c r="AS3290" i="64"/>
  <c r="AS3307" i="64" s="1"/>
  <c r="AS2359" i="64"/>
  <c r="AS2382" i="64" s="1"/>
  <c r="AS2337" i="64"/>
  <c r="AS2350" i="64" s="1"/>
  <c r="AS2292" i="64"/>
  <c r="AS3419" i="64"/>
  <c r="AS3433" i="64" s="1"/>
  <c r="AS2705" i="64"/>
  <c r="AS2728" i="64" s="1"/>
  <c r="AS2669" i="64"/>
  <c r="AS2696" i="64" s="1"/>
  <c r="AS2248" i="64"/>
  <c r="AS2283" i="64" s="1"/>
  <c r="AS2773" i="64"/>
  <c r="AS2796" i="64" s="1"/>
  <c r="AS2104" i="64"/>
  <c r="AS2131" i="64" s="1"/>
  <c r="AS2212" i="64"/>
  <c r="AS2239" i="64" s="1"/>
  <c r="AS2069" i="64"/>
  <c r="AS2096" i="64" s="1"/>
  <c r="AS2805" i="64"/>
  <c r="AS2830" i="64" s="1"/>
  <c r="AS1952" i="64"/>
  <c r="AS1965" i="64" s="1"/>
  <c r="AS2176" i="64"/>
  <c r="AS2203" i="64" s="1"/>
  <c r="AS2045" i="64"/>
  <c r="AS2060" i="64" s="1"/>
  <c r="AS2839" i="64"/>
  <c r="AS2864" i="64" s="1"/>
  <c r="AS1928" i="64"/>
  <c r="AS1943" i="64" s="1"/>
  <c r="AS1762" i="64"/>
  <c r="AS1483" i="64"/>
  <c r="AS1496" i="64" s="1"/>
  <c r="AS1738" i="64"/>
  <c r="AS1753" i="64" s="1"/>
  <c r="AS1407" i="64"/>
  <c r="AS1422" i="64" s="1"/>
  <c r="AS990" i="64"/>
  <c r="AS1005" i="64" s="1"/>
  <c r="AS2448" i="64"/>
  <c r="AS2463" i="64" s="1"/>
  <c r="AS962" i="64"/>
  <c r="AS982" i="64" s="1"/>
  <c r="AS1039" i="64"/>
  <c r="AS1014" i="64"/>
  <c r="AS1063" i="64"/>
  <c r="AS2472" i="64"/>
  <c r="AK2417" i="64"/>
  <c r="AK3341" i="64"/>
  <c r="AK3358" i="64" s="1"/>
  <c r="AK3367" i="64"/>
  <c r="AK3384" i="64" s="1"/>
  <c r="AK3316" i="64"/>
  <c r="AK3333" i="64" s="1"/>
  <c r="AK2391" i="64"/>
  <c r="AK2408" i="64" s="1"/>
  <c r="AK2337" i="64"/>
  <c r="AK2350" i="64" s="1"/>
  <c r="AK3290" i="64"/>
  <c r="AK3307" i="64" s="1"/>
  <c r="AK2359" i="64"/>
  <c r="AK2382" i="64" s="1"/>
  <c r="AK2292" i="64"/>
  <c r="AK3419" i="64"/>
  <c r="AK3433" i="64" s="1"/>
  <c r="AK2705" i="64"/>
  <c r="AK2728" i="64" s="1"/>
  <c r="AK2248" i="64"/>
  <c r="AK2283" i="64" s="1"/>
  <c r="AK2773" i="64"/>
  <c r="AK2796" i="64" s="1"/>
  <c r="AK2104" i="64"/>
  <c r="AK2131" i="64" s="1"/>
  <c r="AK2069" i="64"/>
  <c r="AK2096" i="64" s="1"/>
  <c r="AK2212" i="64"/>
  <c r="AK2239" i="64" s="1"/>
  <c r="AK2805" i="64"/>
  <c r="AK2830" i="64" s="1"/>
  <c r="AK2669" i="64"/>
  <c r="AK2696" i="64" s="1"/>
  <c r="AK2176" i="64"/>
  <c r="AK2203" i="64" s="1"/>
  <c r="AK1952" i="64"/>
  <c r="AK1965" i="64" s="1"/>
  <c r="AK2839" i="64"/>
  <c r="AK2864" i="64" s="1"/>
  <c r="AK1762" i="64"/>
  <c r="AK2045" i="64"/>
  <c r="AK2060" i="64" s="1"/>
  <c r="AK1483" i="64"/>
  <c r="AK1496" i="64" s="1"/>
  <c r="AK1928" i="64"/>
  <c r="AK1943" i="64" s="1"/>
  <c r="AK1738" i="64"/>
  <c r="AK1753" i="64" s="1"/>
  <c r="AK1407" i="64"/>
  <c r="AK1422" i="64" s="1"/>
  <c r="AK990" i="64"/>
  <c r="AK1005" i="64" s="1"/>
  <c r="AK1063" i="64"/>
  <c r="AK1039" i="64"/>
  <c r="AK962" i="64"/>
  <c r="AK982" i="64" s="1"/>
  <c r="AK1014" i="64"/>
  <c r="AK2472" i="64"/>
  <c r="AC2417" i="64"/>
  <c r="AC3367" i="64"/>
  <c r="AC3384" i="64" s="1"/>
  <c r="AC3341" i="64"/>
  <c r="AC3358" i="64" s="1"/>
  <c r="AC3316" i="64"/>
  <c r="AC3333" i="64" s="1"/>
  <c r="AC2391" i="64"/>
  <c r="AC2408" i="64" s="1"/>
  <c r="AC3290" i="64"/>
  <c r="AC3307" i="64" s="1"/>
  <c r="AC2337" i="64"/>
  <c r="AC2350" i="64" s="1"/>
  <c r="AC2359" i="64"/>
  <c r="AC2382" i="64" s="1"/>
  <c r="AC2292" i="64"/>
  <c r="AC2248" i="64"/>
  <c r="AC2283" i="64" s="1"/>
  <c r="AC3419" i="64"/>
  <c r="AC3433" i="64" s="1"/>
  <c r="AC2705" i="64"/>
  <c r="AC2728" i="64" s="1"/>
  <c r="AC2669" i="64"/>
  <c r="AC2696" i="64" s="1"/>
  <c r="AC2104" i="64"/>
  <c r="AC2131" i="64" s="1"/>
  <c r="AC2069" i="64"/>
  <c r="AC2096" i="64" s="1"/>
  <c r="AC2176" i="64"/>
  <c r="AC2203" i="64" s="1"/>
  <c r="AC2805" i="64"/>
  <c r="AC2830" i="64" s="1"/>
  <c r="AC2212" i="64"/>
  <c r="AC2239" i="64" s="1"/>
  <c r="AC1952" i="64"/>
  <c r="AC1965" i="64" s="1"/>
  <c r="AC2773" i="64"/>
  <c r="AC2796" i="64" s="1"/>
  <c r="AC2839" i="64"/>
  <c r="AC2864" i="64" s="1"/>
  <c r="AC2045" i="64"/>
  <c r="AC2060" i="64" s="1"/>
  <c r="AC1928" i="64"/>
  <c r="AC1943" i="64" s="1"/>
  <c r="AC1483" i="64"/>
  <c r="AC1496" i="64" s="1"/>
  <c r="AC1738" i="64"/>
  <c r="AC1753" i="64" s="1"/>
  <c r="AC1762" i="64"/>
  <c r="AC1407" i="64"/>
  <c r="AC1422" i="64" s="1"/>
  <c r="AC1039" i="64"/>
  <c r="AC990" i="64"/>
  <c r="AC1005" i="64" s="1"/>
  <c r="AC2448" i="64"/>
  <c r="AC2463" i="64" s="1"/>
  <c r="AC962" i="64"/>
  <c r="AC982" i="64" s="1"/>
  <c r="AC1063" i="64"/>
  <c r="AC1014" i="64"/>
  <c r="AC2472" i="64"/>
  <c r="U2417" i="64"/>
  <c r="U3341" i="64"/>
  <c r="U3358" i="64" s="1"/>
  <c r="U3367" i="64"/>
  <c r="U3384" i="64" s="1"/>
  <c r="U2391" i="64"/>
  <c r="U2408" i="64" s="1"/>
  <c r="U3290" i="64"/>
  <c r="U3307" i="64" s="1"/>
  <c r="U3316" i="64"/>
  <c r="U3333" i="64" s="1"/>
  <c r="U2359" i="64"/>
  <c r="U2382" i="64" s="1"/>
  <c r="U2337" i="64"/>
  <c r="U2350" i="64" s="1"/>
  <c r="U2292" i="64"/>
  <c r="U2705" i="64"/>
  <c r="U2728" i="64" s="1"/>
  <c r="U3419" i="64"/>
  <c r="U3433" i="64" s="1"/>
  <c r="U2248" i="64"/>
  <c r="U2283" i="64" s="1"/>
  <c r="U2669" i="64"/>
  <c r="U2696" i="64" s="1"/>
  <c r="U2773" i="64"/>
  <c r="U2796" i="64" s="1"/>
  <c r="U2069" i="64"/>
  <c r="U2096" i="64" s="1"/>
  <c r="U2805" i="64"/>
  <c r="U2830" i="64" s="1"/>
  <c r="U1952" i="64"/>
  <c r="U1965" i="64" s="1"/>
  <c r="U2212" i="64"/>
  <c r="U2239" i="64" s="1"/>
  <c r="U2176" i="64"/>
  <c r="U2203" i="64" s="1"/>
  <c r="U2104" i="64"/>
  <c r="U2131" i="64" s="1"/>
  <c r="U2045" i="64"/>
  <c r="U2060" i="64" s="1"/>
  <c r="U1483" i="64"/>
  <c r="U1496" i="64" s="1"/>
  <c r="U1762" i="64"/>
  <c r="U2839" i="64"/>
  <c r="U2864" i="64" s="1"/>
  <c r="U1738" i="64"/>
  <c r="U1753" i="64" s="1"/>
  <c r="U1407" i="64"/>
  <c r="U1422" i="64" s="1"/>
  <c r="U990" i="64"/>
  <c r="U1005" i="64" s="1"/>
  <c r="U1928" i="64"/>
  <c r="U1943" i="64" s="1"/>
  <c r="U962" i="64"/>
  <c r="U982" i="64" s="1"/>
  <c r="U1014" i="64"/>
  <c r="U1039" i="64"/>
  <c r="U2472" i="64"/>
  <c r="CG3372" i="64"/>
  <c r="CG3346" i="64"/>
  <c r="CG2422" i="64"/>
  <c r="CG3321" i="64"/>
  <c r="CG2396" i="64"/>
  <c r="CG2413" i="64" s="1"/>
  <c r="CG2364" i="64"/>
  <c r="CG3295" i="64"/>
  <c r="CG3312" i="64" s="1"/>
  <c r="CG2342" i="64"/>
  <c r="CG2355" i="64" s="1"/>
  <c r="CG3424" i="64"/>
  <c r="CG3438" i="64" s="1"/>
  <c r="CG2297" i="64"/>
  <c r="CG2332" i="64" s="1"/>
  <c r="CG2710" i="64"/>
  <c r="CG2733" i="64" s="1"/>
  <c r="CG2778" i="64"/>
  <c r="CG2801" i="64" s="1"/>
  <c r="CG2253" i="64"/>
  <c r="CG2288" i="64" s="1"/>
  <c r="CG2674" i="64"/>
  <c r="CG2701" i="64" s="1"/>
  <c r="CG2217" i="64"/>
  <c r="CG2244" i="64" s="1"/>
  <c r="CG2181" i="64"/>
  <c r="CG2208" i="64" s="1"/>
  <c r="CG2109" i="64"/>
  <c r="CG2136" i="64" s="1"/>
  <c r="CG2810" i="64"/>
  <c r="CG2835" i="64" s="1"/>
  <c r="CG1957" i="64"/>
  <c r="CG1970" i="64" s="1"/>
  <c r="CG1767" i="64"/>
  <c r="CG2844" i="64"/>
  <c r="CG2869" i="64" s="1"/>
  <c r="CG1933" i="64"/>
  <c r="CG2074" i="64"/>
  <c r="CG2101" i="64" s="1"/>
  <c r="CG2050" i="64"/>
  <c r="CG1044" i="64"/>
  <c r="CG1019" i="64"/>
  <c r="CG1743" i="64"/>
  <c r="CG1758" i="64" s="1"/>
  <c r="CG1412" i="64"/>
  <c r="CG2453" i="64"/>
  <c r="CG2468" i="64" s="1"/>
  <c r="CG967" i="64"/>
  <c r="CG1068" i="64"/>
  <c r="CG1081" i="64" s="1"/>
  <c r="CG709" i="64"/>
  <c r="CG765" i="64" s="1"/>
  <c r="CG1488" i="64"/>
  <c r="CG1501" i="64" s="1"/>
  <c r="CG2477" i="64"/>
  <c r="CG659" i="64"/>
  <c r="CG669" i="64" s="1"/>
  <c r="BY3372" i="64"/>
  <c r="BY3346" i="64"/>
  <c r="BY2422" i="64"/>
  <c r="BY3321" i="64"/>
  <c r="BY2396" i="64"/>
  <c r="BY2413" i="64" s="1"/>
  <c r="BY2364" i="64"/>
  <c r="BY3295" i="64"/>
  <c r="BY3312" i="64" s="1"/>
  <c r="BY2342" i="64"/>
  <c r="BY2355" i="64" s="1"/>
  <c r="BY3424" i="64"/>
  <c r="BY3438" i="64" s="1"/>
  <c r="BY2297" i="64"/>
  <c r="BY2332" i="64" s="1"/>
  <c r="BY2253" i="64"/>
  <c r="BY2288" i="64" s="1"/>
  <c r="BY2778" i="64"/>
  <c r="BY2801" i="64" s="1"/>
  <c r="BY2710" i="64"/>
  <c r="BY2733" i="64" s="1"/>
  <c r="BY2674" i="64"/>
  <c r="BY2701" i="64" s="1"/>
  <c r="BY2181" i="64"/>
  <c r="BY2208" i="64" s="1"/>
  <c r="BY2109" i="64"/>
  <c r="BY2136" i="64" s="1"/>
  <c r="BY2217" i="64"/>
  <c r="BY2244" i="64" s="1"/>
  <c r="BY2810" i="64"/>
  <c r="BY2835" i="64" s="1"/>
  <c r="BY1957" i="64"/>
  <c r="BY1970" i="64" s="1"/>
  <c r="BY1767" i="64"/>
  <c r="BY2050" i="64"/>
  <c r="BY1933" i="64"/>
  <c r="BY2844" i="64"/>
  <c r="BY2869" i="64" s="1"/>
  <c r="BY2074" i="64"/>
  <c r="BY2101" i="64" s="1"/>
  <c r="BY1044" i="64"/>
  <c r="BY1743" i="64"/>
  <c r="BY1758" i="64" s="1"/>
  <c r="BY1019" i="64"/>
  <c r="BY1412" i="64"/>
  <c r="BY1488" i="64"/>
  <c r="BY1501" i="64" s="1"/>
  <c r="BY967" i="64"/>
  <c r="BY709" i="64"/>
  <c r="BY1068" i="64"/>
  <c r="BY1081" i="64" s="1"/>
  <c r="BY2453" i="64"/>
  <c r="BY2468" i="64" s="1"/>
  <c r="BY2477" i="64"/>
  <c r="BQ3372" i="64"/>
  <c r="BQ3346" i="64"/>
  <c r="BQ2422" i="64"/>
  <c r="BQ3321" i="64"/>
  <c r="BQ2396" i="64"/>
  <c r="BQ2413" i="64" s="1"/>
  <c r="BQ2364" i="64"/>
  <c r="BQ3295" i="64"/>
  <c r="BQ3312" i="64" s="1"/>
  <c r="BQ2342" i="64"/>
  <c r="BQ2355" i="64" s="1"/>
  <c r="BQ3424" i="64"/>
  <c r="BQ3438" i="64" s="1"/>
  <c r="BQ2297" i="64"/>
  <c r="BQ2332" i="64" s="1"/>
  <c r="BQ2710" i="64"/>
  <c r="BQ2733" i="64" s="1"/>
  <c r="BQ2253" i="64"/>
  <c r="BQ2288" i="64" s="1"/>
  <c r="BQ2674" i="64"/>
  <c r="BQ2701" i="64" s="1"/>
  <c r="BQ2778" i="64"/>
  <c r="BQ2801" i="64" s="1"/>
  <c r="BQ2181" i="64"/>
  <c r="BQ2208" i="64" s="1"/>
  <c r="BQ2217" i="64"/>
  <c r="BQ2244" i="64" s="1"/>
  <c r="BQ2109" i="64"/>
  <c r="BQ2136" i="64" s="1"/>
  <c r="BQ2810" i="64"/>
  <c r="BQ2835" i="64" s="1"/>
  <c r="BQ1957" i="64"/>
  <c r="BQ1970" i="64" s="1"/>
  <c r="BQ2074" i="64"/>
  <c r="BQ2101" i="64" s="1"/>
  <c r="BQ2844" i="64"/>
  <c r="BQ2869" i="64" s="1"/>
  <c r="BQ1767" i="64"/>
  <c r="BQ2050" i="64"/>
  <c r="BQ1933" i="64"/>
  <c r="BQ1743" i="64"/>
  <c r="BQ1758" i="64" s="1"/>
  <c r="BQ1044" i="64"/>
  <c r="BQ1019" i="64"/>
  <c r="BQ1412" i="64"/>
  <c r="BQ2453" i="64"/>
  <c r="BQ2468" i="64" s="1"/>
  <c r="BQ967" i="64"/>
  <c r="BQ1488" i="64"/>
  <c r="BQ1501" i="64" s="1"/>
  <c r="BQ709" i="64"/>
  <c r="BQ1068" i="64"/>
  <c r="BQ1081" i="64" s="1"/>
  <c r="BQ2477" i="64"/>
  <c r="BI3372" i="64"/>
  <c r="BI3346" i="64"/>
  <c r="BI2422" i="64"/>
  <c r="BI3321" i="64"/>
  <c r="BI2396" i="64"/>
  <c r="BI2413" i="64" s="1"/>
  <c r="BI2364" i="64"/>
  <c r="BI3295" i="64"/>
  <c r="BI3312" i="64" s="1"/>
  <c r="BI2342" i="64"/>
  <c r="BI2355" i="64" s="1"/>
  <c r="BI2253" i="64"/>
  <c r="BI2288" i="64" s="1"/>
  <c r="BI2710" i="64"/>
  <c r="BI2733" i="64" s="1"/>
  <c r="BI2297" i="64"/>
  <c r="BI2332" i="64" s="1"/>
  <c r="BI2778" i="64"/>
  <c r="BI2801" i="64" s="1"/>
  <c r="BI3424" i="64"/>
  <c r="BI3438" i="64" s="1"/>
  <c r="BI2674" i="64"/>
  <c r="BI2701" i="64" s="1"/>
  <c r="BI2181" i="64"/>
  <c r="BI2208" i="64" s="1"/>
  <c r="BI2109" i="64"/>
  <c r="BI2136" i="64" s="1"/>
  <c r="BI2810" i="64"/>
  <c r="BI2835" i="64" s="1"/>
  <c r="BI1957" i="64"/>
  <c r="BI1970" i="64" s="1"/>
  <c r="BI2217" i="64"/>
  <c r="BI2244" i="64" s="1"/>
  <c r="BI1767" i="64"/>
  <c r="BI2074" i="64"/>
  <c r="BI2101" i="64" s="1"/>
  <c r="BI2050" i="64"/>
  <c r="BI2844" i="64"/>
  <c r="BI2869" i="64" s="1"/>
  <c r="BI1933" i="64"/>
  <c r="BI1044" i="64"/>
  <c r="BI1019" i="64"/>
  <c r="BI1412" i="64"/>
  <c r="BI1743" i="64"/>
  <c r="BI1758" i="64" s="1"/>
  <c r="BI967" i="64"/>
  <c r="BI709" i="64"/>
  <c r="BI2453" i="64"/>
  <c r="BI2468" i="64" s="1"/>
  <c r="BI2477" i="64"/>
  <c r="BI1068" i="64"/>
  <c r="BI1081" i="64" s="1"/>
  <c r="BI1488" i="64"/>
  <c r="BI1501" i="64" s="1"/>
  <c r="BA3372" i="64"/>
  <c r="BA3346" i="64"/>
  <c r="BA2422" i="64"/>
  <c r="BA3321" i="64"/>
  <c r="BA2396" i="64"/>
  <c r="BA2413" i="64" s="1"/>
  <c r="BA2364" i="64"/>
  <c r="BA3295" i="64"/>
  <c r="BA3312" i="64" s="1"/>
  <c r="BA3424" i="64"/>
  <c r="BA3438" i="64" s="1"/>
  <c r="BA2342" i="64"/>
  <c r="BA2355" i="64" s="1"/>
  <c r="BA2297" i="64"/>
  <c r="BA2332" i="64" s="1"/>
  <c r="BA2778" i="64"/>
  <c r="BA2801" i="64" s="1"/>
  <c r="BA2710" i="64"/>
  <c r="BA2733" i="64" s="1"/>
  <c r="BA2253" i="64"/>
  <c r="BA2288" i="64" s="1"/>
  <c r="BA2674" i="64"/>
  <c r="BA2701" i="64" s="1"/>
  <c r="BA2181" i="64"/>
  <c r="BA2208" i="64" s="1"/>
  <c r="BA2217" i="64"/>
  <c r="BA2244" i="64" s="1"/>
  <c r="BA2109" i="64"/>
  <c r="BA2136" i="64" s="1"/>
  <c r="BA2810" i="64"/>
  <c r="BA2835" i="64" s="1"/>
  <c r="BA1957" i="64"/>
  <c r="BA1970" i="64" s="1"/>
  <c r="BA1767" i="64"/>
  <c r="BA2074" i="64"/>
  <c r="BA2101" i="64" s="1"/>
  <c r="BA2844" i="64"/>
  <c r="BA2869" i="64" s="1"/>
  <c r="BA1933" i="64"/>
  <c r="BA1044" i="64"/>
  <c r="BA2050" i="64"/>
  <c r="BA1019" i="64"/>
  <c r="BA1743" i="64"/>
  <c r="BA1758" i="64" s="1"/>
  <c r="BA1412" i="64"/>
  <c r="BA1488" i="64"/>
  <c r="BA1501" i="64" s="1"/>
  <c r="BA2453" i="64"/>
  <c r="BA2468" i="64" s="1"/>
  <c r="BA967" i="64"/>
  <c r="BA709" i="64"/>
  <c r="BA2477" i="64"/>
  <c r="AS3372" i="64"/>
  <c r="AS3346" i="64"/>
  <c r="AS2422" i="64"/>
  <c r="AS3321" i="64"/>
  <c r="AS2396" i="64"/>
  <c r="AS2413" i="64" s="1"/>
  <c r="AS2364" i="64"/>
  <c r="AS3295" i="64"/>
  <c r="AS3312" i="64" s="1"/>
  <c r="AS2342" i="64"/>
  <c r="AS2355" i="64" s="1"/>
  <c r="AS2253" i="64"/>
  <c r="AS2288" i="64" s="1"/>
  <c r="AS3424" i="64"/>
  <c r="AS3438" i="64" s="1"/>
  <c r="AS2297" i="64"/>
  <c r="AS2332" i="64" s="1"/>
  <c r="AS2710" i="64"/>
  <c r="AS2733" i="64" s="1"/>
  <c r="AS2674" i="64"/>
  <c r="AS2701" i="64" s="1"/>
  <c r="AS2217" i="64"/>
  <c r="AS2244" i="64" s="1"/>
  <c r="AS2181" i="64"/>
  <c r="AS2208" i="64" s="1"/>
  <c r="AS2109" i="64"/>
  <c r="AS2136" i="64" s="1"/>
  <c r="AS2778" i="64"/>
  <c r="AS2801" i="64" s="1"/>
  <c r="AS2810" i="64"/>
  <c r="AS2835" i="64" s="1"/>
  <c r="AS1957" i="64"/>
  <c r="AS1970" i="64" s="1"/>
  <c r="AS1767" i="64"/>
  <c r="AS2074" i="64"/>
  <c r="AS2101" i="64" s="1"/>
  <c r="AS2050" i="64"/>
  <c r="AS1933" i="64"/>
  <c r="AS2844" i="64"/>
  <c r="AS2869" i="64" s="1"/>
  <c r="AS1044" i="64"/>
  <c r="AS1743" i="64"/>
  <c r="AS1758" i="64" s="1"/>
  <c r="AS1412" i="64"/>
  <c r="AS1068" i="64"/>
  <c r="AS1081" i="64" s="1"/>
  <c r="AS967" i="64"/>
  <c r="AS709" i="64"/>
  <c r="AS1488" i="64"/>
  <c r="AS1501" i="64" s="1"/>
  <c r="AS2453" i="64"/>
  <c r="AS2468" i="64" s="1"/>
  <c r="AS1019" i="64"/>
  <c r="AS2477" i="64"/>
  <c r="AK3372" i="64"/>
  <c r="AK3346" i="64"/>
  <c r="AK2422" i="64"/>
  <c r="AK3321" i="64"/>
  <c r="AK2396" i="64"/>
  <c r="AK2413" i="64" s="1"/>
  <c r="AK3295" i="64"/>
  <c r="AK3312" i="64" s="1"/>
  <c r="AK2364" i="64"/>
  <c r="AK2342" i="64"/>
  <c r="AK2355" i="64" s="1"/>
  <c r="AK3424" i="64"/>
  <c r="AK3438" i="64" s="1"/>
  <c r="AK2710" i="64"/>
  <c r="AK2733" i="64" s="1"/>
  <c r="AK2253" i="64"/>
  <c r="AK2288" i="64" s="1"/>
  <c r="AK2778" i="64"/>
  <c r="AK2801" i="64" s="1"/>
  <c r="AK2297" i="64"/>
  <c r="AK2332" i="64" s="1"/>
  <c r="AK2674" i="64"/>
  <c r="AK2701" i="64" s="1"/>
  <c r="AK2181" i="64"/>
  <c r="AK2208" i="64" s="1"/>
  <c r="AK2109" i="64"/>
  <c r="AK2136" i="64" s="1"/>
  <c r="AK2217" i="64"/>
  <c r="AK2244" i="64" s="1"/>
  <c r="AK2810" i="64"/>
  <c r="AK2835" i="64" s="1"/>
  <c r="AK1957" i="64"/>
  <c r="AK1970" i="64" s="1"/>
  <c r="AK2844" i="64"/>
  <c r="AK2869" i="64" s="1"/>
  <c r="AK1767" i="64"/>
  <c r="AK2050" i="64"/>
  <c r="AK2074" i="64"/>
  <c r="AK2101" i="64" s="1"/>
  <c r="AK1933" i="64"/>
  <c r="AK1743" i="64"/>
  <c r="AK1758" i="64" s="1"/>
  <c r="AK1044" i="64"/>
  <c r="AK1412" i="64"/>
  <c r="AK1068" i="64"/>
  <c r="AK1081" i="64" s="1"/>
  <c r="AK2453" i="64"/>
  <c r="AK2468" i="64" s="1"/>
  <c r="AK967" i="64"/>
  <c r="AK709" i="64"/>
  <c r="AK1019" i="64"/>
  <c r="AK2477" i="64"/>
  <c r="AC3372" i="64"/>
  <c r="AC3346" i="64"/>
  <c r="AC2422" i="64"/>
  <c r="AC3321" i="64"/>
  <c r="AC2396" i="64"/>
  <c r="AC2413" i="64" s="1"/>
  <c r="AC2364" i="64"/>
  <c r="AC3295" i="64"/>
  <c r="AC3312" i="64" s="1"/>
  <c r="AC3424" i="64"/>
  <c r="AC3438" i="64" s="1"/>
  <c r="AC2342" i="64"/>
  <c r="AC2355" i="64" s="1"/>
  <c r="AC2253" i="64"/>
  <c r="AC2288" i="64" s="1"/>
  <c r="AC2297" i="64"/>
  <c r="AC2332" i="64" s="1"/>
  <c r="AC2710" i="64"/>
  <c r="AC2733" i="64" s="1"/>
  <c r="AC2674" i="64"/>
  <c r="AC2701" i="64" s="1"/>
  <c r="AC2181" i="64"/>
  <c r="AC2208" i="64" s="1"/>
  <c r="AC2217" i="64"/>
  <c r="AC2244" i="64" s="1"/>
  <c r="AC2778" i="64"/>
  <c r="AC2801" i="64" s="1"/>
  <c r="AC2109" i="64"/>
  <c r="AC2136" i="64" s="1"/>
  <c r="AC2810" i="64"/>
  <c r="AC2835" i="64" s="1"/>
  <c r="AC1957" i="64"/>
  <c r="AC1970" i="64" s="1"/>
  <c r="AC1767" i="64"/>
  <c r="AC2050" i="64"/>
  <c r="AC2844" i="64"/>
  <c r="AC2869" i="64" s="1"/>
  <c r="AC2074" i="64"/>
  <c r="AC2101" i="64" s="1"/>
  <c r="AC1933" i="64"/>
  <c r="AC1044" i="64"/>
  <c r="AC1412" i="64"/>
  <c r="AC1068" i="64"/>
  <c r="AC1081" i="64" s="1"/>
  <c r="AC1488" i="64"/>
  <c r="AC1501" i="64" s="1"/>
  <c r="AC967" i="64"/>
  <c r="AC709" i="64"/>
  <c r="AC1019" i="64"/>
  <c r="AC1743" i="64"/>
  <c r="AC1758" i="64" s="1"/>
  <c r="AC2453" i="64"/>
  <c r="AC2468" i="64" s="1"/>
  <c r="AC2477" i="64"/>
  <c r="U3372" i="64"/>
  <c r="U3346" i="64"/>
  <c r="U2422" i="64"/>
  <c r="U3321" i="64"/>
  <c r="U2396" i="64"/>
  <c r="U2413" i="64" s="1"/>
  <c r="U3295" i="64"/>
  <c r="U3312" i="64" s="1"/>
  <c r="U2364" i="64"/>
  <c r="U2342" i="64"/>
  <c r="U2355" i="64" s="1"/>
  <c r="U3424" i="64"/>
  <c r="U3438" i="64" s="1"/>
  <c r="U2297" i="64"/>
  <c r="U2332" i="64" s="1"/>
  <c r="U2710" i="64"/>
  <c r="U2733" i="64" s="1"/>
  <c r="U2253" i="64"/>
  <c r="U2288" i="64" s="1"/>
  <c r="U2674" i="64"/>
  <c r="U2701" i="64" s="1"/>
  <c r="U2217" i="64"/>
  <c r="U2244" i="64" s="1"/>
  <c r="U2181" i="64"/>
  <c r="U2208" i="64" s="1"/>
  <c r="U2109" i="64"/>
  <c r="U2136" i="64" s="1"/>
  <c r="U2778" i="64"/>
  <c r="U2801" i="64" s="1"/>
  <c r="U2810" i="64"/>
  <c r="U2835" i="64" s="1"/>
  <c r="U1957" i="64"/>
  <c r="U1970" i="64" s="1"/>
  <c r="U1767" i="64"/>
  <c r="U2844" i="64"/>
  <c r="U2869" i="64" s="1"/>
  <c r="U1933" i="64"/>
  <c r="U2074" i="64"/>
  <c r="U2101" i="64" s="1"/>
  <c r="U1044" i="64"/>
  <c r="U1743" i="64"/>
  <c r="U1758" i="64" s="1"/>
  <c r="U1412" i="64"/>
  <c r="U2050" i="64"/>
  <c r="U2453" i="64"/>
  <c r="U2468" i="64" s="1"/>
  <c r="U967" i="64"/>
  <c r="U1068" i="64"/>
  <c r="U1081" i="64" s="1"/>
  <c r="U709" i="64"/>
  <c r="U1019" i="64"/>
  <c r="U1488" i="64"/>
  <c r="U1501" i="64" s="1"/>
  <c r="U2477" i="64"/>
  <c r="CH2421" i="64"/>
  <c r="CH3371" i="64"/>
  <c r="CH3345" i="64"/>
  <c r="CH3320" i="64"/>
  <c r="CH2395" i="64"/>
  <c r="CH3294" i="64"/>
  <c r="CH2341" i="64"/>
  <c r="CH2252" i="64"/>
  <c r="CH2363" i="64"/>
  <c r="CH3423" i="64"/>
  <c r="CH2296" i="64"/>
  <c r="CH2777" i="64"/>
  <c r="CH2108" i="64"/>
  <c r="CH2216" i="64"/>
  <c r="CH2673" i="64"/>
  <c r="CH2809" i="64"/>
  <c r="CH2843" i="64"/>
  <c r="CH2709" i="64"/>
  <c r="CH2073" i="64"/>
  <c r="CH1956" i="64"/>
  <c r="CH2180" i="64"/>
  <c r="CH2049" i="64"/>
  <c r="CH1932" i="64"/>
  <c r="CH1947" i="64" s="1"/>
  <c r="CH1487" i="64"/>
  <c r="CH1766" i="64"/>
  <c r="CH1923" i="64" s="1"/>
  <c r="CH1411" i="64"/>
  <c r="CH2452" i="64"/>
  <c r="CH1067" i="64"/>
  <c r="CH1080" i="64" s="1"/>
  <c r="CH1043" i="64"/>
  <c r="CH966" i="64"/>
  <c r="CH1018" i="64"/>
  <c r="CH2476" i="64"/>
  <c r="CH658" i="64"/>
  <c r="CH994" i="64"/>
  <c r="BZ2421" i="64"/>
  <c r="BZ3371" i="64"/>
  <c r="BZ3345" i="64"/>
  <c r="BZ3320" i="64"/>
  <c r="BZ2395" i="64"/>
  <c r="BZ3294" i="64"/>
  <c r="BZ2363" i="64"/>
  <c r="BZ2252" i="64"/>
  <c r="BZ2341" i="64"/>
  <c r="BZ3423" i="64"/>
  <c r="BZ2296" i="64"/>
  <c r="BZ2216" i="64"/>
  <c r="BZ2673" i="64"/>
  <c r="BZ2777" i="64"/>
  <c r="BZ2108" i="64"/>
  <c r="BZ2709" i="64"/>
  <c r="BZ2809" i="64"/>
  <c r="BZ2180" i="64"/>
  <c r="BZ2843" i="64"/>
  <c r="BZ2073" i="64"/>
  <c r="BZ2049" i="64"/>
  <c r="BZ1932" i="64"/>
  <c r="BZ1947" i="64" s="1"/>
  <c r="BZ1487" i="64"/>
  <c r="BZ1956" i="64"/>
  <c r="BZ1411" i="64"/>
  <c r="BZ2452" i="64"/>
  <c r="BZ1067" i="64"/>
  <c r="BZ1080" i="64" s="1"/>
  <c r="BZ966" i="64"/>
  <c r="BZ1766" i="64"/>
  <c r="BZ1923" i="64" s="1"/>
  <c r="BZ1018" i="64"/>
  <c r="BZ2476" i="64"/>
  <c r="BZ1043" i="64"/>
  <c r="BZ658" i="64"/>
  <c r="BZ994" i="64"/>
  <c r="BR2421" i="64"/>
  <c r="BR3345" i="64"/>
  <c r="BR3371" i="64"/>
  <c r="BR3320" i="64"/>
  <c r="BR2395" i="64"/>
  <c r="BR3294" i="64"/>
  <c r="BR2363" i="64"/>
  <c r="BR2341" i="64"/>
  <c r="BR2252" i="64"/>
  <c r="BR3423" i="64"/>
  <c r="BR2296" i="64"/>
  <c r="BR2777" i="64"/>
  <c r="BR2709" i="64"/>
  <c r="BR2108" i="64"/>
  <c r="BR2673" i="64"/>
  <c r="BR2216" i="64"/>
  <c r="BR2809" i="64"/>
  <c r="BR2843" i="64"/>
  <c r="BR2180" i="64"/>
  <c r="BR2073" i="64"/>
  <c r="BR2049" i="64"/>
  <c r="BR1932" i="64"/>
  <c r="BR1947" i="64" s="1"/>
  <c r="BR1956" i="64"/>
  <c r="BR1487" i="64"/>
  <c r="BR1766" i="64"/>
  <c r="BR1923" i="64" s="1"/>
  <c r="BR1411" i="64"/>
  <c r="BR2452" i="64"/>
  <c r="BR1067" i="64"/>
  <c r="BR1080" i="64" s="1"/>
  <c r="BR1043" i="64"/>
  <c r="BR966" i="64"/>
  <c r="BR1018" i="64"/>
  <c r="BR2476" i="64"/>
  <c r="BR658" i="64"/>
  <c r="BR994" i="64"/>
  <c r="BJ2421" i="64"/>
  <c r="BJ3320" i="64"/>
  <c r="BJ3371" i="64"/>
  <c r="BJ2395" i="64"/>
  <c r="BJ3345" i="64"/>
  <c r="BJ3294" i="64"/>
  <c r="BJ2363" i="64"/>
  <c r="BJ2341" i="64"/>
  <c r="BJ2252" i="64"/>
  <c r="BJ3423" i="64"/>
  <c r="BJ2296" i="64"/>
  <c r="BJ2777" i="64"/>
  <c r="BJ2216" i="64"/>
  <c r="BJ2108" i="64"/>
  <c r="BJ2673" i="64"/>
  <c r="BJ2709" i="64"/>
  <c r="BJ2180" i="64"/>
  <c r="BJ2809" i="64"/>
  <c r="BJ2843" i="64"/>
  <c r="BJ2073" i="64"/>
  <c r="BJ1956" i="64"/>
  <c r="BJ1932" i="64"/>
  <c r="BJ1947" i="64" s="1"/>
  <c r="BJ2049" i="64"/>
  <c r="BJ1766" i="64"/>
  <c r="BJ1923" i="64" s="1"/>
  <c r="BJ1487" i="64"/>
  <c r="BJ1411" i="64"/>
  <c r="BJ2452" i="64"/>
  <c r="BJ1067" i="64"/>
  <c r="BJ1080" i="64" s="1"/>
  <c r="BJ966" i="64"/>
  <c r="BJ1018" i="64"/>
  <c r="BJ2476" i="64"/>
  <c r="BJ1043" i="64"/>
  <c r="BJ994" i="64"/>
  <c r="BB2421" i="64"/>
  <c r="BB3320" i="64"/>
  <c r="BB3371" i="64"/>
  <c r="BB3345" i="64"/>
  <c r="BB2395" i="64"/>
  <c r="BB3294" i="64"/>
  <c r="BB2363" i="64"/>
  <c r="BB2252" i="64"/>
  <c r="BB2341" i="64"/>
  <c r="BB3423" i="64"/>
  <c r="BB2296" i="64"/>
  <c r="BB2216" i="64"/>
  <c r="BB2673" i="64"/>
  <c r="BB2709" i="64"/>
  <c r="BB2108" i="64"/>
  <c r="BB2777" i="64"/>
  <c r="BB2809" i="64"/>
  <c r="BB2180" i="64"/>
  <c r="BB2843" i="64"/>
  <c r="BB2073" i="64"/>
  <c r="BB1956" i="64"/>
  <c r="BB2049" i="64"/>
  <c r="BB1932" i="64"/>
  <c r="BB1947" i="64" s="1"/>
  <c r="BB1487" i="64"/>
  <c r="BB1411" i="64"/>
  <c r="BB2452" i="64"/>
  <c r="BB1766" i="64"/>
  <c r="BB1923" i="64" s="1"/>
  <c r="BB1067" i="64"/>
  <c r="BB1080" i="64" s="1"/>
  <c r="BB1043" i="64"/>
  <c r="BB966" i="64"/>
  <c r="BB1018" i="64"/>
  <c r="BB2476" i="64"/>
  <c r="BB994" i="64"/>
  <c r="AT2421" i="64"/>
  <c r="AT3320" i="64"/>
  <c r="AT3371" i="64"/>
  <c r="AT2395" i="64"/>
  <c r="AT3345" i="64"/>
  <c r="AT3294" i="64"/>
  <c r="AT2341" i="64"/>
  <c r="AT2252" i="64"/>
  <c r="AT3423" i="64"/>
  <c r="AT2296" i="64"/>
  <c r="AT2363" i="64"/>
  <c r="AT2709" i="64"/>
  <c r="AT2108" i="64"/>
  <c r="AT2216" i="64"/>
  <c r="AT2809" i="64"/>
  <c r="AT2673" i="64"/>
  <c r="AT2843" i="64"/>
  <c r="AT2777" i="64"/>
  <c r="AT2180" i="64"/>
  <c r="AT2073" i="64"/>
  <c r="AT2049" i="64"/>
  <c r="AT1932" i="64"/>
  <c r="AT1947" i="64" s="1"/>
  <c r="AT1956" i="64"/>
  <c r="AT1487" i="64"/>
  <c r="AT1766" i="64"/>
  <c r="AT1923" i="64" s="1"/>
  <c r="AT1411" i="64"/>
  <c r="AT2452" i="64"/>
  <c r="AT1067" i="64"/>
  <c r="AT1080" i="64" s="1"/>
  <c r="AT966" i="64"/>
  <c r="AT1018" i="64"/>
  <c r="AT2476" i="64"/>
  <c r="AT1043" i="64"/>
  <c r="AT994" i="64"/>
  <c r="AL2421" i="64"/>
  <c r="AL3320" i="64"/>
  <c r="AL3371" i="64"/>
  <c r="AL2395" i="64"/>
  <c r="AL3345" i="64"/>
  <c r="AL2363" i="64"/>
  <c r="AL2252" i="64"/>
  <c r="AL3294" i="64"/>
  <c r="AL2341" i="64"/>
  <c r="AL3423" i="64"/>
  <c r="AL2296" i="64"/>
  <c r="AL2777" i="64"/>
  <c r="AL2216" i="64"/>
  <c r="AL2673" i="64"/>
  <c r="AL2108" i="64"/>
  <c r="AL2709" i="64"/>
  <c r="AL2180" i="64"/>
  <c r="AL2809" i="64"/>
  <c r="AL2843" i="64"/>
  <c r="AL2073" i="64"/>
  <c r="AL2049" i="64"/>
  <c r="AL1932" i="64"/>
  <c r="AL1947" i="64" s="1"/>
  <c r="AL1956" i="64"/>
  <c r="AL1766" i="64"/>
  <c r="AL1923" i="64" s="1"/>
  <c r="AL1487" i="64"/>
  <c r="AL1411" i="64"/>
  <c r="AL2452" i="64"/>
  <c r="AL1067" i="64"/>
  <c r="AL1080" i="64" s="1"/>
  <c r="AL1043" i="64"/>
  <c r="AL966" i="64"/>
  <c r="AL1018" i="64"/>
  <c r="AL2476" i="64"/>
  <c r="AL994" i="64"/>
  <c r="AD2421" i="64"/>
  <c r="AD3371" i="64"/>
  <c r="AD3320" i="64"/>
  <c r="AD2395" i="64"/>
  <c r="AD3345" i="64"/>
  <c r="AD2363" i="64"/>
  <c r="AD3294" i="64"/>
  <c r="AD2341" i="64"/>
  <c r="AD2252" i="64"/>
  <c r="AD3423" i="64"/>
  <c r="AD2296" i="64"/>
  <c r="AD2673" i="64"/>
  <c r="AD2709" i="64"/>
  <c r="AD2108" i="64"/>
  <c r="AD2777" i="64"/>
  <c r="AD2809" i="64"/>
  <c r="AD2180" i="64"/>
  <c r="AD2843" i="64"/>
  <c r="AD2073" i="64"/>
  <c r="AD2216" i="64"/>
  <c r="AD1956" i="64"/>
  <c r="AD1932" i="64"/>
  <c r="AD1947" i="64" s="1"/>
  <c r="AD2049" i="64"/>
  <c r="AD1487" i="64"/>
  <c r="AD1411" i="64"/>
  <c r="AD1766" i="64"/>
  <c r="AD1923" i="64" s="1"/>
  <c r="AD2452" i="64"/>
  <c r="AD1067" i="64"/>
  <c r="AD1080" i="64" s="1"/>
  <c r="AD966" i="64"/>
  <c r="AD1018" i="64"/>
  <c r="AD2476" i="64"/>
  <c r="AD1043" i="64"/>
  <c r="AD994" i="64"/>
  <c r="V2421" i="64"/>
  <c r="V3320" i="64"/>
  <c r="V3371" i="64"/>
  <c r="V2395" i="64"/>
  <c r="V3294" i="64"/>
  <c r="V2363" i="64"/>
  <c r="V3345" i="64"/>
  <c r="V2252" i="64"/>
  <c r="V2341" i="64"/>
  <c r="V3423" i="64"/>
  <c r="V2296" i="64"/>
  <c r="V2777" i="64"/>
  <c r="V2108" i="64"/>
  <c r="V2673" i="64"/>
  <c r="V2216" i="64"/>
  <c r="V2809" i="64"/>
  <c r="V2843" i="64"/>
  <c r="V2073" i="64"/>
  <c r="V2709" i="64"/>
  <c r="V1956" i="64"/>
  <c r="V2049" i="64"/>
  <c r="V1932" i="64"/>
  <c r="V1947" i="64" s="1"/>
  <c r="V1487" i="64"/>
  <c r="V1766" i="64"/>
  <c r="V1923" i="64" s="1"/>
  <c r="V1411" i="64"/>
  <c r="V2452" i="64"/>
  <c r="V2180" i="64"/>
  <c r="V1067" i="64"/>
  <c r="V1080" i="64" s="1"/>
  <c r="V1043" i="64"/>
  <c r="V966" i="64"/>
  <c r="V1018" i="64"/>
  <c r="V2476" i="64"/>
  <c r="V994" i="64"/>
  <c r="CI2418" i="64"/>
  <c r="CI2440" i="64" s="1"/>
  <c r="CI3368" i="64"/>
  <c r="CI3385" i="64" s="1"/>
  <c r="CI3317" i="64"/>
  <c r="CI3334" i="64" s="1"/>
  <c r="CI2392" i="64"/>
  <c r="CI2409" i="64" s="1"/>
  <c r="CI3342" i="64"/>
  <c r="CI3359" i="64" s="1"/>
  <c r="CI2360" i="64"/>
  <c r="CI2383" i="64" s="1"/>
  <c r="CI3291" i="64"/>
  <c r="CI3308" i="64" s="1"/>
  <c r="CI2338" i="64"/>
  <c r="CI2351" i="64" s="1"/>
  <c r="CI2249" i="64"/>
  <c r="CI2284" i="64" s="1"/>
  <c r="CI3420" i="64"/>
  <c r="CI3434" i="64" s="1"/>
  <c r="CI2293" i="64"/>
  <c r="CI2328" i="64" s="1"/>
  <c r="CI2670" i="64"/>
  <c r="CI2697" i="64" s="1"/>
  <c r="CI2105" i="64"/>
  <c r="CI2132" i="64" s="1"/>
  <c r="CI2706" i="64"/>
  <c r="CI2729" i="64" s="1"/>
  <c r="CI2213" i="64"/>
  <c r="CI2240" i="64" s="1"/>
  <c r="CI2806" i="64"/>
  <c r="CI2831" i="64" s="1"/>
  <c r="CI2774" i="64"/>
  <c r="CI2797" i="64" s="1"/>
  <c r="CI2177" i="64"/>
  <c r="CI2204" i="64" s="1"/>
  <c r="CI2840" i="64"/>
  <c r="CI2865" i="64" s="1"/>
  <c r="CI2070" i="64"/>
  <c r="CI2097" i="64" s="1"/>
  <c r="CI2046" i="64"/>
  <c r="CI1929" i="64"/>
  <c r="CI1944" i="64" s="1"/>
  <c r="CI1763" i="64"/>
  <c r="CI1484" i="64"/>
  <c r="CI1497" i="64" s="1"/>
  <c r="CI1739" i="64"/>
  <c r="CI1754" i="64" s="1"/>
  <c r="CI1408" i="64"/>
  <c r="CI1423" i="64" s="1"/>
  <c r="CI2449" i="64"/>
  <c r="CI2464" i="64" s="1"/>
  <c r="CI1064" i="64"/>
  <c r="CI1077" i="64" s="1"/>
  <c r="CI963" i="64"/>
  <c r="CI1015" i="64"/>
  <c r="CI2473" i="64"/>
  <c r="CI2488" i="64" s="1"/>
  <c r="CI1953" i="64"/>
  <c r="CI1966" i="64" s="1"/>
  <c r="CI1040" i="64"/>
  <c r="CI991" i="64"/>
  <c r="CA2418" i="64"/>
  <c r="CA2440" i="64" s="1"/>
  <c r="CA3317" i="64"/>
  <c r="CA3334" i="64" s="1"/>
  <c r="CA3368" i="64"/>
  <c r="CA3385" i="64" s="1"/>
  <c r="CA2392" i="64"/>
  <c r="CA2409" i="64" s="1"/>
  <c r="CA3291" i="64"/>
  <c r="CA3308" i="64" s="1"/>
  <c r="CA3342" i="64"/>
  <c r="CA3359" i="64" s="1"/>
  <c r="CA2338" i="64"/>
  <c r="CA2351" i="64" s="1"/>
  <c r="CA2360" i="64"/>
  <c r="CA2383" i="64" s="1"/>
  <c r="CA2249" i="64"/>
  <c r="CA2284" i="64" s="1"/>
  <c r="CA3420" i="64"/>
  <c r="CA3434" i="64" s="1"/>
  <c r="CA2293" i="64"/>
  <c r="CA2328" i="64" s="1"/>
  <c r="CA2774" i="64"/>
  <c r="CA2797" i="64" s="1"/>
  <c r="CA2706" i="64"/>
  <c r="CA2729" i="64" s="1"/>
  <c r="CA2105" i="64"/>
  <c r="CA2132" i="64" s="1"/>
  <c r="CA2213" i="64"/>
  <c r="CA2240" i="64" s="1"/>
  <c r="CA2806" i="64"/>
  <c r="CA2831" i="64" s="1"/>
  <c r="CA2670" i="64"/>
  <c r="CA2697" i="64" s="1"/>
  <c r="CA2840" i="64"/>
  <c r="CA2865" i="64" s="1"/>
  <c r="CA2177" i="64"/>
  <c r="CA2204" i="64" s="1"/>
  <c r="CA2070" i="64"/>
  <c r="CA2097" i="64" s="1"/>
  <c r="CA2046" i="64"/>
  <c r="CA1929" i="64"/>
  <c r="CA1944" i="64" s="1"/>
  <c r="CA1953" i="64"/>
  <c r="CA1966" i="64" s="1"/>
  <c r="CA1484" i="64"/>
  <c r="CA1497" i="64" s="1"/>
  <c r="CA1739" i="64"/>
  <c r="CA1754" i="64" s="1"/>
  <c r="CA1408" i="64"/>
  <c r="CA1423" i="64" s="1"/>
  <c r="CA1763" i="64"/>
  <c r="CA2449" i="64"/>
  <c r="CA2464" i="64" s="1"/>
  <c r="CA1064" i="64"/>
  <c r="CA1077" i="64" s="1"/>
  <c r="CA963" i="64"/>
  <c r="CA1040" i="64"/>
  <c r="CA1015" i="64"/>
  <c r="CA2473" i="64"/>
  <c r="CA2488" i="64" s="1"/>
  <c r="CA991" i="64"/>
  <c r="BS2418" i="64"/>
  <c r="BS2440" i="64" s="1"/>
  <c r="BS3317" i="64"/>
  <c r="BS3334" i="64" s="1"/>
  <c r="BS3368" i="64"/>
  <c r="BS3385" i="64" s="1"/>
  <c r="BS3342" i="64"/>
  <c r="BS3359" i="64" s="1"/>
  <c r="BS2392" i="64"/>
  <c r="BS2409" i="64" s="1"/>
  <c r="BS3291" i="64"/>
  <c r="BS3308" i="64" s="1"/>
  <c r="BS2360" i="64"/>
  <c r="BS2383" i="64" s="1"/>
  <c r="BS2249" i="64"/>
  <c r="BS2284" i="64" s="1"/>
  <c r="BS2338" i="64"/>
  <c r="BS2351" i="64" s="1"/>
  <c r="BS3420" i="64"/>
  <c r="BS3434" i="64" s="1"/>
  <c r="BS2293" i="64"/>
  <c r="BS2328" i="64" s="1"/>
  <c r="BS2105" i="64"/>
  <c r="BS2132" i="64" s="1"/>
  <c r="BS2670" i="64"/>
  <c r="BS2697" i="64" s="1"/>
  <c r="BS2213" i="64"/>
  <c r="BS2240" i="64" s="1"/>
  <c r="BS2177" i="64"/>
  <c r="BS2204" i="64" s="1"/>
  <c r="BS2806" i="64"/>
  <c r="BS2831" i="64" s="1"/>
  <c r="BS2706" i="64"/>
  <c r="BS2729" i="64" s="1"/>
  <c r="BS2840" i="64"/>
  <c r="BS2865" i="64" s="1"/>
  <c r="BS2774" i="64"/>
  <c r="BS2797" i="64" s="1"/>
  <c r="BS2070" i="64"/>
  <c r="BS2097" i="64" s="1"/>
  <c r="BS1953" i="64"/>
  <c r="BS1966" i="64" s="1"/>
  <c r="BS1929" i="64"/>
  <c r="BS1944" i="64" s="1"/>
  <c r="BS2046" i="64"/>
  <c r="BS1484" i="64"/>
  <c r="BS1497" i="64" s="1"/>
  <c r="BS1763" i="64"/>
  <c r="BS1739" i="64"/>
  <c r="BS1754" i="64" s="1"/>
  <c r="BS1408" i="64"/>
  <c r="BS1423" i="64" s="1"/>
  <c r="BS2449" i="64"/>
  <c r="BS2464" i="64" s="1"/>
  <c r="BS1064" i="64"/>
  <c r="BS1077" i="64" s="1"/>
  <c r="BS963" i="64"/>
  <c r="BS1015" i="64"/>
  <c r="BS2473" i="64"/>
  <c r="BS2488" i="64" s="1"/>
  <c r="BS1040" i="64"/>
  <c r="BS991" i="64"/>
  <c r="BK2418" i="64"/>
  <c r="BK2440" i="64" s="1"/>
  <c r="BK3368" i="64"/>
  <c r="BK3385" i="64" s="1"/>
  <c r="BK3317" i="64"/>
  <c r="BK3334" i="64" s="1"/>
  <c r="BK2392" i="64"/>
  <c r="BK2409" i="64" s="1"/>
  <c r="BK3342" i="64"/>
  <c r="BK3359" i="64" s="1"/>
  <c r="BK3291" i="64"/>
  <c r="BK3308" i="64" s="1"/>
  <c r="BK2360" i="64"/>
  <c r="BK2383" i="64" s="1"/>
  <c r="BK2338" i="64"/>
  <c r="BK2351" i="64" s="1"/>
  <c r="BK2249" i="64"/>
  <c r="BK2284" i="64" s="1"/>
  <c r="BK3420" i="64"/>
  <c r="BK3434" i="64" s="1"/>
  <c r="BK2293" i="64"/>
  <c r="BK2328" i="64" s="1"/>
  <c r="BK2670" i="64"/>
  <c r="BK2697" i="64" s="1"/>
  <c r="BK2774" i="64"/>
  <c r="BK2797" i="64" s="1"/>
  <c r="BK2105" i="64"/>
  <c r="BK2132" i="64" s="1"/>
  <c r="BK2706" i="64"/>
  <c r="BK2729" i="64" s="1"/>
  <c r="BK2213" i="64"/>
  <c r="BK2240" i="64" s="1"/>
  <c r="BK2806" i="64"/>
  <c r="BK2831" i="64" s="1"/>
  <c r="BK2177" i="64"/>
  <c r="BK2204" i="64" s="1"/>
  <c r="BK2840" i="64"/>
  <c r="BK2865" i="64" s="1"/>
  <c r="BK2070" i="64"/>
  <c r="BK2097" i="64" s="1"/>
  <c r="BK1953" i="64"/>
  <c r="BK1966" i="64" s="1"/>
  <c r="BK1929" i="64"/>
  <c r="BK1944" i="64" s="1"/>
  <c r="BK2046" i="64"/>
  <c r="BK1484" i="64"/>
  <c r="BK1497" i="64" s="1"/>
  <c r="BK1739" i="64"/>
  <c r="BK1754" i="64" s="1"/>
  <c r="BK1408" i="64"/>
  <c r="BK1423" i="64" s="1"/>
  <c r="BK2449" i="64"/>
  <c r="BK2464" i="64" s="1"/>
  <c r="BK1064" i="64"/>
  <c r="BK1077" i="64" s="1"/>
  <c r="BK963" i="64"/>
  <c r="BK1040" i="64"/>
  <c r="BK1763" i="64"/>
  <c r="BK1015" i="64"/>
  <c r="BK2473" i="64"/>
  <c r="BK2488" i="64" s="1"/>
  <c r="BK991" i="64"/>
  <c r="BC2418" i="64"/>
  <c r="BC2440" i="64" s="1"/>
  <c r="BC3317" i="64"/>
  <c r="BC3334" i="64" s="1"/>
  <c r="BC3368" i="64"/>
  <c r="BC3385" i="64" s="1"/>
  <c r="BC2392" i="64"/>
  <c r="BC2409" i="64" s="1"/>
  <c r="BC3291" i="64"/>
  <c r="BC3308" i="64" s="1"/>
  <c r="BC2360" i="64"/>
  <c r="BC2383" i="64" s="1"/>
  <c r="BC3342" i="64"/>
  <c r="BC3359" i="64" s="1"/>
  <c r="BC2249" i="64"/>
  <c r="BC2284" i="64" s="1"/>
  <c r="BC3420" i="64"/>
  <c r="BC3434" i="64" s="1"/>
  <c r="BC2293" i="64"/>
  <c r="BC2328" i="64" s="1"/>
  <c r="BC2338" i="64"/>
  <c r="BC2351" i="64" s="1"/>
  <c r="BC2706" i="64"/>
  <c r="BC2729" i="64" s="1"/>
  <c r="BC2105" i="64"/>
  <c r="BC2132" i="64" s="1"/>
  <c r="BC2213" i="64"/>
  <c r="BC2240" i="64" s="1"/>
  <c r="BC2806" i="64"/>
  <c r="BC2831" i="64" s="1"/>
  <c r="BC2840" i="64"/>
  <c r="BC2865" i="64" s="1"/>
  <c r="BC2670" i="64"/>
  <c r="BC2697" i="64" s="1"/>
  <c r="BC2070" i="64"/>
  <c r="BC2097" i="64" s="1"/>
  <c r="BC2177" i="64"/>
  <c r="BC2204" i="64" s="1"/>
  <c r="BC2774" i="64"/>
  <c r="BC2797" i="64" s="1"/>
  <c r="BC2046" i="64"/>
  <c r="BC1929" i="64"/>
  <c r="BC1944" i="64" s="1"/>
  <c r="BC1484" i="64"/>
  <c r="BC1497" i="64" s="1"/>
  <c r="BC1739" i="64"/>
  <c r="BC1754" i="64" s="1"/>
  <c r="BC1408" i="64"/>
  <c r="BC1423" i="64" s="1"/>
  <c r="BC1953" i="64"/>
  <c r="BC1966" i="64" s="1"/>
  <c r="BC1763" i="64"/>
  <c r="BC2449" i="64"/>
  <c r="BC2464" i="64" s="1"/>
  <c r="BC1064" i="64"/>
  <c r="BC1077" i="64" s="1"/>
  <c r="BC963" i="64"/>
  <c r="BC1015" i="64"/>
  <c r="BC2473" i="64"/>
  <c r="BC2488" i="64" s="1"/>
  <c r="BC1040" i="64"/>
  <c r="BC991" i="64"/>
  <c r="AU2418" i="64"/>
  <c r="AU2440" i="64" s="1"/>
  <c r="AU3317" i="64"/>
  <c r="AU3334" i="64" s="1"/>
  <c r="AU2392" i="64"/>
  <c r="AU2409" i="64" s="1"/>
  <c r="AU3368" i="64"/>
  <c r="AU3385" i="64" s="1"/>
  <c r="AU3342" i="64"/>
  <c r="AU3359" i="64" s="1"/>
  <c r="AU3291" i="64"/>
  <c r="AU3308" i="64" s="1"/>
  <c r="AU2360" i="64"/>
  <c r="AU2383" i="64" s="1"/>
  <c r="AU2338" i="64"/>
  <c r="AU2351" i="64" s="1"/>
  <c r="AU2249" i="64"/>
  <c r="AU2284" i="64" s="1"/>
  <c r="AU3420" i="64"/>
  <c r="AU3434" i="64" s="1"/>
  <c r="AU2293" i="64"/>
  <c r="AU2328" i="64" s="1"/>
  <c r="AU2774" i="64"/>
  <c r="AU2797" i="64" s="1"/>
  <c r="AU2670" i="64"/>
  <c r="AU2697" i="64" s="1"/>
  <c r="AU2105" i="64"/>
  <c r="AU2132" i="64" s="1"/>
  <c r="AU2213" i="64"/>
  <c r="AU2240" i="64" s="1"/>
  <c r="AU2806" i="64"/>
  <c r="AU2831" i="64" s="1"/>
  <c r="AU2177" i="64"/>
  <c r="AU2204" i="64" s="1"/>
  <c r="AU2840" i="64"/>
  <c r="AU2865" i="64" s="1"/>
  <c r="AU2070" i="64"/>
  <c r="AU2097" i="64" s="1"/>
  <c r="AU2046" i="64"/>
  <c r="AU2706" i="64"/>
  <c r="AU2729" i="64" s="1"/>
  <c r="AU1929" i="64"/>
  <c r="AU1944" i="64" s="1"/>
  <c r="AU1953" i="64"/>
  <c r="AU1966" i="64" s="1"/>
  <c r="AU1484" i="64"/>
  <c r="AU1497" i="64" s="1"/>
  <c r="AU1763" i="64"/>
  <c r="AU1739" i="64"/>
  <c r="AU1754" i="64" s="1"/>
  <c r="AU1408" i="64"/>
  <c r="AU1423" i="64" s="1"/>
  <c r="AU2449" i="64"/>
  <c r="AU2464" i="64" s="1"/>
  <c r="AU1064" i="64"/>
  <c r="AU1077" i="64" s="1"/>
  <c r="AU963" i="64"/>
  <c r="AU1040" i="64"/>
  <c r="AU1015" i="64"/>
  <c r="AU2473" i="64"/>
  <c r="AU2488" i="64" s="1"/>
  <c r="AU991" i="64"/>
  <c r="AM2418" i="64"/>
  <c r="AM2440" i="64" s="1"/>
  <c r="AM3368" i="64"/>
  <c r="AM3385" i="64" s="1"/>
  <c r="AM3317" i="64"/>
  <c r="AM3334" i="64" s="1"/>
  <c r="AM2392" i="64"/>
  <c r="AM2409" i="64" s="1"/>
  <c r="AM3291" i="64"/>
  <c r="AM3308" i="64" s="1"/>
  <c r="AM2360" i="64"/>
  <c r="AM2383" i="64" s="1"/>
  <c r="AM3342" i="64"/>
  <c r="AM3359" i="64" s="1"/>
  <c r="AM2338" i="64"/>
  <c r="AM2351" i="64" s="1"/>
  <c r="AM2249" i="64"/>
  <c r="AM2284" i="64" s="1"/>
  <c r="AM3420" i="64"/>
  <c r="AM3434" i="64" s="1"/>
  <c r="AM2293" i="64"/>
  <c r="AM2328" i="64" s="1"/>
  <c r="AM2670" i="64"/>
  <c r="AM2697" i="64" s="1"/>
  <c r="AM2706" i="64"/>
  <c r="AM2729" i="64" s="1"/>
  <c r="AM2105" i="64"/>
  <c r="AM2132" i="64" s="1"/>
  <c r="AM2213" i="64"/>
  <c r="AM2240" i="64" s="1"/>
  <c r="AM2774" i="64"/>
  <c r="AM2797" i="64" s="1"/>
  <c r="AM2806" i="64"/>
  <c r="AM2831" i="64" s="1"/>
  <c r="AM2840" i="64"/>
  <c r="AM2865" i="64" s="1"/>
  <c r="AM2177" i="64"/>
  <c r="AM2204" i="64" s="1"/>
  <c r="AM2070" i="64"/>
  <c r="AM2097" i="64" s="1"/>
  <c r="AM1953" i="64"/>
  <c r="AM1966" i="64" s="1"/>
  <c r="AM1929" i="64"/>
  <c r="AM1944" i="64" s="1"/>
  <c r="AM1763" i="64"/>
  <c r="AM1484" i="64"/>
  <c r="AM1497" i="64" s="1"/>
  <c r="AM2046" i="64"/>
  <c r="AM1739" i="64"/>
  <c r="AM1754" i="64" s="1"/>
  <c r="AM1408" i="64"/>
  <c r="AM1423" i="64" s="1"/>
  <c r="AM2449" i="64"/>
  <c r="AM2464" i="64" s="1"/>
  <c r="AM1064" i="64"/>
  <c r="AM1077" i="64" s="1"/>
  <c r="AM1040" i="64"/>
  <c r="AM963" i="64"/>
  <c r="AM1015" i="64"/>
  <c r="AM2473" i="64"/>
  <c r="AM2488" i="64" s="1"/>
  <c r="AM991" i="64"/>
  <c r="AE2418" i="64"/>
  <c r="AE2440" i="64" s="1"/>
  <c r="AE3317" i="64"/>
  <c r="AE3334" i="64" s="1"/>
  <c r="AE3368" i="64"/>
  <c r="AE3385" i="64" s="1"/>
  <c r="AE2392" i="64"/>
  <c r="AE2409" i="64" s="1"/>
  <c r="AE3342" i="64"/>
  <c r="AE3359" i="64" s="1"/>
  <c r="AE3291" i="64"/>
  <c r="AE3308" i="64" s="1"/>
  <c r="AE2360" i="64"/>
  <c r="AE2383" i="64" s="1"/>
  <c r="AE2249" i="64"/>
  <c r="AE2284" i="64" s="1"/>
  <c r="AE2338" i="64"/>
  <c r="AE2351" i="64" s="1"/>
  <c r="AE3420" i="64"/>
  <c r="AE3434" i="64" s="1"/>
  <c r="AE2293" i="64"/>
  <c r="AE2328" i="64" s="1"/>
  <c r="AE2706" i="64"/>
  <c r="AE2729" i="64" s="1"/>
  <c r="AE2774" i="64"/>
  <c r="AE2797" i="64" s="1"/>
  <c r="AE2105" i="64"/>
  <c r="AE2132" i="64" s="1"/>
  <c r="AE2670" i="64"/>
  <c r="AE2697" i="64" s="1"/>
  <c r="AE2213" i="64"/>
  <c r="AE2240" i="64" s="1"/>
  <c r="AE2806" i="64"/>
  <c r="AE2831" i="64" s="1"/>
  <c r="AE2177" i="64"/>
  <c r="AE2204" i="64" s="1"/>
  <c r="AE2840" i="64"/>
  <c r="AE2865" i="64" s="1"/>
  <c r="AE2070" i="64"/>
  <c r="AE2097" i="64" s="1"/>
  <c r="AE1953" i="64"/>
  <c r="AE1966" i="64" s="1"/>
  <c r="AE1929" i="64"/>
  <c r="AE1944" i="64" s="1"/>
  <c r="AE2046" i="64"/>
  <c r="AE1484" i="64"/>
  <c r="AE1497" i="64" s="1"/>
  <c r="AE1739" i="64"/>
  <c r="AE1754" i="64" s="1"/>
  <c r="AE1408" i="64"/>
  <c r="AE1423" i="64" s="1"/>
  <c r="AE2449" i="64"/>
  <c r="AE2464" i="64" s="1"/>
  <c r="AE1064" i="64"/>
  <c r="AE1077" i="64" s="1"/>
  <c r="AE963" i="64"/>
  <c r="AE1015" i="64"/>
  <c r="AE1040" i="64"/>
  <c r="AE1763" i="64"/>
  <c r="AE991" i="64"/>
  <c r="W2418" i="64"/>
  <c r="W2440" i="64" s="1"/>
  <c r="W3368" i="64"/>
  <c r="W3385" i="64" s="1"/>
  <c r="W3317" i="64"/>
  <c r="W3334" i="64" s="1"/>
  <c r="W3342" i="64"/>
  <c r="W3359" i="64" s="1"/>
  <c r="W2392" i="64"/>
  <c r="W2360" i="64"/>
  <c r="W2383" i="64" s="1"/>
  <c r="W3291" i="64"/>
  <c r="W3308" i="64" s="1"/>
  <c r="W2338" i="64"/>
  <c r="W2351" i="64" s="1"/>
  <c r="W2249" i="64"/>
  <c r="W2284" i="64" s="1"/>
  <c r="W3420" i="64"/>
  <c r="W3434" i="64" s="1"/>
  <c r="W2293" i="64"/>
  <c r="W2328" i="64" s="1"/>
  <c r="W2670" i="64"/>
  <c r="W2697" i="64" s="1"/>
  <c r="W2105" i="64"/>
  <c r="W2132" i="64" s="1"/>
  <c r="W2706" i="64"/>
  <c r="W2729" i="64" s="1"/>
  <c r="W2213" i="64"/>
  <c r="W2240" i="64" s="1"/>
  <c r="W2806" i="64"/>
  <c r="W2831" i="64" s="1"/>
  <c r="W2774" i="64"/>
  <c r="W2797" i="64" s="1"/>
  <c r="W2840" i="64"/>
  <c r="W2865" i="64" s="1"/>
  <c r="W2070" i="64"/>
  <c r="W2097" i="64" s="1"/>
  <c r="W2046" i="64"/>
  <c r="W2177" i="64"/>
  <c r="W2204" i="64" s="1"/>
  <c r="W1929" i="64"/>
  <c r="W1944" i="64" s="1"/>
  <c r="W1484" i="64"/>
  <c r="W1497" i="64" s="1"/>
  <c r="W1953" i="64"/>
  <c r="W1966" i="64" s="1"/>
  <c r="W1739" i="64"/>
  <c r="W1754" i="64" s="1"/>
  <c r="W1408" i="64"/>
  <c r="W1423" i="64" s="1"/>
  <c r="W1763" i="64"/>
  <c r="W2449" i="64"/>
  <c r="W2464" i="64" s="1"/>
  <c r="W1064" i="64"/>
  <c r="W1077" i="64" s="1"/>
  <c r="W963" i="64"/>
  <c r="W1040" i="64"/>
  <c r="W1015" i="64"/>
  <c r="W991" i="64"/>
  <c r="Z590" i="64"/>
  <c r="AQ654" i="64"/>
  <c r="BG654" i="64"/>
  <c r="BO654" i="64"/>
  <c r="BW654" i="64"/>
  <c r="CE654" i="64"/>
  <c r="AI655" i="64"/>
  <c r="AQ655" i="64"/>
  <c r="AY655" i="64"/>
  <c r="BG655" i="64"/>
  <c r="BO655" i="64"/>
  <c r="BW655" i="64"/>
  <c r="CE655" i="64"/>
  <c r="Z658" i="64"/>
  <c r="AH658" i="64"/>
  <c r="AP658" i="64"/>
  <c r="AX658" i="64"/>
  <c r="BF658" i="64"/>
  <c r="BN658" i="64"/>
  <c r="BW658" i="64"/>
  <c r="Y659" i="64"/>
  <c r="Y669" i="64" s="1"/>
  <c r="AI659" i="64"/>
  <c r="AI669" i="64" s="1"/>
  <c r="AS659" i="64"/>
  <c r="AS669" i="64" s="1"/>
  <c r="BE659" i="64"/>
  <c r="BE669" i="64" s="1"/>
  <c r="BO659" i="64"/>
  <c r="BO669" i="64" s="1"/>
  <c r="BY659" i="64"/>
  <c r="BY669" i="64" s="1"/>
  <c r="AC704" i="64"/>
  <c r="AO704" i="64"/>
  <c r="BC704" i="64"/>
  <c r="CB704" i="64"/>
  <c r="U705" i="64"/>
  <c r="U729" i="64" s="1"/>
  <c r="AG705" i="64"/>
  <c r="AG729" i="64" s="1"/>
  <c r="AU705" i="64"/>
  <c r="AU729" i="64" s="1"/>
  <c r="BT705" i="64"/>
  <c r="BT729" i="64" s="1"/>
  <c r="CG705" i="64"/>
  <c r="CG729" i="64" s="1"/>
  <c r="W708" i="64"/>
  <c r="AJ708" i="64"/>
  <c r="AV708" i="64"/>
  <c r="BJ708" i="64"/>
  <c r="BU708" i="64"/>
  <c r="CI708" i="64"/>
  <c r="AB709" i="64"/>
  <c r="AN709" i="64"/>
  <c r="BB709" i="64"/>
  <c r="BM709" i="64"/>
  <c r="CA709" i="64"/>
  <c r="CA765" i="64" s="1"/>
  <c r="AE2472" i="64"/>
  <c r="AQ2472" i="64"/>
  <c r="BE2472" i="64"/>
  <c r="AE2473" i="64"/>
  <c r="AE2488" i="64" s="1"/>
  <c r="BH2473" i="64"/>
  <c r="BH2488" i="64" s="1"/>
  <c r="CE2476" i="64"/>
  <c r="BW2477" i="64"/>
  <c r="BE962" i="64"/>
  <c r="BE982" i="64" s="1"/>
  <c r="AW963" i="64"/>
  <c r="AF966" i="64"/>
  <c r="X967" i="64"/>
  <c r="CJ967" i="64"/>
  <c r="BJ990" i="64"/>
  <c r="BJ1005" i="64" s="1"/>
  <c r="BB991" i="64"/>
  <c r="AC995" i="64"/>
  <c r="AX1018" i="64"/>
  <c r="AP1019" i="64"/>
  <c r="AD1039" i="64"/>
  <c r="CJ1043" i="64"/>
  <c r="AK2448" i="64"/>
  <c r="AK2463" i="64" s="1"/>
  <c r="BG2453" i="64"/>
  <c r="BG2468" i="64" s="1"/>
  <c r="BL1411" i="64"/>
  <c r="U1063" i="64"/>
  <c r="BA1068" i="64"/>
  <c r="BA1081" i="64" s="1"/>
  <c r="CI2417" i="64"/>
  <c r="CI3316" i="64"/>
  <c r="CI3333" i="64" s="1"/>
  <c r="CI3367" i="64"/>
  <c r="CI3384" i="64" s="1"/>
  <c r="CI2391" i="64"/>
  <c r="CI2408" i="64" s="1"/>
  <c r="CI3290" i="64"/>
  <c r="CI3307" i="64" s="1"/>
  <c r="CI3341" i="64"/>
  <c r="CI3358" i="64" s="1"/>
  <c r="CI2337" i="64"/>
  <c r="CI2350" i="64" s="1"/>
  <c r="CI2248" i="64"/>
  <c r="CI2283" i="64" s="1"/>
  <c r="CI2359" i="64"/>
  <c r="CI2382" i="64" s="1"/>
  <c r="CI3419" i="64"/>
  <c r="CI3433" i="64" s="1"/>
  <c r="CI2292" i="64"/>
  <c r="CI2773" i="64"/>
  <c r="CI2796" i="64" s="1"/>
  <c r="CI2705" i="64"/>
  <c r="CI2728" i="64" s="1"/>
  <c r="CI2104" i="64"/>
  <c r="CI2131" i="64" s="1"/>
  <c r="CI2212" i="64"/>
  <c r="CI2239" i="64" s="1"/>
  <c r="CI2805" i="64"/>
  <c r="CI2830" i="64" s="1"/>
  <c r="CI2176" i="64"/>
  <c r="CI2203" i="64" s="1"/>
  <c r="CI2839" i="64"/>
  <c r="CI2864" i="64" s="1"/>
  <c r="CI2669" i="64"/>
  <c r="CI2696" i="64" s="1"/>
  <c r="CI2069" i="64"/>
  <c r="CI2096" i="64" s="1"/>
  <c r="CI2045" i="64"/>
  <c r="CI2060" i="64" s="1"/>
  <c r="CI1928" i="64"/>
  <c r="CI1943" i="64" s="1"/>
  <c r="CI1952" i="64"/>
  <c r="CI1965" i="64" s="1"/>
  <c r="CI1483" i="64"/>
  <c r="CI1496" i="64" s="1"/>
  <c r="CI1762" i="64"/>
  <c r="CI1738" i="64"/>
  <c r="CI1753" i="64" s="1"/>
  <c r="CI1407" i="64"/>
  <c r="CI1422" i="64" s="1"/>
  <c r="CI2448" i="64"/>
  <c r="CI2463" i="64" s="1"/>
  <c r="CI1063" i="64"/>
  <c r="CI962" i="64"/>
  <c r="CI982" i="64" s="1"/>
  <c r="CI1014" i="64"/>
  <c r="CI990" i="64"/>
  <c r="CI1005" i="64" s="1"/>
  <c r="AU2417" i="64"/>
  <c r="AU3367" i="64"/>
  <c r="AU3384" i="64" s="1"/>
  <c r="AU3316" i="64"/>
  <c r="AU3333" i="64" s="1"/>
  <c r="AU3290" i="64"/>
  <c r="AU3307" i="64" s="1"/>
  <c r="AU3341" i="64"/>
  <c r="AU3358" i="64" s="1"/>
  <c r="AU2391" i="64"/>
  <c r="AU2408" i="64" s="1"/>
  <c r="AU2359" i="64"/>
  <c r="AU2382" i="64" s="1"/>
  <c r="AU2337" i="64"/>
  <c r="AU2350" i="64" s="1"/>
  <c r="AU2248" i="64"/>
  <c r="AU2283" i="64" s="1"/>
  <c r="AU3419" i="64"/>
  <c r="AU3433" i="64" s="1"/>
  <c r="AU2292" i="64"/>
  <c r="AU2669" i="64"/>
  <c r="AU2696" i="64" s="1"/>
  <c r="AU2773" i="64"/>
  <c r="AU2796" i="64" s="1"/>
  <c r="AU2705" i="64"/>
  <c r="AU2728" i="64" s="1"/>
  <c r="AU2104" i="64"/>
  <c r="AU2131" i="64" s="1"/>
  <c r="AU2212" i="64"/>
  <c r="AU2239" i="64" s="1"/>
  <c r="AU2805" i="64"/>
  <c r="AU2830" i="64" s="1"/>
  <c r="AU2839" i="64"/>
  <c r="AU2864" i="64" s="1"/>
  <c r="AU2176" i="64"/>
  <c r="AU2203" i="64" s="1"/>
  <c r="AU2069" i="64"/>
  <c r="AU2096" i="64" s="1"/>
  <c r="AU1952" i="64"/>
  <c r="AU1965" i="64" s="1"/>
  <c r="AU2045" i="64"/>
  <c r="AU2060" i="64" s="1"/>
  <c r="AU1762" i="64"/>
  <c r="AU1483" i="64"/>
  <c r="AU1496" i="64" s="1"/>
  <c r="AU1738" i="64"/>
  <c r="AU1753" i="64" s="1"/>
  <c r="AU1407" i="64"/>
  <c r="AU1422" i="64" s="1"/>
  <c r="AU2448" i="64"/>
  <c r="AU2463" i="64" s="1"/>
  <c r="AU1063" i="64"/>
  <c r="AU1928" i="64"/>
  <c r="AU1943" i="64" s="1"/>
  <c r="AU962" i="64"/>
  <c r="AU982" i="64" s="1"/>
  <c r="AU1039" i="64"/>
  <c r="AU1014" i="64"/>
  <c r="AU990" i="64"/>
  <c r="AU1005" i="64" s="1"/>
  <c r="AU2422" i="64"/>
  <c r="AU3372" i="64"/>
  <c r="AU3321" i="64"/>
  <c r="AU3346" i="64"/>
  <c r="AU2364" i="64"/>
  <c r="AU2396" i="64"/>
  <c r="AU2413" i="64" s="1"/>
  <c r="AU3295" i="64"/>
  <c r="AU3312" i="64" s="1"/>
  <c r="AU2342" i="64"/>
  <c r="AU2355" i="64" s="1"/>
  <c r="AU3424" i="64"/>
  <c r="AU3438" i="64" s="1"/>
  <c r="AU2253" i="64"/>
  <c r="AU2288" i="64" s="1"/>
  <c r="AU2297" i="64"/>
  <c r="AU2332" i="64" s="1"/>
  <c r="AU2674" i="64"/>
  <c r="AU2701" i="64" s="1"/>
  <c r="AU2778" i="64"/>
  <c r="AU2801" i="64" s="1"/>
  <c r="AU2710" i="64"/>
  <c r="AU2733" i="64" s="1"/>
  <c r="AU2810" i="64"/>
  <c r="AU2835" i="64" s="1"/>
  <c r="AU2217" i="64"/>
  <c r="AU2244" i="64" s="1"/>
  <c r="AU2844" i="64"/>
  <c r="AU2869" i="64" s="1"/>
  <c r="AU2181" i="64"/>
  <c r="AU2208" i="64" s="1"/>
  <c r="AU2109" i="64"/>
  <c r="AU2136" i="64" s="1"/>
  <c r="AU2074" i="64"/>
  <c r="AU2101" i="64" s="1"/>
  <c r="AU1957" i="64"/>
  <c r="AU1970" i="64" s="1"/>
  <c r="AU2050" i="64"/>
  <c r="AU1933" i="64"/>
  <c r="AU1743" i="64"/>
  <c r="AU1758" i="64" s="1"/>
  <c r="AU1412" i="64"/>
  <c r="AU2453" i="64"/>
  <c r="AU2468" i="64" s="1"/>
  <c r="AU1767" i="64"/>
  <c r="AU1068" i="64"/>
  <c r="AU1081" i="64" s="1"/>
  <c r="AU1044" i="64"/>
  <c r="AU967" i="64"/>
  <c r="AU1488" i="64"/>
  <c r="AU1501" i="64" s="1"/>
  <c r="AU1019" i="64"/>
  <c r="AU2477" i="64"/>
  <c r="AU995" i="64"/>
  <c r="BD2421" i="64"/>
  <c r="BD3371" i="64"/>
  <c r="BD3320" i="64"/>
  <c r="BD3345" i="64"/>
  <c r="BD3294" i="64"/>
  <c r="BD2363" i="64"/>
  <c r="BD2395" i="64"/>
  <c r="BD3423" i="64"/>
  <c r="BD2341" i="64"/>
  <c r="BD2296" i="64"/>
  <c r="BD2673" i="64"/>
  <c r="BD2252" i="64"/>
  <c r="BD2216" i="64"/>
  <c r="BD2709" i="64"/>
  <c r="BD2777" i="64"/>
  <c r="BD2180" i="64"/>
  <c r="BD2843" i="64"/>
  <c r="BD2108" i="64"/>
  <c r="BD2073" i="64"/>
  <c r="BD2809" i="64"/>
  <c r="BD2049" i="64"/>
  <c r="BD1932" i="64"/>
  <c r="BD1947" i="64" s="1"/>
  <c r="BD1766" i="64"/>
  <c r="BD1923" i="64" s="1"/>
  <c r="BD2452" i="64"/>
  <c r="BD1067" i="64"/>
  <c r="BD1080" i="64" s="1"/>
  <c r="BD1956" i="64"/>
  <c r="BD1018" i="64"/>
  <c r="BD1487" i="64"/>
  <c r="BD1411" i="64"/>
  <c r="BD2476" i="64"/>
  <c r="BD994" i="64"/>
  <c r="AW655" i="64"/>
  <c r="CK655" i="64"/>
  <c r="AF708" i="64"/>
  <c r="CF3341" i="64"/>
  <c r="CF3358" i="64" s="1"/>
  <c r="CF2417" i="64"/>
  <c r="CF3367" i="64"/>
  <c r="CF3384" i="64" s="1"/>
  <c r="CF3290" i="64"/>
  <c r="CF3307" i="64" s="1"/>
  <c r="CF2359" i="64"/>
  <c r="CF2382" i="64" s="1"/>
  <c r="CF3316" i="64"/>
  <c r="CF3333" i="64" s="1"/>
  <c r="CF2337" i="64"/>
  <c r="CF2350" i="64" s="1"/>
  <c r="CF2391" i="64"/>
  <c r="CF2408" i="64" s="1"/>
  <c r="CF3419" i="64"/>
  <c r="CF3433" i="64" s="1"/>
  <c r="CF2292" i="64"/>
  <c r="CF2248" i="64"/>
  <c r="CF2283" i="64" s="1"/>
  <c r="CF2212" i="64"/>
  <c r="CF2239" i="64" s="1"/>
  <c r="CF2669" i="64"/>
  <c r="CF2696" i="64" s="1"/>
  <c r="CF2705" i="64"/>
  <c r="CF2728" i="64" s="1"/>
  <c r="CF2176" i="64"/>
  <c r="CF2203" i="64" s="1"/>
  <c r="CF2773" i="64"/>
  <c r="CF2796" i="64" s="1"/>
  <c r="CF2069" i="64"/>
  <c r="CF2096" i="64" s="1"/>
  <c r="CF2104" i="64"/>
  <c r="CF2131" i="64" s="1"/>
  <c r="CF2805" i="64"/>
  <c r="CF2830" i="64" s="1"/>
  <c r="CF2045" i="64"/>
  <c r="CF2060" i="64" s="1"/>
  <c r="CF1928" i="64"/>
  <c r="CF1943" i="64" s="1"/>
  <c r="CF2839" i="64"/>
  <c r="CF2864" i="64" s="1"/>
  <c r="CF1063" i="64"/>
  <c r="CF1039" i="64"/>
  <c r="CF1952" i="64"/>
  <c r="CF1965" i="64" s="1"/>
  <c r="CF1483" i="64"/>
  <c r="CF1496" i="64" s="1"/>
  <c r="CF1762" i="64"/>
  <c r="CF1738" i="64"/>
  <c r="CF1753" i="64" s="1"/>
  <c r="CF2448" i="64"/>
  <c r="CF2463" i="64" s="1"/>
  <c r="CF990" i="64"/>
  <c r="CF1005" i="64" s="1"/>
  <c r="CF962" i="64"/>
  <c r="CF982" i="64" s="1"/>
  <c r="CF1407" i="64"/>
  <c r="CF1422" i="64" s="1"/>
  <c r="CF704" i="64"/>
  <c r="CF1014" i="64"/>
  <c r="BX3367" i="64"/>
  <c r="BX3384" i="64" s="1"/>
  <c r="BX3341" i="64"/>
  <c r="BX3358" i="64" s="1"/>
  <c r="BX2417" i="64"/>
  <c r="BX3290" i="64"/>
  <c r="BX3307" i="64" s="1"/>
  <c r="BX3316" i="64"/>
  <c r="BX3333" i="64" s="1"/>
  <c r="BX2391" i="64"/>
  <c r="BX2408" i="64" s="1"/>
  <c r="BX2337" i="64"/>
  <c r="BX2350" i="64" s="1"/>
  <c r="BX3419" i="64"/>
  <c r="BX3433" i="64" s="1"/>
  <c r="BX2292" i="64"/>
  <c r="BX2248" i="64"/>
  <c r="BX2283" i="64" s="1"/>
  <c r="BX2359" i="64"/>
  <c r="BX2382" i="64" s="1"/>
  <c r="BX2705" i="64"/>
  <c r="BX2728" i="64" s="1"/>
  <c r="BX2212" i="64"/>
  <c r="BX2239" i="64" s="1"/>
  <c r="BX2773" i="64"/>
  <c r="BX2796" i="64" s="1"/>
  <c r="BX2176" i="64"/>
  <c r="BX2203" i="64" s="1"/>
  <c r="BX2104" i="64"/>
  <c r="BX2131" i="64" s="1"/>
  <c r="BX2069" i="64"/>
  <c r="BX2096" i="64" s="1"/>
  <c r="BX2805" i="64"/>
  <c r="BX2830" i="64" s="1"/>
  <c r="BX2669" i="64"/>
  <c r="BX2696" i="64" s="1"/>
  <c r="BX2045" i="64"/>
  <c r="BX2060" i="64" s="1"/>
  <c r="BX2839" i="64"/>
  <c r="BX2864" i="64" s="1"/>
  <c r="BX1952" i="64"/>
  <c r="BX1965" i="64" s="1"/>
  <c r="BX1063" i="64"/>
  <c r="BX1762" i="64"/>
  <c r="BX1039" i="64"/>
  <c r="BX1483" i="64"/>
  <c r="BX1496" i="64" s="1"/>
  <c r="BX1928" i="64"/>
  <c r="BX1943" i="64" s="1"/>
  <c r="BX1738" i="64"/>
  <c r="BX1753" i="64" s="1"/>
  <c r="BX1407" i="64"/>
  <c r="BX1422" i="64" s="1"/>
  <c r="BX990" i="64"/>
  <c r="BX1005" i="64" s="1"/>
  <c r="BX2448" i="64"/>
  <c r="BX2463" i="64" s="1"/>
  <c r="BX962" i="64"/>
  <c r="BX982" i="64" s="1"/>
  <c r="BX704" i="64"/>
  <c r="BX1014" i="64"/>
  <c r="BP3341" i="64"/>
  <c r="BP3358" i="64" s="1"/>
  <c r="BP3367" i="64"/>
  <c r="BP3384" i="64" s="1"/>
  <c r="BP2417" i="64"/>
  <c r="BP3316" i="64"/>
  <c r="BP3333" i="64" s="1"/>
  <c r="BP3290" i="64"/>
  <c r="BP3307" i="64" s="1"/>
  <c r="BP2391" i="64"/>
  <c r="BP2408" i="64" s="1"/>
  <c r="BP2359" i="64"/>
  <c r="BP2382" i="64" s="1"/>
  <c r="BP2337" i="64"/>
  <c r="BP2350" i="64" s="1"/>
  <c r="BP3419" i="64"/>
  <c r="BP3433" i="64" s="1"/>
  <c r="BP2292" i="64"/>
  <c r="BP2248" i="64"/>
  <c r="BP2283" i="64" s="1"/>
  <c r="BP2212" i="64"/>
  <c r="BP2239" i="64" s="1"/>
  <c r="BP2669" i="64"/>
  <c r="BP2696" i="64" s="1"/>
  <c r="BP2176" i="64"/>
  <c r="BP2203" i="64" s="1"/>
  <c r="BP2705" i="64"/>
  <c r="BP2728" i="64" s="1"/>
  <c r="BP2069" i="64"/>
  <c r="BP2096" i="64" s="1"/>
  <c r="BP2805" i="64"/>
  <c r="BP2830" i="64" s="1"/>
  <c r="BP2104" i="64"/>
  <c r="BP2131" i="64" s="1"/>
  <c r="BP2045" i="64"/>
  <c r="BP2060" i="64" s="1"/>
  <c r="BP1952" i="64"/>
  <c r="BP1965" i="64" s="1"/>
  <c r="BP2773" i="64"/>
  <c r="BP2796" i="64" s="1"/>
  <c r="BP1762" i="64"/>
  <c r="BP1063" i="64"/>
  <c r="BP2839" i="64"/>
  <c r="BP2864" i="64" s="1"/>
  <c r="BP1928" i="64"/>
  <c r="BP1943" i="64" s="1"/>
  <c r="BP1039" i="64"/>
  <c r="BP1483" i="64"/>
  <c r="BP1496" i="64" s="1"/>
  <c r="BP1738" i="64"/>
  <c r="BP1753" i="64" s="1"/>
  <c r="BP2448" i="64"/>
  <c r="BP2463" i="64" s="1"/>
  <c r="BP990" i="64"/>
  <c r="BP1005" i="64" s="1"/>
  <c r="BP1407" i="64"/>
  <c r="BP1422" i="64" s="1"/>
  <c r="BP962" i="64"/>
  <c r="BP982" i="64" s="1"/>
  <c r="BP704" i="64"/>
  <c r="BP1014" i="64"/>
  <c r="BH3341" i="64"/>
  <c r="BH3358" i="64" s="1"/>
  <c r="BH3367" i="64"/>
  <c r="BH3384" i="64" s="1"/>
  <c r="BH3290" i="64"/>
  <c r="BH3307" i="64" s="1"/>
  <c r="BH2417" i="64"/>
  <c r="BH3316" i="64"/>
  <c r="BH3333" i="64" s="1"/>
  <c r="BH2391" i="64"/>
  <c r="BH2408" i="64" s="1"/>
  <c r="BH2359" i="64"/>
  <c r="BH2382" i="64" s="1"/>
  <c r="BH2337" i="64"/>
  <c r="BH2350" i="64" s="1"/>
  <c r="BH3419" i="64"/>
  <c r="BH3433" i="64" s="1"/>
  <c r="BH2292" i="64"/>
  <c r="BH2248" i="64"/>
  <c r="BH2283" i="64" s="1"/>
  <c r="BH2669" i="64"/>
  <c r="BH2696" i="64" s="1"/>
  <c r="BH2212" i="64"/>
  <c r="BH2239" i="64" s="1"/>
  <c r="BH2705" i="64"/>
  <c r="BH2728" i="64" s="1"/>
  <c r="BH2773" i="64"/>
  <c r="BH2796" i="64" s="1"/>
  <c r="BH2176" i="64"/>
  <c r="BH2203" i="64" s="1"/>
  <c r="BH2069" i="64"/>
  <c r="BH2096" i="64" s="1"/>
  <c r="BH2104" i="64"/>
  <c r="BH2131" i="64" s="1"/>
  <c r="BH2805" i="64"/>
  <c r="BH2830" i="64" s="1"/>
  <c r="BH1952" i="64"/>
  <c r="BH1965" i="64" s="1"/>
  <c r="BH2839" i="64"/>
  <c r="BH2864" i="64" s="1"/>
  <c r="BH2045" i="64"/>
  <c r="BH2060" i="64" s="1"/>
  <c r="BH1063" i="64"/>
  <c r="BH1483" i="64"/>
  <c r="BH1496" i="64" s="1"/>
  <c r="BH1738" i="64"/>
  <c r="BH1753" i="64" s="1"/>
  <c r="BH1039" i="64"/>
  <c r="BH990" i="64"/>
  <c r="BH1005" i="64" s="1"/>
  <c r="BH1762" i="64"/>
  <c r="BH2448" i="64"/>
  <c r="BH2463" i="64" s="1"/>
  <c r="BH962" i="64"/>
  <c r="BH982" i="64" s="1"/>
  <c r="BH704" i="64"/>
  <c r="BH1407" i="64"/>
  <c r="BH1422" i="64" s="1"/>
  <c r="BH1014" i="64"/>
  <c r="AZ2417" i="64"/>
  <c r="AZ3367" i="64"/>
  <c r="AZ3384" i="64" s="1"/>
  <c r="AZ3341" i="64"/>
  <c r="AZ3358" i="64" s="1"/>
  <c r="AZ3290" i="64"/>
  <c r="AZ3307" i="64" s="1"/>
  <c r="AZ3316" i="64"/>
  <c r="AZ3333" i="64" s="1"/>
  <c r="AZ2391" i="64"/>
  <c r="AZ2408" i="64" s="1"/>
  <c r="AZ2337" i="64"/>
  <c r="AZ2350" i="64" s="1"/>
  <c r="AZ2359" i="64"/>
  <c r="AZ2382" i="64" s="1"/>
  <c r="AZ3419" i="64"/>
  <c r="AZ3433" i="64" s="1"/>
  <c r="AZ2292" i="64"/>
  <c r="AZ2248" i="64"/>
  <c r="AZ2283" i="64" s="1"/>
  <c r="AZ2773" i="64"/>
  <c r="AZ2796" i="64" s="1"/>
  <c r="AZ2212" i="64"/>
  <c r="AZ2239" i="64" s="1"/>
  <c r="AZ2176" i="64"/>
  <c r="AZ2203" i="64" s="1"/>
  <c r="AZ2669" i="64"/>
  <c r="AZ2696" i="64" s="1"/>
  <c r="AZ2104" i="64"/>
  <c r="AZ2131" i="64" s="1"/>
  <c r="AZ2069" i="64"/>
  <c r="AZ2096" i="64" s="1"/>
  <c r="AZ2705" i="64"/>
  <c r="AZ2728" i="64" s="1"/>
  <c r="AZ2805" i="64"/>
  <c r="AZ2830" i="64" s="1"/>
  <c r="AZ2045" i="64"/>
  <c r="AZ2060" i="64" s="1"/>
  <c r="AZ1063" i="64"/>
  <c r="AZ1952" i="64"/>
  <c r="AZ1965" i="64" s="1"/>
  <c r="AZ2839" i="64"/>
  <c r="AZ2864" i="64" s="1"/>
  <c r="AZ1928" i="64"/>
  <c r="AZ1943" i="64" s="1"/>
  <c r="AZ1483" i="64"/>
  <c r="AZ1496" i="64" s="1"/>
  <c r="AZ1762" i="64"/>
  <c r="AZ1738" i="64"/>
  <c r="AZ1753" i="64" s="1"/>
  <c r="AZ2448" i="64"/>
  <c r="AZ2463" i="64" s="1"/>
  <c r="AZ1407" i="64"/>
  <c r="AZ1422" i="64" s="1"/>
  <c r="AZ990" i="64"/>
  <c r="AZ1005" i="64" s="1"/>
  <c r="AZ962" i="64"/>
  <c r="AZ982" i="64" s="1"/>
  <c r="AZ704" i="64"/>
  <c r="AZ1014" i="64"/>
  <c r="AR2417" i="64"/>
  <c r="AR3341" i="64"/>
  <c r="AR3358" i="64" s="1"/>
  <c r="AR3367" i="64"/>
  <c r="AR3384" i="64" s="1"/>
  <c r="AR3290" i="64"/>
  <c r="AR3307" i="64" s="1"/>
  <c r="AR3316" i="64"/>
  <c r="AR3333" i="64" s="1"/>
  <c r="AR2391" i="64"/>
  <c r="AR2408" i="64" s="1"/>
  <c r="AR2359" i="64"/>
  <c r="AR2382" i="64" s="1"/>
  <c r="AR2337" i="64"/>
  <c r="AR2350" i="64" s="1"/>
  <c r="AR2292" i="64"/>
  <c r="AR2248" i="64"/>
  <c r="AR2283" i="64" s="1"/>
  <c r="AR3419" i="64"/>
  <c r="AR3433" i="64" s="1"/>
  <c r="AR2212" i="64"/>
  <c r="AR2239" i="64" s="1"/>
  <c r="AR2669" i="64"/>
  <c r="AR2696" i="64" s="1"/>
  <c r="AR2176" i="64"/>
  <c r="AR2203" i="64" s="1"/>
  <c r="AR2705" i="64"/>
  <c r="AR2728" i="64" s="1"/>
  <c r="AR2773" i="64"/>
  <c r="AR2796" i="64" s="1"/>
  <c r="AR2069" i="64"/>
  <c r="AR2096" i="64" s="1"/>
  <c r="AR2805" i="64"/>
  <c r="AR2830" i="64" s="1"/>
  <c r="AR2104" i="64"/>
  <c r="AR2131" i="64" s="1"/>
  <c r="AR2045" i="64"/>
  <c r="AR2060" i="64" s="1"/>
  <c r="AR2839" i="64"/>
  <c r="AR2864" i="64" s="1"/>
  <c r="AR1952" i="64"/>
  <c r="AR1965" i="64" s="1"/>
  <c r="AR1928" i="64"/>
  <c r="AR1943" i="64" s="1"/>
  <c r="AR1063" i="64"/>
  <c r="AR1762" i="64"/>
  <c r="AR1483" i="64"/>
  <c r="AR1496" i="64" s="1"/>
  <c r="AR1738" i="64"/>
  <c r="AR1753" i="64" s="1"/>
  <c r="AR990" i="64"/>
  <c r="AR1005" i="64" s="1"/>
  <c r="AR1407" i="64"/>
  <c r="AR1422" i="64" s="1"/>
  <c r="AR2448" i="64"/>
  <c r="AR2463" i="64" s="1"/>
  <c r="AR962" i="64"/>
  <c r="AR982" i="64" s="1"/>
  <c r="AR1039" i="64"/>
  <c r="AR704" i="64"/>
  <c r="AR1014" i="64"/>
  <c r="AJ2417" i="64"/>
  <c r="AJ3341" i="64"/>
  <c r="AJ3358" i="64" s="1"/>
  <c r="AJ3290" i="64"/>
  <c r="AJ3307" i="64" s="1"/>
  <c r="AJ3316" i="64"/>
  <c r="AJ3333" i="64" s="1"/>
  <c r="AJ3367" i="64"/>
  <c r="AJ3384" i="64" s="1"/>
  <c r="AJ2391" i="64"/>
  <c r="AJ2408" i="64" s="1"/>
  <c r="AJ2359" i="64"/>
  <c r="AJ2382" i="64" s="1"/>
  <c r="AJ2337" i="64"/>
  <c r="AJ2350" i="64" s="1"/>
  <c r="AJ2292" i="64"/>
  <c r="AJ3419" i="64"/>
  <c r="AJ3433" i="64" s="1"/>
  <c r="AJ2248" i="64"/>
  <c r="AJ2283" i="64" s="1"/>
  <c r="AJ2212" i="64"/>
  <c r="AJ2239" i="64" s="1"/>
  <c r="AJ2705" i="64"/>
  <c r="AJ2728" i="64" s="1"/>
  <c r="AJ2773" i="64"/>
  <c r="AJ2796" i="64" s="1"/>
  <c r="AJ2176" i="64"/>
  <c r="AJ2203" i="64" s="1"/>
  <c r="AJ2069" i="64"/>
  <c r="AJ2096" i="64" s="1"/>
  <c r="AJ2104" i="64"/>
  <c r="AJ2131" i="64" s="1"/>
  <c r="AJ2805" i="64"/>
  <c r="AJ2830" i="64" s="1"/>
  <c r="AJ2669" i="64"/>
  <c r="AJ2696" i="64" s="1"/>
  <c r="AJ2045" i="64"/>
  <c r="AJ2060" i="64" s="1"/>
  <c r="AJ1952" i="64"/>
  <c r="AJ1965" i="64" s="1"/>
  <c r="AJ1762" i="64"/>
  <c r="AJ1063" i="64"/>
  <c r="AJ2839" i="64"/>
  <c r="AJ2864" i="64" s="1"/>
  <c r="AJ1483" i="64"/>
  <c r="AJ1496" i="64" s="1"/>
  <c r="AJ1928" i="64"/>
  <c r="AJ1943" i="64" s="1"/>
  <c r="AJ1738" i="64"/>
  <c r="AJ1753" i="64" s="1"/>
  <c r="AJ2448" i="64"/>
  <c r="AJ2463" i="64" s="1"/>
  <c r="AJ990" i="64"/>
  <c r="AJ1005" i="64" s="1"/>
  <c r="AJ1039" i="64"/>
  <c r="AJ962" i="64"/>
  <c r="AJ982" i="64" s="1"/>
  <c r="AJ704" i="64"/>
  <c r="AJ1014" i="64"/>
  <c r="AB3367" i="64"/>
  <c r="AB3384" i="64" s="1"/>
  <c r="AB3341" i="64"/>
  <c r="AB3358" i="64" s="1"/>
  <c r="AB2417" i="64"/>
  <c r="AB3316" i="64"/>
  <c r="AB3333" i="64" s="1"/>
  <c r="AB3290" i="64"/>
  <c r="AB3307" i="64" s="1"/>
  <c r="AB2391" i="64"/>
  <c r="AB2408" i="64" s="1"/>
  <c r="AB2337" i="64"/>
  <c r="AB2350" i="64" s="1"/>
  <c r="AB2359" i="64"/>
  <c r="AB2382" i="64" s="1"/>
  <c r="AB2292" i="64"/>
  <c r="AB2248" i="64"/>
  <c r="AB2283" i="64" s="1"/>
  <c r="AB3419" i="64"/>
  <c r="AB3433" i="64" s="1"/>
  <c r="AB2212" i="64"/>
  <c r="AB2239" i="64" s="1"/>
  <c r="AB2176" i="64"/>
  <c r="AB2203" i="64" s="1"/>
  <c r="AB2669" i="64"/>
  <c r="AB2696" i="64" s="1"/>
  <c r="AB2104" i="64"/>
  <c r="AB2131" i="64" s="1"/>
  <c r="AB2069" i="64"/>
  <c r="AB2096" i="64" s="1"/>
  <c r="AB2805" i="64"/>
  <c r="AB2830" i="64" s="1"/>
  <c r="AB2705" i="64"/>
  <c r="AB2728" i="64" s="1"/>
  <c r="AB2773" i="64"/>
  <c r="AB2796" i="64" s="1"/>
  <c r="AB1952" i="64"/>
  <c r="AB1965" i="64" s="1"/>
  <c r="AB2839" i="64"/>
  <c r="AB2864" i="64" s="1"/>
  <c r="AB2045" i="64"/>
  <c r="AB2060" i="64" s="1"/>
  <c r="AB1063" i="64"/>
  <c r="AB1928" i="64"/>
  <c r="AB1943" i="64" s="1"/>
  <c r="AB1483" i="64"/>
  <c r="AB1496" i="64" s="1"/>
  <c r="AB1738" i="64"/>
  <c r="AB1753" i="64" s="1"/>
  <c r="AB1039" i="64"/>
  <c r="AB990" i="64"/>
  <c r="AB1005" i="64" s="1"/>
  <c r="AB1407" i="64"/>
  <c r="AB1422" i="64" s="1"/>
  <c r="AB2448" i="64"/>
  <c r="AB2463" i="64" s="1"/>
  <c r="AB962" i="64"/>
  <c r="AB982" i="64" s="1"/>
  <c r="AB1762" i="64"/>
  <c r="AB704" i="64"/>
  <c r="AB1014" i="64"/>
  <c r="T3341" i="64"/>
  <c r="T3358" i="64" s="1"/>
  <c r="T2417" i="64"/>
  <c r="T3367" i="64"/>
  <c r="T3384" i="64" s="1"/>
  <c r="T3290" i="64"/>
  <c r="T3307" i="64" s="1"/>
  <c r="T3316" i="64"/>
  <c r="T3333" i="64" s="1"/>
  <c r="T2359" i="64"/>
  <c r="T2382" i="64" s="1"/>
  <c r="T2337" i="64"/>
  <c r="T2350" i="64" s="1"/>
  <c r="T2391" i="64"/>
  <c r="T2408" i="64" s="1"/>
  <c r="T2292" i="64"/>
  <c r="T3419" i="64"/>
  <c r="T3433" i="64" s="1"/>
  <c r="T2248" i="64"/>
  <c r="T2283" i="64" s="1"/>
  <c r="T2212" i="64"/>
  <c r="T2239" i="64" s="1"/>
  <c r="T2669" i="64"/>
  <c r="T2696" i="64" s="1"/>
  <c r="T2705" i="64"/>
  <c r="T2728" i="64" s="1"/>
  <c r="T2176" i="64"/>
  <c r="T2203" i="64" s="1"/>
  <c r="T2773" i="64"/>
  <c r="T2796" i="64" s="1"/>
  <c r="T2069" i="64"/>
  <c r="T2096" i="64" s="1"/>
  <c r="T2805" i="64"/>
  <c r="T2830" i="64" s="1"/>
  <c r="T2839" i="64"/>
  <c r="T2864" i="64" s="1"/>
  <c r="T2104" i="64"/>
  <c r="T2131" i="64" s="1"/>
  <c r="T2045" i="64"/>
  <c r="T2060" i="64" s="1"/>
  <c r="T1952" i="64"/>
  <c r="T1965" i="64" s="1"/>
  <c r="T1928" i="64"/>
  <c r="T1943" i="64" s="1"/>
  <c r="T1063" i="64"/>
  <c r="T1483" i="64"/>
  <c r="T1496" i="64" s="1"/>
  <c r="T1762" i="64"/>
  <c r="T1738" i="64"/>
  <c r="T1753" i="64" s="1"/>
  <c r="T2448" i="64"/>
  <c r="T2463" i="64" s="1"/>
  <c r="T990" i="64"/>
  <c r="T1005" i="64" s="1"/>
  <c r="T962" i="64"/>
  <c r="T982" i="64" s="1"/>
  <c r="T1407" i="64"/>
  <c r="T1422" i="64" s="1"/>
  <c r="T704" i="64"/>
  <c r="T1014" i="64"/>
  <c r="CF3372" i="64"/>
  <c r="CF3346" i="64"/>
  <c r="CF2422" i="64"/>
  <c r="CF3321" i="64"/>
  <c r="CF3295" i="64"/>
  <c r="CF3312" i="64" s="1"/>
  <c r="CF2396" i="64"/>
  <c r="CF2413" i="64" s="1"/>
  <c r="CF2364" i="64"/>
  <c r="CF2342" i="64"/>
  <c r="CF2355" i="64" s="1"/>
  <c r="CF2297" i="64"/>
  <c r="CF2332" i="64" s="1"/>
  <c r="CF3424" i="64"/>
  <c r="CF3438" i="64" s="1"/>
  <c r="CF2710" i="64"/>
  <c r="CF2733" i="64" s="1"/>
  <c r="CF2778" i="64"/>
  <c r="CF2801" i="64" s="1"/>
  <c r="CF2674" i="64"/>
  <c r="CF2701" i="64" s="1"/>
  <c r="CF2217" i="64"/>
  <c r="CF2244" i="64" s="1"/>
  <c r="CF2253" i="64"/>
  <c r="CF2288" i="64" s="1"/>
  <c r="CF2181" i="64"/>
  <c r="CF2208" i="64" s="1"/>
  <c r="CF2109" i="64"/>
  <c r="CF2136" i="64" s="1"/>
  <c r="CF2074" i="64"/>
  <c r="CF2101" i="64" s="1"/>
  <c r="CF2810" i="64"/>
  <c r="CF2835" i="64" s="1"/>
  <c r="CF1957" i="64"/>
  <c r="CF1970" i="64" s="1"/>
  <c r="CF2844" i="64"/>
  <c r="CF2869" i="64" s="1"/>
  <c r="CF2050" i="64"/>
  <c r="CF1068" i="64"/>
  <c r="CF1081" i="64" s="1"/>
  <c r="CF1488" i="64"/>
  <c r="CF1501" i="64" s="1"/>
  <c r="CF1933" i="64"/>
  <c r="CF1019" i="64"/>
  <c r="CF1767" i="64"/>
  <c r="CF1743" i="64"/>
  <c r="CF1758" i="64" s="1"/>
  <c r="CF1412" i="64"/>
  <c r="CF995" i="64"/>
  <c r="CF2453" i="64"/>
  <c r="CF2468" i="64" s="1"/>
  <c r="CF967" i="64"/>
  <c r="CF1044" i="64"/>
  <c r="CF2477" i="64"/>
  <c r="BX3372" i="64"/>
  <c r="BX3346" i="64"/>
  <c r="BX2422" i="64"/>
  <c r="BX3321" i="64"/>
  <c r="BX3295" i="64"/>
  <c r="BX3312" i="64" s="1"/>
  <c r="BX2364" i="64"/>
  <c r="BX2396" i="64"/>
  <c r="BX2413" i="64" s="1"/>
  <c r="BX2342" i="64"/>
  <c r="BX2355" i="64" s="1"/>
  <c r="BX2297" i="64"/>
  <c r="BX2332" i="64" s="1"/>
  <c r="BX3424" i="64"/>
  <c r="BX3438" i="64" s="1"/>
  <c r="BX2778" i="64"/>
  <c r="BX2801" i="64" s="1"/>
  <c r="BX2253" i="64"/>
  <c r="BX2288" i="64" s="1"/>
  <c r="BX2710" i="64"/>
  <c r="BX2733" i="64" s="1"/>
  <c r="BX2181" i="64"/>
  <c r="BX2208" i="64" s="1"/>
  <c r="BX2109" i="64"/>
  <c r="BX2136" i="64" s="1"/>
  <c r="BX2074" i="64"/>
  <c r="BX2101" i="64" s="1"/>
  <c r="BX2674" i="64"/>
  <c r="BX2701" i="64" s="1"/>
  <c r="BX2810" i="64"/>
  <c r="BX2835" i="64" s="1"/>
  <c r="BX2217" i="64"/>
  <c r="BX2244" i="64" s="1"/>
  <c r="BX1957" i="64"/>
  <c r="BX1970" i="64" s="1"/>
  <c r="BX2844" i="64"/>
  <c r="BX2869" i="64" s="1"/>
  <c r="BX2050" i="64"/>
  <c r="BX1068" i="64"/>
  <c r="BX1081" i="64" s="1"/>
  <c r="BX1767" i="64"/>
  <c r="BX1488" i="64"/>
  <c r="BX1501" i="64" s="1"/>
  <c r="BX1743" i="64"/>
  <c r="BX1758" i="64" s="1"/>
  <c r="BX1019" i="64"/>
  <c r="BX1933" i="64"/>
  <c r="BX1412" i="64"/>
  <c r="BX995" i="64"/>
  <c r="BX1044" i="64"/>
  <c r="BX967" i="64"/>
  <c r="BX2453" i="64"/>
  <c r="BX2468" i="64" s="1"/>
  <c r="BX2477" i="64"/>
  <c r="BP3372" i="64"/>
  <c r="BP3346" i="64"/>
  <c r="BP2422" i="64"/>
  <c r="BP3321" i="64"/>
  <c r="BP2364" i="64"/>
  <c r="BP3295" i="64"/>
  <c r="BP3312" i="64" s="1"/>
  <c r="BP2396" i="64"/>
  <c r="BP2413" i="64" s="1"/>
  <c r="BP2342" i="64"/>
  <c r="BP2355" i="64" s="1"/>
  <c r="BP3424" i="64"/>
  <c r="BP3438" i="64" s="1"/>
  <c r="BP2297" i="64"/>
  <c r="BP2332" i="64" s="1"/>
  <c r="BP2710" i="64"/>
  <c r="BP2733" i="64" s="1"/>
  <c r="BP2253" i="64"/>
  <c r="BP2288" i="64" s="1"/>
  <c r="BP2778" i="64"/>
  <c r="BP2801" i="64" s="1"/>
  <c r="BP2181" i="64"/>
  <c r="BP2208" i="64" s="1"/>
  <c r="BP2674" i="64"/>
  <c r="BP2701" i="64" s="1"/>
  <c r="BP2217" i="64"/>
  <c r="BP2244" i="64" s="1"/>
  <c r="BP2109" i="64"/>
  <c r="BP2136" i="64" s="1"/>
  <c r="BP2074" i="64"/>
  <c r="BP2101" i="64" s="1"/>
  <c r="BP2810" i="64"/>
  <c r="BP2835" i="64" s="1"/>
  <c r="BP1957" i="64"/>
  <c r="BP1970" i="64" s="1"/>
  <c r="BP2844" i="64"/>
  <c r="BP2869" i="64" s="1"/>
  <c r="BP2050" i="64"/>
  <c r="BP1933" i="64"/>
  <c r="BP1767" i="64"/>
  <c r="BP1068" i="64"/>
  <c r="BP1081" i="64" s="1"/>
  <c r="BP1743" i="64"/>
  <c r="BP1758" i="64" s="1"/>
  <c r="BP1488" i="64"/>
  <c r="BP1501" i="64" s="1"/>
  <c r="BP1019" i="64"/>
  <c r="BP1412" i="64"/>
  <c r="BP995" i="64"/>
  <c r="BP2453" i="64"/>
  <c r="BP2468" i="64" s="1"/>
  <c r="BP967" i="64"/>
  <c r="BP1044" i="64"/>
  <c r="BP2477" i="64"/>
  <c r="BH3372" i="64"/>
  <c r="BH3346" i="64"/>
  <c r="BH2422" i="64"/>
  <c r="BH3321" i="64"/>
  <c r="BH3295" i="64"/>
  <c r="BH3312" i="64" s="1"/>
  <c r="BH2364" i="64"/>
  <c r="BH2396" i="64"/>
  <c r="BH2413" i="64" s="1"/>
  <c r="BH2342" i="64"/>
  <c r="BH2355" i="64" s="1"/>
  <c r="BH2297" i="64"/>
  <c r="BH2332" i="64" s="1"/>
  <c r="BH3424" i="64"/>
  <c r="BH3438" i="64" s="1"/>
  <c r="BH2253" i="64"/>
  <c r="BH2288" i="64" s="1"/>
  <c r="BH2710" i="64"/>
  <c r="BH2733" i="64" s="1"/>
  <c r="BH2778" i="64"/>
  <c r="BH2801" i="64" s="1"/>
  <c r="BH2674" i="64"/>
  <c r="BH2701" i="64" s="1"/>
  <c r="BH2217" i="64"/>
  <c r="BH2244" i="64" s="1"/>
  <c r="BH2181" i="64"/>
  <c r="BH2208" i="64" s="1"/>
  <c r="BH2109" i="64"/>
  <c r="BH2136" i="64" s="1"/>
  <c r="BH2074" i="64"/>
  <c r="BH2101" i="64" s="1"/>
  <c r="BH2810" i="64"/>
  <c r="BH2835" i="64" s="1"/>
  <c r="BH1957" i="64"/>
  <c r="BH1970" i="64" s="1"/>
  <c r="BH2844" i="64"/>
  <c r="BH2869" i="64" s="1"/>
  <c r="BH2050" i="64"/>
  <c r="BH1743" i="64"/>
  <c r="BH1758" i="64" s="1"/>
  <c r="BH1068" i="64"/>
  <c r="BH1081" i="64" s="1"/>
  <c r="BH1933" i="64"/>
  <c r="BH1488" i="64"/>
  <c r="BH1501" i="64" s="1"/>
  <c r="BH1767" i="64"/>
  <c r="BH1019" i="64"/>
  <c r="BH1412" i="64"/>
  <c r="BH995" i="64"/>
  <c r="BH1044" i="64"/>
  <c r="BH967" i="64"/>
  <c r="BH2453" i="64"/>
  <c r="BH2468" i="64" s="1"/>
  <c r="BH2477" i="64"/>
  <c r="AZ3372" i="64"/>
  <c r="AZ3346" i="64"/>
  <c r="AZ2422" i="64"/>
  <c r="AZ3321" i="64"/>
  <c r="AZ2364" i="64"/>
  <c r="AZ3295" i="64"/>
  <c r="AZ3312" i="64" s="1"/>
  <c r="AZ2342" i="64"/>
  <c r="AZ2355" i="64" s="1"/>
  <c r="AZ2396" i="64"/>
  <c r="AZ2413" i="64" s="1"/>
  <c r="AZ3424" i="64"/>
  <c r="AZ3438" i="64" s="1"/>
  <c r="AZ2297" i="64"/>
  <c r="AZ2332" i="64" s="1"/>
  <c r="AZ2778" i="64"/>
  <c r="AZ2801" i="64" s="1"/>
  <c r="AZ2710" i="64"/>
  <c r="AZ2733" i="64" s="1"/>
  <c r="AZ2253" i="64"/>
  <c r="AZ2288" i="64" s="1"/>
  <c r="AZ2181" i="64"/>
  <c r="AZ2208" i="64" s="1"/>
  <c r="AZ2674" i="64"/>
  <c r="AZ2701" i="64" s="1"/>
  <c r="AZ2217" i="64"/>
  <c r="AZ2244" i="64" s="1"/>
  <c r="AZ2109" i="64"/>
  <c r="AZ2136" i="64" s="1"/>
  <c r="AZ2074" i="64"/>
  <c r="AZ2101" i="64" s="1"/>
  <c r="AZ2810" i="64"/>
  <c r="AZ2835" i="64" s="1"/>
  <c r="AZ1957" i="64"/>
  <c r="AZ1970" i="64" s="1"/>
  <c r="AZ2844" i="64"/>
  <c r="AZ2869" i="64" s="1"/>
  <c r="AZ2050" i="64"/>
  <c r="AZ1068" i="64"/>
  <c r="AZ1081" i="64" s="1"/>
  <c r="AZ1767" i="64"/>
  <c r="AZ1488" i="64"/>
  <c r="AZ1501" i="64" s="1"/>
  <c r="AZ1933" i="64"/>
  <c r="AZ1019" i="64"/>
  <c r="AZ1743" i="64"/>
  <c r="AZ1758" i="64" s="1"/>
  <c r="AZ1412" i="64"/>
  <c r="AZ995" i="64"/>
  <c r="AZ2453" i="64"/>
  <c r="AZ2468" i="64" s="1"/>
  <c r="AZ967" i="64"/>
  <c r="AZ1044" i="64"/>
  <c r="AZ2477" i="64"/>
  <c r="AR3372" i="64"/>
  <c r="AR3346" i="64"/>
  <c r="AR2422" i="64"/>
  <c r="AR3321" i="64"/>
  <c r="AR2396" i="64"/>
  <c r="AR2413" i="64" s="1"/>
  <c r="AR2364" i="64"/>
  <c r="AR2342" i="64"/>
  <c r="AR2355" i="64" s="1"/>
  <c r="AR3295" i="64"/>
  <c r="AR3312" i="64" s="1"/>
  <c r="AR2297" i="64"/>
  <c r="AR2332" i="64" s="1"/>
  <c r="AR2778" i="64"/>
  <c r="AR2801" i="64" s="1"/>
  <c r="AR3424" i="64"/>
  <c r="AR3438" i="64" s="1"/>
  <c r="AR2710" i="64"/>
  <c r="AR2733" i="64" s="1"/>
  <c r="AR2674" i="64"/>
  <c r="AR2701" i="64" s="1"/>
  <c r="AR2217" i="64"/>
  <c r="AR2244" i="64" s="1"/>
  <c r="AR2181" i="64"/>
  <c r="AR2208" i="64" s="1"/>
  <c r="AR2109" i="64"/>
  <c r="AR2136" i="64" s="1"/>
  <c r="AR2074" i="64"/>
  <c r="AR2101" i="64" s="1"/>
  <c r="AR2253" i="64"/>
  <c r="AR2288" i="64" s="1"/>
  <c r="AR2810" i="64"/>
  <c r="AR2835" i="64" s="1"/>
  <c r="AR1957" i="64"/>
  <c r="AR1970" i="64" s="1"/>
  <c r="AR2844" i="64"/>
  <c r="AR2869" i="64" s="1"/>
  <c r="AR2050" i="64"/>
  <c r="AR1068" i="64"/>
  <c r="AR1081" i="64" s="1"/>
  <c r="AR1488" i="64"/>
  <c r="AR1501" i="64" s="1"/>
  <c r="AR1743" i="64"/>
  <c r="AR1758" i="64" s="1"/>
  <c r="AR1019" i="64"/>
  <c r="AR1933" i="64"/>
  <c r="AR1412" i="64"/>
  <c r="AR1767" i="64"/>
  <c r="AR995" i="64"/>
  <c r="AR1044" i="64"/>
  <c r="AR967" i="64"/>
  <c r="AR2453" i="64"/>
  <c r="AR2468" i="64" s="1"/>
  <c r="AR2477" i="64"/>
  <c r="AJ3372" i="64"/>
  <c r="AJ3346" i="64"/>
  <c r="AJ2422" i="64"/>
  <c r="AJ3321" i="64"/>
  <c r="AJ2396" i="64"/>
  <c r="AJ2413" i="64" s="1"/>
  <c r="AJ2364" i="64"/>
  <c r="AJ3295" i="64"/>
  <c r="AJ3312" i="64" s="1"/>
  <c r="AJ2342" i="64"/>
  <c r="AJ2355" i="64" s="1"/>
  <c r="AJ2297" i="64"/>
  <c r="AJ2332" i="64" s="1"/>
  <c r="AJ3424" i="64"/>
  <c r="AJ3438" i="64" s="1"/>
  <c r="AJ2710" i="64"/>
  <c r="AJ2733" i="64" s="1"/>
  <c r="AJ2253" i="64"/>
  <c r="AJ2288" i="64" s="1"/>
  <c r="AJ2778" i="64"/>
  <c r="AJ2801" i="64" s="1"/>
  <c r="AJ2181" i="64"/>
  <c r="AJ2208" i="64" s="1"/>
  <c r="AJ2109" i="64"/>
  <c r="AJ2136" i="64" s="1"/>
  <c r="AJ2074" i="64"/>
  <c r="AJ2101" i="64" s="1"/>
  <c r="AJ2674" i="64"/>
  <c r="AJ2701" i="64" s="1"/>
  <c r="AJ2217" i="64"/>
  <c r="AJ2244" i="64" s="1"/>
  <c r="AJ2810" i="64"/>
  <c r="AJ2835" i="64" s="1"/>
  <c r="AJ1957" i="64"/>
  <c r="AJ1970" i="64" s="1"/>
  <c r="AJ2844" i="64"/>
  <c r="AJ2869" i="64" s="1"/>
  <c r="AJ2050" i="64"/>
  <c r="AJ1933" i="64"/>
  <c r="AJ1068" i="64"/>
  <c r="AJ1081" i="64" s="1"/>
  <c r="AJ1743" i="64"/>
  <c r="AJ1758" i="64" s="1"/>
  <c r="AJ1488" i="64"/>
  <c r="AJ1501" i="64" s="1"/>
  <c r="AJ1767" i="64"/>
  <c r="AJ1412" i="64"/>
  <c r="AJ995" i="64"/>
  <c r="AJ2453" i="64"/>
  <c r="AJ2468" i="64" s="1"/>
  <c r="AJ967" i="64"/>
  <c r="AJ1019" i="64"/>
  <c r="AJ1044" i="64"/>
  <c r="AJ2477" i="64"/>
  <c r="AB3372" i="64"/>
  <c r="AB2422" i="64"/>
  <c r="AB3321" i="64"/>
  <c r="AB3346" i="64"/>
  <c r="AB2364" i="64"/>
  <c r="AB3295" i="64"/>
  <c r="AB3312" i="64" s="1"/>
  <c r="AB2396" i="64"/>
  <c r="AB2413" i="64" s="1"/>
  <c r="AB2342" i="64"/>
  <c r="AB2355" i="64" s="1"/>
  <c r="AB3424" i="64"/>
  <c r="AB3438" i="64" s="1"/>
  <c r="AB2297" i="64"/>
  <c r="AB2332" i="64" s="1"/>
  <c r="AB2253" i="64"/>
  <c r="AB2288" i="64" s="1"/>
  <c r="AB2778" i="64"/>
  <c r="AB2801" i="64" s="1"/>
  <c r="AB2710" i="64"/>
  <c r="AB2733" i="64" s="1"/>
  <c r="AB2181" i="64"/>
  <c r="AB2208" i="64" s="1"/>
  <c r="AB2674" i="64"/>
  <c r="AB2701" i="64" s="1"/>
  <c r="AB2217" i="64"/>
  <c r="AB2244" i="64" s="1"/>
  <c r="AB2109" i="64"/>
  <c r="AB2136" i="64" s="1"/>
  <c r="AB2074" i="64"/>
  <c r="AB2101" i="64" s="1"/>
  <c r="AB2810" i="64"/>
  <c r="AB2835" i="64" s="1"/>
  <c r="AB1957" i="64"/>
  <c r="AB1970" i="64" s="1"/>
  <c r="AB2844" i="64"/>
  <c r="AB2869" i="64" s="1"/>
  <c r="AB2050" i="64"/>
  <c r="AB1743" i="64"/>
  <c r="AB1758" i="64" s="1"/>
  <c r="AB1068" i="64"/>
  <c r="AB1081" i="64" s="1"/>
  <c r="AB1767" i="64"/>
  <c r="AB1933" i="64"/>
  <c r="AB1488" i="64"/>
  <c r="AB1501" i="64" s="1"/>
  <c r="AB1412" i="64"/>
  <c r="AB995" i="64"/>
  <c r="AB1044" i="64"/>
  <c r="AB967" i="64"/>
  <c r="AB1019" i="64"/>
  <c r="AB2453" i="64"/>
  <c r="AB2468" i="64" s="1"/>
  <c r="AB2477" i="64"/>
  <c r="T3372" i="64"/>
  <c r="T2422" i="64"/>
  <c r="T3321" i="64"/>
  <c r="T3346" i="64"/>
  <c r="T2396" i="64"/>
  <c r="T2413" i="64" s="1"/>
  <c r="T3295" i="64"/>
  <c r="T3312" i="64" s="1"/>
  <c r="T2364" i="64"/>
  <c r="T2342" i="64"/>
  <c r="T2355" i="64" s="1"/>
  <c r="T2297" i="64"/>
  <c r="T2332" i="64" s="1"/>
  <c r="T2710" i="64"/>
  <c r="T2733" i="64" s="1"/>
  <c r="T3424" i="64"/>
  <c r="T3438" i="64" s="1"/>
  <c r="T2253" i="64"/>
  <c r="T2288" i="64" s="1"/>
  <c r="T2674" i="64"/>
  <c r="T2701" i="64" s="1"/>
  <c r="T2217" i="64"/>
  <c r="T2244" i="64" s="1"/>
  <c r="T2181" i="64"/>
  <c r="T2208" i="64" s="1"/>
  <c r="T2109" i="64"/>
  <c r="T2136" i="64" s="1"/>
  <c r="T2074" i="64"/>
  <c r="T2101" i="64" s="1"/>
  <c r="T2778" i="64"/>
  <c r="T2801" i="64" s="1"/>
  <c r="T2810" i="64"/>
  <c r="T2835" i="64" s="1"/>
  <c r="T1957" i="64"/>
  <c r="T1970" i="64" s="1"/>
  <c r="T2844" i="64"/>
  <c r="T2869" i="64" s="1"/>
  <c r="T2050" i="64"/>
  <c r="T1068" i="64"/>
  <c r="T1081" i="64" s="1"/>
  <c r="T1488" i="64"/>
  <c r="T1501" i="64" s="1"/>
  <c r="T1933" i="64"/>
  <c r="T1767" i="64"/>
  <c r="T1743" i="64"/>
  <c r="T1758" i="64" s="1"/>
  <c r="T1412" i="64"/>
  <c r="T995" i="64"/>
  <c r="T2453" i="64"/>
  <c r="T2468" i="64" s="1"/>
  <c r="T967" i="64"/>
  <c r="T1019" i="64"/>
  <c r="T1044" i="64"/>
  <c r="T2477" i="64"/>
  <c r="CG3371" i="64"/>
  <c r="CG2421" i="64"/>
  <c r="CG3345" i="64"/>
  <c r="CG3320" i="64"/>
  <c r="CG2395" i="64"/>
  <c r="CG2363" i="64"/>
  <c r="CG3294" i="64"/>
  <c r="CG2341" i="64"/>
  <c r="CG2296" i="64"/>
  <c r="CG2252" i="64"/>
  <c r="CG2709" i="64"/>
  <c r="CG2777" i="64"/>
  <c r="CG2673" i="64"/>
  <c r="CG2180" i="64"/>
  <c r="CG3423" i="64"/>
  <c r="CG2108" i="64"/>
  <c r="CG2216" i="64"/>
  <c r="CG2809" i="64"/>
  <c r="CG1956" i="64"/>
  <c r="CG1766" i="64"/>
  <c r="CG1923" i="64" s="1"/>
  <c r="CG2049" i="64"/>
  <c r="CG1932" i="64"/>
  <c r="CG1947" i="64" s="1"/>
  <c r="CG2843" i="64"/>
  <c r="CG2073" i="64"/>
  <c r="CG1043" i="64"/>
  <c r="CG1411" i="64"/>
  <c r="CG1487" i="64"/>
  <c r="CG966" i="64"/>
  <c r="CG708" i="64"/>
  <c r="CG1067" i="64"/>
  <c r="CG1080" i="64" s="1"/>
  <c r="CG1018" i="64"/>
  <c r="CG2452" i="64"/>
  <c r="CG2476" i="64"/>
  <c r="BY3371" i="64"/>
  <c r="BY2421" i="64"/>
  <c r="BY3345" i="64"/>
  <c r="BY3320" i="64"/>
  <c r="BY2395" i="64"/>
  <c r="BY2363" i="64"/>
  <c r="BY3294" i="64"/>
  <c r="BY2341" i="64"/>
  <c r="BY3423" i="64"/>
  <c r="BY2296" i="64"/>
  <c r="BY2252" i="64"/>
  <c r="BY2709" i="64"/>
  <c r="BY2673" i="64"/>
  <c r="BY2180" i="64"/>
  <c r="BY2216" i="64"/>
  <c r="BY2777" i="64"/>
  <c r="BY2108" i="64"/>
  <c r="BY2809" i="64"/>
  <c r="BY1956" i="64"/>
  <c r="BY2073" i="64"/>
  <c r="BY2843" i="64"/>
  <c r="BY1766" i="64"/>
  <c r="BY1923" i="64" s="1"/>
  <c r="BY2049" i="64"/>
  <c r="BY1932" i="64"/>
  <c r="BY1947" i="64" s="1"/>
  <c r="BY1043" i="64"/>
  <c r="BY1411" i="64"/>
  <c r="BY2452" i="64"/>
  <c r="BY966" i="64"/>
  <c r="BY1487" i="64"/>
  <c r="BY708" i="64"/>
  <c r="BY1018" i="64"/>
  <c r="BY1067" i="64"/>
  <c r="BY1080" i="64" s="1"/>
  <c r="BY2476" i="64"/>
  <c r="BQ3371" i="64"/>
  <c r="BQ2421" i="64"/>
  <c r="BQ3345" i="64"/>
  <c r="BQ3320" i="64"/>
  <c r="BQ2395" i="64"/>
  <c r="BQ2363" i="64"/>
  <c r="BQ3294" i="64"/>
  <c r="BQ2341" i="64"/>
  <c r="BQ2252" i="64"/>
  <c r="BQ3423" i="64"/>
  <c r="BQ2709" i="64"/>
  <c r="BQ2296" i="64"/>
  <c r="BQ2673" i="64"/>
  <c r="BQ2180" i="64"/>
  <c r="BQ2108" i="64"/>
  <c r="BQ2777" i="64"/>
  <c r="BQ2216" i="64"/>
  <c r="BQ2809" i="64"/>
  <c r="BQ1956" i="64"/>
  <c r="BQ1766" i="64"/>
  <c r="BQ1923" i="64" s="1"/>
  <c r="BQ2073" i="64"/>
  <c r="BQ2049" i="64"/>
  <c r="BQ2843" i="64"/>
  <c r="BQ1932" i="64"/>
  <c r="BQ1947" i="64" s="1"/>
  <c r="BQ1043" i="64"/>
  <c r="BQ1411" i="64"/>
  <c r="BQ966" i="64"/>
  <c r="BQ708" i="64"/>
  <c r="BQ1018" i="64"/>
  <c r="BQ2452" i="64"/>
  <c r="BQ2476" i="64"/>
  <c r="BQ1067" i="64"/>
  <c r="BQ1080" i="64" s="1"/>
  <c r="BQ1487" i="64"/>
  <c r="BI3371" i="64"/>
  <c r="BI2421" i="64"/>
  <c r="BI3345" i="64"/>
  <c r="BI3320" i="64"/>
  <c r="BI2395" i="64"/>
  <c r="BI2363" i="64"/>
  <c r="BI3294" i="64"/>
  <c r="BI2341" i="64"/>
  <c r="BI3423" i="64"/>
  <c r="BI2296" i="64"/>
  <c r="BI2252" i="64"/>
  <c r="BI2709" i="64"/>
  <c r="BI2777" i="64"/>
  <c r="BI2673" i="64"/>
  <c r="BI2180" i="64"/>
  <c r="BI2216" i="64"/>
  <c r="BI2108" i="64"/>
  <c r="BI2809" i="64"/>
  <c r="BI1956" i="64"/>
  <c r="BI1766" i="64"/>
  <c r="BI1923" i="64" s="1"/>
  <c r="BI2073" i="64"/>
  <c r="BI2843" i="64"/>
  <c r="BI1932" i="64"/>
  <c r="BI1947" i="64" s="1"/>
  <c r="BI2049" i="64"/>
  <c r="BI1043" i="64"/>
  <c r="BI1411" i="64"/>
  <c r="BI1487" i="64"/>
  <c r="BI2452" i="64"/>
  <c r="BI966" i="64"/>
  <c r="BI708" i="64"/>
  <c r="BI1018" i="64"/>
  <c r="BI2476" i="64"/>
  <c r="BA3371" i="64"/>
  <c r="BA2421" i="64"/>
  <c r="BA3345" i="64"/>
  <c r="BA3320" i="64"/>
  <c r="BA2395" i="64"/>
  <c r="BA2363" i="64"/>
  <c r="BA3294" i="64"/>
  <c r="BA2341" i="64"/>
  <c r="BA2252" i="64"/>
  <c r="BA2777" i="64"/>
  <c r="BA2709" i="64"/>
  <c r="BA2296" i="64"/>
  <c r="BA3423" i="64"/>
  <c r="BA2673" i="64"/>
  <c r="BA2216" i="64"/>
  <c r="BA2180" i="64"/>
  <c r="BA2108" i="64"/>
  <c r="BA2809" i="64"/>
  <c r="BA1956" i="64"/>
  <c r="BA2843" i="64"/>
  <c r="BA1766" i="64"/>
  <c r="BA1923" i="64" s="1"/>
  <c r="BA2073" i="64"/>
  <c r="BA2049" i="64"/>
  <c r="BA1932" i="64"/>
  <c r="BA1947" i="64" s="1"/>
  <c r="BA1043" i="64"/>
  <c r="BA1411" i="64"/>
  <c r="BA1067" i="64"/>
  <c r="BA1080" i="64" s="1"/>
  <c r="BA966" i="64"/>
  <c r="BA708" i="64"/>
  <c r="BA1487" i="64"/>
  <c r="BA1018" i="64"/>
  <c r="BA2452" i="64"/>
  <c r="BA2476" i="64"/>
  <c r="AS3371" i="64"/>
  <c r="AS2421" i="64"/>
  <c r="AS3345" i="64"/>
  <c r="AS3320" i="64"/>
  <c r="AS2395" i="64"/>
  <c r="AS3294" i="64"/>
  <c r="AS2363" i="64"/>
  <c r="AS2341" i="64"/>
  <c r="AS3423" i="64"/>
  <c r="AS2252" i="64"/>
  <c r="AS2709" i="64"/>
  <c r="AS2673" i="64"/>
  <c r="AS2180" i="64"/>
  <c r="AS2296" i="64"/>
  <c r="AS2108" i="64"/>
  <c r="AS2809" i="64"/>
  <c r="AS1956" i="64"/>
  <c r="AS2216" i="64"/>
  <c r="AS1766" i="64"/>
  <c r="AS1923" i="64" s="1"/>
  <c r="AS2777" i="64"/>
  <c r="AS2843" i="64"/>
  <c r="AS2049" i="64"/>
  <c r="AS2073" i="64"/>
  <c r="AS1932" i="64"/>
  <c r="AS1947" i="64" s="1"/>
  <c r="AS1043" i="64"/>
  <c r="AS1411" i="64"/>
  <c r="AS1067" i="64"/>
  <c r="AS1080" i="64" s="1"/>
  <c r="AS2452" i="64"/>
  <c r="AS966" i="64"/>
  <c r="AS708" i="64"/>
  <c r="AS1018" i="64"/>
  <c r="AS2476" i="64"/>
  <c r="AK3371" i="64"/>
  <c r="AK2421" i="64"/>
  <c r="AK3345" i="64"/>
  <c r="AK3320" i="64"/>
  <c r="AK2395" i="64"/>
  <c r="AK2363" i="64"/>
  <c r="AK3294" i="64"/>
  <c r="AK2252" i="64"/>
  <c r="AK3423" i="64"/>
  <c r="AK2296" i="64"/>
  <c r="AK2709" i="64"/>
  <c r="AK2341" i="64"/>
  <c r="AK2673" i="64"/>
  <c r="AK2180" i="64"/>
  <c r="AK2777" i="64"/>
  <c r="AK2216" i="64"/>
  <c r="AK2108" i="64"/>
  <c r="AK2809" i="64"/>
  <c r="AK1956" i="64"/>
  <c r="AK1766" i="64"/>
  <c r="AK1923" i="64" s="1"/>
  <c r="AK2049" i="64"/>
  <c r="AK2073" i="64"/>
  <c r="AK1932" i="64"/>
  <c r="AK1947" i="64" s="1"/>
  <c r="AK2843" i="64"/>
  <c r="AK1043" i="64"/>
  <c r="AK1411" i="64"/>
  <c r="AK1067" i="64"/>
  <c r="AK1080" i="64" s="1"/>
  <c r="AK1487" i="64"/>
  <c r="AK966" i="64"/>
  <c r="AK708" i="64"/>
  <c r="AK1018" i="64"/>
  <c r="AK2452" i="64"/>
  <c r="AK2476" i="64"/>
  <c r="AC3371" i="64"/>
  <c r="AC2421" i="64"/>
  <c r="AC3345" i="64"/>
  <c r="AC3320" i="64"/>
  <c r="AC2395" i="64"/>
  <c r="AC3294" i="64"/>
  <c r="AC2363" i="64"/>
  <c r="AC2341" i="64"/>
  <c r="AC3423" i="64"/>
  <c r="AC2296" i="64"/>
  <c r="AC2252" i="64"/>
  <c r="AC2709" i="64"/>
  <c r="AC2673" i="64"/>
  <c r="AC2216" i="64"/>
  <c r="AC2180" i="64"/>
  <c r="AC2108" i="64"/>
  <c r="AC2777" i="64"/>
  <c r="AC2809" i="64"/>
  <c r="AC1956" i="64"/>
  <c r="AC1766" i="64"/>
  <c r="AC1923" i="64" s="1"/>
  <c r="AC2843" i="64"/>
  <c r="AC1932" i="64"/>
  <c r="AC1947" i="64" s="1"/>
  <c r="AC2073" i="64"/>
  <c r="AC1043" i="64"/>
  <c r="AC2049" i="64"/>
  <c r="AC1411" i="64"/>
  <c r="AC2452" i="64"/>
  <c r="AC966" i="64"/>
  <c r="AC1067" i="64"/>
  <c r="AC1080" i="64" s="1"/>
  <c r="AC708" i="64"/>
  <c r="AC1018" i="64"/>
  <c r="AC1487" i="64"/>
  <c r="AC2476" i="64"/>
  <c r="U3371" i="64"/>
  <c r="U2421" i="64"/>
  <c r="U3345" i="64"/>
  <c r="U3320" i="64"/>
  <c r="U2395" i="64"/>
  <c r="U2363" i="64"/>
  <c r="U3294" i="64"/>
  <c r="U2296" i="64"/>
  <c r="U2252" i="64"/>
  <c r="U2709" i="64"/>
  <c r="U2341" i="64"/>
  <c r="U3423" i="64"/>
  <c r="U2673" i="64"/>
  <c r="U2180" i="64"/>
  <c r="U2777" i="64"/>
  <c r="U2108" i="64"/>
  <c r="U2216" i="64"/>
  <c r="U2809" i="64"/>
  <c r="U1956" i="64"/>
  <c r="U1766" i="64"/>
  <c r="U1923" i="64" s="1"/>
  <c r="U2843" i="64"/>
  <c r="U2049" i="64"/>
  <c r="U1932" i="64"/>
  <c r="U1947" i="64" s="1"/>
  <c r="U1043" i="64"/>
  <c r="U2073" i="64"/>
  <c r="U1411" i="64"/>
  <c r="U1487" i="64"/>
  <c r="U966" i="64"/>
  <c r="U708" i="64"/>
  <c r="U1067" i="64"/>
  <c r="U1080" i="64" s="1"/>
  <c r="U1018" i="64"/>
  <c r="U2452" i="64"/>
  <c r="U2476" i="64"/>
  <c r="CH3368" i="64"/>
  <c r="CH3385" i="64" s="1"/>
  <c r="CH2418" i="64"/>
  <c r="CH2440" i="64" s="1"/>
  <c r="CH3342" i="64"/>
  <c r="CH3359" i="64" s="1"/>
  <c r="CH3317" i="64"/>
  <c r="CH3334" i="64" s="1"/>
  <c r="CH2392" i="64"/>
  <c r="CH2409" i="64" s="1"/>
  <c r="CH2360" i="64"/>
  <c r="CH2383" i="64" s="1"/>
  <c r="CH2338" i="64"/>
  <c r="CH2351" i="64" s="1"/>
  <c r="CH3291" i="64"/>
  <c r="CH3308" i="64" s="1"/>
  <c r="CH3420" i="64"/>
  <c r="CH3434" i="64" s="1"/>
  <c r="CH2706" i="64"/>
  <c r="CH2729" i="64" s="1"/>
  <c r="CH2293" i="64"/>
  <c r="CH2328" i="64" s="1"/>
  <c r="CH2670" i="64"/>
  <c r="CH2697" i="64" s="1"/>
  <c r="CH2177" i="64"/>
  <c r="CH2204" i="64" s="1"/>
  <c r="CH2249" i="64"/>
  <c r="CH2284" i="64" s="1"/>
  <c r="CH2105" i="64"/>
  <c r="CH2132" i="64" s="1"/>
  <c r="CH2806" i="64"/>
  <c r="CH2831" i="64" s="1"/>
  <c r="CH2213" i="64"/>
  <c r="CH2240" i="64" s="1"/>
  <c r="CH1953" i="64"/>
  <c r="CH1966" i="64" s="1"/>
  <c r="CH2774" i="64"/>
  <c r="CH2797" i="64" s="1"/>
  <c r="CH1763" i="64"/>
  <c r="CH2070" i="64"/>
  <c r="CH2097" i="64" s="1"/>
  <c r="CH2046" i="64"/>
  <c r="CH1929" i="64"/>
  <c r="CH1944" i="64" s="1"/>
  <c r="CH1040" i="64"/>
  <c r="CH1739" i="64"/>
  <c r="CH1754" i="64" s="1"/>
  <c r="CH2840" i="64"/>
  <c r="CH2865" i="64" s="1"/>
  <c r="CH1408" i="64"/>
  <c r="CH1423" i="64" s="1"/>
  <c r="CH2449" i="64"/>
  <c r="CH2464" i="64" s="1"/>
  <c r="CH963" i="64"/>
  <c r="CH705" i="64"/>
  <c r="CH729" i="64" s="1"/>
  <c r="CH1484" i="64"/>
  <c r="CH1497" i="64" s="1"/>
  <c r="CH1015" i="64"/>
  <c r="CH2473" i="64"/>
  <c r="CH2488" i="64" s="1"/>
  <c r="CH1064" i="64"/>
  <c r="CH1077" i="64" s="1"/>
  <c r="BZ3368" i="64"/>
  <c r="BZ3385" i="64" s="1"/>
  <c r="BZ2418" i="64"/>
  <c r="BZ2440" i="64" s="1"/>
  <c r="BZ3342" i="64"/>
  <c r="BZ3359" i="64" s="1"/>
  <c r="BZ2392" i="64"/>
  <c r="BZ2409" i="64" s="1"/>
  <c r="BZ3291" i="64"/>
  <c r="BZ3308" i="64" s="1"/>
  <c r="BZ2360" i="64"/>
  <c r="BZ2383" i="64" s="1"/>
  <c r="BZ3317" i="64"/>
  <c r="BZ3334" i="64" s="1"/>
  <c r="BZ2338" i="64"/>
  <c r="BZ2351" i="64" s="1"/>
  <c r="BZ2249" i="64"/>
  <c r="BZ2284" i="64" s="1"/>
  <c r="BZ2706" i="64"/>
  <c r="BZ2729" i="64" s="1"/>
  <c r="BZ3420" i="64"/>
  <c r="BZ3434" i="64" s="1"/>
  <c r="BZ2670" i="64"/>
  <c r="BZ2697" i="64" s="1"/>
  <c r="BZ2293" i="64"/>
  <c r="BZ2328" i="64" s="1"/>
  <c r="BZ2177" i="64"/>
  <c r="BZ2204" i="64" s="1"/>
  <c r="BZ2774" i="64"/>
  <c r="BZ2797" i="64" s="1"/>
  <c r="BZ2105" i="64"/>
  <c r="BZ2132" i="64" s="1"/>
  <c r="BZ2806" i="64"/>
  <c r="BZ2831" i="64" s="1"/>
  <c r="BZ1953" i="64"/>
  <c r="BZ1966" i="64" s="1"/>
  <c r="BZ2213" i="64"/>
  <c r="BZ2240" i="64" s="1"/>
  <c r="BZ1763" i="64"/>
  <c r="BZ2070" i="64"/>
  <c r="BZ2097" i="64" s="1"/>
  <c r="BZ2840" i="64"/>
  <c r="BZ2865" i="64" s="1"/>
  <c r="BZ2046" i="64"/>
  <c r="BZ1929" i="64"/>
  <c r="BZ1944" i="64" s="1"/>
  <c r="BZ1040" i="64"/>
  <c r="BZ1739" i="64"/>
  <c r="BZ1754" i="64" s="1"/>
  <c r="BZ1408" i="64"/>
  <c r="BZ1423" i="64" s="1"/>
  <c r="BZ963" i="64"/>
  <c r="BZ705" i="64"/>
  <c r="BZ729" i="64" s="1"/>
  <c r="BZ1015" i="64"/>
  <c r="BZ2473" i="64"/>
  <c r="BZ2488" i="64" s="1"/>
  <c r="BZ2449" i="64"/>
  <c r="BZ2464" i="64" s="1"/>
  <c r="BR3368" i="64"/>
  <c r="BR3385" i="64" s="1"/>
  <c r="BR2418" i="64"/>
  <c r="BR2440" i="64" s="1"/>
  <c r="BR3342" i="64"/>
  <c r="BR3359" i="64" s="1"/>
  <c r="BR3317" i="64"/>
  <c r="BR3334" i="64" s="1"/>
  <c r="BR2392" i="64"/>
  <c r="BR2409" i="64" s="1"/>
  <c r="BR2360" i="64"/>
  <c r="BR2383" i="64" s="1"/>
  <c r="BR3291" i="64"/>
  <c r="BR3308" i="64" s="1"/>
  <c r="BR2338" i="64"/>
  <c r="BR2351" i="64" s="1"/>
  <c r="BR2293" i="64"/>
  <c r="BR2328" i="64" s="1"/>
  <c r="BR2249" i="64"/>
  <c r="BR2284" i="64" s="1"/>
  <c r="BR2706" i="64"/>
  <c r="BR2729" i="64" s="1"/>
  <c r="BR3420" i="64"/>
  <c r="BR3434" i="64" s="1"/>
  <c r="BR2670" i="64"/>
  <c r="BR2697" i="64" s="1"/>
  <c r="BR2177" i="64"/>
  <c r="BR2204" i="64" s="1"/>
  <c r="BR2105" i="64"/>
  <c r="BR2132" i="64" s="1"/>
  <c r="BR2806" i="64"/>
  <c r="BR2831" i="64" s="1"/>
  <c r="BR1953" i="64"/>
  <c r="BR1966" i="64" s="1"/>
  <c r="BR2774" i="64"/>
  <c r="BR2797" i="64" s="1"/>
  <c r="BR2046" i="64"/>
  <c r="BR1763" i="64"/>
  <c r="BR2070" i="64"/>
  <c r="BR2097" i="64" s="1"/>
  <c r="BR2213" i="64"/>
  <c r="BR2240" i="64" s="1"/>
  <c r="BR2840" i="64"/>
  <c r="BR2865" i="64" s="1"/>
  <c r="BR1929" i="64"/>
  <c r="BR1944" i="64" s="1"/>
  <c r="BR1040" i="64"/>
  <c r="BR1739" i="64"/>
  <c r="BR1754" i="64" s="1"/>
  <c r="BR1408" i="64"/>
  <c r="BR1423" i="64" s="1"/>
  <c r="BR1064" i="64"/>
  <c r="BR1077" i="64" s="1"/>
  <c r="BR1484" i="64"/>
  <c r="BR1497" i="64" s="1"/>
  <c r="BR2449" i="64"/>
  <c r="BR2464" i="64" s="1"/>
  <c r="BR963" i="64"/>
  <c r="BR705" i="64"/>
  <c r="BR729" i="64" s="1"/>
  <c r="BR1015" i="64"/>
  <c r="BR2473" i="64"/>
  <c r="BR2488" i="64" s="1"/>
  <c r="BJ3368" i="64"/>
  <c r="BJ3385" i="64" s="1"/>
  <c r="BJ2418" i="64"/>
  <c r="BJ2440" i="64" s="1"/>
  <c r="BJ3342" i="64"/>
  <c r="BJ3359" i="64" s="1"/>
  <c r="BJ2392" i="64"/>
  <c r="BJ2409" i="64" s="1"/>
  <c r="BJ2360" i="64"/>
  <c r="BJ2383" i="64" s="1"/>
  <c r="BJ3317" i="64"/>
  <c r="BJ3334" i="64" s="1"/>
  <c r="BJ3291" i="64"/>
  <c r="BJ3308" i="64" s="1"/>
  <c r="BJ2338" i="64"/>
  <c r="BJ2351" i="64" s="1"/>
  <c r="BJ2249" i="64"/>
  <c r="BJ2284" i="64" s="1"/>
  <c r="BJ3420" i="64"/>
  <c r="BJ3434" i="64" s="1"/>
  <c r="BJ2706" i="64"/>
  <c r="BJ2729" i="64" s="1"/>
  <c r="BJ2293" i="64"/>
  <c r="BJ2328" i="64" s="1"/>
  <c r="BJ2670" i="64"/>
  <c r="BJ2697" i="64" s="1"/>
  <c r="BJ2177" i="64"/>
  <c r="BJ2204" i="64" s="1"/>
  <c r="BJ2774" i="64"/>
  <c r="BJ2797" i="64" s="1"/>
  <c r="BJ2105" i="64"/>
  <c r="BJ2132" i="64" s="1"/>
  <c r="BJ2213" i="64"/>
  <c r="BJ2240" i="64" s="1"/>
  <c r="BJ2806" i="64"/>
  <c r="BJ2831" i="64" s="1"/>
  <c r="BJ1953" i="64"/>
  <c r="BJ1966" i="64" s="1"/>
  <c r="BJ2840" i="64"/>
  <c r="BJ2865" i="64" s="1"/>
  <c r="BJ1763" i="64"/>
  <c r="BJ2070" i="64"/>
  <c r="BJ2097" i="64" s="1"/>
  <c r="BJ1929" i="64"/>
  <c r="BJ1944" i="64" s="1"/>
  <c r="BJ2046" i="64"/>
  <c r="BJ1040" i="64"/>
  <c r="BJ1739" i="64"/>
  <c r="BJ1754" i="64" s="1"/>
  <c r="BJ1408" i="64"/>
  <c r="BJ1423" i="64" s="1"/>
  <c r="BJ1064" i="64"/>
  <c r="BJ1077" i="64" s="1"/>
  <c r="BJ963" i="64"/>
  <c r="BJ705" i="64"/>
  <c r="BJ729" i="64" s="1"/>
  <c r="BJ1015" i="64"/>
  <c r="BJ1484" i="64"/>
  <c r="BJ1497" i="64" s="1"/>
  <c r="BJ2473" i="64"/>
  <c r="BJ2488" i="64" s="1"/>
  <c r="BJ2449" i="64"/>
  <c r="BJ2464" i="64" s="1"/>
  <c r="BB3368" i="64"/>
  <c r="BB3385" i="64" s="1"/>
  <c r="BB2418" i="64"/>
  <c r="BB2440" i="64" s="1"/>
  <c r="BB3342" i="64"/>
  <c r="BB3359" i="64" s="1"/>
  <c r="BB2392" i="64"/>
  <c r="BB2409" i="64" s="1"/>
  <c r="BB3317" i="64"/>
  <c r="BB3334" i="64" s="1"/>
  <c r="BB2360" i="64"/>
  <c r="BB2383" i="64" s="1"/>
  <c r="BB3291" i="64"/>
  <c r="BB3308" i="64" s="1"/>
  <c r="BB2338" i="64"/>
  <c r="BB2351" i="64" s="1"/>
  <c r="BB2293" i="64"/>
  <c r="BB2328" i="64" s="1"/>
  <c r="BB3420" i="64"/>
  <c r="BB3434" i="64" s="1"/>
  <c r="BB2249" i="64"/>
  <c r="BB2284" i="64" s="1"/>
  <c r="BB2706" i="64"/>
  <c r="BB2729" i="64" s="1"/>
  <c r="BB2670" i="64"/>
  <c r="BB2697" i="64" s="1"/>
  <c r="BB2177" i="64"/>
  <c r="BB2204" i="64" s="1"/>
  <c r="BB2105" i="64"/>
  <c r="BB2132" i="64" s="1"/>
  <c r="BB2774" i="64"/>
  <c r="BB2797" i="64" s="1"/>
  <c r="BB2806" i="64"/>
  <c r="BB2831" i="64" s="1"/>
  <c r="BB2213" i="64"/>
  <c r="BB2240" i="64" s="1"/>
  <c r="BB1953" i="64"/>
  <c r="BB1966" i="64" s="1"/>
  <c r="BB1763" i="64"/>
  <c r="BB2840" i="64"/>
  <c r="BB2865" i="64" s="1"/>
  <c r="BB2046" i="64"/>
  <c r="BB2070" i="64"/>
  <c r="BB2097" i="64" s="1"/>
  <c r="BB1929" i="64"/>
  <c r="BB1944" i="64" s="1"/>
  <c r="BB1739" i="64"/>
  <c r="BB1754" i="64" s="1"/>
  <c r="BB1408" i="64"/>
  <c r="BB1423" i="64" s="1"/>
  <c r="BB1484" i="64"/>
  <c r="BB1497" i="64" s="1"/>
  <c r="BB1064" i="64"/>
  <c r="BB1077" i="64" s="1"/>
  <c r="BB2449" i="64"/>
  <c r="BB2464" i="64" s="1"/>
  <c r="BB963" i="64"/>
  <c r="BB705" i="64"/>
  <c r="BB729" i="64" s="1"/>
  <c r="BB1015" i="64"/>
  <c r="BB2473" i="64"/>
  <c r="BB2488" i="64" s="1"/>
  <c r="AT3368" i="64"/>
  <c r="AT3385" i="64" s="1"/>
  <c r="AT2418" i="64"/>
  <c r="AT2440" i="64" s="1"/>
  <c r="AT3342" i="64"/>
  <c r="AT3359" i="64" s="1"/>
  <c r="AT2392" i="64"/>
  <c r="AT2409" i="64" s="1"/>
  <c r="AT3291" i="64"/>
  <c r="AT3308" i="64" s="1"/>
  <c r="AT2360" i="64"/>
  <c r="AT2383" i="64" s="1"/>
  <c r="AT3317" i="64"/>
  <c r="AT3334" i="64" s="1"/>
  <c r="AT2338" i="64"/>
  <c r="AT2351" i="64" s="1"/>
  <c r="AT2249" i="64"/>
  <c r="AT2284" i="64" s="1"/>
  <c r="AT2706" i="64"/>
  <c r="AT2729" i="64" s="1"/>
  <c r="AT2293" i="64"/>
  <c r="AT2328" i="64" s="1"/>
  <c r="AT3420" i="64"/>
  <c r="AT3434" i="64" s="1"/>
  <c r="AT2670" i="64"/>
  <c r="AT2697" i="64" s="1"/>
  <c r="AT2774" i="64"/>
  <c r="AT2797" i="64" s="1"/>
  <c r="AT2105" i="64"/>
  <c r="AT2132" i="64" s="1"/>
  <c r="AT2806" i="64"/>
  <c r="AT2831" i="64" s="1"/>
  <c r="AT2177" i="64"/>
  <c r="AT2204" i="64" s="1"/>
  <c r="AT1953" i="64"/>
  <c r="AT1966" i="64" s="1"/>
  <c r="AT2213" i="64"/>
  <c r="AT2240" i="64" s="1"/>
  <c r="AT1763" i="64"/>
  <c r="AT2046" i="64"/>
  <c r="AT1929" i="64"/>
  <c r="AT1944" i="64" s="1"/>
  <c r="AT2070" i="64"/>
  <c r="AT2097" i="64" s="1"/>
  <c r="AT2840" i="64"/>
  <c r="AT2865" i="64" s="1"/>
  <c r="AT1739" i="64"/>
  <c r="AT1754" i="64" s="1"/>
  <c r="AT1408" i="64"/>
  <c r="AT1423" i="64" s="1"/>
  <c r="AT963" i="64"/>
  <c r="AT1484" i="64"/>
  <c r="AT1497" i="64" s="1"/>
  <c r="AT705" i="64"/>
  <c r="AT729" i="64" s="1"/>
  <c r="AT1064" i="64"/>
  <c r="AT1077" i="64" s="1"/>
  <c r="AT1040" i="64"/>
  <c r="AT1015" i="64"/>
  <c r="AT2473" i="64"/>
  <c r="AT2488" i="64" s="1"/>
  <c r="AT2449" i="64"/>
  <c r="AT2464" i="64" s="1"/>
  <c r="AL3368" i="64"/>
  <c r="AL3385" i="64" s="1"/>
  <c r="AL2418" i="64"/>
  <c r="AL2440" i="64" s="1"/>
  <c r="AL3342" i="64"/>
  <c r="AL3359" i="64" s="1"/>
  <c r="AL3317" i="64"/>
  <c r="AL3334" i="64" s="1"/>
  <c r="AL2392" i="64"/>
  <c r="AL2409" i="64" s="1"/>
  <c r="AL3291" i="64"/>
  <c r="AL3308" i="64" s="1"/>
  <c r="AL2360" i="64"/>
  <c r="AL2383" i="64" s="1"/>
  <c r="AL2338" i="64"/>
  <c r="AL2351" i="64" s="1"/>
  <c r="AL3420" i="64"/>
  <c r="AL3434" i="64" s="1"/>
  <c r="AL2706" i="64"/>
  <c r="AL2729" i="64" s="1"/>
  <c r="AL2249" i="64"/>
  <c r="AL2284" i="64" s="1"/>
  <c r="AL2670" i="64"/>
  <c r="AL2697" i="64" s="1"/>
  <c r="AL2293" i="64"/>
  <c r="AL2328" i="64" s="1"/>
  <c r="AL2105" i="64"/>
  <c r="AL2132" i="64" s="1"/>
  <c r="AL2774" i="64"/>
  <c r="AL2797" i="64" s="1"/>
  <c r="AL2806" i="64"/>
  <c r="AL2831" i="64" s="1"/>
  <c r="AL1953" i="64"/>
  <c r="AL1966" i="64" s="1"/>
  <c r="AL2046" i="64"/>
  <c r="AL1763" i="64"/>
  <c r="AL2840" i="64"/>
  <c r="AL2865" i="64" s="1"/>
  <c r="AL2177" i="64"/>
  <c r="AL2204" i="64" s="1"/>
  <c r="AL2213" i="64"/>
  <c r="AL2240" i="64" s="1"/>
  <c r="AL1929" i="64"/>
  <c r="AL1944" i="64" s="1"/>
  <c r="AL2070" i="64"/>
  <c r="AL2097" i="64" s="1"/>
  <c r="AL1739" i="64"/>
  <c r="AL1754" i="64" s="1"/>
  <c r="AL1408" i="64"/>
  <c r="AL1423" i="64" s="1"/>
  <c r="AL1040" i="64"/>
  <c r="AL2449" i="64"/>
  <c r="AL2464" i="64" s="1"/>
  <c r="AL963" i="64"/>
  <c r="AL705" i="64"/>
  <c r="AL729" i="64" s="1"/>
  <c r="AL1015" i="64"/>
  <c r="AL2473" i="64"/>
  <c r="AL2488" i="64" s="1"/>
  <c r="AL1064" i="64"/>
  <c r="AL1077" i="64" s="1"/>
  <c r="AL1484" i="64"/>
  <c r="AL1497" i="64" s="1"/>
  <c r="AD3368" i="64"/>
  <c r="AD3385" i="64" s="1"/>
  <c r="AD2418" i="64"/>
  <c r="AD2440" i="64" s="1"/>
  <c r="AD3342" i="64"/>
  <c r="AD3359" i="64" s="1"/>
  <c r="AD3291" i="64"/>
  <c r="AD3308" i="64" s="1"/>
  <c r="AD3317" i="64"/>
  <c r="AD3334" i="64" s="1"/>
  <c r="AD2360" i="64"/>
  <c r="AD2383" i="64" s="1"/>
  <c r="AD2392" i="64"/>
  <c r="AD2409" i="64" s="1"/>
  <c r="AD2338" i="64"/>
  <c r="AD2351" i="64" s="1"/>
  <c r="AD2249" i="64"/>
  <c r="AD2284" i="64" s="1"/>
  <c r="AD3420" i="64"/>
  <c r="AD3434" i="64" s="1"/>
  <c r="AD2293" i="64"/>
  <c r="AD2328" i="64" s="1"/>
  <c r="AD2706" i="64"/>
  <c r="AD2729" i="64" s="1"/>
  <c r="AD2670" i="64"/>
  <c r="AD2697" i="64" s="1"/>
  <c r="AD2774" i="64"/>
  <c r="AD2797" i="64" s="1"/>
  <c r="AD2105" i="64"/>
  <c r="AD2132" i="64" s="1"/>
  <c r="AD2213" i="64"/>
  <c r="AD2240" i="64" s="1"/>
  <c r="AD2806" i="64"/>
  <c r="AD2831" i="64" s="1"/>
  <c r="AD2177" i="64"/>
  <c r="AD2204" i="64" s="1"/>
  <c r="AD1953" i="64"/>
  <c r="AD1966" i="64" s="1"/>
  <c r="AD2070" i="64"/>
  <c r="AD2097" i="64" s="1"/>
  <c r="AD1763" i="64"/>
  <c r="AD2840" i="64"/>
  <c r="AD2865" i="64" s="1"/>
  <c r="AD1929" i="64"/>
  <c r="AD1944" i="64" s="1"/>
  <c r="AD2046" i="64"/>
  <c r="AD1739" i="64"/>
  <c r="AD1754" i="64" s="1"/>
  <c r="AD1408" i="64"/>
  <c r="AD1423" i="64" s="1"/>
  <c r="AD1064" i="64"/>
  <c r="AD1077" i="64" s="1"/>
  <c r="AD1484" i="64"/>
  <c r="AD1497" i="64" s="1"/>
  <c r="AD963" i="64"/>
  <c r="AD705" i="64"/>
  <c r="AD729" i="64" s="1"/>
  <c r="AD1015" i="64"/>
  <c r="AD2473" i="64"/>
  <c r="AD2488" i="64" s="1"/>
  <c r="AD2449" i="64"/>
  <c r="AD2464" i="64" s="1"/>
  <c r="AD1040" i="64"/>
  <c r="V3368" i="64"/>
  <c r="V3385" i="64" s="1"/>
  <c r="V2418" i="64"/>
  <c r="V2440" i="64" s="1"/>
  <c r="V3342" i="64"/>
  <c r="V3359" i="64" s="1"/>
  <c r="V3317" i="64"/>
  <c r="V3334" i="64" s="1"/>
  <c r="V2392" i="64"/>
  <c r="V2360" i="64"/>
  <c r="V2383" i="64" s="1"/>
  <c r="V3291" i="64"/>
  <c r="V3308" i="64" s="1"/>
  <c r="V2338" i="64"/>
  <c r="V2351" i="64" s="1"/>
  <c r="V2293" i="64"/>
  <c r="V2328" i="64" s="1"/>
  <c r="V2706" i="64"/>
  <c r="V2729" i="64" s="1"/>
  <c r="V3420" i="64"/>
  <c r="V3434" i="64" s="1"/>
  <c r="V2249" i="64"/>
  <c r="V2284" i="64" s="1"/>
  <c r="V2670" i="64"/>
  <c r="V2697" i="64" s="1"/>
  <c r="V2105" i="64"/>
  <c r="V2132" i="64" s="1"/>
  <c r="V2177" i="64"/>
  <c r="V2204" i="64" s="1"/>
  <c r="V2806" i="64"/>
  <c r="V2831" i="64" s="1"/>
  <c r="V2213" i="64"/>
  <c r="V2240" i="64" s="1"/>
  <c r="V1953" i="64"/>
  <c r="V1966" i="64" s="1"/>
  <c r="V2774" i="64"/>
  <c r="V2797" i="64" s="1"/>
  <c r="V1763" i="64"/>
  <c r="V2070" i="64"/>
  <c r="V2097" i="64" s="1"/>
  <c r="V2840" i="64"/>
  <c r="V2865" i="64" s="1"/>
  <c r="V2046" i="64"/>
  <c r="V1929" i="64"/>
  <c r="V1944" i="64" s="1"/>
  <c r="V1739" i="64"/>
  <c r="V1754" i="64" s="1"/>
  <c r="V1408" i="64"/>
  <c r="V1423" i="64" s="1"/>
  <c r="V2449" i="64"/>
  <c r="V2464" i="64" s="1"/>
  <c r="V963" i="64"/>
  <c r="V1064" i="64"/>
  <c r="V1077" i="64" s="1"/>
  <c r="V1040" i="64"/>
  <c r="V705" i="64"/>
  <c r="V729" i="64" s="1"/>
  <c r="V1484" i="64"/>
  <c r="V1497" i="64" s="1"/>
  <c r="V1015" i="64"/>
  <c r="V2473" i="64"/>
  <c r="V2488" i="64" s="1"/>
  <c r="Y590" i="64"/>
  <c r="T654" i="64"/>
  <c r="AB654" i="64"/>
  <c r="AJ654" i="64"/>
  <c r="AR654" i="64"/>
  <c r="AZ654" i="64"/>
  <c r="BH654" i="64"/>
  <c r="BP654" i="64"/>
  <c r="BX654" i="64"/>
  <c r="CF654" i="64"/>
  <c r="T655" i="64"/>
  <c r="AB655" i="64"/>
  <c r="AJ655" i="64"/>
  <c r="BP655" i="64"/>
  <c r="BX655" i="64"/>
  <c r="AA658" i="64"/>
  <c r="AI658" i="64"/>
  <c r="AY658" i="64"/>
  <c r="BX658" i="64"/>
  <c r="CI658" i="64"/>
  <c r="Z659" i="64"/>
  <c r="Z669" i="64" s="1"/>
  <c r="AJ659" i="64"/>
  <c r="AJ669" i="64" s="1"/>
  <c r="AU659" i="64"/>
  <c r="AU669" i="64" s="1"/>
  <c r="BF659" i="64"/>
  <c r="BF669" i="64" s="1"/>
  <c r="BP659" i="64"/>
  <c r="BP669" i="64" s="1"/>
  <c r="AE704" i="64"/>
  <c r="BQ704" i="64"/>
  <c r="CC704" i="64"/>
  <c r="W705" i="64"/>
  <c r="W729" i="64" s="1"/>
  <c r="AV705" i="64"/>
  <c r="AV729" i="64" s="1"/>
  <c r="BI705" i="64"/>
  <c r="BI729" i="64" s="1"/>
  <c r="BU705" i="64"/>
  <c r="BU729" i="64" s="1"/>
  <c r="CI705" i="64"/>
  <c r="CI729" i="64" s="1"/>
  <c r="AL708" i="64"/>
  <c r="AW708" i="64"/>
  <c r="BK708" i="64"/>
  <c r="BX708" i="64"/>
  <c r="CJ708" i="64"/>
  <c r="AD709" i="64"/>
  <c r="AO709" i="64"/>
  <c r="BP709" i="64"/>
  <c r="CB709" i="64"/>
  <c r="AG2472" i="64"/>
  <c r="AR2472" i="64"/>
  <c r="BF2472" i="64"/>
  <c r="BS2472" i="64"/>
  <c r="CF2472" i="64"/>
  <c r="BO2473" i="64"/>
  <c r="BO2488" i="64" s="1"/>
  <c r="AA2476" i="64"/>
  <c r="BE963" i="64"/>
  <c r="AN966" i="64"/>
  <c r="AF967" i="64"/>
  <c r="BR990" i="64"/>
  <c r="BR1005" i="64" s="1"/>
  <c r="BJ991" i="64"/>
  <c r="AS994" i="64"/>
  <c r="AK995" i="64"/>
  <c r="AF1044" i="64"/>
  <c r="BA2448" i="64"/>
  <c r="BA2463" i="64" s="1"/>
  <c r="CC1407" i="64"/>
  <c r="CC1422" i="64" s="1"/>
  <c r="BL1487" i="64"/>
  <c r="BQ2045" i="64"/>
  <c r="BQ2060" i="64" s="1"/>
  <c r="AM2417" i="64"/>
  <c r="AM3367" i="64"/>
  <c r="AM3384" i="64" s="1"/>
  <c r="AM3316" i="64"/>
  <c r="AM3333" i="64" s="1"/>
  <c r="AM3341" i="64"/>
  <c r="AM3358" i="64" s="1"/>
  <c r="AM3290" i="64"/>
  <c r="AM3307" i="64" s="1"/>
  <c r="AM2359" i="64"/>
  <c r="AM2382" i="64" s="1"/>
  <c r="AM2248" i="64"/>
  <c r="AM2283" i="64" s="1"/>
  <c r="AM2337" i="64"/>
  <c r="AM2350" i="64" s="1"/>
  <c r="AM3419" i="64"/>
  <c r="AM3433" i="64" s="1"/>
  <c r="AM2391" i="64"/>
  <c r="AM2408" i="64" s="1"/>
  <c r="AM2292" i="64"/>
  <c r="AM2705" i="64"/>
  <c r="AM2728" i="64" s="1"/>
  <c r="AM2104" i="64"/>
  <c r="AM2131" i="64" s="1"/>
  <c r="AM2669" i="64"/>
  <c r="AM2696" i="64" s="1"/>
  <c r="AM2212" i="64"/>
  <c r="AM2239" i="64" s="1"/>
  <c r="AM2805" i="64"/>
  <c r="AM2830" i="64" s="1"/>
  <c r="AM2176" i="64"/>
  <c r="AM2203" i="64" s="1"/>
  <c r="AM2773" i="64"/>
  <c r="AM2796" i="64" s="1"/>
  <c r="AM2839" i="64"/>
  <c r="AM2864" i="64" s="1"/>
  <c r="AM2069" i="64"/>
  <c r="AM2096" i="64" s="1"/>
  <c r="AM1952" i="64"/>
  <c r="AM1965" i="64" s="1"/>
  <c r="AM2045" i="64"/>
  <c r="AM2060" i="64" s="1"/>
  <c r="AM1483" i="64"/>
  <c r="AM1496" i="64" s="1"/>
  <c r="AM1738" i="64"/>
  <c r="AM1753" i="64" s="1"/>
  <c r="AM1928" i="64"/>
  <c r="AM1943" i="64" s="1"/>
  <c r="AM1407" i="64"/>
  <c r="AM1422" i="64" s="1"/>
  <c r="AM2448" i="64"/>
  <c r="AM2463" i="64" s="1"/>
  <c r="AM1063" i="64"/>
  <c r="AM1039" i="64"/>
  <c r="AM962" i="64"/>
  <c r="AM982" i="64" s="1"/>
  <c r="AM1014" i="64"/>
  <c r="AM1762" i="64"/>
  <c r="AM990" i="64"/>
  <c r="AM1005" i="64" s="1"/>
  <c r="BK2422" i="64"/>
  <c r="BK3372" i="64"/>
  <c r="BK3321" i="64"/>
  <c r="BK3346" i="64"/>
  <c r="BK2396" i="64"/>
  <c r="BK2413" i="64" s="1"/>
  <c r="BK2364" i="64"/>
  <c r="BK3295" i="64"/>
  <c r="BK3312" i="64" s="1"/>
  <c r="BK2342" i="64"/>
  <c r="BK2355" i="64" s="1"/>
  <c r="BK3424" i="64"/>
  <c r="BK3438" i="64" s="1"/>
  <c r="BK2253" i="64"/>
  <c r="BK2288" i="64" s="1"/>
  <c r="BK2297" i="64"/>
  <c r="BK2332" i="64" s="1"/>
  <c r="BK2778" i="64"/>
  <c r="BK2801" i="64" s="1"/>
  <c r="BK2674" i="64"/>
  <c r="BK2701" i="64" s="1"/>
  <c r="BK2710" i="64"/>
  <c r="BK2733" i="64" s="1"/>
  <c r="BK2217" i="64"/>
  <c r="BK2244" i="64" s="1"/>
  <c r="BK2181" i="64"/>
  <c r="BK2208" i="64" s="1"/>
  <c r="BK2810" i="64"/>
  <c r="BK2835" i="64" s="1"/>
  <c r="BK2109" i="64"/>
  <c r="BK2136" i="64" s="1"/>
  <c r="BK2844" i="64"/>
  <c r="BK2869" i="64" s="1"/>
  <c r="BK2074" i="64"/>
  <c r="BK2101" i="64" s="1"/>
  <c r="BK1933" i="64"/>
  <c r="BK1957" i="64"/>
  <c r="BK1970" i="64" s="1"/>
  <c r="BK2050" i="64"/>
  <c r="BK1767" i="64"/>
  <c r="BK1412" i="64"/>
  <c r="BK2453" i="64"/>
  <c r="BK2468" i="64" s="1"/>
  <c r="BK1743" i="64"/>
  <c r="BK1758" i="64" s="1"/>
  <c r="BK1068" i="64"/>
  <c r="BK1081" i="64" s="1"/>
  <c r="BK1044" i="64"/>
  <c r="BK967" i="64"/>
  <c r="BK2477" i="64"/>
  <c r="BK1488" i="64"/>
  <c r="BK1501" i="64" s="1"/>
  <c r="BK995" i="64"/>
  <c r="CB2421" i="64"/>
  <c r="CB3371" i="64"/>
  <c r="CB3320" i="64"/>
  <c r="CB3294" i="64"/>
  <c r="CB2395" i="64"/>
  <c r="CB3345" i="64"/>
  <c r="CB2363" i="64"/>
  <c r="CB2341" i="64"/>
  <c r="CB3423" i="64"/>
  <c r="CB2252" i="64"/>
  <c r="CB2296" i="64"/>
  <c r="CB2673" i="64"/>
  <c r="CB2216" i="64"/>
  <c r="CB2777" i="64"/>
  <c r="CB2709" i="64"/>
  <c r="CB2180" i="64"/>
  <c r="CB2843" i="64"/>
  <c r="CB2073" i="64"/>
  <c r="CB2108" i="64"/>
  <c r="CB2049" i="64"/>
  <c r="CB1932" i="64"/>
  <c r="CB1947" i="64" s="1"/>
  <c r="CB1956" i="64"/>
  <c r="CB1766" i="64"/>
  <c r="CB1923" i="64" s="1"/>
  <c r="CB2809" i="64"/>
  <c r="CB2452" i="64"/>
  <c r="CB1067" i="64"/>
  <c r="CB1080" i="64" s="1"/>
  <c r="CB1487" i="64"/>
  <c r="CB1411" i="64"/>
  <c r="CB1018" i="64"/>
  <c r="CB2476" i="64"/>
  <c r="CB1043" i="64"/>
  <c r="CB658" i="64"/>
  <c r="CB994" i="64"/>
  <c r="CK2418" i="64"/>
  <c r="CK2440" i="64" s="1"/>
  <c r="CK3368" i="64"/>
  <c r="CK3385" i="64" s="1"/>
  <c r="CK3317" i="64"/>
  <c r="CK3334" i="64" s="1"/>
  <c r="CK3342" i="64"/>
  <c r="CK3359" i="64" s="1"/>
  <c r="CK3291" i="64"/>
  <c r="CK3308" i="64" s="1"/>
  <c r="CK2392" i="64"/>
  <c r="CK2409" i="64" s="1"/>
  <c r="CK2360" i="64"/>
  <c r="CK2383" i="64" s="1"/>
  <c r="CK2338" i="64"/>
  <c r="CK2351" i="64" s="1"/>
  <c r="CK3420" i="64"/>
  <c r="CK3434" i="64" s="1"/>
  <c r="CK2249" i="64"/>
  <c r="CK2284" i="64" s="1"/>
  <c r="CK2293" i="64"/>
  <c r="CK2328" i="64" s="1"/>
  <c r="CK2670" i="64"/>
  <c r="CK2697" i="64" s="1"/>
  <c r="CK2774" i="64"/>
  <c r="CK2797" i="64" s="1"/>
  <c r="CK2706" i="64"/>
  <c r="CK2729" i="64" s="1"/>
  <c r="CK2213" i="64"/>
  <c r="CK2240" i="64" s="1"/>
  <c r="CK2177" i="64"/>
  <c r="CK2204" i="64" s="1"/>
  <c r="CK2840" i="64"/>
  <c r="CK2865" i="64" s="1"/>
  <c r="CK2070" i="64"/>
  <c r="CK2097" i="64" s="1"/>
  <c r="CK2105" i="64"/>
  <c r="CK2132" i="64" s="1"/>
  <c r="CK2806" i="64"/>
  <c r="CK2831" i="64" s="1"/>
  <c r="CK2046" i="64"/>
  <c r="CK1929" i="64"/>
  <c r="CK1944" i="64" s="1"/>
  <c r="CK1953" i="64"/>
  <c r="CK1966" i="64" s="1"/>
  <c r="CK1763" i="64"/>
  <c r="CK1739" i="64"/>
  <c r="CK1754" i="64" s="1"/>
  <c r="CK2449" i="64"/>
  <c r="CK2464" i="64" s="1"/>
  <c r="CK1064" i="64"/>
  <c r="CK1077" i="64" s="1"/>
  <c r="CK1408" i="64"/>
  <c r="CK1423" i="64" s="1"/>
  <c r="CK1015" i="64"/>
  <c r="CK1484" i="64"/>
  <c r="CK1497" i="64" s="1"/>
  <c r="CK2473" i="64"/>
  <c r="CK2488" i="64" s="1"/>
  <c r="CK1040" i="64"/>
  <c r="CK991" i="64"/>
  <c r="AO2418" i="64"/>
  <c r="AO2440" i="64" s="1"/>
  <c r="AO3368" i="64"/>
  <c r="AO3385" i="64" s="1"/>
  <c r="AO3342" i="64"/>
  <c r="AO3359" i="64" s="1"/>
  <c r="AO3291" i="64"/>
  <c r="AO3308" i="64" s="1"/>
  <c r="AO3317" i="64"/>
  <c r="AO3334" i="64" s="1"/>
  <c r="AO2392" i="64"/>
  <c r="AO2409" i="64" s="1"/>
  <c r="AO2360" i="64"/>
  <c r="AO2383" i="64" s="1"/>
  <c r="AO3420" i="64"/>
  <c r="AO3434" i="64" s="1"/>
  <c r="AO2338" i="64"/>
  <c r="AO2351" i="64" s="1"/>
  <c r="AO2249" i="64"/>
  <c r="AO2284" i="64" s="1"/>
  <c r="AO2670" i="64"/>
  <c r="AO2697" i="64" s="1"/>
  <c r="AO2293" i="64"/>
  <c r="AO2328" i="64" s="1"/>
  <c r="AO2774" i="64"/>
  <c r="AO2797" i="64" s="1"/>
  <c r="AO2706" i="64"/>
  <c r="AO2729" i="64" s="1"/>
  <c r="AO2213" i="64"/>
  <c r="AO2240" i="64" s="1"/>
  <c r="AO2840" i="64"/>
  <c r="AO2865" i="64" s="1"/>
  <c r="AO2105" i="64"/>
  <c r="AO2132" i="64" s="1"/>
  <c r="AO2177" i="64"/>
  <c r="AO2204" i="64" s="1"/>
  <c r="AO2070" i="64"/>
  <c r="AO2097" i="64" s="1"/>
  <c r="AO1953" i="64"/>
  <c r="AO1966" i="64" s="1"/>
  <c r="AO1929" i="64"/>
  <c r="AO1944" i="64" s="1"/>
  <c r="AO2046" i="64"/>
  <c r="AO1763" i="64"/>
  <c r="AO2806" i="64"/>
  <c r="AO2831" i="64" s="1"/>
  <c r="AO1739" i="64"/>
  <c r="AO1754" i="64" s="1"/>
  <c r="AO2449" i="64"/>
  <c r="AO2464" i="64" s="1"/>
  <c r="AO1064" i="64"/>
  <c r="AO1077" i="64" s="1"/>
  <c r="AO1015" i="64"/>
  <c r="AO2473" i="64"/>
  <c r="AO2488" i="64" s="1"/>
  <c r="AO1408" i="64"/>
  <c r="AO1423" i="64" s="1"/>
  <c r="AO1484" i="64"/>
  <c r="AO1497" i="64" s="1"/>
  <c r="AO991" i="64"/>
  <c r="AO1040" i="64"/>
  <c r="BU655" i="64"/>
  <c r="AV658" i="64"/>
  <c r="CC705" i="64"/>
  <c r="CC729" i="64" s="1"/>
  <c r="CE2417" i="64"/>
  <c r="CE3367" i="64"/>
  <c r="CE3384" i="64" s="1"/>
  <c r="CE3341" i="64"/>
  <c r="CE3358" i="64" s="1"/>
  <c r="CE3290" i="64"/>
  <c r="CE3307" i="64" s="1"/>
  <c r="CE2391" i="64"/>
  <c r="CE2408" i="64" s="1"/>
  <c r="CE2359" i="64"/>
  <c r="CE2382" i="64" s="1"/>
  <c r="CE3316" i="64"/>
  <c r="CE3333" i="64" s="1"/>
  <c r="CE2337" i="64"/>
  <c r="CE2350" i="64" s="1"/>
  <c r="CE2292" i="64"/>
  <c r="CE3419" i="64"/>
  <c r="CE3433" i="64" s="1"/>
  <c r="CE2773" i="64"/>
  <c r="CE2796" i="64" s="1"/>
  <c r="CE2248" i="64"/>
  <c r="CE2283" i="64" s="1"/>
  <c r="CE2705" i="64"/>
  <c r="CE2728" i="64" s="1"/>
  <c r="CE2212" i="64"/>
  <c r="CE2239" i="64" s="1"/>
  <c r="CE2669" i="64"/>
  <c r="CE2696" i="64" s="1"/>
  <c r="CE2176" i="64"/>
  <c r="CE2203" i="64" s="1"/>
  <c r="CE2069" i="64"/>
  <c r="CE2096" i="64" s="1"/>
  <c r="CE2045" i="64"/>
  <c r="CE2060" i="64" s="1"/>
  <c r="CE2104" i="64"/>
  <c r="CE2131" i="64" s="1"/>
  <c r="CE2805" i="64"/>
  <c r="CE2830" i="64" s="1"/>
  <c r="CE2839" i="64"/>
  <c r="CE2864" i="64" s="1"/>
  <c r="CE1928" i="64"/>
  <c r="CE1943" i="64" s="1"/>
  <c r="CE2448" i="64"/>
  <c r="CE2463" i="64" s="1"/>
  <c r="CE1039" i="64"/>
  <c r="CE1952" i="64"/>
  <c r="CE1965" i="64" s="1"/>
  <c r="CE1483" i="64"/>
  <c r="CE1496" i="64" s="1"/>
  <c r="CE1762" i="64"/>
  <c r="CE1738" i="64"/>
  <c r="CE1753" i="64" s="1"/>
  <c r="CE1063" i="64"/>
  <c r="CE990" i="64"/>
  <c r="CE1005" i="64" s="1"/>
  <c r="CE962" i="64"/>
  <c r="CE982" i="64" s="1"/>
  <c r="CE1407" i="64"/>
  <c r="CE1422" i="64" s="1"/>
  <c r="CE704" i="64"/>
  <c r="BW2417" i="64"/>
  <c r="BW3367" i="64"/>
  <c r="BW3384" i="64" s="1"/>
  <c r="BW3341" i="64"/>
  <c r="BW3358" i="64" s="1"/>
  <c r="BW3290" i="64"/>
  <c r="BW3307" i="64" s="1"/>
  <c r="BW3316" i="64"/>
  <c r="BW3333" i="64" s="1"/>
  <c r="BW2391" i="64"/>
  <c r="BW2408" i="64" s="1"/>
  <c r="BW2359" i="64"/>
  <c r="BW2382" i="64" s="1"/>
  <c r="BW2337" i="64"/>
  <c r="BW2350" i="64" s="1"/>
  <c r="BW3419" i="64"/>
  <c r="BW3433" i="64" s="1"/>
  <c r="BW2773" i="64"/>
  <c r="BW2796" i="64" s="1"/>
  <c r="BW2705" i="64"/>
  <c r="BW2728" i="64" s="1"/>
  <c r="BW2292" i="64"/>
  <c r="BW2212" i="64"/>
  <c r="BW2239" i="64" s="1"/>
  <c r="BW2176" i="64"/>
  <c r="BW2203" i="64" s="1"/>
  <c r="BW2248" i="64"/>
  <c r="BW2283" i="64" s="1"/>
  <c r="BW2104" i="64"/>
  <c r="BW2131" i="64" s="1"/>
  <c r="BW2069" i="64"/>
  <c r="BW2096" i="64" s="1"/>
  <c r="BW2045" i="64"/>
  <c r="BW2060" i="64" s="1"/>
  <c r="BW2805" i="64"/>
  <c r="BW2830" i="64" s="1"/>
  <c r="BW1928" i="64"/>
  <c r="BW1943" i="64" s="1"/>
  <c r="BW2669" i="64"/>
  <c r="BW2696" i="64" s="1"/>
  <c r="BW2839" i="64"/>
  <c r="BW2864" i="64" s="1"/>
  <c r="BW1952" i="64"/>
  <c r="BW1965" i="64" s="1"/>
  <c r="BW2448" i="64"/>
  <c r="BW2463" i="64" s="1"/>
  <c r="BW1762" i="64"/>
  <c r="BW1039" i="64"/>
  <c r="BW1483" i="64"/>
  <c r="BW1496" i="64" s="1"/>
  <c r="BW1738" i="64"/>
  <c r="BW1753" i="64" s="1"/>
  <c r="BW1407" i="64"/>
  <c r="BW1422" i="64" s="1"/>
  <c r="BW990" i="64"/>
  <c r="BW1005" i="64" s="1"/>
  <c r="BW1063" i="64"/>
  <c r="BW962" i="64"/>
  <c r="BW982" i="64" s="1"/>
  <c r="BW704" i="64"/>
  <c r="BO2417" i="64"/>
  <c r="BO3367" i="64"/>
  <c r="BO3384" i="64" s="1"/>
  <c r="BO3341" i="64"/>
  <c r="BO3358" i="64" s="1"/>
  <c r="BO3316" i="64"/>
  <c r="BO3333" i="64" s="1"/>
  <c r="BO3290" i="64"/>
  <c r="BO3307" i="64" s="1"/>
  <c r="BO2391" i="64"/>
  <c r="BO2408" i="64" s="1"/>
  <c r="BO2359" i="64"/>
  <c r="BO2382" i="64" s="1"/>
  <c r="BO2337" i="64"/>
  <c r="BO2350" i="64" s="1"/>
  <c r="BO3419" i="64"/>
  <c r="BO3433" i="64" s="1"/>
  <c r="BO2292" i="64"/>
  <c r="BO2773" i="64"/>
  <c r="BO2796" i="64" s="1"/>
  <c r="BO2248" i="64"/>
  <c r="BO2283" i="64" s="1"/>
  <c r="BO2705" i="64"/>
  <c r="BO2728" i="64" s="1"/>
  <c r="BO2212" i="64"/>
  <c r="BO2239" i="64" s="1"/>
  <c r="BO2669" i="64"/>
  <c r="BO2696" i="64" s="1"/>
  <c r="BO2176" i="64"/>
  <c r="BO2203" i="64" s="1"/>
  <c r="BO2069" i="64"/>
  <c r="BO2096" i="64" s="1"/>
  <c r="BO2045" i="64"/>
  <c r="BO2060" i="64" s="1"/>
  <c r="BO2805" i="64"/>
  <c r="BO2830" i="64" s="1"/>
  <c r="BO2839" i="64"/>
  <c r="BO2864" i="64" s="1"/>
  <c r="BO1928" i="64"/>
  <c r="BO1943" i="64" s="1"/>
  <c r="BO1952" i="64"/>
  <c r="BO1965" i="64" s="1"/>
  <c r="BO2448" i="64"/>
  <c r="BO2463" i="64" s="1"/>
  <c r="BO1762" i="64"/>
  <c r="BO1039" i="64"/>
  <c r="BO2104" i="64"/>
  <c r="BO2131" i="64" s="1"/>
  <c r="BO1483" i="64"/>
  <c r="BO1496" i="64" s="1"/>
  <c r="BO1738" i="64"/>
  <c r="BO1753" i="64" s="1"/>
  <c r="BO990" i="64"/>
  <c r="BO1005" i="64" s="1"/>
  <c r="BO1407" i="64"/>
  <c r="BO1422" i="64" s="1"/>
  <c r="BO962" i="64"/>
  <c r="BO982" i="64" s="1"/>
  <c r="BO1063" i="64"/>
  <c r="BO704" i="64"/>
  <c r="BG2417" i="64"/>
  <c r="BG3367" i="64"/>
  <c r="BG3384" i="64" s="1"/>
  <c r="BG3341" i="64"/>
  <c r="BG3358" i="64" s="1"/>
  <c r="BG3290" i="64"/>
  <c r="BG3307" i="64" s="1"/>
  <c r="BG2391" i="64"/>
  <c r="BG2408" i="64" s="1"/>
  <c r="BG2359" i="64"/>
  <c r="BG2382" i="64" s="1"/>
  <c r="BG3316" i="64"/>
  <c r="BG3333" i="64" s="1"/>
  <c r="BG2337" i="64"/>
  <c r="BG2350" i="64" s="1"/>
  <c r="BG3419" i="64"/>
  <c r="BG3433" i="64" s="1"/>
  <c r="BG2773" i="64"/>
  <c r="BG2796" i="64" s="1"/>
  <c r="BG2292" i="64"/>
  <c r="BG2705" i="64"/>
  <c r="BG2728" i="64" s="1"/>
  <c r="BG2248" i="64"/>
  <c r="BG2283" i="64" s="1"/>
  <c r="BG2669" i="64"/>
  <c r="BG2696" i="64" s="1"/>
  <c r="BG2212" i="64"/>
  <c r="BG2239" i="64" s="1"/>
  <c r="BG2176" i="64"/>
  <c r="BG2203" i="64" s="1"/>
  <c r="BG2069" i="64"/>
  <c r="BG2096" i="64" s="1"/>
  <c r="BG2045" i="64"/>
  <c r="BG2060" i="64" s="1"/>
  <c r="BG2104" i="64"/>
  <c r="BG2131" i="64" s="1"/>
  <c r="BG2805" i="64"/>
  <c r="BG2830" i="64" s="1"/>
  <c r="BG1928" i="64"/>
  <c r="BG1943" i="64" s="1"/>
  <c r="BG1952" i="64"/>
  <c r="BG1965" i="64" s="1"/>
  <c r="BG2839" i="64"/>
  <c r="BG2864" i="64" s="1"/>
  <c r="BG1762" i="64"/>
  <c r="BG2448" i="64"/>
  <c r="BG2463" i="64" s="1"/>
  <c r="BG1039" i="64"/>
  <c r="BG1483" i="64"/>
  <c r="BG1496" i="64" s="1"/>
  <c r="BG1063" i="64"/>
  <c r="BG990" i="64"/>
  <c r="BG1005" i="64" s="1"/>
  <c r="BG1738" i="64"/>
  <c r="BG1753" i="64" s="1"/>
  <c r="BG962" i="64"/>
  <c r="BG982" i="64" s="1"/>
  <c r="BG704" i="64"/>
  <c r="AY2417" i="64"/>
  <c r="AY3367" i="64"/>
  <c r="AY3384" i="64" s="1"/>
  <c r="AY3341" i="64"/>
  <c r="AY3358" i="64" s="1"/>
  <c r="AY3290" i="64"/>
  <c r="AY3307" i="64" s="1"/>
  <c r="AY2391" i="64"/>
  <c r="AY2408" i="64" s="1"/>
  <c r="AY2359" i="64"/>
  <c r="AY2382" i="64" s="1"/>
  <c r="AY3316" i="64"/>
  <c r="AY3333" i="64" s="1"/>
  <c r="AY2337" i="64"/>
  <c r="AY2350" i="64" s="1"/>
  <c r="AY2292" i="64"/>
  <c r="AY3419" i="64"/>
  <c r="AY3433" i="64" s="1"/>
  <c r="AY2773" i="64"/>
  <c r="AY2796" i="64" s="1"/>
  <c r="AY2248" i="64"/>
  <c r="AY2283" i="64" s="1"/>
  <c r="AY2705" i="64"/>
  <c r="AY2728" i="64" s="1"/>
  <c r="AY2212" i="64"/>
  <c r="AY2239" i="64" s="1"/>
  <c r="AY2176" i="64"/>
  <c r="AY2203" i="64" s="1"/>
  <c r="AY2104" i="64"/>
  <c r="AY2131" i="64" s="1"/>
  <c r="AY2669" i="64"/>
  <c r="AY2696" i="64" s="1"/>
  <c r="AY2069" i="64"/>
  <c r="AY2096" i="64" s="1"/>
  <c r="AY2045" i="64"/>
  <c r="AY2060" i="64" s="1"/>
  <c r="AY2805" i="64"/>
  <c r="AY2830" i="64" s="1"/>
  <c r="AY2839" i="64"/>
  <c r="AY2864" i="64" s="1"/>
  <c r="AY1928" i="64"/>
  <c r="AY1943" i="64" s="1"/>
  <c r="AY2448" i="64"/>
  <c r="AY2463" i="64" s="1"/>
  <c r="AY1952" i="64"/>
  <c r="AY1965" i="64" s="1"/>
  <c r="AY1039" i="64"/>
  <c r="AY1483" i="64"/>
  <c r="AY1496" i="64" s="1"/>
  <c r="AY1762" i="64"/>
  <c r="AY1407" i="64"/>
  <c r="AY1422" i="64" s="1"/>
  <c r="AY990" i="64"/>
  <c r="AY1005" i="64" s="1"/>
  <c r="AY1738" i="64"/>
  <c r="AY1753" i="64" s="1"/>
  <c r="AY1063" i="64"/>
  <c r="AY962" i="64"/>
  <c r="AY982" i="64" s="1"/>
  <c r="AY704" i="64"/>
  <c r="AQ2417" i="64"/>
  <c r="AQ3367" i="64"/>
  <c r="AQ3384" i="64" s="1"/>
  <c r="AQ3341" i="64"/>
  <c r="AQ3358" i="64" s="1"/>
  <c r="AQ3290" i="64"/>
  <c r="AQ3307" i="64" s="1"/>
  <c r="AQ3316" i="64"/>
  <c r="AQ3333" i="64" s="1"/>
  <c r="AQ2391" i="64"/>
  <c r="AQ2408" i="64" s="1"/>
  <c r="AQ2359" i="64"/>
  <c r="AQ2382" i="64" s="1"/>
  <c r="AQ2337" i="64"/>
  <c r="AQ2350" i="64" s="1"/>
  <c r="AQ2248" i="64"/>
  <c r="AQ2283" i="64" s="1"/>
  <c r="AQ2773" i="64"/>
  <c r="AQ2796" i="64" s="1"/>
  <c r="AQ3419" i="64"/>
  <c r="AQ3433" i="64" s="1"/>
  <c r="AQ2292" i="64"/>
  <c r="AQ2705" i="64"/>
  <c r="AQ2728" i="64" s="1"/>
  <c r="AQ2212" i="64"/>
  <c r="AQ2239" i="64" s="1"/>
  <c r="AQ2669" i="64"/>
  <c r="AQ2696" i="64" s="1"/>
  <c r="AQ2176" i="64"/>
  <c r="AQ2203" i="64" s="1"/>
  <c r="AQ2069" i="64"/>
  <c r="AQ2096" i="64" s="1"/>
  <c r="AQ2045" i="64"/>
  <c r="AQ2060" i="64" s="1"/>
  <c r="AQ2805" i="64"/>
  <c r="AQ2830" i="64" s="1"/>
  <c r="AQ2104" i="64"/>
  <c r="AQ2131" i="64" s="1"/>
  <c r="AQ1928" i="64"/>
  <c r="AQ1943" i="64" s="1"/>
  <c r="AQ2839" i="64"/>
  <c r="AQ2864" i="64" s="1"/>
  <c r="AQ1952" i="64"/>
  <c r="AQ1965" i="64" s="1"/>
  <c r="AQ2448" i="64"/>
  <c r="AQ2463" i="64" s="1"/>
  <c r="AQ1762" i="64"/>
  <c r="AQ1039" i="64"/>
  <c r="AQ1483" i="64"/>
  <c r="AQ1496" i="64" s="1"/>
  <c r="AQ990" i="64"/>
  <c r="AQ1005" i="64" s="1"/>
  <c r="AQ1738" i="64"/>
  <c r="AQ1753" i="64" s="1"/>
  <c r="AQ1407" i="64"/>
  <c r="AQ1422" i="64" s="1"/>
  <c r="AQ962" i="64"/>
  <c r="AQ982" i="64" s="1"/>
  <c r="AQ704" i="64"/>
  <c r="AI2417" i="64"/>
  <c r="AI3367" i="64"/>
  <c r="AI3384" i="64" s="1"/>
  <c r="AI3341" i="64"/>
  <c r="AI3358" i="64" s="1"/>
  <c r="AI3290" i="64"/>
  <c r="AI3307" i="64" s="1"/>
  <c r="AI2391" i="64"/>
  <c r="AI2408" i="64" s="1"/>
  <c r="AI2359" i="64"/>
  <c r="AI2382" i="64" s="1"/>
  <c r="AI3316" i="64"/>
  <c r="AI3333" i="64" s="1"/>
  <c r="AI2337" i="64"/>
  <c r="AI2350" i="64" s="1"/>
  <c r="AI2292" i="64"/>
  <c r="AI3419" i="64"/>
  <c r="AI3433" i="64" s="1"/>
  <c r="AI2773" i="64"/>
  <c r="AI2796" i="64" s="1"/>
  <c r="AI2705" i="64"/>
  <c r="AI2728" i="64" s="1"/>
  <c r="AI2669" i="64"/>
  <c r="AI2696" i="64" s="1"/>
  <c r="AI2212" i="64"/>
  <c r="AI2239" i="64" s="1"/>
  <c r="AI2176" i="64"/>
  <c r="AI2203" i="64" s="1"/>
  <c r="AI2248" i="64"/>
  <c r="AI2283" i="64" s="1"/>
  <c r="AI2069" i="64"/>
  <c r="AI2096" i="64" s="1"/>
  <c r="AI2104" i="64"/>
  <c r="AI2131" i="64" s="1"/>
  <c r="AI2045" i="64"/>
  <c r="AI2060" i="64" s="1"/>
  <c r="AI2805" i="64"/>
  <c r="AI2830" i="64" s="1"/>
  <c r="AI2839" i="64"/>
  <c r="AI2864" i="64" s="1"/>
  <c r="AI1928" i="64"/>
  <c r="AI1943" i="64" s="1"/>
  <c r="AI1952" i="64"/>
  <c r="AI1965" i="64" s="1"/>
  <c r="AI2448" i="64"/>
  <c r="AI2463" i="64" s="1"/>
  <c r="AI1762" i="64"/>
  <c r="AI1039" i="64"/>
  <c r="AI1483" i="64"/>
  <c r="AI1496" i="64" s="1"/>
  <c r="AI1407" i="64"/>
  <c r="AI1422" i="64" s="1"/>
  <c r="AI1063" i="64"/>
  <c r="AI990" i="64"/>
  <c r="AI1005" i="64" s="1"/>
  <c r="AI962" i="64"/>
  <c r="AI982" i="64" s="1"/>
  <c r="AI1738" i="64"/>
  <c r="AI1753" i="64" s="1"/>
  <c r="AI704" i="64"/>
  <c r="AA2417" i="64"/>
  <c r="AA3367" i="64"/>
  <c r="AA3384" i="64" s="1"/>
  <c r="AA3341" i="64"/>
  <c r="AA3358" i="64" s="1"/>
  <c r="AA3316" i="64"/>
  <c r="AA3333" i="64" s="1"/>
  <c r="AA3290" i="64"/>
  <c r="AA3307" i="64" s="1"/>
  <c r="AA2391" i="64"/>
  <c r="AA2408" i="64" s="1"/>
  <c r="AA2359" i="64"/>
  <c r="AA2382" i="64" s="1"/>
  <c r="AA2337" i="64"/>
  <c r="AA2350" i="64" s="1"/>
  <c r="AA3419" i="64"/>
  <c r="AA3433" i="64" s="1"/>
  <c r="AA2248" i="64"/>
  <c r="AA2283" i="64" s="1"/>
  <c r="AA2773" i="64"/>
  <c r="AA2796" i="64" s="1"/>
  <c r="AA2292" i="64"/>
  <c r="AA2705" i="64"/>
  <c r="AA2728" i="64" s="1"/>
  <c r="AA2212" i="64"/>
  <c r="AA2239" i="64" s="1"/>
  <c r="AA2176" i="64"/>
  <c r="AA2203" i="64" s="1"/>
  <c r="AA2669" i="64"/>
  <c r="AA2696" i="64" s="1"/>
  <c r="AA2104" i="64"/>
  <c r="AA2131" i="64" s="1"/>
  <c r="AA2069" i="64"/>
  <c r="AA2096" i="64" s="1"/>
  <c r="AA2045" i="64"/>
  <c r="AA2060" i="64" s="1"/>
  <c r="AA2805" i="64"/>
  <c r="AA2830" i="64" s="1"/>
  <c r="AA1928" i="64"/>
  <c r="AA1943" i="64" s="1"/>
  <c r="AA1952" i="64"/>
  <c r="AA1965" i="64" s="1"/>
  <c r="AA2839" i="64"/>
  <c r="AA2864" i="64" s="1"/>
  <c r="AA1762" i="64"/>
  <c r="AA2448" i="64"/>
  <c r="AA2463" i="64" s="1"/>
  <c r="AA1039" i="64"/>
  <c r="AA1483" i="64"/>
  <c r="AA1496" i="64" s="1"/>
  <c r="AA990" i="64"/>
  <c r="AA1005" i="64" s="1"/>
  <c r="AA1407" i="64"/>
  <c r="AA1422" i="64" s="1"/>
  <c r="AA1063" i="64"/>
  <c r="AA962" i="64"/>
  <c r="AA982" i="64" s="1"/>
  <c r="AA704" i="64"/>
  <c r="CE3372" i="64"/>
  <c r="CE3346" i="64"/>
  <c r="CE2422" i="64"/>
  <c r="CE3321" i="64"/>
  <c r="CE3295" i="64"/>
  <c r="CE3312" i="64" s="1"/>
  <c r="CE2396" i="64"/>
  <c r="CE2413" i="64" s="1"/>
  <c r="CE2364" i="64"/>
  <c r="CE2342" i="64"/>
  <c r="CE2355" i="64" s="1"/>
  <c r="CE2297" i="64"/>
  <c r="CE2332" i="64" s="1"/>
  <c r="CE2253" i="64"/>
  <c r="CE2288" i="64" s="1"/>
  <c r="CE2217" i="64"/>
  <c r="CE2244" i="64" s="1"/>
  <c r="CE3424" i="64"/>
  <c r="CE3438" i="64" s="1"/>
  <c r="CE2674" i="64"/>
  <c r="CE2701" i="64" s="1"/>
  <c r="CE2710" i="64"/>
  <c r="CE2733" i="64" s="1"/>
  <c r="CE2181" i="64"/>
  <c r="CE2208" i="64" s="1"/>
  <c r="CE2778" i="64"/>
  <c r="CE2801" i="64" s="1"/>
  <c r="CE2074" i="64"/>
  <c r="CE2101" i="64" s="1"/>
  <c r="CE2810" i="64"/>
  <c r="CE2835" i="64" s="1"/>
  <c r="CE2109" i="64"/>
  <c r="CE2136" i="64" s="1"/>
  <c r="CE2050" i="64"/>
  <c r="CE1957" i="64"/>
  <c r="CE1970" i="64" s="1"/>
  <c r="CE2844" i="64"/>
  <c r="CE2869" i="64" s="1"/>
  <c r="CE1743" i="64"/>
  <c r="CE1758" i="64" s="1"/>
  <c r="CE1068" i="64"/>
  <c r="CE1081" i="64" s="1"/>
  <c r="CE1044" i="64"/>
  <c r="CE1488" i="64"/>
  <c r="CE1501" i="64" s="1"/>
  <c r="CE1933" i="64"/>
  <c r="CE995" i="64"/>
  <c r="CE2453" i="64"/>
  <c r="CE2468" i="64" s="1"/>
  <c r="CE1412" i="64"/>
  <c r="CE967" i="64"/>
  <c r="CE1767" i="64"/>
  <c r="CE709" i="64"/>
  <c r="CE765" i="64" s="1"/>
  <c r="BW3372" i="64"/>
  <c r="BW3346" i="64"/>
  <c r="BW2422" i="64"/>
  <c r="BW3321" i="64"/>
  <c r="BW3295" i="64"/>
  <c r="BW3312" i="64" s="1"/>
  <c r="BW2396" i="64"/>
  <c r="BW2413" i="64" s="1"/>
  <c r="BW2342" i="64"/>
  <c r="BW2355" i="64" s="1"/>
  <c r="BW2364" i="64"/>
  <c r="BW2297" i="64"/>
  <c r="BW2332" i="64" s="1"/>
  <c r="BW2253" i="64"/>
  <c r="BW2288" i="64" s="1"/>
  <c r="BW2217" i="64"/>
  <c r="BW2244" i="64" s="1"/>
  <c r="BW2778" i="64"/>
  <c r="BW2801" i="64" s="1"/>
  <c r="BW3424" i="64"/>
  <c r="BW3438" i="64" s="1"/>
  <c r="BW2710" i="64"/>
  <c r="BW2733" i="64" s="1"/>
  <c r="BW2181" i="64"/>
  <c r="BW2208" i="64" s="1"/>
  <c r="BW2074" i="64"/>
  <c r="BW2101" i="64" s="1"/>
  <c r="BW2109" i="64"/>
  <c r="BW2136" i="64" s="1"/>
  <c r="BW2674" i="64"/>
  <c r="BW2701" i="64" s="1"/>
  <c r="BW2810" i="64"/>
  <c r="BW2835" i="64" s="1"/>
  <c r="BW1957" i="64"/>
  <c r="BW1970" i="64" s="1"/>
  <c r="BW1743" i="64"/>
  <c r="BW1758" i="64" s="1"/>
  <c r="BW2050" i="64"/>
  <c r="BW1068" i="64"/>
  <c r="BW1081" i="64" s="1"/>
  <c r="BW1044" i="64"/>
  <c r="BW1767" i="64"/>
  <c r="BW1488" i="64"/>
  <c r="BW1501" i="64" s="1"/>
  <c r="BW995" i="64"/>
  <c r="BW1933" i="64"/>
  <c r="BW967" i="64"/>
  <c r="BW1019" i="64"/>
  <c r="BW709" i="64"/>
  <c r="BO3372" i="64"/>
  <c r="BO3346" i="64"/>
  <c r="BO2422" i="64"/>
  <c r="BO3321" i="64"/>
  <c r="BO3295" i="64"/>
  <c r="BO3312" i="64" s="1"/>
  <c r="BO2396" i="64"/>
  <c r="BO2413" i="64" s="1"/>
  <c r="BO2364" i="64"/>
  <c r="BO2342" i="64"/>
  <c r="BO2355" i="64" s="1"/>
  <c r="BO3424" i="64"/>
  <c r="BO3438" i="64" s="1"/>
  <c r="BO2297" i="64"/>
  <c r="BO2332" i="64" s="1"/>
  <c r="BO2253" i="64"/>
  <c r="BO2288" i="64" s="1"/>
  <c r="BO2778" i="64"/>
  <c r="BO2801" i="64" s="1"/>
  <c r="BO2217" i="64"/>
  <c r="BO2244" i="64" s="1"/>
  <c r="BO2181" i="64"/>
  <c r="BO2208" i="64" s="1"/>
  <c r="BO2674" i="64"/>
  <c r="BO2701" i="64" s="1"/>
  <c r="BO2710" i="64"/>
  <c r="BO2733" i="64" s="1"/>
  <c r="BO2074" i="64"/>
  <c r="BO2101" i="64" s="1"/>
  <c r="BO2810" i="64"/>
  <c r="BO2835" i="64" s="1"/>
  <c r="BO1957" i="64"/>
  <c r="BO1970" i="64" s="1"/>
  <c r="BO2844" i="64"/>
  <c r="BO2869" i="64" s="1"/>
  <c r="BO2109" i="64"/>
  <c r="BO2136" i="64" s="1"/>
  <c r="BO2050" i="64"/>
  <c r="BO1743" i="64"/>
  <c r="BO1758" i="64" s="1"/>
  <c r="BO1933" i="64"/>
  <c r="BO1767" i="64"/>
  <c r="BO1068" i="64"/>
  <c r="BO1081" i="64" s="1"/>
  <c r="BO1044" i="64"/>
  <c r="BO1488" i="64"/>
  <c r="BO1501" i="64" s="1"/>
  <c r="BO995" i="64"/>
  <c r="BO1412" i="64"/>
  <c r="BO2453" i="64"/>
  <c r="BO2468" i="64" s="1"/>
  <c r="BO1019" i="64"/>
  <c r="BO967" i="64"/>
  <c r="BO709" i="64"/>
  <c r="BG3372" i="64"/>
  <c r="BG3346" i="64"/>
  <c r="BG2422" i="64"/>
  <c r="BG3321" i="64"/>
  <c r="BG3295" i="64"/>
  <c r="BG3312" i="64" s="1"/>
  <c r="BG2396" i="64"/>
  <c r="BG2413" i="64" s="1"/>
  <c r="BG2364" i="64"/>
  <c r="BG2342" i="64"/>
  <c r="BG2355" i="64" s="1"/>
  <c r="BG2297" i="64"/>
  <c r="BG2332" i="64" s="1"/>
  <c r="BG2253" i="64"/>
  <c r="BG2288" i="64" s="1"/>
  <c r="BG2217" i="64"/>
  <c r="BG2244" i="64" s="1"/>
  <c r="BG2674" i="64"/>
  <c r="BG2701" i="64" s="1"/>
  <c r="BG2778" i="64"/>
  <c r="BG2801" i="64" s="1"/>
  <c r="BG2710" i="64"/>
  <c r="BG2733" i="64" s="1"/>
  <c r="BG3424" i="64"/>
  <c r="BG3438" i="64" s="1"/>
  <c r="BG2181" i="64"/>
  <c r="BG2208" i="64" s="1"/>
  <c r="BG2074" i="64"/>
  <c r="BG2101" i="64" s="1"/>
  <c r="BG2109" i="64"/>
  <c r="BG2136" i="64" s="1"/>
  <c r="BG2810" i="64"/>
  <c r="BG2835" i="64" s="1"/>
  <c r="BG2844" i="64"/>
  <c r="BG2869" i="64" s="1"/>
  <c r="BG2050" i="64"/>
  <c r="BG1743" i="64"/>
  <c r="BG1758" i="64" s="1"/>
  <c r="BG1957" i="64"/>
  <c r="BG1970" i="64" s="1"/>
  <c r="BG1068" i="64"/>
  <c r="BG1081" i="64" s="1"/>
  <c r="BG1933" i="64"/>
  <c r="BG1044" i="64"/>
  <c r="BG1488" i="64"/>
  <c r="BG1501" i="64" s="1"/>
  <c r="BG1767" i="64"/>
  <c r="BG1019" i="64"/>
  <c r="BG995" i="64"/>
  <c r="BG967" i="64"/>
  <c r="BG1412" i="64"/>
  <c r="BG709" i="64"/>
  <c r="BG765" i="64" s="1"/>
  <c r="AY3372" i="64"/>
  <c r="AY3346" i="64"/>
  <c r="AY2422" i="64"/>
  <c r="AY3321" i="64"/>
  <c r="AY3295" i="64"/>
  <c r="AY3312" i="64" s="1"/>
  <c r="AY2396" i="64"/>
  <c r="AY2413" i="64" s="1"/>
  <c r="AY2364" i="64"/>
  <c r="AY2342" i="64"/>
  <c r="AY2355" i="64" s="1"/>
  <c r="AY3424" i="64"/>
  <c r="AY3438" i="64" s="1"/>
  <c r="AY2297" i="64"/>
  <c r="AY2332" i="64" s="1"/>
  <c r="AY2253" i="64"/>
  <c r="AY2288" i="64" s="1"/>
  <c r="AY2217" i="64"/>
  <c r="AY2244" i="64" s="1"/>
  <c r="AY2778" i="64"/>
  <c r="AY2801" i="64" s="1"/>
  <c r="AY2181" i="64"/>
  <c r="AY2208" i="64" s="1"/>
  <c r="AY2109" i="64"/>
  <c r="AY2136" i="64" s="1"/>
  <c r="AY2074" i="64"/>
  <c r="AY2101" i="64" s="1"/>
  <c r="AY2810" i="64"/>
  <c r="AY2835" i="64" s="1"/>
  <c r="AY2050" i="64"/>
  <c r="AY1957" i="64"/>
  <c r="AY1970" i="64" s="1"/>
  <c r="AY2844" i="64"/>
  <c r="AY2869" i="64" s="1"/>
  <c r="AY1743" i="64"/>
  <c r="AY1758" i="64" s="1"/>
  <c r="AY1068" i="64"/>
  <c r="AY1081" i="64" s="1"/>
  <c r="AY2710" i="64"/>
  <c r="AY2733" i="64" s="1"/>
  <c r="AY1767" i="64"/>
  <c r="AY1044" i="64"/>
  <c r="AY1488" i="64"/>
  <c r="AY1501" i="64" s="1"/>
  <c r="AY1933" i="64"/>
  <c r="AY2674" i="64"/>
  <c r="AY2701" i="64" s="1"/>
  <c r="AY1412" i="64"/>
  <c r="AY995" i="64"/>
  <c r="AY2453" i="64"/>
  <c r="AY2468" i="64" s="1"/>
  <c r="AY967" i="64"/>
  <c r="AY709" i="64"/>
  <c r="AY765" i="64" s="1"/>
  <c r="AQ3372" i="64"/>
  <c r="AQ2422" i="64"/>
  <c r="AQ3346" i="64"/>
  <c r="AQ3321" i="64"/>
  <c r="AQ3295" i="64"/>
  <c r="AQ3312" i="64" s="1"/>
  <c r="AQ2396" i="64"/>
  <c r="AQ2413" i="64" s="1"/>
  <c r="AQ2364" i="64"/>
  <c r="AQ2342" i="64"/>
  <c r="AQ2355" i="64" s="1"/>
  <c r="AQ3424" i="64"/>
  <c r="AQ3438" i="64" s="1"/>
  <c r="AQ2297" i="64"/>
  <c r="AQ2332" i="64" s="1"/>
  <c r="AQ2253" i="64"/>
  <c r="AQ2288" i="64" s="1"/>
  <c r="AQ2217" i="64"/>
  <c r="AQ2244" i="64" s="1"/>
  <c r="AQ2674" i="64"/>
  <c r="AQ2701" i="64" s="1"/>
  <c r="AQ2181" i="64"/>
  <c r="AQ2208" i="64" s="1"/>
  <c r="AQ2710" i="64"/>
  <c r="AQ2733" i="64" s="1"/>
  <c r="AQ2778" i="64"/>
  <c r="AQ2801" i="64" s="1"/>
  <c r="AQ2074" i="64"/>
  <c r="AQ2101" i="64" s="1"/>
  <c r="AQ2810" i="64"/>
  <c r="AQ2835" i="64" s="1"/>
  <c r="AQ2109" i="64"/>
  <c r="AQ2136" i="64" s="1"/>
  <c r="AQ1957" i="64"/>
  <c r="AQ1970" i="64" s="1"/>
  <c r="AQ1743" i="64"/>
  <c r="AQ1758" i="64" s="1"/>
  <c r="AQ2844" i="64"/>
  <c r="AQ2869" i="64" s="1"/>
  <c r="AQ1767" i="64"/>
  <c r="AQ1068" i="64"/>
  <c r="AQ1081" i="64" s="1"/>
  <c r="AQ1044" i="64"/>
  <c r="AQ2050" i="64"/>
  <c r="AQ1488" i="64"/>
  <c r="AQ1501" i="64" s="1"/>
  <c r="AQ995" i="64"/>
  <c r="AQ1412" i="64"/>
  <c r="AQ967" i="64"/>
  <c r="AQ1933" i="64"/>
  <c r="AQ709" i="64"/>
  <c r="AQ765" i="64" s="1"/>
  <c r="AQ1019" i="64"/>
  <c r="AI3372" i="64"/>
  <c r="AI3346" i="64"/>
  <c r="AI3321" i="64"/>
  <c r="AI2422" i="64"/>
  <c r="AI3295" i="64"/>
  <c r="AI3312" i="64" s="1"/>
  <c r="AI2396" i="64"/>
  <c r="AI2413" i="64" s="1"/>
  <c r="AI2342" i="64"/>
  <c r="AI2355" i="64" s="1"/>
  <c r="AI2364" i="64"/>
  <c r="AI2297" i="64"/>
  <c r="AI2332" i="64" s="1"/>
  <c r="AI3424" i="64"/>
  <c r="AI3438" i="64" s="1"/>
  <c r="AI2253" i="64"/>
  <c r="AI2288" i="64" s="1"/>
  <c r="AI2217" i="64"/>
  <c r="AI2244" i="64" s="1"/>
  <c r="AI2674" i="64"/>
  <c r="AI2701" i="64" s="1"/>
  <c r="AI2778" i="64"/>
  <c r="AI2801" i="64" s="1"/>
  <c r="AI2710" i="64"/>
  <c r="AI2733" i="64" s="1"/>
  <c r="AI2181" i="64"/>
  <c r="AI2208" i="64" s="1"/>
  <c r="AI2074" i="64"/>
  <c r="AI2101" i="64" s="1"/>
  <c r="AI2109" i="64"/>
  <c r="AI2136" i="64" s="1"/>
  <c r="AI2810" i="64"/>
  <c r="AI2835" i="64" s="1"/>
  <c r="AI1957" i="64"/>
  <c r="AI1970" i="64" s="1"/>
  <c r="AI2844" i="64"/>
  <c r="AI2869" i="64" s="1"/>
  <c r="AI2050" i="64"/>
  <c r="AI1743" i="64"/>
  <c r="AI1758" i="64" s="1"/>
  <c r="AI1933" i="64"/>
  <c r="AI1068" i="64"/>
  <c r="AI1081" i="64" s="1"/>
  <c r="AI1044" i="64"/>
  <c r="AI1488" i="64"/>
  <c r="AI1501" i="64" s="1"/>
  <c r="AI1767" i="64"/>
  <c r="AI995" i="64"/>
  <c r="AI2453" i="64"/>
  <c r="AI2468" i="64" s="1"/>
  <c r="AI967" i="64"/>
  <c r="AI709" i="64"/>
  <c r="AI765" i="64" s="1"/>
  <c r="AI1412" i="64"/>
  <c r="AI1019" i="64"/>
  <c r="AA3372" i="64"/>
  <c r="AA3346" i="64"/>
  <c r="AA3321" i="64"/>
  <c r="AA3295" i="64"/>
  <c r="AA3312" i="64" s="1"/>
  <c r="AA2396" i="64"/>
  <c r="AA2413" i="64" s="1"/>
  <c r="AA2422" i="64"/>
  <c r="AA2364" i="64"/>
  <c r="AA2342" i="64"/>
  <c r="AA2355" i="64" s="1"/>
  <c r="AA3424" i="64"/>
  <c r="AA3438" i="64" s="1"/>
  <c r="AA2297" i="64"/>
  <c r="AA2332" i="64" s="1"/>
  <c r="AA2217" i="64"/>
  <c r="AA2244" i="64" s="1"/>
  <c r="AA2778" i="64"/>
  <c r="AA2801" i="64" s="1"/>
  <c r="AA2253" i="64"/>
  <c r="AA2288" i="64" s="1"/>
  <c r="AA2181" i="64"/>
  <c r="AA2208" i="64" s="1"/>
  <c r="AA2674" i="64"/>
  <c r="AA2701" i="64" s="1"/>
  <c r="AA2109" i="64"/>
  <c r="AA2136" i="64" s="1"/>
  <c r="AA2074" i="64"/>
  <c r="AA2101" i="64" s="1"/>
  <c r="AA2710" i="64"/>
  <c r="AA2733" i="64" s="1"/>
  <c r="AA2810" i="64"/>
  <c r="AA2835" i="64" s="1"/>
  <c r="AA2844" i="64"/>
  <c r="AA2869" i="64" s="1"/>
  <c r="AA2050" i="64"/>
  <c r="AA1743" i="64"/>
  <c r="AA1758" i="64" s="1"/>
  <c r="AA1068" i="64"/>
  <c r="AA1081" i="64" s="1"/>
  <c r="AA1767" i="64"/>
  <c r="AA1933" i="64"/>
  <c r="AA1044" i="64"/>
  <c r="AA1488" i="64"/>
  <c r="AA1501" i="64" s="1"/>
  <c r="AA1957" i="64"/>
  <c r="AA1970" i="64" s="1"/>
  <c r="AA1412" i="64"/>
  <c r="AA995" i="64"/>
  <c r="AA967" i="64"/>
  <c r="AA709" i="64"/>
  <c r="AA1019" i="64"/>
  <c r="CF3371" i="64"/>
  <c r="CF2421" i="64"/>
  <c r="CF3345" i="64"/>
  <c r="CF3320" i="64"/>
  <c r="CF3294" i="64"/>
  <c r="CF2363" i="64"/>
  <c r="CF2341" i="64"/>
  <c r="CF2395" i="64"/>
  <c r="CF2296" i="64"/>
  <c r="CF3423" i="64"/>
  <c r="CF2777" i="64"/>
  <c r="CF2252" i="64"/>
  <c r="CF2709" i="64"/>
  <c r="CF2180" i="64"/>
  <c r="CF2108" i="64"/>
  <c r="CF2073" i="64"/>
  <c r="CF2809" i="64"/>
  <c r="CF1956" i="64"/>
  <c r="CF2673" i="64"/>
  <c r="CF2216" i="64"/>
  <c r="CF2843" i="64"/>
  <c r="CF2049" i="64"/>
  <c r="CF1067" i="64"/>
  <c r="CF1080" i="64" s="1"/>
  <c r="CF1766" i="64"/>
  <c r="CF1923" i="64" s="1"/>
  <c r="CF1487" i="64"/>
  <c r="CF1932" i="64"/>
  <c r="CF1947" i="64" s="1"/>
  <c r="CF1411" i="64"/>
  <c r="CF994" i="64"/>
  <c r="CF1043" i="64"/>
  <c r="CF966" i="64"/>
  <c r="CF1018" i="64"/>
  <c r="CF2452" i="64"/>
  <c r="CF2476" i="64"/>
  <c r="BX3371" i="64"/>
  <c r="BX2421" i="64"/>
  <c r="BX3345" i="64"/>
  <c r="BX3320" i="64"/>
  <c r="BX2363" i="64"/>
  <c r="BX2395" i="64"/>
  <c r="BX2341" i="64"/>
  <c r="BX3294" i="64"/>
  <c r="BX2296" i="64"/>
  <c r="BX3423" i="64"/>
  <c r="BX2777" i="64"/>
  <c r="BX2252" i="64"/>
  <c r="BX2709" i="64"/>
  <c r="BX2180" i="64"/>
  <c r="BX2673" i="64"/>
  <c r="BX2216" i="64"/>
  <c r="BX2108" i="64"/>
  <c r="BX2073" i="64"/>
  <c r="BX2809" i="64"/>
  <c r="BX1956" i="64"/>
  <c r="BX2843" i="64"/>
  <c r="BX2049" i="64"/>
  <c r="BX1932" i="64"/>
  <c r="BX1947" i="64" s="1"/>
  <c r="BX1766" i="64"/>
  <c r="BX1923" i="64" s="1"/>
  <c r="BX1067" i="64"/>
  <c r="BX1080" i="64" s="1"/>
  <c r="BX1487" i="64"/>
  <c r="BX1411" i="64"/>
  <c r="BX994" i="64"/>
  <c r="BX2452" i="64"/>
  <c r="BX966" i="64"/>
  <c r="BX1018" i="64"/>
  <c r="BX1043" i="64"/>
  <c r="BX2476" i="64"/>
  <c r="BP3371" i="64"/>
  <c r="BP2421" i="64"/>
  <c r="BP3345" i="64"/>
  <c r="BP3320" i="64"/>
  <c r="BP3294" i="64"/>
  <c r="BP2363" i="64"/>
  <c r="BP2395" i="64"/>
  <c r="BP2341" i="64"/>
  <c r="BP2296" i="64"/>
  <c r="BP2252" i="64"/>
  <c r="BP3423" i="64"/>
  <c r="BP2709" i="64"/>
  <c r="BP2673" i="64"/>
  <c r="BP2216" i="64"/>
  <c r="BP2180" i="64"/>
  <c r="BP2108" i="64"/>
  <c r="BP2073" i="64"/>
  <c r="BP2809" i="64"/>
  <c r="BP2777" i="64"/>
  <c r="BP1956" i="64"/>
  <c r="BP2843" i="64"/>
  <c r="BP2049" i="64"/>
  <c r="BP1067" i="64"/>
  <c r="BP1080" i="64" s="1"/>
  <c r="BP1932" i="64"/>
  <c r="BP1947" i="64" s="1"/>
  <c r="BP1487" i="64"/>
  <c r="BP1766" i="64"/>
  <c r="BP1923" i="64" s="1"/>
  <c r="BP1411" i="64"/>
  <c r="BP994" i="64"/>
  <c r="BP1043" i="64"/>
  <c r="BP966" i="64"/>
  <c r="BP1018" i="64"/>
  <c r="BP2452" i="64"/>
  <c r="BP2476" i="64"/>
  <c r="BH3371" i="64"/>
  <c r="BH2421" i="64"/>
  <c r="BH3345" i="64"/>
  <c r="BH3320" i="64"/>
  <c r="BH2363" i="64"/>
  <c r="BH3294" i="64"/>
  <c r="BH2341" i="64"/>
  <c r="BH2395" i="64"/>
  <c r="BH2296" i="64"/>
  <c r="BH3423" i="64"/>
  <c r="BH2252" i="64"/>
  <c r="BH2709" i="64"/>
  <c r="BH2777" i="64"/>
  <c r="BH2180" i="64"/>
  <c r="BH2673" i="64"/>
  <c r="BH2216" i="64"/>
  <c r="BH2108" i="64"/>
  <c r="BH2073" i="64"/>
  <c r="BH2809" i="64"/>
  <c r="BH1956" i="64"/>
  <c r="BH2843" i="64"/>
  <c r="BH2049" i="64"/>
  <c r="BH1067" i="64"/>
  <c r="BH1080" i="64" s="1"/>
  <c r="BH1766" i="64"/>
  <c r="BH1923" i="64" s="1"/>
  <c r="BH1487" i="64"/>
  <c r="BH1932" i="64"/>
  <c r="BH1947" i="64" s="1"/>
  <c r="BH1411" i="64"/>
  <c r="BH994" i="64"/>
  <c r="BH2452" i="64"/>
  <c r="BH966" i="64"/>
  <c r="BH1018" i="64"/>
  <c r="BH1043" i="64"/>
  <c r="BH2476" i="64"/>
  <c r="AZ3371" i="64"/>
  <c r="AZ2421" i="64"/>
  <c r="AZ3345" i="64"/>
  <c r="AZ3320" i="64"/>
  <c r="AZ2395" i="64"/>
  <c r="AZ2363" i="64"/>
  <c r="AZ2341" i="64"/>
  <c r="AZ3294" i="64"/>
  <c r="AZ2296" i="64"/>
  <c r="AZ3423" i="64"/>
  <c r="AZ2777" i="64"/>
  <c r="AZ2709" i="64"/>
  <c r="AZ2673" i="64"/>
  <c r="AZ2216" i="64"/>
  <c r="AZ2180" i="64"/>
  <c r="AZ2108" i="64"/>
  <c r="AZ2252" i="64"/>
  <c r="AZ2073" i="64"/>
  <c r="AZ2809" i="64"/>
  <c r="AZ1956" i="64"/>
  <c r="AZ2843" i="64"/>
  <c r="AZ2049" i="64"/>
  <c r="AZ1067" i="64"/>
  <c r="AZ1080" i="64" s="1"/>
  <c r="AZ1487" i="64"/>
  <c r="AZ1932" i="64"/>
  <c r="AZ1947" i="64" s="1"/>
  <c r="AZ1411" i="64"/>
  <c r="AZ994" i="64"/>
  <c r="AZ1043" i="64"/>
  <c r="AZ966" i="64"/>
  <c r="AZ1766" i="64"/>
  <c r="AZ1923" i="64" s="1"/>
  <c r="AZ1018" i="64"/>
  <c r="AZ2452" i="64"/>
  <c r="AZ2476" i="64"/>
  <c r="AR3371" i="64"/>
  <c r="AR2421" i="64"/>
  <c r="AR3345" i="64"/>
  <c r="AR2395" i="64"/>
  <c r="AR2363" i="64"/>
  <c r="AR3294" i="64"/>
  <c r="AR3320" i="64"/>
  <c r="AR2341" i="64"/>
  <c r="AR2296" i="64"/>
  <c r="AR3423" i="64"/>
  <c r="AR2252" i="64"/>
  <c r="AR2709" i="64"/>
  <c r="AR2777" i="64"/>
  <c r="AR2180" i="64"/>
  <c r="AR2108" i="64"/>
  <c r="AR2073" i="64"/>
  <c r="AR2809" i="64"/>
  <c r="AR2673" i="64"/>
  <c r="AR1956" i="64"/>
  <c r="AR2216" i="64"/>
  <c r="AR2843" i="64"/>
  <c r="AR2049" i="64"/>
  <c r="AR1932" i="64"/>
  <c r="AR1947" i="64" s="1"/>
  <c r="AR1067" i="64"/>
  <c r="AR1080" i="64" s="1"/>
  <c r="AR1487" i="64"/>
  <c r="AR1766" i="64"/>
  <c r="AR1923" i="64" s="1"/>
  <c r="AR1411" i="64"/>
  <c r="AR994" i="64"/>
  <c r="AR2452" i="64"/>
  <c r="AR966" i="64"/>
  <c r="AR1018" i="64"/>
  <c r="AR1043" i="64"/>
  <c r="AR2476" i="64"/>
  <c r="AJ2421" i="64"/>
  <c r="AJ3345" i="64"/>
  <c r="AJ3320" i="64"/>
  <c r="AJ2363" i="64"/>
  <c r="AJ3294" i="64"/>
  <c r="AJ2395" i="64"/>
  <c r="AJ2341" i="64"/>
  <c r="AJ3371" i="64"/>
  <c r="AJ2296" i="64"/>
  <c r="AJ2252" i="64"/>
  <c r="AJ3423" i="64"/>
  <c r="AJ2709" i="64"/>
  <c r="AJ2180" i="64"/>
  <c r="AJ2777" i="64"/>
  <c r="AJ2673" i="64"/>
  <c r="AJ2216" i="64"/>
  <c r="AJ2108" i="64"/>
  <c r="AJ2073" i="64"/>
  <c r="AJ2809" i="64"/>
  <c r="AJ1956" i="64"/>
  <c r="AJ2843" i="64"/>
  <c r="AJ2049" i="64"/>
  <c r="AJ1067" i="64"/>
  <c r="AJ1080" i="64" s="1"/>
  <c r="AJ1766" i="64"/>
  <c r="AJ1923" i="64" s="1"/>
  <c r="AJ1932" i="64"/>
  <c r="AJ1947" i="64" s="1"/>
  <c r="AJ1487" i="64"/>
  <c r="AJ1411" i="64"/>
  <c r="AJ994" i="64"/>
  <c r="AJ1043" i="64"/>
  <c r="AJ966" i="64"/>
  <c r="AJ1018" i="64"/>
  <c r="AJ2452" i="64"/>
  <c r="AJ2476" i="64"/>
  <c r="AB2421" i="64"/>
  <c r="AB3345" i="64"/>
  <c r="AB3371" i="64"/>
  <c r="AB3320" i="64"/>
  <c r="AB2395" i="64"/>
  <c r="AB3294" i="64"/>
  <c r="AB2363" i="64"/>
  <c r="AB2341" i="64"/>
  <c r="AB2296" i="64"/>
  <c r="AB2252" i="64"/>
  <c r="AB3423" i="64"/>
  <c r="AB2709" i="64"/>
  <c r="AB2673" i="64"/>
  <c r="AB2216" i="64"/>
  <c r="AB2180" i="64"/>
  <c r="AB2108" i="64"/>
  <c r="AB2073" i="64"/>
  <c r="AB2777" i="64"/>
  <c r="AB2809" i="64"/>
  <c r="AB1956" i="64"/>
  <c r="AB2843" i="64"/>
  <c r="AB2049" i="64"/>
  <c r="AB1067" i="64"/>
  <c r="AB1080" i="64" s="1"/>
  <c r="AB1487" i="64"/>
  <c r="AB1932" i="64"/>
  <c r="AB1947" i="64" s="1"/>
  <c r="AB1766" i="64"/>
  <c r="AB1923" i="64" s="1"/>
  <c r="AB1411" i="64"/>
  <c r="AB994" i="64"/>
  <c r="AB2452" i="64"/>
  <c r="AB966" i="64"/>
  <c r="AB1018" i="64"/>
  <c r="AB1043" i="64"/>
  <c r="AB2476" i="64"/>
  <c r="T2421" i="64"/>
  <c r="T3345" i="64"/>
  <c r="T3371" i="64"/>
  <c r="T3320" i="64"/>
  <c r="T3294" i="64"/>
  <c r="T2363" i="64"/>
  <c r="T2341" i="64"/>
  <c r="T2395" i="64"/>
  <c r="T2296" i="64"/>
  <c r="T3423" i="64"/>
  <c r="T2709" i="64"/>
  <c r="T2252" i="64"/>
  <c r="T2180" i="64"/>
  <c r="T2777" i="64"/>
  <c r="T2108" i="64"/>
  <c r="T2073" i="64"/>
  <c r="T2216" i="64"/>
  <c r="T2809" i="64"/>
  <c r="T1956" i="64"/>
  <c r="T2843" i="64"/>
  <c r="T2673" i="64"/>
  <c r="T2049" i="64"/>
  <c r="T1932" i="64"/>
  <c r="T1947" i="64" s="1"/>
  <c r="T1067" i="64"/>
  <c r="T1080" i="64" s="1"/>
  <c r="T1766" i="64"/>
  <c r="T1923" i="64" s="1"/>
  <c r="T1487" i="64"/>
  <c r="T1411" i="64"/>
  <c r="T994" i="64"/>
  <c r="T1043" i="64"/>
  <c r="T966" i="64"/>
  <c r="T1018" i="64"/>
  <c r="T2452" i="64"/>
  <c r="T2476" i="64"/>
  <c r="CG2418" i="64"/>
  <c r="CG2440" i="64" s="1"/>
  <c r="CG3368" i="64"/>
  <c r="CG3385" i="64" s="1"/>
  <c r="CG3342" i="64"/>
  <c r="CG3359" i="64" s="1"/>
  <c r="CG3317" i="64"/>
  <c r="CG3334" i="64" s="1"/>
  <c r="CG2360" i="64"/>
  <c r="CG2383" i="64" s="1"/>
  <c r="CG2392" i="64"/>
  <c r="CG2409" i="64" s="1"/>
  <c r="CG3291" i="64"/>
  <c r="CG3308" i="64" s="1"/>
  <c r="CG2338" i="64"/>
  <c r="CG2351" i="64" s="1"/>
  <c r="CG2293" i="64"/>
  <c r="CG2328" i="64" s="1"/>
  <c r="CG3420" i="64"/>
  <c r="CG3434" i="64" s="1"/>
  <c r="CG2249" i="64"/>
  <c r="CG2284" i="64" s="1"/>
  <c r="CG2706" i="64"/>
  <c r="CG2729" i="64" s="1"/>
  <c r="CG2774" i="64"/>
  <c r="CG2797" i="64" s="1"/>
  <c r="CG2177" i="64"/>
  <c r="CG2204" i="64" s="1"/>
  <c r="CG2670" i="64"/>
  <c r="CG2697" i="64" s="1"/>
  <c r="CG2105" i="64"/>
  <c r="CG2132" i="64" s="1"/>
  <c r="CG2070" i="64"/>
  <c r="CG2097" i="64" s="1"/>
  <c r="CG2806" i="64"/>
  <c r="CG2831" i="64" s="1"/>
  <c r="CG2213" i="64"/>
  <c r="CG2240" i="64" s="1"/>
  <c r="CG1953" i="64"/>
  <c r="CG1966" i="64" s="1"/>
  <c r="CG2840" i="64"/>
  <c r="CG2865" i="64" s="1"/>
  <c r="CG2046" i="64"/>
  <c r="CG1064" i="64"/>
  <c r="CG1077" i="64" s="1"/>
  <c r="CG1763" i="64"/>
  <c r="CG1484" i="64"/>
  <c r="CG1497" i="64" s="1"/>
  <c r="CG1929" i="64"/>
  <c r="CG1944" i="64" s="1"/>
  <c r="CG1739" i="64"/>
  <c r="CG1754" i="64" s="1"/>
  <c r="CG1408" i="64"/>
  <c r="CG1423" i="64" s="1"/>
  <c r="CG991" i="64"/>
  <c r="CG2449" i="64"/>
  <c r="CG2464" i="64" s="1"/>
  <c r="CG963" i="64"/>
  <c r="CG1015" i="64"/>
  <c r="CG2473" i="64"/>
  <c r="CG2488" i="64" s="1"/>
  <c r="BY2418" i="64"/>
  <c r="BY2440" i="64" s="1"/>
  <c r="BY3342" i="64"/>
  <c r="BY3359" i="64" s="1"/>
  <c r="BY3368" i="64"/>
  <c r="BY3385" i="64" s="1"/>
  <c r="BY3317" i="64"/>
  <c r="BY3334" i="64" s="1"/>
  <c r="BY3291" i="64"/>
  <c r="BY3308" i="64" s="1"/>
  <c r="BY2360" i="64"/>
  <c r="BY2383" i="64" s="1"/>
  <c r="BY2392" i="64"/>
  <c r="BY2409" i="64" s="1"/>
  <c r="BY2338" i="64"/>
  <c r="BY2351" i="64" s="1"/>
  <c r="BY2293" i="64"/>
  <c r="BY2328" i="64" s="1"/>
  <c r="BY3420" i="64"/>
  <c r="BY3434" i="64" s="1"/>
  <c r="BY2706" i="64"/>
  <c r="BY2729" i="64" s="1"/>
  <c r="BY2249" i="64"/>
  <c r="BY2284" i="64" s="1"/>
  <c r="BY2670" i="64"/>
  <c r="BY2697" i="64" s="1"/>
  <c r="BY2177" i="64"/>
  <c r="BY2204" i="64" s="1"/>
  <c r="BY2774" i="64"/>
  <c r="BY2797" i="64" s="1"/>
  <c r="BY2105" i="64"/>
  <c r="BY2132" i="64" s="1"/>
  <c r="BY2070" i="64"/>
  <c r="BY2097" i="64" s="1"/>
  <c r="BY2806" i="64"/>
  <c r="BY2831" i="64" s="1"/>
  <c r="BY1953" i="64"/>
  <c r="BY1966" i="64" s="1"/>
  <c r="BY2213" i="64"/>
  <c r="BY2240" i="64" s="1"/>
  <c r="BY2840" i="64"/>
  <c r="BY2865" i="64" s="1"/>
  <c r="BY2046" i="64"/>
  <c r="BY1064" i="64"/>
  <c r="BY1077" i="64" s="1"/>
  <c r="BY1484" i="64"/>
  <c r="BY1497" i="64" s="1"/>
  <c r="BY1739" i="64"/>
  <c r="BY1754" i="64" s="1"/>
  <c r="BY1763" i="64"/>
  <c r="BY1408" i="64"/>
  <c r="BY1423" i="64" s="1"/>
  <c r="BY991" i="64"/>
  <c r="BY1929" i="64"/>
  <c r="BY1944" i="64" s="1"/>
  <c r="BY1040" i="64"/>
  <c r="BY963" i="64"/>
  <c r="BY1015" i="64"/>
  <c r="BY2473" i="64"/>
  <c r="BY2488" i="64" s="1"/>
  <c r="BQ2418" i="64"/>
  <c r="BQ2440" i="64" s="1"/>
  <c r="BQ3342" i="64"/>
  <c r="BQ3359" i="64" s="1"/>
  <c r="BQ3368" i="64"/>
  <c r="BQ3385" i="64" s="1"/>
  <c r="BQ3317" i="64"/>
  <c r="BQ3334" i="64" s="1"/>
  <c r="BQ3291" i="64"/>
  <c r="BQ3308" i="64" s="1"/>
  <c r="BQ2360" i="64"/>
  <c r="BQ2383" i="64" s="1"/>
  <c r="BQ2338" i="64"/>
  <c r="BQ2351" i="64" s="1"/>
  <c r="BQ2392" i="64"/>
  <c r="BQ2409" i="64" s="1"/>
  <c r="BQ2293" i="64"/>
  <c r="BQ2328" i="64" s="1"/>
  <c r="BQ3420" i="64"/>
  <c r="BQ3434" i="64" s="1"/>
  <c r="BQ2249" i="64"/>
  <c r="BQ2284" i="64" s="1"/>
  <c r="BQ2706" i="64"/>
  <c r="BQ2729" i="64" s="1"/>
  <c r="BQ2774" i="64"/>
  <c r="BQ2797" i="64" s="1"/>
  <c r="BQ2177" i="64"/>
  <c r="BQ2204" i="64" s="1"/>
  <c r="BQ2670" i="64"/>
  <c r="BQ2697" i="64" s="1"/>
  <c r="BQ2105" i="64"/>
  <c r="BQ2132" i="64" s="1"/>
  <c r="BQ2213" i="64"/>
  <c r="BQ2240" i="64" s="1"/>
  <c r="BQ2070" i="64"/>
  <c r="BQ2097" i="64" s="1"/>
  <c r="BQ2806" i="64"/>
  <c r="BQ2831" i="64" s="1"/>
  <c r="BQ1953" i="64"/>
  <c r="BQ1966" i="64" s="1"/>
  <c r="BQ2840" i="64"/>
  <c r="BQ2865" i="64" s="1"/>
  <c r="BQ2046" i="64"/>
  <c r="BQ1064" i="64"/>
  <c r="BQ1077" i="64" s="1"/>
  <c r="BQ1929" i="64"/>
  <c r="BQ1944" i="64" s="1"/>
  <c r="BQ1763" i="64"/>
  <c r="BQ1484" i="64"/>
  <c r="BQ1497" i="64" s="1"/>
  <c r="BQ1739" i="64"/>
  <c r="BQ1754" i="64" s="1"/>
  <c r="BQ1408" i="64"/>
  <c r="BQ1423" i="64" s="1"/>
  <c r="BQ991" i="64"/>
  <c r="BQ2449" i="64"/>
  <c r="BQ2464" i="64" s="1"/>
  <c r="BQ963" i="64"/>
  <c r="BQ1015" i="64"/>
  <c r="BQ2473" i="64"/>
  <c r="BQ2488" i="64" s="1"/>
  <c r="BI2418" i="64"/>
  <c r="BI2440" i="64" s="1"/>
  <c r="BI3342" i="64"/>
  <c r="BI3359" i="64" s="1"/>
  <c r="BI3368" i="64"/>
  <c r="BI3385" i="64" s="1"/>
  <c r="BI2392" i="64"/>
  <c r="BI2409" i="64" s="1"/>
  <c r="BI2360" i="64"/>
  <c r="BI2383" i="64" s="1"/>
  <c r="BI2338" i="64"/>
  <c r="BI2351" i="64" s="1"/>
  <c r="BI3317" i="64"/>
  <c r="BI3334" i="64" s="1"/>
  <c r="BI3291" i="64"/>
  <c r="BI3308" i="64" s="1"/>
  <c r="BI2293" i="64"/>
  <c r="BI2328" i="64" s="1"/>
  <c r="BI3420" i="64"/>
  <c r="BI3434" i="64" s="1"/>
  <c r="BI2706" i="64"/>
  <c r="BI2729" i="64" s="1"/>
  <c r="BI2249" i="64"/>
  <c r="BI2284" i="64" s="1"/>
  <c r="BI2670" i="64"/>
  <c r="BI2697" i="64" s="1"/>
  <c r="BI2177" i="64"/>
  <c r="BI2204" i="64" s="1"/>
  <c r="BI2774" i="64"/>
  <c r="BI2797" i="64" s="1"/>
  <c r="BI2105" i="64"/>
  <c r="BI2132" i="64" s="1"/>
  <c r="BI2070" i="64"/>
  <c r="BI2097" i="64" s="1"/>
  <c r="BI2213" i="64"/>
  <c r="BI2240" i="64" s="1"/>
  <c r="BI2806" i="64"/>
  <c r="BI2831" i="64" s="1"/>
  <c r="BI1953" i="64"/>
  <c r="BI1966" i="64" s="1"/>
  <c r="BI2840" i="64"/>
  <c r="BI2865" i="64" s="1"/>
  <c r="BI1763" i="64"/>
  <c r="BI1064" i="64"/>
  <c r="BI1077" i="64" s="1"/>
  <c r="BI2046" i="64"/>
  <c r="BI1484" i="64"/>
  <c r="BI1497" i="64" s="1"/>
  <c r="BI1929" i="64"/>
  <c r="BI1944" i="64" s="1"/>
  <c r="BI1739" i="64"/>
  <c r="BI1754" i="64" s="1"/>
  <c r="BI1408" i="64"/>
  <c r="BI1423" i="64" s="1"/>
  <c r="BI991" i="64"/>
  <c r="BI1040" i="64"/>
  <c r="BI963" i="64"/>
  <c r="BI1015" i="64"/>
  <c r="BI2473" i="64"/>
  <c r="BI2488" i="64" s="1"/>
  <c r="BA2418" i="64"/>
  <c r="BA2440" i="64" s="1"/>
  <c r="BA3342" i="64"/>
  <c r="BA3359" i="64" s="1"/>
  <c r="BA3368" i="64"/>
  <c r="BA3385" i="64" s="1"/>
  <c r="BA2392" i="64"/>
  <c r="BA2409" i="64" s="1"/>
  <c r="BA3291" i="64"/>
  <c r="BA3308" i="64" s="1"/>
  <c r="BA2360" i="64"/>
  <c r="BA2383" i="64" s="1"/>
  <c r="BA2338" i="64"/>
  <c r="BA2351" i="64" s="1"/>
  <c r="BA3317" i="64"/>
  <c r="BA3334" i="64" s="1"/>
  <c r="BA2293" i="64"/>
  <c r="BA2328" i="64" s="1"/>
  <c r="BA3420" i="64"/>
  <c r="BA3434" i="64" s="1"/>
  <c r="BA2249" i="64"/>
  <c r="BA2284" i="64" s="1"/>
  <c r="BA2706" i="64"/>
  <c r="BA2729" i="64" s="1"/>
  <c r="BA2774" i="64"/>
  <c r="BA2797" i="64" s="1"/>
  <c r="BA2177" i="64"/>
  <c r="BA2204" i="64" s="1"/>
  <c r="BA2105" i="64"/>
  <c r="BA2132" i="64" s="1"/>
  <c r="BA2070" i="64"/>
  <c r="BA2097" i="64" s="1"/>
  <c r="BA2806" i="64"/>
  <c r="BA2831" i="64" s="1"/>
  <c r="BA2213" i="64"/>
  <c r="BA2240" i="64" s="1"/>
  <c r="BA1953" i="64"/>
  <c r="BA1966" i="64" s="1"/>
  <c r="BA2840" i="64"/>
  <c r="BA2865" i="64" s="1"/>
  <c r="BA2670" i="64"/>
  <c r="BA2697" i="64" s="1"/>
  <c r="BA2046" i="64"/>
  <c r="BA1929" i="64"/>
  <c r="BA1944" i="64" s="1"/>
  <c r="BA1064" i="64"/>
  <c r="BA1077" i="64" s="1"/>
  <c r="BA1484" i="64"/>
  <c r="BA1497" i="64" s="1"/>
  <c r="BA1739" i="64"/>
  <c r="BA1754" i="64" s="1"/>
  <c r="BA1763" i="64"/>
  <c r="BA1408" i="64"/>
  <c r="BA1423" i="64" s="1"/>
  <c r="BA1040" i="64"/>
  <c r="BA991" i="64"/>
  <c r="BA2449" i="64"/>
  <c r="BA2464" i="64" s="1"/>
  <c r="BA963" i="64"/>
  <c r="BA1015" i="64"/>
  <c r="BA2473" i="64"/>
  <c r="BA2488" i="64" s="1"/>
  <c r="AS2418" i="64"/>
  <c r="AS2440" i="64" s="1"/>
  <c r="AS3368" i="64"/>
  <c r="AS3385" i="64" s="1"/>
  <c r="AS3342" i="64"/>
  <c r="AS3359" i="64" s="1"/>
  <c r="AS3317" i="64"/>
  <c r="AS3334" i="64" s="1"/>
  <c r="AS2360" i="64"/>
  <c r="AS2383" i="64" s="1"/>
  <c r="AS2392" i="64"/>
  <c r="AS2409" i="64" s="1"/>
  <c r="AS3291" i="64"/>
  <c r="AS3308" i="64" s="1"/>
  <c r="AS2338" i="64"/>
  <c r="AS2351" i="64" s="1"/>
  <c r="AS2293" i="64"/>
  <c r="AS2328" i="64" s="1"/>
  <c r="AS3420" i="64"/>
  <c r="AS3434" i="64" s="1"/>
  <c r="AS2706" i="64"/>
  <c r="AS2729" i="64" s="1"/>
  <c r="AS2177" i="64"/>
  <c r="AS2204" i="64" s="1"/>
  <c r="AS2249" i="64"/>
  <c r="AS2284" i="64" s="1"/>
  <c r="AS2774" i="64"/>
  <c r="AS2797" i="64" s="1"/>
  <c r="AS2670" i="64"/>
  <c r="AS2697" i="64" s="1"/>
  <c r="AS2105" i="64"/>
  <c r="AS2132" i="64" s="1"/>
  <c r="AS2070" i="64"/>
  <c r="AS2097" i="64" s="1"/>
  <c r="AS2806" i="64"/>
  <c r="AS2831" i="64" s="1"/>
  <c r="AS1953" i="64"/>
  <c r="AS1966" i="64" s="1"/>
  <c r="AS2213" i="64"/>
  <c r="AS2240" i="64" s="1"/>
  <c r="AS2840" i="64"/>
  <c r="AS2865" i="64" s="1"/>
  <c r="AS2046" i="64"/>
  <c r="AS1064" i="64"/>
  <c r="AS1077" i="64" s="1"/>
  <c r="AS1929" i="64"/>
  <c r="AS1944" i="64" s="1"/>
  <c r="AS1484" i="64"/>
  <c r="AS1497" i="64" s="1"/>
  <c r="AS1763" i="64"/>
  <c r="AS1739" i="64"/>
  <c r="AS1754" i="64" s="1"/>
  <c r="AS1408" i="64"/>
  <c r="AS1423" i="64" s="1"/>
  <c r="AS991" i="64"/>
  <c r="AS963" i="64"/>
  <c r="AS1040" i="64"/>
  <c r="AS1015" i="64"/>
  <c r="AS2473" i="64"/>
  <c r="AS2488" i="64" s="1"/>
  <c r="AK2418" i="64"/>
  <c r="AK2440" i="64" s="1"/>
  <c r="AK3342" i="64"/>
  <c r="AK3359" i="64" s="1"/>
  <c r="AK3368" i="64"/>
  <c r="AK3385" i="64" s="1"/>
  <c r="AK3317" i="64"/>
  <c r="AK3334" i="64" s="1"/>
  <c r="AK2392" i="64"/>
  <c r="AK2409" i="64" s="1"/>
  <c r="AK3291" i="64"/>
  <c r="AK3308" i="64" s="1"/>
  <c r="AK2360" i="64"/>
  <c r="AK2383" i="64" s="1"/>
  <c r="AK2338" i="64"/>
  <c r="AK2351" i="64" s="1"/>
  <c r="AK2293" i="64"/>
  <c r="AK2328" i="64" s="1"/>
  <c r="AK3420" i="64"/>
  <c r="AK3434" i="64" s="1"/>
  <c r="AK2706" i="64"/>
  <c r="AK2729" i="64" s="1"/>
  <c r="AK2249" i="64"/>
  <c r="AK2284" i="64" s="1"/>
  <c r="AK2774" i="64"/>
  <c r="AK2797" i="64" s="1"/>
  <c r="AK2670" i="64"/>
  <c r="AK2697" i="64" s="1"/>
  <c r="AK2177" i="64"/>
  <c r="AK2204" i="64" s="1"/>
  <c r="AK2105" i="64"/>
  <c r="AK2132" i="64" s="1"/>
  <c r="AK2213" i="64"/>
  <c r="AK2240" i="64" s="1"/>
  <c r="AK2070" i="64"/>
  <c r="AK2097" i="64" s="1"/>
  <c r="AK2806" i="64"/>
  <c r="AK2831" i="64" s="1"/>
  <c r="AK1953" i="64"/>
  <c r="AK1966" i="64" s="1"/>
  <c r="AK2046" i="64"/>
  <c r="AK2840" i="64"/>
  <c r="AK2865" i="64" s="1"/>
  <c r="AK1064" i="64"/>
  <c r="AK1077" i="64" s="1"/>
  <c r="AK1763" i="64"/>
  <c r="AK1484" i="64"/>
  <c r="AK1497" i="64" s="1"/>
  <c r="AK1739" i="64"/>
  <c r="AK1754" i="64" s="1"/>
  <c r="AK1929" i="64"/>
  <c r="AK1944" i="64" s="1"/>
  <c r="AK1408" i="64"/>
  <c r="AK1423" i="64" s="1"/>
  <c r="AK991" i="64"/>
  <c r="AK1040" i="64"/>
  <c r="AK2449" i="64"/>
  <c r="AK2464" i="64" s="1"/>
  <c r="AK963" i="64"/>
  <c r="AK1015" i="64"/>
  <c r="AK2473" i="64"/>
  <c r="AK2488" i="64" s="1"/>
  <c r="AC2418" i="64"/>
  <c r="AC2440" i="64" s="1"/>
  <c r="AC3342" i="64"/>
  <c r="AC3359" i="64" s="1"/>
  <c r="AC3368" i="64"/>
  <c r="AC3385" i="64" s="1"/>
  <c r="AC2392" i="64"/>
  <c r="AC2409" i="64" s="1"/>
  <c r="AC3317" i="64"/>
  <c r="AC3334" i="64" s="1"/>
  <c r="AC2338" i="64"/>
  <c r="AC2351" i="64" s="1"/>
  <c r="AC3291" i="64"/>
  <c r="AC3308" i="64" s="1"/>
  <c r="AC2293" i="64"/>
  <c r="AC2328" i="64" s="1"/>
  <c r="AC2360" i="64"/>
  <c r="AC2383" i="64" s="1"/>
  <c r="AC3420" i="64"/>
  <c r="AC3434" i="64" s="1"/>
  <c r="AC2706" i="64"/>
  <c r="AC2729" i="64" s="1"/>
  <c r="AC2249" i="64"/>
  <c r="AC2284" i="64" s="1"/>
  <c r="AC2774" i="64"/>
  <c r="AC2797" i="64" s="1"/>
  <c r="AC2105" i="64"/>
  <c r="AC2132" i="64" s="1"/>
  <c r="AC2070" i="64"/>
  <c r="AC2097" i="64" s="1"/>
  <c r="AC2670" i="64"/>
  <c r="AC2697" i="64" s="1"/>
  <c r="AC2213" i="64"/>
  <c r="AC2240" i="64" s="1"/>
  <c r="AC2806" i="64"/>
  <c r="AC2831" i="64" s="1"/>
  <c r="AC2177" i="64"/>
  <c r="AC2204" i="64" s="1"/>
  <c r="AC1953" i="64"/>
  <c r="AC1966" i="64" s="1"/>
  <c r="AC2840" i="64"/>
  <c r="AC2865" i="64" s="1"/>
  <c r="AC1763" i="64"/>
  <c r="AC1929" i="64"/>
  <c r="AC1944" i="64" s="1"/>
  <c r="AC1484" i="64"/>
  <c r="AC1497" i="64" s="1"/>
  <c r="AC2046" i="64"/>
  <c r="AC1739" i="64"/>
  <c r="AC1754" i="64" s="1"/>
  <c r="AC1408" i="64"/>
  <c r="AC1423" i="64" s="1"/>
  <c r="AC991" i="64"/>
  <c r="AC1064" i="64"/>
  <c r="AC1077" i="64" s="1"/>
  <c r="AC963" i="64"/>
  <c r="AC1015" i="64"/>
  <c r="AC2473" i="64"/>
  <c r="AC2488" i="64" s="1"/>
  <c r="U2418" i="64"/>
  <c r="U2440" i="64" s="1"/>
  <c r="U3368" i="64"/>
  <c r="U3385" i="64" s="1"/>
  <c r="U3342" i="64"/>
  <c r="U3359" i="64" s="1"/>
  <c r="U3317" i="64"/>
  <c r="U3334" i="64" s="1"/>
  <c r="U2392" i="64"/>
  <c r="U3291" i="64"/>
  <c r="U3308" i="64" s="1"/>
  <c r="U2338" i="64"/>
  <c r="U2351" i="64" s="1"/>
  <c r="U2360" i="64"/>
  <c r="U2383" i="64" s="1"/>
  <c r="U2293" i="64"/>
  <c r="U2328" i="64" s="1"/>
  <c r="U3420" i="64"/>
  <c r="U3434" i="64" s="1"/>
  <c r="U2706" i="64"/>
  <c r="U2729" i="64" s="1"/>
  <c r="U2249" i="64"/>
  <c r="U2284" i="64" s="1"/>
  <c r="U2774" i="64"/>
  <c r="U2797" i="64" s="1"/>
  <c r="U2670" i="64"/>
  <c r="U2697" i="64" s="1"/>
  <c r="U2105" i="64"/>
  <c r="U2132" i="64" s="1"/>
  <c r="U2070" i="64"/>
  <c r="U2097" i="64" s="1"/>
  <c r="U2177" i="64"/>
  <c r="U2204" i="64" s="1"/>
  <c r="U2806" i="64"/>
  <c r="U2831" i="64" s="1"/>
  <c r="U2213" i="64"/>
  <c r="U2240" i="64" s="1"/>
  <c r="U1953" i="64"/>
  <c r="U1966" i="64" s="1"/>
  <c r="U2840" i="64"/>
  <c r="U2865" i="64" s="1"/>
  <c r="U2046" i="64"/>
  <c r="U1484" i="64"/>
  <c r="U1497" i="64" s="1"/>
  <c r="U1929" i="64"/>
  <c r="U1944" i="64" s="1"/>
  <c r="U1739" i="64"/>
  <c r="U1754" i="64" s="1"/>
  <c r="U1763" i="64"/>
  <c r="U1408" i="64"/>
  <c r="U1423" i="64" s="1"/>
  <c r="U991" i="64"/>
  <c r="U2449" i="64"/>
  <c r="U2464" i="64" s="1"/>
  <c r="U963" i="64"/>
  <c r="U1064" i="64"/>
  <c r="U1077" i="64" s="1"/>
  <c r="U1040" i="64"/>
  <c r="U1015" i="64"/>
  <c r="U2473" i="64"/>
  <c r="U2488" i="64" s="1"/>
  <c r="X590" i="64"/>
  <c r="U654" i="64"/>
  <c r="AC654" i="64"/>
  <c r="AK654" i="64"/>
  <c r="AS654" i="64"/>
  <c r="BA654" i="64"/>
  <c r="BI654" i="64"/>
  <c r="BQ654" i="64"/>
  <c r="BY654" i="64"/>
  <c r="BY668" i="64" s="1"/>
  <c r="CG654" i="64"/>
  <c r="U655" i="64"/>
  <c r="AC655" i="64"/>
  <c r="AK655" i="64"/>
  <c r="AS655" i="64"/>
  <c r="BA655" i="64"/>
  <c r="BI655" i="64"/>
  <c r="BQ655" i="64"/>
  <c r="BY655" i="64"/>
  <c r="CG655" i="64"/>
  <c r="T658" i="64"/>
  <c r="AB658" i="64"/>
  <c r="AJ658" i="64"/>
  <c r="AR658" i="64"/>
  <c r="AZ658" i="64"/>
  <c r="BH658" i="64"/>
  <c r="BP658" i="64"/>
  <c r="BY658" i="64"/>
  <c r="CK658" i="64"/>
  <c r="AA659" i="64"/>
  <c r="AA669" i="64" s="1"/>
  <c r="AK659" i="64"/>
  <c r="AK669" i="64" s="1"/>
  <c r="AW659" i="64"/>
  <c r="AW669" i="64" s="1"/>
  <c r="BG659" i="64"/>
  <c r="BG669" i="64" s="1"/>
  <c r="BQ659" i="64"/>
  <c r="BQ669" i="64" s="1"/>
  <c r="CC659" i="64"/>
  <c r="CC669" i="64" s="1"/>
  <c r="AS704" i="64"/>
  <c r="BS704" i="64"/>
  <c r="X705" i="64"/>
  <c r="X729" i="64" s="1"/>
  <c r="AK705" i="64"/>
  <c r="AK729" i="64" s="1"/>
  <c r="AW705" i="64"/>
  <c r="AW729" i="64" s="1"/>
  <c r="BK705" i="64"/>
  <c r="BK729" i="64" s="1"/>
  <c r="CJ705" i="64"/>
  <c r="CJ729" i="64" s="1"/>
  <c r="AM708" i="64"/>
  <c r="AZ708" i="64"/>
  <c r="BL708" i="64"/>
  <c r="BZ708" i="64"/>
  <c r="AR709" i="64"/>
  <c r="BD709" i="64"/>
  <c r="BR709" i="64"/>
  <c r="BR765" i="64" s="1"/>
  <c r="CC709" i="64"/>
  <c r="T2472" i="64"/>
  <c r="AU2472" i="64"/>
  <c r="BG2472" i="64"/>
  <c r="BU2472" i="64"/>
  <c r="CI2472" i="64"/>
  <c r="AI2476" i="64"/>
  <c r="AA2477" i="64"/>
  <c r="AV966" i="64"/>
  <c r="AN967" i="64"/>
  <c r="BZ990" i="64"/>
  <c r="BZ1005" i="64" s="1"/>
  <c r="BR991" i="64"/>
  <c r="BA994" i="64"/>
  <c r="AS995" i="64"/>
  <c r="CE1014" i="64"/>
  <c r="BW1015" i="64"/>
  <c r="BK1019" i="64"/>
  <c r="AZ1039" i="64"/>
  <c r="CG1040" i="64"/>
  <c r="AV1044" i="64"/>
  <c r="BQ2448" i="64"/>
  <c r="BQ2463" i="64" s="1"/>
  <c r="CH1483" i="64"/>
  <c r="CH1496" i="64" s="1"/>
  <c r="CI1487" i="64"/>
  <c r="BJ1063" i="64"/>
  <c r="BC2417" i="64"/>
  <c r="BC3316" i="64"/>
  <c r="BC3333" i="64" s="1"/>
  <c r="BC3341" i="64"/>
  <c r="BC3358" i="64" s="1"/>
  <c r="BC3367" i="64"/>
  <c r="BC3384" i="64" s="1"/>
  <c r="BC3290" i="64"/>
  <c r="BC3307" i="64" s="1"/>
  <c r="BC2391" i="64"/>
  <c r="BC2408" i="64" s="1"/>
  <c r="BC2359" i="64"/>
  <c r="BC2382" i="64" s="1"/>
  <c r="BC2337" i="64"/>
  <c r="BC2350" i="64" s="1"/>
  <c r="BC2248" i="64"/>
  <c r="BC2283" i="64" s="1"/>
  <c r="BC3419" i="64"/>
  <c r="BC3433" i="64" s="1"/>
  <c r="BC2292" i="64"/>
  <c r="BC2669" i="64"/>
  <c r="BC2696" i="64" s="1"/>
  <c r="BC2104" i="64"/>
  <c r="BC2131" i="64" s="1"/>
  <c r="BC2773" i="64"/>
  <c r="BC2796" i="64" s="1"/>
  <c r="BC2212" i="64"/>
  <c r="BC2239" i="64" s="1"/>
  <c r="BC2176" i="64"/>
  <c r="BC2203" i="64" s="1"/>
  <c r="BC2705" i="64"/>
  <c r="BC2728" i="64" s="1"/>
  <c r="BC2805" i="64"/>
  <c r="BC2830" i="64" s="1"/>
  <c r="BC2839" i="64"/>
  <c r="BC2864" i="64" s="1"/>
  <c r="BC2069" i="64"/>
  <c r="BC2096" i="64" s="1"/>
  <c r="BC2045" i="64"/>
  <c r="BC2060" i="64" s="1"/>
  <c r="BC1952" i="64"/>
  <c r="BC1965" i="64" s="1"/>
  <c r="BC1483" i="64"/>
  <c r="BC1496" i="64" s="1"/>
  <c r="BC1928" i="64"/>
  <c r="BC1943" i="64" s="1"/>
  <c r="BC1762" i="64"/>
  <c r="BC1738" i="64"/>
  <c r="BC1753" i="64" s="1"/>
  <c r="BC1407" i="64"/>
  <c r="BC1422" i="64" s="1"/>
  <c r="BC2448" i="64"/>
  <c r="BC2463" i="64" s="1"/>
  <c r="BC1063" i="64"/>
  <c r="BC962" i="64"/>
  <c r="BC982" i="64" s="1"/>
  <c r="BC1014" i="64"/>
  <c r="BC1039" i="64"/>
  <c r="BC990" i="64"/>
  <c r="BC1005" i="64" s="1"/>
  <c r="CI2422" i="64"/>
  <c r="CI3372" i="64"/>
  <c r="CI3346" i="64"/>
  <c r="CI3321" i="64"/>
  <c r="CI2364" i="64"/>
  <c r="CI2342" i="64"/>
  <c r="CI2355" i="64" s="1"/>
  <c r="CI3295" i="64"/>
  <c r="CI3312" i="64" s="1"/>
  <c r="CI2396" i="64"/>
  <c r="CI2413" i="64" s="1"/>
  <c r="CI3424" i="64"/>
  <c r="CI3438" i="64" s="1"/>
  <c r="CI2253" i="64"/>
  <c r="CI2288" i="64" s="1"/>
  <c r="CI2297" i="64"/>
  <c r="CI2332" i="64" s="1"/>
  <c r="CI2778" i="64"/>
  <c r="CI2801" i="64" s="1"/>
  <c r="CI2674" i="64"/>
  <c r="CI2701" i="64" s="1"/>
  <c r="CI2710" i="64"/>
  <c r="CI2733" i="64" s="1"/>
  <c r="CI2810" i="64"/>
  <c r="CI2835" i="64" s="1"/>
  <c r="CI2217" i="64"/>
  <c r="CI2244" i="64" s="1"/>
  <c r="CI2181" i="64"/>
  <c r="CI2208" i="64" s="1"/>
  <c r="CI2844" i="64"/>
  <c r="CI2869" i="64" s="1"/>
  <c r="CI2109" i="64"/>
  <c r="CI2136" i="64" s="1"/>
  <c r="CI1933" i="64"/>
  <c r="CI2074" i="64"/>
  <c r="CI2101" i="64" s="1"/>
  <c r="CI1957" i="64"/>
  <c r="CI1970" i="64" s="1"/>
  <c r="CI2050" i="64"/>
  <c r="CI1743" i="64"/>
  <c r="CI1758" i="64" s="1"/>
  <c r="CI1412" i="64"/>
  <c r="CI1767" i="64"/>
  <c r="CI2453" i="64"/>
  <c r="CI2468" i="64" s="1"/>
  <c r="CI1068" i="64"/>
  <c r="CI1081" i="64" s="1"/>
  <c r="CI967" i="64"/>
  <c r="CI2477" i="64"/>
  <c r="CI1488" i="64"/>
  <c r="CI1501" i="64" s="1"/>
  <c r="CI1044" i="64"/>
  <c r="CI1019" i="64"/>
  <c r="CI995" i="64"/>
  <c r="AE2422" i="64"/>
  <c r="AE3372" i="64"/>
  <c r="AE3321" i="64"/>
  <c r="AE3346" i="64"/>
  <c r="AE2364" i="64"/>
  <c r="AE3295" i="64"/>
  <c r="AE3312" i="64" s="1"/>
  <c r="AE2342" i="64"/>
  <c r="AE2355" i="64" s="1"/>
  <c r="AE2396" i="64"/>
  <c r="AE2413" i="64" s="1"/>
  <c r="AE3424" i="64"/>
  <c r="AE3438" i="64" s="1"/>
  <c r="AE2253" i="64"/>
  <c r="AE2288" i="64" s="1"/>
  <c r="AE2297" i="64"/>
  <c r="AE2332" i="64" s="1"/>
  <c r="AE2674" i="64"/>
  <c r="AE2701" i="64" s="1"/>
  <c r="AE2217" i="64"/>
  <c r="AE2244" i="64" s="1"/>
  <c r="AE2778" i="64"/>
  <c r="AE2801" i="64" s="1"/>
  <c r="AE2710" i="64"/>
  <c r="AE2733" i="64" s="1"/>
  <c r="AE2181" i="64"/>
  <c r="AE2208" i="64" s="1"/>
  <c r="AE2810" i="64"/>
  <c r="AE2835" i="64" s="1"/>
  <c r="AE2844" i="64"/>
  <c r="AE2869" i="64" s="1"/>
  <c r="AE2074" i="64"/>
  <c r="AE2101" i="64" s="1"/>
  <c r="AE2109" i="64"/>
  <c r="AE2136" i="64" s="1"/>
  <c r="AE1933" i="64"/>
  <c r="AE1957" i="64"/>
  <c r="AE1970" i="64" s="1"/>
  <c r="AE1412" i="64"/>
  <c r="AE2453" i="64"/>
  <c r="AE2468" i="64" s="1"/>
  <c r="AE2050" i="64"/>
  <c r="AE1743" i="64"/>
  <c r="AE1758" i="64" s="1"/>
  <c r="AE1068" i="64"/>
  <c r="AE1081" i="64" s="1"/>
  <c r="AE1044" i="64"/>
  <c r="AE967" i="64"/>
  <c r="AE1767" i="64"/>
  <c r="AE1488" i="64"/>
  <c r="AE1501" i="64" s="1"/>
  <c r="AE1019" i="64"/>
  <c r="AE2477" i="64"/>
  <c r="AE995" i="64"/>
  <c r="X2421" i="64"/>
  <c r="X3371" i="64"/>
  <c r="X3320" i="64"/>
  <c r="X3345" i="64"/>
  <c r="X3294" i="64"/>
  <c r="X2395" i="64"/>
  <c r="X2363" i="64"/>
  <c r="X2341" i="64"/>
  <c r="X3423" i="64"/>
  <c r="X2673" i="64"/>
  <c r="X2252" i="64"/>
  <c r="X2777" i="64"/>
  <c r="X2216" i="64"/>
  <c r="X2709" i="64"/>
  <c r="X2296" i="64"/>
  <c r="X2108" i="64"/>
  <c r="X2843" i="64"/>
  <c r="X2073" i="64"/>
  <c r="X2180" i="64"/>
  <c r="X2049" i="64"/>
  <c r="X1932" i="64"/>
  <c r="X1947" i="64" s="1"/>
  <c r="X1766" i="64"/>
  <c r="X1923" i="64" s="1"/>
  <c r="X2809" i="64"/>
  <c r="X2452" i="64"/>
  <c r="X1956" i="64"/>
  <c r="X1067" i="64"/>
  <c r="X1080" i="64" s="1"/>
  <c r="X1018" i="64"/>
  <c r="X2476" i="64"/>
  <c r="X994" i="64"/>
  <c r="X1487" i="64"/>
  <c r="X1411" i="64"/>
  <c r="AG2418" i="64"/>
  <c r="AG2440" i="64" s="1"/>
  <c r="AG3368" i="64"/>
  <c r="AG3385" i="64" s="1"/>
  <c r="AG3342" i="64"/>
  <c r="AG3359" i="64" s="1"/>
  <c r="AG3291" i="64"/>
  <c r="AG3308" i="64" s="1"/>
  <c r="AG3317" i="64"/>
  <c r="AG3334" i="64" s="1"/>
  <c r="AG2360" i="64"/>
  <c r="AG2383" i="64" s="1"/>
  <c r="AG2392" i="64"/>
  <c r="AG2409" i="64" s="1"/>
  <c r="AG2338" i="64"/>
  <c r="AG2351" i="64" s="1"/>
  <c r="AG3420" i="64"/>
  <c r="AG3434" i="64" s="1"/>
  <c r="AG2293" i="64"/>
  <c r="AG2328" i="64" s="1"/>
  <c r="AG2670" i="64"/>
  <c r="AG2697" i="64" s="1"/>
  <c r="AG2774" i="64"/>
  <c r="AG2797" i="64" s="1"/>
  <c r="AG2213" i="64"/>
  <c r="AG2240" i="64" s="1"/>
  <c r="AG2177" i="64"/>
  <c r="AG2204" i="64" s="1"/>
  <c r="AG2105" i="64"/>
  <c r="AG2132" i="64" s="1"/>
  <c r="AG2706" i="64"/>
  <c r="AG2729" i="64" s="1"/>
  <c r="AG2840" i="64"/>
  <c r="AG2865" i="64" s="1"/>
  <c r="AG2070" i="64"/>
  <c r="AG2097" i="64" s="1"/>
  <c r="AG1929" i="64"/>
  <c r="AG1944" i="64" s="1"/>
  <c r="AG2046" i="64"/>
  <c r="AG2249" i="64"/>
  <c r="AG2284" i="64" s="1"/>
  <c r="AG1763" i="64"/>
  <c r="AG1953" i="64"/>
  <c r="AG1966" i="64" s="1"/>
  <c r="AG1739" i="64"/>
  <c r="AG1754" i="64" s="1"/>
  <c r="AG2806" i="64"/>
  <c r="AG2831" i="64" s="1"/>
  <c r="AG2449" i="64"/>
  <c r="AG2464" i="64" s="1"/>
  <c r="AG1064" i="64"/>
  <c r="AG1077" i="64" s="1"/>
  <c r="AG1015" i="64"/>
  <c r="AG2473" i="64"/>
  <c r="AG2488" i="64" s="1"/>
  <c r="AG1040" i="64"/>
  <c r="AG991" i="64"/>
  <c r="AG1408" i="64"/>
  <c r="AG1423" i="64" s="1"/>
  <c r="X658" i="64"/>
  <c r="BD658" i="64"/>
  <c r="BK709" i="64"/>
  <c r="BK765" i="64" s="1"/>
  <c r="CD2417" i="64"/>
  <c r="CD3367" i="64"/>
  <c r="CD3384" i="64" s="1"/>
  <c r="CD3341" i="64"/>
  <c r="CD3358" i="64" s="1"/>
  <c r="CD2391" i="64"/>
  <c r="CD2408" i="64" s="1"/>
  <c r="CD3316" i="64"/>
  <c r="CD3333" i="64" s="1"/>
  <c r="CD2359" i="64"/>
  <c r="CD2382" i="64" s="1"/>
  <c r="CD3290" i="64"/>
  <c r="CD3307" i="64" s="1"/>
  <c r="CD2337" i="64"/>
  <c r="CD2350" i="64" s="1"/>
  <c r="CD3419" i="64"/>
  <c r="CD3433" i="64" s="1"/>
  <c r="CD2292" i="64"/>
  <c r="CD2248" i="64"/>
  <c r="CD2283" i="64" s="1"/>
  <c r="CD2773" i="64"/>
  <c r="CD2796" i="64" s="1"/>
  <c r="CD2212" i="64"/>
  <c r="CD2239" i="64" s="1"/>
  <c r="CD2669" i="64"/>
  <c r="CD2696" i="64" s="1"/>
  <c r="CD2705" i="64"/>
  <c r="CD2728" i="64" s="1"/>
  <c r="CD2176" i="64"/>
  <c r="CD2203" i="64" s="1"/>
  <c r="CD2839" i="64"/>
  <c r="CD2864" i="64" s="1"/>
  <c r="CD2069" i="64"/>
  <c r="CD2096" i="64" s="1"/>
  <c r="CD2045" i="64"/>
  <c r="CD2060" i="64" s="1"/>
  <c r="CD2104" i="64"/>
  <c r="CD2131" i="64" s="1"/>
  <c r="CD2805" i="64"/>
  <c r="CD2830" i="64" s="1"/>
  <c r="CD1952" i="64"/>
  <c r="CD1965" i="64" s="1"/>
  <c r="CD1738" i="64"/>
  <c r="CD1753" i="64" s="1"/>
  <c r="CD1928" i="64"/>
  <c r="CD1943" i="64" s="1"/>
  <c r="CD1407" i="64"/>
  <c r="CD1422" i="64" s="1"/>
  <c r="CD1063" i="64"/>
  <c r="CD1039" i="64"/>
  <c r="CD1483" i="64"/>
  <c r="CD1496" i="64" s="1"/>
  <c r="CD1762" i="64"/>
  <c r="CD1014" i="64"/>
  <c r="CD2448" i="64"/>
  <c r="CD2463" i="64" s="1"/>
  <c r="CD2472" i="64"/>
  <c r="CD990" i="64"/>
  <c r="CD1005" i="64" s="1"/>
  <c r="CD962" i="64"/>
  <c r="CD982" i="64" s="1"/>
  <c r="BV2417" i="64"/>
  <c r="BV3367" i="64"/>
  <c r="BV3384" i="64" s="1"/>
  <c r="BV3341" i="64"/>
  <c r="BV3358" i="64" s="1"/>
  <c r="BV2391" i="64"/>
  <c r="BV2408" i="64" s="1"/>
  <c r="BV3316" i="64"/>
  <c r="BV3333" i="64" s="1"/>
  <c r="BV2359" i="64"/>
  <c r="BV2382" i="64" s="1"/>
  <c r="BV3290" i="64"/>
  <c r="BV3307" i="64" s="1"/>
  <c r="BV2337" i="64"/>
  <c r="BV2350" i="64" s="1"/>
  <c r="BV3419" i="64"/>
  <c r="BV3433" i="64" s="1"/>
  <c r="BV2292" i="64"/>
  <c r="BV2773" i="64"/>
  <c r="BV2796" i="64" s="1"/>
  <c r="BV2669" i="64"/>
  <c r="BV2696" i="64" s="1"/>
  <c r="BV2705" i="64"/>
  <c r="BV2728" i="64" s="1"/>
  <c r="BV2212" i="64"/>
  <c r="BV2239" i="64" s="1"/>
  <c r="BV2176" i="64"/>
  <c r="BV2203" i="64" s="1"/>
  <c r="BV2248" i="64"/>
  <c r="BV2283" i="64" s="1"/>
  <c r="BV2839" i="64"/>
  <c r="BV2864" i="64" s="1"/>
  <c r="BV2104" i="64"/>
  <c r="BV2131" i="64" s="1"/>
  <c r="BV2069" i="64"/>
  <c r="BV2096" i="64" s="1"/>
  <c r="BV2045" i="64"/>
  <c r="BV2060" i="64" s="1"/>
  <c r="BV2805" i="64"/>
  <c r="BV2830" i="64" s="1"/>
  <c r="BV1738" i="64"/>
  <c r="BV1753" i="64" s="1"/>
  <c r="BV1407" i="64"/>
  <c r="BV1422" i="64" s="1"/>
  <c r="BV1063" i="64"/>
  <c r="BV1762" i="64"/>
  <c r="BV1039" i="64"/>
  <c r="BV1952" i="64"/>
  <c r="BV1965" i="64" s="1"/>
  <c r="BV1928" i="64"/>
  <c r="BV1943" i="64" s="1"/>
  <c r="BV1483" i="64"/>
  <c r="BV1496" i="64" s="1"/>
  <c r="BV1014" i="64"/>
  <c r="BV990" i="64"/>
  <c r="BV1005" i="64" s="1"/>
  <c r="BV2448" i="64"/>
  <c r="BV2463" i="64" s="1"/>
  <c r="BV962" i="64"/>
  <c r="BV982" i="64" s="1"/>
  <c r="BN2417" i="64"/>
  <c r="BN3367" i="64"/>
  <c r="BN3384" i="64" s="1"/>
  <c r="BN3341" i="64"/>
  <c r="BN3358" i="64" s="1"/>
  <c r="BN2391" i="64"/>
  <c r="BN2408" i="64" s="1"/>
  <c r="BN3290" i="64"/>
  <c r="BN3307" i="64" s="1"/>
  <c r="BN2359" i="64"/>
  <c r="BN2382" i="64" s="1"/>
  <c r="BN3316" i="64"/>
  <c r="BN3333" i="64" s="1"/>
  <c r="BN2337" i="64"/>
  <c r="BN2350" i="64" s="1"/>
  <c r="BN3419" i="64"/>
  <c r="BN3433" i="64" s="1"/>
  <c r="BN2248" i="64"/>
  <c r="BN2283" i="64" s="1"/>
  <c r="BN2292" i="64"/>
  <c r="BN2773" i="64"/>
  <c r="BN2796" i="64" s="1"/>
  <c r="BN2212" i="64"/>
  <c r="BN2239" i="64" s="1"/>
  <c r="BN2669" i="64"/>
  <c r="BN2696" i="64" s="1"/>
  <c r="BN2176" i="64"/>
  <c r="BN2203" i="64" s="1"/>
  <c r="BN2104" i="64"/>
  <c r="BN2131" i="64" s="1"/>
  <c r="BN2839" i="64"/>
  <c r="BN2864" i="64" s="1"/>
  <c r="BN2069" i="64"/>
  <c r="BN2096" i="64" s="1"/>
  <c r="BN2045" i="64"/>
  <c r="BN2060" i="64" s="1"/>
  <c r="BN2805" i="64"/>
  <c r="BN2830" i="64" s="1"/>
  <c r="BN2705" i="64"/>
  <c r="BN2728" i="64" s="1"/>
  <c r="BN1952" i="64"/>
  <c r="BN1965" i="64" s="1"/>
  <c r="BN1738" i="64"/>
  <c r="BN1753" i="64" s="1"/>
  <c r="BN1407" i="64"/>
  <c r="BN1422" i="64" s="1"/>
  <c r="BN1928" i="64"/>
  <c r="BN1943" i="64" s="1"/>
  <c r="BN1762" i="64"/>
  <c r="BN1063" i="64"/>
  <c r="BN1039" i="64"/>
  <c r="BN1483" i="64"/>
  <c r="BN1496" i="64" s="1"/>
  <c r="BN1014" i="64"/>
  <c r="BN2448" i="64"/>
  <c r="BN2463" i="64" s="1"/>
  <c r="BN990" i="64"/>
  <c r="BN1005" i="64" s="1"/>
  <c r="BN962" i="64"/>
  <c r="BN982" i="64" s="1"/>
  <c r="BF2417" i="64"/>
  <c r="BF3367" i="64"/>
  <c r="BF3384" i="64" s="1"/>
  <c r="BF3341" i="64"/>
  <c r="BF3358" i="64" s="1"/>
  <c r="BF3316" i="64"/>
  <c r="BF3333" i="64" s="1"/>
  <c r="BF3290" i="64"/>
  <c r="BF3307" i="64" s="1"/>
  <c r="BF2391" i="64"/>
  <c r="BF2408" i="64" s="1"/>
  <c r="BF2359" i="64"/>
  <c r="BF2382" i="64" s="1"/>
  <c r="BF2337" i="64"/>
  <c r="BF2350" i="64" s="1"/>
  <c r="BF3419" i="64"/>
  <c r="BF3433" i="64" s="1"/>
  <c r="BF2248" i="64"/>
  <c r="BF2283" i="64" s="1"/>
  <c r="BF2773" i="64"/>
  <c r="BF2796" i="64" s="1"/>
  <c r="BF2292" i="64"/>
  <c r="BF2669" i="64"/>
  <c r="BF2696" i="64" s="1"/>
  <c r="BF2212" i="64"/>
  <c r="BF2239" i="64" s="1"/>
  <c r="BF2705" i="64"/>
  <c r="BF2728" i="64" s="1"/>
  <c r="BF2176" i="64"/>
  <c r="BF2203" i="64" s="1"/>
  <c r="BF2839" i="64"/>
  <c r="BF2864" i="64" s="1"/>
  <c r="BF2069" i="64"/>
  <c r="BF2096" i="64" s="1"/>
  <c r="BF2045" i="64"/>
  <c r="BF2060" i="64" s="1"/>
  <c r="BF2104" i="64"/>
  <c r="BF2131" i="64" s="1"/>
  <c r="BF2805" i="64"/>
  <c r="BF2830" i="64" s="1"/>
  <c r="BF1952" i="64"/>
  <c r="BF1965" i="64" s="1"/>
  <c r="BF1928" i="64"/>
  <c r="BF1943" i="64" s="1"/>
  <c r="BF1738" i="64"/>
  <c r="BF1753" i="64" s="1"/>
  <c r="BF1762" i="64"/>
  <c r="BF1407" i="64"/>
  <c r="BF1422" i="64" s="1"/>
  <c r="BF1063" i="64"/>
  <c r="BF1039" i="64"/>
  <c r="BF1483" i="64"/>
  <c r="BF1496" i="64" s="1"/>
  <c r="BF1014" i="64"/>
  <c r="BF990" i="64"/>
  <c r="BF1005" i="64" s="1"/>
  <c r="BF2448" i="64"/>
  <c r="BF2463" i="64" s="1"/>
  <c r="BF962" i="64"/>
  <c r="BF982" i="64" s="1"/>
  <c r="AX2417" i="64"/>
  <c r="AX3367" i="64"/>
  <c r="AX3384" i="64" s="1"/>
  <c r="AX3341" i="64"/>
  <c r="AX3358" i="64" s="1"/>
  <c r="AX3290" i="64"/>
  <c r="AX3307" i="64" s="1"/>
  <c r="AX2391" i="64"/>
  <c r="AX2408" i="64" s="1"/>
  <c r="AX2359" i="64"/>
  <c r="AX2382" i="64" s="1"/>
  <c r="AX3316" i="64"/>
  <c r="AX3333" i="64" s="1"/>
  <c r="AX2337" i="64"/>
  <c r="AX2350" i="64" s="1"/>
  <c r="AX3419" i="64"/>
  <c r="AX3433" i="64" s="1"/>
  <c r="AX2292" i="64"/>
  <c r="AX2248" i="64"/>
  <c r="AX2283" i="64" s="1"/>
  <c r="AX2773" i="64"/>
  <c r="AX2796" i="64" s="1"/>
  <c r="AX2705" i="64"/>
  <c r="AX2728" i="64" s="1"/>
  <c r="AX2212" i="64"/>
  <c r="AX2239" i="64" s="1"/>
  <c r="AX2176" i="64"/>
  <c r="AX2203" i="64" s="1"/>
  <c r="AX2839" i="64"/>
  <c r="AX2864" i="64" s="1"/>
  <c r="AX2104" i="64"/>
  <c r="AX2131" i="64" s="1"/>
  <c r="AX2669" i="64"/>
  <c r="AX2696" i="64" s="1"/>
  <c r="AX2069" i="64"/>
  <c r="AX2096" i="64" s="1"/>
  <c r="AX2045" i="64"/>
  <c r="AX2060" i="64" s="1"/>
  <c r="AX2805" i="64"/>
  <c r="AX2830" i="64" s="1"/>
  <c r="AX1952" i="64"/>
  <c r="AX1965" i="64" s="1"/>
  <c r="AX1738" i="64"/>
  <c r="AX1753" i="64" s="1"/>
  <c r="AX1407" i="64"/>
  <c r="AX1422" i="64" s="1"/>
  <c r="AX1063" i="64"/>
  <c r="AX1928" i="64"/>
  <c r="AX1943" i="64" s="1"/>
  <c r="AX1039" i="64"/>
  <c r="AX1483" i="64"/>
  <c r="AX1496" i="64" s="1"/>
  <c r="AX1014" i="64"/>
  <c r="AX2448" i="64"/>
  <c r="AX2463" i="64" s="1"/>
  <c r="AX1762" i="64"/>
  <c r="AX990" i="64"/>
  <c r="AX1005" i="64" s="1"/>
  <c r="AX962" i="64"/>
  <c r="AX982" i="64" s="1"/>
  <c r="AP2417" i="64"/>
  <c r="AP3367" i="64"/>
  <c r="AP3384" i="64" s="1"/>
  <c r="AP3341" i="64"/>
  <c r="AP3358" i="64" s="1"/>
  <c r="AP3316" i="64"/>
  <c r="AP3333" i="64" s="1"/>
  <c r="AP2391" i="64"/>
  <c r="AP2408" i="64" s="1"/>
  <c r="AP2359" i="64"/>
  <c r="AP2382" i="64" s="1"/>
  <c r="AP3290" i="64"/>
  <c r="AP3307" i="64" s="1"/>
  <c r="AP2337" i="64"/>
  <c r="AP2350" i="64" s="1"/>
  <c r="AP3419" i="64"/>
  <c r="AP3433" i="64" s="1"/>
  <c r="AP2248" i="64"/>
  <c r="AP2283" i="64" s="1"/>
  <c r="AP2773" i="64"/>
  <c r="AP2796" i="64" s="1"/>
  <c r="AP2212" i="64"/>
  <c r="AP2239" i="64" s="1"/>
  <c r="AP2292" i="64"/>
  <c r="AP2669" i="64"/>
  <c r="AP2696" i="64" s="1"/>
  <c r="AP2705" i="64"/>
  <c r="AP2728" i="64" s="1"/>
  <c r="AP2176" i="64"/>
  <c r="AP2203" i="64" s="1"/>
  <c r="AP2839" i="64"/>
  <c r="AP2864" i="64" s="1"/>
  <c r="AP2069" i="64"/>
  <c r="AP2096" i="64" s="1"/>
  <c r="AP2045" i="64"/>
  <c r="AP2060" i="64" s="1"/>
  <c r="AP2805" i="64"/>
  <c r="AP2830" i="64" s="1"/>
  <c r="AP2104" i="64"/>
  <c r="AP2131" i="64" s="1"/>
  <c r="AP1738" i="64"/>
  <c r="AP1753" i="64" s="1"/>
  <c r="AP1407" i="64"/>
  <c r="AP1422" i="64" s="1"/>
  <c r="AP1928" i="64"/>
  <c r="AP1943" i="64" s="1"/>
  <c r="AP1063" i="64"/>
  <c r="AP1952" i="64"/>
  <c r="AP1965" i="64" s="1"/>
  <c r="AP1762" i="64"/>
  <c r="AP1039" i="64"/>
  <c r="AP1483" i="64"/>
  <c r="AP1496" i="64" s="1"/>
  <c r="AP1014" i="64"/>
  <c r="AP990" i="64"/>
  <c r="AP1005" i="64" s="1"/>
  <c r="AP2448" i="64"/>
  <c r="AP2463" i="64" s="1"/>
  <c r="AP962" i="64"/>
  <c r="AP982" i="64" s="1"/>
  <c r="AH2417" i="64"/>
  <c r="AH3367" i="64"/>
  <c r="AH3384" i="64" s="1"/>
  <c r="AH3341" i="64"/>
  <c r="AH3358" i="64" s="1"/>
  <c r="AH3316" i="64"/>
  <c r="AH3333" i="64" s="1"/>
  <c r="AH3290" i="64"/>
  <c r="AH3307" i="64" s="1"/>
  <c r="AH2391" i="64"/>
  <c r="AH2408" i="64" s="1"/>
  <c r="AH2359" i="64"/>
  <c r="AH2382" i="64" s="1"/>
  <c r="AH2337" i="64"/>
  <c r="AH2350" i="64" s="1"/>
  <c r="AH3419" i="64"/>
  <c r="AH3433" i="64" s="1"/>
  <c r="AH2248" i="64"/>
  <c r="AH2283" i="64" s="1"/>
  <c r="AH2292" i="64"/>
  <c r="AH2773" i="64"/>
  <c r="AH2796" i="64" s="1"/>
  <c r="AH2669" i="64"/>
  <c r="AH2696" i="64" s="1"/>
  <c r="AH2705" i="64"/>
  <c r="AH2728" i="64" s="1"/>
  <c r="AH2212" i="64"/>
  <c r="AH2239" i="64" s="1"/>
  <c r="AH2176" i="64"/>
  <c r="AH2203" i="64" s="1"/>
  <c r="AH2839" i="64"/>
  <c r="AH2864" i="64" s="1"/>
  <c r="AH2069" i="64"/>
  <c r="AH2096" i="64" s="1"/>
  <c r="AH2104" i="64"/>
  <c r="AH2131" i="64" s="1"/>
  <c r="AH2045" i="64"/>
  <c r="AH2060" i="64" s="1"/>
  <c r="AH2805" i="64"/>
  <c r="AH2830" i="64" s="1"/>
  <c r="AH1952" i="64"/>
  <c r="AH1965" i="64" s="1"/>
  <c r="AH1738" i="64"/>
  <c r="AH1753" i="64" s="1"/>
  <c r="AH1407" i="64"/>
  <c r="AH1422" i="64" s="1"/>
  <c r="AH1762" i="64"/>
  <c r="AH1063" i="64"/>
  <c r="AH1039" i="64"/>
  <c r="AH1483" i="64"/>
  <c r="AH1496" i="64" s="1"/>
  <c r="AH1014" i="64"/>
  <c r="AH1928" i="64"/>
  <c r="AH1943" i="64" s="1"/>
  <c r="AH2448" i="64"/>
  <c r="AH2463" i="64" s="1"/>
  <c r="AH990" i="64"/>
  <c r="AH1005" i="64" s="1"/>
  <c r="AH962" i="64"/>
  <c r="AH982" i="64" s="1"/>
  <c r="Z2417" i="64"/>
  <c r="Z3367" i="64"/>
  <c r="Z3384" i="64" s="1"/>
  <c r="Z3341" i="64"/>
  <c r="Z3358" i="64" s="1"/>
  <c r="Z2391" i="64"/>
  <c r="Z2408" i="64" s="1"/>
  <c r="Z3290" i="64"/>
  <c r="Z3307" i="64" s="1"/>
  <c r="Z2359" i="64"/>
  <c r="Z2382" i="64" s="1"/>
  <c r="Z2337" i="64"/>
  <c r="Z2350" i="64" s="1"/>
  <c r="Z3419" i="64"/>
  <c r="Z3433" i="64" s="1"/>
  <c r="Z3316" i="64"/>
  <c r="Z3333" i="64" s="1"/>
  <c r="Z2248" i="64"/>
  <c r="Z2283" i="64" s="1"/>
  <c r="Z2773" i="64"/>
  <c r="Z2796" i="64" s="1"/>
  <c r="Z2292" i="64"/>
  <c r="Z2212" i="64"/>
  <c r="Z2239" i="64" s="1"/>
  <c r="Z2176" i="64"/>
  <c r="Z2203" i="64" s="1"/>
  <c r="Z2104" i="64"/>
  <c r="Z2131" i="64" s="1"/>
  <c r="Z2069" i="64"/>
  <c r="Z2096" i="64" s="1"/>
  <c r="Z2045" i="64"/>
  <c r="Z2060" i="64" s="1"/>
  <c r="Z2705" i="64"/>
  <c r="Z2728" i="64" s="1"/>
  <c r="Z2669" i="64"/>
  <c r="Z2696" i="64" s="1"/>
  <c r="Z2805" i="64"/>
  <c r="Z2830" i="64" s="1"/>
  <c r="Z1952" i="64"/>
  <c r="Z1965" i="64" s="1"/>
  <c r="Z2839" i="64"/>
  <c r="Z2864" i="64" s="1"/>
  <c r="Z1738" i="64"/>
  <c r="Z1753" i="64" s="1"/>
  <c r="Z1762" i="64"/>
  <c r="Z1407" i="64"/>
  <c r="Z1422" i="64" s="1"/>
  <c r="Z1063" i="64"/>
  <c r="Z1928" i="64"/>
  <c r="Z1943" i="64" s="1"/>
  <c r="Z1039" i="64"/>
  <c r="Z1483" i="64"/>
  <c r="Z1496" i="64" s="1"/>
  <c r="Z1014" i="64"/>
  <c r="Z990" i="64"/>
  <c r="Z1005" i="64" s="1"/>
  <c r="Z2448" i="64"/>
  <c r="Z2463" i="64" s="1"/>
  <c r="Z962" i="64"/>
  <c r="Z982" i="64" s="1"/>
  <c r="CD2422" i="64"/>
  <c r="CD3372" i="64"/>
  <c r="CD3346" i="64"/>
  <c r="CD3295" i="64"/>
  <c r="CD3312" i="64" s="1"/>
  <c r="CD3321" i="64"/>
  <c r="CD2396" i="64"/>
  <c r="CD2413" i="64" s="1"/>
  <c r="CD3424" i="64"/>
  <c r="CD3438" i="64" s="1"/>
  <c r="CD2364" i="64"/>
  <c r="CD2342" i="64"/>
  <c r="CD2355" i="64" s="1"/>
  <c r="CD2778" i="64"/>
  <c r="CD2801" i="64" s="1"/>
  <c r="CD2253" i="64"/>
  <c r="CD2288" i="64" s="1"/>
  <c r="CD2297" i="64"/>
  <c r="CD2332" i="64" s="1"/>
  <c r="CD2217" i="64"/>
  <c r="CD2244" i="64" s="1"/>
  <c r="CD2710" i="64"/>
  <c r="CD2733" i="64" s="1"/>
  <c r="CD2674" i="64"/>
  <c r="CD2701" i="64" s="1"/>
  <c r="CD2181" i="64"/>
  <c r="CD2208" i="64" s="1"/>
  <c r="CD2844" i="64"/>
  <c r="CD2869" i="64" s="1"/>
  <c r="CD2074" i="64"/>
  <c r="CD2101" i="64" s="1"/>
  <c r="CD2050" i="64"/>
  <c r="CD2810" i="64"/>
  <c r="CD2835" i="64" s="1"/>
  <c r="CD2109" i="64"/>
  <c r="CD2136" i="64" s="1"/>
  <c r="CD1933" i="64"/>
  <c r="CD1767" i="64"/>
  <c r="CD1957" i="64"/>
  <c r="CD1970" i="64" s="1"/>
  <c r="CD2453" i="64"/>
  <c r="CD2468" i="64" s="1"/>
  <c r="CD1068" i="64"/>
  <c r="CD1081" i="64" s="1"/>
  <c r="CD1044" i="64"/>
  <c r="CD1488" i="64"/>
  <c r="CD1501" i="64" s="1"/>
  <c r="CD1743" i="64"/>
  <c r="CD1758" i="64" s="1"/>
  <c r="CD1019" i="64"/>
  <c r="CD2477" i="64"/>
  <c r="CD995" i="64"/>
  <c r="CD1412" i="64"/>
  <c r="CD967" i="64"/>
  <c r="CD709" i="64"/>
  <c r="CD765" i="64" s="1"/>
  <c r="BV2422" i="64"/>
  <c r="BV3372" i="64"/>
  <c r="BV3346" i="64"/>
  <c r="BV3321" i="64"/>
  <c r="BV3295" i="64"/>
  <c r="BV3312" i="64" s="1"/>
  <c r="BV2396" i="64"/>
  <c r="BV2413" i="64" s="1"/>
  <c r="BV2364" i="64"/>
  <c r="BV3424" i="64"/>
  <c r="BV3438" i="64" s="1"/>
  <c r="BV2342" i="64"/>
  <c r="BV2355" i="64" s="1"/>
  <c r="BV2778" i="64"/>
  <c r="BV2801" i="64" s="1"/>
  <c r="BV2253" i="64"/>
  <c r="BV2288" i="64" s="1"/>
  <c r="BV2217" i="64"/>
  <c r="BV2244" i="64" s="1"/>
  <c r="BV2710" i="64"/>
  <c r="BV2733" i="64" s="1"/>
  <c r="BV2674" i="64"/>
  <c r="BV2701" i="64" s="1"/>
  <c r="BV2181" i="64"/>
  <c r="BV2208" i="64" s="1"/>
  <c r="BV2844" i="64"/>
  <c r="BV2869" i="64" s="1"/>
  <c r="BV2074" i="64"/>
  <c r="BV2101" i="64" s="1"/>
  <c r="BV2297" i="64"/>
  <c r="BV2332" i="64" s="1"/>
  <c r="BV2109" i="64"/>
  <c r="BV2136" i="64" s="1"/>
  <c r="BV2050" i="64"/>
  <c r="BV2810" i="64"/>
  <c r="BV2835" i="64" s="1"/>
  <c r="BV1933" i="64"/>
  <c r="BV1957" i="64"/>
  <c r="BV1970" i="64" s="1"/>
  <c r="BV1767" i="64"/>
  <c r="BV2453" i="64"/>
  <c r="BV2468" i="64" s="1"/>
  <c r="BV1068" i="64"/>
  <c r="BV1081" i="64" s="1"/>
  <c r="BV1044" i="64"/>
  <c r="BV1743" i="64"/>
  <c r="BV1758" i="64" s="1"/>
  <c r="BV1488" i="64"/>
  <c r="BV1501" i="64" s="1"/>
  <c r="BV1412" i="64"/>
  <c r="BV2477" i="64"/>
  <c r="BV995" i="64"/>
  <c r="BV967" i="64"/>
  <c r="BV1019" i="64"/>
  <c r="BV709" i="64"/>
  <c r="BV765" i="64" s="1"/>
  <c r="BN2422" i="64"/>
  <c r="BN3372" i="64"/>
  <c r="BN3346" i="64"/>
  <c r="BN3321" i="64"/>
  <c r="BN3295" i="64"/>
  <c r="BN3312" i="64" s="1"/>
  <c r="BN2396" i="64"/>
  <c r="BN2413" i="64" s="1"/>
  <c r="BN2364" i="64"/>
  <c r="BN3424" i="64"/>
  <c r="BN3438" i="64" s="1"/>
  <c r="BN2342" i="64"/>
  <c r="BN2355" i="64" s="1"/>
  <c r="BN2778" i="64"/>
  <c r="BN2801" i="64" s="1"/>
  <c r="BN2297" i="64"/>
  <c r="BN2332" i="64" s="1"/>
  <c r="BN2217" i="64"/>
  <c r="BN2244" i="64" s="1"/>
  <c r="BN2710" i="64"/>
  <c r="BN2733" i="64" s="1"/>
  <c r="BN2253" i="64"/>
  <c r="BN2288" i="64" s="1"/>
  <c r="BN2181" i="64"/>
  <c r="BN2208" i="64" s="1"/>
  <c r="BN2674" i="64"/>
  <c r="BN2701" i="64" s="1"/>
  <c r="BN2109" i="64"/>
  <c r="BN2136" i="64" s="1"/>
  <c r="BN2844" i="64"/>
  <c r="BN2869" i="64" s="1"/>
  <c r="BN2074" i="64"/>
  <c r="BN2101" i="64" s="1"/>
  <c r="BN2050" i="64"/>
  <c r="BN2810" i="64"/>
  <c r="BN2835" i="64" s="1"/>
  <c r="BN1933" i="64"/>
  <c r="BN1957" i="64"/>
  <c r="BN1970" i="64" s="1"/>
  <c r="BN1767" i="64"/>
  <c r="BN2453" i="64"/>
  <c r="BN2468" i="64" s="1"/>
  <c r="BN1068" i="64"/>
  <c r="BN1081" i="64" s="1"/>
  <c r="BN1743" i="64"/>
  <c r="BN1758" i="64" s="1"/>
  <c r="BN1044" i="64"/>
  <c r="BN1488" i="64"/>
  <c r="BN1501" i="64" s="1"/>
  <c r="BN2477" i="64"/>
  <c r="BN995" i="64"/>
  <c r="BN1412" i="64"/>
  <c r="BN1019" i="64"/>
  <c r="BN967" i="64"/>
  <c r="BN709" i="64"/>
  <c r="BF2422" i="64"/>
  <c r="BF3372" i="64"/>
  <c r="BF3346" i="64"/>
  <c r="BF3321" i="64"/>
  <c r="BF3295" i="64"/>
  <c r="BF3312" i="64" s="1"/>
  <c r="BF2396" i="64"/>
  <c r="BF2413" i="64" s="1"/>
  <c r="BF2364" i="64"/>
  <c r="BF3424" i="64"/>
  <c r="BF3438" i="64" s="1"/>
  <c r="BF2342" i="64"/>
  <c r="BF2355" i="64" s="1"/>
  <c r="BF2778" i="64"/>
  <c r="BF2801" i="64" s="1"/>
  <c r="BF2297" i="64"/>
  <c r="BF2332" i="64" s="1"/>
  <c r="BF2253" i="64"/>
  <c r="BF2288" i="64" s="1"/>
  <c r="BF2217" i="64"/>
  <c r="BF2244" i="64" s="1"/>
  <c r="BF2710" i="64"/>
  <c r="BF2733" i="64" s="1"/>
  <c r="BF2674" i="64"/>
  <c r="BF2701" i="64" s="1"/>
  <c r="BF2181" i="64"/>
  <c r="BF2208" i="64" s="1"/>
  <c r="BF2844" i="64"/>
  <c r="BF2869" i="64" s="1"/>
  <c r="BF2074" i="64"/>
  <c r="BF2101" i="64" s="1"/>
  <c r="BF2050" i="64"/>
  <c r="BF2109" i="64"/>
  <c r="BF2136" i="64" s="1"/>
  <c r="BF2810" i="64"/>
  <c r="BF2835" i="64" s="1"/>
  <c r="BF1933" i="64"/>
  <c r="BF1767" i="64"/>
  <c r="BF1957" i="64"/>
  <c r="BF1970" i="64" s="1"/>
  <c r="BF1743" i="64"/>
  <c r="BF1758" i="64" s="1"/>
  <c r="BF2453" i="64"/>
  <c r="BF2468" i="64" s="1"/>
  <c r="BF1068" i="64"/>
  <c r="BF1081" i="64" s="1"/>
  <c r="BF1044" i="64"/>
  <c r="BF1488" i="64"/>
  <c r="BF1501" i="64" s="1"/>
  <c r="BF2477" i="64"/>
  <c r="BF1019" i="64"/>
  <c r="BF995" i="64"/>
  <c r="BF967" i="64"/>
  <c r="BF1412" i="64"/>
  <c r="BF709" i="64"/>
  <c r="BF765" i="64" s="1"/>
  <c r="AX2422" i="64"/>
  <c r="AX3372" i="64"/>
  <c r="AX3346" i="64"/>
  <c r="AX3321" i="64"/>
  <c r="AX3295" i="64"/>
  <c r="AX3312" i="64" s="1"/>
  <c r="AX2364" i="64"/>
  <c r="AX3424" i="64"/>
  <c r="AX3438" i="64" s="1"/>
  <c r="AX2396" i="64"/>
  <c r="AX2413" i="64" s="1"/>
  <c r="AX2342" i="64"/>
  <c r="AX2355" i="64" s="1"/>
  <c r="AX2778" i="64"/>
  <c r="AX2801" i="64" s="1"/>
  <c r="AX2297" i="64"/>
  <c r="AX2332" i="64" s="1"/>
  <c r="AX2253" i="64"/>
  <c r="AX2288" i="64" s="1"/>
  <c r="AX2217" i="64"/>
  <c r="AX2244" i="64" s="1"/>
  <c r="AX2710" i="64"/>
  <c r="AX2733" i="64" s="1"/>
  <c r="AX2181" i="64"/>
  <c r="AX2208" i="64" s="1"/>
  <c r="AX2674" i="64"/>
  <c r="AX2701" i="64" s="1"/>
  <c r="AX2844" i="64"/>
  <c r="AX2869" i="64" s="1"/>
  <c r="AX2109" i="64"/>
  <c r="AX2136" i="64" s="1"/>
  <c r="AX2074" i="64"/>
  <c r="AX2101" i="64" s="1"/>
  <c r="AX2050" i="64"/>
  <c r="AX2810" i="64"/>
  <c r="AX2835" i="64" s="1"/>
  <c r="AX1933" i="64"/>
  <c r="AX1767" i="64"/>
  <c r="AX1957" i="64"/>
  <c r="AX1970" i="64" s="1"/>
  <c r="AX2453" i="64"/>
  <c r="AX2468" i="64" s="1"/>
  <c r="AX1068" i="64"/>
  <c r="AX1081" i="64" s="1"/>
  <c r="AX1044" i="64"/>
  <c r="AX1488" i="64"/>
  <c r="AX1501" i="64" s="1"/>
  <c r="AX1019" i="64"/>
  <c r="AX2477" i="64"/>
  <c r="AX1412" i="64"/>
  <c r="AX995" i="64"/>
  <c r="AX1743" i="64"/>
  <c r="AX1758" i="64" s="1"/>
  <c r="AX967" i="64"/>
  <c r="AX709" i="64"/>
  <c r="AP2422" i="64"/>
  <c r="AP3372" i="64"/>
  <c r="AP3346" i="64"/>
  <c r="AP3321" i="64"/>
  <c r="AP3295" i="64"/>
  <c r="AP3312" i="64" s="1"/>
  <c r="AP2364" i="64"/>
  <c r="AP3424" i="64"/>
  <c r="AP3438" i="64" s="1"/>
  <c r="AP2342" i="64"/>
  <c r="AP2355" i="64" s="1"/>
  <c r="AP2778" i="64"/>
  <c r="AP2801" i="64" s="1"/>
  <c r="AP2396" i="64"/>
  <c r="AP2413" i="64" s="1"/>
  <c r="AP2253" i="64"/>
  <c r="AP2288" i="64" s="1"/>
  <c r="AP2297" i="64"/>
  <c r="AP2332" i="64" s="1"/>
  <c r="AP2217" i="64"/>
  <c r="AP2244" i="64" s="1"/>
  <c r="AP2710" i="64"/>
  <c r="AP2733" i="64" s="1"/>
  <c r="AP2674" i="64"/>
  <c r="AP2701" i="64" s="1"/>
  <c r="AP2181" i="64"/>
  <c r="AP2208" i="64" s="1"/>
  <c r="AP2844" i="64"/>
  <c r="AP2869" i="64" s="1"/>
  <c r="AP2074" i="64"/>
  <c r="AP2101" i="64" s="1"/>
  <c r="AP2050" i="64"/>
  <c r="AP2810" i="64"/>
  <c r="AP2835" i="64" s="1"/>
  <c r="AP1933" i="64"/>
  <c r="AP1957" i="64"/>
  <c r="AP1970" i="64" s="1"/>
  <c r="AP1767" i="64"/>
  <c r="AP2453" i="64"/>
  <c r="AP2468" i="64" s="1"/>
  <c r="AP1068" i="64"/>
  <c r="AP1081" i="64" s="1"/>
  <c r="AP2109" i="64"/>
  <c r="AP2136" i="64" s="1"/>
  <c r="AP1044" i="64"/>
  <c r="AP1743" i="64"/>
  <c r="AP1758" i="64" s="1"/>
  <c r="AP1488" i="64"/>
  <c r="AP1501" i="64" s="1"/>
  <c r="AP2477" i="64"/>
  <c r="AP995" i="64"/>
  <c r="AP1412" i="64"/>
  <c r="AP967" i="64"/>
  <c r="AP709" i="64"/>
  <c r="AH2422" i="64"/>
  <c r="AH3372" i="64"/>
  <c r="AH3346" i="64"/>
  <c r="AH3321" i="64"/>
  <c r="AH3295" i="64"/>
  <c r="AH3312" i="64" s="1"/>
  <c r="AH2364" i="64"/>
  <c r="AH2396" i="64"/>
  <c r="AH2413" i="64" s="1"/>
  <c r="AH3424" i="64"/>
  <c r="AH3438" i="64" s="1"/>
  <c r="AH2342" i="64"/>
  <c r="AH2355" i="64" s="1"/>
  <c r="AH2778" i="64"/>
  <c r="AH2801" i="64" s="1"/>
  <c r="AH2217" i="64"/>
  <c r="AH2244" i="64" s="1"/>
  <c r="AH2253" i="64"/>
  <c r="AH2288" i="64" s="1"/>
  <c r="AH2710" i="64"/>
  <c r="AH2733" i="64" s="1"/>
  <c r="AH2297" i="64"/>
  <c r="AH2332" i="64" s="1"/>
  <c r="AH2674" i="64"/>
  <c r="AH2701" i="64" s="1"/>
  <c r="AH2181" i="64"/>
  <c r="AH2208" i="64" s="1"/>
  <c r="AH2844" i="64"/>
  <c r="AH2869" i="64" s="1"/>
  <c r="AH2074" i="64"/>
  <c r="AH2101" i="64" s="1"/>
  <c r="AH2050" i="64"/>
  <c r="AH2109" i="64"/>
  <c r="AH2136" i="64" s="1"/>
  <c r="AH2810" i="64"/>
  <c r="AH2835" i="64" s="1"/>
  <c r="AH1933" i="64"/>
  <c r="AH1957" i="64"/>
  <c r="AH1970" i="64" s="1"/>
  <c r="AH1767" i="64"/>
  <c r="AH2453" i="64"/>
  <c r="AH2468" i="64" s="1"/>
  <c r="AH1068" i="64"/>
  <c r="AH1081" i="64" s="1"/>
  <c r="AH1743" i="64"/>
  <c r="AH1758" i="64" s="1"/>
  <c r="AH1044" i="64"/>
  <c r="AH1488" i="64"/>
  <c r="AH1501" i="64" s="1"/>
  <c r="AH2477" i="64"/>
  <c r="AH995" i="64"/>
  <c r="AH967" i="64"/>
  <c r="AH709" i="64"/>
  <c r="AH765" i="64" s="1"/>
  <c r="Z2422" i="64"/>
  <c r="Z3372" i="64"/>
  <c r="Z3346" i="64"/>
  <c r="Z3321" i="64"/>
  <c r="Z3295" i="64"/>
  <c r="Z3312" i="64" s="1"/>
  <c r="Z2364" i="64"/>
  <c r="Z2396" i="64"/>
  <c r="Z2413" i="64" s="1"/>
  <c r="Z2342" i="64"/>
  <c r="Z2355" i="64" s="1"/>
  <c r="Z2778" i="64"/>
  <c r="Z2801" i="64" s="1"/>
  <c r="Z3424" i="64"/>
  <c r="Z3438" i="64" s="1"/>
  <c r="Z2297" i="64"/>
  <c r="Z2332" i="64" s="1"/>
  <c r="Z2253" i="64"/>
  <c r="Z2288" i="64" s="1"/>
  <c r="Z2217" i="64"/>
  <c r="Z2244" i="64" s="1"/>
  <c r="Z2710" i="64"/>
  <c r="Z2733" i="64" s="1"/>
  <c r="Z2181" i="64"/>
  <c r="Z2208" i="64" s="1"/>
  <c r="Z2844" i="64"/>
  <c r="Z2869" i="64" s="1"/>
  <c r="Z2109" i="64"/>
  <c r="Z2136" i="64" s="1"/>
  <c r="Z2074" i="64"/>
  <c r="Z2101" i="64" s="1"/>
  <c r="Z2674" i="64"/>
  <c r="Z2701" i="64" s="1"/>
  <c r="Z2050" i="64"/>
  <c r="Z2810" i="64"/>
  <c r="Z2835" i="64" s="1"/>
  <c r="Z1933" i="64"/>
  <c r="Z1767" i="64"/>
  <c r="Z1743" i="64"/>
  <c r="Z1758" i="64" s="1"/>
  <c r="Z2453" i="64"/>
  <c r="Z2468" i="64" s="1"/>
  <c r="Z1068" i="64"/>
  <c r="Z1081" i="64" s="1"/>
  <c r="Z1044" i="64"/>
  <c r="Z1488" i="64"/>
  <c r="Z1501" i="64" s="1"/>
  <c r="Z1957" i="64"/>
  <c r="Z1970" i="64" s="1"/>
  <c r="Z2477" i="64"/>
  <c r="Z1412" i="64"/>
  <c r="Z995" i="64"/>
  <c r="Z967" i="64"/>
  <c r="Z709" i="64"/>
  <c r="CE3371" i="64"/>
  <c r="CE2421" i="64"/>
  <c r="CE3345" i="64"/>
  <c r="CE3320" i="64"/>
  <c r="CE3294" i="64"/>
  <c r="CE2395" i="64"/>
  <c r="CE2363" i="64"/>
  <c r="CE2341" i="64"/>
  <c r="CE3423" i="64"/>
  <c r="CE2296" i="64"/>
  <c r="CE2216" i="64"/>
  <c r="CE2777" i="64"/>
  <c r="CE2709" i="64"/>
  <c r="CE2252" i="64"/>
  <c r="CE2180" i="64"/>
  <c r="CE2073" i="64"/>
  <c r="CE2108" i="64"/>
  <c r="CE2809" i="64"/>
  <c r="CE2673" i="64"/>
  <c r="CE1956" i="64"/>
  <c r="CE2843" i="64"/>
  <c r="CE1067" i="64"/>
  <c r="CE1080" i="64" s="1"/>
  <c r="CE1043" i="64"/>
  <c r="CE1766" i="64"/>
  <c r="CE1923" i="64" s="1"/>
  <c r="CE1487" i="64"/>
  <c r="CE994" i="64"/>
  <c r="CE2049" i="64"/>
  <c r="CE966" i="64"/>
  <c r="CE708" i="64"/>
  <c r="CE1932" i="64"/>
  <c r="CE1947" i="64" s="1"/>
  <c r="CE1018" i="64"/>
  <c r="BW3371" i="64"/>
  <c r="BW2421" i="64"/>
  <c r="BW3345" i="64"/>
  <c r="BW3320" i="64"/>
  <c r="BW3294" i="64"/>
  <c r="BW2395" i="64"/>
  <c r="BW2363" i="64"/>
  <c r="BW2341" i="64"/>
  <c r="BW3423" i="64"/>
  <c r="BW2296" i="64"/>
  <c r="BW2252" i="64"/>
  <c r="BW2216" i="64"/>
  <c r="BW2777" i="64"/>
  <c r="BW2180" i="64"/>
  <c r="BW2673" i="64"/>
  <c r="BW2709" i="64"/>
  <c r="BW2073" i="64"/>
  <c r="BW2809" i="64"/>
  <c r="BW1956" i="64"/>
  <c r="BW2843" i="64"/>
  <c r="BW2108" i="64"/>
  <c r="BW2049" i="64"/>
  <c r="BW1932" i="64"/>
  <c r="BW1947" i="64" s="1"/>
  <c r="BW1766" i="64"/>
  <c r="BW1923" i="64" s="1"/>
  <c r="BW1067" i="64"/>
  <c r="BW1080" i="64" s="1"/>
  <c r="BW1043" i="64"/>
  <c r="BW1487" i="64"/>
  <c r="BW994" i="64"/>
  <c r="BW1411" i="64"/>
  <c r="BW2452" i="64"/>
  <c r="BW966" i="64"/>
  <c r="BW708" i="64"/>
  <c r="BW1018" i="64"/>
  <c r="BO3371" i="64"/>
  <c r="BO2421" i="64"/>
  <c r="BO3345" i="64"/>
  <c r="BO3320" i="64"/>
  <c r="BO3294" i="64"/>
  <c r="BO2395" i="64"/>
  <c r="BO2363" i="64"/>
  <c r="BO2341" i="64"/>
  <c r="BO3423" i="64"/>
  <c r="BO2296" i="64"/>
  <c r="BO2252" i="64"/>
  <c r="BO2216" i="64"/>
  <c r="BO2673" i="64"/>
  <c r="BO2709" i="64"/>
  <c r="BO2180" i="64"/>
  <c r="BO2073" i="64"/>
  <c r="BO2108" i="64"/>
  <c r="BO2809" i="64"/>
  <c r="BO2777" i="64"/>
  <c r="BO2843" i="64"/>
  <c r="BO2049" i="64"/>
  <c r="BO1067" i="64"/>
  <c r="BO1080" i="64" s="1"/>
  <c r="BO1956" i="64"/>
  <c r="BO1932" i="64"/>
  <c r="BO1947" i="64" s="1"/>
  <c r="BO1043" i="64"/>
  <c r="BO1487" i="64"/>
  <c r="BO1766" i="64"/>
  <c r="BO1923" i="64" s="1"/>
  <c r="BO994" i="64"/>
  <c r="BO966" i="64"/>
  <c r="BO1411" i="64"/>
  <c r="BO708" i="64"/>
  <c r="BO1018" i="64"/>
  <c r="BG3371" i="64"/>
  <c r="BG3345" i="64"/>
  <c r="BG2421" i="64"/>
  <c r="BG3320" i="64"/>
  <c r="BG3294" i="64"/>
  <c r="BG2395" i="64"/>
  <c r="BG2363" i="64"/>
  <c r="BG2341" i="64"/>
  <c r="BG3423" i="64"/>
  <c r="BG2296" i="64"/>
  <c r="BG2252" i="64"/>
  <c r="BG2216" i="64"/>
  <c r="BG2777" i="64"/>
  <c r="BG2180" i="64"/>
  <c r="BG2709" i="64"/>
  <c r="BG2673" i="64"/>
  <c r="BG2108" i="64"/>
  <c r="BG2073" i="64"/>
  <c r="BG2809" i="64"/>
  <c r="BG2049" i="64"/>
  <c r="BG1956" i="64"/>
  <c r="BG2843" i="64"/>
  <c r="BG1067" i="64"/>
  <c r="BG1080" i="64" s="1"/>
  <c r="BG1766" i="64"/>
  <c r="BG1923" i="64" s="1"/>
  <c r="BG1043" i="64"/>
  <c r="BG1487" i="64"/>
  <c r="BG1932" i="64"/>
  <c r="BG1947" i="64" s="1"/>
  <c r="BG1411" i="64"/>
  <c r="BG994" i="64"/>
  <c r="BG2452" i="64"/>
  <c r="BG966" i="64"/>
  <c r="BG708" i="64"/>
  <c r="BG1018" i="64"/>
  <c r="AY3371" i="64"/>
  <c r="AY3345" i="64"/>
  <c r="AY2421" i="64"/>
  <c r="AY3320" i="64"/>
  <c r="AY3294" i="64"/>
  <c r="AY2395" i="64"/>
  <c r="AY2363" i="64"/>
  <c r="AY2341" i="64"/>
  <c r="AY3423" i="64"/>
  <c r="AY2296" i="64"/>
  <c r="AY2252" i="64"/>
  <c r="AY2216" i="64"/>
  <c r="AY2777" i="64"/>
  <c r="AY2673" i="64"/>
  <c r="AY2180" i="64"/>
  <c r="AY2709" i="64"/>
  <c r="AY2073" i="64"/>
  <c r="AY2809" i="64"/>
  <c r="AY2108" i="64"/>
  <c r="AY2843" i="64"/>
  <c r="AY1956" i="64"/>
  <c r="AY1766" i="64"/>
  <c r="AY1923" i="64" s="1"/>
  <c r="AY1067" i="64"/>
  <c r="AY1080" i="64" s="1"/>
  <c r="AY2049" i="64"/>
  <c r="AY1043" i="64"/>
  <c r="AY1487" i="64"/>
  <c r="AY994" i="64"/>
  <c r="AY1411" i="64"/>
  <c r="AY966" i="64"/>
  <c r="AY708" i="64"/>
  <c r="AY1018" i="64"/>
  <c r="AQ3371" i="64"/>
  <c r="AQ3345" i="64"/>
  <c r="AQ3320" i="64"/>
  <c r="AQ2421" i="64"/>
  <c r="AQ3294" i="64"/>
  <c r="AQ2395" i="64"/>
  <c r="AQ2363" i="64"/>
  <c r="AQ2341" i="64"/>
  <c r="AQ3423" i="64"/>
  <c r="AQ2296" i="64"/>
  <c r="AQ2252" i="64"/>
  <c r="AQ2777" i="64"/>
  <c r="AQ2216" i="64"/>
  <c r="AQ2673" i="64"/>
  <c r="AQ2709" i="64"/>
  <c r="AQ2180" i="64"/>
  <c r="AQ2073" i="64"/>
  <c r="AQ2108" i="64"/>
  <c r="AQ2809" i="64"/>
  <c r="AQ1956" i="64"/>
  <c r="AQ2843" i="64"/>
  <c r="AQ2049" i="64"/>
  <c r="AQ1932" i="64"/>
  <c r="AQ1947" i="64" s="1"/>
  <c r="AQ1067" i="64"/>
  <c r="AQ1080" i="64" s="1"/>
  <c r="AQ1043" i="64"/>
  <c r="AQ1487" i="64"/>
  <c r="AQ1766" i="64"/>
  <c r="AQ1923" i="64" s="1"/>
  <c r="AQ994" i="64"/>
  <c r="AQ2452" i="64"/>
  <c r="AQ966" i="64"/>
  <c r="AQ708" i="64"/>
  <c r="AQ1411" i="64"/>
  <c r="AQ1018" i="64"/>
  <c r="AI3371" i="64"/>
  <c r="AI3345" i="64"/>
  <c r="AI3320" i="64"/>
  <c r="AI3294" i="64"/>
  <c r="AI2395" i="64"/>
  <c r="AI2421" i="64"/>
  <c r="AI2363" i="64"/>
  <c r="AI2341" i="64"/>
  <c r="AI3423" i="64"/>
  <c r="AI2296" i="64"/>
  <c r="AI2216" i="64"/>
  <c r="AI2252" i="64"/>
  <c r="AI2180" i="64"/>
  <c r="AI2777" i="64"/>
  <c r="AI2673" i="64"/>
  <c r="AI2108" i="64"/>
  <c r="AI2073" i="64"/>
  <c r="AI2709" i="64"/>
  <c r="AI2809" i="64"/>
  <c r="AI2049" i="64"/>
  <c r="AI1956" i="64"/>
  <c r="AI1067" i="64"/>
  <c r="AI1080" i="64" s="1"/>
  <c r="AI1766" i="64"/>
  <c r="AI1923" i="64" s="1"/>
  <c r="AI2843" i="64"/>
  <c r="AI1932" i="64"/>
  <c r="AI1947" i="64" s="1"/>
  <c r="AI1043" i="64"/>
  <c r="AI1487" i="64"/>
  <c r="AI1411" i="64"/>
  <c r="AI994" i="64"/>
  <c r="AI966" i="64"/>
  <c r="AI708" i="64"/>
  <c r="AI1018" i="64"/>
  <c r="AA2421" i="64"/>
  <c r="AA3345" i="64"/>
  <c r="AA3371" i="64"/>
  <c r="AA3320" i="64"/>
  <c r="AA3294" i="64"/>
  <c r="AA2395" i="64"/>
  <c r="AA2363" i="64"/>
  <c r="AA2341" i="64"/>
  <c r="AA3423" i="64"/>
  <c r="AA2296" i="64"/>
  <c r="AA2252" i="64"/>
  <c r="AA2777" i="64"/>
  <c r="AA2673" i="64"/>
  <c r="AA2216" i="64"/>
  <c r="AA2709" i="64"/>
  <c r="AA2180" i="64"/>
  <c r="AA2073" i="64"/>
  <c r="AA2809" i="64"/>
  <c r="AA2108" i="64"/>
  <c r="AA2049" i="64"/>
  <c r="AA2843" i="64"/>
  <c r="AA1956" i="64"/>
  <c r="AA1067" i="64"/>
  <c r="AA1080" i="64" s="1"/>
  <c r="AA1043" i="64"/>
  <c r="AA1487" i="64"/>
  <c r="AA1932" i="64"/>
  <c r="AA1947" i="64" s="1"/>
  <c r="AA994" i="64"/>
  <c r="AA2452" i="64"/>
  <c r="AA1411" i="64"/>
  <c r="AA966" i="64"/>
  <c r="AA708" i="64"/>
  <c r="AA1018" i="64"/>
  <c r="CF3368" i="64"/>
  <c r="CF3385" i="64" s="1"/>
  <c r="CF3342" i="64"/>
  <c r="CF3359" i="64" s="1"/>
  <c r="CF2418" i="64"/>
  <c r="CF2440" i="64" s="1"/>
  <c r="CF3317" i="64"/>
  <c r="CF3334" i="64" s="1"/>
  <c r="CF3291" i="64"/>
  <c r="CF3308" i="64" s="1"/>
  <c r="CF2392" i="64"/>
  <c r="CF2409" i="64" s="1"/>
  <c r="CF2360" i="64"/>
  <c r="CF2383" i="64" s="1"/>
  <c r="CF2338" i="64"/>
  <c r="CF2351" i="64" s="1"/>
  <c r="CF3420" i="64"/>
  <c r="CF3434" i="64" s="1"/>
  <c r="CF2293" i="64"/>
  <c r="CF2328" i="64" s="1"/>
  <c r="CF2249" i="64"/>
  <c r="CF2284" i="64" s="1"/>
  <c r="CF2213" i="64"/>
  <c r="CF2240" i="64" s="1"/>
  <c r="CF2774" i="64"/>
  <c r="CF2797" i="64" s="1"/>
  <c r="CF2177" i="64"/>
  <c r="CF2204" i="64" s="1"/>
  <c r="CF2670" i="64"/>
  <c r="CF2697" i="64" s="1"/>
  <c r="CF2706" i="64"/>
  <c r="CF2729" i="64" s="1"/>
  <c r="CF2070" i="64"/>
  <c r="CF2097" i="64" s="1"/>
  <c r="CF2806" i="64"/>
  <c r="CF2831" i="64" s="1"/>
  <c r="CF2105" i="64"/>
  <c r="CF2132" i="64" s="1"/>
  <c r="CF2840" i="64"/>
  <c r="CF2865" i="64" s="1"/>
  <c r="CF1953" i="64"/>
  <c r="CF1966" i="64" s="1"/>
  <c r="CF2046" i="64"/>
  <c r="CF1064" i="64"/>
  <c r="CF1077" i="64" s="1"/>
  <c r="CF1763" i="64"/>
  <c r="CF1040" i="64"/>
  <c r="CF1484" i="64"/>
  <c r="CF1497" i="64" s="1"/>
  <c r="CF1929" i="64"/>
  <c r="CF1944" i="64" s="1"/>
  <c r="CF1739" i="64"/>
  <c r="CF1754" i="64" s="1"/>
  <c r="CF991" i="64"/>
  <c r="CF1408" i="64"/>
  <c r="CF1423" i="64" s="1"/>
  <c r="CF2449" i="64"/>
  <c r="CF2464" i="64" s="1"/>
  <c r="CF963" i="64"/>
  <c r="CF705" i="64"/>
  <c r="CF729" i="64" s="1"/>
  <c r="CF1015" i="64"/>
  <c r="BX3342" i="64"/>
  <c r="BX3359" i="64" s="1"/>
  <c r="BX2418" i="64"/>
  <c r="BX2440" i="64" s="1"/>
  <c r="BX3368" i="64"/>
  <c r="BX3385" i="64" s="1"/>
  <c r="BX3291" i="64"/>
  <c r="BX3308" i="64" s="1"/>
  <c r="BX2392" i="64"/>
  <c r="BX2409" i="64" s="1"/>
  <c r="BX3317" i="64"/>
  <c r="BX3334" i="64" s="1"/>
  <c r="BX2360" i="64"/>
  <c r="BX2383" i="64" s="1"/>
  <c r="BX2338" i="64"/>
  <c r="BX2351" i="64" s="1"/>
  <c r="BX3420" i="64"/>
  <c r="BX3434" i="64" s="1"/>
  <c r="BX2293" i="64"/>
  <c r="BX2328" i="64" s="1"/>
  <c r="BX2213" i="64"/>
  <c r="BX2240" i="64" s="1"/>
  <c r="BX2670" i="64"/>
  <c r="BX2697" i="64" s="1"/>
  <c r="BX2706" i="64"/>
  <c r="BX2729" i="64" s="1"/>
  <c r="BX2177" i="64"/>
  <c r="BX2204" i="64" s="1"/>
  <c r="BX2249" i="64"/>
  <c r="BX2284" i="64" s="1"/>
  <c r="BX2774" i="64"/>
  <c r="BX2797" i="64" s="1"/>
  <c r="BX2070" i="64"/>
  <c r="BX2097" i="64" s="1"/>
  <c r="BX2105" i="64"/>
  <c r="BX2132" i="64" s="1"/>
  <c r="BX2806" i="64"/>
  <c r="BX2831" i="64" s="1"/>
  <c r="BX2840" i="64"/>
  <c r="BX2865" i="64" s="1"/>
  <c r="BX2046" i="64"/>
  <c r="BX1953" i="64"/>
  <c r="BX1966" i="64" s="1"/>
  <c r="BX1929" i="64"/>
  <c r="BX1944" i="64" s="1"/>
  <c r="BX1064" i="64"/>
  <c r="BX1077" i="64" s="1"/>
  <c r="BX1040" i="64"/>
  <c r="BX1484" i="64"/>
  <c r="BX1497" i="64" s="1"/>
  <c r="BX1739" i="64"/>
  <c r="BX1754" i="64" s="1"/>
  <c r="BX2449" i="64"/>
  <c r="BX2464" i="64" s="1"/>
  <c r="BX991" i="64"/>
  <c r="BX1763" i="64"/>
  <c r="BX963" i="64"/>
  <c r="BX1408" i="64"/>
  <c r="BX1423" i="64" s="1"/>
  <c r="BX705" i="64"/>
  <c r="BX729" i="64" s="1"/>
  <c r="BX1015" i="64"/>
  <c r="BP3368" i="64"/>
  <c r="BP3385" i="64" s="1"/>
  <c r="BP3342" i="64"/>
  <c r="BP3359" i="64" s="1"/>
  <c r="BP2418" i="64"/>
  <c r="BP2440" i="64" s="1"/>
  <c r="BP3291" i="64"/>
  <c r="BP3308" i="64" s="1"/>
  <c r="BP2392" i="64"/>
  <c r="BP2409" i="64" s="1"/>
  <c r="BP3317" i="64"/>
  <c r="BP3334" i="64" s="1"/>
  <c r="BP2360" i="64"/>
  <c r="BP2383" i="64" s="1"/>
  <c r="BP2338" i="64"/>
  <c r="BP2351" i="64" s="1"/>
  <c r="BP3420" i="64"/>
  <c r="BP3434" i="64" s="1"/>
  <c r="BP2293" i="64"/>
  <c r="BP2328" i="64" s="1"/>
  <c r="BP2249" i="64"/>
  <c r="BP2284" i="64" s="1"/>
  <c r="BP2706" i="64"/>
  <c r="BP2729" i="64" s="1"/>
  <c r="BP2213" i="64"/>
  <c r="BP2240" i="64" s="1"/>
  <c r="BP2774" i="64"/>
  <c r="BP2797" i="64" s="1"/>
  <c r="BP2177" i="64"/>
  <c r="BP2204" i="64" s="1"/>
  <c r="BP2105" i="64"/>
  <c r="BP2132" i="64" s="1"/>
  <c r="BP2070" i="64"/>
  <c r="BP2097" i="64" s="1"/>
  <c r="BP2670" i="64"/>
  <c r="BP2697" i="64" s="1"/>
  <c r="BP2806" i="64"/>
  <c r="BP2831" i="64" s="1"/>
  <c r="BP2046" i="64"/>
  <c r="BP1953" i="64"/>
  <c r="BP1966" i="64" s="1"/>
  <c r="BP2840" i="64"/>
  <c r="BP2865" i="64" s="1"/>
  <c r="BP1064" i="64"/>
  <c r="BP1077" i="64" s="1"/>
  <c r="BP1929" i="64"/>
  <c r="BP1944" i="64" s="1"/>
  <c r="BP1040" i="64"/>
  <c r="BP1763" i="64"/>
  <c r="BP1484" i="64"/>
  <c r="BP1497" i="64" s="1"/>
  <c r="BP1739" i="64"/>
  <c r="BP1754" i="64" s="1"/>
  <c r="BP1408" i="64"/>
  <c r="BP1423" i="64" s="1"/>
  <c r="BP991" i="64"/>
  <c r="BP2449" i="64"/>
  <c r="BP2464" i="64" s="1"/>
  <c r="BP963" i="64"/>
  <c r="BP705" i="64"/>
  <c r="BP729" i="64" s="1"/>
  <c r="BP1015" i="64"/>
  <c r="BH3342" i="64"/>
  <c r="BH3359" i="64" s="1"/>
  <c r="BH3368" i="64"/>
  <c r="BH3385" i="64" s="1"/>
  <c r="BH2418" i="64"/>
  <c r="BH2440" i="64" s="1"/>
  <c r="BH3317" i="64"/>
  <c r="BH3334" i="64" s="1"/>
  <c r="BH3291" i="64"/>
  <c r="BH3308" i="64" s="1"/>
  <c r="BH2392" i="64"/>
  <c r="BH2409" i="64" s="1"/>
  <c r="BH2338" i="64"/>
  <c r="BH2351" i="64" s="1"/>
  <c r="BH2360" i="64"/>
  <c r="BH2383" i="64" s="1"/>
  <c r="BH3420" i="64"/>
  <c r="BH3434" i="64" s="1"/>
  <c r="BH2293" i="64"/>
  <c r="BH2328" i="64" s="1"/>
  <c r="BH2213" i="64"/>
  <c r="BH2240" i="64" s="1"/>
  <c r="BH2249" i="64"/>
  <c r="BH2284" i="64" s="1"/>
  <c r="BH2670" i="64"/>
  <c r="BH2697" i="64" s="1"/>
  <c r="BH2177" i="64"/>
  <c r="BH2204" i="64" s="1"/>
  <c r="BH2774" i="64"/>
  <c r="BH2797" i="64" s="1"/>
  <c r="BH2706" i="64"/>
  <c r="BH2729" i="64" s="1"/>
  <c r="BH2070" i="64"/>
  <c r="BH2097" i="64" s="1"/>
  <c r="BH2806" i="64"/>
  <c r="BH2831" i="64" s="1"/>
  <c r="BH2105" i="64"/>
  <c r="BH2132" i="64" s="1"/>
  <c r="BH2046" i="64"/>
  <c r="BH2840" i="64"/>
  <c r="BH2865" i="64" s="1"/>
  <c r="BH1953" i="64"/>
  <c r="BH1966" i="64" s="1"/>
  <c r="BH1763" i="64"/>
  <c r="BH1064" i="64"/>
  <c r="BH1077" i="64" s="1"/>
  <c r="BH1040" i="64"/>
  <c r="BH1484" i="64"/>
  <c r="BH1497" i="64" s="1"/>
  <c r="BH1929" i="64"/>
  <c r="BH1944" i="64" s="1"/>
  <c r="BH1739" i="64"/>
  <c r="BH1754" i="64" s="1"/>
  <c r="BH2449" i="64"/>
  <c r="BH2464" i="64" s="1"/>
  <c r="BH991" i="64"/>
  <c r="BH1408" i="64"/>
  <c r="BH1423" i="64" s="1"/>
  <c r="BH963" i="64"/>
  <c r="BH705" i="64"/>
  <c r="BH729" i="64" s="1"/>
  <c r="BH1015" i="64"/>
  <c r="AZ3342" i="64"/>
  <c r="AZ3359" i="64" s="1"/>
  <c r="AZ3368" i="64"/>
  <c r="AZ3385" i="64" s="1"/>
  <c r="AZ2418" i="64"/>
  <c r="AZ2440" i="64" s="1"/>
  <c r="AZ3291" i="64"/>
  <c r="AZ3308" i="64" s="1"/>
  <c r="AZ2392" i="64"/>
  <c r="AZ2409" i="64" s="1"/>
  <c r="AZ3317" i="64"/>
  <c r="AZ3334" i="64" s="1"/>
  <c r="AZ2360" i="64"/>
  <c r="AZ2383" i="64" s="1"/>
  <c r="AZ2338" i="64"/>
  <c r="AZ2351" i="64" s="1"/>
  <c r="AZ3420" i="64"/>
  <c r="AZ3434" i="64" s="1"/>
  <c r="AZ2293" i="64"/>
  <c r="AZ2328" i="64" s="1"/>
  <c r="AZ2249" i="64"/>
  <c r="AZ2284" i="64" s="1"/>
  <c r="AZ2670" i="64"/>
  <c r="AZ2697" i="64" s="1"/>
  <c r="AZ2213" i="64"/>
  <c r="AZ2240" i="64" s="1"/>
  <c r="AZ2774" i="64"/>
  <c r="AZ2797" i="64" s="1"/>
  <c r="AZ2706" i="64"/>
  <c r="AZ2729" i="64" s="1"/>
  <c r="AZ2177" i="64"/>
  <c r="AZ2204" i="64" s="1"/>
  <c r="AZ2070" i="64"/>
  <c r="AZ2097" i="64" s="1"/>
  <c r="AZ2105" i="64"/>
  <c r="AZ2132" i="64" s="1"/>
  <c r="AZ2806" i="64"/>
  <c r="AZ2831" i="64" s="1"/>
  <c r="AZ1953" i="64"/>
  <c r="AZ1966" i="64" s="1"/>
  <c r="AZ2840" i="64"/>
  <c r="AZ2865" i="64" s="1"/>
  <c r="AZ2046" i="64"/>
  <c r="AZ1929" i="64"/>
  <c r="AZ1944" i="64" s="1"/>
  <c r="AZ1064" i="64"/>
  <c r="AZ1077" i="64" s="1"/>
  <c r="AZ1040" i="64"/>
  <c r="AZ1484" i="64"/>
  <c r="AZ1497" i="64" s="1"/>
  <c r="AZ1739" i="64"/>
  <c r="AZ1754" i="64" s="1"/>
  <c r="AZ991" i="64"/>
  <c r="AZ1763" i="64"/>
  <c r="AZ2449" i="64"/>
  <c r="AZ2464" i="64" s="1"/>
  <c r="AZ963" i="64"/>
  <c r="AZ705" i="64"/>
  <c r="AZ729" i="64" s="1"/>
  <c r="AZ1408" i="64"/>
  <c r="AZ1423" i="64" s="1"/>
  <c r="AZ1015" i="64"/>
  <c r="AR2418" i="64"/>
  <c r="AR2440" i="64" s="1"/>
  <c r="AR3368" i="64"/>
  <c r="AR3385" i="64" s="1"/>
  <c r="AR3342" i="64"/>
  <c r="AR3359" i="64" s="1"/>
  <c r="AR3291" i="64"/>
  <c r="AR3308" i="64" s="1"/>
  <c r="AR2392" i="64"/>
  <c r="AR2409" i="64" s="1"/>
  <c r="AR3317" i="64"/>
  <c r="AR3334" i="64" s="1"/>
  <c r="AR2338" i="64"/>
  <c r="AR2351" i="64" s="1"/>
  <c r="AR2360" i="64"/>
  <c r="AR2383" i="64" s="1"/>
  <c r="AR3420" i="64"/>
  <c r="AR3434" i="64" s="1"/>
  <c r="AR2293" i="64"/>
  <c r="AR2328" i="64" s="1"/>
  <c r="AR2213" i="64"/>
  <c r="AR2240" i="64" s="1"/>
  <c r="AR2177" i="64"/>
  <c r="AR2204" i="64" s="1"/>
  <c r="AR2249" i="64"/>
  <c r="AR2284" i="64" s="1"/>
  <c r="AR2774" i="64"/>
  <c r="AR2797" i="64" s="1"/>
  <c r="AR2670" i="64"/>
  <c r="AR2697" i="64" s="1"/>
  <c r="AR2706" i="64"/>
  <c r="AR2729" i="64" s="1"/>
  <c r="AR2105" i="64"/>
  <c r="AR2132" i="64" s="1"/>
  <c r="AR2070" i="64"/>
  <c r="AR2097" i="64" s="1"/>
  <c r="AR2806" i="64"/>
  <c r="AR2831" i="64" s="1"/>
  <c r="AR2046" i="64"/>
  <c r="AR1064" i="64"/>
  <c r="AR1077" i="64" s="1"/>
  <c r="AR1040" i="64"/>
  <c r="AR1929" i="64"/>
  <c r="AR1944" i="64" s="1"/>
  <c r="AR1484" i="64"/>
  <c r="AR1497" i="64" s="1"/>
  <c r="AR1763" i="64"/>
  <c r="AR1953" i="64"/>
  <c r="AR1966" i="64" s="1"/>
  <c r="AR1739" i="64"/>
  <c r="AR1754" i="64" s="1"/>
  <c r="AR2449" i="64"/>
  <c r="AR2464" i="64" s="1"/>
  <c r="AR2840" i="64"/>
  <c r="AR2865" i="64" s="1"/>
  <c r="AR1408" i="64"/>
  <c r="AR1423" i="64" s="1"/>
  <c r="AR991" i="64"/>
  <c r="AR963" i="64"/>
  <c r="AR705" i="64"/>
  <c r="AR729" i="64" s="1"/>
  <c r="AR1015" i="64"/>
  <c r="AJ2418" i="64"/>
  <c r="AJ2440" i="64" s="1"/>
  <c r="AJ3342" i="64"/>
  <c r="AJ3359" i="64" s="1"/>
  <c r="AJ3368" i="64"/>
  <c r="AJ3385" i="64" s="1"/>
  <c r="AJ3291" i="64"/>
  <c r="AJ3308" i="64" s="1"/>
  <c r="AJ2392" i="64"/>
  <c r="AJ2409" i="64" s="1"/>
  <c r="AJ3317" i="64"/>
  <c r="AJ3334" i="64" s="1"/>
  <c r="AJ2360" i="64"/>
  <c r="AJ2383" i="64" s="1"/>
  <c r="AJ2338" i="64"/>
  <c r="AJ2351" i="64" s="1"/>
  <c r="AJ3420" i="64"/>
  <c r="AJ3434" i="64" s="1"/>
  <c r="AJ2293" i="64"/>
  <c r="AJ2328" i="64" s="1"/>
  <c r="AJ2249" i="64"/>
  <c r="AJ2284" i="64" s="1"/>
  <c r="AJ2213" i="64"/>
  <c r="AJ2240" i="64" s="1"/>
  <c r="AJ2774" i="64"/>
  <c r="AJ2797" i="64" s="1"/>
  <c r="AJ2670" i="64"/>
  <c r="AJ2697" i="64" s="1"/>
  <c r="AJ2177" i="64"/>
  <c r="AJ2204" i="64" s="1"/>
  <c r="AJ2706" i="64"/>
  <c r="AJ2729" i="64" s="1"/>
  <c r="AJ2070" i="64"/>
  <c r="AJ2097" i="64" s="1"/>
  <c r="AJ2806" i="64"/>
  <c r="AJ2831" i="64" s="1"/>
  <c r="AJ2105" i="64"/>
  <c r="AJ2132" i="64" s="1"/>
  <c r="AJ2046" i="64"/>
  <c r="AJ2840" i="64"/>
  <c r="AJ2865" i="64" s="1"/>
  <c r="AJ1953" i="64"/>
  <c r="AJ1966" i="64" s="1"/>
  <c r="AJ1064" i="64"/>
  <c r="AJ1077" i="64" s="1"/>
  <c r="AJ1763" i="64"/>
  <c r="AJ1040" i="64"/>
  <c r="AJ1484" i="64"/>
  <c r="AJ1497" i="64" s="1"/>
  <c r="AJ1739" i="64"/>
  <c r="AJ1754" i="64" s="1"/>
  <c r="AJ991" i="64"/>
  <c r="AJ1929" i="64"/>
  <c r="AJ1944" i="64" s="1"/>
  <c r="AJ1408" i="64"/>
  <c r="AJ1423" i="64" s="1"/>
  <c r="AJ2449" i="64"/>
  <c r="AJ2464" i="64" s="1"/>
  <c r="AJ963" i="64"/>
  <c r="AJ705" i="64"/>
  <c r="AJ729" i="64" s="1"/>
  <c r="AJ1015" i="64"/>
  <c r="AB2418" i="64"/>
  <c r="AB2440" i="64" s="1"/>
  <c r="AB3342" i="64"/>
  <c r="AB3359" i="64" s="1"/>
  <c r="AB3317" i="64"/>
  <c r="AB3334" i="64" s="1"/>
  <c r="AB3291" i="64"/>
  <c r="AB3308" i="64" s="1"/>
  <c r="AB2392" i="64"/>
  <c r="AB2360" i="64"/>
  <c r="AB2383" i="64" s="1"/>
  <c r="AB2338" i="64"/>
  <c r="AB2351" i="64" s="1"/>
  <c r="AB3420" i="64"/>
  <c r="AB3434" i="64" s="1"/>
  <c r="AB3368" i="64"/>
  <c r="AB3385" i="64" s="1"/>
  <c r="AB2293" i="64"/>
  <c r="AB2328" i="64" s="1"/>
  <c r="AB2249" i="64"/>
  <c r="AB2284" i="64" s="1"/>
  <c r="AB2213" i="64"/>
  <c r="AB2240" i="64" s="1"/>
  <c r="AB2706" i="64"/>
  <c r="AB2729" i="64" s="1"/>
  <c r="AB2177" i="64"/>
  <c r="AB2204" i="64" s="1"/>
  <c r="AB2774" i="64"/>
  <c r="AB2797" i="64" s="1"/>
  <c r="AB2070" i="64"/>
  <c r="AB2097" i="64" s="1"/>
  <c r="AB2105" i="64"/>
  <c r="AB2132" i="64" s="1"/>
  <c r="AB2670" i="64"/>
  <c r="AB2697" i="64" s="1"/>
  <c r="AB2806" i="64"/>
  <c r="AB2831" i="64" s="1"/>
  <c r="AB2046" i="64"/>
  <c r="AB1953" i="64"/>
  <c r="AB1966" i="64" s="1"/>
  <c r="AB2840" i="64"/>
  <c r="AB2865" i="64" s="1"/>
  <c r="AB1763" i="64"/>
  <c r="AB1064" i="64"/>
  <c r="AB1077" i="64" s="1"/>
  <c r="AB1929" i="64"/>
  <c r="AB1944" i="64" s="1"/>
  <c r="AB1040" i="64"/>
  <c r="AB1484" i="64"/>
  <c r="AB1497" i="64" s="1"/>
  <c r="AB1739" i="64"/>
  <c r="AB1754" i="64" s="1"/>
  <c r="AB2449" i="64"/>
  <c r="AB2464" i="64" s="1"/>
  <c r="AB991" i="64"/>
  <c r="AB963" i="64"/>
  <c r="AB705" i="64"/>
  <c r="AB729" i="64" s="1"/>
  <c r="AB1015" i="64"/>
  <c r="T3368" i="64"/>
  <c r="T3385" i="64" s="1"/>
  <c r="T3342" i="64"/>
  <c r="T3359" i="64" s="1"/>
  <c r="T2418" i="64"/>
  <c r="T2440" i="64" s="1"/>
  <c r="T3291" i="64"/>
  <c r="T3308" i="64" s="1"/>
  <c r="T2392" i="64"/>
  <c r="T3317" i="64"/>
  <c r="T3334" i="64" s="1"/>
  <c r="T2338" i="64"/>
  <c r="T2351" i="64" s="1"/>
  <c r="T2360" i="64"/>
  <c r="T2383" i="64" s="1"/>
  <c r="T3420" i="64"/>
  <c r="T3434" i="64" s="1"/>
  <c r="T2293" i="64"/>
  <c r="T2328" i="64" s="1"/>
  <c r="T2249" i="64"/>
  <c r="T2284" i="64" s="1"/>
  <c r="T2213" i="64"/>
  <c r="T2240" i="64" s="1"/>
  <c r="T2774" i="64"/>
  <c r="T2797" i="64" s="1"/>
  <c r="T2177" i="64"/>
  <c r="T2204" i="64" s="1"/>
  <c r="T2670" i="64"/>
  <c r="T2697" i="64" s="1"/>
  <c r="T2070" i="64"/>
  <c r="T2097" i="64" s="1"/>
  <c r="T2706" i="64"/>
  <c r="T2729" i="64" s="1"/>
  <c r="T2806" i="64"/>
  <c r="T2831" i="64" s="1"/>
  <c r="T1953" i="64"/>
  <c r="T1966" i="64" s="1"/>
  <c r="T2840" i="64"/>
  <c r="T2865" i="64" s="1"/>
  <c r="T2105" i="64"/>
  <c r="T2132" i="64" s="1"/>
  <c r="T2046" i="64"/>
  <c r="T1064" i="64"/>
  <c r="T1077" i="64" s="1"/>
  <c r="T1040" i="64"/>
  <c r="T1484" i="64"/>
  <c r="T1497" i="64" s="1"/>
  <c r="T1929" i="64"/>
  <c r="T1944" i="64" s="1"/>
  <c r="T1739" i="64"/>
  <c r="T1754" i="64" s="1"/>
  <c r="T991" i="64"/>
  <c r="T1408" i="64"/>
  <c r="T1423" i="64" s="1"/>
  <c r="T2449" i="64"/>
  <c r="T2464" i="64" s="1"/>
  <c r="T963" i="64"/>
  <c r="T705" i="64"/>
  <c r="T729" i="64" s="1"/>
  <c r="T1015" i="64"/>
  <c r="W590" i="64"/>
  <c r="V654" i="64"/>
  <c r="AD654" i="64"/>
  <c r="AL654" i="64"/>
  <c r="AT654" i="64"/>
  <c r="BB654" i="64"/>
  <c r="BJ654" i="64"/>
  <c r="BR654" i="64"/>
  <c r="BZ654" i="64"/>
  <c r="CH654" i="64"/>
  <c r="V655" i="64"/>
  <c r="AD655" i="64"/>
  <c r="AL655" i="64"/>
  <c r="AT655" i="64"/>
  <c r="BB655" i="64"/>
  <c r="BJ655" i="64"/>
  <c r="BR655" i="64"/>
  <c r="BZ655" i="64"/>
  <c r="CH655" i="64"/>
  <c r="U658" i="64"/>
  <c r="AC658" i="64"/>
  <c r="AK658" i="64"/>
  <c r="AS658" i="64"/>
  <c r="BA658" i="64"/>
  <c r="BI658" i="64"/>
  <c r="BQ658" i="64"/>
  <c r="CA658" i="64"/>
  <c r="AB659" i="64"/>
  <c r="AB669" i="64" s="1"/>
  <c r="AM659" i="64"/>
  <c r="AM669" i="64" s="1"/>
  <c r="AX659" i="64"/>
  <c r="AX669" i="64" s="1"/>
  <c r="BH659" i="64"/>
  <c r="BH669" i="64" s="1"/>
  <c r="BS659" i="64"/>
  <c r="BS669" i="64" s="1"/>
  <c r="CD659" i="64"/>
  <c r="CD669" i="64" s="1"/>
  <c r="U704" i="64"/>
  <c r="AU704" i="64"/>
  <c r="BF704" i="64"/>
  <c r="CG704" i="64"/>
  <c r="Y705" i="64"/>
  <c r="Y729" i="64" s="1"/>
  <c r="AM705" i="64"/>
  <c r="AM729" i="64" s="1"/>
  <c r="BL705" i="64"/>
  <c r="BL729" i="64" s="1"/>
  <c r="BY705" i="64"/>
  <c r="BY729" i="64" s="1"/>
  <c r="CK705" i="64"/>
  <c r="CK729" i="64" s="1"/>
  <c r="AB708" i="64"/>
  <c r="BB708" i="64"/>
  <c r="CA708" i="64"/>
  <c r="T709" i="64"/>
  <c r="AF709" i="64"/>
  <c r="AF765" i="64" s="1"/>
  <c r="AT709" i="64"/>
  <c r="AT765" i="64" s="1"/>
  <c r="BS709" i="64"/>
  <c r="BS765" i="64" s="1"/>
  <c r="CF709" i="64"/>
  <c r="CF765" i="64" s="1"/>
  <c r="AI2472" i="64"/>
  <c r="BH2472" i="64"/>
  <c r="BV2472" i="64"/>
  <c r="AQ2476" i="64"/>
  <c r="AI2477" i="64"/>
  <c r="BU963" i="64"/>
  <c r="BD966" i="64"/>
  <c r="AV967" i="64"/>
  <c r="V990" i="64"/>
  <c r="V1005" i="64" s="1"/>
  <c r="CH990" i="64"/>
  <c r="CH1005" i="64" s="1"/>
  <c r="BZ991" i="64"/>
  <c r="BI994" i="64"/>
  <c r="BA995" i="64"/>
  <c r="AA1014" i="64"/>
  <c r="BJ1039" i="64"/>
  <c r="BL1044" i="64"/>
  <c r="CG2448" i="64"/>
  <c r="CG2463" i="64" s="1"/>
  <c r="AY2452" i="64"/>
  <c r="BD1412" i="64"/>
  <c r="AG1484" i="64"/>
  <c r="AG1497" i="64" s="1"/>
  <c r="AK1488" i="64"/>
  <c r="AK1501" i="64" s="1"/>
  <c r="CG1063" i="64"/>
  <c r="AA1738" i="64"/>
  <c r="AA1753" i="64" s="1"/>
  <c r="W2417" i="64"/>
  <c r="W3367" i="64"/>
  <c r="W3384" i="64" s="1"/>
  <c r="W3316" i="64"/>
  <c r="W3333" i="64" s="1"/>
  <c r="W2391" i="64"/>
  <c r="W2408" i="64" s="1"/>
  <c r="W3290" i="64"/>
  <c r="W3307" i="64" s="1"/>
  <c r="W3341" i="64"/>
  <c r="W3358" i="64" s="1"/>
  <c r="W2337" i="64"/>
  <c r="W2350" i="64" s="1"/>
  <c r="W2359" i="64"/>
  <c r="W2382" i="64" s="1"/>
  <c r="W2248" i="64"/>
  <c r="W2283" i="64" s="1"/>
  <c r="W3419" i="64"/>
  <c r="W3433" i="64" s="1"/>
  <c r="W2292" i="64"/>
  <c r="W2773" i="64"/>
  <c r="W2796" i="64" s="1"/>
  <c r="W2705" i="64"/>
  <c r="W2728" i="64" s="1"/>
  <c r="W2212" i="64"/>
  <c r="W2239" i="64" s="1"/>
  <c r="W2805" i="64"/>
  <c r="W2830" i="64" s="1"/>
  <c r="W2176" i="64"/>
  <c r="W2203" i="64" s="1"/>
  <c r="W2839" i="64"/>
  <c r="W2864" i="64" s="1"/>
  <c r="W2104" i="64"/>
  <c r="W2131" i="64" s="1"/>
  <c r="W2069" i="64"/>
  <c r="W2096" i="64" s="1"/>
  <c r="W2045" i="64"/>
  <c r="W2060" i="64" s="1"/>
  <c r="W2669" i="64"/>
  <c r="W2696" i="64" s="1"/>
  <c r="W1952" i="64"/>
  <c r="W1965" i="64" s="1"/>
  <c r="W1483" i="64"/>
  <c r="W1496" i="64" s="1"/>
  <c r="W1762" i="64"/>
  <c r="W1738" i="64"/>
  <c r="W1753" i="64" s="1"/>
  <c r="W1407" i="64"/>
  <c r="W1422" i="64" s="1"/>
  <c r="W2448" i="64"/>
  <c r="W2463" i="64" s="1"/>
  <c r="W1928" i="64"/>
  <c r="W1943" i="64" s="1"/>
  <c r="W1063" i="64"/>
  <c r="W962" i="64"/>
  <c r="W982" i="64" s="1"/>
  <c r="W1014" i="64"/>
  <c r="W1039" i="64"/>
  <c r="W990" i="64"/>
  <c r="W1005" i="64" s="1"/>
  <c r="BC2422" i="64"/>
  <c r="BC3372" i="64"/>
  <c r="BC3321" i="64"/>
  <c r="BC3346" i="64"/>
  <c r="BC2364" i="64"/>
  <c r="BC2396" i="64"/>
  <c r="BC2413" i="64" s="1"/>
  <c r="BC2342" i="64"/>
  <c r="BC2355" i="64" s="1"/>
  <c r="BC3295" i="64"/>
  <c r="BC3312" i="64" s="1"/>
  <c r="BC3424" i="64"/>
  <c r="BC3438" i="64" s="1"/>
  <c r="BC2253" i="64"/>
  <c r="BC2288" i="64" s="1"/>
  <c r="BC2674" i="64"/>
  <c r="BC2701" i="64" s="1"/>
  <c r="BC2297" i="64"/>
  <c r="BC2332" i="64" s="1"/>
  <c r="BC2217" i="64"/>
  <c r="BC2244" i="64" s="1"/>
  <c r="BC2778" i="64"/>
  <c r="BC2801" i="64" s="1"/>
  <c r="BC2710" i="64"/>
  <c r="BC2733" i="64" s="1"/>
  <c r="BC2109" i="64"/>
  <c r="BC2136" i="64" s="1"/>
  <c r="BC2810" i="64"/>
  <c r="BC2835" i="64" s="1"/>
  <c r="BC2181" i="64"/>
  <c r="BC2208" i="64" s="1"/>
  <c r="BC2844" i="64"/>
  <c r="BC2869" i="64" s="1"/>
  <c r="BC2074" i="64"/>
  <c r="BC2101" i="64" s="1"/>
  <c r="BC1957" i="64"/>
  <c r="BC1970" i="64" s="1"/>
  <c r="BC1933" i="64"/>
  <c r="BC2050" i="64"/>
  <c r="BC1767" i="64"/>
  <c r="BC1743" i="64"/>
  <c r="BC1758" i="64" s="1"/>
  <c r="BC1412" i="64"/>
  <c r="BC2453" i="64"/>
  <c r="BC2468" i="64" s="1"/>
  <c r="BC1068" i="64"/>
  <c r="BC1081" i="64" s="1"/>
  <c r="BC1488" i="64"/>
  <c r="BC1501" i="64" s="1"/>
  <c r="BC967" i="64"/>
  <c r="BC2477" i="64"/>
  <c r="BC1044" i="64"/>
  <c r="BC1019" i="64"/>
  <c r="BC995" i="64"/>
  <c r="BT2421" i="64"/>
  <c r="BT3371" i="64"/>
  <c r="BT3320" i="64"/>
  <c r="BT3345" i="64"/>
  <c r="BT3294" i="64"/>
  <c r="BT2395" i="64"/>
  <c r="BT2363" i="64"/>
  <c r="BT3423" i="64"/>
  <c r="BT2296" i="64"/>
  <c r="BT2777" i="64"/>
  <c r="BT2341" i="64"/>
  <c r="BT2673" i="64"/>
  <c r="BT2216" i="64"/>
  <c r="BT2252" i="64"/>
  <c r="BT2108" i="64"/>
  <c r="BT2843" i="64"/>
  <c r="BT2180" i="64"/>
  <c r="BT2073" i="64"/>
  <c r="BT2709" i="64"/>
  <c r="BT2809" i="64"/>
  <c r="BT1932" i="64"/>
  <c r="BT1947" i="64" s="1"/>
  <c r="BT1956" i="64"/>
  <c r="BT1766" i="64"/>
  <c r="BT1923" i="64" s="1"/>
  <c r="BT2049" i="64"/>
  <c r="BT2452" i="64"/>
  <c r="BT1067" i="64"/>
  <c r="BT1080" i="64" s="1"/>
  <c r="BT1018" i="64"/>
  <c r="BT2476" i="64"/>
  <c r="BT1487" i="64"/>
  <c r="BT1411" i="64"/>
  <c r="BT994" i="64"/>
  <c r="AN2421" i="64"/>
  <c r="AN3371" i="64"/>
  <c r="AN3320" i="64"/>
  <c r="AN3345" i="64"/>
  <c r="AN3294" i="64"/>
  <c r="AN2395" i="64"/>
  <c r="AN2363" i="64"/>
  <c r="AN2341" i="64"/>
  <c r="AN3423" i="64"/>
  <c r="AN2296" i="64"/>
  <c r="AN2673" i="64"/>
  <c r="AN2777" i="64"/>
  <c r="AN2252" i="64"/>
  <c r="AN2216" i="64"/>
  <c r="AN2709" i="64"/>
  <c r="AN2843" i="64"/>
  <c r="AN2073" i="64"/>
  <c r="AN2108" i="64"/>
  <c r="AN1932" i="64"/>
  <c r="AN1947" i="64" s="1"/>
  <c r="AN1956" i="64"/>
  <c r="AN2809" i="64"/>
  <c r="AN1766" i="64"/>
  <c r="AN1923" i="64" s="1"/>
  <c r="AN2180" i="64"/>
  <c r="AN2049" i="64"/>
  <c r="AN2452" i="64"/>
  <c r="AN1067" i="64"/>
  <c r="AN1080" i="64" s="1"/>
  <c r="AN1487" i="64"/>
  <c r="AN1411" i="64"/>
  <c r="AN1018" i="64"/>
  <c r="AN2476" i="64"/>
  <c r="AN994" i="64"/>
  <c r="BU2418" i="64"/>
  <c r="BU2440" i="64" s="1"/>
  <c r="BU3368" i="64"/>
  <c r="BU3385" i="64" s="1"/>
  <c r="BU3342" i="64"/>
  <c r="BU3359" i="64" s="1"/>
  <c r="BU3291" i="64"/>
  <c r="BU3308" i="64" s="1"/>
  <c r="BU3317" i="64"/>
  <c r="BU3334" i="64" s="1"/>
  <c r="BU2360" i="64"/>
  <c r="BU2383" i="64" s="1"/>
  <c r="BU2392" i="64"/>
  <c r="BU2409" i="64" s="1"/>
  <c r="BU2338" i="64"/>
  <c r="BU2351" i="64" s="1"/>
  <c r="BU3420" i="64"/>
  <c r="BU3434" i="64" s="1"/>
  <c r="BU2293" i="64"/>
  <c r="BU2328" i="64" s="1"/>
  <c r="BU2670" i="64"/>
  <c r="BU2697" i="64" s="1"/>
  <c r="BU2774" i="64"/>
  <c r="BU2797" i="64" s="1"/>
  <c r="BU2213" i="64"/>
  <c r="BU2240" i="64" s="1"/>
  <c r="BU2706" i="64"/>
  <c r="BU2729" i="64" s="1"/>
  <c r="BU2840" i="64"/>
  <c r="BU2865" i="64" s="1"/>
  <c r="BU2070" i="64"/>
  <c r="BU2097" i="64" s="1"/>
  <c r="BU2249" i="64"/>
  <c r="BU2284" i="64" s="1"/>
  <c r="BU2177" i="64"/>
  <c r="BU2204" i="64" s="1"/>
  <c r="BU2105" i="64"/>
  <c r="BU2132" i="64" s="1"/>
  <c r="BU1953" i="64"/>
  <c r="BU1966" i="64" s="1"/>
  <c r="BU2806" i="64"/>
  <c r="BU2831" i="64" s="1"/>
  <c r="BU1929" i="64"/>
  <c r="BU1944" i="64" s="1"/>
  <c r="BU2046" i="64"/>
  <c r="BU1763" i="64"/>
  <c r="BU1739" i="64"/>
  <c r="BU1754" i="64" s="1"/>
  <c r="BU2449" i="64"/>
  <c r="BU2464" i="64" s="1"/>
  <c r="BU1064" i="64"/>
  <c r="BU1077" i="64" s="1"/>
  <c r="BU1484" i="64"/>
  <c r="BU1497" i="64" s="1"/>
  <c r="BU1015" i="64"/>
  <c r="BU2473" i="64"/>
  <c r="BU2488" i="64" s="1"/>
  <c r="BU1040" i="64"/>
  <c r="BU991" i="64"/>
  <c r="BM2418" i="64"/>
  <c r="BM2440" i="64" s="1"/>
  <c r="BM3368" i="64"/>
  <c r="BM3385" i="64" s="1"/>
  <c r="BM3342" i="64"/>
  <c r="BM3359" i="64" s="1"/>
  <c r="BM3291" i="64"/>
  <c r="BM3308" i="64" s="1"/>
  <c r="BM2360" i="64"/>
  <c r="BM2383" i="64" s="1"/>
  <c r="BM2392" i="64"/>
  <c r="BM2409" i="64" s="1"/>
  <c r="BM3317" i="64"/>
  <c r="BM3334" i="64" s="1"/>
  <c r="BM2338" i="64"/>
  <c r="BM2351" i="64" s="1"/>
  <c r="BM3420" i="64"/>
  <c r="BM3434" i="64" s="1"/>
  <c r="BM2293" i="64"/>
  <c r="BM2328" i="64" s="1"/>
  <c r="BM2670" i="64"/>
  <c r="BM2697" i="64" s="1"/>
  <c r="BM2774" i="64"/>
  <c r="BM2797" i="64" s="1"/>
  <c r="BM2249" i="64"/>
  <c r="BM2284" i="64" s="1"/>
  <c r="BM2706" i="64"/>
  <c r="BM2729" i="64" s="1"/>
  <c r="BM2213" i="64"/>
  <c r="BM2240" i="64" s="1"/>
  <c r="BM2177" i="64"/>
  <c r="BM2204" i="64" s="1"/>
  <c r="BM2840" i="64"/>
  <c r="BM2865" i="64" s="1"/>
  <c r="BM2105" i="64"/>
  <c r="BM2132" i="64" s="1"/>
  <c r="BM2070" i="64"/>
  <c r="BM2097" i="64" s="1"/>
  <c r="BM1929" i="64"/>
  <c r="BM1944" i="64" s="1"/>
  <c r="BM2806" i="64"/>
  <c r="BM2831" i="64" s="1"/>
  <c r="BM2046" i="64"/>
  <c r="BM1763" i="64"/>
  <c r="BM1739" i="64"/>
  <c r="BM1754" i="64" s="1"/>
  <c r="BM1953" i="64"/>
  <c r="BM1966" i="64" s="1"/>
  <c r="BM2449" i="64"/>
  <c r="BM2464" i="64" s="1"/>
  <c r="BM1064" i="64"/>
  <c r="BM1077" i="64" s="1"/>
  <c r="BM1040" i="64"/>
  <c r="BM1015" i="64"/>
  <c r="BM1408" i="64"/>
  <c r="BM1423" i="64" s="1"/>
  <c r="BM2473" i="64"/>
  <c r="BM2488" i="64" s="1"/>
  <c r="BM1484" i="64"/>
  <c r="BM1497" i="64" s="1"/>
  <c r="BM991" i="64"/>
  <c r="Y655" i="64"/>
  <c r="BM655" i="64"/>
  <c r="BL658" i="64"/>
  <c r="CA2472" i="64"/>
  <c r="CK2417" i="64"/>
  <c r="CK3367" i="64"/>
  <c r="CK3384" i="64" s="1"/>
  <c r="CK3341" i="64"/>
  <c r="CK3358" i="64" s="1"/>
  <c r="CK3316" i="64"/>
  <c r="CK3333" i="64" s="1"/>
  <c r="CK3290" i="64"/>
  <c r="CK3307" i="64" s="1"/>
  <c r="CK2391" i="64"/>
  <c r="CK2408" i="64" s="1"/>
  <c r="CK2359" i="64"/>
  <c r="CK2382" i="64" s="1"/>
  <c r="CK3419" i="64"/>
  <c r="CK3433" i="64" s="1"/>
  <c r="CK2337" i="64"/>
  <c r="CK2350" i="64" s="1"/>
  <c r="CK2292" i="64"/>
  <c r="CK2669" i="64"/>
  <c r="CK2696" i="64" s="1"/>
  <c r="CK2773" i="64"/>
  <c r="CK2796" i="64" s="1"/>
  <c r="CK2705" i="64"/>
  <c r="CK2728" i="64" s="1"/>
  <c r="CK2248" i="64"/>
  <c r="CK2283" i="64" s="1"/>
  <c r="CK2212" i="64"/>
  <c r="CK2239" i="64" s="1"/>
  <c r="CK2176" i="64"/>
  <c r="CK2203" i="64" s="1"/>
  <c r="CK2104" i="64"/>
  <c r="CK2131" i="64" s="1"/>
  <c r="CK2839" i="64"/>
  <c r="CK2864" i="64" s="1"/>
  <c r="CK2069" i="64"/>
  <c r="CK2096" i="64" s="1"/>
  <c r="CK2805" i="64"/>
  <c r="CK2830" i="64" s="1"/>
  <c r="CK1928" i="64"/>
  <c r="CK1943" i="64" s="1"/>
  <c r="CK1952" i="64"/>
  <c r="CK1965" i="64" s="1"/>
  <c r="CK1762" i="64"/>
  <c r="CK1738" i="64"/>
  <c r="CK1753" i="64" s="1"/>
  <c r="CK2448" i="64"/>
  <c r="CK2463" i="64" s="1"/>
  <c r="CK1063" i="64"/>
  <c r="CK2045" i="64"/>
  <c r="CK2060" i="64" s="1"/>
  <c r="CK1014" i="64"/>
  <c r="CK2472" i="64"/>
  <c r="CK1407" i="64"/>
  <c r="CK1422" i="64" s="1"/>
  <c r="CK990" i="64"/>
  <c r="CK1005" i="64" s="1"/>
  <c r="CK1483" i="64"/>
  <c r="CK1496" i="64" s="1"/>
  <c r="CK1039" i="64"/>
  <c r="CC2417" i="64"/>
  <c r="CC3367" i="64"/>
  <c r="CC3384" i="64" s="1"/>
  <c r="CC3341" i="64"/>
  <c r="CC3358" i="64" s="1"/>
  <c r="CC3290" i="64"/>
  <c r="CC3307" i="64" s="1"/>
  <c r="CC3316" i="64"/>
  <c r="CC3333" i="64" s="1"/>
  <c r="CC2391" i="64"/>
  <c r="CC2408" i="64" s="1"/>
  <c r="CC2359" i="64"/>
  <c r="CC2382" i="64" s="1"/>
  <c r="CC2337" i="64"/>
  <c r="CC2350" i="64" s="1"/>
  <c r="CC3419" i="64"/>
  <c r="CC3433" i="64" s="1"/>
  <c r="CC2669" i="64"/>
  <c r="CC2696" i="64" s="1"/>
  <c r="CC2292" i="64"/>
  <c r="CC2248" i="64"/>
  <c r="CC2283" i="64" s="1"/>
  <c r="CC2773" i="64"/>
  <c r="CC2796" i="64" s="1"/>
  <c r="CC2212" i="64"/>
  <c r="CC2239" i="64" s="1"/>
  <c r="CC2705" i="64"/>
  <c r="CC2728" i="64" s="1"/>
  <c r="CC2839" i="64"/>
  <c r="CC2864" i="64" s="1"/>
  <c r="CC2069" i="64"/>
  <c r="CC2096" i="64" s="1"/>
  <c r="CC1952" i="64"/>
  <c r="CC1965" i="64" s="1"/>
  <c r="CC2805" i="64"/>
  <c r="CC2830" i="64" s="1"/>
  <c r="CC2176" i="64"/>
  <c r="CC2203" i="64" s="1"/>
  <c r="CC2045" i="64"/>
  <c r="CC2060" i="64" s="1"/>
  <c r="CC1762" i="64"/>
  <c r="CC2104" i="64"/>
  <c r="CC2131" i="64" s="1"/>
  <c r="CC1738" i="64"/>
  <c r="CC1753" i="64" s="1"/>
  <c r="CC1928" i="64"/>
  <c r="CC1943" i="64" s="1"/>
  <c r="CC2448" i="64"/>
  <c r="CC2463" i="64" s="1"/>
  <c r="CC1063" i="64"/>
  <c r="CC1483" i="64"/>
  <c r="CC1496" i="64" s="1"/>
  <c r="CC1014" i="64"/>
  <c r="CC1039" i="64"/>
  <c r="CC990" i="64"/>
  <c r="CC1005" i="64" s="1"/>
  <c r="BU2417" i="64"/>
  <c r="BU3367" i="64"/>
  <c r="BU3384" i="64" s="1"/>
  <c r="BU3341" i="64"/>
  <c r="BU3358" i="64" s="1"/>
  <c r="BU3290" i="64"/>
  <c r="BU3307" i="64" s="1"/>
  <c r="BU3316" i="64"/>
  <c r="BU3333" i="64" s="1"/>
  <c r="BU2391" i="64"/>
  <c r="BU2408" i="64" s="1"/>
  <c r="BU2359" i="64"/>
  <c r="BU2382" i="64" s="1"/>
  <c r="BU2337" i="64"/>
  <c r="BU2350" i="64" s="1"/>
  <c r="BU3419" i="64"/>
  <c r="BU3433" i="64" s="1"/>
  <c r="BU2292" i="64"/>
  <c r="BU2248" i="64"/>
  <c r="BU2283" i="64" s="1"/>
  <c r="BU2669" i="64"/>
  <c r="BU2696" i="64" s="1"/>
  <c r="BU2773" i="64"/>
  <c r="BU2796" i="64" s="1"/>
  <c r="BU2705" i="64"/>
  <c r="BU2728" i="64" s="1"/>
  <c r="BU2212" i="64"/>
  <c r="BU2239" i="64" s="1"/>
  <c r="BU2839" i="64"/>
  <c r="BU2864" i="64" s="1"/>
  <c r="BU2176" i="64"/>
  <c r="BU2203" i="64" s="1"/>
  <c r="BU2104" i="64"/>
  <c r="BU2131" i="64" s="1"/>
  <c r="BU2069" i="64"/>
  <c r="BU2096" i="64" s="1"/>
  <c r="BU2805" i="64"/>
  <c r="BU2830" i="64" s="1"/>
  <c r="BU2045" i="64"/>
  <c r="BU2060" i="64" s="1"/>
  <c r="BU1762" i="64"/>
  <c r="BU1738" i="64"/>
  <c r="BU1753" i="64" s="1"/>
  <c r="BU2448" i="64"/>
  <c r="BU2463" i="64" s="1"/>
  <c r="BU1063" i="64"/>
  <c r="BU1952" i="64"/>
  <c r="BU1965" i="64" s="1"/>
  <c r="BU1014" i="64"/>
  <c r="BU1407" i="64"/>
  <c r="BU1422" i="64" s="1"/>
  <c r="BU1483" i="64"/>
  <c r="BU1496" i="64" s="1"/>
  <c r="BU990" i="64"/>
  <c r="BU1005" i="64" s="1"/>
  <c r="BU1928" i="64"/>
  <c r="BU1943" i="64" s="1"/>
  <c r="BM2417" i="64"/>
  <c r="BM3367" i="64"/>
  <c r="BM3384" i="64" s="1"/>
  <c r="BM3341" i="64"/>
  <c r="BM3358" i="64" s="1"/>
  <c r="BM3316" i="64"/>
  <c r="BM3333" i="64" s="1"/>
  <c r="BM3290" i="64"/>
  <c r="BM3307" i="64" s="1"/>
  <c r="BM2391" i="64"/>
  <c r="BM2408" i="64" s="1"/>
  <c r="BM2359" i="64"/>
  <c r="BM2382" i="64" s="1"/>
  <c r="BM3419" i="64"/>
  <c r="BM3433" i="64" s="1"/>
  <c r="BM2337" i="64"/>
  <c r="BM2350" i="64" s="1"/>
  <c r="BM2669" i="64"/>
  <c r="BM2696" i="64" s="1"/>
  <c r="BM2292" i="64"/>
  <c r="BM2248" i="64"/>
  <c r="BM2283" i="64" s="1"/>
  <c r="BM2212" i="64"/>
  <c r="BM2239" i="64" s="1"/>
  <c r="BM2773" i="64"/>
  <c r="BM2796" i="64" s="1"/>
  <c r="BM2705" i="64"/>
  <c r="BM2728" i="64" s="1"/>
  <c r="BM2176" i="64"/>
  <c r="BM2203" i="64" s="1"/>
  <c r="BM2104" i="64"/>
  <c r="BM2131" i="64" s="1"/>
  <c r="BM2839" i="64"/>
  <c r="BM2864" i="64" s="1"/>
  <c r="BM2069" i="64"/>
  <c r="BM2096" i="64" s="1"/>
  <c r="BM2045" i="64"/>
  <c r="BM2060" i="64" s="1"/>
  <c r="BM2805" i="64"/>
  <c r="BM2830" i="64" s="1"/>
  <c r="BM1952" i="64"/>
  <c r="BM1965" i="64" s="1"/>
  <c r="BM1762" i="64"/>
  <c r="BM1738" i="64"/>
  <c r="BM1753" i="64" s="1"/>
  <c r="BM2448" i="64"/>
  <c r="BM2463" i="64" s="1"/>
  <c r="BM1928" i="64"/>
  <c r="BM1943" i="64" s="1"/>
  <c r="BM1063" i="64"/>
  <c r="BM1014" i="64"/>
  <c r="BM1039" i="64"/>
  <c r="BM990" i="64"/>
  <c r="BM1005" i="64" s="1"/>
  <c r="BM1407" i="64"/>
  <c r="BM1422" i="64" s="1"/>
  <c r="BM1483" i="64"/>
  <c r="BM1496" i="64" s="1"/>
  <c r="BE2417" i="64"/>
  <c r="BE3367" i="64"/>
  <c r="BE3384" i="64" s="1"/>
  <c r="BE3341" i="64"/>
  <c r="BE3358" i="64" s="1"/>
  <c r="BE3316" i="64"/>
  <c r="BE3333" i="64" s="1"/>
  <c r="BE3290" i="64"/>
  <c r="BE3307" i="64" s="1"/>
  <c r="BE2359" i="64"/>
  <c r="BE2382" i="64" s="1"/>
  <c r="BE2337" i="64"/>
  <c r="BE2350" i="64" s="1"/>
  <c r="BE3419" i="64"/>
  <c r="BE3433" i="64" s="1"/>
  <c r="BE2391" i="64"/>
  <c r="BE2408" i="64" s="1"/>
  <c r="BE2292" i="64"/>
  <c r="BE2248" i="64"/>
  <c r="BE2283" i="64" s="1"/>
  <c r="BE2669" i="64"/>
  <c r="BE2696" i="64" s="1"/>
  <c r="BE2212" i="64"/>
  <c r="BE2239" i="64" s="1"/>
  <c r="BE2773" i="64"/>
  <c r="BE2796" i="64" s="1"/>
  <c r="BE2705" i="64"/>
  <c r="BE2728" i="64" s="1"/>
  <c r="BE2839" i="64"/>
  <c r="BE2864" i="64" s="1"/>
  <c r="BE2069" i="64"/>
  <c r="BE2096" i="64" s="1"/>
  <c r="BE2176" i="64"/>
  <c r="BE2203" i="64" s="1"/>
  <c r="BE2104" i="64"/>
  <c r="BE2131" i="64" s="1"/>
  <c r="BE1952" i="64"/>
  <c r="BE1965" i="64" s="1"/>
  <c r="BE2805" i="64"/>
  <c r="BE2830" i="64" s="1"/>
  <c r="BE1762" i="64"/>
  <c r="BE2045" i="64"/>
  <c r="BE2060" i="64" s="1"/>
  <c r="BE1928" i="64"/>
  <c r="BE1943" i="64" s="1"/>
  <c r="BE1738" i="64"/>
  <c r="BE1753" i="64" s="1"/>
  <c r="BE2448" i="64"/>
  <c r="BE2463" i="64" s="1"/>
  <c r="BE1063" i="64"/>
  <c r="BE1407" i="64"/>
  <c r="BE1422" i="64" s="1"/>
  <c r="BE1483" i="64"/>
  <c r="BE1496" i="64" s="1"/>
  <c r="BE1014" i="64"/>
  <c r="BE1039" i="64"/>
  <c r="BE990" i="64"/>
  <c r="BE1005" i="64" s="1"/>
  <c r="AW2417" i="64"/>
  <c r="AW3367" i="64"/>
  <c r="AW3384" i="64" s="1"/>
  <c r="AW3341" i="64"/>
  <c r="AW3358" i="64" s="1"/>
  <c r="AW3290" i="64"/>
  <c r="AW3307" i="64" s="1"/>
  <c r="AW3316" i="64"/>
  <c r="AW3333" i="64" s="1"/>
  <c r="AW2391" i="64"/>
  <c r="AW2408" i="64" s="1"/>
  <c r="AW2359" i="64"/>
  <c r="AW2382" i="64" s="1"/>
  <c r="AW3419" i="64"/>
  <c r="AW3433" i="64" s="1"/>
  <c r="AW2337" i="64"/>
  <c r="AW2350" i="64" s="1"/>
  <c r="AW2292" i="64"/>
  <c r="AW2669" i="64"/>
  <c r="AW2696" i="64" s="1"/>
  <c r="AW2773" i="64"/>
  <c r="AW2796" i="64" s="1"/>
  <c r="AW2705" i="64"/>
  <c r="AW2728" i="64" s="1"/>
  <c r="AW2248" i="64"/>
  <c r="AW2283" i="64" s="1"/>
  <c r="AW2212" i="64"/>
  <c r="AW2239" i="64" s="1"/>
  <c r="AW2839" i="64"/>
  <c r="AW2864" i="64" s="1"/>
  <c r="AW2176" i="64"/>
  <c r="AW2203" i="64" s="1"/>
  <c r="AW2104" i="64"/>
  <c r="AW2131" i="64" s="1"/>
  <c r="AW2069" i="64"/>
  <c r="AW2096" i="64" s="1"/>
  <c r="AW1952" i="64"/>
  <c r="AW1965" i="64" s="1"/>
  <c r="AW2045" i="64"/>
  <c r="AW2060" i="64" s="1"/>
  <c r="AW1762" i="64"/>
  <c r="AW2805" i="64"/>
  <c r="AW2830" i="64" s="1"/>
  <c r="AW1738" i="64"/>
  <c r="AW1753" i="64" s="1"/>
  <c r="AW2448" i="64"/>
  <c r="AW2463" i="64" s="1"/>
  <c r="AW1063" i="64"/>
  <c r="AW1928" i="64"/>
  <c r="AW1943" i="64" s="1"/>
  <c r="AW1039" i="64"/>
  <c r="AW1014" i="64"/>
  <c r="AW1407" i="64"/>
  <c r="AW1422" i="64" s="1"/>
  <c r="AW1483" i="64"/>
  <c r="AW1496" i="64" s="1"/>
  <c r="AW990" i="64"/>
  <c r="AW1005" i="64" s="1"/>
  <c r="AO2417" i="64"/>
  <c r="AO3367" i="64"/>
  <c r="AO3384" i="64" s="1"/>
  <c r="AO3341" i="64"/>
  <c r="AO3358" i="64" s="1"/>
  <c r="AO3290" i="64"/>
  <c r="AO3307" i="64" s="1"/>
  <c r="AO3316" i="64"/>
  <c r="AO3333" i="64" s="1"/>
  <c r="AO2359" i="64"/>
  <c r="AO2382" i="64" s="1"/>
  <c r="AO2391" i="64"/>
  <c r="AO2408" i="64" s="1"/>
  <c r="AO2337" i="64"/>
  <c r="AO2350" i="64" s="1"/>
  <c r="AO3419" i="64"/>
  <c r="AO3433" i="64" s="1"/>
  <c r="AO2292" i="64"/>
  <c r="AO2669" i="64"/>
  <c r="AO2696" i="64" s="1"/>
  <c r="AO2248" i="64"/>
  <c r="AO2283" i="64" s="1"/>
  <c r="AO2212" i="64"/>
  <c r="AO2239" i="64" s="1"/>
  <c r="AO2176" i="64"/>
  <c r="AO2203" i="64" s="1"/>
  <c r="AO2104" i="64"/>
  <c r="AO2131" i="64" s="1"/>
  <c r="AO2839" i="64"/>
  <c r="AO2864" i="64" s="1"/>
  <c r="AO2773" i="64"/>
  <c r="AO2796" i="64" s="1"/>
  <c r="AO2705" i="64"/>
  <c r="AO2728" i="64" s="1"/>
  <c r="AO2069" i="64"/>
  <c r="AO2096" i="64" s="1"/>
  <c r="AO2045" i="64"/>
  <c r="AO2060" i="64" s="1"/>
  <c r="AO1762" i="64"/>
  <c r="AO1738" i="64"/>
  <c r="AO1753" i="64" s="1"/>
  <c r="AO1928" i="64"/>
  <c r="AO1943" i="64" s="1"/>
  <c r="AO2448" i="64"/>
  <c r="AO2463" i="64" s="1"/>
  <c r="AO2805" i="64"/>
  <c r="AO2830" i="64" s="1"/>
  <c r="AO1063" i="64"/>
  <c r="AO1952" i="64"/>
  <c r="AO1965" i="64" s="1"/>
  <c r="AO1014" i="64"/>
  <c r="AO990" i="64"/>
  <c r="AO1005" i="64" s="1"/>
  <c r="AO1407" i="64"/>
  <c r="AO1422" i="64" s="1"/>
  <c r="AO1039" i="64"/>
  <c r="AG2417" i="64"/>
  <c r="AG3367" i="64"/>
  <c r="AG3384" i="64" s="1"/>
  <c r="AG3341" i="64"/>
  <c r="AG3358" i="64" s="1"/>
  <c r="AG3290" i="64"/>
  <c r="AG3307" i="64" s="1"/>
  <c r="AG2391" i="64"/>
  <c r="AG2408" i="64" s="1"/>
  <c r="AG2359" i="64"/>
  <c r="AG2382" i="64" s="1"/>
  <c r="AG3316" i="64"/>
  <c r="AG3333" i="64" s="1"/>
  <c r="AG2337" i="64"/>
  <c r="AG2350" i="64" s="1"/>
  <c r="AG3419" i="64"/>
  <c r="AG3433" i="64" s="1"/>
  <c r="AG2292" i="64"/>
  <c r="AG2669" i="64"/>
  <c r="AG2696" i="64" s="1"/>
  <c r="AG2773" i="64"/>
  <c r="AG2796" i="64" s="1"/>
  <c r="AG2705" i="64"/>
  <c r="AG2728" i="64" s="1"/>
  <c r="AG2212" i="64"/>
  <c r="AG2239" i="64" s="1"/>
  <c r="AG2248" i="64"/>
  <c r="AG2283" i="64" s="1"/>
  <c r="AG2839" i="64"/>
  <c r="AG2864" i="64" s="1"/>
  <c r="AG2069" i="64"/>
  <c r="AG2096" i="64" s="1"/>
  <c r="AG2176" i="64"/>
  <c r="AG2203" i="64" s="1"/>
  <c r="AG2104" i="64"/>
  <c r="AG2131" i="64" s="1"/>
  <c r="AG2805" i="64"/>
  <c r="AG2830" i="64" s="1"/>
  <c r="AG2045" i="64"/>
  <c r="AG2060" i="64" s="1"/>
  <c r="AG1952" i="64"/>
  <c r="AG1965" i="64" s="1"/>
  <c r="AG1762" i="64"/>
  <c r="AG1928" i="64"/>
  <c r="AG1943" i="64" s="1"/>
  <c r="AG1738" i="64"/>
  <c r="AG1753" i="64" s="1"/>
  <c r="AG2448" i="64"/>
  <c r="AG2463" i="64" s="1"/>
  <c r="AG1063" i="64"/>
  <c r="AG1407" i="64"/>
  <c r="AG1422" i="64" s="1"/>
  <c r="AG1014" i="64"/>
  <c r="AG1483" i="64"/>
  <c r="AG1496" i="64" s="1"/>
  <c r="AG1039" i="64"/>
  <c r="AG990" i="64"/>
  <c r="AG1005" i="64" s="1"/>
  <c r="Y2417" i="64"/>
  <c r="Y3367" i="64"/>
  <c r="Y3384" i="64" s="1"/>
  <c r="Y3341" i="64"/>
  <c r="Y3358" i="64" s="1"/>
  <c r="Y3316" i="64"/>
  <c r="Y3333" i="64" s="1"/>
  <c r="Y3290" i="64"/>
  <c r="Y3307" i="64" s="1"/>
  <c r="Y2391" i="64"/>
  <c r="Y2408" i="64" s="1"/>
  <c r="Y2359" i="64"/>
  <c r="Y2382" i="64" s="1"/>
  <c r="Y3419" i="64"/>
  <c r="Y3433" i="64" s="1"/>
  <c r="Y2337" i="64"/>
  <c r="Y2350" i="64" s="1"/>
  <c r="Y2292" i="64"/>
  <c r="Y2669" i="64"/>
  <c r="Y2696" i="64" s="1"/>
  <c r="Y2248" i="64"/>
  <c r="Y2283" i="64" s="1"/>
  <c r="Y2773" i="64"/>
  <c r="Y2796" i="64" s="1"/>
  <c r="Y2705" i="64"/>
  <c r="Y2728" i="64" s="1"/>
  <c r="Y2212" i="64"/>
  <c r="Y2239" i="64" s="1"/>
  <c r="Y2176" i="64"/>
  <c r="Y2203" i="64" s="1"/>
  <c r="Y2839" i="64"/>
  <c r="Y2864" i="64" s="1"/>
  <c r="Y2104" i="64"/>
  <c r="Y2131" i="64" s="1"/>
  <c r="Y2069" i="64"/>
  <c r="Y2096" i="64" s="1"/>
  <c r="Y2805" i="64"/>
  <c r="Y2830" i="64" s="1"/>
  <c r="Y1952" i="64"/>
  <c r="Y1965" i="64" s="1"/>
  <c r="Y1762" i="64"/>
  <c r="Y1738" i="64"/>
  <c r="Y1753" i="64" s="1"/>
  <c r="Y2045" i="64"/>
  <c r="Y2060" i="64" s="1"/>
  <c r="Y2448" i="64"/>
  <c r="Y2463" i="64" s="1"/>
  <c r="Y1063" i="64"/>
  <c r="Y1928" i="64"/>
  <c r="Y1943" i="64" s="1"/>
  <c r="Y1014" i="64"/>
  <c r="Y1039" i="64"/>
  <c r="Y1407" i="64"/>
  <c r="Y1422" i="64" s="1"/>
  <c r="Y990" i="64"/>
  <c r="Y1005" i="64" s="1"/>
  <c r="Y1483" i="64"/>
  <c r="Y1496" i="64" s="1"/>
  <c r="CK2422" i="64"/>
  <c r="CK3372" i="64"/>
  <c r="CK3346" i="64"/>
  <c r="CK3295" i="64"/>
  <c r="CK3312" i="64" s="1"/>
  <c r="CK2364" i="64"/>
  <c r="CK3321" i="64"/>
  <c r="CK2396" i="64"/>
  <c r="CK2413" i="64" s="1"/>
  <c r="CK3424" i="64"/>
  <c r="CK3438" i="64" s="1"/>
  <c r="CK2342" i="64"/>
  <c r="CK2355" i="64" s="1"/>
  <c r="CK2778" i="64"/>
  <c r="CK2801" i="64" s="1"/>
  <c r="CK2297" i="64"/>
  <c r="CK2332" i="64" s="1"/>
  <c r="CK2253" i="64"/>
  <c r="CK2288" i="64" s="1"/>
  <c r="CK2217" i="64"/>
  <c r="CK2244" i="64" s="1"/>
  <c r="CK2181" i="64"/>
  <c r="CK2208" i="64" s="1"/>
  <c r="CK2710" i="64"/>
  <c r="CK2733" i="64" s="1"/>
  <c r="CK2844" i="64"/>
  <c r="CK2869" i="64" s="1"/>
  <c r="CK2674" i="64"/>
  <c r="CK2701" i="64" s="1"/>
  <c r="CK2109" i="64"/>
  <c r="CK2136" i="64" s="1"/>
  <c r="CK2074" i="64"/>
  <c r="CK2101" i="64" s="1"/>
  <c r="CK2050" i="64"/>
  <c r="CK2810" i="64"/>
  <c r="CK2835" i="64" s="1"/>
  <c r="CK1957" i="64"/>
  <c r="CK1970" i="64" s="1"/>
  <c r="CK1933" i="64"/>
  <c r="CK1412" i="64"/>
  <c r="CK1743" i="64"/>
  <c r="CK1758" i="64" s="1"/>
  <c r="CK1767" i="64"/>
  <c r="CK1068" i="64"/>
  <c r="CK1081" i="64" s="1"/>
  <c r="CK1044" i="64"/>
  <c r="CK1488" i="64"/>
  <c r="CK1501" i="64" s="1"/>
  <c r="CK2453" i="64"/>
  <c r="CK2468" i="64" s="1"/>
  <c r="CK2477" i="64"/>
  <c r="CK1019" i="64"/>
  <c r="CK995" i="64"/>
  <c r="CK967" i="64"/>
  <c r="CC2422" i="64"/>
  <c r="CC3372" i="64"/>
  <c r="CC3346" i="64"/>
  <c r="CC3321" i="64"/>
  <c r="CC2396" i="64"/>
  <c r="CC2413" i="64" s="1"/>
  <c r="CC2364" i="64"/>
  <c r="CC3295" i="64"/>
  <c r="CC3312" i="64" s="1"/>
  <c r="CC3424" i="64"/>
  <c r="CC3438" i="64" s="1"/>
  <c r="CC2342" i="64"/>
  <c r="CC2355" i="64" s="1"/>
  <c r="CC2778" i="64"/>
  <c r="CC2801" i="64" s="1"/>
  <c r="CC2297" i="64"/>
  <c r="CC2332" i="64" s="1"/>
  <c r="CC2253" i="64"/>
  <c r="CC2288" i="64" s="1"/>
  <c r="CC2217" i="64"/>
  <c r="CC2244" i="64" s="1"/>
  <c r="CC2710" i="64"/>
  <c r="CC2733" i="64" s="1"/>
  <c r="CC2674" i="64"/>
  <c r="CC2701" i="64" s="1"/>
  <c r="CC2181" i="64"/>
  <c r="CC2208" i="64" s="1"/>
  <c r="CC2844" i="64"/>
  <c r="CC2869" i="64" s="1"/>
  <c r="CC2074" i="64"/>
  <c r="CC2101" i="64" s="1"/>
  <c r="CC2050" i="64"/>
  <c r="CC2810" i="64"/>
  <c r="CC2835" i="64" s="1"/>
  <c r="CC1933" i="64"/>
  <c r="CC2109" i="64"/>
  <c r="CC2136" i="64" s="1"/>
  <c r="CC1957" i="64"/>
  <c r="CC1970" i="64" s="1"/>
  <c r="CC1767" i="64"/>
  <c r="CC1743" i="64"/>
  <c r="CC1758" i="64" s="1"/>
  <c r="CC1412" i="64"/>
  <c r="CC1068" i="64"/>
  <c r="CC1081" i="64" s="1"/>
  <c r="CC1044" i="64"/>
  <c r="CC1488" i="64"/>
  <c r="CC1501" i="64" s="1"/>
  <c r="CC1019" i="64"/>
  <c r="CC2477" i="64"/>
  <c r="CC995" i="64"/>
  <c r="CC2453" i="64"/>
  <c r="CC2468" i="64" s="1"/>
  <c r="CC967" i="64"/>
  <c r="BU2422" i="64"/>
  <c r="BU3372" i="64"/>
  <c r="BU3346" i="64"/>
  <c r="BU3321" i="64"/>
  <c r="BU2364" i="64"/>
  <c r="BU3295" i="64"/>
  <c r="BU3312" i="64" s="1"/>
  <c r="BU3424" i="64"/>
  <c r="BU3438" i="64" s="1"/>
  <c r="BU2342" i="64"/>
  <c r="BU2355" i="64" s="1"/>
  <c r="BU2778" i="64"/>
  <c r="BU2801" i="64" s="1"/>
  <c r="BU2396" i="64"/>
  <c r="BU2413" i="64" s="1"/>
  <c r="BU2297" i="64"/>
  <c r="BU2332" i="64" s="1"/>
  <c r="BU2253" i="64"/>
  <c r="BU2288" i="64" s="1"/>
  <c r="BU2710" i="64"/>
  <c r="BU2733" i="64" s="1"/>
  <c r="BU2674" i="64"/>
  <c r="BU2701" i="64" s="1"/>
  <c r="BU2181" i="64"/>
  <c r="BU2208" i="64" s="1"/>
  <c r="BU2844" i="64"/>
  <c r="BU2869" i="64" s="1"/>
  <c r="BU2074" i="64"/>
  <c r="BU2101" i="64" s="1"/>
  <c r="BU2109" i="64"/>
  <c r="BU2136" i="64" s="1"/>
  <c r="BU2050" i="64"/>
  <c r="BU2217" i="64"/>
  <c r="BU2244" i="64" s="1"/>
  <c r="BU2810" i="64"/>
  <c r="BU2835" i="64" s="1"/>
  <c r="BU1933" i="64"/>
  <c r="BU1957" i="64"/>
  <c r="BU1970" i="64" s="1"/>
  <c r="BU1412" i="64"/>
  <c r="BU1068" i="64"/>
  <c r="BU1081" i="64" s="1"/>
  <c r="BU1767" i="64"/>
  <c r="BU1044" i="64"/>
  <c r="BU1743" i="64"/>
  <c r="BU1758" i="64" s="1"/>
  <c r="BU1488" i="64"/>
  <c r="BU1501" i="64" s="1"/>
  <c r="BU2453" i="64"/>
  <c r="BU2468" i="64" s="1"/>
  <c r="BU2477" i="64"/>
  <c r="BU995" i="64"/>
  <c r="BU967" i="64"/>
  <c r="BM2422" i="64"/>
  <c r="BM3372" i="64"/>
  <c r="BM3346" i="64"/>
  <c r="BM3321" i="64"/>
  <c r="BM2396" i="64"/>
  <c r="BM2413" i="64" s="1"/>
  <c r="BM2364" i="64"/>
  <c r="BM3424" i="64"/>
  <c r="BM3438" i="64" s="1"/>
  <c r="BM2342" i="64"/>
  <c r="BM2355" i="64" s="1"/>
  <c r="BM3295" i="64"/>
  <c r="BM3312" i="64" s="1"/>
  <c r="BM2778" i="64"/>
  <c r="BM2801" i="64" s="1"/>
  <c r="BM2297" i="64"/>
  <c r="BM2332" i="64" s="1"/>
  <c r="BM2253" i="64"/>
  <c r="BM2288" i="64" s="1"/>
  <c r="BM2217" i="64"/>
  <c r="BM2244" i="64" s="1"/>
  <c r="BM2181" i="64"/>
  <c r="BM2208" i="64" s="1"/>
  <c r="BM2109" i="64"/>
  <c r="BM2136" i="64" s="1"/>
  <c r="BM2844" i="64"/>
  <c r="BM2869" i="64" s="1"/>
  <c r="BM2074" i="64"/>
  <c r="BM2101" i="64" s="1"/>
  <c r="BM2710" i="64"/>
  <c r="BM2733" i="64" s="1"/>
  <c r="BM2050" i="64"/>
  <c r="BM2674" i="64"/>
  <c r="BM2701" i="64" s="1"/>
  <c r="BM2810" i="64"/>
  <c r="BM2835" i="64" s="1"/>
  <c r="BM1933" i="64"/>
  <c r="BM1957" i="64"/>
  <c r="BM1970" i="64" s="1"/>
  <c r="BM1412" i="64"/>
  <c r="BM1767" i="64"/>
  <c r="BM1068" i="64"/>
  <c r="BM1081" i="64" s="1"/>
  <c r="BM1743" i="64"/>
  <c r="BM1758" i="64" s="1"/>
  <c r="BM1044" i="64"/>
  <c r="BM1488" i="64"/>
  <c r="BM1501" i="64" s="1"/>
  <c r="BM2477" i="64"/>
  <c r="BM995" i="64"/>
  <c r="BM2453" i="64"/>
  <c r="BM2468" i="64" s="1"/>
  <c r="BM1019" i="64"/>
  <c r="BM967" i="64"/>
  <c r="BE2422" i="64"/>
  <c r="BE3372" i="64"/>
  <c r="BE3346" i="64"/>
  <c r="BE3295" i="64"/>
  <c r="BE3312" i="64" s="1"/>
  <c r="BE2396" i="64"/>
  <c r="BE2413" i="64" s="1"/>
  <c r="BE3424" i="64"/>
  <c r="BE3438" i="64" s="1"/>
  <c r="BE3321" i="64"/>
  <c r="BE2364" i="64"/>
  <c r="BE2342" i="64"/>
  <c r="BE2355" i="64" s="1"/>
  <c r="BE2778" i="64"/>
  <c r="BE2801" i="64" s="1"/>
  <c r="BE2297" i="64"/>
  <c r="BE2332" i="64" s="1"/>
  <c r="BE2253" i="64"/>
  <c r="BE2288" i="64" s="1"/>
  <c r="BE2217" i="64"/>
  <c r="BE2244" i="64" s="1"/>
  <c r="BE2710" i="64"/>
  <c r="BE2733" i="64" s="1"/>
  <c r="BE2674" i="64"/>
  <c r="BE2701" i="64" s="1"/>
  <c r="BE2181" i="64"/>
  <c r="BE2208" i="64" s="1"/>
  <c r="BE2844" i="64"/>
  <c r="BE2869" i="64" s="1"/>
  <c r="BE2074" i="64"/>
  <c r="BE2101" i="64" s="1"/>
  <c r="BE2050" i="64"/>
  <c r="BE2109" i="64"/>
  <c r="BE2136" i="64" s="1"/>
  <c r="BE2810" i="64"/>
  <c r="BE2835" i="64" s="1"/>
  <c r="BE1957" i="64"/>
  <c r="BE1970" i="64" s="1"/>
  <c r="BE1933" i="64"/>
  <c r="BE1412" i="64"/>
  <c r="BE1743" i="64"/>
  <c r="BE1758" i="64" s="1"/>
  <c r="BE1068" i="64"/>
  <c r="BE1081" i="64" s="1"/>
  <c r="BE1044" i="64"/>
  <c r="BE1488" i="64"/>
  <c r="BE1501" i="64" s="1"/>
  <c r="BE2453" i="64"/>
  <c r="BE2468" i="64" s="1"/>
  <c r="BE2477" i="64"/>
  <c r="BE1019" i="64"/>
  <c r="BE995" i="64"/>
  <c r="BE967" i="64"/>
  <c r="AW2422" i="64"/>
  <c r="AW3372" i="64"/>
  <c r="AW3346" i="64"/>
  <c r="AW3295" i="64"/>
  <c r="AW3312" i="64" s="1"/>
  <c r="AW2396" i="64"/>
  <c r="AW2413" i="64" s="1"/>
  <c r="AW2364" i="64"/>
  <c r="AW3424" i="64"/>
  <c r="AW3438" i="64" s="1"/>
  <c r="AW3321" i="64"/>
  <c r="AW2342" i="64"/>
  <c r="AW2355" i="64" s="1"/>
  <c r="AW2778" i="64"/>
  <c r="AW2801" i="64" s="1"/>
  <c r="AW2297" i="64"/>
  <c r="AW2332" i="64" s="1"/>
  <c r="AW2710" i="64"/>
  <c r="AW2733" i="64" s="1"/>
  <c r="AW2674" i="64"/>
  <c r="AW2701" i="64" s="1"/>
  <c r="AW2181" i="64"/>
  <c r="AW2208" i="64" s="1"/>
  <c r="AW2253" i="64"/>
  <c r="AW2288" i="64" s="1"/>
  <c r="AW2217" i="64"/>
  <c r="AW2244" i="64" s="1"/>
  <c r="AW2844" i="64"/>
  <c r="AW2869" i="64" s="1"/>
  <c r="AW2109" i="64"/>
  <c r="AW2136" i="64" s="1"/>
  <c r="AW2074" i="64"/>
  <c r="AW2101" i="64" s="1"/>
  <c r="AW2050" i="64"/>
  <c r="AW2810" i="64"/>
  <c r="AW2835" i="64" s="1"/>
  <c r="AW1933" i="64"/>
  <c r="AW1957" i="64"/>
  <c r="AW1970" i="64" s="1"/>
  <c r="AW1743" i="64"/>
  <c r="AW1758" i="64" s="1"/>
  <c r="AW1412" i="64"/>
  <c r="AW1068" i="64"/>
  <c r="AW1081" i="64" s="1"/>
  <c r="AW1767" i="64"/>
  <c r="AW1044" i="64"/>
  <c r="AW1488" i="64"/>
  <c r="AW1501" i="64" s="1"/>
  <c r="AW1019" i="64"/>
  <c r="AW2477" i="64"/>
  <c r="AW995" i="64"/>
  <c r="AW2453" i="64"/>
  <c r="AW2468" i="64" s="1"/>
  <c r="AW967" i="64"/>
  <c r="AO2422" i="64"/>
  <c r="AO3372" i="64"/>
  <c r="AO3346" i="64"/>
  <c r="AO3321" i="64"/>
  <c r="AO2396" i="64"/>
  <c r="AO2413" i="64" s="1"/>
  <c r="AO2364" i="64"/>
  <c r="AO3424" i="64"/>
  <c r="AO3438" i="64" s="1"/>
  <c r="AO3295" i="64"/>
  <c r="AO3312" i="64" s="1"/>
  <c r="AO2342" i="64"/>
  <c r="AO2355" i="64" s="1"/>
  <c r="AO2778" i="64"/>
  <c r="AO2801" i="64" s="1"/>
  <c r="AO2297" i="64"/>
  <c r="AO2332" i="64" s="1"/>
  <c r="AO2253" i="64"/>
  <c r="AO2288" i="64" s="1"/>
  <c r="AO2217" i="64"/>
  <c r="AO2244" i="64" s="1"/>
  <c r="AO2710" i="64"/>
  <c r="AO2733" i="64" s="1"/>
  <c r="AO2674" i="64"/>
  <c r="AO2701" i="64" s="1"/>
  <c r="AO2181" i="64"/>
  <c r="AO2208" i="64" s="1"/>
  <c r="AO2109" i="64"/>
  <c r="AO2136" i="64" s="1"/>
  <c r="AO2844" i="64"/>
  <c r="AO2869" i="64" s="1"/>
  <c r="AO2074" i="64"/>
  <c r="AO2101" i="64" s="1"/>
  <c r="AO2050" i="64"/>
  <c r="AO2810" i="64"/>
  <c r="AO2835" i="64" s="1"/>
  <c r="AO1933" i="64"/>
  <c r="AO1957" i="64"/>
  <c r="AO1970" i="64" s="1"/>
  <c r="AO1767" i="64"/>
  <c r="AO1412" i="64"/>
  <c r="AO1068" i="64"/>
  <c r="AO1081" i="64" s="1"/>
  <c r="AO1044" i="64"/>
  <c r="AO1743" i="64"/>
  <c r="AO1758" i="64" s="1"/>
  <c r="AO1488" i="64"/>
  <c r="AO1501" i="64" s="1"/>
  <c r="AO2453" i="64"/>
  <c r="AO2468" i="64" s="1"/>
  <c r="AO1019" i="64"/>
  <c r="AO2477" i="64"/>
  <c r="AO995" i="64"/>
  <c r="AO967" i="64"/>
  <c r="AG2422" i="64"/>
  <c r="AG3372" i="64"/>
  <c r="AG3346" i="64"/>
  <c r="AG3321" i="64"/>
  <c r="AG3295" i="64"/>
  <c r="AG3312" i="64" s="1"/>
  <c r="AG2396" i="64"/>
  <c r="AG2413" i="64" s="1"/>
  <c r="AG2364" i="64"/>
  <c r="AG3424" i="64"/>
  <c r="AG3438" i="64" s="1"/>
  <c r="AG2342" i="64"/>
  <c r="AG2355" i="64" s="1"/>
  <c r="AG2778" i="64"/>
  <c r="AG2801" i="64" s="1"/>
  <c r="AG2297" i="64"/>
  <c r="AG2332" i="64" s="1"/>
  <c r="AG2253" i="64"/>
  <c r="AG2288" i="64" s="1"/>
  <c r="AG2217" i="64"/>
  <c r="AG2244" i="64" s="1"/>
  <c r="AG2710" i="64"/>
  <c r="AG2733" i="64" s="1"/>
  <c r="AG2674" i="64"/>
  <c r="AG2701" i="64" s="1"/>
  <c r="AG2181" i="64"/>
  <c r="AG2208" i="64" s="1"/>
  <c r="AG2844" i="64"/>
  <c r="AG2869" i="64" s="1"/>
  <c r="AG2074" i="64"/>
  <c r="AG2101" i="64" s="1"/>
  <c r="AG2050" i="64"/>
  <c r="AG2109" i="64"/>
  <c r="AG2136" i="64" s="1"/>
  <c r="AG2810" i="64"/>
  <c r="AG2835" i="64" s="1"/>
  <c r="AG1933" i="64"/>
  <c r="AG1957" i="64"/>
  <c r="AG1970" i="64" s="1"/>
  <c r="AG1412" i="64"/>
  <c r="AG1068" i="64"/>
  <c r="AG1081" i="64" s="1"/>
  <c r="AG1743" i="64"/>
  <c r="AG1758" i="64" s="1"/>
  <c r="AG1044" i="64"/>
  <c r="AG1767" i="64"/>
  <c r="AG1488" i="64"/>
  <c r="AG1501" i="64" s="1"/>
  <c r="AG1019" i="64"/>
  <c r="AG2477" i="64"/>
  <c r="AG995" i="64"/>
  <c r="AG2453" i="64"/>
  <c r="AG2468" i="64" s="1"/>
  <c r="AG967" i="64"/>
  <c r="Y2422" i="64"/>
  <c r="Y3372" i="64"/>
  <c r="Y3346" i="64"/>
  <c r="Y3321" i="64"/>
  <c r="Y3295" i="64"/>
  <c r="Y3312" i="64" s="1"/>
  <c r="Y2364" i="64"/>
  <c r="Y2396" i="64"/>
  <c r="Y2413" i="64" s="1"/>
  <c r="Y3424" i="64"/>
  <c r="Y3438" i="64" s="1"/>
  <c r="Y2342" i="64"/>
  <c r="Y2355" i="64" s="1"/>
  <c r="Y2778" i="64"/>
  <c r="Y2801" i="64" s="1"/>
  <c r="Y2297" i="64"/>
  <c r="Y2332" i="64" s="1"/>
  <c r="Y2253" i="64"/>
  <c r="Y2288" i="64" s="1"/>
  <c r="Y2217" i="64"/>
  <c r="Y2244" i="64" s="1"/>
  <c r="Y2181" i="64"/>
  <c r="Y2208" i="64" s="1"/>
  <c r="Y2844" i="64"/>
  <c r="Y2869" i="64" s="1"/>
  <c r="Y2109" i="64"/>
  <c r="Y2136" i="64" s="1"/>
  <c r="Y2710" i="64"/>
  <c r="Y2733" i="64" s="1"/>
  <c r="Y2074" i="64"/>
  <c r="Y2101" i="64" s="1"/>
  <c r="Y2674" i="64"/>
  <c r="Y2701" i="64" s="1"/>
  <c r="Y2050" i="64"/>
  <c r="Y2810" i="64"/>
  <c r="Y2835" i="64" s="1"/>
  <c r="Y1957" i="64"/>
  <c r="Y1970" i="64" s="1"/>
  <c r="Y1933" i="64"/>
  <c r="Y1412" i="64"/>
  <c r="Y1743" i="64"/>
  <c r="Y1758" i="64" s="1"/>
  <c r="Y1767" i="64"/>
  <c r="Y1068" i="64"/>
  <c r="Y1081" i="64" s="1"/>
  <c r="Y1044" i="64"/>
  <c r="Y1488" i="64"/>
  <c r="Y1501" i="64" s="1"/>
  <c r="Y2453" i="64"/>
  <c r="Y2468" i="64" s="1"/>
  <c r="Y1019" i="64"/>
  <c r="Y2477" i="64"/>
  <c r="Y995" i="64"/>
  <c r="Y967" i="64"/>
  <c r="CD2421" i="64"/>
  <c r="CD3371" i="64"/>
  <c r="CD3345" i="64"/>
  <c r="CD3320" i="64"/>
  <c r="CD3294" i="64"/>
  <c r="CD2395" i="64"/>
  <c r="CD2363" i="64"/>
  <c r="CD2341" i="64"/>
  <c r="CD3423" i="64"/>
  <c r="CD2777" i="64"/>
  <c r="CD2296" i="64"/>
  <c r="CD2252" i="64"/>
  <c r="CD2216" i="64"/>
  <c r="CD2709" i="64"/>
  <c r="CD2673" i="64"/>
  <c r="CD2180" i="64"/>
  <c r="CD2843" i="64"/>
  <c r="CD2073" i="64"/>
  <c r="CD2108" i="64"/>
  <c r="CD2049" i="64"/>
  <c r="CD2809" i="64"/>
  <c r="CD1932" i="64"/>
  <c r="CD1947" i="64" s="1"/>
  <c r="CD1956" i="64"/>
  <c r="CD1766" i="64"/>
  <c r="CD1923" i="64" s="1"/>
  <c r="CD2452" i="64"/>
  <c r="CD1067" i="64"/>
  <c r="CD1080" i="64" s="1"/>
  <c r="CD1043" i="64"/>
  <c r="CD1487" i="64"/>
  <c r="CD1411" i="64"/>
  <c r="CD2476" i="64"/>
  <c r="CD994" i="64"/>
  <c r="CD966" i="64"/>
  <c r="CD708" i="64"/>
  <c r="BV2421" i="64"/>
  <c r="BV3371" i="64"/>
  <c r="BV3345" i="64"/>
  <c r="BV3320" i="64"/>
  <c r="BV3294" i="64"/>
  <c r="BV2395" i="64"/>
  <c r="BV2363" i="64"/>
  <c r="BV2341" i="64"/>
  <c r="BV3423" i="64"/>
  <c r="BV2777" i="64"/>
  <c r="BV2296" i="64"/>
  <c r="BV2216" i="64"/>
  <c r="BV2252" i="64"/>
  <c r="BV2709" i="64"/>
  <c r="BV2180" i="64"/>
  <c r="BV2673" i="64"/>
  <c r="BV2108" i="64"/>
  <c r="BV2843" i="64"/>
  <c r="BV2073" i="64"/>
  <c r="BV2049" i="64"/>
  <c r="BV2809" i="64"/>
  <c r="BV1932" i="64"/>
  <c r="BV1947" i="64" s="1"/>
  <c r="BV1956" i="64"/>
  <c r="BV1766" i="64"/>
  <c r="BV1923" i="64" s="1"/>
  <c r="BV2452" i="64"/>
  <c r="BV1067" i="64"/>
  <c r="BV1080" i="64" s="1"/>
  <c r="BV1043" i="64"/>
  <c r="BV1487" i="64"/>
  <c r="BV2476" i="64"/>
  <c r="BV994" i="64"/>
  <c r="BV1411" i="64"/>
  <c r="BV966" i="64"/>
  <c r="BV708" i="64"/>
  <c r="BN2421" i="64"/>
  <c r="BN3371" i="64"/>
  <c r="BN3345" i="64"/>
  <c r="BN3320" i="64"/>
  <c r="BN3294" i="64"/>
  <c r="BN2395" i="64"/>
  <c r="BN2363" i="64"/>
  <c r="BN2341" i="64"/>
  <c r="BN3423" i="64"/>
  <c r="BN2777" i="64"/>
  <c r="BN2296" i="64"/>
  <c r="BN2216" i="64"/>
  <c r="BN2709" i="64"/>
  <c r="BN2673" i="64"/>
  <c r="BN2180" i="64"/>
  <c r="BN2252" i="64"/>
  <c r="BN2073" i="64"/>
  <c r="BN2049" i="64"/>
  <c r="BN2108" i="64"/>
  <c r="BN2809" i="64"/>
  <c r="BN1932" i="64"/>
  <c r="BN1947" i="64" s="1"/>
  <c r="BN1766" i="64"/>
  <c r="BN1923" i="64" s="1"/>
  <c r="BN2843" i="64"/>
  <c r="BN2452" i="64"/>
  <c r="BN1067" i="64"/>
  <c r="BN1080" i="64" s="1"/>
  <c r="BN1956" i="64"/>
  <c r="BN1043" i="64"/>
  <c r="BN1487" i="64"/>
  <c r="BN2476" i="64"/>
  <c r="BN994" i="64"/>
  <c r="BN966" i="64"/>
  <c r="BN1411" i="64"/>
  <c r="BN708" i="64"/>
  <c r="BF2421" i="64"/>
  <c r="BF3371" i="64"/>
  <c r="BF3345" i="64"/>
  <c r="BF3320" i="64"/>
  <c r="BF3294" i="64"/>
  <c r="BF2363" i="64"/>
  <c r="BF2395" i="64"/>
  <c r="BF2341" i="64"/>
  <c r="BF3423" i="64"/>
  <c r="BF2777" i="64"/>
  <c r="BF2296" i="64"/>
  <c r="BF2252" i="64"/>
  <c r="BF2216" i="64"/>
  <c r="BF2709" i="64"/>
  <c r="BF2180" i="64"/>
  <c r="BF2673" i="64"/>
  <c r="BF2108" i="64"/>
  <c r="BF2073" i="64"/>
  <c r="BF2049" i="64"/>
  <c r="BF2809" i="64"/>
  <c r="BF1932" i="64"/>
  <c r="BF1947" i="64" s="1"/>
  <c r="BF1766" i="64"/>
  <c r="BF1923" i="64" s="1"/>
  <c r="BF1956" i="64"/>
  <c r="BF2452" i="64"/>
  <c r="BF2843" i="64"/>
  <c r="BF1067" i="64"/>
  <c r="BF1080" i="64" s="1"/>
  <c r="BF1043" i="64"/>
  <c r="BF1487" i="64"/>
  <c r="BF2476" i="64"/>
  <c r="BF1411" i="64"/>
  <c r="BF994" i="64"/>
  <c r="BF966" i="64"/>
  <c r="BF708" i="64"/>
  <c r="AX2421" i="64"/>
  <c r="AX3371" i="64"/>
  <c r="AX3345" i="64"/>
  <c r="AX3320" i="64"/>
  <c r="AX3294" i="64"/>
  <c r="AX2395" i="64"/>
  <c r="AX2363" i="64"/>
  <c r="AX2341" i="64"/>
  <c r="AX3423" i="64"/>
  <c r="AX2777" i="64"/>
  <c r="AX2216" i="64"/>
  <c r="AX2296" i="64"/>
  <c r="AX2709" i="64"/>
  <c r="AX2673" i="64"/>
  <c r="AX2180" i="64"/>
  <c r="AX2252" i="64"/>
  <c r="AX2073" i="64"/>
  <c r="AX2049" i="64"/>
  <c r="AX2809" i="64"/>
  <c r="AX1932" i="64"/>
  <c r="AX1947" i="64" s="1"/>
  <c r="AX2843" i="64"/>
  <c r="AX1956" i="64"/>
  <c r="AX1766" i="64"/>
  <c r="AX1923" i="64" s="1"/>
  <c r="AX2108" i="64"/>
  <c r="AX2452" i="64"/>
  <c r="AX1067" i="64"/>
  <c r="AX1080" i="64" s="1"/>
  <c r="AX1043" i="64"/>
  <c r="AX1487" i="64"/>
  <c r="AX2476" i="64"/>
  <c r="AX994" i="64"/>
  <c r="AX1411" i="64"/>
  <c r="AX966" i="64"/>
  <c r="AX708" i="64"/>
  <c r="AP2421" i="64"/>
  <c r="AP3371" i="64"/>
  <c r="AP3345" i="64"/>
  <c r="AP3320" i="64"/>
  <c r="AP3294" i="64"/>
  <c r="AP2363" i="64"/>
  <c r="AP2395" i="64"/>
  <c r="AP2341" i="64"/>
  <c r="AP3423" i="64"/>
  <c r="AP2296" i="64"/>
  <c r="AP2252" i="64"/>
  <c r="AP2777" i="64"/>
  <c r="AP2216" i="64"/>
  <c r="AP2709" i="64"/>
  <c r="AP2673" i="64"/>
  <c r="AP2180" i="64"/>
  <c r="AP2073" i="64"/>
  <c r="AP2049" i="64"/>
  <c r="AP2108" i="64"/>
  <c r="AP2809" i="64"/>
  <c r="AP1932" i="64"/>
  <c r="AP1947" i="64" s="1"/>
  <c r="AP1956" i="64"/>
  <c r="AP1766" i="64"/>
  <c r="AP1923" i="64" s="1"/>
  <c r="AP2843" i="64"/>
  <c r="AP2452" i="64"/>
  <c r="AP1067" i="64"/>
  <c r="AP1080" i="64" s="1"/>
  <c r="AP1043" i="64"/>
  <c r="AP1487" i="64"/>
  <c r="AP2476" i="64"/>
  <c r="AP994" i="64"/>
  <c r="AP966" i="64"/>
  <c r="AP708" i="64"/>
  <c r="AH2421" i="64"/>
  <c r="AH3371" i="64"/>
  <c r="AH3345" i="64"/>
  <c r="AH3320" i="64"/>
  <c r="AH3294" i="64"/>
  <c r="AH2395" i="64"/>
  <c r="AH2363" i="64"/>
  <c r="AH2341" i="64"/>
  <c r="AH3423" i="64"/>
  <c r="AH2296" i="64"/>
  <c r="AH2252" i="64"/>
  <c r="AH2777" i="64"/>
  <c r="AH2216" i="64"/>
  <c r="AH2709" i="64"/>
  <c r="AH2180" i="64"/>
  <c r="AH2108" i="64"/>
  <c r="AH2073" i="64"/>
  <c r="AH2049" i="64"/>
  <c r="AH2673" i="64"/>
  <c r="AH2809" i="64"/>
  <c r="AH2843" i="64"/>
  <c r="AH1932" i="64"/>
  <c r="AH1947" i="64" s="1"/>
  <c r="AH1766" i="64"/>
  <c r="AH1923" i="64" s="1"/>
  <c r="AH2452" i="64"/>
  <c r="AH1956" i="64"/>
  <c r="AH1067" i="64"/>
  <c r="AH1080" i="64" s="1"/>
  <c r="AH1043" i="64"/>
  <c r="AH1487" i="64"/>
  <c r="AH2476" i="64"/>
  <c r="AH1411" i="64"/>
  <c r="AH994" i="64"/>
  <c r="AH966" i="64"/>
  <c r="AH708" i="64"/>
  <c r="Z2421" i="64"/>
  <c r="Z3371" i="64"/>
  <c r="Z3345" i="64"/>
  <c r="Z3320" i="64"/>
  <c r="Z3294" i="64"/>
  <c r="Z2395" i="64"/>
  <c r="Z2341" i="64"/>
  <c r="Z2363" i="64"/>
  <c r="Z3423" i="64"/>
  <c r="Z2252" i="64"/>
  <c r="Z2777" i="64"/>
  <c r="Z2216" i="64"/>
  <c r="Z2296" i="64"/>
  <c r="Z2709" i="64"/>
  <c r="Z2673" i="64"/>
  <c r="Z2180" i="64"/>
  <c r="Z2073" i="64"/>
  <c r="Z2049" i="64"/>
  <c r="Z2809" i="64"/>
  <c r="Z2108" i="64"/>
  <c r="Z1932" i="64"/>
  <c r="Z1947" i="64" s="1"/>
  <c r="Z2843" i="64"/>
  <c r="Z1766" i="64"/>
  <c r="Z1923" i="64" s="1"/>
  <c r="Z1956" i="64"/>
  <c r="Z2452" i="64"/>
  <c r="Z1067" i="64"/>
  <c r="Z1080" i="64" s="1"/>
  <c r="Z1043" i="64"/>
  <c r="Z1487" i="64"/>
  <c r="Z2476" i="64"/>
  <c r="Z994" i="64"/>
  <c r="Z1411" i="64"/>
  <c r="Z966" i="64"/>
  <c r="Z708" i="64"/>
  <c r="CE2418" i="64"/>
  <c r="CE2440" i="64" s="1"/>
  <c r="CE3368" i="64"/>
  <c r="CE3385" i="64" s="1"/>
  <c r="CE3342" i="64"/>
  <c r="CE3359" i="64" s="1"/>
  <c r="CE3291" i="64"/>
  <c r="CE3308" i="64" s="1"/>
  <c r="CE2392" i="64"/>
  <c r="CE2409" i="64" s="1"/>
  <c r="CE3317" i="64"/>
  <c r="CE3334" i="64" s="1"/>
  <c r="CE2360" i="64"/>
  <c r="CE2383" i="64" s="1"/>
  <c r="CE2338" i="64"/>
  <c r="CE2351" i="64" s="1"/>
  <c r="CE3420" i="64"/>
  <c r="CE3434" i="64" s="1"/>
  <c r="CE2249" i="64"/>
  <c r="CE2284" i="64" s="1"/>
  <c r="CE2774" i="64"/>
  <c r="CE2797" i="64" s="1"/>
  <c r="CE2293" i="64"/>
  <c r="CE2328" i="64" s="1"/>
  <c r="CE2706" i="64"/>
  <c r="CE2729" i="64" s="1"/>
  <c r="CE2213" i="64"/>
  <c r="CE2240" i="64" s="1"/>
  <c r="CE2177" i="64"/>
  <c r="CE2204" i="64" s="1"/>
  <c r="CE2670" i="64"/>
  <c r="CE2697" i="64" s="1"/>
  <c r="CE2105" i="64"/>
  <c r="CE2132" i="64" s="1"/>
  <c r="CE2070" i="64"/>
  <c r="CE2097" i="64" s="1"/>
  <c r="CE2046" i="64"/>
  <c r="CE2806" i="64"/>
  <c r="CE2831" i="64" s="1"/>
  <c r="CE1929" i="64"/>
  <c r="CE1944" i="64" s="1"/>
  <c r="CE2840" i="64"/>
  <c r="CE2865" i="64" s="1"/>
  <c r="CE1953" i="64"/>
  <c r="CE1966" i="64" s="1"/>
  <c r="CE1763" i="64"/>
  <c r="CE2449" i="64"/>
  <c r="CE2464" i="64" s="1"/>
  <c r="CE1064" i="64"/>
  <c r="CE1077" i="64" s="1"/>
  <c r="CE1040" i="64"/>
  <c r="CE1484" i="64"/>
  <c r="CE1497" i="64" s="1"/>
  <c r="CE991" i="64"/>
  <c r="CE1408" i="64"/>
  <c r="CE1423" i="64" s="1"/>
  <c r="CE963" i="64"/>
  <c r="CE705" i="64"/>
  <c r="CE729" i="64" s="1"/>
  <c r="BW2418" i="64"/>
  <c r="BW2440" i="64" s="1"/>
  <c r="BW3368" i="64"/>
  <c r="BW3385" i="64" s="1"/>
  <c r="BW3342" i="64"/>
  <c r="BW3359" i="64" s="1"/>
  <c r="BW3291" i="64"/>
  <c r="BW3308" i="64" s="1"/>
  <c r="BW3317" i="64"/>
  <c r="BW3334" i="64" s="1"/>
  <c r="BW2392" i="64"/>
  <c r="BW2409" i="64" s="1"/>
  <c r="BW2360" i="64"/>
  <c r="BW2383" i="64" s="1"/>
  <c r="BW2338" i="64"/>
  <c r="BW2351" i="64" s="1"/>
  <c r="BW3420" i="64"/>
  <c r="BW3434" i="64" s="1"/>
  <c r="BW2293" i="64"/>
  <c r="BW2328" i="64" s="1"/>
  <c r="BW2774" i="64"/>
  <c r="BW2797" i="64" s="1"/>
  <c r="BW2706" i="64"/>
  <c r="BW2729" i="64" s="1"/>
  <c r="BW2213" i="64"/>
  <c r="BW2240" i="64" s="1"/>
  <c r="BW2670" i="64"/>
  <c r="BW2697" i="64" s="1"/>
  <c r="BW2177" i="64"/>
  <c r="BW2204" i="64" s="1"/>
  <c r="BW2070" i="64"/>
  <c r="BW2097" i="64" s="1"/>
  <c r="BW2046" i="64"/>
  <c r="BW2249" i="64"/>
  <c r="BW2284" i="64" s="1"/>
  <c r="BW2105" i="64"/>
  <c r="BW2132" i="64" s="1"/>
  <c r="BW2806" i="64"/>
  <c r="BW2831" i="64" s="1"/>
  <c r="BW1929" i="64"/>
  <c r="BW1944" i="64" s="1"/>
  <c r="BW1763" i="64"/>
  <c r="BW2840" i="64"/>
  <c r="BW2865" i="64" s="1"/>
  <c r="BW1953" i="64"/>
  <c r="BW1966" i="64" s="1"/>
  <c r="BW2449" i="64"/>
  <c r="BW2464" i="64" s="1"/>
  <c r="BW1064" i="64"/>
  <c r="BW1077" i="64" s="1"/>
  <c r="BW1040" i="64"/>
  <c r="BW1484" i="64"/>
  <c r="BW1497" i="64" s="1"/>
  <c r="BW1739" i="64"/>
  <c r="BW1754" i="64" s="1"/>
  <c r="BW991" i="64"/>
  <c r="BW963" i="64"/>
  <c r="BW1408" i="64"/>
  <c r="BW1423" i="64" s="1"/>
  <c r="BW705" i="64"/>
  <c r="BW729" i="64" s="1"/>
  <c r="BO2418" i="64"/>
  <c r="BO2440" i="64" s="1"/>
  <c r="BO3368" i="64"/>
  <c r="BO3385" i="64" s="1"/>
  <c r="BO3342" i="64"/>
  <c r="BO3359" i="64" s="1"/>
  <c r="BO3291" i="64"/>
  <c r="BO3308" i="64" s="1"/>
  <c r="BO3317" i="64"/>
  <c r="BO3334" i="64" s="1"/>
  <c r="BO2392" i="64"/>
  <c r="BO2409" i="64" s="1"/>
  <c r="BO2360" i="64"/>
  <c r="BO2383" i="64" s="1"/>
  <c r="BO2338" i="64"/>
  <c r="BO2351" i="64" s="1"/>
  <c r="BO2293" i="64"/>
  <c r="BO2328" i="64" s="1"/>
  <c r="BO2774" i="64"/>
  <c r="BO2797" i="64" s="1"/>
  <c r="BO2249" i="64"/>
  <c r="BO2284" i="64" s="1"/>
  <c r="BO2706" i="64"/>
  <c r="BO2729" i="64" s="1"/>
  <c r="BO2213" i="64"/>
  <c r="BO2240" i="64" s="1"/>
  <c r="BO2177" i="64"/>
  <c r="BO2204" i="64" s="1"/>
  <c r="BO3420" i="64"/>
  <c r="BO3434" i="64" s="1"/>
  <c r="BO2105" i="64"/>
  <c r="BO2132" i="64" s="1"/>
  <c r="BO2070" i="64"/>
  <c r="BO2097" i="64" s="1"/>
  <c r="BO2046" i="64"/>
  <c r="BO2670" i="64"/>
  <c r="BO2697" i="64" s="1"/>
  <c r="BO2806" i="64"/>
  <c r="BO2831" i="64" s="1"/>
  <c r="BO1929" i="64"/>
  <c r="BO1944" i="64" s="1"/>
  <c r="BO1763" i="64"/>
  <c r="BO1953" i="64"/>
  <c r="BO1966" i="64" s="1"/>
  <c r="BO2449" i="64"/>
  <c r="BO2464" i="64" s="1"/>
  <c r="BO1064" i="64"/>
  <c r="BO1077" i="64" s="1"/>
  <c r="BO1040" i="64"/>
  <c r="BO1484" i="64"/>
  <c r="BO1497" i="64" s="1"/>
  <c r="BO2840" i="64"/>
  <c r="BO2865" i="64" s="1"/>
  <c r="BO1739" i="64"/>
  <c r="BO1754" i="64" s="1"/>
  <c r="BO1408" i="64"/>
  <c r="BO1423" i="64" s="1"/>
  <c r="BO991" i="64"/>
  <c r="BO963" i="64"/>
  <c r="BO705" i="64"/>
  <c r="BO729" i="64" s="1"/>
  <c r="BG2418" i="64"/>
  <c r="BG2440" i="64" s="1"/>
  <c r="BG3368" i="64"/>
  <c r="BG3385" i="64" s="1"/>
  <c r="BG3342" i="64"/>
  <c r="BG3359" i="64" s="1"/>
  <c r="BG3317" i="64"/>
  <c r="BG3334" i="64" s="1"/>
  <c r="BG3291" i="64"/>
  <c r="BG3308" i="64" s="1"/>
  <c r="BG2360" i="64"/>
  <c r="BG2383" i="64" s="1"/>
  <c r="BG2392" i="64"/>
  <c r="BG2409" i="64" s="1"/>
  <c r="BG2338" i="64"/>
  <c r="BG2351" i="64" s="1"/>
  <c r="BG3420" i="64"/>
  <c r="BG3434" i="64" s="1"/>
  <c r="BG2774" i="64"/>
  <c r="BG2797" i="64" s="1"/>
  <c r="BG2293" i="64"/>
  <c r="BG2328" i="64" s="1"/>
  <c r="BG2706" i="64"/>
  <c r="BG2729" i="64" s="1"/>
  <c r="BG2213" i="64"/>
  <c r="BG2240" i="64" s="1"/>
  <c r="BG2249" i="64"/>
  <c r="BG2284" i="64" s="1"/>
  <c r="BG2670" i="64"/>
  <c r="BG2697" i="64" s="1"/>
  <c r="BG2177" i="64"/>
  <c r="BG2204" i="64" s="1"/>
  <c r="BG2070" i="64"/>
  <c r="BG2097" i="64" s="1"/>
  <c r="BG2046" i="64"/>
  <c r="BG2806" i="64"/>
  <c r="BG2831" i="64" s="1"/>
  <c r="BG1929" i="64"/>
  <c r="BG1944" i="64" s="1"/>
  <c r="BG2105" i="64"/>
  <c r="BG2132" i="64" s="1"/>
  <c r="BG2840" i="64"/>
  <c r="BG2865" i="64" s="1"/>
  <c r="BG1953" i="64"/>
  <c r="BG1966" i="64" s="1"/>
  <c r="BG2449" i="64"/>
  <c r="BG2464" i="64" s="1"/>
  <c r="BG1763" i="64"/>
  <c r="BG1064" i="64"/>
  <c r="BG1077" i="64" s="1"/>
  <c r="BG1040" i="64"/>
  <c r="BG1484" i="64"/>
  <c r="BG1497" i="64" s="1"/>
  <c r="BG1739" i="64"/>
  <c r="BG1754" i="64" s="1"/>
  <c r="BG991" i="64"/>
  <c r="BG1408" i="64"/>
  <c r="BG1423" i="64" s="1"/>
  <c r="BG963" i="64"/>
  <c r="BG705" i="64"/>
  <c r="BG729" i="64" s="1"/>
  <c r="AY2418" i="64"/>
  <c r="AY2440" i="64" s="1"/>
  <c r="AY3368" i="64"/>
  <c r="AY3385" i="64" s="1"/>
  <c r="AY3342" i="64"/>
  <c r="AY3359" i="64" s="1"/>
  <c r="AY3291" i="64"/>
  <c r="AY3308" i="64" s="1"/>
  <c r="AY3317" i="64"/>
  <c r="AY3334" i="64" s="1"/>
  <c r="AY2360" i="64"/>
  <c r="AY2383" i="64" s="1"/>
  <c r="AY2392" i="64"/>
  <c r="AY2409" i="64" s="1"/>
  <c r="AY2338" i="64"/>
  <c r="AY2351" i="64" s="1"/>
  <c r="AY2774" i="64"/>
  <c r="AY2797" i="64" s="1"/>
  <c r="AY3420" i="64"/>
  <c r="AY3434" i="64" s="1"/>
  <c r="AY2249" i="64"/>
  <c r="AY2284" i="64" s="1"/>
  <c r="AY2706" i="64"/>
  <c r="AY2729" i="64" s="1"/>
  <c r="AY2670" i="64"/>
  <c r="AY2697" i="64" s="1"/>
  <c r="AY2213" i="64"/>
  <c r="AY2240" i="64" s="1"/>
  <c r="AY2293" i="64"/>
  <c r="AY2328" i="64" s="1"/>
  <c r="AY2177" i="64"/>
  <c r="AY2204" i="64" s="1"/>
  <c r="AY2070" i="64"/>
  <c r="AY2097" i="64" s="1"/>
  <c r="AY2046" i="64"/>
  <c r="AY2105" i="64"/>
  <c r="AY2132" i="64" s="1"/>
  <c r="AY2806" i="64"/>
  <c r="AY2831" i="64" s="1"/>
  <c r="AY1929" i="64"/>
  <c r="AY1944" i="64" s="1"/>
  <c r="AY1953" i="64"/>
  <c r="AY1966" i="64" s="1"/>
  <c r="AY2840" i="64"/>
  <c r="AY2865" i="64" s="1"/>
  <c r="AY1763" i="64"/>
  <c r="AY2449" i="64"/>
  <c r="AY2464" i="64" s="1"/>
  <c r="AY1040" i="64"/>
  <c r="AY1484" i="64"/>
  <c r="AY1497" i="64" s="1"/>
  <c r="AY991" i="64"/>
  <c r="AY1739" i="64"/>
  <c r="AY1754" i="64" s="1"/>
  <c r="AY1064" i="64"/>
  <c r="AY1077" i="64" s="1"/>
  <c r="AY963" i="64"/>
  <c r="AY705" i="64"/>
  <c r="AY729" i="64" s="1"/>
  <c r="AQ2418" i="64"/>
  <c r="AQ2440" i="64" s="1"/>
  <c r="AQ3368" i="64"/>
  <c r="AQ3385" i="64" s="1"/>
  <c r="AQ3342" i="64"/>
  <c r="AQ3359" i="64" s="1"/>
  <c r="AQ3291" i="64"/>
  <c r="AQ3308" i="64" s="1"/>
  <c r="AQ3317" i="64"/>
  <c r="AQ3334" i="64" s="1"/>
  <c r="AQ2360" i="64"/>
  <c r="AQ2383" i="64" s="1"/>
  <c r="AQ2392" i="64"/>
  <c r="AQ2409" i="64" s="1"/>
  <c r="AQ2338" i="64"/>
  <c r="AQ2351" i="64" s="1"/>
  <c r="AQ2293" i="64"/>
  <c r="AQ2328" i="64" s="1"/>
  <c r="AQ3420" i="64"/>
  <c r="AQ3434" i="64" s="1"/>
  <c r="AQ2249" i="64"/>
  <c r="AQ2284" i="64" s="1"/>
  <c r="AQ2774" i="64"/>
  <c r="AQ2797" i="64" s="1"/>
  <c r="AQ2706" i="64"/>
  <c r="AQ2729" i="64" s="1"/>
  <c r="AQ2213" i="64"/>
  <c r="AQ2240" i="64" s="1"/>
  <c r="AQ2177" i="64"/>
  <c r="AQ2204" i="64" s="1"/>
  <c r="AQ2670" i="64"/>
  <c r="AQ2697" i="64" s="1"/>
  <c r="AQ2105" i="64"/>
  <c r="AQ2132" i="64" s="1"/>
  <c r="AQ2070" i="64"/>
  <c r="AQ2097" i="64" s="1"/>
  <c r="AQ2046" i="64"/>
  <c r="AQ2806" i="64"/>
  <c r="AQ2831" i="64" s="1"/>
  <c r="AQ2840" i="64"/>
  <c r="AQ2865" i="64" s="1"/>
  <c r="AQ1929" i="64"/>
  <c r="AQ1944" i="64" s="1"/>
  <c r="AQ2449" i="64"/>
  <c r="AQ2464" i="64" s="1"/>
  <c r="AQ1040" i="64"/>
  <c r="AQ1484" i="64"/>
  <c r="AQ1497" i="64" s="1"/>
  <c r="AQ1763" i="64"/>
  <c r="AQ1408" i="64"/>
  <c r="AQ1423" i="64" s="1"/>
  <c r="AQ991" i="64"/>
  <c r="AQ1739" i="64"/>
  <c r="AQ1754" i="64" s="1"/>
  <c r="AQ1064" i="64"/>
  <c r="AQ1077" i="64" s="1"/>
  <c r="AQ963" i="64"/>
  <c r="AQ705" i="64"/>
  <c r="AQ729" i="64" s="1"/>
  <c r="AI2418" i="64"/>
  <c r="AI2440" i="64" s="1"/>
  <c r="AI3368" i="64"/>
  <c r="AI3385" i="64" s="1"/>
  <c r="AI3342" i="64"/>
  <c r="AI3359" i="64" s="1"/>
  <c r="AI3291" i="64"/>
  <c r="AI3308" i="64" s="1"/>
  <c r="AI3317" i="64"/>
  <c r="AI3334" i="64" s="1"/>
  <c r="AI2392" i="64"/>
  <c r="AI2409" i="64" s="1"/>
  <c r="AI2360" i="64"/>
  <c r="AI2383" i="64" s="1"/>
  <c r="AI2338" i="64"/>
  <c r="AI2351" i="64" s="1"/>
  <c r="AI2293" i="64"/>
  <c r="AI2328" i="64" s="1"/>
  <c r="AI3420" i="64"/>
  <c r="AI3434" i="64" s="1"/>
  <c r="AI2774" i="64"/>
  <c r="AI2797" i="64" s="1"/>
  <c r="AI2249" i="64"/>
  <c r="AI2284" i="64" s="1"/>
  <c r="AI2706" i="64"/>
  <c r="AI2729" i="64" s="1"/>
  <c r="AI2213" i="64"/>
  <c r="AI2240" i="64" s="1"/>
  <c r="AI2670" i="64"/>
  <c r="AI2697" i="64" s="1"/>
  <c r="AI2177" i="64"/>
  <c r="AI2204" i="64" s="1"/>
  <c r="AI2070" i="64"/>
  <c r="AI2097" i="64" s="1"/>
  <c r="AI2046" i="64"/>
  <c r="AI2806" i="64"/>
  <c r="AI2831" i="64" s="1"/>
  <c r="AI2105" i="64"/>
  <c r="AI2132" i="64" s="1"/>
  <c r="AI1929" i="64"/>
  <c r="AI1944" i="64" s="1"/>
  <c r="AI2840" i="64"/>
  <c r="AI2865" i="64" s="1"/>
  <c r="AI1953" i="64"/>
  <c r="AI1966" i="64" s="1"/>
  <c r="AI2449" i="64"/>
  <c r="AI2464" i="64" s="1"/>
  <c r="AI1763" i="64"/>
  <c r="AI1040" i="64"/>
  <c r="AI1484" i="64"/>
  <c r="AI1497" i="64" s="1"/>
  <c r="AI991" i="64"/>
  <c r="AI1739" i="64"/>
  <c r="AI1754" i="64" s="1"/>
  <c r="AI1408" i="64"/>
  <c r="AI1423" i="64" s="1"/>
  <c r="AI963" i="64"/>
  <c r="AI705" i="64"/>
  <c r="AI729" i="64" s="1"/>
  <c r="AA2418" i="64"/>
  <c r="AA2440" i="64" s="1"/>
  <c r="AA3368" i="64"/>
  <c r="AA3385" i="64" s="1"/>
  <c r="AA3342" i="64"/>
  <c r="AA3359" i="64" s="1"/>
  <c r="AA3317" i="64"/>
  <c r="AA3334" i="64" s="1"/>
  <c r="AA3291" i="64"/>
  <c r="AA3308" i="64" s="1"/>
  <c r="AA2392" i="64"/>
  <c r="AA2360" i="64"/>
  <c r="AA2383" i="64" s="1"/>
  <c r="AA2338" i="64"/>
  <c r="AA2351" i="64" s="1"/>
  <c r="AA3420" i="64"/>
  <c r="AA3434" i="64" s="1"/>
  <c r="AA2293" i="64"/>
  <c r="AA2328" i="64" s="1"/>
  <c r="AA2249" i="64"/>
  <c r="AA2284" i="64" s="1"/>
  <c r="AA2774" i="64"/>
  <c r="AA2797" i="64" s="1"/>
  <c r="AA2706" i="64"/>
  <c r="AA2729" i="64" s="1"/>
  <c r="AA2670" i="64"/>
  <c r="AA2697" i="64" s="1"/>
  <c r="AA2213" i="64"/>
  <c r="AA2240" i="64" s="1"/>
  <c r="AA2177" i="64"/>
  <c r="AA2204" i="64" s="1"/>
  <c r="AA2070" i="64"/>
  <c r="AA2097" i="64" s="1"/>
  <c r="AA2105" i="64"/>
  <c r="AA2132" i="64" s="1"/>
  <c r="AA2046" i="64"/>
  <c r="AA2806" i="64"/>
  <c r="AA2831" i="64" s="1"/>
  <c r="AA2840" i="64"/>
  <c r="AA2865" i="64" s="1"/>
  <c r="AA1929" i="64"/>
  <c r="AA1944" i="64" s="1"/>
  <c r="AA1953" i="64"/>
  <c r="AA1966" i="64" s="1"/>
  <c r="AA2449" i="64"/>
  <c r="AA2464" i="64" s="1"/>
  <c r="AA1763" i="64"/>
  <c r="AA1040" i="64"/>
  <c r="AA1484" i="64"/>
  <c r="AA1497" i="64" s="1"/>
  <c r="AA1408" i="64"/>
  <c r="AA1423" i="64" s="1"/>
  <c r="AA1064" i="64"/>
  <c r="AA1077" i="64" s="1"/>
  <c r="AA991" i="64"/>
  <c r="AA963" i="64"/>
  <c r="AA1739" i="64"/>
  <c r="AA1754" i="64" s="1"/>
  <c r="AA705" i="64"/>
  <c r="AA729" i="64" s="1"/>
  <c r="V590" i="64"/>
  <c r="W654" i="64"/>
  <c r="AE654" i="64"/>
  <c r="AM654" i="64"/>
  <c r="AU654" i="64"/>
  <c r="BC654" i="64"/>
  <c r="BK654" i="64"/>
  <c r="CA654" i="64"/>
  <c r="CI654" i="64"/>
  <c r="W655" i="64"/>
  <c r="AE655" i="64"/>
  <c r="AM655" i="64"/>
  <c r="AU655" i="64"/>
  <c r="BC655" i="64"/>
  <c r="BK655" i="64"/>
  <c r="BS655" i="64"/>
  <c r="CA655" i="64"/>
  <c r="CI655" i="64"/>
  <c r="V658" i="64"/>
  <c r="AD658" i="64"/>
  <c r="AL658" i="64"/>
  <c r="AT658" i="64"/>
  <c r="BB658" i="64"/>
  <c r="BJ658" i="64"/>
  <c r="BS658" i="64"/>
  <c r="CC658" i="64"/>
  <c r="AC659" i="64"/>
  <c r="AC669" i="64" s="1"/>
  <c r="AO659" i="64"/>
  <c r="AO669" i="64" s="1"/>
  <c r="AY659" i="64"/>
  <c r="AY669" i="64" s="1"/>
  <c r="BI659" i="64"/>
  <c r="BI669" i="64" s="1"/>
  <c r="BU659" i="64"/>
  <c r="BU669" i="64" s="1"/>
  <c r="CE659" i="64"/>
  <c r="CE669" i="64" s="1"/>
  <c r="W704" i="64"/>
  <c r="AH704" i="64"/>
  <c r="BI704" i="64"/>
  <c r="BU704" i="64"/>
  <c r="CI704" i="64"/>
  <c r="AN705" i="64"/>
  <c r="AN729" i="64" s="1"/>
  <c r="BA705" i="64"/>
  <c r="BA729" i="64" s="1"/>
  <c r="BM705" i="64"/>
  <c r="BM729" i="64" s="1"/>
  <c r="CA705" i="64"/>
  <c r="CA729" i="64" s="1"/>
  <c r="AD708" i="64"/>
  <c r="BC708" i="64"/>
  <c r="BP708" i="64"/>
  <c r="CB708" i="64"/>
  <c r="V709" i="64"/>
  <c r="V765" i="64" s="1"/>
  <c r="AG709" i="64"/>
  <c r="AU709" i="64"/>
  <c r="AU765" i="64" s="1"/>
  <c r="BH709" i="64"/>
  <c r="BH765" i="64" s="1"/>
  <c r="CH709" i="64"/>
  <c r="CH765" i="64" s="1"/>
  <c r="Y2472" i="64"/>
  <c r="AJ2472" i="64"/>
  <c r="AX2472" i="64"/>
  <c r="BK2472" i="64"/>
  <c r="BW2472" i="64"/>
  <c r="T2473" i="64"/>
  <c r="T2488" i="64" s="1"/>
  <c r="AR2473" i="64"/>
  <c r="AR2488" i="64" s="1"/>
  <c r="BX2473" i="64"/>
  <c r="BX2488" i="64" s="1"/>
  <c r="AY2476" i="64"/>
  <c r="AQ2477" i="64"/>
  <c r="Y962" i="64"/>
  <c r="Y982" i="64" s="1"/>
  <c r="CK962" i="64"/>
  <c r="CK982" i="64" s="1"/>
  <c r="CC963" i="64"/>
  <c r="BL966" i="64"/>
  <c r="BD967" i="64"/>
  <c r="AD990" i="64"/>
  <c r="AD1005" i="64" s="1"/>
  <c r="V991" i="64"/>
  <c r="CH991" i="64"/>
  <c r="BQ994" i="64"/>
  <c r="BI995" i="64"/>
  <c r="AI1014" i="64"/>
  <c r="AA1015" i="64"/>
  <c r="CD1018" i="64"/>
  <c r="CE1019" i="64"/>
  <c r="BU1039" i="64"/>
  <c r="X1043" i="64"/>
  <c r="AC2449" i="64"/>
  <c r="AC2464" i="64" s="1"/>
  <c r="BO2452" i="64"/>
  <c r="BU1408" i="64"/>
  <c r="BU1423" i="64" s="1"/>
  <c r="BW1412" i="64"/>
  <c r="BD1484" i="64"/>
  <c r="BD1497" i="64" s="1"/>
  <c r="AI1064" i="64"/>
  <c r="AI1077" i="64" s="1"/>
  <c r="AA1766" i="64"/>
  <c r="AA1923" i="64" s="1"/>
  <c r="BS2417" i="64"/>
  <c r="BS3367" i="64"/>
  <c r="BS3384" i="64" s="1"/>
  <c r="BS3316" i="64"/>
  <c r="BS3333" i="64" s="1"/>
  <c r="BS3341" i="64"/>
  <c r="BS3358" i="64" s="1"/>
  <c r="BS3290" i="64"/>
  <c r="BS3307" i="64" s="1"/>
  <c r="BS2359" i="64"/>
  <c r="BS2382" i="64" s="1"/>
  <c r="BS2391" i="64"/>
  <c r="BS2408" i="64" s="1"/>
  <c r="BS2337" i="64"/>
  <c r="BS2350" i="64" s="1"/>
  <c r="BS2248" i="64"/>
  <c r="BS2283" i="64" s="1"/>
  <c r="BS3419" i="64"/>
  <c r="BS3433" i="64" s="1"/>
  <c r="BS2292" i="64"/>
  <c r="BS2669" i="64"/>
  <c r="BS2696" i="64" s="1"/>
  <c r="BS2773" i="64"/>
  <c r="BS2796" i="64" s="1"/>
  <c r="BS2104" i="64"/>
  <c r="BS2131" i="64" s="1"/>
  <c r="BS2705" i="64"/>
  <c r="BS2728" i="64" s="1"/>
  <c r="BS2212" i="64"/>
  <c r="BS2239" i="64" s="1"/>
  <c r="BS2805" i="64"/>
  <c r="BS2830" i="64" s="1"/>
  <c r="BS2839" i="64"/>
  <c r="BS2864" i="64" s="1"/>
  <c r="BS2176" i="64"/>
  <c r="BS2203" i="64" s="1"/>
  <c r="BS2069" i="64"/>
  <c r="BS2096" i="64" s="1"/>
  <c r="BS1952" i="64"/>
  <c r="BS1965" i="64" s="1"/>
  <c r="BS2045" i="64"/>
  <c r="BS2060" i="64" s="1"/>
  <c r="BS1928" i="64"/>
  <c r="BS1943" i="64" s="1"/>
  <c r="BS1483" i="64"/>
  <c r="BS1496" i="64" s="1"/>
  <c r="BS1738" i="64"/>
  <c r="BS1753" i="64" s="1"/>
  <c r="BS1407" i="64"/>
  <c r="BS1422" i="64" s="1"/>
  <c r="BS2448" i="64"/>
  <c r="BS2463" i="64" s="1"/>
  <c r="BS1063" i="64"/>
  <c r="BS1762" i="64"/>
  <c r="BS1039" i="64"/>
  <c r="BS962" i="64"/>
  <c r="BS982" i="64" s="1"/>
  <c r="BS1014" i="64"/>
  <c r="BS990" i="64"/>
  <c r="BS1005" i="64" s="1"/>
  <c r="CA2422" i="64"/>
  <c r="CA3372" i="64"/>
  <c r="CA3321" i="64"/>
  <c r="CA3346" i="64"/>
  <c r="CA2364" i="64"/>
  <c r="CA2342" i="64"/>
  <c r="CA2355" i="64" s="1"/>
  <c r="CA3295" i="64"/>
  <c r="CA3312" i="64" s="1"/>
  <c r="CA2396" i="64"/>
  <c r="CA2413" i="64" s="1"/>
  <c r="CA3424" i="64"/>
  <c r="CA3438" i="64" s="1"/>
  <c r="CA2253" i="64"/>
  <c r="CA2288" i="64" s="1"/>
  <c r="CA2674" i="64"/>
  <c r="CA2701" i="64" s="1"/>
  <c r="CA2297" i="64"/>
  <c r="CA2332" i="64" s="1"/>
  <c r="CA2217" i="64"/>
  <c r="CA2244" i="64" s="1"/>
  <c r="CA2810" i="64"/>
  <c r="CA2835" i="64" s="1"/>
  <c r="CA2109" i="64"/>
  <c r="CA2136" i="64" s="1"/>
  <c r="CA2710" i="64"/>
  <c r="CA2733" i="64" s="1"/>
  <c r="CA2844" i="64"/>
  <c r="CA2869" i="64" s="1"/>
  <c r="CA2181" i="64"/>
  <c r="CA2208" i="64" s="1"/>
  <c r="CA2074" i="64"/>
  <c r="CA2101" i="64" s="1"/>
  <c r="CA2778" i="64"/>
  <c r="CA2801" i="64" s="1"/>
  <c r="CA1957" i="64"/>
  <c r="CA1970" i="64" s="1"/>
  <c r="CA2050" i="64"/>
  <c r="CA1933" i="64"/>
  <c r="CA1767" i="64"/>
  <c r="CA1743" i="64"/>
  <c r="CA1758" i="64" s="1"/>
  <c r="CA1412" i="64"/>
  <c r="CA2453" i="64"/>
  <c r="CA2468" i="64" s="1"/>
  <c r="CA1068" i="64"/>
  <c r="CA1081" i="64" s="1"/>
  <c r="CA1044" i="64"/>
  <c r="CA967" i="64"/>
  <c r="CA1019" i="64"/>
  <c r="CA2477" i="64"/>
  <c r="CA995" i="64"/>
  <c r="W2422" i="64"/>
  <c r="W3372" i="64"/>
  <c r="W3321" i="64"/>
  <c r="W3346" i="64"/>
  <c r="W3295" i="64"/>
  <c r="W3312" i="64" s="1"/>
  <c r="W2364" i="64"/>
  <c r="W2396" i="64"/>
  <c r="W2413" i="64" s="1"/>
  <c r="W2342" i="64"/>
  <c r="W2355" i="64" s="1"/>
  <c r="W3424" i="64"/>
  <c r="W3438" i="64" s="1"/>
  <c r="W2253" i="64"/>
  <c r="W2288" i="64" s="1"/>
  <c r="W2297" i="64"/>
  <c r="W2332" i="64" s="1"/>
  <c r="W2674" i="64"/>
  <c r="W2701" i="64" s="1"/>
  <c r="W2778" i="64"/>
  <c r="W2801" i="64" s="1"/>
  <c r="W2710" i="64"/>
  <c r="W2733" i="64" s="1"/>
  <c r="W2810" i="64"/>
  <c r="W2835" i="64" s="1"/>
  <c r="W2181" i="64"/>
  <c r="W2208" i="64" s="1"/>
  <c r="W2844" i="64"/>
  <c r="W2869" i="64" s="1"/>
  <c r="W2217" i="64"/>
  <c r="W2244" i="64" s="1"/>
  <c r="W2109" i="64"/>
  <c r="W2136" i="64" s="1"/>
  <c r="W2074" i="64"/>
  <c r="W2101" i="64" s="1"/>
  <c r="W1957" i="64"/>
  <c r="W1970" i="64" s="1"/>
  <c r="W1933" i="64"/>
  <c r="W2050" i="64"/>
  <c r="W1743" i="64"/>
  <c r="W1758" i="64" s="1"/>
  <c r="W1412" i="64"/>
  <c r="W1767" i="64"/>
  <c r="W2453" i="64"/>
  <c r="W2468" i="64" s="1"/>
  <c r="W1068" i="64"/>
  <c r="W1081" i="64" s="1"/>
  <c r="W967" i="64"/>
  <c r="W1019" i="64"/>
  <c r="W2477" i="64"/>
  <c r="W1488" i="64"/>
  <c r="W1501" i="64" s="1"/>
  <c r="W1044" i="64"/>
  <c r="W995" i="64"/>
  <c r="AF2421" i="64"/>
  <c r="AF3371" i="64"/>
  <c r="AF3320" i="64"/>
  <c r="AF3345" i="64"/>
  <c r="AF3294" i="64"/>
  <c r="AF2395" i="64"/>
  <c r="AF2363" i="64"/>
  <c r="AF2341" i="64"/>
  <c r="AF3423" i="64"/>
  <c r="AF2296" i="64"/>
  <c r="AF2673" i="64"/>
  <c r="AF2777" i="64"/>
  <c r="AF2216" i="64"/>
  <c r="AF2709" i="64"/>
  <c r="AF2252" i="64"/>
  <c r="AF2180" i="64"/>
  <c r="AF2843" i="64"/>
  <c r="AF2108" i="64"/>
  <c r="AF2073" i="64"/>
  <c r="AF1956" i="64"/>
  <c r="AF1932" i="64"/>
  <c r="AF1947" i="64" s="1"/>
  <c r="AF2049" i="64"/>
  <c r="AF2809" i="64"/>
  <c r="AF1766" i="64"/>
  <c r="AF1923" i="64" s="1"/>
  <c r="AF2452" i="64"/>
  <c r="AF1067" i="64"/>
  <c r="AF1080" i="64" s="1"/>
  <c r="AF1018" i="64"/>
  <c r="AF2476" i="64"/>
  <c r="AF1487" i="64"/>
  <c r="AF1411" i="64"/>
  <c r="AF1043" i="64"/>
  <c r="AF994" i="64"/>
  <c r="BE2418" i="64"/>
  <c r="BE2440" i="64" s="1"/>
  <c r="BE3368" i="64"/>
  <c r="BE3385" i="64" s="1"/>
  <c r="BE3342" i="64"/>
  <c r="BE3359" i="64" s="1"/>
  <c r="BE3317" i="64"/>
  <c r="BE3334" i="64" s="1"/>
  <c r="BE3291" i="64"/>
  <c r="BE3308" i="64" s="1"/>
  <c r="BE2392" i="64"/>
  <c r="BE2409" i="64" s="1"/>
  <c r="BE2360" i="64"/>
  <c r="BE2383" i="64" s="1"/>
  <c r="BE3420" i="64"/>
  <c r="BE3434" i="64" s="1"/>
  <c r="BE2338" i="64"/>
  <c r="BE2351" i="64" s="1"/>
  <c r="BE2249" i="64"/>
  <c r="BE2284" i="64" s="1"/>
  <c r="BE2670" i="64"/>
  <c r="BE2697" i="64" s="1"/>
  <c r="BE2774" i="64"/>
  <c r="BE2797" i="64" s="1"/>
  <c r="BE2293" i="64"/>
  <c r="BE2328" i="64" s="1"/>
  <c r="BE2213" i="64"/>
  <c r="BE2240" i="64" s="1"/>
  <c r="BE2105" i="64"/>
  <c r="BE2132" i="64" s="1"/>
  <c r="BE2840" i="64"/>
  <c r="BE2865" i="64" s="1"/>
  <c r="BE2070" i="64"/>
  <c r="BE2097" i="64" s="1"/>
  <c r="BE2177" i="64"/>
  <c r="BE2204" i="64" s="1"/>
  <c r="BE2706" i="64"/>
  <c r="BE2729" i="64" s="1"/>
  <c r="BE2046" i="64"/>
  <c r="BE1929" i="64"/>
  <c r="BE1944" i="64" s="1"/>
  <c r="BE2806" i="64"/>
  <c r="BE2831" i="64" s="1"/>
  <c r="BE1953" i="64"/>
  <c r="BE1966" i="64" s="1"/>
  <c r="BE1763" i="64"/>
  <c r="BE1739" i="64"/>
  <c r="BE1754" i="64" s="1"/>
  <c r="BE2449" i="64"/>
  <c r="BE2464" i="64" s="1"/>
  <c r="BE1064" i="64"/>
  <c r="BE1077" i="64" s="1"/>
  <c r="BE1015" i="64"/>
  <c r="BE2473" i="64"/>
  <c r="BE2488" i="64" s="1"/>
  <c r="BE1040" i="64"/>
  <c r="BE991" i="64"/>
  <c r="BE1408" i="64"/>
  <c r="BE1423" i="64" s="1"/>
  <c r="BE1484" i="64"/>
  <c r="BE1497" i="64" s="1"/>
  <c r="AF658" i="64"/>
  <c r="AG963" i="64"/>
  <c r="BD1043" i="64"/>
  <c r="CJ2417" i="64"/>
  <c r="CJ3367" i="64"/>
  <c r="CJ3384" i="64" s="1"/>
  <c r="CJ3316" i="64"/>
  <c r="CJ3333" i="64" s="1"/>
  <c r="CJ3341" i="64"/>
  <c r="CJ3358" i="64" s="1"/>
  <c r="CJ3290" i="64"/>
  <c r="CJ3307" i="64" s="1"/>
  <c r="CJ2359" i="64"/>
  <c r="CJ2382" i="64" s="1"/>
  <c r="CJ2391" i="64"/>
  <c r="CJ2408" i="64" s="1"/>
  <c r="CJ2248" i="64"/>
  <c r="CJ2283" i="64" s="1"/>
  <c r="CJ2337" i="64"/>
  <c r="CJ2350" i="64" s="1"/>
  <c r="CJ2669" i="64"/>
  <c r="CJ2696" i="64" s="1"/>
  <c r="CJ2773" i="64"/>
  <c r="CJ2796" i="64" s="1"/>
  <c r="CJ3419" i="64"/>
  <c r="CJ3433" i="64" s="1"/>
  <c r="CJ2705" i="64"/>
  <c r="CJ2728" i="64" s="1"/>
  <c r="CJ2212" i="64"/>
  <c r="CJ2239" i="64" s="1"/>
  <c r="CJ2805" i="64"/>
  <c r="CJ2830" i="64" s="1"/>
  <c r="CJ2176" i="64"/>
  <c r="CJ2203" i="64" s="1"/>
  <c r="CJ2104" i="64"/>
  <c r="CJ2131" i="64" s="1"/>
  <c r="CJ2839" i="64"/>
  <c r="CJ2864" i="64" s="1"/>
  <c r="CJ2292" i="64"/>
  <c r="CJ2069" i="64"/>
  <c r="CJ2096" i="64" s="1"/>
  <c r="CJ2045" i="64"/>
  <c r="CJ2060" i="64" s="1"/>
  <c r="CJ1928" i="64"/>
  <c r="CJ1943" i="64" s="1"/>
  <c r="CJ1952" i="64"/>
  <c r="CJ1965" i="64" s="1"/>
  <c r="CJ1762" i="64"/>
  <c r="CJ1738" i="64"/>
  <c r="CJ1753" i="64" s="1"/>
  <c r="CJ1407" i="64"/>
  <c r="CJ1422" i="64" s="1"/>
  <c r="CJ2448" i="64"/>
  <c r="CJ2463" i="64" s="1"/>
  <c r="CJ1063" i="64"/>
  <c r="CJ962" i="64"/>
  <c r="CJ982" i="64" s="1"/>
  <c r="CJ1014" i="64"/>
  <c r="CJ2472" i="64"/>
  <c r="CJ990" i="64"/>
  <c r="CJ1005" i="64" s="1"/>
  <c r="CJ1483" i="64"/>
  <c r="CJ1496" i="64" s="1"/>
  <c r="CJ1039" i="64"/>
  <c r="CB2417" i="64"/>
  <c r="CB3367" i="64"/>
  <c r="CB3384" i="64" s="1"/>
  <c r="CB3316" i="64"/>
  <c r="CB3333" i="64" s="1"/>
  <c r="CB3341" i="64"/>
  <c r="CB3358" i="64" s="1"/>
  <c r="CB3290" i="64"/>
  <c r="CB3307" i="64" s="1"/>
  <c r="CB2359" i="64"/>
  <c r="CB2382" i="64" s="1"/>
  <c r="CB2391" i="64"/>
  <c r="CB2408" i="64" s="1"/>
  <c r="CB2248" i="64"/>
  <c r="CB2283" i="64" s="1"/>
  <c r="CB2337" i="64"/>
  <c r="CB2350" i="64" s="1"/>
  <c r="CB3419" i="64"/>
  <c r="CB3433" i="64" s="1"/>
  <c r="CB2669" i="64"/>
  <c r="CB2696" i="64" s="1"/>
  <c r="CB2292" i="64"/>
  <c r="CB2773" i="64"/>
  <c r="CB2796" i="64" s="1"/>
  <c r="CB2212" i="64"/>
  <c r="CB2239" i="64" s="1"/>
  <c r="CB2176" i="64"/>
  <c r="CB2203" i="64" s="1"/>
  <c r="CB2104" i="64"/>
  <c r="CB2131" i="64" s="1"/>
  <c r="CB2805" i="64"/>
  <c r="CB2830" i="64" s="1"/>
  <c r="CB2839" i="64"/>
  <c r="CB2864" i="64" s="1"/>
  <c r="CB2705" i="64"/>
  <c r="CB2728" i="64" s="1"/>
  <c r="CB2069" i="64"/>
  <c r="CB2096" i="64" s="1"/>
  <c r="CB1952" i="64"/>
  <c r="CB1965" i="64" s="1"/>
  <c r="CB1928" i="64"/>
  <c r="CB1943" i="64" s="1"/>
  <c r="CB2045" i="64"/>
  <c r="CB2060" i="64" s="1"/>
  <c r="CB1762" i="64"/>
  <c r="CB1738" i="64"/>
  <c r="CB1753" i="64" s="1"/>
  <c r="CB1407" i="64"/>
  <c r="CB1422" i="64" s="1"/>
  <c r="CB2448" i="64"/>
  <c r="CB2463" i="64" s="1"/>
  <c r="CB1063" i="64"/>
  <c r="CB962" i="64"/>
  <c r="CB982" i="64" s="1"/>
  <c r="CB1483" i="64"/>
  <c r="CB1496" i="64" s="1"/>
  <c r="CB1014" i="64"/>
  <c r="CB1039" i="64"/>
  <c r="CB2472" i="64"/>
  <c r="CB990" i="64"/>
  <c r="CB1005" i="64" s="1"/>
  <c r="BT2417" i="64"/>
  <c r="BT3367" i="64"/>
  <c r="BT3384" i="64" s="1"/>
  <c r="BT3316" i="64"/>
  <c r="BT3333" i="64" s="1"/>
  <c r="BT3341" i="64"/>
  <c r="BT3358" i="64" s="1"/>
  <c r="BT3290" i="64"/>
  <c r="BT3307" i="64" s="1"/>
  <c r="BT2391" i="64"/>
  <c r="BT2408" i="64" s="1"/>
  <c r="BT2359" i="64"/>
  <c r="BT2382" i="64" s="1"/>
  <c r="BT2337" i="64"/>
  <c r="BT2350" i="64" s="1"/>
  <c r="BT2248" i="64"/>
  <c r="BT2283" i="64" s="1"/>
  <c r="BT2292" i="64"/>
  <c r="BT3419" i="64"/>
  <c r="BT3433" i="64" s="1"/>
  <c r="BT2669" i="64"/>
  <c r="BT2696" i="64" s="1"/>
  <c r="BT2773" i="64"/>
  <c r="BT2796" i="64" s="1"/>
  <c r="BT2705" i="64"/>
  <c r="BT2728" i="64" s="1"/>
  <c r="BT2212" i="64"/>
  <c r="BT2239" i="64" s="1"/>
  <c r="BT2805" i="64"/>
  <c r="BT2830" i="64" s="1"/>
  <c r="BT2839" i="64"/>
  <c r="BT2864" i="64" s="1"/>
  <c r="BT2176" i="64"/>
  <c r="BT2203" i="64" s="1"/>
  <c r="BT2104" i="64"/>
  <c r="BT2131" i="64" s="1"/>
  <c r="BT2069" i="64"/>
  <c r="BT2096" i="64" s="1"/>
  <c r="BT1952" i="64"/>
  <c r="BT1965" i="64" s="1"/>
  <c r="BT1928" i="64"/>
  <c r="BT1943" i="64" s="1"/>
  <c r="BT2045" i="64"/>
  <c r="BT2060" i="64" s="1"/>
  <c r="BT1738" i="64"/>
  <c r="BT1753" i="64" s="1"/>
  <c r="BT1407" i="64"/>
  <c r="BT1422" i="64" s="1"/>
  <c r="BT2448" i="64"/>
  <c r="BT2463" i="64" s="1"/>
  <c r="BT1063" i="64"/>
  <c r="BT1762" i="64"/>
  <c r="BT1039" i="64"/>
  <c r="BT962" i="64"/>
  <c r="BT982" i="64" s="1"/>
  <c r="BT1014" i="64"/>
  <c r="BT2472" i="64"/>
  <c r="BT1483" i="64"/>
  <c r="BT1496" i="64" s="1"/>
  <c r="BT990" i="64"/>
  <c r="BT1005" i="64" s="1"/>
  <c r="BL2417" i="64"/>
  <c r="BL3367" i="64"/>
  <c r="BL3384" i="64" s="1"/>
  <c r="BL3316" i="64"/>
  <c r="BL3333" i="64" s="1"/>
  <c r="BL3341" i="64"/>
  <c r="BL3358" i="64" s="1"/>
  <c r="BL2359" i="64"/>
  <c r="BL2382" i="64" s="1"/>
  <c r="BL2391" i="64"/>
  <c r="BL2408" i="64" s="1"/>
  <c r="BL3290" i="64"/>
  <c r="BL3307" i="64" s="1"/>
  <c r="BL2248" i="64"/>
  <c r="BL2283" i="64" s="1"/>
  <c r="BL2337" i="64"/>
  <c r="BL2350" i="64" s="1"/>
  <c r="BL2669" i="64"/>
  <c r="BL2696" i="64" s="1"/>
  <c r="BL2292" i="64"/>
  <c r="BL3419" i="64"/>
  <c r="BL3433" i="64" s="1"/>
  <c r="BL2773" i="64"/>
  <c r="BL2796" i="64" s="1"/>
  <c r="BL2705" i="64"/>
  <c r="BL2728" i="64" s="1"/>
  <c r="BL2212" i="64"/>
  <c r="BL2239" i="64" s="1"/>
  <c r="BL2805" i="64"/>
  <c r="BL2830" i="64" s="1"/>
  <c r="BL2176" i="64"/>
  <c r="BL2203" i="64" s="1"/>
  <c r="BL2104" i="64"/>
  <c r="BL2131" i="64" s="1"/>
  <c r="BL2839" i="64"/>
  <c r="BL2864" i="64" s="1"/>
  <c r="BL2069" i="64"/>
  <c r="BL2096" i="64" s="1"/>
  <c r="BL2045" i="64"/>
  <c r="BL2060" i="64" s="1"/>
  <c r="BL1928" i="64"/>
  <c r="BL1943" i="64" s="1"/>
  <c r="BL1952" i="64"/>
  <c r="BL1965" i="64" s="1"/>
  <c r="BL1738" i="64"/>
  <c r="BL1753" i="64" s="1"/>
  <c r="BL1407" i="64"/>
  <c r="BL1422" i="64" s="1"/>
  <c r="BL1762" i="64"/>
  <c r="BL2448" i="64"/>
  <c r="BL2463" i="64" s="1"/>
  <c r="BL1063" i="64"/>
  <c r="BL962" i="64"/>
  <c r="BL982" i="64" s="1"/>
  <c r="BL1014" i="64"/>
  <c r="BL2472" i="64"/>
  <c r="BL1039" i="64"/>
  <c r="BL990" i="64"/>
  <c r="BL1005" i="64" s="1"/>
  <c r="BD2417" i="64"/>
  <c r="BD3367" i="64"/>
  <c r="BD3384" i="64" s="1"/>
  <c r="BD3316" i="64"/>
  <c r="BD3333" i="64" s="1"/>
  <c r="BD3341" i="64"/>
  <c r="BD3358" i="64" s="1"/>
  <c r="BD2391" i="64"/>
  <c r="BD2408" i="64" s="1"/>
  <c r="BD2359" i="64"/>
  <c r="BD2382" i="64" s="1"/>
  <c r="BD3290" i="64"/>
  <c r="BD3307" i="64" s="1"/>
  <c r="BD2337" i="64"/>
  <c r="BD2350" i="64" s="1"/>
  <c r="BD2248" i="64"/>
  <c r="BD2283" i="64" s="1"/>
  <c r="BD2292" i="64"/>
  <c r="BD3419" i="64"/>
  <c r="BD3433" i="64" s="1"/>
  <c r="BD2669" i="64"/>
  <c r="BD2696" i="64" s="1"/>
  <c r="BD2773" i="64"/>
  <c r="BD2796" i="64" s="1"/>
  <c r="BD2212" i="64"/>
  <c r="BD2239" i="64" s="1"/>
  <c r="BD2705" i="64"/>
  <c r="BD2728" i="64" s="1"/>
  <c r="BD2805" i="64"/>
  <c r="BD2830" i="64" s="1"/>
  <c r="BD2839" i="64"/>
  <c r="BD2864" i="64" s="1"/>
  <c r="BD2069" i="64"/>
  <c r="BD2096" i="64" s="1"/>
  <c r="BD2104" i="64"/>
  <c r="BD2131" i="64" s="1"/>
  <c r="BD2045" i="64"/>
  <c r="BD2060" i="64" s="1"/>
  <c r="BD1928" i="64"/>
  <c r="BD1943" i="64" s="1"/>
  <c r="BD1952" i="64"/>
  <c r="BD1965" i="64" s="1"/>
  <c r="BD2176" i="64"/>
  <c r="BD2203" i="64" s="1"/>
  <c r="BD1762" i="64"/>
  <c r="BD1738" i="64"/>
  <c r="BD1753" i="64" s="1"/>
  <c r="BD1407" i="64"/>
  <c r="BD1422" i="64" s="1"/>
  <c r="BD2448" i="64"/>
  <c r="BD2463" i="64" s="1"/>
  <c r="BD1063" i="64"/>
  <c r="BD962" i="64"/>
  <c r="BD982" i="64" s="1"/>
  <c r="BD1483" i="64"/>
  <c r="BD1496" i="64" s="1"/>
  <c r="BD1014" i="64"/>
  <c r="BD1039" i="64"/>
  <c r="BD2472" i="64"/>
  <c r="BD990" i="64"/>
  <c r="BD1005" i="64" s="1"/>
  <c r="AV2417" i="64"/>
  <c r="AV3367" i="64"/>
  <c r="AV3384" i="64" s="1"/>
  <c r="AV3316" i="64"/>
  <c r="AV3333" i="64" s="1"/>
  <c r="AV3341" i="64"/>
  <c r="AV3358" i="64" s="1"/>
  <c r="AV3290" i="64"/>
  <c r="AV3307" i="64" s="1"/>
  <c r="AV2391" i="64"/>
  <c r="AV2408" i="64" s="1"/>
  <c r="AV2359" i="64"/>
  <c r="AV2382" i="64" s="1"/>
  <c r="AV2337" i="64"/>
  <c r="AV2350" i="64" s="1"/>
  <c r="AV2248" i="64"/>
  <c r="AV2283" i="64" s="1"/>
  <c r="AV3419" i="64"/>
  <c r="AV3433" i="64" s="1"/>
  <c r="AV2292" i="64"/>
  <c r="AV2669" i="64"/>
  <c r="AV2696" i="64" s="1"/>
  <c r="AV2773" i="64"/>
  <c r="AV2796" i="64" s="1"/>
  <c r="AV2705" i="64"/>
  <c r="AV2728" i="64" s="1"/>
  <c r="AV2212" i="64"/>
  <c r="AV2239" i="64" s="1"/>
  <c r="AV2805" i="64"/>
  <c r="AV2830" i="64" s="1"/>
  <c r="AV2839" i="64"/>
  <c r="AV2864" i="64" s="1"/>
  <c r="AV2176" i="64"/>
  <c r="AV2203" i="64" s="1"/>
  <c r="AV2104" i="64"/>
  <c r="AV2131" i="64" s="1"/>
  <c r="AV2069" i="64"/>
  <c r="AV2096" i="64" s="1"/>
  <c r="AV1952" i="64"/>
  <c r="AV1965" i="64" s="1"/>
  <c r="AV1928" i="64"/>
  <c r="AV1943" i="64" s="1"/>
  <c r="AV2045" i="64"/>
  <c r="AV2060" i="64" s="1"/>
  <c r="AV1762" i="64"/>
  <c r="AV1738" i="64"/>
  <c r="AV1753" i="64" s="1"/>
  <c r="AV1407" i="64"/>
  <c r="AV1422" i="64" s="1"/>
  <c r="AV2448" i="64"/>
  <c r="AV2463" i="64" s="1"/>
  <c r="AV1063" i="64"/>
  <c r="AV962" i="64"/>
  <c r="AV982" i="64" s="1"/>
  <c r="AV1039" i="64"/>
  <c r="AV1014" i="64"/>
  <c r="AV2472" i="64"/>
  <c r="AV1483" i="64"/>
  <c r="AV1496" i="64" s="1"/>
  <c r="AV990" i="64"/>
  <c r="AV1005" i="64" s="1"/>
  <c r="AN2417" i="64"/>
  <c r="AN3367" i="64"/>
  <c r="AN3384" i="64" s="1"/>
  <c r="AN3316" i="64"/>
  <c r="AN3333" i="64" s="1"/>
  <c r="AN3341" i="64"/>
  <c r="AN3358" i="64" s="1"/>
  <c r="AN3290" i="64"/>
  <c r="AN3307" i="64" s="1"/>
  <c r="AN2359" i="64"/>
  <c r="AN2382" i="64" s="1"/>
  <c r="AN2391" i="64"/>
  <c r="AN2408" i="64" s="1"/>
  <c r="AN2248" i="64"/>
  <c r="AN2283" i="64" s="1"/>
  <c r="AN2337" i="64"/>
  <c r="AN2350" i="64" s="1"/>
  <c r="AN2292" i="64"/>
  <c r="AN2669" i="64"/>
  <c r="AN2696" i="64" s="1"/>
  <c r="AN2773" i="64"/>
  <c r="AN2796" i="64" s="1"/>
  <c r="AN3419" i="64"/>
  <c r="AN3433" i="64" s="1"/>
  <c r="AN2212" i="64"/>
  <c r="AN2239" i="64" s="1"/>
  <c r="AN2805" i="64"/>
  <c r="AN2830" i="64" s="1"/>
  <c r="AN2176" i="64"/>
  <c r="AN2203" i="64" s="1"/>
  <c r="AN2104" i="64"/>
  <c r="AN2131" i="64" s="1"/>
  <c r="AN2839" i="64"/>
  <c r="AN2864" i="64" s="1"/>
  <c r="AN2705" i="64"/>
  <c r="AN2728" i="64" s="1"/>
  <c r="AN2069" i="64"/>
  <c r="AN2096" i="64" s="1"/>
  <c r="AN1952" i="64"/>
  <c r="AN1965" i="64" s="1"/>
  <c r="AN1928" i="64"/>
  <c r="AN1943" i="64" s="1"/>
  <c r="AN2045" i="64"/>
  <c r="AN2060" i="64" s="1"/>
  <c r="AN1738" i="64"/>
  <c r="AN1753" i="64" s="1"/>
  <c r="AN1407" i="64"/>
  <c r="AN1422" i="64" s="1"/>
  <c r="AN2448" i="64"/>
  <c r="AN2463" i="64" s="1"/>
  <c r="AN1063" i="64"/>
  <c r="AN1762" i="64"/>
  <c r="AN1483" i="64"/>
  <c r="AN1496" i="64" s="1"/>
  <c r="AN962" i="64"/>
  <c r="AN982" i="64" s="1"/>
  <c r="AN1014" i="64"/>
  <c r="AN2472" i="64"/>
  <c r="AN990" i="64"/>
  <c r="AN1005" i="64" s="1"/>
  <c r="AF2417" i="64"/>
  <c r="AF3367" i="64"/>
  <c r="AF3384" i="64" s="1"/>
  <c r="AF3316" i="64"/>
  <c r="AF3333" i="64" s="1"/>
  <c r="AF3341" i="64"/>
  <c r="AF3358" i="64" s="1"/>
  <c r="AF3290" i="64"/>
  <c r="AF3307" i="64" s="1"/>
  <c r="AF2359" i="64"/>
  <c r="AF2382" i="64" s="1"/>
  <c r="AF2391" i="64"/>
  <c r="AF2408" i="64" s="1"/>
  <c r="AF2337" i="64"/>
  <c r="AF2350" i="64" s="1"/>
  <c r="AF2248" i="64"/>
  <c r="AF2283" i="64" s="1"/>
  <c r="AF3419" i="64"/>
  <c r="AF3433" i="64" s="1"/>
  <c r="AF2292" i="64"/>
  <c r="AF2669" i="64"/>
  <c r="AF2696" i="64" s="1"/>
  <c r="AF2773" i="64"/>
  <c r="AF2796" i="64" s="1"/>
  <c r="AF2705" i="64"/>
  <c r="AF2728" i="64" s="1"/>
  <c r="AF2212" i="64"/>
  <c r="AF2239" i="64" s="1"/>
  <c r="AF2805" i="64"/>
  <c r="AF2830" i="64" s="1"/>
  <c r="AF2839" i="64"/>
  <c r="AF2864" i="64" s="1"/>
  <c r="AF2069" i="64"/>
  <c r="AF2096" i="64" s="1"/>
  <c r="AF2176" i="64"/>
  <c r="AF2203" i="64" s="1"/>
  <c r="AF2104" i="64"/>
  <c r="AF2131" i="64" s="1"/>
  <c r="AF2045" i="64"/>
  <c r="AF2060" i="64" s="1"/>
  <c r="AF1928" i="64"/>
  <c r="AF1943" i="64" s="1"/>
  <c r="AF1738" i="64"/>
  <c r="AF1753" i="64" s="1"/>
  <c r="AF1407" i="64"/>
  <c r="AF1422" i="64" s="1"/>
  <c r="AF1762" i="64"/>
  <c r="AF2448" i="64"/>
  <c r="AF2463" i="64" s="1"/>
  <c r="AF1063" i="64"/>
  <c r="AF1952" i="64"/>
  <c r="AF1965" i="64" s="1"/>
  <c r="AF962" i="64"/>
  <c r="AF982" i="64" s="1"/>
  <c r="AF1014" i="64"/>
  <c r="AF1483" i="64"/>
  <c r="AF1496" i="64" s="1"/>
  <c r="AF2472" i="64"/>
  <c r="AF1039" i="64"/>
  <c r="AF990" i="64"/>
  <c r="AF1005" i="64" s="1"/>
  <c r="X2417" i="64"/>
  <c r="X3367" i="64"/>
  <c r="X3384" i="64" s="1"/>
  <c r="X3316" i="64"/>
  <c r="X3333" i="64" s="1"/>
  <c r="X3341" i="64"/>
  <c r="X3358" i="64" s="1"/>
  <c r="X3290" i="64"/>
  <c r="X3307" i="64" s="1"/>
  <c r="X2359" i="64"/>
  <c r="X2382" i="64" s="1"/>
  <c r="X2391" i="64"/>
  <c r="X2408" i="64" s="1"/>
  <c r="X2248" i="64"/>
  <c r="X2283" i="64" s="1"/>
  <c r="X3419" i="64"/>
  <c r="X3433" i="64" s="1"/>
  <c r="X2337" i="64"/>
  <c r="X2350" i="64" s="1"/>
  <c r="X2669" i="64"/>
  <c r="X2696" i="64" s="1"/>
  <c r="X2773" i="64"/>
  <c r="X2796" i="64" s="1"/>
  <c r="X2705" i="64"/>
  <c r="X2728" i="64" s="1"/>
  <c r="X2212" i="64"/>
  <c r="X2239" i="64" s="1"/>
  <c r="X2292" i="64"/>
  <c r="X2805" i="64"/>
  <c r="X2830" i="64" s="1"/>
  <c r="X2176" i="64"/>
  <c r="X2203" i="64" s="1"/>
  <c r="X2839" i="64"/>
  <c r="X2864" i="64" s="1"/>
  <c r="X2104" i="64"/>
  <c r="X2131" i="64" s="1"/>
  <c r="X2069" i="64"/>
  <c r="X2096" i="64" s="1"/>
  <c r="X2045" i="64"/>
  <c r="X2060" i="64" s="1"/>
  <c r="X1928" i="64"/>
  <c r="X1943" i="64" s="1"/>
  <c r="X1952" i="64"/>
  <c r="X1965" i="64" s="1"/>
  <c r="X1762" i="64"/>
  <c r="X1738" i="64"/>
  <c r="X1753" i="64" s="1"/>
  <c r="X1407" i="64"/>
  <c r="X1422" i="64" s="1"/>
  <c r="X2448" i="64"/>
  <c r="X2463" i="64" s="1"/>
  <c r="X1063" i="64"/>
  <c r="X962" i="64"/>
  <c r="X982" i="64" s="1"/>
  <c r="X1014" i="64"/>
  <c r="X1039" i="64"/>
  <c r="X2472" i="64"/>
  <c r="X990" i="64"/>
  <c r="X1005" i="64" s="1"/>
  <c r="X1483" i="64"/>
  <c r="X1496" i="64" s="1"/>
  <c r="CJ3346" i="64"/>
  <c r="CJ2422" i="64"/>
  <c r="CJ3372" i="64"/>
  <c r="CJ3321" i="64"/>
  <c r="CJ3295" i="64"/>
  <c r="CJ3312" i="64" s="1"/>
  <c r="CJ2396" i="64"/>
  <c r="CJ2413" i="64" s="1"/>
  <c r="CJ2364" i="64"/>
  <c r="CJ2342" i="64"/>
  <c r="CJ2355" i="64" s="1"/>
  <c r="CJ3424" i="64"/>
  <c r="CJ3438" i="64" s="1"/>
  <c r="CJ2297" i="64"/>
  <c r="CJ2332" i="64" s="1"/>
  <c r="CJ2778" i="64"/>
  <c r="CJ2801" i="64" s="1"/>
  <c r="CJ2674" i="64"/>
  <c r="CJ2701" i="64" s="1"/>
  <c r="CJ2253" i="64"/>
  <c r="CJ2288" i="64" s="1"/>
  <c r="CJ2217" i="64"/>
  <c r="CJ2244" i="64" s="1"/>
  <c r="CJ2710" i="64"/>
  <c r="CJ2733" i="64" s="1"/>
  <c r="CJ2074" i="64"/>
  <c r="CJ2101" i="64" s="1"/>
  <c r="CJ2181" i="64"/>
  <c r="CJ2208" i="64" s="1"/>
  <c r="CJ2844" i="64"/>
  <c r="CJ2869" i="64" s="1"/>
  <c r="CJ2109" i="64"/>
  <c r="CJ2136" i="64" s="1"/>
  <c r="CJ1933" i="64"/>
  <c r="CJ1743" i="64"/>
  <c r="CJ1758" i="64" s="1"/>
  <c r="CJ1957" i="64"/>
  <c r="CJ1970" i="64" s="1"/>
  <c r="CJ2050" i="64"/>
  <c r="CJ2810" i="64"/>
  <c r="CJ2835" i="64" s="1"/>
  <c r="CJ1767" i="64"/>
  <c r="CJ2453" i="64"/>
  <c r="CJ2468" i="64" s="1"/>
  <c r="CJ1068" i="64"/>
  <c r="CJ1081" i="64" s="1"/>
  <c r="CJ2477" i="64"/>
  <c r="CJ1488" i="64"/>
  <c r="CJ1501" i="64" s="1"/>
  <c r="CJ1412" i="64"/>
  <c r="CJ1044" i="64"/>
  <c r="CJ659" i="64"/>
  <c r="CJ669" i="64" s="1"/>
  <c r="CJ1019" i="64"/>
  <c r="CJ995" i="64"/>
  <c r="CB3346" i="64"/>
  <c r="CB2422" i="64"/>
  <c r="CB3372" i="64"/>
  <c r="CB3321" i="64"/>
  <c r="CB3295" i="64"/>
  <c r="CB3312" i="64" s="1"/>
  <c r="CB2396" i="64"/>
  <c r="CB2413" i="64" s="1"/>
  <c r="CB2364" i="64"/>
  <c r="CB3424" i="64"/>
  <c r="CB3438" i="64" s="1"/>
  <c r="CB2342" i="64"/>
  <c r="CB2355" i="64" s="1"/>
  <c r="CB2674" i="64"/>
  <c r="CB2701" i="64" s="1"/>
  <c r="CB2297" i="64"/>
  <c r="CB2332" i="64" s="1"/>
  <c r="CB2217" i="64"/>
  <c r="CB2244" i="64" s="1"/>
  <c r="CB2253" i="64"/>
  <c r="CB2288" i="64" s="1"/>
  <c r="CB2778" i="64"/>
  <c r="CB2801" i="64" s="1"/>
  <c r="CB2710" i="64"/>
  <c r="CB2733" i="64" s="1"/>
  <c r="CB2109" i="64"/>
  <c r="CB2136" i="64" s="1"/>
  <c r="CB2844" i="64"/>
  <c r="CB2869" i="64" s="1"/>
  <c r="CB2181" i="64"/>
  <c r="CB2208" i="64" s="1"/>
  <c r="CB2074" i="64"/>
  <c r="CB2101" i="64" s="1"/>
  <c r="CB1743" i="64"/>
  <c r="CB1758" i="64" s="1"/>
  <c r="CB2050" i="64"/>
  <c r="CB1933" i="64"/>
  <c r="CB1767" i="64"/>
  <c r="CB2810" i="64"/>
  <c r="CB2835" i="64" s="1"/>
  <c r="CB2453" i="64"/>
  <c r="CB2468" i="64" s="1"/>
  <c r="CB1068" i="64"/>
  <c r="CB1081" i="64" s="1"/>
  <c r="CB1957" i="64"/>
  <c r="CB1970" i="64" s="1"/>
  <c r="CB1019" i="64"/>
  <c r="CB2477" i="64"/>
  <c r="CB659" i="64"/>
  <c r="CB669" i="64" s="1"/>
  <c r="CB995" i="64"/>
  <c r="CB1488" i="64"/>
  <c r="CB1501" i="64" s="1"/>
  <c r="CB1412" i="64"/>
  <c r="BT3346" i="64"/>
  <c r="BT2422" i="64"/>
  <c r="BT3372" i="64"/>
  <c r="BT3321" i="64"/>
  <c r="BT3295" i="64"/>
  <c r="BT3312" i="64" s="1"/>
  <c r="BT2396" i="64"/>
  <c r="BT2413" i="64" s="1"/>
  <c r="BT2364" i="64"/>
  <c r="BT2342" i="64"/>
  <c r="BT2355" i="64" s="1"/>
  <c r="BT3424" i="64"/>
  <c r="BT3438" i="64" s="1"/>
  <c r="BT2253" i="64"/>
  <c r="BT2288" i="64" s="1"/>
  <c r="BT2297" i="64"/>
  <c r="BT2332" i="64" s="1"/>
  <c r="BT2674" i="64"/>
  <c r="BT2701" i="64" s="1"/>
  <c r="BT2778" i="64"/>
  <c r="BT2801" i="64" s="1"/>
  <c r="BT2217" i="64"/>
  <c r="BT2244" i="64" s="1"/>
  <c r="BT2710" i="64"/>
  <c r="BT2733" i="64" s="1"/>
  <c r="BT2844" i="64"/>
  <c r="BT2869" i="64" s="1"/>
  <c r="BT2074" i="64"/>
  <c r="BT2101" i="64" s="1"/>
  <c r="BT2181" i="64"/>
  <c r="BT2208" i="64" s="1"/>
  <c r="BT2109" i="64"/>
  <c r="BT2136" i="64" s="1"/>
  <c r="BT2050" i="64"/>
  <c r="BT1743" i="64"/>
  <c r="BT1758" i="64" s="1"/>
  <c r="BT1933" i="64"/>
  <c r="BT1957" i="64"/>
  <c r="BT1970" i="64" s="1"/>
  <c r="BT1767" i="64"/>
  <c r="BT2810" i="64"/>
  <c r="BT2835" i="64" s="1"/>
  <c r="BT2453" i="64"/>
  <c r="BT2468" i="64" s="1"/>
  <c r="BT1068" i="64"/>
  <c r="BT1081" i="64" s="1"/>
  <c r="BT1019" i="64"/>
  <c r="BT1488" i="64"/>
  <c r="BT1501" i="64" s="1"/>
  <c r="BT1412" i="64"/>
  <c r="BT2477" i="64"/>
  <c r="BT1044" i="64"/>
  <c r="BT659" i="64"/>
  <c r="BT669" i="64" s="1"/>
  <c r="BT995" i="64"/>
  <c r="BL2422" i="64"/>
  <c r="BL3372" i="64"/>
  <c r="BL3321" i="64"/>
  <c r="BL3346" i="64"/>
  <c r="BL3295" i="64"/>
  <c r="BL3312" i="64" s="1"/>
  <c r="BL2396" i="64"/>
  <c r="BL2413" i="64" s="1"/>
  <c r="BL2364" i="64"/>
  <c r="BL3424" i="64"/>
  <c r="BL3438" i="64" s="1"/>
  <c r="BL2342" i="64"/>
  <c r="BL2355" i="64" s="1"/>
  <c r="BL2297" i="64"/>
  <c r="BL2332" i="64" s="1"/>
  <c r="BL2778" i="64"/>
  <c r="BL2801" i="64" s="1"/>
  <c r="BL2674" i="64"/>
  <c r="BL2701" i="64" s="1"/>
  <c r="BL2217" i="64"/>
  <c r="BL2244" i="64" s="1"/>
  <c r="BL2253" i="64"/>
  <c r="BL2288" i="64" s="1"/>
  <c r="BL2109" i="64"/>
  <c r="BL2136" i="64" s="1"/>
  <c r="BL2844" i="64"/>
  <c r="BL2869" i="64" s="1"/>
  <c r="BL2074" i="64"/>
  <c r="BL2101" i="64" s="1"/>
  <c r="BL2710" i="64"/>
  <c r="BL2733" i="64" s="1"/>
  <c r="BL2810" i="64"/>
  <c r="BL2835" i="64" s="1"/>
  <c r="BL1743" i="64"/>
  <c r="BL1758" i="64" s="1"/>
  <c r="BL2181" i="64"/>
  <c r="BL2208" i="64" s="1"/>
  <c r="BL1933" i="64"/>
  <c r="BL1957" i="64"/>
  <c r="BL1970" i="64" s="1"/>
  <c r="BL1767" i="64"/>
  <c r="BL2050" i="64"/>
  <c r="BL2453" i="64"/>
  <c r="BL2468" i="64" s="1"/>
  <c r="BL1068" i="64"/>
  <c r="BL1081" i="64" s="1"/>
  <c r="BL2477" i="64"/>
  <c r="BL659" i="64"/>
  <c r="BL669" i="64" s="1"/>
  <c r="BL1488" i="64"/>
  <c r="BL1501" i="64" s="1"/>
  <c r="BL1412" i="64"/>
  <c r="BL995" i="64"/>
  <c r="BL1019" i="64"/>
  <c r="BD2422" i="64"/>
  <c r="BD3372" i="64"/>
  <c r="BD3321" i="64"/>
  <c r="BD3346" i="64"/>
  <c r="BD3295" i="64"/>
  <c r="BD3312" i="64" s="1"/>
  <c r="BD2364" i="64"/>
  <c r="BD2396" i="64"/>
  <c r="BD2413" i="64" s="1"/>
  <c r="BD2342" i="64"/>
  <c r="BD2355" i="64" s="1"/>
  <c r="BD3424" i="64"/>
  <c r="BD3438" i="64" s="1"/>
  <c r="BD2674" i="64"/>
  <c r="BD2701" i="64" s="1"/>
  <c r="BD2253" i="64"/>
  <c r="BD2288" i="64" s="1"/>
  <c r="BD2297" i="64"/>
  <c r="BD2332" i="64" s="1"/>
  <c r="BD2217" i="64"/>
  <c r="BD2244" i="64" s="1"/>
  <c r="BD2778" i="64"/>
  <c r="BD2801" i="64" s="1"/>
  <c r="BD2710" i="64"/>
  <c r="BD2733" i="64" s="1"/>
  <c r="BD2181" i="64"/>
  <c r="BD2208" i="64" s="1"/>
  <c r="BD2844" i="64"/>
  <c r="BD2869" i="64" s="1"/>
  <c r="BD2074" i="64"/>
  <c r="BD2101" i="64" s="1"/>
  <c r="BD1743" i="64"/>
  <c r="BD1758" i="64" s="1"/>
  <c r="BD2810" i="64"/>
  <c r="BD2835" i="64" s="1"/>
  <c r="BD1957" i="64"/>
  <c r="BD1970" i="64" s="1"/>
  <c r="BD1933" i="64"/>
  <c r="BD2050" i="64"/>
  <c r="BD1767" i="64"/>
  <c r="BD2109" i="64"/>
  <c r="BD2136" i="64" s="1"/>
  <c r="BD2453" i="64"/>
  <c r="BD2468" i="64" s="1"/>
  <c r="BD1068" i="64"/>
  <c r="BD1081" i="64" s="1"/>
  <c r="BD2477" i="64"/>
  <c r="BD1044" i="64"/>
  <c r="BD659" i="64"/>
  <c r="BD669" i="64" s="1"/>
  <c r="BD1019" i="64"/>
  <c r="BD995" i="64"/>
  <c r="AV2422" i="64"/>
  <c r="AV3372" i="64"/>
  <c r="AV3321" i="64"/>
  <c r="AV3346" i="64"/>
  <c r="AV3295" i="64"/>
  <c r="AV3312" i="64" s="1"/>
  <c r="AV2364" i="64"/>
  <c r="AV2396" i="64"/>
  <c r="AV2413" i="64" s="1"/>
  <c r="AV2342" i="64"/>
  <c r="AV2355" i="64" s="1"/>
  <c r="AV3424" i="64"/>
  <c r="AV3438" i="64" s="1"/>
  <c r="AV2253" i="64"/>
  <c r="AV2288" i="64" s="1"/>
  <c r="AV2297" i="64"/>
  <c r="AV2332" i="64" s="1"/>
  <c r="AV2674" i="64"/>
  <c r="AV2701" i="64" s="1"/>
  <c r="AV2778" i="64"/>
  <c r="AV2801" i="64" s="1"/>
  <c r="AV2217" i="64"/>
  <c r="AV2244" i="64" s="1"/>
  <c r="AV2710" i="64"/>
  <c r="AV2733" i="64" s="1"/>
  <c r="AV2844" i="64"/>
  <c r="AV2869" i="64" s="1"/>
  <c r="AV2181" i="64"/>
  <c r="AV2208" i="64" s="1"/>
  <c r="AV2109" i="64"/>
  <c r="AV2136" i="64" s="1"/>
  <c r="AV2074" i="64"/>
  <c r="AV2101" i="64" s="1"/>
  <c r="AV1743" i="64"/>
  <c r="AV1758" i="64" s="1"/>
  <c r="AV2810" i="64"/>
  <c r="AV2835" i="64" s="1"/>
  <c r="AV2050" i="64"/>
  <c r="AV1933" i="64"/>
  <c r="AV1767" i="64"/>
  <c r="AV1957" i="64"/>
  <c r="AV1970" i="64" s="1"/>
  <c r="AV2453" i="64"/>
  <c r="AV2468" i="64" s="1"/>
  <c r="AV1068" i="64"/>
  <c r="AV1081" i="64" s="1"/>
  <c r="AV1488" i="64"/>
  <c r="AV1501" i="64" s="1"/>
  <c r="AV1412" i="64"/>
  <c r="AV1019" i="64"/>
  <c r="AV2477" i="64"/>
  <c r="AV659" i="64"/>
  <c r="AV669" i="64" s="1"/>
  <c r="AV995" i="64"/>
  <c r="AN2422" i="64"/>
  <c r="AN3372" i="64"/>
  <c r="AN3321" i="64"/>
  <c r="AN3295" i="64"/>
  <c r="AN3312" i="64" s="1"/>
  <c r="AN3346" i="64"/>
  <c r="AN2396" i="64"/>
  <c r="AN2413" i="64" s="1"/>
  <c r="AN2364" i="64"/>
  <c r="AN2342" i="64"/>
  <c r="AN2355" i="64" s="1"/>
  <c r="AN3424" i="64"/>
  <c r="AN3438" i="64" s="1"/>
  <c r="AN2253" i="64"/>
  <c r="AN2288" i="64" s="1"/>
  <c r="AN2674" i="64"/>
  <c r="AN2701" i="64" s="1"/>
  <c r="AN2297" i="64"/>
  <c r="AN2332" i="64" s="1"/>
  <c r="AN2217" i="64"/>
  <c r="AN2244" i="64" s="1"/>
  <c r="AN2778" i="64"/>
  <c r="AN2801" i="64" s="1"/>
  <c r="AN2710" i="64"/>
  <c r="AN2733" i="64" s="1"/>
  <c r="AN2109" i="64"/>
  <c r="AN2136" i="64" s="1"/>
  <c r="AN2844" i="64"/>
  <c r="AN2869" i="64" s="1"/>
  <c r="AN2074" i="64"/>
  <c r="AN2101" i="64" s="1"/>
  <c r="AN2181" i="64"/>
  <c r="AN2208" i="64" s="1"/>
  <c r="AN2050" i="64"/>
  <c r="AN1743" i="64"/>
  <c r="AN1758" i="64" s="1"/>
  <c r="AN1933" i="64"/>
  <c r="AN2810" i="64"/>
  <c r="AN2835" i="64" s="1"/>
  <c r="AN1957" i="64"/>
  <c r="AN1970" i="64" s="1"/>
  <c r="AN1767" i="64"/>
  <c r="AN2453" i="64"/>
  <c r="AN2468" i="64" s="1"/>
  <c r="AN1068" i="64"/>
  <c r="AN1081" i="64" s="1"/>
  <c r="AN1019" i="64"/>
  <c r="AN2477" i="64"/>
  <c r="AN1044" i="64"/>
  <c r="AN659" i="64"/>
  <c r="AN669" i="64" s="1"/>
  <c r="AN995" i="64"/>
  <c r="AN1488" i="64"/>
  <c r="AN1501" i="64" s="1"/>
  <c r="AN1412" i="64"/>
  <c r="AF2422" i="64"/>
  <c r="AF3372" i="64"/>
  <c r="AF3321" i="64"/>
  <c r="AF3346" i="64"/>
  <c r="AF3295" i="64"/>
  <c r="AF3312" i="64" s="1"/>
  <c r="AF2396" i="64"/>
  <c r="AF2413" i="64" s="1"/>
  <c r="AF2364" i="64"/>
  <c r="AF2342" i="64"/>
  <c r="AF2355" i="64" s="1"/>
  <c r="AF2778" i="64"/>
  <c r="AF2801" i="64" s="1"/>
  <c r="AF3424" i="64"/>
  <c r="AF3438" i="64" s="1"/>
  <c r="AF2297" i="64"/>
  <c r="AF2332" i="64" s="1"/>
  <c r="AF2253" i="64"/>
  <c r="AF2288" i="64" s="1"/>
  <c r="AF2674" i="64"/>
  <c r="AF2701" i="64" s="1"/>
  <c r="AF2217" i="64"/>
  <c r="AF2244" i="64" s="1"/>
  <c r="AF2710" i="64"/>
  <c r="AF2733" i="64" s="1"/>
  <c r="AF2844" i="64"/>
  <c r="AF2869" i="64" s="1"/>
  <c r="AF2074" i="64"/>
  <c r="AF2101" i="64" s="1"/>
  <c r="AF2109" i="64"/>
  <c r="AF2136" i="64" s="1"/>
  <c r="AF1743" i="64"/>
  <c r="AF1758" i="64" s="1"/>
  <c r="AF1933" i="64"/>
  <c r="AF2181" i="64"/>
  <c r="AF2208" i="64" s="1"/>
  <c r="AF1957" i="64"/>
  <c r="AF1970" i="64" s="1"/>
  <c r="AF2810" i="64"/>
  <c r="AF2835" i="64" s="1"/>
  <c r="AF1767" i="64"/>
  <c r="AF2050" i="64"/>
  <c r="AF2453" i="64"/>
  <c r="AF2468" i="64" s="1"/>
  <c r="AF1068" i="64"/>
  <c r="AF1081" i="64" s="1"/>
  <c r="AF1488" i="64"/>
  <c r="AF1501" i="64" s="1"/>
  <c r="AF1412" i="64"/>
  <c r="AF1019" i="64"/>
  <c r="AF2477" i="64"/>
  <c r="AF659" i="64"/>
  <c r="AF669" i="64" s="1"/>
  <c r="AF995" i="64"/>
  <c r="X2422" i="64"/>
  <c r="X3372" i="64"/>
  <c r="X3321" i="64"/>
  <c r="X3346" i="64"/>
  <c r="X3295" i="64"/>
  <c r="X3312" i="64" s="1"/>
  <c r="X2396" i="64"/>
  <c r="X2413" i="64" s="1"/>
  <c r="X2364" i="64"/>
  <c r="X2342" i="64"/>
  <c r="X2355" i="64" s="1"/>
  <c r="X2297" i="64"/>
  <c r="X2332" i="64" s="1"/>
  <c r="X2253" i="64"/>
  <c r="X2288" i="64" s="1"/>
  <c r="X2674" i="64"/>
  <c r="X2701" i="64" s="1"/>
  <c r="X3424" i="64"/>
  <c r="X3438" i="64" s="1"/>
  <c r="X2778" i="64"/>
  <c r="X2801" i="64" s="1"/>
  <c r="X2217" i="64"/>
  <c r="X2244" i="64" s="1"/>
  <c r="X2710" i="64"/>
  <c r="X2733" i="64" s="1"/>
  <c r="X2181" i="64"/>
  <c r="X2208" i="64" s="1"/>
  <c r="X2844" i="64"/>
  <c r="X2869" i="64" s="1"/>
  <c r="X2109" i="64"/>
  <c r="X2136" i="64" s="1"/>
  <c r="X2074" i="64"/>
  <c r="X2101" i="64" s="1"/>
  <c r="X1743" i="64"/>
  <c r="X1758" i="64" s="1"/>
  <c r="X1957" i="64"/>
  <c r="X1970" i="64" s="1"/>
  <c r="X1933" i="64"/>
  <c r="X2050" i="64"/>
  <c r="X2810" i="64"/>
  <c r="X2835" i="64" s="1"/>
  <c r="X1767" i="64"/>
  <c r="X2453" i="64"/>
  <c r="X2468" i="64" s="1"/>
  <c r="X1068" i="64"/>
  <c r="X1081" i="64" s="1"/>
  <c r="X1019" i="64"/>
  <c r="X2477" i="64"/>
  <c r="X1488" i="64"/>
  <c r="X1501" i="64" s="1"/>
  <c r="X1412" i="64"/>
  <c r="X1044" i="64"/>
  <c r="X659" i="64"/>
  <c r="X669" i="64" s="1"/>
  <c r="X995" i="64"/>
  <c r="CK2421" i="64"/>
  <c r="CK3371" i="64"/>
  <c r="CK3320" i="64"/>
  <c r="CK2395" i="64"/>
  <c r="CK2363" i="64"/>
  <c r="CK3345" i="64"/>
  <c r="CK3294" i="64"/>
  <c r="CK2341" i="64"/>
  <c r="CK3423" i="64"/>
  <c r="CK2777" i="64"/>
  <c r="CK2296" i="64"/>
  <c r="CK2252" i="64"/>
  <c r="CK2216" i="64"/>
  <c r="CK2709" i="64"/>
  <c r="CK2673" i="64"/>
  <c r="CK2180" i="64"/>
  <c r="CK2843" i="64"/>
  <c r="CK2073" i="64"/>
  <c r="CK2049" i="64"/>
  <c r="CK2809" i="64"/>
  <c r="CK2108" i="64"/>
  <c r="CK1932" i="64"/>
  <c r="CK1947" i="64" s="1"/>
  <c r="CK1766" i="64"/>
  <c r="CK1923" i="64" s="1"/>
  <c r="CK1411" i="64"/>
  <c r="CK1067" i="64"/>
  <c r="CK1080" i="64" s="1"/>
  <c r="CK1043" i="64"/>
  <c r="CK1487" i="64"/>
  <c r="CK1018" i="64"/>
  <c r="CK2476" i="64"/>
  <c r="CK1956" i="64"/>
  <c r="CK994" i="64"/>
  <c r="CK2452" i="64"/>
  <c r="CK966" i="64"/>
  <c r="CC2421" i="64"/>
  <c r="CC3371" i="64"/>
  <c r="CC3345" i="64"/>
  <c r="CC3320" i="64"/>
  <c r="CC2363" i="64"/>
  <c r="CC3294" i="64"/>
  <c r="CC2341" i="64"/>
  <c r="CC2395" i="64"/>
  <c r="CC3423" i="64"/>
  <c r="CC2777" i="64"/>
  <c r="CC2296" i="64"/>
  <c r="CC2252" i="64"/>
  <c r="CC2709" i="64"/>
  <c r="CC2673" i="64"/>
  <c r="CC2180" i="64"/>
  <c r="CC2843" i="64"/>
  <c r="CC2073" i="64"/>
  <c r="CC2108" i="64"/>
  <c r="CC2049" i="64"/>
  <c r="CC2809" i="64"/>
  <c r="CC2216" i="64"/>
  <c r="CC1932" i="64"/>
  <c r="CC1947" i="64" s="1"/>
  <c r="CC1956" i="64"/>
  <c r="CC1411" i="64"/>
  <c r="CC1067" i="64"/>
  <c r="CC1080" i="64" s="1"/>
  <c r="CC1766" i="64"/>
  <c r="CC1923" i="64" s="1"/>
  <c r="CC1043" i="64"/>
  <c r="CC1487" i="64"/>
  <c r="CC2452" i="64"/>
  <c r="CC1018" i="64"/>
  <c r="CC2476" i="64"/>
  <c r="CC994" i="64"/>
  <c r="CC966" i="64"/>
  <c r="BU2421" i="64"/>
  <c r="BU3371" i="64"/>
  <c r="BU3345" i="64"/>
  <c r="BU2395" i="64"/>
  <c r="BU3320" i="64"/>
  <c r="BU2363" i="64"/>
  <c r="BU2341" i="64"/>
  <c r="BU3423" i="64"/>
  <c r="BU3294" i="64"/>
  <c r="BU2777" i="64"/>
  <c r="BU2296" i="64"/>
  <c r="BU2252" i="64"/>
  <c r="BU2216" i="64"/>
  <c r="BU2180" i="64"/>
  <c r="BU2108" i="64"/>
  <c r="BU2843" i="64"/>
  <c r="BU2073" i="64"/>
  <c r="BU2049" i="64"/>
  <c r="BU2709" i="64"/>
  <c r="BU2809" i="64"/>
  <c r="BU2673" i="64"/>
  <c r="BU1932" i="64"/>
  <c r="BU1947" i="64" s="1"/>
  <c r="BU1956" i="64"/>
  <c r="BU1411" i="64"/>
  <c r="BU1766" i="64"/>
  <c r="BU1923" i="64" s="1"/>
  <c r="BU1067" i="64"/>
  <c r="BU1080" i="64" s="1"/>
  <c r="BU1043" i="64"/>
  <c r="BU1487" i="64"/>
  <c r="BU1018" i="64"/>
  <c r="BU2476" i="64"/>
  <c r="BU994" i="64"/>
  <c r="BU2452" i="64"/>
  <c r="BU966" i="64"/>
  <c r="BM2421" i="64"/>
  <c r="BM3371" i="64"/>
  <c r="BM3345" i="64"/>
  <c r="BM3320" i="64"/>
  <c r="BM3294" i="64"/>
  <c r="BM2395" i="64"/>
  <c r="BM2341" i="64"/>
  <c r="BM3423" i="64"/>
  <c r="BM2777" i="64"/>
  <c r="BM2363" i="64"/>
  <c r="BM2296" i="64"/>
  <c r="BM2252" i="64"/>
  <c r="BM2216" i="64"/>
  <c r="BM2709" i="64"/>
  <c r="BM2673" i="64"/>
  <c r="BM2180" i="64"/>
  <c r="BM2843" i="64"/>
  <c r="BM2073" i="64"/>
  <c r="BM2049" i="64"/>
  <c r="BM2108" i="64"/>
  <c r="BM2809" i="64"/>
  <c r="BM1956" i="64"/>
  <c r="BM1932" i="64"/>
  <c r="BM1947" i="64" s="1"/>
  <c r="BM1411" i="64"/>
  <c r="BM1067" i="64"/>
  <c r="BM1080" i="64" s="1"/>
  <c r="BM1043" i="64"/>
  <c r="BM1487" i="64"/>
  <c r="BM2452" i="64"/>
  <c r="BM1018" i="64"/>
  <c r="BM2476" i="64"/>
  <c r="BM994" i="64"/>
  <c r="BM1766" i="64"/>
  <c r="BM1923" i="64" s="1"/>
  <c r="BM966" i="64"/>
  <c r="BE2421" i="64"/>
  <c r="BE3371" i="64"/>
  <c r="BE3345" i="64"/>
  <c r="BE3294" i="64"/>
  <c r="BE2395" i="64"/>
  <c r="BE3320" i="64"/>
  <c r="BE2363" i="64"/>
  <c r="BE2341" i="64"/>
  <c r="BE3423" i="64"/>
  <c r="BE2777" i="64"/>
  <c r="BE2296" i="64"/>
  <c r="BE2252" i="64"/>
  <c r="BE2709" i="64"/>
  <c r="BE2673" i="64"/>
  <c r="BE2180" i="64"/>
  <c r="BE2843" i="64"/>
  <c r="BE2216" i="64"/>
  <c r="BE2108" i="64"/>
  <c r="BE2073" i="64"/>
  <c r="BE2049" i="64"/>
  <c r="BE2809" i="64"/>
  <c r="BE1932" i="64"/>
  <c r="BE1947" i="64" s="1"/>
  <c r="BE1411" i="64"/>
  <c r="BE1067" i="64"/>
  <c r="BE1080" i="64" s="1"/>
  <c r="BE1766" i="64"/>
  <c r="BE1923" i="64" s="1"/>
  <c r="BE1956" i="64"/>
  <c r="BE1043" i="64"/>
  <c r="BE1487" i="64"/>
  <c r="BE1018" i="64"/>
  <c r="BE2476" i="64"/>
  <c r="BE994" i="64"/>
  <c r="BE2452" i="64"/>
  <c r="BE966" i="64"/>
  <c r="AW2421" i="64"/>
  <c r="AW3371" i="64"/>
  <c r="AW3345" i="64"/>
  <c r="AW2395" i="64"/>
  <c r="AW3294" i="64"/>
  <c r="AW2363" i="64"/>
  <c r="AW2341" i="64"/>
  <c r="AW3320" i="64"/>
  <c r="AW3423" i="64"/>
  <c r="AW2777" i="64"/>
  <c r="AW2296" i="64"/>
  <c r="AW2252" i="64"/>
  <c r="AW2216" i="64"/>
  <c r="AW2709" i="64"/>
  <c r="AW2673" i="64"/>
  <c r="AW2180" i="64"/>
  <c r="AW2108" i="64"/>
  <c r="AW2843" i="64"/>
  <c r="AW2073" i="64"/>
  <c r="AW2049" i="64"/>
  <c r="AW2809" i="64"/>
  <c r="AW1932" i="64"/>
  <c r="AW1947" i="64" s="1"/>
  <c r="AW1956" i="64"/>
  <c r="AW1766" i="64"/>
  <c r="AW1923" i="64" s="1"/>
  <c r="AW1411" i="64"/>
  <c r="AW1067" i="64"/>
  <c r="AW1080" i="64" s="1"/>
  <c r="AW1043" i="64"/>
  <c r="AW1487" i="64"/>
  <c r="AW2452" i="64"/>
  <c r="AW1018" i="64"/>
  <c r="AW2476" i="64"/>
  <c r="AW994" i="64"/>
  <c r="AW966" i="64"/>
  <c r="AO2421" i="64"/>
  <c r="AO3371" i="64"/>
  <c r="AO3345" i="64"/>
  <c r="AO3294" i="64"/>
  <c r="AO2395" i="64"/>
  <c r="AO2363" i="64"/>
  <c r="AO3320" i="64"/>
  <c r="AO2341" i="64"/>
  <c r="AO3423" i="64"/>
  <c r="AO2777" i="64"/>
  <c r="AO2296" i="64"/>
  <c r="AO2252" i="64"/>
  <c r="AO2216" i="64"/>
  <c r="AO2709" i="64"/>
  <c r="AO2673" i="64"/>
  <c r="AO2180" i="64"/>
  <c r="AO2843" i="64"/>
  <c r="AO2073" i="64"/>
  <c r="AO2049" i="64"/>
  <c r="AO2108" i="64"/>
  <c r="AO2809" i="64"/>
  <c r="AO1932" i="64"/>
  <c r="AO1947" i="64" s="1"/>
  <c r="AO1956" i="64"/>
  <c r="AO1411" i="64"/>
  <c r="AO1067" i="64"/>
  <c r="AO1080" i="64" s="1"/>
  <c r="AO1043" i="64"/>
  <c r="AO1766" i="64"/>
  <c r="AO1923" i="64" s="1"/>
  <c r="AO1487" i="64"/>
  <c r="AO1018" i="64"/>
  <c r="AO2476" i="64"/>
  <c r="AO994" i="64"/>
  <c r="AO2452" i="64"/>
  <c r="AO966" i="64"/>
  <c r="AG2421" i="64"/>
  <c r="AG3371" i="64"/>
  <c r="AG3345" i="64"/>
  <c r="AG3320" i="64"/>
  <c r="AG2395" i="64"/>
  <c r="AG3294" i="64"/>
  <c r="AG2363" i="64"/>
  <c r="AG2341" i="64"/>
  <c r="AG3423" i="64"/>
  <c r="AG2296" i="64"/>
  <c r="AG2252" i="64"/>
  <c r="AG2777" i="64"/>
  <c r="AG2216" i="64"/>
  <c r="AG2180" i="64"/>
  <c r="AG2843" i="64"/>
  <c r="AG2108" i="64"/>
  <c r="AG2073" i="64"/>
  <c r="AG2049" i="64"/>
  <c r="AG2709" i="64"/>
  <c r="AG2673" i="64"/>
  <c r="AG2809" i="64"/>
  <c r="AG1956" i="64"/>
  <c r="AG1411" i="64"/>
  <c r="AG1766" i="64"/>
  <c r="AG1923" i="64" s="1"/>
  <c r="AG1067" i="64"/>
  <c r="AG1080" i="64" s="1"/>
  <c r="AG1932" i="64"/>
  <c r="AG1947" i="64" s="1"/>
  <c r="AG1043" i="64"/>
  <c r="AG1487" i="64"/>
  <c r="AG2452" i="64"/>
  <c r="AG1018" i="64"/>
  <c r="AG2476" i="64"/>
  <c r="AG994" i="64"/>
  <c r="AG966" i="64"/>
  <c r="Y2421" i="64"/>
  <c r="Y3371" i="64"/>
  <c r="Y3345" i="64"/>
  <c r="Y3320" i="64"/>
  <c r="Y2363" i="64"/>
  <c r="Y3294" i="64"/>
  <c r="Y2395" i="64"/>
  <c r="Y2341" i="64"/>
  <c r="Y3423" i="64"/>
  <c r="Y2296" i="64"/>
  <c r="Y2252" i="64"/>
  <c r="Y2777" i="64"/>
  <c r="Y2216" i="64"/>
  <c r="Y2709" i="64"/>
  <c r="Y2673" i="64"/>
  <c r="Y2180" i="64"/>
  <c r="Y2843" i="64"/>
  <c r="Y2073" i="64"/>
  <c r="Y2049" i="64"/>
  <c r="Y2809" i="64"/>
  <c r="Y2108" i="64"/>
  <c r="Y1766" i="64"/>
  <c r="Y1923" i="64" s="1"/>
  <c r="Y1411" i="64"/>
  <c r="Y1956" i="64"/>
  <c r="Y1067" i="64"/>
  <c r="Y1080" i="64" s="1"/>
  <c r="Y1043" i="64"/>
  <c r="Y1487" i="64"/>
  <c r="Y1932" i="64"/>
  <c r="Y1947" i="64" s="1"/>
  <c r="Y1018" i="64"/>
  <c r="Y2476" i="64"/>
  <c r="Y994" i="64"/>
  <c r="Y2452" i="64"/>
  <c r="Y966" i="64"/>
  <c r="CD2418" i="64"/>
  <c r="CD2440" i="64" s="1"/>
  <c r="CD3368" i="64"/>
  <c r="CD3385" i="64" s="1"/>
  <c r="CD3342" i="64"/>
  <c r="CD3359" i="64" s="1"/>
  <c r="CD3317" i="64"/>
  <c r="CD3334" i="64" s="1"/>
  <c r="CD3291" i="64"/>
  <c r="CD3308" i="64" s="1"/>
  <c r="CD2392" i="64"/>
  <c r="CD2409" i="64" s="1"/>
  <c r="CD2360" i="64"/>
  <c r="CD2383" i="64" s="1"/>
  <c r="CD2338" i="64"/>
  <c r="CD2351" i="64" s="1"/>
  <c r="CD3420" i="64"/>
  <c r="CD3434" i="64" s="1"/>
  <c r="CD2293" i="64"/>
  <c r="CD2328" i="64" s="1"/>
  <c r="CD2249" i="64"/>
  <c r="CD2284" i="64" s="1"/>
  <c r="CD2774" i="64"/>
  <c r="CD2797" i="64" s="1"/>
  <c r="CD2213" i="64"/>
  <c r="CD2240" i="64" s="1"/>
  <c r="CD2177" i="64"/>
  <c r="CD2204" i="64" s="1"/>
  <c r="CD2105" i="64"/>
  <c r="CD2132" i="64" s="1"/>
  <c r="CD2840" i="64"/>
  <c r="CD2865" i="64" s="1"/>
  <c r="CD2706" i="64"/>
  <c r="CD2729" i="64" s="1"/>
  <c r="CD2670" i="64"/>
  <c r="CD2697" i="64" s="1"/>
  <c r="CD2070" i="64"/>
  <c r="CD2097" i="64" s="1"/>
  <c r="CD2046" i="64"/>
  <c r="CD2806" i="64"/>
  <c r="CD2831" i="64" s="1"/>
  <c r="CD1953" i="64"/>
  <c r="CD1966" i="64" s="1"/>
  <c r="CD1739" i="64"/>
  <c r="CD1754" i="64" s="1"/>
  <c r="CD1408" i="64"/>
  <c r="CD1423" i="64" s="1"/>
  <c r="CD1763" i="64"/>
  <c r="CD1064" i="64"/>
  <c r="CD1077" i="64" s="1"/>
  <c r="CD1040" i="64"/>
  <c r="CD1929" i="64"/>
  <c r="CD1944" i="64" s="1"/>
  <c r="CD1484" i="64"/>
  <c r="CD1497" i="64" s="1"/>
  <c r="CD1015" i="64"/>
  <c r="CD2473" i="64"/>
  <c r="CD2488" i="64" s="1"/>
  <c r="CD991" i="64"/>
  <c r="CD2449" i="64"/>
  <c r="CD2464" i="64" s="1"/>
  <c r="CD963" i="64"/>
  <c r="BV2418" i="64"/>
  <c r="BV2440" i="64" s="1"/>
  <c r="BV3368" i="64"/>
  <c r="BV3385" i="64" s="1"/>
  <c r="BV3342" i="64"/>
  <c r="BV3359" i="64" s="1"/>
  <c r="BV3317" i="64"/>
  <c r="BV3334" i="64" s="1"/>
  <c r="BV2392" i="64"/>
  <c r="BV2409" i="64" s="1"/>
  <c r="BV3291" i="64"/>
  <c r="BV3308" i="64" s="1"/>
  <c r="BV2360" i="64"/>
  <c r="BV2383" i="64" s="1"/>
  <c r="BV2338" i="64"/>
  <c r="BV2351" i="64" s="1"/>
  <c r="BV3420" i="64"/>
  <c r="BV3434" i="64" s="1"/>
  <c r="BV2293" i="64"/>
  <c r="BV2328" i="64" s="1"/>
  <c r="BV2249" i="64"/>
  <c r="BV2284" i="64" s="1"/>
  <c r="BV2774" i="64"/>
  <c r="BV2797" i="64" s="1"/>
  <c r="BV2213" i="64"/>
  <c r="BV2240" i="64" s="1"/>
  <c r="BV2670" i="64"/>
  <c r="BV2697" i="64" s="1"/>
  <c r="BV2706" i="64"/>
  <c r="BV2729" i="64" s="1"/>
  <c r="BV2177" i="64"/>
  <c r="BV2204" i="64" s="1"/>
  <c r="BV2840" i="64"/>
  <c r="BV2865" i="64" s="1"/>
  <c r="BV2070" i="64"/>
  <c r="BV2097" i="64" s="1"/>
  <c r="BV2046" i="64"/>
  <c r="BV2105" i="64"/>
  <c r="BV2132" i="64" s="1"/>
  <c r="BV2806" i="64"/>
  <c r="BV2831" i="64" s="1"/>
  <c r="BV1953" i="64"/>
  <c r="BV1966" i="64" s="1"/>
  <c r="BV1763" i="64"/>
  <c r="BV1739" i="64"/>
  <c r="BV1754" i="64" s="1"/>
  <c r="BV1929" i="64"/>
  <c r="BV1944" i="64" s="1"/>
  <c r="BV1408" i="64"/>
  <c r="BV1423" i="64" s="1"/>
  <c r="BV1064" i="64"/>
  <c r="BV1077" i="64" s="1"/>
  <c r="BV1040" i="64"/>
  <c r="BV1484" i="64"/>
  <c r="BV1497" i="64" s="1"/>
  <c r="BV1015" i="64"/>
  <c r="BV2449" i="64"/>
  <c r="BV2464" i="64" s="1"/>
  <c r="BV2473" i="64"/>
  <c r="BV2488" i="64" s="1"/>
  <c r="BV991" i="64"/>
  <c r="BV963" i="64"/>
  <c r="BN2418" i="64"/>
  <c r="BN2440" i="64" s="1"/>
  <c r="BN3368" i="64"/>
  <c r="BN3385" i="64" s="1"/>
  <c r="BN3342" i="64"/>
  <c r="BN3359" i="64" s="1"/>
  <c r="BN2392" i="64"/>
  <c r="BN2409" i="64" s="1"/>
  <c r="BN3317" i="64"/>
  <c r="BN3334" i="64" s="1"/>
  <c r="BN3291" i="64"/>
  <c r="BN3308" i="64" s="1"/>
  <c r="BN2360" i="64"/>
  <c r="BN2383" i="64" s="1"/>
  <c r="BN2338" i="64"/>
  <c r="BN2351" i="64" s="1"/>
  <c r="BN3420" i="64"/>
  <c r="BN3434" i="64" s="1"/>
  <c r="BN2293" i="64"/>
  <c r="BN2328" i="64" s="1"/>
  <c r="BN2774" i="64"/>
  <c r="BN2797" i="64" s="1"/>
  <c r="BN2249" i="64"/>
  <c r="BN2284" i="64" s="1"/>
  <c r="BN2670" i="64"/>
  <c r="BN2697" i="64" s="1"/>
  <c r="BN2706" i="64"/>
  <c r="BN2729" i="64" s="1"/>
  <c r="BN2213" i="64"/>
  <c r="BN2240" i="64" s="1"/>
  <c r="BN2177" i="64"/>
  <c r="BN2204" i="64" s="1"/>
  <c r="BN2840" i="64"/>
  <c r="BN2865" i="64" s="1"/>
  <c r="BN2105" i="64"/>
  <c r="BN2132" i="64" s="1"/>
  <c r="BN2070" i="64"/>
  <c r="BN2097" i="64" s="1"/>
  <c r="BN2046" i="64"/>
  <c r="BN2806" i="64"/>
  <c r="BN2831" i="64" s="1"/>
  <c r="BN1739" i="64"/>
  <c r="BN1754" i="64" s="1"/>
  <c r="BN1408" i="64"/>
  <c r="BN1423" i="64" s="1"/>
  <c r="BN1953" i="64"/>
  <c r="BN1966" i="64" s="1"/>
  <c r="BN1064" i="64"/>
  <c r="BN1077" i="64" s="1"/>
  <c r="BN1929" i="64"/>
  <c r="BN1944" i="64" s="1"/>
  <c r="BN1763" i="64"/>
  <c r="BN1040" i="64"/>
  <c r="BN1484" i="64"/>
  <c r="BN1497" i="64" s="1"/>
  <c r="BN1015" i="64"/>
  <c r="BN2473" i="64"/>
  <c r="BN2488" i="64" s="1"/>
  <c r="BN991" i="64"/>
  <c r="BN2449" i="64"/>
  <c r="BN2464" i="64" s="1"/>
  <c r="BN963" i="64"/>
  <c r="BF2418" i="64"/>
  <c r="BF2440" i="64" s="1"/>
  <c r="BF3368" i="64"/>
  <c r="BF3385" i="64" s="1"/>
  <c r="BF3342" i="64"/>
  <c r="BF3359" i="64" s="1"/>
  <c r="BF3317" i="64"/>
  <c r="BF3334" i="64" s="1"/>
  <c r="BF3291" i="64"/>
  <c r="BF3308" i="64" s="1"/>
  <c r="BF2392" i="64"/>
  <c r="BF2409" i="64" s="1"/>
  <c r="BF2360" i="64"/>
  <c r="BF2383" i="64" s="1"/>
  <c r="BF2338" i="64"/>
  <c r="BF2351" i="64" s="1"/>
  <c r="BF3420" i="64"/>
  <c r="BF3434" i="64" s="1"/>
  <c r="BF2293" i="64"/>
  <c r="BF2328" i="64" s="1"/>
  <c r="BF2249" i="64"/>
  <c r="BF2284" i="64" s="1"/>
  <c r="BF2774" i="64"/>
  <c r="BF2797" i="64" s="1"/>
  <c r="BF2213" i="64"/>
  <c r="BF2240" i="64" s="1"/>
  <c r="BF2670" i="64"/>
  <c r="BF2697" i="64" s="1"/>
  <c r="BF2177" i="64"/>
  <c r="BF2204" i="64" s="1"/>
  <c r="BF2105" i="64"/>
  <c r="BF2132" i="64" s="1"/>
  <c r="BF2840" i="64"/>
  <c r="BF2865" i="64" s="1"/>
  <c r="BF2070" i="64"/>
  <c r="BF2097" i="64" s="1"/>
  <c r="BF2046" i="64"/>
  <c r="BF2706" i="64"/>
  <c r="BF2729" i="64" s="1"/>
  <c r="BF2806" i="64"/>
  <c r="BF2831" i="64" s="1"/>
  <c r="BF1953" i="64"/>
  <c r="BF1966" i="64" s="1"/>
  <c r="BF1739" i="64"/>
  <c r="BF1754" i="64" s="1"/>
  <c r="BF1408" i="64"/>
  <c r="BF1423" i="64" s="1"/>
  <c r="BF1763" i="64"/>
  <c r="BF1064" i="64"/>
  <c r="BF1077" i="64" s="1"/>
  <c r="BF1040" i="64"/>
  <c r="BF1484" i="64"/>
  <c r="BF1497" i="64" s="1"/>
  <c r="BF1015" i="64"/>
  <c r="BF2449" i="64"/>
  <c r="BF2464" i="64" s="1"/>
  <c r="BF2473" i="64"/>
  <c r="BF2488" i="64" s="1"/>
  <c r="BF1929" i="64"/>
  <c r="BF1944" i="64" s="1"/>
  <c r="BF991" i="64"/>
  <c r="BF963" i="64"/>
  <c r="AX2418" i="64"/>
  <c r="AX2440" i="64" s="1"/>
  <c r="AX3368" i="64"/>
  <c r="AX3385" i="64" s="1"/>
  <c r="AX3342" i="64"/>
  <c r="AX3359" i="64" s="1"/>
  <c r="AX3317" i="64"/>
  <c r="AX3334" i="64" s="1"/>
  <c r="AX2392" i="64"/>
  <c r="AX2409" i="64" s="1"/>
  <c r="AX3291" i="64"/>
  <c r="AX3308" i="64" s="1"/>
  <c r="AX2360" i="64"/>
  <c r="AX2383" i="64" s="1"/>
  <c r="AX2338" i="64"/>
  <c r="AX2351" i="64" s="1"/>
  <c r="AX3420" i="64"/>
  <c r="AX3434" i="64" s="1"/>
  <c r="AX2293" i="64"/>
  <c r="AX2328" i="64" s="1"/>
  <c r="AX2774" i="64"/>
  <c r="AX2797" i="64" s="1"/>
  <c r="AX2249" i="64"/>
  <c r="AX2284" i="64" s="1"/>
  <c r="AX2670" i="64"/>
  <c r="AX2697" i="64" s="1"/>
  <c r="AX2213" i="64"/>
  <c r="AX2240" i="64" s="1"/>
  <c r="AX2706" i="64"/>
  <c r="AX2729" i="64" s="1"/>
  <c r="AX2177" i="64"/>
  <c r="AX2204" i="64" s="1"/>
  <c r="AX2840" i="64"/>
  <c r="AX2865" i="64" s="1"/>
  <c r="AX2070" i="64"/>
  <c r="AX2097" i="64" s="1"/>
  <c r="AX2046" i="64"/>
  <c r="AX2105" i="64"/>
  <c r="AX2132" i="64" s="1"/>
  <c r="AX2806" i="64"/>
  <c r="AX2831" i="64" s="1"/>
  <c r="AX1953" i="64"/>
  <c r="AX1966" i="64" s="1"/>
  <c r="AX1739" i="64"/>
  <c r="AX1754" i="64" s="1"/>
  <c r="AX1763" i="64"/>
  <c r="AX1408" i="64"/>
  <c r="AX1423" i="64" s="1"/>
  <c r="AX1929" i="64"/>
  <c r="AX1944" i="64" s="1"/>
  <c r="AX1064" i="64"/>
  <c r="AX1077" i="64" s="1"/>
  <c r="AX1040" i="64"/>
  <c r="AX1484" i="64"/>
  <c r="AX1497" i="64" s="1"/>
  <c r="AX1015" i="64"/>
  <c r="AX2473" i="64"/>
  <c r="AX2488" i="64" s="1"/>
  <c r="AX991" i="64"/>
  <c r="AX2449" i="64"/>
  <c r="AX2464" i="64" s="1"/>
  <c r="AX963" i="64"/>
  <c r="AP2418" i="64"/>
  <c r="AP2440" i="64" s="1"/>
  <c r="AP3368" i="64"/>
  <c r="AP3385" i="64" s="1"/>
  <c r="AP3342" i="64"/>
  <c r="AP3359" i="64" s="1"/>
  <c r="AP3317" i="64"/>
  <c r="AP3334" i="64" s="1"/>
  <c r="AP3291" i="64"/>
  <c r="AP3308" i="64" s="1"/>
  <c r="AP2360" i="64"/>
  <c r="AP2383" i="64" s="1"/>
  <c r="AP2392" i="64"/>
  <c r="AP2409" i="64" s="1"/>
  <c r="AP2338" i="64"/>
  <c r="AP2351" i="64" s="1"/>
  <c r="AP3420" i="64"/>
  <c r="AP3434" i="64" s="1"/>
  <c r="AP2293" i="64"/>
  <c r="AP2328" i="64" s="1"/>
  <c r="AP2249" i="64"/>
  <c r="AP2284" i="64" s="1"/>
  <c r="AP2774" i="64"/>
  <c r="AP2797" i="64" s="1"/>
  <c r="AP2706" i="64"/>
  <c r="AP2729" i="64" s="1"/>
  <c r="AP2213" i="64"/>
  <c r="AP2240" i="64" s="1"/>
  <c r="AP2177" i="64"/>
  <c r="AP2204" i="64" s="1"/>
  <c r="AP2670" i="64"/>
  <c r="AP2697" i="64" s="1"/>
  <c r="AP2840" i="64"/>
  <c r="AP2865" i="64" s="1"/>
  <c r="AP2105" i="64"/>
  <c r="AP2132" i="64" s="1"/>
  <c r="AP2070" i="64"/>
  <c r="AP2097" i="64" s="1"/>
  <c r="AP2046" i="64"/>
  <c r="AP2806" i="64"/>
  <c r="AP2831" i="64" s="1"/>
  <c r="AP1953" i="64"/>
  <c r="AP1966" i="64" s="1"/>
  <c r="AP1739" i="64"/>
  <c r="AP1754" i="64" s="1"/>
  <c r="AP1408" i="64"/>
  <c r="AP1423" i="64" s="1"/>
  <c r="AP1064" i="64"/>
  <c r="AP1077" i="64" s="1"/>
  <c r="AP1929" i="64"/>
  <c r="AP1944" i="64" s="1"/>
  <c r="AP1040" i="64"/>
  <c r="AP1484" i="64"/>
  <c r="AP1497" i="64" s="1"/>
  <c r="AP1015" i="64"/>
  <c r="AP2449" i="64"/>
  <c r="AP2464" i="64" s="1"/>
  <c r="AP2473" i="64"/>
  <c r="AP2488" i="64" s="1"/>
  <c r="AP991" i="64"/>
  <c r="AP1763" i="64"/>
  <c r="AP963" i="64"/>
  <c r="AH2418" i="64"/>
  <c r="AH2440" i="64" s="1"/>
  <c r="AH3368" i="64"/>
  <c r="AH3385" i="64" s="1"/>
  <c r="AH3342" i="64"/>
  <c r="AH3359" i="64" s="1"/>
  <c r="AH3317" i="64"/>
  <c r="AH3334" i="64" s="1"/>
  <c r="AH3291" i="64"/>
  <c r="AH3308" i="64" s="1"/>
  <c r="AH2360" i="64"/>
  <c r="AH2383" i="64" s="1"/>
  <c r="AH2392" i="64"/>
  <c r="AH2409" i="64" s="1"/>
  <c r="AH2338" i="64"/>
  <c r="AH2351" i="64" s="1"/>
  <c r="AH3420" i="64"/>
  <c r="AH3434" i="64" s="1"/>
  <c r="AH2774" i="64"/>
  <c r="AH2797" i="64" s="1"/>
  <c r="AH2213" i="64"/>
  <c r="AH2240" i="64" s="1"/>
  <c r="AH2670" i="64"/>
  <c r="AH2697" i="64" s="1"/>
  <c r="AH2293" i="64"/>
  <c r="AH2328" i="64" s="1"/>
  <c r="AH2706" i="64"/>
  <c r="AH2729" i="64" s="1"/>
  <c r="AH2177" i="64"/>
  <c r="AH2204" i="64" s="1"/>
  <c r="AH2840" i="64"/>
  <c r="AH2865" i="64" s="1"/>
  <c r="AH2070" i="64"/>
  <c r="AH2097" i="64" s="1"/>
  <c r="AH2046" i="64"/>
  <c r="AH2249" i="64"/>
  <c r="AH2284" i="64" s="1"/>
  <c r="AH2806" i="64"/>
  <c r="AH2831" i="64" s="1"/>
  <c r="AH2105" i="64"/>
  <c r="AH2132" i="64" s="1"/>
  <c r="AH1953" i="64"/>
  <c r="AH1966" i="64" s="1"/>
  <c r="AH1929" i="64"/>
  <c r="AH1944" i="64" s="1"/>
  <c r="AH1739" i="64"/>
  <c r="AH1754" i="64" s="1"/>
  <c r="AH1408" i="64"/>
  <c r="AH1423" i="64" s="1"/>
  <c r="AH1064" i="64"/>
  <c r="AH1077" i="64" s="1"/>
  <c r="AH1763" i="64"/>
  <c r="AH1040" i="64"/>
  <c r="AH1484" i="64"/>
  <c r="AH1497" i="64" s="1"/>
  <c r="AH1015" i="64"/>
  <c r="AH2473" i="64"/>
  <c r="AH2488" i="64" s="1"/>
  <c r="AH991" i="64"/>
  <c r="AH2449" i="64"/>
  <c r="AH2464" i="64" s="1"/>
  <c r="AH963" i="64"/>
  <c r="Z2418" i="64"/>
  <c r="Z2440" i="64" s="1"/>
  <c r="Z3368" i="64"/>
  <c r="Z3385" i="64" s="1"/>
  <c r="Z3342" i="64"/>
  <c r="Z3359" i="64" s="1"/>
  <c r="Z3291" i="64"/>
  <c r="Z3308" i="64" s="1"/>
  <c r="Z2392" i="64"/>
  <c r="Z2360" i="64"/>
  <c r="Z2383" i="64" s="1"/>
  <c r="Z3317" i="64"/>
  <c r="Z3334" i="64" s="1"/>
  <c r="Z2338" i="64"/>
  <c r="Z2351" i="64" s="1"/>
  <c r="Z3420" i="64"/>
  <c r="Z3434" i="64" s="1"/>
  <c r="Z2249" i="64"/>
  <c r="Z2284" i="64" s="1"/>
  <c r="Z2293" i="64"/>
  <c r="Z2328" i="64" s="1"/>
  <c r="Z2774" i="64"/>
  <c r="Z2797" i="64" s="1"/>
  <c r="Z2670" i="64"/>
  <c r="Z2697" i="64" s="1"/>
  <c r="Z2706" i="64"/>
  <c r="Z2729" i="64" s="1"/>
  <c r="Z2213" i="64"/>
  <c r="Z2240" i="64" s="1"/>
  <c r="Z2177" i="64"/>
  <c r="Z2204" i="64" s="1"/>
  <c r="Z2840" i="64"/>
  <c r="Z2865" i="64" s="1"/>
  <c r="Z2070" i="64"/>
  <c r="Z2097" i="64" s="1"/>
  <c r="Z2105" i="64"/>
  <c r="Z2132" i="64" s="1"/>
  <c r="Z2046" i="64"/>
  <c r="Z2806" i="64"/>
  <c r="Z2831" i="64" s="1"/>
  <c r="Z1953" i="64"/>
  <c r="Z1966" i="64" s="1"/>
  <c r="Z1739" i="64"/>
  <c r="Z1754" i="64" s="1"/>
  <c r="Z1408" i="64"/>
  <c r="Z1423" i="64" s="1"/>
  <c r="Z1929" i="64"/>
  <c r="Z1944" i="64" s="1"/>
  <c r="Z1763" i="64"/>
  <c r="Z1064" i="64"/>
  <c r="Z1077" i="64" s="1"/>
  <c r="Z1040" i="64"/>
  <c r="Z1484" i="64"/>
  <c r="Z1497" i="64" s="1"/>
  <c r="Z1015" i="64"/>
  <c r="Z2449" i="64"/>
  <c r="Z2464" i="64" s="1"/>
  <c r="Z2473" i="64"/>
  <c r="Z2488" i="64" s="1"/>
  <c r="Z991" i="64"/>
  <c r="Z963" i="64"/>
  <c r="AC590" i="64"/>
  <c r="U590" i="64"/>
  <c r="X654" i="64"/>
  <c r="AF654" i="64"/>
  <c r="AN654" i="64"/>
  <c r="AV654" i="64"/>
  <c r="BD654" i="64"/>
  <c r="BL654" i="64"/>
  <c r="BT654" i="64"/>
  <c r="CB654" i="64"/>
  <c r="CJ654" i="64"/>
  <c r="X655" i="64"/>
  <c r="AF655" i="64"/>
  <c r="AN655" i="64"/>
  <c r="AV655" i="64"/>
  <c r="BD655" i="64"/>
  <c r="BL655" i="64"/>
  <c r="BT655" i="64"/>
  <c r="CB655" i="64"/>
  <c r="CJ655" i="64"/>
  <c r="W658" i="64"/>
  <c r="AE658" i="64"/>
  <c r="AM658" i="64"/>
  <c r="AU658" i="64"/>
  <c r="BC658" i="64"/>
  <c r="BK658" i="64"/>
  <c r="BT658" i="64"/>
  <c r="CD658" i="64"/>
  <c r="T659" i="64"/>
  <c r="T669" i="64" s="1"/>
  <c r="AE659" i="64"/>
  <c r="AE669" i="64" s="1"/>
  <c r="AP659" i="64"/>
  <c r="AP669" i="64" s="1"/>
  <c r="AZ659" i="64"/>
  <c r="AZ669" i="64" s="1"/>
  <c r="BK659" i="64"/>
  <c r="BK669" i="64" s="1"/>
  <c r="BV659" i="64"/>
  <c r="BV669" i="64" s="1"/>
  <c r="CF659" i="64"/>
  <c r="CF669" i="64" s="1"/>
  <c r="X704" i="64"/>
  <c r="AK704" i="64"/>
  <c r="AW704" i="64"/>
  <c r="BK704" i="64"/>
  <c r="BV704" i="64"/>
  <c r="CJ704" i="64"/>
  <c r="AC705" i="64"/>
  <c r="AC729" i="64" s="1"/>
  <c r="AO705" i="64"/>
  <c r="AO729" i="64" s="1"/>
  <c r="BC705" i="64"/>
  <c r="BC729" i="64" s="1"/>
  <c r="BN705" i="64"/>
  <c r="BN729" i="64" s="1"/>
  <c r="CB705" i="64"/>
  <c r="CB729" i="64" s="1"/>
  <c r="AE708" i="64"/>
  <c r="AR708" i="64"/>
  <c r="BD708" i="64"/>
  <c r="BR708" i="64"/>
  <c r="CC708" i="64"/>
  <c r="W709" i="64"/>
  <c r="W765" i="64" s="1"/>
  <c r="AJ709" i="64"/>
  <c r="AJ765" i="64" s="1"/>
  <c r="AV709" i="64"/>
  <c r="AV765" i="64" s="1"/>
  <c r="BJ709" i="64"/>
  <c r="BU709" i="64"/>
  <c r="BU765" i="64" s="1"/>
  <c r="CI709" i="64"/>
  <c r="CI765" i="64" s="1"/>
  <c r="Z2472" i="64"/>
  <c r="AM2472" i="64"/>
  <c r="AY2472" i="64"/>
  <c r="BM2472" i="64"/>
  <c r="BX2472" i="64"/>
  <c r="W2473" i="64"/>
  <c r="W2488" i="64" s="1"/>
  <c r="AY2473" i="64"/>
  <c r="AY2488" i="64" s="1"/>
  <c r="CE2473" i="64"/>
  <c r="CE2488" i="64" s="1"/>
  <c r="BG2476" i="64"/>
  <c r="AY2477" i="64"/>
  <c r="AG962" i="64"/>
  <c r="AG982" i="64" s="1"/>
  <c r="Y963" i="64"/>
  <c r="CK963" i="64"/>
  <c r="BT966" i="64"/>
  <c r="BL967" i="64"/>
  <c r="AL990" i="64"/>
  <c r="AL1005" i="64" s="1"/>
  <c r="AD991" i="64"/>
  <c r="BY994" i="64"/>
  <c r="BQ995" i="64"/>
  <c r="AQ1014" i="64"/>
  <c r="AI1015" i="64"/>
  <c r="Z1018" i="64"/>
  <c r="CI1039" i="64"/>
  <c r="AN1043" i="64"/>
  <c r="AS2449" i="64"/>
  <c r="AS2464" i="64" s="1"/>
  <c r="CE2452" i="64"/>
  <c r="BZ1484" i="64"/>
  <c r="BZ1497" i="64" s="1"/>
  <c r="CA1488" i="64"/>
  <c r="CA1501" i="64" s="1"/>
  <c r="BZ1064" i="64"/>
  <c r="BZ1077" i="64" s="1"/>
  <c r="CE1739" i="64"/>
  <c r="CE1754" i="64" s="1"/>
  <c r="BE1767" i="64"/>
  <c r="AQ1953" i="64"/>
  <c r="AQ1966" i="64" s="1"/>
  <c r="AE1440" i="64" a="1"/>
  <c r="BQ748" i="64" a="1"/>
  <c r="AJ748" i="64" a="1"/>
  <c r="CD748" i="64" a="1"/>
  <c r="CA748" i="64" a="1"/>
  <c r="AD748" i="64" a="1"/>
  <c r="BH748" i="64" a="1"/>
  <c r="BE748" i="64" a="1"/>
  <c r="X748" i="64" a="1"/>
  <c r="CH748" i="64" a="1"/>
  <c r="BA748" i="64" a="1"/>
  <c r="T748" i="64" a="1"/>
  <c r="BN748" i="64" a="1"/>
  <c r="CB748" i="64" a="1"/>
  <c r="BK748" i="64" a="1"/>
  <c r="AR748" i="64" a="1"/>
  <c r="BV748" i="64" a="1"/>
  <c r="AO748" i="64" a="1"/>
  <c r="BR748" i="64" a="1"/>
  <c r="AK748" i="64" a="1"/>
  <c r="AX748" i="64" a="1"/>
  <c r="BL748" i="64" a="1"/>
  <c r="AU748" i="64" a="1"/>
  <c r="BY748" i="64" a="1"/>
  <c r="AB748" i="64" a="1"/>
  <c r="BF748" i="64" a="1"/>
  <c r="Y748" i="64" a="1"/>
  <c r="CI748" i="64" a="1"/>
  <c r="BB748" i="64" a="1"/>
  <c r="U748" i="64" a="1"/>
  <c r="CE748" i="64" a="1"/>
  <c r="AH748" i="64" a="1"/>
  <c r="AV748" i="64" a="1"/>
  <c r="AE748" i="64" a="1"/>
  <c r="BI748" i="64" a="1"/>
  <c r="AP748" i="64" a="1"/>
  <c r="BS748" i="64" a="1"/>
  <c r="AL748" i="64" a="1"/>
  <c r="BO748" i="64" a="1"/>
  <c r="CC748" i="64" a="1"/>
  <c r="AF748" i="64" a="1"/>
  <c r="AS748" i="64" a="1"/>
  <c r="BW748" i="64" a="1"/>
  <c r="Z748" i="64" a="1"/>
  <c r="CJ748" i="64" a="1"/>
  <c r="BC748" i="64" a="1"/>
  <c r="V748" i="64" a="1"/>
  <c r="CF748" i="64" a="1"/>
  <c r="AY748" i="64" a="1"/>
  <c r="BM748" i="64" a="1"/>
  <c r="BZ748" i="64" a="1"/>
  <c r="AC748" i="64" a="1"/>
  <c r="BG748" i="64" a="1"/>
  <c r="BT748" i="64" a="1"/>
  <c r="AM748" i="64" a="1"/>
  <c r="BP748" i="64" a="1"/>
  <c r="AI748" i="64" a="1"/>
  <c r="AW748" i="64" a="1"/>
  <c r="BJ748" i="64" a="1"/>
  <c r="AQ748" i="64" a="1"/>
  <c r="CK748" i="64" a="1"/>
  <c r="BD748" i="64" a="1"/>
  <c r="W748" i="64" a="1"/>
  <c r="CG748" i="64" a="1"/>
  <c r="AZ748" i="64" a="1"/>
  <c r="S748" i="64" a="1"/>
  <c r="AG748" i="64" a="1"/>
  <c r="AT748" i="64" a="1"/>
  <c r="BX748" i="64" a="1"/>
  <c r="AA748" i="64" a="1"/>
  <c r="BU748" i="64" a="1"/>
  <c r="AN748" i="64" a="1"/>
  <c r="BD715" i="64" a="1"/>
  <c r="BV715" i="64" a="1"/>
  <c r="CG715" i="64" a="1"/>
  <c r="T715" i="64" a="1"/>
  <c r="BA715" i="64" a="1"/>
  <c r="BT715" i="64" a="1"/>
  <c r="AH715" i="64" a="1"/>
  <c r="BR715" i="64" a="1"/>
  <c r="BJ715" i="64" a="1"/>
  <c r="BM715" i="64" a="1"/>
  <c r="CF715" i="64" a="1"/>
  <c r="CA715" i="64" a="1"/>
  <c r="BQ715" i="64" a="1"/>
  <c r="AE715" i="64" a="1"/>
  <c r="AT715" i="64" a="1"/>
  <c r="CC715" i="64" a="1"/>
  <c r="AC715" i="64" a="1"/>
  <c r="BN715" i="64" a="1"/>
  <c r="BB715" i="64" a="1"/>
  <c r="BX715" i="64" a="1"/>
  <c r="AO715" i="64" a="1"/>
  <c r="BC715" i="64" a="1"/>
  <c r="CE715" i="64" a="1"/>
  <c r="Z715" i="64" a="1"/>
  <c r="AL715" i="64" a="1"/>
  <c r="BP715" i="64" a="1"/>
  <c r="BW715" i="64" a="1"/>
  <c r="CB715" i="64" a="1"/>
  <c r="AJ715" i="64" a="1"/>
  <c r="Y715" i="64" a="1"/>
  <c r="BO715" i="64" a="1"/>
  <c r="S715" i="64" a="1"/>
  <c r="AD715" i="64" a="1"/>
  <c r="BH715" i="64" a="1"/>
  <c r="AM715" i="64" a="1"/>
  <c r="BG715" i="64" a="1"/>
  <c r="AY715" i="64" a="1"/>
  <c r="AQ715" i="64" a="1"/>
  <c r="AI715" i="64" a="1"/>
  <c r="CI715" i="64" a="1"/>
  <c r="X715" i="64" a="1"/>
  <c r="AZ715" i="64" a="1"/>
  <c r="BL715" i="64" a="1"/>
  <c r="AA715" i="64" a="1"/>
  <c r="AP715" i="64" a="1"/>
  <c r="AK715" i="64" a="1"/>
  <c r="BY715" i="64" a="1"/>
  <c r="AN715" i="64" a="1"/>
  <c r="AF715" i="64" a="1"/>
  <c r="V715" i="64" a="1"/>
  <c r="W715" i="64" a="1"/>
  <c r="AW715" i="64" a="1"/>
  <c r="CK715" i="64" a="1"/>
  <c r="AB715" i="64" a="1"/>
  <c r="AX715" i="64" a="1"/>
  <c r="BS715" i="64" a="1"/>
  <c r="AS715" i="64" a="1"/>
  <c r="U715" i="64" a="1"/>
  <c r="AV715" i="64" a="1"/>
  <c r="BK715" i="64" a="1"/>
  <c r="AR715" i="64" a="1"/>
  <c r="BE715" i="64" a="1"/>
  <c r="AG715" i="64" a="1"/>
  <c r="CH715" i="64" a="1"/>
  <c r="BI715" i="64" a="1"/>
  <c r="CJ715" i="64" a="1"/>
  <c r="BF715" i="64" a="1"/>
  <c r="CD715" i="64" a="1"/>
  <c r="AU715" i="64" a="1"/>
  <c r="BZ715" i="64" a="1"/>
  <c r="BU715" i="64" a="1"/>
  <c r="Z1674" i="64"/>
  <c r="S585" i="64" a="1"/>
  <c r="AM3017" i="64" a="1"/>
  <c r="AX611" i="64" a="1"/>
  <c r="S687" i="64" a="1"/>
  <c r="Z1629" i="64"/>
  <c r="AO611" i="64" a="1"/>
  <c r="CG3214" i="64" a="1"/>
  <c r="BH611" i="64" a="1"/>
  <c r="CG611" i="64" a="1"/>
  <c r="AC3017" i="64" a="1"/>
  <c r="S611" i="64" a="1"/>
  <c r="BB3214" i="64" a="1"/>
  <c r="AJ611" i="64" a="1"/>
  <c r="AA611" i="64" a="1"/>
  <c r="S1416" i="64" a="1"/>
  <c r="BS611" i="64" a="1"/>
  <c r="S1515" i="64" a="1"/>
  <c r="X1607" i="64"/>
  <c r="AZ3017" i="64" a="1"/>
  <c r="X1562" i="64"/>
  <c r="AM611" i="64" a="1"/>
  <c r="BV3017" i="64" a="1"/>
  <c r="U3241" i="64" a="1"/>
  <c r="Y1585" i="64"/>
  <c r="BY611" i="64" a="1"/>
  <c r="AV611" i="64" a="1"/>
  <c r="S2512" i="64" a="1"/>
  <c r="V1651" i="64"/>
  <c r="V3214" i="64" a="1"/>
  <c r="BW611" i="64" a="1"/>
  <c r="BE611" i="64" a="1"/>
  <c r="BK3214" i="64" a="1"/>
  <c r="X3017" i="64" a="1"/>
  <c r="BA3017" i="64" a="1"/>
  <c r="AH3017" i="64" a="1"/>
  <c r="V611" i="64" a="1"/>
  <c r="CK3214" i="64" a="1"/>
  <c r="AA1651" i="64"/>
  <c r="BI611" i="64" a="1"/>
  <c r="S2481" i="64" a="1"/>
  <c r="BY3017" i="64" a="1"/>
  <c r="BX3017" i="64" a="1"/>
  <c r="W1585" i="64"/>
  <c r="U1674" i="64"/>
  <c r="AH3214" i="64" a="1"/>
  <c r="Z3214" i="64" a="1"/>
  <c r="BR611" i="64" a="1"/>
  <c r="BF3214" i="64" a="1"/>
  <c r="AK3214" i="64" a="1"/>
  <c r="AY3017" i="64" a="1"/>
  <c r="AU611" i="64" a="1"/>
  <c r="AN3017" i="64" a="1"/>
  <c r="AD3017" i="64" a="1"/>
  <c r="CJ3017" i="64" a="1"/>
  <c r="BH3017" i="64" a="1"/>
  <c r="BL611" i="64" a="1"/>
  <c r="S1607" i="64"/>
  <c r="S1674" i="64"/>
  <c r="BN3017" i="64" a="1"/>
  <c r="BT3214" i="64" a="1"/>
  <c r="AF611" i="64" a="1"/>
  <c r="AD3241" i="64" a="1"/>
  <c r="AA1607" i="64"/>
  <c r="S2427" i="64" a="1"/>
  <c r="AF3017" i="64" a="1"/>
  <c r="X611" i="64" a="1"/>
  <c r="S1961" i="64" a="1"/>
  <c r="AJ3017" i="64" a="1"/>
  <c r="T3214" i="64" a="1"/>
  <c r="AI611" i="64" a="1"/>
  <c r="AB1585" i="64"/>
  <c r="X3214" i="64" a="1"/>
  <c r="BX611" i="64" a="1"/>
  <c r="S2225" i="64" a="1"/>
  <c r="AC3214" i="64" a="1"/>
  <c r="BM3017" i="64" a="1"/>
  <c r="AN3214" i="64" a="1"/>
  <c r="AD1651" i="64"/>
  <c r="S3099" i="64" a="1"/>
  <c r="BB3017" i="64" a="1"/>
  <c r="S3045" i="64" a="1"/>
  <c r="U3017" i="64" a="1"/>
  <c r="AB3017" i="64" a="1"/>
  <c r="T1629" i="64"/>
  <c r="U1607" i="64"/>
  <c r="AP3017" i="64" a="1"/>
  <c r="BP611" i="64" a="1"/>
  <c r="Z3241" i="64" a="1"/>
  <c r="T3017" i="64" a="1"/>
  <c r="AB611" i="64" a="1"/>
  <c r="U611" i="64" a="1"/>
  <c r="BF3017" i="64" a="1"/>
  <c r="S899" i="64" a="1"/>
  <c r="S1132" i="64" a="1"/>
  <c r="CA3214" i="64" a="1"/>
  <c r="CB611" i="64" a="1"/>
  <c r="S1651" i="64"/>
  <c r="BZ3214" i="64" a="1"/>
  <c r="BG3214" i="64" a="1"/>
  <c r="S2558" i="64" a="1"/>
  <c r="AG611" i="64" a="1"/>
  <c r="S3189" i="64" a="1"/>
  <c r="Y1674" i="64"/>
  <c r="BN611" i="64" a="1"/>
  <c r="BZ611" i="64" a="1"/>
  <c r="AB1629" i="64"/>
  <c r="AR3214" i="64" a="1"/>
  <c r="S2976" i="64" a="1"/>
  <c r="BI3017" i="64" a="1"/>
  <c r="AL3017" i="64" a="1"/>
  <c r="T3241" i="64" a="1"/>
  <c r="AE611" i="64" a="1"/>
  <c r="V3017" i="64" a="1"/>
  <c r="T611" i="64" a="1"/>
  <c r="BC3017" i="64" a="1"/>
  <c r="X3241" i="64" a="1"/>
  <c r="S1937" i="64" a="1"/>
  <c r="CI3017" i="64" a="1"/>
  <c r="AQ3017" i="64" a="1"/>
  <c r="BM611" i="64" a="1"/>
  <c r="CD3214" i="64" a="1"/>
  <c r="CB3017" i="64" a="1"/>
  <c r="AI3017" i="64" a="1"/>
  <c r="CC611" i="64" a="1"/>
  <c r="AB1562" i="64"/>
  <c r="Y3017" i="64" a="1"/>
  <c r="W611" i="64" a="1"/>
  <c r="S977" i="64" a="1"/>
  <c r="AC611" i="64" a="1"/>
  <c r="U1585" i="64"/>
  <c r="W3214" i="64" a="1"/>
  <c r="AC1629" i="64"/>
  <c r="CA3017" i="64" a="1"/>
  <c r="AC1562" i="64"/>
  <c r="S1462" i="64" a="1"/>
  <c r="BT611" i="64" a="1"/>
  <c r="CJ611" i="64" a="1"/>
  <c r="S2998" i="64" a="1"/>
  <c r="S1703" i="64" a="1"/>
  <c r="AR611" i="64" a="1"/>
  <c r="Y611" i="64" a="1"/>
  <c r="BO611" i="64" a="1"/>
  <c r="Z611" i="64" a="1"/>
  <c r="AX3017" i="64" a="1"/>
  <c r="Y1651" i="64"/>
  <c r="CH611" i="64" a="1"/>
  <c r="BQ3017" i="64" a="1"/>
  <c r="AT3017" i="64" a="1"/>
  <c r="CJ3214" i="64" a="1"/>
  <c r="AC1585" i="64"/>
  <c r="BT3017" i="64" a="1"/>
  <c r="CH3017" i="64" a="1"/>
  <c r="AL3214" i="64" a="1"/>
  <c r="AB1674" i="64"/>
  <c r="S3214" i="64" a="1"/>
  <c r="S2511" i="64" a="1"/>
  <c r="S2264" i="64" a="1"/>
  <c r="BN3214" i="64" a="1"/>
  <c r="AW3214" i="64" a="1"/>
  <c r="AP611" i="64" a="1"/>
  <c r="AE3017" i="64" a="1"/>
  <c r="AX3214" i="64" a="1"/>
  <c r="AR3017" i="64" a="1"/>
  <c r="AD1607" i="64"/>
  <c r="AD611" i="64" a="1"/>
  <c r="Z1562" i="64"/>
  <c r="S1913" i="64" a="1"/>
  <c r="BU611" i="64" a="1"/>
  <c r="AD3214" i="64" a="1"/>
  <c r="AO3017" i="64" a="1"/>
  <c r="AM3214" i="64" a="1"/>
  <c r="V3241" i="64" a="1"/>
  <c r="BP3017" i="64" a="1"/>
  <c r="AW611" i="64" a="1"/>
  <c r="S1629" i="64"/>
  <c r="AY611" i="64" a="1"/>
  <c r="AT3214" i="64" a="1"/>
  <c r="V1607" i="64"/>
  <c r="BC611" i="64" a="1"/>
  <c r="AZ611" i="64" a="1"/>
  <c r="U1629" i="64"/>
  <c r="BH3214" i="64" a="1"/>
  <c r="BL3214" i="64" a="1"/>
  <c r="S1134" i="64" a="1"/>
  <c r="U1562" i="64"/>
  <c r="AS611" i="64" a="1"/>
  <c r="S780" i="64" a="1"/>
  <c r="Y1607" i="64"/>
  <c r="AB1607" i="64"/>
  <c r="AC1651" i="64"/>
  <c r="T1562" i="64"/>
  <c r="BQ3214" i="64" a="1"/>
  <c r="Y1629" i="64"/>
  <c r="Z1607" i="64"/>
  <c r="S483" i="64" a="1"/>
  <c r="W1607" i="64"/>
  <c r="CE3017" i="64" a="1"/>
  <c r="W1629" i="64"/>
  <c r="S3017" i="64" a="1"/>
  <c r="V1674" i="64"/>
  <c r="S1386" i="64" a="1"/>
  <c r="AS3017" i="64" a="1"/>
  <c r="S1274" i="64" a="1"/>
  <c r="S2189" i="64" a="1"/>
  <c r="Y3214" i="64" a="1"/>
  <c r="T1585" i="64"/>
  <c r="AB1651" i="64"/>
  <c r="AK3017" i="64" a="1"/>
  <c r="Z1585" i="64"/>
  <c r="AS3214" i="64" a="1"/>
  <c r="AG3017" i="64" a="1"/>
  <c r="BK611" i="64" a="1"/>
  <c r="BA611" i="64" a="1"/>
  <c r="AQ611" i="64" a="1"/>
  <c r="CH3214" i="64" a="1"/>
  <c r="X1629" i="64"/>
  <c r="X1674" i="64"/>
  <c r="BD3214" i="64" a="1"/>
  <c r="S1492" i="64" a="1"/>
  <c r="CD611" i="64" a="1"/>
  <c r="AU3017" i="64" a="1"/>
  <c r="BZ3017" i="64" a="1"/>
  <c r="AC1607" i="64"/>
  <c r="S3065" i="64" a="1"/>
  <c r="AF3214" i="64" a="1"/>
  <c r="AA1562" i="64"/>
  <c r="S2117" i="64" a="1"/>
  <c r="AW3017" i="64" a="1"/>
  <c r="BX3214" i="64" a="1"/>
  <c r="CK3017" i="64" a="1"/>
  <c r="BM3214" i="64" a="1"/>
  <c r="W1562" i="64"/>
  <c r="S534" i="64" a="1"/>
  <c r="BW3214" i="64" a="1"/>
  <c r="X1651" i="64"/>
  <c r="U1651" i="64"/>
  <c r="S2370" i="64" a="1"/>
  <c r="AA3214" i="64" a="1"/>
  <c r="T1607" i="64"/>
  <c r="AC3241" i="64" a="1"/>
  <c r="AA1629" i="64"/>
  <c r="BV3214" i="64" a="1"/>
  <c r="BD3017" i="64" a="1"/>
  <c r="AG3214" i="64" a="1"/>
  <c r="BC3214" i="64" a="1"/>
  <c r="CE611" i="64" a="1"/>
  <c r="S664" i="64" a="1"/>
  <c r="CD3017" i="64" a="1"/>
  <c r="U3214" i="64" a="1"/>
  <c r="W1674" i="64"/>
  <c r="BE3214" i="64" a="1"/>
  <c r="BB611" i="64" a="1"/>
  <c r="BR3017" i="64" a="1"/>
  <c r="S1985" i="64" a="1"/>
  <c r="CI3214" i="64" a="1"/>
  <c r="AA3241" i="64" a="1"/>
  <c r="AV3017" i="64" a="1"/>
  <c r="AD1562" i="64"/>
  <c r="CC3214" i="64" a="1"/>
  <c r="W3017" i="64" a="1"/>
  <c r="BJ3017" i="64" a="1"/>
  <c r="BQ611" i="64" a="1"/>
  <c r="BU3214" i="64" a="1"/>
  <c r="S1585" i="64"/>
  <c r="AP3214" i="64" a="1"/>
  <c r="S1001" i="64" a="1"/>
  <c r="AC1674" i="64"/>
  <c r="CG3017" i="64" a="1"/>
  <c r="T1674" i="64"/>
  <c r="S2457" i="64" a="1"/>
  <c r="AH611" i="64" a="1"/>
  <c r="S2309" i="64" a="1"/>
  <c r="CF3214" i="64" a="1"/>
  <c r="W3241" i="64" a="1"/>
  <c r="CC3017" i="64" a="1"/>
  <c r="AU3214" i="64" a="1"/>
  <c r="AE3214" i="64" a="1"/>
  <c r="AV3214" i="64" a="1"/>
  <c r="BO3017" i="64" a="1"/>
  <c r="BP3214" i="64" a="1"/>
  <c r="BG611" i="64" a="1"/>
  <c r="V1562" i="64"/>
  <c r="CB3214" i="64" a="1"/>
  <c r="AD1674" i="64"/>
  <c r="AD1585" i="64"/>
  <c r="CF3017" i="64" a="1"/>
  <c r="BS3214" i="64" a="1"/>
  <c r="AN611" i="64" a="1"/>
  <c r="AA1585" i="64"/>
  <c r="BG3017" i="64" a="1"/>
  <c r="BA3214" i="64" a="1"/>
  <c r="Y3241" i="64" a="1"/>
  <c r="AB3241" i="64" a="1"/>
  <c r="BW3017" i="64" a="1"/>
  <c r="BV611" i="64" a="1"/>
  <c r="Y1562" i="64"/>
  <c r="AQ3214" i="64" a="1"/>
  <c r="V1629" i="64"/>
  <c r="AK611" i="64" a="1"/>
  <c r="AZ3214" i="64" a="1"/>
  <c r="BO3214" i="64" a="1"/>
  <c r="BL3017" i="64" a="1"/>
  <c r="S1562" i="64"/>
  <c r="W1651" i="64"/>
  <c r="S1540" i="64"/>
  <c r="AY3214" i="64" a="1"/>
  <c r="AO3214" i="64" a="1"/>
  <c r="S2400" i="64" a="1"/>
  <c r="S1023" i="64" a="1"/>
  <c r="T1651" i="64"/>
  <c r="CF611" i="64" a="1"/>
  <c r="BU3017" i="64" a="1"/>
  <c r="BS3017" i="64" a="1"/>
  <c r="AI3214" i="64" a="1"/>
  <c r="BJ3214" i="64" a="1"/>
  <c r="BD611" i="64" a="1"/>
  <c r="S3241" i="64" a="1"/>
  <c r="BR3214" i="64" a="1"/>
  <c r="CE3214" i="64" a="1"/>
  <c r="AA1674" i="64"/>
  <c r="Z1651" i="64"/>
  <c r="S2082" i="64" a="1"/>
  <c r="AL611" i="64" a="1"/>
  <c r="CI611" i="64" a="1"/>
  <c r="X1585" i="64"/>
  <c r="AA3017" i="64" a="1"/>
  <c r="Z3017" i="64" a="1"/>
  <c r="S1318" i="64" a="1"/>
  <c r="BF611" i="64" a="1"/>
  <c r="BK3017" i="64" a="1"/>
  <c r="CK611" i="64" a="1"/>
  <c r="S1072" i="64" a="1"/>
  <c r="BY3214" i="64" a="1"/>
  <c r="V1585" i="64"/>
  <c r="CA611" i="64" a="1"/>
  <c r="AB3214" i="64" a="1"/>
  <c r="S2054" i="64" a="1"/>
  <c r="AT611" i="64" a="1"/>
  <c r="BJ611" i="64" a="1"/>
  <c r="BI3214" i="64" a="1"/>
  <c r="S455" i="64" a="1"/>
  <c r="AJ3214" i="64" a="1"/>
  <c r="BE3017" i="64" a="1"/>
  <c r="AD1629" i="64"/>
  <c r="U61" i="1413" l="1"/>
  <c r="U59" i="861" s="1"/>
  <c r="V39" i="1413"/>
  <c r="V90" i="861" s="1"/>
  <c r="AD43" i="1413"/>
  <c r="AD17" i="861" s="1"/>
  <c r="V52" i="1413"/>
  <c r="W48" i="1413" s="1"/>
  <c r="AF69" i="1413"/>
  <c r="AF25" i="1413"/>
  <c r="AF76" i="1413"/>
  <c r="AF31" i="1413"/>
  <c r="AF42" i="1413"/>
  <c r="AF45" i="1413"/>
  <c r="AF60" i="1413"/>
  <c r="AF36" i="1413"/>
  <c r="AF32" i="1413"/>
  <c r="AF10" i="1413"/>
  <c r="AF18" i="1413"/>
  <c r="AF11" i="1413"/>
  <c r="AF56" i="1413"/>
  <c r="AF50" i="1413"/>
  <c r="AF17" i="1413"/>
  <c r="AF12" i="1413"/>
  <c r="AF13" i="1413"/>
  <c r="AE14" i="1413"/>
  <c r="AE20" i="1413" s="1"/>
  <c r="AE23" i="861" s="1"/>
  <c r="X23" i="1413"/>
  <c r="W28" i="1413"/>
  <c r="W33" i="1413"/>
  <c r="W16" i="861" s="1"/>
  <c r="AD24" i="1413"/>
  <c r="AE1440" i="64"/>
  <c r="BD765" i="64"/>
  <c r="BJ765" i="64"/>
  <c r="AM765" i="64"/>
  <c r="BT765" i="64"/>
  <c r="AN748" i="64"/>
  <c r="BU748" i="64"/>
  <c r="AA748" i="64"/>
  <c r="BX748" i="64"/>
  <c r="AT748" i="64"/>
  <c r="AG748" i="64"/>
  <c r="S748" i="64"/>
  <c r="AZ748" i="64"/>
  <c r="CG748" i="64"/>
  <c r="W748" i="64"/>
  <c r="BD748" i="64"/>
  <c r="CK748" i="64"/>
  <c r="AQ748" i="64"/>
  <c r="BJ748" i="64"/>
  <c r="AW748" i="64"/>
  <c r="AI748" i="64"/>
  <c r="BP748" i="64"/>
  <c r="AM748" i="64"/>
  <c r="BT748" i="64"/>
  <c r="BG748" i="64"/>
  <c r="AC748" i="64"/>
  <c r="BZ748" i="64"/>
  <c r="BM748" i="64"/>
  <c r="AY748" i="64"/>
  <c r="CF748" i="64"/>
  <c r="V748" i="64"/>
  <c r="BC748" i="64"/>
  <c r="CJ748" i="64"/>
  <c r="Z748" i="64"/>
  <c r="BW748" i="64"/>
  <c r="AS748" i="64"/>
  <c r="AF748" i="64"/>
  <c r="CC748" i="64"/>
  <c r="BO748" i="64"/>
  <c r="AL748" i="64"/>
  <c r="BS748" i="64"/>
  <c r="AP748" i="64"/>
  <c r="BI748" i="64"/>
  <c r="AE748" i="64"/>
  <c r="AV748" i="64"/>
  <c r="AH748" i="64"/>
  <c r="CE748" i="64"/>
  <c r="U748" i="64"/>
  <c r="BB748" i="64"/>
  <c r="CI748" i="64"/>
  <c r="Y748" i="64"/>
  <c r="BF748" i="64"/>
  <c r="AB748" i="64"/>
  <c r="BY748" i="64"/>
  <c r="AU748" i="64"/>
  <c r="BL748" i="64"/>
  <c r="AX748" i="64"/>
  <c r="AK748" i="64"/>
  <c r="BR748" i="64"/>
  <c r="AO748" i="64"/>
  <c r="BV748" i="64"/>
  <c r="AR748" i="64"/>
  <c r="BK748" i="64"/>
  <c r="CB748" i="64"/>
  <c r="BN748" i="64"/>
  <c r="T748" i="64"/>
  <c r="BA748" i="64"/>
  <c r="CH748" i="64"/>
  <c r="X748" i="64"/>
  <c r="BE748" i="64"/>
  <c r="BH748" i="64"/>
  <c r="AD748" i="64"/>
  <c r="CA748" i="64"/>
  <c r="CD748" i="64"/>
  <c r="AJ748" i="64"/>
  <c r="BQ748" i="64"/>
  <c r="AN761" i="64"/>
  <c r="BU761" i="64"/>
  <c r="AA761" i="64"/>
  <c r="BX761" i="64"/>
  <c r="AT761" i="64"/>
  <c r="AG761" i="64"/>
  <c r="S761" i="64"/>
  <c r="AZ761" i="64"/>
  <c r="CG761" i="64"/>
  <c r="AR765" i="64"/>
  <c r="BY765" i="64"/>
  <c r="BX765" i="64"/>
  <c r="W761" i="64"/>
  <c r="BD761" i="64"/>
  <c r="CK761" i="64"/>
  <c r="AQ761" i="64"/>
  <c r="BJ761" i="64"/>
  <c r="AW761" i="64"/>
  <c r="AI761" i="64"/>
  <c r="BP761" i="64"/>
  <c r="Z765" i="64"/>
  <c r="T765" i="64"/>
  <c r="AA765" i="64"/>
  <c r="AM761" i="64"/>
  <c r="BT761" i="64"/>
  <c r="BG761" i="64"/>
  <c r="AC761" i="64"/>
  <c r="BZ761" i="64"/>
  <c r="BM761" i="64"/>
  <c r="AY761" i="64"/>
  <c r="CF761" i="64"/>
  <c r="V761" i="64"/>
  <c r="U765" i="64"/>
  <c r="X765" i="64"/>
  <c r="AL765" i="64"/>
  <c r="AP765" i="64"/>
  <c r="AE765" i="64"/>
  <c r="BC761" i="64"/>
  <c r="CJ761" i="64"/>
  <c r="Z761" i="64"/>
  <c r="BW761" i="64"/>
  <c r="AS761" i="64"/>
  <c r="AF761" i="64"/>
  <c r="CC761" i="64"/>
  <c r="BO761" i="64"/>
  <c r="AL761" i="64"/>
  <c r="BC765" i="64"/>
  <c r="AE722" i="64" a="1"/>
  <c r="AE722" i="64" s="1"/>
  <c r="AX765" i="64"/>
  <c r="AC765" i="64"/>
  <c r="AK765" i="64"/>
  <c r="BS761" i="64"/>
  <c r="AP761" i="64"/>
  <c r="BI761" i="64"/>
  <c r="AE761" i="64"/>
  <c r="AV761" i="64"/>
  <c r="AH761" i="64"/>
  <c r="CE761" i="64"/>
  <c r="U761" i="64"/>
  <c r="BB761" i="64"/>
  <c r="BO765" i="64"/>
  <c r="BM765" i="64"/>
  <c r="BB765" i="64"/>
  <c r="BA765" i="64"/>
  <c r="CI761" i="64"/>
  <c r="Y761" i="64"/>
  <c r="BF761" i="64"/>
  <c r="AB761" i="64"/>
  <c r="BY761" i="64"/>
  <c r="AU761" i="64"/>
  <c r="BL761" i="64"/>
  <c r="AX761" i="64"/>
  <c r="AK761" i="64"/>
  <c r="BR761" i="64"/>
  <c r="AG765" i="64"/>
  <c r="BW765" i="64"/>
  <c r="CB765" i="64"/>
  <c r="AN765" i="64"/>
  <c r="AS765" i="64"/>
  <c r="BP765" i="64"/>
  <c r="AB765" i="64"/>
  <c r="BZ765" i="64"/>
  <c r="AO761" i="64"/>
  <c r="BV761" i="64"/>
  <c r="AR761" i="64"/>
  <c r="BK761" i="64"/>
  <c r="CB761" i="64"/>
  <c r="BN761" i="64"/>
  <c r="T761" i="64"/>
  <c r="BA761" i="64"/>
  <c r="CH761" i="64"/>
  <c r="AO765" i="64"/>
  <c r="BL765" i="64"/>
  <c r="BN765" i="64"/>
  <c r="CC765" i="64"/>
  <c r="AD765" i="64"/>
  <c r="BI765" i="64"/>
  <c r="BQ765" i="64"/>
  <c r="AZ765" i="64"/>
  <c r="BE765" i="64"/>
  <c r="X761" i="64"/>
  <c r="BE761" i="64"/>
  <c r="BH761" i="64"/>
  <c r="AD761" i="64"/>
  <c r="CA761" i="64"/>
  <c r="CD761" i="64"/>
  <c r="AJ761" i="64"/>
  <c r="BQ761" i="64"/>
  <c r="BU715" i="64"/>
  <c r="BZ715" i="64"/>
  <c r="AU715" i="64"/>
  <c r="CD715" i="64"/>
  <c r="BF715" i="64"/>
  <c r="CJ715" i="64"/>
  <c r="BI715" i="64"/>
  <c r="CH715" i="64"/>
  <c r="AG715" i="64"/>
  <c r="BE715" i="64"/>
  <c r="AR715" i="64"/>
  <c r="BK715" i="64"/>
  <c r="AV715" i="64"/>
  <c r="U715" i="64"/>
  <c r="AS715" i="64"/>
  <c r="BS715" i="64"/>
  <c r="AX715" i="64"/>
  <c r="AB715" i="64"/>
  <c r="CK715" i="64"/>
  <c r="AW715" i="64"/>
  <c r="W715" i="64"/>
  <c r="V715" i="64"/>
  <c r="AF715" i="64"/>
  <c r="AN715" i="64"/>
  <c r="BY715" i="64"/>
  <c r="AK715" i="64"/>
  <c r="AP715" i="64"/>
  <c r="AA715" i="64"/>
  <c r="BL715" i="64"/>
  <c r="AZ715" i="64"/>
  <c r="X715" i="64"/>
  <c r="CI715" i="64"/>
  <c r="AI715" i="64"/>
  <c r="AQ715" i="64"/>
  <c r="AY715" i="64"/>
  <c r="BG715" i="64"/>
  <c r="AM715" i="64"/>
  <c r="BH715" i="64"/>
  <c r="AD715" i="64"/>
  <c r="S715" i="64"/>
  <c r="BO715" i="64"/>
  <c r="Y715" i="64"/>
  <c r="AJ715" i="64"/>
  <c r="CB715" i="64"/>
  <c r="BW715" i="64"/>
  <c r="BP715" i="64"/>
  <c r="AL715" i="64"/>
  <c r="Z715" i="64"/>
  <c r="CE715" i="64"/>
  <c r="BC715" i="64"/>
  <c r="AO715" i="64"/>
  <c r="BX715" i="64"/>
  <c r="BB715" i="64"/>
  <c r="BN715" i="64"/>
  <c r="AC715" i="64"/>
  <c r="CC715" i="64"/>
  <c r="AT715" i="64"/>
  <c r="AE715" i="64"/>
  <c r="BQ715" i="64"/>
  <c r="CA715" i="64"/>
  <c r="CF715" i="64"/>
  <c r="BM715" i="64"/>
  <c r="BJ715" i="64"/>
  <c r="BR715" i="64"/>
  <c r="AH715" i="64"/>
  <c r="BT715" i="64"/>
  <c r="BA715" i="64"/>
  <c r="T715" i="64"/>
  <c r="CG715" i="64"/>
  <c r="BV715" i="64"/>
  <c r="BD715" i="64"/>
  <c r="AE716" i="64" a="1"/>
  <c r="AE716" i="64" s="1"/>
  <c r="AE723" i="64" a="1"/>
  <c r="AE723" i="64" s="1"/>
  <c r="AD78" i="64"/>
  <c r="AD84" i="64" s="1"/>
  <c r="AE75" i="64" a="1"/>
  <c r="AE75" i="64" s="1"/>
  <c r="AE77" i="64" a="1"/>
  <c r="AE77" i="64" s="1"/>
  <c r="AE625" i="64" a="1"/>
  <c r="AE625" i="64" s="1"/>
  <c r="AE76" i="64" a="1"/>
  <c r="AE76" i="64" s="1"/>
  <c r="AE74" i="64" a="1"/>
  <c r="AE74" i="64" s="1"/>
  <c r="AE82" i="64" a="1"/>
  <c r="AE82" i="64" s="1"/>
  <c r="AE81" i="64" a="1"/>
  <c r="AE81" i="64" s="1"/>
  <c r="AC103" i="861"/>
  <c r="BV1797" i="64"/>
  <c r="BV1843" i="64" s="1"/>
  <c r="BH1797" i="64"/>
  <c r="BH1843" i="64" s="1"/>
  <c r="BJ1797" i="64"/>
  <c r="BJ1843" i="64" s="1"/>
  <c r="CD1797" i="64"/>
  <c r="CD1843" i="64" s="1"/>
  <c r="AA1797" i="64"/>
  <c r="AA1843" i="64" s="1"/>
  <c r="AU1797" i="64"/>
  <c r="AU1843" i="64" s="1"/>
  <c r="AH1797" i="64"/>
  <c r="AH1843" i="64" s="1"/>
  <c r="CE611" i="64"/>
  <c r="AK611" i="64"/>
  <c r="BR611" i="64"/>
  <c r="AO611" i="64"/>
  <c r="BV611" i="64"/>
  <c r="AR611" i="64"/>
  <c r="BK611" i="64"/>
  <c r="AG611" i="64"/>
  <c r="CI1797" i="64"/>
  <c r="CI1843" i="64" s="1"/>
  <c r="X1797" i="64"/>
  <c r="X1843" i="64" s="1"/>
  <c r="BE1797" i="64"/>
  <c r="BE1843" i="64" s="1"/>
  <c r="AF1797" i="64"/>
  <c r="AF1843" i="64" s="1"/>
  <c r="AW1797" i="64"/>
  <c r="AW1843" i="64" s="1"/>
  <c r="CG1797" i="64"/>
  <c r="CG1843" i="64" s="1"/>
  <c r="AL1797" i="64"/>
  <c r="AL1843" i="64" s="1"/>
  <c r="AI1797" i="64"/>
  <c r="AI1843" i="64" s="1"/>
  <c r="BX1797" i="64"/>
  <c r="BX1843" i="64" s="1"/>
  <c r="AC1797" i="64"/>
  <c r="AC1843" i="64" s="1"/>
  <c r="BZ1797" i="64"/>
  <c r="BZ1843" i="64" s="1"/>
  <c r="T611" i="64"/>
  <c r="X615" i="64" s="1"/>
  <c r="BA611" i="64"/>
  <c r="CH611" i="64"/>
  <c r="X611" i="64"/>
  <c r="AB615" i="64" s="1"/>
  <c r="BE611" i="64"/>
  <c r="BH611" i="64"/>
  <c r="AD611" i="64"/>
  <c r="CA611" i="64"/>
  <c r="AW611" i="64"/>
  <c r="CF1797" i="64"/>
  <c r="CF1843" i="64" s="1"/>
  <c r="AQ1797" i="64"/>
  <c r="AQ1843" i="64" s="1"/>
  <c r="BN1797" i="64"/>
  <c r="BN1843" i="64" s="1"/>
  <c r="AV1797" i="64"/>
  <c r="AV1843" i="64" s="1"/>
  <c r="AN1797" i="64"/>
  <c r="AN1843" i="64" s="1"/>
  <c r="BU1797" i="64"/>
  <c r="BU1843" i="64" s="1"/>
  <c r="BP1797" i="64"/>
  <c r="BP1843" i="64" s="1"/>
  <c r="BM1797" i="64"/>
  <c r="BM1843" i="64" s="1"/>
  <c r="BB1797" i="64"/>
  <c r="BB1843" i="64" s="1"/>
  <c r="AJ611" i="64"/>
  <c r="BQ611" i="64"/>
  <c r="AN611" i="64"/>
  <c r="BU611" i="64"/>
  <c r="AA611" i="64"/>
  <c r="BX611" i="64"/>
  <c r="AT611" i="64"/>
  <c r="BM611" i="64"/>
  <c r="W1797" i="64"/>
  <c r="W1843" i="64" s="1"/>
  <c r="CA1797" i="64"/>
  <c r="CA1843" i="64" s="1"/>
  <c r="BK1797" i="64"/>
  <c r="BK1843" i="64" s="1"/>
  <c r="U1797" i="64"/>
  <c r="U1843" i="64" s="1"/>
  <c r="Z1797" i="64"/>
  <c r="Z1843" i="64" s="1"/>
  <c r="BG1797" i="64"/>
  <c r="BG1843" i="64" s="1"/>
  <c r="AS1797" i="64"/>
  <c r="AS1843" i="64" s="1"/>
  <c r="AZ611" i="64"/>
  <c r="CG611" i="64"/>
  <c r="W611" i="64"/>
  <c r="AA615" i="64" s="1"/>
  <c r="BD611" i="64"/>
  <c r="CK611" i="64"/>
  <c r="AQ611" i="64"/>
  <c r="BJ611" i="64"/>
  <c r="AF611" i="64"/>
  <c r="CC611" i="64"/>
  <c r="BD1797" i="64"/>
  <c r="BD1843" i="64" s="1"/>
  <c r="AJ1797" i="64"/>
  <c r="AJ1843" i="64" s="1"/>
  <c r="CK1797" i="64"/>
  <c r="CK1843" i="64" s="1"/>
  <c r="CC1797" i="64"/>
  <c r="CC1843" i="64" s="1"/>
  <c r="BR1797" i="64"/>
  <c r="BR1843" i="64" s="1"/>
  <c r="AM1797" i="64"/>
  <c r="AM1843" i="64" s="1"/>
  <c r="CE1797" i="64"/>
  <c r="CE1843" i="64" s="1"/>
  <c r="AD1797" i="64"/>
  <c r="AD1843" i="64" s="1"/>
  <c r="AK1797" i="64"/>
  <c r="AK1843" i="64" s="1"/>
  <c r="S611" i="64"/>
  <c r="S632" i="64" s="1"/>
  <c r="BP611" i="64"/>
  <c r="AM611" i="64"/>
  <c r="BT611" i="64"/>
  <c r="BG611" i="64"/>
  <c r="AC611" i="64"/>
  <c r="BZ611" i="64"/>
  <c r="AV611" i="64"/>
  <c r="AH611" i="64"/>
  <c r="AP1797" i="64"/>
  <c r="AP1843" i="64" s="1"/>
  <c r="BW1797" i="64"/>
  <c r="BW1843" i="64" s="1"/>
  <c r="AB1797" i="64"/>
  <c r="AB1843" i="64" s="1"/>
  <c r="BI1797" i="64"/>
  <c r="BI1843" i="64" s="1"/>
  <c r="BT1797" i="64"/>
  <c r="BT1843" i="64" s="1"/>
  <c r="BL1797" i="64"/>
  <c r="BL1843" i="64" s="1"/>
  <c r="CH1797" i="64"/>
  <c r="CH1843" i="64" s="1"/>
  <c r="AI611" i="64"/>
  <c r="CF611" i="64"/>
  <c r="V611" i="64"/>
  <c r="Z615" i="64" s="1"/>
  <c r="BC611" i="64"/>
  <c r="CJ611" i="64"/>
  <c r="Z611" i="64"/>
  <c r="AD615" i="64" s="1"/>
  <c r="BW611" i="64"/>
  <c r="AS611" i="64"/>
  <c r="BL611" i="64"/>
  <c r="AX611" i="64"/>
  <c r="BC1797" i="64"/>
  <c r="BC1843" i="64" s="1"/>
  <c r="AY1797" i="64"/>
  <c r="AY1843" i="64" s="1"/>
  <c r="Y1797" i="64"/>
  <c r="Y1843" i="64" s="1"/>
  <c r="AT1797" i="64"/>
  <c r="AT1843" i="64" s="1"/>
  <c r="BA1797" i="64"/>
  <c r="BA1843" i="64" s="1"/>
  <c r="BF1797" i="64"/>
  <c r="BF1843" i="64" s="1"/>
  <c r="AR1797" i="64"/>
  <c r="AR1843" i="64" s="1"/>
  <c r="BY1797" i="64"/>
  <c r="BY1843" i="64" s="1"/>
  <c r="AX1797" i="64"/>
  <c r="AX1843" i="64" s="1"/>
  <c r="AY611" i="64"/>
  <c r="AL611" i="64"/>
  <c r="BS611" i="64"/>
  <c r="AP611" i="64"/>
  <c r="BI611" i="64"/>
  <c r="AE611" i="64"/>
  <c r="CB611" i="64"/>
  <c r="BN611" i="64"/>
  <c r="AE1797" i="64"/>
  <c r="AE1843" i="64" s="1"/>
  <c r="CJ1797" i="64"/>
  <c r="CJ1843" i="64" s="1"/>
  <c r="CB1797" i="64"/>
  <c r="CB1843" i="64" s="1"/>
  <c r="AZ1797" i="64"/>
  <c r="AZ1843" i="64" s="1"/>
  <c r="BS1797" i="64"/>
  <c r="BS1843" i="64" s="1"/>
  <c r="AO1797" i="64"/>
  <c r="AO1843" i="64" s="1"/>
  <c r="BO1797" i="64"/>
  <c r="BO1843" i="64" s="1"/>
  <c r="AG1797" i="64"/>
  <c r="AG1843" i="64" s="1"/>
  <c r="BQ1797" i="64"/>
  <c r="BQ1843" i="64" s="1"/>
  <c r="V1797" i="64"/>
  <c r="V1843" i="64" s="1"/>
  <c r="BO611" i="64"/>
  <c r="U611" i="64"/>
  <c r="Y615" i="64" s="1"/>
  <c r="BB611" i="64"/>
  <c r="CI611" i="64"/>
  <c r="Y611" i="64"/>
  <c r="AC615" i="64" s="1"/>
  <c r="BF611" i="64"/>
  <c r="AB611" i="64"/>
  <c r="BY611" i="64"/>
  <c r="AU611" i="64"/>
  <c r="CD611" i="64"/>
  <c r="BV1808" i="64"/>
  <c r="BH1808" i="64"/>
  <c r="BJ1808" i="64"/>
  <c r="CD1808" i="64"/>
  <c r="AZ1846" i="64"/>
  <c r="CG1846" i="64"/>
  <c r="W1846" i="64"/>
  <c r="BD1846" i="64"/>
  <c r="CK1846" i="64"/>
  <c r="BG1846" i="64"/>
  <c r="AC1846" i="64"/>
  <c r="BZ1846" i="64"/>
  <c r="AV1846" i="64"/>
  <c r="AH1846" i="64"/>
  <c r="AA1808" i="64"/>
  <c r="AU1808" i="64"/>
  <c r="AH1808" i="64"/>
  <c r="CI1808" i="64"/>
  <c r="X1808" i="64"/>
  <c r="BE1808" i="64"/>
  <c r="AF1808" i="64"/>
  <c r="AW1808" i="64"/>
  <c r="CG1808" i="64"/>
  <c r="AL1808" i="64"/>
  <c r="AI1846" i="64"/>
  <c r="BP1846" i="64"/>
  <c r="AM1846" i="64"/>
  <c r="BT1846" i="64"/>
  <c r="Z1846" i="64"/>
  <c r="BW1846" i="64"/>
  <c r="AS1846" i="64"/>
  <c r="BL1846" i="64"/>
  <c r="AX1846" i="64"/>
  <c r="AI1808" i="64"/>
  <c r="BX1808" i="64"/>
  <c r="AC1808" i="64"/>
  <c r="BZ1808" i="64"/>
  <c r="CF1808" i="64"/>
  <c r="AQ1808" i="64"/>
  <c r="T1808" i="64"/>
  <c r="BN1808" i="64"/>
  <c r="AY1846" i="64"/>
  <c r="CF1846" i="64"/>
  <c r="V1846" i="64"/>
  <c r="BC1846" i="64"/>
  <c r="CJ1846" i="64"/>
  <c r="AP1846" i="64"/>
  <c r="BI1846" i="64"/>
  <c r="AE1846" i="64"/>
  <c r="CB1846" i="64"/>
  <c r="BN1846" i="64"/>
  <c r="AV1808" i="64"/>
  <c r="AN1808" i="64"/>
  <c r="BU1808" i="64"/>
  <c r="BP1808" i="64"/>
  <c r="BM1808" i="64"/>
  <c r="BB1808" i="64"/>
  <c r="W1808" i="64"/>
  <c r="CA1808" i="64"/>
  <c r="BK1808" i="64"/>
  <c r="U1808" i="64"/>
  <c r="BO1846" i="64"/>
  <c r="AL1846" i="64"/>
  <c r="BS1846" i="64"/>
  <c r="BF1846" i="64"/>
  <c r="AB1846" i="64"/>
  <c r="BY1846" i="64"/>
  <c r="AU1846" i="64"/>
  <c r="CD1846" i="64"/>
  <c r="Z1808" i="64"/>
  <c r="BG1808" i="64"/>
  <c r="AS1808" i="64"/>
  <c r="BD1808" i="64"/>
  <c r="AJ1808" i="64"/>
  <c r="CK1808" i="64"/>
  <c r="CC1808" i="64"/>
  <c r="BR1808" i="64"/>
  <c r="CE1846" i="64"/>
  <c r="U1846" i="64"/>
  <c r="BB1846" i="64"/>
  <c r="CI1846" i="64"/>
  <c r="Y1846" i="64"/>
  <c r="BV1846" i="64"/>
  <c r="AR1846" i="64"/>
  <c r="BK1846" i="64"/>
  <c r="AG1846" i="64"/>
  <c r="AM1808" i="64"/>
  <c r="CE1808" i="64"/>
  <c r="AD1808" i="64"/>
  <c r="AK1808" i="64"/>
  <c r="AP1808" i="64"/>
  <c r="BW1808" i="64"/>
  <c r="AB1808" i="64"/>
  <c r="BI1808" i="64"/>
  <c r="AK1846" i="64"/>
  <c r="BR1846" i="64"/>
  <c r="AO1846" i="64"/>
  <c r="BH1846" i="64"/>
  <c r="AD1846" i="64"/>
  <c r="CA1846" i="64"/>
  <c r="AW1846" i="64"/>
  <c r="BT1808" i="64"/>
  <c r="BL1808" i="64"/>
  <c r="CH1808" i="64"/>
  <c r="BC1808" i="64"/>
  <c r="AY1808" i="64"/>
  <c r="Y1808" i="64"/>
  <c r="AT1808" i="64"/>
  <c r="BA1808" i="64"/>
  <c r="T1846" i="64"/>
  <c r="BA1846" i="64"/>
  <c r="CH1846" i="64"/>
  <c r="X1846" i="64"/>
  <c r="BE1846" i="64"/>
  <c r="AA1846" i="64"/>
  <c r="BX1846" i="64"/>
  <c r="AT1846" i="64"/>
  <c r="BM1846" i="64"/>
  <c r="BF1808" i="64"/>
  <c r="AR1808" i="64"/>
  <c r="BY1808" i="64"/>
  <c r="AX1808" i="64"/>
  <c r="AE1808" i="64"/>
  <c r="CJ1808" i="64"/>
  <c r="CB1808" i="64"/>
  <c r="AZ1808" i="64"/>
  <c r="AJ1846" i="64"/>
  <c r="BQ1846" i="64"/>
  <c r="AN1846" i="64"/>
  <c r="BU1846" i="64"/>
  <c r="AQ1846" i="64"/>
  <c r="BJ1846" i="64"/>
  <c r="AF1846" i="64"/>
  <c r="CC1846" i="64"/>
  <c r="BS1808" i="64"/>
  <c r="AO1808" i="64"/>
  <c r="BO1808" i="64"/>
  <c r="AG1808" i="64"/>
  <c r="BQ1808" i="64"/>
  <c r="V1808" i="64"/>
  <c r="AE635" i="64" a="1"/>
  <c r="AE635" i="64" s="1"/>
  <c r="AE627" i="64" a="1"/>
  <c r="AE627" i="64" s="1"/>
  <c r="AE631" i="64" a="1"/>
  <c r="AE631" i="64" s="1"/>
  <c r="AE621" i="64" a="1"/>
  <c r="AE621" i="64" s="1"/>
  <c r="AE613" i="64" a="1"/>
  <c r="AE613" i="64" s="1"/>
  <c r="AE614" i="64" a="1"/>
  <c r="AE614" i="64" s="1"/>
  <c r="AE610" i="64" a="1"/>
  <c r="AE610" i="64" s="1"/>
  <c r="S765" i="64"/>
  <c r="AE3240" i="64" a="1"/>
  <c r="AE3240" i="64" s="1"/>
  <c r="AE3023" i="64" a="1"/>
  <c r="AE3023" i="64" s="1"/>
  <c r="AC3241" i="64"/>
  <c r="S3241" i="64"/>
  <c r="X3241" i="64"/>
  <c r="AA3241" i="64"/>
  <c r="U3241" i="64"/>
  <c r="V3241" i="64"/>
  <c r="AD3241" i="64"/>
  <c r="T3241" i="64"/>
  <c r="Y3241" i="64"/>
  <c r="AB3241" i="64"/>
  <c r="W3241" i="64"/>
  <c r="Z3241" i="64"/>
  <c r="AC3249" i="64"/>
  <c r="S3249" i="64"/>
  <c r="X3249" i="64"/>
  <c r="AA3249" i="64"/>
  <c r="U3249" i="64"/>
  <c r="V3249" i="64"/>
  <c r="AD3249" i="64"/>
  <c r="T3249" i="64"/>
  <c r="Y3249" i="64"/>
  <c r="AB3249" i="64"/>
  <c r="W3249" i="64"/>
  <c r="Z3249" i="64"/>
  <c r="V24" i="861"/>
  <c r="AH3214" i="64"/>
  <c r="BO3214" i="64"/>
  <c r="AK3214" i="64"/>
  <c r="BR3214" i="64"/>
  <c r="X3214" i="64"/>
  <c r="BU3214" i="64"/>
  <c r="BX3214" i="64"/>
  <c r="BJ3214" i="64"/>
  <c r="AX3214" i="64"/>
  <c r="CE3214" i="64"/>
  <c r="BA3214" i="64"/>
  <c r="CH3214" i="64"/>
  <c r="AN3214" i="64"/>
  <c r="CK3214" i="64"/>
  <c r="AA3214" i="64"/>
  <c r="AW3214" i="64"/>
  <c r="BZ3214" i="64"/>
  <c r="BN3214" i="64"/>
  <c r="T3214" i="64"/>
  <c r="BQ3214" i="64"/>
  <c r="W3214" i="64"/>
  <c r="BD3214" i="64"/>
  <c r="CB3214" i="64"/>
  <c r="AQ3214" i="64"/>
  <c r="AC3214" i="64"/>
  <c r="CC3214" i="64"/>
  <c r="CD3214" i="64"/>
  <c r="AJ3214" i="64"/>
  <c r="CG3214" i="64"/>
  <c r="AM3214" i="64"/>
  <c r="BT3214" i="64"/>
  <c r="Z3214" i="64"/>
  <c r="BG3214" i="64"/>
  <c r="AS3214" i="64"/>
  <c r="AE3214" i="64"/>
  <c r="AZ3214" i="64"/>
  <c r="BC3214" i="64"/>
  <c r="CJ3214" i="64"/>
  <c r="AP3214" i="64"/>
  <c r="AG3214" i="64"/>
  <c r="AV3214" i="64"/>
  <c r="BW3214" i="64"/>
  <c r="BI3214" i="64"/>
  <c r="AU3214" i="64"/>
  <c r="S3214" i="64"/>
  <c r="BP3214" i="64"/>
  <c r="V3214" i="64"/>
  <c r="BS3214" i="64"/>
  <c r="Y3214" i="64"/>
  <c r="BF3214" i="64"/>
  <c r="AB3214" i="64"/>
  <c r="BY3214" i="64"/>
  <c r="BK3214" i="64"/>
  <c r="AI3214" i="64"/>
  <c r="CF3214" i="64"/>
  <c r="AL3214" i="64"/>
  <c r="CI3214" i="64"/>
  <c r="AO3214" i="64"/>
  <c r="BV3214" i="64"/>
  <c r="AR3214" i="64"/>
  <c r="AD3214" i="64"/>
  <c r="CA3214" i="64"/>
  <c r="AY3214" i="64"/>
  <c r="U3214" i="64"/>
  <c r="BB3214" i="64"/>
  <c r="BE3214" i="64"/>
  <c r="BL3214" i="64"/>
  <c r="AF3214" i="64"/>
  <c r="BH3214" i="64"/>
  <c r="AT3214" i="64"/>
  <c r="BM3214" i="64"/>
  <c r="AE3215" i="64" a="1"/>
  <c r="AE3215" i="64" s="1"/>
  <c r="S3017" i="64"/>
  <c r="S3025" i="64" s="1"/>
  <c r="AE3018" i="64" a="1"/>
  <c r="AE3018" i="64" s="1"/>
  <c r="AE3019" i="64" a="1"/>
  <c r="AE3019" i="64" s="1"/>
  <c r="AO3017" i="64"/>
  <c r="AQ3017" i="64"/>
  <c r="BX3017" i="64"/>
  <c r="BK3017" i="64"/>
  <c r="CJ3017" i="64"/>
  <c r="CC3017" i="64"/>
  <c r="AX3017" i="64"/>
  <c r="BQ3017" i="64"/>
  <c r="V3017" i="64"/>
  <c r="V3025" i="64" s="1"/>
  <c r="BE3017" i="64"/>
  <c r="BG3017" i="64"/>
  <c r="AD3017" i="64"/>
  <c r="AD3025" i="64" s="1"/>
  <c r="CA3017" i="64"/>
  <c r="BN3017" i="64"/>
  <c r="AI3017" i="64"/>
  <c r="CG3017" i="64"/>
  <c r="AL3017" i="64"/>
  <c r="BU3017" i="64"/>
  <c r="BW3017" i="64"/>
  <c r="BT3017" i="64"/>
  <c r="AT3017" i="64"/>
  <c r="AF3017" i="64"/>
  <c r="CD3017" i="64"/>
  <c r="AY3017" i="64"/>
  <c r="T3017" i="64"/>
  <c r="T3025" i="64" s="1"/>
  <c r="BB3017" i="64"/>
  <c r="CK3017" i="64"/>
  <c r="X3017" i="64"/>
  <c r="X3025" i="64" s="1"/>
  <c r="AC3017" i="64"/>
  <c r="AC3025" i="64" s="1"/>
  <c r="AV3017" i="64"/>
  <c r="BO3017" i="64"/>
  <c r="AJ3017" i="64"/>
  <c r="BR3017" i="64"/>
  <c r="W3017" i="64"/>
  <c r="W3025" i="64" s="1"/>
  <c r="Z3017" i="64"/>
  <c r="Z3025" i="64" s="1"/>
  <c r="AS3017" i="64"/>
  <c r="BL3017" i="64"/>
  <c r="AN3017" i="64"/>
  <c r="CE3017" i="64"/>
  <c r="AZ3017" i="64"/>
  <c r="CH3017" i="64"/>
  <c r="AM3017" i="64"/>
  <c r="AP3017" i="64"/>
  <c r="AB3017" i="64"/>
  <c r="AB3025" i="64" s="1"/>
  <c r="BI3017" i="64"/>
  <c r="BJ3017" i="64"/>
  <c r="CB3017" i="64"/>
  <c r="AG3017" i="64"/>
  <c r="BP3017" i="64"/>
  <c r="U3017" i="64"/>
  <c r="U3025" i="64" s="1"/>
  <c r="BC3017" i="64"/>
  <c r="BF3017" i="64"/>
  <c r="AR3017" i="64"/>
  <c r="BY3017" i="64"/>
  <c r="AE3017" i="64"/>
  <c r="AW3017" i="64"/>
  <c r="CF3017" i="64"/>
  <c r="AK3017" i="64"/>
  <c r="BS3017" i="64"/>
  <c r="Y3017" i="64"/>
  <c r="Y3025" i="64" s="1"/>
  <c r="BV3017" i="64"/>
  <c r="AA3017" i="64"/>
  <c r="AA3025" i="64" s="1"/>
  <c r="BH3017" i="64"/>
  <c r="BZ3017" i="64"/>
  <c r="AU3017" i="64"/>
  <c r="BM3017" i="64"/>
  <c r="AH3017" i="64"/>
  <c r="BD3017" i="64"/>
  <c r="BA3017" i="64"/>
  <c r="CI3017" i="64"/>
  <c r="AE60" i="64" a="1"/>
  <c r="AE60" i="64" s="1"/>
  <c r="AE58" i="64" s="1" a="1"/>
  <c r="AE58" i="64" s="1"/>
  <c r="AE61" i="64" a="1"/>
  <c r="AE61" i="64" s="1"/>
  <c r="AE59" i="64" a="1"/>
  <c r="AE59" i="64" s="1"/>
  <c r="AE3541" i="64" a="1"/>
  <c r="AE3541" i="64" s="1"/>
  <c r="AE3520" i="64" a="1"/>
  <c r="AE3520" i="64" s="1"/>
  <c r="Y1479" i="64"/>
  <c r="AE1583" i="64" a="1"/>
  <c r="AE1583" i="64" s="1"/>
  <c r="AE1584" i="64" a="1"/>
  <c r="AE1584" i="64" s="1"/>
  <c r="AA1590" i="64"/>
  <c r="Y1590" i="64"/>
  <c r="AC1590" i="64"/>
  <c r="T1590" i="64"/>
  <c r="T1683" i="64"/>
  <c r="V1590" i="64"/>
  <c r="U1683" i="64"/>
  <c r="AB1590" i="64"/>
  <c r="X1590" i="64"/>
  <c r="Z1590" i="64"/>
  <c r="U1590" i="64"/>
  <c r="W1590" i="64"/>
  <c r="AE1672" i="64" a="1"/>
  <c r="AE1672" i="64" s="1"/>
  <c r="AE1673" i="64" a="1"/>
  <c r="AE1673" i="64" s="1"/>
  <c r="BN2769" i="64"/>
  <c r="AB1660" i="64"/>
  <c r="W1660" i="64"/>
  <c r="Y1660" i="64"/>
  <c r="V1660" i="64"/>
  <c r="AC1660" i="64"/>
  <c r="T1660" i="64"/>
  <c r="X1660" i="64"/>
  <c r="Z1660" i="64"/>
  <c r="S1683" i="64"/>
  <c r="S1660" i="64"/>
  <c r="AA1660" i="64"/>
  <c r="U1660" i="64"/>
  <c r="V1656" i="64"/>
  <c r="AC1656" i="64"/>
  <c r="V1634" i="64"/>
  <c r="AC1634" i="64"/>
  <c r="AE1628" i="64" a="1"/>
  <c r="AE1628" i="64" s="1"/>
  <c r="AE1650" i="64" a="1"/>
  <c r="AE1650" i="64" s="1"/>
  <c r="X1656" i="64"/>
  <c r="T1656" i="64"/>
  <c r="X1634" i="64"/>
  <c r="T1634" i="64"/>
  <c r="Z1656" i="64"/>
  <c r="S1634" i="64"/>
  <c r="Z1634" i="64"/>
  <c r="AA1656" i="64"/>
  <c r="AA1634" i="64"/>
  <c r="U1656" i="64"/>
  <c r="U1634" i="64"/>
  <c r="AB1656" i="64"/>
  <c r="AB1634" i="64"/>
  <c r="W1656" i="64"/>
  <c r="Y1656" i="64"/>
  <c r="W1634" i="64"/>
  <c r="Y1634" i="64"/>
  <c r="CJ1479" i="64"/>
  <c r="V1616" i="64"/>
  <c r="W1616" i="64"/>
  <c r="AB1616" i="64"/>
  <c r="X1616" i="64"/>
  <c r="AC1616" i="64"/>
  <c r="S1638" i="64"/>
  <c r="T1616" i="64"/>
  <c r="S1616" i="64"/>
  <c r="Y1616" i="64"/>
  <c r="U1616" i="64"/>
  <c r="Z1616" i="64"/>
  <c r="AA1616" i="64"/>
  <c r="X1612" i="64"/>
  <c r="AC1612" i="64"/>
  <c r="AE1561" i="64" a="1"/>
  <c r="AE1561" i="64" s="1"/>
  <c r="AE1606" i="64" a="1"/>
  <c r="AE1606" i="64" s="1"/>
  <c r="T1612" i="64"/>
  <c r="Y1612" i="64"/>
  <c r="U1612" i="64"/>
  <c r="Z1612" i="64"/>
  <c r="AA1612" i="64"/>
  <c r="W1612" i="64"/>
  <c r="AB1612" i="64"/>
  <c r="V1612" i="64"/>
  <c r="S1567" i="64"/>
  <c r="S1549" i="64"/>
  <c r="S1571" i="64"/>
  <c r="AD20" i="864"/>
  <c r="AD102" i="861" s="1"/>
  <c r="AD21" i="863"/>
  <c r="S780" i="64"/>
  <c r="CJ797" i="64"/>
  <c r="BE797" i="64"/>
  <c r="Z797" i="64"/>
  <c r="BW797" i="64"/>
  <c r="BH797" i="64"/>
  <c r="AC797" i="64"/>
  <c r="BL797" i="64"/>
  <c r="AG797" i="64"/>
  <c r="CG797" i="64"/>
  <c r="BB797" i="64"/>
  <c r="W797" i="64"/>
  <c r="BU797" i="64"/>
  <c r="AP797" i="64"/>
  <c r="BX797" i="64"/>
  <c r="AS797" i="64"/>
  <c r="CB797" i="64"/>
  <c r="AW797" i="64"/>
  <c r="AH797" i="64"/>
  <c r="BR797" i="64"/>
  <c r="AM797" i="64"/>
  <c r="AE791" i="64" a="1"/>
  <c r="AE791" i="64" s="1"/>
  <c r="AE781" i="64" a="1"/>
  <c r="AE781" i="64" s="1"/>
  <c r="AE787" i="64" a="1"/>
  <c r="AE787" i="64" s="1"/>
  <c r="CK797" i="64"/>
  <c r="BF797" i="64"/>
  <c r="BI797" i="64"/>
  <c r="AD797" i="64"/>
  <c r="BM797" i="64"/>
  <c r="AX797" i="64"/>
  <c r="AI797" i="64"/>
  <c r="T797" i="64"/>
  <c r="CH797" i="64"/>
  <c r="BC797" i="64"/>
  <c r="BV797" i="64"/>
  <c r="BY797" i="64"/>
  <c r="AT797" i="64"/>
  <c r="CC797" i="64"/>
  <c r="BN797" i="64"/>
  <c r="AY797" i="64"/>
  <c r="AJ797" i="64"/>
  <c r="BS797" i="64"/>
  <c r="X797" i="64"/>
  <c r="BJ797" i="64"/>
  <c r="AE797" i="64"/>
  <c r="CD797" i="64"/>
  <c r="BO797" i="64"/>
  <c r="AZ797" i="64"/>
  <c r="U797" i="64"/>
  <c r="CI797" i="64"/>
  <c r="AN797" i="64"/>
  <c r="AA797" i="64"/>
  <c r="BZ797" i="64"/>
  <c r="AU797" i="64"/>
  <c r="CE797" i="64"/>
  <c r="BP797" i="64"/>
  <c r="AK797" i="64"/>
  <c r="BD797" i="64"/>
  <c r="Y797" i="64"/>
  <c r="AQ797" i="64"/>
  <c r="AB797" i="64"/>
  <c r="BK797" i="64"/>
  <c r="AF797" i="64"/>
  <c r="CF797" i="64"/>
  <c r="BA797" i="64"/>
  <c r="V797" i="64"/>
  <c r="BT797" i="64"/>
  <c r="AO797" i="64"/>
  <c r="BG797" i="64"/>
  <c r="AR797" i="64"/>
  <c r="CA797" i="64"/>
  <c r="AV797" i="64"/>
  <c r="BQ797" i="64"/>
  <c r="AL797" i="64"/>
  <c r="S1416" i="64"/>
  <c r="S1418" i="64" s="1"/>
  <c r="S585" i="64"/>
  <c r="S2457" i="64"/>
  <c r="S2459" i="64" s="1"/>
  <c r="AD33" i="863"/>
  <c r="AD17" i="863" s="1"/>
  <c r="AD33" i="861" s="1"/>
  <c r="AD44" i="863"/>
  <c r="AX2769" i="64"/>
  <c r="S2117" i="64"/>
  <c r="S1072" i="64"/>
  <c r="S455" i="64"/>
  <c r="S1274" i="64"/>
  <c r="S2225" i="64"/>
  <c r="S3099" i="64"/>
  <c r="S1001" i="64"/>
  <c r="S1937" i="64"/>
  <c r="S1939" i="64" s="1"/>
  <c r="S2082" i="64"/>
  <c r="S3045" i="64"/>
  <c r="S2481" i="64"/>
  <c r="S2483" i="64" s="1"/>
  <c r="S534" i="64"/>
  <c r="S2189" i="64"/>
  <c r="S2309" i="64"/>
  <c r="S3189" i="64"/>
  <c r="S1703" i="64"/>
  <c r="S2400" i="64"/>
  <c r="S2402" i="64" s="1"/>
  <c r="S2404" i="64" s="1"/>
  <c r="S1023" i="64"/>
  <c r="S2054" i="64"/>
  <c r="S2056" i="64" s="1"/>
  <c r="S483" i="64"/>
  <c r="S1462" i="64"/>
  <c r="S1468" i="64" s="1"/>
  <c r="S1470" i="64" s="1"/>
  <c r="S1515" i="64"/>
  <c r="S2998" i="64"/>
  <c r="S1492" i="64"/>
  <c r="S1985" i="64"/>
  <c r="S1987" i="64" s="1"/>
  <c r="S664" i="64"/>
  <c r="S977" i="64"/>
  <c r="S1961" i="64"/>
  <c r="S1132" i="64"/>
  <c r="S1134" i="64"/>
  <c r="S2264" i="64"/>
  <c r="S1913" i="64"/>
  <c r="S1915" i="64" s="1"/>
  <c r="S2427" i="64"/>
  <c r="S2429" i="64" s="1"/>
  <c r="S2430" i="64" s="1"/>
  <c r="S2976" i="64"/>
  <c r="S2558" i="64"/>
  <c r="S2567" i="64" s="1"/>
  <c r="S2511" i="64"/>
  <c r="S2512" i="64"/>
  <c r="S3065" i="64"/>
  <c r="S2370" i="64"/>
  <c r="S2372" i="64" s="1"/>
  <c r="S2373" i="64" s="1"/>
  <c r="S899" i="64"/>
  <c r="S901" i="64" s="1"/>
  <c r="S910" i="64" s="1"/>
  <c r="S1386" i="64"/>
  <c r="S687" i="64"/>
  <c r="S1318" i="64"/>
  <c r="S2463" i="64"/>
  <c r="S2132" i="64"/>
  <c r="S1077" i="64"/>
  <c r="S464" i="64"/>
  <c r="S1294" i="64"/>
  <c r="AL1479" i="64"/>
  <c r="S2239" i="64"/>
  <c r="S1005" i="64"/>
  <c r="S1943" i="64"/>
  <c r="S2097" i="64"/>
  <c r="S2488" i="64"/>
  <c r="S566" i="64"/>
  <c r="S2203" i="64"/>
  <c r="S2327" i="64"/>
  <c r="S1712" i="64"/>
  <c r="S2409" i="64"/>
  <c r="S1522" i="64"/>
  <c r="S1545" i="64"/>
  <c r="S2061" i="64"/>
  <c r="S515" i="64"/>
  <c r="S1474" i="64"/>
  <c r="S1523" i="64"/>
  <c r="S1497" i="64"/>
  <c r="S1992" i="64"/>
  <c r="S982" i="64"/>
  <c r="S1422" i="64"/>
  <c r="S1965" i="64"/>
  <c r="S1147" i="64"/>
  <c r="S1190" i="64"/>
  <c r="S2284" i="64"/>
  <c r="S2439" i="64"/>
  <c r="S2572" i="64"/>
  <c r="S2537" i="64"/>
  <c r="S1046" i="64"/>
  <c r="S1055" i="64"/>
  <c r="S2382" i="64"/>
  <c r="S1400" i="64"/>
  <c r="S692" i="64"/>
  <c r="S1331" i="64"/>
  <c r="AF1" i="64"/>
  <c r="AG2" i="64"/>
  <c r="AE4" i="64"/>
  <c r="AF3" i="64"/>
  <c r="AF1439" i="64" s="1" a="1"/>
  <c r="AF1439" i="64" s="1"/>
  <c r="AF7" i="64"/>
  <c r="AH2769" i="64"/>
  <c r="AO1479" i="64"/>
  <c r="CD2769" i="64"/>
  <c r="AG2" i="864"/>
  <c r="AE4" i="864"/>
  <c r="AE4" i="863"/>
  <c r="AF3" i="863"/>
  <c r="AF3" i="864"/>
  <c r="AF7" i="864"/>
  <c r="AF7" i="863"/>
  <c r="AF1" i="864"/>
  <c r="AF1" i="863"/>
  <c r="AG3" i="861"/>
  <c r="AG3" i="1413" s="1"/>
  <c r="AF4" i="861"/>
  <c r="AF4" i="1413" s="1"/>
  <c r="AA95" i="861"/>
  <c r="AA64" i="861"/>
  <c r="AC2146" i="64"/>
  <c r="W1523" i="64"/>
  <c r="Z1523" i="64"/>
  <c r="Y1523" i="64"/>
  <c r="AB1992" i="64"/>
  <c r="X1992" i="64"/>
  <c r="Y1992" i="64"/>
  <c r="Z1992" i="64"/>
  <c r="AA1992" i="64"/>
  <c r="V1523" i="64"/>
  <c r="T1523" i="64"/>
  <c r="T1992" i="64"/>
  <c r="U1992" i="64"/>
  <c r="V1992" i="64"/>
  <c r="W1992" i="64"/>
  <c r="AV1991" i="64"/>
  <c r="BM1991" i="64"/>
  <c r="BN1991" i="64"/>
  <c r="BO1991" i="64"/>
  <c r="CF1991" i="64"/>
  <c r="BJ1991" i="64"/>
  <c r="BK1991" i="64"/>
  <c r="BL1991" i="64"/>
  <c r="CC1991" i="64"/>
  <c r="CD1991" i="64"/>
  <c r="CE1991" i="64"/>
  <c r="BZ1991" i="64"/>
  <c r="CA1991" i="64"/>
  <c r="CB1991" i="64"/>
  <c r="W1991" i="64"/>
  <c r="X1991" i="64"/>
  <c r="U1991" i="64"/>
  <c r="V1991" i="64"/>
  <c r="AM1991" i="64"/>
  <c r="AN1991" i="64"/>
  <c r="Y1991" i="64"/>
  <c r="Z1991" i="64"/>
  <c r="T1991" i="64"/>
  <c r="AK1991" i="64"/>
  <c r="AL1991" i="64"/>
  <c r="BC1991" i="64"/>
  <c r="BD1991" i="64"/>
  <c r="AO1991" i="64"/>
  <c r="AP1991" i="64"/>
  <c r="AA1991" i="64"/>
  <c r="AB1991" i="64"/>
  <c r="AC1991" i="64"/>
  <c r="AJ1991" i="64"/>
  <c r="BA1991" i="64"/>
  <c r="BB1991" i="64"/>
  <c r="BS1991" i="64"/>
  <c r="BT1991" i="64"/>
  <c r="BE1991" i="64"/>
  <c r="BF1991" i="64"/>
  <c r="AQ1991" i="64"/>
  <c r="AR1991" i="64"/>
  <c r="AS1991" i="64"/>
  <c r="AG1991" i="64"/>
  <c r="AH1991" i="64"/>
  <c r="AI1991" i="64"/>
  <c r="AZ1991" i="64"/>
  <c r="BQ1991" i="64"/>
  <c r="BR1991" i="64"/>
  <c r="CI1991" i="64"/>
  <c r="CJ1991" i="64"/>
  <c r="BU1991" i="64"/>
  <c r="BV1991" i="64"/>
  <c r="BG1991" i="64"/>
  <c r="BH1991" i="64"/>
  <c r="BI1991" i="64"/>
  <c r="AD1991" i="64"/>
  <c r="AE1991" i="64"/>
  <c r="AF1991" i="64"/>
  <c r="AW1991" i="64"/>
  <c r="AX1991" i="64"/>
  <c r="AY1991" i="64"/>
  <c r="BP1991" i="64"/>
  <c r="CG1991" i="64"/>
  <c r="CH1991" i="64"/>
  <c r="CK1991" i="64"/>
  <c r="BW1991" i="64"/>
  <c r="BX1991" i="64"/>
  <c r="BY1991" i="64"/>
  <c r="AT1991" i="64"/>
  <c r="AU1991" i="64"/>
  <c r="AO515" i="64"/>
  <c r="AW515" i="64"/>
  <c r="AH515" i="64"/>
  <c r="AN515" i="64"/>
  <c r="CG515" i="64"/>
  <c r="V515" i="64"/>
  <c r="BY515" i="64"/>
  <c r="CB515" i="64"/>
  <c r="Z566" i="64"/>
  <c r="BI566" i="64"/>
  <c r="AD566" i="64"/>
  <c r="CF566" i="64"/>
  <c r="BD566" i="64"/>
  <c r="BM566" i="64"/>
  <c r="AB566" i="64"/>
  <c r="AM566" i="64"/>
  <c r="BO2769" i="64"/>
  <c r="AE2769" i="64"/>
  <c r="AB464" i="64"/>
  <c r="T464" i="64"/>
  <c r="U464" i="64"/>
  <c r="V464" i="64"/>
  <c r="W464" i="64"/>
  <c r="AA464" i="64"/>
  <c r="X464" i="64"/>
  <c r="Y464" i="64"/>
  <c r="Z464" i="64"/>
  <c r="AL2769" i="64"/>
  <c r="BP2769" i="64"/>
  <c r="CB2769" i="64"/>
  <c r="CC2769" i="64"/>
  <c r="AY2769" i="64"/>
  <c r="BW2769" i="64"/>
  <c r="AT2769" i="64"/>
  <c r="U2769" i="64"/>
  <c r="V2769" i="64"/>
  <c r="BA2769" i="64"/>
  <c r="Y1400" i="64"/>
  <c r="U1400" i="64"/>
  <c r="Z1400" i="64"/>
  <c r="X1400" i="64"/>
  <c r="V1400" i="64"/>
  <c r="AA1400" i="64"/>
  <c r="T1400" i="64"/>
  <c r="W1400" i="64"/>
  <c r="AU2769" i="64"/>
  <c r="AF2769" i="64"/>
  <c r="AG2769" i="64"/>
  <c r="CF2769" i="64"/>
  <c r="BQ2769" i="64"/>
  <c r="BR2769" i="64"/>
  <c r="BC2769" i="64"/>
  <c r="BD2769" i="64"/>
  <c r="BE2769" i="64"/>
  <c r="AZ2769" i="64"/>
  <c r="BK2769" i="64"/>
  <c r="AV2769" i="64"/>
  <c r="AW2769" i="64"/>
  <c r="CH2769" i="64"/>
  <c r="CE2769" i="64"/>
  <c r="AB2769" i="64"/>
  <c r="BI2769" i="64"/>
  <c r="T2769" i="64"/>
  <c r="BY2769" i="64"/>
  <c r="AS2769" i="64"/>
  <c r="AD2769" i="64"/>
  <c r="AX2765" i="64"/>
  <c r="AX2766" i="64"/>
  <c r="CC2765" i="64"/>
  <c r="CC2766" i="64"/>
  <c r="BY2765" i="64"/>
  <c r="BY2766" i="64"/>
  <c r="BN2765" i="64"/>
  <c r="BN2766" i="64"/>
  <c r="AC2765" i="64"/>
  <c r="AC2766" i="64"/>
  <c r="BO2765" i="64"/>
  <c r="BO2766" i="64"/>
  <c r="T2765" i="64"/>
  <c r="T2766" i="64"/>
  <c r="BA2765" i="64"/>
  <c r="BA2766" i="64"/>
  <c r="AI2769" i="64"/>
  <c r="CG2769" i="64"/>
  <c r="CK2765" i="64"/>
  <c r="CK2766" i="64"/>
  <c r="BS2769" i="64"/>
  <c r="BT2769" i="64"/>
  <c r="BW2765" i="64"/>
  <c r="BW2766" i="64"/>
  <c r="BU2769" i="64"/>
  <c r="BX2769" i="64"/>
  <c r="CJ2765" i="64"/>
  <c r="CJ2766" i="64"/>
  <c r="BM2765" i="64"/>
  <c r="BM2766" i="64"/>
  <c r="BZ2765" i="64"/>
  <c r="BZ2766" i="64"/>
  <c r="CA2769" i="64"/>
  <c r="CD2765" i="64"/>
  <c r="CD2766" i="64"/>
  <c r="BL2769" i="64"/>
  <c r="AQ2769" i="64"/>
  <c r="CE2765" i="64"/>
  <c r="CE2766" i="64"/>
  <c r="BM2769" i="64"/>
  <c r="BJ2769" i="64"/>
  <c r="AJ2765" i="64"/>
  <c r="AJ2766" i="64"/>
  <c r="BQ2765" i="64"/>
  <c r="BQ2766" i="64"/>
  <c r="AA2769" i="64"/>
  <c r="AT2765" i="64"/>
  <c r="AT2766" i="64"/>
  <c r="CI2769" i="64"/>
  <c r="CK2769" i="64"/>
  <c r="BH2769" i="64"/>
  <c r="AF2765" i="64"/>
  <c r="AF2766" i="64"/>
  <c r="AD2765" i="64"/>
  <c r="AD2766" i="64"/>
  <c r="BI2765" i="64"/>
  <c r="BI2766" i="64"/>
  <c r="AZ2765" i="64"/>
  <c r="AZ2766" i="64"/>
  <c r="CG2765" i="64"/>
  <c r="CG2766" i="64"/>
  <c r="V2765" i="64"/>
  <c r="V2766" i="64"/>
  <c r="AE2765" i="64"/>
  <c r="AE2766" i="64"/>
  <c r="AB2765" i="64"/>
  <c r="AB2766" i="64"/>
  <c r="BL2765" i="64"/>
  <c r="BL2766" i="64"/>
  <c r="BG2765" i="64"/>
  <c r="BG2766" i="64"/>
  <c r="AS2765" i="64"/>
  <c r="AS2766" i="64"/>
  <c r="BK2765" i="64"/>
  <c r="BK2766" i="64"/>
  <c r="BP2765" i="64"/>
  <c r="BP2766" i="64"/>
  <c r="BG2769" i="64"/>
  <c r="CA2765" i="64"/>
  <c r="CA2766" i="64"/>
  <c r="AL2765" i="64"/>
  <c r="AL2766" i="64"/>
  <c r="W2765" i="64"/>
  <c r="W2766" i="64"/>
  <c r="X2765" i="64"/>
  <c r="X2766" i="64"/>
  <c r="AR2769" i="64"/>
  <c r="AR2765" i="64"/>
  <c r="AR2766" i="64"/>
  <c r="Z2769" i="64"/>
  <c r="AU2765" i="64"/>
  <c r="AU2766" i="64"/>
  <c r="CF2765" i="64"/>
  <c r="CF2766" i="64"/>
  <c r="BB2765" i="64"/>
  <c r="BB2766" i="64"/>
  <c r="AJ2769" i="64"/>
  <c r="AM2765" i="64"/>
  <c r="AM2766" i="64"/>
  <c r="AV2765" i="64"/>
  <c r="AV2766" i="64"/>
  <c r="AN2765" i="64"/>
  <c r="AN2766" i="64"/>
  <c r="Y2765" i="64"/>
  <c r="Y2766" i="64"/>
  <c r="Z2765" i="64"/>
  <c r="Z2766" i="64"/>
  <c r="BH2765" i="64"/>
  <c r="BH2766" i="64"/>
  <c r="AP2769" i="64"/>
  <c r="BJ2765" i="64"/>
  <c r="BJ2766" i="64"/>
  <c r="AK2765" i="64"/>
  <c r="AK2766" i="64"/>
  <c r="BU2765" i="64"/>
  <c r="BU2766" i="64"/>
  <c r="AG2765" i="64"/>
  <c r="AG2766" i="64"/>
  <c r="CB2765" i="64"/>
  <c r="CB2766" i="64"/>
  <c r="AC2769" i="64"/>
  <c r="BR2765" i="64"/>
  <c r="BR2766" i="64"/>
  <c r="BC2765" i="64"/>
  <c r="BC2766" i="64"/>
  <c r="AK2769" i="64"/>
  <c r="BD2765" i="64"/>
  <c r="BD2766" i="64"/>
  <c r="CJ2769" i="64"/>
  <c r="AO2765" i="64"/>
  <c r="AO2766" i="64"/>
  <c r="W2769" i="64"/>
  <c r="BZ2769" i="64"/>
  <c r="AP2765" i="64"/>
  <c r="AP2766" i="64"/>
  <c r="X2769" i="64"/>
  <c r="AA2765" i="64"/>
  <c r="AA2766" i="64"/>
  <c r="Y2769" i="64"/>
  <c r="BX2765" i="64"/>
  <c r="BX2766" i="64"/>
  <c r="BF2769" i="64"/>
  <c r="CI2765" i="64"/>
  <c r="CI2766" i="64"/>
  <c r="BV2765" i="64"/>
  <c r="BV2766" i="64"/>
  <c r="AW2765" i="64"/>
  <c r="AW2766" i="64"/>
  <c r="AH2765" i="64"/>
  <c r="AH2766" i="64"/>
  <c r="AI2765" i="64"/>
  <c r="AI2766" i="64"/>
  <c r="U2765" i="64"/>
  <c r="U2766" i="64"/>
  <c r="CH2765" i="64"/>
  <c r="CH2766" i="64"/>
  <c r="BS2765" i="64"/>
  <c r="BS2766" i="64"/>
  <c r="BT2765" i="64"/>
  <c r="BT2766" i="64"/>
  <c r="BB2769" i="64"/>
  <c r="BE2765" i="64"/>
  <c r="BE2766" i="64"/>
  <c r="AM2769" i="64"/>
  <c r="BF2765" i="64"/>
  <c r="BF2766" i="64"/>
  <c r="AN2769" i="64"/>
  <c r="AQ2765" i="64"/>
  <c r="AQ2766" i="64"/>
  <c r="AO2769" i="64"/>
  <c r="BV2769" i="64"/>
  <c r="AY2765" i="64"/>
  <c r="AY2766" i="64"/>
  <c r="T2572" i="64"/>
  <c r="V2572" i="64"/>
  <c r="AB2572" i="64"/>
  <c r="X1479" i="64"/>
  <c r="W2572" i="64"/>
  <c r="U2572" i="64"/>
  <c r="BG1479" i="64"/>
  <c r="AS1479" i="64"/>
  <c r="AA2572" i="64"/>
  <c r="Z2572" i="64"/>
  <c r="X2572" i="64"/>
  <c r="Y2572" i="64"/>
  <c r="AB1479" i="64"/>
  <c r="CA1479" i="64"/>
  <c r="BF1479" i="64"/>
  <c r="BZ1479" i="64"/>
  <c r="AN2589" i="64"/>
  <c r="AN2591" i="64" s="1"/>
  <c r="AM2591" i="64"/>
  <c r="AQ1479" i="64"/>
  <c r="AC1479" i="64"/>
  <c r="CC1479" i="64"/>
  <c r="AU1479" i="64"/>
  <c r="BM1479" i="64"/>
  <c r="BH1479" i="64"/>
  <c r="AT1479" i="64"/>
  <c r="AB1294" i="64"/>
  <c r="AA1294" i="64"/>
  <c r="Z1294" i="64"/>
  <c r="Y1294" i="64"/>
  <c r="T1294" i="64"/>
  <c r="U1294" i="64"/>
  <c r="V1294" i="64"/>
  <c r="W1294" i="64"/>
  <c r="X1294" i="64"/>
  <c r="BW1479" i="64"/>
  <c r="AA2409" i="64"/>
  <c r="X2409" i="64"/>
  <c r="AB2409" i="64"/>
  <c r="U2409" i="64"/>
  <c r="Y2409" i="64"/>
  <c r="Z2409" i="64"/>
  <c r="T2409" i="64"/>
  <c r="V2409" i="64"/>
  <c r="BY1479" i="64"/>
  <c r="W2409" i="64"/>
  <c r="AP1479" i="64"/>
  <c r="BR1479" i="64"/>
  <c r="Z1479" i="64"/>
  <c r="BX1479" i="64"/>
  <c r="AA1479" i="64"/>
  <c r="BJ1479" i="64"/>
  <c r="BN1479" i="64"/>
  <c r="AJ1479" i="64"/>
  <c r="CG1479" i="64"/>
  <c r="CI1479" i="64"/>
  <c r="BI1479" i="64"/>
  <c r="BL1479" i="64"/>
  <c r="CH1479" i="64"/>
  <c r="AE1479" i="64"/>
  <c r="AF1479" i="64"/>
  <c r="V1479" i="64"/>
  <c r="BT1479" i="64"/>
  <c r="CD1479" i="64"/>
  <c r="AZ1479" i="64"/>
  <c r="BB1479" i="64"/>
  <c r="AG1479" i="64"/>
  <c r="BP1479" i="64"/>
  <c r="AM1479" i="64"/>
  <c r="BK1479" i="64"/>
  <c r="AW1479" i="64"/>
  <c r="CF1479" i="64"/>
  <c r="AR1479" i="64"/>
  <c r="AI1479" i="64"/>
  <c r="U1479" i="64"/>
  <c r="BS1479" i="64"/>
  <c r="AV1479" i="64"/>
  <c r="W1479" i="64"/>
  <c r="AY1479" i="64"/>
  <c r="AK1479" i="64"/>
  <c r="BV1479" i="64"/>
  <c r="AD1479" i="64"/>
  <c r="BD1479" i="64"/>
  <c r="AH1479" i="64"/>
  <c r="BO1479" i="64"/>
  <c r="BA1479" i="64"/>
  <c r="CB1479" i="64"/>
  <c r="BC1479" i="64"/>
  <c r="AX1479" i="64"/>
  <c r="CE1479" i="64"/>
  <c r="AN1479" i="64"/>
  <c r="T1479" i="64"/>
  <c r="BQ1479" i="64"/>
  <c r="CH1924" i="64"/>
  <c r="AW1920" i="64"/>
  <c r="AN1924" i="64"/>
  <c r="AP1924" i="64"/>
  <c r="AI1924" i="64"/>
  <c r="BB1920" i="64"/>
  <c r="W1920" i="64"/>
  <c r="BA1924" i="64"/>
  <c r="BS1924" i="64"/>
  <c r="V1924" i="64"/>
  <c r="AF1920" i="64"/>
  <c r="AU1924" i="64"/>
  <c r="BH1924" i="64"/>
  <c r="AV1924" i="64"/>
  <c r="BU1924" i="64"/>
  <c r="BQ1920" i="64"/>
  <c r="AE1920" i="64"/>
  <c r="CK1920" i="64"/>
  <c r="BF1924" i="64"/>
  <c r="BF1920" i="64"/>
  <c r="BO1924" i="64"/>
  <c r="AL1920" i="64"/>
  <c r="AJ1924" i="64"/>
  <c r="BV1920" i="64"/>
  <c r="BH1920" i="64"/>
  <c r="BP1920" i="64"/>
  <c r="AX1920" i="64"/>
  <c r="AA1920" i="64"/>
  <c r="BE1924" i="64"/>
  <c r="CG1920" i="64"/>
  <c r="BC1924" i="64"/>
  <c r="AA1924" i="64"/>
  <c r="BD1920" i="64"/>
  <c r="BR1924" i="64"/>
  <c r="Y1924" i="64"/>
  <c r="BX1920" i="64"/>
  <c r="AZ1924" i="64"/>
  <c r="AD1920" i="64"/>
  <c r="X1920" i="64"/>
  <c r="BK1924" i="64"/>
  <c r="AC1924" i="64"/>
  <c r="BY1924" i="64"/>
  <c r="AU1920" i="64"/>
  <c r="CK1924" i="64"/>
  <c r="BM1920" i="64"/>
  <c r="BU1920" i="64"/>
  <c r="Z1924" i="64"/>
  <c r="AT1924" i="64"/>
  <c r="AP1920" i="64"/>
  <c r="AH1920" i="64"/>
  <c r="BV1924" i="64"/>
  <c r="AG1920" i="64"/>
  <c r="AV1920" i="64"/>
  <c r="CA1924" i="64"/>
  <c r="BO1920" i="64"/>
  <c r="BJ1920" i="64"/>
  <c r="BL1920" i="64"/>
  <c r="CC1920" i="64"/>
  <c r="CE1920" i="64"/>
  <c r="CI1924" i="64"/>
  <c r="BS1920" i="64"/>
  <c r="BI1924" i="64"/>
  <c r="BB1924" i="64"/>
  <c r="CD1920" i="64"/>
  <c r="BD1924" i="64"/>
  <c r="BW1920" i="64"/>
  <c r="BM1924" i="64"/>
  <c r="AX1924" i="64"/>
  <c r="CD1924" i="64"/>
  <c r="AO1920" i="64"/>
  <c r="CA1920" i="64"/>
  <c r="BQ1924" i="64"/>
  <c r="AM1924" i="64"/>
  <c r="V1920" i="64"/>
  <c r="BL1924" i="64"/>
  <c r="AG1924" i="64"/>
  <c r="BI1920" i="64"/>
  <c r="BY1920" i="64"/>
  <c r="BG1924" i="64"/>
  <c r="BR1920" i="64"/>
  <c r="U1924" i="64"/>
  <c r="BJ1924" i="64"/>
  <c r="U1920" i="64"/>
  <c r="AQ1924" i="64"/>
  <c r="CE1924" i="64"/>
  <c r="BZ1920" i="64"/>
  <c r="T1924" i="64"/>
  <c r="AD1924" i="64"/>
  <c r="AY1924" i="64"/>
  <c r="T1920" i="64"/>
  <c r="BT1924" i="64"/>
  <c r="AI1920" i="64"/>
  <c r="AQ1920" i="64"/>
  <c r="AM1920" i="64"/>
  <c r="BT1920" i="64"/>
  <c r="CC1924" i="64"/>
  <c r="AB1920" i="64"/>
  <c r="CH1920" i="64"/>
  <c r="BK1920" i="64"/>
  <c r="AK1924" i="64"/>
  <c r="CB1920" i="64"/>
  <c r="CJ1920" i="64"/>
  <c r="AL1924" i="64"/>
  <c r="BN1920" i="64"/>
  <c r="X1924" i="64"/>
  <c r="BN1924" i="64"/>
  <c r="AB1924" i="64"/>
  <c r="BP1924" i="64"/>
  <c r="BC1920" i="64"/>
  <c r="CI1920" i="64"/>
  <c r="CB1924" i="64"/>
  <c r="BE1920" i="64"/>
  <c r="AY1920" i="64"/>
  <c r="AJ1920" i="64"/>
  <c r="AH1924" i="64"/>
  <c r="AE1924" i="64"/>
  <c r="AC1920" i="64"/>
  <c r="BW1924" i="64"/>
  <c r="Z1920" i="64"/>
  <c r="CJ1924" i="64"/>
  <c r="BG1920" i="64"/>
  <c r="AO1924" i="64"/>
  <c r="AW1924" i="64"/>
  <c r="AZ1920" i="64"/>
  <c r="AK1920" i="64"/>
  <c r="AS1920" i="64"/>
  <c r="AR1924" i="64"/>
  <c r="CG1924" i="64"/>
  <c r="AF1924" i="64"/>
  <c r="W1924" i="64"/>
  <c r="AR1920" i="64"/>
  <c r="CF1920" i="64"/>
  <c r="AT1920" i="64"/>
  <c r="BX1924" i="64"/>
  <c r="CF1924" i="64"/>
  <c r="AS1924" i="64"/>
  <c r="Y1920" i="64"/>
  <c r="AN1920" i="64"/>
  <c r="BZ1924" i="64"/>
  <c r="BA1920" i="64"/>
  <c r="AX1919" i="64"/>
  <c r="AX1921" i="64"/>
  <c r="BG1919" i="64"/>
  <c r="BG1921" i="64"/>
  <c r="AV1919" i="64"/>
  <c r="AV1921" i="64"/>
  <c r="Z1919" i="64"/>
  <c r="Z1921" i="64"/>
  <c r="V1919" i="64"/>
  <c r="V1921" i="64"/>
  <c r="BR1919" i="64"/>
  <c r="BR1921" i="64"/>
  <c r="CA1919" i="64"/>
  <c r="CA1921" i="64"/>
  <c r="AH1919" i="64"/>
  <c r="AH1921" i="64"/>
  <c r="AP1919" i="64"/>
  <c r="AP1921" i="64"/>
  <c r="BO1919" i="64"/>
  <c r="BO1921" i="64"/>
  <c r="AJ1919" i="64"/>
  <c r="AJ1921" i="64"/>
  <c r="AR1919" i="64"/>
  <c r="AR1921" i="64"/>
  <c r="BQ1919" i="64"/>
  <c r="BQ1921" i="64"/>
  <c r="BW1919" i="64"/>
  <c r="BW1921" i="64"/>
  <c r="CE1919" i="64"/>
  <c r="CE1921" i="64"/>
  <c r="AZ1919" i="64"/>
  <c r="AZ1921" i="64"/>
  <c r="BH1919" i="64"/>
  <c r="BH1921" i="64"/>
  <c r="U1919" i="64"/>
  <c r="U1921" i="64"/>
  <c r="AC1919" i="64"/>
  <c r="AC1921" i="64"/>
  <c r="AD1919" i="64"/>
  <c r="AD1921" i="64"/>
  <c r="BZ1919" i="64"/>
  <c r="BZ1921" i="64"/>
  <c r="BD1919" i="64"/>
  <c r="BD1921" i="64"/>
  <c r="BL1919" i="64"/>
  <c r="BL1921" i="64"/>
  <c r="BY1919" i="64"/>
  <c r="BY1921" i="64"/>
  <c r="CG1919" i="64"/>
  <c r="CG1921" i="64"/>
  <c r="BT1919" i="64"/>
  <c r="BT1921" i="64"/>
  <c r="AL1919" i="64"/>
  <c r="AL1921" i="64"/>
  <c r="CH1919" i="64"/>
  <c r="CH1921" i="64"/>
  <c r="AB1919" i="64"/>
  <c r="AB1921" i="64"/>
  <c r="BS1919" i="64"/>
  <c r="BS1921" i="64"/>
  <c r="Y1919" i="64"/>
  <c r="Y1921" i="64"/>
  <c r="AG1919" i="64"/>
  <c r="AG1921" i="64"/>
  <c r="W1919" i="64"/>
  <c r="W1921" i="64"/>
  <c r="BF1919" i="64"/>
  <c r="BF1921" i="64"/>
  <c r="CI1919" i="64"/>
  <c r="CI1921" i="64"/>
  <c r="X1919" i="64"/>
  <c r="X1921" i="64"/>
  <c r="BN1919" i="64"/>
  <c r="BN1921" i="64"/>
  <c r="T1919" i="64"/>
  <c r="T1921" i="64"/>
  <c r="AU1919" i="64"/>
  <c r="AU1921" i="64"/>
  <c r="AK1919" i="64"/>
  <c r="AK1921" i="64"/>
  <c r="AT1919" i="64"/>
  <c r="AT1921" i="64"/>
  <c r="CJ1919" i="64"/>
  <c r="CJ1921" i="64"/>
  <c r="AO1919" i="64"/>
  <c r="AO1921" i="64"/>
  <c r="AW1919" i="64"/>
  <c r="AW1921" i="64"/>
  <c r="AA1919" i="64"/>
  <c r="AA1921" i="64"/>
  <c r="AS1919" i="64"/>
  <c r="AS1921" i="64"/>
  <c r="BK1919" i="64"/>
  <c r="BK1921" i="64"/>
  <c r="AF1919" i="64"/>
  <c r="AF1921" i="64"/>
  <c r="BE1919" i="64"/>
  <c r="BE1921" i="64"/>
  <c r="BM1919" i="64"/>
  <c r="BM1921" i="64"/>
  <c r="CD1919" i="64"/>
  <c r="CD1921" i="64"/>
  <c r="AI1919" i="64"/>
  <c r="AI1921" i="64"/>
  <c r="AM1919" i="64"/>
  <c r="AM1921" i="64"/>
  <c r="BA1919" i="64"/>
  <c r="BA1921" i="64"/>
  <c r="AE1919" i="64"/>
  <c r="AE1921" i="64"/>
  <c r="AN1919" i="64"/>
  <c r="AN1921" i="64"/>
  <c r="CB1919" i="64"/>
  <c r="CB1921" i="64"/>
  <c r="BU1919" i="64"/>
  <c r="BU1921" i="64"/>
  <c r="CC1919" i="64"/>
  <c r="CC1921" i="64"/>
  <c r="BV1919" i="64"/>
  <c r="BV1921" i="64"/>
  <c r="AQ1919" i="64"/>
  <c r="AQ1921" i="64"/>
  <c r="AY1919" i="64"/>
  <c r="AY1921" i="64"/>
  <c r="BP1919" i="64"/>
  <c r="BP1921" i="64"/>
  <c r="BB1919" i="64"/>
  <c r="BB1921" i="64"/>
  <c r="CK1919" i="64"/>
  <c r="CK1921" i="64"/>
  <c r="BX1919" i="64"/>
  <c r="BX1921" i="64"/>
  <c r="CF1919" i="64"/>
  <c r="CF1921" i="64"/>
  <c r="BI1919" i="64"/>
  <c r="BI1921" i="64"/>
  <c r="BJ1919" i="64"/>
  <c r="BJ1921" i="64"/>
  <c r="BC1919" i="64"/>
  <c r="BC1921" i="64"/>
  <c r="AA1545" i="64"/>
  <c r="U1545" i="64"/>
  <c r="X1545" i="64"/>
  <c r="T1545" i="64"/>
  <c r="AB1545" i="64"/>
  <c r="AB1523" i="64"/>
  <c r="W1545" i="64"/>
  <c r="Z1545" i="64"/>
  <c r="Y1545" i="64"/>
  <c r="AA1523" i="64"/>
  <c r="AC1545" i="64"/>
  <c r="V1545" i="64"/>
  <c r="U1523" i="64"/>
  <c r="X1523" i="64"/>
  <c r="AN1250" i="64"/>
  <c r="BN1250" i="64"/>
  <c r="AW1250" i="64"/>
  <c r="BV1250" i="64"/>
  <c r="CD1250" i="64"/>
  <c r="AQ1250" i="64"/>
  <c r="AD1250" i="64"/>
  <c r="AZ1250" i="64"/>
  <c r="AV1250" i="64"/>
  <c r="BE1250" i="64"/>
  <c r="BA1250" i="64"/>
  <c r="AC1250" i="64"/>
  <c r="AY1250" i="64"/>
  <c r="CH1250" i="64"/>
  <c r="BH1250" i="64"/>
  <c r="CA1250" i="64"/>
  <c r="BD1250" i="64"/>
  <c r="BM1250" i="64"/>
  <c r="BQ1250" i="64"/>
  <c r="BG1250" i="64"/>
  <c r="AU1250" i="64"/>
  <c r="BP1250" i="64"/>
  <c r="BL1250" i="64"/>
  <c r="BY1250" i="64"/>
  <c r="BU1250" i="64"/>
  <c r="BR1250" i="64"/>
  <c r="BB1250" i="64"/>
  <c r="BO1250" i="64"/>
  <c r="CI1250" i="64"/>
  <c r="BX1250" i="64"/>
  <c r="BT1250" i="64"/>
  <c r="BJ1250" i="64"/>
  <c r="CC1250" i="64"/>
  <c r="AM1250" i="64"/>
  <c r="BC1250" i="64"/>
  <c r="BW1250" i="64"/>
  <c r="CF1250" i="64"/>
  <c r="BI1250" i="64"/>
  <c r="CB1250" i="64"/>
  <c r="CK1250" i="64"/>
  <c r="BS1250" i="64"/>
  <c r="CE1250" i="64"/>
  <c r="AK1250" i="64"/>
  <c r="AT1250" i="64"/>
  <c r="CJ1250" i="64"/>
  <c r="AG1250" i="64"/>
  <c r="AH1250" i="64"/>
  <c r="AS1250" i="64"/>
  <c r="AJ1250" i="64"/>
  <c r="AL1250" i="64"/>
  <c r="AE1250" i="64"/>
  <c r="AF1250" i="64"/>
  <c r="AP1250" i="64"/>
  <c r="AO1250" i="64"/>
  <c r="AX1250" i="64"/>
  <c r="BF1250" i="64"/>
  <c r="AI1250" i="64"/>
  <c r="CG1250" i="64"/>
  <c r="AR1250" i="64"/>
  <c r="BZ1250" i="64"/>
  <c r="BK1250" i="64"/>
  <c r="X1250" i="64"/>
  <c r="V1250" i="64"/>
  <c r="Z1250" i="64"/>
  <c r="AA1250" i="64"/>
  <c r="T1250" i="64"/>
  <c r="W1250" i="64"/>
  <c r="U1250" i="64"/>
  <c r="Y1250" i="64"/>
  <c r="AB1250" i="64"/>
  <c r="BD1147" i="64"/>
  <c r="CJ1147" i="64"/>
  <c r="BE1147" i="64"/>
  <c r="CK1147" i="64"/>
  <c r="BA1147" i="64"/>
  <c r="BS1147" i="64"/>
  <c r="AQ1147" i="64"/>
  <c r="BW1147" i="64"/>
  <c r="AD1147" i="64"/>
  <c r="AR1147" i="64"/>
  <c r="BX1147" i="64"/>
  <c r="BZ1147" i="64"/>
  <c r="AE1147" i="64"/>
  <c r="AC1147" i="64"/>
  <c r="AF1147" i="64"/>
  <c r="BL1147" i="64"/>
  <c r="AP1147" i="64"/>
  <c r="BY1147" i="64"/>
  <c r="AG1147" i="64"/>
  <c r="BM1147" i="64"/>
  <c r="AH1147" i="64"/>
  <c r="AY1147" i="64"/>
  <c r="CE1147" i="64"/>
  <c r="CH1147" i="64"/>
  <c r="AZ1147" i="64"/>
  <c r="CF1147" i="64"/>
  <c r="BK1147" i="64"/>
  <c r="BQ1147" i="64"/>
  <c r="AN1147" i="64"/>
  <c r="BT1147" i="64"/>
  <c r="BN1147" i="64"/>
  <c r="BJ1147" i="64"/>
  <c r="AO1147" i="64"/>
  <c r="BU1147" i="64"/>
  <c r="AX1147" i="64"/>
  <c r="BR1147" i="64"/>
  <c r="BG1147" i="64"/>
  <c r="AS1147" i="64"/>
  <c r="AU1147" i="64"/>
  <c r="BH1147" i="64"/>
  <c r="AK1147" i="64"/>
  <c r="CA1147" i="64"/>
  <c r="BI1147" i="64"/>
  <c r="BF1147" i="64"/>
  <c r="BB1147" i="64"/>
  <c r="AV1147" i="64"/>
  <c r="CB1147" i="64"/>
  <c r="AW1147" i="64"/>
  <c r="CC1147" i="64"/>
  <c r="BV1147" i="64"/>
  <c r="AM1147" i="64"/>
  <c r="AI1147" i="64"/>
  <c r="BO1147" i="64"/>
  <c r="CG1147" i="64"/>
  <c r="CI1147" i="64"/>
  <c r="AJ1147" i="64"/>
  <c r="BP1147" i="64"/>
  <c r="AL1147" i="64"/>
  <c r="AT1147" i="64"/>
  <c r="CD1147" i="64"/>
  <c r="BC1147" i="64"/>
  <c r="AA1147" i="64"/>
  <c r="X1147" i="64"/>
  <c r="U1147" i="64"/>
  <c r="Y1147" i="64"/>
  <c r="AB1147" i="64"/>
  <c r="V1147" i="64"/>
  <c r="T1147" i="64"/>
  <c r="W1147" i="64"/>
  <c r="Z1147" i="64"/>
  <c r="DB20" i="864"/>
  <c r="DB1" i="864"/>
  <c r="AG7" i="861"/>
  <c r="AG7" i="1413" s="1"/>
  <c r="AH2" i="861"/>
  <c r="AH2" i="1413" s="1"/>
  <c r="AG1" i="861"/>
  <c r="AG1" i="1413" s="1"/>
  <c r="AE18" i="864"/>
  <c r="AE17" i="864"/>
  <c r="AE16" i="864"/>
  <c r="AF19" i="864"/>
  <c r="AE42" i="863" a="1"/>
  <c r="AE42" i="863" s="1"/>
  <c r="AE41" i="863" a="1"/>
  <c r="AE41" i="863" s="1"/>
  <c r="AE40" i="863" a="1"/>
  <c r="AE40" i="863" s="1"/>
  <c r="AE39" i="863" a="1"/>
  <c r="AE39" i="863" s="1"/>
  <c r="AE43" i="863" a="1"/>
  <c r="AE43" i="863" s="1"/>
  <c r="AE29" i="863"/>
  <c r="AE30" i="863"/>
  <c r="AE32" i="863"/>
  <c r="AF2" i="863"/>
  <c r="AF31" i="863" s="1"/>
  <c r="DC18" i="864"/>
  <c r="DC17" i="864"/>
  <c r="DC16" i="864"/>
  <c r="DC3" i="864"/>
  <c r="DC4" i="864" s="1"/>
  <c r="DD2" i="864"/>
  <c r="DD19" i="864" s="1"/>
  <c r="DC7" i="864"/>
  <c r="AD53" i="863" a="1"/>
  <c r="AD53" i="863" s="1"/>
  <c r="AD51" i="863" a="1"/>
  <c r="AD51" i="863" s="1"/>
  <c r="AD49" i="863" a="1"/>
  <c r="AD49" i="863" s="1"/>
  <c r="AD34" i="863"/>
  <c r="R3" i="860"/>
  <c r="R4" i="860" s="1"/>
  <c r="R1" i="860"/>
  <c r="S2" i="860"/>
  <c r="Q2" i="860"/>
  <c r="R7" i="860"/>
  <c r="CW9" i="860"/>
  <c r="CW8" i="860"/>
  <c r="CW3" i="860"/>
  <c r="CX2" i="860"/>
  <c r="CV4" i="860"/>
  <c r="CV1" i="860"/>
  <c r="AI692" i="64"/>
  <c r="AX692" i="64"/>
  <c r="BQ692" i="64"/>
  <c r="CB692" i="64"/>
  <c r="BV692" i="64"/>
  <c r="BR692" i="64"/>
  <c r="BD692" i="64"/>
  <c r="AP692" i="64"/>
  <c r="BS692" i="64"/>
  <c r="BE692" i="64"/>
  <c r="BG692" i="64"/>
  <c r="BL692" i="64"/>
  <c r="AZ692" i="64"/>
  <c r="BX692" i="64"/>
  <c r="AC692" i="64"/>
  <c r="AD692" i="64"/>
  <c r="AE692" i="64"/>
  <c r="CC692" i="64"/>
  <c r="CE692" i="64"/>
  <c r="AJ692" i="64"/>
  <c r="BA692" i="64"/>
  <c r="BB692" i="64"/>
  <c r="BC692" i="64"/>
  <c r="CJ692" i="64"/>
  <c r="AO692" i="64"/>
  <c r="AQ692" i="64"/>
  <c r="BH692" i="64"/>
  <c r="AF692" i="64"/>
  <c r="BY692" i="64"/>
  <c r="BZ692" i="64"/>
  <c r="CA692" i="64"/>
  <c r="AH692" i="64"/>
  <c r="BO692" i="64"/>
  <c r="T692" i="64"/>
  <c r="CF692" i="64"/>
  <c r="AK692" i="64"/>
  <c r="AL692" i="64"/>
  <c r="AM692" i="64"/>
  <c r="BF692" i="64"/>
  <c r="Y692" i="64"/>
  <c r="BM692" i="64"/>
  <c r="CK692" i="64"/>
  <c r="AA692" i="64"/>
  <c r="AR692" i="64"/>
  <c r="BI692" i="64"/>
  <c r="AV692" i="64"/>
  <c r="Z692" i="64"/>
  <c r="BJ692" i="64"/>
  <c r="X692" i="64"/>
  <c r="BK692" i="64"/>
  <c r="AW692" i="64"/>
  <c r="AY692" i="64"/>
  <c r="AN692" i="64"/>
  <c r="BN692" i="64"/>
  <c r="BT692" i="64"/>
  <c r="U692" i="64"/>
  <c r="CG692" i="64"/>
  <c r="V692" i="64"/>
  <c r="W692" i="64"/>
  <c r="CI692" i="64"/>
  <c r="BU692" i="64"/>
  <c r="CD692" i="64"/>
  <c r="BW692" i="64"/>
  <c r="AB692" i="64"/>
  <c r="BP692" i="64"/>
  <c r="AS692" i="64"/>
  <c r="AT692" i="64"/>
  <c r="CH692" i="64"/>
  <c r="AU692" i="64"/>
  <c r="AG692" i="64"/>
  <c r="X2613" i="64"/>
  <c r="W2656" i="64"/>
  <c r="X2654" i="64"/>
  <c r="X2633" i="64"/>
  <c r="W2635" i="64"/>
  <c r="AC1046" i="64"/>
  <c r="BB1046" i="64"/>
  <c r="BQ1046" i="64"/>
  <c r="T2439" i="64"/>
  <c r="BH2327" i="64"/>
  <c r="AU2439" i="64"/>
  <c r="W2439" i="64"/>
  <c r="BH2061" i="64"/>
  <c r="X2327" i="64"/>
  <c r="AF2327" i="64"/>
  <c r="AI2061" i="64"/>
  <c r="AO2327" i="64"/>
  <c r="BM2439" i="64"/>
  <c r="BU2327" i="64"/>
  <c r="Z2327" i="64"/>
  <c r="BF2439" i="64"/>
  <c r="BN2327" i="64"/>
  <c r="CD2327" i="64"/>
  <c r="BQ2061" i="64"/>
  <c r="AQ2327" i="64"/>
  <c r="BJ2061" i="64"/>
  <c r="BR2061" i="64"/>
  <c r="T2327" i="64"/>
  <c r="BX2327" i="64"/>
  <c r="BK2061" i="64"/>
  <c r="AC2439" i="64"/>
  <c r="BQ2439" i="64"/>
  <c r="AL2327" i="64"/>
  <c r="AT2327" i="64"/>
  <c r="BJ2327" i="64"/>
  <c r="BJ2439" i="64"/>
  <c r="CH2327" i="64"/>
  <c r="AQ2061" i="64"/>
  <c r="AG2439" i="64"/>
  <c r="BU2439" i="64"/>
  <c r="AZ2061" i="64"/>
  <c r="CF2061" i="64"/>
  <c r="BG2439" i="64"/>
  <c r="CE2327" i="64"/>
  <c r="AM2327" i="64"/>
  <c r="AD2061" i="64"/>
  <c r="AR2327" i="64"/>
  <c r="BF2061" i="64"/>
  <c r="AG2327" i="64"/>
  <c r="BN2061" i="64"/>
  <c r="CD2061" i="64"/>
  <c r="AV2439" i="64"/>
  <c r="CJ2327" i="64"/>
  <c r="BO2061" i="64"/>
  <c r="AO2439" i="64"/>
  <c r="CC2439" i="64"/>
  <c r="AP2439" i="64"/>
  <c r="CD2439" i="64"/>
  <c r="BA2061" i="64"/>
  <c r="AI2327" i="64"/>
  <c r="AI2439" i="64"/>
  <c r="BO2327" i="64"/>
  <c r="CE2439" i="64"/>
  <c r="AO2061" i="64"/>
  <c r="AB2439" i="64"/>
  <c r="AR2439" i="64"/>
  <c r="BP2327" i="64"/>
  <c r="BP2439" i="64"/>
  <c r="Y2439" i="64"/>
  <c r="BU2061" i="64"/>
  <c r="AR2061" i="64"/>
  <c r="AY2327" i="64"/>
  <c r="AX2061" i="64"/>
  <c r="AF2439" i="64"/>
  <c r="BT2327" i="64"/>
  <c r="AW2327" i="64"/>
  <c r="CK2327" i="64"/>
  <c r="T2061" i="64"/>
  <c r="AJ2061" i="64"/>
  <c r="BP2061" i="64"/>
  <c r="AX2327" i="64"/>
  <c r="BN2439" i="64"/>
  <c r="BC2327" i="64"/>
  <c r="AC2061" i="64"/>
  <c r="BI2061" i="64"/>
  <c r="BY2061" i="64"/>
  <c r="AA2327" i="64"/>
  <c r="BW2327" i="64"/>
  <c r="AL2061" i="64"/>
  <c r="CH2061" i="64"/>
  <c r="AB2327" i="64"/>
  <c r="AZ2327" i="64"/>
  <c r="CF2327" i="64"/>
  <c r="CF2439" i="64"/>
  <c r="X2439" i="64"/>
  <c r="AV2327" i="64"/>
  <c r="BG2061" i="64"/>
  <c r="AA2439" i="64"/>
  <c r="AY2439" i="64"/>
  <c r="CB2439" i="64"/>
  <c r="AH2061" i="64"/>
  <c r="AN2327" i="64"/>
  <c r="BD2327" i="64"/>
  <c r="BS2327" i="64"/>
  <c r="AY2061" i="64"/>
  <c r="AW2439" i="64"/>
  <c r="BE2327" i="64"/>
  <c r="W2327" i="64"/>
  <c r="Z2439" i="64"/>
  <c r="BF2327" i="64"/>
  <c r="BV2327" i="64"/>
  <c r="AK2061" i="64"/>
  <c r="AQ2439" i="64"/>
  <c r="BO2439" i="64"/>
  <c r="AM2439" i="64"/>
  <c r="AT2061" i="64"/>
  <c r="AU2327" i="64"/>
  <c r="BV2061" i="64"/>
  <c r="BE2061" i="64"/>
  <c r="AG2061" i="64"/>
  <c r="BW2439" i="64"/>
  <c r="BT2439" i="64"/>
  <c r="CB2327" i="64"/>
  <c r="CJ2439" i="64"/>
  <c r="AA2061" i="64"/>
  <c r="Y2327" i="64"/>
  <c r="BM2327" i="64"/>
  <c r="CK2439" i="64"/>
  <c r="AH2327" i="64"/>
  <c r="AP2327" i="64"/>
  <c r="AX2439" i="64"/>
  <c r="U2061" i="64"/>
  <c r="AZ2439" i="64"/>
  <c r="BH2439" i="64"/>
  <c r="BS2439" i="64"/>
  <c r="CC2327" i="64"/>
  <c r="AB2061" i="64"/>
  <c r="AH2439" i="64"/>
  <c r="BL2439" i="64"/>
  <c r="Z2061" i="64"/>
  <c r="AP2061" i="64"/>
  <c r="AN2439" i="64"/>
  <c r="BD2439" i="64"/>
  <c r="BL2327" i="64"/>
  <c r="BW2061" i="64"/>
  <c r="CE2061" i="64"/>
  <c r="BE2439" i="64"/>
  <c r="BM2061" i="64"/>
  <c r="BX2061" i="64"/>
  <c r="BV2439" i="64"/>
  <c r="BC2439" i="64"/>
  <c r="AS2061" i="64"/>
  <c r="CG2061" i="64"/>
  <c r="BG2327" i="64"/>
  <c r="CK2061" i="64"/>
  <c r="V2061" i="64"/>
  <c r="BB2061" i="64"/>
  <c r="BZ2061" i="64"/>
  <c r="AJ2327" i="64"/>
  <c r="AJ2439" i="64"/>
  <c r="BX2439" i="64"/>
  <c r="CI2439" i="64"/>
  <c r="W2061" i="64"/>
  <c r="AE2061" i="64"/>
  <c r="BA2327" i="64"/>
  <c r="BK2327" i="64"/>
  <c r="AV2061" i="64"/>
  <c r="BT2061" i="64"/>
  <c r="AW2061" i="64"/>
  <c r="AE2327" i="64"/>
  <c r="CA2061" i="64"/>
  <c r="AK2327" i="64"/>
  <c r="BA2439" i="64"/>
  <c r="AN2061" i="64"/>
  <c r="AD2327" i="64"/>
  <c r="AD2439" i="64"/>
  <c r="AT2439" i="64"/>
  <c r="CH2439" i="64"/>
  <c r="AM2061" i="64"/>
  <c r="AU2061" i="64"/>
  <c r="U2327" i="64"/>
  <c r="AK2439" i="64"/>
  <c r="BY2327" i="64"/>
  <c r="BD2061" i="64"/>
  <c r="CJ2061" i="64"/>
  <c r="BR2327" i="64"/>
  <c r="CC2061" i="64"/>
  <c r="BS2061" i="64"/>
  <c r="U2439" i="64"/>
  <c r="BY2439" i="64"/>
  <c r="Y2061" i="64"/>
  <c r="BK2439" i="64"/>
  <c r="BB2327" i="64"/>
  <c r="BR2439" i="64"/>
  <c r="AE2439" i="64"/>
  <c r="CA2327" i="64"/>
  <c r="BI2327" i="64"/>
  <c r="CG2327" i="64"/>
  <c r="X2061" i="64"/>
  <c r="BL2061" i="64"/>
  <c r="V2327" i="64"/>
  <c r="BZ2327" i="64"/>
  <c r="CI2327" i="64"/>
  <c r="BC2061" i="64"/>
  <c r="CI2061" i="64"/>
  <c r="AS2327" i="64"/>
  <c r="BI2439" i="64"/>
  <c r="CG2439" i="64"/>
  <c r="AL2439" i="64"/>
  <c r="BB2439" i="64"/>
  <c r="AC2327" i="64"/>
  <c r="AS2439" i="64"/>
  <c r="BQ2327" i="64"/>
  <c r="AF2061" i="64"/>
  <c r="CB2061" i="64"/>
  <c r="V2439" i="64"/>
  <c r="BZ2439" i="64"/>
  <c r="CA2439" i="64"/>
  <c r="Z2487" i="64"/>
  <c r="BR2487" i="64"/>
  <c r="BD2487" i="64"/>
  <c r="BT2487" i="64"/>
  <c r="CI2487" i="64"/>
  <c r="AS2487" i="64"/>
  <c r="CC2487" i="64"/>
  <c r="CH2487" i="64"/>
  <c r="AA2487" i="64"/>
  <c r="AN2487" i="64"/>
  <c r="CJ2487" i="64"/>
  <c r="BU2487" i="64"/>
  <c r="CF2487" i="64"/>
  <c r="AC2487" i="64"/>
  <c r="CG2487" i="64"/>
  <c r="BO2487" i="64"/>
  <c r="BB2487" i="64"/>
  <c r="Y2487" i="64"/>
  <c r="X2487" i="64"/>
  <c r="CA2487" i="64"/>
  <c r="BG2487" i="64"/>
  <c r="BS2487" i="64"/>
  <c r="BC2487" i="64"/>
  <c r="AL2487" i="64"/>
  <c r="BZ2487" i="64"/>
  <c r="BI2487" i="64"/>
  <c r="BX2487" i="64"/>
  <c r="CB2487" i="64"/>
  <c r="BW2487" i="64"/>
  <c r="CK2487" i="64"/>
  <c r="BV2487" i="64"/>
  <c r="AU2487" i="64"/>
  <c r="BF2487" i="64"/>
  <c r="BQ2487" i="64"/>
  <c r="AP2487" i="64"/>
  <c r="U2487" i="64"/>
  <c r="AO2487" i="64"/>
  <c r="BM2487" i="64"/>
  <c r="BK2487" i="64"/>
  <c r="BH2487" i="64"/>
  <c r="T2487" i="64"/>
  <c r="AR2487" i="64"/>
  <c r="BA2487" i="64"/>
  <c r="V2487" i="64"/>
  <c r="BJ2487" i="64"/>
  <c r="BN2487" i="64"/>
  <c r="AY2487" i="64"/>
  <c r="AV2487" i="64"/>
  <c r="BL2487" i="64"/>
  <c r="AX2487" i="64"/>
  <c r="AI2487" i="64"/>
  <c r="CD2487" i="64"/>
  <c r="AG2487" i="64"/>
  <c r="BE2487" i="64"/>
  <c r="AK2487" i="64"/>
  <c r="BY2487" i="64"/>
  <c r="AD2487" i="64"/>
  <c r="AT2487" i="64"/>
  <c r="AE2487" i="64"/>
  <c r="AM2487" i="64"/>
  <c r="AF2487" i="64"/>
  <c r="AJ2487" i="64"/>
  <c r="AQ2487" i="64"/>
  <c r="AM1055" i="64"/>
  <c r="AM1046" i="64"/>
  <c r="BE1055" i="64"/>
  <c r="BE1046" i="64"/>
  <c r="AA1055" i="64"/>
  <c r="AA1046" i="64"/>
  <c r="AQ1055" i="64"/>
  <c r="AQ1046" i="64"/>
  <c r="T1055" i="64"/>
  <c r="T1046" i="64"/>
  <c r="BX1055" i="64"/>
  <c r="BX1046" i="64"/>
  <c r="AG1055" i="64"/>
  <c r="AG1046" i="64"/>
  <c r="CG1055" i="64"/>
  <c r="CG1046" i="64"/>
  <c r="BA1055" i="64"/>
  <c r="BA1046" i="64"/>
  <c r="BZ1055" i="64"/>
  <c r="BZ1046" i="64"/>
  <c r="AE1055" i="64"/>
  <c r="AE1046" i="64"/>
  <c r="CI1055" i="64"/>
  <c r="CI1046" i="64"/>
  <c r="Y1055" i="64"/>
  <c r="Y1046" i="64"/>
  <c r="BT1055" i="64"/>
  <c r="BT1046" i="64"/>
  <c r="CB1055" i="64"/>
  <c r="CB1046" i="64"/>
  <c r="AR1055" i="64"/>
  <c r="AR1046" i="64"/>
  <c r="AY1055" i="64"/>
  <c r="AY1046" i="64"/>
  <c r="BO1055" i="64"/>
  <c r="BO1046" i="64"/>
  <c r="AB1055" i="64"/>
  <c r="AB1046" i="64"/>
  <c r="AZ1055" i="64"/>
  <c r="AZ1046" i="64"/>
  <c r="AS1055" i="64"/>
  <c r="AS1046" i="64"/>
  <c r="AL1055" i="64"/>
  <c r="AL1046" i="64"/>
  <c r="AT1055" i="64"/>
  <c r="AT1046" i="64"/>
  <c r="BJ1055" i="64"/>
  <c r="BJ1046" i="64"/>
  <c r="AN1055" i="64"/>
  <c r="AN1046" i="64"/>
  <c r="AF1055" i="64"/>
  <c r="AF1046" i="64"/>
  <c r="CE1055" i="64"/>
  <c r="CE1046" i="64"/>
  <c r="AH1055" i="64"/>
  <c r="AH1046" i="64"/>
  <c r="BV1055" i="64"/>
  <c r="BV1046" i="64"/>
  <c r="CK1055" i="64"/>
  <c r="CK1046" i="64"/>
  <c r="AU1055" i="64"/>
  <c r="AU1046" i="64"/>
  <c r="CJ1055" i="64"/>
  <c r="CJ1046" i="64"/>
  <c r="CC1055" i="64"/>
  <c r="CC1046" i="64"/>
  <c r="AI1055" i="64"/>
  <c r="AI1046" i="64"/>
  <c r="BP1055" i="64"/>
  <c r="BP1046" i="64"/>
  <c r="BI1055" i="64"/>
  <c r="BI1046" i="64"/>
  <c r="BY1055" i="64"/>
  <c r="BY1046" i="64"/>
  <c r="V1055" i="64"/>
  <c r="V1046" i="64"/>
  <c r="AW1055" i="64"/>
  <c r="AW1046" i="64"/>
  <c r="AP1055" i="64"/>
  <c r="AP1046" i="64"/>
  <c r="X1055" i="64"/>
  <c r="X1046" i="64"/>
  <c r="BD1055" i="64"/>
  <c r="BD1046" i="64"/>
  <c r="AX1055" i="64"/>
  <c r="AX1046" i="64"/>
  <c r="Z1055" i="64"/>
  <c r="Z1046" i="64"/>
  <c r="BG1055" i="64"/>
  <c r="BG1046" i="64"/>
  <c r="BW1055" i="64"/>
  <c r="BW1046" i="64"/>
  <c r="U1055" i="64"/>
  <c r="U1046" i="64"/>
  <c r="AD1055" i="64"/>
  <c r="AD1046" i="64"/>
  <c r="W1055" i="64"/>
  <c r="W1046" i="64"/>
  <c r="BC1055" i="64"/>
  <c r="BC1046" i="64"/>
  <c r="BK1055" i="64"/>
  <c r="BK1046" i="64"/>
  <c r="AV1055" i="64"/>
  <c r="AV1046" i="64"/>
  <c r="BN1055" i="64"/>
  <c r="BN1046" i="64"/>
  <c r="CF1055" i="64"/>
  <c r="CF1046" i="64"/>
  <c r="AO1055" i="64"/>
  <c r="AO1046" i="64"/>
  <c r="BR1055" i="64"/>
  <c r="BR1046" i="64"/>
  <c r="AJ1055" i="64"/>
  <c r="AJ1046" i="64"/>
  <c r="CD1055" i="64"/>
  <c r="CD1046" i="64"/>
  <c r="BF1055" i="64"/>
  <c r="BF1046" i="64"/>
  <c r="BM1055" i="64"/>
  <c r="BM1046" i="64"/>
  <c r="BU1055" i="64"/>
  <c r="BU1046" i="64"/>
  <c r="BH1055" i="64"/>
  <c r="BH1046" i="64"/>
  <c r="AK1055" i="64"/>
  <c r="AK1046" i="64"/>
  <c r="CH1055" i="64"/>
  <c r="CH1046" i="64"/>
  <c r="BS1055" i="64"/>
  <c r="BS1046" i="64"/>
  <c r="CA1055" i="64"/>
  <c r="CA1046" i="64"/>
  <c r="BL1055" i="64"/>
  <c r="BL1046" i="64"/>
  <c r="G1023" i="64"/>
  <c r="B1000" i="64"/>
  <c r="B3352" i="64"/>
  <c r="B3354" i="64" s="1"/>
  <c r="G3381" i="64"/>
  <c r="G3380" i="64"/>
  <c r="G3379" i="64"/>
  <c r="B3380" i="64"/>
  <c r="G3378" i="64"/>
  <c r="G3377" i="64"/>
  <c r="B3376" i="64"/>
  <c r="G3376" i="64"/>
  <c r="G3375" i="64"/>
  <c r="G3374" i="64"/>
  <c r="G3355" i="64"/>
  <c r="G3354" i="64"/>
  <c r="G3353" i="64"/>
  <c r="G3352" i="64"/>
  <c r="G3351" i="64"/>
  <c r="G3350" i="64"/>
  <c r="G3349" i="64"/>
  <c r="G3348" i="64"/>
  <c r="G3330" i="64"/>
  <c r="B3329" i="64"/>
  <c r="G3329" i="64"/>
  <c r="G3328" i="64"/>
  <c r="G3327" i="64"/>
  <c r="G3326" i="64"/>
  <c r="G3325" i="64"/>
  <c r="G3324" i="64"/>
  <c r="G3323" i="64"/>
  <c r="B3301" i="64"/>
  <c r="G3297" i="64"/>
  <c r="G3298" i="64"/>
  <c r="G3304" i="64"/>
  <c r="G3303" i="64"/>
  <c r="G3302" i="64"/>
  <c r="G3301" i="64"/>
  <c r="G3300" i="64"/>
  <c r="G3299" i="64"/>
  <c r="G2404" i="64"/>
  <c r="G2403" i="64"/>
  <c r="G2402" i="64"/>
  <c r="AF1440" i="64" a="1"/>
  <c r="AE3241" i="64" a="1"/>
  <c r="CD780" i="64" a="1"/>
  <c r="AE1651" i="64"/>
  <c r="AS780" i="64" a="1"/>
  <c r="AI780" i="64" a="1"/>
  <c r="CA780" i="64" a="1"/>
  <c r="AE1629" i="64"/>
  <c r="Z780" i="64" a="1"/>
  <c r="S1517" i="64" a="1"/>
  <c r="AO780" i="64" a="1"/>
  <c r="AB780" i="64" a="1"/>
  <c r="CK780" i="64" a="1"/>
  <c r="AF780" i="64" a="1"/>
  <c r="BU780" i="64" a="1"/>
  <c r="U780" i="64" a="1"/>
  <c r="X780" i="64" a="1"/>
  <c r="AZ780" i="64" a="1"/>
  <c r="AV780" i="64" a="1"/>
  <c r="AE1585" i="64"/>
  <c r="BY780" i="64" a="1"/>
  <c r="AH780" i="64" a="1"/>
  <c r="AD780" i="64" a="1"/>
  <c r="S1212" i="64" a="1"/>
  <c r="BR780" i="64" a="1"/>
  <c r="BW780" i="64" a="1"/>
  <c r="CB780" i="64" a="1"/>
  <c r="BI780" i="64" a="1"/>
  <c r="AY780" i="64" a="1"/>
  <c r="BZ780" i="64" a="1"/>
  <c r="CJ780" i="64" a="1"/>
  <c r="AM780" i="64" a="1"/>
  <c r="BV780" i="64" a="1"/>
  <c r="T780" i="64" a="1"/>
  <c r="BK780" i="64" a="1"/>
  <c r="BX780" i="64" a="1"/>
  <c r="V780" i="64" a="1"/>
  <c r="AP780" i="64" a="1"/>
  <c r="CE780" i="64" a="1"/>
  <c r="BG780" i="64" a="1"/>
  <c r="CC780" i="64" a="1"/>
  <c r="AE1674" i="64"/>
  <c r="AT780" i="64" a="1"/>
  <c r="BB780" i="64" a="1"/>
  <c r="AL780" i="64" a="1"/>
  <c r="AN780" i="64" a="1"/>
  <c r="CF780" i="64" a="1"/>
  <c r="BL780" i="64" a="1"/>
  <c r="BA780" i="64" a="1"/>
  <c r="CH780" i="64" a="1"/>
  <c r="AK780" i="64" a="1"/>
  <c r="AX780" i="64" a="1"/>
  <c r="CG780" i="64" a="1"/>
  <c r="W780" i="64" a="1"/>
  <c r="Y780" i="64" a="1"/>
  <c r="BF780" i="64" a="1"/>
  <c r="AR780" i="64" a="1"/>
  <c r="BS780" i="64" a="1"/>
  <c r="AE1562" i="64"/>
  <c r="BD780" i="64" a="1"/>
  <c r="AW780" i="64" a="1"/>
  <c r="BP780" i="64" a="1"/>
  <c r="BO780" i="64" a="1"/>
  <c r="BT780" i="64" a="1"/>
  <c r="AA780" i="64" a="1"/>
  <c r="AE1607" i="64"/>
  <c r="BJ780" i="64" a="1"/>
  <c r="BM780" i="64" a="1"/>
  <c r="AQ780" i="64" a="1"/>
  <c r="BE780" i="64" a="1"/>
  <c r="BQ780" i="64" a="1"/>
  <c r="AG780" i="64" a="1"/>
  <c r="AJ780" i="64" a="1"/>
  <c r="S1048" i="64" a="1"/>
  <c r="BH780" i="64" a="1"/>
  <c r="AE780" i="64" a="1"/>
  <c r="AU780" i="64" a="1"/>
  <c r="AC780" i="64" a="1"/>
  <c r="CI780" i="64" a="1"/>
  <c r="BN780" i="64" a="1"/>
  <c r="BC780" i="64" a="1"/>
  <c r="U63" i="1413" l="1"/>
  <c r="U91" i="861" s="1"/>
  <c r="V57" i="1413"/>
  <c r="V18" i="861" s="1"/>
  <c r="V53" i="1413"/>
  <c r="AE24" i="1413"/>
  <c r="W49" i="1413"/>
  <c r="W37" i="1413"/>
  <c r="W69" i="861" s="1"/>
  <c r="X26" i="1413"/>
  <c r="AG76" i="1413"/>
  <c r="AG31" i="1413"/>
  <c r="AG69" i="1413"/>
  <c r="AG50" i="1413"/>
  <c r="AG60" i="1413"/>
  <c r="AG56" i="1413"/>
  <c r="AG25" i="1413"/>
  <c r="AG18" i="1413"/>
  <c r="AG42" i="1413"/>
  <c r="AG36" i="1413"/>
  <c r="AG32" i="1413"/>
  <c r="AG13" i="1413"/>
  <c r="AG17" i="1413"/>
  <c r="AG11" i="1413"/>
  <c r="AG45" i="1413"/>
  <c r="AG10" i="1413"/>
  <c r="AG12" i="1413"/>
  <c r="AF14" i="1413"/>
  <c r="AF20" i="1413" s="1"/>
  <c r="AF23" i="861" s="1"/>
  <c r="AE43" i="1413"/>
  <c r="AE17" i="861" s="1"/>
  <c r="AF1440" i="64"/>
  <c r="S1442" i="64"/>
  <c r="T1442" i="64"/>
  <c r="AF722" i="64" a="1"/>
  <c r="AF722" i="64" s="1"/>
  <c r="AF716" i="64" a="1"/>
  <c r="AF716" i="64" s="1"/>
  <c r="AF723" i="64" a="1"/>
  <c r="AF723" i="64" s="1"/>
  <c r="AE78" i="64"/>
  <c r="AE84" i="64" s="1"/>
  <c r="AF75" i="64" a="1"/>
  <c r="AF75" i="64" s="1"/>
  <c r="AF77" i="64" a="1"/>
  <c r="AF77" i="64" s="1"/>
  <c r="AF625" i="64" a="1"/>
  <c r="AF625" i="64" s="1"/>
  <c r="AF74" i="64" a="1"/>
  <c r="AF74" i="64" s="1"/>
  <c r="AF82" i="64" a="1"/>
  <c r="AF82" i="64" s="1"/>
  <c r="AF81" i="64" a="1"/>
  <c r="AF81" i="64" s="1"/>
  <c r="AF76" i="64" a="1"/>
  <c r="AF76" i="64" s="1"/>
  <c r="AD103" i="861"/>
  <c r="Z612" i="64"/>
  <c r="Y612" i="64"/>
  <c r="AA612" i="64"/>
  <c r="AB612" i="64"/>
  <c r="X612" i="64"/>
  <c r="W615" i="64"/>
  <c r="S616" i="64"/>
  <c r="S626" i="64" s="1"/>
  <c r="AC612" i="64"/>
  <c r="AD612" i="64"/>
  <c r="S618" i="64"/>
  <c r="S622" i="64" s="1"/>
  <c r="BH1833" i="64"/>
  <c r="AB1833" i="64"/>
  <c r="BZ1833" i="64"/>
  <c r="AN1833" i="64"/>
  <c r="AO1833" i="64"/>
  <c r="BF1833" i="64"/>
  <c r="V1833" i="64"/>
  <c r="BL1833" i="64"/>
  <c r="AT1833" i="64"/>
  <c r="BK1833" i="64"/>
  <c r="AC1833" i="64"/>
  <c r="BQ1833" i="64"/>
  <c r="BR1833" i="64"/>
  <c r="BS1833" i="64"/>
  <c r="BN1833" i="64"/>
  <c r="CF1833" i="64"/>
  <c r="BX1833" i="64"/>
  <c r="AR1833" i="64"/>
  <c r="AS1833" i="64"/>
  <c r="BG1833" i="64"/>
  <c r="AJ1833" i="64"/>
  <c r="AK1833" i="64"/>
  <c r="AL1833" i="64"/>
  <c r="CB1833" i="64"/>
  <c r="AY1833" i="64"/>
  <c r="CK1833" i="64"/>
  <c r="AA1833" i="64"/>
  <c r="BV1833" i="64"/>
  <c r="BW1833" i="64"/>
  <c r="CC1833" i="64"/>
  <c r="BE1833" i="64"/>
  <c r="Y1833" i="64"/>
  <c r="BO1833" i="64"/>
  <c r="BD1833" i="64"/>
  <c r="AE1833" i="64"/>
  <c r="Z1833" i="64"/>
  <c r="AF1833" i="64"/>
  <c r="X1833" i="64"/>
  <c r="AW1833" i="64"/>
  <c r="CI1833" i="64"/>
  <c r="CD1833" i="64"/>
  <c r="BT1833" i="64"/>
  <c r="W1833" i="64"/>
  <c r="BI1833" i="64"/>
  <c r="CH1833" i="64"/>
  <c r="BB1833" i="64"/>
  <c r="AM1833" i="64"/>
  <c r="AH1833" i="64"/>
  <c r="CG1833" i="64"/>
  <c r="BJ1833" i="64"/>
  <c r="CA1833" i="64"/>
  <c r="AU1833" i="64"/>
  <c r="AP1833" i="64"/>
  <c r="BA1833" i="64"/>
  <c r="U1833" i="64"/>
  <c r="CJ1833" i="64"/>
  <c r="BP1833" i="64"/>
  <c r="AV1833" i="64"/>
  <c r="AZ1833" i="64"/>
  <c r="AQ1833" i="64"/>
  <c r="AD1833" i="64"/>
  <c r="BY1833" i="64"/>
  <c r="BU1833" i="64"/>
  <c r="BM1833" i="64"/>
  <c r="AG1833" i="64"/>
  <c r="CE1833" i="64"/>
  <c r="BC1833" i="64"/>
  <c r="AX1833" i="64"/>
  <c r="AI1833" i="64"/>
  <c r="S1796" i="64"/>
  <c r="S1798" i="64" s="1"/>
  <c r="T1795" i="64" s="1"/>
  <c r="T1796" i="64" s="1"/>
  <c r="T1797" i="64"/>
  <c r="T1843" i="64" s="1"/>
  <c r="AF627" i="64" a="1"/>
  <c r="AF627" i="64" s="1"/>
  <c r="AF631" i="64" a="1"/>
  <c r="AF631" i="64" s="1"/>
  <c r="AF621" i="64" a="1"/>
  <c r="AF621" i="64" s="1"/>
  <c r="AF635" i="64" a="1"/>
  <c r="AF635" i="64" s="1"/>
  <c r="AF613" i="64" a="1"/>
  <c r="AF613" i="64" s="1"/>
  <c r="AF614" i="64" a="1"/>
  <c r="AF614" i="64" s="1"/>
  <c r="AF610" i="64" a="1"/>
  <c r="AF610" i="64" s="1"/>
  <c r="AE615" i="64"/>
  <c r="AE612" i="64"/>
  <c r="AE3241" i="64"/>
  <c r="AF3240" i="64" a="1"/>
  <c r="AF3240" i="64" s="1"/>
  <c r="AF3023" i="64" a="1"/>
  <c r="AF3023" i="64" s="1"/>
  <c r="AF3025" i="64" s="1"/>
  <c r="AE3025" i="64"/>
  <c r="Z3020" i="64"/>
  <c r="U3020" i="64"/>
  <c r="W3020" i="64"/>
  <c r="AA3020" i="64"/>
  <c r="AC3020" i="64"/>
  <c r="Y3020" i="64"/>
  <c r="AB3020" i="64"/>
  <c r="X3020" i="64"/>
  <c r="T3020" i="64"/>
  <c r="V3020" i="64"/>
  <c r="S3020" i="64"/>
  <c r="AD3020" i="64"/>
  <c r="S3216" i="64"/>
  <c r="AF3215" i="64" a="1"/>
  <c r="AF3215" i="64" s="1"/>
  <c r="AE3020" i="64"/>
  <c r="AF3018" i="64" a="1"/>
  <c r="AF3018" i="64" s="1"/>
  <c r="AF3019" i="64" a="1"/>
  <c r="AF3019" i="64" s="1"/>
  <c r="AF60" i="64" a="1"/>
  <c r="AF60" i="64" s="1"/>
  <c r="AF58" i="64" s="1" a="1"/>
  <c r="AF58" i="64" s="1"/>
  <c r="AF61" i="64" a="1"/>
  <c r="AF61" i="64" s="1"/>
  <c r="AF59" i="64" a="1"/>
  <c r="AF59" i="64" s="1"/>
  <c r="AF3541" i="64" a="1"/>
  <c r="AF3541" i="64" s="1"/>
  <c r="AF3520" i="64" a="1"/>
  <c r="AF3520" i="64" s="1"/>
  <c r="AF1583" i="64" a="1"/>
  <c r="AF1583" i="64" s="1"/>
  <c r="AF1584" i="64" a="1"/>
  <c r="AF1584" i="64" s="1"/>
  <c r="AF1672" i="64" a="1"/>
  <c r="AF1672" i="64" s="1"/>
  <c r="AF1673" i="64" a="1"/>
  <c r="AF1673" i="64" s="1"/>
  <c r="AF1628" i="64" a="1"/>
  <c r="AF1628" i="64" s="1"/>
  <c r="AF1650" i="64" a="1"/>
  <c r="AF1650" i="64" s="1"/>
  <c r="AF1561" i="64" a="1"/>
  <c r="AF1561" i="64" s="1"/>
  <c r="AF1606" i="64" a="1"/>
  <c r="AF1606" i="64" s="1"/>
  <c r="BS780" i="64"/>
  <c r="BC780" i="64"/>
  <c r="BF780" i="64"/>
  <c r="CB780" i="64"/>
  <c r="BQ780" i="64"/>
  <c r="BA780" i="64"/>
  <c r="AK780" i="64"/>
  <c r="U780" i="64"/>
  <c r="U782" i="64" s="1"/>
  <c r="AJ780" i="64"/>
  <c r="CH780" i="64"/>
  <c r="CK780" i="64"/>
  <c r="AS780" i="64"/>
  <c r="BL780" i="64"/>
  <c r="CF780" i="64"/>
  <c r="BP780" i="64"/>
  <c r="AZ780" i="64"/>
  <c r="BX780" i="64"/>
  <c r="AV780" i="64"/>
  <c r="AY780" i="64"/>
  <c r="T780" i="64"/>
  <c r="T782" i="64" s="1"/>
  <c r="AC780" i="64"/>
  <c r="AC782" i="64" s="1"/>
  <c r="CA780" i="64"/>
  <c r="CE780" i="64"/>
  <c r="BO780" i="64"/>
  <c r="AP780" i="64"/>
  <c r="BH780" i="64"/>
  <c r="AF780" i="64"/>
  <c r="AI780" i="64"/>
  <c r="AR780" i="64"/>
  <c r="BK780" i="64"/>
  <c r="AU780" i="64"/>
  <c r="BN780" i="64"/>
  <c r="AM780" i="64"/>
  <c r="BU780" i="64"/>
  <c r="BW780" i="64"/>
  <c r="CD780" i="64"/>
  <c r="CC780" i="64"/>
  <c r="BG780" i="64"/>
  <c r="AB780" i="64"/>
  <c r="AB782" i="64" s="1"/>
  <c r="AE780" i="64"/>
  <c r="AE782" i="64" s="1"/>
  <c r="AX780" i="64"/>
  <c r="BR780" i="64"/>
  <c r="W780" i="64"/>
  <c r="W782" i="64" s="1"/>
  <c r="Z780" i="64"/>
  <c r="Z782" i="64" s="1"/>
  <c r="BZ780" i="64"/>
  <c r="BM780" i="64"/>
  <c r="AO780" i="64"/>
  <c r="AQ780" i="64"/>
  <c r="AA780" i="64"/>
  <c r="AA782" i="64" s="1"/>
  <c r="AT780" i="64"/>
  <c r="BB780" i="64"/>
  <c r="BE780" i="64"/>
  <c r="BJ780" i="64"/>
  <c r="AH780" i="64"/>
  <c r="BT780" i="64"/>
  <c r="Y780" i="64"/>
  <c r="Y782" i="64" s="1"/>
  <c r="AN780" i="64"/>
  <c r="X780" i="64"/>
  <c r="X782" i="64" s="1"/>
  <c r="BY780" i="64"/>
  <c r="AD780" i="64"/>
  <c r="AD782" i="64" s="1"/>
  <c r="AW780" i="64"/>
  <c r="CG780" i="64"/>
  <c r="CJ780" i="64"/>
  <c r="BV780" i="64"/>
  <c r="AL780" i="64"/>
  <c r="V780" i="64"/>
  <c r="V782" i="64" s="1"/>
  <c r="BD780" i="64"/>
  <c r="CI780" i="64"/>
  <c r="BI780" i="64"/>
  <c r="AG780" i="64"/>
  <c r="AF787" i="64" a="1"/>
  <c r="AF787" i="64" s="1"/>
  <c r="AF791" i="64" a="1"/>
  <c r="AF791" i="64" s="1"/>
  <c r="AF781" i="64" a="1"/>
  <c r="AF781" i="64" s="1"/>
  <c r="S782" i="64"/>
  <c r="S783" i="64" s="1"/>
  <c r="AE20" i="864"/>
  <c r="AE21" i="863"/>
  <c r="S750" i="64"/>
  <c r="S751" i="64" s="1"/>
  <c r="AE33" i="863"/>
  <c r="AE44" i="863"/>
  <c r="S1517" i="64"/>
  <c r="S1212" i="64"/>
  <c r="S1048" i="64"/>
  <c r="S1050" i="64" s="1"/>
  <c r="S2529" i="64"/>
  <c r="S2520" i="64"/>
  <c r="S2317" i="64"/>
  <c r="S2322" i="64"/>
  <c r="S2519" i="64"/>
  <c r="S2528" i="64"/>
  <c r="S1325" i="64"/>
  <c r="S1319" i="64"/>
  <c r="S1326" i="64" s="1"/>
  <c r="S508" i="64"/>
  <c r="S510" i="64"/>
  <c r="S559" i="64"/>
  <c r="S561" i="64"/>
  <c r="S1288" i="64"/>
  <c r="S1289" i="64" s="1" a="1"/>
  <c r="S1289" i="64" s="1"/>
  <c r="S1283" i="64"/>
  <c r="S976" i="64"/>
  <c r="S974" i="64" s="1"/>
  <c r="S456" i="64"/>
  <c r="S457" i="64" s="1"/>
  <c r="S459" i="64"/>
  <c r="S1250" i="64"/>
  <c r="S1393" i="64"/>
  <c r="S1387" i="64"/>
  <c r="S1394" i="64" s="1"/>
  <c r="S2431" i="64"/>
  <c r="S2435" i="64"/>
  <c r="S912" i="64"/>
  <c r="S902" i="64" s="1"/>
  <c r="S904" i="64" s="1"/>
  <c r="S905" i="64" s="1"/>
  <c r="S906" i="64" s="1"/>
  <c r="S2125" i="64"/>
  <c r="S2374" i="64"/>
  <c r="S2378" i="64"/>
  <c r="S2278" i="64"/>
  <c r="S2273" i="64"/>
  <c r="S1707" i="64"/>
  <c r="S1704" i="64"/>
  <c r="S1705" i="64" s="1"/>
  <c r="S1138" i="64"/>
  <c r="S1142" i="64"/>
  <c r="AF4" i="64"/>
  <c r="AG3" i="64"/>
  <c r="AG1439" i="64" s="1" a="1"/>
  <c r="AG1439" i="64" s="1"/>
  <c r="AG1" i="64"/>
  <c r="AH2" i="64"/>
  <c r="AG7" i="64"/>
  <c r="AH2" i="864"/>
  <c r="AG7" i="864"/>
  <c r="AG7" i="863"/>
  <c r="AG1" i="864"/>
  <c r="AG1" i="863"/>
  <c r="AF4" i="863"/>
  <c r="AF4" i="864"/>
  <c r="AG3" i="863"/>
  <c r="AG3" i="864"/>
  <c r="AH3" i="861"/>
  <c r="AH3" i="1413" s="1"/>
  <c r="AG4" i="861"/>
  <c r="AG4" i="1413" s="1"/>
  <c r="AC46" i="861"/>
  <c r="AB46" i="861"/>
  <c r="AD2146" i="64"/>
  <c r="AO2589" i="64"/>
  <c r="AO2591" i="64" s="1"/>
  <c r="AG1440" i="64" a="1"/>
  <c r="AF1629" i="64"/>
  <c r="AF1585" i="64"/>
  <c r="AF1674" i="64"/>
  <c r="AF1651" i="64"/>
  <c r="AF1562" i="64"/>
  <c r="AF3241" i="64" a="1"/>
  <c r="AF1607" i="64"/>
  <c r="S1518" i="64" a="1"/>
  <c r="V61" i="1413" l="1"/>
  <c r="V59" i="861" s="1"/>
  <c r="AF43" i="1413"/>
  <c r="AF17" i="861" s="1"/>
  <c r="AH56" i="1413"/>
  <c r="AH60" i="1413"/>
  <c r="AH69" i="1413"/>
  <c r="AH50" i="1413"/>
  <c r="AH10" i="1413"/>
  <c r="AH45" i="1413"/>
  <c r="AH42" i="1413"/>
  <c r="AH12" i="1413"/>
  <c r="AH11" i="1413"/>
  <c r="AH25" i="1413"/>
  <c r="AH36" i="1413"/>
  <c r="AH13" i="1413"/>
  <c r="AH17" i="1413"/>
  <c r="AH76" i="1413"/>
  <c r="AH32" i="1413"/>
  <c r="AH18" i="1413"/>
  <c r="AH31" i="1413"/>
  <c r="AF24" i="1413"/>
  <c r="X27" i="1413"/>
  <c r="AG14" i="1413"/>
  <c r="W39" i="1413"/>
  <c r="W90" i="861" s="1"/>
  <c r="W51" i="1413"/>
  <c r="AG1440" i="64"/>
  <c r="U1442" i="64"/>
  <c r="AG722" i="64" a="1"/>
  <c r="AG722" i="64" s="1"/>
  <c r="S717" i="64"/>
  <c r="S718" i="64" s="1"/>
  <c r="AG723" i="64" a="1"/>
  <c r="AG723" i="64" s="1"/>
  <c r="AG716" i="64" a="1"/>
  <c r="AG716" i="64" s="1"/>
  <c r="AF78" i="64"/>
  <c r="AF84" i="64" s="1"/>
  <c r="AG75" i="64" a="1"/>
  <c r="AG75" i="64" s="1"/>
  <c r="AG77" i="64" a="1"/>
  <c r="AG77" i="64" s="1"/>
  <c r="AG625" i="64" a="1"/>
  <c r="AG625" i="64" s="1"/>
  <c r="AG82" i="64" a="1"/>
  <c r="AG82" i="64" s="1"/>
  <c r="AG81" i="64" a="1"/>
  <c r="AG81" i="64" s="1"/>
  <c r="AG76" i="64" a="1"/>
  <c r="AG76" i="64" s="1"/>
  <c r="AG74" i="64" a="1"/>
  <c r="AG74" i="64" s="1"/>
  <c r="S636" i="64"/>
  <c r="S640" i="64" s="1"/>
  <c r="S1832" i="64"/>
  <c r="T1833" i="64"/>
  <c r="T608" i="64"/>
  <c r="T609" i="64" s="1"/>
  <c r="S1800" i="64"/>
  <c r="S628" i="64"/>
  <c r="S639" i="64" s="1"/>
  <c r="AG627" i="64" a="1"/>
  <c r="AG627" i="64" s="1"/>
  <c r="AG635" i="64" a="1"/>
  <c r="AG635" i="64" s="1"/>
  <c r="AG631" i="64" a="1"/>
  <c r="AG631" i="64" s="1"/>
  <c r="AG621" i="64" a="1"/>
  <c r="AG621" i="64" s="1"/>
  <c r="AG613" i="64" a="1"/>
  <c r="AG613" i="64" s="1"/>
  <c r="AG610" i="64" a="1"/>
  <c r="AG610" i="64" s="1"/>
  <c r="AG614" i="64" a="1"/>
  <c r="AG614" i="64" s="1"/>
  <c r="AF615" i="64"/>
  <c r="AF612" i="64"/>
  <c r="AF3241" i="64"/>
  <c r="AG3240" i="64" a="1"/>
  <c r="AG3240" i="64" s="1"/>
  <c r="AG3023" i="64" a="1"/>
  <c r="AG3023" i="64" s="1"/>
  <c r="AG3025" i="64" s="1"/>
  <c r="S3217" i="64"/>
  <c r="AG3215" i="64" a="1"/>
  <c r="AG3215" i="64" s="1"/>
  <c r="AF3020" i="64"/>
  <c r="AG3018" i="64" a="1"/>
  <c r="AG3018" i="64" s="1"/>
  <c r="AG3019" i="64" a="1"/>
  <c r="AG3019" i="64" s="1"/>
  <c r="AG60" i="64" a="1"/>
  <c r="AG60" i="64" s="1"/>
  <c r="AG58" i="64" s="1" a="1"/>
  <c r="AG58" i="64" s="1"/>
  <c r="AG61" i="64" a="1"/>
  <c r="AG61" i="64" s="1"/>
  <c r="AG59" i="64" a="1"/>
  <c r="AG59" i="64" s="1"/>
  <c r="AG3541" i="64" a="1"/>
  <c r="AG3541" i="64" s="1"/>
  <c r="AG3520" i="64" a="1"/>
  <c r="AG3520" i="64" s="1"/>
  <c r="AG1583" i="64" a="1"/>
  <c r="AG1583" i="64" s="1"/>
  <c r="AG1584" i="64" a="1"/>
  <c r="AG1584" i="64" s="1"/>
  <c r="AG1672" i="64" a="1"/>
  <c r="AG1672" i="64" s="1"/>
  <c r="AG1673" i="64" a="1"/>
  <c r="AG1673" i="64" s="1"/>
  <c r="AG1628" i="64" a="1"/>
  <c r="AG1628" i="64" s="1"/>
  <c r="AG1650" i="64" a="1"/>
  <c r="AG1650" i="64" s="1"/>
  <c r="AG1561" i="64" a="1"/>
  <c r="AG1561" i="64" s="1"/>
  <c r="AG1606" i="64" a="1"/>
  <c r="AG1606" i="64" s="1"/>
  <c r="AF782" i="64"/>
  <c r="S788" i="64"/>
  <c r="S792" i="64" s="1"/>
  <c r="S784" i="64"/>
  <c r="T779" i="64"/>
  <c r="T783" i="64" s="1"/>
  <c r="AG787" i="64" a="1"/>
  <c r="AG787" i="64" s="1"/>
  <c r="AG781" i="64" a="1"/>
  <c r="AG781" i="64" s="1"/>
  <c r="AG782" i="64" s="1"/>
  <c r="AG791" i="64" a="1"/>
  <c r="AG791" i="64" s="1"/>
  <c r="S756" i="64"/>
  <c r="S752" i="64"/>
  <c r="S978" i="64"/>
  <c r="S2521" i="64"/>
  <c r="S2530" i="64"/>
  <c r="S913" i="64"/>
  <c r="S918" i="64" s="1"/>
  <c r="S1518" i="64"/>
  <c r="S1208" i="64"/>
  <c r="S1210" i="64"/>
  <c r="S1207" i="64"/>
  <c r="S1211" i="64"/>
  <c r="S1209" i="64"/>
  <c r="AH3" i="64"/>
  <c r="AH1439" i="64" s="1" a="1"/>
  <c r="AH1439" i="64" s="1"/>
  <c r="AG4" i="64"/>
  <c r="AG4" i="863"/>
  <c r="AG4" i="864"/>
  <c r="AH3" i="864"/>
  <c r="AH3" i="863"/>
  <c r="AH4" i="861"/>
  <c r="AH4" i="1413" s="1"/>
  <c r="AB95" i="861"/>
  <c r="AC95" i="861"/>
  <c r="AD46" i="861"/>
  <c r="AP2589" i="64"/>
  <c r="AP2591" i="64" s="1"/>
  <c r="DC1" i="864"/>
  <c r="DC20" i="864"/>
  <c r="AE34" i="863"/>
  <c r="AE17" i="863"/>
  <c r="AE33" i="861" s="1"/>
  <c r="AE102" i="861"/>
  <c r="AE53" i="863" a="1"/>
  <c r="AE53" i="863" s="1"/>
  <c r="AE51" i="863" a="1"/>
  <c r="AE51" i="863" s="1"/>
  <c r="AE49" i="863" a="1"/>
  <c r="AE49" i="863" s="1"/>
  <c r="AH1" i="861"/>
  <c r="AH1" i="1413" s="1"/>
  <c r="AH7" i="861"/>
  <c r="AH7" i="1413" s="1"/>
  <c r="AI2" i="861"/>
  <c r="AI2" i="1413" s="1"/>
  <c r="AF43" i="863" a="1"/>
  <c r="AF43" i="863" s="1"/>
  <c r="AF42" i="863" a="1"/>
  <c r="AF42" i="863" s="1"/>
  <c r="AF30" i="863"/>
  <c r="AF32" i="863"/>
  <c r="AF41" i="863" a="1"/>
  <c r="AF41" i="863" s="1"/>
  <c r="AF40" i="863" a="1"/>
  <c r="AF40" i="863" s="1"/>
  <c r="AF39" i="863" a="1"/>
  <c r="AF39" i="863" s="1"/>
  <c r="AF29" i="863"/>
  <c r="AG2" i="863"/>
  <c r="AG31" i="863" s="1"/>
  <c r="AF18" i="864"/>
  <c r="AF16" i="864"/>
  <c r="AF17" i="864"/>
  <c r="AG19" i="864"/>
  <c r="DD7" i="864"/>
  <c r="DD18" i="864"/>
  <c r="DD17" i="864"/>
  <c r="DD16" i="864"/>
  <c r="DD3" i="864"/>
  <c r="DD4" i="864" s="1"/>
  <c r="DE2" i="864"/>
  <c r="DE19" i="864" s="1"/>
  <c r="Q1" i="860"/>
  <c r="Q7" i="860"/>
  <c r="Q3" i="860"/>
  <c r="Q4" i="860" s="1"/>
  <c r="S1" i="860"/>
  <c r="T2" i="860"/>
  <c r="S3" i="860"/>
  <c r="S4" i="860" s="1"/>
  <c r="S7" i="860"/>
  <c r="CW4" i="860"/>
  <c r="CW1" i="860"/>
  <c r="CX9" i="860"/>
  <c r="CX8" i="860"/>
  <c r="CX3" i="860"/>
  <c r="CY2" i="860"/>
  <c r="Y2613" i="64"/>
  <c r="X2656" i="64"/>
  <c r="Y2654" i="64"/>
  <c r="Y2633" i="64"/>
  <c r="Y2635" i="64" s="1"/>
  <c r="X2635" i="64"/>
  <c r="B3303" i="64"/>
  <c r="B3299" i="64"/>
  <c r="AH1440" i="64" a="1"/>
  <c r="AG1562" i="64"/>
  <c r="AG1629" i="64"/>
  <c r="AG1585" i="64"/>
  <c r="AG1674" i="64"/>
  <c r="AG1607" i="64"/>
  <c r="AG3241" i="64" a="1"/>
  <c r="AG1651" i="64"/>
  <c r="V63" i="1413" l="1"/>
  <c r="V91" i="861" s="1"/>
  <c r="Y23" i="1413"/>
  <c r="X28" i="1413"/>
  <c r="X33" i="1413"/>
  <c r="X16" i="861" s="1"/>
  <c r="AG24" i="1413"/>
  <c r="AH14" i="1413"/>
  <c r="AH20" i="1413" s="1"/>
  <c r="AH23" i="861" s="1"/>
  <c r="AG43" i="1413"/>
  <c r="AG17" i="861" s="1"/>
  <c r="AG20" i="1413"/>
  <c r="AG23" i="861" s="1"/>
  <c r="W52" i="1413"/>
  <c r="AH1440" i="64"/>
  <c r="V1442" i="64"/>
  <c r="AH722" i="64" a="1"/>
  <c r="AH722" i="64" s="1"/>
  <c r="S724" i="64"/>
  <c r="S719" i="64"/>
  <c r="T714" i="64"/>
  <c r="AH723" i="64" a="1"/>
  <c r="AH723" i="64" s="1"/>
  <c r="AH716" i="64" a="1"/>
  <c r="AH716" i="64" s="1"/>
  <c r="AG78" i="64"/>
  <c r="AG84" i="64" s="1"/>
  <c r="AH75" i="64" a="1"/>
  <c r="AH75" i="64" s="1"/>
  <c r="AH77" i="64" a="1"/>
  <c r="AH77" i="64" s="1"/>
  <c r="AH625" i="64" a="1"/>
  <c r="AH625" i="64" s="1"/>
  <c r="AH76" i="64" a="1"/>
  <c r="AH76" i="64" s="1"/>
  <c r="AH82" i="64" a="1"/>
  <c r="AH82" i="64" s="1"/>
  <c r="AH81" i="64" a="1"/>
  <c r="AH81" i="64" s="1"/>
  <c r="AH74" i="64" a="1"/>
  <c r="AH74" i="64" s="1"/>
  <c r="AE103" i="861"/>
  <c r="S641" i="64"/>
  <c r="S642" i="64" s="1"/>
  <c r="S1834" i="64"/>
  <c r="T1798" i="64"/>
  <c r="T632" i="64"/>
  <c r="T618" i="64"/>
  <c r="T622" i="64" s="1"/>
  <c r="AH631" i="64" a="1"/>
  <c r="AH631" i="64" s="1"/>
  <c r="AH621" i="64" a="1"/>
  <c r="AH621" i="64" s="1"/>
  <c r="AH635" i="64" a="1"/>
  <c r="AH635" i="64" s="1"/>
  <c r="AH627" i="64" a="1"/>
  <c r="AH627" i="64" s="1"/>
  <c r="T616" i="64"/>
  <c r="T626" i="64" s="1"/>
  <c r="AH613" i="64" a="1"/>
  <c r="AH613" i="64" s="1"/>
  <c r="AH614" i="64" a="1"/>
  <c r="AH614" i="64" s="1"/>
  <c r="AH610" i="64" a="1"/>
  <c r="AH610" i="64" s="1"/>
  <c r="AG612" i="64"/>
  <c r="AG615" i="64"/>
  <c r="AG3241" i="64"/>
  <c r="AH3240" i="64" a="1"/>
  <c r="AH3240" i="64" s="1"/>
  <c r="AH3023" i="64" a="1"/>
  <c r="AH3023" i="64" s="1"/>
  <c r="AH3025" i="64" s="1"/>
  <c r="W24" i="861"/>
  <c r="S3218" i="64"/>
  <c r="T3213" i="64"/>
  <c r="AH3215" i="64" a="1"/>
  <c r="AH3215" i="64" s="1"/>
  <c r="AH3018" i="64" a="1"/>
  <c r="AH3018" i="64" s="1"/>
  <c r="AH3019" i="64" a="1"/>
  <c r="AH3019" i="64" s="1"/>
  <c r="AG3020" i="64"/>
  <c r="AH60" i="64" a="1"/>
  <c r="AH60" i="64" s="1"/>
  <c r="AH58" i="64" s="1" a="1"/>
  <c r="AH58" i="64" s="1"/>
  <c r="AH61" i="64" a="1"/>
  <c r="AH61" i="64" s="1"/>
  <c r="AH59" i="64" a="1"/>
  <c r="AH59" i="64" s="1"/>
  <c r="AH3541" i="64" a="1"/>
  <c r="AH3541" i="64" s="1"/>
  <c r="AH3520" i="64" a="1"/>
  <c r="AH3520" i="64" s="1"/>
  <c r="AH1583" i="64" a="1"/>
  <c r="AH1583" i="64" s="1"/>
  <c r="AH1584" i="64" a="1"/>
  <c r="AH1584" i="64" s="1"/>
  <c r="AH1672" i="64" a="1"/>
  <c r="AH1672" i="64" s="1"/>
  <c r="AH1673" i="64" a="1"/>
  <c r="AH1673" i="64" s="1"/>
  <c r="AH1628" i="64" a="1"/>
  <c r="AH1628" i="64" s="1"/>
  <c r="AH1650" i="64" a="1"/>
  <c r="AH1650" i="64" s="1"/>
  <c r="AH1561" i="64" a="1"/>
  <c r="AH1561" i="64" s="1"/>
  <c r="AH1606" i="64" a="1"/>
  <c r="AH1606" i="64" s="1"/>
  <c r="AF20" i="864"/>
  <c r="AF102" i="861" s="1"/>
  <c r="T784" i="64"/>
  <c r="U779" i="64"/>
  <c r="U783" i="64" s="1"/>
  <c r="T788" i="64"/>
  <c r="T792" i="64" s="1"/>
  <c r="AH791" i="64" a="1"/>
  <c r="AH791" i="64" s="1"/>
  <c r="AH787" i="64" a="1"/>
  <c r="AH787" i="64" s="1"/>
  <c r="AH781" i="64" a="1"/>
  <c r="AH781" i="64" s="1"/>
  <c r="AH782" i="64" s="1"/>
  <c r="AF21" i="863"/>
  <c r="AF33" i="863"/>
  <c r="AF17" i="863" s="1"/>
  <c r="AF33" i="861" s="1"/>
  <c r="AF44" i="863"/>
  <c r="S914" i="64"/>
  <c r="S2532" i="64"/>
  <c r="S2533" i="64" s="1"/>
  <c r="S1224" i="64"/>
  <c r="S1239" i="64"/>
  <c r="S1241" i="64"/>
  <c r="S1226" i="64"/>
  <c r="S1222" i="64"/>
  <c r="S1237" i="64"/>
  <c r="S1225" i="64"/>
  <c r="S1240" i="64"/>
  <c r="S1223" i="64"/>
  <c r="S1238" i="64"/>
  <c r="AH7" i="64"/>
  <c r="AH1" i="64"/>
  <c r="AH4" i="64"/>
  <c r="AI2" i="64"/>
  <c r="AI2" i="864"/>
  <c r="AH7" i="864"/>
  <c r="AH7" i="863"/>
  <c r="AH1" i="863"/>
  <c r="AH1" i="864"/>
  <c r="AH4" i="864"/>
  <c r="AH4" i="863"/>
  <c r="AI3" i="861"/>
  <c r="AI3" i="1413" s="1"/>
  <c r="AD95" i="861"/>
  <c r="AB64" i="861"/>
  <c r="AE2146" i="64"/>
  <c r="AQ2589" i="64"/>
  <c r="AQ2591" i="64" s="1"/>
  <c r="DD1" i="864"/>
  <c r="AG43" i="863" a="1"/>
  <c r="AG43" i="863" s="1"/>
  <c r="AG41" i="863" a="1"/>
  <c r="AG41" i="863" s="1"/>
  <c r="AG40" i="863" a="1"/>
  <c r="AG40" i="863" s="1"/>
  <c r="AG39" i="863" a="1"/>
  <c r="AG39" i="863" s="1"/>
  <c r="AG42" i="863" a="1"/>
  <c r="AG42" i="863" s="1"/>
  <c r="AG32" i="863"/>
  <c r="AG30" i="863"/>
  <c r="AG29" i="863"/>
  <c r="AH2" i="863"/>
  <c r="AH31" i="863" s="1"/>
  <c r="AF34" i="863"/>
  <c r="DD20" i="864"/>
  <c r="AF53" i="863" a="1"/>
  <c r="AF53" i="863" s="1"/>
  <c r="AF51" i="863" a="1"/>
  <c r="AF51" i="863" s="1"/>
  <c r="AF49" i="863" a="1"/>
  <c r="AF49" i="863" s="1"/>
  <c r="AI1" i="861"/>
  <c r="AI1" i="1413" s="1"/>
  <c r="AI7" i="861"/>
  <c r="AI7" i="1413" s="1"/>
  <c r="AJ2" i="861"/>
  <c r="AJ2" i="1413" s="1"/>
  <c r="DE18" i="864"/>
  <c r="DE17" i="864"/>
  <c r="DE3" i="864"/>
  <c r="DE4" i="864" s="1"/>
  <c r="DF2" i="864"/>
  <c r="DF19" i="864" s="1"/>
  <c r="DE16" i="864"/>
  <c r="DE7" i="864"/>
  <c r="AG16" i="864"/>
  <c r="AG18" i="864"/>
  <c r="AH19" i="864"/>
  <c r="AG17" i="864"/>
  <c r="T7" i="860"/>
  <c r="T3" i="860"/>
  <c r="T4" i="860" s="1"/>
  <c r="U2" i="860"/>
  <c r="T1" i="860"/>
  <c r="CX1" i="860"/>
  <c r="CX4" i="860"/>
  <c r="CY9" i="860"/>
  <c r="CY8" i="860"/>
  <c r="CY3" i="860"/>
  <c r="CZ2" i="860"/>
  <c r="Z2613" i="64"/>
  <c r="Y2656" i="64"/>
  <c r="Z2654" i="64"/>
  <c r="Z2633" i="64"/>
  <c r="AJ483" i="64" a="1"/>
  <c r="BK3189" i="64" a="1"/>
  <c r="BG483" i="64" a="1"/>
  <c r="Y1132" i="64" a="1"/>
  <c r="CA1462" i="64" a="1"/>
  <c r="BS1132" i="64" a="1"/>
  <c r="AB483" i="64" a="1"/>
  <c r="AB2309" i="64" a="1"/>
  <c r="BR2309" i="64" a="1"/>
  <c r="CH1132" i="64" a="1"/>
  <c r="AI1462" i="64" a="1"/>
  <c r="BT483" i="64" a="1"/>
  <c r="CF899" i="64" a="1"/>
  <c r="BN3189" i="64" a="1"/>
  <c r="BJ534" i="64" a="1"/>
  <c r="AS534" i="64" a="1"/>
  <c r="AW1212" i="64" a="1"/>
  <c r="AL2309" i="64" a="1"/>
  <c r="CB534" i="64" a="1"/>
  <c r="BE534" i="64" a="1"/>
  <c r="BC534" i="64" a="1"/>
  <c r="T899" i="64" a="1"/>
  <c r="BF1132" i="64" a="1"/>
  <c r="AC1132" i="64" a="1"/>
  <c r="AL899" i="64" a="1"/>
  <c r="AH3189" i="64" a="1"/>
  <c r="BL483" i="64" a="1"/>
  <c r="BN1132" i="64" a="1"/>
  <c r="CI899" i="64" a="1"/>
  <c r="BH483" i="64" a="1"/>
  <c r="AE483" i="64" a="1"/>
  <c r="AN1212" i="64" a="1"/>
  <c r="CD1462" i="64" a="1"/>
  <c r="CG1212" i="64" a="1"/>
  <c r="BP483" i="64" a="1"/>
  <c r="T534" i="64" a="1"/>
  <c r="AJ1212" i="64" a="1"/>
  <c r="BT534" i="64" a="1"/>
  <c r="CD3189" i="64" a="1"/>
  <c r="AC483" i="64" a="1"/>
  <c r="AK2309" i="64" a="1"/>
  <c r="AA2309" i="64" a="1"/>
  <c r="AF3189" i="64" a="1"/>
  <c r="CE1212" i="64" a="1"/>
  <c r="AZ2309" i="64" a="1"/>
  <c r="CA1132" i="64" a="1"/>
  <c r="AP1132" i="64" a="1"/>
  <c r="AK483" i="64" a="1"/>
  <c r="AQ1212" i="64" a="1"/>
  <c r="CE2309" i="64" a="1"/>
  <c r="AZ1212" i="64" a="1"/>
  <c r="AP534" i="64" a="1"/>
  <c r="Y534" i="64" a="1"/>
  <c r="BP899" i="64" a="1"/>
  <c r="BC2309" i="64" a="1"/>
  <c r="U1132" i="64" a="1"/>
  <c r="AS2309" i="64" a="1"/>
  <c r="BD899" i="64" a="1"/>
  <c r="AL1132" i="64" a="1"/>
  <c r="BS3189" i="64" a="1"/>
  <c r="AW483" i="64" a="1"/>
  <c r="AC2309" i="64" a="1"/>
  <c r="AT1212" i="64" a="1"/>
  <c r="Y1462" i="64" a="1"/>
  <c r="BT1212" i="64" a="1"/>
  <c r="BP1132" i="64" a="1"/>
  <c r="CD483" i="64" a="1"/>
  <c r="AZ3189" i="64" a="1"/>
  <c r="AH534" i="64" a="1"/>
  <c r="BK1462" i="64" a="1"/>
  <c r="BU1132" i="64" a="1"/>
  <c r="CC483" i="64" a="1"/>
  <c r="BF1462" i="64" a="1"/>
  <c r="AO534" i="64" a="1"/>
  <c r="AG899" i="64" a="1"/>
  <c r="BF899" i="64" a="1"/>
  <c r="Y2309" i="64" a="1"/>
  <c r="V1462" i="64" a="1"/>
  <c r="AB534" i="64" a="1"/>
  <c r="BD1462" i="64" a="1"/>
  <c r="AH1607" i="64"/>
  <c r="CA899" i="64" a="1"/>
  <c r="V3189" i="64" a="1"/>
  <c r="BS2309" i="64" a="1"/>
  <c r="BH3189" i="64" a="1"/>
  <c r="W3189" i="64" a="1"/>
  <c r="AL534" i="64" a="1"/>
  <c r="AY534" i="64" a="1"/>
  <c r="AM1462" i="64" a="1"/>
  <c r="CB1132" i="64" a="1"/>
  <c r="BS534" i="64" a="1"/>
  <c r="AH1212" i="64" a="1"/>
  <c r="BU1212" i="64" a="1"/>
  <c r="AM534" i="64" a="1"/>
  <c r="AG1132" i="64" a="1"/>
  <c r="CC2309" i="64" a="1"/>
  <c r="AF483" i="64" a="1"/>
  <c r="CK1132" i="64" a="1"/>
  <c r="BC1212" i="64" a="1"/>
  <c r="CF1462" i="64" a="1"/>
  <c r="AO2309" i="64" a="1"/>
  <c r="AM899" i="64" a="1"/>
  <c r="AA899" i="64" a="1"/>
  <c r="BL534" i="64" a="1"/>
  <c r="AT534" i="64" a="1"/>
  <c r="AF2309" i="64" a="1"/>
  <c r="AV899" i="64" a="1"/>
  <c r="BJ1212" i="64" a="1"/>
  <c r="BH2309" i="64" a="1"/>
  <c r="AC1462" i="64" a="1"/>
  <c r="BW1462" i="64" a="1"/>
  <c r="BB483" i="64" a="1"/>
  <c r="Y3189" i="64" a="1"/>
  <c r="AG483" i="64" a="1"/>
  <c r="AO1132" i="64" a="1"/>
  <c r="BR1462" i="64" a="1"/>
  <c r="AA534" i="64" a="1"/>
  <c r="BF2309" i="64" a="1"/>
  <c r="U1212" i="64" a="1"/>
  <c r="AE1462" i="64" a="1"/>
  <c r="CB1212" i="64" a="1"/>
  <c r="BQ899" i="64" a="1"/>
  <c r="CB3189" i="64" a="1"/>
  <c r="BD2309" i="64" a="1"/>
  <c r="BC483" i="64" a="1"/>
  <c r="AJ1462" i="64" a="1"/>
  <c r="BI534" i="64" a="1"/>
  <c r="X534" i="64" a="1"/>
  <c r="AV534" i="64" a="1"/>
  <c r="BL1132" i="64" a="1"/>
  <c r="AY899" i="64" a="1"/>
  <c r="T1462" i="64" a="1"/>
  <c r="AY483" i="64" a="1"/>
  <c r="BW483" i="64" a="1"/>
  <c r="AU1212" i="64" a="1"/>
  <c r="AC3189" i="64" a="1"/>
  <c r="V899" i="64" a="1"/>
  <c r="CH899" i="64" a="1"/>
  <c r="AM1212" i="64" a="1"/>
  <c r="W1212" i="64" a="1"/>
  <c r="CK2309" i="64" a="1"/>
  <c r="BL899" i="64" a="1"/>
  <c r="V534" i="64" a="1"/>
  <c r="AL483" i="64" a="1"/>
  <c r="AO483" i="64" a="1"/>
  <c r="BJ1132" i="64" a="1"/>
  <c r="BU1462" i="64" a="1"/>
  <c r="AN1132" i="64" a="1"/>
  <c r="AH483" i="64" a="1"/>
  <c r="BJ1462" i="64" a="1"/>
  <c r="AO1462" i="64" a="1"/>
  <c r="BF1212" i="64" a="1"/>
  <c r="CC1212" i="64" a="1"/>
  <c r="CK3189" i="64" a="1"/>
  <c r="CA3189" i="64" a="1"/>
  <c r="AQ3189" i="64" a="1"/>
  <c r="AC534" i="64" a="1"/>
  <c r="AR483" i="64" a="1"/>
  <c r="BW899" i="64" a="1"/>
  <c r="BE1132" i="64" a="1"/>
  <c r="BW2309" i="64" a="1"/>
  <c r="AK1212" i="64" a="1"/>
  <c r="CG3189" i="64" a="1"/>
  <c r="BX534" i="64" a="1"/>
  <c r="AP3189" i="64" a="1"/>
  <c r="BZ3189" i="64" a="1"/>
  <c r="BJ899" i="64" a="1"/>
  <c r="AY1132" i="64" a="1"/>
  <c r="BI3189" i="64" a="1"/>
  <c r="BK2309" i="64" a="1"/>
  <c r="AY3189" i="64" a="1"/>
  <c r="W483" i="64" a="1"/>
  <c r="BQ2309" i="64" a="1"/>
  <c r="BX483" i="64" a="1"/>
  <c r="BB2309" i="64" a="1"/>
  <c r="CJ1212" i="64" a="1"/>
  <c r="BW1212" i="64" a="1"/>
  <c r="AR1212" i="64" a="1"/>
  <c r="AD899" i="64" a="1"/>
  <c r="T483" i="64" a="1"/>
  <c r="X1212" i="64" a="1"/>
  <c r="BD3189" i="64" a="1"/>
  <c r="AH1651" i="64"/>
  <c r="AE2309" i="64" a="1"/>
  <c r="BS483" i="64" a="1"/>
  <c r="AE1212" i="64" a="1"/>
  <c r="AP1212" i="64" a="1"/>
  <c r="AA1212" i="64" a="1"/>
  <c r="AW534" i="64" a="1"/>
  <c r="CD899" i="64" a="1"/>
  <c r="CI534" i="64" a="1"/>
  <c r="AV2309" i="64" a="1"/>
  <c r="CE483" i="64" a="1"/>
  <c r="CC1132" i="64" a="1"/>
  <c r="AO899" i="64" a="1"/>
  <c r="AG1212" i="64" a="1"/>
  <c r="AG534" i="64" a="1"/>
  <c r="BE2309" i="64" a="1"/>
  <c r="BC899" i="64" a="1"/>
  <c r="AX2309" i="64" a="1"/>
  <c r="BC3189" i="64" a="1"/>
  <c r="Z899" i="64" a="1"/>
  <c r="AI483" i="64" a="1"/>
  <c r="BT1462" i="64" a="1"/>
  <c r="BY2309" i="64" a="1"/>
  <c r="AW3189" i="64" a="1"/>
  <c r="BR899" i="64" a="1"/>
  <c r="AV1212" i="64" a="1"/>
  <c r="BX1212" i="64" a="1"/>
  <c r="BL2309" i="64" a="1"/>
  <c r="U899" i="64" a="1"/>
  <c r="AN3189" i="64" a="1"/>
  <c r="BM1212" i="64" a="1"/>
  <c r="Z1462" i="64" a="1"/>
  <c r="AF1212" i="64" a="1"/>
  <c r="BI1212" i="64" a="1"/>
  <c r="X1132" i="64" a="1"/>
  <c r="BM483" i="64" a="1"/>
  <c r="AU534" i="64" a="1"/>
  <c r="AY1212" i="64" a="1"/>
  <c r="BM3189" i="64" a="1"/>
  <c r="BA483" i="64" a="1"/>
  <c r="CA2309" i="64" a="1"/>
  <c r="BA899" i="64" a="1"/>
  <c r="BY899" i="64" a="1"/>
  <c r="AP899" i="64" a="1"/>
  <c r="CE534" i="64" a="1"/>
  <c r="AV3189" i="64" a="1"/>
  <c r="AN899" i="64" a="1"/>
  <c r="CJ483" i="64" a="1"/>
  <c r="AM3189" i="64" a="1"/>
  <c r="BN1462" i="64" a="1"/>
  <c r="BE1462" i="64" a="1"/>
  <c r="AT1132" i="64" a="1"/>
  <c r="BS899" i="64" a="1"/>
  <c r="CG2309" i="64" a="1"/>
  <c r="BD534" i="64" a="1"/>
  <c r="AF899" i="64" a="1"/>
  <c r="BT1132" i="64" a="1"/>
  <c r="AX3189" i="64" a="1"/>
  <c r="BQ534" i="64" a="1"/>
  <c r="BF483" i="64" a="1"/>
  <c r="BI1132" i="64" a="1"/>
  <c r="CG899" i="64" a="1"/>
  <c r="BR1132" i="64" a="1"/>
  <c r="AH1562" i="64"/>
  <c r="AT899" i="64" a="1"/>
  <c r="T1212" i="64" a="1"/>
  <c r="CK483" i="64" a="1"/>
  <c r="AR1132" i="64" a="1"/>
  <c r="AW2309" i="64" a="1"/>
  <c r="AU899" i="64" a="1"/>
  <c r="BF534" i="64" a="1"/>
  <c r="AT2309" i="64" a="1"/>
  <c r="BG534" i="64" a="1"/>
  <c r="AD2309" i="64" a="1"/>
  <c r="T3189" i="64" a="1"/>
  <c r="BO1462" i="64" a="1"/>
  <c r="AP1462" i="64" a="1"/>
  <c r="T2309" i="64" a="1"/>
  <c r="CJ1462" i="64" a="1"/>
  <c r="CB1462" i="64" a="1"/>
  <c r="AU1462" i="64" a="1"/>
  <c r="CH3189" i="64" a="1"/>
  <c r="AT483" i="64" a="1"/>
  <c r="BA2309" i="64" a="1"/>
  <c r="BV3189" i="64" a="1"/>
  <c r="CH1462" i="64" a="1"/>
  <c r="AA3189" i="64" a="1"/>
  <c r="BZ2309" i="64" a="1"/>
  <c r="W2309" i="64" a="1"/>
  <c r="AV1462" i="64" a="1"/>
  <c r="BV899" i="64" a="1"/>
  <c r="U2309" i="64" a="1"/>
  <c r="BR1212" i="64" a="1"/>
  <c r="AK534" i="64" a="1"/>
  <c r="W1132" i="64" a="1"/>
  <c r="AR3189" i="64" a="1"/>
  <c r="AW899" i="64" a="1"/>
  <c r="AS1212" i="64" a="1"/>
  <c r="BL3189" i="64" a="1"/>
  <c r="AM483" i="64" a="1"/>
  <c r="AI899" i="64" a="1"/>
  <c r="CG1132" i="64" a="1"/>
  <c r="Z1212" i="64" a="1"/>
  <c r="U3189" i="64" a="1"/>
  <c r="BT899" i="64" a="1"/>
  <c r="AE899" i="64" a="1"/>
  <c r="AV1132" i="64" a="1"/>
  <c r="AB3189" i="64" a="1"/>
  <c r="CB2309" i="64" a="1"/>
  <c r="BW534" i="64" a="1"/>
  <c r="BN2309" i="64" a="1"/>
  <c r="BC1462" i="64" a="1"/>
  <c r="AH1585" i="64"/>
  <c r="AP483" i="64" a="1"/>
  <c r="V2309" i="64" a="1"/>
  <c r="AL1462" i="64" a="1"/>
  <c r="AQ1132" i="64" a="1"/>
  <c r="AA1132" i="64" a="1"/>
  <c r="CK899" i="64" a="1"/>
  <c r="BB534" i="64" a="1"/>
  <c r="U534" i="64" a="1"/>
  <c r="CI1462" i="64" a="1"/>
  <c r="AH2309" i="64" a="1"/>
  <c r="BV1212" i="64" a="1"/>
  <c r="CE899" i="64" a="1"/>
  <c r="BJ2309" i="64" a="1"/>
  <c r="CF1132" i="64" a="1"/>
  <c r="BU899" i="64" a="1"/>
  <c r="BO483" i="64" a="1"/>
  <c r="AQ1462" i="64" a="1"/>
  <c r="BY1212" i="64" a="1"/>
  <c r="BU3189" i="64" a="1"/>
  <c r="AD1462" i="64" a="1"/>
  <c r="CK1212" i="64" a="1"/>
  <c r="AS1462" i="64" a="1"/>
  <c r="BI1462" i="64" a="1"/>
  <c r="BY1132" i="64" a="1"/>
  <c r="AJ899" i="64" a="1"/>
  <c r="BR534" i="64" a="1"/>
  <c r="BJ483" i="64" a="1"/>
  <c r="CD1212" i="64" a="1"/>
  <c r="BE899" i="64" a="1"/>
  <c r="AJ1132" i="64" a="1"/>
  <c r="T1132" i="64" a="1"/>
  <c r="BV2309" i="64" a="1"/>
  <c r="AA1462" i="64" a="1"/>
  <c r="Z483" i="64" a="1"/>
  <c r="AZ534" i="64" a="1"/>
  <c r="CI1132" i="64" a="1"/>
  <c r="BD1212" i="64" a="1"/>
  <c r="CC899" i="64" a="1"/>
  <c r="BZ1212" i="64" a="1"/>
  <c r="BY534" i="64" a="1"/>
  <c r="AH1674" i="64"/>
  <c r="Y899" i="64" a="1"/>
  <c r="AV483" i="64" a="1"/>
  <c r="CF534" i="64" a="1"/>
  <c r="CJ899" i="64" a="1"/>
  <c r="AG1462" i="64" a="1"/>
  <c r="CC1462" i="64" a="1"/>
  <c r="AO3189" i="64" a="1"/>
  <c r="W899" i="64" a="1"/>
  <c r="BB3189" i="64" a="1"/>
  <c r="AF534" i="64" a="1"/>
  <c r="AS1132" i="64" a="1"/>
  <c r="AI534" i="64" a="1"/>
  <c r="CG534" i="64" a="1"/>
  <c r="BO2309" i="64" a="1"/>
  <c r="BG1462" i="64" a="1"/>
  <c r="BW1132" i="64" a="1"/>
  <c r="BP1212" i="64" a="1"/>
  <c r="AF1462" i="64" a="1"/>
  <c r="CA483" i="64" a="1"/>
  <c r="BM2309" i="64" a="1"/>
  <c r="BN899" i="64" a="1"/>
  <c r="CH1212" i="64" a="1"/>
  <c r="BO1212" i="64" a="1"/>
  <c r="V1212" i="64" a="1"/>
  <c r="AD3189" i="64" a="1"/>
  <c r="BX3189" i="64" a="1"/>
  <c r="AG2309" i="64" a="1"/>
  <c r="U1462" i="64" a="1"/>
  <c r="AZ483" i="64" a="1"/>
  <c r="AY2309" i="64" a="1"/>
  <c r="BH534" i="64" a="1"/>
  <c r="AC899" i="64" a="1"/>
  <c r="AU483" i="64" a="1"/>
  <c r="BQ3189" i="64" a="1"/>
  <c r="AH899" i="64" a="1"/>
  <c r="CC534" i="64" a="1"/>
  <c r="CG483" i="64" a="1"/>
  <c r="Z534" i="64" a="1"/>
  <c r="BL1212" i="64" a="1"/>
  <c r="BQ1212" i="64" a="1"/>
  <c r="CD2309" i="64" a="1"/>
  <c r="BH899" i="64" a="1"/>
  <c r="AK3189" i="64" a="1"/>
  <c r="BG899" i="64" a="1"/>
  <c r="BB1212" i="64" a="1"/>
  <c r="BZ1132" i="64" a="1"/>
  <c r="AY1462" i="64" a="1"/>
  <c r="BV483" i="64" a="1"/>
  <c r="S1836" i="64" a="1"/>
  <c r="AC1212" i="64" a="1"/>
  <c r="AQ534" i="64" a="1"/>
  <c r="BV1462" i="64" a="1"/>
  <c r="AW1132" i="64" a="1"/>
  <c r="AH1629" i="64"/>
  <c r="BM534" i="64" a="1"/>
  <c r="BU483" i="64" a="1"/>
  <c r="BQ483" i="64" a="1"/>
  <c r="AS483" i="64" a="1"/>
  <c r="Y483" i="64" a="1"/>
  <c r="Y1212" i="64" a="1"/>
  <c r="BP3189" i="64" a="1"/>
  <c r="AB1462" i="64" a="1"/>
  <c r="BE483" i="64" a="1"/>
  <c r="BA1462" i="64" a="1"/>
  <c r="AP2309" i="64" a="1"/>
  <c r="AQ483" i="64" a="1"/>
  <c r="BX1132" i="64" a="1"/>
  <c r="AI1212" i="64" a="1"/>
  <c r="AW1462" i="64" a="1"/>
  <c r="AU3189" i="64" a="1"/>
  <c r="AX1462" i="64" a="1"/>
  <c r="BB899" i="64" a="1"/>
  <c r="AI3189" i="64" a="1"/>
  <c r="CJ534" i="64" a="1"/>
  <c r="BY1462" i="64" a="1"/>
  <c r="AB1212" i="64" a="1"/>
  <c r="BW3189" i="64" a="1"/>
  <c r="BG1212" i="64" a="1"/>
  <c r="BN534" i="64" a="1"/>
  <c r="BX2309" i="64" a="1"/>
  <c r="BG1132" i="64" a="1"/>
  <c r="AM1132" i="64" a="1"/>
  <c r="AX483" i="64" a="1"/>
  <c r="X1462" i="64" a="1"/>
  <c r="BL1462" i="64" a="1"/>
  <c r="BO3189" i="64" a="1"/>
  <c r="BO534" i="64" a="1"/>
  <c r="BR483" i="64" a="1"/>
  <c r="BZ534" i="64" a="1"/>
  <c r="AB1132" i="64" a="1"/>
  <c r="BP534" i="64" a="1"/>
  <c r="BP1462" i="64" a="1"/>
  <c r="CE3189" i="64" a="1"/>
  <c r="BG3189" i="64" a="1"/>
  <c r="AD1132" i="64" a="1"/>
  <c r="CJ2309" i="64" a="1"/>
  <c r="AH1462" i="64" a="1"/>
  <c r="BM899" i="64" a="1"/>
  <c r="AG3189" i="64" a="1"/>
  <c r="BK483" i="64" a="1"/>
  <c r="AR899" i="64" a="1"/>
  <c r="AX1212" i="64" a="1"/>
  <c r="AT3189" i="64" a="1"/>
  <c r="BU2309" i="64" a="1"/>
  <c r="AT1462" i="64" a="1"/>
  <c r="X3189" i="64" a="1"/>
  <c r="X2309" i="64" a="1"/>
  <c r="CF2309" i="64" a="1"/>
  <c r="BH1462" i="64" a="1"/>
  <c r="AS899" i="64" a="1"/>
  <c r="CH534" i="64" a="1"/>
  <c r="CC3189" i="64" a="1"/>
  <c r="BT3189" i="64" a="1"/>
  <c r="BN1212" i="64" a="1"/>
  <c r="AJ3189" i="64" a="1"/>
  <c r="BV534" i="64" a="1"/>
  <c r="AS3189" i="64" a="1"/>
  <c r="AR2309" i="64" a="1"/>
  <c r="BQ1132" i="64" a="1"/>
  <c r="AZ1462" i="64" a="1"/>
  <c r="AD534" i="64" a="1"/>
  <c r="CI3189" i="64" a="1"/>
  <c r="CG1462" i="64" a="1"/>
  <c r="CE1462" i="64" a="1"/>
  <c r="AH3241" i="64" a="1"/>
  <c r="BF3189" i="64" a="1"/>
  <c r="BI899" i="64" a="1"/>
  <c r="CB483" i="64" a="1"/>
  <c r="BO899" i="64" a="1"/>
  <c r="BP2309" i="64" a="1"/>
  <c r="BZ1462" i="64" a="1"/>
  <c r="AE3189" i="64" a="1"/>
  <c r="Z2309" i="64" a="1"/>
  <c r="AN534" i="64" a="1"/>
  <c r="BA1132" i="64" a="1"/>
  <c r="CD1132" i="64" a="1"/>
  <c r="AK899" i="64" a="1"/>
  <c r="CH2309" i="64" a="1"/>
  <c r="AX534" i="64" a="1"/>
  <c r="CB899" i="64" a="1"/>
  <c r="BM1132" i="64" a="1"/>
  <c r="W534" i="64" a="1"/>
  <c r="AN1462" i="64" a="1"/>
  <c r="BU534" i="64" a="1"/>
  <c r="AJ2309" i="64" a="1"/>
  <c r="AQ2309" i="64" a="1"/>
  <c r="AH1132" i="64" a="1"/>
  <c r="CD534" i="64" a="1"/>
  <c r="BV1132" i="64" a="1"/>
  <c r="AR534" i="64" a="1"/>
  <c r="AX899" i="64" a="1"/>
  <c r="Z3189" i="64" a="1"/>
  <c r="BT2309" i="64" a="1"/>
  <c r="V1132" i="64" a="1"/>
  <c r="U483" i="64" a="1"/>
  <c r="BZ483" i="64" a="1"/>
  <c r="AE1132" i="64" a="1"/>
  <c r="AI1132" i="64" a="1"/>
  <c r="CA1212" i="64" a="1"/>
  <c r="BK1132" i="64" a="1"/>
  <c r="CK1462" i="64" a="1"/>
  <c r="Z1132" i="64" a="1"/>
  <c r="AZ1132" i="64" a="1"/>
  <c r="W1462" i="64" a="1"/>
  <c r="X899" i="64" a="1"/>
  <c r="BA534" i="64" a="1"/>
  <c r="BG2309" i="64" a="1"/>
  <c r="AU1132" i="64" a="1"/>
  <c r="BO1132" i="64" a="1"/>
  <c r="AK1462" i="64" a="1"/>
  <c r="BH1132" i="64" a="1"/>
  <c r="BB1462" i="64" a="1"/>
  <c r="AE534" i="64" a="1"/>
  <c r="AU2309" i="64" a="1"/>
  <c r="BK1212" i="64" a="1"/>
  <c r="BA1212" i="64" a="1"/>
  <c r="CF483" i="64" a="1"/>
  <c r="AK1132" i="64" a="1"/>
  <c r="CJ1132" i="64" a="1"/>
  <c r="AA483" i="64" a="1"/>
  <c r="BQ1462" i="64" a="1"/>
  <c r="CI1212" i="64" a="1"/>
  <c r="AF1132" i="64" a="1"/>
  <c r="AX1132" i="64" a="1"/>
  <c r="CA534" i="64" a="1"/>
  <c r="CJ3189" i="64" a="1"/>
  <c r="CE1132" i="64" a="1"/>
  <c r="AO1212" i="64" a="1"/>
  <c r="CF1212" i="64" a="1"/>
  <c r="BI483" i="64" a="1"/>
  <c r="BZ899" i="64" a="1"/>
  <c r="BS1462" i="64" a="1"/>
  <c r="BK534" i="64" a="1"/>
  <c r="BR3189" i="64" a="1"/>
  <c r="AZ899" i="64" a="1"/>
  <c r="AN2309" i="64" a="1"/>
  <c r="BE3189" i="64" a="1"/>
  <c r="AL1212" i="64" a="1"/>
  <c r="AR1462" i="64" a="1"/>
  <c r="AB899" i="64" a="1"/>
  <c r="AM2309" i="64" a="1"/>
  <c r="BA3189" i="64" a="1"/>
  <c r="AN483" i="64" a="1"/>
  <c r="AL3189" i="64" a="1"/>
  <c r="AD483" i="64" a="1"/>
  <c r="V483" i="64" a="1"/>
  <c r="BC1132" i="64" a="1"/>
  <c r="BM1462" i="64" a="1"/>
  <c r="AI2309" i="64" a="1"/>
  <c r="BX1462" i="64" a="1"/>
  <c r="CI483" i="64" a="1"/>
  <c r="CF3189" i="64" a="1"/>
  <c r="CK534" i="64" a="1"/>
  <c r="CI2309" i="64" a="1"/>
  <c r="CH483" i="64" a="1"/>
  <c r="BN483" i="64" a="1"/>
  <c r="BJ3189" i="64" a="1"/>
  <c r="BY3189" i="64" a="1"/>
  <c r="BE1212" i="64" a="1"/>
  <c r="BI2309" i="64" a="1"/>
  <c r="BH1212" i="64" a="1"/>
  <c r="X483" i="64" a="1"/>
  <c r="BB1132" i="64" a="1"/>
  <c r="AJ534" i="64" a="1"/>
  <c r="AD1212" i="64" a="1"/>
  <c r="BY483" i="64" a="1"/>
  <c r="AQ899" i="64" a="1"/>
  <c r="BK899" i="64" a="1"/>
  <c r="BD483" i="64" a="1"/>
  <c r="BS1212" i="64" a="1"/>
  <c r="BD1132" i="64" a="1"/>
  <c r="BX899" i="64" a="1"/>
  <c r="AH43" i="1413" l="1"/>
  <c r="AH17" i="861" s="1"/>
  <c r="AH24" i="1413"/>
  <c r="W53" i="1413"/>
  <c r="X48" i="1413"/>
  <c r="W57" i="1413"/>
  <c r="W18" i="861" s="1"/>
  <c r="X49" i="1413"/>
  <c r="X37" i="1413"/>
  <c r="X69" i="861" s="1"/>
  <c r="Y26" i="1413"/>
  <c r="AI56" i="1413"/>
  <c r="AI42" i="1413"/>
  <c r="AI76" i="1413"/>
  <c r="AI60" i="1413"/>
  <c r="AI45" i="1413"/>
  <c r="AI32" i="1413"/>
  <c r="AI36" i="1413"/>
  <c r="AI31" i="1413"/>
  <c r="AI50" i="1413"/>
  <c r="AI69" i="1413"/>
  <c r="AI10" i="1413"/>
  <c r="AI12" i="1413"/>
  <c r="AI17" i="1413"/>
  <c r="AI18" i="1413"/>
  <c r="AI11" i="1413"/>
  <c r="AI25" i="1413"/>
  <c r="AI13" i="1413"/>
  <c r="W1442" i="64"/>
  <c r="T717" i="64"/>
  <c r="T718" i="64" s="1"/>
  <c r="AH78" i="64"/>
  <c r="AH84" i="64" s="1"/>
  <c r="AF103" i="861"/>
  <c r="S1836" i="64"/>
  <c r="T1831" i="64"/>
  <c r="T1800" i="64"/>
  <c r="U1795" i="64"/>
  <c r="U1796" i="64" s="1"/>
  <c r="T628" i="64"/>
  <c r="T639" i="64" s="1"/>
  <c r="T636" i="64"/>
  <c r="T640" i="64" s="1"/>
  <c r="U608" i="64"/>
  <c r="AH615" i="64"/>
  <c r="AH612" i="64"/>
  <c r="AH3241" i="64"/>
  <c r="T3216" i="64"/>
  <c r="T3217" i="64" s="1"/>
  <c r="AH3020" i="64"/>
  <c r="U788" i="64"/>
  <c r="U792" i="64" s="1"/>
  <c r="U784" i="64"/>
  <c r="V779" i="64"/>
  <c r="V783" i="64" s="1"/>
  <c r="AG20" i="864"/>
  <c r="AG102" i="861" s="1"/>
  <c r="AG21" i="863"/>
  <c r="AG33" i="863"/>
  <c r="AG17" i="863" s="1"/>
  <c r="AG33" i="861" s="1"/>
  <c r="AG44" i="863"/>
  <c r="S1242" i="64"/>
  <c r="S1227" i="64"/>
  <c r="AJ2" i="64"/>
  <c r="AI7" i="64"/>
  <c r="AI3" i="64"/>
  <c r="AI1439" i="64" s="1" a="1"/>
  <c r="AI1439" i="64" s="1"/>
  <c r="AI1" i="64"/>
  <c r="BD1212" i="64"/>
  <c r="AI483" i="64"/>
  <c r="AJ484" i="64" s="1"/>
  <c r="AK485" i="64" s="1"/>
  <c r="AL486" i="64" s="1"/>
  <c r="AM487" i="64" s="1"/>
  <c r="AN488" i="64" s="1"/>
  <c r="AO489" i="64" s="1"/>
  <c r="AP490" i="64" s="1"/>
  <c r="AQ491" i="64" s="1"/>
  <c r="AR492" i="64" s="1"/>
  <c r="AS493" i="64" s="1"/>
  <c r="AT494" i="64" s="1"/>
  <c r="AU495" i="64" s="1"/>
  <c r="AV496" i="64" s="1"/>
  <c r="AW497" i="64" s="1"/>
  <c r="AX498" i="64" s="1"/>
  <c r="AY499" i="64" s="1"/>
  <c r="AZ500" i="64" s="1"/>
  <c r="BA501" i="64" s="1"/>
  <c r="BB502" i="64" s="1"/>
  <c r="BC503" i="64" s="1"/>
  <c r="BD504" i="64" s="1"/>
  <c r="BE505" i="64" s="1"/>
  <c r="BF506" i="64" s="1"/>
  <c r="BQ3189" i="64"/>
  <c r="AL2309" i="64"/>
  <c r="AL2322" i="64" s="1"/>
  <c r="BK3189" i="64"/>
  <c r="AK3189" i="64"/>
  <c r="CJ534" i="64"/>
  <c r="CK535" i="64" s="1"/>
  <c r="CL536" i="64" s="1"/>
  <c r="AR1132" i="64"/>
  <c r="CI1132" i="64"/>
  <c r="BW899" i="64"/>
  <c r="BW534" i="64"/>
  <c r="BX535" i="64" s="1"/>
  <c r="BY536" i="64" s="1"/>
  <c r="BZ537" i="64" s="1"/>
  <c r="CA538" i="64" s="1"/>
  <c r="CB539" i="64" s="1"/>
  <c r="CC540" i="64" s="1"/>
  <c r="CD541" i="64" s="1"/>
  <c r="CE542" i="64" s="1"/>
  <c r="CF543" i="64" s="1"/>
  <c r="CG544" i="64" s="1"/>
  <c r="CH545" i="64" s="1"/>
  <c r="CI546" i="64" s="1"/>
  <c r="CJ547" i="64" s="1"/>
  <c r="CK548" i="64" s="1"/>
  <c r="CL549" i="64" s="1"/>
  <c r="AC534" i="64"/>
  <c r="AD535" i="64" s="1"/>
  <c r="AE536" i="64" s="1"/>
  <c r="AF537" i="64" s="1"/>
  <c r="AG538" i="64" s="1"/>
  <c r="AH539" i="64" s="1"/>
  <c r="AI540" i="64" s="1"/>
  <c r="AJ541" i="64" s="1"/>
  <c r="AK542" i="64" s="1"/>
  <c r="AL543" i="64" s="1"/>
  <c r="AM544" i="64" s="1"/>
  <c r="AN545" i="64" s="1"/>
  <c r="AO546" i="64" s="1"/>
  <c r="AP547" i="64" s="1"/>
  <c r="AQ548" i="64" s="1"/>
  <c r="AR549" i="64" s="1"/>
  <c r="AS550" i="64" s="1"/>
  <c r="AT551" i="64" s="1"/>
  <c r="AU552" i="64" s="1"/>
  <c r="AV553" i="64" s="1"/>
  <c r="AW554" i="64" s="1"/>
  <c r="AX555" i="64" s="1"/>
  <c r="AY556" i="64" s="1"/>
  <c r="AZ557" i="64" s="1"/>
  <c r="AI2309" i="64"/>
  <c r="AI2322" i="64" s="1"/>
  <c r="CK1462" i="64"/>
  <c r="BC483" i="64"/>
  <c r="BD484" i="64" s="1"/>
  <c r="BE485" i="64" s="1"/>
  <c r="BF486" i="64" s="1"/>
  <c r="BG487" i="64" s="1"/>
  <c r="BH488" i="64" s="1"/>
  <c r="BI489" i="64" s="1"/>
  <c r="BJ490" i="64" s="1"/>
  <c r="BK491" i="64" s="1"/>
  <c r="BL492" i="64" s="1"/>
  <c r="BM493" i="64" s="1"/>
  <c r="BN494" i="64" s="1"/>
  <c r="BO495" i="64" s="1"/>
  <c r="BP496" i="64" s="1"/>
  <c r="BQ497" i="64" s="1"/>
  <c r="BR498" i="64" s="1"/>
  <c r="BS499" i="64" s="1"/>
  <c r="BT500" i="64" s="1"/>
  <c r="BU501" i="64" s="1"/>
  <c r="BV502" i="64" s="1"/>
  <c r="BW503" i="64" s="1"/>
  <c r="BX504" i="64" s="1"/>
  <c r="BY505" i="64" s="1"/>
  <c r="BZ506" i="64" s="1"/>
  <c r="CG899" i="64"/>
  <c r="T2309" i="64"/>
  <c r="T2322" i="64" s="1"/>
  <c r="CK1212" i="64"/>
  <c r="BL2309" i="64"/>
  <c r="BL2322" i="64" s="1"/>
  <c r="BE2309" i="64"/>
  <c r="BE2322" i="64" s="1"/>
  <c r="BS3189" i="64"/>
  <c r="BG483" i="64"/>
  <c r="BH484" i="64" s="1"/>
  <c r="BI485" i="64" s="1"/>
  <c r="BJ486" i="64" s="1"/>
  <c r="BK487" i="64" s="1"/>
  <c r="BL488" i="64" s="1"/>
  <c r="BM489" i="64" s="1"/>
  <c r="BN490" i="64" s="1"/>
  <c r="BO491" i="64" s="1"/>
  <c r="BP492" i="64" s="1"/>
  <c r="BQ493" i="64" s="1"/>
  <c r="BR494" i="64" s="1"/>
  <c r="BS495" i="64" s="1"/>
  <c r="BT496" i="64" s="1"/>
  <c r="BU497" i="64" s="1"/>
  <c r="BV498" i="64" s="1"/>
  <c r="BW499" i="64" s="1"/>
  <c r="BX500" i="64" s="1"/>
  <c r="BY501" i="64" s="1"/>
  <c r="BZ502" i="64" s="1"/>
  <c r="CA503" i="64" s="1"/>
  <c r="CB504" i="64" s="1"/>
  <c r="CC505" i="64" s="1"/>
  <c r="CD506" i="64" s="1"/>
  <c r="BW3189" i="64"/>
  <c r="AP1212" i="64"/>
  <c r="CJ2309" i="64"/>
  <c r="CJ2322" i="64" s="1"/>
  <c r="BO1462" i="64"/>
  <c r="BS1212" i="64"/>
  <c r="AY1462" i="64"/>
  <c r="AW899" i="64"/>
  <c r="BW483" i="64"/>
  <c r="BX484" i="64" s="1"/>
  <c r="BY485" i="64" s="1"/>
  <c r="BZ486" i="64" s="1"/>
  <c r="CA487" i="64" s="1"/>
  <c r="CB488" i="64" s="1"/>
  <c r="CC489" i="64" s="1"/>
  <c r="CD490" i="64" s="1"/>
  <c r="CE491" i="64" s="1"/>
  <c r="CF492" i="64" s="1"/>
  <c r="CG493" i="64" s="1"/>
  <c r="CH494" i="64" s="1"/>
  <c r="CI495" i="64" s="1"/>
  <c r="CJ496" i="64" s="1"/>
  <c r="CK497" i="64" s="1"/>
  <c r="CL498" i="64" s="1"/>
  <c r="AU899" i="64"/>
  <c r="AR1212" i="64"/>
  <c r="AH899" i="64"/>
  <c r="U3189" i="64"/>
  <c r="AL534" i="64"/>
  <c r="AM535" i="64" s="1"/>
  <c r="AN536" i="64" s="1"/>
  <c r="AO537" i="64" s="1"/>
  <c r="AP538" i="64" s="1"/>
  <c r="AQ539" i="64" s="1"/>
  <c r="AR540" i="64" s="1"/>
  <c r="AS541" i="64" s="1"/>
  <c r="AT542" i="64" s="1"/>
  <c r="AU543" i="64" s="1"/>
  <c r="AV544" i="64" s="1"/>
  <c r="AW545" i="64" s="1"/>
  <c r="AX546" i="64" s="1"/>
  <c r="AY547" i="64" s="1"/>
  <c r="AZ548" i="64" s="1"/>
  <c r="BA549" i="64" s="1"/>
  <c r="BB550" i="64" s="1"/>
  <c r="BC551" i="64" s="1"/>
  <c r="BD552" i="64" s="1"/>
  <c r="BE553" i="64" s="1"/>
  <c r="BF554" i="64" s="1"/>
  <c r="BG555" i="64" s="1"/>
  <c r="BH556" i="64" s="1"/>
  <c r="BI557" i="64" s="1"/>
  <c r="AV899" i="64"/>
  <c r="CG1212" i="64"/>
  <c r="CG534" i="64"/>
  <c r="CH535" i="64" s="1"/>
  <c r="CI536" i="64" s="1"/>
  <c r="CJ537" i="64" s="1"/>
  <c r="CK538" i="64" s="1"/>
  <c r="CL539" i="64" s="1"/>
  <c r="AP3189" i="64"/>
  <c r="BH1462" i="64"/>
  <c r="CC1132" i="64"/>
  <c r="CI1462" i="64"/>
  <c r="CC483" i="64"/>
  <c r="CD484" i="64" s="1"/>
  <c r="CE485" i="64" s="1"/>
  <c r="CF486" i="64" s="1"/>
  <c r="CG487" i="64" s="1"/>
  <c r="CH488" i="64" s="1"/>
  <c r="CI489" i="64" s="1"/>
  <c r="CJ490" i="64" s="1"/>
  <c r="CK491" i="64" s="1"/>
  <c r="CL492" i="64" s="1"/>
  <c r="BX899" i="64"/>
  <c r="Z1212" i="64"/>
  <c r="X899" i="64"/>
  <c r="AF483" i="64"/>
  <c r="AG484" i="64" s="1"/>
  <c r="AH485" i="64" s="1"/>
  <c r="AI486" i="64" s="1"/>
  <c r="AJ487" i="64" s="1"/>
  <c r="AK488" i="64" s="1"/>
  <c r="AL489" i="64" s="1"/>
  <c r="AM490" i="64" s="1"/>
  <c r="AN491" i="64" s="1"/>
  <c r="AO492" i="64" s="1"/>
  <c r="AP493" i="64" s="1"/>
  <c r="AQ494" i="64" s="1"/>
  <c r="AR495" i="64" s="1"/>
  <c r="AS496" i="64" s="1"/>
  <c r="AT497" i="64" s="1"/>
  <c r="AU498" i="64" s="1"/>
  <c r="AV499" i="64" s="1"/>
  <c r="AW500" i="64" s="1"/>
  <c r="AX501" i="64" s="1"/>
  <c r="AY502" i="64" s="1"/>
  <c r="AZ503" i="64" s="1"/>
  <c r="BA504" i="64" s="1"/>
  <c r="BB505" i="64" s="1"/>
  <c r="BC506" i="64" s="1"/>
  <c r="BY3189" i="64"/>
  <c r="BO483" i="64"/>
  <c r="BP484" i="64" s="1"/>
  <c r="BQ485" i="64" s="1"/>
  <c r="BR486" i="64" s="1"/>
  <c r="BS487" i="64" s="1"/>
  <c r="BT488" i="64" s="1"/>
  <c r="BU489" i="64" s="1"/>
  <c r="BV490" i="64" s="1"/>
  <c r="BW491" i="64" s="1"/>
  <c r="BX492" i="64" s="1"/>
  <c r="BY493" i="64" s="1"/>
  <c r="BZ494" i="64" s="1"/>
  <c r="CA495" i="64" s="1"/>
  <c r="CB496" i="64" s="1"/>
  <c r="CC497" i="64" s="1"/>
  <c r="CD498" i="64" s="1"/>
  <c r="CE499" i="64" s="1"/>
  <c r="CF500" i="64" s="1"/>
  <c r="CG501" i="64" s="1"/>
  <c r="CH502" i="64" s="1"/>
  <c r="CI503" i="64" s="1"/>
  <c r="CJ504" i="64" s="1"/>
  <c r="CK505" i="64" s="1"/>
  <c r="CL506" i="64" s="1"/>
  <c r="AU534" i="64"/>
  <c r="AV535" i="64" s="1"/>
  <c r="AW536" i="64" s="1"/>
  <c r="AX537" i="64" s="1"/>
  <c r="AY538" i="64" s="1"/>
  <c r="AZ539" i="64" s="1"/>
  <c r="BA540" i="64" s="1"/>
  <c r="BB541" i="64" s="1"/>
  <c r="BC542" i="64" s="1"/>
  <c r="BD543" i="64" s="1"/>
  <c r="BE544" i="64" s="1"/>
  <c r="BF545" i="64" s="1"/>
  <c r="BG546" i="64" s="1"/>
  <c r="BH547" i="64" s="1"/>
  <c r="BI548" i="64" s="1"/>
  <c r="BJ549" i="64" s="1"/>
  <c r="BK550" i="64" s="1"/>
  <c r="BL551" i="64" s="1"/>
  <c r="BM552" i="64" s="1"/>
  <c r="BN553" i="64" s="1"/>
  <c r="BO554" i="64" s="1"/>
  <c r="BP555" i="64" s="1"/>
  <c r="BQ556" i="64" s="1"/>
  <c r="BR557" i="64" s="1"/>
  <c r="CC534" i="64"/>
  <c r="CD535" i="64" s="1"/>
  <c r="CE536" i="64" s="1"/>
  <c r="CF537" i="64" s="1"/>
  <c r="CG538" i="64" s="1"/>
  <c r="CH539" i="64" s="1"/>
  <c r="CI540" i="64" s="1"/>
  <c r="CJ541" i="64" s="1"/>
  <c r="CK542" i="64" s="1"/>
  <c r="CL543" i="64" s="1"/>
  <c r="AX1132" i="64"/>
  <c r="AL899" i="64"/>
  <c r="CJ3189" i="64"/>
  <c r="AO899" i="64"/>
  <c r="AZ1462" i="64"/>
  <c r="AX483" i="64"/>
  <c r="AY484" i="64" s="1"/>
  <c r="AZ485" i="64" s="1"/>
  <c r="BA486" i="64" s="1"/>
  <c r="BB487" i="64" s="1"/>
  <c r="BC488" i="64" s="1"/>
  <c r="BD489" i="64" s="1"/>
  <c r="BE490" i="64" s="1"/>
  <c r="BF491" i="64" s="1"/>
  <c r="BG492" i="64" s="1"/>
  <c r="BH493" i="64" s="1"/>
  <c r="BI494" i="64" s="1"/>
  <c r="BJ495" i="64" s="1"/>
  <c r="BK496" i="64" s="1"/>
  <c r="BL497" i="64" s="1"/>
  <c r="BM498" i="64" s="1"/>
  <c r="BN499" i="64" s="1"/>
  <c r="BO500" i="64" s="1"/>
  <c r="BP501" i="64" s="1"/>
  <c r="BQ502" i="64" s="1"/>
  <c r="BR503" i="64" s="1"/>
  <c r="BS504" i="64" s="1"/>
  <c r="BT505" i="64" s="1"/>
  <c r="BU506" i="64" s="1"/>
  <c r="BA3189" i="64"/>
  <c r="BR3189" i="64"/>
  <c r="BV483" i="64"/>
  <c r="BW484" i="64" s="1"/>
  <c r="BX485" i="64" s="1"/>
  <c r="BY486" i="64" s="1"/>
  <c r="BZ487" i="64" s="1"/>
  <c r="CA488" i="64" s="1"/>
  <c r="CB489" i="64" s="1"/>
  <c r="CC490" i="64" s="1"/>
  <c r="CD491" i="64" s="1"/>
  <c r="CE492" i="64" s="1"/>
  <c r="CF493" i="64" s="1"/>
  <c r="CG494" i="64" s="1"/>
  <c r="CH495" i="64" s="1"/>
  <c r="CI496" i="64" s="1"/>
  <c r="CJ497" i="64" s="1"/>
  <c r="CK498" i="64" s="1"/>
  <c r="CL499" i="64" s="1"/>
  <c r="CE899" i="64"/>
  <c r="Y2309" i="64"/>
  <c r="Y2322" i="64" s="1"/>
  <c r="BZ2309" i="64"/>
  <c r="BZ2322" i="64" s="1"/>
  <c r="AX899" i="64"/>
  <c r="CB1212" i="64"/>
  <c r="AM3189" i="64"/>
  <c r="AW1462" i="64"/>
  <c r="CK483" i="64"/>
  <c r="CL484" i="64" s="1"/>
  <c r="AJ2309" i="64"/>
  <c r="AJ2322" i="64" s="1"/>
  <c r="CF534" i="64"/>
  <c r="CG535" i="64" s="1"/>
  <c r="CH536" i="64" s="1"/>
  <c r="CI537" i="64" s="1"/>
  <c r="CJ538" i="64" s="1"/>
  <c r="CK539" i="64" s="1"/>
  <c r="CL540" i="64" s="1"/>
  <c r="BR899" i="64"/>
  <c r="BW2309" i="64"/>
  <c r="BW2322" i="64" s="1"/>
  <c r="AH1212" i="64"/>
  <c r="V534" i="64"/>
  <c r="W535" i="64" s="1"/>
  <c r="X536" i="64" s="1"/>
  <c r="Y537" i="64" s="1"/>
  <c r="Z538" i="64" s="1"/>
  <c r="AA539" i="64" s="1"/>
  <c r="AB540" i="64" s="1"/>
  <c r="AC541" i="64" s="1"/>
  <c r="AD542" i="64" s="1"/>
  <c r="AE543" i="64" s="1"/>
  <c r="AF544" i="64" s="1"/>
  <c r="AG545" i="64" s="1"/>
  <c r="AH546" i="64" s="1"/>
  <c r="AI547" i="64" s="1"/>
  <c r="AJ548" i="64" s="1"/>
  <c r="AK549" i="64" s="1"/>
  <c r="AL550" i="64" s="1"/>
  <c r="AM551" i="64" s="1"/>
  <c r="AN552" i="64" s="1"/>
  <c r="AO553" i="64" s="1"/>
  <c r="AP554" i="64" s="1"/>
  <c r="AQ555" i="64" s="1"/>
  <c r="AR556" i="64" s="1"/>
  <c r="AS557" i="64" s="1"/>
  <c r="BZ1132" i="64"/>
  <c r="BJ1462" i="64"/>
  <c r="BL534" i="64"/>
  <c r="BM535" i="64" s="1"/>
  <c r="BN536" i="64" s="1"/>
  <c r="BO537" i="64" s="1"/>
  <c r="BP538" i="64" s="1"/>
  <c r="BQ539" i="64" s="1"/>
  <c r="BR540" i="64" s="1"/>
  <c r="BS541" i="64" s="1"/>
  <c r="BT542" i="64" s="1"/>
  <c r="BU543" i="64" s="1"/>
  <c r="BV544" i="64" s="1"/>
  <c r="BW545" i="64" s="1"/>
  <c r="BX546" i="64" s="1"/>
  <c r="BY547" i="64" s="1"/>
  <c r="BZ548" i="64" s="1"/>
  <c r="CA549" i="64" s="1"/>
  <c r="CB550" i="64" s="1"/>
  <c r="CC551" i="64" s="1"/>
  <c r="CD552" i="64" s="1"/>
  <c r="CE553" i="64" s="1"/>
  <c r="CF554" i="64" s="1"/>
  <c r="CG555" i="64" s="1"/>
  <c r="CH556" i="64" s="1"/>
  <c r="CI557" i="64" s="1"/>
  <c r="CI3189" i="64"/>
  <c r="BO2309" i="64"/>
  <c r="BO2322" i="64" s="1"/>
  <c r="AD3189" i="64"/>
  <c r="CD483" i="64"/>
  <c r="CE484" i="64" s="1"/>
  <c r="CF485" i="64" s="1"/>
  <c r="CG486" i="64" s="1"/>
  <c r="CH487" i="64" s="1"/>
  <c r="CI488" i="64" s="1"/>
  <c r="CJ489" i="64" s="1"/>
  <c r="CK490" i="64" s="1"/>
  <c r="CL491" i="64" s="1"/>
  <c r="BV2309" i="64"/>
  <c r="BV2322" i="64" s="1"/>
  <c r="AA3189" i="64"/>
  <c r="Z1462" i="64"/>
  <c r="BQ483" i="64"/>
  <c r="BR484" i="64" s="1"/>
  <c r="BS485" i="64" s="1"/>
  <c r="BT486" i="64" s="1"/>
  <c r="BU487" i="64" s="1"/>
  <c r="BV488" i="64" s="1"/>
  <c r="BW489" i="64" s="1"/>
  <c r="BX490" i="64" s="1"/>
  <c r="BY491" i="64" s="1"/>
  <c r="BZ492" i="64" s="1"/>
  <c r="CA493" i="64" s="1"/>
  <c r="CB494" i="64" s="1"/>
  <c r="CC495" i="64" s="1"/>
  <c r="CD496" i="64" s="1"/>
  <c r="CE497" i="64" s="1"/>
  <c r="CF498" i="64" s="1"/>
  <c r="CG499" i="64" s="1"/>
  <c r="CH500" i="64" s="1"/>
  <c r="CI501" i="64" s="1"/>
  <c r="CJ502" i="64" s="1"/>
  <c r="CK503" i="64" s="1"/>
  <c r="CL504" i="64" s="1"/>
  <c r="BW1132" i="64"/>
  <c r="AM1212" i="64"/>
  <c r="X534" i="64"/>
  <c r="Y535" i="64" s="1"/>
  <c r="Z536" i="64" s="1"/>
  <c r="AA537" i="64" s="1"/>
  <c r="AB538" i="64" s="1"/>
  <c r="AC539" i="64" s="1"/>
  <c r="AD540" i="64" s="1"/>
  <c r="AE541" i="64" s="1"/>
  <c r="AF542" i="64" s="1"/>
  <c r="AG543" i="64" s="1"/>
  <c r="AH544" i="64" s="1"/>
  <c r="AI545" i="64" s="1"/>
  <c r="AJ546" i="64" s="1"/>
  <c r="AK547" i="64" s="1"/>
  <c r="AL548" i="64" s="1"/>
  <c r="AM549" i="64" s="1"/>
  <c r="AN550" i="64" s="1"/>
  <c r="AO551" i="64" s="1"/>
  <c r="AP552" i="64" s="1"/>
  <c r="AQ553" i="64" s="1"/>
  <c r="AR554" i="64" s="1"/>
  <c r="AS555" i="64" s="1"/>
  <c r="AT556" i="64" s="1"/>
  <c r="AU557" i="64" s="1"/>
  <c r="BQ1462" i="64"/>
  <c r="CF899" i="64"/>
  <c r="BR1132" i="64"/>
  <c r="BI1132" i="64"/>
  <c r="CE3189" i="64"/>
  <c r="AO534" i="64"/>
  <c r="AP535" i="64" s="1"/>
  <c r="AQ536" i="64" s="1"/>
  <c r="AR537" i="64" s="1"/>
  <c r="AS538" i="64" s="1"/>
  <c r="AT539" i="64" s="1"/>
  <c r="AU540" i="64" s="1"/>
  <c r="AV541" i="64" s="1"/>
  <c r="AW542" i="64" s="1"/>
  <c r="AX543" i="64" s="1"/>
  <c r="AY544" i="64" s="1"/>
  <c r="AZ545" i="64" s="1"/>
  <c r="BA546" i="64" s="1"/>
  <c r="BB547" i="64" s="1"/>
  <c r="BC548" i="64" s="1"/>
  <c r="BD549" i="64" s="1"/>
  <c r="BE550" i="64" s="1"/>
  <c r="BF551" i="64" s="1"/>
  <c r="BG552" i="64" s="1"/>
  <c r="BH553" i="64" s="1"/>
  <c r="BI554" i="64" s="1"/>
  <c r="BJ555" i="64" s="1"/>
  <c r="BK556" i="64" s="1"/>
  <c r="BL557" i="64" s="1"/>
  <c r="Y899" i="64"/>
  <c r="BL1132" i="64"/>
  <c r="AF1462" i="64"/>
  <c r="BI1212" i="64"/>
  <c r="BV1132" i="64"/>
  <c r="BP1132" i="64"/>
  <c r="AE3189" i="64"/>
  <c r="AS899" i="64"/>
  <c r="BE3189" i="64"/>
  <c r="AG899" i="64"/>
  <c r="CA534" i="64"/>
  <c r="CB535" i="64" s="1"/>
  <c r="CC536" i="64" s="1"/>
  <c r="CD537" i="64" s="1"/>
  <c r="CE538" i="64" s="1"/>
  <c r="CF539" i="64" s="1"/>
  <c r="CG540" i="64" s="1"/>
  <c r="CH541" i="64" s="1"/>
  <c r="CI542" i="64" s="1"/>
  <c r="CJ543" i="64" s="1"/>
  <c r="CK544" i="64" s="1"/>
  <c r="CL545" i="64" s="1"/>
  <c r="AR483" i="64"/>
  <c r="AS484" i="64" s="1"/>
  <c r="AT485" i="64" s="1"/>
  <c r="AU486" i="64" s="1"/>
  <c r="AV487" i="64" s="1"/>
  <c r="AW488" i="64" s="1"/>
  <c r="AX489" i="64" s="1"/>
  <c r="AY490" i="64" s="1"/>
  <c r="AZ491" i="64" s="1"/>
  <c r="BA492" i="64" s="1"/>
  <c r="BB493" i="64" s="1"/>
  <c r="BC494" i="64" s="1"/>
  <c r="BD495" i="64" s="1"/>
  <c r="BE496" i="64" s="1"/>
  <c r="BF497" i="64" s="1"/>
  <c r="BG498" i="64" s="1"/>
  <c r="BH499" i="64" s="1"/>
  <c r="BI500" i="64" s="1"/>
  <c r="BJ501" i="64" s="1"/>
  <c r="BK502" i="64" s="1"/>
  <c r="BL503" i="64" s="1"/>
  <c r="BM504" i="64" s="1"/>
  <c r="BN505" i="64" s="1"/>
  <c r="BO506" i="64" s="1"/>
  <c r="AR899" i="64"/>
  <c r="CJ1212" i="64"/>
  <c r="AF3189" i="64"/>
  <c r="U899" i="64"/>
  <c r="BE483" i="64"/>
  <c r="BF484" i="64" s="1"/>
  <c r="BG485" i="64" s="1"/>
  <c r="BH486" i="64" s="1"/>
  <c r="BI487" i="64" s="1"/>
  <c r="BJ488" i="64" s="1"/>
  <c r="BK489" i="64" s="1"/>
  <c r="BL490" i="64" s="1"/>
  <c r="BM491" i="64" s="1"/>
  <c r="BN492" i="64" s="1"/>
  <c r="BO493" i="64" s="1"/>
  <c r="BP494" i="64" s="1"/>
  <c r="BQ495" i="64" s="1"/>
  <c r="BR496" i="64" s="1"/>
  <c r="BS497" i="64" s="1"/>
  <c r="BT498" i="64" s="1"/>
  <c r="BU499" i="64" s="1"/>
  <c r="BV500" i="64" s="1"/>
  <c r="BW501" i="64" s="1"/>
  <c r="BX502" i="64" s="1"/>
  <c r="BY503" i="64" s="1"/>
  <c r="BZ504" i="64" s="1"/>
  <c r="CA505" i="64" s="1"/>
  <c r="CB506" i="64" s="1"/>
  <c r="AI1132" i="64"/>
  <c r="BM483" i="64"/>
  <c r="BN484" i="64" s="1"/>
  <c r="BO485" i="64" s="1"/>
  <c r="BP486" i="64" s="1"/>
  <c r="BQ487" i="64" s="1"/>
  <c r="BR488" i="64" s="1"/>
  <c r="BS489" i="64" s="1"/>
  <c r="BT490" i="64" s="1"/>
  <c r="BU491" i="64" s="1"/>
  <c r="BV492" i="64" s="1"/>
  <c r="BW493" i="64" s="1"/>
  <c r="BX494" i="64" s="1"/>
  <c r="BY495" i="64" s="1"/>
  <c r="BZ496" i="64" s="1"/>
  <c r="CA497" i="64" s="1"/>
  <c r="CB498" i="64" s="1"/>
  <c r="CC499" i="64" s="1"/>
  <c r="CD500" i="64" s="1"/>
  <c r="CE501" i="64" s="1"/>
  <c r="CF502" i="64" s="1"/>
  <c r="CG503" i="64" s="1"/>
  <c r="CH504" i="64" s="1"/>
  <c r="CI505" i="64" s="1"/>
  <c r="CJ506" i="64" s="1"/>
  <c r="AJ1212" i="64"/>
  <c r="AE1132" i="64"/>
  <c r="V2309" i="64"/>
  <c r="V2322" i="64" s="1"/>
  <c r="BK1212" i="64"/>
  <c r="X1132" i="64"/>
  <c r="BH2309" i="64"/>
  <c r="BH2322" i="64" s="1"/>
  <c r="AH1462" i="64"/>
  <c r="BB483" i="64"/>
  <c r="BC484" i="64" s="1"/>
  <c r="BD485" i="64" s="1"/>
  <c r="BE486" i="64" s="1"/>
  <c r="BF487" i="64" s="1"/>
  <c r="BG488" i="64" s="1"/>
  <c r="BH489" i="64" s="1"/>
  <c r="BI490" i="64" s="1"/>
  <c r="BJ491" i="64" s="1"/>
  <c r="BK492" i="64" s="1"/>
  <c r="BL493" i="64" s="1"/>
  <c r="BM494" i="64" s="1"/>
  <c r="BN495" i="64" s="1"/>
  <c r="BO496" i="64" s="1"/>
  <c r="BP497" i="64" s="1"/>
  <c r="BQ498" i="64" s="1"/>
  <c r="BR499" i="64" s="1"/>
  <c r="BS500" i="64" s="1"/>
  <c r="BT501" i="64" s="1"/>
  <c r="BU502" i="64" s="1"/>
  <c r="BV503" i="64" s="1"/>
  <c r="BW504" i="64" s="1"/>
  <c r="BX505" i="64" s="1"/>
  <c r="BY506" i="64" s="1"/>
  <c r="BX1212" i="64"/>
  <c r="BO534" i="64"/>
  <c r="BP535" i="64" s="1"/>
  <c r="BQ536" i="64" s="1"/>
  <c r="BR537" i="64" s="1"/>
  <c r="BS538" i="64" s="1"/>
  <c r="BT539" i="64" s="1"/>
  <c r="BU540" i="64" s="1"/>
  <c r="BV541" i="64" s="1"/>
  <c r="BW542" i="64" s="1"/>
  <c r="BX543" i="64" s="1"/>
  <c r="BY544" i="64" s="1"/>
  <c r="BZ545" i="64" s="1"/>
  <c r="CA546" i="64" s="1"/>
  <c r="CB547" i="64" s="1"/>
  <c r="CC548" i="64" s="1"/>
  <c r="CD549" i="64" s="1"/>
  <c r="CE550" i="64" s="1"/>
  <c r="CF551" i="64" s="1"/>
  <c r="CG552" i="64" s="1"/>
  <c r="CH553" i="64" s="1"/>
  <c r="CI554" i="64" s="1"/>
  <c r="CJ555" i="64" s="1"/>
  <c r="CK556" i="64" s="1"/>
  <c r="CL557" i="64" s="1"/>
  <c r="AO1212" i="64"/>
  <c r="BK483" i="64"/>
  <c r="BL484" i="64" s="1"/>
  <c r="BM485" i="64" s="1"/>
  <c r="BN486" i="64" s="1"/>
  <c r="BO487" i="64" s="1"/>
  <c r="BP488" i="64" s="1"/>
  <c r="BQ489" i="64" s="1"/>
  <c r="BR490" i="64" s="1"/>
  <c r="BS491" i="64" s="1"/>
  <c r="BT492" i="64" s="1"/>
  <c r="BU493" i="64" s="1"/>
  <c r="BV494" i="64" s="1"/>
  <c r="BW495" i="64" s="1"/>
  <c r="BX496" i="64" s="1"/>
  <c r="BY497" i="64" s="1"/>
  <c r="BZ498" i="64" s="1"/>
  <c r="CA499" i="64" s="1"/>
  <c r="CB500" i="64" s="1"/>
  <c r="CC501" i="64" s="1"/>
  <c r="CD502" i="64" s="1"/>
  <c r="CE503" i="64" s="1"/>
  <c r="CF504" i="64" s="1"/>
  <c r="CG505" i="64" s="1"/>
  <c r="CH506" i="64" s="1"/>
  <c r="AT1132" i="64"/>
  <c r="AP1462" i="64"/>
  <c r="BB534" i="64"/>
  <c r="BC535" i="64" s="1"/>
  <c r="BD536" i="64" s="1"/>
  <c r="BE537" i="64" s="1"/>
  <c r="BF538" i="64" s="1"/>
  <c r="BG539" i="64" s="1"/>
  <c r="BH540" i="64" s="1"/>
  <c r="BI541" i="64" s="1"/>
  <c r="BJ542" i="64" s="1"/>
  <c r="BK543" i="64" s="1"/>
  <c r="BL544" i="64" s="1"/>
  <c r="BM545" i="64" s="1"/>
  <c r="BN546" i="64" s="1"/>
  <c r="BO547" i="64" s="1"/>
  <c r="BP548" i="64" s="1"/>
  <c r="BQ549" i="64" s="1"/>
  <c r="BR550" i="64" s="1"/>
  <c r="BS551" i="64" s="1"/>
  <c r="BT552" i="64" s="1"/>
  <c r="BU553" i="64" s="1"/>
  <c r="BV554" i="64" s="1"/>
  <c r="BW555" i="64" s="1"/>
  <c r="BX556" i="64" s="1"/>
  <c r="BY557" i="64" s="1"/>
  <c r="CB2309" i="64"/>
  <c r="CB2322" i="64" s="1"/>
  <c r="BG2309" i="64"/>
  <c r="BG2322" i="64" s="1"/>
  <c r="BD1132" i="64"/>
  <c r="AA899" i="64"/>
  <c r="BX534" i="64"/>
  <c r="BY535" i="64" s="1"/>
  <c r="BZ536" i="64" s="1"/>
  <c r="CA537" i="64" s="1"/>
  <c r="CB538" i="64" s="1"/>
  <c r="CC539" i="64" s="1"/>
  <c r="CD540" i="64" s="1"/>
  <c r="CE541" i="64" s="1"/>
  <c r="CF542" i="64" s="1"/>
  <c r="CG543" i="64" s="1"/>
  <c r="CH544" i="64" s="1"/>
  <c r="CI545" i="64" s="1"/>
  <c r="CJ546" i="64" s="1"/>
  <c r="CK547" i="64" s="1"/>
  <c r="CL548" i="64" s="1"/>
  <c r="AO1462" i="64"/>
  <c r="AA1462" i="64"/>
  <c r="BY1462" i="64"/>
  <c r="AC483" i="64"/>
  <c r="AD484" i="64" s="1"/>
  <c r="AE485" i="64" s="1"/>
  <c r="AF486" i="64" s="1"/>
  <c r="AG487" i="64" s="1"/>
  <c r="AH488" i="64" s="1"/>
  <c r="AI489" i="64" s="1"/>
  <c r="AJ490" i="64" s="1"/>
  <c r="AK491" i="64" s="1"/>
  <c r="AL492" i="64" s="1"/>
  <c r="AM493" i="64" s="1"/>
  <c r="AN494" i="64" s="1"/>
  <c r="AO495" i="64" s="1"/>
  <c r="AP496" i="64" s="1"/>
  <c r="AQ497" i="64" s="1"/>
  <c r="AR498" i="64" s="1"/>
  <c r="AS499" i="64" s="1"/>
  <c r="AT500" i="64" s="1"/>
  <c r="AU501" i="64" s="1"/>
  <c r="AV502" i="64" s="1"/>
  <c r="AW503" i="64" s="1"/>
  <c r="AX504" i="64" s="1"/>
  <c r="AY505" i="64" s="1"/>
  <c r="AZ506" i="64" s="1"/>
  <c r="BY899" i="64"/>
  <c r="AY483" i="64"/>
  <c r="AZ484" i="64" s="1"/>
  <c r="BA485" i="64" s="1"/>
  <c r="BB486" i="64" s="1"/>
  <c r="BC487" i="64" s="1"/>
  <c r="BD488" i="64" s="1"/>
  <c r="BE489" i="64" s="1"/>
  <c r="BF490" i="64" s="1"/>
  <c r="BG491" i="64" s="1"/>
  <c r="BH492" i="64" s="1"/>
  <c r="BI493" i="64" s="1"/>
  <c r="BJ494" i="64" s="1"/>
  <c r="BK495" i="64" s="1"/>
  <c r="BL496" i="64" s="1"/>
  <c r="BM497" i="64" s="1"/>
  <c r="BN498" i="64" s="1"/>
  <c r="BO499" i="64" s="1"/>
  <c r="BP500" i="64" s="1"/>
  <c r="BQ501" i="64" s="1"/>
  <c r="BR502" i="64" s="1"/>
  <c r="BS503" i="64" s="1"/>
  <c r="BT504" i="64" s="1"/>
  <c r="BU505" i="64" s="1"/>
  <c r="BV506" i="64" s="1"/>
  <c r="BT899" i="64"/>
  <c r="CH1462" i="64"/>
  <c r="Y1132" i="64"/>
  <c r="BP3189" i="64"/>
  <c r="CJ483" i="64"/>
  <c r="CK484" i="64" s="1"/>
  <c r="CL485" i="64" s="1"/>
  <c r="AT1212" i="64"/>
  <c r="BM899" i="64"/>
  <c r="AU1132" i="64"/>
  <c r="AV2309" i="64"/>
  <c r="AV2322" i="64" s="1"/>
  <c r="CA483" i="64"/>
  <c r="CB484" i="64" s="1"/>
  <c r="CC485" i="64" s="1"/>
  <c r="CD486" i="64" s="1"/>
  <c r="CE487" i="64" s="1"/>
  <c r="CF488" i="64" s="1"/>
  <c r="CG489" i="64" s="1"/>
  <c r="CH490" i="64" s="1"/>
  <c r="CI491" i="64" s="1"/>
  <c r="CJ492" i="64" s="1"/>
  <c r="CK493" i="64" s="1"/>
  <c r="CL494" i="64" s="1"/>
  <c r="AT483" i="64"/>
  <c r="AU484" i="64" s="1"/>
  <c r="AV485" i="64" s="1"/>
  <c r="AW486" i="64" s="1"/>
  <c r="AX487" i="64" s="1"/>
  <c r="AY488" i="64" s="1"/>
  <c r="AZ489" i="64" s="1"/>
  <c r="BA490" i="64" s="1"/>
  <c r="BB491" i="64" s="1"/>
  <c r="BC492" i="64" s="1"/>
  <c r="BD493" i="64" s="1"/>
  <c r="BE494" i="64" s="1"/>
  <c r="BF495" i="64" s="1"/>
  <c r="BG496" i="64" s="1"/>
  <c r="BH497" i="64" s="1"/>
  <c r="BI498" i="64" s="1"/>
  <c r="BJ499" i="64" s="1"/>
  <c r="BK500" i="64" s="1"/>
  <c r="BL501" i="64" s="1"/>
  <c r="BM502" i="64" s="1"/>
  <c r="BN503" i="64" s="1"/>
  <c r="BO504" i="64" s="1"/>
  <c r="BP505" i="64" s="1"/>
  <c r="BQ506" i="64" s="1"/>
  <c r="AX1462" i="64"/>
  <c r="AA534" i="64"/>
  <c r="AB535" i="64" s="1"/>
  <c r="AC536" i="64" s="1"/>
  <c r="AD537" i="64" s="1"/>
  <c r="AE538" i="64" s="1"/>
  <c r="AF539" i="64" s="1"/>
  <c r="AG540" i="64" s="1"/>
  <c r="AH541" i="64" s="1"/>
  <c r="AI542" i="64" s="1"/>
  <c r="AJ543" i="64" s="1"/>
  <c r="AK544" i="64" s="1"/>
  <c r="AL545" i="64" s="1"/>
  <c r="AM546" i="64" s="1"/>
  <c r="AN547" i="64" s="1"/>
  <c r="AO548" i="64" s="1"/>
  <c r="AP549" i="64" s="1"/>
  <c r="AQ550" i="64" s="1"/>
  <c r="AR551" i="64" s="1"/>
  <c r="AS552" i="64" s="1"/>
  <c r="AT553" i="64" s="1"/>
  <c r="AU554" i="64" s="1"/>
  <c r="AV555" i="64" s="1"/>
  <c r="AW556" i="64" s="1"/>
  <c r="AX557" i="64" s="1"/>
  <c r="BJ534" i="64"/>
  <c r="BK535" i="64" s="1"/>
  <c r="BL536" i="64" s="1"/>
  <c r="BM537" i="64" s="1"/>
  <c r="BN538" i="64" s="1"/>
  <c r="BO539" i="64" s="1"/>
  <c r="BP540" i="64" s="1"/>
  <c r="BQ541" i="64" s="1"/>
  <c r="BR542" i="64" s="1"/>
  <c r="BS543" i="64" s="1"/>
  <c r="BT544" i="64" s="1"/>
  <c r="BU545" i="64" s="1"/>
  <c r="BV546" i="64" s="1"/>
  <c r="BW547" i="64" s="1"/>
  <c r="BX548" i="64" s="1"/>
  <c r="BY549" i="64" s="1"/>
  <c r="BZ550" i="64" s="1"/>
  <c r="CA551" i="64" s="1"/>
  <c r="CB552" i="64" s="1"/>
  <c r="CC553" i="64" s="1"/>
  <c r="CD554" i="64" s="1"/>
  <c r="CE555" i="64" s="1"/>
  <c r="CF556" i="64" s="1"/>
  <c r="CG557" i="64" s="1"/>
  <c r="Z2309" i="64"/>
  <c r="Z2322" i="64" s="1"/>
  <c r="CB483" i="64"/>
  <c r="CC484" i="64" s="1"/>
  <c r="CD485" i="64" s="1"/>
  <c r="CE486" i="64" s="1"/>
  <c r="CF487" i="64" s="1"/>
  <c r="CG488" i="64" s="1"/>
  <c r="CH489" i="64" s="1"/>
  <c r="CI490" i="64" s="1"/>
  <c r="CJ491" i="64" s="1"/>
  <c r="CK492" i="64" s="1"/>
  <c r="CL493" i="64" s="1"/>
  <c r="BP483" i="64"/>
  <c r="BQ484" i="64" s="1"/>
  <c r="BR485" i="64" s="1"/>
  <c r="BS486" i="64" s="1"/>
  <c r="BT487" i="64" s="1"/>
  <c r="BU488" i="64" s="1"/>
  <c r="BV489" i="64" s="1"/>
  <c r="BW490" i="64" s="1"/>
  <c r="BX491" i="64" s="1"/>
  <c r="BY492" i="64" s="1"/>
  <c r="BZ493" i="64" s="1"/>
  <c r="CA494" i="64" s="1"/>
  <c r="CB495" i="64" s="1"/>
  <c r="CC496" i="64" s="1"/>
  <c r="CD497" i="64" s="1"/>
  <c r="CE498" i="64" s="1"/>
  <c r="CF499" i="64" s="1"/>
  <c r="CG500" i="64" s="1"/>
  <c r="CH501" i="64" s="1"/>
  <c r="CI502" i="64" s="1"/>
  <c r="CJ503" i="64" s="1"/>
  <c r="CK504" i="64" s="1"/>
  <c r="CL505" i="64" s="1"/>
  <c r="BC2309" i="64"/>
  <c r="BC2322" i="64" s="1"/>
  <c r="BW1462" i="64"/>
  <c r="BN534" i="64"/>
  <c r="BO535" i="64" s="1"/>
  <c r="BP536" i="64" s="1"/>
  <c r="BQ537" i="64" s="1"/>
  <c r="BR538" i="64" s="1"/>
  <c r="BS539" i="64" s="1"/>
  <c r="BT540" i="64" s="1"/>
  <c r="BU541" i="64" s="1"/>
  <c r="BV542" i="64" s="1"/>
  <c r="BW543" i="64" s="1"/>
  <c r="BX544" i="64" s="1"/>
  <c r="BY545" i="64" s="1"/>
  <c r="BZ546" i="64" s="1"/>
  <c r="CA547" i="64" s="1"/>
  <c r="CB548" i="64" s="1"/>
  <c r="CC549" i="64" s="1"/>
  <c r="CD550" i="64" s="1"/>
  <c r="CE551" i="64" s="1"/>
  <c r="CF552" i="64" s="1"/>
  <c r="CG553" i="64" s="1"/>
  <c r="CH554" i="64" s="1"/>
  <c r="CI555" i="64" s="1"/>
  <c r="CJ556" i="64" s="1"/>
  <c r="CK557" i="64" s="1"/>
  <c r="AB534" i="64"/>
  <c r="AC535" i="64" s="1"/>
  <c r="AD536" i="64" s="1"/>
  <c r="AE537" i="64" s="1"/>
  <c r="AF538" i="64" s="1"/>
  <c r="AG539" i="64" s="1"/>
  <c r="AH540" i="64" s="1"/>
  <c r="AI541" i="64" s="1"/>
  <c r="AJ542" i="64" s="1"/>
  <c r="AK543" i="64" s="1"/>
  <c r="AL544" i="64" s="1"/>
  <c r="AM545" i="64" s="1"/>
  <c r="AN546" i="64" s="1"/>
  <c r="AO547" i="64" s="1"/>
  <c r="AP548" i="64" s="1"/>
  <c r="AQ549" i="64" s="1"/>
  <c r="AR550" i="64" s="1"/>
  <c r="AS551" i="64" s="1"/>
  <c r="AT552" i="64" s="1"/>
  <c r="AU553" i="64" s="1"/>
  <c r="AV554" i="64" s="1"/>
  <c r="AW555" i="64" s="1"/>
  <c r="AX556" i="64" s="1"/>
  <c r="AY557" i="64" s="1"/>
  <c r="CH2309" i="64"/>
  <c r="CH2322" i="64" s="1"/>
  <c r="BN1212" i="64"/>
  <c r="Y1212" i="64"/>
  <c r="AV3189" i="64"/>
  <c r="BJ2309" i="64"/>
  <c r="BJ2322" i="64" s="1"/>
  <c r="AZ534" i="64"/>
  <c r="BA535" i="64" s="1"/>
  <c r="BB536" i="64" s="1"/>
  <c r="BC537" i="64" s="1"/>
  <c r="BD538" i="64" s="1"/>
  <c r="BE539" i="64" s="1"/>
  <c r="BF540" i="64" s="1"/>
  <c r="BG541" i="64" s="1"/>
  <c r="BH542" i="64" s="1"/>
  <c r="BI543" i="64" s="1"/>
  <c r="BJ544" i="64" s="1"/>
  <c r="BK545" i="64" s="1"/>
  <c r="BL546" i="64" s="1"/>
  <c r="BM547" i="64" s="1"/>
  <c r="BN548" i="64" s="1"/>
  <c r="BO549" i="64" s="1"/>
  <c r="BP550" i="64" s="1"/>
  <c r="BQ551" i="64" s="1"/>
  <c r="BR552" i="64" s="1"/>
  <c r="BS553" i="64" s="1"/>
  <c r="BT554" i="64" s="1"/>
  <c r="BU555" i="64" s="1"/>
  <c r="BV556" i="64" s="1"/>
  <c r="BW557" i="64" s="1"/>
  <c r="BG1212" i="64"/>
  <c r="AQ1462" i="64"/>
  <c r="CK1132" i="64"/>
  <c r="BZ1462" i="64"/>
  <c r="BK534" i="64"/>
  <c r="BL535" i="64" s="1"/>
  <c r="BM536" i="64" s="1"/>
  <c r="BN537" i="64" s="1"/>
  <c r="BO538" i="64" s="1"/>
  <c r="BP539" i="64" s="1"/>
  <c r="BQ540" i="64" s="1"/>
  <c r="BR541" i="64" s="1"/>
  <c r="BS542" i="64" s="1"/>
  <c r="BT543" i="64" s="1"/>
  <c r="BU544" i="64" s="1"/>
  <c r="BV545" i="64" s="1"/>
  <c r="BW546" i="64" s="1"/>
  <c r="BX547" i="64" s="1"/>
  <c r="BY548" i="64" s="1"/>
  <c r="BZ549" i="64" s="1"/>
  <c r="CA550" i="64" s="1"/>
  <c r="CB551" i="64" s="1"/>
  <c r="CC552" i="64" s="1"/>
  <c r="CD553" i="64" s="1"/>
  <c r="CE554" i="64" s="1"/>
  <c r="CF555" i="64" s="1"/>
  <c r="CG556" i="64" s="1"/>
  <c r="CH557" i="64" s="1"/>
  <c r="AN534" i="64"/>
  <c r="AO535" i="64" s="1"/>
  <c r="AP536" i="64" s="1"/>
  <c r="AQ537" i="64" s="1"/>
  <c r="AR538" i="64" s="1"/>
  <c r="AS539" i="64" s="1"/>
  <c r="AT540" i="64" s="1"/>
  <c r="AU541" i="64" s="1"/>
  <c r="AV542" i="64" s="1"/>
  <c r="AW543" i="64" s="1"/>
  <c r="AX544" i="64" s="1"/>
  <c r="AY545" i="64" s="1"/>
  <c r="AZ546" i="64" s="1"/>
  <c r="BA547" i="64" s="1"/>
  <c r="BB548" i="64" s="1"/>
  <c r="BC549" i="64" s="1"/>
  <c r="BD550" i="64" s="1"/>
  <c r="BE551" i="64" s="1"/>
  <c r="BF552" i="64" s="1"/>
  <c r="BG553" i="64" s="1"/>
  <c r="BH554" i="64" s="1"/>
  <c r="BI555" i="64" s="1"/>
  <c r="BJ556" i="64" s="1"/>
  <c r="BK557" i="64" s="1"/>
  <c r="BX1462" i="64"/>
  <c r="AB483" i="64"/>
  <c r="AC484" i="64" s="1"/>
  <c r="AD485" i="64" s="1"/>
  <c r="AE486" i="64" s="1"/>
  <c r="AF487" i="64" s="1"/>
  <c r="AG488" i="64" s="1"/>
  <c r="AH489" i="64" s="1"/>
  <c r="AI490" i="64" s="1"/>
  <c r="AJ491" i="64" s="1"/>
  <c r="AK492" i="64" s="1"/>
  <c r="AL493" i="64" s="1"/>
  <c r="AM494" i="64" s="1"/>
  <c r="AN495" i="64" s="1"/>
  <c r="AO496" i="64" s="1"/>
  <c r="AP497" i="64" s="1"/>
  <c r="AQ498" i="64" s="1"/>
  <c r="AR499" i="64" s="1"/>
  <c r="AS500" i="64" s="1"/>
  <c r="AT501" i="64" s="1"/>
  <c r="AU502" i="64" s="1"/>
  <c r="AV503" i="64" s="1"/>
  <c r="AW504" i="64" s="1"/>
  <c r="AX505" i="64" s="1"/>
  <c r="AY506" i="64" s="1"/>
  <c r="BL483" i="64"/>
  <c r="BM484" i="64" s="1"/>
  <c r="BN485" i="64" s="1"/>
  <c r="BO486" i="64" s="1"/>
  <c r="BP487" i="64" s="1"/>
  <c r="BQ488" i="64" s="1"/>
  <c r="BR489" i="64" s="1"/>
  <c r="BS490" i="64" s="1"/>
  <c r="BT491" i="64" s="1"/>
  <c r="BU492" i="64" s="1"/>
  <c r="BV493" i="64" s="1"/>
  <c r="BW494" i="64" s="1"/>
  <c r="BX495" i="64" s="1"/>
  <c r="BY496" i="64" s="1"/>
  <c r="BZ497" i="64" s="1"/>
  <c r="CA498" i="64" s="1"/>
  <c r="CB499" i="64" s="1"/>
  <c r="CC500" i="64" s="1"/>
  <c r="CD501" i="64" s="1"/>
  <c r="CE502" i="64" s="1"/>
  <c r="CF503" i="64" s="1"/>
  <c r="CG504" i="64" s="1"/>
  <c r="CH505" i="64" s="1"/>
  <c r="CI506" i="64" s="1"/>
  <c r="CD2309" i="64"/>
  <c r="CD2322" i="64" s="1"/>
  <c r="AK483" i="64"/>
  <c r="AL484" i="64" s="1"/>
  <c r="AM485" i="64" s="1"/>
  <c r="AN486" i="64" s="1"/>
  <c r="AO487" i="64" s="1"/>
  <c r="AP488" i="64" s="1"/>
  <c r="AQ489" i="64" s="1"/>
  <c r="AR490" i="64" s="1"/>
  <c r="AS491" i="64" s="1"/>
  <c r="AT492" i="64" s="1"/>
  <c r="AU493" i="64" s="1"/>
  <c r="AV494" i="64" s="1"/>
  <c r="AW495" i="64" s="1"/>
  <c r="AX496" i="64" s="1"/>
  <c r="AY497" i="64" s="1"/>
  <c r="AZ498" i="64" s="1"/>
  <c r="BA499" i="64" s="1"/>
  <c r="BB500" i="64" s="1"/>
  <c r="BC501" i="64" s="1"/>
  <c r="BD502" i="64" s="1"/>
  <c r="BE503" i="64" s="1"/>
  <c r="BF504" i="64" s="1"/>
  <c r="BG505" i="64" s="1"/>
  <c r="BH506" i="64" s="1"/>
  <c r="BA899" i="64"/>
  <c r="X1462" i="64"/>
  <c r="BD534" i="64"/>
  <c r="BE535" i="64" s="1"/>
  <c r="BF536" i="64" s="1"/>
  <c r="BG537" i="64" s="1"/>
  <c r="BH538" i="64" s="1"/>
  <c r="BI539" i="64" s="1"/>
  <c r="BJ540" i="64" s="1"/>
  <c r="BK541" i="64" s="1"/>
  <c r="BL542" i="64" s="1"/>
  <c r="BM543" i="64" s="1"/>
  <c r="BN544" i="64" s="1"/>
  <c r="BO545" i="64" s="1"/>
  <c r="BP546" i="64" s="1"/>
  <c r="BQ547" i="64" s="1"/>
  <c r="BR548" i="64" s="1"/>
  <c r="BS549" i="64" s="1"/>
  <c r="BT550" i="64" s="1"/>
  <c r="BU551" i="64" s="1"/>
  <c r="BV552" i="64" s="1"/>
  <c r="BW553" i="64" s="1"/>
  <c r="BX554" i="64" s="1"/>
  <c r="BY555" i="64" s="1"/>
  <c r="BZ556" i="64" s="1"/>
  <c r="CA557" i="64" s="1"/>
  <c r="AQ899" i="64"/>
  <c r="AX2309" i="64"/>
  <c r="AX2322" i="64" s="1"/>
  <c r="BF3189" i="64"/>
  <c r="BQ534" i="64"/>
  <c r="BR535" i="64" s="1"/>
  <c r="BS536" i="64" s="1"/>
  <c r="BT537" i="64" s="1"/>
  <c r="BU538" i="64" s="1"/>
  <c r="BV539" i="64" s="1"/>
  <c r="BW540" i="64" s="1"/>
  <c r="BX541" i="64" s="1"/>
  <c r="BY542" i="64" s="1"/>
  <c r="BZ543" i="64" s="1"/>
  <c r="CA544" i="64" s="1"/>
  <c r="CB545" i="64" s="1"/>
  <c r="CC546" i="64" s="1"/>
  <c r="CD547" i="64" s="1"/>
  <c r="CE548" i="64" s="1"/>
  <c r="CF549" i="64" s="1"/>
  <c r="CG550" i="64" s="1"/>
  <c r="CH551" i="64" s="1"/>
  <c r="CI552" i="64" s="1"/>
  <c r="CJ553" i="64" s="1"/>
  <c r="CK554" i="64" s="1"/>
  <c r="CL555" i="64" s="1"/>
  <c r="AZ2309" i="64"/>
  <c r="AZ2322" i="64" s="1"/>
  <c r="BX483" i="64"/>
  <c r="BY484" i="64" s="1"/>
  <c r="BZ485" i="64" s="1"/>
  <c r="CA486" i="64" s="1"/>
  <c r="CB487" i="64" s="1"/>
  <c r="CC488" i="64" s="1"/>
  <c r="CD489" i="64" s="1"/>
  <c r="CE490" i="64" s="1"/>
  <c r="CF491" i="64" s="1"/>
  <c r="CG492" i="64" s="1"/>
  <c r="CH493" i="64" s="1"/>
  <c r="CI494" i="64" s="1"/>
  <c r="CJ495" i="64" s="1"/>
  <c r="CK496" i="64" s="1"/>
  <c r="CL497" i="64" s="1"/>
  <c r="BM2309" i="64"/>
  <c r="BM2322" i="64" s="1"/>
  <c r="AC2309" i="64"/>
  <c r="AC2322" i="64" s="1"/>
  <c r="BZ483" i="64"/>
  <c r="CA484" i="64" s="1"/>
  <c r="CB485" i="64" s="1"/>
  <c r="CC486" i="64" s="1"/>
  <c r="CD487" i="64" s="1"/>
  <c r="CE488" i="64" s="1"/>
  <c r="CF489" i="64" s="1"/>
  <c r="CG490" i="64" s="1"/>
  <c r="CH491" i="64" s="1"/>
  <c r="CI492" i="64" s="1"/>
  <c r="CJ493" i="64" s="1"/>
  <c r="CK494" i="64" s="1"/>
  <c r="CL495" i="64" s="1"/>
  <c r="V899" i="64"/>
  <c r="CE483" i="64"/>
  <c r="CF484" i="64" s="1"/>
  <c r="CG485" i="64" s="1"/>
  <c r="CH486" i="64" s="1"/>
  <c r="CI487" i="64" s="1"/>
  <c r="CJ488" i="64" s="1"/>
  <c r="CK489" i="64" s="1"/>
  <c r="CL490" i="64" s="1"/>
  <c r="BT3189" i="64"/>
  <c r="CK2309" i="64"/>
  <c r="CK2322" i="64" s="1"/>
  <c r="T899" i="64"/>
  <c r="AU483" i="64"/>
  <c r="AV484" i="64" s="1"/>
  <c r="AW485" i="64" s="1"/>
  <c r="AX486" i="64" s="1"/>
  <c r="AY487" i="64" s="1"/>
  <c r="AZ488" i="64" s="1"/>
  <c r="BA489" i="64" s="1"/>
  <c r="BB490" i="64" s="1"/>
  <c r="BC491" i="64" s="1"/>
  <c r="BD492" i="64" s="1"/>
  <c r="BE493" i="64" s="1"/>
  <c r="BF494" i="64" s="1"/>
  <c r="BG495" i="64" s="1"/>
  <c r="BH496" i="64" s="1"/>
  <c r="BI497" i="64" s="1"/>
  <c r="BJ498" i="64" s="1"/>
  <c r="BK499" i="64" s="1"/>
  <c r="BL500" i="64" s="1"/>
  <c r="BM501" i="64" s="1"/>
  <c r="BN502" i="64" s="1"/>
  <c r="BO503" i="64" s="1"/>
  <c r="BP504" i="64" s="1"/>
  <c r="BQ505" i="64" s="1"/>
  <c r="BR506" i="64" s="1"/>
  <c r="CE1212" i="64"/>
  <c r="BJ899" i="64"/>
  <c r="BV3189" i="64"/>
  <c r="AJ899" i="64"/>
  <c r="AR3189" i="64"/>
  <c r="CH534" i="64"/>
  <c r="CI535" i="64" s="1"/>
  <c r="CJ536" i="64" s="1"/>
  <c r="CK537" i="64" s="1"/>
  <c r="CL538" i="64" s="1"/>
  <c r="CC1462" i="64"/>
  <c r="CD3189" i="64"/>
  <c r="BI2309" i="64"/>
  <c r="BI2322" i="64" s="1"/>
  <c r="BM3189" i="64"/>
  <c r="AO3189" i="64"/>
  <c r="BX1132" i="64"/>
  <c r="AP534" i="64"/>
  <c r="AQ535" i="64" s="1"/>
  <c r="AR536" i="64" s="1"/>
  <c r="AS537" i="64" s="1"/>
  <c r="AT538" i="64" s="1"/>
  <c r="AU539" i="64" s="1"/>
  <c r="AV540" i="64" s="1"/>
  <c r="AW541" i="64" s="1"/>
  <c r="AX542" i="64" s="1"/>
  <c r="AY543" i="64" s="1"/>
  <c r="AZ544" i="64" s="1"/>
  <c r="BA545" i="64" s="1"/>
  <c r="BB546" i="64" s="1"/>
  <c r="BC547" i="64" s="1"/>
  <c r="BD548" i="64" s="1"/>
  <c r="BE549" i="64" s="1"/>
  <c r="BF550" i="64" s="1"/>
  <c r="BG551" i="64" s="1"/>
  <c r="BH552" i="64" s="1"/>
  <c r="BI553" i="64" s="1"/>
  <c r="BJ554" i="64" s="1"/>
  <c r="BK555" i="64" s="1"/>
  <c r="BL556" i="64" s="1"/>
  <c r="BM557" i="64" s="1"/>
  <c r="AH534" i="64"/>
  <c r="AI535" i="64" s="1"/>
  <c r="AJ536" i="64" s="1"/>
  <c r="AK537" i="64" s="1"/>
  <c r="AL538" i="64" s="1"/>
  <c r="AM539" i="64" s="1"/>
  <c r="AN540" i="64" s="1"/>
  <c r="AO541" i="64" s="1"/>
  <c r="AP542" i="64" s="1"/>
  <c r="AQ543" i="64" s="1"/>
  <c r="AR544" i="64" s="1"/>
  <c r="AS545" i="64" s="1"/>
  <c r="AT546" i="64" s="1"/>
  <c r="AU547" i="64" s="1"/>
  <c r="AV548" i="64" s="1"/>
  <c r="AW549" i="64" s="1"/>
  <c r="AX550" i="64" s="1"/>
  <c r="AY551" i="64" s="1"/>
  <c r="AZ552" i="64" s="1"/>
  <c r="BA553" i="64" s="1"/>
  <c r="BB554" i="64" s="1"/>
  <c r="BC555" i="64" s="1"/>
  <c r="BD556" i="64" s="1"/>
  <c r="BE557" i="64" s="1"/>
  <c r="AK1462" i="64"/>
  <c r="T484" i="64"/>
  <c r="U485" i="64" s="1"/>
  <c r="V486" i="64" s="1"/>
  <c r="W487" i="64" s="1"/>
  <c r="X488" i="64" s="1"/>
  <c r="Y489" i="64" s="1"/>
  <c r="Z490" i="64" s="1"/>
  <c r="AA491" i="64" s="1"/>
  <c r="AB492" i="64" s="1"/>
  <c r="AC493" i="64" s="1"/>
  <c r="AD494" i="64" s="1"/>
  <c r="AE495" i="64" s="1"/>
  <c r="AF496" i="64" s="1"/>
  <c r="AG497" i="64" s="1"/>
  <c r="AH498" i="64" s="1"/>
  <c r="AI499" i="64" s="1"/>
  <c r="AJ500" i="64" s="1"/>
  <c r="AK501" i="64" s="1"/>
  <c r="AL502" i="64" s="1"/>
  <c r="AM503" i="64" s="1"/>
  <c r="AN504" i="64" s="1"/>
  <c r="AO505" i="64" s="1"/>
  <c r="AP506" i="64" s="1"/>
  <c r="AQ507" i="64" s="1"/>
  <c r="AY534" i="64"/>
  <c r="AZ535" i="64" s="1"/>
  <c r="BA536" i="64" s="1"/>
  <c r="BB537" i="64" s="1"/>
  <c r="BC538" i="64" s="1"/>
  <c r="BD539" i="64" s="1"/>
  <c r="BE540" i="64" s="1"/>
  <c r="BF541" i="64" s="1"/>
  <c r="BG542" i="64" s="1"/>
  <c r="BH543" i="64" s="1"/>
  <c r="BI544" i="64" s="1"/>
  <c r="BJ545" i="64" s="1"/>
  <c r="BK546" i="64" s="1"/>
  <c r="BL547" i="64" s="1"/>
  <c r="BM548" i="64" s="1"/>
  <c r="BN549" i="64" s="1"/>
  <c r="BO550" i="64" s="1"/>
  <c r="BP551" i="64" s="1"/>
  <c r="BQ552" i="64" s="1"/>
  <c r="BR553" i="64" s="1"/>
  <c r="BS554" i="64" s="1"/>
  <c r="BT555" i="64" s="1"/>
  <c r="BU556" i="64" s="1"/>
  <c r="BV557" i="64" s="1"/>
  <c r="AI1462" i="64"/>
  <c r="AR1462" i="64"/>
  <c r="BZ1212" i="64"/>
  <c r="BV899" i="64"/>
  <c r="BK2309" i="64"/>
  <c r="BK2322" i="64" s="1"/>
  <c r="AU3189" i="64"/>
  <c r="BY534" i="64"/>
  <c r="BZ535" i="64" s="1"/>
  <c r="CA536" i="64" s="1"/>
  <c r="CB537" i="64" s="1"/>
  <c r="CC538" i="64" s="1"/>
  <c r="CD539" i="64" s="1"/>
  <c r="CE540" i="64" s="1"/>
  <c r="CF541" i="64" s="1"/>
  <c r="CG542" i="64" s="1"/>
  <c r="CH543" i="64" s="1"/>
  <c r="CI544" i="64" s="1"/>
  <c r="CJ545" i="64" s="1"/>
  <c r="CK546" i="64" s="1"/>
  <c r="CL547" i="64" s="1"/>
  <c r="AP1132" i="64"/>
  <c r="CK534" i="64"/>
  <c r="CL535" i="64" s="1"/>
  <c r="BN3189" i="64"/>
  <c r="CI483" i="64"/>
  <c r="CJ484" i="64" s="1"/>
  <c r="CK485" i="64" s="1"/>
  <c r="CL486" i="64" s="1"/>
  <c r="BI3189" i="64"/>
  <c r="BH899" i="64"/>
  <c r="AV534" i="64"/>
  <c r="AW535" i="64" s="1"/>
  <c r="AX536" i="64" s="1"/>
  <c r="AY537" i="64" s="1"/>
  <c r="AZ538" i="64" s="1"/>
  <c r="BA539" i="64" s="1"/>
  <c r="BB540" i="64" s="1"/>
  <c r="BC541" i="64" s="1"/>
  <c r="BD542" i="64" s="1"/>
  <c r="BE543" i="64" s="1"/>
  <c r="BF544" i="64" s="1"/>
  <c r="BG545" i="64" s="1"/>
  <c r="BH546" i="64" s="1"/>
  <c r="BI547" i="64" s="1"/>
  <c r="BJ548" i="64" s="1"/>
  <c r="BK549" i="64" s="1"/>
  <c r="BL550" i="64" s="1"/>
  <c r="BM551" i="64" s="1"/>
  <c r="BN552" i="64" s="1"/>
  <c r="BO553" i="64" s="1"/>
  <c r="BP554" i="64" s="1"/>
  <c r="BQ555" i="64" s="1"/>
  <c r="BR556" i="64" s="1"/>
  <c r="BS557" i="64" s="1"/>
  <c r="AA483" i="64"/>
  <c r="AB484" i="64" s="1"/>
  <c r="AC485" i="64" s="1"/>
  <c r="AD486" i="64" s="1"/>
  <c r="AE487" i="64" s="1"/>
  <c r="AF488" i="64" s="1"/>
  <c r="AG489" i="64" s="1"/>
  <c r="AH490" i="64" s="1"/>
  <c r="AI491" i="64" s="1"/>
  <c r="AJ492" i="64" s="1"/>
  <c r="AK493" i="64" s="1"/>
  <c r="AL494" i="64" s="1"/>
  <c r="AM495" i="64" s="1"/>
  <c r="AN496" i="64" s="1"/>
  <c r="AO497" i="64" s="1"/>
  <c r="AP498" i="64" s="1"/>
  <c r="AQ499" i="64" s="1"/>
  <c r="AR500" i="64" s="1"/>
  <c r="AS501" i="64" s="1"/>
  <c r="AT502" i="64" s="1"/>
  <c r="AU503" i="64" s="1"/>
  <c r="AV504" i="64" s="1"/>
  <c r="AW505" i="64" s="1"/>
  <c r="AX506" i="64" s="1"/>
  <c r="BR1212" i="64"/>
  <c r="AC3189" i="64"/>
  <c r="AY3189" i="64"/>
  <c r="AV1462" i="64"/>
  <c r="AC1462" i="64"/>
  <c r="BH1132" i="64"/>
  <c r="BG1462" i="64"/>
  <c r="Z899" i="64"/>
  <c r="BJ1132" i="64"/>
  <c r="BO899" i="64"/>
  <c r="AN1132" i="64"/>
  <c r="BD1462" i="64"/>
  <c r="BG534" i="64"/>
  <c r="BH535" i="64" s="1"/>
  <c r="BI536" i="64" s="1"/>
  <c r="BJ537" i="64" s="1"/>
  <c r="BK538" i="64" s="1"/>
  <c r="BL539" i="64" s="1"/>
  <c r="BM540" i="64" s="1"/>
  <c r="BN541" i="64" s="1"/>
  <c r="BO542" i="64" s="1"/>
  <c r="BP543" i="64" s="1"/>
  <c r="BQ544" i="64" s="1"/>
  <c r="BR545" i="64" s="1"/>
  <c r="BS546" i="64" s="1"/>
  <c r="BT547" i="64" s="1"/>
  <c r="BU548" i="64" s="1"/>
  <c r="BV549" i="64" s="1"/>
  <c r="BW550" i="64" s="1"/>
  <c r="BX551" i="64" s="1"/>
  <c r="BY552" i="64" s="1"/>
  <c r="BZ553" i="64" s="1"/>
  <c r="CA554" i="64" s="1"/>
  <c r="CB555" i="64" s="1"/>
  <c r="CC556" i="64" s="1"/>
  <c r="CD557" i="64" s="1"/>
  <c r="V1132" i="64"/>
  <c r="BJ3189" i="64"/>
  <c r="T1462" i="64"/>
  <c r="AM534" i="64"/>
  <c r="AN535" i="64" s="1"/>
  <c r="AO536" i="64" s="1"/>
  <c r="AP537" i="64" s="1"/>
  <c r="AQ538" i="64" s="1"/>
  <c r="AR539" i="64" s="1"/>
  <c r="AS540" i="64" s="1"/>
  <c r="AT541" i="64" s="1"/>
  <c r="AU542" i="64" s="1"/>
  <c r="AV543" i="64" s="1"/>
  <c r="AW544" i="64" s="1"/>
  <c r="AX545" i="64" s="1"/>
  <c r="AY546" i="64" s="1"/>
  <c r="AZ547" i="64" s="1"/>
  <c r="BA548" i="64" s="1"/>
  <c r="BB549" i="64" s="1"/>
  <c r="BC550" i="64" s="1"/>
  <c r="BD551" i="64" s="1"/>
  <c r="BE552" i="64" s="1"/>
  <c r="BF553" i="64" s="1"/>
  <c r="BG554" i="64" s="1"/>
  <c r="BH555" i="64" s="1"/>
  <c r="BI556" i="64" s="1"/>
  <c r="BJ557" i="64" s="1"/>
  <c r="AL1462" i="64"/>
  <c r="CD1132" i="64"/>
  <c r="BH3189" i="64"/>
  <c r="AA1212" i="64"/>
  <c r="X483" i="64"/>
  <c r="Y484" i="64" s="1"/>
  <c r="Z485" i="64" s="1"/>
  <c r="AA486" i="64" s="1"/>
  <c r="AB487" i="64" s="1"/>
  <c r="AC488" i="64" s="1"/>
  <c r="AD489" i="64" s="1"/>
  <c r="AE490" i="64" s="1"/>
  <c r="AF491" i="64" s="1"/>
  <c r="AG492" i="64" s="1"/>
  <c r="AH493" i="64" s="1"/>
  <c r="AI494" i="64" s="1"/>
  <c r="AJ495" i="64" s="1"/>
  <c r="AK496" i="64" s="1"/>
  <c r="AL497" i="64" s="1"/>
  <c r="AM498" i="64" s="1"/>
  <c r="AN499" i="64" s="1"/>
  <c r="AO500" i="64" s="1"/>
  <c r="AP501" i="64" s="1"/>
  <c r="AQ502" i="64" s="1"/>
  <c r="AR503" i="64" s="1"/>
  <c r="AS504" i="64" s="1"/>
  <c r="AT505" i="64" s="1"/>
  <c r="AU506" i="64" s="1"/>
  <c r="AL1132" i="64"/>
  <c r="AO483" i="64"/>
  <c r="AP484" i="64" s="1"/>
  <c r="AQ485" i="64" s="1"/>
  <c r="AR486" i="64" s="1"/>
  <c r="AS487" i="64" s="1"/>
  <c r="AT488" i="64" s="1"/>
  <c r="AU489" i="64" s="1"/>
  <c r="AV490" i="64" s="1"/>
  <c r="AW491" i="64" s="1"/>
  <c r="AX492" i="64" s="1"/>
  <c r="AY493" i="64" s="1"/>
  <c r="AZ494" i="64" s="1"/>
  <c r="BA495" i="64" s="1"/>
  <c r="BB496" i="64" s="1"/>
  <c r="BC497" i="64" s="1"/>
  <c r="BD498" i="64" s="1"/>
  <c r="BE499" i="64" s="1"/>
  <c r="BF500" i="64" s="1"/>
  <c r="BG501" i="64" s="1"/>
  <c r="BH502" i="64" s="1"/>
  <c r="BI503" i="64" s="1"/>
  <c r="BJ504" i="64" s="1"/>
  <c r="BK505" i="64" s="1"/>
  <c r="BL506" i="64" s="1"/>
  <c r="BN483" i="64"/>
  <c r="BO484" i="64" s="1"/>
  <c r="BP485" i="64" s="1"/>
  <c r="BQ486" i="64" s="1"/>
  <c r="BR487" i="64" s="1"/>
  <c r="BS488" i="64" s="1"/>
  <c r="BT489" i="64" s="1"/>
  <c r="BU490" i="64" s="1"/>
  <c r="BV491" i="64" s="1"/>
  <c r="BW492" i="64" s="1"/>
  <c r="BX493" i="64" s="1"/>
  <c r="BY494" i="64" s="1"/>
  <c r="BZ495" i="64" s="1"/>
  <c r="CA496" i="64" s="1"/>
  <c r="CB497" i="64" s="1"/>
  <c r="CC498" i="64" s="1"/>
  <c r="CD499" i="64" s="1"/>
  <c r="CE500" i="64" s="1"/>
  <c r="CF501" i="64" s="1"/>
  <c r="CG502" i="64" s="1"/>
  <c r="CH503" i="64" s="1"/>
  <c r="CI504" i="64" s="1"/>
  <c r="CJ505" i="64" s="1"/>
  <c r="CK506" i="64" s="1"/>
  <c r="AI1212" i="64"/>
  <c r="X1212" i="64"/>
  <c r="BO1132" i="64"/>
  <c r="AP2309" i="64"/>
  <c r="AP2322" i="64" s="1"/>
  <c r="BR2309" i="64"/>
  <c r="BR2322" i="64" s="1"/>
  <c r="BA1462" i="64"/>
  <c r="BH1212" i="64"/>
  <c r="AE2309" i="64"/>
  <c r="AE2322" i="64" s="1"/>
  <c r="BR534" i="64"/>
  <c r="BS535" i="64" s="1"/>
  <c r="BT536" i="64" s="1"/>
  <c r="BU537" i="64" s="1"/>
  <c r="BV538" i="64" s="1"/>
  <c r="BW539" i="64" s="1"/>
  <c r="BX540" i="64" s="1"/>
  <c r="BY541" i="64" s="1"/>
  <c r="BZ542" i="64" s="1"/>
  <c r="CA543" i="64" s="1"/>
  <c r="CB544" i="64" s="1"/>
  <c r="CC545" i="64" s="1"/>
  <c r="CD546" i="64" s="1"/>
  <c r="CE547" i="64" s="1"/>
  <c r="CF548" i="64" s="1"/>
  <c r="CG549" i="64" s="1"/>
  <c r="CH550" i="64" s="1"/>
  <c r="CI551" i="64" s="1"/>
  <c r="CJ552" i="64" s="1"/>
  <c r="CK553" i="64" s="1"/>
  <c r="CL554" i="64" s="1"/>
  <c r="CA1132" i="64"/>
  <c r="CH899" i="64"/>
  <c r="AA2309" i="64"/>
  <c r="AA2322" i="64" s="1"/>
  <c r="BY483" i="64"/>
  <c r="BZ484" i="64" s="1"/>
  <c r="CA485" i="64" s="1"/>
  <c r="CB486" i="64" s="1"/>
  <c r="CC487" i="64" s="1"/>
  <c r="CD488" i="64" s="1"/>
  <c r="CE489" i="64" s="1"/>
  <c r="CF490" i="64" s="1"/>
  <c r="CG491" i="64" s="1"/>
  <c r="CH492" i="64" s="1"/>
  <c r="CI493" i="64" s="1"/>
  <c r="CJ494" i="64" s="1"/>
  <c r="CK495" i="64" s="1"/>
  <c r="CL496" i="64" s="1"/>
  <c r="BC1212" i="64"/>
  <c r="BS1132" i="64"/>
  <c r="BT1462" i="64"/>
  <c r="AA1132" i="64"/>
  <c r="AV1132" i="64"/>
  <c r="AZ3189" i="64"/>
  <c r="AD1212" i="64"/>
  <c r="AS483" i="64"/>
  <c r="AT484" i="64" s="1"/>
  <c r="AU485" i="64" s="1"/>
  <c r="AV486" i="64" s="1"/>
  <c r="AW487" i="64" s="1"/>
  <c r="AX488" i="64" s="1"/>
  <c r="AY489" i="64" s="1"/>
  <c r="AZ490" i="64" s="1"/>
  <c r="BA491" i="64" s="1"/>
  <c r="BB492" i="64" s="1"/>
  <c r="BC493" i="64" s="1"/>
  <c r="BD494" i="64" s="1"/>
  <c r="BE495" i="64" s="1"/>
  <c r="BF496" i="64" s="1"/>
  <c r="BG497" i="64" s="1"/>
  <c r="BH498" i="64" s="1"/>
  <c r="BI499" i="64" s="1"/>
  <c r="BJ500" i="64" s="1"/>
  <c r="BK501" i="64" s="1"/>
  <c r="BL502" i="64" s="1"/>
  <c r="BM503" i="64" s="1"/>
  <c r="BN504" i="64" s="1"/>
  <c r="BO505" i="64" s="1"/>
  <c r="BP506" i="64" s="1"/>
  <c r="W483" i="64"/>
  <c r="X484" i="64" s="1"/>
  <c r="Y485" i="64" s="1"/>
  <c r="Z486" i="64" s="1"/>
  <c r="AA487" i="64" s="1"/>
  <c r="AB488" i="64" s="1"/>
  <c r="AC489" i="64" s="1"/>
  <c r="AD490" i="64" s="1"/>
  <c r="AE491" i="64" s="1"/>
  <c r="AF492" i="64" s="1"/>
  <c r="AG493" i="64" s="1"/>
  <c r="AH494" i="64" s="1"/>
  <c r="AI495" i="64" s="1"/>
  <c r="AJ496" i="64" s="1"/>
  <c r="AK497" i="64" s="1"/>
  <c r="AL498" i="64" s="1"/>
  <c r="AM499" i="64" s="1"/>
  <c r="AN500" i="64" s="1"/>
  <c r="AO501" i="64" s="1"/>
  <c r="AP502" i="64" s="1"/>
  <c r="AQ503" i="64" s="1"/>
  <c r="AR504" i="64" s="1"/>
  <c r="AS505" i="64" s="1"/>
  <c r="AT506" i="64" s="1"/>
  <c r="AB1132" i="64"/>
  <c r="AD483" i="64"/>
  <c r="AE484" i="64" s="1"/>
  <c r="AF485" i="64" s="1"/>
  <c r="AG486" i="64" s="1"/>
  <c r="AH487" i="64" s="1"/>
  <c r="AI488" i="64" s="1"/>
  <c r="AJ489" i="64" s="1"/>
  <c r="AK490" i="64" s="1"/>
  <c r="AL491" i="64" s="1"/>
  <c r="AM492" i="64" s="1"/>
  <c r="AN493" i="64" s="1"/>
  <c r="AO494" i="64" s="1"/>
  <c r="AP495" i="64" s="1"/>
  <c r="AQ496" i="64" s="1"/>
  <c r="AR497" i="64" s="1"/>
  <c r="AS498" i="64" s="1"/>
  <c r="AT499" i="64" s="1"/>
  <c r="AU500" i="64" s="1"/>
  <c r="AV501" i="64" s="1"/>
  <c r="AW502" i="64" s="1"/>
  <c r="AX503" i="64" s="1"/>
  <c r="AY504" i="64" s="1"/>
  <c r="AZ505" i="64" s="1"/>
  <c r="BA506" i="64" s="1"/>
  <c r="AH2309" i="64"/>
  <c r="AH2322" i="64" s="1"/>
  <c r="AN2309" i="64"/>
  <c r="AN2322" i="64" s="1"/>
  <c r="Y1462" i="64"/>
  <c r="AK534" i="64"/>
  <c r="AL535" i="64" s="1"/>
  <c r="AM536" i="64" s="1"/>
  <c r="AN537" i="64" s="1"/>
  <c r="AO538" i="64" s="1"/>
  <c r="AP539" i="64" s="1"/>
  <c r="AQ540" i="64" s="1"/>
  <c r="AR541" i="64" s="1"/>
  <c r="AS542" i="64" s="1"/>
  <c r="AT543" i="64" s="1"/>
  <c r="AU544" i="64" s="1"/>
  <c r="AV545" i="64" s="1"/>
  <c r="AW546" i="64" s="1"/>
  <c r="AX547" i="64" s="1"/>
  <c r="AY548" i="64" s="1"/>
  <c r="AZ549" i="64" s="1"/>
  <c r="BA550" i="64" s="1"/>
  <c r="BB551" i="64" s="1"/>
  <c r="BC552" i="64" s="1"/>
  <c r="BD553" i="64" s="1"/>
  <c r="BE554" i="64" s="1"/>
  <c r="BF555" i="64" s="1"/>
  <c r="BG556" i="64" s="1"/>
  <c r="BH557" i="64" s="1"/>
  <c r="BI483" i="64"/>
  <c r="BJ484" i="64" s="1"/>
  <c r="BK485" i="64" s="1"/>
  <c r="BL486" i="64" s="1"/>
  <c r="BM487" i="64" s="1"/>
  <c r="BN488" i="64" s="1"/>
  <c r="BO489" i="64" s="1"/>
  <c r="BP490" i="64" s="1"/>
  <c r="BQ491" i="64" s="1"/>
  <c r="BR492" i="64" s="1"/>
  <c r="BS493" i="64" s="1"/>
  <c r="BT494" i="64" s="1"/>
  <c r="BU495" i="64" s="1"/>
  <c r="BV496" i="64" s="1"/>
  <c r="BW497" i="64" s="1"/>
  <c r="BX498" i="64" s="1"/>
  <c r="BY499" i="64" s="1"/>
  <c r="BZ500" i="64" s="1"/>
  <c r="CA501" i="64" s="1"/>
  <c r="CB502" i="64" s="1"/>
  <c r="CC503" i="64" s="1"/>
  <c r="CD504" i="64" s="1"/>
  <c r="CE505" i="64" s="1"/>
  <c r="CF506" i="64" s="1"/>
  <c r="AY1212" i="64"/>
  <c r="Z534" i="64"/>
  <c r="AA535" i="64" s="1"/>
  <c r="AB536" i="64" s="1"/>
  <c r="AC537" i="64" s="1"/>
  <c r="AD538" i="64" s="1"/>
  <c r="AE539" i="64" s="1"/>
  <c r="AF540" i="64" s="1"/>
  <c r="AG541" i="64" s="1"/>
  <c r="AH542" i="64" s="1"/>
  <c r="AI543" i="64" s="1"/>
  <c r="AJ544" i="64" s="1"/>
  <c r="AK545" i="64" s="1"/>
  <c r="AL546" i="64" s="1"/>
  <c r="AM547" i="64" s="1"/>
  <c r="AN548" i="64" s="1"/>
  <c r="AO549" i="64" s="1"/>
  <c r="AP550" i="64" s="1"/>
  <c r="AQ551" i="64" s="1"/>
  <c r="AR552" i="64" s="1"/>
  <c r="AS553" i="64" s="1"/>
  <c r="AT554" i="64" s="1"/>
  <c r="AU555" i="64" s="1"/>
  <c r="AV556" i="64" s="1"/>
  <c r="AW557" i="64" s="1"/>
  <c r="CJ1462" i="64"/>
  <c r="AG534" i="64"/>
  <c r="AH535" i="64" s="1"/>
  <c r="AI536" i="64" s="1"/>
  <c r="AJ537" i="64" s="1"/>
  <c r="AK538" i="64" s="1"/>
  <c r="AL539" i="64" s="1"/>
  <c r="AM540" i="64" s="1"/>
  <c r="AN541" i="64" s="1"/>
  <c r="AO542" i="64" s="1"/>
  <c r="AP543" i="64" s="1"/>
  <c r="AQ544" i="64" s="1"/>
  <c r="AR545" i="64" s="1"/>
  <c r="AS546" i="64" s="1"/>
  <c r="AT547" i="64" s="1"/>
  <c r="AU548" i="64" s="1"/>
  <c r="AV549" i="64" s="1"/>
  <c r="AW550" i="64" s="1"/>
  <c r="AX551" i="64" s="1"/>
  <c r="AY552" i="64" s="1"/>
  <c r="AZ553" i="64" s="1"/>
  <c r="BA554" i="64" s="1"/>
  <c r="BB555" i="64" s="1"/>
  <c r="BC556" i="64" s="1"/>
  <c r="BD557" i="64" s="1"/>
  <c r="CI1212" i="64"/>
  <c r="AG2309" i="64"/>
  <c r="AG2322" i="64" s="1"/>
  <c r="AQ534" i="64"/>
  <c r="AR535" i="64" s="1"/>
  <c r="AS536" i="64" s="1"/>
  <c r="AT537" i="64" s="1"/>
  <c r="AU538" i="64" s="1"/>
  <c r="AV539" i="64" s="1"/>
  <c r="AW540" i="64" s="1"/>
  <c r="AX541" i="64" s="1"/>
  <c r="AY542" i="64" s="1"/>
  <c r="AZ543" i="64" s="1"/>
  <c r="BA544" i="64" s="1"/>
  <c r="BB545" i="64" s="1"/>
  <c r="BC546" i="64" s="1"/>
  <c r="BD547" i="64" s="1"/>
  <c r="BE548" i="64" s="1"/>
  <c r="BF549" i="64" s="1"/>
  <c r="BG550" i="64" s="1"/>
  <c r="BH551" i="64" s="1"/>
  <c r="BI552" i="64" s="1"/>
  <c r="BJ553" i="64" s="1"/>
  <c r="BK554" i="64" s="1"/>
  <c r="BL555" i="64" s="1"/>
  <c r="BM556" i="64" s="1"/>
  <c r="BN557" i="64" s="1"/>
  <c r="CA899" i="64"/>
  <c r="AI534" i="64"/>
  <c r="AJ535" i="64" s="1"/>
  <c r="AK536" i="64" s="1"/>
  <c r="AL537" i="64" s="1"/>
  <c r="AM538" i="64" s="1"/>
  <c r="AN539" i="64" s="1"/>
  <c r="AO540" i="64" s="1"/>
  <c r="AP541" i="64" s="1"/>
  <c r="AQ542" i="64" s="1"/>
  <c r="AR543" i="64" s="1"/>
  <c r="AS544" i="64" s="1"/>
  <c r="AT545" i="64" s="1"/>
  <c r="AU546" i="64" s="1"/>
  <c r="AV547" i="64" s="1"/>
  <c r="AW548" i="64" s="1"/>
  <c r="AX549" i="64" s="1"/>
  <c r="AY550" i="64" s="1"/>
  <c r="AZ551" i="64" s="1"/>
  <c r="BA552" i="64" s="1"/>
  <c r="BB553" i="64" s="1"/>
  <c r="BC554" i="64" s="1"/>
  <c r="BD555" i="64" s="1"/>
  <c r="BE556" i="64" s="1"/>
  <c r="BF557" i="64" s="1"/>
  <c r="AS1132" i="64"/>
  <c r="CC2309" i="64"/>
  <c r="CC2322" i="64" s="1"/>
  <c r="BL3189" i="64"/>
  <c r="AX534" i="64"/>
  <c r="AY535" i="64" s="1"/>
  <c r="AZ536" i="64" s="1"/>
  <c r="BA537" i="64" s="1"/>
  <c r="BB538" i="64" s="1"/>
  <c r="BC539" i="64" s="1"/>
  <c r="BD540" i="64" s="1"/>
  <c r="BE541" i="64" s="1"/>
  <c r="BF542" i="64" s="1"/>
  <c r="BG543" i="64" s="1"/>
  <c r="BH544" i="64" s="1"/>
  <c r="BI545" i="64" s="1"/>
  <c r="BJ546" i="64" s="1"/>
  <c r="BK547" i="64" s="1"/>
  <c r="BL548" i="64" s="1"/>
  <c r="BM549" i="64" s="1"/>
  <c r="BN550" i="64" s="1"/>
  <c r="BO551" i="64" s="1"/>
  <c r="BP552" i="64" s="1"/>
  <c r="BQ553" i="64" s="1"/>
  <c r="BR554" i="64" s="1"/>
  <c r="BS555" i="64" s="1"/>
  <c r="BT556" i="64" s="1"/>
  <c r="BU557" i="64" s="1"/>
  <c r="AG3189" i="64"/>
  <c r="BP1462" i="64"/>
  <c r="BH534" i="64"/>
  <c r="BI535" i="64" s="1"/>
  <c r="BJ536" i="64" s="1"/>
  <c r="BK537" i="64" s="1"/>
  <c r="BL538" i="64" s="1"/>
  <c r="BM539" i="64" s="1"/>
  <c r="BN540" i="64" s="1"/>
  <c r="BO541" i="64" s="1"/>
  <c r="BP542" i="64" s="1"/>
  <c r="BQ543" i="64" s="1"/>
  <c r="BR544" i="64" s="1"/>
  <c r="BS545" i="64" s="1"/>
  <c r="BT546" i="64" s="1"/>
  <c r="BU547" i="64" s="1"/>
  <c r="BV548" i="64" s="1"/>
  <c r="BW549" i="64" s="1"/>
  <c r="BX550" i="64" s="1"/>
  <c r="BY551" i="64" s="1"/>
  <c r="BZ552" i="64" s="1"/>
  <c r="CA553" i="64" s="1"/>
  <c r="CB554" i="64" s="1"/>
  <c r="CC555" i="64" s="1"/>
  <c r="CD556" i="64" s="1"/>
  <c r="CE557" i="64" s="1"/>
  <c r="AD899" i="64"/>
  <c r="BC534" i="64"/>
  <c r="BD535" i="64" s="1"/>
  <c r="BE536" i="64" s="1"/>
  <c r="BF537" i="64" s="1"/>
  <c r="BG538" i="64" s="1"/>
  <c r="BH539" i="64" s="1"/>
  <c r="BI540" i="64" s="1"/>
  <c r="BJ541" i="64" s="1"/>
  <c r="BK542" i="64" s="1"/>
  <c r="BL543" i="64" s="1"/>
  <c r="BM544" i="64" s="1"/>
  <c r="BN545" i="64" s="1"/>
  <c r="BO546" i="64" s="1"/>
  <c r="BP547" i="64" s="1"/>
  <c r="BQ548" i="64" s="1"/>
  <c r="BR549" i="64" s="1"/>
  <c r="BS550" i="64" s="1"/>
  <c r="BT551" i="64" s="1"/>
  <c r="BU552" i="64" s="1"/>
  <c r="BV553" i="64" s="1"/>
  <c r="BW554" i="64" s="1"/>
  <c r="BX555" i="64" s="1"/>
  <c r="BY556" i="64" s="1"/>
  <c r="BZ557" i="64" s="1"/>
  <c r="V1462" i="64"/>
  <c r="BS899" i="64"/>
  <c r="AB3189" i="64"/>
  <c r="AS1462" i="64"/>
  <c r="BX2309" i="64"/>
  <c r="BX2322" i="64" s="1"/>
  <c r="BE534" i="64"/>
  <c r="BF535" i="64" s="1"/>
  <c r="BG536" i="64" s="1"/>
  <c r="BH537" i="64" s="1"/>
  <c r="BI538" i="64" s="1"/>
  <c r="BJ539" i="64" s="1"/>
  <c r="BK540" i="64" s="1"/>
  <c r="BL541" i="64" s="1"/>
  <c r="BM542" i="64" s="1"/>
  <c r="BN543" i="64" s="1"/>
  <c r="BO544" i="64" s="1"/>
  <c r="BP545" i="64" s="1"/>
  <c r="BQ546" i="64" s="1"/>
  <c r="BR547" i="64" s="1"/>
  <c r="BS548" i="64" s="1"/>
  <c r="BT549" i="64" s="1"/>
  <c r="BU550" i="64" s="1"/>
  <c r="BV551" i="64" s="1"/>
  <c r="BW552" i="64" s="1"/>
  <c r="BX553" i="64" s="1"/>
  <c r="BY554" i="64" s="1"/>
  <c r="BZ555" i="64" s="1"/>
  <c r="CA556" i="64" s="1"/>
  <c r="CB557" i="64" s="1"/>
  <c r="BR1462" i="64"/>
  <c r="AS1212" i="64"/>
  <c r="AM483" i="64"/>
  <c r="AN484" i="64" s="1"/>
  <c r="AO485" i="64" s="1"/>
  <c r="AP486" i="64" s="1"/>
  <c r="AQ487" i="64" s="1"/>
  <c r="AR488" i="64" s="1"/>
  <c r="AS489" i="64" s="1"/>
  <c r="AT490" i="64" s="1"/>
  <c r="AU491" i="64" s="1"/>
  <c r="AV492" i="64" s="1"/>
  <c r="AW493" i="64" s="1"/>
  <c r="AX494" i="64" s="1"/>
  <c r="AY495" i="64" s="1"/>
  <c r="AZ496" i="64" s="1"/>
  <c r="BA497" i="64" s="1"/>
  <c r="BB498" i="64" s="1"/>
  <c r="BC499" i="64" s="1"/>
  <c r="BD500" i="64" s="1"/>
  <c r="BE501" i="64" s="1"/>
  <c r="BF502" i="64" s="1"/>
  <c r="BG503" i="64" s="1"/>
  <c r="BH504" i="64" s="1"/>
  <c r="BI505" i="64" s="1"/>
  <c r="BJ506" i="64" s="1"/>
  <c r="CG3189" i="64"/>
  <c r="CD1212" i="64"/>
  <c r="AV1212" i="64"/>
  <c r="BN1462" i="64"/>
  <c r="CA3189" i="64"/>
  <c r="AC1212" i="64"/>
  <c r="AJ483" i="64"/>
  <c r="AK484" i="64" s="1"/>
  <c r="AL485" i="64" s="1"/>
  <c r="AM486" i="64" s="1"/>
  <c r="AN487" i="64" s="1"/>
  <c r="AO488" i="64" s="1"/>
  <c r="AP489" i="64" s="1"/>
  <c r="AQ490" i="64" s="1"/>
  <c r="AR491" i="64" s="1"/>
  <c r="AS492" i="64" s="1"/>
  <c r="AT493" i="64" s="1"/>
  <c r="AU494" i="64" s="1"/>
  <c r="AV495" i="64" s="1"/>
  <c r="AW496" i="64" s="1"/>
  <c r="AX497" i="64" s="1"/>
  <c r="AY498" i="64" s="1"/>
  <c r="AZ499" i="64" s="1"/>
  <c r="BA500" i="64" s="1"/>
  <c r="BB501" i="64" s="1"/>
  <c r="BC502" i="64" s="1"/>
  <c r="BD503" i="64" s="1"/>
  <c r="BE504" i="64" s="1"/>
  <c r="BF505" i="64" s="1"/>
  <c r="BG506" i="64" s="1"/>
  <c r="BP2309" i="64"/>
  <c r="BP2322" i="64" s="1"/>
  <c r="AG1132" i="64"/>
  <c r="AK1212" i="64"/>
  <c r="BF483" i="64"/>
  <c r="BG484" i="64" s="1"/>
  <c r="BH485" i="64" s="1"/>
  <c r="BI486" i="64" s="1"/>
  <c r="BJ487" i="64" s="1"/>
  <c r="BK488" i="64" s="1"/>
  <c r="BL489" i="64" s="1"/>
  <c r="BM490" i="64" s="1"/>
  <c r="BN491" i="64" s="1"/>
  <c r="BO492" i="64" s="1"/>
  <c r="BP493" i="64" s="1"/>
  <c r="BQ494" i="64" s="1"/>
  <c r="BR495" i="64" s="1"/>
  <c r="BS496" i="64" s="1"/>
  <c r="BT497" i="64" s="1"/>
  <c r="BU498" i="64" s="1"/>
  <c r="BV499" i="64" s="1"/>
  <c r="BW500" i="64" s="1"/>
  <c r="BX501" i="64" s="1"/>
  <c r="BY502" i="64" s="1"/>
  <c r="BZ503" i="64" s="1"/>
  <c r="CA504" i="64" s="1"/>
  <c r="CB505" i="64" s="1"/>
  <c r="CC506" i="64" s="1"/>
  <c r="BQ1132" i="64"/>
  <c r="CF1462" i="64"/>
  <c r="BF534" i="64"/>
  <c r="BG535" i="64" s="1"/>
  <c r="BH536" i="64" s="1"/>
  <c r="BI537" i="64" s="1"/>
  <c r="BJ538" i="64" s="1"/>
  <c r="BK539" i="64" s="1"/>
  <c r="BL540" i="64" s="1"/>
  <c r="BM541" i="64" s="1"/>
  <c r="BN542" i="64" s="1"/>
  <c r="BO543" i="64" s="1"/>
  <c r="BP544" i="64" s="1"/>
  <c r="BQ545" i="64" s="1"/>
  <c r="BR546" i="64" s="1"/>
  <c r="BS547" i="64" s="1"/>
  <c r="BT548" i="64" s="1"/>
  <c r="BU549" i="64" s="1"/>
  <c r="BV550" i="64" s="1"/>
  <c r="BW551" i="64" s="1"/>
  <c r="BX552" i="64" s="1"/>
  <c r="BY553" i="64" s="1"/>
  <c r="BZ554" i="64" s="1"/>
  <c r="CA555" i="64" s="1"/>
  <c r="CB556" i="64" s="1"/>
  <c r="CC557" i="64" s="1"/>
  <c r="AK2309" i="64"/>
  <c r="AK2322" i="64" s="1"/>
  <c r="BU3189" i="64"/>
  <c r="BK1462" i="64"/>
  <c r="U1212" i="64"/>
  <c r="AF1132" i="64"/>
  <c r="AF899" i="64"/>
  <c r="BY1132" i="64"/>
  <c r="BZ534" i="64"/>
  <c r="CA535" i="64" s="1"/>
  <c r="CB536" i="64" s="1"/>
  <c r="CC537" i="64" s="1"/>
  <c r="CD538" i="64" s="1"/>
  <c r="CE539" i="64" s="1"/>
  <c r="CF540" i="64" s="1"/>
  <c r="CG541" i="64" s="1"/>
  <c r="CH542" i="64" s="1"/>
  <c r="CI543" i="64" s="1"/>
  <c r="CJ544" i="64" s="1"/>
  <c r="CK545" i="64" s="1"/>
  <c r="CL546" i="64" s="1"/>
  <c r="AU2309" i="64"/>
  <c r="AU2322" i="64" s="1"/>
  <c r="BH483" i="64"/>
  <c r="BI484" i="64" s="1"/>
  <c r="BJ485" i="64" s="1"/>
  <c r="BK486" i="64" s="1"/>
  <c r="BL487" i="64" s="1"/>
  <c r="BM488" i="64" s="1"/>
  <c r="BN489" i="64" s="1"/>
  <c r="BO490" i="64" s="1"/>
  <c r="BP491" i="64" s="1"/>
  <c r="BQ492" i="64" s="1"/>
  <c r="BR493" i="64" s="1"/>
  <c r="BS494" i="64" s="1"/>
  <c r="BT495" i="64" s="1"/>
  <c r="BU496" i="64" s="1"/>
  <c r="BV497" i="64" s="1"/>
  <c r="BW498" i="64" s="1"/>
  <c r="BX499" i="64" s="1"/>
  <c r="BY500" i="64" s="1"/>
  <c r="BZ501" i="64" s="1"/>
  <c r="CA502" i="64" s="1"/>
  <c r="CB503" i="64" s="1"/>
  <c r="CC504" i="64" s="1"/>
  <c r="CD505" i="64" s="1"/>
  <c r="CE506" i="64" s="1"/>
  <c r="BG1132" i="64"/>
  <c r="AO1132" i="64"/>
  <c r="AZ483" i="64"/>
  <c r="BA484" i="64" s="1"/>
  <c r="BB485" i="64" s="1"/>
  <c r="BC486" i="64" s="1"/>
  <c r="BD487" i="64" s="1"/>
  <c r="BE488" i="64" s="1"/>
  <c r="BF489" i="64" s="1"/>
  <c r="BG490" i="64" s="1"/>
  <c r="BH491" i="64" s="1"/>
  <c r="BI492" i="64" s="1"/>
  <c r="BJ493" i="64" s="1"/>
  <c r="BK494" i="64" s="1"/>
  <c r="BL495" i="64" s="1"/>
  <c r="BM496" i="64" s="1"/>
  <c r="BN497" i="64" s="1"/>
  <c r="BO498" i="64" s="1"/>
  <c r="BP499" i="64" s="1"/>
  <c r="BQ500" i="64" s="1"/>
  <c r="BR501" i="64" s="1"/>
  <c r="BS502" i="64" s="1"/>
  <c r="BT503" i="64" s="1"/>
  <c r="BU504" i="64" s="1"/>
  <c r="BV505" i="64" s="1"/>
  <c r="BW506" i="64" s="1"/>
  <c r="CJ899" i="64"/>
  <c r="V3189" i="64"/>
  <c r="V1212" i="64"/>
  <c r="BT2309" i="64"/>
  <c r="BT2322" i="64" s="1"/>
  <c r="AF1212" i="64"/>
  <c r="CH1132" i="64"/>
  <c r="BE1132" i="64"/>
  <c r="AW1132" i="64"/>
  <c r="BL899" i="64"/>
  <c r="AJ3189" i="64"/>
  <c r="CK899" i="64"/>
  <c r="AY899" i="64"/>
  <c r="CI534" i="64"/>
  <c r="CJ535" i="64" s="1"/>
  <c r="CK536" i="64" s="1"/>
  <c r="CL537" i="64" s="1"/>
  <c r="BQ2309" i="64"/>
  <c r="BQ2322" i="64" s="1"/>
  <c r="W3189" i="64"/>
  <c r="BB3189" i="64"/>
  <c r="BS2309" i="64"/>
  <c r="BS2322" i="64" s="1"/>
  <c r="AY2309" i="64"/>
  <c r="AY2322" i="64" s="1"/>
  <c r="AW2309" i="64"/>
  <c r="AW2322" i="64" s="1"/>
  <c r="BD3189" i="64"/>
  <c r="AX3189" i="64"/>
  <c r="AZ1132" i="64"/>
  <c r="AM1462" i="64"/>
  <c r="BM1132" i="64"/>
  <c r="AR2309" i="64"/>
  <c r="AR2322" i="64" s="1"/>
  <c r="AH483" i="64"/>
  <c r="AI484" i="64" s="1"/>
  <c r="AJ485" i="64" s="1"/>
  <c r="AK486" i="64" s="1"/>
  <c r="AL487" i="64" s="1"/>
  <c r="AM488" i="64" s="1"/>
  <c r="AN489" i="64" s="1"/>
  <c r="AO490" i="64" s="1"/>
  <c r="AP491" i="64" s="1"/>
  <c r="AQ492" i="64" s="1"/>
  <c r="AR493" i="64" s="1"/>
  <c r="AS494" i="64" s="1"/>
  <c r="AT495" i="64" s="1"/>
  <c r="AU496" i="64" s="1"/>
  <c r="AV497" i="64" s="1"/>
  <c r="AW498" i="64" s="1"/>
  <c r="AX499" i="64" s="1"/>
  <c r="AY500" i="64" s="1"/>
  <c r="AZ501" i="64" s="1"/>
  <c r="BA502" i="64" s="1"/>
  <c r="BB503" i="64" s="1"/>
  <c r="BC504" i="64" s="1"/>
  <c r="BD505" i="64" s="1"/>
  <c r="BE506" i="64" s="1"/>
  <c r="AU1212" i="64"/>
  <c r="AC1132" i="64"/>
  <c r="BO1212" i="64"/>
  <c r="AQ1212" i="64"/>
  <c r="AT1462" i="64"/>
  <c r="AH3189" i="64"/>
  <c r="AM1132" i="64"/>
  <c r="CH3189" i="64"/>
  <c r="CH1212" i="64"/>
  <c r="AE1462" i="64"/>
  <c r="CE1462" i="64"/>
  <c r="CA1212" i="64"/>
  <c r="BK899" i="64"/>
  <c r="AL3189" i="64"/>
  <c r="T1132" i="64"/>
  <c r="Y534" i="64"/>
  <c r="Z535" i="64" s="1"/>
  <c r="AA536" i="64" s="1"/>
  <c r="AB537" i="64" s="1"/>
  <c r="AC538" i="64" s="1"/>
  <c r="AD539" i="64" s="1"/>
  <c r="AE540" i="64" s="1"/>
  <c r="AF541" i="64" s="1"/>
  <c r="AG542" i="64" s="1"/>
  <c r="AH543" i="64" s="1"/>
  <c r="AI544" i="64" s="1"/>
  <c r="AJ545" i="64" s="1"/>
  <c r="AK546" i="64" s="1"/>
  <c r="AL547" i="64" s="1"/>
  <c r="AM548" i="64" s="1"/>
  <c r="AN549" i="64" s="1"/>
  <c r="AO550" i="64" s="1"/>
  <c r="AP551" i="64" s="1"/>
  <c r="AQ552" i="64" s="1"/>
  <c r="AR553" i="64" s="1"/>
  <c r="AS554" i="64" s="1"/>
  <c r="AT555" i="64" s="1"/>
  <c r="AU556" i="64" s="1"/>
  <c r="AV557" i="64" s="1"/>
  <c r="AE899" i="64"/>
  <c r="BJ483" i="64"/>
  <c r="BK484" i="64" s="1"/>
  <c r="BL485" i="64" s="1"/>
  <c r="BM486" i="64" s="1"/>
  <c r="BN487" i="64" s="1"/>
  <c r="BO488" i="64" s="1"/>
  <c r="BP489" i="64" s="1"/>
  <c r="BQ490" i="64" s="1"/>
  <c r="BR491" i="64" s="1"/>
  <c r="BS492" i="64" s="1"/>
  <c r="BT493" i="64" s="1"/>
  <c r="BU494" i="64" s="1"/>
  <c r="BV495" i="64" s="1"/>
  <c r="BW496" i="64" s="1"/>
  <c r="BX497" i="64" s="1"/>
  <c r="BY498" i="64" s="1"/>
  <c r="BZ499" i="64" s="1"/>
  <c r="CA500" i="64" s="1"/>
  <c r="CB501" i="64" s="1"/>
  <c r="CC502" i="64" s="1"/>
  <c r="CD503" i="64" s="1"/>
  <c r="CE504" i="64" s="1"/>
  <c r="CF505" i="64" s="1"/>
  <c r="CG506" i="64" s="1"/>
  <c r="T534" i="64"/>
  <c r="U535" i="64" s="1"/>
  <c r="V536" i="64" s="1"/>
  <c r="W537" i="64" s="1"/>
  <c r="X538" i="64" s="1"/>
  <c r="Y539" i="64" s="1"/>
  <c r="Z540" i="64" s="1"/>
  <c r="AA541" i="64" s="1"/>
  <c r="AB542" i="64" s="1"/>
  <c r="AC543" i="64" s="1"/>
  <c r="AD544" i="64" s="1"/>
  <c r="AE545" i="64" s="1"/>
  <c r="AF546" i="64" s="1"/>
  <c r="AG547" i="64" s="1"/>
  <c r="AH548" i="64" s="1"/>
  <c r="AI549" i="64" s="1"/>
  <c r="AJ550" i="64" s="1"/>
  <c r="AK551" i="64" s="1"/>
  <c r="AL552" i="64" s="1"/>
  <c r="AM553" i="64" s="1"/>
  <c r="AN554" i="64" s="1"/>
  <c r="AO555" i="64" s="1"/>
  <c r="AP556" i="64" s="1"/>
  <c r="AQ557" i="64" s="1"/>
  <c r="CD899" i="64"/>
  <c r="CD1462" i="64"/>
  <c r="BB899" i="64"/>
  <c r="AQ1132" i="64"/>
  <c r="T3189" i="64"/>
  <c r="BC1132" i="64"/>
  <c r="T483" i="64"/>
  <c r="U484" i="64" s="1"/>
  <c r="V485" i="64" s="1"/>
  <c r="W486" i="64" s="1"/>
  <c r="X487" i="64" s="1"/>
  <c r="Y488" i="64" s="1"/>
  <c r="Z489" i="64" s="1"/>
  <c r="AA490" i="64" s="1"/>
  <c r="AB491" i="64" s="1"/>
  <c r="AC492" i="64" s="1"/>
  <c r="AD493" i="64" s="1"/>
  <c r="AE494" i="64" s="1"/>
  <c r="AF495" i="64" s="1"/>
  <c r="AG496" i="64" s="1"/>
  <c r="AH497" i="64" s="1"/>
  <c r="AI498" i="64" s="1"/>
  <c r="AJ499" i="64" s="1"/>
  <c r="AK500" i="64" s="1"/>
  <c r="AL501" i="64" s="1"/>
  <c r="AM502" i="64" s="1"/>
  <c r="AN503" i="64" s="1"/>
  <c r="AO504" i="64" s="1"/>
  <c r="AP505" i="64" s="1"/>
  <c r="AQ506" i="64" s="1"/>
  <c r="Y3189" i="64"/>
  <c r="CB1132" i="64"/>
  <c r="AE1212" i="64"/>
  <c r="AB1462" i="64"/>
  <c r="BF1132" i="64"/>
  <c r="CE1132" i="64"/>
  <c r="AN899" i="64"/>
  <c r="AB899" i="64"/>
  <c r="AN483" i="64"/>
  <c r="AO484" i="64" s="1"/>
  <c r="AP485" i="64" s="1"/>
  <c r="AQ486" i="64" s="1"/>
  <c r="AR487" i="64" s="1"/>
  <c r="AS488" i="64" s="1"/>
  <c r="AT489" i="64" s="1"/>
  <c r="AU490" i="64" s="1"/>
  <c r="AV491" i="64" s="1"/>
  <c r="AW492" i="64" s="1"/>
  <c r="AX493" i="64" s="1"/>
  <c r="AY494" i="64" s="1"/>
  <c r="AZ495" i="64" s="1"/>
  <c r="BA496" i="64" s="1"/>
  <c r="BB497" i="64" s="1"/>
  <c r="BC498" i="64" s="1"/>
  <c r="BD499" i="64" s="1"/>
  <c r="BE500" i="64" s="1"/>
  <c r="BF501" i="64" s="1"/>
  <c r="BG502" i="64" s="1"/>
  <c r="BH503" i="64" s="1"/>
  <c r="BI504" i="64" s="1"/>
  <c r="BJ505" i="64" s="1"/>
  <c r="BK506" i="64" s="1"/>
  <c r="W534" i="64"/>
  <c r="X535" i="64" s="1"/>
  <c r="Y536" i="64" s="1"/>
  <c r="Z537" i="64" s="1"/>
  <c r="AA538" i="64" s="1"/>
  <c r="AB539" i="64" s="1"/>
  <c r="AC540" i="64" s="1"/>
  <c r="AD541" i="64" s="1"/>
  <c r="AE542" i="64" s="1"/>
  <c r="AF543" i="64" s="1"/>
  <c r="AG544" i="64" s="1"/>
  <c r="AH545" i="64" s="1"/>
  <c r="AI546" i="64" s="1"/>
  <c r="AJ547" i="64" s="1"/>
  <c r="AK548" i="64" s="1"/>
  <c r="AL549" i="64" s="1"/>
  <c r="AM550" i="64" s="1"/>
  <c r="AN551" i="64" s="1"/>
  <c r="AO552" i="64" s="1"/>
  <c r="AP553" i="64" s="1"/>
  <c r="AQ554" i="64" s="1"/>
  <c r="AR555" i="64" s="1"/>
  <c r="AS556" i="64" s="1"/>
  <c r="AT557" i="64" s="1"/>
  <c r="AF2309" i="64"/>
  <c r="AF2322" i="64" s="1"/>
  <c r="BD2309" i="64"/>
  <c r="BD2322" i="64" s="1"/>
  <c r="BA483" i="64"/>
  <c r="BB484" i="64" s="1"/>
  <c r="BC485" i="64" s="1"/>
  <c r="BD486" i="64" s="1"/>
  <c r="BE487" i="64" s="1"/>
  <c r="BF488" i="64" s="1"/>
  <c r="BG489" i="64" s="1"/>
  <c r="BH490" i="64" s="1"/>
  <c r="BI491" i="64" s="1"/>
  <c r="BJ492" i="64" s="1"/>
  <c r="BK493" i="64" s="1"/>
  <c r="BL494" i="64" s="1"/>
  <c r="BM495" i="64" s="1"/>
  <c r="BN496" i="64" s="1"/>
  <c r="BO497" i="64" s="1"/>
  <c r="BP498" i="64" s="1"/>
  <c r="BQ499" i="64" s="1"/>
  <c r="BR500" i="64" s="1"/>
  <c r="BS501" i="64" s="1"/>
  <c r="BT502" i="64" s="1"/>
  <c r="BU503" i="64" s="1"/>
  <c r="BV504" i="64" s="1"/>
  <c r="BW505" i="64" s="1"/>
  <c r="BX506" i="64" s="1"/>
  <c r="AZ899" i="64"/>
  <c r="BC1462" i="64"/>
  <c r="BU899" i="64"/>
  <c r="BJ1212" i="64"/>
  <c r="U483" i="64"/>
  <c r="V484" i="64" s="1"/>
  <c r="W485" i="64" s="1"/>
  <c r="X486" i="64" s="1"/>
  <c r="Y487" i="64" s="1"/>
  <c r="Z488" i="64" s="1"/>
  <c r="AA489" i="64" s="1"/>
  <c r="AB490" i="64" s="1"/>
  <c r="AC491" i="64" s="1"/>
  <c r="AD492" i="64" s="1"/>
  <c r="AE493" i="64" s="1"/>
  <c r="AF494" i="64" s="1"/>
  <c r="AG495" i="64" s="1"/>
  <c r="AH496" i="64" s="1"/>
  <c r="AI497" i="64" s="1"/>
  <c r="AJ498" i="64" s="1"/>
  <c r="AK499" i="64" s="1"/>
  <c r="AL500" i="64" s="1"/>
  <c r="AM501" i="64" s="1"/>
  <c r="AN502" i="64" s="1"/>
  <c r="AO503" i="64" s="1"/>
  <c r="AP504" i="64" s="1"/>
  <c r="AQ505" i="64" s="1"/>
  <c r="AR506" i="64" s="1"/>
  <c r="Z1132" i="64"/>
  <c r="AE534" i="64"/>
  <c r="AF535" i="64" s="1"/>
  <c r="AG536" i="64" s="1"/>
  <c r="AH537" i="64" s="1"/>
  <c r="AI538" i="64" s="1"/>
  <c r="AJ539" i="64" s="1"/>
  <c r="AK540" i="64" s="1"/>
  <c r="AL541" i="64" s="1"/>
  <c r="AM542" i="64" s="1"/>
  <c r="AN543" i="64" s="1"/>
  <c r="AO544" i="64" s="1"/>
  <c r="AP545" i="64" s="1"/>
  <c r="AQ546" i="64" s="1"/>
  <c r="AR547" i="64" s="1"/>
  <c r="AS548" i="64" s="1"/>
  <c r="AT549" i="64" s="1"/>
  <c r="AU550" i="64" s="1"/>
  <c r="AV551" i="64" s="1"/>
  <c r="AW552" i="64" s="1"/>
  <c r="AX553" i="64" s="1"/>
  <c r="AY554" i="64" s="1"/>
  <c r="AZ555" i="64" s="1"/>
  <c r="BA556" i="64" s="1"/>
  <c r="BB557" i="64" s="1"/>
  <c r="AU1462" i="64"/>
  <c r="AG483" i="64"/>
  <c r="AH484" i="64" s="1"/>
  <c r="AI485" i="64" s="1"/>
  <c r="AJ486" i="64" s="1"/>
  <c r="AK487" i="64" s="1"/>
  <c r="AL488" i="64" s="1"/>
  <c r="AM489" i="64" s="1"/>
  <c r="AN490" i="64" s="1"/>
  <c r="AO491" i="64" s="1"/>
  <c r="AP492" i="64" s="1"/>
  <c r="AQ493" i="64" s="1"/>
  <c r="AR494" i="64" s="1"/>
  <c r="AS495" i="64" s="1"/>
  <c r="AT496" i="64" s="1"/>
  <c r="AU497" i="64" s="1"/>
  <c r="AV498" i="64" s="1"/>
  <c r="AW499" i="64" s="1"/>
  <c r="AX500" i="64" s="1"/>
  <c r="AY501" i="64" s="1"/>
  <c r="AZ502" i="64" s="1"/>
  <c r="BA503" i="64" s="1"/>
  <c r="BB504" i="64" s="1"/>
  <c r="BC505" i="64" s="1"/>
  <c r="BD506" i="64" s="1"/>
  <c r="CJ1132" i="64"/>
  <c r="BU483" i="64"/>
  <c r="BV484" i="64" s="1"/>
  <c r="BW485" i="64" s="1"/>
  <c r="BX486" i="64" s="1"/>
  <c r="BY487" i="64" s="1"/>
  <c r="BZ488" i="64" s="1"/>
  <c r="CA489" i="64" s="1"/>
  <c r="CB490" i="64" s="1"/>
  <c r="CC491" i="64" s="1"/>
  <c r="CD492" i="64" s="1"/>
  <c r="CE493" i="64" s="1"/>
  <c r="CF494" i="64" s="1"/>
  <c r="CG495" i="64" s="1"/>
  <c r="CH496" i="64" s="1"/>
  <c r="CI497" i="64" s="1"/>
  <c r="CJ498" i="64" s="1"/>
  <c r="CK499" i="64" s="1"/>
  <c r="CL500" i="64" s="1"/>
  <c r="BB1212" i="64"/>
  <c r="BA1132" i="64"/>
  <c r="AD1132" i="64"/>
  <c r="BM1462" i="64"/>
  <c r="AH1132" i="64"/>
  <c r="AG1212" i="64"/>
  <c r="BM1212" i="64"/>
  <c r="BU534" i="64"/>
  <c r="BV535" i="64" s="1"/>
  <c r="BW536" i="64" s="1"/>
  <c r="BX537" i="64" s="1"/>
  <c r="BY538" i="64" s="1"/>
  <c r="BZ539" i="64" s="1"/>
  <c r="CA540" i="64" s="1"/>
  <c r="CB541" i="64" s="1"/>
  <c r="CC542" i="64" s="1"/>
  <c r="CD543" i="64" s="1"/>
  <c r="CE544" i="64" s="1"/>
  <c r="CF545" i="64" s="1"/>
  <c r="CG546" i="64" s="1"/>
  <c r="CH547" i="64" s="1"/>
  <c r="CI548" i="64" s="1"/>
  <c r="CJ549" i="64" s="1"/>
  <c r="CK550" i="64" s="1"/>
  <c r="CL551" i="64" s="1"/>
  <c r="BB1132" i="64"/>
  <c r="BU1462" i="64"/>
  <c r="BI1462" i="64"/>
  <c r="CG2309" i="64"/>
  <c r="CG2322" i="64" s="1"/>
  <c r="BY2309" i="64"/>
  <c r="BY2322" i="64" s="1"/>
  <c r="CC1212" i="64"/>
  <c r="BC899" i="64"/>
  <c r="CI2309" i="64"/>
  <c r="CI2322" i="64" s="1"/>
  <c r="BD483" i="64"/>
  <c r="BE484" i="64" s="1"/>
  <c r="BF485" i="64" s="1"/>
  <c r="BG486" i="64" s="1"/>
  <c r="BH487" i="64" s="1"/>
  <c r="BI488" i="64" s="1"/>
  <c r="BJ489" i="64" s="1"/>
  <c r="BK490" i="64" s="1"/>
  <c r="BL491" i="64" s="1"/>
  <c r="BM492" i="64" s="1"/>
  <c r="BN493" i="64" s="1"/>
  <c r="BO494" i="64" s="1"/>
  <c r="BP495" i="64" s="1"/>
  <c r="BQ496" i="64" s="1"/>
  <c r="BR497" i="64" s="1"/>
  <c r="BS498" i="64" s="1"/>
  <c r="BT499" i="64" s="1"/>
  <c r="BU500" i="64" s="1"/>
  <c r="BV501" i="64" s="1"/>
  <c r="BW502" i="64" s="1"/>
  <c r="BX503" i="64" s="1"/>
  <c r="BY504" i="64" s="1"/>
  <c r="BZ505" i="64" s="1"/>
  <c r="CA506" i="64" s="1"/>
  <c r="AN1212" i="64"/>
  <c r="BQ1212" i="64"/>
  <c r="CE534" i="64"/>
  <c r="CF535" i="64" s="1"/>
  <c r="CG536" i="64" s="1"/>
  <c r="CH537" i="64" s="1"/>
  <c r="CI538" i="64" s="1"/>
  <c r="CJ539" i="64" s="1"/>
  <c r="CK540" i="64" s="1"/>
  <c r="CL541" i="64" s="1"/>
  <c r="CB3189" i="64"/>
  <c r="CB534" i="64"/>
  <c r="CC535" i="64" s="1"/>
  <c r="CD536" i="64" s="1"/>
  <c r="CE537" i="64" s="1"/>
  <c r="CF538" i="64" s="1"/>
  <c r="CG539" i="64" s="1"/>
  <c r="CH540" i="64" s="1"/>
  <c r="CI541" i="64" s="1"/>
  <c r="CJ542" i="64" s="1"/>
  <c r="CK543" i="64" s="1"/>
  <c r="CL544" i="64" s="1"/>
  <c r="BZ3189" i="64"/>
  <c r="CF1212" i="64"/>
  <c r="BU1132" i="64"/>
  <c r="BF1462" i="64"/>
  <c r="AJ1462" i="64"/>
  <c r="BE899" i="64"/>
  <c r="AE483" i="64"/>
  <c r="AF484" i="64" s="1"/>
  <c r="AG485" i="64" s="1"/>
  <c r="AH486" i="64" s="1"/>
  <c r="AI487" i="64" s="1"/>
  <c r="AJ488" i="64" s="1"/>
  <c r="AK489" i="64" s="1"/>
  <c r="AL490" i="64" s="1"/>
  <c r="AM491" i="64" s="1"/>
  <c r="AN492" i="64" s="1"/>
  <c r="AO493" i="64" s="1"/>
  <c r="AP494" i="64" s="1"/>
  <c r="AQ495" i="64" s="1"/>
  <c r="AR496" i="64" s="1"/>
  <c r="AS497" i="64" s="1"/>
  <c r="AT498" i="64" s="1"/>
  <c r="AU499" i="64" s="1"/>
  <c r="AV500" i="64" s="1"/>
  <c r="AW501" i="64" s="1"/>
  <c r="AX502" i="64" s="1"/>
  <c r="AY503" i="64" s="1"/>
  <c r="AZ504" i="64" s="1"/>
  <c r="BA505" i="64" s="1"/>
  <c r="BB506" i="64" s="1"/>
  <c r="BG3189" i="64"/>
  <c r="W1212" i="64"/>
  <c r="BV1212" i="64"/>
  <c r="BQ899" i="64"/>
  <c r="BM534" i="64"/>
  <c r="BN535" i="64" s="1"/>
  <c r="BO536" i="64" s="1"/>
  <c r="BP537" i="64" s="1"/>
  <c r="BQ538" i="64" s="1"/>
  <c r="BR539" i="64" s="1"/>
  <c r="BS540" i="64" s="1"/>
  <c r="BT541" i="64" s="1"/>
  <c r="BU542" i="64" s="1"/>
  <c r="BV543" i="64" s="1"/>
  <c r="BW544" i="64" s="1"/>
  <c r="BX545" i="64" s="1"/>
  <c r="BY546" i="64" s="1"/>
  <c r="BZ547" i="64" s="1"/>
  <c r="CA548" i="64" s="1"/>
  <c r="CB549" i="64" s="1"/>
  <c r="CC550" i="64" s="1"/>
  <c r="CD551" i="64" s="1"/>
  <c r="CE552" i="64" s="1"/>
  <c r="CF553" i="64" s="1"/>
  <c r="CG554" i="64" s="1"/>
  <c r="CH555" i="64" s="1"/>
  <c r="CI556" i="64" s="1"/>
  <c r="CJ557" i="64" s="1"/>
  <c r="BA534" i="64"/>
  <c r="BB535" i="64" s="1"/>
  <c r="BC536" i="64" s="1"/>
  <c r="BD537" i="64" s="1"/>
  <c r="BE538" i="64" s="1"/>
  <c r="BF539" i="64" s="1"/>
  <c r="BG540" i="64" s="1"/>
  <c r="BH541" i="64" s="1"/>
  <c r="BI542" i="64" s="1"/>
  <c r="BJ543" i="64" s="1"/>
  <c r="BK544" i="64" s="1"/>
  <c r="BL545" i="64" s="1"/>
  <c r="BM546" i="64" s="1"/>
  <c r="BN547" i="64" s="1"/>
  <c r="BO548" i="64" s="1"/>
  <c r="BP549" i="64" s="1"/>
  <c r="BQ550" i="64" s="1"/>
  <c r="BR551" i="64" s="1"/>
  <c r="BS552" i="64" s="1"/>
  <c r="BT553" i="64" s="1"/>
  <c r="BU554" i="64" s="1"/>
  <c r="BV555" i="64" s="1"/>
  <c r="BW556" i="64" s="1"/>
  <c r="BX557" i="64" s="1"/>
  <c r="W1132" i="64"/>
  <c r="BS534" i="64"/>
  <c r="BT535" i="64" s="1"/>
  <c r="BU536" i="64" s="1"/>
  <c r="BV537" i="64" s="1"/>
  <c r="BW538" i="64" s="1"/>
  <c r="BX539" i="64" s="1"/>
  <c r="BY540" i="64" s="1"/>
  <c r="BZ541" i="64" s="1"/>
  <c r="CA542" i="64" s="1"/>
  <c r="CB543" i="64" s="1"/>
  <c r="CC544" i="64" s="1"/>
  <c r="CD545" i="64" s="1"/>
  <c r="CE546" i="64" s="1"/>
  <c r="CF547" i="64" s="1"/>
  <c r="CG548" i="64" s="1"/>
  <c r="CH549" i="64" s="1"/>
  <c r="CI550" i="64" s="1"/>
  <c r="CJ551" i="64" s="1"/>
  <c r="CK552" i="64" s="1"/>
  <c r="CL553" i="64" s="1"/>
  <c r="BV534" i="64"/>
  <c r="BW535" i="64" s="1"/>
  <c r="BX536" i="64" s="1"/>
  <c r="BY537" i="64" s="1"/>
  <c r="BZ538" i="64" s="1"/>
  <c r="CA539" i="64" s="1"/>
  <c r="CB540" i="64" s="1"/>
  <c r="CC541" i="64" s="1"/>
  <c r="CD542" i="64" s="1"/>
  <c r="CE543" i="64" s="1"/>
  <c r="CF544" i="64" s="1"/>
  <c r="CG545" i="64" s="1"/>
  <c r="CH546" i="64" s="1"/>
  <c r="CI547" i="64" s="1"/>
  <c r="CJ548" i="64" s="1"/>
  <c r="CK549" i="64" s="1"/>
  <c r="CL550" i="64" s="1"/>
  <c r="BI534" i="64"/>
  <c r="BJ535" i="64" s="1"/>
  <c r="BK536" i="64" s="1"/>
  <c r="BL537" i="64" s="1"/>
  <c r="BM538" i="64" s="1"/>
  <c r="BN539" i="64" s="1"/>
  <c r="BO540" i="64" s="1"/>
  <c r="BP541" i="64" s="1"/>
  <c r="BQ542" i="64" s="1"/>
  <c r="BR543" i="64" s="1"/>
  <c r="BS544" i="64" s="1"/>
  <c r="BT545" i="64" s="1"/>
  <c r="BU546" i="64" s="1"/>
  <c r="BV547" i="64" s="1"/>
  <c r="BW548" i="64" s="1"/>
  <c r="BX549" i="64" s="1"/>
  <c r="BY550" i="64" s="1"/>
  <c r="BZ551" i="64" s="1"/>
  <c r="CA552" i="64" s="1"/>
  <c r="CB553" i="64" s="1"/>
  <c r="CC554" i="64" s="1"/>
  <c r="CD555" i="64" s="1"/>
  <c r="CE556" i="64" s="1"/>
  <c r="CF557" i="64" s="1"/>
  <c r="CA1462" i="64"/>
  <c r="BO3189" i="64"/>
  <c r="AN1462" i="64"/>
  <c r="BE1212" i="64"/>
  <c r="W899" i="64"/>
  <c r="AZ1212" i="64"/>
  <c r="AV483" i="64"/>
  <c r="AW484" i="64" s="1"/>
  <c r="AX485" i="64" s="1"/>
  <c r="AY486" i="64" s="1"/>
  <c r="AZ487" i="64" s="1"/>
  <c r="BA488" i="64" s="1"/>
  <c r="BB489" i="64" s="1"/>
  <c r="BC490" i="64" s="1"/>
  <c r="BD491" i="64" s="1"/>
  <c r="BE492" i="64" s="1"/>
  <c r="BF493" i="64" s="1"/>
  <c r="BG494" i="64" s="1"/>
  <c r="BH495" i="64" s="1"/>
  <c r="BI496" i="64" s="1"/>
  <c r="BJ497" i="64" s="1"/>
  <c r="BK498" i="64" s="1"/>
  <c r="BL499" i="64" s="1"/>
  <c r="BM500" i="64" s="1"/>
  <c r="BN501" i="64" s="1"/>
  <c r="BO502" i="64" s="1"/>
  <c r="BP503" i="64" s="1"/>
  <c r="BQ504" i="64" s="1"/>
  <c r="BR505" i="64" s="1"/>
  <c r="BS506" i="64" s="1"/>
  <c r="BS483" i="64"/>
  <c r="BT484" i="64" s="1"/>
  <c r="BU485" i="64" s="1"/>
  <c r="BV486" i="64" s="1"/>
  <c r="BW487" i="64" s="1"/>
  <c r="BX488" i="64" s="1"/>
  <c r="BY489" i="64" s="1"/>
  <c r="BZ490" i="64" s="1"/>
  <c r="CA491" i="64" s="1"/>
  <c r="CB492" i="64" s="1"/>
  <c r="CC493" i="64" s="1"/>
  <c r="CD494" i="64" s="1"/>
  <c r="CE495" i="64" s="1"/>
  <c r="CF496" i="64" s="1"/>
  <c r="CG497" i="64" s="1"/>
  <c r="CH498" i="64" s="1"/>
  <c r="CI499" i="64" s="1"/>
  <c r="CJ500" i="64" s="1"/>
  <c r="CK501" i="64" s="1"/>
  <c r="CL502" i="64" s="1"/>
  <c r="AI3189" i="64"/>
  <c r="BP899" i="64"/>
  <c r="BE1462" i="64"/>
  <c r="CG1462" i="64"/>
  <c r="AT3189" i="64"/>
  <c r="X2309" i="64"/>
  <c r="X2322" i="64" s="1"/>
  <c r="CF3189" i="64"/>
  <c r="BF899" i="64"/>
  <c r="X3189" i="64"/>
  <c r="CB899" i="64"/>
  <c r="BC3189" i="64"/>
  <c r="U1462" i="64"/>
  <c r="BW1212" i="64"/>
  <c r="CF2309" i="64"/>
  <c r="CF2322" i="64" s="1"/>
  <c r="AD2309" i="64"/>
  <c r="AD2322" i="64" s="1"/>
  <c r="AJ1132" i="64"/>
  <c r="AI899" i="64"/>
  <c r="CH483" i="64"/>
  <c r="CI484" i="64" s="1"/>
  <c r="CJ485" i="64" s="1"/>
  <c r="CK486" i="64" s="1"/>
  <c r="CL487" i="64" s="1"/>
  <c r="CG483" i="64"/>
  <c r="CH484" i="64" s="1"/>
  <c r="CI485" i="64" s="1"/>
  <c r="CJ486" i="64" s="1"/>
  <c r="CK487" i="64" s="1"/>
  <c r="CL488" i="64" s="1"/>
  <c r="AS534" i="64"/>
  <c r="AT535" i="64" s="1"/>
  <c r="AU536" i="64" s="1"/>
  <c r="AV537" i="64" s="1"/>
  <c r="AW538" i="64" s="1"/>
  <c r="AX539" i="64" s="1"/>
  <c r="AY540" i="64" s="1"/>
  <c r="AZ541" i="64" s="1"/>
  <c r="BA542" i="64" s="1"/>
  <c r="BB543" i="64" s="1"/>
  <c r="BC544" i="64" s="1"/>
  <c r="BD545" i="64" s="1"/>
  <c r="BE546" i="64" s="1"/>
  <c r="BF547" i="64" s="1"/>
  <c r="BG548" i="64" s="1"/>
  <c r="BH549" i="64" s="1"/>
  <c r="BI550" i="64" s="1"/>
  <c r="BJ551" i="64" s="1"/>
  <c r="BK552" i="64" s="1"/>
  <c r="BL553" i="64" s="1"/>
  <c r="BM554" i="64" s="1"/>
  <c r="BN555" i="64" s="1"/>
  <c r="BO556" i="64" s="1"/>
  <c r="BP557" i="64" s="1"/>
  <c r="BY1212" i="64"/>
  <c r="AQ483" i="64"/>
  <c r="AR484" i="64" s="1"/>
  <c r="AS485" i="64" s="1"/>
  <c r="AT486" i="64" s="1"/>
  <c r="AU487" i="64" s="1"/>
  <c r="AV488" i="64" s="1"/>
  <c r="AW489" i="64" s="1"/>
  <c r="AX490" i="64" s="1"/>
  <c r="AY491" i="64" s="1"/>
  <c r="AZ492" i="64" s="1"/>
  <c r="BA493" i="64" s="1"/>
  <c r="BB494" i="64" s="1"/>
  <c r="BC495" i="64" s="1"/>
  <c r="BD496" i="64" s="1"/>
  <c r="BE497" i="64" s="1"/>
  <c r="BF498" i="64" s="1"/>
  <c r="BG499" i="64" s="1"/>
  <c r="BH500" i="64" s="1"/>
  <c r="BI501" i="64" s="1"/>
  <c r="BJ502" i="64" s="1"/>
  <c r="BK503" i="64" s="1"/>
  <c r="BL504" i="64" s="1"/>
  <c r="BM505" i="64" s="1"/>
  <c r="BN506" i="64" s="1"/>
  <c r="AQ2309" i="64"/>
  <c r="AQ2322" i="64" s="1"/>
  <c r="CD534" i="64"/>
  <c r="CE535" i="64" s="1"/>
  <c r="CF536" i="64" s="1"/>
  <c r="CG537" i="64" s="1"/>
  <c r="CH538" i="64" s="1"/>
  <c r="CI539" i="64" s="1"/>
  <c r="CJ540" i="64" s="1"/>
  <c r="CK541" i="64" s="1"/>
  <c r="CL542" i="64" s="1"/>
  <c r="BU1212" i="64"/>
  <c r="AR534" i="64"/>
  <c r="AS535" i="64" s="1"/>
  <c r="AT536" i="64" s="1"/>
  <c r="AU537" i="64" s="1"/>
  <c r="AV538" i="64" s="1"/>
  <c r="AW539" i="64" s="1"/>
  <c r="AX540" i="64" s="1"/>
  <c r="AY541" i="64" s="1"/>
  <c r="AZ542" i="64" s="1"/>
  <c r="BA543" i="64" s="1"/>
  <c r="BB544" i="64" s="1"/>
  <c r="BC545" i="64" s="1"/>
  <c r="BD546" i="64" s="1"/>
  <c r="BE547" i="64" s="1"/>
  <c r="BF548" i="64" s="1"/>
  <c r="BG549" i="64" s="1"/>
  <c r="BH550" i="64" s="1"/>
  <c r="BI551" i="64" s="1"/>
  <c r="BJ552" i="64" s="1"/>
  <c r="BK553" i="64" s="1"/>
  <c r="BL554" i="64" s="1"/>
  <c r="BM555" i="64" s="1"/>
  <c r="BN556" i="64" s="1"/>
  <c r="BO557" i="64" s="1"/>
  <c r="U2309" i="64"/>
  <c r="U2322" i="64" s="1"/>
  <c r="BR483" i="64"/>
  <c r="BS484" i="64" s="1"/>
  <c r="BT485" i="64" s="1"/>
  <c r="BU486" i="64" s="1"/>
  <c r="BV487" i="64" s="1"/>
  <c r="BW488" i="64" s="1"/>
  <c r="BX489" i="64" s="1"/>
  <c r="BY490" i="64" s="1"/>
  <c r="BZ491" i="64" s="1"/>
  <c r="CA492" i="64" s="1"/>
  <c r="CB493" i="64" s="1"/>
  <c r="CC494" i="64" s="1"/>
  <c r="CD495" i="64" s="1"/>
  <c r="CE496" i="64" s="1"/>
  <c r="CF497" i="64" s="1"/>
  <c r="CG498" i="64" s="1"/>
  <c r="CH499" i="64" s="1"/>
  <c r="CI500" i="64" s="1"/>
  <c r="CJ501" i="64" s="1"/>
  <c r="CK502" i="64" s="1"/>
  <c r="CL503" i="64" s="1"/>
  <c r="BA1212" i="64"/>
  <c r="AY1132" i="64"/>
  <c r="BK1132" i="64"/>
  <c r="CC3189" i="64"/>
  <c r="AK1132" i="64"/>
  <c r="AD1462" i="64"/>
  <c r="W1462" i="64"/>
  <c r="BI899" i="64"/>
  <c r="BF1212" i="64"/>
  <c r="AL1212" i="64"/>
  <c r="BD899" i="64"/>
  <c r="BL1462" i="64"/>
  <c r="AF534" i="64"/>
  <c r="AG535" i="64" s="1"/>
  <c r="AH536" i="64" s="1"/>
  <c r="AI537" i="64" s="1"/>
  <c r="AJ538" i="64" s="1"/>
  <c r="AK539" i="64" s="1"/>
  <c r="AL540" i="64" s="1"/>
  <c r="AM541" i="64" s="1"/>
  <c r="AN542" i="64" s="1"/>
  <c r="AO543" i="64" s="1"/>
  <c r="AP544" i="64" s="1"/>
  <c r="AQ545" i="64" s="1"/>
  <c r="AR546" i="64" s="1"/>
  <c r="AS547" i="64" s="1"/>
  <c r="AT548" i="64" s="1"/>
  <c r="AU549" i="64" s="1"/>
  <c r="AV550" i="64" s="1"/>
  <c r="AW551" i="64" s="1"/>
  <c r="AX552" i="64" s="1"/>
  <c r="AY553" i="64" s="1"/>
  <c r="AZ554" i="64" s="1"/>
  <c r="BA555" i="64" s="1"/>
  <c r="BB556" i="64" s="1"/>
  <c r="BC557" i="64" s="1"/>
  <c r="BZ899" i="64"/>
  <c r="AC899" i="64"/>
  <c r="CF483" i="64"/>
  <c r="CG484" i="64" s="1"/>
  <c r="CH485" i="64" s="1"/>
  <c r="CI486" i="64" s="1"/>
  <c r="CJ487" i="64" s="1"/>
  <c r="CK488" i="64" s="1"/>
  <c r="CL489" i="64" s="1"/>
  <c r="CC899" i="64"/>
  <c r="BF2309" i="64"/>
  <c r="BF2322" i="64" s="1"/>
  <c r="CK3189" i="64"/>
  <c r="AQ3189" i="64"/>
  <c r="AM2309" i="64"/>
  <c r="AM2322" i="64" s="1"/>
  <c r="V483" i="64"/>
  <c r="BN899" i="64"/>
  <c r="BN2309" i="64"/>
  <c r="BN2322" i="64" s="1"/>
  <c r="AT899" i="64"/>
  <c r="AX1212" i="64"/>
  <c r="BT1212" i="64"/>
  <c r="AM899" i="64"/>
  <c r="BP534" i="64"/>
  <c r="BQ535" i="64" s="1"/>
  <c r="BR536" i="64" s="1"/>
  <c r="BS537" i="64" s="1"/>
  <c r="BT538" i="64" s="1"/>
  <c r="BU539" i="64" s="1"/>
  <c r="BV540" i="64" s="1"/>
  <c r="BW541" i="64" s="1"/>
  <c r="BX542" i="64" s="1"/>
  <c r="BY543" i="64" s="1"/>
  <c r="BZ544" i="64" s="1"/>
  <c r="CA545" i="64" s="1"/>
  <c r="CB546" i="64" s="1"/>
  <c r="CC547" i="64" s="1"/>
  <c r="CD548" i="64" s="1"/>
  <c r="CE549" i="64" s="1"/>
  <c r="CF550" i="64" s="1"/>
  <c r="CG551" i="64" s="1"/>
  <c r="CH552" i="64" s="1"/>
  <c r="CI553" i="64" s="1"/>
  <c r="CJ554" i="64" s="1"/>
  <c r="CK555" i="64" s="1"/>
  <c r="CL556" i="64" s="1"/>
  <c r="U534" i="64"/>
  <c r="V535" i="64" s="1"/>
  <c r="W536" i="64" s="1"/>
  <c r="X537" i="64" s="1"/>
  <c r="Y538" i="64" s="1"/>
  <c r="Z539" i="64" s="1"/>
  <c r="AA540" i="64" s="1"/>
  <c r="AB541" i="64" s="1"/>
  <c r="AC542" i="64" s="1"/>
  <c r="AD543" i="64" s="1"/>
  <c r="AE544" i="64" s="1"/>
  <c r="AF545" i="64" s="1"/>
  <c r="AG546" i="64" s="1"/>
  <c r="AH547" i="64" s="1"/>
  <c r="AI548" i="64" s="1"/>
  <c r="AJ549" i="64" s="1"/>
  <c r="AK550" i="64" s="1"/>
  <c r="AL551" i="64" s="1"/>
  <c r="AM552" i="64" s="1"/>
  <c r="AN553" i="64" s="1"/>
  <c r="AO554" i="64" s="1"/>
  <c r="AP555" i="64" s="1"/>
  <c r="AQ556" i="64" s="1"/>
  <c r="AR557" i="64" s="1"/>
  <c r="AW3189" i="64"/>
  <c r="CG1132" i="64"/>
  <c r="Z3189" i="64"/>
  <c r="AT2309" i="64"/>
  <c r="AT2322" i="64" s="1"/>
  <c r="AS3189" i="64"/>
  <c r="CE2309" i="64"/>
  <c r="CE2322" i="64" s="1"/>
  <c r="BT534" i="64"/>
  <c r="BU535" i="64" s="1"/>
  <c r="BV536" i="64" s="1"/>
  <c r="BW537" i="64" s="1"/>
  <c r="BX538" i="64" s="1"/>
  <c r="BY539" i="64" s="1"/>
  <c r="BZ540" i="64" s="1"/>
  <c r="CA541" i="64" s="1"/>
  <c r="CB542" i="64" s="1"/>
  <c r="CC543" i="64" s="1"/>
  <c r="CD544" i="64" s="1"/>
  <c r="CE545" i="64" s="1"/>
  <c r="CF546" i="64" s="1"/>
  <c r="CG547" i="64" s="1"/>
  <c r="CH548" i="64" s="1"/>
  <c r="CI549" i="64" s="1"/>
  <c r="CJ550" i="64" s="1"/>
  <c r="CK551" i="64" s="1"/>
  <c r="CL552" i="64" s="1"/>
  <c r="AW1212" i="64"/>
  <c r="AT534" i="64"/>
  <c r="AU535" i="64" s="1"/>
  <c r="AV536" i="64" s="1"/>
  <c r="AW537" i="64" s="1"/>
  <c r="AX538" i="64" s="1"/>
  <c r="AY539" i="64" s="1"/>
  <c r="AZ540" i="64" s="1"/>
  <c r="BA541" i="64" s="1"/>
  <c r="BB542" i="64" s="1"/>
  <c r="BC543" i="64" s="1"/>
  <c r="BD544" i="64" s="1"/>
  <c r="BE545" i="64" s="1"/>
  <c r="BF546" i="64" s="1"/>
  <c r="BG547" i="64" s="1"/>
  <c r="BH548" i="64" s="1"/>
  <c r="BI549" i="64" s="1"/>
  <c r="BJ550" i="64" s="1"/>
  <c r="BK551" i="64" s="1"/>
  <c r="BL552" i="64" s="1"/>
  <c r="BM553" i="64" s="1"/>
  <c r="BN554" i="64" s="1"/>
  <c r="BO555" i="64" s="1"/>
  <c r="BP556" i="64" s="1"/>
  <c r="BQ557" i="64" s="1"/>
  <c r="BL1212" i="64"/>
  <c r="CB1462" i="64"/>
  <c r="W2309" i="64"/>
  <c r="W2322" i="64" s="1"/>
  <c r="T1212" i="64"/>
  <c r="U1132" i="64"/>
  <c r="AG1462" i="64"/>
  <c r="BB2309" i="64"/>
  <c r="BB2322" i="64" s="1"/>
  <c r="BG899" i="64"/>
  <c r="BV1462" i="64"/>
  <c r="AD534" i="64"/>
  <c r="AE535" i="64" s="1"/>
  <c r="AF536" i="64" s="1"/>
  <c r="AG537" i="64" s="1"/>
  <c r="AH538" i="64" s="1"/>
  <c r="AI539" i="64" s="1"/>
  <c r="AJ540" i="64" s="1"/>
  <c r="AK541" i="64" s="1"/>
  <c r="AL542" i="64" s="1"/>
  <c r="AM543" i="64" s="1"/>
  <c r="AN544" i="64" s="1"/>
  <c r="AO545" i="64" s="1"/>
  <c r="AP546" i="64" s="1"/>
  <c r="AQ547" i="64" s="1"/>
  <c r="AR548" i="64" s="1"/>
  <c r="AS549" i="64" s="1"/>
  <c r="AT550" i="64" s="1"/>
  <c r="AU551" i="64" s="1"/>
  <c r="AV552" i="64" s="1"/>
  <c r="AW553" i="64" s="1"/>
  <c r="AX554" i="64" s="1"/>
  <c r="AY555" i="64" s="1"/>
  <c r="AZ556" i="64" s="1"/>
  <c r="BA557" i="64" s="1"/>
  <c r="AS2309" i="64"/>
  <c r="AS2322" i="64" s="1"/>
  <c r="AB2309" i="64"/>
  <c r="AB2322" i="64" s="1"/>
  <c r="BA2309" i="64"/>
  <c r="BA2322" i="64" s="1"/>
  <c r="BU2309" i="64"/>
  <c r="BU2322" i="64" s="1"/>
  <c r="AK899" i="64"/>
  <c r="CA2309" i="64"/>
  <c r="CA2322" i="64" s="1"/>
  <c r="AP483" i="64"/>
  <c r="AQ484" i="64" s="1"/>
  <c r="AR485" i="64" s="1"/>
  <c r="AS486" i="64" s="1"/>
  <c r="AT487" i="64" s="1"/>
  <c r="AU488" i="64" s="1"/>
  <c r="AV489" i="64" s="1"/>
  <c r="AW490" i="64" s="1"/>
  <c r="AX491" i="64" s="1"/>
  <c r="AY492" i="64" s="1"/>
  <c r="AZ493" i="64" s="1"/>
  <c r="BA494" i="64" s="1"/>
  <c r="BB495" i="64" s="1"/>
  <c r="BC496" i="64" s="1"/>
  <c r="BD497" i="64" s="1"/>
  <c r="BE498" i="64" s="1"/>
  <c r="BF499" i="64" s="1"/>
  <c r="BG500" i="64" s="1"/>
  <c r="BH501" i="64" s="1"/>
  <c r="BI502" i="64" s="1"/>
  <c r="BJ503" i="64" s="1"/>
  <c r="BK504" i="64" s="1"/>
  <c r="BL505" i="64" s="1"/>
  <c r="BM506" i="64" s="1"/>
  <c r="BT483" i="64"/>
  <c r="BU484" i="64" s="1"/>
  <c r="BV485" i="64" s="1"/>
  <c r="BW486" i="64" s="1"/>
  <c r="BX487" i="64" s="1"/>
  <c r="BY488" i="64" s="1"/>
  <c r="BZ489" i="64" s="1"/>
  <c r="CA490" i="64" s="1"/>
  <c r="CB491" i="64" s="1"/>
  <c r="CC492" i="64" s="1"/>
  <c r="CD493" i="64" s="1"/>
  <c r="CE494" i="64" s="1"/>
  <c r="CF495" i="64" s="1"/>
  <c r="CG496" i="64" s="1"/>
  <c r="CH497" i="64" s="1"/>
  <c r="CI498" i="64" s="1"/>
  <c r="CJ499" i="64" s="1"/>
  <c r="CK500" i="64" s="1"/>
  <c r="CL501" i="64" s="1"/>
  <c r="BT1132" i="64"/>
  <c r="CF1132" i="64"/>
  <c r="CI899" i="64"/>
  <c r="AW534" i="64"/>
  <c r="AX535" i="64" s="1"/>
  <c r="AY536" i="64" s="1"/>
  <c r="AZ537" i="64" s="1"/>
  <c r="BA538" i="64" s="1"/>
  <c r="BB539" i="64" s="1"/>
  <c r="BC540" i="64" s="1"/>
  <c r="BD541" i="64" s="1"/>
  <c r="BE542" i="64" s="1"/>
  <c r="BF543" i="64" s="1"/>
  <c r="BG544" i="64" s="1"/>
  <c r="BH545" i="64" s="1"/>
  <c r="BI546" i="64" s="1"/>
  <c r="BJ547" i="64" s="1"/>
  <c r="BK548" i="64" s="1"/>
  <c r="BL549" i="64" s="1"/>
  <c r="BM550" i="64" s="1"/>
  <c r="BN551" i="64" s="1"/>
  <c r="BO552" i="64" s="1"/>
  <c r="BP553" i="64" s="1"/>
  <c r="BQ554" i="64" s="1"/>
  <c r="BR555" i="64" s="1"/>
  <c r="BS556" i="64" s="1"/>
  <c r="BT557" i="64" s="1"/>
  <c r="BN1132" i="64"/>
  <c r="AJ534" i="64"/>
  <c r="AK535" i="64" s="1"/>
  <c r="AL536" i="64" s="1"/>
  <c r="AM537" i="64" s="1"/>
  <c r="AN538" i="64" s="1"/>
  <c r="AO539" i="64" s="1"/>
  <c r="AP540" i="64" s="1"/>
  <c r="AQ541" i="64" s="1"/>
  <c r="AR542" i="64" s="1"/>
  <c r="AS543" i="64" s="1"/>
  <c r="AT544" i="64" s="1"/>
  <c r="AU545" i="64" s="1"/>
  <c r="AV546" i="64" s="1"/>
  <c r="AW547" i="64" s="1"/>
  <c r="AX548" i="64" s="1"/>
  <c r="AY549" i="64" s="1"/>
  <c r="AZ550" i="64" s="1"/>
  <c r="BA551" i="64" s="1"/>
  <c r="BB552" i="64" s="1"/>
  <c r="BC553" i="64" s="1"/>
  <c r="BD554" i="64" s="1"/>
  <c r="BE555" i="64" s="1"/>
  <c r="BF556" i="64" s="1"/>
  <c r="BG557" i="64" s="1"/>
  <c r="AN3189" i="64"/>
  <c r="BB1462" i="64"/>
  <c r="AO2309" i="64"/>
  <c r="AO2322" i="64" s="1"/>
  <c r="Z483" i="64"/>
  <c r="AA484" i="64" s="1"/>
  <c r="AB485" i="64" s="1"/>
  <c r="AC486" i="64" s="1"/>
  <c r="AD487" i="64" s="1"/>
  <c r="AE488" i="64" s="1"/>
  <c r="AF489" i="64" s="1"/>
  <c r="AG490" i="64" s="1"/>
  <c r="AH491" i="64" s="1"/>
  <c r="AI492" i="64" s="1"/>
  <c r="AJ493" i="64" s="1"/>
  <c r="AK494" i="64" s="1"/>
  <c r="AL495" i="64" s="1"/>
  <c r="AM496" i="64" s="1"/>
  <c r="AN497" i="64" s="1"/>
  <c r="AO498" i="64" s="1"/>
  <c r="AP499" i="64" s="1"/>
  <c r="AQ500" i="64" s="1"/>
  <c r="AR501" i="64" s="1"/>
  <c r="AS502" i="64" s="1"/>
  <c r="AT503" i="64" s="1"/>
  <c r="AU504" i="64" s="1"/>
  <c r="AV505" i="64" s="1"/>
  <c r="AW506" i="64" s="1"/>
  <c r="BP1212" i="64"/>
  <c r="AP899" i="64"/>
  <c r="BX3189" i="64"/>
  <c r="Y483" i="64"/>
  <c r="Z484" i="64" s="1"/>
  <c r="AA485" i="64" s="1"/>
  <c r="AB486" i="64" s="1"/>
  <c r="AC487" i="64" s="1"/>
  <c r="AD488" i="64" s="1"/>
  <c r="AE489" i="64" s="1"/>
  <c r="AF490" i="64" s="1"/>
  <c r="AG491" i="64" s="1"/>
  <c r="AH492" i="64" s="1"/>
  <c r="AI493" i="64" s="1"/>
  <c r="AJ494" i="64" s="1"/>
  <c r="AK495" i="64" s="1"/>
  <c r="AL496" i="64" s="1"/>
  <c r="AM497" i="64" s="1"/>
  <c r="AN498" i="64" s="1"/>
  <c r="AO499" i="64" s="1"/>
  <c r="AP500" i="64" s="1"/>
  <c r="AQ501" i="64" s="1"/>
  <c r="AR502" i="64" s="1"/>
  <c r="AS503" i="64" s="1"/>
  <c r="AT504" i="64" s="1"/>
  <c r="AU505" i="64" s="1"/>
  <c r="AV506" i="64" s="1"/>
  <c r="AB1212" i="64"/>
  <c r="AW483" i="64"/>
  <c r="AX484" i="64" s="1"/>
  <c r="AY485" i="64" s="1"/>
  <c r="AZ486" i="64" s="1"/>
  <c r="BA487" i="64" s="1"/>
  <c r="BB488" i="64" s="1"/>
  <c r="BC489" i="64" s="1"/>
  <c r="BD490" i="64" s="1"/>
  <c r="BE491" i="64" s="1"/>
  <c r="BF492" i="64" s="1"/>
  <c r="BG493" i="64" s="1"/>
  <c r="BH494" i="64" s="1"/>
  <c r="BI495" i="64" s="1"/>
  <c r="BJ496" i="64" s="1"/>
  <c r="BK497" i="64" s="1"/>
  <c r="BL498" i="64" s="1"/>
  <c r="BM499" i="64" s="1"/>
  <c r="BN500" i="64" s="1"/>
  <c r="BO501" i="64" s="1"/>
  <c r="BP502" i="64" s="1"/>
  <c r="BQ503" i="64" s="1"/>
  <c r="BR504" i="64" s="1"/>
  <c r="BS505" i="64" s="1"/>
  <c r="BT506" i="64" s="1"/>
  <c r="BS1462" i="64"/>
  <c r="AL483" i="64"/>
  <c r="AM484" i="64" s="1"/>
  <c r="AN485" i="64" s="1"/>
  <c r="AO486" i="64" s="1"/>
  <c r="AP487" i="64" s="1"/>
  <c r="AQ488" i="64" s="1"/>
  <c r="AR489" i="64" s="1"/>
  <c r="AS490" i="64" s="1"/>
  <c r="AT491" i="64" s="1"/>
  <c r="AU492" i="64" s="1"/>
  <c r="AV493" i="64" s="1"/>
  <c r="AW494" i="64" s="1"/>
  <c r="AX495" i="64" s="1"/>
  <c r="AY496" i="64" s="1"/>
  <c r="AZ497" i="64" s="1"/>
  <c r="BA498" i="64" s="1"/>
  <c r="BB499" i="64" s="1"/>
  <c r="BC500" i="64" s="1"/>
  <c r="BD501" i="64" s="1"/>
  <c r="BE502" i="64" s="1"/>
  <c r="BF503" i="64" s="1"/>
  <c r="BG504" i="64" s="1"/>
  <c r="BH505" i="64" s="1"/>
  <c r="BI506" i="64" s="1"/>
  <c r="AJ2" i="864"/>
  <c r="AI7" i="864"/>
  <c r="AI7" i="863"/>
  <c r="AI1" i="863"/>
  <c r="AI1" i="864"/>
  <c r="AI3" i="864"/>
  <c r="AI3" i="863"/>
  <c r="AJ3" i="861"/>
  <c r="AJ3" i="1413" s="1"/>
  <c r="AI4" i="861"/>
  <c r="AI4" i="1413" s="1"/>
  <c r="AE46" i="861"/>
  <c r="AC64" i="861"/>
  <c r="AF2146" i="64"/>
  <c r="AR2589" i="64"/>
  <c r="AR2591" i="64" s="1"/>
  <c r="DE1" i="864"/>
  <c r="DE20" i="864"/>
  <c r="AG34" i="863"/>
  <c r="AJ7" i="861"/>
  <c r="AJ7" i="1413" s="1"/>
  <c r="AK2" i="861"/>
  <c r="AK2" i="1413" s="1"/>
  <c r="AJ1" i="861"/>
  <c r="AJ1" i="1413" s="1"/>
  <c r="DF18" i="864"/>
  <c r="DF17" i="864"/>
  <c r="DF16" i="864"/>
  <c r="DG2" i="864"/>
  <c r="DG19" i="864" s="1"/>
  <c r="DF3" i="864"/>
  <c r="DF4" i="864" s="1"/>
  <c r="DF7" i="864"/>
  <c r="AH18" i="864"/>
  <c r="AH17" i="864"/>
  <c r="AH16" i="864"/>
  <c r="AI19" i="864"/>
  <c r="AG51" i="863" a="1"/>
  <c r="AG51" i="863" s="1"/>
  <c r="AG49" i="863" a="1"/>
  <c r="AG49" i="863" s="1"/>
  <c r="AG53" i="863" a="1"/>
  <c r="AG53" i="863" s="1"/>
  <c r="AH43" i="863" a="1"/>
  <c r="AH43" i="863" s="1"/>
  <c r="AH42" i="863" a="1"/>
  <c r="AH42" i="863" s="1"/>
  <c r="AH41" i="863" a="1"/>
  <c r="AH41" i="863" s="1"/>
  <c r="AH39" i="863" a="1"/>
  <c r="AH39" i="863" s="1"/>
  <c r="AH40" i="863" a="1"/>
  <c r="AH40" i="863" s="1"/>
  <c r="AH32" i="863"/>
  <c r="AH30" i="863"/>
  <c r="AH29" i="863"/>
  <c r="AI2" i="863"/>
  <c r="AI31" i="863" s="1"/>
  <c r="U7" i="860"/>
  <c r="U3" i="860"/>
  <c r="U4" i="860" s="1"/>
  <c r="V2" i="860"/>
  <c r="U1" i="860"/>
  <c r="CY1" i="860"/>
  <c r="CZ9" i="860"/>
  <c r="CZ8" i="860"/>
  <c r="CZ3" i="860"/>
  <c r="DA2" i="860"/>
  <c r="CY4" i="860"/>
  <c r="AA2613" i="64"/>
  <c r="Z2656" i="64"/>
  <c r="AA2654" i="64"/>
  <c r="AA2633" i="64"/>
  <c r="AA2635" i="64" s="1"/>
  <c r="Z2635" i="64"/>
  <c r="AI1440" i="64" a="1"/>
  <c r="AI14" i="1413" l="1"/>
  <c r="AI20" i="1413" s="1"/>
  <c r="AI23" i="861" s="1"/>
  <c r="Y27" i="1413"/>
  <c r="X39" i="1413"/>
  <c r="X90" i="861" s="1"/>
  <c r="AJ76" i="1413"/>
  <c r="AJ50" i="1413"/>
  <c r="AJ11" i="1413"/>
  <c r="AJ31" i="1413"/>
  <c r="AJ45" i="1413"/>
  <c r="AJ13" i="1413"/>
  <c r="AJ25" i="1413"/>
  <c r="AJ60" i="1413"/>
  <c r="AJ36" i="1413"/>
  <c r="AJ56" i="1413"/>
  <c r="AJ69" i="1413"/>
  <c r="AJ42" i="1413"/>
  <c r="AJ18" i="1413"/>
  <c r="AJ32" i="1413"/>
  <c r="AJ17" i="1413"/>
  <c r="AJ12" i="1413"/>
  <c r="AJ10" i="1413"/>
  <c r="X51" i="1413"/>
  <c r="W61" i="1413"/>
  <c r="W59" i="861" s="1"/>
  <c r="AI1440" i="64"/>
  <c r="X1442" i="64"/>
  <c r="AI722" i="64" a="1"/>
  <c r="AI722" i="64" s="1"/>
  <c r="T724" i="64"/>
  <c r="AI716" i="64" a="1"/>
  <c r="AI716" i="64" s="1"/>
  <c r="AI723" i="64" a="1"/>
  <c r="AI723" i="64" s="1"/>
  <c r="T719" i="64"/>
  <c r="U714" i="64"/>
  <c r="AI77" i="64" a="1"/>
  <c r="AI77" i="64" s="1"/>
  <c r="AI75" i="64" a="1"/>
  <c r="AI75" i="64" s="1"/>
  <c r="AI82" i="64" a="1"/>
  <c r="AI82" i="64" s="1"/>
  <c r="AI81" i="64" a="1"/>
  <c r="AI81" i="64" s="1"/>
  <c r="AI74" i="64" a="1"/>
  <c r="AI74" i="64" s="1"/>
  <c r="AI76" i="64" a="1"/>
  <c r="AI76" i="64" s="1"/>
  <c r="AG103" i="861"/>
  <c r="S1838" i="64"/>
  <c r="T1832" i="64"/>
  <c r="T1834" i="64" s="1"/>
  <c r="AI625" i="64" a="1"/>
  <c r="AI625" i="64" s="1"/>
  <c r="T641" i="64"/>
  <c r="AI631" i="64" a="1"/>
  <c r="AI631" i="64" s="1"/>
  <c r="AI621" i="64" a="1"/>
  <c r="AI621" i="64" s="1"/>
  <c r="AI627" i="64" a="1"/>
  <c r="AI627" i="64" s="1"/>
  <c r="AI635" i="64" a="1"/>
  <c r="AI635" i="64" s="1"/>
  <c r="U609" i="64"/>
  <c r="AI610" i="64" a="1"/>
  <c r="AI610" i="64" s="1"/>
  <c r="AI614" i="64" a="1"/>
  <c r="AI614" i="64" s="1"/>
  <c r="AI613" i="64" a="1"/>
  <c r="AI613" i="64" s="1"/>
  <c r="AI3240" i="64" a="1"/>
  <c r="AI3240" i="64" s="1"/>
  <c r="AI3023" i="64" a="1"/>
  <c r="AI3023" i="64" s="1"/>
  <c r="AI3025" i="64" s="1"/>
  <c r="T3218" i="64"/>
  <c r="U3213" i="64"/>
  <c r="AI3215" i="64" a="1"/>
  <c r="AI3215" i="64" s="1"/>
  <c r="AI3019" i="64" a="1"/>
  <c r="AI3019" i="64" s="1"/>
  <c r="AI3018" i="64" a="1"/>
  <c r="AI3018" i="64" s="1"/>
  <c r="AI61" i="64" a="1"/>
  <c r="AI61" i="64" s="1"/>
  <c r="AI59" i="64" a="1"/>
  <c r="AI59" i="64" s="1"/>
  <c r="AI60" i="64" a="1"/>
  <c r="AI60" i="64" s="1"/>
  <c r="AI58" i="64" s="1" a="1"/>
  <c r="AI58" i="64" s="1"/>
  <c r="AI3541" i="64" a="1"/>
  <c r="AI3541" i="64" s="1"/>
  <c r="AI3520" i="64" a="1"/>
  <c r="AI3520" i="64" s="1"/>
  <c r="AI1583" i="64" a="1"/>
  <c r="AI1583" i="64" s="1"/>
  <c r="AI1584" i="64" a="1"/>
  <c r="AI1584" i="64" s="1"/>
  <c r="AI1672" i="64" a="1"/>
  <c r="AI1672" i="64" s="1"/>
  <c r="AI1673" i="64" a="1"/>
  <c r="AI1673" i="64" s="1"/>
  <c r="AI1628" i="64" a="1"/>
  <c r="AI1628" i="64" s="1"/>
  <c r="AI1650" i="64" a="1"/>
  <c r="AI1650" i="64" s="1"/>
  <c r="AI1561" i="64" a="1"/>
  <c r="AI1561" i="64" s="1"/>
  <c r="AI1606" i="64" a="1"/>
  <c r="AI1606" i="64" s="1"/>
  <c r="AI791" i="64" a="1"/>
  <c r="AI791" i="64" s="1"/>
  <c r="AI787" i="64" a="1"/>
  <c r="AI787" i="64" s="1"/>
  <c r="AI781" i="64" a="1"/>
  <c r="AI781" i="64" s="1"/>
  <c r="AI782" i="64" s="1"/>
  <c r="V788" i="64"/>
  <c r="V792" i="64" s="1"/>
  <c r="V784" i="64"/>
  <c r="W779" i="64"/>
  <c r="W783" i="64" s="1"/>
  <c r="AH20" i="864"/>
  <c r="AH102" i="861" s="1"/>
  <c r="AH33" i="863"/>
  <c r="AH17" i="863" s="1"/>
  <c r="AH33" i="861" s="1"/>
  <c r="AH21" i="863"/>
  <c r="AH44" i="863"/>
  <c r="S1244" i="64"/>
  <c r="S1245" i="64" s="1"/>
  <c r="T508" i="64"/>
  <c r="AI4" i="64"/>
  <c r="AJ3" i="64"/>
  <c r="AJ1439" i="64" s="1" a="1"/>
  <c r="AJ1439" i="64" s="1"/>
  <c r="AJ1" i="64"/>
  <c r="AK2" i="64"/>
  <c r="AJ7" i="64"/>
  <c r="U508" i="64"/>
  <c r="T535" i="64"/>
  <c r="AR507" i="64"/>
  <c r="AS507" i="64" s="1"/>
  <c r="W484" i="64"/>
  <c r="V508" i="64"/>
  <c r="AK2" i="864"/>
  <c r="AJ1" i="864"/>
  <c r="AJ1" i="863"/>
  <c r="AI4" i="864"/>
  <c r="AI4" i="863"/>
  <c r="AJ7" i="864"/>
  <c r="AJ7" i="863"/>
  <c r="AJ3" i="863"/>
  <c r="AJ3" i="864"/>
  <c r="AK3" i="861"/>
  <c r="AK3" i="1413" s="1"/>
  <c r="AJ4" i="861"/>
  <c r="AJ4" i="1413" s="1"/>
  <c r="AE95" i="861"/>
  <c r="AE64" i="861"/>
  <c r="AD64" i="861"/>
  <c r="AG2146" i="64"/>
  <c r="AS2589" i="64"/>
  <c r="AS2591" i="64" s="1"/>
  <c r="DG18" i="864"/>
  <c r="DG17" i="864"/>
  <c r="DG16" i="864"/>
  <c r="DH2" i="864"/>
  <c r="DH19" i="864" s="1"/>
  <c r="DG3" i="864"/>
  <c r="DG4" i="864" s="1"/>
  <c r="DG7" i="864"/>
  <c r="DF20" i="864"/>
  <c r="AH51" i="863" a="1"/>
  <c r="AH51" i="863" s="1"/>
  <c r="AH53" i="863" a="1"/>
  <c r="AH53" i="863" s="1"/>
  <c r="AH49" i="863" a="1"/>
  <c r="AH49" i="863" s="1"/>
  <c r="AH34" i="863"/>
  <c r="DF1" i="864"/>
  <c r="AL2" i="861"/>
  <c r="AL2" i="1413" s="1"/>
  <c r="AK1" i="861"/>
  <c r="AK1" i="1413" s="1"/>
  <c r="AK7" i="861"/>
  <c r="AK7" i="1413" s="1"/>
  <c r="AI18" i="864"/>
  <c r="AI17" i="864"/>
  <c r="AJ19" i="864"/>
  <c r="AI16" i="864"/>
  <c r="AI42" i="863" a="1"/>
  <c r="AI42" i="863" s="1"/>
  <c r="AI43" i="863" a="1"/>
  <c r="AI43" i="863" s="1"/>
  <c r="AI30" i="863"/>
  <c r="AI39" i="863" a="1"/>
  <c r="AI39" i="863" s="1"/>
  <c r="AI40" i="863" a="1"/>
  <c r="AI40" i="863" s="1"/>
  <c r="AI41" i="863" a="1"/>
  <c r="AI41" i="863" s="1"/>
  <c r="AI29" i="863"/>
  <c r="AJ2" i="863"/>
  <c r="AJ31" i="863" s="1"/>
  <c r="AI32" i="863"/>
  <c r="V7" i="860"/>
  <c r="V3" i="860"/>
  <c r="V4" i="860" s="1"/>
  <c r="W2" i="860"/>
  <c r="V1" i="860"/>
  <c r="DA3" i="860"/>
  <c r="DB2" i="860"/>
  <c r="DA9" i="860"/>
  <c r="DA8" i="860"/>
  <c r="CZ4" i="860"/>
  <c r="CZ1" i="860"/>
  <c r="AB2613" i="64"/>
  <c r="AA2656" i="64"/>
  <c r="AB2654" i="64"/>
  <c r="AB2633" i="64"/>
  <c r="AJ1440" i="64" a="1"/>
  <c r="AI1585" i="64"/>
  <c r="T1836" i="64" a="1"/>
  <c r="AI1562" i="64"/>
  <c r="AI1651" i="64"/>
  <c r="AI1607" i="64"/>
  <c r="AI3241" i="64" a="1"/>
  <c r="AI1674" i="64"/>
  <c r="AI1629" i="64"/>
  <c r="AK12" i="1413" l="1"/>
  <c r="AK56" i="1413"/>
  <c r="AK25" i="1413"/>
  <c r="AK76" i="1413"/>
  <c r="AK10" i="1413"/>
  <c r="AK69" i="1413"/>
  <c r="AK18" i="1413"/>
  <c r="AK32" i="1413"/>
  <c r="AK31" i="1413"/>
  <c r="AK36" i="1413"/>
  <c r="AK45" i="1413"/>
  <c r="AK50" i="1413"/>
  <c r="AK42" i="1413"/>
  <c r="AK60" i="1413"/>
  <c r="AK13" i="1413"/>
  <c r="AK11" i="1413"/>
  <c r="AK17" i="1413"/>
  <c r="Y28" i="1413"/>
  <c r="Z23" i="1413"/>
  <c r="Y33" i="1413"/>
  <c r="Y16" i="861" s="1"/>
  <c r="AI24" i="1413"/>
  <c r="X52" i="1413"/>
  <c r="AJ14" i="1413"/>
  <c r="AI43" i="1413"/>
  <c r="AI17" i="861" s="1"/>
  <c r="W63" i="1413"/>
  <c r="W91" i="861" s="1"/>
  <c r="AJ1440" i="64"/>
  <c r="Y1442" i="64"/>
  <c r="AJ722" i="64" a="1"/>
  <c r="AJ722" i="64" s="1"/>
  <c r="AJ716" i="64" a="1"/>
  <c r="AJ716" i="64" s="1"/>
  <c r="AJ723" i="64" a="1"/>
  <c r="AJ723" i="64" s="1"/>
  <c r="U717" i="64"/>
  <c r="U718" i="64" s="1"/>
  <c r="AI78" i="64"/>
  <c r="AI84" i="64" s="1"/>
  <c r="AJ77" i="64" a="1"/>
  <c r="AJ77" i="64" s="1"/>
  <c r="AJ75" i="64" a="1"/>
  <c r="AJ75" i="64" s="1"/>
  <c r="AJ625" i="64" a="1"/>
  <c r="AJ625" i="64" s="1"/>
  <c r="AJ82" i="64" a="1"/>
  <c r="AJ82" i="64" s="1"/>
  <c r="AJ81" i="64" a="1"/>
  <c r="AJ81" i="64" s="1"/>
  <c r="AJ76" i="64" a="1"/>
  <c r="AJ76" i="64" s="1"/>
  <c r="AJ74" i="64" a="1"/>
  <c r="AJ74" i="64" s="1"/>
  <c r="AH103" i="861"/>
  <c r="T1836" i="64"/>
  <c r="U1831" i="64"/>
  <c r="U1798" i="64"/>
  <c r="V1795" i="64" s="1"/>
  <c r="V1796" i="64" s="1"/>
  <c r="U632" i="64"/>
  <c r="U618" i="64"/>
  <c r="U622" i="64" s="1"/>
  <c r="T642" i="64"/>
  <c r="AJ631" i="64" a="1"/>
  <c r="AJ631" i="64" s="1"/>
  <c r="AJ621" i="64" a="1"/>
  <c r="AJ621" i="64" s="1"/>
  <c r="AJ635" i="64" a="1"/>
  <c r="AJ635" i="64" s="1"/>
  <c r="AJ627" i="64" a="1"/>
  <c r="AJ627" i="64" s="1"/>
  <c r="U616" i="64"/>
  <c r="U626" i="64" s="1"/>
  <c r="AJ613" i="64" a="1"/>
  <c r="AJ613" i="64" s="1"/>
  <c r="AJ610" i="64" a="1"/>
  <c r="AJ610" i="64" s="1"/>
  <c r="AJ614" i="64" a="1"/>
  <c r="AJ614" i="64" s="1"/>
  <c r="AI615" i="64"/>
  <c r="AI612" i="64"/>
  <c r="AI3241" i="64"/>
  <c r="AJ3240" i="64" a="1"/>
  <c r="AJ3240" i="64" s="1"/>
  <c r="AJ3023" i="64" a="1"/>
  <c r="AJ3023" i="64" s="1"/>
  <c r="AJ3025" i="64" s="1"/>
  <c r="X24" i="861"/>
  <c r="AI3020" i="64"/>
  <c r="U3216" i="64"/>
  <c r="U3217" i="64" s="1"/>
  <c r="AJ3215" i="64" a="1"/>
  <c r="AJ3215" i="64" s="1"/>
  <c r="AJ3018" i="64" a="1"/>
  <c r="AJ3018" i="64" s="1"/>
  <c r="AJ3019" i="64" a="1"/>
  <c r="AJ3019" i="64" s="1"/>
  <c r="AJ60" i="64" a="1"/>
  <c r="AJ60" i="64" s="1"/>
  <c r="AJ58" i="64" s="1" a="1"/>
  <c r="AJ58" i="64" s="1"/>
  <c r="AJ61" i="64" a="1"/>
  <c r="AJ61" i="64" s="1"/>
  <c r="AJ59" i="64" a="1"/>
  <c r="AJ59" i="64" s="1"/>
  <c r="AJ3541" i="64" a="1"/>
  <c r="AJ3541" i="64" s="1"/>
  <c r="AJ3520" i="64" a="1"/>
  <c r="AJ3520" i="64" s="1"/>
  <c r="AJ1583" i="64" a="1"/>
  <c r="AJ1583" i="64" s="1"/>
  <c r="AJ1584" i="64" a="1"/>
  <c r="AJ1584" i="64" s="1"/>
  <c r="AJ1672" i="64" a="1"/>
  <c r="AJ1672" i="64" s="1"/>
  <c r="AJ1673" i="64" a="1"/>
  <c r="AJ1673" i="64" s="1"/>
  <c r="AJ1628" i="64" a="1"/>
  <c r="AJ1628" i="64" s="1"/>
  <c r="AJ1650" i="64" a="1"/>
  <c r="AJ1650" i="64" s="1"/>
  <c r="AJ1561" i="64" a="1"/>
  <c r="AJ1561" i="64" s="1"/>
  <c r="AJ1606" i="64" a="1"/>
  <c r="AJ1606" i="64" s="1"/>
  <c r="AI20" i="864"/>
  <c r="AI102" i="861" s="1"/>
  <c r="X779" i="64"/>
  <c r="X783" i="64" s="1"/>
  <c r="W788" i="64"/>
  <c r="W792" i="64" s="1"/>
  <c r="W784" i="64"/>
  <c r="AJ791" i="64" a="1"/>
  <c r="AJ791" i="64" s="1"/>
  <c r="AJ787" i="64" a="1"/>
  <c r="AJ787" i="64" s="1"/>
  <c r="AJ781" i="64" a="1"/>
  <c r="AJ781" i="64" s="1"/>
  <c r="AJ782" i="64" s="1"/>
  <c r="AI33" i="863"/>
  <c r="AI17" i="863" s="1"/>
  <c r="AI33" i="861" s="1"/>
  <c r="AI21" i="863"/>
  <c r="AI44" i="863"/>
  <c r="AK3" i="64"/>
  <c r="AK1439" i="64" s="1" a="1"/>
  <c r="AK1439" i="64" s="1"/>
  <c r="AK7" i="64"/>
  <c r="AL2" i="64"/>
  <c r="AK1" i="64"/>
  <c r="AJ4" i="64"/>
  <c r="U536" i="64"/>
  <c r="T559" i="64"/>
  <c r="X485" i="64"/>
  <c r="W508" i="64"/>
  <c r="AL2" i="864"/>
  <c r="AK7" i="863"/>
  <c r="AK7" i="864"/>
  <c r="AJ4" i="864"/>
  <c r="AJ4" i="863"/>
  <c r="AK1" i="863"/>
  <c r="AK1" i="864"/>
  <c r="AK3" i="864"/>
  <c r="AK3" i="863"/>
  <c r="AL3" i="861"/>
  <c r="AL3" i="1413" s="1"/>
  <c r="AK4" i="861"/>
  <c r="AK4" i="1413" s="1"/>
  <c r="AF46" i="861"/>
  <c r="AH2146" i="64"/>
  <c r="AT2589" i="64"/>
  <c r="AI53" i="863" a="1"/>
  <c r="AI53" i="863" s="1"/>
  <c r="AI49" i="863" a="1"/>
  <c r="AI49" i="863" s="1"/>
  <c r="AI51" i="863" a="1"/>
  <c r="AI51" i="863" s="1"/>
  <c r="AM2" i="861"/>
  <c r="AM2" i="1413" s="1"/>
  <c r="AL1" i="861"/>
  <c r="AL1" i="1413" s="1"/>
  <c r="AL7" i="861"/>
  <c r="AL7" i="1413" s="1"/>
  <c r="DG1" i="864"/>
  <c r="AI34" i="863"/>
  <c r="DH18" i="864"/>
  <c r="DH17" i="864"/>
  <c r="DH16" i="864"/>
  <c r="DH7" i="864"/>
  <c r="DH3" i="864"/>
  <c r="DH4" i="864" s="1"/>
  <c r="DI2" i="864"/>
  <c r="DI19" i="864" s="1"/>
  <c r="AJ18" i="864"/>
  <c r="AJ16" i="864"/>
  <c r="AK19" i="864"/>
  <c r="AJ17" i="864"/>
  <c r="DG20" i="864"/>
  <c r="AJ42" i="863" a="1"/>
  <c r="AJ42" i="863" s="1"/>
  <c r="AJ39" i="863" a="1"/>
  <c r="AJ39" i="863" s="1"/>
  <c r="AJ32" i="863"/>
  <c r="AJ43" i="863" a="1"/>
  <c r="AJ43" i="863" s="1"/>
  <c r="AJ40" i="863" a="1"/>
  <c r="AJ40" i="863" s="1"/>
  <c r="AJ41" i="863" a="1"/>
  <c r="AJ41" i="863" s="1"/>
  <c r="AJ30" i="863"/>
  <c r="AJ29" i="863"/>
  <c r="AK2" i="863"/>
  <c r="AK31" i="863" s="1"/>
  <c r="W3" i="860"/>
  <c r="W4" i="860" s="1"/>
  <c r="X2" i="860"/>
  <c r="W1" i="860"/>
  <c r="W7" i="860"/>
  <c r="DA1" i="860"/>
  <c r="DB3" i="860"/>
  <c r="DC2" i="860"/>
  <c r="DB9" i="860"/>
  <c r="DB8" i="860"/>
  <c r="DA4" i="860"/>
  <c r="AC2613" i="64"/>
  <c r="AC2654" i="64"/>
  <c r="AB2656" i="64"/>
  <c r="AC2633" i="64"/>
  <c r="AB2635" i="64"/>
  <c r="AK1440" i="64" a="1"/>
  <c r="AJ1674" i="64"/>
  <c r="AJ1562" i="64"/>
  <c r="AJ1607" i="64"/>
  <c r="AJ1585" i="64"/>
  <c r="AJ1651" i="64"/>
  <c r="AJ1629" i="64"/>
  <c r="AJ3241" i="64" a="1"/>
  <c r="AJ24" i="1413" l="1"/>
  <c r="AK14" i="1413"/>
  <c r="AK43" i="1413" s="1"/>
  <c r="AK17" i="861" s="1"/>
  <c r="Y49" i="1413"/>
  <c r="Y37" i="1413"/>
  <c r="Y69" i="861" s="1"/>
  <c r="Z26" i="1413"/>
  <c r="AJ43" i="1413"/>
  <c r="AJ17" i="861" s="1"/>
  <c r="Y48" i="1413"/>
  <c r="X53" i="1413"/>
  <c r="X57" i="1413"/>
  <c r="X18" i="861" s="1"/>
  <c r="AL11" i="1413"/>
  <c r="AL42" i="1413"/>
  <c r="AL76" i="1413"/>
  <c r="AL60" i="1413"/>
  <c r="AL69" i="1413"/>
  <c r="AL56" i="1413"/>
  <c r="AL13" i="1413"/>
  <c r="AL50" i="1413"/>
  <c r="AL36" i="1413"/>
  <c r="AL17" i="1413"/>
  <c r="AL25" i="1413"/>
  <c r="AL45" i="1413"/>
  <c r="AL12" i="1413"/>
  <c r="AL18" i="1413"/>
  <c r="AL31" i="1413"/>
  <c r="AL32" i="1413"/>
  <c r="AL10" i="1413"/>
  <c r="AJ20" i="1413"/>
  <c r="AJ23" i="861" s="1"/>
  <c r="AK1440" i="64"/>
  <c r="Z1442" i="64"/>
  <c r="AK722" i="64" a="1"/>
  <c r="AK722" i="64" s="1"/>
  <c r="U724" i="64"/>
  <c r="U719" i="64"/>
  <c r="V714" i="64"/>
  <c r="AK716" i="64" a="1"/>
  <c r="AK716" i="64" s="1"/>
  <c r="AK723" i="64" a="1"/>
  <c r="AK723" i="64" s="1"/>
  <c r="AJ78" i="64"/>
  <c r="AJ84" i="64" s="1"/>
  <c r="AK77" i="64" a="1"/>
  <c r="AK77" i="64" s="1"/>
  <c r="AK75" i="64" a="1"/>
  <c r="AK75" i="64" s="1"/>
  <c r="AK625" i="64" a="1"/>
  <c r="AK625" i="64" s="1"/>
  <c r="AK81" i="64" a="1"/>
  <c r="AK81" i="64" s="1"/>
  <c r="AK76" i="64" a="1"/>
  <c r="AK76" i="64" s="1"/>
  <c r="AK74" i="64" a="1"/>
  <c r="AK74" i="64" s="1"/>
  <c r="AK82" i="64" a="1"/>
  <c r="AK82" i="64" s="1"/>
  <c r="AI103" i="861"/>
  <c r="T1838" i="64"/>
  <c r="U1832" i="64"/>
  <c r="U1834" i="64" s="1"/>
  <c r="U1800" i="64"/>
  <c r="V1798" i="64"/>
  <c r="U628" i="64"/>
  <c r="U639" i="64" s="1"/>
  <c r="U636" i="64"/>
  <c r="U640" i="64" s="1"/>
  <c r="AK631" i="64" a="1"/>
  <c r="AK631" i="64" s="1"/>
  <c r="AK621" i="64" a="1"/>
  <c r="AK621" i="64" s="1"/>
  <c r="AK635" i="64" a="1"/>
  <c r="AK635" i="64" s="1"/>
  <c r="AK627" i="64" a="1"/>
  <c r="AK627" i="64" s="1"/>
  <c r="V608" i="64"/>
  <c r="AK610" i="64" a="1"/>
  <c r="AK610" i="64" s="1"/>
  <c r="AK614" i="64" a="1"/>
  <c r="AK614" i="64" s="1"/>
  <c r="AK613" i="64" a="1"/>
  <c r="AK613" i="64" s="1"/>
  <c r="AJ612" i="64"/>
  <c r="AJ615" i="64"/>
  <c r="AJ3241" i="64"/>
  <c r="AK3240" i="64" a="1"/>
  <c r="AK3240" i="64" s="1"/>
  <c r="AK3023" i="64" a="1"/>
  <c r="AK3023" i="64" s="1"/>
  <c r="AK3025" i="64" s="1"/>
  <c r="U3218" i="64"/>
  <c r="V3213" i="64"/>
  <c r="AK3215" i="64" a="1"/>
  <c r="AK3215" i="64" s="1"/>
  <c r="AK3018" i="64" a="1"/>
  <c r="AK3018" i="64" s="1"/>
  <c r="AK3019" i="64" a="1"/>
  <c r="AK3019" i="64" s="1"/>
  <c r="AJ3020" i="64"/>
  <c r="AK61" i="64" a="1"/>
  <c r="AK61" i="64" s="1"/>
  <c r="AK59" i="64" a="1"/>
  <c r="AK59" i="64" s="1"/>
  <c r="AK60" i="64" a="1"/>
  <c r="AK60" i="64" s="1"/>
  <c r="AK58" i="64" s="1" a="1"/>
  <c r="AK58" i="64" s="1"/>
  <c r="AK3541" i="64" a="1"/>
  <c r="AK3541" i="64" s="1"/>
  <c r="AK3520" i="64" a="1"/>
  <c r="AK3520" i="64" s="1"/>
  <c r="AK1583" i="64" a="1"/>
  <c r="AK1583" i="64" s="1"/>
  <c r="AK1584" i="64" a="1"/>
  <c r="AK1584" i="64" s="1"/>
  <c r="AK1672" i="64" a="1"/>
  <c r="AK1672" i="64" s="1"/>
  <c r="AK1673" i="64" a="1"/>
  <c r="AK1673" i="64" s="1"/>
  <c r="AK1628" i="64" a="1"/>
  <c r="AK1628" i="64" s="1"/>
  <c r="AK1650" i="64" a="1"/>
  <c r="AK1650" i="64" s="1"/>
  <c r="AK1561" i="64" a="1"/>
  <c r="AK1561" i="64" s="1"/>
  <c r="AK1606" i="64" a="1"/>
  <c r="AK1606" i="64" s="1"/>
  <c r="AJ20" i="864"/>
  <c r="AK787" i="64" a="1"/>
  <c r="AK787" i="64" s="1"/>
  <c r="AK781" i="64" a="1"/>
  <c r="AK781" i="64" s="1"/>
  <c r="AK782" i="64" s="1"/>
  <c r="AK791" i="64" a="1"/>
  <c r="AK791" i="64" s="1"/>
  <c r="X788" i="64"/>
  <c r="X792" i="64" s="1"/>
  <c r="X784" i="64"/>
  <c r="Y779" i="64"/>
  <c r="Y783" i="64" s="1"/>
  <c r="AJ33" i="863"/>
  <c r="AJ21" i="863"/>
  <c r="AJ44" i="863"/>
  <c r="AL3" i="64"/>
  <c r="AL1439" i="64" s="1" a="1"/>
  <c r="AL1439" i="64" s="1"/>
  <c r="AL7" i="64"/>
  <c r="AL1" i="64"/>
  <c r="AK4" i="64"/>
  <c r="AM2" i="64"/>
  <c r="V537" i="64"/>
  <c r="U559" i="64"/>
  <c r="Y486" i="64"/>
  <c r="X508" i="64"/>
  <c r="AM2" i="864"/>
  <c r="AK4" i="863"/>
  <c r="AK4" i="864"/>
  <c r="AL7" i="864"/>
  <c r="AL7" i="863"/>
  <c r="AL1" i="864"/>
  <c r="AL1" i="863"/>
  <c r="AL3" i="864"/>
  <c r="AL3" i="863"/>
  <c r="AL4" i="861"/>
  <c r="AL4" i="1413" s="1"/>
  <c r="AM3" i="861"/>
  <c r="AM3" i="1413" s="1"/>
  <c r="AF95" i="861"/>
  <c r="AI2146" i="64"/>
  <c r="AG46" i="861"/>
  <c r="AU2589" i="64"/>
  <c r="AT2591" i="64"/>
  <c r="AL1440" i="64" a="1"/>
  <c r="U1836" i="64" a="1"/>
  <c r="AK1629" i="64"/>
  <c r="AK3241" i="64" a="1"/>
  <c r="AK1562" i="64"/>
  <c r="AK1585" i="64"/>
  <c r="AK1651" i="64"/>
  <c r="AK1607" i="64"/>
  <c r="AK1674" i="64"/>
  <c r="AK20" i="1413" l="1"/>
  <c r="AK23" i="861" s="1"/>
  <c r="AL14" i="1413"/>
  <c r="AL20" i="1413" s="1"/>
  <c r="AL23" i="861" s="1"/>
  <c r="Z27" i="1413"/>
  <c r="Y39" i="1413"/>
  <c r="Y90" i="861" s="1"/>
  <c r="Y51" i="1413"/>
  <c r="X61" i="1413"/>
  <c r="X59" i="861" s="1"/>
  <c r="AM60" i="1413"/>
  <c r="AM42" i="1413"/>
  <c r="AM31" i="1413"/>
  <c r="AM32" i="1413"/>
  <c r="AM18" i="1413"/>
  <c r="AM11" i="1413"/>
  <c r="AM69" i="1413"/>
  <c r="AM50" i="1413"/>
  <c r="AM36" i="1413"/>
  <c r="AM45" i="1413"/>
  <c r="AM76" i="1413"/>
  <c r="AM56" i="1413"/>
  <c r="AM13" i="1413"/>
  <c r="AM25" i="1413"/>
  <c r="AM17" i="1413"/>
  <c r="AM10" i="1413"/>
  <c r="AM12" i="1413"/>
  <c r="AK24" i="1413"/>
  <c r="AL1440" i="64"/>
  <c r="AA1442" i="64"/>
  <c r="AL722" i="64" a="1"/>
  <c r="AL722" i="64" s="1"/>
  <c r="V717" i="64"/>
  <c r="V718" i="64" s="1"/>
  <c r="AL716" i="64" a="1"/>
  <c r="AL716" i="64" s="1"/>
  <c r="AL723" i="64" a="1"/>
  <c r="AL723" i="64" s="1"/>
  <c r="AK78" i="64"/>
  <c r="AK84" i="64" s="1"/>
  <c r="AL77" i="64" a="1"/>
  <c r="AL77" i="64" s="1"/>
  <c r="AL75" i="64" a="1"/>
  <c r="AL75" i="64" s="1"/>
  <c r="AL625" i="64" a="1"/>
  <c r="AL625" i="64" s="1"/>
  <c r="AL76" i="64" a="1"/>
  <c r="AL76" i="64" s="1"/>
  <c r="AL74" i="64" a="1"/>
  <c r="AL74" i="64" s="1"/>
  <c r="AL82" i="64" a="1"/>
  <c r="AL82" i="64" s="1"/>
  <c r="AL81" i="64" a="1"/>
  <c r="AL81" i="64" s="1"/>
  <c r="U1836" i="64"/>
  <c r="V1831" i="64"/>
  <c r="V1800" i="64"/>
  <c r="W1795" i="64"/>
  <c r="W1796" i="64" s="1"/>
  <c r="U641" i="64"/>
  <c r="AL631" i="64" a="1"/>
  <c r="AL631" i="64" s="1"/>
  <c r="AL621" i="64" a="1"/>
  <c r="AL621" i="64" s="1"/>
  <c r="AL635" i="64" a="1"/>
  <c r="AL635" i="64" s="1"/>
  <c r="AL627" i="64" a="1"/>
  <c r="AL627" i="64" s="1"/>
  <c r="V609" i="64"/>
  <c r="AL610" i="64" a="1"/>
  <c r="AL610" i="64" s="1"/>
  <c r="AL614" i="64" a="1"/>
  <c r="AL614" i="64" s="1"/>
  <c r="AL613" i="64" a="1"/>
  <c r="AL613" i="64" s="1"/>
  <c r="AK612" i="64"/>
  <c r="AK615" i="64"/>
  <c r="AK3241" i="64"/>
  <c r="AL3240" i="64" a="1"/>
  <c r="AL3240" i="64" s="1"/>
  <c r="AL3023" i="64" a="1"/>
  <c r="AL3023" i="64" s="1"/>
  <c r="AL3025" i="64" s="1"/>
  <c r="V3216" i="64"/>
  <c r="V3217" i="64" s="1"/>
  <c r="AL3215" i="64" a="1"/>
  <c r="AL3215" i="64" s="1"/>
  <c r="AL3019" i="64" a="1"/>
  <c r="AL3019" i="64" s="1"/>
  <c r="AK3020" i="64"/>
  <c r="AL3018" i="64" a="1"/>
  <c r="AL3018" i="64" s="1"/>
  <c r="AL61" i="64" a="1"/>
  <c r="AL61" i="64" s="1"/>
  <c r="AL59" i="64" a="1"/>
  <c r="AL59" i="64" s="1"/>
  <c r="AL60" i="64" a="1"/>
  <c r="AL60" i="64" s="1"/>
  <c r="AL58" i="64" s="1" a="1"/>
  <c r="AL58" i="64" s="1"/>
  <c r="AL3541" i="64" a="1"/>
  <c r="AL3541" i="64" s="1"/>
  <c r="AL3520" i="64" a="1"/>
  <c r="AL3520" i="64" s="1"/>
  <c r="AL1583" i="64" a="1"/>
  <c r="AL1583" i="64" s="1"/>
  <c r="AL1584" i="64" a="1"/>
  <c r="AL1584" i="64" s="1"/>
  <c r="AL1672" i="64" a="1"/>
  <c r="AL1672" i="64" s="1"/>
  <c r="AL1673" i="64" a="1"/>
  <c r="AL1673" i="64" s="1"/>
  <c r="AL1628" i="64" a="1"/>
  <c r="AL1628" i="64" s="1"/>
  <c r="AL1650" i="64" a="1"/>
  <c r="AL1650" i="64" s="1"/>
  <c r="AL1561" i="64" a="1"/>
  <c r="AL1561" i="64" s="1"/>
  <c r="AL1606" i="64" a="1"/>
  <c r="AL1606" i="64" s="1"/>
  <c r="Y784" i="64"/>
  <c r="Y788" i="64"/>
  <c r="Y792" i="64" s="1"/>
  <c r="Z779" i="64"/>
  <c r="Z783" i="64" s="1"/>
  <c r="AL791" i="64" a="1"/>
  <c r="AL791" i="64" s="1"/>
  <c r="AL787" i="64" a="1"/>
  <c r="AL787" i="64" s="1"/>
  <c r="AL781" i="64" a="1"/>
  <c r="AL781" i="64" s="1"/>
  <c r="AL782" i="64" s="1"/>
  <c r="AL4" i="64"/>
  <c r="AM3" i="64"/>
  <c r="AM1439" i="64" s="1" a="1"/>
  <c r="AM1439" i="64" s="1"/>
  <c r="Z487" i="64"/>
  <c r="Y508" i="64"/>
  <c r="W538" i="64"/>
  <c r="V559" i="64"/>
  <c r="AM3" i="863"/>
  <c r="AM3" i="864"/>
  <c r="AL4" i="863"/>
  <c r="AL4" i="864"/>
  <c r="AM4" i="861"/>
  <c r="AM4" i="1413" s="1"/>
  <c r="AG95" i="861"/>
  <c r="AF64" i="861"/>
  <c r="AH46" i="861"/>
  <c r="AG64" i="861"/>
  <c r="AV2589" i="64"/>
  <c r="AU2591" i="64"/>
  <c r="DI16" i="864"/>
  <c r="DI7" i="864"/>
  <c r="DI18" i="864"/>
  <c r="DI3" i="864"/>
  <c r="DI4" i="864" s="1"/>
  <c r="DI17" i="864"/>
  <c r="DJ2" i="864"/>
  <c r="DJ19" i="864" s="1"/>
  <c r="AN2" i="861"/>
  <c r="AN2" i="1413" s="1"/>
  <c r="AM1" i="861"/>
  <c r="AM1" i="1413" s="1"/>
  <c r="AM7" i="861"/>
  <c r="AM7" i="1413" s="1"/>
  <c r="AK43" i="863" a="1"/>
  <c r="AK43" i="863" s="1"/>
  <c r="AK41" i="863" a="1"/>
  <c r="AK41" i="863" s="1"/>
  <c r="AK40" i="863" a="1"/>
  <c r="AK40" i="863" s="1"/>
  <c r="AK39" i="863" a="1"/>
  <c r="AK39" i="863" s="1"/>
  <c r="AK42" i="863" a="1"/>
  <c r="AK42" i="863" s="1"/>
  <c r="AK32" i="863"/>
  <c r="AK29" i="863"/>
  <c r="AK30" i="863"/>
  <c r="AL2" i="863"/>
  <c r="AL31" i="863" s="1"/>
  <c r="AJ34" i="863"/>
  <c r="AJ17" i="863"/>
  <c r="AJ33" i="861" s="1"/>
  <c r="AJ102" i="861"/>
  <c r="DH1" i="864"/>
  <c r="AJ53" i="863" a="1"/>
  <c r="AJ53" i="863" s="1"/>
  <c r="AJ51" i="863" a="1"/>
  <c r="AJ51" i="863" s="1"/>
  <c r="AJ49" i="863" a="1"/>
  <c r="AJ49" i="863" s="1"/>
  <c r="DH20" i="864"/>
  <c r="AK18" i="864"/>
  <c r="AK17" i="864"/>
  <c r="AK16" i="864"/>
  <c r="AL19" i="864"/>
  <c r="X1" i="860"/>
  <c r="X7" i="860"/>
  <c r="X3" i="860"/>
  <c r="X4" i="860" s="1"/>
  <c r="Y2" i="860"/>
  <c r="DB1" i="860"/>
  <c r="DC9" i="860"/>
  <c r="DC8" i="860"/>
  <c r="DC3" i="860"/>
  <c r="DD2" i="860"/>
  <c r="DB4" i="860"/>
  <c r="AD2613" i="64"/>
  <c r="AC2656" i="64"/>
  <c r="AD2654" i="64"/>
  <c r="AD2633" i="64"/>
  <c r="AD2635" i="64" s="1"/>
  <c r="AC2635" i="64"/>
  <c r="G2052" i="64"/>
  <c r="AM1440" i="64" a="1"/>
  <c r="AL3241" i="64" a="1"/>
  <c r="AL1585" i="64"/>
  <c r="AL1629" i="64"/>
  <c r="AL1562" i="64"/>
  <c r="AL1651" i="64"/>
  <c r="AL1674" i="64"/>
  <c r="AL1607" i="64"/>
  <c r="Y52" i="1413" l="1"/>
  <c r="Z48" i="1413" s="1"/>
  <c r="AL43" i="1413"/>
  <c r="AL17" i="861" s="1"/>
  <c r="AA23" i="1413"/>
  <c r="Z28" i="1413"/>
  <c r="Z33" i="1413"/>
  <c r="Z16" i="861" s="1"/>
  <c r="AL24" i="1413"/>
  <c r="X63" i="1413"/>
  <c r="X91" i="861" s="1"/>
  <c r="AM14" i="1413"/>
  <c r="AM20" i="1413" s="1"/>
  <c r="AM23" i="861" s="1"/>
  <c r="AM1440" i="64"/>
  <c r="AB1442" i="64"/>
  <c r="AM722" i="64" a="1"/>
  <c r="AM722" i="64" s="1"/>
  <c r="V724" i="64"/>
  <c r="V719" i="64"/>
  <c r="W714" i="64"/>
  <c r="AM716" i="64" a="1"/>
  <c r="AM716" i="64" s="1"/>
  <c r="AM723" i="64" a="1"/>
  <c r="AM723" i="64" s="1"/>
  <c r="AL78" i="64"/>
  <c r="AL84" i="64" s="1"/>
  <c r="AM77" i="64" a="1"/>
  <c r="AM77" i="64" s="1"/>
  <c r="AM75" i="64" a="1"/>
  <c r="AM75" i="64" s="1"/>
  <c r="AM625" i="64" a="1"/>
  <c r="AM625" i="64" s="1"/>
  <c r="AM76" i="64" a="1"/>
  <c r="AM76" i="64" s="1"/>
  <c r="AM74" i="64" a="1"/>
  <c r="AM74" i="64" s="1"/>
  <c r="AM82" i="64" a="1"/>
  <c r="AM82" i="64" s="1"/>
  <c r="AM81" i="64" a="1"/>
  <c r="AM81" i="64" s="1"/>
  <c r="AJ103" i="861"/>
  <c r="U1838" i="64"/>
  <c r="V1832" i="64"/>
  <c r="V1834" i="64" s="1"/>
  <c r="W1798" i="64"/>
  <c r="V632" i="64"/>
  <c r="V618" i="64"/>
  <c r="V622" i="64" s="1"/>
  <c r="U642" i="64"/>
  <c r="AM631" i="64" a="1"/>
  <c r="AM631" i="64" s="1"/>
  <c r="AM621" i="64" a="1"/>
  <c r="AM621" i="64" s="1"/>
  <c r="AM635" i="64" a="1"/>
  <c r="AM635" i="64" s="1"/>
  <c r="AM627" i="64" a="1"/>
  <c r="AM627" i="64" s="1"/>
  <c r="V616" i="64"/>
  <c r="V626" i="64" s="1"/>
  <c r="AM614" i="64" a="1"/>
  <c r="AM614" i="64" s="1"/>
  <c r="AM610" i="64" a="1"/>
  <c r="AM610" i="64" s="1"/>
  <c r="AM613" i="64" a="1"/>
  <c r="AM613" i="64" s="1"/>
  <c r="AL615" i="64"/>
  <c r="AL612" i="64"/>
  <c r="AL3241" i="64"/>
  <c r="AM3240" i="64" a="1"/>
  <c r="AM3240" i="64" s="1"/>
  <c r="AM3023" i="64" a="1"/>
  <c r="AM3023" i="64" s="1"/>
  <c r="AM3025" i="64" s="1"/>
  <c r="Y24" i="861"/>
  <c r="V3218" i="64"/>
  <c r="W3213" i="64"/>
  <c r="AM3215" i="64" a="1"/>
  <c r="AM3215" i="64" s="1"/>
  <c r="AL3020" i="64"/>
  <c r="AM3018" i="64" a="1"/>
  <c r="AM3018" i="64" s="1"/>
  <c r="AM3019" i="64" a="1"/>
  <c r="AM3019" i="64" s="1"/>
  <c r="AM61" i="64" a="1"/>
  <c r="AM61" i="64" s="1"/>
  <c r="AM59" i="64" a="1"/>
  <c r="AM59" i="64" s="1"/>
  <c r="AM60" i="64" a="1"/>
  <c r="AM60" i="64" s="1"/>
  <c r="AM58" i="64" s="1" a="1"/>
  <c r="AM58" i="64" s="1"/>
  <c r="AM3541" i="64" a="1"/>
  <c r="AM3541" i="64" s="1"/>
  <c r="AM3520" i="64" a="1"/>
  <c r="AM3520" i="64" s="1"/>
  <c r="AM1583" i="64" a="1"/>
  <c r="AM1583" i="64" s="1"/>
  <c r="AM1584" i="64" a="1"/>
  <c r="AM1584" i="64" s="1"/>
  <c r="AM1672" i="64" a="1"/>
  <c r="AM1672" i="64" s="1"/>
  <c r="AM1673" i="64" a="1"/>
  <c r="AM1673" i="64" s="1"/>
  <c r="AM1628" i="64" a="1"/>
  <c r="AM1628" i="64" s="1"/>
  <c r="AM1650" i="64" a="1"/>
  <c r="AM1650" i="64" s="1"/>
  <c r="AM1561" i="64" a="1"/>
  <c r="AM1561" i="64" s="1"/>
  <c r="AM1606" i="64" a="1"/>
  <c r="AM1606" i="64" s="1"/>
  <c r="AM791" i="64" a="1"/>
  <c r="AM791" i="64" s="1"/>
  <c r="AM781" i="64" a="1"/>
  <c r="AM781" i="64" s="1"/>
  <c r="AM782" i="64" s="1"/>
  <c r="AM787" i="64" a="1"/>
  <c r="AM787" i="64" s="1"/>
  <c r="AA779" i="64"/>
  <c r="AA783" i="64" s="1"/>
  <c r="Z788" i="64"/>
  <c r="Z792" i="64" s="1"/>
  <c r="Z784" i="64"/>
  <c r="AK20" i="864"/>
  <c r="AK102" i="861" s="1"/>
  <c r="AK33" i="863"/>
  <c r="AK17" i="863" s="1"/>
  <c r="AK33" i="861" s="1"/>
  <c r="AK21" i="863"/>
  <c r="AK44" i="863"/>
  <c r="AM1" i="64"/>
  <c r="AM4" i="64"/>
  <c r="AM7" i="64"/>
  <c r="AN2" i="64"/>
  <c r="X539" i="64"/>
  <c r="W559" i="64"/>
  <c r="AA488" i="64"/>
  <c r="Z508" i="64"/>
  <c r="AN2" i="864"/>
  <c r="AM4" i="864"/>
  <c r="AM4" i="863"/>
  <c r="AM7" i="864"/>
  <c r="AM7" i="863"/>
  <c r="AM1" i="864"/>
  <c r="AM1" i="863"/>
  <c r="AN3" i="861"/>
  <c r="AN3" i="1413" s="1"/>
  <c r="AH95" i="861"/>
  <c r="AH64" i="861"/>
  <c r="AI46" i="861"/>
  <c r="AJ2146" i="64"/>
  <c r="AW2589" i="64"/>
  <c r="AW2591" i="64" s="1"/>
  <c r="AV2591" i="64"/>
  <c r="DI1" i="864"/>
  <c r="AK51" i="863" a="1"/>
  <c r="AK51" i="863" s="1"/>
  <c r="AK49" i="863" a="1"/>
  <c r="AK49" i="863" s="1"/>
  <c r="AK53" i="863" a="1"/>
  <c r="AK53" i="863" s="1"/>
  <c r="AO2" i="861"/>
  <c r="AO2" i="1413" s="1"/>
  <c r="AN1" i="861"/>
  <c r="AN1" i="1413" s="1"/>
  <c r="AN7" i="861"/>
  <c r="AN7" i="1413" s="1"/>
  <c r="DI20" i="864"/>
  <c r="AL18" i="864"/>
  <c r="AL17" i="864"/>
  <c r="AL16" i="864"/>
  <c r="AM19" i="864"/>
  <c r="AL43" i="863" a="1"/>
  <c r="AL43" i="863" s="1"/>
  <c r="AL42" i="863" a="1"/>
  <c r="AL42" i="863" s="1"/>
  <c r="AL41" i="863" a="1"/>
  <c r="AL41" i="863" s="1"/>
  <c r="AL29" i="863"/>
  <c r="AL39" i="863" a="1"/>
  <c r="AL39" i="863" s="1"/>
  <c r="AL40" i="863" a="1"/>
  <c r="AL40" i="863" s="1"/>
  <c r="AL30" i="863"/>
  <c r="AL32" i="863"/>
  <c r="AM2" i="863"/>
  <c r="AM31" i="863" s="1"/>
  <c r="DJ18" i="864"/>
  <c r="DJ17" i="864"/>
  <c r="DJ16" i="864"/>
  <c r="DJ7" i="864"/>
  <c r="DK2" i="864"/>
  <c r="DK19" i="864" s="1"/>
  <c r="DJ3" i="864"/>
  <c r="DJ4" i="864" s="1"/>
  <c r="AK34" i="863"/>
  <c r="Y1" i="860"/>
  <c r="Y7" i="860"/>
  <c r="Y3" i="860"/>
  <c r="Y4" i="860" s="1"/>
  <c r="Z2" i="860"/>
  <c r="DD9" i="860"/>
  <c r="DD8" i="860"/>
  <c r="DD3" i="860"/>
  <c r="DE2" i="860"/>
  <c r="DC4" i="860"/>
  <c r="DC1" i="860"/>
  <c r="AE2613" i="64"/>
  <c r="AE2654" i="64"/>
  <c r="AD2656" i="64"/>
  <c r="AE2633" i="64"/>
  <c r="G1935" i="64"/>
  <c r="G1959" i="64"/>
  <c r="G1911" i="64"/>
  <c r="B1912" i="64"/>
  <c r="AM1562" i="64"/>
  <c r="AM1629" i="64"/>
  <c r="AM1651" i="64"/>
  <c r="AM1607" i="64"/>
  <c r="AM1585" i="64"/>
  <c r="AM1674" i="64"/>
  <c r="AM3241" i="64" a="1"/>
  <c r="V1836" i="64" a="1"/>
  <c r="Y57" i="1413" l="1"/>
  <c r="Y18" i="861" s="1"/>
  <c r="Y53" i="1413"/>
  <c r="AM43" i="1413"/>
  <c r="AM17" i="861" s="1"/>
  <c r="AM24" i="1413"/>
  <c r="Z49" i="1413"/>
  <c r="Z37" i="1413"/>
  <c r="Z69" i="861" s="1"/>
  <c r="AA26" i="1413"/>
  <c r="AN60" i="1413"/>
  <c r="AN45" i="1413"/>
  <c r="AN36" i="1413"/>
  <c r="AN32" i="1413"/>
  <c r="AN42" i="1413"/>
  <c r="AN31" i="1413"/>
  <c r="AN18" i="1413"/>
  <c r="AN56" i="1413"/>
  <c r="AN25" i="1413"/>
  <c r="AN50" i="1413"/>
  <c r="AN11" i="1413"/>
  <c r="AN76" i="1413"/>
  <c r="AN13" i="1413"/>
  <c r="AN10" i="1413"/>
  <c r="AN69" i="1413"/>
  <c r="AN12" i="1413"/>
  <c r="AN17" i="1413"/>
  <c r="AC1442" i="64"/>
  <c r="W717" i="64"/>
  <c r="W718" i="64" s="1"/>
  <c r="AM78" i="64"/>
  <c r="AM84" i="64" s="1"/>
  <c r="AK103" i="861"/>
  <c r="V1836" i="64"/>
  <c r="W1831" i="64"/>
  <c r="W1800" i="64"/>
  <c r="X1795" i="64"/>
  <c r="X1796" i="64" s="1"/>
  <c r="V628" i="64"/>
  <c r="V639" i="64" s="1"/>
  <c r="V636" i="64"/>
  <c r="V640" i="64" s="1"/>
  <c r="W608" i="64"/>
  <c r="AM612" i="64"/>
  <c r="AM615" i="64"/>
  <c r="AM3241" i="64"/>
  <c r="W3216" i="64"/>
  <c r="W3217" i="64" s="1"/>
  <c r="AM3020" i="64"/>
  <c r="AA784" i="64"/>
  <c r="AB779" i="64"/>
  <c r="AB783" i="64" s="1"/>
  <c r="AA788" i="64"/>
  <c r="AA792" i="64" s="1"/>
  <c r="AL20" i="864"/>
  <c r="AL102" i="861" s="1"/>
  <c r="AL33" i="863"/>
  <c r="AL17" i="863" s="1"/>
  <c r="AL33" i="861" s="1"/>
  <c r="AL21" i="863"/>
  <c r="AL44" i="863"/>
  <c r="AN7" i="64"/>
  <c r="AN3" i="64"/>
  <c r="AN1439" i="64" s="1" a="1"/>
  <c r="AN1439" i="64" s="1"/>
  <c r="AN1" i="64"/>
  <c r="AO2" i="64"/>
  <c r="AB489" i="64"/>
  <c r="AA508" i="64"/>
  <c r="Y540" i="64"/>
  <c r="X559" i="64"/>
  <c r="AO2" i="864"/>
  <c r="AN7" i="864"/>
  <c r="AN7" i="863"/>
  <c r="AN1" i="864"/>
  <c r="AN1" i="863"/>
  <c r="AN3" i="863"/>
  <c r="AN3" i="864"/>
  <c r="AO3" i="861"/>
  <c r="AO3" i="1413" s="1"/>
  <c r="AN4" i="861"/>
  <c r="AN4" i="1413" s="1"/>
  <c r="AI95" i="861"/>
  <c r="AI64" i="861"/>
  <c r="AK2146" i="64"/>
  <c r="AJ46" i="861"/>
  <c r="AX2589" i="64"/>
  <c r="AF2613" i="64"/>
  <c r="DJ1" i="864"/>
  <c r="AL34" i="863"/>
  <c r="AM42" i="863" a="1"/>
  <c r="AM42" i="863" s="1"/>
  <c r="AM43" i="863" a="1"/>
  <c r="AM43" i="863" s="1"/>
  <c r="AM41" i="863" a="1"/>
  <c r="AM41" i="863" s="1"/>
  <c r="AM29" i="863"/>
  <c r="AM39" i="863" a="1"/>
  <c r="AM39" i="863" s="1"/>
  <c r="AM30" i="863"/>
  <c r="AM40" i="863" a="1"/>
  <c r="AM40" i="863" s="1"/>
  <c r="AN2" i="863"/>
  <c r="AN31" i="863" s="1"/>
  <c r="AM32" i="863"/>
  <c r="AM18" i="864"/>
  <c r="AM17" i="864"/>
  <c r="AM16" i="864"/>
  <c r="AN19" i="864"/>
  <c r="AL53" i="863" a="1"/>
  <c r="AL53" i="863" s="1"/>
  <c r="AL51" i="863" a="1"/>
  <c r="AL51" i="863" s="1"/>
  <c r="AL49" i="863" a="1"/>
  <c r="AL49" i="863" s="1"/>
  <c r="DJ20" i="864"/>
  <c r="DK18" i="864"/>
  <c r="DK17" i="864"/>
  <c r="DK16" i="864"/>
  <c r="DK7" i="864"/>
  <c r="DK3" i="864"/>
  <c r="DK4" i="864" s="1"/>
  <c r="DL2" i="864"/>
  <c r="DL19" i="864" s="1"/>
  <c r="AP2" i="861"/>
  <c r="AP2" i="1413" s="1"/>
  <c r="AO1" i="861"/>
  <c r="AO1" i="1413" s="1"/>
  <c r="AO7" i="861"/>
  <c r="AO7" i="1413" s="1"/>
  <c r="Z1" i="860"/>
  <c r="Z7" i="860"/>
  <c r="Z3" i="860"/>
  <c r="Z4" i="860" s="1"/>
  <c r="AA2" i="860"/>
  <c r="DE9" i="860"/>
  <c r="DE8" i="860"/>
  <c r="DE3" i="860"/>
  <c r="DF2" i="860"/>
  <c r="DD4" i="860"/>
  <c r="DD1" i="860"/>
  <c r="AE2656" i="64"/>
  <c r="AF2654" i="64"/>
  <c r="AF2633" i="64"/>
  <c r="AE2635" i="64"/>
  <c r="B1050" i="64"/>
  <c r="B1048" i="64"/>
  <c r="T48" i="64"/>
  <c r="U48" i="64"/>
  <c r="V48" i="64"/>
  <c r="W48" i="64"/>
  <c r="X48" i="64"/>
  <c r="Y48" i="64"/>
  <c r="Z48" i="64"/>
  <c r="AA48" i="64"/>
  <c r="AB48" i="64"/>
  <c r="AC48" i="64"/>
  <c r="AD48" i="64"/>
  <c r="AD590" i="64" s="1"/>
  <c r="AE48" i="64"/>
  <c r="AE590" i="64" s="1"/>
  <c r="AF48" i="64"/>
  <c r="AF590" i="64" s="1"/>
  <c r="AG48" i="64"/>
  <c r="AG590" i="64" s="1"/>
  <c r="AH48" i="64"/>
  <c r="AH590" i="64" s="1"/>
  <c r="AI48" i="64"/>
  <c r="AI590" i="64" s="1"/>
  <c r="AJ48" i="64"/>
  <c r="AJ590" i="64" s="1"/>
  <c r="AK48" i="64"/>
  <c r="AK590" i="64" s="1"/>
  <c r="AL48" i="64"/>
  <c r="AL590" i="64" s="1"/>
  <c r="AM48" i="64"/>
  <c r="AM590" i="64" s="1"/>
  <c r="AN48" i="64"/>
  <c r="AN590" i="64" s="1"/>
  <c r="AO48" i="64"/>
  <c r="AO590" i="64" s="1"/>
  <c r="AP48" i="64"/>
  <c r="AP590" i="64" s="1"/>
  <c r="AQ48" i="64"/>
  <c r="AQ590" i="64" s="1"/>
  <c r="AR48" i="64"/>
  <c r="AR590" i="64" s="1"/>
  <c r="AS48" i="64"/>
  <c r="AS590" i="64" s="1"/>
  <c r="AT48" i="64"/>
  <c r="AT590" i="64" s="1"/>
  <c r="AU48" i="64"/>
  <c r="AU590" i="64" s="1"/>
  <c r="AV48" i="64"/>
  <c r="AV590" i="64" s="1"/>
  <c r="AW48" i="64"/>
  <c r="AW590" i="64" s="1"/>
  <c r="AX48" i="64"/>
  <c r="AX590" i="64" s="1"/>
  <c r="AY48" i="64"/>
  <c r="AY590" i="64" s="1"/>
  <c r="AZ48" i="64"/>
  <c r="AZ590" i="64" s="1"/>
  <c r="BA48" i="64"/>
  <c r="BA590" i="64" s="1"/>
  <c r="BB48" i="64"/>
  <c r="BB590" i="64" s="1"/>
  <c r="BC48" i="64"/>
  <c r="BC590" i="64" s="1"/>
  <c r="BD48" i="64"/>
  <c r="BD590" i="64" s="1"/>
  <c r="BE48" i="64"/>
  <c r="BE590" i="64" s="1"/>
  <c r="BF48" i="64"/>
  <c r="BF590" i="64" s="1"/>
  <c r="BG48" i="64"/>
  <c r="BG590" i="64" s="1"/>
  <c r="BH48" i="64"/>
  <c r="BH590" i="64" s="1"/>
  <c r="BI48" i="64"/>
  <c r="BI590" i="64" s="1"/>
  <c r="BJ48" i="64"/>
  <c r="BJ590" i="64" s="1"/>
  <c r="BK48" i="64"/>
  <c r="BK590" i="64" s="1"/>
  <c r="BL48" i="64"/>
  <c r="BL590" i="64" s="1"/>
  <c r="BM48" i="64"/>
  <c r="BM590" i="64" s="1"/>
  <c r="BN48" i="64"/>
  <c r="BN590" i="64" s="1"/>
  <c r="BO48" i="64"/>
  <c r="BO590" i="64" s="1"/>
  <c r="BP48" i="64"/>
  <c r="BP590" i="64" s="1"/>
  <c r="BQ48" i="64"/>
  <c r="BQ590" i="64" s="1"/>
  <c r="BR48" i="64"/>
  <c r="BR590" i="64" s="1"/>
  <c r="BS48" i="64"/>
  <c r="BS590" i="64" s="1"/>
  <c r="BT48" i="64"/>
  <c r="BT590" i="64" s="1"/>
  <c r="BU48" i="64"/>
  <c r="BU590" i="64" s="1"/>
  <c r="BV48" i="64"/>
  <c r="BV590" i="64" s="1"/>
  <c r="BW48" i="64"/>
  <c r="BW590" i="64" s="1"/>
  <c r="BX48" i="64"/>
  <c r="BX590" i="64" s="1"/>
  <c r="BY48" i="64"/>
  <c r="BY590" i="64" s="1"/>
  <c r="BZ48" i="64"/>
  <c r="BZ590" i="64" s="1"/>
  <c r="CA48" i="64"/>
  <c r="CA590" i="64" s="1"/>
  <c r="CB48" i="64"/>
  <c r="CB590" i="64" s="1"/>
  <c r="CC48" i="64"/>
  <c r="CC590" i="64" s="1"/>
  <c r="CD48" i="64"/>
  <c r="CD590" i="64" s="1"/>
  <c r="CE48" i="64"/>
  <c r="CE590" i="64" s="1"/>
  <c r="CF48" i="64"/>
  <c r="CF590" i="64" s="1"/>
  <c r="CG48" i="64"/>
  <c r="CG590" i="64" s="1"/>
  <c r="CH48" i="64"/>
  <c r="CH590" i="64" s="1"/>
  <c r="CI48" i="64"/>
  <c r="CI590" i="64" s="1"/>
  <c r="CJ48" i="64"/>
  <c r="CJ590" i="64" s="1"/>
  <c r="CK48" i="64"/>
  <c r="CK590" i="64" s="1"/>
  <c r="S48" i="64"/>
  <c r="G236" i="64"/>
  <c r="G1414" i="64"/>
  <c r="B2344" i="64"/>
  <c r="AN1440" i="64" a="1"/>
  <c r="Y61" i="1413" l="1"/>
  <c r="Y59" i="861" s="1"/>
  <c r="AA27" i="1413"/>
  <c r="AA28" i="1413" s="1"/>
  <c r="AO60" i="1413"/>
  <c r="AO50" i="1413"/>
  <c r="AO12" i="1413"/>
  <c r="AO56" i="1413"/>
  <c r="AO42" i="1413"/>
  <c r="AO13" i="1413"/>
  <c r="AO69" i="1413"/>
  <c r="AO11" i="1413"/>
  <c r="AO36" i="1413"/>
  <c r="AO31" i="1413"/>
  <c r="AO76" i="1413"/>
  <c r="AO25" i="1413"/>
  <c r="AO17" i="1413"/>
  <c r="AO45" i="1413"/>
  <c r="AO32" i="1413"/>
  <c r="AO10" i="1413"/>
  <c r="AO18" i="1413"/>
  <c r="AN14" i="1413"/>
  <c r="AN20" i="1413" s="1"/>
  <c r="AN23" i="861" s="1"/>
  <c r="Z39" i="1413"/>
  <c r="Z90" i="861" s="1"/>
  <c r="Z51" i="1413"/>
  <c r="AN1440" i="64"/>
  <c r="AD1442" i="64"/>
  <c r="AN722" i="64" a="1"/>
  <c r="AN722" i="64" s="1"/>
  <c r="W724" i="64"/>
  <c r="W719" i="64"/>
  <c r="X714" i="64"/>
  <c r="AN716" i="64" a="1"/>
  <c r="AN716" i="64" s="1"/>
  <c r="AN723" i="64" a="1"/>
  <c r="AN723" i="64" s="1"/>
  <c r="AN75" i="64" a="1"/>
  <c r="AN75" i="64" s="1"/>
  <c r="AN77" i="64" a="1"/>
  <c r="AN77" i="64" s="1"/>
  <c r="AN625" i="64" a="1"/>
  <c r="AN625" i="64" s="1"/>
  <c r="AN74" i="64" a="1"/>
  <c r="AN74" i="64" s="1"/>
  <c r="AN82" i="64" a="1"/>
  <c r="AN82" i="64" s="1"/>
  <c r="AN81" i="64" a="1"/>
  <c r="AN81" i="64" s="1"/>
  <c r="AN76" i="64" a="1"/>
  <c r="AN76" i="64" s="1"/>
  <c r="AL103" i="861"/>
  <c r="V1838" i="64"/>
  <c r="W1832" i="64"/>
  <c r="W1834" i="64" s="1"/>
  <c r="X1798" i="64"/>
  <c r="V641" i="64"/>
  <c r="AN621" i="64" a="1"/>
  <c r="AN621" i="64" s="1"/>
  <c r="AN635" i="64" a="1"/>
  <c r="AN635" i="64" s="1"/>
  <c r="AN627" i="64" a="1"/>
  <c r="AN627" i="64" s="1"/>
  <c r="AN631" i="64" a="1"/>
  <c r="AN631" i="64" s="1"/>
  <c r="W609" i="64"/>
  <c r="AN614" i="64" a="1"/>
  <c r="AN614" i="64" s="1"/>
  <c r="AN610" i="64" a="1"/>
  <c r="AN610" i="64" s="1"/>
  <c r="AN613" i="64" a="1"/>
  <c r="AN613" i="64" s="1"/>
  <c r="AN3240" i="64" a="1"/>
  <c r="AN3240" i="64" s="1"/>
  <c r="AN3023" i="64" a="1"/>
  <c r="AN3023" i="64" s="1"/>
  <c r="AN3025" i="64" s="1"/>
  <c r="W3218" i="64"/>
  <c r="X3213" i="64"/>
  <c r="AN3215" i="64" a="1"/>
  <c r="AN3215" i="64" s="1"/>
  <c r="AN3018" i="64" a="1"/>
  <c r="AN3018" i="64" s="1"/>
  <c r="AN3019" i="64" a="1"/>
  <c r="AN3019" i="64" s="1"/>
  <c r="AN61" i="64" a="1"/>
  <c r="AN61" i="64" s="1"/>
  <c r="AN59" i="64" a="1"/>
  <c r="AN59" i="64" s="1"/>
  <c r="AN60" i="64" a="1"/>
  <c r="AN60" i="64" s="1"/>
  <c r="AN58" i="64" s="1" a="1"/>
  <c r="AN58" i="64" s="1"/>
  <c r="AN3541" i="64" a="1"/>
  <c r="AN3541" i="64" s="1"/>
  <c r="AN3520" i="64" a="1"/>
  <c r="AN3520" i="64" s="1"/>
  <c r="AN1583" i="64" a="1"/>
  <c r="AN1583" i="64" s="1"/>
  <c r="AN1584" i="64" a="1"/>
  <c r="AN1584" i="64" s="1"/>
  <c r="AN1672" i="64" a="1"/>
  <c r="AN1672" i="64" s="1"/>
  <c r="AN1673" i="64" a="1"/>
  <c r="AN1673" i="64" s="1"/>
  <c r="AN1628" i="64" a="1"/>
  <c r="AN1628" i="64" s="1"/>
  <c r="AN1650" i="64" a="1"/>
  <c r="AN1650" i="64" s="1"/>
  <c r="AN1561" i="64" a="1"/>
  <c r="AN1561" i="64" s="1"/>
  <c r="AN1606" i="64" a="1"/>
  <c r="AN1606" i="64" s="1"/>
  <c r="AM20" i="864"/>
  <c r="AM102" i="861" s="1"/>
  <c r="AN787" i="64" a="1"/>
  <c r="AN787" i="64" s="1"/>
  <c r="AN791" i="64" a="1"/>
  <c r="AN791" i="64" s="1"/>
  <c r="AN781" i="64" a="1"/>
  <c r="AN781" i="64" s="1"/>
  <c r="AN782" i="64" s="1"/>
  <c r="AC779" i="64"/>
  <c r="AC783" i="64" s="1"/>
  <c r="AB788" i="64"/>
  <c r="AB792" i="64" s="1"/>
  <c r="AB784" i="64"/>
  <c r="AM21" i="863"/>
  <c r="AM33" i="863"/>
  <c r="AM17" i="863" s="1"/>
  <c r="AM33" i="861" s="1"/>
  <c r="AM44" i="863"/>
  <c r="AO1" i="64"/>
  <c r="AP2" i="64"/>
  <c r="AO7" i="64"/>
  <c r="AN4" i="64"/>
  <c r="AO3" i="64"/>
  <c r="AO1439" i="64" s="1" a="1"/>
  <c r="AO1439" i="64" s="1"/>
  <c r="Z541" i="64"/>
  <c r="Y559" i="64"/>
  <c r="AC490" i="64"/>
  <c r="AB508" i="64"/>
  <c r="AP2" i="864"/>
  <c r="AO1" i="864"/>
  <c r="AO1" i="863"/>
  <c r="AN4" i="863"/>
  <c r="AN4" i="864"/>
  <c r="AO7" i="864"/>
  <c r="AO7" i="863"/>
  <c r="AO3" i="864"/>
  <c r="AO3" i="863"/>
  <c r="AP3" i="861"/>
  <c r="AP3" i="1413" s="1"/>
  <c r="AO4" i="861"/>
  <c r="AO4" i="1413" s="1"/>
  <c r="AJ95" i="861"/>
  <c r="AJ64" i="861"/>
  <c r="AL2146" i="64"/>
  <c r="AY2589" i="64"/>
  <c r="AX2591" i="64"/>
  <c r="AG2613" i="64"/>
  <c r="DK20" i="864"/>
  <c r="DK1" i="864"/>
  <c r="AM34" i="863"/>
  <c r="AP1" i="861"/>
  <c r="AP1" i="1413" s="1"/>
  <c r="AP7" i="861"/>
  <c r="AP7" i="1413" s="1"/>
  <c r="AQ2" i="861"/>
  <c r="AQ2" i="1413" s="1"/>
  <c r="DL7" i="864"/>
  <c r="DL18" i="864"/>
  <c r="DL3" i="864"/>
  <c r="DL17" i="864"/>
  <c r="DL16" i="864"/>
  <c r="AN17" i="864"/>
  <c r="AN16" i="864"/>
  <c r="AN18" i="864"/>
  <c r="AO19" i="864"/>
  <c r="AM51" i="863" a="1"/>
  <c r="AM51" i="863" s="1"/>
  <c r="AM53" i="863" a="1"/>
  <c r="AM53" i="863" s="1"/>
  <c r="AM49" i="863" a="1"/>
  <c r="AM49" i="863" s="1"/>
  <c r="AN43" i="863" a="1"/>
  <c r="AN43" i="863" s="1"/>
  <c r="AN39" i="863" a="1"/>
  <c r="AN39" i="863" s="1"/>
  <c r="AN30" i="863"/>
  <c r="AN40" i="863" a="1"/>
  <c r="AN40" i="863" s="1"/>
  <c r="AN32" i="863"/>
  <c r="AN42" i="863" a="1"/>
  <c r="AN42" i="863" s="1"/>
  <c r="AN41" i="863" a="1"/>
  <c r="AN41" i="863" s="1"/>
  <c r="AN29" i="863"/>
  <c r="AO2" i="863"/>
  <c r="AO31" i="863" s="1"/>
  <c r="AA1" i="860"/>
  <c r="AA7" i="860"/>
  <c r="AA3" i="860"/>
  <c r="AA4" i="860" s="1"/>
  <c r="AB2" i="860"/>
  <c r="DE1" i="860"/>
  <c r="DF9" i="860"/>
  <c r="DF8" i="860"/>
  <c r="DF3" i="860"/>
  <c r="DG2" i="860"/>
  <c r="DE4" i="860"/>
  <c r="AF2656" i="64"/>
  <c r="AG2654" i="64"/>
  <c r="AG2633" i="64"/>
  <c r="AG2635" i="64" s="1"/>
  <c r="AF2635" i="64"/>
  <c r="CI1070" i="64"/>
  <c r="CA1070" i="64"/>
  <c r="BS1070" i="64"/>
  <c r="BK1070" i="64"/>
  <c r="BC1070" i="64"/>
  <c r="AU1070" i="64"/>
  <c r="AM1070" i="64"/>
  <c r="AE1070" i="64"/>
  <c r="W1070" i="64"/>
  <c r="CJ1070" i="64"/>
  <c r="CB1070" i="64"/>
  <c r="BT1070" i="64"/>
  <c r="BL1070" i="64"/>
  <c r="BD1070" i="64"/>
  <c r="AV1070" i="64"/>
  <c r="AN1070" i="64"/>
  <c r="AF1070" i="64"/>
  <c r="X1070" i="64"/>
  <c r="CD1070" i="64"/>
  <c r="BV1070" i="64"/>
  <c r="BN1070" i="64"/>
  <c r="BF1070" i="64"/>
  <c r="AX1070" i="64"/>
  <c r="AP1070" i="64"/>
  <c r="AH1070" i="64"/>
  <c r="Z1070" i="64"/>
  <c r="AS1070" i="64"/>
  <c r="BQ1070" i="64"/>
  <c r="AK1070" i="64"/>
  <c r="BY1070" i="64"/>
  <c r="U1070" i="64"/>
  <c r="BA1070" i="64"/>
  <c r="BI1070" i="64"/>
  <c r="AC1070" i="64"/>
  <c r="CE1070" i="64"/>
  <c r="BW1070" i="64"/>
  <c r="BO1070" i="64"/>
  <c r="BG1070" i="64"/>
  <c r="AY1070" i="64"/>
  <c r="AQ1070" i="64"/>
  <c r="AI1070" i="64"/>
  <c r="AA1070" i="64"/>
  <c r="CH1070" i="64"/>
  <c r="BZ1070" i="64"/>
  <c r="BR1070" i="64"/>
  <c r="BJ1070" i="64"/>
  <c r="BB1070" i="64"/>
  <c r="AT1070" i="64"/>
  <c r="AL1070" i="64"/>
  <c r="AD1070" i="64"/>
  <c r="V1070" i="64"/>
  <c r="CG1070" i="64"/>
  <c r="CF1070" i="64"/>
  <c r="BX1070" i="64"/>
  <c r="BP1070" i="64"/>
  <c r="BH1070" i="64"/>
  <c r="AZ1070" i="64"/>
  <c r="AR1070" i="64"/>
  <c r="AJ1070" i="64"/>
  <c r="AB1070" i="64"/>
  <c r="T1070" i="64"/>
  <c r="CK1070" i="64"/>
  <c r="CC1070" i="64"/>
  <c r="BU1070" i="64"/>
  <c r="BM1070" i="64"/>
  <c r="BE1070" i="64"/>
  <c r="AW1070" i="64"/>
  <c r="AO1070" i="64"/>
  <c r="AG1070" i="64"/>
  <c r="Y1070" i="64"/>
  <c r="B2345" i="64"/>
  <c r="G1745" i="64"/>
  <c r="K1442" i="64"/>
  <c r="AO1440" i="64" a="1"/>
  <c r="AN1562" i="64"/>
  <c r="AN1629" i="64"/>
  <c r="AN1651" i="64"/>
  <c r="W1836" i="64" a="1"/>
  <c r="AN1607" i="64"/>
  <c r="AN1585" i="64"/>
  <c r="AN3241" i="64" a="1"/>
  <c r="AN1674" i="64"/>
  <c r="AB23" i="1413" l="1"/>
  <c r="AB26" i="1413" s="1"/>
  <c r="Y63" i="1413"/>
  <c r="Y91" i="861" s="1"/>
  <c r="AA33" i="1413"/>
  <c r="AA16" i="861" s="1"/>
  <c r="AO14" i="1413"/>
  <c r="AO43" i="1413" s="1"/>
  <c r="AO17" i="861" s="1"/>
  <c r="Z52" i="1413"/>
  <c r="AN24" i="1413"/>
  <c r="AP76" i="1413"/>
  <c r="AP69" i="1413"/>
  <c r="AP60" i="1413"/>
  <c r="AP36" i="1413"/>
  <c r="AP32" i="1413"/>
  <c r="AP13" i="1413"/>
  <c r="AP31" i="1413"/>
  <c r="AP45" i="1413"/>
  <c r="AP56" i="1413"/>
  <c r="AP10" i="1413"/>
  <c r="AP50" i="1413"/>
  <c r="AP42" i="1413"/>
  <c r="AP18" i="1413"/>
  <c r="AP25" i="1413"/>
  <c r="AP12" i="1413"/>
  <c r="AP11" i="1413"/>
  <c r="AP17" i="1413"/>
  <c r="AN43" i="1413"/>
  <c r="AN17" i="861" s="1"/>
  <c r="AO1440" i="64"/>
  <c r="AE1442" i="64"/>
  <c r="AO722" i="64" a="1"/>
  <c r="AO722" i="64" s="1"/>
  <c r="AO723" i="64" a="1"/>
  <c r="AO723" i="64" s="1"/>
  <c r="AO716" i="64" a="1"/>
  <c r="AO716" i="64" s="1"/>
  <c r="X717" i="64"/>
  <c r="X718" i="64" s="1"/>
  <c r="AN78" i="64"/>
  <c r="AN84" i="64" s="1"/>
  <c r="AO77" i="64" a="1"/>
  <c r="AO77" i="64" s="1"/>
  <c r="AO75" i="64" a="1"/>
  <c r="AO75" i="64" s="1"/>
  <c r="AO625" i="64" a="1"/>
  <c r="AO625" i="64" s="1"/>
  <c r="AO82" i="64" a="1"/>
  <c r="AO82" i="64" s="1"/>
  <c r="AO81" i="64" a="1"/>
  <c r="AO81" i="64" s="1"/>
  <c r="AO76" i="64" a="1"/>
  <c r="AO76" i="64" s="1"/>
  <c r="AO74" i="64" a="1"/>
  <c r="AO74" i="64" s="1"/>
  <c r="AM103" i="861"/>
  <c r="W1836" i="64"/>
  <c r="X1831" i="64"/>
  <c r="X1800" i="64"/>
  <c r="Y1795" i="64"/>
  <c r="Y1796" i="64" s="1"/>
  <c r="W632" i="64"/>
  <c r="W618" i="64"/>
  <c r="W622" i="64" s="1"/>
  <c r="V642" i="64"/>
  <c r="AO621" i="64" a="1"/>
  <c r="AO621" i="64" s="1"/>
  <c r="AO635" i="64" a="1"/>
  <c r="AO635" i="64" s="1"/>
  <c r="AO631" i="64" a="1"/>
  <c r="AO631" i="64" s="1"/>
  <c r="AO627" i="64" a="1"/>
  <c r="AO627" i="64" s="1"/>
  <c r="W616" i="64"/>
  <c r="W626" i="64" s="1"/>
  <c r="AO614" i="64" a="1"/>
  <c r="AO614" i="64" s="1"/>
  <c r="AO610" i="64" a="1"/>
  <c r="AO610" i="64" s="1"/>
  <c r="AO613" i="64" a="1"/>
  <c r="AO613" i="64" s="1"/>
  <c r="AN612" i="64"/>
  <c r="AN615" i="64"/>
  <c r="AN3241" i="64"/>
  <c r="AO3240" i="64" a="1"/>
  <c r="AO3240" i="64" s="1"/>
  <c r="AO3023" i="64" a="1"/>
  <c r="AO3023" i="64" s="1"/>
  <c r="AO3025" i="64" s="1"/>
  <c r="Z24" i="861"/>
  <c r="X3216" i="64"/>
  <c r="X3217" i="64" s="1"/>
  <c r="AO3215" i="64" a="1"/>
  <c r="AO3215" i="64" s="1"/>
  <c r="AO3018" i="64" a="1"/>
  <c r="AO3018" i="64" s="1"/>
  <c r="AO3019" i="64" a="1"/>
  <c r="AO3019" i="64" s="1"/>
  <c r="AN3020" i="64"/>
  <c r="AO61" i="64" a="1"/>
  <c r="AO61" i="64" s="1"/>
  <c r="AO59" i="64" a="1"/>
  <c r="AO59" i="64" s="1"/>
  <c r="AO60" i="64" a="1"/>
  <c r="AO60" i="64" s="1"/>
  <c r="AO58" i="64" s="1" a="1"/>
  <c r="AO58" i="64" s="1"/>
  <c r="AO3541" i="64" a="1"/>
  <c r="AO3541" i="64" s="1"/>
  <c r="AO3520" i="64" a="1"/>
  <c r="AO3520" i="64" s="1"/>
  <c r="AO1583" i="64" a="1"/>
  <c r="AO1583" i="64" s="1"/>
  <c r="AO1584" i="64" a="1"/>
  <c r="AO1584" i="64" s="1"/>
  <c r="AO1672" i="64" a="1"/>
  <c r="AO1672" i="64" s="1"/>
  <c r="AO1673" i="64" a="1"/>
  <c r="AO1673" i="64" s="1"/>
  <c r="AO1628" i="64" a="1"/>
  <c r="AO1628" i="64" s="1"/>
  <c r="AO1650" i="64" a="1"/>
  <c r="AO1650" i="64" s="1"/>
  <c r="AO1561" i="64" a="1"/>
  <c r="AO1561" i="64" s="1"/>
  <c r="AO1606" i="64" a="1"/>
  <c r="AO1606" i="64" s="1"/>
  <c r="AN20" i="864"/>
  <c r="AN102" i="861" s="1"/>
  <c r="AO787" i="64" a="1"/>
  <c r="AO787" i="64" s="1"/>
  <c r="AO781" i="64" a="1"/>
  <c r="AO781" i="64" s="1"/>
  <c r="AO782" i="64" s="1"/>
  <c r="AO791" i="64" a="1"/>
  <c r="AO791" i="64" s="1"/>
  <c r="AC784" i="64"/>
  <c r="AC788" i="64"/>
  <c r="AC792" i="64" s="1"/>
  <c r="AD779" i="64"/>
  <c r="AD783" i="64" s="1"/>
  <c r="AN33" i="863"/>
  <c r="AN17" i="863" s="1"/>
  <c r="AN33" i="861" s="1"/>
  <c r="AN21" i="863"/>
  <c r="AN44" i="863"/>
  <c r="AP3" i="64"/>
  <c r="AP1439" i="64" s="1" a="1"/>
  <c r="AP1439" i="64" s="1"/>
  <c r="AP1" i="64"/>
  <c r="AQ2" i="64"/>
  <c r="AP7" i="64"/>
  <c r="AO4" i="64"/>
  <c r="AD491" i="64"/>
  <c r="AC508" i="64"/>
  <c r="AA542" i="64"/>
  <c r="Z559" i="64"/>
  <c r="AQ2" i="864"/>
  <c r="AP1" i="863"/>
  <c r="AP1" i="864"/>
  <c r="AO4" i="863"/>
  <c r="AO4" i="864"/>
  <c r="AP3" i="864"/>
  <c r="AP3" i="863"/>
  <c r="AP7" i="864"/>
  <c r="AP7" i="863"/>
  <c r="AQ3" i="861"/>
  <c r="AQ3" i="1413" s="1"/>
  <c r="AP4" i="861"/>
  <c r="AP4" i="1413" s="1"/>
  <c r="AK46" i="861"/>
  <c r="AL46" i="861"/>
  <c r="AM2146" i="64"/>
  <c r="AZ2589" i="64"/>
  <c r="AZ2591" i="64" s="1"/>
  <c r="AY2591" i="64"/>
  <c r="AH2613" i="64"/>
  <c r="DL1" i="864"/>
  <c r="AN34" i="863"/>
  <c r="AO17" i="864"/>
  <c r="AO16" i="864"/>
  <c r="AO18" i="864"/>
  <c r="AP19" i="864"/>
  <c r="AQ7" i="861"/>
  <c r="AQ7" i="1413" s="1"/>
  <c r="AR2" i="861"/>
  <c r="AR2" i="1413" s="1"/>
  <c r="AQ1" i="861"/>
  <c r="AQ1" i="1413" s="1"/>
  <c r="AO43" i="863" a="1"/>
  <c r="AO43" i="863" s="1"/>
  <c r="AO42" i="863" a="1"/>
  <c r="AO42" i="863" s="1"/>
  <c r="AO41" i="863" a="1"/>
  <c r="AO41" i="863" s="1"/>
  <c r="AO40" i="863" a="1"/>
  <c r="AO40" i="863" s="1"/>
  <c r="AO39" i="863" a="1"/>
  <c r="AO39" i="863" s="1"/>
  <c r="AO32" i="863"/>
  <c r="AO29" i="863"/>
  <c r="AO30" i="863"/>
  <c r="AP2" i="863"/>
  <c r="AP31" i="863" s="1"/>
  <c r="DL20" i="864"/>
  <c r="AN53" i="863" a="1"/>
  <c r="AN53" i="863" s="1"/>
  <c r="AN51" i="863" a="1"/>
  <c r="AN51" i="863" s="1"/>
  <c r="AN49" i="863" a="1"/>
  <c r="AN49" i="863" s="1"/>
  <c r="DL4" i="864"/>
  <c r="AB7" i="860"/>
  <c r="AB3" i="860"/>
  <c r="AB4" i="860" s="1"/>
  <c r="AC2" i="860"/>
  <c r="AB1" i="860"/>
  <c r="DF4" i="860"/>
  <c r="DF1" i="860"/>
  <c r="DG9" i="860"/>
  <c r="DG8" i="860"/>
  <c r="DG3" i="860"/>
  <c r="DH2" i="860"/>
  <c r="AG2656" i="64"/>
  <c r="AH2654" i="64"/>
  <c r="AH2633" i="64"/>
  <c r="B972" i="64"/>
  <c r="B997" i="64"/>
  <c r="B1935" i="64"/>
  <c r="B1072" i="64"/>
  <c r="AP1440" i="64" a="1"/>
  <c r="AO1607" i="64"/>
  <c r="AO1562" i="64"/>
  <c r="AO1651" i="64"/>
  <c r="AO3241" i="64" a="1"/>
  <c r="AO1585" i="64"/>
  <c r="AO1629" i="64"/>
  <c r="AO1674" i="64"/>
  <c r="AA37" i="1413" l="1"/>
  <c r="AA69" i="861" s="1"/>
  <c r="AA49" i="1413"/>
  <c r="AA51" i="1413" s="1"/>
  <c r="AO20" i="1413"/>
  <c r="AO23" i="861" s="1"/>
  <c r="AQ42" i="1413"/>
  <c r="AQ60" i="1413"/>
  <c r="AQ31" i="1413"/>
  <c r="AQ13" i="1413"/>
  <c r="AQ76" i="1413"/>
  <c r="AQ32" i="1413"/>
  <c r="AQ50" i="1413"/>
  <c r="AQ10" i="1413"/>
  <c r="AQ18" i="1413"/>
  <c r="AQ25" i="1413"/>
  <c r="AQ69" i="1413"/>
  <c r="AQ45" i="1413"/>
  <c r="AQ17" i="1413"/>
  <c r="AQ56" i="1413"/>
  <c r="AQ36" i="1413"/>
  <c r="AQ12" i="1413"/>
  <c r="AQ11" i="1413"/>
  <c r="AB27" i="1413"/>
  <c r="AA48" i="1413"/>
  <c r="Z53" i="1413"/>
  <c r="Z57" i="1413"/>
  <c r="Z18" i="861" s="1"/>
  <c r="AP14" i="1413"/>
  <c r="AP43" i="1413" s="1"/>
  <c r="AP17" i="861" s="1"/>
  <c r="AO24" i="1413"/>
  <c r="AP1440" i="64"/>
  <c r="AF1442" i="64"/>
  <c r="AP722" i="64" a="1"/>
  <c r="AP722" i="64" s="1"/>
  <c r="X724" i="64"/>
  <c r="X719" i="64"/>
  <c r="Y714" i="64"/>
  <c r="AP723" i="64" a="1"/>
  <c r="AP723" i="64" s="1"/>
  <c r="AP716" i="64" a="1"/>
  <c r="AP716" i="64" s="1"/>
  <c r="AO78" i="64"/>
  <c r="AO84" i="64" s="1"/>
  <c r="AP77" i="64" a="1"/>
  <c r="AP77" i="64" s="1"/>
  <c r="AP75" i="64" a="1"/>
  <c r="AP75" i="64" s="1"/>
  <c r="AP625" i="64" a="1"/>
  <c r="AP625" i="64" s="1"/>
  <c r="AP76" i="64" a="1"/>
  <c r="AP76" i="64" s="1"/>
  <c r="AP82" i="64" a="1"/>
  <c r="AP82" i="64" s="1"/>
  <c r="AP81" i="64" a="1"/>
  <c r="AP81" i="64" s="1"/>
  <c r="AP74" i="64" a="1"/>
  <c r="AP74" i="64" s="1"/>
  <c r="AN103" i="861"/>
  <c r="W1838" i="64"/>
  <c r="X1832" i="64"/>
  <c r="X1834" i="64" s="1"/>
  <c r="Y1798" i="64"/>
  <c r="W628" i="64"/>
  <c r="W639" i="64" s="1"/>
  <c r="W636" i="64"/>
  <c r="W640" i="64" s="1"/>
  <c r="AP621" i="64" a="1"/>
  <c r="AP621" i="64" s="1"/>
  <c r="AP635" i="64" a="1"/>
  <c r="AP635" i="64" s="1"/>
  <c r="AP627" i="64" a="1"/>
  <c r="AP627" i="64" s="1"/>
  <c r="AP631" i="64" a="1"/>
  <c r="AP631" i="64" s="1"/>
  <c r="X608" i="64"/>
  <c r="AP614" i="64" a="1"/>
  <c r="AP614" i="64" s="1"/>
  <c r="AP610" i="64" a="1"/>
  <c r="AP610" i="64" s="1"/>
  <c r="AP613" i="64" a="1"/>
  <c r="AP613" i="64" s="1"/>
  <c r="AO612" i="64"/>
  <c r="AO615" i="64"/>
  <c r="AO3241" i="64"/>
  <c r="AP3240" i="64" a="1"/>
  <c r="AP3240" i="64" s="1"/>
  <c r="AP3023" i="64" a="1"/>
  <c r="AP3023" i="64" s="1"/>
  <c r="AP3025" i="64" s="1"/>
  <c r="X3218" i="64"/>
  <c r="Y3213" i="64"/>
  <c r="AP3215" i="64" a="1"/>
  <c r="AP3215" i="64" s="1"/>
  <c r="AO3020" i="64"/>
  <c r="AP3018" i="64" a="1"/>
  <c r="AP3018" i="64" s="1"/>
  <c r="AP3019" i="64" a="1"/>
  <c r="AP3019" i="64" s="1"/>
  <c r="AP61" i="64" a="1"/>
  <c r="AP61" i="64" s="1"/>
  <c r="AP59" i="64" a="1"/>
  <c r="AP59" i="64" s="1"/>
  <c r="AP60" i="64" a="1"/>
  <c r="AP60" i="64" s="1"/>
  <c r="AP58" i="64" s="1" a="1"/>
  <c r="AP58" i="64" s="1"/>
  <c r="AP3541" i="64" a="1"/>
  <c r="AP3541" i="64" s="1"/>
  <c r="AP3520" i="64" a="1"/>
  <c r="AP3520" i="64" s="1"/>
  <c r="AP1583" i="64" a="1"/>
  <c r="AP1583" i="64" s="1"/>
  <c r="AP1584" i="64" a="1"/>
  <c r="AP1584" i="64" s="1"/>
  <c r="AP1672" i="64" a="1"/>
  <c r="AP1672" i="64" s="1"/>
  <c r="AP1673" i="64" a="1"/>
  <c r="AP1673" i="64" s="1"/>
  <c r="AP1628" i="64" a="1"/>
  <c r="AP1628" i="64" s="1"/>
  <c r="AP1650" i="64" a="1"/>
  <c r="AP1650" i="64" s="1"/>
  <c r="AP1561" i="64" a="1"/>
  <c r="AP1561" i="64" s="1"/>
  <c r="AP1606" i="64" a="1"/>
  <c r="AP1606" i="64" s="1"/>
  <c r="AO21" i="863"/>
  <c r="AP791" i="64" a="1"/>
  <c r="AP791" i="64" s="1"/>
  <c r="AP787" i="64" a="1"/>
  <c r="AP787" i="64" s="1"/>
  <c r="AP781" i="64" a="1"/>
  <c r="AP781" i="64" s="1"/>
  <c r="AP782" i="64" s="1"/>
  <c r="AE779" i="64"/>
  <c r="AE783" i="64" s="1"/>
  <c r="AD788" i="64"/>
  <c r="AD792" i="64" s="1"/>
  <c r="AD784" i="64"/>
  <c r="AO20" i="864"/>
  <c r="AO102" i="861" s="1"/>
  <c r="AO33" i="863"/>
  <c r="AO17" i="863" s="1"/>
  <c r="AO33" i="861" s="1"/>
  <c r="AO44" i="863"/>
  <c r="AQ3" i="64"/>
  <c r="AQ1439" i="64" s="1" a="1"/>
  <c r="AQ1439" i="64" s="1"/>
  <c r="AR2" i="64"/>
  <c r="AQ1" i="64"/>
  <c r="AQ7" i="64"/>
  <c r="AP4" i="64"/>
  <c r="AB543" i="64"/>
  <c r="AA559" i="64"/>
  <c r="AE492" i="64"/>
  <c r="AD508" i="64"/>
  <c r="AR2" i="864"/>
  <c r="AQ7" i="864"/>
  <c r="AQ7" i="863"/>
  <c r="AP4" i="864"/>
  <c r="AP4" i="863"/>
  <c r="AQ3" i="864"/>
  <c r="AQ3" i="863"/>
  <c r="AQ1" i="864"/>
  <c r="AQ1" i="863"/>
  <c r="AR3" i="861"/>
  <c r="AR3" i="1413" s="1"/>
  <c r="AQ4" i="861"/>
  <c r="AQ4" i="1413" s="1"/>
  <c r="AL95" i="861"/>
  <c r="AK95" i="861"/>
  <c r="AK64" i="861"/>
  <c r="AM46" i="861"/>
  <c r="AN2146" i="64"/>
  <c r="BA2589" i="64"/>
  <c r="AI2613" i="64"/>
  <c r="AO53" i="863" a="1"/>
  <c r="AO53" i="863" s="1"/>
  <c r="AO51" i="863" a="1"/>
  <c r="AO51" i="863" s="1"/>
  <c r="AO49" i="863" a="1"/>
  <c r="AO49" i="863" s="1"/>
  <c r="AP18" i="864"/>
  <c r="AP17" i="864"/>
  <c r="AP16" i="864"/>
  <c r="AQ19" i="864"/>
  <c r="AP43" i="863" a="1"/>
  <c r="AP43" i="863" s="1"/>
  <c r="AP42" i="863" a="1"/>
  <c r="AP42" i="863" s="1"/>
  <c r="AP41" i="863" a="1"/>
  <c r="AP41" i="863" s="1"/>
  <c r="AP40" i="863" a="1"/>
  <c r="AP40" i="863" s="1"/>
  <c r="AP39" i="863" a="1"/>
  <c r="AP39" i="863" s="1"/>
  <c r="AP30" i="863"/>
  <c r="AP32" i="863"/>
  <c r="AP29" i="863"/>
  <c r="AQ2" i="863"/>
  <c r="AQ31" i="863" s="1"/>
  <c r="AO34" i="863"/>
  <c r="AR7" i="861"/>
  <c r="AR7" i="1413" s="1"/>
  <c r="AS2" i="861"/>
  <c r="AS2" i="1413" s="1"/>
  <c r="AR1" i="861"/>
  <c r="AR1" i="1413" s="1"/>
  <c r="AD2" i="860"/>
  <c r="AC7" i="860"/>
  <c r="AC1" i="860"/>
  <c r="AC3" i="860"/>
  <c r="AC4" i="860" s="1"/>
  <c r="DG1" i="860"/>
  <c r="DG4" i="860"/>
  <c r="DH9" i="860"/>
  <c r="DH8" i="860"/>
  <c r="DH3" i="860"/>
  <c r="DI2" i="860"/>
  <c r="AH2656" i="64"/>
  <c r="AI2654" i="64"/>
  <c r="AI2633" i="64"/>
  <c r="AI2635" i="64" s="1"/>
  <c r="AH2635" i="64"/>
  <c r="L136" i="64"/>
  <c r="M136" i="64"/>
  <c r="N136" i="64"/>
  <c r="O136" i="64"/>
  <c r="P136" i="64"/>
  <c r="K136" i="64"/>
  <c r="G2345" i="64"/>
  <c r="AQ1440" i="64" a="1"/>
  <c r="AP1607" i="64"/>
  <c r="AP1629" i="64"/>
  <c r="AP1651" i="64"/>
  <c r="AP3241" i="64" a="1"/>
  <c r="AP1674" i="64"/>
  <c r="X1836" i="64" a="1"/>
  <c r="AP1585" i="64"/>
  <c r="AP1562" i="64"/>
  <c r="AA39" i="1413" l="1"/>
  <c r="AA90" i="861" s="1"/>
  <c r="Z61" i="1413"/>
  <c r="Z59" i="861" s="1"/>
  <c r="AP20" i="1413"/>
  <c r="AP23" i="861" s="1"/>
  <c r="AQ14" i="1413"/>
  <c r="AQ43" i="1413" s="1"/>
  <c r="AQ17" i="861" s="1"/>
  <c r="AA52" i="1413"/>
  <c r="AC23" i="1413"/>
  <c r="AB28" i="1413"/>
  <c r="AB33" i="1413"/>
  <c r="AB16" i="861" s="1"/>
  <c r="AR76" i="1413"/>
  <c r="AR69" i="1413"/>
  <c r="AR60" i="1413"/>
  <c r="AR18" i="1413"/>
  <c r="AR56" i="1413"/>
  <c r="AR10" i="1413"/>
  <c r="AR45" i="1413"/>
  <c r="AR42" i="1413"/>
  <c r="AR25" i="1413"/>
  <c r="AR50" i="1413"/>
  <c r="AR12" i="1413"/>
  <c r="AR17" i="1413"/>
  <c r="AR32" i="1413"/>
  <c r="AR36" i="1413"/>
  <c r="AR31" i="1413"/>
  <c r="AR13" i="1413"/>
  <c r="AR11" i="1413"/>
  <c r="AP24" i="1413"/>
  <c r="AQ1440" i="64"/>
  <c r="AG1442" i="64"/>
  <c r="AQ722" i="64" a="1"/>
  <c r="AQ722" i="64" s="1"/>
  <c r="Y717" i="64"/>
  <c r="Y718" i="64" s="1"/>
  <c r="AQ723" i="64" a="1"/>
  <c r="AQ723" i="64" s="1"/>
  <c r="AQ716" i="64" a="1"/>
  <c r="AQ716" i="64" s="1"/>
  <c r="AP78" i="64"/>
  <c r="AP84" i="64" s="1"/>
  <c r="AQ77" i="64" a="1"/>
  <c r="AQ77" i="64" s="1"/>
  <c r="AQ75" i="64" a="1"/>
  <c r="AQ75" i="64" s="1"/>
  <c r="AQ625" i="64" a="1"/>
  <c r="AQ625" i="64" s="1"/>
  <c r="AQ74" i="64" a="1"/>
  <c r="AQ74" i="64" s="1"/>
  <c r="AQ82" i="64" a="1"/>
  <c r="AQ82" i="64" s="1"/>
  <c r="AQ81" i="64" a="1"/>
  <c r="AQ81" i="64" s="1"/>
  <c r="AQ76" i="64" a="1"/>
  <c r="AQ76" i="64" s="1"/>
  <c r="AO103" i="861"/>
  <c r="X1836" i="64"/>
  <c r="Y1831" i="64"/>
  <c r="Z1795" i="64"/>
  <c r="Z1796" i="64" s="1"/>
  <c r="Y1800" i="64"/>
  <c r="W641" i="64"/>
  <c r="W642" i="64" s="1"/>
  <c r="AQ635" i="64" a="1"/>
  <c r="AQ635" i="64" s="1"/>
  <c r="AQ627" i="64" a="1"/>
  <c r="AQ627" i="64" s="1"/>
  <c r="AQ631" i="64" a="1"/>
  <c r="AQ631" i="64" s="1"/>
  <c r="AQ621" i="64" a="1"/>
  <c r="AQ621" i="64" s="1"/>
  <c r="X609" i="64"/>
  <c r="AQ614" i="64" a="1"/>
  <c r="AQ614" i="64" s="1"/>
  <c r="AQ613" i="64" a="1"/>
  <c r="AQ613" i="64" s="1"/>
  <c r="AQ610" i="64" a="1"/>
  <c r="AQ610" i="64" s="1"/>
  <c r="AP615" i="64"/>
  <c r="AP612" i="64"/>
  <c r="AP3241" i="64"/>
  <c r="AQ3240" i="64" a="1"/>
  <c r="AQ3240" i="64" s="1"/>
  <c r="AQ3023" i="64" a="1"/>
  <c r="AQ3023" i="64" s="1"/>
  <c r="AQ3025" i="64" s="1"/>
  <c r="AQ3215" i="64" a="1"/>
  <c r="AQ3215" i="64" s="1"/>
  <c r="Y3216" i="64"/>
  <c r="Y3217" i="64" s="1"/>
  <c r="AQ3018" i="64" a="1"/>
  <c r="AQ3018" i="64" s="1"/>
  <c r="AQ3019" i="64" a="1"/>
  <c r="AQ3019" i="64" s="1"/>
  <c r="AP3020" i="64"/>
  <c r="AQ59" i="64" a="1"/>
  <c r="AQ59" i="64" s="1"/>
  <c r="AQ60" i="64" a="1"/>
  <c r="AQ60" i="64" s="1"/>
  <c r="AQ58" i="64" s="1" a="1"/>
  <c r="AQ58" i="64" s="1"/>
  <c r="AQ61" i="64" a="1"/>
  <c r="AQ61" i="64" s="1"/>
  <c r="AQ3541" i="64" a="1"/>
  <c r="AQ3541" i="64" s="1"/>
  <c r="AQ3520" i="64" a="1"/>
  <c r="AQ3520" i="64" s="1"/>
  <c r="AQ1583" i="64" a="1"/>
  <c r="AQ1583" i="64" s="1"/>
  <c r="AQ1584" i="64" a="1"/>
  <c r="AQ1584" i="64" s="1"/>
  <c r="AQ1672" i="64" a="1"/>
  <c r="AQ1672" i="64" s="1"/>
  <c r="AQ1673" i="64" a="1"/>
  <c r="AQ1673" i="64" s="1"/>
  <c r="AQ1628" i="64" a="1"/>
  <c r="AQ1628" i="64" s="1"/>
  <c r="AQ1650" i="64" a="1"/>
  <c r="AQ1650" i="64" s="1"/>
  <c r="AQ1561" i="64" a="1"/>
  <c r="AQ1561" i="64" s="1"/>
  <c r="AQ1606" i="64" a="1"/>
  <c r="AQ1606" i="64" s="1"/>
  <c r="AP20" i="864"/>
  <c r="AP102" i="861" s="1"/>
  <c r="AF779" i="64"/>
  <c r="AF783" i="64" s="1"/>
  <c r="AE784" i="64"/>
  <c r="AE788" i="64"/>
  <c r="AE792" i="64" s="1"/>
  <c r="AQ791" i="64" a="1"/>
  <c r="AQ791" i="64" s="1"/>
  <c r="AQ787" i="64" a="1"/>
  <c r="AQ787" i="64" s="1"/>
  <c r="AQ781" i="64" a="1"/>
  <c r="AQ781" i="64" s="1"/>
  <c r="AQ782" i="64" s="1"/>
  <c r="AP21" i="863"/>
  <c r="AP33" i="863"/>
  <c r="AP17" i="863" s="1"/>
  <c r="AP33" i="861" s="1"/>
  <c r="AP44" i="863"/>
  <c r="AR1" i="64"/>
  <c r="AR7" i="64"/>
  <c r="AS2" i="64"/>
  <c r="AQ4" i="64"/>
  <c r="AR3" i="64"/>
  <c r="AR1439" i="64" s="1" a="1"/>
  <c r="AR1439" i="64" s="1"/>
  <c r="AF493" i="64"/>
  <c r="AE508" i="64"/>
  <c r="AC544" i="64"/>
  <c r="AB559" i="64"/>
  <c r="AS2" i="864"/>
  <c r="AR7" i="864"/>
  <c r="AR7" i="863"/>
  <c r="AQ4" i="864"/>
  <c r="AQ4" i="863"/>
  <c r="AR3" i="863"/>
  <c r="AR3" i="864"/>
  <c r="AR1" i="864"/>
  <c r="AR1" i="863"/>
  <c r="AS3" i="861"/>
  <c r="AS3" i="1413" s="1"/>
  <c r="AR4" i="861"/>
  <c r="AR4" i="1413" s="1"/>
  <c r="AM95" i="861"/>
  <c r="AO2146" i="64"/>
  <c r="BB2589" i="64"/>
  <c r="BA2591" i="64"/>
  <c r="AJ2613" i="64"/>
  <c r="AP51" i="863" a="1"/>
  <c r="AP51" i="863" s="1"/>
  <c r="AP49" i="863" a="1"/>
  <c r="AP49" i="863" s="1"/>
  <c r="AP53" i="863" a="1"/>
  <c r="AP53" i="863" s="1"/>
  <c r="AP34" i="863"/>
  <c r="AQ18" i="864"/>
  <c r="AQ17" i="864"/>
  <c r="AQ16" i="864"/>
  <c r="AR19" i="864"/>
  <c r="AT2" i="861"/>
  <c r="AT2" i="1413" s="1"/>
  <c r="AS1" i="861"/>
  <c r="AS1" i="1413" s="1"/>
  <c r="AS7" i="861"/>
  <c r="AS7" i="1413" s="1"/>
  <c r="AQ42" i="863" a="1"/>
  <c r="AQ42" i="863" s="1"/>
  <c r="AQ43" i="863" a="1"/>
  <c r="AQ43" i="863" s="1"/>
  <c r="AQ30" i="863"/>
  <c r="AQ40" i="863" a="1"/>
  <c r="AQ40" i="863" s="1"/>
  <c r="AQ41" i="863" a="1"/>
  <c r="AQ41" i="863" s="1"/>
  <c r="AQ39" i="863" a="1"/>
  <c r="AQ39" i="863" s="1"/>
  <c r="AQ29" i="863"/>
  <c r="AQ32" i="863"/>
  <c r="AR2" i="863"/>
  <c r="AR31" i="863" s="1"/>
  <c r="AE2" i="860"/>
  <c r="AD1" i="860"/>
  <c r="AD7" i="860"/>
  <c r="AD3" i="860"/>
  <c r="AD4" i="860" s="1"/>
  <c r="DI3" i="860"/>
  <c r="DJ2" i="860"/>
  <c r="DI9" i="860"/>
  <c r="DI8" i="860"/>
  <c r="DH4" i="860"/>
  <c r="DH1" i="860"/>
  <c r="AJ2654" i="64"/>
  <c r="AI2656" i="64"/>
  <c r="AJ2633" i="64"/>
  <c r="AJ2635" i="64" s="1"/>
  <c r="B1416" i="64"/>
  <c r="B1414" i="64" s="1"/>
  <c r="B1745" i="64"/>
  <c r="G584" i="64"/>
  <c r="G131" i="64"/>
  <c r="G132" i="64"/>
  <c r="G133" i="64"/>
  <c r="G134" i="64"/>
  <c r="G135" i="64"/>
  <c r="G136" i="64"/>
  <c r="AR1440" i="64" a="1"/>
  <c r="AQ1607" i="64"/>
  <c r="AQ1629" i="64"/>
  <c r="AQ1585" i="64"/>
  <c r="AQ1674" i="64"/>
  <c r="AQ1562" i="64"/>
  <c r="AQ1651" i="64"/>
  <c r="AQ3241" i="64" a="1"/>
  <c r="AQ20" i="1413" l="1"/>
  <c r="AQ23" i="861" s="1"/>
  <c r="AB49" i="1413"/>
  <c r="AB37" i="1413"/>
  <c r="AB69" i="861" s="1"/>
  <c r="AC26" i="1413"/>
  <c r="AB48" i="1413"/>
  <c r="AA53" i="1413"/>
  <c r="AA57" i="1413"/>
  <c r="AA18" i="861" s="1"/>
  <c r="AQ24" i="1413"/>
  <c r="AS56" i="1413"/>
  <c r="AS76" i="1413"/>
  <c r="AS60" i="1413"/>
  <c r="AS18" i="1413"/>
  <c r="AS45" i="1413"/>
  <c r="AS69" i="1413"/>
  <c r="AS36" i="1413"/>
  <c r="AS25" i="1413"/>
  <c r="AS32" i="1413"/>
  <c r="AS31" i="1413"/>
  <c r="AS17" i="1413"/>
  <c r="AS42" i="1413"/>
  <c r="AS12" i="1413"/>
  <c r="AS50" i="1413"/>
  <c r="AS10" i="1413"/>
  <c r="AS13" i="1413"/>
  <c r="AS11" i="1413"/>
  <c r="AR14" i="1413"/>
  <c r="AR43" i="1413" s="1"/>
  <c r="AR17" i="861" s="1"/>
  <c r="Z63" i="1413"/>
  <c r="Z91" i="861" s="1"/>
  <c r="AR1440" i="64"/>
  <c r="AH1442" i="64"/>
  <c r="AR722" i="64" a="1"/>
  <c r="AR722" i="64" s="1"/>
  <c r="Y724" i="64"/>
  <c r="Y719" i="64"/>
  <c r="Z714" i="64"/>
  <c r="AR716" i="64" a="1"/>
  <c r="AR716" i="64" s="1"/>
  <c r="AR723" i="64" a="1"/>
  <c r="AR723" i="64" s="1"/>
  <c r="AQ78" i="64"/>
  <c r="AQ84" i="64" s="1"/>
  <c r="AR75" i="64" a="1"/>
  <c r="AR75" i="64" s="1"/>
  <c r="AR77" i="64" a="1"/>
  <c r="AR77" i="64" s="1"/>
  <c r="AR625" i="64" a="1"/>
  <c r="AR625" i="64" s="1"/>
  <c r="AR82" i="64" a="1"/>
  <c r="AR82" i="64" s="1"/>
  <c r="AR81" i="64" a="1"/>
  <c r="AR81" i="64" s="1"/>
  <c r="AR76" i="64" a="1"/>
  <c r="AR76" i="64" s="1"/>
  <c r="AR74" i="64" a="1"/>
  <c r="AR74" i="64" s="1"/>
  <c r="AP103" i="861"/>
  <c r="X1838" i="64"/>
  <c r="Y1832" i="64"/>
  <c r="Y1834" i="64" s="1"/>
  <c r="X632" i="64"/>
  <c r="X618" i="64"/>
  <c r="X622" i="64" s="1"/>
  <c r="AR635" i="64" a="1"/>
  <c r="AR635" i="64" s="1"/>
  <c r="AR627" i="64" a="1"/>
  <c r="AR627" i="64" s="1"/>
  <c r="AR631" i="64" a="1"/>
  <c r="AR631" i="64" s="1"/>
  <c r="AR621" i="64" a="1"/>
  <c r="AR621" i="64" s="1"/>
  <c r="X616" i="64"/>
  <c r="X626" i="64" s="1"/>
  <c r="X628" i="64" s="1"/>
  <c r="AR613" i="64" a="1"/>
  <c r="AR613" i="64" s="1"/>
  <c r="AR610" i="64" a="1"/>
  <c r="AR610" i="64" s="1"/>
  <c r="AR614" i="64" a="1"/>
  <c r="AR614" i="64" s="1"/>
  <c r="AQ612" i="64"/>
  <c r="AQ615" i="64"/>
  <c r="AQ3241" i="64"/>
  <c r="AR3240" i="64" a="1"/>
  <c r="AR3240" i="64" s="1"/>
  <c r="AR3023" i="64" a="1"/>
  <c r="AR3023" i="64" s="1"/>
  <c r="AR3025" i="64" s="1"/>
  <c r="AA24" i="861"/>
  <c r="Z3213" i="64"/>
  <c r="Y3218" i="64"/>
  <c r="AR3215" i="64" a="1"/>
  <c r="AR3215" i="64" s="1"/>
  <c r="AR3018" i="64" a="1"/>
  <c r="AR3018" i="64" s="1"/>
  <c r="AR3019" i="64" a="1"/>
  <c r="AR3019" i="64" s="1"/>
  <c r="AQ3020" i="64"/>
  <c r="AR59" i="64" a="1"/>
  <c r="AR59" i="64" s="1"/>
  <c r="AR60" i="64" a="1"/>
  <c r="AR60" i="64" s="1"/>
  <c r="AR58" i="64" s="1" a="1"/>
  <c r="AR58" i="64" s="1"/>
  <c r="AR61" i="64" a="1"/>
  <c r="AR61" i="64" s="1"/>
  <c r="AR3541" i="64" a="1"/>
  <c r="AR3541" i="64" s="1"/>
  <c r="AR3520" i="64" a="1"/>
  <c r="AR3520" i="64" s="1"/>
  <c r="AR1583" i="64" a="1"/>
  <c r="AR1583" i="64" s="1"/>
  <c r="AR1584" i="64" a="1"/>
  <c r="AR1584" i="64" s="1"/>
  <c r="AR1672" i="64" a="1"/>
  <c r="AR1672" i="64" s="1"/>
  <c r="AR1673" i="64" a="1"/>
  <c r="AR1673" i="64" s="1"/>
  <c r="AR1628" i="64" a="1"/>
  <c r="AR1628" i="64" s="1"/>
  <c r="AR1650" i="64" a="1"/>
  <c r="AR1650" i="64" s="1"/>
  <c r="AR1561" i="64" a="1"/>
  <c r="AR1561" i="64" s="1"/>
  <c r="AR1606" i="64" a="1"/>
  <c r="AR1606" i="64" s="1"/>
  <c r="AQ20" i="864"/>
  <c r="AQ102" i="861" s="1"/>
  <c r="AR791" i="64" a="1"/>
  <c r="AR791" i="64" s="1"/>
  <c r="AR787" i="64" a="1"/>
  <c r="AR787" i="64" s="1"/>
  <c r="AR781" i="64" a="1"/>
  <c r="AR781" i="64" s="1"/>
  <c r="AR782" i="64" s="1"/>
  <c r="AF788" i="64"/>
  <c r="AF792" i="64" s="1"/>
  <c r="AG779" i="64"/>
  <c r="AG783" i="64" s="1"/>
  <c r="AF784" i="64"/>
  <c r="AQ21" i="863"/>
  <c r="AQ33" i="863"/>
  <c r="AQ17" i="863" s="1"/>
  <c r="AQ33" i="861" s="1"/>
  <c r="AQ44" i="863"/>
  <c r="AR4" i="64"/>
  <c r="AS3" i="64"/>
  <c r="AS1439" i="64" s="1" a="1"/>
  <c r="AS1439" i="64" s="1"/>
  <c r="AS7" i="64"/>
  <c r="AS1" i="64"/>
  <c r="AT2" i="64"/>
  <c r="AD545" i="64"/>
  <c r="AC559" i="64"/>
  <c r="AG494" i="64"/>
  <c r="AF508" i="64"/>
  <c r="AT2" i="864"/>
  <c r="AS7" i="863"/>
  <c r="AS7" i="864"/>
  <c r="AS1" i="863"/>
  <c r="AS1" i="864"/>
  <c r="AR4" i="864"/>
  <c r="AR4" i="863"/>
  <c r="AS3" i="863"/>
  <c r="AS3" i="864"/>
  <c r="AT3" i="861"/>
  <c r="AT3" i="1413" s="1"/>
  <c r="AS4" i="861"/>
  <c r="AS4" i="1413" s="1"/>
  <c r="AP2146" i="64"/>
  <c r="AN46" i="861"/>
  <c r="AL64" i="861"/>
  <c r="BC2589" i="64"/>
  <c r="BC2591" i="64" s="1"/>
  <c r="BB2591" i="64"/>
  <c r="AR302" i="64"/>
  <c r="AK2613" i="64"/>
  <c r="AQ53" i="863" a="1"/>
  <c r="AQ53" i="863" s="1"/>
  <c r="AQ51" i="863" a="1"/>
  <c r="AQ51" i="863" s="1"/>
  <c r="AQ49" i="863" a="1"/>
  <c r="AQ49" i="863" s="1"/>
  <c r="AR43" i="863" a="1"/>
  <c r="AR43" i="863" s="1"/>
  <c r="AR32" i="863"/>
  <c r="AR42" i="863" a="1"/>
  <c r="AR42" i="863" s="1"/>
  <c r="AR41" i="863" a="1"/>
  <c r="AR41" i="863" s="1"/>
  <c r="AR39" i="863" a="1"/>
  <c r="AR39" i="863" s="1"/>
  <c r="AR40" i="863" a="1"/>
  <c r="AR40" i="863" s="1"/>
  <c r="AR30" i="863"/>
  <c r="AR29" i="863"/>
  <c r="AS2" i="863"/>
  <c r="AS31" i="863" s="1"/>
  <c r="AU2" i="861"/>
  <c r="AU2" i="1413" s="1"/>
  <c r="AT1" i="861"/>
  <c r="AT1" i="1413" s="1"/>
  <c r="AT7" i="861"/>
  <c r="AT7" i="1413" s="1"/>
  <c r="AQ34" i="863"/>
  <c r="AR18" i="864"/>
  <c r="AR17" i="864"/>
  <c r="AS19" i="864"/>
  <c r="AR16" i="864"/>
  <c r="AE1" i="860"/>
  <c r="AE7" i="860"/>
  <c r="AF2" i="860"/>
  <c r="AE3" i="860"/>
  <c r="AE4" i="860" s="1"/>
  <c r="DI1" i="860"/>
  <c r="DI4" i="860"/>
  <c r="DJ3" i="860"/>
  <c r="DK2" i="860"/>
  <c r="DJ9" i="860"/>
  <c r="DJ8" i="860"/>
  <c r="AK2654" i="64"/>
  <c r="AJ2656" i="64"/>
  <c r="AK2633" i="64"/>
  <c r="AK2635" i="64" s="1"/>
  <c r="B1490" i="64"/>
  <c r="AS1440" i="64" a="1"/>
  <c r="AR1562" i="64"/>
  <c r="AR1651" i="64"/>
  <c r="AR3241" i="64" a="1"/>
  <c r="AR1585" i="64"/>
  <c r="AR1674" i="64"/>
  <c r="Y1836" i="64" a="1"/>
  <c r="AR1629" i="64"/>
  <c r="AR1607" i="64"/>
  <c r="AC27" i="1413" l="1"/>
  <c r="AB39" i="1413"/>
  <c r="AB90" i="861" s="1"/>
  <c r="AR24" i="1413"/>
  <c r="AB51" i="1413"/>
  <c r="AR20" i="1413"/>
  <c r="AR23" i="861" s="1"/>
  <c r="AS14" i="1413"/>
  <c r="AT42" i="1413"/>
  <c r="AT60" i="1413"/>
  <c r="AT31" i="1413"/>
  <c r="AT36" i="1413"/>
  <c r="AT45" i="1413"/>
  <c r="AT13" i="1413"/>
  <c r="AT25" i="1413"/>
  <c r="AT56" i="1413"/>
  <c r="AT69" i="1413"/>
  <c r="AT50" i="1413"/>
  <c r="AT11" i="1413"/>
  <c r="AT18" i="1413"/>
  <c r="AT76" i="1413"/>
  <c r="AT12" i="1413"/>
  <c r="AT10" i="1413"/>
  <c r="AT32" i="1413"/>
  <c r="AT17" i="1413"/>
  <c r="AA61" i="1413"/>
  <c r="AA59" i="861" s="1"/>
  <c r="AS1440" i="64"/>
  <c r="AI1442" i="64"/>
  <c r="AS722" i="64" a="1"/>
  <c r="AS722" i="64" s="1"/>
  <c r="AS716" i="64" a="1"/>
  <c r="AS716" i="64" s="1"/>
  <c r="AS723" i="64" a="1"/>
  <c r="AS723" i="64" s="1"/>
  <c r="Z717" i="64"/>
  <c r="Z718" i="64" s="1"/>
  <c r="AR78" i="64"/>
  <c r="AR84" i="64" s="1"/>
  <c r="AS77" i="64" a="1"/>
  <c r="AS77" i="64" s="1"/>
  <c r="AS75" i="64" a="1"/>
  <c r="AS75" i="64" s="1"/>
  <c r="AS625" i="64" a="1"/>
  <c r="AS625" i="64" s="1"/>
  <c r="AS81" i="64" a="1"/>
  <c r="AS81" i="64" s="1"/>
  <c r="AS76" i="64" a="1"/>
  <c r="AS76" i="64" s="1"/>
  <c r="AS74" i="64" a="1"/>
  <c r="AS74" i="64" s="1"/>
  <c r="AS82" i="64" a="1"/>
  <c r="AS82" i="64" s="1"/>
  <c r="AQ103" i="861"/>
  <c r="Y1836" i="64"/>
  <c r="Z1831" i="64"/>
  <c r="Z1798" i="64"/>
  <c r="X636" i="64"/>
  <c r="X640" i="64" s="1"/>
  <c r="X639" i="64"/>
  <c r="AS635" i="64" a="1"/>
  <c r="AS635" i="64" s="1"/>
  <c r="AS627" i="64" a="1"/>
  <c r="AS627" i="64" s="1"/>
  <c r="AS631" i="64" a="1"/>
  <c r="AS631" i="64" s="1"/>
  <c r="AS621" i="64" a="1"/>
  <c r="AS621" i="64" s="1"/>
  <c r="Y608" i="64"/>
  <c r="AS613" i="64" a="1"/>
  <c r="AS613" i="64" s="1"/>
  <c r="AS610" i="64" a="1"/>
  <c r="AS610" i="64" s="1"/>
  <c r="AS614" i="64" a="1"/>
  <c r="AS614" i="64" s="1"/>
  <c r="AR612" i="64"/>
  <c r="AR615" i="64"/>
  <c r="AR3241" i="64"/>
  <c r="AS3240" i="64" a="1"/>
  <c r="AS3240" i="64" s="1"/>
  <c r="AS3023" i="64" a="1"/>
  <c r="AS3023" i="64" s="1"/>
  <c r="AS3025" i="64" s="1"/>
  <c r="AS3215" i="64" a="1"/>
  <c r="AS3215" i="64" s="1"/>
  <c r="Z3216" i="64"/>
  <c r="Z3217" i="64" s="1"/>
  <c r="AS3018" i="64" a="1"/>
  <c r="AS3018" i="64" s="1"/>
  <c r="AS3019" i="64" a="1"/>
  <c r="AS3019" i="64" s="1"/>
  <c r="AR3020" i="64"/>
  <c r="AS60" i="64" a="1"/>
  <c r="AS60" i="64" s="1"/>
  <c r="AS58" i="64" s="1" a="1"/>
  <c r="AS58" i="64" s="1"/>
  <c r="AS61" i="64" a="1"/>
  <c r="AS61" i="64" s="1"/>
  <c r="AS59" i="64" a="1"/>
  <c r="AS59" i="64" s="1"/>
  <c r="AS3541" i="64" a="1"/>
  <c r="AS3541" i="64" s="1"/>
  <c r="AS3520" i="64" a="1"/>
  <c r="AS3520" i="64" s="1"/>
  <c r="AS1583" i="64" a="1"/>
  <c r="AS1583" i="64" s="1"/>
  <c r="AS1584" i="64" a="1"/>
  <c r="AS1584" i="64" s="1"/>
  <c r="AS1672" i="64" a="1"/>
  <c r="AS1672" i="64" s="1"/>
  <c r="AS1673" i="64" a="1"/>
  <c r="AS1673" i="64" s="1"/>
  <c r="AS1628" i="64" a="1"/>
  <c r="AS1628" i="64" s="1"/>
  <c r="AS1650" i="64" a="1"/>
  <c r="AS1650" i="64" s="1"/>
  <c r="AS1561" i="64" a="1"/>
  <c r="AS1561" i="64" s="1"/>
  <c r="AS1606" i="64" a="1"/>
  <c r="AS1606" i="64" s="1"/>
  <c r="AR20" i="864"/>
  <c r="AR102" i="861" s="1"/>
  <c r="AG788" i="64"/>
  <c r="AG792" i="64" s="1"/>
  <c r="AG784" i="64"/>
  <c r="AH779" i="64"/>
  <c r="AH783" i="64" s="1"/>
  <c r="AS787" i="64" a="1"/>
  <c r="AS787" i="64" s="1"/>
  <c r="AS781" i="64" a="1"/>
  <c r="AS781" i="64" s="1"/>
  <c r="AS782" i="64" s="1"/>
  <c r="AS791" i="64" a="1"/>
  <c r="AS791" i="64" s="1"/>
  <c r="AR33" i="863"/>
  <c r="AR17" i="863" s="1"/>
  <c r="AR33" i="861" s="1"/>
  <c r="AR21" i="863"/>
  <c r="AR44" i="863"/>
  <c r="AT7" i="64"/>
  <c r="AS4" i="64"/>
  <c r="AT1" i="64"/>
  <c r="AT3" i="64"/>
  <c r="AT1439" i="64" s="1" a="1"/>
  <c r="AT1439" i="64" s="1"/>
  <c r="AU2" i="64"/>
  <c r="AH495" i="64"/>
  <c r="AG508" i="64"/>
  <c r="AE546" i="64"/>
  <c r="AD559" i="64"/>
  <c r="AU2" i="864"/>
  <c r="AT7" i="864"/>
  <c r="AT7" i="863"/>
  <c r="AS4" i="863"/>
  <c r="AS4" i="864"/>
  <c r="AT1" i="863"/>
  <c r="AT1" i="864"/>
  <c r="AT3" i="864"/>
  <c r="AT3" i="863"/>
  <c r="AU3" i="861"/>
  <c r="AU3" i="1413" s="1"/>
  <c r="AT4" i="861"/>
  <c r="AT4" i="1413" s="1"/>
  <c r="AQ302" i="64"/>
  <c r="AN95" i="861"/>
  <c r="AM64" i="861"/>
  <c r="AO46" i="861"/>
  <c r="AQ2146" i="64"/>
  <c r="AR2154" i="64" a="1"/>
  <c r="AR2154" i="64" s="1"/>
  <c r="AR2153" i="64" a="1"/>
  <c r="AR2153" i="64" s="1"/>
  <c r="AR1986" i="64" a="1"/>
  <c r="AR1986" i="64" s="1"/>
  <c r="AR1984" i="64" a="1"/>
  <c r="AR1984" i="64" s="1"/>
  <c r="AR406" i="64" a="1"/>
  <c r="AR406" i="64" s="1"/>
  <c r="AR404" i="64" a="1"/>
  <c r="AR404" i="64" s="1"/>
  <c r="AR479" i="64" a="1"/>
  <c r="AR479" i="64" s="1"/>
  <c r="AR403" i="64" a="1"/>
  <c r="AR403" i="64" s="1"/>
  <c r="AR530" i="64" a="1"/>
  <c r="AR530" i="64" s="1"/>
  <c r="AR1702" i="64" a="1"/>
  <c r="AR1702" i="64" s="1"/>
  <c r="AR454" i="64" a="1"/>
  <c r="AR454" i="64" s="1"/>
  <c r="AR1317" i="64" a="1"/>
  <c r="AR1317" i="64" s="1"/>
  <c r="AR1385" i="64" a="1"/>
  <c r="AR1385" i="64" s="1"/>
  <c r="AR2559" i="64" a="1"/>
  <c r="AR2559" i="64" s="1"/>
  <c r="BD2589" i="64"/>
  <c r="BD2591" i="64" s="1"/>
  <c r="AR2399" i="64" a="1"/>
  <c r="AR2399" i="64" s="1"/>
  <c r="AR1275" i="64" a="1"/>
  <c r="AR1275" i="64" s="1"/>
  <c r="AR1469" i="64" a="1"/>
  <c r="AR1469" i="64" s="1"/>
  <c r="AR2401" i="64" a="1"/>
  <c r="AR2401" i="64" s="1"/>
  <c r="AR1465" i="64" a="1"/>
  <c r="AR1465" i="64" s="1"/>
  <c r="AR1466" i="64" a="1"/>
  <c r="AR1466" i="64" s="1"/>
  <c r="AR911" i="64" a="1"/>
  <c r="AR911" i="64" s="1"/>
  <c r="AR900" i="64" a="1"/>
  <c r="AR900" i="64" s="1"/>
  <c r="AR903" i="64" a="1"/>
  <c r="AR903" i="64" s="1"/>
  <c r="AR917" i="64" a="1"/>
  <c r="AR917" i="64" s="1"/>
  <c r="AR154" i="64" a="1"/>
  <c r="AR154" i="64" s="1"/>
  <c r="AR175" i="64" a="1"/>
  <c r="AR175" i="64" s="1"/>
  <c r="AR160" i="64" a="1"/>
  <c r="AR160" i="64" s="1"/>
  <c r="AR177" i="64" a="1"/>
  <c r="AR177" i="64" s="1"/>
  <c r="AR162" i="64" a="1"/>
  <c r="AR162" i="64" s="1"/>
  <c r="AR161" i="64" a="1"/>
  <c r="AR161" i="64" s="1"/>
  <c r="AR174" i="64" a="1"/>
  <c r="AR174" i="64" s="1"/>
  <c r="AR176" i="64" a="1"/>
  <c r="AR176" i="64" s="1"/>
  <c r="AR173" i="64" a="1"/>
  <c r="AR173" i="64" s="1"/>
  <c r="AR159" i="64" a="1"/>
  <c r="AR159" i="64" s="1"/>
  <c r="AR158" i="64" a="1"/>
  <c r="AR158" i="64" s="1"/>
  <c r="AR153" i="64" a="1"/>
  <c r="AR153" i="64" s="1"/>
  <c r="AR152" i="64" a="1"/>
  <c r="AR152" i="64" s="1"/>
  <c r="AR151" i="64" a="1"/>
  <c r="AR151" i="64" s="1"/>
  <c r="AR150" i="64" a="1"/>
  <c r="AR150" i="64" s="1"/>
  <c r="AR389" i="64" a="1"/>
  <c r="AR389" i="64" s="1"/>
  <c r="AR1539" i="64" a="1"/>
  <c r="AR1539" i="64" s="1"/>
  <c r="AR1234" i="64" a="1"/>
  <c r="AR1234" i="64" s="1"/>
  <c r="AR1233" i="64" a="1"/>
  <c r="AR1233" i="64" s="1"/>
  <c r="AR1230" i="64" a="1"/>
  <c r="AR1230" i="64" s="1"/>
  <c r="AR1232" i="64" a="1"/>
  <c r="AR1232" i="64" s="1"/>
  <c r="AR1231" i="64" a="1"/>
  <c r="AR1231" i="64" s="1"/>
  <c r="AR1202" i="64" a="1"/>
  <c r="AR1202" i="64" s="1"/>
  <c r="AR1210" i="64" s="1"/>
  <c r="AR1203" i="64" a="1"/>
  <c r="AR1203" i="64" s="1"/>
  <c r="AR1211" i="64" s="1"/>
  <c r="AR1217" i="64" a="1"/>
  <c r="AR1217" i="64" s="1"/>
  <c r="AR1218" i="64" a="1"/>
  <c r="AR1218" i="64" s="1"/>
  <c r="AR1201" i="64" a="1"/>
  <c r="AR1201" i="64" s="1"/>
  <c r="AR1209" i="64" s="1"/>
  <c r="AR1219" i="64" a="1"/>
  <c r="AR1219" i="64" s="1"/>
  <c r="AR1215" i="64" a="1"/>
  <c r="AR1215" i="64" s="1"/>
  <c r="AR1199" i="64" a="1"/>
  <c r="AR1199" i="64" s="1"/>
  <c r="AR1207" i="64" s="1"/>
  <c r="AR1216" i="64" a="1"/>
  <c r="AR1216" i="64" s="1"/>
  <c r="AR1200" i="64" a="1"/>
  <c r="AR1200" i="64" s="1"/>
  <c r="AR1208" i="64" s="1"/>
  <c r="AR251" i="64" a="1"/>
  <c r="AR251" i="64" s="1"/>
  <c r="AR374" i="64" a="1"/>
  <c r="AR374" i="64" s="1"/>
  <c r="AR1514" i="64" a="1"/>
  <c r="AR1514" i="64" s="1"/>
  <c r="AR1175" i="64" a="1"/>
  <c r="AR1175" i="64" s="1"/>
  <c r="AR342" i="64" a="1"/>
  <c r="AR342" i="64" s="1"/>
  <c r="AR355" i="64" a="1"/>
  <c r="AR355" i="64" s="1"/>
  <c r="AR1141" i="64" a="1"/>
  <c r="AR1141" i="64" s="1"/>
  <c r="AR1137" i="64" a="1"/>
  <c r="AR1137" i="64" s="1"/>
  <c r="AR1133" i="64" a="1"/>
  <c r="AR1133" i="64" s="1"/>
  <c r="AS302" i="64"/>
  <c r="AL2613" i="64"/>
  <c r="AS18" i="864"/>
  <c r="AS17" i="864"/>
  <c r="AS16" i="864"/>
  <c r="AT19" i="864"/>
  <c r="AS43" i="863" a="1"/>
  <c r="AS43" i="863" s="1"/>
  <c r="AS42" i="863" a="1"/>
  <c r="AS42" i="863" s="1"/>
  <c r="AS41" i="863" a="1"/>
  <c r="AS41" i="863" s="1"/>
  <c r="AS40" i="863" a="1"/>
  <c r="AS40" i="863" s="1"/>
  <c r="AS39" i="863" a="1"/>
  <c r="AS39" i="863" s="1"/>
  <c r="AS32" i="863"/>
  <c r="AT2" i="863"/>
  <c r="AT31" i="863" s="1"/>
  <c r="AS29" i="863"/>
  <c r="AS30" i="863"/>
  <c r="AU1" i="861"/>
  <c r="AU1" i="1413" s="1"/>
  <c r="AU7" i="861"/>
  <c r="AU7" i="1413" s="1"/>
  <c r="AV2" i="861"/>
  <c r="AV2" i="1413" s="1"/>
  <c r="AR53" i="863" a="1"/>
  <c r="AR53" i="863" s="1"/>
  <c r="AR51" i="863" a="1"/>
  <c r="AR51" i="863" s="1"/>
  <c r="AR49" i="863" a="1"/>
  <c r="AR49" i="863" s="1"/>
  <c r="AR34" i="863"/>
  <c r="AF3" i="860"/>
  <c r="AF4" i="860" s="1"/>
  <c r="AG2" i="860"/>
  <c r="AF1" i="860"/>
  <c r="AF7" i="860"/>
  <c r="DJ4" i="860"/>
  <c r="DJ1" i="860"/>
  <c r="DK9" i="860"/>
  <c r="DK8" i="860"/>
  <c r="DK3" i="860"/>
  <c r="AK2656" i="64"/>
  <c r="AL2654" i="64"/>
  <c r="AL2633" i="64"/>
  <c r="AL2635" i="64" s="1"/>
  <c r="B754" i="64"/>
  <c r="B746" i="64"/>
  <c r="AT1440" i="64" a="1"/>
  <c r="AS1607" i="64"/>
  <c r="AR455" i="64" a="1"/>
  <c r="AR1318" i="64" a="1"/>
  <c r="AS1674" i="64"/>
  <c r="AS1562" i="64"/>
  <c r="AS3241" i="64" a="1"/>
  <c r="AR2558" i="64" a="1"/>
  <c r="AR1386" i="64" a="1"/>
  <c r="AS1629" i="64"/>
  <c r="AR1985" i="64" a="1"/>
  <c r="AS1651" i="64"/>
  <c r="AR1703" i="64" a="1"/>
  <c r="AR1515" i="64" a="1"/>
  <c r="AR1134" i="64" a="1"/>
  <c r="AR2400" i="64" a="1"/>
  <c r="AR1274" i="64" a="1"/>
  <c r="AS1585" i="64"/>
  <c r="AR1540" i="64"/>
  <c r="AS24" i="1413" l="1"/>
  <c r="AU56" i="1413"/>
  <c r="AU45" i="1413"/>
  <c r="AU36" i="1413"/>
  <c r="AU69" i="1413"/>
  <c r="AU76" i="1413"/>
  <c r="AU50" i="1413"/>
  <c r="AU60" i="1413"/>
  <c r="AU32" i="1413"/>
  <c r="AU17" i="1413"/>
  <c r="AU42" i="1413"/>
  <c r="AU11" i="1413"/>
  <c r="AU31" i="1413"/>
  <c r="AU18" i="1413"/>
  <c r="AU10" i="1413"/>
  <c r="AU13" i="1413"/>
  <c r="AU12" i="1413"/>
  <c r="AU25" i="1413"/>
  <c r="AT14" i="1413"/>
  <c r="AT20" i="1413" s="1"/>
  <c r="AT23" i="861" s="1"/>
  <c r="AD23" i="1413"/>
  <c r="AC28" i="1413"/>
  <c r="AC33" i="1413"/>
  <c r="AC16" i="861" s="1"/>
  <c r="AB52" i="1413"/>
  <c r="AA63" i="1413"/>
  <c r="AA91" i="861" s="1"/>
  <c r="AS20" i="1413"/>
  <c r="AS23" i="861" s="1"/>
  <c r="AS43" i="1413"/>
  <c r="AS17" i="861" s="1"/>
  <c r="AT1440" i="64"/>
  <c r="AJ1442" i="64"/>
  <c r="AT722" i="64" a="1"/>
  <c r="AT722" i="64" s="1"/>
  <c r="Z724" i="64"/>
  <c r="Z719" i="64"/>
  <c r="AA714" i="64"/>
  <c r="AT716" i="64" a="1"/>
  <c r="AT716" i="64" s="1"/>
  <c r="AT723" i="64" a="1"/>
  <c r="AT723" i="64" s="1"/>
  <c r="AS78" i="64"/>
  <c r="AS84" i="64" s="1"/>
  <c r="AT75" i="64" a="1"/>
  <c r="AT75" i="64" s="1"/>
  <c r="AT77" i="64" a="1"/>
  <c r="AT77" i="64" s="1"/>
  <c r="AT625" i="64" a="1"/>
  <c r="AT625" i="64" s="1"/>
  <c r="AT76" i="64" a="1"/>
  <c r="AT76" i="64" s="1"/>
  <c r="AT74" i="64" a="1"/>
  <c r="AT74" i="64" s="1"/>
  <c r="AT82" i="64" a="1"/>
  <c r="AT82" i="64" s="1"/>
  <c r="AT81" i="64" a="1"/>
  <c r="AT81" i="64" s="1"/>
  <c r="AR103" i="861"/>
  <c r="Y1838" i="64"/>
  <c r="Z1832" i="64"/>
  <c r="Z1834" i="64" s="1"/>
  <c r="Z1800" i="64"/>
  <c r="AA1795" i="64"/>
  <c r="AA1796" i="64" s="1"/>
  <c r="X641" i="64"/>
  <c r="X642" i="64" s="1"/>
  <c r="AT635" i="64" a="1"/>
  <c r="AT635" i="64" s="1"/>
  <c r="AT627" i="64" a="1"/>
  <c r="AT627" i="64" s="1"/>
  <c r="AT631" i="64" a="1"/>
  <c r="AT631" i="64" s="1"/>
  <c r="AT621" i="64" a="1"/>
  <c r="AT621" i="64" s="1"/>
  <c r="Y609" i="64"/>
  <c r="AT613" i="64" a="1"/>
  <c r="AT613" i="64" s="1"/>
  <c r="AT610" i="64" a="1"/>
  <c r="AT610" i="64" s="1"/>
  <c r="AT614" i="64" a="1"/>
  <c r="AT614" i="64" s="1"/>
  <c r="AS612" i="64"/>
  <c r="AS615" i="64"/>
  <c r="AS3241" i="64"/>
  <c r="AT3240" i="64" a="1"/>
  <c r="AT3240" i="64" s="1"/>
  <c r="AT3023" i="64" a="1"/>
  <c r="AT3023" i="64" s="1"/>
  <c r="AT3025" i="64" s="1"/>
  <c r="AA3213" i="64"/>
  <c r="Z3218" i="64"/>
  <c r="AT3215" i="64" a="1"/>
  <c r="AT3215" i="64" s="1"/>
  <c r="AS3020" i="64"/>
  <c r="AT3018" i="64" a="1"/>
  <c r="AT3018" i="64" s="1"/>
  <c r="AT3019" i="64" a="1"/>
  <c r="AT3019" i="64" s="1"/>
  <c r="AT60" i="64" a="1"/>
  <c r="AT60" i="64" s="1"/>
  <c r="AT58" i="64" s="1" a="1"/>
  <c r="AT58" i="64" s="1"/>
  <c r="AT59" i="64" a="1"/>
  <c r="AT59" i="64" s="1"/>
  <c r="AT61" i="64" a="1"/>
  <c r="AT61" i="64" s="1"/>
  <c r="AT3541" i="64" a="1"/>
  <c r="AT3541" i="64" s="1"/>
  <c r="AT3520" i="64" a="1"/>
  <c r="AT3520" i="64" s="1"/>
  <c r="AT1583" i="64" a="1"/>
  <c r="AT1583" i="64" s="1"/>
  <c r="AT1584" i="64" a="1"/>
  <c r="AT1584" i="64" s="1"/>
  <c r="AT1672" i="64" a="1"/>
  <c r="AT1672" i="64" s="1"/>
  <c r="AT1673" i="64" a="1"/>
  <c r="AT1673" i="64" s="1"/>
  <c r="AT1628" i="64" a="1"/>
  <c r="AT1628" i="64" s="1"/>
  <c r="AT1650" i="64" a="1"/>
  <c r="AT1650" i="64" s="1"/>
  <c r="AT1561" i="64" a="1"/>
  <c r="AT1561" i="64" s="1"/>
  <c r="AT1606" i="64" a="1"/>
  <c r="AT1606" i="64" s="1"/>
  <c r="AT791" i="64" a="1"/>
  <c r="AT791" i="64" s="1"/>
  <c r="AT787" i="64" a="1"/>
  <c r="AT787" i="64" s="1"/>
  <c r="AT781" i="64" a="1"/>
  <c r="AT781" i="64" s="1"/>
  <c r="AT782" i="64" s="1"/>
  <c r="AH788" i="64"/>
  <c r="AH792" i="64" s="1"/>
  <c r="AI779" i="64"/>
  <c r="AI783" i="64" s="1"/>
  <c r="AH784" i="64"/>
  <c r="AS20" i="864"/>
  <c r="AS102" i="861" s="1"/>
  <c r="AS21" i="863"/>
  <c r="AS33" i="863"/>
  <c r="AS17" i="863" s="1"/>
  <c r="AS33" i="861" s="1"/>
  <c r="AS44" i="863"/>
  <c r="AU3" i="64"/>
  <c r="AU1439" i="64" s="1" a="1"/>
  <c r="AU1439" i="64" s="1"/>
  <c r="AV2" i="64"/>
  <c r="AU7" i="64"/>
  <c r="AU1" i="64"/>
  <c r="AT4" i="64"/>
  <c r="AF547" i="64"/>
  <c r="AE559" i="64"/>
  <c r="AI496" i="64"/>
  <c r="AH508" i="64"/>
  <c r="AV2" i="864"/>
  <c r="AT4" i="863"/>
  <c r="AT4" i="864"/>
  <c r="AU7" i="864"/>
  <c r="AU7" i="863"/>
  <c r="AU1" i="864"/>
  <c r="AU1" i="863"/>
  <c r="AU3" i="863"/>
  <c r="AU3" i="864"/>
  <c r="AV3" i="861"/>
  <c r="AV3" i="1413" s="1"/>
  <c r="AU4" i="861"/>
  <c r="AU4" i="1413" s="1"/>
  <c r="AQ479" i="64" a="1"/>
  <c r="AQ479" i="64" s="1"/>
  <c r="AQ1702" i="64" a="1"/>
  <c r="AQ1702" i="64" s="1"/>
  <c r="AQ1317" i="64" a="1"/>
  <c r="AQ1317" i="64" s="1"/>
  <c r="AQ2399" i="64" a="1"/>
  <c r="AQ2399" i="64" s="1"/>
  <c r="AQ917" i="64" a="1"/>
  <c r="AQ917" i="64" s="1"/>
  <c r="AQ160" i="64" a="1"/>
  <c r="AQ160" i="64" s="1"/>
  <c r="AQ158" i="64" a="1"/>
  <c r="AQ158" i="64" s="1"/>
  <c r="AQ152" i="64" a="1"/>
  <c r="AQ152" i="64" s="1"/>
  <c r="AQ1231" i="64" a="1"/>
  <c r="AQ1231" i="64" s="1"/>
  <c r="AQ1219" i="64" a="1"/>
  <c r="AQ1219" i="64" s="1"/>
  <c r="AQ374" i="64" a="1"/>
  <c r="AQ374" i="64" s="1"/>
  <c r="AQ1137" i="64" a="1"/>
  <c r="AQ1137" i="64" s="1"/>
  <c r="AQ1385" i="64" a="1"/>
  <c r="AQ1385" i="64" s="1"/>
  <c r="AQ1275" i="64" a="1"/>
  <c r="AQ1275" i="64" s="1"/>
  <c r="AQ151" i="64" a="1"/>
  <c r="AQ151" i="64" s="1"/>
  <c r="AQ1202" i="64" a="1"/>
  <c r="AQ1202" i="64" s="1"/>
  <c r="AQ1210" i="64" s="1"/>
  <c r="AQ454" i="64" a="1"/>
  <c r="AQ454" i="64" s="1"/>
  <c r="AQ1133" i="64" a="1"/>
  <c r="AQ1133" i="64" s="1"/>
  <c r="AQ1986" i="64" a="1"/>
  <c r="AQ1986" i="64" s="1"/>
  <c r="AQ1466" i="64" a="1"/>
  <c r="AQ1466" i="64" s="1"/>
  <c r="AQ162" i="64" a="1"/>
  <c r="AQ162" i="64" s="1"/>
  <c r="AQ389" i="64" a="1"/>
  <c r="AQ389" i="64" s="1"/>
  <c r="AQ1215" i="64" a="1"/>
  <c r="AQ1215" i="64" s="1"/>
  <c r="AQ1175" i="64" a="1"/>
  <c r="AQ1175" i="64" s="1"/>
  <c r="AQ2153" i="64" a="1"/>
  <c r="AQ2153" i="64" s="1"/>
  <c r="AQ1984" i="64" a="1"/>
  <c r="AQ1984" i="64" s="1"/>
  <c r="AQ161" i="64" a="1"/>
  <c r="AQ161" i="64" s="1"/>
  <c r="AQ1539" i="64" a="1"/>
  <c r="AQ1539" i="64" s="1"/>
  <c r="AQ2154" i="64" a="1"/>
  <c r="AQ2154" i="64" s="1"/>
  <c r="AQ911" i="64" a="1"/>
  <c r="AQ911" i="64" s="1"/>
  <c r="AQ154" i="64" a="1"/>
  <c r="AQ154" i="64" s="1"/>
  <c r="AQ173" i="64" a="1"/>
  <c r="AQ173" i="64" s="1"/>
  <c r="AQ1234" i="64" a="1"/>
  <c r="AQ1234" i="64" s="1"/>
  <c r="AQ1216" i="64" a="1"/>
  <c r="AQ1216" i="64" s="1"/>
  <c r="AQ355" i="64" a="1"/>
  <c r="AQ355" i="64" s="1"/>
  <c r="AQ404" i="64" a="1"/>
  <c r="AQ404" i="64" s="1"/>
  <c r="AQ1465" i="64" a="1"/>
  <c r="AQ1465" i="64" s="1"/>
  <c r="AQ1514" i="64" a="1"/>
  <c r="AQ1514" i="64" s="1"/>
  <c r="AQ403" i="64" a="1"/>
  <c r="AQ403" i="64" s="1"/>
  <c r="AQ530" i="64" a="1"/>
  <c r="AQ530" i="64" s="1"/>
  <c r="AQ900" i="64" a="1"/>
  <c r="AQ900" i="64" s="1"/>
  <c r="AQ176" i="64" a="1"/>
  <c r="AQ176" i="64" s="1"/>
  <c r="AQ1230" i="64" a="1"/>
  <c r="AQ1230" i="64" s="1"/>
  <c r="AQ1203" i="64" a="1"/>
  <c r="AQ1203" i="64" s="1"/>
  <c r="AQ1211" i="64" s="1"/>
  <c r="AQ1200" i="64" a="1"/>
  <c r="AQ1200" i="64" s="1"/>
  <c r="AQ1208" i="64" s="1"/>
  <c r="AQ1199" i="64" a="1"/>
  <c r="AQ1199" i="64" s="1"/>
  <c r="AQ1207" i="64" s="1"/>
  <c r="AQ406" i="64" a="1"/>
  <c r="AQ406" i="64" s="1"/>
  <c r="AQ2559" i="64" a="1"/>
  <c r="AQ2559" i="64" s="1"/>
  <c r="AQ1469" i="64" a="1"/>
  <c r="AQ1469" i="64" s="1"/>
  <c r="AQ159" i="64" a="1"/>
  <c r="AQ159" i="64" s="1"/>
  <c r="AQ150" i="64" a="1"/>
  <c r="AQ150" i="64" s="1"/>
  <c r="AQ1233" i="64" a="1"/>
  <c r="AQ1233" i="64" s="1"/>
  <c r="AQ1217" i="64" a="1"/>
  <c r="AQ1217" i="64" s="1"/>
  <c r="AQ1201" i="64" a="1"/>
  <c r="AQ1201" i="64" s="1"/>
  <c r="AQ1209" i="64" s="1"/>
  <c r="AQ1141" i="64" a="1"/>
  <c r="AQ1141" i="64" s="1"/>
  <c r="AQ2401" i="64" a="1"/>
  <c r="AQ2401" i="64" s="1"/>
  <c r="AQ903" i="64" a="1"/>
  <c r="AQ903" i="64" s="1"/>
  <c r="AQ175" i="64" a="1"/>
  <c r="AQ175" i="64" s="1"/>
  <c r="AQ174" i="64" a="1"/>
  <c r="AQ174" i="64" s="1"/>
  <c r="AQ153" i="64" a="1"/>
  <c r="AQ153" i="64" s="1"/>
  <c r="AQ1232" i="64" a="1"/>
  <c r="AQ1232" i="64" s="1"/>
  <c r="AQ1218" i="64" a="1"/>
  <c r="AQ1218" i="64" s="1"/>
  <c r="AQ177" i="64" a="1"/>
  <c r="AQ177" i="64" s="1"/>
  <c r="AQ251" i="64" a="1"/>
  <c r="AQ251" i="64" s="1"/>
  <c r="AQ342" i="64" a="1"/>
  <c r="AQ342" i="64" s="1"/>
  <c r="AP302" i="64"/>
  <c r="AO95" i="861"/>
  <c r="AR2146" i="64"/>
  <c r="AR2155" i="64" s="1"/>
  <c r="AP46" i="861"/>
  <c r="AO64" i="861"/>
  <c r="AN64" i="861"/>
  <c r="AS2154" i="64" a="1"/>
  <c r="AS2154" i="64" s="1"/>
  <c r="AS2153" i="64" a="1"/>
  <c r="AS2153" i="64" s="1"/>
  <c r="AR1515" i="64"/>
  <c r="AR1985" i="64"/>
  <c r="AR1987" i="64" s="1"/>
  <c r="AS1986" i="64" a="1"/>
  <c r="AS1986" i="64" s="1"/>
  <c r="AS1984" i="64" a="1"/>
  <c r="AS1984" i="64" s="1"/>
  <c r="AS406" i="64" a="1"/>
  <c r="AS406" i="64" s="1"/>
  <c r="AS404" i="64" a="1"/>
  <c r="AS404" i="64" s="1"/>
  <c r="AR405" i="64"/>
  <c r="AR407" i="64" s="1"/>
  <c r="AS479" i="64" a="1"/>
  <c r="AS479" i="64" s="1"/>
  <c r="AS403" i="64" a="1"/>
  <c r="AS403" i="64" s="1"/>
  <c r="AS530" i="64" a="1"/>
  <c r="AS530" i="64" s="1"/>
  <c r="AR455" i="64"/>
  <c r="AR1703" i="64"/>
  <c r="AS1702" i="64" a="1"/>
  <c r="AS1702" i="64" s="1"/>
  <c r="AS454" i="64" a="1"/>
  <c r="AS454" i="64" s="1"/>
  <c r="AR1386" i="64"/>
  <c r="AR1318" i="64"/>
  <c r="AS1317" i="64" a="1"/>
  <c r="AS1317" i="64" s="1"/>
  <c r="AS1385" i="64" a="1"/>
  <c r="AS1385" i="64" s="1"/>
  <c r="AR2558" i="64"/>
  <c r="AR2567" i="64" s="1"/>
  <c r="AS2559" i="64" a="1"/>
  <c r="AS2559" i="64" s="1"/>
  <c r="BE2589" i="64"/>
  <c r="BE2591" i="64" s="1"/>
  <c r="AR1274" i="64"/>
  <c r="AR2400" i="64"/>
  <c r="AR2402" i="64" s="1"/>
  <c r="AS1275" i="64" a="1"/>
  <c r="AS1275" i="64" s="1"/>
  <c r="AS2401" i="64" a="1"/>
  <c r="AS2401" i="64" s="1"/>
  <c r="AS2399" i="64" a="1"/>
  <c r="AS2399" i="64" s="1"/>
  <c r="AS1466" i="64" a="1"/>
  <c r="AS1466" i="64" s="1"/>
  <c r="AS1469" i="64" a="1"/>
  <c r="AS1469" i="64" s="1"/>
  <c r="AR1467" i="64"/>
  <c r="AR1468" i="64" s="1"/>
  <c r="AR1470" i="64" s="1"/>
  <c r="AS1465" i="64" a="1"/>
  <c r="AS1465" i="64" s="1"/>
  <c r="AS911" i="64" a="1"/>
  <c r="AS911" i="64" s="1"/>
  <c r="AS900" i="64" a="1"/>
  <c r="AS900" i="64" s="1"/>
  <c r="AS903" i="64" a="1"/>
  <c r="AS903" i="64" s="1"/>
  <c r="AS917" i="64" a="1"/>
  <c r="AS917" i="64" s="1"/>
  <c r="AS154" i="64" a="1"/>
  <c r="AS154" i="64" s="1"/>
  <c r="AR169" i="64"/>
  <c r="AR184" i="64"/>
  <c r="AR165" i="64"/>
  <c r="AR180" i="64"/>
  <c r="AR166" i="64"/>
  <c r="AR181" i="64"/>
  <c r="AR167" i="64"/>
  <c r="AR182" i="64"/>
  <c r="AR168" i="64"/>
  <c r="AR183" i="64"/>
  <c r="AS175" i="64" a="1"/>
  <c r="AS175" i="64" s="1"/>
  <c r="AS160" i="64" a="1"/>
  <c r="AS160" i="64" s="1"/>
  <c r="AS177" i="64" a="1"/>
  <c r="AS177" i="64" s="1"/>
  <c r="AS162" i="64" a="1"/>
  <c r="AS162" i="64" s="1"/>
  <c r="AS161" i="64" a="1"/>
  <c r="AS161" i="64" s="1"/>
  <c r="AS174" i="64" a="1"/>
  <c r="AS174" i="64" s="1"/>
  <c r="AS173" i="64" a="1"/>
  <c r="AS173" i="64" s="1"/>
  <c r="AS176" i="64" a="1"/>
  <c r="AS176" i="64" s="1"/>
  <c r="AS159" i="64" a="1"/>
  <c r="AS159" i="64" s="1"/>
  <c r="AS158" i="64" a="1"/>
  <c r="AS158" i="64" s="1"/>
  <c r="AS153" i="64" a="1"/>
  <c r="AS153" i="64" s="1"/>
  <c r="AS152" i="64" a="1"/>
  <c r="AS152" i="64" s="1"/>
  <c r="AS151" i="64" a="1"/>
  <c r="AS151" i="64" s="1"/>
  <c r="AS150" i="64" a="1"/>
  <c r="AS150" i="64" s="1"/>
  <c r="AR155" i="64"/>
  <c r="AS389" i="64" a="1"/>
  <c r="AS389" i="64" s="1"/>
  <c r="AS1539" i="64" a="1"/>
  <c r="AS1539" i="64" s="1"/>
  <c r="AR1238" i="64"/>
  <c r="AR1237" i="64"/>
  <c r="AR1239" i="64"/>
  <c r="AR1241" i="64"/>
  <c r="AR1240" i="64"/>
  <c r="AS1232" i="64" a="1"/>
  <c r="AS1232" i="64" s="1"/>
  <c r="AS1233" i="64" a="1"/>
  <c r="AS1233" i="64" s="1"/>
  <c r="AS1234" i="64" a="1"/>
  <c r="AS1234" i="64" s="1"/>
  <c r="AS1231" i="64" a="1"/>
  <c r="AS1231" i="64" s="1"/>
  <c r="AS1230" i="64" a="1"/>
  <c r="AS1230" i="64" s="1"/>
  <c r="AR1222" i="64"/>
  <c r="AR1223" i="64"/>
  <c r="AR1226" i="64"/>
  <c r="AR1225" i="64"/>
  <c r="AR1224" i="64"/>
  <c r="AS1201" i="64" a="1"/>
  <c r="AS1201" i="64" s="1"/>
  <c r="AS1209" i="64" s="1"/>
  <c r="AS1202" i="64" a="1"/>
  <c r="AS1202" i="64" s="1"/>
  <c r="AS1210" i="64" s="1"/>
  <c r="AS1203" i="64" a="1"/>
  <c r="AS1203" i="64" s="1"/>
  <c r="AS1211" i="64" s="1"/>
  <c r="AS1217" i="64" a="1"/>
  <c r="AS1217" i="64" s="1"/>
  <c r="AS1200" i="64" a="1"/>
  <c r="AS1200" i="64" s="1"/>
  <c r="AS1208" i="64" s="1"/>
  <c r="AS1218" i="64" a="1"/>
  <c r="AS1218" i="64" s="1"/>
  <c r="AS1216" i="64" a="1"/>
  <c r="AS1216" i="64" s="1"/>
  <c r="AS1219" i="64" a="1"/>
  <c r="AS1219" i="64" s="1"/>
  <c r="AS1215" i="64" a="1"/>
  <c r="AS1215" i="64" s="1"/>
  <c r="AS1199" i="64" a="1"/>
  <c r="AS1199" i="64" s="1"/>
  <c r="AS1207" i="64" s="1"/>
  <c r="AS251" i="64" a="1"/>
  <c r="AS251" i="64" s="1"/>
  <c r="AS374" i="64" a="1"/>
  <c r="AS374" i="64" s="1"/>
  <c r="AS1514" i="64" a="1"/>
  <c r="AS1514" i="64" s="1"/>
  <c r="AS1175" i="64" a="1"/>
  <c r="AS1175" i="64" s="1"/>
  <c r="AS342" i="64" a="1"/>
  <c r="AS342" i="64" s="1"/>
  <c r="AS355" i="64" a="1"/>
  <c r="AS355" i="64" s="1"/>
  <c r="AS1141" i="64" a="1"/>
  <c r="AS1141" i="64" s="1"/>
  <c r="AR1134" i="64"/>
  <c r="AR1142" i="64" s="1"/>
  <c r="AS1137" i="64" a="1"/>
  <c r="AS1137" i="64" s="1"/>
  <c r="AS1133" i="64" a="1"/>
  <c r="AS1133" i="64" s="1"/>
  <c r="AT302" i="64"/>
  <c r="AM2613" i="64"/>
  <c r="AT43" i="863" a="1"/>
  <c r="AT43" i="863" s="1"/>
  <c r="AT42" i="863" a="1"/>
  <c r="AT42" i="863" s="1"/>
  <c r="AT41" i="863" a="1"/>
  <c r="AT41" i="863" s="1"/>
  <c r="AT39" i="863" a="1"/>
  <c r="AT39" i="863" s="1"/>
  <c r="AT29" i="863"/>
  <c r="AT40" i="863" a="1"/>
  <c r="AT40" i="863" s="1"/>
  <c r="AT32" i="863"/>
  <c r="AT30" i="863"/>
  <c r="AU2" i="863"/>
  <c r="AU31" i="863" s="1"/>
  <c r="AS34" i="863"/>
  <c r="AT18" i="864"/>
  <c r="AT17" i="864"/>
  <c r="AT16" i="864"/>
  <c r="AU19" i="864"/>
  <c r="AW2" i="861"/>
  <c r="AW2" i="1413" s="1"/>
  <c r="AV1" i="861"/>
  <c r="AV1" i="1413" s="1"/>
  <c r="AV7" i="861"/>
  <c r="AV7" i="1413" s="1"/>
  <c r="AS53" i="863" a="1"/>
  <c r="AS53" i="863" s="1"/>
  <c r="AS51" i="863" a="1"/>
  <c r="AS51" i="863" s="1"/>
  <c r="AS49" i="863" a="1"/>
  <c r="AS49" i="863" s="1"/>
  <c r="K2" i="860"/>
  <c r="K1" i="860"/>
  <c r="AG1" i="860"/>
  <c r="AG7" i="860"/>
  <c r="AG3" i="860"/>
  <c r="AG4" i="860" s="1"/>
  <c r="AH2" i="860"/>
  <c r="DK4" i="860"/>
  <c r="DK1" i="860"/>
  <c r="AL2656" i="64"/>
  <c r="AM2654" i="64"/>
  <c r="AM2633" i="64"/>
  <c r="B2455" i="64"/>
  <c r="M3" i="206" a="1"/>
  <c r="B3427" i="64"/>
  <c r="G3427" i="64"/>
  <c r="CK2318" i="64"/>
  <c r="CJ2318" i="64"/>
  <c r="CI2318" i="64"/>
  <c r="CH2318" i="64"/>
  <c r="CG2318" i="64"/>
  <c r="CF2318" i="64"/>
  <c r="CE2318" i="64"/>
  <c r="CD2318" i="64"/>
  <c r="CC2318" i="64"/>
  <c r="CB2318" i="64"/>
  <c r="CA2318" i="64"/>
  <c r="BZ2318" i="64"/>
  <c r="BY2318" i="64"/>
  <c r="BX2318" i="64"/>
  <c r="BW2318" i="64"/>
  <c r="BV2318" i="64"/>
  <c r="BU2318" i="64"/>
  <c r="BT2318" i="64"/>
  <c r="BS2318" i="64"/>
  <c r="BR2318" i="64"/>
  <c r="BQ2318" i="64"/>
  <c r="BP2318" i="64"/>
  <c r="BO2318" i="64"/>
  <c r="BN2318" i="64"/>
  <c r="BM2318" i="64"/>
  <c r="BL2318" i="64"/>
  <c r="BK2318" i="64"/>
  <c r="BJ2318" i="64"/>
  <c r="BI2318" i="64"/>
  <c r="BH2318" i="64"/>
  <c r="BG2318" i="64"/>
  <c r="BF2318" i="64"/>
  <c r="BE2318" i="64"/>
  <c r="BD2318" i="64"/>
  <c r="BC2318" i="64"/>
  <c r="BB2318" i="64"/>
  <c r="BA2318" i="64"/>
  <c r="AZ2318" i="64"/>
  <c r="AY2318" i="64"/>
  <c r="AX2318" i="64"/>
  <c r="AW2318" i="64"/>
  <c r="AV2318" i="64"/>
  <c r="AU2318" i="64"/>
  <c r="AT2318" i="64"/>
  <c r="AS2318" i="64"/>
  <c r="AR2318" i="64"/>
  <c r="AQ2318" i="64"/>
  <c r="AP2318" i="64"/>
  <c r="AO2318" i="64"/>
  <c r="AN2318" i="64"/>
  <c r="AM2318" i="64"/>
  <c r="AL2318" i="64"/>
  <c r="AK2318" i="64"/>
  <c r="AJ2318" i="64"/>
  <c r="AI2318" i="64"/>
  <c r="AH2318" i="64"/>
  <c r="AG2318" i="64"/>
  <c r="AF2318" i="64"/>
  <c r="AE2318" i="64"/>
  <c r="AD2318" i="64"/>
  <c r="AC2318" i="64"/>
  <c r="AB2318" i="64"/>
  <c r="AA2318" i="64"/>
  <c r="Z2318" i="64"/>
  <c r="Y2318" i="64"/>
  <c r="X2318" i="64"/>
  <c r="W2318" i="64"/>
  <c r="V2318" i="64"/>
  <c r="U2318" i="64"/>
  <c r="T2318" i="64"/>
  <c r="B2317" i="64"/>
  <c r="G2309" i="64"/>
  <c r="G2302" i="64"/>
  <c r="G2301" i="64"/>
  <c r="G2300" i="64"/>
  <c r="T2274" i="64"/>
  <c r="U2274" i="64"/>
  <c r="V2274" i="64"/>
  <c r="W2274" i="64"/>
  <c r="X2274" i="64"/>
  <c r="Y2274" i="64"/>
  <c r="Z2274" i="64"/>
  <c r="AA2274" i="64"/>
  <c r="AB2274" i="64"/>
  <c r="AC2274" i="64"/>
  <c r="AD2274" i="64"/>
  <c r="AE2274" i="64"/>
  <c r="AF2274" i="64"/>
  <c r="AG2274" i="64"/>
  <c r="AH2274" i="64"/>
  <c r="AI2274" i="64"/>
  <c r="AJ2274" i="64"/>
  <c r="AK2274" i="64"/>
  <c r="AL2274" i="64"/>
  <c r="AM2274" i="64"/>
  <c r="AN2274" i="64"/>
  <c r="AO2274" i="64"/>
  <c r="AP2274" i="64"/>
  <c r="AQ2274" i="64"/>
  <c r="AR2274" i="64"/>
  <c r="AS2274" i="64"/>
  <c r="AT2274" i="64"/>
  <c r="AU2274" i="64"/>
  <c r="AV2274" i="64"/>
  <c r="AW2274" i="64"/>
  <c r="AX2274" i="64"/>
  <c r="AY2274" i="64"/>
  <c r="AZ2274" i="64"/>
  <c r="BA2274" i="64"/>
  <c r="BB2274" i="64"/>
  <c r="BC2274" i="64"/>
  <c r="BD2274" i="64"/>
  <c r="BE2274" i="64"/>
  <c r="BF2274" i="64"/>
  <c r="BG2274" i="64"/>
  <c r="BH2274" i="64"/>
  <c r="BI2274" i="64"/>
  <c r="BJ2274" i="64"/>
  <c r="BK2274" i="64"/>
  <c r="BL2274" i="64"/>
  <c r="BM2274" i="64"/>
  <c r="BN2274" i="64"/>
  <c r="BO2274" i="64"/>
  <c r="BP2274" i="64"/>
  <c r="BQ2274" i="64"/>
  <c r="BR2274" i="64"/>
  <c r="BS2274" i="64"/>
  <c r="BT2274" i="64"/>
  <c r="BU2274" i="64"/>
  <c r="BV2274" i="64"/>
  <c r="BW2274" i="64"/>
  <c r="BX2274" i="64"/>
  <c r="BY2274" i="64"/>
  <c r="BZ2274" i="64"/>
  <c r="CA2274" i="64"/>
  <c r="CB2274" i="64"/>
  <c r="CC2274" i="64"/>
  <c r="CD2274" i="64"/>
  <c r="CE2274" i="64"/>
  <c r="CF2274" i="64"/>
  <c r="CG2274" i="64"/>
  <c r="CH2274" i="64"/>
  <c r="CI2274" i="64"/>
  <c r="CJ2274" i="64"/>
  <c r="CK2274" i="64"/>
  <c r="G2256" i="64"/>
  <c r="G2257" i="64"/>
  <c r="G2258" i="64"/>
  <c r="G2265" i="64"/>
  <c r="AU1440" i="64" a="1"/>
  <c r="AR1517" i="64" a="1"/>
  <c r="AS1318" i="64" a="1"/>
  <c r="AQ1318" i="64" a="1"/>
  <c r="AS1703" i="64" a="1"/>
  <c r="AS1134" i="64" a="1"/>
  <c r="Z1836" i="64" a="1"/>
  <c r="AQ1386" i="64" a="1"/>
  <c r="AQ1134" i="64" a="1"/>
  <c r="AQ2558" i="64" a="1"/>
  <c r="AT1562" i="64"/>
  <c r="AQ455" i="64" a="1"/>
  <c r="AT1651" i="64"/>
  <c r="AQ1985" i="64" a="1"/>
  <c r="AT1607" i="64"/>
  <c r="AQ1515" i="64" a="1"/>
  <c r="AS455" i="64" a="1"/>
  <c r="AT3241" i="64" a="1"/>
  <c r="AS2400" i="64" a="1"/>
  <c r="AT1629" i="64"/>
  <c r="AS1515" i="64" a="1"/>
  <c r="AS1985" i="64" a="1"/>
  <c r="AT1585" i="64"/>
  <c r="AS1274" i="64" a="1"/>
  <c r="AQ1703" i="64" a="1"/>
  <c r="AS1386" i="64" a="1"/>
  <c r="AQ1540" i="64"/>
  <c r="AT1674" i="64"/>
  <c r="AS2558" i="64" a="1"/>
  <c r="AQ1274" i="64" a="1"/>
  <c r="AS1540" i="64"/>
  <c r="AQ2400" i="64" a="1"/>
  <c r="AC48" i="1413" l="1"/>
  <c r="AB53" i="1413"/>
  <c r="AB57" i="1413"/>
  <c r="AB18" i="861" s="1"/>
  <c r="AC49" i="1413"/>
  <c r="AC37" i="1413"/>
  <c r="AC69" i="861" s="1"/>
  <c r="AD26" i="1413"/>
  <c r="AT24" i="1413"/>
  <c r="AT43" i="1413"/>
  <c r="AT17" i="861" s="1"/>
  <c r="AV50" i="1413"/>
  <c r="AV13" i="1413"/>
  <c r="AV32" i="1413"/>
  <c r="AV17" i="1413"/>
  <c r="AV31" i="1413"/>
  <c r="AV56" i="1413"/>
  <c r="AV60" i="1413"/>
  <c r="AV36" i="1413"/>
  <c r="AV76" i="1413"/>
  <c r="AV18" i="1413"/>
  <c r="AV42" i="1413"/>
  <c r="AV10" i="1413"/>
  <c r="AV69" i="1413"/>
  <c r="AV45" i="1413"/>
  <c r="AV25" i="1413"/>
  <c r="AV11" i="1413"/>
  <c r="AV12" i="1413"/>
  <c r="AU14" i="1413"/>
  <c r="AU1440" i="64"/>
  <c r="AK1442" i="64"/>
  <c r="AU722" i="64" a="1"/>
  <c r="AU722" i="64" s="1"/>
  <c r="AU716" i="64" a="1"/>
  <c r="AU716" i="64" s="1"/>
  <c r="AU723" i="64" a="1"/>
  <c r="AU723" i="64" s="1"/>
  <c r="AA717" i="64"/>
  <c r="AA718" i="64" s="1"/>
  <c r="AT78" i="64"/>
  <c r="AT84" i="64" s="1"/>
  <c r="AU75" i="64" a="1"/>
  <c r="AU75" i="64" s="1"/>
  <c r="AU77" i="64" a="1"/>
  <c r="AU77" i="64" s="1"/>
  <c r="AU625" i="64" a="1"/>
  <c r="AU625" i="64" s="1"/>
  <c r="AU76" i="64" a="1"/>
  <c r="AU76" i="64" s="1"/>
  <c r="AU74" i="64" a="1"/>
  <c r="AU74" i="64" s="1"/>
  <c r="AU82" i="64" a="1"/>
  <c r="AU82" i="64" s="1"/>
  <c r="AU81" i="64" a="1"/>
  <c r="AU81" i="64" s="1"/>
  <c r="AS103" i="861"/>
  <c r="Z1836" i="64"/>
  <c r="AA1831" i="64"/>
  <c r="AA1798" i="64"/>
  <c r="Y632" i="64"/>
  <c r="Y618" i="64"/>
  <c r="Y622" i="64" s="1"/>
  <c r="AU635" i="64" a="1"/>
  <c r="AU635" i="64" s="1"/>
  <c r="AU627" i="64" a="1"/>
  <c r="AU627" i="64" s="1"/>
  <c r="AU631" i="64" a="1"/>
  <c r="AU631" i="64" s="1"/>
  <c r="AU621" i="64" a="1"/>
  <c r="AU621" i="64" s="1"/>
  <c r="Y616" i="64"/>
  <c r="Y626" i="64" s="1"/>
  <c r="Y628" i="64" s="1"/>
  <c r="AU613" i="64" a="1"/>
  <c r="AU613" i="64" s="1"/>
  <c r="AU614" i="64" a="1"/>
  <c r="AU614" i="64" s="1"/>
  <c r="AU610" i="64" a="1"/>
  <c r="AU610" i="64" s="1"/>
  <c r="AT615" i="64"/>
  <c r="AT612" i="64"/>
  <c r="AT3241" i="64"/>
  <c r="AU3240" i="64" a="1"/>
  <c r="AU3240" i="64" s="1"/>
  <c r="AU3023" i="64" a="1"/>
  <c r="AU3023" i="64" s="1"/>
  <c r="AU3025" i="64" s="1"/>
  <c r="AB24" i="861"/>
  <c r="AU3215" i="64" a="1"/>
  <c r="AU3215" i="64" s="1"/>
  <c r="AA3216" i="64"/>
  <c r="AA3217" i="64" s="1"/>
  <c r="AU3018" i="64" a="1"/>
  <c r="AU3018" i="64" s="1"/>
  <c r="AU3019" i="64" a="1"/>
  <c r="AU3019" i="64" s="1"/>
  <c r="AT3020" i="64"/>
  <c r="AU60" i="64" a="1"/>
  <c r="AU60" i="64" s="1"/>
  <c r="AU58" i="64" s="1" a="1"/>
  <c r="AU58" i="64" s="1"/>
  <c r="AU61" i="64" a="1"/>
  <c r="AU61" i="64" s="1"/>
  <c r="AU59" i="64" a="1"/>
  <c r="AU59" i="64" s="1"/>
  <c r="AU3541" i="64" a="1"/>
  <c r="AU3541" i="64" s="1"/>
  <c r="AU3520" i="64" a="1"/>
  <c r="AU3520" i="64" s="1"/>
  <c r="AU1583" i="64" a="1"/>
  <c r="AU1583" i="64" s="1"/>
  <c r="AU1584" i="64" a="1"/>
  <c r="AU1584" i="64" s="1"/>
  <c r="AU1672" i="64" a="1"/>
  <c r="AU1672" i="64" s="1"/>
  <c r="AU1673" i="64" a="1"/>
  <c r="AU1673" i="64" s="1"/>
  <c r="AU1628" i="64" a="1"/>
  <c r="AU1628" i="64" s="1"/>
  <c r="AU1650" i="64" a="1"/>
  <c r="AU1650" i="64" s="1"/>
  <c r="AU1561" i="64" a="1"/>
  <c r="AU1561" i="64" s="1"/>
  <c r="AU1606" i="64" a="1"/>
  <c r="AU1606" i="64" s="1"/>
  <c r="AT20" i="864"/>
  <c r="AT102" i="861" s="1"/>
  <c r="AI788" i="64"/>
  <c r="AI792" i="64" s="1"/>
  <c r="AI784" i="64"/>
  <c r="AJ779" i="64"/>
  <c r="AJ783" i="64" s="1"/>
  <c r="AU791" i="64" a="1"/>
  <c r="AU791" i="64" s="1"/>
  <c r="AU781" i="64" a="1"/>
  <c r="AU781" i="64" s="1"/>
  <c r="AU782" i="64" s="1"/>
  <c r="AU787" i="64" a="1"/>
  <c r="AU787" i="64" s="1"/>
  <c r="AT33" i="863"/>
  <c r="AT17" i="863" s="1"/>
  <c r="AT33" i="861" s="1"/>
  <c r="AT21" i="863"/>
  <c r="AT44" i="863"/>
  <c r="AW2" i="64"/>
  <c r="AV1" i="64"/>
  <c r="AV7" i="64"/>
  <c r="AU4" i="64"/>
  <c r="AV3" i="64"/>
  <c r="AV1439" i="64" s="1" a="1"/>
  <c r="AV1439" i="64" s="1"/>
  <c r="AJ497" i="64"/>
  <c r="AI508" i="64"/>
  <c r="AG548" i="64"/>
  <c r="AF559" i="64"/>
  <c r="AW2" i="864"/>
  <c r="AV7" i="864"/>
  <c r="AV7" i="863"/>
  <c r="AU4" i="864"/>
  <c r="AU4" i="863"/>
  <c r="AV3" i="863"/>
  <c r="AV3" i="864"/>
  <c r="AV1" i="864"/>
  <c r="AV1" i="863"/>
  <c r="AW3" i="861"/>
  <c r="AW3" i="1413" s="1"/>
  <c r="AV4" i="861"/>
  <c r="AV4" i="1413" s="1"/>
  <c r="AQ2155" i="64"/>
  <c r="AQ405" i="64"/>
  <c r="AQ407" i="64" s="1"/>
  <c r="AQ2400" i="64"/>
  <c r="AQ2402" i="64" s="1"/>
  <c r="AQ1985" i="64"/>
  <c r="AQ1987" i="64" s="1"/>
  <c r="AQ1318" i="64"/>
  <c r="AQ1134" i="64"/>
  <c r="AQ1703" i="64"/>
  <c r="AQ2558" i="64"/>
  <c r="AQ2567" i="64" s="1"/>
  <c r="AQ455" i="64"/>
  <c r="AQ1515" i="64"/>
  <c r="AQ1274" i="64"/>
  <c r="AQ1386" i="64"/>
  <c r="AQ1393" i="64" s="1"/>
  <c r="AO302" i="64"/>
  <c r="AQ1224" i="64"/>
  <c r="AQ1239" i="64"/>
  <c r="AQ169" i="64"/>
  <c r="AQ184" i="64"/>
  <c r="AQ1240" i="64"/>
  <c r="AQ1225" i="64"/>
  <c r="AQ182" i="64"/>
  <c r="AQ167" i="64"/>
  <c r="AQ1222" i="64"/>
  <c r="AQ1237" i="64"/>
  <c r="AQ166" i="64"/>
  <c r="AQ181" i="64"/>
  <c r="AQ168" i="64"/>
  <c r="AQ183" i="64"/>
  <c r="AQ1238" i="64"/>
  <c r="AQ1223" i="64"/>
  <c r="AQ1467" i="64"/>
  <c r="AQ1468" i="64" s="1"/>
  <c r="AQ1470" i="64" s="1"/>
  <c r="AP1986" i="64" a="1"/>
  <c r="AP1986" i="64" s="1"/>
  <c r="AP479" i="64" a="1"/>
  <c r="AP479" i="64" s="1"/>
  <c r="AP1702" i="64" a="1"/>
  <c r="AP1702" i="64" s="1"/>
  <c r="AP2401" i="64" a="1"/>
  <c r="AP2401" i="64" s="1"/>
  <c r="AP911" i="64" a="1"/>
  <c r="AP911" i="64" s="1"/>
  <c r="AP175" i="64" a="1"/>
  <c r="AP175" i="64" s="1"/>
  <c r="AP1233" i="64" a="1"/>
  <c r="AP1233" i="64" s="1"/>
  <c r="AP1203" i="64" a="1"/>
  <c r="AP1203" i="64" s="1"/>
  <c r="AP1211" i="64" s="1"/>
  <c r="AP1141" i="64" a="1"/>
  <c r="AP1141" i="64" s="1"/>
  <c r="AP251" i="64" a="1"/>
  <c r="AP251" i="64" s="1"/>
  <c r="AP2153" i="64" a="1"/>
  <c r="AP2153" i="64" s="1"/>
  <c r="AP1984" i="64" a="1"/>
  <c r="AP1984" i="64" s="1"/>
  <c r="AP454" i="64" a="1"/>
  <c r="AP454" i="64" s="1"/>
  <c r="AP1275" i="64" a="1"/>
  <c r="AP1275" i="64" s="1"/>
  <c r="AP1465" i="64" a="1"/>
  <c r="AP1465" i="64" s="1"/>
  <c r="AP900" i="64" a="1"/>
  <c r="AP900" i="64" s="1"/>
  <c r="AP160" i="64" a="1"/>
  <c r="AP160" i="64" s="1"/>
  <c r="AP151" i="64" a="1"/>
  <c r="AP151" i="64" s="1"/>
  <c r="AP1232" i="64" a="1"/>
  <c r="AP1232" i="64" s="1"/>
  <c r="AP1219" i="64" a="1"/>
  <c r="AP1219" i="64" s="1"/>
  <c r="AP342" i="64" a="1"/>
  <c r="AP342" i="64" s="1"/>
  <c r="AP2154" i="64" a="1"/>
  <c r="AP2154" i="64" s="1"/>
  <c r="AP1466" i="64" a="1"/>
  <c r="AP1466" i="64" s="1"/>
  <c r="AP917" i="64" a="1"/>
  <c r="AP917" i="64" s="1"/>
  <c r="AP177" i="64" a="1"/>
  <c r="AP177" i="64" s="1"/>
  <c r="AP153" i="64" a="1"/>
  <c r="AP153" i="64" s="1"/>
  <c r="AP1231" i="64" a="1"/>
  <c r="AP1231" i="64" s="1"/>
  <c r="AP1199" i="64" a="1"/>
  <c r="AP1199" i="64" s="1"/>
  <c r="AP1207" i="64" s="1"/>
  <c r="AP389" i="64" a="1"/>
  <c r="AP389" i="64" s="1"/>
  <c r="AP1175" i="64" a="1"/>
  <c r="AP1175" i="64" s="1"/>
  <c r="AP403" i="64" a="1"/>
  <c r="AP403" i="64" s="1"/>
  <c r="AP530" i="64" a="1"/>
  <c r="AP530" i="64" s="1"/>
  <c r="AP1317" i="64" a="1"/>
  <c r="AP1317" i="64" s="1"/>
  <c r="AP903" i="64" a="1"/>
  <c r="AP903" i="64" s="1"/>
  <c r="AP162" i="64" a="1"/>
  <c r="AP162" i="64" s="1"/>
  <c r="AP150" i="64" a="1"/>
  <c r="AP150" i="64" s="1"/>
  <c r="AP1216" i="64" a="1"/>
  <c r="AP1216" i="64" s="1"/>
  <c r="AP1514" i="64" a="1"/>
  <c r="AP1514" i="64" s="1"/>
  <c r="AP1385" i="64" a="1"/>
  <c r="AP1385" i="64" s="1"/>
  <c r="AP154" i="64" a="1"/>
  <c r="AP154" i="64" s="1"/>
  <c r="AP404" i="64" a="1"/>
  <c r="AP404" i="64" s="1"/>
  <c r="AP2559" i="64" a="1"/>
  <c r="AP2559" i="64" s="1"/>
  <c r="AP174" i="64" a="1"/>
  <c r="AP174" i="64" s="1"/>
  <c r="AP161" i="64" a="1"/>
  <c r="AP161" i="64" s="1"/>
  <c r="AP152" i="64" a="1"/>
  <c r="AP152" i="64" s="1"/>
  <c r="AP1200" i="64" a="1"/>
  <c r="AP1200" i="64" s="1"/>
  <c r="AP1208" i="64" s="1"/>
  <c r="AP374" i="64" a="1"/>
  <c r="AP374" i="64" s="1"/>
  <c r="AP1215" i="64" a="1"/>
  <c r="AP1215" i="64" s="1"/>
  <c r="AP1202" i="64" a="1"/>
  <c r="AP1202" i="64" s="1"/>
  <c r="AP1210" i="64" s="1"/>
  <c r="AP406" i="64" a="1"/>
  <c r="AP406" i="64" s="1"/>
  <c r="AP159" i="64" a="1"/>
  <c r="AP159" i="64" s="1"/>
  <c r="AP158" i="64" a="1"/>
  <c r="AP158" i="64" s="1"/>
  <c r="AP1137" i="64" a="1"/>
  <c r="AP1137" i="64" s="1"/>
  <c r="AP1230" i="64" a="1"/>
  <c r="AP1230" i="64" s="1"/>
  <c r="AP2399" i="64" a="1"/>
  <c r="AP2399" i="64" s="1"/>
  <c r="AP176" i="64" a="1"/>
  <c r="AP176" i="64" s="1"/>
  <c r="AP1539" i="64" a="1"/>
  <c r="AP1539" i="64" s="1"/>
  <c r="AP1234" i="64" a="1"/>
  <c r="AP1234" i="64" s="1"/>
  <c r="AP1217" i="64" a="1"/>
  <c r="AP1217" i="64" s="1"/>
  <c r="AP1201" i="64" a="1"/>
  <c r="AP1201" i="64" s="1"/>
  <c r="AP1209" i="64" s="1"/>
  <c r="AP355" i="64" a="1"/>
  <c r="AP355" i="64" s="1"/>
  <c r="AP1133" i="64" a="1"/>
  <c r="AP1133" i="64" s="1"/>
  <c r="AP1469" i="64" a="1"/>
  <c r="AP1469" i="64" s="1"/>
  <c r="AP173" i="64" a="1"/>
  <c r="AP173" i="64" s="1"/>
  <c r="AP1218" i="64" a="1"/>
  <c r="AP1218" i="64" s="1"/>
  <c r="AQ180" i="64"/>
  <c r="AQ165" i="64"/>
  <c r="AQ155" i="64"/>
  <c r="AQ1226" i="64"/>
  <c r="AQ1241" i="64"/>
  <c r="AP95" i="861"/>
  <c r="AQ46" i="861"/>
  <c r="AS2146" i="64"/>
  <c r="AS2155" i="64" s="1"/>
  <c r="AT2154" i="64" a="1"/>
  <c r="AT2154" i="64" s="1"/>
  <c r="AT2153" i="64" a="1"/>
  <c r="AT2153" i="64" s="1"/>
  <c r="AS1515" i="64"/>
  <c r="AS1985" i="64"/>
  <c r="AS1987" i="64" s="1"/>
  <c r="AT1986" i="64" a="1"/>
  <c r="AT1986" i="64" s="1"/>
  <c r="AT1984" i="64" a="1"/>
  <c r="AT1984" i="64" s="1"/>
  <c r="AT404" i="64" a="1"/>
  <c r="AT404" i="64" s="1"/>
  <c r="AT406" i="64" a="1"/>
  <c r="AT406" i="64" s="1"/>
  <c r="AS405" i="64"/>
  <c r="AS407" i="64" s="1"/>
  <c r="AT479" i="64" a="1"/>
  <c r="AT479" i="64" s="1"/>
  <c r="AT403" i="64" a="1"/>
  <c r="AT403" i="64" s="1"/>
  <c r="AT530" i="64" a="1"/>
  <c r="AT530" i="64" s="1"/>
  <c r="AS455" i="64"/>
  <c r="AS1703" i="64"/>
  <c r="AT1702" i="64" a="1"/>
  <c r="AT1702" i="64" s="1"/>
  <c r="AT454" i="64" a="1"/>
  <c r="AT454" i="64" s="1"/>
  <c r="AT1385" i="64" a="1"/>
  <c r="AT1385" i="64" s="1"/>
  <c r="AS1386" i="64"/>
  <c r="AS1318" i="64"/>
  <c r="AR1393" i="64"/>
  <c r="AT1317" i="64" a="1"/>
  <c r="AT1317" i="64" s="1"/>
  <c r="AS2558" i="64"/>
  <c r="AS2567" i="64" s="1"/>
  <c r="AT2559" i="64" a="1"/>
  <c r="AT2559" i="64" s="1"/>
  <c r="BF2589" i="64"/>
  <c r="BF2591" i="64" s="1"/>
  <c r="AS1274" i="64"/>
  <c r="AT2399" i="64" a="1"/>
  <c r="AT2399" i="64" s="1"/>
  <c r="AT1275" i="64" a="1"/>
  <c r="AT1275" i="64" s="1"/>
  <c r="AR1283" i="64"/>
  <c r="AR1288" i="64"/>
  <c r="AS2400" i="64"/>
  <c r="AS2402" i="64" s="1"/>
  <c r="AT1469" i="64" a="1"/>
  <c r="AT1469" i="64" s="1"/>
  <c r="AT2401" i="64" a="1"/>
  <c r="AT2401" i="64" s="1"/>
  <c r="AS1467" i="64"/>
  <c r="AS1468" i="64" s="1"/>
  <c r="AS1470" i="64" s="1"/>
  <c r="AT1465" i="64" a="1"/>
  <c r="AT1465" i="64" s="1"/>
  <c r="AT1466" i="64" a="1"/>
  <c r="AT1466" i="64" s="1"/>
  <c r="AT911" i="64" a="1"/>
  <c r="AT911" i="64" s="1"/>
  <c r="AT900" i="64" a="1"/>
  <c r="AT900" i="64" s="1"/>
  <c r="AT903" i="64" a="1"/>
  <c r="AT903" i="64" s="1"/>
  <c r="AT917" i="64" a="1"/>
  <c r="AT917" i="64" s="1"/>
  <c r="AS169" i="64"/>
  <c r="AS184" i="64"/>
  <c r="AS183" i="64"/>
  <c r="AS181" i="64"/>
  <c r="AT154" i="64" a="1"/>
  <c r="AT154" i="64" s="1"/>
  <c r="AS180" i="64"/>
  <c r="AS167" i="64"/>
  <c r="AS182" i="64"/>
  <c r="AR170" i="64"/>
  <c r="AS165" i="64"/>
  <c r="AS166" i="64"/>
  <c r="AS168" i="64"/>
  <c r="AT177" i="64" a="1"/>
  <c r="AT177" i="64" s="1"/>
  <c r="AT162" i="64" a="1"/>
  <c r="AT162" i="64" s="1"/>
  <c r="AT161" i="64" a="1"/>
  <c r="AT161" i="64" s="1"/>
  <c r="AT174" i="64" a="1"/>
  <c r="AT174" i="64" s="1"/>
  <c r="AT173" i="64" a="1"/>
  <c r="AT173" i="64" s="1"/>
  <c r="AT176" i="64" a="1"/>
  <c r="AT176" i="64" s="1"/>
  <c r="AT159" i="64" a="1"/>
  <c r="AT159" i="64" s="1"/>
  <c r="AT175" i="64" a="1"/>
  <c r="AT175" i="64" s="1"/>
  <c r="AT158" i="64" a="1"/>
  <c r="AT158" i="64" s="1"/>
  <c r="AT160" i="64" a="1"/>
  <c r="AT160" i="64" s="1"/>
  <c r="AT152" i="64" a="1"/>
  <c r="AT152" i="64" s="1"/>
  <c r="AT153" i="64" a="1"/>
  <c r="AT153" i="64" s="1"/>
  <c r="AT151" i="64" a="1"/>
  <c r="AT151" i="64" s="1"/>
  <c r="AT150" i="64" a="1"/>
  <c r="AT150" i="64" s="1"/>
  <c r="AS155" i="64"/>
  <c r="AT389" i="64" a="1"/>
  <c r="AT389" i="64" s="1"/>
  <c r="AT1539" i="64" a="1"/>
  <c r="AT1539" i="64" s="1"/>
  <c r="AS1239" i="64"/>
  <c r="AR1242" i="64"/>
  <c r="AS1240" i="64"/>
  <c r="AS1241" i="64"/>
  <c r="AS1237" i="64"/>
  <c r="AS1238" i="64"/>
  <c r="AT1232" i="64" a="1"/>
  <c r="AT1232" i="64" s="1"/>
  <c r="AT1231" i="64" a="1"/>
  <c r="AT1231" i="64" s="1"/>
  <c r="AT1234" i="64" a="1"/>
  <c r="AT1234" i="64" s="1"/>
  <c r="AT1233" i="64" a="1"/>
  <c r="AT1233" i="64" s="1"/>
  <c r="AT1230" i="64" a="1"/>
  <c r="AT1230" i="64" s="1"/>
  <c r="AS1222" i="64"/>
  <c r="AR1227" i="64"/>
  <c r="AS1226" i="64"/>
  <c r="AS1224" i="64"/>
  <c r="AS1225" i="64"/>
  <c r="AT1216" i="64" a="1"/>
  <c r="AT1216" i="64" s="1"/>
  <c r="AT1200" i="64" a="1"/>
  <c r="AT1200" i="64" s="1"/>
  <c r="AT1208" i="64" s="1"/>
  <c r="AT1201" i="64" a="1"/>
  <c r="AT1201" i="64" s="1"/>
  <c r="AT1209" i="64" s="1"/>
  <c r="AT1202" i="64" a="1"/>
  <c r="AT1202" i="64" s="1"/>
  <c r="AT1210" i="64" s="1"/>
  <c r="AT1203" i="64" a="1"/>
  <c r="AT1203" i="64" s="1"/>
  <c r="AT1211" i="64" s="1"/>
  <c r="AT1217" i="64" a="1"/>
  <c r="AT1217" i="64" s="1"/>
  <c r="AT1218" i="64" a="1"/>
  <c r="AT1218" i="64" s="1"/>
  <c r="AT1215" i="64" a="1"/>
  <c r="AT1215" i="64" s="1"/>
  <c r="AT1219" i="64" a="1"/>
  <c r="AT1219" i="64" s="1"/>
  <c r="AT1199" i="64" a="1"/>
  <c r="AT1199" i="64" s="1"/>
  <c r="AT1207" i="64" s="1"/>
  <c r="AS1223" i="64"/>
  <c r="AT251" i="64" a="1"/>
  <c r="AT251" i="64" s="1"/>
  <c r="AR1517" i="64"/>
  <c r="AT374" i="64" a="1"/>
  <c r="AT374" i="64" s="1"/>
  <c r="AT1514" i="64" a="1"/>
  <c r="AT1514" i="64" s="1"/>
  <c r="AT1175" i="64" a="1"/>
  <c r="AT1175" i="64" s="1"/>
  <c r="AT342" i="64" a="1"/>
  <c r="AT342" i="64" s="1"/>
  <c r="AT355" i="64" a="1"/>
  <c r="AT355" i="64" s="1"/>
  <c r="AR1138" i="64"/>
  <c r="AS1134" i="64"/>
  <c r="AS1142" i="64" s="1"/>
  <c r="AT1141" i="64" a="1"/>
  <c r="AT1141" i="64" s="1"/>
  <c r="AT1137" i="64" a="1"/>
  <c r="AT1137" i="64" s="1"/>
  <c r="AT1133" i="64" a="1"/>
  <c r="AT1133" i="64" s="1"/>
  <c r="AU302" i="64"/>
  <c r="AN2613" i="64"/>
  <c r="AW7" i="861"/>
  <c r="AW7" i="1413" s="1"/>
  <c r="AX2" i="861"/>
  <c r="AX2" i="1413" s="1"/>
  <c r="AW1" i="861"/>
  <c r="AW1" i="1413" s="1"/>
  <c r="AT34" i="863"/>
  <c r="AU42" i="863" a="1"/>
  <c r="AU42" i="863" s="1"/>
  <c r="AU41" i="863" a="1"/>
  <c r="AU41" i="863" s="1"/>
  <c r="AU39" i="863" a="1"/>
  <c r="AU39" i="863" s="1"/>
  <c r="AU29" i="863"/>
  <c r="AU40" i="863" a="1"/>
  <c r="AU40" i="863" s="1"/>
  <c r="AU30" i="863"/>
  <c r="AU43" i="863" a="1"/>
  <c r="AU43" i="863" s="1"/>
  <c r="AU32" i="863"/>
  <c r="AV2" i="863"/>
  <c r="AV31" i="863" s="1"/>
  <c r="AT51" i="863" a="1"/>
  <c r="AT51" i="863" s="1"/>
  <c r="AT53" i="863" a="1"/>
  <c r="AT53" i="863" s="1"/>
  <c r="AT49" i="863" a="1"/>
  <c r="AT49" i="863" s="1"/>
  <c r="AU18" i="864"/>
  <c r="AU17" i="864"/>
  <c r="AU16" i="864"/>
  <c r="AV19" i="864"/>
  <c r="AH1" i="860"/>
  <c r="AH7" i="860"/>
  <c r="AH3" i="860"/>
  <c r="AH4" i="860" s="1"/>
  <c r="AI2" i="860"/>
  <c r="L2" i="860"/>
  <c r="L1" i="860"/>
  <c r="AM2656" i="64"/>
  <c r="AN2654" i="64"/>
  <c r="AN2633" i="64"/>
  <c r="AN2635" i="64" s="1"/>
  <c r="AM2635" i="64"/>
  <c r="M3" i="206"/>
  <c r="B2318" i="64"/>
  <c r="B2273" i="64"/>
  <c r="B2319" i="64"/>
  <c r="B2274" i="64"/>
  <c r="B2275" i="64"/>
  <c r="AV1440" i="64" a="1"/>
  <c r="AT1985" i="64" a="1"/>
  <c r="AU1562" i="64"/>
  <c r="AS1517" i="64" a="1"/>
  <c r="AU1651" i="64"/>
  <c r="AP455" i="64" a="1"/>
  <c r="AU3241" i="64" a="1"/>
  <c r="AT2558" i="64" a="1"/>
  <c r="AU1607" i="64"/>
  <c r="AR1518" i="64" a="1"/>
  <c r="AP2400" i="64" a="1"/>
  <c r="AT455" i="64" a="1"/>
  <c r="AT1703" i="64" a="1"/>
  <c r="AP1134" i="64" a="1"/>
  <c r="AT1515" i="64" a="1"/>
  <c r="AP1386" i="64" a="1"/>
  <c r="AP2558" i="64" a="1"/>
  <c r="AT2400" i="64" a="1"/>
  <c r="AT1540" i="64"/>
  <c r="AP1540" i="64"/>
  <c r="AP1985" i="64" a="1"/>
  <c r="AT1386" i="64" a="1"/>
  <c r="AQ1517" i="64" a="1"/>
  <c r="AU1585" i="64"/>
  <c r="AP1703" i="64" a="1"/>
  <c r="AT1134" i="64" a="1"/>
  <c r="AP1274" i="64" a="1"/>
  <c r="AT1318" i="64" a="1"/>
  <c r="AU1629" i="64"/>
  <c r="AT1274" i="64" a="1"/>
  <c r="AU1674" i="64"/>
  <c r="AP1318" i="64" a="1"/>
  <c r="AP1515" i="64" a="1"/>
  <c r="AW69" i="1413" l="1"/>
  <c r="AW31" i="1413"/>
  <c r="AW42" i="1413"/>
  <c r="AW45" i="1413"/>
  <c r="AW76" i="1413"/>
  <c r="AW10" i="1413"/>
  <c r="AW36" i="1413"/>
  <c r="AW11" i="1413"/>
  <c r="AW50" i="1413"/>
  <c r="AW60" i="1413"/>
  <c r="AW25" i="1413"/>
  <c r="AW13" i="1413"/>
  <c r="AW56" i="1413"/>
  <c r="AW17" i="1413"/>
  <c r="AW32" i="1413"/>
  <c r="AW12" i="1413"/>
  <c r="AW18" i="1413"/>
  <c r="AD27" i="1413"/>
  <c r="AC39" i="1413"/>
  <c r="AC90" i="861" s="1"/>
  <c r="AC51" i="1413"/>
  <c r="AB61" i="1413"/>
  <c r="AB59" i="861" s="1"/>
  <c r="AU24" i="1413"/>
  <c r="AV14" i="1413"/>
  <c r="AV43" i="1413" s="1"/>
  <c r="AV17" i="861" s="1"/>
  <c r="AU20" i="1413"/>
  <c r="AU23" i="861" s="1"/>
  <c r="AU43" i="1413"/>
  <c r="AU17" i="861" s="1"/>
  <c r="AV1440" i="64"/>
  <c r="AL1442" i="64"/>
  <c r="AV722" i="64" a="1"/>
  <c r="AV722" i="64" s="1"/>
  <c r="AA724" i="64"/>
  <c r="AA719" i="64"/>
  <c r="AB714" i="64"/>
  <c r="AV716" i="64" a="1"/>
  <c r="AV716" i="64" s="1"/>
  <c r="AV723" i="64" a="1"/>
  <c r="AV723" i="64" s="1"/>
  <c r="AU78" i="64"/>
  <c r="AU84" i="64" s="1"/>
  <c r="AV75" i="64" a="1"/>
  <c r="AV75" i="64" s="1"/>
  <c r="AV77" i="64" a="1"/>
  <c r="AV77" i="64" s="1"/>
  <c r="AV625" i="64" a="1"/>
  <c r="AV625" i="64" s="1"/>
  <c r="AV74" i="64" a="1"/>
  <c r="AV74" i="64" s="1"/>
  <c r="AV82" i="64" a="1"/>
  <c r="AV82" i="64" s="1"/>
  <c r="AV81" i="64" a="1"/>
  <c r="AV81" i="64" s="1"/>
  <c r="AV76" i="64" a="1"/>
  <c r="AV76" i="64" s="1"/>
  <c r="AT103" i="861"/>
  <c r="Z1838" i="64"/>
  <c r="AA1832" i="64"/>
  <c r="AA1834" i="64" s="1"/>
  <c r="AA1800" i="64"/>
  <c r="AB1795" i="64"/>
  <c r="AB1796" i="64" s="1"/>
  <c r="Y636" i="64"/>
  <c r="Y640" i="64" s="1"/>
  <c r="Y639" i="64"/>
  <c r="AV627" i="64" a="1"/>
  <c r="AV627" i="64" s="1"/>
  <c r="AV631" i="64" a="1"/>
  <c r="AV631" i="64" s="1"/>
  <c r="AV621" i="64" a="1"/>
  <c r="AV621" i="64" s="1"/>
  <c r="AV635" i="64" a="1"/>
  <c r="AV635" i="64" s="1"/>
  <c r="Z608" i="64"/>
  <c r="AV613" i="64" a="1"/>
  <c r="AV613" i="64" s="1"/>
  <c r="AV614" i="64" a="1"/>
  <c r="AV614" i="64" s="1"/>
  <c r="AV610" i="64" a="1"/>
  <c r="AV610" i="64" s="1"/>
  <c r="AU612" i="64"/>
  <c r="AU615" i="64"/>
  <c r="AU3241" i="64"/>
  <c r="AV3240" i="64" a="1"/>
  <c r="AV3240" i="64" s="1"/>
  <c r="AV3023" i="64" a="1"/>
  <c r="AV3023" i="64" s="1"/>
  <c r="AV3025" i="64" s="1"/>
  <c r="AB3213" i="64"/>
  <c r="AA3218" i="64"/>
  <c r="AV3215" i="64" a="1"/>
  <c r="AV3215" i="64" s="1"/>
  <c r="AV3018" i="64" a="1"/>
  <c r="AV3018" i="64" s="1"/>
  <c r="AV3019" i="64" a="1"/>
  <c r="AV3019" i="64" s="1"/>
  <c r="AU3020" i="64"/>
  <c r="AV60" i="64" a="1"/>
  <c r="AV60" i="64" s="1"/>
  <c r="AV58" i="64" s="1" a="1"/>
  <c r="AV58" i="64" s="1"/>
  <c r="AV61" i="64" a="1"/>
  <c r="AV61" i="64" s="1"/>
  <c r="AV59" i="64" a="1"/>
  <c r="AV59" i="64" s="1"/>
  <c r="AV3541" i="64" a="1"/>
  <c r="AV3541" i="64" s="1"/>
  <c r="AV3520" i="64" a="1"/>
  <c r="AV3520" i="64" s="1"/>
  <c r="AV1583" i="64" a="1"/>
  <c r="AV1583" i="64" s="1"/>
  <c r="AV1584" i="64" a="1"/>
  <c r="AV1584" i="64" s="1"/>
  <c r="AV1672" i="64" a="1"/>
  <c r="AV1672" i="64" s="1"/>
  <c r="AV1673" i="64" a="1"/>
  <c r="AV1673" i="64" s="1"/>
  <c r="AV1628" i="64" a="1"/>
  <c r="AV1628" i="64" s="1"/>
  <c r="AV1650" i="64" a="1"/>
  <c r="AV1650" i="64" s="1"/>
  <c r="AV1561" i="64" a="1"/>
  <c r="AV1561" i="64" s="1"/>
  <c r="AV1606" i="64" a="1"/>
  <c r="AV1606" i="64" s="1"/>
  <c r="AU20" i="864"/>
  <c r="AU102" i="861" s="1"/>
  <c r="AV787" i="64" a="1"/>
  <c r="AV787" i="64" s="1"/>
  <c r="AV791" i="64" a="1"/>
  <c r="AV791" i="64" s="1"/>
  <c r="AV781" i="64" a="1"/>
  <c r="AV781" i="64" s="1"/>
  <c r="AV782" i="64" s="1"/>
  <c r="AJ784" i="64"/>
  <c r="AK779" i="64"/>
  <c r="AK783" i="64" s="1"/>
  <c r="AJ788" i="64"/>
  <c r="AJ792" i="64" s="1"/>
  <c r="AU21" i="863"/>
  <c r="AU33" i="863"/>
  <c r="AU17" i="863" s="1"/>
  <c r="AU33" i="861" s="1"/>
  <c r="AU44" i="863"/>
  <c r="AW3" i="64"/>
  <c r="AW1439" i="64" s="1" a="1"/>
  <c r="AW1439" i="64" s="1"/>
  <c r="AV4" i="64"/>
  <c r="AW1" i="64"/>
  <c r="AX2" i="64"/>
  <c r="AW7" i="64"/>
  <c r="AH549" i="64"/>
  <c r="AG559" i="64"/>
  <c r="AK498" i="64"/>
  <c r="AJ508" i="64"/>
  <c r="AX2" i="864"/>
  <c r="AW7" i="864"/>
  <c r="AW7" i="863"/>
  <c r="AV4" i="863"/>
  <c r="AV4" i="864"/>
  <c r="AW3" i="864"/>
  <c r="AW3" i="863"/>
  <c r="AW1" i="864"/>
  <c r="AW1" i="863"/>
  <c r="AX3" i="861"/>
  <c r="AX3" i="1413" s="1"/>
  <c r="AW4" i="861"/>
  <c r="AW4" i="1413" s="1"/>
  <c r="AQ170" i="64"/>
  <c r="AQ1242" i="64"/>
  <c r="AQ1227" i="64"/>
  <c r="AP405" i="64"/>
  <c r="AP407" i="64" s="1"/>
  <c r="AP1467" i="64"/>
  <c r="AP1468" i="64" s="1"/>
  <c r="AP1470" i="64" s="1"/>
  <c r="AQ1517" i="64"/>
  <c r="AP1515" i="64"/>
  <c r="AP1274" i="64"/>
  <c r="AP1386" i="64"/>
  <c r="AP1393" i="64" s="1"/>
  <c r="AP455" i="64"/>
  <c r="AP1134" i="64"/>
  <c r="AP1985" i="64"/>
  <c r="AP1987" i="64" s="1"/>
  <c r="AP2558" i="64"/>
  <c r="AP2567" i="64" s="1"/>
  <c r="AP1703" i="64"/>
  <c r="AP1318" i="64"/>
  <c r="AP2400" i="64"/>
  <c r="AP2402" i="64" s="1"/>
  <c r="AP1238" i="64"/>
  <c r="AP1223" i="64"/>
  <c r="AP182" i="64"/>
  <c r="AP167" i="64"/>
  <c r="AP1239" i="64"/>
  <c r="AP1224" i="64"/>
  <c r="AP165" i="64"/>
  <c r="AP155" i="64"/>
  <c r="AP180" i="64"/>
  <c r="AP1222" i="64"/>
  <c r="AP1237" i="64"/>
  <c r="AO1702" i="64" a="1"/>
  <c r="AO1702" i="64" s="1"/>
  <c r="AO173" i="64" a="1"/>
  <c r="AO173" i="64" s="1"/>
  <c r="AO1539" i="64" a="1"/>
  <c r="AO1539" i="64" s="1"/>
  <c r="AO1231" i="64" a="1"/>
  <c r="AO1231" i="64" s="1"/>
  <c r="AO1202" i="64" a="1"/>
  <c r="AO1202" i="64" s="1"/>
  <c r="AO1210" i="64" s="1"/>
  <c r="AO251" i="64" a="1"/>
  <c r="AO251" i="64" s="1"/>
  <c r="AO1317" i="64" a="1"/>
  <c r="AO1317" i="64" s="1"/>
  <c r="AO176" i="64" a="1"/>
  <c r="AO176" i="64" s="1"/>
  <c r="AO1215" i="64" a="1"/>
  <c r="AO1215" i="64" s="1"/>
  <c r="AO2559" i="64" a="1"/>
  <c r="AO2559" i="64" s="1"/>
  <c r="AO1469" i="64" a="1"/>
  <c r="AO1469" i="64" s="1"/>
  <c r="AO374" i="64" a="1"/>
  <c r="AO374" i="64" s="1"/>
  <c r="AO404" i="64" a="1"/>
  <c r="AO404" i="64" s="1"/>
  <c r="AO530" i="64" a="1"/>
  <c r="AO530" i="64" s="1"/>
  <c r="AO1385" i="64" a="1"/>
  <c r="AO1385" i="64" s="1"/>
  <c r="AO2399" i="64" a="1"/>
  <c r="AO2399" i="64" s="1"/>
  <c r="AO2401" i="64" a="1"/>
  <c r="AO2401" i="64" s="1"/>
  <c r="AO900" i="64" a="1"/>
  <c r="AO900" i="64" s="1"/>
  <c r="AO175" i="64" a="1"/>
  <c r="AO175" i="64" s="1"/>
  <c r="AO389" i="64" a="1"/>
  <c r="AO389" i="64" s="1"/>
  <c r="AO1217" i="64" a="1"/>
  <c r="AO1217" i="64" s="1"/>
  <c r="AO1203" i="64" a="1"/>
  <c r="AO1203" i="64" s="1"/>
  <c r="AO1211" i="64" s="1"/>
  <c r="AO1514" i="64" a="1"/>
  <c r="AO1514" i="64" s="1"/>
  <c r="AO1275" i="64" a="1"/>
  <c r="AO1275" i="64" s="1"/>
  <c r="AO160" i="64" a="1"/>
  <c r="AO160" i="64" s="1"/>
  <c r="AO1219" i="64" a="1"/>
  <c r="AO1219" i="64" s="1"/>
  <c r="AO406" i="64" a="1"/>
  <c r="AO406" i="64" s="1"/>
  <c r="AO903" i="64" a="1"/>
  <c r="AO903" i="64" s="1"/>
  <c r="AO150" i="64" a="1"/>
  <c r="AO150" i="64" s="1"/>
  <c r="AO479" i="64" a="1"/>
  <c r="AO479" i="64" s="1"/>
  <c r="AO917" i="64" a="1"/>
  <c r="AO917" i="64" s="1"/>
  <c r="AO177" i="64" a="1"/>
  <c r="AO177" i="64" s="1"/>
  <c r="AO152" i="64" a="1"/>
  <c r="AO152" i="64" s="1"/>
  <c r="AO1234" i="64" a="1"/>
  <c r="AO1234" i="64" s="1"/>
  <c r="AO1199" i="64" a="1"/>
  <c r="AO1199" i="64" s="1"/>
  <c r="AO1207" i="64" s="1"/>
  <c r="AO355" i="64" a="1"/>
  <c r="AO355" i="64" s="1"/>
  <c r="AO1137" i="64" a="1"/>
  <c r="AO1137" i="64" s="1"/>
  <c r="AO1133" i="64" a="1"/>
  <c r="AO1133" i="64" s="1"/>
  <c r="AO1984" i="64" a="1"/>
  <c r="AO1984" i="64" s="1"/>
  <c r="AO454" i="64" a="1"/>
  <c r="AO454" i="64" s="1"/>
  <c r="AO174" i="64" a="1"/>
  <c r="AO174" i="64" s="1"/>
  <c r="AO1232" i="64" a="1"/>
  <c r="AO1232" i="64" s="1"/>
  <c r="AO1201" i="64" a="1"/>
  <c r="AO1201" i="64" s="1"/>
  <c r="AO1209" i="64" s="1"/>
  <c r="AO342" i="64" a="1"/>
  <c r="AO342" i="64" s="1"/>
  <c r="AO1218" i="64" a="1"/>
  <c r="AO1218" i="64" s="1"/>
  <c r="AO2153" i="64" a="1"/>
  <c r="AO2153" i="64" s="1"/>
  <c r="AO403" i="64" a="1"/>
  <c r="AO403" i="64" s="1"/>
  <c r="AO1465" i="64" a="1"/>
  <c r="AO1465" i="64" s="1"/>
  <c r="AO162" i="64" a="1"/>
  <c r="AO162" i="64" s="1"/>
  <c r="AO151" i="64" a="1"/>
  <c r="AO151" i="64" s="1"/>
  <c r="AO1230" i="64" a="1"/>
  <c r="AO1230" i="64" s="1"/>
  <c r="AO1216" i="64" a="1"/>
  <c r="AO1216" i="64" s="1"/>
  <c r="AO1175" i="64" a="1"/>
  <c r="AO1175" i="64" s="1"/>
  <c r="AO911" i="64" a="1"/>
  <c r="AO911" i="64" s="1"/>
  <c r="AO2154" i="64" a="1"/>
  <c r="AO2154" i="64" s="1"/>
  <c r="AO1986" i="64" a="1"/>
  <c r="AO1986" i="64" s="1"/>
  <c r="AO1466" i="64" a="1"/>
  <c r="AO1466" i="64" s="1"/>
  <c r="AO154" i="64" a="1"/>
  <c r="AO154" i="64" s="1"/>
  <c r="AO159" i="64" a="1"/>
  <c r="AO159" i="64" s="1"/>
  <c r="AO161" i="64" a="1"/>
  <c r="AO161" i="64" s="1"/>
  <c r="AO153" i="64" a="1"/>
  <c r="AO153" i="64" s="1"/>
  <c r="AO1233" i="64" a="1"/>
  <c r="AO1233" i="64" s="1"/>
  <c r="AO1200" i="64" a="1"/>
  <c r="AO1200" i="64" s="1"/>
  <c r="AO1208" i="64" s="1"/>
  <c r="AO1141" i="64" a="1"/>
  <c r="AO1141" i="64" s="1"/>
  <c r="AO158" i="64" a="1"/>
  <c r="AO158" i="64" s="1"/>
  <c r="AP2155" i="64"/>
  <c r="AN302" i="64"/>
  <c r="AQ1142" i="64"/>
  <c r="AQ1138" i="64"/>
  <c r="AP183" i="64"/>
  <c r="AP168" i="64"/>
  <c r="AP181" i="64"/>
  <c r="AP166" i="64"/>
  <c r="AP1225" i="64"/>
  <c r="AP1240" i="64"/>
  <c r="AP169" i="64"/>
  <c r="AP184" i="64"/>
  <c r="AP1226" i="64"/>
  <c r="AP1241" i="64"/>
  <c r="AQ1283" i="64"/>
  <c r="AQ1288" i="64"/>
  <c r="AQ95" i="861"/>
  <c r="AR46" i="861"/>
  <c r="AQ64" i="861"/>
  <c r="AP64" i="861"/>
  <c r="AT2146" i="64"/>
  <c r="AT2155" i="64" s="1"/>
  <c r="AU2154" i="64" a="1"/>
  <c r="AU2154" i="64" s="1"/>
  <c r="AU2153" i="64" a="1"/>
  <c r="AU2153" i="64" s="1"/>
  <c r="AT1515" i="64"/>
  <c r="AT1985" i="64"/>
  <c r="AT1987" i="64" s="1"/>
  <c r="AU1986" i="64" a="1"/>
  <c r="AU1986" i="64" s="1"/>
  <c r="AU1984" i="64" a="1"/>
  <c r="AU1984" i="64" s="1"/>
  <c r="AU404" i="64" a="1"/>
  <c r="AU404" i="64" s="1"/>
  <c r="AU406" i="64" a="1"/>
  <c r="AU406" i="64" s="1"/>
  <c r="AT405" i="64"/>
  <c r="AT407" i="64" s="1"/>
  <c r="AU479" i="64" a="1"/>
  <c r="AU479" i="64" s="1"/>
  <c r="AU403" i="64" a="1"/>
  <c r="AU403" i="64" s="1"/>
  <c r="AU530" i="64" a="1"/>
  <c r="AU530" i="64" s="1"/>
  <c r="AT455" i="64"/>
  <c r="AT1703" i="64"/>
  <c r="AU1702" i="64" a="1"/>
  <c r="AU1702" i="64" s="1"/>
  <c r="AU454" i="64" a="1"/>
  <c r="AU454" i="64" s="1"/>
  <c r="AT1386" i="64"/>
  <c r="AU1317" i="64" a="1"/>
  <c r="AU1317" i="64" s="1"/>
  <c r="AU1385" i="64" a="1"/>
  <c r="AU1385" i="64" s="1"/>
  <c r="AS1393" i="64"/>
  <c r="AT1318" i="64"/>
  <c r="AT2558" i="64"/>
  <c r="AT2567" i="64" s="1"/>
  <c r="AU2559" i="64" a="1"/>
  <c r="AU2559" i="64" s="1"/>
  <c r="BG2589" i="64"/>
  <c r="BG2591" i="64" s="1"/>
  <c r="AT2400" i="64"/>
  <c r="AT2402" i="64" s="1"/>
  <c r="AT1274" i="64"/>
  <c r="AU2399" i="64" a="1"/>
  <c r="AU2399" i="64" s="1"/>
  <c r="AU1275" i="64" a="1"/>
  <c r="AU1275" i="64" s="1"/>
  <c r="AS1283" i="64"/>
  <c r="AS1288" i="64"/>
  <c r="AU1469" i="64" a="1"/>
  <c r="AU1469" i="64" s="1"/>
  <c r="AU2401" i="64" a="1"/>
  <c r="AU2401" i="64" s="1"/>
  <c r="AU1465" i="64" a="1"/>
  <c r="AU1465" i="64" s="1"/>
  <c r="AU1466" i="64" a="1"/>
  <c r="AU1466" i="64" s="1"/>
  <c r="AT1467" i="64"/>
  <c r="AT1468" i="64" s="1"/>
  <c r="AT1470" i="64" s="1"/>
  <c r="AU911" i="64" a="1"/>
  <c r="AU911" i="64" s="1"/>
  <c r="AU900" i="64" a="1"/>
  <c r="AU900" i="64" s="1"/>
  <c r="AU903" i="64" a="1"/>
  <c r="AU903" i="64" s="1"/>
  <c r="AU917" i="64" a="1"/>
  <c r="AU917" i="64" s="1"/>
  <c r="AT169" i="64"/>
  <c r="AT184" i="64"/>
  <c r="AT182" i="64"/>
  <c r="AU154" i="64" a="1"/>
  <c r="AU154" i="64" s="1"/>
  <c r="AT181" i="64"/>
  <c r="AT180" i="64"/>
  <c r="AT168" i="64"/>
  <c r="AT183" i="64"/>
  <c r="AT165" i="64"/>
  <c r="AT166" i="64"/>
  <c r="AT167" i="64"/>
  <c r="AS170" i="64"/>
  <c r="AU177" i="64" a="1"/>
  <c r="AU177" i="64" s="1"/>
  <c r="AU162" i="64" a="1"/>
  <c r="AU162" i="64" s="1"/>
  <c r="AU161" i="64" a="1"/>
  <c r="AU161" i="64" s="1"/>
  <c r="AU174" i="64" a="1"/>
  <c r="AU174" i="64" s="1"/>
  <c r="AU173" i="64" a="1"/>
  <c r="AU173" i="64" s="1"/>
  <c r="AU176" i="64" a="1"/>
  <c r="AU176" i="64" s="1"/>
  <c r="AU159" i="64" a="1"/>
  <c r="AU159" i="64" s="1"/>
  <c r="AU175" i="64" a="1"/>
  <c r="AU175" i="64" s="1"/>
  <c r="AU160" i="64" a="1"/>
  <c r="AU160" i="64" s="1"/>
  <c r="AU158" i="64" a="1"/>
  <c r="AU158" i="64" s="1"/>
  <c r="AT155" i="64"/>
  <c r="AU151" i="64" a="1"/>
  <c r="AU151" i="64" s="1"/>
  <c r="AU152" i="64" a="1"/>
  <c r="AU152" i="64" s="1"/>
  <c r="AU153" i="64" a="1"/>
  <c r="AU153" i="64" s="1"/>
  <c r="AU150" i="64" a="1"/>
  <c r="AU150" i="64" s="1"/>
  <c r="AU389" i="64" a="1"/>
  <c r="AU389" i="64" s="1"/>
  <c r="AU1539" i="64" a="1"/>
  <c r="AU1539" i="64" s="1"/>
  <c r="AR1244" i="64"/>
  <c r="AR1245" i="64" s="1"/>
  <c r="AT1239" i="64"/>
  <c r="AS1242" i="64"/>
  <c r="AT1238" i="64"/>
  <c r="AT1237" i="64"/>
  <c r="AT1241" i="64"/>
  <c r="AU1232" i="64" a="1"/>
  <c r="AU1232" i="64" s="1"/>
  <c r="AU1231" i="64" a="1"/>
  <c r="AU1231" i="64" s="1"/>
  <c r="AU1234" i="64" a="1"/>
  <c r="AU1234" i="64" s="1"/>
  <c r="AU1233" i="64" a="1"/>
  <c r="AU1233" i="64" s="1"/>
  <c r="AU1230" i="64" a="1"/>
  <c r="AU1230" i="64" s="1"/>
  <c r="AT1240" i="64"/>
  <c r="AT1223" i="64"/>
  <c r="AS1227" i="64"/>
  <c r="AT1226" i="64"/>
  <c r="AU1199" i="64" a="1"/>
  <c r="AU1199" i="64" s="1"/>
  <c r="AU1207" i="64" s="1"/>
  <c r="AU1216" i="64" a="1"/>
  <c r="AU1216" i="64" s="1"/>
  <c r="AU1200" i="64" a="1"/>
  <c r="AU1200" i="64" s="1"/>
  <c r="AU1208" i="64" s="1"/>
  <c r="AU1201" i="64" a="1"/>
  <c r="AU1201" i="64" s="1"/>
  <c r="AU1209" i="64" s="1"/>
  <c r="AU1202" i="64" a="1"/>
  <c r="AU1202" i="64" s="1"/>
  <c r="AU1210" i="64" s="1"/>
  <c r="AU1203" i="64" a="1"/>
  <c r="AU1203" i="64" s="1"/>
  <c r="AU1211" i="64" s="1"/>
  <c r="AU1217" i="64" a="1"/>
  <c r="AU1217" i="64" s="1"/>
  <c r="AU1218" i="64" a="1"/>
  <c r="AU1218" i="64" s="1"/>
  <c r="AU1215" i="64" a="1"/>
  <c r="AU1215" i="64" s="1"/>
  <c r="AU1219" i="64" a="1"/>
  <c r="AU1219" i="64" s="1"/>
  <c r="AT1225" i="64"/>
  <c r="AT1224" i="64"/>
  <c r="AT1222" i="64"/>
  <c r="AU251" i="64" a="1"/>
  <c r="AU251" i="64" s="1"/>
  <c r="AR1518" i="64"/>
  <c r="AS1517" i="64"/>
  <c r="AU374" i="64" a="1"/>
  <c r="AU374" i="64" s="1"/>
  <c r="AU1514" i="64" a="1"/>
  <c r="AU1514" i="64" s="1"/>
  <c r="AU355" i="64" a="1"/>
  <c r="AU355" i="64" s="1"/>
  <c r="AU1175" i="64" a="1"/>
  <c r="AU1175" i="64" s="1"/>
  <c r="AU1141" i="64" a="1"/>
  <c r="AU1141" i="64" s="1"/>
  <c r="AU342" i="64" a="1"/>
  <c r="AU342" i="64" s="1"/>
  <c r="AS1138" i="64"/>
  <c r="AT1134" i="64"/>
  <c r="AT1142" i="64" s="1"/>
  <c r="AU1137" i="64" a="1"/>
  <c r="AU1137" i="64" s="1"/>
  <c r="AU1133" i="64" a="1"/>
  <c r="AU1133" i="64" s="1"/>
  <c r="AV302" i="64"/>
  <c r="AO2613" i="64"/>
  <c r="AU34" i="863"/>
  <c r="AX1" i="861"/>
  <c r="AX1" i="1413" s="1"/>
  <c r="AX7" i="861"/>
  <c r="AX7" i="1413" s="1"/>
  <c r="AY2" i="861"/>
  <c r="AY2" i="1413" s="1"/>
  <c r="AU51" i="863" a="1"/>
  <c r="AU51" i="863" s="1"/>
  <c r="AU53" i="863" a="1"/>
  <c r="AU53" i="863" s="1"/>
  <c r="AU49" i="863" a="1"/>
  <c r="AU49" i="863" s="1"/>
  <c r="AV43" i="863" a="1"/>
  <c r="AV43" i="863" s="1"/>
  <c r="AV42" i="863" a="1"/>
  <c r="AV42" i="863" s="1"/>
  <c r="AV40" i="863" a="1"/>
  <c r="AV40" i="863" s="1"/>
  <c r="AV30" i="863"/>
  <c r="AV32" i="863"/>
  <c r="AV41" i="863" a="1"/>
  <c r="AV41" i="863" s="1"/>
  <c r="AV39" i="863" a="1"/>
  <c r="AV39" i="863" s="1"/>
  <c r="AV29" i="863"/>
  <c r="AW2" i="863"/>
  <c r="AW31" i="863" s="1"/>
  <c r="AV18" i="864"/>
  <c r="AV16" i="864"/>
  <c r="AW19" i="864"/>
  <c r="AV17" i="864"/>
  <c r="AI7" i="860"/>
  <c r="AI3" i="860"/>
  <c r="AI4" i="860" s="1"/>
  <c r="AJ2" i="860"/>
  <c r="AI1" i="860"/>
  <c r="M2" i="860"/>
  <c r="M1" i="860"/>
  <c r="AN2656" i="64"/>
  <c r="AO2654" i="64"/>
  <c r="AO2633" i="64"/>
  <c r="AO2635" i="64" s="1"/>
  <c r="AW1440" i="64" a="1"/>
  <c r="AV1585" i="64"/>
  <c r="AU1318" i="64" a="1"/>
  <c r="AU1985" i="64" a="1"/>
  <c r="AU1540" i="64"/>
  <c r="AV1607" i="64"/>
  <c r="AV1629" i="64"/>
  <c r="AO1386" i="64" a="1"/>
  <c r="AO1703" i="64" a="1"/>
  <c r="AV1674" i="64"/>
  <c r="AA1836" i="64" a="1"/>
  <c r="AU1274" i="64" a="1"/>
  <c r="AO1985" i="64" a="1"/>
  <c r="AP1517" i="64" a="1"/>
  <c r="AQ1518" i="64" a="1"/>
  <c r="AU1703" i="64" a="1"/>
  <c r="AU2400" i="64" a="1"/>
  <c r="AO1540" i="64"/>
  <c r="AO1318" i="64" a="1"/>
  <c r="AO1515" i="64" a="1"/>
  <c r="AU2558" i="64" a="1"/>
  <c r="AU455" i="64" a="1"/>
  <c r="AO2558" i="64" a="1"/>
  <c r="AT1517" i="64" a="1"/>
  <c r="AS1518" i="64" a="1"/>
  <c r="AO2400" i="64" a="1"/>
  <c r="AO1274" i="64" a="1"/>
  <c r="AO455" i="64" a="1"/>
  <c r="AU1386" i="64" a="1"/>
  <c r="AV3241" i="64" a="1"/>
  <c r="AU1134" i="64" a="1"/>
  <c r="AV1562" i="64"/>
  <c r="AU1515" i="64" a="1"/>
  <c r="AV1651" i="64"/>
  <c r="AO1134" i="64" a="1"/>
  <c r="AV20" i="1413" l="1"/>
  <c r="AV23" i="861" s="1"/>
  <c r="AC52" i="1413"/>
  <c r="AW14" i="1413"/>
  <c r="AW43" i="1413" s="1"/>
  <c r="AW17" i="861" s="1"/>
  <c r="AB63" i="1413"/>
  <c r="AB91" i="861" s="1"/>
  <c r="AX76" i="1413"/>
  <c r="AX45" i="1413"/>
  <c r="AX60" i="1413"/>
  <c r="AX17" i="1413"/>
  <c r="AX56" i="1413"/>
  <c r="AX36" i="1413"/>
  <c r="AX31" i="1413"/>
  <c r="AX42" i="1413"/>
  <c r="AX25" i="1413"/>
  <c r="AX50" i="1413"/>
  <c r="AX18" i="1413"/>
  <c r="AX69" i="1413"/>
  <c r="AX13" i="1413"/>
  <c r="AX12" i="1413"/>
  <c r="AX32" i="1413"/>
  <c r="AX11" i="1413"/>
  <c r="AX10" i="1413"/>
  <c r="AV24" i="1413"/>
  <c r="AE23" i="1413"/>
  <c r="AD28" i="1413"/>
  <c r="AD33" i="1413"/>
  <c r="AD16" i="861" s="1"/>
  <c r="AW1440" i="64"/>
  <c r="AM1442" i="64"/>
  <c r="AW722" i="64" a="1"/>
  <c r="AW722" i="64" s="1"/>
  <c r="AW723" i="64" a="1"/>
  <c r="AW723" i="64" s="1"/>
  <c r="AW716" i="64" a="1"/>
  <c r="AW716" i="64" s="1"/>
  <c r="AB717" i="64"/>
  <c r="AB718" i="64" s="1"/>
  <c r="AV78" i="64"/>
  <c r="AV84" i="64" s="1"/>
  <c r="AW75" i="64" a="1"/>
  <c r="AW75" i="64" s="1"/>
  <c r="AW77" i="64" a="1"/>
  <c r="AW77" i="64" s="1"/>
  <c r="AW625" i="64" a="1"/>
  <c r="AW625" i="64" s="1"/>
  <c r="AW82" i="64" a="1"/>
  <c r="AW82" i="64" s="1"/>
  <c r="AW81" i="64" a="1"/>
  <c r="AW81" i="64" s="1"/>
  <c r="AW76" i="64" a="1"/>
  <c r="AW76" i="64" s="1"/>
  <c r="AW74" i="64" a="1"/>
  <c r="AW74" i="64" s="1"/>
  <c r="AU103" i="861"/>
  <c r="AA1836" i="64"/>
  <c r="AB1831" i="64"/>
  <c r="AB1798" i="64"/>
  <c r="Y641" i="64"/>
  <c r="Y642" i="64" s="1"/>
  <c r="AW627" i="64" a="1"/>
  <c r="AW627" i="64" s="1"/>
  <c r="AW631" i="64" a="1"/>
  <c r="AW631" i="64" s="1"/>
  <c r="AW621" i="64" a="1"/>
  <c r="AW621" i="64" s="1"/>
  <c r="AW635" i="64" a="1"/>
  <c r="AW635" i="64" s="1"/>
  <c r="Z609" i="64"/>
  <c r="AW613" i="64" a="1"/>
  <c r="AW613" i="64" s="1"/>
  <c r="AW610" i="64" a="1"/>
  <c r="AW610" i="64" s="1"/>
  <c r="AW614" i="64" a="1"/>
  <c r="AW614" i="64" s="1"/>
  <c r="AV612" i="64"/>
  <c r="AV615" i="64"/>
  <c r="AV3241" i="64"/>
  <c r="AW3240" i="64" a="1"/>
  <c r="AW3240" i="64" s="1"/>
  <c r="AW3023" i="64" a="1"/>
  <c r="AW3023" i="64" s="1"/>
  <c r="AW3025" i="64" s="1"/>
  <c r="AW3215" i="64" a="1"/>
  <c r="AW3215" i="64" s="1"/>
  <c r="AB3216" i="64"/>
  <c r="AB3217" i="64" s="1"/>
  <c r="AW3018" i="64" a="1"/>
  <c r="AW3018" i="64" s="1"/>
  <c r="AW3019" i="64" a="1"/>
  <c r="AW3019" i="64" s="1"/>
  <c r="AV3020" i="64"/>
  <c r="AW60" i="64" a="1"/>
  <c r="AW60" i="64" s="1"/>
  <c r="AW58" i="64" s="1" a="1"/>
  <c r="AW58" i="64" s="1"/>
  <c r="AW61" i="64" a="1"/>
  <c r="AW61" i="64" s="1"/>
  <c r="AW59" i="64" a="1"/>
  <c r="AW59" i="64" s="1"/>
  <c r="AW3541" i="64" a="1"/>
  <c r="AW3541" i="64" s="1"/>
  <c r="AW3520" i="64" a="1"/>
  <c r="AW3520" i="64" s="1"/>
  <c r="AW1583" i="64" a="1"/>
  <c r="AW1583" i="64" s="1"/>
  <c r="AW1584" i="64" a="1"/>
  <c r="AW1584" i="64" s="1"/>
  <c r="AW1672" i="64" a="1"/>
  <c r="AW1672" i="64" s="1"/>
  <c r="AW1673" i="64" a="1"/>
  <c r="AW1673" i="64" s="1"/>
  <c r="AW1628" i="64" a="1"/>
  <c r="AW1628" i="64" s="1"/>
  <c r="AW1650" i="64" a="1"/>
  <c r="AW1650" i="64" s="1"/>
  <c r="AW1561" i="64" a="1"/>
  <c r="AW1561" i="64" s="1"/>
  <c r="AW1606" i="64" a="1"/>
  <c r="AW1606" i="64" s="1"/>
  <c r="AK788" i="64"/>
  <c r="AK792" i="64" s="1"/>
  <c r="AK784" i="64"/>
  <c r="AL779" i="64"/>
  <c r="AL783" i="64" s="1"/>
  <c r="AW787" i="64" a="1"/>
  <c r="AW787" i="64" s="1"/>
  <c r="AW781" i="64" a="1"/>
  <c r="AW781" i="64" s="1"/>
  <c r="AW782" i="64" s="1"/>
  <c r="AW791" i="64" a="1"/>
  <c r="AW791" i="64" s="1"/>
  <c r="AV20" i="864"/>
  <c r="AV102" i="861" s="1"/>
  <c r="AV21" i="863"/>
  <c r="AV33" i="863"/>
  <c r="AV17" i="863" s="1"/>
  <c r="AV33" i="861" s="1"/>
  <c r="AV44" i="863"/>
  <c r="AY2" i="64"/>
  <c r="AW4" i="64"/>
  <c r="AX7" i="64"/>
  <c r="AX3" i="64"/>
  <c r="AX1439" i="64" s="1" a="1"/>
  <c r="AX1439" i="64" s="1"/>
  <c r="AX1" i="64"/>
  <c r="AL499" i="64"/>
  <c r="AK508" i="64"/>
  <c r="AI550" i="64"/>
  <c r="AH559" i="64"/>
  <c r="AY2" i="864"/>
  <c r="AW4" i="864"/>
  <c r="AW4" i="863"/>
  <c r="AX7" i="864"/>
  <c r="AX7" i="863"/>
  <c r="AX1" i="863"/>
  <c r="AX1" i="864"/>
  <c r="AX3" i="864"/>
  <c r="AX3" i="863"/>
  <c r="AY3" i="861"/>
  <c r="AY3" i="1413" s="1"/>
  <c r="AX4" i="861"/>
  <c r="AX4" i="1413" s="1"/>
  <c r="AP1227" i="64"/>
  <c r="AP185" i="64"/>
  <c r="AP170" i="64"/>
  <c r="AP1242" i="64"/>
  <c r="AQ1244" i="64"/>
  <c r="AQ1245" i="64" s="1"/>
  <c r="AO405" i="64"/>
  <c r="AO407" i="64" s="1"/>
  <c r="AO2558" i="64"/>
  <c r="AO2567" i="64" s="1"/>
  <c r="AO1134" i="64"/>
  <c r="AO1703" i="64"/>
  <c r="AO455" i="64"/>
  <c r="AO1274" i="64"/>
  <c r="AO2400" i="64"/>
  <c r="AO2402" i="64" s="1"/>
  <c r="AP1517" i="64"/>
  <c r="AO1985" i="64"/>
  <c r="AO1987" i="64" s="1"/>
  <c r="AO1515" i="64"/>
  <c r="AO1386" i="64"/>
  <c r="AO1393" i="64" s="1"/>
  <c r="AO1318" i="64"/>
  <c r="AQ1518" i="64"/>
  <c r="AO165" i="64"/>
  <c r="AO155" i="64"/>
  <c r="AO180" i="64"/>
  <c r="AO1225" i="64"/>
  <c r="AO1240" i="64"/>
  <c r="AO184" i="64"/>
  <c r="AO169" i="64"/>
  <c r="AO1239" i="64"/>
  <c r="AO1224" i="64"/>
  <c r="AP1142" i="64"/>
  <c r="AP1138" i="64"/>
  <c r="AO1241" i="64"/>
  <c r="AO1226" i="64"/>
  <c r="AO166" i="64"/>
  <c r="AO181" i="64"/>
  <c r="AO1237" i="64"/>
  <c r="AO1222" i="64"/>
  <c r="AN403" i="64" a="1"/>
  <c r="AN403" i="64" s="1"/>
  <c r="AN1317" i="64" a="1"/>
  <c r="AN1317" i="64" s="1"/>
  <c r="AN2399" i="64" a="1"/>
  <c r="AN2399" i="64" s="1"/>
  <c r="AN903" i="64" a="1"/>
  <c r="AN903" i="64" s="1"/>
  <c r="AN160" i="64" a="1"/>
  <c r="AN160" i="64" s="1"/>
  <c r="AN1230" i="64" a="1"/>
  <c r="AN1230" i="64" s="1"/>
  <c r="AN1201" i="64" a="1"/>
  <c r="AN1201" i="64" s="1"/>
  <c r="AN1209" i="64" s="1"/>
  <c r="AN1202" i="64" a="1"/>
  <c r="AN1202" i="64" s="1"/>
  <c r="AN1210" i="64" s="1"/>
  <c r="AN374" i="64" a="1"/>
  <c r="AN374" i="64" s="1"/>
  <c r="AN1141" i="64" a="1"/>
  <c r="AN1141" i="64" s="1"/>
  <c r="AN2153" i="64" a="1"/>
  <c r="AN2153" i="64" s="1"/>
  <c r="AN404" i="64" a="1"/>
  <c r="AN404" i="64" s="1"/>
  <c r="AN1385" i="64" a="1"/>
  <c r="AN1385" i="64" s="1"/>
  <c r="AN1275" i="64" a="1"/>
  <c r="AN1275" i="64" s="1"/>
  <c r="AN1469" i="64" a="1"/>
  <c r="AN1469" i="64" s="1"/>
  <c r="AN911" i="64" a="1"/>
  <c r="AN911" i="64" s="1"/>
  <c r="AN177" i="64" a="1"/>
  <c r="AN177" i="64" s="1"/>
  <c r="AN1233" i="64" a="1"/>
  <c r="AN1233" i="64" s="1"/>
  <c r="AN1137" i="64" a="1"/>
  <c r="AN1137" i="64" s="1"/>
  <c r="AN2154" i="64" a="1"/>
  <c r="AN2154" i="64" s="1"/>
  <c r="AN406" i="64" a="1"/>
  <c r="AN406" i="64" s="1"/>
  <c r="AN1702" i="64" a="1"/>
  <c r="AN1702" i="64" s="1"/>
  <c r="AN2401" i="64" a="1"/>
  <c r="AN2401" i="64" s="1"/>
  <c r="AN900" i="64" a="1"/>
  <c r="AN900" i="64" s="1"/>
  <c r="AN162" i="64" a="1"/>
  <c r="AN162" i="64" s="1"/>
  <c r="AN389" i="64" a="1"/>
  <c r="AN389" i="64" s="1"/>
  <c r="AN1232" i="64" a="1"/>
  <c r="AN1232" i="64" s="1"/>
  <c r="AN1218" i="64" a="1"/>
  <c r="AN1218" i="64" s="1"/>
  <c r="AN1203" i="64" a="1"/>
  <c r="AN1203" i="64" s="1"/>
  <c r="AN1211" i="64" s="1"/>
  <c r="AN1514" i="64" a="1"/>
  <c r="AN1514" i="64" s="1"/>
  <c r="AN342" i="64" a="1"/>
  <c r="AN342" i="64" s="1"/>
  <c r="AN1133" i="64" a="1"/>
  <c r="AN1133" i="64" s="1"/>
  <c r="AN159" i="64" a="1"/>
  <c r="AN159" i="64" s="1"/>
  <c r="AN1219" i="64" a="1"/>
  <c r="AN1219" i="64" s="1"/>
  <c r="AN1234" i="64" a="1"/>
  <c r="AN1234" i="64" s="1"/>
  <c r="AN454" i="64" a="1"/>
  <c r="AN454" i="64" s="1"/>
  <c r="AN161" i="64" a="1"/>
  <c r="AN161" i="64" s="1"/>
  <c r="AN151" i="64" a="1"/>
  <c r="AN151" i="64" s="1"/>
  <c r="AN1231" i="64" a="1"/>
  <c r="AN1231" i="64" s="1"/>
  <c r="AN1217" i="64" a="1"/>
  <c r="AN1217" i="64" s="1"/>
  <c r="AN1200" i="64" a="1"/>
  <c r="AN1200" i="64" s="1"/>
  <c r="AN1208" i="64" s="1"/>
  <c r="AN1986" i="64" a="1"/>
  <c r="AN1986" i="64" s="1"/>
  <c r="AN2559" i="64" a="1"/>
  <c r="AN2559" i="64" s="1"/>
  <c r="AN174" i="64" a="1"/>
  <c r="AN174" i="64" s="1"/>
  <c r="AN158" i="64" a="1"/>
  <c r="AN158" i="64" s="1"/>
  <c r="AN150" i="64" a="1"/>
  <c r="AN150" i="64" s="1"/>
  <c r="AN1539" i="64" a="1"/>
  <c r="AN1539" i="64" s="1"/>
  <c r="AN1199" i="64" a="1"/>
  <c r="AN1199" i="64" s="1"/>
  <c r="AN1207" i="64" s="1"/>
  <c r="AN1466" i="64" a="1"/>
  <c r="AN1466" i="64" s="1"/>
  <c r="AN917" i="64" a="1"/>
  <c r="AN917" i="64" s="1"/>
  <c r="AN175" i="64" a="1"/>
  <c r="AN175" i="64" s="1"/>
  <c r="AN1984" i="64" a="1"/>
  <c r="AN1984" i="64" s="1"/>
  <c r="AN154" i="64" a="1"/>
  <c r="AN154" i="64" s="1"/>
  <c r="AN173" i="64" a="1"/>
  <c r="AN173" i="64" s="1"/>
  <c r="AN153" i="64" a="1"/>
  <c r="AN153" i="64" s="1"/>
  <c r="AN1215" i="64" a="1"/>
  <c r="AN1215" i="64" s="1"/>
  <c r="AN355" i="64" a="1"/>
  <c r="AN355" i="64" s="1"/>
  <c r="AN530" i="64" a="1"/>
  <c r="AN530" i="64" s="1"/>
  <c r="AN1465" i="64" a="1"/>
  <c r="AN1465" i="64" s="1"/>
  <c r="AN176" i="64" a="1"/>
  <c r="AN176" i="64" s="1"/>
  <c r="AN152" i="64" a="1"/>
  <c r="AN152" i="64" s="1"/>
  <c r="AN1216" i="64" a="1"/>
  <c r="AN1216" i="64" s="1"/>
  <c r="AN251" i="64" a="1"/>
  <c r="AN251" i="64" s="1"/>
  <c r="AN1175" i="64" a="1"/>
  <c r="AN1175" i="64" s="1"/>
  <c r="AN479" i="64" a="1"/>
  <c r="AN479" i="64" s="1"/>
  <c r="AO1223" i="64"/>
  <c r="AO1238" i="64"/>
  <c r="AO1467" i="64"/>
  <c r="AO1468" i="64" s="1"/>
  <c r="AO1470" i="64" s="1"/>
  <c r="AO167" i="64"/>
  <c r="AO182" i="64"/>
  <c r="AP1283" i="64"/>
  <c r="AP1288" i="64"/>
  <c r="AM302" i="64"/>
  <c r="AO168" i="64"/>
  <c r="AO183" i="64"/>
  <c r="AO2155" i="64"/>
  <c r="AR95" i="861"/>
  <c r="AU2146" i="64"/>
  <c r="AU2155" i="64" s="1"/>
  <c r="AS46" i="861"/>
  <c r="AR64" i="861"/>
  <c r="AV2154" i="64" a="1"/>
  <c r="AV2154" i="64" s="1"/>
  <c r="AV2153" i="64" a="1"/>
  <c r="AV2153" i="64" s="1"/>
  <c r="AU1515" i="64"/>
  <c r="AU1985" i="64"/>
  <c r="AU1987" i="64" s="1"/>
  <c r="AV1984" i="64" a="1"/>
  <c r="AV1984" i="64" s="1"/>
  <c r="AV1986" i="64" a="1"/>
  <c r="AV1986" i="64" s="1"/>
  <c r="AV404" i="64" a="1"/>
  <c r="AV404" i="64" s="1"/>
  <c r="AV406" i="64" a="1"/>
  <c r="AV406" i="64" s="1"/>
  <c r="AU405" i="64"/>
  <c r="AU407" i="64" s="1"/>
  <c r="AV479" i="64" a="1"/>
  <c r="AV479" i="64" s="1"/>
  <c r="AV403" i="64" a="1"/>
  <c r="AV403" i="64" s="1"/>
  <c r="AV530" i="64" a="1"/>
  <c r="AV530" i="64" s="1"/>
  <c r="AU455" i="64"/>
  <c r="AU1703" i="64"/>
  <c r="AV1702" i="64" a="1"/>
  <c r="AV1702" i="64" s="1"/>
  <c r="AV454" i="64" a="1"/>
  <c r="AV454" i="64" s="1"/>
  <c r="AT1393" i="64"/>
  <c r="AU1386" i="64"/>
  <c r="AU1318" i="64"/>
  <c r="AV1317" i="64" a="1"/>
  <c r="AV1317" i="64" s="1"/>
  <c r="AV1385" i="64" a="1"/>
  <c r="AV1385" i="64" s="1"/>
  <c r="AU2558" i="64"/>
  <c r="AU2567" i="64" s="1"/>
  <c r="AV2559" i="64" a="1"/>
  <c r="AV2559" i="64" s="1"/>
  <c r="BH2589" i="64"/>
  <c r="BH2591" i="64" s="1"/>
  <c r="AU1274" i="64"/>
  <c r="AU2400" i="64"/>
  <c r="AU2402" i="64" s="1"/>
  <c r="AV2399" i="64" a="1"/>
  <c r="AV2399" i="64" s="1"/>
  <c r="AV1275" i="64" a="1"/>
  <c r="AV1275" i="64" s="1"/>
  <c r="AT1283" i="64"/>
  <c r="AT1288" i="64"/>
  <c r="AV1469" i="64" a="1"/>
  <c r="AV1469" i="64" s="1"/>
  <c r="AV2401" i="64" a="1"/>
  <c r="AV2401" i="64" s="1"/>
  <c r="AU1467" i="64"/>
  <c r="AU1468" i="64" s="1"/>
  <c r="AU1470" i="64" s="1"/>
  <c r="AV1465" i="64" a="1"/>
  <c r="AV1465" i="64" s="1"/>
  <c r="AV1466" i="64" a="1"/>
  <c r="AV1466" i="64" s="1"/>
  <c r="AV911" i="64" a="1"/>
  <c r="AV911" i="64" s="1"/>
  <c r="AV900" i="64" a="1"/>
  <c r="AV900" i="64" s="1"/>
  <c r="AV903" i="64" a="1"/>
  <c r="AV903" i="64" s="1"/>
  <c r="AV917" i="64" a="1"/>
  <c r="AV917" i="64" s="1"/>
  <c r="AU184" i="64"/>
  <c r="AU169" i="64"/>
  <c r="AU180" i="64"/>
  <c r="AV154" i="64" a="1"/>
  <c r="AV154" i="64" s="1"/>
  <c r="AU182" i="64"/>
  <c r="AU181" i="64"/>
  <c r="AU168" i="64"/>
  <c r="AU183" i="64"/>
  <c r="AU165" i="64"/>
  <c r="AU167" i="64"/>
  <c r="AU166" i="64"/>
  <c r="AT170" i="64"/>
  <c r="AV177" i="64" a="1"/>
  <c r="AV177" i="64" s="1"/>
  <c r="AV162" i="64" a="1"/>
  <c r="AV162" i="64" s="1"/>
  <c r="AV161" i="64" a="1"/>
  <c r="AV161" i="64" s="1"/>
  <c r="AV174" i="64" a="1"/>
  <c r="AV174" i="64" s="1"/>
  <c r="AV176" i="64" a="1"/>
  <c r="AV176" i="64" s="1"/>
  <c r="AV173" i="64" a="1"/>
  <c r="AV173" i="64" s="1"/>
  <c r="AV159" i="64" a="1"/>
  <c r="AV159" i="64" s="1"/>
  <c r="AV175" i="64" a="1"/>
  <c r="AV175" i="64" s="1"/>
  <c r="AV160" i="64" a="1"/>
  <c r="AV160" i="64" s="1"/>
  <c r="AV158" i="64" a="1"/>
  <c r="AV158" i="64" s="1"/>
  <c r="AQ185" i="64"/>
  <c r="AR185" i="64"/>
  <c r="AU155" i="64"/>
  <c r="AV151" i="64" a="1"/>
  <c r="AV151" i="64" s="1"/>
  <c r="AV153" i="64" a="1"/>
  <c r="AV153" i="64" s="1"/>
  <c r="AV150" i="64" a="1"/>
  <c r="AV150" i="64" s="1"/>
  <c r="AV152" i="64" a="1"/>
  <c r="AV152" i="64" s="1"/>
  <c r="AV389" i="64" a="1"/>
  <c r="AV389" i="64" s="1"/>
  <c r="AV1539" i="64" a="1"/>
  <c r="AV1539" i="64" s="1"/>
  <c r="AS1244" i="64"/>
  <c r="AU1238" i="64"/>
  <c r="AU1237" i="64"/>
  <c r="AU1241" i="64"/>
  <c r="AU1240" i="64"/>
  <c r="AU1239" i="64"/>
  <c r="AT1242" i="64"/>
  <c r="AV1232" i="64" a="1"/>
  <c r="AV1232" i="64" s="1"/>
  <c r="AV1231" i="64" a="1"/>
  <c r="AV1231" i="64" s="1"/>
  <c r="AV1234" i="64" a="1"/>
  <c r="AV1234" i="64" s="1"/>
  <c r="AV1233" i="64" a="1"/>
  <c r="AV1233" i="64" s="1"/>
  <c r="AV1230" i="64" a="1"/>
  <c r="AV1230" i="64" s="1"/>
  <c r="AU1223" i="64"/>
  <c r="AT1227" i="64"/>
  <c r="AU1226" i="64"/>
  <c r="AU1225" i="64"/>
  <c r="AU1224" i="64"/>
  <c r="AV1199" i="64" a="1"/>
  <c r="AV1199" i="64" s="1"/>
  <c r="AV1207" i="64" s="1"/>
  <c r="AV1216" i="64" a="1"/>
  <c r="AV1216" i="64" s="1"/>
  <c r="AV1200" i="64" a="1"/>
  <c r="AV1200" i="64" s="1"/>
  <c r="AV1208" i="64" s="1"/>
  <c r="AV1201" i="64" a="1"/>
  <c r="AV1201" i="64" s="1"/>
  <c r="AV1209" i="64" s="1"/>
  <c r="AV1202" i="64" a="1"/>
  <c r="AV1202" i="64" s="1"/>
  <c r="AV1210" i="64" s="1"/>
  <c r="AV1203" i="64" a="1"/>
  <c r="AV1203" i="64" s="1"/>
  <c r="AV1211" i="64" s="1"/>
  <c r="AV1217" i="64" a="1"/>
  <c r="AV1217" i="64" s="1"/>
  <c r="AV1215" i="64" a="1"/>
  <c r="AV1215" i="64" s="1"/>
  <c r="AV1218" i="64" a="1"/>
  <c r="AV1218" i="64" s="1"/>
  <c r="AV1219" i="64" a="1"/>
  <c r="AV1219" i="64" s="1"/>
  <c r="AU1222" i="64"/>
  <c r="AV251" i="64" a="1"/>
  <c r="AV251" i="64" s="1"/>
  <c r="AS1518" i="64"/>
  <c r="AT1517" i="64"/>
  <c r="AV374" i="64" a="1"/>
  <c r="AV374" i="64" s="1"/>
  <c r="AV1514" i="64" a="1"/>
  <c r="AV1514" i="64" s="1"/>
  <c r="AV1175" i="64" a="1"/>
  <c r="AV1175" i="64" s="1"/>
  <c r="AV342" i="64" a="1"/>
  <c r="AV342" i="64" s="1"/>
  <c r="AV355" i="64" a="1"/>
  <c r="AV355" i="64" s="1"/>
  <c r="AT1138" i="64"/>
  <c r="AU1134" i="64"/>
  <c r="AU1142" i="64" s="1"/>
  <c r="AV1141" i="64" a="1"/>
  <c r="AV1141" i="64" s="1"/>
  <c r="AV1137" i="64" a="1"/>
  <c r="AV1137" i="64" s="1"/>
  <c r="AV1133" i="64" a="1"/>
  <c r="AV1133" i="64" s="1"/>
  <c r="AW302" i="64"/>
  <c r="AP2613" i="64"/>
  <c r="AW41" i="863" a="1"/>
  <c r="AW41" i="863" s="1"/>
  <c r="AW40" i="863" a="1"/>
  <c r="AW40" i="863" s="1"/>
  <c r="AW39" i="863" a="1"/>
  <c r="AW39" i="863" s="1"/>
  <c r="AW42" i="863" a="1"/>
  <c r="AW42" i="863" s="1"/>
  <c r="AW32" i="863"/>
  <c r="AW43" i="863" a="1"/>
  <c r="AW43" i="863" s="1"/>
  <c r="AW29" i="863"/>
  <c r="AW30" i="863"/>
  <c r="AX2" i="863"/>
  <c r="AX31" i="863" s="1"/>
  <c r="AV34" i="863"/>
  <c r="AV51" i="863" a="1"/>
  <c r="AV51" i="863" s="1"/>
  <c r="AV49" i="863" a="1"/>
  <c r="AV49" i="863" s="1"/>
  <c r="AV53" i="863" a="1"/>
  <c r="AV53" i="863" s="1"/>
  <c r="AW16" i="864"/>
  <c r="AW17" i="864"/>
  <c r="AW18" i="864"/>
  <c r="AX19" i="864"/>
  <c r="AY1" i="861"/>
  <c r="AY1" i="1413" s="1"/>
  <c r="AY7" i="861"/>
  <c r="AY7" i="1413" s="1"/>
  <c r="AZ2" i="861"/>
  <c r="AZ2" i="1413" s="1"/>
  <c r="N2" i="860"/>
  <c r="N1" i="860"/>
  <c r="AJ3" i="860"/>
  <c r="AJ4" i="860" s="1"/>
  <c r="AK2" i="860"/>
  <c r="AJ1" i="860"/>
  <c r="AJ7" i="860"/>
  <c r="AP2654" i="64"/>
  <c r="AO2656" i="64"/>
  <c r="AP2633" i="64"/>
  <c r="AP2635" i="64" s="1"/>
  <c r="AX1440" i="64" a="1"/>
  <c r="AN1985" i="64" a="1"/>
  <c r="AN455" i="64" a="1"/>
  <c r="AV455" i="64" a="1"/>
  <c r="AN1318" i="64" a="1"/>
  <c r="AW1585" i="64"/>
  <c r="AV2400" i="64" a="1"/>
  <c r="AV1318" i="64" a="1"/>
  <c r="AU1517" i="64" a="1"/>
  <c r="AO1517" i="64" a="1"/>
  <c r="AP1518" i="64" a="1"/>
  <c r="AW1562" i="64"/>
  <c r="AW3241" i="64" a="1"/>
  <c r="AN1134" i="64" a="1"/>
  <c r="AN1274" i="64" a="1"/>
  <c r="AV1386" i="64" a="1"/>
  <c r="AW1674" i="64"/>
  <c r="AN1515" i="64" a="1"/>
  <c r="AV1985" i="64" a="1"/>
  <c r="AN2400" i="64" a="1"/>
  <c r="AN2558" i="64" a="1"/>
  <c r="AW1629" i="64"/>
  <c r="AV1274" i="64" a="1"/>
  <c r="AW1651" i="64"/>
  <c r="AN1386" i="64" a="1"/>
  <c r="AW1607" i="64"/>
  <c r="AN1540" i="64"/>
  <c r="AV1703" i="64" a="1"/>
  <c r="AV1134" i="64" a="1"/>
  <c r="AT1518" i="64" a="1"/>
  <c r="AN1703" i="64" a="1"/>
  <c r="AV2558" i="64" a="1"/>
  <c r="AV1540" i="64"/>
  <c r="AV1515" i="64" a="1"/>
  <c r="AE26" i="1413" l="1"/>
  <c r="AY50" i="1413"/>
  <c r="AY31" i="1413"/>
  <c r="AY69" i="1413"/>
  <c r="AY10" i="1413"/>
  <c r="AY60" i="1413"/>
  <c r="AY36" i="1413"/>
  <c r="AY45" i="1413"/>
  <c r="AY42" i="1413"/>
  <c r="AY76" i="1413"/>
  <c r="AY32" i="1413"/>
  <c r="AY11" i="1413"/>
  <c r="AY56" i="1413"/>
  <c r="AY12" i="1413"/>
  <c r="AY25" i="1413"/>
  <c r="AY18" i="1413"/>
  <c r="AY17" i="1413"/>
  <c r="AY13" i="1413"/>
  <c r="AX14" i="1413"/>
  <c r="AX43" i="1413" s="1"/>
  <c r="AX17" i="861" s="1"/>
  <c r="AW24" i="1413"/>
  <c r="AW20" i="1413"/>
  <c r="AW23" i="861" s="1"/>
  <c r="AD49" i="1413"/>
  <c r="AD37" i="1413"/>
  <c r="AD69" i="861" s="1"/>
  <c r="AD48" i="1413"/>
  <c r="AC53" i="1413"/>
  <c r="AC57" i="1413"/>
  <c r="AC18" i="861" s="1"/>
  <c r="AX1440" i="64"/>
  <c r="AN1442" i="64"/>
  <c r="AX722" i="64" a="1"/>
  <c r="AX722" i="64" s="1"/>
  <c r="AB724" i="64"/>
  <c r="AC714" i="64"/>
  <c r="AB719" i="64"/>
  <c r="AX723" i="64" a="1"/>
  <c r="AX723" i="64" s="1"/>
  <c r="AX716" i="64" a="1"/>
  <c r="AX716" i="64" s="1"/>
  <c r="AW78" i="64"/>
  <c r="AW84" i="64" s="1"/>
  <c r="AX75" i="64" a="1"/>
  <c r="AX75" i="64" s="1"/>
  <c r="AX77" i="64" a="1"/>
  <c r="AX77" i="64" s="1"/>
  <c r="AX625" i="64" a="1"/>
  <c r="AX625" i="64" s="1"/>
  <c r="AX82" i="64" a="1"/>
  <c r="AX82" i="64" s="1"/>
  <c r="AX81" i="64" a="1"/>
  <c r="AX81" i="64" s="1"/>
  <c r="AX76" i="64" a="1"/>
  <c r="AX76" i="64" s="1"/>
  <c r="AX74" i="64" a="1"/>
  <c r="AX74" i="64" s="1"/>
  <c r="AV103" i="861"/>
  <c r="AA1838" i="64"/>
  <c r="AB1832" i="64"/>
  <c r="AB1834" i="64" s="1"/>
  <c r="AB1800" i="64"/>
  <c r="AC1795" i="64"/>
  <c r="AC1796" i="64" s="1"/>
  <c r="Z632" i="64"/>
  <c r="Z618" i="64"/>
  <c r="Z622" i="64" s="1"/>
  <c r="AX631" i="64" a="1"/>
  <c r="AX631" i="64" s="1"/>
  <c r="AX621" i="64" a="1"/>
  <c r="AX621" i="64" s="1"/>
  <c r="AX635" i="64" a="1"/>
  <c r="AX635" i="64" s="1"/>
  <c r="AX627" i="64" a="1"/>
  <c r="AX627" i="64" s="1"/>
  <c r="Z616" i="64"/>
  <c r="Z626" i="64" s="1"/>
  <c r="Z628" i="64" s="1"/>
  <c r="AX613" i="64" a="1"/>
  <c r="AX613" i="64" s="1"/>
  <c r="AX610" i="64" a="1"/>
  <c r="AX610" i="64" s="1"/>
  <c r="AX614" i="64" a="1"/>
  <c r="AX614" i="64" s="1"/>
  <c r="AW615" i="64"/>
  <c r="AW612" i="64"/>
  <c r="AW3241" i="64"/>
  <c r="AX3240" i="64" a="1"/>
  <c r="AX3240" i="64" s="1"/>
  <c r="AX3023" i="64" a="1"/>
  <c r="AX3023" i="64" s="1"/>
  <c r="AX3025" i="64" s="1"/>
  <c r="AC24" i="861"/>
  <c r="AX3215" i="64" a="1"/>
  <c r="AX3215" i="64" s="1"/>
  <c r="AC3213" i="64"/>
  <c r="AB3218" i="64"/>
  <c r="AX3018" i="64" a="1"/>
  <c r="AX3018" i="64" s="1"/>
  <c r="AX3019" i="64" a="1"/>
  <c r="AX3019" i="64" s="1"/>
  <c r="AW3020" i="64"/>
  <c r="AX60" i="64" a="1"/>
  <c r="AX60" i="64" s="1"/>
  <c r="AX58" i="64" s="1" a="1"/>
  <c r="AX58" i="64" s="1"/>
  <c r="AX61" i="64" a="1"/>
  <c r="AX61" i="64" s="1"/>
  <c r="AX59" i="64" a="1"/>
  <c r="AX59" i="64" s="1"/>
  <c r="AX3541" i="64" a="1"/>
  <c r="AX3541" i="64" s="1"/>
  <c r="AX3520" i="64" a="1"/>
  <c r="AX3520" i="64" s="1"/>
  <c r="AX1583" i="64" a="1"/>
  <c r="AX1583" i="64" s="1"/>
  <c r="AX1584" i="64" a="1"/>
  <c r="AX1584" i="64" s="1"/>
  <c r="AX1672" i="64" a="1"/>
  <c r="AX1672" i="64" s="1"/>
  <c r="AX1673" i="64" a="1"/>
  <c r="AX1673" i="64" s="1"/>
  <c r="AX1628" i="64" a="1"/>
  <c r="AX1628" i="64" s="1"/>
  <c r="AX1650" i="64" a="1"/>
  <c r="AX1650" i="64" s="1"/>
  <c r="AX1561" i="64" a="1"/>
  <c r="AX1561" i="64" s="1"/>
  <c r="AX1606" i="64" a="1"/>
  <c r="AX1606" i="64" s="1"/>
  <c r="AW20" i="864"/>
  <c r="AW102" i="861" s="1"/>
  <c r="AX791" i="64" a="1"/>
  <c r="AX791" i="64" s="1"/>
  <c r="AX787" i="64" a="1"/>
  <c r="AX787" i="64" s="1"/>
  <c r="AX781" i="64" a="1"/>
  <c r="AX781" i="64" s="1"/>
  <c r="AX782" i="64" s="1"/>
  <c r="AL788" i="64"/>
  <c r="AL792" i="64" s="1"/>
  <c r="AL784" i="64"/>
  <c r="AM779" i="64"/>
  <c r="AM783" i="64" s="1"/>
  <c r="AW21" i="863"/>
  <c r="AW33" i="863"/>
  <c r="AW17" i="863" s="1"/>
  <c r="AW33" i="861" s="1"/>
  <c r="AW44" i="863"/>
  <c r="AZ2" i="64"/>
  <c r="AY7" i="64"/>
  <c r="AY1" i="64"/>
  <c r="AY3" i="64"/>
  <c r="AY1439" i="64" s="1" a="1"/>
  <c r="AY1439" i="64" s="1"/>
  <c r="AX4" i="64"/>
  <c r="AJ551" i="64"/>
  <c r="AI559" i="64"/>
  <c r="AM500" i="64"/>
  <c r="AL508" i="64"/>
  <c r="AZ2" i="864"/>
  <c r="AX4" i="864"/>
  <c r="AX4" i="863"/>
  <c r="AY3" i="864"/>
  <c r="AY3" i="863"/>
  <c r="AY1" i="863"/>
  <c r="AY1" i="864"/>
  <c r="AY7" i="864"/>
  <c r="AY7" i="863"/>
  <c r="AZ3" i="861"/>
  <c r="AZ3" i="1413" s="1"/>
  <c r="AY4" i="861"/>
  <c r="AY4" i="1413" s="1"/>
  <c r="AP1244" i="64"/>
  <c r="AP1245" i="64" s="1"/>
  <c r="AP187" i="64"/>
  <c r="AP188" i="64" s="1"/>
  <c r="AO1242" i="64"/>
  <c r="AO185" i="64"/>
  <c r="AO1227" i="64"/>
  <c r="AO170" i="64"/>
  <c r="AN1467" i="64"/>
  <c r="AN1468" i="64" s="1"/>
  <c r="AN1470" i="64" s="1"/>
  <c r="AN1515" i="64"/>
  <c r="AN1703" i="64"/>
  <c r="AN1274" i="64"/>
  <c r="AP1518" i="64"/>
  <c r="AN1386" i="64"/>
  <c r="AN1393" i="64" s="1"/>
  <c r="AN1985" i="64"/>
  <c r="AN1987" i="64" s="1"/>
  <c r="AN455" i="64"/>
  <c r="AN2558" i="64"/>
  <c r="AN2567" i="64" s="1"/>
  <c r="AN2400" i="64"/>
  <c r="AN2402" i="64" s="1"/>
  <c r="AN1318" i="64"/>
  <c r="AN1134" i="64"/>
  <c r="AO1517" i="64"/>
  <c r="AN165" i="64"/>
  <c r="AN180" i="64"/>
  <c r="AN155" i="64"/>
  <c r="AN166" i="64"/>
  <c r="AN181" i="64"/>
  <c r="AN169" i="64"/>
  <c r="AN184" i="64"/>
  <c r="AN1226" i="64"/>
  <c r="AN1241" i="64"/>
  <c r="AN182" i="64"/>
  <c r="AN167" i="64"/>
  <c r="AN1224" i="64"/>
  <c r="AN1239" i="64"/>
  <c r="AL302" i="64"/>
  <c r="AO1288" i="64"/>
  <c r="AO1283" i="64"/>
  <c r="AN183" i="64"/>
  <c r="AN168" i="64"/>
  <c r="AN2155" i="64"/>
  <c r="AM2153" i="64" a="1"/>
  <c r="AM2153" i="64" s="1"/>
  <c r="AM1275" i="64" a="1"/>
  <c r="AM1275" i="64" s="1"/>
  <c r="AM917" i="64" a="1"/>
  <c r="AM917" i="64" s="1"/>
  <c r="AM154" i="64" a="1"/>
  <c r="AM154" i="64" s="1"/>
  <c r="AM159" i="64" a="1"/>
  <c r="AM159" i="64" s="1"/>
  <c r="AM158" i="64" a="1"/>
  <c r="AM158" i="64" s="1"/>
  <c r="AM151" i="64" a="1"/>
  <c r="AM151" i="64" s="1"/>
  <c r="AM1233" i="64" a="1"/>
  <c r="AM1233" i="64" s="1"/>
  <c r="AM1199" i="64" a="1"/>
  <c r="AM1199" i="64" s="1"/>
  <c r="AM1207" i="64" s="1"/>
  <c r="AM161" i="64" a="1"/>
  <c r="AM161" i="64" s="1"/>
  <c r="AM1539" i="64" a="1"/>
  <c r="AM1539" i="64" s="1"/>
  <c r="AM1232" i="64" a="1"/>
  <c r="AM1232" i="64" s="1"/>
  <c r="AM342" i="64" a="1"/>
  <c r="AM342" i="64" s="1"/>
  <c r="AM1137" i="64" a="1"/>
  <c r="AM1137" i="64" s="1"/>
  <c r="AM2154" i="64" a="1"/>
  <c r="AM2154" i="64" s="1"/>
  <c r="AM1465" i="64" a="1"/>
  <c r="AM1465" i="64" s="1"/>
  <c r="AM903" i="64" a="1"/>
  <c r="AM903" i="64" s="1"/>
  <c r="AM174" i="64" a="1"/>
  <c r="AM174" i="64" s="1"/>
  <c r="AM150" i="64" a="1"/>
  <c r="AM150" i="64" s="1"/>
  <c r="AM1216" i="64" a="1"/>
  <c r="AM1216" i="64" s="1"/>
  <c r="AM251" i="64" a="1"/>
  <c r="AM251" i="64" s="1"/>
  <c r="AM2559" i="64" a="1"/>
  <c r="AM2559" i="64" s="1"/>
  <c r="AM1466" i="64" a="1"/>
  <c r="AM1466" i="64" s="1"/>
  <c r="AM173" i="64" a="1"/>
  <c r="AM173" i="64" s="1"/>
  <c r="AM153" i="64" a="1"/>
  <c r="AM153" i="64" s="1"/>
  <c r="AM1200" i="64" a="1"/>
  <c r="AM1200" i="64" s="1"/>
  <c r="AM1208" i="64" s="1"/>
  <c r="AM355" i="64" a="1"/>
  <c r="AM355" i="64" s="1"/>
  <c r="AM1141" i="64" a="1"/>
  <c r="AM1141" i="64" s="1"/>
  <c r="AM175" i="64" a="1"/>
  <c r="AM175" i="64" s="1"/>
  <c r="AM374" i="64" a="1"/>
  <c r="AM374" i="64" s="1"/>
  <c r="AM1986" i="64" a="1"/>
  <c r="AM1986" i="64" s="1"/>
  <c r="AM1201" i="64" a="1"/>
  <c r="AM1201" i="64" s="1"/>
  <c r="AM1209" i="64" s="1"/>
  <c r="AM1984" i="64" a="1"/>
  <c r="AM1984" i="64" s="1"/>
  <c r="AM530" i="64" a="1"/>
  <c r="AM530" i="64" s="1"/>
  <c r="AM1317" i="64" a="1"/>
  <c r="AM1317" i="64" s="1"/>
  <c r="AM911" i="64" a="1"/>
  <c r="AM911" i="64" s="1"/>
  <c r="AM176" i="64" a="1"/>
  <c r="AM176" i="64" s="1"/>
  <c r="AM1202" i="64" a="1"/>
  <c r="AM1202" i="64" s="1"/>
  <c r="AM1210" i="64" s="1"/>
  <c r="AM1514" i="64" a="1"/>
  <c r="AM1514" i="64" s="1"/>
  <c r="AM1133" i="64" a="1"/>
  <c r="AM1133" i="64" s="1"/>
  <c r="AM2399" i="64" a="1"/>
  <c r="AM2399" i="64" s="1"/>
  <c r="AM162" i="64" a="1"/>
  <c r="AM162" i="64" s="1"/>
  <c r="AM1219" i="64" a="1"/>
  <c r="AM1219" i="64" s="1"/>
  <c r="AM479" i="64" a="1"/>
  <c r="AM479" i="64" s="1"/>
  <c r="AM1702" i="64" a="1"/>
  <c r="AM1702" i="64" s="1"/>
  <c r="AM1385" i="64" a="1"/>
  <c r="AM1385" i="64" s="1"/>
  <c r="AM1469" i="64" a="1"/>
  <c r="AM1469" i="64" s="1"/>
  <c r="AM900" i="64" a="1"/>
  <c r="AM900" i="64" s="1"/>
  <c r="AM160" i="64" a="1"/>
  <c r="AM160" i="64" s="1"/>
  <c r="AM1231" i="64" a="1"/>
  <c r="AM1231" i="64" s="1"/>
  <c r="AM1203" i="64" a="1"/>
  <c r="AM1203" i="64" s="1"/>
  <c r="AM1211" i="64" s="1"/>
  <c r="AM404" i="64" a="1"/>
  <c r="AM404" i="64" s="1"/>
  <c r="AM403" i="64" a="1"/>
  <c r="AM403" i="64" s="1"/>
  <c r="AM454" i="64" a="1"/>
  <c r="AM454" i="64" s="1"/>
  <c r="AM2401" i="64" a="1"/>
  <c r="AM2401" i="64" s="1"/>
  <c r="AM177" i="64" a="1"/>
  <c r="AM177" i="64" s="1"/>
  <c r="AM389" i="64" a="1"/>
  <c r="AM389" i="64" s="1"/>
  <c r="AM1234" i="64" a="1"/>
  <c r="AM1234" i="64" s="1"/>
  <c r="AM1215" i="64" a="1"/>
  <c r="AM1215" i="64" s="1"/>
  <c r="AM1217" i="64" a="1"/>
  <c r="AM1217" i="64" s="1"/>
  <c r="AM1175" i="64" a="1"/>
  <c r="AM1175" i="64" s="1"/>
  <c r="AM406" i="64" a="1"/>
  <c r="AM406" i="64" s="1"/>
  <c r="AM152" i="64" a="1"/>
  <c r="AM152" i="64" s="1"/>
  <c r="AM1230" i="64" a="1"/>
  <c r="AM1230" i="64" s="1"/>
  <c r="AM1218" i="64" a="1"/>
  <c r="AM1218" i="64" s="1"/>
  <c r="AN1238" i="64"/>
  <c r="AN1223" i="64"/>
  <c r="AN405" i="64"/>
  <c r="AN407" i="64" s="1"/>
  <c r="AO1142" i="64"/>
  <c r="AO1138" i="64"/>
  <c r="AN1237" i="64"/>
  <c r="AN1222" i="64"/>
  <c r="AN1240" i="64"/>
  <c r="AN1225" i="64"/>
  <c r="AS95" i="861"/>
  <c r="AT46" i="861"/>
  <c r="AV2146" i="64"/>
  <c r="AV2155" i="64" s="1"/>
  <c r="AW2154" i="64" a="1"/>
  <c r="AW2154" i="64" s="1"/>
  <c r="AW2153" i="64" a="1"/>
  <c r="AW2153" i="64" s="1"/>
  <c r="AV1515" i="64"/>
  <c r="AV1985" i="64"/>
  <c r="AV1987" i="64" s="1"/>
  <c r="AW1986" i="64" a="1"/>
  <c r="AW1986" i="64" s="1"/>
  <c r="AW1984" i="64" a="1"/>
  <c r="AW1984" i="64" s="1"/>
  <c r="AV405" i="64"/>
  <c r="AV407" i="64" s="1"/>
  <c r="AW404" i="64" a="1"/>
  <c r="AW404" i="64" s="1"/>
  <c r="AW406" i="64" a="1"/>
  <c r="AW406" i="64" s="1"/>
  <c r="AW479" i="64" a="1"/>
  <c r="AW479" i="64" s="1"/>
  <c r="AW403" i="64" a="1"/>
  <c r="AW403" i="64" s="1"/>
  <c r="AW530" i="64" a="1"/>
  <c r="AW530" i="64" s="1"/>
  <c r="AV455" i="64"/>
  <c r="AV1703" i="64"/>
  <c r="AW454" i="64" a="1"/>
  <c r="AW454" i="64" s="1"/>
  <c r="AW1702" i="64" a="1"/>
  <c r="AW1702" i="64" s="1"/>
  <c r="AV1386" i="64"/>
  <c r="AV1318" i="64"/>
  <c r="AW1317" i="64" a="1"/>
  <c r="AW1317" i="64" s="1"/>
  <c r="AW1385" i="64" a="1"/>
  <c r="AW1385" i="64" s="1"/>
  <c r="AU1393" i="64"/>
  <c r="AV2558" i="64"/>
  <c r="AV2567" i="64" s="1"/>
  <c r="AW2559" i="64" a="1"/>
  <c r="AW2559" i="64" s="1"/>
  <c r="BI2589" i="64"/>
  <c r="BI2591" i="64" s="1"/>
  <c r="AV1274" i="64"/>
  <c r="AV2400" i="64"/>
  <c r="AV2402" i="64" s="1"/>
  <c r="AW2399" i="64" a="1"/>
  <c r="AW2399" i="64" s="1"/>
  <c r="AW1275" i="64" a="1"/>
  <c r="AW1275" i="64" s="1"/>
  <c r="AU1283" i="64"/>
  <c r="AU1288" i="64"/>
  <c r="AW1469" i="64" a="1"/>
  <c r="AW1469" i="64" s="1"/>
  <c r="AW2401" i="64" a="1"/>
  <c r="AW2401" i="64" s="1"/>
  <c r="AW1465" i="64" a="1"/>
  <c r="AW1465" i="64" s="1"/>
  <c r="AW1466" i="64" a="1"/>
  <c r="AW1466" i="64" s="1"/>
  <c r="AV1467" i="64"/>
  <c r="AV1468" i="64" s="1"/>
  <c r="AV1470" i="64" s="1"/>
  <c r="AW911" i="64" a="1"/>
  <c r="AW911" i="64" s="1"/>
  <c r="AW900" i="64" a="1"/>
  <c r="AW900" i="64" s="1"/>
  <c r="AW903" i="64" a="1"/>
  <c r="AW903" i="64" s="1"/>
  <c r="AW917" i="64" a="1"/>
  <c r="AW917" i="64" s="1"/>
  <c r="AV184" i="64"/>
  <c r="AV169" i="64"/>
  <c r="AU170" i="64"/>
  <c r="AW154" i="64" a="1"/>
  <c r="AW154" i="64" s="1"/>
  <c r="AV167" i="64"/>
  <c r="AV182" i="64"/>
  <c r="AV180" i="64"/>
  <c r="AV168" i="64"/>
  <c r="AV183" i="64"/>
  <c r="AV166" i="64"/>
  <c r="AV181" i="64"/>
  <c r="AV165" i="64"/>
  <c r="AR187" i="64"/>
  <c r="AR188" i="64" s="1"/>
  <c r="AW162" i="64" a="1"/>
  <c r="AW162" i="64" s="1"/>
  <c r="AW174" i="64" a="1"/>
  <c r="AW174" i="64" s="1"/>
  <c r="AW176" i="64" a="1"/>
  <c r="AW176" i="64" s="1"/>
  <c r="AW173" i="64" a="1"/>
  <c r="AW173" i="64" s="1"/>
  <c r="AW159" i="64" a="1"/>
  <c r="AW159" i="64" s="1"/>
  <c r="AW175" i="64" a="1"/>
  <c r="AW175" i="64" s="1"/>
  <c r="AW160" i="64" a="1"/>
  <c r="AW160" i="64" s="1"/>
  <c r="AW177" i="64" a="1"/>
  <c r="AW177" i="64" s="1"/>
  <c r="AW158" i="64" a="1"/>
  <c r="AW158" i="64" s="1"/>
  <c r="AW161" i="64" a="1"/>
  <c r="AW161" i="64" s="1"/>
  <c r="AS185" i="64"/>
  <c r="AQ187" i="64"/>
  <c r="AW153" i="64" a="1"/>
  <c r="AW153" i="64" s="1"/>
  <c r="AW152" i="64" a="1"/>
  <c r="AW152" i="64" s="1"/>
  <c r="AW151" i="64" a="1"/>
  <c r="AW151" i="64" s="1"/>
  <c r="AW150" i="64" a="1"/>
  <c r="AW150" i="64" s="1"/>
  <c r="AV155" i="64"/>
  <c r="AW389" i="64" a="1"/>
  <c r="AW389" i="64" s="1"/>
  <c r="AW1539" i="64" a="1"/>
  <c r="AW1539" i="64" s="1"/>
  <c r="AT1244" i="64"/>
  <c r="AT1245" i="64" s="1"/>
  <c r="AS1245" i="64"/>
  <c r="AU1242" i="64"/>
  <c r="AV1239" i="64"/>
  <c r="AV1238" i="64"/>
  <c r="AV1237" i="64"/>
  <c r="AV1241" i="64"/>
  <c r="AV1240" i="64"/>
  <c r="AW1232" i="64" a="1"/>
  <c r="AW1232" i="64" s="1"/>
  <c r="AW1231" i="64" a="1"/>
  <c r="AW1231" i="64" s="1"/>
  <c r="AW1234" i="64" a="1"/>
  <c r="AW1234" i="64" s="1"/>
  <c r="AW1233" i="64" a="1"/>
  <c r="AW1233" i="64" s="1"/>
  <c r="AW1230" i="64" a="1"/>
  <c r="AW1230" i="64" s="1"/>
  <c r="AV1223" i="64"/>
  <c r="AU1227" i="64"/>
  <c r="AV1226" i="64"/>
  <c r="AV1225" i="64"/>
  <c r="AV1224" i="64"/>
  <c r="AW1199" i="64" a="1"/>
  <c r="AW1199" i="64" s="1"/>
  <c r="AW1207" i="64" s="1"/>
  <c r="AW1216" i="64" a="1"/>
  <c r="AW1216" i="64" s="1"/>
  <c r="AW1200" i="64" a="1"/>
  <c r="AW1200" i="64" s="1"/>
  <c r="AW1208" i="64" s="1"/>
  <c r="AW1201" i="64" a="1"/>
  <c r="AW1201" i="64" s="1"/>
  <c r="AW1209" i="64" s="1"/>
  <c r="AW1202" i="64" a="1"/>
  <c r="AW1202" i="64" s="1"/>
  <c r="AW1210" i="64" s="1"/>
  <c r="AW1215" i="64" a="1"/>
  <c r="AW1215" i="64" s="1"/>
  <c r="AW1203" i="64" a="1"/>
  <c r="AW1203" i="64" s="1"/>
  <c r="AW1211" i="64" s="1"/>
  <c r="AW1217" i="64" a="1"/>
  <c r="AW1217" i="64" s="1"/>
  <c r="AW1218" i="64" a="1"/>
  <c r="AW1218" i="64" s="1"/>
  <c r="AW1219" i="64" a="1"/>
  <c r="AW1219" i="64" s="1"/>
  <c r="AV1222" i="64"/>
  <c r="AW251" i="64" a="1"/>
  <c r="AW251" i="64" s="1"/>
  <c r="AT1518" i="64"/>
  <c r="AU1517" i="64"/>
  <c r="AW374" i="64" a="1"/>
  <c r="AW374" i="64" s="1"/>
  <c r="AW1514" i="64" a="1"/>
  <c r="AW1514" i="64" s="1"/>
  <c r="AW355" i="64" a="1"/>
  <c r="AW355" i="64" s="1"/>
  <c r="AW1175" i="64" a="1"/>
  <c r="AW1175" i="64" s="1"/>
  <c r="AW1141" i="64" a="1"/>
  <c r="AW1141" i="64" s="1"/>
  <c r="AW342" i="64" a="1"/>
  <c r="AW342" i="64" s="1"/>
  <c r="AU1138" i="64"/>
  <c r="AV1134" i="64"/>
  <c r="AV1142" i="64" s="1"/>
  <c r="AW1137" i="64" a="1"/>
  <c r="AW1137" i="64" s="1"/>
  <c r="AW1133" i="64" a="1"/>
  <c r="AW1133" i="64" s="1"/>
  <c r="AX302" i="64"/>
  <c r="AQ2613" i="64"/>
  <c r="AZ7" i="861"/>
  <c r="AZ7" i="1413" s="1"/>
  <c r="BA2" i="861"/>
  <c r="BA2" i="1413" s="1"/>
  <c r="AZ1" i="861"/>
  <c r="AZ1" i="1413" s="1"/>
  <c r="AX18" i="864"/>
  <c r="AX17" i="864"/>
  <c r="AX16" i="864"/>
  <c r="AY19" i="864"/>
  <c r="AW53" i="863" a="1"/>
  <c r="AW53" i="863" s="1"/>
  <c r="AW51" i="863" a="1"/>
  <c r="AW51" i="863" s="1"/>
  <c r="AW49" i="863" a="1"/>
  <c r="AW49" i="863" s="1"/>
  <c r="AX43" i="863" a="1"/>
  <c r="AX43" i="863" s="1"/>
  <c r="AX41" i="863" a="1"/>
  <c r="AX41" i="863" s="1"/>
  <c r="AX40" i="863" a="1"/>
  <c r="AX40" i="863" s="1"/>
  <c r="AX39" i="863" a="1"/>
  <c r="AX39" i="863" s="1"/>
  <c r="AX42" i="863" a="1"/>
  <c r="AX42" i="863" s="1"/>
  <c r="AX32" i="863"/>
  <c r="AX29" i="863"/>
  <c r="AX30" i="863"/>
  <c r="AY2" i="863"/>
  <c r="AY31" i="863" s="1"/>
  <c r="AW34" i="863"/>
  <c r="O1" i="860"/>
  <c r="O2" i="860"/>
  <c r="AL2" i="860"/>
  <c r="AK7" i="860"/>
  <c r="AK3" i="860"/>
  <c r="AK4" i="860" s="1"/>
  <c r="AK1" i="860"/>
  <c r="AP2656" i="64"/>
  <c r="AQ2654" i="64"/>
  <c r="AQ2633" i="64"/>
  <c r="AQ2635" i="64" s="1"/>
  <c r="G2784" i="64"/>
  <c r="B2789" i="64"/>
  <c r="B2788" i="64"/>
  <c r="G2788" i="64"/>
  <c r="G2785" i="64"/>
  <c r="G2783" i="64"/>
  <c r="G2782" i="64"/>
  <c r="G2781" i="64"/>
  <c r="B2721" i="64"/>
  <c r="R2720" i="64"/>
  <c r="S2721" i="64" s="1"/>
  <c r="B2720" i="64"/>
  <c r="G2720" i="64"/>
  <c r="K2719" i="64"/>
  <c r="G2716" i="64"/>
  <c r="G2715" i="64"/>
  <c r="G2714" i="64"/>
  <c r="G2713" i="64"/>
  <c r="G2684" i="64"/>
  <c r="G2683" i="64"/>
  <c r="K2682" i="64"/>
  <c r="G2679" i="64"/>
  <c r="G2678" i="64"/>
  <c r="G2677" i="64"/>
  <c r="AY1440" i="64" a="1"/>
  <c r="AM455" i="64" a="1"/>
  <c r="AW1985" i="64" a="1"/>
  <c r="AM1540" i="64"/>
  <c r="AM1274" i="64" a="1"/>
  <c r="AW1274" i="64" a="1"/>
  <c r="AV1517" i="64" a="1"/>
  <c r="AM1318" i="64" a="1"/>
  <c r="AW1515" i="64" a="1"/>
  <c r="AM1985" i="64" a="1"/>
  <c r="AB1836" i="64" a="1"/>
  <c r="AO1518" i="64" a="1"/>
  <c r="AX1651" i="64"/>
  <c r="AM2558" i="64" a="1"/>
  <c r="AW2400" i="64" a="1"/>
  <c r="AX1585" i="64"/>
  <c r="AM1386" i="64" a="1"/>
  <c r="AX3241" i="64" a="1"/>
  <c r="AM1703" i="64" a="1"/>
  <c r="AN1517" i="64" a="1"/>
  <c r="AX1607" i="64"/>
  <c r="AX1674" i="64"/>
  <c r="AW1134" i="64" a="1"/>
  <c r="AM1134" i="64" a="1"/>
  <c r="AX1629" i="64"/>
  <c r="AW1386" i="64" a="1"/>
  <c r="AW2558" i="64" a="1"/>
  <c r="AM1515" i="64" a="1"/>
  <c r="AM2400" i="64" a="1"/>
  <c r="AX1562" i="64"/>
  <c r="AW455" i="64" a="1"/>
  <c r="AW1318" i="64" a="1"/>
  <c r="AW1540" i="64"/>
  <c r="AW1703" i="64" a="1"/>
  <c r="AU1518" i="64" a="1"/>
  <c r="AE27" i="1413" l="1"/>
  <c r="AE28" i="1413" s="1"/>
  <c r="AD51" i="1413"/>
  <c r="AD52" i="1413" s="1"/>
  <c r="AX24" i="1413"/>
  <c r="AY14" i="1413"/>
  <c r="AY20" i="1413" s="1"/>
  <c r="AY23" i="861" s="1"/>
  <c r="AZ69" i="1413"/>
  <c r="AZ45" i="1413"/>
  <c r="AZ42" i="1413"/>
  <c r="AZ76" i="1413"/>
  <c r="AZ25" i="1413"/>
  <c r="AZ56" i="1413"/>
  <c r="AZ36" i="1413"/>
  <c r="AZ32" i="1413"/>
  <c r="AZ50" i="1413"/>
  <c r="AZ31" i="1413"/>
  <c r="AZ60" i="1413"/>
  <c r="AZ17" i="1413"/>
  <c r="AZ11" i="1413"/>
  <c r="AZ18" i="1413"/>
  <c r="AZ12" i="1413"/>
  <c r="AZ13" i="1413"/>
  <c r="AZ10" i="1413"/>
  <c r="AC61" i="1413"/>
  <c r="AC59" i="861" s="1"/>
  <c r="AX20" i="1413"/>
  <c r="AX23" i="861" s="1"/>
  <c r="AD39" i="1413"/>
  <c r="AD90" i="861" s="1"/>
  <c r="AY1440" i="64"/>
  <c r="AO1442" i="64"/>
  <c r="AY722" i="64" a="1"/>
  <c r="AY722" i="64" s="1"/>
  <c r="AY723" i="64" a="1"/>
  <c r="AY723" i="64" s="1"/>
  <c r="AY716" i="64" a="1"/>
  <c r="AY716" i="64" s="1"/>
  <c r="AC717" i="64"/>
  <c r="AC718" i="64" s="1"/>
  <c r="AX78" i="64"/>
  <c r="AX84" i="64" s="1"/>
  <c r="AY77" i="64" a="1"/>
  <c r="AY77" i="64" s="1"/>
  <c r="AY75" i="64" a="1"/>
  <c r="AY75" i="64" s="1"/>
  <c r="AY625" i="64" a="1"/>
  <c r="AY625" i="64" s="1"/>
  <c r="AY82" i="64" a="1"/>
  <c r="AY82" i="64" s="1"/>
  <c r="AY74" i="64" a="1"/>
  <c r="AY74" i="64" s="1"/>
  <c r="AY81" i="64" a="1"/>
  <c r="AY81" i="64" s="1"/>
  <c r="AY76" i="64" a="1"/>
  <c r="AY76" i="64" s="1"/>
  <c r="AW103" i="861"/>
  <c r="AB1836" i="64"/>
  <c r="AC1831" i="64"/>
  <c r="AC1798" i="64"/>
  <c r="Z636" i="64"/>
  <c r="Z640" i="64" s="1"/>
  <c r="Z639" i="64"/>
  <c r="AY631" i="64" a="1"/>
  <c r="AY631" i="64" s="1"/>
  <c r="AY621" i="64" a="1"/>
  <c r="AY621" i="64" s="1"/>
  <c r="AY627" i="64" a="1"/>
  <c r="AY627" i="64" s="1"/>
  <c r="AY635" i="64" a="1"/>
  <c r="AY635" i="64" s="1"/>
  <c r="AA608" i="64"/>
  <c r="AY610" i="64" a="1"/>
  <c r="AY610" i="64" s="1"/>
  <c r="AY613" i="64" a="1"/>
  <c r="AY613" i="64" s="1"/>
  <c r="AY614" i="64" a="1"/>
  <c r="AY614" i="64" s="1"/>
  <c r="AX615" i="64"/>
  <c r="AX612" i="64"/>
  <c r="AX3241" i="64"/>
  <c r="AY3240" i="64" a="1"/>
  <c r="AY3240" i="64" s="1"/>
  <c r="AY3023" i="64" a="1"/>
  <c r="AY3023" i="64" s="1"/>
  <c r="AY3025" i="64" s="1"/>
  <c r="AY3215" i="64" a="1"/>
  <c r="AY3215" i="64" s="1"/>
  <c r="AC3216" i="64"/>
  <c r="AC3217" i="64" s="1"/>
  <c r="AY3018" i="64" a="1"/>
  <c r="AY3018" i="64" s="1"/>
  <c r="AY3019" i="64" a="1"/>
  <c r="AY3019" i="64" s="1"/>
  <c r="AX3020" i="64"/>
  <c r="AY61" i="64" a="1"/>
  <c r="AY61" i="64" s="1"/>
  <c r="AY59" i="64" a="1"/>
  <c r="AY59" i="64" s="1"/>
  <c r="AY60" i="64" a="1"/>
  <c r="AY60" i="64" s="1"/>
  <c r="AY58" i="64" s="1" a="1"/>
  <c r="AY58" i="64" s="1"/>
  <c r="AY3541" i="64" a="1"/>
  <c r="AY3541" i="64" s="1"/>
  <c r="AY3520" i="64" a="1"/>
  <c r="AY3520" i="64" s="1"/>
  <c r="AY1583" i="64" a="1"/>
  <c r="AY1583" i="64" s="1"/>
  <c r="AY1584" i="64" a="1"/>
  <c r="AY1584" i="64" s="1"/>
  <c r="AY1672" i="64" a="1"/>
  <c r="AY1672" i="64" s="1"/>
  <c r="AY1673" i="64" a="1"/>
  <c r="AY1673" i="64" s="1"/>
  <c r="AY1628" i="64" a="1"/>
  <c r="AY1628" i="64" s="1"/>
  <c r="AY1650" i="64" a="1"/>
  <c r="AY1650" i="64" s="1"/>
  <c r="AY1561" i="64" a="1"/>
  <c r="AY1561" i="64" s="1"/>
  <c r="AY1606" i="64" a="1"/>
  <c r="AY1606" i="64" s="1"/>
  <c r="AN779" i="64"/>
  <c r="AN783" i="64" s="1"/>
  <c r="AM788" i="64"/>
  <c r="AM792" i="64" s="1"/>
  <c r="AM784" i="64"/>
  <c r="AY791" i="64" a="1"/>
  <c r="AY791" i="64" s="1"/>
  <c r="AY787" i="64" a="1"/>
  <c r="AY787" i="64" s="1"/>
  <c r="AY781" i="64" a="1"/>
  <c r="AY781" i="64" s="1"/>
  <c r="AY782" i="64" s="1"/>
  <c r="AX20" i="864"/>
  <c r="AX102" i="861" s="1"/>
  <c r="AX21" i="863"/>
  <c r="AX33" i="863"/>
  <c r="AX17" i="863" s="1"/>
  <c r="AX33" i="861" s="1"/>
  <c r="AX44" i="863"/>
  <c r="AM510" i="64"/>
  <c r="BA2" i="64"/>
  <c r="AZ1" i="64"/>
  <c r="AZ7" i="64"/>
  <c r="AY4" i="64"/>
  <c r="AZ3" i="64"/>
  <c r="AZ1439" i="64" s="1" a="1"/>
  <c r="AZ1439" i="64" s="1"/>
  <c r="AN501" i="64"/>
  <c r="AM508" i="64"/>
  <c r="AK552" i="64"/>
  <c r="AJ559" i="64"/>
  <c r="BA2" i="864"/>
  <c r="AZ7" i="864"/>
  <c r="AZ7" i="863"/>
  <c r="AY4" i="864"/>
  <c r="AY4" i="863"/>
  <c r="AZ3" i="863"/>
  <c r="AZ3" i="864"/>
  <c r="AZ1" i="864"/>
  <c r="AZ1" i="863"/>
  <c r="BA3" i="861"/>
  <c r="BA3" i="1413" s="1"/>
  <c r="AZ4" i="861"/>
  <c r="AZ4" i="1413" s="1"/>
  <c r="AO1244" i="64"/>
  <c r="AO1245" i="64" s="1"/>
  <c r="AN170" i="64"/>
  <c r="AN1242" i="64"/>
  <c r="AO187" i="64"/>
  <c r="AO188" i="64" s="1"/>
  <c r="AN1227" i="64"/>
  <c r="AN185" i="64"/>
  <c r="AM2155" i="64"/>
  <c r="AM455" i="64"/>
  <c r="AM1386" i="64"/>
  <c r="AM1393" i="64" s="1"/>
  <c r="AM1515" i="64"/>
  <c r="AM1703" i="64"/>
  <c r="AM2558" i="64"/>
  <c r="AM2567" i="64" s="1"/>
  <c r="AM1318" i="64"/>
  <c r="AO1518" i="64"/>
  <c r="AM2400" i="64"/>
  <c r="AM2402" i="64" s="1"/>
  <c r="AM1985" i="64"/>
  <c r="AM1987" i="64" s="1"/>
  <c r="AM1134" i="64"/>
  <c r="AM1274" i="64"/>
  <c r="AN1517" i="64"/>
  <c r="AM167" i="64"/>
  <c r="AM182" i="64"/>
  <c r="AM1237" i="64"/>
  <c r="AM1222" i="64"/>
  <c r="AM1225" i="64"/>
  <c r="AM1240" i="64"/>
  <c r="AM1467" i="64"/>
  <c r="AM1468" i="64" s="1"/>
  <c r="AM1470" i="64" s="1"/>
  <c r="AM405" i="64"/>
  <c r="AM407" i="64" s="1"/>
  <c r="AM181" i="64"/>
  <c r="AM166" i="64"/>
  <c r="AK302" i="64"/>
  <c r="AM1241" i="64"/>
  <c r="AM1226" i="64"/>
  <c r="AL530" i="64" a="1"/>
  <c r="AL530" i="64" s="1"/>
  <c r="AL911" i="64" a="1"/>
  <c r="AL911" i="64" s="1"/>
  <c r="AL161" i="64" a="1"/>
  <c r="AL161" i="64" s="1"/>
  <c r="AL162" i="64" a="1"/>
  <c r="AL162" i="64" s="1"/>
  <c r="AL151" i="64" a="1"/>
  <c r="AL151" i="64" s="1"/>
  <c r="AL1231" i="64" a="1"/>
  <c r="AL1231" i="64" s="1"/>
  <c r="AL1216" i="64" a="1"/>
  <c r="AL1216" i="64" s="1"/>
  <c r="AL1175" i="64" a="1"/>
  <c r="AL1175" i="64" s="1"/>
  <c r="AL479" i="64" a="1"/>
  <c r="AL479" i="64" s="1"/>
  <c r="AL510" i="64" s="1"/>
  <c r="AL1317" i="64" a="1"/>
  <c r="AL1317" i="64" s="1"/>
  <c r="AL1469" i="64" a="1"/>
  <c r="AL1469" i="64" s="1"/>
  <c r="AL900" i="64" a="1"/>
  <c r="AL900" i="64" s="1"/>
  <c r="AL159" i="64" a="1"/>
  <c r="AL159" i="64" s="1"/>
  <c r="AL158" i="64" a="1"/>
  <c r="AL158" i="64" s="1"/>
  <c r="AL150" i="64" a="1"/>
  <c r="AL150" i="64" s="1"/>
  <c r="AL1234" i="64" a="1"/>
  <c r="AL1234" i="64" s="1"/>
  <c r="AL1200" i="64" a="1"/>
  <c r="AL1200" i="64" s="1"/>
  <c r="AL1208" i="64" s="1"/>
  <c r="AL251" i="64" a="1"/>
  <c r="AL251" i="64" s="1"/>
  <c r="AL2153" i="64" a="1"/>
  <c r="AL2153" i="64" s="1"/>
  <c r="AL403" i="64" a="1"/>
  <c r="AL403" i="64" s="1"/>
  <c r="AL1385" i="64" a="1"/>
  <c r="AL1385" i="64" s="1"/>
  <c r="AL2559" i="64" a="1"/>
  <c r="AL2559" i="64" s="1"/>
  <c r="AL2401" i="64" a="1"/>
  <c r="AL2401" i="64" s="1"/>
  <c r="AL173" i="64" a="1"/>
  <c r="AL173" i="64" s="1"/>
  <c r="AL153" i="64" a="1"/>
  <c r="AL153" i="64" s="1"/>
  <c r="AL1230" i="64" a="1"/>
  <c r="AL1230" i="64" s="1"/>
  <c r="AL1201" i="64" a="1"/>
  <c r="AL1201" i="64" s="1"/>
  <c r="AL1209" i="64" s="1"/>
  <c r="AL374" i="64" a="1"/>
  <c r="AL374" i="64" s="1"/>
  <c r="AL152" i="64" a="1"/>
  <c r="AL152" i="64" s="1"/>
  <c r="AL355" i="64" a="1"/>
  <c r="AL355" i="64" s="1"/>
  <c r="AL2154" i="64" a="1"/>
  <c r="AL2154" i="64" s="1"/>
  <c r="AL1702" i="64" a="1"/>
  <c r="AL1702" i="64" s="1"/>
  <c r="AL174" i="64" a="1"/>
  <c r="AL174" i="64" s="1"/>
  <c r="AL1233" i="64" a="1"/>
  <c r="AL1233" i="64" s="1"/>
  <c r="AL1202" i="64" a="1"/>
  <c r="AL1202" i="64" s="1"/>
  <c r="AL1210" i="64" s="1"/>
  <c r="AL1514" i="64" a="1"/>
  <c r="AL1514" i="64" s="1"/>
  <c r="AL1137" i="64" a="1"/>
  <c r="AL1137" i="64" s="1"/>
  <c r="AL1275" i="64" a="1"/>
  <c r="AL1275" i="64" s="1"/>
  <c r="AL1199" i="64" a="1"/>
  <c r="AL1199" i="64" s="1"/>
  <c r="AL1207" i="64" s="1"/>
  <c r="AL404" i="64" a="1"/>
  <c r="AL404" i="64" s="1"/>
  <c r="AL454" i="64" a="1"/>
  <c r="AL454" i="64" s="1"/>
  <c r="AL917" i="64" a="1"/>
  <c r="AL917" i="64" s="1"/>
  <c r="AL175" i="64" a="1"/>
  <c r="AL175" i="64" s="1"/>
  <c r="AL1539" i="64" a="1"/>
  <c r="AL1539" i="64" s="1"/>
  <c r="AL1232" i="64" a="1"/>
  <c r="AL1232" i="64" s="1"/>
  <c r="AL1203" i="64" a="1"/>
  <c r="AL1203" i="64" s="1"/>
  <c r="AL1211" i="64" s="1"/>
  <c r="AL1986" i="64" a="1"/>
  <c r="AL1986" i="64" s="1"/>
  <c r="AL406" i="64" a="1"/>
  <c r="AL406" i="64" s="1"/>
  <c r="AL1465" i="64" a="1"/>
  <c r="AL1465" i="64" s="1"/>
  <c r="AL903" i="64" a="1"/>
  <c r="AL903" i="64" s="1"/>
  <c r="AL154" i="64" a="1"/>
  <c r="AL154" i="64" s="1"/>
  <c r="AL176" i="64" a="1"/>
  <c r="AL176" i="64" s="1"/>
  <c r="AL1215" i="64" a="1"/>
  <c r="AL1215" i="64" s="1"/>
  <c r="AL1217" i="64" a="1"/>
  <c r="AL1217" i="64" s="1"/>
  <c r="AL1141" i="64" a="1"/>
  <c r="AL1141" i="64" s="1"/>
  <c r="AL1133" i="64" a="1"/>
  <c r="AL1133" i="64" s="1"/>
  <c r="AL1984" i="64" a="1"/>
  <c r="AL1984" i="64" s="1"/>
  <c r="AL2399" i="64" a="1"/>
  <c r="AL2399" i="64" s="1"/>
  <c r="AL1466" i="64" a="1"/>
  <c r="AL1466" i="64" s="1"/>
  <c r="AL177" i="64" a="1"/>
  <c r="AL177" i="64" s="1"/>
  <c r="AL389" i="64" a="1"/>
  <c r="AL389" i="64" s="1"/>
  <c r="AL1219" i="64" a="1"/>
  <c r="AL1219" i="64" s="1"/>
  <c r="AL1218" i="64" a="1"/>
  <c r="AL1218" i="64" s="1"/>
  <c r="AL342" i="64" a="1"/>
  <c r="AL342" i="64" s="1"/>
  <c r="AL160" i="64" a="1"/>
  <c r="AL160" i="64" s="1"/>
  <c r="AM180" i="64"/>
  <c r="AM155" i="64"/>
  <c r="AM165" i="64"/>
  <c r="AM169" i="64"/>
  <c r="AM184" i="64"/>
  <c r="AN1142" i="64"/>
  <c r="AN1138" i="64"/>
  <c r="AN1288" i="64"/>
  <c r="AN1283" i="64"/>
  <c r="AM1223" i="64"/>
  <c r="AM1238" i="64"/>
  <c r="AM1224" i="64"/>
  <c r="AM1239" i="64"/>
  <c r="AM183" i="64"/>
  <c r="AM168" i="64"/>
  <c r="AT95" i="861"/>
  <c r="AW2146" i="64"/>
  <c r="AW2155" i="64" s="1"/>
  <c r="AT64" i="861"/>
  <c r="AU46" i="861"/>
  <c r="AS64" i="861"/>
  <c r="AX2154" i="64" a="1"/>
  <c r="AX2154" i="64" s="1"/>
  <c r="AX2153" i="64" a="1"/>
  <c r="AX2153" i="64" s="1"/>
  <c r="AW1515" i="64"/>
  <c r="AW1985" i="64"/>
  <c r="AW1987" i="64" s="1"/>
  <c r="AX1986" i="64" a="1"/>
  <c r="AX1986" i="64" s="1"/>
  <c r="AX1984" i="64" a="1"/>
  <c r="AX1984" i="64" s="1"/>
  <c r="AX404" i="64" a="1"/>
  <c r="AX404" i="64" s="1"/>
  <c r="AX406" i="64" a="1"/>
  <c r="AX406" i="64" s="1"/>
  <c r="AW405" i="64"/>
  <c r="AW407" i="64" s="1"/>
  <c r="AX479" i="64" a="1"/>
  <c r="AX479" i="64" s="1"/>
  <c r="AX403" i="64" a="1"/>
  <c r="AX403" i="64" s="1"/>
  <c r="AX530" i="64" a="1"/>
  <c r="AX530" i="64" s="1"/>
  <c r="AW1703" i="64"/>
  <c r="AW455" i="64"/>
  <c r="AX454" i="64" a="1"/>
  <c r="AX454" i="64" s="1"/>
  <c r="AX1702" i="64" a="1"/>
  <c r="AX1702" i="64" s="1"/>
  <c r="AW1386" i="64"/>
  <c r="AW1318" i="64"/>
  <c r="AX1317" i="64" a="1"/>
  <c r="AX1317" i="64" s="1"/>
  <c r="AX1385" i="64" a="1"/>
  <c r="AX1385" i="64" s="1"/>
  <c r="AV1393" i="64"/>
  <c r="AW2558" i="64"/>
  <c r="AW2567" i="64" s="1"/>
  <c r="AX2559" i="64" a="1"/>
  <c r="AX2559" i="64" s="1"/>
  <c r="BJ2589" i="64"/>
  <c r="AW1274" i="64"/>
  <c r="AW2400" i="64"/>
  <c r="AW2402" i="64" s="1"/>
  <c r="AX2399" i="64" a="1"/>
  <c r="AX2399" i="64" s="1"/>
  <c r="AX1275" i="64" a="1"/>
  <c r="AX1275" i="64" s="1"/>
  <c r="AV1283" i="64"/>
  <c r="AV1288" i="64"/>
  <c r="AX1469" i="64" a="1"/>
  <c r="AX1469" i="64" s="1"/>
  <c r="AX2401" i="64" a="1"/>
  <c r="AX2401" i="64" s="1"/>
  <c r="AW1467" i="64"/>
  <c r="AW1468" i="64" s="1"/>
  <c r="AW1470" i="64" s="1"/>
  <c r="AX1465" i="64" a="1"/>
  <c r="AX1465" i="64" s="1"/>
  <c r="AX1466" i="64" a="1"/>
  <c r="AX1466" i="64" s="1"/>
  <c r="AX911" i="64" a="1"/>
  <c r="AX911" i="64" s="1"/>
  <c r="AX900" i="64" a="1"/>
  <c r="AX900" i="64" s="1"/>
  <c r="AX903" i="64" a="1"/>
  <c r="AX903" i="64" s="1"/>
  <c r="AX917" i="64" a="1"/>
  <c r="AX917" i="64" s="1"/>
  <c r="AX154" i="64" a="1"/>
  <c r="AX154" i="64" s="1"/>
  <c r="AW169" i="64"/>
  <c r="AW184" i="64"/>
  <c r="AW180" i="64"/>
  <c r="AW182" i="64"/>
  <c r="AW183" i="64"/>
  <c r="AW166" i="64"/>
  <c r="AW181" i="64"/>
  <c r="AW165" i="64"/>
  <c r="AW167" i="64"/>
  <c r="AW168" i="64"/>
  <c r="AV170" i="64"/>
  <c r="AX174" i="64" a="1"/>
  <c r="AX174" i="64" s="1"/>
  <c r="AX176" i="64" a="1"/>
  <c r="AX176" i="64" s="1"/>
  <c r="AX173" i="64" a="1"/>
  <c r="AX173" i="64" s="1"/>
  <c r="AX160" i="64" a="1"/>
  <c r="AX160" i="64" s="1"/>
  <c r="AX159" i="64" a="1"/>
  <c r="AX159" i="64" s="1"/>
  <c r="AX175" i="64" a="1"/>
  <c r="AX175" i="64" s="1"/>
  <c r="AX177" i="64" a="1"/>
  <c r="AX177" i="64" s="1"/>
  <c r="AX161" i="64" a="1"/>
  <c r="AX161" i="64" s="1"/>
  <c r="AX162" i="64" a="1"/>
  <c r="AX162" i="64" s="1"/>
  <c r="AX158" i="64" a="1"/>
  <c r="AX158" i="64" s="1"/>
  <c r="AS187" i="64"/>
  <c r="AS188" i="64" s="1"/>
  <c r="AQ188" i="64"/>
  <c r="AT185" i="64"/>
  <c r="AX389" i="64" a="1"/>
  <c r="AX389" i="64" s="1"/>
  <c r="AX153" i="64" a="1"/>
  <c r="AX153" i="64" s="1"/>
  <c r="AX152" i="64" a="1"/>
  <c r="AX152" i="64" s="1"/>
  <c r="AX151" i="64" a="1"/>
  <c r="AX151" i="64" s="1"/>
  <c r="AX150" i="64" a="1"/>
  <c r="AX150" i="64" s="1"/>
  <c r="AW155" i="64"/>
  <c r="AX1539" i="64" a="1"/>
  <c r="AX1539" i="64" s="1"/>
  <c r="AU1244" i="64"/>
  <c r="AW1240" i="64"/>
  <c r="AW1239" i="64"/>
  <c r="AW1238" i="64"/>
  <c r="AV1242" i="64"/>
  <c r="AW1237" i="64"/>
  <c r="AW1241" i="64"/>
  <c r="AX1232" i="64" a="1"/>
  <c r="AX1232" i="64" s="1"/>
  <c r="AX1231" i="64" a="1"/>
  <c r="AX1231" i="64" s="1"/>
  <c r="AX1234" i="64" a="1"/>
  <c r="AX1234" i="64" s="1"/>
  <c r="AX1233" i="64" a="1"/>
  <c r="AX1233" i="64" s="1"/>
  <c r="AX1230" i="64" a="1"/>
  <c r="AX1230" i="64" s="1"/>
  <c r="AV1227" i="64"/>
  <c r="AW1223" i="64"/>
  <c r="AW1226" i="64"/>
  <c r="AW1225" i="64"/>
  <c r="AW1224" i="64"/>
  <c r="AX1199" i="64" a="1"/>
  <c r="AX1199" i="64" s="1"/>
  <c r="AX1207" i="64" s="1"/>
  <c r="AX1216" i="64" a="1"/>
  <c r="AX1216" i="64" s="1"/>
  <c r="AX1200" i="64" a="1"/>
  <c r="AX1200" i="64" s="1"/>
  <c r="AX1208" i="64" s="1"/>
  <c r="AX1215" i="64" a="1"/>
  <c r="AX1215" i="64" s="1"/>
  <c r="AX1201" i="64" a="1"/>
  <c r="AX1201" i="64" s="1"/>
  <c r="AX1209" i="64" s="1"/>
  <c r="AX1202" i="64" a="1"/>
  <c r="AX1202" i="64" s="1"/>
  <c r="AX1210" i="64" s="1"/>
  <c r="AX1203" i="64" a="1"/>
  <c r="AX1203" i="64" s="1"/>
  <c r="AX1211" i="64" s="1"/>
  <c r="AX1217" i="64" a="1"/>
  <c r="AX1217" i="64" s="1"/>
  <c r="AX1218" i="64" a="1"/>
  <c r="AX1218" i="64" s="1"/>
  <c r="AX1219" i="64" a="1"/>
  <c r="AX1219" i="64" s="1"/>
  <c r="AW1222" i="64"/>
  <c r="AX251" i="64" a="1"/>
  <c r="AX251" i="64" s="1"/>
  <c r="AU1518" i="64"/>
  <c r="AV1517" i="64"/>
  <c r="AX374" i="64" a="1"/>
  <c r="AX374" i="64" s="1"/>
  <c r="AX1514" i="64" a="1"/>
  <c r="AX1514" i="64" s="1"/>
  <c r="AX1175" i="64" a="1"/>
  <c r="AX1175" i="64" s="1"/>
  <c r="AX342" i="64" a="1"/>
  <c r="AX342" i="64" s="1"/>
  <c r="AX355" i="64" a="1"/>
  <c r="AX355" i="64" s="1"/>
  <c r="AV1138" i="64"/>
  <c r="AW1134" i="64"/>
  <c r="AW1142" i="64" s="1"/>
  <c r="AX1141" i="64" a="1"/>
  <c r="AX1141" i="64" s="1"/>
  <c r="AX1137" i="64" a="1"/>
  <c r="AX1137" i="64" s="1"/>
  <c r="AX1133" i="64" a="1"/>
  <c r="AX1133" i="64" s="1"/>
  <c r="AY302" i="64"/>
  <c r="AR2613" i="64"/>
  <c r="AX53" i="863" a="1"/>
  <c r="AX53" i="863" s="1"/>
  <c r="AX51" i="863" a="1"/>
  <c r="AX51" i="863" s="1"/>
  <c r="AX49" i="863" a="1"/>
  <c r="AX49" i="863" s="1"/>
  <c r="AY18" i="864"/>
  <c r="AY16" i="864"/>
  <c r="AY17" i="864"/>
  <c r="AZ19" i="864"/>
  <c r="AY43" i="863" a="1"/>
  <c r="AY43" i="863" s="1"/>
  <c r="AY42" i="863" a="1"/>
  <c r="AY42" i="863" s="1"/>
  <c r="AY30" i="863"/>
  <c r="AY39" i="863" a="1"/>
  <c r="AY39" i="863" s="1"/>
  <c r="AY41" i="863" a="1"/>
  <c r="AY41" i="863" s="1"/>
  <c r="AY40" i="863" a="1"/>
  <c r="AY40" i="863" s="1"/>
  <c r="AY29" i="863"/>
  <c r="AZ2" i="863"/>
  <c r="AZ31" i="863" s="1"/>
  <c r="AY32" i="863"/>
  <c r="AX34" i="863"/>
  <c r="BB2" i="861"/>
  <c r="BB2" i="1413" s="1"/>
  <c r="BA1" i="861"/>
  <c r="BA1" i="1413" s="1"/>
  <c r="BA7" i="861"/>
  <c r="BA7" i="1413" s="1"/>
  <c r="AM2" i="860"/>
  <c r="AL1" i="860"/>
  <c r="AL7" i="860"/>
  <c r="AL3" i="860"/>
  <c r="AL4" i="860" s="1"/>
  <c r="AR2654" i="64"/>
  <c r="AQ2656" i="64"/>
  <c r="AR2633" i="64"/>
  <c r="AR2635" i="64" s="1"/>
  <c r="AZ1440" i="64" a="1"/>
  <c r="AL455" i="64" a="1"/>
  <c r="AY1585" i="64"/>
  <c r="AX2400" i="64" a="1"/>
  <c r="AY1629" i="64"/>
  <c r="AX1703" i="64" a="1"/>
  <c r="AL1318" i="64" a="1"/>
  <c r="AX1540" i="64"/>
  <c r="AL1703" i="64" a="1"/>
  <c r="AL1134" i="64" a="1"/>
  <c r="AX1318" i="64" a="1"/>
  <c r="AN1518" i="64" a="1"/>
  <c r="AY1607" i="64"/>
  <c r="AL1985" i="64" a="1"/>
  <c r="AY1562" i="64"/>
  <c r="AL1515" i="64" a="1"/>
  <c r="AX455" i="64" a="1"/>
  <c r="AX2558" i="64" a="1"/>
  <c r="AX1274" i="64" a="1"/>
  <c r="AY3241" i="64" a="1"/>
  <c r="AM1517" i="64" a="1"/>
  <c r="AX1985" i="64" a="1"/>
  <c r="AL1386" i="64" a="1"/>
  <c r="AV1518" i="64" a="1"/>
  <c r="AX1386" i="64" a="1"/>
  <c r="AW1517" i="64" a="1"/>
  <c r="AL1540" i="64"/>
  <c r="AY1651" i="64"/>
  <c r="AX1515" i="64" a="1"/>
  <c r="AL2558" i="64" a="1"/>
  <c r="AY1674" i="64"/>
  <c r="AX1134" i="64" a="1"/>
  <c r="AL1274" i="64" a="1"/>
  <c r="AL2400" i="64" a="1"/>
  <c r="AF23" i="1413" l="1"/>
  <c r="AF26" i="1413" s="1"/>
  <c r="AE33" i="1413"/>
  <c r="AE16" i="861" s="1"/>
  <c r="AC63" i="1413"/>
  <c r="AC91" i="861" s="1"/>
  <c r="AZ14" i="1413"/>
  <c r="AZ20" i="1413" s="1"/>
  <c r="AZ23" i="861" s="1"/>
  <c r="AY24" i="1413"/>
  <c r="AY43" i="1413"/>
  <c r="AY17" i="861" s="1"/>
  <c r="BA12" i="1413"/>
  <c r="BA76" i="1413"/>
  <c r="BA50" i="1413"/>
  <c r="BA45" i="1413"/>
  <c r="BA69" i="1413"/>
  <c r="BA13" i="1413"/>
  <c r="BA56" i="1413"/>
  <c r="BA31" i="1413"/>
  <c r="BA60" i="1413"/>
  <c r="BA42" i="1413"/>
  <c r="BA32" i="1413"/>
  <c r="BA36" i="1413"/>
  <c r="BA11" i="1413"/>
  <c r="BA10" i="1413"/>
  <c r="BA25" i="1413"/>
  <c r="BA17" i="1413"/>
  <c r="BA18" i="1413"/>
  <c r="AD53" i="1413"/>
  <c r="AE48" i="1413"/>
  <c r="AD57" i="1413"/>
  <c r="AD18" i="861" s="1"/>
  <c r="AZ1440" i="64"/>
  <c r="AP1442" i="64"/>
  <c r="AZ722" i="64" a="1"/>
  <c r="AZ722" i="64" s="1"/>
  <c r="AC724" i="64"/>
  <c r="AC719" i="64"/>
  <c r="AD714" i="64"/>
  <c r="AZ716" i="64" a="1"/>
  <c r="AZ716" i="64" s="1"/>
  <c r="AZ723" i="64" a="1"/>
  <c r="AZ723" i="64" s="1"/>
  <c r="AY78" i="64"/>
  <c r="AY84" i="64" s="1"/>
  <c r="AZ77" i="64" a="1"/>
  <c r="AZ77" i="64" s="1"/>
  <c r="AZ75" i="64" a="1"/>
  <c r="AZ75" i="64" s="1"/>
  <c r="AZ625" i="64" a="1"/>
  <c r="AZ625" i="64" s="1"/>
  <c r="AZ82" i="64" a="1"/>
  <c r="AZ82" i="64" s="1"/>
  <c r="AZ81" i="64" a="1"/>
  <c r="AZ81" i="64" s="1"/>
  <c r="AZ76" i="64" a="1"/>
  <c r="AZ76" i="64" s="1"/>
  <c r="AZ74" i="64" a="1"/>
  <c r="AZ74" i="64" s="1"/>
  <c r="AX103" i="861"/>
  <c r="AB1838" i="64"/>
  <c r="AC1832" i="64"/>
  <c r="AC1834" i="64" s="1"/>
  <c r="AC1800" i="64"/>
  <c r="AD1795" i="64"/>
  <c r="AD1796" i="64" s="1"/>
  <c r="Z641" i="64"/>
  <c r="Z642" i="64" s="1"/>
  <c r="AZ631" i="64" a="1"/>
  <c r="AZ631" i="64" s="1"/>
  <c r="AZ621" i="64" a="1"/>
  <c r="AZ621" i="64" s="1"/>
  <c r="AZ635" i="64" a="1"/>
  <c r="AZ635" i="64" s="1"/>
  <c r="AZ627" i="64" a="1"/>
  <c r="AZ627" i="64" s="1"/>
  <c r="AA609" i="64"/>
  <c r="AZ610" i="64" a="1"/>
  <c r="AZ610" i="64" s="1"/>
  <c r="AZ613" i="64" a="1"/>
  <c r="AZ613" i="64" s="1"/>
  <c r="AZ614" i="64" a="1"/>
  <c r="AZ614" i="64" s="1"/>
  <c r="AY612" i="64"/>
  <c r="AY615" i="64"/>
  <c r="AY3241" i="64"/>
  <c r="AZ3240" i="64" a="1"/>
  <c r="AZ3240" i="64" s="1"/>
  <c r="AZ3023" i="64" a="1"/>
  <c r="AZ3023" i="64" s="1"/>
  <c r="AZ3025" i="64" s="1"/>
  <c r="AD3213" i="64"/>
  <c r="AC3218" i="64"/>
  <c r="AZ3215" i="64" a="1"/>
  <c r="AZ3215" i="64" s="1"/>
  <c r="AY3020" i="64"/>
  <c r="AZ3018" i="64" a="1"/>
  <c r="AZ3018" i="64" s="1"/>
  <c r="AZ3019" i="64" a="1"/>
  <c r="AZ3019" i="64" s="1"/>
  <c r="AZ61" i="64" a="1"/>
  <c r="AZ61" i="64" s="1"/>
  <c r="AZ59" i="64" a="1"/>
  <c r="AZ59" i="64" s="1"/>
  <c r="AZ60" i="64" a="1"/>
  <c r="AZ60" i="64" s="1"/>
  <c r="AZ58" i="64" s="1" a="1"/>
  <c r="AZ58" i="64" s="1"/>
  <c r="AZ3541" i="64" a="1"/>
  <c r="AZ3541" i="64" s="1"/>
  <c r="AZ3520" i="64" a="1"/>
  <c r="AZ3520" i="64" s="1"/>
  <c r="AZ1583" i="64" a="1"/>
  <c r="AZ1583" i="64" s="1"/>
  <c r="AZ1584" i="64" a="1"/>
  <c r="AZ1584" i="64" s="1"/>
  <c r="AZ1672" i="64" a="1"/>
  <c r="AZ1672" i="64" s="1"/>
  <c r="AZ1673" i="64" a="1"/>
  <c r="AZ1673" i="64" s="1"/>
  <c r="AZ1628" i="64" a="1"/>
  <c r="AZ1628" i="64" s="1"/>
  <c r="AZ1650" i="64" a="1"/>
  <c r="AZ1650" i="64" s="1"/>
  <c r="AZ1561" i="64" a="1"/>
  <c r="AZ1561" i="64" s="1"/>
  <c r="AZ1606" i="64" a="1"/>
  <c r="AZ1606" i="64" s="1"/>
  <c r="AZ791" i="64" a="1"/>
  <c r="AZ791" i="64" s="1"/>
  <c r="AZ787" i="64" a="1"/>
  <c r="AZ787" i="64" s="1"/>
  <c r="AZ781" i="64" a="1"/>
  <c r="AZ781" i="64" s="1"/>
  <c r="AZ782" i="64" s="1"/>
  <c r="AN788" i="64"/>
  <c r="AN792" i="64" s="1"/>
  <c r="AN784" i="64"/>
  <c r="AO779" i="64"/>
  <c r="AO783" i="64" s="1"/>
  <c r="AY20" i="864"/>
  <c r="AY102" i="861" s="1"/>
  <c r="AY33" i="863"/>
  <c r="AY17" i="863" s="1"/>
  <c r="AY33" i="861" s="1"/>
  <c r="AY21" i="863"/>
  <c r="AY44" i="863"/>
  <c r="BA1" i="64"/>
  <c r="BB2" i="64"/>
  <c r="AZ4" i="64"/>
  <c r="BA7" i="64"/>
  <c r="BA3" i="64"/>
  <c r="BA1439" i="64" s="1" a="1"/>
  <c r="BA1439" i="64" s="1"/>
  <c r="AL553" i="64"/>
  <c r="AL561" i="64" s="1"/>
  <c r="AK559" i="64"/>
  <c r="AO502" i="64"/>
  <c r="AN508" i="64"/>
  <c r="AN510" i="64"/>
  <c r="BB2" i="864"/>
  <c r="AZ4" i="864"/>
  <c r="AZ4" i="863"/>
  <c r="BA7" i="863"/>
  <c r="BA7" i="864"/>
  <c r="BA1" i="864"/>
  <c r="BA1" i="863"/>
  <c r="BA3" i="864"/>
  <c r="BA3" i="863"/>
  <c r="AN187" i="64"/>
  <c r="AN188" i="64" s="1"/>
  <c r="BB3" i="861"/>
  <c r="BB3" i="1413" s="1"/>
  <c r="AN1244" i="64"/>
  <c r="AN1245" i="64" s="1"/>
  <c r="BA4" i="861"/>
  <c r="BA4" i="1413" s="1"/>
  <c r="AM170" i="64"/>
  <c r="AM185" i="64"/>
  <c r="AM1227" i="64"/>
  <c r="AM1242" i="64"/>
  <c r="AL1703" i="64"/>
  <c r="AL1274" i="64"/>
  <c r="AL2558" i="64"/>
  <c r="AL2567" i="64" s="1"/>
  <c r="AL1134" i="64"/>
  <c r="AL1515" i="64"/>
  <c r="AL1386" i="64"/>
  <c r="AL1393" i="64" s="1"/>
  <c r="AN1518" i="64"/>
  <c r="AM1517" i="64"/>
  <c r="AL2400" i="64"/>
  <c r="AL2402" i="64" s="1"/>
  <c r="AL1985" i="64"/>
  <c r="AL1987" i="64" s="1"/>
  <c r="AL455" i="64"/>
  <c r="AL1318" i="64"/>
  <c r="AL1222" i="64"/>
  <c r="AL1237" i="64"/>
  <c r="AL1238" i="64"/>
  <c r="AL1223" i="64"/>
  <c r="AL1226" i="64"/>
  <c r="AL1241" i="64"/>
  <c r="AL155" i="64"/>
  <c r="AL180" i="64"/>
  <c r="AL165" i="64"/>
  <c r="AL167" i="64"/>
  <c r="AL182" i="64"/>
  <c r="AJ302" i="64"/>
  <c r="AL168" i="64"/>
  <c r="AL183" i="64"/>
  <c r="AL166" i="64"/>
  <c r="AL181" i="64"/>
  <c r="AK403" i="64" a="1"/>
  <c r="AK403" i="64" s="1"/>
  <c r="AK454" i="64" a="1"/>
  <c r="AK454" i="64" s="1"/>
  <c r="AK1317" i="64" a="1"/>
  <c r="AK1317" i="64" s="1"/>
  <c r="AK2559" i="64" a="1"/>
  <c r="AK2559" i="64" s="1"/>
  <c r="AK1466" i="64" a="1"/>
  <c r="AK1466" i="64" s="1"/>
  <c r="AK177" i="64" a="1"/>
  <c r="AK177" i="64" s="1"/>
  <c r="AK151" i="64" a="1"/>
  <c r="AK151" i="64" s="1"/>
  <c r="AK1234" i="64" a="1"/>
  <c r="AK1234" i="64" s="1"/>
  <c r="AK1216" i="64" a="1"/>
  <c r="AK1216" i="64" s="1"/>
  <c r="AK1175" i="64" a="1"/>
  <c r="AK1175" i="64" s="1"/>
  <c r="AK160" i="64" a="1"/>
  <c r="AK160" i="64" s="1"/>
  <c r="AK150" i="64" a="1"/>
  <c r="AK150" i="64" s="1"/>
  <c r="AK1200" i="64" a="1"/>
  <c r="AK1200" i="64" s="1"/>
  <c r="AK1208" i="64" s="1"/>
  <c r="AK374" i="64" a="1"/>
  <c r="AK374" i="64" s="1"/>
  <c r="AK1385" i="64" a="1"/>
  <c r="AK1385" i="64" s="1"/>
  <c r="AK1230" i="64" a="1"/>
  <c r="AK1230" i="64" s="1"/>
  <c r="AK917" i="64" a="1"/>
  <c r="AK917" i="64" s="1"/>
  <c r="AK161" i="64" a="1"/>
  <c r="AK161" i="64" s="1"/>
  <c r="AK158" i="64" a="1"/>
  <c r="AK158" i="64" s="1"/>
  <c r="AK389" i="64" a="1"/>
  <c r="AK389" i="64" s="1"/>
  <c r="AK1233" i="64" a="1"/>
  <c r="AK1233" i="64" s="1"/>
  <c r="AK406" i="64" a="1"/>
  <c r="AK406" i="64" s="1"/>
  <c r="AK2399" i="64" a="1"/>
  <c r="AK2399" i="64" s="1"/>
  <c r="AK1469" i="64" a="1"/>
  <c r="AK1469" i="64" s="1"/>
  <c r="AK903" i="64" a="1"/>
  <c r="AK903" i="64" s="1"/>
  <c r="AK159" i="64" a="1"/>
  <c r="AK159" i="64" s="1"/>
  <c r="AK162" i="64" a="1"/>
  <c r="AK162" i="64" s="1"/>
  <c r="AK1232" i="64" a="1"/>
  <c r="AK1232" i="64" s="1"/>
  <c r="AK1202" i="64" a="1"/>
  <c r="AK1202" i="64" s="1"/>
  <c r="AK1210" i="64" s="1"/>
  <c r="AK1514" i="64" a="1"/>
  <c r="AK1514" i="64" s="1"/>
  <c r="AK1141" i="64" a="1"/>
  <c r="AK1141" i="64" s="1"/>
  <c r="AK1199" i="64" a="1"/>
  <c r="AK1199" i="64" s="1"/>
  <c r="AK1207" i="64" s="1"/>
  <c r="AK404" i="64" a="1"/>
  <c r="AK404" i="64" s="1"/>
  <c r="AK1275" i="64" a="1"/>
  <c r="AK1275" i="64" s="1"/>
  <c r="AK2401" i="64" a="1"/>
  <c r="AK2401" i="64" s="1"/>
  <c r="AK174" i="64" a="1"/>
  <c r="AK174" i="64" s="1"/>
  <c r="AK1539" i="64" a="1"/>
  <c r="AK1539" i="64" s="1"/>
  <c r="AK1203" i="64" a="1"/>
  <c r="AK1203" i="64" s="1"/>
  <c r="AK1211" i="64" s="1"/>
  <c r="AK342" i="64" a="1"/>
  <c r="AK342" i="64" s="1"/>
  <c r="AK1133" i="64" a="1"/>
  <c r="AK1133" i="64" s="1"/>
  <c r="AK2154" i="64" a="1"/>
  <c r="AK2154" i="64" s="1"/>
  <c r="AK1465" i="64" a="1"/>
  <c r="AK1465" i="64" s="1"/>
  <c r="AK900" i="64" a="1"/>
  <c r="AK900" i="64" s="1"/>
  <c r="AK175" i="64" a="1"/>
  <c r="AK175" i="64" s="1"/>
  <c r="AK1986" i="64" a="1"/>
  <c r="AK1986" i="64" s="1"/>
  <c r="AK530" i="64" a="1"/>
  <c r="AK530" i="64" s="1"/>
  <c r="AK561" i="64" s="1"/>
  <c r="AK173" i="64" a="1"/>
  <c r="AK173" i="64" s="1"/>
  <c r="AK1219" i="64" a="1"/>
  <c r="AK1219" i="64" s="1"/>
  <c r="AK1217" i="64" a="1"/>
  <c r="AK1217" i="64" s="1"/>
  <c r="AK1201" i="64" a="1"/>
  <c r="AK1201" i="64" s="1"/>
  <c r="AK1209" i="64" s="1"/>
  <c r="AK2153" i="64" a="1"/>
  <c r="AK2153" i="64" s="1"/>
  <c r="AK1984" i="64" a="1"/>
  <c r="AK1984" i="64" s="1"/>
  <c r="AK911" i="64" a="1"/>
  <c r="AK911" i="64" s="1"/>
  <c r="AK154" i="64" a="1"/>
  <c r="AK154" i="64" s="1"/>
  <c r="AK176" i="64" a="1"/>
  <c r="AK176" i="64" s="1"/>
  <c r="AK153" i="64" a="1"/>
  <c r="AK153" i="64" s="1"/>
  <c r="AK1215" i="64" a="1"/>
  <c r="AK1215" i="64" s="1"/>
  <c r="AK1218" i="64" a="1"/>
  <c r="AK1218" i="64" s="1"/>
  <c r="AK479" i="64" a="1"/>
  <c r="AK479" i="64" s="1"/>
  <c r="AK510" i="64" s="1"/>
  <c r="AK1702" i="64" a="1"/>
  <c r="AK1702" i="64" s="1"/>
  <c r="AK152" i="64" a="1"/>
  <c r="AK152" i="64" s="1"/>
  <c r="AK1231" i="64" a="1"/>
  <c r="AK1231" i="64" s="1"/>
  <c r="AK251" i="64" a="1"/>
  <c r="AK251" i="64" s="1"/>
  <c r="AK355" i="64" a="1"/>
  <c r="AK355" i="64" s="1"/>
  <c r="AK1137" i="64" a="1"/>
  <c r="AK1137" i="64" s="1"/>
  <c r="AL169" i="64"/>
  <c r="AL184" i="64"/>
  <c r="AL1240" i="64"/>
  <c r="AL1225" i="64"/>
  <c r="AL405" i="64"/>
  <c r="AL407" i="64" s="1"/>
  <c r="AM1283" i="64"/>
  <c r="AM1288" i="64"/>
  <c r="AL1239" i="64"/>
  <c r="AL1224" i="64"/>
  <c r="AL2155" i="64"/>
  <c r="AM1142" i="64"/>
  <c r="AM1138" i="64"/>
  <c r="AL1467" i="64"/>
  <c r="AL1468" i="64" s="1"/>
  <c r="AL1470" i="64" s="1"/>
  <c r="AU95" i="861"/>
  <c r="AV46" i="861"/>
  <c r="AX2146" i="64"/>
  <c r="AX2155" i="64" s="1"/>
  <c r="AU64" i="861"/>
  <c r="AY2154" i="64" a="1"/>
  <c r="AY2154" i="64" s="1"/>
  <c r="AY2153" i="64" a="1"/>
  <c r="AY2153" i="64" s="1"/>
  <c r="AX1515" i="64"/>
  <c r="AX1985" i="64"/>
  <c r="AX1987" i="64" s="1"/>
  <c r="AY1986" i="64" a="1"/>
  <c r="AY1986" i="64" s="1"/>
  <c r="AY1984" i="64" a="1"/>
  <c r="AY1984" i="64" s="1"/>
  <c r="AY406" i="64" a="1"/>
  <c r="AY406" i="64" s="1"/>
  <c r="AY404" i="64" a="1"/>
  <c r="AY404" i="64" s="1"/>
  <c r="AX405" i="64"/>
  <c r="AX407" i="64" s="1"/>
  <c r="AY479" i="64" a="1"/>
  <c r="AY479" i="64" s="1"/>
  <c r="AY403" i="64" a="1"/>
  <c r="AY403" i="64" s="1"/>
  <c r="AY530" i="64" a="1"/>
  <c r="AY530" i="64" s="1"/>
  <c r="AX1703" i="64"/>
  <c r="AX455" i="64"/>
  <c r="AY1702" i="64" a="1"/>
  <c r="AY1702" i="64" s="1"/>
  <c r="AY454" i="64" a="1"/>
  <c r="AY454" i="64" s="1"/>
  <c r="AX1386" i="64"/>
  <c r="AX1318" i="64"/>
  <c r="AY1317" i="64" a="1"/>
  <c r="AY1317" i="64" s="1"/>
  <c r="AY1385" i="64" a="1"/>
  <c r="AY1385" i="64" s="1"/>
  <c r="AW1393" i="64"/>
  <c r="AX2558" i="64"/>
  <c r="AX2567" i="64" s="1"/>
  <c r="AY2559" i="64" a="1"/>
  <c r="AY2559" i="64" s="1"/>
  <c r="BK2589" i="64"/>
  <c r="BJ2591" i="64"/>
  <c r="AX1274" i="64"/>
  <c r="AX2400" i="64"/>
  <c r="AX2402" i="64" s="1"/>
  <c r="AY2399" i="64" a="1"/>
  <c r="AY2399" i="64" s="1"/>
  <c r="AY1275" i="64" a="1"/>
  <c r="AY1275" i="64" s="1"/>
  <c r="AW1283" i="64"/>
  <c r="AW1288" i="64"/>
  <c r="AY1469" i="64" a="1"/>
  <c r="AY1469" i="64" s="1"/>
  <c r="AY2401" i="64" a="1"/>
  <c r="AY2401" i="64" s="1"/>
  <c r="AY1465" i="64" a="1"/>
  <c r="AY1465" i="64" s="1"/>
  <c r="AY1466" i="64" a="1"/>
  <c r="AY1466" i="64" s="1"/>
  <c r="AX1467" i="64"/>
  <c r="AX1468" i="64" s="1"/>
  <c r="AX1470" i="64" s="1"/>
  <c r="AY911" i="64" a="1"/>
  <c r="AY911" i="64" s="1"/>
  <c r="AY900" i="64" a="1"/>
  <c r="AY900" i="64" s="1"/>
  <c r="AY917" i="64" a="1"/>
  <c r="AY917" i="64" s="1"/>
  <c r="AY903" i="64" a="1"/>
  <c r="AY903" i="64" s="1"/>
  <c r="AX169" i="64"/>
  <c r="AX184" i="64"/>
  <c r="AY154" i="64" a="1"/>
  <c r="AY154" i="64" s="1"/>
  <c r="AX180" i="64"/>
  <c r="AX183" i="64"/>
  <c r="AX166" i="64"/>
  <c r="AX181" i="64"/>
  <c r="AX167" i="64"/>
  <c r="AX182" i="64"/>
  <c r="AX165" i="64"/>
  <c r="AX168" i="64"/>
  <c r="AW170" i="64"/>
  <c r="AT187" i="64"/>
  <c r="AY176" i="64" a="1"/>
  <c r="AY176" i="64" s="1"/>
  <c r="AY174" i="64" a="1"/>
  <c r="AY174" i="64" s="1"/>
  <c r="AY173" i="64" a="1"/>
  <c r="AY173" i="64" s="1"/>
  <c r="AY160" i="64" a="1"/>
  <c r="AY160" i="64" s="1"/>
  <c r="AY159" i="64" a="1"/>
  <c r="AY159" i="64" s="1"/>
  <c r="AY175" i="64" a="1"/>
  <c r="AY175" i="64" s="1"/>
  <c r="AY177" i="64" a="1"/>
  <c r="AY177" i="64" s="1"/>
  <c r="AY161" i="64" a="1"/>
  <c r="AY161" i="64" s="1"/>
  <c r="AY162" i="64" a="1"/>
  <c r="AY162" i="64" s="1"/>
  <c r="AY158" i="64" a="1"/>
  <c r="AY158" i="64" s="1"/>
  <c r="AU185" i="64"/>
  <c r="AY153" i="64" a="1"/>
  <c r="AY153" i="64" s="1"/>
  <c r="AY152" i="64" a="1"/>
  <c r="AY152" i="64" s="1"/>
  <c r="AY151" i="64" a="1"/>
  <c r="AY151" i="64" s="1"/>
  <c r="AY150" i="64" a="1"/>
  <c r="AY150" i="64" s="1"/>
  <c r="AX155" i="64"/>
  <c r="AY389" i="64" a="1"/>
  <c r="AY389" i="64" s="1"/>
  <c r="AY1539" i="64" a="1"/>
  <c r="AY1539" i="64" s="1"/>
  <c r="AU1245" i="64"/>
  <c r="AV1244" i="64"/>
  <c r="AV1245" i="64" s="1"/>
  <c r="AW1242" i="64"/>
  <c r="AX1241" i="64"/>
  <c r="AX1239" i="64"/>
  <c r="AX1238" i="64"/>
  <c r="AX1237" i="64"/>
  <c r="AX1240" i="64"/>
  <c r="AY1232" i="64" a="1"/>
  <c r="AY1232" i="64" s="1"/>
  <c r="AY1231" i="64" a="1"/>
  <c r="AY1231" i="64" s="1"/>
  <c r="AY1234" i="64" a="1"/>
  <c r="AY1234" i="64" s="1"/>
  <c r="AY1233" i="64" a="1"/>
  <c r="AY1233" i="64" s="1"/>
  <c r="AY1230" i="64" a="1"/>
  <c r="AY1230" i="64" s="1"/>
  <c r="AX1223" i="64"/>
  <c r="AW1227" i="64"/>
  <c r="AX1222" i="64"/>
  <c r="AX1226" i="64"/>
  <c r="AX1225" i="64"/>
  <c r="AX1224" i="64"/>
  <c r="AY1215" i="64" a="1"/>
  <c r="AY1215" i="64" s="1"/>
  <c r="AY1199" i="64" a="1"/>
  <c r="AY1199" i="64" s="1"/>
  <c r="AY1207" i="64" s="1"/>
  <c r="AY1200" i="64" a="1"/>
  <c r="AY1200" i="64" s="1"/>
  <c r="AY1208" i="64" s="1"/>
  <c r="AY1216" i="64" a="1"/>
  <c r="AY1216" i="64" s="1"/>
  <c r="AY1201" i="64" a="1"/>
  <c r="AY1201" i="64" s="1"/>
  <c r="AY1209" i="64" s="1"/>
  <c r="AY1202" i="64" a="1"/>
  <c r="AY1202" i="64" s="1"/>
  <c r="AY1210" i="64" s="1"/>
  <c r="AY1203" i="64" a="1"/>
  <c r="AY1203" i="64" s="1"/>
  <c r="AY1211" i="64" s="1"/>
  <c r="AY1217" i="64" a="1"/>
  <c r="AY1217" i="64" s="1"/>
  <c r="AY1218" i="64" a="1"/>
  <c r="AY1218" i="64" s="1"/>
  <c r="AY1219" i="64" a="1"/>
  <c r="AY1219" i="64" s="1"/>
  <c r="AY251" i="64" a="1"/>
  <c r="AY251" i="64" s="1"/>
  <c r="AV1518" i="64"/>
  <c r="AW1517" i="64"/>
  <c r="AY374" i="64" a="1"/>
  <c r="AY374" i="64" s="1"/>
  <c r="AY1514" i="64" a="1"/>
  <c r="AY1514" i="64" s="1"/>
  <c r="AY355" i="64" a="1"/>
  <c r="AY355" i="64" s="1"/>
  <c r="AY1175" i="64" a="1"/>
  <c r="AY1175" i="64" s="1"/>
  <c r="AY1141" i="64" a="1"/>
  <c r="AY1141" i="64" s="1"/>
  <c r="AY342" i="64" a="1"/>
  <c r="AY342" i="64" s="1"/>
  <c r="AW1138" i="64"/>
  <c r="AX1134" i="64"/>
  <c r="AX1142" i="64" s="1"/>
  <c r="AY1137" i="64" a="1"/>
  <c r="AY1137" i="64" s="1"/>
  <c r="AY1133" i="64" a="1"/>
  <c r="AY1133" i="64" s="1"/>
  <c r="AS2613" i="64"/>
  <c r="AZ302" i="64"/>
  <c r="AY53" i="863" a="1"/>
  <c r="AY53" i="863" s="1"/>
  <c r="AY51" i="863" a="1"/>
  <c r="AY51" i="863" s="1"/>
  <c r="AY49" i="863" a="1"/>
  <c r="AY49" i="863" s="1"/>
  <c r="BC2" i="861"/>
  <c r="BC2" i="1413" s="1"/>
  <c r="BB1" i="861"/>
  <c r="BB1" i="1413" s="1"/>
  <c r="BB7" i="861"/>
  <c r="BB7" i="1413" s="1"/>
  <c r="AZ42" i="863" a="1"/>
  <c r="AZ42" i="863" s="1"/>
  <c r="AZ39" i="863" a="1"/>
  <c r="AZ39" i="863" s="1"/>
  <c r="AZ32" i="863"/>
  <c r="AZ41" i="863" a="1"/>
  <c r="AZ41" i="863" s="1"/>
  <c r="AZ43" i="863" a="1"/>
  <c r="AZ43" i="863" s="1"/>
  <c r="AZ40" i="863" a="1"/>
  <c r="AZ40" i="863" s="1"/>
  <c r="AZ30" i="863"/>
  <c r="AZ29" i="863"/>
  <c r="BA2" i="863"/>
  <c r="BA31" i="863" s="1"/>
  <c r="AZ18" i="864"/>
  <c r="AZ16" i="864"/>
  <c r="AZ17" i="864"/>
  <c r="BA19" i="864"/>
  <c r="AY34" i="863"/>
  <c r="AM3" i="860"/>
  <c r="AM4" i="860" s="1"/>
  <c r="AM1" i="860"/>
  <c r="AN2" i="860"/>
  <c r="AM7" i="860"/>
  <c r="AS2654" i="64"/>
  <c r="AR2656" i="64"/>
  <c r="AS2633" i="64"/>
  <c r="AS2635" i="64" s="1"/>
  <c r="G2434" i="64"/>
  <c r="G2428" i="64"/>
  <c r="G2426" i="64"/>
  <c r="B1937" i="64"/>
  <c r="B2481" i="64"/>
  <c r="L1442" i="64"/>
  <c r="BA1440" i="64" a="1"/>
  <c r="AK1985" i="64" a="1"/>
  <c r="AK455" i="64" a="1"/>
  <c r="AK1515" i="64" a="1"/>
  <c r="AK1274" i="64" a="1"/>
  <c r="AK1386" i="64" a="1"/>
  <c r="AK1540" i="64"/>
  <c r="AL1517" i="64" a="1"/>
  <c r="AK1703" i="64" a="1"/>
  <c r="AM1518" i="64" a="1"/>
  <c r="AY2558" i="64" a="1"/>
  <c r="AY1274" i="64" a="1"/>
  <c r="AZ1651" i="64"/>
  <c r="AY1985" i="64" a="1"/>
  <c r="AZ3241" i="64" a="1"/>
  <c r="AY1318" i="64" a="1"/>
  <c r="AK2400" i="64" a="1"/>
  <c r="AZ1562" i="64"/>
  <c r="AK1318" i="64" a="1"/>
  <c r="AY2400" i="64" a="1"/>
  <c r="AC1836" i="64" a="1"/>
  <c r="AX1517" i="64" a="1"/>
  <c r="AZ1607" i="64"/>
  <c r="AK2558" i="64" a="1"/>
  <c r="AY1703" i="64" a="1"/>
  <c r="AY455" i="64" a="1"/>
  <c r="AY1134" i="64" a="1"/>
  <c r="AY1386" i="64" a="1"/>
  <c r="AZ1674" i="64"/>
  <c r="AZ1585" i="64"/>
  <c r="AK1134" i="64" a="1"/>
  <c r="AY1540" i="64"/>
  <c r="AW1518" i="64" a="1"/>
  <c r="AY1515" i="64" a="1"/>
  <c r="AZ1629" i="64"/>
  <c r="AE37" i="1413" l="1"/>
  <c r="AE69" i="861" s="1"/>
  <c r="AE49" i="1413"/>
  <c r="AE51" i="1413" s="1"/>
  <c r="BB11" i="1413"/>
  <c r="BB60" i="1413"/>
  <c r="BB76" i="1413"/>
  <c r="BB13" i="1413"/>
  <c r="BB31" i="1413"/>
  <c r="BB56" i="1413"/>
  <c r="BB69" i="1413"/>
  <c r="BB12" i="1413"/>
  <c r="BB50" i="1413"/>
  <c r="BB25" i="1413"/>
  <c r="BB45" i="1413"/>
  <c r="BB42" i="1413"/>
  <c r="BB36" i="1413"/>
  <c r="BB18" i="1413"/>
  <c r="BB10" i="1413"/>
  <c r="BB32" i="1413"/>
  <c r="BB17" i="1413"/>
  <c r="BA14" i="1413"/>
  <c r="AD61" i="1413"/>
  <c r="AD59" i="861" s="1"/>
  <c r="AZ24" i="1413"/>
  <c r="AZ43" i="1413"/>
  <c r="AZ17" i="861" s="1"/>
  <c r="AF27" i="1413"/>
  <c r="BA1440" i="64"/>
  <c r="AQ1442" i="64"/>
  <c r="BA722" i="64" a="1"/>
  <c r="BA722" i="64" s="1"/>
  <c r="BA716" i="64" a="1"/>
  <c r="BA716" i="64" s="1"/>
  <c r="BA723" i="64" a="1"/>
  <c r="BA723" i="64" s="1"/>
  <c r="AD717" i="64"/>
  <c r="AD718" i="64" s="1"/>
  <c r="AZ78" i="64"/>
  <c r="AZ84" i="64" s="1"/>
  <c r="BA77" i="64" a="1"/>
  <c r="BA77" i="64" s="1"/>
  <c r="BA75" i="64" a="1"/>
  <c r="BA75" i="64" s="1"/>
  <c r="BA625" i="64" a="1"/>
  <c r="BA625" i="64" s="1"/>
  <c r="BA81" i="64" a="1"/>
  <c r="BA81" i="64" s="1"/>
  <c r="BA76" i="64" a="1"/>
  <c r="BA76" i="64" s="1"/>
  <c r="BA74" i="64" a="1"/>
  <c r="BA74" i="64" s="1"/>
  <c r="BA82" i="64" a="1"/>
  <c r="BA82" i="64" s="1"/>
  <c r="AY103" i="861"/>
  <c r="AC1836" i="64"/>
  <c r="AD1831" i="64"/>
  <c r="AD1798" i="64"/>
  <c r="AA632" i="64"/>
  <c r="AA618" i="64"/>
  <c r="AA622" i="64" s="1"/>
  <c r="BA631" i="64" a="1"/>
  <c r="BA631" i="64" s="1"/>
  <c r="BA621" i="64" a="1"/>
  <c r="BA621" i="64" s="1"/>
  <c r="BA635" i="64" a="1"/>
  <c r="BA635" i="64" s="1"/>
  <c r="BA627" i="64" a="1"/>
  <c r="BA627" i="64" s="1"/>
  <c r="AA616" i="64"/>
  <c r="AA626" i="64" s="1"/>
  <c r="AA628" i="64" s="1"/>
  <c r="BA610" i="64" a="1"/>
  <c r="BA610" i="64" s="1"/>
  <c r="BA614" i="64" a="1"/>
  <c r="BA614" i="64" s="1"/>
  <c r="BA613" i="64" a="1"/>
  <c r="BA613" i="64" s="1"/>
  <c r="AZ612" i="64"/>
  <c r="AZ615" i="64"/>
  <c r="AZ3241" i="64"/>
  <c r="BA3240" i="64" a="1"/>
  <c r="BA3240" i="64" s="1"/>
  <c r="BA3023" i="64" a="1"/>
  <c r="BA3023" i="64" s="1"/>
  <c r="BA3025" i="64" s="1"/>
  <c r="AD24" i="861"/>
  <c r="BA3215" i="64" a="1"/>
  <c r="BA3215" i="64" s="1"/>
  <c r="AD3216" i="64"/>
  <c r="AD3217" i="64" s="1"/>
  <c r="BA3018" i="64" a="1"/>
  <c r="BA3018" i="64" s="1"/>
  <c r="BA3019" i="64" a="1"/>
  <c r="BA3019" i="64" s="1"/>
  <c r="AZ3020" i="64"/>
  <c r="BA61" i="64" a="1"/>
  <c r="BA61" i="64" s="1"/>
  <c r="BA59" i="64" a="1"/>
  <c r="BA59" i="64" s="1"/>
  <c r="BA60" i="64" a="1"/>
  <c r="BA60" i="64" s="1"/>
  <c r="BA58" i="64" s="1" a="1"/>
  <c r="BA58" i="64" s="1"/>
  <c r="BA3541" i="64" a="1"/>
  <c r="BA3541" i="64" s="1"/>
  <c r="BA3520" i="64" a="1"/>
  <c r="BA3520" i="64" s="1"/>
  <c r="BA1583" i="64" a="1"/>
  <c r="BA1583" i="64" s="1"/>
  <c r="BA1584" i="64" a="1"/>
  <c r="BA1584" i="64" s="1"/>
  <c r="BA1672" i="64" a="1"/>
  <c r="BA1672" i="64" s="1"/>
  <c r="BA1673" i="64" a="1"/>
  <c r="BA1673" i="64" s="1"/>
  <c r="BA1628" i="64" a="1"/>
  <c r="BA1628" i="64" s="1"/>
  <c r="BA1650" i="64" a="1"/>
  <c r="BA1650" i="64" s="1"/>
  <c r="BA1561" i="64" a="1"/>
  <c r="BA1561" i="64" s="1"/>
  <c r="BA1606" i="64" a="1"/>
  <c r="BA1606" i="64" s="1"/>
  <c r="AZ20" i="864"/>
  <c r="AZ102" i="861" s="1"/>
  <c r="AO784" i="64"/>
  <c r="AP779" i="64"/>
  <c r="AP783" i="64" s="1"/>
  <c r="AO788" i="64"/>
  <c r="AO792" i="64" s="1"/>
  <c r="BA787" i="64" a="1"/>
  <c r="BA787" i="64" s="1"/>
  <c r="BA781" i="64" a="1"/>
  <c r="BA781" i="64" s="1"/>
  <c r="BA782" i="64" s="1"/>
  <c r="BA791" i="64" a="1"/>
  <c r="BA791" i="64" s="1"/>
  <c r="AZ21" i="863"/>
  <c r="AZ33" i="863"/>
  <c r="AZ17" i="863" s="1"/>
  <c r="AZ33" i="861" s="1"/>
  <c r="AZ44" i="863"/>
  <c r="BB7" i="64"/>
  <c r="BA4" i="64"/>
  <c r="BC2" i="64"/>
  <c r="BB3" i="64"/>
  <c r="BB1439" i="64" s="1" a="1"/>
  <c r="BB1439" i="64" s="1"/>
  <c r="BB1" i="64"/>
  <c r="AP503" i="64"/>
  <c r="AO508" i="64"/>
  <c r="AO510" i="64"/>
  <c r="AM554" i="64"/>
  <c r="AL559" i="64"/>
  <c r="BC2" i="864"/>
  <c r="BA4" i="863"/>
  <c r="BA4" i="864"/>
  <c r="BB7" i="864"/>
  <c r="BB7" i="863"/>
  <c r="BB1" i="864"/>
  <c r="BB1" i="863"/>
  <c r="BB3" i="864"/>
  <c r="BB3" i="863"/>
  <c r="BC3" i="861"/>
  <c r="BC3" i="1413" s="1"/>
  <c r="BB4" i="861"/>
  <c r="BB4" i="1413" s="1"/>
  <c r="AM1244" i="64"/>
  <c r="AM1245" i="64" s="1"/>
  <c r="AM187" i="64"/>
  <c r="AM188" i="64" s="1"/>
  <c r="AL1242" i="64"/>
  <c r="AL170" i="64"/>
  <c r="AL1227" i="64"/>
  <c r="AL185" i="64"/>
  <c r="AK2155" i="64"/>
  <c r="AK1467" i="64"/>
  <c r="AK1468" i="64" s="1"/>
  <c r="AK1470" i="64" s="1"/>
  <c r="AK405" i="64"/>
  <c r="AK407" i="64" s="1"/>
  <c r="AK2400" i="64"/>
  <c r="AK2402" i="64" s="1"/>
  <c r="AK1386" i="64"/>
  <c r="AK1393" i="64" s="1"/>
  <c r="AK455" i="64"/>
  <c r="AK1515" i="64"/>
  <c r="AL1517" i="64"/>
  <c r="AK1134" i="64"/>
  <c r="AK1703" i="64"/>
  <c r="AK1985" i="64"/>
  <c r="AK1987" i="64" s="1"/>
  <c r="AM1518" i="64"/>
  <c r="AK1274" i="64"/>
  <c r="AK2558" i="64"/>
  <c r="AK2567" i="64" s="1"/>
  <c r="AK1318" i="64"/>
  <c r="AK169" i="64"/>
  <c r="AK184" i="64"/>
  <c r="AK1241" i="64"/>
  <c r="AK1226" i="64"/>
  <c r="AI302" i="64"/>
  <c r="AK1237" i="64"/>
  <c r="AK1222" i="64"/>
  <c r="AK167" i="64"/>
  <c r="AK182" i="64"/>
  <c r="AK181" i="64"/>
  <c r="AK166" i="64"/>
  <c r="AJ2154" i="64" a="1"/>
  <c r="AJ2154" i="64" s="1"/>
  <c r="AJ1986" i="64" a="1"/>
  <c r="AJ1986" i="64" s="1"/>
  <c r="AJ404" i="64" a="1"/>
  <c r="AJ404" i="64" s="1"/>
  <c r="AJ1702" i="64" a="1"/>
  <c r="AJ1702" i="64" s="1"/>
  <c r="AJ1385" i="64" a="1"/>
  <c r="AJ1385" i="64" s="1"/>
  <c r="AJ911" i="64" a="1"/>
  <c r="AJ911" i="64" s="1"/>
  <c r="AJ175" i="64" a="1"/>
  <c r="AJ175" i="64" s="1"/>
  <c r="AJ153" i="64" a="1"/>
  <c r="AJ153" i="64" s="1"/>
  <c r="AJ1232" i="64" a="1"/>
  <c r="AJ1232" i="64" s="1"/>
  <c r="AJ1201" i="64" a="1"/>
  <c r="AJ1201" i="64" s="1"/>
  <c r="AJ1209" i="64" s="1"/>
  <c r="AJ454" i="64" a="1"/>
  <c r="AJ454" i="64" s="1"/>
  <c r="AJ1465" i="64" a="1"/>
  <c r="AJ1465" i="64" s="1"/>
  <c r="AJ900" i="64" a="1"/>
  <c r="AJ900" i="64" s="1"/>
  <c r="AJ177" i="64" a="1"/>
  <c r="AJ177" i="64" s="1"/>
  <c r="AJ1984" i="64" a="1"/>
  <c r="AJ1984" i="64" s="1"/>
  <c r="AJ160" i="64" a="1"/>
  <c r="AJ160" i="64" s="1"/>
  <c r="AJ1230" i="64" a="1"/>
  <c r="AJ1230" i="64" s="1"/>
  <c r="AJ530" i="64" a="1"/>
  <c r="AJ530" i="64" s="1"/>
  <c r="AJ561" i="64" s="1"/>
  <c r="AJ1469" i="64" a="1"/>
  <c r="AJ1469" i="64" s="1"/>
  <c r="AJ161" i="64" a="1"/>
  <c r="AJ161" i="64" s="1"/>
  <c r="AJ150" i="64" a="1"/>
  <c r="AJ150" i="64" s="1"/>
  <c r="AJ1233" i="64" a="1"/>
  <c r="AJ1233" i="64" s="1"/>
  <c r="AJ1219" i="64" a="1"/>
  <c r="AJ1219" i="64" s="1"/>
  <c r="AJ1217" i="64" a="1"/>
  <c r="AJ1217" i="64" s="1"/>
  <c r="AJ1514" i="64" a="1"/>
  <c r="AJ1514" i="64" s="1"/>
  <c r="AJ2153" i="64" a="1"/>
  <c r="AJ2153" i="64" s="1"/>
  <c r="AJ152" i="64" a="1"/>
  <c r="AJ152" i="64" s="1"/>
  <c r="AJ1234" i="64" a="1"/>
  <c r="AJ1234" i="64" s="1"/>
  <c r="AJ1466" i="64" a="1"/>
  <c r="AJ1466" i="64" s="1"/>
  <c r="AJ158" i="64" a="1"/>
  <c r="AJ158" i="64" s="1"/>
  <c r="AJ151" i="64" a="1"/>
  <c r="AJ151" i="64" s="1"/>
  <c r="AJ374" i="64" a="1"/>
  <c r="AJ374" i="64" s="1"/>
  <c r="AJ479" i="64" a="1"/>
  <c r="AJ479" i="64" s="1"/>
  <c r="AJ510" i="64" s="1"/>
  <c r="AJ2399" i="64" a="1"/>
  <c r="AJ2399" i="64" s="1"/>
  <c r="AJ2401" i="64" a="1"/>
  <c r="AJ2401" i="64" s="1"/>
  <c r="AJ917" i="64" a="1"/>
  <c r="AJ917" i="64" s="1"/>
  <c r="AJ159" i="64" a="1"/>
  <c r="AJ159" i="64" s="1"/>
  <c r="AJ1539" i="64" a="1"/>
  <c r="AJ1539" i="64" s="1"/>
  <c r="AJ1215" i="64" a="1"/>
  <c r="AJ1215" i="64" s="1"/>
  <c r="AJ1218" i="64" a="1"/>
  <c r="AJ1218" i="64" s="1"/>
  <c r="AJ406" i="64" a="1"/>
  <c r="AJ406" i="64" s="1"/>
  <c r="AJ2559" i="64" a="1"/>
  <c r="AJ2559" i="64" s="1"/>
  <c r="AJ176" i="64" a="1"/>
  <c r="AJ176" i="64" s="1"/>
  <c r="AJ1200" i="64" a="1"/>
  <c r="AJ1200" i="64" s="1"/>
  <c r="AJ1208" i="64" s="1"/>
  <c r="AJ1202" i="64" a="1"/>
  <c r="AJ1202" i="64" s="1"/>
  <c r="AJ1210" i="64" s="1"/>
  <c r="AJ1203" i="64" a="1"/>
  <c r="AJ1203" i="64" s="1"/>
  <c r="AJ1211" i="64" s="1"/>
  <c r="AJ403" i="64" a="1"/>
  <c r="AJ403" i="64" s="1"/>
  <c r="AJ1275" i="64" a="1"/>
  <c r="AJ1275" i="64" s="1"/>
  <c r="AJ903" i="64" a="1"/>
  <c r="AJ903" i="64" s="1"/>
  <c r="AJ154" i="64" a="1"/>
  <c r="AJ154" i="64" s="1"/>
  <c r="AJ174" i="64" a="1"/>
  <c r="AJ174" i="64" s="1"/>
  <c r="AJ1199" i="64" a="1"/>
  <c r="AJ1199" i="64" s="1"/>
  <c r="AJ1207" i="64" s="1"/>
  <c r="AJ1317" i="64" a="1"/>
  <c r="AJ1317" i="64" s="1"/>
  <c r="AJ251" i="64" a="1"/>
  <c r="AJ251" i="64" s="1"/>
  <c r="AJ389" i="64" a="1"/>
  <c r="AJ389" i="64" s="1"/>
  <c r="AJ173" i="64" a="1"/>
  <c r="AJ173" i="64" s="1"/>
  <c r="AJ1216" i="64" a="1"/>
  <c r="AJ1216" i="64" s="1"/>
  <c r="AJ1231" i="64" a="1"/>
  <c r="AJ1231" i="64" s="1"/>
  <c r="AJ162" i="64" a="1"/>
  <c r="AJ162" i="64" s="1"/>
  <c r="AJ1175" i="64" a="1"/>
  <c r="AJ1175" i="64" s="1"/>
  <c r="AJ342" i="64" a="1"/>
  <c r="AJ342" i="64" s="1"/>
  <c r="AJ1137" i="64" a="1"/>
  <c r="AJ1137" i="64" s="1"/>
  <c r="AJ355" i="64" a="1"/>
  <c r="AJ355" i="64" s="1"/>
  <c r="AJ1141" i="64" a="1"/>
  <c r="AJ1141" i="64" s="1"/>
  <c r="AJ1133" i="64" a="1"/>
  <c r="AJ1133" i="64" s="1"/>
  <c r="AK1240" i="64"/>
  <c r="AK1225" i="64"/>
  <c r="AK1238" i="64"/>
  <c r="AK1223" i="64"/>
  <c r="AL1142" i="64"/>
  <c r="AL1138" i="64"/>
  <c r="AK183" i="64"/>
  <c r="AK168" i="64"/>
  <c r="AK180" i="64"/>
  <c r="AK165" i="64"/>
  <c r="AK155" i="64"/>
  <c r="AK1239" i="64"/>
  <c r="AK1224" i="64"/>
  <c r="AL1283" i="64"/>
  <c r="AL1288" i="64"/>
  <c r="AW1289" i="64" s="1" a="1"/>
  <c r="AW1289" i="64" s="1"/>
  <c r="AV95" i="861"/>
  <c r="AY2146" i="64"/>
  <c r="AY2155" i="64" s="1"/>
  <c r="AW46" i="861"/>
  <c r="AV64" i="861"/>
  <c r="AZ2153" i="64" a="1"/>
  <c r="AZ2153" i="64" s="1"/>
  <c r="AZ2154" i="64" a="1"/>
  <c r="AZ2154" i="64" s="1"/>
  <c r="AY1515" i="64"/>
  <c r="AY1985" i="64"/>
  <c r="AY1987" i="64" s="1"/>
  <c r="AZ1986" i="64" a="1"/>
  <c r="AZ1986" i="64" s="1"/>
  <c r="AZ1984" i="64" a="1"/>
  <c r="AZ1984" i="64" s="1"/>
  <c r="AY405" i="64"/>
  <c r="AY407" i="64" s="1"/>
  <c r="AZ406" i="64" a="1"/>
  <c r="AZ406" i="64" s="1"/>
  <c r="AZ404" i="64" a="1"/>
  <c r="AZ404" i="64" s="1"/>
  <c r="AZ479" i="64" a="1"/>
  <c r="AZ479" i="64" s="1"/>
  <c r="AZ403" i="64" a="1"/>
  <c r="AZ403" i="64" s="1"/>
  <c r="AZ530" i="64" a="1"/>
  <c r="AZ530" i="64" s="1"/>
  <c r="AY455" i="64"/>
  <c r="AY1703" i="64"/>
  <c r="AZ1702" i="64" a="1"/>
  <c r="AZ1702" i="64" s="1"/>
  <c r="AZ454" i="64" a="1"/>
  <c r="AZ454" i="64" s="1"/>
  <c r="AY1386" i="64"/>
  <c r="AY1318" i="64"/>
  <c r="AZ1317" i="64" a="1"/>
  <c r="AZ1317" i="64" s="1"/>
  <c r="AZ1385" i="64" a="1"/>
  <c r="AZ1385" i="64" s="1"/>
  <c r="AX1393" i="64"/>
  <c r="AY2558" i="64"/>
  <c r="AY2567" i="64" s="1"/>
  <c r="AZ2559" i="64" a="1"/>
  <c r="AZ2559" i="64" s="1"/>
  <c r="BL2589" i="64"/>
  <c r="BL2591" i="64" s="1"/>
  <c r="BK2591" i="64"/>
  <c r="AY1274" i="64"/>
  <c r="AY2400" i="64"/>
  <c r="AY2402" i="64" s="1"/>
  <c r="AZ2399" i="64" a="1"/>
  <c r="AZ2399" i="64" s="1"/>
  <c r="AZ1275" i="64" a="1"/>
  <c r="AZ1275" i="64" s="1"/>
  <c r="AX1283" i="64"/>
  <c r="AX1288" i="64"/>
  <c r="AZ1469" i="64" a="1"/>
  <c r="AZ1469" i="64" s="1"/>
  <c r="AZ2401" i="64" a="1"/>
  <c r="AZ2401" i="64" s="1"/>
  <c r="AZ1465" i="64" a="1"/>
  <c r="AZ1465" i="64" s="1"/>
  <c r="AZ1466" i="64" a="1"/>
  <c r="AZ1466" i="64" s="1"/>
  <c r="AY1467" i="64"/>
  <c r="AY1468" i="64" s="1"/>
  <c r="AY1470" i="64" s="1"/>
  <c r="AZ911" i="64" a="1"/>
  <c r="AZ911" i="64" s="1"/>
  <c r="AZ900" i="64" a="1"/>
  <c r="AZ900" i="64" s="1"/>
  <c r="AZ917" i="64" a="1"/>
  <c r="AZ917" i="64" s="1"/>
  <c r="AZ903" i="64" a="1"/>
  <c r="AZ903" i="64" s="1"/>
  <c r="AZ154" i="64" a="1"/>
  <c r="AZ154" i="64" s="1"/>
  <c r="AY169" i="64"/>
  <c r="AY184" i="64"/>
  <c r="AX170" i="64"/>
  <c r="AY183" i="64"/>
  <c r="AY180" i="64"/>
  <c r="AT188" i="64"/>
  <c r="AY181" i="64"/>
  <c r="AY167" i="64"/>
  <c r="AY182" i="64"/>
  <c r="AY165" i="64"/>
  <c r="AY166" i="64"/>
  <c r="AY168" i="64"/>
  <c r="AU187" i="64"/>
  <c r="AU188" i="64" s="1"/>
  <c r="AZ174" i="64" a="1"/>
  <c r="AZ174" i="64" s="1"/>
  <c r="AZ176" i="64" a="1"/>
  <c r="AZ176" i="64" s="1"/>
  <c r="AZ173" i="64" a="1"/>
  <c r="AZ173" i="64" s="1"/>
  <c r="AZ160" i="64" a="1"/>
  <c r="AZ160" i="64" s="1"/>
  <c r="AZ159" i="64" a="1"/>
  <c r="AZ159" i="64" s="1"/>
  <c r="AZ175" i="64" a="1"/>
  <c r="AZ175" i="64" s="1"/>
  <c r="AZ177" i="64" a="1"/>
  <c r="AZ177" i="64" s="1"/>
  <c r="AZ161" i="64" a="1"/>
  <c r="AZ161" i="64" s="1"/>
  <c r="AZ162" i="64" a="1"/>
  <c r="AZ162" i="64" s="1"/>
  <c r="AZ158" i="64" a="1"/>
  <c r="AZ158" i="64" s="1"/>
  <c r="AV185" i="64"/>
  <c r="AY155" i="64"/>
  <c r="AZ389" i="64" a="1"/>
  <c r="AZ389" i="64" s="1"/>
  <c r="AZ153" i="64" a="1"/>
  <c r="AZ153" i="64" s="1"/>
  <c r="AZ152" i="64" a="1"/>
  <c r="AZ152" i="64" s="1"/>
  <c r="AZ151" i="64" a="1"/>
  <c r="AZ151" i="64" s="1"/>
  <c r="AZ150" i="64" a="1"/>
  <c r="AZ150" i="64" s="1"/>
  <c r="AZ1539" i="64" a="1"/>
  <c r="AZ1539" i="64" s="1"/>
  <c r="AW1244" i="64"/>
  <c r="AY1239" i="64"/>
  <c r="AX1242" i="64"/>
  <c r="AY1241" i="64"/>
  <c r="AY1240" i="64"/>
  <c r="AY1238" i="64"/>
  <c r="AY1237" i="64"/>
  <c r="AZ1231" i="64" a="1"/>
  <c r="AZ1231" i="64" s="1"/>
  <c r="AZ1232" i="64" a="1"/>
  <c r="AZ1232" i="64" s="1"/>
  <c r="AZ1233" i="64" a="1"/>
  <c r="AZ1233" i="64" s="1"/>
  <c r="AZ1234" i="64" a="1"/>
  <c r="AZ1234" i="64" s="1"/>
  <c r="AZ1230" i="64" a="1"/>
  <c r="AZ1230" i="64" s="1"/>
  <c r="AX1227" i="64"/>
  <c r="AZ1219" i="64" a="1"/>
  <c r="AZ1219" i="64" s="1"/>
  <c r="AZ1215" i="64" a="1"/>
  <c r="AZ1215" i="64" s="1"/>
  <c r="AZ1199" i="64" a="1"/>
  <c r="AZ1199" i="64" s="1"/>
  <c r="AZ1207" i="64" s="1"/>
  <c r="AZ1200" i="64" a="1"/>
  <c r="AZ1200" i="64" s="1"/>
  <c r="AZ1208" i="64" s="1"/>
  <c r="AZ1216" i="64" a="1"/>
  <c r="AZ1216" i="64" s="1"/>
  <c r="AZ1201" i="64" a="1"/>
  <c r="AZ1201" i="64" s="1"/>
  <c r="AZ1209" i="64" s="1"/>
  <c r="AZ1202" i="64" a="1"/>
  <c r="AZ1202" i="64" s="1"/>
  <c r="AZ1210" i="64" s="1"/>
  <c r="AZ1203" i="64" a="1"/>
  <c r="AZ1203" i="64" s="1"/>
  <c r="AZ1211" i="64" s="1"/>
  <c r="AZ1217" i="64" a="1"/>
  <c r="AZ1217" i="64" s="1"/>
  <c r="AZ1218" i="64" a="1"/>
  <c r="AZ1218" i="64" s="1"/>
  <c r="AY1226" i="64"/>
  <c r="AY1225" i="64"/>
  <c r="AY1224" i="64"/>
  <c r="AY1223" i="64"/>
  <c r="AY1222" i="64"/>
  <c r="AZ251" i="64" a="1"/>
  <c r="AZ251" i="64" s="1"/>
  <c r="AW1518" i="64"/>
  <c r="AX1517" i="64"/>
  <c r="AZ374" i="64" a="1"/>
  <c r="AZ374" i="64" s="1"/>
  <c r="AZ1514" i="64" a="1"/>
  <c r="AZ1514" i="64" s="1"/>
  <c r="AZ355" i="64" a="1"/>
  <c r="AZ355" i="64" s="1"/>
  <c r="AZ1175" i="64" a="1"/>
  <c r="AZ1175" i="64" s="1"/>
  <c r="AZ1141" i="64" a="1"/>
  <c r="AZ1141" i="64" s="1"/>
  <c r="AZ342" i="64" a="1"/>
  <c r="AZ342" i="64" s="1"/>
  <c r="AX1138" i="64"/>
  <c r="AY1134" i="64"/>
  <c r="AY1142" i="64" s="1"/>
  <c r="AZ1137" i="64" a="1"/>
  <c r="AZ1137" i="64" s="1"/>
  <c r="AZ1133" i="64" a="1"/>
  <c r="AZ1133" i="64" s="1"/>
  <c r="AT2613" i="64"/>
  <c r="BA302" i="64"/>
  <c r="BA18" i="864"/>
  <c r="BA17" i="864"/>
  <c r="BA16" i="864"/>
  <c r="BB19" i="864"/>
  <c r="BA42" i="863" a="1"/>
  <c r="BA42" i="863" s="1"/>
  <c r="BA41" i="863" a="1"/>
  <c r="BA41" i="863" s="1"/>
  <c r="BA40" i="863" a="1"/>
  <c r="BA40" i="863" s="1"/>
  <c r="BA39" i="863" a="1"/>
  <c r="BA39" i="863" s="1"/>
  <c r="BA43" i="863" a="1"/>
  <c r="BA43" i="863" s="1"/>
  <c r="BA32" i="863"/>
  <c r="BA29" i="863"/>
  <c r="BA30" i="863"/>
  <c r="BB2" i="863"/>
  <c r="BB31" i="863" s="1"/>
  <c r="AZ53" i="863" a="1"/>
  <c r="AZ53" i="863" s="1"/>
  <c r="AZ51" i="863" a="1"/>
  <c r="AZ51" i="863" s="1"/>
  <c r="AZ49" i="863" a="1"/>
  <c r="AZ49" i="863" s="1"/>
  <c r="AZ34" i="863"/>
  <c r="BD2" i="861"/>
  <c r="BD2" i="1413" s="1"/>
  <c r="BC1" i="861"/>
  <c r="BC1" i="1413" s="1"/>
  <c r="BC7" i="861"/>
  <c r="BC7" i="1413" s="1"/>
  <c r="AO2" i="860"/>
  <c r="AN1" i="860"/>
  <c r="AN7" i="860"/>
  <c r="AN3" i="860"/>
  <c r="AN4" i="860" s="1"/>
  <c r="AS2656" i="64"/>
  <c r="AT2654" i="64"/>
  <c r="AT2633" i="64"/>
  <c r="AT2635" i="64" s="1"/>
  <c r="B131" i="64"/>
  <c r="B8" i="206"/>
  <c r="BB1440" i="64" a="1"/>
  <c r="AK1517" i="64" a="1"/>
  <c r="AL1518" i="64" a="1"/>
  <c r="AZ455" i="64" a="1"/>
  <c r="AZ1386" i="64" a="1"/>
  <c r="BA1607" i="64"/>
  <c r="AZ2558" i="64" a="1"/>
  <c r="BA1674" i="64"/>
  <c r="AJ1540" i="64"/>
  <c r="AZ1318" i="64" a="1"/>
  <c r="AJ1985" i="64" a="1"/>
  <c r="AZ1274" i="64" a="1"/>
  <c r="AZ1985" i="64" a="1"/>
  <c r="BA1629" i="64"/>
  <c r="AJ1274" i="64" a="1"/>
  <c r="AJ455" i="64" a="1"/>
  <c r="AJ1386" i="64" a="1"/>
  <c r="AZ1515" i="64" a="1"/>
  <c r="BA1651" i="64"/>
  <c r="BA3241" i="64" a="1"/>
  <c r="AY1517" i="64" a="1"/>
  <c r="AJ1134" i="64" a="1"/>
  <c r="AJ2558" i="64" a="1"/>
  <c r="AZ1540" i="64"/>
  <c r="BA1585" i="64"/>
  <c r="AX1518" i="64" a="1"/>
  <c r="BA1562" i="64"/>
  <c r="AZ1703" i="64" a="1"/>
  <c r="AJ1703" i="64" a="1"/>
  <c r="AZ1134" i="64" a="1"/>
  <c r="AZ2400" i="64" a="1"/>
  <c r="AJ2400" i="64" a="1"/>
  <c r="AJ1318" i="64" a="1"/>
  <c r="AJ1515" i="64" a="1"/>
  <c r="AE39" i="1413" l="1"/>
  <c r="AE90" i="861" s="1"/>
  <c r="AE52" i="1413"/>
  <c r="AD63" i="1413"/>
  <c r="AD91" i="861" s="1"/>
  <c r="BC76" i="1413"/>
  <c r="BC32" i="1413"/>
  <c r="BC60" i="1413"/>
  <c r="BC11" i="1413"/>
  <c r="BC69" i="1413"/>
  <c r="BC56" i="1413"/>
  <c r="BC17" i="1413"/>
  <c r="BC50" i="1413"/>
  <c r="BC12" i="1413"/>
  <c r="BC36" i="1413"/>
  <c r="BC25" i="1413"/>
  <c r="BC45" i="1413"/>
  <c r="BC42" i="1413"/>
  <c r="BC13" i="1413"/>
  <c r="BC31" i="1413"/>
  <c r="BC10" i="1413"/>
  <c r="BC18" i="1413"/>
  <c r="BA24" i="1413"/>
  <c r="BB14" i="1413"/>
  <c r="BB20" i="1413" s="1"/>
  <c r="BB23" i="861" s="1"/>
  <c r="AG23" i="1413"/>
  <c r="AF28" i="1413"/>
  <c r="AF33" i="1413"/>
  <c r="AF16" i="861" s="1"/>
  <c r="BA43" i="1413"/>
  <c r="BA17" i="861" s="1"/>
  <c r="BA20" i="1413"/>
  <c r="BA23" i="861" s="1"/>
  <c r="BB1440" i="64"/>
  <c r="AR1442" i="64"/>
  <c r="BB722" i="64" a="1"/>
  <c r="BB722" i="64" s="1"/>
  <c r="AD724" i="64"/>
  <c r="AE714" i="64"/>
  <c r="AD719" i="64"/>
  <c r="BB716" i="64" a="1"/>
  <c r="BB716" i="64" s="1"/>
  <c r="BB723" i="64" a="1"/>
  <c r="BB723" i="64" s="1"/>
  <c r="BA78" i="64"/>
  <c r="BA84" i="64" s="1"/>
  <c r="BB77" i="64" a="1"/>
  <c r="BB77" i="64" s="1"/>
  <c r="BB75" i="64" a="1"/>
  <c r="BB75" i="64" s="1"/>
  <c r="BB625" i="64" a="1"/>
  <c r="BB625" i="64" s="1"/>
  <c r="BB76" i="64" a="1"/>
  <c r="BB76" i="64" s="1"/>
  <c r="BB74" i="64" a="1"/>
  <c r="BB74" i="64" s="1"/>
  <c r="BB82" i="64" a="1"/>
  <c r="BB82" i="64" s="1"/>
  <c r="BB81" i="64" a="1"/>
  <c r="BB81" i="64" s="1"/>
  <c r="AZ103" i="861"/>
  <c r="AC1838" i="64"/>
  <c r="AD1832" i="64"/>
  <c r="AD1834" i="64" s="1"/>
  <c r="AD1800" i="64"/>
  <c r="AE1795" i="64"/>
  <c r="AE1796" i="64" s="1"/>
  <c r="AA636" i="64"/>
  <c r="AA640" i="64" s="1"/>
  <c r="AA639" i="64"/>
  <c r="BB631" i="64" a="1"/>
  <c r="BB631" i="64" s="1"/>
  <c r="BB621" i="64" a="1"/>
  <c r="BB621" i="64" s="1"/>
  <c r="BB635" i="64" a="1"/>
  <c r="BB635" i="64" s="1"/>
  <c r="BB627" i="64" a="1"/>
  <c r="BB627" i="64" s="1"/>
  <c r="AB608" i="64"/>
  <c r="BB610" i="64" a="1"/>
  <c r="BB610" i="64" s="1"/>
  <c r="BB614" i="64" a="1"/>
  <c r="BB614" i="64" s="1"/>
  <c r="BB613" i="64" a="1"/>
  <c r="BB613" i="64" s="1"/>
  <c r="BA615" i="64"/>
  <c r="BA612" i="64"/>
  <c r="BA3241" i="64"/>
  <c r="BB3240" i="64" a="1"/>
  <c r="BB3240" i="64" s="1"/>
  <c r="BB3023" i="64" a="1"/>
  <c r="BB3023" i="64" s="1"/>
  <c r="BB3025" i="64" s="1"/>
  <c r="BB3215" i="64" a="1"/>
  <c r="BB3215" i="64" s="1"/>
  <c r="AE3213" i="64"/>
  <c r="AD3218" i="64"/>
  <c r="BB3018" i="64" a="1"/>
  <c r="BB3018" i="64" s="1"/>
  <c r="BB3019" i="64" a="1"/>
  <c r="BB3019" i="64" s="1"/>
  <c r="BA3020" i="64"/>
  <c r="BB61" i="64" a="1"/>
  <c r="BB61" i="64" s="1"/>
  <c r="BB59" i="64" a="1"/>
  <c r="BB59" i="64" s="1"/>
  <c r="BB60" i="64" a="1"/>
  <c r="BB60" i="64" s="1"/>
  <c r="BB58" i="64" s="1" a="1"/>
  <c r="BB58" i="64" s="1"/>
  <c r="BB3541" i="64" a="1"/>
  <c r="BB3541" i="64" s="1"/>
  <c r="BB3520" i="64" a="1"/>
  <c r="BB3520" i="64" s="1"/>
  <c r="BB1583" i="64" a="1"/>
  <c r="BB1583" i="64" s="1"/>
  <c r="BB1584" i="64" a="1"/>
  <c r="BB1584" i="64" s="1"/>
  <c r="BB1672" i="64" a="1"/>
  <c r="BB1672" i="64" s="1"/>
  <c r="BB1673" i="64" a="1"/>
  <c r="BB1673" i="64" s="1"/>
  <c r="BB1628" i="64" a="1"/>
  <c r="BB1628" i="64" s="1"/>
  <c r="BB1650" i="64" a="1"/>
  <c r="BB1650" i="64" s="1"/>
  <c r="BB1561" i="64" a="1"/>
  <c r="BB1561" i="64" s="1"/>
  <c r="BB1606" i="64" a="1"/>
  <c r="BB1606" i="64" s="1"/>
  <c r="BA21" i="863"/>
  <c r="BB791" i="64" a="1"/>
  <c r="BB791" i="64" s="1"/>
  <c r="BB787" i="64" a="1"/>
  <c r="BB787" i="64" s="1"/>
  <c r="BB781" i="64" a="1"/>
  <c r="BB781" i="64" s="1"/>
  <c r="BB782" i="64" s="1"/>
  <c r="AQ779" i="64"/>
  <c r="AQ783" i="64" s="1"/>
  <c r="AP788" i="64"/>
  <c r="AP792" i="64" s="1"/>
  <c r="AP784" i="64"/>
  <c r="BA20" i="864"/>
  <c r="BA102" i="861" s="1"/>
  <c r="BA33" i="863"/>
  <c r="BA17" i="863" s="1"/>
  <c r="BA33" i="861" s="1"/>
  <c r="BA44" i="863"/>
  <c r="BD2" i="64"/>
  <c r="BC3" i="64"/>
  <c r="BC1439" i="64" s="1" a="1"/>
  <c r="BC1439" i="64" s="1"/>
  <c r="BC7" i="64"/>
  <c r="BC1" i="64"/>
  <c r="BB4" i="64"/>
  <c r="AN555" i="64"/>
  <c r="AM559" i="64"/>
  <c r="AM561" i="64"/>
  <c r="AQ504" i="64"/>
  <c r="AP508" i="64"/>
  <c r="AP510" i="64"/>
  <c r="BD2" i="864"/>
  <c r="BC7" i="864"/>
  <c r="BC7" i="863"/>
  <c r="BC1" i="864"/>
  <c r="BC1" i="863"/>
  <c r="BB4" i="864"/>
  <c r="BB4" i="863"/>
  <c r="BC3" i="863"/>
  <c r="BC3" i="864"/>
  <c r="BD3" i="861"/>
  <c r="BD3" i="1413" s="1"/>
  <c r="BC4" i="861"/>
  <c r="BC4" i="1413" s="1"/>
  <c r="AK170" i="64"/>
  <c r="AL1244" i="64"/>
  <c r="AL1245" i="64" s="1"/>
  <c r="AL187" i="64"/>
  <c r="AL188" i="64" s="1"/>
  <c r="AK185" i="64"/>
  <c r="AK1227" i="64"/>
  <c r="AK1242" i="64"/>
  <c r="AJ2155" i="64"/>
  <c r="AJ1515" i="64"/>
  <c r="AJ1274" i="64"/>
  <c r="AJ1985" i="64"/>
  <c r="AJ1987" i="64" s="1"/>
  <c r="AL1518" i="64"/>
  <c r="AJ2400" i="64"/>
  <c r="AJ2402" i="64" s="1"/>
  <c r="AK1517" i="64"/>
  <c r="AJ1134" i="64"/>
  <c r="AJ1318" i="64"/>
  <c r="AJ1386" i="64"/>
  <c r="AJ2558" i="64"/>
  <c r="AJ2567" i="64" s="1"/>
  <c r="AJ455" i="64"/>
  <c r="AJ1703" i="64"/>
  <c r="AJ1239" i="64"/>
  <c r="AJ1224" i="64"/>
  <c r="AK1142" i="64"/>
  <c r="AK1138" i="64"/>
  <c r="AJ405" i="64"/>
  <c r="AJ407" i="64" s="1"/>
  <c r="AJ166" i="64"/>
  <c r="AJ181" i="64"/>
  <c r="AJ168" i="64"/>
  <c r="AJ183" i="64"/>
  <c r="AJ1241" i="64"/>
  <c r="AJ1226" i="64"/>
  <c r="AJ1240" i="64"/>
  <c r="AJ1225" i="64"/>
  <c r="AJ155" i="64"/>
  <c r="AJ180" i="64"/>
  <c r="AJ165" i="64"/>
  <c r="AI406" i="64" a="1"/>
  <c r="AI406" i="64" s="1"/>
  <c r="AI403" i="64" a="1"/>
  <c r="AI403" i="64" s="1"/>
  <c r="AI1702" i="64" a="1"/>
  <c r="AI1702" i="64" s="1"/>
  <c r="AI2399" i="64" a="1"/>
  <c r="AI2399" i="64" s="1"/>
  <c r="AI2401" i="64" a="1"/>
  <c r="AI2401" i="64" s="1"/>
  <c r="AI917" i="64" a="1"/>
  <c r="AI917" i="64" s="1"/>
  <c r="AI162" i="64" a="1"/>
  <c r="AI162" i="64" s="1"/>
  <c r="AI177" i="64" a="1"/>
  <c r="AI177" i="64" s="1"/>
  <c r="AI1203" i="64" a="1"/>
  <c r="AI1203" i="64" s="1"/>
  <c r="AI1211" i="64" s="1"/>
  <c r="AI1514" i="64" a="1"/>
  <c r="AI1514" i="64" s="1"/>
  <c r="AI355" i="64" a="1"/>
  <c r="AI355" i="64" s="1"/>
  <c r="AI1141" i="64" a="1"/>
  <c r="AI1141" i="64" s="1"/>
  <c r="AI2154" i="64" a="1"/>
  <c r="AI2154" i="64" s="1"/>
  <c r="AI1275" i="64" a="1"/>
  <c r="AI1275" i="64" s="1"/>
  <c r="AI903" i="64" a="1"/>
  <c r="AI903" i="64" s="1"/>
  <c r="AI1232" i="64" a="1"/>
  <c r="AI1232" i="64" s="1"/>
  <c r="AI404" i="64" a="1"/>
  <c r="AI404" i="64" s="1"/>
  <c r="AI454" i="64" a="1"/>
  <c r="AI454" i="64" s="1"/>
  <c r="AI161" i="64" a="1"/>
  <c r="AI161" i="64" s="1"/>
  <c r="AI1217" i="64" a="1"/>
  <c r="AI1217" i="64" s="1"/>
  <c r="AI2153" i="64" a="1"/>
  <c r="AI2153" i="64" s="1"/>
  <c r="AI911" i="64" a="1"/>
  <c r="AI911" i="64" s="1"/>
  <c r="AI159" i="64" a="1"/>
  <c r="AI159" i="64" s="1"/>
  <c r="AI1231" i="64" a="1"/>
  <c r="AI1231" i="64" s="1"/>
  <c r="AI2559" i="64" a="1"/>
  <c r="AI2559" i="64" s="1"/>
  <c r="AI1465" i="64" a="1"/>
  <c r="AI1465" i="64" s="1"/>
  <c r="AI900" i="64" a="1"/>
  <c r="AI900" i="64" s="1"/>
  <c r="AI174" i="64" a="1"/>
  <c r="AI174" i="64" s="1"/>
  <c r="AI153" i="64" a="1"/>
  <c r="AI153" i="64" s="1"/>
  <c r="AI1234" i="64" a="1"/>
  <c r="AI1234" i="64" s="1"/>
  <c r="AI1199" i="64" a="1"/>
  <c r="AI1199" i="64" s="1"/>
  <c r="AI1207" i="64" s="1"/>
  <c r="AI1219" i="64" a="1"/>
  <c r="AI1219" i="64" s="1"/>
  <c r="AI158" i="64" a="1"/>
  <c r="AI158" i="64" s="1"/>
  <c r="AI1466" i="64" a="1"/>
  <c r="AI1466" i="64" s="1"/>
  <c r="AI173" i="64" a="1"/>
  <c r="AI173" i="64" s="1"/>
  <c r="AI152" i="64" a="1"/>
  <c r="AI152" i="64" s="1"/>
  <c r="AI1230" i="64" a="1"/>
  <c r="AI1230" i="64" s="1"/>
  <c r="AI1216" i="64" a="1"/>
  <c r="AI1216" i="64" s="1"/>
  <c r="AI1175" i="64" a="1"/>
  <c r="AI1175" i="64" s="1"/>
  <c r="AI151" i="64" a="1"/>
  <c r="AI151" i="64" s="1"/>
  <c r="AI1233" i="64" a="1"/>
  <c r="AI1233" i="64" s="1"/>
  <c r="AI160" i="64" a="1"/>
  <c r="AI160" i="64" s="1"/>
  <c r="AI1539" i="64" a="1"/>
  <c r="AI1539" i="64" s="1"/>
  <c r="AI1202" i="64" a="1"/>
  <c r="AI1202" i="64" s="1"/>
  <c r="AI1210" i="64" s="1"/>
  <c r="AI342" i="64" a="1"/>
  <c r="AI342" i="64" s="1"/>
  <c r="AI1137" i="64" a="1"/>
  <c r="AI1137" i="64" s="1"/>
  <c r="AI1218" i="64" a="1"/>
  <c r="AI1218" i="64" s="1"/>
  <c r="AI1984" i="64" a="1"/>
  <c r="AI1984" i="64" s="1"/>
  <c r="AI1317" i="64" a="1"/>
  <c r="AI1317" i="64" s="1"/>
  <c r="AI176" i="64" a="1"/>
  <c r="AI176" i="64" s="1"/>
  <c r="AI389" i="64" a="1"/>
  <c r="AI389" i="64" s="1"/>
  <c r="AI1200" i="64" a="1"/>
  <c r="AI1200" i="64" s="1"/>
  <c r="AI1208" i="64" s="1"/>
  <c r="AI251" i="64" a="1"/>
  <c r="AI251" i="64" s="1"/>
  <c r="AI1469" i="64" a="1"/>
  <c r="AI1469" i="64" s="1"/>
  <c r="AI374" i="64" a="1"/>
  <c r="AI374" i="64" s="1"/>
  <c r="AI1133" i="64" a="1"/>
  <c r="AI1133" i="64" s="1"/>
  <c r="AI1986" i="64" a="1"/>
  <c r="AI1986" i="64" s="1"/>
  <c r="AI530" i="64" a="1"/>
  <c r="AI530" i="64" s="1"/>
  <c r="AI561" i="64" s="1"/>
  <c r="AI1385" i="64" a="1"/>
  <c r="AI1385" i="64" s="1"/>
  <c r="AI154" i="64" a="1"/>
  <c r="AI154" i="64" s="1"/>
  <c r="AI175" i="64" a="1"/>
  <c r="AI175" i="64" s="1"/>
  <c r="AI150" i="64" a="1"/>
  <c r="AI150" i="64" s="1"/>
  <c r="AI1201" i="64" a="1"/>
  <c r="AI1201" i="64" s="1"/>
  <c r="AI1209" i="64" s="1"/>
  <c r="AI479" i="64" a="1"/>
  <c r="AI479" i="64" s="1"/>
  <c r="AI510" i="64" s="1"/>
  <c r="AI1215" i="64" a="1"/>
  <c r="AI1215" i="64" s="1"/>
  <c r="AJ169" i="64"/>
  <c r="AJ184" i="64"/>
  <c r="AJ1222" i="64"/>
  <c r="AJ1237" i="64"/>
  <c r="AJ1223" i="64"/>
  <c r="AJ1238" i="64"/>
  <c r="AJ1467" i="64"/>
  <c r="AJ1468" i="64" s="1"/>
  <c r="AJ1470" i="64" s="1"/>
  <c r="AH302" i="64"/>
  <c r="AK1288" i="64"/>
  <c r="AV1289" i="64" s="1" a="1"/>
  <c r="AV1289" i="64" s="1"/>
  <c r="AK1283" i="64"/>
  <c r="AJ182" i="64"/>
  <c r="AJ167" i="64"/>
  <c r="AW95" i="861"/>
  <c r="AZ2146" i="64"/>
  <c r="AZ2155" i="64" s="1"/>
  <c r="AX46" i="861"/>
  <c r="BA2153" i="64" a="1"/>
  <c r="BA2153" i="64" s="1"/>
  <c r="BA2154" i="64" a="1"/>
  <c r="BA2154" i="64" s="1"/>
  <c r="AZ1515" i="64"/>
  <c r="AZ1985" i="64"/>
  <c r="AZ1987" i="64" s="1"/>
  <c r="BA1986" i="64" a="1"/>
  <c r="BA1986" i="64" s="1"/>
  <c r="BA1984" i="64" a="1"/>
  <c r="BA1984" i="64" s="1"/>
  <c r="BA406" i="64" a="1"/>
  <c r="BA406" i="64" s="1"/>
  <c r="BA404" i="64" a="1"/>
  <c r="BA404" i="64" s="1"/>
  <c r="AZ405" i="64"/>
  <c r="AZ407" i="64" s="1"/>
  <c r="BA479" i="64" a="1"/>
  <c r="BA479" i="64" s="1"/>
  <c r="BA403" i="64" a="1"/>
  <c r="BA403" i="64" s="1"/>
  <c r="BA530" i="64" a="1"/>
  <c r="BA530" i="64" s="1"/>
  <c r="AZ455" i="64"/>
  <c r="AZ1703" i="64"/>
  <c r="BA1702" i="64" a="1"/>
  <c r="BA1702" i="64" s="1"/>
  <c r="BA454" i="64" a="1"/>
  <c r="BA454" i="64" s="1"/>
  <c r="AZ1386" i="64"/>
  <c r="AZ1318" i="64"/>
  <c r="AY1393" i="64"/>
  <c r="BA1317" i="64" a="1"/>
  <c r="BA1317" i="64" s="1"/>
  <c r="BA1385" i="64" a="1"/>
  <c r="BA1385" i="64" s="1"/>
  <c r="AZ2558" i="64"/>
  <c r="AZ2567" i="64" s="1"/>
  <c r="BA2559" i="64" a="1"/>
  <c r="BA2559" i="64" s="1"/>
  <c r="BM2589" i="64"/>
  <c r="AZ1274" i="64"/>
  <c r="AZ2400" i="64"/>
  <c r="AZ2402" i="64" s="1"/>
  <c r="AX1289" i="64" a="1"/>
  <c r="AX1289" i="64" s="1"/>
  <c r="BA2399" i="64" a="1"/>
  <c r="BA2399" i="64" s="1"/>
  <c r="BA1275" i="64" a="1"/>
  <c r="BA1275" i="64" s="1"/>
  <c r="AY1283" i="64"/>
  <c r="AY1288" i="64"/>
  <c r="BA1469" i="64" a="1"/>
  <c r="BA1469" i="64" s="1"/>
  <c r="BA2401" i="64" a="1"/>
  <c r="BA2401" i="64" s="1"/>
  <c r="BA1465" i="64" a="1"/>
  <c r="BA1465" i="64" s="1"/>
  <c r="BA1466" i="64" a="1"/>
  <c r="BA1466" i="64" s="1"/>
  <c r="AZ1467" i="64"/>
  <c r="AZ1468" i="64" s="1"/>
  <c r="AZ1470" i="64" s="1"/>
  <c r="BA911" i="64" a="1"/>
  <c r="BA911" i="64" s="1"/>
  <c r="BA900" i="64" a="1"/>
  <c r="BA900" i="64" s="1"/>
  <c r="BA903" i="64" a="1"/>
  <c r="BA903" i="64" s="1"/>
  <c r="BA917" i="64" a="1"/>
  <c r="BA917" i="64" s="1"/>
  <c r="AZ184" i="64"/>
  <c r="AZ169" i="64"/>
  <c r="BA154" i="64" a="1"/>
  <c r="BA154" i="64" s="1"/>
  <c r="AZ180" i="64"/>
  <c r="AZ183" i="64"/>
  <c r="AZ166" i="64"/>
  <c r="AZ181" i="64"/>
  <c r="AZ167" i="64"/>
  <c r="AZ182" i="64"/>
  <c r="AZ165" i="64"/>
  <c r="AY170" i="64"/>
  <c r="AZ168" i="64"/>
  <c r="AV187" i="64"/>
  <c r="AV188" i="64" s="1"/>
  <c r="BA173" i="64" a="1"/>
  <c r="BA173" i="64" s="1"/>
  <c r="BA160" i="64" a="1"/>
  <c r="BA160" i="64" s="1"/>
  <c r="BA159" i="64" a="1"/>
  <c r="BA159" i="64" s="1"/>
  <c r="BA175" i="64" a="1"/>
  <c r="BA175" i="64" s="1"/>
  <c r="BA161" i="64" a="1"/>
  <c r="BA161" i="64" s="1"/>
  <c r="BA177" i="64" a="1"/>
  <c r="BA177" i="64" s="1"/>
  <c r="BA162" i="64" a="1"/>
  <c r="BA162" i="64" s="1"/>
  <c r="BA174" i="64" a="1"/>
  <c r="BA174" i="64" s="1"/>
  <c r="BA176" i="64" a="1"/>
  <c r="BA176" i="64" s="1"/>
  <c r="BA158" i="64" a="1"/>
  <c r="BA158" i="64" s="1"/>
  <c r="AW185" i="64"/>
  <c r="AZ155" i="64"/>
  <c r="BA389" i="64" a="1"/>
  <c r="BA389" i="64" s="1"/>
  <c r="BA153" i="64" a="1"/>
  <c r="BA153" i="64" s="1"/>
  <c r="BA152" i="64" a="1"/>
  <c r="BA152" i="64" s="1"/>
  <c r="BA151" i="64" a="1"/>
  <c r="BA151" i="64" s="1"/>
  <c r="BA150" i="64" a="1"/>
  <c r="BA150" i="64" s="1"/>
  <c r="BA1539" i="64" a="1"/>
  <c r="BA1539" i="64" s="1"/>
  <c r="AW1245" i="64"/>
  <c r="AX1244" i="64"/>
  <c r="AX1245" i="64" s="1"/>
  <c r="AZ1238" i="64"/>
  <c r="AZ1237" i="64"/>
  <c r="AZ1241" i="64"/>
  <c r="AY1242" i="64"/>
  <c r="AZ1240" i="64"/>
  <c r="AZ1239" i="64"/>
  <c r="BA1233" i="64" a="1"/>
  <c r="BA1233" i="64" s="1"/>
  <c r="BA1234" i="64" a="1"/>
  <c r="BA1234" i="64" s="1"/>
  <c r="BA1230" i="64" a="1"/>
  <c r="BA1230" i="64" s="1"/>
  <c r="BA1232" i="64" a="1"/>
  <c r="BA1232" i="64" s="1"/>
  <c r="BA1231" i="64" a="1"/>
  <c r="BA1231" i="64" s="1"/>
  <c r="AZ1223" i="64"/>
  <c r="AZ1222" i="64"/>
  <c r="AY1227" i="64"/>
  <c r="AZ1226" i="64"/>
  <c r="AZ1224" i="64"/>
  <c r="BA1219" i="64" a="1"/>
  <c r="BA1219" i="64" s="1"/>
  <c r="BA1215" i="64" a="1"/>
  <c r="BA1215" i="64" s="1"/>
  <c r="BA1199" i="64" a="1"/>
  <c r="BA1199" i="64" s="1"/>
  <c r="BA1207" i="64" s="1"/>
  <c r="BA1200" i="64" a="1"/>
  <c r="BA1200" i="64" s="1"/>
  <c r="BA1208" i="64" s="1"/>
  <c r="BA1216" i="64" a="1"/>
  <c r="BA1216" i="64" s="1"/>
  <c r="BA1201" i="64" a="1"/>
  <c r="BA1201" i="64" s="1"/>
  <c r="BA1209" i="64" s="1"/>
  <c r="BA1202" i="64" a="1"/>
  <c r="BA1202" i="64" s="1"/>
  <c r="BA1203" i="64" a="1"/>
  <c r="BA1203" i="64" s="1"/>
  <c r="BA1217" i="64" a="1"/>
  <c r="BA1217" i="64" s="1"/>
  <c r="BA1218" i="64" a="1"/>
  <c r="BA1218" i="64" s="1"/>
  <c r="AZ1225" i="64"/>
  <c r="BA251" i="64" a="1"/>
  <c r="BA251" i="64" s="1"/>
  <c r="AX1518" i="64"/>
  <c r="AY1517" i="64"/>
  <c r="BA374" i="64" a="1"/>
  <c r="BA374" i="64" s="1"/>
  <c r="BA1514" i="64" a="1"/>
  <c r="BA1514" i="64" s="1"/>
  <c r="BA355" i="64" a="1"/>
  <c r="BA355" i="64" s="1"/>
  <c r="BA1175" i="64" a="1"/>
  <c r="BA1175" i="64" s="1"/>
  <c r="BA1141" i="64" a="1"/>
  <c r="BA1141" i="64" s="1"/>
  <c r="BA342" i="64" a="1"/>
  <c r="BA342" i="64" s="1"/>
  <c r="AY1138" i="64"/>
  <c r="AZ1134" i="64"/>
  <c r="AZ1142" i="64" s="1"/>
  <c r="BA1137" i="64" a="1"/>
  <c r="BA1137" i="64" s="1"/>
  <c r="BA1133" i="64" a="1"/>
  <c r="BA1133" i="64" s="1"/>
  <c r="AU2613" i="64"/>
  <c r="BB302" i="64"/>
  <c r="BA53" i="863" a="1"/>
  <c r="BA53" i="863" s="1"/>
  <c r="BA51" i="863" a="1"/>
  <c r="BA51" i="863" s="1"/>
  <c r="BA49" i="863" a="1"/>
  <c r="BA49" i="863" s="1"/>
  <c r="BE2" i="861"/>
  <c r="BE2" i="1413" s="1"/>
  <c r="BD1" i="861"/>
  <c r="BD1" i="1413" s="1"/>
  <c r="BD7" i="861"/>
  <c r="BD7" i="1413" s="1"/>
  <c r="BB43" i="863" a="1"/>
  <c r="BB43" i="863" s="1"/>
  <c r="BB42" i="863" a="1"/>
  <c r="BB42" i="863" s="1"/>
  <c r="BB41" i="863" a="1"/>
  <c r="BB41" i="863" s="1"/>
  <c r="BB40" i="863" a="1"/>
  <c r="BB40" i="863" s="1"/>
  <c r="BB29" i="863"/>
  <c r="BB39" i="863" a="1"/>
  <c r="BB39" i="863" s="1"/>
  <c r="BB30" i="863"/>
  <c r="BB32" i="863"/>
  <c r="BC2" i="863"/>
  <c r="BC31" i="863" s="1"/>
  <c r="BA34" i="863"/>
  <c r="BB18" i="864"/>
  <c r="BB17" i="864"/>
  <c r="BB16" i="864"/>
  <c r="BC19" i="864"/>
  <c r="AO1" i="860"/>
  <c r="AO3" i="860"/>
  <c r="AO4" i="860" s="1"/>
  <c r="AO7" i="860"/>
  <c r="AP2" i="860"/>
  <c r="AT2656" i="64"/>
  <c r="AU2654" i="64"/>
  <c r="AU2633" i="64"/>
  <c r="AU2635" i="64" s="1"/>
  <c r="B2850" i="64"/>
  <c r="BC1440" i="64" a="1"/>
  <c r="AI1540" i="64"/>
  <c r="AD1836" i="64" a="1"/>
  <c r="BA1985" i="64" a="1"/>
  <c r="BB1607" i="64"/>
  <c r="AI2558" i="64" a="1"/>
  <c r="BB1562" i="64"/>
  <c r="AI1274" i="64" a="1"/>
  <c r="AI1515" i="64" a="1"/>
  <c r="AK1518" i="64" a="1"/>
  <c r="AJ1517" i="64" a="1"/>
  <c r="AI455" i="64" a="1"/>
  <c r="BB1651" i="64"/>
  <c r="AI1386" i="64" a="1"/>
  <c r="BB1629" i="64"/>
  <c r="BA1386" i="64" a="1"/>
  <c r="AI2400" i="64" a="1"/>
  <c r="BA1318" i="64" a="1"/>
  <c r="BA2558" i="64" a="1"/>
  <c r="AI1985" i="64" a="1"/>
  <c r="AI1703" i="64" a="1"/>
  <c r="BB3241" i="64" a="1"/>
  <c r="AZ1517" i="64" a="1"/>
  <c r="BB1674" i="64"/>
  <c r="BB1585" i="64"/>
  <c r="AI1134" i="64" a="1"/>
  <c r="BA1515" i="64" a="1"/>
  <c r="BA1274" i="64" a="1"/>
  <c r="BA455" i="64" a="1"/>
  <c r="AI1318" i="64" a="1"/>
  <c r="AY1518" i="64" a="1"/>
  <c r="BA2400" i="64" a="1"/>
  <c r="BA1703" i="64" a="1"/>
  <c r="BA1134" i="64" a="1"/>
  <c r="BA1540" i="64"/>
  <c r="BB43" i="1413" l="1"/>
  <c r="BB17" i="861" s="1"/>
  <c r="AF49" i="1413"/>
  <c r="AF37" i="1413"/>
  <c r="AF69" i="861" s="1"/>
  <c r="AG26" i="1413"/>
  <c r="BB24" i="1413"/>
  <c r="BD56" i="1413"/>
  <c r="BD45" i="1413"/>
  <c r="BD76" i="1413"/>
  <c r="BD60" i="1413"/>
  <c r="BD69" i="1413"/>
  <c r="BD12" i="1413"/>
  <c r="BD36" i="1413"/>
  <c r="BD32" i="1413"/>
  <c r="BD31" i="1413"/>
  <c r="BD42" i="1413"/>
  <c r="BD50" i="1413"/>
  <c r="BD25" i="1413"/>
  <c r="BD18" i="1413"/>
  <c r="BD10" i="1413"/>
  <c r="BD17" i="1413"/>
  <c r="BD11" i="1413"/>
  <c r="BD13" i="1413"/>
  <c r="BC14" i="1413"/>
  <c r="BC43" i="1413" s="1"/>
  <c r="BC17" i="861" s="1"/>
  <c r="AF48" i="1413"/>
  <c r="AE53" i="1413"/>
  <c r="AE57" i="1413"/>
  <c r="AE18" i="861" s="1"/>
  <c r="BC1440" i="64"/>
  <c r="AS1442" i="64"/>
  <c r="BC722" i="64" a="1"/>
  <c r="BC722" i="64" s="1"/>
  <c r="BC716" i="64" a="1"/>
  <c r="BC716" i="64" s="1"/>
  <c r="BC723" i="64" a="1"/>
  <c r="BC723" i="64" s="1"/>
  <c r="AE717" i="64"/>
  <c r="AE718" i="64" s="1"/>
  <c r="BB78" i="64"/>
  <c r="BB84" i="64" s="1"/>
  <c r="BC77" i="64" a="1"/>
  <c r="BC77" i="64" s="1"/>
  <c r="BC75" i="64" a="1"/>
  <c r="BC75" i="64" s="1"/>
  <c r="BC625" i="64" a="1"/>
  <c r="BC625" i="64" s="1"/>
  <c r="BC76" i="64" a="1"/>
  <c r="BC76" i="64" s="1"/>
  <c r="BC74" i="64" a="1"/>
  <c r="BC74" i="64" s="1"/>
  <c r="BC82" i="64" a="1"/>
  <c r="BC82" i="64" s="1"/>
  <c r="BC81" i="64" a="1"/>
  <c r="BC81" i="64" s="1"/>
  <c r="BA103" i="861"/>
  <c r="AD1836" i="64"/>
  <c r="AE1831" i="64"/>
  <c r="AA641" i="64"/>
  <c r="AA642" i="64" s="1"/>
  <c r="BC631" i="64" a="1"/>
  <c r="BC631" i="64" s="1"/>
  <c r="BC621" i="64" a="1"/>
  <c r="BC621" i="64" s="1"/>
  <c r="BC635" i="64" a="1"/>
  <c r="BC635" i="64" s="1"/>
  <c r="BC627" i="64" a="1"/>
  <c r="BC627" i="64" s="1"/>
  <c r="AB609" i="64"/>
  <c r="BC614" i="64" a="1"/>
  <c r="BC614" i="64" s="1"/>
  <c r="BC610" i="64" a="1"/>
  <c r="BC610" i="64" s="1"/>
  <c r="BC613" i="64" a="1"/>
  <c r="BC613" i="64" s="1"/>
  <c r="BB612" i="64"/>
  <c r="BB615" i="64"/>
  <c r="BB3241" i="64"/>
  <c r="BC3240" i="64" a="1"/>
  <c r="BC3240" i="64" s="1"/>
  <c r="BC3023" i="64" a="1"/>
  <c r="BC3023" i="64" s="1"/>
  <c r="BC3025" i="64" s="1"/>
  <c r="AE3216" i="64"/>
  <c r="AE3217" i="64" s="1"/>
  <c r="BC3215" i="64" a="1"/>
  <c r="BC3215" i="64" s="1"/>
  <c r="BC3018" i="64" a="1"/>
  <c r="BC3018" i="64" s="1"/>
  <c r="BC3019" i="64" a="1"/>
  <c r="BC3019" i="64" s="1"/>
  <c r="BB3020" i="64"/>
  <c r="BC61" i="64" a="1"/>
  <c r="BC61" i="64" s="1"/>
  <c r="BC59" i="64" a="1"/>
  <c r="BC59" i="64" s="1"/>
  <c r="BC60" i="64" a="1"/>
  <c r="BC60" i="64" s="1"/>
  <c r="BC58" i="64" s="1" a="1"/>
  <c r="BC58" i="64" s="1"/>
  <c r="BC3541" i="64" a="1"/>
  <c r="BC3541" i="64" s="1"/>
  <c r="BC3520" i="64" a="1"/>
  <c r="BC3520" i="64" s="1"/>
  <c r="BC1583" i="64" a="1"/>
  <c r="BC1583" i="64" s="1"/>
  <c r="BC1584" i="64" a="1"/>
  <c r="BC1584" i="64" s="1"/>
  <c r="BC1672" i="64" a="1"/>
  <c r="BC1672" i="64" s="1"/>
  <c r="BC1673" i="64" a="1"/>
  <c r="BC1673" i="64" s="1"/>
  <c r="BC1628" i="64" a="1"/>
  <c r="BC1628" i="64" s="1"/>
  <c r="BC1650" i="64" a="1"/>
  <c r="BC1650" i="64" s="1"/>
  <c r="BC1561" i="64" a="1"/>
  <c r="BC1561" i="64" s="1"/>
  <c r="BC1606" i="64" a="1"/>
  <c r="BC1606" i="64" s="1"/>
  <c r="BB20" i="864"/>
  <c r="BB102" i="861" s="1"/>
  <c r="AQ784" i="64"/>
  <c r="AR779" i="64"/>
  <c r="AR783" i="64" s="1"/>
  <c r="AQ788" i="64"/>
  <c r="AQ792" i="64" s="1"/>
  <c r="BC791" i="64" a="1"/>
  <c r="BC791" i="64" s="1"/>
  <c r="BC781" i="64" a="1"/>
  <c r="BC781" i="64" s="1"/>
  <c r="BC782" i="64" s="1"/>
  <c r="BC787" i="64" a="1"/>
  <c r="BC787" i="64" s="1"/>
  <c r="BB33" i="863"/>
  <c r="BB17" i="863" s="1"/>
  <c r="BB33" i="861" s="1"/>
  <c r="BB21" i="863"/>
  <c r="AI2155" i="64"/>
  <c r="BB44" i="863"/>
  <c r="BD7" i="64"/>
  <c r="BC4" i="64"/>
  <c r="BD1" i="64"/>
  <c r="BD3" i="64"/>
  <c r="BD1439" i="64" s="1" a="1"/>
  <c r="BD1439" i="64" s="1"/>
  <c r="BE2" i="64"/>
  <c r="AR505" i="64"/>
  <c r="AQ508" i="64"/>
  <c r="AQ510" i="64"/>
  <c r="AO556" i="64"/>
  <c r="AN559" i="64"/>
  <c r="AN561" i="64"/>
  <c r="BE2" i="864"/>
  <c r="BC4" i="864"/>
  <c r="BC4" i="863"/>
  <c r="BD7" i="864"/>
  <c r="BD7" i="863"/>
  <c r="BD1" i="864"/>
  <c r="BD1" i="863"/>
  <c r="BD3" i="863"/>
  <c r="BD3" i="864"/>
  <c r="BE3" i="861"/>
  <c r="BE3" i="1413" s="1"/>
  <c r="BD4" i="861"/>
  <c r="BD4" i="1413" s="1"/>
  <c r="AK187" i="64"/>
  <c r="AK188" i="64" s="1"/>
  <c r="AK1244" i="64"/>
  <c r="AK1245" i="64" s="1"/>
  <c r="AJ1227" i="64"/>
  <c r="AJ185" i="64"/>
  <c r="AJ1242" i="64"/>
  <c r="AJ170" i="64"/>
  <c r="AI1386" i="64"/>
  <c r="AI1393" i="64" s="1"/>
  <c r="AI1703" i="64"/>
  <c r="AI455" i="64"/>
  <c r="AI1515" i="64"/>
  <c r="AI1318" i="64"/>
  <c r="AI2558" i="64"/>
  <c r="AI2567" i="64" s="1"/>
  <c r="AK1518" i="64"/>
  <c r="AI1134" i="64"/>
  <c r="AI1985" i="64"/>
  <c r="AI1987" i="64" s="1"/>
  <c r="AI1274" i="64"/>
  <c r="AI2400" i="64"/>
  <c r="AI2402" i="64" s="1"/>
  <c r="AJ1517" i="64"/>
  <c r="AI1467" i="64"/>
  <c r="AI1468" i="64" s="1"/>
  <c r="AI1470" i="64" s="1"/>
  <c r="AI405" i="64"/>
  <c r="AI407" i="64" s="1"/>
  <c r="AJ1142" i="64"/>
  <c r="AJ1138" i="64"/>
  <c r="AI1226" i="64"/>
  <c r="AI1241" i="64"/>
  <c r="AI181" i="64"/>
  <c r="AI166" i="64"/>
  <c r="AI1224" i="64"/>
  <c r="AI1239" i="64"/>
  <c r="AI1237" i="64"/>
  <c r="AI1222" i="64"/>
  <c r="AH2154" i="64" a="1"/>
  <c r="AH2154" i="64" s="1"/>
  <c r="AH406" i="64" a="1"/>
  <c r="AH406" i="64" s="1"/>
  <c r="AH1385" i="64" a="1"/>
  <c r="AH1385" i="64" s="1"/>
  <c r="AH903" i="64" a="1"/>
  <c r="AH903" i="64" s="1"/>
  <c r="AH162" i="64" a="1"/>
  <c r="AH162" i="64" s="1"/>
  <c r="AH1200" i="64" a="1"/>
  <c r="AH1200" i="64" s="1"/>
  <c r="AH1208" i="64" s="1"/>
  <c r="AH161" i="64" a="1"/>
  <c r="AH161" i="64" s="1"/>
  <c r="AH1539" i="64" a="1"/>
  <c r="AH1539" i="64" s="1"/>
  <c r="AH1215" i="64" a="1"/>
  <c r="AH1215" i="64" s="1"/>
  <c r="AH2153" i="64" a="1"/>
  <c r="AH2153" i="64" s="1"/>
  <c r="AH1201" i="64" a="1"/>
  <c r="AH1201" i="64" s="1"/>
  <c r="AH1209" i="64" s="1"/>
  <c r="AH454" i="64" a="1"/>
  <c r="AH454" i="64" s="1"/>
  <c r="AH2399" i="64" a="1"/>
  <c r="AH2399" i="64" s="1"/>
  <c r="AH1469" i="64" a="1"/>
  <c r="AH1469" i="64" s="1"/>
  <c r="AH154" i="64" a="1"/>
  <c r="AH154" i="64" s="1"/>
  <c r="AH159" i="64" a="1"/>
  <c r="AH159" i="64" s="1"/>
  <c r="AH1702" i="64" a="1"/>
  <c r="AH1702" i="64" s="1"/>
  <c r="AH1275" i="64" a="1"/>
  <c r="AH1275" i="64" s="1"/>
  <c r="AH2401" i="64" a="1"/>
  <c r="AH2401" i="64" s="1"/>
  <c r="AH174" i="64" a="1"/>
  <c r="AH174" i="64" s="1"/>
  <c r="AH153" i="64" a="1"/>
  <c r="AH153" i="64" s="1"/>
  <c r="AH1231" i="64" a="1"/>
  <c r="AH1231" i="64" s="1"/>
  <c r="AH1202" i="64" a="1"/>
  <c r="AH1202" i="64" s="1"/>
  <c r="AH1210" i="64" s="1"/>
  <c r="AH251" i="64" a="1"/>
  <c r="AH251" i="64" s="1"/>
  <c r="AH355" i="64" a="1"/>
  <c r="AH355" i="64" s="1"/>
  <c r="AH1141" i="64" a="1"/>
  <c r="AH1141" i="64" s="1"/>
  <c r="AH1514" i="64" a="1"/>
  <c r="AH1514" i="64" s="1"/>
  <c r="AH1133" i="64" a="1"/>
  <c r="AH1133" i="64" s="1"/>
  <c r="AH1216" i="64" a="1"/>
  <c r="AH1216" i="64" s="1"/>
  <c r="AH1175" i="64" a="1"/>
  <c r="AH1175" i="64" s="1"/>
  <c r="AH1986" i="64" a="1"/>
  <c r="AH1986" i="64" s="1"/>
  <c r="AH530" i="64" a="1"/>
  <c r="AH530" i="64" s="1"/>
  <c r="AH561" i="64" s="1"/>
  <c r="AH173" i="64" a="1"/>
  <c r="AH173" i="64" s="1"/>
  <c r="AH152" i="64" a="1"/>
  <c r="AH152" i="64" s="1"/>
  <c r="AH1234" i="64" a="1"/>
  <c r="AH1234" i="64" s="1"/>
  <c r="AH1203" i="64" a="1"/>
  <c r="AH1203" i="64" s="1"/>
  <c r="AH1211" i="64" s="1"/>
  <c r="AH374" i="64" a="1"/>
  <c r="AH374" i="64" s="1"/>
  <c r="AH1230" i="64" a="1"/>
  <c r="AH1230" i="64" s="1"/>
  <c r="AH1217" i="64" a="1"/>
  <c r="AH1217" i="64" s="1"/>
  <c r="AH1317" i="64" a="1"/>
  <c r="AH1317" i="64" s="1"/>
  <c r="AH917" i="64" a="1"/>
  <c r="AH917" i="64" s="1"/>
  <c r="AH160" i="64" a="1"/>
  <c r="AH160" i="64" s="1"/>
  <c r="AH1137" i="64" a="1"/>
  <c r="AH1137" i="64" s="1"/>
  <c r="AH1984" i="64" a="1"/>
  <c r="AH1984" i="64" s="1"/>
  <c r="AH2559" i="64" a="1"/>
  <c r="AH2559" i="64" s="1"/>
  <c r="AH911" i="64" a="1"/>
  <c r="AH911" i="64" s="1"/>
  <c r="AH176" i="64" a="1"/>
  <c r="AH176" i="64" s="1"/>
  <c r="AH151" i="64" a="1"/>
  <c r="AH151" i="64" s="1"/>
  <c r="AH479" i="64" a="1"/>
  <c r="AH479" i="64" s="1"/>
  <c r="AH510" i="64" s="1"/>
  <c r="AH1465" i="64" a="1"/>
  <c r="AH1465" i="64" s="1"/>
  <c r="AH900" i="64" a="1"/>
  <c r="AH900" i="64" s="1"/>
  <c r="AH177" i="64" a="1"/>
  <c r="AH177" i="64" s="1"/>
  <c r="AH175" i="64" a="1"/>
  <c r="AH175" i="64" s="1"/>
  <c r="AH150" i="64" a="1"/>
  <c r="AH150" i="64" s="1"/>
  <c r="AH1233" i="64" a="1"/>
  <c r="AH1233" i="64" s="1"/>
  <c r="AH1199" i="64" a="1"/>
  <c r="AH1199" i="64" s="1"/>
  <c r="AH1207" i="64" s="1"/>
  <c r="AH1218" i="64" a="1"/>
  <c r="AH1218" i="64" s="1"/>
  <c r="AH404" i="64" a="1"/>
  <c r="AH404" i="64" s="1"/>
  <c r="AH403" i="64" a="1"/>
  <c r="AH403" i="64" s="1"/>
  <c r="AH1466" i="64" a="1"/>
  <c r="AH1466" i="64" s="1"/>
  <c r="AH158" i="64" a="1"/>
  <c r="AH158" i="64" s="1"/>
  <c r="AH389" i="64" a="1"/>
  <c r="AH389" i="64" s="1"/>
  <c r="AH1219" i="64" a="1"/>
  <c r="AH1219" i="64" s="1"/>
  <c r="AH1232" i="64" a="1"/>
  <c r="AH1232" i="64" s="1"/>
  <c r="AH342" i="64" a="1"/>
  <c r="AH342" i="64" s="1"/>
  <c r="AI165" i="64"/>
  <c r="AI155" i="64"/>
  <c r="AI180" i="64"/>
  <c r="AG302" i="64"/>
  <c r="AI183" i="64"/>
  <c r="AI168" i="64"/>
  <c r="AJ1283" i="64"/>
  <c r="AJ1288" i="64"/>
  <c r="AU1289" i="64" s="1" a="1"/>
  <c r="AU1289" i="64" s="1"/>
  <c r="AI169" i="64"/>
  <c r="AI184" i="64"/>
  <c r="AI1238" i="64"/>
  <c r="AI1223" i="64"/>
  <c r="AI1225" i="64"/>
  <c r="AI1240" i="64"/>
  <c r="AI167" i="64"/>
  <c r="AI182" i="64"/>
  <c r="AJ1393" i="64"/>
  <c r="AX95" i="861"/>
  <c r="AY46" i="861"/>
  <c r="AX64" i="861"/>
  <c r="AW64" i="861"/>
  <c r="BA2146" i="64"/>
  <c r="BA2155" i="64" s="1"/>
  <c r="BB2153" i="64" a="1"/>
  <c r="BB2153" i="64" s="1"/>
  <c r="BB2154" i="64" a="1"/>
  <c r="BB2154" i="64" s="1"/>
  <c r="BA1515" i="64"/>
  <c r="BA1985" i="64"/>
  <c r="BA1987" i="64" s="1"/>
  <c r="BB1986" i="64" a="1"/>
  <c r="BB1986" i="64" s="1"/>
  <c r="BB1984" i="64" a="1"/>
  <c r="BB1984" i="64" s="1"/>
  <c r="BA405" i="64"/>
  <c r="BA407" i="64" s="1"/>
  <c r="BB406" i="64" a="1"/>
  <c r="BB406" i="64" s="1"/>
  <c r="BB404" i="64" a="1"/>
  <c r="BB404" i="64" s="1"/>
  <c r="BB479" i="64" a="1"/>
  <c r="BB479" i="64" s="1"/>
  <c r="BB403" i="64" a="1"/>
  <c r="BB403" i="64" s="1"/>
  <c r="BB530" i="64" a="1"/>
  <c r="BB530" i="64" s="1"/>
  <c r="BA1703" i="64"/>
  <c r="BA455" i="64"/>
  <c r="BB1702" i="64" a="1"/>
  <c r="BB1702" i="64" s="1"/>
  <c r="BB454" i="64" a="1"/>
  <c r="BB454" i="64" s="1"/>
  <c r="BA1386" i="64"/>
  <c r="BA1318" i="64"/>
  <c r="AZ1393" i="64"/>
  <c r="BB1317" i="64" a="1"/>
  <c r="BB1317" i="64" s="1"/>
  <c r="BB1385" i="64" a="1"/>
  <c r="BB1385" i="64" s="1"/>
  <c r="BA2558" i="64"/>
  <c r="BA2567" i="64" s="1"/>
  <c r="BB2559" i="64" a="1"/>
  <c r="BB2559" i="64" s="1"/>
  <c r="BN2589" i="64"/>
  <c r="BM2591" i="64"/>
  <c r="BA1274" i="64"/>
  <c r="BA2400" i="64"/>
  <c r="BA2402" i="64" s="1"/>
  <c r="AY1289" i="64" a="1"/>
  <c r="AY1289" i="64" s="1"/>
  <c r="BB2399" i="64" a="1"/>
  <c r="BB2399" i="64" s="1"/>
  <c r="BB1275" i="64" a="1"/>
  <c r="BB1275" i="64" s="1"/>
  <c r="AZ1283" i="64"/>
  <c r="AZ1288" i="64"/>
  <c r="BB1469" i="64" a="1"/>
  <c r="BB1469" i="64" s="1"/>
  <c r="BB2401" i="64" a="1"/>
  <c r="BB2401" i="64" s="1"/>
  <c r="BA1467" i="64"/>
  <c r="BA1468" i="64" s="1"/>
  <c r="BA1470" i="64" s="1"/>
  <c r="BB1465" i="64" a="1"/>
  <c r="BB1465" i="64" s="1"/>
  <c r="BB1466" i="64" a="1"/>
  <c r="BB1466" i="64" s="1"/>
  <c r="BB911" i="64" a="1"/>
  <c r="BB911" i="64" s="1"/>
  <c r="BB900" i="64" a="1"/>
  <c r="BB900" i="64" s="1"/>
  <c r="BB903" i="64" a="1"/>
  <c r="BB903" i="64" s="1"/>
  <c r="BB917" i="64" a="1"/>
  <c r="BB917" i="64" s="1"/>
  <c r="BA169" i="64"/>
  <c r="BA184" i="64"/>
  <c r="BB154" i="64" a="1"/>
  <c r="BB154" i="64" s="1"/>
  <c r="BA180" i="64"/>
  <c r="BA183" i="64"/>
  <c r="AZ170" i="64"/>
  <c r="BA166" i="64"/>
  <c r="BA181" i="64"/>
  <c r="BA167" i="64"/>
  <c r="BA182" i="64"/>
  <c r="BA165" i="64"/>
  <c r="BA168" i="64"/>
  <c r="BB160" i="64" a="1"/>
  <c r="BB160" i="64" s="1"/>
  <c r="BB175" i="64" a="1"/>
  <c r="BB175" i="64" s="1"/>
  <c r="BB159" i="64" a="1"/>
  <c r="BB159" i="64" s="1"/>
  <c r="BB161" i="64" a="1"/>
  <c r="BB161" i="64" s="1"/>
  <c r="BB177" i="64" a="1"/>
  <c r="BB177" i="64" s="1"/>
  <c r="BB162" i="64" a="1"/>
  <c r="BB162" i="64" s="1"/>
  <c r="BB174" i="64" a="1"/>
  <c r="BB174" i="64" s="1"/>
  <c r="BB176" i="64" a="1"/>
  <c r="BB176" i="64" s="1"/>
  <c r="BB173" i="64" a="1"/>
  <c r="BB173" i="64" s="1"/>
  <c r="BB158" i="64" a="1"/>
  <c r="BB158" i="64" s="1"/>
  <c r="AX185" i="64"/>
  <c r="AW187" i="64"/>
  <c r="AW188" i="64" s="1"/>
  <c r="BA155" i="64"/>
  <c r="BB389" i="64" a="1"/>
  <c r="BB389" i="64" s="1"/>
  <c r="BB152" i="64" a="1"/>
  <c r="BB152" i="64" s="1"/>
  <c r="BB151" i="64" a="1"/>
  <c r="BB151" i="64" s="1"/>
  <c r="BB150" i="64" a="1"/>
  <c r="BB150" i="64" s="1"/>
  <c r="BB153" i="64" a="1"/>
  <c r="BB153" i="64" s="1"/>
  <c r="BB1539" i="64" a="1"/>
  <c r="BB1539" i="64" s="1"/>
  <c r="AY1244" i="64"/>
  <c r="AY1245" i="64" s="1"/>
  <c r="BA1211" i="64"/>
  <c r="BA1241" i="64" s="1"/>
  <c r="BA1210" i="64"/>
  <c r="BA1240" i="64" s="1"/>
  <c r="AZ1242" i="64"/>
  <c r="BA1239" i="64"/>
  <c r="BA1237" i="64"/>
  <c r="BA1238" i="64"/>
  <c r="BB1233" i="64" a="1"/>
  <c r="BB1233" i="64" s="1"/>
  <c r="BB1234" i="64" a="1"/>
  <c r="BB1234" i="64" s="1"/>
  <c r="BB1230" i="64" a="1"/>
  <c r="BB1230" i="64" s="1"/>
  <c r="BB1232" i="64" a="1"/>
  <c r="BB1232" i="64" s="1"/>
  <c r="BB1231" i="64" a="1"/>
  <c r="BB1231" i="64" s="1"/>
  <c r="AZ1227" i="64"/>
  <c r="BA1222" i="64"/>
  <c r="BA1223" i="64"/>
  <c r="BA1224" i="64"/>
  <c r="BB1215" i="64" a="1"/>
  <c r="BB1215" i="64" s="1"/>
  <c r="BB1219" i="64" a="1"/>
  <c r="BB1219" i="64" s="1"/>
  <c r="BB1199" i="64" a="1"/>
  <c r="BB1199" i="64" s="1"/>
  <c r="BB1207" i="64" s="1"/>
  <c r="BB1200" i="64" a="1"/>
  <c r="BB1200" i="64" s="1"/>
  <c r="BB1208" i="64" s="1"/>
  <c r="BB1216" i="64" a="1"/>
  <c r="BB1216" i="64" s="1"/>
  <c r="BB1201" i="64" a="1"/>
  <c r="BB1201" i="64" s="1"/>
  <c r="BB1209" i="64" s="1"/>
  <c r="BB1202" i="64" a="1"/>
  <c r="BB1202" i="64" s="1"/>
  <c r="BB1210" i="64" s="1"/>
  <c r="BB1203" i="64" a="1"/>
  <c r="BB1203" i="64" s="1"/>
  <c r="BB1211" i="64" s="1"/>
  <c r="BB1217" i="64" a="1"/>
  <c r="BB1217" i="64" s="1"/>
  <c r="BB1218" i="64" a="1"/>
  <c r="BB1218" i="64" s="1"/>
  <c r="BB251" i="64" a="1"/>
  <c r="BB251" i="64" s="1"/>
  <c r="AY1518" i="64"/>
  <c r="AZ1517" i="64"/>
  <c r="BB374" i="64" a="1"/>
  <c r="BB374" i="64" s="1"/>
  <c r="BB1514" i="64" a="1"/>
  <c r="BB1514" i="64" s="1"/>
  <c r="BB355" i="64" a="1"/>
  <c r="BB355" i="64" s="1"/>
  <c r="BB1175" i="64" a="1"/>
  <c r="BB1175" i="64" s="1"/>
  <c r="BB1141" i="64" a="1"/>
  <c r="BB1141" i="64" s="1"/>
  <c r="BB342" i="64" a="1"/>
  <c r="BB342" i="64" s="1"/>
  <c r="AZ1138" i="64"/>
  <c r="BA1134" i="64"/>
  <c r="BA1142" i="64" s="1"/>
  <c r="BB1137" i="64" a="1"/>
  <c r="BB1137" i="64" s="1"/>
  <c r="BB1133" i="64" a="1"/>
  <c r="BB1133" i="64" s="1"/>
  <c r="AV2613" i="64"/>
  <c r="BC302" i="64"/>
  <c r="BC42" i="863" a="1"/>
  <c r="BC42" i="863" s="1"/>
  <c r="BC43" i="863" a="1"/>
  <c r="BC43" i="863" s="1"/>
  <c r="BC41" i="863" a="1"/>
  <c r="BC41" i="863" s="1"/>
  <c r="BC40" i="863" a="1"/>
  <c r="BC40" i="863" s="1"/>
  <c r="BC29" i="863"/>
  <c r="BC39" i="863" a="1"/>
  <c r="BC39" i="863" s="1"/>
  <c r="BC30" i="863"/>
  <c r="BD2" i="863"/>
  <c r="BD31" i="863" s="1"/>
  <c r="BC32" i="863"/>
  <c r="BF2" i="861"/>
  <c r="BF2" i="1413" s="1"/>
  <c r="BE1" i="861"/>
  <c r="BE1" i="1413" s="1"/>
  <c r="BE7" i="861"/>
  <c r="BE7" i="1413" s="1"/>
  <c r="BB34" i="863"/>
  <c r="BB53" i="863" a="1"/>
  <c r="BB53" i="863" s="1"/>
  <c r="BB51" i="863" a="1"/>
  <c r="BB51" i="863" s="1"/>
  <c r="BB49" i="863" a="1"/>
  <c r="BB49" i="863" s="1"/>
  <c r="BC18" i="864"/>
  <c r="BC17" i="864"/>
  <c r="BC16" i="864"/>
  <c r="BD19" i="864"/>
  <c r="AP3" i="860"/>
  <c r="AP4" i="860" s="1"/>
  <c r="AQ2" i="860"/>
  <c r="AP1" i="860"/>
  <c r="AP7" i="860"/>
  <c r="AU2656" i="64"/>
  <c r="AV2654" i="64"/>
  <c r="AV2633" i="64"/>
  <c r="AV2635" i="64" s="1"/>
  <c r="BD1440" i="64" a="1"/>
  <c r="BB1515" i="64" a="1"/>
  <c r="BC1607" i="64"/>
  <c r="AI1517" i="64" a="1"/>
  <c r="BA1517" i="64" a="1"/>
  <c r="BB1274" i="64" a="1"/>
  <c r="AH2400" i="64" a="1"/>
  <c r="AH455" i="64" a="1"/>
  <c r="BC1674" i="64"/>
  <c r="AH1985" i="64" a="1"/>
  <c r="BC1629" i="64"/>
  <c r="AJ1518" i="64" a="1"/>
  <c r="BB1386" i="64" a="1"/>
  <c r="AH1134" i="64" a="1"/>
  <c r="BB1985" i="64" a="1"/>
  <c r="BC1562" i="64"/>
  <c r="AH2558" i="64" a="1"/>
  <c r="BB1318" i="64" a="1"/>
  <c r="BB2558" i="64" a="1"/>
  <c r="AH1703" i="64" a="1"/>
  <c r="BC3241" i="64" a="1"/>
  <c r="BB1134" i="64" a="1"/>
  <c r="AZ1518" i="64" a="1"/>
  <c r="BB2400" i="64" a="1"/>
  <c r="BB455" i="64" a="1"/>
  <c r="AH1540" i="64"/>
  <c r="AH1318" i="64" a="1"/>
  <c r="BC1585" i="64"/>
  <c r="AH1515" i="64" a="1"/>
  <c r="BC1651" i="64"/>
  <c r="BB1540" i="64"/>
  <c r="AH1274" i="64" a="1"/>
  <c r="AH1386" i="64" a="1"/>
  <c r="BB1703" i="64" a="1"/>
  <c r="AG27" i="1413" l="1"/>
  <c r="BC24" i="1413"/>
  <c r="BD14" i="1413"/>
  <c r="BD20" i="1413" s="1"/>
  <c r="BD23" i="861" s="1"/>
  <c r="BC20" i="1413"/>
  <c r="BC23" i="861" s="1"/>
  <c r="AE61" i="1413"/>
  <c r="AE59" i="861" s="1"/>
  <c r="BE50" i="1413"/>
  <c r="BE69" i="1413"/>
  <c r="BE76" i="1413"/>
  <c r="BE42" i="1413"/>
  <c r="BE12" i="1413"/>
  <c r="BE10" i="1413"/>
  <c r="BE60" i="1413"/>
  <c r="BE56" i="1413"/>
  <c r="BE18" i="1413"/>
  <c r="BE17" i="1413"/>
  <c r="BE36" i="1413"/>
  <c r="BE31" i="1413"/>
  <c r="BE45" i="1413"/>
  <c r="BE13" i="1413"/>
  <c r="BE11" i="1413"/>
  <c r="BE32" i="1413"/>
  <c r="BE25" i="1413"/>
  <c r="AF39" i="1413"/>
  <c r="AF90" i="861" s="1"/>
  <c r="AF51" i="1413"/>
  <c r="BD1440" i="64"/>
  <c r="AT1442" i="64"/>
  <c r="BD722" i="64" a="1"/>
  <c r="BD722" i="64" s="1"/>
  <c r="AE724" i="64"/>
  <c r="AE719" i="64"/>
  <c r="AF714" i="64"/>
  <c r="BD716" i="64" a="1"/>
  <c r="BD716" i="64" s="1"/>
  <c r="BD723" i="64" a="1"/>
  <c r="BD723" i="64" s="1"/>
  <c r="BC78" i="64"/>
  <c r="BC84" i="64" s="1"/>
  <c r="BD75" i="64" a="1"/>
  <c r="BD75" i="64" s="1"/>
  <c r="BD77" i="64" a="1"/>
  <c r="BD77" i="64" s="1"/>
  <c r="BD625" i="64" a="1"/>
  <c r="BD625" i="64" s="1"/>
  <c r="BD74" i="64" a="1"/>
  <c r="BD74" i="64" s="1"/>
  <c r="BD82" i="64" a="1"/>
  <c r="BD82" i="64" s="1"/>
  <c r="BD81" i="64" a="1"/>
  <c r="BD81" i="64" s="1"/>
  <c r="BD76" i="64" a="1"/>
  <c r="BD76" i="64" s="1"/>
  <c r="BB103" i="861"/>
  <c r="AD1838" i="64"/>
  <c r="AE1832" i="64"/>
  <c r="AE1834" i="64" s="1"/>
  <c r="AE1798" i="64"/>
  <c r="AF1795" i="64" s="1"/>
  <c r="AF1796" i="64" s="1"/>
  <c r="AB632" i="64"/>
  <c r="AB618" i="64"/>
  <c r="AB622" i="64" s="1"/>
  <c r="BD621" i="64" a="1"/>
  <c r="BD621" i="64" s="1"/>
  <c r="BD635" i="64" a="1"/>
  <c r="BD635" i="64" s="1"/>
  <c r="BD627" i="64" a="1"/>
  <c r="BD627" i="64" s="1"/>
  <c r="BD631" i="64" a="1"/>
  <c r="BD631" i="64" s="1"/>
  <c r="AB616" i="64"/>
  <c r="AB626" i="64" s="1"/>
  <c r="AB628" i="64" s="1"/>
  <c r="BD614" i="64" a="1"/>
  <c r="BD614" i="64" s="1"/>
  <c r="BD610" i="64" a="1"/>
  <c r="BD610" i="64" s="1"/>
  <c r="BD613" i="64" a="1"/>
  <c r="BD613" i="64" s="1"/>
  <c r="BC612" i="64"/>
  <c r="BC615" i="64"/>
  <c r="BC3241" i="64"/>
  <c r="BD3240" i="64" a="1"/>
  <c r="BD3240" i="64" s="1"/>
  <c r="BD3023" i="64" a="1"/>
  <c r="BD3023" i="64" s="1"/>
  <c r="BD3025" i="64" s="1"/>
  <c r="AE24" i="861"/>
  <c r="AE3218" i="64"/>
  <c r="AF3213" i="64"/>
  <c r="BD3215" i="64" a="1"/>
  <c r="BD3215" i="64" s="1"/>
  <c r="BD3018" i="64" a="1"/>
  <c r="BD3018" i="64" s="1"/>
  <c r="BD3019" i="64" a="1"/>
  <c r="BD3019" i="64" s="1"/>
  <c r="BC3020" i="64"/>
  <c r="BD61" i="64" a="1"/>
  <c r="BD61" i="64" s="1"/>
  <c r="BD59" i="64" a="1"/>
  <c r="BD59" i="64" s="1"/>
  <c r="BD60" i="64" a="1"/>
  <c r="BD60" i="64" s="1"/>
  <c r="BD58" i="64" s="1" a="1"/>
  <c r="BD58" i="64" s="1"/>
  <c r="BD3541" i="64" a="1"/>
  <c r="BD3541" i="64" s="1"/>
  <c r="BD3520" i="64" a="1"/>
  <c r="BD3520" i="64" s="1"/>
  <c r="BD1583" i="64" a="1"/>
  <c r="BD1583" i="64" s="1"/>
  <c r="BD1584" i="64" a="1"/>
  <c r="BD1584" i="64" s="1"/>
  <c r="BD1672" i="64" a="1"/>
  <c r="BD1672" i="64" s="1"/>
  <c r="BD1673" i="64" a="1"/>
  <c r="BD1673" i="64" s="1"/>
  <c r="BD1628" i="64" a="1"/>
  <c r="BD1628" i="64" s="1"/>
  <c r="BD1650" i="64" a="1"/>
  <c r="BD1650" i="64" s="1"/>
  <c r="BD1561" i="64" a="1"/>
  <c r="BD1561" i="64" s="1"/>
  <c r="BD1606" i="64" a="1"/>
  <c r="BD1606" i="64" s="1"/>
  <c r="BC20" i="864"/>
  <c r="BC102" i="861" s="1"/>
  <c r="BD787" i="64" a="1"/>
  <c r="BD787" i="64" s="1"/>
  <c r="BD791" i="64" a="1"/>
  <c r="BD791" i="64" s="1"/>
  <c r="BD781" i="64" a="1"/>
  <c r="BD781" i="64" s="1"/>
  <c r="BD782" i="64" s="1"/>
  <c r="AS779" i="64"/>
  <c r="AS783" i="64" s="1"/>
  <c r="AR788" i="64"/>
  <c r="AR792" i="64" s="1"/>
  <c r="AR784" i="64"/>
  <c r="BC21" i="863"/>
  <c r="BC44" i="863"/>
  <c r="BC33" i="863"/>
  <c r="BC17" i="863" s="1"/>
  <c r="BC33" i="861" s="1"/>
  <c r="BE1" i="64"/>
  <c r="BF2" i="64"/>
  <c r="BE7" i="64"/>
  <c r="BD4" i="64"/>
  <c r="BE3" i="64"/>
  <c r="BE1439" i="64" s="1" a="1"/>
  <c r="BE1439" i="64" s="1"/>
  <c r="AP557" i="64"/>
  <c r="AO559" i="64"/>
  <c r="AO561" i="64"/>
  <c r="AS506" i="64"/>
  <c r="AR508" i="64"/>
  <c r="AR510" i="64"/>
  <c r="BF2" i="864"/>
  <c r="BE7" i="863"/>
  <c r="BE7" i="864"/>
  <c r="BD4" i="863"/>
  <c r="BD4" i="864"/>
  <c r="BE3" i="863"/>
  <c r="BE3" i="864"/>
  <c r="BE1" i="864"/>
  <c r="BE1" i="863"/>
  <c r="BF3" i="861"/>
  <c r="BF3" i="1413" s="1"/>
  <c r="BE4" i="861"/>
  <c r="BE4" i="1413" s="1"/>
  <c r="AJ187" i="64"/>
  <c r="AJ188" i="64" s="1"/>
  <c r="AJ1244" i="64"/>
  <c r="AJ1245" i="64" s="1"/>
  <c r="AI1227" i="64"/>
  <c r="AI1242" i="64"/>
  <c r="AI185" i="64"/>
  <c r="AI170" i="64"/>
  <c r="AH405" i="64"/>
  <c r="AH407" i="64" s="1"/>
  <c r="AH1703" i="64"/>
  <c r="AH2558" i="64"/>
  <c r="AH2567" i="64" s="1"/>
  <c r="AH1985" i="64"/>
  <c r="AH1987" i="64" s="1"/>
  <c r="AH1134" i="64"/>
  <c r="AH2400" i="64"/>
  <c r="AH2402" i="64" s="1"/>
  <c r="AJ1518" i="64"/>
  <c r="AI1517" i="64"/>
  <c r="AH1515" i="64"/>
  <c r="AH455" i="64"/>
  <c r="AH1386" i="64"/>
  <c r="AH1318" i="64"/>
  <c r="AH1274" i="64"/>
  <c r="AF302" i="64"/>
  <c r="AI1142" i="64"/>
  <c r="AI1138" i="64"/>
  <c r="AG1984" i="64" a="1"/>
  <c r="AG1984" i="64" s="1"/>
  <c r="AG530" i="64" a="1"/>
  <c r="AG530" i="64" s="1"/>
  <c r="AG561" i="64" s="1"/>
  <c r="AG1317" i="64" a="1"/>
  <c r="AG1317" i="64" s="1"/>
  <c r="AG1469" i="64" a="1"/>
  <c r="AG1469" i="64" s="1"/>
  <c r="AG160" i="64" a="1"/>
  <c r="AG160" i="64" s="1"/>
  <c r="AG153" i="64" a="1"/>
  <c r="AG153" i="64" s="1"/>
  <c r="AG1200" i="64" a="1"/>
  <c r="AG1200" i="64" s="1"/>
  <c r="AG1208" i="64" s="1"/>
  <c r="AG355" i="64" a="1"/>
  <c r="AG355" i="64" s="1"/>
  <c r="AG1385" i="64" a="1"/>
  <c r="AG1385" i="64" s="1"/>
  <c r="AG2401" i="64" a="1"/>
  <c r="AG2401" i="64" s="1"/>
  <c r="AG917" i="64" a="1"/>
  <c r="AG917" i="64" s="1"/>
  <c r="AG154" i="64" a="1"/>
  <c r="AG154" i="64" s="1"/>
  <c r="AG161" i="64" a="1"/>
  <c r="AG161" i="64" s="1"/>
  <c r="AG152" i="64" a="1"/>
  <c r="AG152" i="64" s="1"/>
  <c r="AG1539" i="64" a="1"/>
  <c r="AG1539" i="64" s="1"/>
  <c r="AG1232" i="64" a="1"/>
  <c r="AG1232" i="64" s="1"/>
  <c r="AG1175" i="64" a="1"/>
  <c r="AG1175" i="64" s="1"/>
  <c r="AG1986" i="64" a="1"/>
  <c r="AG1986" i="64" s="1"/>
  <c r="AG479" i="64" a="1"/>
  <c r="AG479" i="64" s="1"/>
  <c r="AG510" i="64" s="1"/>
  <c r="AG2399" i="64" a="1"/>
  <c r="AG2399" i="64" s="1"/>
  <c r="AG903" i="64" a="1"/>
  <c r="AG903" i="64" s="1"/>
  <c r="AG159" i="64" a="1"/>
  <c r="AG159" i="64" s="1"/>
  <c r="AG151" i="64" a="1"/>
  <c r="AG151" i="64" s="1"/>
  <c r="AG1231" i="64" a="1"/>
  <c r="AG1231" i="64" s="1"/>
  <c r="AG403" i="64" a="1"/>
  <c r="AG403" i="64" s="1"/>
  <c r="AG1275" i="64" a="1"/>
  <c r="AG1275" i="64" s="1"/>
  <c r="AG1465" i="64" a="1"/>
  <c r="AG1465" i="64" s="1"/>
  <c r="AG911" i="64" a="1"/>
  <c r="AG911" i="64" s="1"/>
  <c r="AG174" i="64" a="1"/>
  <c r="AG174" i="64" s="1"/>
  <c r="AG1234" i="64" a="1"/>
  <c r="AG1234" i="64" s="1"/>
  <c r="AG1215" i="64" a="1"/>
  <c r="AG1215" i="64" s="1"/>
  <c r="AG374" i="64" a="1"/>
  <c r="AG374" i="64" s="1"/>
  <c r="AG2153" i="64" a="1"/>
  <c r="AG2153" i="64" s="1"/>
  <c r="AG158" i="64" a="1"/>
  <c r="AG158" i="64" s="1"/>
  <c r="AG1133" i="64" a="1"/>
  <c r="AG1133" i="64" s="1"/>
  <c r="AG1466" i="64" a="1"/>
  <c r="AG1466" i="64" s="1"/>
  <c r="AG900" i="64" a="1"/>
  <c r="AG900" i="64" s="1"/>
  <c r="AG173" i="64" a="1"/>
  <c r="AG173" i="64" s="1"/>
  <c r="AG1230" i="64" a="1"/>
  <c r="AG1230" i="64" s="1"/>
  <c r="AG1203" i="64" a="1"/>
  <c r="AG1203" i="64" s="1"/>
  <c r="AG1211" i="64" s="1"/>
  <c r="AG251" i="64" a="1"/>
  <c r="AG251" i="64" s="1"/>
  <c r="AG1514" i="64" a="1"/>
  <c r="AG1514" i="64" s="1"/>
  <c r="AG1141" i="64" a="1"/>
  <c r="AG1141" i="64" s="1"/>
  <c r="AG454" i="64" a="1"/>
  <c r="AG454" i="64" s="1"/>
  <c r="AG2559" i="64" a="1"/>
  <c r="AG2559" i="64" s="1"/>
  <c r="AG150" i="64" a="1"/>
  <c r="AG150" i="64" s="1"/>
  <c r="AG1216" i="64" a="1"/>
  <c r="AG1216" i="64" s="1"/>
  <c r="AG1201" i="64" a="1"/>
  <c r="AG1201" i="64" s="1"/>
  <c r="AG1209" i="64" s="1"/>
  <c r="AG404" i="64" a="1"/>
  <c r="AG404" i="64" s="1"/>
  <c r="AG175" i="64" a="1"/>
  <c r="AG175" i="64" s="1"/>
  <c r="AG1233" i="64" a="1"/>
  <c r="AG1233" i="64" s="1"/>
  <c r="AG1217" i="64" a="1"/>
  <c r="AG1217" i="64" s="1"/>
  <c r="AG342" i="64" a="1"/>
  <c r="AG342" i="64" s="1"/>
  <c r="AG1137" i="64" a="1"/>
  <c r="AG1137" i="64" s="1"/>
  <c r="AG1219" i="64" a="1"/>
  <c r="AG1219" i="64" s="1"/>
  <c r="AG2154" i="64" a="1"/>
  <c r="AG2154" i="64" s="1"/>
  <c r="AG406" i="64" a="1"/>
  <c r="AG406" i="64" s="1"/>
  <c r="AG1702" i="64" a="1"/>
  <c r="AG1702" i="64" s="1"/>
  <c r="AG177" i="64" a="1"/>
  <c r="AG177" i="64" s="1"/>
  <c r="AG176" i="64" a="1"/>
  <c r="AG176" i="64" s="1"/>
  <c r="AG389" i="64" a="1"/>
  <c r="AG389" i="64" s="1"/>
  <c r="AG1199" i="64" a="1"/>
  <c r="AG1199" i="64" s="1"/>
  <c r="AG1207" i="64" s="1"/>
  <c r="AG1218" i="64" a="1"/>
  <c r="AG1218" i="64" s="1"/>
  <c r="AG162" i="64" a="1"/>
  <c r="AG162" i="64" s="1"/>
  <c r="AG1202" i="64" a="1"/>
  <c r="AG1202" i="64" s="1"/>
  <c r="AG1210" i="64" s="1"/>
  <c r="AH165" i="64"/>
  <c r="AH180" i="64"/>
  <c r="AH155" i="64"/>
  <c r="AH1240" i="64"/>
  <c r="AH1225" i="64"/>
  <c r="AH184" i="64"/>
  <c r="AH169" i="64"/>
  <c r="AH168" i="64"/>
  <c r="AH183" i="64"/>
  <c r="AH1238" i="64"/>
  <c r="AH1223" i="64"/>
  <c r="AH1241" i="64"/>
  <c r="AH1226" i="64"/>
  <c r="AH1467" i="64"/>
  <c r="AH1468" i="64" s="1"/>
  <c r="AH1470" i="64" s="1"/>
  <c r="AH167" i="64"/>
  <c r="AH182" i="64"/>
  <c r="AH1239" i="64"/>
  <c r="AH1224" i="64"/>
  <c r="AI1288" i="64"/>
  <c r="AT1289" i="64" s="1" a="1"/>
  <c r="AT1289" i="64" s="1"/>
  <c r="AI1283" i="64"/>
  <c r="AH1222" i="64"/>
  <c r="AH1237" i="64"/>
  <c r="AH181" i="64"/>
  <c r="AH166" i="64"/>
  <c r="AH2155" i="64"/>
  <c r="AY95" i="861"/>
  <c r="AY64" i="861"/>
  <c r="BB2146" i="64"/>
  <c r="BB2155" i="64" s="1"/>
  <c r="AZ46" i="861"/>
  <c r="BC2153" i="64" a="1"/>
  <c r="BC2153" i="64" s="1"/>
  <c r="BC2154" i="64" a="1"/>
  <c r="BC2154" i="64" s="1"/>
  <c r="BB1515" i="64"/>
  <c r="BB1985" i="64"/>
  <c r="BB1987" i="64" s="1"/>
  <c r="BC1986" i="64" a="1"/>
  <c r="BC1986" i="64" s="1"/>
  <c r="BC1984" i="64" a="1"/>
  <c r="BC1984" i="64" s="1"/>
  <c r="BC406" i="64" a="1"/>
  <c r="BC406" i="64" s="1"/>
  <c r="BC404" i="64" a="1"/>
  <c r="BC404" i="64" s="1"/>
  <c r="BB405" i="64"/>
  <c r="BB407" i="64" s="1"/>
  <c r="BC479" i="64" a="1"/>
  <c r="BC479" i="64" s="1"/>
  <c r="BC403" i="64" a="1"/>
  <c r="BC403" i="64" s="1"/>
  <c r="BC530" i="64" a="1"/>
  <c r="BC530" i="64" s="1"/>
  <c r="BB455" i="64"/>
  <c r="BB1703" i="64"/>
  <c r="BC1702" i="64" a="1"/>
  <c r="BC1702" i="64" s="1"/>
  <c r="BC454" i="64" a="1"/>
  <c r="BC454" i="64" s="1"/>
  <c r="BB1386" i="64"/>
  <c r="BB1318" i="64"/>
  <c r="BA1393" i="64"/>
  <c r="BC1317" i="64" a="1"/>
  <c r="BC1317" i="64" s="1"/>
  <c r="BC1385" i="64" a="1"/>
  <c r="BC1385" i="64" s="1"/>
  <c r="BB2558" i="64"/>
  <c r="BB2567" i="64" s="1"/>
  <c r="BC2559" i="64" a="1"/>
  <c r="BC2559" i="64" s="1"/>
  <c r="BO2589" i="64"/>
  <c r="BO2591" i="64" s="1"/>
  <c r="BN2591" i="64"/>
  <c r="BB1274" i="64"/>
  <c r="BB2400" i="64"/>
  <c r="BB2402" i="64" s="1"/>
  <c r="AZ1289" i="64" a="1"/>
  <c r="AZ1289" i="64" s="1"/>
  <c r="BC2399" i="64" a="1"/>
  <c r="BC2399" i="64" s="1"/>
  <c r="BC1275" i="64" a="1"/>
  <c r="BC1275" i="64" s="1"/>
  <c r="BA1288" i="64"/>
  <c r="BA1283" i="64"/>
  <c r="BC1469" i="64" a="1"/>
  <c r="BC1469" i="64" s="1"/>
  <c r="BC2401" i="64" a="1"/>
  <c r="BC2401" i="64" s="1"/>
  <c r="BC1465" i="64" a="1"/>
  <c r="BC1465" i="64" s="1"/>
  <c r="BC1466" i="64" a="1"/>
  <c r="BC1466" i="64" s="1"/>
  <c r="BB1467" i="64"/>
  <c r="BB1468" i="64" s="1"/>
  <c r="BB1470" i="64" s="1"/>
  <c r="BC911" i="64" a="1"/>
  <c r="BC911" i="64" s="1"/>
  <c r="BC900" i="64" a="1"/>
  <c r="BC900" i="64" s="1"/>
  <c r="BC903" i="64" a="1"/>
  <c r="BC903" i="64" s="1"/>
  <c r="BC917" i="64" a="1"/>
  <c r="BC917" i="64" s="1"/>
  <c r="BB184" i="64"/>
  <c r="BB169" i="64"/>
  <c r="BC154" i="64" a="1"/>
  <c r="BC154" i="64" s="1"/>
  <c r="BB168" i="64"/>
  <c r="BB183" i="64"/>
  <c r="BB180" i="64"/>
  <c r="BB166" i="64"/>
  <c r="BB181" i="64"/>
  <c r="BB182" i="64"/>
  <c r="BB165" i="64"/>
  <c r="BB167" i="64"/>
  <c r="BA170" i="64"/>
  <c r="AX187" i="64"/>
  <c r="BC175" i="64" a="1"/>
  <c r="BC175" i="64" s="1"/>
  <c r="BC161" i="64" a="1"/>
  <c r="BC161" i="64" s="1"/>
  <c r="BC159" i="64" a="1"/>
  <c r="BC159" i="64" s="1"/>
  <c r="BC177" i="64" a="1"/>
  <c r="BC177" i="64" s="1"/>
  <c r="BC162" i="64" a="1"/>
  <c r="BC162" i="64" s="1"/>
  <c r="BC174" i="64" a="1"/>
  <c r="BC174" i="64" s="1"/>
  <c r="BC176" i="64" a="1"/>
  <c r="BC176" i="64" s="1"/>
  <c r="BC173" i="64" a="1"/>
  <c r="BC173" i="64" s="1"/>
  <c r="BC158" i="64" a="1"/>
  <c r="BC158" i="64" s="1"/>
  <c r="BC160" i="64" a="1"/>
  <c r="BC160" i="64" s="1"/>
  <c r="AY185" i="64"/>
  <c r="BC389" i="64" a="1"/>
  <c r="BC389" i="64" s="1"/>
  <c r="BC152" i="64" a="1"/>
  <c r="BC152" i="64" s="1"/>
  <c r="BC151" i="64" a="1"/>
  <c r="BC151" i="64" s="1"/>
  <c r="BC150" i="64" a="1"/>
  <c r="BC150" i="64" s="1"/>
  <c r="BC153" i="64" a="1"/>
  <c r="BC153" i="64" s="1"/>
  <c r="BB155" i="64"/>
  <c r="BC1539" i="64" a="1"/>
  <c r="BC1539" i="64" s="1"/>
  <c r="BA1225" i="64"/>
  <c r="BA1226" i="64"/>
  <c r="AZ1244" i="64"/>
  <c r="AZ1245" i="64" s="1"/>
  <c r="BB1240" i="64"/>
  <c r="BB1241" i="64"/>
  <c r="BB1239" i="64"/>
  <c r="BA1242" i="64"/>
  <c r="BB1238" i="64"/>
  <c r="BB1237" i="64"/>
  <c r="BC1233" i="64" a="1"/>
  <c r="BC1233" i="64" s="1"/>
  <c r="BC1234" i="64" a="1"/>
  <c r="BC1234" i="64" s="1"/>
  <c r="BC1230" i="64" a="1"/>
  <c r="BC1230" i="64" s="1"/>
  <c r="BC1232" i="64" a="1"/>
  <c r="BC1232" i="64" s="1"/>
  <c r="BC1231" i="64" a="1"/>
  <c r="BC1231" i="64" s="1"/>
  <c r="BB1222" i="64"/>
  <c r="BB1226" i="64"/>
  <c r="BB1225" i="64"/>
  <c r="BB1224" i="64"/>
  <c r="BB1223" i="64"/>
  <c r="BC1218" i="64" a="1"/>
  <c r="BC1218" i="64" s="1"/>
  <c r="BC1215" i="64" a="1"/>
  <c r="BC1215" i="64" s="1"/>
  <c r="BC1219" i="64" a="1"/>
  <c r="BC1219" i="64" s="1"/>
  <c r="BC1199" i="64" a="1"/>
  <c r="BC1199" i="64" s="1"/>
  <c r="BC1207" i="64" s="1"/>
  <c r="BC1200" i="64" a="1"/>
  <c r="BC1200" i="64" s="1"/>
  <c r="BC1208" i="64" s="1"/>
  <c r="BC1216" i="64" a="1"/>
  <c r="BC1216" i="64" s="1"/>
  <c r="BC1201" i="64" a="1"/>
  <c r="BC1201" i="64" s="1"/>
  <c r="BC1209" i="64" s="1"/>
  <c r="BC1202" i="64" a="1"/>
  <c r="BC1202" i="64" s="1"/>
  <c r="BC1210" i="64" s="1"/>
  <c r="BC1203" i="64" a="1"/>
  <c r="BC1203" i="64" s="1"/>
  <c r="BC1211" i="64" s="1"/>
  <c r="BC1217" i="64" a="1"/>
  <c r="BC1217" i="64" s="1"/>
  <c r="BC251" i="64" a="1"/>
  <c r="BC251" i="64" s="1"/>
  <c r="AZ1518" i="64"/>
  <c r="BA1517" i="64"/>
  <c r="BC374" i="64" a="1"/>
  <c r="BC374" i="64" s="1"/>
  <c r="BC1514" i="64" a="1"/>
  <c r="BC1514" i="64" s="1"/>
  <c r="BC355" i="64" a="1"/>
  <c r="BC355" i="64" s="1"/>
  <c r="BC1175" i="64" a="1"/>
  <c r="BC1175" i="64" s="1"/>
  <c r="BC1141" i="64" a="1"/>
  <c r="BC1141" i="64" s="1"/>
  <c r="BC342" i="64" a="1"/>
  <c r="BC342" i="64" s="1"/>
  <c r="BA1138" i="64"/>
  <c r="BB1134" i="64"/>
  <c r="BB1142" i="64" s="1"/>
  <c r="BC1137" i="64" a="1"/>
  <c r="BC1137" i="64" s="1"/>
  <c r="BC1133" i="64" a="1"/>
  <c r="BC1133" i="64" s="1"/>
  <c r="AW2613" i="64"/>
  <c r="BD302" i="64"/>
  <c r="BC34" i="863"/>
  <c r="BC53" i="863" a="1"/>
  <c r="BC53" i="863" s="1"/>
  <c r="BC49" i="863" a="1"/>
  <c r="BC49" i="863" s="1"/>
  <c r="BC51" i="863" a="1"/>
  <c r="BC51" i="863" s="1"/>
  <c r="BF1" i="861"/>
  <c r="BF1" i="1413" s="1"/>
  <c r="BF7" i="861"/>
  <c r="BF7" i="1413" s="1"/>
  <c r="BG2" i="861"/>
  <c r="BG2" i="1413" s="1"/>
  <c r="BD42" i="863" a="1"/>
  <c r="BD42" i="863" s="1"/>
  <c r="BD43" i="863" a="1"/>
  <c r="BD43" i="863" s="1"/>
  <c r="BD40" i="863" a="1"/>
  <c r="BD40" i="863" s="1"/>
  <c r="BD39" i="863" a="1"/>
  <c r="BD39" i="863" s="1"/>
  <c r="BD30" i="863"/>
  <c r="BD32" i="863"/>
  <c r="BD41" i="863" a="1"/>
  <c r="BD41" i="863" s="1"/>
  <c r="BD29" i="863"/>
  <c r="BE2" i="863"/>
  <c r="BE31" i="863" s="1"/>
  <c r="BD17" i="864"/>
  <c r="BD18" i="864"/>
  <c r="BD16" i="864"/>
  <c r="BE19" i="864"/>
  <c r="AQ1" i="860"/>
  <c r="AQ7" i="860"/>
  <c r="AQ3" i="860"/>
  <c r="AQ4" i="860" s="1"/>
  <c r="AR2" i="860"/>
  <c r="AV2656" i="64"/>
  <c r="AW2654" i="64"/>
  <c r="AW2633" i="64"/>
  <c r="AW2635" i="64" s="1"/>
  <c r="BE1440" i="64" a="1"/>
  <c r="BD1607" i="64"/>
  <c r="AG1703" i="64" a="1"/>
  <c r="AG455" i="64" a="1"/>
  <c r="BC1274" i="64" a="1"/>
  <c r="BD3241" i="64" a="1"/>
  <c r="AG1540" i="64"/>
  <c r="AG1386" i="64" a="1"/>
  <c r="BC1318" i="64" a="1"/>
  <c r="BC2400" i="64" a="1"/>
  <c r="AG1985" i="64" a="1"/>
  <c r="BB1517" i="64" a="1"/>
  <c r="BC1703" i="64" a="1"/>
  <c r="BC455" i="64" a="1"/>
  <c r="BD1585" i="64"/>
  <c r="AG1318" i="64" a="1"/>
  <c r="BC2558" i="64" a="1"/>
  <c r="AG1274" i="64" a="1"/>
  <c r="BC1134" i="64" a="1"/>
  <c r="AG2558" i="64" a="1"/>
  <c r="AG1134" i="64" a="1"/>
  <c r="BC1985" i="64" a="1"/>
  <c r="AI1518" i="64" a="1"/>
  <c r="AH1517" i="64" a="1"/>
  <c r="BC1386" i="64" a="1"/>
  <c r="BD1629" i="64"/>
  <c r="BD1562" i="64"/>
  <c r="AG1515" i="64" a="1"/>
  <c r="BC1515" i="64" a="1"/>
  <c r="BD1674" i="64"/>
  <c r="AE1836" i="64" a="1"/>
  <c r="BA1518" i="64" a="1"/>
  <c r="BD1651" i="64"/>
  <c r="AG2400" i="64" a="1"/>
  <c r="BC1540" i="64"/>
  <c r="BD43" i="1413" l="1"/>
  <c r="BD17" i="861" s="1"/>
  <c r="AG33" i="1413"/>
  <c r="AG16" i="861" s="1"/>
  <c r="AH23" i="1413"/>
  <c r="AH26" i="1413" s="1"/>
  <c r="AG28" i="1413"/>
  <c r="AF52" i="1413"/>
  <c r="AG48" i="1413" s="1"/>
  <c r="AE63" i="1413"/>
  <c r="AE91" i="861" s="1"/>
  <c r="BF69" i="1413"/>
  <c r="BF42" i="1413"/>
  <c r="BF76" i="1413"/>
  <c r="BF11" i="1413"/>
  <c r="BF56" i="1413"/>
  <c r="BF60" i="1413"/>
  <c r="BF36" i="1413"/>
  <c r="BF50" i="1413"/>
  <c r="BF18" i="1413"/>
  <c r="BF12" i="1413"/>
  <c r="BF45" i="1413"/>
  <c r="BF32" i="1413"/>
  <c r="BF31" i="1413"/>
  <c r="BF13" i="1413"/>
  <c r="BF10" i="1413"/>
  <c r="BF17" i="1413"/>
  <c r="BF25" i="1413"/>
  <c r="BE14" i="1413"/>
  <c r="BE20" i="1413" s="1"/>
  <c r="BE23" i="861" s="1"/>
  <c r="BD24" i="1413"/>
  <c r="BE1440" i="64"/>
  <c r="AU1442" i="64"/>
  <c r="BE722" i="64" a="1"/>
  <c r="BE722" i="64" s="1"/>
  <c r="BE723" i="64" a="1"/>
  <c r="BE723" i="64" s="1"/>
  <c r="BE716" i="64" a="1"/>
  <c r="BE716" i="64" s="1"/>
  <c r="AF717" i="64"/>
  <c r="AF718" i="64" s="1"/>
  <c r="BD78" i="64"/>
  <c r="BD84" i="64" s="1"/>
  <c r="BE75" i="64" a="1"/>
  <c r="BE75" i="64" s="1"/>
  <c r="BE77" i="64" a="1"/>
  <c r="BE77" i="64" s="1"/>
  <c r="BE625" i="64" a="1"/>
  <c r="BE625" i="64" s="1"/>
  <c r="BE82" i="64" a="1"/>
  <c r="BE82" i="64" s="1"/>
  <c r="BE81" i="64" a="1"/>
  <c r="BE81" i="64" s="1"/>
  <c r="BE76" i="64" a="1"/>
  <c r="BE76" i="64" s="1"/>
  <c r="BE74" i="64" a="1"/>
  <c r="BE74" i="64" s="1"/>
  <c r="BC103" i="861"/>
  <c r="AE1836" i="64"/>
  <c r="AF1831" i="64"/>
  <c r="AE1800" i="64"/>
  <c r="AB636" i="64"/>
  <c r="AB640" i="64" s="1"/>
  <c r="AB639" i="64"/>
  <c r="BE621" i="64" a="1"/>
  <c r="BE621" i="64" s="1"/>
  <c r="BE631" i="64" a="1"/>
  <c r="BE631" i="64" s="1"/>
  <c r="BE635" i="64" a="1"/>
  <c r="BE635" i="64" s="1"/>
  <c r="BE627" i="64" a="1"/>
  <c r="BE627" i="64" s="1"/>
  <c r="AC608" i="64"/>
  <c r="BE614" i="64" a="1"/>
  <c r="BE614" i="64" s="1"/>
  <c r="BE610" i="64" a="1"/>
  <c r="BE610" i="64" s="1"/>
  <c r="BE613" i="64" a="1"/>
  <c r="BE613" i="64" s="1"/>
  <c r="BD615" i="64"/>
  <c r="BD612" i="64"/>
  <c r="BD3241" i="64"/>
  <c r="BE3240" i="64" a="1"/>
  <c r="BE3240" i="64" s="1"/>
  <c r="BE3023" i="64" a="1"/>
  <c r="BE3023" i="64" s="1"/>
  <c r="BE3025" i="64" s="1"/>
  <c r="BE3215" i="64" a="1"/>
  <c r="BE3215" i="64" s="1"/>
  <c r="AF3216" i="64"/>
  <c r="AF3217" i="64" s="1"/>
  <c r="BD3020" i="64"/>
  <c r="BE3018" i="64" a="1"/>
  <c r="BE3018" i="64" s="1"/>
  <c r="BE3019" i="64" a="1"/>
  <c r="BE3019" i="64" s="1"/>
  <c r="BE61" i="64" a="1"/>
  <c r="BE61" i="64" s="1"/>
  <c r="BE59" i="64" a="1"/>
  <c r="BE59" i="64" s="1"/>
  <c r="BE60" i="64" a="1"/>
  <c r="BE60" i="64" s="1"/>
  <c r="BE58" i="64" s="1" a="1"/>
  <c r="BE58" i="64" s="1"/>
  <c r="BE3541" i="64" a="1"/>
  <c r="BE3541" i="64" s="1"/>
  <c r="BE3520" i="64" a="1"/>
  <c r="BE3520" i="64" s="1"/>
  <c r="BE1583" i="64" a="1"/>
  <c r="BE1583" i="64" s="1"/>
  <c r="BE1584" i="64" a="1"/>
  <c r="BE1584" i="64" s="1"/>
  <c r="BE1672" i="64" a="1"/>
  <c r="BE1672" i="64" s="1"/>
  <c r="BE1673" i="64" a="1"/>
  <c r="BE1673" i="64" s="1"/>
  <c r="BE1628" i="64" a="1"/>
  <c r="BE1628" i="64" s="1"/>
  <c r="BE1650" i="64" a="1"/>
  <c r="BE1650" i="64" s="1"/>
  <c r="BE1561" i="64" a="1"/>
  <c r="BE1561" i="64" s="1"/>
  <c r="BE1606" i="64" a="1"/>
  <c r="BE1606" i="64" s="1"/>
  <c r="BD21" i="863"/>
  <c r="BE787" i="64" a="1"/>
  <c r="BE787" i="64" s="1"/>
  <c r="BE781" i="64" a="1"/>
  <c r="BE781" i="64" s="1"/>
  <c r="BE782" i="64" s="1"/>
  <c r="BE791" i="64" a="1"/>
  <c r="BE791" i="64" s="1"/>
  <c r="AS784" i="64"/>
  <c r="AT779" i="64"/>
  <c r="AT783" i="64" s="1"/>
  <c r="AS788" i="64"/>
  <c r="AS792" i="64" s="1"/>
  <c r="BD20" i="864"/>
  <c r="BD102" i="861" s="1"/>
  <c r="BD33" i="863"/>
  <c r="BD17" i="863" s="1"/>
  <c r="BD33" i="861" s="1"/>
  <c r="BD44" i="863"/>
  <c r="BF7" i="64"/>
  <c r="BF1" i="64"/>
  <c r="BE4" i="64"/>
  <c r="BF3" i="64"/>
  <c r="BF1439" i="64" s="1" a="1"/>
  <c r="BF1439" i="64" s="1"/>
  <c r="BG2" i="64"/>
  <c r="AS508" i="64"/>
  <c r="AT507" i="64"/>
  <c r="AS510" i="64"/>
  <c r="AQ558" i="64"/>
  <c r="AP559" i="64"/>
  <c r="AP561" i="64"/>
  <c r="BG2" i="864"/>
  <c r="BE4" i="864"/>
  <c r="BE4" i="863"/>
  <c r="BF1" i="863"/>
  <c r="BF1" i="864"/>
  <c r="BF7" i="864"/>
  <c r="BF7" i="863"/>
  <c r="BF3" i="864"/>
  <c r="BF3" i="863"/>
  <c r="AI1244" i="64"/>
  <c r="AI1245" i="64" s="1"/>
  <c r="BG3" i="861"/>
  <c r="BG3" i="1413" s="1"/>
  <c r="BF4" i="861"/>
  <c r="BF4" i="1413" s="1"/>
  <c r="AI187" i="64"/>
  <c r="AI188" i="64" s="1"/>
  <c r="AH1227" i="64"/>
  <c r="AH185" i="64"/>
  <c r="AG1467" i="64"/>
  <c r="AG1468" i="64" s="1"/>
  <c r="AG1470" i="64" s="1"/>
  <c r="AH170" i="64"/>
  <c r="AH1242" i="64"/>
  <c r="AH1517" i="64"/>
  <c r="AG1386" i="64"/>
  <c r="AG1393" i="64" s="1"/>
  <c r="AG1985" i="64"/>
  <c r="AG1987" i="64" s="1"/>
  <c r="AI1518" i="64"/>
  <c r="AG2558" i="64"/>
  <c r="AG2567" i="64" s="1"/>
  <c r="AG455" i="64"/>
  <c r="AG1703" i="64"/>
  <c r="AG1134" i="64"/>
  <c r="AG2400" i="64"/>
  <c r="AG2402" i="64" s="1"/>
  <c r="AG1515" i="64"/>
  <c r="AG1274" i="64"/>
  <c r="AG1318" i="64"/>
  <c r="AG2155" i="64"/>
  <c r="AG405" i="64"/>
  <c r="AG407" i="64" s="1"/>
  <c r="AG1224" i="64"/>
  <c r="AG1239" i="64"/>
  <c r="AG1241" i="64"/>
  <c r="AG1226" i="64"/>
  <c r="AE302" i="64"/>
  <c r="AG1237" i="64"/>
  <c r="AG1222" i="64"/>
  <c r="AG166" i="64"/>
  <c r="AG181" i="64"/>
  <c r="AF406" i="64" a="1"/>
  <c r="AF406" i="64" s="1"/>
  <c r="AF454" i="64" a="1"/>
  <c r="AF454" i="64" s="1"/>
  <c r="AF900" i="64" a="1"/>
  <c r="AF900" i="64" s="1"/>
  <c r="AF160" i="64" a="1"/>
  <c r="AF160" i="64" s="1"/>
  <c r="AF1234" i="64" a="1"/>
  <c r="AF1234" i="64" s="1"/>
  <c r="AF1217" i="64" a="1"/>
  <c r="AF1217" i="64" s="1"/>
  <c r="AF342" i="64" a="1"/>
  <c r="AF342" i="64" s="1"/>
  <c r="AF162" i="64" a="1"/>
  <c r="AF162" i="64" s="1"/>
  <c r="AF1203" i="64" a="1"/>
  <c r="AF1203" i="64" s="1"/>
  <c r="AF1211" i="64" s="1"/>
  <c r="AF1137" i="64" a="1"/>
  <c r="AF1137" i="64" s="1"/>
  <c r="AF404" i="64" a="1"/>
  <c r="AF404" i="64" s="1"/>
  <c r="AF159" i="64" a="1"/>
  <c r="AF159" i="64" s="1"/>
  <c r="AF1230" i="64" a="1"/>
  <c r="AF1230" i="64" s="1"/>
  <c r="AF1215" i="64" a="1"/>
  <c r="AF1215" i="64" s="1"/>
  <c r="AF1133" i="64" a="1"/>
  <c r="AF1133" i="64" s="1"/>
  <c r="AF530" i="64" a="1"/>
  <c r="AF530" i="64" s="1"/>
  <c r="AF561" i="64" s="1"/>
  <c r="AF1275" i="64" a="1"/>
  <c r="AF1275" i="64" s="1"/>
  <c r="AF2401" i="64" a="1"/>
  <c r="AF2401" i="64" s="1"/>
  <c r="AF1465" i="64" a="1"/>
  <c r="AF1465" i="64" s="1"/>
  <c r="AF161" i="64" a="1"/>
  <c r="AF161" i="64" s="1"/>
  <c r="AF1199" i="64" a="1"/>
  <c r="AF1199" i="64" s="1"/>
  <c r="AF1207" i="64" s="1"/>
  <c r="AF1218" i="64" a="1"/>
  <c r="AF1218" i="64" s="1"/>
  <c r="AF1216" i="64" a="1"/>
  <c r="AF1216" i="64" s="1"/>
  <c r="AF1219" i="64" a="1"/>
  <c r="AF1219" i="64" s="1"/>
  <c r="AF355" i="64" a="1"/>
  <c r="AF355" i="64" s="1"/>
  <c r="AF2399" i="64" a="1"/>
  <c r="AF2399" i="64" s="1"/>
  <c r="AF917" i="64" a="1"/>
  <c r="AF917" i="64" s="1"/>
  <c r="AF174" i="64" a="1"/>
  <c r="AF174" i="64" s="1"/>
  <c r="AF151" i="64" a="1"/>
  <c r="AF151" i="64" s="1"/>
  <c r="AF1984" i="64" a="1"/>
  <c r="AF1984" i="64" s="1"/>
  <c r="AF479" i="64" a="1"/>
  <c r="AF479" i="64" s="1"/>
  <c r="AF510" i="64" s="1"/>
  <c r="AF1317" i="64" a="1"/>
  <c r="AF1317" i="64" s="1"/>
  <c r="AF903" i="64" a="1"/>
  <c r="AF903" i="64" s="1"/>
  <c r="AF173" i="64" a="1"/>
  <c r="AF173" i="64" s="1"/>
  <c r="AF150" i="64" a="1"/>
  <c r="AF150" i="64" s="1"/>
  <c r="AF389" i="64" a="1"/>
  <c r="AF389" i="64" s="1"/>
  <c r="AF1200" i="64" a="1"/>
  <c r="AF1200" i="64" s="1"/>
  <c r="AF1208" i="64" s="1"/>
  <c r="AF1175" i="64" a="1"/>
  <c r="AF1175" i="64" s="1"/>
  <c r="AF1141" i="64" a="1"/>
  <c r="AF1141" i="64" s="1"/>
  <c r="AF2154" i="64" a="1"/>
  <c r="AF2154" i="64" s="1"/>
  <c r="AF1986" i="64" a="1"/>
  <c r="AF1986" i="64" s="1"/>
  <c r="AF403" i="64" a="1"/>
  <c r="AF403" i="64" s="1"/>
  <c r="AF1385" i="64" a="1"/>
  <c r="AF1385" i="64" s="1"/>
  <c r="AF154" i="64" a="1"/>
  <c r="AF154" i="64" s="1"/>
  <c r="AF176" i="64" a="1"/>
  <c r="AF176" i="64" s="1"/>
  <c r="AF175" i="64" a="1"/>
  <c r="AF175" i="64" s="1"/>
  <c r="AF153" i="64" a="1"/>
  <c r="AF153" i="64" s="1"/>
  <c r="AF1233" i="64" a="1"/>
  <c r="AF1233" i="64" s="1"/>
  <c r="AF1201" i="64" a="1"/>
  <c r="AF1201" i="64" s="1"/>
  <c r="AF1209" i="64" s="1"/>
  <c r="AF251" i="64" a="1"/>
  <c r="AF251" i="64" s="1"/>
  <c r="AF1702" i="64" a="1"/>
  <c r="AF1702" i="64" s="1"/>
  <c r="AF2559" i="64" a="1"/>
  <c r="AF2559" i="64" s="1"/>
  <c r="AF911" i="64" a="1"/>
  <c r="AF911" i="64" s="1"/>
  <c r="AF1231" i="64" a="1"/>
  <c r="AF1231" i="64" s="1"/>
  <c r="AF2153" i="64" a="1"/>
  <c r="AF2153" i="64" s="1"/>
  <c r="AF1466" i="64" a="1"/>
  <c r="AF1466" i="64" s="1"/>
  <c r="AF177" i="64" a="1"/>
  <c r="AF177" i="64" s="1"/>
  <c r="AF158" i="64" a="1"/>
  <c r="AF158" i="64" s="1"/>
  <c r="AF152" i="64" a="1"/>
  <c r="AF152" i="64" s="1"/>
  <c r="AF1539" i="64" a="1"/>
  <c r="AF1539" i="64" s="1"/>
  <c r="AF1232" i="64" a="1"/>
  <c r="AF1232" i="64" s="1"/>
  <c r="AF1202" i="64" a="1"/>
  <c r="AF1202" i="64" s="1"/>
  <c r="AF1210" i="64" s="1"/>
  <c r="AF374" i="64" a="1"/>
  <c r="AF374" i="64" s="1"/>
  <c r="AF1469" i="64" a="1"/>
  <c r="AF1469" i="64" s="1"/>
  <c r="AF1514" i="64" a="1"/>
  <c r="AF1514" i="64" s="1"/>
  <c r="AG165" i="64"/>
  <c r="AG180" i="64"/>
  <c r="AG155" i="64"/>
  <c r="AG1223" i="64"/>
  <c r="AG1238" i="64"/>
  <c r="AG182" i="64"/>
  <c r="AG167" i="64"/>
  <c r="AG168" i="64"/>
  <c r="AG183" i="64"/>
  <c r="AH1283" i="64"/>
  <c r="AH1288" i="64"/>
  <c r="AS1289" i="64" s="1" a="1"/>
  <c r="AS1289" i="64" s="1"/>
  <c r="AH1142" i="64"/>
  <c r="AH1138" i="64"/>
  <c r="AG184" i="64"/>
  <c r="AG169" i="64"/>
  <c r="AH1393" i="64"/>
  <c r="AG1225" i="64"/>
  <c r="AG1240" i="64"/>
  <c r="AZ95" i="861"/>
  <c r="BA46" i="861"/>
  <c r="BC2146" i="64"/>
  <c r="BC2155" i="64" s="1"/>
  <c r="BD2153" i="64" a="1"/>
  <c r="BD2153" i="64" s="1"/>
  <c r="BD2154" i="64" a="1"/>
  <c r="BD2154" i="64" s="1"/>
  <c r="BC1515" i="64"/>
  <c r="BC1985" i="64"/>
  <c r="BC1987" i="64" s="1"/>
  <c r="BD1986" i="64" a="1"/>
  <c r="BD1986" i="64" s="1"/>
  <c r="BD1984" i="64" a="1"/>
  <c r="BD1984" i="64" s="1"/>
  <c r="BC405" i="64"/>
  <c r="BC407" i="64" s="1"/>
  <c r="BD404" i="64" a="1"/>
  <c r="BD404" i="64" s="1"/>
  <c r="BD406" i="64" a="1"/>
  <c r="BD406" i="64" s="1"/>
  <c r="BD479" i="64" a="1"/>
  <c r="BD479" i="64" s="1"/>
  <c r="BD403" i="64" a="1"/>
  <c r="BD403" i="64" s="1"/>
  <c r="BD530" i="64" a="1"/>
  <c r="BD530" i="64" s="1"/>
  <c r="BC455" i="64"/>
  <c r="BC1703" i="64"/>
  <c r="BD1702" i="64" a="1"/>
  <c r="BD1702" i="64" s="1"/>
  <c r="BD454" i="64" a="1"/>
  <c r="BD454" i="64" s="1"/>
  <c r="BC1386" i="64"/>
  <c r="BC1318" i="64"/>
  <c r="BB1393" i="64"/>
  <c r="BD1317" i="64" a="1"/>
  <c r="BD1317" i="64" s="1"/>
  <c r="BD1385" i="64" a="1"/>
  <c r="BD1385" i="64" s="1"/>
  <c r="BC2558" i="64"/>
  <c r="BC2567" i="64" s="1"/>
  <c r="BD2559" i="64" a="1"/>
  <c r="BD2559" i="64" s="1"/>
  <c r="BP2589" i="64"/>
  <c r="BP2591" i="64" s="1"/>
  <c r="BC1274" i="64"/>
  <c r="BC2400" i="64"/>
  <c r="BC2402" i="64" s="1"/>
  <c r="BA1289" i="64" a="1"/>
  <c r="BA1289" i="64" s="1"/>
  <c r="BD2399" i="64" a="1"/>
  <c r="BD2399" i="64" s="1"/>
  <c r="BD1275" i="64" a="1"/>
  <c r="BD1275" i="64" s="1"/>
  <c r="BB1288" i="64"/>
  <c r="BB1283" i="64"/>
  <c r="BD1469" i="64" a="1"/>
  <c r="BD1469" i="64" s="1"/>
  <c r="BD2401" i="64" a="1"/>
  <c r="BD2401" i="64" s="1"/>
  <c r="BD1465" i="64" a="1"/>
  <c r="BD1465" i="64" s="1"/>
  <c r="BD1466" i="64" a="1"/>
  <c r="BD1466" i="64" s="1"/>
  <c r="BC1467" i="64"/>
  <c r="BC1468" i="64" s="1"/>
  <c r="BC1470" i="64" s="1"/>
  <c r="BD911" i="64" a="1"/>
  <c r="BD911" i="64" s="1"/>
  <c r="BD900" i="64" a="1"/>
  <c r="BD900" i="64" s="1"/>
  <c r="BD903" i="64" a="1"/>
  <c r="BD903" i="64" s="1"/>
  <c r="BD917" i="64" a="1"/>
  <c r="BD917" i="64" s="1"/>
  <c r="BC184" i="64"/>
  <c r="BC169" i="64"/>
  <c r="BD154" i="64" a="1"/>
  <c r="BD154" i="64" s="1"/>
  <c r="BC180" i="64"/>
  <c r="BC168" i="64"/>
  <c r="BC183" i="64"/>
  <c r="AX188" i="64"/>
  <c r="BC182" i="64"/>
  <c r="BC166" i="64"/>
  <c r="BC181" i="64"/>
  <c r="BB170" i="64"/>
  <c r="BC165" i="64"/>
  <c r="BC167" i="64"/>
  <c r="BD175" i="64" a="1"/>
  <c r="BD175" i="64" s="1"/>
  <c r="BD161" i="64" a="1"/>
  <c r="BD161" i="64" s="1"/>
  <c r="BD159" i="64" a="1"/>
  <c r="BD159" i="64" s="1"/>
  <c r="BD177" i="64" a="1"/>
  <c r="BD177" i="64" s="1"/>
  <c r="BD162" i="64" a="1"/>
  <c r="BD162" i="64" s="1"/>
  <c r="BD174" i="64" a="1"/>
  <c r="BD174" i="64" s="1"/>
  <c r="BD176" i="64" a="1"/>
  <c r="BD176" i="64" s="1"/>
  <c r="BD173" i="64" a="1"/>
  <c r="BD173" i="64" s="1"/>
  <c r="BD160" i="64" a="1"/>
  <c r="BD160" i="64" s="1"/>
  <c r="BD158" i="64" a="1"/>
  <c r="BD158" i="64" s="1"/>
  <c r="AY187" i="64"/>
  <c r="AY188" i="64" s="1"/>
  <c r="AZ185" i="64"/>
  <c r="BD389" i="64" a="1"/>
  <c r="BD389" i="64" s="1"/>
  <c r="BD151" i="64" a="1"/>
  <c r="BD151" i="64" s="1"/>
  <c r="BD150" i="64" a="1"/>
  <c r="BD150" i="64" s="1"/>
  <c r="BD152" i="64" a="1"/>
  <c r="BD152" i="64" s="1"/>
  <c r="BD153" i="64" a="1"/>
  <c r="BD153" i="64" s="1"/>
  <c r="BC155" i="64"/>
  <c r="BD1539" i="64" a="1"/>
  <c r="BD1539" i="64" s="1"/>
  <c r="BA1227" i="64"/>
  <c r="BA1244" i="64" s="1"/>
  <c r="BA1245" i="64" s="1"/>
  <c r="BC1241" i="64"/>
  <c r="BC1240" i="64"/>
  <c r="BC1239" i="64"/>
  <c r="BC1237" i="64"/>
  <c r="BB1242" i="64"/>
  <c r="BD1233" i="64" a="1"/>
  <c r="BD1233" i="64" s="1"/>
  <c r="BD1234" i="64" a="1"/>
  <c r="BD1234" i="64" s="1"/>
  <c r="BD1230" i="64" a="1"/>
  <c r="BD1230" i="64" s="1"/>
  <c r="BD1231" i="64" a="1"/>
  <c r="BD1231" i="64" s="1"/>
  <c r="BD1232" i="64" a="1"/>
  <c r="BD1232" i="64" s="1"/>
  <c r="BC1238" i="64"/>
  <c r="BC1222" i="64"/>
  <c r="BC1226" i="64"/>
  <c r="BC1225" i="64"/>
  <c r="BB1227" i="64"/>
  <c r="BC1224" i="64"/>
  <c r="BC1223" i="64"/>
  <c r="BD1218" i="64" a="1"/>
  <c r="BD1218" i="64" s="1"/>
  <c r="BD1219" i="64" a="1"/>
  <c r="BD1219" i="64" s="1"/>
  <c r="BD1199" i="64" a="1"/>
  <c r="BD1199" i="64" s="1"/>
  <c r="BD1207" i="64" s="1"/>
  <c r="BD1200" i="64" a="1"/>
  <c r="BD1200" i="64" s="1"/>
  <c r="BD1208" i="64" s="1"/>
  <c r="BD1216" i="64" a="1"/>
  <c r="BD1216" i="64" s="1"/>
  <c r="BD1201" i="64" a="1"/>
  <c r="BD1201" i="64" s="1"/>
  <c r="BD1209" i="64" s="1"/>
  <c r="BD1202" i="64" a="1"/>
  <c r="BD1202" i="64" s="1"/>
  <c r="BD1210" i="64" s="1"/>
  <c r="BD1203" i="64" a="1"/>
  <c r="BD1203" i="64" s="1"/>
  <c r="BD1211" i="64" s="1"/>
  <c r="BD1217" i="64" a="1"/>
  <c r="BD1217" i="64" s="1"/>
  <c r="BD1215" i="64" a="1"/>
  <c r="BD1215" i="64" s="1"/>
  <c r="BD251" i="64" a="1"/>
  <c r="BD251" i="64" s="1"/>
  <c r="BA1518" i="64"/>
  <c r="BB1517" i="64"/>
  <c r="BD374" i="64" a="1"/>
  <c r="BD374" i="64" s="1"/>
  <c r="BD1514" i="64" a="1"/>
  <c r="BD1514" i="64" s="1"/>
  <c r="BD355" i="64" a="1"/>
  <c r="BD355" i="64" s="1"/>
  <c r="BD1175" i="64" a="1"/>
  <c r="BD1175" i="64" s="1"/>
  <c r="BD1141" i="64" a="1"/>
  <c r="BD1141" i="64" s="1"/>
  <c r="BD342" i="64" a="1"/>
  <c r="BD342" i="64" s="1"/>
  <c r="BB1138" i="64"/>
  <c r="BC1134" i="64"/>
  <c r="BC1142" i="64" s="1"/>
  <c r="BD1137" i="64" a="1"/>
  <c r="BD1137" i="64" s="1"/>
  <c r="BD1133" i="64" a="1"/>
  <c r="BD1133" i="64" s="1"/>
  <c r="AX2613" i="64"/>
  <c r="BE302" i="64"/>
  <c r="BE17" i="864"/>
  <c r="BE16" i="864"/>
  <c r="BE18" i="864"/>
  <c r="BF19" i="864"/>
  <c r="BD34" i="863"/>
  <c r="BD51" i="863" a="1"/>
  <c r="BD51" i="863" s="1"/>
  <c r="BD53" i="863" a="1"/>
  <c r="BD53" i="863" s="1"/>
  <c r="BD49" i="863" a="1"/>
  <c r="BD49" i="863" s="1"/>
  <c r="BG7" i="861"/>
  <c r="BG7" i="1413" s="1"/>
  <c r="BH2" i="861"/>
  <c r="BH2" i="1413" s="1"/>
  <c r="BG1" i="861"/>
  <c r="BG1" i="1413" s="1"/>
  <c r="BE43" i="863" a="1"/>
  <c r="BE43" i="863" s="1"/>
  <c r="BE41" i="863" a="1"/>
  <c r="BE41" i="863" s="1"/>
  <c r="BE40" i="863" a="1"/>
  <c r="BE40" i="863" s="1"/>
  <c r="BE39" i="863" a="1"/>
  <c r="BE39" i="863" s="1"/>
  <c r="BE32" i="863"/>
  <c r="BE42" i="863" a="1"/>
  <c r="BE42" i="863" s="1"/>
  <c r="BE30" i="863"/>
  <c r="BE29" i="863"/>
  <c r="BF2" i="863"/>
  <c r="BF31" i="863" s="1"/>
  <c r="AR7" i="860"/>
  <c r="AR3" i="860"/>
  <c r="AR4" i="860" s="1"/>
  <c r="AS2" i="860"/>
  <c r="AR1" i="860"/>
  <c r="AW2656" i="64"/>
  <c r="AX2654" i="64"/>
  <c r="AX2633" i="64"/>
  <c r="AX2635" i="64" s="1"/>
  <c r="BF1440" i="64" a="1"/>
  <c r="BD1274" i="64" a="1"/>
  <c r="BC1517" i="64" a="1"/>
  <c r="BE3241" i="64" a="1"/>
  <c r="BE1585" i="64"/>
  <c r="BD1985" i="64" a="1"/>
  <c r="BE1651" i="64"/>
  <c r="BD455" i="64" a="1"/>
  <c r="AF455" i="64" a="1"/>
  <c r="AF1985" i="64" a="1"/>
  <c r="AH1518" i="64" a="1"/>
  <c r="AF1540" i="64"/>
  <c r="BD1318" i="64" a="1"/>
  <c r="BE1562" i="64"/>
  <c r="BB1518" i="64" a="1"/>
  <c r="AF2558" i="64" a="1"/>
  <c r="AG1517" i="64" a="1"/>
  <c r="AF1386" i="64" a="1"/>
  <c r="BD2400" i="64" a="1"/>
  <c r="AF1274" i="64" a="1"/>
  <c r="AF2400" i="64" a="1"/>
  <c r="BD1386" i="64" a="1"/>
  <c r="BE1607" i="64"/>
  <c r="AF1703" i="64" a="1"/>
  <c r="BE1674" i="64"/>
  <c r="BD1540" i="64"/>
  <c r="BE1629" i="64"/>
  <c r="AF1515" i="64" a="1"/>
  <c r="BD1703" i="64" a="1"/>
  <c r="BD1134" i="64" a="1"/>
  <c r="AF1134" i="64" a="1"/>
  <c r="AF1318" i="64" a="1"/>
  <c r="BD2558" i="64" a="1"/>
  <c r="BD1515" i="64" a="1"/>
  <c r="AF57" i="1413" l="1"/>
  <c r="AF18" i="861" s="1"/>
  <c r="AF53" i="1413"/>
  <c r="AG37" i="1413"/>
  <c r="AG69" i="861" s="1"/>
  <c r="AG49" i="1413"/>
  <c r="AG51" i="1413" s="1"/>
  <c r="BE43" i="1413"/>
  <c r="BE17" i="861" s="1"/>
  <c r="AH27" i="1413"/>
  <c r="BE24" i="1413"/>
  <c r="BG36" i="1413"/>
  <c r="BG69" i="1413"/>
  <c r="BG32" i="1413"/>
  <c r="BG25" i="1413"/>
  <c r="BG76" i="1413"/>
  <c r="BG10" i="1413"/>
  <c r="BG12" i="1413"/>
  <c r="BG60" i="1413"/>
  <c r="BG56" i="1413"/>
  <c r="BG50" i="1413"/>
  <c r="BG13" i="1413"/>
  <c r="BG45" i="1413"/>
  <c r="BG42" i="1413"/>
  <c r="BG11" i="1413"/>
  <c r="BG17" i="1413"/>
  <c r="BG18" i="1413"/>
  <c r="BG31" i="1413"/>
  <c r="BF14" i="1413"/>
  <c r="BF43" i="1413" s="1"/>
  <c r="BF17" i="861" s="1"/>
  <c r="BF1440" i="64"/>
  <c r="AV1442" i="64"/>
  <c r="BF722" i="64" a="1"/>
  <c r="BF722" i="64" s="1"/>
  <c r="AF724" i="64"/>
  <c r="BF723" i="64" a="1"/>
  <c r="BF723" i="64" s="1"/>
  <c r="BF716" i="64" a="1"/>
  <c r="BF716" i="64" s="1"/>
  <c r="AF719" i="64"/>
  <c r="AG714" i="64"/>
  <c r="BE78" i="64"/>
  <c r="BE84" i="64" s="1"/>
  <c r="BF75" i="64" a="1"/>
  <c r="BF75" i="64" s="1"/>
  <c r="BF77" i="64" a="1"/>
  <c r="BF77" i="64" s="1"/>
  <c r="BF625" i="64" a="1"/>
  <c r="BF625" i="64" s="1"/>
  <c r="BF82" i="64" a="1"/>
  <c r="BF82" i="64" s="1"/>
  <c r="BF81" i="64" a="1"/>
  <c r="BF81" i="64" s="1"/>
  <c r="BF76" i="64" a="1"/>
  <c r="BF76" i="64" s="1"/>
  <c r="BF74" i="64" a="1"/>
  <c r="BF74" i="64" s="1"/>
  <c r="BD103" i="861"/>
  <c r="AE1838" i="64"/>
  <c r="AF1832" i="64"/>
  <c r="AF1834" i="64" s="1"/>
  <c r="AF1798" i="64"/>
  <c r="AB641" i="64"/>
  <c r="AB642" i="64" s="1"/>
  <c r="BF621" i="64" a="1"/>
  <c r="BF621" i="64" s="1"/>
  <c r="BF635" i="64" a="1"/>
  <c r="BF635" i="64" s="1"/>
  <c r="BF627" i="64" a="1"/>
  <c r="BF627" i="64" s="1"/>
  <c r="BF631" i="64" a="1"/>
  <c r="BF631" i="64" s="1"/>
  <c r="AC609" i="64"/>
  <c r="BF614" i="64" a="1"/>
  <c r="BF614" i="64" s="1"/>
  <c r="BF610" i="64" a="1"/>
  <c r="BF610" i="64" s="1"/>
  <c r="BF613" i="64" a="1"/>
  <c r="BF613" i="64" s="1"/>
  <c r="BE615" i="64"/>
  <c r="BE612" i="64"/>
  <c r="BE3241" i="64"/>
  <c r="BF3240" i="64" a="1"/>
  <c r="BF3240" i="64" s="1"/>
  <c r="BF3023" i="64" a="1"/>
  <c r="BF3023" i="64" s="1"/>
  <c r="BF3025" i="64" s="1"/>
  <c r="AF24" i="861"/>
  <c r="BF3215" i="64" a="1"/>
  <c r="BF3215" i="64" s="1"/>
  <c r="AF3218" i="64"/>
  <c r="AG3213" i="64"/>
  <c r="BF3018" i="64" a="1"/>
  <c r="BF3018" i="64" s="1"/>
  <c r="BF3019" i="64" a="1"/>
  <c r="BF3019" i="64" s="1"/>
  <c r="BE3020" i="64"/>
  <c r="BF61" i="64" a="1"/>
  <c r="BF61" i="64" s="1"/>
  <c r="BF59" i="64" a="1"/>
  <c r="BF59" i="64" s="1"/>
  <c r="BF60" i="64" a="1"/>
  <c r="BF60" i="64" s="1"/>
  <c r="BF58" i="64" s="1" a="1"/>
  <c r="BF58" i="64" s="1"/>
  <c r="BF3541" i="64" a="1"/>
  <c r="BF3541" i="64" s="1"/>
  <c r="BF3520" i="64" a="1"/>
  <c r="BF3520" i="64" s="1"/>
  <c r="BF1583" i="64" a="1"/>
  <c r="BF1583" i="64" s="1"/>
  <c r="BF1584" i="64" a="1"/>
  <c r="BF1584" i="64" s="1"/>
  <c r="BF1672" i="64" a="1"/>
  <c r="BF1672" i="64" s="1"/>
  <c r="BF1673" i="64" a="1"/>
  <c r="BF1673" i="64" s="1"/>
  <c r="BF1628" i="64" a="1"/>
  <c r="BF1628" i="64" s="1"/>
  <c r="BF1650" i="64" a="1"/>
  <c r="BF1650" i="64" s="1"/>
  <c r="BF1561" i="64" a="1"/>
  <c r="BF1561" i="64" s="1"/>
  <c r="BF1606" i="64" a="1"/>
  <c r="BF1606" i="64" s="1"/>
  <c r="BE21" i="863"/>
  <c r="AU779" i="64"/>
  <c r="AU783" i="64" s="1"/>
  <c r="AT788" i="64"/>
  <c r="AT792" i="64" s="1"/>
  <c r="AT784" i="64"/>
  <c r="BF791" i="64" a="1"/>
  <c r="BF791" i="64" s="1"/>
  <c r="BF787" i="64" a="1"/>
  <c r="BF787" i="64" s="1"/>
  <c r="BF781" i="64" a="1"/>
  <c r="BF781" i="64" s="1"/>
  <c r="BF782" i="64" s="1"/>
  <c r="BE20" i="864"/>
  <c r="BE102" i="861" s="1"/>
  <c r="BE33" i="863"/>
  <c r="BE17" i="863" s="1"/>
  <c r="BE33" i="861" s="1"/>
  <c r="BE44" i="863"/>
  <c r="BF4" i="64"/>
  <c r="BG1" i="64"/>
  <c r="BG3" i="64"/>
  <c r="BG1439" i="64" s="1" a="1"/>
  <c r="BG1439" i="64" s="1"/>
  <c r="BH2" i="64"/>
  <c r="BG7" i="64"/>
  <c r="AR558" i="64"/>
  <c r="AQ559" i="64"/>
  <c r="AQ561" i="64"/>
  <c r="AT508" i="64"/>
  <c r="AU507" i="64"/>
  <c r="AT510" i="64"/>
  <c r="BH2" i="864"/>
  <c r="BF4" i="863"/>
  <c r="BF4" i="864"/>
  <c r="BG3" i="864"/>
  <c r="BG3" i="863"/>
  <c r="BG1" i="863"/>
  <c r="BG1" i="864"/>
  <c r="BG7" i="864"/>
  <c r="BG7" i="863"/>
  <c r="AH1244" i="64"/>
  <c r="AH1245" i="64" s="1"/>
  <c r="BH3" i="861"/>
  <c r="BH3" i="1413" s="1"/>
  <c r="BG4" i="861"/>
  <c r="BG4" i="1413" s="1"/>
  <c r="AH187" i="64"/>
  <c r="AH188" i="64" s="1"/>
  <c r="AG1227" i="64"/>
  <c r="AG185" i="64"/>
  <c r="AG1242" i="64"/>
  <c r="AG170" i="64"/>
  <c r="AF405" i="64"/>
  <c r="AF407" i="64" s="1"/>
  <c r="AF2155" i="64"/>
  <c r="BC2158" i="64" s="1"/>
  <c r="AF1318" i="64"/>
  <c r="AF1134" i="64"/>
  <c r="AF1985" i="64"/>
  <c r="AF1987" i="64" s="1"/>
  <c r="AF2558" i="64"/>
  <c r="AF2567" i="64" s="1"/>
  <c r="AF1515" i="64"/>
  <c r="AF1703" i="64"/>
  <c r="AF1386" i="64"/>
  <c r="AF1393" i="64" s="1"/>
  <c r="AF2400" i="64"/>
  <c r="AF2402" i="64" s="1"/>
  <c r="AF455" i="64"/>
  <c r="AG1517" i="64"/>
  <c r="AF1274" i="64"/>
  <c r="AH1518" i="64"/>
  <c r="AG1142" i="64"/>
  <c r="AG1138" i="64"/>
  <c r="AF1240" i="64"/>
  <c r="AF1225" i="64"/>
  <c r="AF168" i="64"/>
  <c r="AF183" i="64"/>
  <c r="AE479" i="64" a="1"/>
  <c r="AE479" i="64" s="1"/>
  <c r="AE510" i="64" s="1"/>
  <c r="AE1469" i="64" a="1"/>
  <c r="AE1469" i="64" s="1"/>
  <c r="AE903" i="64" a="1"/>
  <c r="AE903" i="64" s="1"/>
  <c r="AE173" i="64" a="1"/>
  <c r="AE173" i="64" s="1"/>
  <c r="AE151" i="64" a="1"/>
  <c r="AE151" i="64" s="1"/>
  <c r="AE1217" i="64" a="1"/>
  <c r="AE1217" i="64" s="1"/>
  <c r="AE1514" i="64" a="1"/>
  <c r="AE1514" i="64" s="1"/>
  <c r="AE403" i="64" a="1"/>
  <c r="AE403" i="64" s="1"/>
  <c r="AE1702" i="64" a="1"/>
  <c r="AE1702" i="64" s="1"/>
  <c r="AE2559" i="64" a="1"/>
  <c r="AE2559" i="64" s="1"/>
  <c r="AE2401" i="64" a="1"/>
  <c r="AE2401" i="64" s="1"/>
  <c r="AE175" i="64" a="1"/>
  <c r="AE175" i="64" s="1"/>
  <c r="AE174" i="64" a="1"/>
  <c r="AE174" i="64" s="1"/>
  <c r="AE152" i="64" a="1"/>
  <c r="AE152" i="64" s="1"/>
  <c r="AE1233" i="64" a="1"/>
  <c r="AE1233" i="64" s="1"/>
  <c r="AE1218" i="64" a="1"/>
  <c r="AE1218" i="64" s="1"/>
  <c r="AE1199" i="64" a="1"/>
  <c r="AE1199" i="64" s="1"/>
  <c r="AE1207" i="64" s="1"/>
  <c r="AE917" i="64" a="1"/>
  <c r="AE917" i="64" s="1"/>
  <c r="AE161" i="64" a="1"/>
  <c r="AE161" i="64" s="1"/>
  <c r="AE251" i="64" a="1"/>
  <c r="AE251" i="64" s="1"/>
  <c r="AE454" i="64" a="1"/>
  <c r="AE454" i="64" s="1"/>
  <c r="AE1465" i="64" a="1"/>
  <c r="AE1465" i="64" s="1"/>
  <c r="AE158" i="64" a="1"/>
  <c r="AE158" i="64" s="1"/>
  <c r="AE153" i="64" a="1"/>
  <c r="AE153" i="64" s="1"/>
  <c r="AE1232" i="64" a="1"/>
  <c r="AE1232" i="64" s="1"/>
  <c r="AE1203" i="64" a="1"/>
  <c r="AE1203" i="64" s="1"/>
  <c r="AE1211" i="64" s="1"/>
  <c r="AE374" i="64" a="1"/>
  <c r="AE374" i="64" s="1"/>
  <c r="AE176" i="64" a="1"/>
  <c r="AE176" i="64" s="1"/>
  <c r="AE1215" i="64" a="1"/>
  <c r="AE1215" i="64" s="1"/>
  <c r="AE1466" i="64" a="1"/>
  <c r="AE1466" i="64" s="1"/>
  <c r="AE911" i="64" a="1"/>
  <c r="AE911" i="64" s="1"/>
  <c r="AE154" i="64" a="1"/>
  <c r="AE154" i="64" s="1"/>
  <c r="AE177" i="64" a="1"/>
  <c r="AE177" i="64" s="1"/>
  <c r="AE150" i="64" a="1"/>
  <c r="AE150" i="64" s="1"/>
  <c r="AE1539" i="64" a="1"/>
  <c r="AE1539" i="64" s="1"/>
  <c r="AE1231" i="64" a="1"/>
  <c r="AE1231" i="64" s="1"/>
  <c r="AE1216" i="64" a="1"/>
  <c r="AE1216" i="64" s="1"/>
  <c r="AE1219" i="64" a="1"/>
  <c r="AE1219" i="64" s="1"/>
  <c r="AE2153" i="64" a="1"/>
  <c r="AE2153" i="64" s="1"/>
  <c r="AE404" i="64" a="1"/>
  <c r="AE404" i="64" s="1"/>
  <c r="AE530" i="64" a="1"/>
  <c r="AE530" i="64" s="1"/>
  <c r="AE561" i="64" s="1"/>
  <c r="AE389" i="64" a="1"/>
  <c r="AE389" i="64" s="1"/>
  <c r="AE2154" i="64" a="1"/>
  <c r="AE2154" i="64" s="1"/>
  <c r="AE2399" i="64" a="1"/>
  <c r="AE2399" i="64" s="1"/>
  <c r="AE900" i="64" a="1"/>
  <c r="AE900" i="64" s="1"/>
  <c r="AE162" i="64" a="1"/>
  <c r="AE162" i="64" s="1"/>
  <c r="AE1234" i="64" a="1"/>
  <c r="AE1234" i="64" s="1"/>
  <c r="AE1200" i="64" a="1"/>
  <c r="AE1200" i="64" s="1"/>
  <c r="AE1208" i="64" s="1"/>
  <c r="AE160" i="64" a="1"/>
  <c r="AE160" i="64" s="1"/>
  <c r="AE1230" i="64" a="1"/>
  <c r="AE1230" i="64" s="1"/>
  <c r="AE1201" i="64" a="1"/>
  <c r="AE1201" i="64" s="1"/>
  <c r="AE1209" i="64" s="1"/>
  <c r="AE1275" i="64" a="1"/>
  <c r="AE1275" i="64" s="1"/>
  <c r="AE1984" i="64" a="1"/>
  <c r="AE1984" i="64" s="1"/>
  <c r="AE1986" i="64" a="1"/>
  <c r="AE1986" i="64" s="1"/>
  <c r="AE406" i="64" a="1"/>
  <c r="AE406" i="64" s="1"/>
  <c r="AE1317" i="64" a="1"/>
  <c r="AE1317" i="64" s="1"/>
  <c r="AE159" i="64" a="1"/>
  <c r="AE159" i="64" s="1"/>
  <c r="AE1202" i="64" a="1"/>
  <c r="AE1202" i="64" s="1"/>
  <c r="AE1210" i="64" s="1"/>
  <c r="AE1385" i="64" a="1"/>
  <c r="AE1385" i="64" s="1"/>
  <c r="AE355" i="64" a="1"/>
  <c r="AE355" i="64" s="1"/>
  <c r="AE1133" i="64" a="1"/>
  <c r="AE1133" i="64" s="1"/>
  <c r="AE1175" i="64" a="1"/>
  <c r="AE1175" i="64" s="1"/>
  <c r="AE1141" i="64" a="1"/>
  <c r="AE1141" i="64" s="1"/>
  <c r="AE1137" i="64" a="1"/>
  <c r="AE1137" i="64" s="1"/>
  <c r="AE342" i="64" a="1"/>
  <c r="AE342" i="64" s="1"/>
  <c r="AF1223" i="64"/>
  <c r="AF1238" i="64"/>
  <c r="AF166" i="64"/>
  <c r="AF181" i="64"/>
  <c r="AF1237" i="64"/>
  <c r="AF1222" i="64"/>
  <c r="AF182" i="64"/>
  <c r="AF167" i="64"/>
  <c r="AF169" i="64"/>
  <c r="AF184" i="64"/>
  <c r="AF165" i="64"/>
  <c r="AF180" i="64"/>
  <c r="AF155" i="64"/>
  <c r="AF1467" i="64"/>
  <c r="AF1468" i="64" s="1"/>
  <c r="AF1470" i="64" s="1"/>
  <c r="AG1283" i="64"/>
  <c r="AG1288" i="64"/>
  <c r="AR1289" i="64" s="1" a="1"/>
  <c r="AR1289" i="64" s="1"/>
  <c r="AF1224" i="64"/>
  <c r="AF1239" i="64"/>
  <c r="AF1226" i="64"/>
  <c r="AF1241" i="64"/>
  <c r="AD302" i="64"/>
  <c r="BA95" i="861"/>
  <c r="BD2146" i="64"/>
  <c r="BD2155" i="64" s="1"/>
  <c r="BD2158" i="64" s="1"/>
  <c r="BA64" i="861"/>
  <c r="AZ64" i="861"/>
  <c r="BB46" i="861"/>
  <c r="BE2153" i="64" a="1"/>
  <c r="BE2153" i="64" s="1"/>
  <c r="BE2154" i="64" a="1"/>
  <c r="BE2154" i="64" s="1"/>
  <c r="BD1515" i="64"/>
  <c r="BD1985" i="64"/>
  <c r="BD1987" i="64" s="1"/>
  <c r="BE1986" i="64" a="1"/>
  <c r="BE1986" i="64" s="1"/>
  <c r="BE1984" i="64" a="1"/>
  <c r="BE1984" i="64" s="1"/>
  <c r="BE404" i="64" a="1"/>
  <c r="BE404" i="64" s="1"/>
  <c r="BE406" i="64" a="1"/>
  <c r="BE406" i="64" s="1"/>
  <c r="BD405" i="64"/>
  <c r="BD407" i="64" s="1"/>
  <c r="BE479" i="64" a="1"/>
  <c r="BE479" i="64" s="1"/>
  <c r="BE403" i="64" a="1"/>
  <c r="BE403" i="64" s="1"/>
  <c r="BE530" i="64" a="1"/>
  <c r="BE530" i="64" s="1"/>
  <c r="BD455" i="64"/>
  <c r="BD1703" i="64"/>
  <c r="BE1702" i="64" a="1"/>
  <c r="BE1702" i="64" s="1"/>
  <c r="BE454" i="64" a="1"/>
  <c r="BE454" i="64" s="1"/>
  <c r="BD1386" i="64"/>
  <c r="BD1318" i="64"/>
  <c r="BC1393" i="64"/>
  <c r="BE1317" i="64" a="1"/>
  <c r="BE1317" i="64" s="1"/>
  <c r="BE1385" i="64" a="1"/>
  <c r="BE1385" i="64" s="1"/>
  <c r="BD2558" i="64"/>
  <c r="BD2567" i="64" s="1"/>
  <c r="BE2559" i="64" a="1"/>
  <c r="BE2559" i="64" s="1"/>
  <c r="BQ2589" i="64"/>
  <c r="BQ2591" i="64" s="1"/>
  <c r="BD1274" i="64"/>
  <c r="BD2400" i="64"/>
  <c r="BD2402" i="64" s="1"/>
  <c r="BB1289" i="64" a="1"/>
  <c r="BB1289" i="64" s="1"/>
  <c r="BE2399" i="64" a="1"/>
  <c r="BE2399" i="64" s="1"/>
  <c r="BE1275" i="64" a="1"/>
  <c r="BE1275" i="64" s="1"/>
  <c r="BC1288" i="64"/>
  <c r="BC1283" i="64"/>
  <c r="BE1469" i="64" a="1"/>
  <c r="BE1469" i="64" s="1"/>
  <c r="BE2401" i="64" a="1"/>
  <c r="BE2401" i="64" s="1"/>
  <c r="BE1465" i="64" a="1"/>
  <c r="BE1465" i="64" s="1"/>
  <c r="BE1466" i="64" a="1"/>
  <c r="BE1466" i="64" s="1"/>
  <c r="BD1467" i="64"/>
  <c r="BD1468" i="64" s="1"/>
  <c r="BD1470" i="64" s="1"/>
  <c r="BE911" i="64" a="1"/>
  <c r="BE911" i="64" s="1"/>
  <c r="BE900" i="64" a="1"/>
  <c r="BE900" i="64" s="1"/>
  <c r="BE903" i="64" a="1"/>
  <c r="BE903" i="64" s="1"/>
  <c r="BE917" i="64" a="1"/>
  <c r="BE917" i="64" s="1"/>
  <c r="BE154" i="64" a="1"/>
  <c r="BE154" i="64" s="1"/>
  <c r="BD169" i="64"/>
  <c r="BD184" i="64"/>
  <c r="BD180" i="64"/>
  <c r="BD182" i="64"/>
  <c r="BD168" i="64"/>
  <c r="BD183" i="64"/>
  <c r="BD166" i="64"/>
  <c r="BD181" i="64"/>
  <c r="BD167" i="64"/>
  <c r="BD165" i="64"/>
  <c r="BC170" i="64"/>
  <c r="BE159" i="64" a="1"/>
  <c r="BE159" i="64" s="1"/>
  <c r="BE177" i="64" a="1"/>
  <c r="BE177" i="64" s="1"/>
  <c r="BE162" i="64" a="1"/>
  <c r="BE162" i="64" s="1"/>
  <c r="BE174" i="64" a="1"/>
  <c r="BE174" i="64" s="1"/>
  <c r="BE176" i="64" a="1"/>
  <c r="BE176" i="64" s="1"/>
  <c r="BE173" i="64" a="1"/>
  <c r="BE173" i="64" s="1"/>
  <c r="BE160" i="64" a="1"/>
  <c r="BE160" i="64" s="1"/>
  <c r="BE161" i="64" a="1"/>
  <c r="BE161" i="64" s="1"/>
  <c r="BE158" i="64" a="1"/>
  <c r="BE158" i="64" s="1"/>
  <c r="BE175" i="64" a="1"/>
  <c r="BE175" i="64" s="1"/>
  <c r="BA185" i="64"/>
  <c r="BA187" i="64" s="1"/>
  <c r="BA188" i="64" s="1"/>
  <c r="AZ187" i="64"/>
  <c r="BE389" i="64" a="1"/>
  <c r="BE389" i="64" s="1"/>
  <c r="BE150" i="64" a="1"/>
  <c r="BE150" i="64" s="1"/>
  <c r="BE151" i="64" a="1"/>
  <c r="BE151" i="64" s="1"/>
  <c r="BE152" i="64" a="1"/>
  <c r="BE152" i="64" s="1"/>
  <c r="BE153" i="64" a="1"/>
  <c r="BE153" i="64" s="1"/>
  <c r="BD155" i="64"/>
  <c r="BE1539" i="64" a="1"/>
  <c r="BE1539" i="64" s="1"/>
  <c r="BB1244" i="64"/>
  <c r="BB1245" i="64" s="1"/>
  <c r="BD1240" i="64"/>
  <c r="BD1241" i="64"/>
  <c r="BC1242" i="64"/>
  <c r="BD1239" i="64"/>
  <c r="BD1237" i="64"/>
  <c r="BE1233" i="64" a="1"/>
  <c r="BE1233" i="64" s="1"/>
  <c r="BE1234" i="64" a="1"/>
  <c r="BE1234" i="64" s="1"/>
  <c r="BE1230" i="64" a="1"/>
  <c r="BE1230" i="64" s="1"/>
  <c r="BE1231" i="64" a="1"/>
  <c r="BE1231" i="64" s="1"/>
  <c r="BE1232" i="64" a="1"/>
  <c r="BE1232" i="64" s="1"/>
  <c r="BD1238" i="64"/>
  <c r="BD1223" i="64"/>
  <c r="BD1226" i="64"/>
  <c r="BD1225" i="64"/>
  <c r="BC1227" i="64"/>
  <c r="BD1224" i="64"/>
  <c r="BD1222" i="64"/>
  <c r="BE1218" i="64" a="1"/>
  <c r="BE1218" i="64" s="1"/>
  <c r="BE1219" i="64" a="1"/>
  <c r="BE1219" i="64" s="1"/>
  <c r="BE1199" i="64" a="1"/>
  <c r="BE1199" i="64" s="1"/>
  <c r="BE1207" i="64" s="1"/>
  <c r="BE1200" i="64" a="1"/>
  <c r="BE1200" i="64" s="1"/>
  <c r="BE1208" i="64" s="1"/>
  <c r="BE1216" i="64" a="1"/>
  <c r="BE1216" i="64" s="1"/>
  <c r="BE1201" i="64" a="1"/>
  <c r="BE1201" i="64" s="1"/>
  <c r="BE1209" i="64" s="1"/>
  <c r="BE1202" i="64" a="1"/>
  <c r="BE1202" i="64" s="1"/>
  <c r="BE1210" i="64" s="1"/>
  <c r="BE1217" i="64" a="1"/>
  <c r="BE1217" i="64" s="1"/>
  <c r="BE1215" i="64" a="1"/>
  <c r="BE1215" i="64" s="1"/>
  <c r="BE1203" i="64" a="1"/>
  <c r="BE1203" i="64" s="1"/>
  <c r="BE1211" i="64" s="1"/>
  <c r="BE251" i="64" a="1"/>
  <c r="BE251" i="64" s="1"/>
  <c r="BB1518" i="64"/>
  <c r="BC1517" i="64"/>
  <c r="BE374" i="64" a="1"/>
  <c r="BE374" i="64" s="1"/>
  <c r="BE1514" i="64" a="1"/>
  <c r="BE1514" i="64" s="1"/>
  <c r="BE355" i="64" a="1"/>
  <c r="BE355" i="64" s="1"/>
  <c r="BE1175" i="64" a="1"/>
  <c r="BE1175" i="64" s="1"/>
  <c r="BE1141" i="64" a="1"/>
  <c r="BE1141" i="64" s="1"/>
  <c r="BE342" i="64" a="1"/>
  <c r="BE342" i="64" s="1"/>
  <c r="BC1138" i="64"/>
  <c r="BD1134" i="64"/>
  <c r="BD1142" i="64" s="1"/>
  <c r="BE1137" i="64" a="1"/>
  <c r="BE1137" i="64" s="1"/>
  <c r="BE1133" i="64" a="1"/>
  <c r="BE1133" i="64" s="1"/>
  <c r="AY2613" i="64"/>
  <c r="BF302" i="64"/>
  <c r="BF43" i="863" a="1"/>
  <c r="BF43" i="863" s="1"/>
  <c r="BF41" i="863" a="1"/>
  <c r="BF41" i="863" s="1"/>
  <c r="BF42" i="863" a="1"/>
  <c r="BF42" i="863" s="1"/>
  <c r="BF40" i="863" a="1"/>
  <c r="BF40" i="863" s="1"/>
  <c r="BF39" i="863" a="1"/>
  <c r="BF39" i="863" s="1"/>
  <c r="BF30" i="863"/>
  <c r="BF32" i="863"/>
  <c r="BF29" i="863"/>
  <c r="BG2" i="863"/>
  <c r="BG31" i="863" s="1"/>
  <c r="BE34" i="863"/>
  <c r="BF18" i="864"/>
  <c r="BF17" i="864"/>
  <c r="BF16" i="864"/>
  <c r="BG19" i="864"/>
  <c r="BE51" i="863" a="1"/>
  <c r="BE51" i="863" s="1"/>
  <c r="BE49" i="863" a="1"/>
  <c r="BE49" i="863" s="1"/>
  <c r="BE53" i="863" a="1"/>
  <c r="BE53" i="863" s="1"/>
  <c r="BH7" i="861"/>
  <c r="BH7" i="1413" s="1"/>
  <c r="BI2" i="861"/>
  <c r="BI2" i="1413" s="1"/>
  <c r="BH1" i="861"/>
  <c r="BH1" i="1413" s="1"/>
  <c r="AS1" i="860"/>
  <c r="AS3" i="860"/>
  <c r="AS4" i="860" s="1"/>
  <c r="AS7" i="860"/>
  <c r="AT2" i="860"/>
  <c r="AX2656" i="64"/>
  <c r="AY2654" i="64"/>
  <c r="AY2633" i="64"/>
  <c r="AY2635" i="64" s="1"/>
  <c r="BG1440" i="64" a="1"/>
  <c r="AE455" i="64" a="1"/>
  <c r="BF1651" i="64"/>
  <c r="AE1318" i="64" a="1"/>
  <c r="AE1703" i="64" a="1"/>
  <c r="AE1985" i="64" a="1"/>
  <c r="BF1562" i="64"/>
  <c r="AE1540" i="64"/>
  <c r="BE1274" i="64" a="1"/>
  <c r="AE2400" i="64" a="1"/>
  <c r="BF1629" i="64"/>
  <c r="AE1274" i="64" a="1"/>
  <c r="BE1318" i="64" a="1"/>
  <c r="AE1386" i="64" a="1"/>
  <c r="BD1517" i="64" a="1"/>
  <c r="BF1585" i="64"/>
  <c r="BF3241" i="64" a="1"/>
  <c r="AE2558" i="64" a="1"/>
  <c r="AF1517" i="64" a="1"/>
  <c r="BE455" i="64" a="1"/>
  <c r="AF1836" i="64" a="1"/>
  <c r="BC1518" i="64" a="1"/>
  <c r="AE1134" i="64" a="1"/>
  <c r="BE1985" i="64" a="1"/>
  <c r="BE2400" i="64" a="1"/>
  <c r="AG1518" i="64" a="1"/>
  <c r="BE1703" i="64" a="1"/>
  <c r="AE1515" i="64" a="1"/>
  <c r="BF1607" i="64"/>
  <c r="BE1134" i="64" a="1"/>
  <c r="BE1386" i="64" a="1"/>
  <c r="BF1674" i="64"/>
  <c r="BE2558" i="64" a="1"/>
  <c r="BE1540" i="64"/>
  <c r="BE1515" i="64" a="1"/>
  <c r="AF61" i="1413" l="1"/>
  <c r="AF59" i="861" s="1"/>
  <c r="AG39" i="1413"/>
  <c r="AG90" i="861" s="1"/>
  <c r="BF20" i="1413"/>
  <c r="BF23" i="861" s="1"/>
  <c r="AG52" i="1413"/>
  <c r="AH48" i="1413" s="1"/>
  <c r="BG14" i="1413"/>
  <c r="BH25" i="1413"/>
  <c r="BH76" i="1413"/>
  <c r="BH45" i="1413"/>
  <c r="BH60" i="1413"/>
  <c r="BH50" i="1413"/>
  <c r="BH56" i="1413"/>
  <c r="BH18" i="1413"/>
  <c r="BH42" i="1413"/>
  <c r="BH12" i="1413"/>
  <c r="BH69" i="1413"/>
  <c r="BH36" i="1413"/>
  <c r="BH17" i="1413"/>
  <c r="BH11" i="1413"/>
  <c r="BH13" i="1413"/>
  <c r="BH10" i="1413"/>
  <c r="BH32" i="1413"/>
  <c r="BH31" i="1413"/>
  <c r="BF24" i="1413"/>
  <c r="AI23" i="1413"/>
  <c r="AH28" i="1413"/>
  <c r="AH33" i="1413"/>
  <c r="AH16" i="861" s="1"/>
  <c r="BG1440" i="64"/>
  <c r="AW1442" i="64"/>
  <c r="BG722" i="64" a="1"/>
  <c r="BG722" i="64" s="1"/>
  <c r="BG723" i="64" a="1"/>
  <c r="BG723" i="64" s="1"/>
  <c r="BG716" i="64" a="1"/>
  <c r="BG716" i="64" s="1"/>
  <c r="AG717" i="64"/>
  <c r="AG718" i="64" s="1"/>
  <c r="BF78" i="64"/>
  <c r="BF84" i="64" s="1"/>
  <c r="BG77" i="64" a="1"/>
  <c r="BG77" i="64" s="1"/>
  <c r="BG75" i="64" a="1"/>
  <c r="BG75" i="64" s="1"/>
  <c r="BG625" i="64" a="1"/>
  <c r="BG625" i="64" s="1"/>
  <c r="BG82" i="64" a="1"/>
  <c r="BG82" i="64" s="1"/>
  <c r="BG81" i="64" a="1"/>
  <c r="BG81" i="64" s="1"/>
  <c r="BG74" i="64" a="1"/>
  <c r="BG74" i="64" s="1"/>
  <c r="BG76" i="64" a="1"/>
  <c r="BG76" i="64" s="1"/>
  <c r="BE103" i="861"/>
  <c r="AF1836" i="64"/>
  <c r="AG1831" i="64"/>
  <c r="AF1800" i="64"/>
  <c r="AG1795" i="64"/>
  <c r="AG1796" i="64" s="1"/>
  <c r="AC632" i="64"/>
  <c r="AC618" i="64"/>
  <c r="AC622" i="64" s="1"/>
  <c r="BG635" i="64" a="1"/>
  <c r="BG635" i="64" s="1"/>
  <c r="BG627" i="64" a="1"/>
  <c r="BG627" i="64" s="1"/>
  <c r="BG631" i="64" a="1"/>
  <c r="BG631" i="64" s="1"/>
  <c r="BG621" i="64" a="1"/>
  <c r="BG621" i="64" s="1"/>
  <c r="AC616" i="64"/>
  <c r="AC626" i="64" s="1"/>
  <c r="AC628" i="64" s="1"/>
  <c r="BG613" i="64" a="1"/>
  <c r="BG613" i="64" s="1"/>
  <c r="BG610" i="64" a="1"/>
  <c r="BG610" i="64" s="1"/>
  <c r="BG614" i="64" a="1"/>
  <c r="BG614" i="64" s="1"/>
  <c r="BF612" i="64"/>
  <c r="BF615" i="64"/>
  <c r="BF3241" i="64"/>
  <c r="BG3240" i="64" a="1"/>
  <c r="BG3240" i="64" s="1"/>
  <c r="BG3023" i="64" a="1"/>
  <c r="BG3023" i="64" s="1"/>
  <c r="BG3025" i="64" s="1"/>
  <c r="AG3216" i="64"/>
  <c r="AG3217" i="64" s="1"/>
  <c r="BG3215" i="64" a="1"/>
  <c r="BG3215" i="64" s="1"/>
  <c r="BG3018" i="64" a="1"/>
  <c r="BG3018" i="64" s="1"/>
  <c r="BG3019" i="64" a="1"/>
  <c r="BG3019" i="64" s="1"/>
  <c r="BF3020" i="64"/>
  <c r="BG59" i="64" a="1"/>
  <c r="BG59" i="64" s="1"/>
  <c r="BG60" i="64" a="1"/>
  <c r="BG60" i="64" s="1"/>
  <c r="BG58" i="64" s="1" a="1"/>
  <c r="BG58" i="64" s="1"/>
  <c r="BG61" i="64" a="1"/>
  <c r="BG61" i="64" s="1"/>
  <c r="BG3541" i="64" a="1"/>
  <c r="BG3541" i="64" s="1"/>
  <c r="BG3520" i="64" a="1"/>
  <c r="BG3520" i="64" s="1"/>
  <c r="BG1583" i="64" a="1"/>
  <c r="BG1583" i="64" s="1"/>
  <c r="BG1584" i="64" a="1"/>
  <c r="BG1584" i="64" s="1"/>
  <c r="BG1672" i="64" a="1"/>
  <c r="BG1672" i="64" s="1"/>
  <c r="BG1673" i="64" a="1"/>
  <c r="BG1673" i="64" s="1"/>
  <c r="BG1628" i="64" a="1"/>
  <c r="BG1628" i="64" s="1"/>
  <c r="BG1650" i="64" a="1"/>
  <c r="BG1650" i="64" s="1"/>
  <c r="BG1561" i="64" a="1"/>
  <c r="BG1561" i="64" s="1"/>
  <c r="BG1606" i="64" a="1"/>
  <c r="BG1606" i="64" s="1"/>
  <c r="BF20" i="864"/>
  <c r="BF102" i="861" s="1"/>
  <c r="BG791" i="64" a="1"/>
  <c r="BG791" i="64" s="1"/>
  <c r="BG787" i="64" a="1"/>
  <c r="BG787" i="64" s="1"/>
  <c r="BG781" i="64" a="1"/>
  <c r="BG781" i="64" s="1"/>
  <c r="BG782" i="64" s="1"/>
  <c r="AV779" i="64"/>
  <c r="AV783" i="64" s="1"/>
  <c r="AU784" i="64"/>
  <c r="AU788" i="64"/>
  <c r="AU792" i="64" s="1"/>
  <c r="BF33" i="863"/>
  <c r="BF17" i="863" s="1"/>
  <c r="BF33" i="861" s="1"/>
  <c r="BF21" i="863"/>
  <c r="BF44" i="863"/>
  <c r="BG4" i="64"/>
  <c r="BH3" i="64"/>
  <c r="BH1439" i="64" s="1" a="1"/>
  <c r="BH1439" i="64" s="1"/>
  <c r="BH1" i="64"/>
  <c r="BI2" i="64"/>
  <c r="BH7" i="64"/>
  <c r="AV507" i="64"/>
  <c r="AU508" i="64"/>
  <c r="AU510" i="64"/>
  <c r="AR559" i="64"/>
  <c r="AS558" i="64"/>
  <c r="AR561" i="64"/>
  <c r="BI2" i="864"/>
  <c r="BG4" i="864"/>
  <c r="BG4" i="863"/>
  <c r="BH3" i="863"/>
  <c r="BH3" i="864"/>
  <c r="BH1" i="864"/>
  <c r="BH1" i="863"/>
  <c r="BH7" i="864"/>
  <c r="BH7" i="863"/>
  <c r="BI3" i="861"/>
  <c r="BI3" i="1413" s="1"/>
  <c r="BH4" i="861"/>
  <c r="BH4" i="1413" s="1"/>
  <c r="AG187" i="64"/>
  <c r="AG188" i="64" s="1"/>
  <c r="AF1227" i="64"/>
  <c r="AF185" i="64"/>
  <c r="AF170" i="64"/>
  <c r="AF1242" i="64"/>
  <c r="AG1244" i="64"/>
  <c r="AG1245" i="64" s="1"/>
  <c r="AE1318" i="64"/>
  <c r="AE1703" i="64"/>
  <c r="AE1515" i="64"/>
  <c r="AE1134" i="64"/>
  <c r="AE1985" i="64"/>
  <c r="AE1987" i="64" s="1"/>
  <c r="AF1517" i="64"/>
  <c r="AE1274" i="64"/>
  <c r="AE455" i="64"/>
  <c r="AE1386" i="64"/>
  <c r="AE1393" i="64" s="1"/>
  <c r="AE2400" i="64"/>
  <c r="AE2402" i="64" s="1"/>
  <c r="AG1518" i="64"/>
  <c r="AE2558" i="64"/>
  <c r="AE2567" i="64" s="1"/>
  <c r="AE1238" i="64"/>
  <c r="AE1223" i="64"/>
  <c r="AE1222" i="64"/>
  <c r="AE1237" i="64"/>
  <c r="AE169" i="64"/>
  <c r="AE184" i="64"/>
  <c r="AE183" i="64"/>
  <c r="AE168" i="64"/>
  <c r="AE405" i="64"/>
  <c r="AE407" i="64" s="1"/>
  <c r="AE2155" i="64"/>
  <c r="AE1467" i="64"/>
  <c r="AE1468" i="64" s="1"/>
  <c r="AE1470" i="64" s="1"/>
  <c r="AE182" i="64"/>
  <c r="AE167" i="64"/>
  <c r="AE1239" i="64"/>
  <c r="AE1224" i="64"/>
  <c r="AE166" i="64"/>
  <c r="AE181" i="64"/>
  <c r="AF1283" i="64"/>
  <c r="AF1288" i="64"/>
  <c r="AD404" i="64" a="1"/>
  <c r="AD404" i="64" s="1"/>
  <c r="AD1317" i="64" a="1"/>
  <c r="AD1317" i="64" s="1"/>
  <c r="AD1469" i="64" a="1"/>
  <c r="AD1469" i="64" s="1"/>
  <c r="AD1465" i="64" a="1"/>
  <c r="AD1465" i="64" s="1"/>
  <c r="AD153" i="64" a="1"/>
  <c r="AD153" i="64" s="1"/>
  <c r="AD1200" i="64" a="1"/>
  <c r="AD1200" i="64" s="1"/>
  <c r="AD1208" i="64" s="1"/>
  <c r="AD1514" i="64" a="1"/>
  <c r="AD1514" i="64" s="1"/>
  <c r="AD1385" i="64" a="1"/>
  <c r="AD1385" i="64" s="1"/>
  <c r="AD2559" i="64" a="1"/>
  <c r="AD2559" i="64" s="1"/>
  <c r="AD2399" i="64" a="1"/>
  <c r="AD2399" i="64" s="1"/>
  <c r="AD2401" i="64" a="1"/>
  <c r="AD2401" i="64" s="1"/>
  <c r="AD1466" i="64" a="1"/>
  <c r="AD1466" i="64" s="1"/>
  <c r="AD162" i="64" a="1"/>
  <c r="AD162" i="64" s="1"/>
  <c r="AD151" i="64" a="1"/>
  <c r="AD151" i="64" s="1"/>
  <c r="AD1233" i="64" a="1"/>
  <c r="AD1233" i="64" s="1"/>
  <c r="AD1201" i="64" a="1"/>
  <c r="AD1201" i="64" s="1"/>
  <c r="AD1209" i="64" s="1"/>
  <c r="AD251" i="64" a="1"/>
  <c r="AD251" i="64" s="1"/>
  <c r="AD355" i="64" a="1"/>
  <c r="AD355" i="64" s="1"/>
  <c r="AD2154" i="64" a="1"/>
  <c r="AD2154" i="64" s="1"/>
  <c r="AD1986" i="64" a="1"/>
  <c r="AD1986" i="64" s="1"/>
  <c r="AD1275" i="64" a="1"/>
  <c r="AD1275" i="64" s="1"/>
  <c r="AD160" i="64" a="1"/>
  <c r="AD160" i="64" s="1"/>
  <c r="AD150" i="64" a="1"/>
  <c r="AD150" i="64" s="1"/>
  <c r="AD1232" i="64" a="1"/>
  <c r="AD1232" i="64" s="1"/>
  <c r="AD1202" i="64" a="1"/>
  <c r="AD1202" i="64" s="1"/>
  <c r="AD1210" i="64" s="1"/>
  <c r="AD1175" i="64" a="1"/>
  <c r="AD1175" i="64" s="1"/>
  <c r="AD1137" i="64" a="1"/>
  <c r="AD1137" i="64" s="1"/>
  <c r="AD2153" i="64" a="1"/>
  <c r="AD2153" i="64" s="1"/>
  <c r="AD1984" i="64" a="1"/>
  <c r="AD1984" i="64" s="1"/>
  <c r="AD154" i="64" a="1"/>
  <c r="AD154" i="64" s="1"/>
  <c r="AD159" i="64" a="1"/>
  <c r="AD159" i="64" s="1"/>
  <c r="AD1231" i="64" a="1"/>
  <c r="AD1231" i="64" s="1"/>
  <c r="AD1203" i="64" a="1"/>
  <c r="AD1203" i="64" s="1"/>
  <c r="AD1211" i="64" s="1"/>
  <c r="AD530" i="64" a="1"/>
  <c r="AD530" i="64" s="1"/>
  <c r="AD561" i="64" s="1"/>
  <c r="AD911" i="64" a="1"/>
  <c r="AD911" i="64" s="1"/>
  <c r="AD174" i="64" a="1"/>
  <c r="AD174" i="64" s="1"/>
  <c r="AD161" i="64" a="1"/>
  <c r="AD161" i="64" s="1"/>
  <c r="AD1539" i="64" a="1"/>
  <c r="AD1539" i="64" s="1"/>
  <c r="AD1234" i="64" a="1"/>
  <c r="AD1234" i="64" s="1"/>
  <c r="AD1217" i="64" a="1"/>
  <c r="AD1217" i="64" s="1"/>
  <c r="AD177" i="64" a="1"/>
  <c r="AD177" i="64" s="1"/>
  <c r="AD1133" i="64" a="1"/>
  <c r="AD1133" i="64" s="1"/>
  <c r="AD479" i="64" a="1"/>
  <c r="AD479" i="64" s="1"/>
  <c r="AD510" i="64" s="1"/>
  <c r="AD1702" i="64" a="1"/>
  <c r="AD1702" i="64" s="1"/>
  <c r="AD900" i="64" a="1"/>
  <c r="AD900" i="64" s="1"/>
  <c r="AD173" i="64" a="1"/>
  <c r="AD173" i="64" s="1"/>
  <c r="AD158" i="64" a="1"/>
  <c r="AD158" i="64" s="1"/>
  <c r="AD1230" i="64" a="1"/>
  <c r="AD1230" i="64" s="1"/>
  <c r="AD1218" i="64" a="1"/>
  <c r="AD1218" i="64" s="1"/>
  <c r="AD403" i="64" a="1"/>
  <c r="AD403" i="64" s="1"/>
  <c r="AD454" i="64" a="1"/>
  <c r="AD454" i="64" s="1"/>
  <c r="AD917" i="64" a="1"/>
  <c r="AD917" i="64" s="1"/>
  <c r="AD175" i="64" a="1"/>
  <c r="AD175" i="64" s="1"/>
  <c r="AD389" i="64" a="1"/>
  <c r="AD389" i="64" s="1"/>
  <c r="AD1199" i="64" a="1"/>
  <c r="AD1199" i="64" s="1"/>
  <c r="AD1207" i="64" s="1"/>
  <c r="AD1141" i="64" a="1"/>
  <c r="AD1141" i="64" s="1"/>
  <c r="AD1219" i="64" a="1"/>
  <c r="AD1219" i="64" s="1"/>
  <c r="AD406" i="64" a="1"/>
  <c r="AD406" i="64" s="1"/>
  <c r="AD903" i="64" a="1"/>
  <c r="AD903" i="64" s="1"/>
  <c r="AD176" i="64" a="1"/>
  <c r="AD176" i="64" s="1"/>
  <c r="AD152" i="64" a="1"/>
  <c r="AD152" i="64" s="1"/>
  <c r="AD1216" i="64" a="1"/>
  <c r="AD1216" i="64" s="1"/>
  <c r="AD1215" i="64" a="1"/>
  <c r="AD1215" i="64" s="1"/>
  <c r="AD374" i="64" a="1"/>
  <c r="AD374" i="64" s="1"/>
  <c r="AD342" i="64" a="1"/>
  <c r="AD342" i="64" s="1"/>
  <c r="AE1240" i="64"/>
  <c r="AE1225" i="64"/>
  <c r="AF1142" i="64"/>
  <c r="AF1138" i="64"/>
  <c r="AC302" i="64"/>
  <c r="AE155" i="64"/>
  <c r="AE180" i="64"/>
  <c r="AE165" i="64"/>
  <c r="AE1226" i="64"/>
  <c r="AE1241" i="64"/>
  <c r="BB95" i="861"/>
  <c r="BC46" i="861"/>
  <c r="BE2146" i="64"/>
  <c r="BE2155" i="64" s="1"/>
  <c r="BF2153" i="64" a="1"/>
  <c r="BF2153" i="64" s="1"/>
  <c r="BF2154" i="64" a="1"/>
  <c r="BF2154" i="64" s="1"/>
  <c r="BE1515" i="64"/>
  <c r="BE1985" i="64"/>
  <c r="BE1987" i="64" s="1"/>
  <c r="BF1986" i="64" a="1"/>
  <c r="BF1986" i="64" s="1"/>
  <c r="BF1984" i="64" a="1"/>
  <c r="BF1984" i="64" s="1"/>
  <c r="BF404" i="64" a="1"/>
  <c r="BF404" i="64" s="1"/>
  <c r="BF406" i="64" a="1"/>
  <c r="BF406" i="64" s="1"/>
  <c r="BE405" i="64"/>
  <c r="BE407" i="64" s="1"/>
  <c r="BF479" i="64" a="1"/>
  <c r="BF479" i="64" s="1"/>
  <c r="BF403" i="64" a="1"/>
  <c r="BF403" i="64" s="1"/>
  <c r="BF530" i="64" a="1"/>
  <c r="BF530" i="64" s="1"/>
  <c r="BE455" i="64"/>
  <c r="BE1703" i="64"/>
  <c r="BF1702" i="64" a="1"/>
  <c r="BF1702" i="64" s="1"/>
  <c r="BF454" i="64" a="1"/>
  <c r="BF454" i="64" s="1"/>
  <c r="BE1386" i="64"/>
  <c r="BE1318" i="64"/>
  <c r="BD1393" i="64"/>
  <c r="BF1317" i="64" a="1"/>
  <c r="BF1317" i="64" s="1"/>
  <c r="BF1385" i="64" a="1"/>
  <c r="BF1385" i="64" s="1"/>
  <c r="BE2558" i="64"/>
  <c r="BE2567" i="64" s="1"/>
  <c r="BF2559" i="64" a="1"/>
  <c r="BF2559" i="64" s="1"/>
  <c r="BR2589" i="64"/>
  <c r="BE1274" i="64"/>
  <c r="BE2400" i="64"/>
  <c r="BE2402" i="64" s="1"/>
  <c r="BC1289" i="64" a="1"/>
  <c r="BC1289" i="64" s="1"/>
  <c r="BF2399" i="64" a="1"/>
  <c r="BF2399" i="64" s="1"/>
  <c r="BF1275" i="64" a="1"/>
  <c r="BF1275" i="64" s="1"/>
  <c r="BD1283" i="64"/>
  <c r="BD1288" i="64"/>
  <c r="BF1469" i="64" a="1"/>
  <c r="BF1469" i="64" s="1"/>
  <c r="BF2401" i="64" a="1"/>
  <c r="BF2401" i="64" s="1"/>
  <c r="BF1465" i="64" a="1"/>
  <c r="BF1465" i="64" s="1"/>
  <c r="BF1466" i="64" a="1"/>
  <c r="BF1466" i="64" s="1"/>
  <c r="BE1467" i="64"/>
  <c r="BE1468" i="64" s="1"/>
  <c r="BE1470" i="64" s="1"/>
  <c r="BF911" i="64" a="1"/>
  <c r="BF911" i="64" s="1"/>
  <c r="BF900" i="64" a="1"/>
  <c r="BF900" i="64" s="1"/>
  <c r="BF903" i="64" a="1"/>
  <c r="BF903" i="64" s="1"/>
  <c r="BF917" i="64" a="1"/>
  <c r="BF917" i="64" s="1"/>
  <c r="BE169" i="64"/>
  <c r="BE184" i="64"/>
  <c r="BF154" i="64" a="1"/>
  <c r="BF154" i="64" s="1"/>
  <c r="BE183" i="64"/>
  <c r="BE182" i="64"/>
  <c r="BD170" i="64"/>
  <c r="BE166" i="64"/>
  <c r="BE181" i="64"/>
  <c r="BE180" i="64"/>
  <c r="AZ188" i="64"/>
  <c r="BE168" i="64"/>
  <c r="BE167" i="64"/>
  <c r="BE165" i="64"/>
  <c r="BF159" i="64" a="1"/>
  <c r="BF159" i="64" s="1"/>
  <c r="BF177" i="64" a="1"/>
  <c r="BF177" i="64" s="1"/>
  <c r="BF162" i="64" a="1"/>
  <c r="BF162" i="64" s="1"/>
  <c r="BF176" i="64" a="1"/>
  <c r="BF176" i="64" s="1"/>
  <c r="BF174" i="64" a="1"/>
  <c r="BF174" i="64" s="1"/>
  <c r="BF160" i="64" a="1"/>
  <c r="BF160" i="64" s="1"/>
  <c r="BF173" i="64" a="1"/>
  <c r="BF173" i="64" s="1"/>
  <c r="BF161" i="64" a="1"/>
  <c r="BF161" i="64" s="1"/>
  <c r="BF175" i="64" a="1"/>
  <c r="BF175" i="64" s="1"/>
  <c r="BF158" i="64" a="1"/>
  <c r="BF158" i="64" s="1"/>
  <c r="BB185" i="64"/>
  <c r="BF389" i="64" a="1"/>
  <c r="BF389" i="64" s="1"/>
  <c r="BF151" i="64" a="1"/>
  <c r="BF151" i="64" s="1"/>
  <c r="BF150" i="64" a="1"/>
  <c r="BF150" i="64" s="1"/>
  <c r="BF153" i="64" a="1"/>
  <c r="BF153" i="64" s="1"/>
  <c r="BF152" i="64" a="1"/>
  <c r="BF152" i="64" s="1"/>
  <c r="BE155" i="64"/>
  <c r="BF1539" i="64" a="1"/>
  <c r="BF1539" i="64" s="1"/>
  <c r="BC1244" i="64"/>
  <c r="BE1241" i="64"/>
  <c r="BE1240" i="64"/>
  <c r="BD1242" i="64"/>
  <c r="BE1239" i="64"/>
  <c r="BE1237" i="64"/>
  <c r="BE1238" i="64"/>
  <c r="BF1233" i="64" a="1"/>
  <c r="BF1233" i="64" s="1"/>
  <c r="BF1234" i="64" a="1"/>
  <c r="BF1234" i="64" s="1"/>
  <c r="BF1230" i="64" a="1"/>
  <c r="BF1230" i="64" s="1"/>
  <c r="BF1231" i="64" a="1"/>
  <c r="BF1231" i="64" s="1"/>
  <c r="BF1232" i="64" a="1"/>
  <c r="BF1232" i="64" s="1"/>
  <c r="BE1226" i="64"/>
  <c r="BE1225" i="64"/>
  <c r="BD1227" i="64"/>
  <c r="BE1223" i="64"/>
  <c r="BE1224" i="64"/>
  <c r="BE1222" i="64"/>
  <c r="BF1217" i="64" a="1"/>
  <c r="BF1217" i="64" s="1"/>
  <c r="BF1218" i="64" a="1"/>
  <c r="BF1218" i="64" s="1"/>
  <c r="BF1219" i="64" a="1"/>
  <c r="BF1219" i="64" s="1"/>
  <c r="BF1199" i="64" a="1"/>
  <c r="BF1199" i="64" s="1"/>
  <c r="BF1207" i="64" s="1"/>
  <c r="BF1200" i="64" a="1"/>
  <c r="BF1200" i="64" s="1"/>
  <c r="BF1208" i="64" s="1"/>
  <c r="BF1203" i="64" a="1"/>
  <c r="BF1203" i="64" s="1"/>
  <c r="BF1211" i="64" s="1"/>
  <c r="BF1216" i="64" a="1"/>
  <c r="BF1216" i="64" s="1"/>
  <c r="BF1215" i="64" a="1"/>
  <c r="BF1215" i="64" s="1"/>
  <c r="BF1201" i="64" a="1"/>
  <c r="BF1201" i="64" s="1"/>
  <c r="BF1209" i="64" s="1"/>
  <c r="BF1202" i="64" a="1"/>
  <c r="BF1202" i="64" s="1"/>
  <c r="BF1210" i="64" s="1"/>
  <c r="BF251" i="64" a="1"/>
  <c r="BF251" i="64" s="1"/>
  <c r="BC1518" i="64"/>
  <c r="BD1517" i="64"/>
  <c r="BF374" i="64" a="1"/>
  <c r="BF374" i="64" s="1"/>
  <c r="BF1514" i="64" a="1"/>
  <c r="BF1514" i="64" s="1"/>
  <c r="BF355" i="64" a="1"/>
  <c r="BF355" i="64" s="1"/>
  <c r="BF1175" i="64" a="1"/>
  <c r="BF1175" i="64" s="1"/>
  <c r="BF1141" i="64" a="1"/>
  <c r="BF1141" i="64" s="1"/>
  <c r="BF342" i="64" a="1"/>
  <c r="BF342" i="64" s="1"/>
  <c r="BD1138" i="64"/>
  <c r="BE1134" i="64"/>
  <c r="BE1142" i="64" s="1"/>
  <c r="BF1137" i="64" a="1"/>
  <c r="BF1137" i="64" s="1"/>
  <c r="BF1133" i="64" a="1"/>
  <c r="BF1133" i="64" s="1"/>
  <c r="AZ2613" i="64"/>
  <c r="BG302" i="64"/>
  <c r="BJ2" i="861"/>
  <c r="BJ2" i="1413" s="1"/>
  <c r="BI1" i="861"/>
  <c r="BI1" i="1413" s="1"/>
  <c r="BI7" i="861"/>
  <c r="BI7" i="1413" s="1"/>
  <c r="BG18" i="864"/>
  <c r="BH19" i="864"/>
  <c r="BG16" i="864"/>
  <c r="BG17" i="864"/>
  <c r="BF51" i="863" a="1"/>
  <c r="BF51" i="863" s="1"/>
  <c r="BF53" i="863" a="1"/>
  <c r="BF53" i="863" s="1"/>
  <c r="BF49" i="863" a="1"/>
  <c r="BF49" i="863" s="1"/>
  <c r="BG43" i="863" a="1"/>
  <c r="BG43" i="863" s="1"/>
  <c r="BG41" i="863" a="1"/>
  <c r="BG41" i="863" s="1"/>
  <c r="BG42" i="863" a="1"/>
  <c r="BG42" i="863" s="1"/>
  <c r="BG30" i="863"/>
  <c r="BG40" i="863" a="1"/>
  <c r="BG40" i="863" s="1"/>
  <c r="BG39" i="863" a="1"/>
  <c r="BG39" i="863" s="1"/>
  <c r="BG29" i="863"/>
  <c r="BG32" i="863"/>
  <c r="BH2" i="863"/>
  <c r="BH31" i="863" s="1"/>
  <c r="BF34" i="863"/>
  <c r="AT1" i="860"/>
  <c r="AT3" i="860"/>
  <c r="AT4" i="860" s="1"/>
  <c r="AT7" i="860"/>
  <c r="AU2" i="860"/>
  <c r="AZ2654" i="64"/>
  <c r="AY2656" i="64"/>
  <c r="AZ2633" i="64"/>
  <c r="AZ2635" i="64" s="1"/>
  <c r="BH1440" i="64" a="1"/>
  <c r="BG1674" i="64"/>
  <c r="BE1517" i="64" a="1"/>
  <c r="BG1585" i="64"/>
  <c r="BF1386" i="64" a="1"/>
  <c r="BG1607" i="64"/>
  <c r="AD2558" i="64" a="1"/>
  <c r="BF455" i="64" a="1"/>
  <c r="AD455" i="64" a="1"/>
  <c r="AD1318" i="64" a="1"/>
  <c r="AD1515" i="64" a="1"/>
  <c r="BF1134" i="64" a="1"/>
  <c r="BF2558" i="64" a="1"/>
  <c r="BG1562" i="64"/>
  <c r="AD1274" i="64" a="1"/>
  <c r="BF1318" i="64" a="1"/>
  <c r="AD1134" i="64" a="1"/>
  <c r="AD1985" i="64" a="1"/>
  <c r="BG1651" i="64"/>
  <c r="AE1517" i="64" a="1"/>
  <c r="AD1386" i="64" a="1"/>
  <c r="BG1629" i="64"/>
  <c r="AD1703" i="64" a="1"/>
  <c r="BG3241" i="64" a="1"/>
  <c r="AD2400" i="64" a="1"/>
  <c r="BF2400" i="64" a="1"/>
  <c r="BF1985" i="64" a="1"/>
  <c r="AF1518" i="64" a="1"/>
  <c r="BF1274" i="64" a="1"/>
  <c r="BD1518" i="64" a="1"/>
  <c r="AD1540" i="64"/>
  <c r="BF1703" i="64" a="1"/>
  <c r="BF1540" i="64"/>
  <c r="BF1515" i="64" a="1"/>
  <c r="AF63" i="1413" l="1"/>
  <c r="AF91" i="861" s="1"/>
  <c r="AG57" i="1413"/>
  <c r="AG18" i="861" s="1"/>
  <c r="AG53" i="1413"/>
  <c r="BI36" i="1413"/>
  <c r="BI69" i="1413"/>
  <c r="BI76" i="1413"/>
  <c r="BI60" i="1413"/>
  <c r="BI31" i="1413"/>
  <c r="BI11" i="1413"/>
  <c r="BI42" i="1413"/>
  <c r="BI56" i="1413"/>
  <c r="BI25" i="1413"/>
  <c r="BI45" i="1413"/>
  <c r="BI50" i="1413"/>
  <c r="BI32" i="1413"/>
  <c r="BI18" i="1413"/>
  <c r="BI17" i="1413"/>
  <c r="BI12" i="1413"/>
  <c r="BI13" i="1413"/>
  <c r="BI10" i="1413"/>
  <c r="BG24" i="1413"/>
  <c r="BH14" i="1413"/>
  <c r="BH20" i="1413" s="1"/>
  <c r="BH23" i="861" s="1"/>
  <c r="BG43" i="1413"/>
  <c r="BG17" i="861" s="1"/>
  <c r="AH49" i="1413"/>
  <c r="AH37" i="1413"/>
  <c r="AH69" i="861" s="1"/>
  <c r="BG20" i="1413"/>
  <c r="BG23" i="861" s="1"/>
  <c r="AI26" i="1413"/>
  <c r="BH1440" i="64"/>
  <c r="AX1442" i="64"/>
  <c r="BH722" i="64" a="1"/>
  <c r="BH722" i="64" s="1"/>
  <c r="AG724" i="64"/>
  <c r="AG719" i="64"/>
  <c r="AH714" i="64"/>
  <c r="BH716" i="64" a="1"/>
  <c r="BH716" i="64" s="1"/>
  <c r="BH723" i="64" a="1"/>
  <c r="BH723" i="64" s="1"/>
  <c r="BG78" i="64"/>
  <c r="BG84" i="64" s="1"/>
  <c r="BH77" i="64" a="1"/>
  <c r="BH77" i="64" s="1"/>
  <c r="BH75" i="64" a="1"/>
  <c r="BH75" i="64" s="1"/>
  <c r="BH625" i="64" a="1"/>
  <c r="BH625" i="64" s="1"/>
  <c r="BH82" i="64" a="1"/>
  <c r="BH82" i="64" s="1"/>
  <c r="BH81" i="64" a="1"/>
  <c r="BH81" i="64" s="1"/>
  <c r="BH76" i="64" a="1"/>
  <c r="BH76" i="64" s="1"/>
  <c r="BH74" i="64" a="1"/>
  <c r="BH74" i="64" s="1"/>
  <c r="BF103" i="861"/>
  <c r="AF1838" i="64"/>
  <c r="AG1832" i="64"/>
  <c r="AG1834" i="64" s="1"/>
  <c r="AG1798" i="64"/>
  <c r="AC636" i="64"/>
  <c r="AC640" i="64" s="1"/>
  <c r="BH635" i="64" a="1"/>
  <c r="BH635" i="64" s="1"/>
  <c r="BH627" i="64" a="1"/>
  <c r="BH627" i="64" s="1"/>
  <c r="BH631" i="64" a="1"/>
  <c r="BH631" i="64" s="1"/>
  <c r="BH621" i="64" a="1"/>
  <c r="BH621" i="64" s="1"/>
  <c r="AD608" i="64"/>
  <c r="AC639" i="64"/>
  <c r="BH613" i="64" a="1"/>
  <c r="BH613" i="64" s="1"/>
  <c r="BH610" i="64" a="1"/>
  <c r="BH610" i="64" s="1"/>
  <c r="BH614" i="64" a="1"/>
  <c r="BH614" i="64" s="1"/>
  <c r="BG612" i="64"/>
  <c r="BG615" i="64"/>
  <c r="BG3241" i="64"/>
  <c r="BH3240" i="64" a="1"/>
  <c r="BH3240" i="64" s="1"/>
  <c r="BH3023" i="64" a="1"/>
  <c r="BH3023" i="64" s="1"/>
  <c r="BH3025" i="64" s="1"/>
  <c r="BH3215" i="64" a="1"/>
  <c r="BH3215" i="64" s="1"/>
  <c r="AG3218" i="64"/>
  <c r="AH3213" i="64"/>
  <c r="BH3018" i="64" a="1"/>
  <c r="BH3018" i="64" s="1"/>
  <c r="BH3019" i="64" a="1"/>
  <c r="BH3019" i="64" s="1"/>
  <c r="BG3020" i="64"/>
  <c r="BH59" i="64" a="1"/>
  <c r="BH59" i="64" s="1"/>
  <c r="BH60" i="64" a="1"/>
  <c r="BH60" i="64" s="1"/>
  <c r="BH58" i="64" s="1" a="1"/>
  <c r="BH58" i="64" s="1"/>
  <c r="BH61" i="64" a="1"/>
  <c r="BH61" i="64" s="1"/>
  <c r="BH3541" i="64" a="1"/>
  <c r="BH3541" i="64" s="1"/>
  <c r="BH3520" i="64" a="1"/>
  <c r="BH3520" i="64" s="1"/>
  <c r="BH1583" i="64" a="1"/>
  <c r="BH1583" i="64" s="1"/>
  <c r="BH1584" i="64" a="1"/>
  <c r="BH1584" i="64" s="1"/>
  <c r="BH1672" i="64" a="1"/>
  <c r="BH1672" i="64" s="1"/>
  <c r="BH1673" i="64" a="1"/>
  <c r="BH1673" i="64" s="1"/>
  <c r="BH1628" i="64" a="1"/>
  <c r="BH1628" i="64" s="1"/>
  <c r="BH1650" i="64" a="1"/>
  <c r="BH1650" i="64" s="1"/>
  <c r="BH1561" i="64" a="1"/>
  <c r="BH1561" i="64" s="1"/>
  <c r="BH1606" i="64" a="1"/>
  <c r="BH1606" i="64" s="1"/>
  <c r="AV788" i="64"/>
  <c r="AV792" i="64" s="1"/>
  <c r="AV784" i="64"/>
  <c r="AW779" i="64"/>
  <c r="AW783" i="64" s="1"/>
  <c r="BH791" i="64" a="1"/>
  <c r="BH791" i="64" s="1"/>
  <c r="BH787" i="64" a="1"/>
  <c r="BH787" i="64" s="1"/>
  <c r="BH781" i="64" a="1"/>
  <c r="BH781" i="64" s="1"/>
  <c r="BH782" i="64" s="1"/>
  <c r="BG20" i="864"/>
  <c r="BG102" i="861" s="1"/>
  <c r="BG21" i="863"/>
  <c r="BG33" i="863"/>
  <c r="BG17" i="863" s="1"/>
  <c r="BG33" i="861" s="1"/>
  <c r="BG44" i="863"/>
  <c r="BI7" i="64"/>
  <c r="BI1" i="64"/>
  <c r="BJ2" i="64"/>
  <c r="BH4" i="64"/>
  <c r="BI3" i="64"/>
  <c r="BI1439" i="64" s="1" a="1"/>
  <c r="BI1439" i="64" s="1"/>
  <c r="AT558" i="64"/>
  <c r="AS559" i="64"/>
  <c r="AS561" i="64"/>
  <c r="AV508" i="64"/>
  <c r="AW507" i="64"/>
  <c r="AV510" i="64"/>
  <c r="BJ2" i="864"/>
  <c r="BI7" i="863"/>
  <c r="BI7" i="864"/>
  <c r="BH4" i="864"/>
  <c r="BH4" i="863"/>
  <c r="BI1" i="863"/>
  <c r="BI1" i="864"/>
  <c r="BI3" i="864"/>
  <c r="BI3" i="863"/>
  <c r="AE170" i="64"/>
  <c r="BJ3" i="861"/>
  <c r="BJ3" i="1413" s="1"/>
  <c r="BI4" i="861"/>
  <c r="BI4" i="1413" s="1"/>
  <c r="AF1244" i="64"/>
  <c r="AF1245" i="64" s="1"/>
  <c r="AF187" i="64"/>
  <c r="AF188" i="64" s="1"/>
  <c r="AD2155" i="64"/>
  <c r="BA2158" i="64" s="1"/>
  <c r="AE185" i="64"/>
  <c r="AE1242" i="64"/>
  <c r="AE1227" i="64"/>
  <c r="AD405" i="64"/>
  <c r="AD407" i="64" s="1"/>
  <c r="AD2400" i="64"/>
  <c r="AD2402" i="64" s="1"/>
  <c r="AD1318" i="64"/>
  <c r="AD1325" i="64" s="1"/>
  <c r="AD2558" i="64"/>
  <c r="AD2567" i="64" s="1"/>
  <c r="AD1386" i="64"/>
  <c r="AD1393" i="64" s="1"/>
  <c r="AF1518" i="64"/>
  <c r="AD1703" i="64"/>
  <c r="AD1515" i="64"/>
  <c r="AD455" i="64"/>
  <c r="AD1985" i="64"/>
  <c r="AD1987" i="64" s="1"/>
  <c r="AD1134" i="64"/>
  <c r="AD1274" i="64"/>
  <c r="AE1517" i="64"/>
  <c r="AC911" i="64" a="1"/>
  <c r="AC911" i="64" s="1"/>
  <c r="AC177" i="64" a="1"/>
  <c r="AC177" i="64" s="1"/>
  <c r="AC1234" i="64" a="1"/>
  <c r="AC1234" i="64" s="1"/>
  <c r="AC1203" i="64" a="1"/>
  <c r="AC1203" i="64" s="1"/>
  <c r="AC1211" i="64" s="1"/>
  <c r="AC374" i="64" a="1"/>
  <c r="AC374" i="64" s="1"/>
  <c r="AC342" i="64" a="1"/>
  <c r="AC342" i="64" s="1"/>
  <c r="AC1202" i="64" a="1"/>
  <c r="AC1202" i="64" s="1"/>
  <c r="AC1210" i="64" s="1"/>
  <c r="AC1317" i="64" a="1"/>
  <c r="AC1317" i="64" s="1"/>
  <c r="AC900" i="64" a="1"/>
  <c r="AC900" i="64" s="1"/>
  <c r="AC917" i="64" a="1"/>
  <c r="AC917" i="64" s="1"/>
  <c r="AC162" i="64" a="1"/>
  <c r="AC162" i="64" s="1"/>
  <c r="AC389" i="64" a="1"/>
  <c r="AC389" i="64" s="1"/>
  <c r="AC1217" i="64" a="1"/>
  <c r="AC1217" i="64" s="1"/>
  <c r="AC251" i="64" a="1"/>
  <c r="AC251" i="64" s="1"/>
  <c r="AC1514" i="64" a="1"/>
  <c r="AC1514" i="64" s="1"/>
  <c r="AC355" i="64" a="1"/>
  <c r="AC355" i="64" s="1"/>
  <c r="AC404" i="64" a="1"/>
  <c r="AC404" i="64" s="1"/>
  <c r="AC1141" i="64" a="1"/>
  <c r="AC1141" i="64" s="1"/>
  <c r="AC1385" i="64" a="1"/>
  <c r="AC1385" i="64" s="1"/>
  <c r="AC1469" i="64" a="1"/>
  <c r="AC1469" i="64" s="1"/>
  <c r="AC903" i="64" a="1"/>
  <c r="AC903" i="64" s="1"/>
  <c r="AC160" i="64" a="1"/>
  <c r="AC160" i="64" s="1"/>
  <c r="AC153" i="64" a="1"/>
  <c r="AC153" i="64" s="1"/>
  <c r="AC1218" i="64" a="1"/>
  <c r="AC1218" i="64" s="1"/>
  <c r="AC1175" i="64" a="1"/>
  <c r="AC1175" i="64" s="1"/>
  <c r="AC1137" i="64" a="1"/>
  <c r="AC1137" i="64" s="1"/>
  <c r="AC1133" i="64" a="1"/>
  <c r="AC1133" i="64" s="1"/>
  <c r="AC479" i="64" a="1"/>
  <c r="AC479" i="64" s="1"/>
  <c r="AC510" i="64" s="1"/>
  <c r="AC530" i="64" a="1"/>
  <c r="AC530" i="64" s="1"/>
  <c r="AC561" i="64" s="1"/>
  <c r="AC1702" i="64" a="1"/>
  <c r="AC1702" i="64" s="1"/>
  <c r="AC2401" i="64" a="1"/>
  <c r="AC2401" i="64" s="1"/>
  <c r="AC161" i="64" a="1"/>
  <c r="AC161" i="64" s="1"/>
  <c r="AC159" i="64" a="1"/>
  <c r="AC159" i="64" s="1"/>
  <c r="AC152" i="64" a="1"/>
  <c r="AC152" i="64" s="1"/>
  <c r="AC1219" i="64" a="1"/>
  <c r="AC1219" i="64" s="1"/>
  <c r="AC1200" i="64" a="1"/>
  <c r="AC1200" i="64" s="1"/>
  <c r="AC1208" i="64" s="1"/>
  <c r="AC2154" i="64" a="1"/>
  <c r="AC2154" i="64" s="1"/>
  <c r="AC403" i="64" a="1"/>
  <c r="AC403" i="64" s="1"/>
  <c r="AC454" i="64" a="1"/>
  <c r="AC454" i="64" s="1"/>
  <c r="AC2399" i="64" a="1"/>
  <c r="AC2399" i="64" s="1"/>
  <c r="AC174" i="64" a="1"/>
  <c r="AC174" i="64" s="1"/>
  <c r="AC158" i="64" a="1"/>
  <c r="AC158" i="64" s="1"/>
  <c r="AC151" i="64" a="1"/>
  <c r="AC151" i="64" s="1"/>
  <c r="AC1233" i="64" a="1"/>
  <c r="AC1233" i="64" s="1"/>
  <c r="AC1215" i="64" a="1"/>
  <c r="AC1215" i="64" s="1"/>
  <c r="AC1466" i="64" a="1"/>
  <c r="AC1466" i="64" s="1"/>
  <c r="AC1231" i="64" a="1"/>
  <c r="AC1231" i="64" s="1"/>
  <c r="AC2153" i="64" a="1"/>
  <c r="AC2153" i="64" s="1"/>
  <c r="AC1986" i="64" a="1"/>
  <c r="AC1986" i="64" s="1"/>
  <c r="AC1275" i="64" a="1"/>
  <c r="AC1275" i="64" s="1"/>
  <c r="AC173" i="64" a="1"/>
  <c r="AC173" i="64" s="1"/>
  <c r="AC150" i="64" a="1"/>
  <c r="AC150" i="64" s="1"/>
  <c r="AC1539" i="64" a="1"/>
  <c r="AC1539" i="64" s="1"/>
  <c r="AC1232" i="64" a="1"/>
  <c r="AC1232" i="64" s="1"/>
  <c r="AC1216" i="64" a="1"/>
  <c r="AC1216" i="64" s="1"/>
  <c r="AC2752" i="64" a="1"/>
  <c r="AC2752" i="64" s="1"/>
  <c r="AC2759" i="64" s="1"/>
  <c r="AC154" i="64" a="1"/>
  <c r="AC154" i="64" s="1"/>
  <c r="AC1984" i="64" a="1"/>
  <c r="AC1984" i="64" s="1"/>
  <c r="AC406" i="64" a="1"/>
  <c r="AC406" i="64" s="1"/>
  <c r="AC2559" i="64" a="1"/>
  <c r="AC2559" i="64" s="1"/>
  <c r="AC1465" i="64" a="1"/>
  <c r="AC1465" i="64" s="1"/>
  <c r="AC175" i="64" a="1"/>
  <c r="AC175" i="64" s="1"/>
  <c r="AC1230" i="64" a="1"/>
  <c r="AC1230" i="64" s="1"/>
  <c r="AC1201" i="64" a="1"/>
  <c r="AC1201" i="64" s="1"/>
  <c r="AC1209" i="64" s="1"/>
  <c r="AC1199" i="64" a="1"/>
  <c r="AC1199" i="64" s="1"/>
  <c r="AC1207" i="64" s="1"/>
  <c r="AC176" i="64" a="1"/>
  <c r="AC176" i="64" s="1"/>
  <c r="AD1237" i="64"/>
  <c r="AD1222" i="64"/>
  <c r="AD1240" i="64"/>
  <c r="AD1225" i="64"/>
  <c r="BB2158" i="64"/>
  <c r="AE1283" i="64"/>
  <c r="AE1288" i="64"/>
  <c r="AP1289" i="64" s="1" a="1"/>
  <c r="AP1289" i="64" s="1"/>
  <c r="AD182" i="64"/>
  <c r="AD167" i="64"/>
  <c r="AD184" i="64"/>
  <c r="AD169" i="64"/>
  <c r="AD1239" i="64"/>
  <c r="AD1224" i="64"/>
  <c r="AD180" i="64"/>
  <c r="AD165" i="64"/>
  <c r="AD155" i="64"/>
  <c r="AD166" i="64"/>
  <c r="AD181" i="64"/>
  <c r="AD1238" i="64"/>
  <c r="AD1223" i="64"/>
  <c r="AQ1289" i="64" a="1"/>
  <c r="AQ1289" i="64" s="1"/>
  <c r="AE1142" i="64"/>
  <c r="AE1138" i="64"/>
  <c r="AD168" i="64"/>
  <c r="AD183" i="64"/>
  <c r="AB302" i="64"/>
  <c r="AD1467" i="64"/>
  <c r="AD1468" i="64" s="1"/>
  <c r="AD1470" i="64" s="1"/>
  <c r="AD1241" i="64"/>
  <c r="AD1226" i="64"/>
  <c r="BC95" i="861"/>
  <c r="BC64" i="861"/>
  <c r="BF2146" i="64"/>
  <c r="BF2155" i="64" s="1"/>
  <c r="BF2158" i="64" s="1"/>
  <c r="BB64" i="861"/>
  <c r="BD46" i="861"/>
  <c r="BE2158" i="64"/>
  <c r="BG2153" i="64" a="1"/>
  <c r="BG2153" i="64" s="1"/>
  <c r="BG2154" i="64" a="1"/>
  <c r="BG2154" i="64" s="1"/>
  <c r="BF1515" i="64"/>
  <c r="BF1985" i="64"/>
  <c r="BF1987" i="64" s="1"/>
  <c r="BG1986" i="64" a="1"/>
  <c r="BG1986" i="64" s="1"/>
  <c r="BG1984" i="64" a="1"/>
  <c r="BG1984" i="64" s="1"/>
  <c r="BG406" i="64" a="1"/>
  <c r="BG406" i="64" s="1"/>
  <c r="BG404" i="64" a="1"/>
  <c r="BG404" i="64" s="1"/>
  <c r="BF405" i="64"/>
  <c r="BF407" i="64" s="1"/>
  <c r="BG479" i="64" a="1"/>
  <c r="BG479" i="64" s="1"/>
  <c r="BG403" i="64" a="1"/>
  <c r="BG403" i="64" s="1"/>
  <c r="BG530" i="64" a="1"/>
  <c r="BG530" i="64" s="1"/>
  <c r="BF455" i="64"/>
  <c r="BF1703" i="64"/>
  <c r="BG1702" i="64" a="1"/>
  <c r="BG1702" i="64" s="1"/>
  <c r="BG454" i="64" a="1"/>
  <c r="BG454" i="64" s="1"/>
  <c r="BF1386" i="64"/>
  <c r="BF1318" i="64"/>
  <c r="BG1317" i="64" a="1"/>
  <c r="BG1317" i="64" s="1"/>
  <c r="BG1385" i="64" a="1"/>
  <c r="BG1385" i="64" s="1"/>
  <c r="BE1393" i="64"/>
  <c r="BF2558" i="64"/>
  <c r="BF2567" i="64" s="1"/>
  <c r="BG2559" i="64" a="1"/>
  <c r="BG2559" i="64" s="1"/>
  <c r="BS2589" i="64"/>
  <c r="BR2591" i="64"/>
  <c r="BF1274" i="64"/>
  <c r="BF2400" i="64"/>
  <c r="BF2402" i="64" s="1"/>
  <c r="BD1289" i="64" a="1"/>
  <c r="BD1289" i="64" s="1"/>
  <c r="BG2399" i="64" a="1"/>
  <c r="BG2399" i="64" s="1"/>
  <c r="BG1275" i="64" a="1"/>
  <c r="BG1275" i="64" s="1"/>
  <c r="BE1288" i="64"/>
  <c r="BE1283" i="64"/>
  <c r="BG1469" i="64" a="1"/>
  <c r="BG1469" i="64" s="1"/>
  <c r="BG2401" i="64" a="1"/>
  <c r="BG2401" i="64" s="1"/>
  <c r="BG1465" i="64" a="1"/>
  <c r="BG1465" i="64" s="1"/>
  <c r="BG1466" i="64" a="1"/>
  <c r="BG1466" i="64" s="1"/>
  <c r="BF1467" i="64"/>
  <c r="BF1468" i="64" s="1"/>
  <c r="BF1470" i="64" s="1"/>
  <c r="BG911" i="64" a="1"/>
  <c r="BG911" i="64" s="1"/>
  <c r="BG900" i="64" a="1"/>
  <c r="BG900" i="64" s="1"/>
  <c r="BG903" i="64" a="1"/>
  <c r="BG903" i="64" s="1"/>
  <c r="BG917" i="64" a="1"/>
  <c r="BG917" i="64" s="1"/>
  <c r="BF169" i="64"/>
  <c r="BF184" i="64"/>
  <c r="BG154" i="64" a="1"/>
  <c r="BG154" i="64" s="1"/>
  <c r="BF182" i="64"/>
  <c r="BE170" i="64"/>
  <c r="BF183" i="64"/>
  <c r="BF180" i="64"/>
  <c r="BF166" i="64"/>
  <c r="BF181" i="64"/>
  <c r="BF167" i="64"/>
  <c r="BF168" i="64"/>
  <c r="BF165" i="64"/>
  <c r="BG177" i="64" a="1"/>
  <c r="BG177" i="64" s="1"/>
  <c r="BG176" i="64" a="1"/>
  <c r="BG176" i="64" s="1"/>
  <c r="BG162" i="64" a="1"/>
  <c r="BG162" i="64" s="1"/>
  <c r="BG174" i="64" a="1"/>
  <c r="BG174" i="64" s="1"/>
  <c r="BG160" i="64" a="1"/>
  <c r="BG160" i="64" s="1"/>
  <c r="BG173" i="64" a="1"/>
  <c r="BG173" i="64" s="1"/>
  <c r="BG161" i="64" a="1"/>
  <c r="BG161" i="64" s="1"/>
  <c r="BG175" i="64" a="1"/>
  <c r="BG175" i="64" s="1"/>
  <c r="BG158" i="64" a="1"/>
  <c r="BG158" i="64" s="1"/>
  <c r="BG159" i="64" a="1"/>
  <c r="BG159" i="64" s="1"/>
  <c r="BB187" i="64"/>
  <c r="BB188" i="64" s="1"/>
  <c r="BG389" i="64" a="1"/>
  <c r="BG389" i="64" s="1"/>
  <c r="BG150" i="64" a="1"/>
  <c r="BG150" i="64" s="1"/>
  <c r="BG153" i="64" a="1"/>
  <c r="BG153" i="64" s="1"/>
  <c r="BG152" i="64" a="1"/>
  <c r="BG152" i="64" s="1"/>
  <c r="BG151" i="64" a="1"/>
  <c r="BG151" i="64" s="1"/>
  <c r="BF155" i="64"/>
  <c r="BG1539" i="64" a="1"/>
  <c r="BG1539" i="64" s="1"/>
  <c r="BD1244" i="64"/>
  <c r="BD1245" i="64" s="1"/>
  <c r="BC1245" i="64"/>
  <c r="BF1240" i="64"/>
  <c r="BF1241" i="64"/>
  <c r="BF1239" i="64"/>
  <c r="BE1242" i="64"/>
  <c r="BF1237" i="64"/>
  <c r="BG1234" i="64" a="1"/>
  <c r="BG1234" i="64" s="1"/>
  <c r="BG1230" i="64" a="1"/>
  <c r="BG1230" i="64" s="1"/>
  <c r="BG1233" i="64" a="1"/>
  <c r="BG1233" i="64" s="1"/>
  <c r="BG1231" i="64" a="1"/>
  <c r="BG1231" i="64" s="1"/>
  <c r="BG1232" i="64" a="1"/>
  <c r="BG1232" i="64" s="1"/>
  <c r="BF1238" i="64"/>
  <c r="BF1225" i="64"/>
  <c r="BF1224" i="64"/>
  <c r="BF1226" i="64"/>
  <c r="BE1227" i="64"/>
  <c r="BF1223" i="64"/>
  <c r="BF1222" i="64"/>
  <c r="BG1203" i="64" a="1"/>
  <c r="BG1203" i="64" s="1"/>
  <c r="BG1211" i="64" s="1"/>
  <c r="BG1217" i="64" a="1"/>
  <c r="BG1217" i="64" s="1"/>
  <c r="BG1218" i="64" a="1"/>
  <c r="BG1218" i="64" s="1"/>
  <c r="BG1219" i="64" a="1"/>
  <c r="BG1219" i="64" s="1"/>
  <c r="BG1215" i="64" a="1"/>
  <c r="BG1215" i="64" s="1"/>
  <c r="BG1199" i="64" a="1"/>
  <c r="BG1199" i="64" s="1"/>
  <c r="BG1202" i="64" a="1"/>
  <c r="BG1202" i="64" s="1"/>
  <c r="BG1210" i="64" s="1"/>
  <c r="BG1200" i="64" a="1"/>
  <c r="BG1200" i="64" s="1"/>
  <c r="BG1208" i="64" s="1"/>
  <c r="BG1216" i="64" a="1"/>
  <c r="BG1216" i="64" s="1"/>
  <c r="BG1201" i="64" a="1"/>
  <c r="BG1201" i="64" s="1"/>
  <c r="BG1209" i="64" s="1"/>
  <c r="BG251" i="64" a="1"/>
  <c r="BG251" i="64" s="1"/>
  <c r="BD1518" i="64"/>
  <c r="BE1517" i="64"/>
  <c r="BG374" i="64" a="1"/>
  <c r="BG374" i="64" s="1"/>
  <c r="BG1514" i="64" a="1"/>
  <c r="BG1514" i="64" s="1"/>
  <c r="BG355" i="64" a="1"/>
  <c r="BG355" i="64" s="1"/>
  <c r="BG1175" i="64" a="1"/>
  <c r="BG1175" i="64" s="1"/>
  <c r="BG1141" i="64" a="1"/>
  <c r="BG1141" i="64" s="1"/>
  <c r="BG342" i="64" a="1"/>
  <c r="BG342" i="64" s="1"/>
  <c r="BE1138" i="64"/>
  <c r="BF1134" i="64"/>
  <c r="BF1142" i="64" s="1"/>
  <c r="BG1137" i="64" a="1"/>
  <c r="BG1137" i="64" s="1"/>
  <c r="BG1133" i="64" a="1"/>
  <c r="BG1133" i="64" s="1"/>
  <c r="BA2613" i="64"/>
  <c r="BH302" i="64"/>
  <c r="BH18" i="864"/>
  <c r="BH17" i="864"/>
  <c r="BI19" i="864"/>
  <c r="BH16" i="864"/>
  <c r="BG53" i="863" a="1"/>
  <c r="BG53" i="863" s="1"/>
  <c r="BG49" i="863" a="1"/>
  <c r="BG49" i="863" s="1"/>
  <c r="BG51" i="863" a="1"/>
  <c r="BG51" i="863" s="1"/>
  <c r="BG34" i="863"/>
  <c r="BK2" i="861"/>
  <c r="BK2" i="1413" s="1"/>
  <c r="BJ1" i="861"/>
  <c r="BJ1" i="1413" s="1"/>
  <c r="BJ7" i="861"/>
  <c r="BJ7" i="1413" s="1"/>
  <c r="BH42" i="863" a="1"/>
  <c r="BH42" i="863" s="1"/>
  <c r="BH43" i="863" a="1"/>
  <c r="BH43" i="863" s="1"/>
  <c r="BH32" i="863"/>
  <c r="BH41" i="863" a="1"/>
  <c r="BH41" i="863" s="1"/>
  <c r="BH40" i="863" a="1"/>
  <c r="BH40" i="863" s="1"/>
  <c r="BH39" i="863" a="1"/>
  <c r="BH39" i="863" s="1"/>
  <c r="BH30" i="863"/>
  <c r="BH29" i="863"/>
  <c r="BI2" i="863"/>
  <c r="BI31" i="863" s="1"/>
  <c r="AU1" i="860"/>
  <c r="AU7" i="860"/>
  <c r="AU3" i="860"/>
  <c r="AU4" i="860" s="1"/>
  <c r="AV2" i="860"/>
  <c r="AZ2656" i="64"/>
  <c r="BA2654" i="64"/>
  <c r="BA2633" i="64"/>
  <c r="BA2635" i="64" s="1"/>
  <c r="G1491" i="64"/>
  <c r="BI1440" i="64" a="1"/>
  <c r="BH1607" i="64"/>
  <c r="AG1836" i="64" a="1"/>
  <c r="AD1517" i="64" a="1"/>
  <c r="BH3241" i="64" a="1"/>
  <c r="AC1703" i="64" a="1"/>
  <c r="AC1985" i="64" a="1"/>
  <c r="AC2558" i="64" a="1"/>
  <c r="BG455" i="64" a="1"/>
  <c r="AE1518" i="64" a="1"/>
  <c r="BH1629" i="64"/>
  <c r="BG1274" i="64" a="1"/>
  <c r="BH1585" i="64"/>
  <c r="BH1674" i="64"/>
  <c r="AC1134" i="64" a="1"/>
  <c r="AC1318" i="64" a="1"/>
  <c r="BG1318" i="64" a="1"/>
  <c r="AC1274" i="64" a="1"/>
  <c r="BG1540" i="64"/>
  <c r="BG1703" i="64" a="1"/>
  <c r="AC455" i="64" a="1"/>
  <c r="BG1985" i="64" a="1"/>
  <c r="AC2400" i="64" a="1"/>
  <c r="BH1651" i="64"/>
  <c r="AC1515" i="64" a="1"/>
  <c r="BG1386" i="64" a="1"/>
  <c r="BF1517" i="64" a="1"/>
  <c r="BG1515" i="64" a="1"/>
  <c r="AC1386" i="64" a="1"/>
  <c r="AC1540" i="64"/>
  <c r="BG1134" i="64" a="1"/>
  <c r="BH1562" i="64"/>
  <c r="BG2558" i="64" a="1"/>
  <c r="BE1518" i="64" a="1"/>
  <c r="BG2400" i="64" a="1"/>
  <c r="AG61" i="1413" l="1"/>
  <c r="AG59" i="861" s="1"/>
  <c r="AI27" i="1413"/>
  <c r="AJ23" i="1413" s="1"/>
  <c r="AH39" i="1413"/>
  <c r="AH90" i="861" s="1"/>
  <c r="AH51" i="1413"/>
  <c r="AH52" i="1413" s="1"/>
  <c r="BH24" i="1413"/>
  <c r="BJ18" i="1413"/>
  <c r="BJ76" i="1413"/>
  <c r="BJ25" i="1413"/>
  <c r="BJ69" i="1413"/>
  <c r="BJ60" i="1413"/>
  <c r="BJ56" i="1413"/>
  <c r="BJ11" i="1413"/>
  <c r="BJ45" i="1413"/>
  <c r="BJ50" i="1413"/>
  <c r="BJ31" i="1413"/>
  <c r="BJ32" i="1413"/>
  <c r="BJ13" i="1413"/>
  <c r="BJ42" i="1413"/>
  <c r="BJ10" i="1413"/>
  <c r="BJ36" i="1413"/>
  <c r="BJ17" i="1413"/>
  <c r="BJ12" i="1413"/>
  <c r="BH43" i="1413"/>
  <c r="BH17" i="861" s="1"/>
  <c r="BI14" i="1413"/>
  <c r="BI43" i="1413" s="1"/>
  <c r="BI17" i="861" s="1"/>
  <c r="BI1440" i="64"/>
  <c r="AY1442" i="64"/>
  <c r="BI722" i="64" a="1"/>
  <c r="BI722" i="64" s="1"/>
  <c r="AH717" i="64"/>
  <c r="AH718" i="64" s="1"/>
  <c r="BI716" i="64" a="1"/>
  <c r="BI716" i="64" s="1"/>
  <c r="BI723" i="64" a="1"/>
  <c r="BI723" i="64" s="1"/>
  <c r="BH78" i="64"/>
  <c r="BH84" i="64" s="1"/>
  <c r="BI77" i="64" a="1"/>
  <c r="BI77" i="64" s="1"/>
  <c r="BI75" i="64" a="1"/>
  <c r="BI75" i="64" s="1"/>
  <c r="BI625" i="64" a="1"/>
  <c r="BI625" i="64" s="1"/>
  <c r="BI81" i="64" a="1"/>
  <c r="BI81" i="64" s="1"/>
  <c r="BI76" i="64" a="1"/>
  <c r="BI76" i="64" s="1"/>
  <c r="BI74" i="64" a="1"/>
  <c r="BI74" i="64" s="1"/>
  <c r="BI82" i="64" a="1"/>
  <c r="BI82" i="64" s="1"/>
  <c r="BG103" i="861"/>
  <c r="AG1836" i="64"/>
  <c r="AH1831" i="64"/>
  <c r="AG1800" i="64"/>
  <c r="AH1795" i="64"/>
  <c r="AH1796" i="64" s="1"/>
  <c r="AC641" i="64"/>
  <c r="AC642" i="64" s="1"/>
  <c r="BI635" i="64" a="1"/>
  <c r="BI635" i="64" s="1"/>
  <c r="BI627" i="64" a="1"/>
  <c r="BI627" i="64" s="1"/>
  <c r="BI631" i="64" a="1"/>
  <c r="BI631" i="64" s="1"/>
  <c r="BI621" i="64" a="1"/>
  <c r="BI621" i="64" s="1"/>
  <c r="AD609" i="64"/>
  <c r="BI613" i="64" a="1"/>
  <c r="BI613" i="64" s="1"/>
  <c r="BI610" i="64" a="1"/>
  <c r="BI610" i="64" s="1"/>
  <c r="BI614" i="64" a="1"/>
  <c r="BI614" i="64" s="1"/>
  <c r="BH615" i="64"/>
  <c r="BH612" i="64"/>
  <c r="BH3241" i="64"/>
  <c r="BI3240" i="64" a="1"/>
  <c r="BI3240" i="64" s="1"/>
  <c r="BI3023" i="64" a="1"/>
  <c r="BI3023" i="64" s="1"/>
  <c r="BI3025" i="64" s="1"/>
  <c r="AG24" i="861"/>
  <c r="AH3216" i="64"/>
  <c r="AH3217" i="64" s="1"/>
  <c r="BI3215" i="64" a="1"/>
  <c r="BI3215" i="64" s="1"/>
  <c r="BI3018" i="64" a="1"/>
  <c r="BI3018" i="64" s="1"/>
  <c r="BI3019" i="64" a="1"/>
  <c r="BI3019" i="64" s="1"/>
  <c r="BH3020" i="64"/>
  <c r="BI60" i="64" a="1"/>
  <c r="BI60" i="64" s="1"/>
  <c r="BI58" i="64" s="1" a="1"/>
  <c r="BI58" i="64" s="1"/>
  <c r="BI61" i="64" a="1"/>
  <c r="BI61" i="64" s="1"/>
  <c r="BI59" i="64" a="1"/>
  <c r="BI59" i="64" s="1"/>
  <c r="BI3541" i="64" a="1"/>
  <c r="BI3541" i="64" s="1"/>
  <c r="BI3520" i="64" a="1"/>
  <c r="BI3520" i="64" s="1"/>
  <c r="BI1583" i="64" a="1"/>
  <c r="BI1583" i="64" s="1"/>
  <c r="BI1584" i="64" a="1"/>
  <c r="BI1584" i="64" s="1"/>
  <c r="BI1672" i="64" a="1"/>
  <c r="BI1672" i="64" s="1"/>
  <c r="BI1673" i="64" a="1"/>
  <c r="BI1673" i="64" s="1"/>
  <c r="BI1628" i="64" a="1"/>
  <c r="BI1628" i="64" s="1"/>
  <c r="BI1650" i="64" a="1"/>
  <c r="BI1650" i="64" s="1"/>
  <c r="BI1561" i="64" a="1"/>
  <c r="BI1561" i="64" s="1"/>
  <c r="BI1606" i="64" a="1"/>
  <c r="BI1606" i="64" s="1"/>
  <c r="BI787" i="64" a="1"/>
  <c r="BI787" i="64" s="1"/>
  <c r="BI781" i="64" a="1"/>
  <c r="BI781" i="64" s="1"/>
  <c r="BI782" i="64" s="1"/>
  <c r="BI791" i="64" a="1"/>
  <c r="BI791" i="64" s="1"/>
  <c r="AW788" i="64"/>
  <c r="AW792" i="64" s="1"/>
  <c r="AW784" i="64"/>
  <c r="AX779" i="64"/>
  <c r="AX783" i="64" s="1"/>
  <c r="BH21" i="863"/>
  <c r="BH20" i="864"/>
  <c r="BH102" i="861" s="1"/>
  <c r="BH33" i="863"/>
  <c r="BH17" i="863" s="1"/>
  <c r="BH33" i="861" s="1"/>
  <c r="BH44" i="863"/>
  <c r="BJ1" i="64"/>
  <c r="BK2" i="64"/>
  <c r="BI4" i="64"/>
  <c r="BJ7" i="64"/>
  <c r="BJ3" i="64"/>
  <c r="BJ1439" i="64" s="1" a="1"/>
  <c r="BJ1439" i="64" s="1"/>
  <c r="AX507" i="64"/>
  <c r="AW508" i="64"/>
  <c r="AW510" i="64"/>
  <c r="AU558" i="64"/>
  <c r="AT559" i="64"/>
  <c r="AT561" i="64"/>
  <c r="AE187" i="64"/>
  <c r="AE188" i="64" s="1"/>
  <c r="BK2" i="864"/>
  <c r="BJ1" i="864"/>
  <c r="BJ1" i="863"/>
  <c r="BI4" i="863"/>
  <c r="BI4" i="864"/>
  <c r="BJ3" i="864"/>
  <c r="BJ3" i="863"/>
  <c r="BJ7" i="864"/>
  <c r="BJ7" i="863"/>
  <c r="AE1244" i="64"/>
  <c r="AE1245" i="64" s="1"/>
  <c r="BK3" i="861"/>
  <c r="BK3" i="1413" s="1"/>
  <c r="BJ4" i="861"/>
  <c r="BJ4" i="1413" s="1"/>
  <c r="AD1227" i="64"/>
  <c r="AD170" i="64"/>
  <c r="AD1242" i="64"/>
  <c r="AD185" i="64"/>
  <c r="AC405" i="64"/>
  <c r="AC407" i="64" s="1"/>
  <c r="AC2400" i="64"/>
  <c r="AC2402" i="64" s="1"/>
  <c r="AC455" i="64"/>
  <c r="AC1318" i="64"/>
  <c r="AC1325" i="64" s="1"/>
  <c r="AD1517" i="64"/>
  <c r="AC1703" i="64"/>
  <c r="AC1515" i="64"/>
  <c r="AC2558" i="64"/>
  <c r="AC2567" i="64" s="1"/>
  <c r="AE1518" i="64"/>
  <c r="AC1134" i="64"/>
  <c r="AC1985" i="64"/>
  <c r="AC1987" i="64" s="1"/>
  <c r="AC1274" i="64"/>
  <c r="AC1386" i="64"/>
  <c r="AC1393" i="64" s="1"/>
  <c r="AC1239" i="64"/>
  <c r="AC1224" i="64"/>
  <c r="AC2155" i="64"/>
  <c r="AC168" i="64"/>
  <c r="AC183" i="64"/>
  <c r="AC1240" i="64"/>
  <c r="AC1225" i="64"/>
  <c r="AC1467" i="64"/>
  <c r="AC1468" i="64" s="1"/>
  <c r="AC1470" i="64" s="1"/>
  <c r="AB2153" i="64" a="1"/>
  <c r="AB2153" i="64" s="1"/>
  <c r="AB403" i="64" a="1"/>
  <c r="AB403" i="64" s="1"/>
  <c r="AB454" i="64" a="1"/>
  <c r="AB454" i="64" s="1"/>
  <c r="AB911" i="64" a="1"/>
  <c r="AB911" i="64" s="1"/>
  <c r="AB175" i="64" a="1"/>
  <c r="AB175" i="64" s="1"/>
  <c r="AB389" i="64" a="1"/>
  <c r="AB389" i="64" s="1"/>
  <c r="AB1232" i="64" a="1"/>
  <c r="AB1232" i="64" s="1"/>
  <c r="AB1201" i="64" a="1"/>
  <c r="AB1201" i="64" s="1"/>
  <c r="AB1209" i="64" s="1"/>
  <c r="AB2154" i="64" a="1"/>
  <c r="AB2154" i="64" s="1"/>
  <c r="AB2401" i="64" a="1"/>
  <c r="AB2401" i="64" s="1"/>
  <c r="AB530" i="64" a="1"/>
  <c r="AB530" i="64" s="1"/>
  <c r="AB561" i="64" s="1"/>
  <c r="AB1317" i="64" a="1"/>
  <c r="AB1317" i="64" s="1"/>
  <c r="AB2752" i="64" a="1"/>
  <c r="AB2752" i="64" s="1"/>
  <c r="AB2759" i="64" s="1"/>
  <c r="AB1465" i="64" a="1"/>
  <c r="AB1465" i="64" s="1"/>
  <c r="AB900" i="64" a="1"/>
  <c r="AB900" i="64" s="1"/>
  <c r="AB176" i="64" a="1"/>
  <c r="AB176" i="64" s="1"/>
  <c r="AB153" i="64" a="1"/>
  <c r="AB153" i="64" s="1"/>
  <c r="AB1231" i="64" a="1"/>
  <c r="AB1231" i="64" s="1"/>
  <c r="AB1215" i="64" a="1"/>
  <c r="AB1215" i="64" s="1"/>
  <c r="AB251" i="64" a="1"/>
  <c r="AB251" i="64" s="1"/>
  <c r="AB1702" i="64" a="1"/>
  <c r="AB1702" i="64" s="1"/>
  <c r="AB173" i="64" a="1"/>
  <c r="AB173" i="64" s="1"/>
  <c r="AB1385" i="64" a="1"/>
  <c r="AB1385" i="64" s="1"/>
  <c r="AB2399" i="64" a="1"/>
  <c r="AB2399" i="64" s="1"/>
  <c r="AB1466" i="64" a="1"/>
  <c r="AB1466" i="64" s="1"/>
  <c r="AB177" i="64" a="1"/>
  <c r="AB177" i="64" s="1"/>
  <c r="AB152" i="64" a="1"/>
  <c r="AB152" i="64" s="1"/>
  <c r="AB1199" i="64" a="1"/>
  <c r="AB1199" i="64" s="1"/>
  <c r="AB1207" i="64" s="1"/>
  <c r="AB1986" i="64" a="1"/>
  <c r="AB1986" i="64" s="1"/>
  <c r="AB406" i="64" a="1"/>
  <c r="AB406" i="64" s="1"/>
  <c r="AB1275" i="64" a="1"/>
  <c r="AB1275" i="64" s="1"/>
  <c r="AB903" i="64" a="1"/>
  <c r="AB903" i="64" s="1"/>
  <c r="AB162" i="64" a="1"/>
  <c r="AB162" i="64" s="1"/>
  <c r="AB151" i="64" a="1"/>
  <c r="AB151" i="64" s="1"/>
  <c r="AB1202" i="64" a="1"/>
  <c r="AB1202" i="64" s="1"/>
  <c r="AB1210" i="64" s="1"/>
  <c r="AB1216" i="64" a="1"/>
  <c r="AB1216" i="64" s="1"/>
  <c r="AB1137" i="64" a="1"/>
  <c r="AB1137" i="64" s="1"/>
  <c r="AB1984" i="64" a="1"/>
  <c r="AB1984" i="64" s="1"/>
  <c r="AB404" i="64" a="1"/>
  <c r="AB404" i="64" s="1"/>
  <c r="AB2559" i="64" a="1"/>
  <c r="AB2559" i="64" s="1"/>
  <c r="AB917" i="64" a="1"/>
  <c r="AB917" i="64" s="1"/>
  <c r="AB159" i="64" a="1"/>
  <c r="AB159" i="64" s="1"/>
  <c r="AB160" i="64" a="1"/>
  <c r="AB160" i="64" s="1"/>
  <c r="AB150" i="64" a="1"/>
  <c r="AB150" i="64" s="1"/>
  <c r="AB1539" i="64" a="1"/>
  <c r="AB1539" i="64" s="1"/>
  <c r="AB1203" i="64" a="1"/>
  <c r="AB1203" i="64" s="1"/>
  <c r="AB1211" i="64" s="1"/>
  <c r="AB1200" i="64" a="1"/>
  <c r="AB1200" i="64" s="1"/>
  <c r="AB1208" i="64" s="1"/>
  <c r="AB355" i="64" a="1"/>
  <c r="AB355" i="64" s="1"/>
  <c r="AB154" i="64" a="1"/>
  <c r="AB154" i="64" s="1"/>
  <c r="AB1230" i="64" a="1"/>
  <c r="AB1230" i="64" s="1"/>
  <c r="AB1514" i="64" a="1"/>
  <c r="AB1514" i="64" s="1"/>
  <c r="AB1233" i="64" a="1"/>
  <c r="AB1233" i="64" s="1"/>
  <c r="AB161" i="64" a="1"/>
  <c r="AB161" i="64" s="1"/>
  <c r="AB158" i="64" a="1"/>
  <c r="AB158" i="64" s="1"/>
  <c r="AB1234" i="64" a="1"/>
  <c r="AB1234" i="64" s="1"/>
  <c r="AB1217" i="64" a="1"/>
  <c r="AB1217" i="64" s="1"/>
  <c r="AB374" i="64" a="1"/>
  <c r="AB374" i="64" s="1"/>
  <c r="AB1175" i="64" a="1"/>
  <c r="AB1175" i="64" s="1"/>
  <c r="AB1133" i="64" a="1"/>
  <c r="AB1133" i="64" s="1"/>
  <c r="AB1469" i="64" a="1"/>
  <c r="AB1469" i="64" s="1"/>
  <c r="AB174" i="64" a="1"/>
  <c r="AB174" i="64" s="1"/>
  <c r="AB1218" i="64" a="1"/>
  <c r="AB1218" i="64" s="1"/>
  <c r="AB1141" i="64" a="1"/>
  <c r="AB1141" i="64" s="1"/>
  <c r="AB479" i="64" a="1"/>
  <c r="AB479" i="64" s="1"/>
  <c r="AB510" i="64" s="1"/>
  <c r="AB1219" i="64" a="1"/>
  <c r="AB1219" i="64" s="1"/>
  <c r="AB342" i="64" a="1"/>
  <c r="AB342" i="64" s="1"/>
  <c r="AC180" i="64"/>
  <c r="AC165" i="64"/>
  <c r="AC155" i="64"/>
  <c r="AC1238" i="64"/>
  <c r="AC1223" i="64"/>
  <c r="AA302" i="64"/>
  <c r="AC166" i="64"/>
  <c r="AC181" i="64"/>
  <c r="AC1241" i="64"/>
  <c r="AC1226" i="64"/>
  <c r="AD1283" i="64"/>
  <c r="AD1288" i="64"/>
  <c r="AO1289" i="64" s="1" a="1"/>
  <c r="AO1289" i="64" s="1"/>
  <c r="AC167" i="64"/>
  <c r="AC182" i="64"/>
  <c r="AD1142" i="64"/>
  <c r="AD1138" i="64"/>
  <c r="AC1222" i="64"/>
  <c r="AC1237" i="64"/>
  <c r="AC169" i="64"/>
  <c r="AC184" i="64"/>
  <c r="BD95" i="861"/>
  <c r="BE46" i="861"/>
  <c r="BG2146" i="64"/>
  <c r="BG2155" i="64" s="1"/>
  <c r="BG2158" i="64" s="1"/>
  <c r="BH2154" i="64" a="1"/>
  <c r="BH2154" i="64" s="1"/>
  <c r="BH2153" i="64" a="1"/>
  <c r="BH2153" i="64" s="1"/>
  <c r="BG1515" i="64"/>
  <c r="BG1985" i="64"/>
  <c r="BG1987" i="64" s="1"/>
  <c r="BH1986" i="64" a="1"/>
  <c r="BH1986" i="64" s="1"/>
  <c r="BH1984" i="64" a="1"/>
  <c r="BH1984" i="64" s="1"/>
  <c r="BH406" i="64" a="1"/>
  <c r="BH406" i="64" s="1"/>
  <c r="BH404" i="64" a="1"/>
  <c r="BH404" i="64" s="1"/>
  <c r="BG405" i="64"/>
  <c r="BG407" i="64" s="1"/>
  <c r="BH479" i="64" a="1"/>
  <c r="BH479" i="64" s="1"/>
  <c r="BH403" i="64" a="1"/>
  <c r="BH403" i="64" s="1"/>
  <c r="BH530" i="64" a="1"/>
  <c r="BH530" i="64" s="1"/>
  <c r="BG455" i="64"/>
  <c r="BG1703" i="64"/>
  <c r="BH1702" i="64" a="1"/>
  <c r="BH1702" i="64" s="1"/>
  <c r="BH454" i="64" a="1"/>
  <c r="BH454" i="64" s="1"/>
  <c r="BG1386" i="64"/>
  <c r="BG1318" i="64"/>
  <c r="BH1317" i="64" a="1"/>
  <c r="BH1317" i="64" s="1"/>
  <c r="BH1385" i="64" a="1"/>
  <c r="BH1385" i="64" s="1"/>
  <c r="BF1393" i="64"/>
  <c r="BG2558" i="64"/>
  <c r="BG2567" i="64" s="1"/>
  <c r="BH2559" i="64" a="1"/>
  <c r="BH2559" i="64" s="1"/>
  <c r="BT2589" i="64"/>
  <c r="BT2591" i="64" s="1"/>
  <c r="BS2591" i="64"/>
  <c r="BG1274" i="64"/>
  <c r="BG2400" i="64"/>
  <c r="BG2402" i="64" s="1"/>
  <c r="BE1289" i="64" a="1"/>
  <c r="BE1289" i="64" s="1"/>
  <c r="BH2399" i="64" a="1"/>
  <c r="BH2399" i="64" s="1"/>
  <c r="BH1275" i="64" a="1"/>
  <c r="BH1275" i="64" s="1"/>
  <c r="BF1288" i="64"/>
  <c r="BF1283" i="64"/>
  <c r="BH1469" i="64" a="1"/>
  <c r="BH1469" i="64" s="1"/>
  <c r="BH2401" i="64" a="1"/>
  <c r="BH2401" i="64" s="1"/>
  <c r="BH1465" i="64" a="1"/>
  <c r="BH1465" i="64" s="1"/>
  <c r="BH1466" i="64" a="1"/>
  <c r="BH1466" i="64" s="1"/>
  <c r="BG1467" i="64"/>
  <c r="BG1468" i="64" s="1"/>
  <c r="BG1470" i="64" s="1"/>
  <c r="BH911" i="64" a="1"/>
  <c r="BH911" i="64" s="1"/>
  <c r="BH900" i="64" a="1"/>
  <c r="BH900" i="64" s="1"/>
  <c r="BH903" i="64" a="1"/>
  <c r="BH903" i="64" s="1"/>
  <c r="BH917" i="64" a="1"/>
  <c r="BH917" i="64" s="1"/>
  <c r="BG184" i="64"/>
  <c r="BG169" i="64"/>
  <c r="BH154" i="64" a="1"/>
  <c r="BH154" i="64" s="1"/>
  <c r="BF170" i="64"/>
  <c r="BG181" i="64"/>
  <c r="BG183" i="64"/>
  <c r="BG167" i="64"/>
  <c r="BG182" i="64"/>
  <c r="BG180" i="64"/>
  <c r="BG166" i="64"/>
  <c r="BG168" i="64"/>
  <c r="BG165" i="64"/>
  <c r="BH176" i="64" a="1"/>
  <c r="BH176" i="64" s="1"/>
  <c r="BH174" i="64" a="1"/>
  <c r="BH174" i="64" s="1"/>
  <c r="BH162" i="64" a="1"/>
  <c r="BH162" i="64" s="1"/>
  <c r="BH160" i="64" a="1"/>
  <c r="BH160" i="64" s="1"/>
  <c r="BH173" i="64" a="1"/>
  <c r="BH173" i="64" s="1"/>
  <c r="BH161" i="64" a="1"/>
  <c r="BH161" i="64" s="1"/>
  <c r="BH175" i="64" a="1"/>
  <c r="BH175" i="64" s="1"/>
  <c r="BH159" i="64" a="1"/>
  <c r="BH159" i="64" s="1"/>
  <c r="BH177" i="64" a="1"/>
  <c r="BH177" i="64" s="1"/>
  <c r="BH158" i="64" a="1"/>
  <c r="BH158" i="64" s="1"/>
  <c r="BD185" i="64"/>
  <c r="BC185" i="64"/>
  <c r="BH389" i="64" a="1"/>
  <c r="BH389" i="64" s="1"/>
  <c r="BH153" i="64" a="1"/>
  <c r="BH153" i="64" s="1"/>
  <c r="BH152" i="64" a="1"/>
  <c r="BH152" i="64" s="1"/>
  <c r="BH151" i="64" a="1"/>
  <c r="BH151" i="64" s="1"/>
  <c r="BH150" i="64" a="1"/>
  <c r="BH150" i="64" s="1"/>
  <c r="BG155" i="64"/>
  <c r="BH1539" i="64" a="1"/>
  <c r="BH1539" i="64" s="1"/>
  <c r="BG1207" i="64"/>
  <c r="BG1237" i="64" s="1"/>
  <c r="BE1244" i="64"/>
  <c r="BG1239" i="64"/>
  <c r="BG1238" i="64"/>
  <c r="BF1242" i="64"/>
  <c r="BG1241" i="64"/>
  <c r="BG1240" i="64"/>
  <c r="BH1234" i="64" a="1"/>
  <c r="BH1234" i="64" s="1"/>
  <c r="BH1230" i="64" a="1"/>
  <c r="BH1230" i="64" s="1"/>
  <c r="BH1231" i="64" a="1"/>
  <c r="BH1231" i="64" s="1"/>
  <c r="BH1232" i="64" a="1"/>
  <c r="BH1232" i="64" s="1"/>
  <c r="BH1233" i="64" a="1"/>
  <c r="BH1233" i="64" s="1"/>
  <c r="BG1224" i="64"/>
  <c r="BG1225" i="64"/>
  <c r="BF1227" i="64"/>
  <c r="BG1223" i="64"/>
  <c r="BH1202" i="64" a="1"/>
  <c r="BH1202" i="64" s="1"/>
  <c r="BH1210" i="64" s="1"/>
  <c r="BH1216" i="64" a="1"/>
  <c r="BH1216" i="64" s="1"/>
  <c r="BH1203" i="64" a="1"/>
  <c r="BH1203" i="64" s="1"/>
  <c r="BH1211" i="64" s="1"/>
  <c r="BH1217" i="64" a="1"/>
  <c r="BH1217" i="64" s="1"/>
  <c r="BH1218" i="64" a="1"/>
  <c r="BH1218" i="64" s="1"/>
  <c r="BH1219" i="64" a="1"/>
  <c r="BH1219" i="64" s="1"/>
  <c r="BH1215" i="64" a="1"/>
  <c r="BH1215" i="64" s="1"/>
  <c r="BH1201" i="64" a="1"/>
  <c r="BH1201" i="64" s="1"/>
  <c r="BH1209" i="64" s="1"/>
  <c r="BH1199" i="64" a="1"/>
  <c r="BH1199" i="64" s="1"/>
  <c r="BH1200" i="64" a="1"/>
  <c r="BH1200" i="64" s="1"/>
  <c r="BH1208" i="64" s="1"/>
  <c r="BG1226" i="64"/>
  <c r="BH251" i="64" a="1"/>
  <c r="BH251" i="64" s="1"/>
  <c r="BE1518" i="64"/>
  <c r="BF1517" i="64"/>
  <c r="BH374" i="64" a="1"/>
  <c r="BH374" i="64" s="1"/>
  <c r="BH1514" i="64" a="1"/>
  <c r="BH1514" i="64" s="1"/>
  <c r="BH355" i="64" a="1"/>
  <c r="BH355" i="64" s="1"/>
  <c r="BH1175" i="64" a="1"/>
  <c r="BH1175" i="64" s="1"/>
  <c r="BH1141" i="64" a="1"/>
  <c r="BH1141" i="64" s="1"/>
  <c r="BH342" i="64" a="1"/>
  <c r="BH342" i="64" s="1"/>
  <c r="BF1138" i="64"/>
  <c r="BG1134" i="64"/>
  <c r="BG1142" i="64" s="1"/>
  <c r="BH1137" i="64" a="1"/>
  <c r="BH1137" i="64" s="1"/>
  <c r="BB2613" i="64"/>
  <c r="BH1133" i="64" a="1"/>
  <c r="BH1133" i="64" s="1"/>
  <c r="BI302" i="64"/>
  <c r="BH51" i="863" a="1"/>
  <c r="BH51" i="863" s="1"/>
  <c r="BH49" i="863" a="1"/>
  <c r="BH49" i="863" s="1"/>
  <c r="BH53" i="863" a="1"/>
  <c r="BH53" i="863" s="1"/>
  <c r="BH34" i="863"/>
  <c r="BL2" i="861"/>
  <c r="BL2" i="1413" s="1"/>
  <c r="BK1" i="861"/>
  <c r="BK1" i="1413" s="1"/>
  <c r="BK7" i="861"/>
  <c r="BK7" i="1413" s="1"/>
  <c r="BI18" i="864"/>
  <c r="BI17" i="864"/>
  <c r="BI16" i="864"/>
  <c r="BJ19" i="864"/>
  <c r="BI42" i="863" a="1"/>
  <c r="BI42" i="863" s="1"/>
  <c r="BI43" i="863" a="1"/>
  <c r="BI43" i="863" s="1"/>
  <c r="BI41" i="863" a="1"/>
  <c r="BI41" i="863" s="1"/>
  <c r="BI40" i="863" a="1"/>
  <c r="BI40" i="863" s="1"/>
  <c r="BI39" i="863" a="1"/>
  <c r="BI39" i="863" s="1"/>
  <c r="BI32" i="863"/>
  <c r="BI29" i="863"/>
  <c r="BJ2" i="863"/>
  <c r="BJ31" i="863" s="1"/>
  <c r="BI30" i="863"/>
  <c r="AV3" i="860"/>
  <c r="AV4" i="860" s="1"/>
  <c r="AW2" i="860"/>
  <c r="AV1" i="860"/>
  <c r="AV7" i="860"/>
  <c r="BA2656" i="64"/>
  <c r="BB2654" i="64"/>
  <c r="BB2633" i="64"/>
  <c r="BB2635" i="64" s="1"/>
  <c r="B1" i="84" a="1"/>
  <c r="G2092" i="64"/>
  <c r="G2091" i="64"/>
  <c r="G2090" i="64"/>
  <c r="G2089" i="64"/>
  <c r="G2088" i="64"/>
  <c r="G2086" i="64"/>
  <c r="G2085" i="64"/>
  <c r="G2084" i="64"/>
  <c r="G2083" i="64"/>
  <c r="G2082" i="64"/>
  <c r="G2079" i="64"/>
  <c r="G1418" i="64"/>
  <c r="G1417" i="64"/>
  <c r="G1416" i="64"/>
  <c r="I2233" i="64"/>
  <c r="R2230" i="64"/>
  <c r="I2197" i="64"/>
  <c r="R2194" i="64"/>
  <c r="R2122" i="64"/>
  <c r="S2120" i="64" s="1" a="1"/>
  <c r="S2120" i="64" s="1"/>
  <c r="S2126" i="64" s="1"/>
  <c r="S2127" i="64" s="1"/>
  <c r="J2090" i="64"/>
  <c r="R2087" i="64"/>
  <c r="J2824" i="64"/>
  <c r="R2821" i="64"/>
  <c r="R2855" i="64"/>
  <c r="BJ1440" i="64" a="1"/>
  <c r="BG1517" i="64" a="1"/>
  <c r="AB1515" i="64" a="1"/>
  <c r="BH1515" i="64" a="1"/>
  <c r="AB1540" i="64"/>
  <c r="AB1703" i="64" a="1"/>
  <c r="AB2558" i="64" a="1"/>
  <c r="BH1134" i="64" a="1"/>
  <c r="BH2400" i="64" a="1"/>
  <c r="BI1629" i="64"/>
  <c r="BH2558" i="64" a="1"/>
  <c r="BH1985" i="64" a="1"/>
  <c r="BI3241" i="64" a="1"/>
  <c r="AD1518" i="64" a="1"/>
  <c r="BH455" i="64" a="1"/>
  <c r="AB1134" i="64" a="1"/>
  <c r="BI1562" i="64"/>
  <c r="BI1607" i="64"/>
  <c r="AB2400" i="64" a="1"/>
  <c r="BI1585" i="64"/>
  <c r="BH1274" i="64" a="1"/>
  <c r="AC1517" i="64" a="1"/>
  <c r="AB1274" i="64" a="1"/>
  <c r="AB455" i="64" a="1"/>
  <c r="BH1540" i="64"/>
  <c r="BI1651" i="64"/>
  <c r="BH1318" i="64" a="1"/>
  <c r="AB1318" i="64" a="1"/>
  <c r="BI1674" i="64"/>
  <c r="AB1985" i="64" a="1"/>
  <c r="BH1386" i="64" a="1"/>
  <c r="BF1518" i="64" a="1"/>
  <c r="AB1386" i="64" a="1"/>
  <c r="BH1703" i="64" a="1"/>
  <c r="AG63" i="1413" l="1"/>
  <c r="AG91" i="861" s="1"/>
  <c r="AI33" i="1413"/>
  <c r="AI16" i="861" s="1"/>
  <c r="AI28" i="1413"/>
  <c r="AJ26" i="1413"/>
  <c r="AI48" i="1413"/>
  <c r="AH53" i="1413"/>
  <c r="AH57" i="1413"/>
  <c r="AH18" i="861" s="1"/>
  <c r="BK76" i="1413"/>
  <c r="BK69" i="1413"/>
  <c r="BK12" i="1413"/>
  <c r="BK60" i="1413"/>
  <c r="BK56" i="1413"/>
  <c r="BK31" i="1413"/>
  <c r="BK13" i="1413"/>
  <c r="BK32" i="1413"/>
  <c r="BK50" i="1413"/>
  <c r="BK45" i="1413"/>
  <c r="BK11" i="1413"/>
  <c r="BK42" i="1413"/>
  <c r="BK18" i="1413"/>
  <c r="BK36" i="1413"/>
  <c r="BK10" i="1413"/>
  <c r="BK25" i="1413"/>
  <c r="BK17" i="1413"/>
  <c r="BI24" i="1413"/>
  <c r="BJ14" i="1413"/>
  <c r="BJ20" i="1413" s="1"/>
  <c r="BJ23" i="861" s="1"/>
  <c r="BI20" i="1413"/>
  <c r="BI23" i="861" s="1"/>
  <c r="BJ1440" i="64"/>
  <c r="AZ1442" i="64"/>
  <c r="BJ722" i="64" a="1"/>
  <c r="BJ722" i="64" s="1"/>
  <c r="AH724" i="64"/>
  <c r="BJ716" i="64" a="1"/>
  <c r="BJ716" i="64" s="1"/>
  <c r="BJ723" i="64" a="1"/>
  <c r="BJ723" i="64" s="1"/>
  <c r="AH719" i="64"/>
  <c r="AI714" i="64"/>
  <c r="BI78" i="64"/>
  <c r="BI84" i="64" s="1"/>
  <c r="BJ75" i="64" a="1"/>
  <c r="BJ75" i="64" s="1"/>
  <c r="BJ77" i="64" a="1"/>
  <c r="BJ77" i="64" s="1"/>
  <c r="BJ625" i="64" a="1"/>
  <c r="BJ625" i="64" s="1"/>
  <c r="BJ76" i="64" a="1"/>
  <c r="BJ76" i="64" s="1"/>
  <c r="BJ74" i="64" a="1"/>
  <c r="BJ74" i="64" s="1"/>
  <c r="BJ82" i="64" a="1"/>
  <c r="BJ82" i="64" s="1"/>
  <c r="BJ81" i="64" a="1"/>
  <c r="BJ81" i="64" s="1"/>
  <c r="BH103" i="861"/>
  <c r="AG1838" i="64"/>
  <c r="AH1832" i="64"/>
  <c r="AH1834" i="64" s="1"/>
  <c r="AH1798" i="64"/>
  <c r="AD632" i="64"/>
  <c r="AD618" i="64"/>
  <c r="AD622" i="64" s="1"/>
  <c r="BJ635" i="64" a="1"/>
  <c r="BJ635" i="64" s="1"/>
  <c r="BJ627" i="64" a="1"/>
  <c r="BJ627" i="64" s="1"/>
  <c r="BJ631" i="64" a="1"/>
  <c r="BJ631" i="64" s="1"/>
  <c r="BJ621" i="64" a="1"/>
  <c r="BJ621" i="64" s="1"/>
  <c r="AD616" i="64"/>
  <c r="AD626" i="64" s="1"/>
  <c r="AD628" i="64" s="1"/>
  <c r="BJ613" i="64" a="1"/>
  <c r="BJ613" i="64" s="1"/>
  <c r="BJ610" i="64" a="1"/>
  <c r="BJ610" i="64" s="1"/>
  <c r="BJ614" i="64" a="1"/>
  <c r="BJ614" i="64" s="1"/>
  <c r="BI612" i="64"/>
  <c r="BI615" i="64"/>
  <c r="BI3241" i="64"/>
  <c r="BJ3240" i="64" a="1"/>
  <c r="BJ3240" i="64" s="1"/>
  <c r="BJ3023" i="64" a="1"/>
  <c r="BJ3023" i="64" s="1"/>
  <c r="BJ3025" i="64" s="1"/>
  <c r="AH3218" i="64"/>
  <c r="AI3213" i="64"/>
  <c r="BJ3215" i="64" a="1"/>
  <c r="BJ3215" i="64" s="1"/>
  <c r="BJ3018" i="64" a="1"/>
  <c r="BJ3018" i="64" s="1"/>
  <c r="BJ3019" i="64" a="1"/>
  <c r="BJ3019" i="64" s="1"/>
  <c r="BI3020" i="64"/>
  <c r="BJ60" i="64" a="1"/>
  <c r="BJ60" i="64" s="1"/>
  <c r="BJ58" i="64" s="1" a="1"/>
  <c r="BJ58" i="64" s="1"/>
  <c r="BJ61" i="64" a="1"/>
  <c r="BJ61" i="64" s="1"/>
  <c r="BJ59" i="64" a="1"/>
  <c r="BJ59" i="64" s="1"/>
  <c r="BJ3541" i="64" a="1"/>
  <c r="BJ3541" i="64" s="1"/>
  <c r="BJ3520" i="64" a="1"/>
  <c r="BJ3520" i="64" s="1"/>
  <c r="BJ1583" i="64" a="1"/>
  <c r="BJ1583" i="64" s="1"/>
  <c r="BJ1584" i="64" a="1"/>
  <c r="BJ1584" i="64" s="1"/>
  <c r="BJ1672" i="64" a="1"/>
  <c r="BJ1672" i="64" s="1"/>
  <c r="BJ1673" i="64" a="1"/>
  <c r="BJ1673" i="64" s="1"/>
  <c r="BJ1628" i="64" a="1"/>
  <c r="BJ1628" i="64" s="1"/>
  <c r="BJ1650" i="64" a="1"/>
  <c r="BJ1650" i="64" s="1"/>
  <c r="BJ1561" i="64" a="1"/>
  <c r="BJ1561" i="64" s="1"/>
  <c r="BJ1606" i="64" a="1"/>
  <c r="BJ1606" i="64" s="1"/>
  <c r="BI20" i="864"/>
  <c r="BI102" i="861" s="1"/>
  <c r="AX788" i="64"/>
  <c r="AX792" i="64" s="1"/>
  <c r="AX784" i="64"/>
  <c r="AY779" i="64"/>
  <c r="AY783" i="64" s="1"/>
  <c r="BJ791" i="64" a="1"/>
  <c r="BJ791" i="64" s="1"/>
  <c r="BJ787" i="64" a="1"/>
  <c r="BJ787" i="64" s="1"/>
  <c r="BJ781" i="64" a="1"/>
  <c r="BJ781" i="64" s="1"/>
  <c r="BJ782" i="64" s="1"/>
  <c r="BI21" i="863"/>
  <c r="BI33" i="863"/>
  <c r="BI17" i="863" s="1"/>
  <c r="BI33" i="861" s="1"/>
  <c r="BI44" i="863"/>
  <c r="BK7" i="64"/>
  <c r="BJ4" i="64"/>
  <c r="BK1" i="64"/>
  <c r="BL2" i="64"/>
  <c r="BK3" i="64"/>
  <c r="BK1439" i="64" s="1" a="1"/>
  <c r="BK1439" i="64" s="1"/>
  <c r="AU559" i="64"/>
  <c r="AV558" i="64"/>
  <c r="AU561" i="64"/>
  <c r="AY507" i="64"/>
  <c r="AX508" i="64"/>
  <c r="AX510" i="64"/>
  <c r="BL2" i="864"/>
  <c r="BJ4" i="863"/>
  <c r="BJ4" i="864"/>
  <c r="BK7" i="864"/>
  <c r="BK7" i="863"/>
  <c r="BK1" i="864"/>
  <c r="BK1" i="863"/>
  <c r="BK3" i="863"/>
  <c r="BK3" i="864"/>
  <c r="AD187" i="64"/>
  <c r="AD188" i="64" s="1"/>
  <c r="BL3" i="861"/>
  <c r="BL3" i="1413" s="1"/>
  <c r="BK4" i="861"/>
  <c r="BK4" i="1413" s="1"/>
  <c r="AD1244" i="64"/>
  <c r="AD1245" i="64" s="1"/>
  <c r="AC1242" i="64"/>
  <c r="AC1227" i="64"/>
  <c r="AC170" i="64"/>
  <c r="AC185" i="64"/>
  <c r="AB1467" i="64"/>
  <c r="AB1468" i="64" s="1"/>
  <c r="AB1470" i="64" s="1"/>
  <c r="AB1703" i="64"/>
  <c r="AB1134" i="64"/>
  <c r="AB1515" i="64"/>
  <c r="AB1318" i="64"/>
  <c r="AB1325" i="64" s="1"/>
  <c r="AC1517" i="64"/>
  <c r="AB455" i="64"/>
  <c r="AD1518" i="64"/>
  <c r="AB2558" i="64"/>
  <c r="AB2567" i="64" s="1"/>
  <c r="AB1274" i="64"/>
  <c r="AB2400" i="64"/>
  <c r="AB2402" i="64" s="1"/>
  <c r="AB1985" i="64"/>
  <c r="AB1987" i="64" s="1"/>
  <c r="AB1386" i="64"/>
  <c r="AB1393" i="64" s="1"/>
  <c r="AA159" i="64" a="1"/>
  <c r="AA159" i="64" s="1"/>
  <c r="AA160" i="64" a="1"/>
  <c r="AA160" i="64" s="1"/>
  <c r="AA150" i="64" a="1"/>
  <c r="AA150" i="64" s="1"/>
  <c r="AA1202" i="64" a="1"/>
  <c r="AA1202" i="64" s="1"/>
  <c r="AA1210" i="64" s="1"/>
  <c r="AA176" i="64" a="1"/>
  <c r="AA176" i="64" s="1"/>
  <c r="AA1231" i="64" a="1"/>
  <c r="AA1231" i="64" s="1"/>
  <c r="AA1216" i="64" a="1"/>
  <c r="AA1216" i="64" s="1"/>
  <c r="AA911" i="64" a="1"/>
  <c r="AA911" i="64" s="1"/>
  <c r="AA162" i="64" a="1"/>
  <c r="AA162" i="64" s="1"/>
  <c r="AA1217" i="64" a="1"/>
  <c r="AA1217" i="64" s="1"/>
  <c r="AA479" i="64" a="1"/>
  <c r="AA479" i="64" s="1"/>
  <c r="AA510" i="64" s="1"/>
  <c r="AA2752" i="64" a="1"/>
  <c r="AA2752" i="64" s="1"/>
  <c r="AA2759" i="64" s="1"/>
  <c r="AA1465" i="64" a="1"/>
  <c r="AA1465" i="64" s="1"/>
  <c r="AA174" i="64" a="1"/>
  <c r="AA174" i="64" s="1"/>
  <c r="AA158" i="64" a="1"/>
  <c r="AA158" i="64" s="1"/>
  <c r="AA153" i="64" a="1"/>
  <c r="AA153" i="64" s="1"/>
  <c r="AA389" i="64" a="1"/>
  <c r="AA389" i="64" s="1"/>
  <c r="AA1234" i="64" a="1"/>
  <c r="AA1234" i="64" s="1"/>
  <c r="AA1218" i="64" a="1"/>
  <c r="AA1218" i="64" s="1"/>
  <c r="AA355" i="64" a="1"/>
  <c r="AA355" i="64" s="1"/>
  <c r="AA1469" i="64" a="1"/>
  <c r="AA1469" i="64" s="1"/>
  <c r="AA374" i="64" a="1"/>
  <c r="AA374" i="64" s="1"/>
  <c r="AA404" i="64" a="1"/>
  <c r="AA404" i="64" s="1"/>
  <c r="AA2401" i="64" a="1"/>
  <c r="AA2401" i="64" s="1"/>
  <c r="AA1203" i="64" a="1"/>
  <c r="AA1203" i="64" s="1"/>
  <c r="AA1211" i="64" s="1"/>
  <c r="AA1514" i="64" a="1"/>
  <c r="AA1514" i="64" s="1"/>
  <c r="AA1201" i="64" a="1"/>
  <c r="AA1201" i="64" s="1"/>
  <c r="AA1209" i="64" s="1"/>
  <c r="AA2153" i="64" a="1"/>
  <c r="AA2153" i="64" s="1"/>
  <c r="AA1385" i="64" a="1"/>
  <c r="AA1385" i="64" s="1"/>
  <c r="AA2399" i="64" a="1"/>
  <c r="AA2399" i="64" s="1"/>
  <c r="AA1466" i="64" a="1"/>
  <c r="AA1466" i="64" s="1"/>
  <c r="AA917" i="64" a="1"/>
  <c r="AA917" i="64" s="1"/>
  <c r="AA161" i="64" a="1"/>
  <c r="AA161" i="64" s="1"/>
  <c r="AA152" i="64" a="1"/>
  <c r="AA152" i="64" s="1"/>
  <c r="AA1230" i="64" a="1"/>
  <c r="AA1230" i="64" s="1"/>
  <c r="AA1219" i="64" a="1"/>
  <c r="AA1219" i="64" s="1"/>
  <c r="AA1175" i="64" a="1"/>
  <c r="AA1175" i="64" s="1"/>
  <c r="AA1137" i="64" a="1"/>
  <c r="AA1137" i="64" s="1"/>
  <c r="AA1141" i="64" a="1"/>
  <c r="AA1141" i="64" s="1"/>
  <c r="AA1986" i="64" a="1"/>
  <c r="AA1986" i="64" s="1"/>
  <c r="AA1317" i="64" a="1"/>
  <c r="AA1317" i="64" s="1"/>
  <c r="AA2154" i="64" a="1"/>
  <c r="AA2154" i="64" s="1"/>
  <c r="AA530" i="64" a="1"/>
  <c r="AA530" i="64" s="1"/>
  <c r="AA561" i="64" s="1"/>
  <c r="AA903" i="64" a="1"/>
  <c r="AA903" i="64" s="1"/>
  <c r="AA154" i="64" a="1"/>
  <c r="AA154" i="64" s="1"/>
  <c r="AA173" i="64" a="1"/>
  <c r="AA173" i="64" s="1"/>
  <c r="AA151" i="64" a="1"/>
  <c r="AA151" i="64" s="1"/>
  <c r="AA1539" i="64" a="1"/>
  <c r="AA1539" i="64" s="1"/>
  <c r="AA1233" i="64" a="1"/>
  <c r="AA1233" i="64" s="1"/>
  <c r="AA1215" i="64" a="1"/>
  <c r="AA1215" i="64" s="1"/>
  <c r="AA454" i="64" a="1"/>
  <c r="AA454" i="64" s="1"/>
  <c r="AA900" i="64" a="1"/>
  <c r="AA900" i="64" s="1"/>
  <c r="AA403" i="64" a="1"/>
  <c r="AA403" i="64" s="1"/>
  <c r="AA1702" i="64" a="1"/>
  <c r="AA1702" i="64" s="1"/>
  <c r="AA2559" i="64" a="1"/>
  <c r="AA2559" i="64" s="1"/>
  <c r="AA175" i="64" a="1"/>
  <c r="AA175" i="64" s="1"/>
  <c r="AA1232" i="64" a="1"/>
  <c r="AA1232" i="64" s="1"/>
  <c r="AA1199" i="64" a="1"/>
  <c r="AA1199" i="64" s="1"/>
  <c r="AA1207" i="64" s="1"/>
  <c r="AA1133" i="64" a="1"/>
  <c r="AA1133" i="64" s="1"/>
  <c r="AA406" i="64" a="1"/>
  <c r="AA406" i="64" s="1"/>
  <c r="AA177" i="64" a="1"/>
  <c r="AA177" i="64" s="1"/>
  <c r="AA1200" i="64" a="1"/>
  <c r="AA1200" i="64" s="1"/>
  <c r="AA1208" i="64" s="1"/>
  <c r="AA251" i="64" a="1"/>
  <c r="AA251" i="64" s="1"/>
  <c r="AA342" i="64" a="1"/>
  <c r="AA342" i="64" s="1"/>
  <c r="AA1984" i="64" a="1"/>
  <c r="AA1984" i="64" s="1"/>
  <c r="AA1275" i="64" a="1"/>
  <c r="AA1275" i="64" s="1"/>
  <c r="AB165" i="64"/>
  <c r="AB155" i="64"/>
  <c r="AB180" i="64"/>
  <c r="Z302" i="64"/>
  <c r="AB1240" i="64"/>
  <c r="AB1225" i="64"/>
  <c r="AB1237" i="64"/>
  <c r="AB1222" i="64"/>
  <c r="AB166" i="64"/>
  <c r="AB181" i="64"/>
  <c r="AB182" i="64"/>
  <c r="AB167" i="64"/>
  <c r="AB169" i="64"/>
  <c r="AB184" i="64"/>
  <c r="AB405" i="64"/>
  <c r="AB407" i="64" s="1"/>
  <c r="AB183" i="64"/>
  <c r="AB168" i="64"/>
  <c r="AB2155" i="64"/>
  <c r="AC1283" i="64"/>
  <c r="AC1288" i="64"/>
  <c r="AN1289" i="64" s="1" a="1"/>
  <c r="AN1289" i="64" s="1"/>
  <c r="AB1238" i="64"/>
  <c r="AB1223" i="64"/>
  <c r="AB1239" i="64"/>
  <c r="AB1224" i="64"/>
  <c r="AZ2158" i="64"/>
  <c r="AB1241" i="64"/>
  <c r="AB1226" i="64"/>
  <c r="AC1142" i="64"/>
  <c r="AC1138" i="64"/>
  <c r="BE95" i="861"/>
  <c r="BH2146" i="64"/>
  <c r="BH2155" i="64" s="1"/>
  <c r="BH2158" i="64" s="1"/>
  <c r="BE64" i="861"/>
  <c r="BD64" i="861"/>
  <c r="BF46" i="861"/>
  <c r="BI2154" i="64" a="1"/>
  <c r="BI2154" i="64" s="1"/>
  <c r="BI2153" i="64" a="1"/>
  <c r="BI2153" i="64" s="1"/>
  <c r="BH1515" i="64"/>
  <c r="BH1985" i="64"/>
  <c r="BH1987" i="64" s="1"/>
  <c r="BI1986" i="64" a="1"/>
  <c r="BI1986" i="64" s="1"/>
  <c r="BI1984" i="64" a="1"/>
  <c r="BI1984" i="64" s="1"/>
  <c r="BH405" i="64"/>
  <c r="BH407" i="64" s="1"/>
  <c r="BI406" i="64" a="1"/>
  <c r="BI406" i="64" s="1"/>
  <c r="BI404" i="64" a="1"/>
  <c r="BI404" i="64" s="1"/>
  <c r="BI479" i="64" a="1"/>
  <c r="BI479" i="64" s="1"/>
  <c r="BI403" i="64" a="1"/>
  <c r="BI403" i="64" s="1"/>
  <c r="BI530" i="64" a="1"/>
  <c r="BI530" i="64" s="1"/>
  <c r="BH455" i="64"/>
  <c r="BH1703" i="64"/>
  <c r="BI1702" i="64" a="1"/>
  <c r="BI1702" i="64" s="1"/>
  <c r="BI454" i="64" a="1"/>
  <c r="BI454" i="64" s="1"/>
  <c r="BH1386" i="64"/>
  <c r="BH1318" i="64"/>
  <c r="BI1317" i="64" a="1"/>
  <c r="BI1317" i="64" s="1"/>
  <c r="BI1385" i="64" a="1"/>
  <c r="BI1385" i="64" s="1"/>
  <c r="BG1393" i="64"/>
  <c r="BH2558" i="64"/>
  <c r="BH2567" i="64" s="1"/>
  <c r="BI2559" i="64" a="1"/>
  <c r="BI2559" i="64" s="1"/>
  <c r="BU2589" i="64"/>
  <c r="BU2591" i="64" s="1"/>
  <c r="BH1274" i="64"/>
  <c r="BH2400" i="64"/>
  <c r="BH2402" i="64" s="1"/>
  <c r="BF1289" i="64" a="1"/>
  <c r="BF1289" i="64" s="1"/>
  <c r="BI2399" i="64" a="1"/>
  <c r="BI2399" i="64" s="1"/>
  <c r="BI1275" i="64" a="1"/>
  <c r="BI1275" i="64" s="1"/>
  <c r="BG1283" i="64"/>
  <c r="BG1288" i="64"/>
  <c r="BI1469" i="64" a="1"/>
  <c r="BI1469" i="64" s="1"/>
  <c r="BI2401" i="64" a="1"/>
  <c r="BI2401" i="64" s="1"/>
  <c r="BI1465" i="64" a="1"/>
  <c r="BI1465" i="64" s="1"/>
  <c r="BI1466" i="64" a="1"/>
  <c r="BI1466" i="64" s="1"/>
  <c r="BH1467" i="64"/>
  <c r="BH1468" i="64" s="1"/>
  <c r="BH1470" i="64" s="1"/>
  <c r="BI911" i="64" a="1"/>
  <c r="BI911" i="64" s="1"/>
  <c r="BI900" i="64" a="1"/>
  <c r="BI900" i="64" s="1"/>
  <c r="BI917" i="64" a="1"/>
  <c r="BI917" i="64" s="1"/>
  <c r="BI903" i="64" a="1"/>
  <c r="BI903" i="64" s="1"/>
  <c r="BH184" i="64"/>
  <c r="BH169" i="64"/>
  <c r="BI154" i="64" a="1"/>
  <c r="BI154" i="64" s="1"/>
  <c r="BH180" i="64"/>
  <c r="BG170" i="64"/>
  <c r="BH183" i="64"/>
  <c r="BH166" i="64"/>
  <c r="BH181" i="64"/>
  <c r="BH167" i="64"/>
  <c r="BH182" i="64"/>
  <c r="BH168" i="64"/>
  <c r="BH165" i="64"/>
  <c r="BD187" i="64"/>
  <c r="BD188" i="64" s="1"/>
  <c r="BI174" i="64" a="1"/>
  <c r="BI174" i="64" s="1"/>
  <c r="BI162" i="64" a="1"/>
  <c r="BI162" i="64" s="1"/>
  <c r="BI176" i="64" a="1"/>
  <c r="BI176" i="64" s="1"/>
  <c r="BI160" i="64" a="1"/>
  <c r="BI160" i="64" s="1"/>
  <c r="BI173" i="64" a="1"/>
  <c r="BI173" i="64" s="1"/>
  <c r="BI161" i="64" a="1"/>
  <c r="BI161" i="64" s="1"/>
  <c r="BI175" i="64" a="1"/>
  <c r="BI175" i="64" s="1"/>
  <c r="BI159" i="64" a="1"/>
  <c r="BI159" i="64" s="1"/>
  <c r="BI177" i="64" a="1"/>
  <c r="BI177" i="64" s="1"/>
  <c r="BI158" i="64" a="1"/>
  <c r="BI158" i="64" s="1"/>
  <c r="BC187" i="64"/>
  <c r="BE185" i="64"/>
  <c r="BI389" i="64" a="1"/>
  <c r="BI389" i="64" s="1"/>
  <c r="BI153" i="64" a="1"/>
  <c r="BI153" i="64" s="1"/>
  <c r="BI152" i="64" a="1"/>
  <c r="BI152" i="64" s="1"/>
  <c r="BI151" i="64" a="1"/>
  <c r="BI151" i="64" s="1"/>
  <c r="BI150" i="64" a="1"/>
  <c r="BI150" i="64" s="1"/>
  <c r="BH155" i="64"/>
  <c r="BI1539" i="64" a="1"/>
  <c r="BI1539" i="64" s="1"/>
  <c r="BG1222" i="64"/>
  <c r="BG1227" i="64" s="1"/>
  <c r="BH1207" i="64"/>
  <c r="BH1237" i="64" s="1"/>
  <c r="BE1245" i="64"/>
  <c r="BF1244" i="64"/>
  <c r="BF1245" i="64" s="1"/>
  <c r="BH1239" i="64"/>
  <c r="BG1242" i="64"/>
  <c r="BH1240" i="64"/>
  <c r="BH1241" i="64"/>
  <c r="BH1238" i="64"/>
  <c r="BI1230" i="64" a="1"/>
  <c r="BI1230" i="64" s="1"/>
  <c r="BI1231" i="64" a="1"/>
  <c r="BI1231" i="64" s="1"/>
  <c r="BI1232" i="64" a="1"/>
  <c r="BI1232" i="64" s="1"/>
  <c r="BI1234" i="64" a="1"/>
  <c r="BI1234" i="64" s="1"/>
  <c r="BI1233" i="64" a="1"/>
  <c r="BI1233" i="64" s="1"/>
  <c r="BH1223" i="64"/>
  <c r="BH1224" i="64"/>
  <c r="BI1216" i="64" a="1"/>
  <c r="BI1216" i="64" s="1"/>
  <c r="BI1201" i="64" a="1"/>
  <c r="BI1201" i="64" s="1"/>
  <c r="BI1209" i="64" s="1"/>
  <c r="BI1202" i="64" a="1"/>
  <c r="BI1202" i="64" s="1"/>
  <c r="BI1210" i="64" s="1"/>
  <c r="BI1203" i="64" a="1"/>
  <c r="BI1203" i="64" s="1"/>
  <c r="BI1211" i="64" s="1"/>
  <c r="BI1217" i="64" a="1"/>
  <c r="BI1217" i="64" s="1"/>
  <c r="BI1218" i="64" a="1"/>
  <c r="BI1218" i="64" s="1"/>
  <c r="BI1200" i="64" a="1"/>
  <c r="BI1200" i="64" s="1"/>
  <c r="BI1208" i="64" s="1"/>
  <c r="BI1219" i="64" a="1"/>
  <c r="BI1219" i="64" s="1"/>
  <c r="BI1215" i="64" a="1"/>
  <c r="BI1215" i="64" s="1"/>
  <c r="BI1199" i="64" a="1"/>
  <c r="BI1199" i="64" s="1"/>
  <c r="BI1207" i="64" s="1"/>
  <c r="BH1226" i="64"/>
  <c r="BH1225" i="64"/>
  <c r="BI251" i="64" a="1"/>
  <c r="BI251" i="64" s="1"/>
  <c r="BF1518" i="64"/>
  <c r="BG1517" i="64"/>
  <c r="BI374" i="64" a="1"/>
  <c r="BI374" i="64" s="1"/>
  <c r="BI1514" i="64" a="1"/>
  <c r="BI1514" i="64" s="1"/>
  <c r="BI355" i="64" a="1"/>
  <c r="BI355" i="64" s="1"/>
  <c r="BI1175" i="64" a="1"/>
  <c r="BI1175" i="64" s="1"/>
  <c r="BI1141" i="64" a="1"/>
  <c r="BI1141" i="64" s="1"/>
  <c r="BI342" i="64" a="1"/>
  <c r="BI342" i="64" s="1"/>
  <c r="BC2613" i="64"/>
  <c r="BG1138" i="64"/>
  <c r="BH1134" i="64"/>
  <c r="BH1142" i="64" s="1"/>
  <c r="BI1137" i="64" a="1"/>
  <c r="BI1137" i="64" s="1"/>
  <c r="BI1133" i="64" a="1"/>
  <c r="BI1133" i="64" s="1"/>
  <c r="BJ302" i="64"/>
  <c r="BJ18" i="864"/>
  <c r="BJ17" i="864"/>
  <c r="BJ16" i="864"/>
  <c r="BK19" i="864"/>
  <c r="BI53" i="863" a="1"/>
  <c r="BI53" i="863" s="1"/>
  <c r="BI51" i="863" a="1"/>
  <c r="BI51" i="863" s="1"/>
  <c r="BI49" i="863" a="1"/>
  <c r="BI49" i="863" s="1"/>
  <c r="BJ43" i="863" a="1"/>
  <c r="BJ43" i="863" s="1"/>
  <c r="BJ41" i="863" a="1"/>
  <c r="BJ41" i="863" s="1"/>
  <c r="BJ42" i="863" a="1"/>
  <c r="BJ42" i="863" s="1"/>
  <c r="BJ40" i="863" a="1"/>
  <c r="BJ40" i="863" s="1"/>
  <c r="BJ39" i="863" a="1"/>
  <c r="BJ39" i="863" s="1"/>
  <c r="BJ29" i="863"/>
  <c r="BJ32" i="863"/>
  <c r="BJ30" i="863"/>
  <c r="BK2" i="863"/>
  <c r="BK31" i="863" s="1"/>
  <c r="BI34" i="863"/>
  <c r="BM2" i="861"/>
  <c r="BM2" i="1413" s="1"/>
  <c r="BL1" i="861"/>
  <c r="BL1" i="1413" s="1"/>
  <c r="BL7" i="861"/>
  <c r="BL7" i="1413" s="1"/>
  <c r="AW1" i="860"/>
  <c r="AW7" i="860"/>
  <c r="AW3" i="860"/>
  <c r="AW4" i="860" s="1"/>
  <c r="AX2" i="860"/>
  <c r="BB2656" i="64"/>
  <c r="BC2654" i="64"/>
  <c r="BC2633" i="64"/>
  <c r="BC2635" i="64" s="1"/>
  <c r="G219" i="64"/>
  <c r="G235" i="64"/>
  <c r="G1415" i="64"/>
  <c r="G749" i="64"/>
  <c r="G2848" i="64"/>
  <c r="G2814" i="64"/>
  <c r="G2078" i="64"/>
  <c r="G2087" i="64"/>
  <c r="R2197" i="64"/>
  <c r="S2197" i="64" s="1"/>
  <c r="G1071" i="64"/>
  <c r="G44" i="64"/>
  <c r="G1746" i="64"/>
  <c r="G2371" i="64"/>
  <c r="G1049" i="64"/>
  <c r="G2055" i="64"/>
  <c r="G2184" i="64"/>
  <c r="G2224" i="64"/>
  <c r="G2850" i="64"/>
  <c r="G2185" i="64"/>
  <c r="G1912" i="64"/>
  <c r="G2816" i="64"/>
  <c r="G2081" i="64"/>
  <c r="G2194" i="64"/>
  <c r="J2825" i="64"/>
  <c r="J2826" i="64" s="1"/>
  <c r="G2366" i="64"/>
  <c r="G1914" i="64"/>
  <c r="G2482" i="64"/>
  <c r="G1936" i="64"/>
  <c r="G2112" i="64"/>
  <c r="G2188" i="64"/>
  <c r="G218" i="64"/>
  <c r="G233" i="64"/>
  <c r="G2456" i="64"/>
  <c r="G2113" i="64"/>
  <c r="G2122" i="64"/>
  <c r="G2480" i="64"/>
  <c r="R2233" i="64"/>
  <c r="S2233" i="64" s="1"/>
  <c r="G234" i="64"/>
  <c r="G755" i="64"/>
  <c r="G1938" i="64"/>
  <c r="G1960" i="64"/>
  <c r="G2220" i="64"/>
  <c r="J2091" i="64"/>
  <c r="G288" i="64"/>
  <c r="G2377" i="64"/>
  <c r="G1047" i="64"/>
  <c r="G2053" i="64"/>
  <c r="G2847" i="64"/>
  <c r="G2855" i="64"/>
  <c r="G2813" i="64"/>
  <c r="G2821" i="64"/>
  <c r="G2077" i="64"/>
  <c r="G2116" i="64"/>
  <c r="G2221" i="64"/>
  <c r="G2230" i="64"/>
  <c r="J2897" i="64"/>
  <c r="I2198" i="64"/>
  <c r="I2199" i="64" s="1"/>
  <c r="I2234" i="64"/>
  <c r="B1" i="84"/>
  <c r="R2090" i="64"/>
  <c r="S2090" i="64" s="1"/>
  <c r="R2824" i="64"/>
  <c r="S2824" i="64" s="1"/>
  <c r="BK1440" i="64" a="1"/>
  <c r="BJ3241" i="64" a="1"/>
  <c r="AA1386" i="64" a="1"/>
  <c r="BI2400" i="64" a="1"/>
  <c r="AA1515" i="64" a="1"/>
  <c r="BH1517" i="64" a="1"/>
  <c r="AC1518" i="64" a="1"/>
  <c r="BJ1651" i="64"/>
  <c r="BI2558" i="64" a="1"/>
  <c r="BJ1629" i="64"/>
  <c r="AA1703" i="64" a="1"/>
  <c r="AH1836" i="64" a="1"/>
  <c r="AB1517" i="64" a="1"/>
  <c r="BI1703" i="64" a="1"/>
  <c r="AA2400" i="64" a="1"/>
  <c r="BG1518" i="64" a="1"/>
  <c r="BJ1674" i="64"/>
  <c r="BJ1562" i="64"/>
  <c r="AA1985" i="64" a="1"/>
  <c r="AA1540" i="64"/>
  <c r="AA1274" i="64" a="1"/>
  <c r="BI1985" i="64" a="1"/>
  <c r="AA455" i="64" a="1"/>
  <c r="AA1134" i="64" a="1"/>
  <c r="AA2558" i="64" a="1"/>
  <c r="BI1386" i="64" a="1"/>
  <c r="BI1318" i="64" a="1"/>
  <c r="BJ1585" i="64"/>
  <c r="BI1274" i="64" a="1"/>
  <c r="BI455" i="64" a="1"/>
  <c r="BI1134" i="64" a="1"/>
  <c r="AA1318" i="64" a="1"/>
  <c r="BI1540" i="64"/>
  <c r="BJ1607" i="64"/>
  <c r="BI1515" i="64" a="1"/>
  <c r="AI37" i="1413" l="1"/>
  <c r="AI69" i="861" s="1"/>
  <c r="AI49" i="1413"/>
  <c r="AI51" i="1413" s="1"/>
  <c r="BJ43" i="1413"/>
  <c r="BJ17" i="861" s="1"/>
  <c r="AH61" i="1413"/>
  <c r="AH59" i="861" s="1"/>
  <c r="BL25" i="1413"/>
  <c r="BL31" i="1413"/>
  <c r="BL11" i="1413"/>
  <c r="BL32" i="1413"/>
  <c r="BL69" i="1413"/>
  <c r="BL50" i="1413"/>
  <c r="BL60" i="1413"/>
  <c r="BL56" i="1413"/>
  <c r="BL10" i="1413"/>
  <c r="BL36" i="1413"/>
  <c r="BL76" i="1413"/>
  <c r="BL42" i="1413"/>
  <c r="BL45" i="1413"/>
  <c r="BL18" i="1413"/>
  <c r="BL17" i="1413"/>
  <c r="BL13" i="1413"/>
  <c r="BL12" i="1413"/>
  <c r="AJ27" i="1413"/>
  <c r="BJ24" i="1413"/>
  <c r="BK14" i="1413"/>
  <c r="BK43" i="1413" s="1"/>
  <c r="BK17" i="861" s="1"/>
  <c r="BK1440" i="64"/>
  <c r="BA1442" i="64"/>
  <c r="BK722" i="64" a="1"/>
  <c r="BK722" i="64" s="1"/>
  <c r="AI717" i="64"/>
  <c r="AI718" i="64" s="1"/>
  <c r="BK716" i="64" a="1"/>
  <c r="BK716" i="64" s="1"/>
  <c r="BK723" i="64" a="1"/>
  <c r="BK723" i="64" s="1"/>
  <c r="BJ78" i="64"/>
  <c r="BJ84" i="64" s="1"/>
  <c r="BK75" i="64" a="1"/>
  <c r="BK75" i="64" s="1"/>
  <c r="BK77" i="64" a="1"/>
  <c r="BK77" i="64" s="1"/>
  <c r="BK625" i="64" a="1"/>
  <c r="BK625" i="64" s="1"/>
  <c r="BK76" i="64" a="1"/>
  <c r="BK76" i="64" s="1"/>
  <c r="BK74" i="64" a="1"/>
  <c r="BK74" i="64" s="1"/>
  <c r="BK82" i="64" a="1"/>
  <c r="BK82" i="64" s="1"/>
  <c r="BK81" i="64" a="1"/>
  <c r="BK81" i="64" s="1"/>
  <c r="BI103" i="861"/>
  <c r="AH1836" i="64"/>
  <c r="AI1831" i="64"/>
  <c r="AH1800" i="64"/>
  <c r="AI1795" i="64"/>
  <c r="AI1796" i="64" s="1"/>
  <c r="AD636" i="64"/>
  <c r="AD640" i="64" s="1"/>
  <c r="BK635" i="64" a="1"/>
  <c r="BK635" i="64" s="1"/>
  <c r="BK627" i="64" a="1"/>
  <c r="BK627" i="64" s="1"/>
  <c r="BK631" i="64" a="1"/>
  <c r="BK631" i="64" s="1"/>
  <c r="BK621" i="64" a="1"/>
  <c r="BK621" i="64" s="1"/>
  <c r="AE608" i="64"/>
  <c r="AD639" i="64"/>
  <c r="BK613" i="64" a="1"/>
  <c r="BK613" i="64" s="1"/>
  <c r="BK614" i="64" a="1"/>
  <c r="BK614" i="64" s="1"/>
  <c r="BK610" i="64" a="1"/>
  <c r="BK610" i="64" s="1"/>
  <c r="BJ612" i="64"/>
  <c r="BJ615" i="64"/>
  <c r="BJ3241" i="64"/>
  <c r="BK3240" i="64" a="1"/>
  <c r="BK3240" i="64" s="1"/>
  <c r="BK3023" i="64" a="1"/>
  <c r="BK3023" i="64" s="1"/>
  <c r="BK3025" i="64" s="1"/>
  <c r="BK3215" i="64" a="1"/>
  <c r="BK3215" i="64" s="1"/>
  <c r="AI3216" i="64"/>
  <c r="AI3217" i="64" s="1"/>
  <c r="BK3018" i="64" a="1"/>
  <c r="BK3018" i="64" s="1"/>
  <c r="BK3019" i="64" a="1"/>
  <c r="BK3019" i="64" s="1"/>
  <c r="BJ3020" i="64"/>
  <c r="BK60" i="64" a="1"/>
  <c r="BK60" i="64" s="1"/>
  <c r="BK58" i="64" s="1" a="1"/>
  <c r="BK58" i="64" s="1"/>
  <c r="BK61" i="64" a="1"/>
  <c r="BK61" i="64" s="1"/>
  <c r="BK59" i="64" a="1"/>
  <c r="BK59" i="64" s="1"/>
  <c r="BK3541" i="64" a="1"/>
  <c r="BK3541" i="64" s="1"/>
  <c r="BK3520" i="64" a="1"/>
  <c r="BK3520" i="64" s="1"/>
  <c r="BK1583" i="64" a="1"/>
  <c r="BK1583" i="64" s="1"/>
  <c r="BK1584" i="64" a="1"/>
  <c r="BK1584" i="64" s="1"/>
  <c r="BK1672" i="64" a="1"/>
  <c r="BK1672" i="64" s="1"/>
  <c r="BK1673" i="64" a="1"/>
  <c r="BK1673" i="64" s="1"/>
  <c r="BK1628" i="64" a="1"/>
  <c r="BK1628" i="64" s="1"/>
  <c r="BK1650" i="64" a="1"/>
  <c r="BK1650" i="64" s="1"/>
  <c r="BK1561" i="64" a="1"/>
  <c r="BK1561" i="64" s="1"/>
  <c r="BK1606" i="64" a="1"/>
  <c r="BK1606" i="64" s="1"/>
  <c r="BK791" i="64" a="1"/>
  <c r="BK791" i="64" s="1"/>
  <c r="BK781" i="64" a="1"/>
  <c r="BK781" i="64" s="1"/>
  <c r="BK782" i="64" s="1"/>
  <c r="BK787" i="64" a="1"/>
  <c r="BK787" i="64" s="1"/>
  <c r="AY788" i="64"/>
  <c r="AY792" i="64" s="1"/>
  <c r="AY784" i="64"/>
  <c r="AZ779" i="64"/>
  <c r="AZ783" i="64" s="1"/>
  <c r="BJ20" i="864"/>
  <c r="BJ102" i="861" s="1"/>
  <c r="BJ21" i="863"/>
  <c r="BJ33" i="863"/>
  <c r="BJ17" i="863" s="1"/>
  <c r="BJ33" i="861" s="1"/>
  <c r="BJ44" i="863"/>
  <c r="BK4" i="64"/>
  <c r="BM2" i="64"/>
  <c r="BL3" i="64"/>
  <c r="BL1439" i="64" s="1" a="1"/>
  <c r="BL1439" i="64" s="1"/>
  <c r="BL1" i="64"/>
  <c r="BL7" i="64"/>
  <c r="AY508" i="64"/>
  <c r="AZ507" i="64"/>
  <c r="AY510" i="64"/>
  <c r="AW558" i="64"/>
  <c r="AV559" i="64"/>
  <c r="AV561" i="64"/>
  <c r="BM2" i="864"/>
  <c r="BK4" i="864"/>
  <c r="BK4" i="863"/>
  <c r="BL7" i="864"/>
  <c r="BL7" i="863"/>
  <c r="BL1" i="864"/>
  <c r="BL1" i="863"/>
  <c r="BL3" i="863"/>
  <c r="BL3" i="864"/>
  <c r="BM3" i="861"/>
  <c r="BM3" i="1413" s="1"/>
  <c r="BL4" i="861"/>
  <c r="BL4" i="1413" s="1"/>
  <c r="AC1244" i="64"/>
  <c r="AC1245" i="64" s="1"/>
  <c r="AA405" i="64"/>
  <c r="AA407" i="64" s="1"/>
  <c r="AB185" i="64"/>
  <c r="AC187" i="64"/>
  <c r="AC188" i="64" s="1"/>
  <c r="AB1227" i="64"/>
  <c r="AB1242" i="64"/>
  <c r="AB170" i="64"/>
  <c r="AA1318" i="64"/>
  <c r="AA1325" i="64" s="1"/>
  <c r="AA1515" i="64"/>
  <c r="AA2558" i="64"/>
  <c r="AA2567" i="64" s="1"/>
  <c r="AA1703" i="64"/>
  <c r="AA2400" i="64"/>
  <c r="AA2402" i="64" s="1"/>
  <c r="AC1518" i="64"/>
  <c r="AA1386" i="64"/>
  <c r="AA1393" i="64" s="1"/>
  <c r="AA1134" i="64"/>
  <c r="AB1517" i="64"/>
  <c r="AA1274" i="64"/>
  <c r="AA455" i="64"/>
  <c r="AA1985" i="64"/>
  <c r="AA1987" i="64" s="1"/>
  <c r="Y302" i="64"/>
  <c r="AA1241" i="64"/>
  <c r="AA1226" i="64"/>
  <c r="Z403" i="64" a="1"/>
  <c r="Z403" i="64" s="1"/>
  <c r="Z2401" i="64" a="1"/>
  <c r="Z2401" i="64" s="1"/>
  <c r="Z911" i="64" a="1"/>
  <c r="Z911" i="64" s="1"/>
  <c r="Z173" i="64" a="1"/>
  <c r="Z173" i="64" s="1"/>
  <c r="Z153" i="64" a="1"/>
  <c r="Z153" i="64" s="1"/>
  <c r="Z1539" i="64" a="1"/>
  <c r="Z1539" i="64" s="1"/>
  <c r="Z1233" i="64" a="1"/>
  <c r="Z1233" i="64" s="1"/>
  <c r="Z1216" i="64" a="1"/>
  <c r="Z1216" i="64" s="1"/>
  <c r="Z174" i="64" a="1"/>
  <c r="Z174" i="64" s="1"/>
  <c r="Z151" i="64" a="1"/>
  <c r="Z151" i="64" s="1"/>
  <c r="Z1234" i="64" a="1"/>
  <c r="Z1234" i="64" s="1"/>
  <c r="Z479" i="64" a="1"/>
  <c r="Z479" i="64" s="1"/>
  <c r="Z510" i="64" s="1"/>
  <c r="Z161" i="64" a="1"/>
  <c r="Z161" i="64" s="1"/>
  <c r="Z1199" i="64" a="1"/>
  <c r="Z1199" i="64" s="1"/>
  <c r="Z1207" i="64" s="1"/>
  <c r="Z404" i="64" a="1"/>
  <c r="Z404" i="64" s="1"/>
  <c r="Z530" i="64" a="1"/>
  <c r="Z530" i="64" s="1"/>
  <c r="Z561" i="64" s="1"/>
  <c r="Z1275" i="64" a="1"/>
  <c r="Z1275" i="64" s="1"/>
  <c r="Z154" i="64" a="1"/>
  <c r="Z154" i="64" s="1"/>
  <c r="Z175" i="64" a="1"/>
  <c r="Z175" i="64" s="1"/>
  <c r="Z152" i="64" a="1"/>
  <c r="Z152" i="64" s="1"/>
  <c r="Z1232" i="64" a="1"/>
  <c r="Z1232" i="64" s="1"/>
  <c r="Z1200" i="64" a="1"/>
  <c r="Z1200" i="64" s="1"/>
  <c r="Z1208" i="64" s="1"/>
  <c r="Z251" i="64" a="1"/>
  <c r="Z251" i="64" s="1"/>
  <c r="Z389" i="64" a="1"/>
  <c r="Z389" i="64" s="1"/>
  <c r="Z1231" i="64" a="1"/>
  <c r="Z1231" i="64" s="1"/>
  <c r="Z1215" i="64" a="1"/>
  <c r="Z1215" i="64" s="1"/>
  <c r="Z1203" i="64" a="1"/>
  <c r="Z1203" i="64" s="1"/>
  <c r="Z1211" i="64" s="1"/>
  <c r="Z1986" i="64" a="1"/>
  <c r="Z1986" i="64" s="1"/>
  <c r="Z406" i="64" a="1"/>
  <c r="Z406" i="64" s="1"/>
  <c r="Z1385" i="64" a="1"/>
  <c r="Z1385" i="64" s="1"/>
  <c r="Z917" i="64" a="1"/>
  <c r="Z917" i="64" s="1"/>
  <c r="Z176" i="64" a="1"/>
  <c r="Z176" i="64" s="1"/>
  <c r="Z1984" i="64" a="1"/>
  <c r="Z1984" i="64" s="1"/>
  <c r="Z1465" i="64" a="1"/>
  <c r="Z1465" i="64" s="1"/>
  <c r="Z903" i="64" a="1"/>
  <c r="Z903" i="64" s="1"/>
  <c r="Z177" i="64" a="1"/>
  <c r="Z177" i="64" s="1"/>
  <c r="Z1217" i="64" a="1"/>
  <c r="Z1217" i="64" s="1"/>
  <c r="Z1201" i="64" a="1"/>
  <c r="Z1201" i="64" s="1"/>
  <c r="Z1209" i="64" s="1"/>
  <c r="Z2153" i="64" a="1"/>
  <c r="Z2153" i="64" s="1"/>
  <c r="Z1702" i="64" a="1"/>
  <c r="Z1702" i="64" s="1"/>
  <c r="Z2752" i="64" a="1"/>
  <c r="Z2752" i="64" s="1"/>
  <c r="Z2759" i="64" s="1"/>
  <c r="Z2399" i="64" a="1"/>
  <c r="Z2399" i="64" s="1"/>
  <c r="Z1466" i="64" a="1"/>
  <c r="Z1466" i="64" s="1"/>
  <c r="Z162" i="64" a="1"/>
  <c r="Z162" i="64" s="1"/>
  <c r="Z1218" i="64" a="1"/>
  <c r="Z1218" i="64" s="1"/>
  <c r="Z1202" i="64" a="1"/>
  <c r="Z1202" i="64" s="1"/>
  <c r="Z1210" i="64" s="1"/>
  <c r="Z374" i="64" a="1"/>
  <c r="Z374" i="64" s="1"/>
  <c r="Z1514" i="64" a="1"/>
  <c r="Z1514" i="64" s="1"/>
  <c r="Z1469" i="64" a="1"/>
  <c r="Z1469" i="64" s="1"/>
  <c r="Z150" i="64" a="1"/>
  <c r="Z150" i="64" s="1"/>
  <c r="Z2154" i="64" a="1"/>
  <c r="Z2154" i="64" s="1"/>
  <c r="Z454" i="64" a="1"/>
  <c r="Z454" i="64" s="1"/>
  <c r="Z1317" i="64" a="1"/>
  <c r="Z1317" i="64" s="1"/>
  <c r="Z900" i="64" a="1"/>
  <c r="Z900" i="64" s="1"/>
  <c r="Z159" i="64" a="1"/>
  <c r="Z159" i="64" s="1"/>
  <c r="Z160" i="64" a="1"/>
  <c r="Z160" i="64" s="1"/>
  <c r="Z1219" i="64" a="1"/>
  <c r="Z1219" i="64" s="1"/>
  <c r="Z2559" i="64" a="1"/>
  <c r="Z2559" i="64" s="1"/>
  <c r="Z158" i="64" a="1"/>
  <c r="Z158" i="64" s="1"/>
  <c r="Z1230" i="64" a="1"/>
  <c r="Z1230" i="64" s="1"/>
  <c r="Z342" i="64" a="1"/>
  <c r="Z342" i="64" s="1"/>
  <c r="Z1137" i="64" a="1"/>
  <c r="Z1137" i="64" s="1"/>
  <c r="Z355" i="64" a="1"/>
  <c r="Z355" i="64" s="1"/>
  <c r="Z1133" i="64" a="1"/>
  <c r="Z1133" i="64" s="1"/>
  <c r="Z1175" i="64" a="1"/>
  <c r="Z1175" i="64" s="1"/>
  <c r="Z1141" i="64" a="1"/>
  <c r="Z1141" i="64" s="1"/>
  <c r="AA1238" i="64"/>
  <c r="AA1223" i="64"/>
  <c r="AA181" i="64"/>
  <c r="AA166" i="64"/>
  <c r="AA168" i="64"/>
  <c r="AA183" i="64"/>
  <c r="AY2158" i="64"/>
  <c r="AA184" i="64"/>
  <c r="AA169" i="64"/>
  <c r="AA2155" i="64"/>
  <c r="AA1467" i="64"/>
  <c r="AA1468" i="64" s="1"/>
  <c r="AA1470" i="64" s="1"/>
  <c r="AA1237" i="64"/>
  <c r="AA1222" i="64"/>
  <c r="AA1240" i="64"/>
  <c r="AA1225" i="64"/>
  <c r="AB1142" i="64"/>
  <c r="AB1138" i="64"/>
  <c r="AA167" i="64"/>
  <c r="AA182" i="64"/>
  <c r="AA1239" i="64"/>
  <c r="AA1224" i="64"/>
  <c r="AA165" i="64"/>
  <c r="AA155" i="64"/>
  <c r="AA180" i="64"/>
  <c r="AB1288" i="64"/>
  <c r="AM1289" i="64" s="1" a="1"/>
  <c r="AM1289" i="64" s="1"/>
  <c r="AB1283" i="64"/>
  <c r="BF95" i="861"/>
  <c r="BI2146" i="64"/>
  <c r="BI2155" i="64" s="1"/>
  <c r="BI2158" i="64" s="1"/>
  <c r="BG46" i="861"/>
  <c r="BJ2154" i="64" a="1"/>
  <c r="BJ2154" i="64" s="1"/>
  <c r="BJ2153" i="64" a="1"/>
  <c r="BJ2153" i="64" s="1"/>
  <c r="BI1515" i="64"/>
  <c r="BI1985" i="64"/>
  <c r="BI1987" i="64" s="1"/>
  <c r="BJ1986" i="64" a="1"/>
  <c r="BJ1986" i="64" s="1"/>
  <c r="BJ1984" i="64" a="1"/>
  <c r="BJ1984" i="64" s="1"/>
  <c r="BJ404" i="64" a="1"/>
  <c r="BJ404" i="64" s="1"/>
  <c r="BJ406" i="64" a="1"/>
  <c r="BJ406" i="64" s="1"/>
  <c r="BI405" i="64"/>
  <c r="BI407" i="64" s="1"/>
  <c r="BJ479" i="64" a="1"/>
  <c r="BJ479" i="64" s="1"/>
  <c r="BJ403" i="64" a="1"/>
  <c r="BJ403" i="64" s="1"/>
  <c r="BJ530" i="64" a="1"/>
  <c r="BJ530" i="64" s="1"/>
  <c r="BI455" i="64"/>
  <c r="BI1703" i="64"/>
  <c r="BJ1702" i="64" a="1"/>
  <c r="BJ1702" i="64" s="1"/>
  <c r="BJ454" i="64" a="1"/>
  <c r="BJ454" i="64" s="1"/>
  <c r="BI1386" i="64"/>
  <c r="BI1318" i="64"/>
  <c r="BJ1317" i="64" a="1"/>
  <c r="BJ1317" i="64" s="1"/>
  <c r="BJ1385" i="64" a="1"/>
  <c r="BJ1385" i="64" s="1"/>
  <c r="BH1393" i="64"/>
  <c r="BI2558" i="64"/>
  <c r="BI2567" i="64" s="1"/>
  <c r="BJ2559" i="64" a="1"/>
  <c r="BJ2559" i="64" s="1"/>
  <c r="BV2589" i="64"/>
  <c r="BI1274" i="64"/>
  <c r="BI2400" i="64"/>
  <c r="BI2402" i="64" s="1"/>
  <c r="BG1289" i="64" a="1"/>
  <c r="BG1289" i="64" s="1"/>
  <c r="BJ2399" i="64" a="1"/>
  <c r="BJ2399" i="64" s="1"/>
  <c r="BJ1275" i="64" a="1"/>
  <c r="BJ1275" i="64" s="1"/>
  <c r="BH1283" i="64"/>
  <c r="BH1288" i="64"/>
  <c r="BJ1469" i="64" a="1"/>
  <c r="BJ1469" i="64" s="1"/>
  <c r="BJ2401" i="64" a="1"/>
  <c r="BJ2401" i="64" s="1"/>
  <c r="BI1467" i="64"/>
  <c r="BI1468" i="64" s="1"/>
  <c r="BI1470" i="64" s="1"/>
  <c r="BJ1465" i="64" a="1"/>
  <c r="BJ1465" i="64" s="1"/>
  <c r="BJ1466" i="64" a="1"/>
  <c r="BJ1466" i="64" s="1"/>
  <c r="BJ911" i="64" a="1"/>
  <c r="BJ911" i="64" s="1"/>
  <c r="BJ900" i="64" a="1"/>
  <c r="BJ900" i="64" s="1"/>
  <c r="BJ903" i="64" a="1"/>
  <c r="BJ903" i="64" s="1"/>
  <c r="BJ917" i="64" a="1"/>
  <c r="BJ917" i="64" s="1"/>
  <c r="BI184" i="64"/>
  <c r="BI169" i="64"/>
  <c r="BJ154" i="64" a="1"/>
  <c r="BJ154" i="64" s="1"/>
  <c r="BI180" i="64"/>
  <c r="BI166" i="64"/>
  <c r="BI181" i="64"/>
  <c r="BI167" i="64"/>
  <c r="BI182" i="64"/>
  <c r="BI183" i="64"/>
  <c r="BI165" i="64"/>
  <c r="BI168" i="64"/>
  <c r="BH170" i="64"/>
  <c r="BE187" i="64"/>
  <c r="BE188" i="64" s="1"/>
  <c r="BJ176" i="64" a="1"/>
  <c r="BJ176" i="64" s="1"/>
  <c r="BJ160" i="64" a="1"/>
  <c r="BJ160" i="64" s="1"/>
  <c r="BJ173" i="64" a="1"/>
  <c r="BJ173" i="64" s="1"/>
  <c r="BJ161" i="64" a="1"/>
  <c r="BJ161" i="64" s="1"/>
  <c r="BJ175" i="64" a="1"/>
  <c r="BJ175" i="64" s="1"/>
  <c r="BJ159" i="64" a="1"/>
  <c r="BJ159" i="64" s="1"/>
  <c r="BJ177" i="64" a="1"/>
  <c r="BJ177" i="64" s="1"/>
  <c r="BJ162" i="64" a="1"/>
  <c r="BJ162" i="64" s="1"/>
  <c r="BJ174" i="64" a="1"/>
  <c r="BJ174" i="64" s="1"/>
  <c r="BJ158" i="64" a="1"/>
  <c r="BJ158" i="64" s="1"/>
  <c r="BF185" i="64"/>
  <c r="BC188" i="64"/>
  <c r="BI155" i="64"/>
  <c r="BJ389" i="64" a="1"/>
  <c r="BJ389" i="64" s="1"/>
  <c r="BJ153" i="64" a="1"/>
  <c r="BJ153" i="64" s="1"/>
  <c r="BJ152" i="64" a="1"/>
  <c r="BJ152" i="64" s="1"/>
  <c r="BJ151" i="64" a="1"/>
  <c r="BJ151" i="64" s="1"/>
  <c r="BJ150" i="64" a="1"/>
  <c r="BJ150" i="64" s="1"/>
  <c r="BJ1539" i="64" a="1"/>
  <c r="BJ1539" i="64" s="1"/>
  <c r="BH1222" i="64"/>
  <c r="BH1227" i="64" s="1"/>
  <c r="BG1244" i="64"/>
  <c r="BI1237" i="64"/>
  <c r="BI1241" i="64"/>
  <c r="BI1239" i="64"/>
  <c r="BH1242" i="64"/>
  <c r="BI1238" i="64"/>
  <c r="BI1240" i="64"/>
  <c r="BJ1231" i="64" a="1"/>
  <c r="BJ1231" i="64" s="1"/>
  <c r="BJ1232" i="64" a="1"/>
  <c r="BJ1232" i="64" s="1"/>
  <c r="BJ1233" i="64" a="1"/>
  <c r="BJ1233" i="64" s="1"/>
  <c r="BJ1234" i="64" a="1"/>
  <c r="BJ1234" i="64" s="1"/>
  <c r="BJ1230" i="64" a="1"/>
  <c r="BJ1230" i="64" s="1"/>
  <c r="BI1223" i="64"/>
  <c r="BI1222" i="64"/>
  <c r="BJ1200" i="64" a="1"/>
  <c r="BJ1200" i="64" s="1"/>
  <c r="BJ1208" i="64" s="1"/>
  <c r="BJ1216" i="64" a="1"/>
  <c r="BJ1216" i="64" s="1"/>
  <c r="BJ1201" i="64" a="1"/>
  <c r="BJ1201" i="64" s="1"/>
  <c r="BJ1209" i="64" s="1"/>
  <c r="BJ1202" i="64" a="1"/>
  <c r="BJ1202" i="64" s="1"/>
  <c r="BJ1210" i="64" s="1"/>
  <c r="BJ1203" i="64" a="1"/>
  <c r="BJ1203" i="64" s="1"/>
  <c r="BJ1211" i="64" s="1"/>
  <c r="BJ1217" i="64" a="1"/>
  <c r="BJ1217" i="64" s="1"/>
  <c r="BJ1218" i="64" a="1"/>
  <c r="BJ1218" i="64" s="1"/>
  <c r="BJ1215" i="64" a="1"/>
  <c r="BJ1215" i="64" s="1"/>
  <c r="BJ1219" i="64" a="1"/>
  <c r="BJ1219" i="64" s="1"/>
  <c r="BJ1199" i="64" a="1"/>
  <c r="BJ1199" i="64" s="1"/>
  <c r="BJ1207" i="64" s="1"/>
  <c r="BI1226" i="64"/>
  <c r="BI1225" i="64"/>
  <c r="BI1224" i="64"/>
  <c r="BJ251" i="64" a="1"/>
  <c r="BJ251" i="64" s="1"/>
  <c r="BG1518" i="64"/>
  <c r="BH1517" i="64"/>
  <c r="BJ374" i="64" a="1"/>
  <c r="BJ374" i="64" s="1"/>
  <c r="BJ1514" i="64" a="1"/>
  <c r="BJ1514" i="64" s="1"/>
  <c r="BD2613" i="64"/>
  <c r="BJ355" i="64" a="1"/>
  <c r="BJ355" i="64" s="1"/>
  <c r="BJ1175" i="64" a="1"/>
  <c r="BJ1175" i="64" s="1"/>
  <c r="BJ1141" i="64" a="1"/>
  <c r="BJ1141" i="64" s="1"/>
  <c r="BJ342" i="64" a="1"/>
  <c r="BJ342" i="64" s="1"/>
  <c r="BH1138" i="64"/>
  <c r="BI1134" i="64"/>
  <c r="BI1142" i="64" s="1"/>
  <c r="BJ1137" i="64" a="1"/>
  <c r="BJ1137" i="64" s="1"/>
  <c r="BJ1133" i="64" a="1"/>
  <c r="BJ1133" i="64" s="1"/>
  <c r="BK302" i="64"/>
  <c r="BJ51" i="863" a="1"/>
  <c r="BJ51" i="863" s="1"/>
  <c r="BJ53" i="863" a="1"/>
  <c r="BJ53" i="863" s="1"/>
  <c r="BJ49" i="863" a="1"/>
  <c r="BJ49" i="863" s="1"/>
  <c r="BJ34" i="863"/>
  <c r="BM7" i="861"/>
  <c r="BM7" i="1413" s="1"/>
  <c r="BN2" i="861"/>
  <c r="BN2" i="1413" s="1"/>
  <c r="BM1" i="861"/>
  <c r="BM1" i="1413" s="1"/>
  <c r="BK41" i="863" a="1"/>
  <c r="BK41" i="863" s="1"/>
  <c r="BK42" i="863" a="1"/>
  <c r="BK42" i="863" s="1"/>
  <c r="BK40" i="863" a="1"/>
  <c r="BK40" i="863" s="1"/>
  <c r="BK39" i="863" a="1"/>
  <c r="BK39" i="863" s="1"/>
  <c r="BK29" i="863"/>
  <c r="BK30" i="863"/>
  <c r="BK43" i="863" a="1"/>
  <c r="BK43" i="863" s="1"/>
  <c r="BK32" i="863"/>
  <c r="BL2" i="863"/>
  <c r="BL31" i="863" s="1"/>
  <c r="BK18" i="864"/>
  <c r="BK17" i="864"/>
  <c r="BK16" i="864"/>
  <c r="BL19" i="864"/>
  <c r="AX7" i="860"/>
  <c r="AX3" i="860"/>
  <c r="AX4" i="860" s="1"/>
  <c r="AY2" i="860"/>
  <c r="AX1" i="860"/>
  <c r="BD2654" i="64"/>
  <c r="BC2656" i="64"/>
  <c r="BD2633" i="64"/>
  <c r="BD2635" i="64" s="1"/>
  <c r="R2091" i="64"/>
  <c r="R2198" i="64"/>
  <c r="R2826" i="64"/>
  <c r="R2825" i="64"/>
  <c r="R2234" i="64"/>
  <c r="I2235" i="64"/>
  <c r="BL1440" i="64" a="1"/>
  <c r="Z2400" i="64" a="1"/>
  <c r="BJ1386" i="64" a="1"/>
  <c r="Z1540" i="64"/>
  <c r="AA1517" i="64" a="1"/>
  <c r="BK1585" i="64"/>
  <c r="BK1607" i="64"/>
  <c r="BK1629" i="64"/>
  <c r="BJ1515" i="64" a="1"/>
  <c r="Z1703" i="64" a="1"/>
  <c r="Z1134" i="64" a="1"/>
  <c r="AB1518" i="64" a="1"/>
  <c r="BK1562" i="64"/>
  <c r="Z1318" i="64" a="1"/>
  <c r="BJ2558" i="64" a="1"/>
  <c r="Z1386" i="64" a="1"/>
  <c r="BJ2400" i="64" a="1"/>
  <c r="BK3241" i="64" a="1"/>
  <c r="Z455" i="64" a="1"/>
  <c r="BH1518" i="64" a="1"/>
  <c r="BJ455" i="64" a="1"/>
  <c r="BJ1318" i="64" a="1"/>
  <c r="Z1274" i="64" a="1"/>
  <c r="BI1517" i="64" a="1"/>
  <c r="Z2558" i="64" a="1"/>
  <c r="BJ1540" i="64"/>
  <c r="BJ1985" i="64" a="1"/>
  <c r="Z1985" i="64" a="1"/>
  <c r="BJ1703" i="64" a="1"/>
  <c r="BJ1274" i="64" a="1"/>
  <c r="Z1515" i="64" a="1"/>
  <c r="BJ1134" i="64" a="1"/>
  <c r="BK1674" i="64"/>
  <c r="BK1651" i="64"/>
  <c r="AI39" i="1413" l="1"/>
  <c r="AI90" i="861" s="1"/>
  <c r="AI52" i="1413"/>
  <c r="AJ48" i="1413" s="1"/>
  <c r="BM32" i="1413"/>
  <c r="BM18" i="1413"/>
  <c r="BM10" i="1413"/>
  <c r="BM69" i="1413"/>
  <c r="BM50" i="1413"/>
  <c r="BM60" i="1413"/>
  <c r="BM56" i="1413"/>
  <c r="BM31" i="1413"/>
  <c r="BM42" i="1413"/>
  <c r="BM45" i="1413"/>
  <c r="BM76" i="1413"/>
  <c r="BM36" i="1413"/>
  <c r="BM17" i="1413"/>
  <c r="BM25" i="1413"/>
  <c r="BM13" i="1413"/>
  <c r="BM12" i="1413"/>
  <c r="BM11" i="1413"/>
  <c r="AK23" i="1413"/>
  <c r="AJ28" i="1413"/>
  <c r="AJ33" i="1413"/>
  <c r="AJ16" i="861" s="1"/>
  <c r="BL14" i="1413"/>
  <c r="BL20" i="1413" s="1"/>
  <c r="BL23" i="861" s="1"/>
  <c r="AH63" i="1413"/>
  <c r="AH91" i="861" s="1"/>
  <c r="BK24" i="1413"/>
  <c r="BK20" i="1413"/>
  <c r="BK23" i="861" s="1"/>
  <c r="BL1440" i="64"/>
  <c r="BB1442" i="64"/>
  <c r="BL722" i="64" a="1"/>
  <c r="BL722" i="64" s="1"/>
  <c r="AI724" i="64"/>
  <c r="AI719" i="64"/>
  <c r="AJ714" i="64"/>
  <c r="BL716" i="64" a="1"/>
  <c r="BL716" i="64" s="1"/>
  <c r="BL723" i="64" a="1"/>
  <c r="BL723" i="64" s="1"/>
  <c r="BK78" i="64"/>
  <c r="BK84" i="64" s="1"/>
  <c r="BL75" i="64" a="1"/>
  <c r="BL75" i="64" s="1"/>
  <c r="BL77" i="64" a="1"/>
  <c r="BL77" i="64" s="1"/>
  <c r="BL625" i="64" a="1"/>
  <c r="BL625" i="64" s="1"/>
  <c r="BL74" i="64" a="1"/>
  <c r="BL74" i="64" s="1"/>
  <c r="BL82" i="64" a="1"/>
  <c r="BL82" i="64" s="1"/>
  <c r="BL81" i="64" a="1"/>
  <c r="BL81" i="64" s="1"/>
  <c r="BL76" i="64" a="1"/>
  <c r="BL76" i="64" s="1"/>
  <c r="BJ103" i="861"/>
  <c r="AH1838" i="64"/>
  <c r="AI1832" i="64"/>
  <c r="AI1834" i="64" s="1"/>
  <c r="AI1798" i="64"/>
  <c r="AD641" i="64"/>
  <c r="AD642" i="64" s="1"/>
  <c r="BL627" i="64" a="1"/>
  <c r="BL627" i="64" s="1"/>
  <c r="BL631" i="64" a="1"/>
  <c r="BL631" i="64" s="1"/>
  <c r="BL621" i="64" a="1"/>
  <c r="BL621" i="64" s="1"/>
  <c r="BL635" i="64" a="1"/>
  <c r="BL635" i="64" s="1"/>
  <c r="AE609" i="64"/>
  <c r="BL613" i="64" a="1"/>
  <c r="BL613" i="64" s="1"/>
  <c r="BL614" i="64" a="1"/>
  <c r="BL614" i="64" s="1"/>
  <c r="BL610" i="64" a="1"/>
  <c r="BL610" i="64" s="1"/>
  <c r="BK615" i="64"/>
  <c r="BK612" i="64"/>
  <c r="BK3241" i="64"/>
  <c r="BL3240" i="64" a="1"/>
  <c r="BL3240" i="64" s="1"/>
  <c r="BL3023" i="64" a="1"/>
  <c r="BL3023" i="64" s="1"/>
  <c r="BL3025" i="64" s="1"/>
  <c r="AH24" i="861"/>
  <c r="AI3218" i="64"/>
  <c r="AJ3213" i="64"/>
  <c r="BL3215" i="64" a="1"/>
  <c r="BL3215" i="64" s="1"/>
  <c r="BL3018" i="64" a="1"/>
  <c r="BL3018" i="64" s="1"/>
  <c r="BL3019" i="64" a="1"/>
  <c r="BL3019" i="64" s="1"/>
  <c r="BK3020" i="64"/>
  <c r="BL60" i="64" a="1"/>
  <c r="BL60" i="64" s="1"/>
  <c r="BL58" i="64" s="1" a="1"/>
  <c r="BL58" i="64" s="1"/>
  <c r="BL61" i="64" a="1"/>
  <c r="BL61" i="64" s="1"/>
  <c r="BL59" i="64" a="1"/>
  <c r="BL59" i="64" s="1"/>
  <c r="BL3541" i="64" a="1"/>
  <c r="BL3541" i="64" s="1"/>
  <c r="BL3520" i="64" a="1"/>
  <c r="BL3520" i="64" s="1"/>
  <c r="BL1583" i="64" a="1"/>
  <c r="BL1583" i="64" s="1"/>
  <c r="BL1584" i="64" a="1"/>
  <c r="BL1584" i="64" s="1"/>
  <c r="BL1672" i="64" a="1"/>
  <c r="BL1672" i="64" s="1"/>
  <c r="BL1673" i="64" a="1"/>
  <c r="BL1673" i="64" s="1"/>
  <c r="BL1628" i="64" a="1"/>
  <c r="BL1628" i="64" s="1"/>
  <c r="BL1650" i="64" a="1"/>
  <c r="BL1650" i="64" s="1"/>
  <c r="BL1561" i="64" a="1"/>
  <c r="BL1561" i="64" s="1"/>
  <c r="BL1606" i="64" a="1"/>
  <c r="BL1606" i="64" s="1"/>
  <c r="BK20" i="864"/>
  <c r="BK102" i="861" s="1"/>
  <c r="AZ784" i="64"/>
  <c r="BA779" i="64"/>
  <c r="BA783" i="64" s="1"/>
  <c r="AZ788" i="64"/>
  <c r="AZ792" i="64" s="1"/>
  <c r="BL787" i="64" a="1"/>
  <c r="BL787" i="64" s="1"/>
  <c r="BL791" i="64" a="1"/>
  <c r="BL791" i="64" s="1"/>
  <c r="BL781" i="64" a="1"/>
  <c r="BL781" i="64" s="1"/>
  <c r="BL782" i="64" s="1"/>
  <c r="BK21" i="863"/>
  <c r="BK33" i="863"/>
  <c r="BK17" i="863" s="1"/>
  <c r="BK33" i="861" s="1"/>
  <c r="BK44" i="863"/>
  <c r="BN2" i="64"/>
  <c r="BM7" i="64"/>
  <c r="BL4" i="64"/>
  <c r="BM3" i="64"/>
  <c r="BM1439" i="64" s="1" a="1"/>
  <c r="BM1439" i="64" s="1"/>
  <c r="BM1" i="64"/>
  <c r="AW559" i="64"/>
  <c r="AX558" i="64"/>
  <c r="AW561" i="64"/>
  <c r="BA507" i="64"/>
  <c r="AZ508" i="64"/>
  <c r="AZ510" i="64"/>
  <c r="BN2" i="864"/>
  <c r="BM1" i="864"/>
  <c r="BM1" i="863"/>
  <c r="BL4" i="863"/>
  <c r="BL4" i="864"/>
  <c r="BM7" i="864"/>
  <c r="BM7" i="863"/>
  <c r="BM3" i="863"/>
  <c r="BM3" i="864"/>
  <c r="BN3" i="861"/>
  <c r="BN3" i="1413" s="1"/>
  <c r="BM4" i="861"/>
  <c r="BM4" i="1413" s="1"/>
  <c r="AB187" i="64"/>
  <c r="AB188" i="64" s="1"/>
  <c r="AB1244" i="64"/>
  <c r="AB1245" i="64" s="1"/>
  <c r="AA170" i="64"/>
  <c r="AA1227" i="64"/>
  <c r="AA1242" i="64"/>
  <c r="AA185" i="64"/>
  <c r="Z2155" i="64"/>
  <c r="AW2158" i="64" s="1"/>
  <c r="Z405" i="64"/>
  <c r="Z407" i="64" s="1"/>
  <c r="Z1318" i="64"/>
  <c r="Z1325" i="64" s="1"/>
  <c r="Z1386" i="64"/>
  <c r="Z1393" i="64" s="1"/>
  <c r="Z455" i="64"/>
  <c r="Z2558" i="64"/>
  <c r="Z2567" i="64" s="1"/>
  <c r="Z2400" i="64"/>
  <c r="Z2402" i="64" s="1"/>
  <c r="Z1985" i="64"/>
  <c r="Z1987" i="64" s="1"/>
  <c r="AA1517" i="64"/>
  <c r="Z1134" i="64"/>
  <c r="Z1515" i="64"/>
  <c r="Z1703" i="64"/>
  <c r="Z1274" i="64"/>
  <c r="AB1518" i="64"/>
  <c r="AA1142" i="64"/>
  <c r="AA1138" i="64"/>
  <c r="Z1240" i="64"/>
  <c r="Z1225" i="64"/>
  <c r="Z1239" i="64"/>
  <c r="Z1224" i="64"/>
  <c r="Y1466" i="64" a="1"/>
  <c r="Y1466" i="64" s="1"/>
  <c r="Y177" i="64" a="1"/>
  <c r="Y177" i="64" s="1"/>
  <c r="Y152" i="64" a="1"/>
  <c r="Y152" i="64" s="1"/>
  <c r="Y389" i="64" a="1"/>
  <c r="Y389" i="64" s="1"/>
  <c r="Y1201" i="64" a="1"/>
  <c r="Y1201" i="64" s="1"/>
  <c r="Y1209" i="64" s="1"/>
  <c r="Y1986" i="64" a="1"/>
  <c r="Y1986" i="64" s="1"/>
  <c r="Y1702" i="64" a="1"/>
  <c r="Y1702" i="64" s="1"/>
  <c r="Y2559" i="64" a="1"/>
  <c r="Y2559" i="64" s="1"/>
  <c r="Y917" i="64" a="1"/>
  <c r="Y917" i="64" s="1"/>
  <c r="Y154" i="64" a="1"/>
  <c r="Y154" i="64" s="1"/>
  <c r="Y160" i="64" a="1"/>
  <c r="Y160" i="64" s="1"/>
  <c r="Y162" i="64" a="1"/>
  <c r="Y162" i="64" s="1"/>
  <c r="Y151" i="64" a="1"/>
  <c r="Y151" i="64" s="1"/>
  <c r="Y1234" i="64" a="1"/>
  <c r="Y1234" i="64" s="1"/>
  <c r="Y1202" i="64" a="1"/>
  <c r="Y1202" i="64" s="1"/>
  <c r="Y1210" i="64" s="1"/>
  <c r="Y176" i="64" a="1"/>
  <c r="Y176" i="64" s="1"/>
  <c r="Y150" i="64" a="1"/>
  <c r="Y150" i="64" s="1"/>
  <c r="Y1200" i="64" a="1"/>
  <c r="Y1200" i="64" s="1"/>
  <c r="Y1208" i="64" s="1"/>
  <c r="Y1514" i="64" a="1"/>
  <c r="Y1514" i="64" s="1"/>
  <c r="Y1984" i="64" a="1"/>
  <c r="Y1984" i="64" s="1"/>
  <c r="Y454" i="64" a="1"/>
  <c r="Y454" i="64" s="1"/>
  <c r="Y1469" i="64" a="1"/>
  <c r="Y1469" i="64" s="1"/>
  <c r="Y903" i="64" a="1"/>
  <c r="Y903" i="64" s="1"/>
  <c r="Y159" i="64" a="1"/>
  <c r="Y159" i="64" s="1"/>
  <c r="Y158" i="64" a="1"/>
  <c r="Y158" i="64" s="1"/>
  <c r="Y153" i="64" a="1"/>
  <c r="Y153" i="64" s="1"/>
  <c r="Y1539" i="64" a="1"/>
  <c r="Y1539" i="64" s="1"/>
  <c r="Y1230" i="64" a="1"/>
  <c r="Y1230" i="64" s="1"/>
  <c r="Y1218" i="64" a="1"/>
  <c r="Y1218" i="64" s="1"/>
  <c r="Y1215" i="64" a="1"/>
  <c r="Y1215" i="64" s="1"/>
  <c r="Y406" i="64" a="1"/>
  <c r="Y406" i="64" s="1"/>
  <c r="Y1385" i="64" a="1"/>
  <c r="Y1385" i="64" s="1"/>
  <c r="Y1275" i="64" a="1"/>
  <c r="Y1275" i="64" s="1"/>
  <c r="Y251" i="64" a="1"/>
  <c r="Y251" i="64" s="1"/>
  <c r="Y2153" i="64" a="1"/>
  <c r="Y2153" i="64" s="1"/>
  <c r="Y479" i="64" a="1"/>
  <c r="Y479" i="64" s="1"/>
  <c r="Y510" i="64" s="1"/>
  <c r="Y2401" i="64" a="1"/>
  <c r="Y2401" i="64" s="1"/>
  <c r="Y174" i="64" a="1"/>
  <c r="Y174" i="64" s="1"/>
  <c r="Y1233" i="64" a="1"/>
  <c r="Y1233" i="64" s="1"/>
  <c r="Y1217" i="64" a="1"/>
  <c r="Y1217" i="64" s="1"/>
  <c r="Y1203" i="64" a="1"/>
  <c r="Y1203" i="64" s="1"/>
  <c r="Y1211" i="64" s="1"/>
  <c r="Y2154" i="64" a="1"/>
  <c r="Y2154" i="64" s="1"/>
  <c r="Y403" i="64" a="1"/>
  <c r="Y403" i="64" s="1"/>
  <c r="Y911" i="64" a="1"/>
  <c r="Y911" i="64" s="1"/>
  <c r="Y173" i="64" a="1"/>
  <c r="Y173" i="64" s="1"/>
  <c r="Y1232" i="64" a="1"/>
  <c r="Y1232" i="64" s="1"/>
  <c r="Y1219" i="64" a="1"/>
  <c r="Y1219" i="64" s="1"/>
  <c r="Y404" i="64" a="1"/>
  <c r="Y404" i="64" s="1"/>
  <c r="Y1317" i="64" a="1"/>
  <c r="Y1317" i="64" s="1"/>
  <c r="Y2752" i="64" a="1"/>
  <c r="Y2752" i="64" s="1"/>
  <c r="Y2759" i="64" s="1"/>
  <c r="Y175" i="64" a="1"/>
  <c r="Y175" i="64" s="1"/>
  <c r="Y1216" i="64" a="1"/>
  <c r="Y1216" i="64" s="1"/>
  <c r="Y374" i="64" a="1"/>
  <c r="Y374" i="64" s="1"/>
  <c r="Y1465" i="64" a="1"/>
  <c r="Y1465" i="64" s="1"/>
  <c r="Y530" i="64" a="1"/>
  <c r="Y530" i="64" s="1"/>
  <c r="Y561" i="64" s="1"/>
  <c r="Y900" i="64" a="1"/>
  <c r="Y900" i="64" s="1"/>
  <c r="Y161" i="64" a="1"/>
  <c r="Y161" i="64" s="1"/>
  <c r="Y1231" i="64" a="1"/>
  <c r="Y1231" i="64" s="1"/>
  <c r="Y1199" i="64" a="1"/>
  <c r="Y1199" i="64" s="1"/>
  <c r="Y1207" i="64" s="1"/>
  <c r="Y2399" i="64" a="1"/>
  <c r="Y2399" i="64" s="1"/>
  <c r="Y1141" i="64" a="1"/>
  <c r="Y1141" i="64" s="1"/>
  <c r="Y1133" i="64" a="1"/>
  <c r="Y1133" i="64" s="1"/>
  <c r="Y342" i="64" a="1"/>
  <c r="Y342" i="64" s="1"/>
  <c r="Y355" i="64" a="1"/>
  <c r="Y355" i="64" s="1"/>
  <c r="Y1137" i="64" a="1"/>
  <c r="Y1137" i="64" s="1"/>
  <c r="Y1175" i="64" a="1"/>
  <c r="Y1175" i="64" s="1"/>
  <c r="Z1238" i="64"/>
  <c r="Z1223" i="64"/>
  <c r="Z1237" i="64"/>
  <c r="Z1222" i="64"/>
  <c r="X302" i="64"/>
  <c r="Z167" i="64"/>
  <c r="Z182" i="64"/>
  <c r="Z168" i="64"/>
  <c r="Z183" i="64"/>
  <c r="Z165" i="64"/>
  <c r="Z155" i="64"/>
  <c r="Z180" i="64"/>
  <c r="Z1467" i="64"/>
  <c r="Z1468" i="64" s="1"/>
  <c r="Z1470" i="64" s="1"/>
  <c r="Z1241" i="64"/>
  <c r="Z1226" i="64"/>
  <c r="Z169" i="64"/>
  <c r="Z184" i="64"/>
  <c r="Z166" i="64"/>
  <c r="Z181" i="64"/>
  <c r="AA1288" i="64"/>
  <c r="AL1289" i="64" s="1" a="1"/>
  <c r="AL1289" i="64" s="1"/>
  <c r="AA1283" i="64"/>
  <c r="AX2158" i="64"/>
  <c r="BG95" i="861"/>
  <c r="BJ2146" i="64"/>
  <c r="BJ2155" i="64" s="1"/>
  <c r="BJ2158" i="64" s="1"/>
  <c r="BH46" i="861"/>
  <c r="BG64" i="861"/>
  <c r="BF64" i="861"/>
  <c r="BK2154" i="64" a="1"/>
  <c r="BK2154" i="64" s="1"/>
  <c r="BK2153" i="64" a="1"/>
  <c r="BK2153" i="64" s="1"/>
  <c r="BJ1515" i="64"/>
  <c r="BJ1985" i="64"/>
  <c r="BJ1987" i="64" s="1"/>
  <c r="BK1986" i="64" a="1"/>
  <c r="BK1986" i="64" s="1"/>
  <c r="BK1984" i="64" a="1"/>
  <c r="BK1984" i="64" s="1"/>
  <c r="BJ405" i="64"/>
  <c r="BJ407" i="64" s="1"/>
  <c r="BK406" i="64" a="1"/>
  <c r="BK406" i="64" s="1"/>
  <c r="BK404" i="64" a="1"/>
  <c r="BK404" i="64" s="1"/>
  <c r="BK479" i="64" a="1"/>
  <c r="BK479" i="64" s="1"/>
  <c r="BK403" i="64" a="1"/>
  <c r="BK403" i="64" s="1"/>
  <c r="BK530" i="64" a="1"/>
  <c r="BK530" i="64" s="1"/>
  <c r="BJ455" i="64"/>
  <c r="BJ1703" i="64"/>
  <c r="BK1702" i="64" a="1"/>
  <c r="BK1702" i="64" s="1"/>
  <c r="BK454" i="64" a="1"/>
  <c r="BK454" i="64" s="1"/>
  <c r="BJ1386" i="64"/>
  <c r="BJ1318" i="64"/>
  <c r="BK1317" i="64" a="1"/>
  <c r="BK1317" i="64" s="1"/>
  <c r="BK1385" i="64" a="1"/>
  <c r="BK1385" i="64" s="1"/>
  <c r="BI1393" i="64"/>
  <c r="BJ2558" i="64"/>
  <c r="BJ2567" i="64" s="1"/>
  <c r="BK2559" i="64" a="1"/>
  <c r="BK2559" i="64" s="1"/>
  <c r="BW2589" i="64"/>
  <c r="BW2591" i="64" s="1"/>
  <c r="BV2591" i="64"/>
  <c r="BJ1274" i="64"/>
  <c r="BJ2400" i="64"/>
  <c r="BJ2402" i="64" s="1"/>
  <c r="BH1289" i="64" a="1"/>
  <c r="BH1289" i="64" s="1"/>
  <c r="BK2399" i="64" a="1"/>
  <c r="BK2399" i="64" s="1"/>
  <c r="BK1275" i="64" a="1"/>
  <c r="BK1275" i="64" s="1"/>
  <c r="BI1283" i="64"/>
  <c r="BI1288" i="64"/>
  <c r="BK1469" i="64" a="1"/>
  <c r="BK1469" i="64" s="1"/>
  <c r="BK2401" i="64" a="1"/>
  <c r="BK2401" i="64" s="1"/>
  <c r="BJ1467" i="64"/>
  <c r="BJ1468" i="64" s="1"/>
  <c r="BJ1470" i="64" s="1"/>
  <c r="BK1465" i="64" a="1"/>
  <c r="BK1465" i="64" s="1"/>
  <c r="BK1466" i="64" a="1"/>
  <c r="BK1466" i="64" s="1"/>
  <c r="BK911" i="64" a="1"/>
  <c r="BK911" i="64" s="1"/>
  <c r="BK900" i="64" a="1"/>
  <c r="BK900" i="64" s="1"/>
  <c r="BK917" i="64" a="1"/>
  <c r="BK917" i="64" s="1"/>
  <c r="BK903" i="64" a="1"/>
  <c r="BK903" i="64" s="1"/>
  <c r="BJ169" i="64"/>
  <c r="BJ184" i="64"/>
  <c r="BK154" i="64" a="1"/>
  <c r="BK154" i="64" s="1"/>
  <c r="BJ168" i="64"/>
  <c r="BJ183" i="64"/>
  <c r="BJ167" i="64"/>
  <c r="BJ182" i="64"/>
  <c r="BJ166" i="64"/>
  <c r="BJ181" i="64"/>
  <c r="BJ180" i="64"/>
  <c r="BJ165" i="64"/>
  <c r="BI170" i="64"/>
  <c r="BK160" i="64" a="1"/>
  <c r="BK160" i="64" s="1"/>
  <c r="BK173" i="64" a="1"/>
  <c r="BK173" i="64" s="1"/>
  <c r="BK161" i="64" a="1"/>
  <c r="BK161" i="64" s="1"/>
  <c r="BK175" i="64" a="1"/>
  <c r="BK175" i="64" s="1"/>
  <c r="BK159" i="64" a="1"/>
  <c r="BK159" i="64" s="1"/>
  <c r="BK177" i="64" a="1"/>
  <c r="BK177" i="64" s="1"/>
  <c r="BK174" i="64" a="1"/>
  <c r="BK174" i="64" s="1"/>
  <c r="BK162" i="64" a="1"/>
  <c r="BK162" i="64" s="1"/>
  <c r="BK176" i="64" a="1"/>
  <c r="BK176" i="64" s="1"/>
  <c r="BK158" i="64" a="1"/>
  <c r="BK158" i="64" s="1"/>
  <c r="BF187" i="64"/>
  <c r="BG185" i="64"/>
  <c r="BJ155" i="64"/>
  <c r="BK389" i="64" a="1"/>
  <c r="BK389" i="64" s="1"/>
  <c r="BK152" i="64" a="1"/>
  <c r="BK152" i="64" s="1"/>
  <c r="BK153" i="64" a="1"/>
  <c r="BK153" i="64" s="1"/>
  <c r="BK151" i="64" a="1"/>
  <c r="BK151" i="64" s="1"/>
  <c r="BK150" i="64" a="1"/>
  <c r="BK150" i="64" s="1"/>
  <c r="BK1539" i="64" a="1"/>
  <c r="BK1539" i="64" s="1"/>
  <c r="BE2613" i="64"/>
  <c r="BH1244" i="64"/>
  <c r="BH1245" i="64" s="1"/>
  <c r="BG1245" i="64"/>
  <c r="BI1242" i="64"/>
  <c r="BJ1241" i="64"/>
  <c r="BJ1239" i="64"/>
  <c r="BJ1237" i="64"/>
  <c r="BJ1240" i="64"/>
  <c r="BJ1238" i="64"/>
  <c r="BK1231" i="64" a="1"/>
  <c r="BK1231" i="64" s="1"/>
  <c r="BK1232" i="64" a="1"/>
  <c r="BK1232" i="64" s="1"/>
  <c r="BK1233" i="64" a="1"/>
  <c r="BK1233" i="64" s="1"/>
  <c r="BK1234" i="64" a="1"/>
  <c r="BK1234" i="64" s="1"/>
  <c r="BK1230" i="64" a="1"/>
  <c r="BK1230" i="64" s="1"/>
  <c r="BJ1222" i="64"/>
  <c r="BI1227" i="64"/>
  <c r="BK1199" i="64" a="1"/>
  <c r="BK1199" i="64" s="1"/>
  <c r="BK1207" i="64" s="1"/>
  <c r="BK1200" i="64" a="1"/>
  <c r="BK1200" i="64" s="1"/>
  <c r="BK1208" i="64" s="1"/>
  <c r="BK1216" i="64" a="1"/>
  <c r="BK1216" i="64" s="1"/>
  <c r="BK1201" i="64" a="1"/>
  <c r="BK1201" i="64" s="1"/>
  <c r="BK1209" i="64" s="1"/>
  <c r="BK1202" i="64" a="1"/>
  <c r="BK1202" i="64" s="1"/>
  <c r="BK1210" i="64" s="1"/>
  <c r="BK1203" i="64" a="1"/>
  <c r="BK1203" i="64" s="1"/>
  <c r="BK1211" i="64" s="1"/>
  <c r="BK1217" i="64" a="1"/>
  <c r="BK1217" i="64" s="1"/>
  <c r="BK1218" i="64" a="1"/>
  <c r="BK1218" i="64" s="1"/>
  <c r="BK1215" i="64" a="1"/>
  <c r="BK1215" i="64" s="1"/>
  <c r="BK1219" i="64" a="1"/>
  <c r="BK1219" i="64" s="1"/>
  <c r="BJ1226" i="64"/>
  <c r="BJ1225" i="64"/>
  <c r="BJ1224" i="64"/>
  <c r="BJ1223" i="64"/>
  <c r="BK251" i="64" a="1"/>
  <c r="BK251" i="64" s="1"/>
  <c r="BH1518" i="64"/>
  <c r="BI1517" i="64"/>
  <c r="BK374" i="64" a="1"/>
  <c r="BK374" i="64" s="1"/>
  <c r="BK1514" i="64" a="1"/>
  <c r="BK1514" i="64" s="1"/>
  <c r="BK355" i="64" a="1"/>
  <c r="BK355" i="64" s="1"/>
  <c r="BK1175" i="64" a="1"/>
  <c r="BK1175" i="64" s="1"/>
  <c r="BK1141" i="64" a="1"/>
  <c r="BK1141" i="64" s="1"/>
  <c r="BK342" i="64" a="1"/>
  <c r="BK342" i="64" s="1"/>
  <c r="BI1138" i="64"/>
  <c r="BJ1134" i="64"/>
  <c r="BJ1142" i="64" s="1"/>
  <c r="BK1137" i="64" a="1"/>
  <c r="BK1137" i="64" s="1"/>
  <c r="BK1133" i="64" a="1"/>
  <c r="BK1133" i="64" s="1"/>
  <c r="BL302" i="64"/>
  <c r="BK34" i="863"/>
  <c r="BN1" i="861"/>
  <c r="BN1" i="1413" s="1"/>
  <c r="BN7" i="861"/>
  <c r="BN7" i="1413" s="1"/>
  <c r="BO2" i="861"/>
  <c r="BO2" i="1413" s="1"/>
  <c r="BK53" i="863" a="1"/>
  <c r="BK53" i="863" s="1"/>
  <c r="BK51" i="863" a="1"/>
  <c r="BK51" i="863" s="1"/>
  <c r="BK49" i="863" a="1"/>
  <c r="BK49" i="863" s="1"/>
  <c r="BL42" i="863" a="1"/>
  <c r="BL42" i="863" s="1"/>
  <c r="BL43" i="863" a="1"/>
  <c r="BL43" i="863" s="1"/>
  <c r="BL41" i="863" a="1"/>
  <c r="BL41" i="863" s="1"/>
  <c r="BL30" i="863"/>
  <c r="BL32" i="863"/>
  <c r="BL40" i="863" a="1"/>
  <c r="BL40" i="863" s="1"/>
  <c r="BL39" i="863" a="1"/>
  <c r="BL39" i="863" s="1"/>
  <c r="BL29" i="863"/>
  <c r="BM2" i="863"/>
  <c r="BM31" i="863" s="1"/>
  <c r="BL16" i="864"/>
  <c r="BL17" i="864"/>
  <c r="BL18" i="864"/>
  <c r="BM19" i="864"/>
  <c r="AY1" i="860"/>
  <c r="AY7" i="860"/>
  <c r="AY3" i="860"/>
  <c r="AY4" i="860" s="1"/>
  <c r="AZ2" i="860"/>
  <c r="BD2656" i="64"/>
  <c r="BE2654" i="64"/>
  <c r="BE2633" i="64"/>
  <c r="BE2635" i="64" s="1"/>
  <c r="R2235" i="64"/>
  <c r="M1442" i="64"/>
  <c r="BM1440" i="64" a="1"/>
  <c r="BL1651" i="64"/>
  <c r="Y1515" i="64" a="1"/>
  <c r="Y1540" i="64"/>
  <c r="BK1703" i="64" a="1"/>
  <c r="Y1318" i="64" a="1"/>
  <c r="Y455" i="64" a="1"/>
  <c r="BK1386" i="64" a="1"/>
  <c r="Z1517" i="64" a="1"/>
  <c r="Y1274" i="64" a="1"/>
  <c r="BK1985" i="64" a="1"/>
  <c r="Y1703" i="64" a="1"/>
  <c r="BL3241" i="64" a="1"/>
  <c r="BI1518" i="64" a="1"/>
  <c r="Y1134" i="64" a="1"/>
  <c r="BJ1517" i="64" a="1"/>
  <c r="BK2558" i="64" a="1"/>
  <c r="BK1540" i="64"/>
  <c r="Y1985" i="64" a="1"/>
  <c r="Y2400" i="64" a="1"/>
  <c r="BK455" i="64" a="1"/>
  <c r="AA1518" i="64" a="1"/>
  <c r="BK1274" i="64" a="1"/>
  <c r="AI1836" i="64" a="1"/>
  <c r="Y2558" i="64" a="1"/>
  <c r="BL1629" i="64"/>
  <c r="BL1607" i="64"/>
  <c r="BL1585" i="64"/>
  <c r="Y1386" i="64" a="1"/>
  <c r="BL1674" i="64"/>
  <c r="BK1134" i="64" a="1"/>
  <c r="BL1562" i="64"/>
  <c r="BK1515" i="64" a="1"/>
  <c r="BK2400" i="64" a="1"/>
  <c r="BK1318" i="64" a="1"/>
  <c r="AI53" i="1413" l="1"/>
  <c r="AI57" i="1413"/>
  <c r="AI18" i="861" s="1"/>
  <c r="BL43" i="1413"/>
  <c r="BL17" i="861" s="1"/>
  <c r="BM14" i="1413"/>
  <c r="BM20" i="1413" s="1"/>
  <c r="BM23" i="861" s="1"/>
  <c r="BN42" i="1413"/>
  <c r="BN25" i="1413"/>
  <c r="BN69" i="1413"/>
  <c r="BN60" i="1413"/>
  <c r="BN56" i="1413"/>
  <c r="BN18" i="1413"/>
  <c r="BN50" i="1413"/>
  <c r="BN36" i="1413"/>
  <c r="BN45" i="1413"/>
  <c r="BN17" i="1413"/>
  <c r="BN32" i="1413"/>
  <c r="BN76" i="1413"/>
  <c r="BN11" i="1413"/>
  <c r="BN13" i="1413"/>
  <c r="BN10" i="1413"/>
  <c r="BN31" i="1413"/>
  <c r="BN12" i="1413"/>
  <c r="BL24" i="1413"/>
  <c r="AJ49" i="1413"/>
  <c r="AJ37" i="1413"/>
  <c r="AJ69" i="861" s="1"/>
  <c r="AK26" i="1413"/>
  <c r="BM1440" i="64"/>
  <c r="BC1442" i="64"/>
  <c r="BM722" i="64" a="1"/>
  <c r="BM722" i="64" s="1"/>
  <c r="AJ717" i="64"/>
  <c r="AJ718" i="64" s="1"/>
  <c r="BM716" i="64" a="1"/>
  <c r="BM716" i="64" s="1"/>
  <c r="BM723" i="64" a="1"/>
  <c r="BM723" i="64" s="1"/>
  <c r="BL78" i="64"/>
  <c r="BL84" i="64" s="1"/>
  <c r="BM75" i="64" a="1"/>
  <c r="BM75" i="64" s="1"/>
  <c r="BM77" i="64" a="1"/>
  <c r="BM77" i="64" s="1"/>
  <c r="BM625" i="64" a="1"/>
  <c r="BM625" i="64" s="1"/>
  <c r="BM82" i="64" a="1"/>
  <c r="BM82" i="64" s="1"/>
  <c r="BM81" i="64" a="1"/>
  <c r="BM81" i="64" s="1"/>
  <c r="BM76" i="64" a="1"/>
  <c r="BM76" i="64" s="1"/>
  <c r="BM74" i="64" a="1"/>
  <c r="BM74" i="64" s="1"/>
  <c r="BK103" i="861"/>
  <c r="AI1836" i="64"/>
  <c r="AJ1831" i="64"/>
  <c r="AI1800" i="64"/>
  <c r="AJ1795" i="64"/>
  <c r="AJ1796" i="64" s="1"/>
  <c r="AE632" i="64"/>
  <c r="AE618" i="64"/>
  <c r="AE622" i="64" s="1"/>
  <c r="BM627" i="64" a="1"/>
  <c r="BM627" i="64" s="1"/>
  <c r="BM631" i="64" a="1"/>
  <c r="BM631" i="64" s="1"/>
  <c r="BM635" i="64" a="1"/>
  <c r="BM635" i="64" s="1"/>
  <c r="BM621" i="64" a="1"/>
  <c r="BM621" i="64" s="1"/>
  <c r="AE616" i="64"/>
  <c r="AE626" i="64" s="1"/>
  <c r="BM613" i="64" a="1"/>
  <c r="BM613" i="64" s="1"/>
  <c r="BM610" i="64" a="1"/>
  <c r="BM610" i="64" s="1"/>
  <c r="BM614" i="64" a="1"/>
  <c r="BM614" i="64" s="1"/>
  <c r="BL612" i="64"/>
  <c r="BL615" i="64"/>
  <c r="BL3241" i="64"/>
  <c r="BM3240" i="64" a="1"/>
  <c r="BM3240" i="64" s="1"/>
  <c r="BM3023" i="64" a="1"/>
  <c r="BM3023" i="64" s="1"/>
  <c r="BM3025" i="64" s="1"/>
  <c r="BM3215" i="64" a="1"/>
  <c r="BM3215" i="64" s="1"/>
  <c r="AJ3216" i="64"/>
  <c r="AJ3217" i="64" s="1"/>
  <c r="BM3018" i="64" a="1"/>
  <c r="BM3018" i="64" s="1"/>
  <c r="BM3019" i="64" a="1"/>
  <c r="BM3019" i="64" s="1"/>
  <c r="BL3020" i="64"/>
  <c r="BM60" i="64" a="1"/>
  <c r="BM60" i="64" s="1"/>
  <c r="BM58" i="64" s="1" a="1"/>
  <c r="BM58" i="64" s="1"/>
  <c r="BM61" i="64" a="1"/>
  <c r="BM61" i="64" s="1"/>
  <c r="BM59" i="64" a="1"/>
  <c r="BM59" i="64" s="1"/>
  <c r="BM3541" i="64" a="1"/>
  <c r="BM3541" i="64" s="1"/>
  <c r="BM3520" i="64" a="1"/>
  <c r="BM3520" i="64" s="1"/>
  <c r="BM1583" i="64" a="1"/>
  <c r="BM1583" i="64" s="1"/>
  <c r="BM1584" i="64" a="1"/>
  <c r="BM1584" i="64" s="1"/>
  <c r="BM1672" i="64" a="1"/>
  <c r="BM1672" i="64" s="1"/>
  <c r="BM1673" i="64" a="1"/>
  <c r="BM1673" i="64" s="1"/>
  <c r="BM1628" i="64" a="1"/>
  <c r="BM1628" i="64" s="1"/>
  <c r="BM1650" i="64" a="1"/>
  <c r="BM1650" i="64" s="1"/>
  <c r="BM1561" i="64" a="1"/>
  <c r="BM1561" i="64" s="1"/>
  <c r="BM1606" i="64" a="1"/>
  <c r="BM1606" i="64" s="1"/>
  <c r="BM787" i="64" a="1"/>
  <c r="BM787" i="64" s="1"/>
  <c r="BM781" i="64" a="1"/>
  <c r="BM781" i="64" s="1"/>
  <c r="BM782" i="64" s="1"/>
  <c r="BM791" i="64" a="1"/>
  <c r="BM791" i="64" s="1"/>
  <c r="BA788" i="64"/>
  <c r="BA792" i="64" s="1"/>
  <c r="BA784" i="64"/>
  <c r="BB779" i="64"/>
  <c r="BB783" i="64" s="1"/>
  <c r="BL20" i="864"/>
  <c r="BL102" i="861" s="1"/>
  <c r="BL33" i="863"/>
  <c r="BL17" i="863" s="1"/>
  <c r="BL33" i="861" s="1"/>
  <c r="BL21" i="863"/>
  <c r="BL44" i="863"/>
  <c r="BN1" i="64"/>
  <c r="BN7" i="64"/>
  <c r="BM4" i="64"/>
  <c r="BN3" i="64"/>
  <c r="BN1439" i="64" s="1" a="1"/>
  <c r="BN1439" i="64" s="1"/>
  <c r="BO2" i="64"/>
  <c r="BB507" i="64"/>
  <c r="BA508" i="64"/>
  <c r="BA510" i="64"/>
  <c r="AX559" i="64"/>
  <c r="AY558" i="64"/>
  <c r="AX561" i="64"/>
  <c r="BO2" i="864"/>
  <c r="BN1" i="863"/>
  <c r="BN1" i="864"/>
  <c r="BM4" i="864"/>
  <c r="BM4" i="863"/>
  <c r="BN7" i="864"/>
  <c r="BN7" i="863"/>
  <c r="BN3" i="864"/>
  <c r="BN3" i="863"/>
  <c r="AA1244" i="64"/>
  <c r="AA1245" i="64" s="1"/>
  <c r="BO3" i="861"/>
  <c r="BO3" i="1413" s="1"/>
  <c r="BN4" i="861"/>
  <c r="BN4" i="1413" s="1"/>
  <c r="AA187" i="64"/>
  <c r="AA188" i="64" s="1"/>
  <c r="Z1242" i="64"/>
  <c r="Z185" i="64"/>
  <c r="Z170" i="64"/>
  <c r="Z1227" i="64"/>
  <c r="Y1467" i="64"/>
  <c r="Y1468" i="64" s="1"/>
  <c r="Y1470" i="64" s="1"/>
  <c r="Y405" i="64"/>
  <c r="Y407" i="64" s="1"/>
  <c r="Y2400" i="64"/>
  <c r="Y2402" i="64" s="1"/>
  <c r="Y455" i="64"/>
  <c r="Y1985" i="64"/>
  <c r="Y1987" i="64" s="1"/>
  <c r="AA1518" i="64"/>
  <c r="Y1515" i="64"/>
  <c r="Y1318" i="64"/>
  <c r="Y1325" i="64" s="1"/>
  <c r="Y1274" i="64"/>
  <c r="Y1386" i="64"/>
  <c r="Y1393" i="64" s="1"/>
  <c r="Y2558" i="64"/>
  <c r="Y2567" i="64" s="1"/>
  <c r="Y1134" i="64"/>
  <c r="Y1703" i="64"/>
  <c r="Z1517" i="64"/>
  <c r="Y166" i="64"/>
  <c r="Y181" i="64"/>
  <c r="Z1142" i="64"/>
  <c r="Z1138" i="64"/>
  <c r="Y1237" i="64"/>
  <c r="Y1222" i="64"/>
  <c r="Y2155" i="64"/>
  <c r="Y1239" i="64"/>
  <c r="Y1224" i="64"/>
  <c r="W302" i="64"/>
  <c r="Y183" i="64"/>
  <c r="Y168" i="64"/>
  <c r="Y1241" i="64"/>
  <c r="Y1226" i="64"/>
  <c r="Y1238" i="64"/>
  <c r="Y1223" i="64"/>
  <c r="Y169" i="64"/>
  <c r="Y184" i="64"/>
  <c r="Y167" i="64"/>
  <c r="Y182" i="64"/>
  <c r="X2559" i="64" a="1"/>
  <c r="X2559" i="64" s="1"/>
  <c r="X154" i="64" a="1"/>
  <c r="X154" i="64" s="1"/>
  <c r="X161" i="64" a="1"/>
  <c r="X161" i="64" s="1"/>
  <c r="X151" i="64" a="1"/>
  <c r="X151" i="64" s="1"/>
  <c r="X1233" i="64" a="1"/>
  <c r="X1233" i="64" s="1"/>
  <c r="X1199" i="64" a="1"/>
  <c r="X1199" i="64" s="1"/>
  <c r="X1207" i="64" s="1"/>
  <c r="X1137" i="64" a="1"/>
  <c r="X1137" i="64" s="1"/>
  <c r="X1385" i="64" a="1"/>
  <c r="X1385" i="64" s="1"/>
  <c r="X162" i="64" a="1"/>
  <c r="X162" i="64" s="1"/>
  <c r="X153" i="64" a="1"/>
  <c r="X153" i="64" s="1"/>
  <c r="X374" i="64" a="1"/>
  <c r="X374" i="64" s="1"/>
  <c r="X900" i="64" a="1"/>
  <c r="X900" i="64" s="1"/>
  <c r="X159" i="64" a="1"/>
  <c r="X159" i="64" s="1"/>
  <c r="X1514" i="64" a="1"/>
  <c r="X1514" i="64" s="1"/>
  <c r="X406" i="64" a="1"/>
  <c r="X406" i="64" s="1"/>
  <c r="X530" i="64" a="1"/>
  <c r="X530" i="64" s="1"/>
  <c r="X561" i="64" s="1"/>
  <c r="X1465" i="64" a="1"/>
  <c r="X1465" i="64" s="1"/>
  <c r="X176" i="64" a="1"/>
  <c r="X176" i="64" s="1"/>
  <c r="X150" i="64" a="1"/>
  <c r="X150" i="64" s="1"/>
  <c r="X1232" i="64" a="1"/>
  <c r="X1232" i="64" s="1"/>
  <c r="X1216" i="64" a="1"/>
  <c r="X1216" i="64" s="1"/>
  <c r="X903" i="64" a="1"/>
  <c r="X903" i="64" s="1"/>
  <c r="X1202" i="64" a="1"/>
  <c r="X1202" i="64" s="1"/>
  <c r="X1210" i="64" s="1"/>
  <c r="X404" i="64" a="1"/>
  <c r="X404" i="64" s="1"/>
  <c r="X1317" i="64" a="1"/>
  <c r="X1317" i="64" s="1"/>
  <c r="X2399" i="64" a="1"/>
  <c r="X2399" i="64" s="1"/>
  <c r="X1466" i="64" a="1"/>
  <c r="X1466" i="64" s="1"/>
  <c r="X158" i="64" a="1"/>
  <c r="X158" i="64" s="1"/>
  <c r="X152" i="64" a="1"/>
  <c r="X152" i="64" s="1"/>
  <c r="X1231" i="64" a="1"/>
  <c r="X1231" i="64" s="1"/>
  <c r="X1200" i="64" a="1"/>
  <c r="X1200" i="64" s="1"/>
  <c r="X1208" i="64" s="1"/>
  <c r="X1133" i="64" a="1"/>
  <c r="X1133" i="64" s="1"/>
  <c r="X917" i="64" a="1"/>
  <c r="X917" i="64" s="1"/>
  <c r="X160" i="64" a="1"/>
  <c r="X160" i="64" s="1"/>
  <c r="X1201" i="64" a="1"/>
  <c r="X1201" i="64" s="1"/>
  <c r="X1209" i="64" s="1"/>
  <c r="X1986" i="64" a="1"/>
  <c r="X1986" i="64" s="1"/>
  <c r="X1984" i="64" a="1"/>
  <c r="X1984" i="64" s="1"/>
  <c r="X2752" i="64" a="1"/>
  <c r="X2752" i="64" s="1"/>
  <c r="X2759" i="64" s="1"/>
  <c r="X1275" i="64" a="1"/>
  <c r="X1275" i="64" s="1"/>
  <c r="X174" i="64" a="1"/>
  <c r="X174" i="64" s="1"/>
  <c r="X1215" i="64" a="1"/>
  <c r="X1215" i="64" s="1"/>
  <c r="X251" i="64" a="1"/>
  <c r="X251" i="64" s="1"/>
  <c r="X355" i="64" a="1"/>
  <c r="X355" i="64" s="1"/>
  <c r="X1141" i="64" a="1"/>
  <c r="X1141" i="64" s="1"/>
  <c r="X1230" i="64" a="1"/>
  <c r="X1230" i="64" s="1"/>
  <c r="X2153" i="64" a="1"/>
  <c r="X2153" i="64" s="1"/>
  <c r="X479" i="64" a="1"/>
  <c r="X479" i="64" s="1"/>
  <c r="X510" i="64" s="1"/>
  <c r="X1702" i="64" a="1"/>
  <c r="X1702" i="64" s="1"/>
  <c r="X1469" i="64" a="1"/>
  <c r="X1469" i="64" s="1"/>
  <c r="X173" i="64" a="1"/>
  <c r="X173" i="64" s="1"/>
  <c r="X1539" i="64" a="1"/>
  <c r="X1539" i="64" s="1"/>
  <c r="X1234" i="64" a="1"/>
  <c r="X1234" i="64" s="1"/>
  <c r="X1218" i="64" a="1"/>
  <c r="X1218" i="64" s="1"/>
  <c r="X1203" i="64" a="1"/>
  <c r="X1203" i="64" s="1"/>
  <c r="X1211" i="64" s="1"/>
  <c r="X1175" i="64" a="1"/>
  <c r="X1175" i="64" s="1"/>
  <c r="X342" i="64" a="1"/>
  <c r="X342" i="64" s="1"/>
  <c r="X1217" i="64" a="1"/>
  <c r="X1217" i="64" s="1"/>
  <c r="X177" i="64" a="1"/>
  <c r="X177" i="64" s="1"/>
  <c r="X389" i="64" a="1"/>
  <c r="X389" i="64" s="1"/>
  <c r="X2154" i="64" a="1"/>
  <c r="X2154" i="64" s="1"/>
  <c r="X403" i="64" a="1"/>
  <c r="X403" i="64" s="1"/>
  <c r="X454" i="64" a="1"/>
  <c r="X454" i="64" s="1"/>
  <c r="X2401" i="64" a="1"/>
  <c r="X2401" i="64" s="1"/>
  <c r="X911" i="64" a="1"/>
  <c r="X911" i="64" s="1"/>
  <c r="X175" i="64" a="1"/>
  <c r="X175" i="64" s="1"/>
  <c r="X1219" i="64" a="1"/>
  <c r="X1219" i="64" s="1"/>
  <c r="Y165" i="64"/>
  <c r="Y155" i="64"/>
  <c r="Y180" i="64"/>
  <c r="Z1288" i="64"/>
  <c r="AK1289" i="64" s="1" a="1"/>
  <c r="AK1289" i="64" s="1"/>
  <c r="Z1283" i="64"/>
  <c r="Y1240" i="64"/>
  <c r="Y1225" i="64"/>
  <c r="BH95" i="861"/>
  <c r="BI46" i="861"/>
  <c r="BK2146" i="64"/>
  <c r="BK2155" i="64" s="1"/>
  <c r="BL2154" i="64" a="1"/>
  <c r="BL2154" i="64" s="1"/>
  <c r="BL2153" i="64" a="1"/>
  <c r="BL2153" i="64" s="1"/>
  <c r="BK1515" i="64"/>
  <c r="BK1985" i="64"/>
  <c r="BK1987" i="64" s="1"/>
  <c r="BL1984" i="64" a="1"/>
  <c r="BL1984" i="64" s="1"/>
  <c r="BL1986" i="64" a="1"/>
  <c r="BL1986" i="64" s="1"/>
  <c r="BL406" i="64" a="1"/>
  <c r="BL406" i="64" s="1"/>
  <c r="BL404" i="64" a="1"/>
  <c r="BL404" i="64" s="1"/>
  <c r="BK405" i="64"/>
  <c r="BK407" i="64" s="1"/>
  <c r="BL479" i="64" a="1"/>
  <c r="BL479" i="64" s="1"/>
  <c r="BL403" i="64" a="1"/>
  <c r="BL403" i="64" s="1"/>
  <c r="BL530" i="64" a="1"/>
  <c r="BL530" i="64" s="1"/>
  <c r="BK455" i="64"/>
  <c r="BK1703" i="64"/>
  <c r="BL1702" i="64" a="1"/>
  <c r="BL1702" i="64" s="1"/>
  <c r="BL454" i="64" a="1"/>
  <c r="BL454" i="64" s="1"/>
  <c r="BK1386" i="64"/>
  <c r="BK1318" i="64"/>
  <c r="BL1317" i="64" a="1"/>
  <c r="BL1317" i="64" s="1"/>
  <c r="BL1385" i="64" a="1"/>
  <c r="BL1385" i="64" s="1"/>
  <c r="BJ1393" i="64"/>
  <c r="BK2558" i="64"/>
  <c r="BK2567" i="64" s="1"/>
  <c r="BL2559" i="64" a="1"/>
  <c r="BL2559" i="64" s="1"/>
  <c r="BX2589" i="64"/>
  <c r="BX2591" i="64" s="1"/>
  <c r="BK1274" i="64"/>
  <c r="BK2400" i="64"/>
  <c r="BK2402" i="64" s="1"/>
  <c r="BI1289" i="64" a="1"/>
  <c r="BI1289" i="64" s="1"/>
  <c r="BL2399" i="64" a="1"/>
  <c r="BL2399" i="64" s="1"/>
  <c r="BL1275" i="64" a="1"/>
  <c r="BL1275" i="64" s="1"/>
  <c r="BJ1283" i="64"/>
  <c r="BJ1288" i="64"/>
  <c r="BL1469" i="64" a="1"/>
  <c r="BL1469" i="64" s="1"/>
  <c r="BL2401" i="64" a="1"/>
  <c r="BL2401" i="64" s="1"/>
  <c r="BK1467" i="64"/>
  <c r="BK1468" i="64" s="1"/>
  <c r="BK1470" i="64" s="1"/>
  <c r="BL1465" i="64" a="1"/>
  <c r="BL1465" i="64" s="1"/>
  <c r="BL1466" i="64" a="1"/>
  <c r="BL1466" i="64" s="1"/>
  <c r="BL911" i="64" a="1"/>
  <c r="BL911" i="64" s="1"/>
  <c r="BL900" i="64" a="1"/>
  <c r="BL900" i="64" s="1"/>
  <c r="BL917" i="64" a="1"/>
  <c r="BL917" i="64" s="1"/>
  <c r="BL903" i="64" a="1"/>
  <c r="BL903" i="64" s="1"/>
  <c r="BK169" i="64"/>
  <c r="BK184" i="64"/>
  <c r="BL154" i="64" a="1"/>
  <c r="BL154" i="64" s="1"/>
  <c r="BK180" i="64"/>
  <c r="BJ170" i="64"/>
  <c r="BK168" i="64"/>
  <c r="BK183" i="64"/>
  <c r="BK167" i="64"/>
  <c r="BK182" i="64"/>
  <c r="BK166" i="64"/>
  <c r="BK181" i="64"/>
  <c r="BF188" i="64"/>
  <c r="BK165" i="64"/>
  <c r="BL161" i="64" a="1"/>
  <c r="BL161" i="64" s="1"/>
  <c r="BL173" i="64" a="1"/>
  <c r="BL173" i="64" s="1"/>
  <c r="BL175" i="64" a="1"/>
  <c r="BL175" i="64" s="1"/>
  <c r="BL159" i="64" a="1"/>
  <c r="BL159" i="64" s="1"/>
  <c r="BL177" i="64" a="1"/>
  <c r="BL177" i="64" s="1"/>
  <c r="BL174" i="64" a="1"/>
  <c r="BL174" i="64" s="1"/>
  <c r="BL176" i="64" a="1"/>
  <c r="BL176" i="64" s="1"/>
  <c r="BL162" i="64" a="1"/>
  <c r="BL162" i="64" s="1"/>
  <c r="BL158" i="64" a="1"/>
  <c r="BL158" i="64" s="1"/>
  <c r="BL160" i="64" a="1"/>
  <c r="BL160" i="64" s="1"/>
  <c r="BG187" i="64"/>
  <c r="BG188" i="64" s="1"/>
  <c r="BH185" i="64"/>
  <c r="BL389" i="64" a="1"/>
  <c r="BL389" i="64" s="1"/>
  <c r="BL151" i="64" a="1"/>
  <c r="BL151" i="64" s="1"/>
  <c r="BL150" i="64" a="1"/>
  <c r="BL150" i="64" s="1"/>
  <c r="BL153" i="64" a="1"/>
  <c r="BL153" i="64" s="1"/>
  <c r="BL152" i="64" a="1"/>
  <c r="BL152" i="64" s="1"/>
  <c r="BK155" i="64"/>
  <c r="BL1539" i="64" a="1"/>
  <c r="BL1539" i="64" s="1"/>
  <c r="BF2613" i="64"/>
  <c r="BI1244" i="64"/>
  <c r="BK1237" i="64"/>
  <c r="BK1241" i="64"/>
  <c r="BK1240" i="64"/>
  <c r="BK1238" i="64"/>
  <c r="BJ1242" i="64"/>
  <c r="BK1239" i="64"/>
  <c r="BL1231" i="64" a="1"/>
  <c r="BL1231" i="64" s="1"/>
  <c r="BL1232" i="64" a="1"/>
  <c r="BL1232" i="64" s="1"/>
  <c r="BL1233" i="64" a="1"/>
  <c r="BL1233" i="64" s="1"/>
  <c r="BL1234" i="64" a="1"/>
  <c r="BL1234" i="64" s="1"/>
  <c r="BL1230" i="64" a="1"/>
  <c r="BL1230" i="64" s="1"/>
  <c r="BJ1227" i="64"/>
  <c r="BL1199" i="64" a="1"/>
  <c r="BL1199" i="64" s="1"/>
  <c r="BL1207" i="64" s="1"/>
  <c r="BL1200" i="64" a="1"/>
  <c r="BL1200" i="64" s="1"/>
  <c r="BL1208" i="64" s="1"/>
  <c r="BL1216" i="64" a="1"/>
  <c r="BL1216" i="64" s="1"/>
  <c r="BL1201" i="64" a="1"/>
  <c r="BL1201" i="64" s="1"/>
  <c r="BL1209" i="64" s="1"/>
  <c r="BL1202" i="64" a="1"/>
  <c r="BL1202" i="64" s="1"/>
  <c r="BL1210" i="64" s="1"/>
  <c r="BL1203" i="64" a="1"/>
  <c r="BL1203" i="64" s="1"/>
  <c r="BL1211" i="64" s="1"/>
  <c r="BL1217" i="64" a="1"/>
  <c r="BL1217" i="64" s="1"/>
  <c r="BL1215" i="64" a="1"/>
  <c r="BL1215" i="64" s="1"/>
  <c r="BL1218" i="64" a="1"/>
  <c r="BL1218" i="64" s="1"/>
  <c r="BL1219" i="64" a="1"/>
  <c r="BL1219" i="64" s="1"/>
  <c r="BK1226" i="64"/>
  <c r="BK1225" i="64"/>
  <c r="BK1224" i="64"/>
  <c r="BK1223" i="64"/>
  <c r="BK1222" i="64"/>
  <c r="BL251" i="64" a="1"/>
  <c r="BL251" i="64" s="1"/>
  <c r="BI1518" i="64"/>
  <c r="BJ1517" i="64"/>
  <c r="BL374" i="64" a="1"/>
  <c r="BL374" i="64" s="1"/>
  <c r="BL1514" i="64" a="1"/>
  <c r="BL1514" i="64" s="1"/>
  <c r="BL355" i="64" a="1"/>
  <c r="BL355" i="64" s="1"/>
  <c r="BL1175" i="64" a="1"/>
  <c r="BL1175" i="64" s="1"/>
  <c r="BL1141" i="64" a="1"/>
  <c r="BL1141" i="64" s="1"/>
  <c r="BL342" i="64" a="1"/>
  <c r="BL342" i="64" s="1"/>
  <c r="BJ1138" i="64"/>
  <c r="BK1134" i="64"/>
  <c r="BK1142" i="64" s="1"/>
  <c r="BL1137" i="64" a="1"/>
  <c r="BL1137" i="64" s="1"/>
  <c r="BL1133" i="64" a="1"/>
  <c r="BL1133" i="64" s="1"/>
  <c r="BM302" i="64"/>
  <c r="BM42" i="863" a="1"/>
  <c r="BM42" i="863" s="1"/>
  <c r="BM43" i="863" a="1"/>
  <c r="BM43" i="863" s="1"/>
  <c r="BM40" i="863" a="1"/>
  <c r="BM40" i="863" s="1"/>
  <c r="BM39" i="863" a="1"/>
  <c r="BM39" i="863" s="1"/>
  <c r="BM32" i="863"/>
  <c r="BM41" i="863" a="1"/>
  <c r="BM41" i="863" s="1"/>
  <c r="BM29" i="863"/>
  <c r="BM30" i="863"/>
  <c r="BN2" i="863"/>
  <c r="BN31" i="863" s="1"/>
  <c r="BL34" i="863"/>
  <c r="BM16" i="864"/>
  <c r="BM18" i="864"/>
  <c r="BM17" i="864"/>
  <c r="BN19" i="864"/>
  <c r="BL51" i="863" a="1"/>
  <c r="BL51" i="863" s="1"/>
  <c r="BL53" i="863" a="1"/>
  <c r="BL53" i="863" s="1"/>
  <c r="BL49" i="863" a="1"/>
  <c r="BL49" i="863" s="1"/>
  <c r="BO1" i="861"/>
  <c r="BO1" i="1413" s="1"/>
  <c r="BO7" i="861"/>
  <c r="BO7" i="1413" s="1"/>
  <c r="BP2" i="861"/>
  <c r="BP2" i="1413" s="1"/>
  <c r="W320" i="64"/>
  <c r="W303" i="64"/>
  <c r="W321" i="64"/>
  <c r="W322" i="64"/>
  <c r="W304" i="64"/>
  <c r="W305" i="64"/>
  <c r="W323" i="64"/>
  <c r="AZ3" i="860"/>
  <c r="AZ4" i="860" s="1"/>
  <c r="BA2" i="860"/>
  <c r="AZ1" i="860"/>
  <c r="AZ7" i="860"/>
  <c r="BF2654" i="64"/>
  <c r="BE2656" i="64"/>
  <c r="BF2633" i="64"/>
  <c r="BF2635" i="64" s="1"/>
  <c r="W2788" i="64"/>
  <c r="BN1440" i="64" a="1"/>
  <c r="X1386" i="64" a="1"/>
  <c r="X2558" i="64" a="1"/>
  <c r="X1985" i="64" a="1"/>
  <c r="X455" i="64" a="1"/>
  <c r="W3099" i="64" a="1"/>
  <c r="BL1985" i="64" a="1"/>
  <c r="BL1274" i="64" a="1"/>
  <c r="W3065" i="64" a="1"/>
  <c r="Y1517" i="64" a="1"/>
  <c r="BM1607" i="64"/>
  <c r="BM1562" i="64"/>
  <c r="BM1651" i="64"/>
  <c r="X1274" i="64" a="1"/>
  <c r="X1515" i="64" a="1"/>
  <c r="BJ1518" i="64" a="1"/>
  <c r="X1134" i="64" a="1"/>
  <c r="X1318" i="64" a="1"/>
  <c r="BM3241" i="64" a="1"/>
  <c r="BL1386" i="64" a="1"/>
  <c r="BM1585" i="64"/>
  <c r="BL455" i="64" a="1"/>
  <c r="BM1629" i="64"/>
  <c r="BL1703" i="64" a="1"/>
  <c r="BK1517" i="64" a="1"/>
  <c r="X1703" i="64" a="1"/>
  <c r="BL1540" i="64"/>
  <c r="BL1318" i="64" a="1"/>
  <c r="Z1518" i="64" a="1"/>
  <c r="X2400" i="64" a="1"/>
  <c r="BM1674" i="64"/>
  <c r="X1540" i="64"/>
  <c r="BL1515" i="64" a="1"/>
  <c r="BL2400" i="64" a="1"/>
  <c r="BL1134" i="64" a="1"/>
  <c r="BL2558" i="64" a="1"/>
  <c r="AI61" i="1413" l="1"/>
  <c r="AI59" i="861" s="1"/>
  <c r="BM43" i="1413"/>
  <c r="BM17" i="861" s="1"/>
  <c r="AK27" i="1413"/>
  <c r="AL23" i="1413" s="1"/>
  <c r="AJ51" i="1413"/>
  <c r="AJ52" i="1413" s="1"/>
  <c r="BN14" i="1413"/>
  <c r="BN20" i="1413" s="1"/>
  <c r="BN23" i="861" s="1"/>
  <c r="BO76" i="1413"/>
  <c r="BO10" i="1413"/>
  <c r="BO31" i="1413"/>
  <c r="BO17" i="1413"/>
  <c r="BO69" i="1413"/>
  <c r="BO36" i="1413"/>
  <c r="BO32" i="1413"/>
  <c r="BO56" i="1413"/>
  <c r="BO50" i="1413"/>
  <c r="BO60" i="1413"/>
  <c r="BO18" i="1413"/>
  <c r="BO45" i="1413"/>
  <c r="BO42" i="1413"/>
  <c r="BO25" i="1413"/>
  <c r="BO11" i="1413"/>
  <c r="BO13" i="1413"/>
  <c r="BO12" i="1413"/>
  <c r="BM24" i="1413"/>
  <c r="AJ39" i="1413"/>
  <c r="AJ90" i="861" s="1"/>
  <c r="BN1440" i="64"/>
  <c r="BD1442" i="64"/>
  <c r="BN722" i="64" a="1"/>
  <c r="BN722" i="64" s="1"/>
  <c r="AJ724" i="64"/>
  <c r="AJ719" i="64"/>
  <c r="AK714" i="64"/>
  <c r="BN723" i="64" a="1"/>
  <c r="BN723" i="64" s="1"/>
  <c r="BN716" i="64" a="1"/>
  <c r="BN716" i="64" s="1"/>
  <c r="BM78" i="64"/>
  <c r="BM84" i="64" s="1"/>
  <c r="BN75" i="64" a="1"/>
  <c r="BN75" i="64" s="1"/>
  <c r="BN77" i="64" a="1"/>
  <c r="BN77" i="64" s="1"/>
  <c r="BN625" i="64" a="1"/>
  <c r="BN625" i="64" s="1"/>
  <c r="BN76" i="64" a="1"/>
  <c r="BN76" i="64" s="1"/>
  <c r="BN82" i="64" a="1"/>
  <c r="BN82" i="64" s="1"/>
  <c r="BN81" i="64" a="1"/>
  <c r="BN81" i="64" s="1"/>
  <c r="BN74" i="64" a="1"/>
  <c r="BN74" i="64" s="1"/>
  <c r="BL103" i="861"/>
  <c r="AI1838" i="64"/>
  <c r="AJ1832" i="64"/>
  <c r="AJ1834" i="64" s="1"/>
  <c r="AJ1798" i="64"/>
  <c r="AE628" i="64"/>
  <c r="AE639" i="64" s="1"/>
  <c r="AE636" i="64"/>
  <c r="AE640" i="64" s="1"/>
  <c r="BN631" i="64" a="1"/>
  <c r="BN631" i="64" s="1"/>
  <c r="BN621" i="64" a="1"/>
  <c r="BN621" i="64" s="1"/>
  <c r="BN635" i="64" a="1"/>
  <c r="BN635" i="64" s="1"/>
  <c r="BN627" i="64" a="1"/>
  <c r="BN627" i="64" s="1"/>
  <c r="AF608" i="64"/>
  <c r="BN613" i="64" a="1"/>
  <c r="BN613" i="64" s="1"/>
  <c r="BN614" i="64" a="1"/>
  <c r="BN614" i="64" s="1"/>
  <c r="BN610" i="64" a="1"/>
  <c r="BN610" i="64" s="1"/>
  <c r="BM612" i="64"/>
  <c r="BM615" i="64"/>
  <c r="BM3241" i="64"/>
  <c r="BN3240" i="64" a="1"/>
  <c r="BN3240" i="64" s="1"/>
  <c r="BN3023" i="64" a="1"/>
  <c r="BN3023" i="64" s="1"/>
  <c r="BN3025" i="64" s="1"/>
  <c r="AJ3218" i="64"/>
  <c r="AK3213" i="64"/>
  <c r="BN3215" i="64" a="1"/>
  <c r="BN3215" i="64" s="1"/>
  <c r="BN3018" i="64" a="1"/>
  <c r="BN3018" i="64" s="1"/>
  <c r="BN3019" i="64" a="1"/>
  <c r="BN3019" i="64" s="1"/>
  <c r="BM3020" i="64"/>
  <c r="BN60" i="64" a="1"/>
  <c r="BN60" i="64" s="1"/>
  <c r="BN58" i="64" s="1" a="1"/>
  <c r="BN58" i="64" s="1"/>
  <c r="BN61" i="64" a="1"/>
  <c r="BN61" i="64" s="1"/>
  <c r="BN59" i="64" a="1"/>
  <c r="BN59" i="64" s="1"/>
  <c r="BN3541" i="64" a="1"/>
  <c r="BN3541" i="64" s="1"/>
  <c r="BN3520" i="64" a="1"/>
  <c r="BN3520" i="64" s="1"/>
  <c r="BN1583" i="64" a="1"/>
  <c r="BN1583" i="64" s="1"/>
  <c r="BN1584" i="64" a="1"/>
  <c r="BN1584" i="64" s="1"/>
  <c r="BN1672" i="64" a="1"/>
  <c r="BN1672" i="64" s="1"/>
  <c r="BN1673" i="64" a="1"/>
  <c r="BN1673" i="64" s="1"/>
  <c r="BN1628" i="64" a="1"/>
  <c r="BN1628" i="64" s="1"/>
  <c r="BN1650" i="64" a="1"/>
  <c r="BN1650" i="64" s="1"/>
  <c r="BN1561" i="64" a="1"/>
  <c r="BN1561" i="64" s="1"/>
  <c r="BN1606" i="64" a="1"/>
  <c r="BN1606" i="64" s="1"/>
  <c r="BB788" i="64"/>
  <c r="BB792" i="64" s="1"/>
  <c r="BB784" i="64"/>
  <c r="BC779" i="64"/>
  <c r="BC783" i="64" s="1"/>
  <c r="BN791" i="64" a="1"/>
  <c r="BN791" i="64" s="1"/>
  <c r="BN787" i="64" a="1"/>
  <c r="BN787" i="64" s="1"/>
  <c r="BN781" i="64" a="1"/>
  <c r="BN781" i="64" s="1"/>
  <c r="BN782" i="64" s="1"/>
  <c r="BM20" i="864"/>
  <c r="BM102" i="861" s="1"/>
  <c r="BM33" i="863"/>
  <c r="BM17" i="863" s="1"/>
  <c r="BM33" i="861" s="1"/>
  <c r="BM21" i="863"/>
  <c r="BM44" i="863"/>
  <c r="BP2" i="64"/>
  <c r="BN4" i="64"/>
  <c r="BO7" i="64"/>
  <c r="BO3" i="64"/>
  <c r="BO1439" i="64" s="1" a="1"/>
  <c r="BO1439" i="64" s="1"/>
  <c r="BO1" i="64"/>
  <c r="AY559" i="64"/>
  <c r="AZ558" i="64"/>
  <c r="AY561" i="64"/>
  <c r="BB508" i="64"/>
  <c r="BC507" i="64"/>
  <c r="BB510" i="64"/>
  <c r="BP2" i="864"/>
  <c r="BN4" i="864"/>
  <c r="BN4" i="863"/>
  <c r="BO3" i="864"/>
  <c r="BO3" i="863"/>
  <c r="BO7" i="864"/>
  <c r="BO7" i="863"/>
  <c r="BO1" i="864"/>
  <c r="BO1" i="863"/>
  <c r="Z187" i="64"/>
  <c r="Z188" i="64" s="1"/>
  <c r="BP3" i="861"/>
  <c r="BP3" i="1413" s="1"/>
  <c r="BO4" i="861"/>
  <c r="BO4" i="1413" s="1"/>
  <c r="Z1244" i="64"/>
  <c r="Z1245" i="64" s="1"/>
  <c r="Y185" i="64"/>
  <c r="Y1227" i="64"/>
  <c r="Y1242" i="64"/>
  <c r="Y170" i="64"/>
  <c r="X405" i="64"/>
  <c r="X407" i="64" s="1"/>
  <c r="X1467" i="64"/>
  <c r="X1468" i="64" s="1"/>
  <c r="X1470" i="64" s="1"/>
  <c r="X1985" i="64"/>
  <c r="X1987" i="64" s="1"/>
  <c r="X1515" i="64"/>
  <c r="Y1517" i="64"/>
  <c r="X2400" i="64"/>
  <c r="X2402" i="64" s="1"/>
  <c r="Z1518" i="64"/>
  <c r="X1318" i="64"/>
  <c r="X1325" i="64" s="1"/>
  <c r="X1703" i="64"/>
  <c r="X1134" i="64"/>
  <c r="X2558" i="64"/>
  <c r="X2567" i="64" s="1"/>
  <c r="X455" i="64"/>
  <c r="X1274" i="64"/>
  <c r="X1386" i="64"/>
  <c r="X1393" i="64" s="1"/>
  <c r="X1241" i="64"/>
  <c r="X1226" i="64"/>
  <c r="X2155" i="64"/>
  <c r="X182" i="64"/>
  <c r="X167" i="64"/>
  <c r="X1237" i="64"/>
  <c r="X1222" i="64"/>
  <c r="W2153" i="64" a="1"/>
  <c r="W2153" i="64" s="1"/>
  <c r="W1986" i="64" a="1"/>
  <c r="W1986" i="64" s="1"/>
  <c r="W1317" i="64" a="1"/>
  <c r="W1317" i="64" s="1"/>
  <c r="W2559" i="64" a="1"/>
  <c r="W2559" i="64" s="1"/>
  <c r="W2401" i="64" a="1"/>
  <c r="W2401" i="64" s="1"/>
  <c r="W917" i="64" a="1"/>
  <c r="W917" i="64" s="1"/>
  <c r="W162" i="64" a="1"/>
  <c r="W162" i="64" s="1"/>
  <c r="W158" i="64" a="1"/>
  <c r="W158" i="64" s="1"/>
  <c r="W1231" i="64" a="1"/>
  <c r="W1231" i="64" s="1"/>
  <c r="W1219" i="64" a="1"/>
  <c r="W1219" i="64" s="1"/>
  <c r="W1217" i="64" a="1"/>
  <c r="W1217" i="64" s="1"/>
  <c r="W1202" i="64" a="1"/>
  <c r="W1202" i="64" s="1"/>
  <c r="W1210" i="64" s="1"/>
  <c r="W342" i="64" a="1"/>
  <c r="W342" i="64" s="1"/>
  <c r="W177" i="64" a="1"/>
  <c r="W177" i="64" s="1"/>
  <c r="W251" i="64" a="1"/>
  <c r="W251" i="64" s="1"/>
  <c r="W2154" i="64" a="1"/>
  <c r="W2154" i="64" s="1"/>
  <c r="W1984" i="64" a="1"/>
  <c r="W1984" i="64" s="1"/>
  <c r="W1702" i="64" a="1"/>
  <c r="W1702" i="64" s="1"/>
  <c r="W2399" i="64" a="1"/>
  <c r="W2399" i="64" s="1"/>
  <c r="W911" i="64" a="1"/>
  <c r="W911" i="64" s="1"/>
  <c r="W903" i="64" a="1"/>
  <c r="W903" i="64" s="1"/>
  <c r="W160" i="64" a="1"/>
  <c r="W160" i="64" s="1"/>
  <c r="W152" i="64" a="1"/>
  <c r="W152" i="64" s="1"/>
  <c r="W389" i="64" a="1"/>
  <c r="W389" i="64" s="1"/>
  <c r="W1234" i="64" a="1"/>
  <c r="W1234" i="64" s="1"/>
  <c r="W1199" i="64" a="1"/>
  <c r="W1199" i="64" s="1"/>
  <c r="W1207" i="64" s="1"/>
  <c r="W1216" i="64" a="1"/>
  <c r="W1216" i="64" s="1"/>
  <c r="W1539" i="64" a="1"/>
  <c r="W1539" i="64" s="1"/>
  <c r="W176" i="64" a="1"/>
  <c r="W176" i="64" s="1"/>
  <c r="W404" i="64" a="1"/>
  <c r="W404" i="64" s="1"/>
  <c r="W530" i="64" a="1"/>
  <c r="W530" i="64" s="1"/>
  <c r="W561" i="64" s="1"/>
  <c r="W454" i="64" a="1"/>
  <c r="W454" i="64" s="1"/>
  <c r="W1275" i="64" a="1"/>
  <c r="W1275" i="64" s="1"/>
  <c r="W900" i="64" a="1"/>
  <c r="W900" i="64" s="1"/>
  <c r="W159" i="64" a="1"/>
  <c r="W159" i="64" s="1"/>
  <c r="W151" i="64" a="1"/>
  <c r="W151" i="64" s="1"/>
  <c r="W1230" i="64" a="1"/>
  <c r="W1230" i="64" s="1"/>
  <c r="W406" i="64" a="1"/>
  <c r="W406" i="64" s="1"/>
  <c r="W1465" i="64" a="1"/>
  <c r="W1465" i="64" s="1"/>
  <c r="W174" i="64" a="1"/>
  <c r="W174" i="64" s="1"/>
  <c r="W150" i="64" a="1"/>
  <c r="W150" i="64" s="1"/>
  <c r="W1233" i="64" a="1"/>
  <c r="W1233" i="64" s="1"/>
  <c r="W1200" i="64" a="1"/>
  <c r="W1200" i="64" s="1"/>
  <c r="W1208" i="64" s="1"/>
  <c r="W374" i="64" a="1"/>
  <c r="W374" i="64" s="1"/>
  <c r="W355" i="64" a="1"/>
  <c r="W355" i="64" s="1"/>
  <c r="W1137" i="64" a="1"/>
  <c r="W1137" i="64" s="1"/>
  <c r="W161" i="64" a="1"/>
  <c r="W161" i="64" s="1"/>
  <c r="W1203" i="64" a="1"/>
  <c r="W1203" i="64" s="1"/>
  <c r="W1211" i="64" s="1"/>
  <c r="W479" i="64" a="1"/>
  <c r="W479" i="64" s="1"/>
  <c r="W510" i="64" s="1"/>
  <c r="W1385" i="64" a="1"/>
  <c r="W1385" i="64" s="1"/>
  <c r="W2752" i="64" a="1"/>
  <c r="W2752" i="64" s="1"/>
  <c r="W2759" i="64" s="1"/>
  <c r="W1466" i="64" a="1"/>
  <c r="W1466" i="64" s="1"/>
  <c r="W173" i="64" a="1"/>
  <c r="W173" i="64" s="1"/>
  <c r="W153" i="64" a="1"/>
  <c r="W153" i="64" s="1"/>
  <c r="W1232" i="64" a="1"/>
  <c r="W1232" i="64" s="1"/>
  <c r="W1201" i="64" a="1"/>
  <c r="W1201" i="64" s="1"/>
  <c r="W1209" i="64" s="1"/>
  <c r="W1514" i="64" a="1"/>
  <c r="W1514" i="64" s="1"/>
  <c r="W1175" i="64" a="1"/>
  <c r="W1175" i="64" s="1"/>
  <c r="W403" i="64" a="1"/>
  <c r="W403" i="64" s="1"/>
  <c r="W175" i="64" a="1"/>
  <c r="W175" i="64" s="1"/>
  <c r="W1218" i="64" a="1"/>
  <c r="W1218" i="64" s="1"/>
  <c r="W1141" i="64" a="1"/>
  <c r="W1141" i="64" s="1"/>
  <c r="W1133" i="64" a="1"/>
  <c r="W1133" i="64" s="1"/>
  <c r="W154" i="64" a="1"/>
  <c r="W154" i="64" s="1"/>
  <c r="W1469" i="64" a="1"/>
  <c r="W1469" i="64" s="1"/>
  <c r="W1215" i="64" a="1"/>
  <c r="W1215" i="64" s="1"/>
  <c r="Y1283" i="64"/>
  <c r="Y1288" i="64"/>
  <c r="AJ1289" i="64" s="1" a="1"/>
  <c r="AJ1289" i="64" s="1"/>
  <c r="X1239" i="64"/>
  <c r="X1224" i="64"/>
  <c r="X165" i="64"/>
  <c r="X180" i="64"/>
  <c r="X155" i="64"/>
  <c r="X166" i="64"/>
  <c r="X181" i="64"/>
  <c r="X168" i="64"/>
  <c r="X183" i="64"/>
  <c r="X184" i="64"/>
  <c r="X169" i="64"/>
  <c r="AV2158" i="64"/>
  <c r="Y1142" i="64"/>
  <c r="Y1138" i="64"/>
  <c r="X1238" i="64"/>
  <c r="X1223" i="64"/>
  <c r="X1240" i="64"/>
  <c r="X1225" i="64"/>
  <c r="V302" i="64"/>
  <c r="V305" i="64"/>
  <c r="V320" i="64"/>
  <c r="V322" i="64"/>
  <c r="V303" i="64"/>
  <c r="V321" i="64"/>
  <c r="V304" i="64"/>
  <c r="V323" i="64"/>
  <c r="V2788" i="64"/>
  <c r="BI95" i="861"/>
  <c r="BJ46" i="861"/>
  <c r="BI64" i="861"/>
  <c r="BL2146" i="64"/>
  <c r="BL2155" i="64" s="1"/>
  <c r="BH64" i="861"/>
  <c r="BK2158" i="64"/>
  <c r="BM2154" i="64" a="1"/>
  <c r="BM2154" i="64" s="1"/>
  <c r="BM2153" i="64" a="1"/>
  <c r="BM2153" i="64" s="1"/>
  <c r="BL1515" i="64"/>
  <c r="BL1985" i="64"/>
  <c r="BL1987" i="64" s="1"/>
  <c r="BM1984" i="64" a="1"/>
  <c r="BM1984" i="64" s="1"/>
  <c r="BM1986" i="64" a="1"/>
  <c r="BM1986" i="64" s="1"/>
  <c r="BL405" i="64"/>
  <c r="BL407" i="64" s="1"/>
  <c r="BM404" i="64" a="1"/>
  <c r="BM404" i="64" s="1"/>
  <c r="BM406" i="64" a="1"/>
  <c r="BM406" i="64" s="1"/>
  <c r="BM479" i="64" a="1"/>
  <c r="BM479" i="64" s="1"/>
  <c r="BM403" i="64" a="1"/>
  <c r="BM403" i="64" s="1"/>
  <c r="BM530" i="64" a="1"/>
  <c r="BM530" i="64" s="1"/>
  <c r="BL455" i="64"/>
  <c r="BL1703" i="64"/>
  <c r="BM1702" i="64" a="1"/>
  <c r="BM1702" i="64" s="1"/>
  <c r="BM454" i="64" a="1"/>
  <c r="BM454" i="64" s="1"/>
  <c r="BL1386" i="64"/>
  <c r="BL1318" i="64"/>
  <c r="BM1317" i="64" a="1"/>
  <c r="BM1317" i="64" s="1"/>
  <c r="BM1385" i="64" a="1"/>
  <c r="BM1385" i="64" s="1"/>
  <c r="BK1393" i="64"/>
  <c r="BL2558" i="64"/>
  <c r="BL2567" i="64" s="1"/>
  <c r="BM2559" i="64" a="1"/>
  <c r="BM2559" i="64" s="1"/>
  <c r="BY2589" i="64"/>
  <c r="BY2591" i="64" s="1"/>
  <c r="BL1274" i="64"/>
  <c r="BL2400" i="64"/>
  <c r="BL2402" i="64" s="1"/>
  <c r="BJ1289" i="64" a="1"/>
  <c r="BJ1289" i="64" s="1"/>
  <c r="BM2399" i="64" a="1"/>
  <c r="BM2399" i="64" s="1"/>
  <c r="BM1275" i="64" a="1"/>
  <c r="BM1275" i="64" s="1"/>
  <c r="BK1283" i="64"/>
  <c r="BK1288" i="64"/>
  <c r="BM1469" i="64" a="1"/>
  <c r="BM1469" i="64" s="1"/>
  <c r="BM2401" i="64" a="1"/>
  <c r="BM2401" i="64" s="1"/>
  <c r="BL1467" i="64"/>
  <c r="BL1468" i="64" s="1"/>
  <c r="BL1470" i="64" s="1"/>
  <c r="BM1465" i="64" a="1"/>
  <c r="BM1465" i="64" s="1"/>
  <c r="BM1466" i="64" a="1"/>
  <c r="BM1466" i="64" s="1"/>
  <c r="BM911" i="64" a="1"/>
  <c r="BM911" i="64" s="1"/>
  <c r="BM900" i="64" a="1"/>
  <c r="BM900" i="64" s="1"/>
  <c r="BM903" i="64" a="1"/>
  <c r="BM903" i="64" s="1"/>
  <c r="BM917" i="64" a="1"/>
  <c r="BM917" i="64" s="1"/>
  <c r="BL169" i="64"/>
  <c r="BL184" i="64"/>
  <c r="BM154" i="64" a="1"/>
  <c r="BM154" i="64" s="1"/>
  <c r="BK170" i="64"/>
  <c r="BL180" i="64"/>
  <c r="BL182" i="64"/>
  <c r="BL168" i="64"/>
  <c r="BL183" i="64"/>
  <c r="BL166" i="64"/>
  <c r="BL181" i="64"/>
  <c r="BL167" i="64"/>
  <c r="BL165" i="64"/>
  <c r="BM173" i="64" a="1"/>
  <c r="BM173" i="64" s="1"/>
  <c r="BM175" i="64" a="1"/>
  <c r="BM175" i="64" s="1"/>
  <c r="BM177" i="64" a="1"/>
  <c r="BM177" i="64" s="1"/>
  <c r="BM159" i="64" a="1"/>
  <c r="BM159" i="64" s="1"/>
  <c r="BM174" i="64" a="1"/>
  <c r="BM174" i="64" s="1"/>
  <c r="BM176" i="64" a="1"/>
  <c r="BM176" i="64" s="1"/>
  <c r="BM162" i="64" a="1"/>
  <c r="BM162" i="64" s="1"/>
  <c r="BM160" i="64" a="1"/>
  <c r="BM160" i="64" s="1"/>
  <c r="BM161" i="64" a="1"/>
  <c r="BM161" i="64" s="1"/>
  <c r="BM158" i="64" a="1"/>
  <c r="BM158" i="64" s="1"/>
  <c r="BI185" i="64"/>
  <c r="BH187" i="64"/>
  <c r="BM389" i="64" a="1"/>
  <c r="BM389" i="64" s="1"/>
  <c r="BM153" i="64" a="1"/>
  <c r="BM153" i="64" s="1"/>
  <c r="BM152" i="64" a="1"/>
  <c r="BM152" i="64" s="1"/>
  <c r="BM150" i="64" a="1"/>
  <c r="BM150" i="64" s="1"/>
  <c r="BM151" i="64" a="1"/>
  <c r="BM151" i="64" s="1"/>
  <c r="BL155" i="64"/>
  <c r="BG2613" i="64"/>
  <c r="BM1539" i="64" a="1"/>
  <c r="BM1539" i="64" s="1"/>
  <c r="BJ1244" i="64"/>
  <c r="BJ1245" i="64" s="1"/>
  <c r="BI1245" i="64"/>
  <c r="BK1242" i="64"/>
  <c r="BL1241" i="64"/>
  <c r="BL1240" i="64"/>
  <c r="BL1239" i="64"/>
  <c r="BL1238" i="64"/>
  <c r="BL1237" i="64"/>
  <c r="BM1232" i="64" a="1"/>
  <c r="BM1232" i="64" s="1"/>
  <c r="BM1231" i="64" a="1"/>
  <c r="BM1231" i="64" s="1"/>
  <c r="BM1233" i="64" a="1"/>
  <c r="BM1233" i="64" s="1"/>
  <c r="BM1234" i="64" a="1"/>
  <c r="BM1234" i="64" s="1"/>
  <c r="BM1230" i="64" a="1"/>
  <c r="BM1230" i="64" s="1"/>
  <c r="BK1227" i="64"/>
  <c r="BM1199" i="64" a="1"/>
  <c r="BM1199" i="64" s="1"/>
  <c r="BM1207" i="64" s="1"/>
  <c r="BM1200" i="64" a="1"/>
  <c r="BM1200" i="64" s="1"/>
  <c r="BM1208" i="64" s="1"/>
  <c r="BM1216" i="64" a="1"/>
  <c r="BM1216" i="64" s="1"/>
  <c r="BM1201" i="64" a="1"/>
  <c r="BM1201" i="64" s="1"/>
  <c r="BM1209" i="64" s="1"/>
  <c r="BM1202" i="64" a="1"/>
  <c r="BM1202" i="64" s="1"/>
  <c r="BM1210" i="64" s="1"/>
  <c r="BM1215" i="64" a="1"/>
  <c r="BM1215" i="64" s="1"/>
  <c r="BM1203" i="64" a="1"/>
  <c r="BM1203" i="64" s="1"/>
  <c r="BM1211" i="64" s="1"/>
  <c r="BM1217" i="64" a="1"/>
  <c r="BM1217" i="64" s="1"/>
  <c r="BM1218" i="64" a="1"/>
  <c r="BM1218" i="64" s="1"/>
  <c r="BM1219" i="64" a="1"/>
  <c r="BM1219" i="64" s="1"/>
  <c r="BL1226" i="64"/>
  <c r="BL1225" i="64"/>
  <c r="BL1224" i="64"/>
  <c r="BL1223" i="64"/>
  <c r="BL1222" i="64"/>
  <c r="BM251" i="64" a="1"/>
  <c r="BM251" i="64" s="1"/>
  <c r="BJ1518" i="64"/>
  <c r="BK1517" i="64"/>
  <c r="BM374" i="64" a="1"/>
  <c r="BM374" i="64" s="1"/>
  <c r="BM1514" i="64" a="1"/>
  <c r="BM1514" i="64" s="1"/>
  <c r="BM355" i="64" a="1"/>
  <c r="BM355" i="64" s="1"/>
  <c r="BM1175" i="64" a="1"/>
  <c r="BM1175" i="64" s="1"/>
  <c r="BM1141" i="64" a="1"/>
  <c r="BM1141" i="64" s="1"/>
  <c r="BM342" i="64" a="1"/>
  <c r="BM342" i="64" s="1"/>
  <c r="BK1138" i="64"/>
  <c r="BL1134" i="64"/>
  <c r="BL1142" i="64" s="1"/>
  <c r="BM1137" i="64" a="1"/>
  <c r="BM1137" i="64" s="1"/>
  <c r="BM1133" i="64" a="1"/>
  <c r="BM1133" i="64" s="1"/>
  <c r="BN302" i="64"/>
  <c r="BM51" i="863" a="1"/>
  <c r="BM51" i="863" s="1"/>
  <c r="BM49" i="863" a="1"/>
  <c r="BM49" i="863" s="1"/>
  <c r="BM53" i="863" a="1"/>
  <c r="BM53" i="863" s="1"/>
  <c r="BN18" i="864"/>
  <c r="BN17" i="864"/>
  <c r="BN16" i="864"/>
  <c r="BO19" i="864"/>
  <c r="BN43" i="863" a="1"/>
  <c r="BN43" i="863" s="1"/>
  <c r="BN41" i="863" a="1"/>
  <c r="BN41" i="863" s="1"/>
  <c r="BN39" i="863" a="1"/>
  <c r="BN39" i="863" s="1"/>
  <c r="BN40" i="863" a="1"/>
  <c r="BN40" i="863" s="1"/>
  <c r="BN42" i="863" a="1"/>
  <c r="BN42" i="863" s="1"/>
  <c r="BN32" i="863"/>
  <c r="BN29" i="863"/>
  <c r="BN30" i="863"/>
  <c r="BO2" i="863"/>
  <c r="BO31" i="863" s="1"/>
  <c r="BM34" i="863"/>
  <c r="BP7" i="861"/>
  <c r="BP7" i="1413" s="1"/>
  <c r="BQ2" i="861"/>
  <c r="BQ2" i="1413" s="1"/>
  <c r="BP1" i="861"/>
  <c r="BP1" i="1413" s="1"/>
  <c r="W324" i="64"/>
  <c r="X320" i="64"/>
  <c r="X321" i="64"/>
  <c r="X303" i="64"/>
  <c r="X304" i="64"/>
  <c r="X322" i="64"/>
  <c r="X305" i="64"/>
  <c r="X323" i="64"/>
  <c r="W306" i="64"/>
  <c r="BA3" i="860"/>
  <c r="BA4" i="860" s="1"/>
  <c r="BB2" i="860"/>
  <c r="BA1" i="860"/>
  <c r="BA7" i="860"/>
  <c r="W1104" i="64" a="1"/>
  <c r="W1104" i="64" s="1"/>
  <c r="W1099" i="64" a="1"/>
  <c r="W1099" i="64" s="1"/>
  <c r="W2885" i="64" a="1"/>
  <c r="W2885" i="64" s="1"/>
  <c r="W2886" i="64" a="1"/>
  <c r="W2886" i="64" s="1"/>
  <c r="W2887" i="64" a="1"/>
  <c r="W2887" i="64" s="1"/>
  <c r="W2889" i="64" a="1"/>
  <c r="W2889" i="64" s="1"/>
  <c r="W2891" i="64" a="1"/>
  <c r="W2891" i="64" s="1"/>
  <c r="W2892" i="64" a="1"/>
  <c r="W2892" i="64" s="1"/>
  <c r="W2893" i="64" a="1"/>
  <c r="W2893" i="64" s="1"/>
  <c r="W2888" i="64" a="1"/>
  <c r="W2888" i="64" s="1"/>
  <c r="W2890" i="64" a="1"/>
  <c r="W2890" i="64" s="1"/>
  <c r="W663" i="64" a="1"/>
  <c r="W663" i="64" s="1"/>
  <c r="W686" i="64" a="1"/>
  <c r="W686" i="64" s="1"/>
  <c r="W685" i="64" a="1"/>
  <c r="W685" i="64" s="1"/>
  <c r="W3065" i="64"/>
  <c r="W3099" i="64"/>
  <c r="W2977" i="64" a="1"/>
  <c r="W2977" i="64" s="1"/>
  <c r="W2997" i="64" a="1"/>
  <c r="W2997" i="64" s="1"/>
  <c r="BF2656" i="64"/>
  <c r="BG2654" i="64"/>
  <c r="W3403" i="64" a="1"/>
  <c r="W3403" i="64" s="1"/>
  <c r="BG2633" i="64"/>
  <c r="BG2635" i="64" s="1"/>
  <c r="W2525" i="64" a="1"/>
  <c r="W2525" i="64" s="1"/>
  <c r="W2524" i="64" a="1"/>
  <c r="W2524" i="64" s="1"/>
  <c r="W2515" i="64" a="1"/>
  <c r="W2515" i="64" s="1"/>
  <c r="W2516" i="64" a="1"/>
  <c r="W2516" i="64" s="1"/>
  <c r="W2506" i="64" a="1"/>
  <c r="W2506" i="64" s="1"/>
  <c r="W2507" i="64" a="1"/>
  <c r="W2507" i="64" s="1"/>
  <c r="W3044" i="64" a="1"/>
  <c r="W3044" i="64" s="1"/>
  <c r="X2788" i="64"/>
  <c r="BO1440" i="64" a="1"/>
  <c r="W2512" i="64" a="1"/>
  <c r="BM455" i="64" a="1"/>
  <c r="BK1518" i="64" a="1"/>
  <c r="W3045" i="64" a="1"/>
  <c r="BM1540" i="64"/>
  <c r="W2400" i="64" a="1"/>
  <c r="BL1517" i="64" a="1"/>
  <c r="BN3241" i="64" a="1"/>
  <c r="W1100" i="64" a="1"/>
  <c r="X3065" i="64" a="1"/>
  <c r="BM2558" i="64" a="1"/>
  <c r="Y1518" i="64" a="1"/>
  <c r="W1318" i="64" a="1"/>
  <c r="BM1386" i="64" a="1"/>
  <c r="W2558" i="64" a="1"/>
  <c r="BN1674" i="64"/>
  <c r="W687" i="64" a="1"/>
  <c r="BM1703" i="64" a="1"/>
  <c r="BM2400" i="64" a="1"/>
  <c r="BN1607" i="64"/>
  <c r="BN1562" i="64"/>
  <c r="BM1318" i="64" a="1"/>
  <c r="W1274" i="64" a="1"/>
  <c r="V3099" i="64" a="1"/>
  <c r="V3065" i="64" a="1"/>
  <c r="BN1585" i="64"/>
  <c r="BM1134" i="64" a="1"/>
  <c r="BN1629" i="64"/>
  <c r="W1540" i="64"/>
  <c r="W2976" i="64" a="1"/>
  <c r="W1134" i="64" a="1"/>
  <c r="W2998" i="64" a="1"/>
  <c r="AJ1836" i="64" a="1"/>
  <c r="X3099" i="64" a="1"/>
  <c r="X1517" i="64" a="1"/>
  <c r="BN1651" i="64"/>
  <c r="W455" i="64" a="1"/>
  <c r="W1985" i="64" a="1"/>
  <c r="BM1985" i="64" a="1"/>
  <c r="W1386" i="64" a="1"/>
  <c r="W1515" i="64" a="1"/>
  <c r="W2511" i="64" a="1"/>
  <c r="BM1515" i="64" a="1"/>
  <c r="W1703" i="64" a="1"/>
  <c r="BM1274" i="64" a="1"/>
  <c r="AI63" i="1413" l="1"/>
  <c r="AI91" i="861" s="1"/>
  <c r="AK33" i="1413"/>
  <c r="AK16" i="861" s="1"/>
  <c r="AK28" i="1413"/>
  <c r="AL26" i="1413"/>
  <c r="BO14" i="1413"/>
  <c r="BO43" i="1413" s="1"/>
  <c r="BO17" i="861" s="1"/>
  <c r="AK48" i="1413"/>
  <c r="AJ53" i="1413"/>
  <c r="AJ57" i="1413"/>
  <c r="AJ18" i="861" s="1"/>
  <c r="BP13" i="1413"/>
  <c r="BP17" i="1413"/>
  <c r="BP69" i="1413"/>
  <c r="BP60" i="1413"/>
  <c r="BP32" i="1413"/>
  <c r="BP56" i="1413"/>
  <c r="BP50" i="1413"/>
  <c r="BP45" i="1413"/>
  <c r="BP76" i="1413"/>
  <c r="BP42" i="1413"/>
  <c r="BP36" i="1413"/>
  <c r="BP12" i="1413"/>
  <c r="BP11" i="1413"/>
  <c r="BP10" i="1413"/>
  <c r="BP25" i="1413"/>
  <c r="BP31" i="1413"/>
  <c r="BP18" i="1413"/>
  <c r="BN24" i="1413"/>
  <c r="BN43" i="1413"/>
  <c r="BN17" i="861" s="1"/>
  <c r="BO1440" i="64"/>
  <c r="BE1442" i="64"/>
  <c r="BO722" i="64" a="1"/>
  <c r="BO722" i="64" s="1"/>
  <c r="AK717" i="64"/>
  <c r="AK718" i="64" s="1"/>
  <c r="BO723" i="64" a="1"/>
  <c r="BO723" i="64" s="1"/>
  <c r="BO716" i="64" a="1"/>
  <c r="BO716" i="64" s="1"/>
  <c r="BN78" i="64"/>
  <c r="BN84" i="64" s="1"/>
  <c r="BO77" i="64" a="1"/>
  <c r="BO77" i="64" s="1"/>
  <c r="BO75" i="64" a="1"/>
  <c r="BO75" i="64" s="1"/>
  <c r="BO625" i="64" a="1"/>
  <c r="BO625" i="64" s="1"/>
  <c r="BO74" i="64" a="1"/>
  <c r="BO74" i="64" s="1"/>
  <c r="BO82" i="64" a="1"/>
  <c r="BO82" i="64" s="1"/>
  <c r="BO81" i="64" a="1"/>
  <c r="BO81" i="64" s="1"/>
  <c r="BO76" i="64" a="1"/>
  <c r="BO76" i="64" s="1"/>
  <c r="BM103" i="861"/>
  <c r="AJ1836" i="64"/>
  <c r="AK1831" i="64"/>
  <c r="AJ1800" i="64"/>
  <c r="AK1795" i="64"/>
  <c r="AK1796" i="64" s="1"/>
  <c r="AE641" i="64"/>
  <c r="BO631" i="64" a="1"/>
  <c r="BO631" i="64" s="1"/>
  <c r="BO621" i="64" a="1"/>
  <c r="BO621" i="64" s="1"/>
  <c r="BO627" i="64" a="1"/>
  <c r="BO627" i="64" s="1"/>
  <c r="BO635" i="64" a="1"/>
  <c r="BO635" i="64" s="1"/>
  <c r="AF609" i="64"/>
  <c r="BO610" i="64" a="1"/>
  <c r="BO610" i="64" s="1"/>
  <c r="BO614" i="64" a="1"/>
  <c r="BO614" i="64" s="1"/>
  <c r="BO613" i="64" a="1"/>
  <c r="BO613" i="64" s="1"/>
  <c r="BN612" i="64"/>
  <c r="BN615" i="64"/>
  <c r="BN3241" i="64"/>
  <c r="BO3240" i="64" a="1"/>
  <c r="BO3240" i="64" s="1"/>
  <c r="BO3023" i="64" a="1"/>
  <c r="BO3023" i="64" s="1"/>
  <c r="BO3025" i="64" s="1"/>
  <c r="AI24" i="861"/>
  <c r="BO3215" i="64" a="1"/>
  <c r="BO3215" i="64" s="1"/>
  <c r="AK3216" i="64"/>
  <c r="AK3217" i="64" s="1"/>
  <c r="BO3018" i="64" a="1"/>
  <c r="BO3018" i="64" s="1"/>
  <c r="BO3019" i="64" a="1"/>
  <c r="BO3019" i="64" s="1"/>
  <c r="BN3020" i="64"/>
  <c r="BO61" i="64" a="1"/>
  <c r="BO61" i="64" s="1"/>
  <c r="BO59" i="64" a="1"/>
  <c r="BO59" i="64" s="1"/>
  <c r="BO60" i="64" a="1"/>
  <c r="BO60" i="64" s="1"/>
  <c r="BO58" i="64" s="1" a="1"/>
  <c r="BO58" i="64" s="1"/>
  <c r="BO3541" i="64" a="1"/>
  <c r="BO3541" i="64" s="1"/>
  <c r="BO3520" i="64" a="1"/>
  <c r="BO3520" i="64" s="1"/>
  <c r="BO1583" i="64" a="1"/>
  <c r="BO1583" i="64" s="1"/>
  <c r="BO1584" i="64" a="1"/>
  <c r="BO1584" i="64" s="1"/>
  <c r="BO1672" i="64" a="1"/>
  <c r="BO1672" i="64" s="1"/>
  <c r="BO1673" i="64" a="1"/>
  <c r="BO1673" i="64" s="1"/>
  <c r="BO1628" i="64" a="1"/>
  <c r="BO1628" i="64" s="1"/>
  <c r="BO1650" i="64" a="1"/>
  <c r="BO1650" i="64" s="1"/>
  <c r="BO1561" i="64" a="1"/>
  <c r="BO1561" i="64" s="1"/>
  <c r="BO1606" i="64" a="1"/>
  <c r="BO1606" i="64" s="1"/>
  <c r="BN20" i="864"/>
  <c r="BN102" i="861" s="1"/>
  <c r="BO791" i="64" a="1"/>
  <c r="BO791" i="64" s="1"/>
  <c r="BO787" i="64" a="1"/>
  <c r="BO787" i="64" s="1"/>
  <c r="BO781" i="64" a="1"/>
  <c r="BO781" i="64" s="1"/>
  <c r="BO782" i="64" s="1"/>
  <c r="BD779" i="64"/>
  <c r="BD783" i="64" s="1"/>
  <c r="BC784" i="64"/>
  <c r="BC788" i="64"/>
  <c r="BC792" i="64" s="1"/>
  <c r="BN21" i="863"/>
  <c r="BN33" i="863"/>
  <c r="BN17" i="863" s="1"/>
  <c r="BN33" i="861" s="1"/>
  <c r="BN44" i="863"/>
  <c r="BO4" i="64"/>
  <c r="BP3" i="64"/>
  <c r="BP1439" i="64" s="1" a="1"/>
  <c r="BP1439" i="64" s="1"/>
  <c r="BP7" i="64"/>
  <c r="BP1" i="64"/>
  <c r="BQ2" i="64"/>
  <c r="BC508" i="64"/>
  <c r="BD507" i="64"/>
  <c r="BC510" i="64"/>
  <c r="BA558" i="64"/>
  <c r="AZ559" i="64"/>
  <c r="AZ561" i="64"/>
  <c r="BQ2" i="864"/>
  <c r="BP1" i="864"/>
  <c r="BP1" i="863"/>
  <c r="BO4" i="864"/>
  <c r="BO4" i="863"/>
  <c r="BP7" i="864"/>
  <c r="BP7" i="863"/>
  <c r="BP3" i="863"/>
  <c r="BP3" i="864"/>
  <c r="Y187" i="64"/>
  <c r="Y188" i="64" s="1"/>
  <c r="BQ3" i="861"/>
  <c r="BQ3" i="1413" s="1"/>
  <c r="BP4" i="861"/>
  <c r="BP4" i="1413" s="1"/>
  <c r="Y1244" i="64"/>
  <c r="Y1245" i="64" s="1"/>
  <c r="V324" i="64"/>
  <c r="V306" i="64"/>
  <c r="X1242" i="64"/>
  <c r="X185" i="64"/>
  <c r="X170" i="64"/>
  <c r="X1227" i="64"/>
  <c r="W405" i="64"/>
  <c r="W407" i="64" s="1"/>
  <c r="W1467" i="64"/>
  <c r="W1468" i="64" s="1"/>
  <c r="W1470" i="64" s="1"/>
  <c r="W455" i="64"/>
  <c r="W1134" i="64"/>
  <c r="V3065" i="64"/>
  <c r="V3099" i="64"/>
  <c r="W2400" i="64"/>
  <c r="W2402" i="64" s="1"/>
  <c r="Y1518" i="64"/>
  <c r="W1386" i="64"/>
  <c r="W1393" i="64" s="1"/>
  <c r="W1703" i="64"/>
  <c r="W2558" i="64"/>
  <c r="W2567" i="64" s="1"/>
  <c r="X1517" i="64"/>
  <c r="W1515" i="64"/>
  <c r="W1274" i="64"/>
  <c r="W1985" i="64"/>
  <c r="W1987" i="64" s="1"/>
  <c r="W1318" i="64"/>
  <c r="W1325" i="64" s="1"/>
  <c r="W184" i="64"/>
  <c r="W169" i="64"/>
  <c r="W1239" i="64"/>
  <c r="W1224" i="64"/>
  <c r="W1241" i="64"/>
  <c r="W1226" i="64"/>
  <c r="AU2158" i="64"/>
  <c r="X1142" i="64"/>
  <c r="X1138" i="64"/>
  <c r="U302" i="64"/>
  <c r="U320" i="64"/>
  <c r="U303" i="64"/>
  <c r="U304" i="64"/>
  <c r="U322" i="64"/>
  <c r="U2788" i="64"/>
  <c r="U305" i="64"/>
  <c r="U321" i="64"/>
  <c r="U323" i="64"/>
  <c r="W167" i="64"/>
  <c r="W182" i="64"/>
  <c r="W2155" i="64"/>
  <c r="W183" i="64"/>
  <c r="W168" i="64"/>
  <c r="V404" i="64" a="1"/>
  <c r="V404" i="64" s="1"/>
  <c r="V454" i="64" a="1"/>
  <c r="V454" i="64" s="1"/>
  <c r="V2559" i="64" a="1"/>
  <c r="V2559" i="64" s="1"/>
  <c r="V160" i="64" a="1"/>
  <c r="V160" i="64" s="1"/>
  <c r="V1234" i="64" a="1"/>
  <c r="V1234" i="64" s="1"/>
  <c r="V1200" i="64" a="1"/>
  <c r="V1200" i="64" s="1"/>
  <c r="V1208" i="64" s="1"/>
  <c r="V1141" i="64" a="1"/>
  <c r="V1141" i="64" s="1"/>
  <c r="V1385" i="64" a="1"/>
  <c r="V1385" i="64" s="1"/>
  <c r="V1465" i="64" a="1"/>
  <c r="V1465" i="64" s="1"/>
  <c r="V159" i="64" a="1"/>
  <c r="V159" i="64" s="1"/>
  <c r="V152" i="64" a="1"/>
  <c r="V152" i="64" s="1"/>
  <c r="V1230" i="64" a="1"/>
  <c r="V1230" i="64" s="1"/>
  <c r="V1201" i="64" a="1"/>
  <c r="V1201" i="64" s="1"/>
  <c r="V1209" i="64" s="1"/>
  <c r="V342" i="64" a="1"/>
  <c r="V342" i="64" s="1"/>
  <c r="V479" i="64" a="1"/>
  <c r="V479" i="64" s="1"/>
  <c r="V510" i="64" s="1"/>
  <c r="V1466" i="64" a="1"/>
  <c r="V1466" i="64" s="1"/>
  <c r="V154" i="64" a="1"/>
  <c r="V154" i="64" s="1"/>
  <c r="V174" i="64" a="1"/>
  <c r="V174" i="64" s="1"/>
  <c r="V151" i="64" a="1"/>
  <c r="V151" i="64" s="1"/>
  <c r="V1233" i="64" a="1"/>
  <c r="V1233" i="64" s="1"/>
  <c r="V1202" i="64" a="1"/>
  <c r="V1202" i="64" s="1"/>
  <c r="V1210" i="64" s="1"/>
  <c r="V374" i="64" a="1"/>
  <c r="V374" i="64" s="1"/>
  <c r="V1137" i="64" a="1"/>
  <c r="V1137" i="64" s="1"/>
  <c r="V176" i="64" a="1"/>
  <c r="V176" i="64" s="1"/>
  <c r="V1702" i="64" a="1"/>
  <c r="V1702" i="64" s="1"/>
  <c r="V162" i="64" a="1"/>
  <c r="V162" i="64" s="1"/>
  <c r="V251" i="64" a="1"/>
  <c r="V251" i="64" s="1"/>
  <c r="V2153" i="64" a="1"/>
  <c r="V2153" i="64" s="1"/>
  <c r="V403" i="64" a="1"/>
  <c r="V403" i="64" s="1"/>
  <c r="V911" i="64" a="1"/>
  <c r="V911" i="64" s="1"/>
  <c r="V173" i="64" a="1"/>
  <c r="V173" i="64" s="1"/>
  <c r="V150" i="64" a="1"/>
  <c r="V150" i="64" s="1"/>
  <c r="V1232" i="64" a="1"/>
  <c r="V1232" i="64" s="1"/>
  <c r="V1203" i="64" a="1"/>
  <c r="V1203" i="64" s="1"/>
  <c r="V1211" i="64" s="1"/>
  <c r="V1514" i="64" a="1"/>
  <c r="V1514" i="64" s="1"/>
  <c r="V1133" i="64" a="1"/>
  <c r="V1133" i="64" s="1"/>
  <c r="V1984" i="64" a="1"/>
  <c r="V1984" i="64" s="1"/>
  <c r="V917" i="64" a="1"/>
  <c r="V917" i="64" s="1"/>
  <c r="V1199" i="64" a="1"/>
  <c r="V1199" i="64" s="1"/>
  <c r="V1207" i="64" s="1"/>
  <c r="V1231" i="64" a="1"/>
  <c r="V1231" i="64" s="1"/>
  <c r="V2154" i="64" a="1"/>
  <c r="V2154" i="64" s="1"/>
  <c r="V530" i="64" a="1"/>
  <c r="V530" i="64" s="1"/>
  <c r="V561" i="64" s="1"/>
  <c r="V1317" i="64" a="1"/>
  <c r="V1317" i="64" s="1"/>
  <c r="V1275" i="64" a="1"/>
  <c r="V1275" i="64" s="1"/>
  <c r="V900" i="64" a="1"/>
  <c r="V900" i="64" s="1"/>
  <c r="V161" i="64" a="1"/>
  <c r="V161" i="64" s="1"/>
  <c r="V153" i="64" a="1"/>
  <c r="V153" i="64" s="1"/>
  <c r="V1215" i="64" a="1"/>
  <c r="V1215" i="64" s="1"/>
  <c r="V1217" i="64" a="1"/>
  <c r="V1217" i="64" s="1"/>
  <c r="V355" i="64" a="1"/>
  <c r="V355" i="64" s="1"/>
  <c r="V1469" i="64" a="1"/>
  <c r="V1469" i="64" s="1"/>
  <c r="V1539" i="64" a="1"/>
  <c r="V1539" i="64" s="1"/>
  <c r="V158" i="64" a="1"/>
  <c r="V158" i="64" s="1"/>
  <c r="V1986" i="64" a="1"/>
  <c r="V1986" i="64" s="1"/>
  <c r="V2399" i="64" a="1"/>
  <c r="V2399" i="64" s="1"/>
  <c r="V903" i="64" a="1"/>
  <c r="V903" i="64" s="1"/>
  <c r="V175" i="64" a="1"/>
  <c r="V175" i="64" s="1"/>
  <c r="V389" i="64" a="1"/>
  <c r="V389" i="64" s="1"/>
  <c r="V1219" i="64" a="1"/>
  <c r="V1219" i="64" s="1"/>
  <c r="V1218" i="64" a="1"/>
  <c r="V1218" i="64" s="1"/>
  <c r="V1175" i="64" a="1"/>
  <c r="V1175" i="64" s="1"/>
  <c r="V2752" i="64" a="1"/>
  <c r="V2752" i="64" s="1"/>
  <c r="V2759" i="64" s="1"/>
  <c r="V177" i="64" a="1"/>
  <c r="V177" i="64" s="1"/>
  <c r="V406" i="64" a="1"/>
  <c r="V406" i="64" s="1"/>
  <c r="V2401" i="64" a="1"/>
  <c r="V2401" i="64" s="1"/>
  <c r="V1216" i="64" a="1"/>
  <c r="V1216" i="64" s="1"/>
  <c r="V2889" i="64" a="1"/>
  <c r="V2889" i="64" s="1"/>
  <c r="V1104" i="64" a="1"/>
  <c r="V1104" i="64" s="1"/>
  <c r="V1099" i="64" a="1"/>
  <c r="V1099" i="64" s="1"/>
  <c r="V2892" i="64" a="1"/>
  <c r="V2892" i="64" s="1"/>
  <c r="V663" i="64" a="1"/>
  <c r="V663" i="64" s="1"/>
  <c r="V2997" i="64" a="1"/>
  <c r="V2997" i="64" s="1"/>
  <c r="V3044" i="64" a="1"/>
  <c r="V3044" i="64" s="1"/>
  <c r="V2893" i="64" a="1"/>
  <c r="V2893" i="64" s="1"/>
  <c r="V2506" i="64" a="1"/>
  <c r="V2506" i="64" s="1"/>
  <c r="V2886" i="64" a="1"/>
  <c r="V2886" i="64" s="1"/>
  <c r="V2507" i="64" a="1"/>
  <c r="V2507" i="64" s="1"/>
  <c r="V2525" i="64" a="1"/>
  <c r="V2525" i="64" s="1"/>
  <c r="V2885" i="64" a="1"/>
  <c r="V2885" i="64" s="1"/>
  <c r="V2890" i="64" a="1"/>
  <c r="V2890" i="64" s="1"/>
  <c r="V2524" i="64" a="1"/>
  <c r="V2524" i="64" s="1"/>
  <c r="V685" i="64" a="1"/>
  <c r="V685" i="64" s="1"/>
  <c r="V2891" i="64" a="1"/>
  <c r="V2891" i="64" s="1"/>
  <c r="V2887" i="64" a="1"/>
  <c r="V2887" i="64" s="1"/>
  <c r="V3403" i="64" a="1"/>
  <c r="V3403" i="64" s="1"/>
  <c r="V2515" i="64" a="1"/>
  <c r="V2515" i="64" s="1"/>
  <c r="V2888" i="64" a="1"/>
  <c r="V2888" i="64" s="1"/>
  <c r="V2516" i="64" a="1"/>
  <c r="V2516" i="64" s="1"/>
  <c r="V686" i="64" a="1"/>
  <c r="V686" i="64" s="1"/>
  <c r="V2977" i="64" a="1"/>
  <c r="V2977" i="64" s="1"/>
  <c r="W166" i="64"/>
  <c r="W181" i="64"/>
  <c r="W1238" i="64"/>
  <c r="W1223" i="64"/>
  <c r="W1240" i="64"/>
  <c r="W1225" i="64"/>
  <c r="X1288" i="64"/>
  <c r="AI1289" i="64" s="1" a="1"/>
  <c r="AI1289" i="64" s="1"/>
  <c r="X1283" i="64"/>
  <c r="W1237" i="64"/>
  <c r="W1222" i="64"/>
  <c r="W165" i="64"/>
  <c r="W180" i="64"/>
  <c r="W155" i="64"/>
  <c r="BJ95" i="861"/>
  <c r="BJ64" i="861"/>
  <c r="BK46" i="861"/>
  <c r="BM2146" i="64"/>
  <c r="BM2155" i="64" s="1"/>
  <c r="BM2158" i="64" s="1"/>
  <c r="BL2158" i="64"/>
  <c r="BN2154" i="64" a="1"/>
  <c r="BN2154" i="64" s="1"/>
  <c r="BN2153" i="64" a="1"/>
  <c r="BN2153" i="64" s="1"/>
  <c r="BM1515" i="64"/>
  <c r="BM1985" i="64"/>
  <c r="BM1987" i="64" s="1"/>
  <c r="BN1986" i="64" a="1"/>
  <c r="BN1986" i="64" s="1"/>
  <c r="BN1984" i="64" a="1"/>
  <c r="BN1984" i="64" s="1"/>
  <c r="BN404" i="64" a="1"/>
  <c r="BN404" i="64" s="1"/>
  <c r="BN406" i="64" a="1"/>
  <c r="BN406" i="64" s="1"/>
  <c r="BM405" i="64"/>
  <c r="BM407" i="64" s="1"/>
  <c r="BN479" i="64" a="1"/>
  <c r="BN479" i="64" s="1"/>
  <c r="BN403" i="64" a="1"/>
  <c r="BN403" i="64" s="1"/>
  <c r="BN530" i="64" a="1"/>
  <c r="BN530" i="64" s="1"/>
  <c r="BM455" i="64"/>
  <c r="BM1703" i="64"/>
  <c r="BN454" i="64" a="1"/>
  <c r="BN454" i="64" s="1"/>
  <c r="BN1702" i="64" a="1"/>
  <c r="BN1702" i="64" s="1"/>
  <c r="BM1386" i="64"/>
  <c r="BM1318" i="64"/>
  <c r="BL1393" i="64"/>
  <c r="BN1317" i="64" a="1"/>
  <c r="BN1317" i="64" s="1"/>
  <c r="BN1385" i="64" a="1"/>
  <c r="BN1385" i="64" s="1"/>
  <c r="BM2558" i="64"/>
  <c r="BM2567" i="64" s="1"/>
  <c r="BN2559" i="64" a="1"/>
  <c r="BN2559" i="64" s="1"/>
  <c r="BZ2589" i="64"/>
  <c r="BZ2591" i="64" s="1"/>
  <c r="BM1274" i="64"/>
  <c r="BM2400" i="64"/>
  <c r="BM2402" i="64" s="1"/>
  <c r="BK1289" i="64" a="1"/>
  <c r="BK1289" i="64" s="1"/>
  <c r="BN2399" i="64" a="1"/>
  <c r="BN2399" i="64" s="1"/>
  <c r="BN1275" i="64" a="1"/>
  <c r="BN1275" i="64" s="1"/>
  <c r="BL1283" i="64"/>
  <c r="BL1288" i="64"/>
  <c r="BN1469" i="64" a="1"/>
  <c r="BN1469" i="64" s="1"/>
  <c r="BN2401" i="64" a="1"/>
  <c r="BN2401" i="64" s="1"/>
  <c r="BM1467" i="64"/>
  <c r="BM1468" i="64" s="1"/>
  <c r="BM1470" i="64" s="1"/>
  <c r="BN1465" i="64" a="1"/>
  <c r="BN1465" i="64" s="1"/>
  <c r="BN1466" i="64" a="1"/>
  <c r="BN1466" i="64" s="1"/>
  <c r="BM184" i="64"/>
  <c r="BN911" i="64" a="1"/>
  <c r="BN911" i="64" s="1"/>
  <c r="BN900" i="64" a="1"/>
  <c r="BN900" i="64" s="1"/>
  <c r="BN903" i="64" a="1"/>
  <c r="BN903" i="64" s="1"/>
  <c r="BN917" i="64" a="1"/>
  <c r="BN917" i="64" s="1"/>
  <c r="BM169" i="64"/>
  <c r="BN154" i="64" a="1"/>
  <c r="BN154" i="64" s="1"/>
  <c r="BM180" i="64"/>
  <c r="BM166" i="64"/>
  <c r="BM181" i="64"/>
  <c r="BM182" i="64"/>
  <c r="BM183" i="64"/>
  <c r="BH188" i="64"/>
  <c r="BM165" i="64"/>
  <c r="BM167" i="64"/>
  <c r="BM168" i="64"/>
  <c r="BL170" i="64"/>
  <c r="BI187" i="64"/>
  <c r="BI188" i="64" s="1"/>
  <c r="BN173" i="64" a="1"/>
  <c r="BN173" i="64" s="1"/>
  <c r="BN175" i="64" a="1"/>
  <c r="BN175" i="64" s="1"/>
  <c r="BN177" i="64" a="1"/>
  <c r="BN177" i="64" s="1"/>
  <c r="BN174" i="64" a="1"/>
  <c r="BN174" i="64" s="1"/>
  <c r="BN159" i="64" a="1"/>
  <c r="BN159" i="64" s="1"/>
  <c r="BN176" i="64" a="1"/>
  <c r="BN176" i="64" s="1"/>
  <c r="BN162" i="64" a="1"/>
  <c r="BN162" i="64" s="1"/>
  <c r="BN160" i="64" a="1"/>
  <c r="BN160" i="64" s="1"/>
  <c r="BN161" i="64" a="1"/>
  <c r="BN161" i="64" s="1"/>
  <c r="BN158" i="64" a="1"/>
  <c r="BN158" i="64" s="1"/>
  <c r="BJ185" i="64"/>
  <c r="BH2613" i="64"/>
  <c r="BM155" i="64"/>
  <c r="BN389" i="64" a="1"/>
  <c r="BN389" i="64" s="1"/>
  <c r="BN153" i="64" a="1"/>
  <c r="BN153" i="64" s="1"/>
  <c r="BN152" i="64" a="1"/>
  <c r="BN152" i="64" s="1"/>
  <c r="BN151" i="64" a="1"/>
  <c r="BN151" i="64" s="1"/>
  <c r="BN150" i="64" a="1"/>
  <c r="BN150" i="64" s="1"/>
  <c r="BN1539" i="64" a="1"/>
  <c r="BN1539" i="64" s="1"/>
  <c r="BK1244" i="64"/>
  <c r="BL1242" i="64"/>
  <c r="BM1240" i="64"/>
  <c r="BM1239" i="64"/>
  <c r="BM1237" i="64"/>
  <c r="BM1241" i="64"/>
  <c r="BM1238" i="64"/>
  <c r="BN1232" i="64" a="1"/>
  <c r="BN1232" i="64" s="1"/>
  <c r="BN1233" i="64" a="1"/>
  <c r="BN1233" i="64" s="1"/>
  <c r="BN1234" i="64" a="1"/>
  <c r="BN1234" i="64" s="1"/>
  <c r="BN1230" i="64" a="1"/>
  <c r="BN1230" i="64" s="1"/>
  <c r="BN1231" i="64" a="1"/>
  <c r="BN1231" i="64" s="1"/>
  <c r="BL1227" i="64"/>
  <c r="BM1226" i="64"/>
  <c r="BN1199" i="64" a="1"/>
  <c r="BN1199" i="64" s="1"/>
  <c r="BN1207" i="64" s="1"/>
  <c r="BN1200" i="64" a="1"/>
  <c r="BN1200" i="64" s="1"/>
  <c r="BN1208" i="64" s="1"/>
  <c r="BN1216" i="64" a="1"/>
  <c r="BN1216" i="64" s="1"/>
  <c r="BN1215" i="64" a="1"/>
  <c r="BN1215" i="64" s="1"/>
  <c r="BN1201" i="64" a="1"/>
  <c r="BN1201" i="64" s="1"/>
  <c r="BN1209" i="64" s="1"/>
  <c r="BN1202" i="64" a="1"/>
  <c r="BN1202" i="64" s="1"/>
  <c r="BN1210" i="64" s="1"/>
  <c r="BN1203" i="64" a="1"/>
  <c r="BN1203" i="64" s="1"/>
  <c r="BN1211" i="64" s="1"/>
  <c r="BN1217" i="64" a="1"/>
  <c r="BN1217" i="64" s="1"/>
  <c r="BN1218" i="64" a="1"/>
  <c r="BN1218" i="64" s="1"/>
  <c r="BN1219" i="64" a="1"/>
  <c r="BN1219" i="64" s="1"/>
  <c r="BM1225" i="64"/>
  <c r="BM1224" i="64"/>
  <c r="BM1223" i="64"/>
  <c r="BM1222" i="64"/>
  <c r="BN251" i="64" a="1"/>
  <c r="BN251" i="64" s="1"/>
  <c r="BK1518" i="64"/>
  <c r="BL1517" i="64"/>
  <c r="BN374" i="64" a="1"/>
  <c r="BN374" i="64" s="1"/>
  <c r="BN1514" i="64" a="1"/>
  <c r="BN1514" i="64" s="1"/>
  <c r="BN355" i="64" a="1"/>
  <c r="BN355" i="64" s="1"/>
  <c r="BN1175" i="64" a="1"/>
  <c r="BN1175" i="64" s="1"/>
  <c r="BN1141" i="64" a="1"/>
  <c r="BN1141" i="64" s="1"/>
  <c r="BN342" i="64" a="1"/>
  <c r="BN342" i="64" s="1"/>
  <c r="BL1138" i="64"/>
  <c r="BM1134" i="64"/>
  <c r="BM1142" i="64" s="1"/>
  <c r="BN1137" i="64" a="1"/>
  <c r="BN1137" i="64" s="1"/>
  <c r="BN1133" i="64" a="1"/>
  <c r="BN1133" i="64" s="1"/>
  <c r="BO302" i="64"/>
  <c r="BN51" i="863" a="1"/>
  <c r="BN51" i="863" s="1"/>
  <c r="BN49" i="863" a="1"/>
  <c r="BN49" i="863" s="1"/>
  <c r="BN53" i="863" a="1"/>
  <c r="BN53" i="863" s="1"/>
  <c r="BO43" i="863" a="1"/>
  <c r="BO43" i="863" s="1"/>
  <c r="BO42" i="863" a="1"/>
  <c r="BO42" i="863" s="1"/>
  <c r="BO30" i="863"/>
  <c r="BO39" i="863" a="1"/>
  <c r="BO39" i="863" s="1"/>
  <c r="BO40" i="863" a="1"/>
  <c r="BO40" i="863" s="1"/>
  <c r="BO41" i="863" a="1"/>
  <c r="BO41" i="863" s="1"/>
  <c r="BO29" i="863"/>
  <c r="BP2" i="863"/>
  <c r="BP31" i="863" s="1"/>
  <c r="BO32" i="863"/>
  <c r="BR2" i="861"/>
  <c r="BR2" i="1413" s="1"/>
  <c r="BQ1" i="861"/>
  <c r="BQ1" i="1413" s="1"/>
  <c r="BQ7" i="861"/>
  <c r="BQ7" i="1413" s="1"/>
  <c r="BN34" i="863"/>
  <c r="BO18" i="864"/>
  <c r="BO17" i="864"/>
  <c r="BO16" i="864"/>
  <c r="BP19" i="864"/>
  <c r="X324" i="64"/>
  <c r="Y320" i="64"/>
  <c r="Y303" i="64"/>
  <c r="Y321" i="64"/>
  <c r="Y322" i="64"/>
  <c r="Y304" i="64"/>
  <c r="Y323" i="64"/>
  <c r="Y305" i="64"/>
  <c r="X306" i="64"/>
  <c r="BB7" i="860"/>
  <c r="BB3" i="860"/>
  <c r="BB4" i="860" s="1"/>
  <c r="BC2" i="860"/>
  <c r="BB1" i="860"/>
  <c r="X1099" i="64" a="1"/>
  <c r="X1099" i="64" s="1"/>
  <c r="W1100" i="64"/>
  <c r="W1110" i="64" s="1"/>
  <c r="X1104" i="64" a="1"/>
  <c r="X1104" i="64" s="1"/>
  <c r="W687" i="64"/>
  <c r="X2891" i="64" a="1"/>
  <c r="X2891" i="64" s="1"/>
  <c r="X2885" i="64" a="1"/>
  <c r="X2885" i="64" s="1"/>
  <c r="X2886" i="64" a="1"/>
  <c r="X2886" i="64" s="1"/>
  <c r="X2889" i="64" a="1"/>
  <c r="X2889" i="64" s="1"/>
  <c r="X2887" i="64" a="1"/>
  <c r="X2887" i="64" s="1"/>
  <c r="X2892" i="64" a="1"/>
  <c r="X2892" i="64" s="1"/>
  <c r="X2893" i="64" a="1"/>
  <c r="X2893" i="64" s="1"/>
  <c r="X2888" i="64" a="1"/>
  <c r="X2888" i="64" s="1"/>
  <c r="X2890" i="64" a="1"/>
  <c r="X2890" i="64" s="1"/>
  <c r="W2894" i="64"/>
  <c r="X663" i="64" a="1"/>
  <c r="X663" i="64" s="1"/>
  <c r="X686" i="64" a="1"/>
  <c r="X686" i="64" s="1"/>
  <c r="X685" i="64" a="1"/>
  <c r="X685" i="64" s="1"/>
  <c r="X3099" i="64"/>
  <c r="X3065" i="64"/>
  <c r="W2998" i="64"/>
  <c r="W2976" i="64"/>
  <c r="X2977" i="64" a="1"/>
  <c r="X2977" i="64" s="1"/>
  <c r="X2997" i="64" a="1"/>
  <c r="X2997" i="64" s="1"/>
  <c r="BG2656" i="64"/>
  <c r="BH2654" i="64"/>
  <c r="BH2633" i="64"/>
  <c r="BH2635" i="64" s="1"/>
  <c r="X3403" i="64" a="1"/>
  <c r="X3403" i="64" s="1"/>
  <c r="X2524" i="64" a="1"/>
  <c r="X2524" i="64" s="1"/>
  <c r="X2525" i="64" a="1"/>
  <c r="X2525" i="64" s="1"/>
  <c r="X2516" i="64" a="1"/>
  <c r="X2516" i="64" s="1"/>
  <c r="X2515" i="64" a="1"/>
  <c r="X2515" i="64" s="1"/>
  <c r="W2512" i="64"/>
  <c r="W2511" i="64"/>
  <c r="X2506" i="64" a="1"/>
  <c r="X2506" i="64" s="1"/>
  <c r="X2507" i="64" a="1"/>
  <c r="X2507" i="64" s="1"/>
  <c r="W3045" i="64"/>
  <c r="X3044" i="64" a="1"/>
  <c r="X3044" i="64" s="1"/>
  <c r="V2434" i="64" a="1"/>
  <c r="V2434" i="64" s="1"/>
  <c r="W662" i="64" a="1"/>
  <c r="W662" i="64" s="1"/>
  <c r="U662" i="64" a="1"/>
  <c r="U662" i="64" s="1"/>
  <c r="W1000" i="64" a="1"/>
  <c r="W1000" i="64" s="1"/>
  <c r="W1491" i="64" a="1"/>
  <c r="W1491" i="64" s="1"/>
  <c r="U102" i="64" a="1"/>
  <c r="U102" i="64" s="1"/>
  <c r="W98" i="64" a="1"/>
  <c r="W98" i="64" s="1"/>
  <c r="W584" i="64" a="1"/>
  <c r="W584" i="64" s="1"/>
  <c r="X975" i="64" a="1"/>
  <c r="X975" i="64" s="1"/>
  <c r="W1912" i="64" a="1"/>
  <c r="W1912" i="64" s="1"/>
  <c r="W2345" i="64" a="1"/>
  <c r="W2345" i="64" s="1"/>
  <c r="W2346" i="64" s="1"/>
  <c r="U2720" i="64" a="1"/>
  <c r="U2720" i="64" s="1"/>
  <c r="W2426" i="64" a="1"/>
  <c r="W2426" i="64" s="1"/>
  <c r="W2403" i="64" a="1"/>
  <c r="W2403" i="64" s="1"/>
  <c r="W118" i="64" a="1"/>
  <c r="W118" i="64" s="1"/>
  <c r="U2403" i="64" a="1"/>
  <c r="U2403" i="64" s="1"/>
  <c r="U1491" i="64" a="1"/>
  <c r="U1491" i="64" s="1"/>
  <c r="W975" i="64" a="1"/>
  <c r="W975" i="64" s="1"/>
  <c r="U118" i="64" a="1"/>
  <c r="U118" i="64" s="1"/>
  <c r="U133" i="64" a="1"/>
  <c r="U133" i="64" s="1"/>
  <c r="V1491" i="64" a="1"/>
  <c r="V1491" i="64" s="1"/>
  <c r="V2403" i="64" a="1"/>
  <c r="V2403" i="64" s="1"/>
  <c r="W97" i="64" a="1"/>
  <c r="W97" i="64" s="1"/>
  <c r="W2428" i="64" a="1"/>
  <c r="W2428" i="64" s="1"/>
  <c r="W2265" i="64" a="1"/>
  <c r="W2265" i="64" s="1"/>
  <c r="W133" i="64" a="1"/>
  <c r="W133" i="64" s="1"/>
  <c r="W3326" i="64" a="1"/>
  <c r="W3326" i="64" s="1"/>
  <c r="W96" i="64" a="1"/>
  <c r="W96" i="64" s="1"/>
  <c r="W970" i="64" a="1"/>
  <c r="W970" i="64" s="1"/>
  <c r="U2434" i="64" a="1"/>
  <c r="U2434" i="64" s="1"/>
  <c r="U3427" i="64" a="1"/>
  <c r="U3427" i="64" s="1"/>
  <c r="V103" i="64" a="1"/>
  <c r="V103" i="64" s="1"/>
  <c r="V3300" i="64" a="1"/>
  <c r="V3300" i="64" s="1"/>
  <c r="U2683" i="64" a="1"/>
  <c r="U2683" i="64" s="1"/>
  <c r="U2691" i="64" s="1"/>
  <c r="V970" i="64" a="1"/>
  <c r="V970" i="64" s="1"/>
  <c r="V2265" i="64" a="1"/>
  <c r="V2265" i="64" s="1"/>
  <c r="U584" i="64" a="1"/>
  <c r="U584" i="64" s="1"/>
  <c r="W2434" i="64" a="1"/>
  <c r="W2434" i="64" s="1"/>
  <c r="W132" i="64" a="1"/>
  <c r="W132" i="64" s="1"/>
  <c r="W3351" i="64" a="1"/>
  <c r="W3351" i="64" s="1"/>
  <c r="U2265" i="64" a="1"/>
  <c r="U2265" i="64" s="1"/>
  <c r="V3351" i="64" a="1"/>
  <c r="V3351" i="64" s="1"/>
  <c r="V3377" i="64" a="1"/>
  <c r="V3377" i="64" s="1"/>
  <c r="U975" i="64" a="1"/>
  <c r="U975" i="64" s="1"/>
  <c r="U1912" i="64" a="1"/>
  <c r="U1912" i="64" s="1"/>
  <c r="V96" i="64" a="1"/>
  <c r="V96" i="64" s="1"/>
  <c r="V662" i="64" a="1"/>
  <c r="V662" i="64" s="1"/>
  <c r="V2428" i="64" a="1"/>
  <c r="V2428" i="64" s="1"/>
  <c r="V2345" i="64" a="1"/>
  <c r="V2345" i="64" s="1"/>
  <c r="V2346" i="64" s="1"/>
  <c r="W135" i="64" a="1"/>
  <c r="W135" i="64" s="1"/>
  <c r="U3300" i="64" a="1"/>
  <c r="U3300" i="64" s="1"/>
  <c r="V1000" i="64" a="1"/>
  <c r="V1000" i="64" s="1"/>
  <c r="U134" i="64" a="1"/>
  <c r="U134" i="64" s="1"/>
  <c r="V132" i="64" a="1"/>
  <c r="V132" i="64" s="1"/>
  <c r="V975" i="64" a="1"/>
  <c r="V975" i="64" s="1"/>
  <c r="U3377" i="64" a="1"/>
  <c r="U3377" i="64" s="1"/>
  <c r="V133" i="64" a="1"/>
  <c r="V133" i="64" s="1"/>
  <c r="W2683" i="64" a="1"/>
  <c r="W2683" i="64" s="1"/>
  <c r="W2691" i="64" s="1"/>
  <c r="W3377" i="64" a="1"/>
  <c r="W3377" i="64" s="1"/>
  <c r="W102" i="64" a="1"/>
  <c r="W102" i="64" s="1"/>
  <c r="Y2788" i="64"/>
  <c r="W2720" i="64" a="1"/>
  <c r="W2720" i="64" s="1"/>
  <c r="W3427" i="64" a="1"/>
  <c r="W3427" i="64" s="1"/>
  <c r="W134" i="64" a="1"/>
  <c r="W134" i="64" s="1"/>
  <c r="W3300" i="64" a="1"/>
  <c r="W3300" i="64" s="1"/>
  <c r="W103" i="64" a="1"/>
  <c r="W103" i="64" s="1"/>
  <c r="U2345" i="64" a="1"/>
  <c r="U2345" i="64" s="1"/>
  <c r="U2346" i="64" s="1"/>
  <c r="V584" i="64" a="1"/>
  <c r="V584" i="64" s="1"/>
  <c r="U135" i="64" a="1"/>
  <c r="U135" i="64" s="1"/>
  <c r="U96" i="64" a="1"/>
  <c r="U96" i="64" s="1"/>
  <c r="V2720" i="64" a="1"/>
  <c r="V2720" i="64" s="1"/>
  <c r="U97" i="64" a="1"/>
  <c r="U97" i="64" s="1"/>
  <c r="U2426" i="64" a="1"/>
  <c r="U2426" i="64" s="1"/>
  <c r="V2426" i="64" a="1"/>
  <c r="V2426" i="64" s="1"/>
  <c r="V98" i="64" a="1"/>
  <c r="V98" i="64" s="1"/>
  <c r="U132" i="64" a="1"/>
  <c r="U132" i="64" s="1"/>
  <c r="U970" i="64" a="1"/>
  <c r="U970" i="64" s="1"/>
  <c r="U1000" i="64" a="1"/>
  <c r="U1000" i="64" s="1"/>
  <c r="V134" i="64" a="1"/>
  <c r="V134" i="64" s="1"/>
  <c r="V102" i="64" a="1"/>
  <c r="V102" i="64" s="1"/>
  <c r="V3326" i="64" a="1"/>
  <c r="V3326" i="64" s="1"/>
  <c r="U103" i="64" a="1"/>
  <c r="U103" i="64" s="1"/>
  <c r="V118" i="64" a="1"/>
  <c r="V118" i="64" s="1"/>
  <c r="V2683" i="64" a="1"/>
  <c r="V2683" i="64" s="1"/>
  <c r="V2691" i="64" s="1"/>
  <c r="V1912" i="64" a="1"/>
  <c r="V1912" i="64" s="1"/>
  <c r="U3326" i="64" a="1"/>
  <c r="U3326" i="64" s="1"/>
  <c r="U3351" i="64" a="1"/>
  <c r="U3351" i="64" s="1"/>
  <c r="V3427" i="64" a="1"/>
  <c r="V3427" i="64" s="1"/>
  <c r="U98" i="64" a="1"/>
  <c r="U98" i="64" s="1"/>
  <c r="V135" i="64" a="1"/>
  <c r="V135" i="64" s="1"/>
  <c r="U2428" i="64" a="1"/>
  <c r="U2428" i="64" s="1"/>
  <c r="V97" i="64" a="1"/>
  <c r="V97" i="64" s="1"/>
  <c r="X970" i="64" a="1"/>
  <c r="X970" i="64" s="1"/>
  <c r="X118" i="64" a="1"/>
  <c r="X118" i="64" s="1"/>
  <c r="X662" i="64" a="1"/>
  <c r="X662" i="64" s="1"/>
  <c r="X98" i="64" a="1"/>
  <c r="X98" i="64" s="1"/>
  <c r="X103" i="64" a="1"/>
  <c r="X103" i="64" s="1"/>
  <c r="X102" i="64" a="1"/>
  <c r="X102" i="64" s="1"/>
  <c r="X97" i="64" a="1"/>
  <c r="X97" i="64" s="1"/>
  <c r="X96" i="64" a="1"/>
  <c r="X96" i="64" s="1"/>
  <c r="X1000" i="64" a="1"/>
  <c r="X1000" i="64" s="1"/>
  <c r="X3377" i="64" a="1"/>
  <c r="X3377" i="64" s="1"/>
  <c r="X3351" i="64" a="1"/>
  <c r="X3351" i="64" s="1"/>
  <c r="X3326" i="64" a="1"/>
  <c r="X3326" i="64" s="1"/>
  <c r="X3300" i="64" a="1"/>
  <c r="X3300" i="64" s="1"/>
  <c r="X2403" i="64" a="1"/>
  <c r="X2403" i="64" s="1"/>
  <c r="X2404" i="64" s="1"/>
  <c r="X133" i="64" a="1"/>
  <c r="X133" i="64" s="1"/>
  <c r="X132" i="64" a="1"/>
  <c r="X132" i="64" s="1"/>
  <c r="X134" i="64" a="1"/>
  <c r="X134" i="64" s="1"/>
  <c r="X135" i="64" a="1"/>
  <c r="X135" i="64" s="1"/>
  <c r="X2345" i="64" a="1"/>
  <c r="X2345" i="64" s="1"/>
  <c r="X2346" i="64" s="1"/>
  <c r="X584" i="64" a="1"/>
  <c r="X584" i="64" s="1"/>
  <c r="X3427" i="64" a="1"/>
  <c r="X3427" i="64" s="1"/>
  <c r="X2265" i="64" a="1"/>
  <c r="X2265" i="64" s="1"/>
  <c r="X2720" i="64" a="1"/>
  <c r="X2720" i="64" s="1"/>
  <c r="X2683" i="64" a="1"/>
  <c r="X2683" i="64" s="1"/>
  <c r="X2691" i="64" s="1"/>
  <c r="X2434" i="64" a="1"/>
  <c r="X2434" i="64" s="1"/>
  <c r="X2428" i="64" a="1"/>
  <c r="X2428" i="64" s="1"/>
  <c r="X2426" i="64" a="1"/>
  <c r="X2426" i="64" s="1"/>
  <c r="X1912" i="64" a="1"/>
  <c r="X1912" i="64" s="1"/>
  <c r="X1491" i="64" a="1"/>
  <c r="X1491" i="64" s="1"/>
  <c r="BP1440" i="64" a="1"/>
  <c r="V2427" i="64" a="1"/>
  <c r="BN1134" i="64" a="1"/>
  <c r="Y3099" i="64" a="1"/>
  <c r="X2264" i="64" a="1"/>
  <c r="U977" i="64" a="1"/>
  <c r="X664" i="64" a="1"/>
  <c r="V1001" i="64" a="1"/>
  <c r="V1134" i="64" a="1"/>
  <c r="W664" i="64" a="1"/>
  <c r="V1985" i="64" a="1"/>
  <c r="BN1274" i="64" a="1"/>
  <c r="BN1386" i="64" a="1"/>
  <c r="V977" i="64" a="1"/>
  <c r="V1540" i="64"/>
  <c r="W1517" i="64" a="1"/>
  <c r="X585" i="64" a="1"/>
  <c r="V1492" i="64" a="1"/>
  <c r="BO1562" i="64"/>
  <c r="BN455" i="64" a="1"/>
  <c r="V664" i="64" a="1"/>
  <c r="V2511" i="64" a="1"/>
  <c r="V1318" i="64" a="1"/>
  <c r="X1518" i="64" a="1"/>
  <c r="V1386" i="64" a="1"/>
  <c r="BN1985" i="64" a="1"/>
  <c r="X1492" i="64" a="1"/>
  <c r="BL1518" i="64" a="1"/>
  <c r="W1001" i="64" a="1"/>
  <c r="BN1318" i="64" a="1"/>
  <c r="BO3241" i="64" a="1"/>
  <c r="U1001" i="64" a="1"/>
  <c r="X3045" i="64" a="1"/>
  <c r="BN2400" i="64" a="1"/>
  <c r="X2998" i="64" a="1"/>
  <c r="X687" i="64" a="1"/>
  <c r="X1100" i="64" a="1"/>
  <c r="V2512" i="64" a="1"/>
  <c r="BO1607" i="64"/>
  <c r="V1703" i="64" a="1"/>
  <c r="BM1517" i="64" a="1"/>
  <c r="W977" i="64" a="1"/>
  <c r="V2558" i="64" a="1"/>
  <c r="V2264" i="64" a="1"/>
  <c r="U3065" i="64" a="1"/>
  <c r="W2264" i="64" a="1"/>
  <c r="BN1515" i="64" a="1"/>
  <c r="BO1629" i="64"/>
  <c r="BO1651" i="64"/>
  <c r="V687" i="64" a="1"/>
  <c r="BO1674" i="64"/>
  <c r="W585" i="64" a="1"/>
  <c r="W2427" i="64" a="1"/>
  <c r="V455" i="64" a="1"/>
  <c r="BN1703" i="64" a="1"/>
  <c r="V1274" i="64" a="1"/>
  <c r="BN1540" i="64"/>
  <c r="V3045" i="64" a="1"/>
  <c r="X2976" i="64" a="1"/>
  <c r="V1100" i="64" a="1"/>
  <c r="X977" i="64" a="1"/>
  <c r="U3099" i="64" a="1"/>
  <c r="V585" i="64" a="1"/>
  <c r="V2400" i="64" a="1"/>
  <c r="Y3065" i="64" a="1"/>
  <c r="X1001" i="64" a="1"/>
  <c r="BN2558" i="64" a="1"/>
  <c r="V2976" i="64" a="1"/>
  <c r="U2427" i="64" a="1"/>
  <c r="X2427" i="64" a="1"/>
  <c r="V1515" i="64" a="1"/>
  <c r="U1492" i="64" a="1"/>
  <c r="U2264" i="64" a="1"/>
  <c r="V2998" i="64" a="1"/>
  <c r="BO1585" i="64"/>
  <c r="U585" i="64" a="1"/>
  <c r="W1492" i="64" a="1"/>
  <c r="X1913" i="64" a="1"/>
  <c r="W1913" i="64" a="1"/>
  <c r="U1913" i="64" a="1"/>
  <c r="V1913" i="64" a="1"/>
  <c r="X2511" i="64" a="1"/>
  <c r="X2512" i="64" a="1"/>
  <c r="AK37" i="1413" l="1"/>
  <c r="AK69" i="861" s="1"/>
  <c r="AK49" i="1413"/>
  <c r="AK51" i="1413" s="1"/>
  <c r="AL27" i="1413"/>
  <c r="AL28" i="1413" s="1"/>
  <c r="AJ61" i="1413"/>
  <c r="AJ59" i="861" s="1"/>
  <c r="BO24" i="1413"/>
  <c r="BQ69" i="1413"/>
  <c r="BQ10" i="1413"/>
  <c r="BQ60" i="1413"/>
  <c r="BQ56" i="1413"/>
  <c r="BQ50" i="1413"/>
  <c r="BQ32" i="1413"/>
  <c r="BQ45" i="1413"/>
  <c r="BQ76" i="1413"/>
  <c r="BQ18" i="1413"/>
  <c r="BQ42" i="1413"/>
  <c r="BQ12" i="1413"/>
  <c r="BQ25" i="1413"/>
  <c r="BQ31" i="1413"/>
  <c r="BQ36" i="1413"/>
  <c r="BQ11" i="1413"/>
  <c r="BQ13" i="1413"/>
  <c r="BQ17" i="1413"/>
  <c r="BO20" i="1413"/>
  <c r="BO23" i="861" s="1"/>
  <c r="BP14" i="1413"/>
  <c r="BP43" i="1413" s="1"/>
  <c r="BP17" i="861" s="1"/>
  <c r="BP1440" i="64"/>
  <c r="BF1442" i="64"/>
  <c r="BP722" i="64" a="1"/>
  <c r="BP722" i="64" s="1"/>
  <c r="AK724" i="64"/>
  <c r="AK719" i="64"/>
  <c r="AL714" i="64"/>
  <c r="BP716" i="64" a="1"/>
  <c r="BP716" i="64" s="1"/>
  <c r="BP723" i="64" a="1"/>
  <c r="BP723" i="64" s="1"/>
  <c r="BO78" i="64"/>
  <c r="BO84" i="64" s="1"/>
  <c r="BP77" i="64" a="1"/>
  <c r="BP77" i="64" s="1"/>
  <c r="BP75" i="64" a="1"/>
  <c r="BP75" i="64" s="1"/>
  <c r="BP625" i="64" a="1"/>
  <c r="BP625" i="64" s="1"/>
  <c r="BP82" i="64" a="1"/>
  <c r="BP82" i="64" s="1"/>
  <c r="BP81" i="64" a="1"/>
  <c r="BP81" i="64" s="1"/>
  <c r="BP76" i="64" a="1"/>
  <c r="BP76" i="64" s="1"/>
  <c r="BP74" i="64" a="1"/>
  <c r="BP74" i="64" s="1"/>
  <c r="BN103" i="861"/>
  <c r="AJ1838" i="64"/>
  <c r="AK1832" i="64"/>
  <c r="AK1834" i="64" s="1"/>
  <c r="AK1798" i="64"/>
  <c r="AF632" i="64"/>
  <c r="AF618" i="64"/>
  <c r="AF622" i="64" s="1"/>
  <c r="AE642" i="64"/>
  <c r="BP631" i="64" a="1"/>
  <c r="BP631" i="64" s="1"/>
  <c r="BP621" i="64" a="1"/>
  <c r="BP621" i="64" s="1"/>
  <c r="BP635" i="64" a="1"/>
  <c r="BP635" i="64" s="1"/>
  <c r="BP627" i="64" a="1"/>
  <c r="BP627" i="64" s="1"/>
  <c r="AF616" i="64"/>
  <c r="AF626" i="64" s="1"/>
  <c r="BP610" i="64" a="1"/>
  <c r="BP610" i="64" s="1"/>
  <c r="BP613" i="64" a="1"/>
  <c r="BP613" i="64" s="1"/>
  <c r="BP614" i="64" a="1"/>
  <c r="BP614" i="64" s="1"/>
  <c r="BO615" i="64"/>
  <c r="BO612" i="64"/>
  <c r="BO3241" i="64"/>
  <c r="BP3240" i="64" a="1"/>
  <c r="BP3240" i="64" s="1"/>
  <c r="BP3023" i="64" a="1"/>
  <c r="BP3023" i="64" s="1"/>
  <c r="BP3025" i="64" s="1"/>
  <c r="AK3218" i="64"/>
  <c r="AL3213" i="64"/>
  <c r="BP3215" i="64" a="1"/>
  <c r="BP3215" i="64" s="1"/>
  <c r="BP3018" i="64" a="1"/>
  <c r="BP3018" i="64" s="1"/>
  <c r="BP3019" i="64" a="1"/>
  <c r="BP3019" i="64" s="1"/>
  <c r="BO3020" i="64"/>
  <c r="BP60" i="64" a="1"/>
  <c r="BP60" i="64" s="1"/>
  <c r="BP58" i="64" s="1" a="1"/>
  <c r="BP58" i="64" s="1"/>
  <c r="BP61" i="64" a="1"/>
  <c r="BP61" i="64" s="1"/>
  <c r="BP59" i="64" a="1"/>
  <c r="BP59" i="64" s="1"/>
  <c r="BP3541" i="64" a="1"/>
  <c r="BP3541" i="64" s="1"/>
  <c r="BP3520" i="64" a="1"/>
  <c r="BP3520" i="64" s="1"/>
  <c r="BP1583" i="64" a="1"/>
  <c r="BP1583" i="64" s="1"/>
  <c r="BP1584" i="64" a="1"/>
  <c r="BP1584" i="64" s="1"/>
  <c r="BP1672" i="64" a="1"/>
  <c r="BP1672" i="64" s="1"/>
  <c r="BP1673" i="64" a="1"/>
  <c r="BP1673" i="64" s="1"/>
  <c r="BP1628" i="64" a="1"/>
  <c r="BP1628" i="64" s="1"/>
  <c r="BP1650" i="64" a="1"/>
  <c r="BP1650" i="64" s="1"/>
  <c r="BP1561" i="64" a="1"/>
  <c r="BP1561" i="64" s="1"/>
  <c r="BP1606" i="64" a="1"/>
  <c r="BP1606" i="64" s="1"/>
  <c r="BO20" i="864"/>
  <c r="BO102" i="861" s="1"/>
  <c r="BD788" i="64"/>
  <c r="BD792" i="64" s="1"/>
  <c r="BD784" i="64"/>
  <c r="BE779" i="64"/>
  <c r="BE783" i="64" s="1"/>
  <c r="BP791" i="64" a="1"/>
  <c r="BP791" i="64" s="1"/>
  <c r="BP787" i="64" a="1"/>
  <c r="BP787" i="64" s="1"/>
  <c r="BP781" i="64" a="1"/>
  <c r="BP781" i="64" s="1"/>
  <c r="BP782" i="64" s="1"/>
  <c r="BO21" i="863"/>
  <c r="BO33" i="863"/>
  <c r="BO17" i="863" s="1"/>
  <c r="BO33" i="861" s="1"/>
  <c r="BO44" i="863"/>
  <c r="X585" i="64"/>
  <c r="U585" i="64"/>
  <c r="V585" i="64"/>
  <c r="W585" i="64"/>
  <c r="BQ7" i="64"/>
  <c r="BQ1" i="64"/>
  <c r="BP4" i="64"/>
  <c r="BR2" i="64"/>
  <c r="BQ3" i="64"/>
  <c r="BQ1439" i="64" s="1" a="1"/>
  <c r="BQ1439" i="64" s="1"/>
  <c r="BB558" i="64"/>
  <c r="BA559" i="64"/>
  <c r="BA561" i="64"/>
  <c r="BE507" i="64"/>
  <c r="BD508" i="64"/>
  <c r="BD510" i="64"/>
  <c r="BR2" i="864"/>
  <c r="BP4" i="864"/>
  <c r="BP4" i="863"/>
  <c r="BQ7" i="864"/>
  <c r="BQ7" i="863"/>
  <c r="BQ1" i="864"/>
  <c r="BQ1" i="863"/>
  <c r="BQ3" i="863"/>
  <c r="BQ3" i="864"/>
  <c r="U324" i="64"/>
  <c r="W2404" i="64"/>
  <c r="X1244" i="64"/>
  <c r="X1245" i="64" s="1"/>
  <c r="BR3" i="861"/>
  <c r="BR3" i="1413" s="1"/>
  <c r="U306" i="64"/>
  <c r="W170" i="64"/>
  <c r="BQ4" i="861"/>
  <c r="BQ4" i="1413" s="1"/>
  <c r="W1227" i="64"/>
  <c r="X187" i="64"/>
  <c r="X188" i="64" s="1"/>
  <c r="W185" i="64"/>
  <c r="V2894" i="64"/>
  <c r="W1242" i="64"/>
  <c r="V2155" i="64"/>
  <c r="AS2158" i="64" s="1"/>
  <c r="V2976" i="64"/>
  <c r="V687" i="64"/>
  <c r="V3045" i="64"/>
  <c r="V2558" i="64"/>
  <c r="V2567" i="64" s="1"/>
  <c r="U3065" i="64"/>
  <c r="U3099" i="64"/>
  <c r="V2998" i="64"/>
  <c r="V1703" i="64"/>
  <c r="V455" i="64"/>
  <c r="V2400" i="64"/>
  <c r="V2402" i="64" s="1"/>
  <c r="V2404" i="64" s="1"/>
  <c r="V1386" i="64"/>
  <c r="V1393" i="64" s="1"/>
  <c r="V2512" i="64"/>
  <c r="V1100" i="64"/>
  <c r="V1110" i="64" s="1"/>
  <c r="V1985" i="64"/>
  <c r="V1987" i="64" s="1"/>
  <c r="W1517" i="64"/>
  <c r="V1274" i="64"/>
  <c r="V1134" i="64"/>
  <c r="X1518" i="64"/>
  <c r="V2511" i="64"/>
  <c r="V1318" i="64"/>
  <c r="V1325" i="64" s="1"/>
  <c r="V1515" i="64"/>
  <c r="V1241" i="64"/>
  <c r="V1226" i="64"/>
  <c r="V181" i="64"/>
  <c r="V166" i="64"/>
  <c r="V167" i="64"/>
  <c r="V182" i="64"/>
  <c r="T320" i="64"/>
  <c r="T302" i="64"/>
  <c r="T305" i="64"/>
  <c r="T304" i="64"/>
  <c r="T321" i="64"/>
  <c r="T323" i="64"/>
  <c r="T303" i="64"/>
  <c r="T2788" i="64"/>
  <c r="T322" i="64"/>
  <c r="V165" i="64"/>
  <c r="V180" i="64"/>
  <c r="V155" i="64"/>
  <c r="V169" i="64"/>
  <c r="V184" i="64"/>
  <c r="V1467" i="64"/>
  <c r="V1468" i="64" s="1"/>
  <c r="V1470" i="64" s="1"/>
  <c r="AT2158" i="64"/>
  <c r="V168" i="64"/>
  <c r="V183" i="64"/>
  <c r="V1237" i="64"/>
  <c r="V1222" i="64"/>
  <c r="W1288" i="64"/>
  <c r="AH1289" i="64" s="1" a="1"/>
  <c r="AH1289" i="64" s="1"/>
  <c r="W1283" i="64"/>
  <c r="V405" i="64"/>
  <c r="V407" i="64" s="1"/>
  <c r="V1240" i="64"/>
  <c r="V1225" i="64"/>
  <c r="V1239" i="64"/>
  <c r="V1224" i="64"/>
  <c r="V1238" i="64"/>
  <c r="V1223" i="64"/>
  <c r="W1138" i="64"/>
  <c r="W1142" i="64"/>
  <c r="U2154" i="64" a="1"/>
  <c r="U2154" i="64" s="1"/>
  <c r="U530" i="64" a="1"/>
  <c r="U530" i="64" s="1"/>
  <c r="U561" i="64" s="1"/>
  <c r="U1385" i="64" a="1"/>
  <c r="U1385" i="64" s="1"/>
  <c r="U2399" i="64" a="1"/>
  <c r="U2399" i="64" s="1"/>
  <c r="U900" i="64" a="1"/>
  <c r="U900" i="64" s="1"/>
  <c r="U176" i="64" a="1"/>
  <c r="U176" i="64" s="1"/>
  <c r="U389" i="64" a="1"/>
  <c r="U389" i="64" s="1"/>
  <c r="U1215" i="64" a="1"/>
  <c r="U1215" i="64" s="1"/>
  <c r="U1218" i="64" a="1"/>
  <c r="U1218" i="64" s="1"/>
  <c r="U454" i="64" a="1"/>
  <c r="U454" i="64" s="1"/>
  <c r="U152" i="64" a="1"/>
  <c r="U152" i="64" s="1"/>
  <c r="U342" i="64" a="1"/>
  <c r="U342" i="64" s="1"/>
  <c r="U404" i="64" a="1"/>
  <c r="U404" i="64" s="1"/>
  <c r="U154" i="64" a="1"/>
  <c r="U154" i="64" s="1"/>
  <c r="U174" i="64" a="1"/>
  <c r="U174" i="64" s="1"/>
  <c r="U1233" i="64" a="1"/>
  <c r="U1233" i="64" s="1"/>
  <c r="U1514" i="64" a="1"/>
  <c r="U1514" i="64" s="1"/>
  <c r="U2153" i="64" a="1"/>
  <c r="U2153" i="64" s="1"/>
  <c r="U1317" i="64" a="1"/>
  <c r="U1317" i="64" s="1"/>
  <c r="U1986" i="64" a="1"/>
  <c r="U1986" i="64" s="1"/>
  <c r="U1275" i="64" a="1"/>
  <c r="U1275" i="64" s="1"/>
  <c r="U903" i="64" a="1"/>
  <c r="U903" i="64" s="1"/>
  <c r="U177" i="64" a="1"/>
  <c r="U177" i="64" s="1"/>
  <c r="U175" i="64" a="1"/>
  <c r="U175" i="64" s="1"/>
  <c r="U1539" i="64" a="1"/>
  <c r="U1539" i="64" s="1"/>
  <c r="U1199" i="64" a="1"/>
  <c r="U1199" i="64" s="1"/>
  <c r="U1207" i="64" s="1"/>
  <c r="U355" i="64" a="1"/>
  <c r="U355" i="64" s="1"/>
  <c r="U406" i="64" a="1"/>
  <c r="U406" i="64" s="1"/>
  <c r="U1230" i="64" a="1"/>
  <c r="U1230" i="64" s="1"/>
  <c r="U1137" i="64" a="1"/>
  <c r="U1137" i="64" s="1"/>
  <c r="U479" i="64" a="1"/>
  <c r="U479" i="64" s="1"/>
  <c r="U510" i="64" s="1"/>
  <c r="U1232" i="64" a="1"/>
  <c r="U1232" i="64" s="1"/>
  <c r="U1984" i="64" a="1"/>
  <c r="U1984" i="64" s="1"/>
  <c r="U2752" i="64" a="1"/>
  <c r="U2752" i="64" s="1"/>
  <c r="U2759" i="64" s="1"/>
  <c r="U1469" i="64" a="1"/>
  <c r="U1469" i="64" s="1"/>
  <c r="U917" i="64" a="1"/>
  <c r="U917" i="64" s="1"/>
  <c r="U162" i="64" a="1"/>
  <c r="U162" i="64" s="1"/>
  <c r="U158" i="64" a="1"/>
  <c r="U158" i="64" s="1"/>
  <c r="U1231" i="64" a="1"/>
  <c r="U1231" i="64" s="1"/>
  <c r="U1216" i="64" a="1"/>
  <c r="U1216" i="64" s="1"/>
  <c r="U251" i="64" a="1"/>
  <c r="U251" i="64" s="1"/>
  <c r="U1175" i="64" a="1"/>
  <c r="U1175" i="64" s="1"/>
  <c r="U160" i="64" a="1"/>
  <c r="U160" i="64" s="1"/>
  <c r="U1202" i="64" a="1"/>
  <c r="U1202" i="64" s="1"/>
  <c r="U1210" i="64" s="1"/>
  <c r="U1466" i="64" a="1"/>
  <c r="U1466" i="64" s="1"/>
  <c r="U173" i="64" a="1"/>
  <c r="U173" i="64" s="1"/>
  <c r="U1203" i="64" a="1"/>
  <c r="U1203" i="64" s="1"/>
  <c r="U1211" i="64" s="1"/>
  <c r="U403" i="64" a="1"/>
  <c r="U403" i="64" s="1"/>
  <c r="U1219" i="64" a="1"/>
  <c r="U1219" i="64" s="1"/>
  <c r="U1133" i="64" a="1"/>
  <c r="U1133" i="64" s="1"/>
  <c r="U1702" i="64" a="1"/>
  <c r="U1702" i="64" s="1"/>
  <c r="U2401" i="64" a="1"/>
  <c r="U2401" i="64" s="1"/>
  <c r="U159" i="64" a="1"/>
  <c r="U159" i="64" s="1"/>
  <c r="U153" i="64" a="1"/>
  <c r="U153" i="64" s="1"/>
  <c r="U1234" i="64" a="1"/>
  <c r="U1234" i="64" s="1"/>
  <c r="U1200" i="64" a="1"/>
  <c r="U1200" i="64" s="1"/>
  <c r="U1208" i="64" s="1"/>
  <c r="U1141" i="64" a="1"/>
  <c r="U1141" i="64" s="1"/>
  <c r="U2559" i="64" a="1"/>
  <c r="U2559" i="64" s="1"/>
  <c r="U1201" i="64" a="1"/>
  <c r="U1201" i="64" s="1"/>
  <c r="U1209" i="64" s="1"/>
  <c r="U1465" i="64" a="1"/>
  <c r="U1465" i="64" s="1"/>
  <c r="U151" i="64" a="1"/>
  <c r="U151" i="64" s="1"/>
  <c r="U374" i="64" a="1"/>
  <c r="U374" i="64" s="1"/>
  <c r="U150" i="64" a="1"/>
  <c r="U150" i="64" s="1"/>
  <c r="U911" i="64" a="1"/>
  <c r="U911" i="64" s="1"/>
  <c r="U161" i="64" a="1"/>
  <c r="U161" i="64" s="1"/>
  <c r="U1217" i="64" a="1"/>
  <c r="U1217" i="64" s="1"/>
  <c r="U2891" i="64" a="1"/>
  <c r="U2891" i="64" s="1"/>
  <c r="U2977" i="64" a="1"/>
  <c r="U2977" i="64" s="1"/>
  <c r="U2516" i="64" a="1"/>
  <c r="U2516" i="64" s="1"/>
  <c r="U2889" i="64" a="1"/>
  <c r="U2889" i="64" s="1"/>
  <c r="U2524" i="64" a="1"/>
  <c r="U2524" i="64" s="1"/>
  <c r="U2892" i="64" a="1"/>
  <c r="U2892" i="64" s="1"/>
  <c r="U2997" i="64" a="1"/>
  <c r="U2997" i="64" s="1"/>
  <c r="U1104" i="64" a="1"/>
  <c r="U1104" i="64" s="1"/>
  <c r="U3044" i="64" a="1"/>
  <c r="U3044" i="64" s="1"/>
  <c r="U2885" i="64" a="1"/>
  <c r="U2885" i="64" s="1"/>
  <c r="U2893" i="64" a="1"/>
  <c r="U2893" i="64" s="1"/>
  <c r="U2886" i="64" a="1"/>
  <c r="U2886" i="64" s="1"/>
  <c r="U2506" i="64" a="1"/>
  <c r="U2506" i="64" s="1"/>
  <c r="U2887" i="64" a="1"/>
  <c r="U2887" i="64" s="1"/>
  <c r="U2507" i="64" a="1"/>
  <c r="U2507" i="64" s="1"/>
  <c r="U2888" i="64" a="1"/>
  <c r="U2888" i="64" s="1"/>
  <c r="U686" i="64" a="1"/>
  <c r="U686" i="64" s="1"/>
  <c r="U2525" i="64" a="1"/>
  <c r="U2525" i="64" s="1"/>
  <c r="U685" i="64" a="1"/>
  <c r="U685" i="64" s="1"/>
  <c r="U1099" i="64" a="1"/>
  <c r="U1099" i="64" s="1"/>
  <c r="U2890" i="64" a="1"/>
  <c r="U2890" i="64" s="1"/>
  <c r="U663" i="64" a="1"/>
  <c r="U663" i="64" s="1"/>
  <c r="U3403" i="64" a="1"/>
  <c r="U3403" i="64" s="1"/>
  <c r="U2515" i="64" a="1"/>
  <c r="U2515" i="64" s="1"/>
  <c r="BK95" i="861"/>
  <c r="BN2146" i="64"/>
  <c r="BN2155" i="64" s="1"/>
  <c r="BL46" i="861"/>
  <c r="BO2154" i="64" a="1"/>
  <c r="BO2154" i="64" s="1"/>
  <c r="BO2153" i="64" a="1"/>
  <c r="BO2153" i="64" s="1"/>
  <c r="BN1515" i="64"/>
  <c r="BN1985" i="64"/>
  <c r="BN1987" i="64" s="1"/>
  <c r="BO1986" i="64" a="1"/>
  <c r="BO1986" i="64" s="1"/>
  <c r="BO1984" i="64" a="1"/>
  <c r="BO1984" i="64" s="1"/>
  <c r="BN405" i="64"/>
  <c r="BN407" i="64" s="1"/>
  <c r="BO406" i="64" a="1"/>
  <c r="BO406" i="64" s="1"/>
  <c r="BO404" i="64" a="1"/>
  <c r="BO404" i="64" s="1"/>
  <c r="BO479" i="64" a="1"/>
  <c r="BO479" i="64" s="1"/>
  <c r="BO403" i="64" a="1"/>
  <c r="BO403" i="64" s="1"/>
  <c r="BO530" i="64" a="1"/>
  <c r="BO530" i="64" s="1"/>
  <c r="BN1703" i="64"/>
  <c r="BN455" i="64"/>
  <c r="BO1702" i="64" a="1"/>
  <c r="BO1702" i="64" s="1"/>
  <c r="BO454" i="64" a="1"/>
  <c r="BO454" i="64" s="1"/>
  <c r="BN1386" i="64"/>
  <c r="BN1318" i="64"/>
  <c r="BO1317" i="64" a="1"/>
  <c r="BO1317" i="64" s="1"/>
  <c r="BO1385" i="64" a="1"/>
  <c r="BO1385" i="64" s="1"/>
  <c r="BM1393" i="64"/>
  <c r="BN2558" i="64"/>
  <c r="BN2567" i="64" s="1"/>
  <c r="BO2559" i="64" a="1"/>
  <c r="BO2559" i="64" s="1"/>
  <c r="CA2589" i="64"/>
  <c r="CA2591" i="64" s="1"/>
  <c r="BN1274" i="64"/>
  <c r="BN2400" i="64"/>
  <c r="BN2402" i="64" s="1"/>
  <c r="BL1289" i="64" a="1"/>
  <c r="BL1289" i="64" s="1"/>
  <c r="BO2399" i="64" a="1"/>
  <c r="BO2399" i="64" s="1"/>
  <c r="BO1275" i="64" a="1"/>
  <c r="BO1275" i="64" s="1"/>
  <c r="BM1283" i="64"/>
  <c r="BM1288" i="64"/>
  <c r="BO1469" i="64" a="1"/>
  <c r="BO1469" i="64" s="1"/>
  <c r="BO2401" i="64" a="1"/>
  <c r="BO2401" i="64" s="1"/>
  <c r="BN1467" i="64"/>
  <c r="BN1468" i="64" s="1"/>
  <c r="BN1470" i="64" s="1"/>
  <c r="BO1465" i="64" a="1"/>
  <c r="BO1465" i="64" s="1"/>
  <c r="BO1466" i="64" a="1"/>
  <c r="BO1466" i="64" s="1"/>
  <c r="BO911" i="64" a="1"/>
  <c r="BO911" i="64" s="1"/>
  <c r="BO900" i="64" a="1"/>
  <c r="BO900" i="64" s="1"/>
  <c r="BO903" i="64" a="1"/>
  <c r="BO903" i="64" s="1"/>
  <c r="BO917" i="64" a="1"/>
  <c r="BO917" i="64" s="1"/>
  <c r="BN169" i="64"/>
  <c r="BN184" i="64"/>
  <c r="BO154" i="64" a="1"/>
  <c r="BO154" i="64" s="1"/>
  <c r="BI2613" i="64"/>
  <c r="BN180" i="64"/>
  <c r="BN182" i="64"/>
  <c r="BN183" i="64"/>
  <c r="BN166" i="64"/>
  <c r="BN181" i="64"/>
  <c r="BN165" i="64"/>
  <c r="BN167" i="64"/>
  <c r="BN168" i="64"/>
  <c r="BM170" i="64"/>
  <c r="BO175" i="64" a="1"/>
  <c r="BO175" i="64" s="1"/>
  <c r="BO177" i="64" a="1"/>
  <c r="BO177" i="64" s="1"/>
  <c r="BO176" i="64" a="1"/>
  <c r="BO176" i="64" s="1"/>
  <c r="BO174" i="64" a="1"/>
  <c r="BO174" i="64" s="1"/>
  <c r="BO159" i="64" a="1"/>
  <c r="BO159" i="64" s="1"/>
  <c r="BO160" i="64" a="1"/>
  <c r="BO160" i="64" s="1"/>
  <c r="BO162" i="64" a="1"/>
  <c r="BO162" i="64" s="1"/>
  <c r="BO161" i="64" a="1"/>
  <c r="BO161" i="64" s="1"/>
  <c r="BO173" i="64" a="1"/>
  <c r="BO173" i="64" s="1"/>
  <c r="BO158" i="64" a="1"/>
  <c r="BO158" i="64" s="1"/>
  <c r="BJ187" i="64"/>
  <c r="BK185" i="64"/>
  <c r="BN155" i="64"/>
  <c r="BO389" i="64" a="1"/>
  <c r="BO389" i="64" s="1"/>
  <c r="BO153" i="64" a="1"/>
  <c r="BO153" i="64" s="1"/>
  <c r="BO152" i="64" a="1"/>
  <c r="BO152" i="64" s="1"/>
  <c r="BO151" i="64" a="1"/>
  <c r="BO151" i="64" s="1"/>
  <c r="BO150" i="64" a="1"/>
  <c r="BO150" i="64" s="1"/>
  <c r="BO1539" i="64" a="1"/>
  <c r="BO1539" i="64" s="1"/>
  <c r="BK1245" i="64"/>
  <c r="BL1244" i="64"/>
  <c r="BL1245" i="64" s="1"/>
  <c r="BN1240" i="64"/>
  <c r="BN1239" i="64"/>
  <c r="BN1238" i="64"/>
  <c r="BN1237" i="64"/>
  <c r="BM1242" i="64"/>
  <c r="BN1241" i="64"/>
  <c r="BO1232" i="64" a="1"/>
  <c r="BO1232" i="64" s="1"/>
  <c r="BO1233" i="64" a="1"/>
  <c r="BO1233" i="64" s="1"/>
  <c r="BO1234" i="64" a="1"/>
  <c r="BO1234" i="64" s="1"/>
  <c r="BO1230" i="64" a="1"/>
  <c r="BO1230" i="64" s="1"/>
  <c r="BO1231" i="64" a="1"/>
  <c r="BO1231" i="64" s="1"/>
  <c r="BM1227" i="64"/>
  <c r="BN1226" i="64"/>
  <c r="BO1219" i="64" a="1"/>
  <c r="BO1219" i="64" s="1"/>
  <c r="BO1215" i="64" a="1"/>
  <c r="BO1215" i="64" s="1"/>
  <c r="BO1199" i="64" a="1"/>
  <c r="BO1199" i="64" s="1"/>
  <c r="BO1207" i="64" s="1"/>
  <c r="BO1200" i="64" a="1"/>
  <c r="BO1200" i="64" s="1"/>
  <c r="BO1208" i="64" s="1"/>
  <c r="BO1216" i="64" a="1"/>
  <c r="BO1216" i="64" s="1"/>
  <c r="BO1201" i="64" a="1"/>
  <c r="BO1201" i="64" s="1"/>
  <c r="BO1209" i="64" s="1"/>
  <c r="BO1202" i="64" a="1"/>
  <c r="BO1202" i="64" s="1"/>
  <c r="BO1210" i="64" s="1"/>
  <c r="BO1203" i="64" a="1"/>
  <c r="BO1203" i="64" s="1"/>
  <c r="BO1211" i="64" s="1"/>
  <c r="BO1217" i="64" a="1"/>
  <c r="BO1217" i="64" s="1"/>
  <c r="BO1218" i="64" a="1"/>
  <c r="BO1218" i="64" s="1"/>
  <c r="BN1225" i="64"/>
  <c r="BN1224" i="64"/>
  <c r="BN1223" i="64"/>
  <c r="BN1222" i="64"/>
  <c r="BO251" i="64" a="1"/>
  <c r="BO251" i="64" s="1"/>
  <c r="BL1518" i="64"/>
  <c r="BM1517" i="64"/>
  <c r="BO374" i="64" a="1"/>
  <c r="BO374" i="64" s="1"/>
  <c r="BO1514" i="64" a="1"/>
  <c r="BO1514" i="64" s="1"/>
  <c r="BO355" i="64" a="1"/>
  <c r="BO355" i="64" s="1"/>
  <c r="BO1175" i="64" a="1"/>
  <c r="BO1175" i="64" s="1"/>
  <c r="BO1141" i="64" a="1"/>
  <c r="BO1141" i="64" s="1"/>
  <c r="BO342" i="64" a="1"/>
  <c r="BO342" i="64" s="1"/>
  <c r="BM1138" i="64"/>
  <c r="BN1134" i="64"/>
  <c r="BN1142" i="64" s="1"/>
  <c r="BO1137" i="64" a="1"/>
  <c r="BO1137" i="64" s="1"/>
  <c r="BO1133" i="64" a="1"/>
  <c r="BO1133" i="64" s="1"/>
  <c r="BP302" i="64"/>
  <c r="BO34" i="863"/>
  <c r="BP18" i="864"/>
  <c r="BP16" i="864"/>
  <c r="BQ19" i="864"/>
  <c r="BP17" i="864"/>
  <c r="BS2" i="861"/>
  <c r="BS2" i="1413" s="1"/>
  <c r="BR1" i="861"/>
  <c r="BR1" i="1413" s="1"/>
  <c r="BR7" i="861"/>
  <c r="BR7" i="1413" s="1"/>
  <c r="BP41" i="863" a="1"/>
  <c r="BP41" i="863" s="1"/>
  <c r="BP42" i="863" a="1"/>
  <c r="BP42" i="863" s="1"/>
  <c r="BP39" i="863" a="1"/>
  <c r="BP39" i="863" s="1"/>
  <c r="BP32" i="863"/>
  <c r="BP40" i="863" a="1"/>
  <c r="BP40" i="863" s="1"/>
  <c r="BP43" i="863" a="1"/>
  <c r="BP43" i="863" s="1"/>
  <c r="BP30" i="863"/>
  <c r="BP29" i="863"/>
  <c r="BQ2" i="863"/>
  <c r="BQ31" i="863" s="1"/>
  <c r="BO53" i="863" a="1"/>
  <c r="BO53" i="863" s="1"/>
  <c r="BO51" i="863" a="1"/>
  <c r="BO51" i="863" s="1"/>
  <c r="BO49" i="863" a="1"/>
  <c r="BO49" i="863" s="1"/>
  <c r="Y324" i="64"/>
  <c r="Z320" i="64"/>
  <c r="Z321" i="64"/>
  <c r="Z303" i="64"/>
  <c r="Z304" i="64"/>
  <c r="Z322" i="64"/>
  <c r="Z305" i="64"/>
  <c r="Z323" i="64"/>
  <c r="Y306" i="64"/>
  <c r="BC3" i="860"/>
  <c r="BC4" i="860" s="1"/>
  <c r="BC1" i="860"/>
  <c r="BD2" i="860"/>
  <c r="BC7" i="860"/>
  <c r="X1100" i="64"/>
  <c r="X1110" i="64" s="1"/>
  <c r="Y1104" i="64" a="1"/>
  <c r="Y1104" i="64" s="1"/>
  <c r="Y1099" i="64" a="1"/>
  <c r="Y1099" i="64" s="1"/>
  <c r="X687" i="64"/>
  <c r="Y2887" i="64" a="1"/>
  <c r="Y2887" i="64" s="1"/>
  <c r="Y2888" i="64" a="1"/>
  <c r="Y2888" i="64" s="1"/>
  <c r="Y2889" i="64" a="1"/>
  <c r="Y2889" i="64" s="1"/>
  <c r="Y2890" i="64" a="1"/>
  <c r="Y2890" i="64" s="1"/>
  <c r="Y2886" i="64" a="1"/>
  <c r="Y2886" i="64" s="1"/>
  <c r="Y2891" i="64" a="1"/>
  <c r="Y2891" i="64" s="1"/>
  <c r="Y2885" i="64" a="1"/>
  <c r="Y2885" i="64" s="1"/>
  <c r="Y2892" i="64" a="1"/>
  <c r="Y2892" i="64" s="1"/>
  <c r="Y2893" i="64" a="1"/>
  <c r="Y2893" i="64" s="1"/>
  <c r="X2894" i="64"/>
  <c r="Y663" i="64" a="1"/>
  <c r="Y663" i="64" s="1"/>
  <c r="Y686" i="64" a="1"/>
  <c r="Y686" i="64" s="1"/>
  <c r="Y685" i="64" a="1"/>
  <c r="Y685" i="64" s="1"/>
  <c r="V664" i="64"/>
  <c r="X664" i="64"/>
  <c r="W664" i="64"/>
  <c r="Y3099" i="64"/>
  <c r="Y3065" i="64"/>
  <c r="X2998" i="64"/>
  <c r="X2976" i="64"/>
  <c r="Y3403" i="64" a="1"/>
  <c r="Y3403" i="64" s="1"/>
  <c r="Y2977" i="64" a="1"/>
  <c r="Y2977" i="64" s="1"/>
  <c r="Y2997" i="64" a="1"/>
  <c r="Y2997" i="64" s="1"/>
  <c r="BI2654" i="64"/>
  <c r="BH2656" i="64"/>
  <c r="BI2633" i="64"/>
  <c r="BI2635" i="64" s="1"/>
  <c r="W2519" i="64"/>
  <c r="W2528" i="64"/>
  <c r="W2520" i="64"/>
  <c r="W2529" i="64"/>
  <c r="Y2525" i="64" a="1"/>
  <c r="Y2525" i="64" s="1"/>
  <c r="Y2524" i="64" a="1"/>
  <c r="Y2524" i="64" s="1"/>
  <c r="Y2515" i="64" a="1"/>
  <c r="Y2515" i="64" s="1"/>
  <c r="Y2516" i="64" a="1"/>
  <c r="Y2516" i="64" s="1"/>
  <c r="X2512" i="64"/>
  <c r="X2511" i="64"/>
  <c r="Y2506" i="64" a="1"/>
  <c r="Y2506" i="64" s="1"/>
  <c r="Y2507" i="64" a="1"/>
  <c r="Y2507" i="64" s="1"/>
  <c r="X3045" i="64"/>
  <c r="Y3044" i="64" a="1"/>
  <c r="Y3044" i="64" s="1"/>
  <c r="Y975" i="64" a="1"/>
  <c r="Y975" i="64" s="1"/>
  <c r="U136" i="64"/>
  <c r="W136" i="64"/>
  <c r="V136" i="64"/>
  <c r="W99" i="64"/>
  <c r="W105" i="64" s="1"/>
  <c r="W1492" i="64"/>
  <c r="W1001" i="64"/>
  <c r="V99" i="64"/>
  <c r="V105" i="64" s="1"/>
  <c r="V977" i="64"/>
  <c r="U2427" i="64"/>
  <c r="U1001" i="64"/>
  <c r="U1913" i="64"/>
  <c r="U2264" i="64"/>
  <c r="W2264" i="64"/>
  <c r="W1913" i="64"/>
  <c r="V1492" i="64"/>
  <c r="U1492" i="64"/>
  <c r="U977" i="64"/>
  <c r="V2427" i="64"/>
  <c r="V1001" i="64"/>
  <c r="V2264" i="64"/>
  <c r="W2427" i="64"/>
  <c r="V1913" i="64"/>
  <c r="W977" i="64"/>
  <c r="U99" i="64"/>
  <c r="U105" i="64" s="1"/>
  <c r="Z2788" i="64"/>
  <c r="X1913" i="64"/>
  <c r="X2427" i="64"/>
  <c r="X2264" i="64"/>
  <c r="X1492" i="64"/>
  <c r="X1001" i="64"/>
  <c r="X977" i="64"/>
  <c r="Y970" i="64" a="1"/>
  <c r="Y970" i="64" s="1"/>
  <c r="Y118" i="64" a="1"/>
  <c r="Y118" i="64" s="1"/>
  <c r="Y662" i="64" a="1"/>
  <c r="Y662" i="64" s="1"/>
  <c r="Y98" i="64" a="1"/>
  <c r="Y98" i="64" s="1"/>
  <c r="Y102" i="64" a="1"/>
  <c r="Y102" i="64" s="1"/>
  <c r="Y103" i="64" a="1"/>
  <c r="Y103" i="64" s="1"/>
  <c r="X99" i="64"/>
  <c r="Y97" i="64" a="1"/>
  <c r="Y97" i="64" s="1"/>
  <c r="Y96" i="64" a="1"/>
  <c r="Y96" i="64" s="1"/>
  <c r="Y1000" i="64" a="1"/>
  <c r="Y1000" i="64" s="1"/>
  <c r="Y3300" i="64" a="1"/>
  <c r="Y3300" i="64" s="1"/>
  <c r="Y3377" i="64" a="1"/>
  <c r="Y3377" i="64" s="1"/>
  <c r="Y3351" i="64" a="1"/>
  <c r="Y3351" i="64" s="1"/>
  <c r="Y3326" i="64" a="1"/>
  <c r="Y3326" i="64" s="1"/>
  <c r="Y2403" i="64" a="1"/>
  <c r="Y2403" i="64" s="1"/>
  <c r="Y2404" i="64" s="1"/>
  <c r="X136" i="64"/>
  <c r="Y133" i="64" a="1"/>
  <c r="Y133" i="64" s="1"/>
  <c r="Y134" i="64" a="1"/>
  <c r="Y134" i="64" s="1"/>
  <c r="Y135" i="64" a="1"/>
  <c r="Y135" i="64" s="1"/>
  <c r="Y132" i="64" a="1"/>
  <c r="Y132" i="64" s="1"/>
  <c r="Y2345" i="64" a="1"/>
  <c r="Y2345" i="64" s="1"/>
  <c r="Y2346" i="64" s="1"/>
  <c r="Y584" i="64" a="1"/>
  <c r="Y584" i="64" s="1"/>
  <c r="Y3427" i="64" a="1"/>
  <c r="Y3427" i="64" s="1"/>
  <c r="Y2265" i="64" a="1"/>
  <c r="Y2265" i="64" s="1"/>
  <c r="Y2683" i="64" a="1"/>
  <c r="Y2683" i="64" s="1"/>
  <c r="Y2691" i="64" s="1"/>
  <c r="Y2720" i="64" a="1"/>
  <c r="Y2720" i="64" s="1"/>
  <c r="Y2428" i="64" a="1"/>
  <c r="Y2428" i="64" s="1"/>
  <c r="Y2426" i="64" a="1"/>
  <c r="Y2426" i="64" s="1"/>
  <c r="Y2434" i="64" a="1"/>
  <c r="Y2434" i="64" s="1"/>
  <c r="Y1912" i="64" a="1"/>
  <c r="Y1912" i="64" s="1"/>
  <c r="Y1491" i="64" a="1"/>
  <c r="Y1491" i="64" s="1"/>
  <c r="BQ1440" i="64" a="1"/>
  <c r="U1985" i="64" a="1"/>
  <c r="BP1562" i="64"/>
  <c r="Y664" i="64" a="1"/>
  <c r="U2998" i="64" a="1"/>
  <c r="BO1274" i="64" a="1"/>
  <c r="BP3241" i="64" a="1"/>
  <c r="U3045" i="64" a="1"/>
  <c r="U1318" i="64" a="1"/>
  <c r="BP1607" i="64"/>
  <c r="U2511" i="64" a="1"/>
  <c r="U1386" i="64" a="1"/>
  <c r="Y2264" i="64" a="1"/>
  <c r="Y977" i="64" a="1"/>
  <c r="W1518" i="64" a="1"/>
  <c r="Y2998" i="64" a="1"/>
  <c r="Y687" i="64" a="1"/>
  <c r="U664" i="64" a="1"/>
  <c r="U1274" i="64" a="1"/>
  <c r="U1515" i="64" a="1"/>
  <c r="Y2976" i="64" a="1"/>
  <c r="BP1674" i="64"/>
  <c r="U1100" i="64" a="1"/>
  <c r="U1134" i="64" a="1"/>
  <c r="Y2511" i="64" a="1"/>
  <c r="U687" i="64" a="1"/>
  <c r="Y1913" i="64" a="1"/>
  <c r="BO1515" i="64" a="1"/>
  <c r="U1703" i="64" a="1"/>
  <c r="BO1703" i="64" a="1"/>
  <c r="Y3045" i="64" a="1"/>
  <c r="BN1517" i="64" a="1"/>
  <c r="U2558" i="64" a="1"/>
  <c r="Z3099" i="64" a="1"/>
  <c r="AK1836" i="64" a="1"/>
  <c r="U455" i="64" a="1"/>
  <c r="Y1001" i="64" a="1"/>
  <c r="Y1492" i="64" a="1"/>
  <c r="BP1585" i="64"/>
  <c r="BO1540" i="64"/>
  <c r="BP1651" i="64"/>
  <c r="BM1518" i="64" a="1"/>
  <c r="BO1386" i="64" a="1"/>
  <c r="BO455" i="64" a="1"/>
  <c r="Y1100" i="64" a="1"/>
  <c r="U1540" i="64"/>
  <c r="T3099" i="64" a="1"/>
  <c r="U2976" i="64" a="1"/>
  <c r="U2400" i="64" a="1"/>
  <c r="Y2512" i="64" a="1"/>
  <c r="V1517" i="64" a="1"/>
  <c r="BO2400" i="64" a="1"/>
  <c r="Z3065" i="64" a="1"/>
  <c r="T3065" i="64" a="1"/>
  <c r="BO1985" i="64" a="1"/>
  <c r="BP1629" i="64"/>
  <c r="Y585" i="64" a="1"/>
  <c r="Y2427" i="64" a="1"/>
  <c r="BO2558" i="64" a="1"/>
  <c r="BO1318" i="64" a="1"/>
  <c r="BO1134" i="64" a="1"/>
  <c r="U2512" i="64" a="1"/>
  <c r="AK39" i="1413" l="1"/>
  <c r="AK90" i="861" s="1"/>
  <c r="AL33" i="1413"/>
  <c r="AL16" i="861" s="1"/>
  <c r="AM23" i="1413"/>
  <c r="AM26" i="1413" s="1"/>
  <c r="BQ14" i="1413"/>
  <c r="BQ43" i="1413" s="1"/>
  <c r="BQ17" i="861" s="1"/>
  <c r="BR11" i="1413"/>
  <c r="BR17" i="1413"/>
  <c r="BR36" i="1413"/>
  <c r="BR76" i="1413"/>
  <c r="BR25" i="1413"/>
  <c r="BR60" i="1413"/>
  <c r="BR69" i="1413"/>
  <c r="BR50" i="1413"/>
  <c r="BR56" i="1413"/>
  <c r="BR45" i="1413"/>
  <c r="BR13" i="1413"/>
  <c r="BR10" i="1413"/>
  <c r="BR42" i="1413"/>
  <c r="BR12" i="1413"/>
  <c r="BR31" i="1413"/>
  <c r="BR32" i="1413"/>
  <c r="BR18" i="1413"/>
  <c r="BP24" i="1413"/>
  <c r="AK52" i="1413"/>
  <c r="AJ63" i="1413"/>
  <c r="AJ91" i="861" s="1"/>
  <c r="BP20" i="1413"/>
  <c r="BP23" i="861" s="1"/>
  <c r="BQ1440" i="64"/>
  <c r="BG1442" i="64"/>
  <c r="BQ722" i="64" a="1"/>
  <c r="BQ722" i="64" s="1"/>
  <c r="BQ716" i="64" a="1"/>
  <c r="BQ716" i="64" s="1"/>
  <c r="BQ723" i="64" a="1"/>
  <c r="BQ723" i="64" s="1"/>
  <c r="AL717" i="64"/>
  <c r="AL718" i="64" s="1"/>
  <c r="BP78" i="64"/>
  <c r="BP84" i="64" s="1"/>
  <c r="BQ77" i="64" a="1"/>
  <c r="BQ77" i="64" s="1"/>
  <c r="BQ75" i="64" a="1"/>
  <c r="BQ75" i="64" s="1"/>
  <c r="BQ625" i="64" a="1"/>
  <c r="BQ625" i="64" s="1"/>
  <c r="BQ81" i="64" a="1"/>
  <c r="BQ81" i="64" s="1"/>
  <c r="BQ76" i="64" a="1"/>
  <c r="BQ76" i="64" s="1"/>
  <c r="BQ74" i="64" a="1"/>
  <c r="BQ74" i="64" s="1"/>
  <c r="BQ82" i="64" a="1"/>
  <c r="BQ82" i="64" s="1"/>
  <c r="BO103" i="861"/>
  <c r="AK1836" i="64"/>
  <c r="AL1831" i="64"/>
  <c r="AK1800" i="64"/>
  <c r="AL1795" i="64"/>
  <c r="AL1796" i="64" s="1"/>
  <c r="AF628" i="64"/>
  <c r="AF639" i="64" s="1"/>
  <c r="AF636" i="64"/>
  <c r="AF640" i="64" s="1"/>
  <c r="BQ631" i="64" a="1"/>
  <c r="BQ631" i="64" s="1"/>
  <c r="BQ621" i="64" a="1"/>
  <c r="BQ621" i="64" s="1"/>
  <c r="BQ635" i="64" a="1"/>
  <c r="BQ635" i="64" s="1"/>
  <c r="BQ627" i="64" a="1"/>
  <c r="BQ627" i="64" s="1"/>
  <c r="AG608" i="64"/>
  <c r="BQ610" i="64" a="1"/>
  <c r="BQ610" i="64" s="1"/>
  <c r="BQ614" i="64" a="1"/>
  <c r="BQ614" i="64" s="1"/>
  <c r="BQ613" i="64" a="1"/>
  <c r="BQ613" i="64" s="1"/>
  <c r="BP615" i="64"/>
  <c r="BP612" i="64"/>
  <c r="BP3241" i="64"/>
  <c r="BQ3240" i="64" a="1"/>
  <c r="BQ3240" i="64" s="1"/>
  <c r="BQ3023" i="64" a="1"/>
  <c r="BQ3023" i="64" s="1"/>
  <c r="BQ3025" i="64" s="1"/>
  <c r="BQ3215" i="64" a="1"/>
  <c r="BQ3215" i="64" s="1"/>
  <c r="AL3216" i="64"/>
  <c r="AL3217" i="64" s="1"/>
  <c r="BP3020" i="64"/>
  <c r="BQ3018" i="64" a="1"/>
  <c r="BQ3018" i="64" s="1"/>
  <c r="BQ3019" i="64" a="1"/>
  <c r="BQ3019" i="64" s="1"/>
  <c r="BQ61" i="64" a="1"/>
  <c r="BQ61" i="64" s="1"/>
  <c r="BQ59" i="64" a="1"/>
  <c r="BQ59" i="64" s="1"/>
  <c r="BQ60" i="64" a="1"/>
  <c r="BQ60" i="64" s="1"/>
  <c r="BQ58" i="64" s="1" a="1"/>
  <c r="BQ58" i="64" s="1"/>
  <c r="BQ3541" i="64" a="1"/>
  <c r="BQ3541" i="64" s="1"/>
  <c r="BQ3520" i="64" a="1"/>
  <c r="BQ3520" i="64" s="1"/>
  <c r="BQ1583" i="64" a="1"/>
  <c r="BQ1583" i="64" s="1"/>
  <c r="BQ1584" i="64" a="1"/>
  <c r="BQ1584" i="64" s="1"/>
  <c r="BQ1672" i="64" a="1"/>
  <c r="BQ1672" i="64" s="1"/>
  <c r="BQ1673" i="64" a="1"/>
  <c r="BQ1673" i="64" s="1"/>
  <c r="BQ1628" i="64" a="1"/>
  <c r="BQ1628" i="64" s="1"/>
  <c r="BQ1650" i="64" a="1"/>
  <c r="BQ1650" i="64" s="1"/>
  <c r="BQ1561" i="64" a="1"/>
  <c r="BQ1561" i="64" s="1"/>
  <c r="BQ1606" i="64" a="1"/>
  <c r="BQ1606" i="64" s="1"/>
  <c r="BP21" i="863"/>
  <c r="BQ787" i="64" a="1"/>
  <c r="BQ787" i="64" s="1"/>
  <c r="BQ781" i="64" a="1"/>
  <c r="BQ781" i="64" s="1"/>
  <c r="BQ782" i="64" s="1"/>
  <c r="BQ791" i="64" a="1"/>
  <c r="BQ791" i="64" s="1"/>
  <c r="BE784" i="64"/>
  <c r="BF779" i="64"/>
  <c r="BF783" i="64" s="1"/>
  <c r="BE788" i="64"/>
  <c r="BE792" i="64" s="1"/>
  <c r="BP20" i="864"/>
  <c r="BP102" i="861" s="1"/>
  <c r="BP33" i="863"/>
  <c r="BP17" i="863" s="1"/>
  <c r="BP33" i="861" s="1"/>
  <c r="BP44" i="863"/>
  <c r="Y585" i="64"/>
  <c r="BR3" i="64"/>
  <c r="BR1439" i="64" s="1" a="1"/>
  <c r="BR1439" i="64" s="1"/>
  <c r="BR7" i="64"/>
  <c r="BR1" i="64"/>
  <c r="BS2" i="64"/>
  <c r="BQ4" i="64"/>
  <c r="BE508" i="64"/>
  <c r="BF507" i="64"/>
  <c r="BE510" i="64"/>
  <c r="BC558" i="64"/>
  <c r="BB559" i="64"/>
  <c r="BB561" i="64"/>
  <c r="BS2" i="864"/>
  <c r="BR3" i="864"/>
  <c r="BR3" i="863"/>
  <c r="BR7" i="864"/>
  <c r="BR7" i="863"/>
  <c r="BR1" i="863"/>
  <c r="BR1" i="864"/>
  <c r="BQ4" i="863"/>
  <c r="BQ4" i="864"/>
  <c r="U2155" i="64"/>
  <c r="AR2158" i="64" s="1"/>
  <c r="W1244" i="64"/>
  <c r="W1245" i="64" s="1"/>
  <c r="BS3" i="861"/>
  <c r="BS3" i="1413" s="1"/>
  <c r="W187" i="64"/>
  <c r="W188" i="64" s="1"/>
  <c r="BR4" i="861"/>
  <c r="BR4" i="1413" s="1"/>
  <c r="V170" i="64"/>
  <c r="T306" i="64"/>
  <c r="T324" i="64"/>
  <c r="V1227" i="64"/>
  <c r="V1242" i="64"/>
  <c r="V185" i="64"/>
  <c r="U2894" i="64"/>
  <c r="U1467" i="64"/>
  <c r="U1468" i="64" s="1"/>
  <c r="U1470" i="64" s="1"/>
  <c r="U405" i="64"/>
  <c r="U407" i="64" s="1"/>
  <c r="U2976" i="64"/>
  <c r="U3045" i="64"/>
  <c r="U1274" i="64"/>
  <c r="W1518" i="64"/>
  <c r="U2558" i="64"/>
  <c r="U2567" i="64" s="1"/>
  <c r="U1703" i="64"/>
  <c r="U2400" i="64"/>
  <c r="U2402" i="64" s="1"/>
  <c r="U2404" i="64" s="1"/>
  <c r="U2512" i="64"/>
  <c r="U2998" i="64"/>
  <c r="U1134" i="64"/>
  <c r="U1318" i="64"/>
  <c r="U1325" i="64" s="1"/>
  <c r="U1386" i="64"/>
  <c r="U1393" i="64" s="1"/>
  <c r="T3065" i="64"/>
  <c r="T3099" i="64"/>
  <c r="V1517" i="64"/>
  <c r="U664" i="64"/>
  <c r="U1985" i="64"/>
  <c r="U1987" i="64" s="1"/>
  <c r="U455" i="64"/>
  <c r="U2511" i="64"/>
  <c r="U1515" i="64"/>
  <c r="U1100" i="64"/>
  <c r="U1110" i="64" s="1"/>
  <c r="U687" i="64"/>
  <c r="U184" i="64"/>
  <c r="U169" i="64"/>
  <c r="V1288" i="64"/>
  <c r="AG1289" i="64" s="1" a="1"/>
  <c r="AG1289" i="64" s="1"/>
  <c r="V1283" i="64"/>
  <c r="U1239" i="64"/>
  <c r="U1224" i="64"/>
  <c r="U1240" i="64"/>
  <c r="U1225" i="64"/>
  <c r="T1385" i="64" a="1"/>
  <c r="T1385" i="64" s="1"/>
  <c r="T1466" i="64" a="1"/>
  <c r="T1466" i="64" s="1"/>
  <c r="T154" i="64" a="1"/>
  <c r="T154" i="64" s="1"/>
  <c r="T175" i="64" a="1"/>
  <c r="T175" i="64" s="1"/>
  <c r="T151" i="64" a="1"/>
  <c r="T151" i="64" s="1"/>
  <c r="T1219" i="64" a="1"/>
  <c r="T1219" i="64" s="1"/>
  <c r="T1217" i="64" a="1"/>
  <c r="T1217" i="64" s="1"/>
  <c r="T1514" i="64" a="1"/>
  <c r="T1514" i="64" s="1"/>
  <c r="T1141" i="64" a="1"/>
  <c r="T1141" i="64" s="1"/>
  <c r="T917" i="64" a="1"/>
  <c r="T917" i="64" s="1"/>
  <c r="T1200" i="64" a="1"/>
  <c r="T1200" i="64" s="1"/>
  <c r="T1208" i="64" s="1"/>
  <c r="T160" i="64" a="1"/>
  <c r="T160" i="64" s="1"/>
  <c r="T342" i="64" a="1"/>
  <c r="T342" i="64" s="1"/>
  <c r="T2752" i="64" a="1"/>
  <c r="T2752" i="64" s="1"/>
  <c r="T153" i="64" a="1"/>
  <c r="T153" i="64" s="1"/>
  <c r="T404" i="64" a="1"/>
  <c r="T404" i="64" s="1"/>
  <c r="T2559" i="64" a="1"/>
  <c r="T2559" i="64" s="1"/>
  <c r="T1465" i="64" a="1"/>
  <c r="T1465" i="64" s="1"/>
  <c r="T152" i="64" a="1"/>
  <c r="T152" i="64" s="1"/>
  <c r="T374" i="64" a="1"/>
  <c r="T374" i="64" s="1"/>
  <c r="T479" i="64" a="1"/>
  <c r="T479" i="64" s="1"/>
  <c r="T510" i="64" s="1"/>
  <c r="T911" i="64" a="1"/>
  <c r="T911" i="64" s="1"/>
  <c r="T161" i="64" a="1"/>
  <c r="T161" i="64" s="1"/>
  <c r="T150" i="64" a="1"/>
  <c r="T150" i="64" s="1"/>
  <c r="T1215" i="64" a="1"/>
  <c r="T1215" i="64" s="1"/>
  <c r="T1218" i="64" a="1"/>
  <c r="T1218" i="64" s="1"/>
  <c r="T1133" i="64" a="1"/>
  <c r="T1133" i="64" s="1"/>
  <c r="T1175" i="64" a="1"/>
  <c r="T1175" i="64" s="1"/>
  <c r="T1201" i="64" a="1"/>
  <c r="T1201" i="64" s="1"/>
  <c r="T1209" i="64" s="1"/>
  <c r="T1702" i="64" a="1"/>
  <c r="T1702" i="64" s="1"/>
  <c r="T1230" i="64" a="1"/>
  <c r="T1230" i="64" s="1"/>
  <c r="T173" i="64" a="1"/>
  <c r="T173" i="64" s="1"/>
  <c r="T2153" i="64" a="1"/>
  <c r="T2153" i="64" s="1"/>
  <c r="T403" i="64" a="1"/>
  <c r="T403" i="64" s="1"/>
  <c r="T2399" i="64" a="1"/>
  <c r="T2399" i="64" s="1"/>
  <c r="T900" i="64" a="1"/>
  <c r="T900" i="64" s="1"/>
  <c r="T177" i="64" a="1"/>
  <c r="T177" i="64" s="1"/>
  <c r="T176" i="64" a="1"/>
  <c r="T176" i="64" s="1"/>
  <c r="T1539" i="64" a="1"/>
  <c r="T1539" i="64" s="1"/>
  <c r="T1199" i="64" a="1"/>
  <c r="T1199" i="64" s="1"/>
  <c r="T1207" i="64" s="1"/>
  <c r="T1986" i="64" a="1"/>
  <c r="T1986" i="64" s="1"/>
  <c r="T1984" i="64" a="1"/>
  <c r="T1984" i="64" s="1"/>
  <c r="T2401" i="64" a="1"/>
  <c r="T2401" i="64" s="1"/>
  <c r="T389" i="64" a="1"/>
  <c r="T389" i="64" s="1"/>
  <c r="T251" i="64" a="1"/>
  <c r="T251" i="64" s="1"/>
  <c r="T406" i="64" a="1"/>
  <c r="T406" i="64" s="1"/>
  <c r="T1202" i="64" a="1"/>
  <c r="T1202" i="64" s="1"/>
  <c r="T1210" i="64" s="1"/>
  <c r="T454" i="64" a="1"/>
  <c r="T454" i="64" s="1"/>
  <c r="T1203" i="64" a="1"/>
  <c r="T1203" i="64" s="1"/>
  <c r="T1211" i="64" s="1"/>
  <c r="T2154" i="64" a="1"/>
  <c r="T2154" i="64" s="1"/>
  <c r="T530" i="64" a="1"/>
  <c r="T530" i="64" s="1"/>
  <c r="T561" i="64" s="1"/>
  <c r="T1317" i="64" a="1"/>
  <c r="T1317" i="64" s="1"/>
  <c r="T1275" i="64" a="1"/>
  <c r="T1275" i="64" s="1"/>
  <c r="T903" i="64" a="1"/>
  <c r="T903" i="64" s="1"/>
  <c r="T162" i="64" a="1"/>
  <c r="T162" i="64" s="1"/>
  <c r="T158" i="64" a="1"/>
  <c r="T158" i="64" s="1"/>
  <c r="T1232" i="64" a="1"/>
  <c r="T1232" i="64" s="1"/>
  <c r="T1216" i="64" a="1"/>
  <c r="T1216" i="64" s="1"/>
  <c r="T1469" i="64" a="1"/>
  <c r="T1469" i="64" s="1"/>
  <c r="T159" i="64" a="1"/>
  <c r="T159" i="64" s="1"/>
  <c r="T1231" i="64" a="1"/>
  <c r="T1231" i="64" s="1"/>
  <c r="T1234" i="64" a="1"/>
  <c r="T1234" i="64" s="1"/>
  <c r="T174" i="64" a="1"/>
  <c r="T174" i="64" s="1"/>
  <c r="T355" i="64" a="1"/>
  <c r="T355" i="64" s="1"/>
  <c r="T1233" i="64" a="1"/>
  <c r="T1233" i="64" s="1"/>
  <c r="T1137" i="64" a="1"/>
  <c r="T1137" i="64" s="1"/>
  <c r="T2891" i="64" a="1"/>
  <c r="T2891" i="64" s="1"/>
  <c r="T686" i="64" a="1"/>
  <c r="T686" i="64" s="1"/>
  <c r="T3403" i="64" a="1"/>
  <c r="T3403" i="64" s="1"/>
  <c r="T2516" i="64" a="1"/>
  <c r="T2516" i="64" s="1"/>
  <c r="T2515" i="64" a="1"/>
  <c r="T2515" i="64" s="1"/>
  <c r="T1104" i="64" a="1"/>
  <c r="T1104" i="64" s="1"/>
  <c r="T2893" i="64" a="1"/>
  <c r="T2893" i="64" s="1"/>
  <c r="T2507" i="64" a="1"/>
  <c r="T2507" i="64" s="1"/>
  <c r="T2524" i="64" a="1"/>
  <c r="T2524" i="64" s="1"/>
  <c r="T2887" i="64" a="1"/>
  <c r="T2887" i="64" s="1"/>
  <c r="T2525" i="64" a="1"/>
  <c r="T2525" i="64" s="1"/>
  <c r="T1099" i="64" a="1"/>
  <c r="T1099" i="64" s="1"/>
  <c r="T2888" i="64" a="1"/>
  <c r="T2888" i="64" s="1"/>
  <c r="T3044" i="64" a="1"/>
  <c r="T3044" i="64" s="1"/>
  <c r="T2889" i="64" a="1"/>
  <c r="T2889" i="64" s="1"/>
  <c r="T2977" i="64" a="1"/>
  <c r="T2977" i="64" s="1"/>
  <c r="T2892" i="64" a="1"/>
  <c r="T2892" i="64" s="1"/>
  <c r="T2997" i="64" a="1"/>
  <c r="T2997" i="64" s="1"/>
  <c r="T2885" i="64" a="1"/>
  <c r="T2885" i="64" s="1"/>
  <c r="T2890" i="64" a="1"/>
  <c r="T2890" i="64" s="1"/>
  <c r="T663" i="64" a="1"/>
  <c r="T663" i="64" s="1"/>
  <c r="T2886" i="64" a="1"/>
  <c r="T2886" i="64" s="1"/>
  <c r="T685" i="64" a="1"/>
  <c r="T685" i="64" s="1"/>
  <c r="T2506" i="64" a="1"/>
  <c r="T2506" i="64" s="1"/>
  <c r="T3326" i="64" a="1"/>
  <c r="T3326" i="64" s="1"/>
  <c r="T1000" i="64" a="1"/>
  <c r="T1000" i="64" s="1"/>
  <c r="T98" i="64" a="1"/>
  <c r="T98" i="64" s="1"/>
  <c r="T970" i="64" a="1"/>
  <c r="T970" i="64" s="1"/>
  <c r="T118" i="64" a="1"/>
  <c r="T118" i="64" s="1"/>
  <c r="T2426" i="64" a="1"/>
  <c r="T2426" i="64" s="1"/>
  <c r="T103" i="64" a="1"/>
  <c r="T103" i="64" s="1"/>
  <c r="T3351" i="64" a="1"/>
  <c r="T3351" i="64" s="1"/>
  <c r="T2428" i="64" a="1"/>
  <c r="T2428" i="64" s="1"/>
  <c r="T3427" i="64" a="1"/>
  <c r="T3427" i="64" s="1"/>
  <c r="T135" i="64" a="1"/>
  <c r="T135" i="64" s="1"/>
  <c r="T2434" i="64" a="1"/>
  <c r="T2434" i="64" s="1"/>
  <c r="T2345" i="64" a="1"/>
  <c r="T2345" i="64" s="1"/>
  <c r="T2346" i="64" s="1"/>
  <c r="T1491" i="64" a="1"/>
  <c r="T1491" i="64" s="1"/>
  <c r="T2683" i="64" a="1"/>
  <c r="T2683" i="64" s="1"/>
  <c r="T2691" i="64" s="1"/>
  <c r="T102" i="64" a="1"/>
  <c r="T102" i="64" s="1"/>
  <c r="T584" i="64" a="1"/>
  <c r="T584" i="64" s="1"/>
  <c r="T2265" i="64" a="1"/>
  <c r="T2265" i="64" s="1"/>
  <c r="T1912" i="64" a="1"/>
  <c r="T1912" i="64" s="1"/>
  <c r="T2403" i="64" a="1"/>
  <c r="T2403" i="64" s="1"/>
  <c r="T662" i="64" a="1"/>
  <c r="T662" i="64" s="1"/>
  <c r="T133" i="64" a="1"/>
  <c r="T133" i="64" s="1"/>
  <c r="T132" i="64" a="1"/>
  <c r="T132" i="64" s="1"/>
  <c r="T97" i="64" a="1"/>
  <c r="T97" i="64" s="1"/>
  <c r="T134" i="64" a="1"/>
  <c r="T134" i="64" s="1"/>
  <c r="T3377" i="64" a="1"/>
  <c r="T3377" i="64" s="1"/>
  <c r="T3300" i="64" a="1"/>
  <c r="T3300" i="64" s="1"/>
  <c r="T2720" i="64" a="1"/>
  <c r="T2720" i="64" s="1"/>
  <c r="T975" i="64" a="1"/>
  <c r="T975" i="64" s="1"/>
  <c r="T96" i="64" a="1"/>
  <c r="T96" i="64" s="1"/>
  <c r="U182" i="64"/>
  <c r="U167" i="64"/>
  <c r="U1237" i="64"/>
  <c r="U1222" i="64"/>
  <c r="V2529" i="64"/>
  <c r="V2520" i="64"/>
  <c r="U155" i="64"/>
  <c r="U165" i="64"/>
  <c r="U180" i="64"/>
  <c r="U1238" i="64"/>
  <c r="U1223" i="64"/>
  <c r="V2519" i="64"/>
  <c r="V2528" i="64"/>
  <c r="U1241" i="64"/>
  <c r="U1226" i="64"/>
  <c r="U166" i="64"/>
  <c r="U181" i="64"/>
  <c r="U168" i="64"/>
  <c r="U183" i="64"/>
  <c r="V1142" i="64"/>
  <c r="V1138" i="64"/>
  <c r="BL95" i="861"/>
  <c r="BM46" i="861"/>
  <c r="BO2146" i="64"/>
  <c r="BO2155" i="64" s="1"/>
  <c r="BK64" i="861"/>
  <c r="BN2158" i="64"/>
  <c r="BP2153" i="64" a="1"/>
  <c r="BP2153" i="64" s="1"/>
  <c r="BP2154" i="64" a="1"/>
  <c r="BP2154" i="64" s="1"/>
  <c r="BO1515" i="64"/>
  <c r="BO1985" i="64"/>
  <c r="BO1987" i="64" s="1"/>
  <c r="BP1986" i="64" a="1"/>
  <c r="BP1986" i="64" s="1"/>
  <c r="BP1984" i="64" a="1"/>
  <c r="BP1984" i="64" s="1"/>
  <c r="BP406" i="64" a="1"/>
  <c r="BP406" i="64" s="1"/>
  <c r="BP404" i="64" a="1"/>
  <c r="BP404" i="64" s="1"/>
  <c r="BO405" i="64"/>
  <c r="BO407" i="64" s="1"/>
  <c r="BP479" i="64" a="1"/>
  <c r="BP479" i="64" s="1"/>
  <c r="BP403" i="64" a="1"/>
  <c r="BP403" i="64" s="1"/>
  <c r="BP530" i="64" a="1"/>
  <c r="BP530" i="64" s="1"/>
  <c r="BO455" i="64"/>
  <c r="BO1703" i="64"/>
  <c r="BP1702" i="64" a="1"/>
  <c r="BP1702" i="64" s="1"/>
  <c r="BP454" i="64" a="1"/>
  <c r="BP454" i="64" s="1"/>
  <c r="BO1386" i="64"/>
  <c r="BO1318" i="64"/>
  <c r="BP1317" i="64" a="1"/>
  <c r="BP1317" i="64" s="1"/>
  <c r="BP1385" i="64" a="1"/>
  <c r="BP1385" i="64" s="1"/>
  <c r="BN1393" i="64"/>
  <c r="BO2558" i="64"/>
  <c r="BO2567" i="64" s="1"/>
  <c r="BP2559" i="64" a="1"/>
  <c r="BP2559" i="64" s="1"/>
  <c r="CB2589" i="64"/>
  <c r="CB2591" i="64" s="1"/>
  <c r="BO1274" i="64"/>
  <c r="BO2400" i="64"/>
  <c r="BO2402" i="64" s="1"/>
  <c r="BM1289" i="64" a="1"/>
  <c r="BM1289" i="64" s="1"/>
  <c r="BP2399" i="64" a="1"/>
  <c r="BP2399" i="64" s="1"/>
  <c r="BP1275" i="64" a="1"/>
  <c r="BP1275" i="64" s="1"/>
  <c r="BN1283" i="64"/>
  <c r="BN1288" i="64"/>
  <c r="BP1469" i="64" a="1"/>
  <c r="BP1469" i="64" s="1"/>
  <c r="BP2401" i="64" a="1"/>
  <c r="BP2401" i="64" s="1"/>
  <c r="BO1467" i="64"/>
  <c r="BO1468" i="64" s="1"/>
  <c r="BO1470" i="64" s="1"/>
  <c r="BP1465" i="64" a="1"/>
  <c r="BP1465" i="64" s="1"/>
  <c r="BP1466" i="64" a="1"/>
  <c r="BP1466" i="64" s="1"/>
  <c r="BP911" i="64" a="1"/>
  <c r="BP911" i="64" s="1"/>
  <c r="BP900" i="64" a="1"/>
  <c r="BP900" i="64" s="1"/>
  <c r="BP903" i="64" a="1"/>
  <c r="BP903" i="64" s="1"/>
  <c r="BP917" i="64" a="1"/>
  <c r="BP917" i="64" s="1"/>
  <c r="BJ2613" i="64"/>
  <c r="BO169" i="64"/>
  <c r="BO184" i="64"/>
  <c r="BP154" i="64" a="1"/>
  <c r="BP154" i="64" s="1"/>
  <c r="BO180" i="64"/>
  <c r="BO166" i="64"/>
  <c r="BO181" i="64"/>
  <c r="BO167" i="64"/>
  <c r="BO182" i="64"/>
  <c r="BO183" i="64"/>
  <c r="BN170" i="64"/>
  <c r="BJ188" i="64"/>
  <c r="BO165" i="64"/>
  <c r="BO168" i="64"/>
  <c r="BP175" i="64" a="1"/>
  <c r="BP175" i="64" s="1"/>
  <c r="BP177" i="64" a="1"/>
  <c r="BP177" i="64" s="1"/>
  <c r="BP174" i="64" a="1"/>
  <c r="BP174" i="64" s="1"/>
  <c r="BP176" i="64" a="1"/>
  <c r="BP176" i="64" s="1"/>
  <c r="BP159" i="64" a="1"/>
  <c r="BP159" i="64" s="1"/>
  <c r="BP160" i="64" a="1"/>
  <c r="BP160" i="64" s="1"/>
  <c r="BP162" i="64" a="1"/>
  <c r="BP162" i="64" s="1"/>
  <c r="BP161" i="64" a="1"/>
  <c r="BP161" i="64" s="1"/>
  <c r="BP173" i="64" a="1"/>
  <c r="BP173" i="64" s="1"/>
  <c r="BP158" i="64" a="1"/>
  <c r="BP158" i="64" s="1"/>
  <c r="BK187" i="64"/>
  <c r="BK188" i="64" s="1"/>
  <c r="BL185" i="64"/>
  <c r="BO155" i="64"/>
  <c r="BP389" i="64" a="1"/>
  <c r="BP389" i="64" s="1"/>
  <c r="BP153" i="64" a="1"/>
  <c r="BP153" i="64" s="1"/>
  <c r="BP152" i="64" a="1"/>
  <c r="BP152" i="64" s="1"/>
  <c r="BP151" i="64" a="1"/>
  <c r="BP151" i="64" s="1"/>
  <c r="BP150" i="64" a="1"/>
  <c r="BP150" i="64" s="1"/>
  <c r="BP1539" i="64" a="1"/>
  <c r="BP1539" i="64" s="1"/>
  <c r="BM1244" i="64"/>
  <c r="BM1245" i="64" s="1"/>
  <c r="BO1238" i="64"/>
  <c r="BN1242" i="64"/>
  <c r="BO1241" i="64"/>
  <c r="BO1240" i="64"/>
  <c r="BO1237" i="64"/>
  <c r="BO1239" i="64"/>
  <c r="BP1233" i="64" a="1"/>
  <c r="BP1233" i="64" s="1"/>
  <c r="BP1232" i="64" a="1"/>
  <c r="BP1232" i="64" s="1"/>
  <c r="BP1234" i="64" a="1"/>
  <c r="BP1234" i="64" s="1"/>
  <c r="BP1230" i="64" a="1"/>
  <c r="BP1230" i="64" s="1"/>
  <c r="BP1231" i="64" a="1"/>
  <c r="BP1231" i="64" s="1"/>
  <c r="BO1226" i="64"/>
  <c r="BO1223" i="64"/>
  <c r="BN1227" i="64"/>
  <c r="BO1225" i="64"/>
  <c r="BO1224" i="64"/>
  <c r="BP1219" i="64" a="1"/>
  <c r="BP1219" i="64" s="1"/>
  <c r="BP1215" i="64" a="1"/>
  <c r="BP1215" i="64" s="1"/>
  <c r="BP1199" i="64" a="1"/>
  <c r="BP1199" i="64" s="1"/>
  <c r="BP1207" i="64" s="1"/>
  <c r="BP1200" i="64" a="1"/>
  <c r="BP1200" i="64" s="1"/>
  <c r="BP1208" i="64" s="1"/>
  <c r="BP1216" i="64" a="1"/>
  <c r="BP1216" i="64" s="1"/>
  <c r="BP1201" i="64" a="1"/>
  <c r="BP1201" i="64" s="1"/>
  <c r="BP1209" i="64" s="1"/>
  <c r="BP1202" i="64" a="1"/>
  <c r="BP1202" i="64" s="1"/>
  <c r="BP1210" i="64" s="1"/>
  <c r="BP1203" i="64" a="1"/>
  <c r="BP1203" i="64" s="1"/>
  <c r="BP1211" i="64" s="1"/>
  <c r="BP1217" i="64" a="1"/>
  <c r="BP1217" i="64" s="1"/>
  <c r="BP1218" i="64" a="1"/>
  <c r="BP1218" i="64" s="1"/>
  <c r="BO1222" i="64"/>
  <c r="BP251" i="64" a="1"/>
  <c r="BP251" i="64" s="1"/>
  <c r="BM1518" i="64"/>
  <c r="BN1517" i="64"/>
  <c r="BP374" i="64" a="1"/>
  <c r="BP374" i="64" s="1"/>
  <c r="BP1514" i="64" a="1"/>
  <c r="BP1514" i="64" s="1"/>
  <c r="BP355" i="64" a="1"/>
  <c r="BP355" i="64" s="1"/>
  <c r="BP1175" i="64" a="1"/>
  <c r="BP1175" i="64" s="1"/>
  <c r="BP1141" i="64" a="1"/>
  <c r="BP1141" i="64" s="1"/>
  <c r="BP342" i="64" a="1"/>
  <c r="BP342" i="64" s="1"/>
  <c r="BN1138" i="64"/>
  <c r="BO1134" i="64"/>
  <c r="BO1142" i="64" s="1"/>
  <c r="BP1137" i="64" a="1"/>
  <c r="BP1137" i="64" s="1"/>
  <c r="BP1133" i="64" a="1"/>
  <c r="BP1133" i="64" s="1"/>
  <c r="BQ302" i="64"/>
  <c r="BP51" i="863" a="1"/>
  <c r="BP51" i="863" s="1"/>
  <c r="BP53" i="863" a="1"/>
  <c r="BP53" i="863" s="1"/>
  <c r="BP49" i="863" a="1"/>
  <c r="BP49" i="863" s="1"/>
  <c r="BS1" i="861"/>
  <c r="BS1" i="1413" s="1"/>
  <c r="BS7" i="861"/>
  <c r="BS7" i="1413" s="1"/>
  <c r="BT2" i="861"/>
  <c r="BT2" i="1413" s="1"/>
  <c r="BQ18" i="864"/>
  <c r="BQ17" i="864"/>
  <c r="BQ16" i="864"/>
  <c r="BR19" i="864"/>
  <c r="BQ42" i="863" a="1"/>
  <c r="BQ42" i="863" s="1"/>
  <c r="BQ43" i="863" a="1"/>
  <c r="BQ43" i="863" s="1"/>
  <c r="BQ40" i="863" a="1"/>
  <c r="BQ40" i="863" s="1"/>
  <c r="BQ39" i="863" a="1"/>
  <c r="BQ39" i="863" s="1"/>
  <c r="BQ41" i="863" a="1"/>
  <c r="BQ41" i="863" s="1"/>
  <c r="BQ32" i="863"/>
  <c r="BQ30" i="863"/>
  <c r="BR2" i="863"/>
  <c r="BR31" i="863" s="1"/>
  <c r="BQ29" i="863"/>
  <c r="BP34" i="863"/>
  <c r="Z324" i="64"/>
  <c r="Z306" i="64"/>
  <c r="AA320" i="64"/>
  <c r="AA321" i="64"/>
  <c r="AA303" i="64"/>
  <c r="AA322" i="64"/>
  <c r="AA304" i="64"/>
  <c r="AA305" i="64"/>
  <c r="AA323" i="64"/>
  <c r="BD3" i="860"/>
  <c r="BD4" i="860" s="1"/>
  <c r="BE2" i="860"/>
  <c r="BD1" i="860"/>
  <c r="BD7" i="860"/>
  <c r="Y1100" i="64"/>
  <c r="Y1110" i="64" s="1"/>
  <c r="Z1104" i="64" a="1"/>
  <c r="Z1104" i="64" s="1"/>
  <c r="Z1099" i="64" a="1"/>
  <c r="Z1099" i="64" s="1"/>
  <c r="Y687" i="64"/>
  <c r="Y2894" i="64"/>
  <c r="Z2885" i="64" a="1"/>
  <c r="Z2885" i="64" s="1"/>
  <c r="Z2886" i="64" a="1"/>
  <c r="Z2886" i="64" s="1"/>
  <c r="Z2887" i="64" a="1"/>
  <c r="Z2887" i="64" s="1"/>
  <c r="Z2888" i="64" a="1"/>
  <c r="Z2888" i="64" s="1"/>
  <c r="Z2889" i="64" a="1"/>
  <c r="Z2889" i="64" s="1"/>
  <c r="Z2891" i="64" a="1"/>
  <c r="Z2891" i="64" s="1"/>
  <c r="Z2890" i="64" a="1"/>
  <c r="Z2890" i="64" s="1"/>
  <c r="Z2892" i="64" a="1"/>
  <c r="Z2892" i="64" s="1"/>
  <c r="Z2893" i="64" a="1"/>
  <c r="Z2893" i="64" s="1"/>
  <c r="Z685" i="64" a="1"/>
  <c r="Z685" i="64" s="1"/>
  <c r="Z663" i="64" a="1"/>
  <c r="Z663" i="64" s="1"/>
  <c r="Z686" i="64" a="1"/>
  <c r="Z686" i="64" s="1"/>
  <c r="Y664" i="64"/>
  <c r="Z3065" i="64"/>
  <c r="Z3099" i="64"/>
  <c r="Y2998" i="64"/>
  <c r="Y2976" i="64"/>
  <c r="Z3403" i="64" a="1"/>
  <c r="Z3403" i="64" s="1"/>
  <c r="Z2977" i="64" a="1"/>
  <c r="Z2977" i="64" s="1"/>
  <c r="Z2997" i="64" a="1"/>
  <c r="Z2997" i="64" s="1"/>
  <c r="BJ2654" i="64"/>
  <c r="BI2656" i="64"/>
  <c r="BJ2633" i="64"/>
  <c r="BJ2635" i="64" s="1"/>
  <c r="W2521" i="64"/>
  <c r="W2530" i="64"/>
  <c r="X2519" i="64"/>
  <c r="X2528" i="64"/>
  <c r="X2520" i="64"/>
  <c r="X2529" i="64"/>
  <c r="Z2525" i="64" a="1"/>
  <c r="Z2525" i="64" s="1"/>
  <c r="Z2524" i="64" a="1"/>
  <c r="Z2524" i="64" s="1"/>
  <c r="Z2516" i="64" a="1"/>
  <c r="Z2516" i="64" s="1"/>
  <c r="Z2515" i="64" a="1"/>
  <c r="Z2515" i="64" s="1"/>
  <c r="Y2512" i="64"/>
  <c r="Y2511" i="64"/>
  <c r="Z2506" i="64" a="1"/>
  <c r="Z2506" i="64" s="1"/>
  <c r="Z2507" i="64" a="1"/>
  <c r="Z2507" i="64" s="1"/>
  <c r="Y3045" i="64"/>
  <c r="Z3044" i="64" a="1"/>
  <c r="Z3044" i="64" s="1"/>
  <c r="Z975" i="64" a="1"/>
  <c r="Z975" i="64" s="1"/>
  <c r="AA2788" i="64"/>
  <c r="Y2427" i="64"/>
  <c r="Y1913" i="64"/>
  <c r="Y2264" i="64"/>
  <c r="Y1492" i="64"/>
  <c r="Y1001" i="64"/>
  <c r="Y977" i="64"/>
  <c r="X105" i="64"/>
  <c r="Z970" i="64" a="1"/>
  <c r="Z970" i="64" s="1"/>
  <c r="Z118" i="64" a="1"/>
  <c r="Z118" i="64" s="1"/>
  <c r="Z662" i="64" a="1"/>
  <c r="Z662" i="64" s="1"/>
  <c r="Z98" i="64" a="1"/>
  <c r="Z98" i="64" s="1"/>
  <c r="Z102" i="64" a="1"/>
  <c r="Z102" i="64" s="1"/>
  <c r="Z103" i="64" a="1"/>
  <c r="Z103" i="64" s="1"/>
  <c r="Y99" i="64"/>
  <c r="Z96" i="64" a="1"/>
  <c r="Z96" i="64" s="1"/>
  <c r="Z97" i="64" a="1"/>
  <c r="Z97" i="64" s="1"/>
  <c r="Z1000" i="64" a="1"/>
  <c r="Z1000" i="64" s="1"/>
  <c r="Z3300" i="64" a="1"/>
  <c r="Z3300" i="64" s="1"/>
  <c r="Z3326" i="64" a="1"/>
  <c r="Z3326" i="64" s="1"/>
  <c r="Z3377" i="64" a="1"/>
  <c r="Z3377" i="64" s="1"/>
  <c r="Z3351" i="64" a="1"/>
  <c r="Z3351" i="64" s="1"/>
  <c r="Z2403" i="64" a="1"/>
  <c r="Z2403" i="64" s="1"/>
  <c r="Z2404" i="64" s="1"/>
  <c r="Y136" i="64"/>
  <c r="Z133" i="64" a="1"/>
  <c r="Z133" i="64" s="1"/>
  <c r="Z134" i="64" a="1"/>
  <c r="Z134" i="64" s="1"/>
  <c r="Z135" i="64" a="1"/>
  <c r="Z135" i="64" s="1"/>
  <c r="Z132" i="64" a="1"/>
  <c r="Z132" i="64" s="1"/>
  <c r="Z2345" i="64" a="1"/>
  <c r="Z2345" i="64" s="1"/>
  <c r="Z2346" i="64" s="1"/>
  <c r="Z584" i="64" a="1"/>
  <c r="Z584" i="64" s="1"/>
  <c r="Z3427" i="64" a="1"/>
  <c r="Z3427" i="64" s="1"/>
  <c r="Z2265" i="64" a="1"/>
  <c r="Z2265" i="64" s="1"/>
  <c r="Z2683" i="64" a="1"/>
  <c r="Z2683" i="64" s="1"/>
  <c r="Z2691" i="64" s="1"/>
  <c r="Z2720" i="64" a="1"/>
  <c r="Z2720" i="64" s="1"/>
  <c r="Z2426" i="64" a="1"/>
  <c r="Z2426" i="64" s="1"/>
  <c r="Z2428" i="64" a="1"/>
  <c r="Z2428" i="64" s="1"/>
  <c r="Z2434" i="64" a="1"/>
  <c r="Z2434" i="64" s="1"/>
  <c r="Z1912" i="64" a="1"/>
  <c r="Z1912" i="64" s="1"/>
  <c r="Z1491" i="64" a="1"/>
  <c r="Z1491" i="64" s="1"/>
  <c r="BR1440" i="64" a="1"/>
  <c r="T1913" i="64" a="1"/>
  <c r="AH1174" i="64" a="1"/>
  <c r="Z2998" i="64" a="1"/>
  <c r="AG1174" i="64" a="1"/>
  <c r="BK1174" i="64" a="1"/>
  <c r="AS1174" i="64" a="1"/>
  <c r="AY1174" i="64" a="1"/>
  <c r="Z1174" i="64" a="1"/>
  <c r="Z3045" i="64" a="1"/>
  <c r="AK1174" i="64" a="1"/>
  <c r="BG1174" i="64" a="1"/>
  <c r="U1174" i="64" a="1"/>
  <c r="BD1174" i="64" a="1"/>
  <c r="AO1174" i="64" a="1"/>
  <c r="AL1174" i="64" a="1"/>
  <c r="BQ1562" i="64"/>
  <c r="BQ1674" i="64"/>
  <c r="BM1174" i="64" a="1"/>
  <c r="T2427" i="64" a="1"/>
  <c r="Z2976" i="64" a="1"/>
  <c r="T3045" i="64" a="1"/>
  <c r="T1386" i="64" a="1"/>
  <c r="BP1703" i="64" a="1"/>
  <c r="BE1174" i="64" a="1"/>
  <c r="AM1174" i="64" a="1"/>
  <c r="T585" i="64" a="1"/>
  <c r="T2976" i="64" a="1"/>
  <c r="AB1174" i="64" a="1"/>
  <c r="AF1174" i="64" a="1"/>
  <c r="BQ3241" i="64" a="1"/>
  <c r="AN1174" i="64" a="1"/>
  <c r="T1703" i="64" a="1"/>
  <c r="T2558" i="64" a="1"/>
  <c r="AJ1174" i="64" a="1"/>
  <c r="V1518" i="64" a="1"/>
  <c r="X1174" i="64" a="1"/>
  <c r="W1174" i="64" a="1"/>
  <c r="T1134" i="64" a="1"/>
  <c r="T687" i="64" a="1"/>
  <c r="BN1174" i="64" a="1"/>
  <c r="AC1174" i="64" a="1"/>
  <c r="BP1515" i="64" a="1"/>
  <c r="Z664" i="64" a="1"/>
  <c r="AA1174" i="64" a="1"/>
  <c r="BP1540" i="64"/>
  <c r="BP455" i="64" a="1"/>
  <c r="BJ1174" i="64" a="1"/>
  <c r="Z2511" i="64" a="1"/>
  <c r="Z2512" i="64" a="1"/>
  <c r="T2400" i="64" a="1"/>
  <c r="U1517" i="64" a="1"/>
  <c r="T1540" i="64"/>
  <c r="Y1174" i="64" a="1"/>
  <c r="BC1174" i="64" a="1"/>
  <c r="Z687" i="64" a="1"/>
  <c r="BB1174" i="64" a="1"/>
  <c r="BP1386" i="64" a="1"/>
  <c r="Z1913" i="64" a="1"/>
  <c r="AA3099" i="64" a="1"/>
  <c r="BO1174" i="64" a="1"/>
  <c r="T1515" i="64" a="1"/>
  <c r="AT1174" i="64" a="1"/>
  <c r="AX1174" i="64" a="1"/>
  <c r="BP1318" i="64" a="1"/>
  <c r="T664" i="64" a="1"/>
  <c r="Z2264" i="64" a="1"/>
  <c r="T1174" i="64" a="1"/>
  <c r="BQ1607" i="64"/>
  <c r="BP1985" i="64" a="1"/>
  <c r="Z2427" i="64" a="1"/>
  <c r="AU1174" i="64" a="1"/>
  <c r="BO1517" i="64" a="1"/>
  <c r="BQ1651" i="64"/>
  <c r="AQ1174" i="64" a="1"/>
  <c r="Z585" i="64" a="1"/>
  <c r="BL1174" i="64" a="1"/>
  <c r="AD1174" i="64" a="1"/>
  <c r="BP1174" i="64" a="1"/>
  <c r="T1318" i="64" a="1"/>
  <c r="Z1001" i="64" a="1"/>
  <c r="AW1174" i="64" a="1"/>
  <c r="AI1174" i="64" a="1"/>
  <c r="BA1174" i="64" a="1"/>
  <c r="BQ1585" i="64"/>
  <c r="T2998" i="64" a="1"/>
  <c r="AV1174" i="64" a="1"/>
  <c r="AE1174" i="64" a="1"/>
  <c r="BP1134" i="64" a="1"/>
  <c r="BI1174" i="64" a="1"/>
  <c r="V1174" i="64" a="1"/>
  <c r="T1274" i="64" a="1"/>
  <c r="T2264" i="64" a="1"/>
  <c r="T1985" i="64" a="1"/>
  <c r="BP1274" i="64" a="1"/>
  <c r="T1100" i="64" a="1"/>
  <c r="AP1174" i="64" a="1"/>
  <c r="AR1174" i="64" a="1"/>
  <c r="BP2558" i="64" a="1"/>
  <c r="BQ1629" i="64"/>
  <c r="Z977" i="64" a="1"/>
  <c r="T1492" i="64" a="1"/>
  <c r="T1001" i="64" a="1"/>
  <c r="Z1100" i="64" a="1"/>
  <c r="T977" i="64" a="1"/>
  <c r="BH1174" i="64" a="1"/>
  <c r="BF1174" i="64" a="1"/>
  <c r="BP2400" i="64" a="1"/>
  <c r="AA3065" i="64" a="1"/>
  <c r="T455" i="64" a="1"/>
  <c r="AZ1174" i="64" a="1"/>
  <c r="T2511" i="64" a="1"/>
  <c r="T2512" i="64" a="1"/>
  <c r="Z1492" i="64" a="1"/>
  <c r="BN1518" i="64" a="1"/>
  <c r="AL37" i="1413" l="1"/>
  <c r="AL69" i="861" s="1"/>
  <c r="AL49" i="1413"/>
  <c r="AL51" i="1413" s="1"/>
  <c r="AM27" i="1413"/>
  <c r="BS60" i="1413"/>
  <c r="BS12" i="1413"/>
  <c r="BS76" i="1413"/>
  <c r="BS13" i="1413"/>
  <c r="BS32" i="1413"/>
  <c r="BS69" i="1413"/>
  <c r="BS56" i="1413"/>
  <c r="BS11" i="1413"/>
  <c r="BS45" i="1413"/>
  <c r="BS42" i="1413"/>
  <c r="BS50" i="1413"/>
  <c r="BS36" i="1413"/>
  <c r="BS17" i="1413"/>
  <c r="BS18" i="1413"/>
  <c r="BS25" i="1413"/>
  <c r="BS31" i="1413"/>
  <c r="BS10" i="1413"/>
  <c r="BQ24" i="1413"/>
  <c r="BR14" i="1413"/>
  <c r="BQ20" i="1413"/>
  <c r="BQ23" i="861" s="1"/>
  <c r="AL48" i="1413"/>
  <c r="AK53" i="1413"/>
  <c r="AK57" i="1413"/>
  <c r="AK18" i="861" s="1"/>
  <c r="BR1440" i="64"/>
  <c r="BH1442" i="64"/>
  <c r="BR722" i="64" a="1"/>
  <c r="BR722" i="64" s="1"/>
  <c r="AL724" i="64"/>
  <c r="AL719" i="64"/>
  <c r="AM714" i="64"/>
  <c r="BR716" i="64" a="1"/>
  <c r="BR716" i="64" s="1"/>
  <c r="BR723" i="64" a="1"/>
  <c r="BR723" i="64" s="1"/>
  <c r="BQ78" i="64"/>
  <c r="BQ84" i="64" s="1"/>
  <c r="BR77" i="64" a="1"/>
  <c r="BR77" i="64" s="1"/>
  <c r="BR75" i="64" a="1"/>
  <c r="BR75" i="64" s="1"/>
  <c r="BR625" i="64" a="1"/>
  <c r="BR625" i="64" s="1"/>
  <c r="BR76" i="64" a="1"/>
  <c r="BR76" i="64" s="1"/>
  <c r="BR74" i="64" a="1"/>
  <c r="BR74" i="64" s="1"/>
  <c r="BR82" i="64" a="1"/>
  <c r="BR82" i="64" s="1"/>
  <c r="BR81" i="64" a="1"/>
  <c r="BR81" i="64" s="1"/>
  <c r="BP103" i="861"/>
  <c r="AK1838" i="64"/>
  <c r="AL1832" i="64"/>
  <c r="AL1834" i="64" s="1"/>
  <c r="AF641" i="64"/>
  <c r="BR631" i="64" a="1"/>
  <c r="BR631" i="64" s="1"/>
  <c r="BR621" i="64" a="1"/>
  <c r="BR621" i="64" s="1"/>
  <c r="BR635" i="64" a="1"/>
  <c r="BR635" i="64" s="1"/>
  <c r="BR627" i="64" a="1"/>
  <c r="BR627" i="64" s="1"/>
  <c r="AG609" i="64"/>
  <c r="BR610" i="64" a="1"/>
  <c r="BR610" i="64" s="1"/>
  <c r="BR614" i="64" a="1"/>
  <c r="BR614" i="64" s="1"/>
  <c r="BR613" i="64" a="1"/>
  <c r="BR613" i="64" s="1"/>
  <c r="BQ612" i="64"/>
  <c r="BQ615" i="64"/>
  <c r="BQ3241" i="64"/>
  <c r="BR3240" i="64" a="1"/>
  <c r="BR3240" i="64" s="1"/>
  <c r="BR3023" i="64" a="1"/>
  <c r="BR3023" i="64" s="1"/>
  <c r="BR3025" i="64" s="1"/>
  <c r="AJ24" i="861"/>
  <c r="AL3218" i="64"/>
  <c r="AM3213" i="64"/>
  <c r="BR3215" i="64" a="1"/>
  <c r="BR3215" i="64" s="1"/>
  <c r="BR3018" i="64" a="1"/>
  <c r="BR3018" i="64" s="1"/>
  <c r="BR3019" i="64" a="1"/>
  <c r="BR3019" i="64" s="1"/>
  <c r="BQ3020" i="64"/>
  <c r="BR61" i="64" a="1"/>
  <c r="BR61" i="64" s="1"/>
  <c r="BR59" i="64" a="1"/>
  <c r="BR59" i="64" s="1"/>
  <c r="BR60" i="64" a="1"/>
  <c r="BR60" i="64" s="1"/>
  <c r="BR58" i="64" s="1" a="1"/>
  <c r="BR58" i="64" s="1"/>
  <c r="BR3541" i="64" a="1"/>
  <c r="BR3541" i="64" s="1"/>
  <c r="BR3520" i="64" a="1"/>
  <c r="BR3520" i="64" s="1"/>
  <c r="BR1583" i="64" a="1"/>
  <c r="BR1583" i="64" s="1"/>
  <c r="BR1584" i="64" a="1"/>
  <c r="BR1584" i="64" s="1"/>
  <c r="BR1672" i="64" a="1"/>
  <c r="BR1672" i="64" s="1"/>
  <c r="BR1673" i="64" a="1"/>
  <c r="BR1673" i="64" s="1"/>
  <c r="BR1628" i="64" a="1"/>
  <c r="BR1628" i="64" s="1"/>
  <c r="BR1650" i="64" a="1"/>
  <c r="BR1650" i="64" s="1"/>
  <c r="BR1561" i="64" a="1"/>
  <c r="BR1561" i="64" s="1"/>
  <c r="BR1606" i="64" a="1"/>
  <c r="BR1606" i="64" s="1"/>
  <c r="BG779" i="64"/>
  <c r="BG783" i="64" s="1"/>
  <c r="BF788" i="64"/>
  <c r="BF792" i="64" s="1"/>
  <c r="BF784" i="64"/>
  <c r="BR791" i="64" a="1"/>
  <c r="BR791" i="64" s="1"/>
  <c r="BR787" i="64" a="1"/>
  <c r="BR787" i="64" s="1"/>
  <c r="BR781" i="64" a="1"/>
  <c r="BR781" i="64" s="1"/>
  <c r="BR782" i="64" s="1"/>
  <c r="BQ20" i="864"/>
  <c r="BQ102" i="861" s="1"/>
  <c r="BQ33" i="863"/>
  <c r="BQ17" i="863" s="1"/>
  <c r="BQ33" i="861" s="1"/>
  <c r="BQ21" i="863"/>
  <c r="BO2158" i="64"/>
  <c r="T2759" i="64"/>
  <c r="BQ44" i="863"/>
  <c r="T585" i="64"/>
  <c r="Z585" i="64"/>
  <c r="BR4" i="64"/>
  <c r="BS3" i="64"/>
  <c r="BS1439" i="64" s="1" a="1"/>
  <c r="BS1439" i="64" s="1"/>
  <c r="BT2" i="64"/>
  <c r="BS7" i="64"/>
  <c r="BS1" i="64"/>
  <c r="BC559" i="64"/>
  <c r="BD558" i="64"/>
  <c r="BC561" i="64"/>
  <c r="BG507" i="64"/>
  <c r="BF508" i="64"/>
  <c r="BF510" i="64"/>
  <c r="BT2" i="864"/>
  <c r="BS3" i="863"/>
  <c r="BS3" i="864"/>
  <c r="BS7" i="864"/>
  <c r="BS7" i="863"/>
  <c r="BS1" i="863"/>
  <c r="BS1" i="864"/>
  <c r="BR4" i="863"/>
  <c r="BR4" i="864"/>
  <c r="T1467" i="64"/>
  <c r="T1468" i="64" s="1"/>
  <c r="T1470" i="64" s="1"/>
  <c r="V2530" i="64"/>
  <c r="V187" i="64"/>
  <c r="V188" i="64" s="1"/>
  <c r="BT3" i="861"/>
  <c r="BT3" i="1413" s="1"/>
  <c r="BS4" i="861"/>
  <c r="BS4" i="1413" s="1"/>
  <c r="V1244" i="64"/>
  <c r="V1245" i="64" s="1"/>
  <c r="T136" i="64"/>
  <c r="U1242" i="64"/>
  <c r="U185" i="64"/>
  <c r="U170" i="64"/>
  <c r="T2894" i="64"/>
  <c r="V2521" i="64"/>
  <c r="U1227" i="64"/>
  <c r="T2155" i="64"/>
  <c r="AQ2158" i="64" s="1"/>
  <c r="T1174" i="64"/>
  <c r="T1176" i="64" s="1"/>
  <c r="U1174" i="64"/>
  <c r="U1176" i="64" s="1"/>
  <c r="V1174" i="64"/>
  <c r="V1176" i="64" s="1"/>
  <c r="W1174" i="64"/>
  <c r="W1176" i="64" s="1"/>
  <c r="X1174" i="64"/>
  <c r="X1176" i="64" s="1"/>
  <c r="Y1174" i="64"/>
  <c r="Y1176" i="64" s="1"/>
  <c r="Z1174" i="64"/>
  <c r="Z1176" i="64" s="1"/>
  <c r="AA1174" i="64"/>
  <c r="AA1176" i="64" s="1"/>
  <c r="AB1174" i="64"/>
  <c r="AB1176" i="64" s="1"/>
  <c r="AC1174" i="64"/>
  <c r="AC1176" i="64" s="1"/>
  <c r="AD1174" i="64"/>
  <c r="AD1176" i="64" s="1"/>
  <c r="AE1174" i="64"/>
  <c r="AE1176" i="64" s="1"/>
  <c r="AF1174" i="64"/>
  <c r="AF1176" i="64" s="1"/>
  <c r="AG1174" i="64"/>
  <c r="AG1176" i="64" s="1"/>
  <c r="AH1174" i="64"/>
  <c r="AH1176" i="64" s="1"/>
  <c r="AI1174" i="64"/>
  <c r="AI1176" i="64" s="1"/>
  <c r="AJ1174" i="64"/>
  <c r="AJ1176" i="64" s="1"/>
  <c r="AK1174" i="64"/>
  <c r="AK1176" i="64" s="1"/>
  <c r="AL1174" i="64"/>
  <c r="AL1176" i="64" s="1"/>
  <c r="AM1174" i="64"/>
  <c r="AM1176" i="64" s="1"/>
  <c r="AN1174" i="64"/>
  <c r="AN1176" i="64" s="1"/>
  <c r="AO1174" i="64"/>
  <c r="AO1176" i="64" s="1"/>
  <c r="AP1174" i="64"/>
  <c r="AP1176" i="64" s="1"/>
  <c r="AQ1174" i="64"/>
  <c r="AQ1176" i="64" s="1"/>
  <c r="AR1174" i="64"/>
  <c r="AR1176" i="64" s="1"/>
  <c r="AS1174" i="64"/>
  <c r="AS1176" i="64" s="1"/>
  <c r="AT1174" i="64"/>
  <c r="AT1176" i="64" s="1"/>
  <c r="AU1174" i="64"/>
  <c r="AU1176" i="64" s="1"/>
  <c r="AV1174" i="64"/>
  <c r="AV1176" i="64" s="1"/>
  <c r="AW1174" i="64"/>
  <c r="AW1176" i="64" s="1"/>
  <c r="AX1174" i="64"/>
  <c r="AX1176" i="64" s="1"/>
  <c r="AY1174" i="64"/>
  <c r="AY1176" i="64" s="1"/>
  <c r="AZ1174" i="64"/>
  <c r="AZ1176" i="64" s="1"/>
  <c r="BA1174" i="64"/>
  <c r="BA1176" i="64" s="1"/>
  <c r="BB1174" i="64"/>
  <c r="BB1176" i="64" s="1"/>
  <c r="BC1174" i="64"/>
  <c r="BC1176" i="64" s="1"/>
  <c r="BD1174" i="64"/>
  <c r="BD1176" i="64" s="1"/>
  <c r="BE1174" i="64"/>
  <c r="BE1176" i="64" s="1"/>
  <c r="BF1174" i="64"/>
  <c r="BF1176" i="64" s="1"/>
  <c r="BG1174" i="64"/>
  <c r="BG1176" i="64" s="1"/>
  <c r="BH1174" i="64"/>
  <c r="BH1176" i="64" s="1"/>
  <c r="BI1174" i="64"/>
  <c r="BI1176" i="64" s="1"/>
  <c r="BJ1174" i="64"/>
  <c r="BJ1176" i="64" s="1"/>
  <c r="BK1174" i="64"/>
  <c r="BK1176" i="64" s="1"/>
  <c r="BL1174" i="64"/>
  <c r="BL1176" i="64" s="1"/>
  <c r="BM1174" i="64"/>
  <c r="BM1176" i="64" s="1"/>
  <c r="BN1174" i="64"/>
  <c r="BN1176" i="64" s="1"/>
  <c r="BO1174" i="64"/>
  <c r="BO1176" i="64" s="1"/>
  <c r="T2400" i="64"/>
  <c r="T2402" i="64" s="1"/>
  <c r="T2404" i="64" s="1"/>
  <c r="T1134" i="64"/>
  <c r="T2511" i="64"/>
  <c r="T2976" i="64"/>
  <c r="T2512" i="64"/>
  <c r="T1985" i="64"/>
  <c r="T1987" i="64" s="1"/>
  <c r="V1518" i="64"/>
  <c r="T687" i="64"/>
  <c r="T1492" i="64"/>
  <c r="T2427" i="64"/>
  <c r="T3045" i="64"/>
  <c r="T455" i="64"/>
  <c r="T2558" i="64"/>
  <c r="T2567" i="64" s="1"/>
  <c r="T664" i="64"/>
  <c r="T1386" i="64"/>
  <c r="U1517" i="64"/>
  <c r="T977" i="64"/>
  <c r="T1100" i="64"/>
  <c r="T1110" i="64" s="1"/>
  <c r="T1703" i="64"/>
  <c r="T1515" i="64"/>
  <c r="T1913" i="64"/>
  <c r="T1274" i="64"/>
  <c r="T2264" i="64"/>
  <c r="T1001" i="64"/>
  <c r="T2998" i="64"/>
  <c r="T1318" i="64"/>
  <c r="T252" i="64" a="1"/>
  <c r="T252" i="64" s="1"/>
  <c r="U252" i="64" s="1" a="1"/>
  <c r="U252" i="64" s="1"/>
  <c r="V252" i="64" s="1" a="1"/>
  <c r="V252" i="64" s="1"/>
  <c r="W252" i="64" s="1" a="1"/>
  <c r="W252" i="64" s="1"/>
  <c r="X252" i="64" s="1" a="1"/>
  <c r="X252" i="64" s="1"/>
  <c r="Y252" i="64" s="1" a="1"/>
  <c r="Y252" i="64" s="1"/>
  <c r="Z252" i="64" s="1" a="1"/>
  <c r="Z252" i="64" s="1"/>
  <c r="U390" i="64"/>
  <c r="V390" i="64" s="1"/>
  <c r="W390" i="64" s="1"/>
  <c r="X390" i="64" s="1"/>
  <c r="Y390" i="64" s="1"/>
  <c r="Z390" i="64" s="1"/>
  <c r="AA390" i="64" s="1"/>
  <c r="AB390" i="64" s="1"/>
  <c r="AC390" i="64" s="1"/>
  <c r="AD390" i="64" s="1"/>
  <c r="AE390" i="64" s="1"/>
  <c r="AF390" i="64" s="1"/>
  <c r="AG390" i="64" s="1"/>
  <c r="AH390" i="64" s="1"/>
  <c r="AI390" i="64" s="1"/>
  <c r="AJ390" i="64" s="1"/>
  <c r="AK390" i="64" s="1"/>
  <c r="AL390" i="64" s="1"/>
  <c r="AM390" i="64" s="1"/>
  <c r="AN390" i="64" s="1"/>
  <c r="AO390" i="64" s="1"/>
  <c r="AP390" i="64" s="1"/>
  <c r="AQ390" i="64" s="1"/>
  <c r="AR390" i="64" s="1"/>
  <c r="AS390" i="64" s="1"/>
  <c r="AT390" i="64" s="1"/>
  <c r="AU390" i="64" s="1"/>
  <c r="AV390" i="64" s="1"/>
  <c r="AW390" i="64" s="1"/>
  <c r="AX390" i="64" s="1"/>
  <c r="AY390" i="64" s="1"/>
  <c r="AZ390" i="64" s="1"/>
  <c r="BA390" i="64" s="1"/>
  <c r="BB390" i="64" s="1"/>
  <c r="BC390" i="64" s="1"/>
  <c r="BD390" i="64" s="1"/>
  <c r="BE390" i="64" s="1"/>
  <c r="BF390" i="64" s="1"/>
  <c r="BG390" i="64" s="1"/>
  <c r="BH390" i="64" s="1"/>
  <c r="BI390" i="64" s="1"/>
  <c r="BJ390" i="64" s="1"/>
  <c r="BK390" i="64" s="1"/>
  <c r="BL390" i="64" s="1"/>
  <c r="BM390" i="64" s="1"/>
  <c r="BN390" i="64" s="1"/>
  <c r="BO390" i="64" s="1"/>
  <c r="BP390" i="64" s="1"/>
  <c r="BQ390" i="64" s="1"/>
  <c r="BR390" i="64" s="1"/>
  <c r="Z2721" i="64"/>
  <c r="T99" i="64"/>
  <c r="T105" i="64" s="1"/>
  <c r="T166" i="64"/>
  <c r="T181" i="64"/>
  <c r="U2520" i="64"/>
  <c r="U2529" i="64"/>
  <c r="T405" i="64"/>
  <c r="T407" i="64" s="1"/>
  <c r="T167" i="64"/>
  <c r="T182" i="64"/>
  <c r="T1241" i="64"/>
  <c r="T1226" i="64"/>
  <c r="T1238" i="64"/>
  <c r="T1223" i="64"/>
  <c r="T169" i="64"/>
  <c r="T184" i="64"/>
  <c r="T1237" i="64"/>
  <c r="T1222" i="64"/>
  <c r="T165" i="64"/>
  <c r="T155" i="64"/>
  <c r="T180" i="64"/>
  <c r="T1240" i="64"/>
  <c r="T1225" i="64"/>
  <c r="U2519" i="64"/>
  <c r="U2528" i="64"/>
  <c r="U1283" i="64"/>
  <c r="U1288" i="64"/>
  <c r="T1239" i="64"/>
  <c r="T1224" i="64"/>
  <c r="T183" i="64"/>
  <c r="T168" i="64"/>
  <c r="U1138" i="64"/>
  <c r="U1142" i="64"/>
  <c r="R2788" i="64"/>
  <c r="BM95" i="861"/>
  <c r="BM64" i="861"/>
  <c r="BL64" i="861"/>
  <c r="BN46" i="861"/>
  <c r="BP2146" i="64"/>
  <c r="BP2155" i="64" s="1"/>
  <c r="BP2158" i="64" s="1"/>
  <c r="BQ2153" i="64" a="1"/>
  <c r="BQ2153" i="64" s="1"/>
  <c r="BQ2154" i="64" a="1"/>
  <c r="BQ2154" i="64" s="1"/>
  <c r="BP1515" i="64"/>
  <c r="BP1985" i="64"/>
  <c r="BP1987" i="64" s="1"/>
  <c r="BQ1986" i="64" a="1"/>
  <c r="BQ1986" i="64" s="1"/>
  <c r="BQ1984" i="64" a="1"/>
  <c r="BQ1984" i="64" s="1"/>
  <c r="BQ406" i="64" a="1"/>
  <c r="BQ406" i="64" s="1"/>
  <c r="BQ404" i="64" a="1"/>
  <c r="BQ404" i="64" s="1"/>
  <c r="BP405" i="64"/>
  <c r="BP407" i="64" s="1"/>
  <c r="BQ479" i="64" a="1"/>
  <c r="BQ479" i="64" s="1"/>
  <c r="BQ403" i="64" a="1"/>
  <c r="BQ403" i="64" s="1"/>
  <c r="BQ530" i="64" a="1"/>
  <c r="BQ530" i="64" s="1"/>
  <c r="BP455" i="64"/>
  <c r="BP1703" i="64"/>
  <c r="BQ1702" i="64" a="1"/>
  <c r="BQ1702" i="64" s="1"/>
  <c r="BQ454" i="64" a="1"/>
  <c r="BQ454" i="64" s="1"/>
  <c r="BP1386" i="64"/>
  <c r="BP1318" i="64"/>
  <c r="BQ1317" i="64" a="1"/>
  <c r="BQ1317" i="64" s="1"/>
  <c r="BQ1385" i="64" a="1"/>
  <c r="BQ1385" i="64" s="1"/>
  <c r="BO1393" i="64"/>
  <c r="BP2558" i="64"/>
  <c r="BP2567" i="64" s="1"/>
  <c r="BQ2559" i="64" a="1"/>
  <c r="BQ2559" i="64" s="1"/>
  <c r="CC2589" i="64"/>
  <c r="CC2591" i="64" s="1"/>
  <c r="BP1274" i="64"/>
  <c r="BP2400" i="64"/>
  <c r="BP2402" i="64" s="1"/>
  <c r="BN1289" i="64" a="1"/>
  <c r="BN1289" i="64" s="1"/>
  <c r="BQ2399" i="64" a="1"/>
  <c r="BQ2399" i="64" s="1"/>
  <c r="BQ1275" i="64" a="1"/>
  <c r="BQ1275" i="64" s="1"/>
  <c r="BO1283" i="64"/>
  <c r="BO1288" i="64"/>
  <c r="BQ1469" i="64" a="1"/>
  <c r="BQ1469" i="64" s="1"/>
  <c r="BQ2401" i="64" a="1"/>
  <c r="BQ2401" i="64" s="1"/>
  <c r="BP1467" i="64"/>
  <c r="BP1468" i="64" s="1"/>
  <c r="BP1470" i="64" s="1"/>
  <c r="BQ1465" i="64" a="1"/>
  <c r="BQ1465" i="64" s="1"/>
  <c r="BQ1466" i="64" a="1"/>
  <c r="BQ1466" i="64" s="1"/>
  <c r="BQ911" i="64" a="1"/>
  <c r="BQ911" i="64" s="1"/>
  <c r="BQ900" i="64" a="1"/>
  <c r="BQ900" i="64" s="1"/>
  <c r="BQ903" i="64" a="1"/>
  <c r="BQ903" i="64" s="1"/>
  <c r="BQ917" i="64" a="1"/>
  <c r="BQ917" i="64" s="1"/>
  <c r="BK2613" i="64"/>
  <c r="BP169" i="64"/>
  <c r="BP184" i="64"/>
  <c r="BQ154" i="64" a="1"/>
  <c r="BQ154" i="64" s="1"/>
  <c r="BP180" i="64"/>
  <c r="BP182" i="64"/>
  <c r="BP166" i="64"/>
  <c r="BP181" i="64"/>
  <c r="BP183" i="64"/>
  <c r="BO170" i="64"/>
  <c r="BP165" i="64"/>
  <c r="BP167" i="64"/>
  <c r="BP168" i="64"/>
  <c r="BL187" i="64"/>
  <c r="BQ175" i="64" a="1"/>
  <c r="BQ175" i="64" s="1"/>
  <c r="BQ177" i="64" a="1"/>
  <c r="BQ177" i="64" s="1"/>
  <c r="BQ174" i="64" a="1"/>
  <c r="BQ174" i="64" s="1"/>
  <c r="BQ159" i="64" a="1"/>
  <c r="BQ159" i="64" s="1"/>
  <c r="BQ176" i="64" a="1"/>
  <c r="BQ176" i="64" s="1"/>
  <c r="BQ160" i="64" a="1"/>
  <c r="BQ160" i="64" s="1"/>
  <c r="BQ162" i="64" a="1"/>
  <c r="BQ162" i="64" s="1"/>
  <c r="BQ161" i="64" a="1"/>
  <c r="BQ161" i="64" s="1"/>
  <c r="BQ173" i="64" a="1"/>
  <c r="BQ173" i="64" s="1"/>
  <c r="BQ158" i="64" a="1"/>
  <c r="BQ158" i="64" s="1"/>
  <c r="BM185" i="64"/>
  <c r="BQ389" i="64" a="1"/>
  <c r="BQ389" i="64" s="1"/>
  <c r="BQ153" i="64" a="1"/>
  <c r="BQ153" i="64" s="1"/>
  <c r="BQ152" i="64" a="1"/>
  <c r="BQ152" i="64" s="1"/>
  <c r="BQ151" i="64" a="1"/>
  <c r="BQ151" i="64" s="1"/>
  <c r="BQ150" i="64" a="1"/>
  <c r="BQ150" i="64" s="1"/>
  <c r="BP155" i="64"/>
  <c r="BQ1539" i="64" a="1"/>
  <c r="BQ1539" i="64" s="1"/>
  <c r="BN1244" i="64"/>
  <c r="BN1245" i="64" s="1"/>
  <c r="BP1241" i="64"/>
  <c r="BP1239" i="64"/>
  <c r="BO1242" i="64"/>
  <c r="BP1238" i="64"/>
  <c r="BP1237" i="64"/>
  <c r="BP1240" i="64"/>
  <c r="BQ1233" i="64" a="1"/>
  <c r="BQ1233" i="64" s="1"/>
  <c r="BQ1234" i="64" a="1"/>
  <c r="BQ1234" i="64" s="1"/>
  <c r="BQ1230" i="64" a="1"/>
  <c r="BQ1230" i="64" s="1"/>
  <c r="BQ1231" i="64" a="1"/>
  <c r="BQ1231" i="64" s="1"/>
  <c r="BQ1232" i="64" a="1"/>
  <c r="BQ1232" i="64" s="1"/>
  <c r="BP1222" i="64"/>
  <c r="BP1226" i="64"/>
  <c r="BO1227" i="64"/>
  <c r="BP1225" i="64"/>
  <c r="BP1224" i="64"/>
  <c r="BP1223" i="64"/>
  <c r="BQ1219" i="64" a="1"/>
  <c r="BQ1219" i="64" s="1"/>
  <c r="BQ1215" i="64" a="1"/>
  <c r="BQ1215" i="64" s="1"/>
  <c r="BQ1199" i="64" a="1"/>
  <c r="BQ1199" i="64" s="1"/>
  <c r="BQ1207" i="64" s="1"/>
  <c r="BQ1200" i="64" a="1"/>
  <c r="BQ1200" i="64" s="1"/>
  <c r="BQ1208" i="64" s="1"/>
  <c r="BQ1216" i="64" a="1"/>
  <c r="BQ1216" i="64" s="1"/>
  <c r="BQ1201" i="64" a="1"/>
  <c r="BQ1201" i="64" s="1"/>
  <c r="BQ1209" i="64" s="1"/>
  <c r="BQ1202" i="64" a="1"/>
  <c r="BQ1202" i="64" s="1"/>
  <c r="BQ1210" i="64" s="1"/>
  <c r="BQ1203" i="64" a="1"/>
  <c r="BQ1203" i="64" s="1"/>
  <c r="BQ1211" i="64" s="1"/>
  <c r="BQ1217" i="64" a="1"/>
  <c r="BQ1217" i="64" s="1"/>
  <c r="BQ1218" i="64" a="1"/>
  <c r="BQ1218" i="64" s="1"/>
  <c r="BQ251" i="64" a="1"/>
  <c r="BQ251" i="64" s="1"/>
  <c r="BP1174" i="64"/>
  <c r="BP1176" i="64" s="1"/>
  <c r="BN1518" i="64"/>
  <c r="BO1517" i="64"/>
  <c r="BQ374" i="64" a="1"/>
  <c r="BQ374" i="64" s="1"/>
  <c r="BQ1514" i="64" a="1"/>
  <c r="BQ1514" i="64" s="1"/>
  <c r="BQ355" i="64" a="1"/>
  <c r="BQ355" i="64" s="1"/>
  <c r="BQ1175" i="64" a="1"/>
  <c r="BQ1175" i="64" s="1"/>
  <c r="BQ1141" i="64" a="1"/>
  <c r="BQ1141" i="64" s="1"/>
  <c r="BQ342" i="64" a="1"/>
  <c r="BQ342" i="64" s="1"/>
  <c r="BO1138" i="64"/>
  <c r="BP1134" i="64"/>
  <c r="BP1142" i="64" s="1"/>
  <c r="BQ1137" i="64" a="1"/>
  <c r="BQ1137" i="64" s="1"/>
  <c r="BQ1133" i="64" a="1"/>
  <c r="BQ1133" i="64" s="1"/>
  <c r="BR302" i="64"/>
  <c r="BR18" i="864"/>
  <c r="BR17" i="864"/>
  <c r="BR16" i="864"/>
  <c r="BS19" i="864"/>
  <c r="BU2" i="861"/>
  <c r="BU2" i="1413" s="1"/>
  <c r="BT1" i="861"/>
  <c r="BT1" i="1413" s="1"/>
  <c r="BT7" i="861"/>
  <c r="BT7" i="1413" s="1"/>
  <c r="BQ51" i="863" a="1"/>
  <c r="BQ51" i="863" s="1"/>
  <c r="BQ49" i="863" a="1"/>
  <c r="BQ49" i="863" s="1"/>
  <c r="BQ53" i="863" a="1"/>
  <c r="BQ53" i="863" s="1"/>
  <c r="BQ34" i="863"/>
  <c r="BR43" i="863" a="1"/>
  <c r="BR43" i="863" s="1"/>
  <c r="BR42" i="863" a="1"/>
  <c r="BR42" i="863" s="1"/>
  <c r="BR41" i="863" a="1"/>
  <c r="BR41" i="863" s="1"/>
  <c r="BR29" i="863"/>
  <c r="BR39" i="863" a="1"/>
  <c r="BR39" i="863" s="1"/>
  <c r="BR40" i="863" a="1"/>
  <c r="BR40" i="863" s="1"/>
  <c r="BR30" i="863"/>
  <c r="BR32" i="863"/>
  <c r="BS2" i="863"/>
  <c r="BS31" i="863" s="1"/>
  <c r="AA324" i="64"/>
  <c r="AB320" i="64"/>
  <c r="AB321" i="64"/>
  <c r="AB303" i="64"/>
  <c r="AB304" i="64"/>
  <c r="AB322" i="64"/>
  <c r="AB305" i="64"/>
  <c r="AB323" i="64"/>
  <c r="AA306" i="64"/>
  <c r="BE1" i="860"/>
  <c r="BE7" i="860"/>
  <c r="BF2" i="860"/>
  <c r="BE3" i="860"/>
  <c r="BE4" i="860" s="1"/>
  <c r="Z1100" i="64"/>
  <c r="Z1110" i="64" s="1"/>
  <c r="AA1104" i="64" a="1"/>
  <c r="AA1104" i="64" s="1"/>
  <c r="AA1099" i="64" a="1"/>
  <c r="AA1099" i="64" s="1"/>
  <c r="Z687" i="64"/>
  <c r="AA2885" i="64" a="1"/>
  <c r="AA2885" i="64" s="1"/>
  <c r="AA2886" i="64" a="1"/>
  <c r="AA2886" i="64" s="1"/>
  <c r="AA2887" i="64" a="1"/>
  <c r="AA2887" i="64" s="1"/>
  <c r="AA2888" i="64" a="1"/>
  <c r="AA2888" i="64" s="1"/>
  <c r="AA2889" i="64" a="1"/>
  <c r="AA2889" i="64" s="1"/>
  <c r="AA2890" i="64" a="1"/>
  <c r="AA2890" i="64" s="1"/>
  <c r="AA2892" i="64" a="1"/>
  <c r="AA2892" i="64" s="1"/>
  <c r="AA2893" i="64" a="1"/>
  <c r="AA2893" i="64" s="1"/>
  <c r="AA2891" i="64" a="1"/>
  <c r="AA2891" i="64" s="1"/>
  <c r="Z2894" i="64"/>
  <c r="AA685" i="64" a="1"/>
  <c r="AA685" i="64" s="1"/>
  <c r="AA663" i="64" a="1"/>
  <c r="AA663" i="64" s="1"/>
  <c r="AA686" i="64" a="1"/>
  <c r="AA686" i="64" s="1"/>
  <c r="Z664" i="64"/>
  <c r="AA3099" i="64"/>
  <c r="AA3065" i="64"/>
  <c r="Z2998" i="64"/>
  <c r="Z2976" i="64"/>
  <c r="AA3403" i="64" a="1"/>
  <c r="AA3403" i="64" s="1"/>
  <c r="AA2977" i="64" a="1"/>
  <c r="AA2977" i="64" s="1"/>
  <c r="AA2997" i="64" a="1"/>
  <c r="AA2997" i="64" s="1"/>
  <c r="BJ2656" i="64"/>
  <c r="BK2654" i="64"/>
  <c r="BK2633" i="64"/>
  <c r="BK2635" i="64" s="1"/>
  <c r="W2532" i="64"/>
  <c r="W2533" i="64" s="1"/>
  <c r="X2521" i="64"/>
  <c r="Y2519" i="64"/>
  <c r="Y2528" i="64"/>
  <c r="Y2520" i="64"/>
  <c r="Y2529" i="64"/>
  <c r="AA2525" i="64" a="1"/>
  <c r="AA2525" i="64" s="1"/>
  <c r="AA2524" i="64" a="1"/>
  <c r="AA2524" i="64" s="1"/>
  <c r="AA2516" i="64" a="1"/>
  <c r="AA2516" i="64" s="1"/>
  <c r="AA2515" i="64" a="1"/>
  <c r="AA2515" i="64" s="1"/>
  <c r="Z2512" i="64"/>
  <c r="Z2511" i="64"/>
  <c r="AA2506" i="64" a="1"/>
  <c r="AA2506" i="64" s="1"/>
  <c r="AA2507" i="64" a="1"/>
  <c r="AA2507" i="64" s="1"/>
  <c r="Z3045" i="64"/>
  <c r="AA3044" i="64" a="1"/>
  <c r="AA3044" i="64" s="1"/>
  <c r="AA975" i="64" a="1"/>
  <c r="AA975" i="64" s="1"/>
  <c r="AB2788" i="64"/>
  <c r="Z1913" i="64"/>
  <c r="Z2427" i="64"/>
  <c r="Z2264" i="64"/>
  <c r="Z1492" i="64"/>
  <c r="Z1001" i="64"/>
  <c r="Z977" i="64"/>
  <c r="Y105" i="64"/>
  <c r="AA970" i="64" a="1"/>
  <c r="AA970" i="64" s="1"/>
  <c r="AA118" i="64" a="1"/>
  <c r="AA118" i="64" s="1"/>
  <c r="AA662" i="64" a="1"/>
  <c r="AA662" i="64" s="1"/>
  <c r="AA98" i="64" a="1"/>
  <c r="AA98" i="64" s="1"/>
  <c r="AA102" i="64" a="1"/>
  <c r="AA102" i="64" s="1"/>
  <c r="AA103" i="64" a="1"/>
  <c r="AA103" i="64" s="1"/>
  <c r="Z99" i="64"/>
  <c r="AA96" i="64" a="1"/>
  <c r="AA96" i="64" s="1"/>
  <c r="AA97" i="64" a="1"/>
  <c r="AA97" i="64" s="1"/>
  <c r="AA1000" i="64" a="1"/>
  <c r="AA1000" i="64" s="1"/>
  <c r="AA3300" i="64" a="1"/>
  <c r="AA3300" i="64" s="1"/>
  <c r="AA3326" i="64" a="1"/>
  <c r="AA3326" i="64" s="1"/>
  <c r="AA3377" i="64" a="1"/>
  <c r="AA3377" i="64" s="1"/>
  <c r="AA3351" i="64" a="1"/>
  <c r="AA3351" i="64" s="1"/>
  <c r="AA2403" i="64" a="1"/>
  <c r="AA2403" i="64" s="1"/>
  <c r="AA2404" i="64" s="1"/>
  <c r="Z136" i="64"/>
  <c r="AA133" i="64" a="1"/>
  <c r="AA133" i="64" s="1"/>
  <c r="AA134" i="64" a="1"/>
  <c r="AA134" i="64" s="1"/>
  <c r="AA135" i="64" a="1"/>
  <c r="AA135" i="64" s="1"/>
  <c r="AA132" i="64" a="1"/>
  <c r="AA132" i="64" s="1"/>
  <c r="AA2345" i="64" a="1"/>
  <c r="AA2345" i="64" s="1"/>
  <c r="AA2346" i="64" s="1"/>
  <c r="AA584" i="64" a="1"/>
  <c r="AA584" i="64" s="1"/>
  <c r="AA3427" i="64" a="1"/>
  <c r="AA3427" i="64" s="1"/>
  <c r="AA2265" i="64" a="1"/>
  <c r="AA2265" i="64" s="1"/>
  <c r="AA2683" i="64" a="1"/>
  <c r="AA2683" i="64" s="1"/>
  <c r="AA2691" i="64" s="1"/>
  <c r="AA2720" i="64" a="1"/>
  <c r="AA2720" i="64" s="1"/>
  <c r="AA2426" i="64" a="1"/>
  <c r="AA2426" i="64" s="1"/>
  <c r="AA2434" i="64" a="1"/>
  <c r="AA2434" i="64" s="1"/>
  <c r="AA2428" i="64" a="1"/>
  <c r="AA2428" i="64" s="1"/>
  <c r="AA1912" i="64" a="1"/>
  <c r="AA1912" i="64" s="1"/>
  <c r="AA1491" i="64" a="1"/>
  <c r="AA1491" i="64" s="1"/>
  <c r="BS1440" i="64" a="1"/>
  <c r="AA2998" i="64" a="1"/>
  <c r="AA1100" i="64" a="1"/>
  <c r="BQ1318" i="64" a="1"/>
  <c r="U1518" i="64" a="1"/>
  <c r="T1517" i="64" a="1"/>
  <c r="AB3099" i="64" a="1"/>
  <c r="AA687" i="64" a="1"/>
  <c r="AA1913" i="64" a="1"/>
  <c r="BQ2558" i="64" a="1"/>
  <c r="AA3045" i="64" a="1"/>
  <c r="AA2264" i="64" a="1"/>
  <c r="BQ1540" i="64"/>
  <c r="AA664" i="64" a="1"/>
  <c r="BO1518" i="64" a="1"/>
  <c r="AA2427" i="64" a="1"/>
  <c r="BR1651" i="64"/>
  <c r="AA1492" i="64" a="1"/>
  <c r="BR1674" i="64"/>
  <c r="BP1517" i="64" a="1"/>
  <c r="AL1836" i="64" a="1"/>
  <c r="BQ1703" i="64" a="1"/>
  <c r="BR1607" i="64"/>
  <c r="BR1585" i="64"/>
  <c r="AA2512" i="64" a="1"/>
  <c r="BQ1386" i="64" a="1"/>
  <c r="AA2976" i="64" a="1"/>
  <c r="BQ1985" i="64" a="1"/>
  <c r="AA1001" i="64" a="1"/>
  <c r="BQ455" i="64" a="1"/>
  <c r="AB3065" i="64" a="1"/>
  <c r="BQ1174" i="64" a="1"/>
  <c r="BR1629" i="64"/>
  <c r="BQ2400" i="64" a="1"/>
  <c r="BR3241" i="64" a="1"/>
  <c r="AA977" i="64" a="1"/>
  <c r="BQ1274" i="64" a="1"/>
  <c r="AA585" i="64" a="1"/>
  <c r="BR1562" i="64"/>
  <c r="BQ1515" i="64" a="1"/>
  <c r="AA2511" i="64" a="1"/>
  <c r="BQ1134" i="64" a="1"/>
  <c r="AL39" i="1413" l="1"/>
  <c r="AL90" i="861" s="1"/>
  <c r="BR24" i="1413"/>
  <c r="BT25" i="1413"/>
  <c r="BT13" i="1413"/>
  <c r="BT76" i="1413"/>
  <c r="BT11" i="1413"/>
  <c r="BT60" i="1413"/>
  <c r="BT69" i="1413"/>
  <c r="BT32" i="1413"/>
  <c r="BT56" i="1413"/>
  <c r="BT31" i="1413"/>
  <c r="BT50" i="1413"/>
  <c r="BT10" i="1413"/>
  <c r="BT18" i="1413"/>
  <c r="BT12" i="1413"/>
  <c r="BT45" i="1413"/>
  <c r="BT42" i="1413"/>
  <c r="BT36" i="1413"/>
  <c r="BT17" i="1413"/>
  <c r="BR43" i="1413"/>
  <c r="BR17" i="861" s="1"/>
  <c r="BS14" i="1413"/>
  <c r="BS20" i="1413" s="1"/>
  <c r="BS23" i="861" s="1"/>
  <c r="AK61" i="1413"/>
  <c r="AK59" i="861" s="1"/>
  <c r="BR20" i="1413"/>
  <c r="BR23" i="861" s="1"/>
  <c r="AL52" i="1413"/>
  <c r="AN23" i="1413"/>
  <c r="AM28" i="1413"/>
  <c r="AM33" i="1413"/>
  <c r="AM16" i="861" s="1"/>
  <c r="BS1440" i="64"/>
  <c r="BI1442" i="64"/>
  <c r="BS722" i="64" a="1"/>
  <c r="BS722" i="64" s="1"/>
  <c r="BS716" i="64" a="1"/>
  <c r="BS716" i="64" s="1"/>
  <c r="BS723" i="64" a="1"/>
  <c r="BS723" i="64" s="1"/>
  <c r="AM717" i="64"/>
  <c r="AM718" i="64" s="1"/>
  <c r="BR78" i="64"/>
  <c r="BR84" i="64" s="1"/>
  <c r="BS77" i="64" a="1"/>
  <c r="BS77" i="64" s="1"/>
  <c r="BS75" i="64" a="1"/>
  <c r="BS75" i="64" s="1"/>
  <c r="BS625" i="64" a="1"/>
  <c r="BS625" i="64" s="1"/>
  <c r="BS76" i="64" a="1"/>
  <c r="BS76" i="64" s="1"/>
  <c r="BS74" i="64" a="1"/>
  <c r="BS74" i="64" s="1"/>
  <c r="BS82" i="64" a="1"/>
  <c r="BS82" i="64" s="1"/>
  <c r="BS81" i="64" a="1"/>
  <c r="BS81" i="64" s="1"/>
  <c r="BQ103" i="861"/>
  <c r="AL1836" i="64"/>
  <c r="AM1831" i="64"/>
  <c r="AL1798" i="64"/>
  <c r="AG632" i="64"/>
  <c r="AG618" i="64"/>
  <c r="AG622" i="64" s="1"/>
  <c r="AF642" i="64"/>
  <c r="BS631" i="64" a="1"/>
  <c r="BS631" i="64" s="1"/>
  <c r="BS621" i="64" a="1"/>
  <c r="BS621" i="64" s="1"/>
  <c r="BS635" i="64" a="1"/>
  <c r="BS635" i="64" s="1"/>
  <c r="BS627" i="64" a="1"/>
  <c r="BS627" i="64" s="1"/>
  <c r="AG616" i="64"/>
  <c r="AG626" i="64" s="1"/>
  <c r="BS614" i="64" a="1"/>
  <c r="BS614" i="64" s="1"/>
  <c r="BS610" i="64" a="1"/>
  <c r="BS610" i="64" s="1"/>
  <c r="BS613" i="64" a="1"/>
  <c r="BS613" i="64" s="1"/>
  <c r="BR612" i="64"/>
  <c r="BR615" i="64"/>
  <c r="BR3241" i="64"/>
  <c r="BS3240" i="64" a="1"/>
  <c r="BS3240" i="64" s="1"/>
  <c r="BS3023" i="64" a="1"/>
  <c r="BS3023" i="64" s="1"/>
  <c r="BS3025" i="64" s="1"/>
  <c r="BS3215" i="64" a="1"/>
  <c r="BS3215" i="64" s="1"/>
  <c r="AM3216" i="64"/>
  <c r="AM3217" i="64" s="1"/>
  <c r="BS3018" i="64" a="1"/>
  <c r="BS3018" i="64" s="1"/>
  <c r="BS3019" i="64" a="1"/>
  <c r="BS3019" i="64" s="1"/>
  <c r="BR3020" i="64"/>
  <c r="BS61" i="64" a="1"/>
  <c r="BS61" i="64" s="1"/>
  <c r="BS59" i="64" a="1"/>
  <c r="BS59" i="64" s="1"/>
  <c r="BS60" i="64" a="1"/>
  <c r="BS60" i="64" s="1"/>
  <c r="BS58" i="64" s="1" a="1"/>
  <c r="BS58" i="64" s="1"/>
  <c r="BS3541" i="64" a="1"/>
  <c r="BS3541" i="64" s="1"/>
  <c r="BS3520" i="64" a="1"/>
  <c r="BS3520" i="64" s="1"/>
  <c r="BS1583" i="64" a="1"/>
  <c r="BS1583" i="64" s="1"/>
  <c r="BS1584" i="64" a="1"/>
  <c r="BS1584" i="64" s="1"/>
  <c r="BS1672" i="64" a="1"/>
  <c r="BS1672" i="64" s="1"/>
  <c r="BS1673" i="64" a="1"/>
  <c r="BS1673" i="64" s="1"/>
  <c r="BS1628" i="64" a="1"/>
  <c r="BS1628" i="64" s="1"/>
  <c r="BS1650" i="64" a="1"/>
  <c r="BS1650" i="64" s="1"/>
  <c r="BS1561" i="64" a="1"/>
  <c r="BS1561" i="64" s="1"/>
  <c r="BS1606" i="64" a="1"/>
  <c r="BS1606" i="64" s="1"/>
  <c r="BS791" i="64" a="1"/>
  <c r="BS791" i="64" s="1"/>
  <c r="BS781" i="64" a="1"/>
  <c r="BS781" i="64" s="1"/>
  <c r="BS782" i="64" s="1"/>
  <c r="BS787" i="64" a="1"/>
  <c r="BS787" i="64" s="1"/>
  <c r="BG784" i="64"/>
  <c r="BH779" i="64"/>
  <c r="BH783" i="64" s="1"/>
  <c r="BG788" i="64"/>
  <c r="BG792" i="64" s="1"/>
  <c r="BR20" i="864"/>
  <c r="BR102" i="861" s="1"/>
  <c r="BR21" i="863"/>
  <c r="T1393" i="64"/>
  <c r="T1325" i="64"/>
  <c r="BR44" i="863"/>
  <c r="BR33" i="863"/>
  <c r="BR17" i="863" s="1"/>
  <c r="BR33" i="861" s="1"/>
  <c r="AA585" i="64"/>
  <c r="BT7" i="64"/>
  <c r="BT1" i="64"/>
  <c r="BS4" i="64"/>
  <c r="BU2" i="64"/>
  <c r="AA2789" i="64"/>
  <c r="S2789" i="64"/>
  <c r="BT3" i="64"/>
  <c r="BT1439" i="64" s="1" a="1"/>
  <c r="BT1439" i="64" s="1"/>
  <c r="BH507" i="64"/>
  <c r="BG508" i="64"/>
  <c r="BG510" i="64"/>
  <c r="BD559" i="64"/>
  <c r="BE558" i="64"/>
  <c r="BD561" i="64"/>
  <c r="BU2" i="864"/>
  <c r="BT1" i="864"/>
  <c r="BT1" i="863"/>
  <c r="BT3" i="863"/>
  <c r="BT3" i="864"/>
  <c r="BT7" i="864"/>
  <c r="BT7" i="863"/>
  <c r="BS4" i="864"/>
  <c r="BS4" i="863"/>
  <c r="V2532" i="64"/>
  <c r="V2533" i="64" s="1"/>
  <c r="BU3" i="861"/>
  <c r="BU3" i="1413" s="1"/>
  <c r="AB2789" i="64"/>
  <c r="BT4" i="861"/>
  <c r="BT4" i="1413" s="1"/>
  <c r="U187" i="64"/>
  <c r="U188" i="64" s="1"/>
  <c r="T170" i="64"/>
  <c r="U2521" i="64"/>
  <c r="U2530" i="64"/>
  <c r="U1244" i="64"/>
  <c r="U1245" i="64" s="1"/>
  <c r="T1227" i="64"/>
  <c r="T2158" i="64"/>
  <c r="T1242" i="64"/>
  <c r="T185" i="64"/>
  <c r="T2902" i="64"/>
  <c r="U2902" i="64" s="1"/>
  <c r="V2902" i="64" s="1"/>
  <c r="W2902" i="64" s="1"/>
  <c r="X2902" i="64" s="1"/>
  <c r="Y2902" i="64" s="1"/>
  <c r="Z2902" i="64" s="1"/>
  <c r="U1518" i="64"/>
  <c r="BP1704" i="64"/>
  <c r="T1517" i="64"/>
  <c r="T2789" i="64"/>
  <c r="W2789" i="64"/>
  <c r="X2789" i="64"/>
  <c r="V2789" i="64"/>
  <c r="Y2789" i="64"/>
  <c r="U2789" i="64"/>
  <c r="Z2789" i="64"/>
  <c r="T1022" i="64" a="1"/>
  <c r="T1022" i="64" s="1"/>
  <c r="R251" i="64" a="1"/>
  <c r="R251" i="64" s="1"/>
  <c r="T2753" i="64"/>
  <c r="T2760" i="64" s="1"/>
  <c r="U2753" i="64"/>
  <c r="U2760" i="64" s="1"/>
  <c r="V2753" i="64"/>
  <c r="V2760" i="64" s="1"/>
  <c r="W2753" i="64"/>
  <c r="W2760" i="64" s="1"/>
  <c r="X2753" i="64"/>
  <c r="X2760" i="64" s="1"/>
  <c r="Y2753" i="64"/>
  <c r="Y2760" i="64" s="1"/>
  <c r="Z2753" i="64"/>
  <c r="Z2760" i="64" s="1"/>
  <c r="AA2753" i="64"/>
  <c r="AA2760" i="64" s="1"/>
  <c r="AB2753" i="64"/>
  <c r="AB2760" i="64" s="1"/>
  <c r="AC2753" i="64"/>
  <c r="AC2760" i="64" s="1"/>
  <c r="T1142" i="64"/>
  <c r="T1138" i="64"/>
  <c r="BS390" i="64"/>
  <c r="AA252" i="64" a="1"/>
  <c r="AA252" i="64" s="1"/>
  <c r="T1288" i="64"/>
  <c r="AE1289" i="64" s="1" a="1"/>
  <c r="AE1289" i="64" s="1"/>
  <c r="T1283" i="64"/>
  <c r="AF1289" i="64" a="1"/>
  <c r="AF1289" i="64" s="1"/>
  <c r="T2520" i="64"/>
  <c r="T2529" i="64"/>
  <c r="U2721" i="64"/>
  <c r="T2721" i="64"/>
  <c r="V2721" i="64"/>
  <c r="X2721" i="64"/>
  <c r="W2721" i="64"/>
  <c r="Y2721" i="64"/>
  <c r="T2528" i="64"/>
  <c r="T2519" i="64"/>
  <c r="BN95" i="861"/>
  <c r="BQ2146" i="64"/>
  <c r="BQ2155" i="64" s="1"/>
  <c r="BO46" i="861"/>
  <c r="BR2153" i="64" a="1"/>
  <c r="BR2153" i="64" s="1"/>
  <c r="BR2154" i="64" a="1"/>
  <c r="BR2154" i="64" s="1"/>
  <c r="BQ1515" i="64"/>
  <c r="BQ1985" i="64"/>
  <c r="BQ1987" i="64" s="1"/>
  <c r="BR1986" i="64" a="1"/>
  <c r="BR1986" i="64" s="1"/>
  <c r="BR1984" i="64" a="1"/>
  <c r="BR1984" i="64" s="1"/>
  <c r="BR404" i="64" a="1"/>
  <c r="BR404" i="64" s="1"/>
  <c r="BR406" i="64" a="1"/>
  <c r="BR406" i="64" s="1"/>
  <c r="BQ405" i="64"/>
  <c r="BQ407" i="64" s="1"/>
  <c r="BR479" i="64" a="1"/>
  <c r="BR479" i="64" s="1"/>
  <c r="BR403" i="64" a="1"/>
  <c r="BR403" i="64" s="1"/>
  <c r="BR530" i="64" a="1"/>
  <c r="BR530" i="64" s="1"/>
  <c r="BQ455" i="64"/>
  <c r="BQ1703" i="64"/>
  <c r="BR1702" i="64" a="1"/>
  <c r="BR1702" i="64" s="1"/>
  <c r="BR454" i="64" a="1"/>
  <c r="BR454" i="64" s="1"/>
  <c r="BQ1386" i="64"/>
  <c r="BQ1318" i="64"/>
  <c r="BP1393" i="64"/>
  <c r="BR1317" i="64" a="1"/>
  <c r="BR1317" i="64" s="1"/>
  <c r="BR1385" i="64" a="1"/>
  <c r="BR1385" i="64" s="1"/>
  <c r="BQ2558" i="64"/>
  <c r="BQ2567" i="64" s="1"/>
  <c r="BR2559" i="64" a="1"/>
  <c r="BR2559" i="64" s="1"/>
  <c r="CD2589" i="64"/>
  <c r="CD2591" i="64" s="1"/>
  <c r="BQ1274" i="64"/>
  <c r="BQ2400" i="64"/>
  <c r="BQ2402" i="64" s="1"/>
  <c r="BO1289" i="64" a="1"/>
  <c r="BO1289" i="64" s="1"/>
  <c r="BR2399" i="64" a="1"/>
  <c r="BR2399" i="64" s="1"/>
  <c r="BR1275" i="64" a="1"/>
  <c r="BR1275" i="64" s="1"/>
  <c r="BP1288" i="64"/>
  <c r="BP1283" i="64"/>
  <c r="BR1469" i="64" a="1"/>
  <c r="BR1469" i="64" s="1"/>
  <c r="BR2401" i="64" a="1"/>
  <c r="BR2401" i="64" s="1"/>
  <c r="BQ1467" i="64"/>
  <c r="BQ1468" i="64" s="1"/>
  <c r="BQ1470" i="64" s="1"/>
  <c r="BR1465" i="64" a="1"/>
  <c r="BR1465" i="64" s="1"/>
  <c r="BR1466" i="64" a="1"/>
  <c r="BR1466" i="64" s="1"/>
  <c r="BQ184" i="64"/>
  <c r="BR911" i="64" a="1"/>
  <c r="BR911" i="64" s="1"/>
  <c r="BR900" i="64" a="1"/>
  <c r="BR900" i="64" s="1"/>
  <c r="BR903" i="64" a="1"/>
  <c r="BR903" i="64" s="1"/>
  <c r="BR917" i="64" a="1"/>
  <c r="BR917" i="64" s="1"/>
  <c r="BL2613" i="64"/>
  <c r="BQ169" i="64"/>
  <c r="BR154" i="64" a="1"/>
  <c r="BR154" i="64" s="1"/>
  <c r="BQ165" i="64"/>
  <c r="BQ180" i="64"/>
  <c r="BQ166" i="64"/>
  <c r="BQ181" i="64"/>
  <c r="BL188" i="64"/>
  <c r="BQ182" i="64"/>
  <c r="BQ183" i="64"/>
  <c r="BP170" i="64"/>
  <c r="BQ167" i="64"/>
  <c r="BQ168" i="64"/>
  <c r="BR174" i="64" a="1"/>
  <c r="BR174" i="64" s="1"/>
  <c r="BR177" i="64" a="1"/>
  <c r="BR177" i="64" s="1"/>
  <c r="BR160" i="64" a="1"/>
  <c r="BR160" i="64" s="1"/>
  <c r="BR159" i="64" a="1"/>
  <c r="BR159" i="64" s="1"/>
  <c r="BR176" i="64" a="1"/>
  <c r="BR176" i="64" s="1"/>
  <c r="BR162" i="64" a="1"/>
  <c r="BR162" i="64" s="1"/>
  <c r="BR161" i="64" a="1"/>
  <c r="BR161" i="64" s="1"/>
  <c r="BR173" i="64" a="1"/>
  <c r="BR173" i="64" s="1"/>
  <c r="BR175" i="64" a="1"/>
  <c r="BR175" i="64" s="1"/>
  <c r="BR158" i="64" a="1"/>
  <c r="BR158" i="64" s="1"/>
  <c r="BN185" i="64"/>
  <c r="BM187" i="64"/>
  <c r="BM188" i="64" s="1"/>
  <c r="BR389" i="64" a="1"/>
  <c r="BR389" i="64" s="1"/>
  <c r="BR152" i="64" a="1"/>
  <c r="BR152" i="64" s="1"/>
  <c r="BR151" i="64" a="1"/>
  <c r="BR151" i="64" s="1"/>
  <c r="BR150" i="64" a="1"/>
  <c r="BR150" i="64" s="1"/>
  <c r="BR153" i="64" a="1"/>
  <c r="BR153" i="64" s="1"/>
  <c r="BQ155" i="64"/>
  <c r="BR1539" i="64" a="1"/>
  <c r="BR1539" i="64" s="1"/>
  <c r="BO1244" i="64"/>
  <c r="BQ1241" i="64"/>
  <c r="BQ1237" i="64"/>
  <c r="BP1242" i="64"/>
  <c r="BQ1238" i="64"/>
  <c r="BQ1240" i="64"/>
  <c r="BR1233" i="64" a="1"/>
  <c r="BR1233" i="64" s="1"/>
  <c r="BR1234" i="64" a="1"/>
  <c r="BR1234" i="64" s="1"/>
  <c r="BR1230" i="64" a="1"/>
  <c r="BR1230" i="64" s="1"/>
  <c r="BR1231" i="64" a="1"/>
  <c r="BR1231" i="64" s="1"/>
  <c r="BR1232" i="64" a="1"/>
  <c r="BR1232" i="64" s="1"/>
  <c r="BQ1239" i="64"/>
  <c r="BQ1222" i="64"/>
  <c r="BP1227" i="64"/>
  <c r="BQ1226" i="64"/>
  <c r="BQ1225" i="64"/>
  <c r="BQ1224" i="64"/>
  <c r="BQ1223" i="64"/>
  <c r="BR1215" i="64" a="1"/>
  <c r="BR1215" i="64" s="1"/>
  <c r="BR1219" i="64" a="1"/>
  <c r="BR1219" i="64" s="1"/>
  <c r="BR1199" i="64" a="1"/>
  <c r="BR1199" i="64" s="1"/>
  <c r="BR1207" i="64" s="1"/>
  <c r="BR1200" i="64" a="1"/>
  <c r="BR1200" i="64" s="1"/>
  <c r="BR1208" i="64" s="1"/>
  <c r="BR1216" i="64" a="1"/>
  <c r="BR1216" i="64" s="1"/>
  <c r="BR1201" i="64" a="1"/>
  <c r="BR1201" i="64" s="1"/>
  <c r="BR1209" i="64" s="1"/>
  <c r="BR1202" i="64" a="1"/>
  <c r="BR1202" i="64" s="1"/>
  <c r="BR1210" i="64" s="1"/>
  <c r="BR1203" i="64" a="1"/>
  <c r="BR1203" i="64" s="1"/>
  <c r="BR1211" i="64" s="1"/>
  <c r="BR1217" i="64" a="1"/>
  <c r="BR1217" i="64" s="1"/>
  <c r="BR1218" i="64" a="1"/>
  <c r="BR1218" i="64" s="1"/>
  <c r="BR251" i="64" a="1"/>
  <c r="BR251" i="64" s="1"/>
  <c r="BP1517" i="64"/>
  <c r="BQ1174" i="64"/>
  <c r="BQ1176" i="64" s="1"/>
  <c r="BO1518" i="64"/>
  <c r="BR374" i="64" a="1"/>
  <c r="BR374" i="64" s="1"/>
  <c r="BR1514" i="64" a="1"/>
  <c r="BR1514" i="64" s="1"/>
  <c r="BR355" i="64" a="1"/>
  <c r="BR355" i="64" s="1"/>
  <c r="BR1175" i="64" a="1"/>
  <c r="BR1175" i="64" s="1"/>
  <c r="BR1141" i="64" a="1"/>
  <c r="BR1141" i="64" s="1"/>
  <c r="BR342" i="64" a="1"/>
  <c r="BR342" i="64" s="1"/>
  <c r="BP1138" i="64"/>
  <c r="BQ1134" i="64"/>
  <c r="BQ1142" i="64" s="1"/>
  <c r="BR1137" i="64" a="1"/>
  <c r="BR1137" i="64" s="1"/>
  <c r="BR1133" i="64" a="1"/>
  <c r="BR1133" i="64" s="1"/>
  <c r="BS302" i="64"/>
  <c r="BV2" i="861"/>
  <c r="BV2" i="1413" s="1"/>
  <c r="BU1" i="861"/>
  <c r="BU1" i="1413" s="1"/>
  <c r="BU7" i="861"/>
  <c r="BU7" i="1413" s="1"/>
  <c r="BR53" i="863" a="1"/>
  <c r="BR53" i="863" s="1"/>
  <c r="BR51" i="863" a="1"/>
  <c r="BR51" i="863" s="1"/>
  <c r="BR49" i="863" a="1"/>
  <c r="BR49" i="863" s="1"/>
  <c r="BR34" i="863"/>
  <c r="BS43" i="863" a="1"/>
  <c r="BS43" i="863" s="1"/>
  <c r="BS41" i="863" a="1"/>
  <c r="BS41" i="863" s="1"/>
  <c r="BS29" i="863"/>
  <c r="BS42" i="863" a="1"/>
  <c r="BS42" i="863" s="1"/>
  <c r="BS39" i="863" a="1"/>
  <c r="BS39" i="863" s="1"/>
  <c r="BS30" i="863"/>
  <c r="BS40" i="863" a="1"/>
  <c r="BS40" i="863" s="1"/>
  <c r="BT2" i="863"/>
  <c r="BT31" i="863" s="1"/>
  <c r="BS32" i="863"/>
  <c r="BS18" i="864"/>
  <c r="BS17" i="864"/>
  <c r="BS16" i="864"/>
  <c r="BT19" i="864"/>
  <c r="AB306" i="64"/>
  <c r="AC320" i="64"/>
  <c r="AC303" i="64"/>
  <c r="AC321" i="64"/>
  <c r="AC322" i="64"/>
  <c r="AC304" i="64"/>
  <c r="AC305" i="64"/>
  <c r="AC323" i="64"/>
  <c r="AB324" i="64"/>
  <c r="BF1" i="860"/>
  <c r="BF7" i="860"/>
  <c r="BF3" i="860"/>
  <c r="BF4" i="860" s="1"/>
  <c r="BG2" i="860"/>
  <c r="AA1100" i="64"/>
  <c r="AA1110" i="64" s="1"/>
  <c r="AB1104" i="64" a="1"/>
  <c r="AB1104" i="64" s="1"/>
  <c r="AB1099" i="64" a="1"/>
  <c r="AB1099" i="64" s="1"/>
  <c r="AA687" i="64"/>
  <c r="AB2885" i="64" a="1"/>
  <c r="AB2885" i="64" s="1"/>
  <c r="AB2886" i="64" a="1"/>
  <c r="AB2886" i="64" s="1"/>
  <c r="AB2887" i="64" a="1"/>
  <c r="AB2887" i="64" s="1"/>
  <c r="AB2891" i="64" a="1"/>
  <c r="AB2891" i="64" s="1"/>
  <c r="AB2890" i="64" a="1"/>
  <c r="AB2890" i="64" s="1"/>
  <c r="AB2892" i="64" a="1"/>
  <c r="AB2892" i="64" s="1"/>
  <c r="AB2893" i="64" a="1"/>
  <c r="AB2893" i="64" s="1"/>
  <c r="AB2889" i="64" a="1"/>
  <c r="AB2889" i="64" s="1"/>
  <c r="AB2888" i="64" a="1"/>
  <c r="AB2888" i="64" s="1"/>
  <c r="AA2894" i="64"/>
  <c r="AB685" i="64" a="1"/>
  <c r="AB685" i="64" s="1"/>
  <c r="AB663" i="64" a="1"/>
  <c r="AB663" i="64" s="1"/>
  <c r="AB686" i="64" a="1"/>
  <c r="AB686" i="64" s="1"/>
  <c r="AA664" i="64"/>
  <c r="AB3065" i="64"/>
  <c r="AB3099" i="64"/>
  <c r="AA2998" i="64"/>
  <c r="AA2976" i="64"/>
  <c r="AB3403" i="64" a="1"/>
  <c r="AB3403" i="64" s="1"/>
  <c r="AB2977" i="64" a="1"/>
  <c r="AB2977" i="64" s="1"/>
  <c r="AB2997" i="64" a="1"/>
  <c r="AB2997" i="64" s="1"/>
  <c r="BL2654" i="64"/>
  <c r="BK2656" i="64"/>
  <c r="BL2633" i="64"/>
  <c r="BL2635" i="64" s="1"/>
  <c r="X2530" i="64"/>
  <c r="X2532" i="64" s="1"/>
  <c r="Y2521" i="64"/>
  <c r="Z2520" i="64"/>
  <c r="Z2529" i="64"/>
  <c r="Z2519" i="64"/>
  <c r="Z2528" i="64"/>
  <c r="AB2524" i="64" a="1"/>
  <c r="AB2524" i="64" s="1"/>
  <c r="AB2525" i="64" a="1"/>
  <c r="AB2525" i="64" s="1"/>
  <c r="AB2515" i="64" a="1"/>
  <c r="AB2515" i="64" s="1"/>
  <c r="AB2516" i="64" a="1"/>
  <c r="AB2516" i="64" s="1"/>
  <c r="AA2512" i="64"/>
  <c r="AA2511" i="64"/>
  <c r="AB2506" i="64" a="1"/>
  <c r="AB2506" i="64" s="1"/>
  <c r="AB2507" i="64" a="1"/>
  <c r="AB2507" i="64" s="1"/>
  <c r="AA3045" i="64"/>
  <c r="AB3044" i="64" a="1"/>
  <c r="AB3044" i="64" s="1"/>
  <c r="AB975" i="64" a="1"/>
  <c r="AB975" i="64" s="1"/>
  <c r="AC2788" i="64"/>
  <c r="AC2789" i="64" s="1"/>
  <c r="AA1913" i="64"/>
  <c r="AA2264" i="64"/>
  <c r="AA2427" i="64"/>
  <c r="AA1492" i="64"/>
  <c r="AA1001" i="64"/>
  <c r="AA977" i="64"/>
  <c r="AA2721" i="64"/>
  <c r="Z105" i="64"/>
  <c r="AB970" i="64" a="1"/>
  <c r="AB970" i="64" s="1"/>
  <c r="AB118" i="64" a="1"/>
  <c r="AB118" i="64" s="1"/>
  <c r="AB662" i="64" a="1"/>
  <c r="AB662" i="64" s="1"/>
  <c r="AB98" i="64" a="1"/>
  <c r="AB98" i="64" s="1"/>
  <c r="AB103" i="64" a="1"/>
  <c r="AB103" i="64" s="1"/>
  <c r="AB102" i="64" a="1"/>
  <c r="AB102" i="64" s="1"/>
  <c r="AA99" i="64"/>
  <c r="AB96" i="64" a="1"/>
  <c r="AB96" i="64" s="1"/>
  <c r="AB97" i="64" a="1"/>
  <c r="AB97" i="64" s="1"/>
  <c r="AB1000" i="64" a="1"/>
  <c r="AB1000" i="64" s="1"/>
  <c r="AB3377" i="64" a="1"/>
  <c r="AB3377" i="64" s="1"/>
  <c r="AB3351" i="64" a="1"/>
  <c r="AB3351" i="64" s="1"/>
  <c r="AB3326" i="64" a="1"/>
  <c r="AB3326" i="64" s="1"/>
  <c r="AB3300" i="64" a="1"/>
  <c r="AB3300" i="64" s="1"/>
  <c r="AB2403" i="64" a="1"/>
  <c r="AB2403" i="64" s="1"/>
  <c r="AB2404" i="64" s="1"/>
  <c r="AB133" i="64" a="1"/>
  <c r="AB133" i="64" s="1"/>
  <c r="AB132" i="64" a="1"/>
  <c r="AB132" i="64" s="1"/>
  <c r="AB134" i="64" a="1"/>
  <c r="AB134" i="64" s="1"/>
  <c r="AB135" i="64" a="1"/>
  <c r="AB135" i="64" s="1"/>
  <c r="AA136" i="64"/>
  <c r="AB2345" i="64" a="1"/>
  <c r="AB2345" i="64" s="1"/>
  <c r="AB2346" i="64" s="1"/>
  <c r="AB584" i="64" a="1"/>
  <c r="AB584" i="64" s="1"/>
  <c r="AB3427" i="64" a="1"/>
  <c r="AB3427" i="64" s="1"/>
  <c r="AB2265" i="64" a="1"/>
  <c r="AB2265" i="64" s="1"/>
  <c r="AB2683" i="64" a="1"/>
  <c r="AB2683" i="64" s="1"/>
  <c r="AB2691" i="64" s="1"/>
  <c r="AB2720" i="64" a="1"/>
  <c r="AB2720" i="64" s="1"/>
  <c r="AB2434" i="64" a="1"/>
  <c r="AB2434" i="64" s="1"/>
  <c r="AB2428" i="64" a="1"/>
  <c r="AB2428" i="64" s="1"/>
  <c r="AB2426" i="64" a="1"/>
  <c r="AB2426" i="64" s="1"/>
  <c r="AB1912" i="64" a="1"/>
  <c r="AB1912" i="64" s="1"/>
  <c r="AB1491" i="64" a="1"/>
  <c r="AB1491" i="64" s="1"/>
  <c r="BT1440" i="64" a="1"/>
  <c r="AB3045" i="64" a="1"/>
  <c r="BR1134" i="64" a="1"/>
  <c r="AB1913" i="64" a="1"/>
  <c r="BS1585" i="64"/>
  <c r="AB1001" i="64" a="1"/>
  <c r="T1023" i="64" a="1"/>
  <c r="BR1274" i="64" a="1"/>
  <c r="BR1985" i="64" a="1"/>
  <c r="BS1562" i="64"/>
  <c r="BR1703" i="64" a="1"/>
  <c r="AB2427" i="64" a="1"/>
  <c r="BR1174" i="64" a="1"/>
  <c r="BR1386" i="64" a="1"/>
  <c r="BS1607" i="64"/>
  <c r="BR455" i="64" a="1"/>
  <c r="BS1651" i="64"/>
  <c r="BQ1517" i="64" a="1"/>
  <c r="BR2558" i="64" a="1"/>
  <c r="BR1318" i="64" a="1"/>
  <c r="AB977" i="64" a="1"/>
  <c r="AB2512" i="64" a="1"/>
  <c r="BR1540" i="64"/>
  <c r="T1518" i="64" a="1"/>
  <c r="BR1515" i="64" a="1"/>
  <c r="AB664" i="64" a="1"/>
  <c r="AB585" i="64" a="1"/>
  <c r="AC3065" i="64" a="1"/>
  <c r="AB2998" i="64" a="1"/>
  <c r="AB2264" i="64" a="1"/>
  <c r="BR2400" i="64" a="1"/>
  <c r="AB2976" i="64" a="1"/>
  <c r="AB687" i="64" a="1"/>
  <c r="BS1629" i="64"/>
  <c r="AB1100" i="64" a="1"/>
  <c r="AC3099" i="64" a="1"/>
  <c r="BS3241" i="64" a="1"/>
  <c r="AB1492" i="64" a="1"/>
  <c r="AB2511" i="64" a="1"/>
  <c r="BS1674" i="64"/>
  <c r="BP1518" i="64" a="1"/>
  <c r="AM48" i="1413" l="1"/>
  <c r="AL53" i="1413"/>
  <c r="AL57" i="1413"/>
  <c r="AL18" i="861" s="1"/>
  <c r="AK63" i="1413"/>
  <c r="AK91" i="861" s="1"/>
  <c r="BS24" i="1413"/>
  <c r="BT14" i="1413"/>
  <c r="BT20" i="1413" s="1"/>
  <c r="BT23" i="861" s="1"/>
  <c r="BU36" i="1413"/>
  <c r="BU60" i="1413"/>
  <c r="BU18" i="1413"/>
  <c r="BU76" i="1413"/>
  <c r="BU69" i="1413"/>
  <c r="BU25" i="1413"/>
  <c r="BU56" i="1413"/>
  <c r="BU50" i="1413"/>
  <c r="BU17" i="1413"/>
  <c r="BU31" i="1413"/>
  <c r="BU42" i="1413"/>
  <c r="BU45" i="1413"/>
  <c r="BU32" i="1413"/>
  <c r="BU12" i="1413"/>
  <c r="BU11" i="1413"/>
  <c r="BU10" i="1413"/>
  <c r="BU13" i="1413"/>
  <c r="AM49" i="1413"/>
  <c r="AM37" i="1413"/>
  <c r="AM69" i="861" s="1"/>
  <c r="BS43" i="1413"/>
  <c r="BS17" i="861" s="1"/>
  <c r="AN26" i="1413"/>
  <c r="BT1440" i="64"/>
  <c r="BJ1442" i="64"/>
  <c r="BT722" i="64" a="1"/>
  <c r="BT722" i="64" s="1"/>
  <c r="AM724" i="64"/>
  <c r="BT716" i="64" a="1"/>
  <c r="BT716" i="64" s="1"/>
  <c r="BT723" i="64" a="1"/>
  <c r="BT723" i="64" s="1"/>
  <c r="AM719" i="64"/>
  <c r="AN714" i="64"/>
  <c r="BS78" i="64"/>
  <c r="BS84" i="64" s="1"/>
  <c r="BT75" i="64" a="1"/>
  <c r="BT75" i="64" s="1"/>
  <c r="BT77" i="64" a="1"/>
  <c r="BT77" i="64" s="1"/>
  <c r="BT625" i="64" a="1"/>
  <c r="BT625" i="64" s="1"/>
  <c r="BT74" i="64" a="1"/>
  <c r="BT74" i="64" s="1"/>
  <c r="BT82" i="64" a="1"/>
  <c r="BT82" i="64" s="1"/>
  <c r="BT81" i="64" a="1"/>
  <c r="BT81" i="64" s="1"/>
  <c r="BT76" i="64" a="1"/>
  <c r="BT76" i="64" s="1"/>
  <c r="BR103" i="861"/>
  <c r="AL1838" i="64"/>
  <c r="AM1832" i="64"/>
  <c r="AM1834" i="64" s="1"/>
  <c r="AL1800" i="64"/>
  <c r="AM1795" i="64"/>
  <c r="AM1796" i="64" s="1"/>
  <c r="AG628" i="64"/>
  <c r="AG639" i="64" s="1"/>
  <c r="AG636" i="64"/>
  <c r="AG640" i="64" s="1"/>
  <c r="BT621" i="64" a="1"/>
  <c r="BT621" i="64" s="1"/>
  <c r="BT635" i="64" a="1"/>
  <c r="BT635" i="64" s="1"/>
  <c r="BT627" i="64" a="1"/>
  <c r="BT627" i="64" s="1"/>
  <c r="BT631" i="64" a="1"/>
  <c r="BT631" i="64" s="1"/>
  <c r="AH608" i="64"/>
  <c r="BT614" i="64" a="1"/>
  <c r="BT614" i="64" s="1"/>
  <c r="BT610" i="64" a="1"/>
  <c r="BT610" i="64" s="1"/>
  <c r="BT613" i="64" a="1"/>
  <c r="BT613" i="64" s="1"/>
  <c r="BS615" i="64"/>
  <c r="BS612" i="64"/>
  <c r="BS3241" i="64"/>
  <c r="BT3240" i="64" a="1"/>
  <c r="BT3240" i="64" s="1"/>
  <c r="BT3023" i="64" a="1"/>
  <c r="BT3023" i="64" s="1"/>
  <c r="BT3025" i="64" s="1"/>
  <c r="BT3215" i="64" a="1"/>
  <c r="BT3215" i="64" s="1"/>
  <c r="AM3218" i="64"/>
  <c r="AN3213" i="64"/>
  <c r="BT3018" i="64" a="1"/>
  <c r="BT3018" i="64" s="1"/>
  <c r="BT3019" i="64" a="1"/>
  <c r="BT3019" i="64" s="1"/>
  <c r="BS3020" i="64"/>
  <c r="BT61" i="64" a="1"/>
  <c r="BT61" i="64" s="1"/>
  <c r="BT59" i="64" a="1"/>
  <c r="BT59" i="64" s="1"/>
  <c r="BT60" i="64" a="1"/>
  <c r="BT60" i="64" s="1"/>
  <c r="BT58" i="64" s="1" a="1"/>
  <c r="BT58" i="64" s="1"/>
  <c r="BT3541" i="64" a="1"/>
  <c r="BT3541" i="64" s="1"/>
  <c r="BT3520" i="64" a="1"/>
  <c r="BT3520" i="64" s="1"/>
  <c r="BT1583" i="64" a="1"/>
  <c r="BT1583" i="64" s="1"/>
  <c r="BT1584" i="64" a="1"/>
  <c r="BT1584" i="64" s="1"/>
  <c r="BT1672" i="64" a="1"/>
  <c r="BT1672" i="64" s="1"/>
  <c r="BT1673" i="64" a="1"/>
  <c r="BT1673" i="64" s="1"/>
  <c r="BT1628" i="64" a="1"/>
  <c r="BT1628" i="64" s="1"/>
  <c r="BT1650" i="64" a="1"/>
  <c r="BT1650" i="64" s="1"/>
  <c r="BT1561" i="64" a="1"/>
  <c r="BT1561" i="64" s="1"/>
  <c r="BT1606" i="64" a="1"/>
  <c r="BT1606" i="64" s="1"/>
  <c r="BT787" i="64" a="1"/>
  <c r="BT787" i="64" s="1"/>
  <c r="BT791" i="64" a="1"/>
  <c r="BT791" i="64" s="1"/>
  <c r="BT781" i="64" a="1"/>
  <c r="BT781" i="64" s="1"/>
  <c r="BT782" i="64" s="1"/>
  <c r="BI779" i="64"/>
  <c r="BI783" i="64" s="1"/>
  <c r="BH788" i="64"/>
  <c r="BH792" i="64" s="1"/>
  <c r="BH784" i="64"/>
  <c r="BS20" i="864"/>
  <c r="BS102" i="861" s="1"/>
  <c r="BS21" i="863"/>
  <c r="BS33" i="863"/>
  <c r="BS17" i="863" s="1"/>
  <c r="BS33" i="861" s="1"/>
  <c r="BS44" i="863"/>
  <c r="AB585" i="64"/>
  <c r="BT4" i="64"/>
  <c r="BU7" i="64"/>
  <c r="BU1" i="64"/>
  <c r="BU3" i="64"/>
  <c r="BU1439" i="64" s="1" a="1"/>
  <c r="BU1439" i="64" s="1"/>
  <c r="BV2" i="64"/>
  <c r="BF558" i="64"/>
  <c r="BE559" i="64"/>
  <c r="BE561" i="64"/>
  <c r="BI507" i="64"/>
  <c r="BH508" i="64"/>
  <c r="BH510" i="64"/>
  <c r="AJ2158" i="64"/>
  <c r="BV2" i="864"/>
  <c r="BT4" i="863"/>
  <c r="BT4" i="864"/>
  <c r="BU3" i="864"/>
  <c r="BU3" i="863"/>
  <c r="BU7" i="864"/>
  <c r="BU7" i="863"/>
  <c r="BU1" i="864"/>
  <c r="BU1" i="863"/>
  <c r="T187" i="64"/>
  <c r="T188" i="64" s="1"/>
  <c r="BT390" i="64"/>
  <c r="U2532" i="64"/>
  <c r="U2533" i="64" s="1"/>
  <c r="AG2158" i="64"/>
  <c r="BV3" i="861"/>
  <c r="BV3" i="1413" s="1"/>
  <c r="BU4" i="861"/>
  <c r="BU4" i="1413" s="1"/>
  <c r="T2162" i="64"/>
  <c r="U2162" i="64" s="1"/>
  <c r="V2162" i="64" s="1"/>
  <c r="W2162" i="64" s="1"/>
  <c r="X2162" i="64" s="1"/>
  <c r="Y2162" i="64" s="1"/>
  <c r="Z2162" i="64" s="1"/>
  <c r="AA2162" i="64" s="1"/>
  <c r="AB2162" i="64" s="1"/>
  <c r="AC2162" i="64" s="1"/>
  <c r="AD2162" i="64" s="1"/>
  <c r="AE2162" i="64" s="1"/>
  <c r="AF2162" i="64" s="1"/>
  <c r="AG2162" i="64" s="1"/>
  <c r="AH2162" i="64" s="1"/>
  <c r="AI2162" i="64" s="1"/>
  <c r="AJ2162" i="64" s="1"/>
  <c r="AK2162" i="64" s="1"/>
  <c r="AL2162" i="64" s="1"/>
  <c r="AM2162" i="64" s="1"/>
  <c r="AN2162" i="64" s="1"/>
  <c r="AO2162" i="64" s="1"/>
  <c r="AP2162" i="64" s="1"/>
  <c r="AQ2162" i="64" s="1"/>
  <c r="AR2162" i="64" s="1"/>
  <c r="AS2162" i="64" s="1"/>
  <c r="AT2162" i="64" s="1"/>
  <c r="AU2162" i="64" s="1"/>
  <c r="AV2162" i="64" s="1"/>
  <c r="AW2162" i="64" s="1"/>
  <c r="AX2162" i="64" s="1"/>
  <c r="AY2162" i="64" s="1"/>
  <c r="AZ2162" i="64" s="1"/>
  <c r="BA2162" i="64" s="1"/>
  <c r="BB2162" i="64" s="1"/>
  <c r="BC2162" i="64" s="1"/>
  <c r="BD2162" i="64" s="1"/>
  <c r="BE2162" i="64" s="1"/>
  <c r="BF2162" i="64" s="1"/>
  <c r="BG2162" i="64" s="1"/>
  <c r="BH2162" i="64" s="1"/>
  <c r="BI2162" i="64" s="1"/>
  <c r="BJ2162" i="64" s="1"/>
  <c r="BK2162" i="64" s="1"/>
  <c r="BL2162" i="64" s="1"/>
  <c r="W2158" i="64"/>
  <c r="AA2158" i="64"/>
  <c r="AM2158" i="64"/>
  <c r="BP1387" i="64"/>
  <c r="BP1394" i="64" s="1"/>
  <c r="AB2158" i="64"/>
  <c r="V2158" i="64"/>
  <c r="BQ1704" i="64"/>
  <c r="AE2158" i="64"/>
  <c r="T2521" i="64"/>
  <c r="AI2158" i="64"/>
  <c r="T1244" i="64"/>
  <c r="T1245" i="64" s="1"/>
  <c r="X2158" i="64"/>
  <c r="AO2158" i="64"/>
  <c r="U2158" i="64"/>
  <c r="AD2158" i="64"/>
  <c r="AL2158" i="64"/>
  <c r="T2530" i="64"/>
  <c r="Y2158" i="64"/>
  <c r="AF2158" i="64"/>
  <c r="AP2158" i="64"/>
  <c r="Z2158" i="64"/>
  <c r="AH2158" i="64"/>
  <c r="AN2158" i="64"/>
  <c r="AC2158" i="64"/>
  <c r="AK2158" i="64"/>
  <c r="T1023" i="64"/>
  <c r="T1518" i="64"/>
  <c r="T1701" i="64"/>
  <c r="T1707" i="64" s="1"/>
  <c r="V1704" i="64"/>
  <c r="X1704" i="64"/>
  <c r="Y1704" i="64"/>
  <c r="AC1704" i="64"/>
  <c r="W1704" i="64"/>
  <c r="AA1704" i="64"/>
  <c r="Z1704" i="64"/>
  <c r="AD1704" i="64"/>
  <c r="AB1704" i="64"/>
  <c r="U1704" i="64"/>
  <c r="T1704" i="64"/>
  <c r="AE1704" i="64"/>
  <c r="AF1704" i="64"/>
  <c r="AG1704" i="64"/>
  <c r="AH1704" i="64"/>
  <c r="AI1704" i="64"/>
  <c r="AJ1704" i="64"/>
  <c r="AK1704" i="64"/>
  <c r="AM1704" i="64"/>
  <c r="AN1704" i="64"/>
  <c r="AO1704" i="64"/>
  <c r="AP1704" i="64"/>
  <c r="AR1704" i="64"/>
  <c r="AS1704" i="64"/>
  <c r="AQ1704" i="64"/>
  <c r="AT1704" i="64"/>
  <c r="AU1704" i="64"/>
  <c r="AV1704" i="64"/>
  <c r="AW1704" i="64"/>
  <c r="AL1704" i="64"/>
  <c r="AX1704" i="64"/>
  <c r="AY1704" i="64"/>
  <c r="AZ1704" i="64"/>
  <c r="BA1704" i="64"/>
  <c r="BB1704" i="64"/>
  <c r="BC1704" i="64"/>
  <c r="BD1704" i="64"/>
  <c r="BE1704" i="64"/>
  <c r="BF1704" i="64"/>
  <c r="BG1704" i="64"/>
  <c r="BH1704" i="64"/>
  <c r="BI1704" i="64"/>
  <c r="BJ1704" i="64"/>
  <c r="BK1704" i="64"/>
  <c r="BL1704" i="64"/>
  <c r="BM1704" i="64"/>
  <c r="BN1704" i="64"/>
  <c r="BO1704" i="64"/>
  <c r="W1319" i="64"/>
  <c r="W1326" i="64" s="1"/>
  <c r="AD1319" i="64"/>
  <c r="AD1326" i="64" s="1"/>
  <c r="AB1319" i="64"/>
  <c r="AB1326" i="64" s="1"/>
  <c r="Z1319" i="64"/>
  <c r="Z1326" i="64" s="1"/>
  <c r="T1319" i="64"/>
  <c r="T1326" i="64" s="1"/>
  <c r="X1319" i="64"/>
  <c r="X1326" i="64" s="1"/>
  <c r="AC1319" i="64"/>
  <c r="AC1326" i="64" s="1"/>
  <c r="V1319" i="64"/>
  <c r="V1326" i="64" s="1"/>
  <c r="AA1319" i="64"/>
  <c r="AA1326" i="64" s="1"/>
  <c r="U1319" i="64"/>
  <c r="U1326" i="64" s="1"/>
  <c r="Y1319" i="64"/>
  <c r="Y1326" i="64" s="1"/>
  <c r="U456" i="64"/>
  <c r="Z456" i="64"/>
  <c r="Y456" i="64"/>
  <c r="AD456" i="64"/>
  <c r="AA456" i="64"/>
  <c r="X456" i="64"/>
  <c r="AC456" i="64"/>
  <c r="T456" i="64"/>
  <c r="V456" i="64"/>
  <c r="W456" i="64"/>
  <c r="T453" i="64"/>
  <c r="AB456" i="64"/>
  <c r="AB252" i="64" a="1"/>
  <c r="AB252" i="64" s="1"/>
  <c r="U1022" i="64" a="1"/>
  <c r="U1022" i="64" s="1"/>
  <c r="Z1387" i="64"/>
  <c r="Z1394" i="64" s="1"/>
  <c r="AD1387" i="64"/>
  <c r="AD1394" i="64" s="1"/>
  <c r="AC1387" i="64"/>
  <c r="AC1394" i="64" s="1"/>
  <c r="V1387" i="64"/>
  <c r="V1394" i="64" s="1"/>
  <c r="U1387" i="64"/>
  <c r="U1394" i="64" s="1"/>
  <c r="Y1387" i="64"/>
  <c r="Y1394" i="64" s="1"/>
  <c r="X1387" i="64"/>
  <c r="X1394" i="64" s="1"/>
  <c r="AB1387" i="64"/>
  <c r="AB1394" i="64" s="1"/>
  <c r="W1387" i="64"/>
  <c r="W1394" i="64" s="1"/>
  <c r="T1387" i="64"/>
  <c r="T1394" i="64" s="1"/>
  <c r="AA1387" i="64"/>
  <c r="AA1394" i="64" s="1"/>
  <c r="AE1387" i="64"/>
  <c r="AE1394" i="64" s="1"/>
  <c r="AF1387" i="64"/>
  <c r="AF1394" i="64" s="1"/>
  <c r="AG1387" i="64"/>
  <c r="AG1394" i="64" s="1"/>
  <c r="AI1387" i="64"/>
  <c r="AI1394" i="64" s="1"/>
  <c r="AK1387" i="64"/>
  <c r="AK1394" i="64" s="1"/>
  <c r="AL1387" i="64"/>
  <c r="AL1394" i="64" s="1"/>
  <c r="AM1387" i="64"/>
  <c r="AM1394" i="64" s="1"/>
  <c r="AN1387" i="64"/>
  <c r="AN1394" i="64" s="1"/>
  <c r="AO1387" i="64"/>
  <c r="AO1394" i="64" s="1"/>
  <c r="AP1387" i="64"/>
  <c r="AP1394" i="64" s="1"/>
  <c r="AQ1387" i="64"/>
  <c r="AQ1394" i="64" s="1"/>
  <c r="AR1387" i="64"/>
  <c r="AR1394" i="64" s="1"/>
  <c r="AS1387" i="64"/>
  <c r="AS1394" i="64" s="1"/>
  <c r="AT1387" i="64"/>
  <c r="AT1394" i="64" s="1"/>
  <c r="AU1387" i="64"/>
  <c r="AU1394" i="64" s="1"/>
  <c r="AV1387" i="64"/>
  <c r="AV1394" i="64" s="1"/>
  <c r="AW1387" i="64"/>
  <c r="AW1394" i="64" s="1"/>
  <c r="AX1387" i="64"/>
  <c r="AX1394" i="64" s="1"/>
  <c r="AY1387" i="64"/>
  <c r="AY1394" i="64" s="1"/>
  <c r="AJ1387" i="64"/>
  <c r="AJ1394" i="64" s="1"/>
  <c r="AZ1387" i="64"/>
  <c r="AZ1394" i="64" s="1"/>
  <c r="BA1387" i="64"/>
  <c r="BA1394" i="64" s="1"/>
  <c r="BB1387" i="64"/>
  <c r="BB1394" i="64" s="1"/>
  <c r="AH1387" i="64"/>
  <c r="AH1394" i="64" s="1"/>
  <c r="BC1387" i="64"/>
  <c r="BC1394" i="64" s="1"/>
  <c r="BD1387" i="64"/>
  <c r="BD1394" i="64" s="1"/>
  <c r="BE1387" i="64"/>
  <c r="BE1394" i="64" s="1"/>
  <c r="BF1387" i="64"/>
  <c r="BF1394" i="64" s="1"/>
  <c r="BG1387" i="64"/>
  <c r="BG1394" i="64" s="1"/>
  <c r="BH1387" i="64"/>
  <c r="BH1394" i="64" s="1"/>
  <c r="BI1387" i="64"/>
  <c r="BI1394" i="64" s="1"/>
  <c r="BJ1387" i="64"/>
  <c r="BJ1394" i="64" s="1"/>
  <c r="BK1387" i="64"/>
  <c r="BK1394" i="64" s="1"/>
  <c r="BL1387" i="64"/>
  <c r="BL1394" i="64" s="1"/>
  <c r="BM1387" i="64"/>
  <c r="BM1394" i="64" s="1"/>
  <c r="BN1387" i="64"/>
  <c r="BN1394" i="64" s="1"/>
  <c r="BO1387" i="64"/>
  <c r="BO1394" i="64" s="1"/>
  <c r="BO95" i="861"/>
  <c r="BO64" i="861"/>
  <c r="BP46" i="861"/>
  <c r="BN64" i="861"/>
  <c r="BR2146" i="64"/>
  <c r="BR2155" i="64" s="1"/>
  <c r="BR2158" i="64" s="1"/>
  <c r="BQ2158" i="64"/>
  <c r="BS2153" i="64" a="1"/>
  <c r="BS2153" i="64" s="1"/>
  <c r="BS2154" i="64" a="1"/>
  <c r="BS2154" i="64" s="1"/>
  <c r="BR1515" i="64"/>
  <c r="BR1985" i="64"/>
  <c r="BR1987" i="64" s="1"/>
  <c r="BS1986" i="64" a="1"/>
  <c r="BS1986" i="64" s="1"/>
  <c r="BS1984" i="64" a="1"/>
  <c r="BS1984" i="64" s="1"/>
  <c r="BS406" i="64" a="1"/>
  <c r="BS406" i="64" s="1"/>
  <c r="BS404" i="64" a="1"/>
  <c r="BS404" i="64" s="1"/>
  <c r="BR405" i="64"/>
  <c r="BR407" i="64" s="1"/>
  <c r="BS479" i="64" a="1"/>
  <c r="BS479" i="64" s="1"/>
  <c r="BS403" i="64" a="1"/>
  <c r="BS403" i="64" s="1"/>
  <c r="BS530" i="64" a="1"/>
  <c r="BS530" i="64" s="1"/>
  <c r="BR455" i="64"/>
  <c r="BR1703" i="64"/>
  <c r="BR1704" i="64" s="1"/>
  <c r="BS1702" i="64" a="1"/>
  <c r="BS1702" i="64" s="1"/>
  <c r="BS454" i="64" a="1"/>
  <c r="BS454" i="64" s="1"/>
  <c r="BR1386" i="64"/>
  <c r="BR1318" i="64"/>
  <c r="BS1317" i="64" a="1"/>
  <c r="BS1317" i="64" s="1"/>
  <c r="BS1385" i="64" a="1"/>
  <c r="BS1385" i="64" s="1"/>
  <c r="BQ1393" i="64"/>
  <c r="BQ1387" i="64"/>
  <c r="BQ1394" i="64" s="1"/>
  <c r="BR2558" i="64"/>
  <c r="BR2567" i="64" s="1"/>
  <c r="BS2559" i="64" a="1"/>
  <c r="BS2559" i="64" s="1"/>
  <c r="CE2589" i="64"/>
  <c r="BR1274" i="64"/>
  <c r="BR2400" i="64"/>
  <c r="BR2402" i="64" s="1"/>
  <c r="BP1289" i="64" a="1"/>
  <c r="BP1289" i="64" s="1"/>
  <c r="BS2399" i="64" a="1"/>
  <c r="BS2399" i="64" s="1"/>
  <c r="BS1275" i="64" a="1"/>
  <c r="BS1275" i="64" s="1"/>
  <c r="BQ1288" i="64"/>
  <c r="BQ1283" i="64"/>
  <c r="BS1469" i="64" a="1"/>
  <c r="BS1469" i="64" s="1"/>
  <c r="BS2401" i="64" a="1"/>
  <c r="BS2401" i="64" s="1"/>
  <c r="BR1467" i="64"/>
  <c r="BR1468" i="64" s="1"/>
  <c r="BR1470" i="64" s="1"/>
  <c r="BS1465" i="64" a="1"/>
  <c r="BS1465" i="64" s="1"/>
  <c r="BS1466" i="64" a="1"/>
  <c r="BS1466" i="64" s="1"/>
  <c r="BS911" i="64" a="1"/>
  <c r="BS911" i="64" s="1"/>
  <c r="BS900" i="64" a="1"/>
  <c r="BS900" i="64" s="1"/>
  <c r="BS917" i="64" a="1"/>
  <c r="BS917" i="64" s="1"/>
  <c r="BS903" i="64" a="1"/>
  <c r="BS903" i="64" s="1"/>
  <c r="BM2613" i="64"/>
  <c r="BR169" i="64"/>
  <c r="BR184" i="64"/>
  <c r="BS154" i="64" a="1"/>
  <c r="BS154" i="64" s="1"/>
  <c r="BR180" i="64"/>
  <c r="BQ170" i="64"/>
  <c r="BR168" i="64"/>
  <c r="BR183" i="64"/>
  <c r="BR166" i="64"/>
  <c r="BR181" i="64"/>
  <c r="BR167" i="64"/>
  <c r="BR182" i="64"/>
  <c r="BR165" i="64"/>
  <c r="BN187" i="64"/>
  <c r="BS177" i="64" a="1"/>
  <c r="BS177" i="64" s="1"/>
  <c r="BS160" i="64" a="1"/>
  <c r="BS160" i="64" s="1"/>
  <c r="BS176" i="64" a="1"/>
  <c r="BS176" i="64" s="1"/>
  <c r="BS159" i="64" a="1"/>
  <c r="BS159" i="64" s="1"/>
  <c r="BS161" i="64" a="1"/>
  <c r="BS161" i="64" s="1"/>
  <c r="BS162" i="64" a="1"/>
  <c r="BS162" i="64" s="1"/>
  <c r="BS173" i="64" a="1"/>
  <c r="BS173" i="64" s="1"/>
  <c r="BS175" i="64" a="1"/>
  <c r="BS175" i="64" s="1"/>
  <c r="BS174" i="64" a="1"/>
  <c r="BS174" i="64" s="1"/>
  <c r="BS158" i="64" a="1"/>
  <c r="BS158" i="64" s="1"/>
  <c r="BS389" i="64" a="1"/>
  <c r="BS389" i="64" s="1"/>
  <c r="BS152" i="64" a="1"/>
  <c r="BS152" i="64" s="1"/>
  <c r="BS151" i="64" a="1"/>
  <c r="BS151" i="64" s="1"/>
  <c r="BS150" i="64" a="1"/>
  <c r="BS150" i="64" s="1"/>
  <c r="BS153" i="64" a="1"/>
  <c r="BS153" i="64" s="1"/>
  <c r="BR155" i="64"/>
  <c r="BS1539" i="64" a="1"/>
  <c r="BS1539" i="64" s="1"/>
  <c r="BO1245" i="64"/>
  <c r="BP1244" i="64"/>
  <c r="BP1245" i="64" s="1"/>
  <c r="BR1241" i="64"/>
  <c r="BQ1242" i="64"/>
  <c r="BR1237" i="64"/>
  <c r="BR1240" i="64"/>
  <c r="BR1239" i="64"/>
  <c r="BS1233" i="64" a="1"/>
  <c r="BS1233" i="64" s="1"/>
  <c r="BS1234" i="64" a="1"/>
  <c r="BS1234" i="64" s="1"/>
  <c r="BS1230" i="64" a="1"/>
  <c r="BS1230" i="64" s="1"/>
  <c r="BS1231" i="64" a="1"/>
  <c r="BS1231" i="64" s="1"/>
  <c r="BS1232" i="64" a="1"/>
  <c r="BS1232" i="64" s="1"/>
  <c r="BR1238" i="64"/>
  <c r="BR1222" i="64"/>
  <c r="BR1226" i="64"/>
  <c r="BQ1227" i="64"/>
  <c r="BR1225" i="64"/>
  <c r="BR1224" i="64"/>
  <c r="BS1218" i="64" a="1"/>
  <c r="BS1218" i="64" s="1"/>
  <c r="BS1215" i="64" a="1"/>
  <c r="BS1215" i="64" s="1"/>
  <c r="BS1219" i="64" a="1"/>
  <c r="BS1219" i="64" s="1"/>
  <c r="BS1199" i="64" a="1"/>
  <c r="BS1199" i="64" s="1"/>
  <c r="BS1207" i="64" s="1"/>
  <c r="BS1200" i="64" a="1"/>
  <c r="BS1200" i="64" s="1"/>
  <c r="BS1208" i="64" s="1"/>
  <c r="BS1216" i="64" a="1"/>
  <c r="BS1216" i="64" s="1"/>
  <c r="BS1201" i="64" a="1"/>
  <c r="BS1201" i="64" s="1"/>
  <c r="BS1209" i="64" s="1"/>
  <c r="BS1202" i="64" a="1"/>
  <c r="BS1202" i="64" s="1"/>
  <c r="BS1210" i="64" s="1"/>
  <c r="BS1203" i="64" a="1"/>
  <c r="BS1203" i="64" s="1"/>
  <c r="BS1211" i="64" s="1"/>
  <c r="BS1217" i="64" a="1"/>
  <c r="BS1217" i="64" s="1"/>
  <c r="BR1223" i="64"/>
  <c r="BS251" i="64" a="1"/>
  <c r="BS251" i="64" s="1"/>
  <c r="BP1518" i="64"/>
  <c r="BR1174" i="64"/>
  <c r="BR1176" i="64" s="1"/>
  <c r="BQ1517" i="64"/>
  <c r="BS374" i="64" a="1"/>
  <c r="BS374" i="64" s="1"/>
  <c r="BS1514" i="64" a="1"/>
  <c r="BS1514" i="64" s="1"/>
  <c r="BS355" i="64" a="1"/>
  <c r="BS355" i="64" s="1"/>
  <c r="BS1175" i="64" a="1"/>
  <c r="BS1175" i="64" s="1"/>
  <c r="BS1141" i="64" a="1"/>
  <c r="BS1141" i="64" s="1"/>
  <c r="BS342" i="64" a="1"/>
  <c r="BS342" i="64" s="1"/>
  <c r="BQ1138" i="64"/>
  <c r="BR1134" i="64"/>
  <c r="BR1142" i="64" s="1"/>
  <c r="BS1137" i="64" a="1"/>
  <c r="BS1137" i="64" s="1"/>
  <c r="BS1133" i="64" a="1"/>
  <c r="BS1133" i="64" s="1"/>
  <c r="BT302" i="64"/>
  <c r="BT17" i="864"/>
  <c r="BT18" i="864"/>
  <c r="BT16" i="864"/>
  <c r="BU19" i="864"/>
  <c r="BT43" i="863" a="1"/>
  <c r="BT43" i="863" s="1"/>
  <c r="BT41" i="863" a="1"/>
  <c r="BT41" i="863" s="1"/>
  <c r="BT42" i="863" a="1"/>
  <c r="BT42" i="863" s="1"/>
  <c r="BT39" i="863" a="1"/>
  <c r="BT39" i="863" s="1"/>
  <c r="BT30" i="863"/>
  <c r="BT40" i="863" a="1"/>
  <c r="BT40" i="863" s="1"/>
  <c r="BT32" i="863"/>
  <c r="BT29" i="863"/>
  <c r="BU2" i="863"/>
  <c r="BU31" i="863" s="1"/>
  <c r="BS34" i="863"/>
  <c r="BS51" i="863" a="1"/>
  <c r="BS51" i="863" s="1"/>
  <c r="BS53" i="863" a="1"/>
  <c r="BS53" i="863" s="1"/>
  <c r="BS49" i="863" a="1"/>
  <c r="BS49" i="863" s="1"/>
  <c r="BV1" i="861"/>
  <c r="BV1" i="1413" s="1"/>
  <c r="BV7" i="861"/>
  <c r="BV7" i="1413" s="1"/>
  <c r="BW2" i="861"/>
  <c r="BW2" i="1413" s="1"/>
  <c r="AC306" i="64"/>
  <c r="AD320" i="64"/>
  <c r="AD321" i="64"/>
  <c r="AD303" i="64"/>
  <c r="AD322" i="64"/>
  <c r="AD304" i="64"/>
  <c r="AD305" i="64"/>
  <c r="AD323" i="64"/>
  <c r="AC324" i="64"/>
  <c r="BG1" i="860"/>
  <c r="BG7" i="860"/>
  <c r="BG3" i="860"/>
  <c r="BG4" i="860" s="1"/>
  <c r="BH2" i="860"/>
  <c r="AB1100" i="64"/>
  <c r="AB1110" i="64" s="1"/>
  <c r="AC1104" i="64" a="1"/>
  <c r="AC1104" i="64" s="1"/>
  <c r="AC1099" i="64" a="1"/>
  <c r="AC1099" i="64" s="1"/>
  <c r="AB687" i="64"/>
  <c r="AA2902" i="64"/>
  <c r="AC2885" i="64" a="1"/>
  <c r="AC2885" i="64" s="1"/>
  <c r="AC2886" i="64" a="1"/>
  <c r="AC2886" i="64" s="1"/>
  <c r="AC2887" i="64" a="1"/>
  <c r="AC2887" i="64" s="1"/>
  <c r="AC2888" i="64" a="1"/>
  <c r="AC2888" i="64" s="1"/>
  <c r="AC2889" i="64" a="1"/>
  <c r="AC2889" i="64" s="1"/>
  <c r="AC2890" i="64" a="1"/>
  <c r="AC2890" i="64" s="1"/>
  <c r="AC2892" i="64" a="1"/>
  <c r="AC2892" i="64" s="1"/>
  <c r="AC2893" i="64" a="1"/>
  <c r="AC2893" i="64" s="1"/>
  <c r="AC2891" i="64" a="1"/>
  <c r="AC2891" i="64" s="1"/>
  <c r="AB2894" i="64"/>
  <c r="AC663" i="64" a="1"/>
  <c r="AC663" i="64" s="1"/>
  <c r="AC686" i="64" a="1"/>
  <c r="AC686" i="64" s="1"/>
  <c r="AC685" i="64" a="1"/>
  <c r="AC685" i="64" s="1"/>
  <c r="AB664" i="64"/>
  <c r="AC3099" i="64"/>
  <c r="AC3065" i="64"/>
  <c r="AB2998" i="64"/>
  <c r="AB2976" i="64"/>
  <c r="AC3403" i="64" a="1"/>
  <c r="AC3403" i="64" s="1"/>
  <c r="AC2977" i="64" a="1"/>
  <c r="AC2977" i="64" s="1"/>
  <c r="AC2997" i="64" a="1"/>
  <c r="AC2997" i="64" s="1"/>
  <c r="BL2656" i="64"/>
  <c r="BM2654" i="64"/>
  <c r="BM2633" i="64"/>
  <c r="BM2635" i="64" s="1"/>
  <c r="Z2521" i="64"/>
  <c r="X2533" i="64"/>
  <c r="Y2530" i="64"/>
  <c r="Y2532" i="64" s="1"/>
  <c r="Y2533" i="64" s="1"/>
  <c r="Z2530" i="64"/>
  <c r="AA2519" i="64"/>
  <c r="AA2528" i="64"/>
  <c r="AA2520" i="64"/>
  <c r="AA2529" i="64"/>
  <c r="AC2525" i="64" a="1"/>
  <c r="AC2525" i="64" s="1"/>
  <c r="AC2524" i="64" a="1"/>
  <c r="AC2524" i="64" s="1"/>
  <c r="AC2515" i="64" a="1"/>
  <c r="AC2515" i="64" s="1"/>
  <c r="AC2516" i="64" a="1"/>
  <c r="AC2516" i="64" s="1"/>
  <c r="AB2512" i="64"/>
  <c r="AB2511" i="64"/>
  <c r="AC2506" i="64" a="1"/>
  <c r="AC2506" i="64" s="1"/>
  <c r="AC2507" i="64" a="1"/>
  <c r="AC2507" i="64" s="1"/>
  <c r="AB3045" i="64"/>
  <c r="AC3044" i="64" a="1"/>
  <c r="AC3044" i="64" s="1"/>
  <c r="AC975" i="64" a="1"/>
  <c r="AC975" i="64" s="1"/>
  <c r="AD2788" i="64"/>
  <c r="AD2789" i="64" s="1"/>
  <c r="AB1913" i="64"/>
  <c r="AB2264" i="64"/>
  <c r="AB2427" i="64"/>
  <c r="AB1492" i="64"/>
  <c r="AB1001" i="64"/>
  <c r="AB977" i="64"/>
  <c r="AB2721" i="64"/>
  <c r="AA105" i="64"/>
  <c r="AC970" i="64" a="1"/>
  <c r="AC970" i="64" s="1"/>
  <c r="AC118" i="64" a="1"/>
  <c r="AC118" i="64" s="1"/>
  <c r="AC662" i="64" a="1"/>
  <c r="AC662" i="64" s="1"/>
  <c r="AC98" i="64" a="1"/>
  <c r="AC98" i="64" s="1"/>
  <c r="AC103" i="64" a="1"/>
  <c r="AC103" i="64" s="1"/>
  <c r="AC102" i="64" a="1"/>
  <c r="AC102" i="64" s="1"/>
  <c r="AB99" i="64"/>
  <c r="AC96" i="64" a="1"/>
  <c r="AC96" i="64" s="1"/>
  <c r="AC97" i="64" a="1"/>
  <c r="AC97" i="64" s="1"/>
  <c r="AC1000" i="64" a="1"/>
  <c r="AC1000" i="64" s="1"/>
  <c r="AC3300" i="64" a="1"/>
  <c r="AC3300" i="64" s="1"/>
  <c r="AC3377" i="64" a="1"/>
  <c r="AC3377" i="64" s="1"/>
  <c r="AC3351" i="64" a="1"/>
  <c r="AC3351" i="64" s="1"/>
  <c r="AC3326" i="64" a="1"/>
  <c r="AC3326" i="64" s="1"/>
  <c r="AC2403" i="64" a="1"/>
  <c r="AC2403" i="64" s="1"/>
  <c r="AC2404" i="64" s="1"/>
  <c r="AB136" i="64"/>
  <c r="AC132" i="64" a="1"/>
  <c r="AC132" i="64" s="1"/>
  <c r="AC133" i="64" a="1"/>
  <c r="AC133" i="64" s="1"/>
  <c r="AC134" i="64" a="1"/>
  <c r="AC134" i="64" s="1"/>
  <c r="AC135" i="64" a="1"/>
  <c r="AC135" i="64" s="1"/>
  <c r="AC2345" i="64" a="1"/>
  <c r="AC2345" i="64" s="1"/>
  <c r="AC2346" i="64" s="1"/>
  <c r="AC584" i="64" a="1"/>
  <c r="AC584" i="64" s="1"/>
  <c r="AC3427" i="64" a="1"/>
  <c r="AC3427" i="64" s="1"/>
  <c r="AC2265" i="64" a="1"/>
  <c r="AC2265" i="64" s="1"/>
  <c r="AC2683" i="64" a="1"/>
  <c r="AC2683" i="64" s="1"/>
  <c r="AC2691" i="64" s="1"/>
  <c r="AC2720" i="64" a="1"/>
  <c r="AC2720" i="64" s="1"/>
  <c r="AC2434" i="64" a="1"/>
  <c r="AC2434" i="64" s="1"/>
  <c r="AC2428" i="64" a="1"/>
  <c r="AC2428" i="64" s="1"/>
  <c r="AC2426" i="64" a="1"/>
  <c r="AC2426" i="64" s="1"/>
  <c r="AC1912" i="64" a="1"/>
  <c r="AC1912" i="64" s="1"/>
  <c r="AC1491" i="64" a="1"/>
  <c r="AC1491" i="64" s="1"/>
  <c r="BU1440" i="64" a="1"/>
  <c r="BS2400" i="64" a="1"/>
  <c r="AC2976" i="64" a="1"/>
  <c r="AC2264" i="64" a="1"/>
  <c r="BT1674" i="64"/>
  <c r="U1023" i="64" a="1"/>
  <c r="AC2512" i="64" a="1"/>
  <c r="AC1913" i="64" a="1"/>
  <c r="BS1515" i="64" a="1"/>
  <c r="BR1517" i="64" a="1"/>
  <c r="BQ1518" i="64" a="1"/>
  <c r="BS1318" i="64" a="1"/>
  <c r="BT1562" i="64"/>
  <c r="AC3045" i="64" a="1"/>
  <c r="AC2998" i="64" a="1"/>
  <c r="BS1985" i="64" a="1"/>
  <c r="BS1274" i="64" a="1"/>
  <c r="AD3099" i="64" a="1"/>
  <c r="AC2427" i="64" a="1"/>
  <c r="AC687" i="64" a="1"/>
  <c r="BS455" i="64" a="1"/>
  <c r="BT1629" i="64"/>
  <c r="AC977" i="64" a="1"/>
  <c r="BS1540" i="64"/>
  <c r="BS1386" i="64" a="1"/>
  <c r="AC585" i="64" a="1"/>
  <c r="AC1001" i="64" a="1"/>
  <c r="BT1607" i="64"/>
  <c r="AC664" i="64" a="1"/>
  <c r="AD3065" i="64" a="1"/>
  <c r="BS1134" i="64" a="1"/>
  <c r="AC2511" i="64" a="1"/>
  <c r="BT1585" i="64"/>
  <c r="AC1100" i="64" a="1"/>
  <c r="AM1836" i="64" a="1"/>
  <c r="BT1651" i="64"/>
  <c r="BS1174" i="64" a="1"/>
  <c r="BT3241" i="64" a="1"/>
  <c r="BS1703" i="64" a="1"/>
  <c r="BS2558" i="64" a="1"/>
  <c r="AC1492" i="64" a="1"/>
  <c r="AN27" i="1413" l="1"/>
  <c r="AO23" i="1413" s="1"/>
  <c r="BT43" i="1413"/>
  <c r="BT17" i="861" s="1"/>
  <c r="BV36" i="1413"/>
  <c r="BV76" i="1413"/>
  <c r="BV69" i="1413"/>
  <c r="BV60" i="1413"/>
  <c r="BV31" i="1413"/>
  <c r="BV32" i="1413"/>
  <c r="BV42" i="1413"/>
  <c r="BV50" i="1413"/>
  <c r="BV10" i="1413"/>
  <c r="BV11" i="1413"/>
  <c r="BV56" i="1413"/>
  <c r="BV45" i="1413"/>
  <c r="BV25" i="1413"/>
  <c r="BV17" i="1413"/>
  <c r="BV13" i="1413"/>
  <c r="BV12" i="1413"/>
  <c r="BV18" i="1413"/>
  <c r="BU14" i="1413"/>
  <c r="BU43" i="1413" s="1"/>
  <c r="BU17" i="861" s="1"/>
  <c r="BT24" i="1413"/>
  <c r="AL61" i="1413"/>
  <c r="AL59" i="861" s="1"/>
  <c r="AM39" i="1413"/>
  <c r="AM90" i="861" s="1"/>
  <c r="AM51" i="1413"/>
  <c r="BU1440" i="64"/>
  <c r="BK1442" i="64"/>
  <c r="BU722" i="64" a="1"/>
  <c r="BU722" i="64" s="1"/>
  <c r="BU723" i="64" a="1"/>
  <c r="BU723" i="64" s="1"/>
  <c r="BU716" i="64" a="1"/>
  <c r="BU716" i="64" s="1"/>
  <c r="AN717" i="64"/>
  <c r="AN718" i="64" s="1"/>
  <c r="BT78" i="64"/>
  <c r="BT84" i="64" s="1"/>
  <c r="BU77" i="64" a="1"/>
  <c r="BU77" i="64" s="1"/>
  <c r="BU75" i="64" a="1"/>
  <c r="BU75" i="64" s="1"/>
  <c r="BU625" i="64" a="1"/>
  <c r="BU625" i="64" s="1"/>
  <c r="BU82" i="64" a="1"/>
  <c r="BU82" i="64" s="1"/>
  <c r="BU81" i="64" a="1"/>
  <c r="BU81" i="64" s="1"/>
  <c r="BU76" i="64" a="1"/>
  <c r="BU76" i="64" s="1"/>
  <c r="BU74" i="64" a="1"/>
  <c r="BU74" i="64" s="1"/>
  <c r="BS103" i="861"/>
  <c r="AM1836" i="64"/>
  <c r="AN1831" i="64"/>
  <c r="AM1798" i="64"/>
  <c r="AG641" i="64"/>
  <c r="BU621" i="64" a="1"/>
  <c r="BU621" i="64" s="1"/>
  <c r="BU631" i="64" a="1"/>
  <c r="BU631" i="64" s="1"/>
  <c r="BU635" i="64" a="1"/>
  <c r="BU635" i="64" s="1"/>
  <c r="BU627" i="64" a="1"/>
  <c r="BU627" i="64" s="1"/>
  <c r="AH609" i="64"/>
  <c r="BU614" i="64" a="1"/>
  <c r="BU614" i="64" s="1"/>
  <c r="BU610" i="64" a="1"/>
  <c r="BU610" i="64" s="1"/>
  <c r="BU613" i="64" a="1"/>
  <c r="BU613" i="64" s="1"/>
  <c r="BT612" i="64"/>
  <c r="BT615" i="64"/>
  <c r="BT3241" i="64"/>
  <c r="BU3240" i="64" a="1"/>
  <c r="BU3240" i="64" s="1"/>
  <c r="BU3023" i="64" a="1"/>
  <c r="BU3023" i="64" s="1"/>
  <c r="BU3025" i="64" s="1"/>
  <c r="AK24" i="861"/>
  <c r="BU3215" i="64" a="1"/>
  <c r="BU3215" i="64" s="1"/>
  <c r="AN3216" i="64"/>
  <c r="AN3217" i="64" s="1"/>
  <c r="BT3020" i="64"/>
  <c r="BU3018" i="64" a="1"/>
  <c r="BU3018" i="64" s="1"/>
  <c r="BU3019" i="64" a="1"/>
  <c r="BU3019" i="64" s="1"/>
  <c r="BU61" i="64" a="1"/>
  <c r="BU61" i="64" s="1"/>
  <c r="BU59" i="64" a="1"/>
  <c r="BU59" i="64" s="1"/>
  <c r="BU60" i="64" a="1"/>
  <c r="BU60" i="64" s="1"/>
  <c r="BU58" i="64" s="1" a="1"/>
  <c r="BU58" i="64" s="1"/>
  <c r="BU3541" i="64" a="1"/>
  <c r="BU3541" i="64" s="1"/>
  <c r="BU3520" i="64" a="1"/>
  <c r="BU3520" i="64" s="1"/>
  <c r="BU1583" i="64" a="1"/>
  <c r="BU1583" i="64" s="1"/>
  <c r="BU1584" i="64" a="1"/>
  <c r="BU1584" i="64" s="1"/>
  <c r="BU1672" i="64" a="1"/>
  <c r="BU1672" i="64" s="1"/>
  <c r="BU1673" i="64" a="1"/>
  <c r="BU1673" i="64" s="1"/>
  <c r="BU1628" i="64" a="1"/>
  <c r="BU1628" i="64" s="1"/>
  <c r="BU1650" i="64" a="1"/>
  <c r="BU1650" i="64" s="1"/>
  <c r="BU1561" i="64" a="1"/>
  <c r="BU1561" i="64" s="1"/>
  <c r="BU1606" i="64" a="1"/>
  <c r="BU1606" i="64" s="1"/>
  <c r="BU787" i="64" a="1"/>
  <c r="BU787" i="64" s="1"/>
  <c r="BU781" i="64" a="1"/>
  <c r="BU781" i="64" s="1"/>
  <c r="BU782" i="64" s="1"/>
  <c r="BU791" i="64" a="1"/>
  <c r="BU791" i="64" s="1"/>
  <c r="BI784" i="64"/>
  <c r="BJ779" i="64"/>
  <c r="BJ783" i="64" s="1"/>
  <c r="BI788" i="64"/>
  <c r="BI792" i="64" s="1"/>
  <c r="BT20" i="864"/>
  <c r="BT102" i="861" s="1"/>
  <c r="BT33" i="863"/>
  <c r="BT17" i="863" s="1"/>
  <c r="BT33" i="861" s="1"/>
  <c r="BT21" i="863"/>
  <c r="BT44" i="863"/>
  <c r="AC585" i="64"/>
  <c r="BV3" i="64"/>
  <c r="BV1439" i="64" s="1" a="1"/>
  <c r="BV1439" i="64" s="1"/>
  <c r="BW2" i="64"/>
  <c r="BV7" i="64"/>
  <c r="BV1" i="64"/>
  <c r="BU4" i="64"/>
  <c r="BJ507" i="64"/>
  <c r="BI508" i="64"/>
  <c r="BI510" i="64"/>
  <c r="BG558" i="64"/>
  <c r="BF559" i="64"/>
  <c r="BF561" i="64"/>
  <c r="BW2" i="864"/>
  <c r="BU390" i="64"/>
  <c r="BU4" i="864"/>
  <c r="BU4" i="863"/>
  <c r="BV3" i="864"/>
  <c r="BV3" i="863"/>
  <c r="BV7" i="864"/>
  <c r="BV7" i="863"/>
  <c r="BV1" i="863"/>
  <c r="BV1" i="864"/>
  <c r="BW3" i="861"/>
  <c r="BW3" i="1413" s="1"/>
  <c r="BV4" i="861"/>
  <c r="BV4" i="1413" s="1"/>
  <c r="T2532" i="64"/>
  <c r="T2533" i="64" s="1"/>
  <c r="U1023" i="64"/>
  <c r="T459" i="64"/>
  <c r="T457" i="64"/>
  <c r="U453" i="64" s="1"/>
  <c r="T1289" i="64" a="1"/>
  <c r="T1289" i="64" s="1"/>
  <c r="AA1289" i="64" a="1"/>
  <c r="AA1289" i="64" s="1"/>
  <c r="W1289" i="64" a="1"/>
  <c r="W1289" i="64" s="1"/>
  <c r="Z1289" i="64" a="1"/>
  <c r="Z1289" i="64" s="1"/>
  <c r="Y1289" i="64" a="1"/>
  <c r="Y1289" i="64" s="1"/>
  <c r="AB1289" i="64" a="1"/>
  <c r="AB1289" i="64" s="1"/>
  <c r="V1289" i="64" a="1"/>
  <c r="V1289" i="64" s="1"/>
  <c r="AD1289" i="64" a="1"/>
  <c r="AD1289" i="64" s="1"/>
  <c r="X1289" i="64" a="1"/>
  <c r="X1289" i="64" s="1"/>
  <c r="AC1289" i="64" a="1"/>
  <c r="AC1289" i="64" s="1"/>
  <c r="U1289" i="64" a="1"/>
  <c r="U1289" i="64" s="1"/>
  <c r="V1022" i="64" a="1"/>
  <c r="V1022" i="64" s="1"/>
  <c r="AC252" i="64" a="1"/>
  <c r="AC252" i="64" s="1"/>
  <c r="T1705" i="64"/>
  <c r="U1701" i="64" s="1"/>
  <c r="BP95" i="861"/>
  <c r="BS2146" i="64"/>
  <c r="BS2155" i="64" s="1"/>
  <c r="BS2158" i="64" s="1"/>
  <c r="BQ46" i="861"/>
  <c r="BT2153" i="64" a="1"/>
  <c r="BT2153" i="64" s="1"/>
  <c r="BT2154" i="64" a="1"/>
  <c r="BT2154" i="64" s="1"/>
  <c r="BM2162" i="64"/>
  <c r="BS1515" i="64"/>
  <c r="BS1985" i="64"/>
  <c r="BS1987" i="64" s="1"/>
  <c r="BT1986" i="64" a="1"/>
  <c r="BT1986" i="64" s="1"/>
  <c r="BT1984" i="64" a="1"/>
  <c r="BT1984" i="64" s="1"/>
  <c r="BS405" i="64"/>
  <c r="BS407" i="64" s="1"/>
  <c r="BT404" i="64" a="1"/>
  <c r="BT404" i="64" s="1"/>
  <c r="BT406" i="64" a="1"/>
  <c r="BT406" i="64" s="1"/>
  <c r="BT479" i="64" a="1"/>
  <c r="BT479" i="64" s="1"/>
  <c r="BT403" i="64" a="1"/>
  <c r="BT403" i="64" s="1"/>
  <c r="BT530" i="64" a="1"/>
  <c r="BT530" i="64" s="1"/>
  <c r="BS455" i="64"/>
  <c r="BS1703" i="64"/>
  <c r="BS1704" i="64" s="1"/>
  <c r="BT1702" i="64" a="1"/>
  <c r="BT1702" i="64" s="1"/>
  <c r="BT454" i="64" a="1"/>
  <c r="BT454" i="64" s="1"/>
  <c r="BS1386" i="64"/>
  <c r="BS1318" i="64"/>
  <c r="BT1317" i="64" a="1"/>
  <c r="BT1317" i="64" s="1"/>
  <c r="BT1385" i="64" a="1"/>
  <c r="BT1385" i="64" s="1"/>
  <c r="BR1393" i="64"/>
  <c r="BR1387" i="64"/>
  <c r="BR1394" i="64" s="1"/>
  <c r="BS2558" i="64"/>
  <c r="BS2567" i="64" s="1"/>
  <c r="BT2559" i="64" a="1"/>
  <c r="BT2559" i="64" s="1"/>
  <c r="CF2589" i="64"/>
  <c r="CF2591" i="64" s="1"/>
  <c r="CE2591" i="64"/>
  <c r="BS1274" i="64"/>
  <c r="BS2400" i="64"/>
  <c r="BS2402" i="64" s="1"/>
  <c r="BQ1289" i="64" a="1"/>
  <c r="BQ1289" i="64" s="1"/>
  <c r="BT2399" i="64" a="1"/>
  <c r="BT2399" i="64" s="1"/>
  <c r="BT1275" i="64" a="1"/>
  <c r="BT1275" i="64" s="1"/>
  <c r="BR1288" i="64"/>
  <c r="BR1283" i="64"/>
  <c r="BT1469" i="64" a="1"/>
  <c r="BT1469" i="64" s="1"/>
  <c r="BT2401" i="64" a="1"/>
  <c r="BT2401" i="64" s="1"/>
  <c r="BS1467" i="64"/>
  <c r="BS1468" i="64" s="1"/>
  <c r="BS1470" i="64" s="1"/>
  <c r="BT1465" i="64" a="1"/>
  <c r="BT1465" i="64" s="1"/>
  <c r="BT1466" i="64" a="1"/>
  <c r="BT1466" i="64" s="1"/>
  <c r="BT911" i="64" a="1"/>
  <c r="BT911" i="64" s="1"/>
  <c r="BT900" i="64" a="1"/>
  <c r="BT900" i="64" s="1"/>
  <c r="BT917" i="64" a="1"/>
  <c r="BT917" i="64" s="1"/>
  <c r="BT903" i="64" a="1"/>
  <c r="BT903" i="64" s="1"/>
  <c r="BN2613" i="64"/>
  <c r="BS169" i="64"/>
  <c r="BS184" i="64"/>
  <c r="BT154" i="64" a="1"/>
  <c r="BT154" i="64" s="1"/>
  <c r="BS168" i="64"/>
  <c r="BS183" i="64"/>
  <c r="BS180" i="64"/>
  <c r="BS166" i="64"/>
  <c r="BS181" i="64"/>
  <c r="BS167" i="64"/>
  <c r="BS182" i="64"/>
  <c r="BN188" i="64"/>
  <c r="BR170" i="64"/>
  <c r="BS165" i="64"/>
  <c r="BT177" i="64" a="1"/>
  <c r="BT177" i="64" s="1"/>
  <c r="BT176" i="64" a="1"/>
  <c r="BT176" i="64" s="1"/>
  <c r="BT161" i="64" a="1"/>
  <c r="BT161" i="64" s="1"/>
  <c r="BT159" i="64" a="1"/>
  <c r="BT159" i="64" s="1"/>
  <c r="BT162" i="64" a="1"/>
  <c r="BT162" i="64" s="1"/>
  <c r="BT173" i="64" a="1"/>
  <c r="BT173" i="64" s="1"/>
  <c r="BT175" i="64" a="1"/>
  <c r="BT175" i="64" s="1"/>
  <c r="BT174" i="64" a="1"/>
  <c r="BT174" i="64" s="1"/>
  <c r="BT158" i="64" a="1"/>
  <c r="BT158" i="64" s="1"/>
  <c r="BT160" i="64" a="1"/>
  <c r="BT160" i="64" s="1"/>
  <c r="BO185" i="64"/>
  <c r="BP185" i="64"/>
  <c r="BS155" i="64"/>
  <c r="BT389" i="64" a="1"/>
  <c r="BT389" i="64" s="1"/>
  <c r="BT151" i="64" a="1"/>
  <c r="BT151" i="64" s="1"/>
  <c r="BT150" i="64" a="1"/>
  <c r="BT150" i="64" s="1"/>
  <c r="BT152" i="64" a="1"/>
  <c r="BT152" i="64" s="1"/>
  <c r="BT153" i="64" a="1"/>
  <c r="BT153" i="64" s="1"/>
  <c r="BT1539" i="64" a="1"/>
  <c r="BT1539" i="64" s="1"/>
  <c r="BQ1244" i="64"/>
  <c r="BS1240" i="64"/>
  <c r="BS1241" i="64"/>
  <c r="BS1237" i="64"/>
  <c r="BR1242" i="64"/>
  <c r="BS1239" i="64"/>
  <c r="BT1233" i="64" a="1"/>
  <c r="BT1233" i="64" s="1"/>
  <c r="BT1234" i="64" a="1"/>
  <c r="BT1234" i="64" s="1"/>
  <c r="BT1230" i="64" a="1"/>
  <c r="BT1230" i="64" s="1"/>
  <c r="BT1231" i="64" a="1"/>
  <c r="BT1231" i="64" s="1"/>
  <c r="BT1232" i="64" a="1"/>
  <c r="BT1232" i="64" s="1"/>
  <c r="BS1238" i="64"/>
  <c r="BS1222" i="64"/>
  <c r="BR1227" i="64"/>
  <c r="BS1226" i="64"/>
  <c r="BS1225" i="64"/>
  <c r="BS1223" i="64"/>
  <c r="BS1224" i="64"/>
  <c r="BT1218" i="64" a="1"/>
  <c r="BT1218" i="64" s="1"/>
  <c r="BT1219" i="64" a="1"/>
  <c r="BT1219" i="64" s="1"/>
  <c r="BT1199" i="64" a="1"/>
  <c r="BT1199" i="64" s="1"/>
  <c r="BT1207" i="64" s="1"/>
  <c r="BT1200" i="64" a="1"/>
  <c r="BT1200" i="64" s="1"/>
  <c r="BT1208" i="64" s="1"/>
  <c r="BT1215" i="64" a="1"/>
  <c r="BT1215" i="64" s="1"/>
  <c r="BT1216" i="64" a="1"/>
  <c r="BT1216" i="64" s="1"/>
  <c r="BT1201" i="64" a="1"/>
  <c r="BT1201" i="64" s="1"/>
  <c r="BT1209" i="64" s="1"/>
  <c r="BT1202" i="64" a="1"/>
  <c r="BT1202" i="64" s="1"/>
  <c r="BT1203" i="64" a="1"/>
  <c r="BT1203" i="64" s="1"/>
  <c r="BT1211" i="64" s="1"/>
  <c r="BT1217" i="64" a="1"/>
  <c r="BT1217" i="64" s="1"/>
  <c r="BT251" i="64" a="1"/>
  <c r="BT251" i="64" s="1"/>
  <c r="BQ1518" i="64"/>
  <c r="BS1174" i="64"/>
  <c r="BS1176" i="64" s="1"/>
  <c r="BR1517" i="64"/>
  <c r="BT374" i="64" a="1"/>
  <c r="BT374" i="64" s="1"/>
  <c r="BT1514" i="64" a="1"/>
  <c r="BT1514" i="64" s="1"/>
  <c r="BT355" i="64" a="1"/>
  <c r="BT355" i="64" s="1"/>
  <c r="BT1175" i="64" a="1"/>
  <c r="BT1175" i="64" s="1"/>
  <c r="BT1141" i="64" a="1"/>
  <c r="BT1141" i="64" s="1"/>
  <c r="BT342" i="64" a="1"/>
  <c r="BT342" i="64" s="1"/>
  <c r="BR1138" i="64"/>
  <c r="BS1134" i="64"/>
  <c r="BS1142" i="64" s="1"/>
  <c r="BT1137" i="64" a="1"/>
  <c r="BT1137" i="64" s="1"/>
  <c r="BT1133" i="64" a="1"/>
  <c r="BT1133" i="64" s="1"/>
  <c r="BU302" i="64"/>
  <c r="BW7" i="861"/>
  <c r="BW7" i="1413" s="1"/>
  <c r="BX2" i="861"/>
  <c r="BX2" i="1413" s="1"/>
  <c r="BW1" i="861"/>
  <c r="BW1" i="1413" s="1"/>
  <c r="BU18" i="864"/>
  <c r="BU17" i="864"/>
  <c r="BU16" i="864"/>
  <c r="BV19" i="864"/>
  <c r="BU43" i="863" a="1"/>
  <c r="BU43" i="863" s="1"/>
  <c r="BU42" i="863" a="1"/>
  <c r="BU42" i="863" s="1"/>
  <c r="BU40" i="863" a="1"/>
  <c r="BU40" i="863" s="1"/>
  <c r="BU39" i="863" a="1"/>
  <c r="BU39" i="863" s="1"/>
  <c r="BU41" i="863" a="1"/>
  <c r="BU41" i="863" s="1"/>
  <c r="BU32" i="863"/>
  <c r="BU30" i="863"/>
  <c r="BU29" i="863"/>
  <c r="BV2" i="863"/>
  <c r="BV31" i="863" s="1"/>
  <c r="BT34" i="863"/>
  <c r="BT51" i="863" a="1"/>
  <c r="BT51" i="863" s="1"/>
  <c r="BT53" i="863" a="1"/>
  <c r="BT53" i="863" s="1"/>
  <c r="BT49" i="863" a="1"/>
  <c r="BT49" i="863" s="1"/>
  <c r="AD306" i="64"/>
  <c r="AE320" i="64"/>
  <c r="AE303" i="64"/>
  <c r="AE321" i="64"/>
  <c r="AE322" i="64"/>
  <c r="AE304" i="64"/>
  <c r="AE305" i="64"/>
  <c r="AE323" i="64"/>
  <c r="AD324" i="64"/>
  <c r="BH7" i="860"/>
  <c r="BH3" i="860"/>
  <c r="BH4" i="860" s="1"/>
  <c r="BI2" i="860"/>
  <c r="BH1" i="860"/>
  <c r="AC1100" i="64"/>
  <c r="AC1110" i="64" s="1"/>
  <c r="AD1104" i="64" a="1"/>
  <c r="AD1104" i="64" s="1"/>
  <c r="AD1099" i="64" a="1"/>
  <c r="AD1099" i="64" s="1"/>
  <c r="AB2902" i="64"/>
  <c r="AC687" i="64"/>
  <c r="AD2885" i="64" a="1"/>
  <c r="AD2885" i="64" s="1"/>
  <c r="AD2886" i="64" a="1"/>
  <c r="AD2886" i="64" s="1"/>
  <c r="AD2887" i="64" a="1"/>
  <c r="AD2887" i="64" s="1"/>
  <c r="AD2888" i="64" a="1"/>
  <c r="AD2888" i="64" s="1"/>
  <c r="AD2889" i="64" a="1"/>
  <c r="AD2889" i="64" s="1"/>
  <c r="AD2890" i="64" a="1"/>
  <c r="AD2890" i="64" s="1"/>
  <c r="AD2892" i="64" a="1"/>
  <c r="AD2892" i="64" s="1"/>
  <c r="AD2893" i="64" a="1"/>
  <c r="AD2893" i="64" s="1"/>
  <c r="AD2891" i="64" a="1"/>
  <c r="AD2891" i="64" s="1"/>
  <c r="AC2894" i="64"/>
  <c r="AD663" i="64" a="1"/>
  <c r="AD663" i="64" s="1"/>
  <c r="AD685" i="64" a="1"/>
  <c r="AD685" i="64" s="1"/>
  <c r="AD686" i="64" a="1"/>
  <c r="AD686" i="64" s="1"/>
  <c r="AC664" i="64"/>
  <c r="AD3099" i="64"/>
  <c r="AD3065" i="64"/>
  <c r="AC2998" i="64"/>
  <c r="AC2976" i="64"/>
  <c r="AD3403" i="64" a="1"/>
  <c r="AD3403" i="64" s="1"/>
  <c r="AD2977" i="64" a="1"/>
  <c r="AD2977" i="64" s="1"/>
  <c r="AD2997" i="64" a="1"/>
  <c r="AD2997" i="64" s="1"/>
  <c r="BN2654" i="64"/>
  <c r="BM2656" i="64"/>
  <c r="BN2633" i="64"/>
  <c r="BN2635" i="64" s="1"/>
  <c r="AA2521" i="64"/>
  <c r="Z2532" i="64"/>
  <c r="Z2533" i="64" s="1"/>
  <c r="AB2519" i="64"/>
  <c r="AB2528" i="64"/>
  <c r="AB2520" i="64"/>
  <c r="AB2529" i="64"/>
  <c r="AA2530" i="64"/>
  <c r="AD2525" i="64" a="1"/>
  <c r="AD2525" i="64" s="1"/>
  <c r="AD2524" i="64" a="1"/>
  <c r="AD2524" i="64" s="1"/>
  <c r="AD2515" i="64" a="1"/>
  <c r="AD2515" i="64" s="1"/>
  <c r="AD2516" i="64" a="1"/>
  <c r="AD2516" i="64" s="1"/>
  <c r="AC2512" i="64"/>
  <c r="AC2511" i="64"/>
  <c r="AD2506" i="64" a="1"/>
  <c r="AD2506" i="64" s="1"/>
  <c r="AD2507" i="64" a="1"/>
  <c r="AD2507" i="64" s="1"/>
  <c r="AC3045" i="64"/>
  <c r="AD3044" i="64" a="1"/>
  <c r="AD3044" i="64" s="1"/>
  <c r="AD975" i="64" a="1"/>
  <c r="AD975" i="64" s="1"/>
  <c r="AE2788" i="64"/>
  <c r="AC1913" i="64"/>
  <c r="AC2427" i="64"/>
  <c r="AC2264" i="64"/>
  <c r="AC1492" i="64"/>
  <c r="AC977" i="64"/>
  <c r="AC1001" i="64"/>
  <c r="AC2721" i="64"/>
  <c r="AB105" i="64"/>
  <c r="AD970" i="64" a="1"/>
  <c r="AD970" i="64" s="1"/>
  <c r="AD118" i="64" a="1"/>
  <c r="AD118" i="64" s="1"/>
  <c r="AD662" i="64" a="1"/>
  <c r="AD662" i="64" s="1"/>
  <c r="AD98" i="64" a="1"/>
  <c r="AD98" i="64" s="1"/>
  <c r="AD103" i="64" a="1"/>
  <c r="AD103" i="64" s="1"/>
  <c r="AD102" i="64" a="1"/>
  <c r="AD102" i="64" s="1"/>
  <c r="AC99" i="64"/>
  <c r="AD97" i="64" a="1"/>
  <c r="AD97" i="64" s="1"/>
  <c r="AD96" i="64" a="1"/>
  <c r="AD96" i="64" s="1"/>
  <c r="AD1000" i="64" a="1"/>
  <c r="AD1000" i="64" s="1"/>
  <c r="AD3300" i="64" a="1"/>
  <c r="AD3300" i="64" s="1"/>
  <c r="AD3377" i="64" a="1"/>
  <c r="AD3377" i="64" s="1"/>
  <c r="AD3351" i="64" a="1"/>
  <c r="AD3351" i="64" s="1"/>
  <c r="AD3326" i="64" a="1"/>
  <c r="AD3326" i="64" s="1"/>
  <c r="AD2403" i="64" a="1"/>
  <c r="AD2403" i="64" s="1"/>
  <c r="AD2404" i="64" s="1"/>
  <c r="AD134" i="64" a="1"/>
  <c r="AD134" i="64" s="1"/>
  <c r="AD135" i="64" a="1"/>
  <c r="AD135" i="64" s="1"/>
  <c r="AD132" i="64" a="1"/>
  <c r="AD132" i="64" s="1"/>
  <c r="AD133" i="64" a="1"/>
  <c r="AD133" i="64" s="1"/>
  <c r="AC136" i="64"/>
  <c r="AD2345" i="64" a="1"/>
  <c r="AD2345" i="64" s="1"/>
  <c r="AD2346" i="64" s="1"/>
  <c r="AD584" i="64" a="1"/>
  <c r="AD584" i="64" s="1"/>
  <c r="AD3427" i="64" a="1"/>
  <c r="AD3427" i="64" s="1"/>
  <c r="AD2265" i="64" a="1"/>
  <c r="AD2265" i="64" s="1"/>
  <c r="AD2683" i="64" a="1"/>
  <c r="AD2683" i="64" s="1"/>
  <c r="AD2691" i="64" s="1"/>
  <c r="AD2434" i="64" a="1"/>
  <c r="AD2434" i="64" s="1"/>
  <c r="AD2428" i="64" a="1"/>
  <c r="AD2428" i="64" s="1"/>
  <c r="AD2426" i="64" a="1"/>
  <c r="AD2426" i="64" s="1"/>
  <c r="AD1912" i="64" a="1"/>
  <c r="AD1912" i="64" s="1"/>
  <c r="AD1491" i="64" a="1"/>
  <c r="AD1491" i="64" s="1"/>
  <c r="BV1440" i="64" a="1"/>
  <c r="BR1518" i="64" a="1"/>
  <c r="AD687" i="64" a="1"/>
  <c r="BT1703" i="64" a="1"/>
  <c r="AD2264" i="64" a="1"/>
  <c r="BT1515" i="64" a="1"/>
  <c r="AD1100" i="64" a="1"/>
  <c r="BU1629" i="64"/>
  <c r="AD2511" i="64" a="1"/>
  <c r="BT455" i="64" a="1"/>
  <c r="AD2427" i="64" a="1"/>
  <c r="AE3065" i="64" a="1"/>
  <c r="AD2512" i="64" a="1"/>
  <c r="BT1985" i="64" a="1"/>
  <c r="AD1001" i="64" a="1"/>
  <c r="AD2998" i="64" a="1"/>
  <c r="BT1174" i="64" a="1"/>
  <c r="BT1274" i="64" a="1"/>
  <c r="BS1517" i="64" a="1"/>
  <c r="BU3241" i="64" a="1"/>
  <c r="AE3099" i="64" a="1"/>
  <c r="BT2558" i="64" a="1"/>
  <c r="AD3045" i="64" a="1"/>
  <c r="BU1585" i="64"/>
  <c r="AD664" i="64" a="1"/>
  <c r="AD2976" i="64" a="1"/>
  <c r="BU1674" i="64"/>
  <c r="BT1540" i="64"/>
  <c r="AD1492" i="64" a="1"/>
  <c r="BU1607" i="64"/>
  <c r="AD1913" i="64" a="1"/>
  <c r="AD977" i="64" a="1"/>
  <c r="BU1562" i="64"/>
  <c r="BT1318" i="64" a="1"/>
  <c r="BT2400" i="64" a="1"/>
  <c r="BT1386" i="64" a="1"/>
  <c r="BT1134" i="64" a="1"/>
  <c r="BU1651" i="64"/>
  <c r="V1023" i="64" a="1"/>
  <c r="AD585" i="64" a="1"/>
  <c r="AN28" i="1413" l="1"/>
  <c r="AN33" i="1413"/>
  <c r="AN16" i="861" s="1"/>
  <c r="BU20" i="1413"/>
  <c r="BU23" i="861" s="1"/>
  <c r="AM52" i="1413"/>
  <c r="AN48" i="1413" s="1"/>
  <c r="AL63" i="1413"/>
  <c r="AL91" i="861" s="1"/>
  <c r="BV14" i="1413"/>
  <c r="BV43" i="1413" s="1"/>
  <c r="BV17" i="861" s="1"/>
  <c r="AO26" i="1413"/>
  <c r="BW50" i="1413"/>
  <c r="BW69" i="1413"/>
  <c r="BW31" i="1413"/>
  <c r="BW76" i="1413"/>
  <c r="BW42" i="1413"/>
  <c r="BW11" i="1413"/>
  <c r="BW13" i="1413"/>
  <c r="BW56" i="1413"/>
  <c r="BW60" i="1413"/>
  <c r="BW25" i="1413"/>
  <c r="BW32" i="1413"/>
  <c r="BW45" i="1413"/>
  <c r="BW10" i="1413"/>
  <c r="BW36" i="1413"/>
  <c r="BW17" i="1413"/>
  <c r="BW12" i="1413"/>
  <c r="BW18" i="1413"/>
  <c r="BU24" i="1413"/>
  <c r="BV1440" i="64"/>
  <c r="BL1442" i="64"/>
  <c r="BV722" i="64" a="1"/>
  <c r="BV722" i="64" s="1"/>
  <c r="AN724" i="64"/>
  <c r="BV723" i="64" a="1"/>
  <c r="BV723" i="64" s="1"/>
  <c r="BV716" i="64" a="1"/>
  <c r="BV716" i="64" s="1"/>
  <c r="AN719" i="64"/>
  <c r="AO714" i="64"/>
  <c r="BU78" i="64"/>
  <c r="BU84" i="64" s="1"/>
  <c r="BV75" i="64" a="1"/>
  <c r="BV75" i="64" s="1"/>
  <c r="BV77" i="64" a="1"/>
  <c r="BV77" i="64" s="1"/>
  <c r="BV625" i="64" a="1"/>
  <c r="BV625" i="64" s="1"/>
  <c r="BV76" i="64" a="1"/>
  <c r="BV76" i="64" s="1"/>
  <c r="BV82" i="64" a="1"/>
  <c r="BV82" i="64" s="1"/>
  <c r="BV81" i="64" a="1"/>
  <c r="BV81" i="64" s="1"/>
  <c r="BV74" i="64" a="1"/>
  <c r="BV74" i="64" s="1"/>
  <c r="BT103" i="861"/>
  <c r="AM1838" i="64"/>
  <c r="AN1832" i="64"/>
  <c r="AN1834" i="64" s="1"/>
  <c r="AM1800" i="64"/>
  <c r="AN1795" i="64"/>
  <c r="AN1796" i="64" s="1"/>
  <c r="AH632" i="64"/>
  <c r="AH618" i="64"/>
  <c r="AH622" i="64" s="1"/>
  <c r="AG642" i="64"/>
  <c r="BV621" i="64" a="1"/>
  <c r="BV621" i="64" s="1"/>
  <c r="BV635" i="64" a="1"/>
  <c r="BV635" i="64" s="1"/>
  <c r="BV627" i="64" a="1"/>
  <c r="BV627" i="64" s="1"/>
  <c r="BV631" i="64" a="1"/>
  <c r="BV631" i="64" s="1"/>
  <c r="AH616" i="64"/>
  <c r="AH626" i="64" s="1"/>
  <c r="BV614" i="64" a="1"/>
  <c r="BV614" i="64" s="1"/>
  <c r="BV610" i="64" a="1"/>
  <c r="BV610" i="64" s="1"/>
  <c r="BV613" i="64" a="1"/>
  <c r="BV613" i="64" s="1"/>
  <c r="BU612" i="64"/>
  <c r="BU615" i="64"/>
  <c r="BU3241" i="64"/>
  <c r="BV3240" i="64" a="1"/>
  <c r="BV3240" i="64" s="1"/>
  <c r="BV3023" i="64" a="1"/>
  <c r="BV3023" i="64" s="1"/>
  <c r="BV3025" i="64" s="1"/>
  <c r="BV3215" i="64" a="1"/>
  <c r="BV3215" i="64" s="1"/>
  <c r="AN3218" i="64"/>
  <c r="AO3213" i="64"/>
  <c r="BV3018" i="64" a="1"/>
  <c r="BV3018" i="64" s="1"/>
  <c r="BV3019" i="64" a="1"/>
  <c r="BV3019" i="64" s="1"/>
  <c r="BU3020" i="64"/>
  <c r="BV61" i="64" a="1"/>
  <c r="BV61" i="64" s="1"/>
  <c r="BV59" i="64" a="1"/>
  <c r="BV59" i="64" s="1"/>
  <c r="BV60" i="64" a="1"/>
  <c r="BV60" i="64" s="1"/>
  <c r="BV58" i="64" s="1" a="1"/>
  <c r="BV58" i="64" s="1"/>
  <c r="BV3541" i="64" a="1"/>
  <c r="BV3541" i="64" s="1"/>
  <c r="BV3520" i="64" a="1"/>
  <c r="BV3520" i="64" s="1"/>
  <c r="BV1583" i="64" a="1"/>
  <c r="BV1583" i="64" s="1"/>
  <c r="BV1584" i="64" a="1"/>
  <c r="BV1584" i="64" s="1"/>
  <c r="BV1672" i="64" a="1"/>
  <c r="BV1672" i="64" s="1"/>
  <c r="BV1673" i="64" a="1"/>
  <c r="BV1673" i="64" s="1"/>
  <c r="BV1628" i="64" a="1"/>
  <c r="BV1628" i="64" s="1"/>
  <c r="BV1650" i="64" a="1"/>
  <c r="BV1650" i="64" s="1"/>
  <c r="BV1561" i="64" a="1"/>
  <c r="BV1561" i="64" s="1"/>
  <c r="BV1606" i="64" a="1"/>
  <c r="BV1606" i="64" s="1"/>
  <c r="BK779" i="64"/>
  <c r="BK783" i="64" s="1"/>
  <c r="BJ788" i="64"/>
  <c r="BJ792" i="64" s="1"/>
  <c r="BJ784" i="64"/>
  <c r="BV791" i="64" a="1"/>
  <c r="BV791" i="64" s="1"/>
  <c r="BV787" i="64" a="1"/>
  <c r="BV787" i="64" s="1"/>
  <c r="BV781" i="64" a="1"/>
  <c r="BV781" i="64" s="1"/>
  <c r="BV782" i="64" s="1"/>
  <c r="BU20" i="864"/>
  <c r="BU102" i="861" s="1"/>
  <c r="BU21" i="863"/>
  <c r="BU33" i="863"/>
  <c r="BU17" i="863" s="1"/>
  <c r="BU33" i="861" s="1"/>
  <c r="BU44" i="863"/>
  <c r="AD585" i="64"/>
  <c r="BW1" i="64"/>
  <c r="BV4" i="64"/>
  <c r="BX2" i="64"/>
  <c r="BW3" i="64"/>
  <c r="BW1439" i="64" s="1" a="1"/>
  <c r="BW1439" i="64" s="1"/>
  <c r="BW7" i="64"/>
  <c r="BH558" i="64"/>
  <c r="BG559" i="64"/>
  <c r="BG561" i="64"/>
  <c r="BJ508" i="64"/>
  <c r="BK507" i="64"/>
  <c r="BJ510" i="64"/>
  <c r="BX2" i="864"/>
  <c r="BV390" i="64"/>
  <c r="BV4" i="863"/>
  <c r="BV4" i="864"/>
  <c r="BW1" i="863"/>
  <c r="BW1" i="864"/>
  <c r="BW3" i="864"/>
  <c r="BW3" i="863"/>
  <c r="BW7" i="864"/>
  <c r="BW7" i="863"/>
  <c r="BW4" i="861"/>
  <c r="BW4" i="1413" s="1"/>
  <c r="BX3" i="861"/>
  <c r="BX3" i="1413" s="1"/>
  <c r="T898" i="64"/>
  <c r="T901" i="64" s="1"/>
  <c r="T910" i="64" s="1"/>
  <c r="T912" i="64" s="1"/>
  <c r="T902" i="64" s="1"/>
  <c r="T904" i="64" s="1"/>
  <c r="T905" i="64" s="1"/>
  <c r="U898" i="64" s="1"/>
  <c r="U901" i="64" s="1"/>
  <c r="U910" i="64" s="1"/>
  <c r="U912" i="64" s="1"/>
  <c r="U902" i="64" s="1"/>
  <c r="U904" i="64" s="1"/>
  <c r="U905" i="64" s="1"/>
  <c r="V1023" i="64"/>
  <c r="U1705" i="64"/>
  <c r="V1701" i="64" s="1"/>
  <c r="U1707" i="64"/>
  <c r="AD252" i="64" a="1"/>
  <c r="AD252" i="64" s="1"/>
  <c r="T909" i="64"/>
  <c r="W1022" i="64" a="1"/>
  <c r="W1022" i="64" s="1"/>
  <c r="U457" i="64"/>
  <c r="V453" i="64" s="1"/>
  <c r="U459" i="64"/>
  <c r="BQ95" i="861"/>
  <c r="BQ64" i="861"/>
  <c r="BT2146" i="64"/>
  <c r="BT2155" i="64" s="1"/>
  <c r="BT2158" i="64" s="1"/>
  <c r="BP64" i="861"/>
  <c r="BR46" i="861"/>
  <c r="BU2153" i="64" a="1"/>
  <c r="BU2153" i="64" s="1"/>
  <c r="BU2154" i="64" a="1"/>
  <c r="BU2154" i="64" s="1"/>
  <c r="BN2162" i="64"/>
  <c r="BT1515" i="64"/>
  <c r="BT1985" i="64"/>
  <c r="BT1987" i="64" s="1"/>
  <c r="BU1986" i="64" a="1"/>
  <c r="BU1986" i="64" s="1"/>
  <c r="BU1984" i="64" a="1"/>
  <c r="BU1984" i="64" s="1"/>
  <c r="BU404" i="64" a="1"/>
  <c r="BU404" i="64" s="1"/>
  <c r="BU406" i="64" a="1"/>
  <c r="BU406" i="64" s="1"/>
  <c r="BT405" i="64"/>
  <c r="BT407" i="64" s="1"/>
  <c r="BU479" i="64" a="1"/>
  <c r="BU479" i="64" s="1"/>
  <c r="BU403" i="64" a="1"/>
  <c r="BU403" i="64" s="1"/>
  <c r="BU530" i="64" a="1"/>
  <c r="BU530" i="64" s="1"/>
  <c r="BT455" i="64"/>
  <c r="BT1703" i="64"/>
  <c r="BT1704" i="64" s="1"/>
  <c r="BU1702" i="64" a="1"/>
  <c r="BU1702" i="64" s="1"/>
  <c r="BU454" i="64" a="1"/>
  <c r="BU454" i="64" s="1"/>
  <c r="BT1386" i="64"/>
  <c r="BT1318" i="64"/>
  <c r="BU1317" i="64" a="1"/>
  <c r="BU1317" i="64" s="1"/>
  <c r="BU1385" i="64" a="1"/>
  <c r="BU1385" i="64" s="1"/>
  <c r="BS1393" i="64"/>
  <c r="BS1387" i="64"/>
  <c r="BS1394" i="64" s="1"/>
  <c r="BT2558" i="64"/>
  <c r="BT2567" i="64" s="1"/>
  <c r="BU2559" i="64" a="1"/>
  <c r="BU2559" i="64" s="1"/>
  <c r="CG2589" i="64"/>
  <c r="CG2591" i="64" s="1"/>
  <c r="BT1274" i="64"/>
  <c r="BT2400" i="64"/>
  <c r="BT2402" i="64" s="1"/>
  <c r="BR1289" i="64" a="1"/>
  <c r="BR1289" i="64" s="1"/>
  <c r="BU2399" i="64" a="1"/>
  <c r="BU2399" i="64" s="1"/>
  <c r="BU1275" i="64" a="1"/>
  <c r="BU1275" i="64" s="1"/>
  <c r="BS1288" i="64"/>
  <c r="BS1283" i="64"/>
  <c r="BU1469" i="64" a="1"/>
  <c r="BU1469" i="64" s="1"/>
  <c r="BU2401" i="64" a="1"/>
  <c r="BU2401" i="64" s="1"/>
  <c r="BT1467" i="64"/>
  <c r="BT1468" i="64" s="1"/>
  <c r="BT1470" i="64" s="1"/>
  <c r="BU1465" i="64" a="1"/>
  <c r="BU1465" i="64" s="1"/>
  <c r="BU1466" i="64" a="1"/>
  <c r="BU1466" i="64" s="1"/>
  <c r="BU911" i="64" a="1"/>
  <c r="BU911" i="64" s="1"/>
  <c r="BU900" i="64" a="1"/>
  <c r="BU900" i="64" s="1"/>
  <c r="BU917" i="64" a="1"/>
  <c r="BU917" i="64" s="1"/>
  <c r="BU903" i="64" a="1"/>
  <c r="BU903" i="64" s="1"/>
  <c r="BO2613" i="64"/>
  <c r="BT169" i="64"/>
  <c r="BT184" i="64"/>
  <c r="BU154" i="64" a="1"/>
  <c r="BU154" i="64" s="1"/>
  <c r="BS170" i="64"/>
  <c r="BT167" i="64"/>
  <c r="BT182" i="64"/>
  <c r="BT165" i="64"/>
  <c r="BT180" i="64"/>
  <c r="BT166" i="64"/>
  <c r="BT181" i="64"/>
  <c r="BT168" i="64"/>
  <c r="BT183" i="64"/>
  <c r="BU159" i="64" a="1"/>
  <c r="BU159" i="64" s="1"/>
  <c r="BU162" i="64" a="1"/>
  <c r="BU162" i="64" s="1"/>
  <c r="BU173" i="64" a="1"/>
  <c r="BU173" i="64" s="1"/>
  <c r="BU175" i="64" a="1"/>
  <c r="BU175" i="64" s="1"/>
  <c r="BU174" i="64" a="1"/>
  <c r="BU174" i="64" s="1"/>
  <c r="BU177" i="64" a="1"/>
  <c r="BU177" i="64" s="1"/>
  <c r="BU176" i="64" a="1"/>
  <c r="BU176" i="64" s="1"/>
  <c r="BU160" i="64" a="1"/>
  <c r="BU160" i="64" s="1"/>
  <c r="BU161" i="64" a="1"/>
  <c r="BU161" i="64" s="1"/>
  <c r="BU158" i="64" a="1"/>
  <c r="BU158" i="64" s="1"/>
  <c r="BP187" i="64"/>
  <c r="BP188" i="64" s="1"/>
  <c r="BO187" i="64"/>
  <c r="BQ185" i="64"/>
  <c r="BU389" i="64" a="1"/>
  <c r="BU389" i="64" s="1"/>
  <c r="BU150" i="64" a="1"/>
  <c r="BU150" i="64" s="1"/>
  <c r="BU152" i="64" a="1"/>
  <c r="BU152" i="64" s="1"/>
  <c r="BU151" i="64" a="1"/>
  <c r="BU151" i="64" s="1"/>
  <c r="BU153" i="64" a="1"/>
  <c r="BU153" i="64" s="1"/>
  <c r="BT155" i="64"/>
  <c r="BU1539" i="64" a="1"/>
  <c r="BU1539" i="64" s="1"/>
  <c r="AE2789" i="64"/>
  <c r="BR1244" i="64"/>
  <c r="BR1245" i="64" s="1"/>
  <c r="BT1210" i="64"/>
  <c r="BT1240" i="64" s="1"/>
  <c r="BQ1245" i="64"/>
  <c r="BT1241" i="64"/>
  <c r="BS1242" i="64"/>
  <c r="BT1238" i="64"/>
  <c r="BT1237" i="64"/>
  <c r="BT1239" i="64"/>
  <c r="BU1234" i="64" a="1"/>
  <c r="BU1234" i="64" s="1"/>
  <c r="BU1230" i="64" a="1"/>
  <c r="BU1230" i="64" s="1"/>
  <c r="BU1231" i="64" a="1"/>
  <c r="BU1231" i="64" s="1"/>
  <c r="BU1232" i="64" a="1"/>
  <c r="BU1232" i="64" s="1"/>
  <c r="BU1233" i="64" a="1"/>
  <c r="BU1233" i="64" s="1"/>
  <c r="BS1227" i="64"/>
  <c r="BT1226" i="64"/>
  <c r="BT1223" i="64"/>
  <c r="BT1224" i="64"/>
  <c r="BU1218" i="64" a="1"/>
  <c r="BU1218" i="64" s="1"/>
  <c r="BU1217" i="64" a="1"/>
  <c r="BU1217" i="64" s="1"/>
  <c r="BU1219" i="64" a="1"/>
  <c r="BU1219" i="64" s="1"/>
  <c r="BU1199" i="64" a="1"/>
  <c r="BU1199" i="64" s="1"/>
  <c r="BU1207" i="64" s="1"/>
  <c r="BU1200" i="64" a="1"/>
  <c r="BU1200" i="64" s="1"/>
  <c r="BU1208" i="64" s="1"/>
  <c r="BU1216" i="64" a="1"/>
  <c r="BU1216" i="64" s="1"/>
  <c r="BU1201" i="64" a="1"/>
  <c r="BU1201" i="64" s="1"/>
  <c r="BU1209" i="64" s="1"/>
  <c r="BU1202" i="64" a="1"/>
  <c r="BU1202" i="64" s="1"/>
  <c r="BU1210" i="64" s="1"/>
  <c r="BU1215" i="64" a="1"/>
  <c r="BU1215" i="64" s="1"/>
  <c r="BU1203" i="64" a="1"/>
  <c r="BU1203" i="64" s="1"/>
  <c r="BU1211" i="64" s="1"/>
  <c r="BT1222" i="64"/>
  <c r="BU251" i="64" a="1"/>
  <c r="BU251" i="64" s="1"/>
  <c r="BT1174" i="64"/>
  <c r="BT1176" i="64" s="1"/>
  <c r="BR1518" i="64"/>
  <c r="BS1517" i="64"/>
  <c r="BU374" i="64" a="1"/>
  <c r="BU374" i="64" s="1"/>
  <c r="BU1514" i="64" a="1"/>
  <c r="BU1514" i="64" s="1"/>
  <c r="BU355" i="64" a="1"/>
  <c r="BU355" i="64" s="1"/>
  <c r="BU1175" i="64" a="1"/>
  <c r="BU1175" i="64" s="1"/>
  <c r="BU1141" i="64" a="1"/>
  <c r="BU1141" i="64" s="1"/>
  <c r="BU342" i="64" a="1"/>
  <c r="BU342" i="64" s="1"/>
  <c r="BS1138" i="64"/>
  <c r="BT1134" i="64"/>
  <c r="BT1142" i="64" s="1"/>
  <c r="BU1137" i="64" a="1"/>
  <c r="BU1137" i="64" s="1"/>
  <c r="BU1133" i="64" a="1"/>
  <c r="BU1133" i="64" s="1"/>
  <c r="BV302" i="64"/>
  <c r="BV43" i="863" a="1"/>
  <c r="BV43" i="863" s="1"/>
  <c r="BV42" i="863" a="1"/>
  <c r="BV42" i="863" s="1"/>
  <c r="BV41" i="863" a="1"/>
  <c r="BV41" i="863" s="1"/>
  <c r="BV29" i="863"/>
  <c r="BV40" i="863" a="1"/>
  <c r="BV40" i="863" s="1"/>
  <c r="BV39" i="863" a="1"/>
  <c r="BV39" i="863" s="1"/>
  <c r="BV30" i="863"/>
  <c r="BV32" i="863"/>
  <c r="BW2" i="863"/>
  <c r="BW31" i="863" s="1"/>
  <c r="BV18" i="864"/>
  <c r="BV17" i="864"/>
  <c r="BV16" i="864"/>
  <c r="BW19" i="864"/>
  <c r="BU34" i="863"/>
  <c r="BX7" i="861"/>
  <c r="BX7" i="1413" s="1"/>
  <c r="BY2" i="861"/>
  <c r="BY2" i="1413" s="1"/>
  <c r="BX1" i="861"/>
  <c r="BX1" i="1413" s="1"/>
  <c r="BU53" i="863" a="1"/>
  <c r="BU53" i="863" s="1"/>
  <c r="BU51" i="863" a="1"/>
  <c r="BU51" i="863" s="1"/>
  <c r="BU49" i="863" a="1"/>
  <c r="BU49" i="863" s="1"/>
  <c r="AE306" i="64"/>
  <c r="AF320" i="64"/>
  <c r="AF303" i="64"/>
  <c r="AF321" i="64"/>
  <c r="AF322" i="64"/>
  <c r="AF304" i="64"/>
  <c r="AF305" i="64"/>
  <c r="AF323" i="64"/>
  <c r="AE324" i="64"/>
  <c r="BI7" i="860"/>
  <c r="BI3" i="860"/>
  <c r="BI4" i="860" s="1"/>
  <c r="BJ2" i="860"/>
  <c r="BI1" i="860"/>
  <c r="AD1100" i="64"/>
  <c r="AD1110" i="64" s="1"/>
  <c r="AC2902" i="64"/>
  <c r="AE1104" i="64" a="1"/>
  <c r="AE1104" i="64" s="1"/>
  <c r="AE1099" i="64" a="1"/>
  <c r="AE1099" i="64" s="1"/>
  <c r="AD687" i="64"/>
  <c r="AE2885" i="64" a="1"/>
  <c r="AE2885" i="64" s="1"/>
  <c r="AE2886" i="64" a="1"/>
  <c r="AE2886" i="64" s="1"/>
  <c r="AE2887" i="64" a="1"/>
  <c r="AE2887" i="64" s="1"/>
  <c r="AE2888" i="64" a="1"/>
  <c r="AE2888" i="64" s="1"/>
  <c r="AE2891" i="64" a="1"/>
  <c r="AE2891" i="64" s="1"/>
  <c r="AE2890" i="64" a="1"/>
  <c r="AE2890" i="64" s="1"/>
  <c r="AE2889" i="64" a="1"/>
  <c r="AE2889" i="64" s="1"/>
  <c r="AE2892" i="64" a="1"/>
  <c r="AE2892" i="64" s="1"/>
  <c r="AE2893" i="64" a="1"/>
  <c r="AE2893" i="64" s="1"/>
  <c r="AD2894" i="64"/>
  <c r="AE663" i="64" a="1"/>
  <c r="AE663" i="64" s="1"/>
  <c r="AE686" i="64" a="1"/>
  <c r="AE686" i="64" s="1"/>
  <c r="AE685" i="64" a="1"/>
  <c r="AE685" i="64" s="1"/>
  <c r="AD664" i="64"/>
  <c r="AE3065" i="64"/>
  <c r="AE3099" i="64"/>
  <c r="AD2998" i="64"/>
  <c r="AD2976" i="64"/>
  <c r="AE3403" i="64" a="1"/>
  <c r="AE3403" i="64" s="1"/>
  <c r="AE2977" i="64" a="1"/>
  <c r="AE2977" i="64" s="1"/>
  <c r="AE2997" i="64" a="1"/>
  <c r="AE2997" i="64" s="1"/>
  <c r="BN2656" i="64"/>
  <c r="BO2654" i="64"/>
  <c r="BO2633" i="64"/>
  <c r="BO2635" i="64" s="1"/>
  <c r="AA2532" i="64"/>
  <c r="AA2533" i="64" s="1"/>
  <c r="AB2521" i="64"/>
  <c r="AC2520" i="64"/>
  <c r="AC2529" i="64"/>
  <c r="AB2530" i="64"/>
  <c r="AC2519" i="64"/>
  <c r="AC2528" i="64"/>
  <c r="AE2525" i="64" a="1"/>
  <c r="AE2525" i="64" s="1"/>
  <c r="AE2524" i="64" a="1"/>
  <c r="AE2524" i="64" s="1"/>
  <c r="AE2516" i="64" a="1"/>
  <c r="AE2516" i="64" s="1"/>
  <c r="AE2515" i="64" a="1"/>
  <c r="AE2515" i="64" s="1"/>
  <c r="AD2512" i="64"/>
  <c r="AD2511" i="64"/>
  <c r="AE2506" i="64" a="1"/>
  <c r="AE2506" i="64" s="1"/>
  <c r="AE2507" i="64" a="1"/>
  <c r="AE2507" i="64" s="1"/>
  <c r="AD3045" i="64"/>
  <c r="AE3044" i="64" a="1"/>
  <c r="AE3044" i="64" s="1"/>
  <c r="AE975" i="64" a="1"/>
  <c r="AE975" i="64" s="1"/>
  <c r="AF2788" i="64"/>
  <c r="AF2789" i="64" s="1"/>
  <c r="AD2427" i="64"/>
  <c r="AD2264" i="64"/>
  <c r="AD1913" i="64"/>
  <c r="AD1492" i="64"/>
  <c r="AD1001" i="64"/>
  <c r="AD977" i="64"/>
  <c r="AC105" i="64"/>
  <c r="AE970" i="64" a="1"/>
  <c r="AE970" i="64" s="1"/>
  <c r="AE118" i="64" a="1"/>
  <c r="AE118" i="64" s="1"/>
  <c r="AE662" i="64" a="1"/>
  <c r="AE662" i="64" s="1"/>
  <c r="AE98" i="64" a="1"/>
  <c r="AE98" i="64" s="1"/>
  <c r="AE103" i="64" a="1"/>
  <c r="AE103" i="64" s="1"/>
  <c r="AE102" i="64" a="1"/>
  <c r="AE102" i="64" s="1"/>
  <c r="AD99" i="64"/>
  <c r="AE97" i="64" a="1"/>
  <c r="AE97" i="64" s="1"/>
  <c r="AE96" i="64" a="1"/>
  <c r="AE96" i="64" s="1"/>
  <c r="AE1000" i="64" a="1"/>
  <c r="AE1000" i="64" s="1"/>
  <c r="AE3300" i="64" a="1"/>
  <c r="AE3300" i="64" s="1"/>
  <c r="AE3377" i="64" a="1"/>
  <c r="AE3377" i="64" s="1"/>
  <c r="AE3351" i="64" a="1"/>
  <c r="AE3351" i="64" s="1"/>
  <c r="AE3326" i="64" a="1"/>
  <c r="AE3326" i="64" s="1"/>
  <c r="AE2403" i="64" a="1"/>
  <c r="AE2403" i="64" s="1"/>
  <c r="AE2404" i="64" s="1"/>
  <c r="AD136" i="64"/>
  <c r="AE134" i="64" a="1"/>
  <c r="AE134" i="64" s="1"/>
  <c r="AE135" i="64" a="1"/>
  <c r="AE135" i="64" s="1"/>
  <c r="AE132" i="64" a="1"/>
  <c r="AE132" i="64" s="1"/>
  <c r="AE133" i="64" a="1"/>
  <c r="AE133" i="64" s="1"/>
  <c r="AE2345" i="64" a="1"/>
  <c r="AE2345" i="64" s="1"/>
  <c r="AE2346" i="64" s="1"/>
  <c r="AE584" i="64" a="1"/>
  <c r="AE584" i="64" s="1"/>
  <c r="AE3427" i="64" a="1"/>
  <c r="AE3427" i="64" s="1"/>
  <c r="AE2265" i="64" a="1"/>
  <c r="AE2265" i="64" s="1"/>
  <c r="AE2683" i="64" a="1"/>
  <c r="AE2683" i="64" s="1"/>
  <c r="AE2691" i="64" s="1"/>
  <c r="AE2428" i="64" a="1"/>
  <c r="AE2428" i="64" s="1"/>
  <c r="AE2426" i="64" a="1"/>
  <c r="AE2426" i="64" s="1"/>
  <c r="AE2434" i="64" a="1"/>
  <c r="AE2434" i="64" s="1"/>
  <c r="AE1912" i="64" a="1"/>
  <c r="AE1912" i="64" s="1"/>
  <c r="AE1491" i="64" a="1"/>
  <c r="AE1491" i="64" s="1"/>
  <c r="BW1440" i="64" a="1"/>
  <c r="BU1174" i="64" a="1"/>
  <c r="AE687" i="64" a="1"/>
  <c r="BU1274" i="64" a="1"/>
  <c r="AE1100" i="64" a="1"/>
  <c r="BS1518" i="64" a="1"/>
  <c r="AE585" i="64" a="1"/>
  <c r="BU1386" i="64" a="1"/>
  <c r="BV3241" i="64" a="1"/>
  <c r="AE2976" i="64" a="1"/>
  <c r="BT1517" i="64" a="1"/>
  <c r="BU455" i="64" a="1"/>
  <c r="BU1703" i="64" a="1"/>
  <c r="BV1585" i="64"/>
  <c r="AF3065" i="64" a="1"/>
  <c r="AE977" i="64" a="1"/>
  <c r="AE1001" i="64" a="1"/>
  <c r="AE664" i="64" a="1"/>
  <c r="BU1515" i="64" a="1"/>
  <c r="BU1985" i="64" a="1"/>
  <c r="AE1492" i="64" a="1"/>
  <c r="AE3045" i="64" a="1"/>
  <c r="AN1836" i="64" a="1"/>
  <c r="BU1318" i="64" a="1"/>
  <c r="AE2998" i="64" a="1"/>
  <c r="AE2427" i="64" a="1"/>
  <c r="BU2558" i="64" a="1"/>
  <c r="AE1913" i="64" a="1"/>
  <c r="BU1134" i="64" a="1"/>
  <c r="BU2400" i="64" a="1"/>
  <c r="BV1607" i="64"/>
  <c r="W1023" i="64" a="1"/>
  <c r="BV1562" i="64"/>
  <c r="AF3099" i="64" a="1"/>
  <c r="BV1674" i="64"/>
  <c r="BV1651" i="64"/>
  <c r="AE2511" i="64" a="1"/>
  <c r="AE2512" i="64" a="1"/>
  <c r="AE2264" i="64" a="1"/>
  <c r="BV1629" i="64"/>
  <c r="BU1540" i="64"/>
  <c r="AN37" i="1413" l="1"/>
  <c r="AN69" i="861" s="1"/>
  <c r="AN49" i="1413"/>
  <c r="AN51" i="1413" s="1"/>
  <c r="AM57" i="1413"/>
  <c r="AM18" i="861" s="1"/>
  <c r="AM53" i="1413"/>
  <c r="BV20" i="1413"/>
  <c r="BV23" i="861" s="1"/>
  <c r="AO27" i="1413"/>
  <c r="AP23" i="1413" s="1"/>
  <c r="BW14" i="1413"/>
  <c r="BW43" i="1413" s="1"/>
  <c r="BW17" i="861" s="1"/>
  <c r="BV24" i="1413"/>
  <c r="BX76" i="1413"/>
  <c r="BX36" i="1413"/>
  <c r="BX56" i="1413"/>
  <c r="BX60" i="1413"/>
  <c r="BX50" i="1413"/>
  <c r="BX18" i="1413"/>
  <c r="BX45" i="1413"/>
  <c r="BX10" i="1413"/>
  <c r="BX25" i="1413"/>
  <c r="BX32" i="1413"/>
  <c r="BX17" i="1413"/>
  <c r="BX69" i="1413"/>
  <c r="BX42" i="1413"/>
  <c r="BX31" i="1413"/>
  <c r="BX13" i="1413"/>
  <c r="BX12" i="1413"/>
  <c r="BX11" i="1413"/>
  <c r="BW1440" i="64"/>
  <c r="BM1442" i="64"/>
  <c r="BW722" i="64" a="1"/>
  <c r="BW722" i="64" s="1"/>
  <c r="AO717" i="64"/>
  <c r="AO718" i="64" s="1"/>
  <c r="BW723" i="64" a="1"/>
  <c r="BW723" i="64" s="1"/>
  <c r="BW716" i="64" a="1"/>
  <c r="BW716" i="64" s="1"/>
  <c r="BV78" i="64"/>
  <c r="BV84" i="64" s="1"/>
  <c r="BW77" i="64" a="1"/>
  <c r="BW77" i="64" s="1"/>
  <c r="BW75" i="64" a="1"/>
  <c r="BW75" i="64" s="1"/>
  <c r="BW625" i="64" a="1"/>
  <c r="BW625" i="64" s="1"/>
  <c r="BW82" i="64" a="1"/>
  <c r="BW82" i="64" s="1"/>
  <c r="BW81" i="64" a="1"/>
  <c r="BW81" i="64" s="1"/>
  <c r="BW74" i="64" a="1"/>
  <c r="BW74" i="64" s="1"/>
  <c r="BW76" i="64" a="1"/>
  <c r="BW76" i="64" s="1"/>
  <c r="BU103" i="861"/>
  <c r="AN1836" i="64"/>
  <c r="AO1831" i="64"/>
  <c r="AN1798" i="64"/>
  <c r="AH628" i="64"/>
  <c r="AH639" i="64" s="1"/>
  <c r="AH636" i="64"/>
  <c r="AH640" i="64" s="1"/>
  <c r="BW635" i="64" a="1"/>
  <c r="BW635" i="64" s="1"/>
  <c r="BW627" i="64" a="1"/>
  <c r="BW627" i="64" s="1"/>
  <c r="BW631" i="64" a="1"/>
  <c r="BW631" i="64" s="1"/>
  <c r="BW621" i="64" a="1"/>
  <c r="BW621" i="64" s="1"/>
  <c r="AI608" i="64"/>
  <c r="BW614" i="64" a="1"/>
  <c r="BW614" i="64" s="1"/>
  <c r="BW613" i="64" a="1"/>
  <c r="BW613" i="64" s="1"/>
  <c r="BW610" i="64" a="1"/>
  <c r="BW610" i="64" s="1"/>
  <c r="BV615" i="64"/>
  <c r="BV612" i="64"/>
  <c r="BV3241" i="64"/>
  <c r="BW3240" i="64" a="1"/>
  <c r="BW3240" i="64" s="1"/>
  <c r="BW3023" i="64" a="1"/>
  <c r="BW3023" i="64" s="1"/>
  <c r="BW3025" i="64" s="1"/>
  <c r="BW3215" i="64" a="1"/>
  <c r="BW3215" i="64" s="1"/>
  <c r="AO3216" i="64"/>
  <c r="AO3217" i="64" s="1"/>
  <c r="BV3020" i="64"/>
  <c r="BW3018" i="64" a="1"/>
  <c r="BW3018" i="64" s="1"/>
  <c r="BW3019" i="64" a="1"/>
  <c r="BW3019" i="64" s="1"/>
  <c r="BW59" i="64" a="1"/>
  <c r="BW59" i="64" s="1"/>
  <c r="BW60" i="64" a="1"/>
  <c r="BW60" i="64" s="1"/>
  <c r="BW58" i="64" s="1" a="1"/>
  <c r="BW58" i="64" s="1"/>
  <c r="BW61" i="64" a="1"/>
  <c r="BW61" i="64" s="1"/>
  <c r="BW3541" i="64" a="1"/>
  <c r="BW3541" i="64" s="1"/>
  <c r="BW3520" i="64" a="1"/>
  <c r="BW3520" i="64" s="1"/>
  <c r="BW1583" i="64" a="1"/>
  <c r="BW1583" i="64" s="1"/>
  <c r="BW1584" i="64" a="1"/>
  <c r="BW1584" i="64" s="1"/>
  <c r="BW1672" i="64" a="1"/>
  <c r="BW1672" i="64" s="1"/>
  <c r="BW1673" i="64" a="1"/>
  <c r="BW1673" i="64" s="1"/>
  <c r="BW1628" i="64" a="1"/>
  <c r="BW1628" i="64" s="1"/>
  <c r="BW1650" i="64" a="1"/>
  <c r="BW1650" i="64" s="1"/>
  <c r="BW1561" i="64" a="1"/>
  <c r="BW1561" i="64" s="1"/>
  <c r="BW1606" i="64" a="1"/>
  <c r="BW1606" i="64" s="1"/>
  <c r="BW791" i="64" a="1"/>
  <c r="BW791" i="64" s="1"/>
  <c r="BW787" i="64" a="1"/>
  <c r="BW787" i="64" s="1"/>
  <c r="BW781" i="64" a="1"/>
  <c r="BW781" i="64" s="1"/>
  <c r="BW782" i="64" s="1"/>
  <c r="BL779" i="64"/>
  <c r="BL783" i="64" s="1"/>
  <c r="BK784" i="64"/>
  <c r="BK788" i="64"/>
  <c r="BK792" i="64" s="1"/>
  <c r="BV20" i="864"/>
  <c r="BV102" i="861" s="1"/>
  <c r="BV21" i="863"/>
  <c r="BV33" i="863"/>
  <c r="BV17" i="863" s="1"/>
  <c r="BV33" i="861" s="1"/>
  <c r="BV44" i="863"/>
  <c r="AE585" i="64"/>
  <c r="BX3" i="64"/>
  <c r="BX1439" i="64" s="1" a="1"/>
  <c r="BX1439" i="64" s="1"/>
  <c r="BW4" i="64"/>
  <c r="BX1" i="64"/>
  <c r="BX7" i="64"/>
  <c r="BY2" i="64"/>
  <c r="BL507" i="64"/>
  <c r="BK508" i="64"/>
  <c r="BK510" i="64"/>
  <c r="BI558" i="64"/>
  <c r="BH559" i="64"/>
  <c r="BH561" i="64"/>
  <c r="BY2" i="864"/>
  <c r="BW390" i="64"/>
  <c r="BX1" i="864"/>
  <c r="BX1" i="863"/>
  <c r="BX3" i="863"/>
  <c r="BX3" i="864"/>
  <c r="BX7" i="864"/>
  <c r="BX7" i="863"/>
  <c r="BW4" i="864"/>
  <c r="BW4" i="863"/>
  <c r="BY3" i="861"/>
  <c r="BY3" i="1413" s="1"/>
  <c r="BX4" i="861"/>
  <c r="BX4" i="1413" s="1"/>
  <c r="T906" i="64"/>
  <c r="T913" i="64"/>
  <c r="T914" i="64" s="1"/>
  <c r="W1023" i="64"/>
  <c r="AE252" i="64" a="1"/>
  <c r="AE252" i="64" s="1"/>
  <c r="X1022" i="64" a="1"/>
  <c r="X1022" i="64" s="1"/>
  <c r="V457" i="64"/>
  <c r="W453" i="64" s="1"/>
  <c r="V459" i="64"/>
  <c r="V1705" i="64"/>
  <c r="W1701" i="64" s="1"/>
  <c r="V1707" i="64"/>
  <c r="U906" i="64"/>
  <c r="V898" i="64"/>
  <c r="V901" i="64" s="1"/>
  <c r="BR95" i="861"/>
  <c r="BS46" i="861"/>
  <c r="BR64" i="861"/>
  <c r="BU2146" i="64"/>
  <c r="BU2155" i="64" s="1"/>
  <c r="BU2158" i="64" s="1"/>
  <c r="BV2153" i="64" a="1"/>
  <c r="BV2153" i="64" s="1"/>
  <c r="BV2154" i="64" a="1"/>
  <c r="BV2154" i="64" s="1"/>
  <c r="BO2162" i="64"/>
  <c r="BU1515" i="64"/>
  <c r="BU1985" i="64"/>
  <c r="BU1987" i="64" s="1"/>
  <c r="BV1986" i="64" a="1"/>
  <c r="BV1986" i="64" s="1"/>
  <c r="BV1984" i="64" a="1"/>
  <c r="BV1984" i="64" s="1"/>
  <c r="BU405" i="64"/>
  <c r="BU407" i="64" s="1"/>
  <c r="BV404" i="64" a="1"/>
  <c r="BV404" i="64" s="1"/>
  <c r="BV406" i="64" a="1"/>
  <c r="BV406" i="64" s="1"/>
  <c r="BV479" i="64" a="1"/>
  <c r="BV479" i="64" s="1"/>
  <c r="BV403" i="64" a="1"/>
  <c r="BV403" i="64" s="1"/>
  <c r="BV530" i="64" a="1"/>
  <c r="BV530" i="64" s="1"/>
  <c r="BU455" i="64"/>
  <c r="BU1703" i="64"/>
  <c r="BU1704" i="64" s="1"/>
  <c r="BV1702" i="64" a="1"/>
  <c r="BV1702" i="64" s="1"/>
  <c r="BV454" i="64" a="1"/>
  <c r="BV454" i="64" s="1"/>
  <c r="BU1386" i="64"/>
  <c r="BU1318" i="64"/>
  <c r="BV1317" i="64" a="1"/>
  <c r="BV1317" i="64" s="1"/>
  <c r="BV1385" i="64" a="1"/>
  <c r="BV1385" i="64" s="1"/>
  <c r="BT1393" i="64"/>
  <c r="BT1387" i="64"/>
  <c r="BT1394" i="64" s="1"/>
  <c r="BU2558" i="64"/>
  <c r="BU2567" i="64" s="1"/>
  <c r="BV2559" i="64" a="1"/>
  <c r="BV2559" i="64" s="1"/>
  <c r="CH2589" i="64"/>
  <c r="CH2591" i="64" s="1"/>
  <c r="BU1274" i="64"/>
  <c r="BU2400" i="64"/>
  <c r="BU2402" i="64" s="1"/>
  <c r="BS1289" i="64" a="1"/>
  <c r="BS1289" i="64" s="1"/>
  <c r="BV2399" i="64" a="1"/>
  <c r="BV2399" i="64" s="1"/>
  <c r="BV1275" i="64" a="1"/>
  <c r="BV1275" i="64" s="1"/>
  <c r="BT1288" i="64"/>
  <c r="BT1283" i="64"/>
  <c r="BV1469" i="64" a="1"/>
  <c r="BV1469" i="64" s="1"/>
  <c r="BV2401" i="64" a="1"/>
  <c r="BV2401" i="64" s="1"/>
  <c r="BU1467" i="64"/>
  <c r="BU1468" i="64" s="1"/>
  <c r="BU1470" i="64" s="1"/>
  <c r="BV1465" i="64" a="1"/>
  <c r="BV1465" i="64" s="1"/>
  <c r="BV1466" i="64" a="1"/>
  <c r="BV1466" i="64" s="1"/>
  <c r="BV911" i="64" a="1"/>
  <c r="BV911" i="64" s="1"/>
  <c r="BV900" i="64" a="1"/>
  <c r="BV900" i="64" s="1"/>
  <c r="BV917" i="64" a="1"/>
  <c r="BV917" i="64" s="1"/>
  <c r="BV903" i="64" a="1"/>
  <c r="BV903" i="64" s="1"/>
  <c r="BP2613" i="64"/>
  <c r="BU184" i="64"/>
  <c r="BU169" i="64"/>
  <c r="BV154" i="64" a="1"/>
  <c r="BV154" i="64" s="1"/>
  <c r="BT170" i="64"/>
  <c r="BU181" i="64"/>
  <c r="BU182" i="64"/>
  <c r="BU180" i="64"/>
  <c r="BU168" i="64"/>
  <c r="BU183" i="64"/>
  <c r="BU166" i="64"/>
  <c r="BU167" i="64"/>
  <c r="BU165" i="64"/>
  <c r="BV162" i="64" a="1"/>
  <c r="BV162" i="64" s="1"/>
  <c r="BV173" i="64" a="1"/>
  <c r="BV173" i="64" s="1"/>
  <c r="BV175" i="64" a="1"/>
  <c r="BV175" i="64" s="1"/>
  <c r="BV174" i="64" a="1"/>
  <c r="BV174" i="64" s="1"/>
  <c r="BV177" i="64" a="1"/>
  <c r="BV177" i="64" s="1"/>
  <c r="BV176" i="64" a="1"/>
  <c r="BV176" i="64" s="1"/>
  <c r="BV161" i="64" a="1"/>
  <c r="BV161" i="64" s="1"/>
  <c r="BV160" i="64" a="1"/>
  <c r="BV160" i="64" s="1"/>
  <c r="BV159" i="64" a="1"/>
  <c r="BV159" i="64" s="1"/>
  <c r="BV158" i="64" a="1"/>
  <c r="BV158" i="64" s="1"/>
  <c r="BQ187" i="64"/>
  <c r="BQ188" i="64" s="1"/>
  <c r="BO188" i="64"/>
  <c r="BR185" i="64"/>
  <c r="BV389" i="64" a="1"/>
  <c r="BV389" i="64" s="1"/>
  <c r="BV150" i="64" a="1"/>
  <c r="BV150" i="64" s="1"/>
  <c r="BV151" i="64" a="1"/>
  <c r="BV151" i="64" s="1"/>
  <c r="BV153" i="64" a="1"/>
  <c r="BV153" i="64" s="1"/>
  <c r="BV152" i="64" a="1"/>
  <c r="BV152" i="64" s="1"/>
  <c r="BU155" i="64"/>
  <c r="BV1539" i="64" a="1"/>
  <c r="BV1539" i="64" s="1"/>
  <c r="BT1225" i="64"/>
  <c r="BT1227" i="64" s="1"/>
  <c r="BS1244" i="64"/>
  <c r="BT1242" i="64"/>
  <c r="BU1240" i="64"/>
  <c r="BU1238" i="64"/>
  <c r="BU1237" i="64"/>
  <c r="BU1241" i="64"/>
  <c r="BU1239" i="64"/>
  <c r="BV1234" i="64" a="1"/>
  <c r="BV1234" i="64" s="1"/>
  <c r="BV1230" i="64" a="1"/>
  <c r="BV1230" i="64" s="1"/>
  <c r="BV1231" i="64" a="1"/>
  <c r="BV1231" i="64" s="1"/>
  <c r="BV1232" i="64" a="1"/>
  <c r="BV1232" i="64" s="1"/>
  <c r="BV1233" i="64" a="1"/>
  <c r="BV1233" i="64" s="1"/>
  <c r="BU1224" i="64"/>
  <c r="BU1226" i="64"/>
  <c r="BU1225" i="64"/>
  <c r="BU1223" i="64"/>
  <c r="BU1222" i="64"/>
  <c r="BV1217" i="64" a="1"/>
  <c r="BV1217" i="64" s="1"/>
  <c r="BV1218" i="64" a="1"/>
  <c r="BV1218" i="64" s="1"/>
  <c r="BV1219" i="64" a="1"/>
  <c r="BV1219" i="64" s="1"/>
  <c r="BV1199" i="64" a="1"/>
  <c r="BV1199" i="64" s="1"/>
  <c r="BV1207" i="64" s="1"/>
  <c r="BV1200" i="64" a="1"/>
  <c r="BV1200" i="64" s="1"/>
  <c r="BV1208" i="64" s="1"/>
  <c r="BV1216" i="64" a="1"/>
  <c r="BV1216" i="64" s="1"/>
  <c r="BV1215" i="64" a="1"/>
  <c r="BV1215" i="64" s="1"/>
  <c r="BV1201" i="64" a="1"/>
  <c r="BV1201" i="64" s="1"/>
  <c r="BV1209" i="64" s="1"/>
  <c r="BV1202" i="64" a="1"/>
  <c r="BV1202" i="64" s="1"/>
  <c r="BV1210" i="64" s="1"/>
  <c r="BV1203" i="64" a="1"/>
  <c r="BV1203" i="64" s="1"/>
  <c r="BV1211" i="64" s="1"/>
  <c r="BV251" i="64" a="1"/>
  <c r="BV251" i="64" s="1"/>
  <c r="BU1174" i="64"/>
  <c r="BU1176" i="64" s="1"/>
  <c r="BS1518" i="64"/>
  <c r="BT1517" i="64"/>
  <c r="BV374" i="64" a="1"/>
  <c r="BV374" i="64" s="1"/>
  <c r="BV1514" i="64" a="1"/>
  <c r="BV1514" i="64" s="1"/>
  <c r="BV355" i="64" a="1"/>
  <c r="BV355" i="64" s="1"/>
  <c r="BV1175" i="64" a="1"/>
  <c r="BV1175" i="64" s="1"/>
  <c r="BV1141" i="64" a="1"/>
  <c r="BV1141" i="64" s="1"/>
  <c r="BV342" i="64" a="1"/>
  <c r="BV342" i="64" s="1"/>
  <c r="BT1138" i="64"/>
  <c r="BU1134" i="64"/>
  <c r="BU1142" i="64" s="1"/>
  <c r="BV1137" i="64" a="1"/>
  <c r="BV1137" i="64" s="1"/>
  <c r="BV1133" i="64" a="1"/>
  <c r="BV1133" i="64" s="1"/>
  <c r="BW302" i="64"/>
  <c r="BV34" i="863"/>
  <c r="BW43" i="863" a="1"/>
  <c r="BW43" i="863" s="1"/>
  <c r="BW41" i="863" a="1"/>
  <c r="BW41" i="863" s="1"/>
  <c r="BW42" i="863" a="1"/>
  <c r="BW42" i="863" s="1"/>
  <c r="BW30" i="863"/>
  <c r="BW40" i="863" a="1"/>
  <c r="BW40" i="863" s="1"/>
  <c r="BW39" i="863" a="1"/>
  <c r="BW39" i="863" s="1"/>
  <c r="BW29" i="863"/>
  <c r="BW32" i="863"/>
  <c r="BX2" i="863"/>
  <c r="BX31" i="863" s="1"/>
  <c r="BW17" i="864"/>
  <c r="BW16" i="864"/>
  <c r="BX19" i="864"/>
  <c r="BW18" i="864"/>
  <c r="BY1" i="861"/>
  <c r="BY1" i="1413" s="1"/>
  <c r="BZ2" i="861"/>
  <c r="BZ2" i="1413" s="1"/>
  <c r="BY7" i="861"/>
  <c r="BY7" i="1413" s="1"/>
  <c r="BV51" i="863" a="1"/>
  <c r="BV51" i="863" s="1"/>
  <c r="BV53" i="863" a="1"/>
  <c r="BV53" i="863" s="1"/>
  <c r="BV49" i="863" a="1"/>
  <c r="BV49" i="863" s="1"/>
  <c r="AG320" i="64"/>
  <c r="AG303" i="64"/>
  <c r="AG321" i="64"/>
  <c r="AG304" i="64"/>
  <c r="AG322" i="64"/>
  <c r="AG323" i="64"/>
  <c r="AG305" i="64"/>
  <c r="AF306" i="64"/>
  <c r="AF324" i="64"/>
  <c r="BJ7" i="860"/>
  <c r="BJ3" i="860"/>
  <c r="BJ4" i="860" s="1"/>
  <c r="BK2" i="860"/>
  <c r="BJ1" i="860"/>
  <c r="AE1100" i="64"/>
  <c r="AD2902" i="64"/>
  <c r="AF1104" i="64" a="1"/>
  <c r="AF1104" i="64" s="1"/>
  <c r="AF1099" i="64" a="1"/>
  <c r="AF1099" i="64" s="1"/>
  <c r="AE687" i="64"/>
  <c r="AF2891" i="64" a="1"/>
  <c r="AF2891" i="64" s="1"/>
  <c r="AF2885" i="64" a="1"/>
  <c r="AF2885" i="64" s="1"/>
  <c r="AF2886" i="64" a="1"/>
  <c r="AF2886" i="64" s="1"/>
  <c r="AF2888" i="64" a="1"/>
  <c r="AF2888" i="64" s="1"/>
  <c r="AF2890" i="64" a="1"/>
  <c r="AF2890" i="64" s="1"/>
  <c r="AF2889" i="64" a="1"/>
  <c r="AF2889" i="64" s="1"/>
  <c r="AF2892" i="64" a="1"/>
  <c r="AF2892" i="64" s="1"/>
  <c r="AF2893" i="64" a="1"/>
  <c r="AF2893" i="64" s="1"/>
  <c r="AF2887" i="64" a="1"/>
  <c r="AF2887" i="64" s="1"/>
  <c r="AE2894" i="64"/>
  <c r="AF663" i="64" a="1"/>
  <c r="AF663" i="64" s="1"/>
  <c r="AF686" i="64" a="1"/>
  <c r="AF686" i="64" s="1"/>
  <c r="AF685" i="64" a="1"/>
  <c r="AF685" i="64" s="1"/>
  <c r="AE664" i="64"/>
  <c r="AF3065" i="64"/>
  <c r="AF3099" i="64"/>
  <c r="AE2998" i="64"/>
  <c r="AE2976" i="64"/>
  <c r="AF3403" i="64" a="1"/>
  <c r="AF3403" i="64" s="1"/>
  <c r="AF2977" i="64" a="1"/>
  <c r="AF2977" i="64" s="1"/>
  <c r="AF2997" i="64" a="1"/>
  <c r="AF2997" i="64" s="1"/>
  <c r="BO2656" i="64"/>
  <c r="BP2654" i="64"/>
  <c r="BP2633" i="64"/>
  <c r="BP2635" i="64" s="1"/>
  <c r="AB2532" i="64"/>
  <c r="AB2533" i="64" s="1"/>
  <c r="AC2521" i="64"/>
  <c r="AD2519" i="64"/>
  <c r="AD2528" i="64"/>
  <c r="AD2520" i="64"/>
  <c r="AD2529" i="64"/>
  <c r="AF2524" i="64" a="1"/>
  <c r="AF2524" i="64" s="1"/>
  <c r="AF2525" i="64" a="1"/>
  <c r="AF2525" i="64" s="1"/>
  <c r="AF2516" i="64" a="1"/>
  <c r="AF2516" i="64" s="1"/>
  <c r="AF2515" i="64" a="1"/>
  <c r="AF2515" i="64" s="1"/>
  <c r="AE2512" i="64"/>
  <c r="AE2511" i="64"/>
  <c r="AF2506" i="64" a="1"/>
  <c r="AF2506" i="64" s="1"/>
  <c r="AF2507" i="64" a="1"/>
  <c r="AF2507" i="64" s="1"/>
  <c r="AE3045" i="64"/>
  <c r="AF3044" i="64" a="1"/>
  <c r="AF3044" i="64" s="1"/>
  <c r="AF975" i="64" a="1"/>
  <c r="AF975" i="64" s="1"/>
  <c r="AG2788" i="64"/>
  <c r="AE2427" i="64"/>
  <c r="AE2264" i="64"/>
  <c r="AE1913" i="64"/>
  <c r="AE1492" i="64"/>
  <c r="AE1001" i="64"/>
  <c r="AE977" i="64"/>
  <c r="AD105" i="64"/>
  <c r="AF970" i="64" a="1"/>
  <c r="AF970" i="64" s="1"/>
  <c r="AF118" i="64" a="1"/>
  <c r="AF118" i="64" s="1"/>
  <c r="AF662" i="64" a="1"/>
  <c r="AF662" i="64" s="1"/>
  <c r="AF98" i="64" a="1"/>
  <c r="AF98" i="64" s="1"/>
  <c r="AF103" i="64" a="1"/>
  <c r="AF103" i="64" s="1"/>
  <c r="AF102" i="64" a="1"/>
  <c r="AF102" i="64" s="1"/>
  <c r="AE99" i="64"/>
  <c r="AF97" i="64" a="1"/>
  <c r="AF97" i="64" s="1"/>
  <c r="AF96" i="64" a="1"/>
  <c r="AF96" i="64" s="1"/>
  <c r="AF1000" i="64" a="1"/>
  <c r="AF1000" i="64" s="1"/>
  <c r="AF3300" i="64" a="1"/>
  <c r="AF3300" i="64" s="1"/>
  <c r="AF3377" i="64" a="1"/>
  <c r="AF3377" i="64" s="1"/>
  <c r="AF3351" i="64" a="1"/>
  <c r="AF3351" i="64" s="1"/>
  <c r="AF3326" i="64" a="1"/>
  <c r="AF3326" i="64" s="1"/>
  <c r="AF2403" i="64" a="1"/>
  <c r="AF2403" i="64" s="1"/>
  <c r="AF2404" i="64" s="1"/>
  <c r="AE136" i="64"/>
  <c r="AF133" i="64" a="1"/>
  <c r="AF133" i="64" s="1"/>
  <c r="AF132" i="64" a="1"/>
  <c r="AF132" i="64" s="1"/>
  <c r="AF134" i="64" a="1"/>
  <c r="AF134" i="64" s="1"/>
  <c r="AF135" i="64" a="1"/>
  <c r="AF135" i="64" s="1"/>
  <c r="AF2345" i="64" a="1"/>
  <c r="AF2345" i="64" s="1"/>
  <c r="AF2346" i="64" s="1"/>
  <c r="AF584" i="64" a="1"/>
  <c r="AF584" i="64" s="1"/>
  <c r="AF3427" i="64" a="1"/>
  <c r="AF3427" i="64" s="1"/>
  <c r="AF2265" i="64" a="1"/>
  <c r="AF2265" i="64" s="1"/>
  <c r="AF2683" i="64" a="1"/>
  <c r="AF2683" i="64" s="1"/>
  <c r="AF2691" i="64" s="1"/>
  <c r="AF2428" i="64" a="1"/>
  <c r="AF2428" i="64" s="1"/>
  <c r="AF2426" i="64" a="1"/>
  <c r="AF2426" i="64" s="1"/>
  <c r="AF2434" i="64" a="1"/>
  <c r="AF2434" i="64" s="1"/>
  <c r="AF1912" i="64" a="1"/>
  <c r="AF1912" i="64" s="1"/>
  <c r="AF1491" i="64" a="1"/>
  <c r="AF1491" i="64" s="1"/>
  <c r="BX1440" i="64" a="1"/>
  <c r="BV1985" i="64" a="1"/>
  <c r="BV1318" i="64" a="1"/>
  <c r="AF2512" i="64" a="1"/>
  <c r="BT1518" i="64" a="1"/>
  <c r="AF2427" i="64" a="1"/>
  <c r="X1023" i="64" a="1"/>
  <c r="BW3241" i="64" a="1"/>
  <c r="AG3065" i="64" a="1"/>
  <c r="BV1386" i="64" a="1"/>
  <c r="AF977" i="64" a="1"/>
  <c r="AF1100" i="64" a="1"/>
  <c r="BW1607" i="64"/>
  <c r="BV1134" i="64" a="1"/>
  <c r="AF2511" i="64" a="1"/>
  <c r="AF3045" i="64" a="1"/>
  <c r="AF687" i="64" a="1"/>
  <c r="BV1540" i="64"/>
  <c r="BU1517" i="64" a="1"/>
  <c r="BW1629" i="64"/>
  <c r="BV1515" i="64" a="1"/>
  <c r="AF585" i="64" a="1"/>
  <c r="BV1174" i="64" a="1"/>
  <c r="BV1703" i="64" a="1"/>
  <c r="AF2264" i="64" a="1"/>
  <c r="BW1674" i="64"/>
  <c r="BV2558" i="64" a="1"/>
  <c r="AF2998" i="64" a="1"/>
  <c r="AF664" i="64" a="1"/>
  <c r="AF1001" i="64" a="1"/>
  <c r="BV455" i="64" a="1"/>
  <c r="BW1585" i="64"/>
  <c r="AF2976" i="64" a="1"/>
  <c r="AF1492" i="64" a="1"/>
  <c r="BW1651" i="64"/>
  <c r="BV1274" i="64" a="1"/>
  <c r="AG3099" i="64" a="1"/>
  <c r="AF1913" i="64" a="1"/>
  <c r="BW1562" i="64"/>
  <c r="BV2400" i="64" a="1"/>
  <c r="AN39" i="1413" l="1"/>
  <c r="AN90" i="861" s="1"/>
  <c r="AM61" i="1413"/>
  <c r="AM59" i="861" s="1"/>
  <c r="AO28" i="1413"/>
  <c r="AO33" i="1413"/>
  <c r="AO16" i="861" s="1"/>
  <c r="BW24" i="1413"/>
  <c r="BY36" i="1413"/>
  <c r="BY31" i="1413"/>
  <c r="BY56" i="1413"/>
  <c r="BY76" i="1413"/>
  <c r="BY10" i="1413"/>
  <c r="BY45" i="1413"/>
  <c r="BY18" i="1413"/>
  <c r="BY60" i="1413"/>
  <c r="BY25" i="1413"/>
  <c r="BY50" i="1413"/>
  <c r="BY32" i="1413"/>
  <c r="BY17" i="1413"/>
  <c r="BY11" i="1413"/>
  <c r="BY69" i="1413"/>
  <c r="BY42" i="1413"/>
  <c r="BY12" i="1413"/>
  <c r="BY13" i="1413"/>
  <c r="AP26" i="1413"/>
  <c r="BX14" i="1413"/>
  <c r="BX20" i="1413" s="1"/>
  <c r="BX23" i="861" s="1"/>
  <c r="AN52" i="1413"/>
  <c r="BW20" i="1413"/>
  <c r="BW23" i="861" s="1"/>
  <c r="BX1440" i="64"/>
  <c r="BN1442" i="64"/>
  <c r="BX722" i="64" a="1"/>
  <c r="BX722" i="64" s="1"/>
  <c r="AO724" i="64"/>
  <c r="AO719" i="64"/>
  <c r="AP714" i="64"/>
  <c r="BX716" i="64" a="1"/>
  <c r="BX716" i="64" s="1"/>
  <c r="BX723" i="64" a="1"/>
  <c r="BX723" i="64" s="1"/>
  <c r="BW78" i="64"/>
  <c r="BW84" i="64" s="1"/>
  <c r="BX75" i="64" a="1"/>
  <c r="BX75" i="64" s="1"/>
  <c r="BX77" i="64" a="1"/>
  <c r="BX77" i="64" s="1"/>
  <c r="BX625" i="64" a="1"/>
  <c r="BX625" i="64" s="1"/>
  <c r="BX82" i="64" a="1"/>
  <c r="BX82" i="64" s="1"/>
  <c r="BX81" i="64" a="1"/>
  <c r="BX81" i="64" s="1"/>
  <c r="BX76" i="64" a="1"/>
  <c r="BX76" i="64" s="1"/>
  <c r="BX74" i="64" a="1"/>
  <c r="BX74" i="64" s="1"/>
  <c r="BV103" i="861"/>
  <c r="AN1838" i="64"/>
  <c r="AO1832" i="64"/>
  <c r="AO1834" i="64" s="1"/>
  <c r="AN1800" i="64"/>
  <c r="AO1795" i="64"/>
  <c r="AO1796" i="64" s="1"/>
  <c r="AH641" i="64"/>
  <c r="BX635" i="64" a="1"/>
  <c r="BX635" i="64" s="1"/>
  <c r="BX627" i="64" a="1"/>
  <c r="BX627" i="64" s="1"/>
  <c r="BX631" i="64" a="1"/>
  <c r="BX631" i="64" s="1"/>
  <c r="BX621" i="64" a="1"/>
  <c r="BX621" i="64" s="1"/>
  <c r="AI609" i="64"/>
  <c r="BX613" i="64" a="1"/>
  <c r="BX613" i="64" s="1"/>
  <c r="BX610" i="64" a="1"/>
  <c r="BX610" i="64" s="1"/>
  <c r="BX614" i="64" a="1"/>
  <c r="BX614" i="64" s="1"/>
  <c r="BW612" i="64"/>
  <c r="BW615" i="64"/>
  <c r="BW3241" i="64"/>
  <c r="BX3240" i="64" a="1"/>
  <c r="BX3240" i="64" s="1"/>
  <c r="BX3023" i="64" a="1"/>
  <c r="BX3023" i="64" s="1"/>
  <c r="BX3025" i="64" s="1"/>
  <c r="AL24" i="861"/>
  <c r="BX3215" i="64" a="1"/>
  <c r="BX3215" i="64" s="1"/>
  <c r="AP3213" i="64"/>
  <c r="AO3218" i="64"/>
  <c r="BW3020" i="64"/>
  <c r="BX3018" i="64" a="1"/>
  <c r="BX3018" i="64" s="1"/>
  <c r="BX3019" i="64" a="1"/>
  <c r="BX3019" i="64" s="1"/>
  <c r="BX59" i="64" a="1"/>
  <c r="BX59" i="64" s="1"/>
  <c r="BX61" i="64" a="1"/>
  <c r="BX61" i="64" s="1"/>
  <c r="BX60" i="64" a="1"/>
  <c r="BX60" i="64" s="1"/>
  <c r="BX58" i="64" s="1" a="1"/>
  <c r="BX58" i="64" s="1"/>
  <c r="BX3541" i="64" a="1"/>
  <c r="BX3541" i="64" s="1"/>
  <c r="BX3520" i="64" a="1"/>
  <c r="BX3520" i="64" s="1"/>
  <c r="BX1583" i="64" a="1"/>
  <c r="BX1583" i="64" s="1"/>
  <c r="BX1584" i="64" a="1"/>
  <c r="BX1584" i="64" s="1"/>
  <c r="BX1672" i="64" a="1"/>
  <c r="BX1672" i="64" s="1"/>
  <c r="BX1673" i="64" a="1"/>
  <c r="BX1673" i="64" s="1"/>
  <c r="BX1628" i="64" a="1"/>
  <c r="BX1628" i="64" s="1"/>
  <c r="BX1650" i="64" a="1"/>
  <c r="BX1650" i="64" s="1"/>
  <c r="BX1561" i="64" a="1"/>
  <c r="BX1561" i="64" s="1"/>
  <c r="BX1606" i="64" a="1"/>
  <c r="BX1606" i="64" s="1"/>
  <c r="BW21" i="863"/>
  <c r="BL788" i="64"/>
  <c r="BL792" i="64" s="1"/>
  <c r="BL784" i="64"/>
  <c r="BM779" i="64"/>
  <c r="BM783" i="64" s="1"/>
  <c r="BX791" i="64" a="1"/>
  <c r="BX791" i="64" s="1"/>
  <c r="BX787" i="64" a="1"/>
  <c r="BX787" i="64" s="1"/>
  <c r="BX781" i="64" a="1"/>
  <c r="BX781" i="64" s="1"/>
  <c r="BX782" i="64" s="1"/>
  <c r="BW20" i="864"/>
  <c r="BW102" i="861" s="1"/>
  <c r="BW33" i="863"/>
  <c r="BW17" i="863" s="1"/>
  <c r="BW33" i="861" s="1"/>
  <c r="BW44" i="863"/>
  <c r="AF585" i="64"/>
  <c r="BX4" i="64"/>
  <c r="BY3" i="64"/>
  <c r="BY1439" i="64" s="1" a="1"/>
  <c r="BY1439" i="64" s="1"/>
  <c r="BY7" i="64"/>
  <c r="BZ2" i="64"/>
  <c r="BY1" i="64"/>
  <c r="BI559" i="64"/>
  <c r="BJ558" i="64"/>
  <c r="BI561" i="64"/>
  <c r="BM507" i="64"/>
  <c r="BL508" i="64"/>
  <c r="BL510" i="64"/>
  <c r="BX390" i="64"/>
  <c r="BZ2" i="864"/>
  <c r="BX4" i="864"/>
  <c r="BX4" i="863"/>
  <c r="BY7" i="863"/>
  <c r="BY7" i="864"/>
  <c r="BY1" i="864"/>
  <c r="BY1" i="863"/>
  <c r="BY3" i="863"/>
  <c r="BY3" i="864"/>
  <c r="BZ3" i="861"/>
  <c r="BZ3" i="1413" s="1"/>
  <c r="BY4" i="861"/>
  <c r="BY4" i="1413" s="1"/>
  <c r="U909" i="64"/>
  <c r="U913" i="64" s="1"/>
  <c r="V909" i="64" s="1"/>
  <c r="T918" i="64"/>
  <c r="X1023" i="64"/>
  <c r="W459" i="64"/>
  <c r="W457" i="64"/>
  <c r="X453" i="64" s="1"/>
  <c r="Y1022" i="64" a="1"/>
  <c r="Y1022" i="64" s="1"/>
  <c r="W1705" i="64"/>
  <c r="X1701" i="64" s="1"/>
  <c r="W1707" i="64"/>
  <c r="AF252" i="64" a="1"/>
  <c r="AF252" i="64" s="1"/>
  <c r="V910" i="64"/>
  <c r="V912" i="64" s="1"/>
  <c r="V902" i="64" s="1"/>
  <c r="V904" i="64" s="1"/>
  <c r="BS95" i="861"/>
  <c r="BV2146" i="64"/>
  <c r="BV2155" i="64" s="1"/>
  <c r="BS64" i="861"/>
  <c r="BU46" i="861"/>
  <c r="BT46" i="861"/>
  <c r="BW2153" i="64" a="1"/>
  <c r="BW2153" i="64" s="1"/>
  <c r="BW2154" i="64" a="1"/>
  <c r="BW2154" i="64" s="1"/>
  <c r="BP2162" i="64"/>
  <c r="BV1515" i="64"/>
  <c r="BV1985" i="64"/>
  <c r="BV1987" i="64" s="1"/>
  <c r="BW1986" i="64" a="1"/>
  <c r="BW1986" i="64" s="1"/>
  <c r="BW1984" i="64" a="1"/>
  <c r="BW1984" i="64" s="1"/>
  <c r="BW406" i="64" a="1"/>
  <c r="BW406" i="64" s="1"/>
  <c r="BW404" i="64" a="1"/>
  <c r="BW404" i="64" s="1"/>
  <c r="BV405" i="64"/>
  <c r="BV407" i="64" s="1"/>
  <c r="BW479" i="64" a="1"/>
  <c r="BW479" i="64" s="1"/>
  <c r="BW403" i="64" a="1"/>
  <c r="BW403" i="64" s="1"/>
  <c r="BW530" i="64" a="1"/>
  <c r="BW530" i="64" s="1"/>
  <c r="BV1703" i="64"/>
  <c r="BV1704" i="64" s="1"/>
  <c r="BV455" i="64"/>
  <c r="BW1702" i="64" a="1"/>
  <c r="BW1702" i="64" s="1"/>
  <c r="BW454" i="64" a="1"/>
  <c r="BW454" i="64" s="1"/>
  <c r="BV1386" i="64"/>
  <c r="BV1318" i="64"/>
  <c r="BW1317" i="64" a="1"/>
  <c r="BW1317" i="64" s="1"/>
  <c r="BW1385" i="64" a="1"/>
  <c r="BW1385" i="64" s="1"/>
  <c r="BU1393" i="64"/>
  <c r="BU1387" i="64"/>
  <c r="BU1394" i="64" s="1"/>
  <c r="BV2558" i="64"/>
  <c r="BV2567" i="64" s="1"/>
  <c r="BW2559" i="64" a="1"/>
  <c r="BW2559" i="64" s="1"/>
  <c r="CI2589" i="64"/>
  <c r="CI2591" i="64" s="1"/>
  <c r="BV1274" i="64"/>
  <c r="BV2400" i="64"/>
  <c r="BV2402" i="64" s="1"/>
  <c r="BT1289" i="64" a="1"/>
  <c r="BT1289" i="64" s="1"/>
  <c r="BW2399" i="64" a="1"/>
  <c r="BW2399" i="64" s="1"/>
  <c r="BW1275" i="64" a="1"/>
  <c r="BW1275" i="64" s="1"/>
  <c r="BU1288" i="64"/>
  <c r="BU1283" i="64"/>
  <c r="BW1469" i="64" a="1"/>
  <c r="BW1469" i="64" s="1"/>
  <c r="BW2401" i="64" a="1"/>
  <c r="BW2401" i="64" s="1"/>
  <c r="BV1467" i="64"/>
  <c r="BV1468" i="64" s="1"/>
  <c r="BV1470" i="64" s="1"/>
  <c r="BW1465" i="64" a="1"/>
  <c r="BW1465" i="64" s="1"/>
  <c r="BW1466" i="64" a="1"/>
  <c r="BW1466" i="64" s="1"/>
  <c r="BW911" i="64" a="1"/>
  <c r="BW911" i="64" s="1"/>
  <c r="BW900" i="64" a="1"/>
  <c r="BW900" i="64" s="1"/>
  <c r="BW917" i="64" a="1"/>
  <c r="BW917" i="64" s="1"/>
  <c r="BW903" i="64" a="1"/>
  <c r="BW903" i="64" s="1"/>
  <c r="BQ2613" i="64"/>
  <c r="BV184" i="64"/>
  <c r="BV169" i="64"/>
  <c r="BW154" i="64" a="1"/>
  <c r="BW154" i="64" s="1"/>
  <c r="BV181" i="64"/>
  <c r="BV180" i="64"/>
  <c r="BV167" i="64"/>
  <c r="BV182" i="64"/>
  <c r="BV168" i="64"/>
  <c r="BV183" i="64"/>
  <c r="BV166" i="64"/>
  <c r="BV165" i="64"/>
  <c r="BU170" i="64"/>
  <c r="BR187" i="64"/>
  <c r="BW162" i="64" a="1"/>
  <c r="BW162" i="64" s="1"/>
  <c r="BW173" i="64" a="1"/>
  <c r="BW173" i="64" s="1"/>
  <c r="BW175" i="64" a="1"/>
  <c r="BW175" i="64" s="1"/>
  <c r="BW174" i="64" a="1"/>
  <c r="BW174" i="64" s="1"/>
  <c r="BW176" i="64" a="1"/>
  <c r="BW176" i="64" s="1"/>
  <c r="BW177" i="64" a="1"/>
  <c r="BW177" i="64" s="1"/>
  <c r="BW161" i="64" a="1"/>
  <c r="BW161" i="64" s="1"/>
  <c r="BW160" i="64" a="1"/>
  <c r="BW160" i="64" s="1"/>
  <c r="BW159" i="64" a="1"/>
  <c r="BW159" i="64" s="1"/>
  <c r="BW158" i="64" a="1"/>
  <c r="BW158" i="64" s="1"/>
  <c r="BS185" i="64"/>
  <c r="BW389" i="64" a="1"/>
  <c r="BW389" i="64" s="1"/>
  <c r="BW150" i="64" a="1"/>
  <c r="BW150" i="64" s="1"/>
  <c r="BW153" i="64" a="1"/>
  <c r="BW153" i="64" s="1"/>
  <c r="BW152" i="64" a="1"/>
  <c r="BW152" i="64" s="1"/>
  <c r="BW151" i="64" a="1"/>
  <c r="BW151" i="64" s="1"/>
  <c r="BV155" i="64"/>
  <c r="BW1539" i="64" a="1"/>
  <c r="BW1539" i="64" s="1"/>
  <c r="AG2789" i="64"/>
  <c r="BS1245" i="64"/>
  <c r="BT1244" i="64"/>
  <c r="BT1245" i="64" s="1"/>
  <c r="BV1239" i="64"/>
  <c r="BV1240" i="64"/>
  <c r="BV1241" i="64"/>
  <c r="BU1242" i="64"/>
  <c r="BV1237" i="64"/>
  <c r="BW1234" i="64" a="1"/>
  <c r="BW1234" i="64" s="1"/>
  <c r="BW1230" i="64" a="1"/>
  <c r="BW1230" i="64" s="1"/>
  <c r="BW1231" i="64" a="1"/>
  <c r="BW1231" i="64" s="1"/>
  <c r="BW1232" i="64" a="1"/>
  <c r="BW1232" i="64" s="1"/>
  <c r="BW1233" i="64" a="1"/>
  <c r="BW1233" i="64" s="1"/>
  <c r="BV1238" i="64"/>
  <c r="BU1227" i="64"/>
  <c r="BV1226" i="64"/>
  <c r="BV1225" i="64"/>
  <c r="BV1224" i="64"/>
  <c r="BV1223" i="64"/>
  <c r="BW1203" i="64" a="1"/>
  <c r="BW1203" i="64" s="1"/>
  <c r="BW1211" i="64" s="1"/>
  <c r="BW1217" i="64" a="1"/>
  <c r="BW1217" i="64" s="1"/>
  <c r="BW1218" i="64" a="1"/>
  <c r="BW1218" i="64" s="1"/>
  <c r="BW1219" i="64" a="1"/>
  <c r="BW1219" i="64" s="1"/>
  <c r="BW1215" i="64" a="1"/>
  <c r="BW1215" i="64" s="1"/>
  <c r="BW1199" i="64" a="1"/>
  <c r="BW1199" i="64" s="1"/>
  <c r="BW1207" i="64" s="1"/>
  <c r="BW1200" i="64" a="1"/>
  <c r="BW1200" i="64" s="1"/>
  <c r="BW1208" i="64" s="1"/>
  <c r="BW1216" i="64" a="1"/>
  <c r="BW1216" i="64" s="1"/>
  <c r="BW1201" i="64" a="1"/>
  <c r="BW1201" i="64" s="1"/>
  <c r="BW1202" i="64" a="1"/>
  <c r="BW1202" i="64" s="1"/>
  <c r="BW1210" i="64" s="1"/>
  <c r="BV1222" i="64"/>
  <c r="BW251" i="64" a="1"/>
  <c r="BW251" i="64" s="1"/>
  <c r="BV1174" i="64"/>
  <c r="BV1176" i="64" s="1"/>
  <c r="BT1518" i="64"/>
  <c r="BU1517" i="64"/>
  <c r="BW374" i="64" a="1"/>
  <c r="BW374" i="64" s="1"/>
  <c r="BW1514" i="64" a="1"/>
  <c r="BW1514" i="64" s="1"/>
  <c r="BW355" i="64" a="1"/>
  <c r="BW355" i="64" s="1"/>
  <c r="BW1175" i="64" a="1"/>
  <c r="BW1175" i="64" s="1"/>
  <c r="BW1141" i="64" a="1"/>
  <c r="BW1141" i="64" s="1"/>
  <c r="BW342" i="64" a="1"/>
  <c r="BW342" i="64" s="1"/>
  <c r="BU1138" i="64"/>
  <c r="BV1134" i="64"/>
  <c r="BV1142" i="64" s="1"/>
  <c r="BW1137" i="64" a="1"/>
  <c r="BW1137" i="64" s="1"/>
  <c r="BW1133" i="64" a="1"/>
  <c r="BW1133" i="64" s="1"/>
  <c r="BX302" i="64"/>
  <c r="CA2" i="861"/>
  <c r="CA2" i="1413" s="1"/>
  <c r="BZ1" i="861"/>
  <c r="BZ1" i="1413" s="1"/>
  <c r="BZ7" i="861"/>
  <c r="BZ7" i="1413" s="1"/>
  <c r="BW34" i="863"/>
  <c r="BX18" i="864"/>
  <c r="BX17" i="864"/>
  <c r="BY19" i="864"/>
  <c r="BX16" i="864"/>
  <c r="BW53" i="863" a="1"/>
  <c r="BW53" i="863" s="1"/>
  <c r="BW51" i="863" a="1"/>
  <c r="BW51" i="863" s="1"/>
  <c r="BW49" i="863" a="1"/>
  <c r="BW49" i="863" s="1"/>
  <c r="BX43" i="863" a="1"/>
  <c r="BX43" i="863" s="1"/>
  <c r="BX42" i="863" a="1"/>
  <c r="BX42" i="863" s="1"/>
  <c r="BX32" i="863"/>
  <c r="BX39" i="863" a="1"/>
  <c r="BX39" i="863" s="1"/>
  <c r="BX41" i="863" a="1"/>
  <c r="BX41" i="863" s="1"/>
  <c r="BX40" i="863" a="1"/>
  <c r="BX40" i="863" s="1"/>
  <c r="BX30" i="863"/>
  <c r="BX29" i="863"/>
  <c r="BY2" i="863"/>
  <c r="BY31" i="863" s="1"/>
  <c r="AG324" i="64"/>
  <c r="AH321" i="64"/>
  <c r="AH320" i="64"/>
  <c r="AH303" i="64"/>
  <c r="AH304" i="64"/>
  <c r="AH322" i="64"/>
  <c r="AH305" i="64"/>
  <c r="AH323" i="64"/>
  <c r="AG306" i="64"/>
  <c r="BK3" i="860"/>
  <c r="BK4" i="860" s="1"/>
  <c r="BL2" i="860"/>
  <c r="BK1" i="860"/>
  <c r="BK7" i="860"/>
  <c r="AF1100" i="64"/>
  <c r="AF1110" i="64" s="1"/>
  <c r="AE1110" i="64"/>
  <c r="AE2902" i="64"/>
  <c r="AG1104" i="64" a="1"/>
  <c r="AG1104" i="64" s="1"/>
  <c r="AG1099" i="64" a="1"/>
  <c r="AG1099" i="64" s="1"/>
  <c r="AF687" i="64"/>
  <c r="AF2894" i="64"/>
  <c r="AG2887" i="64" a="1"/>
  <c r="AG2887" i="64" s="1"/>
  <c r="AG2888" i="64" a="1"/>
  <c r="AG2888" i="64" s="1"/>
  <c r="AG2889" i="64" a="1"/>
  <c r="AG2889" i="64" s="1"/>
  <c r="AG2890" i="64" a="1"/>
  <c r="AG2890" i="64" s="1"/>
  <c r="AG2891" i="64" a="1"/>
  <c r="AG2891" i="64" s="1"/>
  <c r="AG2886" i="64" a="1"/>
  <c r="AG2886" i="64" s="1"/>
  <c r="AG2885" i="64" a="1"/>
  <c r="AG2885" i="64" s="1"/>
  <c r="AG2892" i="64" a="1"/>
  <c r="AG2892" i="64" s="1"/>
  <c r="AG2893" i="64" a="1"/>
  <c r="AG2893" i="64" s="1"/>
  <c r="AG663" i="64" a="1"/>
  <c r="AG663" i="64" s="1"/>
  <c r="AG686" i="64" a="1"/>
  <c r="AG686" i="64" s="1"/>
  <c r="AG685" i="64" a="1"/>
  <c r="AG685" i="64" s="1"/>
  <c r="AF664" i="64"/>
  <c r="AG3099" i="64"/>
  <c r="AG3065" i="64"/>
  <c r="AF2998" i="64"/>
  <c r="AF2976" i="64"/>
  <c r="AG3403" i="64" a="1"/>
  <c r="AG3403" i="64" s="1"/>
  <c r="AG2977" i="64" a="1"/>
  <c r="AG2977" i="64" s="1"/>
  <c r="AG2997" i="64" a="1"/>
  <c r="AG2997" i="64" s="1"/>
  <c r="BQ2654" i="64"/>
  <c r="BP2656" i="64"/>
  <c r="BQ2633" i="64"/>
  <c r="BQ2635" i="64" s="1"/>
  <c r="AC2530" i="64"/>
  <c r="AC2532" i="64" s="1"/>
  <c r="AC2533" i="64" s="1"/>
  <c r="AD2521" i="64"/>
  <c r="AE2519" i="64"/>
  <c r="AE2528" i="64"/>
  <c r="AE2520" i="64"/>
  <c r="AE2529" i="64"/>
  <c r="AG2525" i="64" a="1"/>
  <c r="AG2525" i="64" s="1"/>
  <c r="AG2524" i="64" a="1"/>
  <c r="AG2524" i="64" s="1"/>
  <c r="AG2516" i="64" a="1"/>
  <c r="AG2516" i="64" s="1"/>
  <c r="AG2515" i="64" a="1"/>
  <c r="AG2515" i="64" s="1"/>
  <c r="AF2512" i="64"/>
  <c r="AF2511" i="64"/>
  <c r="AG2506" i="64" a="1"/>
  <c r="AG2506" i="64" s="1"/>
  <c r="AG2507" i="64" a="1"/>
  <c r="AG2507" i="64" s="1"/>
  <c r="AF3045" i="64"/>
  <c r="AG3044" i="64" a="1"/>
  <c r="AG3044" i="64" s="1"/>
  <c r="AG975" i="64" a="1"/>
  <c r="AG975" i="64" s="1"/>
  <c r="AH2788" i="64"/>
  <c r="AH2789" i="64" s="1"/>
  <c r="AF2264" i="64"/>
  <c r="AF1913" i="64"/>
  <c r="AF2427" i="64"/>
  <c r="AF1492" i="64"/>
  <c r="AF1001" i="64"/>
  <c r="AF977" i="64"/>
  <c r="AE105" i="64"/>
  <c r="AG970" i="64" a="1"/>
  <c r="AG970" i="64" s="1"/>
  <c r="AG118" i="64" a="1"/>
  <c r="AG118" i="64" s="1"/>
  <c r="AG662" i="64" a="1"/>
  <c r="AG662" i="64" s="1"/>
  <c r="AG98" i="64" a="1"/>
  <c r="AG98" i="64" s="1"/>
  <c r="AG102" i="64" a="1"/>
  <c r="AG102" i="64" s="1"/>
  <c r="AG103" i="64" a="1"/>
  <c r="AG103" i="64" s="1"/>
  <c r="AF99" i="64"/>
  <c r="AG96" i="64" a="1"/>
  <c r="AG96" i="64" s="1"/>
  <c r="AG97" i="64" a="1"/>
  <c r="AG97" i="64" s="1"/>
  <c r="AG1000" i="64" a="1"/>
  <c r="AG1000" i="64" s="1"/>
  <c r="AG3300" i="64" a="1"/>
  <c r="AG3300" i="64" s="1"/>
  <c r="AG3377" i="64" a="1"/>
  <c r="AG3377" i="64" s="1"/>
  <c r="AG3351" i="64" a="1"/>
  <c r="AG3351" i="64" s="1"/>
  <c r="AG3326" i="64" a="1"/>
  <c r="AG3326" i="64" s="1"/>
  <c r="AG2403" i="64" a="1"/>
  <c r="AG2403" i="64" s="1"/>
  <c r="AG2404" i="64" s="1"/>
  <c r="AF136" i="64"/>
  <c r="AG132" i="64" a="1"/>
  <c r="AG132" i="64" s="1"/>
  <c r="AG133" i="64" a="1"/>
  <c r="AG133" i="64" s="1"/>
  <c r="AG134" i="64" a="1"/>
  <c r="AG134" i="64" s="1"/>
  <c r="AG135" i="64" a="1"/>
  <c r="AG135" i="64" s="1"/>
  <c r="AG2345" i="64" a="1"/>
  <c r="AG2345" i="64" s="1"/>
  <c r="AG2346" i="64" s="1"/>
  <c r="AG584" i="64" a="1"/>
  <c r="AG584" i="64" s="1"/>
  <c r="AG3427" i="64" a="1"/>
  <c r="AG3427" i="64" s="1"/>
  <c r="AG2265" i="64" a="1"/>
  <c r="AG2265" i="64" s="1"/>
  <c r="AG2683" i="64" a="1"/>
  <c r="AG2683" i="64" s="1"/>
  <c r="AG2691" i="64" s="1"/>
  <c r="AG2426" i="64" a="1"/>
  <c r="AG2426" i="64" s="1"/>
  <c r="AG2428" i="64" a="1"/>
  <c r="AG2428" i="64" s="1"/>
  <c r="AG2434" i="64" a="1"/>
  <c r="AG2434" i="64" s="1"/>
  <c r="AG1912" i="64" a="1"/>
  <c r="AG1912" i="64" s="1"/>
  <c r="AG1491" i="64" a="1"/>
  <c r="AG1491" i="64" s="1"/>
  <c r="N1442" i="64"/>
  <c r="BY1440" i="64" a="1"/>
  <c r="BX1585" i="64"/>
  <c r="BW2558" i="64" a="1"/>
  <c r="Y1023" i="64" a="1"/>
  <c r="BV1517" i="64" a="1"/>
  <c r="BW1703" i="64" a="1"/>
  <c r="AG2998" i="64" a="1"/>
  <c r="AG1100" i="64" a="1"/>
  <c r="AG1001" i="64" a="1"/>
  <c r="AO1836" i="64" a="1"/>
  <c r="BW1985" i="64" a="1"/>
  <c r="AG2512" i="64" a="1"/>
  <c r="BX1607" i="64"/>
  <c r="AH3065" i="64" a="1"/>
  <c r="AG687" i="64" a="1"/>
  <c r="BW1134" i="64" a="1"/>
  <c r="AG2976" i="64" a="1"/>
  <c r="BW1318" i="64" a="1"/>
  <c r="BW455" i="64" a="1"/>
  <c r="BW1540" i="64"/>
  <c r="BW1174" i="64" a="1"/>
  <c r="AG1913" i="64" a="1"/>
  <c r="AH3099" i="64" a="1"/>
  <c r="BU1518" i="64" a="1"/>
  <c r="AG2427" i="64" a="1"/>
  <c r="AG664" i="64" a="1"/>
  <c r="AG1492" i="64" a="1"/>
  <c r="AG977" i="64" a="1"/>
  <c r="BX3241" i="64" a="1"/>
  <c r="BX1562" i="64"/>
  <c r="BX1629" i="64"/>
  <c r="AG3045" i="64" a="1"/>
  <c r="BX1651" i="64"/>
  <c r="BW2400" i="64" a="1"/>
  <c r="BW1515" i="64" a="1"/>
  <c r="BW1274" i="64" a="1"/>
  <c r="AG2511" i="64" a="1"/>
  <c r="BW1386" i="64" a="1"/>
  <c r="AG585" i="64" a="1"/>
  <c r="AG2264" i="64" a="1"/>
  <c r="BX1674" i="64"/>
  <c r="AM63" i="1413" l="1"/>
  <c r="AM91" i="861" s="1"/>
  <c r="AO37" i="1413"/>
  <c r="AO69" i="861" s="1"/>
  <c r="AO49" i="1413"/>
  <c r="AO51" i="1413" s="1"/>
  <c r="BX43" i="1413"/>
  <c r="BX17" i="861" s="1"/>
  <c r="AP27" i="1413"/>
  <c r="BY14" i="1413"/>
  <c r="BY43" i="1413" s="1"/>
  <c r="BY17" i="861" s="1"/>
  <c r="BZ76" i="1413"/>
  <c r="BZ69" i="1413"/>
  <c r="BZ60" i="1413"/>
  <c r="BZ50" i="1413"/>
  <c r="BZ11" i="1413"/>
  <c r="BZ56" i="1413"/>
  <c r="BZ17" i="1413"/>
  <c r="BZ10" i="1413"/>
  <c r="BZ45" i="1413"/>
  <c r="BZ31" i="1413"/>
  <c r="BZ42" i="1413"/>
  <c r="BZ36" i="1413"/>
  <c r="BZ12" i="1413"/>
  <c r="BZ13" i="1413"/>
  <c r="BZ32" i="1413"/>
  <c r="BZ25" i="1413"/>
  <c r="BZ18" i="1413"/>
  <c r="AO48" i="1413"/>
  <c r="AN53" i="1413"/>
  <c r="AN57" i="1413"/>
  <c r="AN18" i="861" s="1"/>
  <c r="BX24" i="1413"/>
  <c r="BY1440" i="64"/>
  <c r="BO1442" i="64"/>
  <c r="BY722" i="64" a="1"/>
  <c r="BY722" i="64" s="1"/>
  <c r="BY716" i="64" a="1"/>
  <c r="BY716" i="64" s="1"/>
  <c r="BY723" i="64" a="1"/>
  <c r="BY723" i="64" s="1"/>
  <c r="AP717" i="64"/>
  <c r="AP718" i="64" s="1"/>
  <c r="BX78" i="64"/>
  <c r="BX84" i="64" s="1"/>
  <c r="BY77" i="64" a="1"/>
  <c r="BY77" i="64" s="1"/>
  <c r="BY75" i="64" a="1"/>
  <c r="BY75" i="64" s="1"/>
  <c r="BY625" i="64" a="1"/>
  <c r="BY625" i="64" s="1"/>
  <c r="BY81" i="64" a="1"/>
  <c r="BY81" i="64" s="1"/>
  <c r="BY76" i="64" a="1"/>
  <c r="BY76" i="64" s="1"/>
  <c r="BY74" i="64" a="1"/>
  <c r="BY74" i="64" s="1"/>
  <c r="BY82" i="64" a="1"/>
  <c r="BY82" i="64" s="1"/>
  <c r="BW103" i="861"/>
  <c r="AO1836" i="64"/>
  <c r="AP1831" i="64"/>
  <c r="AO1798" i="64"/>
  <c r="AI632" i="64"/>
  <c r="AI618" i="64"/>
  <c r="AI622" i="64" s="1"/>
  <c r="AH642" i="64"/>
  <c r="BY635" i="64" a="1"/>
  <c r="BY635" i="64" s="1"/>
  <c r="BY627" i="64" a="1"/>
  <c r="BY627" i="64" s="1"/>
  <c r="BY631" i="64" a="1"/>
  <c r="BY631" i="64" s="1"/>
  <c r="BY621" i="64" a="1"/>
  <c r="BY621" i="64" s="1"/>
  <c r="AI616" i="64"/>
  <c r="AI626" i="64" s="1"/>
  <c r="BY613" i="64" a="1"/>
  <c r="BY613" i="64" s="1"/>
  <c r="BY610" i="64" a="1"/>
  <c r="BY610" i="64" s="1"/>
  <c r="BY614" i="64" a="1"/>
  <c r="BY614" i="64" s="1"/>
  <c r="BX615" i="64"/>
  <c r="BX612" i="64"/>
  <c r="BX3241" i="64"/>
  <c r="BY3240" i="64" a="1"/>
  <c r="BY3240" i="64" s="1"/>
  <c r="BY3023" i="64" a="1"/>
  <c r="BY3023" i="64" s="1"/>
  <c r="BY3025" i="64" s="1"/>
  <c r="BY3215" i="64" a="1"/>
  <c r="BY3215" i="64" s="1"/>
  <c r="AP3216" i="64"/>
  <c r="AP3217" i="64" s="1"/>
  <c r="BX3020" i="64"/>
  <c r="BY3018" i="64" a="1"/>
  <c r="BY3018" i="64" s="1"/>
  <c r="BY3019" i="64" a="1"/>
  <c r="BY3019" i="64" s="1"/>
  <c r="BY60" i="64" a="1"/>
  <c r="BY60" i="64" s="1"/>
  <c r="BY58" i="64" s="1" a="1"/>
  <c r="BY58" i="64" s="1"/>
  <c r="BY61" i="64" a="1"/>
  <c r="BY61" i="64" s="1"/>
  <c r="BY59" i="64" a="1"/>
  <c r="BY59" i="64" s="1"/>
  <c r="BY3541" i="64" a="1"/>
  <c r="BY3541" i="64" s="1"/>
  <c r="BY3520" i="64" a="1"/>
  <c r="BY3520" i="64" s="1"/>
  <c r="BY1583" i="64" a="1"/>
  <c r="BY1583" i="64" s="1"/>
  <c r="BY1584" i="64" a="1"/>
  <c r="BY1584" i="64" s="1"/>
  <c r="BY1672" i="64" a="1"/>
  <c r="BY1672" i="64" s="1"/>
  <c r="BY1673" i="64" a="1"/>
  <c r="BY1673" i="64" s="1"/>
  <c r="BY1628" i="64" a="1"/>
  <c r="BY1628" i="64" s="1"/>
  <c r="BY1650" i="64" a="1"/>
  <c r="BY1650" i="64" s="1"/>
  <c r="BY1561" i="64" a="1"/>
  <c r="BY1561" i="64" s="1"/>
  <c r="BY1606" i="64" a="1"/>
  <c r="BY1606" i="64" s="1"/>
  <c r="BX20" i="864"/>
  <c r="BX102" i="861" s="1"/>
  <c r="BY787" i="64" a="1"/>
  <c r="BY787" i="64" s="1"/>
  <c r="BY781" i="64" a="1"/>
  <c r="BY781" i="64" s="1"/>
  <c r="BY782" i="64" s="1"/>
  <c r="BY791" i="64" a="1"/>
  <c r="BY791" i="64" s="1"/>
  <c r="BM788" i="64"/>
  <c r="BM792" i="64" s="1"/>
  <c r="BM784" i="64"/>
  <c r="BN779" i="64"/>
  <c r="BN783" i="64" s="1"/>
  <c r="BX21" i="863"/>
  <c r="BX33" i="863"/>
  <c r="BX17" i="863" s="1"/>
  <c r="BX33" i="861" s="1"/>
  <c r="BX44" i="863"/>
  <c r="AG585" i="64"/>
  <c r="BY4" i="64"/>
  <c r="BZ3" i="64"/>
  <c r="BZ1439" i="64" s="1" a="1"/>
  <c r="BZ1439" i="64" s="1"/>
  <c r="CA2" i="64"/>
  <c r="BZ7" i="64"/>
  <c r="BZ1" i="64"/>
  <c r="BN507" i="64"/>
  <c r="BM508" i="64"/>
  <c r="BM510" i="64"/>
  <c r="BJ559" i="64"/>
  <c r="BK558" i="64"/>
  <c r="BJ561" i="64"/>
  <c r="BY390" i="64"/>
  <c r="CA2" i="864"/>
  <c r="BY4" i="863"/>
  <c r="BY4" i="864"/>
  <c r="BZ7" i="864"/>
  <c r="BZ7" i="863"/>
  <c r="BZ3" i="864"/>
  <c r="BZ3" i="863"/>
  <c r="BZ1" i="864"/>
  <c r="BZ1" i="863"/>
  <c r="U918" i="64"/>
  <c r="U914" i="64"/>
  <c r="CA3" i="861"/>
  <c r="CA3" i="1413" s="1"/>
  <c r="BZ4" i="861"/>
  <c r="BZ4" i="1413" s="1"/>
  <c r="Y1023" i="64"/>
  <c r="AG252" i="64" a="1"/>
  <c r="AG252" i="64" s="1"/>
  <c r="Z1022" i="64" a="1"/>
  <c r="Z1022" i="64" s="1"/>
  <c r="X457" i="64"/>
  <c r="Y453" i="64" s="1"/>
  <c r="X459" i="64"/>
  <c r="V905" i="64"/>
  <c r="V913" i="64"/>
  <c r="X1705" i="64"/>
  <c r="Y1701" i="64" s="1"/>
  <c r="X1707" i="64"/>
  <c r="BT95" i="861"/>
  <c r="BU95" i="861"/>
  <c r="BW2146" i="64"/>
  <c r="BW2155" i="64" s="1"/>
  <c r="BW2158" i="64" s="1"/>
  <c r="BT64" i="861"/>
  <c r="BV2158" i="64"/>
  <c r="BX2154" i="64" a="1"/>
  <c r="BX2154" i="64" s="1"/>
  <c r="BX2153" i="64" a="1"/>
  <c r="BX2153" i="64" s="1"/>
  <c r="BQ2162" i="64"/>
  <c r="BW1515" i="64"/>
  <c r="BW1985" i="64"/>
  <c r="BW1987" i="64" s="1"/>
  <c r="BX1986" i="64" a="1"/>
  <c r="BX1986" i="64" s="1"/>
  <c r="BX1984" i="64" a="1"/>
  <c r="BX1984" i="64" s="1"/>
  <c r="BX406" i="64" a="1"/>
  <c r="BX406" i="64" s="1"/>
  <c r="BX404" i="64" a="1"/>
  <c r="BX404" i="64" s="1"/>
  <c r="BW405" i="64"/>
  <c r="BW407" i="64" s="1"/>
  <c r="BX479" i="64" a="1"/>
  <c r="BX479" i="64" s="1"/>
  <c r="BX403" i="64" a="1"/>
  <c r="BX403" i="64" s="1"/>
  <c r="BX530" i="64" a="1"/>
  <c r="BX530" i="64" s="1"/>
  <c r="BW455" i="64"/>
  <c r="BW1703" i="64"/>
  <c r="BW1704" i="64" s="1"/>
  <c r="BX1702" i="64" a="1"/>
  <c r="BX1702" i="64" s="1"/>
  <c r="BX454" i="64" a="1"/>
  <c r="BX454" i="64" s="1"/>
  <c r="BW1386" i="64"/>
  <c r="BW1318" i="64"/>
  <c r="BX1317" i="64" a="1"/>
  <c r="BX1317" i="64" s="1"/>
  <c r="BX1385" i="64" a="1"/>
  <c r="BX1385" i="64" s="1"/>
  <c r="BV1393" i="64"/>
  <c r="BV1387" i="64"/>
  <c r="BV1394" i="64" s="1"/>
  <c r="BW2558" i="64"/>
  <c r="BW2567" i="64" s="1"/>
  <c r="BX2559" i="64" a="1"/>
  <c r="BX2559" i="64" s="1"/>
  <c r="CJ2589" i="64"/>
  <c r="CJ2591" i="64" s="1"/>
  <c r="BW1274" i="64"/>
  <c r="BW2400" i="64"/>
  <c r="BW2402" i="64" s="1"/>
  <c r="BU1289" i="64" a="1"/>
  <c r="BU1289" i="64" s="1"/>
  <c r="BX2399" i="64" a="1"/>
  <c r="BX2399" i="64" s="1"/>
  <c r="BX1275" i="64" a="1"/>
  <c r="BX1275" i="64" s="1"/>
  <c r="BV1288" i="64"/>
  <c r="BV1283" i="64"/>
  <c r="BX1469" i="64" a="1"/>
  <c r="BX1469" i="64" s="1"/>
  <c r="BX2401" i="64" a="1"/>
  <c r="BX2401" i="64" s="1"/>
  <c r="BW1467" i="64"/>
  <c r="BW1468" i="64" s="1"/>
  <c r="BW1470" i="64" s="1"/>
  <c r="BX1465" i="64" a="1"/>
  <c r="BX1465" i="64" s="1"/>
  <c r="BX1466" i="64" a="1"/>
  <c r="BX1466" i="64" s="1"/>
  <c r="BX911" i="64" a="1"/>
  <c r="BX911" i="64" s="1"/>
  <c r="BX900" i="64" a="1"/>
  <c r="BX900" i="64" s="1"/>
  <c r="BX917" i="64" a="1"/>
  <c r="BX917" i="64" s="1"/>
  <c r="BX903" i="64" a="1"/>
  <c r="BX903" i="64" s="1"/>
  <c r="BR2613" i="64"/>
  <c r="BX154" i="64" a="1"/>
  <c r="BX154" i="64" s="1"/>
  <c r="BW184" i="64"/>
  <c r="BW169" i="64"/>
  <c r="BV170" i="64"/>
  <c r="BW183" i="64"/>
  <c r="BW180" i="64"/>
  <c r="BW181" i="64"/>
  <c r="BW182" i="64"/>
  <c r="BR188" i="64"/>
  <c r="BW166" i="64"/>
  <c r="BW167" i="64"/>
  <c r="BW168" i="64"/>
  <c r="BW165" i="64"/>
  <c r="BS187" i="64"/>
  <c r="BS188" i="64" s="1"/>
  <c r="BX173" i="64" a="1"/>
  <c r="BX173" i="64" s="1"/>
  <c r="BX175" i="64" a="1"/>
  <c r="BX175" i="64" s="1"/>
  <c r="BX174" i="64" a="1"/>
  <c r="BX174" i="64" s="1"/>
  <c r="BX176" i="64" a="1"/>
  <c r="BX176" i="64" s="1"/>
  <c r="BX161" i="64" a="1"/>
  <c r="BX161" i="64" s="1"/>
  <c r="BX177" i="64" a="1"/>
  <c r="BX177" i="64" s="1"/>
  <c r="BX160" i="64" a="1"/>
  <c r="BX160" i="64" s="1"/>
  <c r="BX159" i="64" a="1"/>
  <c r="BX159" i="64" s="1"/>
  <c r="BX158" i="64" a="1"/>
  <c r="BX158" i="64" s="1"/>
  <c r="BX162" i="64" a="1"/>
  <c r="BX162" i="64" s="1"/>
  <c r="BT185" i="64"/>
  <c r="BT187" i="64" s="1"/>
  <c r="BT188" i="64" s="1"/>
  <c r="BX389" i="64" a="1"/>
  <c r="BX389" i="64" s="1"/>
  <c r="BX153" i="64" a="1"/>
  <c r="BX153" i="64" s="1"/>
  <c r="BX152" i="64" a="1"/>
  <c r="BX152" i="64" s="1"/>
  <c r="BX151" i="64" a="1"/>
  <c r="BX151" i="64" s="1"/>
  <c r="BX150" i="64" a="1"/>
  <c r="BX150" i="64" s="1"/>
  <c r="BW155" i="64"/>
  <c r="BX1539" i="64" a="1"/>
  <c r="BX1539" i="64" s="1"/>
  <c r="BW1209" i="64"/>
  <c r="BW1239" i="64" s="1"/>
  <c r="BU1244" i="64"/>
  <c r="BW1238" i="64"/>
  <c r="BW1240" i="64"/>
  <c r="BW1237" i="64"/>
  <c r="BV1242" i="64"/>
  <c r="BW1241" i="64"/>
  <c r="BX1234" i="64" a="1"/>
  <c r="BX1234" i="64" s="1"/>
  <c r="BX1230" i="64" a="1"/>
  <c r="BX1230" i="64" s="1"/>
  <c r="BX1231" i="64" a="1"/>
  <c r="BX1231" i="64" s="1"/>
  <c r="BX1232" i="64" a="1"/>
  <c r="BX1232" i="64" s="1"/>
  <c r="BX1233" i="64" a="1"/>
  <c r="BX1233" i="64" s="1"/>
  <c r="BW1222" i="64"/>
  <c r="BV1227" i="64"/>
  <c r="BW1225" i="64"/>
  <c r="BW1223" i="64"/>
  <c r="BX1202" i="64" a="1"/>
  <c r="BX1202" i="64" s="1"/>
  <c r="BX1210" i="64" s="1"/>
  <c r="BX1203" i="64" a="1"/>
  <c r="BX1203" i="64" s="1"/>
  <c r="BX1211" i="64" s="1"/>
  <c r="BX1217" i="64" a="1"/>
  <c r="BX1217" i="64" s="1"/>
  <c r="BX1218" i="64" a="1"/>
  <c r="BX1218" i="64" s="1"/>
  <c r="BX1219" i="64" a="1"/>
  <c r="BX1219" i="64" s="1"/>
  <c r="BX1201" i="64" a="1"/>
  <c r="BX1201" i="64" s="1"/>
  <c r="BX1209" i="64" s="1"/>
  <c r="BX1215" i="64" a="1"/>
  <c r="BX1215" i="64" s="1"/>
  <c r="BX1199" i="64" a="1"/>
  <c r="BX1199" i="64" s="1"/>
  <c r="BX1200" i="64" a="1"/>
  <c r="BX1200" i="64" s="1"/>
  <c r="BX1216" i="64" a="1"/>
  <c r="BX1216" i="64" s="1"/>
  <c r="BW1226" i="64"/>
  <c r="BX251" i="64" a="1"/>
  <c r="BX251" i="64" s="1"/>
  <c r="BW1174" i="64"/>
  <c r="BW1176" i="64" s="1"/>
  <c r="BU1518" i="64"/>
  <c r="BV1517" i="64"/>
  <c r="BX374" i="64" a="1"/>
  <c r="BX374" i="64" s="1"/>
  <c r="BX1514" i="64" a="1"/>
  <c r="BX1514" i="64" s="1"/>
  <c r="BX355" i="64" a="1"/>
  <c r="BX355" i="64" s="1"/>
  <c r="BX1175" i="64" a="1"/>
  <c r="BX1175" i="64" s="1"/>
  <c r="BX1141" i="64" a="1"/>
  <c r="BX1141" i="64" s="1"/>
  <c r="BX342" i="64" a="1"/>
  <c r="BX342" i="64" s="1"/>
  <c r="BV1138" i="64"/>
  <c r="BW1134" i="64"/>
  <c r="BW1142" i="64" s="1"/>
  <c r="BX1137" i="64" a="1"/>
  <c r="BX1137" i="64" s="1"/>
  <c r="BX1133" i="64" a="1"/>
  <c r="BX1133" i="64" s="1"/>
  <c r="BY302" i="64"/>
  <c r="BY43" i="863" a="1"/>
  <c r="BY43" i="863" s="1"/>
  <c r="BY42" i="863" a="1"/>
  <c r="BY42" i="863" s="1"/>
  <c r="BY41" i="863" a="1"/>
  <c r="BY41" i="863" s="1"/>
  <c r="BY40" i="863" a="1"/>
  <c r="BY40" i="863" s="1"/>
  <c r="BY39" i="863" a="1"/>
  <c r="BY39" i="863" s="1"/>
  <c r="BY32" i="863"/>
  <c r="BY29" i="863"/>
  <c r="BZ2" i="863"/>
  <c r="BZ31" i="863" s="1"/>
  <c r="BY30" i="863"/>
  <c r="BX51" i="863" a="1"/>
  <c r="BX51" i="863" s="1"/>
  <c r="BX53" i="863" a="1"/>
  <c r="BX53" i="863" s="1"/>
  <c r="BX49" i="863" a="1"/>
  <c r="BX49" i="863" s="1"/>
  <c r="BX34" i="863"/>
  <c r="BY18" i="864"/>
  <c r="BY17" i="864"/>
  <c r="BY16" i="864"/>
  <c r="BZ19" i="864"/>
  <c r="CB2" i="861"/>
  <c r="CB2" i="1413" s="1"/>
  <c r="CA1" i="861"/>
  <c r="CA1" i="1413" s="1"/>
  <c r="CA7" i="861"/>
  <c r="CA7" i="1413" s="1"/>
  <c r="AH306" i="64"/>
  <c r="AI321" i="64"/>
  <c r="AI320" i="64"/>
  <c r="AI303" i="64"/>
  <c r="AI304" i="64"/>
  <c r="AI322" i="64"/>
  <c r="AI305" i="64"/>
  <c r="AI323" i="64"/>
  <c r="AH324" i="64"/>
  <c r="BL3" i="860"/>
  <c r="BL4" i="860" s="1"/>
  <c r="BM2" i="860"/>
  <c r="BL1" i="860"/>
  <c r="BL7" i="860"/>
  <c r="AG1100" i="64"/>
  <c r="AG1110" i="64" s="1"/>
  <c r="AF2902" i="64"/>
  <c r="AH1104" i="64" a="1"/>
  <c r="AH1104" i="64" s="1"/>
  <c r="AH1099" i="64" a="1"/>
  <c r="AH1099" i="64" s="1"/>
  <c r="AG687" i="64"/>
  <c r="AG2894" i="64"/>
  <c r="AH2885" i="64" a="1"/>
  <c r="AH2885" i="64" s="1"/>
  <c r="AH2886" i="64" a="1"/>
  <c r="AH2886" i="64" s="1"/>
  <c r="AH2887" i="64" a="1"/>
  <c r="AH2887" i="64" s="1"/>
  <c r="AH2888" i="64" a="1"/>
  <c r="AH2888" i="64" s="1"/>
  <c r="AH2889" i="64" a="1"/>
  <c r="AH2889" i="64" s="1"/>
  <c r="AH2891" i="64" a="1"/>
  <c r="AH2891" i="64" s="1"/>
  <c r="AH2890" i="64" a="1"/>
  <c r="AH2890" i="64" s="1"/>
  <c r="AH2892" i="64" a="1"/>
  <c r="AH2892" i="64" s="1"/>
  <c r="AH2893" i="64" a="1"/>
  <c r="AH2893" i="64" s="1"/>
  <c r="AH685" i="64" a="1"/>
  <c r="AH685" i="64" s="1"/>
  <c r="AH663" i="64" a="1"/>
  <c r="AH663" i="64" s="1"/>
  <c r="AH686" i="64" a="1"/>
  <c r="AH686" i="64" s="1"/>
  <c r="AG664" i="64"/>
  <c r="AH3065" i="64"/>
  <c r="AH3099" i="64"/>
  <c r="AG2998" i="64"/>
  <c r="AG2976" i="64"/>
  <c r="AH3403" i="64" a="1"/>
  <c r="AH3403" i="64" s="1"/>
  <c r="AH2977" i="64" a="1"/>
  <c r="AH2977" i="64" s="1"/>
  <c r="AH2997" i="64" a="1"/>
  <c r="AH2997" i="64" s="1"/>
  <c r="BQ2656" i="64"/>
  <c r="BR2654" i="64"/>
  <c r="BR2633" i="64"/>
  <c r="BR2635" i="64" s="1"/>
  <c r="AD2530" i="64"/>
  <c r="AD2532" i="64" s="1"/>
  <c r="AD2533" i="64" s="1"/>
  <c r="AE2521" i="64"/>
  <c r="AE2530" i="64"/>
  <c r="AF2520" i="64"/>
  <c r="AF2529" i="64"/>
  <c r="AF2519" i="64"/>
  <c r="AF2528" i="64"/>
  <c r="AH2525" i="64" a="1"/>
  <c r="AH2525" i="64" s="1"/>
  <c r="AH2524" i="64" a="1"/>
  <c r="AH2524" i="64" s="1"/>
  <c r="AH2516" i="64" a="1"/>
  <c r="AH2516" i="64" s="1"/>
  <c r="AH2515" i="64" a="1"/>
  <c r="AH2515" i="64" s="1"/>
  <c r="AG2512" i="64"/>
  <c r="AG2511" i="64"/>
  <c r="AH2506" i="64" a="1"/>
  <c r="AH2506" i="64" s="1"/>
  <c r="AH2507" i="64" a="1"/>
  <c r="AH2507" i="64" s="1"/>
  <c r="AG3045" i="64"/>
  <c r="AH3044" i="64" a="1"/>
  <c r="AH3044" i="64" s="1"/>
  <c r="AH975" i="64" a="1"/>
  <c r="AH975" i="64" s="1"/>
  <c r="AI2788" i="64"/>
  <c r="AI2789" i="64" s="1"/>
  <c r="AG1913" i="64"/>
  <c r="AG2264" i="64"/>
  <c r="AG2427" i="64"/>
  <c r="AG1492" i="64"/>
  <c r="AG1001" i="64"/>
  <c r="AG977" i="64"/>
  <c r="AF105" i="64"/>
  <c r="AH970" i="64" a="1"/>
  <c r="AH970" i="64" s="1"/>
  <c r="AH118" i="64" a="1"/>
  <c r="AH118" i="64" s="1"/>
  <c r="AH662" i="64" a="1"/>
  <c r="AH662" i="64" s="1"/>
  <c r="AH98" i="64" a="1"/>
  <c r="AH98" i="64" s="1"/>
  <c r="AH102" i="64" a="1"/>
  <c r="AH102" i="64" s="1"/>
  <c r="AH103" i="64" a="1"/>
  <c r="AH103" i="64" s="1"/>
  <c r="AG99" i="64"/>
  <c r="AH96" i="64" a="1"/>
  <c r="AH96" i="64" s="1"/>
  <c r="AH97" i="64" a="1"/>
  <c r="AH97" i="64" s="1"/>
  <c r="AH1000" i="64" a="1"/>
  <c r="AH1000" i="64" s="1"/>
  <c r="AH3300" i="64" a="1"/>
  <c r="AH3300" i="64" s="1"/>
  <c r="AH3326" i="64" a="1"/>
  <c r="AH3326" i="64" s="1"/>
  <c r="AH3377" i="64" a="1"/>
  <c r="AH3377" i="64" s="1"/>
  <c r="AH3351" i="64" a="1"/>
  <c r="AH3351" i="64" s="1"/>
  <c r="AH2403" i="64" a="1"/>
  <c r="AH2403" i="64" s="1"/>
  <c r="AH2404" i="64" s="1"/>
  <c r="AH133" i="64" a="1"/>
  <c r="AH133" i="64" s="1"/>
  <c r="AH134" i="64" a="1"/>
  <c r="AH134" i="64" s="1"/>
  <c r="AH135" i="64" a="1"/>
  <c r="AH135" i="64" s="1"/>
  <c r="AH132" i="64" a="1"/>
  <c r="AH132" i="64" s="1"/>
  <c r="AG136" i="64"/>
  <c r="AH2345" i="64" a="1"/>
  <c r="AH2345" i="64" s="1"/>
  <c r="AH2346" i="64" s="1"/>
  <c r="AH584" i="64" a="1"/>
  <c r="AH584" i="64" s="1"/>
  <c r="AH3427" i="64" a="1"/>
  <c r="AH3427" i="64" s="1"/>
  <c r="AH2265" i="64" a="1"/>
  <c r="AH2265" i="64" s="1"/>
  <c r="AH2683" i="64" a="1"/>
  <c r="AH2683" i="64" s="1"/>
  <c r="AH2691" i="64" s="1"/>
  <c r="AH2426" i="64" a="1"/>
  <c r="AH2426" i="64" s="1"/>
  <c r="AH2434" i="64" a="1"/>
  <c r="AH2434" i="64" s="1"/>
  <c r="AH2428" i="64" a="1"/>
  <c r="AH2428" i="64" s="1"/>
  <c r="AH1912" i="64" a="1"/>
  <c r="AH1912" i="64" s="1"/>
  <c r="AH1491" i="64" a="1"/>
  <c r="AH1491" i="64" s="1"/>
  <c r="BZ1440" i="64" a="1"/>
  <c r="BX1174" i="64" a="1"/>
  <c r="BY1629" i="64"/>
  <c r="AH2512" i="64" a="1"/>
  <c r="BY1651" i="64"/>
  <c r="BX1274" i="64" a="1"/>
  <c r="BX1985" i="64" a="1"/>
  <c r="AH2998" i="64" a="1"/>
  <c r="BY1607" i="64"/>
  <c r="Z1023" i="64" a="1"/>
  <c r="AH2427" i="64" a="1"/>
  <c r="BX1386" i="64" a="1"/>
  <c r="BY3241" i="64" a="1"/>
  <c r="AI3099" i="64" a="1"/>
  <c r="BX2558" i="64" a="1"/>
  <c r="AH2976" i="64" a="1"/>
  <c r="AH977" i="64" a="1"/>
  <c r="BY1585" i="64"/>
  <c r="BY1674" i="64"/>
  <c r="AH3045" i="64" a="1"/>
  <c r="AI3065" i="64" a="1"/>
  <c r="AH2511" i="64" a="1"/>
  <c r="AH687" i="64" a="1"/>
  <c r="BX2400" i="64" a="1"/>
  <c r="BX455" i="64" a="1"/>
  <c r="AH1913" i="64" a="1"/>
  <c r="BX1703" i="64" a="1"/>
  <c r="BV1518" i="64" a="1"/>
  <c r="AH585" i="64" a="1"/>
  <c r="BW1517" i="64" a="1"/>
  <c r="AH1001" i="64" a="1"/>
  <c r="AH664" i="64" a="1"/>
  <c r="BX1515" i="64" a="1"/>
  <c r="AH1100" i="64" a="1"/>
  <c r="AH2264" i="64" a="1"/>
  <c r="BX1318" i="64" a="1"/>
  <c r="BX1134" i="64" a="1"/>
  <c r="AH1492" i="64" a="1"/>
  <c r="BY1562" i="64"/>
  <c r="BX1540" i="64"/>
  <c r="AO39" i="1413" l="1"/>
  <c r="AO90" i="861" s="1"/>
  <c r="AN61" i="1413"/>
  <c r="AN59" i="861" s="1"/>
  <c r="CA42" i="1413"/>
  <c r="CA32" i="1413"/>
  <c r="CA25" i="1413"/>
  <c r="CA69" i="1413"/>
  <c r="CA18" i="1413"/>
  <c r="CA76" i="1413"/>
  <c r="CA60" i="1413"/>
  <c r="CA56" i="1413"/>
  <c r="CA45" i="1413"/>
  <c r="CA50" i="1413"/>
  <c r="CA10" i="1413"/>
  <c r="CA12" i="1413"/>
  <c r="CA11" i="1413"/>
  <c r="CA13" i="1413"/>
  <c r="CA36" i="1413"/>
  <c r="CA17" i="1413"/>
  <c r="CA31" i="1413"/>
  <c r="AO52" i="1413"/>
  <c r="BZ14" i="1413"/>
  <c r="BZ43" i="1413" s="1"/>
  <c r="BZ17" i="861" s="1"/>
  <c r="BY24" i="1413"/>
  <c r="BY20" i="1413"/>
  <c r="BY23" i="861" s="1"/>
  <c r="AQ23" i="1413"/>
  <c r="AP28" i="1413"/>
  <c r="AP33" i="1413"/>
  <c r="AP16" i="861" s="1"/>
  <c r="BZ1440" i="64"/>
  <c r="BP1442" i="64"/>
  <c r="BZ722" i="64" a="1"/>
  <c r="BZ722" i="64" s="1"/>
  <c r="AP724" i="64"/>
  <c r="AP719" i="64"/>
  <c r="AQ714" i="64"/>
  <c r="BZ716" i="64" a="1"/>
  <c r="BZ716" i="64" s="1"/>
  <c r="BZ723" i="64" a="1"/>
  <c r="BZ723" i="64" s="1"/>
  <c r="BY78" i="64"/>
  <c r="BY84" i="64" s="1"/>
  <c r="BZ75" i="64" a="1"/>
  <c r="BZ75" i="64" s="1"/>
  <c r="BZ77" i="64" a="1"/>
  <c r="BZ77" i="64" s="1"/>
  <c r="BZ625" i="64" a="1"/>
  <c r="BZ625" i="64" s="1"/>
  <c r="BZ76" i="64" a="1"/>
  <c r="BZ76" i="64" s="1"/>
  <c r="BZ74" i="64" a="1"/>
  <c r="BZ74" i="64" s="1"/>
  <c r="BZ82" i="64" a="1"/>
  <c r="BZ82" i="64" s="1"/>
  <c r="BZ81" i="64" a="1"/>
  <c r="BZ81" i="64" s="1"/>
  <c r="BX103" i="861"/>
  <c r="AO1838" i="64"/>
  <c r="AP1832" i="64"/>
  <c r="AP1834" i="64" s="1"/>
  <c r="AO1800" i="64"/>
  <c r="AP1795" i="64"/>
  <c r="AP1796" i="64" s="1"/>
  <c r="AI628" i="64"/>
  <c r="AI639" i="64" s="1"/>
  <c r="AI636" i="64"/>
  <c r="AI640" i="64" s="1"/>
  <c r="BZ635" i="64" a="1"/>
  <c r="BZ635" i="64" s="1"/>
  <c r="BZ627" i="64" a="1"/>
  <c r="BZ627" i="64" s="1"/>
  <c r="BZ631" i="64" a="1"/>
  <c r="BZ631" i="64" s="1"/>
  <c r="BZ621" i="64" a="1"/>
  <c r="BZ621" i="64" s="1"/>
  <c r="AJ608" i="64"/>
  <c r="BZ613" i="64" a="1"/>
  <c r="BZ613" i="64" s="1"/>
  <c r="BZ610" i="64" a="1"/>
  <c r="BZ610" i="64" s="1"/>
  <c r="BZ614" i="64" a="1"/>
  <c r="BZ614" i="64" s="1"/>
  <c r="BY615" i="64"/>
  <c r="BY612" i="64"/>
  <c r="BY3241" i="64"/>
  <c r="BZ3240" i="64" a="1"/>
  <c r="BZ3240" i="64" s="1"/>
  <c r="BZ3023" i="64" a="1"/>
  <c r="BZ3023" i="64" s="1"/>
  <c r="BZ3025" i="64" s="1"/>
  <c r="BZ3215" i="64" a="1"/>
  <c r="BZ3215" i="64" s="1"/>
  <c r="AQ3213" i="64"/>
  <c r="AP3218" i="64"/>
  <c r="BY3020" i="64"/>
  <c r="BZ3018" i="64" a="1"/>
  <c r="BZ3018" i="64" s="1"/>
  <c r="BZ3019" i="64" a="1"/>
  <c r="BZ3019" i="64" s="1"/>
  <c r="BZ60" i="64" a="1"/>
  <c r="BZ60" i="64" s="1"/>
  <c r="BZ58" i="64" s="1" a="1"/>
  <c r="BZ58" i="64" s="1"/>
  <c r="BZ59" i="64" a="1"/>
  <c r="BZ59" i="64" s="1"/>
  <c r="BZ61" i="64" a="1"/>
  <c r="BZ61" i="64" s="1"/>
  <c r="BZ3541" i="64" a="1"/>
  <c r="BZ3541" i="64" s="1"/>
  <c r="BZ3520" i="64" a="1"/>
  <c r="BZ3520" i="64" s="1"/>
  <c r="BZ1583" i="64" a="1"/>
  <c r="BZ1583" i="64" s="1"/>
  <c r="BZ1584" i="64" a="1"/>
  <c r="BZ1584" i="64" s="1"/>
  <c r="BZ1672" i="64" a="1"/>
  <c r="BZ1672" i="64" s="1"/>
  <c r="BZ1673" i="64" a="1"/>
  <c r="BZ1673" i="64" s="1"/>
  <c r="BZ1628" i="64" a="1"/>
  <c r="BZ1628" i="64" s="1"/>
  <c r="BZ1650" i="64" a="1"/>
  <c r="BZ1650" i="64" s="1"/>
  <c r="BZ1561" i="64" a="1"/>
  <c r="BZ1561" i="64" s="1"/>
  <c r="BZ1606" i="64" a="1"/>
  <c r="BZ1606" i="64" s="1"/>
  <c r="BY20" i="864"/>
  <c r="BY102" i="861" s="1"/>
  <c r="BN788" i="64"/>
  <c r="BN792" i="64" s="1"/>
  <c r="BN784" i="64"/>
  <c r="BO779" i="64"/>
  <c r="BO783" i="64" s="1"/>
  <c r="BZ791" i="64" a="1"/>
  <c r="BZ791" i="64" s="1"/>
  <c r="BZ787" i="64" a="1"/>
  <c r="BZ787" i="64" s="1"/>
  <c r="BZ781" i="64" a="1"/>
  <c r="BZ781" i="64" s="1"/>
  <c r="BZ782" i="64" s="1"/>
  <c r="BY21" i="863"/>
  <c r="BY33" i="863"/>
  <c r="BY17" i="863" s="1"/>
  <c r="BY33" i="861" s="1"/>
  <c r="BY44" i="863"/>
  <c r="AH585" i="64"/>
  <c r="BZ4" i="64"/>
  <c r="CA3" i="64"/>
  <c r="CA1439" i="64" s="1" a="1"/>
  <c r="CA1439" i="64" s="1"/>
  <c r="CA7" i="64"/>
  <c r="CA1" i="64"/>
  <c r="CB2" i="64"/>
  <c r="BL558" i="64"/>
  <c r="BK559" i="64"/>
  <c r="BK561" i="64"/>
  <c r="BN508" i="64"/>
  <c r="BO507" i="64"/>
  <c r="BN510" i="64"/>
  <c r="BZ390" i="64"/>
  <c r="CB2" i="864"/>
  <c r="BZ4" i="863"/>
  <c r="BZ4" i="864"/>
  <c r="CA7" i="864"/>
  <c r="CA7" i="863"/>
  <c r="CA3" i="863"/>
  <c r="CA3" i="864"/>
  <c r="CA1" i="864"/>
  <c r="CA1" i="863"/>
  <c r="CB3" i="861"/>
  <c r="CB3" i="1413" s="1"/>
  <c r="CA4" i="861"/>
  <c r="CA4" i="1413" s="1"/>
  <c r="Z1023" i="64"/>
  <c r="W909" i="64"/>
  <c r="V914" i="64"/>
  <c r="V918" i="64"/>
  <c r="AA1022" i="64" a="1"/>
  <c r="AA1022" i="64" s="1"/>
  <c r="W898" i="64"/>
  <c r="W901" i="64" s="1"/>
  <c r="V906" i="64"/>
  <c r="AH252" i="64" a="1"/>
  <c r="AH252" i="64" s="1"/>
  <c r="Y1705" i="64"/>
  <c r="Z1701" i="64" s="1"/>
  <c r="Y1707" i="64"/>
  <c r="Y459" i="64"/>
  <c r="Y457" i="64"/>
  <c r="Z453" i="64" s="1"/>
  <c r="BX2146" i="64"/>
  <c r="BX2155" i="64" s="1"/>
  <c r="BX2158" i="64" s="1"/>
  <c r="BV46" i="861"/>
  <c r="BY2154" i="64" a="1"/>
  <c r="BY2154" i="64" s="1"/>
  <c r="BY2153" i="64" a="1"/>
  <c r="BY2153" i="64" s="1"/>
  <c r="BR2162" i="64"/>
  <c r="BX1515" i="64"/>
  <c r="BX1985" i="64"/>
  <c r="BX1987" i="64" s="1"/>
  <c r="BY1986" i="64" a="1"/>
  <c r="BY1986" i="64" s="1"/>
  <c r="BY1984" i="64" a="1"/>
  <c r="BY1984" i="64" s="1"/>
  <c r="BY406" i="64" a="1"/>
  <c r="BY406" i="64" s="1"/>
  <c r="BY404" i="64" a="1"/>
  <c r="BY404" i="64" s="1"/>
  <c r="BX405" i="64"/>
  <c r="BX407" i="64" s="1"/>
  <c r="BY479" i="64" a="1"/>
  <c r="BY479" i="64" s="1"/>
  <c r="BY403" i="64" a="1"/>
  <c r="BY403" i="64" s="1"/>
  <c r="BY530" i="64" a="1"/>
  <c r="BY530" i="64" s="1"/>
  <c r="BX455" i="64"/>
  <c r="BX1703" i="64"/>
  <c r="BX1704" i="64" s="1"/>
  <c r="BY1702" i="64" a="1"/>
  <c r="BY1702" i="64" s="1"/>
  <c r="BY454" i="64" a="1"/>
  <c r="BY454" i="64" s="1"/>
  <c r="BX1386" i="64"/>
  <c r="BX1318" i="64"/>
  <c r="BY1317" i="64" a="1"/>
  <c r="BY1317" i="64" s="1"/>
  <c r="BY1385" i="64" a="1"/>
  <c r="BY1385" i="64" s="1"/>
  <c r="BW1393" i="64"/>
  <c r="BW1387" i="64"/>
  <c r="BW1394" i="64" s="1"/>
  <c r="BX2558" i="64"/>
  <c r="BX2567" i="64" s="1"/>
  <c r="BY2559" i="64" a="1"/>
  <c r="BY2559" i="64" s="1"/>
  <c r="CK2589" i="64"/>
  <c r="BX1274" i="64"/>
  <c r="BX2400" i="64"/>
  <c r="BX2402" i="64" s="1"/>
  <c r="BV1289" i="64" a="1"/>
  <c r="BV1289" i="64" s="1"/>
  <c r="BY2399" i="64" a="1"/>
  <c r="BY2399" i="64" s="1"/>
  <c r="BY1275" i="64" a="1"/>
  <c r="BY1275" i="64" s="1"/>
  <c r="BW1283" i="64"/>
  <c r="BW1288" i="64"/>
  <c r="BY1469" i="64" a="1"/>
  <c r="BY1469" i="64" s="1"/>
  <c r="BY2401" i="64" a="1"/>
  <c r="BY2401" i="64" s="1"/>
  <c r="BX1467" i="64"/>
  <c r="BX1468" i="64" s="1"/>
  <c r="BX1470" i="64" s="1"/>
  <c r="BY1465" i="64" a="1"/>
  <c r="BY1465" i="64" s="1"/>
  <c r="BY1466" i="64" a="1"/>
  <c r="BY1466" i="64" s="1"/>
  <c r="BY911" i="64" a="1"/>
  <c r="BY911" i="64" s="1"/>
  <c r="BY900" i="64" a="1"/>
  <c r="BY900" i="64" s="1"/>
  <c r="BY917" i="64" a="1"/>
  <c r="BY917" i="64" s="1"/>
  <c r="BY903" i="64" a="1"/>
  <c r="BY903" i="64" s="1"/>
  <c r="BS2613" i="64"/>
  <c r="BX169" i="64"/>
  <c r="BX184" i="64"/>
  <c r="BY154" i="64" a="1"/>
  <c r="BY154" i="64" s="1"/>
  <c r="BX181" i="64"/>
  <c r="BX182" i="64"/>
  <c r="BX168" i="64"/>
  <c r="BX183" i="64"/>
  <c r="BX165" i="64"/>
  <c r="BX180" i="64"/>
  <c r="BX166" i="64"/>
  <c r="BX167" i="64"/>
  <c r="BW170" i="64"/>
  <c r="BY174" i="64" a="1"/>
  <c r="BY174" i="64" s="1"/>
  <c r="BY175" i="64" a="1"/>
  <c r="BY175" i="64" s="1"/>
  <c r="BY176" i="64" a="1"/>
  <c r="BY176" i="64" s="1"/>
  <c r="BY161" i="64" a="1"/>
  <c r="BY161" i="64" s="1"/>
  <c r="BY177" i="64" a="1"/>
  <c r="BY177" i="64" s="1"/>
  <c r="BY160" i="64" a="1"/>
  <c r="BY160" i="64" s="1"/>
  <c r="BY159" i="64" a="1"/>
  <c r="BY159" i="64" s="1"/>
  <c r="BY162" i="64" a="1"/>
  <c r="BY162" i="64" s="1"/>
  <c r="BY173" i="64" a="1"/>
  <c r="BY173" i="64" s="1"/>
  <c r="BY158" i="64" a="1"/>
  <c r="BY158" i="64" s="1"/>
  <c r="BU185" i="64"/>
  <c r="BY389" i="64" a="1"/>
  <c r="BY389" i="64" s="1"/>
  <c r="BY153" i="64" a="1"/>
  <c r="BY153" i="64" s="1"/>
  <c r="BY152" i="64" a="1"/>
  <c r="BY152" i="64" s="1"/>
  <c r="BY151" i="64" a="1"/>
  <c r="BY151" i="64" s="1"/>
  <c r="BY150" i="64" a="1"/>
  <c r="BY150" i="64" s="1"/>
  <c r="BX155" i="64"/>
  <c r="BY1539" i="64" a="1"/>
  <c r="BY1539" i="64" s="1"/>
  <c r="BW1224" i="64"/>
  <c r="BW1227" i="64" s="1"/>
  <c r="BX1208" i="64"/>
  <c r="BX1238" i="64" s="1"/>
  <c r="BX1207" i="64"/>
  <c r="BX1237" i="64" s="1"/>
  <c r="BV1244" i="64"/>
  <c r="BV1245" i="64" s="1"/>
  <c r="BU1245" i="64"/>
  <c r="BW1242" i="64"/>
  <c r="BX1239" i="64"/>
  <c r="BX1240" i="64"/>
  <c r="BX1241" i="64"/>
  <c r="BY1231" i="64" a="1"/>
  <c r="BY1231" i="64" s="1"/>
  <c r="BY1230" i="64" a="1"/>
  <c r="BY1230" i="64" s="1"/>
  <c r="BY1232" i="64" a="1"/>
  <c r="BY1232" i="64" s="1"/>
  <c r="BY1233" i="64" a="1"/>
  <c r="BY1233" i="64" s="1"/>
  <c r="BY1234" i="64" a="1"/>
  <c r="BY1234" i="64" s="1"/>
  <c r="BX1224" i="64"/>
  <c r="BY1216" i="64" a="1"/>
  <c r="BY1216" i="64" s="1"/>
  <c r="BY1201" i="64" a="1"/>
  <c r="BY1201" i="64" s="1"/>
  <c r="BY1209" i="64" s="1"/>
  <c r="BY1202" i="64" a="1"/>
  <c r="BY1202" i="64" s="1"/>
  <c r="BY1210" i="64" s="1"/>
  <c r="BY1203" i="64" a="1"/>
  <c r="BY1203" i="64" s="1"/>
  <c r="BY1211" i="64" s="1"/>
  <c r="BY1217" i="64" a="1"/>
  <c r="BY1217" i="64" s="1"/>
  <c r="BY1218" i="64" a="1"/>
  <c r="BY1218" i="64" s="1"/>
  <c r="BY1215" i="64" a="1"/>
  <c r="BY1215" i="64" s="1"/>
  <c r="BY1219" i="64" a="1"/>
  <c r="BY1219" i="64" s="1"/>
  <c r="BY1200" i="64" a="1"/>
  <c r="BY1200" i="64" s="1"/>
  <c r="BY1208" i="64" s="1"/>
  <c r="BY1199" i="64" a="1"/>
  <c r="BY1199" i="64" s="1"/>
  <c r="BY1207" i="64" s="1"/>
  <c r="BX1226" i="64"/>
  <c r="BX1225" i="64"/>
  <c r="BY251" i="64" a="1"/>
  <c r="BY251" i="64" s="1"/>
  <c r="BX1174" i="64"/>
  <c r="BX1176" i="64" s="1"/>
  <c r="BV1518" i="64"/>
  <c r="BW1517" i="64"/>
  <c r="BY374" i="64" a="1"/>
  <c r="BY374" i="64" s="1"/>
  <c r="BY1514" i="64" a="1"/>
  <c r="BY1514" i="64" s="1"/>
  <c r="BY355" i="64" a="1"/>
  <c r="BY355" i="64" s="1"/>
  <c r="BY1175" i="64" a="1"/>
  <c r="BY1175" i="64" s="1"/>
  <c r="BY1141" i="64" a="1"/>
  <c r="BY1141" i="64" s="1"/>
  <c r="BY342" i="64" a="1"/>
  <c r="BY342" i="64" s="1"/>
  <c r="BW1138" i="64"/>
  <c r="BX1134" i="64"/>
  <c r="BX1142" i="64" s="1"/>
  <c r="BY1137" i="64" a="1"/>
  <c r="BY1137" i="64" s="1"/>
  <c r="BY1133" i="64" a="1"/>
  <c r="BY1133" i="64" s="1"/>
  <c r="BZ302" i="64"/>
  <c r="BY53" i="863" a="1"/>
  <c r="BY53" i="863" s="1"/>
  <c r="BY51" i="863" a="1"/>
  <c r="BY51" i="863" s="1"/>
  <c r="BY49" i="863" a="1"/>
  <c r="BY49" i="863" s="1"/>
  <c r="CC2" i="861"/>
  <c r="CC2" i="1413" s="1"/>
  <c r="CB1" i="861"/>
  <c r="CB1" i="1413" s="1"/>
  <c r="CB7" i="861"/>
  <c r="CB7" i="1413" s="1"/>
  <c r="BZ43" i="863" a="1"/>
  <c r="BZ43" i="863" s="1"/>
  <c r="BZ42" i="863" a="1"/>
  <c r="BZ42" i="863" s="1"/>
  <c r="BZ41" i="863" a="1"/>
  <c r="BZ41" i="863" s="1"/>
  <c r="BZ39" i="863" a="1"/>
  <c r="BZ39" i="863" s="1"/>
  <c r="BZ29" i="863"/>
  <c r="BZ40" i="863" a="1"/>
  <c r="BZ40" i="863" s="1"/>
  <c r="BZ32" i="863"/>
  <c r="BZ30" i="863"/>
  <c r="CA2" i="863"/>
  <c r="CA31" i="863" s="1"/>
  <c r="BZ18" i="864"/>
  <c r="BZ17" i="864"/>
  <c r="BZ16" i="864"/>
  <c r="CA19" i="864"/>
  <c r="BY34" i="863"/>
  <c r="AI306" i="64"/>
  <c r="AJ320" i="64"/>
  <c r="AJ321" i="64"/>
  <c r="AJ303" i="64"/>
  <c r="AJ322" i="64"/>
  <c r="AJ304" i="64"/>
  <c r="AJ305" i="64"/>
  <c r="AJ323" i="64"/>
  <c r="AI324" i="64"/>
  <c r="BM1" i="860"/>
  <c r="BM7" i="860"/>
  <c r="BM3" i="860"/>
  <c r="BM4" i="860" s="1"/>
  <c r="BN2" i="860"/>
  <c r="AH1100" i="64"/>
  <c r="AH1110" i="64" s="1"/>
  <c r="AI1104" i="64" a="1"/>
  <c r="AI1104" i="64" s="1"/>
  <c r="AI1099" i="64" a="1"/>
  <c r="AI1099" i="64" s="1"/>
  <c r="AH687" i="64"/>
  <c r="AG2902" i="64"/>
  <c r="AI2885" i="64" a="1"/>
  <c r="AI2885" i="64" s="1"/>
  <c r="AI2886" i="64" a="1"/>
  <c r="AI2886" i="64" s="1"/>
  <c r="AI2887" i="64" a="1"/>
  <c r="AI2887" i="64" s="1"/>
  <c r="AI2888" i="64" a="1"/>
  <c r="AI2888" i="64" s="1"/>
  <c r="AI2889" i="64" a="1"/>
  <c r="AI2889" i="64" s="1"/>
  <c r="AI2890" i="64" a="1"/>
  <c r="AI2890" i="64" s="1"/>
  <c r="AI2892" i="64" a="1"/>
  <c r="AI2892" i="64" s="1"/>
  <c r="AI2893" i="64" a="1"/>
  <c r="AI2893" i="64" s="1"/>
  <c r="AI2891" i="64" a="1"/>
  <c r="AI2891" i="64" s="1"/>
  <c r="AH2894" i="64"/>
  <c r="AI685" i="64" a="1"/>
  <c r="AI685" i="64" s="1"/>
  <c r="AI663" i="64" a="1"/>
  <c r="AI663" i="64" s="1"/>
  <c r="AI686" i="64" a="1"/>
  <c r="AI686" i="64" s="1"/>
  <c r="AH664" i="64"/>
  <c r="AI3065" i="64"/>
  <c r="AI3099" i="64"/>
  <c r="AH2998" i="64"/>
  <c r="AH2976" i="64"/>
  <c r="AI3403" i="64" a="1"/>
  <c r="AI3403" i="64" s="1"/>
  <c r="AI2977" i="64" a="1"/>
  <c r="AI2977" i="64" s="1"/>
  <c r="AI2997" i="64" a="1"/>
  <c r="AI2997" i="64" s="1"/>
  <c r="BR2656" i="64"/>
  <c r="BS2654" i="64"/>
  <c r="BS2633" i="64"/>
  <c r="BS2635" i="64" s="1"/>
  <c r="AE2532" i="64"/>
  <c r="AF2521" i="64"/>
  <c r="AG2519" i="64"/>
  <c r="AG2528" i="64"/>
  <c r="AG2520" i="64"/>
  <c r="AG2529" i="64"/>
  <c r="AI2525" i="64" a="1"/>
  <c r="AI2525" i="64" s="1"/>
  <c r="AI2524" i="64" a="1"/>
  <c r="AI2524" i="64" s="1"/>
  <c r="AI2515" i="64" a="1"/>
  <c r="AI2515" i="64" s="1"/>
  <c r="AI2516" i="64" a="1"/>
  <c r="AI2516" i="64" s="1"/>
  <c r="AH2512" i="64"/>
  <c r="AH2511" i="64"/>
  <c r="AI2506" i="64" a="1"/>
  <c r="AI2506" i="64" s="1"/>
  <c r="AI2507" i="64" a="1"/>
  <c r="AI2507" i="64" s="1"/>
  <c r="AH3045" i="64"/>
  <c r="AI3044" i="64" a="1"/>
  <c r="AI3044" i="64" s="1"/>
  <c r="AI975" i="64" a="1"/>
  <c r="AI975" i="64" s="1"/>
  <c r="AJ2788" i="64"/>
  <c r="AJ2789" i="64" s="1"/>
  <c r="AH2427" i="64"/>
  <c r="AH1913" i="64"/>
  <c r="AH2264" i="64"/>
  <c r="AH1492" i="64"/>
  <c r="AH1001" i="64"/>
  <c r="AH977" i="64"/>
  <c r="AG105" i="64"/>
  <c r="AI970" i="64" a="1"/>
  <c r="AI970" i="64" s="1"/>
  <c r="AI118" i="64" a="1"/>
  <c r="AI118" i="64" s="1"/>
  <c r="AI662" i="64" a="1"/>
  <c r="AI662" i="64" s="1"/>
  <c r="AI98" i="64" a="1"/>
  <c r="AI98" i="64" s="1"/>
  <c r="AI102" i="64" a="1"/>
  <c r="AI102" i="64" s="1"/>
  <c r="AI103" i="64" a="1"/>
  <c r="AI103" i="64" s="1"/>
  <c r="AH99" i="64"/>
  <c r="AI97" i="64" a="1"/>
  <c r="AI97" i="64" s="1"/>
  <c r="AI96" i="64" a="1"/>
  <c r="AI96" i="64" s="1"/>
  <c r="AI1000" i="64" a="1"/>
  <c r="AI1000" i="64" s="1"/>
  <c r="AI3300" i="64" a="1"/>
  <c r="AI3300" i="64" s="1"/>
  <c r="AI3326" i="64" a="1"/>
  <c r="AI3326" i="64" s="1"/>
  <c r="AI3377" i="64" a="1"/>
  <c r="AI3377" i="64" s="1"/>
  <c r="AI3351" i="64" a="1"/>
  <c r="AI3351" i="64" s="1"/>
  <c r="AI2403" i="64" a="1"/>
  <c r="AI2403" i="64" s="1"/>
  <c r="AI2404" i="64" s="1"/>
  <c r="AH136" i="64"/>
  <c r="AI133" i="64" a="1"/>
  <c r="AI133" i="64" s="1"/>
  <c r="AI134" i="64" a="1"/>
  <c r="AI134" i="64" s="1"/>
  <c r="AI135" i="64" a="1"/>
  <c r="AI135" i="64" s="1"/>
  <c r="AI132" i="64" a="1"/>
  <c r="AI132" i="64" s="1"/>
  <c r="AI2345" i="64" a="1"/>
  <c r="AI2345" i="64" s="1"/>
  <c r="AI2346" i="64" s="1"/>
  <c r="AI584" i="64" a="1"/>
  <c r="AI584" i="64" s="1"/>
  <c r="AI3427" i="64" a="1"/>
  <c r="AI3427" i="64" s="1"/>
  <c r="AI2265" i="64" a="1"/>
  <c r="AI2265" i="64" s="1"/>
  <c r="AI2683" i="64" a="1"/>
  <c r="AI2683" i="64" s="1"/>
  <c r="AI2691" i="64" s="1"/>
  <c r="AI2426" i="64" a="1"/>
  <c r="AI2426" i="64" s="1"/>
  <c r="AI2434" i="64" a="1"/>
  <c r="AI2434" i="64" s="1"/>
  <c r="AI2428" i="64" a="1"/>
  <c r="AI2428" i="64" s="1"/>
  <c r="AI1912" i="64" a="1"/>
  <c r="AI1912" i="64" s="1"/>
  <c r="AI1491" i="64" a="1"/>
  <c r="AI1491" i="64" s="1"/>
  <c r="CA1440" i="64" a="1"/>
  <c r="BZ1562" i="64"/>
  <c r="BX1517" i="64" a="1"/>
  <c r="BY1318" i="64" a="1"/>
  <c r="BY1386" i="64" a="1"/>
  <c r="AJ3099" i="64" a="1"/>
  <c r="AI2998" i="64" a="1"/>
  <c r="BW1518" i="64" a="1"/>
  <c r="BY455" i="64" a="1"/>
  <c r="AI664" i="64" a="1"/>
  <c r="AI585" i="64" a="1"/>
  <c r="BZ1651" i="64"/>
  <c r="BY1985" i="64" a="1"/>
  <c r="AI2511" i="64" a="1"/>
  <c r="BY1134" i="64" a="1"/>
  <c r="BY1515" i="64" a="1"/>
  <c r="AI2264" i="64" a="1"/>
  <c r="AA1023" i="64" a="1"/>
  <c r="AP1836" i="64" a="1"/>
  <c r="AI1913" i="64" a="1"/>
  <c r="BZ3241" i="64" a="1"/>
  <c r="BY2558" i="64" a="1"/>
  <c r="BZ1607" i="64"/>
  <c r="BZ1629" i="64"/>
  <c r="AJ3065" i="64" a="1"/>
  <c r="BZ1585" i="64"/>
  <c r="AI3045" i="64" a="1"/>
  <c r="AI2427" i="64" a="1"/>
  <c r="BY1540" i="64"/>
  <c r="AI1100" i="64" a="1"/>
  <c r="BZ1674" i="64"/>
  <c r="BY2400" i="64" a="1"/>
  <c r="AI1492" i="64" a="1"/>
  <c r="AI2512" i="64" a="1"/>
  <c r="AI977" i="64" a="1"/>
  <c r="AI687" i="64" a="1"/>
  <c r="BY1174" i="64" a="1"/>
  <c r="AI1001" i="64" a="1"/>
  <c r="AI2976" i="64" a="1"/>
  <c r="BY1274" i="64" a="1"/>
  <c r="BY1703" i="64" a="1"/>
  <c r="BZ20" i="1413" l="1"/>
  <c r="BZ23" i="861" s="1"/>
  <c r="BZ24" i="1413"/>
  <c r="AO53" i="1413"/>
  <c r="AP48" i="1413"/>
  <c r="AO57" i="1413"/>
  <c r="AO18" i="861" s="1"/>
  <c r="AP49" i="1413"/>
  <c r="AP37" i="1413"/>
  <c r="AP69" i="861" s="1"/>
  <c r="CB76" i="1413"/>
  <c r="CB32" i="1413"/>
  <c r="CB50" i="1413"/>
  <c r="CB25" i="1413"/>
  <c r="CB60" i="1413"/>
  <c r="CB56" i="1413"/>
  <c r="CB45" i="1413"/>
  <c r="CB42" i="1413"/>
  <c r="CB18" i="1413"/>
  <c r="CB69" i="1413"/>
  <c r="CB36" i="1413"/>
  <c r="CB31" i="1413"/>
  <c r="CB17" i="1413"/>
  <c r="CB11" i="1413"/>
  <c r="CB12" i="1413"/>
  <c r="CB10" i="1413"/>
  <c r="CB13" i="1413"/>
  <c r="AN63" i="1413"/>
  <c r="AN91" i="861" s="1"/>
  <c r="AQ26" i="1413"/>
  <c r="CA14" i="1413"/>
  <c r="CA20" i="1413" s="1"/>
  <c r="CA23" i="861" s="1"/>
  <c r="CA1440" i="64"/>
  <c r="BQ1442" i="64"/>
  <c r="CA722" i="64" a="1"/>
  <c r="CA722" i="64" s="1"/>
  <c r="AQ717" i="64"/>
  <c r="AQ718" i="64" s="1"/>
  <c r="CA716" i="64" a="1"/>
  <c r="CA716" i="64" s="1"/>
  <c r="CA723" i="64" a="1"/>
  <c r="CA723" i="64" s="1"/>
  <c r="BZ78" i="64"/>
  <c r="BZ84" i="64" s="1"/>
  <c r="CA75" i="64" a="1"/>
  <c r="CA75" i="64" s="1"/>
  <c r="CA77" i="64" a="1"/>
  <c r="CA77" i="64" s="1"/>
  <c r="CA625" i="64" a="1"/>
  <c r="CA625" i="64" s="1"/>
  <c r="CA76" i="64" a="1"/>
  <c r="CA76" i="64" s="1"/>
  <c r="CA74" i="64" a="1"/>
  <c r="CA74" i="64" s="1"/>
  <c r="CA82" i="64" a="1"/>
  <c r="CA82" i="64" s="1"/>
  <c r="CA81" i="64" a="1"/>
  <c r="CA81" i="64" s="1"/>
  <c r="BY103" i="861"/>
  <c r="AP1836" i="64"/>
  <c r="AQ1831" i="64"/>
  <c r="AP1798" i="64"/>
  <c r="AI641" i="64"/>
  <c r="CA635" i="64" a="1"/>
  <c r="CA635" i="64" s="1"/>
  <c r="CA627" i="64" a="1"/>
  <c r="CA627" i="64" s="1"/>
  <c r="CA631" i="64" a="1"/>
  <c r="CA631" i="64" s="1"/>
  <c r="CA621" i="64" a="1"/>
  <c r="CA621" i="64" s="1"/>
  <c r="AJ609" i="64"/>
  <c r="CA613" i="64" a="1"/>
  <c r="CA613" i="64" s="1"/>
  <c r="CA614" i="64" a="1"/>
  <c r="CA614" i="64" s="1"/>
  <c r="CA610" i="64" a="1"/>
  <c r="CA610" i="64" s="1"/>
  <c r="BZ615" i="64"/>
  <c r="BZ612" i="64"/>
  <c r="BZ3241" i="64"/>
  <c r="CA3240" i="64" a="1"/>
  <c r="CA3240" i="64" s="1"/>
  <c r="CA3023" i="64" a="1"/>
  <c r="CA3023" i="64" s="1"/>
  <c r="CA3025" i="64" s="1"/>
  <c r="AM24" i="861"/>
  <c r="CA3215" i="64" a="1"/>
  <c r="CA3215" i="64" s="1"/>
  <c r="AQ3216" i="64"/>
  <c r="AQ3217" i="64" s="1"/>
  <c r="BZ3020" i="64"/>
  <c r="CA3018" i="64" a="1"/>
  <c r="CA3018" i="64" s="1"/>
  <c r="CA3019" i="64" a="1"/>
  <c r="CA3019" i="64" s="1"/>
  <c r="CA60" i="64" a="1"/>
  <c r="CA60" i="64" s="1"/>
  <c r="CA58" i="64" s="1" a="1"/>
  <c r="CA58" i="64" s="1"/>
  <c r="CA61" i="64" a="1"/>
  <c r="CA61" i="64" s="1"/>
  <c r="CA59" i="64" a="1"/>
  <c r="CA59" i="64" s="1"/>
  <c r="CA3541" i="64" a="1"/>
  <c r="CA3541" i="64" s="1"/>
  <c r="CA3520" i="64" a="1"/>
  <c r="CA3520" i="64" s="1"/>
  <c r="CA1583" i="64" a="1"/>
  <c r="CA1583" i="64" s="1"/>
  <c r="CA1584" i="64" a="1"/>
  <c r="CA1584" i="64" s="1"/>
  <c r="CA1672" i="64" a="1"/>
  <c r="CA1672" i="64" s="1"/>
  <c r="CA1673" i="64" a="1"/>
  <c r="CA1673" i="64" s="1"/>
  <c r="CA1628" i="64" a="1"/>
  <c r="CA1628" i="64" s="1"/>
  <c r="CA1650" i="64" a="1"/>
  <c r="CA1650" i="64" s="1"/>
  <c r="CA1561" i="64" a="1"/>
  <c r="CA1561" i="64" s="1"/>
  <c r="CA1606" i="64" a="1"/>
  <c r="CA1606" i="64" s="1"/>
  <c r="BZ20" i="864"/>
  <c r="BZ102" i="861" s="1"/>
  <c r="CA791" i="64" a="1"/>
  <c r="CA791" i="64" s="1"/>
  <c r="CA781" i="64" a="1"/>
  <c r="CA781" i="64" s="1"/>
  <c r="CA782" i="64" s="1"/>
  <c r="CA787" i="64" a="1"/>
  <c r="CA787" i="64" s="1"/>
  <c r="BO788" i="64"/>
  <c r="BO792" i="64" s="1"/>
  <c r="BO784" i="64"/>
  <c r="BP779" i="64"/>
  <c r="BP783" i="64" s="1"/>
  <c r="CK2591" i="64"/>
  <c r="CL2589" i="64"/>
  <c r="CL2591" i="64" s="1"/>
  <c r="BZ21" i="863"/>
  <c r="BZ33" i="863"/>
  <c r="BZ17" i="863" s="1"/>
  <c r="BZ33" i="861" s="1"/>
  <c r="BZ44" i="863"/>
  <c r="AI585" i="64"/>
  <c r="CA4" i="64"/>
  <c r="CC2" i="64"/>
  <c r="CB3" i="64"/>
  <c r="CB1439" i="64" s="1" a="1"/>
  <c r="CB1439" i="64" s="1"/>
  <c r="CB7" i="64"/>
  <c r="CB1" i="64"/>
  <c r="BO508" i="64"/>
  <c r="BP507" i="64"/>
  <c r="BO510" i="64"/>
  <c r="BM558" i="64"/>
  <c r="BL559" i="64"/>
  <c r="BL561" i="64"/>
  <c r="CA390" i="64"/>
  <c r="CC2" i="864"/>
  <c r="CA4" i="864"/>
  <c r="CA4" i="863"/>
  <c r="CB7" i="864"/>
  <c r="CB7" i="863"/>
  <c r="CB1" i="864"/>
  <c r="CB1" i="863"/>
  <c r="CB3" i="863"/>
  <c r="CB3" i="864"/>
  <c r="CC3" i="861"/>
  <c r="CC3" i="1413" s="1"/>
  <c r="CB4" i="861"/>
  <c r="CB4" i="1413" s="1"/>
  <c r="AA1023" i="64"/>
  <c r="Z459" i="64"/>
  <c r="Z457" i="64"/>
  <c r="AA453" i="64" s="1"/>
  <c r="AB1022" i="64" a="1"/>
  <c r="AB1022" i="64" s="1"/>
  <c r="W910" i="64"/>
  <c r="W912" i="64" s="1"/>
  <c r="W902" i="64" s="1"/>
  <c r="W904" i="64" s="1"/>
  <c r="W905" i="64" s="1"/>
  <c r="Z1705" i="64"/>
  <c r="AA1701" i="64" s="1"/>
  <c r="Z1707" i="64"/>
  <c r="AI252" i="64" a="1"/>
  <c r="AI252" i="64" s="1"/>
  <c r="BV95" i="861"/>
  <c r="BU64" i="861"/>
  <c r="BW46" i="861"/>
  <c r="BY2146" i="64"/>
  <c r="BY2155" i="64" s="1"/>
  <c r="BY2158" i="64" s="1"/>
  <c r="BZ2154" i="64" a="1"/>
  <c r="BZ2154" i="64" s="1"/>
  <c r="BZ2153" i="64" a="1"/>
  <c r="BZ2153" i="64" s="1"/>
  <c r="BS2162" i="64"/>
  <c r="BY1515" i="64"/>
  <c r="BY1985" i="64"/>
  <c r="BY1987" i="64" s="1"/>
  <c r="BZ1986" i="64" a="1"/>
  <c r="BZ1986" i="64" s="1"/>
  <c r="BZ1984" i="64" a="1"/>
  <c r="BZ1984" i="64" s="1"/>
  <c r="BZ406" i="64" a="1"/>
  <c r="BZ406" i="64" s="1"/>
  <c r="BZ404" i="64" a="1"/>
  <c r="BZ404" i="64" s="1"/>
  <c r="BY405" i="64"/>
  <c r="BY407" i="64" s="1"/>
  <c r="BZ479" i="64" a="1"/>
  <c r="BZ479" i="64" s="1"/>
  <c r="BZ403" i="64" a="1"/>
  <c r="BZ403" i="64" s="1"/>
  <c r="BZ530" i="64" a="1"/>
  <c r="BZ530" i="64" s="1"/>
  <c r="BY455" i="64"/>
  <c r="BY1703" i="64"/>
  <c r="BY1704" i="64" s="1"/>
  <c r="BZ1702" i="64" a="1"/>
  <c r="BZ1702" i="64" s="1"/>
  <c r="BZ454" i="64" a="1"/>
  <c r="BZ454" i="64" s="1"/>
  <c r="BY1386" i="64"/>
  <c r="BY1318" i="64"/>
  <c r="BZ1317" i="64" a="1"/>
  <c r="BZ1317" i="64" s="1"/>
  <c r="BZ1385" i="64" a="1"/>
  <c r="BZ1385" i="64" s="1"/>
  <c r="BX1393" i="64"/>
  <c r="BX1387" i="64"/>
  <c r="BX1394" i="64" s="1"/>
  <c r="BY2558" i="64"/>
  <c r="BY2567" i="64" s="1"/>
  <c r="BZ2559" i="64" a="1"/>
  <c r="BZ2559" i="64" s="1"/>
  <c r="BY1274" i="64"/>
  <c r="BY2400" i="64"/>
  <c r="BY2402" i="64" s="1"/>
  <c r="BZ2399" i="64" a="1"/>
  <c r="BZ2399" i="64" s="1"/>
  <c r="BZ1275" i="64" a="1"/>
  <c r="BZ1275" i="64" s="1"/>
  <c r="BW1289" i="64" a="1"/>
  <c r="BW1289" i="64" s="1"/>
  <c r="BX1288" i="64"/>
  <c r="BX1283" i="64"/>
  <c r="BZ1469" i="64" a="1"/>
  <c r="BZ1469" i="64" s="1"/>
  <c r="BZ2401" i="64" a="1"/>
  <c r="BZ2401" i="64" s="1"/>
  <c r="BY1467" i="64"/>
  <c r="BY1468" i="64" s="1"/>
  <c r="BY1470" i="64" s="1"/>
  <c r="BZ1465" i="64" a="1"/>
  <c r="BZ1465" i="64" s="1"/>
  <c r="BZ1466" i="64" a="1"/>
  <c r="BZ1466" i="64" s="1"/>
  <c r="BZ911" i="64" a="1"/>
  <c r="BZ911" i="64" s="1"/>
  <c r="BZ900" i="64" a="1"/>
  <c r="BZ900" i="64" s="1"/>
  <c r="BT2613" i="64"/>
  <c r="BZ917" i="64" a="1"/>
  <c r="BZ917" i="64" s="1"/>
  <c r="BZ903" i="64" a="1"/>
  <c r="BZ903" i="64" s="1"/>
  <c r="BY169" i="64"/>
  <c r="BY184" i="64"/>
  <c r="BZ154" i="64" a="1"/>
  <c r="BZ154" i="64" s="1"/>
  <c r="BY180" i="64"/>
  <c r="BY181" i="64"/>
  <c r="BY182" i="64"/>
  <c r="BY183" i="64"/>
  <c r="BY167" i="64"/>
  <c r="BX170" i="64"/>
  <c r="BY165" i="64"/>
  <c r="BY166" i="64"/>
  <c r="BY168" i="64"/>
  <c r="BZ174" i="64" a="1"/>
  <c r="BZ174" i="64" s="1"/>
  <c r="BZ175" i="64" a="1"/>
  <c r="BZ175" i="64" s="1"/>
  <c r="BZ161" i="64" a="1"/>
  <c r="BZ161" i="64" s="1"/>
  <c r="BZ176" i="64" a="1"/>
  <c r="BZ176" i="64" s="1"/>
  <c r="BZ177" i="64" a="1"/>
  <c r="BZ177" i="64" s="1"/>
  <c r="BZ160" i="64" a="1"/>
  <c r="BZ160" i="64" s="1"/>
  <c r="BZ162" i="64" a="1"/>
  <c r="BZ162" i="64" s="1"/>
  <c r="BZ159" i="64" a="1"/>
  <c r="BZ159" i="64" s="1"/>
  <c r="BZ173" i="64" a="1"/>
  <c r="BZ173" i="64" s="1"/>
  <c r="BZ158" i="64" a="1"/>
  <c r="BZ158" i="64" s="1"/>
  <c r="BU187" i="64"/>
  <c r="BV185" i="64"/>
  <c r="BY155" i="64"/>
  <c r="BZ389" i="64" a="1"/>
  <c r="BZ389" i="64" s="1"/>
  <c r="BZ152" i="64" a="1"/>
  <c r="BZ152" i="64" s="1"/>
  <c r="BZ153" i="64" a="1"/>
  <c r="BZ153" i="64" s="1"/>
  <c r="BZ151" i="64" a="1"/>
  <c r="BZ151" i="64" s="1"/>
  <c r="BZ150" i="64" a="1"/>
  <c r="BZ150" i="64" s="1"/>
  <c r="BZ1539" i="64" a="1"/>
  <c r="BZ1539" i="64" s="1"/>
  <c r="BX1223" i="64"/>
  <c r="BX1222" i="64"/>
  <c r="BW1244" i="64"/>
  <c r="BW1245" i="64" s="1"/>
  <c r="BY1237" i="64"/>
  <c r="BY1240" i="64"/>
  <c r="BX1242" i="64"/>
  <c r="BY1241" i="64"/>
  <c r="BY1239" i="64"/>
  <c r="BY1238" i="64"/>
  <c r="BZ1232" i="64" a="1"/>
  <c r="BZ1232" i="64" s="1"/>
  <c r="BZ1231" i="64" a="1"/>
  <c r="BZ1231" i="64" s="1"/>
  <c r="BZ1233" i="64" a="1"/>
  <c r="BZ1233" i="64" s="1"/>
  <c r="BZ1234" i="64" a="1"/>
  <c r="BZ1234" i="64" s="1"/>
  <c r="BZ1230" i="64" a="1"/>
  <c r="BZ1230" i="64" s="1"/>
  <c r="BY1222" i="64"/>
  <c r="BY1223" i="64"/>
  <c r="BY1226" i="64"/>
  <c r="BZ1200" i="64" a="1"/>
  <c r="BZ1200" i="64" s="1"/>
  <c r="BZ1208" i="64" s="1"/>
  <c r="BZ1216" i="64" a="1"/>
  <c r="BZ1216" i="64" s="1"/>
  <c r="BZ1201" i="64" a="1"/>
  <c r="BZ1201" i="64" s="1"/>
  <c r="BZ1209" i="64" s="1"/>
  <c r="BZ1202" i="64" a="1"/>
  <c r="BZ1202" i="64" s="1"/>
  <c r="BZ1210" i="64" s="1"/>
  <c r="BZ1203" i="64" a="1"/>
  <c r="BZ1203" i="64" s="1"/>
  <c r="BZ1211" i="64" s="1"/>
  <c r="BZ1199" i="64" a="1"/>
  <c r="BZ1199" i="64" s="1"/>
  <c r="BZ1207" i="64" s="1"/>
  <c r="BZ1217" i="64" a="1"/>
  <c r="BZ1217" i="64" s="1"/>
  <c r="BZ1218" i="64" a="1"/>
  <c r="BZ1218" i="64" s="1"/>
  <c r="BZ1215" i="64" a="1"/>
  <c r="BZ1215" i="64" s="1"/>
  <c r="BZ1219" i="64" a="1"/>
  <c r="BZ1219" i="64" s="1"/>
  <c r="BY1225" i="64"/>
  <c r="BY1224" i="64"/>
  <c r="BZ251" i="64" a="1"/>
  <c r="BZ251" i="64" s="1"/>
  <c r="BY1174" i="64"/>
  <c r="BY1176" i="64" s="1"/>
  <c r="BW1518" i="64"/>
  <c r="BX1517" i="64"/>
  <c r="BZ374" i="64" a="1"/>
  <c r="BZ374" i="64" s="1"/>
  <c r="BZ1514" i="64" a="1"/>
  <c r="BZ1514" i="64" s="1"/>
  <c r="BZ355" i="64" a="1"/>
  <c r="BZ355" i="64" s="1"/>
  <c r="BZ1175" i="64" a="1"/>
  <c r="BZ1175" i="64" s="1"/>
  <c r="BZ1141" i="64" a="1"/>
  <c r="BZ1141" i="64" s="1"/>
  <c r="BZ342" i="64" a="1"/>
  <c r="BZ342" i="64" s="1"/>
  <c r="BX1138" i="64"/>
  <c r="BY1134" i="64"/>
  <c r="BY1142" i="64" s="1"/>
  <c r="BZ1137" i="64" a="1"/>
  <c r="BZ1137" i="64" s="1"/>
  <c r="BZ1133" i="64" a="1"/>
  <c r="BZ1133" i="64" s="1"/>
  <c r="CA302" i="64"/>
  <c r="BZ34" i="863"/>
  <c r="CA42" i="863" a="1"/>
  <c r="CA42" i="863" s="1"/>
  <c r="CA41" i="863" a="1"/>
  <c r="CA41" i="863" s="1"/>
  <c r="CA39" i="863" a="1"/>
  <c r="CA39" i="863" s="1"/>
  <c r="CA43" i="863" a="1"/>
  <c r="CA43" i="863" s="1"/>
  <c r="CA29" i="863"/>
  <c r="CA40" i="863" a="1"/>
  <c r="CA40" i="863" s="1"/>
  <c r="CA30" i="863"/>
  <c r="CA32" i="863"/>
  <c r="CB2" i="863"/>
  <c r="CB31" i="863" s="1"/>
  <c r="CA18" i="864"/>
  <c r="CA17" i="864"/>
  <c r="CA16" i="864"/>
  <c r="CB19" i="864"/>
  <c r="CC7" i="861"/>
  <c r="CC7" i="1413" s="1"/>
  <c r="CD2" i="861"/>
  <c r="CD2" i="1413" s="1"/>
  <c r="CC1" i="861"/>
  <c r="CC1" i="1413" s="1"/>
  <c r="BZ51" i="863" a="1"/>
  <c r="BZ51" i="863" s="1"/>
  <c r="BZ53" i="863" a="1"/>
  <c r="BZ53" i="863" s="1"/>
  <c r="BZ49" i="863" a="1"/>
  <c r="BZ49" i="863" s="1"/>
  <c r="AJ306" i="64"/>
  <c r="AJ324" i="64"/>
  <c r="AK320" i="64"/>
  <c r="AK303" i="64"/>
  <c r="AK321" i="64"/>
  <c r="AK322" i="64"/>
  <c r="AK304" i="64"/>
  <c r="AK323" i="64"/>
  <c r="AK305" i="64"/>
  <c r="BN1" i="860"/>
  <c r="BN7" i="860"/>
  <c r="BN3" i="860"/>
  <c r="BN4" i="860" s="1"/>
  <c r="BO2" i="860"/>
  <c r="AI1100" i="64"/>
  <c r="AJ1104" i="64" a="1"/>
  <c r="AJ1104" i="64" s="1"/>
  <c r="AJ1099" i="64" a="1"/>
  <c r="AJ1099" i="64" s="1"/>
  <c r="AI687" i="64"/>
  <c r="AH2902" i="64"/>
  <c r="AJ2885" i="64" a="1"/>
  <c r="AJ2885" i="64" s="1"/>
  <c r="AJ2886" i="64" a="1"/>
  <c r="AJ2886" i="64" s="1"/>
  <c r="AJ2887" i="64" a="1"/>
  <c r="AJ2887" i="64" s="1"/>
  <c r="AJ2891" i="64" a="1"/>
  <c r="AJ2891" i="64" s="1"/>
  <c r="AJ2892" i="64" a="1"/>
  <c r="AJ2892" i="64" s="1"/>
  <c r="AJ2893" i="64" a="1"/>
  <c r="AJ2893" i="64" s="1"/>
  <c r="AJ2888" i="64" a="1"/>
  <c r="AJ2888" i="64" s="1"/>
  <c r="AJ2889" i="64" a="1"/>
  <c r="AJ2889" i="64" s="1"/>
  <c r="AJ2890" i="64" a="1"/>
  <c r="AJ2890" i="64" s="1"/>
  <c r="AI2894" i="64"/>
  <c r="AJ685" i="64" a="1"/>
  <c r="AJ685" i="64" s="1"/>
  <c r="AJ663" i="64" a="1"/>
  <c r="AJ663" i="64" s="1"/>
  <c r="AJ686" i="64" a="1"/>
  <c r="AJ686" i="64" s="1"/>
  <c r="AI664" i="64"/>
  <c r="AJ3065" i="64"/>
  <c r="AJ3099" i="64"/>
  <c r="AI2998" i="64"/>
  <c r="AI2976" i="64"/>
  <c r="AJ3403" i="64" a="1"/>
  <c r="AJ3403" i="64" s="1"/>
  <c r="AJ2977" i="64" a="1"/>
  <c r="AJ2977" i="64" s="1"/>
  <c r="AJ2997" i="64" a="1"/>
  <c r="AJ2997" i="64" s="1"/>
  <c r="BS2656" i="64"/>
  <c r="BT2654" i="64"/>
  <c r="BT2633" i="64"/>
  <c r="BT2635" i="64" s="1"/>
  <c r="AE2533" i="64"/>
  <c r="AF2530" i="64"/>
  <c r="AG2521" i="64"/>
  <c r="AH2519" i="64"/>
  <c r="AH2528" i="64"/>
  <c r="AH2520" i="64"/>
  <c r="AH2529" i="64"/>
  <c r="AJ2524" i="64" a="1"/>
  <c r="AJ2524" i="64" s="1"/>
  <c r="AJ2525" i="64" a="1"/>
  <c r="AJ2525" i="64" s="1"/>
  <c r="AJ2515" i="64" a="1"/>
  <c r="AJ2515" i="64" s="1"/>
  <c r="AJ2516" i="64" a="1"/>
  <c r="AJ2516" i="64" s="1"/>
  <c r="AI2512" i="64"/>
  <c r="AI2511" i="64"/>
  <c r="AJ2506" i="64" a="1"/>
  <c r="AJ2506" i="64" s="1"/>
  <c r="AJ2507" i="64" a="1"/>
  <c r="AJ2507" i="64" s="1"/>
  <c r="AI3045" i="64"/>
  <c r="AJ3044" i="64" a="1"/>
  <c r="AJ3044" i="64" s="1"/>
  <c r="AJ975" i="64" a="1"/>
  <c r="AJ975" i="64" s="1"/>
  <c r="AK2788" i="64"/>
  <c r="AK2789" i="64" s="1"/>
  <c r="AI2264" i="64"/>
  <c r="AI2427" i="64"/>
  <c r="AI1913" i="64"/>
  <c r="AI1492" i="64"/>
  <c r="AI977" i="64"/>
  <c r="AI1001" i="64"/>
  <c r="AH105" i="64"/>
  <c r="AJ970" i="64" a="1"/>
  <c r="AJ970" i="64" s="1"/>
  <c r="AJ118" i="64" a="1"/>
  <c r="AJ118" i="64" s="1"/>
  <c r="AJ662" i="64" a="1"/>
  <c r="AJ662" i="64" s="1"/>
  <c r="AJ98" i="64" a="1"/>
  <c r="AJ98" i="64" s="1"/>
  <c r="AJ103" i="64" a="1"/>
  <c r="AJ103" i="64" s="1"/>
  <c r="AJ102" i="64" a="1"/>
  <c r="AJ102" i="64" s="1"/>
  <c r="AI99" i="64"/>
  <c r="AJ97" i="64" a="1"/>
  <c r="AJ97" i="64" s="1"/>
  <c r="AJ96" i="64" a="1"/>
  <c r="AJ96" i="64" s="1"/>
  <c r="AJ1000" i="64" a="1"/>
  <c r="AJ1000" i="64" s="1"/>
  <c r="AJ3300" i="64" a="1"/>
  <c r="AJ3300" i="64" s="1"/>
  <c r="AJ3377" i="64" a="1"/>
  <c r="AJ3377" i="64" s="1"/>
  <c r="AJ3351" i="64" a="1"/>
  <c r="AJ3351" i="64" s="1"/>
  <c r="AJ3326" i="64" a="1"/>
  <c r="AJ3326" i="64" s="1"/>
  <c r="AJ2403" i="64" a="1"/>
  <c r="AJ2403" i="64" s="1"/>
  <c r="AJ2404" i="64" s="1"/>
  <c r="AJ133" i="64" a="1"/>
  <c r="AJ133" i="64" s="1"/>
  <c r="AJ132" i="64" a="1"/>
  <c r="AJ132" i="64" s="1"/>
  <c r="AJ134" i="64" a="1"/>
  <c r="AJ134" i="64" s="1"/>
  <c r="AJ135" i="64" a="1"/>
  <c r="AJ135" i="64" s="1"/>
  <c r="AI136" i="64"/>
  <c r="AJ2345" i="64" a="1"/>
  <c r="AJ2345" i="64" s="1"/>
  <c r="AJ2346" i="64" s="1"/>
  <c r="AJ584" i="64" a="1"/>
  <c r="AJ584" i="64" s="1"/>
  <c r="AJ3427" i="64" a="1"/>
  <c r="AJ3427" i="64" s="1"/>
  <c r="AJ2265" i="64" a="1"/>
  <c r="AJ2265" i="64" s="1"/>
  <c r="AJ2683" i="64" a="1"/>
  <c r="AJ2683" i="64" s="1"/>
  <c r="AJ2691" i="64" s="1"/>
  <c r="AJ2434" i="64" a="1"/>
  <c r="AJ2434" i="64" s="1"/>
  <c r="AJ2428" i="64" a="1"/>
  <c r="AJ2428" i="64" s="1"/>
  <c r="AJ2426" i="64" a="1"/>
  <c r="AJ2426" i="64" s="1"/>
  <c r="AJ1912" i="64" a="1"/>
  <c r="AJ1912" i="64" s="1"/>
  <c r="AJ1491" i="64" a="1"/>
  <c r="AJ1491" i="64" s="1"/>
  <c r="CB1440" i="64" a="1"/>
  <c r="BZ1703" i="64" a="1"/>
  <c r="AJ3045" i="64" a="1"/>
  <c r="BZ1985" i="64" a="1"/>
  <c r="BZ1386" i="64" a="1"/>
  <c r="AJ1100" i="64" a="1"/>
  <c r="BX1518" i="64" a="1"/>
  <c r="BZ455" i="64" a="1"/>
  <c r="CA1585" i="64"/>
  <c r="BZ1515" i="64" a="1"/>
  <c r="AJ687" i="64" a="1"/>
  <c r="CA1651" i="64"/>
  <c r="BZ1174" i="64" a="1"/>
  <c r="BZ1134" i="64" a="1"/>
  <c r="AJ1913" i="64" a="1"/>
  <c r="CA3241" i="64" a="1"/>
  <c r="AJ664" i="64" a="1"/>
  <c r="BY1517" i="64" a="1"/>
  <c r="BZ2400" i="64" a="1"/>
  <c r="AK3065" i="64" a="1"/>
  <c r="CA1607" i="64"/>
  <c r="AJ977" i="64" a="1"/>
  <c r="AJ2512" i="64" a="1"/>
  <c r="AJ2976" i="64" a="1"/>
  <c r="BZ1274" i="64" a="1"/>
  <c r="AJ1001" i="64" a="1"/>
  <c r="AJ2427" i="64" a="1"/>
  <c r="AK3099" i="64" a="1"/>
  <c r="BZ2558" i="64" a="1"/>
  <c r="AJ1492" i="64" a="1"/>
  <c r="AJ2998" i="64" a="1"/>
  <c r="AJ585" i="64" a="1"/>
  <c r="AB1023" i="64" a="1"/>
  <c r="CA1562" i="64"/>
  <c r="BZ1318" i="64" a="1"/>
  <c r="AJ2264" i="64" a="1"/>
  <c r="BZ1540" i="64"/>
  <c r="CA1674" i="64"/>
  <c r="CA1629" i="64"/>
  <c r="AJ2511" i="64" a="1"/>
  <c r="CA43" i="1413" l="1"/>
  <c r="CA17" i="861" s="1"/>
  <c r="AQ27" i="1413"/>
  <c r="AR23" i="1413" s="1"/>
  <c r="CB14" i="1413"/>
  <c r="CB20" i="1413" s="1"/>
  <c r="CB23" i="861" s="1"/>
  <c r="AP39" i="1413"/>
  <c r="AP90" i="861" s="1"/>
  <c r="CC11" i="1413"/>
  <c r="CC32" i="1413"/>
  <c r="CC18" i="1413"/>
  <c r="CC25" i="1413"/>
  <c r="CC69" i="1413"/>
  <c r="CC13" i="1413"/>
  <c r="CC17" i="1413"/>
  <c r="CC50" i="1413"/>
  <c r="CC60" i="1413"/>
  <c r="CC12" i="1413"/>
  <c r="CC42" i="1413"/>
  <c r="CC45" i="1413"/>
  <c r="CC76" i="1413"/>
  <c r="CC36" i="1413"/>
  <c r="CC56" i="1413"/>
  <c r="CC31" i="1413"/>
  <c r="CC10" i="1413"/>
  <c r="AP51" i="1413"/>
  <c r="CA24" i="1413"/>
  <c r="AO61" i="1413"/>
  <c r="AO59" i="861" s="1"/>
  <c r="CB1440" i="64"/>
  <c r="BR1442" i="64"/>
  <c r="CB722" i="64" a="1"/>
  <c r="CB722" i="64" s="1"/>
  <c r="AQ724" i="64"/>
  <c r="AQ719" i="64"/>
  <c r="AR714" i="64"/>
  <c r="CB716" i="64" a="1"/>
  <c r="CB716" i="64" s="1"/>
  <c r="CB723" i="64" a="1"/>
  <c r="CB723" i="64" s="1"/>
  <c r="CA78" i="64"/>
  <c r="CA84" i="64" s="1"/>
  <c r="CB75" i="64" a="1"/>
  <c r="CB75" i="64" s="1"/>
  <c r="CB77" i="64" a="1"/>
  <c r="CB77" i="64" s="1"/>
  <c r="CB625" i="64" a="1"/>
  <c r="CB625" i="64" s="1"/>
  <c r="CB74" i="64" a="1"/>
  <c r="CB74" i="64" s="1"/>
  <c r="CB82" i="64" a="1"/>
  <c r="CB82" i="64" s="1"/>
  <c r="CB81" i="64" a="1"/>
  <c r="CB81" i="64" s="1"/>
  <c r="CB76" i="64" a="1"/>
  <c r="CB76" i="64" s="1"/>
  <c r="BZ103" i="861"/>
  <c r="AP1838" i="64"/>
  <c r="AQ1832" i="64"/>
  <c r="AQ1834" i="64" s="1"/>
  <c r="AP1800" i="64"/>
  <c r="AQ1795" i="64"/>
  <c r="AQ1796" i="64" s="1"/>
  <c r="AJ632" i="64"/>
  <c r="AJ618" i="64"/>
  <c r="AJ622" i="64" s="1"/>
  <c r="AI642" i="64"/>
  <c r="CB627" i="64" a="1"/>
  <c r="CB627" i="64" s="1"/>
  <c r="CB631" i="64" a="1"/>
  <c r="CB631" i="64" s="1"/>
  <c r="CB621" i="64" a="1"/>
  <c r="CB621" i="64" s="1"/>
  <c r="CB635" i="64" a="1"/>
  <c r="CB635" i="64" s="1"/>
  <c r="AJ616" i="64"/>
  <c r="AJ626" i="64" s="1"/>
  <c r="AJ628" i="64" s="1"/>
  <c r="CB613" i="64" a="1"/>
  <c r="CB613" i="64" s="1"/>
  <c r="CB614" i="64" a="1"/>
  <c r="CB614" i="64" s="1"/>
  <c r="CB610" i="64" a="1"/>
  <c r="CB610" i="64" s="1"/>
  <c r="CA615" i="64"/>
  <c r="CA612" i="64"/>
  <c r="CA3241" i="64"/>
  <c r="CB3240" i="64" a="1"/>
  <c r="CB3240" i="64" s="1"/>
  <c r="CB3023" i="64" a="1"/>
  <c r="CB3023" i="64" s="1"/>
  <c r="CB3025" i="64" s="1"/>
  <c r="AR3213" i="64"/>
  <c r="AQ3218" i="64"/>
  <c r="CB3215" i="64" a="1"/>
  <c r="CB3215" i="64" s="1"/>
  <c r="CA3020" i="64"/>
  <c r="CB3018" i="64" a="1"/>
  <c r="CB3018" i="64" s="1"/>
  <c r="CB3019" i="64" a="1"/>
  <c r="CB3019" i="64" s="1"/>
  <c r="CB60" i="64" a="1"/>
  <c r="CB60" i="64" s="1"/>
  <c r="CB58" i="64" s="1" a="1"/>
  <c r="CB58" i="64" s="1"/>
  <c r="CB61" i="64" a="1"/>
  <c r="CB61" i="64" s="1"/>
  <c r="CB59" i="64" a="1"/>
  <c r="CB59" i="64" s="1"/>
  <c r="CB3541" i="64" a="1"/>
  <c r="CB3541" i="64" s="1"/>
  <c r="CB3520" i="64" a="1"/>
  <c r="CB3520" i="64" s="1"/>
  <c r="CB1583" i="64" a="1"/>
  <c r="CB1583" i="64" s="1"/>
  <c r="CB1584" i="64" a="1"/>
  <c r="CB1584" i="64" s="1"/>
  <c r="CB1672" i="64" a="1"/>
  <c r="CB1672" i="64" s="1"/>
  <c r="CB1673" i="64" a="1"/>
  <c r="CB1673" i="64" s="1"/>
  <c r="CB1628" i="64" a="1"/>
  <c r="CB1628" i="64" s="1"/>
  <c r="CB1650" i="64" a="1"/>
  <c r="CB1650" i="64" s="1"/>
  <c r="CB1561" i="64" a="1"/>
  <c r="CB1561" i="64" s="1"/>
  <c r="CB1606" i="64" a="1"/>
  <c r="CB1606" i="64" s="1"/>
  <c r="CA20" i="864"/>
  <c r="CA102" i="861" s="1"/>
  <c r="CB787" i="64" a="1"/>
  <c r="CB787" i="64" s="1"/>
  <c r="CB791" i="64" a="1"/>
  <c r="CB791" i="64" s="1"/>
  <c r="CB781" i="64" a="1"/>
  <c r="CB781" i="64" s="1"/>
  <c r="CB782" i="64" s="1"/>
  <c r="BP784" i="64"/>
  <c r="BQ779" i="64"/>
  <c r="BQ783" i="64" s="1"/>
  <c r="BP788" i="64"/>
  <c r="BP792" i="64" s="1"/>
  <c r="CA21" i="863"/>
  <c r="CA33" i="863"/>
  <c r="CA17" i="863" s="1"/>
  <c r="CA33" i="861" s="1"/>
  <c r="CA44" i="863"/>
  <c r="AJ585" i="64"/>
  <c r="CC1" i="64"/>
  <c r="CD2" i="64"/>
  <c r="CC7" i="64"/>
  <c r="CB4" i="64"/>
  <c r="CC3" i="64"/>
  <c r="CC1439" i="64" s="1" a="1"/>
  <c r="CC1439" i="64" s="1"/>
  <c r="BN558" i="64"/>
  <c r="BM559" i="64"/>
  <c r="BM561" i="64"/>
  <c r="BQ507" i="64"/>
  <c r="BP508" i="64"/>
  <c r="BP510" i="64"/>
  <c r="CB390" i="64"/>
  <c r="CD2" i="864"/>
  <c r="CC1" i="864"/>
  <c r="CC1" i="863"/>
  <c r="CC7" i="864"/>
  <c r="CC7" i="863"/>
  <c r="CB4" i="863"/>
  <c r="CB4" i="864"/>
  <c r="CC3" i="863"/>
  <c r="CC3" i="864"/>
  <c r="CD3" i="861"/>
  <c r="CD3" i="1413" s="1"/>
  <c r="CC4" i="861"/>
  <c r="CC4" i="1413" s="1"/>
  <c r="W913" i="64"/>
  <c r="W914" i="64" s="1"/>
  <c r="AB1023" i="64"/>
  <c r="X898" i="64"/>
  <c r="X901" i="64" s="1"/>
  <c r="X910" i="64" s="1"/>
  <c r="X912" i="64" s="1"/>
  <c r="X902" i="64" s="1"/>
  <c r="X904" i="64" s="1"/>
  <c r="X905" i="64" s="1"/>
  <c r="W906" i="64"/>
  <c r="AC1022" i="64" a="1"/>
  <c r="AC1022" i="64" s="1"/>
  <c r="AA459" i="64"/>
  <c r="AA457" i="64"/>
  <c r="AB453" i="64" s="1"/>
  <c r="AA1705" i="64"/>
  <c r="AB1701" i="64" s="1"/>
  <c r="AA1707" i="64"/>
  <c r="AJ252" i="64" a="1"/>
  <c r="AJ252" i="64" s="1"/>
  <c r="BW95" i="861"/>
  <c r="BZ2146" i="64"/>
  <c r="BZ2155" i="64" s="1"/>
  <c r="BZ2158" i="64" s="1"/>
  <c r="BX46" i="861"/>
  <c r="BV64" i="861"/>
  <c r="CA2154" i="64" a="1"/>
  <c r="CA2154" i="64" s="1"/>
  <c r="CA2153" i="64" a="1"/>
  <c r="CA2153" i="64" s="1"/>
  <c r="BT2162" i="64"/>
  <c r="BZ1515" i="64"/>
  <c r="BZ1985" i="64"/>
  <c r="BZ1987" i="64" s="1"/>
  <c r="CA1986" i="64" a="1"/>
  <c r="CA1986" i="64" s="1"/>
  <c r="CA1984" i="64" a="1"/>
  <c r="CA1984" i="64" s="1"/>
  <c r="BZ405" i="64"/>
  <c r="BZ407" i="64" s="1"/>
  <c r="CA406" i="64" a="1"/>
  <c r="CA406" i="64" s="1"/>
  <c r="CA404" i="64" a="1"/>
  <c r="CA404" i="64" s="1"/>
  <c r="CA479" i="64" a="1"/>
  <c r="CA479" i="64" s="1"/>
  <c r="CA403" i="64" a="1"/>
  <c r="CA403" i="64" s="1"/>
  <c r="CA530" i="64" a="1"/>
  <c r="CA530" i="64" s="1"/>
  <c r="BZ455" i="64"/>
  <c r="BZ1703" i="64"/>
  <c r="BZ1704" i="64" s="1"/>
  <c r="CA1702" i="64" a="1"/>
  <c r="CA1702" i="64" s="1"/>
  <c r="CA454" i="64" a="1"/>
  <c r="CA454" i="64" s="1"/>
  <c r="BZ1386" i="64"/>
  <c r="BZ1318" i="64"/>
  <c r="CA1317" i="64" a="1"/>
  <c r="CA1317" i="64" s="1"/>
  <c r="CA1385" i="64" a="1"/>
  <c r="CA1385" i="64" s="1"/>
  <c r="BY1393" i="64"/>
  <c r="BY1387" i="64"/>
  <c r="BY1394" i="64" s="1"/>
  <c r="BZ2558" i="64"/>
  <c r="BZ2567" i="64" s="1"/>
  <c r="CA2559" i="64" a="1"/>
  <c r="CA2559" i="64" s="1"/>
  <c r="BZ1274" i="64"/>
  <c r="BZ2400" i="64"/>
  <c r="BZ2402" i="64" s="1"/>
  <c r="BX1289" i="64" a="1"/>
  <c r="BX1289" i="64" s="1"/>
  <c r="CA2399" i="64" a="1"/>
  <c r="CA2399" i="64" s="1"/>
  <c r="CA1275" i="64" a="1"/>
  <c r="CA1275" i="64" s="1"/>
  <c r="BY1283" i="64"/>
  <c r="BY1288" i="64"/>
  <c r="CA1469" i="64" a="1"/>
  <c r="CA1469" i="64" s="1"/>
  <c r="CA2401" i="64" a="1"/>
  <c r="CA2401" i="64" s="1"/>
  <c r="BZ1467" i="64"/>
  <c r="BZ1468" i="64" s="1"/>
  <c r="BZ1470" i="64" s="1"/>
  <c r="CA1465" i="64" a="1"/>
  <c r="CA1465" i="64" s="1"/>
  <c r="CA1466" i="64" a="1"/>
  <c r="CA1466" i="64" s="1"/>
  <c r="BU2613" i="64"/>
  <c r="CA911" i="64" a="1"/>
  <c r="CA911" i="64" s="1"/>
  <c r="CA900" i="64" a="1"/>
  <c r="CA900" i="64" s="1"/>
  <c r="CA903" i="64" a="1"/>
  <c r="CA903" i="64" s="1"/>
  <c r="CA917" i="64" a="1"/>
  <c r="CA917" i="64" s="1"/>
  <c r="BZ184" i="64"/>
  <c r="BZ169" i="64"/>
  <c r="CA154" i="64" a="1"/>
  <c r="CA154" i="64" s="1"/>
  <c r="BZ180" i="64"/>
  <c r="BZ166" i="64"/>
  <c r="BZ181" i="64"/>
  <c r="BZ168" i="64"/>
  <c r="BZ183" i="64"/>
  <c r="BZ167" i="64"/>
  <c r="BZ182" i="64"/>
  <c r="BU188" i="64"/>
  <c r="BZ165" i="64"/>
  <c r="BY170" i="64"/>
  <c r="CA174" i="64" a="1"/>
  <c r="CA174" i="64" s="1"/>
  <c r="CA175" i="64" a="1"/>
  <c r="CA175" i="64" s="1"/>
  <c r="CA161" i="64" a="1"/>
  <c r="CA161" i="64" s="1"/>
  <c r="CA176" i="64" a="1"/>
  <c r="CA176" i="64" s="1"/>
  <c r="CA160" i="64" a="1"/>
  <c r="CA160" i="64" s="1"/>
  <c r="CA177" i="64" a="1"/>
  <c r="CA177" i="64" s="1"/>
  <c r="CA159" i="64" a="1"/>
  <c r="CA159" i="64" s="1"/>
  <c r="CA162" i="64" a="1"/>
  <c r="CA162" i="64" s="1"/>
  <c r="CA173" i="64" a="1"/>
  <c r="CA173" i="64" s="1"/>
  <c r="CA158" i="64" a="1"/>
  <c r="CA158" i="64" s="1"/>
  <c r="BW185" i="64"/>
  <c r="BV187" i="64"/>
  <c r="BV188" i="64" s="1"/>
  <c r="CA389" i="64" a="1"/>
  <c r="CA389" i="64" s="1"/>
  <c r="CA151" i="64" a="1"/>
  <c r="CA151" i="64" s="1"/>
  <c r="CA153" i="64" a="1"/>
  <c r="CA153" i="64" s="1"/>
  <c r="CA152" i="64" a="1"/>
  <c r="CA152" i="64" s="1"/>
  <c r="CA150" i="64" a="1"/>
  <c r="CA150" i="64" s="1"/>
  <c r="BZ155" i="64"/>
  <c r="CA1539" i="64" a="1"/>
  <c r="CA1539" i="64" s="1"/>
  <c r="AF2532" i="64"/>
  <c r="BX1227" i="64"/>
  <c r="BX1244" i="64" s="1"/>
  <c r="BX1245" i="64" s="1"/>
  <c r="BY1242" i="64"/>
  <c r="BZ1237" i="64"/>
  <c r="BZ1241" i="64"/>
  <c r="BZ1240" i="64"/>
  <c r="BZ1238" i="64"/>
  <c r="BZ1239" i="64"/>
  <c r="CA1232" i="64" a="1"/>
  <c r="CA1232" i="64" s="1"/>
  <c r="CA1233" i="64" a="1"/>
  <c r="CA1233" i="64" s="1"/>
  <c r="CA1234" i="64" a="1"/>
  <c r="CA1234" i="64" s="1"/>
  <c r="CA1230" i="64" a="1"/>
  <c r="CA1230" i="64" s="1"/>
  <c r="CA1231" i="64" a="1"/>
  <c r="CA1231" i="64" s="1"/>
  <c r="BY1227" i="64"/>
  <c r="BZ1222" i="64"/>
  <c r="CA1199" i="64" a="1"/>
  <c r="CA1199" i="64" s="1"/>
  <c r="CA1207" i="64" s="1"/>
  <c r="CA1200" i="64" a="1"/>
  <c r="CA1200" i="64" s="1"/>
  <c r="CA1208" i="64" s="1"/>
  <c r="CA1216" i="64" a="1"/>
  <c r="CA1216" i="64" s="1"/>
  <c r="CA1201" i="64" a="1"/>
  <c r="CA1201" i="64" s="1"/>
  <c r="CA1209" i="64" s="1"/>
  <c r="CA1202" i="64" a="1"/>
  <c r="CA1202" i="64" s="1"/>
  <c r="CA1210" i="64" s="1"/>
  <c r="CA1203" i="64" a="1"/>
  <c r="CA1203" i="64" s="1"/>
  <c r="CA1211" i="64" s="1"/>
  <c r="CA1217" i="64" a="1"/>
  <c r="CA1217" i="64" s="1"/>
  <c r="CA1218" i="64" a="1"/>
  <c r="CA1218" i="64" s="1"/>
  <c r="CA1215" i="64" a="1"/>
  <c r="CA1215" i="64" s="1"/>
  <c r="CA1219" i="64" a="1"/>
  <c r="CA1219" i="64" s="1"/>
  <c r="BZ1226" i="64"/>
  <c r="BZ1225" i="64"/>
  <c r="BZ1224" i="64"/>
  <c r="BZ1223" i="64"/>
  <c r="CA251" i="64" a="1"/>
  <c r="CA251" i="64" s="1"/>
  <c r="BZ1174" i="64"/>
  <c r="BZ1176" i="64" s="1"/>
  <c r="BX1518" i="64"/>
  <c r="BY1517" i="64"/>
  <c r="CA374" i="64" a="1"/>
  <c r="CA374" i="64" s="1"/>
  <c r="CA1514" i="64" a="1"/>
  <c r="CA1514" i="64" s="1"/>
  <c r="CA355" i="64" a="1"/>
  <c r="CA355" i="64" s="1"/>
  <c r="CA1175" i="64" a="1"/>
  <c r="CA1175" i="64" s="1"/>
  <c r="CA1141" i="64" a="1"/>
  <c r="CA1141" i="64" s="1"/>
  <c r="CA342" i="64" a="1"/>
  <c r="CA342" i="64" s="1"/>
  <c r="BY1138" i="64"/>
  <c r="BZ1134" i="64"/>
  <c r="BZ1142" i="64" s="1"/>
  <c r="CA1137" i="64" a="1"/>
  <c r="CA1137" i="64" s="1"/>
  <c r="CA1133" i="64" a="1"/>
  <c r="CA1133" i="64" s="1"/>
  <c r="CB302" i="64"/>
  <c r="CB41" i="863" a="1"/>
  <c r="CB41" i="863" s="1"/>
  <c r="CB43" i="863" a="1"/>
  <c r="CB43" i="863" s="1"/>
  <c r="CB40" i="863" a="1"/>
  <c r="CB40" i="863" s="1"/>
  <c r="CB30" i="863"/>
  <c r="CB32" i="863"/>
  <c r="CB42" i="863" a="1"/>
  <c r="CB42" i="863" s="1"/>
  <c r="CB39" i="863" a="1"/>
  <c r="CB39" i="863" s="1"/>
  <c r="CB29" i="863"/>
  <c r="CC2" i="863"/>
  <c r="CC31" i="863" s="1"/>
  <c r="CD1" i="861"/>
  <c r="CD1" i="1413" s="1"/>
  <c r="CD7" i="861"/>
  <c r="CD7" i="1413" s="1"/>
  <c r="CE2" i="861"/>
  <c r="CE2" i="1413" s="1"/>
  <c r="CA34" i="863"/>
  <c r="CB16" i="864"/>
  <c r="CB18" i="864"/>
  <c r="CB17" i="864"/>
  <c r="CC19" i="864"/>
  <c r="CA51" i="863" a="1"/>
  <c r="CA51" i="863" s="1"/>
  <c r="CA49" i="863" a="1"/>
  <c r="CA49" i="863" s="1"/>
  <c r="CA53" i="863" a="1"/>
  <c r="CA53" i="863" s="1"/>
  <c r="AK306" i="64"/>
  <c r="AK324" i="64"/>
  <c r="AL320" i="64"/>
  <c r="AL321" i="64"/>
  <c r="AL303" i="64"/>
  <c r="AL322" i="64"/>
  <c r="AL304" i="64"/>
  <c r="AL305" i="64"/>
  <c r="AL323" i="64"/>
  <c r="BO1" i="860"/>
  <c r="BO7" i="860"/>
  <c r="BO3" i="860"/>
  <c r="BO4" i="860" s="1"/>
  <c r="BP2" i="860"/>
  <c r="AJ1100" i="64"/>
  <c r="AJ1110" i="64" s="1"/>
  <c r="AI1110" i="64"/>
  <c r="AK1104" i="64" a="1"/>
  <c r="AK1104" i="64" s="1"/>
  <c r="AK1099" i="64" a="1"/>
  <c r="AK1099" i="64" s="1"/>
  <c r="AJ687" i="64"/>
  <c r="AI2902" i="64"/>
  <c r="AK2885" i="64" a="1"/>
  <c r="AK2885" i="64" s="1"/>
  <c r="AK2886" i="64" a="1"/>
  <c r="AK2886" i="64" s="1"/>
  <c r="AK2887" i="64" a="1"/>
  <c r="AK2887" i="64" s="1"/>
  <c r="AK2888" i="64" a="1"/>
  <c r="AK2888" i="64" s="1"/>
  <c r="AK2889" i="64" a="1"/>
  <c r="AK2889" i="64" s="1"/>
  <c r="AK2890" i="64" a="1"/>
  <c r="AK2890" i="64" s="1"/>
  <c r="AK2892" i="64" a="1"/>
  <c r="AK2892" i="64" s="1"/>
  <c r="AK2893" i="64" a="1"/>
  <c r="AK2893" i="64" s="1"/>
  <c r="AK2891" i="64" a="1"/>
  <c r="AK2891" i="64" s="1"/>
  <c r="AJ2894" i="64"/>
  <c r="AK685" i="64" a="1"/>
  <c r="AK685" i="64" s="1"/>
  <c r="AK663" i="64" a="1"/>
  <c r="AK663" i="64" s="1"/>
  <c r="AK686" i="64" a="1"/>
  <c r="AK686" i="64" s="1"/>
  <c r="AJ664" i="64"/>
  <c r="AK3099" i="64"/>
  <c r="AK3065" i="64"/>
  <c r="AJ2998" i="64"/>
  <c r="AJ2976" i="64"/>
  <c r="AK3403" i="64" a="1"/>
  <c r="AK3403" i="64" s="1"/>
  <c r="AK2977" i="64" a="1"/>
  <c r="AK2977" i="64" s="1"/>
  <c r="AK2997" i="64" a="1"/>
  <c r="AK2997" i="64" s="1"/>
  <c r="BT2656" i="64"/>
  <c r="BU2654" i="64"/>
  <c r="BU2633" i="64"/>
  <c r="BU2635" i="64" s="1"/>
  <c r="AG2530" i="64"/>
  <c r="AG2532" i="64" s="1"/>
  <c r="AH2521" i="64"/>
  <c r="AH2530" i="64"/>
  <c r="AI2520" i="64"/>
  <c r="AI2529" i="64"/>
  <c r="AI2519" i="64"/>
  <c r="AI2528" i="64"/>
  <c r="AK2525" i="64" a="1"/>
  <c r="AK2525" i="64" s="1"/>
  <c r="AK2524" i="64" a="1"/>
  <c r="AK2524" i="64" s="1"/>
  <c r="AK2515" i="64" a="1"/>
  <c r="AK2515" i="64" s="1"/>
  <c r="AK2516" i="64" a="1"/>
  <c r="AK2516" i="64" s="1"/>
  <c r="AJ2512" i="64"/>
  <c r="AJ2511" i="64"/>
  <c r="AK2506" i="64" a="1"/>
  <c r="AK2506" i="64" s="1"/>
  <c r="AK2507" i="64" a="1"/>
  <c r="AK2507" i="64" s="1"/>
  <c r="AJ3045" i="64"/>
  <c r="AK3044" i="64" a="1"/>
  <c r="AK3044" i="64" s="1"/>
  <c r="AK975" i="64" a="1"/>
  <c r="AK975" i="64" s="1"/>
  <c r="AL2788" i="64"/>
  <c r="AL2789" i="64" s="1"/>
  <c r="AJ1913" i="64"/>
  <c r="AJ2427" i="64"/>
  <c r="AJ2264" i="64"/>
  <c r="AJ1492" i="64"/>
  <c r="AJ977" i="64"/>
  <c r="AJ1001" i="64"/>
  <c r="AI105" i="64"/>
  <c r="AK970" i="64" a="1"/>
  <c r="AK970" i="64" s="1"/>
  <c r="AK118" i="64" a="1"/>
  <c r="AK118" i="64" s="1"/>
  <c r="AK662" i="64" a="1"/>
  <c r="AK662" i="64" s="1"/>
  <c r="AK98" i="64" a="1"/>
  <c r="AK98" i="64" s="1"/>
  <c r="AK103" i="64" a="1"/>
  <c r="AK103" i="64" s="1"/>
  <c r="AK102" i="64" a="1"/>
  <c r="AK102" i="64" s="1"/>
  <c r="AJ99" i="64"/>
  <c r="AK97" i="64" a="1"/>
  <c r="AK97" i="64" s="1"/>
  <c r="AK96" i="64" a="1"/>
  <c r="AK96" i="64" s="1"/>
  <c r="AK1000" i="64" a="1"/>
  <c r="AK1000" i="64" s="1"/>
  <c r="AK3300" i="64" a="1"/>
  <c r="AK3300" i="64" s="1"/>
  <c r="AK3377" i="64" a="1"/>
  <c r="AK3377" i="64" s="1"/>
  <c r="AK3351" i="64" a="1"/>
  <c r="AK3351" i="64" s="1"/>
  <c r="AK3326" i="64" a="1"/>
  <c r="AK3326" i="64" s="1"/>
  <c r="AK2403" i="64" a="1"/>
  <c r="AK2403" i="64" s="1"/>
  <c r="AK2404" i="64" s="1"/>
  <c r="AK132" i="64" a="1"/>
  <c r="AK132" i="64" s="1"/>
  <c r="AK133" i="64" a="1"/>
  <c r="AK133" i="64" s="1"/>
  <c r="AK134" i="64" a="1"/>
  <c r="AK134" i="64" s="1"/>
  <c r="AK135" i="64" a="1"/>
  <c r="AK135" i="64" s="1"/>
  <c r="AJ136" i="64"/>
  <c r="AK2345" i="64" a="1"/>
  <c r="AK2345" i="64" s="1"/>
  <c r="AK2346" i="64" s="1"/>
  <c r="AK584" i="64" a="1"/>
  <c r="AK584" i="64" s="1"/>
  <c r="AK3427" i="64" a="1"/>
  <c r="AK3427" i="64" s="1"/>
  <c r="AK2265" i="64" a="1"/>
  <c r="AK2265" i="64" s="1"/>
  <c r="AK2683" i="64" a="1"/>
  <c r="AK2683" i="64" s="1"/>
  <c r="AK2691" i="64" s="1"/>
  <c r="AK2434" i="64" a="1"/>
  <c r="AK2434" i="64" s="1"/>
  <c r="AK2428" i="64" a="1"/>
  <c r="AK2428" i="64" s="1"/>
  <c r="AK2426" i="64" a="1"/>
  <c r="AK2426" i="64" s="1"/>
  <c r="AK1912" i="64" a="1"/>
  <c r="AK1912" i="64" s="1"/>
  <c r="AK1491" i="64" a="1"/>
  <c r="AK1491" i="64" s="1"/>
  <c r="CC1440" i="64" a="1"/>
  <c r="CA2400" i="64" a="1"/>
  <c r="CB1562" i="64"/>
  <c r="CA1703" i="64" a="1"/>
  <c r="AK2427" i="64" a="1"/>
  <c r="AK2512" i="64" a="1"/>
  <c r="AK2998" i="64" a="1"/>
  <c r="AK1001" i="64" a="1"/>
  <c r="AL3065" i="64" a="1"/>
  <c r="CA2558" i="64" a="1"/>
  <c r="AL3099" i="64" a="1"/>
  <c r="CB1629" i="64"/>
  <c r="AC1023" i="64" a="1"/>
  <c r="CA1174" i="64" a="1"/>
  <c r="AK1100" i="64" a="1"/>
  <c r="AK977" i="64" a="1"/>
  <c r="AK664" i="64" a="1"/>
  <c r="BZ1517" i="64" a="1"/>
  <c r="AK687" i="64" a="1"/>
  <c r="CB1651" i="64"/>
  <c r="CB3241" i="64" a="1"/>
  <c r="CA1318" i="64" a="1"/>
  <c r="CA1985" i="64" a="1"/>
  <c r="AK3045" i="64" a="1"/>
  <c r="CA455" i="64" a="1"/>
  <c r="CA1386" i="64" a="1"/>
  <c r="CB1607" i="64"/>
  <c r="AK585" i="64" a="1"/>
  <c r="AQ1836" i="64" a="1"/>
  <c r="CA1274" i="64" a="1"/>
  <c r="CB1674" i="64"/>
  <c r="AK2976" i="64" a="1"/>
  <c r="AK2511" i="64" a="1"/>
  <c r="CA1134" i="64" a="1"/>
  <c r="AK2264" i="64" a="1"/>
  <c r="AK1913" i="64" a="1"/>
  <c r="CB1585" i="64"/>
  <c r="CA1540" i="64"/>
  <c r="BY1518" i="64" a="1"/>
  <c r="CA1515" i="64" a="1"/>
  <c r="AK1492" i="64" a="1"/>
  <c r="CB43" i="1413" l="1"/>
  <c r="CB17" i="861" s="1"/>
  <c r="AQ33" i="1413"/>
  <c r="AQ16" i="861" s="1"/>
  <c r="AQ28" i="1413"/>
  <c r="AO63" i="1413"/>
  <c r="AO91" i="861" s="1"/>
  <c r="CC14" i="1413"/>
  <c r="CC43" i="1413" s="1"/>
  <c r="CC17" i="861" s="1"/>
  <c r="CD69" i="1413"/>
  <c r="CD60" i="1413"/>
  <c r="CD56" i="1413"/>
  <c r="CD36" i="1413"/>
  <c r="CD31" i="1413"/>
  <c r="CD50" i="1413"/>
  <c r="CD45" i="1413"/>
  <c r="CD13" i="1413"/>
  <c r="CD42" i="1413"/>
  <c r="CD10" i="1413"/>
  <c r="CD25" i="1413"/>
  <c r="CD17" i="1413"/>
  <c r="CD12" i="1413"/>
  <c r="CD76" i="1413"/>
  <c r="CD18" i="1413"/>
  <c r="CD11" i="1413"/>
  <c r="CD32" i="1413"/>
  <c r="AP52" i="1413"/>
  <c r="CB24" i="1413"/>
  <c r="AR26" i="1413"/>
  <c r="CC1440" i="64"/>
  <c r="BS1442" i="64"/>
  <c r="CC722" i="64" a="1"/>
  <c r="CC722" i="64" s="1"/>
  <c r="CC723" i="64" a="1"/>
  <c r="CC723" i="64" s="1"/>
  <c r="CC716" i="64" a="1"/>
  <c r="CC716" i="64" s="1"/>
  <c r="AR717" i="64"/>
  <c r="AR718" i="64" s="1"/>
  <c r="CB78" i="64"/>
  <c r="CB84" i="64" s="1"/>
  <c r="CC75" i="64" a="1"/>
  <c r="CC75" i="64" s="1"/>
  <c r="CC77" i="64" a="1"/>
  <c r="CC77" i="64" s="1"/>
  <c r="CC625" i="64" a="1"/>
  <c r="CC625" i="64" s="1"/>
  <c r="CC82" i="64" a="1"/>
  <c r="CC82" i="64" s="1"/>
  <c r="CC81" i="64" a="1"/>
  <c r="CC81" i="64" s="1"/>
  <c r="CC76" i="64" a="1"/>
  <c r="CC76" i="64" s="1"/>
  <c r="CC74" i="64" a="1"/>
  <c r="CC74" i="64" s="1"/>
  <c r="CA103" i="861"/>
  <c r="AQ1836" i="64"/>
  <c r="AR1831" i="64"/>
  <c r="AQ1798" i="64"/>
  <c r="AJ636" i="64"/>
  <c r="AJ640" i="64" s="1"/>
  <c r="CC627" i="64" a="1"/>
  <c r="CC627" i="64" s="1"/>
  <c r="CC631" i="64" a="1"/>
  <c r="CC631" i="64" s="1"/>
  <c r="CC621" i="64" a="1"/>
  <c r="CC621" i="64" s="1"/>
  <c r="CC635" i="64" a="1"/>
  <c r="CC635" i="64" s="1"/>
  <c r="AK608" i="64"/>
  <c r="AJ639" i="64"/>
  <c r="CC613" i="64" a="1"/>
  <c r="CC613" i="64" s="1"/>
  <c r="CC614" i="64" a="1"/>
  <c r="CC614" i="64" s="1"/>
  <c r="CC610" i="64" a="1"/>
  <c r="CC610" i="64" s="1"/>
  <c r="CB612" i="64"/>
  <c r="CB615" i="64"/>
  <c r="CB3241" i="64"/>
  <c r="CC3240" i="64" a="1"/>
  <c r="CC3240" i="64" s="1"/>
  <c r="CC3023" i="64" a="1"/>
  <c r="CC3023" i="64" s="1"/>
  <c r="CC3025" i="64" s="1"/>
  <c r="CC3215" i="64" a="1"/>
  <c r="CC3215" i="64" s="1"/>
  <c r="AR3216" i="64"/>
  <c r="AR3217" i="64" s="1"/>
  <c r="CB3020" i="64"/>
  <c r="CC3018" i="64" a="1"/>
  <c r="CC3018" i="64" s="1"/>
  <c r="CC3019" i="64" a="1"/>
  <c r="CC3019" i="64" s="1"/>
  <c r="CC60" i="64" a="1"/>
  <c r="CC60" i="64" s="1"/>
  <c r="CC58" i="64" s="1" a="1"/>
  <c r="CC58" i="64" s="1"/>
  <c r="CC61" i="64" a="1"/>
  <c r="CC61" i="64" s="1"/>
  <c r="CC59" i="64" a="1"/>
  <c r="CC59" i="64" s="1"/>
  <c r="CC3541" i="64" a="1"/>
  <c r="CC3541" i="64" s="1"/>
  <c r="CC3520" i="64" a="1"/>
  <c r="CC3520" i="64" s="1"/>
  <c r="CC1583" i="64" a="1"/>
  <c r="CC1583" i="64" s="1"/>
  <c r="CC1584" i="64" a="1"/>
  <c r="CC1584" i="64" s="1"/>
  <c r="CC1672" i="64" a="1"/>
  <c r="CC1672" i="64" s="1"/>
  <c r="CC1673" i="64" a="1"/>
  <c r="CC1673" i="64" s="1"/>
  <c r="CC1628" i="64" a="1"/>
  <c r="CC1628" i="64" s="1"/>
  <c r="CC1650" i="64" a="1"/>
  <c r="CC1650" i="64" s="1"/>
  <c r="CC1561" i="64" a="1"/>
  <c r="CC1561" i="64" s="1"/>
  <c r="CC1606" i="64" a="1"/>
  <c r="CC1606" i="64" s="1"/>
  <c r="CB21" i="863"/>
  <c r="CC787" i="64" a="1"/>
  <c r="CC787" i="64" s="1"/>
  <c r="CC781" i="64" a="1"/>
  <c r="CC781" i="64" s="1"/>
  <c r="CC782" i="64" s="1"/>
  <c r="CC791" i="64" a="1"/>
  <c r="CC791" i="64" s="1"/>
  <c r="BQ788" i="64"/>
  <c r="BQ792" i="64" s="1"/>
  <c r="BQ784" i="64"/>
  <c r="BR779" i="64"/>
  <c r="BR783" i="64" s="1"/>
  <c r="CB20" i="864"/>
  <c r="CB102" i="861" s="1"/>
  <c r="CB33" i="863"/>
  <c r="CB17" i="863" s="1"/>
  <c r="CB33" i="861" s="1"/>
  <c r="CB44" i="863"/>
  <c r="AK585" i="64"/>
  <c r="CD7" i="64"/>
  <c r="CD1" i="64"/>
  <c r="CC4" i="64"/>
  <c r="CD3" i="64"/>
  <c r="CD1439" i="64" s="1" a="1"/>
  <c r="CD1439" i="64" s="1"/>
  <c r="CE2" i="64"/>
  <c r="BQ508" i="64"/>
  <c r="BR507" i="64"/>
  <c r="BQ510" i="64"/>
  <c r="BO558" i="64"/>
  <c r="BN559" i="64"/>
  <c r="BN561" i="64"/>
  <c r="CC390" i="64"/>
  <c r="CE2" i="864"/>
  <c r="CD7" i="864"/>
  <c r="CD7" i="863"/>
  <c r="CC4" i="864"/>
  <c r="CC4" i="863"/>
  <c r="CD1" i="864"/>
  <c r="CD1" i="863"/>
  <c r="CD3" i="864"/>
  <c r="CD3" i="863"/>
  <c r="W918" i="64"/>
  <c r="CE3" i="861"/>
  <c r="CE3" i="1413" s="1"/>
  <c r="CD4" i="861"/>
  <c r="CD4" i="1413" s="1"/>
  <c r="X909" i="64"/>
  <c r="X913" i="64" s="1"/>
  <c r="AC1023" i="64"/>
  <c r="AB1707" i="64"/>
  <c r="AB1705" i="64"/>
  <c r="AC1701" i="64" s="1"/>
  <c r="X906" i="64"/>
  <c r="Y898" i="64"/>
  <c r="Y901" i="64" s="1"/>
  <c r="Y910" i="64" s="1"/>
  <c r="Y912" i="64" s="1"/>
  <c r="Y902" i="64" s="1"/>
  <c r="Y904" i="64" s="1"/>
  <c r="Y905" i="64" s="1"/>
  <c r="AK252" i="64" a="1"/>
  <c r="AK252" i="64" s="1"/>
  <c r="AD1022" i="64" a="1"/>
  <c r="AD1022" i="64" s="1"/>
  <c r="AB457" i="64"/>
  <c r="AC453" i="64" s="1"/>
  <c r="AB459" i="64"/>
  <c r="BX95" i="861"/>
  <c r="BY46" i="861"/>
  <c r="BW64" i="861"/>
  <c r="CA2146" i="64"/>
  <c r="CA2155" i="64" s="1"/>
  <c r="CA2158" i="64" s="1"/>
  <c r="CB2154" i="64" a="1"/>
  <c r="CB2154" i="64" s="1"/>
  <c r="CB2153" i="64" a="1"/>
  <c r="CB2153" i="64" s="1"/>
  <c r="BU2162" i="64"/>
  <c r="CA1515" i="64"/>
  <c r="CA1985" i="64"/>
  <c r="CA1987" i="64" s="1"/>
  <c r="CB1984" i="64" a="1"/>
  <c r="CB1984" i="64" s="1"/>
  <c r="CB1986" i="64" a="1"/>
  <c r="CB1986" i="64" s="1"/>
  <c r="CA405" i="64"/>
  <c r="CA407" i="64" s="1"/>
  <c r="CB403" i="64" a="1"/>
  <c r="CB403" i="64" s="1"/>
  <c r="CB406" i="64" a="1"/>
  <c r="CB406" i="64" s="1"/>
  <c r="CB404" i="64" a="1"/>
  <c r="CB404" i="64" s="1"/>
  <c r="CB479" i="64" a="1"/>
  <c r="CB479" i="64" s="1"/>
  <c r="CB530" i="64" a="1"/>
  <c r="CB530" i="64" s="1"/>
  <c r="CA455" i="64"/>
  <c r="CA1703" i="64"/>
  <c r="CA1704" i="64" s="1"/>
  <c r="CB1702" i="64" a="1"/>
  <c r="CB1702" i="64" s="1"/>
  <c r="CB454" i="64" a="1"/>
  <c r="CB454" i="64" s="1"/>
  <c r="CA1386" i="64"/>
  <c r="CA1318" i="64"/>
  <c r="CB1317" i="64" a="1"/>
  <c r="CB1317" i="64" s="1"/>
  <c r="CB1385" i="64" a="1"/>
  <c r="CB1385" i="64" s="1"/>
  <c r="BZ1393" i="64"/>
  <c r="BZ1387" i="64"/>
  <c r="BZ1394" i="64" s="1"/>
  <c r="CA2558" i="64"/>
  <c r="CA2567" i="64" s="1"/>
  <c r="CB2559" i="64" a="1"/>
  <c r="CB2559" i="64" s="1"/>
  <c r="CA1274" i="64"/>
  <c r="CA2400" i="64"/>
  <c r="CA2402" i="64" s="1"/>
  <c r="BY1289" i="64" a="1"/>
  <c r="BY1289" i="64" s="1"/>
  <c r="CB2399" i="64" a="1"/>
  <c r="CB2399" i="64" s="1"/>
  <c r="CB1275" i="64" a="1"/>
  <c r="CB1275" i="64" s="1"/>
  <c r="BZ1283" i="64"/>
  <c r="BZ1288" i="64"/>
  <c r="CB1469" i="64" a="1"/>
  <c r="CB1469" i="64" s="1"/>
  <c r="CB2401" i="64" a="1"/>
  <c r="CB2401" i="64" s="1"/>
  <c r="CA1467" i="64"/>
  <c r="CA1468" i="64" s="1"/>
  <c r="CA1470" i="64" s="1"/>
  <c r="CB1465" i="64" a="1"/>
  <c r="CB1465" i="64" s="1"/>
  <c r="CB1466" i="64" a="1"/>
  <c r="CB1466" i="64" s="1"/>
  <c r="BV2613" i="64"/>
  <c r="CB911" i="64" a="1"/>
  <c r="CB911" i="64" s="1"/>
  <c r="CB900" i="64" a="1"/>
  <c r="CB900" i="64" s="1"/>
  <c r="CB903" i="64" a="1"/>
  <c r="CB903" i="64" s="1"/>
  <c r="CB917" i="64" a="1"/>
  <c r="CB917" i="64" s="1"/>
  <c r="CA169" i="64"/>
  <c r="CA184" i="64"/>
  <c r="CB154" i="64" a="1"/>
  <c r="CB154" i="64" s="1"/>
  <c r="CA180" i="64"/>
  <c r="BZ170" i="64"/>
  <c r="CA181" i="64"/>
  <c r="CA167" i="64"/>
  <c r="CA182" i="64"/>
  <c r="CA168" i="64"/>
  <c r="CA183" i="64"/>
  <c r="CA165" i="64"/>
  <c r="CA166" i="64"/>
  <c r="BW187" i="64"/>
  <c r="CB175" i="64" a="1"/>
  <c r="CB175" i="64" s="1"/>
  <c r="CB161" i="64" a="1"/>
  <c r="CB161" i="64" s="1"/>
  <c r="CB176" i="64" a="1"/>
  <c r="CB176" i="64" s="1"/>
  <c r="CB160" i="64" a="1"/>
  <c r="CB160" i="64" s="1"/>
  <c r="CB177" i="64" a="1"/>
  <c r="CB177" i="64" s="1"/>
  <c r="CB159" i="64" a="1"/>
  <c r="CB159" i="64" s="1"/>
  <c r="CB162" i="64" a="1"/>
  <c r="CB162" i="64" s="1"/>
  <c r="CB173" i="64" a="1"/>
  <c r="CB173" i="64" s="1"/>
  <c r="CB174" i="64" a="1"/>
  <c r="CB174" i="64" s="1"/>
  <c r="CB158" i="64" a="1"/>
  <c r="CB158" i="64" s="1"/>
  <c r="BX185" i="64"/>
  <c r="CB389" i="64" a="1"/>
  <c r="CB389" i="64" s="1"/>
  <c r="CB153" i="64" a="1"/>
  <c r="CB153" i="64" s="1"/>
  <c r="CB152" i="64" a="1"/>
  <c r="CB152" i="64" s="1"/>
  <c r="CB151" i="64" a="1"/>
  <c r="CB151" i="64" s="1"/>
  <c r="CB150" i="64" a="1"/>
  <c r="CB150" i="64" s="1"/>
  <c r="CA155" i="64"/>
  <c r="CB1539" i="64" a="1"/>
  <c r="CB1539" i="64" s="1"/>
  <c r="AF2533" i="64"/>
  <c r="BY1244" i="64"/>
  <c r="BY1245" i="64" s="1"/>
  <c r="CA1238" i="64"/>
  <c r="BZ1242" i="64"/>
  <c r="CA1241" i="64"/>
  <c r="CA1240" i="64"/>
  <c r="CA1237" i="64"/>
  <c r="CA1239" i="64"/>
  <c r="CB1232" i="64" a="1"/>
  <c r="CB1232" i="64" s="1"/>
  <c r="CB1233" i="64" a="1"/>
  <c r="CB1233" i="64" s="1"/>
  <c r="CB1234" i="64" a="1"/>
  <c r="CB1234" i="64" s="1"/>
  <c r="CB1230" i="64" a="1"/>
  <c r="CB1230" i="64" s="1"/>
  <c r="CB1231" i="64" a="1"/>
  <c r="CB1231" i="64" s="1"/>
  <c r="CA1223" i="64"/>
  <c r="CA1224" i="64"/>
  <c r="CA1226" i="64"/>
  <c r="CB1199" i="64" a="1"/>
  <c r="CB1199" i="64" s="1"/>
  <c r="CB1207" i="64" s="1"/>
  <c r="CB1200" i="64" a="1"/>
  <c r="CB1200" i="64" s="1"/>
  <c r="CB1208" i="64" s="1"/>
  <c r="CB1216" i="64" a="1"/>
  <c r="CB1216" i="64" s="1"/>
  <c r="CB1201" i="64" a="1"/>
  <c r="CB1201" i="64" s="1"/>
  <c r="CB1209" i="64" s="1"/>
  <c r="CB1202" i="64" a="1"/>
  <c r="CB1202" i="64" s="1"/>
  <c r="CB1210" i="64" s="1"/>
  <c r="CB1203" i="64" a="1"/>
  <c r="CB1203" i="64" s="1"/>
  <c r="CB1211" i="64" s="1"/>
  <c r="CB1217" i="64" a="1"/>
  <c r="CB1217" i="64" s="1"/>
  <c r="CB1215" i="64" a="1"/>
  <c r="CB1215" i="64" s="1"/>
  <c r="CB1218" i="64" a="1"/>
  <c r="CB1218" i="64" s="1"/>
  <c r="CB1219" i="64" a="1"/>
  <c r="CB1219" i="64" s="1"/>
  <c r="CA1225" i="64"/>
  <c r="CA1222" i="64"/>
  <c r="BZ1227" i="64"/>
  <c r="CB251" i="64" a="1"/>
  <c r="CB251" i="64" s="1"/>
  <c r="CA1174" i="64"/>
  <c r="CA1176" i="64" s="1"/>
  <c r="BY1518" i="64"/>
  <c r="BZ1517" i="64"/>
  <c r="CB374" i="64" a="1"/>
  <c r="CB374" i="64" s="1"/>
  <c r="CB1514" i="64" a="1"/>
  <c r="CB1514" i="64" s="1"/>
  <c r="CB355" i="64" a="1"/>
  <c r="CB355" i="64" s="1"/>
  <c r="CB1175" i="64" a="1"/>
  <c r="CB1175" i="64" s="1"/>
  <c r="CB1141" i="64" a="1"/>
  <c r="CB1141" i="64" s="1"/>
  <c r="CB342" i="64" a="1"/>
  <c r="CB342" i="64" s="1"/>
  <c r="BZ1138" i="64"/>
  <c r="CA1134" i="64"/>
  <c r="CA1142" i="64" s="1"/>
  <c r="CB1137" i="64" a="1"/>
  <c r="CB1137" i="64" s="1"/>
  <c r="CB1133" i="64" a="1"/>
  <c r="CB1133" i="64" s="1"/>
  <c r="CC302" i="64"/>
  <c r="CC42" i="863" a="1"/>
  <c r="CC42" i="863" s="1"/>
  <c r="CC40" i="863" a="1"/>
  <c r="CC40" i="863" s="1"/>
  <c r="CC39" i="863" a="1"/>
  <c r="CC39" i="863" s="1"/>
  <c r="CC43" i="863" a="1"/>
  <c r="CC43" i="863" s="1"/>
  <c r="CC41" i="863" a="1"/>
  <c r="CC41" i="863" s="1"/>
  <c r="CC32" i="863"/>
  <c r="CC29" i="863"/>
  <c r="CC30" i="863"/>
  <c r="CD2" i="863"/>
  <c r="CD31" i="863" s="1"/>
  <c r="CE1" i="861"/>
  <c r="CE1" i="1413" s="1"/>
  <c r="CE7" i="861"/>
  <c r="CE7" i="1413" s="1"/>
  <c r="CF2" i="861"/>
  <c r="CF2" i="1413" s="1"/>
  <c r="CB51" i="863" a="1"/>
  <c r="CB51" i="863" s="1"/>
  <c r="CB53" i="863" a="1"/>
  <c r="CB53" i="863" s="1"/>
  <c r="CB49" i="863" a="1"/>
  <c r="CB49" i="863" s="1"/>
  <c r="CB34" i="863"/>
  <c r="CC16" i="864"/>
  <c r="CC17" i="864"/>
  <c r="CC18" i="864"/>
  <c r="CD19" i="864"/>
  <c r="AL324" i="64"/>
  <c r="AL306" i="64"/>
  <c r="AM320" i="64"/>
  <c r="AM303" i="64"/>
  <c r="AM321" i="64"/>
  <c r="AM322" i="64"/>
  <c r="AM304" i="64"/>
  <c r="AM323" i="64"/>
  <c r="AM305" i="64"/>
  <c r="BP7" i="860"/>
  <c r="BP3" i="860"/>
  <c r="BP4" i="860" s="1"/>
  <c r="BQ2" i="860"/>
  <c r="BP1" i="860"/>
  <c r="AK1100" i="64"/>
  <c r="AL1104" i="64" a="1"/>
  <c r="AL1104" i="64" s="1"/>
  <c r="AL1099" i="64" a="1"/>
  <c r="AL1099" i="64" s="1"/>
  <c r="AK687" i="64"/>
  <c r="AJ2902" i="64"/>
  <c r="AL2885" i="64" a="1"/>
  <c r="AL2885" i="64" s="1"/>
  <c r="AL2886" i="64" a="1"/>
  <c r="AL2886" i="64" s="1"/>
  <c r="AL2887" i="64" a="1"/>
  <c r="AL2887" i="64" s="1"/>
  <c r="AL2888" i="64" a="1"/>
  <c r="AL2888" i="64" s="1"/>
  <c r="AL2892" i="64" a="1"/>
  <c r="AL2892" i="64" s="1"/>
  <c r="AL2893" i="64" a="1"/>
  <c r="AL2893" i="64" s="1"/>
  <c r="AL2891" i="64" a="1"/>
  <c r="AL2891" i="64" s="1"/>
  <c r="AL2889" i="64" a="1"/>
  <c r="AL2889" i="64" s="1"/>
  <c r="AL2890" i="64" a="1"/>
  <c r="AL2890" i="64" s="1"/>
  <c r="AK2894" i="64"/>
  <c r="AL685" i="64" a="1"/>
  <c r="AL685" i="64" s="1"/>
  <c r="AL663" i="64" a="1"/>
  <c r="AL663" i="64" s="1"/>
  <c r="AL686" i="64" a="1"/>
  <c r="AL686" i="64" s="1"/>
  <c r="AK664" i="64"/>
  <c r="AL3065" i="64"/>
  <c r="AL3099" i="64"/>
  <c r="AK2998" i="64"/>
  <c r="AK2976" i="64"/>
  <c r="AL3403" i="64" a="1"/>
  <c r="AL3403" i="64" s="1"/>
  <c r="AL2977" i="64" a="1"/>
  <c r="AL2977" i="64" s="1"/>
  <c r="AL2997" i="64" a="1"/>
  <c r="AL2997" i="64" s="1"/>
  <c r="BV2654" i="64"/>
  <c r="BU2656" i="64"/>
  <c r="BV2633" i="64"/>
  <c r="BV2635" i="64" s="1"/>
  <c r="AG2533" i="64"/>
  <c r="AI2521" i="64"/>
  <c r="AH2532" i="64"/>
  <c r="AH2533" i="64" s="1"/>
  <c r="AI2530" i="64"/>
  <c r="AJ2519" i="64"/>
  <c r="AJ2528" i="64"/>
  <c r="AJ2520" i="64"/>
  <c r="AJ2529" i="64"/>
  <c r="AL2525" i="64" a="1"/>
  <c r="AL2525" i="64" s="1"/>
  <c r="AL2524" i="64" a="1"/>
  <c r="AL2524" i="64" s="1"/>
  <c r="AL2515" i="64" a="1"/>
  <c r="AL2515" i="64" s="1"/>
  <c r="AL2516" i="64" a="1"/>
  <c r="AL2516" i="64" s="1"/>
  <c r="AK2512" i="64"/>
  <c r="AK2511" i="64"/>
  <c r="AL2506" i="64" a="1"/>
  <c r="AL2506" i="64" s="1"/>
  <c r="AL2507" i="64" a="1"/>
  <c r="AL2507" i="64" s="1"/>
  <c r="AK3045" i="64"/>
  <c r="AL3044" i="64" a="1"/>
  <c r="AL3044" i="64" s="1"/>
  <c r="AL975" i="64" a="1"/>
  <c r="AL975" i="64" s="1"/>
  <c r="AM2788" i="64"/>
  <c r="AM2789" i="64" s="1"/>
  <c r="AK1913" i="64"/>
  <c r="AK2264" i="64"/>
  <c r="AK2427" i="64"/>
  <c r="AK1492" i="64"/>
  <c r="AK1001" i="64"/>
  <c r="AK977" i="64"/>
  <c r="AJ105" i="64"/>
  <c r="AL970" i="64" a="1"/>
  <c r="AL970" i="64" s="1"/>
  <c r="AL118" i="64" a="1"/>
  <c r="AL118" i="64" s="1"/>
  <c r="AL662" i="64" a="1"/>
  <c r="AL662" i="64" s="1"/>
  <c r="AL98" i="64" a="1"/>
  <c r="AL98" i="64" s="1"/>
  <c r="AL103" i="64" a="1"/>
  <c r="AL103" i="64" s="1"/>
  <c r="AL102" i="64" a="1"/>
  <c r="AL102" i="64" s="1"/>
  <c r="AK99" i="64"/>
  <c r="AL97" i="64" a="1"/>
  <c r="AL97" i="64" s="1"/>
  <c r="AL96" i="64" a="1"/>
  <c r="AL96" i="64" s="1"/>
  <c r="AL1000" i="64" a="1"/>
  <c r="AL1000" i="64" s="1"/>
  <c r="AL3300" i="64" a="1"/>
  <c r="AL3300" i="64" s="1"/>
  <c r="AL3377" i="64" a="1"/>
  <c r="AL3377" i="64" s="1"/>
  <c r="AL3351" i="64" a="1"/>
  <c r="AL3351" i="64" s="1"/>
  <c r="AL3326" i="64" a="1"/>
  <c r="AL3326" i="64" s="1"/>
  <c r="AL2403" i="64" a="1"/>
  <c r="AL2403" i="64" s="1"/>
  <c r="AL2404" i="64" s="1"/>
  <c r="AL132" i="64" a="1"/>
  <c r="AL132" i="64" s="1"/>
  <c r="AL134" i="64" a="1"/>
  <c r="AL134" i="64" s="1"/>
  <c r="AL133" i="64" a="1"/>
  <c r="AL133" i="64" s="1"/>
  <c r="AL135" i="64" a="1"/>
  <c r="AL135" i="64" s="1"/>
  <c r="AK136" i="64"/>
  <c r="AL2345" i="64" a="1"/>
  <c r="AL2345" i="64" s="1"/>
  <c r="AL2346" i="64" s="1"/>
  <c r="AL584" i="64" a="1"/>
  <c r="AL584" i="64" s="1"/>
  <c r="AL3427" i="64" a="1"/>
  <c r="AL3427" i="64" s="1"/>
  <c r="AL2265" i="64" a="1"/>
  <c r="AL2265" i="64" s="1"/>
  <c r="AL2683" i="64" a="1"/>
  <c r="AL2683" i="64" s="1"/>
  <c r="AL2691" i="64" s="1"/>
  <c r="AL2428" i="64" a="1"/>
  <c r="AL2428" i="64" s="1"/>
  <c r="AL2426" i="64" a="1"/>
  <c r="AL2426" i="64" s="1"/>
  <c r="AL2434" i="64" a="1"/>
  <c r="AL2434" i="64" s="1"/>
  <c r="AL1912" i="64" a="1"/>
  <c r="AL1912" i="64" s="1"/>
  <c r="AL1491" i="64" a="1"/>
  <c r="AL1491" i="64" s="1"/>
  <c r="CD1440" i="64" a="1"/>
  <c r="CB2400" i="64" a="1"/>
  <c r="AL2976" i="64" a="1"/>
  <c r="CB1985" i="64" a="1"/>
  <c r="AL585" i="64" a="1"/>
  <c r="CB2558" i="64" a="1"/>
  <c r="AL687" i="64" a="1"/>
  <c r="AL2264" i="64" a="1"/>
  <c r="CB1174" i="64" a="1"/>
  <c r="CC1629" i="64"/>
  <c r="CB1515" i="64" a="1"/>
  <c r="AL977" i="64" a="1"/>
  <c r="AL1913" i="64" a="1"/>
  <c r="CC1674" i="64"/>
  <c r="AD1023" i="64" a="1"/>
  <c r="CB1386" i="64" a="1"/>
  <c r="AL2998" i="64" a="1"/>
  <c r="CC1585" i="64"/>
  <c r="CB1318" i="64" a="1"/>
  <c r="CC3241" i="64" a="1"/>
  <c r="CC1607" i="64"/>
  <c r="AL2511" i="64" a="1"/>
  <c r="AM3099" i="64" a="1"/>
  <c r="AL664" i="64" a="1"/>
  <c r="CB1134" i="64" a="1"/>
  <c r="CA1517" i="64" a="1"/>
  <c r="CB1274" i="64" a="1"/>
  <c r="AL3045" i="64" a="1"/>
  <c r="AL1001" i="64" a="1"/>
  <c r="CC1562" i="64"/>
  <c r="BZ1518" i="64" a="1"/>
  <c r="CB455" i="64" a="1"/>
  <c r="AM3065" i="64" a="1"/>
  <c r="AL1100" i="64" a="1"/>
  <c r="AL2427" i="64" a="1"/>
  <c r="CB1703" i="64" a="1"/>
  <c r="CB1540" i="64"/>
  <c r="AL1492" i="64" a="1"/>
  <c r="CC1651" i="64"/>
  <c r="AL2512" i="64" a="1"/>
  <c r="AQ37" i="1413" l="1"/>
  <c r="AQ69" i="861" s="1"/>
  <c r="AQ49" i="1413"/>
  <c r="AQ51" i="1413" s="1"/>
  <c r="AR27" i="1413"/>
  <c r="AS23" i="1413" s="1"/>
  <c r="CD14" i="1413"/>
  <c r="CD20" i="1413" s="1"/>
  <c r="CD23" i="861" s="1"/>
  <c r="AQ48" i="1413"/>
  <c r="AP53" i="1413"/>
  <c r="AP57" i="1413"/>
  <c r="AP18" i="861" s="1"/>
  <c r="CC24" i="1413"/>
  <c r="CC20" i="1413"/>
  <c r="CC23" i="861" s="1"/>
  <c r="CE42" i="1413"/>
  <c r="CE69" i="1413"/>
  <c r="CE36" i="1413"/>
  <c r="CE60" i="1413"/>
  <c r="CE56" i="1413"/>
  <c r="CE31" i="1413"/>
  <c r="CE50" i="1413"/>
  <c r="CE32" i="1413"/>
  <c r="CE10" i="1413"/>
  <c r="CE45" i="1413"/>
  <c r="CE11" i="1413"/>
  <c r="CE17" i="1413"/>
  <c r="CE76" i="1413"/>
  <c r="CE13" i="1413"/>
  <c r="CE12" i="1413"/>
  <c r="CE18" i="1413"/>
  <c r="CE25" i="1413"/>
  <c r="CD1440" i="64"/>
  <c r="BT1442" i="64"/>
  <c r="CD722" i="64" a="1"/>
  <c r="CD722" i="64" s="1"/>
  <c r="AR724" i="64"/>
  <c r="AS714" i="64"/>
  <c r="AR719" i="64"/>
  <c r="CD723" i="64" a="1"/>
  <c r="CD723" i="64" s="1"/>
  <c r="CD716" i="64" a="1"/>
  <c r="CD716" i="64" s="1"/>
  <c r="CC78" i="64"/>
  <c r="CC84" i="64" s="1"/>
  <c r="CD75" i="64" a="1"/>
  <c r="CD75" i="64" s="1"/>
  <c r="CD77" i="64" a="1"/>
  <c r="CD77" i="64" s="1"/>
  <c r="CD625" i="64" a="1"/>
  <c r="CD625" i="64" s="1"/>
  <c r="CD82" i="64" a="1"/>
  <c r="CD82" i="64" s="1"/>
  <c r="CD76" i="64" a="1"/>
  <c r="CD76" i="64" s="1"/>
  <c r="CD81" i="64" a="1"/>
  <c r="CD81" i="64" s="1"/>
  <c r="CD74" i="64" a="1"/>
  <c r="CD74" i="64" s="1"/>
  <c r="CB103" i="861"/>
  <c r="AQ1838" i="64"/>
  <c r="AR1832" i="64"/>
  <c r="AR1834" i="64" s="1"/>
  <c r="AQ1800" i="64"/>
  <c r="AR1795" i="64"/>
  <c r="AR1796" i="64" s="1"/>
  <c r="AJ641" i="64"/>
  <c r="AJ642" i="64" s="1"/>
  <c r="CD631" i="64" a="1"/>
  <c r="CD631" i="64" s="1"/>
  <c r="CD621" i="64" a="1"/>
  <c r="CD621" i="64" s="1"/>
  <c r="CD635" i="64" a="1"/>
  <c r="CD635" i="64" s="1"/>
  <c r="CD627" i="64" a="1"/>
  <c r="CD627" i="64" s="1"/>
  <c r="AK609" i="64"/>
  <c r="CD613" i="64" a="1"/>
  <c r="CD613" i="64" s="1"/>
  <c r="CD610" i="64" a="1"/>
  <c r="CD610" i="64" s="1"/>
  <c r="CD614" i="64" a="1"/>
  <c r="CD614" i="64" s="1"/>
  <c r="CC615" i="64"/>
  <c r="CC612" i="64"/>
  <c r="CC3241" i="64"/>
  <c r="CD3240" i="64" a="1"/>
  <c r="CD3240" i="64" s="1"/>
  <c r="CD3023" i="64" a="1"/>
  <c r="CD3023" i="64" s="1"/>
  <c r="CD3025" i="64" s="1"/>
  <c r="AN24" i="861"/>
  <c r="AS3213" i="64"/>
  <c r="AR3218" i="64"/>
  <c r="CD3215" i="64" a="1"/>
  <c r="CD3215" i="64" s="1"/>
  <c r="CC3020" i="64"/>
  <c r="CD3018" i="64" a="1"/>
  <c r="CD3018" i="64" s="1"/>
  <c r="CD3019" i="64" a="1"/>
  <c r="CD3019" i="64" s="1"/>
  <c r="CD60" i="64" a="1"/>
  <c r="CD60" i="64" s="1"/>
  <c r="CD58" i="64" s="1" a="1"/>
  <c r="CD58" i="64" s="1"/>
  <c r="CD61" i="64" a="1"/>
  <c r="CD61" i="64" s="1"/>
  <c r="CD59" i="64" a="1"/>
  <c r="CD59" i="64" s="1"/>
  <c r="CD3541" i="64" a="1"/>
  <c r="CD3541" i="64" s="1"/>
  <c r="CD3520" i="64" a="1"/>
  <c r="CD3520" i="64" s="1"/>
  <c r="CD1583" i="64" a="1"/>
  <c r="CD1583" i="64" s="1"/>
  <c r="CD1584" i="64" a="1"/>
  <c r="CD1584" i="64" s="1"/>
  <c r="CD1672" i="64" a="1"/>
  <c r="CD1672" i="64" s="1"/>
  <c r="CD1673" i="64" a="1"/>
  <c r="CD1673" i="64" s="1"/>
  <c r="CD1628" i="64" a="1"/>
  <c r="CD1628" i="64" s="1"/>
  <c r="CD1650" i="64" a="1"/>
  <c r="CD1650" i="64" s="1"/>
  <c r="CD1561" i="64" a="1"/>
  <c r="CD1561" i="64" s="1"/>
  <c r="CD1606" i="64" a="1"/>
  <c r="CD1606" i="64" s="1"/>
  <c r="CD791" i="64" a="1"/>
  <c r="CD791" i="64" s="1"/>
  <c r="CD787" i="64" a="1"/>
  <c r="CD787" i="64" s="1"/>
  <c r="CD781" i="64" a="1"/>
  <c r="CD781" i="64" s="1"/>
  <c r="CD782" i="64" s="1"/>
  <c r="BR788" i="64"/>
  <c r="BR792" i="64" s="1"/>
  <c r="BR784" i="64"/>
  <c r="BS779" i="64"/>
  <c r="BS783" i="64" s="1"/>
  <c r="CC20" i="864"/>
  <c r="CC102" i="861" s="1"/>
  <c r="CC21" i="863"/>
  <c r="CC33" i="863"/>
  <c r="CC17" i="863" s="1"/>
  <c r="CC33" i="861" s="1"/>
  <c r="CC44" i="863"/>
  <c r="AL585" i="64"/>
  <c r="CE1" i="64"/>
  <c r="CE7" i="64"/>
  <c r="CD4" i="64"/>
  <c r="CE3" i="64"/>
  <c r="CE1439" i="64" s="1" a="1"/>
  <c r="CE1439" i="64" s="1"/>
  <c r="CF2" i="64"/>
  <c r="BP558" i="64"/>
  <c r="BO559" i="64"/>
  <c r="BO561" i="64"/>
  <c r="BR508" i="64"/>
  <c r="BS507" i="64"/>
  <c r="BR510" i="64"/>
  <c r="CD390" i="64"/>
  <c r="CF2" i="864"/>
  <c r="CE7" i="864"/>
  <c r="CE7" i="863"/>
  <c r="CE1" i="863"/>
  <c r="CE1" i="864"/>
  <c r="CD4" i="864"/>
  <c r="CD4" i="863"/>
  <c r="CE3" i="864"/>
  <c r="CE3" i="863"/>
  <c r="CF3" i="861"/>
  <c r="CF3" i="1413" s="1"/>
  <c r="CE4" i="861"/>
  <c r="CE4" i="1413" s="1"/>
  <c r="AD1023" i="64"/>
  <c r="AL252" i="64" a="1"/>
  <c r="AL252" i="64" s="1"/>
  <c r="Y906" i="64"/>
  <c r="Z898" i="64"/>
  <c r="Z901" i="64" s="1"/>
  <c r="Z910" i="64" s="1"/>
  <c r="Z912" i="64" s="1"/>
  <c r="Z902" i="64" s="1"/>
  <c r="Z904" i="64" s="1"/>
  <c r="Z905" i="64" s="1"/>
  <c r="AE1022" i="64" a="1"/>
  <c r="AE1022" i="64" s="1"/>
  <c r="AC1707" i="64"/>
  <c r="AC1705" i="64"/>
  <c r="AD1701" i="64" s="1"/>
  <c r="Y909" i="64"/>
  <c r="Y913" i="64" s="1"/>
  <c r="X914" i="64"/>
  <c r="X918" i="64"/>
  <c r="AC457" i="64"/>
  <c r="AD453" i="64" s="1"/>
  <c r="AC459" i="64"/>
  <c r="BY95" i="861"/>
  <c r="BY64" i="861"/>
  <c r="BX64" i="861"/>
  <c r="CB2146" i="64"/>
  <c r="CB2155" i="64" s="1"/>
  <c r="CB2158" i="64" s="1"/>
  <c r="CA46" i="861"/>
  <c r="BZ46" i="861"/>
  <c r="CC2154" i="64" a="1"/>
  <c r="CC2154" i="64" s="1"/>
  <c r="CC2153" i="64" a="1"/>
  <c r="CC2153" i="64" s="1"/>
  <c r="BV2162" i="64"/>
  <c r="CB1515" i="64"/>
  <c r="CB1985" i="64"/>
  <c r="CB1987" i="64" s="1"/>
  <c r="CC1986" i="64" a="1"/>
  <c r="CC1986" i="64" s="1"/>
  <c r="CC1984" i="64" a="1"/>
  <c r="CC1984" i="64" s="1"/>
  <c r="CB405" i="64"/>
  <c r="CB407" i="64" s="1"/>
  <c r="CC404" i="64" a="1"/>
  <c r="CC404" i="64" s="1"/>
  <c r="CC406" i="64" a="1"/>
  <c r="CC406" i="64" s="1"/>
  <c r="CC479" i="64" a="1"/>
  <c r="CC479" i="64" s="1"/>
  <c r="CC403" i="64" a="1"/>
  <c r="CC403" i="64" s="1"/>
  <c r="CC530" i="64" a="1"/>
  <c r="CC530" i="64" s="1"/>
  <c r="CB455" i="64"/>
  <c r="CB1703" i="64"/>
  <c r="CB1704" i="64" s="1"/>
  <c r="CC454" i="64" a="1"/>
  <c r="CC454" i="64" s="1"/>
  <c r="CC1702" i="64" a="1"/>
  <c r="CC1702" i="64" s="1"/>
  <c r="CB1386" i="64"/>
  <c r="CB1318" i="64"/>
  <c r="CC1317" i="64" a="1"/>
  <c r="CC1317" i="64" s="1"/>
  <c r="CC1385" i="64" a="1"/>
  <c r="CC1385" i="64" s="1"/>
  <c r="CA1393" i="64"/>
  <c r="CA1387" i="64"/>
  <c r="CA1394" i="64" s="1"/>
  <c r="CB2558" i="64"/>
  <c r="CB2567" i="64" s="1"/>
  <c r="CC2559" i="64" a="1"/>
  <c r="CC2559" i="64" s="1"/>
  <c r="CB1274" i="64"/>
  <c r="CB2400" i="64"/>
  <c r="CB2402" i="64" s="1"/>
  <c r="BZ1289" i="64" a="1"/>
  <c r="BZ1289" i="64" s="1"/>
  <c r="CC2399" i="64" a="1"/>
  <c r="CC2399" i="64" s="1"/>
  <c r="CC1275" i="64" a="1"/>
  <c r="CC1275" i="64" s="1"/>
  <c r="CA1283" i="64"/>
  <c r="CA1288" i="64"/>
  <c r="CC1469" i="64" a="1"/>
  <c r="CC1469" i="64" s="1"/>
  <c r="CC2401" i="64" a="1"/>
  <c r="CC2401" i="64" s="1"/>
  <c r="BW2613" i="64"/>
  <c r="CB1467" i="64"/>
  <c r="CB1468" i="64" s="1"/>
  <c r="CB1470" i="64" s="1"/>
  <c r="CC1465" i="64" a="1"/>
  <c r="CC1465" i="64" s="1"/>
  <c r="CC1466" i="64" a="1"/>
  <c r="CC1466" i="64" s="1"/>
  <c r="CC911" i="64" a="1"/>
  <c r="CC911" i="64" s="1"/>
  <c r="CC900" i="64" a="1"/>
  <c r="CC900" i="64" s="1"/>
  <c r="CC917" i="64" a="1"/>
  <c r="CC917" i="64" s="1"/>
  <c r="CC903" i="64" a="1"/>
  <c r="CC903" i="64" s="1"/>
  <c r="CB169" i="64"/>
  <c r="CB184" i="64"/>
  <c r="CC154" i="64" a="1"/>
  <c r="CC154" i="64" s="1"/>
  <c r="CB181" i="64"/>
  <c r="CB180" i="64"/>
  <c r="BW188" i="64"/>
  <c r="CB167" i="64"/>
  <c r="CB182" i="64"/>
  <c r="CB168" i="64"/>
  <c r="CB183" i="64"/>
  <c r="CB165" i="64"/>
  <c r="CB166" i="64"/>
  <c r="CA170" i="64"/>
  <c r="CC176" i="64" a="1"/>
  <c r="CC176" i="64" s="1"/>
  <c r="CC175" i="64" a="1"/>
  <c r="CC175" i="64" s="1"/>
  <c r="CC160" i="64" a="1"/>
  <c r="CC160" i="64" s="1"/>
  <c r="CC177" i="64" a="1"/>
  <c r="CC177" i="64" s="1"/>
  <c r="CC159" i="64" a="1"/>
  <c r="CC159" i="64" s="1"/>
  <c r="CC173" i="64" a="1"/>
  <c r="CC173" i="64" s="1"/>
  <c r="CC162" i="64" a="1"/>
  <c r="CC162" i="64" s="1"/>
  <c r="CC174" i="64" a="1"/>
  <c r="CC174" i="64" s="1"/>
  <c r="CC161" i="64" a="1"/>
  <c r="CC161" i="64" s="1"/>
  <c r="CC158" i="64" a="1"/>
  <c r="CC158" i="64" s="1"/>
  <c r="BX187" i="64"/>
  <c r="BX188" i="64" s="1"/>
  <c r="BY185" i="64"/>
  <c r="CB155" i="64"/>
  <c r="CC389" i="64" a="1"/>
  <c r="CC389" i="64" s="1"/>
  <c r="CC153" i="64" a="1"/>
  <c r="CC153" i="64" s="1"/>
  <c r="CC150" i="64" a="1"/>
  <c r="CC150" i="64" s="1"/>
  <c r="CC152" i="64" a="1"/>
  <c r="CC152" i="64" s="1"/>
  <c r="CC151" i="64" a="1"/>
  <c r="CC151" i="64" s="1"/>
  <c r="CC1539" i="64" a="1"/>
  <c r="CC1539" i="64" s="1"/>
  <c r="BZ1244" i="64"/>
  <c r="BZ1245" i="64" s="1"/>
  <c r="CA1242" i="64"/>
  <c r="CB1241" i="64"/>
  <c r="CB1240" i="64"/>
  <c r="CB1238" i="64"/>
  <c r="CB1237" i="64"/>
  <c r="CB1239" i="64"/>
  <c r="CC1232" i="64" a="1"/>
  <c r="CC1232" i="64" s="1"/>
  <c r="CC1233" i="64" a="1"/>
  <c r="CC1233" i="64" s="1"/>
  <c r="CC1234" i="64" a="1"/>
  <c r="CC1234" i="64" s="1"/>
  <c r="CC1231" i="64" a="1"/>
  <c r="CC1231" i="64" s="1"/>
  <c r="CC1230" i="64" a="1"/>
  <c r="CC1230" i="64" s="1"/>
  <c r="CB1224" i="64"/>
  <c r="CA1227" i="64"/>
  <c r="CC1199" i="64" a="1"/>
  <c r="CC1199" i="64" s="1"/>
  <c r="CC1207" i="64" s="1"/>
  <c r="CC1200" i="64" a="1"/>
  <c r="CC1200" i="64" s="1"/>
  <c r="CC1208" i="64" s="1"/>
  <c r="CC1216" i="64" a="1"/>
  <c r="CC1216" i="64" s="1"/>
  <c r="CC1201" i="64" a="1"/>
  <c r="CC1201" i="64" s="1"/>
  <c r="CC1209" i="64" s="1"/>
  <c r="CC1202" i="64" a="1"/>
  <c r="CC1202" i="64" s="1"/>
  <c r="CC1210" i="64" s="1"/>
  <c r="CC1215" i="64" a="1"/>
  <c r="CC1215" i="64" s="1"/>
  <c r="CC1203" i="64" a="1"/>
  <c r="CC1203" i="64" s="1"/>
  <c r="CC1211" i="64" s="1"/>
  <c r="CC1217" i="64" a="1"/>
  <c r="CC1217" i="64" s="1"/>
  <c r="CC1218" i="64" a="1"/>
  <c r="CC1218" i="64" s="1"/>
  <c r="CC1219" i="64" a="1"/>
  <c r="CC1219" i="64" s="1"/>
  <c r="CB1226" i="64"/>
  <c r="CB1225" i="64"/>
  <c r="CB1223" i="64"/>
  <c r="CB1222" i="64"/>
  <c r="CC251" i="64" a="1"/>
  <c r="CC251" i="64" s="1"/>
  <c r="CB1174" i="64"/>
  <c r="CB1176" i="64" s="1"/>
  <c r="BZ1518" i="64"/>
  <c r="CA1517" i="64"/>
  <c r="CC374" i="64" a="1"/>
  <c r="CC374" i="64" s="1"/>
  <c r="CC1514" i="64" a="1"/>
  <c r="CC1514" i="64" s="1"/>
  <c r="CC355" i="64" a="1"/>
  <c r="CC355" i="64" s="1"/>
  <c r="CC1175" i="64" a="1"/>
  <c r="CC1175" i="64" s="1"/>
  <c r="CC1141" i="64" a="1"/>
  <c r="CC1141" i="64" s="1"/>
  <c r="CC342" i="64" a="1"/>
  <c r="CC342" i="64" s="1"/>
  <c r="CA1138" i="64"/>
  <c r="CB1134" i="64"/>
  <c r="CB1142" i="64" s="1"/>
  <c r="CC1137" i="64" a="1"/>
  <c r="CC1137" i="64" s="1"/>
  <c r="CC1133" i="64" a="1"/>
  <c r="CC1133" i="64" s="1"/>
  <c r="CD302" i="64"/>
  <c r="CC53" i="863" a="1"/>
  <c r="CC53" i="863" s="1"/>
  <c r="CC51" i="863" a="1"/>
  <c r="CC51" i="863" s="1"/>
  <c r="CC49" i="863" a="1"/>
  <c r="CC49" i="863" s="1"/>
  <c r="CD43" i="863" a="1"/>
  <c r="CD43" i="863" s="1"/>
  <c r="CD41" i="863" a="1"/>
  <c r="CD41" i="863" s="1"/>
  <c r="CD42" i="863" a="1"/>
  <c r="CD42" i="863" s="1"/>
  <c r="CD40" i="863" a="1"/>
  <c r="CD40" i="863" s="1"/>
  <c r="CD29" i="863"/>
  <c r="CD39" i="863" a="1"/>
  <c r="CD39" i="863" s="1"/>
  <c r="CD32" i="863"/>
  <c r="CD30" i="863"/>
  <c r="CE2" i="863"/>
  <c r="CE31" i="863" s="1"/>
  <c r="CC34" i="863"/>
  <c r="CD18" i="864"/>
  <c r="CD17" i="864"/>
  <c r="CD16" i="864"/>
  <c r="CE19" i="864"/>
  <c r="CF7" i="861"/>
  <c r="CF7" i="1413" s="1"/>
  <c r="CG2" i="861"/>
  <c r="CG2" i="1413" s="1"/>
  <c r="CF1" i="861"/>
  <c r="CF1" i="1413" s="1"/>
  <c r="AM324" i="64"/>
  <c r="AM306" i="64"/>
  <c r="AN320" i="64"/>
  <c r="AN303" i="64"/>
  <c r="AN321" i="64"/>
  <c r="AN304" i="64"/>
  <c r="AN322" i="64"/>
  <c r="AN305" i="64"/>
  <c r="AN323" i="64"/>
  <c r="BQ7" i="860"/>
  <c r="BQ3" i="860"/>
  <c r="BQ4" i="860" s="1"/>
  <c r="BR2" i="860"/>
  <c r="BQ1" i="860"/>
  <c r="AL1100" i="64"/>
  <c r="AL1110" i="64" s="1"/>
  <c r="AK1110" i="64"/>
  <c r="AM1104" i="64" a="1"/>
  <c r="AM1104" i="64" s="1"/>
  <c r="AM1099" i="64" a="1"/>
  <c r="AM1099" i="64" s="1"/>
  <c r="AL687" i="64"/>
  <c r="AK2902" i="64"/>
  <c r="AM2885" i="64" a="1"/>
  <c r="AM2885" i="64" s="1"/>
  <c r="AM2886" i="64" a="1"/>
  <c r="AM2886" i="64" s="1"/>
  <c r="AM2889" i="64" a="1"/>
  <c r="AM2889" i="64" s="1"/>
  <c r="AM2890" i="64" a="1"/>
  <c r="AM2890" i="64" s="1"/>
  <c r="AM2888" i="64" a="1"/>
  <c r="AM2888" i="64" s="1"/>
  <c r="AM2892" i="64" a="1"/>
  <c r="AM2892" i="64" s="1"/>
  <c r="AM2893" i="64" a="1"/>
  <c r="AM2893" i="64" s="1"/>
  <c r="AM2891" i="64" a="1"/>
  <c r="AM2891" i="64" s="1"/>
  <c r="AM2887" i="64" a="1"/>
  <c r="AM2887" i="64" s="1"/>
  <c r="AL2894" i="64"/>
  <c r="AM663" i="64" a="1"/>
  <c r="AM663" i="64" s="1"/>
  <c r="AM686" i="64" a="1"/>
  <c r="AM686" i="64" s="1"/>
  <c r="AM685" i="64" a="1"/>
  <c r="AM685" i="64" s="1"/>
  <c r="AL664" i="64"/>
  <c r="AM3099" i="64"/>
  <c r="AM3065" i="64"/>
  <c r="AL2998" i="64"/>
  <c r="AL2976" i="64"/>
  <c r="AM3403" i="64" a="1"/>
  <c r="AM3403" i="64" s="1"/>
  <c r="AM2977" i="64" a="1"/>
  <c r="AM2977" i="64" s="1"/>
  <c r="AM2997" i="64" a="1"/>
  <c r="AM2997" i="64" s="1"/>
  <c r="BV2656" i="64"/>
  <c r="BW2654" i="64"/>
  <c r="BW2633" i="64"/>
  <c r="BW2635" i="64" s="1"/>
  <c r="BX2613" i="64"/>
  <c r="AI2532" i="64"/>
  <c r="AJ2521" i="64"/>
  <c r="AK2520" i="64"/>
  <c r="AK2529" i="64"/>
  <c r="AK2519" i="64"/>
  <c r="AK2528" i="64"/>
  <c r="AM2525" i="64" a="1"/>
  <c r="AM2525" i="64" s="1"/>
  <c r="AM2524" i="64" a="1"/>
  <c r="AM2524" i="64" s="1"/>
  <c r="AM2516" i="64" a="1"/>
  <c r="AM2516" i="64" s="1"/>
  <c r="AM2515" i="64" a="1"/>
  <c r="AM2515" i="64" s="1"/>
  <c r="AL2512" i="64"/>
  <c r="AL2511" i="64"/>
  <c r="AM2506" i="64" a="1"/>
  <c r="AM2506" i="64" s="1"/>
  <c r="AM2507" i="64" a="1"/>
  <c r="AM2507" i="64" s="1"/>
  <c r="AL3045" i="64"/>
  <c r="AM3044" i="64" a="1"/>
  <c r="AM3044" i="64" s="1"/>
  <c r="AM975" i="64" a="1"/>
  <c r="AM975" i="64" s="1"/>
  <c r="AN2788" i="64"/>
  <c r="AN2789" i="64" s="1"/>
  <c r="AL2427" i="64"/>
  <c r="AL1913" i="64"/>
  <c r="AL2264" i="64"/>
  <c r="AL1492" i="64"/>
  <c r="AL977" i="64"/>
  <c r="AL1001" i="64"/>
  <c r="AK105" i="64"/>
  <c r="AM970" i="64" a="1"/>
  <c r="AM970" i="64" s="1"/>
  <c r="AM118" i="64" a="1"/>
  <c r="AM118" i="64" s="1"/>
  <c r="AM662" i="64" a="1"/>
  <c r="AM662" i="64" s="1"/>
  <c r="AM98" i="64" a="1"/>
  <c r="AM98" i="64" s="1"/>
  <c r="AM103" i="64" a="1"/>
  <c r="AM103" i="64" s="1"/>
  <c r="AM102" i="64" a="1"/>
  <c r="AM102" i="64" s="1"/>
  <c r="AL99" i="64"/>
  <c r="AM96" i="64" a="1"/>
  <c r="AM96" i="64" s="1"/>
  <c r="AM97" i="64" a="1"/>
  <c r="AM97" i="64" s="1"/>
  <c r="AM1000" i="64" a="1"/>
  <c r="AM1000" i="64" s="1"/>
  <c r="AM3300" i="64" a="1"/>
  <c r="AM3300" i="64" s="1"/>
  <c r="AM3377" i="64" a="1"/>
  <c r="AM3377" i="64" s="1"/>
  <c r="AM3351" i="64" a="1"/>
  <c r="AM3351" i="64" s="1"/>
  <c r="AM3326" i="64" a="1"/>
  <c r="AM3326" i="64" s="1"/>
  <c r="AM2403" i="64" a="1"/>
  <c r="AM2403" i="64" s="1"/>
  <c r="AM2404" i="64" s="1"/>
  <c r="AM134" i="64" a="1"/>
  <c r="AM134" i="64" s="1"/>
  <c r="AM135" i="64" a="1"/>
  <c r="AM135" i="64" s="1"/>
  <c r="AM132" i="64" a="1"/>
  <c r="AM132" i="64" s="1"/>
  <c r="AM133" i="64" a="1"/>
  <c r="AM133" i="64" s="1"/>
  <c r="AL136" i="64"/>
  <c r="AM2345" i="64" a="1"/>
  <c r="AM2345" i="64" s="1"/>
  <c r="AM2346" i="64" s="1"/>
  <c r="AM584" i="64" a="1"/>
  <c r="AM584" i="64" s="1"/>
  <c r="AM3427" i="64" a="1"/>
  <c r="AM3427" i="64" s="1"/>
  <c r="AM2265" i="64" a="1"/>
  <c r="AM2265" i="64" s="1"/>
  <c r="AM2683" i="64" a="1"/>
  <c r="AM2683" i="64" s="1"/>
  <c r="AM2691" i="64" s="1"/>
  <c r="AM2428" i="64" a="1"/>
  <c r="AM2428" i="64" s="1"/>
  <c r="AM2426" i="64" a="1"/>
  <c r="AM2426" i="64" s="1"/>
  <c r="AM2434" i="64" a="1"/>
  <c r="AM2434" i="64" s="1"/>
  <c r="AM1912" i="64" a="1"/>
  <c r="AM1912" i="64" s="1"/>
  <c r="AM1491" i="64" a="1"/>
  <c r="AM1491" i="64" s="1"/>
  <c r="CE1440" i="64" a="1"/>
  <c r="AM2998" i="64" a="1"/>
  <c r="AM2511" i="64" a="1"/>
  <c r="CC1703" i="64" a="1"/>
  <c r="CC1318" i="64" a="1"/>
  <c r="AM687" i="64" a="1"/>
  <c r="AM1001" i="64" a="1"/>
  <c r="CD1629" i="64"/>
  <c r="CC1515" i="64" a="1"/>
  <c r="CC1134" i="64" a="1"/>
  <c r="AN3099" i="64" a="1"/>
  <c r="CD3241" i="64" a="1"/>
  <c r="AR1836" i="64" a="1"/>
  <c r="CD1562" i="64"/>
  <c r="CD1607" i="64"/>
  <c r="CC455" i="64" a="1"/>
  <c r="CD1674" i="64"/>
  <c r="CC1274" i="64" a="1"/>
  <c r="CC1174" i="64" a="1"/>
  <c r="AM2427" i="64" a="1"/>
  <c r="AN3065" i="64" a="1"/>
  <c r="CB1517" i="64" a="1"/>
  <c r="AM664" i="64" a="1"/>
  <c r="CC1386" i="64" a="1"/>
  <c r="CD1651" i="64"/>
  <c r="CC1985" i="64" a="1"/>
  <c r="AM1100" i="64" a="1"/>
  <c r="AM977" i="64" a="1"/>
  <c r="AM1492" i="64" a="1"/>
  <c r="CC2558" i="64" a="1"/>
  <c r="AM3045" i="64" a="1"/>
  <c r="CD1585" i="64"/>
  <c r="AM2976" i="64" a="1"/>
  <c r="AM2512" i="64" a="1"/>
  <c r="CA1518" i="64" a="1"/>
  <c r="AM1913" i="64" a="1"/>
  <c r="AE1023" i="64" a="1"/>
  <c r="AM585" i="64" a="1"/>
  <c r="AM2264" i="64" a="1"/>
  <c r="CC1540" i="64"/>
  <c r="CC2400" i="64" a="1"/>
  <c r="AQ39" i="1413" l="1"/>
  <c r="AQ90" i="861" s="1"/>
  <c r="AR33" i="1413"/>
  <c r="AR16" i="861" s="1"/>
  <c r="AR28" i="1413"/>
  <c r="CD43" i="1413"/>
  <c r="CD17" i="861" s="1"/>
  <c r="CE14" i="1413"/>
  <c r="CE20" i="1413" s="1"/>
  <c r="CE23" i="861" s="1"/>
  <c r="AP61" i="1413"/>
  <c r="AP59" i="861" s="1"/>
  <c r="CF36" i="1413"/>
  <c r="CF69" i="1413"/>
  <c r="CF25" i="1413"/>
  <c r="CF76" i="1413"/>
  <c r="CF56" i="1413"/>
  <c r="CF13" i="1413"/>
  <c r="CF50" i="1413"/>
  <c r="CF60" i="1413"/>
  <c r="CF31" i="1413"/>
  <c r="CF42" i="1413"/>
  <c r="CF10" i="1413"/>
  <c r="CF11" i="1413"/>
  <c r="CF45" i="1413"/>
  <c r="CF32" i="1413"/>
  <c r="CF17" i="1413"/>
  <c r="CF12" i="1413"/>
  <c r="CF18" i="1413"/>
  <c r="AQ52" i="1413"/>
  <c r="AS26" i="1413"/>
  <c r="CD24" i="1413"/>
  <c r="CE1440" i="64"/>
  <c r="BU1442" i="64"/>
  <c r="CE722" i="64" a="1"/>
  <c r="CE722" i="64" s="1"/>
  <c r="CE723" i="64" a="1"/>
  <c r="CE723" i="64" s="1"/>
  <c r="CE716" i="64" a="1"/>
  <c r="CE716" i="64" s="1"/>
  <c r="AS717" i="64"/>
  <c r="AS718" i="64" s="1"/>
  <c r="CD78" i="64"/>
  <c r="CD84" i="64" s="1"/>
  <c r="CE77" i="64" a="1"/>
  <c r="CE77" i="64" s="1"/>
  <c r="CE75" i="64" a="1"/>
  <c r="CE75" i="64" s="1"/>
  <c r="CE625" i="64" a="1"/>
  <c r="CE625" i="64" s="1"/>
  <c r="CE82" i="64" a="1"/>
  <c r="CE82" i="64" s="1"/>
  <c r="CE81" i="64" a="1"/>
  <c r="CE81" i="64" s="1"/>
  <c r="CE76" i="64" a="1"/>
  <c r="CE76" i="64" s="1"/>
  <c r="CE74" i="64" a="1"/>
  <c r="CE74" i="64" s="1"/>
  <c r="CC103" i="861"/>
  <c r="AR1836" i="64"/>
  <c r="AS1831" i="64"/>
  <c r="AK632" i="64"/>
  <c r="AK618" i="64"/>
  <c r="AK622" i="64" s="1"/>
  <c r="CE631" i="64" a="1"/>
  <c r="CE631" i="64" s="1"/>
  <c r="CE627" i="64" a="1"/>
  <c r="CE627" i="64" s="1"/>
  <c r="CE621" i="64" a="1"/>
  <c r="CE621" i="64" s="1"/>
  <c r="CE635" i="64" a="1"/>
  <c r="CE635" i="64" s="1"/>
  <c r="AK616" i="64"/>
  <c r="AK626" i="64" s="1"/>
  <c r="AK628" i="64" s="1"/>
  <c r="CE610" i="64" a="1"/>
  <c r="CE610" i="64" s="1"/>
  <c r="CE613" i="64" a="1"/>
  <c r="CE613" i="64" s="1"/>
  <c r="CE614" i="64" a="1"/>
  <c r="CE614" i="64" s="1"/>
  <c r="CD615" i="64"/>
  <c r="CD612" i="64"/>
  <c r="CD3241" i="64"/>
  <c r="CE3240" i="64" a="1"/>
  <c r="CE3240" i="64" s="1"/>
  <c r="CE3023" i="64" a="1"/>
  <c r="CE3023" i="64" s="1"/>
  <c r="CE3025" i="64" s="1"/>
  <c r="CE3215" i="64" a="1"/>
  <c r="CE3215" i="64" s="1"/>
  <c r="AS3216" i="64"/>
  <c r="AS3217" i="64" s="1"/>
  <c r="CD3020" i="64"/>
  <c r="CE3018" i="64" a="1"/>
  <c r="CE3018" i="64" s="1"/>
  <c r="CE3019" i="64" a="1"/>
  <c r="CE3019" i="64" s="1"/>
  <c r="CE61" i="64" a="1"/>
  <c r="CE61" i="64" s="1"/>
  <c r="CE59" i="64" a="1"/>
  <c r="CE59" i="64" s="1"/>
  <c r="CE60" i="64" a="1"/>
  <c r="CE60" i="64" s="1"/>
  <c r="CE58" i="64" s="1" a="1"/>
  <c r="CE58" i="64" s="1"/>
  <c r="CE3541" i="64" a="1"/>
  <c r="CE3541" i="64" s="1"/>
  <c r="CE3520" i="64" a="1"/>
  <c r="CE3520" i="64" s="1"/>
  <c r="CE1583" i="64" a="1"/>
  <c r="CE1583" i="64" s="1"/>
  <c r="CE1584" i="64" a="1"/>
  <c r="CE1584" i="64" s="1"/>
  <c r="CE1672" i="64" a="1"/>
  <c r="CE1672" i="64" s="1"/>
  <c r="CE1673" i="64" a="1"/>
  <c r="CE1673" i="64" s="1"/>
  <c r="CE1628" i="64" a="1"/>
  <c r="CE1628" i="64" s="1"/>
  <c r="CE1650" i="64" a="1"/>
  <c r="CE1650" i="64" s="1"/>
  <c r="CE1561" i="64" a="1"/>
  <c r="CE1561" i="64" s="1"/>
  <c r="CE1606" i="64" a="1"/>
  <c r="CE1606" i="64" s="1"/>
  <c r="CD20" i="864"/>
  <c r="CD102" i="861" s="1"/>
  <c r="CD21" i="863"/>
  <c r="CE791" i="64" a="1"/>
  <c r="CE791" i="64" s="1"/>
  <c r="CE787" i="64" a="1"/>
  <c r="CE787" i="64" s="1"/>
  <c r="CE781" i="64" a="1"/>
  <c r="CE781" i="64" s="1"/>
  <c r="CE782" i="64" s="1"/>
  <c r="BT779" i="64"/>
  <c r="BT783" i="64" s="1"/>
  <c r="BS788" i="64"/>
  <c r="BS792" i="64" s="1"/>
  <c r="BS784" i="64"/>
  <c r="CD44" i="863"/>
  <c r="CD33" i="863"/>
  <c r="CD17" i="863" s="1"/>
  <c r="CD33" i="861" s="1"/>
  <c r="AM585" i="64"/>
  <c r="CF1" i="64"/>
  <c r="CE4" i="64"/>
  <c r="CG2" i="64"/>
  <c r="CF3" i="64"/>
  <c r="CF1439" i="64" s="1" a="1"/>
  <c r="CF1439" i="64" s="1"/>
  <c r="CF7" i="64"/>
  <c r="BT507" i="64"/>
  <c r="BS508" i="64"/>
  <c r="BS510" i="64"/>
  <c r="BP559" i="64"/>
  <c r="BQ558" i="64"/>
  <c r="BP561" i="64"/>
  <c r="CE390" i="64"/>
  <c r="CG2" i="864"/>
  <c r="CF1" i="864"/>
  <c r="CF1" i="863"/>
  <c r="CE4" i="864"/>
  <c r="CE4" i="863"/>
  <c r="CF7" i="864"/>
  <c r="CF7" i="863"/>
  <c r="CF3" i="863"/>
  <c r="CF3" i="864"/>
  <c r="CG3" i="861"/>
  <c r="CG3" i="1413" s="1"/>
  <c r="CF4" i="861"/>
  <c r="CF4" i="1413" s="1"/>
  <c r="AE1023" i="64"/>
  <c r="AD1705" i="64"/>
  <c r="AE1701" i="64" s="1"/>
  <c r="AD1707" i="64"/>
  <c r="AM252" i="64" a="1"/>
  <c r="AM252" i="64" s="1"/>
  <c r="AF1022" i="64" a="1"/>
  <c r="AF1022" i="64" s="1"/>
  <c r="Z906" i="64"/>
  <c r="AA898" i="64"/>
  <c r="AA901" i="64" s="1"/>
  <c r="AA910" i="64" s="1"/>
  <c r="AA912" i="64" s="1"/>
  <c r="AA902" i="64" s="1"/>
  <c r="AA904" i="64" s="1"/>
  <c r="AA905" i="64" s="1"/>
  <c r="AD457" i="64"/>
  <c r="AE453" i="64" s="1"/>
  <c r="AD459" i="64"/>
  <c r="Z909" i="64"/>
  <c r="Z913" i="64" s="1"/>
  <c r="Y914" i="64"/>
  <c r="Y918" i="64"/>
  <c r="BZ95" i="861"/>
  <c r="CA95" i="861"/>
  <c r="BZ64" i="861"/>
  <c r="CC2146" i="64"/>
  <c r="CC2155" i="64" s="1"/>
  <c r="CD2154" i="64" a="1"/>
  <c r="CD2154" i="64" s="1"/>
  <c r="CD2153" i="64" a="1"/>
  <c r="CD2153" i="64" s="1"/>
  <c r="BW2162" i="64"/>
  <c r="CC1515" i="64"/>
  <c r="CC1985" i="64"/>
  <c r="CC1987" i="64" s="1"/>
  <c r="CD1986" i="64" a="1"/>
  <c r="CD1986" i="64" s="1"/>
  <c r="CD1984" i="64" a="1"/>
  <c r="CD1984" i="64" s="1"/>
  <c r="CC405" i="64"/>
  <c r="CC407" i="64" s="1"/>
  <c r="CD403" i="64" a="1"/>
  <c r="CD403" i="64" s="1"/>
  <c r="CD404" i="64" a="1"/>
  <c r="CD404" i="64" s="1"/>
  <c r="CD406" i="64" a="1"/>
  <c r="CD406" i="64" s="1"/>
  <c r="CD479" i="64" a="1"/>
  <c r="CD479" i="64" s="1"/>
  <c r="CD530" i="64" a="1"/>
  <c r="CD530" i="64" s="1"/>
  <c r="CC1703" i="64"/>
  <c r="CC1704" i="64" s="1"/>
  <c r="CC455" i="64"/>
  <c r="CD454" i="64" a="1"/>
  <c r="CD454" i="64" s="1"/>
  <c r="CD1702" i="64" a="1"/>
  <c r="CD1702" i="64" s="1"/>
  <c r="CC1386" i="64"/>
  <c r="CC1318" i="64"/>
  <c r="CD1317" i="64" a="1"/>
  <c r="CD1317" i="64" s="1"/>
  <c r="CD1385" i="64" a="1"/>
  <c r="CD1385" i="64" s="1"/>
  <c r="CB1393" i="64"/>
  <c r="CB1387" i="64"/>
  <c r="CB1394" i="64" s="1"/>
  <c r="CC2558" i="64"/>
  <c r="CC2567" i="64" s="1"/>
  <c r="CD2559" i="64" a="1"/>
  <c r="CD2559" i="64" s="1"/>
  <c r="CC1274" i="64"/>
  <c r="CC2400" i="64"/>
  <c r="CC2402" i="64" s="1"/>
  <c r="CD2399" i="64" a="1"/>
  <c r="CD2399" i="64" s="1"/>
  <c r="CD1275" i="64" a="1"/>
  <c r="CD1275" i="64" s="1"/>
  <c r="CA1289" i="64" a="1"/>
  <c r="CA1289" i="64" s="1"/>
  <c r="CB1283" i="64"/>
  <c r="CB1288" i="64"/>
  <c r="CD1469" i="64" a="1"/>
  <c r="CD1469" i="64" s="1"/>
  <c r="CD2401" i="64" a="1"/>
  <c r="CD2401" i="64" s="1"/>
  <c r="CC1467" i="64"/>
  <c r="CC1468" i="64" s="1"/>
  <c r="CC1470" i="64" s="1"/>
  <c r="CD1465" i="64" a="1"/>
  <c r="CD1465" i="64" s="1"/>
  <c r="CD1466" i="64" a="1"/>
  <c r="CD1466" i="64" s="1"/>
  <c r="CD911" i="64" a="1"/>
  <c r="CD911" i="64" s="1"/>
  <c r="CD900" i="64" a="1"/>
  <c r="CD900" i="64" s="1"/>
  <c r="CD917" i="64" a="1"/>
  <c r="CD917" i="64" s="1"/>
  <c r="CD903" i="64" a="1"/>
  <c r="CD903" i="64" s="1"/>
  <c r="CC169" i="64"/>
  <c r="CC184" i="64"/>
  <c r="CD154" i="64" a="1"/>
  <c r="CD154" i="64" s="1"/>
  <c r="CC166" i="64"/>
  <c r="CC181" i="64"/>
  <c r="CC167" i="64"/>
  <c r="CC182" i="64"/>
  <c r="CC180" i="64"/>
  <c r="CC183" i="64"/>
  <c r="CC165" i="64"/>
  <c r="CC168" i="64"/>
  <c r="CB170" i="64"/>
  <c r="CD177" i="64" a="1"/>
  <c r="CD177" i="64" s="1"/>
  <c r="CD160" i="64" a="1"/>
  <c r="CD160" i="64" s="1"/>
  <c r="CD159" i="64" a="1"/>
  <c r="CD159" i="64" s="1"/>
  <c r="CD173" i="64" a="1"/>
  <c r="CD173" i="64" s="1"/>
  <c r="CD162" i="64" a="1"/>
  <c r="CD162" i="64" s="1"/>
  <c r="CD174" i="64" a="1"/>
  <c r="CD174" i="64" s="1"/>
  <c r="CD161" i="64" a="1"/>
  <c r="CD161" i="64" s="1"/>
  <c r="CD176" i="64" a="1"/>
  <c r="CD176" i="64" s="1"/>
  <c r="CD158" i="64" a="1"/>
  <c r="CD158" i="64" s="1"/>
  <c r="CD175" i="64" a="1"/>
  <c r="CD175" i="64" s="1"/>
  <c r="BY187" i="64"/>
  <c r="BZ185" i="64"/>
  <c r="CD389" i="64" a="1"/>
  <c r="CD389" i="64" s="1"/>
  <c r="CD153" i="64" a="1"/>
  <c r="CD153" i="64" s="1"/>
  <c r="CD152" i="64" a="1"/>
  <c r="CD152" i="64" s="1"/>
  <c r="CD151" i="64" a="1"/>
  <c r="CD151" i="64" s="1"/>
  <c r="CD150" i="64" a="1"/>
  <c r="CD150" i="64" s="1"/>
  <c r="CC155" i="64"/>
  <c r="CD1539" i="64" a="1"/>
  <c r="CD1539" i="64" s="1"/>
  <c r="CA1244" i="64"/>
  <c r="CC1237" i="64"/>
  <c r="CB1242" i="64"/>
  <c r="CC1241" i="64"/>
  <c r="CC1240" i="64"/>
  <c r="CC1238" i="64"/>
  <c r="CC1239" i="64"/>
  <c r="CD1232" i="64" a="1"/>
  <c r="CD1232" i="64" s="1"/>
  <c r="CD1233" i="64" a="1"/>
  <c r="CD1233" i="64" s="1"/>
  <c r="CD1234" i="64" a="1"/>
  <c r="CD1234" i="64" s="1"/>
  <c r="CD1231" i="64" a="1"/>
  <c r="CD1231" i="64" s="1"/>
  <c r="CD1230" i="64" a="1"/>
  <c r="CD1230" i="64" s="1"/>
  <c r="CB1227" i="64"/>
  <c r="CC1226" i="64"/>
  <c r="CD1219" i="64" a="1"/>
  <c r="CD1219" i="64" s="1"/>
  <c r="CD1199" i="64" a="1"/>
  <c r="CD1199" i="64" s="1"/>
  <c r="CD1207" i="64" s="1"/>
  <c r="CD1200" i="64" a="1"/>
  <c r="CD1200" i="64" s="1"/>
  <c r="CD1208" i="64" s="1"/>
  <c r="CD1216" i="64" a="1"/>
  <c r="CD1216" i="64" s="1"/>
  <c r="CD1215" i="64" a="1"/>
  <c r="CD1215" i="64" s="1"/>
  <c r="CD1201" i="64" a="1"/>
  <c r="CD1201" i="64" s="1"/>
  <c r="CD1209" i="64" s="1"/>
  <c r="CD1202" i="64" a="1"/>
  <c r="CD1202" i="64" s="1"/>
  <c r="CD1210" i="64" s="1"/>
  <c r="CD1203" i="64" a="1"/>
  <c r="CD1203" i="64" s="1"/>
  <c r="CD1211" i="64" s="1"/>
  <c r="CD1217" i="64" a="1"/>
  <c r="CD1217" i="64" s="1"/>
  <c r="CD1218" i="64" a="1"/>
  <c r="CD1218" i="64" s="1"/>
  <c r="CC1225" i="64"/>
  <c r="CC1224" i="64"/>
  <c r="CC1223" i="64"/>
  <c r="CC1222" i="64"/>
  <c r="CD251" i="64" a="1"/>
  <c r="CD251" i="64" s="1"/>
  <c r="CC1174" i="64"/>
  <c r="CC1176" i="64" s="1"/>
  <c r="CA1518" i="64"/>
  <c r="CB1517" i="64"/>
  <c r="CD374" i="64" a="1"/>
  <c r="CD374" i="64" s="1"/>
  <c r="CD1514" i="64" a="1"/>
  <c r="CD1514" i="64" s="1"/>
  <c r="CD355" i="64" a="1"/>
  <c r="CD355" i="64" s="1"/>
  <c r="CD1175" i="64" a="1"/>
  <c r="CD1175" i="64" s="1"/>
  <c r="CD1141" i="64" a="1"/>
  <c r="CD1141" i="64" s="1"/>
  <c r="CD342" i="64" a="1"/>
  <c r="CD342" i="64" s="1"/>
  <c r="CB1138" i="64"/>
  <c r="CC1134" i="64"/>
  <c r="CC1142" i="64" s="1"/>
  <c r="CD1137" i="64" a="1"/>
  <c r="CD1137" i="64" s="1"/>
  <c r="CD1133" i="64" a="1"/>
  <c r="CD1133" i="64" s="1"/>
  <c r="CE302" i="64"/>
  <c r="CH2" i="861"/>
  <c r="CH2" i="1413" s="1"/>
  <c r="CG1" i="861"/>
  <c r="CG1" i="1413" s="1"/>
  <c r="CG7" i="861"/>
  <c r="CG7" i="1413" s="1"/>
  <c r="CD34" i="863"/>
  <c r="CE16" i="864"/>
  <c r="CE18" i="864"/>
  <c r="CF19" i="864"/>
  <c r="CE17" i="864"/>
  <c r="CE41" i="863" a="1"/>
  <c r="CE41" i="863" s="1"/>
  <c r="CE43" i="863" a="1"/>
  <c r="CE43" i="863" s="1"/>
  <c r="CE42" i="863" a="1"/>
  <c r="CE42" i="863" s="1"/>
  <c r="CE30" i="863"/>
  <c r="CE39" i="863" a="1"/>
  <c r="CE39" i="863" s="1"/>
  <c r="CE40" i="863" a="1"/>
  <c r="CE40" i="863" s="1"/>
  <c r="CE29" i="863"/>
  <c r="CF2" i="863"/>
  <c r="CF31" i="863" s="1"/>
  <c r="CE32" i="863"/>
  <c r="CD53" i="863" a="1"/>
  <c r="CD53" i="863" s="1"/>
  <c r="CD51" i="863" a="1"/>
  <c r="CD51" i="863" s="1"/>
  <c r="CD49" i="863" a="1"/>
  <c r="CD49" i="863" s="1"/>
  <c r="AN324" i="64"/>
  <c r="AN306" i="64"/>
  <c r="AO320" i="64"/>
  <c r="AO303" i="64"/>
  <c r="AO321" i="64"/>
  <c r="AO322" i="64"/>
  <c r="AO304" i="64"/>
  <c r="AO323" i="64"/>
  <c r="AO305" i="64"/>
  <c r="BR7" i="860"/>
  <c r="BR3" i="860"/>
  <c r="BR4" i="860" s="1"/>
  <c r="BS2" i="860"/>
  <c r="BR1" i="860"/>
  <c r="AM1100" i="64"/>
  <c r="AM1110" i="64" s="1"/>
  <c r="AN1104" i="64" a="1"/>
  <c r="AN1104" i="64" s="1"/>
  <c r="AN1099" i="64" a="1"/>
  <c r="AN1099" i="64" s="1"/>
  <c r="AM687" i="64"/>
  <c r="AL2902" i="64"/>
  <c r="AN2891" i="64" a="1"/>
  <c r="AN2891" i="64" s="1"/>
  <c r="AN2885" i="64" a="1"/>
  <c r="AN2885" i="64" s="1"/>
  <c r="AN2887" i="64" a="1"/>
  <c r="AN2887" i="64" s="1"/>
  <c r="AN2889" i="64" a="1"/>
  <c r="AN2889" i="64" s="1"/>
  <c r="AN2890" i="64" a="1"/>
  <c r="AN2890" i="64" s="1"/>
  <c r="AN2886" i="64" a="1"/>
  <c r="AN2886" i="64" s="1"/>
  <c r="AN2888" i="64" a="1"/>
  <c r="AN2888" i="64" s="1"/>
  <c r="AN2892" i="64" a="1"/>
  <c r="AN2892" i="64" s="1"/>
  <c r="AN2893" i="64" a="1"/>
  <c r="AN2893" i="64" s="1"/>
  <c r="AM2894" i="64"/>
  <c r="AN663" i="64" a="1"/>
  <c r="AN663" i="64" s="1"/>
  <c r="AN686" i="64" a="1"/>
  <c r="AN686" i="64" s="1"/>
  <c r="AN685" i="64" a="1"/>
  <c r="AN685" i="64" s="1"/>
  <c r="AM664" i="64"/>
  <c r="AN3099" i="64"/>
  <c r="AN3065" i="64"/>
  <c r="AM2998" i="64"/>
  <c r="AM2976" i="64"/>
  <c r="AN3403" i="64" a="1"/>
  <c r="AN3403" i="64" s="1"/>
  <c r="AN2977" i="64" a="1"/>
  <c r="AN2977" i="64" s="1"/>
  <c r="AN2997" i="64" a="1"/>
  <c r="AN2997" i="64" s="1"/>
  <c r="BW2656" i="64"/>
  <c r="BX2654" i="64"/>
  <c r="BX2633" i="64"/>
  <c r="BX2635" i="64" s="1"/>
  <c r="BY2613" i="64"/>
  <c r="AI2533" i="64"/>
  <c r="AK2521" i="64"/>
  <c r="AJ2530" i="64"/>
  <c r="AJ2532" i="64" s="1"/>
  <c r="AK2530" i="64"/>
  <c r="AL2519" i="64"/>
  <c r="AL2528" i="64"/>
  <c r="AL2520" i="64"/>
  <c r="AL2529" i="64"/>
  <c r="AN2524" i="64" a="1"/>
  <c r="AN2524" i="64" s="1"/>
  <c r="AN2525" i="64" a="1"/>
  <c r="AN2525" i="64" s="1"/>
  <c r="AN2516" i="64" a="1"/>
  <c r="AN2516" i="64" s="1"/>
  <c r="AN2515" i="64" a="1"/>
  <c r="AN2515" i="64" s="1"/>
  <c r="AM2512" i="64"/>
  <c r="AM2511" i="64"/>
  <c r="AN2506" i="64" a="1"/>
  <c r="AN2506" i="64" s="1"/>
  <c r="AN2507" i="64" a="1"/>
  <c r="AN2507" i="64" s="1"/>
  <c r="AM3045" i="64"/>
  <c r="AN3044" i="64" a="1"/>
  <c r="AN3044" i="64" s="1"/>
  <c r="AN975" i="64" a="1"/>
  <c r="AN975" i="64" s="1"/>
  <c r="AO2788" i="64"/>
  <c r="AO2789" i="64" s="1"/>
  <c r="AM1913" i="64"/>
  <c r="AM2427" i="64"/>
  <c r="AM2264" i="64"/>
  <c r="AM1492" i="64"/>
  <c r="AM1001" i="64"/>
  <c r="AM977" i="64"/>
  <c r="AL105" i="64"/>
  <c r="AN970" i="64" a="1"/>
  <c r="AN970" i="64" s="1"/>
  <c r="AN118" i="64" a="1"/>
  <c r="AN118" i="64" s="1"/>
  <c r="AN662" i="64" a="1"/>
  <c r="AN662" i="64" s="1"/>
  <c r="AN98" i="64" a="1"/>
  <c r="AN98" i="64" s="1"/>
  <c r="AN102" i="64" a="1"/>
  <c r="AN102" i="64" s="1"/>
  <c r="AN103" i="64" a="1"/>
  <c r="AN103" i="64" s="1"/>
  <c r="AM99" i="64"/>
  <c r="AN97" i="64" a="1"/>
  <c r="AN97" i="64" s="1"/>
  <c r="AN96" i="64" a="1"/>
  <c r="AN96" i="64" s="1"/>
  <c r="AN1000" i="64" a="1"/>
  <c r="AN1000" i="64" s="1"/>
  <c r="AN3300" i="64" a="1"/>
  <c r="AN3300" i="64" s="1"/>
  <c r="AN3377" i="64" a="1"/>
  <c r="AN3377" i="64" s="1"/>
  <c r="AN3351" i="64" a="1"/>
  <c r="AN3351" i="64" s="1"/>
  <c r="AN3326" i="64" a="1"/>
  <c r="AN3326" i="64" s="1"/>
  <c r="AN2403" i="64" a="1"/>
  <c r="AN2403" i="64" s="1"/>
  <c r="AN2404" i="64" s="1"/>
  <c r="AN133" i="64" a="1"/>
  <c r="AN133" i="64" s="1"/>
  <c r="AN132" i="64" a="1"/>
  <c r="AN132" i="64" s="1"/>
  <c r="AN134" i="64" a="1"/>
  <c r="AN134" i="64" s="1"/>
  <c r="AN135" i="64" a="1"/>
  <c r="AN135" i="64" s="1"/>
  <c r="AM136" i="64"/>
  <c r="AN2345" i="64" a="1"/>
  <c r="AN2345" i="64" s="1"/>
  <c r="AN2346" i="64" s="1"/>
  <c r="AN584" i="64" a="1"/>
  <c r="AN584" i="64" s="1"/>
  <c r="AN3427" i="64" a="1"/>
  <c r="AN3427" i="64" s="1"/>
  <c r="AN2265" i="64" a="1"/>
  <c r="AN2265" i="64" s="1"/>
  <c r="AN2683" i="64" a="1"/>
  <c r="AN2683" i="64" s="1"/>
  <c r="AN2691" i="64" s="1"/>
  <c r="AN2426" i="64" a="1"/>
  <c r="AN2426" i="64" s="1"/>
  <c r="AN2434" i="64" a="1"/>
  <c r="AN2434" i="64" s="1"/>
  <c r="AN2428" i="64" a="1"/>
  <c r="AN2428" i="64" s="1"/>
  <c r="AN1912" i="64" a="1"/>
  <c r="AN1912" i="64" s="1"/>
  <c r="AN1491" i="64" a="1"/>
  <c r="AN1491" i="64" s="1"/>
  <c r="CF1440" i="64" a="1"/>
  <c r="CD455" i="64" a="1"/>
  <c r="CB1518" i="64" a="1"/>
  <c r="AN977" i="64" a="1"/>
  <c r="AN1492" i="64" a="1"/>
  <c r="CD1318" i="64" a="1"/>
  <c r="AN585" i="64" a="1"/>
  <c r="AN1001" i="64" a="1"/>
  <c r="CE1607" i="64"/>
  <c r="AN2427" i="64" a="1"/>
  <c r="CE1651" i="64"/>
  <c r="AN2998" i="64" a="1"/>
  <c r="AO3099" i="64" a="1"/>
  <c r="AN2976" i="64" a="1"/>
  <c r="CD1985" i="64" a="1"/>
  <c r="CC1517" i="64" a="1"/>
  <c r="CE1562" i="64"/>
  <c r="AN687" i="64" a="1"/>
  <c r="AO3065" i="64" a="1"/>
  <c r="CD1174" i="64" a="1"/>
  <c r="AF1023" i="64" a="1"/>
  <c r="CD1386" i="64" a="1"/>
  <c r="CD1703" i="64" a="1"/>
  <c r="CD2400" i="64" a="1"/>
  <c r="AN3045" i="64" a="1"/>
  <c r="CE1585" i="64"/>
  <c r="CD2558" i="64" a="1"/>
  <c r="CE3241" i="64" a="1"/>
  <c r="AN664" i="64" a="1"/>
  <c r="CD1274" i="64" a="1"/>
  <c r="AN2512" i="64" a="1"/>
  <c r="CE1674" i="64"/>
  <c r="AN1100" i="64" a="1"/>
  <c r="CD1134" i="64" a="1"/>
  <c r="CD1540" i="64"/>
  <c r="CD1515" i="64" a="1"/>
  <c r="AN1913" i="64" a="1"/>
  <c r="CE1629" i="64"/>
  <c r="AN2511" i="64" a="1"/>
  <c r="AN2264" i="64" a="1"/>
  <c r="AR49" i="1413" l="1"/>
  <c r="AR51" i="1413" s="1"/>
  <c r="AR37" i="1413"/>
  <c r="AR69" i="861" s="1"/>
  <c r="AS27" i="1413"/>
  <c r="AS28" i="1413" s="1"/>
  <c r="CF14" i="1413"/>
  <c r="CF20" i="1413" s="1"/>
  <c r="CF23" i="861" s="1"/>
  <c r="AQ57" i="1413"/>
  <c r="AQ18" i="861" s="1"/>
  <c r="AQ53" i="1413"/>
  <c r="AR48" i="1413"/>
  <c r="AP63" i="1413"/>
  <c r="AP91" i="861" s="1"/>
  <c r="CE24" i="1413"/>
  <c r="CG42" i="1413"/>
  <c r="CG31" i="1413"/>
  <c r="CG32" i="1413"/>
  <c r="CG69" i="1413"/>
  <c r="CG60" i="1413"/>
  <c r="CG56" i="1413"/>
  <c r="CG11" i="1413"/>
  <c r="CG50" i="1413"/>
  <c r="CG36" i="1413"/>
  <c r="CG45" i="1413"/>
  <c r="CG76" i="1413"/>
  <c r="CG12" i="1413"/>
  <c r="CG25" i="1413"/>
  <c r="CG18" i="1413"/>
  <c r="CG13" i="1413"/>
  <c r="CG17" i="1413"/>
  <c r="CG10" i="1413"/>
  <c r="CE43" i="1413"/>
  <c r="CE17" i="861" s="1"/>
  <c r="CF1440" i="64"/>
  <c r="BV1442" i="64"/>
  <c r="CF722" i="64" a="1"/>
  <c r="CF722" i="64" s="1"/>
  <c r="AS724" i="64"/>
  <c r="AT714" i="64"/>
  <c r="AS719" i="64"/>
  <c r="CF716" i="64" a="1"/>
  <c r="CF716" i="64" s="1"/>
  <c r="CF723" i="64" a="1"/>
  <c r="CF723" i="64" s="1"/>
  <c r="CE78" i="64"/>
  <c r="CE84" i="64" s="1"/>
  <c r="CF77" i="64" a="1"/>
  <c r="CF77" i="64" s="1"/>
  <c r="CF75" i="64" a="1"/>
  <c r="CF75" i="64" s="1"/>
  <c r="CF625" i="64" a="1"/>
  <c r="CF625" i="64" s="1"/>
  <c r="CF82" i="64" a="1"/>
  <c r="CF82" i="64" s="1"/>
  <c r="CF81" i="64" a="1"/>
  <c r="CF81" i="64" s="1"/>
  <c r="CF76" i="64" a="1"/>
  <c r="CF76" i="64" s="1"/>
  <c r="CF74" i="64" a="1"/>
  <c r="CF74" i="64" s="1"/>
  <c r="CD103" i="861"/>
  <c r="AR1838" i="64"/>
  <c r="AS1832" i="64"/>
  <c r="AS1834" i="64" s="1"/>
  <c r="AR1798" i="64"/>
  <c r="AK636" i="64"/>
  <c r="AK640" i="64" s="1"/>
  <c r="CF631" i="64" a="1"/>
  <c r="CF631" i="64" s="1"/>
  <c r="CF621" i="64" a="1"/>
  <c r="CF621" i="64" s="1"/>
  <c r="CF635" i="64" a="1"/>
  <c r="CF635" i="64" s="1"/>
  <c r="CF627" i="64" a="1"/>
  <c r="CF627" i="64" s="1"/>
  <c r="AL608" i="64"/>
  <c r="AK639" i="64"/>
  <c r="CF610" i="64" a="1"/>
  <c r="CF610" i="64" s="1"/>
  <c r="CF614" i="64" a="1"/>
  <c r="CF614" i="64" s="1"/>
  <c r="CF613" i="64" a="1"/>
  <c r="CF613" i="64" s="1"/>
  <c r="CE612" i="64"/>
  <c r="CE615" i="64"/>
  <c r="CE3241" i="64"/>
  <c r="CF3240" i="64" a="1"/>
  <c r="CF3240" i="64" s="1"/>
  <c r="CF3023" i="64" a="1"/>
  <c r="CF3023" i="64" s="1"/>
  <c r="CF3025" i="64" s="1"/>
  <c r="AT3213" i="64"/>
  <c r="AS3218" i="64"/>
  <c r="CF3215" i="64" a="1"/>
  <c r="CF3215" i="64" s="1"/>
  <c r="CE3020" i="64"/>
  <c r="CF3018" i="64" a="1"/>
  <c r="CF3018" i="64" s="1"/>
  <c r="CF3019" i="64" a="1"/>
  <c r="CF3019" i="64" s="1"/>
  <c r="CF61" i="64" a="1"/>
  <c r="CF61" i="64" s="1"/>
  <c r="CF60" i="64" a="1"/>
  <c r="CF60" i="64" s="1"/>
  <c r="CF58" i="64" s="1" a="1"/>
  <c r="CF58" i="64" s="1"/>
  <c r="CF59" i="64" a="1"/>
  <c r="CF59" i="64" s="1"/>
  <c r="CF3541" i="64" a="1"/>
  <c r="CF3541" i="64" s="1"/>
  <c r="CF3520" i="64" a="1"/>
  <c r="CF3520" i="64" s="1"/>
  <c r="CF1583" i="64" a="1"/>
  <c r="CF1583" i="64" s="1"/>
  <c r="CF1584" i="64" a="1"/>
  <c r="CF1584" i="64" s="1"/>
  <c r="CF1672" i="64" a="1"/>
  <c r="CF1672" i="64" s="1"/>
  <c r="CF1673" i="64" a="1"/>
  <c r="CF1673" i="64" s="1"/>
  <c r="CF1628" i="64" a="1"/>
  <c r="CF1628" i="64" s="1"/>
  <c r="CF1650" i="64" a="1"/>
  <c r="CF1650" i="64" s="1"/>
  <c r="CF1561" i="64" a="1"/>
  <c r="CF1561" i="64" s="1"/>
  <c r="CF1606" i="64" a="1"/>
  <c r="CF1606" i="64" s="1"/>
  <c r="CF791" i="64" a="1"/>
  <c r="CF791" i="64" s="1"/>
  <c r="CF787" i="64" a="1"/>
  <c r="CF787" i="64" s="1"/>
  <c r="CF781" i="64" a="1"/>
  <c r="CF781" i="64" s="1"/>
  <c r="CF782" i="64" s="1"/>
  <c r="BT788" i="64"/>
  <c r="BT792" i="64" s="1"/>
  <c r="BT784" i="64"/>
  <c r="BU779" i="64"/>
  <c r="BU783" i="64" s="1"/>
  <c r="CE20" i="864"/>
  <c r="CE102" i="861" s="1"/>
  <c r="CE21" i="863"/>
  <c r="CE33" i="863"/>
  <c r="CE17" i="863" s="1"/>
  <c r="CE33" i="861" s="1"/>
  <c r="CE44" i="863"/>
  <c r="AN585" i="64"/>
  <c r="CG7" i="64"/>
  <c r="CG1" i="64"/>
  <c r="CH2" i="64"/>
  <c r="CF4" i="64"/>
  <c r="CG3" i="64"/>
  <c r="CG1439" i="64" s="1" a="1"/>
  <c r="CG1439" i="64" s="1"/>
  <c r="BR558" i="64"/>
  <c r="BQ559" i="64"/>
  <c r="BQ561" i="64"/>
  <c r="BU507" i="64"/>
  <c r="BT508" i="64"/>
  <c r="BT510" i="64"/>
  <c r="CF390" i="64"/>
  <c r="CH2" i="864"/>
  <c r="CG7" i="863"/>
  <c r="CG7" i="864"/>
  <c r="CG1" i="863"/>
  <c r="CG1" i="864"/>
  <c r="CF4" i="864"/>
  <c r="CF4" i="863"/>
  <c r="CG3" i="864"/>
  <c r="CG3" i="863"/>
  <c r="CH3" i="861"/>
  <c r="CH3" i="1413" s="1"/>
  <c r="CG4" i="861"/>
  <c r="CG4" i="1413" s="1"/>
  <c r="AF1023" i="64"/>
  <c r="AA909" i="64"/>
  <c r="AA913" i="64" s="1"/>
  <c r="Z914" i="64"/>
  <c r="Z918" i="64"/>
  <c r="AE1707" i="64"/>
  <c r="AE1705" i="64"/>
  <c r="AF1701" i="64" s="1"/>
  <c r="AB898" i="64"/>
  <c r="AB901" i="64" s="1"/>
  <c r="AB910" i="64" s="1"/>
  <c r="AB912" i="64" s="1"/>
  <c r="AB902" i="64" s="1"/>
  <c r="AB904" i="64" s="1"/>
  <c r="AB905" i="64" s="1"/>
  <c r="AA906" i="64"/>
  <c r="AN252" i="64" a="1"/>
  <c r="AN252" i="64" s="1"/>
  <c r="AG1022" i="64" a="1"/>
  <c r="AG1022" i="64" s="1"/>
  <c r="CD2146" i="64"/>
  <c r="CD2155" i="64" s="1"/>
  <c r="CD2158" i="64" s="1"/>
  <c r="CB46" i="861"/>
  <c r="CC2158" i="64"/>
  <c r="CE2154" i="64" a="1"/>
  <c r="CE2154" i="64" s="1"/>
  <c r="CE2153" i="64" a="1"/>
  <c r="CE2153" i="64" s="1"/>
  <c r="BX2162" i="64"/>
  <c r="CD1515" i="64"/>
  <c r="CD1985" i="64"/>
  <c r="CD1987" i="64" s="1"/>
  <c r="CE1984" i="64" a="1"/>
  <c r="CE1984" i="64" s="1"/>
  <c r="CE1986" i="64" a="1"/>
  <c r="CE1986" i="64" s="1"/>
  <c r="CE406" i="64" a="1"/>
  <c r="CE406" i="64" s="1"/>
  <c r="CE404" i="64" a="1"/>
  <c r="CE404" i="64" s="1"/>
  <c r="CD405" i="64"/>
  <c r="CD407" i="64" s="1"/>
  <c r="CE479" i="64" a="1"/>
  <c r="CE479" i="64" s="1"/>
  <c r="CE403" i="64" a="1"/>
  <c r="CE403" i="64" s="1"/>
  <c r="CE530" i="64" a="1"/>
  <c r="CE530" i="64" s="1"/>
  <c r="CD1703" i="64"/>
  <c r="CD1704" i="64" s="1"/>
  <c r="CD455" i="64"/>
  <c r="CE1702" i="64" a="1"/>
  <c r="CE1702" i="64" s="1"/>
  <c r="CE454" i="64" a="1"/>
  <c r="CE454" i="64" s="1"/>
  <c r="CD1386" i="64"/>
  <c r="CD1318" i="64"/>
  <c r="CE1317" i="64" a="1"/>
  <c r="CE1317" i="64" s="1"/>
  <c r="CE1385" i="64" a="1"/>
  <c r="CE1385" i="64" s="1"/>
  <c r="CC1393" i="64"/>
  <c r="CC1387" i="64"/>
  <c r="CC1394" i="64" s="1"/>
  <c r="CE2559" i="64" a="1"/>
  <c r="CE2559" i="64" s="1"/>
  <c r="CD2558" i="64"/>
  <c r="CD2567" i="64" s="1"/>
  <c r="CD1274" i="64"/>
  <c r="CD2400" i="64"/>
  <c r="CD2402" i="64" s="1"/>
  <c r="CE2399" i="64" a="1"/>
  <c r="CE2399" i="64" s="1"/>
  <c r="CE1275" i="64" a="1"/>
  <c r="CE1275" i="64" s="1"/>
  <c r="CB1289" i="64" a="1"/>
  <c r="CB1289" i="64" s="1"/>
  <c r="CC1283" i="64"/>
  <c r="CC1288" i="64"/>
  <c r="CC1289" i="64" s="1" a="1"/>
  <c r="CC1289" i="64" s="1"/>
  <c r="CE1469" i="64" a="1"/>
  <c r="CE1469" i="64" s="1"/>
  <c r="CE2401" i="64" a="1"/>
  <c r="CE2401" i="64" s="1"/>
  <c r="CD1467" i="64"/>
  <c r="CD1468" i="64" s="1"/>
  <c r="CD1470" i="64" s="1"/>
  <c r="CE1465" i="64" a="1"/>
  <c r="CE1465" i="64" s="1"/>
  <c r="CE1466" i="64" a="1"/>
  <c r="CE1466" i="64" s="1"/>
  <c r="CE911" i="64" a="1"/>
  <c r="CE911" i="64" s="1"/>
  <c r="CE900" i="64" a="1"/>
  <c r="CE900" i="64" s="1"/>
  <c r="CE917" i="64" a="1"/>
  <c r="CE917" i="64" s="1"/>
  <c r="CE903" i="64" a="1"/>
  <c r="CE903" i="64" s="1"/>
  <c r="CD169" i="64"/>
  <c r="CD184" i="64"/>
  <c r="CE154" i="64" a="1"/>
  <c r="CE154" i="64" s="1"/>
  <c r="CD183" i="64"/>
  <c r="CD180" i="64"/>
  <c r="CD166" i="64"/>
  <c r="CD181" i="64"/>
  <c r="CD167" i="64"/>
  <c r="CD182" i="64"/>
  <c r="BY188" i="64"/>
  <c r="CD165" i="64"/>
  <c r="CD168" i="64"/>
  <c r="CC170" i="64"/>
  <c r="CE177" i="64" a="1"/>
  <c r="CE177" i="64" s="1"/>
  <c r="CE160" i="64" a="1"/>
  <c r="CE160" i="64" s="1"/>
  <c r="CE173" i="64" a="1"/>
  <c r="CE173" i="64" s="1"/>
  <c r="CE159" i="64" a="1"/>
  <c r="CE159" i="64" s="1"/>
  <c r="CE162" i="64" a="1"/>
  <c r="CE162" i="64" s="1"/>
  <c r="CE161" i="64" a="1"/>
  <c r="CE161" i="64" s="1"/>
  <c r="CE176" i="64" a="1"/>
  <c r="CE176" i="64" s="1"/>
  <c r="CE174" i="64" a="1"/>
  <c r="CE174" i="64" s="1"/>
  <c r="CE175" i="64" a="1"/>
  <c r="CE175" i="64" s="1"/>
  <c r="CE158" i="64" a="1"/>
  <c r="CE158" i="64" s="1"/>
  <c r="BZ187" i="64"/>
  <c r="BZ188" i="64" s="1"/>
  <c r="CD155" i="64"/>
  <c r="CE389" i="64" a="1"/>
  <c r="CE389" i="64" s="1"/>
  <c r="CE153" i="64" a="1"/>
  <c r="CE153" i="64" s="1"/>
  <c r="CE152" i="64" a="1"/>
  <c r="CE152" i="64" s="1"/>
  <c r="CE151" i="64" a="1"/>
  <c r="CE151" i="64" s="1"/>
  <c r="CE150" i="64" a="1"/>
  <c r="CE150" i="64" s="1"/>
  <c r="CE1539" i="64" a="1"/>
  <c r="CE1539" i="64" s="1"/>
  <c r="CA1245" i="64"/>
  <c r="CB1244" i="64"/>
  <c r="CB1245" i="64" s="1"/>
  <c r="CC1242" i="64"/>
  <c r="CD1240" i="64"/>
  <c r="CD1238" i="64"/>
  <c r="CD1237" i="64"/>
  <c r="CD1239" i="64"/>
  <c r="CD1241" i="64"/>
  <c r="CE1232" i="64" a="1"/>
  <c r="CE1232" i="64" s="1"/>
  <c r="CE1233" i="64" a="1"/>
  <c r="CE1233" i="64" s="1"/>
  <c r="CE1234" i="64" a="1"/>
  <c r="CE1234" i="64" s="1"/>
  <c r="CE1231" i="64" a="1"/>
  <c r="CE1231" i="64" s="1"/>
  <c r="CE1230" i="64" a="1"/>
  <c r="CE1230" i="64" s="1"/>
  <c r="CD1226" i="64"/>
  <c r="CC1227" i="64"/>
  <c r="CE1219" i="64" a="1"/>
  <c r="CE1219" i="64" s="1"/>
  <c r="CE1215" i="64" a="1"/>
  <c r="CE1215" i="64" s="1"/>
  <c r="CE1199" i="64" a="1"/>
  <c r="CE1199" i="64" s="1"/>
  <c r="CE1207" i="64" s="1"/>
  <c r="CE1200" i="64" a="1"/>
  <c r="CE1200" i="64" s="1"/>
  <c r="CE1208" i="64" s="1"/>
  <c r="CE1216" i="64" a="1"/>
  <c r="CE1216" i="64" s="1"/>
  <c r="CE1201" i="64" a="1"/>
  <c r="CE1201" i="64" s="1"/>
  <c r="CE1209" i="64" s="1"/>
  <c r="CE1202" i="64" a="1"/>
  <c r="CE1202" i="64" s="1"/>
  <c r="CE1210" i="64" s="1"/>
  <c r="CE1203" i="64" a="1"/>
  <c r="CE1203" i="64" s="1"/>
  <c r="CE1211" i="64" s="1"/>
  <c r="CE1217" i="64" a="1"/>
  <c r="CE1217" i="64" s="1"/>
  <c r="CE1218" i="64" a="1"/>
  <c r="CE1218" i="64" s="1"/>
  <c r="CD1225" i="64"/>
  <c r="CD1224" i="64"/>
  <c r="CD1223" i="64"/>
  <c r="CD1222" i="64"/>
  <c r="CE251" i="64" a="1"/>
  <c r="CE251" i="64" s="1"/>
  <c r="CD1174" i="64"/>
  <c r="CD1176" i="64" s="1"/>
  <c r="CB1518" i="64"/>
  <c r="CC1517" i="64"/>
  <c r="CE374" i="64" a="1"/>
  <c r="CE374" i="64" s="1"/>
  <c r="CE1514" i="64" a="1"/>
  <c r="CE1514" i="64" s="1"/>
  <c r="CE355" i="64" a="1"/>
  <c r="CE355" i="64" s="1"/>
  <c r="CE1175" i="64" a="1"/>
  <c r="CE1175" i="64" s="1"/>
  <c r="CE1141" i="64" a="1"/>
  <c r="CE1141" i="64" s="1"/>
  <c r="CE342" i="64" a="1"/>
  <c r="CE342" i="64" s="1"/>
  <c r="CC1138" i="64"/>
  <c r="CD1134" i="64"/>
  <c r="CD1142" i="64" s="1"/>
  <c r="CE1137" i="64" a="1"/>
  <c r="CE1137" i="64" s="1"/>
  <c r="CE1133" i="64" a="1"/>
  <c r="CE1133" i="64" s="1"/>
  <c r="CF302" i="64"/>
  <c r="CE34" i="863"/>
  <c r="CF18" i="864"/>
  <c r="CF16" i="864"/>
  <c r="CG19" i="864"/>
  <c r="CF17" i="864"/>
  <c r="CE53" i="863" a="1"/>
  <c r="CE53" i="863" s="1"/>
  <c r="CE49" i="863" a="1"/>
  <c r="CE49" i="863" s="1"/>
  <c r="CE51" i="863" a="1"/>
  <c r="CE51" i="863" s="1"/>
  <c r="CF39" i="863" a="1"/>
  <c r="CF39" i="863" s="1"/>
  <c r="CF32" i="863"/>
  <c r="CF42" i="863" a="1"/>
  <c r="CF42" i="863" s="1"/>
  <c r="CF40" i="863" a="1"/>
  <c r="CF40" i="863" s="1"/>
  <c r="CF43" i="863" a="1"/>
  <c r="CF43" i="863" s="1"/>
  <c r="CF41" i="863" a="1"/>
  <c r="CF41" i="863" s="1"/>
  <c r="CF30" i="863"/>
  <c r="CF29" i="863"/>
  <c r="CG2" i="863"/>
  <c r="CG31" i="863" s="1"/>
  <c r="CI2" i="861"/>
  <c r="CI2" i="1413" s="1"/>
  <c r="CH1" i="861"/>
  <c r="CH1" i="1413" s="1"/>
  <c r="CH7" i="861"/>
  <c r="CH7" i="1413" s="1"/>
  <c r="AO324" i="64"/>
  <c r="AP320" i="64"/>
  <c r="AP321" i="64"/>
  <c r="AP303" i="64"/>
  <c r="AP304" i="64"/>
  <c r="AP322" i="64"/>
  <c r="AP305" i="64"/>
  <c r="AP323" i="64"/>
  <c r="AO306" i="64"/>
  <c r="BS3" i="860"/>
  <c r="BS4" i="860" s="1"/>
  <c r="BT2" i="860"/>
  <c r="BS1" i="860"/>
  <c r="BS7" i="860"/>
  <c r="AN1100" i="64"/>
  <c r="AN1110" i="64" s="1"/>
  <c r="AO1104" i="64" a="1"/>
  <c r="AO1104" i="64" s="1"/>
  <c r="AO1099" i="64" a="1"/>
  <c r="AO1099" i="64" s="1"/>
  <c r="AN687" i="64"/>
  <c r="AM2902" i="64"/>
  <c r="AO2886" i="64" a="1"/>
  <c r="AO2886" i="64" s="1"/>
  <c r="AO2887" i="64" a="1"/>
  <c r="AO2887" i="64" s="1"/>
  <c r="AO2888" i="64" a="1"/>
  <c r="AO2888" i="64" s="1"/>
  <c r="AO2889" i="64" a="1"/>
  <c r="AO2889" i="64" s="1"/>
  <c r="AO2890" i="64" a="1"/>
  <c r="AO2890" i="64" s="1"/>
  <c r="AO2891" i="64" a="1"/>
  <c r="AO2891" i="64" s="1"/>
  <c r="AO2892" i="64" a="1"/>
  <c r="AO2892" i="64" s="1"/>
  <c r="AO2893" i="64" a="1"/>
  <c r="AO2893" i="64" s="1"/>
  <c r="AO2885" i="64" a="1"/>
  <c r="AO2885" i="64" s="1"/>
  <c r="AN2894" i="64"/>
  <c r="AO663" i="64" a="1"/>
  <c r="AO663" i="64" s="1"/>
  <c r="AO686" i="64" a="1"/>
  <c r="AO686" i="64" s="1"/>
  <c r="AO685" i="64" a="1"/>
  <c r="AO685" i="64" s="1"/>
  <c r="AN664" i="64"/>
  <c r="AO3099" i="64"/>
  <c r="AO3065" i="64"/>
  <c r="AN2998" i="64"/>
  <c r="AN2976" i="64"/>
  <c r="AO3403" i="64" a="1"/>
  <c r="AO3403" i="64" s="1"/>
  <c r="AO2977" i="64" a="1"/>
  <c r="AO2977" i="64" s="1"/>
  <c r="AO2997" i="64" a="1"/>
  <c r="AO2997" i="64" s="1"/>
  <c r="BX2656" i="64"/>
  <c r="BY2654" i="64"/>
  <c r="BY2633" i="64"/>
  <c r="BY2635" i="64" s="1"/>
  <c r="BZ2613" i="64"/>
  <c r="AJ2533" i="64"/>
  <c r="AK2532" i="64"/>
  <c r="AK2533" i="64" s="1"/>
  <c r="AL2521" i="64"/>
  <c r="AM2519" i="64"/>
  <c r="AM2528" i="64"/>
  <c r="AM2520" i="64"/>
  <c r="AM2529" i="64"/>
  <c r="AO2525" i="64" a="1"/>
  <c r="AO2525" i="64" s="1"/>
  <c r="AO2524" i="64" a="1"/>
  <c r="AO2524" i="64" s="1"/>
  <c r="AO2516" i="64" a="1"/>
  <c r="AO2516" i="64" s="1"/>
  <c r="AO2515" i="64" a="1"/>
  <c r="AO2515" i="64" s="1"/>
  <c r="AN2512" i="64"/>
  <c r="AN2511" i="64"/>
  <c r="AO2506" i="64" a="1"/>
  <c r="AO2506" i="64" s="1"/>
  <c r="AO2507" i="64" a="1"/>
  <c r="AO2507" i="64" s="1"/>
  <c r="AN3045" i="64"/>
  <c r="AO3044" i="64" a="1"/>
  <c r="AO3044" i="64" s="1"/>
  <c r="AO975" i="64" a="1"/>
  <c r="AO975" i="64" s="1"/>
  <c r="AP2788" i="64"/>
  <c r="AP2789" i="64" s="1"/>
  <c r="AN2427" i="64"/>
  <c r="AN2264" i="64"/>
  <c r="AN1913" i="64"/>
  <c r="AN1492" i="64"/>
  <c r="AN1001" i="64"/>
  <c r="AN977" i="64"/>
  <c r="AM105" i="64"/>
  <c r="AO970" i="64" a="1"/>
  <c r="AO970" i="64" s="1"/>
  <c r="AO118" i="64" a="1"/>
  <c r="AO118" i="64" s="1"/>
  <c r="AO662" i="64" a="1"/>
  <c r="AO662" i="64" s="1"/>
  <c r="AO98" i="64" a="1"/>
  <c r="AO98" i="64" s="1"/>
  <c r="AO102" i="64" a="1"/>
  <c r="AO102" i="64" s="1"/>
  <c r="AO103" i="64" a="1"/>
  <c r="AO103" i="64" s="1"/>
  <c r="AN99" i="64"/>
  <c r="AO97" i="64" a="1"/>
  <c r="AO97" i="64" s="1"/>
  <c r="AO96" i="64" a="1"/>
  <c r="AO96" i="64" s="1"/>
  <c r="AO1000" i="64" a="1"/>
  <c r="AO1000" i="64" s="1"/>
  <c r="AO3300" i="64" a="1"/>
  <c r="AO3300" i="64" s="1"/>
  <c r="AO3377" i="64" a="1"/>
  <c r="AO3377" i="64" s="1"/>
  <c r="AO3351" i="64" a="1"/>
  <c r="AO3351" i="64" s="1"/>
  <c r="AO3326" i="64" a="1"/>
  <c r="AO3326" i="64" s="1"/>
  <c r="AO2403" i="64" a="1"/>
  <c r="AO2403" i="64" s="1"/>
  <c r="AO2404" i="64" s="1"/>
  <c r="AO133" i="64" a="1"/>
  <c r="AO133" i="64" s="1"/>
  <c r="AO134" i="64" a="1"/>
  <c r="AO134" i="64" s="1"/>
  <c r="AO135" i="64" a="1"/>
  <c r="AO135" i="64" s="1"/>
  <c r="AO132" i="64" a="1"/>
  <c r="AO132" i="64" s="1"/>
  <c r="AN136" i="64"/>
  <c r="AO2345" i="64" a="1"/>
  <c r="AO2345" i="64" s="1"/>
  <c r="AO2346" i="64" s="1"/>
  <c r="AO584" i="64" a="1"/>
  <c r="AO584" i="64" s="1"/>
  <c r="AO3427" i="64" a="1"/>
  <c r="AO3427" i="64" s="1"/>
  <c r="AO2265" i="64" a="1"/>
  <c r="AO2265" i="64" s="1"/>
  <c r="AO2683" i="64" a="1"/>
  <c r="AO2683" i="64" s="1"/>
  <c r="AO2691" i="64" s="1"/>
  <c r="AO2426" i="64" a="1"/>
  <c r="AO2426" i="64" s="1"/>
  <c r="AO2434" i="64" a="1"/>
  <c r="AO2434" i="64" s="1"/>
  <c r="AO2428" i="64" a="1"/>
  <c r="AO2428" i="64" s="1"/>
  <c r="AO1912" i="64" a="1"/>
  <c r="AO1912" i="64" s="1"/>
  <c r="AO1491" i="64" a="1"/>
  <c r="AO1491" i="64" s="1"/>
  <c r="CG1440" i="64" a="1"/>
  <c r="AO585" i="64" a="1"/>
  <c r="AO1913" i="64" a="1"/>
  <c r="AG1023" i="64" a="1"/>
  <c r="CE2558" i="64" a="1"/>
  <c r="CE1134" i="64" a="1"/>
  <c r="CC1518" i="64" a="1"/>
  <c r="CF1651" i="64"/>
  <c r="AO2512" i="64" a="1"/>
  <c r="CE2400" i="64" a="1"/>
  <c r="CE1386" i="64" a="1"/>
  <c r="CF3241" i="64" a="1"/>
  <c r="CE1703" i="64" a="1"/>
  <c r="AO2264" i="64" a="1"/>
  <c r="CD1517" i="64" a="1"/>
  <c r="AP3065" i="64" a="1"/>
  <c r="AO687" i="64" a="1"/>
  <c r="CE1985" i="64" a="1"/>
  <c r="CF1585" i="64"/>
  <c r="CF1629" i="64"/>
  <c r="AO977" i="64" a="1"/>
  <c r="CE1515" i="64" a="1"/>
  <c r="CE1318" i="64" a="1"/>
  <c r="AO664" i="64" a="1"/>
  <c r="AO2998" i="64" a="1"/>
  <c r="CE455" i="64" a="1"/>
  <c r="AP3099" i="64" a="1"/>
  <c r="CE1540" i="64"/>
  <c r="CF1607" i="64"/>
  <c r="AO1100" i="64" a="1"/>
  <c r="AO3045" i="64" a="1"/>
  <c r="CE1174" i="64" a="1"/>
  <c r="AO2427" i="64" a="1"/>
  <c r="CF1674" i="64"/>
  <c r="AO1001" i="64" a="1"/>
  <c r="CF1562" i="64"/>
  <c r="AO2976" i="64" a="1"/>
  <c r="CE1274" i="64" a="1"/>
  <c r="AS1836" i="64" a="1"/>
  <c r="AO2511" i="64" a="1"/>
  <c r="AO1492" i="64" a="1"/>
  <c r="AR39" i="1413" l="1"/>
  <c r="AR90" i="861" s="1"/>
  <c r="AS33" i="1413"/>
  <c r="AS16" i="861" s="1"/>
  <c r="AT23" i="1413"/>
  <c r="AT26" i="1413" s="1"/>
  <c r="CH11" i="1413"/>
  <c r="CH25" i="1413"/>
  <c r="CH32" i="1413"/>
  <c r="CH17" i="1413"/>
  <c r="CH69" i="1413"/>
  <c r="CH60" i="1413"/>
  <c r="CH56" i="1413"/>
  <c r="CH31" i="1413"/>
  <c r="CH50" i="1413"/>
  <c r="CH12" i="1413"/>
  <c r="CH45" i="1413"/>
  <c r="CH76" i="1413"/>
  <c r="CH42" i="1413"/>
  <c r="CH36" i="1413"/>
  <c r="CH10" i="1413"/>
  <c r="CH13" i="1413"/>
  <c r="CH18" i="1413"/>
  <c r="AR52" i="1413"/>
  <c r="AQ61" i="1413"/>
  <c r="AQ59" i="861" s="1"/>
  <c r="CG14" i="1413"/>
  <c r="CG20" i="1413" s="1"/>
  <c r="CG23" i="861" s="1"/>
  <c r="CF24" i="1413"/>
  <c r="CF43" i="1413"/>
  <c r="CF17" i="861" s="1"/>
  <c r="CG1440" i="64"/>
  <c r="BW1442" i="64"/>
  <c r="CG722" i="64" a="1"/>
  <c r="CG722" i="64" s="1"/>
  <c r="CG716" i="64" a="1"/>
  <c r="CG716" i="64" s="1"/>
  <c r="CG723" i="64" a="1"/>
  <c r="CG723" i="64" s="1"/>
  <c r="AT717" i="64"/>
  <c r="AT718" i="64" s="1"/>
  <c r="CF78" i="64"/>
  <c r="CF84" i="64" s="1"/>
  <c r="CG77" i="64" a="1"/>
  <c r="CG77" i="64" s="1"/>
  <c r="CG75" i="64" a="1"/>
  <c r="CG75" i="64" s="1"/>
  <c r="CG625" i="64" a="1"/>
  <c r="CG625" i="64" s="1"/>
  <c r="CG81" i="64" a="1"/>
  <c r="CG81" i="64" s="1"/>
  <c r="CG76" i="64" a="1"/>
  <c r="CG76" i="64" s="1"/>
  <c r="CG74" i="64" a="1"/>
  <c r="CG74" i="64" s="1"/>
  <c r="CG82" i="64" a="1"/>
  <c r="CG82" i="64" s="1"/>
  <c r="CE103" i="861"/>
  <c r="AS1836" i="64"/>
  <c r="AT1831" i="64"/>
  <c r="AR1800" i="64"/>
  <c r="AS1795" i="64"/>
  <c r="AS1796" i="64" s="1"/>
  <c r="AK641" i="64"/>
  <c r="AK642" i="64" s="1"/>
  <c r="CG631" i="64" a="1"/>
  <c r="CG631" i="64" s="1"/>
  <c r="CG621" i="64" a="1"/>
  <c r="CG621" i="64" s="1"/>
  <c r="CG635" i="64" a="1"/>
  <c r="CG635" i="64" s="1"/>
  <c r="CG627" i="64" a="1"/>
  <c r="CG627" i="64" s="1"/>
  <c r="AL609" i="64"/>
  <c r="CG610" i="64" a="1"/>
  <c r="CG610" i="64" s="1"/>
  <c r="CG614" i="64" a="1"/>
  <c r="CG614" i="64" s="1"/>
  <c r="CG613" i="64" a="1"/>
  <c r="CG613" i="64" s="1"/>
  <c r="CF615" i="64"/>
  <c r="CF612" i="64"/>
  <c r="CF3241" i="64"/>
  <c r="CG3240" i="64" a="1"/>
  <c r="CG3240" i="64" s="1"/>
  <c r="CG3023" i="64" a="1"/>
  <c r="CG3023" i="64" s="1"/>
  <c r="CG3025" i="64" s="1"/>
  <c r="AO24" i="861"/>
  <c r="CG3215" i="64" a="1"/>
  <c r="CG3215" i="64" s="1"/>
  <c r="AT3216" i="64"/>
  <c r="AT3217" i="64" s="1"/>
  <c r="CF3020" i="64"/>
  <c r="CG3018" i="64" a="1"/>
  <c r="CG3018" i="64" s="1"/>
  <c r="CG3019" i="64" a="1"/>
  <c r="CG3019" i="64" s="1"/>
  <c r="CG61" i="64" a="1"/>
  <c r="CG61" i="64" s="1"/>
  <c r="CG59" i="64" a="1"/>
  <c r="CG59" i="64" s="1"/>
  <c r="CG60" i="64" a="1"/>
  <c r="CG60" i="64" s="1"/>
  <c r="CG58" i="64" s="1" a="1"/>
  <c r="CG58" i="64" s="1"/>
  <c r="CG3541" i="64" a="1"/>
  <c r="CG3541" i="64" s="1"/>
  <c r="CG3520" i="64" a="1"/>
  <c r="CG3520" i="64" s="1"/>
  <c r="CG1583" i="64" a="1"/>
  <c r="CG1583" i="64" s="1"/>
  <c r="CG1584" i="64" a="1"/>
  <c r="CG1584" i="64" s="1"/>
  <c r="CG1672" i="64" a="1"/>
  <c r="CG1672" i="64" s="1"/>
  <c r="CG1673" i="64" a="1"/>
  <c r="CG1673" i="64" s="1"/>
  <c r="CG1628" i="64" a="1"/>
  <c r="CG1628" i="64" s="1"/>
  <c r="CG1650" i="64" a="1"/>
  <c r="CG1650" i="64" s="1"/>
  <c r="CG1561" i="64" a="1"/>
  <c r="CG1561" i="64" s="1"/>
  <c r="CG1606" i="64" a="1"/>
  <c r="CG1606" i="64" s="1"/>
  <c r="CG787" i="64" a="1"/>
  <c r="CG787" i="64" s="1"/>
  <c r="CG781" i="64" a="1"/>
  <c r="CG781" i="64" s="1"/>
  <c r="CG782" i="64" s="1"/>
  <c r="CG791" i="64" a="1"/>
  <c r="CG791" i="64" s="1"/>
  <c r="BU784" i="64"/>
  <c r="BU788" i="64"/>
  <c r="BU792" i="64" s="1"/>
  <c r="BV779" i="64"/>
  <c r="BV783" i="64" s="1"/>
  <c r="CF20" i="864"/>
  <c r="CF102" i="861" s="1"/>
  <c r="CF21" i="863"/>
  <c r="CF33" i="863"/>
  <c r="CF17" i="863" s="1"/>
  <c r="CF33" i="861" s="1"/>
  <c r="CF44" i="863"/>
  <c r="AO585" i="64"/>
  <c r="CI2" i="64"/>
  <c r="CH1" i="64"/>
  <c r="CG4" i="64"/>
  <c r="CH3" i="64"/>
  <c r="CH1439" i="64" s="1" a="1"/>
  <c r="CH1439" i="64" s="1"/>
  <c r="CH7" i="64"/>
  <c r="BV507" i="64"/>
  <c r="BU508" i="64"/>
  <c r="BU510" i="64"/>
  <c r="BR559" i="64"/>
  <c r="BS558" i="64"/>
  <c r="BR561" i="64"/>
  <c r="CG390" i="64"/>
  <c r="CI2" i="864"/>
  <c r="CH1" i="863"/>
  <c r="CH1" i="864"/>
  <c r="CG4" i="863"/>
  <c r="CG4" i="864"/>
  <c r="CH3" i="864"/>
  <c r="CH3" i="863"/>
  <c r="CH7" i="864"/>
  <c r="CH7" i="863"/>
  <c r="CI3" i="861"/>
  <c r="CI3" i="1413" s="1"/>
  <c r="CH4" i="861"/>
  <c r="CH4" i="1413" s="1"/>
  <c r="AG1023" i="64"/>
  <c r="AC898" i="64"/>
  <c r="AC901" i="64" s="1"/>
  <c r="AC910" i="64" s="1"/>
  <c r="AC912" i="64" s="1"/>
  <c r="AC902" i="64" s="1"/>
  <c r="AC904" i="64" s="1"/>
  <c r="AC905" i="64" s="1"/>
  <c r="AB906" i="64"/>
  <c r="AH1022" i="64" a="1"/>
  <c r="AH1022" i="64" s="1"/>
  <c r="AO252" i="64" a="1"/>
  <c r="AO252" i="64" s="1"/>
  <c r="AF1705" i="64"/>
  <c r="AG1701" i="64" s="1"/>
  <c r="AF1707" i="64"/>
  <c r="AB909" i="64"/>
  <c r="AB913" i="64" s="1"/>
  <c r="AA914" i="64"/>
  <c r="AA918" i="64"/>
  <c r="CB95" i="861"/>
  <c r="CA64" i="861"/>
  <c r="CC46" i="861"/>
  <c r="CE2146" i="64"/>
  <c r="CE2155" i="64" s="1"/>
  <c r="CE2158" i="64" s="1"/>
  <c r="CF2153" i="64" a="1"/>
  <c r="CF2153" i="64" s="1"/>
  <c r="CF2154" i="64" a="1"/>
  <c r="CF2154" i="64" s="1"/>
  <c r="BY2162" i="64"/>
  <c r="CE1515" i="64"/>
  <c r="CE1985" i="64"/>
  <c r="CE1987" i="64" s="1"/>
  <c r="CF1986" i="64" a="1"/>
  <c r="CF1986" i="64" s="1"/>
  <c r="CF1984" i="64" a="1"/>
  <c r="CF1984" i="64" s="1"/>
  <c r="CE405" i="64"/>
  <c r="CE407" i="64" s="1"/>
  <c r="CF406" i="64" a="1"/>
  <c r="CF406" i="64" s="1"/>
  <c r="CF404" i="64" a="1"/>
  <c r="CF404" i="64" s="1"/>
  <c r="CF479" i="64" a="1"/>
  <c r="CF479" i="64" s="1"/>
  <c r="CF403" i="64" a="1"/>
  <c r="CF403" i="64" s="1"/>
  <c r="CF530" i="64" a="1"/>
  <c r="CF530" i="64" s="1"/>
  <c r="CE455" i="64"/>
  <c r="CE1703" i="64"/>
  <c r="CE1704" i="64" s="1"/>
  <c r="CF1702" i="64" a="1"/>
  <c r="CF1702" i="64" s="1"/>
  <c r="CF454" i="64" a="1"/>
  <c r="CF454" i="64" s="1"/>
  <c r="CE1386" i="64"/>
  <c r="CE1318" i="64"/>
  <c r="CF1317" i="64" a="1"/>
  <c r="CF1317" i="64" s="1"/>
  <c r="CF1385" i="64" a="1"/>
  <c r="CF1385" i="64" s="1"/>
  <c r="CD1393" i="64"/>
  <c r="CD1387" i="64"/>
  <c r="CD1394" i="64" s="1"/>
  <c r="CE2558" i="64"/>
  <c r="CE2567" i="64" s="1"/>
  <c r="CF2559" i="64" a="1"/>
  <c r="CF2559" i="64" s="1"/>
  <c r="CE1274" i="64"/>
  <c r="CE2400" i="64"/>
  <c r="CE2402" i="64" s="1"/>
  <c r="CF2399" i="64" a="1"/>
  <c r="CF2399" i="64" s="1"/>
  <c r="CF1275" i="64" a="1"/>
  <c r="CF1275" i="64" s="1"/>
  <c r="CD1283" i="64"/>
  <c r="CD1288" i="64"/>
  <c r="CD1289" i="64" s="1" a="1"/>
  <c r="CD1289" i="64" s="1"/>
  <c r="CF1469" i="64" a="1"/>
  <c r="CF1469" i="64" s="1"/>
  <c r="CF2401" i="64" a="1"/>
  <c r="CF2401" i="64" s="1"/>
  <c r="CE1467" i="64"/>
  <c r="CE1468" i="64" s="1"/>
  <c r="CE1470" i="64" s="1"/>
  <c r="CF1465" i="64" a="1"/>
  <c r="CF1465" i="64" s="1"/>
  <c r="CF1466" i="64" a="1"/>
  <c r="CF1466" i="64" s="1"/>
  <c r="CF911" i="64" a="1"/>
  <c r="CF911" i="64" s="1"/>
  <c r="CF900" i="64" a="1"/>
  <c r="CF900" i="64" s="1"/>
  <c r="CF903" i="64" a="1"/>
  <c r="CF903" i="64" s="1"/>
  <c r="CF917" i="64" a="1"/>
  <c r="CF917" i="64" s="1"/>
  <c r="CE169" i="64"/>
  <c r="CE184" i="64"/>
  <c r="CF154" i="64" a="1"/>
  <c r="CF154" i="64" s="1"/>
  <c r="CE180" i="64"/>
  <c r="CE167" i="64"/>
  <c r="CE182" i="64"/>
  <c r="CE183" i="64"/>
  <c r="CE166" i="64"/>
  <c r="CE181" i="64"/>
  <c r="CE165" i="64"/>
  <c r="CE168" i="64"/>
  <c r="CD170" i="64"/>
  <c r="CF160" i="64" a="1"/>
  <c r="CF160" i="64" s="1"/>
  <c r="CF173" i="64" a="1"/>
  <c r="CF173" i="64" s="1"/>
  <c r="CF159" i="64" a="1"/>
  <c r="CF159" i="64" s="1"/>
  <c r="CF162" i="64" a="1"/>
  <c r="CF162" i="64" s="1"/>
  <c r="CF161" i="64" a="1"/>
  <c r="CF161" i="64" s="1"/>
  <c r="CF174" i="64" a="1"/>
  <c r="CF174" i="64" s="1"/>
  <c r="CF176" i="64" a="1"/>
  <c r="CF176" i="64" s="1"/>
  <c r="CF175" i="64" a="1"/>
  <c r="CF175" i="64" s="1"/>
  <c r="CF158" i="64" a="1"/>
  <c r="CF158" i="64" s="1"/>
  <c r="CF177" i="64" a="1"/>
  <c r="CF177" i="64" s="1"/>
  <c r="CA185" i="64"/>
  <c r="CB185" i="64"/>
  <c r="CE155" i="64"/>
  <c r="CF389" i="64" a="1"/>
  <c r="CF389" i="64" s="1"/>
  <c r="CF153" i="64" a="1"/>
  <c r="CF153" i="64" s="1"/>
  <c r="CF152" i="64" a="1"/>
  <c r="CF152" i="64" s="1"/>
  <c r="CF151" i="64" a="1"/>
  <c r="CF151" i="64" s="1"/>
  <c r="CF150" i="64" a="1"/>
  <c r="CF150" i="64" s="1"/>
  <c r="CF1539" i="64" a="1"/>
  <c r="CF1539" i="64" s="1"/>
  <c r="CC1244" i="64"/>
  <c r="CD1242" i="64"/>
  <c r="CE1239" i="64"/>
  <c r="CE1238" i="64"/>
  <c r="CE1237" i="64"/>
  <c r="CE1241" i="64"/>
  <c r="CE1240" i="64"/>
  <c r="CF1233" i="64" a="1"/>
  <c r="CF1233" i="64" s="1"/>
  <c r="CF1234" i="64" a="1"/>
  <c r="CF1234" i="64" s="1"/>
  <c r="CF1231" i="64" a="1"/>
  <c r="CF1231" i="64" s="1"/>
  <c r="CF1230" i="64" a="1"/>
  <c r="CF1230" i="64" s="1"/>
  <c r="CF1232" i="64" a="1"/>
  <c r="CF1232" i="64" s="1"/>
  <c r="CE1226" i="64"/>
  <c r="CE1222" i="64"/>
  <c r="CD1227" i="64"/>
  <c r="CE1225" i="64"/>
  <c r="CE1224" i="64"/>
  <c r="CF1219" i="64" a="1"/>
  <c r="CF1219" i="64" s="1"/>
  <c r="CF1215" i="64" a="1"/>
  <c r="CF1215" i="64" s="1"/>
  <c r="CF1199" i="64" a="1"/>
  <c r="CF1199" i="64" s="1"/>
  <c r="CF1207" i="64" s="1"/>
  <c r="CF1200" i="64" a="1"/>
  <c r="CF1200" i="64" s="1"/>
  <c r="CF1208" i="64" s="1"/>
  <c r="CF1216" i="64" a="1"/>
  <c r="CF1216" i="64" s="1"/>
  <c r="CF1201" i="64" a="1"/>
  <c r="CF1201" i="64" s="1"/>
  <c r="CF1209" i="64" s="1"/>
  <c r="CF1202" i="64" a="1"/>
  <c r="CF1202" i="64" s="1"/>
  <c r="CF1203" i="64" a="1"/>
  <c r="CF1203" i="64" s="1"/>
  <c r="CF1217" i="64" a="1"/>
  <c r="CF1217" i="64" s="1"/>
  <c r="CF1218" i="64" a="1"/>
  <c r="CF1218" i="64" s="1"/>
  <c r="CE1223" i="64"/>
  <c r="CF251" i="64" a="1"/>
  <c r="CF251" i="64" s="1"/>
  <c r="CE1174" i="64"/>
  <c r="CE1176" i="64" s="1"/>
  <c r="CC1518" i="64"/>
  <c r="CD1517" i="64"/>
  <c r="CF374" i="64" a="1"/>
  <c r="CF374" i="64" s="1"/>
  <c r="CF1514" i="64" a="1"/>
  <c r="CF1514" i="64" s="1"/>
  <c r="CF355" i="64" a="1"/>
  <c r="CF355" i="64" s="1"/>
  <c r="CF1175" i="64" a="1"/>
  <c r="CF1175" i="64" s="1"/>
  <c r="CF1141" i="64" a="1"/>
  <c r="CF1141" i="64" s="1"/>
  <c r="CF342" i="64" a="1"/>
  <c r="CF342" i="64" s="1"/>
  <c r="CD1138" i="64"/>
  <c r="CE1134" i="64"/>
  <c r="CE1142" i="64" s="1"/>
  <c r="CF1137" i="64" a="1"/>
  <c r="CF1137" i="64" s="1"/>
  <c r="CF1133" i="64" a="1"/>
  <c r="CF1133" i="64" s="1"/>
  <c r="CG302" i="64"/>
  <c r="CJ2" i="861"/>
  <c r="CJ2" i="1413" s="1"/>
  <c r="CI1" i="861"/>
  <c r="CI1" i="1413" s="1"/>
  <c r="CI7" i="861"/>
  <c r="CI7" i="1413" s="1"/>
  <c r="CG41" i="863" a="1"/>
  <c r="CG41" i="863" s="1"/>
  <c r="CG42" i="863" a="1"/>
  <c r="CG42" i="863" s="1"/>
  <c r="CG40" i="863" a="1"/>
  <c r="CG40" i="863" s="1"/>
  <c r="CG39" i="863" a="1"/>
  <c r="CG39" i="863" s="1"/>
  <c r="CG43" i="863" a="1"/>
  <c r="CG43" i="863" s="1"/>
  <c r="CG32" i="863"/>
  <c r="CG30" i="863"/>
  <c r="CH2" i="863"/>
  <c r="CH31" i="863" s="1"/>
  <c r="CG29" i="863"/>
  <c r="CF34" i="863"/>
  <c r="CF53" i="863" a="1"/>
  <c r="CF53" i="863" s="1"/>
  <c r="CF51" i="863" a="1"/>
  <c r="CF51" i="863" s="1"/>
  <c r="CF49" i="863" a="1"/>
  <c r="CF49" i="863" s="1"/>
  <c r="CG18" i="864"/>
  <c r="CG17" i="864"/>
  <c r="CG16" i="864"/>
  <c r="CH19" i="864"/>
  <c r="AP324" i="64"/>
  <c r="AP306" i="64"/>
  <c r="AQ320" i="64"/>
  <c r="AQ303" i="64"/>
  <c r="AQ321" i="64"/>
  <c r="AQ322" i="64"/>
  <c r="AQ304" i="64"/>
  <c r="AQ323" i="64"/>
  <c r="AQ305" i="64"/>
  <c r="BT3" i="860"/>
  <c r="BT4" i="860" s="1"/>
  <c r="BU2" i="860"/>
  <c r="BT1" i="860"/>
  <c r="BT7" i="860"/>
  <c r="AO1100" i="64"/>
  <c r="AO1110" i="64" s="1"/>
  <c r="AP1104" i="64" a="1"/>
  <c r="AP1104" i="64" s="1"/>
  <c r="AP1099" i="64" a="1"/>
  <c r="AP1099" i="64" s="1"/>
  <c r="AO687" i="64"/>
  <c r="AN2902" i="64"/>
  <c r="AP2885" i="64" a="1"/>
  <c r="AP2885" i="64" s="1"/>
  <c r="AP2886" i="64" a="1"/>
  <c r="AP2886" i="64" s="1"/>
  <c r="AP2887" i="64" a="1"/>
  <c r="AP2887" i="64" s="1"/>
  <c r="AP2888" i="64" a="1"/>
  <c r="AP2888" i="64" s="1"/>
  <c r="AP2889" i="64" a="1"/>
  <c r="AP2889" i="64" s="1"/>
  <c r="AP2891" i="64" a="1"/>
  <c r="AP2891" i="64" s="1"/>
  <c r="AP2890" i="64" a="1"/>
  <c r="AP2890" i="64" s="1"/>
  <c r="AP2892" i="64" a="1"/>
  <c r="AP2892" i="64" s="1"/>
  <c r="AP2893" i="64" a="1"/>
  <c r="AP2893" i="64" s="1"/>
  <c r="AO2894" i="64"/>
  <c r="AP685" i="64" a="1"/>
  <c r="AP685" i="64" s="1"/>
  <c r="AP663" i="64" a="1"/>
  <c r="AP663" i="64" s="1"/>
  <c r="AP686" i="64" a="1"/>
  <c r="AP686" i="64" s="1"/>
  <c r="AO664" i="64"/>
  <c r="AP3099" i="64"/>
  <c r="AP3065" i="64"/>
  <c r="AO2998" i="64"/>
  <c r="AO2976" i="64"/>
  <c r="AP3403" i="64" a="1"/>
  <c r="AP3403" i="64" s="1"/>
  <c r="AP2977" i="64" a="1"/>
  <c r="AP2977" i="64" s="1"/>
  <c r="AP2997" i="64" a="1"/>
  <c r="AP2997" i="64" s="1"/>
  <c r="BY2656" i="64"/>
  <c r="BZ2654" i="64"/>
  <c r="BZ2633" i="64"/>
  <c r="BZ2635" i="64" s="1"/>
  <c r="CA2613" i="64"/>
  <c r="AL2530" i="64"/>
  <c r="AL2532" i="64" s="1"/>
  <c r="AL2533" i="64" s="1"/>
  <c r="AM2521" i="64"/>
  <c r="AN2519" i="64"/>
  <c r="AN2528" i="64"/>
  <c r="AN2520" i="64"/>
  <c r="AN2529" i="64"/>
  <c r="AP2525" i="64" a="1"/>
  <c r="AP2525" i="64" s="1"/>
  <c r="AP2524" i="64" a="1"/>
  <c r="AP2524" i="64" s="1"/>
  <c r="AP2516" i="64" a="1"/>
  <c r="AP2516" i="64" s="1"/>
  <c r="AP2515" i="64" a="1"/>
  <c r="AP2515" i="64" s="1"/>
  <c r="AO2512" i="64"/>
  <c r="AO2511" i="64"/>
  <c r="AP2506" i="64" a="1"/>
  <c r="AP2506" i="64" s="1"/>
  <c r="AP2507" i="64" a="1"/>
  <c r="AP2507" i="64" s="1"/>
  <c r="AO3045" i="64"/>
  <c r="AP3044" i="64" a="1"/>
  <c r="AP3044" i="64" s="1"/>
  <c r="AP975" i="64" a="1"/>
  <c r="AP975" i="64" s="1"/>
  <c r="AQ2788" i="64"/>
  <c r="AO2264" i="64"/>
  <c r="AO1913" i="64"/>
  <c r="AO2427" i="64"/>
  <c r="AO1492" i="64"/>
  <c r="AO1001" i="64"/>
  <c r="AO977" i="64"/>
  <c r="AN105" i="64"/>
  <c r="AP970" i="64" a="1"/>
  <c r="AP970" i="64" s="1"/>
  <c r="AP118" i="64" a="1"/>
  <c r="AP118" i="64" s="1"/>
  <c r="AP662" i="64" a="1"/>
  <c r="AP662" i="64" s="1"/>
  <c r="AP98" i="64" a="1"/>
  <c r="AP98" i="64" s="1"/>
  <c r="AP102" i="64" a="1"/>
  <c r="AP102" i="64" s="1"/>
  <c r="AP103" i="64" a="1"/>
  <c r="AP103" i="64" s="1"/>
  <c r="AO99" i="64"/>
  <c r="AP97" i="64" a="1"/>
  <c r="AP97" i="64" s="1"/>
  <c r="AP96" i="64" a="1"/>
  <c r="AP96" i="64" s="1"/>
  <c r="AP1000" i="64" a="1"/>
  <c r="AP1000" i="64" s="1"/>
  <c r="AP3300" i="64" a="1"/>
  <c r="AP3300" i="64" s="1"/>
  <c r="AP3326" i="64" a="1"/>
  <c r="AP3326" i="64" s="1"/>
  <c r="AP3377" i="64" a="1"/>
  <c r="AP3377" i="64" s="1"/>
  <c r="AP3351" i="64" a="1"/>
  <c r="AP3351" i="64" s="1"/>
  <c r="AP2403" i="64" a="1"/>
  <c r="AP2403" i="64" s="1"/>
  <c r="AP2404" i="64" s="1"/>
  <c r="AO136" i="64"/>
  <c r="AP133" i="64" a="1"/>
  <c r="AP133" i="64" s="1"/>
  <c r="AP134" i="64" a="1"/>
  <c r="AP134" i="64" s="1"/>
  <c r="AP135" i="64" a="1"/>
  <c r="AP135" i="64" s="1"/>
  <c r="AP132" i="64" a="1"/>
  <c r="AP132" i="64" s="1"/>
  <c r="AP2345" i="64" a="1"/>
  <c r="AP2345" i="64" s="1"/>
  <c r="AP2346" i="64" s="1"/>
  <c r="AP584" i="64" a="1"/>
  <c r="AP584" i="64" s="1"/>
  <c r="AP3427" i="64" a="1"/>
  <c r="AP3427" i="64" s="1"/>
  <c r="AP2265" i="64" a="1"/>
  <c r="AP2265" i="64" s="1"/>
  <c r="AP2683" i="64" a="1"/>
  <c r="AP2683" i="64" s="1"/>
  <c r="AP2691" i="64" s="1"/>
  <c r="AP2426" i="64" a="1"/>
  <c r="AP2426" i="64" s="1"/>
  <c r="AP2434" i="64" a="1"/>
  <c r="AP2434" i="64" s="1"/>
  <c r="AP2428" i="64" a="1"/>
  <c r="AP2428" i="64" s="1"/>
  <c r="AP1912" i="64" a="1"/>
  <c r="AP1912" i="64" s="1"/>
  <c r="AP1491" i="64" a="1"/>
  <c r="AP1491" i="64" s="1"/>
  <c r="CH1440" i="64" a="1"/>
  <c r="CG1585" i="64"/>
  <c r="CG1651" i="64"/>
  <c r="CG1562" i="64"/>
  <c r="CD1518" i="64" a="1"/>
  <c r="CG1607" i="64"/>
  <c r="CF1318" i="64" a="1"/>
  <c r="CF1985" i="64" a="1"/>
  <c r="CF1274" i="64" a="1"/>
  <c r="CG1629" i="64"/>
  <c r="AP1001" i="64" a="1"/>
  <c r="CF455" i="64" a="1"/>
  <c r="AQ3099" i="64" a="1"/>
  <c r="CF1386" i="64" a="1"/>
  <c r="AP687" i="64" a="1"/>
  <c r="AP3045" i="64" a="1"/>
  <c r="AP585" i="64" a="1"/>
  <c r="CG3241" i="64" a="1"/>
  <c r="AP977" i="64" a="1"/>
  <c r="CF1174" i="64" a="1"/>
  <c r="CF1515" i="64" a="1"/>
  <c r="AQ3065" i="64" a="1"/>
  <c r="CF1134" i="64" a="1"/>
  <c r="AH1023" i="64" a="1"/>
  <c r="CE1517" i="64" a="1"/>
  <c r="AP664" i="64" a="1"/>
  <c r="CF2558" i="64" a="1"/>
  <c r="CF2400" i="64" a="1"/>
  <c r="CF1703" i="64" a="1"/>
  <c r="AP1100" i="64" a="1"/>
  <c r="AP2427" i="64" a="1"/>
  <c r="CG1674" i="64"/>
  <c r="CF1540" i="64"/>
  <c r="AP2998" i="64" a="1"/>
  <c r="AP2976" i="64" a="1"/>
  <c r="AP2511" i="64" a="1"/>
  <c r="AP2512" i="64" a="1"/>
  <c r="AP2264" i="64" a="1"/>
  <c r="AP1913" i="64" a="1"/>
  <c r="AP1492" i="64" a="1"/>
  <c r="AS49" i="1413" l="1"/>
  <c r="AS51" i="1413" s="1"/>
  <c r="AS37" i="1413"/>
  <c r="AS69" i="861" s="1"/>
  <c r="AQ63" i="1413"/>
  <c r="AQ91" i="861" s="1"/>
  <c r="AS48" i="1413"/>
  <c r="AR53" i="1413"/>
  <c r="AR57" i="1413"/>
  <c r="AR18" i="861" s="1"/>
  <c r="CH14" i="1413"/>
  <c r="AT27" i="1413"/>
  <c r="CG24" i="1413"/>
  <c r="CI76" i="1413"/>
  <c r="CI10" i="1413"/>
  <c r="CI60" i="1413"/>
  <c r="CI69" i="1413"/>
  <c r="CI56" i="1413"/>
  <c r="CI50" i="1413"/>
  <c r="CI45" i="1413"/>
  <c r="CI42" i="1413"/>
  <c r="CI31" i="1413"/>
  <c r="CI11" i="1413"/>
  <c r="CI32" i="1413"/>
  <c r="CI18" i="1413"/>
  <c r="CI25" i="1413"/>
  <c r="CI36" i="1413"/>
  <c r="CI17" i="1413"/>
  <c r="CI13" i="1413"/>
  <c r="CI12" i="1413"/>
  <c r="CG43" i="1413"/>
  <c r="CG17" i="861" s="1"/>
  <c r="CH1440" i="64"/>
  <c r="BX1442" i="64"/>
  <c r="CH722" i="64" a="1"/>
  <c r="CH722" i="64" s="1"/>
  <c r="AT724" i="64"/>
  <c r="AU714" i="64"/>
  <c r="AT719" i="64"/>
  <c r="CH716" i="64" a="1"/>
  <c r="CH716" i="64" s="1"/>
  <c r="CH723" i="64" a="1"/>
  <c r="CH723" i="64" s="1"/>
  <c r="CG78" i="64"/>
  <c r="CG84" i="64" s="1"/>
  <c r="CH77" i="64" a="1"/>
  <c r="CH77" i="64" s="1"/>
  <c r="CH75" i="64" a="1"/>
  <c r="CH75" i="64" s="1"/>
  <c r="CH625" i="64" a="1"/>
  <c r="CH625" i="64" s="1"/>
  <c r="CH76" i="64" a="1"/>
  <c r="CH76" i="64" s="1"/>
  <c r="CH74" i="64" a="1"/>
  <c r="CH74" i="64" s="1"/>
  <c r="CH82" i="64" a="1"/>
  <c r="CH82" i="64" s="1"/>
  <c r="CH81" i="64" a="1"/>
  <c r="CH81" i="64" s="1"/>
  <c r="CF103" i="861"/>
  <c r="AS1838" i="64"/>
  <c r="AT1832" i="64"/>
  <c r="AT1834" i="64" s="1"/>
  <c r="AL632" i="64"/>
  <c r="AL618" i="64"/>
  <c r="AL622" i="64" s="1"/>
  <c r="CH631" i="64" a="1"/>
  <c r="CH631" i="64" s="1"/>
  <c r="CH621" i="64" a="1"/>
  <c r="CH621" i="64" s="1"/>
  <c r="CH635" i="64" a="1"/>
  <c r="CH635" i="64" s="1"/>
  <c r="CH627" i="64" a="1"/>
  <c r="CH627" i="64" s="1"/>
  <c r="AL616" i="64"/>
  <c r="AL626" i="64" s="1"/>
  <c r="AL628" i="64" s="1"/>
  <c r="CH610" i="64" a="1"/>
  <c r="CH610" i="64" s="1"/>
  <c r="CH614" i="64" a="1"/>
  <c r="CH614" i="64" s="1"/>
  <c r="CH613" i="64" a="1"/>
  <c r="CH613" i="64" s="1"/>
  <c r="CG615" i="64"/>
  <c r="CG612" i="64"/>
  <c r="CG3241" i="64"/>
  <c r="CH3240" i="64" a="1"/>
  <c r="CH3240" i="64" s="1"/>
  <c r="CH3023" i="64" a="1"/>
  <c r="CH3023" i="64" s="1"/>
  <c r="CH3025" i="64" s="1"/>
  <c r="AU3213" i="64"/>
  <c r="AT3218" i="64"/>
  <c r="CH3215" i="64" a="1"/>
  <c r="CH3215" i="64" s="1"/>
  <c r="CG3020" i="64"/>
  <c r="CH3018" i="64" a="1"/>
  <c r="CH3018" i="64" s="1"/>
  <c r="CH3019" i="64" a="1"/>
  <c r="CH3019" i="64" s="1"/>
  <c r="CH61" i="64" a="1"/>
  <c r="CH61" i="64" s="1"/>
  <c r="CH59" i="64" a="1"/>
  <c r="CH59" i="64" s="1"/>
  <c r="CH60" i="64" a="1"/>
  <c r="CH60" i="64" s="1"/>
  <c r="CH58" i="64" s="1" a="1"/>
  <c r="CH58" i="64" s="1"/>
  <c r="CH3541" i="64" a="1"/>
  <c r="CH3541" i="64" s="1"/>
  <c r="CH3520" i="64" a="1"/>
  <c r="CH3520" i="64" s="1"/>
  <c r="CH1583" i="64" a="1"/>
  <c r="CH1583" i="64" s="1"/>
  <c r="CH1584" i="64" a="1"/>
  <c r="CH1584" i="64" s="1"/>
  <c r="CH1672" i="64" a="1"/>
  <c r="CH1672" i="64" s="1"/>
  <c r="CH1673" i="64" a="1"/>
  <c r="CH1673" i="64" s="1"/>
  <c r="CH1628" i="64" a="1"/>
  <c r="CH1628" i="64" s="1"/>
  <c r="CH1650" i="64" a="1"/>
  <c r="CH1650" i="64" s="1"/>
  <c r="CH1561" i="64" a="1"/>
  <c r="CH1561" i="64" s="1"/>
  <c r="CH1606" i="64" a="1"/>
  <c r="CH1606" i="64" s="1"/>
  <c r="CH791" i="64" a="1"/>
  <c r="CH791" i="64" s="1"/>
  <c r="CH787" i="64" a="1"/>
  <c r="CH787" i="64" s="1"/>
  <c r="CH781" i="64" a="1"/>
  <c r="CH781" i="64" s="1"/>
  <c r="CH782" i="64" s="1"/>
  <c r="BW779" i="64"/>
  <c r="BW783" i="64" s="1"/>
  <c r="BV788" i="64"/>
  <c r="BV792" i="64" s="1"/>
  <c r="BV784" i="64"/>
  <c r="CG20" i="864"/>
  <c r="CG102" i="861" s="1"/>
  <c r="CG33" i="863"/>
  <c r="CG17" i="863" s="1"/>
  <c r="CG33" i="861" s="1"/>
  <c r="CG21" i="863"/>
  <c r="CG44" i="863"/>
  <c r="AP585" i="64"/>
  <c r="CI7" i="64"/>
  <c r="CH4" i="64"/>
  <c r="CI1" i="64"/>
  <c r="CI3" i="64"/>
  <c r="CI1439" i="64" s="1" a="1"/>
  <c r="CI1439" i="64" s="1"/>
  <c r="CJ2" i="64"/>
  <c r="BT558" i="64"/>
  <c r="BS559" i="64"/>
  <c r="BS561" i="64"/>
  <c r="BW507" i="64"/>
  <c r="BV508" i="64"/>
  <c r="BV510" i="64"/>
  <c r="CH390" i="64"/>
  <c r="CJ2" i="864"/>
  <c r="CH4" i="863"/>
  <c r="CH4" i="864"/>
  <c r="CI7" i="864"/>
  <c r="CI7" i="863"/>
  <c r="CI1" i="864"/>
  <c r="CI1" i="863"/>
  <c r="CI3" i="863"/>
  <c r="CI3" i="864"/>
  <c r="CJ3" i="861"/>
  <c r="CJ3" i="1413" s="1"/>
  <c r="CI4" i="861"/>
  <c r="CI4" i="1413" s="1"/>
  <c r="AH1023" i="64"/>
  <c r="AB914" i="64"/>
  <c r="AC909" i="64"/>
  <c r="AC913" i="64" s="1"/>
  <c r="AB918" i="64"/>
  <c r="AG1707" i="64"/>
  <c r="AG1705" i="64"/>
  <c r="AH1701" i="64" s="1"/>
  <c r="AC906" i="64"/>
  <c r="AD898" i="64"/>
  <c r="AD901" i="64" s="1"/>
  <c r="AD910" i="64" s="1"/>
  <c r="AD912" i="64" s="1"/>
  <c r="AD902" i="64" s="1"/>
  <c r="AD904" i="64" s="1"/>
  <c r="AD905" i="64" s="1"/>
  <c r="AP252" i="64" a="1"/>
  <c r="AP252" i="64" s="1"/>
  <c r="AI1022" i="64" a="1"/>
  <c r="AI1022" i="64" s="1"/>
  <c r="CC95" i="861"/>
  <c r="CD46" i="861"/>
  <c r="CB64" i="861"/>
  <c r="CF2146" i="64"/>
  <c r="CF2155" i="64" s="1"/>
  <c r="CF2158" i="64" s="1"/>
  <c r="CG2153" i="64" a="1"/>
  <c r="CG2153" i="64" s="1"/>
  <c r="CG2154" i="64" a="1"/>
  <c r="CG2154" i="64" s="1"/>
  <c r="BZ2162" i="64"/>
  <c r="CF1515" i="64"/>
  <c r="CF1985" i="64"/>
  <c r="CF1987" i="64" s="1"/>
  <c r="CG1986" i="64" a="1"/>
  <c r="CG1986" i="64" s="1"/>
  <c r="CG1984" i="64" a="1"/>
  <c r="CG1984" i="64" s="1"/>
  <c r="CG406" i="64" a="1"/>
  <c r="CG406" i="64" s="1"/>
  <c r="CG404" i="64" a="1"/>
  <c r="CG404" i="64" s="1"/>
  <c r="CF405" i="64"/>
  <c r="CF407" i="64" s="1"/>
  <c r="CG479" i="64" a="1"/>
  <c r="CG479" i="64" s="1"/>
  <c r="CG403" i="64" a="1"/>
  <c r="CG403" i="64" s="1"/>
  <c r="CG530" i="64" a="1"/>
  <c r="CG530" i="64" s="1"/>
  <c r="CF455" i="64"/>
  <c r="CF1703" i="64"/>
  <c r="CF1704" i="64" s="1"/>
  <c r="CG1702" i="64" a="1"/>
  <c r="CG1702" i="64" s="1"/>
  <c r="CG454" i="64" a="1"/>
  <c r="CG454" i="64" s="1"/>
  <c r="CF1386" i="64"/>
  <c r="CF1318" i="64"/>
  <c r="CG1317" i="64" a="1"/>
  <c r="CG1317" i="64" s="1"/>
  <c r="CG1385" i="64" a="1"/>
  <c r="CG1385" i="64" s="1"/>
  <c r="CE1393" i="64"/>
  <c r="CE1387" i="64"/>
  <c r="CE1394" i="64" s="1"/>
  <c r="CF2558" i="64"/>
  <c r="CF2567" i="64" s="1"/>
  <c r="CF2568" i="64" s="1" a="1"/>
  <c r="CF2568" i="64" s="1"/>
  <c r="CG2559" i="64" a="1"/>
  <c r="CG2559" i="64" s="1"/>
  <c r="CF1274" i="64"/>
  <c r="CF2400" i="64"/>
  <c r="CF2402" i="64" s="1"/>
  <c r="CG2399" i="64" a="1"/>
  <c r="CG2399" i="64" s="1"/>
  <c r="CG1275" i="64" a="1"/>
  <c r="CG1275" i="64" s="1"/>
  <c r="CE1283" i="64"/>
  <c r="CE1288" i="64"/>
  <c r="CE1289" i="64" s="1" a="1"/>
  <c r="CE1289" i="64" s="1"/>
  <c r="CG1469" i="64" a="1"/>
  <c r="CG1469" i="64" s="1"/>
  <c r="CG2401" i="64" a="1"/>
  <c r="CG2401" i="64" s="1"/>
  <c r="CF1467" i="64"/>
  <c r="CF1468" i="64" s="1"/>
  <c r="CF1470" i="64" s="1"/>
  <c r="CG1465" i="64" a="1"/>
  <c r="CG1465" i="64" s="1"/>
  <c r="CG1466" i="64" a="1"/>
  <c r="CG1466" i="64" s="1"/>
  <c r="CG911" i="64" a="1"/>
  <c r="CG911" i="64" s="1"/>
  <c r="CG900" i="64" a="1"/>
  <c r="CG900" i="64" s="1"/>
  <c r="CG903" i="64" a="1"/>
  <c r="CG903" i="64" s="1"/>
  <c r="CG917" i="64" a="1"/>
  <c r="CG917" i="64" s="1"/>
  <c r="CF184" i="64"/>
  <c r="CF169" i="64"/>
  <c r="CG154" i="64" a="1"/>
  <c r="CG154" i="64" s="1"/>
  <c r="CF180" i="64"/>
  <c r="CF166" i="64"/>
  <c r="CF181" i="64"/>
  <c r="CF182" i="64"/>
  <c r="CF168" i="64"/>
  <c r="CF183" i="64"/>
  <c r="CF165" i="64"/>
  <c r="CF167" i="64"/>
  <c r="CE170" i="64"/>
  <c r="CG173" i="64" a="1"/>
  <c r="CG173" i="64" s="1"/>
  <c r="CG159" i="64" a="1"/>
  <c r="CG159" i="64" s="1"/>
  <c r="CG162" i="64" a="1"/>
  <c r="CG162" i="64" s="1"/>
  <c r="CG161" i="64" a="1"/>
  <c r="CG161" i="64" s="1"/>
  <c r="CG174" i="64" a="1"/>
  <c r="CG174" i="64" s="1"/>
  <c r="CG176" i="64" a="1"/>
  <c r="CG176" i="64" s="1"/>
  <c r="CG175" i="64" a="1"/>
  <c r="CG175" i="64" s="1"/>
  <c r="CG177" i="64" a="1"/>
  <c r="CG177" i="64" s="1"/>
  <c r="CG158" i="64" a="1"/>
  <c r="CG158" i="64" s="1"/>
  <c r="CG160" i="64" a="1"/>
  <c r="CG160" i="64" s="1"/>
  <c r="CA187" i="64"/>
  <c r="CC185" i="64"/>
  <c r="CB187" i="64"/>
  <c r="CB188" i="64" s="1"/>
  <c r="CF155" i="64"/>
  <c r="CG389" i="64" a="1"/>
  <c r="CG389" i="64" s="1"/>
  <c r="CG153" i="64" a="1"/>
  <c r="CG153" i="64" s="1"/>
  <c r="CG152" i="64" a="1"/>
  <c r="CG152" i="64" s="1"/>
  <c r="CG151" i="64" a="1"/>
  <c r="CG151" i="64" s="1"/>
  <c r="CG150" i="64" a="1"/>
  <c r="CG150" i="64" s="1"/>
  <c r="CG1539" i="64" a="1"/>
  <c r="CG1539" i="64" s="1"/>
  <c r="AQ2789" i="64"/>
  <c r="CF1211" i="64"/>
  <c r="CF1241" i="64" s="1"/>
  <c r="CF1210" i="64"/>
  <c r="CF1240" i="64" s="1"/>
  <c r="CC1245" i="64"/>
  <c r="CD1244" i="64"/>
  <c r="CD1245" i="64" s="1"/>
  <c r="CF1237" i="64"/>
  <c r="CE1242" i="64"/>
  <c r="CF1238" i="64"/>
  <c r="CG1233" i="64" a="1"/>
  <c r="CG1233" i="64" s="1"/>
  <c r="CG1234" i="64" a="1"/>
  <c r="CG1234" i="64" s="1"/>
  <c r="CG1231" i="64" a="1"/>
  <c r="CG1231" i="64" s="1"/>
  <c r="CG1230" i="64" a="1"/>
  <c r="CG1230" i="64" s="1"/>
  <c r="CG1232" i="64" a="1"/>
  <c r="CG1232" i="64" s="1"/>
  <c r="CF1239" i="64"/>
  <c r="CF1222" i="64"/>
  <c r="CE1227" i="64"/>
  <c r="CF1223" i="64"/>
  <c r="CG1215" i="64" a="1"/>
  <c r="CG1215" i="64" s="1"/>
  <c r="CG1219" i="64" a="1"/>
  <c r="CG1219" i="64" s="1"/>
  <c r="CG1199" i="64" a="1"/>
  <c r="CG1199" i="64" s="1"/>
  <c r="CG1207" i="64" s="1"/>
  <c r="CG1200" i="64" a="1"/>
  <c r="CG1200" i="64" s="1"/>
  <c r="CG1208" i="64" s="1"/>
  <c r="CG1216" i="64" a="1"/>
  <c r="CG1216" i="64" s="1"/>
  <c r="CG1201" i="64" a="1"/>
  <c r="CG1201" i="64" s="1"/>
  <c r="CG1209" i="64" s="1"/>
  <c r="CG1202" i="64" a="1"/>
  <c r="CG1202" i="64" s="1"/>
  <c r="CG1210" i="64" s="1"/>
  <c r="CG1203" i="64" a="1"/>
  <c r="CG1203" i="64" s="1"/>
  <c r="CG1211" i="64" s="1"/>
  <c r="CG1217" i="64" a="1"/>
  <c r="CG1217" i="64" s="1"/>
  <c r="CG1218" i="64" a="1"/>
  <c r="CG1218" i="64" s="1"/>
  <c r="CF1224" i="64"/>
  <c r="CG251" i="64" a="1"/>
  <c r="CG251" i="64" s="1"/>
  <c r="CF1174" i="64"/>
  <c r="CF1176" i="64" s="1"/>
  <c r="CD1518" i="64"/>
  <c r="CE1517" i="64"/>
  <c r="CG374" i="64" a="1"/>
  <c r="CG374" i="64" s="1"/>
  <c r="CG1514" i="64" a="1"/>
  <c r="CG1514" i="64" s="1"/>
  <c r="CG355" i="64" a="1"/>
  <c r="CG355" i="64" s="1"/>
  <c r="CG1175" i="64" a="1"/>
  <c r="CG1175" i="64" s="1"/>
  <c r="CG1141" i="64" a="1"/>
  <c r="CG1141" i="64" s="1"/>
  <c r="CG342" i="64" a="1"/>
  <c r="CG342" i="64" s="1"/>
  <c r="CE1138" i="64"/>
  <c r="CF1134" i="64"/>
  <c r="CF1142" i="64" s="1"/>
  <c r="CG1137" i="64" a="1"/>
  <c r="CG1137" i="64" s="1"/>
  <c r="CG1133" i="64" a="1"/>
  <c r="CG1133" i="64" s="1"/>
  <c r="CH302" i="64"/>
  <c r="CH18" i="864"/>
  <c r="CH17" i="864"/>
  <c r="CH16" i="864"/>
  <c r="CI19" i="864"/>
  <c r="CG53" i="863" a="1"/>
  <c r="CG53" i="863" s="1"/>
  <c r="CG51" i="863" a="1"/>
  <c r="CG51" i="863" s="1"/>
  <c r="CG49" i="863" a="1"/>
  <c r="CG49" i="863" s="1"/>
  <c r="CK2" i="861"/>
  <c r="CK2" i="1413" s="1"/>
  <c r="CJ1" i="861"/>
  <c r="CJ1" i="1413" s="1"/>
  <c r="CJ7" i="861"/>
  <c r="CJ7" i="1413" s="1"/>
  <c r="CG34" i="863"/>
  <c r="CH43" i="863" a="1"/>
  <c r="CH43" i="863" s="1"/>
  <c r="CH41" i="863" a="1"/>
  <c r="CH41" i="863" s="1"/>
  <c r="CH40" i="863" a="1"/>
  <c r="CH40" i="863" s="1"/>
  <c r="CH42" i="863" a="1"/>
  <c r="CH42" i="863" s="1"/>
  <c r="CH29" i="863"/>
  <c r="CH39" i="863" a="1"/>
  <c r="CH39" i="863" s="1"/>
  <c r="CH30" i="863"/>
  <c r="CH32" i="863"/>
  <c r="CI2" i="863"/>
  <c r="CI31" i="863" s="1"/>
  <c r="AQ306" i="64"/>
  <c r="AQ324" i="64"/>
  <c r="AR320" i="64"/>
  <c r="AR303" i="64"/>
  <c r="AR321" i="64"/>
  <c r="AR322" i="64"/>
  <c r="AR304" i="64"/>
  <c r="AR323" i="64"/>
  <c r="AR305" i="64"/>
  <c r="BU1" i="860"/>
  <c r="BU7" i="860"/>
  <c r="BU3" i="860"/>
  <c r="BU4" i="860" s="1"/>
  <c r="BV2" i="860"/>
  <c r="AP1100" i="64"/>
  <c r="AP1110" i="64" s="1"/>
  <c r="AQ1104" i="64" a="1"/>
  <c r="AQ1104" i="64" s="1"/>
  <c r="AQ1099" i="64" a="1"/>
  <c r="AQ1099" i="64" s="1"/>
  <c r="AP687" i="64"/>
  <c r="AO2902" i="64"/>
  <c r="AQ2885" i="64" a="1"/>
  <c r="AQ2885" i="64" s="1"/>
  <c r="AQ2886" i="64" a="1"/>
  <c r="AQ2886" i="64" s="1"/>
  <c r="AQ2887" i="64" a="1"/>
  <c r="AQ2887" i="64" s="1"/>
  <c r="AQ2888" i="64" a="1"/>
  <c r="AQ2888" i="64" s="1"/>
  <c r="AQ2889" i="64" a="1"/>
  <c r="AQ2889" i="64" s="1"/>
  <c r="AQ2890" i="64" a="1"/>
  <c r="AQ2890" i="64" s="1"/>
  <c r="AQ2892" i="64" a="1"/>
  <c r="AQ2892" i="64" s="1"/>
  <c r="AQ2893" i="64" a="1"/>
  <c r="AQ2893" i="64" s="1"/>
  <c r="AQ2891" i="64" a="1"/>
  <c r="AQ2891" i="64" s="1"/>
  <c r="AP2894" i="64"/>
  <c r="AQ685" i="64" a="1"/>
  <c r="AQ685" i="64" s="1"/>
  <c r="AQ663" i="64" a="1"/>
  <c r="AQ663" i="64" s="1"/>
  <c r="AQ686" i="64" a="1"/>
  <c r="AQ686" i="64" s="1"/>
  <c r="AP664" i="64"/>
  <c r="AQ3065" i="64"/>
  <c r="AQ3099" i="64"/>
  <c r="AP2998" i="64"/>
  <c r="AP2976" i="64"/>
  <c r="AQ3403" i="64" a="1"/>
  <c r="AQ3403" i="64" s="1"/>
  <c r="AQ2977" i="64" a="1"/>
  <c r="AQ2977" i="64" s="1"/>
  <c r="AQ2997" i="64" a="1"/>
  <c r="AQ2997" i="64" s="1"/>
  <c r="BZ2656" i="64"/>
  <c r="CA2654" i="64"/>
  <c r="CA2633" i="64"/>
  <c r="CA2635" i="64" s="1"/>
  <c r="CB2613" i="64"/>
  <c r="AM2530" i="64"/>
  <c r="AM2532" i="64" s="1"/>
  <c r="AM2533" i="64" s="1"/>
  <c r="AN2521" i="64"/>
  <c r="AO2519" i="64"/>
  <c r="AO2528" i="64"/>
  <c r="AO2520" i="64"/>
  <c r="AO2529" i="64"/>
  <c r="AQ2525" i="64" a="1"/>
  <c r="AQ2525" i="64" s="1"/>
  <c r="AQ2524" i="64" a="1"/>
  <c r="AQ2524" i="64" s="1"/>
  <c r="AQ2515" i="64" a="1"/>
  <c r="AQ2515" i="64" s="1"/>
  <c r="AQ2516" i="64" a="1"/>
  <c r="AQ2516" i="64" s="1"/>
  <c r="AP2512" i="64"/>
  <c r="AP2511" i="64"/>
  <c r="AQ2506" i="64" a="1"/>
  <c r="AQ2506" i="64" s="1"/>
  <c r="AQ2507" i="64" a="1"/>
  <c r="AQ2507" i="64" s="1"/>
  <c r="AP3045" i="64"/>
  <c r="AQ3044" i="64" a="1"/>
  <c r="AQ3044" i="64" s="1"/>
  <c r="AQ975" i="64" a="1"/>
  <c r="AQ975" i="64" s="1"/>
  <c r="AR2788" i="64"/>
  <c r="AR2789" i="64" s="1"/>
  <c r="AP2264" i="64"/>
  <c r="AP1913" i="64"/>
  <c r="AP2427" i="64"/>
  <c r="AP1492" i="64"/>
  <c r="AP1001" i="64"/>
  <c r="AP977" i="64"/>
  <c r="AO105" i="64"/>
  <c r="AQ970" i="64" a="1"/>
  <c r="AQ970" i="64" s="1"/>
  <c r="AQ118" i="64" a="1"/>
  <c r="AQ118" i="64" s="1"/>
  <c r="AQ662" i="64" a="1"/>
  <c r="AQ662" i="64" s="1"/>
  <c r="AQ98" i="64" a="1"/>
  <c r="AQ98" i="64" s="1"/>
  <c r="AQ102" i="64" a="1"/>
  <c r="AQ102" i="64" s="1"/>
  <c r="AQ103" i="64" a="1"/>
  <c r="AQ103" i="64" s="1"/>
  <c r="AP99" i="64"/>
  <c r="AQ97" i="64" a="1"/>
  <c r="AQ97" i="64" s="1"/>
  <c r="AQ96" i="64" a="1"/>
  <c r="AQ96" i="64" s="1"/>
  <c r="AQ1000" i="64" a="1"/>
  <c r="AQ1000" i="64" s="1"/>
  <c r="AQ3300" i="64" a="1"/>
  <c r="AQ3300" i="64" s="1"/>
  <c r="AQ3326" i="64" a="1"/>
  <c r="AQ3326" i="64" s="1"/>
  <c r="AQ3377" i="64" a="1"/>
  <c r="AQ3377" i="64" s="1"/>
  <c r="AQ3351" i="64" a="1"/>
  <c r="AQ3351" i="64" s="1"/>
  <c r="AQ2403" i="64" a="1"/>
  <c r="AQ2403" i="64" s="1"/>
  <c r="AQ2404" i="64" s="1"/>
  <c r="AP136" i="64"/>
  <c r="AQ133" i="64" a="1"/>
  <c r="AQ133" i="64" s="1"/>
  <c r="AQ134" i="64" a="1"/>
  <c r="AQ134" i="64" s="1"/>
  <c r="AQ135" i="64" a="1"/>
  <c r="AQ135" i="64" s="1"/>
  <c r="AQ132" i="64" a="1"/>
  <c r="AQ132" i="64" s="1"/>
  <c r="AQ2345" i="64" a="1"/>
  <c r="AQ2345" i="64" s="1"/>
  <c r="AQ2346" i="64" s="1"/>
  <c r="AQ584" i="64" a="1"/>
  <c r="AQ584" i="64" s="1"/>
  <c r="AQ3427" i="64" a="1"/>
  <c r="AQ3427" i="64" s="1"/>
  <c r="AQ2265" i="64" a="1"/>
  <c r="AQ2265" i="64" s="1"/>
  <c r="AQ2683" i="64" a="1"/>
  <c r="AQ2683" i="64" s="1"/>
  <c r="AQ2691" i="64" s="1"/>
  <c r="AQ2434" i="64" a="1"/>
  <c r="AQ2434" i="64" s="1"/>
  <c r="AQ2426" i="64" a="1"/>
  <c r="AQ2426" i="64" s="1"/>
  <c r="AQ2428" i="64" a="1"/>
  <c r="AQ2428" i="64" s="1"/>
  <c r="AQ1912" i="64" a="1"/>
  <c r="AQ1912" i="64" s="1"/>
  <c r="AQ1491" i="64" a="1"/>
  <c r="AQ1491" i="64" s="1"/>
  <c r="CI1440" i="64" a="1"/>
  <c r="AQ664" i="64" a="1"/>
  <c r="AQ1913" i="64" a="1"/>
  <c r="AQ977" i="64" a="1"/>
  <c r="CF1517" i="64" a="1"/>
  <c r="CH1651" i="64"/>
  <c r="CG1515" i="64" a="1"/>
  <c r="AQ2976" i="64" a="1"/>
  <c r="AR3065" i="64" a="1"/>
  <c r="AQ2511" i="64" a="1"/>
  <c r="CG1134" i="64" a="1"/>
  <c r="AQ2512" i="64" a="1"/>
  <c r="AR3099" i="64" a="1"/>
  <c r="CH3241" i="64" a="1"/>
  <c r="CG1386" i="64" a="1"/>
  <c r="CH1607" i="64"/>
  <c r="CG1318" i="64" a="1"/>
  <c r="CE1518" i="64" a="1"/>
  <c r="AT1836" i="64" a="1"/>
  <c r="AQ1100" i="64" a="1"/>
  <c r="AQ687" i="64" a="1"/>
  <c r="CG1274" i="64" a="1"/>
  <c r="CH1629" i="64"/>
  <c r="AQ3045" i="64" a="1"/>
  <c r="CH1562" i="64"/>
  <c r="CG2558" i="64" a="1"/>
  <c r="CH1674" i="64"/>
  <c r="AQ2427" i="64" a="1"/>
  <c r="CG1174" i="64" a="1"/>
  <c r="AQ2998" i="64" a="1"/>
  <c r="CG1985" i="64" a="1"/>
  <c r="AQ1001" i="64" a="1"/>
  <c r="AI1023" i="64" a="1"/>
  <c r="CG455" i="64" a="1"/>
  <c r="CG2400" i="64" a="1"/>
  <c r="AQ1492" i="64" a="1"/>
  <c r="AQ2264" i="64" a="1"/>
  <c r="CG1540" i="64"/>
  <c r="CH1585" i="64"/>
  <c r="CG1703" i="64" a="1"/>
  <c r="AQ585" i="64" a="1"/>
  <c r="AS39" i="1413" l="1"/>
  <c r="AS90" i="861" s="1"/>
  <c r="CH24" i="1413"/>
  <c r="AR61" i="1413"/>
  <c r="AR59" i="861" s="1"/>
  <c r="CJ76" i="1413"/>
  <c r="CJ18" i="1413"/>
  <c r="CJ11" i="1413"/>
  <c r="CJ25" i="1413"/>
  <c r="CJ69" i="1413"/>
  <c r="CJ31" i="1413"/>
  <c r="CJ32" i="1413"/>
  <c r="CJ60" i="1413"/>
  <c r="CJ10" i="1413"/>
  <c r="CJ50" i="1413"/>
  <c r="CJ56" i="1413"/>
  <c r="CJ45" i="1413"/>
  <c r="CJ42" i="1413"/>
  <c r="CJ36" i="1413"/>
  <c r="CJ17" i="1413"/>
  <c r="CJ13" i="1413"/>
  <c r="CJ12" i="1413"/>
  <c r="AS52" i="1413"/>
  <c r="CI14" i="1413"/>
  <c r="CI20" i="1413" s="1"/>
  <c r="CI23" i="861" s="1"/>
  <c r="CH20" i="1413"/>
  <c r="CH23" i="861" s="1"/>
  <c r="AU23" i="1413"/>
  <c r="AT28" i="1413"/>
  <c r="AT33" i="1413"/>
  <c r="AT16" i="861" s="1"/>
  <c r="CH43" i="1413"/>
  <c r="CH17" i="861" s="1"/>
  <c r="CI1440" i="64"/>
  <c r="BY1442" i="64"/>
  <c r="CI722" i="64" a="1"/>
  <c r="CI722" i="64" s="1"/>
  <c r="CI716" i="64" a="1"/>
  <c r="CI716" i="64" s="1"/>
  <c r="CI723" i="64" a="1"/>
  <c r="CI723" i="64" s="1"/>
  <c r="AU717" i="64"/>
  <c r="AU718" i="64" s="1"/>
  <c r="CH78" i="64"/>
  <c r="CH84" i="64" s="1"/>
  <c r="CI77" i="64" a="1"/>
  <c r="CI77" i="64" s="1"/>
  <c r="CI75" i="64" a="1"/>
  <c r="CI75" i="64" s="1"/>
  <c r="CI625" i="64" a="1"/>
  <c r="CI625" i="64" s="1"/>
  <c r="CI76" i="64" a="1"/>
  <c r="CI76" i="64" s="1"/>
  <c r="CI74" i="64" a="1"/>
  <c r="CI74" i="64" s="1"/>
  <c r="CI82" i="64" a="1"/>
  <c r="CI82" i="64" s="1"/>
  <c r="CI81" i="64" a="1"/>
  <c r="CI81" i="64" s="1"/>
  <c r="CG103" i="861"/>
  <c r="AT1836" i="64"/>
  <c r="AU1831" i="64"/>
  <c r="AS1798" i="64"/>
  <c r="AS1800" i="64" s="1"/>
  <c r="AL636" i="64"/>
  <c r="AL640" i="64" s="1"/>
  <c r="CI631" i="64" a="1"/>
  <c r="CI631" i="64" s="1"/>
  <c r="CI621" i="64" a="1"/>
  <c r="CI621" i="64" s="1"/>
  <c r="CI635" i="64" a="1"/>
  <c r="CI635" i="64" s="1"/>
  <c r="CI627" i="64" a="1"/>
  <c r="CI627" i="64" s="1"/>
  <c r="AM608" i="64"/>
  <c r="AL639" i="64"/>
  <c r="CI614" i="64" a="1"/>
  <c r="CI614" i="64" s="1"/>
  <c r="CI610" i="64" a="1"/>
  <c r="CI610" i="64" s="1"/>
  <c r="CI613" i="64" a="1"/>
  <c r="CI613" i="64" s="1"/>
  <c r="CH612" i="64"/>
  <c r="CH615" i="64"/>
  <c r="CH3241" i="64"/>
  <c r="CI3240" i="64" a="1"/>
  <c r="CI3240" i="64" s="1"/>
  <c r="CI3023" i="64" a="1"/>
  <c r="CI3023" i="64" s="1"/>
  <c r="CI3025" i="64" s="1"/>
  <c r="CI3215" i="64" a="1"/>
  <c r="CI3215" i="64" s="1"/>
  <c r="AU3216" i="64"/>
  <c r="AU3217" i="64" s="1"/>
  <c r="CH3020" i="64"/>
  <c r="CI3018" i="64" a="1"/>
  <c r="CI3018" i="64" s="1"/>
  <c r="CI3019" i="64" a="1"/>
  <c r="CI3019" i="64" s="1"/>
  <c r="CI61" i="64" a="1"/>
  <c r="CI61" i="64" s="1"/>
  <c r="CI59" i="64" a="1"/>
  <c r="CI59" i="64" s="1"/>
  <c r="CI60" i="64" a="1"/>
  <c r="CI60" i="64" s="1"/>
  <c r="CI58" i="64" s="1" a="1"/>
  <c r="CI58" i="64" s="1"/>
  <c r="CI3541" i="64" a="1"/>
  <c r="CI3541" i="64" s="1"/>
  <c r="CI3520" i="64" a="1"/>
  <c r="CI3520" i="64" s="1"/>
  <c r="CI1583" i="64" a="1"/>
  <c r="CI1583" i="64" s="1"/>
  <c r="CI1584" i="64" a="1"/>
  <c r="CI1584" i="64" s="1"/>
  <c r="CI1672" i="64" a="1"/>
  <c r="CI1672" i="64" s="1"/>
  <c r="CI1673" i="64" a="1"/>
  <c r="CI1673" i="64" s="1"/>
  <c r="CI1628" i="64" a="1"/>
  <c r="CI1628" i="64" s="1"/>
  <c r="CI1650" i="64" a="1"/>
  <c r="CI1650" i="64" s="1"/>
  <c r="CI1561" i="64" a="1"/>
  <c r="CI1561" i="64" s="1"/>
  <c r="CI1606" i="64" a="1"/>
  <c r="CI1606" i="64" s="1"/>
  <c r="CH20" i="864"/>
  <c r="CH102" i="861" s="1"/>
  <c r="CI791" i="64" a="1"/>
  <c r="CI791" i="64" s="1"/>
  <c r="CI781" i="64" a="1"/>
  <c r="CI781" i="64" s="1"/>
  <c r="CI782" i="64" s="1"/>
  <c r="CI787" i="64" a="1"/>
  <c r="CI787" i="64" s="1"/>
  <c r="BW784" i="64"/>
  <c r="BX779" i="64"/>
  <c r="BX783" i="64" s="1"/>
  <c r="BW788" i="64"/>
  <c r="BW792" i="64" s="1"/>
  <c r="CH21" i="863"/>
  <c r="CH33" i="863"/>
  <c r="CH17" i="863" s="1"/>
  <c r="CH33" i="861" s="1"/>
  <c r="CH44" i="863"/>
  <c r="AQ585" i="64"/>
  <c r="CJ7" i="64"/>
  <c r="CJ1" i="64"/>
  <c r="CI4" i="64"/>
  <c r="CJ3" i="64"/>
  <c r="CJ1439" i="64" s="1" a="1"/>
  <c r="CJ1439" i="64" s="1"/>
  <c r="CK2" i="64"/>
  <c r="BX507" i="64"/>
  <c r="BW508" i="64"/>
  <c r="BW510" i="64"/>
  <c r="BT559" i="64"/>
  <c r="BU558" i="64"/>
  <c r="BT561" i="64"/>
  <c r="CI390" i="64"/>
  <c r="CK2" i="864"/>
  <c r="CJ7" i="864"/>
  <c r="CJ7" i="863"/>
  <c r="CJ1" i="864"/>
  <c r="CJ1" i="863"/>
  <c r="CI4" i="864"/>
  <c r="CI4" i="863"/>
  <c r="CJ3" i="863"/>
  <c r="CJ3" i="864"/>
  <c r="CK3" i="861"/>
  <c r="CK3" i="1413" s="1"/>
  <c r="CJ4" i="861"/>
  <c r="CJ4" i="1413" s="1"/>
  <c r="AI1023" i="64"/>
  <c r="AQ252" i="64" a="1"/>
  <c r="AQ252" i="64" s="1"/>
  <c r="AJ1022" i="64" a="1"/>
  <c r="AJ1022" i="64" s="1"/>
  <c r="AE898" i="64"/>
  <c r="AE901" i="64" s="1"/>
  <c r="AE910" i="64" s="1"/>
  <c r="AE912" i="64" s="1"/>
  <c r="AE902" i="64" s="1"/>
  <c r="AE904" i="64" s="1"/>
  <c r="AE905" i="64" s="1"/>
  <c r="AD906" i="64"/>
  <c r="AC918" i="64"/>
  <c r="AC914" i="64"/>
  <c r="AD909" i="64"/>
  <c r="AD913" i="64" s="1"/>
  <c r="AH1705" i="64"/>
  <c r="AI1701" i="64" s="1"/>
  <c r="AH1707" i="64"/>
  <c r="CD95" i="861"/>
  <c r="CG2146" i="64"/>
  <c r="CG2155" i="64" s="1"/>
  <c r="CG2158" i="64" s="1"/>
  <c r="CF46" i="861"/>
  <c r="CD64" i="861"/>
  <c r="CE46" i="861"/>
  <c r="CC64" i="861"/>
  <c r="CH2153" i="64" a="1"/>
  <c r="CH2153" i="64" s="1"/>
  <c r="CH2154" i="64" a="1"/>
  <c r="CH2154" i="64" s="1"/>
  <c r="CA2162" i="64"/>
  <c r="CG1515" i="64"/>
  <c r="CG1985" i="64"/>
  <c r="CG1987" i="64" s="1"/>
  <c r="CH1986" i="64" a="1"/>
  <c r="CH1986" i="64" s="1"/>
  <c r="CH1984" i="64" a="1"/>
  <c r="CH1984" i="64" s="1"/>
  <c r="CH404" i="64" a="1"/>
  <c r="CH404" i="64" s="1"/>
  <c r="CH406" i="64" a="1"/>
  <c r="CH406" i="64" s="1"/>
  <c r="CG405" i="64"/>
  <c r="CG407" i="64" s="1"/>
  <c r="CH479" i="64" a="1"/>
  <c r="CH479" i="64" s="1"/>
  <c r="CH403" i="64" a="1"/>
  <c r="CH403" i="64" s="1"/>
  <c r="CH530" i="64" a="1"/>
  <c r="CH530" i="64" s="1"/>
  <c r="CG455" i="64"/>
  <c r="CG1703" i="64"/>
  <c r="CG1704" i="64" s="1"/>
  <c r="CH1702" i="64" a="1"/>
  <c r="CH1702" i="64" s="1"/>
  <c r="CH454" i="64" a="1"/>
  <c r="CH454" i="64" s="1"/>
  <c r="CG1386" i="64"/>
  <c r="CG1318" i="64"/>
  <c r="CH1317" i="64" a="1"/>
  <c r="CH1317" i="64" s="1"/>
  <c r="CH1385" i="64" a="1"/>
  <c r="CH1385" i="64" s="1"/>
  <c r="CF1393" i="64"/>
  <c r="CF1387" i="64"/>
  <c r="CF1394" i="64" s="1"/>
  <c r="CG2558" i="64"/>
  <c r="CG2567" i="64" s="1"/>
  <c r="CG2568" i="64" s="1" a="1"/>
  <c r="CG2568" i="64" s="1"/>
  <c r="CH2559" i="64" a="1"/>
  <c r="CH2559" i="64" s="1"/>
  <c r="CG1274" i="64"/>
  <c r="CG2400" i="64"/>
  <c r="CG2402" i="64" s="1"/>
  <c r="CH2399" i="64" a="1"/>
  <c r="CH2399" i="64" s="1"/>
  <c r="CH1275" i="64" a="1"/>
  <c r="CH1275" i="64" s="1"/>
  <c r="CF1288" i="64"/>
  <c r="CF1283" i="64"/>
  <c r="CH1469" i="64" a="1"/>
  <c r="CH1469" i="64" s="1"/>
  <c r="CH2401" i="64" a="1"/>
  <c r="CH2401" i="64" s="1"/>
  <c r="CG1467" i="64"/>
  <c r="CG1468" i="64" s="1"/>
  <c r="CG1470" i="64" s="1"/>
  <c r="CH1465" i="64" a="1"/>
  <c r="CH1465" i="64" s="1"/>
  <c r="CH1466" i="64" a="1"/>
  <c r="CH1466" i="64" s="1"/>
  <c r="CH911" i="64" a="1"/>
  <c r="CH911" i="64" s="1"/>
  <c r="CH900" i="64" a="1"/>
  <c r="CH900" i="64" s="1"/>
  <c r="CH903" i="64" a="1"/>
  <c r="CH903" i="64" s="1"/>
  <c r="CH917" i="64" a="1"/>
  <c r="CH917" i="64" s="1"/>
  <c r="CG169" i="64"/>
  <c r="CG184" i="64"/>
  <c r="CH154" i="64" a="1"/>
  <c r="CH154" i="64" s="1"/>
  <c r="CG168" i="64"/>
  <c r="CG183" i="64"/>
  <c r="CG167" i="64"/>
  <c r="CG182" i="64"/>
  <c r="CG180" i="64"/>
  <c r="CG166" i="64"/>
  <c r="CG181" i="64"/>
  <c r="CG165" i="64"/>
  <c r="CF170" i="64"/>
  <c r="CH173" i="64" a="1"/>
  <c r="CH173" i="64" s="1"/>
  <c r="CH162" i="64" a="1"/>
  <c r="CH162" i="64" s="1"/>
  <c r="CH159" i="64" a="1"/>
  <c r="CH159" i="64" s="1"/>
  <c r="CH161" i="64" a="1"/>
  <c r="CH161" i="64" s="1"/>
  <c r="CH174" i="64" a="1"/>
  <c r="CH174" i="64" s="1"/>
  <c r="CH176" i="64" a="1"/>
  <c r="CH176" i="64" s="1"/>
  <c r="CH175" i="64" a="1"/>
  <c r="CH175" i="64" s="1"/>
  <c r="CH177" i="64" a="1"/>
  <c r="CH177" i="64" s="1"/>
  <c r="CH160" i="64" a="1"/>
  <c r="CH160" i="64" s="1"/>
  <c r="CH158" i="64" a="1"/>
  <c r="CH158" i="64" s="1"/>
  <c r="CC187" i="64"/>
  <c r="CC188" i="64" s="1"/>
  <c r="CA188" i="64"/>
  <c r="CD185" i="64"/>
  <c r="CG155" i="64"/>
  <c r="CH389" i="64" a="1"/>
  <c r="CH389" i="64" s="1"/>
  <c r="CH152" i="64" a="1"/>
  <c r="CH152" i="64" s="1"/>
  <c r="CH153" i="64" a="1"/>
  <c r="CH153" i="64" s="1"/>
  <c r="CH151" i="64" a="1"/>
  <c r="CH151" i="64" s="1"/>
  <c r="CH150" i="64" a="1"/>
  <c r="CH150" i="64" s="1"/>
  <c r="CH1539" i="64" a="1"/>
  <c r="CH1539" i="64" s="1"/>
  <c r="CF1225" i="64"/>
  <c r="CF1226" i="64"/>
  <c r="CE1244" i="64"/>
  <c r="CE1245" i="64" s="1"/>
  <c r="CG1240" i="64"/>
  <c r="CG1241" i="64"/>
  <c r="CG1238" i="64"/>
  <c r="CF1242" i="64"/>
  <c r="CG1239" i="64"/>
  <c r="CG1237" i="64"/>
  <c r="CH1234" i="64" a="1"/>
  <c r="CH1234" i="64" s="1"/>
  <c r="CH1231" i="64" a="1"/>
  <c r="CH1231" i="64" s="1"/>
  <c r="CH1230" i="64" a="1"/>
  <c r="CH1230" i="64" s="1"/>
  <c r="CH1232" i="64" a="1"/>
  <c r="CH1232" i="64" s="1"/>
  <c r="CH1233" i="64" a="1"/>
  <c r="CH1233" i="64" s="1"/>
  <c r="CG1226" i="64"/>
  <c r="CG1224" i="64"/>
  <c r="CG1222" i="64"/>
  <c r="CG1223" i="64"/>
  <c r="CG1225" i="64"/>
  <c r="CH1215" i="64" a="1"/>
  <c r="CH1215" i="64" s="1"/>
  <c r="CH1219" i="64" a="1"/>
  <c r="CH1219" i="64" s="1"/>
  <c r="CH1199" i="64" a="1"/>
  <c r="CH1199" i="64" s="1"/>
  <c r="CH1207" i="64" s="1"/>
  <c r="CH1200" i="64" a="1"/>
  <c r="CH1200" i="64" s="1"/>
  <c r="CH1208" i="64" s="1"/>
  <c r="CH1216" i="64" a="1"/>
  <c r="CH1216" i="64" s="1"/>
  <c r="CH1201" i="64" a="1"/>
  <c r="CH1201" i="64" s="1"/>
  <c r="CH1209" i="64" s="1"/>
  <c r="CH1202" i="64" a="1"/>
  <c r="CH1202" i="64" s="1"/>
  <c r="CH1210" i="64" s="1"/>
  <c r="CH1203" i="64" a="1"/>
  <c r="CH1203" i="64" s="1"/>
  <c r="CH1211" i="64" s="1"/>
  <c r="CH1217" i="64" a="1"/>
  <c r="CH1217" i="64" s="1"/>
  <c r="CH1218" i="64" a="1"/>
  <c r="CH1218" i="64" s="1"/>
  <c r="CH251" i="64" a="1"/>
  <c r="CH251" i="64" s="1"/>
  <c r="CG1174" i="64"/>
  <c r="CG1176" i="64" s="1"/>
  <c r="CE1518" i="64"/>
  <c r="CF1517" i="64"/>
  <c r="CH374" i="64" a="1"/>
  <c r="CH374" i="64" s="1"/>
  <c r="CH1514" i="64" a="1"/>
  <c r="CH1514" i="64" s="1"/>
  <c r="CH355" i="64" a="1"/>
  <c r="CH355" i="64" s="1"/>
  <c r="CH1175" i="64" a="1"/>
  <c r="CH1175" i="64" s="1"/>
  <c r="CH1141" i="64" a="1"/>
  <c r="CH1141" i="64" s="1"/>
  <c r="CH342" i="64" a="1"/>
  <c r="CH342" i="64" s="1"/>
  <c r="CF1138" i="64"/>
  <c r="CG1134" i="64"/>
  <c r="CG1142" i="64" s="1"/>
  <c r="CH1137" i="64" a="1"/>
  <c r="CH1137" i="64" s="1"/>
  <c r="CH1133" i="64" a="1"/>
  <c r="CH1133" i="64" s="1"/>
  <c r="CI302" i="64"/>
  <c r="CH53" i="863" a="1"/>
  <c r="CH53" i="863" s="1"/>
  <c r="CH51" i="863" a="1"/>
  <c r="CH51" i="863" s="1"/>
  <c r="CH49" i="863" a="1"/>
  <c r="CH49" i="863" s="1"/>
  <c r="CH34" i="863"/>
  <c r="CL2" i="861"/>
  <c r="CL2" i="1413" s="1"/>
  <c r="CK1" i="861"/>
  <c r="CK1" i="1413" s="1"/>
  <c r="CK7" i="861"/>
  <c r="CK7" i="1413" s="1"/>
  <c r="CI18" i="864"/>
  <c r="CI17" i="864"/>
  <c r="CI16" i="864"/>
  <c r="CJ19" i="864"/>
  <c r="CI41" i="863" a="1"/>
  <c r="CI41" i="863" s="1"/>
  <c r="CI42" i="863" a="1"/>
  <c r="CI42" i="863" s="1"/>
  <c r="CI43" i="863" a="1"/>
  <c r="CI43" i="863" s="1"/>
  <c r="CI40" i="863" a="1"/>
  <c r="CI40" i="863" s="1"/>
  <c r="CI29" i="863"/>
  <c r="CI39" i="863" a="1"/>
  <c r="CI39" i="863" s="1"/>
  <c r="CI30" i="863"/>
  <c r="CJ2" i="863"/>
  <c r="CJ31" i="863" s="1"/>
  <c r="CI32" i="863"/>
  <c r="AR324" i="64"/>
  <c r="AS320" i="64"/>
  <c r="AS321" i="64"/>
  <c r="AS303" i="64"/>
  <c r="AS304" i="64"/>
  <c r="AS322" i="64"/>
  <c r="AS323" i="64"/>
  <c r="AS305" i="64"/>
  <c r="AR306" i="64"/>
  <c r="BV1" i="860"/>
  <c r="BV7" i="860"/>
  <c r="BV3" i="860"/>
  <c r="BV4" i="860" s="1"/>
  <c r="BW2" i="860"/>
  <c r="AQ1100" i="64"/>
  <c r="AR1104" i="64" a="1"/>
  <c r="AR1104" i="64" s="1"/>
  <c r="AR1099" i="64" a="1"/>
  <c r="AR1099" i="64" s="1"/>
  <c r="AP2902" i="64"/>
  <c r="AQ687" i="64"/>
  <c r="AR2885" i="64" a="1"/>
  <c r="AR2885" i="64" s="1"/>
  <c r="AR2886" i="64" a="1"/>
  <c r="AR2886" i="64" s="1"/>
  <c r="AR2891" i="64" a="1"/>
  <c r="AR2891" i="64" s="1"/>
  <c r="AR2887" i="64" a="1"/>
  <c r="AR2887" i="64" s="1"/>
  <c r="AR2892" i="64" a="1"/>
  <c r="AR2892" i="64" s="1"/>
  <c r="AR2893" i="64" a="1"/>
  <c r="AR2893" i="64" s="1"/>
  <c r="AR2889" i="64" a="1"/>
  <c r="AR2889" i="64" s="1"/>
  <c r="AR2890" i="64" a="1"/>
  <c r="AR2890" i="64" s="1"/>
  <c r="AR2888" i="64" a="1"/>
  <c r="AR2888" i="64" s="1"/>
  <c r="AQ2894" i="64"/>
  <c r="AR685" i="64" a="1"/>
  <c r="AR685" i="64" s="1"/>
  <c r="AR663" i="64" a="1"/>
  <c r="AR663" i="64" s="1"/>
  <c r="AR686" i="64" a="1"/>
  <c r="AR686" i="64" s="1"/>
  <c r="AQ664" i="64"/>
  <c r="AR3099" i="64"/>
  <c r="AR3065" i="64"/>
  <c r="AQ2998" i="64"/>
  <c r="AQ2976" i="64"/>
  <c r="AR3403" i="64" a="1"/>
  <c r="AR3403" i="64" s="1"/>
  <c r="AR2977" i="64" a="1"/>
  <c r="AR2977" i="64" s="1"/>
  <c r="AR2997" i="64" a="1"/>
  <c r="AR2997" i="64" s="1"/>
  <c r="CA2656" i="64"/>
  <c r="CB2654" i="64"/>
  <c r="CB2633" i="64"/>
  <c r="CB2635" i="64" s="1"/>
  <c r="CC2613" i="64"/>
  <c r="AN2530" i="64"/>
  <c r="AN2532" i="64" s="1"/>
  <c r="AN2533" i="64" s="1"/>
  <c r="AO2521" i="64"/>
  <c r="AP2519" i="64"/>
  <c r="AP2528" i="64"/>
  <c r="AP2520" i="64"/>
  <c r="AP2529" i="64"/>
  <c r="AR2524" i="64" a="1"/>
  <c r="AR2524" i="64" s="1"/>
  <c r="AR2525" i="64" a="1"/>
  <c r="AR2525" i="64" s="1"/>
  <c r="AR2515" i="64" a="1"/>
  <c r="AR2515" i="64" s="1"/>
  <c r="AR2516" i="64" a="1"/>
  <c r="AR2516" i="64" s="1"/>
  <c r="AQ2512" i="64"/>
  <c r="AQ2511" i="64"/>
  <c r="AR2506" i="64" a="1"/>
  <c r="AR2506" i="64" s="1"/>
  <c r="AR2507" i="64" a="1"/>
  <c r="AR2507" i="64" s="1"/>
  <c r="AQ3045" i="64"/>
  <c r="AR3044" i="64" a="1"/>
  <c r="AR3044" i="64" s="1"/>
  <c r="AR975" i="64" a="1"/>
  <c r="AR975" i="64" s="1"/>
  <c r="AS2788" i="64"/>
  <c r="AS2789" i="64" s="1"/>
  <c r="AQ2264" i="64"/>
  <c r="AQ1913" i="64"/>
  <c r="AQ2427" i="64"/>
  <c r="AQ1492" i="64"/>
  <c r="AQ977" i="64"/>
  <c r="AQ1001" i="64"/>
  <c r="AP105" i="64"/>
  <c r="AR970" i="64" a="1"/>
  <c r="AR970" i="64" s="1"/>
  <c r="AR118" i="64" a="1"/>
  <c r="AR118" i="64" s="1"/>
  <c r="AR662" i="64" a="1"/>
  <c r="AR662" i="64" s="1"/>
  <c r="AR98" i="64" a="1"/>
  <c r="AR98" i="64" s="1"/>
  <c r="AR103" i="64" a="1"/>
  <c r="AR103" i="64" s="1"/>
  <c r="AR102" i="64" a="1"/>
  <c r="AR102" i="64" s="1"/>
  <c r="AQ99" i="64"/>
  <c r="AR96" i="64" a="1"/>
  <c r="AR96" i="64" s="1"/>
  <c r="AR97" i="64" a="1"/>
  <c r="AR97" i="64" s="1"/>
  <c r="AR1000" i="64" a="1"/>
  <c r="AR1000" i="64" s="1"/>
  <c r="AR3300" i="64" a="1"/>
  <c r="AR3300" i="64" s="1"/>
  <c r="AR3377" i="64" a="1"/>
  <c r="AR3377" i="64" s="1"/>
  <c r="AR3351" i="64" a="1"/>
  <c r="AR3351" i="64" s="1"/>
  <c r="AR3326" i="64" a="1"/>
  <c r="AR3326" i="64" s="1"/>
  <c r="AR2403" i="64" a="1"/>
  <c r="AR2403" i="64" s="1"/>
  <c r="AR2404" i="64" s="1"/>
  <c r="AR132" i="64" a="1"/>
  <c r="AR132" i="64" s="1"/>
  <c r="AR133" i="64" a="1"/>
  <c r="AR133" i="64" s="1"/>
  <c r="AR134" i="64" a="1"/>
  <c r="AR134" i="64" s="1"/>
  <c r="AR135" i="64" a="1"/>
  <c r="AR135" i="64" s="1"/>
  <c r="AQ136" i="64"/>
  <c r="AR2345" i="64" a="1"/>
  <c r="AR2345" i="64" s="1"/>
  <c r="AR2346" i="64" s="1"/>
  <c r="AR584" i="64" a="1"/>
  <c r="AR584" i="64" s="1"/>
  <c r="AR3427" i="64" a="1"/>
  <c r="AR3427" i="64" s="1"/>
  <c r="AR2265" i="64" a="1"/>
  <c r="AR2265" i="64" s="1"/>
  <c r="AR2683" i="64" a="1"/>
  <c r="AR2683" i="64" s="1"/>
  <c r="AR2691" i="64" s="1"/>
  <c r="AR2434" i="64" a="1"/>
  <c r="AR2434" i="64" s="1"/>
  <c r="AR2428" i="64" a="1"/>
  <c r="AR2428" i="64" s="1"/>
  <c r="AR2426" i="64" a="1"/>
  <c r="AR2426" i="64" s="1"/>
  <c r="AR1912" i="64" a="1"/>
  <c r="AR1912" i="64" s="1"/>
  <c r="AR1491" i="64" a="1"/>
  <c r="AR1491" i="64" s="1"/>
  <c r="CJ1440" i="64" a="1"/>
  <c r="AR687" i="64" a="1"/>
  <c r="CG1517" i="64" a="1"/>
  <c r="AS3065" i="64" a="1"/>
  <c r="CH1703" i="64" a="1"/>
  <c r="AR2998" i="64" a="1"/>
  <c r="AR1492" i="64" a="1"/>
  <c r="CH2400" i="64" a="1"/>
  <c r="CI1629" i="64"/>
  <c r="AR1100" i="64" a="1"/>
  <c r="AR2976" i="64" a="1"/>
  <c r="CH1174" i="64" a="1"/>
  <c r="CH1386" i="64" a="1"/>
  <c r="CF1518" i="64" a="1"/>
  <c r="AJ1023" i="64" a="1"/>
  <c r="AR977" i="64" a="1"/>
  <c r="CI1607" i="64"/>
  <c r="AR1001" i="64" a="1"/>
  <c r="AR3045" i="64" a="1"/>
  <c r="AS3099" i="64" a="1"/>
  <c r="CI1585" i="64"/>
  <c r="CH1134" i="64" a="1"/>
  <c r="CI3241" i="64" a="1"/>
  <c r="AR1913" i="64" a="1"/>
  <c r="CH1515" i="64" a="1"/>
  <c r="CH1318" i="64" a="1"/>
  <c r="CH2558" i="64" a="1"/>
  <c r="CI1674" i="64"/>
  <c r="CI1651" i="64"/>
  <c r="AR664" i="64" a="1"/>
  <c r="CI1562" i="64"/>
  <c r="AR2427" i="64" a="1"/>
  <c r="CH1985" i="64" a="1"/>
  <c r="CH455" i="64" a="1"/>
  <c r="AR2512" i="64" a="1"/>
  <c r="CH1540" i="64"/>
  <c r="CH1274" i="64" a="1"/>
  <c r="AR2511" i="64" a="1"/>
  <c r="AR585" i="64" a="1"/>
  <c r="AR2264" i="64" a="1"/>
  <c r="CI24" i="1413" l="1"/>
  <c r="AS53" i="1413"/>
  <c r="AS57" i="1413"/>
  <c r="AS18" i="861" s="1"/>
  <c r="AT48" i="1413"/>
  <c r="CJ14" i="1413"/>
  <c r="CJ20" i="1413" s="1"/>
  <c r="CJ23" i="861" s="1"/>
  <c r="AR63" i="1413"/>
  <c r="AR91" i="861" s="1"/>
  <c r="CK76" i="1413"/>
  <c r="CK10" i="1413"/>
  <c r="CK60" i="1413"/>
  <c r="CK31" i="1413"/>
  <c r="CK17" i="1413"/>
  <c r="CK69" i="1413"/>
  <c r="CK56" i="1413"/>
  <c r="CK25" i="1413"/>
  <c r="CK36" i="1413"/>
  <c r="CK45" i="1413"/>
  <c r="CK42" i="1413"/>
  <c r="CK50" i="1413"/>
  <c r="CK18" i="1413"/>
  <c r="CK13" i="1413"/>
  <c r="CK12" i="1413"/>
  <c r="CK32" i="1413"/>
  <c r="CK11" i="1413"/>
  <c r="AT37" i="1413"/>
  <c r="AT69" i="861" s="1"/>
  <c r="AT49" i="1413"/>
  <c r="AU26" i="1413"/>
  <c r="CI43" i="1413"/>
  <c r="CI17" i="861" s="1"/>
  <c r="CJ1440" i="64"/>
  <c r="BZ1442" i="64"/>
  <c r="CJ722" i="64" a="1"/>
  <c r="CJ722" i="64" s="1"/>
  <c r="AU724" i="64"/>
  <c r="AU719" i="64"/>
  <c r="AV714" i="64"/>
  <c r="CJ716" i="64" a="1"/>
  <c r="CJ716" i="64" s="1"/>
  <c r="CJ723" i="64" a="1"/>
  <c r="CJ723" i="64" s="1"/>
  <c r="CI78" i="64"/>
  <c r="CI84" i="64" s="1"/>
  <c r="CJ75" i="64" a="1"/>
  <c r="CJ75" i="64" s="1"/>
  <c r="CJ77" i="64" a="1"/>
  <c r="CJ77" i="64" s="1"/>
  <c r="CJ625" i="64" a="1"/>
  <c r="CJ625" i="64" s="1"/>
  <c r="CJ74" i="64" a="1"/>
  <c r="CJ74" i="64" s="1"/>
  <c r="CJ82" i="64" a="1"/>
  <c r="CJ82" i="64" s="1"/>
  <c r="CJ81" i="64" a="1"/>
  <c r="CJ81" i="64" s="1"/>
  <c r="CJ76" i="64" a="1"/>
  <c r="CJ76" i="64" s="1"/>
  <c r="CH103" i="861"/>
  <c r="AT1838" i="64"/>
  <c r="AU1832" i="64"/>
  <c r="AU1834" i="64" s="1"/>
  <c r="AT1795" i="64"/>
  <c r="AT1796" i="64" s="1"/>
  <c r="AL641" i="64"/>
  <c r="AL642" i="64" s="1"/>
  <c r="CJ621" i="64" a="1"/>
  <c r="CJ621" i="64" s="1"/>
  <c r="CJ635" i="64" a="1"/>
  <c r="CJ635" i="64" s="1"/>
  <c r="CJ627" i="64" a="1"/>
  <c r="CJ627" i="64" s="1"/>
  <c r="CJ631" i="64" a="1"/>
  <c r="CJ631" i="64" s="1"/>
  <c r="AM609" i="64"/>
  <c r="CJ614" i="64" a="1"/>
  <c r="CJ614" i="64" s="1"/>
  <c r="CJ610" i="64" a="1"/>
  <c r="CJ610" i="64" s="1"/>
  <c r="CJ613" i="64" a="1"/>
  <c r="CJ613" i="64" s="1"/>
  <c r="CI612" i="64"/>
  <c r="CI615" i="64"/>
  <c r="CI3241" i="64"/>
  <c r="CJ3240" i="64" a="1"/>
  <c r="CJ3240" i="64" s="1"/>
  <c r="CJ3023" i="64" a="1"/>
  <c r="CJ3023" i="64" s="1"/>
  <c r="CJ3025" i="64" s="1"/>
  <c r="AP24" i="861"/>
  <c r="AU3218" i="64"/>
  <c r="AV3213" i="64"/>
  <c r="CJ3215" i="64" a="1"/>
  <c r="CJ3215" i="64" s="1"/>
  <c r="CI3020" i="64"/>
  <c r="CJ3018" i="64" a="1"/>
  <c r="CJ3018" i="64" s="1"/>
  <c r="CJ3019" i="64" a="1"/>
  <c r="CJ3019" i="64" s="1"/>
  <c r="CJ61" i="64" a="1"/>
  <c r="CJ61" i="64" s="1"/>
  <c r="CJ59" i="64" a="1"/>
  <c r="CJ59" i="64" s="1"/>
  <c r="CJ60" i="64" a="1"/>
  <c r="CJ60" i="64" s="1"/>
  <c r="CJ58" i="64" s="1" a="1"/>
  <c r="CJ58" i="64" s="1"/>
  <c r="CJ3541" i="64" a="1"/>
  <c r="CJ3541" i="64" s="1"/>
  <c r="CJ3520" i="64" a="1"/>
  <c r="CJ3520" i="64" s="1"/>
  <c r="CJ1583" i="64" a="1"/>
  <c r="CJ1583" i="64" s="1"/>
  <c r="CJ1584" i="64" a="1"/>
  <c r="CJ1584" i="64" s="1"/>
  <c r="CJ1672" i="64" a="1"/>
  <c r="CJ1672" i="64" s="1"/>
  <c r="CJ1673" i="64" a="1"/>
  <c r="CJ1673" i="64" s="1"/>
  <c r="CJ1628" i="64" a="1"/>
  <c r="CJ1628" i="64" s="1"/>
  <c r="CJ1650" i="64" a="1"/>
  <c r="CJ1650" i="64" s="1"/>
  <c r="CJ1561" i="64" a="1"/>
  <c r="CJ1561" i="64" s="1"/>
  <c r="CJ1606" i="64" a="1"/>
  <c r="CJ1606" i="64" s="1"/>
  <c r="CL2" i="64"/>
  <c r="CL302" i="64" s="1"/>
  <c r="CJ787" i="64" a="1"/>
  <c r="CJ787" i="64" s="1"/>
  <c r="CJ791" i="64" a="1"/>
  <c r="CJ791" i="64" s="1"/>
  <c r="CJ781" i="64" a="1"/>
  <c r="CJ781" i="64" s="1"/>
  <c r="CJ782" i="64" s="1"/>
  <c r="BY779" i="64"/>
  <c r="BY783" i="64" s="1"/>
  <c r="BX788" i="64"/>
  <c r="BX792" i="64" s="1"/>
  <c r="BX784" i="64"/>
  <c r="CI21" i="863"/>
  <c r="CI20" i="864"/>
  <c r="CI102" i="861" s="1"/>
  <c r="CI33" i="863"/>
  <c r="CI17" i="863" s="1"/>
  <c r="CI33" i="861" s="1"/>
  <c r="CI44" i="863"/>
  <c r="AR585" i="64"/>
  <c r="CK1" i="64"/>
  <c r="CJ4" i="64"/>
  <c r="CK7" i="64"/>
  <c r="CK3" i="64"/>
  <c r="CK1439" i="64" s="1" a="1"/>
  <c r="CK1439" i="64" s="1"/>
  <c r="BU559" i="64"/>
  <c r="BV558" i="64"/>
  <c r="BU561" i="64"/>
  <c r="BX508" i="64"/>
  <c r="BY507" i="64"/>
  <c r="BX510" i="64"/>
  <c r="CJ390" i="64"/>
  <c r="CL2" i="864"/>
  <c r="CK7" i="864"/>
  <c r="CK7" i="863"/>
  <c r="CK1" i="864"/>
  <c r="CK1" i="863"/>
  <c r="CJ4" i="863"/>
  <c r="CJ4" i="864"/>
  <c r="CK3" i="864"/>
  <c r="CK3" i="863"/>
  <c r="CL3" i="861"/>
  <c r="CL3" i="1413" s="1"/>
  <c r="CK4" i="861"/>
  <c r="CK4" i="1413" s="1"/>
  <c r="AJ1023" i="64"/>
  <c r="AI1707" i="64"/>
  <c r="AI1705" i="64"/>
  <c r="AJ1701" i="64" s="1"/>
  <c r="AD918" i="64"/>
  <c r="AE909" i="64"/>
  <c r="AE913" i="64" s="1"/>
  <c r="AD914" i="64"/>
  <c r="AR252" i="64" a="1"/>
  <c r="AR252" i="64" s="1"/>
  <c r="AE906" i="64"/>
  <c r="AF898" i="64"/>
  <c r="AF901" i="64" s="1"/>
  <c r="AF910" i="64" s="1"/>
  <c r="AF912" i="64" s="1"/>
  <c r="AF902" i="64" s="1"/>
  <c r="AF904" i="64" s="1"/>
  <c r="AF905" i="64" s="1"/>
  <c r="AK1022" i="64" a="1"/>
  <c r="AK1022" i="64" s="1"/>
  <c r="CE95" i="861"/>
  <c r="CF95" i="861"/>
  <c r="CE64" i="861"/>
  <c r="CH2146" i="64"/>
  <c r="CH2155" i="64" s="1"/>
  <c r="CH2158" i="64" s="1"/>
  <c r="CI2153" i="64" a="1"/>
  <c r="CI2153" i="64" s="1"/>
  <c r="CI2154" i="64" a="1"/>
  <c r="CI2154" i="64" s="1"/>
  <c r="CB2162" i="64"/>
  <c r="CH1515" i="64"/>
  <c r="CH1985" i="64"/>
  <c r="CH1987" i="64" s="1"/>
  <c r="CI1986" i="64" a="1"/>
  <c r="CI1986" i="64" s="1"/>
  <c r="CI1984" i="64" a="1"/>
  <c r="CI1984" i="64" s="1"/>
  <c r="CH405" i="64"/>
  <c r="CH407" i="64" s="1"/>
  <c r="CI406" i="64" a="1"/>
  <c r="CI406" i="64" s="1"/>
  <c r="CI404" i="64" a="1"/>
  <c r="CI404" i="64" s="1"/>
  <c r="CI479" i="64" a="1"/>
  <c r="CI479" i="64" s="1"/>
  <c r="CI403" i="64" a="1"/>
  <c r="CI403" i="64" s="1"/>
  <c r="CI530" i="64" a="1"/>
  <c r="CI530" i="64" s="1"/>
  <c r="CH455" i="64"/>
  <c r="CH1703" i="64"/>
  <c r="CH1704" i="64" s="1"/>
  <c r="CI1702" i="64" a="1"/>
  <c r="CI1702" i="64" s="1"/>
  <c r="CI454" i="64" a="1"/>
  <c r="CI454" i="64" s="1"/>
  <c r="CH1386" i="64"/>
  <c r="CH1318" i="64"/>
  <c r="CI1317" i="64" a="1"/>
  <c r="CI1317" i="64" s="1"/>
  <c r="CI1385" i="64" a="1"/>
  <c r="CI1385" i="64" s="1"/>
  <c r="CG1393" i="64"/>
  <c r="CG1387" i="64"/>
  <c r="CG1394" i="64" s="1"/>
  <c r="CH2558" i="64"/>
  <c r="CH2567" i="64" s="1"/>
  <c r="CH2568" i="64" s="1" a="1"/>
  <c r="CH2568" i="64" s="1"/>
  <c r="CI2559" i="64" a="1"/>
  <c r="CI2559" i="64" s="1"/>
  <c r="CH1274" i="64"/>
  <c r="CH2400" i="64"/>
  <c r="CH2402" i="64" s="1"/>
  <c r="CI2399" i="64" a="1"/>
  <c r="CI2399" i="64" s="1"/>
  <c r="CI1275" i="64" a="1"/>
  <c r="CI1275" i="64" s="1"/>
  <c r="CF1289" i="64" a="1"/>
  <c r="CF1289" i="64" s="1"/>
  <c r="CG1288" i="64"/>
  <c r="CG1289" i="64" s="1" a="1"/>
  <c r="CG1289" i="64" s="1"/>
  <c r="CG1283" i="64"/>
  <c r="CI1469" i="64" a="1"/>
  <c r="CI1469" i="64" s="1"/>
  <c r="CI2401" i="64" a="1"/>
  <c r="CI2401" i="64" s="1"/>
  <c r="CH1467" i="64"/>
  <c r="CH1468" i="64" s="1"/>
  <c r="CH1470" i="64" s="1"/>
  <c r="CI1465" i="64" a="1"/>
  <c r="CI1465" i="64" s="1"/>
  <c r="CI1466" i="64" a="1"/>
  <c r="CI1466" i="64" s="1"/>
  <c r="CI911" i="64" a="1"/>
  <c r="CI911" i="64" s="1"/>
  <c r="CI900" i="64" a="1"/>
  <c r="CI900" i="64" s="1"/>
  <c r="CI903" i="64" a="1"/>
  <c r="CI903" i="64" s="1"/>
  <c r="CI917" i="64" a="1"/>
  <c r="CI917" i="64" s="1"/>
  <c r="CH184" i="64"/>
  <c r="CH169" i="64"/>
  <c r="CI154" i="64" a="1"/>
  <c r="CI154" i="64" s="1"/>
  <c r="CH182" i="64"/>
  <c r="CG170" i="64"/>
  <c r="CH166" i="64"/>
  <c r="CH181" i="64"/>
  <c r="CH168" i="64"/>
  <c r="CH183" i="64"/>
  <c r="CH165" i="64"/>
  <c r="CH180" i="64"/>
  <c r="CH167" i="64"/>
  <c r="CI162" i="64" a="1"/>
  <c r="CI162" i="64" s="1"/>
  <c r="CI161" i="64" a="1"/>
  <c r="CI161" i="64" s="1"/>
  <c r="CI174" i="64" a="1"/>
  <c r="CI174" i="64" s="1"/>
  <c r="CI176" i="64" a="1"/>
  <c r="CI176" i="64" s="1"/>
  <c r="CI175" i="64" a="1"/>
  <c r="CI175" i="64" s="1"/>
  <c r="CI177" i="64" a="1"/>
  <c r="CI177" i="64" s="1"/>
  <c r="CI160" i="64" a="1"/>
  <c r="CI160" i="64" s="1"/>
  <c r="CI173" i="64" a="1"/>
  <c r="CI173" i="64" s="1"/>
  <c r="CI158" i="64" a="1"/>
  <c r="CI158" i="64" s="1"/>
  <c r="CI159" i="64" a="1"/>
  <c r="CI159" i="64" s="1"/>
  <c r="CD187" i="64"/>
  <c r="CE185" i="64"/>
  <c r="CH155" i="64"/>
  <c r="CI389" i="64" a="1"/>
  <c r="CI389" i="64" s="1"/>
  <c r="CI152" i="64" a="1"/>
  <c r="CI152" i="64" s="1"/>
  <c r="CI151" i="64" a="1"/>
  <c r="CI151" i="64" s="1"/>
  <c r="CI150" i="64" a="1"/>
  <c r="CI150" i="64" s="1"/>
  <c r="CI153" i="64" a="1"/>
  <c r="CI153" i="64" s="1"/>
  <c r="CI1539" i="64" a="1"/>
  <c r="CI1539" i="64" s="1"/>
  <c r="CF1227" i="64"/>
  <c r="CF1244" i="64" s="1"/>
  <c r="CH1241" i="64"/>
  <c r="CG1242" i="64"/>
  <c r="CH1239" i="64"/>
  <c r="CH1240" i="64"/>
  <c r="CH1237" i="64"/>
  <c r="CH1238" i="64"/>
  <c r="CI1234" i="64" a="1"/>
  <c r="CI1234" i="64" s="1"/>
  <c r="CI1231" i="64" a="1"/>
  <c r="CI1231" i="64" s="1"/>
  <c r="CI1230" i="64" a="1"/>
  <c r="CI1230" i="64" s="1"/>
  <c r="CI1232" i="64" a="1"/>
  <c r="CI1232" i="64" s="1"/>
  <c r="CI1233" i="64" a="1"/>
  <c r="CI1233" i="64" s="1"/>
  <c r="CH1222" i="64"/>
  <c r="CG1227" i="64"/>
  <c r="CH1226" i="64"/>
  <c r="CH1224" i="64"/>
  <c r="CH1223" i="64"/>
  <c r="CH1225" i="64"/>
  <c r="CI1218" i="64" a="1"/>
  <c r="CI1218" i="64" s="1"/>
  <c r="CI1215" i="64" a="1"/>
  <c r="CI1215" i="64" s="1"/>
  <c r="CI1219" i="64" a="1"/>
  <c r="CI1219" i="64" s="1"/>
  <c r="CI1199" i="64" a="1"/>
  <c r="CI1199" i="64" s="1"/>
  <c r="CI1207" i="64" s="1"/>
  <c r="CI1200" i="64" a="1"/>
  <c r="CI1200" i="64" s="1"/>
  <c r="CI1208" i="64" s="1"/>
  <c r="CI1216" i="64" a="1"/>
  <c r="CI1216" i="64" s="1"/>
  <c r="CI1201" i="64" a="1"/>
  <c r="CI1201" i="64" s="1"/>
  <c r="CI1209" i="64" s="1"/>
  <c r="CI1202" i="64" a="1"/>
  <c r="CI1202" i="64" s="1"/>
  <c r="CI1210" i="64" s="1"/>
  <c r="CI1203" i="64" a="1"/>
  <c r="CI1203" i="64" s="1"/>
  <c r="CI1211" i="64" s="1"/>
  <c r="CI1217" i="64" a="1"/>
  <c r="CI1217" i="64" s="1"/>
  <c r="CI251" i="64" a="1"/>
  <c r="CI251" i="64" s="1"/>
  <c r="CH1174" i="64"/>
  <c r="CH1176" i="64" s="1"/>
  <c r="CF1518" i="64"/>
  <c r="CG1517" i="64"/>
  <c r="CI374" i="64" a="1"/>
  <c r="CI374" i="64" s="1"/>
  <c r="CI1514" i="64" a="1"/>
  <c r="CI1514" i="64" s="1"/>
  <c r="CI355" i="64" a="1"/>
  <c r="CI355" i="64" s="1"/>
  <c r="CI1175" i="64" a="1"/>
  <c r="CI1175" i="64" s="1"/>
  <c r="CI1141" i="64" a="1"/>
  <c r="CI1141" i="64" s="1"/>
  <c r="CI342" i="64" a="1"/>
  <c r="CI342" i="64" s="1"/>
  <c r="CG1138" i="64"/>
  <c r="CH1134" i="64"/>
  <c r="CH1142" i="64" s="1"/>
  <c r="CI1137" i="64" a="1"/>
  <c r="CI1137" i="64" s="1"/>
  <c r="CI1133" i="64" a="1"/>
  <c r="CI1133" i="64" s="1"/>
  <c r="CJ302" i="64"/>
  <c r="CI53" i="863" a="1"/>
  <c r="CI53" i="863" s="1"/>
  <c r="CI49" i="863" a="1"/>
  <c r="CI49" i="863" s="1"/>
  <c r="CI51" i="863" a="1"/>
  <c r="CI51" i="863" s="1"/>
  <c r="CJ18" i="864"/>
  <c r="CJ17" i="864"/>
  <c r="CJ16" i="864"/>
  <c r="CK19" i="864"/>
  <c r="CL1" i="861"/>
  <c r="CL1" i="1413" s="1"/>
  <c r="CL7" i="861"/>
  <c r="CL7" i="1413" s="1"/>
  <c r="CJ42" i="863" a="1"/>
  <c r="CJ42" i="863" s="1"/>
  <c r="CJ43" i="863" a="1"/>
  <c r="CJ43" i="863" s="1"/>
  <c r="CJ41" i="863" a="1"/>
  <c r="CJ41" i="863" s="1"/>
  <c r="CJ40" i="863" a="1"/>
  <c r="CJ40" i="863" s="1"/>
  <c r="CJ39" i="863" a="1"/>
  <c r="CJ39" i="863" s="1"/>
  <c r="CJ30" i="863"/>
  <c r="CJ32" i="863"/>
  <c r="CJ29" i="863"/>
  <c r="CK2" i="863"/>
  <c r="CK31" i="863" s="1"/>
  <c r="CI34" i="863"/>
  <c r="AS306" i="64"/>
  <c r="AS324" i="64"/>
  <c r="AT320" i="64"/>
  <c r="AT303" i="64"/>
  <c r="AT321" i="64"/>
  <c r="AT304" i="64"/>
  <c r="AT322" i="64"/>
  <c r="AT305" i="64"/>
  <c r="AT323" i="64"/>
  <c r="BW1" i="860"/>
  <c r="BW7" i="860"/>
  <c r="BW3" i="860"/>
  <c r="BW4" i="860" s="1"/>
  <c r="BX2" i="860"/>
  <c r="AR1100" i="64"/>
  <c r="AR1110" i="64" s="1"/>
  <c r="AQ1110" i="64"/>
  <c r="AS1104" i="64" a="1"/>
  <c r="AS1104" i="64" s="1"/>
  <c r="AS1099" i="64" a="1"/>
  <c r="AS1099" i="64" s="1"/>
  <c r="AQ2902" i="64"/>
  <c r="AR687" i="64"/>
  <c r="AS2885" i="64" a="1"/>
  <c r="AS2885" i="64" s="1"/>
  <c r="AS2886" i="64" a="1"/>
  <c r="AS2886" i="64" s="1"/>
  <c r="AS2887" i="64" a="1"/>
  <c r="AS2887" i="64" s="1"/>
  <c r="AS2888" i="64" a="1"/>
  <c r="AS2888" i="64" s="1"/>
  <c r="AS2889" i="64" a="1"/>
  <c r="AS2889" i="64" s="1"/>
  <c r="AS2890" i="64" a="1"/>
  <c r="AS2890" i="64" s="1"/>
  <c r="AS2891" i="64" a="1"/>
  <c r="AS2891" i="64" s="1"/>
  <c r="AS2892" i="64" a="1"/>
  <c r="AS2892" i="64" s="1"/>
  <c r="AS2893" i="64" a="1"/>
  <c r="AS2893" i="64" s="1"/>
  <c r="AR2894" i="64"/>
  <c r="AS663" i="64" a="1"/>
  <c r="AS663" i="64" s="1"/>
  <c r="AS686" i="64" a="1"/>
  <c r="AS686" i="64" s="1"/>
  <c r="AS685" i="64" a="1"/>
  <c r="AS685" i="64" s="1"/>
  <c r="AR664" i="64"/>
  <c r="AS3099" i="64"/>
  <c r="AS3065" i="64"/>
  <c r="AR2998" i="64"/>
  <c r="AR2976" i="64"/>
  <c r="AS3403" i="64" a="1"/>
  <c r="AS3403" i="64" s="1"/>
  <c r="AS2997" i="64" a="1"/>
  <c r="AS2997" i="64" s="1"/>
  <c r="AS2977" i="64" a="1"/>
  <c r="AS2977" i="64" s="1"/>
  <c r="CB2656" i="64"/>
  <c r="CC2654" i="64"/>
  <c r="CC2633" i="64"/>
  <c r="CC2635" i="64" s="1"/>
  <c r="CD2613" i="64"/>
  <c r="AO2530" i="64"/>
  <c r="AO2532" i="64" s="1"/>
  <c r="AO2533" i="64" s="1"/>
  <c r="AP2521" i="64"/>
  <c r="AQ2519" i="64"/>
  <c r="AQ2528" i="64"/>
  <c r="AQ2520" i="64"/>
  <c r="AQ2529" i="64"/>
  <c r="AS2525" i="64" a="1"/>
  <c r="AS2525" i="64" s="1"/>
  <c r="AS2524" i="64" a="1"/>
  <c r="AS2524" i="64" s="1"/>
  <c r="AS2516" i="64" a="1"/>
  <c r="AS2516" i="64" s="1"/>
  <c r="AS2515" i="64" a="1"/>
  <c r="AS2515" i="64" s="1"/>
  <c r="AR2512" i="64"/>
  <c r="AR2511" i="64"/>
  <c r="AS2506" i="64" a="1"/>
  <c r="AS2506" i="64" s="1"/>
  <c r="AS2507" i="64" a="1"/>
  <c r="AS2507" i="64" s="1"/>
  <c r="AR3045" i="64"/>
  <c r="AS3044" i="64" a="1"/>
  <c r="AS3044" i="64" s="1"/>
  <c r="AS975" i="64" a="1"/>
  <c r="AS975" i="64" s="1"/>
  <c r="AT2788" i="64"/>
  <c r="AT2789" i="64" s="1"/>
  <c r="AR1913" i="64"/>
  <c r="AR2427" i="64"/>
  <c r="AR2264" i="64"/>
  <c r="AR1492" i="64"/>
  <c r="AR977" i="64"/>
  <c r="AR1001" i="64"/>
  <c r="AQ105" i="64"/>
  <c r="AS970" i="64" a="1"/>
  <c r="AS970" i="64" s="1"/>
  <c r="AS118" i="64" a="1"/>
  <c r="AS118" i="64" s="1"/>
  <c r="AS662" i="64" a="1"/>
  <c r="AS662" i="64" s="1"/>
  <c r="AS98" i="64" a="1"/>
  <c r="AS98" i="64" s="1"/>
  <c r="AS103" i="64" a="1"/>
  <c r="AS103" i="64" s="1"/>
  <c r="AS102" i="64" a="1"/>
  <c r="AS102" i="64" s="1"/>
  <c r="AR99" i="64"/>
  <c r="AS97" i="64" a="1"/>
  <c r="AS97" i="64" s="1"/>
  <c r="AS96" i="64" a="1"/>
  <c r="AS96" i="64" s="1"/>
  <c r="AS1000" i="64" a="1"/>
  <c r="AS1000" i="64" s="1"/>
  <c r="AS3300" i="64" a="1"/>
  <c r="AS3300" i="64" s="1"/>
  <c r="AS3377" i="64" a="1"/>
  <c r="AS3377" i="64" s="1"/>
  <c r="AS3351" i="64" a="1"/>
  <c r="AS3351" i="64" s="1"/>
  <c r="AS3326" i="64" a="1"/>
  <c r="AS3326" i="64" s="1"/>
  <c r="AS2403" i="64" a="1"/>
  <c r="AS2403" i="64" s="1"/>
  <c r="AS2404" i="64" s="1"/>
  <c r="AS132" i="64" a="1"/>
  <c r="AS132" i="64" s="1"/>
  <c r="AS133" i="64" a="1"/>
  <c r="AS133" i="64" s="1"/>
  <c r="AS134" i="64" a="1"/>
  <c r="AS134" i="64" s="1"/>
  <c r="AS135" i="64" a="1"/>
  <c r="AS135" i="64" s="1"/>
  <c r="AR136" i="64"/>
  <c r="AS2345" i="64" a="1"/>
  <c r="AS2345" i="64" s="1"/>
  <c r="AS2346" i="64" s="1"/>
  <c r="AS584" i="64" a="1"/>
  <c r="AS584" i="64" s="1"/>
  <c r="AS3427" i="64" a="1"/>
  <c r="AS3427" i="64" s="1"/>
  <c r="AS2265" i="64" a="1"/>
  <c r="AS2265" i="64" s="1"/>
  <c r="AS2683" i="64" a="1"/>
  <c r="AS2683" i="64" s="1"/>
  <c r="AS2691" i="64" s="1"/>
  <c r="AS2428" i="64" a="1"/>
  <c r="AS2428" i="64" s="1"/>
  <c r="AS2434" i="64" a="1"/>
  <c r="AS2434" i="64" s="1"/>
  <c r="AS2426" i="64" a="1"/>
  <c r="AS2426" i="64" s="1"/>
  <c r="AS1912" i="64" a="1"/>
  <c r="AS1912" i="64" s="1"/>
  <c r="AS1491" i="64" a="1"/>
  <c r="AS1491" i="64" s="1"/>
  <c r="O1442" i="64"/>
  <c r="CK1440" i="64" a="1"/>
  <c r="AT3065" i="64" a="1"/>
  <c r="CI1515" i="64" a="1"/>
  <c r="AS2511" i="64" a="1"/>
  <c r="CJ3241" i="64" a="1"/>
  <c r="AS2976" i="64" a="1"/>
  <c r="CG1518" i="64" a="1"/>
  <c r="CI1318" i="64" a="1"/>
  <c r="CI1134" i="64" a="1"/>
  <c r="AS2512" i="64" a="1"/>
  <c r="CI1985" i="64" a="1"/>
  <c r="CI1386" i="64" a="1"/>
  <c r="CI1540" i="64"/>
  <c r="CJ1629" i="64"/>
  <c r="CJ1585" i="64"/>
  <c r="CJ1674" i="64"/>
  <c r="AS1001" i="64" a="1"/>
  <c r="CI1703" i="64" a="1"/>
  <c r="CH1517" i="64" a="1"/>
  <c r="CI1274" i="64" a="1"/>
  <c r="AS2427" i="64" a="1"/>
  <c r="CJ1562" i="64"/>
  <c r="AU1836" i="64" a="1"/>
  <c r="AS2998" i="64" a="1"/>
  <c r="CJ1651" i="64"/>
  <c r="CJ1607" i="64"/>
  <c r="AS664" i="64" a="1"/>
  <c r="AK1023" i="64" a="1"/>
  <c r="AS3045" i="64" a="1"/>
  <c r="CI1174" i="64" a="1"/>
  <c r="AS977" i="64" a="1"/>
  <c r="CI455" i="64" a="1"/>
  <c r="AS687" i="64" a="1"/>
  <c r="AS585" i="64" a="1"/>
  <c r="AT3099" i="64" a="1"/>
  <c r="AS1913" i="64" a="1"/>
  <c r="AS1100" i="64" a="1"/>
  <c r="AS2264" i="64" a="1"/>
  <c r="AS1492" i="64" a="1"/>
  <c r="CI2400" i="64" a="1"/>
  <c r="CI2558" i="64" a="1"/>
  <c r="AU27" i="1413" l="1"/>
  <c r="AV23" i="1413" s="1"/>
  <c r="CJ43" i="1413"/>
  <c r="CJ17" i="861" s="1"/>
  <c r="CK14" i="1413"/>
  <c r="CK43" i="1413" s="1"/>
  <c r="CK17" i="861" s="1"/>
  <c r="CJ24" i="1413"/>
  <c r="CL76" i="1413"/>
  <c r="CL69" i="1413"/>
  <c r="CL31" i="1413"/>
  <c r="CL45" i="1413"/>
  <c r="CL56" i="1413"/>
  <c r="CL11" i="1413"/>
  <c r="CL50" i="1413"/>
  <c r="CL36" i="1413"/>
  <c r="CL42" i="1413"/>
  <c r="CL12" i="1413"/>
  <c r="CL32" i="1413"/>
  <c r="CL13" i="1413"/>
  <c r="CL60" i="1413"/>
  <c r="CL17" i="1413"/>
  <c r="CL10" i="1413"/>
  <c r="CL18" i="1413"/>
  <c r="CL25" i="1413"/>
  <c r="M20" i="1413"/>
  <c r="M23" i="861" s="1"/>
  <c r="M14" i="1413"/>
  <c r="M24" i="1413"/>
  <c r="M43" i="1413"/>
  <c r="M17" i="861" s="1"/>
  <c r="L24" i="1413"/>
  <c r="L20" i="1413"/>
  <c r="L23" i="861" s="1"/>
  <c r="L14" i="1413"/>
  <c r="L43" i="1413"/>
  <c r="L17" i="861" s="1"/>
  <c r="N43" i="1413"/>
  <c r="N17" i="861" s="1"/>
  <c r="N20" i="1413"/>
  <c r="N23" i="861" s="1"/>
  <c r="O24" i="1413"/>
  <c r="N14" i="1413"/>
  <c r="N24" i="1413"/>
  <c r="O20" i="1413"/>
  <c r="O23" i="861" s="1"/>
  <c r="O43" i="1413"/>
  <c r="O17" i="861" s="1"/>
  <c r="O14" i="1413"/>
  <c r="AS61" i="1413"/>
  <c r="AS59" i="861" s="1"/>
  <c r="AT51" i="1413"/>
  <c r="AT39" i="1413"/>
  <c r="AT90" i="861" s="1"/>
  <c r="CK1440" i="64"/>
  <c r="CA1442" i="64"/>
  <c r="CK722" i="64" a="1"/>
  <c r="CK722" i="64" s="1"/>
  <c r="CK723" i="64" a="1"/>
  <c r="CK723" i="64" s="1"/>
  <c r="CK716" i="64" a="1"/>
  <c r="CK716" i="64" s="1"/>
  <c r="AV717" i="64"/>
  <c r="AV718" i="64" s="1"/>
  <c r="CJ78" i="64"/>
  <c r="CJ84" i="64" s="1"/>
  <c r="CK75" i="64" a="1"/>
  <c r="CK75" i="64" s="1"/>
  <c r="CK77" i="64" a="1"/>
  <c r="CK77" i="64" s="1"/>
  <c r="CK625" i="64" a="1"/>
  <c r="CK625" i="64" s="1"/>
  <c r="CK82" i="64" a="1"/>
  <c r="CK82" i="64" s="1"/>
  <c r="CK81" i="64" a="1"/>
  <c r="CK81" i="64" s="1"/>
  <c r="CK76" i="64" a="1"/>
  <c r="CK76" i="64" s="1"/>
  <c r="CK74" i="64" a="1"/>
  <c r="CK74" i="64" s="1"/>
  <c r="CI103" i="861"/>
  <c r="AU1836" i="64"/>
  <c r="AV1831" i="64"/>
  <c r="AT1798" i="64"/>
  <c r="AT1800" i="64" s="1"/>
  <c r="AM632" i="64"/>
  <c r="AM618" i="64"/>
  <c r="AM622" i="64" s="1"/>
  <c r="CK621" i="64" a="1"/>
  <c r="CK621" i="64" s="1"/>
  <c r="CK635" i="64" a="1"/>
  <c r="CK635" i="64" s="1"/>
  <c r="CK627" i="64" a="1"/>
  <c r="CK627" i="64" s="1"/>
  <c r="CK631" i="64" a="1"/>
  <c r="CK631" i="64" s="1"/>
  <c r="AM616" i="64"/>
  <c r="AM626" i="64" s="1"/>
  <c r="AM628" i="64" s="1"/>
  <c r="CK614" i="64" a="1"/>
  <c r="CK614" i="64" s="1"/>
  <c r="CK610" i="64" a="1"/>
  <c r="CK610" i="64" s="1"/>
  <c r="CK613" i="64" a="1"/>
  <c r="CK613" i="64" s="1"/>
  <c r="CJ615" i="64"/>
  <c r="CJ612" i="64"/>
  <c r="CJ3241" i="64"/>
  <c r="CK3240" i="64" a="1"/>
  <c r="CK3240" i="64" s="1"/>
  <c r="CK3023" i="64" a="1"/>
  <c r="CK3023" i="64" s="1"/>
  <c r="CK3025" i="64" s="1"/>
  <c r="CK3215" i="64" a="1"/>
  <c r="CK3215" i="64" s="1"/>
  <c r="AV3216" i="64"/>
  <c r="AV3217" i="64" s="1"/>
  <c r="CJ3020" i="64"/>
  <c r="CK3018" i="64" a="1"/>
  <c r="CK3018" i="64" s="1"/>
  <c r="CK3019" i="64" a="1"/>
  <c r="CK3019" i="64" s="1"/>
  <c r="CK61" i="64" a="1"/>
  <c r="CK61" i="64" s="1"/>
  <c r="CK59" i="64" a="1"/>
  <c r="CK59" i="64" s="1"/>
  <c r="CK60" i="64" a="1"/>
  <c r="CK60" i="64" s="1"/>
  <c r="CK58" i="64" s="1" a="1"/>
  <c r="CK58" i="64" s="1"/>
  <c r="CK3541" i="64" a="1"/>
  <c r="CK3541" i="64" s="1"/>
  <c r="CK3520" i="64" a="1"/>
  <c r="CK3520" i="64" s="1"/>
  <c r="CK1583" i="64" a="1"/>
  <c r="CK1583" i="64" s="1"/>
  <c r="CK1584" i="64" a="1"/>
  <c r="CK1584" i="64" s="1"/>
  <c r="CK1672" i="64" a="1"/>
  <c r="CK1672" i="64" s="1"/>
  <c r="CK1673" i="64" a="1"/>
  <c r="CK1673" i="64" s="1"/>
  <c r="CK1628" i="64" a="1"/>
  <c r="CK1628" i="64" s="1"/>
  <c r="CK1650" i="64" a="1"/>
  <c r="CK1650" i="64" s="1"/>
  <c r="CK1561" i="64" a="1"/>
  <c r="CK1561" i="64" s="1"/>
  <c r="CK1606" i="64" a="1"/>
  <c r="CK1606" i="64" s="1"/>
  <c r="CL2788" i="64"/>
  <c r="CL321" i="64"/>
  <c r="CL323" i="64"/>
  <c r="CL322" i="64"/>
  <c r="CL320" i="64"/>
  <c r="CL305" i="64"/>
  <c r="CL304" i="64"/>
  <c r="CL303" i="64"/>
  <c r="CL3" i="64"/>
  <c r="CL7" i="64"/>
  <c r="CL1" i="64"/>
  <c r="CK787" i="64" a="1"/>
  <c r="CK787" i="64" s="1"/>
  <c r="CK781" i="64" a="1"/>
  <c r="CK781" i="64" s="1"/>
  <c r="CK782" i="64" s="1"/>
  <c r="CK791" i="64" a="1"/>
  <c r="CK791" i="64" s="1"/>
  <c r="BY784" i="64"/>
  <c r="BY788" i="64"/>
  <c r="BY792" i="64" s="1"/>
  <c r="BZ779" i="64"/>
  <c r="BZ783" i="64" s="1"/>
  <c r="CJ20" i="864"/>
  <c r="CJ102" i="861" s="1"/>
  <c r="CJ21" i="863"/>
  <c r="CJ33" i="863"/>
  <c r="CJ17" i="863" s="1"/>
  <c r="CJ33" i="861" s="1"/>
  <c r="CJ44" i="863"/>
  <c r="AS585" i="64"/>
  <c r="CK4" i="64"/>
  <c r="BZ507" i="64"/>
  <c r="BY508" i="64"/>
  <c r="BY510" i="64"/>
  <c r="BW558" i="64"/>
  <c r="BV559" i="64"/>
  <c r="BV561" i="64"/>
  <c r="CK390" i="64"/>
  <c r="CK4" i="864"/>
  <c r="CK4" i="863"/>
  <c r="CL7" i="864"/>
  <c r="CL7" i="863"/>
  <c r="CL3" i="864"/>
  <c r="CL3" i="863"/>
  <c r="CL1" i="863"/>
  <c r="CL1" i="864"/>
  <c r="CL4" i="861"/>
  <c r="CL4" i="1413" s="1"/>
  <c r="AK1023" i="64"/>
  <c r="AL1022" i="64" a="1"/>
  <c r="AL1022" i="64" s="1"/>
  <c r="AS252" i="64" a="1"/>
  <c r="AS252" i="64" s="1"/>
  <c r="AJ1705" i="64"/>
  <c r="AK1701" i="64" s="1"/>
  <c r="AJ1707" i="64"/>
  <c r="AF906" i="64"/>
  <c r="AG898" i="64"/>
  <c r="AG901" i="64" s="1"/>
  <c r="AG910" i="64" s="1"/>
  <c r="AG912" i="64" s="1"/>
  <c r="AG902" i="64" s="1"/>
  <c r="AG904" i="64" s="1"/>
  <c r="AG905" i="64" s="1"/>
  <c r="AE918" i="64"/>
  <c r="AE914" i="64"/>
  <c r="AF909" i="64"/>
  <c r="AF913" i="64" s="1"/>
  <c r="CG46" i="861"/>
  <c r="CI2146" i="64"/>
  <c r="CI2155" i="64" s="1"/>
  <c r="CI2158" i="64" s="1"/>
  <c r="CJ2153" i="64" a="1"/>
  <c r="CJ2153" i="64" s="1"/>
  <c r="CJ2154" i="64" a="1"/>
  <c r="CJ2154" i="64" s="1"/>
  <c r="CC2162" i="64"/>
  <c r="CI1515" i="64"/>
  <c r="CI1985" i="64"/>
  <c r="CI1987" i="64" s="1"/>
  <c r="CJ1986" i="64" a="1"/>
  <c r="CJ1986" i="64" s="1"/>
  <c r="CJ1984" i="64" a="1"/>
  <c r="CJ1984" i="64" s="1"/>
  <c r="CJ404" i="64" a="1"/>
  <c r="CJ404" i="64" s="1"/>
  <c r="CJ406" i="64" a="1"/>
  <c r="CJ406" i="64" s="1"/>
  <c r="CI405" i="64"/>
  <c r="CI407" i="64" s="1"/>
  <c r="CJ479" i="64" a="1"/>
  <c r="CJ479" i="64" s="1"/>
  <c r="CJ403" i="64" a="1"/>
  <c r="CJ403" i="64" s="1"/>
  <c r="CJ530" i="64" a="1"/>
  <c r="CJ530" i="64" s="1"/>
  <c r="CI455" i="64"/>
  <c r="CI1703" i="64"/>
  <c r="CI1704" i="64" s="1"/>
  <c r="CJ1702" i="64" a="1"/>
  <c r="CJ1702" i="64" s="1"/>
  <c r="CJ454" i="64" a="1"/>
  <c r="CJ454" i="64" s="1"/>
  <c r="CI1386" i="64"/>
  <c r="CI1318" i="64"/>
  <c r="CJ1317" i="64" a="1"/>
  <c r="CJ1317" i="64" s="1"/>
  <c r="CJ1385" i="64" a="1"/>
  <c r="CJ1385" i="64" s="1"/>
  <c r="CH1393" i="64"/>
  <c r="CH1387" i="64"/>
  <c r="CH1394" i="64" s="1"/>
  <c r="CI2558" i="64"/>
  <c r="CI2567" i="64" s="1"/>
  <c r="CI2568" i="64" s="1" a="1"/>
  <c r="CI2568" i="64" s="1"/>
  <c r="CJ2559" i="64" a="1"/>
  <c r="CJ2559" i="64" s="1"/>
  <c r="CI1274" i="64"/>
  <c r="CI2400" i="64"/>
  <c r="CI2402" i="64" s="1"/>
  <c r="CJ2399" i="64" a="1"/>
  <c r="CJ2399" i="64" s="1"/>
  <c r="CJ1275" i="64" a="1"/>
  <c r="CJ1275" i="64" s="1"/>
  <c r="CH1288" i="64"/>
  <c r="CH1289" i="64" s="1" a="1"/>
  <c r="CH1289" i="64" s="1"/>
  <c r="CH1283" i="64"/>
  <c r="CJ1469" i="64" a="1"/>
  <c r="CJ1469" i="64" s="1"/>
  <c r="CJ2401" i="64" a="1"/>
  <c r="CJ2401" i="64" s="1"/>
  <c r="CI1467" i="64"/>
  <c r="CI1468" i="64" s="1"/>
  <c r="CI1470" i="64" s="1"/>
  <c r="CJ1465" i="64" a="1"/>
  <c r="CJ1465" i="64" s="1"/>
  <c r="CJ1466" i="64" a="1"/>
  <c r="CJ1466" i="64" s="1"/>
  <c r="CJ911" i="64" a="1"/>
  <c r="CJ911" i="64" s="1"/>
  <c r="CJ900" i="64" a="1"/>
  <c r="CJ900" i="64" s="1"/>
  <c r="CJ903" i="64" a="1"/>
  <c r="CJ903" i="64" s="1"/>
  <c r="CJ917" i="64" a="1"/>
  <c r="CJ917" i="64" s="1"/>
  <c r="CI169" i="64"/>
  <c r="CI184" i="64"/>
  <c r="CJ154" i="64" a="1"/>
  <c r="CJ154" i="64" s="1"/>
  <c r="CH170" i="64"/>
  <c r="CI182" i="64"/>
  <c r="CI165" i="64"/>
  <c r="CI180" i="64"/>
  <c r="CI181" i="64"/>
  <c r="CD188" i="64"/>
  <c r="CI168" i="64"/>
  <c r="CI183" i="64"/>
  <c r="CI166" i="64"/>
  <c r="CI167" i="64"/>
  <c r="CJ161" i="64" a="1"/>
  <c r="CJ161" i="64" s="1"/>
  <c r="CJ174" i="64" a="1"/>
  <c r="CJ174" i="64" s="1"/>
  <c r="CJ176" i="64" a="1"/>
  <c r="CJ176" i="64" s="1"/>
  <c r="CJ175" i="64" a="1"/>
  <c r="CJ175" i="64" s="1"/>
  <c r="CJ177" i="64" a="1"/>
  <c r="CJ177" i="64" s="1"/>
  <c r="CJ160" i="64" a="1"/>
  <c r="CJ160" i="64" s="1"/>
  <c r="CJ173" i="64" a="1"/>
  <c r="CJ173" i="64" s="1"/>
  <c r="CJ159" i="64" a="1"/>
  <c r="CJ159" i="64" s="1"/>
  <c r="CJ158" i="64" a="1"/>
  <c r="CJ158" i="64" s="1"/>
  <c r="CJ162" i="64" a="1"/>
  <c r="CJ162" i="64" s="1"/>
  <c r="CE187" i="64"/>
  <c r="CE188" i="64" s="1"/>
  <c r="CF185" i="64"/>
  <c r="CI155" i="64"/>
  <c r="CJ389" i="64" a="1"/>
  <c r="CJ389" i="64" s="1"/>
  <c r="CJ151" i="64" a="1"/>
  <c r="CJ151" i="64" s="1"/>
  <c r="CJ150" i="64" a="1"/>
  <c r="CJ150" i="64" s="1"/>
  <c r="CJ152" i="64" a="1"/>
  <c r="CJ152" i="64" s="1"/>
  <c r="CJ153" i="64" a="1"/>
  <c r="CJ153" i="64" s="1"/>
  <c r="CJ1539" i="64" a="1"/>
  <c r="CJ1539" i="64" s="1"/>
  <c r="CF1245" i="64"/>
  <c r="CG1244" i="64"/>
  <c r="CG1245" i="64" s="1"/>
  <c r="CI1241" i="64"/>
  <c r="CI1240" i="64"/>
  <c r="CH1242" i="64"/>
  <c r="CI1239" i="64"/>
  <c r="CI1238" i="64"/>
  <c r="CI1237" i="64"/>
  <c r="CJ1234" i="64" a="1"/>
  <c r="CJ1234" i="64" s="1"/>
  <c r="CJ1231" i="64" a="1"/>
  <c r="CJ1231" i="64" s="1"/>
  <c r="CJ1230" i="64" a="1"/>
  <c r="CJ1230" i="64" s="1"/>
  <c r="CJ1232" i="64" a="1"/>
  <c r="CJ1232" i="64" s="1"/>
  <c r="CJ1233" i="64" a="1"/>
  <c r="CJ1233" i="64" s="1"/>
  <c r="CH1227" i="64"/>
  <c r="CI1225" i="64"/>
  <c r="CI1226" i="64"/>
  <c r="CI1223" i="64"/>
  <c r="CI1222" i="64"/>
  <c r="CI1224" i="64"/>
  <c r="CJ1218" i="64" a="1"/>
  <c r="CJ1218" i="64" s="1"/>
  <c r="CJ1219" i="64" a="1"/>
  <c r="CJ1219" i="64" s="1"/>
  <c r="CJ1199" i="64" a="1"/>
  <c r="CJ1199" i="64" s="1"/>
  <c r="CJ1207" i="64" s="1"/>
  <c r="CJ1200" i="64" a="1"/>
  <c r="CJ1200" i="64" s="1"/>
  <c r="CJ1208" i="64" s="1"/>
  <c r="CJ1216" i="64" a="1"/>
  <c r="CJ1216" i="64" s="1"/>
  <c r="CJ1201" i="64" a="1"/>
  <c r="CJ1201" i="64" s="1"/>
  <c r="CJ1209" i="64" s="1"/>
  <c r="CJ1202" i="64" a="1"/>
  <c r="CJ1202" i="64" s="1"/>
  <c r="CJ1210" i="64" s="1"/>
  <c r="CJ1215" i="64" a="1"/>
  <c r="CJ1215" i="64" s="1"/>
  <c r="CJ1203" i="64" a="1"/>
  <c r="CJ1203" i="64" s="1"/>
  <c r="CJ1211" i="64" s="1"/>
  <c r="CJ1217" i="64" a="1"/>
  <c r="CJ1217" i="64" s="1"/>
  <c r="CJ251" i="64" a="1"/>
  <c r="CJ251" i="64" s="1"/>
  <c r="CI1174" i="64"/>
  <c r="CI1176" i="64" s="1"/>
  <c r="CG1518" i="64"/>
  <c r="CH1517" i="64"/>
  <c r="CJ374" i="64" a="1"/>
  <c r="CJ374" i="64" s="1"/>
  <c r="CJ1514" i="64" a="1"/>
  <c r="CJ1514" i="64" s="1"/>
  <c r="CJ355" i="64" a="1"/>
  <c r="CJ355" i="64" s="1"/>
  <c r="CJ1175" i="64" a="1"/>
  <c r="CJ1175" i="64" s="1"/>
  <c r="CJ1141" i="64" a="1"/>
  <c r="CJ1141" i="64" s="1"/>
  <c r="CJ342" i="64" a="1"/>
  <c r="CJ342" i="64" s="1"/>
  <c r="CH1138" i="64"/>
  <c r="CI1134" i="64"/>
  <c r="CI1142" i="64" s="1"/>
  <c r="CJ1137" i="64" a="1"/>
  <c r="CJ1137" i="64" s="1"/>
  <c r="CJ1133" i="64" a="1"/>
  <c r="CJ1133" i="64" s="1"/>
  <c r="CK302" i="64"/>
  <c r="M49" i="861"/>
  <c r="K49" i="861"/>
  <c r="K27" i="861"/>
  <c r="P27" i="861"/>
  <c r="M27" i="861"/>
  <c r="N49" i="861"/>
  <c r="L27" i="861"/>
  <c r="P49" i="861"/>
  <c r="N27" i="861"/>
  <c r="O49" i="861"/>
  <c r="K103" i="861"/>
  <c r="L49" i="861"/>
  <c r="O27" i="861"/>
  <c r="CK43" i="863" a="1"/>
  <c r="CK43" i="863" s="1"/>
  <c r="CK40" i="863" a="1"/>
  <c r="CK40" i="863" s="1"/>
  <c r="CK39" i="863" a="1"/>
  <c r="CK39" i="863" s="1"/>
  <c r="CK42" i="863" a="1"/>
  <c r="CK42" i="863" s="1"/>
  <c r="CK41" i="863" a="1"/>
  <c r="CK41" i="863" s="1"/>
  <c r="CK32" i="863"/>
  <c r="CK30" i="863"/>
  <c r="CK29" i="863"/>
  <c r="CL2" i="863"/>
  <c r="CL31" i="863" s="1"/>
  <c r="CK18" i="864"/>
  <c r="CK17" i="864"/>
  <c r="CK16" i="864"/>
  <c r="CL19" i="864"/>
  <c r="CJ34" i="863"/>
  <c r="CJ51" i="863" a="1"/>
  <c r="CJ51" i="863" s="1"/>
  <c r="CJ49" i="863" a="1"/>
  <c r="CJ49" i="863" s="1"/>
  <c r="CJ53" i="863" a="1"/>
  <c r="CJ53" i="863" s="1"/>
  <c r="AT324" i="64"/>
  <c r="AU320" i="64"/>
  <c r="AU303" i="64"/>
  <c r="AU321" i="64"/>
  <c r="AU304" i="64"/>
  <c r="AU322" i="64"/>
  <c r="AU323" i="64"/>
  <c r="AU305" i="64"/>
  <c r="AT306" i="64"/>
  <c r="BX7" i="860"/>
  <c r="BX3" i="860"/>
  <c r="BX4" i="860" s="1"/>
  <c r="BY2" i="860"/>
  <c r="BX1" i="860"/>
  <c r="AS1100" i="64"/>
  <c r="AS1110" i="64" s="1"/>
  <c r="AT1104" i="64" a="1"/>
  <c r="AT1104" i="64" s="1"/>
  <c r="AT1099" i="64" a="1"/>
  <c r="AT1099" i="64" s="1"/>
  <c r="AR2902" i="64"/>
  <c r="AS687" i="64"/>
  <c r="AT2885" i="64" a="1"/>
  <c r="AT2885" i="64" s="1"/>
  <c r="AT2886" i="64" a="1"/>
  <c r="AT2886" i="64" s="1"/>
  <c r="AT2887" i="64" a="1"/>
  <c r="AT2887" i="64" s="1"/>
  <c r="AT2888" i="64" a="1"/>
  <c r="AT2888" i="64" s="1"/>
  <c r="AT2891" i="64" a="1"/>
  <c r="AT2891" i="64" s="1"/>
  <c r="AT2889" i="64" a="1"/>
  <c r="AT2889" i="64" s="1"/>
  <c r="AT2892" i="64" a="1"/>
  <c r="AT2892" i="64" s="1"/>
  <c r="AT2893" i="64" a="1"/>
  <c r="AT2893" i="64" s="1"/>
  <c r="AT2890" i="64" a="1"/>
  <c r="AT2890" i="64" s="1"/>
  <c r="AS2894" i="64"/>
  <c r="AT686" i="64" a="1"/>
  <c r="AT686" i="64" s="1"/>
  <c r="AT663" i="64" a="1"/>
  <c r="AT663" i="64" s="1"/>
  <c r="AT685" i="64" a="1"/>
  <c r="AT685" i="64" s="1"/>
  <c r="AS664" i="64"/>
  <c r="AT3099" i="64"/>
  <c r="AT3065" i="64"/>
  <c r="AS2976" i="64"/>
  <c r="AS2998" i="64"/>
  <c r="AT3403" i="64" a="1"/>
  <c r="AT3403" i="64" s="1"/>
  <c r="AT2977" i="64" a="1"/>
  <c r="AT2977" i="64" s="1"/>
  <c r="AT2997" i="64" a="1"/>
  <c r="AT2997" i="64" s="1"/>
  <c r="CC2656" i="64"/>
  <c r="CD2654" i="64"/>
  <c r="CD2633" i="64"/>
  <c r="CD2635" i="64" s="1"/>
  <c r="CE2613" i="64"/>
  <c r="AP2530" i="64"/>
  <c r="AP2532" i="64" s="1"/>
  <c r="AP2533" i="64" s="1"/>
  <c r="AQ2521" i="64"/>
  <c r="AR2519" i="64"/>
  <c r="AR2528" i="64"/>
  <c r="AR2520" i="64"/>
  <c r="AR2529" i="64"/>
  <c r="AT2525" i="64" a="1"/>
  <c r="AT2525" i="64" s="1"/>
  <c r="AT2524" i="64" a="1"/>
  <c r="AT2524" i="64" s="1"/>
  <c r="AT2515" i="64" a="1"/>
  <c r="AT2515" i="64" s="1"/>
  <c r="AT2516" i="64" a="1"/>
  <c r="AT2516" i="64" s="1"/>
  <c r="AS2512" i="64"/>
  <c r="AS2511" i="64"/>
  <c r="AT2506" i="64" a="1"/>
  <c r="AT2506" i="64" s="1"/>
  <c r="AT2507" i="64" a="1"/>
  <c r="AT2507" i="64" s="1"/>
  <c r="AS3045" i="64"/>
  <c r="AT3044" i="64" a="1"/>
  <c r="AT3044" i="64" s="1"/>
  <c r="AT975" i="64" a="1"/>
  <c r="AT975" i="64" s="1"/>
  <c r="AU2788" i="64"/>
  <c r="AU2789" i="64" s="1"/>
  <c r="AS2427" i="64"/>
  <c r="AS2264" i="64"/>
  <c r="AS1913" i="64"/>
  <c r="AS1492" i="64"/>
  <c r="AS1001" i="64"/>
  <c r="AS977" i="64"/>
  <c r="AR105" i="64"/>
  <c r="AT970" i="64" a="1"/>
  <c r="AT970" i="64" s="1"/>
  <c r="AT118" i="64" a="1"/>
  <c r="AT118" i="64" s="1"/>
  <c r="AT662" i="64" a="1"/>
  <c r="AT662" i="64" s="1"/>
  <c r="AT98" i="64" a="1"/>
  <c r="AT98" i="64" s="1"/>
  <c r="AT103" i="64" a="1"/>
  <c r="AT103" i="64" s="1"/>
  <c r="AT102" i="64" a="1"/>
  <c r="AT102" i="64" s="1"/>
  <c r="AS99" i="64"/>
  <c r="AT97" i="64" a="1"/>
  <c r="AT97" i="64" s="1"/>
  <c r="AT96" i="64" a="1"/>
  <c r="AT96" i="64" s="1"/>
  <c r="AT1000" i="64" a="1"/>
  <c r="AT1000" i="64" s="1"/>
  <c r="AT3300" i="64" a="1"/>
  <c r="AT3300" i="64" s="1"/>
  <c r="AT3377" i="64" a="1"/>
  <c r="AT3377" i="64" s="1"/>
  <c r="AT3351" i="64" a="1"/>
  <c r="AT3351" i="64" s="1"/>
  <c r="AT3326" i="64" a="1"/>
  <c r="AT3326" i="64" s="1"/>
  <c r="AT2403" i="64" a="1"/>
  <c r="AT2403" i="64" s="1"/>
  <c r="AT2404" i="64" s="1"/>
  <c r="AT134" i="64" a="1"/>
  <c r="AT134" i="64" s="1"/>
  <c r="AT132" i="64" a="1"/>
  <c r="AT132" i="64" s="1"/>
  <c r="AT133" i="64" a="1"/>
  <c r="AT133" i="64" s="1"/>
  <c r="AT135" i="64" a="1"/>
  <c r="AT135" i="64" s="1"/>
  <c r="AS136" i="64"/>
  <c r="AT2345" i="64" a="1"/>
  <c r="AT2345" i="64" s="1"/>
  <c r="AT2346" i="64" s="1"/>
  <c r="AT584" i="64" a="1"/>
  <c r="AT584" i="64" s="1"/>
  <c r="AT3427" i="64" a="1"/>
  <c r="AT3427" i="64" s="1"/>
  <c r="AT2265" i="64" a="1"/>
  <c r="AT2265" i="64" s="1"/>
  <c r="AT2683" i="64" a="1"/>
  <c r="AT2683" i="64" s="1"/>
  <c r="AT2691" i="64" s="1"/>
  <c r="AT2428" i="64" a="1"/>
  <c r="AT2428" i="64" s="1"/>
  <c r="AT2434" i="64" a="1"/>
  <c r="AT2434" i="64" s="1"/>
  <c r="AT2426" i="64" a="1"/>
  <c r="AT2426" i="64" s="1"/>
  <c r="AT1912" i="64" a="1"/>
  <c r="AT1912" i="64" s="1"/>
  <c r="AT1491" i="64" a="1"/>
  <c r="AT1491" i="64" s="1"/>
  <c r="AT687" i="64" a="1"/>
  <c r="CH1518" i="64" a="1"/>
  <c r="AT977" i="64" a="1"/>
  <c r="AT2427" i="64" a="1"/>
  <c r="AT3045" i="64" a="1"/>
  <c r="CJ1318" i="64" a="1"/>
  <c r="CK1585" i="64"/>
  <c r="CK1607" i="64"/>
  <c r="CJ1134" i="64" a="1"/>
  <c r="AT1100" i="64" a="1"/>
  <c r="AU3099" i="64" a="1"/>
  <c r="CK1629" i="64"/>
  <c r="AT1001" i="64" a="1"/>
  <c r="AT2264" i="64" a="1"/>
  <c r="CJ1540" i="64"/>
  <c r="AT2998" i="64" a="1"/>
  <c r="CJ1515" i="64" a="1"/>
  <c r="CK1674" i="64"/>
  <c r="CJ1985" i="64" a="1"/>
  <c r="AU3065" i="64" a="1"/>
  <c r="AT2976" i="64" a="1"/>
  <c r="CK3241" i="64" a="1"/>
  <c r="CK1562" i="64"/>
  <c r="CJ1274" i="64" a="1"/>
  <c r="AT585" i="64" a="1"/>
  <c r="AT1492" i="64" a="1"/>
  <c r="CJ1386" i="64" a="1"/>
  <c r="AT1913" i="64" a="1"/>
  <c r="CI1517" i="64" a="1"/>
  <c r="CJ455" i="64" a="1"/>
  <c r="CL1174" i="64" a="1"/>
  <c r="CJ1703" i="64" a="1"/>
  <c r="CL3065" i="64" a="1"/>
  <c r="CL3099" i="64" a="1"/>
  <c r="CJ1174" i="64" a="1"/>
  <c r="CK1651" i="64"/>
  <c r="AL1023" i="64" a="1"/>
  <c r="CJ2400" i="64" a="1"/>
  <c r="AT664" i="64" a="1"/>
  <c r="CJ2558" i="64" a="1"/>
  <c r="AT2511" i="64" a="1"/>
  <c r="AT2512" i="64" a="1"/>
  <c r="AU33" i="1413" l="1"/>
  <c r="AU16" i="861" s="1"/>
  <c r="AU28" i="1413"/>
  <c r="CK20" i="1413"/>
  <c r="CK23" i="861" s="1"/>
  <c r="AV26" i="1413"/>
  <c r="AV27" i="1413" s="1"/>
  <c r="AS63" i="1413"/>
  <c r="AS91" i="861" s="1"/>
  <c r="K52" i="1413"/>
  <c r="K48" i="1413"/>
  <c r="K27" i="1413"/>
  <c r="K61" i="1413"/>
  <c r="K59" i="861" s="1"/>
  <c r="K23" i="1413"/>
  <c r="K37" i="1413"/>
  <c r="K69" i="861" s="1"/>
  <c r="L27" i="1413"/>
  <c r="L37" i="1413"/>
  <c r="L69" i="861" s="1"/>
  <c r="L52" i="1413"/>
  <c r="L61" i="1413"/>
  <c r="L59" i="861" s="1"/>
  <c r="CL14" i="1413"/>
  <c r="AT52" i="1413"/>
  <c r="CK24" i="1413"/>
  <c r="CB1442" i="64"/>
  <c r="CL1439" i="64" a="1"/>
  <c r="CL1439" i="64" s="1"/>
  <c r="CL722" i="64" a="1"/>
  <c r="CL722" i="64" s="1"/>
  <c r="AV724" i="64"/>
  <c r="AV719" i="64"/>
  <c r="AW714" i="64"/>
  <c r="CL723" i="64" a="1"/>
  <c r="CL723" i="64" s="1"/>
  <c r="CL716" i="64" a="1"/>
  <c r="CL716" i="64" s="1"/>
  <c r="L715" i="64"/>
  <c r="M715" i="64"/>
  <c r="L717" i="64"/>
  <c r="L724" i="64"/>
  <c r="N715" i="64"/>
  <c r="P715" i="64"/>
  <c r="O715" i="64"/>
  <c r="K715" i="64"/>
  <c r="CK78" i="64"/>
  <c r="CK84" i="64" s="1"/>
  <c r="CL75" i="64" a="1"/>
  <c r="CL75" i="64" s="1"/>
  <c r="CL77" i="64" a="1"/>
  <c r="CL77" i="64" s="1"/>
  <c r="CL82" i="64" a="1"/>
  <c r="CL82" i="64" s="1"/>
  <c r="CL81" i="64" a="1"/>
  <c r="CL81" i="64" s="1"/>
  <c r="CL76" i="64" a="1"/>
  <c r="CL76" i="64" s="1"/>
  <c r="CL74" i="64" a="1"/>
  <c r="CL74" i="64" s="1"/>
  <c r="L78" i="64"/>
  <c r="L84" i="64"/>
  <c r="M78" i="64"/>
  <c r="M84" i="64"/>
  <c r="N84" i="64"/>
  <c r="N78" i="64"/>
  <c r="O78" i="64"/>
  <c r="O84" i="64"/>
  <c r="CJ103" i="861"/>
  <c r="AU1838" i="64"/>
  <c r="AV1832" i="64"/>
  <c r="AV1834" i="64" s="1"/>
  <c r="L1832" i="64"/>
  <c r="L1833" i="64"/>
  <c r="M1833" i="64"/>
  <c r="N1833" i="64"/>
  <c r="O1833" i="64"/>
  <c r="P1833" i="64"/>
  <c r="K1833" i="64"/>
  <c r="K1797" i="64"/>
  <c r="L1797" i="64"/>
  <c r="M1797" i="64"/>
  <c r="N1797" i="64"/>
  <c r="O1797" i="64"/>
  <c r="P1797" i="64"/>
  <c r="AU1795" i="64"/>
  <c r="AU1796" i="64" s="1"/>
  <c r="L1800" i="64"/>
  <c r="K1800" i="64"/>
  <c r="M1800" i="64"/>
  <c r="N1800" i="64"/>
  <c r="O1800" i="64"/>
  <c r="P1800" i="64"/>
  <c r="CL625" i="64" a="1"/>
  <c r="CL625" i="64" s="1"/>
  <c r="AQ24" i="861"/>
  <c r="AM636" i="64"/>
  <c r="AM640" i="64" s="1"/>
  <c r="CL621" i="64" a="1"/>
  <c r="CL621" i="64" s="1"/>
  <c r="CL635" i="64" a="1"/>
  <c r="CL635" i="64" s="1"/>
  <c r="CL627" i="64" a="1"/>
  <c r="CL627" i="64" s="1"/>
  <c r="CL631" i="64" a="1"/>
  <c r="CL631" i="64" s="1"/>
  <c r="AN608" i="64"/>
  <c r="AM639" i="64"/>
  <c r="CL614" i="64" a="1"/>
  <c r="CL614" i="64" s="1"/>
  <c r="CL610" i="64" a="1"/>
  <c r="CL610" i="64" s="1"/>
  <c r="CL613" i="64" a="1"/>
  <c r="CL613" i="64" s="1"/>
  <c r="L612" i="64"/>
  <c r="M612" i="64"/>
  <c r="L615" i="64"/>
  <c r="M615" i="64"/>
  <c r="L611" i="64"/>
  <c r="M611" i="64"/>
  <c r="N615" i="64"/>
  <c r="N611" i="64"/>
  <c r="O612" i="64"/>
  <c r="N612" i="64"/>
  <c r="O611" i="64"/>
  <c r="O615" i="64"/>
  <c r="P611" i="64"/>
  <c r="K611" i="64"/>
  <c r="CK612" i="64"/>
  <c r="CK615" i="64"/>
  <c r="CK3241" i="64"/>
  <c r="CL3240" i="64" a="1"/>
  <c r="CL3240" i="64" s="1"/>
  <c r="CL3023" i="64" a="1"/>
  <c r="CL3023" i="64" s="1"/>
  <c r="CL3025" i="64" s="1"/>
  <c r="L3025" i="64" s="1"/>
  <c r="O3025" i="64"/>
  <c r="K3025" i="64"/>
  <c r="N3025" i="64"/>
  <c r="M3025" i="64"/>
  <c r="AV3218" i="64"/>
  <c r="AW3213" i="64"/>
  <c r="CL3215" i="64" a="1"/>
  <c r="CL3215" i="64" s="1"/>
  <c r="L3216" i="64"/>
  <c r="L3214" i="64"/>
  <c r="M3214" i="64"/>
  <c r="O3214" i="64"/>
  <c r="N3214" i="64"/>
  <c r="P3214" i="64"/>
  <c r="K3214" i="64"/>
  <c r="CL3019" i="64" a="1"/>
  <c r="CL3019" i="64" s="1"/>
  <c r="CK3020" i="64"/>
  <c r="CL3018" i="64" a="1"/>
  <c r="CL3018" i="64" s="1"/>
  <c r="K3020" i="64"/>
  <c r="L3020" i="64"/>
  <c r="O3020" i="64"/>
  <c r="M3020" i="64"/>
  <c r="N3020" i="64"/>
  <c r="CL61" i="64" a="1"/>
  <c r="CL61" i="64" s="1"/>
  <c r="CL59" i="64" a="1"/>
  <c r="CL59" i="64" s="1"/>
  <c r="CL60" i="64" a="1"/>
  <c r="CL60" i="64" s="1"/>
  <c r="CL58" i="64" s="1" a="1"/>
  <c r="CL58" i="64" s="1"/>
  <c r="CL3541" i="64" a="1"/>
  <c r="CL3541" i="64" s="1"/>
  <c r="CL1584" i="64" a="1"/>
  <c r="CL1584" i="64" s="1"/>
  <c r="CL3520" i="64" a="1"/>
  <c r="CL3520" i="64" s="1"/>
  <c r="CL1673" i="64" a="1"/>
  <c r="CL1673" i="64" s="1"/>
  <c r="CL1583" i="64" a="1"/>
  <c r="CL1583" i="64" s="1"/>
  <c r="L1585" i="64"/>
  <c r="M1585" i="64"/>
  <c r="N1585" i="64"/>
  <c r="O1585" i="64"/>
  <c r="K1585" i="64"/>
  <c r="CL1672" i="64" a="1"/>
  <c r="CL1672" i="64" s="1"/>
  <c r="L1674" i="64"/>
  <c r="M1674" i="64"/>
  <c r="N1674" i="64"/>
  <c r="O1674" i="64"/>
  <c r="K1674" i="64"/>
  <c r="CL1650" i="64" a="1"/>
  <c r="CL1650" i="64" s="1"/>
  <c r="L1651" i="64"/>
  <c r="M1651" i="64"/>
  <c r="N1651" i="64"/>
  <c r="O1651" i="64"/>
  <c r="CL1628" i="64" a="1"/>
  <c r="CL1628" i="64" s="1"/>
  <c r="L1629" i="64"/>
  <c r="M1629" i="64"/>
  <c r="N1629" i="64"/>
  <c r="O1629" i="64"/>
  <c r="K1629" i="64"/>
  <c r="CL1606" i="64" a="1"/>
  <c r="CL1606" i="64" s="1"/>
  <c r="L1607" i="64"/>
  <c r="M1607" i="64"/>
  <c r="N1607" i="64"/>
  <c r="O1607" i="64"/>
  <c r="K1607" i="64"/>
  <c r="CL324" i="64"/>
  <c r="CL787" i="64" a="1"/>
  <c r="CL787" i="64" s="1"/>
  <c r="CL1561" i="64" a="1"/>
  <c r="CL1561" i="64" s="1"/>
  <c r="L1562" i="64"/>
  <c r="M1562" i="64"/>
  <c r="N1562" i="64"/>
  <c r="O1562" i="64"/>
  <c r="K1562" i="64"/>
  <c r="CL2850" i="64" a="1"/>
  <c r="CL2850" i="64" s="1"/>
  <c r="CL2525" i="64" a="1"/>
  <c r="CL2525" i="64" s="1"/>
  <c r="CL454" i="64" a="1"/>
  <c r="CL454" i="64" s="1"/>
  <c r="CL97" i="64" a="1"/>
  <c r="CL97" i="64" s="1"/>
  <c r="CL3351" i="64" a="1"/>
  <c r="CL3351" i="64" s="1"/>
  <c r="CL2516" i="64" a="1"/>
  <c r="CL2516" i="64" s="1"/>
  <c r="CL2506" i="64" a="1"/>
  <c r="CL2506" i="64" s="1"/>
  <c r="CL153" i="64" a="1"/>
  <c r="CL153" i="64" s="1"/>
  <c r="CL584" i="64" a="1"/>
  <c r="CL584" i="64" s="1"/>
  <c r="CL1984" i="64" a="1"/>
  <c r="CL1984" i="64" s="1"/>
  <c r="CL306" i="64"/>
  <c r="CL173" i="64" a="1"/>
  <c r="CL173" i="64" s="1"/>
  <c r="CL1218" i="64" a="1"/>
  <c r="CL1218" i="64" s="1"/>
  <c r="CL1746" i="64" a="1"/>
  <c r="CL1746" i="64" s="1"/>
  <c r="CL2683" i="64" a="1"/>
  <c r="CL2683" i="64" s="1"/>
  <c r="CL2691" i="64" s="1"/>
  <c r="CL2889" i="64" a="1"/>
  <c r="CL2889" i="64" s="1"/>
  <c r="CL2515" i="64" a="1"/>
  <c r="CL2515" i="64" s="1"/>
  <c r="CL1199" i="64" a="1"/>
  <c r="CL1199" i="64" s="1"/>
  <c r="CL1207" i="64" s="1"/>
  <c r="CL102" i="64" a="1"/>
  <c r="CL102" i="64" s="1"/>
  <c r="CL1914" i="64" a="1"/>
  <c r="CL1914" i="64" s="1"/>
  <c r="CL2893" i="64" a="1"/>
  <c r="CL2893" i="64" s="1"/>
  <c r="CL2885" i="64" a="1"/>
  <c r="CL2885" i="64" s="1"/>
  <c r="CL2081" i="64" a="1"/>
  <c r="CL2081" i="64" s="1"/>
  <c r="N780" i="64"/>
  <c r="CL1203" i="64" a="1"/>
  <c r="CL1203" i="64" s="1"/>
  <c r="CL1211" i="64" s="1"/>
  <c r="CL1912" i="64" a="1"/>
  <c r="CL1912" i="64" s="1"/>
  <c r="L782" i="64"/>
  <c r="CL975" i="64" a="1"/>
  <c r="CL975" i="64" s="1"/>
  <c r="CL403" i="64" a="1"/>
  <c r="CL403" i="64" s="1"/>
  <c r="CL44" i="64" a="1"/>
  <c r="CL44" i="64" s="1"/>
  <c r="CL2428" i="64" a="1"/>
  <c r="CL2428" i="64" s="1"/>
  <c r="CL2977" i="64" a="1"/>
  <c r="CL2977" i="64" s="1"/>
  <c r="CL3326" i="64" a="1"/>
  <c r="CL3326" i="64" s="1"/>
  <c r="CL96" i="64" a="1"/>
  <c r="CL96" i="64" s="1"/>
  <c r="CL1234" i="64" a="1"/>
  <c r="CL1234" i="64" s="1"/>
  <c r="CL2366" i="64" a="1"/>
  <c r="CL2366" i="64" s="1"/>
  <c r="N792" i="64"/>
  <c r="CL1232" i="64" a="1"/>
  <c r="CL1232" i="64" s="1"/>
  <c r="CL162" i="64" a="1"/>
  <c r="CL162" i="64" s="1"/>
  <c r="L792" i="64"/>
  <c r="CL2403" i="64" a="1"/>
  <c r="CL2403" i="64" s="1"/>
  <c r="M782" i="64"/>
  <c r="CL2055" i="64" a="1"/>
  <c r="CL2055" i="64" s="1"/>
  <c r="CL1137" i="64" a="1"/>
  <c r="CL1137" i="64" s="1"/>
  <c r="CL134" i="64" a="1"/>
  <c r="CL134" i="64" s="1"/>
  <c r="CL2482" i="64" a="1"/>
  <c r="CL2482" i="64" s="1"/>
  <c r="CL1202" i="64" a="1"/>
  <c r="CL1202" i="64" s="1"/>
  <c r="CL1210" i="64" s="1"/>
  <c r="CL151" i="64" a="1"/>
  <c r="CL151" i="64" s="1"/>
  <c r="CL2456" i="64" a="1"/>
  <c r="CL2456" i="64" s="1"/>
  <c r="CL2401" i="64" a="1"/>
  <c r="CL2401" i="64" s="1"/>
  <c r="CL2480" i="64" a="1"/>
  <c r="CL2480" i="64" s="1"/>
  <c r="CL2891" i="64" a="1"/>
  <c r="CL2891" i="64" s="1"/>
  <c r="CL2888" i="64" a="1"/>
  <c r="CL2888" i="64" s="1"/>
  <c r="CL175" i="64" a="1"/>
  <c r="CL175" i="64" s="1"/>
  <c r="CL2399" i="64" a="1"/>
  <c r="CL2399" i="64" s="1"/>
  <c r="CL1539" i="64" a="1"/>
  <c r="CL1539" i="64" s="1"/>
  <c r="CL2507" i="64" a="1"/>
  <c r="CL2507" i="64" s="1"/>
  <c r="CL133" i="64" a="1"/>
  <c r="CL133" i="64" s="1"/>
  <c r="CL355" i="64" a="1"/>
  <c r="CL355" i="64" s="1"/>
  <c r="CL1201" i="64" a="1"/>
  <c r="CL1201" i="64" s="1"/>
  <c r="CL1209" i="64" s="1"/>
  <c r="CL150" i="64" a="1"/>
  <c r="CL150" i="64" s="1"/>
  <c r="CL3377" i="64" a="1"/>
  <c r="CL3377" i="64" s="1"/>
  <c r="CL251" i="64" a="1"/>
  <c r="CL251" i="64" s="1"/>
  <c r="CL755" i="64" a="1"/>
  <c r="CL755" i="64" s="1"/>
  <c r="CL3044" i="64" a="1"/>
  <c r="CL3044" i="64" s="1"/>
  <c r="CL2371" i="64" a="1"/>
  <c r="CL2371" i="64" s="1"/>
  <c r="CL159" i="64" a="1"/>
  <c r="CL159" i="64" s="1"/>
  <c r="CL662" i="64" a="1"/>
  <c r="CL662" i="64" s="1"/>
  <c r="CL2887" i="64" a="1"/>
  <c r="CL2887" i="64" s="1"/>
  <c r="CL1230" i="64" a="1"/>
  <c r="CL1230" i="64" s="1"/>
  <c r="CL2224" i="64" a="1"/>
  <c r="CL2224" i="64" s="1"/>
  <c r="CL1491" i="64" a="1"/>
  <c r="CL1491" i="64" s="1"/>
  <c r="CL406" i="64" a="1"/>
  <c r="CL406" i="64" s="1"/>
  <c r="CL2816" i="64" a="1"/>
  <c r="CL2816" i="64" s="1"/>
  <c r="CL1104" i="64" a="1"/>
  <c r="CL1104" i="64" s="1"/>
  <c r="CL2886" i="64" a="1"/>
  <c r="CL2886" i="64" s="1"/>
  <c r="CL2559" i="64" a="1"/>
  <c r="CL2559" i="64" s="1"/>
  <c r="CL1049" i="64" a="1"/>
  <c r="CL1049" i="64" s="1"/>
  <c r="CL2116" i="64" a="1"/>
  <c r="CL2116" i="64" s="1"/>
  <c r="CL234" i="64" a="1"/>
  <c r="CL234" i="64" s="1"/>
  <c r="CL2426" i="64" a="1"/>
  <c r="CL2426" i="64" s="1"/>
  <c r="CL1233" i="64" a="1"/>
  <c r="CL1233" i="64" s="1"/>
  <c r="CL1986" i="64" a="1"/>
  <c r="CL1986" i="64" s="1"/>
  <c r="CL1938" i="64" a="1"/>
  <c r="CL1938" i="64" s="1"/>
  <c r="CL154" i="64" a="1"/>
  <c r="CL154" i="64" s="1"/>
  <c r="CL2154" i="64" a="1"/>
  <c r="CL2154" i="64" s="1"/>
  <c r="CL3427" i="64" a="1"/>
  <c r="CL3427" i="64" s="1"/>
  <c r="CL1514" i="64" a="1"/>
  <c r="CL1514" i="64" s="1"/>
  <c r="CL917" i="64" a="1"/>
  <c r="CL917" i="64" s="1"/>
  <c r="CL1175" i="64" a="1"/>
  <c r="CL1175" i="64" s="1"/>
  <c r="CL1047" i="64" a="1"/>
  <c r="CL1047" i="64" s="1"/>
  <c r="CL970" i="64" a="1"/>
  <c r="CL970" i="64" s="1"/>
  <c r="CL1200" i="64" a="1"/>
  <c r="CL1200" i="64" s="1"/>
  <c r="CL1208" i="64" s="1"/>
  <c r="CL1415" i="64" a="1"/>
  <c r="CL1415" i="64" s="1"/>
  <c r="CL2377" i="64" a="1"/>
  <c r="CL2377" i="64" s="1"/>
  <c r="CL1219" i="64" a="1"/>
  <c r="CL1219" i="64" s="1"/>
  <c r="CL530" i="64" a="1"/>
  <c r="CL530" i="64" s="1"/>
  <c r="CL663" i="64" a="1"/>
  <c r="CL663" i="64" s="1"/>
  <c r="CL3300" i="64" a="1"/>
  <c r="CL3300" i="64" s="1"/>
  <c r="CL1317" i="64" a="1"/>
  <c r="CL1317" i="64" s="1"/>
  <c r="CL2265" i="64" a="1"/>
  <c r="CL2265" i="64" s="1"/>
  <c r="CL685" i="64" a="1"/>
  <c r="CL685" i="64" s="1"/>
  <c r="CL389" i="64" a="1"/>
  <c r="CL389" i="64" s="1"/>
  <c r="CL791" i="64" a="1"/>
  <c r="CL791" i="64" s="1"/>
  <c r="CL781" i="64" a="1"/>
  <c r="CL781" i="64" s="1"/>
  <c r="CL782" i="64" s="1"/>
  <c r="P782" i="64" s="1"/>
  <c r="CL118" i="64" a="1"/>
  <c r="CL118" i="64" s="1"/>
  <c r="CL1936" i="64" a="1"/>
  <c r="CL1936" i="64" s="1"/>
  <c r="CL342" i="64" a="1"/>
  <c r="CL342" i="64" s="1"/>
  <c r="CL2890" i="64" a="1"/>
  <c r="CL2890" i="64" s="1"/>
  <c r="CL218" i="64" a="1"/>
  <c r="CL218" i="64" s="1"/>
  <c r="CL479" i="64" a="1"/>
  <c r="CL479" i="64" s="1"/>
  <c r="CL176" i="64" a="1"/>
  <c r="CL176" i="64" s="1"/>
  <c r="CL2188" i="64" a="1"/>
  <c r="CL2188" i="64" s="1"/>
  <c r="CL2997" i="64" a="1"/>
  <c r="CL2997" i="64" s="1"/>
  <c r="CL1385" i="64" a="1"/>
  <c r="CL1385" i="64" s="1"/>
  <c r="CL158" i="64" a="1"/>
  <c r="CL158" i="64" s="1"/>
  <c r="CL2524" i="64" a="1"/>
  <c r="CL2524" i="64" s="1"/>
  <c r="CL1141" i="64" a="1"/>
  <c r="CL1141" i="64" s="1"/>
  <c r="CL2345" i="64" a="1"/>
  <c r="CL2345" i="64" s="1"/>
  <c r="CL2346" i="64" s="1"/>
  <c r="CL1071" i="64" a="1"/>
  <c r="CL1071" i="64" s="1"/>
  <c r="CL1702" i="64" a="1"/>
  <c r="CL1702" i="64" s="1"/>
  <c r="CL1000" i="64" a="1"/>
  <c r="CL1000" i="64" s="1"/>
  <c r="CL1466" i="64" a="1"/>
  <c r="CL1466" i="64" s="1"/>
  <c r="CL1275" i="64" a="1"/>
  <c r="CL1275" i="64" s="1"/>
  <c r="CL98" i="64" a="1"/>
  <c r="CL98" i="64" s="1"/>
  <c r="CL2434" i="64" a="1"/>
  <c r="CL2434" i="64" s="1"/>
  <c r="CL749" i="64" a="1"/>
  <c r="CL749" i="64" s="1"/>
  <c r="CL2153" i="64" a="1"/>
  <c r="CL2153" i="64" s="1"/>
  <c r="CL404" i="64" a="1"/>
  <c r="CL404" i="64" s="1"/>
  <c r="CL1231" i="64" a="1"/>
  <c r="CL1231" i="64" s="1"/>
  <c r="CL903" i="64" a="1"/>
  <c r="CL903" i="64" s="1"/>
  <c r="CL1217" i="64" a="1"/>
  <c r="CL1217" i="64" s="1"/>
  <c r="K780" i="64"/>
  <c r="CL1215" i="64" a="1"/>
  <c r="CL1215" i="64" s="1"/>
  <c r="CL3403" i="64" a="1"/>
  <c r="CL3403" i="64" s="1"/>
  <c r="CL2053" i="64" a="1"/>
  <c r="CL2053" i="64" s="1"/>
  <c r="CL219" i="64" a="1"/>
  <c r="CL219" i="64" s="1"/>
  <c r="CL1960" i="64" a="1"/>
  <c r="CL1960" i="64" s="1"/>
  <c r="CL177" i="64" a="1"/>
  <c r="CL177" i="64" s="1"/>
  <c r="CL911" i="64" a="1"/>
  <c r="CL911" i="64" s="1"/>
  <c r="CL174" i="64" a="1"/>
  <c r="CL174" i="64" s="1"/>
  <c r="CL374" i="64" a="1"/>
  <c r="CL374" i="64" s="1"/>
  <c r="K782" i="64"/>
  <c r="CL1099" i="64" a="1"/>
  <c r="CL1099" i="64" s="1"/>
  <c r="CL2892" i="64" a="1"/>
  <c r="CL2892" i="64" s="1"/>
  <c r="CL152" i="64" a="1"/>
  <c r="CL152" i="64" s="1"/>
  <c r="CL1133" i="64" a="1"/>
  <c r="CL1133" i="64" s="1"/>
  <c r="CL135" i="64" a="1"/>
  <c r="CL135" i="64" s="1"/>
  <c r="CL686" i="64" a="1"/>
  <c r="CL686" i="64" s="1"/>
  <c r="CL132" i="64" a="1"/>
  <c r="CL132" i="64" s="1"/>
  <c r="CL161" i="64" a="1"/>
  <c r="CL161" i="64" s="1"/>
  <c r="P780" i="64"/>
  <c r="CL288" i="64" a="1"/>
  <c r="CL288" i="64" s="1"/>
  <c r="CL900" i="64" a="1"/>
  <c r="CL900" i="64" s="1"/>
  <c r="CL1465" i="64" a="1"/>
  <c r="CL1465" i="64" s="1"/>
  <c r="O782" i="64"/>
  <c r="CL1216" i="64" a="1"/>
  <c r="CL1216" i="64" s="1"/>
  <c r="M792" i="64"/>
  <c r="CL160" i="64" a="1"/>
  <c r="CL160" i="64" s="1"/>
  <c r="M780" i="64"/>
  <c r="CL1469" i="64" a="1"/>
  <c r="CL1469" i="64" s="1"/>
  <c r="CL103" i="64" a="1"/>
  <c r="CL103" i="64" s="1"/>
  <c r="N782" i="64"/>
  <c r="O780" i="64"/>
  <c r="L780" i="64"/>
  <c r="CL1174" i="64"/>
  <c r="CL3065" i="64"/>
  <c r="CL3099" i="64"/>
  <c r="CL4" i="64"/>
  <c r="CA779" i="64"/>
  <c r="CA783" i="64" s="1"/>
  <c r="BZ788" i="64"/>
  <c r="BZ792" i="64" s="1"/>
  <c r="O792" i="64" s="1"/>
  <c r="BZ784" i="64"/>
  <c r="CK20" i="864"/>
  <c r="CK102" i="861" s="1"/>
  <c r="CK21" i="863"/>
  <c r="CL390" i="64"/>
  <c r="CK33" i="863"/>
  <c r="CK17" i="863" s="1"/>
  <c r="CK33" i="861" s="1"/>
  <c r="CK44" i="863"/>
  <c r="AT585" i="64"/>
  <c r="BX558" i="64"/>
  <c r="BW559" i="64"/>
  <c r="BW561" i="64"/>
  <c r="BZ508" i="64"/>
  <c r="CA507" i="64"/>
  <c r="BZ510" i="64"/>
  <c r="CL4" i="864"/>
  <c r="CL4" i="863"/>
  <c r="AL1023" i="64"/>
  <c r="AM1022" i="64" a="1"/>
  <c r="AM1022" i="64" s="1"/>
  <c r="AF918" i="64"/>
  <c r="AG909" i="64"/>
  <c r="AG913" i="64" s="1"/>
  <c r="AF914" i="64"/>
  <c r="AG906" i="64"/>
  <c r="AH898" i="64"/>
  <c r="AH901" i="64" s="1"/>
  <c r="AH910" i="64" s="1"/>
  <c r="AH912" i="64" s="1"/>
  <c r="AH902" i="64" s="1"/>
  <c r="AH904" i="64" s="1"/>
  <c r="AH905" i="64" s="1"/>
  <c r="AK1707" i="64"/>
  <c r="AK1705" i="64"/>
  <c r="AL1701" i="64" s="1"/>
  <c r="AT252" i="64" a="1"/>
  <c r="AT252" i="64" s="1"/>
  <c r="CG95" i="861"/>
  <c r="CH46" i="861"/>
  <c r="CG64" i="861"/>
  <c r="CF64" i="861"/>
  <c r="CJ2146" i="64"/>
  <c r="CJ2155" i="64" s="1"/>
  <c r="CJ2158" i="64" s="1"/>
  <c r="CK2153" i="64" a="1"/>
  <c r="CK2153" i="64" s="1"/>
  <c r="CK2154" i="64" a="1"/>
  <c r="CK2154" i="64" s="1"/>
  <c r="CD2162" i="64"/>
  <c r="CJ1515" i="64"/>
  <c r="CJ1985" i="64"/>
  <c r="CJ1987" i="64" s="1"/>
  <c r="CK1986" i="64" a="1"/>
  <c r="CK1986" i="64" s="1"/>
  <c r="CK1984" i="64" a="1"/>
  <c r="CK1984" i="64" s="1"/>
  <c r="CK404" i="64" a="1"/>
  <c r="CK404" i="64" s="1"/>
  <c r="CK406" i="64" a="1"/>
  <c r="CK406" i="64" s="1"/>
  <c r="CJ405" i="64"/>
  <c r="CJ407" i="64" s="1"/>
  <c r="CK479" i="64" a="1"/>
  <c r="CK479" i="64" s="1"/>
  <c r="CK403" i="64" a="1"/>
  <c r="CK403" i="64" s="1"/>
  <c r="CK530" i="64" a="1"/>
  <c r="CK530" i="64" s="1"/>
  <c r="CJ455" i="64"/>
  <c r="CJ1703" i="64"/>
  <c r="CJ1704" i="64" s="1"/>
  <c r="CK1702" i="64" a="1"/>
  <c r="CK1702" i="64" s="1"/>
  <c r="CK454" i="64" a="1"/>
  <c r="CK454" i="64" s="1"/>
  <c r="CJ1386" i="64"/>
  <c r="CJ1318" i="64"/>
  <c r="CK1317" i="64" a="1"/>
  <c r="CK1317" i="64" s="1"/>
  <c r="CK1385" i="64" a="1"/>
  <c r="CK1385" i="64" s="1"/>
  <c r="CI1393" i="64"/>
  <c r="CI1387" i="64"/>
  <c r="CI1394" i="64" s="1"/>
  <c r="CJ2558" i="64"/>
  <c r="CJ2567" i="64" s="1"/>
  <c r="CJ2568" i="64" s="1" a="1"/>
  <c r="CJ2568" i="64" s="1"/>
  <c r="CK2559" i="64" a="1"/>
  <c r="CK2559" i="64" s="1"/>
  <c r="CJ1274" i="64"/>
  <c r="CJ2400" i="64"/>
  <c r="CJ2402" i="64" s="1"/>
  <c r="CK2399" i="64" a="1"/>
  <c r="CK2399" i="64" s="1"/>
  <c r="CK1275" i="64" a="1"/>
  <c r="CK1275" i="64" s="1"/>
  <c r="CI1288" i="64"/>
  <c r="CI1289" i="64" s="1" a="1"/>
  <c r="CI1289" i="64" s="1"/>
  <c r="CI1283" i="64"/>
  <c r="CK1469" i="64" a="1"/>
  <c r="CK1469" i="64" s="1"/>
  <c r="CK2401" i="64" a="1"/>
  <c r="CK2401" i="64" s="1"/>
  <c r="CJ1467" i="64"/>
  <c r="CJ1468" i="64" s="1"/>
  <c r="CJ1470" i="64" s="1"/>
  <c r="CK1465" i="64" a="1"/>
  <c r="CK1465" i="64" s="1"/>
  <c r="CK1466" i="64" a="1"/>
  <c r="CK1466" i="64" s="1"/>
  <c r="CK911" i="64" a="1"/>
  <c r="CK911" i="64" s="1"/>
  <c r="CK900" i="64" a="1"/>
  <c r="CK900" i="64" s="1"/>
  <c r="CK917" i="64" a="1"/>
  <c r="CK917" i="64" s="1"/>
  <c r="CK903" i="64" a="1"/>
  <c r="CK903" i="64" s="1"/>
  <c r="CJ169" i="64"/>
  <c r="CJ184" i="64"/>
  <c r="CK154" i="64" a="1"/>
  <c r="CK154" i="64" s="1"/>
  <c r="CJ168" i="64"/>
  <c r="CJ183" i="64"/>
  <c r="CJ167" i="64"/>
  <c r="CJ182" i="64"/>
  <c r="CJ180" i="64"/>
  <c r="CJ181" i="64"/>
  <c r="CI170" i="64"/>
  <c r="CJ165" i="64"/>
  <c r="CJ166" i="64"/>
  <c r="CK174" i="64" a="1"/>
  <c r="CK174" i="64" s="1"/>
  <c r="CK176" i="64" a="1"/>
  <c r="CK176" i="64" s="1"/>
  <c r="CK175" i="64" a="1"/>
  <c r="CK175" i="64" s="1"/>
  <c r="CK177" i="64" a="1"/>
  <c r="CK177" i="64" s="1"/>
  <c r="CK173" i="64" a="1"/>
  <c r="CK173" i="64" s="1"/>
  <c r="CK160" i="64" a="1"/>
  <c r="CK160" i="64" s="1"/>
  <c r="CK159" i="64" a="1"/>
  <c r="CK159" i="64" s="1"/>
  <c r="CK162" i="64" a="1"/>
  <c r="CK162" i="64" s="1"/>
  <c r="CK158" i="64" a="1"/>
  <c r="CK158" i="64" s="1"/>
  <c r="CK161" i="64" a="1"/>
  <c r="CK161" i="64" s="1"/>
  <c r="CF187" i="64"/>
  <c r="CG185" i="64"/>
  <c r="CK389" i="64" a="1"/>
  <c r="CK389" i="64" s="1"/>
  <c r="CK150" i="64" a="1"/>
  <c r="CK150" i="64" s="1"/>
  <c r="CK152" i="64" a="1"/>
  <c r="CK152" i="64" s="1"/>
  <c r="CK153" i="64" a="1"/>
  <c r="CK153" i="64" s="1"/>
  <c r="CK151" i="64" a="1"/>
  <c r="CK151" i="64" s="1"/>
  <c r="CJ155" i="64"/>
  <c r="CK1539" i="64" a="1"/>
  <c r="CK1539" i="64" s="1"/>
  <c r="CH1244" i="64"/>
  <c r="CH1245" i="64" s="1"/>
  <c r="CJ1241" i="64"/>
  <c r="CI1242" i="64"/>
  <c r="CJ1239" i="64"/>
  <c r="CJ1238" i="64"/>
  <c r="CJ1237" i="64"/>
  <c r="CK1231" i="64" a="1"/>
  <c r="CK1231" i="64" s="1"/>
  <c r="CK1234" i="64" a="1"/>
  <c r="CK1234" i="64" s="1"/>
  <c r="CK1230" i="64" a="1"/>
  <c r="CK1230" i="64" s="1"/>
  <c r="CK1233" i="64" a="1"/>
  <c r="CK1233" i="64" s="1"/>
  <c r="CK1232" i="64" a="1"/>
  <c r="CK1232" i="64" s="1"/>
  <c r="CJ1240" i="64"/>
  <c r="CI1227" i="64"/>
  <c r="CJ1226" i="64"/>
  <c r="CJ1225" i="64"/>
  <c r="CJ1224" i="64"/>
  <c r="CJ1223" i="64"/>
  <c r="CJ1222" i="64"/>
  <c r="CK1218" i="64" a="1"/>
  <c r="CK1218" i="64" s="1"/>
  <c r="CK1219" i="64" a="1"/>
  <c r="CK1219" i="64" s="1"/>
  <c r="CK1217" i="64" a="1"/>
  <c r="CK1217" i="64" s="1"/>
  <c r="CK1199" i="64" a="1"/>
  <c r="CK1199" i="64" s="1"/>
  <c r="CK1207" i="64" s="1"/>
  <c r="CK1200" i="64" a="1"/>
  <c r="CK1200" i="64" s="1"/>
  <c r="CK1216" i="64" a="1"/>
  <c r="CK1216" i="64" s="1"/>
  <c r="CK1201" i="64" a="1"/>
  <c r="CK1201" i="64" s="1"/>
  <c r="CK1209" i="64" s="1"/>
  <c r="CK1202" i="64" a="1"/>
  <c r="CK1202" i="64" s="1"/>
  <c r="CK1215" i="64" a="1"/>
  <c r="CK1215" i="64" s="1"/>
  <c r="CK1203" i="64" a="1"/>
  <c r="CK1203" i="64" s="1"/>
  <c r="CK1211" i="64" s="1"/>
  <c r="CK251" i="64" a="1"/>
  <c r="CK251" i="64" s="1"/>
  <c r="CJ1174" i="64"/>
  <c r="CJ1176" i="64" s="1"/>
  <c r="CH1518" i="64"/>
  <c r="CI1517" i="64"/>
  <c r="CK374" i="64" a="1"/>
  <c r="CK374" i="64" s="1"/>
  <c r="CK1514" i="64" a="1"/>
  <c r="CK1514" i="64" s="1"/>
  <c r="CK355" i="64" a="1"/>
  <c r="CK355" i="64" s="1"/>
  <c r="CK1175" i="64" a="1"/>
  <c r="CK1175" i="64" s="1"/>
  <c r="CK1141" i="64" a="1"/>
  <c r="CK1141" i="64" s="1"/>
  <c r="CK342" i="64" a="1"/>
  <c r="CK342" i="64" s="1"/>
  <c r="CI1138" i="64"/>
  <c r="CJ1134" i="64"/>
  <c r="CJ1142" i="64" s="1"/>
  <c r="CK1137" i="64" a="1"/>
  <c r="CK1137" i="64" s="1"/>
  <c r="CK1133" i="64" a="1"/>
  <c r="CK1133" i="64" s="1"/>
  <c r="CL43" i="863" a="1"/>
  <c r="CL43" i="863" s="1"/>
  <c r="CL41" i="863" a="1"/>
  <c r="CL41" i="863" s="1"/>
  <c r="CL42" i="863" a="1"/>
  <c r="CL42" i="863" s="1"/>
  <c r="CL29" i="863"/>
  <c r="CL40" i="863" a="1"/>
  <c r="CL40" i="863" s="1"/>
  <c r="CL39" i="863" a="1"/>
  <c r="CL39" i="863" s="1"/>
  <c r="CL30" i="863"/>
  <c r="CL32" i="863"/>
  <c r="K74" i="861"/>
  <c r="CK34" i="863"/>
  <c r="CK51" i="863" a="1"/>
  <c r="CK51" i="863" s="1"/>
  <c r="CK49" i="863" a="1"/>
  <c r="CK49" i="863" s="1"/>
  <c r="CK53" i="863" a="1"/>
  <c r="CK53" i="863" s="1"/>
  <c r="CL18" i="864"/>
  <c r="CL17" i="864"/>
  <c r="CL16" i="864"/>
  <c r="AU324" i="64"/>
  <c r="AV320" i="64"/>
  <c r="AV321" i="64"/>
  <c r="AV303" i="64"/>
  <c r="AV304" i="64"/>
  <c r="AV322" i="64"/>
  <c r="AV323" i="64"/>
  <c r="AV305" i="64"/>
  <c r="AU306" i="64"/>
  <c r="BY7" i="860"/>
  <c r="BY3" i="860"/>
  <c r="BY4" i="860" s="1"/>
  <c r="BZ2" i="860"/>
  <c r="BY1" i="860"/>
  <c r="AT1100" i="64"/>
  <c r="AU1104" i="64" a="1"/>
  <c r="AU1104" i="64" s="1"/>
  <c r="AU1099" i="64" a="1"/>
  <c r="AU1099" i="64" s="1"/>
  <c r="AT687" i="64"/>
  <c r="AU2885" i="64" a="1"/>
  <c r="AU2885" i="64" s="1"/>
  <c r="AU2886" i="64" a="1"/>
  <c r="AU2886" i="64" s="1"/>
  <c r="AU2887" i="64" a="1"/>
  <c r="AU2887" i="64" s="1"/>
  <c r="AU2891" i="64" a="1"/>
  <c r="AU2891" i="64" s="1"/>
  <c r="AU2889" i="64" a="1"/>
  <c r="AU2889" i="64" s="1"/>
  <c r="AU2892" i="64" a="1"/>
  <c r="AU2892" i="64" s="1"/>
  <c r="AU2893" i="64" a="1"/>
  <c r="AU2893" i="64" s="1"/>
  <c r="AU2890" i="64" a="1"/>
  <c r="AU2890" i="64" s="1"/>
  <c r="AU2888" i="64" a="1"/>
  <c r="AU2888" i="64" s="1"/>
  <c r="AS2902" i="64"/>
  <c r="AT2894" i="64"/>
  <c r="AU663" i="64" a="1"/>
  <c r="AU663" i="64" s="1"/>
  <c r="AU686" i="64" a="1"/>
  <c r="AU686" i="64" s="1"/>
  <c r="AU685" i="64" a="1"/>
  <c r="AU685" i="64" s="1"/>
  <c r="AT664" i="64"/>
  <c r="AU3065" i="64"/>
  <c r="AU3099" i="64"/>
  <c r="AT2998" i="64"/>
  <c r="AT2976" i="64"/>
  <c r="AU3403" i="64" a="1"/>
  <c r="AU3403" i="64" s="1"/>
  <c r="AU2977" i="64" a="1"/>
  <c r="AU2977" i="64" s="1"/>
  <c r="AU2997" i="64" a="1"/>
  <c r="AU2997" i="64" s="1"/>
  <c r="CE2654" i="64"/>
  <c r="CD2656" i="64"/>
  <c r="CE2633" i="64"/>
  <c r="CE2635" i="64" s="1"/>
  <c r="CF2613" i="64"/>
  <c r="AR2521" i="64"/>
  <c r="AQ2530" i="64"/>
  <c r="AR2530" i="64"/>
  <c r="AS2520" i="64"/>
  <c r="AS2529" i="64"/>
  <c r="AS2519" i="64"/>
  <c r="AS2528" i="64"/>
  <c r="AU2525" i="64" a="1"/>
  <c r="AU2525" i="64" s="1"/>
  <c r="AU2524" i="64" a="1"/>
  <c r="AU2524" i="64" s="1"/>
  <c r="AU2516" i="64" a="1"/>
  <c r="AU2516" i="64" s="1"/>
  <c r="AU2515" i="64" a="1"/>
  <c r="AU2515" i="64" s="1"/>
  <c r="AT2512" i="64"/>
  <c r="AT2511" i="64"/>
  <c r="AU2506" i="64" a="1"/>
  <c r="AU2506" i="64" s="1"/>
  <c r="AU2507" i="64" a="1"/>
  <c r="AU2507" i="64" s="1"/>
  <c r="AT3045" i="64"/>
  <c r="AU3044" i="64" a="1"/>
  <c r="AU3044" i="64" s="1"/>
  <c r="AU975" i="64" a="1"/>
  <c r="AU975" i="64" s="1"/>
  <c r="AV2788" i="64"/>
  <c r="AV2789" i="64" s="1"/>
  <c r="AT2264" i="64"/>
  <c r="AT1913" i="64"/>
  <c r="AT2427" i="64"/>
  <c r="AT1492" i="64"/>
  <c r="AT1001" i="64"/>
  <c r="AT977" i="64"/>
  <c r="AS105" i="64"/>
  <c r="AU970" i="64" a="1"/>
  <c r="AU970" i="64" s="1"/>
  <c r="AU118" i="64" a="1"/>
  <c r="AU118" i="64" s="1"/>
  <c r="AU662" i="64" a="1"/>
  <c r="AU662" i="64" s="1"/>
  <c r="AU98" i="64" a="1"/>
  <c r="AU98" i="64" s="1"/>
  <c r="AU103" i="64" a="1"/>
  <c r="AU103" i="64" s="1"/>
  <c r="AU102" i="64" a="1"/>
  <c r="AU102" i="64" s="1"/>
  <c r="AT99" i="64"/>
  <c r="AU96" i="64" a="1"/>
  <c r="AU96" i="64" s="1"/>
  <c r="AU97" i="64" a="1"/>
  <c r="AU97" i="64" s="1"/>
  <c r="AU1000" i="64" a="1"/>
  <c r="AU1000" i="64" s="1"/>
  <c r="AU3300" i="64" a="1"/>
  <c r="AU3300" i="64" s="1"/>
  <c r="AU3377" i="64" a="1"/>
  <c r="AU3377" i="64" s="1"/>
  <c r="AU3351" i="64" a="1"/>
  <c r="AU3351" i="64" s="1"/>
  <c r="AU3326" i="64" a="1"/>
  <c r="AU3326" i="64" s="1"/>
  <c r="AU2403" i="64" a="1"/>
  <c r="AU2403" i="64" s="1"/>
  <c r="AU2404" i="64" s="1"/>
  <c r="AT136" i="64"/>
  <c r="AU133" i="64" a="1"/>
  <c r="AU133" i="64" s="1"/>
  <c r="AU134" i="64" a="1"/>
  <c r="AU134" i="64" s="1"/>
  <c r="AU135" i="64" a="1"/>
  <c r="AU135" i="64" s="1"/>
  <c r="AU132" i="64" a="1"/>
  <c r="AU132" i="64" s="1"/>
  <c r="AU2345" i="64" a="1"/>
  <c r="AU2345" i="64" s="1"/>
  <c r="AU2346" i="64" s="1"/>
  <c r="AU584" i="64" a="1"/>
  <c r="AU584" i="64" s="1"/>
  <c r="AU3427" i="64" a="1"/>
  <c r="AU3427" i="64" s="1"/>
  <c r="AU2265" i="64" a="1"/>
  <c r="AU2265" i="64" s="1"/>
  <c r="AU2683" i="64" a="1"/>
  <c r="AU2683" i="64" s="1"/>
  <c r="AU2691" i="64" s="1"/>
  <c r="AU2428" i="64" a="1"/>
  <c r="AU2428" i="64" s="1"/>
  <c r="AU2434" i="64" a="1"/>
  <c r="AU2434" i="64" s="1"/>
  <c r="AU2426" i="64" a="1"/>
  <c r="AU2426" i="64" s="1"/>
  <c r="AU1912" i="64" a="1"/>
  <c r="AU1912" i="64" s="1"/>
  <c r="AU1491" i="64" a="1"/>
  <c r="AU1491" i="64" s="1"/>
  <c r="CL1440" i="64" a="1"/>
  <c r="AU664" i="64" a="1"/>
  <c r="AV3099" i="64" a="1"/>
  <c r="CL2225" i="64" a="1"/>
  <c r="CL2264" i="64" a="1"/>
  <c r="CL2370" i="64" a="1"/>
  <c r="CL2427" i="64" a="1"/>
  <c r="CL585" i="64" a="1"/>
  <c r="CK455" i="64" a="1"/>
  <c r="AU2511" i="64" a="1"/>
  <c r="CL1072" i="64" a="1"/>
  <c r="CL977" i="64" a="1"/>
  <c r="AU2998" i="64" a="1"/>
  <c r="AU2976" i="64" a="1"/>
  <c r="CK1540" i="64"/>
  <c r="CL2400" i="64" a="1"/>
  <c r="CL1585" i="64"/>
  <c r="CK2558" i="64" a="1"/>
  <c r="CL1386" i="64" a="1"/>
  <c r="CL1674" i="64"/>
  <c r="CL1492" i="64" a="1"/>
  <c r="CL1607" i="64"/>
  <c r="CJ1517" i="64" a="1"/>
  <c r="CK1515" i="64" a="1"/>
  <c r="CL1961" i="64" a="1"/>
  <c r="AU1100" i="64" a="1"/>
  <c r="CL2481" i="64" a="1"/>
  <c r="CL1134" i="64" a="1"/>
  <c r="CL1540" i="64"/>
  <c r="CL2998" i="64" a="1"/>
  <c r="CL2189" i="64" a="1"/>
  <c r="CL455" i="64" a="1"/>
  <c r="CL2117" i="64" a="1"/>
  <c r="CL3045" i="64" a="1"/>
  <c r="CL1985" i="64" a="1"/>
  <c r="CL2511" i="64" a="1"/>
  <c r="CL1629" i="64"/>
  <c r="CL1562" i="64"/>
  <c r="CL1515" i="64" a="1"/>
  <c r="CL2976" i="64" a="1"/>
  <c r="AU3045" i="64" a="1"/>
  <c r="CL2082" i="64" a="1"/>
  <c r="CL2054" i="64" a="1"/>
  <c r="CL1100" i="64" a="1"/>
  <c r="AU1001" i="64" a="1"/>
  <c r="CK1985" i="64" a="1"/>
  <c r="CK1386" i="64" a="1"/>
  <c r="CK1318" i="64" a="1"/>
  <c r="CL2558" i="64" a="1"/>
  <c r="CK1174" i="64" a="1"/>
  <c r="CL1651" i="64"/>
  <c r="CL1001" i="64" a="1"/>
  <c r="CL664" i="64" a="1"/>
  <c r="CL687" i="64" a="1"/>
  <c r="AU2512" i="64" a="1"/>
  <c r="CL1913" i="64" a="1"/>
  <c r="AV3065" i="64" a="1"/>
  <c r="CL1703" i="64" a="1"/>
  <c r="CK1134" i="64" a="1"/>
  <c r="AV1836" i="64" a="1"/>
  <c r="AU2427" i="64" a="1"/>
  <c r="CL1274" i="64" a="1"/>
  <c r="CL3241" i="64" a="1"/>
  <c r="AU977" i="64" a="1"/>
  <c r="AU687" i="64" a="1"/>
  <c r="CL2512" i="64" a="1"/>
  <c r="CK1274" i="64" a="1"/>
  <c r="CL1937" i="64" a="1"/>
  <c r="AM1023" i="64" a="1"/>
  <c r="CL1318" i="64" a="1"/>
  <c r="CK2400" i="64" a="1"/>
  <c r="CK1703" i="64" a="1"/>
  <c r="CL1048" i="64" a="1"/>
  <c r="AU1913" i="64" a="1"/>
  <c r="AU1492" i="64" a="1"/>
  <c r="AU585" i="64" a="1"/>
  <c r="CI1518" i="64" a="1"/>
  <c r="AU2264" i="64" a="1"/>
  <c r="AU37" i="1413" l="1"/>
  <c r="AU69" i="861" s="1"/>
  <c r="AU49" i="1413"/>
  <c r="AU51" i="1413" s="1"/>
  <c r="L48" i="1413"/>
  <c r="AT53" i="1413"/>
  <c r="AT57" i="1413"/>
  <c r="AT18" i="861" s="1"/>
  <c r="AU48" i="1413"/>
  <c r="CL24" i="1413"/>
  <c r="K14" i="1413"/>
  <c r="P14" i="1413"/>
  <c r="CL20" i="1413"/>
  <c r="CL23" i="861" s="1"/>
  <c r="M48" i="1413"/>
  <c r="AV33" i="1413"/>
  <c r="AV16" i="861" s="1"/>
  <c r="AW23" i="1413"/>
  <c r="AV28" i="1413"/>
  <c r="M23" i="1413"/>
  <c r="CL43" i="1413"/>
  <c r="CL17" i="861" s="1"/>
  <c r="L23" i="1413"/>
  <c r="CL1440" i="64"/>
  <c r="CC1442" i="64"/>
  <c r="M1440" i="64"/>
  <c r="L1440" i="64"/>
  <c r="K1440" i="64"/>
  <c r="O1440" i="64"/>
  <c r="N1440" i="64"/>
  <c r="L718" i="64"/>
  <c r="K714" i="64"/>
  <c r="K718" i="64"/>
  <c r="AW717" i="64"/>
  <c r="CL78" i="64"/>
  <c r="CL84" i="64" s="1"/>
  <c r="CK103" i="861"/>
  <c r="AV1836" i="64"/>
  <c r="K1836" i="64"/>
  <c r="L1836" i="64"/>
  <c r="AW1831" i="64"/>
  <c r="K1834" i="64"/>
  <c r="L1831" i="64" s="1"/>
  <c r="L1834" i="64"/>
  <c r="M1831" i="64" s="1"/>
  <c r="K1798" i="64"/>
  <c r="L1798" i="64"/>
  <c r="AU1798" i="64"/>
  <c r="AM641" i="64"/>
  <c r="AM642" i="64" s="1"/>
  <c r="AN609" i="64"/>
  <c r="K616" i="64"/>
  <c r="CL612" i="64"/>
  <c r="CL615" i="64"/>
  <c r="K615" i="64" s="1"/>
  <c r="P3025" i="64"/>
  <c r="CL3241" i="64"/>
  <c r="P3241" i="64" s="1"/>
  <c r="K3241" i="64"/>
  <c r="L3241" i="64"/>
  <c r="M3241" i="64"/>
  <c r="N3241" i="64"/>
  <c r="O3241" i="64"/>
  <c r="P3017" i="64"/>
  <c r="L3017" i="64"/>
  <c r="M3017" i="64"/>
  <c r="N3017" i="64"/>
  <c r="O3017" i="64"/>
  <c r="K3017" i="64"/>
  <c r="K3213" i="64"/>
  <c r="K3217" i="64"/>
  <c r="L3217" i="64"/>
  <c r="AW3216" i="64"/>
  <c r="M788" i="64"/>
  <c r="CL3020" i="64"/>
  <c r="P3020" i="64" s="1"/>
  <c r="P1585" i="64"/>
  <c r="P1674" i="64"/>
  <c r="K1651" i="64"/>
  <c r="P1651" i="64"/>
  <c r="P1629" i="64"/>
  <c r="P1607" i="64"/>
  <c r="CL181" i="64"/>
  <c r="CL169" i="64"/>
  <c r="CL1226" i="64"/>
  <c r="CL405" i="64"/>
  <c r="CL407" i="64" s="1"/>
  <c r="CL183" i="64"/>
  <c r="P1562" i="64"/>
  <c r="CL168" i="64"/>
  <c r="CL166" i="64"/>
  <c r="CL1225" i="64"/>
  <c r="CL1241" i="64"/>
  <c r="CL165" i="64"/>
  <c r="CL1222" i="64"/>
  <c r="CL1237" i="64"/>
  <c r="CL2894" i="64"/>
  <c r="CL180" i="64"/>
  <c r="CL455" i="64"/>
  <c r="CL99" i="64"/>
  <c r="CL105" i="64" s="1"/>
  <c r="CL2511" i="64"/>
  <c r="CL2528" i="64" s="1"/>
  <c r="CL220" i="64"/>
  <c r="CL1985" i="64"/>
  <c r="CL1987" i="64" s="1"/>
  <c r="CL585" i="64"/>
  <c r="CL184" i="64"/>
  <c r="CL2082" i="64"/>
  <c r="CL1913" i="64"/>
  <c r="CL1915" i="64" s="1"/>
  <c r="CL182" i="64"/>
  <c r="L783" i="64"/>
  <c r="M779" i="64" s="1"/>
  <c r="CL1467" i="64"/>
  <c r="CL1468" i="64" s="1"/>
  <c r="CL1470" i="64" s="1"/>
  <c r="CL1239" i="64"/>
  <c r="CL2976" i="64"/>
  <c r="CL1224" i="64"/>
  <c r="CL155" i="64"/>
  <c r="CL167" i="64"/>
  <c r="CL1176" i="64"/>
  <c r="N788" i="64"/>
  <c r="CL1240" i="64"/>
  <c r="CL1223" i="64"/>
  <c r="CL1238" i="64"/>
  <c r="CL2512" i="64"/>
  <c r="CL2520" i="64" s="1"/>
  <c r="CL2400" i="64"/>
  <c r="CL2402" i="64" s="1"/>
  <c r="CL2404" i="64" s="1"/>
  <c r="CL2370" i="64"/>
  <c r="CL2372" i="64" s="1"/>
  <c r="CL2481" i="64"/>
  <c r="CL2483" i="64" s="1"/>
  <c r="CL3045" i="64"/>
  <c r="CL136" i="64"/>
  <c r="CL2427" i="64"/>
  <c r="CL2117" i="64"/>
  <c r="CL2558" i="64"/>
  <c r="CL2567" i="64" s="1"/>
  <c r="L2567" i="64" s="1"/>
  <c r="CL1515" i="64"/>
  <c r="CL1492" i="64"/>
  <c r="CL2225" i="64"/>
  <c r="CL2264" i="64"/>
  <c r="CL2273" i="64" s="1"/>
  <c r="CL1318" i="64"/>
  <c r="CL1325" i="64" s="1"/>
  <c r="CL664" i="64"/>
  <c r="CL977" i="64"/>
  <c r="CL976" i="64" s="1"/>
  <c r="CL1048" i="64"/>
  <c r="CL1050" i="64" s="1"/>
  <c r="CL1134" i="64"/>
  <c r="CL1142" i="64" s="1"/>
  <c r="CL1386" i="64"/>
  <c r="CL1393" i="64" s="1"/>
  <c r="CL2998" i="64"/>
  <c r="CL1100" i="64"/>
  <c r="CL1110" i="64" s="1"/>
  <c r="CL2189" i="64"/>
  <c r="CL1274" i="64"/>
  <c r="CL1288" i="64" s="1"/>
  <c r="CL1961" i="64"/>
  <c r="CL1001" i="64"/>
  <c r="CL1937" i="64"/>
  <c r="CL1939" i="64" s="1"/>
  <c r="CL1703" i="64"/>
  <c r="CL2054" i="64"/>
  <c r="CL2056" i="64" s="1"/>
  <c r="CL1072" i="64"/>
  <c r="CL687" i="64"/>
  <c r="K788" i="64"/>
  <c r="K779" i="64"/>
  <c r="N783" i="64"/>
  <c r="O779" i="64" s="1"/>
  <c r="K783" i="64"/>
  <c r="L788" i="64"/>
  <c r="M783" i="64"/>
  <c r="N779" i="64" s="1"/>
  <c r="O783" i="64"/>
  <c r="P779" i="64" s="1"/>
  <c r="O788" i="64"/>
  <c r="CB779" i="64"/>
  <c r="CB783" i="64" s="1"/>
  <c r="CA784" i="64"/>
  <c r="CA788" i="64"/>
  <c r="CA792" i="64" s="1"/>
  <c r="CL21" i="863"/>
  <c r="CL20" i="864"/>
  <c r="CL102" i="861" s="1"/>
  <c r="CL33" i="863"/>
  <c r="CL44" i="863"/>
  <c r="P44" i="863" s="1"/>
  <c r="AU585" i="64"/>
  <c r="CA508" i="64"/>
  <c r="CB507" i="64"/>
  <c r="CA510" i="64"/>
  <c r="BY558" i="64"/>
  <c r="BX559" i="64"/>
  <c r="BX561" i="64"/>
  <c r="AM1023" i="64"/>
  <c r="AU252" i="64" a="1"/>
  <c r="AU252" i="64" s="1"/>
  <c r="AN1022" i="64" a="1"/>
  <c r="AN1022" i="64" s="1"/>
  <c r="AH906" i="64"/>
  <c r="AI898" i="64"/>
  <c r="AI901" i="64" s="1"/>
  <c r="AI910" i="64" s="1"/>
  <c r="AI912" i="64" s="1"/>
  <c r="AI902" i="64" s="1"/>
  <c r="AI904" i="64" s="1"/>
  <c r="AI905" i="64" s="1"/>
  <c r="AL1705" i="64"/>
  <c r="AM1701" i="64" s="1"/>
  <c r="AL1707" i="64"/>
  <c r="AG914" i="64"/>
  <c r="AG918" i="64"/>
  <c r="AH909" i="64"/>
  <c r="AH913" i="64" s="1"/>
  <c r="CH95" i="861"/>
  <c r="CK2146" i="64"/>
  <c r="CK2155" i="64" s="1"/>
  <c r="CI46" i="861"/>
  <c r="CE2162" i="64"/>
  <c r="N2158" i="64"/>
  <c r="M2155" i="64"/>
  <c r="N2155" i="64"/>
  <c r="O2158" i="64"/>
  <c r="L2155" i="64"/>
  <c r="O2155" i="64"/>
  <c r="K2155" i="64"/>
  <c r="CK1515" i="64"/>
  <c r="CK1985" i="64"/>
  <c r="CK1987" i="64" s="1"/>
  <c r="L1985" i="64"/>
  <c r="N1985" i="64"/>
  <c r="O1985" i="64"/>
  <c r="K1985" i="64"/>
  <c r="L1987" i="64"/>
  <c r="K1987" i="64"/>
  <c r="N1987" i="64"/>
  <c r="O1987" i="64"/>
  <c r="M1987" i="64"/>
  <c r="K405" i="64"/>
  <c r="K407" i="64"/>
  <c r="L407" i="64"/>
  <c r="L405" i="64"/>
  <c r="M407" i="64"/>
  <c r="N407" i="64"/>
  <c r="O407" i="64"/>
  <c r="M405" i="64"/>
  <c r="N405" i="64"/>
  <c r="O405" i="64"/>
  <c r="CK405" i="64"/>
  <c r="CK407" i="64" s="1"/>
  <c r="N510" i="64"/>
  <c r="L510" i="64"/>
  <c r="M510" i="64"/>
  <c r="O510" i="64"/>
  <c r="K510" i="64"/>
  <c r="N561" i="64"/>
  <c r="L561" i="64"/>
  <c r="M561" i="64"/>
  <c r="K561" i="64"/>
  <c r="CK455" i="64"/>
  <c r="CK1703" i="64"/>
  <c r="CK1386" i="64"/>
  <c r="N1386" i="64" s="1"/>
  <c r="N1393" i="64" s="1"/>
  <c r="CK1318" i="64"/>
  <c r="O1386" i="64"/>
  <c r="O1393" i="64" s="1"/>
  <c r="K1386" i="64"/>
  <c r="K1393" i="64" s="1"/>
  <c r="L1386" i="64"/>
  <c r="L1393" i="64" s="1"/>
  <c r="CJ1393" i="64"/>
  <c r="CJ1387" i="64"/>
  <c r="CJ1394" i="64" s="1"/>
  <c r="L1318" i="64"/>
  <c r="M1318" i="64"/>
  <c r="K1318" i="64"/>
  <c r="K1325" i="64" s="1"/>
  <c r="N1318" i="64"/>
  <c r="O1318" i="64"/>
  <c r="CK2558" i="64"/>
  <c r="CK2567" i="64" s="1"/>
  <c r="N2558" i="64"/>
  <c r="M2558" i="64"/>
  <c r="O2558" i="64"/>
  <c r="M2560" i="64"/>
  <c r="K2560" i="64"/>
  <c r="N2560" i="64"/>
  <c r="P2560" i="64"/>
  <c r="K2591" i="64"/>
  <c r="L2591" i="64"/>
  <c r="L2560" i="64"/>
  <c r="O2560" i="64"/>
  <c r="N2567" i="64"/>
  <c r="M2591" i="64"/>
  <c r="N2591" i="64"/>
  <c r="O2591" i="64"/>
  <c r="P2591" i="64"/>
  <c r="CK1274" i="64"/>
  <c r="CK2400" i="64"/>
  <c r="CK2402" i="64" s="1"/>
  <c r="K1284" i="64"/>
  <c r="M1284" i="64"/>
  <c r="O1284" i="64"/>
  <c r="N1284" i="64"/>
  <c r="P1284" i="64"/>
  <c r="L1284" i="64"/>
  <c r="CJ1288" i="64"/>
  <c r="CJ1289" i="64" s="1" a="1"/>
  <c r="CJ1289" i="64" s="1"/>
  <c r="CJ1283" i="64"/>
  <c r="L2400" i="64"/>
  <c r="O2400" i="64"/>
  <c r="K2400" i="64"/>
  <c r="N2400" i="64"/>
  <c r="O2402" i="64"/>
  <c r="L2402" i="64"/>
  <c r="K2402" i="64"/>
  <c r="N2402" i="64"/>
  <c r="M2402" i="64"/>
  <c r="CK1467" i="64"/>
  <c r="CK1468" i="64" s="1"/>
  <c r="CK1470" i="64" s="1"/>
  <c r="L1470" i="64"/>
  <c r="K1470" i="64"/>
  <c r="M1470" i="64"/>
  <c r="O1470" i="64"/>
  <c r="K901" i="64"/>
  <c r="K918" i="64"/>
  <c r="O899" i="64"/>
  <c r="L899" i="64"/>
  <c r="K904" i="64"/>
  <c r="M899" i="64"/>
  <c r="P899" i="64"/>
  <c r="K899" i="64"/>
  <c r="N899" i="64"/>
  <c r="CK169" i="64"/>
  <c r="CK184" i="64"/>
  <c r="CK181" i="64"/>
  <c r="CK183" i="64"/>
  <c r="CK180" i="64"/>
  <c r="K170" i="64"/>
  <c r="K180" i="64"/>
  <c r="K184" i="64"/>
  <c r="K169" i="64"/>
  <c r="L165" i="64"/>
  <c r="K182" i="64"/>
  <c r="L169" i="64"/>
  <c r="K155" i="64"/>
  <c r="K167" i="64"/>
  <c r="K183" i="64"/>
  <c r="L168" i="64"/>
  <c r="L184" i="64"/>
  <c r="L180" i="64"/>
  <c r="K181" i="64"/>
  <c r="K166" i="64"/>
  <c r="L155" i="64"/>
  <c r="L167" i="64"/>
  <c r="L183" i="64"/>
  <c r="L182" i="64"/>
  <c r="K168" i="64"/>
  <c r="L181" i="64"/>
  <c r="K185" i="64"/>
  <c r="L166" i="64"/>
  <c r="L185" i="64"/>
  <c r="K187" i="64"/>
  <c r="L187" i="64"/>
  <c r="M165" i="64"/>
  <c r="N165" i="64"/>
  <c r="N187" i="64"/>
  <c r="O165" i="64"/>
  <c r="O170" i="64"/>
  <c r="O187" i="64"/>
  <c r="CK182" i="64"/>
  <c r="CF188" i="64"/>
  <c r="CK167" i="64"/>
  <c r="CK166" i="64"/>
  <c r="CK168" i="64"/>
  <c r="CK165" i="64"/>
  <c r="CJ170" i="64"/>
  <c r="CG187" i="64"/>
  <c r="CG188" i="64" s="1"/>
  <c r="CH185" i="64"/>
  <c r="CK155" i="64"/>
  <c r="O2613" i="64"/>
  <c r="L2309" i="64"/>
  <c r="O2309" i="64"/>
  <c r="L2318" i="64"/>
  <c r="N2684" i="64"/>
  <c r="L2684" i="64"/>
  <c r="N2656" i="64"/>
  <c r="O2656" i="64"/>
  <c r="M2322" i="64"/>
  <c r="O2684" i="64"/>
  <c r="O2274" i="64"/>
  <c r="O2635" i="64"/>
  <c r="K2274" i="64"/>
  <c r="K2656" i="64"/>
  <c r="M2309" i="64"/>
  <c r="P2274" i="64"/>
  <c r="N2309" i="64"/>
  <c r="P2684" i="64"/>
  <c r="N2613" i="64"/>
  <c r="O2310" i="64"/>
  <c r="M2635" i="64"/>
  <c r="O2318" i="64"/>
  <c r="P2322" i="64"/>
  <c r="K2684" i="64"/>
  <c r="K2635" i="64"/>
  <c r="K2310" i="64"/>
  <c r="N2318" i="64"/>
  <c r="L2274" i="64"/>
  <c r="M2613" i="64"/>
  <c r="M2274" i="64"/>
  <c r="K2613" i="64"/>
  <c r="L2613" i="64"/>
  <c r="L2322" i="64"/>
  <c r="P2309" i="64"/>
  <c r="L2635" i="64"/>
  <c r="M2656" i="64"/>
  <c r="M2318" i="64"/>
  <c r="P2310" i="64"/>
  <c r="L2310" i="64"/>
  <c r="K2318" i="64"/>
  <c r="M2310" i="64"/>
  <c r="N2310" i="64"/>
  <c r="L2656" i="64"/>
  <c r="M2684" i="64"/>
  <c r="O2322" i="64"/>
  <c r="N2635" i="64"/>
  <c r="N2274" i="64"/>
  <c r="N2322" i="64"/>
  <c r="K2309" i="64"/>
  <c r="P2318" i="64"/>
  <c r="K2322" i="64"/>
  <c r="AQ2532" i="64"/>
  <c r="AQ2533" i="64" s="1"/>
  <c r="K1517" i="64"/>
  <c r="K1515" i="64"/>
  <c r="K1540" i="64"/>
  <c r="K1518" i="64"/>
  <c r="L1517" i="64"/>
  <c r="L1515" i="64"/>
  <c r="L1540" i="64"/>
  <c r="L1518" i="64"/>
  <c r="CI1244" i="64"/>
  <c r="CI1245" i="64" s="1"/>
  <c r="K1244" i="64"/>
  <c r="L1244" i="64"/>
  <c r="CK1210" i="64"/>
  <c r="CK1240" i="64" s="1"/>
  <c r="CK1208" i="64"/>
  <c r="CK1238" i="64" s="1"/>
  <c r="CK1241" i="64"/>
  <c r="CK1239" i="64"/>
  <c r="CJ1242" i="64"/>
  <c r="K1240" i="64"/>
  <c r="K1241" i="64"/>
  <c r="K1238" i="64"/>
  <c r="K1239" i="64"/>
  <c r="K1237" i="64"/>
  <c r="K1242" i="64"/>
  <c r="L1240" i="64"/>
  <c r="L1238" i="64"/>
  <c r="L1242" i="64"/>
  <c r="L1237" i="64"/>
  <c r="L1239" i="64"/>
  <c r="L1241" i="64"/>
  <c r="CK1237" i="64"/>
  <c r="CK1226" i="64"/>
  <c r="CK1224" i="64"/>
  <c r="CJ1227" i="64"/>
  <c r="K1223" i="64"/>
  <c r="L1223" i="64"/>
  <c r="O1224" i="64"/>
  <c r="L1227" i="64"/>
  <c r="L1226" i="64"/>
  <c r="L1225" i="64"/>
  <c r="O1227" i="64"/>
  <c r="N1226" i="64"/>
  <c r="K1224" i="64"/>
  <c r="K1226" i="64"/>
  <c r="O1223" i="64"/>
  <c r="K1208" i="64"/>
  <c r="O1207" i="64"/>
  <c r="L1208" i="64"/>
  <c r="O1225" i="64"/>
  <c r="O1209" i="64"/>
  <c r="O1222" i="64"/>
  <c r="O1211" i="64"/>
  <c r="O1226" i="64"/>
  <c r="N1224" i="64"/>
  <c r="L1207" i="64"/>
  <c r="K1210" i="64"/>
  <c r="N1227" i="64"/>
  <c r="K1211" i="64"/>
  <c r="M1210" i="64"/>
  <c r="L1209" i="64"/>
  <c r="M1208" i="64"/>
  <c r="N1222" i="64"/>
  <c r="K1225" i="64"/>
  <c r="K1207" i="64"/>
  <c r="K1209" i="64"/>
  <c r="N1225" i="64"/>
  <c r="O1210" i="64"/>
  <c r="L1222" i="64"/>
  <c r="N1211" i="64"/>
  <c r="L1210" i="64"/>
  <c r="K1222" i="64"/>
  <c r="N1210" i="64"/>
  <c r="L1211" i="64"/>
  <c r="O1208" i="64"/>
  <c r="K1227" i="64"/>
  <c r="N1208" i="64"/>
  <c r="N1207" i="64"/>
  <c r="N1209" i="64"/>
  <c r="CK1222" i="64"/>
  <c r="K1212" i="64"/>
  <c r="L1212" i="64"/>
  <c r="CK1174" i="64"/>
  <c r="CK1176" i="64" s="1"/>
  <c r="CI1518" i="64"/>
  <c r="CJ1517" i="64"/>
  <c r="O1176" i="64"/>
  <c r="L1176" i="64"/>
  <c r="K1176" i="64"/>
  <c r="CJ1138" i="64"/>
  <c r="K1132" i="64"/>
  <c r="N1132" i="64"/>
  <c r="P1132" i="64"/>
  <c r="O1132" i="64"/>
  <c r="M1132" i="64"/>
  <c r="L1132" i="64"/>
  <c r="CK1134" i="64"/>
  <c r="CK1142" i="64" s="1"/>
  <c r="L1142" i="64"/>
  <c r="K1142" i="64"/>
  <c r="K1134" i="64"/>
  <c r="L1134" i="64"/>
  <c r="L1138" i="64"/>
  <c r="K1138" i="64"/>
  <c r="N1138" i="64"/>
  <c r="O1138" i="64"/>
  <c r="M20" i="863"/>
  <c r="M36" i="861" s="1"/>
  <c r="K20" i="863"/>
  <c r="K36" i="861" s="1"/>
  <c r="N20" i="863"/>
  <c r="N36" i="861" s="1"/>
  <c r="O20" i="863"/>
  <c r="O36" i="861" s="1"/>
  <c r="L20" i="863"/>
  <c r="L36" i="861" s="1"/>
  <c r="P20" i="863"/>
  <c r="P36" i="861" s="1"/>
  <c r="P31" i="863"/>
  <c r="M31" i="863"/>
  <c r="K31" i="863"/>
  <c r="L31" i="863"/>
  <c r="N31" i="863"/>
  <c r="O31" i="863"/>
  <c r="K19" i="864"/>
  <c r="P19" i="864"/>
  <c r="L19" i="864"/>
  <c r="M19" i="864"/>
  <c r="N19" i="864"/>
  <c r="O19" i="864"/>
  <c r="K302" i="64"/>
  <c r="CL51" i="863" a="1"/>
  <c r="CL51" i="863" s="1"/>
  <c r="CL53" i="863" a="1"/>
  <c r="CL53" i="863" s="1"/>
  <c r="CL49" i="863" a="1"/>
  <c r="CL49" i="863" s="1"/>
  <c r="L30" i="863"/>
  <c r="N44" i="863"/>
  <c r="K44" i="863"/>
  <c r="N17" i="863"/>
  <c r="N33" i="861" s="1"/>
  <c r="O29" i="863"/>
  <c r="L33" i="863"/>
  <c r="N29" i="863"/>
  <c r="K30" i="863"/>
  <c r="L29" i="863"/>
  <c r="K33" i="863"/>
  <c r="K17" i="863"/>
  <c r="K33" i="861" s="1"/>
  <c r="M32" i="863"/>
  <c r="K29" i="863"/>
  <c r="O30" i="863"/>
  <c r="K32" i="863"/>
  <c r="N33" i="863"/>
  <c r="O44" i="863"/>
  <c r="O32" i="863"/>
  <c r="P32" i="863"/>
  <c r="P30" i="863"/>
  <c r="N30" i="863"/>
  <c r="L32" i="863"/>
  <c r="L17" i="863"/>
  <c r="L33" i="861" s="1"/>
  <c r="M30" i="863"/>
  <c r="O17" i="863"/>
  <c r="O33" i="861" s="1"/>
  <c r="O33" i="863"/>
  <c r="P29" i="863"/>
  <c r="N32" i="863"/>
  <c r="O18" i="864"/>
  <c r="N20" i="864"/>
  <c r="N102" i="861" s="1"/>
  <c r="M17" i="864"/>
  <c r="L16" i="864"/>
  <c r="M16" i="864"/>
  <c r="K20" i="864"/>
  <c r="K102" i="861" s="1"/>
  <c r="L18" i="864"/>
  <c r="P18" i="864"/>
  <c r="N18" i="864"/>
  <c r="P16" i="864"/>
  <c r="L20" i="864"/>
  <c r="L102" i="861" s="1"/>
  <c r="N16" i="864"/>
  <c r="O17" i="864"/>
  <c r="M18" i="864"/>
  <c r="K18" i="864"/>
  <c r="N17" i="864"/>
  <c r="L17" i="864"/>
  <c r="K16" i="864"/>
  <c r="P17" i="864"/>
  <c r="K17" i="864"/>
  <c r="O16" i="864"/>
  <c r="O20" i="864"/>
  <c r="O102" i="861" s="1"/>
  <c r="CL34" i="863"/>
  <c r="M29" i="863"/>
  <c r="AV324" i="64"/>
  <c r="AV306" i="64"/>
  <c r="AW320" i="64"/>
  <c r="AW321" i="64"/>
  <c r="AW303" i="64"/>
  <c r="AW304" i="64"/>
  <c r="AW322" i="64"/>
  <c r="AW323" i="64"/>
  <c r="AW305" i="64"/>
  <c r="BZ7" i="860"/>
  <c r="BZ3" i="860"/>
  <c r="BZ4" i="860" s="1"/>
  <c r="CA2" i="860"/>
  <c r="BZ1" i="860"/>
  <c r="AU1100" i="64"/>
  <c r="AU1110" i="64" s="1"/>
  <c r="AT1110" i="64"/>
  <c r="AV1104" i="64" a="1"/>
  <c r="AV1104" i="64" s="1"/>
  <c r="AV1099" i="64" a="1"/>
  <c r="AV1099" i="64" s="1"/>
  <c r="AT2902" i="64"/>
  <c r="AU687" i="64"/>
  <c r="AV2891" i="64" a="1"/>
  <c r="AV2891" i="64" s="1"/>
  <c r="AV2885" i="64" a="1"/>
  <c r="AV2885" i="64" s="1"/>
  <c r="AV2887" i="64" a="1"/>
  <c r="AV2887" i="64" s="1"/>
  <c r="AV2886" i="64" a="1"/>
  <c r="AV2886" i="64" s="1"/>
  <c r="AV2889" i="64" a="1"/>
  <c r="AV2889" i="64" s="1"/>
  <c r="AV2892" i="64" a="1"/>
  <c r="AV2892" i="64" s="1"/>
  <c r="AV2893" i="64" a="1"/>
  <c r="AV2893" i="64" s="1"/>
  <c r="AV2890" i="64" a="1"/>
  <c r="AV2890" i="64" s="1"/>
  <c r="AV2888" i="64" a="1"/>
  <c r="AV2888" i="64" s="1"/>
  <c r="AU2894" i="64"/>
  <c r="AV663" i="64" a="1"/>
  <c r="AV663" i="64" s="1"/>
  <c r="AV686" i="64" a="1"/>
  <c r="AV686" i="64" s="1"/>
  <c r="AV685" i="64" a="1"/>
  <c r="AV685" i="64" s="1"/>
  <c r="AU664" i="64"/>
  <c r="AV3065" i="64"/>
  <c r="AV3099" i="64"/>
  <c r="AU2998" i="64"/>
  <c r="AU2976" i="64"/>
  <c r="AV3403" i="64" a="1"/>
  <c r="AV3403" i="64" s="1"/>
  <c r="AV2977" i="64" a="1"/>
  <c r="AV2977" i="64" s="1"/>
  <c r="AV2997" i="64" a="1"/>
  <c r="AV2997" i="64" s="1"/>
  <c r="CE2656" i="64"/>
  <c r="CF2654" i="64"/>
  <c r="CF2633" i="64"/>
  <c r="CF2635" i="64" s="1"/>
  <c r="CG2613" i="64"/>
  <c r="AS2521" i="64"/>
  <c r="AR2532" i="64"/>
  <c r="AR2533" i="64" s="1"/>
  <c r="AS2530" i="64"/>
  <c r="AT2519" i="64"/>
  <c r="AT2528" i="64"/>
  <c r="AT2520" i="64"/>
  <c r="AT2529" i="64"/>
  <c r="AV2524" i="64" a="1"/>
  <c r="AV2524" i="64" s="1"/>
  <c r="AV2525" i="64" a="1"/>
  <c r="AV2525" i="64" s="1"/>
  <c r="AV2516" i="64" a="1"/>
  <c r="AV2516" i="64" s="1"/>
  <c r="AV2515" i="64" a="1"/>
  <c r="AV2515" i="64" s="1"/>
  <c r="AU2512" i="64"/>
  <c r="AU2511" i="64"/>
  <c r="AV2506" i="64" a="1"/>
  <c r="AV2506" i="64" s="1"/>
  <c r="AV2507" i="64" a="1"/>
  <c r="AV2507" i="64" s="1"/>
  <c r="AU3045" i="64"/>
  <c r="AV3044" i="64" a="1"/>
  <c r="AV3044" i="64" s="1"/>
  <c r="AV975" i="64" a="1"/>
  <c r="AV975" i="64" s="1"/>
  <c r="AW2788" i="64"/>
  <c r="AW2789" i="64" s="1"/>
  <c r="AU1913" i="64"/>
  <c r="AU2427" i="64"/>
  <c r="AU2264" i="64"/>
  <c r="AU1492" i="64"/>
  <c r="AU1001" i="64"/>
  <c r="AU977" i="64"/>
  <c r="AT105" i="64"/>
  <c r="AV970" i="64" a="1"/>
  <c r="AV970" i="64" s="1"/>
  <c r="AV118" i="64" a="1"/>
  <c r="AV118" i="64" s="1"/>
  <c r="AV662" i="64" a="1"/>
  <c r="AV662" i="64" s="1"/>
  <c r="AV98" i="64" a="1"/>
  <c r="AV98" i="64" s="1"/>
  <c r="AV102" i="64" a="1"/>
  <c r="AV102" i="64" s="1"/>
  <c r="AV103" i="64" a="1"/>
  <c r="AV103" i="64" s="1"/>
  <c r="AU99" i="64"/>
  <c r="AV96" i="64" a="1"/>
  <c r="AV96" i="64" s="1"/>
  <c r="AV97" i="64" a="1"/>
  <c r="AV97" i="64" s="1"/>
  <c r="AV1000" i="64" a="1"/>
  <c r="AV1000" i="64" s="1"/>
  <c r="AV3300" i="64" a="1"/>
  <c r="AV3300" i="64" s="1"/>
  <c r="AV3377" i="64" a="1"/>
  <c r="AV3377" i="64" s="1"/>
  <c r="AV3351" i="64" a="1"/>
  <c r="AV3351" i="64" s="1"/>
  <c r="AV3326" i="64" a="1"/>
  <c r="AV3326" i="64" s="1"/>
  <c r="AV2403" i="64" a="1"/>
  <c r="AV2403" i="64" s="1"/>
  <c r="AV2404" i="64" s="1"/>
  <c r="AU136" i="64"/>
  <c r="AV132" i="64" a="1"/>
  <c r="AV132" i="64" s="1"/>
  <c r="AV133" i="64" a="1"/>
  <c r="AV133" i="64" s="1"/>
  <c r="AV134" i="64" a="1"/>
  <c r="AV134" i="64" s="1"/>
  <c r="AV135" i="64" a="1"/>
  <c r="AV135" i="64" s="1"/>
  <c r="AV2345" i="64" a="1"/>
  <c r="AV2345" i="64" s="1"/>
  <c r="AV2346" i="64" s="1"/>
  <c r="AV584" i="64" a="1"/>
  <c r="AV584" i="64" s="1"/>
  <c r="AV3427" i="64" a="1"/>
  <c r="AV3427" i="64" s="1"/>
  <c r="AV2265" i="64" a="1"/>
  <c r="AV2265" i="64" s="1"/>
  <c r="AV2683" i="64" a="1"/>
  <c r="AV2683" i="64" s="1"/>
  <c r="AV2691" i="64" s="1"/>
  <c r="AV2434" i="64" a="1"/>
  <c r="AV2434" i="64" s="1"/>
  <c r="AV2426" i="64" a="1"/>
  <c r="AV2426" i="64" s="1"/>
  <c r="AV2428" i="64" a="1"/>
  <c r="AV2428" i="64" s="1"/>
  <c r="AV1912" i="64" a="1"/>
  <c r="AV1912" i="64" s="1"/>
  <c r="AV1491" i="64" a="1"/>
  <c r="AV1491" i="64" s="1"/>
  <c r="AV1001" i="64" a="1"/>
  <c r="AV3045" i="64" a="1"/>
  <c r="AV1492" i="64" a="1"/>
  <c r="AN1023" i="64" a="1"/>
  <c r="AW3099" i="64" a="1"/>
  <c r="AV2427" i="64" a="1"/>
  <c r="CJ1518" i="64" a="1"/>
  <c r="CL1517" i="64" a="1"/>
  <c r="AV664" i="64" a="1"/>
  <c r="AV585" i="64" a="1"/>
  <c r="AV2512" i="64" a="1"/>
  <c r="AU39" i="1413" l="1"/>
  <c r="AU90" i="861" s="1"/>
  <c r="AV37" i="1413"/>
  <c r="AV69" i="861" s="1"/>
  <c r="AV49" i="1413"/>
  <c r="K20" i="1413"/>
  <c r="K23" i="861" s="1"/>
  <c r="P20" i="1413"/>
  <c r="P23" i="861" s="1"/>
  <c r="K24" i="1413"/>
  <c r="AU52" i="1413"/>
  <c r="AT61" i="1413"/>
  <c r="AT59" i="861" s="1"/>
  <c r="K43" i="1413"/>
  <c r="K17" i="861" s="1"/>
  <c r="P43" i="1413"/>
  <c r="P17" i="861" s="1"/>
  <c r="P24" i="1413"/>
  <c r="AW26" i="1413"/>
  <c r="CD1442" i="64"/>
  <c r="AW718" i="64"/>
  <c r="L714" i="64"/>
  <c r="L719" i="64" s="1"/>
  <c r="M714" i="64"/>
  <c r="K84" i="64"/>
  <c r="P84" i="64"/>
  <c r="K78" i="64"/>
  <c r="P78" i="64"/>
  <c r="CL103" i="861"/>
  <c r="AV1838" i="64"/>
  <c r="AW1832" i="64"/>
  <c r="AU1800" i="64"/>
  <c r="AV1795" i="64"/>
  <c r="AV1796" i="64" s="1"/>
  <c r="M1795" i="64"/>
  <c r="AN632" i="64"/>
  <c r="AN618" i="64"/>
  <c r="AN622" i="64" s="1"/>
  <c r="AN616" i="64"/>
  <c r="AN626" i="64" s="1"/>
  <c r="AN628" i="64" s="1"/>
  <c r="K612" i="64"/>
  <c r="P612" i="64"/>
  <c r="P615" i="64"/>
  <c r="AW3217" i="64"/>
  <c r="M3213" i="64"/>
  <c r="L3213" i="64"/>
  <c r="L3218" i="64" s="1"/>
  <c r="K2567" i="64"/>
  <c r="O2567" i="64"/>
  <c r="K2558" i="64"/>
  <c r="L2558" i="64"/>
  <c r="CL2146" i="64"/>
  <c r="CL2155" i="64" s="1"/>
  <c r="CL2158" i="64" s="1"/>
  <c r="CL170" i="64"/>
  <c r="CL185" i="64"/>
  <c r="CL456" i="64"/>
  <c r="CL2519" i="64"/>
  <c r="CL2521" i="64" s="1"/>
  <c r="CL2529" i="64"/>
  <c r="CL2530" i="64" s="1"/>
  <c r="CL1319" i="64"/>
  <c r="CL1326" i="64" s="1"/>
  <c r="CL1242" i="64"/>
  <c r="CL1227" i="64"/>
  <c r="CL2278" i="64"/>
  <c r="CL1387" i="64"/>
  <c r="CL1394" i="64" s="1"/>
  <c r="CL1138" i="64"/>
  <c r="CL1517" i="64"/>
  <c r="N784" i="64"/>
  <c r="CL1283" i="64"/>
  <c r="K784" i="64"/>
  <c r="M784" i="64"/>
  <c r="L779" i="64"/>
  <c r="L784" i="64" s="1"/>
  <c r="O784" i="64"/>
  <c r="CB788" i="64"/>
  <c r="CB792" i="64" s="1"/>
  <c r="CC779" i="64"/>
  <c r="CC783" i="64" s="1"/>
  <c r="CB784" i="64"/>
  <c r="CK2568" i="64" a="1"/>
  <c r="CK2568" i="64" s="1"/>
  <c r="CL2568" i="64" a="1"/>
  <c r="CL2568" i="64" s="1"/>
  <c r="CK1704" i="64"/>
  <c r="CL1704" i="64"/>
  <c r="CK2158" i="64"/>
  <c r="AV585" i="64"/>
  <c r="BZ558" i="64"/>
  <c r="BY559" i="64"/>
  <c r="BY561" i="64"/>
  <c r="CC507" i="64"/>
  <c r="CB508" i="64"/>
  <c r="CB510" i="64"/>
  <c r="AN1023" i="64"/>
  <c r="AM1707" i="64"/>
  <c r="AM1705" i="64"/>
  <c r="AN1701" i="64" s="1"/>
  <c r="AH918" i="64"/>
  <c r="AH914" i="64"/>
  <c r="AI909" i="64"/>
  <c r="AI913" i="64" s="1"/>
  <c r="AI906" i="64"/>
  <c r="AJ898" i="64"/>
  <c r="AJ901" i="64" s="1"/>
  <c r="AJ910" i="64" s="1"/>
  <c r="AJ912" i="64" s="1"/>
  <c r="AJ902" i="64" s="1"/>
  <c r="AJ904" i="64" s="1"/>
  <c r="AJ905" i="64" s="1"/>
  <c r="AO1022" i="64" a="1"/>
  <c r="AO1022" i="64" s="1"/>
  <c r="AV252" i="64" a="1"/>
  <c r="AV252" i="64" s="1"/>
  <c r="CI95" i="861"/>
  <c r="CI64" i="861"/>
  <c r="CH64" i="861"/>
  <c r="CJ46" i="861"/>
  <c r="K34" i="863"/>
  <c r="M34" i="863"/>
  <c r="L34" i="863"/>
  <c r="N34" i="863"/>
  <c r="P34" i="863"/>
  <c r="O34" i="863"/>
  <c r="AV687" i="64" a="1"/>
  <c r="AV2511" i="64" a="1"/>
  <c r="AV2264" i="64" a="1"/>
  <c r="CK1517" i="64" a="1"/>
  <c r="CL1518" i="64" a="1"/>
  <c r="AV2998" i="64" a="1"/>
  <c r="AV977" i="64" a="1"/>
  <c r="AV2976" i="64" a="1"/>
  <c r="AV1100" i="64" a="1"/>
  <c r="AV1913" i="64" a="1"/>
  <c r="AW3065" i="64" a="1"/>
  <c r="AO1023" i="64" a="1"/>
  <c r="AT63" i="1413" l="1"/>
  <c r="AT91" i="861" s="1"/>
  <c r="AU53" i="1413"/>
  <c r="AV48" i="1413"/>
  <c r="AU57" i="1413"/>
  <c r="AU18" i="861" s="1"/>
  <c r="AW27" i="1413"/>
  <c r="AV51" i="1413"/>
  <c r="AV39" i="1413"/>
  <c r="AV90" i="861" s="1"/>
  <c r="CE1442" i="64"/>
  <c r="AW724" i="64"/>
  <c r="AW719" i="64"/>
  <c r="AX714" i="64"/>
  <c r="AR24" i="861"/>
  <c r="AW1834" i="64"/>
  <c r="AV1798" i="64"/>
  <c r="AV1800" i="64" s="1"/>
  <c r="AN636" i="64"/>
  <c r="AN640" i="64" s="1"/>
  <c r="AN639" i="64"/>
  <c r="AO608" i="64"/>
  <c r="AW3218" i="64"/>
  <c r="AX3213" i="64"/>
  <c r="O1704" i="64"/>
  <c r="N1704" i="64"/>
  <c r="K1704" i="64"/>
  <c r="CL187" i="64"/>
  <c r="CL188" i="64" s="1"/>
  <c r="CL1244" i="64"/>
  <c r="CL1245" i="64" s="1"/>
  <c r="CL1518" i="64"/>
  <c r="CL2532" i="64"/>
  <c r="CL2533" i="64" s="1"/>
  <c r="CC788" i="64"/>
  <c r="CC792" i="64" s="1"/>
  <c r="CC784" i="64"/>
  <c r="CD779" i="64"/>
  <c r="CD783" i="64" s="1"/>
  <c r="CC508" i="64"/>
  <c r="CD507" i="64"/>
  <c r="CC510" i="64"/>
  <c r="BZ559" i="64"/>
  <c r="CA558" i="64"/>
  <c r="BZ561" i="64"/>
  <c r="O561" i="64" s="1"/>
  <c r="AO1023" i="64"/>
  <c r="AJ906" i="64"/>
  <c r="AK898" i="64"/>
  <c r="AK901" i="64" s="1"/>
  <c r="AK910" i="64" s="1"/>
  <c r="AK912" i="64" s="1"/>
  <c r="AK902" i="64" s="1"/>
  <c r="AK904" i="64" s="1"/>
  <c r="AK905" i="64" s="1"/>
  <c r="AN1705" i="64"/>
  <c r="AO1701" i="64" s="1"/>
  <c r="AN1707" i="64"/>
  <c r="AW252" i="64" a="1"/>
  <c r="AW252" i="64" s="1"/>
  <c r="AI918" i="64"/>
  <c r="AJ909" i="64"/>
  <c r="AJ913" i="64" s="1"/>
  <c r="AI914" i="64"/>
  <c r="AP1022" i="64" a="1"/>
  <c r="AP1022" i="64" s="1"/>
  <c r="CJ95" i="861"/>
  <c r="N2146" i="64"/>
  <c r="CK46" i="861"/>
  <c r="O2146" i="64"/>
  <c r="P2146" i="64"/>
  <c r="L2146" i="64"/>
  <c r="CJ64" i="861"/>
  <c r="K2146" i="64"/>
  <c r="CL46" i="861"/>
  <c r="M2146" i="64"/>
  <c r="N2162" i="64"/>
  <c r="K2162" i="64"/>
  <c r="O2162" i="64"/>
  <c r="M2162" i="64"/>
  <c r="L2162" i="64"/>
  <c r="CF2162" i="64"/>
  <c r="P1987" i="64"/>
  <c r="P407" i="64"/>
  <c r="L506" i="64"/>
  <c r="P500" i="64"/>
  <c r="M487" i="64"/>
  <c r="N490" i="64"/>
  <c r="L489" i="64"/>
  <c r="K491" i="64"/>
  <c r="L503" i="64"/>
  <c r="L492" i="64"/>
  <c r="M494" i="64"/>
  <c r="O490" i="64"/>
  <c r="K503" i="64"/>
  <c r="L488" i="64"/>
  <c r="P484" i="64"/>
  <c r="K495" i="64"/>
  <c r="P503" i="64"/>
  <c r="P495" i="64"/>
  <c r="N494" i="64"/>
  <c r="L493" i="64"/>
  <c r="L485" i="64"/>
  <c r="M488" i="64"/>
  <c r="K484" i="64"/>
  <c r="M500" i="64"/>
  <c r="P485" i="64"/>
  <c r="O487" i="64"/>
  <c r="L487" i="64"/>
  <c r="M493" i="64"/>
  <c r="N493" i="64"/>
  <c r="M503" i="64"/>
  <c r="K493" i="64"/>
  <c r="L483" i="64"/>
  <c r="N499" i="64"/>
  <c r="O503" i="64"/>
  <c r="M498" i="64"/>
  <c r="M490" i="64"/>
  <c r="N506" i="64"/>
  <c r="O497" i="64"/>
  <c r="O495" i="64"/>
  <c r="O485" i="64"/>
  <c r="M504" i="64"/>
  <c r="N496" i="64"/>
  <c r="K506" i="64"/>
  <c r="K488" i="64"/>
  <c r="N502" i="64"/>
  <c r="N483" i="64"/>
  <c r="K490" i="64"/>
  <c r="L498" i="64"/>
  <c r="K486" i="64"/>
  <c r="P483" i="64"/>
  <c r="N488" i="64"/>
  <c r="M491" i="64"/>
  <c r="N504" i="64"/>
  <c r="O486" i="64"/>
  <c r="L502" i="64"/>
  <c r="O506" i="64"/>
  <c r="O493" i="64"/>
  <c r="O504" i="64"/>
  <c r="N492" i="64"/>
  <c r="K483" i="64"/>
  <c r="N487" i="64"/>
  <c r="M489" i="64"/>
  <c r="O505" i="64"/>
  <c r="O502" i="64"/>
  <c r="N489" i="64"/>
  <c r="O496" i="64"/>
  <c r="O501" i="64"/>
  <c r="M497" i="64"/>
  <c r="N500" i="64"/>
  <c r="O499" i="64"/>
  <c r="P501" i="64"/>
  <c r="L500" i="64"/>
  <c r="P497" i="64"/>
  <c r="O492" i="64"/>
  <c r="K489" i="64"/>
  <c r="L496" i="64"/>
  <c r="K504" i="64"/>
  <c r="N505" i="64"/>
  <c r="L486" i="64"/>
  <c r="N498" i="64"/>
  <c r="O488" i="64"/>
  <c r="M502" i="64"/>
  <c r="P498" i="64"/>
  <c r="N486" i="64"/>
  <c r="M483" i="64"/>
  <c r="M495" i="64"/>
  <c r="O498" i="64"/>
  <c r="P491" i="64"/>
  <c r="K499" i="64"/>
  <c r="M499" i="64"/>
  <c r="N497" i="64"/>
  <c r="L495" i="64"/>
  <c r="P489" i="64"/>
  <c r="P486" i="64"/>
  <c r="P506" i="64"/>
  <c r="K498" i="64"/>
  <c r="P488" i="64"/>
  <c r="K492" i="64"/>
  <c r="L504" i="64"/>
  <c r="K502" i="64"/>
  <c r="K505" i="64"/>
  <c r="M496" i="64"/>
  <c r="L497" i="64"/>
  <c r="P494" i="64"/>
  <c r="P502" i="64"/>
  <c r="O494" i="64"/>
  <c r="K501" i="64"/>
  <c r="L491" i="64"/>
  <c r="O491" i="64"/>
  <c r="M486" i="64"/>
  <c r="K494" i="64"/>
  <c r="M505" i="64"/>
  <c r="N501" i="64"/>
  <c r="K497" i="64"/>
  <c r="L505" i="64"/>
  <c r="L494" i="64"/>
  <c r="N484" i="64"/>
  <c r="K500" i="64"/>
  <c r="M501" i="64"/>
  <c r="L501" i="64"/>
  <c r="O484" i="64"/>
  <c r="K487" i="64"/>
  <c r="M484" i="64"/>
  <c r="L484" i="64"/>
  <c r="P487" i="64"/>
  <c r="M485" i="64"/>
  <c r="M492" i="64"/>
  <c r="N495" i="64"/>
  <c r="O483" i="64"/>
  <c r="P493" i="64"/>
  <c r="L490" i="64"/>
  <c r="N491" i="64"/>
  <c r="N485" i="64"/>
  <c r="N503" i="64"/>
  <c r="M506" i="64"/>
  <c r="P504" i="64"/>
  <c r="P490" i="64"/>
  <c r="O500" i="64"/>
  <c r="L499" i="64"/>
  <c r="P492" i="64"/>
  <c r="O489" i="64"/>
  <c r="K496" i="64"/>
  <c r="P496" i="64"/>
  <c r="P505" i="64"/>
  <c r="P499" i="64"/>
  <c r="K485" i="64"/>
  <c r="N540" i="64"/>
  <c r="M551" i="64"/>
  <c r="N547" i="64"/>
  <c r="L550" i="64"/>
  <c r="K555" i="64"/>
  <c r="K554" i="64"/>
  <c r="M552" i="64"/>
  <c r="M548" i="64"/>
  <c r="L543" i="64"/>
  <c r="M545" i="64"/>
  <c r="O556" i="64"/>
  <c r="L536" i="64"/>
  <c r="M541" i="64"/>
  <c r="M557" i="64"/>
  <c r="K543" i="64"/>
  <c r="L540" i="64"/>
  <c r="L557" i="64"/>
  <c r="K539" i="64"/>
  <c r="P541" i="64"/>
  <c r="M550" i="64"/>
  <c r="M540" i="64"/>
  <c r="L556" i="64"/>
  <c r="M546" i="64"/>
  <c r="P545" i="64"/>
  <c r="K536" i="64"/>
  <c r="N542" i="64"/>
  <c r="K544" i="64"/>
  <c r="N536" i="64"/>
  <c r="O549" i="64"/>
  <c r="L547" i="64"/>
  <c r="O536" i="64"/>
  <c r="P537" i="64"/>
  <c r="M543" i="64"/>
  <c r="P557" i="64"/>
  <c r="N537" i="64"/>
  <c r="P555" i="64"/>
  <c r="K550" i="64"/>
  <c r="O534" i="64"/>
  <c r="L552" i="64"/>
  <c r="M556" i="64"/>
  <c r="P552" i="64"/>
  <c r="P546" i="64"/>
  <c r="L545" i="64"/>
  <c r="L541" i="64"/>
  <c r="M542" i="64"/>
  <c r="M539" i="64"/>
  <c r="M547" i="64"/>
  <c r="K538" i="64"/>
  <c r="M536" i="64"/>
  <c r="M549" i="64"/>
  <c r="N546" i="64"/>
  <c r="N539" i="64"/>
  <c r="M537" i="64"/>
  <c r="K540" i="64"/>
  <c r="K534" i="64"/>
  <c r="O548" i="64"/>
  <c r="N538" i="64"/>
  <c r="P540" i="64"/>
  <c r="M555" i="64"/>
  <c r="P535" i="64"/>
  <c r="M534" i="64"/>
  <c r="O555" i="64"/>
  <c r="L544" i="64"/>
  <c r="L555" i="64"/>
  <c r="O552" i="64"/>
  <c r="O535" i="64"/>
  <c r="N544" i="64"/>
  <c r="N541" i="64"/>
  <c r="O542" i="64"/>
  <c r="K545" i="64"/>
  <c r="K535" i="64"/>
  <c r="O543" i="64"/>
  <c r="O539" i="64"/>
  <c r="O553" i="64"/>
  <c r="N548" i="64"/>
  <c r="O557" i="64"/>
  <c r="K557" i="64"/>
  <c r="N551" i="64"/>
  <c r="P543" i="64"/>
  <c r="O538" i="64"/>
  <c r="L538" i="64"/>
  <c r="K549" i="64"/>
  <c r="N553" i="64"/>
  <c r="P554" i="64"/>
  <c r="P539" i="64"/>
  <c r="M538" i="64"/>
  <c r="P538" i="64"/>
  <c r="P550" i="64"/>
  <c r="K542" i="64"/>
  <c r="L537" i="64"/>
  <c r="P553" i="64"/>
  <c r="O544" i="64"/>
  <c r="K552" i="64"/>
  <c r="P542" i="64"/>
  <c r="N550" i="64"/>
  <c r="O537" i="64"/>
  <c r="N556" i="64"/>
  <c r="M535" i="64"/>
  <c r="N555" i="64"/>
  <c r="P536" i="64"/>
  <c r="N545" i="64"/>
  <c r="K553" i="64"/>
  <c r="N549" i="64"/>
  <c r="K551" i="64"/>
  <c r="K541" i="64"/>
  <c r="N543" i="64"/>
  <c r="O554" i="64"/>
  <c r="N554" i="64"/>
  <c r="K547" i="64"/>
  <c r="P547" i="64"/>
  <c r="L553" i="64"/>
  <c r="L548" i="64"/>
  <c r="O547" i="64"/>
  <c r="K556" i="64"/>
  <c r="O550" i="64"/>
  <c r="N534" i="64"/>
  <c r="L546" i="64"/>
  <c r="N535" i="64"/>
  <c r="O541" i="64"/>
  <c r="P551" i="64"/>
  <c r="L554" i="64"/>
  <c r="O540" i="64"/>
  <c r="L534" i="64"/>
  <c r="O546" i="64"/>
  <c r="M554" i="64"/>
  <c r="M544" i="64"/>
  <c r="N557" i="64"/>
  <c r="P556" i="64"/>
  <c r="P534" i="64"/>
  <c r="M553" i="64"/>
  <c r="L539" i="64"/>
  <c r="L549" i="64"/>
  <c r="L551" i="64"/>
  <c r="L535" i="64"/>
  <c r="P544" i="64"/>
  <c r="K546" i="64"/>
  <c r="O551" i="64"/>
  <c r="O545" i="64"/>
  <c r="P548" i="64"/>
  <c r="P549" i="64"/>
  <c r="L542" i="64"/>
  <c r="K548" i="64"/>
  <c r="K537" i="64"/>
  <c r="N552" i="64"/>
  <c r="K1705" i="64"/>
  <c r="L1701" i="64" s="1"/>
  <c r="M1703" i="64"/>
  <c r="O1703" i="64"/>
  <c r="L1703" i="64"/>
  <c r="P1703" i="64"/>
  <c r="N1703" i="64"/>
  <c r="K457" i="64"/>
  <c r="L453" i="64" s="1"/>
  <c r="P455" i="64"/>
  <c r="N455" i="64"/>
  <c r="O455" i="64"/>
  <c r="L455" i="64"/>
  <c r="M455" i="64"/>
  <c r="CK1393" i="64"/>
  <c r="CK1387" i="64"/>
  <c r="P1318" i="64"/>
  <c r="O2752" i="64"/>
  <c r="O2759" i="64" s="1"/>
  <c r="M2752" i="64"/>
  <c r="M2759" i="64" s="1"/>
  <c r="L2752" i="64"/>
  <c r="N2752" i="64"/>
  <c r="N2759" i="64" s="1"/>
  <c r="P2752" i="64"/>
  <c r="K2589" i="64"/>
  <c r="K2611" i="64"/>
  <c r="P2557" i="64"/>
  <c r="L2611" i="64"/>
  <c r="L2557" i="64"/>
  <c r="N2568" i="64"/>
  <c r="L2568" i="64"/>
  <c r="O2557" i="64"/>
  <c r="L2589" i="64"/>
  <c r="M2557" i="64"/>
  <c r="N2557" i="64"/>
  <c r="P2568" i="64"/>
  <c r="N2611" i="64"/>
  <c r="M2611" i="64"/>
  <c r="P2611" i="64"/>
  <c r="O2611" i="64"/>
  <c r="M2568" i="64"/>
  <c r="K2568" i="64"/>
  <c r="O2568" i="64"/>
  <c r="M2589" i="64"/>
  <c r="N2589" i="64"/>
  <c r="O2589" i="64"/>
  <c r="P2589" i="64"/>
  <c r="M2567" i="64"/>
  <c r="O1276" i="64"/>
  <c r="K1276" i="64"/>
  <c r="M1276" i="64"/>
  <c r="N1274" i="64"/>
  <c r="K1274" i="64"/>
  <c r="L1276" i="64"/>
  <c r="P1276" i="64"/>
  <c r="N1276" i="64"/>
  <c r="M1274" i="64"/>
  <c r="L1274" i="64"/>
  <c r="O1274" i="64"/>
  <c r="CK1288" i="64"/>
  <c r="CK1283" i="64"/>
  <c r="P2402" i="64"/>
  <c r="K913" i="64"/>
  <c r="L909" i="64" s="1"/>
  <c r="K1468" i="64"/>
  <c r="L1468" i="64"/>
  <c r="M1468" i="64"/>
  <c r="N1468" i="64"/>
  <c r="O1468" i="64"/>
  <c r="K909" i="64"/>
  <c r="K898" i="64"/>
  <c r="K905" i="64"/>
  <c r="K188" i="64"/>
  <c r="P169" i="64"/>
  <c r="P184" i="64"/>
  <c r="O188" i="64"/>
  <c r="P182" i="64"/>
  <c r="P183" i="64"/>
  <c r="P181" i="64"/>
  <c r="M184" i="64"/>
  <c r="N184" i="64"/>
  <c r="O184" i="64"/>
  <c r="M182" i="64"/>
  <c r="N182" i="64"/>
  <c r="O182" i="64"/>
  <c r="M183" i="64"/>
  <c r="N183" i="64"/>
  <c r="O183" i="64"/>
  <c r="CK170" i="64"/>
  <c r="M181" i="64"/>
  <c r="N181" i="64"/>
  <c r="O181" i="64"/>
  <c r="P167" i="64"/>
  <c r="M169" i="64"/>
  <c r="N169" i="64"/>
  <c r="O169" i="64"/>
  <c r="M167" i="64"/>
  <c r="N167" i="64"/>
  <c r="O167" i="64"/>
  <c r="CH187" i="64"/>
  <c r="CH188" i="64" s="1"/>
  <c r="CI185" i="64"/>
  <c r="K390" i="64"/>
  <c r="L390" i="64"/>
  <c r="M390" i="64"/>
  <c r="N390" i="64"/>
  <c r="O390" i="64"/>
  <c r="P390" i="64"/>
  <c r="M2266" i="64"/>
  <c r="N2633" i="64"/>
  <c r="O3189" i="64"/>
  <c r="N2654" i="64"/>
  <c r="O2692" i="64"/>
  <c r="M2654" i="64"/>
  <c r="K2633" i="64"/>
  <c r="O2266" i="64"/>
  <c r="L2633" i="64"/>
  <c r="O2633" i="64"/>
  <c r="L2654" i="64"/>
  <c r="O2654" i="64"/>
  <c r="K3189" i="64"/>
  <c r="L3189" i="64"/>
  <c r="L2692" i="64"/>
  <c r="M2633" i="64"/>
  <c r="P2266" i="64"/>
  <c r="M2692" i="64"/>
  <c r="M3189" i="64"/>
  <c r="P3189" i="64"/>
  <c r="K2654" i="64"/>
  <c r="L2266" i="64"/>
  <c r="N2692" i="64"/>
  <c r="P2692" i="64"/>
  <c r="N2266" i="64"/>
  <c r="N3189" i="64"/>
  <c r="K2266" i="64"/>
  <c r="K2692" i="64"/>
  <c r="K2902" i="64"/>
  <c r="L2902" i="64"/>
  <c r="M1540" i="64"/>
  <c r="N1540" i="64"/>
  <c r="O1540" i="64"/>
  <c r="P1540" i="64"/>
  <c r="K1245" i="64"/>
  <c r="CK1223" i="64"/>
  <c r="CJ1244" i="64"/>
  <c r="CJ1245" i="64" s="1"/>
  <c r="L1245" i="64"/>
  <c r="CK1225" i="64"/>
  <c r="CK1242" i="64"/>
  <c r="P1210" i="64"/>
  <c r="P1208" i="64"/>
  <c r="P1207" i="64"/>
  <c r="P1211" i="64"/>
  <c r="M1209" i="64"/>
  <c r="M1207" i="64"/>
  <c r="M1211" i="64"/>
  <c r="CJ1518" i="64"/>
  <c r="CK1517" i="64"/>
  <c r="CK1138" i="64"/>
  <c r="M1142" i="64"/>
  <c r="N1142" i="64"/>
  <c r="O1142" i="64"/>
  <c r="M1134" i="64"/>
  <c r="N1134" i="64"/>
  <c r="O1134" i="64"/>
  <c r="M1138" i="64"/>
  <c r="M20" i="864"/>
  <c r="M102" i="861" s="1"/>
  <c r="P20" i="864"/>
  <c r="P102" i="861" s="1"/>
  <c r="L44" i="863"/>
  <c r="M44" i="863"/>
  <c r="CL17" i="863"/>
  <c r="CL33" i="861" s="1"/>
  <c r="M33" i="863"/>
  <c r="P33" i="863"/>
  <c r="AW324" i="64"/>
  <c r="AX321" i="64"/>
  <c r="AX320" i="64"/>
  <c r="AX303" i="64"/>
  <c r="AX304" i="64"/>
  <c r="AX322" i="64"/>
  <c r="AX323" i="64"/>
  <c r="AX305" i="64"/>
  <c r="AW306" i="64"/>
  <c r="CA3" i="860"/>
  <c r="CA4" i="860" s="1"/>
  <c r="CB2" i="860"/>
  <c r="CA1" i="860"/>
  <c r="CA7" i="860"/>
  <c r="AV1100" i="64"/>
  <c r="AW1104" i="64" a="1"/>
  <c r="AW1104" i="64" s="1"/>
  <c r="AW1099" i="64" a="1"/>
  <c r="AW1099" i="64" s="1"/>
  <c r="AU2902" i="64"/>
  <c r="AV687" i="64"/>
  <c r="AV2894" i="64"/>
  <c r="AW2886" i="64" a="1"/>
  <c r="AW2886" i="64" s="1"/>
  <c r="AW2887" i="64" a="1"/>
  <c r="AW2887" i="64" s="1"/>
  <c r="AW2888" i="64" a="1"/>
  <c r="AW2888" i="64" s="1"/>
  <c r="AW2889" i="64" a="1"/>
  <c r="AW2889" i="64" s="1"/>
  <c r="AW2890" i="64" a="1"/>
  <c r="AW2890" i="64" s="1"/>
  <c r="AW2885" i="64" a="1"/>
  <c r="AW2885" i="64" s="1"/>
  <c r="AW2891" i="64" a="1"/>
  <c r="AW2891" i="64" s="1"/>
  <c r="AW2892" i="64" a="1"/>
  <c r="AW2892" i="64" s="1"/>
  <c r="AW2893" i="64" a="1"/>
  <c r="AW2893" i="64" s="1"/>
  <c r="AW663" i="64" a="1"/>
  <c r="AW663" i="64" s="1"/>
  <c r="AW686" i="64" a="1"/>
  <c r="AW686" i="64" s="1"/>
  <c r="AW685" i="64" a="1"/>
  <c r="AW685" i="64" s="1"/>
  <c r="AV664" i="64"/>
  <c r="AW3099" i="64"/>
  <c r="AW3065" i="64"/>
  <c r="AV2998" i="64"/>
  <c r="AV2976" i="64"/>
  <c r="AW3403" i="64" a="1"/>
  <c r="AW3403" i="64" s="1"/>
  <c r="AW2977" i="64" a="1"/>
  <c r="AW2977" i="64" s="1"/>
  <c r="AW2997" i="64" a="1"/>
  <c r="AW2997" i="64" s="1"/>
  <c r="CF2656" i="64"/>
  <c r="CG2654" i="64"/>
  <c r="CG2633" i="64"/>
  <c r="CG2635" i="64" s="1"/>
  <c r="CH2613" i="64"/>
  <c r="AS2532" i="64"/>
  <c r="AS2533" i="64" s="1"/>
  <c r="AT2521" i="64"/>
  <c r="AU2519" i="64"/>
  <c r="AU2528" i="64"/>
  <c r="AU2520" i="64"/>
  <c r="AU2529" i="64"/>
  <c r="AW2525" i="64" a="1"/>
  <c r="AW2525" i="64" s="1"/>
  <c r="AW2524" i="64" a="1"/>
  <c r="AW2524" i="64" s="1"/>
  <c r="AW2516" i="64" a="1"/>
  <c r="AW2516" i="64" s="1"/>
  <c r="AW2515" i="64" a="1"/>
  <c r="AW2515" i="64" s="1"/>
  <c r="AV2512" i="64"/>
  <c r="AV2511" i="64"/>
  <c r="AW2506" i="64" a="1"/>
  <c r="AW2506" i="64" s="1"/>
  <c r="AW2507" i="64" a="1"/>
  <c r="AW2507" i="64" s="1"/>
  <c r="AV3045" i="64"/>
  <c r="AW3044" i="64" a="1"/>
  <c r="AW3044" i="64" s="1"/>
  <c r="AW975" i="64" a="1"/>
  <c r="AW975" i="64" s="1"/>
  <c r="AX2788" i="64"/>
  <c r="AX2789" i="64" s="1"/>
  <c r="AV1913" i="64"/>
  <c r="AV2264" i="64"/>
  <c r="AV2427" i="64"/>
  <c r="AV1492" i="64"/>
  <c r="AV977" i="64"/>
  <c r="AV1001" i="64"/>
  <c r="AU105" i="64"/>
  <c r="AW970" i="64" a="1"/>
  <c r="AW970" i="64" s="1"/>
  <c r="AW118" i="64" a="1"/>
  <c r="AW118" i="64" s="1"/>
  <c r="AW662" i="64" a="1"/>
  <c r="AW662" i="64" s="1"/>
  <c r="AW98" i="64" a="1"/>
  <c r="AW98" i="64" s="1"/>
  <c r="AW102" i="64" a="1"/>
  <c r="AW102" i="64" s="1"/>
  <c r="AW103" i="64" a="1"/>
  <c r="AW103" i="64" s="1"/>
  <c r="AV99" i="64"/>
  <c r="AW96" i="64" a="1"/>
  <c r="AW96" i="64" s="1"/>
  <c r="AW97" i="64" a="1"/>
  <c r="AW97" i="64" s="1"/>
  <c r="AW1000" i="64" a="1"/>
  <c r="AW1000" i="64" s="1"/>
  <c r="AW3300" i="64" a="1"/>
  <c r="AW3300" i="64" s="1"/>
  <c r="AW3377" i="64" a="1"/>
  <c r="AW3377" i="64" s="1"/>
  <c r="AW3351" i="64" a="1"/>
  <c r="AW3351" i="64" s="1"/>
  <c r="AW3326" i="64" a="1"/>
  <c r="AW3326" i="64" s="1"/>
  <c r="AW2403" i="64" a="1"/>
  <c r="AW2403" i="64" s="1"/>
  <c r="AW2404" i="64" s="1"/>
  <c r="AW133" i="64" a="1"/>
  <c r="AW133" i="64" s="1"/>
  <c r="AW134" i="64" a="1"/>
  <c r="AW134" i="64" s="1"/>
  <c r="AW135" i="64" a="1"/>
  <c r="AW135" i="64" s="1"/>
  <c r="AW132" i="64" a="1"/>
  <c r="AW132" i="64" s="1"/>
  <c r="AV136" i="64"/>
  <c r="AW2345" i="64" a="1"/>
  <c r="AW2345" i="64" s="1"/>
  <c r="AW2346" i="64" s="1"/>
  <c r="AW584" i="64" a="1"/>
  <c r="AW584" i="64" s="1"/>
  <c r="AW3427" i="64" a="1"/>
  <c r="AW3427" i="64" s="1"/>
  <c r="AW2265" i="64" a="1"/>
  <c r="AW2265" i="64" s="1"/>
  <c r="AW2683" i="64" a="1"/>
  <c r="AW2683" i="64" s="1"/>
  <c r="AW2691" i="64" s="1"/>
  <c r="AW2434" i="64" a="1"/>
  <c r="AW2434" i="64" s="1"/>
  <c r="AW2426" i="64" a="1"/>
  <c r="AW2426" i="64" s="1"/>
  <c r="AW2428" i="64" a="1"/>
  <c r="AW2428" i="64" s="1"/>
  <c r="AW1912" i="64" a="1"/>
  <c r="AW1912" i="64" s="1"/>
  <c r="AW1491" i="64" a="1"/>
  <c r="AW1491" i="64" s="1"/>
  <c r="AP1023" i="64" a="1"/>
  <c r="AW1001" i="64" a="1"/>
  <c r="AX3099" i="64" a="1"/>
  <c r="AW3045" i="64" a="1"/>
  <c r="AW2264" i="64" a="1"/>
  <c r="AW1100" i="64" a="1"/>
  <c r="AX3065" i="64" a="1"/>
  <c r="AW687" i="64" a="1"/>
  <c r="AW2998" i="64" a="1"/>
  <c r="CK1518" i="64" a="1"/>
  <c r="AW664" i="64" a="1"/>
  <c r="AW977" i="64" a="1"/>
  <c r="AW1836" i="64" a="1"/>
  <c r="AW2976" i="64" a="1"/>
  <c r="AW2427" i="64" a="1"/>
  <c r="AW2511" i="64" a="1"/>
  <c r="AW1492" i="64" a="1"/>
  <c r="AW1913" i="64" a="1"/>
  <c r="AW2512" i="64" a="1"/>
  <c r="AW585" i="64" a="1"/>
  <c r="AW28" i="1413" l="1"/>
  <c r="AW33" i="1413"/>
  <c r="AW16" i="861" s="1"/>
  <c r="AX23" i="1413"/>
  <c r="AU61" i="1413"/>
  <c r="AU59" i="861" s="1"/>
  <c r="AV52" i="1413"/>
  <c r="CF1442" i="64"/>
  <c r="AX717" i="64"/>
  <c r="AW1836" i="64"/>
  <c r="AX1831" i="64"/>
  <c r="AW1795" i="64"/>
  <c r="AW1796" i="64" s="1"/>
  <c r="AN641" i="64"/>
  <c r="AN642" i="64" s="1"/>
  <c r="AO609" i="64"/>
  <c r="AX3216" i="64"/>
  <c r="AX3217" i="64" s="1"/>
  <c r="L1288" i="64"/>
  <c r="O1288" i="64"/>
  <c r="N1288" i="64"/>
  <c r="K1288" i="64"/>
  <c r="O1283" i="64"/>
  <c r="K1283" i="64"/>
  <c r="N1283" i="64"/>
  <c r="K1387" i="64"/>
  <c r="K1394" i="64" s="1"/>
  <c r="L1387" i="64"/>
  <c r="L1394" i="64" s="1"/>
  <c r="O1387" i="64"/>
  <c r="O1394" i="64" s="1"/>
  <c r="N1387" i="64"/>
  <c r="N1394" i="64" s="1"/>
  <c r="CD788" i="64"/>
  <c r="CD792" i="64" s="1"/>
  <c r="CE779" i="64"/>
  <c r="CE783" i="64" s="1"/>
  <c r="CD784" i="64"/>
  <c r="CK1289" i="64" a="1"/>
  <c r="CK1289" i="64" s="1"/>
  <c r="CL1289" i="64" a="1"/>
  <c r="CL1289" i="64" s="1"/>
  <c r="P2759" i="64"/>
  <c r="CL2752" i="64" a="1"/>
  <c r="CL2752" i="64" s="1"/>
  <c r="CL2759" i="64" s="1"/>
  <c r="AW585" i="64"/>
  <c r="CA559" i="64"/>
  <c r="CB558" i="64"/>
  <c r="CA561" i="64"/>
  <c r="CE507" i="64"/>
  <c r="CD508" i="64"/>
  <c r="CD510" i="64"/>
  <c r="L2759" i="64"/>
  <c r="AD2752" i="64" a="1"/>
  <c r="AD2752" i="64" s="1"/>
  <c r="AP1023" i="64"/>
  <c r="AO1705" i="64"/>
  <c r="AO1707" i="64"/>
  <c r="AQ1022" i="64" a="1"/>
  <c r="AQ1022" i="64" s="1"/>
  <c r="AK906" i="64"/>
  <c r="AL898" i="64"/>
  <c r="AL901" i="64" s="1"/>
  <c r="AL910" i="64" s="1"/>
  <c r="AL912" i="64" s="1"/>
  <c r="AL902" i="64" s="1"/>
  <c r="AL904" i="64" s="1"/>
  <c r="AL905" i="64" s="1"/>
  <c r="AK909" i="64"/>
  <c r="AK913" i="64" s="1"/>
  <c r="AJ918" i="64"/>
  <c r="AJ914" i="64"/>
  <c r="AX252" i="64" a="1"/>
  <c r="AX252" i="64" s="1"/>
  <c r="CL95" i="861"/>
  <c r="CK95" i="861"/>
  <c r="CK64" i="861"/>
  <c r="CG2162" i="64"/>
  <c r="P2155" i="64"/>
  <c r="M1985" i="64"/>
  <c r="P1985" i="64"/>
  <c r="P405" i="64"/>
  <c r="B11" i="1225"/>
  <c r="P1704" i="64"/>
  <c r="AG456" i="64"/>
  <c r="CK1394" i="64"/>
  <c r="M1386" i="64"/>
  <c r="M1393" i="64" s="1"/>
  <c r="P1386" i="64"/>
  <c r="P1393" i="64" s="1"/>
  <c r="L1325" i="64"/>
  <c r="O1325" i="64"/>
  <c r="P1325" i="64"/>
  <c r="N1325" i="64"/>
  <c r="M1325" i="64"/>
  <c r="CA2752" i="64" a="1"/>
  <c r="CA2752" i="64" s="1"/>
  <c r="CA2759" i="64" s="1"/>
  <c r="CB2752" i="64" a="1"/>
  <c r="CB2752" i="64" s="1"/>
  <c r="CB2759" i="64" s="1"/>
  <c r="CC2752" i="64" a="1"/>
  <c r="CC2752" i="64" s="1"/>
  <c r="CC2759" i="64" s="1"/>
  <c r="CD2752" i="64" a="1"/>
  <c r="CD2752" i="64" s="1"/>
  <c r="CD2759" i="64" s="1"/>
  <c r="CE2752" i="64" a="1"/>
  <c r="CE2752" i="64" s="1"/>
  <c r="CE2759" i="64" s="1"/>
  <c r="CF2752" i="64" a="1"/>
  <c r="CF2752" i="64" s="1"/>
  <c r="CF2759" i="64" s="1"/>
  <c r="CG2752" i="64" a="1"/>
  <c r="CG2752" i="64" s="1"/>
  <c r="CG2759" i="64" s="1"/>
  <c r="CH2752" i="64" a="1"/>
  <c r="CH2752" i="64" s="1"/>
  <c r="CH2759" i="64" s="1"/>
  <c r="CI2752" i="64" a="1"/>
  <c r="CI2752" i="64" s="1"/>
  <c r="CI2759" i="64" s="1"/>
  <c r="CJ2752" i="64" a="1"/>
  <c r="CJ2752" i="64" s="1"/>
  <c r="CJ2759" i="64" s="1"/>
  <c r="CK2752" i="64" a="1"/>
  <c r="CK2752" i="64" s="1"/>
  <c r="CK2759" i="64" s="1"/>
  <c r="BC2752" i="64" a="1"/>
  <c r="BC2752" i="64" s="1"/>
  <c r="BC2759" i="64" s="1"/>
  <c r="BD2752" i="64" a="1"/>
  <c r="BD2752" i="64" s="1"/>
  <c r="BD2759" i="64" s="1"/>
  <c r="BE2752" i="64" a="1"/>
  <c r="BE2752" i="64" s="1"/>
  <c r="BE2759" i="64" s="1"/>
  <c r="BF2752" i="64" a="1"/>
  <c r="BF2752" i="64" s="1"/>
  <c r="BF2759" i="64" s="1"/>
  <c r="BG2752" i="64" a="1"/>
  <c r="BG2752" i="64" s="1"/>
  <c r="BG2759" i="64" s="1"/>
  <c r="BH2752" i="64" a="1"/>
  <c r="BH2752" i="64" s="1"/>
  <c r="BH2759" i="64" s="1"/>
  <c r="BI2752" i="64" a="1"/>
  <c r="BI2752" i="64" s="1"/>
  <c r="BI2759" i="64" s="1"/>
  <c r="BJ2752" i="64" a="1"/>
  <c r="BJ2752" i="64" s="1"/>
  <c r="BJ2759" i="64" s="1"/>
  <c r="BK2752" i="64" a="1"/>
  <c r="BK2752" i="64" s="1"/>
  <c r="BK2759" i="64" s="1"/>
  <c r="BL2752" i="64" a="1"/>
  <c r="BL2752" i="64" s="1"/>
  <c r="BL2759" i="64" s="1"/>
  <c r="BM2752" i="64" a="1"/>
  <c r="BM2752" i="64" s="1"/>
  <c r="BM2759" i="64" s="1"/>
  <c r="BN2752" i="64" a="1"/>
  <c r="BN2752" i="64" s="1"/>
  <c r="BN2759" i="64" s="1"/>
  <c r="AE2752" i="64" a="1"/>
  <c r="AE2752" i="64" s="1"/>
  <c r="AF2752" i="64" a="1"/>
  <c r="AF2752" i="64" s="1"/>
  <c r="AF2759" i="64" s="1"/>
  <c r="AG2752" i="64" a="1"/>
  <c r="AG2752" i="64" s="1"/>
  <c r="AG2759" i="64" s="1"/>
  <c r="AH2752" i="64" a="1"/>
  <c r="AH2752" i="64" s="1"/>
  <c r="AH2759" i="64" s="1"/>
  <c r="AI2752" i="64" a="1"/>
  <c r="AI2752" i="64" s="1"/>
  <c r="AI2759" i="64" s="1"/>
  <c r="AJ2752" i="64" a="1"/>
  <c r="AJ2752" i="64" s="1"/>
  <c r="AJ2759" i="64" s="1"/>
  <c r="AK2752" i="64" a="1"/>
  <c r="AK2752" i="64" s="1"/>
  <c r="AK2759" i="64" s="1"/>
  <c r="AL2752" i="64" a="1"/>
  <c r="AL2752" i="64" s="1"/>
  <c r="AL2759" i="64" s="1"/>
  <c r="AM2752" i="64" a="1"/>
  <c r="AM2752" i="64" s="1"/>
  <c r="AM2759" i="64" s="1"/>
  <c r="AN2752" i="64" a="1"/>
  <c r="AN2752" i="64" s="1"/>
  <c r="AN2759" i="64" s="1"/>
  <c r="AO2752" i="64" a="1"/>
  <c r="AO2752" i="64" s="1"/>
  <c r="AO2759" i="64" s="1"/>
  <c r="AP2752" i="64" a="1"/>
  <c r="AP2752" i="64" s="1"/>
  <c r="AP2759" i="64" s="1"/>
  <c r="AQ2752" i="64" a="1"/>
  <c r="AQ2752" i="64" s="1"/>
  <c r="AQ2759" i="64" s="1"/>
  <c r="AR2752" i="64" a="1"/>
  <c r="AR2752" i="64" s="1"/>
  <c r="AR2759" i="64" s="1"/>
  <c r="AS2752" i="64" a="1"/>
  <c r="AS2752" i="64" s="1"/>
  <c r="AS2759" i="64" s="1"/>
  <c r="AT2752" i="64" a="1"/>
  <c r="AT2752" i="64" s="1"/>
  <c r="AT2759" i="64" s="1"/>
  <c r="AU2752" i="64" a="1"/>
  <c r="AU2752" i="64" s="1"/>
  <c r="AU2759" i="64" s="1"/>
  <c r="AV2752" i="64" a="1"/>
  <c r="AV2752" i="64" s="1"/>
  <c r="AV2759" i="64" s="1"/>
  <c r="AW2752" i="64" a="1"/>
  <c r="AW2752" i="64" s="1"/>
  <c r="AW2759" i="64" s="1"/>
  <c r="AX2752" i="64" a="1"/>
  <c r="AX2752" i="64" s="1"/>
  <c r="AX2759" i="64" s="1"/>
  <c r="AY2752" i="64" a="1"/>
  <c r="AY2752" i="64" s="1"/>
  <c r="AY2759" i="64" s="1"/>
  <c r="AZ2752" i="64" a="1"/>
  <c r="AZ2752" i="64" s="1"/>
  <c r="AZ2759" i="64" s="1"/>
  <c r="BA2752" i="64" a="1"/>
  <c r="BA2752" i="64" s="1"/>
  <c r="BA2759" i="64" s="1"/>
  <c r="BB2752" i="64" a="1"/>
  <c r="BB2752" i="64" s="1"/>
  <c r="BB2759" i="64" s="1"/>
  <c r="BO2752" i="64" a="1"/>
  <c r="BO2752" i="64" s="1"/>
  <c r="BO2759" i="64" s="1"/>
  <c r="BP2752" i="64" a="1"/>
  <c r="BP2752" i="64" s="1"/>
  <c r="BP2759" i="64" s="1"/>
  <c r="BQ2752" i="64" a="1"/>
  <c r="BQ2752" i="64" s="1"/>
  <c r="BQ2759" i="64" s="1"/>
  <c r="BR2752" i="64" a="1"/>
  <c r="BR2752" i="64" s="1"/>
  <c r="BR2759" i="64" s="1"/>
  <c r="BS2752" i="64" a="1"/>
  <c r="BS2752" i="64" s="1"/>
  <c r="BS2759" i="64" s="1"/>
  <c r="BT2752" i="64" a="1"/>
  <c r="BT2752" i="64" s="1"/>
  <c r="BT2759" i="64" s="1"/>
  <c r="BU2752" i="64" a="1"/>
  <c r="BU2752" i="64" s="1"/>
  <c r="BU2759" i="64" s="1"/>
  <c r="BV2752" i="64" a="1"/>
  <c r="BV2752" i="64" s="1"/>
  <c r="BV2759" i="64" s="1"/>
  <c r="BW2752" i="64" a="1"/>
  <c r="BW2752" i="64" s="1"/>
  <c r="BW2759" i="64" s="1"/>
  <c r="BX2752" i="64" a="1"/>
  <c r="BX2752" i="64" s="1"/>
  <c r="BX2759" i="64" s="1"/>
  <c r="BY2752" i="64" a="1"/>
  <c r="BY2752" i="64" s="1"/>
  <c r="BY2759" i="64" s="1"/>
  <c r="BZ2752" i="64" a="1"/>
  <c r="BZ2752" i="64" s="1"/>
  <c r="BZ2759" i="64" s="1"/>
  <c r="P1274" i="64"/>
  <c r="P2558" i="64"/>
  <c r="P1288" i="64"/>
  <c r="P1283" i="64"/>
  <c r="M2400" i="64"/>
  <c r="P2400" i="64"/>
  <c r="P1468" i="64"/>
  <c r="N1470" i="64"/>
  <c r="P1470" i="64"/>
  <c r="K906" i="64"/>
  <c r="L898" i="64"/>
  <c r="M180" i="64"/>
  <c r="N180" i="64"/>
  <c r="O180" i="64"/>
  <c r="P180" i="64"/>
  <c r="M166" i="64"/>
  <c r="N166" i="64"/>
  <c r="O166" i="64"/>
  <c r="P166" i="64"/>
  <c r="P165" i="64"/>
  <c r="M168" i="64"/>
  <c r="N168" i="64"/>
  <c r="O168" i="64"/>
  <c r="P168" i="64"/>
  <c r="M155" i="64"/>
  <c r="N155" i="64"/>
  <c r="O155" i="64"/>
  <c r="P155" i="64"/>
  <c r="CI187" i="64"/>
  <c r="CI188" i="64" s="1"/>
  <c r="CJ185" i="64"/>
  <c r="M1515" i="64"/>
  <c r="N1515" i="64"/>
  <c r="O1515" i="64"/>
  <c r="P1515" i="64"/>
  <c r="CK1227" i="64"/>
  <c r="CK1244" i="64" s="1"/>
  <c r="CK1245" i="64" s="1"/>
  <c r="P1209" i="64"/>
  <c r="M1241" i="64"/>
  <c r="N1241" i="64"/>
  <c r="O1241" i="64"/>
  <c r="P1241" i="64"/>
  <c r="M1237" i="64"/>
  <c r="N1237" i="64"/>
  <c r="O1237" i="64"/>
  <c r="P1237" i="64"/>
  <c r="M1238" i="64"/>
  <c r="N1238" i="64"/>
  <c r="O1238" i="64"/>
  <c r="P1238" i="64"/>
  <c r="M1239" i="64"/>
  <c r="N1239" i="64"/>
  <c r="O1239" i="64"/>
  <c r="P1239" i="64"/>
  <c r="M1240" i="64"/>
  <c r="N1240" i="64"/>
  <c r="O1240" i="64"/>
  <c r="P1240" i="64"/>
  <c r="M1225" i="64"/>
  <c r="P1225" i="64"/>
  <c r="M1226" i="64"/>
  <c r="P1226" i="64"/>
  <c r="M1222" i="64"/>
  <c r="P1222" i="64"/>
  <c r="M1223" i="64"/>
  <c r="N1223" i="64"/>
  <c r="P1223" i="64"/>
  <c r="L1224" i="64"/>
  <c r="M1224" i="64"/>
  <c r="M1212" i="64"/>
  <c r="N1212" i="64"/>
  <c r="O1212" i="64"/>
  <c r="P1212" i="64"/>
  <c r="CK1518" i="64"/>
  <c r="M1176" i="64"/>
  <c r="N1176" i="64"/>
  <c r="P1176" i="64"/>
  <c r="P1138" i="64"/>
  <c r="P1134" i="64"/>
  <c r="M17" i="863"/>
  <c r="M33" i="861" s="1"/>
  <c r="P17" i="863"/>
  <c r="P33" i="861" s="1"/>
  <c r="AX324" i="64"/>
  <c r="AY320" i="64"/>
  <c r="AY321" i="64"/>
  <c r="AY303" i="64"/>
  <c r="AY304" i="64"/>
  <c r="AY322" i="64"/>
  <c r="AY323" i="64"/>
  <c r="AY305" i="64"/>
  <c r="AX306" i="64"/>
  <c r="CB3" i="860"/>
  <c r="CB4" i="860" s="1"/>
  <c r="CC2" i="860"/>
  <c r="CB1" i="860"/>
  <c r="CB7" i="860"/>
  <c r="AW1100" i="64"/>
  <c r="AW1110" i="64" s="1"/>
  <c r="AV1110" i="64"/>
  <c r="AX1104" i="64" a="1"/>
  <c r="AX1104" i="64" s="1"/>
  <c r="AX1099" i="64" a="1"/>
  <c r="AX1099" i="64" s="1"/>
  <c r="AV2902" i="64"/>
  <c r="AW687" i="64"/>
  <c r="AW2894" i="64"/>
  <c r="AX2885" i="64" a="1"/>
  <c r="AX2885" i="64" s="1"/>
  <c r="AX2886" i="64" a="1"/>
  <c r="AX2886" i="64" s="1"/>
  <c r="AX2887" i="64" a="1"/>
  <c r="AX2887" i="64" s="1"/>
  <c r="AX2888" i="64" a="1"/>
  <c r="AX2888" i="64" s="1"/>
  <c r="AX2889" i="64" a="1"/>
  <c r="AX2889" i="64" s="1"/>
  <c r="AX2891" i="64" a="1"/>
  <c r="AX2891" i="64" s="1"/>
  <c r="AX2890" i="64" a="1"/>
  <c r="AX2890" i="64" s="1"/>
  <c r="AX2892" i="64" a="1"/>
  <c r="AX2892" i="64" s="1"/>
  <c r="AX2893" i="64" a="1"/>
  <c r="AX2893" i="64" s="1"/>
  <c r="AX685" i="64" a="1"/>
  <c r="AX685" i="64" s="1"/>
  <c r="AX663" i="64" a="1"/>
  <c r="AX663" i="64" s="1"/>
  <c r="AX686" i="64" a="1"/>
  <c r="AX686" i="64" s="1"/>
  <c r="AW664" i="64"/>
  <c r="AX3065" i="64"/>
  <c r="AX3099" i="64"/>
  <c r="AW2998" i="64"/>
  <c r="AW2976" i="64"/>
  <c r="AX3403" i="64" a="1"/>
  <c r="AX3403" i="64" s="1"/>
  <c r="AX2977" i="64" a="1"/>
  <c r="AX2977" i="64" s="1"/>
  <c r="AX2997" i="64" a="1"/>
  <c r="AX2997" i="64" s="1"/>
  <c r="CG2656" i="64"/>
  <c r="CH2654" i="64"/>
  <c r="CH2633" i="64"/>
  <c r="CH2635" i="64" s="1"/>
  <c r="CI2613" i="64"/>
  <c r="AT2530" i="64"/>
  <c r="AU2521" i="64"/>
  <c r="AV2519" i="64"/>
  <c r="AV2528" i="64"/>
  <c r="AV2520" i="64"/>
  <c r="AV2529" i="64"/>
  <c r="AX2525" i="64" a="1"/>
  <c r="AX2525" i="64" s="1"/>
  <c r="AX2524" i="64" a="1"/>
  <c r="AX2524" i="64" s="1"/>
  <c r="AX2515" i="64" a="1"/>
  <c r="AX2515" i="64" s="1"/>
  <c r="AX2516" i="64" a="1"/>
  <c r="AX2516" i="64" s="1"/>
  <c r="AW2512" i="64"/>
  <c r="AW2511" i="64"/>
  <c r="AX2506" i="64" a="1"/>
  <c r="AX2506" i="64" s="1"/>
  <c r="AX2507" i="64" a="1"/>
  <c r="AX2507" i="64" s="1"/>
  <c r="AW3045" i="64"/>
  <c r="AX3044" i="64" a="1"/>
  <c r="AX3044" i="64" s="1"/>
  <c r="AX975" i="64" a="1"/>
  <c r="AX975" i="64" s="1"/>
  <c r="AY2788" i="64"/>
  <c r="AY2789" i="64" s="1"/>
  <c r="AW2264" i="64"/>
  <c r="AW1913" i="64"/>
  <c r="AW2427" i="64"/>
  <c r="AW1492" i="64"/>
  <c r="AW1001" i="64"/>
  <c r="AW977" i="64"/>
  <c r="AV105" i="64"/>
  <c r="AX970" i="64" a="1"/>
  <c r="AX970" i="64" s="1"/>
  <c r="AX118" i="64" a="1"/>
  <c r="AX118" i="64" s="1"/>
  <c r="AX662" i="64" a="1"/>
  <c r="AX662" i="64" s="1"/>
  <c r="AX98" i="64" a="1"/>
  <c r="AX98" i="64" s="1"/>
  <c r="AX102" i="64" a="1"/>
  <c r="AX102" i="64" s="1"/>
  <c r="AX103" i="64" a="1"/>
  <c r="AX103" i="64" s="1"/>
  <c r="AW99" i="64"/>
  <c r="AX96" i="64" a="1"/>
  <c r="AX96" i="64" s="1"/>
  <c r="AX97" i="64" a="1"/>
  <c r="AX97" i="64" s="1"/>
  <c r="AX1000" i="64" a="1"/>
  <c r="AX1000" i="64" s="1"/>
  <c r="AX3300" i="64" a="1"/>
  <c r="AX3300" i="64" s="1"/>
  <c r="AX3326" i="64" a="1"/>
  <c r="AX3326" i="64" s="1"/>
  <c r="AX3351" i="64" a="1"/>
  <c r="AX3351" i="64" s="1"/>
  <c r="AX3377" i="64" a="1"/>
  <c r="AX3377" i="64" s="1"/>
  <c r="AX2403" i="64" a="1"/>
  <c r="AX2403" i="64" s="1"/>
  <c r="AX2404" i="64" s="1"/>
  <c r="AW136" i="64"/>
  <c r="AX133" i="64" a="1"/>
  <c r="AX133" i="64" s="1"/>
  <c r="AX134" i="64" a="1"/>
  <c r="AX134" i="64" s="1"/>
  <c r="AX135" i="64" a="1"/>
  <c r="AX135" i="64" s="1"/>
  <c r="AX132" i="64" a="1"/>
  <c r="AX132" i="64" s="1"/>
  <c r="AX2345" i="64" a="1"/>
  <c r="AX2345" i="64" s="1"/>
  <c r="AX2346" i="64" s="1"/>
  <c r="AX584" i="64" a="1"/>
  <c r="AX584" i="64" s="1"/>
  <c r="AX3427" i="64" a="1"/>
  <c r="AX3427" i="64" s="1"/>
  <c r="AX2265" i="64" a="1"/>
  <c r="AX2265" i="64" s="1"/>
  <c r="AX2683" i="64" a="1"/>
  <c r="AX2683" i="64" s="1"/>
  <c r="AX2691" i="64" s="1"/>
  <c r="AX2426" i="64" a="1"/>
  <c r="AX2426" i="64" s="1"/>
  <c r="AX2434" i="64" a="1"/>
  <c r="AX2434" i="64" s="1"/>
  <c r="AX2428" i="64" a="1"/>
  <c r="AX2428" i="64" s="1"/>
  <c r="AX1912" i="64" a="1"/>
  <c r="AX1912" i="64" s="1"/>
  <c r="AX1491" i="64" a="1"/>
  <c r="AX1491" i="64" s="1"/>
  <c r="AY3099" i="64" a="1"/>
  <c r="AX2511" i="64" a="1"/>
  <c r="AX1100" i="64" a="1"/>
  <c r="AX2976" i="64" a="1"/>
  <c r="AX687" i="64" a="1"/>
  <c r="AX2998" i="64" a="1"/>
  <c r="AX1001" i="64" a="1"/>
  <c r="AY3065" i="64" a="1"/>
  <c r="AQ1023" i="64" a="1"/>
  <c r="AX2427" i="64" a="1"/>
  <c r="AX585" i="64" a="1"/>
  <c r="AX1913" i="64" a="1"/>
  <c r="AX977" i="64" a="1"/>
  <c r="AX3045" i="64" a="1"/>
  <c r="AX2512" i="64" a="1"/>
  <c r="AX664" i="64" a="1"/>
  <c r="AX1492" i="64" a="1"/>
  <c r="AX2264" i="64" a="1"/>
  <c r="AW48" i="1413" l="1"/>
  <c r="AV53" i="1413"/>
  <c r="AV57" i="1413"/>
  <c r="AV18" i="861" s="1"/>
  <c r="AU63" i="1413"/>
  <c r="AU91" i="861" s="1"/>
  <c r="AX26" i="1413"/>
  <c r="AW37" i="1413"/>
  <c r="AW69" i="861" s="1"/>
  <c r="AW49" i="1413"/>
  <c r="CG1442" i="64"/>
  <c r="AX718" i="64"/>
  <c r="AW1838" i="64"/>
  <c r="AX1832" i="64"/>
  <c r="AW1798" i="64"/>
  <c r="AW1800" i="64" s="1"/>
  <c r="AO632" i="64"/>
  <c r="AO618" i="64"/>
  <c r="AO622" i="64" s="1"/>
  <c r="AO616" i="64"/>
  <c r="AO626" i="64" s="1"/>
  <c r="AO628" i="64" s="1"/>
  <c r="AX3218" i="64"/>
  <c r="AY3213" i="64"/>
  <c r="L1289" i="64"/>
  <c r="N1289" i="64"/>
  <c r="O1289" i="64"/>
  <c r="K1289" i="64"/>
  <c r="CE788" i="64"/>
  <c r="CE792" i="64" s="1"/>
  <c r="CE784" i="64"/>
  <c r="CF779" i="64"/>
  <c r="CF783" i="64" s="1"/>
  <c r="CL2753" i="64"/>
  <c r="CL2760" i="64" s="1"/>
  <c r="AX585" i="64"/>
  <c r="CF507" i="64"/>
  <c r="CE508" i="64"/>
  <c r="CE510" i="64"/>
  <c r="CB559" i="64"/>
  <c r="CC558" i="64"/>
  <c r="CB561" i="64"/>
  <c r="AP1701" i="64"/>
  <c r="AP1705" i="64" s="1"/>
  <c r="AQ1701" i="64" s="1"/>
  <c r="AD2759" i="64"/>
  <c r="AD2753" i="64"/>
  <c r="AD2760" i="64" s="1"/>
  <c r="AQ1023" i="64"/>
  <c r="AK918" i="64"/>
  <c r="AK914" i="64"/>
  <c r="AL909" i="64"/>
  <c r="AL913" i="64" s="1"/>
  <c r="AL906" i="64"/>
  <c r="AM898" i="64"/>
  <c r="AM901" i="64" s="1"/>
  <c r="AM910" i="64" s="1"/>
  <c r="AM912" i="64" s="1"/>
  <c r="AM902" i="64" s="1"/>
  <c r="AM904" i="64" s="1"/>
  <c r="AM905" i="64" s="1"/>
  <c r="AY252" i="64" a="1"/>
  <c r="AY252" i="64" s="1"/>
  <c r="AR1022" i="64" a="1"/>
  <c r="AR1022" i="64" s="1"/>
  <c r="M2158" i="64"/>
  <c r="P2158" i="64"/>
  <c r="CH2162" i="64"/>
  <c r="L1704" i="64"/>
  <c r="M1704" i="64"/>
  <c r="BM456" i="64"/>
  <c r="AF456" i="64"/>
  <c r="BL456" i="64"/>
  <c r="BN456" i="64"/>
  <c r="AH456" i="64"/>
  <c r="CH456" i="64"/>
  <c r="BF456" i="64"/>
  <c r="AP456" i="64"/>
  <c r="BV456" i="64"/>
  <c r="BU456" i="64"/>
  <c r="BT456" i="64"/>
  <c r="BK456" i="64"/>
  <c r="BS456" i="64"/>
  <c r="AE456" i="64"/>
  <c r="AE459" i="64"/>
  <c r="BJ456" i="64"/>
  <c r="BR456" i="64"/>
  <c r="BB456" i="64"/>
  <c r="CK456" i="64"/>
  <c r="BI456" i="64"/>
  <c r="BQ456" i="64"/>
  <c r="BA456" i="64"/>
  <c r="CJ456" i="64"/>
  <c r="BH456" i="64"/>
  <c r="BP456" i="64"/>
  <c r="AZ456" i="64"/>
  <c r="CI456" i="64"/>
  <c r="BG456" i="64"/>
  <c r="BO456" i="64"/>
  <c r="AY456" i="64"/>
  <c r="AX456" i="64"/>
  <c r="CG456" i="64"/>
  <c r="BE456" i="64"/>
  <c r="AO456" i="64"/>
  <c r="AW456" i="64"/>
  <c r="CF456" i="64"/>
  <c r="BD456" i="64"/>
  <c r="AN456" i="64"/>
  <c r="AV456" i="64"/>
  <c r="CE456" i="64"/>
  <c r="BC456" i="64"/>
  <c r="AM456" i="64"/>
  <c r="AU456" i="64"/>
  <c r="CD456" i="64"/>
  <c r="BZ456" i="64"/>
  <c r="AL456" i="64"/>
  <c r="AT456" i="64"/>
  <c r="CC456" i="64"/>
  <c r="BY456" i="64"/>
  <c r="AK456" i="64"/>
  <c r="AS456" i="64"/>
  <c r="CB456" i="64"/>
  <c r="BX456" i="64"/>
  <c r="AJ456" i="64"/>
  <c r="AR456" i="64"/>
  <c r="CA456" i="64"/>
  <c r="BW456" i="64"/>
  <c r="AI456" i="64"/>
  <c r="AQ456" i="64"/>
  <c r="M1387" i="64"/>
  <c r="M1394" i="64" s="1"/>
  <c r="P1387" i="64"/>
  <c r="P1394" i="64" s="1"/>
  <c r="BA1325" i="64"/>
  <c r="BA1319" i="64"/>
  <c r="BA1326" i="64" s="1"/>
  <c r="BI1325" i="64"/>
  <c r="BI1319" i="64"/>
  <c r="BI1326" i="64" s="1"/>
  <c r="CD1325" i="64"/>
  <c r="CD1319" i="64"/>
  <c r="CD1326" i="64" s="1"/>
  <c r="BP1325" i="64"/>
  <c r="BP1319" i="64"/>
  <c r="BP1326" i="64" s="1"/>
  <c r="AZ1325" i="64"/>
  <c r="AZ1319" i="64"/>
  <c r="AZ1326" i="64" s="1"/>
  <c r="BH1325" i="64"/>
  <c r="BH1319" i="64"/>
  <c r="BH1326" i="64" s="1"/>
  <c r="CC1325" i="64"/>
  <c r="CC1319" i="64"/>
  <c r="CC1326" i="64" s="1"/>
  <c r="BO1325" i="64"/>
  <c r="BO1319" i="64"/>
  <c r="AY1325" i="64"/>
  <c r="AY1319" i="64"/>
  <c r="AY1326" i="64" s="1"/>
  <c r="BG1325" i="64"/>
  <c r="BG1319" i="64"/>
  <c r="BG1326" i="64" s="1"/>
  <c r="CB1325" i="64"/>
  <c r="CB1319" i="64"/>
  <c r="CB1326" i="64" s="1"/>
  <c r="AX1325" i="64"/>
  <c r="AX1319" i="64"/>
  <c r="AX1326" i="64" s="1"/>
  <c r="BF1325" i="64"/>
  <c r="BF1319" i="64"/>
  <c r="BF1326" i="64" s="1"/>
  <c r="CA1325" i="64"/>
  <c r="CA1319" i="64"/>
  <c r="AO1325" i="64"/>
  <c r="AO1319" i="64"/>
  <c r="AO1326" i="64" s="1"/>
  <c r="AW1325" i="64"/>
  <c r="AW1319" i="64"/>
  <c r="AW1326" i="64" s="1"/>
  <c r="BE1325" i="64"/>
  <c r="BE1319" i="64"/>
  <c r="BE1326" i="64" s="1"/>
  <c r="AN1325" i="64"/>
  <c r="AN1319" i="64"/>
  <c r="AN1326" i="64" s="1"/>
  <c r="AV1325" i="64"/>
  <c r="AV1319" i="64"/>
  <c r="AV1326" i="64" s="1"/>
  <c r="BD1325" i="64"/>
  <c r="BD1319" i="64"/>
  <c r="BD1326" i="64" s="1"/>
  <c r="AM1325" i="64"/>
  <c r="AM1319" i="64"/>
  <c r="AM1326" i="64" s="1"/>
  <c r="AU1325" i="64"/>
  <c r="AU1319" i="64"/>
  <c r="AU1326" i="64" s="1"/>
  <c r="BC1325" i="64"/>
  <c r="BC1319" i="64"/>
  <c r="BZ1325" i="64"/>
  <c r="BZ1319" i="64"/>
  <c r="BZ1326" i="64" s="1"/>
  <c r="AL1325" i="64"/>
  <c r="AL1319" i="64"/>
  <c r="AL1326" i="64" s="1"/>
  <c r="AT1325" i="64"/>
  <c r="AT1319" i="64"/>
  <c r="AT1326" i="64" s="1"/>
  <c r="BY1325" i="64"/>
  <c r="BY1319" i="64"/>
  <c r="BY1326" i="64" s="1"/>
  <c r="AK1325" i="64"/>
  <c r="AK1319" i="64"/>
  <c r="AK1326" i="64" s="1"/>
  <c r="AS1325" i="64"/>
  <c r="AS1319" i="64"/>
  <c r="AS1326" i="64" s="1"/>
  <c r="BN1325" i="64"/>
  <c r="BN1319" i="64"/>
  <c r="BN1326" i="64" s="1"/>
  <c r="BX1325" i="64"/>
  <c r="BX1319" i="64"/>
  <c r="BX1326" i="64" s="1"/>
  <c r="AJ1325" i="64"/>
  <c r="AJ1319" i="64"/>
  <c r="AJ1326" i="64" s="1"/>
  <c r="AR1325" i="64"/>
  <c r="AR1319" i="64"/>
  <c r="AR1326" i="64" s="1"/>
  <c r="CK1325" i="64"/>
  <c r="CK1319" i="64"/>
  <c r="CK1326" i="64" s="1"/>
  <c r="BW1325" i="64"/>
  <c r="BW1319" i="64"/>
  <c r="BW1326" i="64" s="1"/>
  <c r="AI1325" i="64"/>
  <c r="AI1319" i="64"/>
  <c r="AI1326" i="64" s="1"/>
  <c r="AQ1325" i="64"/>
  <c r="AQ1319" i="64"/>
  <c r="CJ1325" i="64"/>
  <c r="CJ1319" i="64"/>
  <c r="CJ1326" i="64" s="1"/>
  <c r="BV1325" i="64"/>
  <c r="BV1319" i="64"/>
  <c r="BV1326" i="64" s="1"/>
  <c r="AH1325" i="64"/>
  <c r="AH1319" i="64"/>
  <c r="AH1326" i="64" s="1"/>
  <c r="CI1325" i="64"/>
  <c r="CI1319" i="64"/>
  <c r="CI1326" i="64" s="1"/>
  <c r="BU1325" i="64"/>
  <c r="BU1319" i="64"/>
  <c r="BU1326" i="64" s="1"/>
  <c r="AG1325" i="64"/>
  <c r="AG1319" i="64"/>
  <c r="AG1326" i="64" s="1"/>
  <c r="BM1325" i="64"/>
  <c r="BM1319" i="64"/>
  <c r="BM1326" i="64" s="1"/>
  <c r="CH1325" i="64"/>
  <c r="CH1319" i="64"/>
  <c r="CH1326" i="64" s="1"/>
  <c r="BT1325" i="64"/>
  <c r="BT1319" i="64"/>
  <c r="BT1326" i="64" s="1"/>
  <c r="AF1325" i="64"/>
  <c r="AF1319" i="64"/>
  <c r="AF1326" i="64" s="1"/>
  <c r="BL1325" i="64"/>
  <c r="BL1319" i="64"/>
  <c r="BL1326" i="64" s="1"/>
  <c r="CG1325" i="64"/>
  <c r="CG1319" i="64"/>
  <c r="CG1326" i="64" s="1"/>
  <c r="BS1325" i="64"/>
  <c r="BS1319" i="64"/>
  <c r="BS1326" i="64" s="1"/>
  <c r="AE1325" i="64"/>
  <c r="AE1319" i="64"/>
  <c r="BK1325" i="64"/>
  <c r="BK1319" i="64"/>
  <c r="BK1326" i="64" s="1"/>
  <c r="CF1325" i="64"/>
  <c r="CF1319" i="64"/>
  <c r="CF1326" i="64" s="1"/>
  <c r="BR1325" i="64"/>
  <c r="BR1319" i="64"/>
  <c r="BR1326" i="64" s="1"/>
  <c r="BB1325" i="64"/>
  <c r="BB1319" i="64"/>
  <c r="BB1326" i="64" s="1"/>
  <c r="BJ1325" i="64"/>
  <c r="BJ1319" i="64"/>
  <c r="BJ1326" i="64" s="1"/>
  <c r="CE1325" i="64"/>
  <c r="CE1319" i="64"/>
  <c r="CE1326" i="64" s="1"/>
  <c r="BQ1325" i="64"/>
  <c r="BQ1319" i="64"/>
  <c r="BQ1326" i="64" s="1"/>
  <c r="AP1325" i="64"/>
  <c r="AP1319" i="64"/>
  <c r="AP1326" i="64" s="1"/>
  <c r="AE2759" i="64"/>
  <c r="BB2753" i="64"/>
  <c r="BB2760" i="64" s="1"/>
  <c r="AL2753" i="64"/>
  <c r="AL2760" i="64" s="1"/>
  <c r="AF2753" i="64"/>
  <c r="AF2760" i="64" s="1"/>
  <c r="BF2753" i="64"/>
  <c r="BF2760" i="64" s="1"/>
  <c r="AK2753" i="64"/>
  <c r="AK2760" i="64" s="1"/>
  <c r="AH2753" i="64"/>
  <c r="AH2760" i="64" s="1"/>
  <c r="AG2753" i="64"/>
  <c r="AG2760" i="64" s="1"/>
  <c r="BE2753" i="64"/>
  <c r="BE2760" i="64" s="1"/>
  <c r="AZ2753" i="64"/>
  <c r="AZ2760" i="64" s="1"/>
  <c r="AJ2753" i="64"/>
  <c r="AJ2760" i="64" s="1"/>
  <c r="BD2753" i="64"/>
  <c r="BD2760" i="64" s="1"/>
  <c r="AY2753" i="64"/>
  <c r="AY2760" i="64" s="1"/>
  <c r="AI2753" i="64"/>
  <c r="AI2760" i="64" s="1"/>
  <c r="BC2753" i="64"/>
  <c r="BC2760" i="64" s="1"/>
  <c r="BZ2753" i="64"/>
  <c r="BZ2760" i="64" s="1"/>
  <c r="AX2753" i="64"/>
  <c r="AX2760" i="64" s="1"/>
  <c r="BY2753" i="64"/>
  <c r="BY2760" i="64" s="1"/>
  <c r="AW2753" i="64"/>
  <c r="AW2760" i="64" s="1"/>
  <c r="CK2753" i="64"/>
  <c r="CK2760" i="64" s="1"/>
  <c r="BX2753" i="64"/>
  <c r="BX2760" i="64" s="1"/>
  <c r="AV2753" i="64"/>
  <c r="AV2760" i="64" s="1"/>
  <c r="CJ2753" i="64"/>
  <c r="CJ2760" i="64" s="1"/>
  <c r="BW2753" i="64"/>
  <c r="BW2760" i="64" s="1"/>
  <c r="AU2753" i="64"/>
  <c r="AU2760" i="64" s="1"/>
  <c r="AE2753" i="64"/>
  <c r="AE2760" i="64" s="1"/>
  <c r="CI2753" i="64"/>
  <c r="CI2760" i="64" s="1"/>
  <c r="BV2753" i="64"/>
  <c r="BV2760" i="64" s="1"/>
  <c r="AT2753" i="64"/>
  <c r="AT2760" i="64" s="1"/>
  <c r="BN2753" i="64"/>
  <c r="BN2760" i="64" s="1"/>
  <c r="CH2753" i="64"/>
  <c r="CH2760" i="64" s="1"/>
  <c r="BU2753" i="64"/>
  <c r="BU2760" i="64" s="1"/>
  <c r="AS2753" i="64"/>
  <c r="AS2760" i="64" s="1"/>
  <c r="BM2753" i="64"/>
  <c r="BM2760" i="64" s="1"/>
  <c r="CG2753" i="64"/>
  <c r="CG2760" i="64" s="1"/>
  <c r="BT2753" i="64"/>
  <c r="BT2760" i="64" s="1"/>
  <c r="AR2753" i="64"/>
  <c r="AR2760" i="64" s="1"/>
  <c r="BL2753" i="64"/>
  <c r="BL2760" i="64" s="1"/>
  <c r="CF2753" i="64"/>
  <c r="CF2760" i="64" s="1"/>
  <c r="BA2753" i="64"/>
  <c r="BA2760" i="64" s="1"/>
  <c r="BS2753" i="64"/>
  <c r="BS2760" i="64" s="1"/>
  <c r="AQ2753" i="64"/>
  <c r="AQ2760" i="64" s="1"/>
  <c r="BK2753" i="64"/>
  <c r="BK2760" i="64" s="1"/>
  <c r="CE2753" i="64"/>
  <c r="CE2760" i="64" s="1"/>
  <c r="BR2753" i="64"/>
  <c r="BR2760" i="64" s="1"/>
  <c r="AP2753" i="64"/>
  <c r="AP2760" i="64" s="1"/>
  <c r="BJ2753" i="64"/>
  <c r="BJ2760" i="64" s="1"/>
  <c r="CD2753" i="64"/>
  <c r="CD2760" i="64" s="1"/>
  <c r="BQ2753" i="64"/>
  <c r="BQ2760" i="64" s="1"/>
  <c r="AO2753" i="64"/>
  <c r="AO2760" i="64" s="1"/>
  <c r="BI2753" i="64"/>
  <c r="BI2760" i="64" s="1"/>
  <c r="CC2753" i="64"/>
  <c r="CC2760" i="64" s="1"/>
  <c r="BP2753" i="64"/>
  <c r="BP2760" i="64" s="1"/>
  <c r="AN2753" i="64"/>
  <c r="AN2760" i="64" s="1"/>
  <c r="BH2753" i="64"/>
  <c r="BH2760" i="64" s="1"/>
  <c r="CB2753" i="64"/>
  <c r="CB2760" i="64" s="1"/>
  <c r="BO2753" i="64"/>
  <c r="BO2760" i="64" s="1"/>
  <c r="AM2753" i="64"/>
  <c r="AM2760" i="64" s="1"/>
  <c r="BG2753" i="64"/>
  <c r="BG2760" i="64" s="1"/>
  <c r="CA2753" i="64"/>
  <c r="CA2760" i="64" s="1"/>
  <c r="P2567" i="64"/>
  <c r="L1283" i="64"/>
  <c r="M1283" i="64"/>
  <c r="M1288" i="64"/>
  <c r="L170" i="64"/>
  <c r="L188" i="64" s="1"/>
  <c r="M170" i="64"/>
  <c r="N170" i="64"/>
  <c r="N188" i="64" s="1"/>
  <c r="P170" i="64"/>
  <c r="CK185" i="64"/>
  <c r="CJ187" i="64"/>
  <c r="CJ188" i="64" s="1"/>
  <c r="AT2532" i="64"/>
  <c r="AT2533" i="64" s="1"/>
  <c r="M1517" i="64"/>
  <c r="N1517" i="64"/>
  <c r="O1517" i="64"/>
  <c r="P1517" i="64"/>
  <c r="P1224" i="64"/>
  <c r="M1244" i="64"/>
  <c r="N1244" i="64"/>
  <c r="N1245" i="64" s="1"/>
  <c r="O1244" i="64"/>
  <c r="O1245" i="64" s="1"/>
  <c r="M1242" i="64"/>
  <c r="N1242" i="64"/>
  <c r="O1242" i="64"/>
  <c r="P1242" i="64"/>
  <c r="M1227" i="64"/>
  <c r="P1227" i="64"/>
  <c r="P1142" i="64"/>
  <c r="AY306" i="64"/>
  <c r="AY324" i="64"/>
  <c r="AZ320" i="64"/>
  <c r="AZ303" i="64"/>
  <c r="AZ321" i="64"/>
  <c r="AZ304" i="64"/>
  <c r="AZ322" i="64"/>
  <c r="AZ305" i="64"/>
  <c r="AZ323" i="64"/>
  <c r="CC1" i="860"/>
  <c r="CC7" i="860"/>
  <c r="CC3" i="860"/>
  <c r="CC4" i="860" s="1"/>
  <c r="CD2" i="860"/>
  <c r="AX1100" i="64"/>
  <c r="AY1104" i="64" a="1"/>
  <c r="AY1104" i="64" s="1"/>
  <c r="AY1099" i="64" a="1"/>
  <c r="AY1099" i="64" s="1"/>
  <c r="AX687" i="64"/>
  <c r="AW2902" i="64"/>
  <c r="AX2894" i="64"/>
  <c r="AY2885" i="64" a="1"/>
  <c r="AY2885" i="64" s="1"/>
  <c r="AY2886" i="64" a="1"/>
  <c r="AY2886" i="64" s="1"/>
  <c r="AY2887" i="64" a="1"/>
  <c r="AY2887" i="64" s="1"/>
  <c r="AY2888" i="64" a="1"/>
  <c r="AY2888" i="64" s="1"/>
  <c r="AY2889" i="64" a="1"/>
  <c r="AY2889" i="64" s="1"/>
  <c r="AY2890" i="64" a="1"/>
  <c r="AY2890" i="64" s="1"/>
  <c r="AY2892" i="64" a="1"/>
  <c r="AY2892" i="64" s="1"/>
  <c r="AY2893" i="64" a="1"/>
  <c r="AY2893" i="64" s="1"/>
  <c r="AY2891" i="64" a="1"/>
  <c r="AY2891" i="64" s="1"/>
  <c r="AY685" i="64" a="1"/>
  <c r="AY685" i="64" s="1"/>
  <c r="AY663" i="64" a="1"/>
  <c r="AY663" i="64" s="1"/>
  <c r="AY686" i="64" a="1"/>
  <c r="AY686" i="64" s="1"/>
  <c r="AX664" i="64"/>
  <c r="AY3099" i="64"/>
  <c r="AY3065" i="64"/>
  <c r="AX2998" i="64"/>
  <c r="AX2976" i="64"/>
  <c r="AY3403" i="64" a="1"/>
  <c r="AY3403" i="64" s="1"/>
  <c r="AY2977" i="64" a="1"/>
  <c r="AY2977" i="64" s="1"/>
  <c r="AY2997" i="64" a="1"/>
  <c r="AY2997" i="64" s="1"/>
  <c r="CI2654" i="64"/>
  <c r="CH2656" i="64"/>
  <c r="CI2633" i="64"/>
  <c r="CI2635" i="64" s="1"/>
  <c r="CJ2613" i="64"/>
  <c r="AU2530" i="64"/>
  <c r="AU2532" i="64" s="1"/>
  <c r="AU2533" i="64" s="1"/>
  <c r="AV2521" i="64"/>
  <c r="AW2519" i="64"/>
  <c r="AW2528" i="64"/>
  <c r="AW2520" i="64"/>
  <c r="AW2529" i="64"/>
  <c r="AY2525" i="64" a="1"/>
  <c r="AY2525" i="64" s="1"/>
  <c r="AY2524" i="64" a="1"/>
  <c r="AY2524" i="64" s="1"/>
  <c r="AY2516" i="64" a="1"/>
  <c r="AY2516" i="64" s="1"/>
  <c r="AY2515" i="64" a="1"/>
  <c r="AY2515" i="64" s="1"/>
  <c r="AX2512" i="64"/>
  <c r="AX2511" i="64"/>
  <c r="AY2506" i="64" a="1"/>
  <c r="AY2506" i="64" s="1"/>
  <c r="AY2507" i="64" a="1"/>
  <c r="AY2507" i="64" s="1"/>
  <c r="AX3045" i="64"/>
  <c r="AY3044" i="64" a="1"/>
  <c r="AY3044" i="64" s="1"/>
  <c r="AY975" i="64" a="1"/>
  <c r="AY975" i="64" s="1"/>
  <c r="AZ2788" i="64"/>
  <c r="AZ2789" i="64" s="1"/>
  <c r="AX2264" i="64"/>
  <c r="AX1913" i="64"/>
  <c r="AX2427" i="64"/>
  <c r="AX1492" i="64"/>
  <c r="AX1001" i="64"/>
  <c r="AX977" i="64"/>
  <c r="AW105" i="64"/>
  <c r="AY970" i="64" a="1"/>
  <c r="AY970" i="64" s="1"/>
  <c r="AY118" i="64" a="1"/>
  <c r="AY118" i="64" s="1"/>
  <c r="AY662" i="64" a="1"/>
  <c r="AY662" i="64" s="1"/>
  <c r="AY98" i="64" a="1"/>
  <c r="AY98" i="64" s="1"/>
  <c r="AY102" i="64" a="1"/>
  <c r="AY102" i="64" s="1"/>
  <c r="AY103" i="64" a="1"/>
  <c r="AY103" i="64" s="1"/>
  <c r="AX99" i="64"/>
  <c r="AY97" i="64" a="1"/>
  <c r="AY97" i="64" s="1"/>
  <c r="AY96" i="64" a="1"/>
  <c r="AY96" i="64" s="1"/>
  <c r="AY1000" i="64" a="1"/>
  <c r="AY1000" i="64" s="1"/>
  <c r="AY3300" i="64" a="1"/>
  <c r="AY3300" i="64" s="1"/>
  <c r="AY3326" i="64" a="1"/>
  <c r="AY3326" i="64" s="1"/>
  <c r="AY3377" i="64" a="1"/>
  <c r="AY3377" i="64" s="1"/>
  <c r="AY3351" i="64" a="1"/>
  <c r="AY3351" i="64" s="1"/>
  <c r="AY2403" i="64" a="1"/>
  <c r="AY2403" i="64" s="1"/>
  <c r="AY2404" i="64" s="1"/>
  <c r="AX136" i="64"/>
  <c r="AY133" i="64" a="1"/>
  <c r="AY133" i="64" s="1"/>
  <c r="AY134" i="64" a="1"/>
  <c r="AY134" i="64" s="1"/>
  <c r="AY135" i="64" a="1"/>
  <c r="AY135" i="64" s="1"/>
  <c r="AY132" i="64" a="1"/>
  <c r="AY132" i="64" s="1"/>
  <c r="AY2345" i="64" a="1"/>
  <c r="AY2345" i="64" s="1"/>
  <c r="AY2346" i="64" s="1"/>
  <c r="AY584" i="64" a="1"/>
  <c r="AY584" i="64" s="1"/>
  <c r="AY3427" i="64" a="1"/>
  <c r="AY3427" i="64" s="1"/>
  <c r="AY2265" i="64" a="1"/>
  <c r="AY2265" i="64" s="1"/>
  <c r="AY2683" i="64" a="1"/>
  <c r="AY2683" i="64" s="1"/>
  <c r="AY2691" i="64" s="1"/>
  <c r="AY2428" i="64" a="1"/>
  <c r="AY2428" i="64" s="1"/>
  <c r="AY2426" i="64" a="1"/>
  <c r="AY2426" i="64" s="1"/>
  <c r="AY2434" i="64" a="1"/>
  <c r="AY2434" i="64" s="1"/>
  <c r="AY1912" i="64" a="1"/>
  <c r="AY1912" i="64" s="1"/>
  <c r="AY1491" i="64" a="1"/>
  <c r="AY1491" i="64" s="1"/>
  <c r="AY687" i="64" a="1"/>
  <c r="AY585" i="64" a="1"/>
  <c r="AY664" i="64" a="1"/>
  <c r="AY1100" i="64" a="1"/>
  <c r="AY1492" i="64" a="1"/>
  <c r="AY977" i="64" a="1"/>
  <c r="AY2512" i="64" a="1"/>
  <c r="AY2511" i="64" a="1"/>
  <c r="AY1913" i="64" a="1"/>
  <c r="AZ3065" i="64" a="1"/>
  <c r="AY2998" i="64" a="1"/>
  <c r="AY2976" i="64" a="1"/>
  <c r="AY3045" i="64" a="1"/>
  <c r="AY2427" i="64" a="1"/>
  <c r="AY1001" i="64" a="1"/>
  <c r="AZ3099" i="64" a="1"/>
  <c r="AR1023" i="64" a="1"/>
  <c r="AY2264" i="64" a="1"/>
  <c r="AX27" i="1413" l="1"/>
  <c r="AX28" i="1413" s="1"/>
  <c r="AW51" i="1413"/>
  <c r="AW52" i="1413" s="1"/>
  <c r="AW39" i="1413"/>
  <c r="AW90" i="861" s="1"/>
  <c r="AV61" i="1413"/>
  <c r="AV59" i="861" s="1"/>
  <c r="CH1442" i="64"/>
  <c r="AX724" i="64"/>
  <c r="AX719" i="64"/>
  <c r="AY714" i="64"/>
  <c r="AS24" i="861"/>
  <c r="AX1834" i="64"/>
  <c r="AX1795" i="64"/>
  <c r="AX1796" i="64" s="1"/>
  <c r="AO636" i="64"/>
  <c r="AO640" i="64" s="1"/>
  <c r="AO639" i="64"/>
  <c r="AP608" i="64"/>
  <c r="AY3216" i="64"/>
  <c r="AY3217" i="64" s="1"/>
  <c r="K456" i="64"/>
  <c r="CF784" i="64"/>
  <c r="CG779" i="64"/>
  <c r="CG783" i="64" s="1"/>
  <c r="CF788" i="64"/>
  <c r="CF792" i="64" s="1"/>
  <c r="AY585" i="64"/>
  <c r="CC559" i="64"/>
  <c r="CD558" i="64"/>
  <c r="CC561" i="64"/>
  <c r="CF508" i="64"/>
  <c r="CG507" i="64"/>
  <c r="CF510" i="64"/>
  <c r="L1705" i="64"/>
  <c r="M1701" i="64" s="1"/>
  <c r="AP1707" i="64"/>
  <c r="AR1023" i="64"/>
  <c r="AL918" i="64"/>
  <c r="AL914" i="64"/>
  <c r="AM909" i="64"/>
  <c r="AM913" i="64" s="1"/>
  <c r="AZ252" i="64" a="1"/>
  <c r="AZ252" i="64" s="1"/>
  <c r="AS1022" i="64" a="1"/>
  <c r="AS1022" i="64" s="1"/>
  <c r="AQ1705" i="64"/>
  <c r="AR1701" i="64" s="1"/>
  <c r="AQ1707" i="64"/>
  <c r="AN898" i="64"/>
  <c r="AM906" i="64"/>
  <c r="CL64" i="861"/>
  <c r="L2158" i="64"/>
  <c r="K2158" i="64"/>
  <c r="T2163" i="64"/>
  <c r="CI2162" i="64"/>
  <c r="AE457" i="64"/>
  <c r="AF453" i="64" s="1"/>
  <c r="P456" i="64"/>
  <c r="N456" i="64"/>
  <c r="M456" i="64"/>
  <c r="O456" i="64"/>
  <c r="L456" i="64"/>
  <c r="BO1326" i="64"/>
  <c r="O1319" i="64"/>
  <c r="O1326" i="64" s="1"/>
  <c r="CA1326" i="64"/>
  <c r="P1319" i="64"/>
  <c r="P1326" i="64" s="1"/>
  <c r="BC1326" i="64"/>
  <c r="N1319" i="64"/>
  <c r="N1326" i="64" s="1"/>
  <c r="AQ1326" i="64"/>
  <c r="M1319" i="64"/>
  <c r="M1326" i="64" s="1"/>
  <c r="K1319" i="64"/>
  <c r="K1326" i="64" s="1"/>
  <c r="AE1326" i="64"/>
  <c r="L1319" i="64"/>
  <c r="L1326" i="64" s="1"/>
  <c r="P2753" i="64"/>
  <c r="P2760" i="64" s="1"/>
  <c r="K2753" i="64"/>
  <c r="K2760" i="64" s="1"/>
  <c r="M2753" i="64"/>
  <c r="M2760" i="64" s="1"/>
  <c r="L2753" i="64"/>
  <c r="L2760" i="64" s="1"/>
  <c r="O2753" i="64"/>
  <c r="O2760" i="64" s="1"/>
  <c r="N2753" i="64"/>
  <c r="N2760" i="64" s="1"/>
  <c r="M1289" i="64"/>
  <c r="P1289" i="64"/>
  <c r="CK187" i="64"/>
  <c r="CK188" i="64" s="1"/>
  <c r="M1518" i="64"/>
  <c r="N1518" i="64"/>
  <c r="O1518" i="64"/>
  <c r="P1518" i="64"/>
  <c r="P1244" i="64"/>
  <c r="P1245" i="64" s="1"/>
  <c r="M1245" i="64"/>
  <c r="AZ324" i="64"/>
  <c r="BA320" i="64"/>
  <c r="BA321" i="64"/>
  <c r="BA303" i="64"/>
  <c r="BA304" i="64"/>
  <c r="BA322" i="64"/>
  <c r="BA323" i="64"/>
  <c r="BA305" i="64"/>
  <c r="AZ306" i="64"/>
  <c r="CD1" i="860"/>
  <c r="CD7" i="860"/>
  <c r="CD3" i="860"/>
  <c r="CD4" i="860" s="1"/>
  <c r="CE2" i="860"/>
  <c r="AY1100" i="64"/>
  <c r="AY1110" i="64" s="1"/>
  <c r="AX1110" i="64"/>
  <c r="AZ1104" i="64" a="1"/>
  <c r="AZ1104" i="64" s="1"/>
  <c r="AZ1099" i="64" a="1"/>
  <c r="AZ1099" i="64" s="1"/>
  <c r="AX2902" i="64"/>
  <c r="AY687" i="64"/>
  <c r="AY2894" i="64"/>
  <c r="AZ2885" i="64" a="1"/>
  <c r="AZ2885" i="64" s="1"/>
  <c r="AZ2886" i="64" a="1"/>
  <c r="AZ2886" i="64" s="1"/>
  <c r="AZ2891" i="64" a="1"/>
  <c r="AZ2891" i="64" s="1"/>
  <c r="AZ2888" i="64" a="1"/>
  <c r="AZ2888" i="64" s="1"/>
  <c r="AZ2890" i="64" a="1"/>
  <c r="AZ2890" i="64" s="1"/>
  <c r="AZ2892" i="64" a="1"/>
  <c r="AZ2892" i="64" s="1"/>
  <c r="AZ2893" i="64" a="1"/>
  <c r="AZ2893" i="64" s="1"/>
  <c r="AZ2887" i="64" a="1"/>
  <c r="AZ2887" i="64" s="1"/>
  <c r="AZ2889" i="64" a="1"/>
  <c r="AZ2889" i="64" s="1"/>
  <c r="AZ685" i="64" a="1"/>
  <c r="AZ685" i="64" s="1"/>
  <c r="AZ663" i="64" a="1"/>
  <c r="AZ663" i="64" s="1"/>
  <c r="AZ686" i="64" a="1"/>
  <c r="AZ686" i="64" s="1"/>
  <c r="AY664" i="64"/>
  <c r="AZ3065" i="64"/>
  <c r="AZ3099" i="64"/>
  <c r="AY2998" i="64"/>
  <c r="AY2976" i="64"/>
  <c r="AZ3403" i="64" a="1"/>
  <c r="AZ3403" i="64" s="1"/>
  <c r="AZ2977" i="64" a="1"/>
  <c r="AZ2977" i="64" s="1"/>
  <c r="AZ2997" i="64" a="1"/>
  <c r="AZ2997" i="64" s="1"/>
  <c r="CI2656" i="64"/>
  <c r="CJ2654" i="64"/>
  <c r="CJ2633" i="64"/>
  <c r="CJ2635" i="64" s="1"/>
  <c r="CK2613" i="64"/>
  <c r="AV2530" i="64"/>
  <c r="AV2532" i="64" s="1"/>
  <c r="AW2521" i="64"/>
  <c r="AX2520" i="64"/>
  <c r="AX2529" i="64"/>
  <c r="AX2519" i="64"/>
  <c r="AX2528" i="64"/>
  <c r="AZ2524" i="64" a="1"/>
  <c r="AZ2524" i="64" s="1"/>
  <c r="AZ2525" i="64" a="1"/>
  <c r="AZ2525" i="64" s="1"/>
  <c r="AZ2516" i="64" a="1"/>
  <c r="AZ2516" i="64" s="1"/>
  <c r="AZ2515" i="64" a="1"/>
  <c r="AZ2515" i="64" s="1"/>
  <c r="AY2512" i="64"/>
  <c r="AY2511" i="64"/>
  <c r="AZ2506" i="64" a="1"/>
  <c r="AZ2506" i="64" s="1"/>
  <c r="AZ2507" i="64" a="1"/>
  <c r="AZ2507" i="64" s="1"/>
  <c r="AY3045" i="64"/>
  <c r="AZ3044" i="64" a="1"/>
  <c r="AZ3044" i="64" s="1"/>
  <c r="AZ975" i="64" a="1"/>
  <c r="AZ975" i="64" s="1"/>
  <c r="BA2788" i="64"/>
  <c r="BA2789" i="64" s="1"/>
  <c r="AY2427" i="64"/>
  <c r="AY2264" i="64"/>
  <c r="AY1913" i="64"/>
  <c r="AY1492" i="64"/>
  <c r="AY977" i="64"/>
  <c r="AY1001" i="64"/>
  <c r="AX105" i="64"/>
  <c r="AZ970" i="64" a="1"/>
  <c r="AZ970" i="64" s="1"/>
  <c r="AZ118" i="64" a="1"/>
  <c r="AZ118" i="64" s="1"/>
  <c r="AZ662" i="64" a="1"/>
  <c r="AZ662" i="64" s="1"/>
  <c r="AZ98" i="64" a="1"/>
  <c r="AZ98" i="64" s="1"/>
  <c r="AZ103" i="64" a="1"/>
  <c r="AZ103" i="64" s="1"/>
  <c r="AZ102" i="64" a="1"/>
  <c r="AZ102" i="64" s="1"/>
  <c r="AY99" i="64"/>
  <c r="AZ96" i="64" a="1"/>
  <c r="AZ96" i="64" s="1"/>
  <c r="AZ97" i="64" a="1"/>
  <c r="AZ97" i="64" s="1"/>
  <c r="AZ1000" i="64" a="1"/>
  <c r="AZ1000" i="64" s="1"/>
  <c r="AZ3300" i="64" a="1"/>
  <c r="AZ3300" i="64" s="1"/>
  <c r="AZ3377" i="64" a="1"/>
  <c r="AZ3377" i="64" s="1"/>
  <c r="AZ3351" i="64" a="1"/>
  <c r="AZ3351" i="64" s="1"/>
  <c r="AZ3326" i="64" a="1"/>
  <c r="AZ3326" i="64" s="1"/>
  <c r="AZ2403" i="64" a="1"/>
  <c r="AZ2403" i="64" s="1"/>
  <c r="AZ2404" i="64" s="1"/>
  <c r="AY136" i="64"/>
  <c r="AZ132" i="64" a="1"/>
  <c r="AZ132" i="64" s="1"/>
  <c r="AZ133" i="64" a="1"/>
  <c r="AZ133" i="64" s="1"/>
  <c r="AZ134" i="64" a="1"/>
  <c r="AZ134" i="64" s="1"/>
  <c r="AZ135" i="64" a="1"/>
  <c r="AZ135" i="64" s="1"/>
  <c r="AZ2345" i="64" a="1"/>
  <c r="AZ2345" i="64" s="1"/>
  <c r="AZ2346" i="64" s="1"/>
  <c r="AZ584" i="64" a="1"/>
  <c r="AZ584" i="64" s="1"/>
  <c r="AZ3427" i="64" a="1"/>
  <c r="AZ3427" i="64" s="1"/>
  <c r="AZ2265" i="64" a="1"/>
  <c r="AZ2265" i="64" s="1"/>
  <c r="AZ2683" i="64" a="1"/>
  <c r="AZ2683" i="64" s="1"/>
  <c r="AZ2691" i="64" s="1"/>
  <c r="AZ2428" i="64" a="1"/>
  <c r="AZ2428" i="64" s="1"/>
  <c r="AZ2434" i="64" a="1"/>
  <c r="AZ2434" i="64" s="1"/>
  <c r="AZ2426" i="64" a="1"/>
  <c r="AZ2426" i="64" s="1"/>
  <c r="AZ1912" i="64" a="1"/>
  <c r="AZ1912" i="64" s="1"/>
  <c r="AZ1491" i="64" a="1"/>
  <c r="AZ1491" i="64" s="1"/>
  <c r="AZ2976" i="64" a="1"/>
  <c r="AZ1492" i="64" a="1"/>
  <c r="AZ977" i="64" a="1"/>
  <c r="AZ2427" i="64" a="1"/>
  <c r="AZ687" i="64" a="1"/>
  <c r="AZ664" i="64" a="1"/>
  <c r="AS1023" i="64" a="1"/>
  <c r="AZ1001" i="64" a="1"/>
  <c r="BA3099" i="64" a="1"/>
  <c r="AZ3045" i="64" a="1"/>
  <c r="AZ1100" i="64" a="1"/>
  <c r="BA3065" i="64" a="1"/>
  <c r="AX1836" i="64" a="1"/>
  <c r="AZ1913" i="64" a="1"/>
  <c r="AZ2511" i="64" a="1"/>
  <c r="AZ2998" i="64" a="1"/>
  <c r="AZ2512" i="64" a="1"/>
  <c r="AZ585" i="64" a="1"/>
  <c r="AZ2264" i="64" a="1"/>
  <c r="AY23" i="1413" l="1"/>
  <c r="AY26" i="1413" s="1"/>
  <c r="AX33" i="1413"/>
  <c r="AX16" i="861" s="1"/>
  <c r="AW57" i="1413"/>
  <c r="AW18" i="861" s="1"/>
  <c r="AX48" i="1413"/>
  <c r="AW53" i="1413"/>
  <c r="AV63" i="1413"/>
  <c r="AV91" i="861" s="1"/>
  <c r="CI1442" i="64"/>
  <c r="AY717" i="64"/>
  <c r="AY718" i="64" s="1"/>
  <c r="AX1836" i="64"/>
  <c r="AY1831" i="64"/>
  <c r="AX1798" i="64"/>
  <c r="AO641" i="64"/>
  <c r="AO642" i="64" s="1"/>
  <c r="AP609" i="64"/>
  <c r="L608" i="64"/>
  <c r="AY3218" i="64"/>
  <c r="AZ3213" i="64"/>
  <c r="CG788" i="64"/>
  <c r="CG792" i="64" s="1"/>
  <c r="CG784" i="64"/>
  <c r="CH779" i="64"/>
  <c r="CH783" i="64" s="1"/>
  <c r="AZ585" i="64"/>
  <c r="CH507" i="64"/>
  <c r="CG508" i="64"/>
  <c r="CG510" i="64"/>
  <c r="CE558" i="64"/>
  <c r="CD559" i="64"/>
  <c r="CD561" i="64"/>
  <c r="AS1023" i="64"/>
  <c r="BA252" i="64" a="1"/>
  <c r="BA252" i="64" s="1"/>
  <c r="AN901" i="64"/>
  <c r="AN910" i="64" s="1"/>
  <c r="AN912" i="64" s="1"/>
  <c r="AN902" i="64" s="1"/>
  <c r="AN904" i="64" s="1"/>
  <c r="AN905" i="64" s="1"/>
  <c r="AM918" i="64"/>
  <c r="AM914" i="64"/>
  <c r="AN909" i="64"/>
  <c r="AR1705" i="64"/>
  <c r="AS1701" i="64" s="1"/>
  <c r="AR1707" i="64"/>
  <c r="AT1022" i="64" a="1"/>
  <c r="AT1022" i="64" s="1"/>
  <c r="U2163" i="64"/>
  <c r="T2164" i="64"/>
  <c r="CJ2162" i="64"/>
  <c r="AF457" i="64"/>
  <c r="AG453" i="64" s="1"/>
  <c r="AG457" i="64" s="1"/>
  <c r="AH453" i="64" s="1"/>
  <c r="AH457" i="64" s="1"/>
  <c r="AF459" i="64"/>
  <c r="M185" i="64"/>
  <c r="N185" i="64"/>
  <c r="O185" i="64"/>
  <c r="P185" i="64"/>
  <c r="BA324" i="64"/>
  <c r="BB320" i="64"/>
  <c r="BB303" i="64"/>
  <c r="BB321" i="64"/>
  <c r="BB304" i="64"/>
  <c r="BB322" i="64"/>
  <c r="BB305" i="64"/>
  <c r="BB323" i="64"/>
  <c r="BA306" i="64"/>
  <c r="CE1" i="860"/>
  <c r="CE7" i="860"/>
  <c r="CE3" i="860"/>
  <c r="CE4" i="860" s="1"/>
  <c r="CF2" i="860"/>
  <c r="AZ1100" i="64"/>
  <c r="AZ1110" i="64" s="1"/>
  <c r="BA1104" i="64" a="1"/>
  <c r="BA1104" i="64" s="1"/>
  <c r="BA1099" i="64" a="1"/>
  <c r="BA1099" i="64" s="1"/>
  <c r="AZ687" i="64"/>
  <c r="AY2902" i="64"/>
  <c r="BA2885" i="64" a="1"/>
  <c r="BA2885" i="64" s="1"/>
  <c r="BA2886" i="64" a="1"/>
  <c r="BA2886" i="64" s="1"/>
  <c r="BA2887" i="64" a="1"/>
  <c r="BA2887" i="64" s="1"/>
  <c r="BA2888" i="64" a="1"/>
  <c r="BA2888" i="64" s="1"/>
  <c r="BA2889" i="64" a="1"/>
  <c r="BA2889" i="64" s="1"/>
  <c r="BA2890" i="64" a="1"/>
  <c r="BA2890" i="64" s="1"/>
  <c r="BA2892" i="64" a="1"/>
  <c r="BA2892" i="64" s="1"/>
  <c r="BA2893" i="64" a="1"/>
  <c r="BA2893" i="64" s="1"/>
  <c r="BA2891" i="64" a="1"/>
  <c r="BA2891" i="64" s="1"/>
  <c r="AZ2894" i="64"/>
  <c r="BA686" i="64" a="1"/>
  <c r="BA686" i="64" s="1"/>
  <c r="BA685" i="64" a="1"/>
  <c r="BA685" i="64" s="1"/>
  <c r="BA663" i="64" a="1"/>
  <c r="BA663" i="64" s="1"/>
  <c r="AZ664" i="64"/>
  <c r="BA3099" i="64"/>
  <c r="BA3065" i="64"/>
  <c r="AZ2998" i="64"/>
  <c r="AZ2976" i="64"/>
  <c r="BA3403" i="64" a="1"/>
  <c r="BA3403" i="64" s="1"/>
  <c r="BA2977" i="64" a="1"/>
  <c r="BA2977" i="64" s="1"/>
  <c r="BA2997" i="64" a="1"/>
  <c r="BA2997" i="64" s="1"/>
  <c r="CJ2656" i="64"/>
  <c r="CK2654" i="64"/>
  <c r="CL2654" i="64" s="1"/>
  <c r="CL2656" i="64" s="1"/>
  <c r="CK2633" i="64"/>
  <c r="AV2533" i="64"/>
  <c r="AW2530" i="64"/>
  <c r="AW2532" i="64" s="1"/>
  <c r="AX2521" i="64"/>
  <c r="AY2519" i="64"/>
  <c r="AY2528" i="64"/>
  <c r="AY2520" i="64"/>
  <c r="AY2529" i="64"/>
  <c r="BA2525" i="64" a="1"/>
  <c r="BA2525" i="64" s="1"/>
  <c r="BA2524" i="64" a="1"/>
  <c r="BA2524" i="64" s="1"/>
  <c r="BA2515" i="64" a="1"/>
  <c r="BA2515" i="64" s="1"/>
  <c r="BA2516" i="64" a="1"/>
  <c r="BA2516" i="64" s="1"/>
  <c r="AZ2512" i="64"/>
  <c r="AZ2511" i="64"/>
  <c r="BA2506" i="64" a="1"/>
  <c r="BA2506" i="64" s="1"/>
  <c r="BA2507" i="64" a="1"/>
  <c r="BA2507" i="64" s="1"/>
  <c r="AZ3045" i="64"/>
  <c r="BA3044" i="64" a="1"/>
  <c r="BA3044" i="64" s="1"/>
  <c r="BA975" i="64" a="1"/>
  <c r="BA975" i="64" s="1"/>
  <c r="BB2788" i="64"/>
  <c r="BB2789" i="64" s="1"/>
  <c r="AZ2264" i="64"/>
  <c r="AZ1913" i="64"/>
  <c r="AZ2427" i="64"/>
  <c r="AZ1492" i="64"/>
  <c r="AZ977" i="64"/>
  <c r="AZ1001" i="64"/>
  <c r="AY105" i="64"/>
  <c r="BA970" i="64" a="1"/>
  <c r="BA970" i="64" s="1"/>
  <c r="BA118" i="64" a="1"/>
  <c r="BA118" i="64" s="1"/>
  <c r="BA662" i="64" a="1"/>
  <c r="BA662" i="64" s="1"/>
  <c r="BA98" i="64" a="1"/>
  <c r="BA98" i="64" s="1"/>
  <c r="BA103" i="64" a="1"/>
  <c r="BA103" i="64" s="1"/>
  <c r="BA102" i="64" a="1"/>
  <c r="BA102" i="64" s="1"/>
  <c r="AZ99" i="64"/>
  <c r="BA96" i="64" a="1"/>
  <c r="BA96" i="64" s="1"/>
  <c r="BA97" i="64" a="1"/>
  <c r="BA97" i="64" s="1"/>
  <c r="BA1000" i="64" a="1"/>
  <c r="BA1000" i="64" s="1"/>
  <c r="BA3300" i="64" a="1"/>
  <c r="BA3300" i="64" s="1"/>
  <c r="BA3377" i="64" a="1"/>
  <c r="BA3377" i="64" s="1"/>
  <c r="BA3351" i="64" a="1"/>
  <c r="BA3351" i="64" s="1"/>
  <c r="BA3326" i="64" a="1"/>
  <c r="BA3326" i="64" s="1"/>
  <c r="BA2403" i="64" a="1"/>
  <c r="BA2403" i="64" s="1"/>
  <c r="BA2404" i="64" s="1"/>
  <c r="BA132" i="64" a="1"/>
  <c r="BA132" i="64" s="1"/>
  <c r="BA133" i="64" a="1"/>
  <c r="BA133" i="64" s="1"/>
  <c r="BA134" i="64" a="1"/>
  <c r="BA134" i="64" s="1"/>
  <c r="BA135" i="64" a="1"/>
  <c r="BA135" i="64" s="1"/>
  <c r="AZ136" i="64"/>
  <c r="BA2345" i="64" a="1"/>
  <c r="BA2345" i="64" s="1"/>
  <c r="BA2346" i="64" s="1"/>
  <c r="BA584" i="64" a="1"/>
  <c r="BA584" i="64" s="1"/>
  <c r="BA3427" i="64" a="1"/>
  <c r="BA3427" i="64" s="1"/>
  <c r="BA2265" i="64" a="1"/>
  <c r="BA2265" i="64" s="1"/>
  <c r="BA2683" i="64" a="1"/>
  <c r="BA2683" i="64" s="1"/>
  <c r="BA2691" i="64" s="1"/>
  <c r="BA2428" i="64" a="1"/>
  <c r="BA2428" i="64" s="1"/>
  <c r="BA2434" i="64" a="1"/>
  <c r="BA2434" i="64" s="1"/>
  <c r="BA2426" i="64" a="1"/>
  <c r="BA2426" i="64" s="1"/>
  <c r="BA1912" i="64" a="1"/>
  <c r="BA1912" i="64" s="1"/>
  <c r="BA1491" i="64" a="1"/>
  <c r="BA1491" i="64" s="1"/>
  <c r="BA977" i="64" a="1"/>
  <c r="BB3099" i="64" a="1"/>
  <c r="AT1023" i="64" a="1"/>
  <c r="BA1100" i="64" a="1"/>
  <c r="BA1913" i="64" a="1"/>
  <c r="BB3065" i="64" a="1"/>
  <c r="BA2976" i="64" a="1"/>
  <c r="BA2512" i="64" a="1"/>
  <c r="BA1001" i="64" a="1"/>
  <c r="BA1492" i="64" a="1"/>
  <c r="BA2427" i="64" a="1"/>
  <c r="BA3045" i="64" a="1"/>
  <c r="BA2998" i="64" a="1"/>
  <c r="BA687" i="64" a="1"/>
  <c r="BA664" i="64" a="1"/>
  <c r="BA2264" i="64" a="1"/>
  <c r="BA585" i="64" a="1"/>
  <c r="BA2511" i="64" a="1"/>
  <c r="AX37" i="1413" l="1"/>
  <c r="AX69" i="861" s="1"/>
  <c r="AX49" i="1413"/>
  <c r="AX51" i="1413" s="1"/>
  <c r="AX52" i="1413" s="1"/>
  <c r="AY27" i="1413"/>
  <c r="AW61" i="1413"/>
  <c r="AW59" i="861" s="1"/>
  <c r="CJ1442" i="64"/>
  <c r="AY724" i="64"/>
  <c r="AY719" i="64"/>
  <c r="AZ714" i="64"/>
  <c r="AX1838" i="64"/>
  <c r="AY1832" i="64"/>
  <c r="AY1834" i="64" s="1"/>
  <c r="AX1800" i="64"/>
  <c r="AY1795" i="64"/>
  <c r="AY1796" i="64" s="1"/>
  <c r="AP632" i="64"/>
  <c r="AP618" i="64"/>
  <c r="AP622" i="64" s="1"/>
  <c r="AP616" i="64"/>
  <c r="AP626" i="64" s="1"/>
  <c r="AP628" i="64" s="1"/>
  <c r="AZ3216" i="64"/>
  <c r="AZ3217" i="64" s="1"/>
  <c r="CH788" i="64"/>
  <c r="CH792" i="64" s="1"/>
  <c r="CH784" i="64"/>
  <c r="CI779" i="64"/>
  <c r="CI783" i="64" s="1"/>
  <c r="CK2635" i="64"/>
  <c r="CL2633" i="64"/>
  <c r="CL2635" i="64" s="1"/>
  <c r="BA585" i="64"/>
  <c r="CF558" i="64"/>
  <c r="CE559" i="64"/>
  <c r="CE561" i="64"/>
  <c r="CI507" i="64"/>
  <c r="CH508" i="64"/>
  <c r="CH510" i="64"/>
  <c r="AT1023" i="64"/>
  <c r="AN906" i="64"/>
  <c r="AO898" i="64"/>
  <c r="AS1707" i="64"/>
  <c r="AS1705" i="64"/>
  <c r="AT1701" i="64" s="1"/>
  <c r="BB252" i="64" a="1"/>
  <c r="BB252" i="64" s="1"/>
  <c r="AU1022" i="64" a="1"/>
  <c r="AU1022" i="64" s="1"/>
  <c r="AN913" i="64"/>
  <c r="V2163" i="64"/>
  <c r="U2164" i="64"/>
  <c r="CK2162" i="64"/>
  <c r="CL2162" i="64" s="1"/>
  <c r="AG459" i="64"/>
  <c r="AH459" i="64"/>
  <c r="AI453" i="64"/>
  <c r="AI457" i="64" s="1"/>
  <c r="M187" i="64"/>
  <c r="M188" i="64" s="1"/>
  <c r="P187" i="64"/>
  <c r="P188" i="64" s="1"/>
  <c r="P2613" i="64"/>
  <c r="BC320" i="64"/>
  <c r="BC303" i="64"/>
  <c r="BC321" i="64"/>
  <c r="BC304" i="64"/>
  <c r="BC322" i="64"/>
  <c r="BC305" i="64"/>
  <c r="BC323" i="64"/>
  <c r="BB306" i="64"/>
  <c r="BB324" i="64"/>
  <c r="CF7" i="860"/>
  <c r="CF3" i="860"/>
  <c r="CF4" i="860" s="1"/>
  <c r="CG2" i="860"/>
  <c r="CF1" i="860"/>
  <c r="BA1100" i="64"/>
  <c r="BA1110" i="64" s="1"/>
  <c r="BB1104" i="64" a="1"/>
  <c r="BB1104" i="64" s="1"/>
  <c r="BB1099" i="64" a="1"/>
  <c r="BB1099" i="64" s="1"/>
  <c r="BA687" i="64"/>
  <c r="AZ2902" i="64"/>
  <c r="BA2894" i="64"/>
  <c r="BB2885" i="64" a="1"/>
  <c r="BB2885" i="64" s="1"/>
  <c r="BB2886" i="64" a="1"/>
  <c r="BB2886" i="64" s="1"/>
  <c r="BB2887" i="64" a="1"/>
  <c r="BB2887" i="64" s="1"/>
  <c r="BB2888" i="64" a="1"/>
  <c r="BB2888" i="64" s="1"/>
  <c r="BB2890" i="64" a="1"/>
  <c r="BB2890" i="64" s="1"/>
  <c r="BB2892" i="64" a="1"/>
  <c r="BB2892" i="64" s="1"/>
  <c r="BB2893" i="64" a="1"/>
  <c r="BB2893" i="64" s="1"/>
  <c r="BB2891" i="64" a="1"/>
  <c r="BB2891" i="64" s="1"/>
  <c r="BB2889" i="64" a="1"/>
  <c r="BB2889" i="64" s="1"/>
  <c r="BB686" i="64" a="1"/>
  <c r="BB686" i="64" s="1"/>
  <c r="BB685" i="64" a="1"/>
  <c r="BB685" i="64" s="1"/>
  <c r="BB663" i="64" a="1"/>
  <c r="BB663" i="64" s="1"/>
  <c r="BA664" i="64"/>
  <c r="BB3099" i="64"/>
  <c r="BB3065" i="64"/>
  <c r="BA2998" i="64"/>
  <c r="BA2976" i="64"/>
  <c r="BB3403" i="64" a="1"/>
  <c r="BB3403" i="64" s="1"/>
  <c r="BB2977" i="64" a="1"/>
  <c r="BB2977" i="64" s="1"/>
  <c r="BB2997" i="64" a="1"/>
  <c r="BB2997" i="64" s="1"/>
  <c r="CK2656" i="64"/>
  <c r="AW2533" i="64"/>
  <c r="AX2530" i="64"/>
  <c r="AX2532" i="64" s="1"/>
  <c r="AX2533" i="64" s="1"/>
  <c r="AY2521" i="64"/>
  <c r="AZ2519" i="64"/>
  <c r="AZ2528" i="64"/>
  <c r="AZ2520" i="64"/>
  <c r="AZ2529" i="64"/>
  <c r="BB2525" i="64" a="1"/>
  <c r="BB2525" i="64" s="1"/>
  <c r="BB2524" i="64" a="1"/>
  <c r="BB2524" i="64" s="1"/>
  <c r="BB2515" i="64" a="1"/>
  <c r="BB2515" i="64" s="1"/>
  <c r="BB2516" i="64" a="1"/>
  <c r="BB2516" i="64" s="1"/>
  <c r="BA2512" i="64"/>
  <c r="BA2511" i="64"/>
  <c r="BB2506" i="64" a="1"/>
  <c r="BB2506" i="64" s="1"/>
  <c r="BB2507" i="64" a="1"/>
  <c r="BB2507" i="64" s="1"/>
  <c r="BA3045" i="64"/>
  <c r="BB3044" i="64" a="1"/>
  <c r="BB3044" i="64" s="1"/>
  <c r="BB975" i="64" a="1"/>
  <c r="BB975" i="64" s="1"/>
  <c r="BC2788" i="64"/>
  <c r="BA2264" i="64"/>
  <c r="BA1913" i="64"/>
  <c r="BA2427" i="64"/>
  <c r="BA1492" i="64"/>
  <c r="BA1001" i="64"/>
  <c r="BA977" i="64"/>
  <c r="AZ105" i="64"/>
  <c r="BB970" i="64" a="1"/>
  <c r="BB970" i="64" s="1"/>
  <c r="BB118" i="64" a="1"/>
  <c r="BB118" i="64" s="1"/>
  <c r="BB662" i="64" a="1"/>
  <c r="BB662" i="64" s="1"/>
  <c r="BB98" i="64" a="1"/>
  <c r="BB98" i="64" s="1"/>
  <c r="BB103" i="64" a="1"/>
  <c r="BB103" i="64" s="1"/>
  <c r="BB102" i="64" a="1"/>
  <c r="BB102" i="64" s="1"/>
  <c r="BA99" i="64"/>
  <c r="BB96" i="64" a="1"/>
  <c r="BB96" i="64" s="1"/>
  <c r="BB97" i="64" a="1"/>
  <c r="BB97" i="64" s="1"/>
  <c r="BB1000" i="64" a="1"/>
  <c r="BB1000" i="64" s="1"/>
  <c r="BB3300" i="64" a="1"/>
  <c r="BB3300" i="64" s="1"/>
  <c r="BB3377" i="64" a="1"/>
  <c r="BB3377" i="64" s="1"/>
  <c r="BB3351" i="64" a="1"/>
  <c r="BB3351" i="64" s="1"/>
  <c r="BB3326" i="64" a="1"/>
  <c r="BB3326" i="64" s="1"/>
  <c r="BB2403" i="64" a="1"/>
  <c r="BB2403" i="64" s="1"/>
  <c r="BB2404" i="64" s="1"/>
  <c r="BB133" i="64" a="1"/>
  <c r="BB133" i="64" s="1"/>
  <c r="BB132" i="64" a="1"/>
  <c r="BB132" i="64" s="1"/>
  <c r="BB134" i="64" a="1"/>
  <c r="BB134" i="64" s="1"/>
  <c r="BB135" i="64" a="1"/>
  <c r="BB135" i="64" s="1"/>
  <c r="BA136" i="64"/>
  <c r="BB2345" i="64" a="1"/>
  <c r="BB2345" i="64" s="1"/>
  <c r="BB2346" i="64" s="1"/>
  <c r="BB584" i="64" a="1"/>
  <c r="BB584" i="64" s="1"/>
  <c r="BB3427" i="64" a="1"/>
  <c r="BB3427" i="64" s="1"/>
  <c r="BB2265" i="64" a="1"/>
  <c r="BB2265" i="64" s="1"/>
  <c r="BB2683" i="64" a="1"/>
  <c r="BB2683" i="64" s="1"/>
  <c r="BB2691" i="64" s="1"/>
  <c r="BB2434" i="64" a="1"/>
  <c r="BB2434" i="64" s="1"/>
  <c r="BB2426" i="64" a="1"/>
  <c r="BB2426" i="64" s="1"/>
  <c r="BB2428" i="64" a="1"/>
  <c r="BB2428" i="64" s="1"/>
  <c r="BB1912" i="64" a="1"/>
  <c r="BB1912" i="64" s="1"/>
  <c r="BB1491" i="64" a="1"/>
  <c r="BB1491" i="64" s="1"/>
  <c r="BB687" i="64" a="1"/>
  <c r="BB2427" i="64" a="1"/>
  <c r="BB1100" i="64" a="1"/>
  <c r="BC3065" i="64" a="1"/>
  <c r="BB2998" i="64" a="1"/>
  <c r="BC3099" i="64" a="1"/>
  <c r="BB664" i="64" a="1"/>
  <c r="BB1913" i="64" a="1"/>
  <c r="BB1001" i="64" a="1"/>
  <c r="BB2511" i="64" a="1"/>
  <c r="BB2976" i="64" a="1"/>
  <c r="BB2512" i="64" a="1"/>
  <c r="BB977" i="64" a="1"/>
  <c r="BB1492" i="64" a="1"/>
  <c r="AU1023" i="64" a="1"/>
  <c r="BB3045" i="64" a="1"/>
  <c r="BB585" i="64" a="1"/>
  <c r="BB2264" i="64" a="1"/>
  <c r="AY1836" i="64" a="1"/>
  <c r="AX39" i="1413" l="1"/>
  <c r="AX90" i="861" s="1"/>
  <c r="AW63" i="1413"/>
  <c r="AW91" i="861" s="1"/>
  <c r="AY48" i="1413"/>
  <c r="AX53" i="1413"/>
  <c r="AX57" i="1413"/>
  <c r="AX18" i="861" s="1"/>
  <c r="AZ23" i="1413"/>
  <c r="AY28" i="1413"/>
  <c r="AY33" i="1413"/>
  <c r="AY16" i="861" s="1"/>
  <c r="CK1442" i="64"/>
  <c r="AZ717" i="64"/>
  <c r="AZ718" i="64" s="1"/>
  <c r="AY1836" i="64"/>
  <c r="AZ1831" i="64"/>
  <c r="AY1798" i="64"/>
  <c r="AT24" i="861"/>
  <c r="AP636" i="64"/>
  <c r="AP640" i="64" s="1"/>
  <c r="AQ608" i="64"/>
  <c r="L616" i="64"/>
  <c r="AP639" i="64"/>
  <c r="AZ3218" i="64"/>
  <c r="BA3213" i="64"/>
  <c r="CJ779" i="64"/>
  <c r="CJ783" i="64" s="1"/>
  <c r="CI788" i="64"/>
  <c r="CI792" i="64" s="1"/>
  <c r="CI784" i="64"/>
  <c r="P2633" i="64"/>
  <c r="BB585" i="64"/>
  <c r="CI508" i="64"/>
  <c r="CJ507" i="64"/>
  <c r="CI510" i="64"/>
  <c r="CG558" i="64"/>
  <c r="CF559" i="64"/>
  <c r="CF561" i="64"/>
  <c r="AU1023" i="64"/>
  <c r="AT1705" i="64"/>
  <c r="AU1701" i="64" s="1"/>
  <c r="AT1707" i="64"/>
  <c r="BC252" i="64" a="1"/>
  <c r="BC252" i="64" s="1"/>
  <c r="AO901" i="64"/>
  <c r="AO910" i="64" s="1"/>
  <c r="AO912" i="64" s="1"/>
  <c r="AO902" i="64" s="1"/>
  <c r="AO904" i="64" s="1"/>
  <c r="AO905" i="64" s="1"/>
  <c r="AN914" i="64"/>
  <c r="AN918" i="64"/>
  <c r="AO909" i="64"/>
  <c r="AV1022" i="64" a="1"/>
  <c r="AV1022" i="64" s="1"/>
  <c r="W2163" i="64"/>
  <c r="V2164" i="64"/>
  <c r="AI459" i="64"/>
  <c r="AJ453" i="64"/>
  <c r="AJ457" i="64" s="1"/>
  <c r="P2656" i="64"/>
  <c r="P2654" i="64"/>
  <c r="BC2789" i="64"/>
  <c r="BC306" i="64"/>
  <c r="BD320" i="64"/>
  <c r="BD303" i="64"/>
  <c r="BD321" i="64"/>
  <c r="BD304" i="64"/>
  <c r="BD322" i="64"/>
  <c r="BD305" i="64"/>
  <c r="BD323" i="64"/>
  <c r="BC324" i="64"/>
  <c r="CG7" i="860"/>
  <c r="CG3" i="860"/>
  <c r="CG4" i="860" s="1"/>
  <c r="CH2" i="860"/>
  <c r="CG1" i="860"/>
  <c r="BB1100" i="64"/>
  <c r="BB1110" i="64" s="1"/>
  <c r="BC1104" i="64" a="1"/>
  <c r="BC1104" i="64" s="1"/>
  <c r="BC1099" i="64" a="1"/>
  <c r="BC1099" i="64" s="1"/>
  <c r="BB687" i="64"/>
  <c r="BA2902" i="64"/>
  <c r="BC2885" i="64" a="1"/>
  <c r="BC2885" i="64" s="1"/>
  <c r="BC2886" i="64" a="1"/>
  <c r="BC2886" i="64" s="1"/>
  <c r="BC2889" i="64" a="1"/>
  <c r="BC2889" i="64" s="1"/>
  <c r="BC2888" i="64" a="1"/>
  <c r="BC2888" i="64" s="1"/>
  <c r="BC2890" i="64" a="1"/>
  <c r="BC2890" i="64" s="1"/>
  <c r="BC2892" i="64" a="1"/>
  <c r="BC2892" i="64" s="1"/>
  <c r="BC2893" i="64" a="1"/>
  <c r="BC2893" i="64" s="1"/>
  <c r="BC2887" i="64" a="1"/>
  <c r="BC2887" i="64" s="1"/>
  <c r="BC2891" i="64" a="1"/>
  <c r="BC2891" i="64" s="1"/>
  <c r="BB2894" i="64"/>
  <c r="BC663" i="64" a="1"/>
  <c r="BC663" i="64" s="1"/>
  <c r="BC686" i="64" a="1"/>
  <c r="BC686" i="64" s="1"/>
  <c r="BC685" i="64" a="1"/>
  <c r="BC685" i="64" s="1"/>
  <c r="BB664" i="64"/>
  <c r="BC3099" i="64"/>
  <c r="BC3065" i="64"/>
  <c r="BB2976" i="64"/>
  <c r="BB2998" i="64"/>
  <c r="BC2977" i="64" a="1"/>
  <c r="BC2977" i="64" s="1"/>
  <c r="BC2997" i="64" a="1"/>
  <c r="BC2997" i="64" s="1"/>
  <c r="P2635" i="64"/>
  <c r="BC3403" i="64" a="1"/>
  <c r="BC3403" i="64" s="1"/>
  <c r="AZ2521" i="64"/>
  <c r="AY2530" i="64"/>
  <c r="AY2532" i="64" s="1"/>
  <c r="AZ2530" i="64"/>
  <c r="BA2519" i="64"/>
  <c r="BA2528" i="64"/>
  <c r="BA2520" i="64"/>
  <c r="BA2529" i="64"/>
  <c r="BC2525" i="64" a="1"/>
  <c r="BC2525" i="64" s="1"/>
  <c r="BC2524" i="64" a="1"/>
  <c r="BC2524" i="64" s="1"/>
  <c r="BC2515" i="64" a="1"/>
  <c r="BC2515" i="64" s="1"/>
  <c r="BC2516" i="64" a="1"/>
  <c r="BC2516" i="64" s="1"/>
  <c r="BB2512" i="64"/>
  <c r="BB2511" i="64"/>
  <c r="BC2506" i="64" a="1"/>
  <c r="BC2506" i="64" s="1"/>
  <c r="BC2507" i="64" a="1"/>
  <c r="BC2507" i="64" s="1"/>
  <c r="BB3045" i="64"/>
  <c r="BC3044" i="64" a="1"/>
  <c r="BC3044" i="64" s="1"/>
  <c r="BC975" i="64" a="1"/>
  <c r="BC975" i="64" s="1"/>
  <c r="BD2788" i="64"/>
  <c r="BD2789" i="64" s="1"/>
  <c r="BB1913" i="64"/>
  <c r="BB2427" i="64"/>
  <c r="BB2264" i="64"/>
  <c r="BB1492" i="64"/>
  <c r="BB977" i="64"/>
  <c r="BB1001" i="64"/>
  <c r="BA105" i="64"/>
  <c r="BC970" i="64" a="1"/>
  <c r="BC970" i="64" s="1"/>
  <c r="BC118" i="64" a="1"/>
  <c r="BC118" i="64" s="1"/>
  <c r="BC662" i="64" a="1"/>
  <c r="BC662" i="64" s="1"/>
  <c r="BC98" i="64" a="1"/>
  <c r="BC98" i="64" s="1"/>
  <c r="BC103" i="64" a="1"/>
  <c r="BC103" i="64" s="1"/>
  <c r="BC102" i="64" a="1"/>
  <c r="BC102" i="64" s="1"/>
  <c r="BB99" i="64"/>
  <c r="BC96" i="64" a="1"/>
  <c r="BC96" i="64" s="1"/>
  <c r="BC97" i="64" a="1"/>
  <c r="BC97" i="64" s="1"/>
  <c r="BC1000" i="64" a="1"/>
  <c r="BC1000" i="64" s="1"/>
  <c r="BC3300" i="64" a="1"/>
  <c r="BC3300" i="64" s="1"/>
  <c r="BC3377" i="64" a="1"/>
  <c r="BC3377" i="64" s="1"/>
  <c r="BC3351" i="64" a="1"/>
  <c r="BC3351" i="64" s="1"/>
  <c r="BC3326" i="64" a="1"/>
  <c r="BC3326" i="64" s="1"/>
  <c r="BC2403" i="64" a="1"/>
  <c r="BC2403" i="64" s="1"/>
  <c r="BC2404" i="64" s="1"/>
  <c r="BC133" i="64" a="1"/>
  <c r="BC133" i="64" s="1"/>
  <c r="BC134" i="64" a="1"/>
  <c r="BC134" i="64" s="1"/>
  <c r="BC135" i="64" a="1"/>
  <c r="BC135" i="64" s="1"/>
  <c r="BC132" i="64" a="1"/>
  <c r="BC132" i="64" s="1"/>
  <c r="BB136" i="64"/>
  <c r="BC2345" i="64" a="1"/>
  <c r="BC2345" i="64" s="1"/>
  <c r="BC2346" i="64" s="1"/>
  <c r="BC584" i="64" a="1"/>
  <c r="BC584" i="64" s="1"/>
  <c r="BC3427" i="64" a="1"/>
  <c r="BC3427" i="64" s="1"/>
  <c r="BC2265" i="64" a="1"/>
  <c r="BC2265" i="64" s="1"/>
  <c r="BC2683" i="64" a="1"/>
  <c r="BC2683" i="64" s="1"/>
  <c r="BC2691" i="64" s="1"/>
  <c r="BC2434" i="64" a="1"/>
  <c r="BC2434" i="64" s="1"/>
  <c r="BC2426" i="64" a="1"/>
  <c r="BC2426" i="64" s="1"/>
  <c r="BC2428" i="64" a="1"/>
  <c r="BC2428" i="64" s="1"/>
  <c r="BC1912" i="64" a="1"/>
  <c r="BC1912" i="64" s="1"/>
  <c r="BC1491" i="64" a="1"/>
  <c r="BC1491" i="64" s="1"/>
  <c r="BC2427" i="64" a="1"/>
  <c r="BC1100" i="64" a="1"/>
  <c r="BD3099" i="64" a="1"/>
  <c r="AV1023" i="64" a="1"/>
  <c r="BC664" i="64" a="1"/>
  <c r="BC1001" i="64" a="1"/>
  <c r="BC2976" i="64" a="1"/>
  <c r="BC1492" i="64" a="1"/>
  <c r="BC977" i="64" a="1"/>
  <c r="BC2511" i="64" a="1"/>
  <c r="BD3065" i="64" a="1"/>
  <c r="BC2998" i="64" a="1"/>
  <c r="BC3045" i="64" a="1"/>
  <c r="BC687" i="64" a="1"/>
  <c r="BC2264" i="64" a="1"/>
  <c r="BC1913" i="64" a="1"/>
  <c r="BC2512" i="64" a="1"/>
  <c r="BC585" i="64" a="1"/>
  <c r="AY49" i="1413" l="1"/>
  <c r="AY37" i="1413"/>
  <c r="AY69" i="861" s="1"/>
  <c r="AZ26" i="1413"/>
  <c r="AX61" i="1413"/>
  <c r="AX59" i="861" s="1"/>
  <c r="CL1442" i="64"/>
  <c r="AZ724" i="64"/>
  <c r="AZ719" i="64"/>
  <c r="BA714" i="64"/>
  <c r="AY1838" i="64"/>
  <c r="AZ1832" i="64"/>
  <c r="AZ1834" i="64" s="1"/>
  <c r="AY1800" i="64"/>
  <c r="AZ1795" i="64"/>
  <c r="AZ1796" i="64" s="1"/>
  <c r="AP641" i="64"/>
  <c r="AP642" i="64" s="1"/>
  <c r="AQ609" i="64"/>
  <c r="BA3216" i="64"/>
  <c r="BA3217" i="64" s="1"/>
  <c r="O507" i="64"/>
  <c r="CJ788" i="64"/>
  <c r="CJ792" i="64" s="1"/>
  <c r="CJ784" i="64"/>
  <c r="CK779" i="64"/>
  <c r="CK783" i="64" s="1"/>
  <c r="BC585" i="64"/>
  <c r="CG559" i="64"/>
  <c r="CH558" i="64"/>
  <c r="CG561" i="64"/>
  <c r="CK507" i="64"/>
  <c r="CL507" i="64" s="1"/>
  <c r="CJ508" i="64"/>
  <c r="CJ510" i="64"/>
  <c r="AO913" i="64"/>
  <c r="AP909" i="64" s="1"/>
  <c r="AV1023" i="64"/>
  <c r="AO906" i="64"/>
  <c r="AP898" i="64"/>
  <c r="AP901" i="64" s="1"/>
  <c r="AP910" i="64" s="1"/>
  <c r="AP912" i="64" s="1"/>
  <c r="AP902" i="64" s="1"/>
  <c r="AP904" i="64" s="1"/>
  <c r="BD252" i="64" a="1"/>
  <c r="BD252" i="64" s="1"/>
  <c r="AU1705" i="64"/>
  <c r="AV1701" i="64" s="1"/>
  <c r="AU1707" i="64"/>
  <c r="AW1022" i="64" a="1"/>
  <c r="AW1022" i="64" s="1"/>
  <c r="X2163" i="64"/>
  <c r="W2164" i="64"/>
  <c r="P2162" i="64"/>
  <c r="AJ459" i="64"/>
  <c r="AK453" i="64"/>
  <c r="AK457" i="64" s="1"/>
  <c r="BD306" i="64"/>
  <c r="BD324" i="64"/>
  <c r="BE320" i="64"/>
  <c r="BE303" i="64"/>
  <c r="BE321" i="64"/>
  <c r="BE322" i="64"/>
  <c r="BE304" i="64"/>
  <c r="BE323" i="64"/>
  <c r="BE305" i="64"/>
  <c r="CH7" i="860"/>
  <c r="CH3" i="860"/>
  <c r="CH4" i="860" s="1"/>
  <c r="CI2" i="860"/>
  <c r="CH1" i="860"/>
  <c r="BC1100" i="64"/>
  <c r="BD1104" i="64" a="1"/>
  <c r="BD1104" i="64" s="1"/>
  <c r="BD1099" i="64" a="1"/>
  <c r="BD1099" i="64" s="1"/>
  <c r="BB2902" i="64"/>
  <c r="M2902" i="64" s="1"/>
  <c r="BC687" i="64"/>
  <c r="BD2891" i="64" a="1"/>
  <c r="BD2891" i="64" s="1"/>
  <c r="BD2885" i="64" a="1"/>
  <c r="BD2885" i="64" s="1"/>
  <c r="BD2889" i="64" a="1"/>
  <c r="BD2889" i="64" s="1"/>
  <c r="BD2888" i="64" a="1"/>
  <c r="BD2888" i="64" s="1"/>
  <c r="BD2890" i="64" a="1"/>
  <c r="BD2890" i="64" s="1"/>
  <c r="BD2886" i="64" a="1"/>
  <c r="BD2886" i="64" s="1"/>
  <c r="BD2892" i="64" a="1"/>
  <c r="BD2892" i="64" s="1"/>
  <c r="BD2893" i="64" a="1"/>
  <c r="BD2893" i="64" s="1"/>
  <c r="BD2887" i="64" a="1"/>
  <c r="BD2887" i="64" s="1"/>
  <c r="BC2894" i="64"/>
  <c r="BD663" i="64" a="1"/>
  <c r="BD663" i="64" s="1"/>
  <c r="BD686" i="64" a="1"/>
  <c r="BD686" i="64" s="1"/>
  <c r="BD685" i="64" a="1"/>
  <c r="BD685" i="64" s="1"/>
  <c r="BC664" i="64"/>
  <c r="BD3065" i="64"/>
  <c r="BD3099" i="64"/>
  <c r="BC2998" i="64"/>
  <c r="BC2976" i="64"/>
  <c r="BD2977" i="64" a="1"/>
  <c r="BD2977" i="64" s="1"/>
  <c r="BD2997" i="64" a="1"/>
  <c r="BD2997" i="64" s="1"/>
  <c r="BD3403" i="64" a="1"/>
  <c r="BD3403" i="64" s="1"/>
  <c r="AZ2532" i="64"/>
  <c r="AZ2533" i="64" s="1"/>
  <c r="AY2533" i="64"/>
  <c r="BA2521" i="64"/>
  <c r="BB2519" i="64"/>
  <c r="BB2528" i="64"/>
  <c r="BB2520" i="64"/>
  <c r="BB2529" i="64"/>
  <c r="BD2524" i="64" a="1"/>
  <c r="BD2524" i="64" s="1"/>
  <c r="BD2525" i="64" a="1"/>
  <c r="BD2525" i="64" s="1"/>
  <c r="BD2516" i="64" a="1"/>
  <c r="BD2516" i="64" s="1"/>
  <c r="BD2515" i="64" a="1"/>
  <c r="BD2515" i="64" s="1"/>
  <c r="BC2512" i="64"/>
  <c r="BC2511" i="64"/>
  <c r="BD2506" i="64" a="1"/>
  <c r="BD2506" i="64" s="1"/>
  <c r="BD2507" i="64" a="1"/>
  <c r="BD2507" i="64" s="1"/>
  <c r="BC3045" i="64"/>
  <c r="BD3044" i="64" a="1"/>
  <c r="BD3044" i="64" s="1"/>
  <c r="BD975" i="64" a="1"/>
  <c r="BD975" i="64" s="1"/>
  <c r="BE2788" i="64"/>
  <c r="BC2427" i="64"/>
  <c r="BC2264" i="64"/>
  <c r="BC1913" i="64"/>
  <c r="BC1492" i="64"/>
  <c r="BC1001" i="64"/>
  <c r="BC977" i="64"/>
  <c r="BB105" i="64"/>
  <c r="BD970" i="64" a="1"/>
  <c r="BD970" i="64" s="1"/>
  <c r="BD118" i="64" a="1"/>
  <c r="BD118" i="64" s="1"/>
  <c r="BD662" i="64" a="1"/>
  <c r="BD662" i="64" s="1"/>
  <c r="BD98" i="64" a="1"/>
  <c r="BD98" i="64" s="1"/>
  <c r="BD102" i="64" a="1"/>
  <c r="BD102" i="64" s="1"/>
  <c r="BD103" i="64" a="1"/>
  <c r="BD103" i="64" s="1"/>
  <c r="BC99" i="64"/>
  <c r="BD97" i="64" a="1"/>
  <c r="BD97" i="64" s="1"/>
  <c r="BD96" i="64" a="1"/>
  <c r="BD96" i="64" s="1"/>
  <c r="BD1000" i="64" a="1"/>
  <c r="BD1000" i="64" s="1"/>
  <c r="BD3300" i="64" a="1"/>
  <c r="BD3300" i="64" s="1"/>
  <c r="BD3377" i="64" a="1"/>
  <c r="BD3377" i="64" s="1"/>
  <c r="BD3351" i="64" a="1"/>
  <c r="BD3351" i="64" s="1"/>
  <c r="BD3326" i="64" a="1"/>
  <c r="BD3326" i="64" s="1"/>
  <c r="BD2403" i="64" a="1"/>
  <c r="BD2403" i="64" s="1"/>
  <c r="BD2404" i="64" s="1"/>
  <c r="BC136" i="64"/>
  <c r="BD132" i="64" a="1"/>
  <c r="BD132" i="64" s="1"/>
  <c r="BD133" i="64" a="1"/>
  <c r="BD133" i="64" s="1"/>
  <c r="BD134" i="64" a="1"/>
  <c r="BD134" i="64" s="1"/>
  <c r="BD135" i="64" a="1"/>
  <c r="BD135" i="64" s="1"/>
  <c r="BD2345" i="64" a="1"/>
  <c r="BD2345" i="64" s="1"/>
  <c r="BD2346" i="64" s="1"/>
  <c r="BD584" i="64" a="1"/>
  <c r="BD584" i="64" s="1"/>
  <c r="BD3427" i="64" a="1"/>
  <c r="BD3427" i="64" s="1"/>
  <c r="BD2265" i="64" a="1"/>
  <c r="BD2265" i="64" s="1"/>
  <c r="BD2683" i="64" a="1"/>
  <c r="BD2683" i="64" s="1"/>
  <c r="BD2691" i="64" s="1"/>
  <c r="BD2434" i="64" a="1"/>
  <c r="BD2434" i="64" s="1"/>
  <c r="BD2426" i="64" a="1"/>
  <c r="BD2426" i="64" s="1"/>
  <c r="BD2428" i="64" a="1"/>
  <c r="BD2428" i="64" s="1"/>
  <c r="BD1912" i="64" a="1"/>
  <c r="BD1912" i="64" s="1"/>
  <c r="BD1491" i="64" a="1"/>
  <c r="BD1491" i="64" s="1"/>
  <c r="P1442" i="64"/>
  <c r="BD3045" i="64" a="1"/>
  <c r="BD2427" i="64" a="1"/>
  <c r="BE3099" i="64" a="1"/>
  <c r="BD2264" i="64" a="1"/>
  <c r="BD2976" i="64" a="1"/>
  <c r="BD1100" i="64" a="1"/>
  <c r="BD2512" i="64" a="1"/>
  <c r="BD664" i="64" a="1"/>
  <c r="BD687" i="64" a="1"/>
  <c r="AW1023" i="64" a="1"/>
  <c r="AZ1836" i="64" a="1"/>
  <c r="BD977" i="64" a="1"/>
  <c r="BD2998" i="64" a="1"/>
  <c r="BD1001" i="64" a="1"/>
  <c r="BE3065" i="64" a="1"/>
  <c r="BD1913" i="64" a="1"/>
  <c r="BD1492" i="64" a="1"/>
  <c r="BD585" i="64" a="1"/>
  <c r="BD2511" i="64" a="1"/>
  <c r="AZ27" i="1413" l="1"/>
  <c r="BA23" i="1413" s="1"/>
  <c r="AX63" i="1413"/>
  <c r="AX91" i="861" s="1"/>
  <c r="AY39" i="1413"/>
  <c r="AY90" i="861" s="1"/>
  <c r="AY51" i="1413"/>
  <c r="P1440" i="64"/>
  <c r="BA717" i="64"/>
  <c r="BA718" i="64" s="1"/>
  <c r="AZ1836" i="64"/>
  <c r="BA1831" i="64"/>
  <c r="AZ1798" i="64"/>
  <c r="AQ632" i="64"/>
  <c r="AQ618" i="64"/>
  <c r="AQ622" i="64" s="1"/>
  <c r="AQ616" i="64"/>
  <c r="AQ626" i="64" s="1"/>
  <c r="BA3218" i="64"/>
  <c r="BB3213" i="64"/>
  <c r="M507" i="64"/>
  <c r="K507" i="64"/>
  <c r="L507" i="64"/>
  <c r="N507" i="64"/>
  <c r="CK784" i="64"/>
  <c r="CK788" i="64"/>
  <c r="CK792" i="64" s="1"/>
  <c r="CL779" i="64"/>
  <c r="CL783" i="64" s="1"/>
  <c r="CL510" i="64"/>
  <c r="CL508" i="64"/>
  <c r="P507" i="64"/>
  <c r="BD585" i="64"/>
  <c r="L901" i="64"/>
  <c r="CK508" i="64"/>
  <c r="CK510" i="64"/>
  <c r="CH559" i="64"/>
  <c r="CI558" i="64"/>
  <c r="CH561" i="64"/>
  <c r="AO918" i="64"/>
  <c r="AO914" i="64"/>
  <c r="AW1023" i="64"/>
  <c r="AV1707" i="64"/>
  <c r="AV1705" i="64"/>
  <c r="AW1701" i="64" s="1"/>
  <c r="BE252" i="64" a="1"/>
  <c r="BE252" i="64" s="1"/>
  <c r="AX1022" i="64" a="1"/>
  <c r="AX1022" i="64" s="1"/>
  <c r="Y2163" i="64"/>
  <c r="X2164" i="64"/>
  <c r="AL453" i="64"/>
  <c r="AL457" i="64" s="1"/>
  <c r="AK459" i="64"/>
  <c r="AP913" i="64"/>
  <c r="AQ909" i="64" s="1"/>
  <c r="L904" i="64"/>
  <c r="AP905" i="64"/>
  <c r="BE2789" i="64"/>
  <c r="BE306" i="64"/>
  <c r="BE324" i="64"/>
  <c r="BF321" i="64"/>
  <c r="BF320" i="64"/>
  <c r="BF303" i="64"/>
  <c r="BF322" i="64"/>
  <c r="BF304" i="64"/>
  <c r="BF323" i="64"/>
  <c r="BF305" i="64"/>
  <c r="CI3" i="860"/>
  <c r="CI4" i="860" s="1"/>
  <c r="CJ2" i="860"/>
  <c r="CI1" i="860"/>
  <c r="CI7" i="860"/>
  <c r="BD1100" i="64"/>
  <c r="BD1110" i="64" s="1"/>
  <c r="BC1110" i="64"/>
  <c r="BE1104" i="64" a="1"/>
  <c r="BE1104" i="64" s="1"/>
  <c r="BE1099" i="64" a="1"/>
  <c r="BE1099" i="64" s="1"/>
  <c r="BD687" i="64"/>
  <c r="BC2902" i="64"/>
  <c r="BE2886" i="64" a="1"/>
  <c r="BE2886" i="64" s="1"/>
  <c r="BE2887" i="64" a="1"/>
  <c r="BE2887" i="64" s="1"/>
  <c r="BE2888" i="64" a="1"/>
  <c r="BE2888" i="64" s="1"/>
  <c r="BE2889" i="64" a="1"/>
  <c r="BE2889" i="64" s="1"/>
  <c r="BE2890" i="64" a="1"/>
  <c r="BE2890" i="64" s="1"/>
  <c r="BE2891" i="64" a="1"/>
  <c r="BE2891" i="64" s="1"/>
  <c r="BE2885" i="64" a="1"/>
  <c r="BE2885" i="64" s="1"/>
  <c r="BE2892" i="64" a="1"/>
  <c r="BE2892" i="64" s="1"/>
  <c r="BE2893" i="64" a="1"/>
  <c r="BE2893" i="64" s="1"/>
  <c r="BD2894" i="64"/>
  <c r="BE663" i="64" a="1"/>
  <c r="BE663" i="64" s="1"/>
  <c r="BE686" i="64" a="1"/>
  <c r="BE686" i="64" s="1"/>
  <c r="BE685" i="64" a="1"/>
  <c r="BE685" i="64" s="1"/>
  <c r="BD664" i="64"/>
  <c r="BE3099" i="64"/>
  <c r="BE3065" i="64"/>
  <c r="BD2998" i="64"/>
  <c r="BD2976" i="64"/>
  <c r="BE2977" i="64" a="1"/>
  <c r="BE2977" i="64" s="1"/>
  <c r="BE2997" i="64" a="1"/>
  <c r="BE2997" i="64" s="1"/>
  <c r="BE3403" i="64" a="1"/>
  <c r="BE3403" i="64" s="1"/>
  <c r="BB2521" i="64"/>
  <c r="BA2530" i="64"/>
  <c r="BA2532" i="64" s="1"/>
  <c r="BA2533" i="64" s="1"/>
  <c r="BC2520" i="64"/>
  <c r="BC2529" i="64"/>
  <c r="BB2530" i="64"/>
  <c r="BC2519" i="64"/>
  <c r="BC2528" i="64"/>
  <c r="BE2525" i="64" a="1"/>
  <c r="BE2525" i="64" s="1"/>
  <c r="BE2524" i="64" a="1"/>
  <c r="BE2524" i="64" s="1"/>
  <c r="BE2515" i="64" a="1"/>
  <c r="BE2515" i="64" s="1"/>
  <c r="BE2516" i="64" a="1"/>
  <c r="BE2516" i="64" s="1"/>
  <c r="BD2512" i="64"/>
  <c r="BD2511" i="64"/>
  <c r="BE2506" i="64" a="1"/>
  <c r="BE2506" i="64" s="1"/>
  <c r="BE2507" i="64" a="1"/>
  <c r="BE2507" i="64" s="1"/>
  <c r="BD3045" i="64"/>
  <c r="BE3044" i="64" a="1"/>
  <c r="BE3044" i="64" s="1"/>
  <c r="BE975" i="64" a="1"/>
  <c r="BE975" i="64" s="1"/>
  <c r="BF2788" i="64"/>
  <c r="BF2789" i="64" s="1"/>
  <c r="BD1913" i="64"/>
  <c r="BD2427" i="64"/>
  <c r="BD2264" i="64"/>
  <c r="BD1492" i="64"/>
  <c r="BD977" i="64"/>
  <c r="BD1001" i="64"/>
  <c r="BC105" i="64"/>
  <c r="BE970" i="64" a="1"/>
  <c r="BE970" i="64" s="1"/>
  <c r="BE118" i="64" a="1"/>
  <c r="BE118" i="64" s="1"/>
  <c r="BE662" i="64" a="1"/>
  <c r="BE662" i="64" s="1"/>
  <c r="BE98" i="64" a="1"/>
  <c r="BE98" i="64" s="1"/>
  <c r="BE102" i="64" a="1"/>
  <c r="BE102" i="64" s="1"/>
  <c r="BE103" i="64" a="1"/>
  <c r="BE103" i="64" s="1"/>
  <c r="BD99" i="64"/>
  <c r="BE97" i="64" a="1"/>
  <c r="BE97" i="64" s="1"/>
  <c r="BE96" i="64" a="1"/>
  <c r="BE96" i="64" s="1"/>
  <c r="BE1000" i="64" a="1"/>
  <c r="BE1000" i="64" s="1"/>
  <c r="BE3300" i="64" a="1"/>
  <c r="BE3300" i="64" s="1"/>
  <c r="BE3377" i="64" a="1"/>
  <c r="BE3377" i="64" s="1"/>
  <c r="BE3351" i="64" a="1"/>
  <c r="BE3351" i="64" s="1"/>
  <c r="BE3326" i="64" a="1"/>
  <c r="BE3326" i="64" s="1"/>
  <c r="BE2403" i="64" a="1"/>
  <c r="BE2403" i="64" s="1"/>
  <c r="BE2404" i="64" s="1"/>
  <c r="BE132" i="64" a="1"/>
  <c r="BE132" i="64" s="1"/>
  <c r="BE133" i="64" a="1"/>
  <c r="BE133" i="64" s="1"/>
  <c r="BE134" i="64" a="1"/>
  <c r="BE134" i="64" s="1"/>
  <c r="BE135" i="64" a="1"/>
  <c r="BE135" i="64" s="1"/>
  <c r="BD136" i="64"/>
  <c r="BE2345" i="64" a="1"/>
  <c r="BE2345" i="64" s="1"/>
  <c r="BE2346" i="64" s="1"/>
  <c r="BE584" i="64" a="1"/>
  <c r="BE584" i="64" s="1"/>
  <c r="BE3427" i="64" a="1"/>
  <c r="BE3427" i="64" s="1"/>
  <c r="BE2265" i="64" a="1"/>
  <c r="BE2265" i="64" s="1"/>
  <c r="BE2683" i="64" a="1"/>
  <c r="BE2683" i="64" s="1"/>
  <c r="BE2691" i="64" s="1"/>
  <c r="BE2426" i="64" a="1"/>
  <c r="BE2426" i="64" s="1"/>
  <c r="BE2428" i="64" a="1"/>
  <c r="BE2428" i="64" s="1"/>
  <c r="BE2434" i="64" a="1"/>
  <c r="BE2434" i="64" s="1"/>
  <c r="BE1912" i="64" a="1"/>
  <c r="BE1912" i="64" s="1"/>
  <c r="BE1491" i="64" a="1"/>
  <c r="BE1491" i="64" s="1"/>
  <c r="BE1100" i="64" a="1"/>
  <c r="BE585" i="64" a="1"/>
  <c r="BE2998" i="64" a="1"/>
  <c r="BE977" i="64" a="1"/>
  <c r="BE687" i="64" a="1"/>
  <c r="BE1001" i="64" a="1"/>
  <c r="BE3045" i="64" a="1"/>
  <c r="BE664" i="64" a="1"/>
  <c r="AX1023" i="64" a="1"/>
  <c r="BE2976" i="64" a="1"/>
  <c r="BF3065" i="64" a="1"/>
  <c r="BF3099" i="64" a="1"/>
  <c r="BE2427" i="64" a="1"/>
  <c r="BE2264" i="64" a="1"/>
  <c r="BE2512" i="64" a="1"/>
  <c r="BE2511" i="64" a="1"/>
  <c r="BE1913" i="64" a="1"/>
  <c r="BE1492" i="64" a="1"/>
  <c r="AZ33" i="1413" l="1"/>
  <c r="AZ16" i="861" s="1"/>
  <c r="AZ28" i="1413"/>
  <c r="AY52" i="1413"/>
  <c r="BA26" i="1413"/>
  <c r="BA724" i="64"/>
  <c r="BA719" i="64"/>
  <c r="BB714" i="64"/>
  <c r="AZ1838" i="64"/>
  <c r="BA1832" i="64"/>
  <c r="BA1834" i="64" s="1"/>
  <c r="AZ1800" i="64"/>
  <c r="BA1795" i="64"/>
  <c r="BA1796" i="64" s="1"/>
  <c r="AU24" i="861"/>
  <c r="AQ628" i="64"/>
  <c r="AQ639" i="64" s="1"/>
  <c r="AQ636" i="64"/>
  <c r="AQ640" i="64" s="1"/>
  <c r="AR608" i="64"/>
  <c r="K622" i="64"/>
  <c r="L622" i="64"/>
  <c r="BB3216" i="64"/>
  <c r="BB3217" i="64" s="1"/>
  <c r="P508" i="64"/>
  <c r="K508" i="64"/>
  <c r="M508" i="64"/>
  <c r="L508" i="64"/>
  <c r="O508" i="64"/>
  <c r="N508" i="64"/>
  <c r="CL788" i="64"/>
  <c r="CL784" i="64"/>
  <c r="P783" i="64"/>
  <c r="P784" i="64" s="1"/>
  <c r="P510" i="64"/>
  <c r="BE585" i="64"/>
  <c r="CI559" i="64"/>
  <c r="CJ558" i="64"/>
  <c r="CI561" i="64"/>
  <c r="AX1023" i="64"/>
  <c r="AW1707" i="64"/>
  <c r="AW1705" i="64"/>
  <c r="AX1701" i="64" s="1"/>
  <c r="AY1022" i="64" a="1"/>
  <c r="AY1022" i="64" s="1"/>
  <c r="BF252" i="64" a="1"/>
  <c r="BF252" i="64" s="1"/>
  <c r="Z2163" i="64"/>
  <c r="Y2164" i="64"/>
  <c r="AM453" i="64"/>
  <c r="AM457" i="64" s="1"/>
  <c r="AL459" i="64"/>
  <c r="L913" i="64"/>
  <c r="M909" i="64" s="1"/>
  <c r="AP914" i="64"/>
  <c r="AP918" i="64"/>
  <c r="L918" i="64" s="1"/>
  <c r="AQ898" i="64"/>
  <c r="AQ901" i="64" s="1"/>
  <c r="AP906" i="64"/>
  <c r="L905" i="64"/>
  <c r="BF324" i="64"/>
  <c r="BG320" i="64"/>
  <c r="BG321" i="64"/>
  <c r="BG303" i="64"/>
  <c r="BG304" i="64"/>
  <c r="BG322" i="64"/>
  <c r="BG323" i="64"/>
  <c r="BG305" i="64"/>
  <c r="BF306" i="64"/>
  <c r="CJ3" i="860"/>
  <c r="CJ4" i="860" s="1"/>
  <c r="CK2" i="860"/>
  <c r="CJ1" i="860"/>
  <c r="CJ7" i="860"/>
  <c r="BE1100" i="64"/>
  <c r="BF1104" i="64" a="1"/>
  <c r="BF1104" i="64" s="1"/>
  <c r="BF1099" i="64" a="1"/>
  <c r="BF1099" i="64" s="1"/>
  <c r="BE687" i="64"/>
  <c r="BD2902" i="64"/>
  <c r="BE2894" i="64"/>
  <c r="BF2885" i="64" a="1"/>
  <c r="BF2885" i="64" s="1"/>
  <c r="BF2886" i="64" a="1"/>
  <c r="BF2886" i="64" s="1"/>
  <c r="BF2887" i="64" a="1"/>
  <c r="BF2887" i="64" s="1"/>
  <c r="BF2888" i="64" a="1"/>
  <c r="BF2888" i="64" s="1"/>
  <c r="BF2889" i="64" a="1"/>
  <c r="BF2889" i="64" s="1"/>
  <c r="BF2891" i="64" a="1"/>
  <c r="BF2891" i="64" s="1"/>
  <c r="BF2890" i="64" a="1"/>
  <c r="BF2890" i="64" s="1"/>
  <c r="BF2892" i="64" a="1"/>
  <c r="BF2892" i="64" s="1"/>
  <c r="BF2893" i="64" a="1"/>
  <c r="BF2893" i="64" s="1"/>
  <c r="BF685" i="64" a="1"/>
  <c r="BF685" i="64" s="1"/>
  <c r="BF663" i="64" a="1"/>
  <c r="BF663" i="64" s="1"/>
  <c r="BF686" i="64" a="1"/>
  <c r="BF686" i="64" s="1"/>
  <c r="BE664" i="64"/>
  <c r="BF3099" i="64"/>
  <c r="BF3065" i="64"/>
  <c r="BE2998" i="64"/>
  <c r="BE2976" i="64"/>
  <c r="BF2977" i="64" a="1"/>
  <c r="BF2977" i="64" s="1"/>
  <c r="BF2997" i="64" a="1"/>
  <c r="BF2997" i="64" s="1"/>
  <c r="BF3403" i="64" a="1"/>
  <c r="BF3403" i="64" s="1"/>
  <c r="BB2532" i="64"/>
  <c r="BB2533" i="64" s="1"/>
  <c r="BC2521" i="64"/>
  <c r="BD2519" i="64"/>
  <c r="BD2528" i="64"/>
  <c r="BD2520" i="64"/>
  <c r="BD2529" i="64"/>
  <c r="BF2525" i="64" a="1"/>
  <c r="BF2525" i="64" s="1"/>
  <c r="BF2524" i="64" a="1"/>
  <c r="BF2524" i="64" s="1"/>
  <c r="BF2516" i="64" a="1"/>
  <c r="BF2516" i="64" s="1"/>
  <c r="BF2515" i="64" a="1"/>
  <c r="BF2515" i="64" s="1"/>
  <c r="BE2512" i="64"/>
  <c r="BE2511" i="64"/>
  <c r="BF2506" i="64" a="1"/>
  <c r="BF2506" i="64" s="1"/>
  <c r="BF2507" i="64" a="1"/>
  <c r="BF2507" i="64" s="1"/>
  <c r="BE3045" i="64"/>
  <c r="BF3044" i="64" a="1"/>
  <c r="BF3044" i="64" s="1"/>
  <c r="BF975" i="64" a="1"/>
  <c r="BF975" i="64" s="1"/>
  <c r="BG2788" i="64"/>
  <c r="BE1913" i="64"/>
  <c r="BE2427" i="64"/>
  <c r="BE2264" i="64"/>
  <c r="BE1492" i="64"/>
  <c r="BE1001" i="64"/>
  <c r="BE977" i="64"/>
  <c r="BD105" i="64"/>
  <c r="BF970" i="64" a="1"/>
  <c r="BF970" i="64" s="1"/>
  <c r="BF118" i="64" a="1"/>
  <c r="BF118" i="64" s="1"/>
  <c r="BF662" i="64" a="1"/>
  <c r="BF662" i="64" s="1"/>
  <c r="BF98" i="64" a="1"/>
  <c r="BF98" i="64" s="1"/>
  <c r="BF102" i="64" a="1"/>
  <c r="BF102" i="64" s="1"/>
  <c r="BF103" i="64" a="1"/>
  <c r="BF103" i="64" s="1"/>
  <c r="BE99" i="64"/>
  <c r="BF96" i="64" a="1"/>
  <c r="BF96" i="64" s="1"/>
  <c r="BF97" i="64" a="1"/>
  <c r="BF97" i="64" s="1"/>
  <c r="BF1000" i="64" a="1"/>
  <c r="BF1000" i="64" s="1"/>
  <c r="BF3300" i="64" a="1"/>
  <c r="BF3300" i="64" s="1"/>
  <c r="BF3326" i="64" a="1"/>
  <c r="BF3326" i="64" s="1"/>
  <c r="BF3377" i="64" a="1"/>
  <c r="BF3377" i="64" s="1"/>
  <c r="BF3351" i="64" a="1"/>
  <c r="BF3351" i="64" s="1"/>
  <c r="BF2403" i="64" a="1"/>
  <c r="BF2403" i="64" s="1"/>
  <c r="BF2404" i="64" s="1"/>
  <c r="BF133" i="64" a="1"/>
  <c r="BF133" i="64" s="1"/>
  <c r="BF134" i="64" a="1"/>
  <c r="BF134" i="64" s="1"/>
  <c r="BF135" i="64" a="1"/>
  <c r="BF135" i="64" s="1"/>
  <c r="BF132" i="64" a="1"/>
  <c r="BF132" i="64" s="1"/>
  <c r="BE136" i="64"/>
  <c r="BF2345" i="64" a="1"/>
  <c r="BF2345" i="64" s="1"/>
  <c r="BF2346" i="64" s="1"/>
  <c r="BF584" i="64" a="1"/>
  <c r="BF584" i="64" s="1"/>
  <c r="BF3427" i="64" a="1"/>
  <c r="BF3427" i="64" s="1"/>
  <c r="BF2265" i="64" a="1"/>
  <c r="BF2265" i="64" s="1"/>
  <c r="BF2683" i="64" a="1"/>
  <c r="BF2683" i="64" s="1"/>
  <c r="BF2691" i="64" s="1"/>
  <c r="BF2426" i="64" a="1"/>
  <c r="BF2426" i="64" s="1"/>
  <c r="BF2428" i="64" a="1"/>
  <c r="BF2428" i="64" s="1"/>
  <c r="BF2434" i="64" a="1"/>
  <c r="BF2434" i="64" s="1"/>
  <c r="BF1912" i="64" a="1"/>
  <c r="BF1912" i="64" s="1"/>
  <c r="BF1491" i="64" a="1"/>
  <c r="BF1491" i="64" s="1"/>
  <c r="BF977" i="64" a="1"/>
  <c r="BF687" i="64" a="1"/>
  <c r="BF2427" i="64" a="1"/>
  <c r="BF3045" i="64" a="1"/>
  <c r="BF2998" i="64" a="1"/>
  <c r="BF2976" i="64" a="1"/>
  <c r="BG3065" i="64" a="1"/>
  <c r="BF2511" i="64" a="1"/>
  <c r="BF1001" i="64" a="1"/>
  <c r="BG3099" i="64" a="1"/>
  <c r="BF2264" i="64" a="1"/>
  <c r="BF1492" i="64" a="1"/>
  <c r="BF1913" i="64" a="1"/>
  <c r="BF664" i="64" a="1"/>
  <c r="BF2512" i="64" a="1"/>
  <c r="BF1100" i="64" a="1"/>
  <c r="BA1836" i="64" a="1"/>
  <c r="AY1023" i="64" a="1"/>
  <c r="BF585" i="64" a="1"/>
  <c r="AZ49" i="1413" l="1"/>
  <c r="AZ51" i="1413" s="1"/>
  <c r="AZ37" i="1413"/>
  <c r="AZ69" i="861" s="1"/>
  <c r="BA27" i="1413"/>
  <c r="BA28" i="1413" s="1"/>
  <c r="AZ48" i="1413"/>
  <c r="AY53" i="1413"/>
  <c r="AY57" i="1413"/>
  <c r="AY18" i="861" s="1"/>
  <c r="BB717" i="64"/>
  <c r="BB718" i="64" s="1"/>
  <c r="BA1836" i="64"/>
  <c r="BB1831" i="64"/>
  <c r="BA1798" i="64"/>
  <c r="AQ641" i="64"/>
  <c r="AR609" i="64"/>
  <c r="BB3218" i="64"/>
  <c r="BC3213" i="64"/>
  <c r="M3217" i="64"/>
  <c r="CL792" i="64"/>
  <c r="P788" i="64"/>
  <c r="BF585" i="64"/>
  <c r="CK558" i="64"/>
  <c r="CL558" i="64" s="1"/>
  <c r="CJ559" i="64"/>
  <c r="CJ561" i="64"/>
  <c r="AY1023" i="64"/>
  <c r="BG252" i="64" a="1"/>
  <c r="BG252" i="64" s="1"/>
  <c r="AZ1022" i="64" a="1"/>
  <c r="AZ1022" i="64" s="1"/>
  <c r="AX1707" i="64"/>
  <c r="AX1705" i="64"/>
  <c r="AY1701" i="64" s="1"/>
  <c r="AA2163" i="64"/>
  <c r="Z2164" i="64"/>
  <c r="AN453" i="64"/>
  <c r="AN457" i="64" s="1"/>
  <c r="AM459" i="64"/>
  <c r="M898" i="64"/>
  <c r="L906" i="64"/>
  <c r="AQ910" i="64"/>
  <c r="BG2789" i="64"/>
  <c r="BG306" i="64"/>
  <c r="BG324" i="64"/>
  <c r="BH320" i="64"/>
  <c r="BH303" i="64"/>
  <c r="BH321" i="64"/>
  <c r="BH322" i="64"/>
  <c r="BH304" i="64"/>
  <c r="BH323" i="64"/>
  <c r="BH305" i="64"/>
  <c r="CK1" i="860"/>
  <c r="CK7" i="860"/>
  <c r="CK3" i="860"/>
  <c r="CK4" i="860" s="1"/>
  <c r="BF1100" i="64"/>
  <c r="BF1110" i="64" s="1"/>
  <c r="BE1110" i="64"/>
  <c r="BG1104" i="64" a="1"/>
  <c r="BG1104" i="64" s="1"/>
  <c r="BG1099" i="64" a="1"/>
  <c r="BG1099" i="64" s="1"/>
  <c r="BF687" i="64"/>
  <c r="BE2902" i="64"/>
  <c r="BG2885" i="64" a="1"/>
  <c r="BG2885" i="64" s="1"/>
  <c r="BG2886" i="64" a="1"/>
  <c r="BG2886" i="64" s="1"/>
  <c r="BG2887" i="64" a="1"/>
  <c r="BG2887" i="64" s="1"/>
  <c r="BG2888" i="64" a="1"/>
  <c r="BG2888" i="64" s="1"/>
  <c r="BG2889" i="64" a="1"/>
  <c r="BG2889" i="64" s="1"/>
  <c r="BG2890" i="64" a="1"/>
  <c r="BG2890" i="64" s="1"/>
  <c r="BG2892" i="64" a="1"/>
  <c r="BG2892" i="64" s="1"/>
  <c r="BG2893" i="64" a="1"/>
  <c r="BG2893" i="64" s="1"/>
  <c r="BG2891" i="64" a="1"/>
  <c r="BG2891" i="64" s="1"/>
  <c r="BF2894" i="64"/>
  <c r="BG685" i="64" a="1"/>
  <c r="BG685" i="64" s="1"/>
  <c r="BG663" i="64" a="1"/>
  <c r="BG663" i="64" s="1"/>
  <c r="BG686" i="64" a="1"/>
  <c r="BG686" i="64" s="1"/>
  <c r="BF664" i="64"/>
  <c r="BG3065" i="64"/>
  <c r="BG3099" i="64"/>
  <c r="BF2998" i="64"/>
  <c r="BF2976" i="64"/>
  <c r="BG2977" i="64" a="1"/>
  <c r="BG2977" i="64" s="1"/>
  <c r="BG2997" i="64" a="1"/>
  <c r="BG2997" i="64" s="1"/>
  <c r="BG3403" i="64" a="1"/>
  <c r="BG3403" i="64" s="1"/>
  <c r="BC2530" i="64"/>
  <c r="BD2521" i="64"/>
  <c r="BE2520" i="64"/>
  <c r="BE2529" i="64"/>
  <c r="BE2519" i="64"/>
  <c r="BE2528" i="64"/>
  <c r="BG2525" i="64" a="1"/>
  <c r="BG2525" i="64" s="1"/>
  <c r="BG2524" i="64" a="1"/>
  <c r="BG2524" i="64" s="1"/>
  <c r="BG2516" i="64" a="1"/>
  <c r="BG2516" i="64" s="1"/>
  <c r="BG2515" i="64" a="1"/>
  <c r="BG2515" i="64" s="1"/>
  <c r="BF2512" i="64"/>
  <c r="BF2511" i="64"/>
  <c r="BG2506" i="64" a="1"/>
  <c r="BG2506" i="64" s="1"/>
  <c r="BG2507" i="64" a="1"/>
  <c r="BG2507" i="64" s="1"/>
  <c r="BF3045" i="64"/>
  <c r="BG3044" i="64" a="1"/>
  <c r="BG3044" i="64" s="1"/>
  <c r="BG975" i="64" a="1"/>
  <c r="BG975" i="64" s="1"/>
  <c r="BH2788" i="64"/>
  <c r="BH2789" i="64" s="1"/>
  <c r="BF2427" i="64"/>
  <c r="BF2264" i="64"/>
  <c r="BF1913" i="64"/>
  <c r="BF1492" i="64"/>
  <c r="BF977" i="64"/>
  <c r="BF1001" i="64"/>
  <c r="BE105" i="64"/>
  <c r="BG970" i="64" a="1"/>
  <c r="BG970" i="64" s="1"/>
  <c r="BG118" i="64" a="1"/>
  <c r="BG118" i="64" s="1"/>
  <c r="BG662" i="64" a="1"/>
  <c r="BG662" i="64" s="1"/>
  <c r="BG98" i="64" a="1"/>
  <c r="BG98" i="64" s="1"/>
  <c r="BG102" i="64" a="1"/>
  <c r="BG102" i="64" s="1"/>
  <c r="BG103" i="64" a="1"/>
  <c r="BG103" i="64" s="1"/>
  <c r="BF99" i="64"/>
  <c r="BG96" i="64" a="1"/>
  <c r="BG96" i="64" s="1"/>
  <c r="BG97" i="64" a="1"/>
  <c r="BG97" i="64" s="1"/>
  <c r="BG1000" i="64" a="1"/>
  <c r="BG1000" i="64" s="1"/>
  <c r="BG3300" i="64" a="1"/>
  <c r="BG3300" i="64" s="1"/>
  <c r="BG3377" i="64" a="1"/>
  <c r="BG3377" i="64" s="1"/>
  <c r="BG3351" i="64" a="1"/>
  <c r="BG3351" i="64" s="1"/>
  <c r="BG3326" i="64" a="1"/>
  <c r="BG3326" i="64" s="1"/>
  <c r="BG2403" i="64" a="1"/>
  <c r="BG2403" i="64" s="1"/>
  <c r="BG2404" i="64" s="1"/>
  <c r="BF136" i="64"/>
  <c r="BG133" i="64" a="1"/>
  <c r="BG133" i="64" s="1"/>
  <c r="BG134" i="64" a="1"/>
  <c r="BG134" i="64" s="1"/>
  <c r="BG135" i="64" a="1"/>
  <c r="BG135" i="64" s="1"/>
  <c r="BG132" i="64" a="1"/>
  <c r="BG132" i="64" s="1"/>
  <c r="BG2345" i="64" a="1"/>
  <c r="BG2345" i="64" s="1"/>
  <c r="BG2346" i="64" s="1"/>
  <c r="BG584" i="64" a="1"/>
  <c r="BG584" i="64" s="1"/>
  <c r="BG3427" i="64" a="1"/>
  <c r="BG3427" i="64" s="1"/>
  <c r="BG2265" i="64" a="1"/>
  <c r="BG2265" i="64" s="1"/>
  <c r="BG2683" i="64" a="1"/>
  <c r="BG2683" i="64" s="1"/>
  <c r="BG2691" i="64" s="1"/>
  <c r="BG2428" i="64" a="1"/>
  <c r="BG2428" i="64" s="1"/>
  <c r="BG2434" i="64" a="1"/>
  <c r="BG2434" i="64" s="1"/>
  <c r="BG2426" i="64" a="1"/>
  <c r="BG2426" i="64" s="1"/>
  <c r="BG1912" i="64" a="1"/>
  <c r="BG1912" i="64" s="1"/>
  <c r="BG1491" i="64" a="1"/>
  <c r="BG1491" i="64" s="1"/>
  <c r="BG3045" i="64" a="1"/>
  <c r="BG2427" i="64" a="1"/>
  <c r="BG1100" i="64" a="1"/>
  <c r="BH3065" i="64" a="1"/>
  <c r="BG687" i="64" a="1"/>
  <c r="BG585" i="64" a="1"/>
  <c r="BG664" i="64" a="1"/>
  <c r="BG2512" i="64" a="1"/>
  <c r="BH3099" i="64" a="1"/>
  <c r="BG1001" i="64" a="1"/>
  <c r="AZ1023" i="64" a="1"/>
  <c r="BG2976" i="64" a="1"/>
  <c r="BG977" i="64" a="1"/>
  <c r="BG2511" i="64" a="1"/>
  <c r="BG2264" i="64" a="1"/>
  <c r="BG2998" i="64" a="1"/>
  <c r="BG1913" i="64" a="1"/>
  <c r="BG1492" i="64" a="1"/>
  <c r="AZ39" i="1413" l="1"/>
  <c r="AZ90" i="861" s="1"/>
  <c r="BA33" i="1413"/>
  <c r="BA16" i="861" s="1"/>
  <c r="BB23" i="1413"/>
  <c r="BB26" i="1413" s="1"/>
  <c r="AY61" i="1413"/>
  <c r="AY59" i="861" s="1"/>
  <c r="AZ52" i="1413"/>
  <c r="BB724" i="64"/>
  <c r="BB719" i="64"/>
  <c r="BC714" i="64"/>
  <c r="M718" i="64"/>
  <c r="BA1838" i="64"/>
  <c r="BB1832" i="64"/>
  <c r="BB1834" i="64" s="1"/>
  <c r="BA1800" i="64"/>
  <c r="BB1795" i="64"/>
  <c r="BB1796" i="64" s="1"/>
  <c r="AR632" i="64"/>
  <c r="AR618" i="64"/>
  <c r="AR622" i="64" s="1"/>
  <c r="AQ642" i="64"/>
  <c r="AR616" i="64"/>
  <c r="AR626" i="64" s="1"/>
  <c r="N3213" i="64"/>
  <c r="BC3216" i="64"/>
  <c r="K558" i="64"/>
  <c r="O558" i="64"/>
  <c r="L558" i="64"/>
  <c r="M558" i="64"/>
  <c r="N558" i="64"/>
  <c r="K792" i="64"/>
  <c r="P792" i="64"/>
  <c r="CL561" i="64"/>
  <c r="CL559" i="64"/>
  <c r="P558" i="64"/>
  <c r="BG585" i="64"/>
  <c r="CK559" i="64"/>
  <c r="CK561" i="64"/>
  <c r="AZ1023" i="64"/>
  <c r="BH252" i="64" a="1"/>
  <c r="BH252" i="64" s="1"/>
  <c r="AY1705" i="64"/>
  <c r="AZ1701" i="64" s="1"/>
  <c r="AY1707" i="64"/>
  <c r="BA1022" i="64" a="1"/>
  <c r="BA1022" i="64" s="1"/>
  <c r="AB2163" i="64"/>
  <c r="AA2164" i="64"/>
  <c r="K1707" i="64"/>
  <c r="L1707" i="64"/>
  <c r="AO453" i="64"/>
  <c r="AO457" i="64" s="1"/>
  <c r="AN459" i="64"/>
  <c r="AQ912" i="64"/>
  <c r="AQ902" i="64" s="1"/>
  <c r="AQ904" i="64" s="1"/>
  <c r="AQ905" i="64" s="1"/>
  <c r="BC2532" i="64"/>
  <c r="BC2533" i="64" s="1"/>
  <c r="BH306" i="64"/>
  <c r="BI320" i="64"/>
  <c r="BI321" i="64"/>
  <c r="BI303" i="64"/>
  <c r="BI322" i="64"/>
  <c r="BI304" i="64"/>
  <c r="BI305" i="64"/>
  <c r="BI323" i="64"/>
  <c r="BH324" i="64"/>
  <c r="BG1100" i="64"/>
  <c r="BH1104" i="64" a="1"/>
  <c r="BH1104" i="64" s="1"/>
  <c r="BH1099" i="64" a="1"/>
  <c r="BH1099" i="64" s="1"/>
  <c r="BF2902" i="64"/>
  <c r="BG687" i="64"/>
  <c r="BH2885" i="64" a="1"/>
  <c r="BH2885" i="64" s="1"/>
  <c r="BH2886" i="64" a="1"/>
  <c r="BH2886" i="64" s="1"/>
  <c r="BH2891" i="64" a="1"/>
  <c r="BH2891" i="64" s="1"/>
  <c r="BH2892" i="64" a="1"/>
  <c r="BH2892" i="64" s="1"/>
  <c r="BH2893" i="64" a="1"/>
  <c r="BH2893" i="64" s="1"/>
  <c r="BH2889" i="64" a="1"/>
  <c r="BH2889" i="64" s="1"/>
  <c r="BH2888" i="64" a="1"/>
  <c r="BH2888" i="64" s="1"/>
  <c r="BH2890" i="64" a="1"/>
  <c r="BH2890" i="64" s="1"/>
  <c r="BH2887" i="64" a="1"/>
  <c r="BH2887" i="64" s="1"/>
  <c r="BG2894" i="64"/>
  <c r="BH685" i="64" a="1"/>
  <c r="BH685" i="64" s="1"/>
  <c r="BH663" i="64" a="1"/>
  <c r="BH663" i="64" s="1"/>
  <c r="BH686" i="64" a="1"/>
  <c r="BH686" i="64" s="1"/>
  <c r="BG664" i="64"/>
  <c r="BH3099" i="64"/>
  <c r="BH3065" i="64"/>
  <c r="BG2998" i="64"/>
  <c r="BG2976" i="64"/>
  <c r="BH2977" i="64" a="1"/>
  <c r="BH2977" i="64" s="1"/>
  <c r="BH2997" i="64" a="1"/>
  <c r="BH2997" i="64" s="1"/>
  <c r="BH3403" i="64" a="1"/>
  <c r="BH3403" i="64" s="1"/>
  <c r="BE2521" i="64"/>
  <c r="BE2530" i="64"/>
  <c r="BD2530" i="64"/>
  <c r="BD2532" i="64" s="1"/>
  <c r="BD2533" i="64" s="1"/>
  <c r="BF2519" i="64"/>
  <c r="BF2528" i="64"/>
  <c r="BF2520" i="64"/>
  <c r="BF2529" i="64"/>
  <c r="BH2524" i="64" a="1"/>
  <c r="BH2524" i="64" s="1"/>
  <c r="BH2525" i="64" a="1"/>
  <c r="BH2525" i="64" s="1"/>
  <c r="BH2515" i="64" a="1"/>
  <c r="BH2515" i="64" s="1"/>
  <c r="BH2516" i="64" a="1"/>
  <c r="BH2516" i="64" s="1"/>
  <c r="BG2512" i="64"/>
  <c r="BG2511" i="64"/>
  <c r="BH2506" i="64" a="1"/>
  <c r="BH2506" i="64" s="1"/>
  <c r="BH2507" i="64" a="1"/>
  <c r="BH2507" i="64" s="1"/>
  <c r="BG3045" i="64"/>
  <c r="BH3044" i="64" a="1"/>
  <c r="BH3044" i="64" s="1"/>
  <c r="BH975" i="64" a="1"/>
  <c r="BH975" i="64" s="1"/>
  <c r="BI2788" i="64"/>
  <c r="BG1913" i="64"/>
  <c r="BG2427" i="64"/>
  <c r="BG2264" i="64"/>
  <c r="BG1492" i="64"/>
  <c r="BG977" i="64"/>
  <c r="BG1001" i="64"/>
  <c r="BF105" i="64"/>
  <c r="BH970" i="64" a="1"/>
  <c r="BH970" i="64" s="1"/>
  <c r="BH118" i="64" a="1"/>
  <c r="BH118" i="64" s="1"/>
  <c r="BH662" i="64" a="1"/>
  <c r="BH662" i="64" s="1"/>
  <c r="BH98" i="64" a="1"/>
  <c r="BH98" i="64" s="1"/>
  <c r="BH103" i="64" a="1"/>
  <c r="BH103" i="64" s="1"/>
  <c r="BH102" i="64" a="1"/>
  <c r="BH102" i="64" s="1"/>
  <c r="BG99" i="64"/>
  <c r="BH96" i="64" a="1"/>
  <c r="BH96" i="64" s="1"/>
  <c r="BH97" i="64" a="1"/>
  <c r="BH97" i="64" s="1"/>
  <c r="BH1000" i="64" a="1"/>
  <c r="BH1000" i="64" s="1"/>
  <c r="BH3300" i="64" a="1"/>
  <c r="BH3300" i="64" s="1"/>
  <c r="BH3377" i="64" a="1"/>
  <c r="BH3377" i="64" s="1"/>
  <c r="BH3351" i="64" a="1"/>
  <c r="BH3351" i="64" s="1"/>
  <c r="BH3326" i="64" a="1"/>
  <c r="BH3326" i="64" s="1"/>
  <c r="BH2403" i="64" a="1"/>
  <c r="BH2403" i="64" s="1"/>
  <c r="BH2404" i="64" s="1"/>
  <c r="BH132" i="64" a="1"/>
  <c r="BH132" i="64" s="1"/>
  <c r="BH133" i="64" a="1"/>
  <c r="BH133" i="64" s="1"/>
  <c r="BH134" i="64" a="1"/>
  <c r="BH134" i="64" s="1"/>
  <c r="BH135" i="64" a="1"/>
  <c r="BH135" i="64" s="1"/>
  <c r="BG136" i="64"/>
  <c r="BH2345" i="64" a="1"/>
  <c r="BH2345" i="64" s="1"/>
  <c r="BH2346" i="64" s="1"/>
  <c r="BH584" i="64" a="1"/>
  <c r="BH584" i="64" s="1"/>
  <c r="BH3427" i="64" a="1"/>
  <c r="BH3427" i="64" s="1"/>
  <c r="BH2265" i="64" a="1"/>
  <c r="BH2265" i="64" s="1"/>
  <c r="BH2683" i="64" a="1"/>
  <c r="BH2683" i="64" s="1"/>
  <c r="BH2691" i="64" s="1"/>
  <c r="BH2428" i="64" a="1"/>
  <c r="BH2428" i="64" s="1"/>
  <c r="BH2434" i="64" a="1"/>
  <c r="BH2434" i="64" s="1"/>
  <c r="BH2426" i="64" a="1"/>
  <c r="BH2426" i="64" s="1"/>
  <c r="BH1912" i="64" a="1"/>
  <c r="BH1912" i="64" s="1"/>
  <c r="BH1491" i="64" a="1"/>
  <c r="BH1491" i="64" s="1"/>
  <c r="BH2512" i="64" a="1"/>
  <c r="BB1836" i="64" a="1"/>
  <c r="BH1100" i="64" a="1"/>
  <c r="BH687" i="64" a="1"/>
  <c r="BH2998" i="64" a="1"/>
  <c r="BH1913" i="64" a="1"/>
  <c r="BH1492" i="64" a="1"/>
  <c r="BH3045" i="64" a="1"/>
  <c r="BA1023" i="64" a="1"/>
  <c r="BH664" i="64" a="1"/>
  <c r="BI3099" i="64" a="1"/>
  <c r="BH977" i="64" a="1"/>
  <c r="BH2976" i="64" a="1"/>
  <c r="BI3065" i="64" a="1"/>
  <c r="BH1001" i="64" a="1"/>
  <c r="BH2427" i="64" a="1"/>
  <c r="BH2511" i="64" a="1"/>
  <c r="BH2264" i="64" a="1"/>
  <c r="BH585" i="64" a="1"/>
  <c r="BA37" i="1413" l="1"/>
  <c r="BA69" i="861" s="1"/>
  <c r="BA49" i="1413"/>
  <c r="BA51" i="1413" s="1"/>
  <c r="BB27" i="1413"/>
  <c r="BC23" i="1413" s="1"/>
  <c r="BA48" i="1413"/>
  <c r="AZ53" i="1413"/>
  <c r="AZ57" i="1413"/>
  <c r="AZ18" i="861" s="1"/>
  <c r="AY63" i="1413"/>
  <c r="AY91" i="861" s="1"/>
  <c r="N714" i="64"/>
  <c r="BC717" i="64"/>
  <c r="BB1836" i="64"/>
  <c r="M1836" i="64" s="1"/>
  <c r="BC1831" i="64"/>
  <c r="M1834" i="64"/>
  <c r="N1831" i="64" s="1"/>
  <c r="BB1798" i="64"/>
  <c r="M1798" i="64" s="1"/>
  <c r="AV24" i="861"/>
  <c r="AR628" i="64"/>
  <c r="AR639" i="64" s="1"/>
  <c r="AR636" i="64"/>
  <c r="AR640" i="64" s="1"/>
  <c r="AS608" i="64"/>
  <c r="BC3217" i="64"/>
  <c r="P559" i="64"/>
  <c r="O559" i="64"/>
  <c r="L559" i="64"/>
  <c r="N559" i="64"/>
  <c r="K559" i="64"/>
  <c r="M559" i="64"/>
  <c r="P561" i="64"/>
  <c r="BH585" i="64"/>
  <c r="BA1023" i="64"/>
  <c r="BB1022" i="64" a="1"/>
  <c r="BB1022" i="64" s="1"/>
  <c r="AZ1705" i="64"/>
  <c r="BA1701" i="64" s="1"/>
  <c r="AZ1707" i="64"/>
  <c r="BI252" i="64" a="1"/>
  <c r="BI252" i="64" s="1"/>
  <c r="AC2163" i="64"/>
  <c r="AB2164" i="64"/>
  <c r="AP453" i="64"/>
  <c r="AP457" i="64" s="1"/>
  <c r="AO459" i="64"/>
  <c r="AQ913" i="64"/>
  <c r="AQ918" i="64" s="1"/>
  <c r="AQ906" i="64"/>
  <c r="AR898" i="64"/>
  <c r="BI2789" i="64"/>
  <c r="BI306" i="64"/>
  <c r="BJ320" i="64"/>
  <c r="BJ303" i="64"/>
  <c r="BJ321" i="64"/>
  <c r="BJ304" i="64"/>
  <c r="BJ322" i="64"/>
  <c r="BJ305" i="64"/>
  <c r="BJ323" i="64"/>
  <c r="BI324" i="64"/>
  <c r="BH1100" i="64"/>
  <c r="BH1110" i="64" s="1"/>
  <c r="BG1110" i="64"/>
  <c r="BI1104" i="64" a="1"/>
  <c r="BI1104" i="64" s="1"/>
  <c r="BI1099" i="64" a="1"/>
  <c r="BI1099" i="64" s="1"/>
  <c r="BG2902" i="64"/>
  <c r="BH687" i="64"/>
  <c r="BI2885" i="64" a="1"/>
  <c r="BI2885" i="64" s="1"/>
  <c r="BI2886" i="64" a="1"/>
  <c r="BI2886" i="64" s="1"/>
  <c r="BI2887" i="64" a="1"/>
  <c r="BI2887" i="64" s="1"/>
  <c r="BI2888" i="64" a="1"/>
  <c r="BI2888" i="64" s="1"/>
  <c r="BI2889" i="64" a="1"/>
  <c r="BI2889" i="64" s="1"/>
  <c r="BI2890" i="64" a="1"/>
  <c r="BI2890" i="64" s="1"/>
  <c r="BI2892" i="64" a="1"/>
  <c r="BI2892" i="64" s="1"/>
  <c r="BI2893" i="64" a="1"/>
  <c r="BI2893" i="64" s="1"/>
  <c r="BI2891" i="64" a="1"/>
  <c r="BI2891" i="64" s="1"/>
  <c r="BH2894" i="64"/>
  <c r="BI663" i="64" a="1"/>
  <c r="BI663" i="64" s="1"/>
  <c r="BI686" i="64" a="1"/>
  <c r="BI686" i="64" s="1"/>
  <c r="BI685" i="64" a="1"/>
  <c r="BI685" i="64" s="1"/>
  <c r="BH664" i="64"/>
  <c r="BI3099" i="64"/>
  <c r="BI3065" i="64"/>
  <c r="BH2998" i="64"/>
  <c r="BH2976" i="64"/>
  <c r="BI3403" i="64" a="1"/>
  <c r="BI3403" i="64" s="1"/>
  <c r="BI2977" i="64" a="1"/>
  <c r="BI2977" i="64" s="1"/>
  <c r="BI2997" i="64" a="1"/>
  <c r="BI2997" i="64" s="1"/>
  <c r="BE2532" i="64"/>
  <c r="BF2521" i="64"/>
  <c r="BG2519" i="64"/>
  <c r="BG2528" i="64"/>
  <c r="BG2520" i="64"/>
  <c r="BG2529" i="64"/>
  <c r="BI2525" i="64" a="1"/>
  <c r="BI2525" i="64" s="1"/>
  <c r="BI2524" i="64" a="1"/>
  <c r="BI2524" i="64" s="1"/>
  <c r="BI2515" i="64" a="1"/>
  <c r="BI2515" i="64" s="1"/>
  <c r="BI2516" i="64" a="1"/>
  <c r="BI2516" i="64" s="1"/>
  <c r="BH2512" i="64"/>
  <c r="BH2511" i="64"/>
  <c r="BI2506" i="64" a="1"/>
  <c r="BI2506" i="64" s="1"/>
  <c r="BI2507" i="64" a="1"/>
  <c r="BI2507" i="64" s="1"/>
  <c r="BH3045" i="64"/>
  <c r="BI3044" i="64" a="1"/>
  <c r="BI3044" i="64" s="1"/>
  <c r="BI975" i="64" a="1"/>
  <c r="BI975" i="64" s="1"/>
  <c r="BJ2788" i="64"/>
  <c r="BJ2789" i="64" s="1"/>
  <c r="BH2264" i="64"/>
  <c r="BH1913" i="64"/>
  <c r="BH2427" i="64"/>
  <c r="BH1492" i="64"/>
  <c r="BH1001" i="64"/>
  <c r="BH977" i="64"/>
  <c r="BG105" i="64"/>
  <c r="BI970" i="64" a="1"/>
  <c r="BI970" i="64" s="1"/>
  <c r="BI118" i="64" a="1"/>
  <c r="BI118" i="64" s="1"/>
  <c r="BI662" i="64" a="1"/>
  <c r="BI662" i="64" s="1"/>
  <c r="BI98" i="64" a="1"/>
  <c r="BI98" i="64" s="1"/>
  <c r="BI103" i="64" a="1"/>
  <c r="BI103" i="64" s="1"/>
  <c r="BI102" i="64" a="1"/>
  <c r="BI102" i="64" s="1"/>
  <c r="BH99" i="64"/>
  <c r="BI96" i="64" a="1"/>
  <c r="BI96" i="64" s="1"/>
  <c r="BI97" i="64" a="1"/>
  <c r="BI97" i="64" s="1"/>
  <c r="BI1000" i="64" a="1"/>
  <c r="BI1000" i="64" s="1"/>
  <c r="BI3300" i="64" a="1"/>
  <c r="BI3300" i="64" s="1"/>
  <c r="BI3377" i="64" a="1"/>
  <c r="BI3377" i="64" s="1"/>
  <c r="BI3351" i="64" a="1"/>
  <c r="BI3351" i="64" s="1"/>
  <c r="BI3326" i="64" a="1"/>
  <c r="BI3326" i="64" s="1"/>
  <c r="BI2403" i="64" a="1"/>
  <c r="BI2403" i="64" s="1"/>
  <c r="BI2404" i="64" s="1"/>
  <c r="BI135" i="64" a="1"/>
  <c r="BI135" i="64" s="1"/>
  <c r="BI132" i="64" a="1"/>
  <c r="BI132" i="64" s="1"/>
  <c r="BI133" i="64" a="1"/>
  <c r="BI133" i="64" s="1"/>
  <c r="BI134" i="64" a="1"/>
  <c r="BI134" i="64" s="1"/>
  <c r="BH136" i="64"/>
  <c r="BI2345" i="64" a="1"/>
  <c r="BI2345" i="64" s="1"/>
  <c r="BI2346" i="64" s="1"/>
  <c r="BI584" i="64" a="1"/>
  <c r="BI584" i="64" s="1"/>
  <c r="BI3427" i="64" a="1"/>
  <c r="BI3427" i="64" s="1"/>
  <c r="BI2265" i="64" a="1"/>
  <c r="BI2265" i="64" s="1"/>
  <c r="BI2683" i="64" a="1"/>
  <c r="BI2683" i="64" s="1"/>
  <c r="BI2691" i="64" s="1"/>
  <c r="BI2428" i="64" a="1"/>
  <c r="BI2428" i="64" s="1"/>
  <c r="BI2434" i="64" a="1"/>
  <c r="BI2434" i="64" s="1"/>
  <c r="BI2426" i="64" a="1"/>
  <c r="BI2426" i="64" s="1"/>
  <c r="BI1912" i="64" a="1"/>
  <c r="BI1912" i="64" s="1"/>
  <c r="BI1491" i="64" a="1"/>
  <c r="BI1491" i="64" s="1"/>
  <c r="BI977" i="64" a="1"/>
  <c r="BI585" i="64" a="1"/>
  <c r="BJ3099" i="64" a="1"/>
  <c r="BI2998" i="64" a="1"/>
  <c r="BI2511" i="64" a="1"/>
  <c r="BB1023" i="64" a="1"/>
  <c r="BI664" i="64" a="1"/>
  <c r="BJ3065" i="64" a="1"/>
  <c r="BI1001" i="64" a="1"/>
  <c r="BI1100" i="64" a="1"/>
  <c r="BI2427" i="64" a="1"/>
  <c r="BI2976" i="64" a="1"/>
  <c r="BI687" i="64" a="1"/>
  <c r="BI3045" i="64" a="1"/>
  <c r="BI1913" i="64" a="1"/>
  <c r="BI2512" i="64" a="1"/>
  <c r="BI1492" i="64" a="1"/>
  <c r="BI2264" i="64" a="1"/>
  <c r="BA39" i="1413" l="1"/>
  <c r="BA90" i="861" s="1"/>
  <c r="M27" i="1413"/>
  <c r="N23" i="1413" s="1"/>
  <c r="BB33" i="1413"/>
  <c r="BB16" i="861" s="1"/>
  <c r="BB28" i="1413"/>
  <c r="AZ61" i="1413"/>
  <c r="AZ59" i="861" s="1"/>
  <c r="BA52" i="1413"/>
  <c r="BC26" i="1413"/>
  <c r="BC718" i="64"/>
  <c r="BB1838" i="64"/>
  <c r="BC1832" i="64"/>
  <c r="N1795" i="64"/>
  <c r="BB1800" i="64"/>
  <c r="BC1795" i="64"/>
  <c r="BC1796" i="64" s="1"/>
  <c r="AR641" i="64"/>
  <c r="AS609" i="64"/>
  <c r="BC3218" i="64"/>
  <c r="BD3213" i="64"/>
  <c r="BI585" i="64"/>
  <c r="BB1023" i="64"/>
  <c r="BJ252" i="64" a="1"/>
  <c r="BJ252" i="64" s="1"/>
  <c r="BC1022" i="64" a="1"/>
  <c r="BC1022" i="64" s="1"/>
  <c r="BA1705" i="64"/>
  <c r="BA1707" i="64"/>
  <c r="AD2163" i="64"/>
  <c r="AC2164" i="64"/>
  <c r="AP459" i="64"/>
  <c r="AR909" i="64"/>
  <c r="AQ914" i="64"/>
  <c r="AR901" i="64"/>
  <c r="BK320" i="64"/>
  <c r="BK321" i="64"/>
  <c r="BK303" i="64"/>
  <c r="BK304" i="64"/>
  <c r="BK322" i="64"/>
  <c r="BK305" i="64"/>
  <c r="BK323" i="64"/>
  <c r="BJ324" i="64"/>
  <c r="BJ306" i="64"/>
  <c r="BI1100" i="64"/>
  <c r="BJ1104" i="64" a="1"/>
  <c r="BJ1104" i="64" s="1"/>
  <c r="BJ1099" i="64" a="1"/>
  <c r="BJ1099" i="64" s="1"/>
  <c r="BH2902" i="64"/>
  <c r="BI687" i="64"/>
  <c r="BJ2885" i="64" a="1"/>
  <c r="BJ2885" i="64" s="1"/>
  <c r="BJ2886" i="64" a="1"/>
  <c r="BJ2886" i="64" s="1"/>
  <c r="BJ2887" i="64" a="1"/>
  <c r="BJ2887" i="64" s="1"/>
  <c r="BJ2888" i="64" a="1"/>
  <c r="BJ2888" i="64" s="1"/>
  <c r="BJ2889" i="64" a="1"/>
  <c r="BJ2889" i="64" s="1"/>
  <c r="BJ2892" i="64" a="1"/>
  <c r="BJ2892" i="64" s="1"/>
  <c r="BJ2893" i="64" a="1"/>
  <c r="BJ2893" i="64" s="1"/>
  <c r="BJ2891" i="64" a="1"/>
  <c r="BJ2891" i="64" s="1"/>
  <c r="BJ2890" i="64" a="1"/>
  <c r="BJ2890" i="64" s="1"/>
  <c r="BI2894" i="64"/>
  <c r="BJ663" i="64" a="1"/>
  <c r="BJ663" i="64" s="1"/>
  <c r="BJ685" i="64" a="1"/>
  <c r="BJ685" i="64" s="1"/>
  <c r="BJ686" i="64" a="1"/>
  <c r="BJ686" i="64" s="1"/>
  <c r="BI664" i="64"/>
  <c r="BJ3065" i="64"/>
  <c r="BJ3099" i="64"/>
  <c r="BI2998" i="64"/>
  <c r="BI2976" i="64"/>
  <c r="BJ3403" i="64" a="1"/>
  <c r="BJ3403" i="64" s="1"/>
  <c r="BJ2977" i="64" a="1"/>
  <c r="BJ2977" i="64" s="1"/>
  <c r="BJ2997" i="64" a="1"/>
  <c r="BJ2997" i="64" s="1"/>
  <c r="BE2533" i="64"/>
  <c r="BF2530" i="64"/>
  <c r="BG2521" i="64"/>
  <c r="BH2519" i="64"/>
  <c r="BH2528" i="64"/>
  <c r="BH2520" i="64"/>
  <c r="BH2529" i="64"/>
  <c r="BJ2525" i="64" a="1"/>
  <c r="BJ2525" i="64" s="1"/>
  <c r="BJ2524" i="64" a="1"/>
  <c r="BJ2524" i="64" s="1"/>
  <c r="BJ2515" i="64" a="1"/>
  <c r="BJ2515" i="64" s="1"/>
  <c r="BJ2516" i="64" a="1"/>
  <c r="BJ2516" i="64" s="1"/>
  <c r="BI2512" i="64"/>
  <c r="BI2511" i="64"/>
  <c r="BJ2506" i="64" a="1"/>
  <c r="BJ2506" i="64" s="1"/>
  <c r="BJ2507" i="64" a="1"/>
  <c r="BJ2507" i="64" s="1"/>
  <c r="BI3045" i="64"/>
  <c r="BJ3044" i="64" a="1"/>
  <c r="BJ3044" i="64" s="1"/>
  <c r="BJ975" i="64" a="1"/>
  <c r="BJ975" i="64" s="1"/>
  <c r="BK2788" i="64"/>
  <c r="BK2789" i="64" s="1"/>
  <c r="BI1913" i="64"/>
  <c r="BI2427" i="64"/>
  <c r="BI2264" i="64"/>
  <c r="BI1492" i="64"/>
  <c r="BI1001" i="64"/>
  <c r="BI977" i="64"/>
  <c r="BH105" i="64"/>
  <c r="BJ970" i="64" a="1"/>
  <c r="BJ970" i="64" s="1"/>
  <c r="BJ118" i="64" a="1"/>
  <c r="BJ118" i="64" s="1"/>
  <c r="BJ662" i="64" a="1"/>
  <c r="BJ662" i="64" s="1"/>
  <c r="BJ98" i="64" a="1"/>
  <c r="BJ98" i="64" s="1"/>
  <c r="BJ103" i="64" a="1"/>
  <c r="BJ103" i="64" s="1"/>
  <c r="BJ102" i="64" a="1"/>
  <c r="BJ102" i="64" s="1"/>
  <c r="BI99" i="64"/>
  <c r="BJ97" i="64" a="1"/>
  <c r="BJ97" i="64" s="1"/>
  <c r="BJ96" i="64" a="1"/>
  <c r="BJ96" i="64" s="1"/>
  <c r="BJ1000" i="64" a="1"/>
  <c r="BJ1000" i="64" s="1"/>
  <c r="BJ3300" i="64" a="1"/>
  <c r="BJ3300" i="64" s="1"/>
  <c r="BJ3377" i="64" a="1"/>
  <c r="BJ3377" i="64" s="1"/>
  <c r="BJ3351" i="64" a="1"/>
  <c r="BJ3351" i="64" s="1"/>
  <c r="BJ3326" i="64" a="1"/>
  <c r="BJ3326" i="64" s="1"/>
  <c r="BJ2403" i="64" a="1"/>
  <c r="BJ2403" i="64" s="1"/>
  <c r="BJ2404" i="64" s="1"/>
  <c r="BI136" i="64"/>
  <c r="BJ135" i="64" a="1"/>
  <c r="BJ135" i="64" s="1"/>
  <c r="BJ134" i="64" a="1"/>
  <c r="BJ134" i="64" s="1"/>
  <c r="BJ132" i="64" a="1"/>
  <c r="BJ132" i="64" s="1"/>
  <c r="BJ133" i="64" a="1"/>
  <c r="BJ133" i="64" s="1"/>
  <c r="BJ2345" i="64" a="1"/>
  <c r="BJ2345" i="64" s="1"/>
  <c r="BJ2346" i="64" s="1"/>
  <c r="BJ584" i="64" a="1"/>
  <c r="BJ584" i="64" s="1"/>
  <c r="BJ3427" i="64" a="1"/>
  <c r="BJ3427" i="64" s="1"/>
  <c r="BJ2265" i="64" a="1"/>
  <c r="BJ2265" i="64" s="1"/>
  <c r="BJ2683" i="64" a="1"/>
  <c r="BJ2683" i="64" s="1"/>
  <c r="BJ2691" i="64" s="1"/>
  <c r="BJ2434" i="64" a="1"/>
  <c r="BJ2434" i="64" s="1"/>
  <c r="BJ2426" i="64" a="1"/>
  <c r="BJ2426" i="64" s="1"/>
  <c r="BJ2428" i="64" a="1"/>
  <c r="BJ2428" i="64" s="1"/>
  <c r="BJ1912" i="64" a="1"/>
  <c r="BJ1912" i="64" s="1"/>
  <c r="BJ1491" i="64" a="1"/>
  <c r="BJ1491" i="64" s="1"/>
  <c r="BJ977" i="64" a="1"/>
  <c r="BK3099" i="64" a="1"/>
  <c r="BK3065" i="64" a="1"/>
  <c r="BJ2976" i="64" a="1"/>
  <c r="BJ1100" i="64" a="1"/>
  <c r="BJ2427" i="64" a="1"/>
  <c r="BJ1492" i="64" a="1"/>
  <c r="BJ3045" i="64" a="1"/>
  <c r="BJ664" i="64" a="1"/>
  <c r="BC1023" i="64" a="1"/>
  <c r="BJ1001" i="64" a="1"/>
  <c r="BJ2998" i="64" a="1"/>
  <c r="BJ1913" i="64" a="1"/>
  <c r="BJ687" i="64" a="1"/>
  <c r="BJ2511" i="64" a="1"/>
  <c r="BJ2512" i="64" a="1"/>
  <c r="BJ585" i="64" a="1"/>
  <c r="BJ2264" i="64" a="1"/>
  <c r="BB37" i="1413" l="1"/>
  <c r="BB69" i="861" s="1"/>
  <c r="BB49" i="1413"/>
  <c r="BB51" i="1413" s="1"/>
  <c r="BC27" i="1413"/>
  <c r="BB48" i="1413"/>
  <c r="BA53" i="1413"/>
  <c r="BA57" i="1413"/>
  <c r="BA18" i="861" s="1"/>
  <c r="AZ63" i="1413"/>
  <c r="AZ91" i="861" s="1"/>
  <c r="BC724" i="64"/>
  <c r="BC719" i="64"/>
  <c r="BD714" i="64"/>
  <c r="BC1834" i="64"/>
  <c r="BC1798" i="64"/>
  <c r="AS632" i="64"/>
  <c r="AS618" i="64"/>
  <c r="AS622" i="64" s="1"/>
  <c r="AR642" i="64"/>
  <c r="AS616" i="64"/>
  <c r="AS626" i="64" s="1"/>
  <c r="BD3216" i="64"/>
  <c r="BJ585" i="64"/>
  <c r="BB1701" i="64"/>
  <c r="BB1705" i="64" s="1"/>
  <c r="BC1701" i="64" s="1"/>
  <c r="BC1023" i="64"/>
  <c r="BK252" i="64" a="1"/>
  <c r="BK252" i="64" s="1"/>
  <c r="BD1022" i="64" a="1"/>
  <c r="BD1022" i="64" s="1"/>
  <c r="AE2163" i="64"/>
  <c r="AD2164" i="64"/>
  <c r="K2164" i="64" s="1"/>
  <c r="K2163" i="64"/>
  <c r="AQ453" i="64"/>
  <c r="AQ457" i="64" s="1"/>
  <c r="L457" i="64"/>
  <c r="M453" i="64" s="1"/>
  <c r="AR910" i="64"/>
  <c r="BF2532" i="64"/>
  <c r="BL320" i="64"/>
  <c r="BL303" i="64"/>
  <c r="BL321" i="64"/>
  <c r="BL322" i="64"/>
  <c r="BL304" i="64"/>
  <c r="BL323" i="64"/>
  <c r="BL305" i="64"/>
  <c r="BK324" i="64"/>
  <c r="BK306" i="64"/>
  <c r="BJ1100" i="64"/>
  <c r="BJ1110" i="64" s="1"/>
  <c r="BI1110" i="64"/>
  <c r="BK1104" i="64" a="1"/>
  <c r="BK1104" i="64" s="1"/>
  <c r="BK1099" i="64" a="1"/>
  <c r="BK1099" i="64" s="1"/>
  <c r="BI2902" i="64"/>
  <c r="BJ687" i="64"/>
  <c r="BK2885" i="64" a="1"/>
  <c r="BK2885" i="64" s="1"/>
  <c r="BK2886" i="64" a="1"/>
  <c r="BK2886" i="64" s="1"/>
  <c r="BK2887" i="64" a="1"/>
  <c r="BK2887" i="64" s="1"/>
  <c r="BK2888" i="64" a="1"/>
  <c r="BK2888" i="64" s="1"/>
  <c r="BK2889" i="64" a="1"/>
  <c r="BK2889" i="64" s="1"/>
  <c r="BK2892" i="64" a="1"/>
  <c r="BK2892" i="64" s="1"/>
  <c r="BK2893" i="64" a="1"/>
  <c r="BK2893" i="64" s="1"/>
  <c r="BK2891" i="64" a="1"/>
  <c r="BK2891" i="64" s="1"/>
  <c r="BK2890" i="64" a="1"/>
  <c r="BK2890" i="64" s="1"/>
  <c r="BJ2894" i="64"/>
  <c r="BK663" i="64" a="1"/>
  <c r="BK663" i="64" s="1"/>
  <c r="BK686" i="64" a="1"/>
  <c r="BK686" i="64" s="1"/>
  <c r="BK685" i="64" a="1"/>
  <c r="BK685" i="64" s="1"/>
  <c r="BJ664" i="64"/>
  <c r="BK3099" i="64"/>
  <c r="BK3065" i="64"/>
  <c r="BJ2998" i="64"/>
  <c r="BJ2976" i="64"/>
  <c r="BK3403" i="64" a="1"/>
  <c r="BK3403" i="64" s="1"/>
  <c r="BK2977" i="64" a="1"/>
  <c r="BK2977" i="64" s="1"/>
  <c r="BK2997" i="64" a="1"/>
  <c r="BK2997" i="64" s="1"/>
  <c r="BH2521" i="64"/>
  <c r="BH2530" i="64"/>
  <c r="BG2530" i="64"/>
  <c r="BG2532" i="64" s="1"/>
  <c r="BI2519" i="64"/>
  <c r="BI2528" i="64"/>
  <c r="BI2520" i="64"/>
  <c r="BI2529" i="64"/>
  <c r="BK2525" i="64" a="1"/>
  <c r="BK2525" i="64" s="1"/>
  <c r="BK2524" i="64" a="1"/>
  <c r="BK2524" i="64" s="1"/>
  <c r="BK2516" i="64" a="1"/>
  <c r="BK2516" i="64" s="1"/>
  <c r="BK2515" i="64" a="1"/>
  <c r="BK2515" i="64" s="1"/>
  <c r="BJ2512" i="64"/>
  <c r="BJ2511" i="64"/>
  <c r="BK2506" i="64" a="1"/>
  <c r="BK2506" i="64" s="1"/>
  <c r="BK2507" i="64" a="1"/>
  <c r="BK2507" i="64" s="1"/>
  <c r="BJ3045" i="64"/>
  <c r="BK3044" i="64" a="1"/>
  <c r="BK3044" i="64" s="1"/>
  <c r="BK975" i="64" a="1"/>
  <c r="BK975" i="64" s="1"/>
  <c r="BL2788" i="64"/>
  <c r="BL2789" i="64" s="1"/>
  <c r="BJ2427" i="64"/>
  <c r="BJ2264" i="64"/>
  <c r="BJ1913" i="64"/>
  <c r="BJ1492" i="64"/>
  <c r="BJ1001" i="64"/>
  <c r="BJ977" i="64"/>
  <c r="BI105" i="64"/>
  <c r="BK970" i="64" a="1"/>
  <c r="BK970" i="64" s="1"/>
  <c r="BK118" i="64" a="1"/>
  <c r="BK118" i="64" s="1"/>
  <c r="BK662" i="64" a="1"/>
  <c r="BK662" i="64" s="1"/>
  <c r="BK98" i="64" a="1"/>
  <c r="BK98" i="64" s="1"/>
  <c r="BK103" i="64" a="1"/>
  <c r="BK103" i="64" s="1"/>
  <c r="BK102" i="64" a="1"/>
  <c r="BK102" i="64" s="1"/>
  <c r="BJ99" i="64"/>
  <c r="BK97" i="64" a="1"/>
  <c r="BK97" i="64" s="1"/>
  <c r="BK96" i="64" a="1"/>
  <c r="BK96" i="64" s="1"/>
  <c r="BK1000" i="64" a="1"/>
  <c r="BK1000" i="64" s="1"/>
  <c r="BK3300" i="64" a="1"/>
  <c r="BK3300" i="64" s="1"/>
  <c r="BK3377" i="64" a="1"/>
  <c r="BK3377" i="64" s="1"/>
  <c r="BK3351" i="64" a="1"/>
  <c r="BK3351" i="64" s="1"/>
  <c r="BK3326" i="64" a="1"/>
  <c r="BK3326" i="64" s="1"/>
  <c r="BK2403" i="64" a="1"/>
  <c r="BK2403" i="64" s="1"/>
  <c r="BK2404" i="64" s="1"/>
  <c r="BJ136" i="64"/>
  <c r="BK133" i="64" a="1"/>
  <c r="BK133" i="64" s="1"/>
  <c r="BK134" i="64" a="1"/>
  <c r="BK134" i="64" s="1"/>
  <c r="BK135" i="64" a="1"/>
  <c r="BK135" i="64" s="1"/>
  <c r="BK132" i="64" a="1"/>
  <c r="BK132" i="64" s="1"/>
  <c r="BK2345" i="64" a="1"/>
  <c r="BK2345" i="64" s="1"/>
  <c r="BK2346" i="64" s="1"/>
  <c r="BK584" i="64" a="1"/>
  <c r="BK584" i="64" s="1"/>
  <c r="BK3427" i="64" a="1"/>
  <c r="BK3427" i="64" s="1"/>
  <c r="BK2265" i="64" a="1"/>
  <c r="BK2265" i="64" s="1"/>
  <c r="BK2683" i="64" a="1"/>
  <c r="BK2683" i="64" s="1"/>
  <c r="BK2691" i="64" s="1"/>
  <c r="BK2426" i="64" a="1"/>
  <c r="BK2426" i="64" s="1"/>
  <c r="BK2434" i="64" a="1"/>
  <c r="BK2434" i="64" s="1"/>
  <c r="BK2428" i="64" a="1"/>
  <c r="BK2428" i="64" s="1"/>
  <c r="BK1912" i="64" a="1"/>
  <c r="BK1912" i="64" s="1"/>
  <c r="BK1491" i="64" a="1"/>
  <c r="BK1491" i="64" s="1"/>
  <c r="BL3099" i="64" a="1"/>
  <c r="BK2976" i="64" a="1"/>
  <c r="BK1001" i="64" a="1"/>
  <c r="BL3065" i="64" a="1"/>
  <c r="BK687" i="64" a="1"/>
  <c r="BK2998" i="64" a="1"/>
  <c r="BK2427" i="64" a="1"/>
  <c r="BK3045" i="64" a="1"/>
  <c r="BK1100" i="64" a="1"/>
  <c r="BK1913" i="64" a="1"/>
  <c r="BK1492" i="64" a="1"/>
  <c r="BK2511" i="64" a="1"/>
  <c r="BC1836" i="64" a="1"/>
  <c r="BK664" i="64" a="1"/>
  <c r="BK2512" i="64" a="1"/>
  <c r="BK977" i="64" a="1"/>
  <c r="BK2264" i="64" a="1"/>
  <c r="BK585" i="64" a="1"/>
  <c r="BD1023" i="64" a="1"/>
  <c r="BB39" i="1413" l="1"/>
  <c r="BB90" i="861" s="1"/>
  <c r="M37" i="1413"/>
  <c r="M69" i="861" s="1"/>
  <c r="BA61" i="1413"/>
  <c r="BA59" i="861" s="1"/>
  <c r="BB52" i="1413"/>
  <c r="BD23" i="1413"/>
  <c r="BC28" i="1413"/>
  <c r="BC33" i="1413"/>
  <c r="BC16" i="861" s="1"/>
  <c r="BD717" i="64"/>
  <c r="BC1836" i="64"/>
  <c r="BD1831" i="64"/>
  <c r="BC1800" i="64"/>
  <c r="BD1795" i="64"/>
  <c r="BD1796" i="64" s="1"/>
  <c r="AW24" i="861"/>
  <c r="AS628" i="64"/>
  <c r="AS639" i="64" s="1"/>
  <c r="AS636" i="64"/>
  <c r="AS640" i="64" s="1"/>
  <c r="AT608" i="64"/>
  <c r="BD3217" i="64"/>
  <c r="BK585" i="64"/>
  <c r="M1705" i="64"/>
  <c r="N1701" i="64" s="1"/>
  <c r="BB1707" i="64"/>
  <c r="BD1023" i="64"/>
  <c r="BL252" i="64" a="1"/>
  <c r="BL252" i="64" s="1"/>
  <c r="BE1022" i="64" a="1"/>
  <c r="BE1022" i="64" s="1"/>
  <c r="BC1705" i="64"/>
  <c r="BD1701" i="64" s="1"/>
  <c r="BC1707" i="64"/>
  <c r="AF2163" i="64"/>
  <c r="AE2164" i="64"/>
  <c r="AR453" i="64"/>
  <c r="AR457" i="64" s="1"/>
  <c r="AQ459" i="64"/>
  <c r="AR912" i="64"/>
  <c r="AR902" i="64" s="1"/>
  <c r="AR904" i="64" s="1"/>
  <c r="BF2533" i="64"/>
  <c r="BL306" i="64"/>
  <c r="BL324" i="64"/>
  <c r="BM320" i="64"/>
  <c r="BM321" i="64"/>
  <c r="BM303" i="64"/>
  <c r="BM322" i="64"/>
  <c r="BM304" i="64"/>
  <c r="BM305" i="64"/>
  <c r="BM323" i="64"/>
  <c r="BK1100" i="64"/>
  <c r="BL1104" i="64" a="1"/>
  <c r="BL1104" i="64" s="1"/>
  <c r="BL1099" i="64" a="1"/>
  <c r="BL1099" i="64" s="1"/>
  <c r="BJ2902" i="64"/>
  <c r="BK687" i="64"/>
  <c r="BL2891" i="64" a="1"/>
  <c r="BL2891" i="64" s="1"/>
  <c r="BL2885" i="64" a="1"/>
  <c r="BL2885" i="64" s="1"/>
  <c r="BL2890" i="64" a="1"/>
  <c r="BL2890" i="64" s="1"/>
  <c r="BL2887" i="64" a="1"/>
  <c r="BL2887" i="64" s="1"/>
  <c r="BL2888" i="64" a="1"/>
  <c r="BL2888" i="64" s="1"/>
  <c r="BL2889" i="64" a="1"/>
  <c r="BL2889" i="64" s="1"/>
  <c r="BL2892" i="64" a="1"/>
  <c r="BL2892" i="64" s="1"/>
  <c r="BL2893" i="64" a="1"/>
  <c r="BL2893" i="64" s="1"/>
  <c r="BL2886" i="64" a="1"/>
  <c r="BL2886" i="64" s="1"/>
  <c r="BK2894" i="64"/>
  <c r="BL663" i="64" a="1"/>
  <c r="BL663" i="64" s="1"/>
  <c r="BL686" i="64" a="1"/>
  <c r="BL686" i="64" s="1"/>
  <c r="BL685" i="64" a="1"/>
  <c r="BL685" i="64" s="1"/>
  <c r="BK664" i="64"/>
  <c r="BL3099" i="64"/>
  <c r="BL3065" i="64"/>
  <c r="BK2998" i="64"/>
  <c r="BK2976" i="64"/>
  <c r="BL2977" i="64" a="1"/>
  <c r="BL2977" i="64" s="1"/>
  <c r="BL2997" i="64" a="1"/>
  <c r="BL2997" i="64" s="1"/>
  <c r="BL3403" i="64" a="1"/>
  <c r="BL3403" i="64" s="1"/>
  <c r="BH2532" i="64"/>
  <c r="BH2533" i="64" s="1"/>
  <c r="BG2533" i="64"/>
  <c r="BI2521" i="64"/>
  <c r="BJ2519" i="64"/>
  <c r="BJ2528" i="64"/>
  <c r="BJ2520" i="64"/>
  <c r="BJ2529" i="64"/>
  <c r="BL2524" i="64" a="1"/>
  <c r="BL2524" i="64" s="1"/>
  <c r="BL2525" i="64" a="1"/>
  <c r="BL2525" i="64" s="1"/>
  <c r="BL2516" i="64" a="1"/>
  <c r="BL2516" i="64" s="1"/>
  <c r="BL2515" i="64" a="1"/>
  <c r="BL2515" i="64" s="1"/>
  <c r="BK2512" i="64"/>
  <c r="BK2511" i="64"/>
  <c r="BL2506" i="64" a="1"/>
  <c r="BL2506" i="64" s="1"/>
  <c r="BL2507" i="64" a="1"/>
  <c r="BL2507" i="64" s="1"/>
  <c r="BK3045" i="64"/>
  <c r="BL3044" i="64" a="1"/>
  <c r="BL3044" i="64" s="1"/>
  <c r="BL975" i="64" a="1"/>
  <c r="BL975" i="64" s="1"/>
  <c r="BM2788" i="64"/>
  <c r="BM2789" i="64" s="1"/>
  <c r="BK2427" i="64"/>
  <c r="BK2264" i="64"/>
  <c r="BK1913" i="64"/>
  <c r="BK1492" i="64"/>
  <c r="BK1001" i="64"/>
  <c r="BK977" i="64"/>
  <c r="BJ105" i="64"/>
  <c r="BL970" i="64" a="1"/>
  <c r="BL970" i="64" s="1"/>
  <c r="BL118" i="64" a="1"/>
  <c r="BL118" i="64" s="1"/>
  <c r="BL662" i="64" a="1"/>
  <c r="BL662" i="64" s="1"/>
  <c r="BL98" i="64" a="1"/>
  <c r="BL98" i="64" s="1"/>
  <c r="BL102" i="64" a="1"/>
  <c r="BL102" i="64" s="1"/>
  <c r="BL103" i="64" a="1"/>
  <c r="BL103" i="64" s="1"/>
  <c r="BK99" i="64"/>
  <c r="BL97" i="64" a="1"/>
  <c r="BL97" i="64" s="1"/>
  <c r="BL96" i="64" a="1"/>
  <c r="BL96" i="64" s="1"/>
  <c r="BL1000" i="64" a="1"/>
  <c r="BL1000" i="64" s="1"/>
  <c r="BL3300" i="64" a="1"/>
  <c r="BL3300" i="64" s="1"/>
  <c r="BL3377" i="64" a="1"/>
  <c r="BL3377" i="64" s="1"/>
  <c r="BL3351" i="64" a="1"/>
  <c r="BL3351" i="64" s="1"/>
  <c r="BL3326" i="64" a="1"/>
  <c r="BL3326" i="64" s="1"/>
  <c r="BL2403" i="64" a="1"/>
  <c r="BL2403" i="64" s="1"/>
  <c r="BL2404" i="64" s="1"/>
  <c r="BK136" i="64"/>
  <c r="BL132" i="64" a="1"/>
  <c r="BL132" i="64" s="1"/>
  <c r="BL133" i="64" a="1"/>
  <c r="BL133" i="64" s="1"/>
  <c r="BL134" i="64" a="1"/>
  <c r="BL134" i="64" s="1"/>
  <c r="BL135" i="64" a="1"/>
  <c r="BL135" i="64" s="1"/>
  <c r="BL2345" i="64" a="1"/>
  <c r="BL2345" i="64" s="1"/>
  <c r="BL2346" i="64" s="1"/>
  <c r="BL584" i="64" a="1"/>
  <c r="BL584" i="64" s="1"/>
  <c r="BL3427" i="64" a="1"/>
  <c r="BL3427" i="64" s="1"/>
  <c r="BL2265" i="64" a="1"/>
  <c r="BL2265" i="64" s="1"/>
  <c r="BL2683" i="64" a="1"/>
  <c r="BL2683" i="64" s="1"/>
  <c r="BL2691" i="64" s="1"/>
  <c r="BL2426" i="64" a="1"/>
  <c r="BL2426" i="64" s="1"/>
  <c r="BL2428" i="64" a="1"/>
  <c r="BL2428" i="64" s="1"/>
  <c r="BL2434" i="64" a="1"/>
  <c r="BL2434" i="64" s="1"/>
  <c r="BL1912" i="64" a="1"/>
  <c r="BL1912" i="64" s="1"/>
  <c r="BL1491" i="64" a="1"/>
  <c r="BL1491" i="64" s="1"/>
  <c r="BL3045" i="64" a="1"/>
  <c r="BL2427" i="64" a="1"/>
  <c r="BL2998" i="64" a="1"/>
  <c r="BM3099" i="64" a="1"/>
  <c r="BL2976" i="64" a="1"/>
  <c r="BL664" i="64" a="1"/>
  <c r="BL977" i="64" a="1"/>
  <c r="BL1913" i="64" a="1"/>
  <c r="BL1001" i="64" a="1"/>
  <c r="BM3065" i="64" a="1"/>
  <c r="BL687" i="64" a="1"/>
  <c r="BL1100" i="64" a="1"/>
  <c r="BL1492" i="64" a="1"/>
  <c r="BE1023" i="64" a="1"/>
  <c r="BL2512" i="64" a="1"/>
  <c r="BL2511" i="64" a="1"/>
  <c r="BL2264" i="64" a="1"/>
  <c r="BL585" i="64" a="1"/>
  <c r="BC37" i="1413" l="1"/>
  <c r="BC69" i="861" s="1"/>
  <c r="BC49" i="1413"/>
  <c r="BD26" i="1413"/>
  <c r="BC48" i="1413"/>
  <c r="BB57" i="1413"/>
  <c r="BB18" i="861" s="1"/>
  <c r="BB53" i="1413"/>
  <c r="M52" i="1413"/>
  <c r="BA63" i="1413"/>
  <c r="BA91" i="861" s="1"/>
  <c r="BD718" i="64"/>
  <c r="BC1838" i="64"/>
  <c r="BD1832" i="64"/>
  <c r="AS641" i="64"/>
  <c r="AT609" i="64"/>
  <c r="BD3218" i="64"/>
  <c r="BE3213" i="64"/>
  <c r="BL585" i="64"/>
  <c r="BE1023" i="64"/>
  <c r="BD1705" i="64"/>
  <c r="BE1701" i="64" s="1"/>
  <c r="BD1707" i="64"/>
  <c r="BF1022" i="64" a="1"/>
  <c r="BF1022" i="64" s="1"/>
  <c r="BM252" i="64" a="1"/>
  <c r="BM252" i="64" s="1"/>
  <c r="AG2163" i="64"/>
  <c r="AF2164" i="64"/>
  <c r="AS453" i="64"/>
  <c r="AS457" i="64" s="1"/>
  <c r="AR459" i="64"/>
  <c r="AR913" i="64"/>
  <c r="AR918" i="64" s="1"/>
  <c r="AR905" i="64"/>
  <c r="BM324" i="64"/>
  <c r="BN321" i="64"/>
  <c r="BN320" i="64"/>
  <c r="BN303" i="64"/>
  <c r="BN304" i="64"/>
  <c r="BN322" i="64"/>
  <c r="BN305" i="64"/>
  <c r="BN323" i="64"/>
  <c r="BM306" i="64"/>
  <c r="BL1100" i="64"/>
  <c r="BL1110" i="64" s="1"/>
  <c r="BK1110" i="64"/>
  <c r="BM1104" i="64" a="1"/>
  <c r="BM1104" i="64" s="1"/>
  <c r="BM1099" i="64" a="1"/>
  <c r="BM1099" i="64" s="1"/>
  <c r="BK2902" i="64"/>
  <c r="BL687" i="64"/>
  <c r="BM2886" i="64" a="1"/>
  <c r="BM2886" i="64" s="1"/>
  <c r="BM2887" i="64" a="1"/>
  <c r="BM2887" i="64" s="1"/>
  <c r="BM2888" i="64" a="1"/>
  <c r="BM2888" i="64" s="1"/>
  <c r="BM2889" i="64" a="1"/>
  <c r="BM2889" i="64" s="1"/>
  <c r="BM2890" i="64" a="1"/>
  <c r="BM2890" i="64" s="1"/>
  <c r="BM2885" i="64" a="1"/>
  <c r="BM2885" i="64" s="1"/>
  <c r="BM2891" i="64" a="1"/>
  <c r="BM2891" i="64" s="1"/>
  <c r="BM2892" i="64" a="1"/>
  <c r="BM2892" i="64" s="1"/>
  <c r="BM2893" i="64" a="1"/>
  <c r="BM2893" i="64" s="1"/>
  <c r="BL2894" i="64"/>
  <c r="BM663" i="64" a="1"/>
  <c r="BM663" i="64" s="1"/>
  <c r="BM686" i="64" a="1"/>
  <c r="BM686" i="64" s="1"/>
  <c r="BM685" i="64" a="1"/>
  <c r="BM685" i="64" s="1"/>
  <c r="BL664" i="64"/>
  <c r="BM3099" i="64"/>
  <c r="BM3065" i="64"/>
  <c r="BL2998" i="64"/>
  <c r="BL2976" i="64"/>
  <c r="BM3403" i="64" a="1"/>
  <c r="BM3403" i="64" s="1"/>
  <c r="BM2977" i="64" a="1"/>
  <c r="BM2977" i="64" s="1"/>
  <c r="BM2997" i="64" a="1"/>
  <c r="BM2997" i="64" s="1"/>
  <c r="BI2530" i="64"/>
  <c r="BJ2521" i="64"/>
  <c r="BK2519" i="64"/>
  <c r="BK2528" i="64"/>
  <c r="BK2520" i="64"/>
  <c r="BK2529" i="64"/>
  <c r="BM2525" i="64" a="1"/>
  <c r="BM2525" i="64" s="1"/>
  <c r="BM2524" i="64" a="1"/>
  <c r="BM2524" i="64" s="1"/>
  <c r="BM2516" i="64" a="1"/>
  <c r="BM2516" i="64" s="1"/>
  <c r="BM2515" i="64" a="1"/>
  <c r="BM2515" i="64" s="1"/>
  <c r="BL2512" i="64"/>
  <c r="BL2511" i="64"/>
  <c r="BM2506" i="64" a="1"/>
  <c r="BM2506" i="64" s="1"/>
  <c r="BM2507" i="64" a="1"/>
  <c r="BM2507" i="64" s="1"/>
  <c r="BL3045" i="64"/>
  <c r="BM3044" i="64" a="1"/>
  <c r="BM3044" i="64" s="1"/>
  <c r="BM975" i="64" a="1"/>
  <c r="BM975" i="64" s="1"/>
  <c r="BN2788" i="64"/>
  <c r="BN2789" i="64" s="1"/>
  <c r="BL1913" i="64"/>
  <c r="BL2427" i="64"/>
  <c r="BL2264" i="64"/>
  <c r="BL1492" i="64"/>
  <c r="BL1001" i="64"/>
  <c r="BL977" i="64"/>
  <c r="BK105" i="64"/>
  <c r="BM970" i="64" a="1"/>
  <c r="BM970" i="64" s="1"/>
  <c r="BM118" i="64" a="1"/>
  <c r="BM118" i="64" s="1"/>
  <c r="BM662" i="64" a="1"/>
  <c r="BM662" i="64" s="1"/>
  <c r="BM98" i="64" a="1"/>
  <c r="BM98" i="64" s="1"/>
  <c r="BM102" i="64" a="1"/>
  <c r="BM102" i="64" s="1"/>
  <c r="BM103" i="64" a="1"/>
  <c r="BM103" i="64" s="1"/>
  <c r="BL99" i="64"/>
  <c r="BM96" i="64" a="1"/>
  <c r="BM96" i="64" s="1"/>
  <c r="BM97" i="64" a="1"/>
  <c r="BM97" i="64" s="1"/>
  <c r="BM1000" i="64" a="1"/>
  <c r="BM1000" i="64" s="1"/>
  <c r="BM3300" i="64" a="1"/>
  <c r="BM3300" i="64" s="1"/>
  <c r="BM3377" i="64" a="1"/>
  <c r="BM3377" i="64" s="1"/>
  <c r="BM3351" i="64" a="1"/>
  <c r="BM3351" i="64" s="1"/>
  <c r="BM3326" i="64" a="1"/>
  <c r="BM3326" i="64" s="1"/>
  <c r="BM2403" i="64" a="1"/>
  <c r="BM2403" i="64" s="1"/>
  <c r="BM2404" i="64" s="1"/>
  <c r="BL136" i="64"/>
  <c r="BM133" i="64" a="1"/>
  <c r="BM133" i="64" s="1"/>
  <c r="BM134" i="64" a="1"/>
  <c r="BM134" i="64" s="1"/>
  <c r="BM135" i="64" a="1"/>
  <c r="BM135" i="64" s="1"/>
  <c r="BM132" i="64" a="1"/>
  <c r="BM132" i="64" s="1"/>
  <c r="BM2345" i="64" a="1"/>
  <c r="BM2345" i="64" s="1"/>
  <c r="BM2346" i="64" s="1"/>
  <c r="BM584" i="64" a="1"/>
  <c r="BM584" i="64" s="1"/>
  <c r="BM3427" i="64" a="1"/>
  <c r="BM3427" i="64" s="1"/>
  <c r="BM2265" i="64" a="1"/>
  <c r="BM2265" i="64" s="1"/>
  <c r="BM2683" i="64" a="1"/>
  <c r="BM2683" i="64" s="1"/>
  <c r="BM2691" i="64" s="1"/>
  <c r="BM2426" i="64" a="1"/>
  <c r="BM2426" i="64" s="1"/>
  <c r="BM2428" i="64" a="1"/>
  <c r="BM2428" i="64" s="1"/>
  <c r="BM2434" i="64" a="1"/>
  <c r="BM2434" i="64" s="1"/>
  <c r="BM1912" i="64" a="1"/>
  <c r="BM1912" i="64" s="1"/>
  <c r="BM1491" i="64" a="1"/>
  <c r="BM1491" i="64" s="1"/>
  <c r="BM977" i="64" a="1"/>
  <c r="BF1023" i="64" a="1"/>
  <c r="BM3045" i="64" a="1"/>
  <c r="BM1100" i="64" a="1"/>
  <c r="BN3065" i="64" a="1"/>
  <c r="BM2976" i="64" a="1"/>
  <c r="BM2998" i="64" a="1"/>
  <c r="BM664" i="64" a="1"/>
  <c r="BM2512" i="64" a="1"/>
  <c r="BM1001" i="64" a="1"/>
  <c r="BM687" i="64" a="1"/>
  <c r="BN3099" i="64" a="1"/>
  <c r="BM2427" i="64" a="1"/>
  <c r="BM2511" i="64" a="1"/>
  <c r="BM585" i="64" a="1"/>
  <c r="BM1492" i="64" a="1"/>
  <c r="BM1913" i="64" a="1"/>
  <c r="BM2264" i="64" a="1"/>
  <c r="N48" i="1413" l="1"/>
  <c r="BB61" i="1413"/>
  <c r="BB59" i="861" s="1"/>
  <c r="BD27" i="1413"/>
  <c r="BC51" i="1413"/>
  <c r="BC39" i="1413"/>
  <c r="BC90" i="861" s="1"/>
  <c r="BD724" i="64"/>
  <c r="BD719" i="64"/>
  <c r="BE714" i="64"/>
  <c r="BD1834" i="64"/>
  <c r="BD1798" i="64"/>
  <c r="AT632" i="64"/>
  <c r="AT618" i="64"/>
  <c r="AT622" i="64" s="1"/>
  <c r="AS642" i="64"/>
  <c r="AT616" i="64"/>
  <c r="AT626" i="64" s="1"/>
  <c r="BE3216" i="64"/>
  <c r="BE3217" i="64" s="1"/>
  <c r="BM585" i="64"/>
  <c r="BF1023" i="64"/>
  <c r="BG1022" i="64" a="1"/>
  <c r="BG1022" i="64" s="1"/>
  <c r="BE1705" i="64"/>
  <c r="BF1701" i="64" s="1"/>
  <c r="BE1707" i="64"/>
  <c r="BN252" i="64" a="1"/>
  <c r="BN252" i="64" s="1"/>
  <c r="AH2163" i="64"/>
  <c r="AG2164" i="64"/>
  <c r="AT453" i="64"/>
  <c r="AT457" i="64" s="1"/>
  <c r="AS459" i="64"/>
  <c r="AS909" i="64"/>
  <c r="AR914" i="64"/>
  <c r="AR906" i="64"/>
  <c r="AS898" i="64"/>
  <c r="BI2532" i="64"/>
  <c r="BI2533" i="64" s="1"/>
  <c r="BN306" i="64"/>
  <c r="BN324" i="64"/>
  <c r="BO320" i="64"/>
  <c r="BO321" i="64"/>
  <c r="BO303" i="64"/>
  <c r="BO304" i="64"/>
  <c r="BO322" i="64"/>
  <c r="BO305" i="64"/>
  <c r="BO323" i="64"/>
  <c r="BM1100" i="64"/>
  <c r="BM1110" i="64" s="1"/>
  <c r="BN1104" i="64" a="1"/>
  <c r="BN1104" i="64" s="1"/>
  <c r="BN1099" i="64" a="1"/>
  <c r="BN1099" i="64" s="1"/>
  <c r="BM687" i="64"/>
  <c r="BL2902" i="64"/>
  <c r="BN2885" i="64" a="1"/>
  <c r="BN2885" i="64" s="1"/>
  <c r="BN2886" i="64" a="1"/>
  <c r="BN2886" i="64" s="1"/>
  <c r="BN2887" i="64" a="1"/>
  <c r="BN2887" i="64" s="1"/>
  <c r="BN2888" i="64" a="1"/>
  <c r="BN2888" i="64" s="1"/>
  <c r="BN2889" i="64" a="1"/>
  <c r="BN2889" i="64" s="1"/>
  <c r="BN2890" i="64" a="1"/>
  <c r="BN2890" i="64" s="1"/>
  <c r="BN2891" i="64" a="1"/>
  <c r="BN2891" i="64" s="1"/>
  <c r="BN2892" i="64" a="1"/>
  <c r="BN2892" i="64" s="1"/>
  <c r="BN2893" i="64" a="1"/>
  <c r="BN2893" i="64" s="1"/>
  <c r="BM2894" i="64"/>
  <c r="BN685" i="64" a="1"/>
  <c r="BN685" i="64" s="1"/>
  <c r="BN663" i="64" a="1"/>
  <c r="BN663" i="64" s="1"/>
  <c r="BN686" i="64" a="1"/>
  <c r="BN686" i="64" s="1"/>
  <c r="BM664" i="64"/>
  <c r="BN3099" i="64"/>
  <c r="BN3065" i="64"/>
  <c r="BM2998" i="64"/>
  <c r="BM2976" i="64"/>
  <c r="BN3403" i="64" a="1"/>
  <c r="BN3403" i="64" s="1"/>
  <c r="BN2977" i="64" a="1"/>
  <c r="BN2977" i="64" s="1"/>
  <c r="BN2997" i="64" a="1"/>
  <c r="BN2997" i="64" s="1"/>
  <c r="BJ2530" i="64"/>
  <c r="BJ2532" i="64" s="1"/>
  <c r="BK2521" i="64"/>
  <c r="BL2519" i="64"/>
  <c r="BL2528" i="64"/>
  <c r="BL2520" i="64"/>
  <c r="BL2529" i="64"/>
  <c r="BN2525" i="64" a="1"/>
  <c r="BN2525" i="64" s="1"/>
  <c r="BN2524" i="64" a="1"/>
  <c r="BN2524" i="64" s="1"/>
  <c r="BN2516" i="64" a="1"/>
  <c r="BN2516" i="64" s="1"/>
  <c r="BN2515" i="64" a="1"/>
  <c r="BN2515" i="64" s="1"/>
  <c r="BM2512" i="64"/>
  <c r="BM2511" i="64"/>
  <c r="BN2506" i="64" a="1"/>
  <c r="BN2506" i="64" s="1"/>
  <c r="BN2507" i="64" a="1"/>
  <c r="BN2507" i="64" s="1"/>
  <c r="BM3045" i="64"/>
  <c r="BN3044" i="64" a="1"/>
  <c r="BN3044" i="64" s="1"/>
  <c r="BN975" i="64" a="1"/>
  <c r="BN975" i="64" s="1"/>
  <c r="BO2788" i="64"/>
  <c r="BM1913" i="64"/>
  <c r="BM2427" i="64"/>
  <c r="BM2264" i="64"/>
  <c r="BM1492" i="64"/>
  <c r="BM1001" i="64"/>
  <c r="BM977" i="64"/>
  <c r="BL105" i="64"/>
  <c r="BN970" i="64" a="1"/>
  <c r="BN970" i="64" s="1"/>
  <c r="BN118" i="64" a="1"/>
  <c r="BN118" i="64" s="1"/>
  <c r="BN662" i="64" a="1"/>
  <c r="BN662" i="64" s="1"/>
  <c r="BN98" i="64" a="1"/>
  <c r="BN98" i="64" s="1"/>
  <c r="BN102" i="64" a="1"/>
  <c r="BN102" i="64" s="1"/>
  <c r="BN103" i="64" a="1"/>
  <c r="BN103" i="64" s="1"/>
  <c r="BM99" i="64"/>
  <c r="BN96" i="64" a="1"/>
  <c r="BN96" i="64" s="1"/>
  <c r="BN97" i="64" a="1"/>
  <c r="BN97" i="64" s="1"/>
  <c r="BN1000" i="64" a="1"/>
  <c r="BN1000" i="64" s="1"/>
  <c r="BN3300" i="64" a="1"/>
  <c r="BN3300" i="64" s="1"/>
  <c r="BN3326" i="64" a="1"/>
  <c r="BN3326" i="64" s="1"/>
  <c r="BN3377" i="64" a="1"/>
  <c r="BN3377" i="64" s="1"/>
  <c r="BN3351" i="64" a="1"/>
  <c r="BN3351" i="64" s="1"/>
  <c r="BN2403" i="64" a="1"/>
  <c r="BN2403" i="64" s="1"/>
  <c r="BN2404" i="64" s="1"/>
  <c r="BM136" i="64"/>
  <c r="BN133" i="64" a="1"/>
  <c r="BN133" i="64" s="1"/>
  <c r="BN134" i="64" a="1"/>
  <c r="BN134" i="64" s="1"/>
  <c r="BN135" i="64" a="1"/>
  <c r="BN135" i="64" s="1"/>
  <c r="BN132" i="64" a="1"/>
  <c r="BN132" i="64" s="1"/>
  <c r="BN2345" i="64" a="1"/>
  <c r="BN2345" i="64" s="1"/>
  <c r="BN2346" i="64" s="1"/>
  <c r="BN584" i="64" a="1"/>
  <c r="BN584" i="64" s="1"/>
  <c r="BN3427" i="64" a="1"/>
  <c r="BN3427" i="64" s="1"/>
  <c r="BN2265" i="64" a="1"/>
  <c r="BN2265" i="64" s="1"/>
  <c r="BN2683" i="64" a="1"/>
  <c r="BN2683" i="64" s="1"/>
  <c r="BN2691" i="64" s="1"/>
  <c r="BN2426" i="64" a="1"/>
  <c r="BN2426" i="64" s="1"/>
  <c r="BN2428" i="64" a="1"/>
  <c r="BN2428" i="64" s="1"/>
  <c r="BN2434" i="64" a="1"/>
  <c r="BN2434" i="64" s="1"/>
  <c r="BN1912" i="64" a="1"/>
  <c r="BN1912" i="64" s="1"/>
  <c r="BN1491" i="64" a="1"/>
  <c r="BN1491" i="64" s="1"/>
  <c r="BN1100" i="64" a="1"/>
  <c r="BN2427" i="64" a="1"/>
  <c r="BN687" i="64" a="1"/>
  <c r="BN3045" i="64" a="1"/>
  <c r="BN977" i="64" a="1"/>
  <c r="BN2998" i="64" a="1"/>
  <c r="BN1913" i="64" a="1"/>
  <c r="BN664" i="64" a="1"/>
  <c r="BG1023" i="64" a="1"/>
  <c r="BO3099" i="64" a="1"/>
  <c r="BN2976" i="64" a="1"/>
  <c r="BN2511" i="64" a="1"/>
  <c r="BO3065" i="64" a="1"/>
  <c r="BN1492" i="64" a="1"/>
  <c r="BN1001" i="64" a="1"/>
  <c r="BD1836" i="64" a="1"/>
  <c r="BN585" i="64" a="1"/>
  <c r="BN2512" i="64" a="1"/>
  <c r="BN2264" i="64" a="1"/>
  <c r="BE23" i="1413" l="1"/>
  <c r="BD28" i="1413"/>
  <c r="BD33" i="1413"/>
  <c r="BD16" i="861" s="1"/>
  <c r="BC52" i="1413"/>
  <c r="M61" i="1413"/>
  <c r="M59" i="861" s="1"/>
  <c r="BB63" i="1413"/>
  <c r="BB91" i="861" s="1"/>
  <c r="BE717" i="64"/>
  <c r="BE718" i="64" s="1"/>
  <c r="BD1836" i="64"/>
  <c r="BE1831" i="64"/>
  <c r="BD1800" i="64"/>
  <c r="BE1795" i="64"/>
  <c r="BE1796" i="64" s="1"/>
  <c r="AX24" i="861"/>
  <c r="AT628" i="64"/>
  <c r="AT639" i="64" s="1"/>
  <c r="AT636" i="64"/>
  <c r="AT640" i="64" s="1"/>
  <c r="AU608" i="64"/>
  <c r="BF3213" i="64"/>
  <c r="BE3218" i="64"/>
  <c r="BN585" i="64"/>
  <c r="BG1023" i="64"/>
  <c r="BH1022" i="64" a="1"/>
  <c r="BH1022" i="64" s="1"/>
  <c r="BO252" i="64" a="1"/>
  <c r="BO252" i="64" s="1"/>
  <c r="BF1707" i="64"/>
  <c r="BF1705" i="64"/>
  <c r="BG1701" i="64" s="1"/>
  <c r="AI2163" i="64"/>
  <c r="AH2164" i="64"/>
  <c r="AU453" i="64"/>
  <c r="AU457" i="64" s="1"/>
  <c r="AT459" i="64"/>
  <c r="AS901" i="64"/>
  <c r="BO2789" i="64"/>
  <c r="BO324" i="64"/>
  <c r="BO306" i="64"/>
  <c r="BP320" i="64"/>
  <c r="BP303" i="64"/>
  <c r="BP321" i="64"/>
  <c r="BP322" i="64"/>
  <c r="BP304" i="64"/>
  <c r="BP323" i="64"/>
  <c r="BP305" i="64"/>
  <c r="BN1100" i="64"/>
  <c r="BN1110" i="64" s="1"/>
  <c r="BO1104" i="64" a="1"/>
  <c r="BO1104" i="64" s="1"/>
  <c r="BO1099" i="64" a="1"/>
  <c r="BO1099" i="64" s="1"/>
  <c r="BN687" i="64"/>
  <c r="BM2902" i="64"/>
  <c r="BO2885" i="64" a="1"/>
  <c r="BO2885" i="64" s="1"/>
  <c r="BO2886" i="64" a="1"/>
  <c r="BO2886" i="64" s="1"/>
  <c r="BO2887" i="64" a="1"/>
  <c r="BO2887" i="64" s="1"/>
  <c r="BO2888" i="64" a="1"/>
  <c r="BO2888" i="64" s="1"/>
  <c r="BO2889" i="64" a="1"/>
  <c r="BO2889" i="64" s="1"/>
  <c r="BO2890" i="64" a="1"/>
  <c r="BO2890" i="64" s="1"/>
  <c r="BO2891" i="64" a="1"/>
  <c r="BO2891" i="64" s="1"/>
  <c r="BO2892" i="64" a="1"/>
  <c r="BO2892" i="64" s="1"/>
  <c r="BO2893" i="64" a="1"/>
  <c r="BO2893" i="64" s="1"/>
  <c r="BN2894" i="64"/>
  <c r="BO685" i="64" a="1"/>
  <c r="BO685" i="64" s="1"/>
  <c r="BO663" i="64" a="1"/>
  <c r="BO663" i="64" s="1"/>
  <c r="BO686" i="64" a="1"/>
  <c r="BO686" i="64" s="1"/>
  <c r="BN664" i="64"/>
  <c r="BO3099" i="64"/>
  <c r="BO3065" i="64"/>
  <c r="BN2998" i="64"/>
  <c r="BN2976" i="64"/>
  <c r="BO3403" i="64" a="1"/>
  <c r="BO3403" i="64" s="1"/>
  <c r="BO2977" i="64" a="1"/>
  <c r="BO2977" i="64" s="1"/>
  <c r="BO2997" i="64" a="1"/>
  <c r="BO2997" i="64" s="1"/>
  <c r="BJ2533" i="64"/>
  <c r="BK2530" i="64"/>
  <c r="BK2532" i="64" s="1"/>
  <c r="BK2533" i="64" s="1"/>
  <c r="BL2521" i="64"/>
  <c r="BM2520" i="64"/>
  <c r="BM2529" i="64"/>
  <c r="BM2519" i="64"/>
  <c r="BM2528" i="64"/>
  <c r="BO2525" i="64" a="1"/>
  <c r="BO2525" i="64" s="1"/>
  <c r="BO2524" i="64" a="1"/>
  <c r="BO2524" i="64" s="1"/>
  <c r="BO2515" i="64" a="1"/>
  <c r="BO2515" i="64" s="1"/>
  <c r="BO2516" i="64" a="1"/>
  <c r="BO2516" i="64" s="1"/>
  <c r="BN2512" i="64"/>
  <c r="BN2511" i="64"/>
  <c r="BO2506" i="64" a="1"/>
  <c r="BO2506" i="64" s="1"/>
  <c r="BO2507" i="64" a="1"/>
  <c r="BO2507" i="64" s="1"/>
  <c r="BN3045" i="64"/>
  <c r="BO3044" i="64" a="1"/>
  <c r="BO3044" i="64" s="1"/>
  <c r="BO975" i="64" a="1"/>
  <c r="BO975" i="64" s="1"/>
  <c r="BP2788" i="64"/>
  <c r="BP2789" i="64" s="1"/>
  <c r="BN1913" i="64"/>
  <c r="BN2427" i="64"/>
  <c r="BN2264" i="64"/>
  <c r="BN1492" i="64"/>
  <c r="BN1001" i="64"/>
  <c r="BN977" i="64"/>
  <c r="BM105" i="64"/>
  <c r="BO970" i="64" a="1"/>
  <c r="BO970" i="64" s="1"/>
  <c r="BO118" i="64" a="1"/>
  <c r="BO118" i="64" s="1"/>
  <c r="BO662" i="64" a="1"/>
  <c r="BO662" i="64" s="1"/>
  <c r="BO98" i="64" a="1"/>
  <c r="BO98" i="64" s="1"/>
  <c r="BO102" i="64" a="1"/>
  <c r="BO102" i="64" s="1"/>
  <c r="BO103" i="64" a="1"/>
  <c r="BO103" i="64" s="1"/>
  <c r="BN99" i="64"/>
  <c r="BO97" i="64" a="1"/>
  <c r="BO97" i="64" s="1"/>
  <c r="BO96" i="64" a="1"/>
  <c r="BO96" i="64" s="1"/>
  <c r="BO1000" i="64" a="1"/>
  <c r="BO1000" i="64" s="1"/>
  <c r="BO3300" i="64" a="1"/>
  <c r="BO3300" i="64" s="1"/>
  <c r="BO3326" i="64" a="1"/>
  <c r="BO3326" i="64" s="1"/>
  <c r="BO3377" i="64" a="1"/>
  <c r="BO3377" i="64" s="1"/>
  <c r="BO3351" i="64" a="1"/>
  <c r="BO3351" i="64" s="1"/>
  <c r="BO2403" i="64" a="1"/>
  <c r="BO2403" i="64" s="1"/>
  <c r="BO2404" i="64" s="1"/>
  <c r="BN136" i="64"/>
  <c r="BO133" i="64" a="1"/>
  <c r="BO133" i="64" s="1"/>
  <c r="BO134" i="64" a="1"/>
  <c r="BO134" i="64" s="1"/>
  <c r="BO135" i="64" a="1"/>
  <c r="BO135" i="64" s="1"/>
  <c r="BO132" i="64" a="1"/>
  <c r="BO132" i="64" s="1"/>
  <c r="BO2345" i="64" a="1"/>
  <c r="BO2345" i="64" s="1"/>
  <c r="BO2346" i="64" s="1"/>
  <c r="BO584" i="64" a="1"/>
  <c r="BO584" i="64" s="1"/>
  <c r="BO3427" i="64" a="1"/>
  <c r="BO3427" i="64" s="1"/>
  <c r="BO2265" i="64" a="1"/>
  <c r="BO2265" i="64" s="1"/>
  <c r="BO2683" i="64" a="1"/>
  <c r="BO2683" i="64" s="1"/>
  <c r="BO2691" i="64" s="1"/>
  <c r="BO2428" i="64" a="1"/>
  <c r="BO2428" i="64" s="1"/>
  <c r="BO2426" i="64" a="1"/>
  <c r="BO2426" i="64" s="1"/>
  <c r="BO2434" i="64" a="1"/>
  <c r="BO2434" i="64" s="1"/>
  <c r="BO1912" i="64" a="1"/>
  <c r="BO1912" i="64" s="1"/>
  <c r="BO1491" i="64" a="1"/>
  <c r="BO1491" i="64" s="1"/>
  <c r="BO977" i="64" a="1"/>
  <c r="BP3099" i="64" a="1"/>
  <c r="BO664" i="64" a="1"/>
  <c r="BO1913" i="64" a="1"/>
  <c r="BO3045" i="64" a="1"/>
  <c r="BO687" i="64" a="1"/>
  <c r="BH1023" i="64" a="1"/>
  <c r="BP3065" i="64" a="1"/>
  <c r="BO2976" i="64" a="1"/>
  <c r="BO1492" i="64" a="1"/>
  <c r="BO2512" i="64" a="1"/>
  <c r="BO2427" i="64" a="1"/>
  <c r="BO1100" i="64" a="1"/>
  <c r="BO1001" i="64" a="1"/>
  <c r="BO2998" i="64" a="1"/>
  <c r="BO585" i="64" a="1"/>
  <c r="BO2511" i="64" a="1"/>
  <c r="BO2264" i="64" a="1"/>
  <c r="BC53" i="1413" l="1"/>
  <c r="BD48" i="1413"/>
  <c r="BC57" i="1413"/>
  <c r="BC18" i="861" s="1"/>
  <c r="BD49" i="1413"/>
  <c r="BD37" i="1413"/>
  <c r="BD69" i="861" s="1"/>
  <c r="BE26" i="1413"/>
  <c r="BE724" i="64"/>
  <c r="BE719" i="64"/>
  <c r="BF714" i="64"/>
  <c r="BD1838" i="64"/>
  <c r="BE1832" i="64"/>
  <c r="BE1834" i="64" s="1"/>
  <c r="AT641" i="64"/>
  <c r="AU609" i="64"/>
  <c r="BF3216" i="64"/>
  <c r="BF3217" i="64" s="1"/>
  <c r="BO585" i="64"/>
  <c r="BH1023" i="64"/>
  <c r="BI1022" i="64" a="1"/>
  <c r="BI1022" i="64" s="1"/>
  <c r="BG1705" i="64"/>
  <c r="BH1701" i="64" s="1"/>
  <c r="BG1707" i="64"/>
  <c r="BP252" i="64" a="1"/>
  <c r="BP252" i="64" s="1"/>
  <c r="AJ2163" i="64"/>
  <c r="AI2164" i="64"/>
  <c r="AU459" i="64"/>
  <c r="AV453" i="64"/>
  <c r="AV457" i="64" s="1"/>
  <c r="AS910" i="64"/>
  <c r="BP324" i="64"/>
  <c r="BP306" i="64"/>
  <c r="BQ320" i="64"/>
  <c r="BQ321" i="64"/>
  <c r="BQ303" i="64"/>
  <c r="BQ304" i="64"/>
  <c r="BQ322" i="64"/>
  <c r="BQ305" i="64"/>
  <c r="BQ323" i="64"/>
  <c r="BO1100" i="64"/>
  <c r="BP1104" i="64" a="1"/>
  <c r="BP1104" i="64" s="1"/>
  <c r="BP1099" i="64" a="1"/>
  <c r="BP1099" i="64" s="1"/>
  <c r="BO687" i="64"/>
  <c r="BN2902" i="64"/>
  <c r="N2902" i="64" s="1"/>
  <c r="BP2885" i="64" a="1"/>
  <c r="BP2885" i="64" s="1"/>
  <c r="BP2886" i="64" a="1"/>
  <c r="BP2886" i="64" s="1"/>
  <c r="BP2891" i="64" a="1"/>
  <c r="BP2891" i="64" s="1"/>
  <c r="BP2892" i="64" a="1"/>
  <c r="BP2892" i="64" s="1"/>
  <c r="BP2893" i="64" a="1"/>
  <c r="BP2893" i="64" s="1"/>
  <c r="BP2887" i="64" a="1"/>
  <c r="BP2887" i="64" s="1"/>
  <c r="BP2890" i="64" a="1"/>
  <c r="BP2890" i="64" s="1"/>
  <c r="BP2888" i="64" a="1"/>
  <c r="BP2888" i="64" s="1"/>
  <c r="BP2889" i="64" a="1"/>
  <c r="BP2889" i="64" s="1"/>
  <c r="BO2894" i="64"/>
  <c r="BP685" i="64" a="1"/>
  <c r="BP685" i="64" s="1"/>
  <c r="BP663" i="64" a="1"/>
  <c r="BP663" i="64" s="1"/>
  <c r="BP686" i="64" a="1"/>
  <c r="BP686" i="64" s="1"/>
  <c r="BO664" i="64"/>
  <c r="BP3099" i="64"/>
  <c r="BP3065" i="64"/>
  <c r="BO2976" i="64"/>
  <c r="BO2998" i="64"/>
  <c r="BP3403" i="64" a="1"/>
  <c r="BP3403" i="64" s="1"/>
  <c r="BP2977" i="64" a="1"/>
  <c r="BP2977" i="64" s="1"/>
  <c r="BP2997" i="64" a="1"/>
  <c r="BP2997" i="64" s="1"/>
  <c r="BL2530" i="64"/>
  <c r="BL2532" i="64" s="1"/>
  <c r="BL2533" i="64" s="1"/>
  <c r="BM2521" i="64"/>
  <c r="BN2520" i="64"/>
  <c r="BN2529" i="64"/>
  <c r="BN2519" i="64"/>
  <c r="BN2528" i="64"/>
  <c r="BP2524" i="64" a="1"/>
  <c r="BP2524" i="64" s="1"/>
  <c r="BP2525" i="64" a="1"/>
  <c r="BP2525" i="64" s="1"/>
  <c r="BP2515" i="64" a="1"/>
  <c r="BP2515" i="64" s="1"/>
  <c r="BP2516" i="64" a="1"/>
  <c r="BP2516" i="64" s="1"/>
  <c r="BO2512" i="64"/>
  <c r="BO2511" i="64"/>
  <c r="BP2506" i="64" a="1"/>
  <c r="BP2506" i="64" s="1"/>
  <c r="BP2507" i="64" a="1"/>
  <c r="BP2507" i="64" s="1"/>
  <c r="BO3045" i="64"/>
  <c r="BP3044" i="64" a="1"/>
  <c r="BP3044" i="64" s="1"/>
  <c r="BP975" i="64" a="1"/>
  <c r="BP975" i="64" s="1"/>
  <c r="BQ2788" i="64"/>
  <c r="BQ2789" i="64" s="1"/>
  <c r="BO1913" i="64"/>
  <c r="BO2427" i="64"/>
  <c r="BO2264" i="64"/>
  <c r="BO1492" i="64"/>
  <c r="BO1001" i="64"/>
  <c r="BO977" i="64"/>
  <c r="BN105" i="64"/>
  <c r="BP970" i="64" a="1"/>
  <c r="BP970" i="64" s="1"/>
  <c r="BP118" i="64" a="1"/>
  <c r="BP118" i="64" s="1"/>
  <c r="BP662" i="64" a="1"/>
  <c r="BP662" i="64" s="1"/>
  <c r="BP98" i="64" a="1"/>
  <c r="BP98" i="64" s="1"/>
  <c r="BP103" i="64" a="1"/>
  <c r="BP103" i="64" s="1"/>
  <c r="BP102" i="64" a="1"/>
  <c r="BP102" i="64" s="1"/>
  <c r="BO99" i="64"/>
  <c r="BP97" i="64" a="1"/>
  <c r="BP97" i="64" s="1"/>
  <c r="BP96" i="64" a="1"/>
  <c r="BP96" i="64" s="1"/>
  <c r="BP1000" i="64" a="1"/>
  <c r="BP1000" i="64" s="1"/>
  <c r="BP3300" i="64" a="1"/>
  <c r="BP3300" i="64" s="1"/>
  <c r="BP3377" i="64" a="1"/>
  <c r="BP3377" i="64" s="1"/>
  <c r="BP3351" i="64" a="1"/>
  <c r="BP3351" i="64" s="1"/>
  <c r="BP3326" i="64" a="1"/>
  <c r="BP3326" i="64" s="1"/>
  <c r="BP2403" i="64" a="1"/>
  <c r="BP2403" i="64" s="1"/>
  <c r="BP2404" i="64" s="1"/>
  <c r="BO136" i="64"/>
  <c r="BP132" i="64" a="1"/>
  <c r="BP132" i="64" s="1"/>
  <c r="BP133" i="64" a="1"/>
  <c r="BP133" i="64" s="1"/>
  <c r="BP134" i="64" a="1"/>
  <c r="BP134" i="64" s="1"/>
  <c r="BP135" i="64" a="1"/>
  <c r="BP135" i="64" s="1"/>
  <c r="BP2345" i="64" a="1"/>
  <c r="BP2345" i="64" s="1"/>
  <c r="BP2346" i="64" s="1"/>
  <c r="BP584" i="64" a="1"/>
  <c r="BP584" i="64" s="1"/>
  <c r="BP3427" i="64" a="1"/>
  <c r="BP3427" i="64" s="1"/>
  <c r="BP2265" i="64" a="1"/>
  <c r="BP2265" i="64" s="1"/>
  <c r="BP2683" i="64" a="1"/>
  <c r="BP2683" i="64" s="1"/>
  <c r="BP2691" i="64" s="1"/>
  <c r="BP2428" i="64" a="1"/>
  <c r="BP2428" i="64" s="1"/>
  <c r="BP2434" i="64" a="1"/>
  <c r="BP2434" i="64" s="1"/>
  <c r="BP2426" i="64" a="1"/>
  <c r="BP2426" i="64" s="1"/>
  <c r="BP1912" i="64" a="1"/>
  <c r="BP1912" i="64" s="1"/>
  <c r="BP1491" i="64" a="1"/>
  <c r="BP1491" i="64" s="1"/>
  <c r="BP2427" i="64" a="1"/>
  <c r="BQ3099" i="64" a="1"/>
  <c r="BP687" i="64" a="1"/>
  <c r="BP2511" i="64" a="1"/>
  <c r="BP2998" i="64" a="1"/>
  <c r="BP2976" i="64" a="1"/>
  <c r="BQ3065" i="64" a="1"/>
  <c r="BP1100" i="64" a="1"/>
  <c r="BP585" i="64" a="1"/>
  <c r="BE1836" i="64" a="1"/>
  <c r="BP664" i="64" a="1"/>
  <c r="BP1001" i="64" a="1"/>
  <c r="BP3045" i="64" a="1"/>
  <c r="BP977" i="64" a="1"/>
  <c r="BP1913" i="64" a="1"/>
  <c r="BP2512" i="64" a="1"/>
  <c r="BP2264" i="64" a="1"/>
  <c r="BI1023" i="64" a="1"/>
  <c r="BP1492" i="64" a="1"/>
  <c r="BE27" i="1413" l="1"/>
  <c r="BE28" i="1413" s="1"/>
  <c r="BD39" i="1413"/>
  <c r="BD90" i="861" s="1"/>
  <c r="BD51" i="1413"/>
  <c r="BC61" i="1413"/>
  <c r="BC59" i="861" s="1"/>
  <c r="BF717" i="64"/>
  <c r="BF718" i="64" s="1"/>
  <c r="BE1836" i="64"/>
  <c r="BF1831" i="64"/>
  <c r="BE1798" i="64"/>
  <c r="BE1800" i="64" s="1"/>
  <c r="AU632" i="64"/>
  <c r="AU618" i="64"/>
  <c r="AU622" i="64" s="1"/>
  <c r="AT642" i="64"/>
  <c r="AU616" i="64"/>
  <c r="AU626" i="64" s="1"/>
  <c r="BG3213" i="64"/>
  <c r="BF3218" i="64"/>
  <c r="BP585" i="64"/>
  <c r="BI1023" i="64"/>
  <c r="BH1705" i="64"/>
  <c r="BI1701" i="64" s="1"/>
  <c r="BH1707" i="64"/>
  <c r="BQ252" i="64" a="1"/>
  <c r="BQ252" i="64" s="1"/>
  <c r="BJ1022" i="64" a="1"/>
  <c r="BJ1022" i="64" s="1"/>
  <c r="AK2163" i="64"/>
  <c r="AJ2164" i="64"/>
  <c r="AV459" i="64"/>
  <c r="AW453" i="64"/>
  <c r="AW457" i="64" s="1"/>
  <c r="AS912" i="64"/>
  <c r="AS902" i="64" s="1"/>
  <c r="AS904" i="64" s="1"/>
  <c r="BQ306" i="64"/>
  <c r="BR320" i="64"/>
  <c r="BR303" i="64"/>
  <c r="BR321" i="64"/>
  <c r="BR304" i="64"/>
  <c r="BR322" i="64"/>
  <c r="BR323" i="64"/>
  <c r="BR305" i="64"/>
  <c r="BQ324" i="64"/>
  <c r="BP1100" i="64"/>
  <c r="BP1110" i="64" s="1"/>
  <c r="BO1110" i="64"/>
  <c r="BQ1104" i="64" a="1"/>
  <c r="BQ1104" i="64" s="1"/>
  <c r="BQ1099" i="64" a="1"/>
  <c r="BQ1099" i="64" s="1"/>
  <c r="BP687" i="64"/>
  <c r="BO2902" i="64"/>
  <c r="BQ2885" i="64" a="1"/>
  <c r="BQ2885" i="64" s="1"/>
  <c r="BQ2886" i="64" a="1"/>
  <c r="BQ2886" i="64" s="1"/>
  <c r="BQ2887" i="64" a="1"/>
  <c r="BQ2887" i="64" s="1"/>
  <c r="BQ2888" i="64" a="1"/>
  <c r="BQ2888" i="64" s="1"/>
  <c r="BQ2889" i="64" a="1"/>
  <c r="BQ2889" i="64" s="1"/>
  <c r="BQ2890" i="64" a="1"/>
  <c r="BQ2890" i="64" s="1"/>
  <c r="BQ2891" i="64" a="1"/>
  <c r="BQ2891" i="64" s="1"/>
  <c r="BQ2892" i="64" a="1"/>
  <c r="BQ2892" i="64" s="1"/>
  <c r="BQ2893" i="64" a="1"/>
  <c r="BQ2893" i="64" s="1"/>
  <c r="BP2894" i="64"/>
  <c r="BQ685" i="64" a="1"/>
  <c r="BQ685" i="64" s="1"/>
  <c r="BQ663" i="64" a="1"/>
  <c r="BQ663" i="64" s="1"/>
  <c r="BQ686" i="64" a="1"/>
  <c r="BQ686" i="64" s="1"/>
  <c r="BP664" i="64"/>
  <c r="BQ3099" i="64"/>
  <c r="BQ3065" i="64"/>
  <c r="BP2998" i="64"/>
  <c r="BP2976" i="64"/>
  <c r="BQ3403" i="64" a="1"/>
  <c r="BQ3403" i="64" s="1"/>
  <c r="BQ2977" i="64" a="1"/>
  <c r="BQ2977" i="64" s="1"/>
  <c r="BQ2997" i="64" a="1"/>
  <c r="BQ2997" i="64" s="1"/>
  <c r="BN2521" i="64"/>
  <c r="BN2530" i="64"/>
  <c r="BM2530" i="64"/>
  <c r="BM2532" i="64" s="1"/>
  <c r="BM2533" i="64" s="1"/>
  <c r="BO2519" i="64"/>
  <c r="BO2528" i="64"/>
  <c r="BO2520" i="64"/>
  <c r="BO2529" i="64"/>
  <c r="BQ2525" i="64" a="1"/>
  <c r="BQ2525" i="64" s="1"/>
  <c r="BQ2524" i="64" a="1"/>
  <c r="BQ2524" i="64" s="1"/>
  <c r="BQ2515" i="64" a="1"/>
  <c r="BQ2515" i="64" s="1"/>
  <c r="BQ2516" i="64" a="1"/>
  <c r="BQ2516" i="64" s="1"/>
  <c r="BP2512" i="64"/>
  <c r="BP2511" i="64"/>
  <c r="BQ2506" i="64" a="1"/>
  <c r="BQ2506" i="64" s="1"/>
  <c r="BQ2507" i="64" a="1"/>
  <c r="BQ2507" i="64" s="1"/>
  <c r="BP3045" i="64"/>
  <c r="BQ3044" i="64" a="1"/>
  <c r="BQ3044" i="64" s="1"/>
  <c r="BQ975" i="64" a="1"/>
  <c r="BQ975" i="64" s="1"/>
  <c r="BR2788" i="64"/>
  <c r="BR2789" i="64" s="1"/>
  <c r="BP2427" i="64"/>
  <c r="BP1913" i="64"/>
  <c r="BP2264" i="64"/>
  <c r="BP1492" i="64"/>
  <c r="BP1001" i="64"/>
  <c r="BP977" i="64"/>
  <c r="BO105" i="64"/>
  <c r="BQ970" i="64" a="1"/>
  <c r="BQ970" i="64" s="1"/>
  <c r="BQ118" i="64" a="1"/>
  <c r="BQ118" i="64" s="1"/>
  <c r="BQ662" i="64" a="1"/>
  <c r="BQ662" i="64" s="1"/>
  <c r="BQ98" i="64" a="1"/>
  <c r="BQ98" i="64" s="1"/>
  <c r="BQ103" i="64" a="1"/>
  <c r="BQ103" i="64" s="1"/>
  <c r="BQ102" i="64" a="1"/>
  <c r="BQ102" i="64" s="1"/>
  <c r="BP99" i="64"/>
  <c r="BQ97" i="64" a="1"/>
  <c r="BQ97" i="64" s="1"/>
  <c r="BQ96" i="64" a="1"/>
  <c r="BQ96" i="64" s="1"/>
  <c r="BQ1000" i="64" a="1"/>
  <c r="BQ1000" i="64" s="1"/>
  <c r="BQ3300" i="64" a="1"/>
  <c r="BQ3300" i="64" s="1"/>
  <c r="BQ3377" i="64" a="1"/>
  <c r="BQ3377" i="64" s="1"/>
  <c r="BQ3351" i="64" a="1"/>
  <c r="BQ3351" i="64" s="1"/>
  <c r="BQ3326" i="64" a="1"/>
  <c r="BQ3326" i="64" s="1"/>
  <c r="BQ2403" i="64" a="1"/>
  <c r="BQ2403" i="64" s="1"/>
  <c r="BQ2404" i="64" s="1"/>
  <c r="BQ132" i="64" a="1"/>
  <c r="BQ132" i="64" s="1"/>
  <c r="BQ135" i="64" a="1"/>
  <c r="BQ135" i="64" s="1"/>
  <c r="BQ133" i="64" a="1"/>
  <c r="BQ133" i="64" s="1"/>
  <c r="BQ134" i="64" a="1"/>
  <c r="BQ134" i="64" s="1"/>
  <c r="BP136" i="64"/>
  <c r="BQ2345" i="64" a="1"/>
  <c r="BQ2345" i="64" s="1"/>
  <c r="BQ2346" i="64" s="1"/>
  <c r="BQ584" i="64" a="1"/>
  <c r="BQ584" i="64" s="1"/>
  <c r="BQ3427" i="64" a="1"/>
  <c r="BQ3427" i="64" s="1"/>
  <c r="BQ2265" i="64" a="1"/>
  <c r="BQ2265" i="64" s="1"/>
  <c r="BQ2683" i="64" a="1"/>
  <c r="BQ2683" i="64" s="1"/>
  <c r="BQ2691" i="64" s="1"/>
  <c r="BQ2434" i="64" a="1"/>
  <c r="BQ2434" i="64" s="1"/>
  <c r="BQ2426" i="64" a="1"/>
  <c r="BQ2426" i="64" s="1"/>
  <c r="BQ2428" i="64" a="1"/>
  <c r="BQ2428" i="64" s="1"/>
  <c r="BQ1912" i="64" a="1"/>
  <c r="BQ1912" i="64" s="1"/>
  <c r="BQ1491" i="64" a="1"/>
  <c r="BQ1491" i="64" s="1"/>
  <c r="BJ1023" i="64" a="1"/>
  <c r="BQ1913" i="64" a="1"/>
  <c r="BQ1001" i="64" a="1"/>
  <c r="BQ2976" i="64" a="1"/>
  <c r="BQ1100" i="64" a="1"/>
  <c r="BQ2998" i="64" a="1"/>
  <c r="BR3099" i="64" a="1"/>
  <c r="BQ664" i="64" a="1"/>
  <c r="BQ3045" i="64" a="1"/>
  <c r="BQ2511" i="64" a="1"/>
  <c r="BR3065" i="64" a="1"/>
  <c r="BQ977" i="64" a="1"/>
  <c r="BQ2427" i="64" a="1"/>
  <c r="BQ687" i="64" a="1"/>
  <c r="BQ1492" i="64" a="1"/>
  <c r="BQ2512" i="64" a="1"/>
  <c r="BQ2264" i="64" a="1"/>
  <c r="BQ585" i="64" a="1"/>
  <c r="BE33" i="1413" l="1"/>
  <c r="BE16" i="861" s="1"/>
  <c r="BF23" i="1413"/>
  <c r="BF26" i="1413" s="1"/>
  <c r="BD52" i="1413"/>
  <c r="BE48" i="1413" s="1"/>
  <c r="BC63" i="1413"/>
  <c r="BC91" i="861" s="1"/>
  <c r="BF724" i="64"/>
  <c r="BF719" i="64"/>
  <c r="BG714" i="64"/>
  <c r="BE1838" i="64"/>
  <c r="BF1832" i="64"/>
  <c r="BF1834" i="64" s="1"/>
  <c r="BF1795" i="64"/>
  <c r="BF1796" i="64" s="1"/>
  <c r="AY24" i="861"/>
  <c r="AU628" i="64"/>
  <c r="AU639" i="64" s="1"/>
  <c r="AU636" i="64"/>
  <c r="AU640" i="64" s="1"/>
  <c r="AV608" i="64"/>
  <c r="BG3216" i="64"/>
  <c r="BG3217" i="64" s="1"/>
  <c r="BQ585" i="64"/>
  <c r="BJ1023" i="64"/>
  <c r="BI1705" i="64"/>
  <c r="BJ1701" i="64" s="1"/>
  <c r="BI1707" i="64"/>
  <c r="BK1022" i="64" a="1"/>
  <c r="BK1022" i="64" s="1"/>
  <c r="BR252" i="64" a="1"/>
  <c r="BR252" i="64" s="1"/>
  <c r="AL2163" i="64"/>
  <c r="AK2164" i="64"/>
  <c r="AW459" i="64"/>
  <c r="AX453" i="64"/>
  <c r="AX457" i="64" s="1"/>
  <c r="AS913" i="64"/>
  <c r="AS914" i="64" s="1"/>
  <c r="AS905" i="64"/>
  <c r="BR306" i="64"/>
  <c r="BR324" i="64"/>
  <c r="BS320" i="64"/>
  <c r="BS303" i="64"/>
  <c r="BS321" i="64"/>
  <c r="BS322" i="64"/>
  <c r="BS304" i="64"/>
  <c r="BS305" i="64"/>
  <c r="BS323" i="64"/>
  <c r="BQ1100" i="64"/>
  <c r="BR1104" i="64" a="1"/>
  <c r="BR1104" i="64" s="1"/>
  <c r="BR1099" i="64" a="1"/>
  <c r="BR1099" i="64" s="1"/>
  <c r="BQ687" i="64"/>
  <c r="BP2902" i="64"/>
  <c r="BR2885" i="64" a="1"/>
  <c r="BR2885" i="64" s="1"/>
  <c r="BR2886" i="64" a="1"/>
  <c r="BR2886" i="64" s="1"/>
  <c r="BR2887" i="64" a="1"/>
  <c r="BR2887" i="64" s="1"/>
  <c r="BR2888" i="64" a="1"/>
  <c r="BR2888" i="64" s="1"/>
  <c r="BR2891" i="64" a="1"/>
  <c r="BR2891" i="64" s="1"/>
  <c r="BR2890" i="64" a="1"/>
  <c r="BR2890" i="64" s="1"/>
  <c r="BR2892" i="64" a="1"/>
  <c r="BR2892" i="64" s="1"/>
  <c r="BR2893" i="64" a="1"/>
  <c r="BR2893" i="64" s="1"/>
  <c r="BR2889" i="64" a="1"/>
  <c r="BR2889" i="64" s="1"/>
  <c r="BQ2894" i="64"/>
  <c r="BR685" i="64" a="1"/>
  <c r="BR685" i="64" s="1"/>
  <c r="BR663" i="64" a="1"/>
  <c r="BR663" i="64" s="1"/>
  <c r="BR686" i="64" a="1"/>
  <c r="BR686" i="64" s="1"/>
  <c r="BQ664" i="64"/>
  <c r="BR3065" i="64"/>
  <c r="BR3099" i="64"/>
  <c r="BQ2998" i="64"/>
  <c r="BQ2976" i="64"/>
  <c r="BR3403" i="64" a="1"/>
  <c r="BR3403" i="64" s="1"/>
  <c r="BR2977" i="64" a="1"/>
  <c r="BR2977" i="64" s="1"/>
  <c r="BR2997" i="64" a="1"/>
  <c r="BR2997" i="64" s="1"/>
  <c r="BN2532" i="64"/>
  <c r="BN2533" i="64" s="1"/>
  <c r="BO2521" i="64"/>
  <c r="BP2519" i="64"/>
  <c r="BP2528" i="64"/>
  <c r="BP2520" i="64"/>
  <c r="BP2529" i="64"/>
  <c r="BR2525" i="64" a="1"/>
  <c r="BR2525" i="64" s="1"/>
  <c r="BR2524" i="64" a="1"/>
  <c r="BR2524" i="64" s="1"/>
  <c r="BR2515" i="64" a="1"/>
  <c r="BR2515" i="64" s="1"/>
  <c r="BR2516" i="64" a="1"/>
  <c r="BR2516" i="64" s="1"/>
  <c r="BQ2512" i="64"/>
  <c r="BQ2511" i="64"/>
  <c r="BR2506" i="64" a="1"/>
  <c r="BR2506" i="64" s="1"/>
  <c r="BR2507" i="64" a="1"/>
  <c r="BR2507" i="64" s="1"/>
  <c r="BQ3045" i="64"/>
  <c r="BR3044" i="64" a="1"/>
  <c r="BR3044" i="64" s="1"/>
  <c r="BR975" i="64" a="1"/>
  <c r="BR975" i="64" s="1"/>
  <c r="BS2788" i="64"/>
  <c r="BS2789" i="64" s="1"/>
  <c r="BQ2264" i="64"/>
  <c r="BQ2427" i="64"/>
  <c r="BQ1913" i="64"/>
  <c r="BQ1492" i="64"/>
  <c r="BQ1001" i="64"/>
  <c r="BQ977" i="64"/>
  <c r="BP105" i="64"/>
  <c r="BR970" i="64" a="1"/>
  <c r="BR970" i="64" s="1"/>
  <c r="BR118" i="64" a="1"/>
  <c r="BR118" i="64" s="1"/>
  <c r="BR662" i="64" a="1"/>
  <c r="BR662" i="64" s="1"/>
  <c r="BR98" i="64" a="1"/>
  <c r="BR98" i="64" s="1"/>
  <c r="BR103" i="64" a="1"/>
  <c r="BR103" i="64" s="1"/>
  <c r="BR102" i="64" a="1"/>
  <c r="BR102" i="64" s="1"/>
  <c r="BQ99" i="64"/>
  <c r="BR97" i="64" a="1"/>
  <c r="BR97" i="64" s="1"/>
  <c r="BR96" i="64" a="1"/>
  <c r="BR96" i="64" s="1"/>
  <c r="BR1000" i="64" a="1"/>
  <c r="BR1000" i="64" s="1"/>
  <c r="BR3300" i="64" a="1"/>
  <c r="BR3300" i="64" s="1"/>
  <c r="BR3377" i="64" a="1"/>
  <c r="BR3377" i="64" s="1"/>
  <c r="BR3351" i="64" a="1"/>
  <c r="BR3351" i="64" s="1"/>
  <c r="BR3326" i="64" a="1"/>
  <c r="BR3326" i="64" s="1"/>
  <c r="BR2403" i="64" a="1"/>
  <c r="BR2403" i="64" s="1"/>
  <c r="BR2404" i="64" s="1"/>
  <c r="BR135" i="64" a="1"/>
  <c r="BR135" i="64" s="1"/>
  <c r="BR132" i="64" a="1"/>
  <c r="BR132" i="64" s="1"/>
  <c r="BR134" i="64" a="1"/>
  <c r="BR134" i="64" s="1"/>
  <c r="BR133" i="64" a="1"/>
  <c r="BR133" i="64" s="1"/>
  <c r="BQ136" i="64"/>
  <c r="BR2345" i="64" a="1"/>
  <c r="BR2345" i="64" s="1"/>
  <c r="BR2346" i="64" s="1"/>
  <c r="BR584" i="64" a="1"/>
  <c r="BR584" i="64" s="1"/>
  <c r="BR3427" i="64" a="1"/>
  <c r="BR3427" i="64" s="1"/>
  <c r="BR2265" i="64" a="1"/>
  <c r="BR2265" i="64" s="1"/>
  <c r="BR2683" i="64" a="1"/>
  <c r="BR2683" i="64" s="1"/>
  <c r="BR2691" i="64" s="1"/>
  <c r="BR2426" i="64" a="1"/>
  <c r="BR2426" i="64" s="1"/>
  <c r="BR2428" i="64" a="1"/>
  <c r="BR2428" i="64" s="1"/>
  <c r="BR2434" i="64" a="1"/>
  <c r="BR2434" i="64" s="1"/>
  <c r="BR1912" i="64" a="1"/>
  <c r="BR1912" i="64" s="1"/>
  <c r="BR1491" i="64" a="1"/>
  <c r="BR1491" i="64" s="1"/>
  <c r="BR1492" i="64" a="1"/>
  <c r="BS3065" i="64" a="1"/>
  <c r="BK1023" i="64" a="1"/>
  <c r="BR3045" i="64" a="1"/>
  <c r="BF1836" i="64" a="1"/>
  <c r="BR2427" i="64" a="1"/>
  <c r="BR1100" i="64" a="1"/>
  <c r="BR687" i="64" a="1"/>
  <c r="BR2976" i="64" a="1"/>
  <c r="BR664" i="64" a="1"/>
  <c r="BR1001" i="64" a="1"/>
  <c r="BR2998" i="64" a="1"/>
  <c r="BR977" i="64" a="1"/>
  <c r="BS3099" i="64" a="1"/>
  <c r="BR1913" i="64" a="1"/>
  <c r="BR585" i="64" a="1"/>
  <c r="BR2511" i="64" a="1"/>
  <c r="BR2512" i="64" a="1"/>
  <c r="BR2264" i="64" a="1"/>
  <c r="BD53" i="1413" l="1"/>
  <c r="BD57" i="1413"/>
  <c r="BD18" i="861" s="1"/>
  <c r="BE49" i="1413"/>
  <c r="BE51" i="1413" s="1"/>
  <c r="BE37" i="1413"/>
  <c r="BE69" i="861" s="1"/>
  <c r="BF27" i="1413"/>
  <c r="BG23" i="1413" s="1"/>
  <c r="BG717" i="64"/>
  <c r="BG718" i="64" s="1"/>
  <c r="BF1836" i="64"/>
  <c r="BG1831" i="64"/>
  <c r="BF1798" i="64"/>
  <c r="BF1800" i="64" s="1"/>
  <c r="AU641" i="64"/>
  <c r="AV609" i="64"/>
  <c r="BH3213" i="64"/>
  <c r="BG3218" i="64"/>
  <c r="BR585" i="64"/>
  <c r="BK1023" i="64"/>
  <c r="BS252" i="64" a="1"/>
  <c r="BS252" i="64" s="1"/>
  <c r="BJ1705" i="64"/>
  <c r="BK1701" i="64" s="1"/>
  <c r="BJ1707" i="64"/>
  <c r="BL1022" i="64" a="1"/>
  <c r="BL1022" i="64" s="1"/>
  <c r="AM2163" i="64"/>
  <c r="AL2164" i="64"/>
  <c r="AX459" i="64"/>
  <c r="AY453" i="64"/>
  <c r="AY457" i="64" s="1"/>
  <c r="AT909" i="64"/>
  <c r="AS918" i="64"/>
  <c r="AS906" i="64"/>
  <c r="AT898" i="64"/>
  <c r="AT901" i="64" s="1"/>
  <c r="BT320" i="64"/>
  <c r="BT321" i="64"/>
  <c r="BT303" i="64"/>
  <c r="BT304" i="64"/>
  <c r="BT322" i="64"/>
  <c r="BT323" i="64"/>
  <c r="BT305" i="64"/>
  <c r="BS324" i="64"/>
  <c r="BS306" i="64"/>
  <c r="BR1100" i="64"/>
  <c r="BR1110" i="64" s="1"/>
  <c r="BQ1110" i="64"/>
  <c r="BS1104" i="64" a="1"/>
  <c r="BS1104" i="64" s="1"/>
  <c r="BS1099" i="64" a="1"/>
  <c r="BS1099" i="64" s="1"/>
  <c r="BR687" i="64"/>
  <c r="BQ2902" i="64"/>
  <c r="BS2885" i="64" a="1"/>
  <c r="BS2885" i="64" s="1"/>
  <c r="BS2886" i="64" a="1"/>
  <c r="BS2886" i="64" s="1"/>
  <c r="BS2889" i="64" a="1"/>
  <c r="BS2889" i="64" s="1"/>
  <c r="BS2887" i="64" a="1"/>
  <c r="BS2887" i="64" s="1"/>
  <c r="BS2891" i="64" a="1"/>
  <c r="BS2891" i="64" s="1"/>
  <c r="BS2890" i="64" a="1"/>
  <c r="BS2890" i="64" s="1"/>
  <c r="BS2892" i="64" a="1"/>
  <c r="BS2892" i="64" s="1"/>
  <c r="BS2893" i="64" a="1"/>
  <c r="BS2893" i="64" s="1"/>
  <c r="BS2888" i="64" a="1"/>
  <c r="BS2888" i="64" s="1"/>
  <c r="BR2894" i="64"/>
  <c r="BS663" i="64" a="1"/>
  <c r="BS663" i="64" s="1"/>
  <c r="BS686" i="64" a="1"/>
  <c r="BS686" i="64" s="1"/>
  <c r="BS685" i="64" a="1"/>
  <c r="BS685" i="64" s="1"/>
  <c r="BR664" i="64"/>
  <c r="BS3099" i="64"/>
  <c r="BS3065" i="64"/>
  <c r="BR2976" i="64"/>
  <c r="BR2998" i="64"/>
  <c r="BS3403" i="64" a="1"/>
  <c r="BS3403" i="64" s="1"/>
  <c r="BS2977" i="64" a="1"/>
  <c r="BS2977" i="64" s="1"/>
  <c r="BS2997" i="64" a="1"/>
  <c r="BS2997" i="64" s="1"/>
  <c r="BP2521" i="64"/>
  <c r="BP2530" i="64"/>
  <c r="BO2530" i="64"/>
  <c r="BQ2519" i="64"/>
  <c r="BQ2528" i="64"/>
  <c r="BQ2520" i="64"/>
  <c r="BQ2529" i="64"/>
  <c r="BS2525" i="64" a="1"/>
  <c r="BS2525" i="64" s="1"/>
  <c r="BS2524" i="64" a="1"/>
  <c r="BS2524" i="64" s="1"/>
  <c r="BS2516" i="64" a="1"/>
  <c r="BS2516" i="64" s="1"/>
  <c r="BS2515" i="64" a="1"/>
  <c r="BS2515" i="64" s="1"/>
  <c r="BR2512" i="64"/>
  <c r="BR2511" i="64"/>
  <c r="BS2506" i="64" a="1"/>
  <c r="BS2506" i="64" s="1"/>
  <c r="BS2507" i="64" a="1"/>
  <c r="BS2507" i="64" s="1"/>
  <c r="BR3045" i="64"/>
  <c r="BS3044" i="64" a="1"/>
  <c r="BS3044" i="64" s="1"/>
  <c r="BS975" i="64" a="1"/>
  <c r="BS975" i="64" s="1"/>
  <c r="BT2788" i="64"/>
  <c r="BT2789" i="64" s="1"/>
  <c r="BR2427" i="64"/>
  <c r="BR1913" i="64"/>
  <c r="BR2264" i="64"/>
  <c r="BR1492" i="64"/>
  <c r="BR977" i="64"/>
  <c r="BR1001" i="64"/>
  <c r="BQ105" i="64"/>
  <c r="BS970" i="64" a="1"/>
  <c r="BS970" i="64" s="1"/>
  <c r="BS118" i="64" a="1"/>
  <c r="BS118" i="64" s="1"/>
  <c r="BS662" i="64" a="1"/>
  <c r="BS662" i="64" s="1"/>
  <c r="BS98" i="64" a="1"/>
  <c r="BS98" i="64" s="1"/>
  <c r="BS103" i="64" a="1"/>
  <c r="BS103" i="64" s="1"/>
  <c r="BS102" i="64" a="1"/>
  <c r="BS102" i="64" s="1"/>
  <c r="BR99" i="64"/>
  <c r="BS96" i="64" a="1"/>
  <c r="BS96" i="64" s="1"/>
  <c r="BS97" i="64" a="1"/>
  <c r="BS97" i="64" s="1"/>
  <c r="BS1000" i="64" a="1"/>
  <c r="BS1000" i="64" s="1"/>
  <c r="BS3300" i="64" a="1"/>
  <c r="BS3300" i="64" s="1"/>
  <c r="BS3377" i="64" a="1"/>
  <c r="BS3377" i="64" s="1"/>
  <c r="BS3351" i="64" a="1"/>
  <c r="BS3351" i="64" s="1"/>
  <c r="BS3326" i="64" a="1"/>
  <c r="BS3326" i="64" s="1"/>
  <c r="BS2403" i="64" a="1"/>
  <c r="BS2403" i="64" s="1"/>
  <c r="BS2404" i="64" s="1"/>
  <c r="BR136" i="64"/>
  <c r="BS133" i="64" a="1"/>
  <c r="BS133" i="64" s="1"/>
  <c r="BS134" i="64" a="1"/>
  <c r="BS134" i="64" s="1"/>
  <c r="BS135" i="64" a="1"/>
  <c r="BS135" i="64" s="1"/>
  <c r="BS132" i="64" a="1"/>
  <c r="BS132" i="64" s="1"/>
  <c r="BS2345" i="64" a="1"/>
  <c r="BS2345" i="64" s="1"/>
  <c r="BS2346" i="64" s="1"/>
  <c r="BS584" i="64" a="1"/>
  <c r="BS584" i="64" s="1"/>
  <c r="BS3427" i="64" a="1"/>
  <c r="BS3427" i="64" s="1"/>
  <c r="BS2265" i="64" a="1"/>
  <c r="BS2265" i="64" s="1"/>
  <c r="BS2683" i="64" a="1"/>
  <c r="BS2683" i="64" s="1"/>
  <c r="BS2691" i="64" s="1"/>
  <c r="BS2426" i="64" a="1"/>
  <c r="BS2426" i="64" s="1"/>
  <c r="BS2428" i="64" a="1"/>
  <c r="BS2428" i="64" s="1"/>
  <c r="BS2434" i="64" a="1"/>
  <c r="BS2434" i="64" s="1"/>
  <c r="BS1912" i="64" a="1"/>
  <c r="BS1912" i="64" s="1"/>
  <c r="BS1491" i="64" a="1"/>
  <c r="BS1491" i="64" s="1"/>
  <c r="BS1913" i="64" a="1"/>
  <c r="BS664" i="64" a="1"/>
  <c r="BT3099" i="64" a="1"/>
  <c r="BS1100" i="64" a="1"/>
  <c r="BS2998" i="64" a="1"/>
  <c r="BS2976" i="64" a="1"/>
  <c r="BS1001" i="64" a="1"/>
  <c r="BS3045" i="64" a="1"/>
  <c r="BT3065" i="64" a="1"/>
  <c r="BS585" i="64" a="1"/>
  <c r="BS977" i="64" a="1"/>
  <c r="BS687" i="64" a="1"/>
  <c r="BS1492" i="64" a="1"/>
  <c r="BS2427" i="64" a="1"/>
  <c r="BS2264" i="64" a="1"/>
  <c r="BS2511" i="64" a="1"/>
  <c r="BS2512" i="64" a="1"/>
  <c r="BL1023" i="64" a="1"/>
  <c r="BD61" i="1413" l="1"/>
  <c r="BD59" i="861" s="1"/>
  <c r="BF33" i="1413"/>
  <c r="BF16" i="861" s="1"/>
  <c r="BE39" i="1413"/>
  <c r="BE90" i="861" s="1"/>
  <c r="BF28" i="1413"/>
  <c r="BE52" i="1413"/>
  <c r="BE57" i="1413" s="1"/>
  <c r="BE18" i="861" s="1"/>
  <c r="BG26" i="1413"/>
  <c r="BG724" i="64"/>
  <c r="BG719" i="64"/>
  <c r="BH714" i="64"/>
  <c r="BF1838" i="64"/>
  <c r="BG1832" i="64"/>
  <c r="BG1834" i="64" s="1"/>
  <c r="BG1795" i="64"/>
  <c r="BG1796" i="64" s="1"/>
  <c r="AV632" i="64"/>
  <c r="AV618" i="64"/>
  <c r="AV622" i="64" s="1"/>
  <c r="AU642" i="64"/>
  <c r="AV616" i="64"/>
  <c r="AV626" i="64" s="1"/>
  <c r="AV628" i="64" s="1"/>
  <c r="BH3216" i="64"/>
  <c r="BH3217" i="64" s="1"/>
  <c r="BS585" i="64"/>
  <c r="BL1023" i="64"/>
  <c r="BK1705" i="64"/>
  <c r="BL1701" i="64" s="1"/>
  <c r="BK1707" i="64"/>
  <c r="BM1022" i="64" a="1"/>
  <c r="BM1022" i="64" s="1"/>
  <c r="BT252" i="64" a="1"/>
  <c r="BT252" i="64" s="1"/>
  <c r="AN2163" i="64"/>
  <c r="AM2164" i="64"/>
  <c r="AY459" i="64"/>
  <c r="AZ453" i="64"/>
  <c r="AZ457" i="64" s="1"/>
  <c r="AT910" i="64"/>
  <c r="BO2532" i="64"/>
  <c r="BO2533" i="64" s="1"/>
  <c r="BT306" i="64"/>
  <c r="BU320" i="64"/>
  <c r="BU321" i="64"/>
  <c r="BU303" i="64"/>
  <c r="BU304" i="64"/>
  <c r="BU322" i="64"/>
  <c r="BU305" i="64"/>
  <c r="BU323" i="64"/>
  <c r="BT324" i="64"/>
  <c r="BS1100" i="64"/>
  <c r="BT1104" i="64" a="1"/>
  <c r="BT1104" i="64" s="1"/>
  <c r="BT1099" i="64" a="1"/>
  <c r="BT1099" i="64" s="1"/>
  <c r="BS687" i="64"/>
  <c r="BR2902" i="64"/>
  <c r="BT2891" i="64" a="1"/>
  <c r="BT2891" i="64" s="1"/>
  <c r="BT2885" i="64" a="1"/>
  <c r="BT2885" i="64" s="1"/>
  <c r="BT2888" i="64" a="1"/>
  <c r="BT2888" i="64" s="1"/>
  <c r="BT2889" i="64" a="1"/>
  <c r="BT2889" i="64" s="1"/>
  <c r="BT2887" i="64" a="1"/>
  <c r="BT2887" i="64" s="1"/>
  <c r="BT2890" i="64" a="1"/>
  <c r="BT2890" i="64" s="1"/>
  <c r="BT2892" i="64" a="1"/>
  <c r="BT2892" i="64" s="1"/>
  <c r="BT2893" i="64" a="1"/>
  <c r="BT2893" i="64" s="1"/>
  <c r="BT2886" i="64" a="1"/>
  <c r="BT2886" i="64" s="1"/>
  <c r="BS2894" i="64"/>
  <c r="BT663" i="64" a="1"/>
  <c r="BT663" i="64" s="1"/>
  <c r="BT686" i="64" a="1"/>
  <c r="BT686" i="64" s="1"/>
  <c r="BT685" i="64" a="1"/>
  <c r="BT685" i="64" s="1"/>
  <c r="BS664" i="64"/>
  <c r="BT3099" i="64"/>
  <c r="BT3065" i="64"/>
  <c r="BS2998" i="64"/>
  <c r="BS2976" i="64"/>
  <c r="BT3403" i="64" a="1"/>
  <c r="BT3403" i="64" s="1"/>
  <c r="BT2977" i="64" a="1"/>
  <c r="BT2977" i="64" s="1"/>
  <c r="BT2997" i="64" a="1"/>
  <c r="BT2997" i="64" s="1"/>
  <c r="BP2532" i="64"/>
  <c r="BP2533" i="64" s="1"/>
  <c r="BQ2521" i="64"/>
  <c r="BR2520" i="64"/>
  <c r="BR2529" i="64"/>
  <c r="BR2519" i="64"/>
  <c r="BR2528" i="64"/>
  <c r="BT2524" i="64" a="1"/>
  <c r="BT2524" i="64" s="1"/>
  <c r="BT2525" i="64" a="1"/>
  <c r="BT2525" i="64" s="1"/>
  <c r="BT2516" i="64" a="1"/>
  <c r="BT2516" i="64" s="1"/>
  <c r="BT2515" i="64" a="1"/>
  <c r="BT2515" i="64" s="1"/>
  <c r="BS2512" i="64"/>
  <c r="BS2511" i="64"/>
  <c r="BT2506" i="64" a="1"/>
  <c r="BT2506" i="64" s="1"/>
  <c r="BT2507" i="64" a="1"/>
  <c r="BT2507" i="64" s="1"/>
  <c r="BS3045" i="64"/>
  <c r="BT3044" i="64" a="1"/>
  <c r="BT3044" i="64" s="1"/>
  <c r="BT975" i="64" a="1"/>
  <c r="BT975" i="64" s="1"/>
  <c r="BU2788" i="64"/>
  <c r="BU2789" i="64" s="1"/>
  <c r="BS1913" i="64"/>
  <c r="BS2427" i="64"/>
  <c r="BS2264" i="64"/>
  <c r="BS1492" i="64"/>
  <c r="BS1001" i="64"/>
  <c r="BS977" i="64"/>
  <c r="BR105" i="64"/>
  <c r="BT970" i="64" a="1"/>
  <c r="BT970" i="64" s="1"/>
  <c r="BT118" i="64" a="1"/>
  <c r="BT118" i="64" s="1"/>
  <c r="BT662" i="64" a="1"/>
  <c r="BT662" i="64" s="1"/>
  <c r="BT98" i="64" a="1"/>
  <c r="BT98" i="64" s="1"/>
  <c r="BT102" i="64" a="1"/>
  <c r="BT102" i="64" s="1"/>
  <c r="BT103" i="64" a="1"/>
  <c r="BT103" i="64" s="1"/>
  <c r="BS99" i="64"/>
  <c r="BT97" i="64" a="1"/>
  <c r="BT97" i="64" s="1"/>
  <c r="BT96" i="64" a="1"/>
  <c r="BT96" i="64" s="1"/>
  <c r="BT1000" i="64" a="1"/>
  <c r="BT1000" i="64" s="1"/>
  <c r="BT3300" i="64" a="1"/>
  <c r="BT3300" i="64" s="1"/>
  <c r="BT3377" i="64" a="1"/>
  <c r="BT3377" i="64" s="1"/>
  <c r="BT3351" i="64" a="1"/>
  <c r="BT3351" i="64" s="1"/>
  <c r="BT3326" i="64" a="1"/>
  <c r="BT3326" i="64" s="1"/>
  <c r="BT2403" i="64" a="1"/>
  <c r="BT2403" i="64" s="1"/>
  <c r="BT2404" i="64" s="1"/>
  <c r="BS136" i="64"/>
  <c r="BT132" i="64" a="1"/>
  <c r="BT132" i="64" s="1"/>
  <c r="BT133" i="64" a="1"/>
  <c r="BT133" i="64" s="1"/>
  <c r="BT134" i="64" a="1"/>
  <c r="BT134" i="64" s="1"/>
  <c r="BT135" i="64" a="1"/>
  <c r="BT135" i="64" s="1"/>
  <c r="BT2345" i="64" a="1"/>
  <c r="BT2345" i="64" s="1"/>
  <c r="BT2346" i="64" s="1"/>
  <c r="BT584" i="64" a="1"/>
  <c r="BT584" i="64" s="1"/>
  <c r="BT3427" i="64" a="1"/>
  <c r="BT3427" i="64" s="1"/>
  <c r="BT2265" i="64" a="1"/>
  <c r="BT2265" i="64" s="1"/>
  <c r="BT2683" i="64" a="1"/>
  <c r="BT2683" i="64" s="1"/>
  <c r="BT2691" i="64" s="1"/>
  <c r="BT2426" i="64" a="1"/>
  <c r="BT2426" i="64" s="1"/>
  <c r="BT2428" i="64" a="1"/>
  <c r="BT2428" i="64" s="1"/>
  <c r="BT2434" i="64" a="1"/>
  <c r="BT2434" i="64" s="1"/>
  <c r="BT1912" i="64" a="1"/>
  <c r="BT1912" i="64" s="1"/>
  <c r="BT1491" i="64" a="1"/>
  <c r="BT1491" i="64" s="1"/>
  <c r="BU3099" i="64" a="1"/>
  <c r="BT2976" i="64" a="1"/>
  <c r="BT1100" i="64" a="1"/>
  <c r="BT1001" i="64" a="1"/>
  <c r="BU3065" i="64" a="1"/>
  <c r="BT664" i="64" a="1"/>
  <c r="BT1913" i="64" a="1"/>
  <c r="BT3045" i="64" a="1"/>
  <c r="BT977" i="64" a="1"/>
  <c r="BT2998" i="64" a="1"/>
  <c r="BM1023" i="64" a="1"/>
  <c r="BG1836" i="64" a="1"/>
  <c r="BT2427" i="64" a="1"/>
  <c r="BT1492" i="64" a="1"/>
  <c r="BT687" i="64" a="1"/>
  <c r="BT2511" i="64" a="1"/>
  <c r="BT2512" i="64" a="1"/>
  <c r="BT2264" i="64" a="1"/>
  <c r="BT585" i="64" a="1"/>
  <c r="BF37" i="1413" l="1"/>
  <c r="BF69" i="861" s="1"/>
  <c r="BD63" i="1413"/>
  <c r="BD91" i="861" s="1"/>
  <c r="BF49" i="1413"/>
  <c r="BF51" i="1413" s="1"/>
  <c r="BE53" i="1413"/>
  <c r="BF48" i="1413"/>
  <c r="BG27" i="1413"/>
  <c r="BE61" i="1413"/>
  <c r="BE59" i="861" s="1"/>
  <c r="BH717" i="64"/>
  <c r="BH718" i="64" s="1"/>
  <c r="BG1836" i="64"/>
  <c r="BH1831" i="64"/>
  <c r="BG1798" i="64"/>
  <c r="BG1800" i="64" s="1"/>
  <c r="AZ24" i="861"/>
  <c r="AV636" i="64"/>
  <c r="AV640" i="64" s="1"/>
  <c r="AV639" i="64"/>
  <c r="AW608" i="64"/>
  <c r="BI3213" i="64"/>
  <c r="BH3218" i="64"/>
  <c r="BT585" i="64"/>
  <c r="BM1023" i="64"/>
  <c r="BU252" i="64" a="1"/>
  <c r="BU252" i="64" s="1"/>
  <c r="BN1022" i="64" a="1"/>
  <c r="BN1022" i="64" s="1"/>
  <c r="BL1707" i="64"/>
  <c r="BL1705" i="64"/>
  <c r="BM1701" i="64" s="1"/>
  <c r="AO2163" i="64"/>
  <c r="AN2164" i="64"/>
  <c r="AZ459" i="64"/>
  <c r="BA453" i="64"/>
  <c r="BA457" i="64" s="1"/>
  <c r="AT912" i="64"/>
  <c r="AT902" i="64" s="1"/>
  <c r="AT904" i="64" s="1"/>
  <c r="BV320" i="64"/>
  <c r="BV321" i="64"/>
  <c r="BV303" i="64"/>
  <c r="BV304" i="64"/>
  <c r="BV322" i="64"/>
  <c r="BV305" i="64"/>
  <c r="BV323" i="64"/>
  <c r="BU306" i="64"/>
  <c r="BU324" i="64"/>
  <c r="BT1100" i="64"/>
  <c r="BT1110" i="64" s="1"/>
  <c r="BS1110" i="64"/>
  <c r="BU1104" i="64" a="1"/>
  <c r="BU1104" i="64" s="1"/>
  <c r="BU1099" i="64" a="1"/>
  <c r="BU1099" i="64" s="1"/>
  <c r="BS2902" i="64"/>
  <c r="BT687" i="64"/>
  <c r="BU2886" i="64" a="1"/>
  <c r="BU2886" i="64" s="1"/>
  <c r="BU2887" i="64" a="1"/>
  <c r="BU2887" i="64" s="1"/>
  <c r="BU2888" i="64" a="1"/>
  <c r="BU2888" i="64" s="1"/>
  <c r="BU2889" i="64" a="1"/>
  <c r="BU2889" i="64" s="1"/>
  <c r="BU2890" i="64" a="1"/>
  <c r="BU2890" i="64" s="1"/>
  <c r="BU2885" i="64" a="1"/>
  <c r="BU2885" i="64" s="1"/>
  <c r="BU2891" i="64" a="1"/>
  <c r="BU2891" i="64" s="1"/>
  <c r="BU2892" i="64" a="1"/>
  <c r="BU2892" i="64" s="1"/>
  <c r="BU2893" i="64" a="1"/>
  <c r="BU2893" i="64" s="1"/>
  <c r="BT2894" i="64"/>
  <c r="BU663" i="64" a="1"/>
  <c r="BU663" i="64" s="1"/>
  <c r="BU686" i="64" a="1"/>
  <c r="BU686" i="64" s="1"/>
  <c r="BU685" i="64" a="1"/>
  <c r="BU685" i="64" s="1"/>
  <c r="BT664" i="64"/>
  <c r="BU3099" i="64"/>
  <c r="BU3065" i="64"/>
  <c r="BT2998" i="64"/>
  <c r="BT2976" i="64"/>
  <c r="BU3403" i="64" a="1"/>
  <c r="BU3403" i="64" s="1"/>
  <c r="BU2977" i="64" a="1"/>
  <c r="BU2977" i="64" s="1"/>
  <c r="BU2997" i="64" a="1"/>
  <c r="BU2997" i="64" s="1"/>
  <c r="BR2521" i="64"/>
  <c r="BQ2530" i="64"/>
  <c r="BR2530" i="64"/>
  <c r="BS2519" i="64"/>
  <c r="BS2528" i="64"/>
  <c r="BS2520" i="64"/>
  <c r="BS2529" i="64"/>
  <c r="BU2525" i="64" a="1"/>
  <c r="BU2525" i="64" s="1"/>
  <c r="BU2524" i="64" a="1"/>
  <c r="BU2524" i="64" s="1"/>
  <c r="BU2516" i="64" a="1"/>
  <c r="BU2516" i="64" s="1"/>
  <c r="BU2515" i="64" a="1"/>
  <c r="BU2515" i="64" s="1"/>
  <c r="BT2512" i="64"/>
  <c r="BT2511" i="64"/>
  <c r="BU2506" i="64" a="1"/>
  <c r="BU2506" i="64" s="1"/>
  <c r="BU2507" i="64" a="1"/>
  <c r="BU2507" i="64" s="1"/>
  <c r="BT3045" i="64"/>
  <c r="BU3044" i="64" a="1"/>
  <c r="BU3044" i="64" s="1"/>
  <c r="BU975" i="64" a="1"/>
  <c r="BU975" i="64" s="1"/>
  <c r="BV2788" i="64"/>
  <c r="BV2789" i="64" s="1"/>
  <c r="BT1913" i="64"/>
  <c r="BT2264" i="64"/>
  <c r="BT2427" i="64"/>
  <c r="BT1492" i="64"/>
  <c r="BT1001" i="64"/>
  <c r="BT977" i="64"/>
  <c r="BS105" i="64"/>
  <c r="BU970" i="64" a="1"/>
  <c r="BU970" i="64" s="1"/>
  <c r="BU118" i="64" a="1"/>
  <c r="BU118" i="64" s="1"/>
  <c r="BU662" i="64" a="1"/>
  <c r="BU662" i="64" s="1"/>
  <c r="BU98" i="64" a="1"/>
  <c r="BU98" i="64" s="1"/>
  <c r="BU102" i="64" a="1"/>
  <c r="BU102" i="64" s="1"/>
  <c r="BU103" i="64" a="1"/>
  <c r="BU103" i="64" s="1"/>
  <c r="BT99" i="64"/>
  <c r="BU97" i="64" a="1"/>
  <c r="BU97" i="64" s="1"/>
  <c r="BU96" i="64" a="1"/>
  <c r="BU96" i="64" s="1"/>
  <c r="BU1000" i="64" a="1"/>
  <c r="BU1000" i="64" s="1"/>
  <c r="BU3300" i="64" a="1"/>
  <c r="BU3300" i="64" s="1"/>
  <c r="BU3377" i="64" a="1"/>
  <c r="BU3377" i="64" s="1"/>
  <c r="BU3351" i="64" a="1"/>
  <c r="BU3351" i="64" s="1"/>
  <c r="BU3326" i="64" a="1"/>
  <c r="BU3326" i="64" s="1"/>
  <c r="BU2403" i="64" a="1"/>
  <c r="BU2403" i="64" s="1"/>
  <c r="BU2404" i="64" s="1"/>
  <c r="BU133" i="64" a="1"/>
  <c r="BU133" i="64" s="1"/>
  <c r="BU134" i="64" a="1"/>
  <c r="BU134" i="64" s="1"/>
  <c r="BU135" i="64" a="1"/>
  <c r="BU135" i="64" s="1"/>
  <c r="BU132" i="64" a="1"/>
  <c r="BU132" i="64" s="1"/>
  <c r="BT136" i="64"/>
  <c r="BU2345" i="64" a="1"/>
  <c r="BU2345" i="64" s="1"/>
  <c r="BU2346" i="64" s="1"/>
  <c r="BU584" i="64" a="1"/>
  <c r="BU584" i="64" s="1"/>
  <c r="BU3427" i="64" a="1"/>
  <c r="BU3427" i="64" s="1"/>
  <c r="BU2265" i="64" a="1"/>
  <c r="BU2265" i="64" s="1"/>
  <c r="BU2683" i="64" a="1"/>
  <c r="BU2683" i="64" s="1"/>
  <c r="BU2691" i="64" s="1"/>
  <c r="BU2426" i="64" a="1"/>
  <c r="BU2426" i="64" s="1"/>
  <c r="BU2434" i="64" a="1"/>
  <c r="BU2434" i="64" s="1"/>
  <c r="BU2428" i="64" a="1"/>
  <c r="BU2428" i="64" s="1"/>
  <c r="BU1912" i="64" a="1"/>
  <c r="BU1912" i="64" s="1"/>
  <c r="BU1491" i="64" a="1"/>
  <c r="BU1491" i="64" s="1"/>
  <c r="BU2427" i="64" a="1"/>
  <c r="BU2998" i="64" a="1"/>
  <c r="BU1100" i="64" a="1"/>
  <c r="BU2976" i="64" a="1"/>
  <c r="BU687" i="64" a="1"/>
  <c r="BU1001" i="64" a="1"/>
  <c r="BU1492" i="64" a="1"/>
  <c r="BU977" i="64" a="1"/>
  <c r="BV3099" i="64" a="1"/>
  <c r="BU3045" i="64" a="1"/>
  <c r="BV3065" i="64" a="1"/>
  <c r="BU664" i="64" a="1"/>
  <c r="BU2511" i="64" a="1"/>
  <c r="BU2512" i="64" a="1"/>
  <c r="BU1913" i="64" a="1"/>
  <c r="BN1023" i="64" a="1"/>
  <c r="BU585" i="64" a="1"/>
  <c r="BU2264" i="64" a="1"/>
  <c r="BF39" i="1413" l="1"/>
  <c r="BF90" i="861" s="1"/>
  <c r="BF52" i="1413"/>
  <c r="BF53" i="1413" s="1"/>
  <c r="BE63" i="1413"/>
  <c r="BE91" i="861" s="1"/>
  <c r="BH23" i="1413"/>
  <c r="BG28" i="1413"/>
  <c r="BG33" i="1413"/>
  <c r="BG16" i="861" s="1"/>
  <c r="BH724" i="64"/>
  <c r="BI714" i="64"/>
  <c r="BH719" i="64"/>
  <c r="BG1838" i="64"/>
  <c r="BH1832" i="64"/>
  <c r="BH1834" i="64" s="1"/>
  <c r="BH1795" i="64"/>
  <c r="BH1796" i="64" s="1"/>
  <c r="AV641" i="64"/>
  <c r="AV642" i="64" s="1"/>
  <c r="AW609" i="64"/>
  <c r="BI3216" i="64"/>
  <c r="BI3217" i="64" s="1"/>
  <c r="BU585" i="64"/>
  <c r="BN1023" i="64"/>
  <c r="BV252" i="64" a="1"/>
  <c r="BV252" i="64" s="1"/>
  <c r="BM1707" i="64"/>
  <c r="BM1705" i="64"/>
  <c r="BO1022" i="64" a="1"/>
  <c r="BO1022" i="64" s="1"/>
  <c r="AP2163" i="64"/>
  <c r="AO2164" i="64"/>
  <c r="BB453" i="64"/>
  <c r="BB457" i="64" s="1"/>
  <c r="BA459" i="64"/>
  <c r="AT913" i="64"/>
  <c r="AT914" i="64" s="1"/>
  <c r="AT905" i="64"/>
  <c r="BQ2532" i="64"/>
  <c r="BQ2533" i="64" s="1"/>
  <c r="BV324" i="64"/>
  <c r="BV306" i="64"/>
  <c r="BW320" i="64"/>
  <c r="BW321" i="64"/>
  <c r="BW303" i="64"/>
  <c r="BW304" i="64"/>
  <c r="BW322" i="64"/>
  <c r="BW305" i="64"/>
  <c r="BW323" i="64"/>
  <c r="BU1100" i="64"/>
  <c r="BV1104" i="64" a="1"/>
  <c r="BV1104" i="64" s="1"/>
  <c r="BV1099" i="64" a="1"/>
  <c r="BV1099" i="64" s="1"/>
  <c r="BU687" i="64"/>
  <c r="BT2902" i="64"/>
  <c r="BU2894" i="64"/>
  <c r="BV2885" i="64" a="1"/>
  <c r="BV2885" i="64" s="1"/>
  <c r="BV2886" i="64" a="1"/>
  <c r="BV2886" i="64" s="1"/>
  <c r="BV2887" i="64" a="1"/>
  <c r="BV2887" i="64" s="1"/>
  <c r="BV2888" i="64" a="1"/>
  <c r="BV2888" i="64" s="1"/>
  <c r="BV2889" i="64" a="1"/>
  <c r="BV2889" i="64" s="1"/>
  <c r="BV2891" i="64" a="1"/>
  <c r="BV2891" i="64" s="1"/>
  <c r="BV2890" i="64" a="1"/>
  <c r="BV2890" i="64" s="1"/>
  <c r="BV2892" i="64" a="1"/>
  <c r="BV2892" i="64" s="1"/>
  <c r="BV2893" i="64" a="1"/>
  <c r="BV2893" i="64" s="1"/>
  <c r="BV685" i="64" a="1"/>
  <c r="BV685" i="64" s="1"/>
  <c r="BV663" i="64" a="1"/>
  <c r="BV663" i="64" s="1"/>
  <c r="BV686" i="64" a="1"/>
  <c r="BV686" i="64" s="1"/>
  <c r="BU664" i="64"/>
  <c r="BV3065" i="64"/>
  <c r="BV3099" i="64"/>
  <c r="BU2998" i="64"/>
  <c r="BU2976" i="64"/>
  <c r="BV3403" i="64" a="1"/>
  <c r="BV3403" i="64" s="1"/>
  <c r="BV2977" i="64" a="1"/>
  <c r="BV2977" i="64" s="1"/>
  <c r="BV2997" i="64" a="1"/>
  <c r="BV2997" i="64" s="1"/>
  <c r="BR2532" i="64"/>
  <c r="BR2533" i="64" s="1"/>
  <c r="BS2521" i="64"/>
  <c r="BT2519" i="64"/>
  <c r="BT2528" i="64"/>
  <c r="BT2520" i="64"/>
  <c r="BT2529" i="64"/>
  <c r="BV2525" i="64" a="1"/>
  <c r="BV2525" i="64" s="1"/>
  <c r="BV2524" i="64" a="1"/>
  <c r="BV2524" i="64" s="1"/>
  <c r="BV2516" i="64" a="1"/>
  <c r="BV2516" i="64" s="1"/>
  <c r="BV2515" i="64" a="1"/>
  <c r="BV2515" i="64" s="1"/>
  <c r="BU2512" i="64"/>
  <c r="BU2511" i="64"/>
  <c r="BV2506" i="64" a="1"/>
  <c r="BV2506" i="64" s="1"/>
  <c r="BV2507" i="64" a="1"/>
  <c r="BV2507" i="64" s="1"/>
  <c r="BU3045" i="64"/>
  <c r="BV3044" i="64" a="1"/>
  <c r="BV3044" i="64" s="1"/>
  <c r="BV975" i="64" a="1"/>
  <c r="BV975" i="64" s="1"/>
  <c r="BW2788" i="64"/>
  <c r="BW2789" i="64" s="1"/>
  <c r="BU2427" i="64"/>
  <c r="BU2264" i="64"/>
  <c r="BU1913" i="64"/>
  <c r="BU1492" i="64"/>
  <c r="BU1001" i="64"/>
  <c r="BU977" i="64"/>
  <c r="BT105" i="64"/>
  <c r="BV970" i="64" a="1"/>
  <c r="BV970" i="64" s="1"/>
  <c r="BV118" i="64" a="1"/>
  <c r="BV118" i="64" s="1"/>
  <c r="BV662" i="64" a="1"/>
  <c r="BV662" i="64" s="1"/>
  <c r="BV98" i="64" a="1"/>
  <c r="BV98" i="64" s="1"/>
  <c r="BV102" i="64" a="1"/>
  <c r="BV102" i="64" s="1"/>
  <c r="BV103" i="64" a="1"/>
  <c r="BV103" i="64" s="1"/>
  <c r="BU99" i="64"/>
  <c r="BV97" i="64" a="1"/>
  <c r="BV97" i="64" s="1"/>
  <c r="BV96" i="64" a="1"/>
  <c r="BV96" i="64" s="1"/>
  <c r="BV1000" i="64" a="1"/>
  <c r="BV1000" i="64" s="1"/>
  <c r="BV3300" i="64" a="1"/>
  <c r="BV3300" i="64" s="1"/>
  <c r="BV3326" i="64" a="1"/>
  <c r="BV3326" i="64" s="1"/>
  <c r="BV3351" i="64" a="1"/>
  <c r="BV3351" i="64" s="1"/>
  <c r="BV3377" i="64" a="1"/>
  <c r="BV3377" i="64" s="1"/>
  <c r="BV2403" i="64" a="1"/>
  <c r="BV2403" i="64" s="1"/>
  <c r="BV2404" i="64" s="1"/>
  <c r="BU136" i="64"/>
  <c r="BV133" i="64" a="1"/>
  <c r="BV133" i="64" s="1"/>
  <c r="BV134" i="64" a="1"/>
  <c r="BV134" i="64" s="1"/>
  <c r="BV135" i="64" a="1"/>
  <c r="BV135" i="64" s="1"/>
  <c r="BV132" i="64" a="1"/>
  <c r="BV132" i="64" s="1"/>
  <c r="BV2345" i="64" a="1"/>
  <c r="BV2345" i="64" s="1"/>
  <c r="BV2346" i="64" s="1"/>
  <c r="BV584" i="64" a="1"/>
  <c r="BV584" i="64" s="1"/>
  <c r="BV3427" i="64" a="1"/>
  <c r="BV3427" i="64" s="1"/>
  <c r="BV2265" i="64" a="1"/>
  <c r="BV2265" i="64" s="1"/>
  <c r="BV2683" i="64" a="1"/>
  <c r="BV2683" i="64" s="1"/>
  <c r="BV2691" i="64" s="1"/>
  <c r="BV2428" i="64" a="1"/>
  <c r="BV2428" i="64" s="1"/>
  <c r="BV2426" i="64" a="1"/>
  <c r="BV2426" i="64" s="1"/>
  <c r="BV2434" i="64" a="1"/>
  <c r="BV2434" i="64" s="1"/>
  <c r="BV1912" i="64" a="1"/>
  <c r="BV1912" i="64" s="1"/>
  <c r="BV1491" i="64" a="1"/>
  <c r="BV1491" i="64" s="1"/>
  <c r="BW3065" i="64" a="1"/>
  <c r="BV3045" i="64" a="1"/>
  <c r="BV1492" i="64" a="1"/>
  <c r="BW3099" i="64" a="1"/>
  <c r="BV2511" i="64" a="1"/>
  <c r="BV1100" i="64" a="1"/>
  <c r="BV2976" i="64" a="1"/>
  <c r="BV2427" i="64" a="1"/>
  <c r="BV664" i="64" a="1"/>
  <c r="BV687" i="64" a="1"/>
  <c r="BV2998" i="64" a="1"/>
  <c r="BV977" i="64" a="1"/>
  <c r="BO1023" i="64" a="1"/>
  <c r="BV1001" i="64" a="1"/>
  <c r="BH1836" i="64" a="1"/>
  <c r="BV585" i="64" a="1"/>
  <c r="BV1913" i="64" a="1"/>
  <c r="BV2512" i="64" a="1"/>
  <c r="BV2264" i="64" a="1"/>
  <c r="BF57" i="1413" l="1"/>
  <c r="BF18" i="861" s="1"/>
  <c r="BG48" i="1413"/>
  <c r="BG49" i="1413"/>
  <c r="BG37" i="1413"/>
  <c r="BG69" i="861" s="1"/>
  <c r="BH26" i="1413"/>
  <c r="BI717" i="64"/>
  <c r="BI718" i="64" s="1"/>
  <c r="BH1836" i="64"/>
  <c r="BI1831" i="64"/>
  <c r="BH1798" i="64"/>
  <c r="BH1800" i="64" s="1"/>
  <c r="AW632" i="64"/>
  <c r="AW618" i="64"/>
  <c r="AW622" i="64" s="1"/>
  <c r="AW616" i="64"/>
  <c r="AW626" i="64" s="1"/>
  <c r="AW628" i="64" s="1"/>
  <c r="BJ3213" i="64"/>
  <c r="BI3218" i="64"/>
  <c r="BV585" i="64"/>
  <c r="BN1701" i="64"/>
  <c r="BN1705" i="64" s="1"/>
  <c r="BO1701" i="64" s="1"/>
  <c r="BO1023" i="64"/>
  <c r="BP1022" i="64" a="1"/>
  <c r="BP1022" i="64" s="1"/>
  <c r="BW252" i="64" a="1"/>
  <c r="BW252" i="64" s="1"/>
  <c r="AQ2163" i="64"/>
  <c r="AP2164" i="64"/>
  <c r="L2164" i="64" s="1"/>
  <c r="L2163" i="64"/>
  <c r="K459" i="64"/>
  <c r="L459" i="64"/>
  <c r="BB459" i="64"/>
  <c r="M459" i="64" s="1"/>
  <c r="AT918" i="64"/>
  <c r="AU909" i="64"/>
  <c r="AT906" i="64"/>
  <c r="AU898" i="64"/>
  <c r="AU901" i="64" s="1"/>
  <c r="BX320" i="64"/>
  <c r="BX321" i="64"/>
  <c r="BX303" i="64"/>
  <c r="BX322" i="64"/>
  <c r="BX304" i="64"/>
  <c r="BX323" i="64"/>
  <c r="BX305" i="64"/>
  <c r="BW324" i="64"/>
  <c r="BW306" i="64"/>
  <c r="BV1100" i="64"/>
  <c r="BV1110" i="64" s="1"/>
  <c r="BU1110" i="64"/>
  <c r="BW1104" i="64" a="1"/>
  <c r="BW1104" i="64" s="1"/>
  <c r="BW1099" i="64" a="1"/>
  <c r="BW1099" i="64" s="1"/>
  <c r="BV687" i="64"/>
  <c r="BU2902" i="64"/>
  <c r="BW2885" i="64" a="1"/>
  <c r="BW2885" i="64" s="1"/>
  <c r="BW2886" i="64" a="1"/>
  <c r="BW2886" i="64" s="1"/>
  <c r="BW2887" i="64" a="1"/>
  <c r="BW2887" i="64" s="1"/>
  <c r="BW2888" i="64" a="1"/>
  <c r="BW2888" i="64" s="1"/>
  <c r="BW2889" i="64" a="1"/>
  <c r="BW2889" i="64" s="1"/>
  <c r="BW2890" i="64" a="1"/>
  <c r="BW2890" i="64" s="1"/>
  <c r="BW2892" i="64" a="1"/>
  <c r="BW2892" i="64" s="1"/>
  <c r="BW2893" i="64" a="1"/>
  <c r="BW2893" i="64" s="1"/>
  <c r="BW2891" i="64" a="1"/>
  <c r="BW2891" i="64" s="1"/>
  <c r="BV2894" i="64"/>
  <c r="BW685" i="64" a="1"/>
  <c r="BW685" i="64" s="1"/>
  <c r="BW663" i="64" a="1"/>
  <c r="BW663" i="64" s="1"/>
  <c r="BW686" i="64" a="1"/>
  <c r="BW686" i="64" s="1"/>
  <c r="BV664" i="64"/>
  <c r="BW3099" i="64"/>
  <c r="BW3065" i="64"/>
  <c r="BV2998" i="64"/>
  <c r="BV2976" i="64"/>
  <c r="BW3403" i="64" a="1"/>
  <c r="BW3403" i="64" s="1"/>
  <c r="BW2977" i="64" a="1"/>
  <c r="BW2977" i="64" s="1"/>
  <c r="BW2997" i="64" a="1"/>
  <c r="BW2997" i="64" s="1"/>
  <c r="BT2521" i="64"/>
  <c r="BT2530" i="64"/>
  <c r="BS2530" i="64"/>
  <c r="BU2519" i="64"/>
  <c r="BU2528" i="64"/>
  <c r="BU2520" i="64"/>
  <c r="BU2529" i="64"/>
  <c r="BW2525" i="64" a="1"/>
  <c r="BW2525" i="64" s="1"/>
  <c r="BW2524" i="64" a="1"/>
  <c r="BW2524" i="64" s="1"/>
  <c r="BW2515" i="64" a="1"/>
  <c r="BW2515" i="64" s="1"/>
  <c r="BW2516" i="64" a="1"/>
  <c r="BW2516" i="64" s="1"/>
  <c r="BV2512" i="64"/>
  <c r="BV2511" i="64"/>
  <c r="BW2506" i="64" a="1"/>
  <c r="BW2506" i="64" s="1"/>
  <c r="BW2507" i="64" a="1"/>
  <c r="BW2507" i="64" s="1"/>
  <c r="BV3045" i="64"/>
  <c r="BW3044" i="64" a="1"/>
  <c r="BW3044" i="64" s="1"/>
  <c r="BW975" i="64" a="1"/>
  <c r="BW975" i="64" s="1"/>
  <c r="BX2788" i="64"/>
  <c r="BX2789" i="64" s="1"/>
  <c r="BV2427" i="64"/>
  <c r="BV2264" i="64"/>
  <c r="BV1913" i="64"/>
  <c r="BV1492" i="64"/>
  <c r="BV1001" i="64"/>
  <c r="BV977" i="64"/>
  <c r="BU105" i="64"/>
  <c r="BW970" i="64" a="1"/>
  <c r="BW970" i="64" s="1"/>
  <c r="BW118" i="64" a="1"/>
  <c r="BW118" i="64" s="1"/>
  <c r="BW662" i="64" a="1"/>
  <c r="BW662" i="64" s="1"/>
  <c r="BW98" i="64" a="1"/>
  <c r="BW98" i="64" s="1"/>
  <c r="BW103" i="64" a="1"/>
  <c r="BW103" i="64" s="1"/>
  <c r="BW102" i="64" a="1"/>
  <c r="BW102" i="64" s="1"/>
  <c r="BV99" i="64"/>
  <c r="BW97" i="64" a="1"/>
  <c r="BW97" i="64" s="1"/>
  <c r="BW96" i="64" a="1"/>
  <c r="BW96" i="64" s="1"/>
  <c r="BW1000" i="64" a="1"/>
  <c r="BW1000" i="64" s="1"/>
  <c r="BW3300" i="64" a="1"/>
  <c r="BW3300" i="64" s="1"/>
  <c r="BW3326" i="64" a="1"/>
  <c r="BW3326" i="64" s="1"/>
  <c r="BW3377" i="64" a="1"/>
  <c r="BW3377" i="64" s="1"/>
  <c r="BW3351" i="64" a="1"/>
  <c r="BW3351" i="64" s="1"/>
  <c r="BW2403" i="64" a="1"/>
  <c r="BW2403" i="64" s="1"/>
  <c r="BW2404" i="64" s="1"/>
  <c r="BV136" i="64"/>
  <c r="BW133" i="64" a="1"/>
  <c r="BW133" i="64" s="1"/>
  <c r="BW134" i="64" a="1"/>
  <c r="BW134" i="64" s="1"/>
  <c r="BW135" i="64" a="1"/>
  <c r="BW135" i="64" s="1"/>
  <c r="BW132" i="64" a="1"/>
  <c r="BW132" i="64" s="1"/>
  <c r="BW2345" i="64" a="1"/>
  <c r="BW2345" i="64" s="1"/>
  <c r="BW2346" i="64" s="1"/>
  <c r="BW584" i="64" a="1"/>
  <c r="BW584" i="64" s="1"/>
  <c r="BW3427" i="64" a="1"/>
  <c r="BW3427" i="64" s="1"/>
  <c r="BW2265" i="64" a="1"/>
  <c r="BW2265" i="64" s="1"/>
  <c r="BW2683" i="64" a="1"/>
  <c r="BW2683" i="64" s="1"/>
  <c r="BW2691" i="64" s="1"/>
  <c r="BW2434" i="64" a="1"/>
  <c r="BW2434" i="64" s="1"/>
  <c r="BW2426" i="64" a="1"/>
  <c r="BW2426" i="64" s="1"/>
  <c r="BW2428" i="64" a="1"/>
  <c r="BW2428" i="64" s="1"/>
  <c r="BW1912" i="64" a="1"/>
  <c r="BW1912" i="64" s="1"/>
  <c r="BW1491" i="64" a="1"/>
  <c r="BW1491" i="64" s="1"/>
  <c r="BW1100" i="64" a="1"/>
  <c r="BW2998" i="64" a="1"/>
  <c r="BW1001" i="64" a="1"/>
  <c r="BW2427" i="64" a="1"/>
  <c r="BX3065" i="64" a="1"/>
  <c r="BW1913" i="64" a="1"/>
  <c r="BW687" i="64" a="1"/>
  <c r="BW2264" i="64" a="1"/>
  <c r="BW977" i="64" a="1"/>
  <c r="BW664" i="64" a="1"/>
  <c r="BW2976" i="64" a="1"/>
  <c r="BP1023" i="64" a="1"/>
  <c r="BX3099" i="64" a="1"/>
  <c r="BW3045" i="64" a="1"/>
  <c r="BW1492" i="64" a="1"/>
  <c r="BW2512" i="64" a="1"/>
  <c r="BW2511" i="64" a="1"/>
  <c r="BW585" i="64" a="1"/>
  <c r="BF61" i="1413" l="1"/>
  <c r="BF59" i="861" s="1"/>
  <c r="BH27" i="1413"/>
  <c r="BH28" i="1413" s="1"/>
  <c r="BG39" i="1413"/>
  <c r="BG90" i="861" s="1"/>
  <c r="BG51" i="1413"/>
  <c r="BI724" i="64"/>
  <c r="BJ714" i="64"/>
  <c r="BI719" i="64"/>
  <c r="BH1838" i="64"/>
  <c r="BI1832" i="64"/>
  <c r="BI1834" i="64" s="1"/>
  <c r="BI1795" i="64"/>
  <c r="BI1796" i="64" s="1"/>
  <c r="BA24" i="861"/>
  <c r="AW636" i="64"/>
  <c r="AW640" i="64" s="1"/>
  <c r="AW639" i="64"/>
  <c r="AX608" i="64"/>
  <c r="BJ3216" i="64"/>
  <c r="BJ3217" i="64" s="1"/>
  <c r="BW585" i="64"/>
  <c r="N1705" i="64"/>
  <c r="O1701" i="64" s="1"/>
  <c r="BN1707" i="64"/>
  <c r="BP1023" i="64"/>
  <c r="BX252" i="64" a="1"/>
  <c r="BX252" i="64" s="1"/>
  <c r="BO1707" i="64"/>
  <c r="BO1705" i="64"/>
  <c r="BP1701" i="64" s="1"/>
  <c r="BQ1022" i="64" a="1"/>
  <c r="BQ1022" i="64" s="1"/>
  <c r="AR2163" i="64"/>
  <c r="AQ2164" i="64"/>
  <c r="BC453" i="64"/>
  <c r="BC457" i="64" s="1"/>
  <c r="M457" i="64"/>
  <c r="N453" i="64" s="1"/>
  <c r="AU910" i="64"/>
  <c r="BS2532" i="64"/>
  <c r="BS2533" i="64" s="1"/>
  <c r="BX324" i="64"/>
  <c r="BY320" i="64"/>
  <c r="BY321" i="64"/>
  <c r="BY303" i="64"/>
  <c r="BY304" i="64"/>
  <c r="BY322" i="64"/>
  <c r="BY305" i="64"/>
  <c r="BY323" i="64"/>
  <c r="BX306" i="64"/>
  <c r="BW1100" i="64"/>
  <c r="BX1104" i="64" a="1"/>
  <c r="BX1104" i="64" s="1"/>
  <c r="BX1099" i="64" a="1"/>
  <c r="BX1099" i="64" s="1"/>
  <c r="BW687" i="64"/>
  <c r="BV2902" i="64"/>
  <c r="BX2885" i="64" a="1"/>
  <c r="BX2885" i="64" s="1"/>
  <c r="BX2886" i="64" a="1"/>
  <c r="BX2886" i="64" s="1"/>
  <c r="BX2891" i="64" a="1"/>
  <c r="BX2891" i="64" s="1"/>
  <c r="BX2888" i="64" a="1"/>
  <c r="BX2888" i="64" s="1"/>
  <c r="BX2892" i="64" a="1"/>
  <c r="BX2892" i="64" s="1"/>
  <c r="BX2893" i="64" a="1"/>
  <c r="BX2893" i="64" s="1"/>
  <c r="BX2889" i="64" a="1"/>
  <c r="BX2889" i="64" s="1"/>
  <c r="BX2887" i="64" a="1"/>
  <c r="BX2887" i="64" s="1"/>
  <c r="BX2890" i="64" a="1"/>
  <c r="BX2890" i="64" s="1"/>
  <c r="BW2894" i="64"/>
  <c r="BX685" i="64" a="1"/>
  <c r="BX685" i="64" s="1"/>
  <c r="BX663" i="64" a="1"/>
  <c r="BX663" i="64" s="1"/>
  <c r="BX686" i="64" a="1"/>
  <c r="BX686" i="64" s="1"/>
  <c r="BW664" i="64"/>
  <c r="BX3099" i="64"/>
  <c r="BX3065" i="64"/>
  <c r="BW2998" i="64"/>
  <c r="BW2976" i="64"/>
  <c r="BX3403" i="64" a="1"/>
  <c r="BX3403" i="64" s="1"/>
  <c r="BX2977" i="64" a="1"/>
  <c r="BX2977" i="64" s="1"/>
  <c r="BX2997" i="64" a="1"/>
  <c r="BX2997" i="64" s="1"/>
  <c r="BT2532" i="64"/>
  <c r="BT2533" i="64" s="1"/>
  <c r="BU2521" i="64"/>
  <c r="BV2519" i="64"/>
  <c r="BV2528" i="64"/>
  <c r="BV2520" i="64"/>
  <c r="BV2529" i="64"/>
  <c r="BX2524" i="64" a="1"/>
  <c r="BX2524" i="64" s="1"/>
  <c r="BX2525" i="64" a="1"/>
  <c r="BX2525" i="64" s="1"/>
  <c r="BX2515" i="64" a="1"/>
  <c r="BX2515" i="64" s="1"/>
  <c r="BX2516" i="64" a="1"/>
  <c r="BX2516" i="64" s="1"/>
  <c r="BW2512" i="64"/>
  <c r="BW2511" i="64"/>
  <c r="BX2506" i="64" a="1"/>
  <c r="BX2506" i="64" s="1"/>
  <c r="BX2507" i="64" a="1"/>
  <c r="BX2507" i="64" s="1"/>
  <c r="BW3045" i="64"/>
  <c r="BX3044" i="64" a="1"/>
  <c r="BX3044" i="64" s="1"/>
  <c r="BX975" i="64" a="1"/>
  <c r="BX975" i="64" s="1"/>
  <c r="BY2788" i="64"/>
  <c r="BY2789" i="64" s="1"/>
  <c r="BW2427" i="64"/>
  <c r="BW2264" i="64"/>
  <c r="BW1913" i="64"/>
  <c r="BW1492" i="64"/>
  <c r="BW1001" i="64"/>
  <c r="BW977" i="64"/>
  <c r="BV105" i="64"/>
  <c r="BX970" i="64" a="1"/>
  <c r="BX970" i="64" s="1"/>
  <c r="BX118" i="64" a="1"/>
  <c r="BX118" i="64" s="1"/>
  <c r="BX662" i="64" a="1"/>
  <c r="BX662" i="64" s="1"/>
  <c r="BX98" i="64" a="1"/>
  <c r="BX98" i="64" s="1"/>
  <c r="BX103" i="64" a="1"/>
  <c r="BX103" i="64" s="1"/>
  <c r="BX102" i="64" a="1"/>
  <c r="BX102" i="64" s="1"/>
  <c r="BW99" i="64"/>
  <c r="BX96" i="64" a="1"/>
  <c r="BX96" i="64" s="1"/>
  <c r="BX97" i="64" a="1"/>
  <c r="BX97" i="64" s="1"/>
  <c r="BX1000" i="64" a="1"/>
  <c r="BX1000" i="64" s="1"/>
  <c r="BX3300" i="64" a="1"/>
  <c r="BX3300" i="64" s="1"/>
  <c r="BX3377" i="64" a="1"/>
  <c r="BX3377" i="64" s="1"/>
  <c r="BX3351" i="64" a="1"/>
  <c r="BX3351" i="64" s="1"/>
  <c r="BX3326" i="64" a="1"/>
  <c r="BX3326" i="64" s="1"/>
  <c r="BX2403" i="64" a="1"/>
  <c r="BX2403" i="64" s="1"/>
  <c r="BX2404" i="64" s="1"/>
  <c r="BW136" i="64"/>
  <c r="BX132" i="64" a="1"/>
  <c r="BX132" i="64" s="1"/>
  <c r="BX133" i="64" a="1"/>
  <c r="BX133" i="64" s="1"/>
  <c r="BX134" i="64" a="1"/>
  <c r="BX134" i="64" s="1"/>
  <c r="BX135" i="64" a="1"/>
  <c r="BX135" i="64" s="1"/>
  <c r="BX2345" i="64" a="1"/>
  <c r="BX2345" i="64" s="1"/>
  <c r="BX2346" i="64" s="1"/>
  <c r="BX584" i="64" a="1"/>
  <c r="BX584" i="64" s="1"/>
  <c r="BX3427" i="64" a="1"/>
  <c r="BX3427" i="64" s="1"/>
  <c r="BX2265" i="64" a="1"/>
  <c r="BX2265" i="64" s="1"/>
  <c r="BX2683" i="64" a="1"/>
  <c r="BX2683" i="64" s="1"/>
  <c r="BX2691" i="64" s="1"/>
  <c r="BX2434" i="64" a="1"/>
  <c r="BX2434" i="64" s="1"/>
  <c r="BX2428" i="64" a="1"/>
  <c r="BX2428" i="64" s="1"/>
  <c r="BX2426" i="64" a="1"/>
  <c r="BX2426" i="64" s="1"/>
  <c r="BX1912" i="64" a="1"/>
  <c r="BX1912" i="64" s="1"/>
  <c r="BX1491" i="64" a="1"/>
  <c r="BX1491" i="64" s="1"/>
  <c r="BY3099" i="64" a="1"/>
  <c r="BX2511" i="64" a="1"/>
  <c r="BX1100" i="64" a="1"/>
  <c r="BX2998" i="64" a="1"/>
  <c r="BX977" i="64" a="1"/>
  <c r="BI1836" i="64" a="1"/>
  <c r="BX664" i="64" a="1"/>
  <c r="BX2512" i="64" a="1"/>
  <c r="BQ1023" i="64" a="1"/>
  <c r="BX1492" i="64" a="1"/>
  <c r="BY3065" i="64" a="1"/>
  <c r="BX1001" i="64" a="1"/>
  <c r="BX1913" i="64" a="1"/>
  <c r="BX3045" i="64" a="1"/>
  <c r="BX687" i="64" a="1"/>
  <c r="BX2427" i="64" a="1"/>
  <c r="BX2976" i="64" a="1"/>
  <c r="BX2264" i="64" a="1"/>
  <c r="BX585" i="64" a="1"/>
  <c r="BF63" i="1413" l="1"/>
  <c r="BF91" i="861" s="1"/>
  <c r="BI23" i="1413"/>
  <c r="BI26" i="1413" s="1"/>
  <c r="BH33" i="1413"/>
  <c r="BH16" i="861" s="1"/>
  <c r="BG52" i="1413"/>
  <c r="BJ717" i="64"/>
  <c r="BJ718" i="64" s="1"/>
  <c r="BI1836" i="64"/>
  <c r="BJ1831" i="64"/>
  <c r="BI1798" i="64"/>
  <c r="BI1800" i="64" s="1"/>
  <c r="AW641" i="64"/>
  <c r="AW642" i="64" s="1"/>
  <c r="AX609" i="64"/>
  <c r="BK3213" i="64"/>
  <c r="BJ3218" i="64"/>
  <c r="BX585" i="64"/>
  <c r="BQ1023" i="64"/>
  <c r="BR1022" i="64" a="1"/>
  <c r="BR1022" i="64" s="1"/>
  <c r="BP1705" i="64"/>
  <c r="BQ1701" i="64" s="1"/>
  <c r="BP1707" i="64"/>
  <c r="BY252" i="64" a="1"/>
  <c r="BY252" i="64" s="1"/>
  <c r="AS2163" i="64"/>
  <c r="AR2164" i="64"/>
  <c r="BD453" i="64"/>
  <c r="BD457" i="64" s="1"/>
  <c r="BC459" i="64"/>
  <c r="AU912" i="64"/>
  <c r="AU902" i="64" s="1"/>
  <c r="AU904" i="64" s="1"/>
  <c r="BY306" i="64"/>
  <c r="BY324" i="64"/>
  <c r="BZ320" i="64"/>
  <c r="BZ303" i="64"/>
  <c r="BZ321" i="64"/>
  <c r="BZ304" i="64"/>
  <c r="BZ322" i="64"/>
  <c r="BZ323" i="64"/>
  <c r="BZ305" i="64"/>
  <c r="BX1100" i="64"/>
  <c r="BX1110" i="64" s="1"/>
  <c r="BW1110" i="64"/>
  <c r="BY1104" i="64" a="1"/>
  <c r="BY1104" i="64" s="1"/>
  <c r="BY1099" i="64" a="1"/>
  <c r="BY1099" i="64" s="1"/>
  <c r="BX687" i="64"/>
  <c r="BW2902" i="64"/>
  <c r="BY2885" i="64" a="1"/>
  <c r="BY2885" i="64" s="1"/>
  <c r="BY2886" i="64" a="1"/>
  <c r="BY2886" i="64" s="1"/>
  <c r="BY2887" i="64" a="1"/>
  <c r="BY2887" i="64" s="1"/>
  <c r="BY2888" i="64" a="1"/>
  <c r="BY2888" i="64" s="1"/>
  <c r="BY2889" i="64" a="1"/>
  <c r="BY2889" i="64" s="1"/>
  <c r="BY2890" i="64" a="1"/>
  <c r="BY2890" i="64" s="1"/>
  <c r="BY2892" i="64" a="1"/>
  <c r="BY2892" i="64" s="1"/>
  <c r="BY2893" i="64" a="1"/>
  <c r="BY2893" i="64" s="1"/>
  <c r="BY2891" i="64" a="1"/>
  <c r="BY2891" i="64" s="1"/>
  <c r="BX2894" i="64"/>
  <c r="BY663" i="64" a="1"/>
  <c r="BY663" i="64" s="1"/>
  <c r="BY685" i="64" a="1"/>
  <c r="BY685" i="64" s="1"/>
  <c r="BY686" i="64" a="1"/>
  <c r="BY686" i="64" s="1"/>
  <c r="BX664" i="64"/>
  <c r="BY3099" i="64"/>
  <c r="BY3065" i="64"/>
  <c r="BX2998" i="64"/>
  <c r="BX2976" i="64"/>
  <c r="BY3403" i="64" a="1"/>
  <c r="BY3403" i="64" s="1"/>
  <c r="BY2997" i="64" a="1"/>
  <c r="BY2997" i="64" s="1"/>
  <c r="BY2977" i="64" a="1"/>
  <c r="BY2977" i="64" s="1"/>
  <c r="BU2530" i="64"/>
  <c r="BV2521" i="64"/>
  <c r="BW2519" i="64"/>
  <c r="BW2528" i="64"/>
  <c r="BW2520" i="64"/>
  <c r="BW2529" i="64"/>
  <c r="BY2525" i="64" a="1"/>
  <c r="BY2525" i="64" s="1"/>
  <c r="BY2524" i="64" a="1"/>
  <c r="BY2524" i="64" s="1"/>
  <c r="BY2516" i="64" a="1"/>
  <c r="BY2516" i="64" s="1"/>
  <c r="BY2515" i="64" a="1"/>
  <c r="BY2515" i="64" s="1"/>
  <c r="BX2512" i="64"/>
  <c r="BX2511" i="64"/>
  <c r="BY2506" i="64" a="1"/>
  <c r="BY2506" i="64" s="1"/>
  <c r="BY2507" i="64" a="1"/>
  <c r="BY2507" i="64" s="1"/>
  <c r="BX3045" i="64"/>
  <c r="BY3044" i="64" a="1"/>
  <c r="BY3044" i="64" s="1"/>
  <c r="BY975" i="64" a="1"/>
  <c r="BY975" i="64" s="1"/>
  <c r="BZ2788" i="64"/>
  <c r="BZ2789" i="64" s="1"/>
  <c r="BX2264" i="64"/>
  <c r="BX1913" i="64"/>
  <c r="BX2427" i="64"/>
  <c r="BX1492" i="64"/>
  <c r="BX1001" i="64"/>
  <c r="BX977" i="64"/>
  <c r="BW105" i="64"/>
  <c r="BY970" i="64" a="1"/>
  <c r="BY970" i="64" s="1"/>
  <c r="BY118" i="64" a="1"/>
  <c r="BY118" i="64" s="1"/>
  <c r="BY662" i="64" a="1"/>
  <c r="BY662" i="64" s="1"/>
  <c r="BY98" i="64" a="1"/>
  <c r="BY98" i="64" s="1"/>
  <c r="BY103" i="64" a="1"/>
  <c r="BY103" i="64" s="1"/>
  <c r="BY102" i="64" a="1"/>
  <c r="BY102" i="64" s="1"/>
  <c r="BX99" i="64"/>
  <c r="BY96" i="64" a="1"/>
  <c r="BY96" i="64" s="1"/>
  <c r="BY97" i="64" a="1"/>
  <c r="BY97" i="64" s="1"/>
  <c r="BY1000" i="64" a="1"/>
  <c r="BY1000" i="64" s="1"/>
  <c r="BY3300" i="64" a="1"/>
  <c r="BY3300" i="64" s="1"/>
  <c r="BY3377" i="64" a="1"/>
  <c r="BY3377" i="64" s="1"/>
  <c r="BY3351" i="64" a="1"/>
  <c r="BY3351" i="64" s="1"/>
  <c r="BY3326" i="64" a="1"/>
  <c r="BY3326" i="64" s="1"/>
  <c r="BY2403" i="64" a="1"/>
  <c r="BY2403" i="64" s="1"/>
  <c r="BY2404" i="64" s="1"/>
  <c r="BY135" i="64" a="1"/>
  <c r="BY135" i="64" s="1"/>
  <c r="BY132" i="64" a="1"/>
  <c r="BY132" i="64" s="1"/>
  <c r="BY133" i="64" a="1"/>
  <c r="BY133" i="64" s="1"/>
  <c r="BY134" i="64" a="1"/>
  <c r="BY134" i="64" s="1"/>
  <c r="BX136" i="64"/>
  <c r="BY2345" i="64" a="1"/>
  <c r="BY2345" i="64" s="1"/>
  <c r="BY2346" i="64" s="1"/>
  <c r="BY584" i="64" a="1"/>
  <c r="BY584" i="64" s="1"/>
  <c r="BY3427" i="64" a="1"/>
  <c r="BY3427" i="64" s="1"/>
  <c r="BY2265" i="64" a="1"/>
  <c r="BY2265" i="64" s="1"/>
  <c r="BY2683" i="64" a="1"/>
  <c r="BY2683" i="64" s="1"/>
  <c r="BY2691" i="64" s="1"/>
  <c r="BY2434" i="64" a="1"/>
  <c r="BY2434" i="64" s="1"/>
  <c r="BY2428" i="64" a="1"/>
  <c r="BY2428" i="64" s="1"/>
  <c r="BY2426" i="64" a="1"/>
  <c r="BY2426" i="64" s="1"/>
  <c r="BY1912" i="64" a="1"/>
  <c r="BY1912" i="64" s="1"/>
  <c r="BY1491" i="64" a="1"/>
  <c r="BY1491" i="64" s="1"/>
  <c r="BR1023" i="64" a="1"/>
  <c r="BY977" i="64" a="1"/>
  <c r="BY664" i="64" a="1"/>
  <c r="BY1492" i="64" a="1"/>
  <c r="BZ3065" i="64" a="1"/>
  <c r="BZ3099" i="64" a="1"/>
  <c r="BY2976" i="64" a="1"/>
  <c r="BY2427" i="64" a="1"/>
  <c r="BY1100" i="64" a="1"/>
  <c r="BY2998" i="64" a="1"/>
  <c r="BY2511" i="64" a="1"/>
  <c r="BY3045" i="64" a="1"/>
  <c r="BY1913" i="64" a="1"/>
  <c r="BY1001" i="64" a="1"/>
  <c r="BY687" i="64" a="1"/>
  <c r="BY585" i="64" a="1"/>
  <c r="BY2512" i="64" a="1"/>
  <c r="BY2264" i="64" a="1"/>
  <c r="BH37" i="1413" l="1"/>
  <c r="BH69" i="861" s="1"/>
  <c r="BH49" i="1413"/>
  <c r="BH51" i="1413" s="1"/>
  <c r="BI27" i="1413"/>
  <c r="BJ23" i="1413" s="1"/>
  <c r="BH48" i="1413"/>
  <c r="BG57" i="1413"/>
  <c r="BG18" i="861" s="1"/>
  <c r="BG53" i="1413"/>
  <c r="BJ724" i="64"/>
  <c r="BJ719" i="64"/>
  <c r="BK714" i="64"/>
  <c r="BI1838" i="64"/>
  <c r="BJ1832" i="64"/>
  <c r="BJ1834" i="64" s="1"/>
  <c r="BJ1795" i="64"/>
  <c r="BJ1796" i="64" s="1"/>
  <c r="AX632" i="64"/>
  <c r="AX618" i="64"/>
  <c r="AX622" i="64" s="1"/>
  <c r="AX616" i="64"/>
  <c r="AX626" i="64" s="1"/>
  <c r="AX628" i="64" s="1"/>
  <c r="BK3216" i="64"/>
  <c r="BK3217" i="64" s="1"/>
  <c r="BY585" i="64"/>
  <c r="BR1023" i="64"/>
  <c r="BZ252" i="64" a="1"/>
  <c r="BZ252" i="64" s="1"/>
  <c r="BQ1705" i="64"/>
  <c r="BR1701" i="64" s="1"/>
  <c r="BQ1707" i="64"/>
  <c r="BS1022" i="64" a="1"/>
  <c r="BS1022" i="64" s="1"/>
  <c r="AT2163" i="64"/>
  <c r="AS2164" i="64"/>
  <c r="BE453" i="64"/>
  <c r="BE457" i="64" s="1"/>
  <c r="BD459" i="64"/>
  <c r="AU913" i="64"/>
  <c r="AV909" i="64" s="1"/>
  <c r="AU905" i="64"/>
  <c r="BU2532" i="64"/>
  <c r="BU2533" i="64" s="1"/>
  <c r="BZ324" i="64"/>
  <c r="CA320" i="64"/>
  <c r="CA303" i="64"/>
  <c r="CA321" i="64"/>
  <c r="CA322" i="64"/>
  <c r="CA304" i="64"/>
  <c r="CA305" i="64"/>
  <c r="CA323" i="64"/>
  <c r="BZ306" i="64"/>
  <c r="BY1100" i="64"/>
  <c r="BY1110" i="64" s="1"/>
  <c r="BZ1104" i="64" a="1"/>
  <c r="BZ1104" i="64" s="1"/>
  <c r="BZ1099" i="64" a="1"/>
  <c r="BZ1099" i="64" s="1"/>
  <c r="BY687" i="64"/>
  <c r="BX2902" i="64"/>
  <c r="BZ2885" i="64" a="1"/>
  <c r="BZ2885" i="64" s="1"/>
  <c r="BZ2886" i="64" a="1"/>
  <c r="BZ2886" i="64" s="1"/>
  <c r="BZ2887" i="64" a="1"/>
  <c r="BZ2887" i="64" s="1"/>
  <c r="BZ2888" i="64" a="1"/>
  <c r="BZ2888" i="64" s="1"/>
  <c r="BZ2891" i="64" a="1"/>
  <c r="BZ2891" i="64" s="1"/>
  <c r="BZ2890" i="64" a="1"/>
  <c r="BZ2890" i="64" s="1"/>
  <c r="BZ2892" i="64" a="1"/>
  <c r="BZ2892" i="64" s="1"/>
  <c r="BZ2893" i="64" a="1"/>
  <c r="BZ2893" i="64" s="1"/>
  <c r="BZ2889" i="64" a="1"/>
  <c r="BZ2889" i="64" s="1"/>
  <c r="BY2894" i="64"/>
  <c r="BZ663" i="64" a="1"/>
  <c r="BZ663" i="64" s="1"/>
  <c r="BZ685" i="64" a="1"/>
  <c r="BZ685" i="64" s="1"/>
  <c r="BZ686" i="64" a="1"/>
  <c r="BZ686" i="64" s="1"/>
  <c r="BY664" i="64"/>
  <c r="BZ3099" i="64"/>
  <c r="BZ3065" i="64"/>
  <c r="BY2976" i="64"/>
  <c r="BY2998" i="64"/>
  <c r="BZ3403" i="64" a="1"/>
  <c r="BZ3403" i="64" s="1"/>
  <c r="BZ2977" i="64" a="1"/>
  <c r="BZ2977" i="64" s="1"/>
  <c r="BZ2997" i="64" a="1"/>
  <c r="BZ2997" i="64" s="1"/>
  <c r="BV2530" i="64"/>
  <c r="BV2532" i="64" s="1"/>
  <c r="BV2533" i="64" s="1"/>
  <c r="BW2521" i="64"/>
  <c r="BX2519" i="64"/>
  <c r="BX2528" i="64"/>
  <c r="BX2520" i="64"/>
  <c r="BX2529" i="64"/>
  <c r="BZ2525" i="64" a="1"/>
  <c r="BZ2525" i="64" s="1"/>
  <c r="BZ2524" i="64" a="1"/>
  <c r="BZ2524" i="64" s="1"/>
  <c r="BZ2515" i="64" a="1"/>
  <c r="BZ2515" i="64" s="1"/>
  <c r="BZ2516" i="64" a="1"/>
  <c r="BZ2516" i="64" s="1"/>
  <c r="BY2512" i="64"/>
  <c r="BY2511" i="64"/>
  <c r="BZ2506" i="64" a="1"/>
  <c r="BZ2506" i="64" s="1"/>
  <c r="BZ2507" i="64" a="1"/>
  <c r="BZ2507" i="64" s="1"/>
  <c r="BY3045" i="64"/>
  <c r="BZ3044" i="64" a="1"/>
  <c r="BZ3044" i="64" s="1"/>
  <c r="BZ975" i="64" a="1"/>
  <c r="BZ975" i="64" s="1"/>
  <c r="CA2788" i="64"/>
  <c r="BY2264" i="64"/>
  <c r="BY1913" i="64"/>
  <c r="BY2427" i="64"/>
  <c r="BY1492" i="64"/>
  <c r="BY1001" i="64"/>
  <c r="BY977" i="64"/>
  <c r="BX105" i="64"/>
  <c r="BZ970" i="64" a="1"/>
  <c r="BZ970" i="64" s="1"/>
  <c r="BZ118" i="64" a="1"/>
  <c r="BZ118" i="64" s="1"/>
  <c r="BZ662" i="64" a="1"/>
  <c r="BZ662" i="64" s="1"/>
  <c r="BZ98" i="64" a="1"/>
  <c r="BZ98" i="64" s="1"/>
  <c r="BZ103" i="64" a="1"/>
  <c r="BZ103" i="64" s="1"/>
  <c r="BZ102" i="64" a="1"/>
  <c r="BZ102" i="64" s="1"/>
  <c r="BY99" i="64"/>
  <c r="BZ97" i="64" a="1"/>
  <c r="BZ97" i="64" s="1"/>
  <c r="BZ96" i="64" a="1"/>
  <c r="BZ96" i="64" s="1"/>
  <c r="BZ1000" i="64" a="1"/>
  <c r="BZ1000" i="64" s="1"/>
  <c r="BZ3300" i="64" a="1"/>
  <c r="BZ3300" i="64" s="1"/>
  <c r="BZ3377" i="64" a="1"/>
  <c r="BZ3377" i="64" s="1"/>
  <c r="BZ3351" i="64" a="1"/>
  <c r="BZ3351" i="64" s="1"/>
  <c r="BZ3326" i="64" a="1"/>
  <c r="BZ3326" i="64" s="1"/>
  <c r="BZ2403" i="64" a="1"/>
  <c r="BZ2403" i="64" s="1"/>
  <c r="BZ2404" i="64" s="1"/>
  <c r="BZ135" i="64" a="1"/>
  <c r="BZ135" i="64" s="1"/>
  <c r="BZ133" i="64" a="1"/>
  <c r="BZ133" i="64" s="1"/>
  <c r="BZ132" i="64" a="1"/>
  <c r="BZ132" i="64" s="1"/>
  <c r="BZ134" i="64" a="1"/>
  <c r="BZ134" i="64" s="1"/>
  <c r="BY136" i="64"/>
  <c r="BZ2345" i="64" a="1"/>
  <c r="BZ2345" i="64" s="1"/>
  <c r="BZ2346" i="64" s="1"/>
  <c r="BZ584" i="64" a="1"/>
  <c r="BZ584" i="64" s="1"/>
  <c r="BZ3427" i="64" a="1"/>
  <c r="BZ3427" i="64" s="1"/>
  <c r="BZ2265" i="64" a="1"/>
  <c r="BZ2265" i="64" s="1"/>
  <c r="BZ2683" i="64" a="1"/>
  <c r="BZ2683" i="64" s="1"/>
  <c r="BZ2691" i="64" s="1"/>
  <c r="BZ2428" i="64" a="1"/>
  <c r="BZ2428" i="64" s="1"/>
  <c r="BZ2434" i="64" a="1"/>
  <c r="BZ2434" i="64" s="1"/>
  <c r="BZ2426" i="64" a="1"/>
  <c r="BZ2426" i="64" s="1"/>
  <c r="BZ1912" i="64" a="1"/>
  <c r="BZ1912" i="64" s="1"/>
  <c r="BZ1491" i="64" a="1"/>
  <c r="BZ1491" i="64" s="1"/>
  <c r="BZ1100" i="64" a="1"/>
  <c r="BS1023" i="64" a="1"/>
  <c r="BJ1836" i="64" a="1"/>
  <c r="BZ2511" i="64" a="1"/>
  <c r="BZ1492" i="64" a="1"/>
  <c r="BZ3045" i="64" a="1"/>
  <c r="CA3099" i="64" a="1"/>
  <c r="BZ2998" i="64" a="1"/>
  <c r="CA3065" i="64" a="1"/>
  <c r="BZ687" i="64" a="1"/>
  <c r="BZ2976" i="64" a="1"/>
  <c r="BZ977" i="64" a="1"/>
  <c r="BZ1001" i="64" a="1"/>
  <c r="BZ2512" i="64" a="1"/>
  <c r="BZ2427" i="64" a="1"/>
  <c r="BZ664" i="64" a="1"/>
  <c r="BZ1913" i="64" a="1"/>
  <c r="BZ585" i="64" a="1"/>
  <c r="BZ2264" i="64" a="1"/>
  <c r="BH39" i="1413" l="1"/>
  <c r="BH90" i="861" s="1"/>
  <c r="BI33" i="1413"/>
  <c r="BI16" i="861" s="1"/>
  <c r="BI28" i="1413"/>
  <c r="BG61" i="1413"/>
  <c r="BG59" i="861" s="1"/>
  <c r="BH52" i="1413"/>
  <c r="BJ26" i="1413"/>
  <c r="BK717" i="64"/>
  <c r="BK718" i="64" s="1"/>
  <c r="BJ1836" i="64"/>
  <c r="BK1831" i="64"/>
  <c r="BJ1798" i="64"/>
  <c r="BB24" i="861"/>
  <c r="AX636" i="64"/>
  <c r="AX640" i="64" s="1"/>
  <c r="AX639" i="64"/>
  <c r="AY608" i="64"/>
  <c r="BK3218" i="64"/>
  <c r="BL3213" i="64"/>
  <c r="BZ585" i="64"/>
  <c r="BS1023" i="64"/>
  <c r="BR1705" i="64"/>
  <c r="BS1701" i="64" s="1"/>
  <c r="BR1707" i="64"/>
  <c r="BT1022" i="64" a="1"/>
  <c r="BT1022" i="64" s="1"/>
  <c r="CA252" i="64" a="1"/>
  <c r="CA252" i="64" s="1"/>
  <c r="AU2163" i="64"/>
  <c r="AT2164" i="64"/>
  <c r="BF453" i="64"/>
  <c r="BF457" i="64" s="1"/>
  <c r="BE459" i="64"/>
  <c r="AU918" i="64"/>
  <c r="AU914" i="64"/>
  <c r="AU906" i="64"/>
  <c r="AV898" i="64"/>
  <c r="CA2789" i="64"/>
  <c r="CB320" i="64"/>
  <c r="CB321" i="64"/>
  <c r="CB303" i="64"/>
  <c r="CB304" i="64"/>
  <c r="CB322" i="64"/>
  <c r="CB305" i="64"/>
  <c r="CB323" i="64"/>
  <c r="CA306" i="64"/>
  <c r="CA324" i="64"/>
  <c r="BZ1100" i="64"/>
  <c r="BZ1110" i="64" s="1"/>
  <c r="CA1104" i="64" a="1"/>
  <c r="CA1104" i="64" s="1"/>
  <c r="CA1099" i="64" a="1"/>
  <c r="CA1099" i="64" s="1"/>
  <c r="BZ687" i="64"/>
  <c r="BY2902" i="64"/>
  <c r="CA2885" i="64" a="1"/>
  <c r="CA2885" i="64" s="1"/>
  <c r="CA2886" i="64" a="1"/>
  <c r="CA2886" i="64" s="1"/>
  <c r="CA2891" i="64" a="1"/>
  <c r="CA2891" i="64" s="1"/>
  <c r="CA2888" i="64" a="1"/>
  <c r="CA2888" i="64" s="1"/>
  <c r="CA2890" i="64" a="1"/>
  <c r="CA2890" i="64" s="1"/>
  <c r="CA2892" i="64" a="1"/>
  <c r="CA2892" i="64" s="1"/>
  <c r="CA2893" i="64" a="1"/>
  <c r="CA2893" i="64" s="1"/>
  <c r="CA2889" i="64" a="1"/>
  <c r="CA2889" i="64" s="1"/>
  <c r="CA2887" i="64" a="1"/>
  <c r="CA2887" i="64" s="1"/>
  <c r="BZ2894" i="64"/>
  <c r="CA663" i="64" a="1"/>
  <c r="CA663" i="64" s="1"/>
  <c r="CA686" i="64" a="1"/>
  <c r="CA686" i="64" s="1"/>
  <c r="CA685" i="64" a="1"/>
  <c r="CA685" i="64" s="1"/>
  <c r="BZ664" i="64"/>
  <c r="CA3065" i="64"/>
  <c r="CA3099" i="64"/>
  <c r="BZ2998" i="64"/>
  <c r="BZ2976" i="64"/>
  <c r="CA3403" i="64" a="1"/>
  <c r="CA3403" i="64" s="1"/>
  <c r="CA2977" i="64" a="1"/>
  <c r="CA2977" i="64" s="1"/>
  <c r="CA2997" i="64" a="1"/>
  <c r="CA2997" i="64" s="1"/>
  <c r="BW2530" i="64"/>
  <c r="BW2532" i="64" s="1"/>
  <c r="BX2521" i="64"/>
  <c r="BY2519" i="64"/>
  <c r="BY2528" i="64"/>
  <c r="BY2520" i="64"/>
  <c r="BY2529" i="64"/>
  <c r="CA2525" i="64" a="1"/>
  <c r="CA2525" i="64" s="1"/>
  <c r="CA2524" i="64" a="1"/>
  <c r="CA2524" i="64" s="1"/>
  <c r="CA2516" i="64" a="1"/>
  <c r="CA2516" i="64" s="1"/>
  <c r="CA2515" i="64" a="1"/>
  <c r="CA2515" i="64" s="1"/>
  <c r="BZ2512" i="64"/>
  <c r="BZ2511" i="64"/>
  <c r="CA2506" i="64" a="1"/>
  <c r="CA2506" i="64" s="1"/>
  <c r="CA2507" i="64" a="1"/>
  <c r="CA2507" i="64" s="1"/>
  <c r="BZ3045" i="64"/>
  <c r="CA3044" i="64" a="1"/>
  <c r="CA3044" i="64" s="1"/>
  <c r="CA975" i="64" a="1"/>
  <c r="CA975" i="64" s="1"/>
  <c r="CB2788" i="64"/>
  <c r="CB2789" i="64" s="1"/>
  <c r="BZ2427" i="64"/>
  <c r="BZ2264" i="64"/>
  <c r="BZ1913" i="64"/>
  <c r="BZ1492" i="64"/>
  <c r="BZ977" i="64"/>
  <c r="BZ1001" i="64"/>
  <c r="BY105" i="64"/>
  <c r="CA970" i="64" a="1"/>
  <c r="CA970" i="64" s="1"/>
  <c r="CA118" i="64" a="1"/>
  <c r="CA118" i="64" s="1"/>
  <c r="CA662" i="64" a="1"/>
  <c r="CA662" i="64" s="1"/>
  <c r="CA98" i="64" a="1"/>
  <c r="CA98" i="64" s="1"/>
  <c r="CA103" i="64" a="1"/>
  <c r="CA103" i="64" s="1"/>
  <c r="CA102" i="64" a="1"/>
  <c r="CA102" i="64" s="1"/>
  <c r="BZ99" i="64"/>
  <c r="CA96" i="64" a="1"/>
  <c r="CA96" i="64" s="1"/>
  <c r="CA97" i="64" a="1"/>
  <c r="CA97" i="64" s="1"/>
  <c r="CA1000" i="64" a="1"/>
  <c r="CA1000" i="64" s="1"/>
  <c r="CA3300" i="64" a="1"/>
  <c r="CA3300" i="64" s="1"/>
  <c r="CA3377" i="64" a="1"/>
  <c r="CA3377" i="64" s="1"/>
  <c r="CA3351" i="64" a="1"/>
  <c r="CA3351" i="64" s="1"/>
  <c r="CA3326" i="64" a="1"/>
  <c r="CA3326" i="64" s="1"/>
  <c r="CA2403" i="64" a="1"/>
  <c r="CA2403" i="64" s="1"/>
  <c r="CA2404" i="64" s="1"/>
  <c r="CA133" i="64" a="1"/>
  <c r="CA133" i="64" s="1"/>
  <c r="CA134" i="64" a="1"/>
  <c r="CA134" i="64" s="1"/>
  <c r="CA135" i="64" a="1"/>
  <c r="CA135" i="64" s="1"/>
  <c r="CA132" i="64" a="1"/>
  <c r="CA132" i="64" s="1"/>
  <c r="BZ136" i="64"/>
  <c r="CA2345" i="64" a="1"/>
  <c r="CA2345" i="64" s="1"/>
  <c r="CA2346" i="64" s="1"/>
  <c r="CA584" i="64" a="1"/>
  <c r="CA584" i="64" s="1"/>
  <c r="CA3427" i="64" a="1"/>
  <c r="CA3427" i="64" s="1"/>
  <c r="CA2265" i="64" a="1"/>
  <c r="CA2265" i="64" s="1"/>
  <c r="CA2683" i="64" a="1"/>
  <c r="CA2683" i="64" s="1"/>
  <c r="CA2691" i="64" s="1"/>
  <c r="CA2428" i="64" a="1"/>
  <c r="CA2428" i="64" s="1"/>
  <c r="CA2434" i="64" a="1"/>
  <c r="CA2434" i="64" s="1"/>
  <c r="CA2426" i="64" a="1"/>
  <c r="CA2426" i="64" s="1"/>
  <c r="CA1912" i="64" a="1"/>
  <c r="CA1912" i="64" s="1"/>
  <c r="CA1491" i="64" a="1"/>
  <c r="CA1491" i="64" s="1"/>
  <c r="BT1023" i="64" a="1"/>
  <c r="CA1913" i="64" a="1"/>
  <c r="CB3065" i="64" a="1"/>
  <c r="CA2976" i="64" a="1"/>
  <c r="CA3045" i="64" a="1"/>
  <c r="CA1100" i="64" a="1"/>
  <c r="CA687" i="64" a="1"/>
  <c r="CA2264" i="64" a="1"/>
  <c r="CA664" i="64" a="1"/>
  <c r="CA2427" i="64" a="1"/>
  <c r="CA1001" i="64" a="1"/>
  <c r="CA2998" i="64" a="1"/>
  <c r="CB3099" i="64" a="1"/>
  <c r="CA1492" i="64" a="1"/>
  <c r="CA977" i="64" a="1"/>
  <c r="CA585" i="64" a="1"/>
  <c r="CA2512" i="64" a="1"/>
  <c r="CA2511" i="64" a="1"/>
  <c r="BI37" i="1413" l="1"/>
  <c r="BI69" i="861" s="1"/>
  <c r="BI49" i="1413"/>
  <c r="BI51" i="1413" s="1"/>
  <c r="BJ27" i="1413"/>
  <c r="BI39" i="1413"/>
  <c r="BI90" i="861" s="1"/>
  <c r="BH57" i="1413"/>
  <c r="BH18" i="861" s="1"/>
  <c r="BI48" i="1413"/>
  <c r="BH53" i="1413"/>
  <c r="BG63" i="1413"/>
  <c r="BG91" i="861" s="1"/>
  <c r="BK724" i="64"/>
  <c r="BK719" i="64"/>
  <c r="BL714" i="64"/>
  <c r="BJ1838" i="64"/>
  <c r="BK1832" i="64"/>
  <c r="BK1834" i="64" s="1"/>
  <c r="BJ1800" i="64"/>
  <c r="BK1795" i="64"/>
  <c r="BK1796" i="64" s="1"/>
  <c r="AX641" i="64"/>
  <c r="AX642" i="64" s="1"/>
  <c r="AY609" i="64"/>
  <c r="BL3216" i="64"/>
  <c r="BL3217" i="64" s="1"/>
  <c r="CA585" i="64"/>
  <c r="BT1023" i="64"/>
  <c r="BS1705" i="64"/>
  <c r="BT1701" i="64" s="1"/>
  <c r="BS1707" i="64"/>
  <c r="CB252" i="64" a="1"/>
  <c r="CB252" i="64" s="1"/>
  <c r="BU1022" i="64" a="1"/>
  <c r="BU1022" i="64" s="1"/>
  <c r="AV2163" i="64"/>
  <c r="AU2164" i="64"/>
  <c r="BG453" i="64"/>
  <c r="BG457" i="64" s="1"/>
  <c r="BF459" i="64"/>
  <c r="AV901" i="64"/>
  <c r="CB306" i="64"/>
  <c r="CC320" i="64"/>
  <c r="CC321" i="64"/>
  <c r="CC303" i="64"/>
  <c r="CC304" i="64"/>
  <c r="CC322" i="64"/>
  <c r="CC305" i="64"/>
  <c r="CC323" i="64"/>
  <c r="CB324" i="64"/>
  <c r="CA1100" i="64"/>
  <c r="CB1104" i="64" a="1"/>
  <c r="CB1104" i="64" s="1"/>
  <c r="CB1099" i="64" a="1"/>
  <c r="CB1099" i="64" s="1"/>
  <c r="CA687" i="64"/>
  <c r="BZ2902" i="64"/>
  <c r="O2902" i="64" s="1"/>
  <c r="CB2890" i="64" a="1"/>
  <c r="CB2890" i="64" s="1"/>
  <c r="CB2891" i="64" a="1"/>
  <c r="CB2891" i="64" s="1"/>
  <c r="CB2885" i="64" a="1"/>
  <c r="CB2885" i="64" s="1"/>
  <c r="CB2886" i="64" a="1"/>
  <c r="CB2886" i="64" s="1"/>
  <c r="CB2888" i="64" a="1"/>
  <c r="CB2888" i="64" s="1"/>
  <c r="CB2892" i="64" a="1"/>
  <c r="CB2892" i="64" s="1"/>
  <c r="CB2893" i="64" a="1"/>
  <c r="CB2893" i="64" s="1"/>
  <c r="CB2889" i="64" a="1"/>
  <c r="CB2889" i="64" s="1"/>
  <c r="CB2887" i="64" a="1"/>
  <c r="CB2887" i="64" s="1"/>
  <c r="CA2894" i="64"/>
  <c r="CB663" i="64" a="1"/>
  <c r="CB663" i="64" s="1"/>
  <c r="CB686" i="64" a="1"/>
  <c r="CB686" i="64" s="1"/>
  <c r="CB685" i="64" a="1"/>
  <c r="CB685" i="64" s="1"/>
  <c r="CA664" i="64"/>
  <c r="CB3099" i="64"/>
  <c r="CB3065" i="64"/>
  <c r="CA2998" i="64"/>
  <c r="CA2976" i="64"/>
  <c r="CB3403" i="64" a="1"/>
  <c r="CB3403" i="64" s="1"/>
  <c r="CB2977" i="64" a="1"/>
  <c r="CB2977" i="64" s="1"/>
  <c r="CB2997" i="64" a="1"/>
  <c r="CB2997" i="64" s="1"/>
  <c r="BW2533" i="64"/>
  <c r="BX2530" i="64"/>
  <c r="BX2532" i="64" s="1"/>
  <c r="BX2533" i="64" s="1"/>
  <c r="BY2521" i="64"/>
  <c r="BZ2519" i="64"/>
  <c r="BZ2528" i="64"/>
  <c r="BZ2520" i="64"/>
  <c r="BZ2529" i="64"/>
  <c r="CB2524" i="64" a="1"/>
  <c r="CB2524" i="64" s="1"/>
  <c r="CB2525" i="64" a="1"/>
  <c r="CB2525" i="64" s="1"/>
  <c r="CB2516" i="64" a="1"/>
  <c r="CB2516" i="64" s="1"/>
  <c r="CB2515" i="64" a="1"/>
  <c r="CB2515" i="64" s="1"/>
  <c r="CA2512" i="64"/>
  <c r="CA2511" i="64"/>
  <c r="CB2506" i="64" a="1"/>
  <c r="CB2506" i="64" s="1"/>
  <c r="CB2507" i="64" a="1"/>
  <c r="CB2507" i="64" s="1"/>
  <c r="CA3045" i="64"/>
  <c r="CB3044" i="64" a="1"/>
  <c r="CB3044" i="64" s="1"/>
  <c r="CB975" i="64" a="1"/>
  <c r="CB975" i="64" s="1"/>
  <c r="CC2788" i="64"/>
  <c r="CC2789" i="64" s="1"/>
  <c r="CA2264" i="64"/>
  <c r="CA1913" i="64"/>
  <c r="CA2427" i="64"/>
  <c r="CA1492" i="64"/>
  <c r="CA977" i="64"/>
  <c r="CA1001" i="64"/>
  <c r="BZ105" i="64"/>
  <c r="CB970" i="64" a="1"/>
  <c r="CB970" i="64" s="1"/>
  <c r="CB118" i="64" a="1"/>
  <c r="CB118" i="64" s="1"/>
  <c r="CB662" i="64" a="1"/>
  <c r="CB662" i="64" s="1"/>
  <c r="CB98" i="64" a="1"/>
  <c r="CB98" i="64" s="1"/>
  <c r="CB102" i="64" a="1"/>
  <c r="CB102" i="64" s="1"/>
  <c r="CB103" i="64" a="1"/>
  <c r="CB103" i="64" s="1"/>
  <c r="CA99" i="64"/>
  <c r="CB96" i="64" a="1"/>
  <c r="CB96" i="64" s="1"/>
  <c r="CB97" i="64" a="1"/>
  <c r="CB97" i="64" s="1"/>
  <c r="CB1000" i="64" a="1"/>
  <c r="CB1000" i="64" s="1"/>
  <c r="CB3300" i="64" a="1"/>
  <c r="CB3300" i="64" s="1"/>
  <c r="CB3377" i="64" a="1"/>
  <c r="CB3377" i="64" s="1"/>
  <c r="CB3351" i="64" a="1"/>
  <c r="CB3351" i="64" s="1"/>
  <c r="CB3326" i="64" a="1"/>
  <c r="CB3326" i="64" s="1"/>
  <c r="CB2403" i="64" a="1"/>
  <c r="CB2403" i="64" s="1"/>
  <c r="CB2404" i="64" s="1"/>
  <c r="CA136" i="64"/>
  <c r="CB132" i="64" a="1"/>
  <c r="CB132" i="64" s="1"/>
  <c r="CB133" i="64" a="1"/>
  <c r="CB133" i="64" s="1"/>
  <c r="CB134" i="64" a="1"/>
  <c r="CB134" i="64" s="1"/>
  <c r="CB135" i="64" a="1"/>
  <c r="CB135" i="64" s="1"/>
  <c r="CB2345" i="64" a="1"/>
  <c r="CB2345" i="64" s="1"/>
  <c r="CB2346" i="64" s="1"/>
  <c r="CB584" i="64" a="1"/>
  <c r="CB584" i="64" s="1"/>
  <c r="CB3427" i="64" a="1"/>
  <c r="CB3427" i="64" s="1"/>
  <c r="CB2265" i="64" a="1"/>
  <c r="CB2265" i="64" s="1"/>
  <c r="CB2683" i="64" a="1"/>
  <c r="CB2683" i="64" s="1"/>
  <c r="CB2691" i="64" s="1"/>
  <c r="CB2428" i="64" a="1"/>
  <c r="CB2428" i="64" s="1"/>
  <c r="CB2434" i="64" a="1"/>
  <c r="CB2434" i="64" s="1"/>
  <c r="CB2426" i="64" a="1"/>
  <c r="CB2426" i="64" s="1"/>
  <c r="CB1912" i="64" a="1"/>
  <c r="CB1912" i="64" s="1"/>
  <c r="CB1491" i="64" a="1"/>
  <c r="CB1491" i="64" s="1"/>
  <c r="CB1100" i="64" a="1"/>
  <c r="CB2976" i="64" a="1"/>
  <c r="CB687" i="64" a="1"/>
  <c r="CB3045" i="64" a="1"/>
  <c r="CC3099" i="64" a="1"/>
  <c r="CB664" i="64" a="1"/>
  <c r="BU1023" i="64" a="1"/>
  <c r="BK1836" i="64" a="1"/>
  <c r="CB2427" i="64" a="1"/>
  <c r="CB2511" i="64" a="1"/>
  <c r="CB1492" i="64" a="1"/>
  <c r="CC3065" i="64" a="1"/>
  <c r="CB1001" i="64" a="1"/>
  <c r="CB977" i="64" a="1"/>
  <c r="CB2998" i="64" a="1"/>
  <c r="CB2512" i="64" a="1"/>
  <c r="CB585" i="64" a="1"/>
  <c r="CB1913" i="64" a="1"/>
  <c r="CB2264" i="64" a="1"/>
  <c r="BI52" i="1413" l="1"/>
  <c r="BH61" i="1413"/>
  <c r="BH59" i="861" s="1"/>
  <c r="BJ28" i="1413"/>
  <c r="BJ33" i="1413"/>
  <c r="BJ16" i="861" s="1"/>
  <c r="BK23" i="1413"/>
  <c r="K26" i="1413"/>
  <c r="L26" i="1413"/>
  <c r="M26" i="1413"/>
  <c r="BL717" i="64"/>
  <c r="BL718" i="64" s="1"/>
  <c r="BK1836" i="64"/>
  <c r="BL1831" i="64"/>
  <c r="BK1798" i="64"/>
  <c r="AY632" i="64"/>
  <c r="AY618" i="64"/>
  <c r="AY622" i="64" s="1"/>
  <c r="AY616" i="64"/>
  <c r="AY626" i="64" s="1"/>
  <c r="AY628" i="64" s="1"/>
  <c r="BL3218" i="64"/>
  <c r="BM3213" i="64"/>
  <c r="CB585" i="64"/>
  <c r="BU1023" i="64"/>
  <c r="BT1707" i="64"/>
  <c r="BT1705" i="64"/>
  <c r="BU1701" i="64" s="1"/>
  <c r="BV1022" i="64" a="1"/>
  <c r="BV1022" i="64" s="1"/>
  <c r="CC252" i="64" a="1"/>
  <c r="CC252" i="64" s="1"/>
  <c r="AW2163" i="64"/>
  <c r="AV2164" i="64"/>
  <c r="BH453" i="64"/>
  <c r="BH457" i="64" s="1"/>
  <c r="BG459" i="64"/>
  <c r="AV910" i="64"/>
  <c r="CC306" i="64"/>
  <c r="CD320" i="64"/>
  <c r="CD321" i="64"/>
  <c r="CD303" i="64"/>
  <c r="CD304" i="64"/>
  <c r="CD322" i="64"/>
  <c r="CD323" i="64"/>
  <c r="CD305" i="64"/>
  <c r="CC324" i="64"/>
  <c r="CB1100" i="64"/>
  <c r="CB1110" i="64" s="1"/>
  <c r="CA1110" i="64"/>
  <c r="CC1104" i="64" a="1"/>
  <c r="CC1104" i="64" s="1"/>
  <c r="CC1099" i="64" a="1"/>
  <c r="CC1099" i="64" s="1"/>
  <c r="CB687" i="64"/>
  <c r="CA2902" i="64"/>
  <c r="CC2886" i="64" a="1"/>
  <c r="CC2886" i="64" s="1"/>
  <c r="CC2887" i="64" a="1"/>
  <c r="CC2887" i="64" s="1"/>
  <c r="CC2888" i="64" a="1"/>
  <c r="CC2888" i="64" s="1"/>
  <c r="CC2889" i="64" a="1"/>
  <c r="CC2889" i="64" s="1"/>
  <c r="CC2891" i="64" a="1"/>
  <c r="CC2891" i="64" s="1"/>
  <c r="CC2890" i="64" a="1"/>
  <c r="CC2890" i="64" s="1"/>
  <c r="CC2885" i="64" a="1"/>
  <c r="CC2885" i="64" s="1"/>
  <c r="CC2892" i="64" a="1"/>
  <c r="CC2892" i="64" s="1"/>
  <c r="CC2893" i="64" a="1"/>
  <c r="CC2893" i="64" s="1"/>
  <c r="CB2894" i="64"/>
  <c r="CC663" i="64" a="1"/>
  <c r="CC663" i="64" s="1"/>
  <c r="CC686" i="64" a="1"/>
  <c r="CC686" i="64" s="1"/>
  <c r="CC685" i="64" a="1"/>
  <c r="CC685" i="64" s="1"/>
  <c r="CB664" i="64"/>
  <c r="CC3099" i="64"/>
  <c r="CC3065" i="64"/>
  <c r="CB2998" i="64"/>
  <c r="CB2976" i="64"/>
  <c r="CC3403" i="64" a="1"/>
  <c r="CC3403" i="64" s="1"/>
  <c r="CC2977" i="64" a="1"/>
  <c r="CC2977" i="64" s="1"/>
  <c r="CC2997" i="64" a="1"/>
  <c r="CC2997" i="64" s="1"/>
  <c r="BY2530" i="64"/>
  <c r="BY2532" i="64" s="1"/>
  <c r="BY2533" i="64" s="1"/>
  <c r="BZ2521" i="64"/>
  <c r="CA2519" i="64"/>
  <c r="CA2528" i="64"/>
  <c r="CA2520" i="64"/>
  <c r="CA2529" i="64"/>
  <c r="CC2525" i="64" a="1"/>
  <c r="CC2525" i="64" s="1"/>
  <c r="CC2524" i="64" a="1"/>
  <c r="CC2524" i="64" s="1"/>
  <c r="CC2516" i="64" a="1"/>
  <c r="CC2516" i="64" s="1"/>
  <c r="CC2515" i="64" a="1"/>
  <c r="CC2515" i="64" s="1"/>
  <c r="CB2512" i="64"/>
  <c r="CB2511" i="64"/>
  <c r="CC2506" i="64" a="1"/>
  <c r="CC2506" i="64" s="1"/>
  <c r="CC2507" i="64" a="1"/>
  <c r="CC2507" i="64" s="1"/>
  <c r="CB3045" i="64"/>
  <c r="CC3044" i="64" a="1"/>
  <c r="CC3044" i="64" s="1"/>
  <c r="CC975" i="64" a="1"/>
  <c r="CC975" i="64" s="1"/>
  <c r="CD2788" i="64"/>
  <c r="CD2789" i="64" s="1"/>
  <c r="CB2264" i="64"/>
  <c r="CB2427" i="64"/>
  <c r="CB1913" i="64"/>
  <c r="CB1492" i="64"/>
  <c r="CB1001" i="64"/>
  <c r="CB977" i="64"/>
  <c r="CA105" i="64"/>
  <c r="CC970" i="64" a="1"/>
  <c r="CC970" i="64" s="1"/>
  <c r="CC118" i="64" a="1"/>
  <c r="CC118" i="64" s="1"/>
  <c r="CC662" i="64" a="1"/>
  <c r="CC662" i="64" s="1"/>
  <c r="CC98" i="64" a="1"/>
  <c r="CC98" i="64" s="1"/>
  <c r="CC102" i="64" a="1"/>
  <c r="CC102" i="64" s="1"/>
  <c r="CC103" i="64" a="1"/>
  <c r="CC103" i="64" s="1"/>
  <c r="CB99" i="64"/>
  <c r="CC96" i="64" a="1"/>
  <c r="CC96" i="64" s="1"/>
  <c r="CC97" i="64" a="1"/>
  <c r="CC97" i="64" s="1"/>
  <c r="CC1000" i="64" a="1"/>
  <c r="CC1000" i="64" s="1"/>
  <c r="CC3300" i="64" a="1"/>
  <c r="CC3300" i="64" s="1"/>
  <c r="CC3377" i="64" a="1"/>
  <c r="CC3377" i="64" s="1"/>
  <c r="CC3351" i="64" a="1"/>
  <c r="CC3351" i="64" s="1"/>
  <c r="CC3326" i="64" a="1"/>
  <c r="CC3326" i="64" s="1"/>
  <c r="CC2403" i="64" a="1"/>
  <c r="CC2403" i="64" s="1"/>
  <c r="CC2404" i="64" s="1"/>
  <c r="CC132" i="64" a="1"/>
  <c r="CC132" i="64" s="1"/>
  <c r="CC133" i="64" a="1"/>
  <c r="CC133" i="64" s="1"/>
  <c r="CC134" i="64" a="1"/>
  <c r="CC134" i="64" s="1"/>
  <c r="CC135" i="64" a="1"/>
  <c r="CC135" i="64" s="1"/>
  <c r="CB136" i="64"/>
  <c r="CC2345" i="64" a="1"/>
  <c r="CC2345" i="64" s="1"/>
  <c r="CC2346" i="64" s="1"/>
  <c r="CC584" i="64" a="1"/>
  <c r="CC584" i="64" s="1"/>
  <c r="CC3427" i="64" a="1"/>
  <c r="CC3427" i="64" s="1"/>
  <c r="CC2265" i="64" a="1"/>
  <c r="CC2265" i="64" s="1"/>
  <c r="CC2683" i="64" a="1"/>
  <c r="CC2683" i="64" s="1"/>
  <c r="CC2691" i="64" s="1"/>
  <c r="CC2434" i="64" a="1"/>
  <c r="CC2434" i="64" s="1"/>
  <c r="CC2428" i="64" a="1"/>
  <c r="CC2428" i="64" s="1"/>
  <c r="CC2426" i="64" a="1"/>
  <c r="CC2426" i="64" s="1"/>
  <c r="CC1912" i="64" a="1"/>
  <c r="CC1912" i="64" s="1"/>
  <c r="CC1491" i="64" a="1"/>
  <c r="CC1491" i="64" s="1"/>
  <c r="CD3065" i="64" a="1"/>
  <c r="CD3099" i="64" a="1"/>
  <c r="BV1023" i="64" a="1"/>
  <c r="CC3045" i="64" a="1"/>
  <c r="CC664" i="64" a="1"/>
  <c r="CC2998" i="64" a="1"/>
  <c r="CC2976" i="64" a="1"/>
  <c r="CC687" i="64" a="1"/>
  <c r="CC2427" i="64" a="1"/>
  <c r="CC977" i="64" a="1"/>
  <c r="CC1100" i="64" a="1"/>
  <c r="CC1001" i="64" a="1"/>
  <c r="CC1913" i="64" a="1"/>
  <c r="CC2512" i="64" a="1"/>
  <c r="CC2511" i="64" a="1"/>
  <c r="CC1492" i="64" a="1"/>
  <c r="CC585" i="64" a="1"/>
  <c r="CC2264" i="64" a="1"/>
  <c r="BK26" i="1413" l="1"/>
  <c r="BK27" i="1413" s="1"/>
  <c r="BJ37" i="1413"/>
  <c r="BJ69" i="861" s="1"/>
  <c r="BJ49" i="1413"/>
  <c r="BH63" i="1413"/>
  <c r="BH91" i="861" s="1"/>
  <c r="BJ48" i="1413"/>
  <c r="BI53" i="1413"/>
  <c r="BI57" i="1413"/>
  <c r="BI18" i="861" s="1"/>
  <c r="M28" i="1413"/>
  <c r="L28" i="1413"/>
  <c r="K28" i="1413"/>
  <c r="BL724" i="64"/>
  <c r="BL719" i="64"/>
  <c r="BM714" i="64"/>
  <c r="BK1838" i="64"/>
  <c r="BL1832" i="64"/>
  <c r="BL1834" i="64" s="1"/>
  <c r="BK1800" i="64"/>
  <c r="BL1795" i="64"/>
  <c r="BL1796" i="64" s="1"/>
  <c r="BC24" i="861"/>
  <c r="AY636" i="64"/>
  <c r="AY640" i="64" s="1"/>
  <c r="AY639" i="64"/>
  <c r="AZ608" i="64"/>
  <c r="BM3216" i="64"/>
  <c r="BM3217" i="64" s="1"/>
  <c r="CC585" i="64"/>
  <c r="BV1023" i="64"/>
  <c r="CD252" i="64" a="1"/>
  <c r="CD252" i="64" s="1"/>
  <c r="BW1022" i="64" a="1"/>
  <c r="BW1022" i="64" s="1"/>
  <c r="BU1707" i="64"/>
  <c r="BU1705" i="64"/>
  <c r="BV1701" i="64" s="1"/>
  <c r="AX2163" i="64"/>
  <c r="AW2164" i="64"/>
  <c r="BI453" i="64"/>
  <c r="BI457" i="64" s="1"/>
  <c r="BH459" i="64"/>
  <c r="AV912" i="64"/>
  <c r="AV902" i="64" s="1"/>
  <c r="AV904" i="64" s="1"/>
  <c r="CD324" i="64"/>
  <c r="CE320" i="64"/>
  <c r="CE303" i="64"/>
  <c r="CE321" i="64"/>
  <c r="CE304" i="64"/>
  <c r="CE322" i="64"/>
  <c r="CE305" i="64"/>
  <c r="CE323" i="64"/>
  <c r="CD306" i="64"/>
  <c r="CC1100" i="64"/>
  <c r="CD1104" i="64" a="1"/>
  <c r="CD1104" i="64" s="1"/>
  <c r="CD1099" i="64" a="1"/>
  <c r="CD1099" i="64" s="1"/>
  <c r="CC687" i="64"/>
  <c r="CB2902" i="64"/>
  <c r="CC2894" i="64"/>
  <c r="CD2885" i="64" a="1"/>
  <c r="CD2885" i="64" s="1"/>
  <c r="CD2886" i="64" a="1"/>
  <c r="CD2886" i="64" s="1"/>
  <c r="CD2887" i="64" a="1"/>
  <c r="CD2887" i="64" s="1"/>
  <c r="CD2888" i="64" a="1"/>
  <c r="CD2888" i="64" s="1"/>
  <c r="CD2890" i="64" a="1"/>
  <c r="CD2890" i="64" s="1"/>
  <c r="CD2891" i="64" a="1"/>
  <c r="CD2891" i="64" s="1"/>
  <c r="CD2889" i="64" a="1"/>
  <c r="CD2889" i="64" s="1"/>
  <c r="CD2892" i="64" a="1"/>
  <c r="CD2892" i="64" s="1"/>
  <c r="CD2893" i="64" a="1"/>
  <c r="CD2893" i="64" s="1"/>
  <c r="CD685" i="64" a="1"/>
  <c r="CD685" i="64" s="1"/>
  <c r="CD663" i="64" a="1"/>
  <c r="CD663" i="64" s="1"/>
  <c r="CD686" i="64" a="1"/>
  <c r="CD686" i="64" s="1"/>
  <c r="CC664" i="64"/>
  <c r="CD3099" i="64"/>
  <c r="CD3065" i="64"/>
  <c r="CC2998" i="64"/>
  <c r="CC2976" i="64"/>
  <c r="CD3403" i="64" a="1"/>
  <c r="CD3403" i="64" s="1"/>
  <c r="CD2977" i="64" a="1"/>
  <c r="CD2977" i="64" s="1"/>
  <c r="CD2997" i="64" a="1"/>
  <c r="CD2997" i="64" s="1"/>
  <c r="CA2521" i="64"/>
  <c r="BZ2530" i="64"/>
  <c r="BZ2532" i="64" s="1"/>
  <c r="BZ2533" i="64" s="1"/>
  <c r="CA2530" i="64"/>
  <c r="CB2519" i="64"/>
  <c r="CB2528" i="64"/>
  <c r="CB2520" i="64"/>
  <c r="CB2529" i="64"/>
  <c r="CD2525" i="64" a="1"/>
  <c r="CD2525" i="64" s="1"/>
  <c r="CD2524" i="64" a="1"/>
  <c r="CD2524" i="64" s="1"/>
  <c r="CD2515" i="64" a="1"/>
  <c r="CD2515" i="64" s="1"/>
  <c r="CD2516" i="64" a="1"/>
  <c r="CD2516" i="64" s="1"/>
  <c r="CC2512" i="64"/>
  <c r="CC2511" i="64"/>
  <c r="CD2506" i="64" a="1"/>
  <c r="CD2506" i="64" s="1"/>
  <c r="CD2507" i="64" a="1"/>
  <c r="CD2507" i="64" s="1"/>
  <c r="CC3045" i="64"/>
  <c r="CD3044" i="64" a="1"/>
  <c r="CD3044" i="64" s="1"/>
  <c r="CD975" i="64" a="1"/>
  <c r="CD975" i="64" s="1"/>
  <c r="CE2788" i="64"/>
  <c r="CE2789" i="64" s="1"/>
  <c r="CC2264" i="64"/>
  <c r="CC2427" i="64"/>
  <c r="CC1913" i="64"/>
  <c r="CC1492" i="64"/>
  <c r="CC1001" i="64"/>
  <c r="CC977" i="64"/>
  <c r="CB105" i="64"/>
  <c r="CD970" i="64" a="1"/>
  <c r="CD970" i="64" s="1"/>
  <c r="CD118" i="64" a="1"/>
  <c r="CD118" i="64" s="1"/>
  <c r="CD662" i="64" a="1"/>
  <c r="CD662" i="64" s="1"/>
  <c r="CD98" i="64" a="1"/>
  <c r="CD98" i="64" s="1"/>
  <c r="CD102" i="64" a="1"/>
  <c r="CD102" i="64" s="1"/>
  <c r="CD103" i="64" a="1"/>
  <c r="CD103" i="64" s="1"/>
  <c r="CC99" i="64"/>
  <c r="CD96" i="64" a="1"/>
  <c r="CD96" i="64" s="1"/>
  <c r="CD97" i="64" a="1"/>
  <c r="CD97" i="64" s="1"/>
  <c r="CD1000" i="64" a="1"/>
  <c r="CD1000" i="64" s="1"/>
  <c r="CD3300" i="64" a="1"/>
  <c r="CD3300" i="64" s="1"/>
  <c r="CD3326" i="64" a="1"/>
  <c r="CD3326" i="64" s="1"/>
  <c r="CD3377" i="64" a="1"/>
  <c r="CD3377" i="64" s="1"/>
  <c r="CD3351" i="64" a="1"/>
  <c r="CD3351" i="64" s="1"/>
  <c r="CD2403" i="64" a="1"/>
  <c r="CD2403" i="64" s="1"/>
  <c r="CD2404" i="64" s="1"/>
  <c r="CD133" i="64" a="1"/>
  <c r="CD133" i="64" s="1"/>
  <c r="CD134" i="64" a="1"/>
  <c r="CD134" i="64" s="1"/>
  <c r="CD135" i="64" a="1"/>
  <c r="CD135" i="64" s="1"/>
  <c r="CD132" i="64" a="1"/>
  <c r="CD132" i="64" s="1"/>
  <c r="CC136" i="64"/>
  <c r="CD2345" i="64" a="1"/>
  <c r="CD2345" i="64" s="1"/>
  <c r="CD2346" i="64" s="1"/>
  <c r="CD584" i="64" a="1"/>
  <c r="CD584" i="64" s="1"/>
  <c r="CD3427" i="64" a="1"/>
  <c r="CD3427" i="64" s="1"/>
  <c r="CD2265" i="64" a="1"/>
  <c r="CD2265" i="64" s="1"/>
  <c r="CD2683" i="64" a="1"/>
  <c r="CD2683" i="64" s="1"/>
  <c r="CD2691" i="64" s="1"/>
  <c r="CD2426" i="64" a="1"/>
  <c r="CD2426" i="64" s="1"/>
  <c r="CD2428" i="64" a="1"/>
  <c r="CD2428" i="64" s="1"/>
  <c r="CD2434" i="64" a="1"/>
  <c r="CD2434" i="64" s="1"/>
  <c r="CD1912" i="64" a="1"/>
  <c r="CD1912" i="64" s="1"/>
  <c r="CD1491" i="64" a="1"/>
  <c r="CD1491" i="64" s="1"/>
  <c r="CD2976" i="64" a="1"/>
  <c r="CD664" i="64" a="1"/>
  <c r="CD687" i="64" a="1"/>
  <c r="BW1023" i="64" a="1"/>
  <c r="BL1836" i="64" a="1"/>
  <c r="CD1100" i="64" a="1"/>
  <c r="CE3065" i="64" a="1"/>
  <c r="CD3045" i="64" a="1"/>
  <c r="CD1001" i="64" a="1"/>
  <c r="CD2998" i="64" a="1"/>
  <c r="CD977" i="64" a="1"/>
  <c r="CE3099" i="64" a="1"/>
  <c r="CD1913" i="64" a="1"/>
  <c r="CD2427" i="64" a="1"/>
  <c r="CD1492" i="64" a="1"/>
  <c r="CD2511" i="64" a="1"/>
  <c r="CD2264" i="64" a="1"/>
  <c r="CD585" i="64" a="1"/>
  <c r="CD2512" i="64" a="1"/>
  <c r="BL23" i="1413" l="1"/>
  <c r="BK28" i="1413"/>
  <c r="BK33" i="1413"/>
  <c r="BK16" i="861" s="1"/>
  <c r="BI61" i="1413"/>
  <c r="BI59" i="861" s="1"/>
  <c r="BJ51" i="1413"/>
  <c r="BJ39" i="1413"/>
  <c r="BJ90" i="861" s="1"/>
  <c r="K33" i="1413"/>
  <c r="K16" i="861" s="1"/>
  <c r="L33" i="1413"/>
  <c r="L16" i="861" s="1"/>
  <c r="M33" i="1413"/>
  <c r="M16" i="861" s="1"/>
  <c r="BM717" i="64"/>
  <c r="BM718" i="64" s="1"/>
  <c r="BL1836" i="64"/>
  <c r="BM1831" i="64"/>
  <c r="BL1798" i="64"/>
  <c r="AY641" i="64"/>
  <c r="AY642" i="64" s="1"/>
  <c r="AZ609" i="64"/>
  <c r="BM3218" i="64"/>
  <c r="BN3213" i="64"/>
  <c r="CD585" i="64"/>
  <c r="BW1023" i="64"/>
  <c r="CE252" i="64" a="1"/>
  <c r="CE252" i="64" s="1"/>
  <c r="BV1705" i="64"/>
  <c r="BW1701" i="64" s="1"/>
  <c r="BV1707" i="64"/>
  <c r="BX1022" i="64" a="1"/>
  <c r="BX1022" i="64" s="1"/>
  <c r="AY2163" i="64"/>
  <c r="AX2164" i="64"/>
  <c r="BJ453" i="64"/>
  <c r="BJ457" i="64" s="1"/>
  <c r="BI459" i="64"/>
  <c r="AV913" i="64"/>
  <c r="AW909" i="64" s="1"/>
  <c r="AV905" i="64"/>
  <c r="CE324" i="64"/>
  <c r="CE306" i="64"/>
  <c r="CF320" i="64"/>
  <c r="CF321" i="64"/>
  <c r="CF303" i="64"/>
  <c r="CF304" i="64"/>
  <c r="CF322" i="64"/>
  <c r="CF305" i="64"/>
  <c r="CF323" i="64"/>
  <c r="CD1100" i="64"/>
  <c r="CD1110" i="64" s="1"/>
  <c r="CC1110" i="64"/>
  <c r="CE1104" i="64" a="1"/>
  <c r="CE1104" i="64" s="1"/>
  <c r="CE1099" i="64" a="1"/>
  <c r="CE1099" i="64" s="1"/>
  <c r="CD687" i="64"/>
  <c r="CC2902" i="64"/>
  <c r="CE2885" i="64" a="1"/>
  <c r="CE2885" i="64" s="1"/>
  <c r="CE2886" i="64" a="1"/>
  <c r="CE2886" i="64" s="1"/>
  <c r="CE2887" i="64" a="1"/>
  <c r="CE2887" i="64" s="1"/>
  <c r="CE2888" i="64" a="1"/>
  <c r="CE2888" i="64" s="1"/>
  <c r="CE2889" i="64" a="1"/>
  <c r="CE2889" i="64" s="1"/>
  <c r="CE2892" i="64" a="1"/>
  <c r="CE2892" i="64" s="1"/>
  <c r="CE2893" i="64" a="1"/>
  <c r="CE2893" i="64" s="1"/>
  <c r="CE2890" i="64" a="1"/>
  <c r="CE2890" i="64" s="1"/>
  <c r="CE2891" i="64" a="1"/>
  <c r="CE2891" i="64" s="1"/>
  <c r="CD2894" i="64"/>
  <c r="CE685" i="64" a="1"/>
  <c r="CE685" i="64" s="1"/>
  <c r="CE663" i="64" a="1"/>
  <c r="CE663" i="64" s="1"/>
  <c r="CE686" i="64" a="1"/>
  <c r="CE686" i="64" s="1"/>
  <c r="CD664" i="64"/>
  <c r="CE3065" i="64"/>
  <c r="CE3099" i="64"/>
  <c r="CD2998" i="64"/>
  <c r="CD2976" i="64"/>
  <c r="CE3403" i="64" a="1"/>
  <c r="CE3403" i="64" s="1"/>
  <c r="CE2977" i="64" a="1"/>
  <c r="CE2977" i="64" s="1"/>
  <c r="CE2997" i="64" a="1"/>
  <c r="CE2997" i="64" s="1"/>
  <c r="CA2532" i="64"/>
  <c r="CB2521" i="64"/>
  <c r="CC2519" i="64"/>
  <c r="CC2528" i="64"/>
  <c r="CC2520" i="64"/>
  <c r="CC2529" i="64"/>
  <c r="CE2525" i="64" a="1"/>
  <c r="CE2525" i="64" s="1"/>
  <c r="CE2524" i="64" a="1"/>
  <c r="CE2524" i="64" s="1"/>
  <c r="CE2516" i="64" a="1"/>
  <c r="CE2516" i="64" s="1"/>
  <c r="CE2515" i="64" a="1"/>
  <c r="CE2515" i="64" s="1"/>
  <c r="CD2512" i="64"/>
  <c r="CD2511" i="64"/>
  <c r="CE2506" i="64" a="1"/>
  <c r="CE2506" i="64" s="1"/>
  <c r="CE2507" i="64" a="1"/>
  <c r="CE2507" i="64" s="1"/>
  <c r="CD3045" i="64"/>
  <c r="CE3044" i="64" a="1"/>
  <c r="CE3044" i="64" s="1"/>
  <c r="CE975" i="64" a="1"/>
  <c r="CE975" i="64" s="1"/>
  <c r="CF2788" i="64"/>
  <c r="CF2789" i="64" s="1"/>
  <c r="CD1913" i="64"/>
  <c r="CD2427" i="64"/>
  <c r="CD2264" i="64"/>
  <c r="CD1492" i="64"/>
  <c r="CD1001" i="64"/>
  <c r="CD977" i="64"/>
  <c r="CC105" i="64"/>
  <c r="CE970" i="64" a="1"/>
  <c r="CE970" i="64" s="1"/>
  <c r="CE118" i="64" a="1"/>
  <c r="CE118" i="64" s="1"/>
  <c r="CE662" i="64" a="1"/>
  <c r="CE662" i="64" s="1"/>
  <c r="CE98" i="64" a="1"/>
  <c r="CE98" i="64" s="1"/>
  <c r="CE103" i="64" a="1"/>
  <c r="CE103" i="64" s="1"/>
  <c r="CE102" i="64" a="1"/>
  <c r="CE102" i="64" s="1"/>
  <c r="CD99" i="64"/>
  <c r="CE97" i="64" a="1"/>
  <c r="CE97" i="64" s="1"/>
  <c r="CE96" i="64" a="1"/>
  <c r="CE96" i="64" s="1"/>
  <c r="CE1000" i="64" a="1"/>
  <c r="CE1000" i="64" s="1"/>
  <c r="CE3300" i="64" a="1"/>
  <c r="CE3300" i="64" s="1"/>
  <c r="CE3326" i="64" a="1"/>
  <c r="CE3326" i="64" s="1"/>
  <c r="CE3377" i="64" a="1"/>
  <c r="CE3377" i="64" s="1"/>
  <c r="CE3351" i="64" a="1"/>
  <c r="CE3351" i="64" s="1"/>
  <c r="CE2403" i="64" a="1"/>
  <c r="CE2403" i="64" s="1"/>
  <c r="CE2404" i="64" s="1"/>
  <c r="CD136" i="64"/>
  <c r="CE133" i="64" a="1"/>
  <c r="CE133" i="64" s="1"/>
  <c r="CE134" i="64" a="1"/>
  <c r="CE134" i="64" s="1"/>
  <c r="CE135" i="64" a="1"/>
  <c r="CE135" i="64" s="1"/>
  <c r="CE132" i="64" a="1"/>
  <c r="CE132" i="64" s="1"/>
  <c r="CE2345" i="64" a="1"/>
  <c r="CE2345" i="64" s="1"/>
  <c r="CE2346" i="64" s="1"/>
  <c r="CE584" i="64" a="1"/>
  <c r="CE584" i="64" s="1"/>
  <c r="CE3427" i="64" a="1"/>
  <c r="CE3427" i="64" s="1"/>
  <c r="CE2265" i="64" a="1"/>
  <c r="CE2265" i="64" s="1"/>
  <c r="CE2683" i="64" a="1"/>
  <c r="CE2683" i="64" s="1"/>
  <c r="CE2691" i="64" s="1"/>
  <c r="CE2426" i="64" a="1"/>
  <c r="CE2426" i="64" s="1"/>
  <c r="CE2434" i="64" a="1"/>
  <c r="CE2434" i="64" s="1"/>
  <c r="CE2428" i="64" a="1"/>
  <c r="CE2428" i="64" s="1"/>
  <c r="CE1912" i="64" a="1"/>
  <c r="CE1912" i="64" s="1"/>
  <c r="CE1491" i="64" a="1"/>
  <c r="CE1491" i="64" s="1"/>
  <c r="CF3099" i="64" a="1"/>
  <c r="CE3045" i="64" a="1"/>
  <c r="CE2976" i="64" a="1"/>
  <c r="CE1100" i="64" a="1"/>
  <c r="CE2427" i="64" a="1"/>
  <c r="CE977" i="64" a="1"/>
  <c r="CE664" i="64" a="1"/>
  <c r="CE2998" i="64" a="1"/>
  <c r="CE1913" i="64" a="1"/>
  <c r="CE2512" i="64" a="1"/>
  <c r="CE1001" i="64" a="1"/>
  <c r="CE687" i="64" a="1"/>
  <c r="CF3065" i="64" a="1"/>
  <c r="CE585" i="64" a="1"/>
  <c r="BX1023" i="64" a="1"/>
  <c r="CE1492" i="64" a="1"/>
  <c r="CE2264" i="64" a="1"/>
  <c r="CE2511" i="64" a="1"/>
  <c r="BJ52" i="1413" l="1"/>
  <c r="BI63" i="1413"/>
  <c r="BI91" i="861" s="1"/>
  <c r="BK49" i="1413"/>
  <c r="BK37" i="1413"/>
  <c r="BK69" i="861" s="1"/>
  <c r="BL26" i="1413"/>
  <c r="BL27" i="1413" s="1"/>
  <c r="K49" i="1413"/>
  <c r="L49" i="1413"/>
  <c r="M49" i="1413"/>
  <c r="BM724" i="64"/>
  <c r="BM719" i="64"/>
  <c r="BN714" i="64"/>
  <c r="BL1838" i="64"/>
  <c r="BM1832" i="64"/>
  <c r="BM1834" i="64" s="1"/>
  <c r="BL1800" i="64"/>
  <c r="BM1795" i="64"/>
  <c r="BM1796" i="64" s="1"/>
  <c r="AZ632" i="64"/>
  <c r="AZ618" i="64"/>
  <c r="AZ622" i="64" s="1"/>
  <c r="AZ616" i="64"/>
  <c r="AZ626" i="64" s="1"/>
  <c r="AZ628" i="64" s="1"/>
  <c r="BN3216" i="64"/>
  <c r="BN3217" i="64" s="1"/>
  <c r="CE585" i="64"/>
  <c r="BX1023" i="64"/>
  <c r="BY1022" i="64" a="1"/>
  <c r="BY1022" i="64" s="1"/>
  <c r="CF252" i="64" a="1"/>
  <c r="CF252" i="64" s="1"/>
  <c r="BW1707" i="64"/>
  <c r="BW1705" i="64"/>
  <c r="BX1701" i="64" s="1"/>
  <c r="AZ2163" i="64"/>
  <c r="AY2164" i="64"/>
  <c r="BK453" i="64"/>
  <c r="BK457" i="64" s="1"/>
  <c r="BJ459" i="64"/>
  <c r="AV914" i="64"/>
  <c r="AV918" i="64"/>
  <c r="AV906" i="64"/>
  <c r="AW898" i="64"/>
  <c r="AW901" i="64" s="1"/>
  <c r="CA2533" i="64"/>
  <c r="CF306" i="64"/>
  <c r="CG320" i="64"/>
  <c r="CG303" i="64"/>
  <c r="CG321" i="64"/>
  <c r="CG304" i="64"/>
  <c r="CG322" i="64"/>
  <c r="CG305" i="64"/>
  <c r="CG323" i="64"/>
  <c r="CF324" i="64"/>
  <c r="CE1100" i="64"/>
  <c r="CF1104" i="64" a="1"/>
  <c r="CF1104" i="64" s="1"/>
  <c r="CF1099" i="64" a="1"/>
  <c r="CF1099" i="64" s="1"/>
  <c r="CD2902" i="64"/>
  <c r="CE687" i="64"/>
  <c r="CF2885" i="64" a="1"/>
  <c r="CF2885" i="64" s="1"/>
  <c r="CF2886" i="64" a="1"/>
  <c r="CF2886" i="64" s="1"/>
  <c r="CF2890" i="64" a="1"/>
  <c r="CF2890" i="64" s="1"/>
  <c r="CF2891" i="64" a="1"/>
  <c r="CF2891" i="64" s="1"/>
  <c r="CF2887" i="64" a="1"/>
  <c r="CF2887" i="64" s="1"/>
  <c r="CF2889" i="64" a="1"/>
  <c r="CF2889" i="64" s="1"/>
  <c r="CF2892" i="64" a="1"/>
  <c r="CF2892" i="64" s="1"/>
  <c r="CF2893" i="64" a="1"/>
  <c r="CF2893" i="64" s="1"/>
  <c r="CF2888" i="64" a="1"/>
  <c r="CF2888" i="64" s="1"/>
  <c r="CE2894" i="64"/>
  <c r="CF685" i="64" a="1"/>
  <c r="CF685" i="64" s="1"/>
  <c r="CF663" i="64" a="1"/>
  <c r="CF663" i="64" s="1"/>
  <c r="CF686" i="64" a="1"/>
  <c r="CF686" i="64" s="1"/>
  <c r="CE664" i="64"/>
  <c r="CF3065" i="64"/>
  <c r="CF3099" i="64"/>
  <c r="CE2998" i="64"/>
  <c r="CE2976" i="64"/>
  <c r="CF3403" i="64" a="1"/>
  <c r="CF3403" i="64" s="1"/>
  <c r="CF2977" i="64" a="1"/>
  <c r="CF2977" i="64" s="1"/>
  <c r="CF2997" i="64" a="1"/>
  <c r="CF2997" i="64" s="1"/>
  <c r="CB2530" i="64"/>
  <c r="CC2521" i="64"/>
  <c r="CD2520" i="64"/>
  <c r="CD2529" i="64"/>
  <c r="CD2519" i="64"/>
  <c r="CD2528" i="64"/>
  <c r="CF2524" i="64" a="1"/>
  <c r="CF2524" i="64" s="1"/>
  <c r="CF2525" i="64" a="1"/>
  <c r="CF2525" i="64" s="1"/>
  <c r="CF2516" i="64" a="1"/>
  <c r="CF2516" i="64" s="1"/>
  <c r="CF2515" i="64" a="1"/>
  <c r="CF2515" i="64" s="1"/>
  <c r="CE2512" i="64"/>
  <c r="CE2511" i="64"/>
  <c r="CF2506" i="64" a="1"/>
  <c r="CF2506" i="64" s="1"/>
  <c r="CF2507" i="64" a="1"/>
  <c r="CF2507" i="64" s="1"/>
  <c r="CE3045" i="64"/>
  <c r="CF3044" i="64" a="1"/>
  <c r="CF3044" i="64" s="1"/>
  <c r="CF975" i="64" a="1"/>
  <c r="CF975" i="64" s="1"/>
  <c r="CG2788" i="64"/>
  <c r="CG2789" i="64" s="1"/>
  <c r="CE2427" i="64"/>
  <c r="CE2264" i="64"/>
  <c r="CE1913" i="64"/>
  <c r="CE1492" i="64"/>
  <c r="CE1001" i="64"/>
  <c r="CE977" i="64"/>
  <c r="CD105" i="64"/>
  <c r="CF970" i="64" a="1"/>
  <c r="CF970" i="64" s="1"/>
  <c r="CF118" i="64" a="1"/>
  <c r="CF118" i="64" s="1"/>
  <c r="CF662" i="64" a="1"/>
  <c r="CF662" i="64" s="1"/>
  <c r="CF98" i="64" a="1"/>
  <c r="CF98" i="64" s="1"/>
  <c r="CF103" i="64" a="1"/>
  <c r="CF103" i="64" s="1"/>
  <c r="CF102" i="64" a="1"/>
  <c r="CF102" i="64" s="1"/>
  <c r="CE99" i="64"/>
  <c r="CF96" i="64" a="1"/>
  <c r="CF96" i="64" s="1"/>
  <c r="CF97" i="64" a="1"/>
  <c r="CF97" i="64" s="1"/>
  <c r="CF1000" i="64" a="1"/>
  <c r="CF1000" i="64" s="1"/>
  <c r="CF3300" i="64" a="1"/>
  <c r="CF3300" i="64" s="1"/>
  <c r="CF3377" i="64" a="1"/>
  <c r="CF3377" i="64" s="1"/>
  <c r="CF3351" i="64" a="1"/>
  <c r="CF3351" i="64" s="1"/>
  <c r="CF3326" i="64" a="1"/>
  <c r="CF3326" i="64" s="1"/>
  <c r="CF2403" i="64" a="1"/>
  <c r="CF2403" i="64" s="1"/>
  <c r="CF2404" i="64" s="1"/>
  <c r="CE136" i="64"/>
  <c r="CF132" i="64" a="1"/>
  <c r="CF132" i="64" s="1"/>
  <c r="CF133" i="64" a="1"/>
  <c r="CF133" i="64" s="1"/>
  <c r="CF134" i="64" a="1"/>
  <c r="CF134" i="64" s="1"/>
  <c r="CF135" i="64" a="1"/>
  <c r="CF135" i="64" s="1"/>
  <c r="CF2345" i="64" a="1"/>
  <c r="CF2345" i="64" s="1"/>
  <c r="CF2346" i="64" s="1"/>
  <c r="CF584" i="64" a="1"/>
  <c r="CF584" i="64" s="1"/>
  <c r="CF3427" i="64" a="1"/>
  <c r="CF3427" i="64" s="1"/>
  <c r="CF2265" i="64" a="1"/>
  <c r="CF2265" i="64" s="1"/>
  <c r="CF2683" i="64" a="1"/>
  <c r="CF2683" i="64" s="1"/>
  <c r="CF2691" i="64" s="1"/>
  <c r="CF2434" i="64" a="1"/>
  <c r="CF2434" i="64" s="1"/>
  <c r="CF2428" i="64" a="1"/>
  <c r="CF2428" i="64" s="1"/>
  <c r="CF2426" i="64" a="1"/>
  <c r="CF2426" i="64" s="1"/>
  <c r="CF1912" i="64" a="1"/>
  <c r="CF1912" i="64" s="1"/>
  <c r="CF1491" i="64" a="1"/>
  <c r="CF1491" i="64" s="1"/>
  <c r="CF1100" i="64" a="1"/>
  <c r="CF2998" i="64" a="1"/>
  <c r="CG3099" i="64" a="1"/>
  <c r="CF2427" i="64" a="1"/>
  <c r="CF1001" i="64" a="1"/>
  <c r="CF3045" i="64" a="1"/>
  <c r="BM1836" i="64" a="1"/>
  <c r="CF977" i="64" a="1"/>
  <c r="CF664" i="64" a="1"/>
  <c r="CG3065" i="64" a="1"/>
  <c r="CF687" i="64" a="1"/>
  <c r="CF1492" i="64" a="1"/>
  <c r="CF2976" i="64" a="1"/>
  <c r="CF1913" i="64" a="1"/>
  <c r="BY1023" i="64" a="1"/>
  <c r="CF2512" i="64" a="1"/>
  <c r="CF2264" i="64" a="1"/>
  <c r="CF585" i="64" a="1"/>
  <c r="CF2511" i="64" a="1"/>
  <c r="BM23" i="1413" l="1"/>
  <c r="BL28" i="1413"/>
  <c r="BL33" i="1413"/>
  <c r="BL16" i="861" s="1"/>
  <c r="BK39" i="1413"/>
  <c r="BK90" i="861" s="1"/>
  <c r="BK51" i="1413"/>
  <c r="BJ57" i="1413"/>
  <c r="BJ18" i="861" s="1"/>
  <c r="BJ53" i="1413"/>
  <c r="BK48" i="1413"/>
  <c r="K39" i="1413"/>
  <c r="K90" i="861" s="1"/>
  <c r="L39" i="1413"/>
  <c r="L90" i="861" s="1"/>
  <c r="M39" i="1413"/>
  <c r="M90" i="861" s="1"/>
  <c r="K51" i="1413"/>
  <c r="L51" i="1413"/>
  <c r="M51" i="1413"/>
  <c r="BN717" i="64"/>
  <c r="BN718" i="64" s="1"/>
  <c r="BM1836" i="64"/>
  <c r="BN1831" i="64"/>
  <c r="BM1798" i="64"/>
  <c r="BD24" i="861"/>
  <c r="AZ636" i="64"/>
  <c r="AZ640" i="64" s="1"/>
  <c r="AZ639" i="64"/>
  <c r="BA608" i="64"/>
  <c r="BN3218" i="64"/>
  <c r="BO3213" i="64"/>
  <c r="N3217" i="64"/>
  <c r="CF585" i="64"/>
  <c r="BY1023" i="64"/>
  <c r="BX1705" i="64"/>
  <c r="BY1701" i="64" s="1"/>
  <c r="BX1707" i="64"/>
  <c r="BZ1022" i="64" a="1"/>
  <c r="BZ1022" i="64" s="1"/>
  <c r="CG252" i="64" a="1"/>
  <c r="CG252" i="64" s="1"/>
  <c r="BA2163" i="64"/>
  <c r="AZ2164" i="64"/>
  <c r="BK459" i="64"/>
  <c r="BL453" i="64"/>
  <c r="BL457" i="64" s="1"/>
  <c r="AW910" i="64"/>
  <c r="CB2532" i="64"/>
  <c r="CB2533" i="64" s="1"/>
  <c r="CG306" i="64"/>
  <c r="CG324" i="64"/>
  <c r="CH320" i="64"/>
  <c r="CH321" i="64"/>
  <c r="CH303" i="64"/>
  <c r="CH304" i="64"/>
  <c r="CH322" i="64"/>
  <c r="CH323" i="64"/>
  <c r="CH305" i="64"/>
  <c r="CF1100" i="64"/>
  <c r="CF1110" i="64" s="1"/>
  <c r="CE1110" i="64"/>
  <c r="CG1104" i="64" a="1"/>
  <c r="CG1104" i="64" s="1"/>
  <c r="CG1099" i="64" a="1"/>
  <c r="CG1099" i="64" s="1"/>
  <c r="CE2902" i="64"/>
  <c r="CF687" i="64"/>
  <c r="CG2885" i="64" a="1"/>
  <c r="CG2885" i="64" s="1"/>
  <c r="CG2886" i="64" a="1"/>
  <c r="CG2886" i="64" s="1"/>
  <c r="CG2887" i="64" a="1"/>
  <c r="CG2887" i="64" s="1"/>
  <c r="CG2888" i="64" a="1"/>
  <c r="CG2888" i="64" s="1"/>
  <c r="CG2889" i="64" a="1"/>
  <c r="CG2889" i="64" s="1"/>
  <c r="CG2892" i="64" a="1"/>
  <c r="CG2892" i="64" s="1"/>
  <c r="CG2893" i="64" a="1"/>
  <c r="CG2893" i="64" s="1"/>
  <c r="CG2890" i="64" a="1"/>
  <c r="CG2890" i="64" s="1"/>
  <c r="CG2891" i="64" a="1"/>
  <c r="CG2891" i="64" s="1"/>
  <c r="CF2894" i="64"/>
  <c r="CG686" i="64" a="1"/>
  <c r="CG686" i="64" s="1"/>
  <c r="CG685" i="64" a="1"/>
  <c r="CG685" i="64" s="1"/>
  <c r="CG663" i="64" a="1"/>
  <c r="CG663" i="64" s="1"/>
  <c r="CF664" i="64"/>
  <c r="CG3099" i="64"/>
  <c r="CG3065" i="64"/>
  <c r="CF2998" i="64"/>
  <c r="CF2976" i="64"/>
  <c r="CG3403" i="64" a="1"/>
  <c r="CG3403" i="64" s="1"/>
  <c r="CG2977" i="64" a="1"/>
  <c r="CG2977" i="64" s="1"/>
  <c r="CG2997" i="64" a="1"/>
  <c r="CG2997" i="64" s="1"/>
  <c r="CD2521" i="64"/>
  <c r="CD2530" i="64"/>
  <c r="CC2530" i="64"/>
  <c r="CC2532" i="64" s="1"/>
  <c r="CE2519" i="64"/>
  <c r="CE2528" i="64"/>
  <c r="CE2520" i="64"/>
  <c r="CE2529" i="64"/>
  <c r="CG2525" i="64" a="1"/>
  <c r="CG2525" i="64" s="1"/>
  <c r="CG2524" i="64" a="1"/>
  <c r="CG2524" i="64" s="1"/>
  <c r="CG2515" i="64" a="1"/>
  <c r="CG2515" i="64" s="1"/>
  <c r="CG2516" i="64" a="1"/>
  <c r="CG2516" i="64" s="1"/>
  <c r="CF2512" i="64"/>
  <c r="CF2511" i="64"/>
  <c r="CG2506" i="64" a="1"/>
  <c r="CG2506" i="64" s="1"/>
  <c r="CG2507" i="64" a="1"/>
  <c r="CG2507" i="64" s="1"/>
  <c r="CF3045" i="64"/>
  <c r="CG3044" i="64" a="1"/>
  <c r="CG3044" i="64" s="1"/>
  <c r="CG975" i="64" a="1"/>
  <c r="CG975" i="64" s="1"/>
  <c r="CH2788" i="64"/>
  <c r="CH2789" i="64" s="1"/>
  <c r="CF1913" i="64"/>
  <c r="CF2264" i="64"/>
  <c r="CF2427" i="64"/>
  <c r="CF1492" i="64"/>
  <c r="CF977" i="64"/>
  <c r="CF1001" i="64"/>
  <c r="CE105" i="64"/>
  <c r="CG970" i="64" a="1"/>
  <c r="CG970" i="64" s="1"/>
  <c r="CG118" i="64" a="1"/>
  <c r="CG118" i="64" s="1"/>
  <c r="CG662" i="64" a="1"/>
  <c r="CG662" i="64" s="1"/>
  <c r="CG98" i="64" a="1"/>
  <c r="CG98" i="64" s="1"/>
  <c r="CG103" i="64" a="1"/>
  <c r="CG103" i="64" s="1"/>
  <c r="CG102" i="64" a="1"/>
  <c r="CG102" i="64" s="1"/>
  <c r="CF99" i="64"/>
  <c r="CG96" i="64" a="1"/>
  <c r="CG96" i="64" s="1"/>
  <c r="CG97" i="64" a="1"/>
  <c r="CG97" i="64" s="1"/>
  <c r="CG1000" i="64" a="1"/>
  <c r="CG1000" i="64" s="1"/>
  <c r="CG3300" i="64" a="1"/>
  <c r="CG3300" i="64" s="1"/>
  <c r="CG3377" i="64" a="1"/>
  <c r="CG3377" i="64" s="1"/>
  <c r="CG3351" i="64" a="1"/>
  <c r="CG3351" i="64" s="1"/>
  <c r="CG3326" i="64" a="1"/>
  <c r="CG3326" i="64" s="1"/>
  <c r="CG2403" i="64" a="1"/>
  <c r="CG2403" i="64" s="1"/>
  <c r="CG2404" i="64" s="1"/>
  <c r="CF136" i="64"/>
  <c r="CG132" i="64" a="1"/>
  <c r="CG132" i="64" s="1"/>
  <c r="CG135" i="64" a="1"/>
  <c r="CG135" i="64" s="1"/>
  <c r="CG133" i="64" a="1"/>
  <c r="CG133" i="64" s="1"/>
  <c r="CG134" i="64" a="1"/>
  <c r="CG134" i="64" s="1"/>
  <c r="CG2345" i="64" a="1"/>
  <c r="CG2345" i="64" s="1"/>
  <c r="CG2346" i="64" s="1"/>
  <c r="CG584" i="64" a="1"/>
  <c r="CG584" i="64" s="1"/>
  <c r="CG3427" i="64" a="1"/>
  <c r="CG3427" i="64" s="1"/>
  <c r="CG2265" i="64" a="1"/>
  <c r="CG2265" i="64" s="1"/>
  <c r="CG2683" i="64" a="1"/>
  <c r="CG2683" i="64" s="1"/>
  <c r="CG2691" i="64" s="1"/>
  <c r="CG2434" i="64" a="1"/>
  <c r="CG2434" i="64" s="1"/>
  <c r="CG2428" i="64" a="1"/>
  <c r="CG2428" i="64" s="1"/>
  <c r="CG2426" i="64" a="1"/>
  <c r="CG2426" i="64" s="1"/>
  <c r="CG1912" i="64" a="1"/>
  <c r="CG1912" i="64" s="1"/>
  <c r="CG1491" i="64" a="1"/>
  <c r="CG1491" i="64" s="1"/>
  <c r="CG977" i="64" a="1"/>
  <c r="CH3065" i="64" a="1"/>
  <c r="CG2427" i="64" a="1"/>
  <c r="CG3045" i="64" a="1"/>
  <c r="CG687" i="64" a="1"/>
  <c r="CG1100" i="64" a="1"/>
  <c r="CG1001" i="64" a="1"/>
  <c r="CG2998" i="64" a="1"/>
  <c r="CG2976" i="64" a="1"/>
  <c r="CG664" i="64" a="1"/>
  <c r="CG1492" i="64" a="1"/>
  <c r="CG1913" i="64" a="1"/>
  <c r="CH3099" i="64" a="1"/>
  <c r="BZ1023" i="64" a="1"/>
  <c r="CG2511" i="64" a="1"/>
  <c r="CG2264" i="64" a="1"/>
  <c r="CG2512" i="64" a="1"/>
  <c r="CG585" i="64" a="1"/>
  <c r="BK52" i="1413" l="1"/>
  <c r="BJ61" i="1413"/>
  <c r="BJ59" i="861" s="1"/>
  <c r="BL37" i="1413"/>
  <c r="BL69" i="861" s="1"/>
  <c r="BL49" i="1413"/>
  <c r="BM26" i="1413"/>
  <c r="BM27" i="1413" s="1"/>
  <c r="M53" i="1413"/>
  <c r="L53" i="1413"/>
  <c r="K53" i="1413"/>
  <c r="BN724" i="64"/>
  <c r="BN719" i="64"/>
  <c r="BO714" i="64"/>
  <c r="N718" i="64"/>
  <c r="BM1838" i="64"/>
  <c r="BN1832" i="64"/>
  <c r="BN1834" i="64" s="1"/>
  <c r="BM1800" i="64"/>
  <c r="BN1795" i="64"/>
  <c r="BN1796" i="64" s="1"/>
  <c r="AZ641" i="64"/>
  <c r="AZ642" i="64" s="1"/>
  <c r="BA609" i="64"/>
  <c r="O3213" i="64"/>
  <c r="BO3216" i="64"/>
  <c r="CG585" i="64"/>
  <c r="BZ1023" i="64"/>
  <c r="BY1705" i="64"/>
  <c r="BY1707" i="64"/>
  <c r="CH252" i="64" a="1"/>
  <c r="CH252" i="64" s="1"/>
  <c r="CA1022" i="64" a="1"/>
  <c r="CA1022" i="64" s="1"/>
  <c r="BB2163" i="64"/>
  <c r="BA2164" i="64"/>
  <c r="BL459" i="64"/>
  <c r="BM453" i="64"/>
  <c r="BM457" i="64" s="1"/>
  <c r="AW912" i="64"/>
  <c r="AW902" i="64" s="1"/>
  <c r="AW904" i="64" s="1"/>
  <c r="AW905" i="64" s="1"/>
  <c r="CI320" i="64"/>
  <c r="CI303" i="64"/>
  <c r="CI321" i="64"/>
  <c r="CI322" i="64"/>
  <c r="CI304" i="64"/>
  <c r="CI305" i="64"/>
  <c r="CI323" i="64"/>
  <c r="CH324" i="64"/>
  <c r="CH306" i="64"/>
  <c r="CG1100" i="64"/>
  <c r="CG1110" i="64" s="1"/>
  <c r="CH1104" i="64" a="1"/>
  <c r="CH1104" i="64" s="1"/>
  <c r="CH1099" i="64" a="1"/>
  <c r="CH1099" i="64" s="1"/>
  <c r="CG687" i="64"/>
  <c r="CH2885" i="64" a="1"/>
  <c r="CH2885" i="64" s="1"/>
  <c r="CH2886" i="64" a="1"/>
  <c r="CH2886" i="64" s="1"/>
  <c r="CH2887" i="64" a="1"/>
  <c r="CH2887" i="64" s="1"/>
  <c r="CH2888" i="64" a="1"/>
  <c r="CH2888" i="64" s="1"/>
  <c r="CH2889" i="64" a="1"/>
  <c r="CH2889" i="64" s="1"/>
  <c r="CH2892" i="64" a="1"/>
  <c r="CH2892" i="64" s="1"/>
  <c r="CH2893" i="64" a="1"/>
  <c r="CH2893" i="64" s="1"/>
  <c r="CH2890" i="64" a="1"/>
  <c r="CH2890" i="64" s="1"/>
  <c r="CH2891" i="64" a="1"/>
  <c r="CH2891" i="64" s="1"/>
  <c r="CF2902" i="64"/>
  <c r="CG2894" i="64"/>
  <c r="CH686" i="64" a="1"/>
  <c r="CH686" i="64" s="1"/>
  <c r="CH663" i="64" a="1"/>
  <c r="CH663" i="64" s="1"/>
  <c r="CH685" i="64" a="1"/>
  <c r="CH685" i="64" s="1"/>
  <c r="CG664" i="64"/>
  <c r="CH3099" i="64"/>
  <c r="CH3065" i="64"/>
  <c r="CG2998" i="64"/>
  <c r="CG2976" i="64"/>
  <c r="CH3403" i="64" a="1"/>
  <c r="CH3403" i="64" s="1"/>
  <c r="CH2977" i="64" a="1"/>
  <c r="CH2977" i="64" s="1"/>
  <c r="CH2997" i="64" a="1"/>
  <c r="CH2997" i="64" s="1"/>
  <c r="CD2532" i="64"/>
  <c r="CD2533" i="64" s="1"/>
  <c r="CC2533" i="64"/>
  <c r="CE2521" i="64"/>
  <c r="CF2519" i="64"/>
  <c r="CF2528" i="64"/>
  <c r="CF2520" i="64"/>
  <c r="CF2529" i="64"/>
  <c r="CH2525" i="64" a="1"/>
  <c r="CH2525" i="64" s="1"/>
  <c r="CH2524" i="64" a="1"/>
  <c r="CH2524" i="64" s="1"/>
  <c r="CH2515" i="64" a="1"/>
  <c r="CH2515" i="64" s="1"/>
  <c r="CH2516" i="64" a="1"/>
  <c r="CH2516" i="64" s="1"/>
  <c r="CG2512" i="64"/>
  <c r="CG2511" i="64"/>
  <c r="CH2506" i="64" a="1"/>
  <c r="CH2506" i="64" s="1"/>
  <c r="CH2507" i="64" a="1"/>
  <c r="CH2507" i="64" s="1"/>
  <c r="CG3045" i="64"/>
  <c r="CH3044" i="64" a="1"/>
  <c r="CH3044" i="64" s="1"/>
  <c r="CH975" i="64" a="1"/>
  <c r="CH975" i="64" s="1"/>
  <c r="CI2788" i="64"/>
  <c r="CI2789" i="64" s="1"/>
  <c r="CG1913" i="64"/>
  <c r="CG2264" i="64"/>
  <c r="CG2427" i="64"/>
  <c r="CG1492" i="64"/>
  <c r="CG1001" i="64"/>
  <c r="CG977" i="64"/>
  <c r="CF105" i="64"/>
  <c r="CH970" i="64" a="1"/>
  <c r="CH970" i="64" s="1"/>
  <c r="CH118" i="64" a="1"/>
  <c r="CH118" i="64" s="1"/>
  <c r="CH662" i="64" a="1"/>
  <c r="CH662" i="64" s="1"/>
  <c r="CH98" i="64" a="1"/>
  <c r="CH98" i="64" s="1"/>
  <c r="CH103" i="64" a="1"/>
  <c r="CH103" i="64" s="1"/>
  <c r="CH102" i="64" a="1"/>
  <c r="CH102" i="64" s="1"/>
  <c r="CG99" i="64"/>
  <c r="CH96" i="64" a="1"/>
  <c r="CH96" i="64" s="1"/>
  <c r="CH97" i="64" a="1"/>
  <c r="CH97" i="64" s="1"/>
  <c r="CH1000" i="64" a="1"/>
  <c r="CH1000" i="64" s="1"/>
  <c r="CH3300" i="64" a="1"/>
  <c r="CH3300" i="64" s="1"/>
  <c r="CH3377" i="64" a="1"/>
  <c r="CH3377" i="64" s="1"/>
  <c r="CH3351" i="64" a="1"/>
  <c r="CH3351" i="64" s="1"/>
  <c r="CH3326" i="64" a="1"/>
  <c r="CH3326" i="64" s="1"/>
  <c r="CH2403" i="64" a="1"/>
  <c r="CH2403" i="64" s="1"/>
  <c r="CH2404" i="64" s="1"/>
  <c r="CH135" i="64" a="1"/>
  <c r="CH135" i="64" s="1"/>
  <c r="CH134" i="64" a="1"/>
  <c r="CH134" i="64" s="1"/>
  <c r="CH132" i="64" a="1"/>
  <c r="CH132" i="64" s="1"/>
  <c r="CH133" i="64" a="1"/>
  <c r="CH133" i="64" s="1"/>
  <c r="CG136" i="64"/>
  <c r="CH2345" i="64" a="1"/>
  <c r="CH2345" i="64" s="1"/>
  <c r="CH2346" i="64" s="1"/>
  <c r="CH584" i="64" a="1"/>
  <c r="CH584" i="64" s="1"/>
  <c r="CH3427" i="64" a="1"/>
  <c r="CH3427" i="64" s="1"/>
  <c r="CH2265" i="64" a="1"/>
  <c r="CH2265" i="64" s="1"/>
  <c r="CH2683" i="64" a="1"/>
  <c r="CH2683" i="64" s="1"/>
  <c r="CH2691" i="64" s="1"/>
  <c r="CH2434" i="64" a="1"/>
  <c r="CH2434" i="64" s="1"/>
  <c r="CH2428" i="64" a="1"/>
  <c r="CH2428" i="64" s="1"/>
  <c r="CH2426" i="64" a="1"/>
  <c r="CH2426" i="64" s="1"/>
  <c r="CH1912" i="64" a="1"/>
  <c r="CH1912" i="64" s="1"/>
  <c r="CH1491" i="64" a="1"/>
  <c r="CH1491" i="64" s="1"/>
  <c r="CI3099" i="64" a="1"/>
  <c r="CH2427" i="64" a="1"/>
  <c r="CH2264" i="64" a="1"/>
  <c r="CH1913" i="64" a="1"/>
  <c r="CH2976" i="64" a="1"/>
  <c r="CH664" i="64" a="1"/>
  <c r="CH3045" i="64" a="1"/>
  <c r="CI3065" i="64" a="1"/>
  <c r="CH1001" i="64" a="1"/>
  <c r="CH687" i="64" a="1"/>
  <c r="CH2998" i="64" a="1"/>
  <c r="BN1836" i="64" a="1"/>
  <c r="CH977" i="64" a="1"/>
  <c r="CA1023" i="64" a="1"/>
  <c r="CH1100" i="64" a="1"/>
  <c r="CH1492" i="64" a="1"/>
  <c r="CH2511" i="64" a="1"/>
  <c r="CH2512" i="64" a="1"/>
  <c r="CH585" i="64" a="1"/>
  <c r="BN23" i="1413" l="1"/>
  <c r="BM28" i="1413"/>
  <c r="BM33" i="1413"/>
  <c r="BM16" i="861" s="1"/>
  <c r="BL51" i="1413"/>
  <c r="BL39" i="1413"/>
  <c r="BL90" i="861" s="1"/>
  <c r="BJ63" i="1413"/>
  <c r="BJ91" i="861" s="1"/>
  <c r="BL48" i="1413"/>
  <c r="BK53" i="1413"/>
  <c r="BK57" i="1413"/>
  <c r="BK18" i="861" s="1"/>
  <c r="K57" i="1413"/>
  <c r="K18" i="861" s="1"/>
  <c r="L57" i="1413"/>
  <c r="L18" i="861" s="1"/>
  <c r="M57" i="1413"/>
  <c r="M18" i="861" s="1"/>
  <c r="O714" i="64"/>
  <c r="BO717" i="64"/>
  <c r="BN1836" i="64"/>
  <c r="N1836" i="64" s="1"/>
  <c r="BO1831" i="64"/>
  <c r="N1834" i="64"/>
  <c r="O1831" i="64" s="1"/>
  <c r="BN1798" i="64"/>
  <c r="N1798" i="64" s="1"/>
  <c r="BA632" i="64"/>
  <c r="BA618" i="64"/>
  <c r="BA622" i="64" s="1"/>
  <c r="BA616" i="64"/>
  <c r="BA626" i="64" s="1"/>
  <c r="BA628" i="64" s="1"/>
  <c r="BO3217" i="64"/>
  <c r="CH585" i="64"/>
  <c r="BZ1701" i="64"/>
  <c r="BZ1705" i="64" s="1"/>
  <c r="CA1701" i="64" s="1"/>
  <c r="CA1023" i="64"/>
  <c r="CB1022" i="64" a="1"/>
  <c r="CB1022" i="64" s="1"/>
  <c r="CI252" i="64" a="1"/>
  <c r="CI252" i="64" s="1"/>
  <c r="BC2163" i="64"/>
  <c r="BB2164" i="64"/>
  <c r="M2164" i="64" s="1"/>
  <c r="M2163" i="64"/>
  <c r="BM459" i="64"/>
  <c r="BN453" i="64"/>
  <c r="BN457" i="64" s="1"/>
  <c r="AW913" i="64"/>
  <c r="AW918" i="64" s="1"/>
  <c r="AX898" i="64"/>
  <c r="AX901" i="64" s="1"/>
  <c r="AW906" i="64"/>
  <c r="CI306" i="64"/>
  <c r="CI324" i="64"/>
  <c r="CJ320" i="64"/>
  <c r="CJ321" i="64"/>
  <c r="CJ303" i="64"/>
  <c r="CJ304" i="64"/>
  <c r="CJ322" i="64"/>
  <c r="CJ305" i="64"/>
  <c r="CJ323" i="64"/>
  <c r="CH1100" i="64"/>
  <c r="CI1104" i="64" a="1"/>
  <c r="CI1104" i="64" s="1"/>
  <c r="CI1099" i="64" a="1"/>
  <c r="CI1099" i="64" s="1"/>
  <c r="CH687" i="64"/>
  <c r="CG2902" i="64"/>
  <c r="CI2885" i="64" a="1"/>
  <c r="CI2885" i="64" s="1"/>
  <c r="CI2886" i="64" a="1"/>
  <c r="CI2886" i="64" s="1"/>
  <c r="CI2887" i="64" a="1"/>
  <c r="CI2887" i="64" s="1"/>
  <c r="CI2889" i="64" a="1"/>
  <c r="CI2889" i="64" s="1"/>
  <c r="CI2892" i="64" a="1"/>
  <c r="CI2892" i="64" s="1"/>
  <c r="CI2893" i="64" a="1"/>
  <c r="CI2893" i="64" s="1"/>
  <c r="CI2888" i="64" a="1"/>
  <c r="CI2888" i="64" s="1"/>
  <c r="CI2890" i="64" a="1"/>
  <c r="CI2890" i="64" s="1"/>
  <c r="CI2891" i="64" a="1"/>
  <c r="CI2891" i="64" s="1"/>
  <c r="CH2894" i="64"/>
  <c r="CI663" i="64" a="1"/>
  <c r="CI663" i="64" s="1"/>
  <c r="CI686" i="64" a="1"/>
  <c r="CI686" i="64" s="1"/>
  <c r="CI685" i="64" a="1"/>
  <c r="CI685" i="64" s="1"/>
  <c r="CH664" i="64"/>
  <c r="CI3099" i="64"/>
  <c r="CI3065" i="64"/>
  <c r="CH2998" i="64"/>
  <c r="CH2976" i="64"/>
  <c r="CI3403" i="64" a="1"/>
  <c r="CI3403" i="64" s="1"/>
  <c r="CI2977" i="64" a="1"/>
  <c r="CI2977" i="64" s="1"/>
  <c r="CI2997" i="64" a="1"/>
  <c r="CI2997" i="64" s="1"/>
  <c r="CE2530" i="64"/>
  <c r="CF2521" i="64"/>
  <c r="CG2519" i="64"/>
  <c r="CG2528" i="64"/>
  <c r="CG2520" i="64"/>
  <c r="CG2529" i="64"/>
  <c r="CI2525" i="64" a="1"/>
  <c r="CI2525" i="64" s="1"/>
  <c r="CI2524" i="64" a="1"/>
  <c r="CI2524" i="64" s="1"/>
  <c r="CI2516" i="64" a="1"/>
  <c r="CI2516" i="64" s="1"/>
  <c r="CI2515" i="64" a="1"/>
  <c r="CI2515" i="64" s="1"/>
  <c r="CH2512" i="64"/>
  <c r="CH2511" i="64"/>
  <c r="CI2506" i="64" a="1"/>
  <c r="CI2506" i="64" s="1"/>
  <c r="CI2507" i="64" a="1"/>
  <c r="CI2507" i="64" s="1"/>
  <c r="CH3045" i="64"/>
  <c r="CI3044" i="64" a="1"/>
  <c r="CI3044" i="64" s="1"/>
  <c r="CI975" i="64" a="1"/>
  <c r="CI975" i="64" s="1"/>
  <c r="CJ2788" i="64"/>
  <c r="CJ2789" i="64" s="1"/>
  <c r="CH2264" i="64"/>
  <c r="CH1913" i="64"/>
  <c r="CH2427" i="64"/>
  <c r="CH1492" i="64"/>
  <c r="CH1001" i="64"/>
  <c r="CH977" i="64"/>
  <c r="CG105" i="64"/>
  <c r="CI970" i="64" a="1"/>
  <c r="CI970" i="64" s="1"/>
  <c r="CI118" i="64" a="1"/>
  <c r="CI118" i="64" s="1"/>
  <c r="CI662" i="64" a="1"/>
  <c r="CI662" i="64" s="1"/>
  <c r="CI98" i="64" a="1"/>
  <c r="CI98" i="64" s="1"/>
  <c r="CI103" i="64" a="1"/>
  <c r="CI103" i="64" s="1"/>
  <c r="CI102" i="64" a="1"/>
  <c r="CI102" i="64" s="1"/>
  <c r="CH99" i="64"/>
  <c r="CI96" i="64" a="1"/>
  <c r="CI96" i="64" s="1"/>
  <c r="CI97" i="64" a="1"/>
  <c r="CI97" i="64" s="1"/>
  <c r="CI1000" i="64" a="1"/>
  <c r="CI1000" i="64" s="1"/>
  <c r="CI3300" i="64" a="1"/>
  <c r="CI3300" i="64" s="1"/>
  <c r="CI3377" i="64" a="1"/>
  <c r="CI3377" i="64" s="1"/>
  <c r="CI3351" i="64" a="1"/>
  <c r="CI3351" i="64" s="1"/>
  <c r="CI3326" i="64" a="1"/>
  <c r="CI3326" i="64" s="1"/>
  <c r="CI2403" i="64" a="1"/>
  <c r="CI2403" i="64" s="1"/>
  <c r="CI2404" i="64" s="1"/>
  <c r="CI133" i="64" a="1"/>
  <c r="CI133" i="64" s="1"/>
  <c r="CI134" i="64" a="1"/>
  <c r="CI134" i="64" s="1"/>
  <c r="CI132" i="64" a="1"/>
  <c r="CI132" i="64" s="1"/>
  <c r="CI135" i="64" a="1"/>
  <c r="CI135" i="64" s="1"/>
  <c r="CH136" i="64"/>
  <c r="CI2345" i="64" a="1"/>
  <c r="CI2345" i="64" s="1"/>
  <c r="CI2346" i="64" s="1"/>
  <c r="CI584" i="64" a="1"/>
  <c r="CI584" i="64" s="1"/>
  <c r="CI3427" i="64" a="1"/>
  <c r="CI3427" i="64" s="1"/>
  <c r="CI2265" i="64" a="1"/>
  <c r="CI2265" i="64" s="1"/>
  <c r="CI2683" i="64" a="1"/>
  <c r="CI2683" i="64" s="1"/>
  <c r="CI2691" i="64" s="1"/>
  <c r="CI2434" i="64" a="1"/>
  <c r="CI2434" i="64" s="1"/>
  <c r="CI2428" i="64" a="1"/>
  <c r="CI2428" i="64" s="1"/>
  <c r="CI2426" i="64" a="1"/>
  <c r="CI2426" i="64" s="1"/>
  <c r="CI1912" i="64" a="1"/>
  <c r="CI1912" i="64" s="1"/>
  <c r="CI1491" i="64" a="1"/>
  <c r="CI1491" i="64" s="1"/>
  <c r="CI977" i="64" a="1"/>
  <c r="CB1023" i="64" a="1"/>
  <c r="CI1913" i="64" a="1"/>
  <c r="CI2976" i="64" a="1"/>
  <c r="CI2512" i="64" a="1"/>
  <c r="CI687" i="64" a="1"/>
  <c r="CI2998" i="64" a="1"/>
  <c r="CI3045" i="64" a="1"/>
  <c r="CJ3099" i="64" a="1"/>
  <c r="CI1100" i="64" a="1"/>
  <c r="CJ3065" i="64" a="1"/>
  <c r="CI1001" i="64" a="1"/>
  <c r="CI2511" i="64" a="1"/>
  <c r="CI2427" i="64" a="1"/>
  <c r="CI664" i="64" a="1"/>
  <c r="CI1492" i="64" a="1"/>
  <c r="CI585" i="64" a="1"/>
  <c r="CI2264" i="64" a="1"/>
  <c r="BL52" i="1413" l="1"/>
  <c r="BM37" i="1413"/>
  <c r="BM69" i="861" s="1"/>
  <c r="BM49" i="1413"/>
  <c r="BK61" i="1413"/>
  <c r="BK59" i="861" s="1"/>
  <c r="BN26" i="1413"/>
  <c r="BN27" i="1413" s="1"/>
  <c r="K63" i="1413"/>
  <c r="K91" i="861" s="1"/>
  <c r="L63" i="1413"/>
  <c r="L91" i="861" s="1"/>
  <c r="M63" i="1413"/>
  <c r="M91" i="861" s="1"/>
  <c r="BO718" i="64"/>
  <c r="BN1838" i="64"/>
  <c r="BO1832" i="64"/>
  <c r="O1795" i="64"/>
  <c r="BN1800" i="64"/>
  <c r="BO1795" i="64"/>
  <c r="BO1796" i="64" s="1"/>
  <c r="BE24" i="861"/>
  <c r="BA636" i="64"/>
  <c r="BA640" i="64" s="1"/>
  <c r="BA639" i="64"/>
  <c r="BB608" i="64"/>
  <c r="BO3218" i="64"/>
  <c r="BP3213" i="64"/>
  <c r="CI585" i="64"/>
  <c r="O1705" i="64"/>
  <c r="P1701" i="64" s="1"/>
  <c r="BZ1707" i="64"/>
  <c r="CB1023" i="64"/>
  <c r="CJ252" i="64" a="1"/>
  <c r="CJ252" i="64" s="1"/>
  <c r="CC1022" i="64" a="1"/>
  <c r="CC1022" i="64" s="1"/>
  <c r="CA1705" i="64"/>
  <c r="CB1701" i="64" s="1"/>
  <c r="CA1707" i="64"/>
  <c r="BD2163" i="64"/>
  <c r="BC2164" i="64"/>
  <c r="BN459" i="64"/>
  <c r="AW914" i="64"/>
  <c r="AX909" i="64"/>
  <c r="AX910" i="64"/>
  <c r="AX912" i="64" s="1"/>
  <c r="AX902" i="64" s="1"/>
  <c r="AX904" i="64" s="1"/>
  <c r="AX905" i="64" s="1"/>
  <c r="CE2532" i="64"/>
  <c r="CE2533" i="64" s="1"/>
  <c r="CJ306" i="64"/>
  <c r="CK320" i="64"/>
  <c r="CK303" i="64"/>
  <c r="CK321" i="64"/>
  <c r="CK304" i="64"/>
  <c r="CK322" i="64"/>
  <c r="CK305" i="64"/>
  <c r="CK323" i="64"/>
  <c r="CJ324" i="64"/>
  <c r="CI1100" i="64"/>
  <c r="CI1110" i="64" s="1"/>
  <c r="CH1110" i="64"/>
  <c r="CJ1104" i="64" a="1"/>
  <c r="CJ1104" i="64" s="1"/>
  <c r="CJ1099" i="64" a="1"/>
  <c r="CJ1099" i="64" s="1"/>
  <c r="CI687" i="64"/>
  <c r="CH2902" i="64"/>
  <c r="CI2894" i="64"/>
  <c r="CJ2890" i="64" a="1"/>
  <c r="CJ2890" i="64" s="1"/>
  <c r="CJ2891" i="64" a="1"/>
  <c r="CJ2891" i="64" s="1"/>
  <c r="CJ2885" i="64" a="1"/>
  <c r="CJ2885" i="64" s="1"/>
  <c r="CJ2886" i="64" a="1"/>
  <c r="CJ2886" i="64" s="1"/>
  <c r="CJ2887" i="64" a="1"/>
  <c r="CJ2887" i="64" s="1"/>
  <c r="CJ2889" i="64" a="1"/>
  <c r="CJ2889" i="64" s="1"/>
  <c r="CJ2892" i="64" a="1"/>
  <c r="CJ2892" i="64" s="1"/>
  <c r="CJ2893" i="64" a="1"/>
  <c r="CJ2893" i="64" s="1"/>
  <c r="CJ2888" i="64" a="1"/>
  <c r="CJ2888" i="64" s="1"/>
  <c r="CJ663" i="64" a="1"/>
  <c r="CJ663" i="64" s="1"/>
  <c r="CJ686" i="64" a="1"/>
  <c r="CJ686" i="64" s="1"/>
  <c r="CJ685" i="64" a="1"/>
  <c r="CJ685" i="64" s="1"/>
  <c r="CI664" i="64"/>
  <c r="CJ3099" i="64"/>
  <c r="CJ3065" i="64"/>
  <c r="CI2998" i="64"/>
  <c r="CI2976" i="64"/>
  <c r="CJ3403" i="64" a="1"/>
  <c r="CJ3403" i="64" s="1"/>
  <c r="CJ2977" i="64" a="1"/>
  <c r="CJ2977" i="64" s="1"/>
  <c r="CJ2997" i="64" a="1"/>
  <c r="CJ2997" i="64" s="1"/>
  <c r="CF2530" i="64"/>
  <c r="CF2532" i="64" s="1"/>
  <c r="CF2533" i="64" s="1"/>
  <c r="CG2521" i="64"/>
  <c r="CH2519" i="64"/>
  <c r="CH2528" i="64"/>
  <c r="CH2520" i="64"/>
  <c r="CH2529" i="64"/>
  <c r="CJ2524" i="64" a="1"/>
  <c r="CJ2524" i="64" s="1"/>
  <c r="CJ2525" i="64" a="1"/>
  <c r="CJ2525" i="64" s="1"/>
  <c r="CJ2516" i="64" a="1"/>
  <c r="CJ2516" i="64" s="1"/>
  <c r="CJ2515" i="64" a="1"/>
  <c r="CJ2515" i="64" s="1"/>
  <c r="CI2512" i="64"/>
  <c r="CI2511" i="64"/>
  <c r="CJ2506" i="64" a="1"/>
  <c r="CJ2506" i="64" s="1"/>
  <c r="CJ2507" i="64" a="1"/>
  <c r="CJ2507" i="64" s="1"/>
  <c r="CI3045" i="64"/>
  <c r="CJ3044" i="64" a="1"/>
  <c r="CJ3044" i="64" s="1"/>
  <c r="CJ975" i="64" a="1"/>
  <c r="CJ975" i="64" s="1"/>
  <c r="CK2788" i="64"/>
  <c r="CI1913" i="64"/>
  <c r="CI2427" i="64"/>
  <c r="CI2264" i="64"/>
  <c r="CI1492" i="64"/>
  <c r="CI1001" i="64"/>
  <c r="CI977" i="64"/>
  <c r="CH105" i="64"/>
  <c r="CJ970" i="64" a="1"/>
  <c r="CJ970" i="64" s="1"/>
  <c r="CJ118" i="64" a="1"/>
  <c r="CJ118" i="64" s="1"/>
  <c r="CJ662" i="64" a="1"/>
  <c r="CJ662" i="64" s="1"/>
  <c r="CJ98" i="64" a="1"/>
  <c r="CJ98" i="64" s="1"/>
  <c r="CJ102" i="64" a="1"/>
  <c r="CJ102" i="64" s="1"/>
  <c r="CJ103" i="64" a="1"/>
  <c r="CJ103" i="64" s="1"/>
  <c r="CI99" i="64"/>
  <c r="CJ97" i="64" a="1"/>
  <c r="CJ97" i="64" s="1"/>
  <c r="CJ96" i="64" a="1"/>
  <c r="CJ96" i="64" s="1"/>
  <c r="CJ1000" i="64" a="1"/>
  <c r="CJ1000" i="64" s="1"/>
  <c r="CJ3300" i="64" a="1"/>
  <c r="CJ3300" i="64" s="1"/>
  <c r="CJ3377" i="64" a="1"/>
  <c r="CJ3377" i="64" s="1"/>
  <c r="CJ3351" i="64" a="1"/>
  <c r="CJ3351" i="64" s="1"/>
  <c r="CJ3326" i="64" a="1"/>
  <c r="CJ3326" i="64" s="1"/>
  <c r="CJ2403" i="64" a="1"/>
  <c r="CJ2403" i="64" s="1"/>
  <c r="CJ2404" i="64" s="1"/>
  <c r="CI136" i="64"/>
  <c r="CJ132" i="64" a="1"/>
  <c r="CJ132" i="64" s="1"/>
  <c r="CJ133" i="64" a="1"/>
  <c r="CJ133" i="64" s="1"/>
  <c r="CJ134" i="64" a="1"/>
  <c r="CJ134" i="64" s="1"/>
  <c r="CJ135" i="64" a="1"/>
  <c r="CJ135" i="64" s="1"/>
  <c r="CJ2345" i="64" a="1"/>
  <c r="CJ2345" i="64" s="1"/>
  <c r="CJ2346" i="64" s="1"/>
  <c r="CJ584" i="64" a="1"/>
  <c r="CJ584" i="64" s="1"/>
  <c r="CJ3427" i="64" a="1"/>
  <c r="CJ3427" i="64" s="1"/>
  <c r="CJ2265" i="64" a="1"/>
  <c r="CJ2265" i="64" s="1"/>
  <c r="CJ2683" i="64" a="1"/>
  <c r="CJ2683" i="64" s="1"/>
  <c r="CJ2691" i="64" s="1"/>
  <c r="CJ2434" i="64" a="1"/>
  <c r="CJ2434" i="64" s="1"/>
  <c r="CJ2428" i="64" a="1"/>
  <c r="CJ2428" i="64" s="1"/>
  <c r="CJ2426" i="64" a="1"/>
  <c r="CJ2426" i="64" s="1"/>
  <c r="CJ1912" i="64" a="1"/>
  <c r="CJ1912" i="64" s="1"/>
  <c r="CJ1491" i="64" a="1"/>
  <c r="CJ1491" i="64" s="1"/>
  <c r="CK3099" i="64" a="1"/>
  <c r="CC1023" i="64" a="1"/>
  <c r="CJ687" i="64" a="1"/>
  <c r="CJ1100" i="64" a="1"/>
  <c r="CJ3045" i="64" a="1"/>
  <c r="CJ2264" i="64" a="1"/>
  <c r="CJ1913" i="64" a="1"/>
  <c r="CJ2976" i="64" a="1"/>
  <c r="CJ2512" i="64" a="1"/>
  <c r="CJ1001" i="64" a="1"/>
  <c r="CJ2998" i="64" a="1"/>
  <c r="CJ664" i="64" a="1"/>
  <c r="CK3065" i="64" a="1"/>
  <c r="CJ2511" i="64" a="1"/>
  <c r="CJ1492" i="64" a="1"/>
  <c r="CJ2427" i="64" a="1"/>
  <c r="CJ977" i="64" a="1"/>
  <c r="CJ585" i="64" a="1"/>
  <c r="N27" i="1413" l="1"/>
  <c r="BN28" i="1413"/>
  <c r="BN33" i="1413"/>
  <c r="BN16" i="861" s="1"/>
  <c r="BO23" i="1413"/>
  <c r="N26" i="1413"/>
  <c r="BK63" i="1413"/>
  <c r="BK91" i="861" s="1"/>
  <c r="BM51" i="1413"/>
  <c r="BM39" i="1413"/>
  <c r="BM90" i="861" s="1"/>
  <c r="BM48" i="1413"/>
  <c r="BL53" i="1413"/>
  <c r="BL57" i="1413"/>
  <c r="BL18" i="861" s="1"/>
  <c r="BO724" i="64"/>
  <c r="BO719" i="64"/>
  <c r="BP714" i="64"/>
  <c r="BO1834" i="64"/>
  <c r="BO1798" i="64"/>
  <c r="BA641" i="64"/>
  <c r="BA642" i="64" s="1"/>
  <c r="BB609" i="64"/>
  <c r="M608" i="64"/>
  <c r="BP3216" i="64"/>
  <c r="CK2789" i="64"/>
  <c r="CL2789" i="64"/>
  <c r="CJ585" i="64"/>
  <c r="CC1023" i="64"/>
  <c r="CD1022" i="64" a="1"/>
  <c r="CD1022" i="64" s="1"/>
  <c r="CB1707" i="64"/>
  <c r="CB1705" i="64"/>
  <c r="CC1701" i="64" s="1"/>
  <c r="CK252" i="64" a="1"/>
  <c r="CK252" i="64" s="1"/>
  <c r="CL252" i="64" s="1" a="1"/>
  <c r="CL252" i="64" s="1"/>
  <c r="BE2163" i="64"/>
  <c r="BD2164" i="64"/>
  <c r="BO453" i="64"/>
  <c r="BO457" i="64" s="1"/>
  <c r="N457" i="64"/>
  <c r="O453" i="64" s="1"/>
  <c r="AX913" i="64"/>
  <c r="AX914" i="64" s="1"/>
  <c r="AX906" i="64"/>
  <c r="AY898" i="64"/>
  <c r="AY901" i="64" s="1"/>
  <c r="CK306" i="64"/>
  <c r="K321" i="64"/>
  <c r="K320" i="64"/>
  <c r="K303" i="64"/>
  <c r="K304" i="64"/>
  <c r="K322" i="64"/>
  <c r="K305" i="64"/>
  <c r="K323" i="64"/>
  <c r="CK324" i="64"/>
  <c r="CJ1100" i="64"/>
  <c r="CJ1110" i="64" s="1"/>
  <c r="CK1104" i="64" a="1"/>
  <c r="CK1104" i="64" s="1"/>
  <c r="CK1099" i="64" a="1"/>
  <c r="CK1099" i="64" s="1"/>
  <c r="CJ687" i="64"/>
  <c r="CI2902" i="64"/>
  <c r="CJ2894" i="64"/>
  <c r="CK2886" i="64" a="1"/>
  <c r="CK2886" i="64" s="1"/>
  <c r="CK2887" i="64" a="1"/>
  <c r="CK2887" i="64" s="1"/>
  <c r="CK2888" i="64" a="1"/>
  <c r="CK2888" i="64" s="1"/>
  <c r="CK2889" i="64" a="1"/>
  <c r="CK2889" i="64" s="1"/>
  <c r="CK2890" i="64" a="1"/>
  <c r="CK2890" i="64" s="1"/>
  <c r="CK2891" i="64" a="1"/>
  <c r="CK2891" i="64" s="1"/>
  <c r="CK2885" i="64" a="1"/>
  <c r="CK2885" i="64" s="1"/>
  <c r="CK2892" i="64" a="1"/>
  <c r="CK2892" i="64" s="1"/>
  <c r="CK2893" i="64" a="1"/>
  <c r="CK2893" i="64" s="1"/>
  <c r="CK663" i="64" a="1"/>
  <c r="CK663" i="64" s="1"/>
  <c r="CK686" i="64" a="1"/>
  <c r="CK686" i="64" s="1"/>
  <c r="CK685" i="64" a="1"/>
  <c r="CK685" i="64" s="1"/>
  <c r="CJ664" i="64"/>
  <c r="CK3099" i="64"/>
  <c r="CK3065" i="64"/>
  <c r="CJ2998" i="64"/>
  <c r="CJ2976" i="64"/>
  <c r="CK3403" i="64" a="1"/>
  <c r="CK3403" i="64" s="1"/>
  <c r="CK2977" i="64" a="1"/>
  <c r="CK2977" i="64" s="1"/>
  <c r="CK2997" i="64" a="1"/>
  <c r="CK2997" i="64" s="1"/>
  <c r="CG2530" i="64"/>
  <c r="CG2532" i="64" s="1"/>
  <c r="CH2521" i="64"/>
  <c r="CI2519" i="64"/>
  <c r="CI2528" i="64"/>
  <c r="CI2520" i="64"/>
  <c r="CI2529" i="64"/>
  <c r="CK2525" i="64" a="1"/>
  <c r="CK2525" i="64" s="1"/>
  <c r="CK2524" i="64" a="1"/>
  <c r="CK2524" i="64" s="1"/>
  <c r="CK2516" i="64" a="1"/>
  <c r="CK2516" i="64" s="1"/>
  <c r="CK2515" i="64" a="1"/>
  <c r="CK2515" i="64" s="1"/>
  <c r="CJ2512" i="64"/>
  <c r="CJ2511" i="64"/>
  <c r="CK2506" i="64" a="1"/>
  <c r="CK2506" i="64" s="1"/>
  <c r="CK2507" i="64" a="1"/>
  <c r="CK2507" i="64" s="1"/>
  <c r="CJ3045" i="64"/>
  <c r="CK3044" i="64" a="1"/>
  <c r="CK3044" i="64" s="1"/>
  <c r="CK975" i="64" a="1"/>
  <c r="CK975" i="64" s="1"/>
  <c r="CJ2427" i="64"/>
  <c r="CJ2264" i="64"/>
  <c r="CJ1913" i="64"/>
  <c r="CJ1492" i="64"/>
  <c r="CJ977" i="64"/>
  <c r="CJ1001" i="64"/>
  <c r="CI105" i="64"/>
  <c r="CK970" i="64" a="1"/>
  <c r="CK970" i="64" s="1"/>
  <c r="CK118" i="64" a="1"/>
  <c r="CK118" i="64" s="1"/>
  <c r="CK662" i="64" a="1"/>
  <c r="CK662" i="64" s="1"/>
  <c r="CK98" i="64" a="1"/>
  <c r="CK98" i="64" s="1"/>
  <c r="CK102" i="64" a="1"/>
  <c r="CK102" i="64" s="1"/>
  <c r="CK103" i="64" a="1"/>
  <c r="CK103" i="64" s="1"/>
  <c r="CJ99" i="64"/>
  <c r="CK97" i="64" a="1"/>
  <c r="CK97" i="64" s="1"/>
  <c r="CK96" i="64" a="1"/>
  <c r="CK96" i="64" s="1"/>
  <c r="CK1000" i="64" a="1"/>
  <c r="CK1000" i="64" s="1"/>
  <c r="CK3300" i="64" a="1"/>
  <c r="CK3300" i="64" s="1"/>
  <c r="CK3377" i="64" a="1"/>
  <c r="CK3377" i="64" s="1"/>
  <c r="CK3351" i="64" a="1"/>
  <c r="CK3351" i="64" s="1"/>
  <c r="CK3326" i="64" a="1"/>
  <c r="CK3326" i="64" s="1"/>
  <c r="CK2403" i="64" a="1"/>
  <c r="CK2403" i="64" s="1"/>
  <c r="CK2404" i="64" s="1"/>
  <c r="CJ136" i="64"/>
  <c r="CK133" i="64" a="1"/>
  <c r="CK133" i="64" s="1"/>
  <c r="CK134" i="64" a="1"/>
  <c r="CK134" i="64" s="1"/>
  <c r="CK132" i="64" a="1"/>
  <c r="CK132" i="64" s="1"/>
  <c r="CK135" i="64" a="1"/>
  <c r="CK135" i="64" s="1"/>
  <c r="CK2345" i="64" a="1"/>
  <c r="CK2345" i="64" s="1"/>
  <c r="CK2346" i="64" s="1"/>
  <c r="CK584" i="64" a="1"/>
  <c r="CK584" i="64" s="1"/>
  <c r="CK3427" i="64" a="1"/>
  <c r="CK3427" i="64" s="1"/>
  <c r="CK2265" i="64" a="1"/>
  <c r="CK2265" i="64" s="1"/>
  <c r="CK2683" i="64" a="1"/>
  <c r="CK2683" i="64" s="1"/>
  <c r="CK2691" i="64" s="1"/>
  <c r="CL2692" i="64" s="1" a="1"/>
  <c r="CL2692" i="64" s="1"/>
  <c r="CK2428" i="64" a="1"/>
  <c r="CK2428" i="64" s="1"/>
  <c r="CK2426" i="64" a="1"/>
  <c r="CK2426" i="64" s="1"/>
  <c r="CK2434" i="64" a="1"/>
  <c r="CK2434" i="64" s="1"/>
  <c r="CK1912" i="64" a="1"/>
  <c r="CK1912" i="64" s="1"/>
  <c r="CK1491" i="64" a="1"/>
  <c r="CK1491" i="64" s="1"/>
  <c r="CK2427" i="64" a="1"/>
  <c r="CK687" i="64" a="1"/>
  <c r="CK1100" i="64" a="1"/>
  <c r="BO1836" i="64" a="1"/>
  <c r="CK977" i="64" a="1"/>
  <c r="CK585" i="64" a="1"/>
  <c r="CD1023" i="64" a="1"/>
  <c r="CK1913" i="64" a="1"/>
  <c r="CK2976" i="64" a="1"/>
  <c r="CK664" i="64" a="1"/>
  <c r="CK2998" i="64" a="1"/>
  <c r="CK3045" i="64" a="1"/>
  <c r="CK1001" i="64" a="1"/>
  <c r="CK2512" i="64" a="1"/>
  <c r="CK1492" i="64" a="1"/>
  <c r="CK2511" i="64" a="1"/>
  <c r="CK2264" i="64" a="1"/>
  <c r="BO26" i="1413" l="1"/>
  <c r="BL61" i="1413"/>
  <c r="BL59" i="861" s="1"/>
  <c r="BN37" i="1413"/>
  <c r="BN69" i="861" s="1"/>
  <c r="BN49" i="1413"/>
  <c r="N33" i="1413"/>
  <c r="N16" i="861" s="1"/>
  <c r="BM52" i="1413"/>
  <c r="O23" i="1413"/>
  <c r="N28" i="1413"/>
  <c r="BP717" i="64"/>
  <c r="BO1836" i="64"/>
  <c r="BP1831" i="64"/>
  <c r="BP1795" i="64"/>
  <c r="BP1796" i="64" s="1"/>
  <c r="BO1800" i="64"/>
  <c r="BB632" i="64"/>
  <c r="BB618" i="64"/>
  <c r="BB622" i="64" s="1"/>
  <c r="BB616" i="64"/>
  <c r="BB626" i="64" s="1"/>
  <c r="BB628" i="64" s="1"/>
  <c r="BP3217" i="64"/>
  <c r="CK585" i="64"/>
  <c r="CD1023" i="64"/>
  <c r="CE1022" i="64" a="1"/>
  <c r="CE1022" i="64" s="1"/>
  <c r="CC1707" i="64"/>
  <c r="CC1705" i="64"/>
  <c r="CD1701" i="64" s="1"/>
  <c r="BF2163" i="64"/>
  <c r="BE2164" i="64"/>
  <c r="BO459" i="64"/>
  <c r="BP453" i="64"/>
  <c r="BP457" i="64" s="1"/>
  <c r="AY909" i="64"/>
  <c r="AX918" i="64"/>
  <c r="AY910" i="64"/>
  <c r="AY912" i="64" s="1"/>
  <c r="AY902" i="64" s="1"/>
  <c r="AY904" i="64" s="1"/>
  <c r="AY905" i="64" s="1"/>
  <c r="K2788" i="64"/>
  <c r="L2788" i="64"/>
  <c r="M2788" i="64"/>
  <c r="N2788" i="64"/>
  <c r="O2788" i="64"/>
  <c r="P2788" i="64"/>
  <c r="K306" i="64"/>
  <c r="O322" i="64"/>
  <c r="O321" i="64"/>
  <c r="O323" i="64"/>
  <c r="O304" i="64"/>
  <c r="L323" i="64"/>
  <c r="P323" i="64"/>
  <c r="P303" i="64"/>
  <c r="P305" i="64"/>
  <c r="N322" i="64"/>
  <c r="M303" i="64"/>
  <c r="N320" i="64"/>
  <c r="P322" i="64"/>
  <c r="L320" i="64"/>
  <c r="N321" i="64"/>
  <c r="L322" i="64"/>
  <c r="P302" i="64"/>
  <c r="M322" i="64"/>
  <c r="O302" i="64"/>
  <c r="M320" i="64"/>
  <c r="M304" i="64"/>
  <c r="P304" i="64"/>
  <c r="O320" i="64"/>
  <c r="N303" i="64"/>
  <c r="P320" i="64"/>
  <c r="O305" i="64"/>
  <c r="N304" i="64"/>
  <c r="L305" i="64"/>
  <c r="N305" i="64"/>
  <c r="P321" i="64"/>
  <c r="M305" i="64"/>
  <c r="L303" i="64"/>
  <c r="L324" i="64"/>
  <c r="M321" i="64"/>
  <c r="O303" i="64"/>
  <c r="L321" i="64"/>
  <c r="L304" i="64"/>
  <c r="L306" i="64"/>
  <c r="L302" i="64"/>
  <c r="M302" i="64"/>
  <c r="M324" i="64"/>
  <c r="M323" i="64"/>
  <c r="M306" i="64"/>
  <c r="N323" i="64"/>
  <c r="N306" i="64"/>
  <c r="N302" i="64"/>
  <c r="O306" i="64"/>
  <c r="CK1100" i="64"/>
  <c r="CK1110" i="64" s="1"/>
  <c r="L1093" i="64"/>
  <c r="P1093" i="64"/>
  <c r="O1093" i="64"/>
  <c r="N1093" i="64"/>
  <c r="K1093" i="64"/>
  <c r="M1093" i="64"/>
  <c r="CK687" i="64"/>
  <c r="CK2894" i="64"/>
  <c r="CJ2902" i="64"/>
  <c r="N687" i="64"/>
  <c r="L687" i="64"/>
  <c r="M687" i="64"/>
  <c r="O687" i="64"/>
  <c r="CK664" i="64"/>
  <c r="CK2998" i="64"/>
  <c r="CK2976" i="64"/>
  <c r="CI2521" i="64"/>
  <c r="CG2533" i="64"/>
  <c r="CH2530" i="64"/>
  <c r="CH2532" i="64" s="1"/>
  <c r="CH2533" i="64" s="1"/>
  <c r="CI2530" i="64"/>
  <c r="CJ2519" i="64"/>
  <c r="CJ2528" i="64"/>
  <c r="CJ2520" i="64"/>
  <c r="CJ2529" i="64"/>
  <c r="CK2512" i="64"/>
  <c r="CK2511" i="64"/>
  <c r="CK3045" i="64"/>
  <c r="L748" i="64"/>
  <c r="M748" i="64"/>
  <c r="N1070" i="64"/>
  <c r="K748" i="64"/>
  <c r="M1070" i="64"/>
  <c r="L1070" i="64"/>
  <c r="K1070" i="64"/>
  <c r="N748" i="64"/>
  <c r="O1070" i="64"/>
  <c r="O748" i="64"/>
  <c r="P748" i="64"/>
  <c r="P1070" i="64"/>
  <c r="CK2264" i="64"/>
  <c r="CK2427" i="64"/>
  <c r="CK1913" i="64"/>
  <c r="CK1492" i="64"/>
  <c r="CK1001" i="64"/>
  <c r="CK977" i="64"/>
  <c r="CL973" i="64" s="1"/>
  <c r="CJ105" i="64"/>
  <c r="CK99" i="64"/>
  <c r="CK136" i="64"/>
  <c r="J2691" i="64"/>
  <c r="CE1023" i="64" a="1"/>
  <c r="BO27" i="1413" l="1"/>
  <c r="BO33" i="1413" s="1"/>
  <c r="BO16" i="861" s="1"/>
  <c r="BN48" i="1413"/>
  <c r="BM53" i="1413"/>
  <c r="BM57" i="1413"/>
  <c r="BM18" i="861" s="1"/>
  <c r="BN51" i="1413"/>
  <c r="N49" i="1413"/>
  <c r="BN39" i="1413"/>
  <c r="BN90" i="861" s="1"/>
  <c r="N37" i="1413"/>
  <c r="N69" i="861" s="1"/>
  <c r="BL63" i="1413"/>
  <c r="BL91" i="861" s="1"/>
  <c r="BP718" i="64"/>
  <c r="BF24" i="861"/>
  <c r="BO1838" i="64"/>
  <c r="BP1832" i="64"/>
  <c r="BB636" i="64"/>
  <c r="BB640" i="64" s="1"/>
  <c r="BC608" i="64"/>
  <c r="M616" i="64"/>
  <c r="BB639" i="64"/>
  <c r="BP3218" i="64"/>
  <c r="BQ3213" i="64"/>
  <c r="L2264" i="64"/>
  <c r="K2264" i="64"/>
  <c r="M2264" i="64"/>
  <c r="N2264" i="64"/>
  <c r="O2264" i="64"/>
  <c r="CL974" i="64"/>
  <c r="CL978" i="64" s="1"/>
  <c r="CE1023" i="64"/>
  <c r="CD1707" i="64"/>
  <c r="CD1705" i="64"/>
  <c r="CE1701" i="64" s="1"/>
  <c r="CF1022" i="64" a="1"/>
  <c r="CF1022" i="64" s="1"/>
  <c r="BG2163" i="64"/>
  <c r="BF2164" i="64"/>
  <c r="BP459" i="64"/>
  <c r="BQ453" i="64"/>
  <c r="BQ457" i="64" s="1"/>
  <c r="AY906" i="64"/>
  <c r="AZ898" i="64"/>
  <c r="AY913" i="64"/>
  <c r="K2789" i="64"/>
  <c r="L2789" i="64"/>
  <c r="M2789" i="64"/>
  <c r="N2789" i="64"/>
  <c r="O2789" i="64"/>
  <c r="P2789" i="64"/>
  <c r="K2691" i="64"/>
  <c r="L2691" i="64"/>
  <c r="M2691" i="64"/>
  <c r="N2691" i="64"/>
  <c r="O2691" i="64"/>
  <c r="P2691" i="64"/>
  <c r="K2346" i="64"/>
  <c r="L2346" i="64"/>
  <c r="M2346" i="64"/>
  <c r="N2346" i="64"/>
  <c r="O2346" i="64"/>
  <c r="P2346" i="64"/>
  <c r="P324" i="64"/>
  <c r="K324" i="64"/>
  <c r="P306" i="64"/>
  <c r="N324" i="64"/>
  <c r="O324" i="64"/>
  <c r="K1100" i="64"/>
  <c r="L1100" i="64"/>
  <c r="M1100" i="64"/>
  <c r="N1100" i="64"/>
  <c r="O1100" i="64"/>
  <c r="CK2902" i="64"/>
  <c r="CL2902" i="64" s="1"/>
  <c r="CJ2521" i="64"/>
  <c r="CI2532" i="64"/>
  <c r="CI2533" i="64" s="1"/>
  <c r="CJ2530" i="64"/>
  <c r="CK2520" i="64"/>
  <c r="CK2529" i="64"/>
  <c r="CK2519" i="64"/>
  <c r="CK2528" i="64"/>
  <c r="K977" i="64"/>
  <c r="L977" i="64"/>
  <c r="M977" i="64"/>
  <c r="N977" i="64"/>
  <c r="O977" i="64"/>
  <c r="J2692" i="64"/>
  <c r="P2264" i="64"/>
  <c r="P977" i="64"/>
  <c r="CK105" i="64"/>
  <c r="CF1023" i="64" a="1"/>
  <c r="BO28" i="1413" l="1"/>
  <c r="BP23" i="1413"/>
  <c r="BP26" i="1413" s="1"/>
  <c r="BO37" i="1413"/>
  <c r="BO69" i="861" s="1"/>
  <c r="BO49" i="1413"/>
  <c r="N39" i="1413"/>
  <c r="N90" i="861" s="1"/>
  <c r="N51" i="1413"/>
  <c r="BM61" i="1413"/>
  <c r="BM59" i="861" s="1"/>
  <c r="BN52" i="1413"/>
  <c r="BP724" i="64"/>
  <c r="BP719" i="64"/>
  <c r="BQ714" i="64"/>
  <c r="BP1834" i="64"/>
  <c r="BP1798" i="64"/>
  <c r="BB641" i="64"/>
  <c r="BB642" i="64" s="1"/>
  <c r="BC609" i="64"/>
  <c r="BQ3216" i="64"/>
  <c r="BQ3217" i="64" s="1"/>
  <c r="CF1023" i="64"/>
  <c r="CG1022" i="64" a="1"/>
  <c r="CG1022" i="64" s="1"/>
  <c r="CE1707" i="64"/>
  <c r="CE1705" i="64"/>
  <c r="CF1701" i="64" s="1"/>
  <c r="BH2163" i="64"/>
  <c r="BG2164" i="64"/>
  <c r="BR453" i="64"/>
  <c r="BR457" i="64" s="1"/>
  <c r="BQ459" i="64"/>
  <c r="AY918" i="64"/>
  <c r="AZ909" i="64"/>
  <c r="AY914" i="64"/>
  <c r="AZ901" i="64"/>
  <c r="AZ910" i="64" s="1"/>
  <c r="AZ912" i="64" s="1"/>
  <c r="AZ902" i="64" s="1"/>
  <c r="AZ904" i="64" s="1"/>
  <c r="AZ905" i="64" s="1"/>
  <c r="K3045" i="64"/>
  <c r="L3045" i="64"/>
  <c r="M3045" i="64"/>
  <c r="N3045" i="64"/>
  <c r="O3045" i="64"/>
  <c r="P3045" i="64"/>
  <c r="K2976" i="64"/>
  <c r="L2976" i="64"/>
  <c r="M2976" i="64"/>
  <c r="N2976" i="64"/>
  <c r="O2976" i="64"/>
  <c r="P2976" i="64"/>
  <c r="L2998" i="64"/>
  <c r="M2998" i="64"/>
  <c r="N2998" i="64"/>
  <c r="O2998" i="64"/>
  <c r="P2998" i="64"/>
  <c r="K2998" i="64"/>
  <c r="K2894" i="64"/>
  <c r="L2894" i="64"/>
  <c r="M2894" i="64"/>
  <c r="N2894" i="64"/>
  <c r="O2894" i="64"/>
  <c r="P2894" i="64"/>
  <c r="K2511" i="64"/>
  <c r="L2511" i="64"/>
  <c r="M2511" i="64"/>
  <c r="N2511" i="64"/>
  <c r="O2511" i="64"/>
  <c r="P2511" i="64"/>
  <c r="K2512" i="64"/>
  <c r="L2512" i="64"/>
  <c r="M2512" i="64"/>
  <c r="N2512" i="64"/>
  <c r="O2512" i="64"/>
  <c r="P2512" i="64"/>
  <c r="K2427" i="64"/>
  <c r="L2427" i="64"/>
  <c r="M2427" i="64"/>
  <c r="N2427" i="64"/>
  <c r="O2427" i="64"/>
  <c r="P2427" i="64"/>
  <c r="K2404" i="64"/>
  <c r="L2404" i="64"/>
  <c r="M2404" i="64"/>
  <c r="N2404" i="64"/>
  <c r="O2404" i="64"/>
  <c r="P2404" i="64"/>
  <c r="K1492" i="64"/>
  <c r="L1492" i="64"/>
  <c r="M1492" i="64"/>
  <c r="N1492" i="64"/>
  <c r="O1492" i="64"/>
  <c r="P1492" i="64"/>
  <c r="P1100" i="64"/>
  <c r="K1110" i="64"/>
  <c r="L1110" i="64"/>
  <c r="M1110" i="64"/>
  <c r="N1110" i="64"/>
  <c r="O1110" i="64"/>
  <c r="P1110" i="64"/>
  <c r="P2902" i="64"/>
  <c r="K687" i="64"/>
  <c r="P687" i="64"/>
  <c r="L664" i="64"/>
  <c r="M664" i="64"/>
  <c r="N664" i="64"/>
  <c r="O664" i="64"/>
  <c r="P664" i="64"/>
  <c r="K664" i="64"/>
  <c r="CJ2532" i="64"/>
  <c r="CJ2533" i="64" s="1"/>
  <c r="CK2521" i="64"/>
  <c r="K99" i="64"/>
  <c r="L99" i="64"/>
  <c r="M99" i="64"/>
  <c r="N99" i="64"/>
  <c r="O99" i="64"/>
  <c r="P99" i="64"/>
  <c r="K585" i="64"/>
  <c r="L585" i="64"/>
  <c r="M585" i="64"/>
  <c r="N585" i="64"/>
  <c r="O585" i="64"/>
  <c r="P585" i="64"/>
  <c r="K1001" i="64"/>
  <c r="L1001" i="64"/>
  <c r="M1001" i="64"/>
  <c r="N1001" i="64"/>
  <c r="O1001" i="64"/>
  <c r="P1001" i="64"/>
  <c r="K1913" i="64"/>
  <c r="L1913" i="64"/>
  <c r="M1913" i="64"/>
  <c r="N1913" i="64"/>
  <c r="O1913" i="64"/>
  <c r="P1913" i="64"/>
  <c r="BP1836" i="64" a="1"/>
  <c r="CG1023" i="64" a="1"/>
  <c r="BP27" i="1413" l="1"/>
  <c r="BQ23" i="1413" s="1"/>
  <c r="BO48" i="1413"/>
  <c r="N52" i="1413"/>
  <c r="BN53" i="1413"/>
  <c r="BN57" i="1413"/>
  <c r="BN18" i="861" s="1"/>
  <c r="BM63" i="1413"/>
  <c r="BM91" i="861" s="1"/>
  <c r="BO51" i="1413"/>
  <c r="BO39" i="1413"/>
  <c r="BO90" i="861" s="1"/>
  <c r="BQ717" i="64"/>
  <c r="BQ718" i="64" s="1"/>
  <c r="BP1836" i="64"/>
  <c r="BQ1831" i="64"/>
  <c r="BP1800" i="64"/>
  <c r="BQ1795" i="64"/>
  <c r="BQ1796" i="64" s="1"/>
  <c r="BC632" i="64"/>
  <c r="BC618" i="64"/>
  <c r="BC622" i="64" s="1"/>
  <c r="BC616" i="64"/>
  <c r="BC626" i="64" s="1"/>
  <c r="BQ3218" i="64"/>
  <c r="BR3213" i="64"/>
  <c r="CG1023" i="64"/>
  <c r="CF1705" i="64"/>
  <c r="CG1701" i="64" s="1"/>
  <c r="CF1707" i="64"/>
  <c r="CH1022" i="64" a="1"/>
  <c r="CH1022" i="64" s="1"/>
  <c r="BI2163" i="64"/>
  <c r="BH2164" i="64"/>
  <c r="BS453" i="64"/>
  <c r="BS457" i="64" s="1"/>
  <c r="BR459" i="64"/>
  <c r="BA898" i="64"/>
  <c r="AZ906" i="64"/>
  <c r="AZ913" i="64"/>
  <c r="K2519" i="64"/>
  <c r="L2519" i="64"/>
  <c r="M2519" i="64"/>
  <c r="N2519" i="64"/>
  <c r="O2519" i="64"/>
  <c r="P2519" i="64"/>
  <c r="K2520" i="64"/>
  <c r="L2520" i="64"/>
  <c r="M2520" i="64"/>
  <c r="N2520" i="64"/>
  <c r="O2520" i="64"/>
  <c r="P2520" i="64"/>
  <c r="K2529" i="64"/>
  <c r="L2529" i="64"/>
  <c r="M2529" i="64"/>
  <c r="N2529" i="64"/>
  <c r="O2529" i="64"/>
  <c r="P2529" i="64"/>
  <c r="K2528" i="64"/>
  <c r="L2528" i="64"/>
  <c r="M2528" i="64"/>
  <c r="N2528" i="64"/>
  <c r="O2528" i="64"/>
  <c r="P2528" i="64"/>
  <c r="CK2530" i="64"/>
  <c r="CK2532" i="64" s="1"/>
  <c r="CK2533" i="64" s="1"/>
  <c r="K105" i="64"/>
  <c r="L105" i="64"/>
  <c r="M105" i="64"/>
  <c r="N105" i="64"/>
  <c r="O105" i="64"/>
  <c r="P105" i="64"/>
  <c r="CH1023" i="64" a="1"/>
  <c r="BP33" i="1413" l="1"/>
  <c r="BP16" i="861" s="1"/>
  <c r="BP28" i="1413"/>
  <c r="BQ26" i="1413"/>
  <c r="BN61" i="1413"/>
  <c r="BN59" i="861" s="1"/>
  <c r="N57" i="1413"/>
  <c r="N18" i="861" s="1"/>
  <c r="O48" i="1413"/>
  <c r="N53" i="1413"/>
  <c r="BO52" i="1413"/>
  <c r="BQ724" i="64"/>
  <c r="BQ719" i="64"/>
  <c r="BR714" i="64"/>
  <c r="BP1838" i="64"/>
  <c r="BQ1832" i="64"/>
  <c r="BQ1834" i="64" s="1"/>
  <c r="BQ1798" i="64"/>
  <c r="BG24" i="861"/>
  <c r="BC628" i="64"/>
  <c r="BC639" i="64" s="1"/>
  <c r="BC636" i="64"/>
  <c r="BC640" i="64" s="1"/>
  <c r="BD608" i="64"/>
  <c r="BR3216" i="64"/>
  <c r="BR3217" i="64" s="1"/>
  <c r="CH1023" i="64"/>
  <c r="CG1705" i="64"/>
  <c r="CH1701" i="64" s="1"/>
  <c r="CG1707" i="64"/>
  <c r="CI1022" i="64" a="1"/>
  <c r="CI1022" i="64" s="1"/>
  <c r="BJ2163" i="64"/>
  <c r="BI2164" i="64"/>
  <c r="BT453" i="64"/>
  <c r="BT457" i="64" s="1"/>
  <c r="BS459" i="64"/>
  <c r="AZ918" i="64"/>
  <c r="BA909" i="64"/>
  <c r="AZ914" i="64"/>
  <c r="BA901" i="64"/>
  <c r="BA910" i="64" s="1"/>
  <c r="BA912" i="64" s="1"/>
  <c r="BA902" i="64" s="1"/>
  <c r="BA904" i="64" s="1"/>
  <c r="BA905" i="64" s="1"/>
  <c r="K2521" i="64"/>
  <c r="L2521" i="64"/>
  <c r="M2521" i="64"/>
  <c r="N2521" i="64"/>
  <c r="O2521" i="64"/>
  <c r="P2521" i="64"/>
  <c r="BQ1836" i="64" a="1"/>
  <c r="CI1023" i="64" a="1"/>
  <c r="BP49" i="1413" l="1"/>
  <c r="BP51" i="1413" s="1"/>
  <c r="BP37" i="1413"/>
  <c r="BP69" i="861" s="1"/>
  <c r="BQ27" i="1413"/>
  <c r="BR23" i="1413" s="1"/>
  <c r="BO53" i="1413"/>
  <c r="BO57" i="1413"/>
  <c r="BO18" i="861" s="1"/>
  <c r="BP48" i="1413"/>
  <c r="N61" i="1413"/>
  <c r="N59" i="861" s="1"/>
  <c r="BN63" i="1413"/>
  <c r="BN91" i="861" s="1"/>
  <c r="N63" i="1413"/>
  <c r="N91" i="861" s="1"/>
  <c r="BP39" i="1413"/>
  <c r="BP90" i="861" s="1"/>
  <c r="BR717" i="64"/>
  <c r="BR718" i="64" s="1"/>
  <c r="BQ1836" i="64"/>
  <c r="BR1831" i="64"/>
  <c r="BQ1800" i="64"/>
  <c r="BR1795" i="64"/>
  <c r="BR1796" i="64" s="1"/>
  <c r="BC641" i="64"/>
  <c r="BD609" i="64"/>
  <c r="BR3218" i="64"/>
  <c r="BS3213" i="64"/>
  <c r="CI1023" i="64"/>
  <c r="CJ1022" i="64" a="1"/>
  <c r="CJ1022" i="64" s="1"/>
  <c r="CH1705" i="64"/>
  <c r="CI1701" i="64" s="1"/>
  <c r="CH1707" i="64"/>
  <c r="BK2163" i="64"/>
  <c r="BJ2164" i="64"/>
  <c r="BU453" i="64"/>
  <c r="BU457" i="64" s="1"/>
  <c r="BT459" i="64"/>
  <c r="BB898" i="64"/>
  <c r="BB901" i="64" s="1"/>
  <c r="BB910" i="64" s="1"/>
  <c r="BB912" i="64" s="1"/>
  <c r="BB902" i="64" s="1"/>
  <c r="BB904" i="64" s="1"/>
  <c r="BB905" i="64" s="1"/>
  <c r="BA906" i="64"/>
  <c r="BA913" i="64"/>
  <c r="K2530" i="64"/>
  <c r="L2530" i="64"/>
  <c r="M2530" i="64"/>
  <c r="N2530" i="64"/>
  <c r="O2530" i="64"/>
  <c r="P2530" i="64"/>
  <c r="CJ1023" i="64" a="1"/>
  <c r="BQ33" i="1413" l="1"/>
  <c r="BQ16" i="861" s="1"/>
  <c r="BQ28" i="1413"/>
  <c r="BR26" i="1413"/>
  <c r="BP52" i="1413"/>
  <c r="BO61" i="1413"/>
  <c r="BO59" i="861" s="1"/>
  <c r="BR724" i="64"/>
  <c r="BR719" i="64"/>
  <c r="BS714" i="64"/>
  <c r="BQ1838" i="64"/>
  <c r="BR1832" i="64"/>
  <c r="BR1834" i="64" s="1"/>
  <c r="BR1798" i="64"/>
  <c r="BD632" i="64"/>
  <c r="BD618" i="64"/>
  <c r="BD622" i="64" s="1"/>
  <c r="BC642" i="64"/>
  <c r="BD616" i="64"/>
  <c r="BD626" i="64" s="1"/>
  <c r="BS3216" i="64"/>
  <c r="BS3217" i="64" s="1"/>
  <c r="CJ1023" i="64"/>
  <c r="CK1022" i="64" a="1"/>
  <c r="CK1022" i="64" s="1"/>
  <c r="CL1022" i="64" s="1" a="1"/>
  <c r="CL1022" i="64" s="1"/>
  <c r="CI1705" i="64"/>
  <c r="CJ1701" i="64" s="1"/>
  <c r="CI1707" i="64"/>
  <c r="BL2163" i="64"/>
  <c r="BK2164" i="64"/>
  <c r="BV453" i="64"/>
  <c r="BV457" i="64" s="1"/>
  <c r="BU459" i="64"/>
  <c r="BA918" i="64"/>
  <c r="BB909" i="64"/>
  <c r="BB913" i="64" s="1"/>
  <c r="BA914" i="64"/>
  <c r="BB906" i="64"/>
  <c r="BC898" i="64"/>
  <c r="BC901" i="64" s="1"/>
  <c r="M905" i="64"/>
  <c r="K2532" i="64"/>
  <c r="K2533" i="64" s="1"/>
  <c r="L2532" i="64"/>
  <c r="L2533" i="64" s="1"/>
  <c r="M2532" i="64"/>
  <c r="M2533" i="64" s="1"/>
  <c r="N2532" i="64"/>
  <c r="N2533" i="64" s="1"/>
  <c r="O2532" i="64"/>
  <c r="O2533" i="64" s="1"/>
  <c r="P2532" i="64"/>
  <c r="P2533" i="64" s="1"/>
  <c r="BR1836" i="64" a="1"/>
  <c r="CL1023" i="64" a="1"/>
  <c r="BQ37" i="1413" l="1"/>
  <c r="BQ69" i="861" s="1"/>
  <c r="BQ49" i="1413"/>
  <c r="BQ51" i="1413" s="1"/>
  <c r="BR27" i="1413"/>
  <c r="BR33" i="1413" s="1"/>
  <c r="BR16" i="861" s="1"/>
  <c r="BO63" i="1413"/>
  <c r="BO91" i="861" s="1"/>
  <c r="BP57" i="1413"/>
  <c r="BP18" i="861" s="1"/>
  <c r="BQ48" i="1413"/>
  <c r="BP53" i="1413"/>
  <c r="BS717" i="64"/>
  <c r="BS718" i="64" s="1"/>
  <c r="BR1836" i="64"/>
  <c r="BS1831" i="64"/>
  <c r="BR1800" i="64"/>
  <c r="BS1795" i="64"/>
  <c r="BS1796" i="64" s="1"/>
  <c r="BH24" i="861"/>
  <c r="BD628" i="64"/>
  <c r="BD639" i="64" s="1"/>
  <c r="BD636" i="64"/>
  <c r="BD640" i="64" s="1"/>
  <c r="BE608" i="64"/>
  <c r="BS3218" i="64"/>
  <c r="BT3213" i="64"/>
  <c r="CL1023" i="64"/>
  <c r="CJ1705" i="64"/>
  <c r="CK1701" i="64" s="1"/>
  <c r="CJ1707" i="64"/>
  <c r="BM2163" i="64"/>
  <c r="BL2164" i="64"/>
  <c r="BW453" i="64"/>
  <c r="BW457" i="64" s="1"/>
  <c r="BV459" i="64"/>
  <c r="N898" i="64"/>
  <c r="BC910" i="64"/>
  <c r="BB918" i="64"/>
  <c r="BC909" i="64"/>
  <c r="BB914" i="64"/>
  <c r="M913" i="64"/>
  <c r="N909" i="64" s="1"/>
  <c r="CK1023" i="64" a="1"/>
  <c r="BR28" i="1413" l="1"/>
  <c r="BS23" i="1413"/>
  <c r="BQ39" i="1413"/>
  <c r="BQ90" i="861" s="1"/>
  <c r="BR49" i="1413"/>
  <c r="BR37" i="1413"/>
  <c r="BR69" i="861" s="1"/>
  <c r="BS26" i="1413"/>
  <c r="BS27" i="1413" s="1"/>
  <c r="BQ52" i="1413"/>
  <c r="BP61" i="1413"/>
  <c r="BP59" i="861" s="1"/>
  <c r="BS724" i="64"/>
  <c r="BS719" i="64"/>
  <c r="BT714" i="64"/>
  <c r="BR1838" i="64"/>
  <c r="BS1832" i="64"/>
  <c r="BS1834" i="64" s="1"/>
  <c r="BS1798" i="64"/>
  <c r="BD641" i="64"/>
  <c r="BE609" i="64"/>
  <c r="BT3216" i="64"/>
  <c r="BT3217" i="64" s="1"/>
  <c r="CK1023" i="64"/>
  <c r="CK1705" i="64"/>
  <c r="CL1701" i="64" s="1"/>
  <c r="CK1707" i="64"/>
  <c r="BN2163" i="64"/>
  <c r="BM2164" i="64"/>
  <c r="BX453" i="64"/>
  <c r="BX457" i="64" s="1"/>
  <c r="BW459" i="64"/>
  <c r="BC912" i="64"/>
  <c r="BC902" i="64" s="1"/>
  <c r="BC904" i="64" s="1"/>
  <c r="BC905" i="64" s="1"/>
  <c r="B2459" i="64"/>
  <c r="B1418" i="64"/>
  <c r="B1749" i="64"/>
  <c r="BS1836" i="64" a="1"/>
  <c r="BS33" i="1413" l="1"/>
  <c r="BS16" i="861" s="1"/>
  <c r="BS28" i="1413"/>
  <c r="BT23" i="1413"/>
  <c r="BP63" i="1413"/>
  <c r="BP91" i="861" s="1"/>
  <c r="BR48" i="1413"/>
  <c r="BQ53" i="1413"/>
  <c r="BQ57" i="1413"/>
  <c r="BQ18" i="861" s="1"/>
  <c r="BR39" i="1413"/>
  <c r="BR90" i="861" s="1"/>
  <c r="BR51" i="1413"/>
  <c r="BT717" i="64"/>
  <c r="BT718" i="64" s="1"/>
  <c r="BS1836" i="64"/>
  <c r="BT1831" i="64"/>
  <c r="BS1800" i="64"/>
  <c r="BT1795" i="64"/>
  <c r="BT1796" i="64" s="1"/>
  <c r="BE632" i="64"/>
  <c r="BE618" i="64"/>
  <c r="BE622" i="64" s="1"/>
  <c r="BD642" i="64"/>
  <c r="BE616" i="64"/>
  <c r="BE626" i="64" s="1"/>
  <c r="BT3218" i="64"/>
  <c r="BU3213" i="64"/>
  <c r="CL1705" i="64"/>
  <c r="CL1707" i="64"/>
  <c r="BO2163" i="64"/>
  <c r="BN2164" i="64"/>
  <c r="N2164" i="64" s="1"/>
  <c r="N2163" i="64"/>
  <c r="BY453" i="64"/>
  <c r="BY457" i="64" s="1"/>
  <c r="BX459" i="64"/>
  <c r="BC913" i="64"/>
  <c r="BD909" i="64" s="1"/>
  <c r="BC906" i="64"/>
  <c r="BD898" i="64"/>
  <c r="BD901" i="64" s="1"/>
  <c r="BQ61" i="1413" l="1"/>
  <c r="BQ59" i="861" s="1"/>
  <c r="BR52" i="1413"/>
  <c r="BT26" i="1413"/>
  <c r="BT27" i="1413" s="1"/>
  <c r="BS37" i="1413"/>
  <c r="BS69" i="861" s="1"/>
  <c r="BS49" i="1413"/>
  <c r="BT724" i="64"/>
  <c r="BT719" i="64"/>
  <c r="BU714" i="64"/>
  <c r="BS1838" i="64"/>
  <c r="BT1832" i="64"/>
  <c r="BT1834" i="64" s="1"/>
  <c r="BT1798" i="64"/>
  <c r="BI24" i="861"/>
  <c r="BE628" i="64"/>
  <c r="BE639" i="64" s="1"/>
  <c r="BE636" i="64"/>
  <c r="BE640" i="64" s="1"/>
  <c r="BF608" i="64"/>
  <c r="BU3216" i="64"/>
  <c r="BU3217" i="64" s="1"/>
  <c r="P1705" i="64"/>
  <c r="J1707" i="64"/>
  <c r="M1707" i="64"/>
  <c r="N1707" i="64"/>
  <c r="O1707" i="64"/>
  <c r="P1707" i="64"/>
  <c r="BP2163" i="64"/>
  <c r="BO2164" i="64"/>
  <c r="BZ453" i="64"/>
  <c r="BZ457" i="64" s="1"/>
  <c r="BY459" i="64"/>
  <c r="BC914" i="64"/>
  <c r="BC918" i="64"/>
  <c r="BD910" i="64"/>
  <c r="BT1836" i="64" a="1"/>
  <c r="BS51" i="1413" l="1"/>
  <c r="BS39" i="1413"/>
  <c r="BS90" i="861" s="1"/>
  <c r="BT33" i="1413"/>
  <c r="BT16" i="861" s="1"/>
  <c r="BU23" i="1413"/>
  <c r="BT28" i="1413"/>
  <c r="BR57" i="1413"/>
  <c r="BR18" i="861" s="1"/>
  <c r="BR53" i="1413"/>
  <c r="BS48" i="1413"/>
  <c r="BQ63" i="1413"/>
  <c r="BQ91" i="861" s="1"/>
  <c r="BU717" i="64"/>
  <c r="BU718" i="64" s="1"/>
  <c r="BT1836" i="64"/>
  <c r="BU1831" i="64"/>
  <c r="BT1800" i="64"/>
  <c r="BU1795" i="64"/>
  <c r="BU1796" i="64" s="1"/>
  <c r="BE641" i="64"/>
  <c r="BF609" i="64"/>
  <c r="BV3213" i="64"/>
  <c r="BU3218" i="64"/>
  <c r="J1390" i="64"/>
  <c r="BQ2163" i="64"/>
  <c r="BP2164" i="64"/>
  <c r="BZ459" i="64"/>
  <c r="BD912"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H1" i="69"/>
  <c r="BS52" i="1413" l="1"/>
  <c r="BR61" i="1413"/>
  <c r="BR59" i="861" s="1"/>
  <c r="BU26" i="1413"/>
  <c r="BU27" i="1413" s="1"/>
  <c r="BT49" i="1413"/>
  <c r="BT37" i="1413"/>
  <c r="BT69" i="861" s="1"/>
  <c r="BU724" i="64"/>
  <c r="BU719" i="64"/>
  <c r="BV714" i="64"/>
  <c r="BT1838" i="64"/>
  <c r="BU1832" i="64"/>
  <c r="BU1834" i="64" s="1"/>
  <c r="BU1798" i="64"/>
  <c r="BF632" i="64"/>
  <c r="BF618" i="64"/>
  <c r="BF622" i="64" s="1"/>
  <c r="BE642" i="64"/>
  <c r="BF616" i="64"/>
  <c r="BF626" i="64" s="1"/>
  <c r="BV3216" i="64"/>
  <c r="BV3217" i="64" s="1"/>
  <c r="BR2163" i="64"/>
  <c r="BQ2164" i="64"/>
  <c r="CA453" i="64"/>
  <c r="CA457" i="64" s="1"/>
  <c r="O457" i="64"/>
  <c r="P453" i="64" s="1"/>
  <c r="BD902" i="64"/>
  <c r="BD904" i="64" s="1"/>
  <c r="BD905" i="64" s="1"/>
  <c r="BD913" i="64"/>
  <c r="I1" i="69"/>
  <c r="G1" i="69"/>
  <c r="P2" i="69"/>
  <c r="H130" i="69" s="1"/>
  <c r="Q1" i="69"/>
  <c r="BU1836" i="64" a="1"/>
  <c r="BT39" i="1413" l="1"/>
  <c r="BT90" i="861" s="1"/>
  <c r="BT51" i="1413"/>
  <c r="BU28" i="1413"/>
  <c r="BV23" i="1413"/>
  <c r="BU33" i="1413"/>
  <c r="BU16" i="861" s="1"/>
  <c r="BR63" i="1413"/>
  <c r="BR91" i="861" s="1"/>
  <c r="BS53" i="1413"/>
  <c r="BT48" i="1413"/>
  <c r="BS57" i="1413"/>
  <c r="BS18" i="861" s="1"/>
  <c r="BV717" i="64"/>
  <c r="BV718" i="64" s="1"/>
  <c r="BU1836" i="64"/>
  <c r="BV1831" i="64"/>
  <c r="BV1795" i="64"/>
  <c r="BV1796" i="64" s="1"/>
  <c r="BU1800" i="64"/>
  <c r="BJ24" i="861"/>
  <c r="BF628" i="64"/>
  <c r="BF639" i="64" s="1"/>
  <c r="BF636" i="64"/>
  <c r="BF640" i="64" s="1"/>
  <c r="BG608" i="64"/>
  <c r="BW3213" i="64"/>
  <c r="BV3218" i="64"/>
  <c r="BS2163" i="64"/>
  <c r="BR2164" i="64"/>
  <c r="CA459" i="64"/>
  <c r="CB453" i="64"/>
  <c r="CB457" i="64" s="1"/>
  <c r="BD918" i="64"/>
  <c r="BE909" i="64"/>
  <c r="BD914" i="64"/>
  <c r="BD906" i="64"/>
  <c r="BE898" i="64"/>
  <c r="BE901"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BU37" i="1413" l="1"/>
  <c r="BU69" i="861" s="1"/>
  <c r="BU49" i="1413"/>
  <c r="BV26" i="1413"/>
  <c r="BV27" i="1413" s="1"/>
  <c r="BS61" i="1413"/>
  <c r="BS59" i="861" s="1"/>
  <c r="BT52" i="1413"/>
  <c r="BV724" i="64"/>
  <c r="BV719" i="64"/>
  <c r="BW714" i="64"/>
  <c r="BU1838" i="64"/>
  <c r="BV1832" i="64"/>
  <c r="BV1834" i="64" s="1"/>
  <c r="BF641" i="64"/>
  <c r="BG609" i="64"/>
  <c r="BW3216" i="64"/>
  <c r="BW3217" i="64" s="1"/>
  <c r="BT2163" i="64"/>
  <c r="BS2164" i="64"/>
  <c r="CB459" i="64"/>
  <c r="CC453" i="64"/>
  <c r="CC457" i="64" s="1"/>
  <c r="BE910" i="64"/>
  <c r="T2188" i="64" a="1"/>
  <c r="T2188" i="64" s="1"/>
  <c r="T2224" i="64" a="1"/>
  <c r="T2224" i="64" s="1"/>
  <c r="T2116" i="64" a="1"/>
  <c r="T2116" i="64" s="1"/>
  <c r="T2816" i="64" a="1"/>
  <c r="T2816" i="64" s="1"/>
  <c r="T2081" i="64" a="1"/>
  <c r="T2081" i="64" s="1"/>
  <c r="T2850" i="64" a="1"/>
  <c r="T2850" i="64" s="1"/>
  <c r="T749" i="64" a="1"/>
  <c r="T749" i="64" s="1"/>
  <c r="T755" i="64" a="1"/>
  <c r="T755" i="64" s="1"/>
  <c r="T2456" i="64" a="1"/>
  <c r="T2456" i="64" s="1"/>
  <c r="T2366" i="64" a="1"/>
  <c r="T2366" i="64" s="1"/>
  <c r="T1746" i="64" a="1"/>
  <c r="T1746" i="64" s="1"/>
  <c r="T1071" i="64" a="1"/>
  <c r="T1071" i="64" s="1"/>
  <c r="T234" i="64" a="1"/>
  <c r="T234" i="64" s="1"/>
  <c r="T44" i="64" a="1"/>
  <c r="T44" i="64" s="1"/>
  <c r="T219" i="64" a="1"/>
  <c r="T219" i="64" s="1"/>
  <c r="T288" i="64" a="1"/>
  <c r="T288" i="64" s="1"/>
  <c r="T218" i="64" a="1"/>
  <c r="T218" i="64" s="1"/>
  <c r="T1415" i="64" a="1"/>
  <c r="T1415"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914" i="64" a="1"/>
  <c r="T1914" i="64" s="1"/>
  <c r="T1049" i="64" a="1"/>
  <c r="T1049" i="64" s="1"/>
  <c r="T1938" i="64" a="1"/>
  <c r="T1938" i="64" s="1"/>
  <c r="T1047" i="64" a="1"/>
  <c r="T1047" i="64" s="1"/>
  <c r="T2377" i="64" a="1"/>
  <c r="T2377" i="64" s="1"/>
  <c r="T2480" i="64" a="1"/>
  <c r="T2480" i="64" s="1"/>
  <c r="T1936" i="64" a="1"/>
  <c r="T1936" i="64" s="1"/>
  <c r="T2053" i="64" a="1"/>
  <c r="T2053" i="64" s="1"/>
  <c r="T2371" i="64" a="1"/>
  <c r="T2371" i="64" s="1"/>
  <c r="T2055" i="64" a="1"/>
  <c r="T2055" i="64" s="1"/>
  <c r="T2482" i="64" a="1"/>
  <c r="T2482" i="64" s="1"/>
  <c r="T1960" i="64" a="1"/>
  <c r="T1960" i="64" s="1"/>
  <c r="T2481" i="64" a="1"/>
  <c r="T2370" i="64" a="1"/>
  <c r="BV1836" i="64" a="1"/>
  <c r="T1072" i="64" a="1"/>
  <c r="T2054" i="64" a="1"/>
  <c r="T2457" i="64" a="1"/>
  <c r="T1937" i="64" a="1"/>
  <c r="T2082" i="64" a="1"/>
  <c r="T2117" i="64" a="1"/>
  <c r="T2225" i="64" a="1"/>
  <c r="T2189" i="64" a="1"/>
  <c r="T1747" i="64" a="1"/>
  <c r="T1416" i="64" a="1"/>
  <c r="T1961" i="64" a="1"/>
  <c r="BW23" i="1413" l="1"/>
  <c r="BV28" i="1413"/>
  <c r="BV33" i="1413"/>
  <c r="BV16" i="861" s="1"/>
  <c r="BT53" i="1413"/>
  <c r="BT57" i="1413"/>
  <c r="BT18" i="861" s="1"/>
  <c r="BU48" i="1413"/>
  <c r="BS63" i="1413"/>
  <c r="BS91" i="861" s="1"/>
  <c r="BU51" i="1413"/>
  <c r="BU39" i="1413"/>
  <c r="BU90" i="861" s="1"/>
  <c r="BW717" i="64"/>
  <c r="BW718" i="64" s="1"/>
  <c r="BV1836" i="64"/>
  <c r="BW1831" i="64"/>
  <c r="BV1798" i="64"/>
  <c r="BG632" i="64"/>
  <c r="BG618" i="64"/>
  <c r="BG622" i="64" s="1"/>
  <c r="BF642" i="64"/>
  <c r="BG616" i="64"/>
  <c r="BG626" i="64" s="1"/>
  <c r="BX3213" i="64"/>
  <c r="BW3218" i="64"/>
  <c r="T2457" i="64"/>
  <c r="T1747" i="64"/>
  <c r="T1416" i="64"/>
  <c r="BU2163" i="64"/>
  <c r="BT2164" i="64"/>
  <c r="CC459" i="64"/>
  <c r="CD453" i="64"/>
  <c r="CD457" i="64" s="1"/>
  <c r="BE912" i="64"/>
  <c r="T220" i="64"/>
  <c r="T2481" i="64"/>
  <c r="T2225" i="64"/>
  <c r="T2082" i="64"/>
  <c r="T2189" i="64"/>
  <c r="T2117" i="64"/>
  <c r="T2054" i="64"/>
  <c r="T1937" i="64"/>
  <c r="T1961" i="64"/>
  <c r="T2370" i="64"/>
  <c r="T1072" i="64"/>
  <c r="T235" i="64" a="1"/>
  <c r="T235" i="64" s="1"/>
  <c r="U2224" i="64" a="1"/>
  <c r="U2224" i="64" s="1"/>
  <c r="U2188" i="64" a="1"/>
  <c r="U2188" i="64" s="1"/>
  <c r="U2116" i="64" a="1"/>
  <c r="U2116" i="64" s="1"/>
  <c r="T2824" i="64"/>
  <c r="U2816" i="64" a="1"/>
  <c r="U2816" i="64" s="1"/>
  <c r="U2081" i="64" a="1"/>
  <c r="U2081" i="64" s="1"/>
  <c r="U2850" i="64" a="1"/>
  <c r="U2850" i="64" s="1"/>
  <c r="U2053" i="64" a="1"/>
  <c r="U2053" i="64" s="1"/>
  <c r="U219" i="64" a="1"/>
  <c r="U219" i="64" s="1"/>
  <c r="U1960" i="64" a="1"/>
  <c r="U1960" i="64" s="1"/>
  <c r="U2456" i="64" a="1"/>
  <c r="U2456" i="64" s="1"/>
  <c r="U2377" i="64" a="1"/>
  <c r="U2377" i="64" s="1"/>
  <c r="U2055" i="64" a="1"/>
  <c r="U2055" i="64" s="1"/>
  <c r="U1049" i="64" a="1"/>
  <c r="U1049" i="64" s="1"/>
  <c r="U1936" i="64" a="1"/>
  <c r="U1936" i="64" s="1"/>
  <c r="U1415" i="64" a="1"/>
  <c r="U1415" i="64" s="1"/>
  <c r="U218" i="64" a="1"/>
  <c r="U218" i="64" s="1"/>
  <c r="U288" i="64" a="1"/>
  <c r="U288" i="64" s="1"/>
  <c r="U1746" i="64" a="1"/>
  <c r="U1746" i="64" s="1"/>
  <c r="U755" i="64" a="1"/>
  <c r="U755" i="64" s="1"/>
  <c r="U234" i="64" a="1"/>
  <c r="U234" i="64" s="1"/>
  <c r="U2366" i="64" a="1"/>
  <c r="U2366" i="64" s="1"/>
  <c r="U749" i="64" a="1"/>
  <c r="U749" i="64" s="1"/>
  <c r="U1047" i="64" a="1"/>
  <c r="U1047" i="64" s="1"/>
  <c r="U1938" i="64" a="1"/>
  <c r="U1938" i="64" s="1"/>
  <c r="U44" i="64" a="1"/>
  <c r="U44" i="64" s="1"/>
  <c r="U2371" i="64" a="1"/>
  <c r="U2371" i="64" s="1"/>
  <c r="U1914" i="64" a="1"/>
  <c r="U1914" i="64" s="1"/>
  <c r="U2482" i="64" a="1"/>
  <c r="U2482" i="64" s="1"/>
  <c r="U1071" i="64" a="1"/>
  <c r="U1071" i="64" s="1"/>
  <c r="U2480" i="64" a="1"/>
  <c r="U2480"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2481" i="64" a="1"/>
  <c r="U2189" i="64" a="1"/>
  <c r="U2370" i="64" a="1"/>
  <c r="U1416" i="64" a="1"/>
  <c r="U1961" i="64" a="1"/>
  <c r="U2054" i="64" a="1"/>
  <c r="U2117" i="64" a="1"/>
  <c r="U2082" i="64" a="1"/>
  <c r="U1747" i="64" a="1"/>
  <c r="U2225" i="64" a="1"/>
  <c r="U2457" i="64" a="1"/>
  <c r="U1937" i="64" a="1"/>
  <c r="U1072" i="64" a="1"/>
  <c r="BU52" i="1413" l="1"/>
  <c r="BT61" i="1413"/>
  <c r="BT59" i="861" s="1"/>
  <c r="BV37" i="1413"/>
  <c r="BV69" i="861" s="1"/>
  <c r="BV49" i="1413"/>
  <c r="BW26" i="1413"/>
  <c r="BW27" i="1413" s="1"/>
  <c r="BW724" i="64"/>
  <c r="BW719" i="64"/>
  <c r="BX714" i="64"/>
  <c r="BV1838" i="64"/>
  <c r="BW1832" i="64"/>
  <c r="BW1834" i="64" s="1"/>
  <c r="BV1800" i="64"/>
  <c r="BW1795" i="64"/>
  <c r="BW1796" i="64" s="1"/>
  <c r="BK24" i="861"/>
  <c r="BG628" i="64"/>
  <c r="BG639" i="64" s="1"/>
  <c r="BG636" i="64"/>
  <c r="BG640" i="64" s="1"/>
  <c r="BH608" i="64"/>
  <c r="BX3216" i="64"/>
  <c r="BX3217" i="64" s="1"/>
  <c r="U2457" i="64"/>
  <c r="U1747" i="64"/>
  <c r="U1416" i="64"/>
  <c r="BV2163" i="64"/>
  <c r="BU2164" i="64"/>
  <c r="CD459" i="64"/>
  <c r="CE453" i="64"/>
  <c r="CE457" i="64" s="1"/>
  <c r="BE902" i="64"/>
  <c r="BE904" i="64" s="1"/>
  <c r="BE905" i="64" s="1"/>
  <c r="BE913" i="64"/>
  <c r="U220" i="64"/>
  <c r="U2481" i="64"/>
  <c r="T2125" i="64"/>
  <c r="U2117" i="64"/>
  <c r="U2189" i="64"/>
  <c r="U2225" i="64"/>
  <c r="U2082" i="64"/>
  <c r="U2054" i="64"/>
  <c r="U1937" i="64"/>
  <c r="U1961" i="64"/>
  <c r="U2370" i="64"/>
  <c r="U1072" i="64"/>
  <c r="U235" i="64" a="1"/>
  <c r="U235" i="64" s="1"/>
  <c r="V235" i="64" s="1" a="1"/>
  <c r="V235" i="64" s="1"/>
  <c r="U2824" i="64"/>
  <c r="V2188" i="64" a="1"/>
  <c r="V2188" i="64" s="1"/>
  <c r="V2224" i="64" a="1"/>
  <c r="V2224" i="64" s="1"/>
  <c r="V2116" i="64" a="1"/>
  <c r="V2116" i="64" s="1"/>
  <c r="V2816" i="64" a="1"/>
  <c r="V2816" i="64" s="1"/>
  <c r="V2081" i="64" a="1"/>
  <c r="V2081" i="64" s="1"/>
  <c r="V2850" i="64" a="1"/>
  <c r="V2850" i="64" s="1"/>
  <c r="V755" i="64" a="1"/>
  <c r="V755" i="64" s="1"/>
  <c r="V749" i="64" a="1"/>
  <c r="V749" i="64" s="1"/>
  <c r="V2456" i="64" a="1"/>
  <c r="V2456" i="64" s="1"/>
  <c r="V2366" i="64" a="1"/>
  <c r="V2366" i="64" s="1"/>
  <c r="V1746" i="64" a="1"/>
  <c r="V1746" i="64" s="1"/>
  <c r="Q161" i="69"/>
  <c r="P173" i="69"/>
  <c r="P175" i="69" s="1"/>
  <c r="V1071" i="64" a="1"/>
  <c r="V1071" i="64" s="1"/>
  <c r="V288" i="64" a="1"/>
  <c r="V288" i="64" s="1"/>
  <c r="V218" i="64" a="1"/>
  <c r="V218" i="64" s="1"/>
  <c r="V219" i="64" a="1"/>
  <c r="V219" i="64" s="1"/>
  <c r="V234" i="64" a="1"/>
  <c r="V234" i="64" s="1"/>
  <c r="V44" i="64" a="1"/>
  <c r="V44" i="64" s="1"/>
  <c r="V1415" i="64" a="1"/>
  <c r="V1415" i="64" s="1"/>
  <c r="V2053" i="64" a="1"/>
  <c r="V2053" i="64" s="1"/>
  <c r="V1960" i="64" a="1"/>
  <c r="V1960" i="64" s="1"/>
  <c r="V2055" i="64" a="1"/>
  <c r="V2055" i="64" s="1"/>
  <c r="V1049" i="64" a="1"/>
  <c r="V1049" i="64" s="1"/>
  <c r="V1936" i="64" a="1"/>
  <c r="V1936" i="64" s="1"/>
  <c r="V2377" i="64" a="1"/>
  <c r="V2377" i="64" s="1"/>
  <c r="V1938" i="64" a="1"/>
  <c r="V1938" i="64" s="1"/>
  <c r="V2480" i="64" a="1"/>
  <c r="V2480" i="64" s="1"/>
  <c r="V1914" i="64" a="1"/>
  <c r="V1914" i="64" s="1"/>
  <c r="V1047" i="64" a="1"/>
  <c r="V1047" i="64" s="1"/>
  <c r="V2371" i="64" a="1"/>
  <c r="V2371" i="64" s="1"/>
  <c r="V2482" i="64" a="1"/>
  <c r="V2482"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1937" i="64" a="1"/>
  <c r="V1961" i="64" a="1"/>
  <c r="V2370" i="64" a="1"/>
  <c r="V2082" i="64" a="1"/>
  <c r="V1416" i="64" a="1"/>
  <c r="V2457" i="64" a="1"/>
  <c r="V2117" i="64" a="1"/>
  <c r="V1747" i="64" a="1"/>
  <c r="V2189" i="64" a="1"/>
  <c r="V2481" i="64" a="1"/>
  <c r="V2225" i="64" a="1"/>
  <c r="BW1836" i="64" a="1"/>
  <c r="V1072" i="64" a="1"/>
  <c r="V2054" i="64" a="1"/>
  <c r="BX23" i="1413" l="1"/>
  <c r="BW28" i="1413"/>
  <c r="BW33" i="1413"/>
  <c r="BW16" i="861" s="1"/>
  <c r="BV51" i="1413"/>
  <c r="BV39" i="1413"/>
  <c r="BV90" i="861" s="1"/>
  <c r="BT63" i="1413"/>
  <c r="BT91" i="861" s="1"/>
  <c r="BU53" i="1413"/>
  <c r="BU57" i="1413"/>
  <c r="BU18" i="861" s="1"/>
  <c r="BV48" i="1413"/>
  <c r="BX717" i="64"/>
  <c r="BX718" i="64" s="1"/>
  <c r="BW1836" i="64"/>
  <c r="BX1831" i="64"/>
  <c r="BW1798" i="64"/>
  <c r="BG641" i="64"/>
  <c r="BH609" i="64"/>
  <c r="BY3213" i="64"/>
  <c r="BX3218" i="64"/>
  <c r="V2457" i="64"/>
  <c r="V1747" i="64"/>
  <c r="V1416" i="64"/>
  <c r="BW2163" i="64"/>
  <c r="BV2164" i="64"/>
  <c r="CE459" i="64"/>
  <c r="CF453" i="64"/>
  <c r="CF457" i="64" s="1"/>
  <c r="BE918" i="64"/>
  <c r="BF909" i="64"/>
  <c r="BE914" i="64"/>
  <c r="BE906" i="64"/>
  <c r="BF898" i="64"/>
  <c r="BF901" i="64" s="1"/>
  <c r="V220" i="64"/>
  <c r="V2481" i="64"/>
  <c r="U2125" i="64"/>
  <c r="V2189" i="64"/>
  <c r="V2225" i="64"/>
  <c r="V2054" i="64"/>
  <c r="V2082" i="64"/>
  <c r="V2117" i="64"/>
  <c r="V1937" i="64"/>
  <c r="V1961" i="64"/>
  <c r="V2370" i="64"/>
  <c r="V1072" i="64"/>
  <c r="V2824" i="64"/>
  <c r="W2224" i="64" a="1"/>
  <c r="W2224" i="64" s="1"/>
  <c r="W2116" i="64" a="1"/>
  <c r="W2116" i="64" s="1"/>
  <c r="W2188" i="64" a="1"/>
  <c r="W2188" i="64" s="1"/>
  <c r="W2816" i="64" a="1"/>
  <c r="W2816" i="64" s="1"/>
  <c r="W2081" i="64" a="1"/>
  <c r="W2081" i="64" s="1"/>
  <c r="W2850" i="64" a="1"/>
  <c r="W2850" i="64" s="1"/>
  <c r="W755" i="64" a="1"/>
  <c r="W755" i="64" s="1"/>
  <c r="W749" i="64" a="1"/>
  <c r="W749" i="64" s="1"/>
  <c r="W2456" i="64" a="1"/>
  <c r="W2456" i="64" s="1"/>
  <c r="W2366" i="64" a="1"/>
  <c r="W2366" i="64" s="1"/>
  <c r="W1746" i="64" a="1"/>
  <c r="W1746" i="64" s="1"/>
  <c r="W1071" i="64" a="1"/>
  <c r="W1071" i="64" s="1"/>
  <c r="W288" i="64" a="1"/>
  <c r="W288" i="64" s="1"/>
  <c r="W219" i="64" a="1"/>
  <c r="W219" i="64" s="1"/>
  <c r="W218" i="64" a="1"/>
  <c r="W218" i="64" s="1"/>
  <c r="W234" i="64" a="1"/>
  <c r="W234" i="64" s="1"/>
  <c r="W44" i="64" a="1"/>
  <c r="W44" i="64" s="1"/>
  <c r="W235" i="64" a="1"/>
  <c r="W235" i="64" s="1"/>
  <c r="R234" i="64" a="1"/>
  <c r="R234" i="64" s="1"/>
  <c r="W1415" i="64" a="1"/>
  <c r="W1415" i="64" s="1"/>
  <c r="W2053" i="64" a="1"/>
  <c r="W2053" i="64" s="1"/>
  <c r="W2371" i="64" a="1"/>
  <c r="W2371" i="64" s="1"/>
  <c r="W1960" i="64" a="1"/>
  <c r="W1960" i="64" s="1"/>
  <c r="W2377" i="64" a="1"/>
  <c r="W2377" i="64" s="1"/>
  <c r="W1047" i="64" a="1"/>
  <c r="W1047" i="64" s="1"/>
  <c r="W2482" i="64" a="1"/>
  <c r="W2482" i="64" s="1"/>
  <c r="W1936" i="64" a="1"/>
  <c r="W1936" i="64" s="1"/>
  <c r="W1914" i="64" a="1"/>
  <c r="W1914" i="64" s="1"/>
  <c r="W1049" i="64" a="1"/>
  <c r="W1049" i="64" s="1"/>
  <c r="W1938" i="64" a="1"/>
  <c r="W1938" i="64" s="1"/>
  <c r="W2480" i="64" a="1"/>
  <c r="W2480" i="64" s="1"/>
  <c r="W2055" i="64" a="1"/>
  <c r="W2055"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1961" i="64" a="1"/>
  <c r="W1072" i="64" a="1"/>
  <c r="W2370" i="64" a="1"/>
  <c r="W2117" i="64" a="1"/>
  <c r="W2082" i="64" a="1"/>
  <c r="W2457" i="64" a="1"/>
  <c r="W2225" i="64" a="1"/>
  <c r="W2189" i="64" a="1"/>
  <c r="W1416" i="64" a="1"/>
  <c r="W2481" i="64" a="1"/>
  <c r="W1937" i="64" a="1"/>
  <c r="W2054" i="64" a="1"/>
  <c r="W1747" i="64" a="1"/>
  <c r="BW49" i="1413" l="1"/>
  <c r="BW37" i="1413"/>
  <c r="BW69" i="861" s="1"/>
  <c r="BX26" i="1413"/>
  <c r="BV52" i="1413"/>
  <c r="BU61" i="1413"/>
  <c r="BU59" i="861" s="1"/>
  <c r="BX724" i="64"/>
  <c r="BY714" i="64"/>
  <c r="BX719" i="64"/>
  <c r="BW1838" i="64"/>
  <c r="BX1832" i="64"/>
  <c r="BX1834" i="64" s="1"/>
  <c r="BW1800" i="64"/>
  <c r="BX1795" i="64"/>
  <c r="BX1796" i="64" s="1"/>
  <c r="BH632" i="64"/>
  <c r="BH618" i="64"/>
  <c r="BH622" i="64" s="1"/>
  <c r="BG642" i="64"/>
  <c r="BH616" i="64"/>
  <c r="BH626" i="64" s="1"/>
  <c r="BH628" i="64" s="1"/>
  <c r="BY3216" i="64"/>
  <c r="BY3217" i="64" s="1"/>
  <c r="W2457" i="64"/>
  <c r="W1747" i="64"/>
  <c r="W1416" i="64"/>
  <c r="BX2163" i="64"/>
  <c r="BW2164" i="64"/>
  <c r="CF459" i="64"/>
  <c r="CG453" i="64"/>
  <c r="CG457" i="64" s="1"/>
  <c r="BF910" i="64"/>
  <c r="W220" i="64"/>
  <c r="W2481" i="64"/>
  <c r="V2125" i="64"/>
  <c r="W2054" i="64"/>
  <c r="W2189" i="64"/>
  <c r="W2082" i="64"/>
  <c r="W2117" i="64"/>
  <c r="W2225" i="64"/>
  <c r="W1937" i="64"/>
  <c r="W1961" i="64"/>
  <c r="W2370" i="64"/>
  <c r="W1072" i="64"/>
  <c r="X2224" i="64" a="1"/>
  <c r="X2224" i="64" s="1"/>
  <c r="X2188" i="64" a="1"/>
  <c r="X2188" i="64" s="1"/>
  <c r="X2116" i="64" a="1"/>
  <c r="X2116" i="64" s="1"/>
  <c r="W2824" i="64"/>
  <c r="X2816" i="64" a="1"/>
  <c r="X2816" i="64" s="1"/>
  <c r="X2081" i="64" a="1"/>
  <c r="X2081" i="64" s="1"/>
  <c r="X2850" i="64" a="1"/>
  <c r="X2850" i="64" s="1"/>
  <c r="X755" i="64" a="1"/>
  <c r="X755" i="64" s="1"/>
  <c r="X749" i="64" a="1"/>
  <c r="X749" i="64" s="1"/>
  <c r="X2456" i="64" a="1"/>
  <c r="X2456" i="64" s="1"/>
  <c r="X2366" i="64" a="1"/>
  <c r="X2366" i="64" s="1"/>
  <c r="X1746" i="64" a="1"/>
  <c r="X1746" i="64" s="1"/>
  <c r="X1071" i="64" a="1"/>
  <c r="X1071" i="64" s="1"/>
  <c r="X219" i="64" a="1"/>
  <c r="X219" i="64" s="1"/>
  <c r="X218" i="64" a="1"/>
  <c r="X218" i="64" s="1"/>
  <c r="X44" i="64" a="1"/>
  <c r="X44" i="64" s="1"/>
  <c r="X234" i="64" a="1"/>
  <c r="X234" i="64" s="1"/>
  <c r="X288" i="64" a="1"/>
  <c r="X288" i="64" s="1"/>
  <c r="X235" i="64" a="1"/>
  <c r="X235" i="64" s="1"/>
  <c r="X1415" i="64" a="1"/>
  <c r="X1415" i="64" s="1"/>
  <c r="X1960" i="64" a="1"/>
  <c r="X1960" i="64" s="1"/>
  <c r="X1938" i="64" a="1"/>
  <c r="X1938" i="64" s="1"/>
  <c r="X1914" i="64" a="1"/>
  <c r="X1914" i="64" s="1"/>
  <c r="X1049" i="64" a="1"/>
  <c r="X1049" i="64" s="1"/>
  <c r="X2482" i="64" a="1"/>
  <c r="X2482" i="64" s="1"/>
  <c r="X1047" i="64" a="1"/>
  <c r="X1047" i="64" s="1"/>
  <c r="X2480" i="64" a="1"/>
  <c r="X2480" i="64" s="1"/>
  <c r="X2371" i="64" a="1"/>
  <c r="X2371" i="64" s="1"/>
  <c r="X2377" i="64" a="1"/>
  <c r="X2377" i="64" s="1"/>
  <c r="X2055" i="64" a="1"/>
  <c r="X2055" i="64" s="1"/>
  <c r="X1936" i="64" a="1"/>
  <c r="X1936" i="64" s="1"/>
  <c r="X2053" i="64" a="1"/>
  <c r="X2053"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2054" i="64" a="1"/>
  <c r="X1937" i="64" a="1"/>
  <c r="X2189" i="64" a="1"/>
  <c r="X2117" i="64" a="1"/>
  <c r="X1416" i="64" a="1"/>
  <c r="X2082" i="64" a="1"/>
  <c r="X2225" i="64" a="1"/>
  <c r="BX1836" i="64" a="1"/>
  <c r="X1961" i="64" a="1"/>
  <c r="X2370" i="64" a="1"/>
  <c r="X2481" i="64" a="1"/>
  <c r="X1747" i="64" a="1"/>
  <c r="X2457" i="64" a="1"/>
  <c r="X1072" i="64" a="1"/>
  <c r="BU63" i="1413" l="1"/>
  <c r="BU91" i="861" s="1"/>
  <c r="BW48" i="1413"/>
  <c r="BV53" i="1413"/>
  <c r="BV57" i="1413"/>
  <c r="BV18" i="861" s="1"/>
  <c r="BX27" i="1413"/>
  <c r="BW39" i="1413"/>
  <c r="BW90" i="861" s="1"/>
  <c r="BW51" i="1413"/>
  <c r="BY717" i="64"/>
  <c r="BY718" i="64" s="1"/>
  <c r="BX1836" i="64"/>
  <c r="BY1831" i="64"/>
  <c r="BX1798" i="64"/>
  <c r="BL24" i="861"/>
  <c r="BH636" i="64"/>
  <c r="BH640" i="64" s="1"/>
  <c r="BI608" i="64"/>
  <c r="BH639" i="64"/>
  <c r="BZ3213" i="64"/>
  <c r="BY3218" i="64"/>
  <c r="X2457" i="64"/>
  <c r="X1747" i="64"/>
  <c r="X1416" i="64"/>
  <c r="BY2163" i="64"/>
  <c r="BX2164" i="64"/>
  <c r="CH453" i="64"/>
  <c r="CH457" i="64" s="1"/>
  <c r="CG459" i="64"/>
  <c r="BF912" i="64"/>
  <c r="X220" i="64"/>
  <c r="X2481" i="64"/>
  <c r="W2125" i="64"/>
  <c r="X2117" i="64"/>
  <c r="X2054" i="64"/>
  <c r="X2189" i="64"/>
  <c r="X2225" i="64"/>
  <c r="X2082" i="64"/>
  <c r="X1937" i="64"/>
  <c r="X1961" i="64"/>
  <c r="X2370" i="64"/>
  <c r="X1072" i="64"/>
  <c r="Y2224" i="64" a="1"/>
  <c r="Y2224" i="64" s="1"/>
  <c r="Y2188" i="64" a="1"/>
  <c r="Y2188" i="64" s="1"/>
  <c r="Y2116" i="64" a="1"/>
  <c r="Y2116" i="64" s="1"/>
  <c r="X2824" i="64"/>
  <c r="Y2816" i="64" a="1"/>
  <c r="Y2816" i="64" s="1"/>
  <c r="Y2081" i="64" a="1"/>
  <c r="Y2081" i="64" s="1"/>
  <c r="Y2850" i="64" a="1"/>
  <c r="Y2850" i="64" s="1"/>
  <c r="Y755" i="64" a="1"/>
  <c r="Y755" i="64" s="1"/>
  <c r="Y749" i="64" a="1"/>
  <c r="Y749" i="64" s="1"/>
  <c r="U98" i="69"/>
  <c r="R132" i="69"/>
  <c r="R157" i="69" s="1"/>
  <c r="Y2456" i="64" a="1"/>
  <c r="Y2456" i="64" s="1"/>
  <c r="Y2366" i="64" a="1"/>
  <c r="Y2366" i="64" s="1"/>
  <c r="Y1746" i="64" a="1"/>
  <c r="Y1746" i="64" s="1"/>
  <c r="Y1071" i="64" a="1"/>
  <c r="Y1071" i="64" s="1"/>
  <c r="Y219" i="64" a="1"/>
  <c r="Y219" i="64" s="1"/>
  <c r="Y218" i="64" a="1"/>
  <c r="Y218" i="64" s="1"/>
  <c r="Y44" i="64" a="1"/>
  <c r="Y44" i="64" s="1"/>
  <c r="Y234" i="64" a="1"/>
  <c r="Y234" i="64" s="1"/>
  <c r="Y288" i="64" a="1"/>
  <c r="Y288" i="64" s="1"/>
  <c r="Y235" i="64" a="1"/>
  <c r="Y235" i="64" s="1"/>
  <c r="Y1415" i="64" a="1"/>
  <c r="Y1415" i="64" s="1"/>
  <c r="Y1047" i="64" a="1"/>
  <c r="Y1047" i="64" s="1"/>
  <c r="Y1049" i="64" a="1"/>
  <c r="Y1049" i="64" s="1"/>
  <c r="Y2482" i="64" a="1"/>
  <c r="Y2482" i="64" s="1"/>
  <c r="Y1938" i="64" a="1"/>
  <c r="Y1938" i="64" s="1"/>
  <c r="Y1960" i="64" a="1"/>
  <c r="Y1960" i="64" s="1"/>
  <c r="Y2055" i="64" a="1"/>
  <c r="Y2055" i="64" s="1"/>
  <c r="Y2480" i="64" a="1"/>
  <c r="Y2480" i="64" s="1"/>
  <c r="Y2371" i="64" a="1"/>
  <c r="Y2371" i="64" s="1"/>
  <c r="Y1936" i="64" a="1"/>
  <c r="Y1936" i="64" s="1"/>
  <c r="Y2377" i="64" a="1"/>
  <c r="Y2377" i="64" s="1"/>
  <c r="Y2053" i="64" a="1"/>
  <c r="Y2053" i="64" s="1"/>
  <c r="Y1914" i="64" a="1"/>
  <c r="Y1914"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2082" i="64" a="1"/>
  <c r="Y1416" i="64" a="1"/>
  <c r="Y1961" i="64" a="1"/>
  <c r="Y2370" i="64" a="1"/>
  <c r="Y2225" i="64" a="1"/>
  <c r="Y2481" i="64" a="1"/>
  <c r="Y2189" i="64" a="1"/>
  <c r="Y1937" i="64" a="1"/>
  <c r="Y2117" i="64" a="1"/>
  <c r="Y2054" i="64" a="1"/>
  <c r="Y1747" i="64" a="1"/>
  <c r="Y1072" i="64" a="1"/>
  <c r="Y2457" i="64" a="1"/>
  <c r="BY23" i="1413" l="1"/>
  <c r="BX28" i="1413"/>
  <c r="BX33" i="1413"/>
  <c r="BX16" i="861" s="1"/>
  <c r="BV61" i="1413"/>
  <c r="BV59" i="861" s="1"/>
  <c r="BW52" i="1413"/>
  <c r="BY724" i="64"/>
  <c r="BY719" i="64"/>
  <c r="BZ714" i="64"/>
  <c r="BX1838" i="64"/>
  <c r="BY1832" i="64"/>
  <c r="BY1834" i="64" s="1"/>
  <c r="BY1795" i="64"/>
  <c r="BY1796" i="64" s="1"/>
  <c r="BX1800" i="64"/>
  <c r="BH641" i="64"/>
  <c r="BH642" i="64" s="1"/>
  <c r="BI609" i="64"/>
  <c r="BZ3216" i="64"/>
  <c r="BZ3217" i="64" s="1"/>
  <c r="Y2457" i="64"/>
  <c r="Y1747" i="64"/>
  <c r="Y1416" i="64"/>
  <c r="BZ2163" i="64"/>
  <c r="BY2164" i="64"/>
  <c r="CI453" i="64"/>
  <c r="CI457" i="64" s="1"/>
  <c r="CH459" i="64"/>
  <c r="BF902" i="64"/>
  <c r="BF904" i="64" s="1"/>
  <c r="BF905" i="64" s="1"/>
  <c r="BF913" i="64"/>
  <c r="Y220" i="64"/>
  <c r="Y2481" i="64"/>
  <c r="X2125" i="64"/>
  <c r="Y2225" i="64"/>
  <c r="Y2082" i="64"/>
  <c r="Y2054" i="64"/>
  <c r="Y2117" i="64"/>
  <c r="Y2189" i="64"/>
  <c r="Y1937" i="64"/>
  <c r="Y1961" i="64"/>
  <c r="Y2370" i="64"/>
  <c r="Y1072" i="64"/>
  <c r="Y2824" i="64"/>
  <c r="Z2224" i="64" a="1"/>
  <c r="Z2224" i="64" s="1"/>
  <c r="Z2188" i="64" a="1"/>
  <c r="Z2188" i="64" s="1"/>
  <c r="Z2116" i="64" a="1"/>
  <c r="Z2116" i="64" s="1"/>
  <c r="Z2816" i="64" a="1"/>
  <c r="Z2816" i="64" s="1"/>
  <c r="Z2081" i="64" a="1"/>
  <c r="Z2081" i="64" s="1"/>
  <c r="Z2850" i="64" a="1"/>
  <c r="Z2850" i="64" s="1"/>
  <c r="Z755" i="64" a="1"/>
  <c r="Z755" i="64" s="1"/>
  <c r="Z749" i="64" a="1"/>
  <c r="Z749" i="64" s="1"/>
  <c r="R135" i="69"/>
  <c r="R140" i="69" s="1"/>
  <c r="R150" i="69" s="1"/>
  <c r="Z2456" i="64" a="1"/>
  <c r="Z2456" i="64" s="1"/>
  <c r="Z2366" i="64" a="1"/>
  <c r="Z2366" i="64" s="1"/>
  <c r="Z1746" i="64" a="1"/>
  <c r="Z1746" i="64" s="1"/>
  <c r="Z1071" i="64" a="1"/>
  <c r="Z1071" i="64" s="1"/>
  <c r="Z219" i="64" a="1"/>
  <c r="Z219" i="64" s="1"/>
  <c r="Z218" i="64" a="1"/>
  <c r="Z218" i="64" s="1"/>
  <c r="Z234" i="64" a="1"/>
  <c r="Z234" i="64" s="1"/>
  <c r="Z288" i="64" a="1"/>
  <c r="Z288" i="64" s="1"/>
  <c r="Z44" i="64" a="1"/>
  <c r="Z44" i="64" s="1"/>
  <c r="Z235" i="64" a="1"/>
  <c r="Z235" i="64" s="1"/>
  <c r="Z1415" i="64" a="1"/>
  <c r="Z1415" i="64" s="1"/>
  <c r="Z2053" i="64" a="1"/>
  <c r="Z2053" i="64" s="1"/>
  <c r="Z2482" i="64" a="1"/>
  <c r="Z2482" i="64" s="1"/>
  <c r="Z1960" i="64" a="1"/>
  <c r="Z1960" i="64" s="1"/>
  <c r="Z1936" i="64" a="1"/>
  <c r="Z1936" i="64" s="1"/>
  <c r="Z2377" i="64" a="1"/>
  <c r="Z2377" i="64" s="1"/>
  <c r="Z1047" i="64" a="1"/>
  <c r="Z1047" i="64" s="1"/>
  <c r="Z2055" i="64" a="1"/>
  <c r="Z2055" i="64" s="1"/>
  <c r="Z1938" i="64" a="1"/>
  <c r="Z1938" i="64" s="1"/>
  <c r="Z2480" i="64" a="1"/>
  <c r="Z2480" i="64" s="1"/>
  <c r="Z1914" i="64" a="1"/>
  <c r="Z1914" i="64" s="1"/>
  <c r="Z1049" i="64" a="1"/>
  <c r="Z1049" i="64" s="1"/>
  <c r="Z2371" i="64" a="1"/>
  <c r="Z2371"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2481" i="64" a="1"/>
  <c r="Z2457" i="64" a="1"/>
  <c r="Z2054" i="64" a="1"/>
  <c r="Z1961" i="64" a="1"/>
  <c r="Z1747" i="64" a="1"/>
  <c r="Z2117" i="64" a="1"/>
  <c r="Z2225" i="64" a="1"/>
  <c r="Z2370" i="64" a="1"/>
  <c r="Z1416" i="64" a="1"/>
  <c r="Z1937" i="64" a="1"/>
  <c r="BY1836" i="64" a="1"/>
  <c r="Z2189" i="64" a="1"/>
  <c r="Z2082" i="64" a="1"/>
  <c r="Z1072" i="64" a="1"/>
  <c r="BX48" i="1413" l="1"/>
  <c r="BW53" i="1413"/>
  <c r="BW57" i="1413"/>
  <c r="BW18" i="861" s="1"/>
  <c r="BV63" i="1413"/>
  <c r="BV91" i="861" s="1"/>
  <c r="BX37" i="1413"/>
  <c r="BX69" i="861" s="1"/>
  <c r="BX49" i="1413"/>
  <c r="BY26" i="1413"/>
  <c r="BZ717" i="64"/>
  <c r="BZ718" i="64" s="1"/>
  <c r="BY1836" i="64"/>
  <c r="BZ1831" i="64"/>
  <c r="BY1798" i="64"/>
  <c r="BI632" i="64"/>
  <c r="BI618" i="64"/>
  <c r="BI622" i="64" s="1"/>
  <c r="BI616" i="64"/>
  <c r="BI626" i="64" s="1"/>
  <c r="BI628" i="64" s="1"/>
  <c r="CA3213" i="64"/>
  <c r="BZ3218" i="64"/>
  <c r="O3217" i="64"/>
  <c r="Z2457" i="64"/>
  <c r="Z1747" i="64"/>
  <c r="Z1416" i="64"/>
  <c r="CA2163" i="64"/>
  <c r="BZ2164" i="64"/>
  <c r="O2164" i="64" s="1"/>
  <c r="O2163" i="64"/>
  <c r="CJ453" i="64"/>
  <c r="CJ457" i="64" s="1"/>
  <c r="CI459" i="64"/>
  <c r="BF918" i="64"/>
  <c r="BG909" i="64"/>
  <c r="BF914" i="64"/>
  <c r="BF906" i="64"/>
  <c r="BG898" i="64"/>
  <c r="Z220" i="64"/>
  <c r="Z2481" i="64"/>
  <c r="Y2125" i="64"/>
  <c r="Z2082" i="64"/>
  <c r="Z2117" i="64"/>
  <c r="Z2189" i="64"/>
  <c r="Z2225" i="64"/>
  <c r="Z2054" i="64"/>
  <c r="Z1937" i="64"/>
  <c r="Z1961" i="64"/>
  <c r="Z2370" i="64"/>
  <c r="Z1072" i="64"/>
  <c r="Z2824" i="64"/>
  <c r="AA2224" i="64" a="1"/>
  <c r="AA2224" i="64" s="1"/>
  <c r="AA2188" i="64" a="1"/>
  <c r="AA2188" i="64" s="1"/>
  <c r="AA2116" i="64" a="1"/>
  <c r="AA2116" i="64" s="1"/>
  <c r="AA2816" i="64" a="1"/>
  <c r="AA2816" i="64" s="1"/>
  <c r="AA2081" i="64" a="1"/>
  <c r="AA2081" i="64" s="1"/>
  <c r="AA2850" i="64" a="1"/>
  <c r="AA2850" i="64" s="1"/>
  <c r="R142" i="69"/>
  <c r="R146" i="69" s="1"/>
  <c r="R148" i="69" s="1"/>
  <c r="R136" i="69"/>
  <c r="S129" i="69"/>
  <c r="S134" i="69" s="1"/>
  <c r="AA755" i="64" a="1"/>
  <c r="AA755" i="64" s="1"/>
  <c r="AA749" i="64" a="1"/>
  <c r="AA749" i="64" s="1"/>
  <c r="AA2456" i="64" a="1"/>
  <c r="AA2456" i="64" s="1"/>
  <c r="AA2366" i="64" a="1"/>
  <c r="AA2366" i="64" s="1"/>
  <c r="AA1746" i="64" a="1"/>
  <c r="AA1746" i="64" s="1"/>
  <c r="AA1071" i="64" a="1"/>
  <c r="AA1071" i="64" s="1"/>
  <c r="AA234" i="64" a="1"/>
  <c r="AA234" i="64" s="1"/>
  <c r="AA288" i="64" a="1"/>
  <c r="AA288" i="64" s="1"/>
  <c r="AA218" i="64" a="1"/>
  <c r="AA218" i="64" s="1"/>
  <c r="AA219" i="64" a="1"/>
  <c r="AA219" i="64" s="1"/>
  <c r="AA44" i="64" a="1"/>
  <c r="AA44" i="64" s="1"/>
  <c r="AA235" i="64" a="1"/>
  <c r="AA235" i="64" s="1"/>
  <c r="AA1415" i="64" a="1"/>
  <c r="AA1415" i="64" s="1"/>
  <c r="AA1960" i="64" a="1"/>
  <c r="AA1960" i="64" s="1"/>
  <c r="AA2377" i="64" a="1"/>
  <c r="AA2377" i="64" s="1"/>
  <c r="AA2055" i="64" a="1"/>
  <c r="AA2055" i="64" s="1"/>
  <c r="AA2482" i="64" a="1"/>
  <c r="AA2482" i="64" s="1"/>
  <c r="AA1936" i="64" a="1"/>
  <c r="AA1936" i="64" s="1"/>
  <c r="AA1914" i="64" a="1"/>
  <c r="AA1914" i="64" s="1"/>
  <c r="AA1938" i="64" a="1"/>
  <c r="AA1938" i="64" s="1"/>
  <c r="AA2371" i="64" a="1"/>
  <c r="AA2371" i="64" s="1"/>
  <c r="AA1049" i="64" a="1"/>
  <c r="AA1049" i="64" s="1"/>
  <c r="AA2480" i="64" a="1"/>
  <c r="AA2480" i="64" s="1"/>
  <c r="AA1047" i="64" a="1"/>
  <c r="AA1047" i="64" s="1"/>
  <c r="AA2053" i="64" a="1"/>
  <c r="AA2053"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1747" i="64" a="1"/>
  <c r="AA2370" i="64" a="1"/>
  <c r="AA2054" i="64" a="1"/>
  <c r="AA2189" i="64" a="1"/>
  <c r="AA1937" i="64" a="1"/>
  <c r="AA2481" i="64" a="1"/>
  <c r="AA1072" i="64" a="1"/>
  <c r="AA2225" i="64" a="1"/>
  <c r="AA2457" i="64" a="1"/>
  <c r="AA1416" i="64" a="1"/>
  <c r="AA2082" i="64" a="1"/>
  <c r="AA2117" i="64" a="1"/>
  <c r="AA1961" i="64" a="1"/>
  <c r="BY27" i="1413" l="1"/>
  <c r="BX51" i="1413"/>
  <c r="BX39" i="1413"/>
  <c r="BX90" i="861" s="1"/>
  <c r="BW61" i="1413"/>
  <c r="BW59" i="861" s="1"/>
  <c r="BZ724" i="64"/>
  <c r="CA714" i="64"/>
  <c r="BZ719" i="64"/>
  <c r="O718" i="64"/>
  <c r="BY1838" i="64"/>
  <c r="BZ1832" i="64"/>
  <c r="BZ1834" i="64" s="1"/>
  <c r="BZ1795" i="64"/>
  <c r="BZ1796" i="64" s="1"/>
  <c r="BY1800" i="64"/>
  <c r="BM24" i="861"/>
  <c r="BI636" i="64"/>
  <c r="BI640" i="64" s="1"/>
  <c r="BI639" i="64"/>
  <c r="BJ608" i="64"/>
  <c r="P3213" i="64"/>
  <c r="CA3216" i="64"/>
  <c r="CA3217" i="64" s="1"/>
  <c r="AA2457" i="64"/>
  <c r="AA1747" i="64"/>
  <c r="AA1416" i="64"/>
  <c r="CB2163" i="64"/>
  <c r="CA2164" i="64"/>
  <c r="CK453" i="64"/>
  <c r="CK457" i="64" s="1"/>
  <c r="CL453" i="64" s="1"/>
  <c r="CJ459" i="64"/>
  <c r="BG901" i="64"/>
  <c r="AA220" i="64"/>
  <c r="AA2481" i="64"/>
  <c r="Z2125" i="64"/>
  <c r="AA2082" i="64"/>
  <c r="AA2054" i="64"/>
  <c r="AA2117" i="64"/>
  <c r="AA2189" i="64"/>
  <c r="AA2225" i="64"/>
  <c r="AA1937" i="64"/>
  <c r="AA1961" i="64"/>
  <c r="AA2370" i="64"/>
  <c r="AA1072" i="64"/>
  <c r="AA2824" i="64"/>
  <c r="AB2188" i="64" a="1"/>
  <c r="AB2188" i="64" s="1"/>
  <c r="AB2224" i="64" a="1"/>
  <c r="AB2224" i="64" s="1"/>
  <c r="AB2116" i="64" a="1"/>
  <c r="AB2116" i="64" s="1"/>
  <c r="AB2816" i="64" a="1"/>
  <c r="AB2816" i="64" s="1"/>
  <c r="AB2081" i="64" a="1"/>
  <c r="AB2081" i="64" s="1"/>
  <c r="AB2850" i="64" a="1"/>
  <c r="AB2850" i="64" s="1"/>
  <c r="R152" i="69"/>
  <c r="S132" i="69"/>
  <c r="S157" i="69" s="1"/>
  <c r="AB749" i="64" a="1"/>
  <c r="AB749" i="64" s="1"/>
  <c r="AB755" i="64" a="1"/>
  <c r="AB755" i="64" s="1"/>
  <c r="AB2456" i="64" a="1"/>
  <c r="AB2456" i="64" s="1"/>
  <c r="AB2366" i="64" a="1"/>
  <c r="AB2366" i="64" s="1"/>
  <c r="AB1746" i="64" a="1"/>
  <c r="AB1746" i="64" s="1"/>
  <c r="AB1071" i="64" a="1"/>
  <c r="AB1071" i="64" s="1"/>
  <c r="AB234" i="64" a="1"/>
  <c r="AB234" i="64" s="1"/>
  <c r="AB288" i="64" a="1"/>
  <c r="AB288" i="64" s="1"/>
  <c r="AB44" i="64" a="1"/>
  <c r="AB44" i="64" s="1"/>
  <c r="AB219" i="64" a="1"/>
  <c r="AB219" i="64" s="1"/>
  <c r="AB218" i="64" a="1"/>
  <c r="AB218" i="64" s="1"/>
  <c r="AB235" i="64" a="1"/>
  <c r="AB235" i="64" s="1"/>
  <c r="AB1415" i="64" a="1"/>
  <c r="AB1415" i="64" s="1"/>
  <c r="AB1047" i="64" a="1"/>
  <c r="AB1047" i="64" s="1"/>
  <c r="AB1938" i="64" a="1"/>
  <c r="AB1938" i="64" s="1"/>
  <c r="AB1960" i="64" a="1"/>
  <c r="AB1960" i="64" s="1"/>
  <c r="AB1914" i="64" a="1"/>
  <c r="AB1914" i="64" s="1"/>
  <c r="AB2482" i="64" a="1"/>
  <c r="AB2482" i="64" s="1"/>
  <c r="AB1049" i="64" a="1"/>
  <c r="AB1049" i="64" s="1"/>
  <c r="AB2371" i="64" a="1"/>
  <c r="AB2371" i="64" s="1"/>
  <c r="AB2053" i="64" a="1"/>
  <c r="AB2053" i="64" s="1"/>
  <c r="AB2055" i="64" a="1"/>
  <c r="AB2055" i="64" s="1"/>
  <c r="AB1936" i="64" a="1"/>
  <c r="AB1936" i="64" s="1"/>
  <c r="AB2480" i="64" a="1"/>
  <c r="AB2480" i="64" s="1"/>
  <c r="AB2377" i="64" a="1"/>
  <c r="AB2377"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1937" i="64" a="1"/>
  <c r="AB2370" i="64" a="1"/>
  <c r="AB2054" i="64" a="1"/>
  <c r="AB2082" i="64" a="1"/>
  <c r="AB2225" i="64" a="1"/>
  <c r="AB2481" i="64" a="1"/>
  <c r="BZ1836" i="64" a="1"/>
  <c r="AB2189" i="64" a="1"/>
  <c r="AB2457" i="64" a="1"/>
  <c r="AB1747" i="64" a="1"/>
  <c r="AB1072" i="64" a="1"/>
  <c r="AB2117" i="64" a="1"/>
  <c r="AB1961" i="64" a="1"/>
  <c r="AB1416" i="64" a="1"/>
  <c r="BW63" i="1413" l="1"/>
  <c r="BW91" i="861" s="1"/>
  <c r="BX52" i="1413"/>
  <c r="BY28" i="1413"/>
  <c r="BZ23" i="1413"/>
  <c r="BY33" i="1413"/>
  <c r="BY16" i="861" s="1"/>
  <c r="P714" i="64"/>
  <c r="CA717" i="64"/>
  <c r="BZ1836" i="64"/>
  <c r="O1836" i="64" s="1"/>
  <c r="CA1831" i="64"/>
  <c r="O1834" i="64"/>
  <c r="P1831" i="64" s="1"/>
  <c r="BZ1798" i="64"/>
  <c r="O1798" i="64" s="1"/>
  <c r="BI641" i="64"/>
  <c r="BI642" i="64" s="1"/>
  <c r="BJ609" i="64"/>
  <c r="CA3218" i="64"/>
  <c r="CB3213" i="64"/>
  <c r="CL457" i="64"/>
  <c r="CL459" i="64"/>
  <c r="AB2457" i="64"/>
  <c r="AB1747" i="64"/>
  <c r="AB1416" i="64"/>
  <c r="CC2163" i="64"/>
  <c r="CB2164" i="64"/>
  <c r="CK459" i="64"/>
  <c r="BG910" i="64"/>
  <c r="AB220" i="64"/>
  <c r="AB2481" i="64"/>
  <c r="AA2125" i="64"/>
  <c r="AB2117" i="64"/>
  <c r="AB2189" i="64"/>
  <c r="AB2225" i="64"/>
  <c r="AB2082" i="64"/>
  <c r="AB2054" i="64"/>
  <c r="AB1937" i="64"/>
  <c r="AB1961" i="64"/>
  <c r="AB2370" i="64"/>
  <c r="AB1072" i="64"/>
  <c r="AB2824" i="64"/>
  <c r="AC2224" i="64" a="1"/>
  <c r="AC2224" i="64" s="1"/>
  <c r="AC2188" i="64" a="1"/>
  <c r="AC2188" i="64" s="1"/>
  <c r="AC2116" i="64" a="1"/>
  <c r="AC2116" i="64" s="1"/>
  <c r="AC2816" i="64" a="1"/>
  <c r="AC2816" i="64" s="1"/>
  <c r="AC2081" i="64" a="1"/>
  <c r="AC2081" i="64" s="1"/>
  <c r="AC2850" i="64" a="1"/>
  <c r="AC2850" i="64" s="1"/>
  <c r="S135" i="69"/>
  <c r="S140" i="69" s="1"/>
  <c r="S150" i="69" s="1"/>
  <c r="AC749" i="64" a="1"/>
  <c r="AC749" i="64" s="1"/>
  <c r="AC755" i="64" a="1"/>
  <c r="AC755" i="64" s="1"/>
  <c r="AC2456" i="64" a="1"/>
  <c r="AC2456" i="64" s="1"/>
  <c r="AC2366" i="64" a="1"/>
  <c r="AC2366" i="64" s="1"/>
  <c r="AC1746" i="64" a="1"/>
  <c r="AC1746" i="64" s="1"/>
  <c r="AC1071" i="64" a="1"/>
  <c r="AC1071" i="64" s="1"/>
  <c r="AC44" i="64" a="1"/>
  <c r="AC44" i="64" s="1"/>
  <c r="AC219" i="64" a="1"/>
  <c r="AC219" i="64" s="1"/>
  <c r="AC218" i="64" a="1"/>
  <c r="AC218" i="64" s="1"/>
  <c r="AC288" i="64" a="1"/>
  <c r="AC288" i="64" s="1"/>
  <c r="AC234" i="64" a="1"/>
  <c r="AC234" i="64" s="1"/>
  <c r="AC235" i="64" a="1"/>
  <c r="AC235" i="64" s="1"/>
  <c r="AC1415" i="64" a="1"/>
  <c r="AC1415" i="64" s="1"/>
  <c r="AC1960" i="64" a="1"/>
  <c r="AC1960" i="64" s="1"/>
  <c r="AC2480" i="64" a="1"/>
  <c r="AC2480" i="64" s="1"/>
  <c r="AC2371" i="64" a="1"/>
  <c r="AC2371" i="64" s="1"/>
  <c r="AC1047" i="64" a="1"/>
  <c r="AC1047" i="64" s="1"/>
  <c r="AC1936" i="64" a="1"/>
  <c r="AC1936" i="64" s="1"/>
  <c r="AC2055" i="64" a="1"/>
  <c r="AC2055" i="64" s="1"/>
  <c r="AC1938" i="64" a="1"/>
  <c r="AC1938" i="64" s="1"/>
  <c r="AC2482" i="64" a="1"/>
  <c r="AC2482" i="64" s="1"/>
  <c r="AC2053" i="64" a="1"/>
  <c r="AC2053" i="64" s="1"/>
  <c r="AC2377" i="64" a="1"/>
  <c r="AC2377" i="64" s="1"/>
  <c r="AC1049" i="64" a="1"/>
  <c r="AC1049" i="64" s="1"/>
  <c r="AC1914" i="64" a="1"/>
  <c r="AC1914"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1072" i="64" a="1"/>
  <c r="AC2189" i="64" a="1"/>
  <c r="AC1937" i="64" a="1"/>
  <c r="AC2481" i="64" a="1"/>
  <c r="AC2054" i="64" a="1"/>
  <c r="AC2370" i="64" a="1"/>
  <c r="AC2117" i="64" a="1"/>
  <c r="AC2082" i="64" a="1"/>
  <c r="AC2225" i="64" a="1"/>
  <c r="AC1416" i="64" a="1"/>
  <c r="AC1961" i="64" a="1"/>
  <c r="AC2457" i="64" a="1"/>
  <c r="AC1747" i="64" a="1"/>
  <c r="BY49" i="1413" l="1"/>
  <c r="BY37" i="1413"/>
  <c r="BY69" i="861" s="1"/>
  <c r="BZ26" i="1413"/>
  <c r="BZ27" i="1413" s="1"/>
  <c r="BX53" i="1413"/>
  <c r="BX57" i="1413"/>
  <c r="BX18" i="861" s="1"/>
  <c r="BY48" i="1413"/>
  <c r="CA718" i="64"/>
  <c r="BZ1838" i="64"/>
  <c r="CA1832" i="64"/>
  <c r="P1795" i="64"/>
  <c r="CA1795" i="64"/>
  <c r="CA1796" i="64" s="1"/>
  <c r="BZ1800" i="64"/>
  <c r="BJ632" i="64"/>
  <c r="BJ618" i="64"/>
  <c r="BJ622" i="64" s="1"/>
  <c r="BJ616" i="64"/>
  <c r="BJ626" i="64" s="1"/>
  <c r="BJ628" i="64" s="1"/>
  <c r="CB3216" i="64"/>
  <c r="AC2457" i="64"/>
  <c r="AC1747" i="64"/>
  <c r="AC1416" i="64"/>
  <c r="J459" i="64"/>
  <c r="CD2163" i="64"/>
  <c r="CC2164" i="64"/>
  <c r="P457" i="64"/>
  <c r="BG912" i="64"/>
  <c r="BG902" i="64" s="1"/>
  <c r="BG904" i="64" s="1"/>
  <c r="BG905" i="64" s="1"/>
  <c r="AC220" i="64"/>
  <c r="AC2481" i="64"/>
  <c r="AB2125" i="64"/>
  <c r="AC2054" i="64"/>
  <c r="AC2225" i="64"/>
  <c r="AC2117" i="64"/>
  <c r="AC2082" i="64"/>
  <c r="AC2189" i="64"/>
  <c r="AC1937" i="64"/>
  <c r="AC1961" i="64"/>
  <c r="AC2370" i="64"/>
  <c r="AC1072" i="64"/>
  <c r="AD2188" i="64" a="1"/>
  <c r="AD2188" i="64" s="1"/>
  <c r="AD2224" i="64" a="1"/>
  <c r="AD2224" i="64" s="1"/>
  <c r="AD2116" i="64" a="1"/>
  <c r="AD2116" i="64" s="1"/>
  <c r="AC2824" i="64"/>
  <c r="AD2816" i="64" a="1"/>
  <c r="AD2816" i="64" s="1"/>
  <c r="AD2081" i="64" a="1"/>
  <c r="AD2081" i="64" s="1"/>
  <c r="AD2850" i="64" a="1"/>
  <c r="AD2850" i="64" s="1"/>
  <c r="T129" i="69"/>
  <c r="T134" i="69" s="1"/>
  <c r="S136" i="69"/>
  <c r="S142" i="69"/>
  <c r="S146" i="69" s="1"/>
  <c r="S148" i="69" s="1"/>
  <c r="AD755" i="64" a="1"/>
  <c r="AD755" i="64" s="1"/>
  <c r="AD749" i="64" a="1"/>
  <c r="AD749" i="64" s="1"/>
  <c r="AD2456" i="64" a="1"/>
  <c r="AD2456" i="64" s="1"/>
  <c r="X17" i="69"/>
  <c r="X18" i="69" s="1"/>
  <c r="AD2366" i="64" a="1"/>
  <c r="AD2366" i="64" s="1"/>
  <c r="AD1746" i="64" a="1"/>
  <c r="AD1746" i="64" s="1"/>
  <c r="AD1071" i="64" a="1"/>
  <c r="AD1071" i="64" s="1"/>
  <c r="AD44" i="64" a="1"/>
  <c r="AD44" i="64" s="1"/>
  <c r="AD219" i="64" a="1"/>
  <c r="AD219" i="64" s="1"/>
  <c r="AD218" i="64" a="1"/>
  <c r="AD218" i="64" s="1"/>
  <c r="AD288" i="64" a="1"/>
  <c r="AD288" i="64" s="1"/>
  <c r="AD234" i="64" a="1"/>
  <c r="AD234" i="64" s="1"/>
  <c r="AD235" i="64" a="1"/>
  <c r="AD235" i="64" s="1"/>
  <c r="AD1415" i="64" a="1"/>
  <c r="AD1415" i="64" s="1"/>
  <c r="AD2482" i="64" a="1"/>
  <c r="AD2482" i="64" s="1"/>
  <c r="AD2055" i="64" a="1"/>
  <c r="AD2055" i="64" s="1"/>
  <c r="AD1047" i="64" a="1"/>
  <c r="AD1047" i="64" s="1"/>
  <c r="AD1049" i="64" a="1"/>
  <c r="AD1049" i="64" s="1"/>
  <c r="AD1914" i="64" a="1"/>
  <c r="AD1914" i="64" s="1"/>
  <c r="AD2053" i="64" a="1"/>
  <c r="AD2053" i="64" s="1"/>
  <c r="AD2371" i="64" a="1"/>
  <c r="AD2371" i="64" s="1"/>
  <c r="AD1938" i="64" a="1"/>
  <c r="AD1938" i="64" s="1"/>
  <c r="AD1960" i="64" a="1"/>
  <c r="AD1960" i="64" s="1"/>
  <c r="AD2480" i="64" a="1"/>
  <c r="AD2480" i="64" s="1"/>
  <c r="AD1936" i="64" a="1"/>
  <c r="AD1936" i="64" s="1"/>
  <c r="AD2377" i="64" a="1"/>
  <c r="AD2377"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1416" i="64" a="1"/>
  <c r="AD1072" i="64" a="1"/>
  <c r="AD2082" i="64" a="1"/>
  <c r="AD2189" i="64" a="1"/>
  <c r="AD2225" i="64" a="1"/>
  <c r="AD2054" i="64" a="1"/>
  <c r="AD2370" i="64" a="1"/>
  <c r="AD1961" i="64" a="1"/>
  <c r="AD2481" i="64" a="1"/>
  <c r="AD1747" i="64" a="1"/>
  <c r="AD1937" i="64" a="1"/>
  <c r="AD2117" i="64" a="1"/>
  <c r="AD2457" i="64" a="1"/>
  <c r="BX61" i="1413" l="1"/>
  <c r="BX59" i="861" s="1"/>
  <c r="BZ28" i="1413"/>
  <c r="CA23" i="1413"/>
  <c r="O27" i="1413"/>
  <c r="BZ33" i="1413"/>
  <c r="BZ16" i="861" s="1"/>
  <c r="BY39" i="1413"/>
  <c r="BY90" i="861" s="1"/>
  <c r="BY51" i="1413"/>
  <c r="CA724" i="64"/>
  <c r="CA719" i="64"/>
  <c r="CB714" i="64"/>
  <c r="CA1834" i="64"/>
  <c r="CA1798" i="64"/>
  <c r="BN24" i="861"/>
  <c r="BJ636" i="64"/>
  <c r="BJ640" i="64" s="1"/>
  <c r="BJ639" i="64"/>
  <c r="BK608" i="64"/>
  <c r="K628" i="64"/>
  <c r="L628" i="64"/>
  <c r="M628" i="64"/>
  <c r="CB3217" i="64"/>
  <c r="AD2457" i="64"/>
  <c r="K2457" i="64" s="1"/>
  <c r="AD1747" i="64"/>
  <c r="K1747" i="64" s="1"/>
  <c r="AD1416" i="64"/>
  <c r="K1416" i="64" s="1"/>
  <c r="J2756" i="64"/>
  <c r="CE2163" i="64"/>
  <c r="CD2164" i="64"/>
  <c r="N459" i="64"/>
  <c r="O459" i="64"/>
  <c r="P459" i="64"/>
  <c r="BG913" i="64"/>
  <c r="BG918" i="64" s="1"/>
  <c r="BH898" i="64"/>
  <c r="BH901" i="64" s="1"/>
  <c r="BH910" i="64" s="1"/>
  <c r="BH912" i="64" s="1"/>
  <c r="BH902" i="64" s="1"/>
  <c r="BH904" i="64" s="1"/>
  <c r="BH905" i="64" s="1"/>
  <c r="BG906" i="64"/>
  <c r="AD220" i="64"/>
  <c r="AD2481" i="64"/>
  <c r="AC2125" i="64"/>
  <c r="AD2054" i="64"/>
  <c r="AD2082" i="64"/>
  <c r="K2082" i="64" s="1"/>
  <c r="AD2117" i="64"/>
  <c r="AD2225" i="64"/>
  <c r="AD2189" i="64"/>
  <c r="K2189" i="64" s="1"/>
  <c r="AD1937" i="64"/>
  <c r="K1937" i="64" s="1"/>
  <c r="AD1961" i="64"/>
  <c r="AD2370" i="64"/>
  <c r="AD1072" i="64"/>
  <c r="AD2824" i="64"/>
  <c r="K2824" i="64" s="1"/>
  <c r="AE2224" i="64" a="1"/>
  <c r="AE2224" i="64" s="1"/>
  <c r="AE2116" i="64" a="1"/>
  <c r="AE2116" i="64" s="1"/>
  <c r="AE2188" i="64" a="1"/>
  <c r="AE2188" i="64" s="1"/>
  <c r="AE2816" i="64" a="1"/>
  <c r="AE2816" i="64" s="1"/>
  <c r="AE2081" i="64" a="1"/>
  <c r="AE2081" i="64" s="1"/>
  <c r="AE2850" i="64" a="1"/>
  <c r="AE2850" i="64" s="1"/>
  <c r="T132" i="69"/>
  <c r="T157" i="69" s="1"/>
  <c r="S152" i="69"/>
  <c r="AE755" i="64" a="1"/>
  <c r="AE755" i="64" s="1"/>
  <c r="AE749" i="64" a="1"/>
  <c r="AE749" i="64" s="1"/>
  <c r="AE2456" i="64" a="1"/>
  <c r="AE2456" i="64" s="1"/>
  <c r="AE2366" i="64" a="1"/>
  <c r="AE2366" i="64" s="1"/>
  <c r="AE1746" i="64" a="1"/>
  <c r="AE1746" i="64" s="1"/>
  <c r="AE1071" i="64" a="1"/>
  <c r="AE1071" i="64" s="1"/>
  <c r="AE44" i="64" a="1"/>
  <c r="AE44" i="64" s="1"/>
  <c r="AE219" i="64" a="1"/>
  <c r="AE219" i="64" s="1"/>
  <c r="AE218" i="64" a="1"/>
  <c r="AE218" i="64" s="1"/>
  <c r="AE288" i="64" a="1"/>
  <c r="AE288" i="64" s="1"/>
  <c r="AE234" i="64" a="1"/>
  <c r="AE234" i="64" s="1"/>
  <c r="AE235" i="64" a="1"/>
  <c r="AE235" i="64" s="1"/>
  <c r="AE1415" i="64" a="1"/>
  <c r="AE1415" i="64" s="1"/>
  <c r="AE1047" i="64" a="1"/>
  <c r="AE1047" i="64" s="1"/>
  <c r="AE2377" i="64" a="1"/>
  <c r="AE2377" i="64" s="1"/>
  <c r="AE1936" i="64" a="1"/>
  <c r="AE1936" i="64" s="1"/>
  <c r="AE2480" i="64" a="1"/>
  <c r="AE2480" i="64" s="1"/>
  <c r="AE1960" i="64" a="1"/>
  <c r="AE1960" i="64" s="1"/>
  <c r="AE2482" i="64" a="1"/>
  <c r="AE2482" i="64" s="1"/>
  <c r="AE1938" i="64" a="1"/>
  <c r="AE1938" i="64" s="1"/>
  <c r="AE2055" i="64" a="1"/>
  <c r="AE2055" i="64" s="1"/>
  <c r="AE2053" i="64" a="1"/>
  <c r="AE2053" i="64" s="1"/>
  <c r="AE1914" i="64" a="1"/>
  <c r="AE1914" i="64" s="1"/>
  <c r="AE1049" i="64" a="1"/>
  <c r="AE1049" i="64" s="1"/>
  <c r="AE2371" i="64" a="1"/>
  <c r="AE2371"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2457" i="64" a="1"/>
  <c r="AE1937" i="64" a="1"/>
  <c r="AE2117" i="64" a="1"/>
  <c r="AE2225" i="64" a="1"/>
  <c r="AE2481" i="64" a="1"/>
  <c r="AE2370" i="64" a="1"/>
  <c r="CA1836" i="64" a="1"/>
  <c r="AE2189" i="64" a="1"/>
  <c r="AE2082" i="64" a="1"/>
  <c r="AE1072" i="64" a="1"/>
  <c r="AE1961" i="64" a="1"/>
  <c r="AE2054" i="64" a="1"/>
  <c r="AE1747" i="64" a="1"/>
  <c r="AE1416" i="64" a="1"/>
  <c r="BZ37" i="1413" l="1"/>
  <c r="BZ69" i="861" s="1"/>
  <c r="BZ49" i="1413"/>
  <c r="P23" i="1413"/>
  <c r="CA26" i="1413"/>
  <c r="BX63" i="1413"/>
  <c r="BX91" i="861" s="1"/>
  <c r="BY52" i="1413"/>
  <c r="CB717" i="64"/>
  <c r="CA1836" i="64"/>
  <c r="CB1831" i="64"/>
  <c r="CB1795" i="64"/>
  <c r="CB1796" i="64" s="1"/>
  <c r="CA1800" i="64"/>
  <c r="BJ641" i="64"/>
  <c r="BJ642" i="64" s="1"/>
  <c r="BK609" i="64"/>
  <c r="CB3218" i="64"/>
  <c r="CC3213" i="64"/>
  <c r="AE2457" i="64"/>
  <c r="AE1747" i="64"/>
  <c r="AE1416" i="64"/>
  <c r="CF2163" i="64"/>
  <c r="CE2164" i="64"/>
  <c r="BH909" i="64"/>
  <c r="BH913" i="64" s="1"/>
  <c r="BG914" i="64"/>
  <c r="BH906" i="64"/>
  <c r="BI898" i="64"/>
  <c r="AE220" i="64"/>
  <c r="AE2481" i="64"/>
  <c r="AD2125" i="64"/>
  <c r="K2125" i="64" s="1"/>
  <c r="AE2117" i="64"/>
  <c r="AE2189" i="64"/>
  <c r="AE2225" i="64"/>
  <c r="AE2054" i="64"/>
  <c r="AE2082" i="64"/>
  <c r="AE1937" i="64"/>
  <c r="AE1961" i="64"/>
  <c r="AE2370" i="64"/>
  <c r="AE1072" i="64"/>
  <c r="AE2824" i="64"/>
  <c r="AF2224" i="64" a="1"/>
  <c r="AF2224" i="64" s="1"/>
  <c r="AF2188" i="64" a="1"/>
  <c r="AF2188" i="64" s="1"/>
  <c r="AF2116" i="64" a="1"/>
  <c r="AF2116" i="64" s="1"/>
  <c r="AF2816" i="64" a="1"/>
  <c r="AF2816" i="64" s="1"/>
  <c r="AF2081" i="64" a="1"/>
  <c r="AF2081" i="64" s="1"/>
  <c r="AF2850" i="64" a="1"/>
  <c r="AF2850" i="64" s="1"/>
  <c r="T135" i="69"/>
  <c r="T140" i="69" s="1"/>
  <c r="T150" i="69" s="1"/>
  <c r="T161" i="69"/>
  <c r="T162" i="69" s="1"/>
  <c r="T167" i="69" s="1"/>
  <c r="AF755" i="64" a="1"/>
  <c r="AF755" i="64" s="1"/>
  <c r="AF749" i="64" a="1"/>
  <c r="AF749" i="64" s="1"/>
  <c r="S173" i="69"/>
  <c r="S175" i="69" s="1"/>
  <c r="AF2456" i="64" a="1"/>
  <c r="AF2456" i="64" s="1"/>
  <c r="R115" i="69"/>
  <c r="R118" i="69" s="1"/>
  <c r="R125" i="69" s="1"/>
  <c r="AF2366" i="64" a="1"/>
  <c r="AF2366" i="64" s="1"/>
  <c r="AF1746" i="64" a="1"/>
  <c r="AF1746" i="64" s="1"/>
  <c r="AF1071" i="64" a="1"/>
  <c r="AF1071" i="64" s="1"/>
  <c r="AF219" i="64" a="1"/>
  <c r="AF219" i="64" s="1"/>
  <c r="AF288" i="64" a="1"/>
  <c r="AF288" i="64" s="1"/>
  <c r="AF218" i="64" a="1"/>
  <c r="AF218" i="64" s="1"/>
  <c r="AF234" i="64" a="1"/>
  <c r="AF234" i="64" s="1"/>
  <c r="AF44" i="64" a="1"/>
  <c r="AF44" i="64" s="1"/>
  <c r="AF235" i="64" a="1"/>
  <c r="AF235" i="64" s="1"/>
  <c r="AF1415" i="64" a="1"/>
  <c r="AF1415" i="64" s="1"/>
  <c r="AF1960" i="64" a="1"/>
  <c r="AF1960" i="64" s="1"/>
  <c r="AF2482" i="64" a="1"/>
  <c r="AF2482" i="64" s="1"/>
  <c r="AF2480" i="64" a="1"/>
  <c r="AF2480" i="64" s="1"/>
  <c r="AF2371" i="64" a="1"/>
  <c r="AF2371" i="64" s="1"/>
  <c r="AF1914" i="64" a="1"/>
  <c r="AF1914" i="64" s="1"/>
  <c r="AF1936" i="64" a="1"/>
  <c r="AF1936" i="64" s="1"/>
  <c r="AF2055" i="64" a="1"/>
  <c r="AF2055" i="64" s="1"/>
  <c r="AF1938" i="64" a="1"/>
  <c r="AF1938" i="64" s="1"/>
  <c r="AF1049" i="64" a="1"/>
  <c r="AF1049" i="64" s="1"/>
  <c r="AF2053" i="64" a="1"/>
  <c r="AF2053" i="64" s="1"/>
  <c r="AF2377" i="64" a="1"/>
  <c r="AF2377" i="64" s="1"/>
  <c r="AF1047" i="64" a="1"/>
  <c r="AF1047"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2117" i="64" a="1"/>
  <c r="AF1416" i="64" a="1"/>
  <c r="AF2225" i="64" a="1"/>
  <c r="AF2370" i="64" a="1"/>
  <c r="AF2054" i="64" a="1"/>
  <c r="AF2457" i="64" a="1"/>
  <c r="AF2082" i="64" a="1"/>
  <c r="AF2189" i="64" a="1"/>
  <c r="AF2481" i="64" a="1"/>
  <c r="AF1937" i="64" a="1"/>
  <c r="AF1961" i="64" a="1"/>
  <c r="AF1747" i="64" a="1"/>
  <c r="AF1072" i="64" a="1"/>
  <c r="BY57" i="1413" l="1"/>
  <c r="BY18" i="861" s="1"/>
  <c r="BZ48" i="1413"/>
  <c r="BY53" i="1413"/>
  <c r="CA27" i="1413"/>
  <c r="BZ51" i="1413"/>
  <c r="O37" i="1413"/>
  <c r="O69" i="861" s="1"/>
  <c r="BZ39" i="1413"/>
  <c r="BZ90" i="861" s="1"/>
  <c r="CB718" i="64"/>
  <c r="CA1838" i="64"/>
  <c r="CB1832" i="64"/>
  <c r="BK632" i="64"/>
  <c r="BK618" i="64"/>
  <c r="BK622" i="64" s="1"/>
  <c r="BK616" i="64"/>
  <c r="BK626" i="64" s="1"/>
  <c r="BK628" i="64" s="1"/>
  <c r="CC3216" i="64"/>
  <c r="CC3217" i="64" s="1"/>
  <c r="AF2457" i="64"/>
  <c r="AF1747" i="64"/>
  <c r="AF1416" i="64"/>
  <c r="CG2163" i="64"/>
  <c r="CF2164" i="64"/>
  <c r="BH918" i="64"/>
  <c r="BH914" i="64"/>
  <c r="BI909" i="64"/>
  <c r="BI901" i="64"/>
  <c r="AF220" i="64"/>
  <c r="AF2481" i="64"/>
  <c r="AE2125" i="64"/>
  <c r="K1023" i="64"/>
  <c r="L1023" i="64"/>
  <c r="M1023" i="64"/>
  <c r="N1023" i="64"/>
  <c r="O1023" i="64"/>
  <c r="P1023" i="64"/>
  <c r="AF2082" i="64"/>
  <c r="AF2054" i="64"/>
  <c r="AF2117" i="64"/>
  <c r="AF2225" i="64"/>
  <c r="AF2189" i="64"/>
  <c r="AF1937" i="64"/>
  <c r="AF1961" i="64"/>
  <c r="AF2370" i="64"/>
  <c r="AF1072" i="64"/>
  <c r="AF2824" i="64"/>
  <c r="AG2224" i="64" a="1"/>
  <c r="AG2224" i="64" s="1"/>
  <c r="AG2188" i="64" a="1"/>
  <c r="AG2188" i="64" s="1"/>
  <c r="AG2116" i="64" a="1"/>
  <c r="AG2116" i="64" s="1"/>
  <c r="AG2816" i="64" a="1"/>
  <c r="AG2816" i="64" s="1"/>
  <c r="AG2081" i="64" a="1"/>
  <c r="AG2081" i="64" s="1"/>
  <c r="AG2850" i="64" a="1"/>
  <c r="AG2850" i="64" s="1"/>
  <c r="U129" i="69"/>
  <c r="U132" i="69" s="1"/>
  <c r="U157" i="69" s="1"/>
  <c r="T142" i="69"/>
  <c r="T146" i="69" s="1"/>
  <c r="T148" i="69" s="1"/>
  <c r="T136" i="69"/>
  <c r="AG755" i="64" a="1"/>
  <c r="AG755" i="64" s="1"/>
  <c r="AG749" i="64" a="1"/>
  <c r="AG749" i="64" s="1"/>
  <c r="AG2456" i="64" a="1"/>
  <c r="AG2456" i="64" s="1"/>
  <c r="R119" i="69"/>
  <c r="AG2366" i="64" a="1"/>
  <c r="AG2366" i="64" s="1"/>
  <c r="AG1746" i="64" a="1"/>
  <c r="AG1746" i="64" s="1"/>
  <c r="AG1071" i="64" a="1"/>
  <c r="AG1071" i="64" s="1"/>
  <c r="AG218" i="64" a="1"/>
  <c r="AG218" i="64" s="1"/>
  <c r="AG234" i="64" a="1"/>
  <c r="AG234" i="64" s="1"/>
  <c r="AG219" i="64" a="1"/>
  <c r="AG219" i="64" s="1"/>
  <c r="AG44" i="64" a="1"/>
  <c r="AG44" i="64" s="1"/>
  <c r="AG288" i="64" a="1"/>
  <c r="AG288" i="64" s="1"/>
  <c r="AG235" i="64" a="1"/>
  <c r="AG235" i="64" s="1"/>
  <c r="AG1415" i="64" a="1"/>
  <c r="AG1415" i="64" s="1"/>
  <c r="AG2055" i="64" a="1"/>
  <c r="AG2055" i="64" s="1"/>
  <c r="AG1914" i="64" a="1"/>
  <c r="AG1914" i="64" s="1"/>
  <c r="AG1047" i="64" a="1"/>
  <c r="AG1047" i="64" s="1"/>
  <c r="AG2480" i="64" a="1"/>
  <c r="AG2480" i="64" s="1"/>
  <c r="AG1938" i="64" a="1"/>
  <c r="AG1938" i="64" s="1"/>
  <c r="AG1049" i="64" a="1"/>
  <c r="AG1049" i="64" s="1"/>
  <c r="AG1960" i="64" a="1"/>
  <c r="AG1960" i="64" s="1"/>
  <c r="AG1936" i="64" a="1"/>
  <c r="AG1936" i="64" s="1"/>
  <c r="AG2371" i="64" a="1"/>
  <c r="AG2371" i="64" s="1"/>
  <c r="AG2053" i="64" a="1"/>
  <c r="AG2053" i="64" s="1"/>
  <c r="AG2377" i="64" a="1"/>
  <c r="AG2377" i="64" s="1"/>
  <c r="AG2482" i="64" a="1"/>
  <c r="AG2482"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2054" i="64" a="1"/>
  <c r="AG2457" i="64" a="1"/>
  <c r="AG1072" i="64" a="1"/>
  <c r="AG2189" i="64" a="1"/>
  <c r="AG2370" i="64" a="1"/>
  <c r="AG1747" i="64" a="1"/>
  <c r="AG1961" i="64" a="1"/>
  <c r="AG2225" i="64" a="1"/>
  <c r="AG1937" i="64" a="1"/>
  <c r="AG2481" i="64" a="1"/>
  <c r="AG2117" i="64" a="1"/>
  <c r="AG2082" i="64" a="1"/>
  <c r="AG1416" i="64" a="1"/>
  <c r="CA33" i="1413" l="1"/>
  <c r="CA16" i="861" s="1"/>
  <c r="CB23" i="1413"/>
  <c r="CA28" i="1413"/>
  <c r="BZ52" i="1413"/>
  <c r="BY61" i="1413"/>
  <c r="BY59" i="861" s="1"/>
  <c r="CB724" i="64"/>
  <c r="CB719" i="64"/>
  <c r="CC714" i="64"/>
  <c r="CB1834" i="64"/>
  <c r="CB1798" i="64"/>
  <c r="BK636" i="64"/>
  <c r="BK640" i="64" s="1"/>
  <c r="BK639" i="64"/>
  <c r="BL608" i="64"/>
  <c r="CC3218" i="64"/>
  <c r="CD3213" i="64"/>
  <c r="AG2457" i="64"/>
  <c r="AG1747" i="64"/>
  <c r="AG1416" i="64"/>
  <c r="CH2163" i="64"/>
  <c r="CG2164" i="64"/>
  <c r="BI910" i="64"/>
  <c r="BI912" i="64" s="1"/>
  <c r="BI902" i="64" s="1"/>
  <c r="BI904" i="64" s="1"/>
  <c r="BI905" i="64" s="1"/>
  <c r="AG220" i="64"/>
  <c r="AG2481" i="64"/>
  <c r="AF2125" i="64"/>
  <c r="AG2082" i="64"/>
  <c r="AG2054" i="64"/>
  <c r="AG2189" i="64"/>
  <c r="AG2117" i="64"/>
  <c r="AG2225" i="64"/>
  <c r="AG1937" i="64"/>
  <c r="AG1961" i="64"/>
  <c r="AG2370" i="64"/>
  <c r="AG1072" i="64"/>
  <c r="AG2824" i="64"/>
  <c r="AH2224" i="64" a="1"/>
  <c r="AH2224" i="64" s="1"/>
  <c r="AH2188" i="64" a="1"/>
  <c r="AH2188" i="64" s="1"/>
  <c r="AH2116" i="64" a="1"/>
  <c r="AH2116" i="64" s="1"/>
  <c r="AH2816" i="64" a="1"/>
  <c r="AH2816" i="64" s="1"/>
  <c r="AH2081" i="64" a="1"/>
  <c r="AH2081" i="64" s="1"/>
  <c r="AH2850" i="64" a="1"/>
  <c r="AH2850" i="64" s="1"/>
  <c r="T152" i="69"/>
  <c r="U134" i="69"/>
  <c r="U135" i="69" s="1"/>
  <c r="V129" i="69" s="1"/>
  <c r="AH755" i="64" a="1"/>
  <c r="AH755" i="64" s="1"/>
  <c r="AH749" i="64" a="1"/>
  <c r="AH749" i="64" s="1"/>
  <c r="S115" i="69"/>
  <c r="S118" i="69" s="1"/>
  <c r="S125" i="69" s="1"/>
  <c r="U161" i="69"/>
  <c r="U162" i="69" s="1"/>
  <c r="AH2456" i="64" a="1"/>
  <c r="AH2456" i="64" s="1"/>
  <c r="AH2366" i="64" a="1"/>
  <c r="AH2366" i="64" s="1"/>
  <c r="AH1746" i="64" a="1"/>
  <c r="AH1746" i="64" s="1"/>
  <c r="AH1071" i="64" a="1"/>
  <c r="AH1071" i="64" s="1"/>
  <c r="AH234" i="64" a="1"/>
  <c r="AH234" i="64" s="1"/>
  <c r="AH44" i="64" a="1"/>
  <c r="AH44" i="64" s="1"/>
  <c r="AH218" i="64" a="1"/>
  <c r="AH218" i="64" s="1"/>
  <c r="AH288" i="64" a="1"/>
  <c r="AH288" i="64" s="1"/>
  <c r="AH219" i="64" a="1"/>
  <c r="AH219" i="64" s="1"/>
  <c r="AH235" i="64" a="1"/>
  <c r="AH235" i="64" s="1"/>
  <c r="AC207" i="69"/>
  <c r="AC209" i="69" s="1"/>
  <c r="AC219" i="69" s="1"/>
  <c r="AH1415" i="64" a="1"/>
  <c r="AH1415" i="64" s="1"/>
  <c r="AH1936" i="64" a="1"/>
  <c r="AH1936" i="64" s="1"/>
  <c r="AH2377" i="64" a="1"/>
  <c r="AH2377" i="64" s="1"/>
  <c r="AH2055" i="64" a="1"/>
  <c r="AH2055" i="64" s="1"/>
  <c r="AH1049" i="64" a="1"/>
  <c r="AH1049" i="64" s="1"/>
  <c r="AH1938" i="64" a="1"/>
  <c r="AH1938" i="64" s="1"/>
  <c r="AH1960" i="64" a="1"/>
  <c r="AH1960" i="64" s="1"/>
  <c r="AH1047" i="64" a="1"/>
  <c r="AH1047" i="64" s="1"/>
  <c r="AH2482" i="64" a="1"/>
  <c r="AH2482" i="64" s="1"/>
  <c r="AH1914" i="64" a="1"/>
  <c r="AH1914" i="64" s="1"/>
  <c r="AH2480" i="64" a="1"/>
  <c r="AH2480" i="64" s="1"/>
  <c r="AH2053" i="64" a="1"/>
  <c r="AH2053" i="64" s="1"/>
  <c r="AH2371" i="64" a="1"/>
  <c r="AH2371"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2082" i="64" a="1"/>
  <c r="AH2054" i="64" a="1"/>
  <c r="AH2481" i="64" a="1"/>
  <c r="AH2370" i="64" a="1"/>
  <c r="AH1937" i="64" a="1"/>
  <c r="CB1836" i="64" a="1"/>
  <c r="AH1416" i="64" a="1"/>
  <c r="AH1072" i="64" a="1"/>
  <c r="AH2189" i="64" a="1"/>
  <c r="AH2457" i="64" a="1"/>
  <c r="AH1747" i="64" a="1"/>
  <c r="AH1961" i="64" a="1"/>
  <c r="AH2225" i="64" a="1"/>
  <c r="AH2117" i="64" a="1"/>
  <c r="BY63" i="1413" l="1"/>
  <c r="BY91" i="861" s="1"/>
  <c r="CA48" i="1413"/>
  <c r="BZ57" i="1413"/>
  <c r="BZ18" i="861" s="1"/>
  <c r="O52" i="1413"/>
  <c r="BZ53" i="1413"/>
  <c r="CB26" i="1413"/>
  <c r="CA49" i="1413"/>
  <c r="CA37" i="1413"/>
  <c r="CA69" i="861" s="1"/>
  <c r="CC717" i="64"/>
  <c r="CC718" i="64" s="1"/>
  <c r="BO24" i="861"/>
  <c r="CB1836" i="64"/>
  <c r="CC1831" i="64"/>
  <c r="CC1795" i="64"/>
  <c r="CC1796" i="64" s="1"/>
  <c r="CB1800" i="64"/>
  <c r="BK641" i="64"/>
  <c r="BK642" i="64" s="1"/>
  <c r="BL609" i="64"/>
  <c r="CD3216" i="64"/>
  <c r="CD3217" i="64" s="1"/>
  <c r="AH2457" i="64"/>
  <c r="AH1747" i="64"/>
  <c r="AH1416" i="64"/>
  <c r="CI2163" i="64"/>
  <c r="CH2164" i="64"/>
  <c r="BI913" i="64"/>
  <c r="BI918" i="64" s="1"/>
  <c r="BI906" i="64"/>
  <c r="BJ898" i="64"/>
  <c r="BJ901" i="64" s="1"/>
  <c r="AH220" i="64"/>
  <c r="AH2481" i="64"/>
  <c r="AG2125" i="64"/>
  <c r="AH2117" i="64"/>
  <c r="AH2225" i="64"/>
  <c r="AH2082" i="64"/>
  <c r="AH2054" i="64"/>
  <c r="AH2189" i="64"/>
  <c r="AH1937" i="64"/>
  <c r="AH1961" i="64"/>
  <c r="AH2370" i="64"/>
  <c r="AH1072" i="64"/>
  <c r="AH2824" i="64"/>
  <c r="AI2224" i="64" a="1"/>
  <c r="AI2224" i="64" s="1"/>
  <c r="AI2188" i="64" a="1"/>
  <c r="AI2188" i="64" s="1"/>
  <c r="AI2116" i="64" a="1"/>
  <c r="AI2116" i="64" s="1"/>
  <c r="AI2816" i="64" a="1"/>
  <c r="AI2816" i="64" s="1"/>
  <c r="AI2081" i="64" a="1"/>
  <c r="AI2081" i="64" s="1"/>
  <c r="AI2850" i="64" a="1"/>
  <c r="AI2850" i="64" s="1"/>
  <c r="AI755" i="64" a="1"/>
  <c r="AI755" i="64" s="1"/>
  <c r="AI749" i="64" a="1"/>
  <c r="AI749" i="64" s="1"/>
  <c r="U140" i="69"/>
  <c r="U150" i="69" s="1"/>
  <c r="U136" i="69"/>
  <c r="U142" i="69"/>
  <c r="U152" i="69" s="1"/>
  <c r="V134" i="69"/>
  <c r="V132" i="69"/>
  <c r="V157" i="69" s="1"/>
  <c r="AI2456" i="64" a="1"/>
  <c r="AI2456" i="64" s="1"/>
  <c r="AI2366" i="64" a="1"/>
  <c r="AI2366" i="64" s="1"/>
  <c r="AI1746" i="64" a="1"/>
  <c r="AI1746" i="64" s="1"/>
  <c r="AI1071" i="64" a="1"/>
  <c r="AI1071" i="64" s="1"/>
  <c r="AI234" i="64" a="1"/>
  <c r="AI234" i="64" s="1"/>
  <c r="AI44" i="64" a="1"/>
  <c r="AI44" i="64" s="1"/>
  <c r="AI288" i="64" a="1"/>
  <c r="AI288" i="64" s="1"/>
  <c r="AI219" i="64" a="1"/>
  <c r="AI219" i="64" s="1"/>
  <c r="AI218" i="64" a="1"/>
  <c r="AI218" i="64" s="1"/>
  <c r="AI235" i="64" a="1"/>
  <c r="AI235" i="64" s="1"/>
  <c r="AI1415" i="64" a="1"/>
  <c r="AI1415" i="64" s="1"/>
  <c r="AI2053" i="64" a="1"/>
  <c r="AI2053" i="64" s="1"/>
  <c r="AI2480" i="64" a="1"/>
  <c r="AI2480" i="64" s="1"/>
  <c r="AI2371" i="64" a="1"/>
  <c r="AI2371" i="64" s="1"/>
  <c r="AI1938" i="64" a="1"/>
  <c r="AI1938" i="64" s="1"/>
  <c r="AI1914" i="64" a="1"/>
  <c r="AI1914" i="64" s="1"/>
  <c r="AI2377" i="64" a="1"/>
  <c r="AI2377" i="64" s="1"/>
  <c r="AI1960" i="64" a="1"/>
  <c r="AI1960" i="64" s="1"/>
  <c r="AI1049" i="64" a="1"/>
  <c r="AI1049" i="64" s="1"/>
  <c r="AI1047" i="64" a="1"/>
  <c r="AI1047" i="64" s="1"/>
  <c r="AI1936" i="64" a="1"/>
  <c r="AI1936" i="64" s="1"/>
  <c r="AI2482" i="64" a="1"/>
  <c r="AI2482" i="64" s="1"/>
  <c r="AI2055" i="64" a="1"/>
  <c r="AI2055"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2189" i="64" a="1"/>
  <c r="AI2370" i="64" a="1"/>
  <c r="AI2054" i="64" a="1"/>
  <c r="AI1937" i="64" a="1"/>
  <c r="AI1416" i="64" a="1"/>
  <c r="AI1747" i="64" a="1"/>
  <c r="AI2481" i="64" a="1"/>
  <c r="AI1072" i="64" a="1"/>
  <c r="AI2225" i="64" a="1"/>
  <c r="AI2117" i="64" a="1"/>
  <c r="AI2082" i="64" a="1"/>
  <c r="AI2457" i="64" a="1"/>
  <c r="AI1961" i="64" a="1"/>
  <c r="CA39" i="1413" l="1"/>
  <c r="CA90" i="861" s="1"/>
  <c r="CA51" i="1413"/>
  <c r="CB27" i="1413"/>
  <c r="P48" i="1413"/>
  <c r="BZ61" i="1413"/>
  <c r="BZ59" i="861" s="1"/>
  <c r="CC724" i="64"/>
  <c r="CC719" i="64"/>
  <c r="CD714" i="64"/>
  <c r="CB1838" i="64"/>
  <c r="CC1832" i="64"/>
  <c r="CC1834" i="64" s="1"/>
  <c r="CC1798" i="64"/>
  <c r="BL632" i="64"/>
  <c r="BL618" i="64"/>
  <c r="BL622" i="64" s="1"/>
  <c r="BL616" i="64"/>
  <c r="BL626" i="64" s="1"/>
  <c r="BL628" i="64" s="1"/>
  <c r="CD3218" i="64"/>
  <c r="CE3213" i="64"/>
  <c r="AI2457" i="64"/>
  <c r="AI1747" i="64"/>
  <c r="AI1416" i="64"/>
  <c r="CJ2163" i="64"/>
  <c r="CI2164" i="64"/>
  <c r="BI914" i="64"/>
  <c r="BJ909" i="64"/>
  <c r="BJ910" i="64"/>
  <c r="BJ912" i="64" s="1"/>
  <c r="BJ902" i="64" s="1"/>
  <c r="BJ904" i="64" s="1"/>
  <c r="BJ905" i="64" s="1"/>
  <c r="AI220" i="64"/>
  <c r="AI2481" i="64"/>
  <c r="AH2125" i="64"/>
  <c r="AI2189" i="64"/>
  <c r="AI2082" i="64"/>
  <c r="AI2117" i="64"/>
  <c r="AI2225" i="64"/>
  <c r="AI2054" i="64"/>
  <c r="AI1937" i="64"/>
  <c r="AI1961" i="64"/>
  <c r="AI2370" i="64"/>
  <c r="AI1072" i="64"/>
  <c r="AI2824" i="64"/>
  <c r="AJ2224" i="64" a="1"/>
  <c r="AJ2224" i="64" s="1"/>
  <c r="AJ2188" i="64" a="1"/>
  <c r="AJ2188" i="64" s="1"/>
  <c r="AJ2116" i="64" a="1"/>
  <c r="AJ2116" i="64" s="1"/>
  <c r="AJ2816" i="64" a="1"/>
  <c r="AJ2816" i="64" s="1"/>
  <c r="AJ2081" i="64" a="1"/>
  <c r="AJ2081" i="64" s="1"/>
  <c r="AJ2850" i="64" a="1"/>
  <c r="AJ2850" i="64" s="1"/>
  <c r="AJ749" i="64" a="1"/>
  <c r="AJ749" i="64" s="1"/>
  <c r="AJ755" i="64" a="1"/>
  <c r="AJ755" i="64" s="1"/>
  <c r="U146" i="69"/>
  <c r="U148" i="69" s="1"/>
  <c r="T117" i="69"/>
  <c r="T118" i="69" s="1"/>
  <c r="U112" i="69" s="1"/>
  <c r="V135" i="69"/>
  <c r="V142" i="69" s="1"/>
  <c r="AJ2456" i="64" a="1"/>
  <c r="AJ2456" i="64" s="1"/>
  <c r="AJ2366" i="64" a="1"/>
  <c r="AJ2366" i="64" s="1"/>
  <c r="AJ1746" i="64" a="1"/>
  <c r="AJ1746" i="64" s="1"/>
  <c r="AD17" i="69"/>
  <c r="AD18" i="69" s="1"/>
  <c r="AJ1071" i="64" a="1"/>
  <c r="AJ1071" i="64" s="1"/>
  <c r="AJ288" i="64" a="1"/>
  <c r="AJ288" i="64" s="1"/>
  <c r="AJ234" i="64" a="1"/>
  <c r="AJ234" i="64" s="1"/>
  <c r="AJ219" i="64" a="1"/>
  <c r="AJ219" i="64" s="1"/>
  <c r="AJ218" i="64" a="1"/>
  <c r="AJ218" i="64" s="1"/>
  <c r="AJ44" i="64" a="1"/>
  <c r="AJ44" i="64" s="1"/>
  <c r="AJ235" i="64" a="1"/>
  <c r="AJ235" i="64" s="1"/>
  <c r="AJ1415" i="64" a="1"/>
  <c r="AJ1415" i="64" s="1"/>
  <c r="AJ2377" i="64" a="1"/>
  <c r="AJ2377" i="64" s="1"/>
  <c r="AJ2053" i="64" a="1"/>
  <c r="AJ2053" i="64" s="1"/>
  <c r="AJ1938" i="64" a="1"/>
  <c r="AJ1938" i="64" s="1"/>
  <c r="AJ2480" i="64" a="1"/>
  <c r="AJ2480" i="64" s="1"/>
  <c r="AJ2055" i="64" a="1"/>
  <c r="AJ2055" i="64" s="1"/>
  <c r="AJ1047" i="64" a="1"/>
  <c r="AJ1047" i="64" s="1"/>
  <c r="AJ1936" i="64" a="1"/>
  <c r="AJ1936" i="64" s="1"/>
  <c r="AJ1049" i="64" a="1"/>
  <c r="AJ1049" i="64" s="1"/>
  <c r="AJ1914" i="64" a="1"/>
  <c r="AJ1914" i="64" s="1"/>
  <c r="AJ1960" i="64" a="1"/>
  <c r="AJ1960" i="64" s="1"/>
  <c r="AJ2482" i="64" a="1"/>
  <c r="AJ2482" i="64" s="1"/>
  <c r="AJ2371" i="64" a="1"/>
  <c r="AJ2371"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2370" i="64" a="1"/>
  <c r="AJ2054" i="64" a="1"/>
  <c r="AJ2189" i="64" a="1"/>
  <c r="AJ1416" i="64" a="1"/>
  <c r="AJ2117" i="64" a="1"/>
  <c r="AJ2082" i="64" a="1"/>
  <c r="AJ1937" i="64" a="1"/>
  <c r="AJ2225" i="64" a="1"/>
  <c r="CC1836" i="64" a="1"/>
  <c r="AJ2481" i="64" a="1"/>
  <c r="AJ2457" i="64" a="1"/>
  <c r="AJ1961" i="64" a="1"/>
  <c r="AJ1747" i="64" a="1"/>
  <c r="AJ1072" i="64" a="1"/>
  <c r="O61" i="1413" l="1"/>
  <c r="O59" i="861" s="1"/>
  <c r="BZ63" i="1413"/>
  <c r="BZ91" i="861" s="1"/>
  <c r="CC23" i="1413"/>
  <c r="CB28" i="1413"/>
  <c r="CB33" i="1413"/>
  <c r="CB16" i="861" s="1"/>
  <c r="CA52" i="1413"/>
  <c r="CD717" i="64"/>
  <c r="CD718" i="64" s="1"/>
  <c r="CC1836" i="64"/>
  <c r="CD1831" i="64"/>
  <c r="CC1800" i="64"/>
  <c r="CD1795" i="64"/>
  <c r="CD1796" i="64" s="1"/>
  <c r="BL636" i="64"/>
  <c r="BL640" i="64" s="1"/>
  <c r="BM608" i="64"/>
  <c r="BL639" i="64"/>
  <c r="CE3216" i="64"/>
  <c r="CE3217" i="64" s="1"/>
  <c r="AJ2457" i="64"/>
  <c r="AJ1747" i="64"/>
  <c r="AJ1416" i="64"/>
  <c r="CK2163" i="64"/>
  <c r="CL2163" i="64" s="1"/>
  <c r="CL2164" i="64" s="1"/>
  <c r="CJ2164" i="64"/>
  <c r="BJ906" i="64"/>
  <c r="BK898" i="64"/>
  <c r="BK901" i="64" s="1"/>
  <c r="BJ913" i="64"/>
  <c r="AJ220" i="64"/>
  <c r="AJ2481" i="64"/>
  <c r="AI2125" i="64"/>
  <c r="AJ2117" i="64"/>
  <c r="AJ2082" i="64"/>
  <c r="AJ2054" i="64"/>
  <c r="AJ2225" i="64"/>
  <c r="AJ2189" i="64"/>
  <c r="AJ1937" i="64"/>
  <c r="AJ1961" i="64"/>
  <c r="AJ2370" i="64"/>
  <c r="AJ1072" i="64"/>
  <c r="AJ2824" i="64"/>
  <c r="AK2188" i="64" a="1"/>
  <c r="AK2188" i="64" s="1"/>
  <c r="AK2116" i="64" a="1"/>
  <c r="AK2116" i="64" s="1"/>
  <c r="AK2224" i="64" a="1"/>
  <c r="AK2224" i="64" s="1"/>
  <c r="AK2816" i="64" a="1"/>
  <c r="AK2816" i="64" s="1"/>
  <c r="AK2081" i="64" a="1"/>
  <c r="AK2081" i="64" s="1"/>
  <c r="AK2850" i="64" a="1"/>
  <c r="AK2850" i="64" s="1"/>
  <c r="AK749" i="64" a="1"/>
  <c r="AK749" i="64" s="1"/>
  <c r="AK755" i="64" a="1"/>
  <c r="AK755" i="64" s="1"/>
  <c r="V136" i="69"/>
  <c r="W129" i="69"/>
  <c r="W132" i="69" s="1"/>
  <c r="W157" i="69" s="1"/>
  <c r="V140" i="69"/>
  <c r="V150" i="69" s="1"/>
  <c r="T123" i="69"/>
  <c r="T125" i="69"/>
  <c r="T119" i="69"/>
  <c r="V152" i="69"/>
  <c r="V146" i="69"/>
  <c r="V148" i="69" s="1"/>
  <c r="AK2456" i="64" a="1"/>
  <c r="AK2456" i="64" s="1"/>
  <c r="AK2366" i="64" a="1"/>
  <c r="AK2366" i="64" s="1"/>
  <c r="AK1746" i="64" a="1"/>
  <c r="AK1746" i="64" s="1"/>
  <c r="AK1071" i="64" a="1"/>
  <c r="AK1071" i="64" s="1"/>
  <c r="AK219" i="64" a="1"/>
  <c r="AK219" i="64" s="1"/>
  <c r="AK218" i="64" a="1"/>
  <c r="AK218" i="64" s="1"/>
  <c r="AK44" i="64" a="1"/>
  <c r="AK44" i="64" s="1"/>
  <c r="AK288" i="64" a="1"/>
  <c r="AK288" i="64" s="1"/>
  <c r="AK234" i="64" a="1"/>
  <c r="AK234" i="64" s="1"/>
  <c r="AK235" i="64" a="1"/>
  <c r="AK235" i="64" s="1"/>
  <c r="AK1415" i="64" a="1"/>
  <c r="AK1415" i="64" s="1"/>
  <c r="AK2055" i="64" a="1"/>
  <c r="AK2055" i="64" s="1"/>
  <c r="AK1938" i="64" a="1"/>
  <c r="AK1938" i="64" s="1"/>
  <c r="AK2053" i="64" a="1"/>
  <c r="AK2053" i="64" s="1"/>
  <c r="AK2377" i="64" a="1"/>
  <c r="AK2377" i="64" s="1"/>
  <c r="AK2371" i="64" a="1"/>
  <c r="AK2371" i="64" s="1"/>
  <c r="AK1960" i="64" a="1"/>
  <c r="AK1960" i="64" s="1"/>
  <c r="AK2482" i="64" a="1"/>
  <c r="AK2482" i="64" s="1"/>
  <c r="AK1914" i="64" a="1"/>
  <c r="AK1914" i="64" s="1"/>
  <c r="AK1049" i="64" a="1"/>
  <c r="AK1049" i="64" s="1"/>
  <c r="AK1936" i="64" a="1"/>
  <c r="AK1936" i="64" s="1"/>
  <c r="AK1047" i="64" a="1"/>
  <c r="AK1047" i="64" s="1"/>
  <c r="AK2480" i="64" a="1"/>
  <c r="AK2480"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2370" i="64" a="1"/>
  <c r="AK2457" i="64" a="1"/>
  <c r="AK1937" i="64" a="1"/>
  <c r="AK2189" i="64" a="1"/>
  <c r="AK2054" i="64" a="1"/>
  <c r="AK2481" i="64" a="1"/>
  <c r="AK2117" i="64" a="1"/>
  <c r="AK2082" i="64" a="1"/>
  <c r="AK2225" i="64" a="1"/>
  <c r="AK1961" i="64" a="1"/>
  <c r="AK1072" i="64" a="1"/>
  <c r="AK1747" i="64" a="1"/>
  <c r="AK1416" i="64" a="1"/>
  <c r="CA57" i="1413" l="1"/>
  <c r="CA18" i="861" s="1"/>
  <c r="CA53" i="1413"/>
  <c r="CB48" i="1413"/>
  <c r="CB49" i="1413"/>
  <c r="CB37" i="1413"/>
  <c r="CB69" i="861" s="1"/>
  <c r="CC26" i="1413"/>
  <c r="CD724" i="64"/>
  <c r="CD719" i="64"/>
  <c r="CE714" i="64"/>
  <c r="BP24" i="861"/>
  <c r="CC1838" i="64"/>
  <c r="CD1832" i="64"/>
  <c r="CD1834" i="64" s="1"/>
  <c r="CD1798" i="64"/>
  <c r="BL641" i="64"/>
  <c r="BL642" i="64" s="1"/>
  <c r="BM609" i="64"/>
  <c r="CE3218" i="64"/>
  <c r="CF3213" i="64"/>
  <c r="AK2457" i="64"/>
  <c r="AK1747" i="64"/>
  <c r="AK1416" i="64"/>
  <c r="CK2164" i="64"/>
  <c r="BJ918" i="64"/>
  <c r="BK909" i="64"/>
  <c r="BJ914" i="64"/>
  <c r="BK910" i="64"/>
  <c r="BK912" i="64" s="1"/>
  <c r="BK902" i="64" s="1"/>
  <c r="BK904" i="64" s="1"/>
  <c r="BK905" i="64" s="1"/>
  <c r="AK220" i="64"/>
  <c r="AK2481" i="64"/>
  <c r="AJ2125" i="64"/>
  <c r="AK2082" i="64"/>
  <c r="AK2117" i="64"/>
  <c r="AK2054" i="64"/>
  <c r="AK2225" i="64"/>
  <c r="AK2189" i="64"/>
  <c r="AK1937" i="64"/>
  <c r="AK1961" i="64"/>
  <c r="AK2370" i="64"/>
  <c r="AK1072" i="64"/>
  <c r="T1418" i="64"/>
  <c r="AK2824" i="64"/>
  <c r="AL2188" i="64" a="1"/>
  <c r="AL2188" i="64" s="1"/>
  <c r="AL2224" i="64" a="1"/>
  <c r="AL2224" i="64" s="1"/>
  <c r="AL2116" i="64" a="1"/>
  <c r="AL2116" i="64" s="1"/>
  <c r="AL2816" i="64" a="1"/>
  <c r="AL2816" i="64" s="1"/>
  <c r="AL2081" i="64" a="1"/>
  <c r="AL2081" i="64" s="1"/>
  <c r="AL2850" i="64" a="1"/>
  <c r="AL2850" i="64" s="1"/>
  <c r="W134" i="69"/>
  <c r="W135" i="69" s="1"/>
  <c r="W140" i="69" s="1"/>
  <c r="W150" i="69" s="1"/>
  <c r="AL755" i="64" a="1"/>
  <c r="AL755" i="64" s="1"/>
  <c r="AL749" i="64" a="1"/>
  <c r="AL749" i="64" s="1"/>
  <c r="AL2456" i="64" a="1"/>
  <c r="AL2456" i="64" s="1"/>
  <c r="AL2366" i="64" a="1"/>
  <c r="AL2366" i="64" s="1"/>
  <c r="AL1746" i="64" a="1"/>
  <c r="AL1746" i="64" s="1"/>
  <c r="W183" i="69"/>
  <c r="W186" i="69" s="1"/>
  <c r="V192" i="69"/>
  <c r="V200" i="69" s="1"/>
  <c r="V194" i="69"/>
  <c r="V202" i="69" s="1"/>
  <c r="AL1071" i="64" a="1"/>
  <c r="AL1071" i="64" s="1"/>
  <c r="AL219" i="64" a="1"/>
  <c r="AL219" i="64" s="1"/>
  <c r="AL44" i="64" a="1"/>
  <c r="AL44" i="64" s="1"/>
  <c r="AL218" i="64" a="1"/>
  <c r="AL218" i="64" s="1"/>
  <c r="AL234" i="64" a="1"/>
  <c r="AL234" i="64" s="1"/>
  <c r="AL288" i="64" a="1"/>
  <c r="AL288" i="64" s="1"/>
  <c r="AL235" i="64" a="1"/>
  <c r="AL235" i="64" s="1"/>
  <c r="AL1415" i="64" a="1"/>
  <c r="AL1415" i="64" s="1"/>
  <c r="AL1047" i="64" a="1"/>
  <c r="AL1047" i="64" s="1"/>
  <c r="AL1914" i="64" a="1"/>
  <c r="AL1914" i="64" s="1"/>
  <c r="AL1049" i="64" a="1"/>
  <c r="AL1049" i="64" s="1"/>
  <c r="AL2482" i="64" a="1"/>
  <c r="AL2482" i="64" s="1"/>
  <c r="AL2053" i="64" a="1"/>
  <c r="AL2053" i="64" s="1"/>
  <c r="AL2371" i="64" a="1"/>
  <c r="AL2371" i="64" s="1"/>
  <c r="AL1960" i="64" a="1"/>
  <c r="AL1960" i="64" s="1"/>
  <c r="AL1938" i="64" a="1"/>
  <c r="AL1938" i="64" s="1"/>
  <c r="AL1936" i="64" a="1"/>
  <c r="AL1936" i="64" s="1"/>
  <c r="AL2480" i="64" a="1"/>
  <c r="AL2480" i="64" s="1"/>
  <c r="AL2377" i="64" a="1"/>
  <c r="AL2377" i="64" s="1"/>
  <c r="AL2055" i="64" a="1"/>
  <c r="AL2055"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2117" i="64" a="1"/>
  <c r="AL2082" i="64" a="1"/>
  <c r="AL1416" i="64" a="1"/>
  <c r="AL1072" i="64" a="1"/>
  <c r="AL2054" i="64" a="1"/>
  <c r="AL2189" i="64" a="1"/>
  <c r="AL2370" i="64" a="1"/>
  <c r="AL2457" i="64" a="1"/>
  <c r="AL1937" i="64" a="1"/>
  <c r="AL1747" i="64" a="1"/>
  <c r="AL2481" i="64" a="1"/>
  <c r="AL2225" i="64" a="1"/>
  <c r="CD1836" i="64" a="1"/>
  <c r="AL1961" i="64" a="1"/>
  <c r="CC27" i="1413" l="1"/>
  <c r="CB39" i="1413"/>
  <c r="CB90" i="861" s="1"/>
  <c r="CB51" i="1413"/>
  <c r="CA61" i="1413"/>
  <c r="CA59" i="861" s="1"/>
  <c r="CE717" i="64"/>
  <c r="CE718" i="64" s="1"/>
  <c r="CD1836" i="64"/>
  <c r="CE1831" i="64"/>
  <c r="CD1800" i="64"/>
  <c r="CE1795" i="64"/>
  <c r="CE1796" i="64" s="1"/>
  <c r="BM632" i="64"/>
  <c r="BM618" i="64"/>
  <c r="BM622" i="64" s="1"/>
  <c r="BM616" i="64"/>
  <c r="BM626" i="64" s="1"/>
  <c r="BM628" i="64" s="1"/>
  <c r="CF3216" i="64"/>
  <c r="CF3217" i="64" s="1"/>
  <c r="AL2457" i="64"/>
  <c r="AL1747" i="64"/>
  <c r="AL1416" i="64"/>
  <c r="P2163" i="64"/>
  <c r="P2164" i="64"/>
  <c r="BK906" i="64"/>
  <c r="BL898" i="64"/>
  <c r="BL901" i="64" s="1"/>
  <c r="BK913" i="64"/>
  <c r="AL220" i="64"/>
  <c r="AL2481" i="64"/>
  <c r="AK2125" i="64"/>
  <c r="AL2117" i="64"/>
  <c r="AL2225" i="64"/>
  <c r="AL2189" i="64"/>
  <c r="AL2082" i="64"/>
  <c r="AL2054" i="64"/>
  <c r="AL1937" i="64"/>
  <c r="AL1961" i="64"/>
  <c r="AL2370" i="64"/>
  <c r="AL1072" i="64"/>
  <c r="U1418" i="64"/>
  <c r="AL2824" i="64"/>
  <c r="AM2224" i="64" a="1"/>
  <c r="AM2224" i="64" s="1"/>
  <c r="AM2116" i="64" a="1"/>
  <c r="AM2116" i="64" s="1"/>
  <c r="AM2188" i="64" a="1"/>
  <c r="AM2188" i="64" s="1"/>
  <c r="AM2816" i="64" a="1"/>
  <c r="AM2816" i="64" s="1"/>
  <c r="AM2081" i="64" a="1"/>
  <c r="AM2081" i="64" s="1"/>
  <c r="AM2850" i="64" a="1"/>
  <c r="AM2850" i="64" s="1"/>
  <c r="W161" i="69"/>
  <c r="W162" i="69" s="1"/>
  <c r="AM755" i="64" a="1"/>
  <c r="AM755" i="64" s="1"/>
  <c r="AM749" i="64" a="1"/>
  <c r="AM749" i="64" s="1"/>
  <c r="W136" i="69"/>
  <c r="X129" i="69"/>
  <c r="X134" i="69" s="1"/>
  <c r="W142" i="69"/>
  <c r="W152" i="69" s="1"/>
  <c r="AM2456" i="64" a="1"/>
  <c r="AM2456" i="64" s="1"/>
  <c r="V198" i="69"/>
  <c r="AM2366" i="64" a="1"/>
  <c r="AM2366" i="64" s="1"/>
  <c r="AM1746" i="64" a="1"/>
  <c r="AM1746" i="64" s="1"/>
  <c r="AM1071" i="64" a="1"/>
  <c r="AM1071" i="64" s="1"/>
  <c r="AM218" i="64" a="1"/>
  <c r="AM218" i="64" s="1"/>
  <c r="AM44" i="64" a="1"/>
  <c r="AM44" i="64" s="1"/>
  <c r="AM234" i="64" a="1"/>
  <c r="AM234" i="64" s="1"/>
  <c r="AM288" i="64" a="1"/>
  <c r="AM288" i="64" s="1"/>
  <c r="AM219" i="64" a="1"/>
  <c r="AM219" i="64" s="1"/>
  <c r="AM235" i="64" a="1"/>
  <c r="AM235" i="64" s="1"/>
  <c r="AM1415" i="64" a="1"/>
  <c r="AM1415" i="64" s="1"/>
  <c r="AM1047" i="64" a="1"/>
  <c r="AM1047" i="64" s="1"/>
  <c r="AM1960" i="64" a="1"/>
  <c r="AM1960" i="64" s="1"/>
  <c r="AM2482" i="64" a="1"/>
  <c r="AM2482" i="64" s="1"/>
  <c r="AM1049" i="64" a="1"/>
  <c r="AM1049" i="64" s="1"/>
  <c r="AM1938" i="64" a="1"/>
  <c r="AM1938" i="64" s="1"/>
  <c r="AM2371" i="64" a="1"/>
  <c r="AM2371" i="64" s="1"/>
  <c r="AM2055" i="64" a="1"/>
  <c r="AM2055" i="64" s="1"/>
  <c r="AM1936" i="64" a="1"/>
  <c r="AM1936" i="64" s="1"/>
  <c r="AM1914" i="64" a="1"/>
  <c r="AM1914" i="64" s="1"/>
  <c r="AM2480" i="64" a="1"/>
  <c r="AM2480" i="64" s="1"/>
  <c r="AM2053" i="64" a="1"/>
  <c r="AM2053" i="64" s="1"/>
  <c r="AM2377" i="64" a="1"/>
  <c r="AM2377"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072" i="64" a="1"/>
  <c r="AM1747" i="64" a="1"/>
  <c r="AM2054" i="64" a="1"/>
  <c r="AM2225" i="64" a="1"/>
  <c r="AM2117" i="64" a="1"/>
  <c r="AM1416" i="64" a="1"/>
  <c r="AM2189" i="64" a="1"/>
  <c r="AM2082" i="64" a="1"/>
  <c r="AM2481" i="64" a="1"/>
  <c r="AM2370" i="64" a="1"/>
  <c r="AM1937" i="64" a="1"/>
  <c r="AM1961" i="64" a="1"/>
  <c r="AM2457" i="64" a="1"/>
  <c r="CA63" i="1413" l="1"/>
  <c r="CA91" i="861" s="1"/>
  <c r="CB52" i="1413"/>
  <c r="CC33" i="1413"/>
  <c r="CC16" i="861" s="1"/>
  <c r="CC28" i="1413"/>
  <c r="CD23" i="1413"/>
  <c r="CE724" i="64"/>
  <c r="CE719" i="64"/>
  <c r="CF714" i="64"/>
  <c r="CD1838" i="64"/>
  <c r="CE1832" i="64"/>
  <c r="CE1834" i="64" s="1"/>
  <c r="CE1798" i="64"/>
  <c r="BM636" i="64"/>
  <c r="BM640" i="64" s="1"/>
  <c r="BN608" i="64"/>
  <c r="BM639" i="64"/>
  <c r="CF3218" i="64"/>
  <c r="CG3213" i="64"/>
  <c r="AM2457" i="64"/>
  <c r="AM1747" i="64"/>
  <c r="AM1416" i="64"/>
  <c r="BK918" i="64"/>
  <c r="BK914" i="64"/>
  <c r="BL909" i="64"/>
  <c r="BL910" i="64"/>
  <c r="BL912" i="64" s="1"/>
  <c r="BL902" i="64" s="1"/>
  <c r="BL904" i="64" s="1"/>
  <c r="BL905" i="64" s="1"/>
  <c r="AM220" i="64"/>
  <c r="AM2481" i="64"/>
  <c r="AL2125" i="64"/>
  <c r="AM2082" i="64"/>
  <c r="AM2054" i="64"/>
  <c r="AM2117" i="64"/>
  <c r="AM2189" i="64"/>
  <c r="AM2225" i="64"/>
  <c r="AM1937" i="64"/>
  <c r="AM1961" i="64"/>
  <c r="AM2370" i="64"/>
  <c r="AM1072" i="64"/>
  <c r="T747" i="64"/>
  <c r="T750" i="64" s="1"/>
  <c r="T2372" i="64"/>
  <c r="V1418" i="64"/>
  <c r="T1749" i="64"/>
  <c r="AM2824" i="64"/>
  <c r="AN2224" i="64" a="1"/>
  <c r="AN2224" i="64" s="1"/>
  <c r="AN2188" i="64" a="1"/>
  <c r="AN2188" i="64" s="1"/>
  <c r="AN2116" i="64" a="1"/>
  <c r="AN2116" i="64" s="1"/>
  <c r="AN2816" i="64" a="1"/>
  <c r="AN2816" i="64" s="1"/>
  <c r="AN2081" i="64" a="1"/>
  <c r="AN2081" i="64" s="1"/>
  <c r="AN2850" i="64" a="1"/>
  <c r="AN2850" i="64" s="1"/>
  <c r="W146" i="69"/>
  <c r="W148" i="69" s="1"/>
  <c r="V115" i="69"/>
  <c r="V118" i="69" s="1"/>
  <c r="V125" i="69" s="1"/>
  <c r="AN755" i="64" a="1"/>
  <c r="AN755" i="64" s="1"/>
  <c r="AN749" i="64" a="1"/>
  <c r="AN749" i="64" s="1"/>
  <c r="X132" i="69"/>
  <c r="X157" i="69" s="1"/>
  <c r="AN2456" i="64" a="1"/>
  <c r="AN2456" i="64" s="1"/>
  <c r="AN2366" i="64" a="1"/>
  <c r="AN2366" i="64" s="1"/>
  <c r="AN1746" i="64" a="1"/>
  <c r="AN1746" i="64" s="1"/>
  <c r="AN1071" i="64" a="1"/>
  <c r="AN1071" i="64" s="1"/>
  <c r="AN218" i="64" a="1"/>
  <c r="AN218" i="64" s="1"/>
  <c r="AN288" i="64" a="1"/>
  <c r="AN288" i="64" s="1"/>
  <c r="AN234" i="64" a="1"/>
  <c r="AN234" i="64" s="1"/>
  <c r="AN44" i="64" a="1"/>
  <c r="AN44" i="64" s="1"/>
  <c r="AN219" i="64" a="1"/>
  <c r="AN219" i="64" s="1"/>
  <c r="AN235" i="64" a="1"/>
  <c r="AN235" i="64" s="1"/>
  <c r="AN1415" i="64" a="1"/>
  <c r="AN1415" i="64" s="1"/>
  <c r="AN1049" i="64" a="1"/>
  <c r="AN1049" i="64" s="1"/>
  <c r="AN1914" i="64" a="1"/>
  <c r="AN1914" i="64" s="1"/>
  <c r="AN1936" i="64" a="1"/>
  <c r="AN1936" i="64" s="1"/>
  <c r="AN1960" i="64" a="1"/>
  <c r="AN1960" i="64" s="1"/>
  <c r="AN2482" i="64" a="1"/>
  <c r="AN2482" i="64" s="1"/>
  <c r="AN2480" i="64" a="1"/>
  <c r="AN2480" i="64" s="1"/>
  <c r="AN2371" i="64" a="1"/>
  <c r="AN2371" i="64" s="1"/>
  <c r="AN2055" i="64" a="1"/>
  <c r="AN2055" i="64" s="1"/>
  <c r="AN1938" i="64" a="1"/>
  <c r="AN1938" i="64" s="1"/>
  <c r="AN1047" i="64" a="1"/>
  <c r="AN1047" i="64" s="1"/>
  <c r="AN2053" i="64" a="1"/>
  <c r="AN2053" i="64" s="1"/>
  <c r="AN2377" i="64" a="1"/>
  <c r="AN2377"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CE1836" i="64" a="1"/>
  <c r="AN2117" i="64" a="1"/>
  <c r="AN1072" i="64" a="1"/>
  <c r="AN1416" i="64" a="1"/>
  <c r="AN1937" i="64" a="1"/>
  <c r="AN2225" i="64" a="1"/>
  <c r="AN2481" i="64" a="1"/>
  <c r="AN2189" i="64" a="1"/>
  <c r="AN2082" i="64" a="1"/>
  <c r="AN1747" i="64" a="1"/>
  <c r="AN2054" i="64" a="1"/>
  <c r="AN2370" i="64" a="1"/>
  <c r="AN2457" i="64" a="1"/>
  <c r="AN1961" i="64" a="1"/>
  <c r="CD26" i="1413" l="1"/>
  <c r="CC49" i="1413"/>
  <c r="CC37" i="1413"/>
  <c r="CC69" i="861" s="1"/>
  <c r="CC48" i="1413"/>
  <c r="CB53" i="1413"/>
  <c r="CB57" i="1413"/>
  <c r="CB18" i="861" s="1"/>
  <c r="CF717" i="64"/>
  <c r="CF718" i="64" s="1"/>
  <c r="BQ24" i="861"/>
  <c r="CE1836" i="64"/>
  <c r="CF1831" i="64"/>
  <c r="CF1795" i="64"/>
  <c r="CF1796" i="64" s="1"/>
  <c r="CE1800" i="64"/>
  <c r="BM641" i="64"/>
  <c r="BM642" i="64" s="1"/>
  <c r="BN609" i="64"/>
  <c r="N608" i="64"/>
  <c r="CG3216" i="64"/>
  <c r="CG3217" i="64" s="1"/>
  <c r="T751" i="64"/>
  <c r="AN2457" i="64"/>
  <c r="AN1747" i="64"/>
  <c r="AN1416" i="64"/>
  <c r="BL906" i="64"/>
  <c r="BM898" i="64"/>
  <c r="BM901" i="64" s="1"/>
  <c r="BL913" i="64"/>
  <c r="AN220" i="64"/>
  <c r="AN2481" i="64"/>
  <c r="AM2125" i="64"/>
  <c r="AN2054" i="64"/>
  <c r="AN2117" i="64"/>
  <c r="AN2189" i="64"/>
  <c r="AN2225" i="64"/>
  <c r="AN2082" i="64"/>
  <c r="AN1937" i="64"/>
  <c r="AN1961" i="64"/>
  <c r="AN2370" i="64"/>
  <c r="AN1072" i="64"/>
  <c r="T973" i="64"/>
  <c r="K973" i="64" s="1"/>
  <c r="W1418" i="64"/>
  <c r="U1749" i="64"/>
  <c r="AN2824" i="64"/>
  <c r="AO2224" i="64" a="1"/>
  <c r="AO2224" i="64" s="1"/>
  <c r="AO2188" i="64" a="1"/>
  <c r="AO2188" i="64" s="1"/>
  <c r="AO2116" i="64" a="1"/>
  <c r="AO2116" i="64" s="1"/>
  <c r="AO2816" i="64" a="1"/>
  <c r="AO2816" i="64" s="1"/>
  <c r="AO2081" i="64" a="1"/>
  <c r="AO2081" i="64" s="1"/>
  <c r="AO2850" i="64" a="1"/>
  <c r="AO2850" i="64" s="1"/>
  <c r="AO755" i="64" a="1"/>
  <c r="AO755" i="64" s="1"/>
  <c r="AO749" i="64" a="1"/>
  <c r="AO749" i="64" s="1"/>
  <c r="X135" i="69"/>
  <c r="X136" i="69" s="1"/>
  <c r="AO2456" i="64" a="1"/>
  <c r="AO2456" i="64" s="1"/>
  <c r="AO2366" i="64" a="1"/>
  <c r="AO2366" i="64" s="1"/>
  <c r="AO1746" i="64" a="1"/>
  <c r="AO1746" i="64" s="1"/>
  <c r="AO1071" i="64" a="1"/>
  <c r="AO1071" i="64" s="1"/>
  <c r="AO288" i="64" a="1"/>
  <c r="AO288" i="64" s="1"/>
  <c r="AO218" i="64" a="1"/>
  <c r="AO218" i="64" s="1"/>
  <c r="AO234" i="64" a="1"/>
  <c r="AO234" i="64" s="1"/>
  <c r="AO219" i="64" a="1"/>
  <c r="AO219" i="64" s="1"/>
  <c r="AO44" i="64" a="1"/>
  <c r="AO44" i="64" s="1"/>
  <c r="AO235" i="64" a="1"/>
  <c r="AO235" i="64" s="1"/>
  <c r="AO1415" i="64" a="1"/>
  <c r="AO1415" i="64" s="1"/>
  <c r="AO2055" i="64" a="1"/>
  <c r="AO2055" i="64" s="1"/>
  <c r="AO1938" i="64" a="1"/>
  <c r="AO1938" i="64" s="1"/>
  <c r="AO2377" i="64" a="1"/>
  <c r="AO2377" i="64" s="1"/>
  <c r="AO2053" i="64" a="1"/>
  <c r="AO2053" i="64" s="1"/>
  <c r="AO1936" i="64" a="1"/>
  <c r="AO1936" i="64" s="1"/>
  <c r="AO2371" i="64" a="1"/>
  <c r="AO2371" i="64" s="1"/>
  <c r="AO1960" i="64" a="1"/>
  <c r="AO1960" i="64" s="1"/>
  <c r="AO1914" i="64" a="1"/>
  <c r="AO1914" i="64" s="1"/>
  <c r="AO1049" i="64" a="1"/>
  <c r="AO1049" i="64" s="1"/>
  <c r="AO2482" i="64" a="1"/>
  <c r="AO2482" i="64" s="1"/>
  <c r="AO1047" i="64" a="1"/>
  <c r="AO1047" i="64" s="1"/>
  <c r="AO2480" i="64" a="1"/>
  <c r="AO2480"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2370" i="64" a="1"/>
  <c r="AO1961" i="64" a="1"/>
  <c r="AO1747" i="64" a="1"/>
  <c r="AO1416" i="64" a="1"/>
  <c r="AO2054" i="64" a="1"/>
  <c r="AO1937" i="64" a="1"/>
  <c r="AO2457" i="64" a="1"/>
  <c r="AO2481" i="64" a="1"/>
  <c r="AO2225" i="64" a="1"/>
  <c r="AO2117" i="64" a="1"/>
  <c r="AO2082" i="64" a="1"/>
  <c r="AO2189" i="64" a="1"/>
  <c r="AO1072" i="64" a="1"/>
  <c r="CD27" i="1413" l="1"/>
  <c r="CE23" i="1413" s="1"/>
  <c r="CB61" i="1413"/>
  <c r="CB59" i="861" s="1"/>
  <c r="CC39" i="1413"/>
  <c r="CC90" i="861" s="1"/>
  <c r="CC51" i="1413"/>
  <c r="CF724" i="64"/>
  <c r="CF719" i="64"/>
  <c r="CG714" i="64"/>
  <c r="CE1838" i="64"/>
  <c r="CF1832" i="64"/>
  <c r="CF1834" i="64" s="1"/>
  <c r="CF1798" i="64"/>
  <c r="BN632" i="64"/>
  <c r="BN618" i="64"/>
  <c r="BN622" i="64" s="1"/>
  <c r="BN616" i="64"/>
  <c r="BN626" i="64" s="1"/>
  <c r="BN628" i="64" s="1"/>
  <c r="CG3218" i="64"/>
  <c r="CH3213" i="64"/>
  <c r="T756" i="64"/>
  <c r="U747" i="64"/>
  <c r="U750" i="64" s="1"/>
  <c r="T752" i="64"/>
  <c r="AO2457" i="64"/>
  <c r="AO1747" i="64"/>
  <c r="AO1416" i="64"/>
  <c r="BL914" i="64"/>
  <c r="BM909" i="64"/>
  <c r="BL918" i="64"/>
  <c r="BM910" i="64"/>
  <c r="BM912" i="64" s="1"/>
  <c r="BM902" i="64" s="1"/>
  <c r="BM904" i="64" s="1"/>
  <c r="BM905" i="64" s="1"/>
  <c r="AO220" i="64"/>
  <c r="AO2481" i="64"/>
  <c r="AN2125" i="64"/>
  <c r="AO2117" i="64"/>
  <c r="AO2082" i="64"/>
  <c r="AO2054" i="64"/>
  <c r="AO2189" i="64"/>
  <c r="AO2225" i="64"/>
  <c r="AO1937" i="64"/>
  <c r="AO1961" i="64"/>
  <c r="AO2370" i="64"/>
  <c r="AO1072" i="64"/>
  <c r="X1418" i="64"/>
  <c r="V1749" i="64"/>
  <c r="U2372" i="64"/>
  <c r="AP2224" i="64" a="1"/>
  <c r="AP2224" i="64" s="1"/>
  <c r="AP2188" i="64" a="1"/>
  <c r="AP2188" i="64" s="1"/>
  <c r="AP2116" i="64" a="1"/>
  <c r="AP2116" i="64" s="1"/>
  <c r="AO2824" i="64"/>
  <c r="AP2816" i="64" a="1"/>
  <c r="AP2816" i="64" s="1"/>
  <c r="AP2081" i="64" a="1"/>
  <c r="AP2081" i="64" s="1"/>
  <c r="AP2850" i="64" a="1"/>
  <c r="AP2850" i="64" s="1"/>
  <c r="AP755" i="64" a="1"/>
  <c r="AP755" i="64" s="1"/>
  <c r="AP749" i="64" a="1"/>
  <c r="AP749" i="64" s="1"/>
  <c r="X140" i="69"/>
  <c r="X150" i="69" s="1"/>
  <c r="Y129" i="69"/>
  <c r="Y134" i="69" s="1"/>
  <c r="X142" i="69"/>
  <c r="X146" i="69" s="1"/>
  <c r="X148" i="69" s="1"/>
  <c r="AP2456" i="64" a="1"/>
  <c r="AP2456" i="64" s="1"/>
  <c r="W117" i="69"/>
  <c r="W118" i="69" s="1"/>
  <c r="W125" i="69" s="1"/>
  <c r="AP2366" i="64" a="1"/>
  <c r="AP2366" i="64" s="1"/>
  <c r="AP1746" i="64" a="1"/>
  <c r="AP1746" i="64" s="1"/>
  <c r="AP1071" i="64" a="1"/>
  <c r="AP1071" i="64" s="1"/>
  <c r="AP234" i="64" a="1"/>
  <c r="AP234" i="64" s="1"/>
  <c r="AP288" i="64" a="1"/>
  <c r="AP288" i="64" s="1"/>
  <c r="AP44" i="64" a="1"/>
  <c r="AP44" i="64" s="1"/>
  <c r="AP219" i="64" a="1"/>
  <c r="AP219" i="64" s="1"/>
  <c r="AP218" i="64" a="1"/>
  <c r="AP218" i="64" s="1"/>
  <c r="AP235" i="64" a="1"/>
  <c r="AP235" i="64" s="1"/>
  <c r="AP1415" i="64" a="1"/>
  <c r="AP1415" i="64" s="1"/>
  <c r="AP1047" i="64" a="1"/>
  <c r="AP1047" i="64" s="1"/>
  <c r="AP2482" i="64" a="1"/>
  <c r="AP2482" i="64" s="1"/>
  <c r="AP1914" i="64" a="1"/>
  <c r="AP1914" i="64" s="1"/>
  <c r="AP1049" i="64" a="1"/>
  <c r="AP1049" i="64" s="1"/>
  <c r="AP2053" i="64" a="1"/>
  <c r="AP2053" i="64" s="1"/>
  <c r="AP2371" i="64" a="1"/>
  <c r="AP2371" i="64" s="1"/>
  <c r="AP1960" i="64" a="1"/>
  <c r="AP1960" i="64" s="1"/>
  <c r="AP2480" i="64" a="1"/>
  <c r="AP2480" i="64" s="1"/>
  <c r="AP1936" i="64" a="1"/>
  <c r="AP1936" i="64" s="1"/>
  <c r="AP2377" i="64" a="1"/>
  <c r="AP2377" i="64" s="1"/>
  <c r="AP2055" i="64" a="1"/>
  <c r="AP2055" i="64" s="1"/>
  <c r="AP1938" i="64" a="1"/>
  <c r="AP1938"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2117" i="64" a="1"/>
  <c r="AP2481" i="64" a="1"/>
  <c r="AP2054" i="64" a="1"/>
  <c r="AP1961" i="64" a="1"/>
  <c r="CF1836" i="64" a="1"/>
  <c r="AP1747" i="64" a="1"/>
  <c r="AP2189" i="64" a="1"/>
  <c r="AP1937" i="64" a="1"/>
  <c r="AP2457" i="64" a="1"/>
  <c r="AP2225" i="64" a="1"/>
  <c r="AP2370" i="64" a="1"/>
  <c r="AP1416" i="64" a="1"/>
  <c r="AP1072" i="64" a="1"/>
  <c r="AP2082" i="64" a="1"/>
  <c r="CD33" i="1413" l="1"/>
  <c r="CD16" i="861" s="1"/>
  <c r="CD28" i="1413"/>
  <c r="CE26" i="1413"/>
  <c r="CC52" i="1413"/>
  <c r="CB63" i="1413"/>
  <c r="CB91" i="861" s="1"/>
  <c r="CG717" i="64"/>
  <c r="CG718" i="64" s="1"/>
  <c r="CF1836" i="64"/>
  <c r="CG1831" i="64"/>
  <c r="CG1795" i="64"/>
  <c r="CG1796" i="64" s="1"/>
  <c r="CF1800" i="64"/>
  <c r="K1796" i="64"/>
  <c r="L1796" i="64"/>
  <c r="M1796" i="64"/>
  <c r="N1796" i="64"/>
  <c r="O1796" i="64"/>
  <c r="BR24" i="861"/>
  <c r="BN636" i="64"/>
  <c r="BN640" i="64" s="1"/>
  <c r="N622" i="64"/>
  <c r="BO608" i="64"/>
  <c r="N616" i="64"/>
  <c r="BN639" i="64"/>
  <c r="CH3216" i="64"/>
  <c r="CH3217" i="64" s="1"/>
  <c r="U751" i="64"/>
  <c r="AP2457" i="64"/>
  <c r="L2457" i="64" s="1"/>
  <c r="AP1747" i="64"/>
  <c r="L1747" i="64" s="1"/>
  <c r="AP1416" i="64"/>
  <c r="L1416" i="64" s="1"/>
  <c r="J2564" i="64"/>
  <c r="BM906" i="64"/>
  <c r="BN898" i="64"/>
  <c r="BN901" i="64" s="1"/>
  <c r="BM913" i="64"/>
  <c r="AP220" i="64"/>
  <c r="AP2481" i="64"/>
  <c r="AO2125" i="64"/>
  <c r="AP2054" i="64"/>
  <c r="AP2082" i="64"/>
  <c r="L2082" i="64" s="1"/>
  <c r="AP2117" i="64"/>
  <c r="AP2189" i="64"/>
  <c r="L2189" i="64" s="1"/>
  <c r="AP2225" i="64"/>
  <c r="AP1937" i="64"/>
  <c r="L1937" i="64" s="1"/>
  <c r="AP1961" i="64"/>
  <c r="AP2370" i="64"/>
  <c r="AP1072" i="64"/>
  <c r="T976" i="64"/>
  <c r="T974" i="64" s="1"/>
  <c r="U973" i="64"/>
  <c r="U976" i="64"/>
  <c r="V973" i="64"/>
  <c r="Y1418" i="64"/>
  <c r="W1749" i="64"/>
  <c r="AP2824" i="64"/>
  <c r="L2824" i="64" s="1"/>
  <c r="AQ2224" i="64" a="1"/>
  <c r="AQ2224" i="64" s="1"/>
  <c r="AQ2188" i="64" a="1"/>
  <c r="AQ2188" i="64" s="1"/>
  <c r="AQ2116" i="64" a="1"/>
  <c r="AQ2116" i="64" s="1"/>
  <c r="AQ2816" i="64" a="1"/>
  <c r="AQ2816" i="64" s="1"/>
  <c r="AQ2081" i="64" a="1"/>
  <c r="AQ2081" i="64" s="1"/>
  <c r="AQ2850" i="64" a="1"/>
  <c r="AQ2850" i="64" s="1"/>
  <c r="X152" i="69"/>
  <c r="AQ755" i="64" a="1"/>
  <c r="AQ755" i="64" s="1"/>
  <c r="AQ749" i="64" a="1"/>
  <c r="AQ749" i="64" s="1"/>
  <c r="Y132" i="69"/>
  <c r="Y157" i="69" s="1"/>
  <c r="AK17" i="69"/>
  <c r="AK18" i="69" s="1"/>
  <c r="AQ2456" i="64" a="1"/>
  <c r="AQ2456" i="64" s="1"/>
  <c r="AQ2366" i="64" a="1"/>
  <c r="AQ2366" i="64" s="1"/>
  <c r="AQ1746" i="64" a="1"/>
  <c r="AQ1746" i="64" s="1"/>
  <c r="W123" i="69"/>
  <c r="X112" i="69"/>
  <c r="X117" i="69" s="1"/>
  <c r="W119" i="69"/>
  <c r="AQ1071" i="64" a="1"/>
  <c r="AQ1071" i="64" s="1"/>
  <c r="AQ234" i="64" a="1"/>
  <c r="AQ234" i="64" s="1"/>
  <c r="AQ219" i="64" a="1"/>
  <c r="AQ219" i="64" s="1"/>
  <c r="AQ44" i="64" a="1"/>
  <c r="AQ44" i="64" s="1"/>
  <c r="AQ288" i="64" a="1"/>
  <c r="AQ288" i="64" s="1"/>
  <c r="AQ218" i="64" a="1"/>
  <c r="AQ218" i="64" s="1"/>
  <c r="AQ235" i="64" a="1"/>
  <c r="AQ235" i="64" s="1"/>
  <c r="AQ1415" i="64" a="1"/>
  <c r="AQ1415" i="64" s="1"/>
  <c r="AQ2053" i="64" a="1"/>
  <c r="AQ2053" i="64" s="1"/>
  <c r="AQ2377" i="64" a="1"/>
  <c r="AQ2377" i="64" s="1"/>
  <c r="AQ1960" i="64" a="1"/>
  <c r="AQ1960" i="64" s="1"/>
  <c r="AQ2482" i="64" a="1"/>
  <c r="AQ2482" i="64" s="1"/>
  <c r="AQ2055" i="64" a="1"/>
  <c r="AQ2055" i="64" s="1"/>
  <c r="AQ2371" i="64" a="1"/>
  <c r="AQ2371" i="64" s="1"/>
  <c r="AQ1047" i="64" a="1"/>
  <c r="AQ1047" i="64" s="1"/>
  <c r="AQ1936" i="64" a="1"/>
  <c r="AQ1936" i="64" s="1"/>
  <c r="AQ1914" i="64" a="1"/>
  <c r="AQ1914" i="64" s="1"/>
  <c r="AQ1938" i="64" a="1"/>
  <c r="AQ1938" i="64" s="1"/>
  <c r="AQ2480" i="64" a="1"/>
  <c r="AQ2480" i="64" s="1"/>
  <c r="AQ1049" i="64" a="1"/>
  <c r="AQ1049"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937" i="64" a="1"/>
  <c r="AQ2082" i="64" a="1"/>
  <c r="AQ2054" i="64" a="1"/>
  <c r="AQ2481" i="64" a="1"/>
  <c r="AQ1416" i="64" a="1"/>
  <c r="AQ2457" i="64" a="1"/>
  <c r="AQ2370" i="64" a="1"/>
  <c r="AQ1961" i="64" a="1"/>
  <c r="AQ2225" i="64" a="1"/>
  <c r="AQ1072" i="64" a="1"/>
  <c r="AQ2117" i="64" a="1"/>
  <c r="AQ2189" i="64" a="1"/>
  <c r="AQ1747" i="64" a="1"/>
  <c r="CD37" i="1413" l="1"/>
  <c r="CD69" i="861" s="1"/>
  <c r="CD49" i="1413"/>
  <c r="CE27" i="1413"/>
  <c r="CF23" i="1413" s="1"/>
  <c r="CD48" i="1413"/>
  <c r="CC53" i="1413"/>
  <c r="CC57" i="1413"/>
  <c r="CC18" i="861" s="1"/>
  <c r="CD51" i="1413"/>
  <c r="CG724" i="64"/>
  <c r="CG719" i="64"/>
  <c r="CH714" i="64"/>
  <c r="CF1838" i="64"/>
  <c r="CG1832" i="64"/>
  <c r="CG1834" i="64" s="1"/>
  <c r="L1795" i="64"/>
  <c r="BN641" i="64"/>
  <c r="BN642" i="64" s="1"/>
  <c r="BO609" i="64"/>
  <c r="CH3218" i="64"/>
  <c r="CI3213" i="64"/>
  <c r="U756" i="64"/>
  <c r="V747" i="64"/>
  <c r="V750" i="64" s="1"/>
  <c r="U752" i="64"/>
  <c r="AQ2457" i="64"/>
  <c r="AQ1747" i="64"/>
  <c r="AQ1416" i="64"/>
  <c r="BM918" i="64"/>
  <c r="BM914" i="64"/>
  <c r="BN909" i="64"/>
  <c r="BN910" i="64"/>
  <c r="BN912" i="64" s="1"/>
  <c r="BN902" i="64" s="1"/>
  <c r="BN904" i="64" s="1"/>
  <c r="BN905" i="64" s="1"/>
  <c r="AQ220" i="64"/>
  <c r="AQ2481" i="64"/>
  <c r="AP2125" i="64"/>
  <c r="L2125" i="64" s="1"/>
  <c r="AQ2082" i="64"/>
  <c r="AQ2054" i="64"/>
  <c r="AQ2117" i="64"/>
  <c r="AQ2189" i="64"/>
  <c r="AQ2225" i="64"/>
  <c r="AQ1937" i="64"/>
  <c r="AQ1961" i="64"/>
  <c r="AQ2370" i="64"/>
  <c r="AQ1072" i="64"/>
  <c r="V976" i="64"/>
  <c r="V974" i="64" s="1"/>
  <c r="U974" i="64"/>
  <c r="T978" i="64"/>
  <c r="Z1418" i="64"/>
  <c r="X1749" i="64"/>
  <c r="T2459" i="64"/>
  <c r="V2372" i="64"/>
  <c r="AQ2824" i="64"/>
  <c r="AR2224" i="64" a="1"/>
  <c r="AR2224" i="64" s="1"/>
  <c r="AR2188" i="64" a="1"/>
  <c r="AR2188" i="64" s="1"/>
  <c r="AR2116" i="64" a="1"/>
  <c r="AR2116" i="64" s="1"/>
  <c r="AR2816" i="64" a="1"/>
  <c r="AR2816" i="64" s="1"/>
  <c r="AR2081" i="64" a="1"/>
  <c r="AR2081" i="64" s="1"/>
  <c r="AR2850" i="64" a="1"/>
  <c r="AR2850" i="64" s="1"/>
  <c r="AR749" i="64" a="1"/>
  <c r="AR749" i="64" s="1"/>
  <c r="AR755" i="64" a="1"/>
  <c r="AR755" i="64" s="1"/>
  <c r="Y135" i="69"/>
  <c r="Y142" i="69" s="1"/>
  <c r="X115" i="69"/>
  <c r="X118" i="69" s="1"/>
  <c r="X123" i="69" s="1"/>
  <c r="AR2456" i="64" a="1"/>
  <c r="AR2456" i="64" s="1"/>
  <c r="AR2366" i="64" a="1"/>
  <c r="AR2366" i="64" s="1"/>
  <c r="AR1746" i="64" a="1"/>
  <c r="AR1746" i="64" s="1"/>
  <c r="AR1071" i="64" a="1"/>
  <c r="AR1071" i="64" s="1"/>
  <c r="AR44" i="64" a="1"/>
  <c r="AR44" i="64" s="1"/>
  <c r="AR234" i="64" a="1"/>
  <c r="AR234" i="64" s="1"/>
  <c r="AR219" i="64" a="1"/>
  <c r="AR219" i="64" s="1"/>
  <c r="AR288" i="64" a="1"/>
  <c r="AR288" i="64" s="1"/>
  <c r="AR218" i="64" a="1"/>
  <c r="AR218" i="64" s="1"/>
  <c r="AR235" i="64" a="1"/>
  <c r="AR235" i="64" s="1"/>
  <c r="AR1415" i="64" a="1"/>
  <c r="AR1415" i="64" s="1"/>
  <c r="AR2055" i="64" a="1"/>
  <c r="AR2055" i="64" s="1"/>
  <c r="AR1936" i="64" a="1"/>
  <c r="AR1936" i="64" s="1"/>
  <c r="AR2371" i="64" a="1"/>
  <c r="AR2371" i="64" s="1"/>
  <c r="AR2053" i="64" a="1"/>
  <c r="AR2053" i="64" s="1"/>
  <c r="AR2377" i="64" a="1"/>
  <c r="AR2377" i="64" s="1"/>
  <c r="AR1047" i="64" a="1"/>
  <c r="AR1047" i="64" s="1"/>
  <c r="AR1049" i="64" a="1"/>
  <c r="AR1049" i="64" s="1"/>
  <c r="AR2482" i="64" a="1"/>
  <c r="AR2482" i="64" s="1"/>
  <c r="AR1914" i="64" a="1"/>
  <c r="AR1914" i="64" s="1"/>
  <c r="AR2480" i="64" a="1"/>
  <c r="AR2480" i="64" s="1"/>
  <c r="AR1960" i="64" a="1"/>
  <c r="AR1960" i="64" s="1"/>
  <c r="AR1938" i="64" a="1"/>
  <c r="AR1938"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072" i="64" a="1"/>
  <c r="AR1961" i="64" a="1"/>
  <c r="AR2189" i="64" a="1"/>
  <c r="AR2054" i="64" a="1"/>
  <c r="AR2457" i="64" a="1"/>
  <c r="AR2225" i="64" a="1"/>
  <c r="AR1747" i="64" a="1"/>
  <c r="AR2370" i="64" a="1"/>
  <c r="AR1937" i="64" a="1"/>
  <c r="AR2481" i="64" a="1"/>
  <c r="AR2117" i="64" a="1"/>
  <c r="AR1416" i="64" a="1"/>
  <c r="CG1836" i="64" a="1"/>
  <c r="AR2082" i="64" a="1"/>
  <c r="CD39" i="1413" l="1"/>
  <c r="CD90" i="861" s="1"/>
  <c r="CE28" i="1413"/>
  <c r="CE33" i="1413"/>
  <c r="CE16" i="861" s="1"/>
  <c r="CF26" i="1413"/>
  <c r="CC61" i="1413"/>
  <c r="CC59" i="861" s="1"/>
  <c r="CD52" i="1413"/>
  <c r="CH717" i="64"/>
  <c r="CH718" i="64" s="1"/>
  <c r="CG1836" i="64"/>
  <c r="CH1831" i="64"/>
  <c r="CG1798" i="64"/>
  <c r="BO632" i="64"/>
  <c r="BO618" i="64"/>
  <c r="BO622" i="64" s="1"/>
  <c r="BO616" i="64"/>
  <c r="BO626" i="64" s="1"/>
  <c r="CI3216" i="64"/>
  <c r="CI3217" i="64" s="1"/>
  <c r="V751" i="64"/>
  <c r="AR2457" i="64"/>
  <c r="AR1747" i="64"/>
  <c r="AR1416" i="64"/>
  <c r="BN906" i="64"/>
  <c r="N905" i="64"/>
  <c r="O898" i="64" s="1"/>
  <c r="BO898" i="64"/>
  <c r="BN913" i="64"/>
  <c r="AR220" i="64"/>
  <c r="AR2481" i="64"/>
  <c r="AQ2125" i="64"/>
  <c r="AR2225" i="64"/>
  <c r="AR2054" i="64"/>
  <c r="AR2117" i="64"/>
  <c r="AR2082" i="64"/>
  <c r="AR2189" i="64"/>
  <c r="AR1937" i="64"/>
  <c r="AR1961" i="64"/>
  <c r="AR2370" i="64"/>
  <c r="AR1072" i="64"/>
  <c r="W973" i="64"/>
  <c r="U978" i="64"/>
  <c r="V978" i="64"/>
  <c r="AA1418" i="64"/>
  <c r="Z1749" i="64"/>
  <c r="Y1749" i="64"/>
  <c r="AR2824" i="64"/>
  <c r="AS2224" i="64" a="1"/>
  <c r="AS2224" i="64" s="1"/>
  <c r="AS2188" i="64" a="1"/>
  <c r="AS2188" i="64" s="1"/>
  <c r="AS2116" i="64" a="1"/>
  <c r="AS2116" i="64" s="1"/>
  <c r="AS2816" i="64" a="1"/>
  <c r="AS2816" i="64" s="1"/>
  <c r="AS2081" i="64" a="1"/>
  <c r="AS2081" i="64" s="1"/>
  <c r="AS2850" i="64" a="1"/>
  <c r="AS2850" i="64" s="1"/>
  <c r="Y136" i="69"/>
  <c r="Z129" i="69"/>
  <c r="Z134" i="69" s="1"/>
  <c r="Y140" i="69"/>
  <c r="Y150" i="69" s="1"/>
  <c r="AS755" i="64" a="1"/>
  <c r="AS755" i="64" s="1"/>
  <c r="AS749" i="64" a="1"/>
  <c r="AS749" i="64" s="1"/>
  <c r="Y152" i="69"/>
  <c r="Y146" i="69"/>
  <c r="Y148" i="69" s="1"/>
  <c r="AS2456" i="64" a="1"/>
  <c r="AS2456" i="64" s="1"/>
  <c r="AS2366" i="64" a="1"/>
  <c r="AS2366" i="64" s="1"/>
  <c r="AS1746" i="64" a="1"/>
  <c r="AS1746" i="64" s="1"/>
  <c r="AS1071" i="64" a="1"/>
  <c r="AS1071" i="64" s="1"/>
  <c r="AS219" i="64" a="1"/>
  <c r="AS219" i="64" s="1"/>
  <c r="AS288" i="64" a="1"/>
  <c r="AS288" i="64" s="1"/>
  <c r="AS234" i="64" a="1"/>
  <c r="AS234" i="64" s="1"/>
  <c r="AS44" i="64" a="1"/>
  <c r="AS44" i="64" s="1"/>
  <c r="AS218" i="64" a="1"/>
  <c r="AS218" i="64" s="1"/>
  <c r="AS235" i="64" a="1"/>
  <c r="AS235" i="64" s="1"/>
  <c r="Y112" i="69"/>
  <c r="Y115" i="69" s="1"/>
  <c r="X119" i="69"/>
  <c r="X125" i="69"/>
  <c r="AS1415" i="64" a="1"/>
  <c r="AS1415" i="64" s="1"/>
  <c r="AS1960" i="64" a="1"/>
  <c r="AS1960" i="64" s="1"/>
  <c r="AS2482" i="64" a="1"/>
  <c r="AS2482" i="64" s="1"/>
  <c r="AS1914" i="64" a="1"/>
  <c r="AS1914" i="64" s="1"/>
  <c r="AS1047" i="64" a="1"/>
  <c r="AS1047" i="64" s="1"/>
  <c r="AS2377" i="64" a="1"/>
  <c r="AS2377" i="64" s="1"/>
  <c r="AS1049" i="64" a="1"/>
  <c r="AS1049" i="64" s="1"/>
  <c r="AS2053" i="64" a="1"/>
  <c r="AS2053" i="64" s="1"/>
  <c r="AS2480" i="64" a="1"/>
  <c r="AS2480" i="64" s="1"/>
  <c r="AS2055" i="64" a="1"/>
  <c r="AS2055" i="64" s="1"/>
  <c r="AS1936" i="64" a="1"/>
  <c r="AS1936" i="64" s="1"/>
  <c r="AS2371" i="64" a="1"/>
  <c r="AS2371" i="64" s="1"/>
  <c r="AS1938" i="64" a="1"/>
  <c r="AS1938"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2481" i="64" a="1"/>
  <c r="AS1937" i="64" a="1"/>
  <c r="AS2457" i="64" a="1"/>
  <c r="AS2054" i="64" a="1"/>
  <c r="AS1747" i="64" a="1"/>
  <c r="AS1961" i="64" a="1"/>
  <c r="AS2225" i="64" a="1"/>
  <c r="AS2189" i="64" a="1"/>
  <c r="AS1072" i="64" a="1"/>
  <c r="AS2370" i="64" a="1"/>
  <c r="AS2117" i="64" a="1"/>
  <c r="AS1416" i="64" a="1"/>
  <c r="AS2082" i="64" a="1"/>
  <c r="CE37" i="1413" l="1"/>
  <c r="CE69" i="861" s="1"/>
  <c r="CE49" i="1413"/>
  <c r="CE51" i="1413" s="1"/>
  <c r="CE48" i="1413"/>
  <c r="CD57" i="1413"/>
  <c r="CD18" i="861" s="1"/>
  <c r="CD53" i="1413"/>
  <c r="CC63" i="1413"/>
  <c r="CC91" i="861" s="1"/>
  <c r="CF27" i="1413"/>
  <c r="CE39" i="1413"/>
  <c r="CE90" i="861" s="1"/>
  <c r="CH724" i="64"/>
  <c r="CH719" i="64"/>
  <c r="CI714" i="64"/>
  <c r="CG1838" i="64"/>
  <c r="CH1832" i="64"/>
  <c r="CH1834" i="64" s="1"/>
  <c r="CH1795" i="64"/>
  <c r="CH1796" i="64" s="1"/>
  <c r="CG1800" i="64"/>
  <c r="BS24" i="861"/>
  <c r="BO628" i="64"/>
  <c r="BO639" i="64" s="1"/>
  <c r="BO636" i="64"/>
  <c r="BO640" i="64" s="1"/>
  <c r="BP608" i="64"/>
  <c r="CI3218" i="64"/>
  <c r="CJ3213" i="64"/>
  <c r="V756" i="64"/>
  <c r="V752" i="64"/>
  <c r="W747" i="64"/>
  <c r="W750" i="64" s="1"/>
  <c r="AS2457" i="64"/>
  <c r="AS1747" i="64"/>
  <c r="AS1416" i="64"/>
  <c r="BN918" i="64"/>
  <c r="BN914" i="64"/>
  <c r="BO909" i="64"/>
  <c r="N913" i="64"/>
  <c r="O909" i="64" s="1"/>
  <c r="BO901" i="64"/>
  <c r="AS220" i="64"/>
  <c r="AS2481" i="64"/>
  <c r="AR2125" i="64"/>
  <c r="AS2082" i="64"/>
  <c r="AS2054" i="64"/>
  <c r="AS2117" i="64"/>
  <c r="AS2225" i="64"/>
  <c r="AS2189" i="64"/>
  <c r="AS1937" i="64"/>
  <c r="AS1961" i="64"/>
  <c r="AS2370" i="64"/>
  <c r="AS1072" i="64"/>
  <c r="W976" i="64"/>
  <c r="X973" i="64"/>
  <c r="AB1418" i="64"/>
  <c r="AA1749" i="64"/>
  <c r="W2372" i="64"/>
  <c r="U2459" i="64"/>
  <c r="AS2824" i="64"/>
  <c r="AT2224" i="64" a="1"/>
  <c r="AT2224" i="64" s="1"/>
  <c r="AT2188" i="64" a="1"/>
  <c r="AT2188" i="64" s="1"/>
  <c r="AT2116" i="64" a="1"/>
  <c r="AT2116" i="64" s="1"/>
  <c r="AT2816" i="64" a="1"/>
  <c r="AT2816" i="64" s="1"/>
  <c r="AT2081" i="64" a="1"/>
  <c r="AT2081" i="64" s="1"/>
  <c r="AT2850" i="64" a="1"/>
  <c r="AT2850" i="64" s="1"/>
  <c r="Z132" i="69"/>
  <c r="Z157" i="69" s="1"/>
  <c r="AT755" i="64" a="1"/>
  <c r="AT755" i="64" s="1"/>
  <c r="AT749" i="64" a="1"/>
  <c r="AT749" i="64" s="1"/>
  <c r="AN17" i="69"/>
  <c r="AN18" i="69" s="1"/>
  <c r="Y117" i="69"/>
  <c r="Y118" i="69" s="1"/>
  <c r="Y123" i="69" s="1"/>
  <c r="AT2456" i="64" a="1"/>
  <c r="AT2456" i="64" s="1"/>
  <c r="AT2366" i="64" a="1"/>
  <c r="AT2366" i="64" s="1"/>
  <c r="AT1746" i="64" a="1"/>
  <c r="AT1746" i="64" s="1"/>
  <c r="AT1071" i="64" a="1"/>
  <c r="AT1071" i="64" s="1"/>
  <c r="AT288" i="64" a="1"/>
  <c r="AT288" i="64" s="1"/>
  <c r="AT219" i="64" a="1"/>
  <c r="AT219" i="64" s="1"/>
  <c r="AT234" i="64" a="1"/>
  <c r="AT234" i="64" s="1"/>
  <c r="AT218" i="64" a="1"/>
  <c r="AT218" i="64" s="1"/>
  <c r="AT44" i="64" a="1"/>
  <c r="AT44" i="64" s="1"/>
  <c r="AT235" i="64" a="1"/>
  <c r="AT235" i="64" s="1"/>
  <c r="Y167" i="69"/>
  <c r="Y177" i="69" s="1"/>
  <c r="Y169" i="69"/>
  <c r="Y179" i="69" s="1"/>
  <c r="AT1415" i="64" a="1"/>
  <c r="AT1415" i="64" s="1"/>
  <c r="AT1960" i="64" a="1"/>
  <c r="AT1960" i="64" s="1"/>
  <c r="AT1936" i="64" a="1"/>
  <c r="AT1936" i="64" s="1"/>
  <c r="AT2480" i="64" a="1"/>
  <c r="AT2480" i="64" s="1"/>
  <c r="AT2055" i="64" a="1"/>
  <c r="AT2055" i="64" s="1"/>
  <c r="AT1938" i="64" a="1"/>
  <c r="AT1938" i="64" s="1"/>
  <c r="AT2377" i="64" a="1"/>
  <c r="AT2377" i="64" s="1"/>
  <c r="AT1047" i="64" a="1"/>
  <c r="AT1047" i="64" s="1"/>
  <c r="AT2371" i="64" a="1"/>
  <c r="AT2371" i="64" s="1"/>
  <c r="AT1049" i="64" a="1"/>
  <c r="AT1049" i="64" s="1"/>
  <c r="AT2482" i="64" a="1"/>
  <c r="AT2482" i="64" s="1"/>
  <c r="AT1914" i="64" a="1"/>
  <c r="AT1914" i="64" s="1"/>
  <c r="AT2053" i="64" a="1"/>
  <c r="AT2053"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2370" i="64" a="1"/>
  <c r="AT2481" i="64" a="1"/>
  <c r="AT2054" i="64" a="1"/>
  <c r="CH1836" i="64" a="1"/>
  <c r="AT2082" i="64" a="1"/>
  <c r="AT1937" i="64" a="1"/>
  <c r="AT2457" i="64" a="1"/>
  <c r="AT1416" i="64" a="1"/>
  <c r="AT2189" i="64" a="1"/>
  <c r="AT2225" i="64" a="1"/>
  <c r="AT1961" i="64" a="1"/>
  <c r="AT1747" i="64" a="1"/>
  <c r="AT2117" i="64" a="1"/>
  <c r="AT1072" i="64" a="1"/>
  <c r="CG23" i="1413" l="1"/>
  <c r="CF28" i="1413"/>
  <c r="CF33" i="1413"/>
  <c r="CF16" i="861" s="1"/>
  <c r="CD61" i="1413"/>
  <c r="CD59" i="861" s="1"/>
  <c r="CE52" i="1413"/>
  <c r="CI717" i="64"/>
  <c r="CI718" i="64" s="1"/>
  <c r="CH1836" i="64"/>
  <c r="CI1831" i="64"/>
  <c r="BO641" i="64"/>
  <c r="BP609" i="64"/>
  <c r="CJ3216" i="64"/>
  <c r="CJ3217" i="64" s="1"/>
  <c r="W751" i="64"/>
  <c r="AT2457" i="64"/>
  <c r="AT1747" i="64"/>
  <c r="AT1416" i="64"/>
  <c r="BO910" i="64"/>
  <c r="AT220" i="64"/>
  <c r="AT2481" i="64"/>
  <c r="AS2125" i="64"/>
  <c r="W974" i="64"/>
  <c r="W978" i="64" s="1"/>
  <c r="AT2225" i="64"/>
  <c r="AT2082" i="64"/>
  <c r="AT2117" i="64"/>
  <c r="AT2189" i="64"/>
  <c r="AT2054" i="64"/>
  <c r="AT1937" i="64"/>
  <c r="AT1961" i="64"/>
  <c r="AT2370" i="64"/>
  <c r="AT1072" i="64"/>
  <c r="AC1418" i="64"/>
  <c r="AT2824" i="64"/>
  <c r="AU2224" i="64" a="1"/>
  <c r="AU2224" i="64" s="1"/>
  <c r="AU2188" i="64" a="1"/>
  <c r="AU2188" i="64" s="1"/>
  <c r="AU2116" i="64" a="1"/>
  <c r="AU2116" i="64" s="1"/>
  <c r="AU2816" i="64" a="1"/>
  <c r="AU2816" i="64" s="1"/>
  <c r="AU2081" i="64" a="1"/>
  <c r="AU2081" i="64" s="1"/>
  <c r="AU2850" i="64" a="1"/>
  <c r="AU2850" i="64" s="1"/>
  <c r="Z135" i="69"/>
  <c r="Z140" i="69" s="1"/>
  <c r="Z150" i="69" s="1"/>
  <c r="AU755" i="64" a="1"/>
  <c r="AU755" i="64" s="1"/>
  <c r="AU749" i="64" a="1"/>
  <c r="AU749" i="64" s="1"/>
  <c r="AU2456" i="64" a="1"/>
  <c r="AU2456" i="64" s="1"/>
  <c r="AU2366" i="64" a="1"/>
  <c r="AU2366" i="64" s="1"/>
  <c r="AU1746" i="64" a="1"/>
  <c r="AU1746" i="64" s="1"/>
  <c r="Y173" i="69"/>
  <c r="Y175" i="69" s="1"/>
  <c r="Y119" i="69"/>
  <c r="AU1071" i="64" a="1"/>
  <c r="AU1071" i="64" s="1"/>
  <c r="AU234" i="64" a="1"/>
  <c r="AU234" i="64" s="1"/>
  <c r="AU44" i="64" a="1"/>
  <c r="AU44" i="64" s="1"/>
  <c r="AU219" i="64" a="1"/>
  <c r="AU219" i="64" s="1"/>
  <c r="AU288" i="64" a="1"/>
  <c r="AU288" i="64" s="1"/>
  <c r="AU218" i="64" a="1"/>
  <c r="AU218" i="64" s="1"/>
  <c r="AU235" i="64" a="1"/>
  <c r="AU235" i="64" s="1"/>
  <c r="Y125" i="69"/>
  <c r="Z112" i="69"/>
  <c r="Z115" i="69" s="1"/>
  <c r="AU1415" i="64" a="1"/>
  <c r="AU1415" i="64" s="1"/>
  <c r="AU2055" i="64" a="1"/>
  <c r="AU2055" i="64" s="1"/>
  <c r="AU2480" i="64" a="1"/>
  <c r="AU2480" i="64" s="1"/>
  <c r="AU2371" i="64" a="1"/>
  <c r="AU2371" i="64" s="1"/>
  <c r="AU1914" i="64" a="1"/>
  <c r="AU1914" i="64" s="1"/>
  <c r="AU1049" i="64" a="1"/>
  <c r="AU1049" i="64" s="1"/>
  <c r="AU2377" i="64" a="1"/>
  <c r="AU2377" i="64" s="1"/>
  <c r="AU2482" i="64" a="1"/>
  <c r="AU2482" i="64" s="1"/>
  <c r="AU2053" i="64" a="1"/>
  <c r="AU2053" i="64" s="1"/>
  <c r="AU1047" i="64" a="1"/>
  <c r="AU1047" i="64" s="1"/>
  <c r="AU1938" i="64" a="1"/>
  <c r="AU1938" i="64" s="1"/>
  <c r="AU1960" i="64" a="1"/>
  <c r="AU1960" i="64" s="1"/>
  <c r="AU1936" i="64" a="1"/>
  <c r="AU1936"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2481" i="64" a="1"/>
  <c r="AU1937" i="64" a="1"/>
  <c r="AU2457" i="64" a="1"/>
  <c r="AU2370" i="64" a="1"/>
  <c r="AU2189" i="64" a="1"/>
  <c r="AU1416" i="64" a="1"/>
  <c r="AU1747" i="64" a="1"/>
  <c r="AU2054" i="64" a="1"/>
  <c r="AU1961" i="64" a="1"/>
  <c r="AU2082" i="64" a="1"/>
  <c r="AU1072" i="64" a="1"/>
  <c r="AU2225" i="64" a="1"/>
  <c r="AU2117" i="64" a="1"/>
  <c r="CE57" i="1413" l="1"/>
  <c r="CE18" i="861" s="1"/>
  <c r="CF48" i="1413"/>
  <c r="CE53" i="1413"/>
  <c r="CD63" i="1413"/>
  <c r="CD91" i="861" s="1"/>
  <c r="CF37" i="1413"/>
  <c r="CF69" i="861" s="1"/>
  <c r="CF49" i="1413"/>
  <c r="CG26" i="1413"/>
  <c r="CG27" i="1413" s="1"/>
  <c r="CI724" i="64"/>
  <c r="CI719" i="64"/>
  <c r="CJ714" i="64"/>
  <c r="CH1838" i="64"/>
  <c r="CI1832" i="64"/>
  <c r="CI1834" i="64" s="1"/>
  <c r="BP632" i="64"/>
  <c r="BP618" i="64"/>
  <c r="BP622" i="64" s="1"/>
  <c r="BO642" i="64"/>
  <c r="BP616" i="64"/>
  <c r="BP626" i="64" s="1"/>
  <c r="CJ3218" i="64"/>
  <c r="CK3213" i="64"/>
  <c r="W756" i="64"/>
  <c r="W752" i="64"/>
  <c r="X747" i="64"/>
  <c r="X750" i="64" s="1"/>
  <c r="AU2457" i="64"/>
  <c r="AU1747" i="64"/>
  <c r="AU1416" i="64"/>
  <c r="BO912" i="64"/>
  <c r="AU220" i="64"/>
  <c r="AU2481" i="64"/>
  <c r="AT2125" i="64"/>
  <c r="AU2082" i="64"/>
  <c r="AU2054" i="64"/>
  <c r="AU2189" i="64"/>
  <c r="AU2117" i="64"/>
  <c r="AU2225" i="64"/>
  <c r="AU1937" i="64"/>
  <c r="AU1961" i="64"/>
  <c r="AU2370" i="64"/>
  <c r="AU1072" i="64"/>
  <c r="X976" i="64"/>
  <c r="Y973" i="64"/>
  <c r="AD1418" i="64"/>
  <c r="AB1749" i="64"/>
  <c r="AC1749" i="64"/>
  <c r="T2425" i="64"/>
  <c r="V2459" i="64"/>
  <c r="X2372" i="64"/>
  <c r="AV2224" i="64" a="1"/>
  <c r="AV2224" i="64" s="1"/>
  <c r="AV2188" i="64" a="1"/>
  <c r="AV2188" i="64" s="1"/>
  <c r="AV2116" i="64" a="1"/>
  <c r="AV2116" i="64" s="1"/>
  <c r="AU2824" i="64"/>
  <c r="AV2816" i="64" a="1"/>
  <c r="AV2816" i="64" s="1"/>
  <c r="AV2081" i="64" a="1"/>
  <c r="AV2081" i="64" s="1"/>
  <c r="AV2850" i="64" a="1"/>
  <c r="AV2850" i="64" s="1"/>
  <c r="Z142" i="69"/>
  <c r="Z152" i="69" s="1"/>
  <c r="AA129" i="69"/>
  <c r="AA134" i="69" s="1"/>
  <c r="Z136" i="69"/>
  <c r="AV755" i="64" a="1"/>
  <c r="AV755" i="64" s="1"/>
  <c r="AV749" i="64" a="1"/>
  <c r="AV749" i="64" s="1"/>
  <c r="AV2456" i="64" a="1"/>
  <c r="AV2456" i="64" s="1"/>
  <c r="Z117" i="69"/>
  <c r="Z118" i="69" s="1"/>
  <c r="AV2366" i="64" a="1"/>
  <c r="AV2366" i="64" s="1"/>
  <c r="AV1746" i="64" a="1"/>
  <c r="AV1746" i="64" s="1"/>
  <c r="AV1071" i="64" a="1"/>
  <c r="AV1071" i="64" s="1"/>
  <c r="AV44" i="64" a="1"/>
  <c r="AV44" i="64" s="1"/>
  <c r="AV234" i="64" a="1"/>
  <c r="AV234" i="64" s="1"/>
  <c r="AV218" i="64" a="1"/>
  <c r="AV218" i="64" s="1"/>
  <c r="AV219" i="64" a="1"/>
  <c r="AV219" i="64" s="1"/>
  <c r="AV288" i="64" a="1"/>
  <c r="AV288" i="64" s="1"/>
  <c r="AV235" i="64" a="1"/>
  <c r="AV235" i="64" s="1"/>
  <c r="AV1415" i="64" a="1"/>
  <c r="AV1415" i="64" s="1"/>
  <c r="AV2055" i="64" a="1"/>
  <c r="AV2055" i="64" s="1"/>
  <c r="AV2480" i="64" a="1"/>
  <c r="AV2480" i="64" s="1"/>
  <c r="AV2377" i="64" a="1"/>
  <c r="AV2377" i="64" s="1"/>
  <c r="AV2053" i="64" a="1"/>
  <c r="AV2053" i="64" s="1"/>
  <c r="AV1936" i="64" a="1"/>
  <c r="AV1936" i="64" s="1"/>
  <c r="AV1047" i="64" a="1"/>
  <c r="AV1047" i="64" s="1"/>
  <c r="AV1960" i="64" a="1"/>
  <c r="AV1960" i="64" s="1"/>
  <c r="AV2482" i="64" a="1"/>
  <c r="AV2482" i="64" s="1"/>
  <c r="AV1914" i="64" a="1"/>
  <c r="AV1914" i="64" s="1"/>
  <c r="AV1049" i="64" a="1"/>
  <c r="AV1049" i="64" s="1"/>
  <c r="AV1938" i="64" a="1"/>
  <c r="AV1938" i="64" s="1"/>
  <c r="AV2371" i="64" a="1"/>
  <c r="AV2371"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CI1836" i="64" a="1"/>
  <c r="AV1937" i="64" a="1"/>
  <c r="AV2457" i="64" a="1"/>
  <c r="AV2225" i="64" a="1"/>
  <c r="AV2189" i="64" a="1"/>
  <c r="AV1747" i="64" a="1"/>
  <c r="AV2054" i="64" a="1"/>
  <c r="AV2481" i="64" a="1"/>
  <c r="AV2370" i="64" a="1"/>
  <c r="AV2117" i="64" a="1"/>
  <c r="AV1072" i="64" a="1"/>
  <c r="AV1961" i="64" a="1"/>
  <c r="AV2082" i="64" a="1"/>
  <c r="AV1416" i="64" a="1"/>
  <c r="CG33" i="1413" l="1"/>
  <c r="CG16" i="861" s="1"/>
  <c r="CH23" i="1413"/>
  <c r="CG28" i="1413"/>
  <c r="CF51" i="1413"/>
  <c r="CF52" i="1413" s="1"/>
  <c r="CF39" i="1413"/>
  <c r="CF90" i="861" s="1"/>
  <c r="CE61" i="1413"/>
  <c r="CE59" i="861" s="1"/>
  <c r="CJ717" i="64"/>
  <c r="CJ718" i="64" s="1"/>
  <c r="CI1836" i="64"/>
  <c r="CJ1831" i="64"/>
  <c r="CH1798" i="64"/>
  <c r="BT24" i="861"/>
  <c r="BP628" i="64"/>
  <c r="BP639" i="64" s="1"/>
  <c r="BP636" i="64"/>
  <c r="BP640" i="64" s="1"/>
  <c r="BQ608" i="64"/>
  <c r="CK3216" i="64"/>
  <c r="CK3217" i="64" s="1"/>
  <c r="X751" i="64"/>
  <c r="AV2457" i="64"/>
  <c r="AV1747" i="64"/>
  <c r="AV1416" i="64"/>
  <c r="BO902" i="64"/>
  <c r="BO904" i="64" s="1"/>
  <c r="BO905" i="64" s="1"/>
  <c r="BO913" i="64"/>
  <c r="AV220" i="64"/>
  <c r="AV2481" i="64"/>
  <c r="AU2125" i="64"/>
  <c r="X974" i="64"/>
  <c r="X978" i="64" s="1"/>
  <c r="AV2117" i="64"/>
  <c r="AV2189" i="64"/>
  <c r="AV2225" i="64"/>
  <c r="AV2054" i="64"/>
  <c r="AV2082" i="64"/>
  <c r="AV1937" i="64"/>
  <c r="AV1961" i="64"/>
  <c r="AV2370" i="64"/>
  <c r="AV1072" i="64"/>
  <c r="T2429" i="64"/>
  <c r="AD1749" i="64"/>
  <c r="AE1418" i="64"/>
  <c r="AV2824" i="64"/>
  <c r="AW2224" i="64" a="1"/>
  <c r="AW2224" i="64" s="1"/>
  <c r="AW2188" i="64" a="1"/>
  <c r="AW2188" i="64" s="1"/>
  <c r="AW2116" i="64" a="1"/>
  <c r="AW2116" i="64" s="1"/>
  <c r="AW2816" i="64" a="1"/>
  <c r="AW2816" i="64" s="1"/>
  <c r="AW2081" i="64" a="1"/>
  <c r="AW2081" i="64" s="1"/>
  <c r="AW2850" i="64" a="1"/>
  <c r="AW2850" i="64" s="1"/>
  <c r="Z146" i="69"/>
  <c r="Z148" i="69" s="1"/>
  <c r="AA132" i="69"/>
  <c r="AA157" i="69" s="1"/>
  <c r="AW755" i="64" a="1"/>
  <c r="AW755" i="64" s="1"/>
  <c r="AW749" i="64" a="1"/>
  <c r="AW749" i="64" s="1"/>
  <c r="AW2456" i="64" a="1"/>
  <c r="AW2456" i="64" s="1"/>
  <c r="AA112" i="69"/>
  <c r="AA115" i="69" s="1"/>
  <c r="Z119" i="69"/>
  <c r="Z198" i="69"/>
  <c r="Z177" i="69"/>
  <c r="AW2366" i="64" a="1"/>
  <c r="AW2366" i="64" s="1"/>
  <c r="AW1746" i="64" a="1"/>
  <c r="AW1746" i="64" s="1"/>
  <c r="AW1071" i="64" a="1"/>
  <c r="AW1071" i="64" s="1"/>
  <c r="AW234" i="64" a="1"/>
  <c r="AW234" i="64" s="1"/>
  <c r="AW288" i="64" a="1"/>
  <c r="AW288" i="64" s="1"/>
  <c r="AW219" i="64" a="1"/>
  <c r="AW219" i="64" s="1"/>
  <c r="AW44" i="64" a="1"/>
  <c r="AW44" i="64" s="1"/>
  <c r="AW218" i="64" a="1"/>
  <c r="AW218" i="64" s="1"/>
  <c r="AW235" i="64" a="1"/>
  <c r="AW235" i="64" s="1"/>
  <c r="Z125" i="69"/>
  <c r="Z123" i="69"/>
  <c r="AW1415" i="64" a="1"/>
  <c r="AW1415" i="64" s="1"/>
  <c r="AW1914" i="64" a="1"/>
  <c r="AW1914" i="64" s="1"/>
  <c r="AW1047" i="64" a="1"/>
  <c r="AW1047" i="64" s="1"/>
  <c r="AW2480" i="64" a="1"/>
  <c r="AW2480" i="64" s="1"/>
  <c r="AW1049" i="64" a="1"/>
  <c r="AW1049" i="64" s="1"/>
  <c r="AW2371" i="64" a="1"/>
  <c r="AW2371" i="64" s="1"/>
  <c r="AW2055" i="64" a="1"/>
  <c r="AW2055" i="64" s="1"/>
  <c r="AW1936" i="64" a="1"/>
  <c r="AW1936" i="64" s="1"/>
  <c r="AW2053" i="64" a="1"/>
  <c r="AW2053" i="64" s="1"/>
  <c r="AW1938" i="64" a="1"/>
  <c r="AW1938" i="64" s="1"/>
  <c r="AW2377" i="64" a="1"/>
  <c r="AW2377" i="64" s="1"/>
  <c r="AW2482" i="64" a="1"/>
  <c r="AW2482" i="64" s="1"/>
  <c r="AW1960" i="64" a="1"/>
  <c r="AW1960"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747" i="64" a="1"/>
  <c r="AW2054" i="64" a="1"/>
  <c r="AW2082" i="64" a="1"/>
  <c r="AW2117" i="64" a="1"/>
  <c r="AW2457" i="64" a="1"/>
  <c r="AW2481" i="64" a="1"/>
  <c r="AW2189" i="64" a="1"/>
  <c r="AW2370" i="64" a="1"/>
  <c r="AW1072" i="64" a="1"/>
  <c r="AW1937" i="64" a="1"/>
  <c r="AW1416" i="64" a="1"/>
  <c r="AW2225" i="64" a="1"/>
  <c r="AW1961" i="64" a="1"/>
  <c r="CE63" i="1413" l="1"/>
  <c r="CE91" i="861" s="1"/>
  <c r="CG48" i="1413"/>
  <c r="CF53" i="1413"/>
  <c r="CF57" i="1413"/>
  <c r="CF18" i="861" s="1"/>
  <c r="CH26" i="1413"/>
  <c r="CH27" i="1413" s="1"/>
  <c r="CG49" i="1413"/>
  <c r="CG37" i="1413"/>
  <c r="CG69" i="861" s="1"/>
  <c r="CJ724" i="64"/>
  <c r="CJ719" i="64"/>
  <c r="CK714" i="64"/>
  <c r="CI1838" i="64"/>
  <c r="CJ1832" i="64"/>
  <c r="CJ1834" i="64" s="1"/>
  <c r="CI1795" i="64"/>
  <c r="CI1796" i="64" s="1"/>
  <c r="CH1800" i="64"/>
  <c r="BP641" i="64"/>
  <c r="BQ609" i="64"/>
  <c r="CL3213" i="64"/>
  <c r="CK3218" i="64"/>
  <c r="X756" i="64"/>
  <c r="Y747" i="64"/>
  <c r="Y750" i="64" s="1"/>
  <c r="X752" i="64"/>
  <c r="AW2457" i="64"/>
  <c r="AW1747" i="64"/>
  <c r="AW1416" i="64"/>
  <c r="BO918" i="64"/>
  <c r="BO914" i="64"/>
  <c r="BP909" i="64"/>
  <c r="BP898" i="64"/>
  <c r="BO906" i="64"/>
  <c r="AW220" i="64"/>
  <c r="AW2481" i="64"/>
  <c r="AV2125" i="64"/>
  <c r="T2430" i="64"/>
  <c r="AW2225" i="64"/>
  <c r="AW2054" i="64"/>
  <c r="AW2082" i="64"/>
  <c r="AW2117" i="64"/>
  <c r="AW2189" i="64"/>
  <c r="AW1937" i="64"/>
  <c r="AW1961" i="64"/>
  <c r="AW2370" i="64"/>
  <c r="AW1072" i="64"/>
  <c r="Y976" i="64"/>
  <c r="Z973" i="64"/>
  <c r="AF1418" i="64"/>
  <c r="AE1749" i="64"/>
  <c r="T1915" i="64"/>
  <c r="Y2372" i="64"/>
  <c r="W2459" i="64"/>
  <c r="AW2824" i="64"/>
  <c r="AX2224" i="64" a="1"/>
  <c r="AX2224" i="64" s="1"/>
  <c r="AX2188" i="64" a="1"/>
  <c r="AX2188" i="64" s="1"/>
  <c r="AX2116" i="64" a="1"/>
  <c r="AX2116" i="64" s="1"/>
  <c r="AX2816" i="64" a="1"/>
  <c r="AX2816" i="64" s="1"/>
  <c r="AX2081" i="64" a="1"/>
  <c r="AX2081" i="64" s="1"/>
  <c r="AX2850" i="64" a="1"/>
  <c r="AX2850" i="64" s="1"/>
  <c r="AA162" i="69"/>
  <c r="AA163" i="69" s="1"/>
  <c r="AA135" i="69"/>
  <c r="AA136" i="69" s="1"/>
  <c r="AA117" i="69"/>
  <c r="AA118" i="69" s="1"/>
  <c r="AA123" i="69" s="1"/>
  <c r="AX755" i="64" a="1"/>
  <c r="AX755" i="64" s="1"/>
  <c r="AX749" i="64" a="1"/>
  <c r="AX749" i="64" s="1"/>
  <c r="AX2456" i="64" a="1"/>
  <c r="AX2456" i="64" s="1"/>
  <c r="AX2366" i="64" a="1"/>
  <c r="AX2366" i="64" s="1"/>
  <c r="AX1746" i="64" a="1"/>
  <c r="AX1746" i="64" s="1"/>
  <c r="AR17" i="69"/>
  <c r="AR18" i="69" s="1"/>
  <c r="AX1071" i="64" a="1"/>
  <c r="AX1071" i="64" s="1"/>
  <c r="AX234" i="64" a="1"/>
  <c r="AX234" i="64" s="1"/>
  <c r="AX218" i="64" a="1"/>
  <c r="AX218" i="64" s="1"/>
  <c r="AX288" i="64" a="1"/>
  <c r="AX288" i="64" s="1"/>
  <c r="AX219" i="64" a="1"/>
  <c r="AX219" i="64" s="1"/>
  <c r="AX44" i="64" a="1"/>
  <c r="AX44" i="64" s="1"/>
  <c r="AX235" i="64" a="1"/>
  <c r="AX235" i="64" s="1"/>
  <c r="AX1415" i="64" a="1"/>
  <c r="AX1415" i="64" s="1"/>
  <c r="AX2482" i="64" a="1"/>
  <c r="AX2482" i="64" s="1"/>
  <c r="AX1047" i="64" a="1"/>
  <c r="AX1047" i="64" s="1"/>
  <c r="AX1049" i="64" a="1"/>
  <c r="AX1049" i="64" s="1"/>
  <c r="AX2371" i="64" a="1"/>
  <c r="AX2371" i="64" s="1"/>
  <c r="AX1960" i="64" a="1"/>
  <c r="AX1960" i="64" s="1"/>
  <c r="AX2480" i="64" a="1"/>
  <c r="AX2480" i="64" s="1"/>
  <c r="AX2053" i="64" a="1"/>
  <c r="AX2053" i="64" s="1"/>
  <c r="AX2055" i="64" a="1"/>
  <c r="AX2055" i="64" s="1"/>
  <c r="AX1936" i="64" a="1"/>
  <c r="AX1936" i="64" s="1"/>
  <c r="AX2377" i="64" a="1"/>
  <c r="AX2377" i="64" s="1"/>
  <c r="AX1938" i="64" a="1"/>
  <c r="AX1938" i="64" s="1"/>
  <c r="AX1914" i="64" a="1"/>
  <c r="AX1914"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2054" i="64" a="1"/>
  <c r="AX1416" i="64" a="1"/>
  <c r="AX1961" i="64" a="1"/>
  <c r="AX2481" i="64" a="1"/>
  <c r="AX2189" i="64" a="1"/>
  <c r="CJ1836" i="64" a="1"/>
  <c r="AX1072" i="64" a="1"/>
  <c r="AX2457" i="64" a="1"/>
  <c r="AX2370" i="64" a="1"/>
  <c r="AX1747" i="64" a="1"/>
  <c r="AX1937" i="64" a="1"/>
  <c r="AX2117" i="64" a="1"/>
  <c r="AX2225" i="64" a="1"/>
  <c r="AX2082" i="64" a="1"/>
  <c r="CG51" i="1413" l="1"/>
  <c r="CH28" i="1413"/>
  <c r="CH33" i="1413"/>
  <c r="CH16" i="861" s="1"/>
  <c r="CI23" i="1413"/>
  <c r="CF61" i="1413"/>
  <c r="CF59" i="861" s="1"/>
  <c r="CG52" i="1413"/>
  <c r="CG39" i="1413"/>
  <c r="CG90" i="861" s="1"/>
  <c r="CK717" i="64"/>
  <c r="CK718" i="64" s="1"/>
  <c r="CJ1836" i="64"/>
  <c r="CK1831" i="64"/>
  <c r="BQ632" i="64"/>
  <c r="BQ618" i="64"/>
  <c r="BQ622" i="64" s="1"/>
  <c r="BP642" i="64"/>
  <c r="BQ616" i="64"/>
  <c r="BQ626" i="64" s="1"/>
  <c r="CL3216" i="64"/>
  <c r="Y751" i="64"/>
  <c r="AX2457" i="64"/>
  <c r="AX1747" i="64"/>
  <c r="AX1416" i="64"/>
  <c r="BP901" i="64"/>
  <c r="T2431" i="64"/>
  <c r="AX220" i="64"/>
  <c r="AX2481" i="64"/>
  <c r="AW2125" i="64"/>
  <c r="T2435" i="64"/>
  <c r="U2425" i="64"/>
  <c r="AX2189" i="64"/>
  <c r="AX2225" i="64"/>
  <c r="AX2054" i="64"/>
  <c r="AX2082" i="64"/>
  <c r="AX2117" i="64"/>
  <c r="AX1937" i="64"/>
  <c r="AX1961" i="64"/>
  <c r="AX2370" i="64"/>
  <c r="AX1072" i="64"/>
  <c r="Y974" i="64"/>
  <c r="AG1418" i="64"/>
  <c r="AF1749" i="64"/>
  <c r="AX2824" i="64"/>
  <c r="AY2224" i="64" a="1"/>
  <c r="AY2224" i="64" s="1"/>
  <c r="AY2188" i="64" a="1"/>
  <c r="AY2188" i="64" s="1"/>
  <c r="AY2116" i="64" a="1"/>
  <c r="AY2116" i="64" s="1"/>
  <c r="AY2816" i="64" a="1"/>
  <c r="AY2816" i="64" s="1"/>
  <c r="AY2081" i="64" a="1"/>
  <c r="AY2081" i="64" s="1"/>
  <c r="AY2850" i="64" a="1"/>
  <c r="AY2850" i="64" s="1"/>
  <c r="AA142" i="69"/>
  <c r="AA152" i="69" s="1"/>
  <c r="AB129" i="69"/>
  <c r="AB132" i="69" s="1"/>
  <c r="AB157" i="69" s="1"/>
  <c r="AA140" i="69"/>
  <c r="AA150" i="69" s="1"/>
  <c r="AA169" i="69"/>
  <c r="AA179" i="69" s="1"/>
  <c r="AB156" i="69"/>
  <c r="AB161" i="69" s="1"/>
  <c r="AA167" i="69"/>
  <c r="AA177" i="69" s="1"/>
  <c r="AY755" i="64" a="1"/>
  <c r="AY755" i="64" s="1"/>
  <c r="AY749" i="64" a="1"/>
  <c r="AY749" i="64" s="1"/>
  <c r="AT10" i="69"/>
  <c r="AT20" i="69" s="1"/>
  <c r="AY2456" i="64" a="1"/>
  <c r="AY2456" i="64" s="1"/>
  <c r="AA198" i="69"/>
  <c r="AY2366" i="64" a="1"/>
  <c r="AY2366" i="64" s="1"/>
  <c r="AY1746" i="64" a="1"/>
  <c r="AY1746" i="64" s="1"/>
  <c r="AY1071" i="64" a="1"/>
  <c r="AY1071" i="64" s="1"/>
  <c r="AY219" i="64" a="1"/>
  <c r="AY219" i="64" s="1"/>
  <c r="AY288" i="64" a="1"/>
  <c r="AY288" i="64" s="1"/>
  <c r="AY234" i="64" a="1"/>
  <c r="AY234" i="64" s="1"/>
  <c r="AY44" i="64" a="1"/>
  <c r="AY44" i="64" s="1"/>
  <c r="AY218" i="64" a="1"/>
  <c r="AY218" i="64" s="1"/>
  <c r="AY235" i="64" a="1"/>
  <c r="AY235" i="64" s="1"/>
  <c r="AY1415" i="64" a="1"/>
  <c r="AY1415" i="64" s="1"/>
  <c r="AY1960" i="64" a="1"/>
  <c r="AY1960" i="64" s="1"/>
  <c r="AY1047" i="64" a="1"/>
  <c r="AY1047" i="64" s="1"/>
  <c r="AY2053" i="64" a="1"/>
  <c r="AY2053" i="64" s="1"/>
  <c r="AY2377" i="64" a="1"/>
  <c r="AY2377" i="64" s="1"/>
  <c r="AY1936" i="64" a="1"/>
  <c r="AY1936" i="64" s="1"/>
  <c r="AY2482" i="64" a="1"/>
  <c r="AY2482" i="64" s="1"/>
  <c r="AY1914" i="64" a="1"/>
  <c r="AY1914" i="64" s="1"/>
  <c r="AY2055" i="64" a="1"/>
  <c r="AY2055" i="64" s="1"/>
  <c r="AY1938" i="64" a="1"/>
  <c r="AY1938" i="64" s="1"/>
  <c r="AY2480" i="64" a="1"/>
  <c r="AY2480" i="64" s="1"/>
  <c r="AY1049" i="64" a="1"/>
  <c r="AY1049" i="64" s="1"/>
  <c r="AY2371" i="64" a="1"/>
  <c r="AY2371"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2457" i="64" a="1"/>
  <c r="AY2370" i="64" a="1"/>
  <c r="AY1072" i="64" a="1"/>
  <c r="AY2117" i="64" a="1"/>
  <c r="AY2054" i="64" a="1"/>
  <c r="AY1747" i="64" a="1"/>
  <c r="AY1937" i="64" a="1"/>
  <c r="AY2189" i="64" a="1"/>
  <c r="AY2082" i="64" a="1"/>
  <c r="AY2481" i="64" a="1"/>
  <c r="AY2225" i="64" a="1"/>
  <c r="AY1416" i="64" a="1"/>
  <c r="AY1961" i="64" a="1"/>
  <c r="CH48" i="1413" l="1"/>
  <c r="CG57" i="1413"/>
  <c r="CG18" i="861" s="1"/>
  <c r="CG53" i="1413"/>
  <c r="CF63" i="1413"/>
  <c r="CF91" i="861" s="1"/>
  <c r="CI26" i="1413"/>
  <c r="CI27" i="1413" s="1"/>
  <c r="CH49" i="1413"/>
  <c r="CH37" i="1413"/>
  <c r="CH69" i="861" s="1"/>
  <c r="CK724" i="64"/>
  <c r="CK719" i="64"/>
  <c r="CL714" i="64"/>
  <c r="CJ1838" i="64"/>
  <c r="CK1832" i="64"/>
  <c r="CK1834" i="64" s="1"/>
  <c r="CI1798" i="64"/>
  <c r="BU24" i="861"/>
  <c r="BQ628" i="64"/>
  <c r="BQ639" i="64" s="1"/>
  <c r="BQ636" i="64"/>
  <c r="BQ640" i="64" s="1"/>
  <c r="BR608" i="64"/>
  <c r="K3216" i="64"/>
  <c r="K3218" i="64" s="1"/>
  <c r="M3216" i="64"/>
  <c r="M3218" i="64" s="1"/>
  <c r="N3216" i="64"/>
  <c r="N3218" i="64" s="1"/>
  <c r="O3216" i="64"/>
  <c r="O3218" i="64" s="1"/>
  <c r="P3216" i="64"/>
  <c r="CL3217" i="64"/>
  <c r="Y756" i="64"/>
  <c r="Z747" i="64"/>
  <c r="Z750" i="64" s="1"/>
  <c r="Y752" i="64"/>
  <c r="AY2457" i="64"/>
  <c r="AY1747" i="64"/>
  <c r="AY1416" i="64"/>
  <c r="BP910" i="64"/>
  <c r="U2429" i="64"/>
  <c r="AY220" i="64"/>
  <c r="AY2481" i="64"/>
  <c r="AX2125" i="64"/>
  <c r="AY2189" i="64"/>
  <c r="AY2082" i="64"/>
  <c r="AY2117" i="64"/>
  <c r="AY2054" i="64"/>
  <c r="AY2225" i="64"/>
  <c r="AY1937" i="64"/>
  <c r="AY1961" i="64"/>
  <c r="AY2370" i="64"/>
  <c r="AY1072" i="64"/>
  <c r="Y978" i="64"/>
  <c r="Z976" i="64"/>
  <c r="Z974" i="64" s="1"/>
  <c r="AA973" i="64"/>
  <c r="AH1418" i="64"/>
  <c r="AG1749" i="64"/>
  <c r="T2483" i="64"/>
  <c r="U1915" i="64"/>
  <c r="X2459" i="64"/>
  <c r="Z2372" i="64"/>
  <c r="AY2824" i="64"/>
  <c r="AZ2188" i="64" a="1"/>
  <c r="AZ2188" i="64" s="1"/>
  <c r="AZ2224" i="64" a="1"/>
  <c r="AZ2224" i="64" s="1"/>
  <c r="AZ2116" i="64" a="1"/>
  <c r="AZ2116" i="64" s="1"/>
  <c r="AZ2816" i="64" a="1"/>
  <c r="AZ2816" i="64" s="1"/>
  <c r="AZ2081" i="64" a="1"/>
  <c r="AZ2081" i="64" s="1"/>
  <c r="AZ2850" i="64" a="1"/>
  <c r="AZ2850" i="64" s="1"/>
  <c r="AB159" i="69"/>
  <c r="AB184" i="69" s="1"/>
  <c r="AB187" i="69" s="1"/>
  <c r="AB194" i="69" s="1"/>
  <c r="AB202" i="69" s="1"/>
  <c r="AA146" i="69"/>
  <c r="AA148" i="69" s="1"/>
  <c r="AB134" i="69"/>
  <c r="AB135" i="69" s="1"/>
  <c r="AB142" i="69" s="1"/>
  <c r="AA173" i="69"/>
  <c r="AA175" i="69" s="1"/>
  <c r="AT17" i="69"/>
  <c r="AT18" i="69" s="1"/>
  <c r="AZ749" i="64" a="1"/>
  <c r="AZ749" i="64" s="1"/>
  <c r="AZ755" i="64" a="1"/>
  <c r="AZ755" i="64" s="1"/>
  <c r="AZ2456" i="64" a="1"/>
  <c r="AZ2456" i="64" s="1"/>
  <c r="AZ2366" i="64" a="1"/>
  <c r="AZ2366" i="64" s="1"/>
  <c r="AZ1746" i="64" a="1"/>
  <c r="AZ1746" i="64" s="1"/>
  <c r="AZ1071" i="64" a="1"/>
  <c r="AZ1071" i="64" s="1"/>
  <c r="AZ219" i="64" a="1"/>
  <c r="AZ219" i="64" s="1"/>
  <c r="AZ44" i="64" a="1"/>
  <c r="AZ44" i="64" s="1"/>
  <c r="AZ288" i="64" a="1"/>
  <c r="AZ288" i="64" s="1"/>
  <c r="AZ234" i="64" a="1"/>
  <c r="AZ234" i="64" s="1"/>
  <c r="AZ218" i="64" a="1"/>
  <c r="AZ218" i="64" s="1"/>
  <c r="AZ235" i="64" a="1"/>
  <c r="AZ235" i="64" s="1"/>
  <c r="AB115" i="69"/>
  <c r="AB118" i="69" s="1"/>
  <c r="AB123" i="69" s="1"/>
  <c r="AZ1415" i="64" a="1"/>
  <c r="AZ1415" i="64" s="1"/>
  <c r="AZ1049" i="64" a="1"/>
  <c r="AZ1049" i="64" s="1"/>
  <c r="AZ2053" i="64" a="1"/>
  <c r="AZ2053" i="64" s="1"/>
  <c r="AZ2377" i="64" a="1"/>
  <c r="AZ2377" i="64" s="1"/>
  <c r="AZ1047" i="64" a="1"/>
  <c r="AZ1047" i="64" s="1"/>
  <c r="AZ2480" i="64" a="1"/>
  <c r="AZ2480" i="64" s="1"/>
  <c r="AZ2371" i="64" a="1"/>
  <c r="AZ2371" i="64" s="1"/>
  <c r="AZ2482" i="64" a="1"/>
  <c r="AZ2482" i="64" s="1"/>
  <c r="AZ2055" i="64" a="1"/>
  <c r="AZ2055" i="64" s="1"/>
  <c r="AZ1936" i="64" a="1"/>
  <c r="AZ1936" i="64" s="1"/>
  <c r="AZ1960" i="64" a="1"/>
  <c r="AZ1960" i="64" s="1"/>
  <c r="AZ1938" i="64" a="1"/>
  <c r="AZ1938" i="64" s="1"/>
  <c r="AZ1914" i="64" a="1"/>
  <c r="AZ1914"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2117" i="64" a="1"/>
  <c r="AZ1937" i="64" a="1"/>
  <c r="AZ2082" i="64" a="1"/>
  <c r="CK1836" i="64" a="1"/>
  <c r="AZ2054" i="64" a="1"/>
  <c r="AZ2370" i="64" a="1"/>
  <c r="AZ2481" i="64" a="1"/>
  <c r="AZ2225" i="64" a="1"/>
  <c r="AZ1961" i="64" a="1"/>
  <c r="AZ1416" i="64" a="1"/>
  <c r="AZ2457" i="64" a="1"/>
  <c r="AZ1747" i="64" a="1"/>
  <c r="AZ2189" i="64" a="1"/>
  <c r="AZ1072" i="64" a="1"/>
  <c r="CJ23" i="1413" l="1"/>
  <c r="CI28" i="1413"/>
  <c r="CI33" i="1413"/>
  <c r="CI16" i="861" s="1"/>
  <c r="CH39" i="1413"/>
  <c r="CH90" i="861" s="1"/>
  <c r="CH51" i="1413"/>
  <c r="CH52" i="1413" s="1"/>
  <c r="CG61" i="1413"/>
  <c r="CG59" i="861" s="1"/>
  <c r="CL717" i="64"/>
  <c r="CK1836" i="64"/>
  <c r="CL1831" i="64"/>
  <c r="CJ1795" i="64"/>
  <c r="CJ1796" i="64" s="1"/>
  <c r="CI1800" i="64"/>
  <c r="BQ641" i="64"/>
  <c r="BR609" i="64"/>
  <c r="CL3218" i="64"/>
  <c r="P3217" i="64"/>
  <c r="P3218" i="64" s="1"/>
  <c r="Z751" i="64"/>
  <c r="AZ2457" i="64"/>
  <c r="AZ1747" i="64"/>
  <c r="AZ1416" i="64"/>
  <c r="BP912" i="64"/>
  <c r="BP902" i="64" s="1"/>
  <c r="BP904" i="64" s="1"/>
  <c r="BP905" i="64" s="1"/>
  <c r="U2430" i="64"/>
  <c r="U2431" i="64" s="1"/>
  <c r="AZ220" i="64"/>
  <c r="AZ2481" i="64"/>
  <c r="AY2125" i="64"/>
  <c r="AZ2189" i="64"/>
  <c r="AZ2054" i="64"/>
  <c r="AZ2082" i="64"/>
  <c r="AZ2117" i="64"/>
  <c r="AZ2225" i="64"/>
  <c r="AZ1937" i="64"/>
  <c r="AZ1961" i="64"/>
  <c r="AZ2370" i="64"/>
  <c r="AZ1072" i="64"/>
  <c r="Z978" i="64"/>
  <c r="AI1418" i="64"/>
  <c r="T1939" i="64"/>
  <c r="AB162" i="69"/>
  <c r="AB163" i="69" s="1"/>
  <c r="AZ2824" i="64"/>
  <c r="BA2224" i="64" a="1"/>
  <c r="BA2224" i="64" s="1"/>
  <c r="BA2188" i="64" a="1"/>
  <c r="BA2188" i="64" s="1"/>
  <c r="BA2116" i="64" a="1"/>
  <c r="BA2116" i="64" s="1"/>
  <c r="BA2816" i="64" a="1"/>
  <c r="BA2816" i="64" s="1"/>
  <c r="BA2081" i="64" a="1"/>
  <c r="BA2081" i="64" s="1"/>
  <c r="AB192" i="69"/>
  <c r="AB200" i="69" s="1"/>
  <c r="BA2850" i="64" a="1"/>
  <c r="BA2850" i="64" s="1"/>
  <c r="AB188" i="69"/>
  <c r="AC183" i="69"/>
  <c r="AC186" i="69" s="1"/>
  <c r="BA749" i="64" a="1"/>
  <c r="BA749" i="64" s="1"/>
  <c r="BA755" i="64" a="1"/>
  <c r="BA755" i="64" s="1"/>
  <c r="AB136" i="69"/>
  <c r="AC129" i="69"/>
  <c r="AC132" i="69" s="1"/>
  <c r="AC157" i="69" s="1"/>
  <c r="AB140" i="69"/>
  <c r="AB150" i="69" s="1"/>
  <c r="AB152" i="69"/>
  <c r="AB146" i="69"/>
  <c r="AB148" i="69" s="1"/>
  <c r="BA2456" i="64" a="1"/>
  <c r="BA2456" i="64" s="1"/>
  <c r="AU17" i="69"/>
  <c r="AU18" i="69" s="1"/>
  <c r="BA2366" i="64" a="1"/>
  <c r="BA2366" i="64" s="1"/>
  <c r="BA1746" i="64" a="1"/>
  <c r="BA1746" i="64" s="1"/>
  <c r="AB119" i="69"/>
  <c r="BA1071" i="64" a="1"/>
  <c r="BA1071" i="64" s="1"/>
  <c r="BA44" i="64" a="1"/>
  <c r="BA44" i="64" s="1"/>
  <c r="BA288" i="64" a="1"/>
  <c r="BA288" i="64" s="1"/>
  <c r="BA234" i="64" a="1"/>
  <c r="BA234" i="64" s="1"/>
  <c r="BA219" i="64" a="1"/>
  <c r="BA219" i="64" s="1"/>
  <c r="BA218" i="64" a="1"/>
  <c r="BA218" i="64" s="1"/>
  <c r="BA235" i="64" a="1"/>
  <c r="BA235" i="64" s="1"/>
  <c r="AB125" i="69"/>
  <c r="BA1415" i="64" a="1"/>
  <c r="BA1415" i="64" s="1"/>
  <c r="BA1049" i="64" a="1"/>
  <c r="BA1049" i="64" s="1"/>
  <c r="BA2482" i="64" a="1"/>
  <c r="BA2482" i="64" s="1"/>
  <c r="BA1047" i="64" a="1"/>
  <c r="BA1047" i="64" s="1"/>
  <c r="BA1960" i="64" a="1"/>
  <c r="BA1960" i="64" s="1"/>
  <c r="BA2377" i="64" a="1"/>
  <c r="BA2377" i="64" s="1"/>
  <c r="BA2480" i="64" a="1"/>
  <c r="BA2480" i="64" s="1"/>
  <c r="BA2371" i="64" a="1"/>
  <c r="BA2371" i="64" s="1"/>
  <c r="BA1914" i="64" a="1"/>
  <c r="BA1914" i="64" s="1"/>
  <c r="BA1938" i="64" a="1"/>
  <c r="BA1938" i="64" s="1"/>
  <c r="BA2055" i="64" a="1"/>
  <c r="BA2055" i="64" s="1"/>
  <c r="BA1936" i="64" a="1"/>
  <c r="BA1936" i="64" s="1"/>
  <c r="BA2053" i="64" a="1"/>
  <c r="BA2053"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2457" i="64" a="1"/>
  <c r="BA2117" i="64" a="1"/>
  <c r="BA1747" i="64" a="1"/>
  <c r="BA2082" i="64" a="1"/>
  <c r="BA1937" i="64" a="1"/>
  <c r="T1048" i="64" a="1"/>
  <c r="BA2481" i="64" a="1"/>
  <c r="BA2189" i="64" a="1"/>
  <c r="BA2370" i="64" a="1"/>
  <c r="BA1961" i="64" a="1"/>
  <c r="BA2225" i="64" a="1"/>
  <c r="BA1072" i="64" a="1"/>
  <c r="BA2054" i="64" a="1"/>
  <c r="BA1416" i="64" a="1"/>
  <c r="CH53" i="1413" l="1"/>
  <c r="CH57" i="1413"/>
  <c r="CH18" i="861" s="1"/>
  <c r="CI48" i="1413"/>
  <c r="CG63" i="1413"/>
  <c r="CG91" i="861" s="1"/>
  <c r="CI37" i="1413"/>
  <c r="CI69" i="861" s="1"/>
  <c r="CI49" i="1413"/>
  <c r="CJ26" i="1413"/>
  <c r="CJ27" i="1413" s="1"/>
  <c r="K717" i="64"/>
  <c r="K719" i="64" s="1"/>
  <c r="M717" i="64"/>
  <c r="M719" i="64" s="1"/>
  <c r="N717" i="64"/>
  <c r="N719" i="64" s="1"/>
  <c r="O717" i="64"/>
  <c r="O719" i="64" s="1"/>
  <c r="P717" i="64"/>
  <c r="CL718" i="64"/>
  <c r="CK1838" i="64"/>
  <c r="CL1832" i="64"/>
  <c r="BR632" i="64"/>
  <c r="BR618" i="64"/>
  <c r="BR622" i="64" s="1"/>
  <c r="BQ642" i="64"/>
  <c r="BR616" i="64"/>
  <c r="BR626" i="64" s="1"/>
  <c r="Z756" i="64"/>
  <c r="AA747" i="64"/>
  <c r="AA750" i="64" s="1"/>
  <c r="Z752" i="64"/>
  <c r="BA2457" i="64"/>
  <c r="BA1747" i="64"/>
  <c r="BA1416" i="64"/>
  <c r="BP913" i="64"/>
  <c r="BP918" i="64" s="1"/>
  <c r="BP906" i="64"/>
  <c r="BQ898" i="64"/>
  <c r="BQ901" i="64" s="1"/>
  <c r="U2435" i="64"/>
  <c r="V2425" i="64"/>
  <c r="V2429" i="64" s="1"/>
  <c r="V2430" i="64" s="1"/>
  <c r="BA220" i="64"/>
  <c r="BA2481" i="64"/>
  <c r="AZ2125" i="64"/>
  <c r="BA2225" i="64"/>
  <c r="BA2082" i="64"/>
  <c r="BA2054" i="64"/>
  <c r="BA2117" i="64"/>
  <c r="BA2189" i="64"/>
  <c r="BA1937" i="64"/>
  <c r="BA1961" i="64"/>
  <c r="BA2370" i="64"/>
  <c r="BA1072" i="64"/>
  <c r="AA976" i="64"/>
  <c r="AB973" i="64"/>
  <c r="AJ1418" i="64"/>
  <c r="AH1749" i="64"/>
  <c r="U2483" i="64"/>
  <c r="T1048" i="64"/>
  <c r="V1915" i="64"/>
  <c r="AA2372" i="64"/>
  <c r="Y2459" i="64"/>
  <c r="AB167" i="69"/>
  <c r="AB177" i="69" s="1"/>
  <c r="AC156" i="69"/>
  <c r="AC159" i="69" s="1"/>
  <c r="AC184" i="69" s="1"/>
  <c r="AC187" i="69" s="1"/>
  <c r="AC188" i="69" s="1"/>
  <c r="AB169" i="69"/>
  <c r="AB179" i="69" s="1"/>
  <c r="BB2188" i="64" a="1"/>
  <c r="BB2188" i="64" s="1"/>
  <c r="BB2224" i="64" a="1"/>
  <c r="BB2224" i="64" s="1"/>
  <c r="BB2116" i="64" a="1"/>
  <c r="BB2116" i="64" s="1"/>
  <c r="BA2824" i="64"/>
  <c r="BB2816" i="64" a="1"/>
  <c r="BB2816" i="64" s="1"/>
  <c r="BB2081" i="64" a="1"/>
  <c r="BB2081" i="64" s="1"/>
  <c r="AB198" i="69"/>
  <c r="BB2850" i="64" a="1"/>
  <c r="BB2850" i="64" s="1"/>
  <c r="BB755" i="64" a="1"/>
  <c r="BB755" i="64" s="1"/>
  <c r="BB749" i="64" a="1"/>
  <c r="BB749" i="64" s="1"/>
  <c r="AC134" i="69"/>
  <c r="AC135" i="69" s="1"/>
  <c r="AC136" i="69" s="1"/>
  <c r="AC117" i="69"/>
  <c r="AC118" i="69" s="1"/>
  <c r="AD112" i="69" s="1"/>
  <c r="BB2456" i="64" a="1"/>
  <c r="BB2456" i="64" s="1"/>
  <c r="BB2366" i="64" a="1"/>
  <c r="BB2366" i="64" s="1"/>
  <c r="BB1746" i="64" a="1"/>
  <c r="BB1746" i="64" s="1"/>
  <c r="BB1071" i="64" a="1"/>
  <c r="BB1071" i="64" s="1"/>
  <c r="BB44" i="64" a="1"/>
  <c r="BB44" i="64" s="1"/>
  <c r="BB288" i="64" a="1"/>
  <c r="BB288" i="64" s="1"/>
  <c r="BB234" i="64" a="1"/>
  <c r="BB234" i="64" s="1"/>
  <c r="BB219" i="64" a="1"/>
  <c r="BB219" i="64" s="1"/>
  <c r="BB218" i="64" a="1"/>
  <c r="BB218" i="64" s="1"/>
  <c r="BB235" i="64" a="1"/>
  <c r="BB235" i="64" s="1"/>
  <c r="BB1415" i="64" a="1"/>
  <c r="BB1415" i="64" s="1"/>
  <c r="BB1047" i="64" a="1"/>
  <c r="BB1047" i="64" s="1"/>
  <c r="BB2482" i="64" a="1"/>
  <c r="BB2482" i="64" s="1"/>
  <c r="BB2371" i="64" a="1"/>
  <c r="BB2371" i="64" s="1"/>
  <c r="BB2480" i="64" a="1"/>
  <c r="BB2480" i="64" s="1"/>
  <c r="BB1049" i="64" a="1"/>
  <c r="BB1049" i="64" s="1"/>
  <c r="BB2377" i="64" a="1"/>
  <c r="BB2377" i="64" s="1"/>
  <c r="BB1960" i="64" a="1"/>
  <c r="BB1960" i="64" s="1"/>
  <c r="BB1938" i="64" a="1"/>
  <c r="BB1938" i="64" s="1"/>
  <c r="BB1914" i="64" a="1"/>
  <c r="BB1914" i="64" s="1"/>
  <c r="BB2055" i="64" a="1"/>
  <c r="BB2055" i="64" s="1"/>
  <c r="BB1936" i="64" a="1"/>
  <c r="BB1936" i="64" s="1"/>
  <c r="BB2053" i="64" a="1"/>
  <c r="BB2053"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2189" i="64" a="1"/>
  <c r="BB2054" i="64" a="1"/>
  <c r="BB1072" i="64" a="1"/>
  <c r="BB2370" i="64" a="1"/>
  <c r="BB1937" i="64" a="1"/>
  <c r="BB1747" i="64" a="1"/>
  <c r="BB2225" i="64" a="1"/>
  <c r="BB1416" i="64" a="1"/>
  <c r="BB2481" i="64" a="1"/>
  <c r="BB2117" i="64" a="1"/>
  <c r="BB2082" i="64" a="1"/>
  <c r="BB1961" i="64" a="1"/>
  <c r="BB2457" i="64" a="1"/>
  <c r="CI51" i="1413" l="1"/>
  <c r="CI52" i="1413" s="1"/>
  <c r="CI39" i="1413"/>
  <c r="CI90" i="861" s="1"/>
  <c r="CK23" i="1413"/>
  <c r="CJ28" i="1413"/>
  <c r="CJ33" i="1413"/>
  <c r="CJ16" i="861" s="1"/>
  <c r="CH61" i="1413"/>
  <c r="CH59" i="861" s="1"/>
  <c r="CL724" i="64"/>
  <c r="CL719" i="64"/>
  <c r="P718" i="64"/>
  <c r="P719" i="64" s="1"/>
  <c r="K1832" i="64"/>
  <c r="M1832" i="64"/>
  <c r="N1832" i="64"/>
  <c r="O1832" i="64"/>
  <c r="P1832" i="64"/>
  <c r="CL1834" i="64"/>
  <c r="CJ1798" i="64"/>
  <c r="BV24" i="861"/>
  <c r="BR628" i="64"/>
  <c r="BR639" i="64" s="1"/>
  <c r="BR636" i="64"/>
  <c r="BR640" i="64" s="1"/>
  <c r="BS608" i="64"/>
  <c r="AA751" i="64"/>
  <c r="BB2457" i="64"/>
  <c r="M2457" i="64" s="1"/>
  <c r="BB1747" i="64"/>
  <c r="M1747" i="64" s="1"/>
  <c r="BB1416" i="64"/>
  <c r="M1416" i="64" s="1"/>
  <c r="BP914" i="64"/>
  <c r="BQ909" i="64"/>
  <c r="BQ910" i="64"/>
  <c r="V2431" i="64"/>
  <c r="W2425" i="64"/>
  <c r="W2429" i="64" s="1"/>
  <c r="W2430" i="64" s="1"/>
  <c r="W2431" i="64" s="1"/>
  <c r="V2435" i="64"/>
  <c r="BB220" i="64"/>
  <c r="BB2481" i="64"/>
  <c r="BA2125" i="64"/>
  <c r="BB2082" i="64"/>
  <c r="M2082" i="64" s="1"/>
  <c r="BB2054" i="64"/>
  <c r="BB2117" i="64"/>
  <c r="BB2225" i="64"/>
  <c r="BB2189" i="64"/>
  <c r="M2189" i="64" s="1"/>
  <c r="BB1937" i="64"/>
  <c r="M1937" i="64" s="1"/>
  <c r="BB1961" i="64"/>
  <c r="BB2370" i="64"/>
  <c r="BB1072" i="64"/>
  <c r="AA974" i="64"/>
  <c r="AK1418" i="64"/>
  <c r="AJ1749" i="64"/>
  <c r="AI1749" i="64"/>
  <c r="T1050" i="64"/>
  <c r="U1939" i="64"/>
  <c r="AB173" i="69"/>
  <c r="AB175" i="69" s="1"/>
  <c r="AC161" i="69"/>
  <c r="AC162" i="69" s="1"/>
  <c r="AD156" i="69" s="1"/>
  <c r="AD159" i="69" s="1"/>
  <c r="AD184" i="69" s="1"/>
  <c r="AC194" i="69"/>
  <c r="AC202" i="69" s="1"/>
  <c r="BB2824" i="64"/>
  <c r="M2824" i="64" s="1"/>
  <c r="BC2224" i="64" a="1"/>
  <c r="BC2224" i="64" s="1"/>
  <c r="BC2116" i="64" a="1"/>
  <c r="BC2116" i="64" s="1"/>
  <c r="BC2188" i="64" a="1"/>
  <c r="BC2188" i="64" s="1"/>
  <c r="BC2816" i="64" a="1"/>
  <c r="BC2816" i="64" s="1"/>
  <c r="BC2081" i="64" a="1"/>
  <c r="BC2081" i="64" s="1"/>
  <c r="BC2850" i="64" a="1"/>
  <c r="BC2850" i="64" s="1"/>
  <c r="AD183" i="69"/>
  <c r="AD186" i="69" s="1"/>
  <c r="AC192" i="69"/>
  <c r="AC200" i="69" s="1"/>
  <c r="BC755" i="64" a="1"/>
  <c r="BC755" i="64" s="1"/>
  <c r="BC749" i="64" a="1"/>
  <c r="BC749" i="64" s="1"/>
  <c r="AD129" i="69"/>
  <c r="AD132" i="69" s="1"/>
  <c r="AD157" i="69" s="1"/>
  <c r="AC140" i="69"/>
  <c r="AC150" i="69" s="1"/>
  <c r="AC142" i="69"/>
  <c r="AC146" i="69" s="1"/>
  <c r="AC148" i="69" s="1"/>
  <c r="BC2456" i="64" a="1"/>
  <c r="BC2456" i="64" s="1"/>
  <c r="BC2366" i="64" a="1"/>
  <c r="BC2366" i="64" s="1"/>
  <c r="BC1746" i="64" a="1"/>
  <c r="BC1746" i="64" s="1"/>
  <c r="BC1071" i="64" a="1"/>
  <c r="BC1071" i="64" s="1"/>
  <c r="BC288" i="64" a="1"/>
  <c r="BC288" i="64" s="1"/>
  <c r="BC44" i="64" a="1"/>
  <c r="BC44" i="64" s="1"/>
  <c r="BC234" i="64" a="1"/>
  <c r="BC234" i="64" s="1"/>
  <c r="BC219" i="64" a="1"/>
  <c r="BC219" i="64" s="1"/>
  <c r="BC218" i="64" a="1"/>
  <c r="BC218" i="64" s="1"/>
  <c r="BC235" i="64" a="1"/>
  <c r="BC235" i="64" s="1"/>
  <c r="BC1415" i="64" a="1"/>
  <c r="BC1415" i="64" s="1"/>
  <c r="BC1049" i="64" a="1"/>
  <c r="BC1049" i="64" s="1"/>
  <c r="BC2371" i="64" a="1"/>
  <c r="BC2371" i="64" s="1"/>
  <c r="BC1938" i="64" a="1"/>
  <c r="BC1938" i="64" s="1"/>
  <c r="BC2055" i="64" a="1"/>
  <c r="BC2055" i="64" s="1"/>
  <c r="BC1936" i="64" a="1"/>
  <c r="BC1936" i="64" s="1"/>
  <c r="BC1914" i="64" a="1"/>
  <c r="BC1914" i="64" s="1"/>
  <c r="BC2480" i="64" a="1"/>
  <c r="BC2480" i="64" s="1"/>
  <c r="BC1047" i="64" a="1"/>
  <c r="BC1047" i="64" s="1"/>
  <c r="BC1960" i="64" a="1"/>
  <c r="BC1960" i="64" s="1"/>
  <c r="BC2482" i="64" a="1"/>
  <c r="BC2482" i="64" s="1"/>
  <c r="BC2377" i="64" a="1"/>
  <c r="BC2377" i="64" s="1"/>
  <c r="BC2053" i="64" a="1"/>
  <c r="BC2053"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2370" i="64" a="1"/>
  <c r="U1048" i="64" a="1"/>
  <c r="BC2054" i="64" a="1"/>
  <c r="BC2481" i="64" a="1"/>
  <c r="CL1836" i="64" a="1"/>
  <c r="BC1937" i="64" a="1"/>
  <c r="BC2082" i="64" a="1"/>
  <c r="BC1072" i="64" a="1"/>
  <c r="BC1416" i="64" a="1"/>
  <c r="BC2189" i="64" a="1"/>
  <c r="BC1961" i="64" a="1"/>
  <c r="BC2457" i="64" a="1"/>
  <c r="BC1747" i="64" a="1"/>
  <c r="BC2117" i="64" a="1"/>
  <c r="BC2225" i="64" a="1"/>
  <c r="CH63" i="1413" l="1"/>
  <c r="CH91" i="861" s="1"/>
  <c r="CJ37" i="1413"/>
  <c r="CJ69" i="861" s="1"/>
  <c r="CJ49" i="1413"/>
  <c r="CK26" i="1413"/>
  <c r="CK27" i="1413" s="1"/>
  <c r="CI53" i="1413"/>
  <c r="CI57" i="1413"/>
  <c r="CI18" i="861" s="1"/>
  <c r="CJ48" i="1413"/>
  <c r="K724" i="64"/>
  <c r="M724" i="64"/>
  <c r="N724" i="64"/>
  <c r="O724" i="64"/>
  <c r="P724" i="64"/>
  <c r="CL1836" i="64"/>
  <c r="P1834" i="64"/>
  <c r="CK1795" i="64"/>
  <c r="CK1796" i="64" s="1"/>
  <c r="CJ1800" i="64"/>
  <c r="BR641" i="64"/>
  <c r="BS609" i="64"/>
  <c r="AA756" i="64"/>
  <c r="AB747" i="64"/>
  <c r="AB750" i="64" s="1"/>
  <c r="AA752" i="64"/>
  <c r="BC2457" i="64"/>
  <c r="BC1747" i="64"/>
  <c r="BC1416" i="64"/>
  <c r="BQ912" i="64"/>
  <c r="BC220" i="64"/>
  <c r="BC2481" i="64"/>
  <c r="BB2125" i="64"/>
  <c r="M2125" i="64" s="1"/>
  <c r="BC2117" i="64"/>
  <c r="BC2225" i="64"/>
  <c r="BC2054" i="64"/>
  <c r="BC2082" i="64"/>
  <c r="BC2189" i="64"/>
  <c r="BC1937" i="64"/>
  <c r="BC1961" i="64"/>
  <c r="BC2370" i="64"/>
  <c r="BC1072" i="64"/>
  <c r="AA978" i="64"/>
  <c r="AC973" i="64"/>
  <c r="AB976" i="64"/>
  <c r="AL1418" i="64"/>
  <c r="AK1749" i="64"/>
  <c r="W2435" i="64"/>
  <c r="X2425" i="64"/>
  <c r="U1048" i="64"/>
  <c r="V2483" i="64"/>
  <c r="W1915" i="64"/>
  <c r="AB2372" i="64"/>
  <c r="Z2459" i="64"/>
  <c r="T2056" i="64"/>
  <c r="AD161" i="69"/>
  <c r="AD162" i="69" s="1"/>
  <c r="AD163" i="69" s="1"/>
  <c r="AC167" i="69"/>
  <c r="AC173" i="69" s="1"/>
  <c r="AC175" i="69" s="1"/>
  <c r="AC163" i="69"/>
  <c r="AC169" i="69"/>
  <c r="AC179" i="69" s="1"/>
  <c r="BC2824" i="64"/>
  <c r="AD187" i="69"/>
  <c r="AD188" i="69" s="1"/>
  <c r="BD2224" i="64" a="1"/>
  <c r="BD2224" i="64" s="1"/>
  <c r="BD2188" i="64" a="1"/>
  <c r="BD2188" i="64" s="1"/>
  <c r="BD2116" i="64" a="1"/>
  <c r="BD2116" i="64" s="1"/>
  <c r="BD2816" i="64" a="1"/>
  <c r="BD2816" i="64" s="1"/>
  <c r="BD2081" i="64" a="1"/>
  <c r="BD2081" i="64" s="1"/>
  <c r="BD2850" i="64" a="1"/>
  <c r="BD2850" i="64" s="1"/>
  <c r="AC198" i="69"/>
  <c r="BD755" i="64" a="1"/>
  <c r="BD755" i="64" s="1"/>
  <c r="BD749" i="64" a="1"/>
  <c r="BD749" i="64" s="1"/>
  <c r="AC152" i="69"/>
  <c r="AD134" i="69"/>
  <c r="AD135" i="69" s="1"/>
  <c r="AD140" i="69" s="1"/>
  <c r="AD150" i="69" s="1"/>
  <c r="BD2456" i="64" a="1"/>
  <c r="BD2456" i="64" s="1"/>
  <c r="BD2366" i="64" a="1"/>
  <c r="BD2366" i="64" s="1"/>
  <c r="BD1746" i="64" a="1"/>
  <c r="BD1746" i="64" s="1"/>
  <c r="BD1071" i="64" a="1"/>
  <c r="BD1071" i="64" s="1"/>
  <c r="BD234" i="64" a="1"/>
  <c r="BD234" i="64" s="1"/>
  <c r="BD219" i="64" a="1"/>
  <c r="BD219" i="64" s="1"/>
  <c r="BD288" i="64" a="1"/>
  <c r="BD288" i="64" s="1"/>
  <c r="BD44" i="64" a="1"/>
  <c r="BD44" i="64" s="1"/>
  <c r="BD218" i="64" a="1"/>
  <c r="BD218" i="64" s="1"/>
  <c r="BD235" i="64" a="1"/>
  <c r="BD235" i="64" s="1"/>
  <c r="BD1415" i="64" a="1"/>
  <c r="BD1415" i="64" s="1"/>
  <c r="BD1049" i="64" a="1"/>
  <c r="BD1049" i="64" s="1"/>
  <c r="BD2371" i="64" a="1"/>
  <c r="BD2371" i="64" s="1"/>
  <c r="BD1938" i="64" a="1"/>
  <c r="BD1938" i="64" s="1"/>
  <c r="BD1960" i="64" a="1"/>
  <c r="BD1960" i="64" s="1"/>
  <c r="BD2055" i="64" a="1"/>
  <c r="BD2055" i="64" s="1"/>
  <c r="BD2482" i="64" a="1"/>
  <c r="BD2482" i="64" s="1"/>
  <c r="BD1936" i="64" a="1"/>
  <c r="BD1936" i="64" s="1"/>
  <c r="BD2480" i="64" a="1"/>
  <c r="BD2480" i="64" s="1"/>
  <c r="BD2377" i="64" a="1"/>
  <c r="BD2377" i="64" s="1"/>
  <c r="BD1047" i="64" a="1"/>
  <c r="BD1047" i="64" s="1"/>
  <c r="BD2053" i="64" a="1"/>
  <c r="BD2053" i="64" s="1"/>
  <c r="BD1914" i="64" a="1"/>
  <c r="BD1914"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2481" i="64" a="1"/>
  <c r="BD2189" i="64" a="1"/>
  <c r="BD1937" i="64" a="1"/>
  <c r="BD2054" i="64" a="1"/>
  <c r="BD1072" i="64" a="1"/>
  <c r="BD2225" i="64" a="1"/>
  <c r="BD2117" i="64" a="1"/>
  <c r="BD2370" i="64" a="1"/>
  <c r="BD1961" i="64" a="1"/>
  <c r="BD2082" i="64" a="1"/>
  <c r="BD1416" i="64" a="1"/>
  <c r="BD2457" i="64" a="1"/>
  <c r="BD1747" i="64" a="1"/>
  <c r="CI61" i="1413" l="1"/>
  <c r="CI59" i="861" s="1"/>
  <c r="CK28" i="1413"/>
  <c r="CL23" i="1413"/>
  <c r="CK33" i="1413"/>
  <c r="CK16" i="861" s="1"/>
  <c r="CJ51" i="1413"/>
  <c r="CJ39" i="1413"/>
  <c r="CJ90" i="861" s="1"/>
  <c r="CL1838" i="64"/>
  <c r="P1836" i="64"/>
  <c r="CK1798" i="64"/>
  <c r="BS632" i="64"/>
  <c r="BS618" i="64"/>
  <c r="BS622" i="64" s="1"/>
  <c r="BR642" i="64"/>
  <c r="BS616" i="64"/>
  <c r="BS626" i="64" s="1"/>
  <c r="AB751" i="64"/>
  <c r="BD2457" i="64"/>
  <c r="BD1747" i="64"/>
  <c r="BD1416" i="64"/>
  <c r="BQ902" i="64"/>
  <c r="BQ904" i="64" s="1"/>
  <c r="BQ905" i="64" s="1"/>
  <c r="BQ913" i="64"/>
  <c r="BD220" i="64"/>
  <c r="BD2481" i="64"/>
  <c r="BC2125" i="64"/>
  <c r="BD2117" i="64"/>
  <c r="BD2189" i="64"/>
  <c r="BD2225" i="64"/>
  <c r="BD2054" i="64"/>
  <c r="BD2082" i="64"/>
  <c r="BD1937" i="64"/>
  <c r="BD1961" i="64"/>
  <c r="BD2370" i="64"/>
  <c r="BD1072" i="64"/>
  <c r="AB974" i="64"/>
  <c r="X2429" i="64"/>
  <c r="X2430" i="64" s="1"/>
  <c r="AM1418" i="64"/>
  <c r="AL1749" i="64"/>
  <c r="U1050" i="64"/>
  <c r="V1939" i="64"/>
  <c r="AC177" i="69"/>
  <c r="BD2824" i="64"/>
  <c r="AD194" i="69"/>
  <c r="AD202" i="69" s="1"/>
  <c r="AE183" i="69"/>
  <c r="AE186" i="69" s="1"/>
  <c r="AD192" i="69"/>
  <c r="AD200" i="69" s="1"/>
  <c r="BE2224" i="64" a="1"/>
  <c r="BE2224" i="64" s="1"/>
  <c r="BE2188" i="64" a="1"/>
  <c r="BE2188" i="64" s="1"/>
  <c r="BE2116" i="64" a="1"/>
  <c r="BE2116" i="64" s="1"/>
  <c r="BE2816" i="64" a="1"/>
  <c r="BE2816" i="64" s="1"/>
  <c r="BE2081" i="64" a="1"/>
  <c r="BE2081" i="64" s="1"/>
  <c r="BE2850" i="64" a="1"/>
  <c r="BE2850" i="64" s="1"/>
  <c r="AD167" i="69"/>
  <c r="AD177" i="69" s="1"/>
  <c r="AD169" i="69"/>
  <c r="AD179" i="69" s="1"/>
  <c r="AE156" i="69"/>
  <c r="AE159" i="69" s="1"/>
  <c r="AE184" i="69" s="1"/>
  <c r="BE755" i="64" a="1"/>
  <c r="BE755" i="64" s="1"/>
  <c r="BE749" i="64" a="1"/>
  <c r="BE749" i="64" s="1"/>
  <c r="AE129" i="69"/>
  <c r="AE132" i="69" s="1"/>
  <c r="AE157" i="69" s="1"/>
  <c r="AD136" i="69"/>
  <c r="AD142" i="69"/>
  <c r="AD146" i="69" s="1"/>
  <c r="AD148" i="69" s="1"/>
  <c r="BE2456" i="64" a="1"/>
  <c r="BE2456" i="64" s="1"/>
  <c r="BE2366" i="64" a="1"/>
  <c r="BE2366" i="64" s="1"/>
  <c r="BE1746" i="64" a="1"/>
  <c r="BE1746" i="64" s="1"/>
  <c r="BE1071" i="64" a="1"/>
  <c r="BE1071" i="64" s="1"/>
  <c r="BE234" i="64" a="1"/>
  <c r="BE234" i="64" s="1"/>
  <c r="BE219" i="64" a="1"/>
  <c r="BE219" i="64" s="1"/>
  <c r="BE288" i="64" a="1"/>
  <c r="BE288" i="64" s="1"/>
  <c r="BE44" i="64" a="1"/>
  <c r="BE44" i="64" s="1"/>
  <c r="BE218" i="64" a="1"/>
  <c r="BE218" i="64" s="1"/>
  <c r="BE235" i="64" a="1"/>
  <c r="BE235" i="64" s="1"/>
  <c r="BE1415" i="64" a="1"/>
  <c r="BE1415" i="64" s="1"/>
  <c r="BE2480" i="64" a="1"/>
  <c r="BE2480" i="64" s="1"/>
  <c r="BE2371" i="64" a="1"/>
  <c r="BE2371" i="64" s="1"/>
  <c r="BE2055" i="64" a="1"/>
  <c r="BE2055" i="64" s="1"/>
  <c r="BE1936" i="64" a="1"/>
  <c r="BE1936" i="64" s="1"/>
  <c r="BE2377" i="64" a="1"/>
  <c r="BE2377" i="64" s="1"/>
  <c r="BE2482" i="64" a="1"/>
  <c r="BE2482" i="64" s="1"/>
  <c r="BE1960" i="64" a="1"/>
  <c r="BE1960" i="64" s="1"/>
  <c r="BE1938" i="64" a="1"/>
  <c r="BE1938" i="64" s="1"/>
  <c r="BE1049" i="64" a="1"/>
  <c r="BE1049" i="64" s="1"/>
  <c r="BE2053" i="64" a="1"/>
  <c r="BE2053" i="64" s="1"/>
  <c r="BE1914" i="64" a="1"/>
  <c r="BE1914" i="64" s="1"/>
  <c r="BE1047" i="64" a="1"/>
  <c r="BE1047"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937" i="64" a="1"/>
  <c r="BE1961" i="64" a="1"/>
  <c r="BE2189" i="64" a="1"/>
  <c r="BE1072" i="64" a="1"/>
  <c r="BE2457" i="64" a="1"/>
  <c r="V1048" i="64" a="1"/>
  <c r="BE2117" i="64" a="1"/>
  <c r="BE2370" i="64" a="1"/>
  <c r="BE2481" i="64" a="1"/>
  <c r="BE2054" i="64" a="1"/>
  <c r="BE2082" i="64" a="1"/>
  <c r="BE2225" i="64" a="1"/>
  <c r="BE1747" i="64" a="1"/>
  <c r="BE1416" i="64" a="1"/>
  <c r="CK37" i="1413" l="1"/>
  <c r="CK69" i="861" s="1"/>
  <c r="CK49" i="1413"/>
  <c r="CL26" i="1413"/>
  <c r="CI63" i="1413"/>
  <c r="CI91" i="861" s="1"/>
  <c r="CJ52" i="1413"/>
  <c r="L1838" i="64"/>
  <c r="M1838" i="64"/>
  <c r="N1838" i="64"/>
  <c r="O1838" i="64"/>
  <c r="P1838" i="64"/>
  <c r="K1838" i="64"/>
  <c r="CL1795" i="64"/>
  <c r="CL1796" i="64" s="1"/>
  <c r="CK1800" i="64"/>
  <c r="BW24" i="861"/>
  <c r="BS628" i="64"/>
  <c r="BS639" i="64" s="1"/>
  <c r="BS636" i="64"/>
  <c r="BS640" i="64" s="1"/>
  <c r="BT608" i="64"/>
  <c r="AB756" i="64"/>
  <c r="AB752" i="64"/>
  <c r="AC747" i="64"/>
  <c r="AC750" i="64" s="1"/>
  <c r="BE2457" i="64"/>
  <c r="BE1747" i="64"/>
  <c r="BE1416" i="64"/>
  <c r="BR909" i="64"/>
  <c r="BQ914" i="64"/>
  <c r="BQ918" i="64"/>
  <c r="BQ906" i="64"/>
  <c r="BR898" i="64"/>
  <c r="BR901" i="64" s="1"/>
  <c r="BE220" i="64"/>
  <c r="BE2481" i="64"/>
  <c r="BD2125" i="64"/>
  <c r="BE2117" i="64"/>
  <c r="BE2189" i="64"/>
  <c r="BE2225" i="64"/>
  <c r="BE2054" i="64"/>
  <c r="BE2082" i="64"/>
  <c r="BE1937" i="64"/>
  <c r="BE1961" i="64"/>
  <c r="BE2370" i="64"/>
  <c r="BE1072" i="64"/>
  <c r="AB978" i="64"/>
  <c r="AC976" i="64"/>
  <c r="AC974" i="64" s="1"/>
  <c r="AD973" i="64"/>
  <c r="X2431" i="64"/>
  <c r="Y2425" i="64"/>
  <c r="Y2429" i="64" s="1"/>
  <c r="X2435" i="64"/>
  <c r="AN1418" i="64"/>
  <c r="V1048" i="64"/>
  <c r="W2483" i="64"/>
  <c r="X1915" i="64"/>
  <c r="AA2459" i="64"/>
  <c r="AC2372" i="64"/>
  <c r="U2056" i="64"/>
  <c r="AD198" i="69"/>
  <c r="AE187" i="69"/>
  <c r="AE188" i="69" s="1"/>
  <c r="BE2824" i="64"/>
  <c r="BF2224" i="64" a="1"/>
  <c r="BF2224" i="64" s="1"/>
  <c r="BF2188" i="64" a="1"/>
  <c r="BF2188" i="64" s="1"/>
  <c r="BF2116" i="64" a="1"/>
  <c r="BF2116" i="64" s="1"/>
  <c r="BF2816" i="64" a="1"/>
  <c r="BF2816" i="64" s="1"/>
  <c r="BF2081" i="64" a="1"/>
  <c r="BF2081" i="64" s="1"/>
  <c r="BF2850" i="64" a="1"/>
  <c r="BF2850" i="64" s="1"/>
  <c r="AE161" i="69"/>
  <c r="AE162" i="69" s="1"/>
  <c r="AD173" i="69"/>
  <c r="AD175" i="69" s="1"/>
  <c r="BF755" i="64" a="1"/>
  <c r="BF755" i="64" s="1"/>
  <c r="BF749" i="64" a="1"/>
  <c r="BF749" i="64" s="1"/>
  <c r="AD152" i="69"/>
  <c r="AE134" i="69"/>
  <c r="AE135" i="69" s="1"/>
  <c r="AE136" i="69" s="1"/>
  <c r="BF2456" i="64" a="1"/>
  <c r="BF2456" i="64" s="1"/>
  <c r="BF2366" i="64" a="1"/>
  <c r="BF2366" i="64" s="1"/>
  <c r="BF1746" i="64" a="1"/>
  <c r="BF1746" i="64" s="1"/>
  <c r="BF1071" i="64" a="1"/>
  <c r="BF1071" i="64" s="1"/>
  <c r="BF234" i="64" a="1"/>
  <c r="BF234" i="64" s="1"/>
  <c r="BF219" i="64" a="1"/>
  <c r="BF219" i="64" s="1"/>
  <c r="BF288" i="64" a="1"/>
  <c r="BF288" i="64" s="1"/>
  <c r="BF44" i="64" a="1"/>
  <c r="BF44" i="64" s="1"/>
  <c r="BF218" i="64" a="1"/>
  <c r="BF218" i="64" s="1"/>
  <c r="BF235" i="64" a="1"/>
  <c r="BF235" i="64" s="1"/>
  <c r="BF1415" i="64" a="1"/>
  <c r="BF1415" i="64" s="1"/>
  <c r="BF2480" i="64" a="1"/>
  <c r="BF2480" i="64" s="1"/>
  <c r="BF2377" i="64" a="1"/>
  <c r="BF2377" i="64" s="1"/>
  <c r="BF1936" i="64" a="1"/>
  <c r="BF1936" i="64" s="1"/>
  <c r="BF2055" i="64" a="1"/>
  <c r="BF2055" i="64" s="1"/>
  <c r="BF1938" i="64" a="1"/>
  <c r="BF1938" i="64" s="1"/>
  <c r="BF1047" i="64" a="1"/>
  <c r="BF1047" i="64" s="1"/>
  <c r="BF1914" i="64" a="1"/>
  <c r="BF1914" i="64" s="1"/>
  <c r="BF2053" i="64" a="1"/>
  <c r="BF2053" i="64" s="1"/>
  <c r="BF2482" i="64" a="1"/>
  <c r="BF2482" i="64" s="1"/>
  <c r="BF1049" i="64" a="1"/>
  <c r="BF1049" i="64" s="1"/>
  <c r="BF2371" i="64" a="1"/>
  <c r="BF2371" i="64" s="1"/>
  <c r="BF1960" i="64" a="1"/>
  <c r="BF1960"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747" i="64" a="1"/>
  <c r="BF2370" i="64" a="1"/>
  <c r="BF2189" i="64" a="1"/>
  <c r="BF2481" i="64" a="1"/>
  <c r="BF2054" i="64" a="1"/>
  <c r="BF2082" i="64" a="1"/>
  <c r="BF2457" i="64" a="1"/>
  <c r="BF1937" i="64" a="1"/>
  <c r="BF1416" i="64" a="1"/>
  <c r="BF1072" i="64" a="1"/>
  <c r="BF2225" i="64" a="1"/>
  <c r="BF2117" i="64" a="1"/>
  <c r="BF1961" i="64" a="1"/>
  <c r="CK48" i="1413" l="1"/>
  <c r="CJ53" i="1413"/>
  <c r="CJ57" i="1413"/>
  <c r="CJ18" i="861" s="1"/>
  <c r="CL27" i="1413"/>
  <c r="O26" i="1413"/>
  <c r="P26" i="1413"/>
  <c r="CK51" i="1413"/>
  <c r="CK39" i="1413"/>
  <c r="CK90" i="861" s="1"/>
  <c r="P1796" i="64"/>
  <c r="BS641" i="64"/>
  <c r="BT609" i="64"/>
  <c r="AC751" i="64"/>
  <c r="BF2457" i="64"/>
  <c r="BF1747" i="64"/>
  <c r="BF1416" i="64"/>
  <c r="BR910" i="64"/>
  <c r="BF220" i="64"/>
  <c r="BF2481" i="64"/>
  <c r="BE2125" i="64"/>
  <c r="BF2117" i="64"/>
  <c r="BF2189" i="64"/>
  <c r="BF2054" i="64"/>
  <c r="BF2225" i="64"/>
  <c r="BF2082" i="64"/>
  <c r="BF1937" i="64"/>
  <c r="BF1961" i="64"/>
  <c r="BF2370" i="64"/>
  <c r="BF1072" i="64"/>
  <c r="AC978" i="64"/>
  <c r="Y2430" i="64"/>
  <c r="Y2431" i="64" s="1"/>
  <c r="AO1418" i="64"/>
  <c r="AM1749" i="64"/>
  <c r="AN1749" i="64"/>
  <c r="W1939" i="64"/>
  <c r="V1050" i="64"/>
  <c r="AE194" i="69"/>
  <c r="AE202" i="69" s="1"/>
  <c r="AE192" i="69"/>
  <c r="AE200" i="69" s="1"/>
  <c r="AF183" i="69"/>
  <c r="AF186" i="69" s="1"/>
  <c r="BF2824" i="64"/>
  <c r="BG2224" i="64" a="1"/>
  <c r="BG2224" i="64" s="1"/>
  <c r="BG2188" i="64" a="1"/>
  <c r="BG2188" i="64" s="1"/>
  <c r="BG2116" i="64" a="1"/>
  <c r="BG2116" i="64" s="1"/>
  <c r="BG2816" i="64" a="1"/>
  <c r="BG2816" i="64" s="1"/>
  <c r="BG2081" i="64" a="1"/>
  <c r="BG2081" i="64" s="1"/>
  <c r="BG2850" i="64" a="1"/>
  <c r="BG2850" i="64" s="1"/>
  <c r="AE163" i="69"/>
  <c r="AF156" i="69"/>
  <c r="AF161" i="69" s="1"/>
  <c r="AE169" i="69"/>
  <c r="AE179" i="69" s="1"/>
  <c r="AE167" i="69"/>
  <c r="AE173" i="69" s="1"/>
  <c r="AE175" i="69" s="1"/>
  <c r="BG755" i="64" a="1"/>
  <c r="BG755" i="64" s="1"/>
  <c r="BG749" i="64" a="1"/>
  <c r="BG749" i="64" s="1"/>
  <c r="AE142" i="69"/>
  <c r="AE146" i="69" s="1"/>
  <c r="AE148" i="69" s="1"/>
  <c r="AF129" i="69"/>
  <c r="AF132" i="69" s="1"/>
  <c r="AF157" i="69" s="1"/>
  <c r="AE140" i="69"/>
  <c r="AE150" i="69" s="1"/>
  <c r="BG2456" i="64" a="1"/>
  <c r="BG2456" i="64" s="1"/>
  <c r="BG2366" i="64" a="1"/>
  <c r="BG2366" i="64" s="1"/>
  <c r="BG1746" i="64" a="1"/>
  <c r="BG1746" i="64" s="1"/>
  <c r="AF112" i="69"/>
  <c r="AF117" i="69" s="1"/>
  <c r="AE119" i="69"/>
  <c r="BG1071" i="64" a="1"/>
  <c r="BG1071" i="64" s="1"/>
  <c r="BG288" i="64" a="1"/>
  <c r="BG288" i="64" s="1"/>
  <c r="BG44" i="64" a="1"/>
  <c r="BG44" i="64" s="1"/>
  <c r="BG234" i="64" a="1"/>
  <c r="BG234" i="64" s="1"/>
  <c r="BG219" i="64" a="1"/>
  <c r="BG219" i="64" s="1"/>
  <c r="BG218" i="64" a="1"/>
  <c r="BG218" i="64" s="1"/>
  <c r="BG235" i="64" a="1"/>
  <c r="BG235" i="64" s="1"/>
  <c r="BG1415" i="64" a="1"/>
  <c r="BG1415" i="64" s="1"/>
  <c r="BG1049" i="64" a="1"/>
  <c r="BG1049" i="64" s="1"/>
  <c r="BG1960" i="64" a="1"/>
  <c r="BG1960" i="64" s="1"/>
  <c r="BG2055" i="64" a="1"/>
  <c r="BG2055" i="64" s="1"/>
  <c r="BG1938" i="64" a="1"/>
  <c r="BG1938" i="64" s="1"/>
  <c r="BG2053" i="64" a="1"/>
  <c r="BG2053" i="64" s="1"/>
  <c r="BG1047" i="64" a="1"/>
  <c r="BG1047" i="64" s="1"/>
  <c r="BG2480" i="64" a="1"/>
  <c r="BG2480" i="64" s="1"/>
  <c r="BG1936" i="64" a="1"/>
  <c r="BG1936" i="64" s="1"/>
  <c r="BG2482" i="64" a="1"/>
  <c r="BG2482" i="64" s="1"/>
  <c r="BG1914" i="64" a="1"/>
  <c r="BG1914" i="64" s="1"/>
  <c r="BG2377" i="64" a="1"/>
  <c r="BG2377" i="64" s="1"/>
  <c r="BG2371" i="64" a="1"/>
  <c r="BG2371"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1416" i="64" a="1"/>
  <c r="BG2189" i="64" a="1"/>
  <c r="BG2370" i="64" a="1"/>
  <c r="BG2117" i="64" a="1"/>
  <c r="BG2082" i="64" a="1"/>
  <c r="W1048" i="64" a="1"/>
  <c r="BG2054" i="64" a="1"/>
  <c r="BG1937" i="64" a="1"/>
  <c r="BG1747" i="64" a="1"/>
  <c r="BG2481" i="64" a="1"/>
  <c r="BG1961" i="64" a="1"/>
  <c r="BG1072" i="64" a="1"/>
  <c r="BG2225" i="64" a="1"/>
  <c r="BG2457" i="64" a="1"/>
  <c r="O28" i="1413" l="1"/>
  <c r="CL28" i="1413"/>
  <c r="P27" i="1413"/>
  <c r="CL33" i="1413"/>
  <c r="CL16" i="861" s="1"/>
  <c r="CJ61" i="1413"/>
  <c r="CJ59" i="861" s="1"/>
  <c r="CK52" i="1413"/>
  <c r="CL1798" i="64"/>
  <c r="BT632" i="64"/>
  <c r="BT618" i="64"/>
  <c r="BT622" i="64" s="1"/>
  <c r="BS642" i="64"/>
  <c r="BT616" i="64"/>
  <c r="BT626" i="64" s="1"/>
  <c r="BT628" i="64" s="1"/>
  <c r="AC756" i="64"/>
  <c r="AD747" i="64"/>
  <c r="AD750" i="64" s="1"/>
  <c r="AC752" i="64"/>
  <c r="BG2457" i="64"/>
  <c r="BG1747" i="64"/>
  <c r="BG1416" i="64"/>
  <c r="BR912" i="64"/>
  <c r="BG220" i="64"/>
  <c r="BG2481" i="64"/>
  <c r="BF2125" i="64"/>
  <c r="BG2082" i="64"/>
  <c r="BG2117" i="64"/>
  <c r="BG2054" i="64"/>
  <c r="BG2189" i="64"/>
  <c r="BG2225" i="64"/>
  <c r="BG1937" i="64"/>
  <c r="BG1961" i="64"/>
  <c r="BG2370" i="64"/>
  <c r="BG1072" i="64"/>
  <c r="AD976" i="64"/>
  <c r="AD974" i="64" s="1"/>
  <c r="L973" i="64"/>
  <c r="Y2435" i="64"/>
  <c r="Z2425" i="64"/>
  <c r="Z2429" i="64" s="1"/>
  <c r="AP1418" i="64"/>
  <c r="AO1749" i="64"/>
  <c r="X2483" i="64"/>
  <c r="W1048" i="64"/>
  <c r="Y1915" i="64"/>
  <c r="AD2372" i="64"/>
  <c r="V2056" i="64"/>
  <c r="AB2459" i="64"/>
  <c r="AE198" i="69"/>
  <c r="AE177" i="69"/>
  <c r="BG2824" i="64"/>
  <c r="BH2188" i="64" a="1"/>
  <c r="BH2188" i="64" s="1"/>
  <c r="BH2224" i="64" a="1"/>
  <c r="BH2224" i="64" s="1"/>
  <c r="BH2116" i="64" a="1"/>
  <c r="BH2116" i="64" s="1"/>
  <c r="BH2816" i="64" a="1"/>
  <c r="BH2816" i="64" s="1"/>
  <c r="BH2081" i="64" a="1"/>
  <c r="BH2081" i="64" s="1"/>
  <c r="BH2850" i="64" a="1"/>
  <c r="BH2850" i="64" s="1"/>
  <c r="AF159" i="69"/>
  <c r="AF184" i="69" s="1"/>
  <c r="AF187" i="69" s="1"/>
  <c r="AF192" i="69" s="1"/>
  <c r="BH749" i="64" a="1"/>
  <c r="BH749" i="64" s="1"/>
  <c r="BH755" i="64" a="1"/>
  <c r="BH755" i="64" s="1"/>
  <c r="AE152" i="69"/>
  <c r="AF134" i="69"/>
  <c r="AF135" i="69" s="1"/>
  <c r="BH2456" i="64" a="1"/>
  <c r="BH2456" i="64" s="1"/>
  <c r="AF115" i="69"/>
  <c r="AF118" i="69" s="1"/>
  <c r="AF123" i="69" s="1"/>
  <c r="BH2366" i="64" a="1"/>
  <c r="BH2366" i="64" s="1"/>
  <c r="BH1746" i="64" a="1"/>
  <c r="BH1746" i="64" s="1"/>
  <c r="BH1071" i="64" a="1"/>
  <c r="BH1071" i="64" s="1"/>
  <c r="BH44" i="64" a="1"/>
  <c r="BH44" i="64" s="1"/>
  <c r="BH219" i="64" a="1"/>
  <c r="BH219" i="64" s="1"/>
  <c r="BH288" i="64" a="1"/>
  <c r="BH288" i="64" s="1"/>
  <c r="BH234" i="64" a="1"/>
  <c r="BH234" i="64" s="1"/>
  <c r="BH218" i="64" a="1"/>
  <c r="BH218" i="64" s="1"/>
  <c r="BH235" i="64" a="1"/>
  <c r="BH235" i="64" s="1"/>
  <c r="BH1415" i="64" a="1"/>
  <c r="BH1415" i="64" s="1"/>
  <c r="BH1936" i="64" a="1"/>
  <c r="BH1936" i="64" s="1"/>
  <c r="BH2480" i="64" a="1"/>
  <c r="BH2480" i="64" s="1"/>
  <c r="BH2055" i="64" a="1"/>
  <c r="BH2055" i="64" s="1"/>
  <c r="BH2377" i="64" a="1"/>
  <c r="BH2377" i="64" s="1"/>
  <c r="BH1047" i="64" a="1"/>
  <c r="BH1047" i="64" s="1"/>
  <c r="BH1049" i="64" a="1"/>
  <c r="BH1049" i="64" s="1"/>
  <c r="BH2053" i="64" a="1"/>
  <c r="BH2053" i="64" s="1"/>
  <c r="BH1938" i="64" a="1"/>
  <c r="BH1938" i="64" s="1"/>
  <c r="BH1914" i="64" a="1"/>
  <c r="BH1914" i="64" s="1"/>
  <c r="BH2371" i="64" a="1"/>
  <c r="BH2371" i="64" s="1"/>
  <c r="BH1960" i="64" a="1"/>
  <c r="BH1960" i="64" s="1"/>
  <c r="BH2482" i="64" a="1"/>
  <c r="BH2482"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2054" i="64" a="1"/>
  <c r="BH2082" i="64" a="1"/>
  <c r="BH2117" i="64" a="1"/>
  <c r="BH2481" i="64" a="1"/>
  <c r="BH1937" i="64" a="1"/>
  <c r="BH2370" i="64" a="1"/>
  <c r="BH2225" i="64" a="1"/>
  <c r="BH2457" i="64" a="1"/>
  <c r="BH1416" i="64" a="1"/>
  <c r="BH1747" i="64" a="1"/>
  <c r="BH2189" i="64" a="1"/>
  <c r="BH1072" i="64" a="1"/>
  <c r="BH1961" i="64" a="1"/>
  <c r="CK57" i="1413" l="1"/>
  <c r="CK18" i="861" s="1"/>
  <c r="CL48" i="1413"/>
  <c r="CK53" i="1413"/>
  <c r="CJ63" i="1413"/>
  <c r="CJ91" i="861" s="1"/>
  <c r="O33" i="1413"/>
  <c r="O16" i="861" s="1"/>
  <c r="CL49" i="1413"/>
  <c r="CL37" i="1413"/>
  <c r="CL69" i="861" s="1"/>
  <c r="P33" i="1413"/>
  <c r="P16" i="861" s="1"/>
  <c r="P28" i="1413"/>
  <c r="P1798" i="64"/>
  <c r="CL1800" i="64"/>
  <c r="BT636" i="64"/>
  <c r="BT640" i="64" s="1"/>
  <c r="BU608" i="64"/>
  <c r="BT639" i="64"/>
  <c r="AD751" i="64"/>
  <c r="BH2457" i="64"/>
  <c r="BH1747" i="64"/>
  <c r="BH1416" i="64"/>
  <c r="BR902" i="64"/>
  <c r="BR904" i="64" s="1"/>
  <c r="BR905" i="64" s="1"/>
  <c r="BR913" i="64"/>
  <c r="BH220" i="64"/>
  <c r="BH2481" i="64"/>
  <c r="BG2125" i="64"/>
  <c r="BH2117" i="64"/>
  <c r="BH2225" i="64"/>
  <c r="BH2189" i="64"/>
  <c r="BH2054" i="64"/>
  <c r="BH2082" i="64"/>
  <c r="BH1937" i="64"/>
  <c r="BH1961" i="64"/>
  <c r="BH2370" i="64"/>
  <c r="BH1072" i="64"/>
  <c r="AE973" i="64"/>
  <c r="AD978" i="64"/>
  <c r="Z2430" i="64"/>
  <c r="Z2431" i="64" s="1"/>
  <c r="AQ1418" i="64"/>
  <c r="AP1749" i="64"/>
  <c r="X1939" i="64"/>
  <c r="W1050" i="64"/>
  <c r="BH2824" i="64"/>
  <c r="BI2224" i="64" a="1"/>
  <c r="BI2224" i="64" s="1"/>
  <c r="BI2188" i="64" a="1"/>
  <c r="BI2188" i="64" s="1"/>
  <c r="BI2116" i="64" a="1"/>
  <c r="BI2116" i="64" s="1"/>
  <c r="BI2816" i="64" a="1"/>
  <c r="BI2816" i="64" s="1"/>
  <c r="BI2081" i="64" a="1"/>
  <c r="BI2081" i="64" s="1"/>
  <c r="BI2850" i="64" a="1"/>
  <c r="BI2850" i="64" s="1"/>
  <c r="AG183" i="69"/>
  <c r="AG186" i="69" s="1"/>
  <c r="AF194" i="69"/>
  <c r="AF202" i="69" s="1"/>
  <c r="AF188" i="69"/>
  <c r="AF162" i="69"/>
  <c r="AG156" i="69" s="1"/>
  <c r="AG159" i="69" s="1"/>
  <c r="AG184" i="69" s="1"/>
  <c r="BI749" i="64" a="1"/>
  <c r="BI749" i="64" s="1"/>
  <c r="BI755" i="64" a="1"/>
  <c r="BI755" i="64" s="1"/>
  <c r="AG129" i="69"/>
  <c r="AG134" i="69" s="1"/>
  <c r="AF142" i="69"/>
  <c r="AF146" i="69" s="1"/>
  <c r="AF148" i="69" s="1"/>
  <c r="AF136" i="69"/>
  <c r="AF140" i="69"/>
  <c r="AF150" i="69" s="1"/>
  <c r="BI2456" i="64" a="1"/>
  <c r="BI2456" i="64" s="1"/>
  <c r="BI2366" i="64" a="1"/>
  <c r="BI2366" i="64" s="1"/>
  <c r="BI1746" i="64" a="1"/>
  <c r="BI1746" i="64" s="1"/>
  <c r="BI1071" i="64" a="1"/>
  <c r="BI1071" i="64" s="1"/>
  <c r="BI219" i="64" a="1"/>
  <c r="BI219" i="64" s="1"/>
  <c r="BI234" i="64" a="1"/>
  <c r="BI234" i="64" s="1"/>
  <c r="BI288" i="64" a="1"/>
  <c r="BI288" i="64" s="1"/>
  <c r="BI44" i="64" a="1"/>
  <c r="BI44" i="64" s="1"/>
  <c r="BI218" i="64" a="1"/>
  <c r="BI218" i="64" s="1"/>
  <c r="BI235" i="64" a="1"/>
  <c r="BI235" i="64" s="1"/>
  <c r="BI1415" i="64" a="1"/>
  <c r="BI1415" i="64" s="1"/>
  <c r="BI1047" i="64" a="1"/>
  <c r="BI1047" i="64" s="1"/>
  <c r="BI2480" i="64" a="1"/>
  <c r="BI2480" i="64" s="1"/>
  <c r="BI1936" i="64" a="1"/>
  <c r="BI1936" i="64" s="1"/>
  <c r="BI1049" i="64" a="1"/>
  <c r="BI1049" i="64" s="1"/>
  <c r="BI2371" i="64" a="1"/>
  <c r="BI2371" i="64" s="1"/>
  <c r="BI2055" i="64" a="1"/>
  <c r="BI2055" i="64" s="1"/>
  <c r="BI2482" i="64" a="1"/>
  <c r="BI2482" i="64" s="1"/>
  <c r="BI1960" i="64" a="1"/>
  <c r="BI1960" i="64" s="1"/>
  <c r="BI1938" i="64" a="1"/>
  <c r="BI1938" i="64" s="1"/>
  <c r="BI2377" i="64" a="1"/>
  <c r="BI2377" i="64" s="1"/>
  <c r="BI2053" i="64" a="1"/>
  <c r="BI2053" i="64" s="1"/>
  <c r="BI1914" i="64" a="1"/>
  <c r="BI1914"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BI1961" i="64" a="1"/>
  <c r="BI2117" i="64" a="1"/>
  <c r="BI1937" i="64" a="1"/>
  <c r="BI2370" i="64" a="1"/>
  <c r="X1048" i="64" a="1"/>
  <c r="BI1072" i="64" a="1"/>
  <c r="BI2082" i="64" a="1"/>
  <c r="BI1747" i="64" a="1"/>
  <c r="BI2481" i="64" a="1"/>
  <c r="BI2054" i="64" a="1"/>
  <c r="BI2189" i="64" a="1"/>
  <c r="BI2457" i="64" a="1"/>
  <c r="BI2225" i="64" a="1"/>
  <c r="BI1416" i="64" a="1"/>
  <c r="P37" i="1413" l="1"/>
  <c r="P69" i="861" s="1"/>
  <c r="CL39" i="1413"/>
  <c r="CL90" i="861" s="1"/>
  <c r="O49" i="1413"/>
  <c r="CL51" i="1413"/>
  <c r="CL52" i="1413" s="1"/>
  <c r="P49" i="1413"/>
  <c r="CK61" i="1413"/>
  <c r="CK59" i="861" s="1"/>
  <c r="BX24" i="861"/>
  <c r="BT641" i="64"/>
  <c r="BT642" i="64" s="1"/>
  <c r="BU609" i="64"/>
  <c r="AD756" i="64"/>
  <c r="AE747" i="64"/>
  <c r="AE750" i="64" s="1"/>
  <c r="AD752" i="64"/>
  <c r="BI2457" i="64"/>
  <c r="BI1747" i="64"/>
  <c r="BI1416" i="64"/>
  <c r="BR918" i="64"/>
  <c r="BS909" i="64"/>
  <c r="BR914" i="64"/>
  <c r="BR906" i="64"/>
  <c r="BS898" i="64"/>
  <c r="BI220" i="64"/>
  <c r="BI2481" i="64"/>
  <c r="BH2125" i="64"/>
  <c r="BI2082" i="64"/>
  <c r="BI2117" i="64"/>
  <c r="BI2189" i="64"/>
  <c r="BI2054" i="64"/>
  <c r="BI2225" i="64"/>
  <c r="BI1937" i="64"/>
  <c r="BI1961" i="64"/>
  <c r="BI2370" i="64"/>
  <c r="BI1072" i="64"/>
  <c r="AE976" i="64"/>
  <c r="AF973" i="64"/>
  <c r="Z2435" i="64"/>
  <c r="AA2425" i="64"/>
  <c r="AA2429" i="64" s="1"/>
  <c r="AR1418" i="64"/>
  <c r="AQ1749" i="64"/>
  <c r="X1048" i="64"/>
  <c r="Y2483" i="64"/>
  <c r="Z1915" i="64"/>
  <c r="AE2372" i="64"/>
  <c r="W2056" i="64"/>
  <c r="AC2459" i="64"/>
  <c r="BI2824" i="64"/>
  <c r="AG161" i="69"/>
  <c r="BJ2188" i="64" a="1"/>
  <c r="BJ2188" i="64" s="1"/>
  <c r="BJ2224" i="64" a="1"/>
  <c r="BJ2224" i="64" s="1"/>
  <c r="BJ2116" i="64" a="1"/>
  <c r="BJ2116" i="64" s="1"/>
  <c r="BJ2816" i="64" a="1"/>
  <c r="BJ2816" i="64" s="1"/>
  <c r="BJ2081" i="64" a="1"/>
  <c r="BJ2081" i="64" s="1"/>
  <c r="BJ2850" i="64" a="1"/>
  <c r="BJ2850" i="64" s="1"/>
  <c r="AF163" i="69"/>
  <c r="AF167" i="69"/>
  <c r="AF177" i="69" s="1"/>
  <c r="AF169" i="69"/>
  <c r="AF179" i="69" s="1"/>
  <c r="BJ755" i="64" a="1"/>
  <c r="BJ755" i="64" s="1"/>
  <c r="BJ749" i="64" a="1"/>
  <c r="BJ749" i="64" s="1"/>
  <c r="AF152" i="69"/>
  <c r="AG132" i="69"/>
  <c r="AG157" i="69" s="1"/>
  <c r="BJ2456" i="64" a="1"/>
  <c r="BJ2456" i="64" s="1"/>
  <c r="BJ2366" i="64" a="1"/>
  <c r="BJ2366" i="64" s="1"/>
  <c r="BJ1746" i="64" a="1"/>
  <c r="BJ1746" i="64" s="1"/>
  <c r="AG117" i="69"/>
  <c r="AG118" i="69" s="1"/>
  <c r="AG123" i="69" s="1"/>
  <c r="BJ1071" i="64" a="1"/>
  <c r="BJ1071" i="64" s="1"/>
  <c r="BJ219" i="64" a="1"/>
  <c r="BJ219" i="64" s="1"/>
  <c r="BJ234" i="64" a="1"/>
  <c r="BJ234" i="64" s="1"/>
  <c r="BJ288" i="64" a="1"/>
  <c r="BJ288" i="64" s="1"/>
  <c r="BJ44" i="64" a="1"/>
  <c r="BJ44" i="64" s="1"/>
  <c r="BJ218" i="64" a="1"/>
  <c r="BJ218" i="64" s="1"/>
  <c r="BJ235" i="64" a="1"/>
  <c r="BJ235" i="64" s="1"/>
  <c r="BJ1415" i="64" a="1"/>
  <c r="BJ1415" i="64" s="1"/>
  <c r="BJ1047" i="64" a="1"/>
  <c r="BJ1047" i="64" s="1"/>
  <c r="BJ2053" i="64" a="1"/>
  <c r="BJ2053" i="64" s="1"/>
  <c r="BJ2482" i="64" a="1"/>
  <c r="BJ2482" i="64" s="1"/>
  <c r="BJ1914" i="64" a="1"/>
  <c r="BJ1914" i="64" s="1"/>
  <c r="BJ1049" i="64" a="1"/>
  <c r="BJ1049" i="64" s="1"/>
  <c r="BJ2371" i="64" a="1"/>
  <c r="BJ2371" i="64" s="1"/>
  <c r="BJ1936" i="64" a="1"/>
  <c r="BJ1936" i="64" s="1"/>
  <c r="BJ1960" i="64" a="1"/>
  <c r="BJ1960" i="64" s="1"/>
  <c r="BJ2055" i="64" a="1"/>
  <c r="BJ2055" i="64" s="1"/>
  <c r="BJ2480" i="64" a="1"/>
  <c r="BJ2480" i="64" s="1"/>
  <c r="BJ2377" i="64" a="1"/>
  <c r="BJ2377" i="64" s="1"/>
  <c r="BJ1938" i="64" a="1"/>
  <c r="BJ1938"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2481" i="64" a="1"/>
  <c r="BJ1937" i="64" a="1"/>
  <c r="BJ1747" i="64" a="1"/>
  <c r="BJ2189" i="64" a="1"/>
  <c r="BJ2370" i="64" a="1"/>
  <c r="BJ2457" i="64" a="1"/>
  <c r="BJ2054" i="64" a="1"/>
  <c r="BJ1416" i="64" a="1"/>
  <c r="BJ2082" i="64" a="1"/>
  <c r="BJ1961" i="64" a="1"/>
  <c r="BJ2117" i="64" a="1"/>
  <c r="BJ2225" i="64" a="1"/>
  <c r="BJ1072" i="64" a="1"/>
  <c r="CL53" i="1413" l="1"/>
  <c r="CL57" i="1413"/>
  <c r="CL18" i="861" s="1"/>
  <c r="P52" i="1413"/>
  <c r="CK63" i="1413"/>
  <c r="CK91" i="861" s="1"/>
  <c r="O51" i="1413"/>
  <c r="P51" i="1413"/>
  <c r="O39" i="1413"/>
  <c r="O90" i="861" s="1"/>
  <c r="P39" i="1413"/>
  <c r="P90" i="861" s="1"/>
  <c r="BU632" i="64"/>
  <c r="BU618" i="64"/>
  <c r="BU622" i="64" s="1"/>
  <c r="BU616" i="64"/>
  <c r="BU626" i="64" s="1"/>
  <c r="BU628" i="64" s="1"/>
  <c r="AE751" i="64"/>
  <c r="BJ2457" i="64"/>
  <c r="BJ1747" i="64"/>
  <c r="BJ1416" i="64"/>
  <c r="BS901" i="64"/>
  <c r="BJ220" i="64"/>
  <c r="BJ2481" i="64"/>
  <c r="BI2125" i="64"/>
  <c r="AE974" i="64"/>
  <c r="AE978" i="64" s="1"/>
  <c r="BJ2082" i="64"/>
  <c r="BJ2054" i="64"/>
  <c r="BJ2117" i="64"/>
  <c r="BJ2225" i="64"/>
  <c r="BJ2189" i="64"/>
  <c r="BJ1937" i="64"/>
  <c r="BJ1961" i="64"/>
  <c r="BJ2370" i="64"/>
  <c r="BJ1072" i="64"/>
  <c r="AA2430" i="64"/>
  <c r="AA2431" i="64" s="1"/>
  <c r="AS1418" i="64"/>
  <c r="Y1939" i="64"/>
  <c r="X1050" i="64"/>
  <c r="BJ2824" i="64"/>
  <c r="AG162" i="69"/>
  <c r="AG163" i="69" s="1"/>
  <c r="BK2224" i="64" a="1"/>
  <c r="BK2224" i="64" s="1"/>
  <c r="BK2116" i="64" a="1"/>
  <c r="BK2116" i="64" s="1"/>
  <c r="BK2188" i="64" a="1"/>
  <c r="BK2188" i="64" s="1"/>
  <c r="BK2816" i="64" a="1"/>
  <c r="BK2816" i="64" s="1"/>
  <c r="BK2081" i="64" a="1"/>
  <c r="BK2081" i="64" s="1"/>
  <c r="BK2850" i="64" a="1"/>
  <c r="BK2850" i="64" s="1"/>
  <c r="AF173" i="69"/>
  <c r="AF175" i="69" s="1"/>
  <c r="BK755" i="64" a="1"/>
  <c r="BK755" i="64" s="1"/>
  <c r="BK749" i="64" a="1"/>
  <c r="BK749" i="64" s="1"/>
  <c r="AG135" i="69"/>
  <c r="AG136" i="69" s="1"/>
  <c r="AH112" i="69"/>
  <c r="AH115" i="69" s="1"/>
  <c r="BK2456" i="64" a="1"/>
  <c r="BK2456" i="64" s="1"/>
  <c r="AG119" i="69"/>
  <c r="AG125" i="69"/>
  <c r="BK2366" i="64" a="1"/>
  <c r="BK2366" i="64" s="1"/>
  <c r="BK1746" i="64" a="1"/>
  <c r="BK1746" i="64" s="1"/>
  <c r="BK1071" i="64" a="1"/>
  <c r="BK1071" i="64" s="1"/>
  <c r="BK219" i="64" a="1"/>
  <c r="BK219" i="64" s="1"/>
  <c r="BK288" i="64" a="1"/>
  <c r="BK288" i="64" s="1"/>
  <c r="BK234" i="64" a="1"/>
  <c r="BK234" i="64" s="1"/>
  <c r="BK44" i="64" a="1"/>
  <c r="BK44" i="64" s="1"/>
  <c r="BK218" i="64" a="1"/>
  <c r="BK218" i="64" s="1"/>
  <c r="BK235" i="64" a="1"/>
  <c r="BK235" i="64" s="1"/>
  <c r="BE17" i="69"/>
  <c r="BE18" i="69" s="1"/>
  <c r="BK1415" i="64" a="1"/>
  <c r="BK1415" i="64" s="1"/>
  <c r="BK1960" i="64" a="1"/>
  <c r="BK1960" i="64" s="1"/>
  <c r="BK1047" i="64" a="1"/>
  <c r="BK1047" i="64" s="1"/>
  <c r="BK2053" i="64" a="1"/>
  <c r="BK2053" i="64" s="1"/>
  <c r="BK2480" i="64" a="1"/>
  <c r="BK2480" i="64" s="1"/>
  <c r="BK2377" i="64" a="1"/>
  <c r="BK2377" i="64" s="1"/>
  <c r="BK1936" i="64" a="1"/>
  <c r="BK1936" i="64" s="1"/>
  <c r="BK2482" i="64" a="1"/>
  <c r="BK2482" i="64" s="1"/>
  <c r="BK2371" i="64" a="1"/>
  <c r="BK2371" i="64" s="1"/>
  <c r="BK1938" i="64" a="1"/>
  <c r="BK1938" i="64" s="1"/>
  <c r="BK1914" i="64" a="1"/>
  <c r="BK1914" i="64" s="1"/>
  <c r="BK1049" i="64" a="1"/>
  <c r="BK1049" i="64" s="1"/>
  <c r="BK2055" i="64" a="1"/>
  <c r="BK2055"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961" i="64" a="1"/>
  <c r="BK2370" i="64" a="1"/>
  <c r="BK2481" i="64" a="1"/>
  <c r="BK1416" i="64" a="1"/>
  <c r="BK1937" i="64" a="1"/>
  <c r="BK2117" i="64" a="1"/>
  <c r="BK2054" i="64" a="1"/>
  <c r="BK2457" i="64" a="1"/>
  <c r="Y1048" i="64" a="1"/>
  <c r="BK1747" i="64" a="1"/>
  <c r="BK1072" i="64" a="1"/>
  <c r="BK2082" i="64" a="1"/>
  <c r="BK2225" i="64" a="1"/>
  <c r="BK2189" i="64" a="1"/>
  <c r="O53" i="1413" l="1"/>
  <c r="P53" i="1413"/>
  <c r="O57" i="1413"/>
  <c r="O18" i="861" s="1"/>
  <c r="CL61" i="1413"/>
  <c r="CL59" i="861" s="1"/>
  <c r="P57" i="1413"/>
  <c r="P18" i="861" s="1"/>
  <c r="BY24" i="861"/>
  <c r="BU636" i="64"/>
  <c r="BU640" i="64" s="1"/>
  <c r="BV608" i="64"/>
  <c r="BU639" i="64"/>
  <c r="AE756" i="64"/>
  <c r="AF747" i="64"/>
  <c r="AF750" i="64" s="1"/>
  <c r="AE752" i="64"/>
  <c r="BK2457" i="64"/>
  <c r="BK1747" i="64"/>
  <c r="BK1416" i="64"/>
  <c r="BS910" i="64"/>
  <c r="BK220" i="64"/>
  <c r="BK2481" i="64"/>
  <c r="BJ2125" i="64"/>
  <c r="BK2117" i="64"/>
  <c r="BK2225" i="64"/>
  <c r="BK2054" i="64"/>
  <c r="BK2082" i="64"/>
  <c r="BK2189" i="64"/>
  <c r="BK1937" i="64"/>
  <c r="BK1961" i="64"/>
  <c r="BK2370" i="64"/>
  <c r="BK1072" i="64"/>
  <c r="AF976" i="64"/>
  <c r="AG973" i="64"/>
  <c r="AB2425" i="64"/>
  <c r="AB2429" i="64" s="1"/>
  <c r="AA2435" i="64"/>
  <c r="AT1418" i="64"/>
  <c r="AR1749" i="64"/>
  <c r="AS1749" i="64"/>
  <c r="Y1048" i="64"/>
  <c r="Z2483" i="64"/>
  <c r="AA1915" i="64"/>
  <c r="AF2372" i="64"/>
  <c r="X2056" i="64"/>
  <c r="AD2459" i="64"/>
  <c r="AG169" i="69"/>
  <c r="AG179" i="69" s="1"/>
  <c r="AG167" i="69"/>
  <c r="AG177" i="69" s="1"/>
  <c r="AH156" i="69"/>
  <c r="AH161" i="69" s="1"/>
  <c r="BK2824" i="64"/>
  <c r="BL2224" i="64" a="1"/>
  <c r="BL2224" i="64" s="1"/>
  <c r="BL2188" i="64" a="1"/>
  <c r="BL2188" i="64" s="1"/>
  <c r="BL2116" i="64" a="1"/>
  <c r="BL2116" i="64" s="1"/>
  <c r="BL2816" i="64" a="1"/>
  <c r="BL2816" i="64" s="1"/>
  <c r="BL2081" i="64" a="1"/>
  <c r="BL2081" i="64" s="1"/>
  <c r="BL2850" i="64" a="1"/>
  <c r="BL2850" i="64" s="1"/>
  <c r="BL755" i="64" a="1"/>
  <c r="BL755" i="64" s="1"/>
  <c r="BL749" i="64" a="1"/>
  <c r="BL749" i="64" s="1"/>
  <c r="AG142" i="69"/>
  <c r="AG146" i="69" s="1"/>
  <c r="AG148" i="69" s="1"/>
  <c r="AH129" i="69"/>
  <c r="AH132" i="69" s="1"/>
  <c r="AH157" i="69" s="1"/>
  <c r="AG140" i="69"/>
  <c r="AG150" i="69" s="1"/>
  <c r="AH117" i="69"/>
  <c r="AH118" i="69" s="1"/>
  <c r="AH119" i="69" s="1"/>
  <c r="BL2456" i="64" a="1"/>
  <c r="BL2456" i="64" s="1"/>
  <c r="AG200" i="69"/>
  <c r="BL2366" i="64" a="1"/>
  <c r="BL2366" i="64" s="1"/>
  <c r="BL1746" i="64" a="1"/>
  <c r="BL1746" i="64" s="1"/>
  <c r="BL1071" i="64" a="1"/>
  <c r="BL1071" i="64" s="1"/>
  <c r="BL219" i="64" a="1"/>
  <c r="BL219" i="64" s="1"/>
  <c r="BL288" i="64" a="1"/>
  <c r="BL288" i="64" s="1"/>
  <c r="BL234" i="64" a="1"/>
  <c r="BL234" i="64" s="1"/>
  <c r="BL44" i="64" a="1"/>
  <c r="BL44" i="64" s="1"/>
  <c r="BL218" i="64" a="1"/>
  <c r="BL218" i="64" s="1"/>
  <c r="BL235" i="64" a="1"/>
  <c r="BL235" i="64" s="1"/>
  <c r="BL1415" i="64" a="1"/>
  <c r="BL1415" i="64" s="1"/>
  <c r="BL2055" i="64" a="1"/>
  <c r="BL2055" i="64" s="1"/>
  <c r="BL1936" i="64" a="1"/>
  <c r="BL1936" i="64" s="1"/>
  <c r="BL2053" i="64" a="1"/>
  <c r="BL2053" i="64" s="1"/>
  <c r="BL2377" i="64" a="1"/>
  <c r="BL2377" i="64" s="1"/>
  <c r="BL1047" i="64" a="1"/>
  <c r="BL1047" i="64" s="1"/>
  <c r="BL1938" i="64" a="1"/>
  <c r="BL1938" i="64" s="1"/>
  <c r="BL1049" i="64" a="1"/>
  <c r="BL1049" i="64" s="1"/>
  <c r="BL1914" i="64" a="1"/>
  <c r="BL1914" i="64" s="1"/>
  <c r="BL2371" i="64" a="1"/>
  <c r="BL2371" i="64" s="1"/>
  <c r="BL1960" i="64" a="1"/>
  <c r="BL1960" i="64" s="1"/>
  <c r="BL2482" i="64" a="1"/>
  <c r="BL2482" i="64" s="1"/>
  <c r="BL2480" i="64" a="1"/>
  <c r="BL2480"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2054" i="64" a="1"/>
  <c r="BL2082" i="64" a="1"/>
  <c r="BL1072" i="64" a="1"/>
  <c r="BL2370" i="64" a="1"/>
  <c r="BL1961" i="64" a="1"/>
  <c r="BL1937" i="64" a="1"/>
  <c r="BL2457" i="64" a="1"/>
  <c r="BL2481" i="64" a="1"/>
  <c r="BL2189" i="64" a="1"/>
  <c r="BL1416" i="64" a="1"/>
  <c r="BL2225" i="64" a="1"/>
  <c r="BL1747" i="64" a="1"/>
  <c r="BL2117" i="64" a="1"/>
  <c r="O63" i="1413" l="1"/>
  <c r="O91" i="861" s="1"/>
  <c r="P61" i="1413"/>
  <c r="P59" i="861" s="1"/>
  <c r="CL63" i="1413"/>
  <c r="CL91" i="861" s="1"/>
  <c r="P63" i="1413"/>
  <c r="P91" i="861" s="1"/>
  <c r="BU641" i="64"/>
  <c r="BU642" i="64" s="1"/>
  <c r="BV609" i="64"/>
  <c r="AF751" i="64"/>
  <c r="BL2457" i="64"/>
  <c r="BL1747" i="64"/>
  <c r="BL1416" i="64"/>
  <c r="BS912" i="64"/>
  <c r="BS902" i="64" s="1"/>
  <c r="BS904" i="64" s="1"/>
  <c r="BS905" i="64" s="1"/>
  <c r="N901" i="64"/>
  <c r="BL220" i="64"/>
  <c r="BL2481" i="64"/>
  <c r="BK2125" i="64"/>
  <c r="AF974" i="64"/>
  <c r="AF978" i="64" s="1"/>
  <c r="BL2054" i="64"/>
  <c r="BL2082" i="64"/>
  <c r="BL2117" i="64"/>
  <c r="BL2189" i="64"/>
  <c r="BL2225" i="64"/>
  <c r="BL1937" i="64"/>
  <c r="BL1961" i="64"/>
  <c r="BL2370" i="64"/>
  <c r="BL1072" i="64"/>
  <c r="AB2430" i="64"/>
  <c r="AB2431" i="64" s="1"/>
  <c r="AU1418" i="64"/>
  <c r="Z1939" i="64"/>
  <c r="Y1050" i="64"/>
  <c r="BL2824" i="64"/>
  <c r="AG173" i="69"/>
  <c r="AG175" i="69" s="1"/>
  <c r="AH159" i="69"/>
  <c r="AH184" i="69" s="1"/>
  <c r="AH187" i="69" s="1"/>
  <c r="AH194" i="69" s="1"/>
  <c r="AH202" i="69" s="1"/>
  <c r="BM2224" i="64" a="1"/>
  <c r="BM2224" i="64" s="1"/>
  <c r="BM2188" i="64" a="1"/>
  <c r="BM2188" i="64" s="1"/>
  <c r="BM2116" i="64" a="1"/>
  <c r="BM2116" i="64" s="1"/>
  <c r="BM2816" i="64" a="1"/>
  <c r="BM2816" i="64" s="1"/>
  <c r="BM2081" i="64" a="1"/>
  <c r="BM2081" i="64" s="1"/>
  <c r="BM2850" i="64" a="1"/>
  <c r="BM2850" i="64" s="1"/>
  <c r="BM755" i="64" a="1"/>
  <c r="BM755" i="64" s="1"/>
  <c r="BM749" i="64" a="1"/>
  <c r="BM749" i="64" s="1"/>
  <c r="AH134" i="69"/>
  <c r="AH135" i="69" s="1"/>
  <c r="AH136" i="69" s="1"/>
  <c r="AG152" i="69"/>
  <c r="BM2456" i="64" a="1"/>
  <c r="BM2456" i="64" s="1"/>
  <c r="BM2366" i="64" a="1"/>
  <c r="BM2366" i="64" s="1"/>
  <c r="BM1746" i="64" a="1"/>
  <c r="BM1746" i="64" s="1"/>
  <c r="BM1071" i="64" a="1"/>
  <c r="BM1071" i="64" s="1"/>
  <c r="BM234" i="64" a="1"/>
  <c r="BM234" i="64" s="1"/>
  <c r="BM44" i="64" a="1"/>
  <c r="BM44" i="64" s="1"/>
  <c r="BM219" i="64" a="1"/>
  <c r="BM219" i="64" s="1"/>
  <c r="BM288" i="64" a="1"/>
  <c r="BM288" i="64" s="1"/>
  <c r="BM218" i="64" a="1"/>
  <c r="BM218" i="64" s="1"/>
  <c r="BM235" i="64" a="1"/>
  <c r="BM235" i="64" s="1"/>
  <c r="AH123" i="69"/>
  <c r="BM1415" i="64" a="1"/>
  <c r="BM1415" i="64" s="1"/>
  <c r="BM1960" i="64" a="1"/>
  <c r="BM1960" i="64" s="1"/>
  <c r="BM1938" i="64" a="1"/>
  <c r="BM1938" i="64" s="1"/>
  <c r="BM2377" i="64" a="1"/>
  <c r="BM2377" i="64" s="1"/>
  <c r="BM1049" i="64" a="1"/>
  <c r="BM1049" i="64" s="1"/>
  <c r="BM2053" i="64" a="1"/>
  <c r="BM2053" i="64" s="1"/>
  <c r="BM2482" i="64" a="1"/>
  <c r="BM2482" i="64" s="1"/>
  <c r="BM1914" i="64" a="1"/>
  <c r="BM1914" i="64" s="1"/>
  <c r="BM2371" i="64" a="1"/>
  <c r="BM2371" i="64" s="1"/>
  <c r="BM2055" i="64" a="1"/>
  <c r="BM2055" i="64" s="1"/>
  <c r="BM1047" i="64" a="1"/>
  <c r="BM1047" i="64" s="1"/>
  <c r="BM2480" i="64" a="1"/>
  <c r="BM2480" i="64" s="1"/>
  <c r="BM1936" i="64" a="1"/>
  <c r="BM1936"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416" i="64" a="1"/>
  <c r="BM1937" i="64" a="1"/>
  <c r="BM2082" i="64" a="1"/>
  <c r="BM2225" i="64" a="1"/>
  <c r="BM1961" i="64" a="1"/>
  <c r="Z1048" i="64" a="1"/>
  <c r="BM2054" i="64" a="1"/>
  <c r="BM2370" i="64" a="1"/>
  <c r="BM2457" i="64" a="1"/>
  <c r="BM2481" i="64" a="1"/>
  <c r="BM2189" i="64" a="1"/>
  <c r="BM1747" i="64" a="1"/>
  <c r="BM1072" i="64" a="1"/>
  <c r="BM2117" i="64" a="1"/>
  <c r="BV632" i="64" l="1"/>
  <c r="BV618" i="64"/>
  <c r="BV622" i="64" s="1"/>
  <c r="BV616" i="64"/>
  <c r="BV626" i="64" s="1"/>
  <c r="BV628" i="64" s="1"/>
  <c r="AF756" i="64"/>
  <c r="AF752" i="64"/>
  <c r="AG747" i="64"/>
  <c r="AG750" i="64" s="1"/>
  <c r="BM2457" i="64"/>
  <c r="BM1747" i="64"/>
  <c r="BM1416" i="64"/>
  <c r="BS913" i="64"/>
  <c r="BS918" i="64" s="1"/>
  <c r="BT898" i="64"/>
  <c r="BT901" i="64" s="1"/>
  <c r="BS906" i="64"/>
  <c r="N904" i="64"/>
  <c r="N906" i="64" s="1"/>
  <c r="BM220" i="64"/>
  <c r="BM2481" i="64"/>
  <c r="BL2125" i="64"/>
  <c r="BM2082" i="64"/>
  <c r="BM2117" i="64"/>
  <c r="BM2054" i="64"/>
  <c r="BM2189" i="64"/>
  <c r="BM2225" i="64"/>
  <c r="BM1937" i="64"/>
  <c r="BM1961" i="64"/>
  <c r="BM2370" i="64"/>
  <c r="BM1072" i="64"/>
  <c r="AH973" i="64"/>
  <c r="AG976" i="64"/>
  <c r="AC2425" i="64"/>
  <c r="AC2429" i="64" s="1"/>
  <c r="AB2435" i="64"/>
  <c r="AV1418" i="64"/>
  <c r="AT1749" i="64"/>
  <c r="AU1749" i="64"/>
  <c r="Z1048" i="64"/>
  <c r="AA2483" i="64"/>
  <c r="AB1915" i="64"/>
  <c r="AE2459" i="64"/>
  <c r="Y2056" i="64"/>
  <c r="AG2372" i="64"/>
  <c r="BM2824" i="64"/>
  <c r="AH192" i="69"/>
  <c r="AH200" i="69" s="1"/>
  <c r="AH162" i="69"/>
  <c r="AH167" i="69" s="1"/>
  <c r="AH173" i="69" s="1"/>
  <c r="AH175" i="69" s="1"/>
  <c r="AI183" i="69"/>
  <c r="AI186" i="69" s="1"/>
  <c r="AH188" i="69"/>
  <c r="BN2224" i="64" a="1"/>
  <c r="BN2224" i="64" s="1"/>
  <c r="BN2188" i="64" a="1"/>
  <c r="BN2188" i="64" s="1"/>
  <c r="BN2116" i="64" a="1"/>
  <c r="BN2116" i="64" s="1"/>
  <c r="BN2816" i="64" a="1"/>
  <c r="BN2816" i="64" s="1"/>
  <c r="BN2081" i="64" a="1"/>
  <c r="BN2081" i="64" s="1"/>
  <c r="BN2850" i="64" a="1"/>
  <c r="BN2850" i="64" s="1"/>
  <c r="BN755" i="64" a="1"/>
  <c r="BN755" i="64" s="1"/>
  <c r="BN749" i="64" a="1"/>
  <c r="BN749" i="64" s="1"/>
  <c r="AH142" i="69"/>
  <c r="AH152" i="69" s="1"/>
  <c r="AH140" i="69"/>
  <c r="AH150" i="69" s="1"/>
  <c r="AI129" i="69"/>
  <c r="AI132" i="69" s="1"/>
  <c r="AI157" i="69" s="1"/>
  <c r="AI117" i="69"/>
  <c r="AI118" i="69" s="1"/>
  <c r="AJ112" i="69" s="1"/>
  <c r="BN2456" i="64" a="1"/>
  <c r="BN2456" i="64" s="1"/>
  <c r="BN2366" i="64" a="1"/>
  <c r="BN2366" i="64" s="1"/>
  <c r="BN1746" i="64" a="1"/>
  <c r="BN1746" i="64" s="1"/>
  <c r="BH17" i="69"/>
  <c r="BH18" i="69" s="1"/>
  <c r="BN1071" i="64" a="1"/>
  <c r="BN1071" i="64" s="1"/>
  <c r="BN44" i="64" a="1"/>
  <c r="BN44" i="64" s="1"/>
  <c r="BN234" i="64" a="1"/>
  <c r="BN234" i="64" s="1"/>
  <c r="BN288" i="64" a="1"/>
  <c r="BN288" i="64" s="1"/>
  <c r="BN219" i="64" a="1"/>
  <c r="BN219" i="64" s="1"/>
  <c r="BN218" i="64" a="1"/>
  <c r="BN218" i="64" s="1"/>
  <c r="BN235" i="64" a="1"/>
  <c r="BN235" i="64" s="1"/>
  <c r="BN1415" i="64" a="1"/>
  <c r="BN1415" i="64" s="1"/>
  <c r="BN2053" i="64" a="1"/>
  <c r="BN2053" i="64" s="1"/>
  <c r="BN2371" i="64" a="1"/>
  <c r="BN2371" i="64" s="1"/>
  <c r="BN1047" i="64" a="1"/>
  <c r="BN1047" i="64" s="1"/>
  <c r="BN1914" i="64" a="1"/>
  <c r="BN1914" i="64" s="1"/>
  <c r="BN1960" i="64" a="1"/>
  <c r="BN1960" i="64" s="1"/>
  <c r="BN2482" i="64" a="1"/>
  <c r="BN2482" i="64" s="1"/>
  <c r="BN2480" i="64" a="1"/>
  <c r="BN2480" i="64" s="1"/>
  <c r="BN2377" i="64" a="1"/>
  <c r="BN2377" i="64" s="1"/>
  <c r="BN1938" i="64" a="1"/>
  <c r="BN1938" i="64" s="1"/>
  <c r="BN2055" i="64" a="1"/>
  <c r="BN2055" i="64" s="1"/>
  <c r="BN1936" i="64" a="1"/>
  <c r="BN1936" i="64" s="1"/>
  <c r="BN1049" i="64" a="1"/>
  <c r="BN1049"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2481" i="64" a="1"/>
  <c r="BN2457" i="64" a="1"/>
  <c r="BN1747" i="64" a="1"/>
  <c r="BN2054" i="64" a="1"/>
  <c r="BN2370" i="64" a="1"/>
  <c r="BN1937" i="64" a="1"/>
  <c r="BN2082" i="64" a="1"/>
  <c r="BN1416" i="64" a="1"/>
  <c r="BN2117" i="64" a="1"/>
  <c r="BN2189" i="64" a="1"/>
  <c r="BN2225" i="64" a="1"/>
  <c r="BN1072" i="64" a="1"/>
  <c r="BN1961" i="64" a="1"/>
  <c r="BZ24" i="861" l="1"/>
  <c r="BV636" i="64"/>
  <c r="BV640" i="64" s="1"/>
  <c r="BV639" i="64"/>
  <c r="BW608" i="64"/>
  <c r="AG751" i="64"/>
  <c r="BN2457" i="64"/>
  <c r="N2457" i="64" s="1"/>
  <c r="BN1747" i="64"/>
  <c r="N1747" i="64" s="1"/>
  <c r="BN1416" i="64"/>
  <c r="N1416" i="64" s="1"/>
  <c r="BT909" i="64"/>
  <c r="BS914" i="64"/>
  <c r="BT910" i="64"/>
  <c r="BT912" i="64" s="1"/>
  <c r="BT902" i="64" s="1"/>
  <c r="BT904" i="64" s="1"/>
  <c r="BN220" i="64"/>
  <c r="BN2481" i="64"/>
  <c r="BM2125" i="64"/>
  <c r="BN2189" i="64"/>
  <c r="N2189" i="64" s="1"/>
  <c r="BN2225" i="64"/>
  <c r="BN2082" i="64"/>
  <c r="N2082" i="64" s="1"/>
  <c r="BN2054" i="64"/>
  <c r="BN2117" i="64"/>
  <c r="BN1937" i="64"/>
  <c r="N1937" i="64" s="1"/>
  <c r="BN1961" i="64"/>
  <c r="BN2370" i="64"/>
  <c r="BN1072" i="64"/>
  <c r="AG974" i="64"/>
  <c r="AC2430" i="64"/>
  <c r="AC2431" i="64" s="1"/>
  <c r="AW1418" i="64"/>
  <c r="AV1749" i="64"/>
  <c r="AA1939" i="64"/>
  <c r="Z1050" i="64"/>
  <c r="BN2824" i="64"/>
  <c r="N2824" i="64" s="1"/>
  <c r="AH198" i="69"/>
  <c r="AH169" i="69"/>
  <c r="AH179" i="69" s="1"/>
  <c r="AI156" i="69"/>
  <c r="AI161" i="69" s="1"/>
  <c r="AH177" i="69"/>
  <c r="AH163" i="69"/>
  <c r="BO2224" i="64" a="1"/>
  <c r="BO2224" i="64" s="1"/>
  <c r="BO2188" i="64" a="1"/>
  <c r="BO2188" i="64" s="1"/>
  <c r="BO2116" i="64" a="1"/>
  <c r="BO2116" i="64" s="1"/>
  <c r="BO2816" i="64" a="1"/>
  <c r="BO2816" i="64" s="1"/>
  <c r="BO2081" i="64" a="1"/>
  <c r="BO2081" i="64" s="1"/>
  <c r="BO2850" i="64" a="1"/>
  <c r="BO2850" i="64" s="1"/>
  <c r="BO755" i="64" a="1"/>
  <c r="BO755" i="64" s="1"/>
  <c r="BO749" i="64" a="1"/>
  <c r="BO749" i="64" s="1"/>
  <c r="AH146" i="69"/>
  <c r="AH148" i="69" s="1"/>
  <c r="AI134" i="69"/>
  <c r="AI135" i="69" s="1"/>
  <c r="BO2456" i="64" a="1"/>
  <c r="BO2456" i="64" s="1"/>
  <c r="BO2366" i="64" a="1"/>
  <c r="BO2366" i="64" s="1"/>
  <c r="BO1746" i="64" a="1"/>
  <c r="BO1746" i="64" s="1"/>
  <c r="AI125" i="69"/>
  <c r="BO1071" i="64" a="1"/>
  <c r="BO1071" i="64" s="1"/>
  <c r="BO44" i="64" a="1"/>
  <c r="BO44" i="64" s="1"/>
  <c r="BO288" i="64" a="1"/>
  <c r="BO288" i="64" s="1"/>
  <c r="BO219" i="64" a="1"/>
  <c r="BO219" i="64" s="1"/>
  <c r="BO234" i="64" a="1"/>
  <c r="BO234" i="64" s="1"/>
  <c r="BO218" i="64" a="1"/>
  <c r="BO218" i="64" s="1"/>
  <c r="BO235" i="64" a="1"/>
  <c r="BO235" i="64" s="1"/>
  <c r="AI119" i="69"/>
  <c r="BO1415" i="64" a="1"/>
  <c r="BO1415" i="64" s="1"/>
  <c r="BO2053" i="64" a="1"/>
  <c r="BO2053" i="64" s="1"/>
  <c r="BO2371" i="64" a="1"/>
  <c r="BO2371" i="64" s="1"/>
  <c r="BO1960" i="64" a="1"/>
  <c r="BO1960" i="64" s="1"/>
  <c r="BO1914" i="64" a="1"/>
  <c r="BO1914" i="64" s="1"/>
  <c r="BO2377" i="64" a="1"/>
  <c r="BO2377" i="64" s="1"/>
  <c r="BO1938" i="64" a="1"/>
  <c r="BO1938" i="64" s="1"/>
  <c r="BO1047" i="64" a="1"/>
  <c r="BO1047" i="64" s="1"/>
  <c r="BO2480" i="64" a="1"/>
  <c r="BO2480" i="64" s="1"/>
  <c r="BO2055" i="64" a="1"/>
  <c r="BO2055" i="64" s="1"/>
  <c r="BO1936" i="64" a="1"/>
  <c r="BO1936" i="64" s="1"/>
  <c r="BO2482" i="64" a="1"/>
  <c r="BO2482" i="64" s="1"/>
  <c r="BO1049" i="64" a="1"/>
  <c r="BO1049"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2054" i="64" a="1"/>
  <c r="AA1048" i="64" a="1"/>
  <c r="BO2481" i="64" a="1"/>
  <c r="BO2370" i="64" a="1"/>
  <c r="BO2225" i="64" a="1"/>
  <c r="BO2189" i="64" a="1"/>
  <c r="BO1961" i="64" a="1"/>
  <c r="BO2082" i="64" a="1"/>
  <c r="BO1937" i="64" a="1"/>
  <c r="BO2117" i="64" a="1"/>
  <c r="BO1072" i="64" a="1"/>
  <c r="BO1416" i="64" a="1"/>
  <c r="BO2457" i="64" a="1"/>
  <c r="BO1747" i="64" a="1"/>
  <c r="BV641" i="64" l="1"/>
  <c r="BV642" i="64" s="1"/>
  <c r="BW609" i="64"/>
  <c r="AG756" i="64"/>
  <c r="AG752" i="64"/>
  <c r="AH747" i="64"/>
  <c r="AH750" i="64" s="1"/>
  <c r="BO2457" i="64"/>
  <c r="BO1747" i="64"/>
  <c r="BO1416" i="64"/>
  <c r="BT913" i="64"/>
  <c r="BT918" i="64" s="1"/>
  <c r="BT905" i="64"/>
  <c r="BO220" i="64"/>
  <c r="BO2481" i="64"/>
  <c r="BN2125" i="64"/>
  <c r="N2125" i="64" s="1"/>
  <c r="BO2082" i="64"/>
  <c r="BO2054" i="64"/>
  <c r="BO2117" i="64"/>
  <c r="BO2189" i="64"/>
  <c r="BO2225" i="64"/>
  <c r="BO1937" i="64"/>
  <c r="BO1961" i="64"/>
  <c r="BO2370" i="64"/>
  <c r="BO1072" i="64"/>
  <c r="AG978" i="64"/>
  <c r="AH976" i="64"/>
  <c r="AI973" i="64"/>
  <c r="AD2425" i="64"/>
  <c r="AC2435" i="64"/>
  <c r="AX1418" i="64"/>
  <c r="AA1048" i="64"/>
  <c r="AB2483" i="64"/>
  <c r="AC1915" i="64"/>
  <c r="AH2372" i="64"/>
  <c r="AF2459" i="64"/>
  <c r="Z2056" i="64"/>
  <c r="BO2824" i="64"/>
  <c r="AI159" i="69"/>
  <c r="AI184" i="69" s="1"/>
  <c r="AI187" i="69" s="1"/>
  <c r="AI194" i="69" s="1"/>
  <c r="AI202" i="69" s="1"/>
  <c r="BP2224" i="64" a="1"/>
  <c r="BP2224" i="64" s="1"/>
  <c r="BP2188" i="64" a="1"/>
  <c r="BP2188" i="64" s="1"/>
  <c r="BP2116" i="64" a="1"/>
  <c r="BP2116" i="64" s="1"/>
  <c r="BP2816" i="64" a="1"/>
  <c r="BP2816" i="64" s="1"/>
  <c r="BP2081" i="64" a="1"/>
  <c r="BP2081" i="64" s="1"/>
  <c r="BP2850" i="64" a="1"/>
  <c r="BP2850" i="64" s="1"/>
  <c r="BP749" i="64" a="1"/>
  <c r="BP749" i="64" s="1"/>
  <c r="BP755" i="64" a="1"/>
  <c r="BP755" i="64" s="1"/>
  <c r="AJ129" i="69"/>
  <c r="AJ134" i="69" s="1"/>
  <c r="AI136" i="69"/>
  <c r="AI140" i="69"/>
  <c r="AI150" i="69" s="1"/>
  <c r="AI142" i="69"/>
  <c r="AI146" i="69" s="1"/>
  <c r="AI148" i="69" s="1"/>
  <c r="BP2456" i="64" a="1"/>
  <c r="BP2456" i="64" s="1"/>
  <c r="BP2366" i="64" a="1"/>
  <c r="BP2366" i="64" s="1"/>
  <c r="BP1746" i="64" a="1"/>
  <c r="BP1746" i="64" s="1"/>
  <c r="BP1071" i="64" a="1"/>
  <c r="BP1071" i="64" s="1"/>
  <c r="BP288" i="64" a="1"/>
  <c r="BP288" i="64" s="1"/>
  <c r="BP219" i="64" a="1"/>
  <c r="BP219" i="64" s="1"/>
  <c r="BP234" i="64" a="1"/>
  <c r="BP234" i="64" s="1"/>
  <c r="BP44" i="64" a="1"/>
  <c r="BP44" i="64" s="1"/>
  <c r="BP218" i="64" a="1"/>
  <c r="BP218" i="64" s="1"/>
  <c r="BP235" i="64" a="1"/>
  <c r="BP235" i="64" s="1"/>
  <c r="BP1415" i="64" a="1"/>
  <c r="BP1415" i="64" s="1"/>
  <c r="BP1047" i="64" a="1"/>
  <c r="BP1047" i="64" s="1"/>
  <c r="BP1938" i="64" a="1"/>
  <c r="BP1938" i="64" s="1"/>
  <c r="BP1049" i="64" a="1"/>
  <c r="BP1049" i="64" s="1"/>
  <c r="BP1914" i="64" a="1"/>
  <c r="BP1914" i="64" s="1"/>
  <c r="BP1936" i="64" a="1"/>
  <c r="BP1936" i="64" s="1"/>
  <c r="BP1960" i="64" a="1"/>
  <c r="BP1960" i="64" s="1"/>
  <c r="BP2482" i="64" a="1"/>
  <c r="BP2482" i="64" s="1"/>
  <c r="BP2377" i="64" a="1"/>
  <c r="BP2377" i="64" s="1"/>
  <c r="BP2053" i="64" a="1"/>
  <c r="BP2053" i="64" s="1"/>
  <c r="BP2371" i="64" a="1"/>
  <c r="BP2371" i="64" s="1"/>
  <c r="BP2480" i="64" a="1"/>
  <c r="BP2480" i="64" s="1"/>
  <c r="BP2055" i="64" a="1"/>
  <c r="BP2055"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2225" i="64" a="1"/>
  <c r="BP1937" i="64" a="1"/>
  <c r="BP2082" i="64" a="1"/>
  <c r="BP2370" i="64" a="1"/>
  <c r="BP2189" i="64" a="1"/>
  <c r="BP2117" i="64" a="1"/>
  <c r="BP2054" i="64" a="1"/>
  <c r="BP1961" i="64" a="1"/>
  <c r="BP2457" i="64" a="1"/>
  <c r="BP1072" i="64" a="1"/>
  <c r="BP1747" i="64" a="1"/>
  <c r="BP2481" i="64" a="1"/>
  <c r="BP1416" i="64" a="1"/>
  <c r="BW632" i="64" l="1"/>
  <c r="BW618" i="64"/>
  <c r="BW622" i="64" s="1"/>
  <c r="BW616" i="64"/>
  <c r="BW626" i="64" s="1"/>
  <c r="BW628" i="64" s="1"/>
  <c r="AH751" i="64"/>
  <c r="BP2457" i="64"/>
  <c r="BP1747" i="64"/>
  <c r="BP1416" i="64"/>
  <c r="BT914" i="64"/>
  <c r="BU909" i="64"/>
  <c r="BT906" i="64"/>
  <c r="BU898" i="64"/>
  <c r="BU901" i="64" s="1"/>
  <c r="BP220" i="64"/>
  <c r="BP2481" i="64"/>
  <c r="BO2125" i="64"/>
  <c r="AH974" i="64"/>
  <c r="AH978" i="64" s="1"/>
  <c r="BP2117" i="64"/>
  <c r="BP2054" i="64"/>
  <c r="BP2189" i="64"/>
  <c r="BP2225" i="64"/>
  <c r="BP2082" i="64"/>
  <c r="BP1937" i="64"/>
  <c r="BP1961" i="64"/>
  <c r="BP2370" i="64"/>
  <c r="BP1072" i="64"/>
  <c r="AD2429" i="64"/>
  <c r="AD2430" i="64" s="1"/>
  <c r="K2430" i="64" s="1"/>
  <c r="AY1418" i="64"/>
  <c r="AW1749" i="64"/>
  <c r="AB1939" i="64"/>
  <c r="AA1050" i="64"/>
  <c r="AI188" i="69"/>
  <c r="AJ183" i="69"/>
  <c r="AJ186" i="69" s="1"/>
  <c r="AI192" i="69"/>
  <c r="AI200" i="69" s="1"/>
  <c r="AI162" i="69"/>
  <c r="AI163" i="69" s="1"/>
  <c r="BP2824" i="64"/>
  <c r="BQ2188" i="64" a="1"/>
  <c r="BQ2188" i="64" s="1"/>
  <c r="BQ2224" i="64" a="1"/>
  <c r="BQ2224" i="64" s="1"/>
  <c r="BQ2116" i="64" a="1"/>
  <c r="BQ2116" i="64" s="1"/>
  <c r="BQ2816" i="64" a="1"/>
  <c r="BQ2816" i="64" s="1"/>
  <c r="BQ2081" i="64" a="1"/>
  <c r="BQ2081" i="64" s="1"/>
  <c r="BQ2850" i="64" a="1"/>
  <c r="BQ2850" i="64" s="1"/>
  <c r="AJ132" i="69"/>
  <c r="AJ157" i="69" s="1"/>
  <c r="BQ755" i="64" a="1"/>
  <c r="BQ755" i="64" s="1"/>
  <c r="BQ749" i="64" a="1"/>
  <c r="BQ749" i="64" s="1"/>
  <c r="AI152" i="69"/>
  <c r="BQ2456" i="64" a="1"/>
  <c r="BQ2456" i="64" s="1"/>
  <c r="BK17" i="69"/>
  <c r="BK18" i="69" s="1"/>
  <c r="BQ2366" i="64" a="1"/>
  <c r="BQ2366" i="64" s="1"/>
  <c r="BQ1746" i="64" a="1"/>
  <c r="BQ1746" i="64" s="1"/>
  <c r="BQ1071" i="64" a="1"/>
  <c r="BQ1071" i="64" s="1"/>
  <c r="BQ219" i="64" a="1"/>
  <c r="BQ219" i="64" s="1"/>
  <c r="BQ234" i="64" a="1"/>
  <c r="BQ234" i="64" s="1"/>
  <c r="BQ44" i="64" a="1"/>
  <c r="BQ44" i="64" s="1"/>
  <c r="BQ288" i="64" a="1"/>
  <c r="BQ288" i="64" s="1"/>
  <c r="BQ218" i="64" a="1"/>
  <c r="BQ218" i="64" s="1"/>
  <c r="BQ235" i="64" a="1"/>
  <c r="BQ235" i="64" s="1"/>
  <c r="AJ119" i="69"/>
  <c r="BQ1415" i="64" a="1"/>
  <c r="BQ1415" i="64" s="1"/>
  <c r="BQ1047" i="64" a="1"/>
  <c r="BQ1047" i="64" s="1"/>
  <c r="BQ1914" i="64" a="1"/>
  <c r="BQ1914" i="64" s="1"/>
  <c r="BQ2053" i="64" a="1"/>
  <c r="BQ2053" i="64" s="1"/>
  <c r="BQ2480" i="64" a="1"/>
  <c r="BQ2480" i="64" s="1"/>
  <c r="BQ2371" i="64" a="1"/>
  <c r="BQ2371" i="64" s="1"/>
  <c r="BQ2055" i="64" a="1"/>
  <c r="BQ2055" i="64" s="1"/>
  <c r="BQ1936" i="64" a="1"/>
  <c r="BQ1936" i="64" s="1"/>
  <c r="BQ1960" i="64" a="1"/>
  <c r="BQ1960" i="64" s="1"/>
  <c r="BQ1049" i="64" a="1"/>
  <c r="BQ1049" i="64" s="1"/>
  <c r="BQ1938" i="64" a="1"/>
  <c r="BQ1938" i="64" s="1"/>
  <c r="BQ2377" i="64" a="1"/>
  <c r="BQ2377" i="64" s="1"/>
  <c r="BQ2482" i="64" a="1"/>
  <c r="BQ2482"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1937" i="64" a="1"/>
  <c r="BQ1961" i="64" a="1"/>
  <c r="BQ1072" i="64" a="1"/>
  <c r="BQ2054" i="64" a="1"/>
  <c r="BQ2117" i="64" a="1"/>
  <c r="BQ2457" i="64" a="1"/>
  <c r="BQ2481" i="64" a="1"/>
  <c r="AB1048" i="64" a="1"/>
  <c r="BQ2370" i="64" a="1"/>
  <c r="BQ2189" i="64" a="1"/>
  <c r="BQ2225" i="64" a="1"/>
  <c r="BQ1747" i="64" a="1"/>
  <c r="BQ2082" i="64" a="1"/>
  <c r="BQ1416" i="64" a="1"/>
  <c r="BW636" i="64" l="1"/>
  <c r="BW640" i="64" s="1"/>
  <c r="BX608" i="64"/>
  <c r="BW639" i="64"/>
  <c r="AH756" i="64"/>
  <c r="AI747" i="64"/>
  <c r="AI750" i="64" s="1"/>
  <c r="AH752" i="64"/>
  <c r="BQ2457" i="64"/>
  <c r="BQ1747" i="64"/>
  <c r="BQ1416" i="64"/>
  <c r="BU910" i="64"/>
  <c r="BQ220" i="64"/>
  <c r="BQ2481" i="64"/>
  <c r="BP2125" i="64"/>
  <c r="AD2431" i="64"/>
  <c r="BQ2117" i="64"/>
  <c r="BQ2225" i="64"/>
  <c r="BQ2189" i="64"/>
  <c r="BQ2082" i="64"/>
  <c r="BQ2054" i="64"/>
  <c r="BQ1937" i="64"/>
  <c r="BQ1961" i="64"/>
  <c r="BQ2370" i="64"/>
  <c r="BQ1072" i="64"/>
  <c r="AD2435" i="64"/>
  <c r="AE2425" i="64"/>
  <c r="AI976" i="64"/>
  <c r="AJ973" i="64"/>
  <c r="AZ1418" i="64"/>
  <c r="AX1749" i="64"/>
  <c r="AY1749" i="64"/>
  <c r="AC2483" i="64"/>
  <c r="AB1048" i="64"/>
  <c r="AD1915" i="64"/>
  <c r="AI2372" i="64"/>
  <c r="AA2056" i="64"/>
  <c r="AG2459" i="64"/>
  <c r="AI169" i="69"/>
  <c r="AI179" i="69" s="1"/>
  <c r="AI167" i="69"/>
  <c r="AI177" i="69" s="1"/>
  <c r="AJ156" i="69"/>
  <c r="AJ161" i="69" s="1"/>
  <c r="AI198" i="69"/>
  <c r="BQ2824" i="64"/>
  <c r="BR2188" i="64" a="1"/>
  <c r="BR2188" i="64" s="1"/>
  <c r="BR2224" i="64" a="1"/>
  <c r="BR2224" i="64" s="1"/>
  <c r="BR2116" i="64" a="1"/>
  <c r="BR2116" i="64" s="1"/>
  <c r="BR2816" i="64" a="1"/>
  <c r="BR2816" i="64" s="1"/>
  <c r="BR2081" i="64" a="1"/>
  <c r="BR2081" i="64" s="1"/>
  <c r="BR2850" i="64" a="1"/>
  <c r="BR2850" i="64" s="1"/>
  <c r="AJ135" i="69"/>
  <c r="AJ140" i="69" s="1"/>
  <c r="AJ150" i="69" s="1"/>
  <c r="BR755" i="64" a="1"/>
  <c r="BR755" i="64" s="1"/>
  <c r="BR749" i="64" a="1"/>
  <c r="BR749" i="64" s="1"/>
  <c r="BR2456" i="64" a="1"/>
  <c r="BR2456" i="64" s="1"/>
  <c r="BL17" i="69"/>
  <c r="BL18" i="69" s="1"/>
  <c r="BR2366" i="64" a="1"/>
  <c r="BR2366" i="64" s="1"/>
  <c r="BR1746" i="64" a="1"/>
  <c r="BR1746" i="64" s="1"/>
  <c r="AK115" i="69"/>
  <c r="AK118" i="69" s="1"/>
  <c r="AK119" i="69" s="1"/>
  <c r="BR1071" i="64" a="1"/>
  <c r="BR1071" i="64" s="1"/>
  <c r="BR219" i="64" a="1"/>
  <c r="BR219" i="64" s="1"/>
  <c r="BR234" i="64" a="1"/>
  <c r="BR234" i="64" s="1"/>
  <c r="BR44" i="64" a="1"/>
  <c r="BR44" i="64" s="1"/>
  <c r="BR288" i="64" a="1"/>
  <c r="BR288" i="64" s="1"/>
  <c r="BR218" i="64" a="1"/>
  <c r="BR218" i="64" s="1"/>
  <c r="BR235" i="64" a="1"/>
  <c r="BR235" i="64" s="1"/>
  <c r="BR1415" i="64" a="1"/>
  <c r="BR1415" i="64" s="1"/>
  <c r="BR1047" i="64" a="1"/>
  <c r="BR1047" i="64" s="1"/>
  <c r="BR1938" i="64" a="1"/>
  <c r="BR1938" i="64" s="1"/>
  <c r="BR1914" i="64" a="1"/>
  <c r="BR1914" i="64" s="1"/>
  <c r="BR2377" i="64" a="1"/>
  <c r="BR2377" i="64" s="1"/>
  <c r="BR1049" i="64" a="1"/>
  <c r="BR1049" i="64" s="1"/>
  <c r="BR1936" i="64" a="1"/>
  <c r="BR1936" i="64" s="1"/>
  <c r="BR2482" i="64" a="1"/>
  <c r="BR2482" i="64" s="1"/>
  <c r="BR1960" i="64" a="1"/>
  <c r="BR1960" i="64" s="1"/>
  <c r="BR2053" i="64" a="1"/>
  <c r="BR2053" i="64" s="1"/>
  <c r="BR2371" i="64" a="1"/>
  <c r="BR2371" i="64" s="1"/>
  <c r="BR2480" i="64" a="1"/>
  <c r="BR2480" i="64" s="1"/>
  <c r="BR2055" i="64" a="1"/>
  <c r="BR2055"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2481" i="64" a="1"/>
  <c r="BR2117" i="64" a="1"/>
  <c r="BR1961" i="64" a="1"/>
  <c r="BR1747" i="64" a="1"/>
  <c r="BR1937" i="64" a="1"/>
  <c r="BR2370" i="64" a="1"/>
  <c r="BR2054" i="64" a="1"/>
  <c r="BR2457" i="64" a="1"/>
  <c r="BR2082" i="64" a="1"/>
  <c r="BR2225" i="64" a="1"/>
  <c r="BR1072" i="64" a="1"/>
  <c r="BR2189" i="64" a="1"/>
  <c r="BR1416" i="64" a="1"/>
  <c r="CA24" i="861" l="1"/>
  <c r="BW641" i="64"/>
  <c r="BW642" i="64" s="1"/>
  <c r="BX609" i="64"/>
  <c r="AI751" i="64"/>
  <c r="BR2457" i="64"/>
  <c r="BR1747" i="64"/>
  <c r="BR1416" i="64"/>
  <c r="BU912" i="64"/>
  <c r="BU902" i="64" s="1"/>
  <c r="BU904" i="64" s="1"/>
  <c r="AE2429" i="64"/>
  <c r="BR220" i="64"/>
  <c r="BR2481" i="64"/>
  <c r="BQ2125" i="64"/>
  <c r="BR2189" i="64"/>
  <c r="BR2082" i="64"/>
  <c r="BR2117" i="64"/>
  <c r="BR2054" i="64"/>
  <c r="BR2225" i="64"/>
  <c r="BR1937" i="64"/>
  <c r="BR1961" i="64"/>
  <c r="BR2370" i="64"/>
  <c r="BR1072" i="64"/>
  <c r="AI974" i="64"/>
  <c r="BA1418" i="64"/>
  <c r="AZ1749" i="64"/>
  <c r="AC1939" i="64"/>
  <c r="AB1050" i="64"/>
  <c r="AJ159" i="69"/>
  <c r="AJ184" i="69" s="1"/>
  <c r="AJ187" i="69" s="1"/>
  <c r="AJ194" i="69" s="1"/>
  <c r="AJ202" i="69" s="1"/>
  <c r="AI173" i="69"/>
  <c r="AI175" i="69" s="1"/>
  <c r="BR2824" i="64"/>
  <c r="BS2224" i="64" a="1"/>
  <c r="BS2224" i="64" s="1"/>
  <c r="BS2116" i="64" a="1"/>
  <c r="BS2116" i="64" s="1"/>
  <c r="BS2188" i="64" a="1"/>
  <c r="BS2188" i="64" s="1"/>
  <c r="BS2816" i="64" a="1"/>
  <c r="BS2816" i="64" s="1"/>
  <c r="BS2081" i="64" a="1"/>
  <c r="BS2081" i="64" s="1"/>
  <c r="BS2850" i="64" a="1"/>
  <c r="BS2850" i="64" s="1"/>
  <c r="AJ136" i="69"/>
  <c r="AK129" i="69"/>
  <c r="AK132" i="69" s="1"/>
  <c r="AK157" i="69" s="1"/>
  <c r="AJ142" i="69"/>
  <c r="AJ152" i="69" s="1"/>
  <c r="BS755" i="64" a="1"/>
  <c r="BS755" i="64" s="1"/>
  <c r="BS749" i="64" a="1"/>
  <c r="BS749" i="64" s="1"/>
  <c r="BS2456" i="64" a="1"/>
  <c r="BS2456" i="64" s="1"/>
  <c r="BS2366" i="64" a="1"/>
  <c r="BS2366" i="64" s="1"/>
  <c r="BS1746" i="64" a="1"/>
  <c r="BS1746" i="64" s="1"/>
  <c r="BS1071" i="64" a="1"/>
  <c r="BS1071" i="64" s="1"/>
  <c r="BS234" i="64" a="1"/>
  <c r="BS234" i="64" s="1"/>
  <c r="BS44" i="64" a="1"/>
  <c r="BS44" i="64" s="1"/>
  <c r="BS219" i="64" a="1"/>
  <c r="BS219" i="64" s="1"/>
  <c r="BS288" i="64" a="1"/>
  <c r="BS288" i="64" s="1"/>
  <c r="BS218" i="64" a="1"/>
  <c r="BS218" i="64" s="1"/>
  <c r="BS235" i="64" a="1"/>
  <c r="BS235" i="64" s="1"/>
  <c r="AK123" i="69"/>
  <c r="AL112" i="69"/>
  <c r="AL117" i="69" s="1"/>
  <c r="AK125" i="69"/>
  <c r="BS1415" i="64" a="1"/>
  <c r="BS1415" i="64" s="1"/>
  <c r="BS2480" i="64" a="1"/>
  <c r="BS2480" i="64" s="1"/>
  <c r="BS2055" i="64" a="1"/>
  <c r="BS2055" i="64" s="1"/>
  <c r="BS1047" i="64" a="1"/>
  <c r="BS1047" i="64" s="1"/>
  <c r="BS2482" i="64" a="1"/>
  <c r="BS2482" i="64" s="1"/>
  <c r="BS1936" i="64" a="1"/>
  <c r="BS1936" i="64" s="1"/>
  <c r="BS2377" i="64" a="1"/>
  <c r="BS2377" i="64" s="1"/>
  <c r="BS2053" i="64" a="1"/>
  <c r="BS2053" i="64" s="1"/>
  <c r="BS1938" i="64" a="1"/>
  <c r="BS1938" i="64" s="1"/>
  <c r="BS1914" i="64" a="1"/>
  <c r="BS1914" i="64" s="1"/>
  <c r="BS1049" i="64" a="1"/>
  <c r="BS1049" i="64" s="1"/>
  <c r="BS1960" i="64" a="1"/>
  <c r="BS1960" i="64" s="1"/>
  <c r="BS2371" i="64" a="1"/>
  <c r="BS2371"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2481" i="64" a="1"/>
  <c r="BS1416" i="64" a="1"/>
  <c r="BS1937" i="64" a="1"/>
  <c r="BS2225" i="64" a="1"/>
  <c r="BS2082" i="64" a="1"/>
  <c r="BS2370" i="64" a="1"/>
  <c r="BS2457" i="64" a="1"/>
  <c r="BS2054" i="64" a="1"/>
  <c r="AC1048" i="64" a="1"/>
  <c r="BS1961" i="64" a="1"/>
  <c r="BS2117" i="64" a="1"/>
  <c r="BS1747" i="64" a="1"/>
  <c r="BS1072" i="64" a="1"/>
  <c r="BS2189" i="64" a="1"/>
  <c r="BX632" i="64" l="1"/>
  <c r="BX618" i="64"/>
  <c r="BX622" i="64" s="1"/>
  <c r="BX616" i="64"/>
  <c r="BX626" i="64" s="1"/>
  <c r="BX628" i="64" s="1"/>
  <c r="AI756" i="64"/>
  <c r="AI752" i="64"/>
  <c r="AJ747" i="64"/>
  <c r="AJ750" i="64" s="1"/>
  <c r="BS2457" i="64"/>
  <c r="BS1747" i="64"/>
  <c r="BS1416" i="64"/>
  <c r="BU913" i="64"/>
  <c r="BU918" i="64" s="1"/>
  <c r="BU905" i="64"/>
  <c r="AE2430" i="64"/>
  <c r="AF2425" i="64" s="1"/>
  <c r="BS220" i="64"/>
  <c r="BS2481" i="64"/>
  <c r="BR2125" i="64"/>
  <c r="BS2082" i="64"/>
  <c r="BS2054" i="64"/>
  <c r="BS2189" i="64"/>
  <c r="BS2117" i="64"/>
  <c r="BS2225" i="64"/>
  <c r="BS1937" i="64"/>
  <c r="BS1961" i="64"/>
  <c r="BS2370" i="64"/>
  <c r="BS1072" i="64"/>
  <c r="AI978" i="64"/>
  <c r="AK973" i="64"/>
  <c r="AJ976" i="64"/>
  <c r="AJ974" i="64" s="1"/>
  <c r="BB1418" i="64"/>
  <c r="AC1048" i="64"/>
  <c r="AD2483" i="64"/>
  <c r="AE1915" i="64"/>
  <c r="AH2459" i="64"/>
  <c r="AB2056" i="64"/>
  <c r="AJ2372" i="64"/>
  <c r="AJ192" i="69"/>
  <c r="AJ198" i="69" s="1"/>
  <c r="AJ188" i="69"/>
  <c r="AK183" i="69"/>
  <c r="AK186" i="69" s="1"/>
  <c r="AJ162" i="69"/>
  <c r="AJ163" i="69" s="1"/>
  <c r="BS2824" i="64"/>
  <c r="BT2224" i="64" a="1"/>
  <c r="BT2224" i="64" s="1"/>
  <c r="BT2188" i="64" a="1"/>
  <c r="BT2188" i="64" s="1"/>
  <c r="BT2116" i="64" a="1"/>
  <c r="BT2116" i="64" s="1"/>
  <c r="BT2816" i="64" a="1"/>
  <c r="BT2816" i="64" s="1"/>
  <c r="BT2081" i="64" a="1"/>
  <c r="BT2081" i="64" s="1"/>
  <c r="BT2850" i="64" a="1"/>
  <c r="BT2850" i="64" s="1"/>
  <c r="AJ146" i="69"/>
  <c r="AJ148" i="69" s="1"/>
  <c r="AK134" i="69"/>
  <c r="AK135" i="69" s="1"/>
  <c r="AK140" i="69" s="1"/>
  <c r="AK150" i="69" s="1"/>
  <c r="BT755" i="64" a="1"/>
  <c r="BT755" i="64" s="1"/>
  <c r="BT749" i="64" a="1"/>
  <c r="BT749" i="64" s="1"/>
  <c r="AL115" i="69"/>
  <c r="AL118" i="69" s="1"/>
  <c r="AL125" i="69" s="1"/>
  <c r="BT2456" i="64" a="1"/>
  <c r="BT2456" i="64" s="1"/>
  <c r="BT2366" i="64" a="1"/>
  <c r="BT2366" i="64" s="1"/>
  <c r="BT1746" i="64" a="1"/>
  <c r="BT1746" i="64" s="1"/>
  <c r="BT1071" i="64" a="1"/>
  <c r="BT1071" i="64" s="1"/>
  <c r="BT234" i="64" a="1"/>
  <c r="BT234" i="64" s="1"/>
  <c r="BT44" i="64" a="1"/>
  <c r="BT44" i="64" s="1"/>
  <c r="BT288" i="64" a="1"/>
  <c r="BT288" i="64" s="1"/>
  <c r="BT219" i="64" a="1"/>
  <c r="BT219" i="64" s="1"/>
  <c r="BT218" i="64" a="1"/>
  <c r="BT218" i="64" s="1"/>
  <c r="BT235" i="64" a="1"/>
  <c r="BT235" i="64" s="1"/>
  <c r="BT1415" i="64" a="1"/>
  <c r="BT1415" i="64" s="1"/>
  <c r="BT2480" i="64" a="1"/>
  <c r="BT2480" i="64" s="1"/>
  <c r="BT2055" i="64" a="1"/>
  <c r="BT2055" i="64" s="1"/>
  <c r="BT1936" i="64" a="1"/>
  <c r="BT1936" i="64" s="1"/>
  <c r="BT2377" i="64" a="1"/>
  <c r="BT2377" i="64" s="1"/>
  <c r="BT2053" i="64" a="1"/>
  <c r="BT2053" i="64" s="1"/>
  <c r="BT1938" i="64" a="1"/>
  <c r="BT1938" i="64" s="1"/>
  <c r="BT1960" i="64" a="1"/>
  <c r="BT1960" i="64" s="1"/>
  <c r="BT1914" i="64" a="1"/>
  <c r="BT1914" i="64" s="1"/>
  <c r="BT1047" i="64" a="1"/>
  <c r="BT1047" i="64" s="1"/>
  <c r="BT1049" i="64" a="1"/>
  <c r="BT1049" i="64" s="1"/>
  <c r="BT2482" i="64" a="1"/>
  <c r="BT2482" i="64" s="1"/>
  <c r="BT2371" i="64" a="1"/>
  <c r="BT2371"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961" i="64" a="1"/>
  <c r="BT2225" i="64" a="1"/>
  <c r="BT2457" i="64" a="1"/>
  <c r="BT1747" i="64" a="1"/>
  <c r="BT2370" i="64" a="1"/>
  <c r="BT2054" i="64" a="1"/>
  <c r="BT2481" i="64" a="1"/>
  <c r="BT1937" i="64" a="1"/>
  <c r="BT1072" i="64" a="1"/>
  <c r="BT2117" i="64" a="1"/>
  <c r="BT1416" i="64" a="1"/>
  <c r="BT2189" i="64" a="1"/>
  <c r="BT2082" i="64" a="1"/>
  <c r="BX636" i="64" l="1"/>
  <c r="BX640" i="64" s="1"/>
  <c r="BY608" i="64"/>
  <c r="BX639" i="64"/>
  <c r="AJ751" i="64"/>
  <c r="BT2457" i="64"/>
  <c r="BT1747" i="64"/>
  <c r="BT1416" i="64"/>
  <c r="BV909" i="64"/>
  <c r="BU914" i="64"/>
  <c r="BU906" i="64"/>
  <c r="BV898" i="64"/>
  <c r="BV901" i="64" s="1"/>
  <c r="AE2435" i="64"/>
  <c r="AE2431" i="64"/>
  <c r="BT220" i="64"/>
  <c r="BT2481" i="64"/>
  <c r="BS2125" i="64"/>
  <c r="BT2189" i="64"/>
  <c r="BT2225" i="64"/>
  <c r="BT2054" i="64"/>
  <c r="BT2082" i="64"/>
  <c r="BT2117" i="64"/>
  <c r="BT1937" i="64"/>
  <c r="BT1961" i="64"/>
  <c r="BT2370" i="64"/>
  <c r="BT1072" i="64"/>
  <c r="AF2429" i="64"/>
  <c r="AJ978" i="64"/>
  <c r="BC1418" i="64"/>
  <c r="BA1749" i="64"/>
  <c r="BB1749" i="64"/>
  <c r="AD1939" i="64"/>
  <c r="AC1050" i="64"/>
  <c r="AJ200" i="69"/>
  <c r="AK156" i="69"/>
  <c r="AK159" i="69" s="1"/>
  <c r="AK184" i="69" s="1"/>
  <c r="AK187" i="69" s="1"/>
  <c r="AK194" i="69" s="1"/>
  <c r="AK202" i="69" s="1"/>
  <c r="AJ167" i="69"/>
  <c r="AJ177" i="69" s="1"/>
  <c r="AJ169" i="69"/>
  <c r="AJ179" i="69" s="1"/>
  <c r="BT2824" i="64"/>
  <c r="BU2224" i="64" a="1"/>
  <c r="BU2224" i="64" s="1"/>
  <c r="BU2188" i="64" a="1"/>
  <c r="BU2188" i="64" s="1"/>
  <c r="BU2116" i="64" a="1"/>
  <c r="BU2116" i="64" s="1"/>
  <c r="BU2816" i="64" a="1"/>
  <c r="BU2816" i="64" s="1"/>
  <c r="BU2081" i="64" a="1"/>
  <c r="BU2081" i="64" s="1"/>
  <c r="BU2850" i="64" a="1"/>
  <c r="BU2850" i="64" s="1"/>
  <c r="AK142" i="69"/>
  <c r="AK152" i="69" s="1"/>
  <c r="AK136" i="69"/>
  <c r="AL129" i="69"/>
  <c r="AL134" i="69" s="1"/>
  <c r="BU755" i="64" a="1"/>
  <c r="BU755" i="64" s="1"/>
  <c r="BU749" i="64" a="1"/>
  <c r="BU749" i="64" s="1"/>
  <c r="BU2456" i="64" a="1"/>
  <c r="BU2456" i="64" s="1"/>
  <c r="BU2366" i="64" a="1"/>
  <c r="BU2366" i="64" s="1"/>
  <c r="BU1746" i="64" a="1"/>
  <c r="BU1746" i="64" s="1"/>
  <c r="BP16" i="69"/>
  <c r="AL123" i="69"/>
  <c r="AM112" i="69"/>
  <c r="AM115" i="69" s="1"/>
  <c r="AL119" i="69"/>
  <c r="BU1071" i="64" a="1"/>
  <c r="BU1071" i="64" s="1"/>
  <c r="BU288" i="64" a="1"/>
  <c r="BU288" i="64" s="1"/>
  <c r="BU44" i="64" a="1"/>
  <c r="BU44" i="64" s="1"/>
  <c r="BU234" i="64" a="1"/>
  <c r="BU234" i="64" s="1"/>
  <c r="BU219" i="64" a="1"/>
  <c r="BU219" i="64" s="1"/>
  <c r="BU218" i="64" a="1"/>
  <c r="BU218" i="64" s="1"/>
  <c r="BU235" i="64" a="1"/>
  <c r="BU235" i="64" s="1"/>
  <c r="BU1415" i="64" a="1"/>
  <c r="BU1415" i="64" s="1"/>
  <c r="BU2482" i="64" a="1"/>
  <c r="BU2482" i="64" s="1"/>
  <c r="BU1047" i="64" a="1"/>
  <c r="BU1047" i="64" s="1"/>
  <c r="BU2480" i="64" a="1"/>
  <c r="BU2480" i="64" s="1"/>
  <c r="BU2371" i="64" a="1"/>
  <c r="BU2371" i="64" s="1"/>
  <c r="BU1049" i="64" a="1"/>
  <c r="BU1049" i="64" s="1"/>
  <c r="BU2053" i="64" a="1"/>
  <c r="BU2053" i="64" s="1"/>
  <c r="BU1936" i="64" a="1"/>
  <c r="BU1936" i="64" s="1"/>
  <c r="BU2377" i="64" a="1"/>
  <c r="BU2377" i="64" s="1"/>
  <c r="BU2055" i="64" a="1"/>
  <c r="BU2055" i="64" s="1"/>
  <c r="BU1938" i="64" a="1"/>
  <c r="BU1938" i="64" s="1"/>
  <c r="BU1960" i="64" a="1"/>
  <c r="BU1960" i="64" s="1"/>
  <c r="BU1914" i="64" a="1"/>
  <c r="BU1914"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2457" i="64" a="1"/>
  <c r="BU2225" i="64" a="1"/>
  <c r="BU2054" i="64" a="1"/>
  <c r="BU2370" i="64" a="1"/>
  <c r="BU2082" i="64" a="1"/>
  <c r="BU1961" i="64" a="1"/>
  <c r="BU1072" i="64" a="1"/>
  <c r="BU1747" i="64" a="1"/>
  <c r="BU2481" i="64" a="1"/>
  <c r="BU2189" i="64" a="1"/>
  <c r="AD1048" i="64" a="1"/>
  <c r="BU1937" i="64" a="1"/>
  <c r="BU2117" i="64" a="1"/>
  <c r="BU1416" i="64" a="1"/>
  <c r="CB24" i="861" l="1"/>
  <c r="BX641" i="64"/>
  <c r="BX642" i="64" s="1"/>
  <c r="BY609" i="64"/>
  <c r="AJ756" i="64"/>
  <c r="AJ752" i="64"/>
  <c r="AK747" i="64"/>
  <c r="AK750" i="64" s="1"/>
  <c r="BU2457" i="64"/>
  <c r="BU1747" i="64"/>
  <c r="BU1416" i="64"/>
  <c r="BV910" i="64"/>
  <c r="BU220" i="64"/>
  <c r="BU2481" i="64"/>
  <c r="BT2125" i="64"/>
  <c r="AF2430" i="64"/>
  <c r="BU2054" i="64"/>
  <c r="BU2117" i="64"/>
  <c r="BU2189" i="64"/>
  <c r="BU2225" i="64"/>
  <c r="BU2082" i="64"/>
  <c r="BU1937" i="64"/>
  <c r="BU1961" i="64"/>
  <c r="BU2370" i="64"/>
  <c r="BU1072" i="64"/>
  <c r="AK976" i="64"/>
  <c r="AK974" i="64" s="1"/>
  <c r="AL973" i="64"/>
  <c r="BD1418" i="64"/>
  <c r="BC1749" i="64"/>
  <c r="AD1048" i="64"/>
  <c r="AE2483" i="64"/>
  <c r="AF1915" i="64"/>
  <c r="AJ173" i="69"/>
  <c r="AJ175" i="69" s="1"/>
  <c r="AL183" i="69"/>
  <c r="AL186" i="69" s="1"/>
  <c r="AK192" i="69"/>
  <c r="AK198" i="69" s="1"/>
  <c r="AI2459" i="64"/>
  <c r="AK2372" i="64"/>
  <c r="AC2056" i="64"/>
  <c r="AK161" i="69"/>
  <c r="AK162" i="69" s="1"/>
  <c r="AK167" i="69" s="1"/>
  <c r="AK177" i="69" s="1"/>
  <c r="AK188" i="69"/>
  <c r="BU2824" i="64"/>
  <c r="AK146" i="69"/>
  <c r="AK148" i="69" s="1"/>
  <c r="BV2224" i="64" a="1"/>
  <c r="BV2224" i="64" s="1"/>
  <c r="BV2188" i="64" a="1"/>
  <c r="BV2188" i="64" s="1"/>
  <c r="BV2116" i="64" a="1"/>
  <c r="BV2116" i="64" s="1"/>
  <c r="BV2816" i="64" a="1"/>
  <c r="BV2816" i="64" s="1"/>
  <c r="BV2081" i="64" a="1"/>
  <c r="BV2081" i="64" s="1"/>
  <c r="BV2850" i="64" a="1"/>
  <c r="BV2850" i="64" s="1"/>
  <c r="AL132" i="69"/>
  <c r="AL157" i="69" s="1"/>
  <c r="BV755" i="64" a="1"/>
  <c r="BV755" i="64" s="1"/>
  <c r="BV749" i="64" a="1"/>
  <c r="BV749" i="64" s="1"/>
  <c r="AM117" i="69"/>
  <c r="AM118" i="69" s="1"/>
  <c r="AM125" i="69" s="1"/>
  <c r="BV2456" i="64" a="1"/>
  <c r="BV2456" i="64" s="1"/>
  <c r="BP17" i="69"/>
  <c r="BP18" i="69" s="1"/>
  <c r="BV2366" i="64" a="1"/>
  <c r="BV2366" i="64" s="1"/>
  <c r="BV1746" i="64" a="1"/>
  <c r="BV1746" i="64" s="1"/>
  <c r="BV1071" i="64" a="1"/>
  <c r="BV1071" i="64" s="1"/>
  <c r="BV44" i="64" a="1"/>
  <c r="BV44" i="64" s="1"/>
  <c r="BV288" i="64" a="1"/>
  <c r="BV288" i="64" s="1"/>
  <c r="BV219" i="64" a="1"/>
  <c r="BV219" i="64" s="1"/>
  <c r="BV234" i="64" a="1"/>
  <c r="BV234" i="64" s="1"/>
  <c r="BV218" i="64" a="1"/>
  <c r="BV218" i="64" s="1"/>
  <c r="BV235" i="64" a="1"/>
  <c r="BV235" i="64" s="1"/>
  <c r="BQ207" i="69"/>
  <c r="BQ209" i="69" s="1"/>
  <c r="BQ219" i="69" s="1"/>
  <c r="BV1415" i="64" a="1"/>
  <c r="BV1415" i="64" s="1"/>
  <c r="BV1936" i="64" a="1"/>
  <c r="BV1936" i="64" s="1"/>
  <c r="BV2480" i="64" a="1"/>
  <c r="BV2480" i="64" s="1"/>
  <c r="BV1938" i="64" a="1"/>
  <c r="BV1938" i="64" s="1"/>
  <c r="BV1960" i="64" a="1"/>
  <c r="BV1960" i="64" s="1"/>
  <c r="BV2053" i="64" a="1"/>
  <c r="BV2053" i="64" s="1"/>
  <c r="BV1914" i="64" a="1"/>
  <c r="BV1914" i="64" s="1"/>
  <c r="BV1047" i="64" a="1"/>
  <c r="BV1047" i="64" s="1"/>
  <c r="BV2482" i="64" a="1"/>
  <c r="BV2482" i="64" s="1"/>
  <c r="BV2055" i="64" a="1"/>
  <c r="BV2055" i="64" s="1"/>
  <c r="BV1049" i="64" a="1"/>
  <c r="BV1049" i="64" s="1"/>
  <c r="BV2371" i="64" a="1"/>
  <c r="BV2371" i="64" s="1"/>
  <c r="BV2377" i="64" a="1"/>
  <c r="BV2377"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2189" i="64" a="1"/>
  <c r="BV1747" i="64" a="1"/>
  <c r="BV1961" i="64" a="1"/>
  <c r="BV2054" i="64" a="1"/>
  <c r="BV1072" i="64" a="1"/>
  <c r="BV2370" i="64" a="1"/>
  <c r="BV2481" i="64" a="1"/>
  <c r="BV2225" i="64" a="1"/>
  <c r="BV1937" i="64" a="1"/>
  <c r="BV2457" i="64" a="1"/>
  <c r="BV2082" i="64" a="1"/>
  <c r="BV2117" i="64" a="1"/>
  <c r="BV1416" i="64" a="1"/>
  <c r="BY632" i="64" l="1"/>
  <c r="BY618" i="64"/>
  <c r="BY622" i="64" s="1"/>
  <c r="BY616" i="64"/>
  <c r="BY626" i="64" s="1"/>
  <c r="BY628" i="64" s="1"/>
  <c r="AK751" i="64"/>
  <c r="BV2457" i="64"/>
  <c r="BV1747" i="64"/>
  <c r="BV1416" i="64"/>
  <c r="BV912" i="64"/>
  <c r="BV902" i="64" s="1"/>
  <c r="BV904" i="64" s="1"/>
  <c r="AF2431" i="64"/>
  <c r="BV220" i="64"/>
  <c r="BV2481" i="64"/>
  <c r="BU2125" i="64"/>
  <c r="AF2435" i="64"/>
  <c r="AG2425" i="64"/>
  <c r="BV2117" i="64"/>
  <c r="BV2189" i="64"/>
  <c r="BV2225" i="64"/>
  <c r="BV2082" i="64"/>
  <c r="BV2054" i="64"/>
  <c r="BV1937" i="64"/>
  <c r="BV1961" i="64"/>
  <c r="BV2370" i="64"/>
  <c r="BV1072" i="64"/>
  <c r="AK978" i="64"/>
  <c r="BE1418" i="64"/>
  <c r="BD1749" i="64"/>
  <c r="AK200" i="69"/>
  <c r="AE1939" i="64"/>
  <c r="AD1050" i="64"/>
  <c r="AL156" i="69"/>
  <c r="AL161" i="69" s="1"/>
  <c r="AK173" i="69"/>
  <c r="AK175" i="69" s="1"/>
  <c r="AK169" i="69"/>
  <c r="AK179" i="69" s="1"/>
  <c r="AK163" i="69"/>
  <c r="BV2824" i="64"/>
  <c r="BW2224" i="64" a="1"/>
  <c r="BW2224" i="64" s="1"/>
  <c r="BW2188" i="64" a="1"/>
  <c r="BW2188" i="64" s="1"/>
  <c r="BW2116" i="64" a="1"/>
  <c r="BW2116" i="64" s="1"/>
  <c r="BW2816" i="64" a="1"/>
  <c r="BW2816" i="64" s="1"/>
  <c r="BW2081" i="64" a="1"/>
  <c r="BW2081" i="64" s="1"/>
  <c r="BW2850" i="64" a="1"/>
  <c r="BW2850" i="64" s="1"/>
  <c r="AL135" i="69"/>
  <c r="AL136" i="69" s="1"/>
  <c r="BW755" i="64" a="1"/>
  <c r="BW755" i="64" s="1"/>
  <c r="BW749" i="64" a="1"/>
  <c r="BW749" i="64" s="1"/>
  <c r="BW2456" i="64" a="1"/>
  <c r="BW2456" i="64" s="1"/>
  <c r="BW2366" i="64" a="1"/>
  <c r="BW2366" i="64" s="1"/>
  <c r="BW1746" i="64" a="1"/>
  <c r="BW1746" i="64" s="1"/>
  <c r="BW1071" i="64" a="1"/>
  <c r="BW1071" i="64" s="1"/>
  <c r="BW219" i="64" a="1"/>
  <c r="BW219" i="64" s="1"/>
  <c r="BW234" i="64" a="1"/>
  <c r="BW234" i="64" s="1"/>
  <c r="BW288" i="64" a="1"/>
  <c r="BW288" i="64" s="1"/>
  <c r="BW44" i="64" a="1"/>
  <c r="BW44" i="64" s="1"/>
  <c r="BW218" i="64" a="1"/>
  <c r="BW218" i="64" s="1"/>
  <c r="BW235" i="64" a="1"/>
  <c r="BW235" i="64" s="1"/>
  <c r="BW1415" i="64" a="1"/>
  <c r="BW1415" i="64" s="1"/>
  <c r="BW1938" i="64" a="1"/>
  <c r="BW1938" i="64" s="1"/>
  <c r="BW1914" i="64" a="1"/>
  <c r="BW1914" i="64" s="1"/>
  <c r="BW2053" i="64" a="1"/>
  <c r="BW2053" i="64" s="1"/>
  <c r="BW1049" i="64" a="1"/>
  <c r="BW1049" i="64" s="1"/>
  <c r="BW2371" i="64" a="1"/>
  <c r="BW2371" i="64" s="1"/>
  <c r="BW2480" i="64" a="1"/>
  <c r="BW2480" i="64" s="1"/>
  <c r="BW2055" i="64" a="1"/>
  <c r="BW2055" i="64" s="1"/>
  <c r="BW2377" i="64" a="1"/>
  <c r="BW2377" i="64" s="1"/>
  <c r="BW1960" i="64" a="1"/>
  <c r="BW1960" i="64" s="1"/>
  <c r="BW2482" i="64" a="1"/>
  <c r="BW2482" i="64" s="1"/>
  <c r="BW1047" i="64" a="1"/>
  <c r="BW1047" i="64" s="1"/>
  <c r="BW1936" i="64" a="1"/>
  <c r="BW1936"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937" i="64" a="1"/>
  <c r="BW2082" i="64" a="1"/>
  <c r="AE1048" i="64" a="1"/>
  <c r="BW2481" i="64" a="1"/>
  <c r="BW2117" i="64" a="1"/>
  <c r="BW2054" i="64" a="1"/>
  <c r="BW2189" i="64" a="1"/>
  <c r="BW1416" i="64" a="1"/>
  <c r="BW2225" i="64" a="1"/>
  <c r="BW2370" i="64" a="1"/>
  <c r="BW2457" i="64" a="1"/>
  <c r="BW1961" i="64" a="1"/>
  <c r="BW1747" i="64" a="1"/>
  <c r="BW1072" i="64" a="1"/>
  <c r="BY636" i="64" l="1"/>
  <c r="BY640" i="64" s="1"/>
  <c r="BZ608" i="64"/>
  <c r="BY639" i="64"/>
  <c r="AK756" i="64"/>
  <c r="AK752" i="64"/>
  <c r="AL747" i="64"/>
  <c r="AL750" i="64" s="1"/>
  <c r="BW2457" i="64"/>
  <c r="BW1747" i="64"/>
  <c r="BW1416" i="64"/>
  <c r="BV913" i="64"/>
  <c r="BW909" i="64" s="1"/>
  <c r="BV905" i="64"/>
  <c r="AG2429" i="64"/>
  <c r="BW220" i="64"/>
  <c r="BW2481" i="64"/>
  <c r="BV2125" i="64"/>
  <c r="BW2117" i="64"/>
  <c r="BW2189" i="64"/>
  <c r="BW2054" i="64"/>
  <c r="BW2225" i="64"/>
  <c r="BW2082" i="64"/>
  <c r="BW1937" i="64"/>
  <c r="BW1961" i="64"/>
  <c r="BW2370" i="64"/>
  <c r="BW1072" i="64"/>
  <c r="AL976" i="64"/>
  <c r="AL974" i="64" s="1"/>
  <c r="AM973" i="64"/>
  <c r="BF1418" i="64"/>
  <c r="AE1048" i="64"/>
  <c r="AF2483" i="64"/>
  <c r="AG1915" i="64"/>
  <c r="AL2372" i="64"/>
  <c r="AJ2459" i="64"/>
  <c r="AD2056" i="64"/>
  <c r="AL159" i="69"/>
  <c r="AL184" i="69" s="1"/>
  <c r="AL187" i="69" s="1"/>
  <c r="AM183" i="69" s="1"/>
  <c r="BW2824" i="64"/>
  <c r="BX2224" i="64" a="1"/>
  <c r="BX2224" i="64" s="1"/>
  <c r="BX2188" i="64" a="1"/>
  <c r="BX2188" i="64" s="1"/>
  <c r="BX2116" i="64" a="1"/>
  <c r="BX2116" i="64" s="1"/>
  <c r="BX2816" i="64" a="1"/>
  <c r="BX2816" i="64" s="1"/>
  <c r="BX2081" i="64" a="1"/>
  <c r="BX2081" i="64" s="1"/>
  <c r="BX2850" i="64" a="1"/>
  <c r="BX2850" i="64" s="1"/>
  <c r="AM129" i="69"/>
  <c r="AM132" i="69" s="1"/>
  <c r="AM157" i="69" s="1"/>
  <c r="AL142" i="69"/>
  <c r="AL146" i="69" s="1"/>
  <c r="AL148" i="69" s="1"/>
  <c r="AL140" i="69"/>
  <c r="AL150" i="69" s="1"/>
  <c r="BX749" i="64" a="1"/>
  <c r="BX749" i="64" s="1"/>
  <c r="BX755" i="64" a="1"/>
  <c r="BX755" i="64" s="1"/>
  <c r="BX2456" i="64" a="1"/>
  <c r="BX2456" i="64" s="1"/>
  <c r="BX2366" i="64" a="1"/>
  <c r="BX2366" i="64" s="1"/>
  <c r="BX1746" i="64" a="1"/>
  <c r="BX1746" i="64" s="1"/>
  <c r="BX1071" i="64" a="1"/>
  <c r="BX1071" i="64" s="1"/>
  <c r="BX219" i="64" a="1"/>
  <c r="BX219" i="64" s="1"/>
  <c r="BX288" i="64" a="1"/>
  <c r="BX288" i="64" s="1"/>
  <c r="BX44" i="64" a="1"/>
  <c r="BX44" i="64" s="1"/>
  <c r="BX234" i="64" a="1"/>
  <c r="BX234" i="64" s="1"/>
  <c r="BX218" i="64" a="1"/>
  <c r="BX218" i="64" s="1"/>
  <c r="BX235" i="64" a="1"/>
  <c r="BX235" i="64" s="1"/>
  <c r="BX1415" i="64" a="1"/>
  <c r="BX1415" i="64" s="1"/>
  <c r="BX2480" i="64" a="1"/>
  <c r="BX2480" i="64" s="1"/>
  <c r="BX1047" i="64" a="1"/>
  <c r="BX1047" i="64" s="1"/>
  <c r="BX1049" i="64" a="1"/>
  <c r="BX1049" i="64" s="1"/>
  <c r="BX1914" i="64" a="1"/>
  <c r="BX1914" i="64" s="1"/>
  <c r="BX2055" i="64" a="1"/>
  <c r="BX2055" i="64" s="1"/>
  <c r="BX1936" i="64" a="1"/>
  <c r="BX1936" i="64" s="1"/>
  <c r="BX2371" i="64" a="1"/>
  <c r="BX2371" i="64" s="1"/>
  <c r="BX1960" i="64" a="1"/>
  <c r="BX1960" i="64" s="1"/>
  <c r="BX2377" i="64" a="1"/>
  <c r="BX2377" i="64" s="1"/>
  <c r="BX1938" i="64" a="1"/>
  <c r="BX1938" i="64" s="1"/>
  <c r="BX2053" i="64" a="1"/>
  <c r="BX2053" i="64" s="1"/>
  <c r="BX2482" i="64" a="1"/>
  <c r="BX2482"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2054" i="64" a="1"/>
  <c r="BX1072" i="64" a="1"/>
  <c r="BX2189" i="64" a="1"/>
  <c r="BX1937" i="64" a="1"/>
  <c r="BX2481" i="64" a="1"/>
  <c r="BX2082" i="64" a="1"/>
  <c r="BX1747" i="64" a="1"/>
  <c r="BX2370" i="64" a="1"/>
  <c r="BX2225" i="64" a="1"/>
  <c r="BX2117" i="64" a="1"/>
  <c r="BX1961" i="64" a="1"/>
  <c r="BX2457" i="64" a="1"/>
  <c r="BX1416" i="64" a="1"/>
  <c r="CC24" i="861" l="1"/>
  <c r="BY641" i="64"/>
  <c r="BY642" i="64" s="1"/>
  <c r="BZ609" i="64"/>
  <c r="O608" i="64"/>
  <c r="AL751" i="64"/>
  <c r="BX2457" i="64"/>
  <c r="BX1747" i="64"/>
  <c r="BX1416" i="64"/>
  <c r="BV918" i="64"/>
  <c r="BV914" i="64"/>
  <c r="BV906" i="64"/>
  <c r="BW898" i="64"/>
  <c r="AG2430" i="64"/>
  <c r="AG2435" i="64" s="1"/>
  <c r="BX220" i="64"/>
  <c r="BX2481" i="64"/>
  <c r="BW2125" i="64"/>
  <c r="BX2082" i="64"/>
  <c r="BX2117" i="64"/>
  <c r="BX2189" i="64"/>
  <c r="BX2225" i="64"/>
  <c r="BX2054" i="64"/>
  <c r="BX1937" i="64"/>
  <c r="BX1961" i="64"/>
  <c r="BX2370" i="64"/>
  <c r="BX1072" i="64"/>
  <c r="AL978" i="64"/>
  <c r="BG1418" i="64"/>
  <c r="BE1749" i="64"/>
  <c r="BF1749" i="64"/>
  <c r="AL188" i="69"/>
  <c r="AL194" i="69"/>
  <c r="AL202" i="69" s="1"/>
  <c r="AL192" i="69"/>
  <c r="AL200" i="69" s="1"/>
  <c r="AL162" i="69"/>
  <c r="AL167" i="69" s="1"/>
  <c r="AL177" i="69" s="1"/>
  <c r="AE1050" i="64"/>
  <c r="AF1939" i="64"/>
  <c r="BX2824" i="64"/>
  <c r="BY2224" i="64" a="1"/>
  <c r="BY2224" i="64" s="1"/>
  <c r="BY2188" i="64" a="1"/>
  <c r="BY2188" i="64" s="1"/>
  <c r="BY2116" i="64" a="1"/>
  <c r="BY2116" i="64" s="1"/>
  <c r="BY2816" i="64" a="1"/>
  <c r="BY2816" i="64" s="1"/>
  <c r="BY2081" i="64" a="1"/>
  <c r="BY2081" i="64" s="1"/>
  <c r="BY2850" i="64" a="1"/>
  <c r="BY2850" i="64" s="1"/>
  <c r="AM134" i="69"/>
  <c r="AM135" i="69" s="1"/>
  <c r="AM142" i="69" s="1"/>
  <c r="AM146" i="69" s="1"/>
  <c r="AM148" i="69" s="1"/>
  <c r="AL152" i="69"/>
  <c r="AM186" i="69"/>
  <c r="BY749" i="64" a="1"/>
  <c r="BY749" i="64" s="1"/>
  <c r="BY755" i="64" a="1"/>
  <c r="BY755" i="64" s="1"/>
  <c r="BY2456" i="64" a="1"/>
  <c r="BY2456" i="64" s="1"/>
  <c r="BY2366" i="64" a="1"/>
  <c r="BY2366" i="64" s="1"/>
  <c r="BY1746" i="64" a="1"/>
  <c r="BY1746" i="64" s="1"/>
  <c r="BY1071" i="64" a="1"/>
  <c r="BY1071" i="64" s="1"/>
  <c r="BY219" i="64" a="1"/>
  <c r="BY219" i="64" s="1"/>
  <c r="BY288" i="64" a="1"/>
  <c r="BY288" i="64" s="1"/>
  <c r="BY234" i="64" a="1"/>
  <c r="BY234" i="64" s="1"/>
  <c r="BY44" i="64" a="1"/>
  <c r="BY44" i="64" s="1"/>
  <c r="BY218" i="64" a="1"/>
  <c r="BY218" i="64" s="1"/>
  <c r="BY235" i="64" a="1"/>
  <c r="BY235" i="64" s="1"/>
  <c r="BU98" i="69"/>
  <c r="BY1415" i="64" a="1"/>
  <c r="BY1415" i="64" s="1"/>
  <c r="BY2053" i="64" a="1"/>
  <c r="BY2053" i="64" s="1"/>
  <c r="BY1936" i="64" a="1"/>
  <c r="BY1936" i="64" s="1"/>
  <c r="BY2377" i="64" a="1"/>
  <c r="BY2377" i="64" s="1"/>
  <c r="BY1047" i="64" a="1"/>
  <c r="BY1047" i="64" s="1"/>
  <c r="BY2055" i="64" a="1"/>
  <c r="BY2055" i="64" s="1"/>
  <c r="BY1938" i="64" a="1"/>
  <c r="BY1938" i="64" s="1"/>
  <c r="BY1960" i="64" a="1"/>
  <c r="BY1960" i="64" s="1"/>
  <c r="BY1914" i="64" a="1"/>
  <c r="BY1914" i="64" s="1"/>
  <c r="BY2480" i="64" a="1"/>
  <c r="BY2480" i="64" s="1"/>
  <c r="BY2371" i="64" a="1"/>
  <c r="BY2371" i="64" s="1"/>
  <c r="BY1049" i="64" a="1"/>
  <c r="BY1049" i="64" s="1"/>
  <c r="BY2482" i="64" a="1"/>
  <c r="BY2482"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2189" i="64" a="1"/>
  <c r="BY2117" i="64" a="1"/>
  <c r="BY1747" i="64" a="1"/>
  <c r="BY2054" i="64" a="1"/>
  <c r="BY1937" i="64" a="1"/>
  <c r="BY2370" i="64" a="1"/>
  <c r="AF1048" i="64" a="1"/>
  <c r="BY2225" i="64" a="1"/>
  <c r="BY2481" i="64" a="1"/>
  <c r="BY1961" i="64" a="1"/>
  <c r="BY2082" i="64" a="1"/>
  <c r="BY1072" i="64" a="1"/>
  <c r="BY1416" i="64" a="1"/>
  <c r="BY2457" i="64" a="1"/>
  <c r="BZ632" i="64" l="1"/>
  <c r="BZ618" i="64"/>
  <c r="BZ622" i="64" s="1"/>
  <c r="BZ616" i="64"/>
  <c r="BZ626" i="64" s="1"/>
  <c r="BZ628" i="64" s="1"/>
  <c r="AL756" i="64"/>
  <c r="AM747" i="64"/>
  <c r="AM750" i="64" s="1"/>
  <c r="AL752" i="64"/>
  <c r="BY2457" i="64"/>
  <c r="BY1747" i="64"/>
  <c r="BY1416" i="64"/>
  <c r="BW901" i="64"/>
  <c r="AH2425" i="64"/>
  <c r="AH2429" i="64" s="1"/>
  <c r="AG2431" i="64"/>
  <c r="BY220" i="64"/>
  <c r="BY2481" i="64"/>
  <c r="BX2125" i="64"/>
  <c r="BY2054" i="64"/>
  <c r="BY2117" i="64"/>
  <c r="BY2189" i="64"/>
  <c r="BY2225" i="64"/>
  <c r="BY2082" i="64"/>
  <c r="BY1937" i="64"/>
  <c r="BY1961" i="64"/>
  <c r="BY2370" i="64"/>
  <c r="BY1072" i="64"/>
  <c r="AM976" i="64"/>
  <c r="AM974" i="64" s="1"/>
  <c r="AN973" i="64"/>
  <c r="BG1749" i="64"/>
  <c r="BH1418" i="64"/>
  <c r="AF1048" i="64"/>
  <c r="AG2483" i="64"/>
  <c r="AH1915" i="64"/>
  <c r="AL198" i="69"/>
  <c r="AL163" i="69"/>
  <c r="AM156" i="69"/>
  <c r="AM161" i="69" s="1"/>
  <c r="AL173" i="69"/>
  <c r="AL175" i="69" s="1"/>
  <c r="AL169" i="69"/>
  <c r="AL179" i="69" s="1"/>
  <c r="AM2372" i="64"/>
  <c r="AE2056" i="64"/>
  <c r="AK2459" i="64"/>
  <c r="BZ2224" i="64" a="1"/>
  <c r="BZ2224" i="64" s="1"/>
  <c r="BZ2188" i="64" a="1"/>
  <c r="BZ2188" i="64" s="1"/>
  <c r="BZ2116" i="64" a="1"/>
  <c r="BZ2116" i="64" s="1"/>
  <c r="BY2824" i="64"/>
  <c r="BZ2816" i="64" a="1"/>
  <c r="BZ2816" i="64" s="1"/>
  <c r="BZ2081" i="64" a="1"/>
  <c r="BZ2081" i="64" s="1"/>
  <c r="BZ2850" i="64" a="1"/>
  <c r="BZ2850" i="64" s="1"/>
  <c r="AM136" i="69"/>
  <c r="AM152" i="69"/>
  <c r="AN129" i="69"/>
  <c r="AN132" i="69" s="1"/>
  <c r="AN157" i="69" s="1"/>
  <c r="AM140" i="69"/>
  <c r="AM150" i="69" s="1"/>
  <c r="BZ755" i="64" a="1"/>
  <c r="BZ755" i="64" s="1"/>
  <c r="BZ749" i="64" a="1"/>
  <c r="BZ749" i="64" s="1"/>
  <c r="BZ2456" i="64" a="1"/>
  <c r="BZ2456" i="64" s="1"/>
  <c r="AO117" i="69"/>
  <c r="AO118" i="69" s="1"/>
  <c r="AO125" i="69" s="1"/>
  <c r="BZ2366" i="64" a="1"/>
  <c r="BZ2366" i="64" s="1"/>
  <c r="BZ1746" i="64" a="1"/>
  <c r="BZ1746" i="64" s="1"/>
  <c r="BZ1071" i="64" a="1"/>
  <c r="BZ1071" i="64" s="1"/>
  <c r="BZ288" i="64" a="1"/>
  <c r="BZ288" i="64" s="1"/>
  <c r="BZ234" i="64" a="1"/>
  <c r="BZ234" i="64" s="1"/>
  <c r="BZ44" i="64" a="1"/>
  <c r="BZ44" i="64" s="1"/>
  <c r="BZ219" i="64" a="1"/>
  <c r="BZ219" i="64" s="1"/>
  <c r="BZ218" i="64" a="1"/>
  <c r="BZ218" i="64" s="1"/>
  <c r="BZ235" i="64" a="1"/>
  <c r="BZ235" i="64" s="1"/>
  <c r="BZ1415" i="64" a="1"/>
  <c r="BZ1415" i="64" s="1"/>
  <c r="BZ2055" i="64" a="1"/>
  <c r="BZ2055" i="64" s="1"/>
  <c r="BZ1936" i="64" a="1"/>
  <c r="BZ1936" i="64" s="1"/>
  <c r="BZ1047" i="64" a="1"/>
  <c r="BZ1047" i="64" s="1"/>
  <c r="BZ1938" i="64" a="1"/>
  <c r="BZ1938" i="64" s="1"/>
  <c r="BZ1914" i="64" a="1"/>
  <c r="BZ1914" i="64" s="1"/>
  <c r="BZ1960" i="64" a="1"/>
  <c r="BZ1960" i="64" s="1"/>
  <c r="BZ2377" i="64" a="1"/>
  <c r="BZ2377" i="64" s="1"/>
  <c r="BZ1049" i="64" a="1"/>
  <c r="BZ1049" i="64" s="1"/>
  <c r="BZ2482" i="64" a="1"/>
  <c r="BZ2482" i="64" s="1"/>
  <c r="BZ2053" i="64" a="1"/>
  <c r="BZ2053" i="64" s="1"/>
  <c r="BZ2371" i="64" a="1"/>
  <c r="BZ2371" i="64" s="1"/>
  <c r="BZ2480" i="64" a="1"/>
  <c r="BZ2480"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2457" i="64" a="1"/>
  <c r="BZ1937" i="64" a="1"/>
  <c r="BZ2054" i="64" a="1"/>
  <c r="BZ2370" i="64" a="1"/>
  <c r="BZ2189" i="64" a="1"/>
  <c r="BZ2481" i="64" a="1"/>
  <c r="BZ2225" i="64" a="1"/>
  <c r="BZ1961" i="64" a="1"/>
  <c r="BZ2082" i="64" a="1"/>
  <c r="BZ1747" i="64" a="1"/>
  <c r="BZ1072" i="64" a="1"/>
  <c r="BZ2117" i="64" a="1"/>
  <c r="BZ1416" i="64" a="1"/>
  <c r="BZ636" i="64" l="1"/>
  <c r="BZ640" i="64" s="1"/>
  <c r="CA608" i="64"/>
  <c r="O616" i="64"/>
  <c r="BZ639" i="64"/>
  <c r="AM751" i="64"/>
  <c r="BZ2457" i="64"/>
  <c r="O2457" i="64" s="1"/>
  <c r="BZ1747" i="64"/>
  <c r="O1747" i="64" s="1"/>
  <c r="BZ1416" i="64"/>
  <c r="O1416" i="64" s="1"/>
  <c r="BW910" i="64"/>
  <c r="AH2430" i="64"/>
  <c r="AH2435" i="64" s="1"/>
  <c r="BZ220" i="64"/>
  <c r="BZ2481" i="64"/>
  <c r="BY2125" i="64"/>
  <c r="BZ2117" i="64"/>
  <c r="BZ2189" i="64"/>
  <c r="O2189" i="64" s="1"/>
  <c r="BZ2225" i="64"/>
  <c r="BZ2082" i="64"/>
  <c r="O2082" i="64" s="1"/>
  <c r="BZ2054" i="64"/>
  <c r="BZ1937" i="64"/>
  <c r="O1937" i="64" s="1"/>
  <c r="BZ1961" i="64"/>
  <c r="BZ2370" i="64"/>
  <c r="BZ1072" i="64"/>
  <c r="AM978" i="64"/>
  <c r="BI1418" i="64"/>
  <c r="BH1749" i="64"/>
  <c r="AM159" i="69"/>
  <c r="AM184" i="69" s="1"/>
  <c r="AM187" i="69" s="1"/>
  <c r="AM194" i="69" s="1"/>
  <c r="AM202" i="69" s="1"/>
  <c r="CA235" i="64" a="1"/>
  <c r="CA235" i="64" s="1"/>
  <c r="AF1050" i="64"/>
  <c r="AG1939" i="64"/>
  <c r="BZ2824" i="64"/>
  <c r="O2824" i="64" s="1"/>
  <c r="CA2224" i="64" a="1"/>
  <c r="CA2224" i="64" s="1"/>
  <c r="CA2116" i="64" a="1"/>
  <c r="CA2116" i="64" s="1"/>
  <c r="CA2188" i="64" a="1"/>
  <c r="CA2188" i="64" s="1"/>
  <c r="CA2816" i="64" a="1"/>
  <c r="CA2816" i="64" s="1"/>
  <c r="CA2081" i="64" a="1"/>
  <c r="CA2081" i="64" s="1"/>
  <c r="CA2850" i="64" a="1"/>
  <c r="CA2850" i="64" s="1"/>
  <c r="AN134" i="69"/>
  <c r="AN135" i="69" s="1"/>
  <c r="CA755" i="64" a="1"/>
  <c r="CA755" i="64" s="1"/>
  <c r="CA749" i="64" a="1"/>
  <c r="CA749" i="64" s="1"/>
  <c r="CA2456" i="64" a="1"/>
  <c r="CA2456" i="64" s="1"/>
  <c r="CA2366" i="64" a="1"/>
  <c r="CA2366" i="64" s="1"/>
  <c r="CA1746" i="64" a="1"/>
  <c r="CA1746" i="64" s="1"/>
  <c r="CA1071" i="64" a="1"/>
  <c r="CA1071" i="64" s="1"/>
  <c r="CA234" i="64" a="1"/>
  <c r="CA234" i="64" s="1"/>
  <c r="CA44" i="64" a="1"/>
  <c r="CA44" i="64" s="1"/>
  <c r="CA219" i="64" a="1"/>
  <c r="CA219" i="64" s="1"/>
  <c r="CA288" i="64" a="1"/>
  <c r="CA288" i="64" s="1"/>
  <c r="CA218" i="64" a="1"/>
  <c r="CA218" i="64" s="1"/>
  <c r="CA1415" i="64" a="1"/>
  <c r="CA1415" i="64" s="1"/>
  <c r="CA1936" i="64" a="1"/>
  <c r="CA1936" i="64" s="1"/>
  <c r="CA2053" i="64" a="1"/>
  <c r="CA2053" i="64" s="1"/>
  <c r="CA1938" i="64" a="1"/>
  <c r="CA1938" i="64" s="1"/>
  <c r="CA2482" i="64" a="1"/>
  <c r="CA2482" i="64" s="1"/>
  <c r="CA1914" i="64" a="1"/>
  <c r="CA1914" i="64" s="1"/>
  <c r="CA2480" i="64" a="1"/>
  <c r="CA2480" i="64" s="1"/>
  <c r="CA2055" i="64" a="1"/>
  <c r="CA2055" i="64" s="1"/>
  <c r="CA2377" i="64" a="1"/>
  <c r="CA2377" i="64" s="1"/>
  <c r="CA1049" i="64" a="1"/>
  <c r="CA1049" i="64" s="1"/>
  <c r="CA2371" i="64" a="1"/>
  <c r="CA2371" i="64" s="1"/>
  <c r="CA1047" i="64" a="1"/>
  <c r="CA1047" i="64" s="1"/>
  <c r="CA1960" i="64" a="1"/>
  <c r="CA1960"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AG1048" i="64" a="1"/>
  <c r="CA1072" i="64" a="1"/>
  <c r="CA1937" i="64" a="1"/>
  <c r="CA2370" i="64" a="1"/>
  <c r="CA2082" i="64" a="1"/>
  <c r="CA2481" i="64" a="1"/>
  <c r="CA1416" i="64" a="1"/>
  <c r="CA1747" i="64" a="1"/>
  <c r="CA2054" i="64" a="1"/>
  <c r="CA2189" i="64" a="1"/>
  <c r="CA1961" i="64" a="1"/>
  <c r="CA2225" i="64" a="1"/>
  <c r="CA2117" i="64" a="1"/>
  <c r="CA2457" i="64" a="1"/>
  <c r="CD24" i="861" l="1"/>
  <c r="BZ641" i="64"/>
  <c r="BZ642" i="64" s="1"/>
  <c r="CA609" i="64"/>
  <c r="AM756" i="64"/>
  <c r="AN747" i="64"/>
  <c r="AN750" i="64" s="1"/>
  <c r="AM752" i="64"/>
  <c r="CA2457" i="64"/>
  <c r="CA1747" i="64"/>
  <c r="CA1416" i="64"/>
  <c r="BW912" i="64"/>
  <c r="BW902" i="64" s="1"/>
  <c r="BW904" i="64" s="1"/>
  <c r="AI2425" i="64"/>
  <c r="AI2429" i="64" s="1"/>
  <c r="AI2430" i="64" s="1"/>
  <c r="AI2431" i="64" s="1"/>
  <c r="AH2431" i="64"/>
  <c r="CA220" i="64"/>
  <c r="CA2481" i="64"/>
  <c r="BZ2125" i="64"/>
  <c r="O2125" i="64" s="1"/>
  <c r="CA2189" i="64"/>
  <c r="CA2117" i="64"/>
  <c r="CA2225" i="64"/>
  <c r="CA2054" i="64"/>
  <c r="CA2082" i="64"/>
  <c r="CA1937" i="64"/>
  <c r="CA1961" i="64"/>
  <c r="CA2370" i="64"/>
  <c r="CA1072" i="64"/>
  <c r="AN976" i="64"/>
  <c r="AN974" i="64" s="1"/>
  <c r="AO973" i="64"/>
  <c r="BJ1418" i="64"/>
  <c r="AG1048" i="64"/>
  <c r="AH2483" i="64"/>
  <c r="AI1915" i="64"/>
  <c r="AN183" i="69"/>
  <c r="AN186" i="69" s="1"/>
  <c r="AM188" i="69"/>
  <c r="AM162" i="69"/>
  <c r="AM167" i="69" s="1"/>
  <c r="AM192" i="69"/>
  <c r="AM200" i="69" s="1"/>
  <c r="CB235" i="64" a="1"/>
  <c r="CB235" i="64" s="1"/>
  <c r="AL2459" i="64"/>
  <c r="AN2372" i="64"/>
  <c r="AF2056" i="64"/>
  <c r="CA2824" i="64"/>
  <c r="CB2224" i="64" a="1"/>
  <c r="CB2224" i="64" s="1"/>
  <c r="CB2188" i="64" a="1"/>
  <c r="CB2188" i="64" s="1"/>
  <c r="CB2116" i="64" a="1"/>
  <c r="CB2116" i="64" s="1"/>
  <c r="CB2816" i="64" a="1"/>
  <c r="CB2816" i="64" s="1"/>
  <c r="CB2081" i="64" a="1"/>
  <c r="CB2081" i="64" s="1"/>
  <c r="CB2850" i="64" a="1"/>
  <c r="CB2850" i="64" s="1"/>
  <c r="CB755" i="64" a="1"/>
  <c r="CB755" i="64" s="1"/>
  <c r="CB749" i="64" a="1"/>
  <c r="CB749" i="64" s="1"/>
  <c r="AN136" i="69"/>
  <c r="AN140" i="69"/>
  <c r="AN150" i="69" s="1"/>
  <c r="AN142" i="69"/>
  <c r="AO129" i="69"/>
  <c r="CB2456" i="64" a="1"/>
  <c r="CB2456" i="64" s="1"/>
  <c r="CB2366" i="64" a="1"/>
  <c r="CB2366" i="64" s="1"/>
  <c r="CB1746" i="64" a="1"/>
  <c r="CB1746" i="64" s="1"/>
  <c r="AP117" i="69"/>
  <c r="AP118" i="69" s="1"/>
  <c r="AP119" i="69" s="1"/>
  <c r="CB1071" i="64" a="1"/>
  <c r="CB1071" i="64" s="1"/>
  <c r="CB234" i="64" a="1"/>
  <c r="CB234" i="64" s="1"/>
  <c r="CB219" i="64" a="1"/>
  <c r="CB219" i="64" s="1"/>
  <c r="CB288" i="64" a="1"/>
  <c r="CB288" i="64" s="1"/>
  <c r="CB44" i="64" a="1"/>
  <c r="CB44" i="64" s="1"/>
  <c r="CB218" i="64" a="1"/>
  <c r="CB218" i="64" s="1"/>
  <c r="CB1415" i="64" a="1"/>
  <c r="CB1415" i="64" s="1"/>
  <c r="CB1047" i="64" a="1"/>
  <c r="CB1047" i="64" s="1"/>
  <c r="CB2482" i="64" a="1"/>
  <c r="CB2482" i="64" s="1"/>
  <c r="CB1049" i="64" a="1"/>
  <c r="CB1049" i="64" s="1"/>
  <c r="CB1938" i="64" a="1"/>
  <c r="CB1938" i="64" s="1"/>
  <c r="CB1914" i="64" a="1"/>
  <c r="CB1914" i="64" s="1"/>
  <c r="CB2480" i="64" a="1"/>
  <c r="CB2480" i="64" s="1"/>
  <c r="CB2055" i="64" a="1"/>
  <c r="CB2055" i="64" s="1"/>
  <c r="CB1960" i="64" a="1"/>
  <c r="CB1960" i="64" s="1"/>
  <c r="CB2371" i="64" a="1"/>
  <c r="CB2371" i="64" s="1"/>
  <c r="CB2053" i="64" a="1"/>
  <c r="CB2053" i="64" s="1"/>
  <c r="CB1936" i="64" a="1"/>
  <c r="CB1936" i="64" s="1"/>
  <c r="CB2377" i="64" a="1"/>
  <c r="CB2377"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2054" i="64" a="1"/>
  <c r="CB1961" i="64" a="1"/>
  <c r="CB2370" i="64" a="1"/>
  <c r="CB1747" i="64" a="1"/>
  <c r="CB2189" i="64" a="1"/>
  <c r="CB1937" i="64" a="1"/>
  <c r="CB2481" i="64" a="1"/>
  <c r="CB2457" i="64" a="1"/>
  <c r="CB2082" i="64" a="1"/>
  <c r="CB1072" i="64" a="1"/>
  <c r="CB2225" i="64" a="1"/>
  <c r="CB2117" i="64" a="1"/>
  <c r="CB1416" i="64" a="1"/>
  <c r="CA632" i="64" l="1"/>
  <c r="CA618" i="64"/>
  <c r="CA622" i="64" s="1"/>
  <c r="CA616" i="64"/>
  <c r="CA626" i="64" s="1"/>
  <c r="AN751" i="64"/>
  <c r="CB2457" i="64"/>
  <c r="CB1747" i="64"/>
  <c r="CB1416" i="64"/>
  <c r="BW913" i="64"/>
  <c r="BW918" i="64" s="1"/>
  <c r="BW905" i="64"/>
  <c r="AI2435" i="64"/>
  <c r="AJ2425" i="64"/>
  <c r="AJ2429" i="64" s="1"/>
  <c r="AJ2430" i="64" s="1"/>
  <c r="CB220" i="64"/>
  <c r="CB2481" i="64"/>
  <c r="CA2125" i="64"/>
  <c r="CB2117" i="64"/>
  <c r="CB2189" i="64"/>
  <c r="CB2054" i="64"/>
  <c r="CB2225" i="64"/>
  <c r="CB2082" i="64"/>
  <c r="CB1937" i="64"/>
  <c r="CB1961" i="64"/>
  <c r="CB2370" i="64"/>
  <c r="CB1072" i="64"/>
  <c r="AN978" i="64"/>
  <c r="BK1418" i="64"/>
  <c r="BI1749" i="64"/>
  <c r="BJ1749" i="64"/>
  <c r="AM198" i="69"/>
  <c r="AN156" i="69"/>
  <c r="AN161" i="69" s="1"/>
  <c r="AM169" i="69"/>
  <c r="AM179" i="69" s="1"/>
  <c r="AM163" i="69"/>
  <c r="AG1050" i="64"/>
  <c r="CC235" i="64" a="1"/>
  <c r="CC235" i="64" s="1"/>
  <c r="AH1939" i="64"/>
  <c r="CB2824" i="64"/>
  <c r="CC2224" i="64" a="1"/>
  <c r="CC2224" i="64" s="1"/>
  <c r="CC2188" i="64" a="1"/>
  <c r="CC2188" i="64" s="1"/>
  <c r="CC2116" i="64" a="1"/>
  <c r="CC2116" i="64" s="1"/>
  <c r="CD2224" i="64" a="1"/>
  <c r="CD2224" i="64" s="1"/>
  <c r="CD2188" i="64" a="1"/>
  <c r="CD2188" i="64" s="1"/>
  <c r="CD2116" i="64" a="1"/>
  <c r="CD2116" i="64" s="1"/>
  <c r="CC2816" i="64" a="1"/>
  <c r="CC2816" i="64" s="1"/>
  <c r="CC2081" i="64" a="1"/>
  <c r="CC2081" i="64" s="1"/>
  <c r="CD2816" i="64" a="1"/>
  <c r="CD2816" i="64" s="1"/>
  <c r="CD2081" i="64" a="1"/>
  <c r="CD2081" i="64" s="1"/>
  <c r="CC2850" i="64" a="1"/>
  <c r="CC2850" i="64" s="1"/>
  <c r="CD2850" i="64" a="1"/>
  <c r="CD2850" i="64" s="1"/>
  <c r="CD1049" i="64" a="1"/>
  <c r="CD1049" i="64" s="1"/>
  <c r="CD749" i="64" a="1"/>
  <c r="CD749" i="64" s="1"/>
  <c r="CD1047" i="64" a="1"/>
  <c r="CD1047" i="64" s="1"/>
  <c r="CD755" i="64" a="1"/>
  <c r="CD755" i="64" s="1"/>
  <c r="CD2456" i="64" a="1"/>
  <c r="CD2456" i="64" s="1"/>
  <c r="CD1914" i="64" a="1"/>
  <c r="CD1914" i="64" s="1"/>
  <c r="CD1071" i="64" a="1"/>
  <c r="CD1071" i="64" s="1"/>
  <c r="CD44" i="64" a="1"/>
  <c r="CD44" i="64" s="1"/>
  <c r="CD2480" i="64" a="1"/>
  <c r="CD2480" i="64" s="1"/>
  <c r="CD1415" i="64" a="1"/>
  <c r="CD1415" i="64" s="1"/>
  <c r="CD2053" i="64" a="1"/>
  <c r="CD2053" i="64" s="1"/>
  <c r="CD1938" i="64" a="1"/>
  <c r="CD1938" i="64" s="1"/>
  <c r="CD234" i="64" a="1"/>
  <c r="CD234" i="64" s="1"/>
  <c r="CD1936" i="64" a="1"/>
  <c r="CD1936" i="64" s="1"/>
  <c r="CD219" i="64" a="1"/>
  <c r="CD219" i="64" s="1"/>
  <c r="CD2366" i="64" a="1"/>
  <c r="CD2366" i="64" s="1"/>
  <c r="CD1960" i="64" a="1"/>
  <c r="CD1960" i="64" s="1"/>
  <c r="CD2482" i="64" a="1"/>
  <c r="CD2482" i="64" s="1"/>
  <c r="CD1746" i="64" a="1"/>
  <c r="CD1746" i="64" s="1"/>
  <c r="CD2055" i="64" a="1"/>
  <c r="CD2055" i="64" s="1"/>
  <c r="CD2377" i="64" a="1"/>
  <c r="CD2377" i="64" s="1"/>
  <c r="CD218" i="64" a="1"/>
  <c r="CD218" i="64" s="1"/>
  <c r="CD2371" i="64" a="1"/>
  <c r="CD2371" i="64" s="1"/>
  <c r="CD288" i="64" a="1"/>
  <c r="CD288" i="64" s="1"/>
  <c r="AM173" i="69"/>
  <c r="AM175" i="69" s="1"/>
  <c r="AM177" i="69"/>
  <c r="CC755" i="64" a="1"/>
  <c r="CC755" i="64" s="1"/>
  <c r="CC749" i="64" a="1"/>
  <c r="CC749" i="64" s="1"/>
  <c r="AO134" i="69"/>
  <c r="AO132" i="69"/>
  <c r="AO157" i="69" s="1"/>
  <c r="AN152" i="69"/>
  <c r="AN146" i="69"/>
  <c r="AN148" i="69" s="1"/>
  <c r="CC2456" i="64" a="1"/>
  <c r="CC2456" i="64" s="1"/>
  <c r="CC2366" i="64" a="1"/>
  <c r="CC2366" i="64" s="1"/>
  <c r="CC1746" i="64" a="1"/>
  <c r="CC1746" i="64" s="1"/>
  <c r="CC1071" i="64" a="1"/>
  <c r="CC1071" i="64" s="1"/>
  <c r="CC288" i="64" a="1"/>
  <c r="CC288" i="64" s="1"/>
  <c r="CC219" i="64" a="1"/>
  <c r="CC219" i="64" s="1"/>
  <c r="CC234" i="64" a="1"/>
  <c r="CC234" i="64" s="1"/>
  <c r="CC44" i="64" a="1"/>
  <c r="CC44" i="64" s="1"/>
  <c r="CC218" i="64" a="1"/>
  <c r="CC218" i="64" s="1"/>
  <c r="CC1415" i="64" a="1"/>
  <c r="CC1415" i="64" s="1"/>
  <c r="CC2055" i="64" a="1"/>
  <c r="CC2055" i="64" s="1"/>
  <c r="CC1938" i="64" a="1"/>
  <c r="CC1938" i="64" s="1"/>
  <c r="CC2377" i="64" a="1"/>
  <c r="CC2377" i="64" s="1"/>
  <c r="CC1047" i="64" a="1"/>
  <c r="CC1047" i="64" s="1"/>
  <c r="CC2053" i="64" a="1"/>
  <c r="CC2053" i="64" s="1"/>
  <c r="CC1960" i="64" a="1"/>
  <c r="CC1960" i="64" s="1"/>
  <c r="CC1049" i="64" a="1"/>
  <c r="CC1049" i="64" s="1"/>
  <c r="CC2482" i="64" a="1"/>
  <c r="CC2482" i="64" s="1"/>
  <c r="CC1914" i="64" a="1"/>
  <c r="CC1914" i="64" s="1"/>
  <c r="CC2480" i="64" a="1"/>
  <c r="CC2480" i="64" s="1"/>
  <c r="CC1936" i="64" a="1"/>
  <c r="CC1936" i="64" s="1"/>
  <c r="CC2371" i="64" a="1"/>
  <c r="CC2371"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C1937" i="64" a="1"/>
  <c r="CD1937" i="64" a="1"/>
  <c r="CC2082" i="64" a="1"/>
  <c r="AH1048" i="64" a="1"/>
  <c r="CD2189" i="64" a="1"/>
  <c r="CC2117" i="64" a="1"/>
  <c r="CC2370" i="64" a="1"/>
  <c r="CD2117" i="64" a="1"/>
  <c r="CC1072" i="64" a="1"/>
  <c r="CD2082" i="64" a="1"/>
  <c r="CD2370" i="64" a="1"/>
  <c r="CC2481" i="64" a="1"/>
  <c r="CC1416" i="64" a="1"/>
  <c r="CC1747" i="64" a="1"/>
  <c r="CD2481" i="64" a="1"/>
  <c r="CC2189" i="64" a="1"/>
  <c r="CD2225" i="64" a="1"/>
  <c r="CD1072" i="64" a="1"/>
  <c r="CC2054" i="64" a="1"/>
  <c r="CD2054" i="64" a="1"/>
  <c r="CC2225" i="64" a="1"/>
  <c r="CC2457" i="64" a="1"/>
  <c r="CC1961" i="64" a="1"/>
  <c r="CD1961" i="64" a="1"/>
  <c r="CA628" i="64" l="1"/>
  <c r="CA639" i="64" s="1"/>
  <c r="CA636" i="64"/>
  <c r="CA640" i="64" s="1"/>
  <c r="CB608" i="64"/>
  <c r="AN756" i="64"/>
  <c r="AN752" i="64"/>
  <c r="AO747" i="64"/>
  <c r="AO750" i="64" s="1"/>
  <c r="CC2457" i="64"/>
  <c r="CC1747" i="64"/>
  <c r="CC1416" i="64"/>
  <c r="BW914" i="64"/>
  <c r="BX909" i="64"/>
  <c r="BW906" i="64"/>
  <c r="BX898" i="64"/>
  <c r="CD220" i="64"/>
  <c r="CC220" i="64"/>
  <c r="CC2481" i="64"/>
  <c r="CD2481" i="64"/>
  <c r="CB2125" i="64"/>
  <c r="CD2082" i="64"/>
  <c r="CC2117" i="64"/>
  <c r="CC2189" i="64"/>
  <c r="CC2082" i="64"/>
  <c r="CC2225" i="64"/>
  <c r="CD2054" i="64"/>
  <c r="CC2054" i="64"/>
  <c r="CD2117" i="64"/>
  <c r="CD2189" i="64"/>
  <c r="CD2225" i="64"/>
  <c r="CD1937" i="64"/>
  <c r="CC1937" i="64"/>
  <c r="CC1961" i="64"/>
  <c r="CD1961" i="64"/>
  <c r="CD2370" i="64"/>
  <c r="CC2370" i="64"/>
  <c r="CC1072" i="64"/>
  <c r="CD1072" i="64"/>
  <c r="AP973" i="64"/>
  <c r="AO976" i="64"/>
  <c r="AJ2431" i="64"/>
  <c r="AJ2435" i="64"/>
  <c r="AK2425" i="64"/>
  <c r="BL1418" i="64"/>
  <c r="BK1749" i="64"/>
  <c r="AH1048" i="64"/>
  <c r="AI2483" i="64"/>
  <c r="AJ1915" i="64"/>
  <c r="AN159" i="69"/>
  <c r="AN184" i="69" s="1"/>
  <c r="AN187" i="69" s="1"/>
  <c r="AN188" i="69" s="1"/>
  <c r="AM2459" i="64"/>
  <c r="AO2372" i="64"/>
  <c r="AG2056" i="64"/>
  <c r="CD235" i="64" a="1"/>
  <c r="CD235" i="64" s="1"/>
  <c r="CC2824" i="64"/>
  <c r="CE2816" i="64" a="1"/>
  <c r="CE2816" i="64" s="1"/>
  <c r="CE1746" i="64" a="1"/>
  <c r="CE1746" i="64" s="1"/>
  <c r="CE1049" i="64" a="1"/>
  <c r="CE1049" i="64" s="1"/>
  <c r="AO135" i="69"/>
  <c r="AP129" i="69" s="1"/>
  <c r="AQ117" i="69"/>
  <c r="AQ118" i="69" s="1"/>
  <c r="AQ119" i="69" s="1"/>
  <c r="BZ98" i="69"/>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1416" i="64" a="1"/>
  <c r="CD1747" i="64" a="1"/>
  <c r="CD2457" i="64" a="1"/>
  <c r="CE24" i="861" l="1"/>
  <c r="CA641" i="64"/>
  <c r="CB609" i="64"/>
  <c r="AO751" i="64"/>
  <c r="CD2457" i="64"/>
  <c r="CD1747" i="64"/>
  <c r="CD1416" i="64"/>
  <c r="BX901" i="64"/>
  <c r="CC2125" i="64"/>
  <c r="CD2125" i="64" s="1"/>
  <c r="AK2429" i="64"/>
  <c r="AK2430" i="64" s="1"/>
  <c r="AK2431" i="64" s="1"/>
  <c r="AO974" i="64"/>
  <c r="BM1418" i="64"/>
  <c r="BL1749" i="64"/>
  <c r="AN194" i="69"/>
  <c r="AN202" i="69" s="1"/>
  <c r="AN192" i="69"/>
  <c r="AN200" i="69" s="1"/>
  <c r="AO183" i="69"/>
  <c r="AO186" i="69" s="1"/>
  <c r="AN162" i="69"/>
  <c r="AO156" i="69" s="1"/>
  <c r="AO159" i="69" s="1"/>
  <c r="AO184" i="69" s="1"/>
  <c r="AH1050" i="64"/>
  <c r="AI1939" i="64"/>
  <c r="CD2824" i="64"/>
  <c r="CE2824" i="64" s="1"/>
  <c r="CE235" i="64" a="1"/>
  <c r="CE235" i="64" s="1"/>
  <c r="CE2377" i="64" a="1"/>
  <c r="CE2377" i="64" s="1"/>
  <c r="CE219" i="64" a="1"/>
  <c r="CE219" i="64" s="1"/>
  <c r="CE2482" i="64" a="1"/>
  <c r="CE2482" i="64" s="1"/>
  <c r="CE1047" i="64" a="1"/>
  <c r="CE1047" i="64" s="1"/>
  <c r="CE2224" i="64" a="1"/>
  <c r="CE2224" i="64" s="1"/>
  <c r="CE2456" i="64" a="1"/>
  <c r="CE2456" i="64" s="1"/>
  <c r="CE2366" i="64" a="1"/>
  <c r="CE2366" i="64" s="1"/>
  <c r="CE1415" i="64" a="1"/>
  <c r="CE1415" i="64" s="1"/>
  <c r="CE1938" i="64" a="1"/>
  <c r="CE1938" i="64" s="1"/>
  <c r="CE1914" i="64" a="1"/>
  <c r="CE1914" i="64" s="1"/>
  <c r="CE1071" i="64" a="1"/>
  <c r="CE1071" i="64" s="1"/>
  <c r="CE218" i="64" a="1"/>
  <c r="CE218" i="64" s="1"/>
  <c r="CE234" i="64" a="1"/>
  <c r="CE234" i="64" s="1"/>
  <c r="CE2188" i="64" a="1"/>
  <c r="CE2188" i="64" s="1"/>
  <c r="CE2055" i="64" a="1"/>
  <c r="CE2055" i="64" s="1"/>
  <c r="CE288" i="64" a="1"/>
  <c r="CE288" i="64" s="1"/>
  <c r="CE44" i="64" a="1"/>
  <c r="CE44" i="64" s="1"/>
  <c r="CE749" i="64" a="1"/>
  <c r="CE749" i="64" s="1"/>
  <c r="CE2081" i="64" a="1"/>
  <c r="CE2081" i="64" s="1"/>
  <c r="CE1936" i="64" a="1"/>
  <c r="CE1936" i="64" s="1"/>
  <c r="CE2850" i="64" a="1"/>
  <c r="CE2850" i="64" s="1"/>
  <c r="CE2371" i="64" a="1"/>
  <c r="CE2371" i="64" s="1"/>
  <c r="CE755" i="64" a="1"/>
  <c r="CE755" i="64" s="1"/>
  <c r="CE2053" i="64" a="1"/>
  <c r="CE2053" i="64" s="1"/>
  <c r="CE2480" i="64" a="1"/>
  <c r="CE2480" i="64" s="1"/>
  <c r="CE1960" i="64" a="1"/>
  <c r="CE1960" i="64" s="1"/>
  <c r="CE2116" i="64" a="1"/>
  <c r="CE2116" i="64" s="1"/>
  <c r="AO136" i="69"/>
  <c r="AO140" i="69"/>
  <c r="AO150" i="69" s="1"/>
  <c r="AO142" i="69"/>
  <c r="AO152" i="69" s="1"/>
  <c r="AP134" i="69"/>
  <c r="AP132" i="69"/>
  <c r="AP157" i="69"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747" i="64" a="1"/>
  <c r="CE2189" i="64" a="1"/>
  <c r="CE2054" i="64" a="1"/>
  <c r="CE2481" i="64" a="1"/>
  <c r="CE1072" i="64" a="1"/>
  <c r="CE1937" i="64" a="1"/>
  <c r="CE2370" i="64" a="1"/>
  <c r="AI1048" i="64" a="1"/>
  <c r="CE1416" i="64" a="1"/>
  <c r="CE2225" i="64" a="1"/>
  <c r="CE2117" i="64" a="1"/>
  <c r="CE2082" i="64" a="1"/>
  <c r="CE1961" i="64" a="1"/>
  <c r="CE2457" i="64" a="1"/>
  <c r="CB632" i="64" l="1"/>
  <c r="CB618" i="64"/>
  <c r="CB622" i="64" s="1"/>
  <c r="CA642" i="64"/>
  <c r="CB616" i="64"/>
  <c r="CB626" i="64" s="1"/>
  <c r="AO756" i="64"/>
  <c r="AO752" i="64"/>
  <c r="AP747" i="64"/>
  <c r="AP750" i="64" s="1"/>
  <c r="CE2457" i="64"/>
  <c r="CE1747" i="64"/>
  <c r="CE1416" i="64"/>
  <c r="BX910" i="64"/>
  <c r="CE220" i="64"/>
  <c r="CE2481" i="64"/>
  <c r="CE2082" i="64"/>
  <c r="CE2054" i="64"/>
  <c r="CE2117" i="64"/>
  <c r="CE2189" i="64"/>
  <c r="CE2225" i="64"/>
  <c r="CE1937" i="64"/>
  <c r="CE1961" i="64"/>
  <c r="CE2370" i="64"/>
  <c r="CE1072" i="64"/>
  <c r="AO978" i="64"/>
  <c r="AP976" i="64"/>
  <c r="AL2425" i="64"/>
  <c r="AK2435" i="64"/>
  <c r="BN1418" i="64"/>
  <c r="BM1749" i="64"/>
  <c r="AI1048" i="64"/>
  <c r="AJ2483" i="64"/>
  <c r="AK1915" i="64"/>
  <c r="AN167" i="69"/>
  <c r="AN177" i="69" s="1"/>
  <c r="AO161" i="69"/>
  <c r="AO162" i="69" s="1"/>
  <c r="AO167" i="69" s="1"/>
  <c r="AO177" i="69" s="1"/>
  <c r="AN163" i="69"/>
  <c r="AO187" i="69"/>
  <c r="AO194" i="69" s="1"/>
  <c r="AO202" i="69" s="1"/>
  <c r="AN169" i="69"/>
  <c r="AN179" i="69" s="1"/>
  <c r="AN198" i="69"/>
  <c r="CF235" i="64" a="1"/>
  <c r="CF235" i="64" s="1"/>
  <c r="AP2372" i="64"/>
  <c r="AN2459" i="64"/>
  <c r="AH2056" i="64"/>
  <c r="CF2377" i="64" a="1"/>
  <c r="CF2377" i="64" s="1"/>
  <c r="CF1938" i="64" a="1"/>
  <c r="CF1938" i="64" s="1"/>
  <c r="CF2366" i="64" a="1"/>
  <c r="CF2366" i="64" s="1"/>
  <c r="CF749" i="64" a="1"/>
  <c r="CF749" i="64" s="1"/>
  <c r="CF234" i="64" a="1"/>
  <c r="CF234" i="64" s="1"/>
  <c r="CF2116" i="64" a="1"/>
  <c r="CF2116" i="64" s="1"/>
  <c r="CF2053" i="64" a="1"/>
  <c r="CF2053" i="64" s="1"/>
  <c r="CF1415" i="64" a="1"/>
  <c r="CF1415" i="64" s="1"/>
  <c r="CF2224" i="64" a="1"/>
  <c r="CF2224" i="64" s="1"/>
  <c r="CF218" i="64" a="1"/>
  <c r="CF218" i="64" s="1"/>
  <c r="CF755" i="64" a="1"/>
  <c r="CF755" i="64" s="1"/>
  <c r="CF1746" i="64" a="1"/>
  <c r="CF1746" i="64" s="1"/>
  <c r="CF2081" i="64" a="1"/>
  <c r="CF2081" i="64" s="1"/>
  <c r="CF2188" i="64" a="1"/>
  <c r="CF2188" i="64" s="1"/>
  <c r="CF1960" i="64" a="1"/>
  <c r="CF1960" i="64" s="1"/>
  <c r="CF2816" i="64" a="1"/>
  <c r="CF2816" i="64" s="1"/>
  <c r="CF1936" i="64" a="1"/>
  <c r="CF1936" i="64" s="1"/>
  <c r="CF2480" i="64" a="1"/>
  <c r="CF2480" i="64" s="1"/>
  <c r="CF219" i="64" a="1"/>
  <c r="CF219" i="64" s="1"/>
  <c r="CF288" i="64" a="1"/>
  <c r="CF288" i="64" s="1"/>
  <c r="CF1047" i="64" a="1"/>
  <c r="CF1047" i="64" s="1"/>
  <c r="CF1914" i="64" a="1"/>
  <c r="CF1914" i="64" s="1"/>
  <c r="CF2371" i="64" a="1"/>
  <c r="CF2371" i="64" s="1"/>
  <c r="CF1071" i="64" a="1"/>
  <c r="CF1071" i="64" s="1"/>
  <c r="CF1049" i="64" a="1"/>
  <c r="CF1049" i="64" s="1"/>
  <c r="CF44" i="64" a="1"/>
  <c r="CF44" i="64" s="1"/>
  <c r="CF2055" i="64" a="1"/>
  <c r="CF2055" i="64" s="1"/>
  <c r="CF2850" i="64" a="1"/>
  <c r="CF2850" i="64" s="1"/>
  <c r="CF2482" i="64" a="1"/>
  <c r="CF2482" i="64" s="1"/>
  <c r="CF2456" i="64" a="1"/>
  <c r="CF2456" i="64" s="1"/>
  <c r="CG2456" i="64" a="1"/>
  <c r="CG2456" i="64" s="1"/>
  <c r="CG2482" i="64" a="1"/>
  <c r="CG2482" i="64" s="1"/>
  <c r="AP135" i="69"/>
  <c r="AP136" i="69" s="1"/>
  <c r="AO146" i="69"/>
  <c r="AO148" i="69" s="1"/>
  <c r="AR117" i="69"/>
  <c r="AR118" i="69" s="1"/>
  <c r="AS112" i="69" s="1"/>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2189" i="64" a="1"/>
  <c r="CF2054" i="64" a="1"/>
  <c r="CF2370" i="64" a="1"/>
  <c r="CF2481" i="64" a="1"/>
  <c r="CF2082" i="64" a="1"/>
  <c r="CF2225" i="64" a="1"/>
  <c r="CF1747" i="64" a="1"/>
  <c r="CF1937" i="64" a="1"/>
  <c r="CF1416" i="64" a="1"/>
  <c r="CF1072" i="64" a="1"/>
  <c r="CF2457" i="64" a="1"/>
  <c r="CF1961" i="64" a="1"/>
  <c r="CF2117" i="64" a="1"/>
  <c r="CF24" i="861" l="1"/>
  <c r="CB628" i="64"/>
  <c r="CB639" i="64" s="1"/>
  <c r="CB636" i="64"/>
  <c r="CB640" i="64" s="1"/>
  <c r="CC608" i="64"/>
  <c r="AP751" i="64"/>
  <c r="CF2457" i="64"/>
  <c r="CF1747" i="64"/>
  <c r="CF1416" i="64"/>
  <c r="BX912" i="64"/>
  <c r="BX902" i="64" s="1"/>
  <c r="BX904" i="64" s="1"/>
  <c r="CE2125" i="64"/>
  <c r="CF220" i="64"/>
  <c r="CF2481" i="64"/>
  <c r="CF2225" i="64"/>
  <c r="CF2054" i="64"/>
  <c r="CF2189" i="64"/>
  <c r="CF2117" i="64"/>
  <c r="CF2082" i="64"/>
  <c r="CF1937" i="64"/>
  <c r="CF1961" i="64"/>
  <c r="CF2370" i="64"/>
  <c r="CF1072" i="64"/>
  <c r="AL2429" i="64"/>
  <c r="AL2430" i="64" s="1"/>
  <c r="AL2431" i="64" s="1"/>
  <c r="M973" i="64"/>
  <c r="AQ973" i="64"/>
  <c r="AP974" i="64"/>
  <c r="BO1418" i="64"/>
  <c r="BN1749" i="64"/>
  <c r="AN173" i="69"/>
  <c r="AN175" i="69" s="1"/>
  <c r="AO192" i="69"/>
  <c r="AO200" i="69" s="1"/>
  <c r="AO188" i="69"/>
  <c r="AP183" i="69"/>
  <c r="AP186" i="69" s="1"/>
  <c r="AJ1939" i="64"/>
  <c r="AI1050" i="64"/>
  <c r="CG235" i="64" a="1"/>
  <c r="CG235" i="64" s="1"/>
  <c r="CF2824" i="64"/>
  <c r="CG2224" i="64" a="1"/>
  <c r="CG2224" i="64" s="1"/>
  <c r="CG1047" i="64" a="1"/>
  <c r="CG1047" i="64" s="1"/>
  <c r="CG1938" i="64" a="1"/>
  <c r="CG1938" i="64" s="1"/>
  <c r="CG2055" i="64" a="1"/>
  <c r="CG2055" i="64" s="1"/>
  <c r="CG2053" i="64" a="1"/>
  <c r="CG2053" i="64" s="1"/>
  <c r="CG1746" i="64" a="1"/>
  <c r="CG1746" i="64" s="1"/>
  <c r="CG234" i="64" a="1"/>
  <c r="CG234" i="64" s="1"/>
  <c r="CG2371" i="64" a="1"/>
  <c r="CG2371" i="64" s="1"/>
  <c r="CG749" i="64" a="1"/>
  <c r="CG749" i="64" s="1"/>
  <c r="CG1071" i="64" a="1"/>
  <c r="CG1071" i="64" s="1"/>
  <c r="CG218" i="64" a="1"/>
  <c r="CG218" i="64" s="1"/>
  <c r="CG2366" i="64" a="1"/>
  <c r="CG2366" i="64" s="1"/>
  <c r="CG44" i="64" a="1"/>
  <c r="CG44" i="64" s="1"/>
  <c r="CG2850" i="64" a="1"/>
  <c r="CG2850" i="64" s="1"/>
  <c r="CG2116" i="64" a="1"/>
  <c r="CG2116" i="64" s="1"/>
  <c r="CG1914" i="64" a="1"/>
  <c r="CG1914" i="64" s="1"/>
  <c r="CG288" i="64" a="1"/>
  <c r="CG288" i="64" s="1"/>
  <c r="CG1049" i="64" a="1"/>
  <c r="CG1049" i="64" s="1"/>
  <c r="CG2480" i="64" a="1"/>
  <c r="CG2480" i="64" s="1"/>
  <c r="CG2081" i="64" a="1"/>
  <c r="CG2081" i="64" s="1"/>
  <c r="CG219" i="64" a="1"/>
  <c r="CG219" i="64" s="1"/>
  <c r="CG2377" i="64" a="1"/>
  <c r="CG2377" i="64" s="1"/>
  <c r="CG1960" i="64" a="1"/>
  <c r="CG1960" i="64" s="1"/>
  <c r="CG2816" i="64" a="1"/>
  <c r="CG2816" i="64" s="1"/>
  <c r="CG1415" i="64" a="1"/>
  <c r="CG1415" i="64" s="1"/>
  <c r="CG755" i="64" a="1"/>
  <c r="CG755" i="64" s="1"/>
  <c r="CG1936" i="64" a="1"/>
  <c r="CG1936" i="64" s="1"/>
  <c r="CG2188" i="64" a="1"/>
  <c r="CG2188" i="64" s="1"/>
  <c r="AO169" i="69"/>
  <c r="AO179" i="69" s="1"/>
  <c r="CH1960" i="64" a="1"/>
  <c r="CH1960" i="64" s="1"/>
  <c r="AP156" i="69"/>
  <c r="AP161" i="69" s="1"/>
  <c r="AQ129" i="69"/>
  <c r="AQ134" i="69" s="1"/>
  <c r="AO173" i="69"/>
  <c r="AO175" i="69" s="1"/>
  <c r="AO163" i="69"/>
  <c r="AP142" i="69"/>
  <c r="AP152" i="69" s="1"/>
  <c r="AP140" i="69"/>
  <c r="AP150" i="69" s="1"/>
  <c r="CB207" i="69"/>
  <c r="CB209" i="69" s="1"/>
  <c r="CB219" i="69"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AJ1048" i="64" a="1"/>
  <c r="CH1961" i="64" a="1"/>
  <c r="CG2457" i="64" a="1"/>
  <c r="CG1937" i="64" a="1"/>
  <c r="CG2082" i="64" a="1"/>
  <c r="CG2054" i="64" a="1"/>
  <c r="CG2117" i="64" a="1"/>
  <c r="CG2481" i="64" a="1"/>
  <c r="CG2370" i="64" a="1"/>
  <c r="CG2225" i="64" a="1"/>
  <c r="CG2189" i="64" a="1"/>
  <c r="CG1747" i="64" a="1"/>
  <c r="CG1961" i="64" a="1"/>
  <c r="CG1072" i="64" a="1"/>
  <c r="CG1416" i="64" a="1"/>
  <c r="CB641" i="64" l="1"/>
  <c r="CC609" i="64"/>
  <c r="AP756" i="64"/>
  <c r="AP752" i="64"/>
  <c r="AQ747" i="64"/>
  <c r="AQ750" i="64" s="1"/>
  <c r="CG2457" i="64"/>
  <c r="CG1747" i="64"/>
  <c r="CG1416" i="64"/>
  <c r="BX913" i="64"/>
  <c r="BX918" i="64" s="1"/>
  <c r="BX905" i="64"/>
  <c r="CF2125" i="64"/>
  <c r="CG220" i="64"/>
  <c r="CG2481" i="64"/>
  <c r="CG2082" i="64"/>
  <c r="CG2225" i="64"/>
  <c r="CG2189" i="64"/>
  <c r="CG2117" i="64"/>
  <c r="CG2054" i="64"/>
  <c r="CG1937" i="64"/>
  <c r="CH1961" i="64"/>
  <c r="CG1961" i="64"/>
  <c r="CG2370" i="64"/>
  <c r="CG1072" i="64"/>
  <c r="AP978" i="64"/>
  <c r="AQ976" i="64"/>
  <c r="AR973" i="64"/>
  <c r="AL2435" i="64"/>
  <c r="AM2425" i="64"/>
  <c r="BP1418" i="64"/>
  <c r="BO1749" i="64"/>
  <c r="AK2483" i="64"/>
  <c r="AJ1048" i="64"/>
  <c r="AL1915" i="64"/>
  <c r="AO198" i="69"/>
  <c r="AI2056" i="64"/>
  <c r="AQ2372" i="64"/>
  <c r="CH235" i="64" a="1"/>
  <c r="CH235" i="64" s="1"/>
  <c r="AO2459" i="64"/>
  <c r="CG2824" i="64"/>
  <c r="CH2224" i="64" a="1"/>
  <c r="CH2224" i="64" s="1"/>
  <c r="CH219" i="64" a="1"/>
  <c r="CH219" i="64" s="1"/>
  <c r="CH1047" i="64" a="1"/>
  <c r="CH1047" i="64" s="1"/>
  <c r="CH2116" i="64" a="1"/>
  <c r="CH2116" i="64" s="1"/>
  <c r="CH749" i="64" a="1"/>
  <c r="CH749" i="64" s="1"/>
  <c r="CH44" i="64" a="1"/>
  <c r="CH44" i="64" s="1"/>
  <c r="CH2055" i="64" a="1"/>
  <c r="CH2055" i="64" s="1"/>
  <c r="CH2482" i="64" a="1"/>
  <c r="CH2482" i="64" s="1"/>
  <c r="CH2456" i="64" a="1"/>
  <c r="CH2456" i="64" s="1"/>
  <c r="CH1936" i="64" a="1"/>
  <c r="CH1936" i="64" s="1"/>
  <c r="CH288" i="64" a="1"/>
  <c r="CH288" i="64" s="1"/>
  <c r="CH755" i="64" a="1"/>
  <c r="CH755" i="64" s="1"/>
  <c r="CH1746" i="64" a="1"/>
  <c r="CH1746" i="64" s="1"/>
  <c r="CH1938" i="64" a="1"/>
  <c r="CH1938" i="64" s="1"/>
  <c r="CH1071" i="64" a="1"/>
  <c r="CH1071" i="64" s="1"/>
  <c r="CH2377" i="64" a="1"/>
  <c r="CH2377" i="64" s="1"/>
  <c r="CH2480" i="64" a="1"/>
  <c r="CH2480" i="64" s="1"/>
  <c r="CH2371" i="64" a="1"/>
  <c r="CH2371" i="64" s="1"/>
  <c r="CH1415" i="64" a="1"/>
  <c r="CH1415" i="64" s="1"/>
  <c r="CH2850" i="64" a="1"/>
  <c r="CH2850" i="64" s="1"/>
  <c r="CH2188" i="64" a="1"/>
  <c r="CH2188" i="64" s="1"/>
  <c r="CH2366" i="64" a="1"/>
  <c r="CH2366" i="64" s="1"/>
  <c r="CH218" i="64" a="1"/>
  <c r="CH218" i="64" s="1"/>
  <c r="CH234" i="64" a="1"/>
  <c r="CH234" i="64" s="1"/>
  <c r="CH2081" i="64" a="1"/>
  <c r="CH2081" i="64" s="1"/>
  <c r="CH2816" i="64" a="1"/>
  <c r="CH2816" i="64" s="1"/>
  <c r="CH1914" i="64" a="1"/>
  <c r="CH1914" i="64" s="1"/>
  <c r="CH2053" i="64" a="1"/>
  <c r="CH2053" i="64" s="1"/>
  <c r="CH1049" i="64" a="1"/>
  <c r="CH1049" i="64" s="1"/>
  <c r="CI2224" i="64" a="1"/>
  <c r="CI2224" i="64" s="1"/>
  <c r="CI2116" i="64" a="1"/>
  <c r="CI2116" i="64" s="1"/>
  <c r="CI2816" i="64" a="1"/>
  <c r="CI2816" i="64" s="1"/>
  <c r="CI2081" i="64" a="1"/>
  <c r="CI2081" i="64" s="1"/>
  <c r="CI2850" i="64" a="1"/>
  <c r="CI2850" i="64" s="1"/>
  <c r="CI2371" i="64" a="1"/>
  <c r="CI2371" i="64" s="1"/>
  <c r="CI219" i="64" a="1"/>
  <c r="CI219" i="64" s="1"/>
  <c r="CI1047" i="64" a="1"/>
  <c r="CI1047" i="64" s="1"/>
  <c r="CI1049" i="64" a="1"/>
  <c r="CI1049" i="64" s="1"/>
  <c r="CI2456" i="64" a="1"/>
  <c r="CI2456" i="64" s="1"/>
  <c r="CI755" i="64" a="1"/>
  <c r="CI755" i="64" s="1"/>
  <c r="CI288" i="64" a="1"/>
  <c r="CI288" i="64" s="1"/>
  <c r="CI1914" i="64" a="1"/>
  <c r="CI1914" i="64" s="1"/>
  <c r="CI1936" i="64" a="1"/>
  <c r="CI1936" i="64" s="1"/>
  <c r="CI234" i="64" a="1"/>
  <c r="CI234" i="64" s="1"/>
  <c r="CI749" i="64" a="1"/>
  <c r="CI749" i="64" s="1"/>
  <c r="CI1960" i="64" a="1"/>
  <c r="CI1960" i="64" s="1"/>
  <c r="CI1746" i="64" a="1"/>
  <c r="CI1746" i="64" s="1"/>
  <c r="CI2377" i="64" a="1"/>
  <c r="CI2377" i="64" s="1"/>
  <c r="CI1415" i="64" a="1"/>
  <c r="CI1415" i="64" s="1"/>
  <c r="CI2053" i="64" a="1"/>
  <c r="CI2053" i="64" s="1"/>
  <c r="CI218" i="64" a="1"/>
  <c r="CI218" i="64" s="1"/>
  <c r="CI44" i="64" a="1"/>
  <c r="CI44" i="64" s="1"/>
  <c r="CI1938" i="64" a="1"/>
  <c r="CI1938" i="64" s="1"/>
  <c r="CI2366" i="64" a="1"/>
  <c r="CI2366" i="64" s="1"/>
  <c r="CI1071" i="64" a="1"/>
  <c r="CI1071" i="64" s="1"/>
  <c r="CI2055" i="64" a="1"/>
  <c r="CI2055" i="64" s="1"/>
  <c r="CI2480" i="64" a="1"/>
  <c r="CI2480" i="64" s="1"/>
  <c r="AP159" i="69"/>
  <c r="AP184" i="69" s="1"/>
  <c r="AP187" i="69" s="1"/>
  <c r="AQ183" i="69" s="1"/>
  <c r="AQ186" i="69" s="1"/>
  <c r="AQ132" i="69"/>
  <c r="AQ157" i="69" s="1"/>
  <c r="AP146" i="69"/>
  <c r="AP148" i="69"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H2054" i="64" a="1"/>
  <c r="CH2189" i="64" a="1"/>
  <c r="CH2481" i="64" a="1"/>
  <c r="CH2225" i="64" a="1"/>
  <c r="CI2370" i="64" a="1"/>
  <c r="CI2481" i="64" a="1"/>
  <c r="CI1961" i="64" a="1"/>
  <c r="CH1072" i="64" a="1"/>
  <c r="CH2370" i="64" a="1"/>
  <c r="CH1747" i="64" a="1"/>
  <c r="CI1937" i="64" a="1"/>
  <c r="CH1937" i="64" a="1"/>
  <c r="CI2054" i="64" a="1"/>
  <c r="CI2225" i="64" a="1"/>
  <c r="CH1416" i="64" a="1"/>
  <c r="CH2082" i="64" a="1"/>
  <c r="CH2117" i="64" a="1"/>
  <c r="CI2117" i="64" a="1"/>
  <c r="CH2457" i="64" a="1"/>
  <c r="CI2082" i="64" a="1"/>
  <c r="CI1072" i="64" a="1"/>
  <c r="CC632" i="64" l="1"/>
  <c r="CC618" i="64"/>
  <c r="CC622" i="64" s="1"/>
  <c r="CB642" i="64"/>
  <c r="CC616" i="64"/>
  <c r="CC626" i="64" s="1"/>
  <c r="AQ751" i="64"/>
  <c r="CH2457" i="64"/>
  <c r="CH1747" i="64"/>
  <c r="CH1416" i="64"/>
  <c r="BX914" i="64"/>
  <c r="BY909" i="64"/>
  <c r="BX906" i="64"/>
  <c r="BY898" i="64"/>
  <c r="CG2125" i="64"/>
  <c r="CH220" i="64"/>
  <c r="CI220" i="64"/>
  <c r="CI2481" i="64"/>
  <c r="CH2481" i="64"/>
  <c r="CI2117" i="64"/>
  <c r="CH2225" i="64"/>
  <c r="CI2225" i="64"/>
  <c r="CH2189" i="64"/>
  <c r="CH2054" i="64"/>
  <c r="CH2117" i="64"/>
  <c r="CI2054" i="64"/>
  <c r="CI2082" i="64"/>
  <c r="CH2082" i="64"/>
  <c r="CI1937" i="64"/>
  <c r="CH1937" i="64"/>
  <c r="CI1961" i="64"/>
  <c r="CI2370" i="64"/>
  <c r="CH2370" i="64"/>
  <c r="CI1072" i="64"/>
  <c r="CH1072" i="64"/>
  <c r="AM2429" i="64"/>
  <c r="AM2430" i="64" s="1"/>
  <c r="AM2431" i="64" s="1"/>
  <c r="AQ974" i="64"/>
  <c r="BQ1418" i="64"/>
  <c r="BP1749" i="64"/>
  <c r="AJ1050" i="64"/>
  <c r="AK1939" i="64"/>
  <c r="CI235" i="64" a="1"/>
  <c r="CI235" i="64" s="1"/>
  <c r="CH2824" i="64"/>
  <c r="CI2188" i="64" a="1"/>
  <c r="CI2188" i="64" s="1"/>
  <c r="CI2482" i="64" a="1"/>
  <c r="CI2482" i="64" s="1"/>
  <c r="CJ2224" i="64" a="1"/>
  <c r="CJ2224" i="64" s="1"/>
  <c r="CJ2188" i="64" a="1"/>
  <c r="CJ2188" i="64" s="1"/>
  <c r="CJ2116" i="64" a="1"/>
  <c r="CJ2116" i="64" s="1"/>
  <c r="CJ2816" i="64" a="1"/>
  <c r="CJ2816" i="64" s="1"/>
  <c r="CJ2081" i="64" a="1"/>
  <c r="CJ2081" i="64" s="1"/>
  <c r="CJ2850" i="64" a="1"/>
  <c r="CJ2850" i="64" s="1"/>
  <c r="CJ749" i="64" a="1"/>
  <c r="CJ749" i="64" s="1"/>
  <c r="CJ1047" i="64" a="1"/>
  <c r="CJ1047" i="64" s="1"/>
  <c r="CJ1914" i="64" a="1"/>
  <c r="CJ1914" i="64" s="1"/>
  <c r="CJ1071" i="64" a="1"/>
  <c r="CJ1071" i="64" s="1"/>
  <c r="CJ219" i="64" a="1"/>
  <c r="CJ219" i="64" s="1"/>
  <c r="CJ2482" i="64" a="1"/>
  <c r="CJ2482" i="64" s="1"/>
  <c r="CJ2053" i="64" a="1"/>
  <c r="CJ2053" i="64" s="1"/>
  <c r="CJ755" i="64" a="1"/>
  <c r="CJ755" i="64" s="1"/>
  <c r="CJ1938" i="64" a="1"/>
  <c r="CJ1938" i="64" s="1"/>
  <c r="CJ2377" i="64" a="1"/>
  <c r="CJ2377" i="64" s="1"/>
  <c r="CJ1960" i="64" a="1"/>
  <c r="CJ1960" i="64" s="1"/>
  <c r="CJ1936" i="64" a="1"/>
  <c r="CJ1936" i="64" s="1"/>
  <c r="CJ218" i="64" a="1"/>
  <c r="CJ218" i="64" s="1"/>
  <c r="CJ2055" i="64" a="1"/>
  <c r="CJ2055" i="64" s="1"/>
  <c r="CJ44" i="64" a="1"/>
  <c r="CJ44" i="64" s="1"/>
  <c r="CJ288" i="64" a="1"/>
  <c r="CJ288" i="64" s="1"/>
  <c r="CJ1415" i="64" a="1"/>
  <c r="CJ1415" i="64" s="1"/>
  <c r="CJ1746" i="64" a="1"/>
  <c r="CJ1746" i="64" s="1"/>
  <c r="CJ2366" i="64" a="1"/>
  <c r="CJ2366" i="64" s="1"/>
  <c r="CJ234" i="64" a="1"/>
  <c r="CJ234" i="64" s="1"/>
  <c r="CJ2371" i="64" a="1"/>
  <c r="CJ2371" i="64" s="1"/>
  <c r="CJ2480" i="64" a="1"/>
  <c r="CJ2480" i="64" s="1"/>
  <c r="CJ1049" i="64" a="1"/>
  <c r="CJ1049" i="64" s="1"/>
  <c r="CJ2456" i="64" a="1"/>
  <c r="CJ2456"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AK1048" i="64" a="1"/>
  <c r="CJ1937" i="64" a="1"/>
  <c r="CI1416" i="64" a="1"/>
  <c r="CI2457" i="64" a="1"/>
  <c r="CI1747" i="64" a="1"/>
  <c r="CJ2481" i="64" a="1"/>
  <c r="CJ2054" i="64" a="1"/>
  <c r="CJ1072" i="64" a="1"/>
  <c r="CI2189" i="64" a="1"/>
  <c r="CJ2370" i="64" a="1"/>
  <c r="CJ2189" i="64" a="1"/>
  <c r="CJ2082" i="64" a="1"/>
  <c r="CJ2225" i="64" a="1"/>
  <c r="CJ1961" i="64" a="1"/>
  <c r="CJ2117" i="64" a="1"/>
  <c r="CG24" i="861" l="1"/>
  <c r="CC628" i="64"/>
  <c r="CC639" i="64" s="1"/>
  <c r="CC636" i="64"/>
  <c r="CC640" i="64" s="1"/>
  <c r="CD608" i="64"/>
  <c r="AQ756" i="64"/>
  <c r="AR747" i="64"/>
  <c r="AR750" i="64" s="1"/>
  <c r="AQ752" i="64"/>
  <c r="CI2457" i="64"/>
  <c r="CI1747" i="64"/>
  <c r="CI1416" i="64"/>
  <c r="BY901" i="64"/>
  <c r="CH2125" i="64"/>
  <c r="CI2125" i="64" s="1"/>
  <c r="CJ220" i="64"/>
  <c r="CJ2481" i="64"/>
  <c r="CJ2054" i="64"/>
  <c r="CJ2082" i="64"/>
  <c r="CI2189" i="64"/>
  <c r="CJ2117" i="64"/>
  <c r="CJ2189" i="64"/>
  <c r="CJ2225" i="64"/>
  <c r="CJ1937" i="64"/>
  <c r="CJ1961" i="64"/>
  <c r="CJ2370" i="64"/>
  <c r="CJ1072" i="64"/>
  <c r="AQ978" i="64"/>
  <c r="AS973" i="64"/>
  <c r="AR976" i="64"/>
  <c r="AM2435" i="64"/>
  <c r="AN2425" i="64"/>
  <c r="BR1418" i="64"/>
  <c r="BQ1749" i="64"/>
  <c r="AL2483" i="64"/>
  <c r="AK1048" i="64"/>
  <c r="AM1915" i="64"/>
  <c r="AJ2056" i="64"/>
  <c r="CJ235" i="64" a="1"/>
  <c r="CJ235" i="64" s="1"/>
  <c r="CI2824" i="64"/>
  <c r="AR2372" i="64"/>
  <c r="AP2459" i="64"/>
  <c r="CK2224" i="64" a="1"/>
  <c r="CK2224" i="64" s="1"/>
  <c r="CK2188" i="64" a="1"/>
  <c r="CK2188" i="64" s="1"/>
  <c r="CK2116" i="64" a="1"/>
  <c r="CK2116" i="64" s="1"/>
  <c r="CK2816" i="64" a="1"/>
  <c r="CK2816" i="64" s="1"/>
  <c r="CK2081" i="64" a="1"/>
  <c r="CK2081" i="64" s="1"/>
  <c r="CK2850" i="64" a="1"/>
  <c r="CK2850" i="64" s="1"/>
  <c r="CK1415" i="64" a="1"/>
  <c r="CK1415" i="64" s="1"/>
  <c r="CK2456" i="64" a="1"/>
  <c r="CK2456" i="64" s="1"/>
  <c r="CK2371" i="64" a="1"/>
  <c r="CK2371" i="64" s="1"/>
  <c r="CK1960" i="64" a="1"/>
  <c r="CK1960" i="64" s="1"/>
  <c r="CK2053" i="64" a="1"/>
  <c r="CK2053" i="64" s="1"/>
  <c r="CK44" i="64" a="1"/>
  <c r="CK44" i="64" s="1"/>
  <c r="CK1936" i="64" a="1"/>
  <c r="CK1936" i="64" s="1"/>
  <c r="CK2366" i="64" a="1"/>
  <c r="CK2366" i="64" s="1"/>
  <c r="CK1071" i="64" a="1"/>
  <c r="CK1071" i="64" s="1"/>
  <c r="CK1049" i="64" a="1"/>
  <c r="CK1049" i="64" s="1"/>
  <c r="CK749" i="64" a="1"/>
  <c r="CK749" i="64" s="1"/>
  <c r="CK218" i="64" a="1"/>
  <c r="CK218" i="64" s="1"/>
  <c r="CK2055" i="64" a="1"/>
  <c r="CK2055" i="64" s="1"/>
  <c r="CK2377" i="64" a="1"/>
  <c r="CK2377" i="64" s="1"/>
  <c r="CK234" i="64" a="1"/>
  <c r="CK234" i="64" s="1"/>
  <c r="CK755" i="64" a="1"/>
  <c r="CK755" i="64" s="1"/>
  <c r="CK1914" i="64" a="1"/>
  <c r="CK1914" i="64" s="1"/>
  <c r="CK2482" i="64" a="1"/>
  <c r="CK2482" i="64" s="1"/>
  <c r="CK1047" i="64" a="1"/>
  <c r="CK1047" i="64" s="1"/>
  <c r="CK219" i="64" a="1"/>
  <c r="CK219" i="64" s="1"/>
  <c r="CK2480" i="64" a="1"/>
  <c r="CK2480" i="64" s="1"/>
  <c r="CK288" i="64" a="1"/>
  <c r="CK288" i="64" s="1"/>
  <c r="CK1938" i="64" a="1"/>
  <c r="CK1938" i="64" s="1"/>
  <c r="CK1746" i="64" a="1"/>
  <c r="CK1746"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J1747" i="64" a="1"/>
  <c r="CK2225" i="64" a="1"/>
  <c r="CK1961" i="64" a="1"/>
  <c r="CK1937" i="64" a="1"/>
  <c r="CK2481" i="64" a="1"/>
  <c r="CK2189" i="64" a="1"/>
  <c r="CK2054" i="64" a="1"/>
  <c r="CK2117" i="64" a="1"/>
  <c r="CJ1416" i="64" a="1"/>
  <c r="CK2370" i="64" a="1"/>
  <c r="CK1072" i="64" a="1"/>
  <c r="CJ2457" i="64" a="1"/>
  <c r="CK2082" i="64" a="1"/>
  <c r="CC641" i="64" l="1"/>
  <c r="CD609" i="64"/>
  <c r="AR751" i="64"/>
  <c r="CJ2457" i="64"/>
  <c r="CJ1747" i="64"/>
  <c r="CJ1416" i="64"/>
  <c r="BY910" i="64"/>
  <c r="CF2692" i="64" a="1"/>
  <c r="CF2692" i="64" s="1"/>
  <c r="CK220" i="64"/>
  <c r="CK2481" i="64"/>
  <c r="CJ2125" i="64"/>
  <c r="CK2189" i="64"/>
  <c r="CK2225" i="64"/>
  <c r="CK2082" i="64"/>
  <c r="CK2054" i="64"/>
  <c r="CK2117" i="64"/>
  <c r="CL2120" i="64" s="1" a="1"/>
  <c r="CL2120" i="64" s="1"/>
  <c r="CK1937" i="64"/>
  <c r="CK1961" i="64"/>
  <c r="CK2370" i="64"/>
  <c r="CK1072" i="64"/>
  <c r="AN2429" i="64"/>
  <c r="AN2430" i="64" s="1"/>
  <c r="AN2431" i="64" s="1"/>
  <c r="AR974" i="64"/>
  <c r="BS1418" i="64"/>
  <c r="BR1749" i="64"/>
  <c r="CJ2824" i="64"/>
  <c r="CK2824" i="64" s="1"/>
  <c r="CL2824" i="64" s="1"/>
  <c r="AL1939" i="64"/>
  <c r="CK235" i="64" a="1"/>
  <c r="CK235" i="64" s="1"/>
  <c r="CL235" i="64" s="1" a="1"/>
  <c r="CL235" i="64" s="1"/>
  <c r="AK1050" i="64"/>
  <c r="AQ198" i="69"/>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K1416" i="64" a="1"/>
  <c r="CK1747" i="64" a="1"/>
  <c r="CK2457" i="64" a="1"/>
  <c r="AL1048" i="64" a="1"/>
  <c r="CD632" i="64" l="1"/>
  <c r="CD618" i="64"/>
  <c r="CD622" i="64" s="1"/>
  <c r="CC642" i="64"/>
  <c r="CD616" i="64"/>
  <c r="CD626" i="64" s="1"/>
  <c r="AR756" i="64"/>
  <c r="AS747" i="64"/>
  <c r="AS750" i="64" s="1"/>
  <c r="AR752" i="64"/>
  <c r="CK2457" i="64"/>
  <c r="CK1747" i="64"/>
  <c r="CK1416" i="64"/>
  <c r="BY912" i="64"/>
  <c r="BY902" i="64" s="1"/>
  <c r="BY904" i="64" s="1"/>
  <c r="BY905" i="64" s="1"/>
  <c r="CK2125" i="64"/>
  <c r="CL2125" i="64" s="1"/>
  <c r="P2082" i="64"/>
  <c r="P2189" i="64"/>
  <c r="P1937" i="64"/>
  <c r="AR978" i="64"/>
  <c r="AS976" i="64"/>
  <c r="AT973" i="64"/>
  <c r="AN2435" i="64"/>
  <c r="AO2425" i="64"/>
  <c r="BT1418" i="64"/>
  <c r="BS1749" i="64"/>
  <c r="AM2483" i="64"/>
  <c r="AL1048" i="64"/>
  <c r="AN1915" i="64"/>
  <c r="AQ2459" i="64"/>
  <c r="AS2372" i="64"/>
  <c r="AK2056" i="64"/>
  <c r="P2824" i="64"/>
  <c r="J2819"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2457" i="64" a="1"/>
  <c r="CL1416" i="64" a="1"/>
  <c r="CL1747" i="64" a="1"/>
  <c r="CH24" i="861" l="1"/>
  <c r="CD628" i="64"/>
  <c r="CD639" i="64" s="1"/>
  <c r="CD636" i="64"/>
  <c r="CD640" i="64" s="1"/>
  <c r="CE608" i="64"/>
  <c r="CL1416" i="64"/>
  <c r="CL1418" i="64" s="1"/>
  <c r="CL2457" i="64"/>
  <c r="CL2459" i="64" s="1"/>
  <c r="CL1747" i="64"/>
  <c r="CL1749" i="64" s="1"/>
  <c r="AS751" i="64"/>
  <c r="BY913" i="64"/>
  <c r="BY918" i="64" s="1"/>
  <c r="BY906" i="64"/>
  <c r="BZ898" i="64"/>
  <c r="K2481" i="64"/>
  <c r="L2481" i="64"/>
  <c r="M2481" i="64"/>
  <c r="N2481" i="64"/>
  <c r="O2481" i="64"/>
  <c r="P2481" i="64"/>
  <c r="K2370" i="64"/>
  <c r="L2370" i="64"/>
  <c r="M2370" i="64"/>
  <c r="N2370" i="64"/>
  <c r="O2370" i="64"/>
  <c r="P2370" i="64"/>
  <c r="K2225" i="64"/>
  <c r="L2225" i="64"/>
  <c r="M2225" i="64"/>
  <c r="N2225" i="64"/>
  <c r="O2225" i="64"/>
  <c r="P2225" i="64"/>
  <c r="K2117" i="64"/>
  <c r="L2117" i="64"/>
  <c r="M2117" i="64"/>
  <c r="N2117" i="64"/>
  <c r="O2117" i="64"/>
  <c r="P2117" i="64"/>
  <c r="K1961" i="64"/>
  <c r="L1961" i="64"/>
  <c r="M1961" i="64"/>
  <c r="N1961" i="64"/>
  <c r="O1961" i="64"/>
  <c r="P1961" i="64"/>
  <c r="P2125" i="64"/>
  <c r="K1072" i="64"/>
  <c r="L1072" i="64"/>
  <c r="M1072" i="64"/>
  <c r="N1072" i="64"/>
  <c r="O1072" i="64"/>
  <c r="P1072" i="64"/>
  <c r="K2054" i="64"/>
  <c r="L2054" i="64"/>
  <c r="M2054" i="64"/>
  <c r="N2054" i="64"/>
  <c r="O2054" i="64"/>
  <c r="P2054" i="64"/>
  <c r="K220" i="64"/>
  <c r="L220" i="64"/>
  <c r="M220" i="64"/>
  <c r="N220" i="64"/>
  <c r="O220" i="64"/>
  <c r="P220" i="64"/>
  <c r="AS974" i="64"/>
  <c r="AS978" i="64" s="1"/>
  <c r="AO2429" i="64"/>
  <c r="AO2430" i="64" s="1"/>
  <c r="AO2431" i="64" s="1"/>
  <c r="BU1418" i="64"/>
  <c r="AM1939" i="64"/>
  <c r="AL1050" i="64"/>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1048" i="64" a="1"/>
  <c r="CD641" i="64" l="1"/>
  <c r="CE609" i="64"/>
  <c r="P1747" i="64"/>
  <c r="P2457" i="64"/>
  <c r="P1416" i="64"/>
  <c r="AS756" i="64"/>
  <c r="AS752" i="64"/>
  <c r="AT747" i="64"/>
  <c r="AT750" i="64" s="1"/>
  <c r="BY914" i="64"/>
  <c r="BZ909" i="64"/>
  <c r="BZ901" i="64"/>
  <c r="AT976" i="64"/>
  <c r="AT974" i="64" s="1"/>
  <c r="AU973" i="64"/>
  <c r="AP2425" i="64"/>
  <c r="AO2435" i="64"/>
  <c r="BV1418" i="64"/>
  <c r="BT1749" i="64"/>
  <c r="BU1749" i="64"/>
  <c r="AM1048" i="64"/>
  <c r="AN2483" i="64"/>
  <c r="AO1915" i="64"/>
  <c r="AR2459" i="64"/>
  <c r="AL2056" i="64"/>
  <c r="AT2372"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CE632" i="64" l="1"/>
  <c r="CE618" i="64"/>
  <c r="CE622" i="64" s="1"/>
  <c r="CD642" i="64"/>
  <c r="CE616" i="64"/>
  <c r="CE626" i="64" s="1"/>
  <c r="AT751" i="64"/>
  <c r="BZ910" i="64"/>
  <c r="AP2429" i="64"/>
  <c r="AP2430" i="64" s="1"/>
  <c r="L2430" i="64" s="1"/>
  <c r="AT978" i="64"/>
  <c r="BW1418" i="64"/>
  <c r="AN1939" i="64"/>
  <c r="AM1050"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AN1048" i="64" a="1"/>
  <c r="CI24" i="861" l="1"/>
  <c r="CE628" i="64"/>
  <c r="CE639" i="64" s="1"/>
  <c r="CE636" i="64"/>
  <c r="CE640" i="64" s="1"/>
  <c r="CF608" i="64"/>
  <c r="AT756" i="64"/>
  <c r="AU747" i="64"/>
  <c r="AU750" i="64" s="1"/>
  <c r="AT752" i="64"/>
  <c r="BZ912" i="64"/>
  <c r="BZ902" i="64" s="1"/>
  <c r="BZ904" i="64" s="1"/>
  <c r="BZ905" i="64" s="1"/>
  <c r="AP2431" i="64"/>
  <c r="AU976" i="64"/>
  <c r="AU974" i="64" s="1"/>
  <c r="AV973" i="64"/>
  <c r="AP2435" i="64"/>
  <c r="AQ2425" i="64"/>
  <c r="BX1418" i="64"/>
  <c r="BW1749" i="64"/>
  <c r="BV1749" i="64"/>
  <c r="AO2483" i="64"/>
  <c r="AN1048" i="64"/>
  <c r="AM2056" i="64"/>
  <c r="AU2372" i="64"/>
  <c r="AS2459"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E641" i="64" l="1"/>
  <c r="CF609" i="64"/>
  <c r="AU751" i="64"/>
  <c r="BZ913" i="64"/>
  <c r="BZ918" i="64" s="1"/>
  <c r="BZ906" i="64"/>
  <c r="O905" i="64"/>
  <c r="P898" i="64" s="1"/>
  <c r="CA898" i="64"/>
  <c r="CA901" i="64" s="1"/>
  <c r="AQ2429" i="64"/>
  <c r="AU978" i="64"/>
  <c r="BY1418" i="64"/>
  <c r="AP1915" i="64"/>
  <c r="AN1050" i="64"/>
  <c r="AO1939" i="64"/>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AO1048" i="64" a="1"/>
  <c r="CF632" i="64" l="1"/>
  <c r="CF618" i="64"/>
  <c r="CF622" i="64" s="1"/>
  <c r="CE642" i="64"/>
  <c r="CF616" i="64"/>
  <c r="CF626" i="64" s="1"/>
  <c r="CF628" i="64" s="1"/>
  <c r="AU756" i="64"/>
  <c r="AU752" i="64"/>
  <c r="AV747" i="64"/>
  <c r="AV750" i="64" s="1"/>
  <c r="O913" i="64"/>
  <c r="P909" i="64" s="1"/>
  <c r="BZ914" i="64"/>
  <c r="CA909" i="64"/>
  <c r="CA910" i="64"/>
  <c r="AQ2430" i="64"/>
  <c r="AV976" i="64"/>
  <c r="AV974" i="64" s="1"/>
  <c r="AW973" i="64"/>
  <c r="BZ1418" i="64"/>
  <c r="BX1749" i="64"/>
  <c r="AO1048" i="64"/>
  <c r="AQ1915" i="64"/>
  <c r="AT2459" i="64"/>
  <c r="AV2372" i="64"/>
  <c r="AN2056"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J24" i="861" l="1"/>
  <c r="CF636" i="64"/>
  <c r="CF640" i="64" s="1"/>
  <c r="CG608" i="64"/>
  <c r="CF639" i="64"/>
  <c r="AV751" i="64"/>
  <c r="CA912" i="64"/>
  <c r="AQ2431" i="64"/>
  <c r="AQ2435" i="64"/>
  <c r="AR2425" i="64"/>
  <c r="AV978" i="64"/>
  <c r="CA1418" i="64"/>
  <c r="BY1749" i="64"/>
  <c r="AP1939" i="64"/>
  <c r="AP2483" i="64"/>
  <c r="AO1050"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AP1048" i="64" a="1"/>
  <c r="CF641" i="64" l="1"/>
  <c r="CF642" i="64" s="1"/>
  <c r="CG609" i="64"/>
  <c r="AV756" i="64"/>
  <c r="AV752" i="64"/>
  <c r="AW747" i="64"/>
  <c r="AW750" i="64" s="1"/>
  <c r="CA902" i="64"/>
  <c r="CA904" i="64" s="1"/>
  <c r="CA913" i="64"/>
  <c r="AR2429" i="64"/>
  <c r="AX973" i="64"/>
  <c r="AW976" i="64"/>
  <c r="CB1418" i="64"/>
  <c r="BZ1749" i="64"/>
  <c r="CA1749" i="64"/>
  <c r="AP1048" i="64"/>
  <c r="AQ2483" i="64"/>
  <c r="AR1915" i="64"/>
  <c r="AU2459" i="64"/>
  <c r="AW2372" i="64"/>
  <c r="AO2056"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G632" i="64" l="1"/>
  <c r="CG618" i="64"/>
  <c r="CG622" i="64" s="1"/>
  <c r="CG616" i="64"/>
  <c r="CG626" i="64" s="1"/>
  <c r="CG628" i="64" s="1"/>
  <c r="AW751" i="64"/>
  <c r="CA918" i="64"/>
  <c r="CB909" i="64"/>
  <c r="CA914" i="64"/>
  <c r="CA905" i="64"/>
  <c r="AR2430" i="64"/>
  <c r="AS2425" i="64" s="1"/>
  <c r="AW974" i="64"/>
  <c r="CC1418" i="64"/>
  <c r="CB1749" i="64"/>
  <c r="AQ1939" i="64"/>
  <c r="AP1050"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AQ1048" i="64" a="1"/>
  <c r="CK24" i="861" l="1"/>
  <c r="CG636" i="64"/>
  <c r="CG640" i="64" s="1"/>
  <c r="CH608" i="64"/>
  <c r="CG639" i="64"/>
  <c r="AW756" i="64"/>
  <c r="AW752" i="64"/>
  <c r="AX747" i="64"/>
  <c r="AX750" i="64" s="1"/>
  <c r="CA906" i="64"/>
  <c r="CB898" i="64"/>
  <c r="CB901" i="64" s="1"/>
  <c r="AR2435" i="64"/>
  <c r="AR2431" i="64"/>
  <c r="AS2429" i="64"/>
  <c r="AW978" i="64"/>
  <c r="AX976" i="64"/>
  <c r="AX974" i="64" s="1"/>
  <c r="AY973" i="64"/>
  <c r="CD1418" i="64"/>
  <c r="CC1749" i="64"/>
  <c r="AQ1048" i="64"/>
  <c r="AR2483" i="64"/>
  <c r="AS1915" i="64"/>
  <c r="AV2459" i="64"/>
  <c r="AX2372" i="64"/>
  <c r="AP2056" i="64"/>
  <c r="AU177" i="69"/>
  <c r="AV159" i="69"/>
  <c r="AV184" i="69" s="1"/>
  <c r="AV187" i="69" s="1"/>
  <c r="AV188" i="69" s="1"/>
  <c r="AW140" i="69"/>
  <c r="AW150" i="69" s="1"/>
  <c r="AW142" i="69"/>
  <c r="AW152" i="69" s="1"/>
  <c r="AW136" i="69"/>
  <c r="AX134" i="69"/>
  <c r="AX132" i="69"/>
  <c r="AX157" i="69" s="1"/>
  <c r="AY118" i="69"/>
  <c r="AY119" i="69" s="1"/>
  <c r="H113" i="69"/>
  <c r="M113" i="69"/>
  <c r="H54" i="69"/>
  <c r="M54" i="69"/>
  <c r="CG641" i="64" l="1"/>
  <c r="CG642" i="64" s="1"/>
  <c r="CH609" i="64"/>
  <c r="AX751" i="64"/>
  <c r="CB910" i="64"/>
  <c r="AS2430" i="64"/>
  <c r="AT2425" i="64" s="1"/>
  <c r="AX978" i="64"/>
  <c r="CE1418" i="64"/>
  <c r="CD1749" i="64"/>
  <c r="AR1939" i="64"/>
  <c r="AQ1050" i="64"/>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AR1048" i="64" a="1"/>
  <c r="CH632" i="64" l="1"/>
  <c r="CH618" i="64"/>
  <c r="CH622" i="64" s="1"/>
  <c r="CH616" i="64"/>
  <c r="CH626" i="64" s="1"/>
  <c r="CH628" i="64" s="1"/>
  <c r="AX756" i="64"/>
  <c r="AY747" i="64"/>
  <c r="AY750" i="64" s="1"/>
  <c r="AX752" i="64"/>
  <c r="CB912" i="64"/>
  <c r="CB902" i="64" s="1"/>
  <c r="CB904" i="64" s="1"/>
  <c r="AS2435" i="64"/>
  <c r="AS2431" i="64"/>
  <c r="AT2429" i="64"/>
  <c r="AY976" i="64"/>
  <c r="AZ973" i="64"/>
  <c r="CF1418" i="64"/>
  <c r="CE1749" i="64"/>
  <c r="AR1048" i="64"/>
  <c r="AS2483" i="64"/>
  <c r="AT1915" i="64"/>
  <c r="AW2459" i="64"/>
  <c r="AQ2056" i="64"/>
  <c r="AY2372"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L24" i="861" l="1"/>
  <c r="CH636" i="64"/>
  <c r="CH640" i="64" s="1"/>
  <c r="CH639" i="64"/>
  <c r="CI608" i="64"/>
  <c r="AY751" i="64"/>
  <c r="CB913" i="64"/>
  <c r="CB918" i="64" s="1"/>
  <c r="CB905" i="64"/>
  <c r="AT2430" i="64"/>
  <c r="AY974" i="64"/>
  <c r="CG1418" i="64"/>
  <c r="CF1749" i="64"/>
  <c r="AS1939" i="64"/>
  <c r="AR1050"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AS1048" i="64" a="1"/>
  <c r="CL3323" i="64" l="1"/>
  <c r="CH641" i="64"/>
  <c r="CH642" i="64" s="1"/>
  <c r="CI609" i="64"/>
  <c r="AY756" i="64"/>
  <c r="AY752" i="64"/>
  <c r="AZ747" i="64"/>
  <c r="AZ750" i="64" s="1"/>
  <c r="CC909" i="64"/>
  <c r="CB914" i="64"/>
  <c r="CB906" i="64"/>
  <c r="CC898" i="64"/>
  <c r="CC901" i="64" s="1"/>
  <c r="AT2431" i="64"/>
  <c r="AU2425" i="64"/>
  <c r="AU2429" i="64" s="1"/>
  <c r="AU2430" i="64" s="1"/>
  <c r="AU2431" i="64" s="1"/>
  <c r="AT2435" i="64"/>
  <c r="AY978" i="64"/>
  <c r="BA973" i="64"/>
  <c r="AZ976" i="64"/>
  <c r="AZ974" i="64" s="1"/>
  <c r="CH1418" i="64"/>
  <c r="CG1749" i="64"/>
  <c r="AS1048" i="64"/>
  <c r="AT2483" i="64"/>
  <c r="AU1915" i="64"/>
  <c r="AX2459" i="64"/>
  <c r="AR2056" i="64"/>
  <c r="AZ2372" i="64"/>
  <c r="AX187" i="69"/>
  <c r="AX188" i="69" s="1"/>
  <c r="AX162" i="69"/>
  <c r="AX169" i="69" s="1"/>
  <c r="AX179" i="69" s="1"/>
  <c r="AW173" i="69"/>
  <c r="AW175" i="69" s="1"/>
  <c r="AY140" i="69"/>
  <c r="AY150" i="69" s="1"/>
  <c r="AZ129" i="69"/>
  <c r="J135" i="69"/>
  <c r="AY142" i="69"/>
  <c r="AY136" i="69"/>
  <c r="BA115" i="69"/>
  <c r="BA117" i="69"/>
  <c r="CI632" i="64" l="1"/>
  <c r="CI618" i="64"/>
  <c r="CI622" i="64" s="1"/>
  <c r="CI616" i="64"/>
  <c r="CI626" i="64" s="1"/>
  <c r="CI628" i="64" s="1"/>
  <c r="AZ751" i="64"/>
  <c r="CC910" i="64"/>
  <c r="AV2425" i="64"/>
  <c r="AV2429" i="64" s="1"/>
  <c r="AV2430" i="64" s="1"/>
  <c r="AU2435" i="64"/>
  <c r="AZ978" i="64"/>
  <c r="CI1418" i="64"/>
  <c r="AS1050" i="64"/>
  <c r="AT1939" i="64"/>
  <c r="AX192" i="69"/>
  <c r="AX198" i="69" s="1"/>
  <c r="AY183" i="69"/>
  <c r="AY186" i="69" s="1"/>
  <c r="AX194" i="69"/>
  <c r="AX202" i="69" s="1"/>
  <c r="AY156" i="69"/>
  <c r="AY161" i="69" s="1"/>
  <c r="AX163" i="69"/>
  <c r="AX167" i="69"/>
  <c r="AX177" i="69" s="1"/>
  <c r="AZ132" i="69"/>
  <c r="AZ134" i="69"/>
  <c r="K134" i="69" s="1"/>
  <c r="AY152" i="69"/>
  <c r="AY146" i="69"/>
  <c r="J136" i="69"/>
  <c r="K129" i="69"/>
  <c r="BA118" i="69"/>
  <c r="AT1048" i="64" a="1"/>
  <c r="CI636" i="64" l="1"/>
  <c r="CI640" i="64" s="1"/>
  <c r="CJ608" i="64"/>
  <c r="CI639" i="64"/>
  <c r="AZ756" i="64"/>
  <c r="BA747" i="64"/>
  <c r="BA750" i="64" s="1"/>
  <c r="AZ752" i="64"/>
  <c r="CC912" i="64"/>
  <c r="CC902" i="64" s="1"/>
  <c r="CC904" i="64" s="1"/>
  <c r="BA976" i="64"/>
  <c r="BA974" i="64" s="1"/>
  <c r="BB973" i="64"/>
  <c r="AV2431" i="64"/>
  <c r="AW2425" i="64"/>
  <c r="AV2435" i="64"/>
  <c r="CJ1418" i="64"/>
  <c r="CH1749" i="64"/>
  <c r="CI1749" i="64"/>
  <c r="AT1048" i="64"/>
  <c r="AU2483" i="64"/>
  <c r="AV1915" i="64"/>
  <c r="AS2056" i="64"/>
  <c r="BA2372" i="64"/>
  <c r="AY2459" i="64"/>
  <c r="AX200" i="69"/>
  <c r="AX173" i="69"/>
  <c r="AX175" i="69" s="1"/>
  <c r="AY159" i="69"/>
  <c r="AY184" i="69" s="1"/>
  <c r="AY187" i="69" s="1"/>
  <c r="J187" i="69" s="1"/>
  <c r="AZ135" i="69"/>
  <c r="BA129" i="69" s="1"/>
  <c r="J146" i="69"/>
  <c r="AY148" i="69"/>
  <c r="K132" i="69"/>
  <c r="AZ157" i="69"/>
  <c r="K157" i="69" s="1"/>
  <c r="BA125" i="69"/>
  <c r="BA119" i="69"/>
  <c r="BB112" i="69"/>
  <c r="BA123" i="69"/>
  <c r="CI641" i="64" l="1"/>
  <c r="CI642" i="64" s="1"/>
  <c r="CJ609" i="64"/>
  <c r="BA751" i="64"/>
  <c r="J2688" i="64"/>
  <c r="CC913" i="64"/>
  <c r="CD909" i="64" s="1"/>
  <c r="CC905" i="64"/>
  <c r="K750" i="64"/>
  <c r="L750" i="64"/>
  <c r="AW2429" i="64"/>
  <c r="AW2430" i="64" s="1"/>
  <c r="AW2431" i="64" s="1"/>
  <c r="BA978" i="64"/>
  <c r="CK1418" i="64"/>
  <c r="AT1050" i="64"/>
  <c r="AU1939"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AU1048" i="64" a="1"/>
  <c r="CJ632" i="64" l="1"/>
  <c r="CJ618" i="64"/>
  <c r="CJ622" i="64" s="1"/>
  <c r="CJ616" i="64"/>
  <c r="CJ626" i="64" s="1"/>
  <c r="CJ628" i="64" s="1"/>
  <c r="BA756" i="64"/>
  <c r="BB747" i="64"/>
  <c r="BB750" i="64" s="1"/>
  <c r="BA752" i="64"/>
  <c r="CC914" i="64"/>
  <c r="CC918" i="64"/>
  <c r="CC906" i="64"/>
  <c r="CD898" i="64"/>
  <c r="CD901" i="64" s="1"/>
  <c r="BB976" i="64"/>
  <c r="BC973" i="64"/>
  <c r="N973" i="64"/>
  <c r="AW2435" i="64"/>
  <c r="AX2425" i="64"/>
  <c r="CJ1749" i="64"/>
  <c r="AU1048" i="64"/>
  <c r="AV2483" i="64"/>
  <c r="AW1915" i="64"/>
  <c r="BB2372" i="64"/>
  <c r="AZ2459" i="64"/>
  <c r="AT2056" i="64"/>
  <c r="AY167" i="69"/>
  <c r="AY173" i="69" s="1"/>
  <c r="J173" i="69" s="1"/>
  <c r="J162" i="69"/>
  <c r="K156" i="69" s="1"/>
  <c r="K140" i="69"/>
  <c r="AY200" i="69"/>
  <c r="AY169" i="69"/>
  <c r="AY179" i="69" s="1"/>
  <c r="AZ156" i="69"/>
  <c r="AZ161" i="69" s="1"/>
  <c r="K161" i="69" s="1"/>
  <c r="AZ152" i="69"/>
  <c r="BA135" i="69"/>
  <c r="BB118" i="69"/>
  <c r="BC112" i="69" s="1"/>
  <c r="CJ636" i="64" l="1"/>
  <c r="CJ640" i="64" s="1"/>
  <c r="CJ639" i="64"/>
  <c r="CK608" i="64"/>
  <c r="M750" i="64"/>
  <c r="CD910" i="64"/>
  <c r="AX2429" i="64"/>
  <c r="AX2430" i="64" s="1"/>
  <c r="AX2431" i="64" s="1"/>
  <c r="BB974" i="64"/>
  <c r="CK1749" i="64"/>
  <c r="AU1050" i="64"/>
  <c r="AV1939" i="64"/>
  <c r="AY177" i="69"/>
  <c r="AY175" i="69"/>
  <c r="J163" i="69"/>
  <c r="AZ159" i="69"/>
  <c r="AZ162" i="69" s="1"/>
  <c r="AZ163" i="69" s="1"/>
  <c r="BA140" i="69"/>
  <c r="BA150" i="69" s="1"/>
  <c r="BA142" i="69"/>
  <c r="BA136" i="69"/>
  <c r="BB129" i="69"/>
  <c r="BB119" i="69"/>
  <c r="BB123" i="69"/>
  <c r="BB125" i="69"/>
  <c r="BC117" i="69"/>
  <c r="BC115" i="69"/>
  <c r="AV1048" i="64" a="1"/>
  <c r="CJ641" i="64" l="1"/>
  <c r="CJ642" i="64" s="1"/>
  <c r="CK609" i="64"/>
  <c r="BB751" i="64"/>
  <c r="BB756" i="64" s="1"/>
  <c r="CD912" i="64"/>
  <c r="CD902" i="64" s="1"/>
  <c r="CD904" i="64" s="1"/>
  <c r="BB978" i="64"/>
  <c r="BC976" i="64"/>
  <c r="BD973" i="64"/>
  <c r="AX2435" i="64"/>
  <c r="AY2425" i="64"/>
  <c r="AV1048" i="64"/>
  <c r="AW2483" i="64"/>
  <c r="AX1915" i="64"/>
  <c r="BC2372" i="64"/>
  <c r="BA2459" i="64"/>
  <c r="AU2056" i="64"/>
  <c r="AZ184" i="69"/>
  <c r="K159" i="69"/>
  <c r="AZ169" i="69"/>
  <c r="AZ179" i="69" s="1"/>
  <c r="BA156" i="69"/>
  <c r="BA161" i="69" s="1"/>
  <c r="AZ167" i="69"/>
  <c r="K167" i="69" s="1"/>
  <c r="BB132" i="69"/>
  <c r="BB157" i="69" s="1"/>
  <c r="BB134" i="69"/>
  <c r="BA146" i="69"/>
  <c r="BA148" i="69" s="1"/>
  <c r="BA152" i="69"/>
  <c r="BC118" i="69"/>
  <c r="BC119" i="69" s="1"/>
  <c r="CK632" i="64" l="1"/>
  <c r="CK618" i="64"/>
  <c r="CK622" i="64" s="1"/>
  <c r="CK616" i="64"/>
  <c r="CK626" i="64" s="1"/>
  <c r="CK628" i="64" s="1"/>
  <c r="BC747" i="64"/>
  <c r="BC750" i="64" s="1"/>
  <c r="BB752" i="64"/>
  <c r="CD913" i="64"/>
  <c r="CD918" i="64" s="1"/>
  <c r="CD905" i="64"/>
  <c r="AY2429" i="64"/>
  <c r="AY2430" i="64" s="1"/>
  <c r="AY2431" i="64" s="1"/>
  <c r="BC974" i="64"/>
  <c r="AW1939" i="64"/>
  <c r="AV1050" i="64"/>
  <c r="K184" i="69"/>
  <c r="AZ187" i="69"/>
  <c r="AZ173" i="69"/>
  <c r="AZ175" i="69" s="1"/>
  <c r="K175" i="69" s="1"/>
  <c r="BA159" i="69"/>
  <c r="BA184" i="69" s="1"/>
  <c r="AZ177" i="69"/>
  <c r="BB135" i="69"/>
  <c r="BB142" i="69" s="1"/>
  <c r="BC123" i="69"/>
  <c r="BC125" i="69"/>
  <c r="BD112" i="69"/>
  <c r="BD117" i="69" s="1"/>
  <c r="AW1048" i="64" a="1"/>
  <c r="CK636" i="64" l="1"/>
  <c r="CK640" i="64" s="1"/>
  <c r="CK639" i="64"/>
  <c r="CL608" i="64"/>
  <c r="BC751" i="64"/>
  <c r="BC756" i="64" s="1"/>
  <c r="CD914" i="64"/>
  <c r="CE909" i="64"/>
  <c r="CD906" i="64"/>
  <c r="CE898" i="64"/>
  <c r="CE901" i="64" s="1"/>
  <c r="AZ2425" i="64"/>
  <c r="AZ2429" i="64" s="1"/>
  <c r="AY2435" i="64"/>
  <c r="BC978" i="64"/>
  <c r="BD976" i="64"/>
  <c r="BE973" i="64"/>
  <c r="AW1048" i="64"/>
  <c r="AX2483" i="64"/>
  <c r="AY1915" i="64"/>
  <c r="BB2459" i="64"/>
  <c r="AV2056" i="64"/>
  <c r="BD2372" i="64"/>
  <c r="AZ188" i="69"/>
  <c r="AZ192" i="69"/>
  <c r="BA183" i="69"/>
  <c r="BA186" i="69" s="1"/>
  <c r="AZ194" i="69"/>
  <c r="AZ202" i="69" s="1"/>
  <c r="BA162" i="69"/>
  <c r="BB136" i="69"/>
  <c r="BB140" i="69"/>
  <c r="BB150" i="69" s="1"/>
  <c r="BC129" i="69"/>
  <c r="BC134" i="69" s="1"/>
  <c r="BB146" i="69"/>
  <c r="BB148" i="69" s="1"/>
  <c r="BB152" i="69"/>
  <c r="BD115" i="69"/>
  <c r="BD118" i="69" s="1"/>
  <c r="BD123" i="69" s="1"/>
  <c r="CK641" i="64" l="1"/>
  <c r="CK642" i="64" s="1"/>
  <c r="CL609" i="64"/>
  <c r="P608" i="64"/>
  <c r="BD747" i="64"/>
  <c r="BD750" i="64" s="1"/>
  <c r="BC752" i="64"/>
  <c r="CE910" i="64"/>
  <c r="AZ2430" i="64"/>
  <c r="AZ2431" i="64" s="1"/>
  <c r="BD974" i="64"/>
  <c r="AX1939" i="64"/>
  <c r="AW1050" i="64"/>
  <c r="BA187" i="69"/>
  <c r="K192" i="69"/>
  <c r="AZ198" i="69"/>
  <c r="K198" i="69" s="1"/>
  <c r="AZ200" i="69"/>
  <c r="BB156" i="69"/>
  <c r="BA169" i="69"/>
  <c r="BA179" i="69" s="1"/>
  <c r="BA167" i="69"/>
  <c r="BA163" i="69"/>
  <c r="BC132" i="69"/>
  <c r="BC157" i="69" s="1"/>
  <c r="BE112" i="69"/>
  <c r="BE115" i="69" s="1"/>
  <c r="BD119" i="69"/>
  <c r="BD125" i="69"/>
  <c r="AX1048" i="64" a="1"/>
  <c r="CL632" i="64" l="1"/>
  <c r="CL618" i="64"/>
  <c r="CL622" i="64" s="1"/>
  <c r="CL616" i="64"/>
  <c r="CL626" i="64" s="1"/>
  <c r="BD751" i="64"/>
  <c r="BD756" i="64" s="1"/>
  <c r="CE912" i="64"/>
  <c r="CE902" i="64" s="1"/>
  <c r="CE904" i="64" s="1"/>
  <c r="AZ2435" i="64"/>
  <c r="BA2425" i="64"/>
  <c r="BA2429" i="64" s="1"/>
  <c r="BA2430" i="64" s="1"/>
  <c r="BA2431" i="64" s="1"/>
  <c r="BD978" i="64"/>
  <c r="BF973" i="64"/>
  <c r="BE976" i="64"/>
  <c r="AX1048" i="64"/>
  <c r="AY2483" i="64"/>
  <c r="AZ1915" i="64"/>
  <c r="BC2459" i="64"/>
  <c r="AW2056" i="64"/>
  <c r="BE2372"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K618" i="64" l="1"/>
  <c r="L618" i="64"/>
  <c r="M618" i="64"/>
  <c r="N618" i="64"/>
  <c r="O618" i="64"/>
  <c r="P618" i="64"/>
  <c r="CL628" i="64"/>
  <c r="CL639" i="64" s="1"/>
  <c r="K626" i="64"/>
  <c r="L626" i="64"/>
  <c r="M626" i="64"/>
  <c r="N626" i="64"/>
  <c r="O626" i="64"/>
  <c r="P626" i="64"/>
  <c r="CL636" i="64"/>
  <c r="CL640" i="64" s="1"/>
  <c r="P640" i="64" s="1"/>
  <c r="K640" i="64"/>
  <c r="L640" i="64"/>
  <c r="M640" i="64"/>
  <c r="N640" i="64"/>
  <c r="O640" i="64"/>
  <c r="K632" i="64"/>
  <c r="L632" i="64"/>
  <c r="M632" i="64"/>
  <c r="N632" i="64"/>
  <c r="O632" i="64"/>
  <c r="P632" i="64"/>
  <c r="P616" i="64"/>
  <c r="M622" i="64"/>
  <c r="O622" i="64"/>
  <c r="P622" i="64"/>
  <c r="BD752" i="64"/>
  <c r="BE747" i="64"/>
  <c r="BE750" i="64" s="1"/>
  <c r="CE913" i="64"/>
  <c r="CF909" i="64" s="1"/>
  <c r="CE905" i="64"/>
  <c r="BE974" i="64"/>
  <c r="BB2425" i="64"/>
  <c r="BA2435" i="64"/>
  <c r="AY1939" i="64"/>
  <c r="AX1050" i="64"/>
  <c r="BB187" i="69"/>
  <c r="BB188" i="69" s="1"/>
  <c r="BA198" i="69"/>
  <c r="BC140" i="69"/>
  <c r="BC150" i="69" s="1"/>
  <c r="BC136" i="69"/>
  <c r="BD134" i="69"/>
  <c r="BD135" i="69" s="1"/>
  <c r="BC142" i="69"/>
  <c r="BC146" i="69" s="1"/>
  <c r="BC148" i="69" s="1"/>
  <c r="BB162" i="69"/>
  <c r="BB169" i="69" s="1"/>
  <c r="BB179" i="69" s="1"/>
  <c r="BE125" i="69"/>
  <c r="BE119" i="69"/>
  <c r="BF112" i="69"/>
  <c r="BF117" i="69" s="1"/>
  <c r="BE123" i="69"/>
  <c r="AY1048" i="64" a="1"/>
  <c r="CL641" i="64" l="1"/>
  <c r="K639" i="64"/>
  <c r="L639" i="64"/>
  <c r="M639" i="64"/>
  <c r="N639" i="64"/>
  <c r="O639" i="64"/>
  <c r="P639" i="64"/>
  <c r="K636" i="64"/>
  <c r="L636" i="64"/>
  <c r="M636" i="64"/>
  <c r="N636" i="64"/>
  <c r="O636" i="64"/>
  <c r="P636" i="64"/>
  <c r="N628" i="64"/>
  <c r="O628" i="64"/>
  <c r="P628" i="64"/>
  <c r="BE751" i="64"/>
  <c r="BE756" i="64" s="1"/>
  <c r="CE914" i="64"/>
  <c r="CE918" i="64"/>
  <c r="CE906" i="64"/>
  <c r="CF898" i="64"/>
  <c r="CF901" i="64" s="1"/>
  <c r="CF910" i="64" s="1"/>
  <c r="CF912" i="64" s="1"/>
  <c r="CF902" i="64" s="1"/>
  <c r="CF904" i="64" s="1"/>
  <c r="CF905" i="64" s="1"/>
  <c r="K910" i="64"/>
  <c r="K912" i="64"/>
  <c r="L912" i="64"/>
  <c r="M912" i="64"/>
  <c r="N912" i="64"/>
  <c r="O912" i="64"/>
  <c r="BB2429" i="64"/>
  <c r="BB2430" i="64" s="1"/>
  <c r="M2430" i="64" s="1"/>
  <c r="BE978" i="64"/>
  <c r="BF976" i="64"/>
  <c r="BG973" i="64"/>
  <c r="AZ2483" i="64"/>
  <c r="AY1048" i="64"/>
  <c r="BA1915" i="64"/>
  <c r="BD2459" i="64"/>
  <c r="AX2056" i="64"/>
  <c r="BF2372"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CL642" i="64" l="1"/>
  <c r="K641" i="64"/>
  <c r="K642" i="64" s="1"/>
  <c r="L641" i="64"/>
  <c r="L642" i="64" s="1"/>
  <c r="M641" i="64"/>
  <c r="M642" i="64" s="1"/>
  <c r="N641" i="64"/>
  <c r="N642" i="64" s="1"/>
  <c r="O641" i="64"/>
  <c r="O642" i="64" s="1"/>
  <c r="P641" i="64"/>
  <c r="P642" i="64" s="1"/>
  <c r="BF747" i="64"/>
  <c r="BF750" i="64" s="1"/>
  <c r="BE752" i="64"/>
  <c r="K914" i="64"/>
  <c r="CF913" i="64"/>
  <c r="CF906" i="64"/>
  <c r="CG898" i="64"/>
  <c r="CG901" i="64" s="1"/>
  <c r="BB2431" i="64"/>
  <c r="BF974" i="64"/>
  <c r="BC2425" i="64"/>
  <c r="BB2435" i="64"/>
  <c r="AY1050" i="64"/>
  <c r="AZ1939"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1048" i="64" a="1"/>
  <c r="BF751" i="64" l="1"/>
  <c r="BF756" i="64" s="1"/>
  <c r="CF918" i="64"/>
  <c r="CG909" i="64"/>
  <c r="CF914" i="64"/>
  <c r="CG910" i="64"/>
  <c r="CG912" i="64" s="1"/>
  <c r="K902" i="64"/>
  <c r="L902" i="64"/>
  <c r="M902" i="64"/>
  <c r="N902" i="64"/>
  <c r="O902" i="64"/>
  <c r="M918" i="64"/>
  <c r="N918" i="64"/>
  <c r="O918" i="64"/>
  <c r="BC2429" i="64"/>
  <c r="BF978" i="64"/>
  <c r="BG976" i="64"/>
  <c r="BH973" i="64"/>
  <c r="AZ1048" i="64"/>
  <c r="BA2483" i="64"/>
  <c r="BB1915" i="64"/>
  <c r="AY2056" i="64"/>
  <c r="BE2459" i="64"/>
  <c r="BG2372" i="64"/>
  <c r="BC200" i="69"/>
  <c r="BC194" i="69"/>
  <c r="BC202" i="69" s="1"/>
  <c r="BD183" i="69"/>
  <c r="BD186" i="69" s="1"/>
  <c r="BC188" i="69"/>
  <c r="BC163" i="69"/>
  <c r="BC169" i="69"/>
  <c r="BC179" i="69" s="1"/>
  <c r="BD156" i="69"/>
  <c r="BC173" i="69"/>
  <c r="BC175" i="69" s="1"/>
  <c r="BC177" i="69"/>
  <c r="BE135" i="69"/>
  <c r="BG117" i="69"/>
  <c r="BG118" i="69" s="1"/>
  <c r="BF752" i="64" l="1"/>
  <c r="BG747" i="64"/>
  <c r="BG750" i="64" s="1"/>
  <c r="BG751" i="64" s="1"/>
  <c r="CG902" i="64"/>
  <c r="CG913" i="64"/>
  <c r="K2459" i="64"/>
  <c r="L2459" i="64"/>
  <c r="M2459" i="64"/>
  <c r="K1749" i="64"/>
  <c r="L1749" i="64"/>
  <c r="M1749" i="64"/>
  <c r="N1749" i="64"/>
  <c r="O1749" i="64"/>
  <c r="P1749" i="64"/>
  <c r="K1418" i="64"/>
  <c r="L1418" i="64"/>
  <c r="M1418" i="64"/>
  <c r="N1418" i="64"/>
  <c r="O1418" i="64"/>
  <c r="P1418" i="64"/>
  <c r="BG974" i="64"/>
  <c r="BC2430" i="64"/>
  <c r="BA1939" i="64"/>
  <c r="AZ1050" i="64"/>
  <c r="BD159" i="69"/>
  <c r="BD184" i="69" s="1"/>
  <c r="BD187" i="69" s="1"/>
  <c r="BE183" i="69" s="1"/>
  <c r="BE186" i="69" s="1"/>
  <c r="BD161" i="69"/>
  <c r="BE140" i="69"/>
  <c r="BE150" i="69" s="1"/>
  <c r="BE142" i="69"/>
  <c r="BE136" i="69"/>
  <c r="BF129" i="69"/>
  <c r="BG119" i="69"/>
  <c r="BG123" i="69"/>
  <c r="BH112" i="69"/>
  <c r="BH117" i="69" s="1"/>
  <c r="BG125" i="69"/>
  <c r="BA1048" i="64" a="1"/>
  <c r="BG756" i="64" l="1"/>
  <c r="BG752" i="64"/>
  <c r="BH747" i="64"/>
  <c r="BH750" i="64" s="1"/>
  <c r="CG918" i="64"/>
  <c r="CH909" i="64"/>
  <c r="CG914" i="64"/>
  <c r="CG904" i="64"/>
  <c r="CG905" i="64" s="1"/>
  <c r="BC2431" i="64"/>
  <c r="BG978" i="64"/>
  <c r="BI973" i="64"/>
  <c r="BH976" i="64"/>
  <c r="BH974" i="64" s="1"/>
  <c r="BD2425" i="64"/>
  <c r="BC2435" i="64"/>
  <c r="BA1048" i="64"/>
  <c r="BC1915" i="64"/>
  <c r="BH2372" i="64"/>
  <c r="AZ2056" i="64"/>
  <c r="BF2459" i="64"/>
  <c r="BD162" i="69"/>
  <c r="BD169" i="69" s="1"/>
  <c r="BD179" i="69" s="1"/>
  <c r="BD188" i="69"/>
  <c r="BD192" i="69"/>
  <c r="BD200" i="69" s="1"/>
  <c r="BD194" i="69"/>
  <c r="BD202" i="69" s="1"/>
  <c r="BF134" i="69"/>
  <c r="BF132" i="69"/>
  <c r="BF157" i="69" s="1"/>
  <c r="BE146" i="69"/>
  <c r="BE148" i="69" s="1"/>
  <c r="BE152" i="69"/>
  <c r="BH115" i="69"/>
  <c r="BH118" i="69" s="1"/>
  <c r="BH119" i="69" s="1"/>
  <c r="BH751" i="64" l="1"/>
  <c r="CG906" i="64"/>
  <c r="CH898" i="64"/>
  <c r="BD2429" i="64"/>
  <c r="BH978" i="64"/>
  <c r="BB2483" i="64"/>
  <c r="BB1939" i="64"/>
  <c r="BA1050" i="64"/>
  <c r="BD167" i="69"/>
  <c r="BD173" i="69" s="1"/>
  <c r="BD175" i="69" s="1"/>
  <c r="BE156" i="69"/>
  <c r="BE159" i="69" s="1"/>
  <c r="BE184" i="69" s="1"/>
  <c r="BE187" i="69" s="1"/>
  <c r="BE192" i="69" s="1"/>
  <c r="BE200" i="69" s="1"/>
  <c r="BD163" i="69"/>
  <c r="BD198" i="69"/>
  <c r="BF135" i="69"/>
  <c r="BH125" i="69"/>
  <c r="BH123" i="69"/>
  <c r="BI112" i="69"/>
  <c r="BI117" i="69" s="1"/>
  <c r="BB1048" i="64" a="1"/>
  <c r="BH756" i="64" l="1"/>
  <c r="BI747" i="64"/>
  <c r="BI750" i="64" s="1"/>
  <c r="BH752" i="64"/>
  <c r="CH901" i="64"/>
  <c r="BD2430" i="64"/>
  <c r="BI976" i="64"/>
  <c r="BI974" i="64" s="1"/>
  <c r="BJ973" i="64"/>
  <c r="BC2483" i="64"/>
  <c r="BB1048" i="64"/>
  <c r="BD1915" i="64"/>
  <c r="BG2459" i="64"/>
  <c r="BA2056" i="64"/>
  <c r="BI2372"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BI751" i="64" l="1"/>
  <c r="CH910" i="64"/>
  <c r="BD2431" i="64"/>
  <c r="BD2435" i="64"/>
  <c r="BE2425" i="64"/>
  <c r="BI978" i="64"/>
  <c r="BB1050" i="64"/>
  <c r="BC1939" i="64"/>
  <c r="BE163" i="69"/>
  <c r="BE169" i="69"/>
  <c r="BE179" i="69" s="1"/>
  <c r="BE177" i="69"/>
  <c r="BF156" i="69"/>
  <c r="BF161" i="69" s="1"/>
  <c r="BF146" i="69"/>
  <c r="BF148" i="69" s="1"/>
  <c r="BF152" i="69"/>
  <c r="BG134" i="69"/>
  <c r="BG132" i="69"/>
  <c r="BG157" i="69" s="1"/>
  <c r="BI123" i="69"/>
  <c r="BJ112" i="69"/>
  <c r="BJ117" i="69" s="1"/>
  <c r="BI125" i="69"/>
  <c r="BC1048" i="64" a="1"/>
  <c r="BI756" i="64" l="1"/>
  <c r="BJ747" i="64"/>
  <c r="BJ750" i="64" s="1"/>
  <c r="BI752" i="64"/>
  <c r="CH912" i="64"/>
  <c r="CH913" i="64" s="1"/>
  <c r="BE2429" i="64"/>
  <c r="BJ976" i="64"/>
  <c r="BJ974" i="64" s="1"/>
  <c r="BK973" i="64"/>
  <c r="BD1939" i="64"/>
  <c r="BC1048" i="64"/>
  <c r="BD2483" i="64"/>
  <c r="BE1915" i="64"/>
  <c r="BB2056" i="64"/>
  <c r="BH2459" i="64"/>
  <c r="BJ2372" i="64"/>
  <c r="BF159" i="69"/>
  <c r="BF184" i="69" s="1"/>
  <c r="BF187" i="69" s="1"/>
  <c r="BF192" i="69" s="1"/>
  <c r="BF198" i="69" s="1"/>
  <c r="BG135" i="69"/>
  <c r="BG140" i="69" s="1"/>
  <c r="BG150" i="69" s="1"/>
  <c r="BJ115" i="69"/>
  <c r="BJ118" i="69" s="1"/>
  <c r="BJ125" i="69" s="1"/>
  <c r="BJ751" i="64" l="1"/>
  <c r="CH918" i="64"/>
  <c r="CH914" i="64"/>
  <c r="CI909" i="64"/>
  <c r="CH902" i="64"/>
  <c r="BE2430" i="64"/>
  <c r="BF2425" i="64" s="1"/>
  <c r="BF2429" i="64" s="1"/>
  <c r="BJ978" i="64"/>
  <c r="BC1050" i="64"/>
  <c r="BF162" i="69"/>
  <c r="BF163" i="69" s="1"/>
  <c r="BF194" i="69"/>
  <c r="BF202" i="69" s="1"/>
  <c r="BF200" i="69"/>
  <c r="BG183" i="69"/>
  <c r="BG186" i="69" s="1"/>
  <c r="BF188" i="69"/>
  <c r="BG142" i="69"/>
  <c r="BG152" i="69" s="1"/>
  <c r="BG136" i="69"/>
  <c r="BH129" i="69"/>
  <c r="BH134" i="69" s="1"/>
  <c r="BJ123" i="69"/>
  <c r="BK112" i="69"/>
  <c r="BK115" i="69" s="1"/>
  <c r="BJ119" i="69"/>
  <c r="BD1048" i="64" a="1"/>
  <c r="BJ756" i="64" l="1"/>
  <c r="BK747" i="64"/>
  <c r="BK750" i="64" s="1"/>
  <c r="BJ752" i="64"/>
  <c r="CH904" i="64"/>
  <c r="CH905" i="64" s="1"/>
  <c r="BE2435" i="64"/>
  <c r="BE2431" i="64"/>
  <c r="BF2430" i="64"/>
  <c r="BF2431" i="64" s="1"/>
  <c r="BK976" i="64"/>
  <c r="BK974" i="64" s="1"/>
  <c r="BL973" i="64"/>
  <c r="BD1048" i="64"/>
  <c r="BE2483" i="64"/>
  <c r="BF1915" i="64"/>
  <c r="BK2372" i="64"/>
  <c r="BI2459" i="64"/>
  <c r="BC2056" i="64"/>
  <c r="BG156" i="69"/>
  <c r="BG161" i="69" s="1"/>
  <c r="BF169" i="69"/>
  <c r="BF179" i="69" s="1"/>
  <c r="BF167" i="69"/>
  <c r="BF177" i="69" s="1"/>
  <c r="BH132" i="69"/>
  <c r="BH157" i="69" s="1"/>
  <c r="BG146" i="69"/>
  <c r="BG148" i="69" s="1"/>
  <c r="BK117" i="69"/>
  <c r="BK118" i="69" s="1"/>
  <c r="BK751" i="64" l="1"/>
  <c r="CH906" i="64"/>
  <c r="CI898" i="64"/>
  <c r="CI901" i="64" s="1"/>
  <c r="BG2425" i="64"/>
  <c r="BG2429" i="64" s="1"/>
  <c r="BG2430" i="64" s="1"/>
  <c r="BF2435" i="64"/>
  <c r="BK978" i="64"/>
  <c r="BE1939" i="64"/>
  <c r="BD1050" i="64"/>
  <c r="BG159" i="69"/>
  <c r="BG184" i="69" s="1"/>
  <c r="BG187" i="69" s="1"/>
  <c r="BG194" i="69" s="1"/>
  <c r="BG202" i="69" s="1"/>
  <c r="BF173" i="69"/>
  <c r="BF175" i="69" s="1"/>
  <c r="BH135" i="69"/>
  <c r="BK125" i="69"/>
  <c r="BK123" i="69"/>
  <c r="K118" i="69"/>
  <c r="L112" i="69" s="1"/>
  <c r="BL112" i="69"/>
  <c r="BL115" i="69" s="1"/>
  <c r="BK119" i="69"/>
  <c r="BE1048" i="64" a="1"/>
  <c r="BK756" i="64" l="1"/>
  <c r="BK752" i="64"/>
  <c r="BL747" i="64"/>
  <c r="BL750" i="64" s="1"/>
  <c r="CI910" i="64"/>
  <c r="BG2431" i="64"/>
  <c r="BL976" i="64"/>
  <c r="BL974" i="64" s="1"/>
  <c r="BM973" i="64"/>
  <c r="BG2435" i="64"/>
  <c r="BH2425" i="64"/>
  <c r="BE1048" i="64"/>
  <c r="BF2483" i="64"/>
  <c r="BG1915" i="64"/>
  <c r="BJ2459" i="64"/>
  <c r="BD2056" i="64"/>
  <c r="BL2372" i="64"/>
  <c r="BG162" i="69"/>
  <c r="BG169" i="69" s="1"/>
  <c r="BG179" i="69" s="1"/>
  <c r="BG188" i="69"/>
  <c r="BH183" i="69"/>
  <c r="BH186" i="69" s="1"/>
  <c r="BG192" i="69"/>
  <c r="BG198" i="69" s="1"/>
  <c r="BH136" i="69"/>
  <c r="BH140" i="69"/>
  <c r="BH150" i="69" s="1"/>
  <c r="BH142" i="69"/>
  <c r="BH146" i="69" s="1"/>
  <c r="BH148" i="69" s="1"/>
  <c r="BI129" i="69"/>
  <c r="BL117" i="69"/>
  <c r="BL118" i="69" s="1"/>
  <c r="BF1048" i="64" a="1"/>
  <c r="BL751" i="64" l="1"/>
  <c r="CI912" i="64"/>
  <c r="CI913" i="64" s="1"/>
  <c r="BL978" i="64"/>
  <c r="BH2429" i="64"/>
  <c r="BH2430" i="64" s="1"/>
  <c r="BF1048" i="64"/>
  <c r="BE1050" i="64"/>
  <c r="BG167" i="69"/>
  <c r="BG173" i="69" s="1"/>
  <c r="BG175" i="69" s="1"/>
  <c r="BG163" i="69"/>
  <c r="BH156" i="69"/>
  <c r="BH161" i="69" s="1"/>
  <c r="BG200" i="69"/>
  <c r="BH152" i="69"/>
  <c r="BI132" i="69"/>
  <c r="BI157" i="69" s="1"/>
  <c r="BI134" i="69"/>
  <c r="BL125" i="69"/>
  <c r="BL119" i="69"/>
  <c r="BM112" i="69"/>
  <c r="BL123" i="69"/>
  <c r="BL756" i="64" l="1"/>
  <c r="BM747" i="64"/>
  <c r="BM750" i="64" s="1"/>
  <c r="BL752" i="64"/>
  <c r="CI918" i="64"/>
  <c r="CI914" i="64"/>
  <c r="CJ909" i="64"/>
  <c r="CI902" i="64"/>
  <c r="BH2431" i="64"/>
  <c r="BN973" i="64"/>
  <c r="BM976" i="64"/>
  <c r="BI2425" i="64"/>
  <c r="BH2435" i="64"/>
  <c r="BG2483" i="64"/>
  <c r="BH1915" i="64"/>
  <c r="BK2459" i="64"/>
  <c r="BM2372" i="64"/>
  <c r="BE2056" i="64"/>
  <c r="BF1050" i="64"/>
  <c r="BH159" i="69"/>
  <c r="BH184" i="69" s="1"/>
  <c r="BH187" i="69" s="1"/>
  <c r="BH192" i="69" s="1"/>
  <c r="BG177" i="69"/>
  <c r="BI135" i="69"/>
  <c r="BF1939" i="64"/>
  <c r="BM117" i="69"/>
  <c r="BM115" i="69"/>
  <c r="BM751" i="64" l="1"/>
  <c r="CI904" i="64"/>
  <c r="CI905" i="64" s="1"/>
  <c r="BI2429" i="64"/>
  <c r="BI2430" i="64" s="1"/>
  <c r="BI2431" i="64" s="1"/>
  <c r="BM974" i="64"/>
  <c r="BF2056" i="64"/>
  <c r="BH162" i="69"/>
  <c r="BH169" i="69" s="1"/>
  <c r="BH179" i="69" s="1"/>
  <c r="BI183" i="69"/>
  <c r="BI186" i="69" s="1"/>
  <c r="BH194" i="69"/>
  <c r="BH202" i="69" s="1"/>
  <c r="BH188" i="69"/>
  <c r="BH200" i="69"/>
  <c r="BH198" i="69"/>
  <c r="BI136" i="69"/>
  <c r="BI140" i="69"/>
  <c r="BI150" i="69" s="1"/>
  <c r="BI142" i="69"/>
  <c r="BJ129" i="69"/>
  <c r="BM118" i="69"/>
  <c r="BG1048" i="64" a="1"/>
  <c r="BM756" i="64" l="1"/>
  <c r="BM752" i="64"/>
  <c r="BN747" i="64"/>
  <c r="BN750" i="64" s="1"/>
  <c r="CI906" i="64"/>
  <c r="CJ898" i="64"/>
  <c r="CJ901" i="64" s="1"/>
  <c r="BM978" i="64"/>
  <c r="BN976" i="64"/>
  <c r="BI2435" i="64"/>
  <c r="BJ2425" i="64"/>
  <c r="BH2483" i="64"/>
  <c r="BG1048" i="64"/>
  <c r="BI1915" i="64"/>
  <c r="BL2459" i="64"/>
  <c r="BN2372" i="64"/>
  <c r="BH163" i="69"/>
  <c r="BH167" i="69"/>
  <c r="BH177" i="69" s="1"/>
  <c r="BI156" i="69"/>
  <c r="BI159" i="69" s="1"/>
  <c r="BI184" i="69" s="1"/>
  <c r="BI187" i="69" s="1"/>
  <c r="BI188" i="69" s="1"/>
  <c r="BJ134" i="69"/>
  <c r="BJ132" i="69"/>
  <c r="BJ157" i="69" s="1"/>
  <c r="BI152" i="69"/>
  <c r="BI146" i="69"/>
  <c r="BI148" i="69" s="1"/>
  <c r="BM125" i="69"/>
  <c r="BM119" i="69"/>
  <c r="BN112" i="69"/>
  <c r="BM123" i="69"/>
  <c r="BN751" i="64" l="1"/>
  <c r="CJ910" i="64"/>
  <c r="BJ2429" i="64"/>
  <c r="BJ2430" i="64" s="1"/>
  <c r="BJ2431" i="64" s="1"/>
  <c r="BO973" i="64"/>
  <c r="BN974" i="64"/>
  <c r="O973" i="64"/>
  <c r="BG1050" i="64"/>
  <c r="BH173" i="69"/>
  <c r="BH175" i="69" s="1"/>
  <c r="BI161" i="69"/>
  <c r="BI162" i="69" s="1"/>
  <c r="BI167" i="69" s="1"/>
  <c r="BI173" i="69" s="1"/>
  <c r="BI175" i="69" s="1"/>
  <c r="BJ183" i="69"/>
  <c r="BJ186" i="69" s="1"/>
  <c r="BI192" i="69"/>
  <c r="BI198" i="69" s="1"/>
  <c r="BI194" i="69"/>
  <c r="BI202" i="69" s="1"/>
  <c r="BG1939" i="64"/>
  <c r="BJ135" i="69"/>
  <c r="BN115" i="69"/>
  <c r="BN117" i="69"/>
  <c r="BH1048" i="64" a="1"/>
  <c r="BN756" i="64" l="1"/>
  <c r="BN752" i="64"/>
  <c r="BO747" i="64"/>
  <c r="BO750" i="64" s="1"/>
  <c r="CJ912" i="64"/>
  <c r="CJ913" i="64" s="1"/>
  <c r="BN978" i="64"/>
  <c r="BO976" i="64"/>
  <c r="BP973" i="64"/>
  <c r="BJ2435" i="64"/>
  <c r="BK2425" i="64"/>
  <c r="BH1048" i="64"/>
  <c r="BI2483" i="64"/>
  <c r="BJ1915" i="64"/>
  <c r="BM2459" i="64"/>
  <c r="BO2372" i="64"/>
  <c r="BG2056" i="64"/>
  <c r="BI163" i="69"/>
  <c r="BI169" i="69"/>
  <c r="BI179" i="69" s="1"/>
  <c r="BJ156" i="69"/>
  <c r="BJ159" i="69" s="1"/>
  <c r="BJ184" i="69" s="1"/>
  <c r="BJ187" i="69" s="1"/>
  <c r="BJ188" i="69" s="1"/>
  <c r="BI177" i="69"/>
  <c r="BI200" i="69"/>
  <c r="BH1939" i="64"/>
  <c r="BJ142" i="69"/>
  <c r="BK129" i="69"/>
  <c r="BJ140" i="69"/>
  <c r="BJ150" i="69" s="1"/>
  <c r="BJ136" i="69"/>
  <c r="BN118" i="69"/>
  <c r="BN125" i="69" s="1"/>
  <c r="BI1048" i="64" a="1"/>
  <c r="BO751" i="64" l="1"/>
  <c r="CJ918" i="64"/>
  <c r="CK909" i="64"/>
  <c r="CJ914" i="64"/>
  <c r="CJ902" i="64"/>
  <c r="BK2429" i="64"/>
  <c r="BK2430" i="64" s="1"/>
  <c r="BK2431" i="64" s="1"/>
  <c r="BO974" i="64"/>
  <c r="BI1048" i="64"/>
  <c r="BH1050" i="64"/>
  <c r="BJ161" i="69"/>
  <c r="BJ162" i="69" s="1"/>
  <c r="BJ169" i="69" s="1"/>
  <c r="BJ179" i="69" s="1"/>
  <c r="BJ192" i="69"/>
  <c r="BJ200" i="69" s="1"/>
  <c r="BJ194" i="69"/>
  <c r="BJ202" i="69" s="1"/>
  <c r="BK183" i="69"/>
  <c r="BK186" i="69" s="1"/>
  <c r="BK134" i="69"/>
  <c r="BK132" i="69"/>
  <c r="BK157" i="69" s="1"/>
  <c r="BJ146" i="69"/>
  <c r="BJ148" i="69" s="1"/>
  <c r="BJ152" i="69"/>
  <c r="BI1939" i="64"/>
  <c r="BN119" i="69"/>
  <c r="BO112" i="69"/>
  <c r="BO117" i="69" s="1"/>
  <c r="BN123" i="69"/>
  <c r="BO756" i="64" l="1"/>
  <c r="BP747" i="64"/>
  <c r="BP750" i="64" s="1"/>
  <c r="BO752" i="64"/>
  <c r="CJ904" i="64"/>
  <c r="CJ905" i="64" s="1"/>
  <c r="BO978" i="64"/>
  <c r="BQ973" i="64"/>
  <c r="BP976" i="64"/>
  <c r="BK2435" i="64"/>
  <c r="BL2425" i="64"/>
  <c r="BJ2483" i="64"/>
  <c r="BK1915" i="64"/>
  <c r="BN2459" i="64"/>
  <c r="BI1050" i="64"/>
  <c r="BP2372" i="64"/>
  <c r="BH2056" i="64"/>
  <c r="BJ167" i="69"/>
  <c r="BJ177" i="69" s="1"/>
  <c r="BJ163" i="69"/>
  <c r="BK156" i="69"/>
  <c r="BK159" i="69" s="1"/>
  <c r="BK184" i="69" s="1"/>
  <c r="BK187" i="69" s="1"/>
  <c r="BJ198" i="69"/>
  <c r="BK135" i="69"/>
  <c r="BK136" i="69" s="1"/>
  <c r="BO115" i="69"/>
  <c r="BO118" i="69" s="1"/>
  <c r="BO125" i="69" s="1"/>
  <c r="BP751" i="64" l="1"/>
  <c r="CJ906" i="64"/>
  <c r="CK898" i="64"/>
  <c r="CK901" i="64" s="1"/>
  <c r="BL2429" i="64"/>
  <c r="BL2430" i="64" s="1"/>
  <c r="BL2431" i="64" s="1"/>
  <c r="BP974" i="64"/>
  <c r="BI2056"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939" i="64"/>
  <c r="BO119" i="69"/>
  <c r="BO123" i="69"/>
  <c r="BP112" i="69"/>
  <c r="BP115" i="69" s="1"/>
  <c r="BJ1048" i="64" a="1"/>
  <c r="BP756" i="64" l="1"/>
  <c r="BQ747" i="64"/>
  <c r="BQ750" i="64" s="1"/>
  <c r="BP752" i="64"/>
  <c r="CK910" i="64"/>
  <c r="BP978" i="64"/>
  <c r="BQ976" i="64"/>
  <c r="BR973" i="64"/>
  <c r="BL2435" i="64"/>
  <c r="BM2425" i="64"/>
  <c r="BJ1048" i="64"/>
  <c r="BK2483" i="64"/>
  <c r="BL1915" i="64"/>
  <c r="BQ2372" i="64"/>
  <c r="BO2459"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BQ751" i="64" l="1"/>
  <c r="CK912" i="64"/>
  <c r="CK913" i="64" s="1"/>
  <c r="CL909" i="64" s="1"/>
  <c r="BQ974" i="64"/>
  <c r="BQ978" i="64" s="1"/>
  <c r="BM2429" i="64"/>
  <c r="BM2430" i="64" s="1"/>
  <c r="BM2431" i="64" s="1"/>
  <c r="BJ1050" i="64"/>
  <c r="L159" i="69"/>
  <c r="BL187" i="69"/>
  <c r="BM183" i="69" s="1"/>
  <c r="BM186" i="69" s="1"/>
  <c r="K173" i="69"/>
  <c r="BK177" i="69"/>
  <c r="L156" i="69"/>
  <c r="BL161" i="69"/>
  <c r="L161" i="69" s="1"/>
  <c r="BL135" i="69"/>
  <c r="BM129" i="69" s="1"/>
  <c r="L157" i="69"/>
  <c r="BP125" i="69"/>
  <c r="BP123" i="69"/>
  <c r="BQ112" i="69"/>
  <c r="BQ117" i="69" s="1"/>
  <c r="BP119" i="69"/>
  <c r="BK1048" i="64" a="1"/>
  <c r="BQ756" i="64" l="1"/>
  <c r="BR747" i="64"/>
  <c r="BR750" i="64" s="1"/>
  <c r="BQ752" i="64"/>
  <c r="CK918" i="64"/>
  <c r="CK914" i="64"/>
  <c r="CK902" i="64"/>
  <c r="BR976" i="64"/>
  <c r="BR974" i="64" s="1"/>
  <c r="BS973" i="64"/>
  <c r="BN2425" i="64"/>
  <c r="BM2435" i="64"/>
  <c r="BL2483" i="64"/>
  <c r="BK1048" i="64"/>
  <c r="BM1915" i="64"/>
  <c r="BJ2056" i="64"/>
  <c r="BR2372" i="64"/>
  <c r="BP2459" i="64"/>
  <c r="BL194" i="69"/>
  <c r="BL202" i="69" s="1"/>
  <c r="BL188" i="69"/>
  <c r="BL192" i="69"/>
  <c r="BL198" i="69" s="1"/>
  <c r="L198" i="69" s="1"/>
  <c r="BL162" i="69"/>
  <c r="BL163" i="69" s="1"/>
  <c r="BL140" i="69"/>
  <c r="BL150" i="69" s="1"/>
  <c r="BL142" i="69"/>
  <c r="BL152" i="69" s="1"/>
  <c r="BL136" i="69"/>
  <c r="BM132" i="69"/>
  <c r="BM157" i="69" s="1"/>
  <c r="BM134" i="69"/>
  <c r="L192" i="69"/>
  <c r="BK1939" i="64"/>
  <c r="BQ115" i="69"/>
  <c r="BQ118" i="69" s="1"/>
  <c r="BQ119" i="69" s="1"/>
  <c r="BR751" i="64" l="1"/>
  <c r="CK904" i="64"/>
  <c r="CK905" i="64" s="1"/>
  <c r="CL898" i="64" s="1"/>
  <c r="BN2429" i="64"/>
  <c r="BN2430" i="64" s="1"/>
  <c r="N2430" i="64" s="1"/>
  <c r="BR978" i="64"/>
  <c r="BK1050" i="64"/>
  <c r="BL200" i="69"/>
  <c r="BM156" i="69"/>
  <c r="BM159" i="69" s="1"/>
  <c r="BM184" i="69" s="1"/>
  <c r="BM187" i="69" s="1"/>
  <c r="BL167" i="69"/>
  <c r="BL177" i="69" s="1"/>
  <c r="BL169" i="69"/>
  <c r="BL179" i="69" s="1"/>
  <c r="BL146" i="69"/>
  <c r="BL148" i="69" s="1"/>
  <c r="L148" i="69" s="1"/>
  <c r="L140" i="69"/>
  <c r="BM135" i="69"/>
  <c r="BM136" i="69" s="1"/>
  <c r="BL1939" i="64"/>
  <c r="BR112" i="69"/>
  <c r="BR115" i="69" s="1"/>
  <c r="BQ123" i="69"/>
  <c r="BQ125" i="69"/>
  <c r="BL1048" i="64" a="1"/>
  <c r="CL901" i="64" l="1"/>
  <c r="BR756" i="64"/>
  <c r="BS747" i="64"/>
  <c r="BS750" i="64" s="1"/>
  <c r="BR752" i="64"/>
  <c r="CK906" i="64"/>
  <c r="BN2431" i="64"/>
  <c r="BS976" i="64"/>
  <c r="BS974" i="64" s="1"/>
  <c r="BT973" i="64"/>
  <c r="BN2435" i="64"/>
  <c r="BO2425" i="64"/>
  <c r="BM2483" i="64"/>
  <c r="BL1048" i="64"/>
  <c r="BN1915" i="64"/>
  <c r="BK2056" i="64"/>
  <c r="BS2372" i="64"/>
  <c r="BQ2459"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1048" i="64" a="1"/>
  <c r="CL910" i="64" l="1"/>
  <c r="BS751" i="64"/>
  <c r="L2682" i="64"/>
  <c r="M2682" i="64"/>
  <c r="N2682" i="64"/>
  <c r="P2682" i="64"/>
  <c r="O2682" i="64"/>
  <c r="BO2429" i="64"/>
  <c r="BS978" i="64"/>
  <c r="BM1048" i="64"/>
  <c r="BL1050" i="64"/>
  <c r="BM167" i="69"/>
  <c r="BM173" i="69" s="1"/>
  <c r="BM175" i="69" s="1"/>
  <c r="BM169" i="69"/>
  <c r="BM179" i="69" s="1"/>
  <c r="BN132" i="69"/>
  <c r="BN157" i="69" s="1"/>
  <c r="BM152" i="69"/>
  <c r="BM163" i="69"/>
  <c r="BN187" i="69"/>
  <c r="BO183" i="69" s="1"/>
  <c r="BO186" i="69" s="1"/>
  <c r="BN161" i="69"/>
  <c r="BM198" i="69"/>
  <c r="BM200" i="69"/>
  <c r="BM1939" i="64"/>
  <c r="BR123" i="69"/>
  <c r="BR125" i="69"/>
  <c r="BS112" i="69"/>
  <c r="BS117" i="69" s="1"/>
  <c r="CL912" i="64" l="1"/>
  <c r="CL902" i="64" s="1"/>
  <c r="CL904" i="64" s="1"/>
  <c r="CL905" i="64" s="1"/>
  <c r="CL906" i="64" s="1"/>
  <c r="BS756" i="64"/>
  <c r="BT747" i="64"/>
  <c r="BT750" i="64" s="1"/>
  <c r="BS752" i="64"/>
  <c r="BO2430" i="64"/>
  <c r="BT976" i="64"/>
  <c r="BT974" i="64" s="1"/>
  <c r="BU973" i="64"/>
  <c r="BO1915" i="64"/>
  <c r="BL2056" i="64"/>
  <c r="BM1050" i="64"/>
  <c r="BR2459" i="64"/>
  <c r="BT2372" i="64"/>
  <c r="BN135" i="69"/>
  <c r="BN136" i="69" s="1"/>
  <c r="BM177" i="69"/>
  <c r="BN162" i="69"/>
  <c r="BN169" i="69" s="1"/>
  <c r="BN179" i="69" s="1"/>
  <c r="BN192" i="69"/>
  <c r="BN198" i="69" s="1"/>
  <c r="BN194" i="69"/>
  <c r="BN202" i="69" s="1"/>
  <c r="BN188" i="69"/>
  <c r="BS115" i="69"/>
  <c r="BS118" i="69" s="1"/>
  <c r="BS119" i="69" s="1"/>
  <c r="CL913" i="64" l="1"/>
  <c r="CL914" i="64" s="1"/>
  <c r="BT751" i="64"/>
  <c r="BO2431" i="64"/>
  <c r="BO2435" i="64"/>
  <c r="BP2425" i="64"/>
  <c r="BT978" i="64"/>
  <c r="BM2056" i="64"/>
  <c r="BN2483" i="64"/>
  <c r="BO129" i="69"/>
  <c r="BO134" i="69" s="1"/>
  <c r="BN142" i="69"/>
  <c r="BN152" i="69" s="1"/>
  <c r="BN140" i="69"/>
  <c r="BN150" i="69" s="1"/>
  <c r="BN163" i="69"/>
  <c r="BN167" i="69"/>
  <c r="BN177" i="69" s="1"/>
  <c r="BO156" i="69"/>
  <c r="BO161" i="69" s="1"/>
  <c r="BN200" i="69"/>
  <c r="BS123" i="69"/>
  <c r="BS125" i="69"/>
  <c r="BT112" i="69"/>
  <c r="BT117" i="69" s="1"/>
  <c r="BN1048" i="64" a="1"/>
  <c r="CL918" i="64" l="1"/>
  <c r="BT756" i="64"/>
  <c r="BU747" i="64"/>
  <c r="BU750" i="64" s="1"/>
  <c r="BT752" i="64"/>
  <c r="P905" i="64"/>
  <c r="BP2429" i="64"/>
  <c r="BU976" i="64"/>
  <c r="BV973" i="64"/>
  <c r="BN1048" i="64"/>
  <c r="BP1915" i="64"/>
  <c r="BS2459" i="64"/>
  <c r="BU2372" i="64"/>
  <c r="BO132" i="69"/>
  <c r="BO157" i="69" s="1"/>
  <c r="BN146" i="69"/>
  <c r="BN148" i="69" s="1"/>
  <c r="BO159" i="69"/>
  <c r="BO184" i="69" s="1"/>
  <c r="BO187" i="69" s="1"/>
  <c r="BO194" i="69" s="1"/>
  <c r="BO202" i="69" s="1"/>
  <c r="BN173" i="69"/>
  <c r="BN175" i="69" s="1"/>
  <c r="BN1939" i="64"/>
  <c r="BT115" i="69"/>
  <c r="BT118" i="69" s="1"/>
  <c r="BT119" i="69" s="1"/>
  <c r="BU751" i="64" l="1"/>
  <c r="P913" i="64"/>
  <c r="BP2430" i="64"/>
  <c r="BP2435" i="64" s="1"/>
  <c r="BU974" i="64"/>
  <c r="BN1050" i="64"/>
  <c r="BO2483" i="64"/>
  <c r="BO135" i="69"/>
  <c r="BO140" i="69" s="1"/>
  <c r="BO150" i="69" s="1"/>
  <c r="BO192" i="69"/>
  <c r="BO200" i="69" s="1"/>
  <c r="BP183" i="69"/>
  <c r="BP186" i="69" s="1"/>
  <c r="BO188" i="69"/>
  <c r="BO162" i="69"/>
  <c r="BP156" i="69" s="1"/>
  <c r="BP161" i="69" s="1"/>
  <c r="BO1939" i="64"/>
  <c r="BT123" i="69"/>
  <c r="BT125" i="69"/>
  <c r="BU112" i="69"/>
  <c r="BU117" i="69" s="1"/>
  <c r="BO1048" i="64" a="1"/>
  <c r="BU756" i="64" l="1"/>
  <c r="BV747" i="64"/>
  <c r="BV750" i="64" s="1"/>
  <c r="BU752" i="64"/>
  <c r="BQ2425" i="64"/>
  <c r="BQ2429" i="64" s="1"/>
  <c r="BP2431" i="64"/>
  <c r="BU978" i="64"/>
  <c r="BV976" i="64"/>
  <c r="BW973" i="64"/>
  <c r="BO1048" i="64"/>
  <c r="BQ1915" i="64"/>
  <c r="BN2056" i="64"/>
  <c r="BT2459" i="64"/>
  <c r="BV2372"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BV751" i="64" l="1"/>
  <c r="BQ2430" i="64"/>
  <c r="BQ2435" i="64" s="1"/>
  <c r="BV974" i="64"/>
  <c r="BO1050"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1048" i="64" a="1"/>
  <c r="BV756" i="64" l="1"/>
  <c r="BV752" i="64"/>
  <c r="BW747" i="64"/>
  <c r="BW750" i="64" s="1"/>
  <c r="BR2425" i="64"/>
  <c r="BR2429" i="64" s="1"/>
  <c r="BQ2431" i="64"/>
  <c r="BV978" i="64"/>
  <c r="BW976" i="64"/>
  <c r="BX973" i="64"/>
  <c r="BP1048" i="64"/>
  <c r="BR1915" i="64"/>
  <c r="BU2459" i="64"/>
  <c r="BW2372" i="64"/>
  <c r="BP2483" i="64"/>
  <c r="BO2056"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1048" i="64" a="1"/>
  <c r="BW751" i="64" l="1"/>
  <c r="BR2430" i="64"/>
  <c r="BS2425" i="64" s="1"/>
  <c r="BS2429" i="64" s="1"/>
  <c r="BW974" i="64"/>
  <c r="BP2056" i="64"/>
  <c r="BQ1048" i="64"/>
  <c r="BP1050" i="64"/>
  <c r="BQ161" i="69"/>
  <c r="BR183" i="69"/>
  <c r="BR186" i="69" s="1"/>
  <c r="BQ194" i="69"/>
  <c r="BQ202" i="69" s="1"/>
  <c r="BQ188" i="69"/>
  <c r="BP177" i="69"/>
  <c r="BQ192" i="69"/>
  <c r="BQ198" i="69" s="1"/>
  <c r="BQ132" i="69"/>
  <c r="BP1939" i="64"/>
  <c r="BV123" i="69"/>
  <c r="BW112" i="69"/>
  <c r="BW115" i="69" s="1"/>
  <c r="BV119" i="69"/>
  <c r="BW756" i="64" l="1"/>
  <c r="BX747" i="64"/>
  <c r="BX750" i="64" s="1"/>
  <c r="BW752" i="64"/>
  <c r="BR2435" i="64"/>
  <c r="BR2431" i="64"/>
  <c r="BS2430" i="64"/>
  <c r="BS2431" i="64" s="1"/>
  <c r="BW978" i="64"/>
  <c r="BY973" i="64"/>
  <c r="BX976" i="64"/>
  <c r="BS1915" i="64"/>
  <c r="BX2372" i="64"/>
  <c r="BV2459" i="64"/>
  <c r="BQ2483" i="64"/>
  <c r="BQ1050" i="64"/>
  <c r="BQ200" i="69"/>
  <c r="BQ157" i="69"/>
  <c r="BQ162" i="69" s="1"/>
  <c r="BR156" i="69" s="1"/>
  <c r="BR161" i="69" s="1"/>
  <c r="BQ135" i="69"/>
  <c r="BW117" i="69"/>
  <c r="BW118" i="69" s="1"/>
  <c r="BW119" i="69" s="1"/>
  <c r="BQ1939" i="64"/>
  <c r="BX751" i="64" l="1"/>
  <c r="BS2435" i="64"/>
  <c r="BT2425" i="64"/>
  <c r="BT2429" i="64" s="1"/>
  <c r="BT2430" i="64" s="1"/>
  <c r="BX974" i="64"/>
  <c r="BQ2056"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BX756" i="64" l="1"/>
  <c r="BX752" i="64"/>
  <c r="BY747" i="64"/>
  <c r="BY750" i="64" s="1"/>
  <c r="BX978" i="64"/>
  <c r="BY976" i="64"/>
  <c r="BY974" i="64" s="1"/>
  <c r="BZ973" i="64"/>
  <c r="BT2431" i="64"/>
  <c r="BU2425" i="64"/>
  <c r="BT2435" i="64"/>
  <c r="BT1915" i="64"/>
  <c r="BW2459" i="64"/>
  <c r="BY2372"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1048" i="64" a="1"/>
  <c r="BY751" i="64" l="1"/>
  <c r="BU2429" i="64"/>
  <c r="BU2430" i="64" s="1"/>
  <c r="BU2431" i="64" s="1"/>
  <c r="BY978" i="64"/>
  <c r="BR1048" i="64"/>
  <c r="BR200" i="69"/>
  <c r="BR163" i="69"/>
  <c r="BR169" i="69"/>
  <c r="BR179" i="69" s="1"/>
  <c r="BS156" i="69"/>
  <c r="BS161" i="69" s="1"/>
  <c r="BR135" i="69"/>
  <c r="BR177" i="69"/>
  <c r="BX125" i="69"/>
  <c r="BX123" i="69"/>
  <c r="BY112" i="69"/>
  <c r="BY115" i="69" s="1"/>
  <c r="BY756" i="64" l="1"/>
  <c r="BY752" i="64"/>
  <c r="BZ747" i="64"/>
  <c r="BZ750" i="64" s="1"/>
  <c r="BZ976" i="64"/>
  <c r="BZ974" i="64" s="1"/>
  <c r="CA973" i="64"/>
  <c r="BU2435" i="64"/>
  <c r="BV2425" i="64"/>
  <c r="BU1915" i="64"/>
  <c r="BZ2372" i="64"/>
  <c r="BX2459" i="64"/>
  <c r="BR2483" i="64"/>
  <c r="BR1050" i="64"/>
  <c r="BS159" i="69"/>
  <c r="BS184" i="69" s="1"/>
  <c r="BS187" i="69" s="1"/>
  <c r="BT183" i="69" s="1"/>
  <c r="BT186" i="69" s="1"/>
  <c r="BR140" i="69"/>
  <c r="BR150" i="69" s="1"/>
  <c r="BR136" i="69"/>
  <c r="BR142" i="69"/>
  <c r="BS129" i="69"/>
  <c r="BR1939" i="64"/>
  <c r="BY117" i="69"/>
  <c r="BY118" i="69" s="1"/>
  <c r="BZ112" i="69" s="1"/>
  <c r="BS1048" i="64" a="1"/>
  <c r="BZ751" i="64" l="1"/>
  <c r="BV2429" i="64"/>
  <c r="BV2430" i="64" s="1"/>
  <c r="BV2431" i="64" s="1"/>
  <c r="BZ978" i="64"/>
  <c r="P973" i="64"/>
  <c r="BS1048" i="64"/>
  <c r="BR2056"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BZ756" i="64" l="1"/>
  <c r="BZ752" i="64"/>
  <c r="CA747" i="64"/>
  <c r="CA750" i="64" s="1"/>
  <c r="CA976" i="64"/>
  <c r="CB973" i="64"/>
  <c r="BW2425" i="64"/>
  <c r="BV2435" i="64"/>
  <c r="BV1915" i="64"/>
  <c r="CA2372" i="64"/>
  <c r="BY2459" i="64"/>
  <c r="BS1939" i="64"/>
  <c r="BS2483" i="64"/>
  <c r="BS1050" i="64"/>
  <c r="BT156" i="69"/>
  <c r="BT161" i="69" s="1"/>
  <c r="BS200" i="69"/>
  <c r="BS135" i="69"/>
  <c r="BS136" i="69" s="1"/>
  <c r="BS169" i="69"/>
  <c r="BS179" i="69" s="1"/>
  <c r="BS163" i="69"/>
  <c r="BS177" i="69"/>
  <c r="BZ118" i="69"/>
  <c r="BZ125" i="69" s="1"/>
  <c r="CA751" i="64" l="1"/>
  <c r="BW2429" i="64"/>
  <c r="BW2430" i="64" s="1"/>
  <c r="BW2431" i="64" s="1"/>
  <c r="CA974" i="64"/>
  <c r="BS2056" i="64"/>
  <c r="BT159" i="69"/>
  <c r="BT184" i="69" s="1"/>
  <c r="BT187" i="69" s="1"/>
  <c r="BT188" i="69" s="1"/>
  <c r="BS140" i="69"/>
  <c r="BS150" i="69" s="1"/>
  <c r="BS142" i="69"/>
  <c r="BS146" i="69" s="1"/>
  <c r="BS148" i="69" s="1"/>
  <c r="BT129" i="69"/>
  <c r="BT134" i="69" s="1"/>
  <c r="BZ123" i="69"/>
  <c r="BZ119" i="69"/>
  <c r="CA112" i="69"/>
  <c r="CA117" i="69" s="1"/>
  <c r="CA756" i="64" l="1"/>
  <c r="CA752" i="64"/>
  <c r="CB747" i="64"/>
  <c r="CB750" i="64" s="1"/>
  <c r="CA978" i="64"/>
  <c r="CB976" i="64"/>
  <c r="CC973" i="64"/>
  <c r="BW2435" i="64"/>
  <c r="BX2425" i="64"/>
  <c r="BW1915" i="64"/>
  <c r="CB2372" i="64"/>
  <c r="BZ2459" i="64"/>
  <c r="BT194" i="69"/>
  <c r="BT202" i="69" s="1"/>
  <c r="BT192" i="69"/>
  <c r="BT200" i="69" s="1"/>
  <c r="BU183" i="69"/>
  <c r="BU186" i="69" s="1"/>
  <c r="BS152" i="69"/>
  <c r="BT132" i="69"/>
  <c r="BT157" i="69" s="1"/>
  <c r="BT162" i="69" s="1"/>
  <c r="BT169" i="69" s="1"/>
  <c r="BT179" i="69" s="1"/>
  <c r="CA115" i="69"/>
  <c r="CA118" i="69" s="1"/>
  <c r="BT1048" i="64" a="1"/>
  <c r="CB751" i="64" l="1"/>
  <c r="BX2429" i="64"/>
  <c r="BX2430" i="64" s="1"/>
  <c r="BX2431" i="64" s="1"/>
  <c r="CB974" i="64"/>
  <c r="BT1048" i="64"/>
  <c r="BT2483" i="64"/>
  <c r="BT198" i="69"/>
  <c r="BT163" i="69"/>
  <c r="BU156" i="69"/>
  <c r="BU161" i="69" s="1"/>
  <c r="BT135" i="69"/>
  <c r="BT136" i="69" s="1"/>
  <c r="BT167" i="69"/>
  <c r="BT177" i="69" s="1"/>
  <c r="CB112" i="69"/>
  <c r="CB117" i="69" s="1"/>
  <c r="CA125" i="69"/>
  <c r="CA123" i="69"/>
  <c r="CA119" i="69"/>
  <c r="CB756" i="64" l="1"/>
  <c r="CB752" i="64"/>
  <c r="CC747" i="64"/>
  <c r="CC750" i="64" s="1"/>
  <c r="BX2435" i="64"/>
  <c r="BY2425" i="64"/>
  <c r="BY2429" i="64" s="1"/>
  <c r="BY2430" i="64" s="1"/>
  <c r="BY2431" i="64" s="1"/>
  <c r="CB978" i="64"/>
  <c r="CD973" i="64"/>
  <c r="CC976" i="64"/>
  <c r="BT2056" i="64"/>
  <c r="BX1915" i="64"/>
  <c r="CA2459" i="64"/>
  <c r="BT1050" i="64"/>
  <c r="CC2372" i="64"/>
  <c r="BT1939" i="64"/>
  <c r="BU159" i="69"/>
  <c r="BU184" i="69" s="1"/>
  <c r="BU187" i="69" s="1"/>
  <c r="BV183" i="69" s="1"/>
  <c r="BV186" i="69" s="1"/>
  <c r="BU129" i="69"/>
  <c r="BU134" i="69" s="1"/>
  <c r="BT140" i="69"/>
  <c r="BT150" i="69" s="1"/>
  <c r="BT142" i="69"/>
  <c r="BT152" i="69" s="1"/>
  <c r="BT173" i="69"/>
  <c r="BT175" i="69" s="1"/>
  <c r="CB115" i="69"/>
  <c r="CB118" i="69" s="1"/>
  <c r="CB119" i="69" s="1"/>
  <c r="BU1048" i="64" a="1"/>
  <c r="CC751" i="64" l="1"/>
  <c r="CC974" i="64"/>
  <c r="BU1048" i="64"/>
  <c r="BZ2425" i="64"/>
  <c r="BY2435" i="64"/>
  <c r="BU194" i="69"/>
  <c r="BU202" i="69" s="1"/>
  <c r="BU192" i="69"/>
  <c r="BU198" i="69" s="1"/>
  <c r="BU188" i="69"/>
  <c r="BU132" i="69"/>
  <c r="BU157" i="69" s="1"/>
  <c r="BU162" i="69" s="1"/>
  <c r="BU167" i="69" s="1"/>
  <c r="BT146" i="69"/>
  <c r="BT148" i="69" s="1"/>
  <c r="CB123" i="69"/>
  <c r="CB125" i="69"/>
  <c r="CC112" i="69"/>
  <c r="CC117" i="69" s="1"/>
  <c r="CC756" i="64" l="1"/>
  <c r="CC752" i="64"/>
  <c r="CD747" i="64"/>
  <c r="CD750" i="64" s="1"/>
  <c r="BZ2429" i="64"/>
  <c r="BZ2430" i="64" s="1"/>
  <c r="O2430" i="64" s="1"/>
  <c r="CC978" i="64"/>
  <c r="CD976" i="64"/>
  <c r="CD974" i="64" s="1"/>
  <c r="CE973" i="64"/>
  <c r="BY1915" i="64"/>
  <c r="CB2459" i="64"/>
  <c r="BU1050" i="64"/>
  <c r="CD2372" i="64"/>
  <c r="BU2483" i="64"/>
  <c r="BU1939" i="64"/>
  <c r="BU200" i="69"/>
  <c r="BU135" i="69"/>
  <c r="BU136" i="69" s="1"/>
  <c r="BU169" i="69"/>
  <c r="BU179" i="69" s="1"/>
  <c r="BU163" i="69"/>
  <c r="BV156" i="69"/>
  <c r="BV159" i="69" s="1"/>
  <c r="BV184" i="69" s="1"/>
  <c r="BV187" i="69" s="1"/>
  <c r="BU173" i="69"/>
  <c r="BU175" i="69" s="1"/>
  <c r="BU177" i="69"/>
  <c r="CC115" i="69"/>
  <c r="CC118" i="69" s="1"/>
  <c r="CD112" i="69" s="1"/>
  <c r="BV1048" i="64" a="1"/>
  <c r="CD751" i="64" l="1"/>
  <c r="BZ2431" i="64"/>
  <c r="CD978" i="64"/>
  <c r="BV1048" i="64"/>
  <c r="CA2425" i="64"/>
  <c r="BZ2435" i="64"/>
  <c r="BU2056"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D756" i="64" l="1"/>
  <c r="CE747" i="64"/>
  <c r="CE750" i="64" s="1"/>
  <c r="CD752" i="64"/>
  <c r="CA2429" i="64"/>
  <c r="CE976" i="64"/>
  <c r="CF973" i="64"/>
  <c r="BV2056" i="64"/>
  <c r="BZ1915" i="64"/>
  <c r="BV1050" i="64"/>
  <c r="CC2459" i="64"/>
  <c r="CE2372" i="64"/>
  <c r="BV1939" i="64"/>
  <c r="BV2483" i="64"/>
  <c r="BV134" i="69"/>
  <c r="BV135" i="69" s="1"/>
  <c r="BV142" i="69" s="1"/>
  <c r="BV146" i="69" s="1"/>
  <c r="BV148" i="69" s="1"/>
  <c r="BU152" i="69"/>
  <c r="BV162" i="69"/>
  <c r="BV163" i="69" s="1"/>
  <c r="BV200" i="69"/>
  <c r="BV198" i="69"/>
  <c r="CD118" i="69"/>
  <c r="CE112" i="69" s="1"/>
  <c r="CE751" i="64" l="1"/>
  <c r="CE974" i="64"/>
  <c r="CA2430" i="64"/>
  <c r="BV169" i="69"/>
  <c r="BV179" i="69" s="1"/>
  <c r="BW156" i="69"/>
  <c r="BW159" i="69" s="1"/>
  <c r="BW184" i="69" s="1"/>
  <c r="BW187" i="69" s="1"/>
  <c r="BV167" i="69"/>
  <c r="BV177" i="69" s="1"/>
  <c r="BW129" i="69"/>
  <c r="BW134" i="69" s="1"/>
  <c r="BV152" i="69"/>
  <c r="BV136" i="69"/>
  <c r="BV140" i="69"/>
  <c r="BV150" i="69" s="1"/>
  <c r="CD123" i="69"/>
  <c r="CD125" i="69"/>
  <c r="CD119" i="69"/>
  <c r="CE115" i="69"/>
  <c r="CE117" i="69"/>
  <c r="BW1048" i="64" a="1"/>
  <c r="CE756" i="64" l="1"/>
  <c r="CF747" i="64"/>
  <c r="CF750" i="64" s="1"/>
  <c r="CE752" i="64"/>
  <c r="CA2431" i="64"/>
  <c r="CE978" i="64"/>
  <c r="CG973" i="64"/>
  <c r="CF976" i="64"/>
  <c r="CF974" i="64" s="1"/>
  <c r="BW1048" i="64"/>
  <c r="CA1915" i="64"/>
  <c r="CB2425" i="64"/>
  <c r="CA2435" i="64"/>
  <c r="CD2459" i="64"/>
  <c r="CF2372" i="64"/>
  <c r="BW1939" i="64"/>
  <c r="BW2483" i="64"/>
  <c r="BW161" i="69"/>
  <c r="BW132" i="69"/>
  <c r="BW157" i="69" s="1"/>
  <c r="BV173" i="69"/>
  <c r="BV175" i="69" s="1"/>
  <c r="BW192" i="69"/>
  <c r="BX183" i="69"/>
  <c r="BX186" i="69" s="1"/>
  <c r="M186" i="69" s="1"/>
  <c r="BW188" i="69"/>
  <c r="BW194" i="69"/>
  <c r="BW202" i="69" s="1"/>
  <c r="L187" i="69"/>
  <c r="CE118" i="69"/>
  <c r="CE123" i="69" s="1"/>
  <c r="CF751" i="64" l="1"/>
  <c r="CB2429" i="64"/>
  <c r="CF978" i="64"/>
  <c r="BW1050" i="64"/>
  <c r="BW162" i="69"/>
  <c r="BW163" i="69" s="1"/>
  <c r="BW135" i="69"/>
  <c r="BX129" i="69" s="1"/>
  <c r="BX132" i="69" s="1"/>
  <c r="M132" i="69" s="1"/>
  <c r="L135" i="69"/>
  <c r="M183" i="69"/>
  <c r="L188" i="69"/>
  <c r="BW198" i="69"/>
  <c r="BW200" i="69"/>
  <c r="CF112" i="69"/>
  <c r="CF115" i="69" s="1"/>
  <c r="CE119" i="69"/>
  <c r="CE125" i="69"/>
  <c r="BX1048" i="64" a="1"/>
  <c r="CF756" i="64" l="1"/>
  <c r="CF752" i="64"/>
  <c r="CG747" i="64"/>
  <c r="CG750" i="64" s="1"/>
  <c r="CB2430" i="64"/>
  <c r="CG976" i="64"/>
  <c r="CG974" i="64" s="1"/>
  <c r="CH973" i="64"/>
  <c r="BX1048" i="64"/>
  <c r="CB1915" i="64"/>
  <c r="CE2459" i="64"/>
  <c r="BW2056" i="64"/>
  <c r="CG2372"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G751" i="64" l="1"/>
  <c r="CB2431" i="64"/>
  <c r="CB2435" i="64"/>
  <c r="CC2425" i="64"/>
  <c r="CG978" i="64"/>
  <c r="BX1050" i="64"/>
  <c r="L163" i="69"/>
  <c r="BW152" i="69"/>
  <c r="BX135" i="69"/>
  <c r="BY129" i="69" s="1"/>
  <c r="BY134" i="69" s="1"/>
  <c r="BX159" i="69"/>
  <c r="BX162" i="69" s="1"/>
  <c r="BY156" i="69" s="1"/>
  <c r="BW173" i="69"/>
  <c r="L173" i="69" s="1"/>
  <c r="BW148" i="69"/>
  <c r="L146" i="69"/>
  <c r="BX1939" i="64"/>
  <c r="CF119" i="69"/>
  <c r="CF123" i="69"/>
  <c r="CG112" i="69"/>
  <c r="CG117" i="69" s="1"/>
  <c r="CG756" i="64" l="1"/>
  <c r="CH747" i="64"/>
  <c r="CH750" i="64" s="1"/>
  <c r="CG752" i="64"/>
  <c r="CC2429" i="64"/>
  <c r="CH976" i="64"/>
  <c r="CH974" i="64" s="1"/>
  <c r="CI973" i="64"/>
  <c r="CC1915" i="64"/>
  <c r="CH2372" i="64"/>
  <c r="CF2459" i="64"/>
  <c r="BX2056" i="64"/>
  <c r="BX2483"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1048" i="64" a="1"/>
  <c r="CH751" i="64" l="1"/>
  <c r="CC2430" i="64"/>
  <c r="CD2425" i="64" s="1"/>
  <c r="CD2429" i="64" s="1"/>
  <c r="CH978" i="64"/>
  <c r="BY1048" i="64"/>
  <c r="BX150" i="69"/>
  <c r="M140" i="69"/>
  <c r="BX152" i="69"/>
  <c r="BY135" i="69"/>
  <c r="BY136" i="69" s="1"/>
  <c r="BX187" i="69"/>
  <c r="BX188" i="69" s="1"/>
  <c r="BX177" i="69"/>
  <c r="BY162" i="69"/>
  <c r="CH112" i="69"/>
  <c r="CH115" i="69" s="1"/>
  <c r="CG125" i="69"/>
  <c r="CG123" i="69"/>
  <c r="CH756" i="64" l="1"/>
  <c r="CH752" i="64"/>
  <c r="CI747" i="64"/>
  <c r="CI750" i="64" s="1"/>
  <c r="CC2435" i="64"/>
  <c r="CC2431" i="64"/>
  <c r="CD2430" i="64"/>
  <c r="CD2431" i="64" s="1"/>
  <c r="CI976" i="64"/>
  <c r="CI974" i="64" s="1"/>
  <c r="CJ973" i="64"/>
  <c r="CD1915" i="64"/>
  <c r="CG2459" i="64"/>
  <c r="BY1050" i="64"/>
  <c r="CI2372"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939" i="64"/>
  <c r="CH117" i="69"/>
  <c r="CH118" i="69" s="1"/>
  <c r="CH125" i="69" s="1"/>
  <c r="CI751" i="64" l="1"/>
  <c r="CE2425" i="64"/>
  <c r="CE2429" i="64" s="1"/>
  <c r="CE2430" i="64" s="1"/>
  <c r="CD2435" i="64"/>
  <c r="CI978" i="64"/>
  <c r="BY2056" i="64"/>
  <c r="BY2483"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1048" i="64" a="1"/>
  <c r="CI756" i="64" l="1"/>
  <c r="CJ747" i="64"/>
  <c r="CJ750" i="64" s="1"/>
  <c r="CI752" i="64"/>
  <c r="CE2431" i="64"/>
  <c r="CJ976" i="64"/>
  <c r="CJ974" i="64" s="1"/>
  <c r="CK973" i="64"/>
  <c r="CE2435" i="64"/>
  <c r="CF2425" i="64"/>
  <c r="BZ1048" i="64"/>
  <c r="CE1915" i="64"/>
  <c r="CJ2372" i="64"/>
  <c r="CH2459"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J751" i="64" l="1"/>
  <c r="CJ978" i="64"/>
  <c r="CF2429" i="64"/>
  <c r="CF2430" i="64" s="1"/>
  <c r="BZ1050" i="64"/>
  <c r="BZ2483"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J756" i="64" l="1"/>
  <c r="CJ752" i="64"/>
  <c r="CK747" i="64"/>
  <c r="CK750" i="64" s="1"/>
  <c r="CK976" i="64"/>
  <c r="CF2431" i="64"/>
  <c r="CG2425" i="64"/>
  <c r="CF2435" i="64"/>
  <c r="CF1915" i="64"/>
  <c r="CI2459" i="64"/>
  <c r="BZ2056" i="64"/>
  <c r="CK2372" i="64"/>
  <c r="BZ152" i="69"/>
  <c r="CA134" i="69"/>
  <c r="CA135" i="69" s="1"/>
  <c r="CB129" i="69" s="1"/>
  <c r="BZ177" i="69"/>
  <c r="CA187" i="69"/>
  <c r="CA192" i="69" s="1"/>
  <c r="CA162" i="69"/>
  <c r="CB156" i="69" s="1"/>
  <c r="M119" i="69"/>
  <c r="BZ1939" i="64"/>
  <c r="CA1048" i="64" a="1"/>
  <c r="CK751" i="64" l="1"/>
  <c r="CL747" i="64" s="1"/>
  <c r="CL750" i="64" s="1"/>
  <c r="K747" i="64"/>
  <c r="CG2429" i="64"/>
  <c r="CG2430" i="64" s="1"/>
  <c r="CG2431" i="64" s="1"/>
  <c r="CK974" i="64"/>
  <c r="CA1048" i="64"/>
  <c r="CA2483"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L751" i="64" l="1"/>
  <c r="CK756" i="64"/>
  <c r="CK752" i="64"/>
  <c r="N750" i="64"/>
  <c r="O750" i="64"/>
  <c r="P750" i="64"/>
  <c r="CH2425" i="64"/>
  <c r="CH2429" i="64" s="1"/>
  <c r="CH2430" i="64" s="1"/>
  <c r="CH2431" i="64" s="1"/>
  <c r="CG2435" i="64"/>
  <c r="CK978" i="64"/>
  <c r="CG1915" i="64"/>
  <c r="CJ2459" i="64"/>
  <c r="CB2483" i="64"/>
  <c r="CA1050" i="64"/>
  <c r="CB187" i="69"/>
  <c r="CB192" i="69" s="1"/>
  <c r="CA152" i="69"/>
  <c r="CA173" i="69"/>
  <c r="CA175" i="69" s="1"/>
  <c r="CB135" i="69"/>
  <c r="CB142" i="69" s="1"/>
  <c r="CB162" i="69"/>
  <c r="CA1939" i="64"/>
  <c r="CL752" i="64" l="1"/>
  <c r="CL756" i="64"/>
  <c r="K976" i="64"/>
  <c r="L976" i="64"/>
  <c r="M976" i="64"/>
  <c r="N976" i="64"/>
  <c r="O976" i="64"/>
  <c r="P976" i="64"/>
  <c r="CI2425" i="64"/>
  <c r="CH2435" i="64"/>
  <c r="CA2056"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1048" i="64" a="1"/>
  <c r="K974" i="64" l="1"/>
  <c r="K978" i="64" s="1"/>
  <c r="L974" i="64"/>
  <c r="L978" i="64" s="1"/>
  <c r="M974" i="64"/>
  <c r="M978" i="64" s="1"/>
  <c r="N974" i="64"/>
  <c r="N978" i="64" s="1"/>
  <c r="O974" i="64"/>
  <c r="O978" i="64" s="1"/>
  <c r="P974" i="64"/>
  <c r="P978" i="64" s="1"/>
  <c r="CI2429" i="64"/>
  <c r="CI2430" i="64" s="1"/>
  <c r="CI2431" i="64" s="1"/>
  <c r="CB1048" i="64"/>
  <c r="CH1915" i="64"/>
  <c r="CK2459" i="64"/>
  <c r="CC132" i="69"/>
  <c r="CC157" i="69" s="1"/>
  <c r="CB173" i="69"/>
  <c r="CB175" i="69" s="1"/>
  <c r="CB177" i="69"/>
  <c r="CC159" i="69"/>
  <c r="CC184" i="69" s="1"/>
  <c r="CC187" i="69" s="1"/>
  <c r="CC161" i="69"/>
  <c r="CJ2425" i="64" l="1"/>
  <c r="CI2435" i="64"/>
  <c r="CC2483" i="64"/>
  <c r="CB1050" i="64"/>
  <c r="CC135" i="69"/>
  <c r="CC140" i="69" s="1"/>
  <c r="CC150" i="69" s="1"/>
  <c r="CC162" i="69"/>
  <c r="CD156" i="69" s="1"/>
  <c r="CC188" i="69"/>
  <c r="CC194" i="69"/>
  <c r="CC202" i="69" s="1"/>
  <c r="CD183" i="69"/>
  <c r="CC192" i="69"/>
  <c r="CB1939" i="64"/>
  <c r="CJ2429" i="64" l="1"/>
  <c r="CJ2430" i="64" s="1"/>
  <c r="CJ2431" i="64" s="1"/>
  <c r="CI1915" i="64"/>
  <c r="CB2056" i="64"/>
  <c r="CC142" i="69"/>
  <c r="CC152" i="69" s="1"/>
  <c r="CD129" i="69"/>
  <c r="CD134" i="69" s="1"/>
  <c r="CC136" i="69"/>
  <c r="CC169" i="69"/>
  <c r="CC179" i="69" s="1"/>
  <c r="CC167" i="69"/>
  <c r="CC177" i="69" s="1"/>
  <c r="CC163" i="69"/>
  <c r="CD186" i="69"/>
  <c r="CD159" i="69"/>
  <c r="CD184" i="69" s="1"/>
  <c r="CD161" i="69"/>
  <c r="CC200" i="69"/>
  <c r="CC198" i="69"/>
  <c r="CC1048" i="64" a="1"/>
  <c r="N2459" i="64" l="1"/>
  <c r="O2459" i="64"/>
  <c r="P2459" i="64"/>
  <c r="K751" i="64"/>
  <c r="L747" i="64" s="1"/>
  <c r="CC1048" i="64"/>
  <c r="CK2425" i="64"/>
  <c r="CJ2435" i="64"/>
  <c r="CD2483" i="64"/>
  <c r="CC146" i="69"/>
  <c r="CC148" i="69" s="1"/>
  <c r="CD132" i="69"/>
  <c r="CD157" i="69" s="1"/>
  <c r="CD162" i="69" s="1"/>
  <c r="CE156" i="69" s="1"/>
  <c r="CC173" i="69"/>
  <c r="CC175" i="69" s="1"/>
  <c r="CD187" i="69"/>
  <c r="CD188" i="69" s="1"/>
  <c r="K752" i="64" l="1"/>
  <c r="CK2429" i="64"/>
  <c r="CK2430" i="64" s="1"/>
  <c r="CJ1915" i="64"/>
  <c r="CC1050" i="64"/>
  <c r="CD135" i="69"/>
  <c r="CD136" i="69" s="1"/>
  <c r="CE183" i="69"/>
  <c r="CE186" i="69" s="1"/>
  <c r="CD169" i="69"/>
  <c r="CD179" i="69" s="1"/>
  <c r="CD192" i="69"/>
  <c r="CD200" i="69" s="1"/>
  <c r="CD194" i="69"/>
  <c r="CD202" i="69" s="1"/>
  <c r="CD163" i="69"/>
  <c r="CD167" i="69"/>
  <c r="CD177" i="69" s="1"/>
  <c r="CE159" i="69"/>
  <c r="CE184" i="69" s="1"/>
  <c r="CE161" i="69"/>
  <c r="CC1939" i="64"/>
  <c r="CD1048" i="64" a="1"/>
  <c r="CK2431" i="64" l="1"/>
  <c r="CL2425" i="64"/>
  <c r="CD1048" i="64"/>
  <c r="CK2435" i="64"/>
  <c r="CE2483" i="64"/>
  <c r="CC2056" i="64"/>
  <c r="CD140" i="69"/>
  <c r="CD150" i="69" s="1"/>
  <c r="CE129" i="69"/>
  <c r="CE132" i="69" s="1"/>
  <c r="CE157" i="69" s="1"/>
  <c r="CE162" i="69" s="1"/>
  <c r="CE167" i="69" s="1"/>
  <c r="CD142" i="69"/>
  <c r="CD146" i="69" s="1"/>
  <c r="CD148" i="69" s="1"/>
  <c r="CD1939" i="64"/>
  <c r="CE187" i="69"/>
  <c r="CE192" i="69" s="1"/>
  <c r="CD198" i="69"/>
  <c r="CD173" i="69"/>
  <c r="CD175" i="69" s="1"/>
  <c r="CL2429" i="64" l="1"/>
  <c r="CL2430" i="64" s="1"/>
  <c r="CK1915" i="64"/>
  <c r="CD1050" i="64"/>
  <c r="CE134" i="69"/>
  <c r="CE135" i="69" s="1"/>
  <c r="CD152" i="69"/>
  <c r="CE188" i="69"/>
  <c r="CE194" i="69"/>
  <c r="CE202" i="69" s="1"/>
  <c r="CF183" i="69"/>
  <c r="CF186" i="69" s="1"/>
  <c r="CE173" i="69"/>
  <c r="CE175" i="69" s="1"/>
  <c r="CE177" i="69"/>
  <c r="CE163" i="69"/>
  <c r="CF156" i="69"/>
  <c r="CE169" i="69"/>
  <c r="CE179" i="69" s="1"/>
  <c r="CE200" i="69"/>
  <c r="CE198" i="69"/>
  <c r="CL2431" i="64" l="1"/>
  <c r="CL2435" i="64"/>
  <c r="P2430" i="64"/>
  <c r="CF2483" i="64"/>
  <c r="CD2056" i="64"/>
  <c r="CE1939" i="64"/>
  <c r="CE140" i="69"/>
  <c r="CE150" i="69" s="1"/>
  <c r="CE136" i="69"/>
  <c r="CE142" i="69"/>
  <c r="CF129" i="69"/>
  <c r="CF159" i="69"/>
  <c r="CF184" i="69" s="1"/>
  <c r="CF187" i="69" s="1"/>
  <c r="CG183" i="69" s="1"/>
  <c r="CG186" i="69" s="1"/>
  <c r="CF161" i="69"/>
  <c r="CE1048" i="64" a="1"/>
  <c r="CE1048" i="64" l="1"/>
  <c r="CF194" i="69"/>
  <c r="CF202" i="69" s="1"/>
  <c r="CF192" i="69"/>
  <c r="CF200" i="69" s="1"/>
  <c r="CF134" i="69"/>
  <c r="CF132" i="69"/>
  <c r="CF157" i="69" s="1"/>
  <c r="CF162" i="69" s="1"/>
  <c r="CE152" i="69"/>
  <c r="CE146" i="69"/>
  <c r="CE148" i="69" s="1"/>
  <c r="CF188" i="69"/>
  <c r="CF1048" i="64" a="1"/>
  <c r="K1915" i="64" l="1"/>
  <c r="L1915" i="64"/>
  <c r="M1915" i="64"/>
  <c r="N1915" i="64"/>
  <c r="O1915" i="64"/>
  <c r="P1915" i="64"/>
  <c r="L751" i="64"/>
  <c r="K2425" i="64"/>
  <c r="CF1048" i="64"/>
  <c r="CE1050" i="64"/>
  <c r="CF198" i="69"/>
  <c r="CF135" i="69"/>
  <c r="CF163" i="69"/>
  <c r="CG156" i="69"/>
  <c r="CF169" i="69"/>
  <c r="CF179" i="69" s="1"/>
  <c r="CF167" i="69"/>
  <c r="M747" i="64" l="1"/>
  <c r="L752" i="64"/>
  <c r="CF1050" i="64"/>
  <c r="CG2483" i="64"/>
  <c r="CE2056" i="64"/>
  <c r="CF1939" i="64"/>
  <c r="CF177" i="69"/>
  <c r="CF173" i="69"/>
  <c r="CF175" i="69" s="1"/>
  <c r="CG161" i="69"/>
  <c r="CG159" i="69"/>
  <c r="CG184" i="69" s="1"/>
  <c r="CG187" i="69" s="1"/>
  <c r="CF136" i="69"/>
  <c r="CG129" i="69"/>
  <c r="CF142" i="69"/>
  <c r="CF140" i="69"/>
  <c r="CF150" i="69" s="1"/>
  <c r="CF2056" i="64" l="1"/>
  <c r="CF146" i="69"/>
  <c r="CF148" i="69" s="1"/>
  <c r="CF152" i="69"/>
  <c r="CG134" i="69"/>
  <c r="CG132" i="69"/>
  <c r="CG157" i="69" s="1"/>
  <c r="CG162" i="69" s="1"/>
  <c r="CH183" i="69"/>
  <c r="CH186" i="69" s="1"/>
  <c r="CG192" i="69"/>
  <c r="CG188" i="69"/>
  <c r="CG194" i="69"/>
  <c r="CG202" i="69" s="1"/>
  <c r="CG135" i="69" l="1"/>
  <c r="CG140" i="69" s="1"/>
  <c r="CG150" i="69" s="1"/>
  <c r="CG198" i="69"/>
  <c r="CG200" i="69"/>
  <c r="CG167" i="69"/>
  <c r="CH156" i="69"/>
  <c r="CG163" i="69"/>
  <c r="CG169" i="69"/>
  <c r="CG179" i="69" s="1"/>
  <c r="CG1048" i="64" a="1"/>
  <c r="CG1048" i="64" l="1"/>
  <c r="CH2483" i="64"/>
  <c r="CG1939" i="64"/>
  <c r="CG142" i="69"/>
  <c r="CG146" i="69" s="1"/>
  <c r="CG148" i="69" s="1"/>
  <c r="CH129" i="69"/>
  <c r="CH132" i="69" s="1"/>
  <c r="CH157" i="69" s="1"/>
  <c r="CG136" i="69"/>
  <c r="CH161" i="69"/>
  <c r="CH159" i="69"/>
  <c r="CH184" i="69" s="1"/>
  <c r="CH187" i="69" s="1"/>
  <c r="CG177" i="69"/>
  <c r="CG173" i="69"/>
  <c r="CG175" i="69" s="1"/>
  <c r="CG1050" i="64" l="1"/>
  <c r="CG152" i="69"/>
  <c r="CH162" i="69"/>
  <c r="CI156" i="69" s="1"/>
  <c r="CI161" i="69" s="1"/>
  <c r="CH134" i="69"/>
  <c r="CH135" i="69" s="1"/>
  <c r="CH192" i="69"/>
  <c r="CH194" i="69"/>
  <c r="CH202" i="69" s="1"/>
  <c r="CI183" i="69"/>
  <c r="CI186" i="69" s="1"/>
  <c r="H186" i="69" s="1"/>
  <c r="H188" i="69" s="1"/>
  <c r="CH188" i="69"/>
  <c r="CH1048" i="64" a="1"/>
  <c r="CH1048" i="64" l="1"/>
  <c r="CG2056" i="64"/>
  <c r="CH167" i="69"/>
  <c r="CH177" i="69" s="1"/>
  <c r="CH169" i="69"/>
  <c r="CH179" i="69" s="1"/>
  <c r="CH163" i="69"/>
  <c r="CI159" i="69"/>
  <c r="CI184" i="69" s="1"/>
  <c r="CI187" i="69" s="1"/>
  <c r="CH140" i="69"/>
  <c r="CH150" i="69" s="1"/>
  <c r="CH142" i="69"/>
  <c r="CH146" i="69" s="1"/>
  <c r="CH148" i="69" s="1"/>
  <c r="CH136" i="69"/>
  <c r="CI129" i="69"/>
  <c r="CI134" i="69" s="1"/>
  <c r="CH200" i="69"/>
  <c r="CH198" i="69"/>
  <c r="M751" i="64" l="1"/>
  <c r="CH1050" i="64"/>
  <c r="CI2483" i="64"/>
  <c r="CH1939" i="64"/>
  <c r="CH173" i="69"/>
  <c r="CH175" i="69" s="1"/>
  <c r="CH152" i="69"/>
  <c r="CI132" i="69"/>
  <c r="CI157" i="69" s="1"/>
  <c r="CI162" i="69" s="1"/>
  <c r="CI169" i="69" s="1"/>
  <c r="CI179" i="69" s="1"/>
  <c r="CI192" i="69"/>
  <c r="M187" i="69"/>
  <c r="M188" i="69" s="1"/>
  <c r="CI194" i="69"/>
  <c r="CI202" i="69" s="1"/>
  <c r="CI188" i="69"/>
  <c r="CI1048" i="64" a="1"/>
  <c r="N747" i="64" l="1"/>
  <c r="M752" i="64"/>
  <c r="CI1048" i="64"/>
  <c r="CH2056" i="64"/>
  <c r="M162" i="69"/>
  <c r="M163" i="69" s="1"/>
  <c r="CI167" i="69"/>
  <c r="CI177" i="69" s="1"/>
  <c r="CI163" i="69"/>
  <c r="CI135" i="69"/>
  <c r="CI140" i="69" s="1"/>
  <c r="CI150" i="69" s="1"/>
  <c r="CI200" i="69"/>
  <c r="CI198" i="69"/>
  <c r="H198" i="69" s="1"/>
  <c r="CI1050" i="64" l="1"/>
  <c r="CJ2483" i="64"/>
  <c r="CI1939" i="64"/>
  <c r="CI173" i="69"/>
  <c r="CI175" i="69" s="1"/>
  <c r="CI136" i="69"/>
  <c r="M135" i="69"/>
  <c r="M136" i="69" s="1"/>
  <c r="CI142" i="69"/>
  <c r="CJ1048" i="64" a="1"/>
  <c r="CJ1048" i="64" l="1"/>
  <c r="CI2056" i="64"/>
  <c r="CK2483" i="64"/>
  <c r="M173" i="69"/>
  <c r="CI152" i="69"/>
  <c r="CI146" i="69"/>
  <c r="CJ1050" i="64" l="1"/>
  <c r="CJ1939" i="64"/>
  <c r="CI148" i="69"/>
  <c r="M146" i="69"/>
  <c r="CJ2056" i="64" l="1"/>
  <c r="CK1048" i="64" a="1"/>
  <c r="K756" i="64" l="1"/>
  <c r="L756" i="64"/>
  <c r="M756" i="64"/>
  <c r="CK1048" i="64"/>
  <c r="N756" i="64" l="1"/>
  <c r="N751" i="64"/>
  <c r="CK1050" i="64"/>
  <c r="CK1939" i="64"/>
  <c r="O747" i="64" l="1"/>
  <c r="N752" i="64"/>
  <c r="CK2056" i="64"/>
  <c r="K1939" i="64" l="1"/>
  <c r="L1939" i="64"/>
  <c r="M1939" i="64"/>
  <c r="N1939" i="64"/>
  <c r="O1939" i="64"/>
  <c r="P1939" i="64"/>
  <c r="K1048" i="64" l="1"/>
  <c r="L1048" i="64"/>
  <c r="M1048" i="64"/>
  <c r="N1048" i="64"/>
  <c r="O1048" i="64"/>
  <c r="P1048" i="64"/>
  <c r="K1050" i="64" l="1"/>
  <c r="L1050" i="64"/>
  <c r="M1050" i="64"/>
  <c r="N1050" i="64"/>
  <c r="O1050" i="64"/>
  <c r="P1050" i="64"/>
  <c r="O751" i="64" l="1"/>
  <c r="O756" i="64"/>
  <c r="F2" i="15"/>
  <c r="F3" i="15"/>
  <c r="F4" i="15"/>
  <c r="F5" i="15"/>
  <c r="F6" i="15"/>
  <c r="F7" i="15"/>
  <c r="F8" i="15"/>
  <c r="F9" i="15"/>
  <c r="F10" i="15"/>
  <c r="F11" i="15"/>
  <c r="F12" i="15"/>
  <c r="F13" i="15"/>
  <c r="O752" i="64" l="1"/>
  <c r="P747" i="64"/>
  <c r="J2858" i="64"/>
  <c r="R2858" i="64" l="1"/>
  <c r="S2858" i="64" s="1"/>
  <c r="J2859" i="64"/>
  <c r="O2853" i="64" l="1"/>
  <c r="M2853" i="64"/>
  <c r="P2853" i="64"/>
  <c r="L2853" i="64"/>
  <c r="N2853" i="64"/>
  <c r="K2853" i="64"/>
  <c r="R2859" i="64"/>
  <c r="J2860" i="64"/>
  <c r="T2858" i="64" l="1"/>
  <c r="U2858" i="64" l="1"/>
  <c r="P751" i="64" l="1"/>
  <c r="P752" i="64" s="1"/>
  <c r="P756" i="64"/>
  <c r="V2858" i="64"/>
  <c r="W2858" i="64" l="1"/>
  <c r="X2858" i="64" l="1"/>
  <c r="Y2858" i="64" l="1"/>
  <c r="Z2858" i="64" l="1"/>
  <c r="AA2858" i="64" l="1"/>
  <c r="AB2858" i="64" l="1"/>
  <c r="M901" i="64" l="1"/>
  <c r="O901" i="64"/>
  <c r="P901" i="64"/>
  <c r="AC2858" i="64"/>
  <c r="L910" i="64" l="1"/>
  <c r="L914" i="64" s="1"/>
  <c r="M910" i="64"/>
  <c r="M914" i="64" s="1"/>
  <c r="N910" i="64"/>
  <c r="N914" i="64" s="1"/>
  <c r="O910" i="64"/>
  <c r="O914" i="64" s="1"/>
  <c r="P910" i="64"/>
  <c r="M904" i="64"/>
  <c r="M906" i="64" s="1"/>
  <c r="O904" i="64"/>
  <c r="O906" i="64" s="1"/>
  <c r="P904" i="64"/>
  <c r="P906" i="64" s="1"/>
  <c r="AD2858" i="64"/>
  <c r="P918" i="64" l="1"/>
  <c r="P912" i="64"/>
  <c r="P914" i="64" s="1"/>
  <c r="AE2858" i="64"/>
  <c r="P902" i="64" l="1"/>
  <c r="AF2858" i="64"/>
  <c r="AG2858" i="64" l="1"/>
  <c r="AH2858" i="64" l="1"/>
  <c r="AI2858" i="64" l="1"/>
  <c r="AJ2858" i="64" l="1"/>
  <c r="AK2858" i="64" l="1"/>
  <c r="AL2858" i="64" l="1"/>
  <c r="AM2858" i="64" l="1"/>
  <c r="AN2858" i="64" l="1"/>
  <c r="AO2858" i="64" l="1"/>
  <c r="AP2858" i="64" l="1"/>
  <c r="AQ2858" i="64" l="1"/>
  <c r="K2429" i="64" l="1"/>
  <c r="L2429" i="64"/>
  <c r="M2429" i="64"/>
  <c r="N2429" i="64"/>
  <c r="O2429" i="64"/>
  <c r="P2429" i="64"/>
  <c r="AR2858" i="64"/>
  <c r="K2435" i="64" l="1"/>
  <c r="L2435" i="64"/>
  <c r="M2435" i="64"/>
  <c r="N2435" i="64"/>
  <c r="O2435" i="64"/>
  <c r="P2435" i="64"/>
  <c r="N2425" i="64"/>
  <c r="O2425" i="64"/>
  <c r="P2425" i="64"/>
  <c r="L2425" i="64"/>
  <c r="M2425" i="64"/>
  <c r="K2431" i="64"/>
  <c r="AS2858" i="64"/>
  <c r="O2431" i="64" l="1"/>
  <c r="N2431" i="64"/>
  <c r="M2431" i="64"/>
  <c r="L2431" i="64"/>
  <c r="P2431" i="64"/>
  <c r="AT2858" i="64"/>
  <c r="AU2858" i="64" l="1"/>
  <c r="AV2858" i="64" l="1"/>
  <c r="AW2858" i="64" l="1"/>
  <c r="AX2858" i="64" l="1"/>
  <c r="AY2858" i="64" l="1"/>
  <c r="AZ2858" i="64" l="1"/>
  <c r="BA2858" i="64" l="1"/>
  <c r="BB2858" i="64" l="1"/>
  <c r="BC2858" i="64" l="1"/>
  <c r="BD2858" i="64" l="1"/>
  <c r="BE2858" i="64" l="1"/>
  <c r="BF2858" i="64" l="1"/>
  <c r="BG2858" i="64" l="1"/>
  <c r="BH2858" i="64" l="1"/>
  <c r="BI2858" i="64" l="1"/>
  <c r="BJ2858" i="64" l="1"/>
  <c r="BK2858" i="64" l="1"/>
  <c r="BL2858" i="64" l="1"/>
  <c r="BM2858" i="64" l="1"/>
  <c r="BN2858" i="64" l="1"/>
  <c r="BO2858" i="64" l="1"/>
  <c r="BP2858" i="64" l="1"/>
  <c r="BQ2858" i="64" l="1"/>
  <c r="BR2858" i="64" l="1"/>
  <c r="BS2858" i="64" l="1"/>
  <c r="BT2858" i="64" l="1"/>
  <c r="BU2858" i="64" l="1"/>
  <c r="BV2858" i="64" l="1"/>
  <c r="BW2858" i="64" l="1"/>
  <c r="BX2858" i="64" l="1"/>
  <c r="BY2858" i="64" l="1"/>
  <c r="BZ2858" i="64" l="1"/>
  <c r="CA2858" i="64" l="1"/>
  <c r="CB2858" i="64" l="1"/>
  <c r="CC2858" i="64" l="1"/>
  <c r="CD2858" i="64" l="1"/>
  <c r="CE2858" i="64" l="1"/>
  <c r="CF2858" i="64" l="1"/>
  <c r="CG2858" i="64" l="1"/>
  <c r="CH2858" i="64" l="1"/>
  <c r="CI2858" i="64" l="1"/>
  <c r="CJ2858" i="64" l="1"/>
  <c r="CK2858" i="64" l="1"/>
  <c r="CL2858" i="64" s="1"/>
  <c r="K2858" i="64" l="1"/>
  <c r="K2859" i="64"/>
  <c r="L2858" i="64" l="1"/>
  <c r="L2859" i="64"/>
  <c r="M2858" i="64" l="1"/>
  <c r="M2859" i="64"/>
  <c r="R2860" i="64"/>
  <c r="J2085" i="64" l="1"/>
  <c r="I2120" i="64" l="1"/>
  <c r="I2192" i="64" l="1"/>
  <c r="N2858" i="64" l="1"/>
  <c r="N2859" i="64"/>
  <c r="I2228" i="64"/>
  <c r="T2197" i="64" l="1"/>
  <c r="CA2278" i="64" l="1"/>
  <c r="BO2273" i="64"/>
  <c r="BC2278" i="64"/>
  <c r="T2278" i="64"/>
  <c r="AE2278" i="64"/>
  <c r="AQ2278" i="64"/>
  <c r="BO2317" i="64"/>
  <c r="CJ2120" i="64" a="1"/>
  <c r="CJ2120" i="64" s="1"/>
  <c r="CF2120" i="64" a="1"/>
  <c r="CF2120" i="64" s="1"/>
  <c r="CB2120" i="64" a="1"/>
  <c r="CB2120" i="64" s="1"/>
  <c r="CK2120" i="64" a="1"/>
  <c r="CK2120" i="64" s="1"/>
  <c r="CA2120" i="64" a="1"/>
  <c r="CA2120" i="64" s="1"/>
  <c r="CH2120" i="64" a="1"/>
  <c r="CH2120" i="64" s="1"/>
  <c r="CE2120" i="64" a="1"/>
  <c r="CE2120" i="64" s="1"/>
  <c r="CI2120" i="64" a="1"/>
  <c r="CI2120" i="64" s="1"/>
  <c r="CD2120" i="64" a="1"/>
  <c r="CD2120" i="64" s="1"/>
  <c r="CC2120" i="64" a="1"/>
  <c r="CC2120" i="64" s="1"/>
  <c r="CG2120" i="64" a="1"/>
  <c r="CG2120" i="64" s="1"/>
  <c r="T2233" i="64"/>
  <c r="U2197" i="64"/>
  <c r="O2858" i="64" l="1"/>
  <c r="O2859" i="64"/>
  <c r="CA2317" i="64"/>
  <c r="AQ2317" i="64"/>
  <c r="AL2317" i="64"/>
  <c r="CK2317" i="64"/>
  <c r="AK2317" i="64"/>
  <c r="BB2317" i="64"/>
  <c r="BF2317" i="64"/>
  <c r="BL2317" i="64"/>
  <c r="AO2317" i="64"/>
  <c r="AH2317" i="64"/>
  <c r="BI2317" i="64"/>
  <c r="CF2317" i="64"/>
  <c r="AM2317" i="64"/>
  <c r="AZ2317" i="64"/>
  <c r="Z2317" i="64"/>
  <c r="CD2317" i="64"/>
  <c r="BA2317" i="64"/>
  <c r="CH2317" i="64"/>
  <c r="BU2317" i="64"/>
  <c r="AA2317" i="64"/>
  <c r="BW2317" i="64"/>
  <c r="AJ2317" i="64"/>
  <c r="CJ2317" i="64"/>
  <c r="AP2317" i="64"/>
  <c r="AR2317" i="64"/>
  <c r="BG2317" i="64"/>
  <c r="CI2317" i="64"/>
  <c r="AB2317" i="64"/>
  <c r="CC2317" i="64"/>
  <c r="AN2317" i="64"/>
  <c r="BV2317" i="64"/>
  <c r="BP2317" i="64"/>
  <c r="BT2317" i="64"/>
  <c r="BN2317" i="64"/>
  <c r="AG2278" i="64"/>
  <c r="AG2273" i="64"/>
  <c r="BP2278" i="64"/>
  <c r="BP2273" i="64"/>
  <c r="BD2273" i="64"/>
  <c r="BD2278" i="64"/>
  <c r="AR2273" i="64"/>
  <c r="AR2278" i="64"/>
  <c r="BM2278" i="64"/>
  <c r="BM2273" i="64"/>
  <c r="CC2273" i="64"/>
  <c r="CC2278" i="64"/>
  <c r="CI2278" i="64"/>
  <c r="CI2273" i="64"/>
  <c r="BN2278" i="64"/>
  <c r="BN2273" i="64"/>
  <c r="BC2273" i="64"/>
  <c r="BL2278" i="64"/>
  <c r="BL2273" i="64"/>
  <c r="V2273" i="64"/>
  <c r="V2278" i="64"/>
  <c r="AO2273" i="64"/>
  <c r="AO2278" i="64"/>
  <c r="BG2273" i="64"/>
  <c r="BG2278" i="64"/>
  <c r="BZ2273" i="64"/>
  <c r="BZ2278" i="64"/>
  <c r="AC2278" i="64"/>
  <c r="AC2273" i="64"/>
  <c r="AN2278" i="64"/>
  <c r="AN2273" i="64"/>
  <c r="AA2273" i="64"/>
  <c r="AA2278" i="64"/>
  <c r="AP2273" i="64"/>
  <c r="AP2278" i="64"/>
  <c r="U2273" i="64"/>
  <c r="U2278" i="64"/>
  <c r="BV2278" i="64"/>
  <c r="BV2273" i="64"/>
  <c r="Y2278" i="64"/>
  <c r="Y2273" i="64"/>
  <c r="BT2278" i="64"/>
  <c r="BT2273" i="64"/>
  <c r="AD2273" i="64"/>
  <c r="AD2278" i="64"/>
  <c r="BW2278" i="64"/>
  <c r="BW2273" i="64"/>
  <c r="CA2273" i="64"/>
  <c r="BB2273" i="64"/>
  <c r="BB2278" i="64"/>
  <c r="BU2273" i="64"/>
  <c r="BU2278" i="64"/>
  <c r="CG2273" i="64"/>
  <c r="CG2278" i="64"/>
  <c r="AZ2273" i="64"/>
  <c r="AZ2278" i="64"/>
  <c r="AT2273" i="64"/>
  <c r="AT2278" i="64"/>
  <c r="X2273" i="64"/>
  <c r="X2278" i="64"/>
  <c r="AH2278" i="64"/>
  <c r="AH2273" i="64"/>
  <c r="AV2278" i="64"/>
  <c r="AV2273" i="64"/>
  <c r="AB2273" i="64"/>
  <c r="AB2278" i="64"/>
  <c r="AM2273" i="64"/>
  <c r="AM2278" i="64"/>
  <c r="BJ2273" i="64"/>
  <c r="BJ2278" i="64"/>
  <c r="CE2273" i="64"/>
  <c r="CE2278" i="64"/>
  <c r="BS2273" i="64"/>
  <c r="BS2278" i="64"/>
  <c r="Z2278" i="64"/>
  <c r="Z2273" i="64"/>
  <c r="BE2278" i="64"/>
  <c r="BE2273" i="64"/>
  <c r="BR2278" i="64"/>
  <c r="BR2273" i="64"/>
  <c r="AL2278" i="64"/>
  <c r="AL2273" i="64"/>
  <c r="AQ2273" i="64"/>
  <c r="CB2273" i="64"/>
  <c r="CB2278" i="64"/>
  <c r="CH2278" i="64"/>
  <c r="CH2273" i="64"/>
  <c r="W2278" i="64"/>
  <c r="W2273" i="64"/>
  <c r="CJ2273" i="64"/>
  <c r="CJ2278" i="64"/>
  <c r="AF2273" i="64"/>
  <c r="AF2278" i="64"/>
  <c r="BH2278" i="64"/>
  <c r="BH2273" i="64"/>
  <c r="CF2278" i="64"/>
  <c r="CF2273" i="64"/>
  <c r="AU2278" i="64"/>
  <c r="AU2273" i="64"/>
  <c r="AE2273" i="64"/>
  <c r="CD2273" i="64"/>
  <c r="CD2278" i="64"/>
  <c r="CK2273" i="64"/>
  <c r="CK2278" i="64"/>
  <c r="BA2278" i="64"/>
  <c r="BA2273" i="64"/>
  <c r="BQ2278" i="64"/>
  <c r="BQ2273" i="64"/>
  <c r="AS2273" i="64"/>
  <c r="AS2278" i="64"/>
  <c r="AW2278" i="64"/>
  <c r="AW2273" i="64"/>
  <c r="AK2273" i="64"/>
  <c r="AK2278" i="64"/>
  <c r="BF2278" i="64"/>
  <c r="BF2273" i="64"/>
  <c r="T2273" i="64"/>
  <c r="AX2273" i="64"/>
  <c r="AX2278" i="64"/>
  <c r="BY2278" i="64"/>
  <c r="BY2273" i="64"/>
  <c r="BX2278" i="64"/>
  <c r="BX2273" i="64"/>
  <c r="AJ2278" i="64"/>
  <c r="AJ2273" i="64"/>
  <c r="BI2273" i="64"/>
  <c r="BI2278" i="64"/>
  <c r="AI2278" i="64"/>
  <c r="AI2273" i="64"/>
  <c r="AY2278" i="64"/>
  <c r="AY2273" i="64"/>
  <c r="BK2278" i="64"/>
  <c r="BK2273" i="64"/>
  <c r="BZ2317" i="64"/>
  <c r="W2317" i="64"/>
  <c r="BD2317" i="64"/>
  <c r="BJ2317" i="64"/>
  <c r="AE2317" i="64"/>
  <c r="BH2317" i="64"/>
  <c r="AX2317" i="64"/>
  <c r="AI2317" i="64"/>
  <c r="AV2317" i="64"/>
  <c r="AY2317" i="64"/>
  <c r="AC2317" i="64"/>
  <c r="BM2317" i="64"/>
  <c r="Y2317" i="64"/>
  <c r="AU2317" i="64"/>
  <c r="AW2317" i="64"/>
  <c r="AG2317" i="64"/>
  <c r="AT2317" i="64"/>
  <c r="BK2317" i="64"/>
  <c r="T2317" i="64"/>
  <c r="AD2317" i="64"/>
  <c r="AF2317" i="64"/>
  <c r="V2317" i="64"/>
  <c r="X2317" i="64"/>
  <c r="BQ2317" i="64"/>
  <c r="BE2317" i="64"/>
  <c r="CE2317" i="64"/>
  <c r="AS2317" i="64"/>
  <c r="BO2278" i="64"/>
  <c r="V2197" i="64"/>
  <c r="U2233" i="64"/>
  <c r="CL2279" i="64" l="1" a="1"/>
  <c r="CL2279" i="64" s="1"/>
  <c r="CB2317" i="64"/>
  <c r="CG2317" i="64"/>
  <c r="U2317" i="64"/>
  <c r="K2317" i="64" s="1"/>
  <c r="BR2317" i="64"/>
  <c r="BY2317" i="64"/>
  <c r="BS2317" i="64"/>
  <c r="BC2317" i="64"/>
  <c r="BX2317" i="64"/>
  <c r="W2197" i="64"/>
  <c r="V2233" i="64"/>
  <c r="L2317" i="64" l="1"/>
  <c r="M2317" i="64"/>
  <c r="N2317" i="64"/>
  <c r="P2317" i="64"/>
  <c r="O2317" i="64"/>
  <c r="W2233" i="64"/>
  <c r="X2197" i="64"/>
  <c r="P2859" i="64" l="1"/>
  <c r="Y2197" i="64"/>
  <c r="X2233" i="64"/>
  <c r="P2858" i="64" l="1"/>
  <c r="Z2197" i="64"/>
  <c r="Y2233" i="64"/>
  <c r="AA2197" i="64" l="1"/>
  <c r="Z2233" i="64"/>
  <c r="AA2233" i="64" l="1"/>
  <c r="AB2197" i="64"/>
  <c r="AC2197" i="64" l="1"/>
  <c r="AB2233" i="64"/>
  <c r="AC2233" i="64" l="1"/>
  <c r="AD2197" i="64"/>
  <c r="K2197" i="64" s="1"/>
  <c r="AE2197" i="64" l="1"/>
  <c r="AD2233" i="64"/>
  <c r="K2233" i="64" s="1"/>
  <c r="AE2233" i="64" l="1"/>
  <c r="AF2197" i="64"/>
  <c r="AG2197" i="64" l="1"/>
  <c r="AF2233" i="64"/>
  <c r="AG2233" i="64" l="1"/>
  <c r="AH2197" i="64"/>
  <c r="AI2197" i="64" l="1"/>
  <c r="AH2233" i="64"/>
  <c r="AI2233" i="64" l="1"/>
  <c r="AJ2197" i="64"/>
  <c r="AK2197" i="64" l="1"/>
  <c r="AJ2233" i="64"/>
  <c r="AK2233" i="64" l="1"/>
  <c r="AL2197" i="64"/>
  <c r="AM2197" i="64" l="1"/>
  <c r="AL2233" i="64"/>
  <c r="AM2233" i="64" l="1"/>
  <c r="AN2197" i="64"/>
  <c r="AO2197" i="64" l="1"/>
  <c r="AN2233" i="64"/>
  <c r="AO2233" i="64" l="1"/>
  <c r="AP2197" i="64"/>
  <c r="L2197" i="64" s="1"/>
  <c r="AQ2197" i="64" l="1"/>
  <c r="AP2233" i="64"/>
  <c r="L2233" i="64" s="1"/>
  <c r="AR2197" i="64" l="1"/>
  <c r="AQ2233" i="64"/>
  <c r="AR2233" i="64" l="1"/>
  <c r="AS2197" i="64"/>
  <c r="AT2197" i="64" l="1"/>
  <c r="AS2233" i="64"/>
  <c r="AT2233" i="64" l="1"/>
  <c r="AU2197" i="64"/>
  <c r="AV2197" i="64" l="1"/>
  <c r="AU2233" i="64"/>
  <c r="AV2233" i="64" l="1"/>
  <c r="AW2197" i="64"/>
  <c r="AX2197" i="64" l="1"/>
  <c r="AW2233" i="64"/>
  <c r="AX2233" i="64" l="1"/>
  <c r="AY2197" i="64"/>
  <c r="AZ2197" i="64" l="1"/>
  <c r="AY2233" i="64"/>
  <c r="AZ2233" i="64" l="1"/>
  <c r="BA2197" i="64"/>
  <c r="BB2197" i="64" l="1"/>
  <c r="M2197" i="64" s="1"/>
  <c r="BA2233" i="64"/>
  <c r="BB2233" i="64" l="1"/>
  <c r="M2233" i="64" s="1"/>
  <c r="BC2197" i="64"/>
  <c r="BD2197" i="64" l="1"/>
  <c r="BC2233" i="64"/>
  <c r="BD2233" i="64" l="1"/>
  <c r="BE2197" i="64"/>
  <c r="BF2197" i="64" l="1"/>
  <c r="BE2233" i="64"/>
  <c r="BF2233" i="64" l="1"/>
  <c r="BG2197" i="64"/>
  <c r="BH2197" i="64" l="1"/>
  <c r="BG2233" i="64"/>
  <c r="BH2233" i="64" l="1"/>
  <c r="BI2197" i="64"/>
  <c r="BJ2197" i="64" l="1"/>
  <c r="BI2233" i="64"/>
  <c r="BJ2233" i="64" l="1"/>
  <c r="BK2197" i="64"/>
  <c r="BL2197" i="64" l="1"/>
  <c r="BK2233" i="64"/>
  <c r="BL2233" i="64" l="1"/>
  <c r="BM2197" i="64"/>
  <c r="BN2197" i="64" l="1"/>
  <c r="N2197" i="64" s="1"/>
  <c r="BM2233" i="64"/>
  <c r="BN2233" i="64" l="1"/>
  <c r="N2233" i="64" s="1"/>
  <c r="BO2197" i="64"/>
  <c r="BP2197" i="64" l="1"/>
  <c r="BO2233" i="64"/>
  <c r="BP2233" i="64" l="1"/>
  <c r="BQ2197" i="64"/>
  <c r="BR2197" i="64" l="1"/>
  <c r="BQ2233" i="64"/>
  <c r="BR2233" i="64" l="1"/>
  <c r="BS2197" i="64"/>
  <c r="BT2197" i="64" l="1"/>
  <c r="BS2233" i="64"/>
  <c r="BT2233" i="64" l="1"/>
  <c r="BU2197" i="64"/>
  <c r="BV2197" i="64" l="1"/>
  <c r="BU2233" i="64"/>
  <c r="BV2233" i="64" l="1"/>
  <c r="BW2197" i="64"/>
  <c r="BW2233" i="64" l="1"/>
  <c r="BX2197" i="64"/>
  <c r="BY2197" i="64" l="1"/>
  <c r="BX2233" i="64"/>
  <c r="BY2233" i="64" l="1"/>
  <c r="BZ2197" i="64"/>
  <c r="O2197" i="64" s="1"/>
  <c r="CA2197" i="64" l="1"/>
  <c r="BZ2233" i="64"/>
  <c r="O2233" i="64" s="1"/>
  <c r="CA2233" i="64" l="1"/>
  <c r="CB2197" i="64"/>
  <c r="CC2197" i="64" l="1"/>
  <c r="CB2233" i="64"/>
  <c r="CC2233" i="64" l="1"/>
  <c r="CD2197" i="64"/>
  <c r="CE2197" i="64" l="1"/>
  <c r="CD2233" i="64"/>
  <c r="CE2233" i="64" l="1"/>
  <c r="CF2197" i="64"/>
  <c r="CG2197" i="64" l="1"/>
  <c r="CF2233" i="64"/>
  <c r="CG2233" i="64" l="1"/>
  <c r="CH2197" i="64"/>
  <c r="CI2197" i="64" l="1"/>
  <c r="CH2233" i="64"/>
  <c r="CI2233" i="64" l="1"/>
  <c r="CJ2197" i="64"/>
  <c r="CK2197" i="64" l="1"/>
  <c r="CL2197" i="64" s="1"/>
  <c r="CJ2233" i="64"/>
  <c r="CK2233" i="64" l="1"/>
  <c r="CL2233" i="64" s="1"/>
  <c r="P2197" i="64"/>
  <c r="P2233" i="64" l="1"/>
  <c r="B1911" i="64" l="1"/>
  <c r="J2792" i="64" l="1"/>
  <c r="B1959" i="64"/>
  <c r="B2479" i="64"/>
  <c r="B2052" i="64" l="1"/>
  <c r="K2056" i="64" l="1"/>
  <c r="L2056" i="64"/>
  <c r="O2056" i="64"/>
  <c r="M2056" i="64"/>
  <c r="N2056" i="64"/>
  <c r="P2056" i="64"/>
  <c r="T2090" i="64"/>
  <c r="X2120" i="64" a="1"/>
  <c r="X2120" i="64" s="1"/>
  <c r="AF2120" i="64" a="1"/>
  <c r="AF2120" i="64" s="1"/>
  <c r="AN2120" i="64" a="1"/>
  <c r="AN2120" i="64" s="1"/>
  <c r="AV2120" i="64" a="1"/>
  <c r="AV2120" i="64" s="1"/>
  <c r="BD2120" i="64" a="1"/>
  <c r="BD2120" i="64" s="1"/>
  <c r="BL2120" i="64" a="1"/>
  <c r="BL2120" i="64" s="1"/>
  <c r="BR2120" i="64" a="1"/>
  <c r="BR2120" i="64" s="1"/>
  <c r="BT2120" i="64" a="1"/>
  <c r="BT2120" i="64" s="1"/>
  <c r="AA2120" i="64" a="1"/>
  <c r="AA2120" i="64" s="1"/>
  <c r="V2120" i="64" a="1"/>
  <c r="V2120" i="64" s="1"/>
  <c r="AD2120" i="64" a="1"/>
  <c r="AD2120" i="64" s="1"/>
  <c r="AL2120" i="64" a="1"/>
  <c r="AL2120" i="64" s="1"/>
  <c r="AT2120" i="64" a="1"/>
  <c r="AT2120" i="64" s="1"/>
  <c r="BB2120" i="64" a="1"/>
  <c r="BB2120" i="64" s="1"/>
  <c r="BJ2120" i="64" a="1"/>
  <c r="BJ2120" i="64" s="1"/>
  <c r="Y2120" i="64" a="1"/>
  <c r="Y2120" i="64" s="1"/>
  <c r="AG2120" i="64" a="1"/>
  <c r="AG2120" i="64" s="1"/>
  <c r="AO2120" i="64" a="1"/>
  <c r="AO2120" i="64" s="1"/>
  <c r="AW2120" i="64" a="1"/>
  <c r="AW2120" i="64" s="1"/>
  <c r="BE2120" i="64" a="1"/>
  <c r="BE2120" i="64" s="1"/>
  <c r="T2120" i="64" a="1"/>
  <c r="T2120" i="64" s="1"/>
  <c r="AB2120" i="64" a="1"/>
  <c r="AB2120" i="64" s="1"/>
  <c r="AJ2120" i="64" a="1"/>
  <c r="AJ2120" i="64" s="1"/>
  <c r="AR2120" i="64" a="1"/>
  <c r="AR2120" i="64" s="1"/>
  <c r="AZ2120" i="64" a="1"/>
  <c r="AZ2120" i="64" s="1"/>
  <c r="BH2120" i="64" a="1"/>
  <c r="BH2120" i="64" s="1"/>
  <c r="W2120" i="64" a="1"/>
  <c r="W2120" i="64" s="1"/>
  <c r="AE2120" i="64" a="1"/>
  <c r="AE2120" i="64" s="1"/>
  <c r="AM2120" i="64" a="1"/>
  <c r="AM2120" i="64" s="1"/>
  <c r="AU2120" i="64" a="1"/>
  <c r="AU2120" i="64" s="1"/>
  <c r="BC2120" i="64" a="1"/>
  <c r="BC2120" i="64" s="1"/>
  <c r="BK2120" i="64" a="1"/>
  <c r="BK2120" i="64" s="1"/>
  <c r="Z2120" i="64" a="1"/>
  <c r="Z2120" i="64" s="1"/>
  <c r="AH2120" i="64" a="1"/>
  <c r="AH2120" i="64" s="1"/>
  <c r="AP2120" i="64" a="1"/>
  <c r="AP2120" i="64" s="1"/>
  <c r="AX2120" i="64" a="1"/>
  <c r="AX2120" i="64" s="1"/>
  <c r="AS2120" i="64" a="1"/>
  <c r="AS2120" i="64" s="1"/>
  <c r="U2120" i="64" a="1"/>
  <c r="U2120" i="64" s="1"/>
  <c r="AI2120" i="64" a="1"/>
  <c r="AI2120" i="64" s="1"/>
  <c r="BI2120" i="64" a="1"/>
  <c r="BI2120" i="64" s="1"/>
  <c r="BN2120" i="64" a="1"/>
  <c r="BN2120" i="64" s="1"/>
  <c r="BQ2120" i="64" a="1"/>
  <c r="BQ2120" i="64" s="1"/>
  <c r="AK2120" i="64" a="1"/>
  <c r="AK2120" i="64" s="1"/>
  <c r="BV2120" i="64" a="1"/>
  <c r="BV2120" i="64" s="1"/>
  <c r="BY2120" i="64" a="1"/>
  <c r="BY2120" i="64" s="1"/>
  <c r="BO2120" i="64" a="1"/>
  <c r="BO2120" i="64" s="1"/>
  <c r="BS2120" i="64" a="1"/>
  <c r="BS2120" i="64" s="1"/>
  <c r="AC2120" i="64" a="1"/>
  <c r="AC2120" i="64" s="1"/>
  <c r="BF2120" i="64" a="1"/>
  <c r="BF2120" i="64" s="1"/>
  <c r="AY2120" i="64" a="1"/>
  <c r="AY2120" i="64" s="1"/>
  <c r="BW2120" i="64" a="1"/>
  <c r="BW2120" i="64" s="1"/>
  <c r="BZ2120" i="64" a="1"/>
  <c r="BZ2120" i="64" s="1"/>
  <c r="BG2120" i="64" a="1"/>
  <c r="BG2120" i="64" s="1"/>
  <c r="BP2120" i="64" a="1"/>
  <c r="BP2120" i="64" s="1"/>
  <c r="BA2120" i="64" a="1"/>
  <c r="BA2120" i="64" s="1"/>
  <c r="BX2120" i="64" a="1"/>
  <c r="BX2120" i="64" s="1"/>
  <c r="BM2120" i="64" a="1"/>
  <c r="BM2120" i="64" s="1"/>
  <c r="AQ2120" i="64" a="1"/>
  <c r="AQ2120" i="64" s="1"/>
  <c r="BU2120" i="64" a="1"/>
  <c r="BU2120" i="64" s="1"/>
  <c r="P2120" i="64" l="1"/>
  <c r="O2120" i="64"/>
  <c r="M2120" i="64"/>
  <c r="L2120" i="64"/>
  <c r="K2120" i="64"/>
  <c r="N2120" i="64"/>
  <c r="U2090" i="64"/>
  <c r="K2273" i="64" l="1"/>
  <c r="L2273" i="64"/>
  <c r="M2273" i="64"/>
  <c r="N2273" i="64"/>
  <c r="P2273" i="64"/>
  <c r="O2273" i="64"/>
  <c r="K2278" i="64"/>
  <c r="P2278" i="64"/>
  <c r="N2278" i="64"/>
  <c r="O2278" i="64"/>
  <c r="M2278" i="64"/>
  <c r="L2278" i="64"/>
  <c r="T2126" i="64"/>
  <c r="T2127" i="64" s="1"/>
  <c r="V2090" i="64"/>
  <c r="K2372" i="64" l="1"/>
  <c r="L2372" i="64"/>
  <c r="M2372" i="64"/>
  <c r="N2372" i="64"/>
  <c r="O2372" i="64"/>
  <c r="P2372" i="64"/>
  <c r="U2126" i="64"/>
  <c r="V2126" i="64" s="1"/>
  <c r="W2090" i="64"/>
  <c r="U2127" i="64" l="1"/>
  <c r="W2126" i="64"/>
  <c r="V2127" i="64"/>
  <c r="X2090" i="64"/>
  <c r="T2369" i="64"/>
  <c r="T2373" i="64" l="1"/>
  <c r="X2126" i="64"/>
  <c r="W2127" i="64"/>
  <c r="Y2090" i="64"/>
  <c r="T2378" i="64" l="1"/>
  <c r="U2369" i="64"/>
  <c r="U2373" i="64" s="1"/>
  <c r="V2369" i="64" s="1"/>
  <c r="T2374" i="64"/>
  <c r="Y2126" i="64"/>
  <c r="X2127" i="64"/>
  <c r="Z2090" i="64"/>
  <c r="U2378" i="64" l="1"/>
  <c r="U2374" i="64"/>
  <c r="V2373" i="64"/>
  <c r="Z2126" i="64"/>
  <c r="Y2127" i="64"/>
  <c r="AA2090" i="64"/>
  <c r="W2369" i="64" l="1"/>
  <c r="W2373" i="64" s="1"/>
  <c r="W2378" i="64" s="1"/>
  <c r="V2374" i="64"/>
  <c r="V2378" i="64"/>
  <c r="AA2126" i="64"/>
  <c r="Z2127" i="64"/>
  <c r="AB2090" i="64"/>
  <c r="W2374" i="64" l="1"/>
  <c r="X2369" i="64"/>
  <c r="X2373" i="64" s="1"/>
  <c r="AB2126" i="64"/>
  <c r="AA2127" i="64"/>
  <c r="AC2090" i="64"/>
  <c r="X2374" i="64" l="1"/>
  <c r="Y2369" i="64"/>
  <c r="Y2373" i="64" s="1"/>
  <c r="Y2378" i="64" s="1"/>
  <c r="X2378" i="64"/>
  <c r="AC2126" i="64"/>
  <c r="AB2127" i="64"/>
  <c r="AD2090" i="64"/>
  <c r="K2090" i="64" s="1"/>
  <c r="Z2369" i="64" l="1"/>
  <c r="Z2373" i="64" s="1"/>
  <c r="AA2369" i="64" s="1"/>
  <c r="AA2373" i="64" s="1"/>
  <c r="Y2374" i="64"/>
  <c r="AD2126" i="64"/>
  <c r="K2126" i="64" s="1"/>
  <c r="AC2127" i="64"/>
  <c r="AE2090" i="64"/>
  <c r="Z2374" i="64" l="1"/>
  <c r="Z2378" i="64"/>
  <c r="AE2126" i="64"/>
  <c r="AD2127" i="64"/>
  <c r="K2127" i="64" s="1"/>
  <c r="AB2369" i="64"/>
  <c r="AB2373" i="64" s="1"/>
  <c r="AA2378" i="64"/>
  <c r="AA2374" i="64"/>
  <c r="AF2090" i="64"/>
  <c r="AF2126" i="64" l="1"/>
  <c r="AE2127" i="64"/>
  <c r="AC2369" i="64"/>
  <c r="AC2373" i="64" s="1"/>
  <c r="AB2374" i="64"/>
  <c r="AB2378" i="64"/>
  <c r="AG2090" i="64"/>
  <c r="AG2126" i="64" l="1"/>
  <c r="AF2127" i="64"/>
  <c r="AH2090" i="64"/>
  <c r="AD2369" i="64"/>
  <c r="AC2374" i="64"/>
  <c r="AC2378" i="64"/>
  <c r="AH2126" i="64" l="1"/>
  <c r="AG2127" i="64"/>
  <c r="AD2373" i="64"/>
  <c r="K2373" i="64" s="1"/>
  <c r="AI2090" i="64"/>
  <c r="AI2126" i="64" l="1"/>
  <c r="AH2127" i="64"/>
  <c r="AE2369" i="64"/>
  <c r="AD2378" i="64"/>
  <c r="AD2374" i="64"/>
  <c r="AJ2090" i="64"/>
  <c r="AE2373" i="64" l="1"/>
  <c r="AF2369" i="64" s="1"/>
  <c r="AF2373" i="64" s="1"/>
  <c r="AJ2126" i="64"/>
  <c r="AI2127" i="64"/>
  <c r="AK2090" i="64"/>
  <c r="AE2378" i="64" l="1"/>
  <c r="AE2374" i="64"/>
  <c r="AK2126" i="64"/>
  <c r="AJ2127" i="64"/>
  <c r="AG2369" i="64"/>
  <c r="AF2378" i="64"/>
  <c r="AF2374" i="64"/>
  <c r="AL2090" i="64"/>
  <c r="AG2373" i="64" l="1"/>
  <c r="AG2374" i="64" s="1"/>
  <c r="AL2126" i="64"/>
  <c r="AK2127" i="64"/>
  <c r="AM2090" i="64"/>
  <c r="AH2369" i="64" l="1"/>
  <c r="AH2373" i="64" s="1"/>
  <c r="AH2378" i="64" s="1"/>
  <c r="AG2378" i="64"/>
  <c r="AM2126" i="64"/>
  <c r="AL2127" i="64"/>
  <c r="AN2090" i="64"/>
  <c r="AH2374" i="64" l="1"/>
  <c r="AI2369" i="64"/>
  <c r="AI2373" i="64" s="1"/>
  <c r="AI2374" i="64" s="1"/>
  <c r="AN2126" i="64"/>
  <c r="AM2127" i="64"/>
  <c r="AO2090" i="64"/>
  <c r="AI2378" i="64" l="1"/>
  <c r="AJ2369" i="64"/>
  <c r="AJ2373" i="64" s="1"/>
  <c r="AJ2374" i="64" s="1"/>
  <c r="AO2126" i="64"/>
  <c r="AN2127" i="64"/>
  <c r="AP2090" i="64"/>
  <c r="L2090" i="64" s="1"/>
  <c r="AK2369" i="64" l="1"/>
  <c r="AK2373" i="64" s="1"/>
  <c r="AL2369" i="64" s="1"/>
  <c r="AL2373" i="64" s="1"/>
  <c r="AJ2378" i="64"/>
  <c r="AP2126" i="64"/>
  <c r="L2126" i="64" s="1"/>
  <c r="AO2127" i="64"/>
  <c r="AQ2090" i="64"/>
  <c r="AK2374" i="64" l="1"/>
  <c r="AK2378" i="64"/>
  <c r="AQ2126" i="64"/>
  <c r="AP2127" i="64"/>
  <c r="L2127" i="64" s="1"/>
  <c r="AL2378" i="64"/>
  <c r="AM2369" i="64"/>
  <c r="AM2373" i="64" s="1"/>
  <c r="AM2374" i="64" s="1"/>
  <c r="AL2374" i="64"/>
  <c r="AR2090" i="64"/>
  <c r="AR2126" i="64" l="1"/>
  <c r="AQ2127" i="64"/>
  <c r="AM2378" i="64"/>
  <c r="AN2369" i="64"/>
  <c r="AN2373" i="64" s="1"/>
  <c r="AS2090" i="64"/>
  <c r="AS2126" i="64" l="1"/>
  <c r="AR2127" i="64"/>
  <c r="AN2378" i="64"/>
  <c r="AN2374" i="64"/>
  <c r="AO2369" i="64"/>
  <c r="AO2373" i="64" s="1"/>
  <c r="AT2090" i="64"/>
  <c r="AT2126" i="64" l="1"/>
  <c r="AS2127" i="64"/>
  <c r="AO2374" i="64"/>
  <c r="AO2378" i="64"/>
  <c r="AP2369" i="64"/>
  <c r="AP2373" i="64" s="1"/>
  <c r="L2373" i="64" s="1"/>
  <c r="AU2090" i="64"/>
  <c r="AU2126" i="64" l="1"/>
  <c r="AT2127" i="64"/>
  <c r="AQ2369" i="64"/>
  <c r="AP2374" i="64"/>
  <c r="AP2378" i="64"/>
  <c r="AV2090" i="64"/>
  <c r="AQ2373" i="64" l="1"/>
  <c r="AR2369" i="64" s="1"/>
  <c r="AR2373" i="64" s="1"/>
  <c r="AV2126" i="64"/>
  <c r="AU2127" i="64"/>
  <c r="AW2090" i="64"/>
  <c r="AQ2378" i="64" l="1"/>
  <c r="AQ2374" i="64"/>
  <c r="AW2126" i="64"/>
  <c r="AV2127" i="64"/>
  <c r="AR2378" i="64"/>
  <c r="AR2374" i="64"/>
  <c r="AS2369" i="64"/>
  <c r="AX2090" i="64"/>
  <c r="AS2373" i="64" l="1"/>
  <c r="AT2369" i="64" s="1"/>
  <c r="AT2373" i="64" s="1"/>
  <c r="AX2126" i="64"/>
  <c r="AW2127" i="64"/>
  <c r="AY2090" i="64"/>
  <c r="AS2378" i="64" l="1"/>
  <c r="AS2374" i="64"/>
  <c r="AY2126" i="64"/>
  <c r="AX2127" i="64"/>
  <c r="AT2378" i="64"/>
  <c r="AU2369" i="64"/>
  <c r="AT2374" i="64"/>
  <c r="AZ2090" i="64"/>
  <c r="AU2373" i="64" l="1"/>
  <c r="AV2369" i="64" s="1"/>
  <c r="AV2373" i="64" s="1"/>
  <c r="AZ2126" i="64"/>
  <c r="AY2127" i="64"/>
  <c r="BA2090" i="64"/>
  <c r="AU2378" i="64" l="1"/>
  <c r="AU2374" i="64"/>
  <c r="BA2126" i="64"/>
  <c r="AZ2127" i="64"/>
  <c r="AV2378" i="64"/>
  <c r="AV2374" i="64"/>
  <c r="AW2369" i="64"/>
  <c r="BB2090" i="64"/>
  <c r="M2090" i="64" s="1"/>
  <c r="AW2373" i="64" l="1"/>
  <c r="AW2378" i="64" s="1"/>
  <c r="BB2126" i="64"/>
  <c r="M2126" i="64" s="1"/>
  <c r="BA2127" i="64"/>
  <c r="BC2090" i="64"/>
  <c r="AW2374" i="64" l="1"/>
  <c r="AX2369" i="64"/>
  <c r="AX2373" i="64" s="1"/>
  <c r="AX2374" i="64" s="1"/>
  <c r="BC2126" i="64"/>
  <c r="BB2127" i="64"/>
  <c r="M2127" i="64" s="1"/>
  <c r="BD2090" i="64"/>
  <c r="AY2369" i="64" l="1"/>
  <c r="AY2373" i="64" s="1"/>
  <c r="AZ2369" i="64" s="1"/>
  <c r="AZ2373" i="64" s="1"/>
  <c r="AX2378" i="64"/>
  <c r="BD2126" i="64"/>
  <c r="BC2127" i="64"/>
  <c r="BE2090" i="64"/>
  <c r="AY2374" i="64" l="1"/>
  <c r="AY2378" i="64"/>
  <c r="BE2126" i="64"/>
  <c r="BD2127" i="64"/>
  <c r="AZ2378" i="64"/>
  <c r="AZ2374" i="64"/>
  <c r="BA2369" i="64"/>
  <c r="BA2373" i="64" s="1"/>
  <c r="BF2090" i="64"/>
  <c r="BF2126" i="64" l="1"/>
  <c r="BE2127" i="64"/>
  <c r="BA2378" i="64"/>
  <c r="BB2369" i="64"/>
  <c r="BB2373" i="64" s="1"/>
  <c r="M2373" i="64" s="1"/>
  <c r="BA2374" i="64"/>
  <c r="BG2090" i="64"/>
  <c r="BG2126" i="64" l="1"/>
  <c r="BF2127" i="64"/>
  <c r="BB2374" i="64"/>
  <c r="BC2369" i="64"/>
  <c r="BB2378" i="64"/>
  <c r="BH2090" i="64"/>
  <c r="BC2373" i="64" l="1"/>
  <c r="BC2378" i="64" s="1"/>
  <c r="BH2126" i="64"/>
  <c r="BG2127" i="64"/>
  <c r="BI2090" i="64"/>
  <c r="BD2369" i="64" l="1"/>
  <c r="BD2373" i="64" s="1"/>
  <c r="BD2374" i="64" s="1"/>
  <c r="BC2374" i="64"/>
  <c r="BI2126" i="64"/>
  <c r="BH2127" i="64"/>
  <c r="BJ2090" i="64"/>
  <c r="BE2369" i="64" l="1"/>
  <c r="BE2373" i="64" s="1"/>
  <c r="BD2378" i="64"/>
  <c r="BJ2126" i="64"/>
  <c r="BI2127" i="64"/>
  <c r="BK2090" i="64"/>
  <c r="BF2369" i="64" l="1"/>
  <c r="BF2373" i="64" s="1"/>
  <c r="BF2374" i="64" s="1"/>
  <c r="BE2378" i="64"/>
  <c r="BE2374" i="64"/>
  <c r="BK2126" i="64"/>
  <c r="BJ2127" i="64"/>
  <c r="BL2090" i="64"/>
  <c r="BF2378" i="64" l="1"/>
  <c r="BG2369" i="64"/>
  <c r="BG2373" i="64" s="1"/>
  <c r="BL2126" i="64"/>
  <c r="BK2127" i="64"/>
  <c r="BM2090" i="64"/>
  <c r="BG2378" i="64" l="1"/>
  <c r="BH2369" i="64"/>
  <c r="BH2373" i="64" s="1"/>
  <c r="BH2378" i="64" s="1"/>
  <c r="BG2374" i="64"/>
  <c r="BM2126" i="64"/>
  <c r="BL2127" i="64"/>
  <c r="BN2090" i="64"/>
  <c r="N2090" i="64" s="1"/>
  <c r="BI2369" i="64" l="1"/>
  <c r="BI2373" i="64" s="1"/>
  <c r="BJ2369" i="64" s="1"/>
  <c r="BJ2373" i="64" s="1"/>
  <c r="BH2374" i="64"/>
  <c r="BN2126" i="64"/>
  <c r="N2126" i="64" s="1"/>
  <c r="BM2127" i="64"/>
  <c r="BO2090" i="64"/>
  <c r="BI2374" i="64" l="1"/>
  <c r="BI2378" i="64"/>
  <c r="BO2126" i="64"/>
  <c r="BN2127" i="64"/>
  <c r="N2127" i="64" s="1"/>
  <c r="BK2369" i="64"/>
  <c r="BJ2374" i="64"/>
  <c r="BJ2378" i="64"/>
  <c r="BP2090" i="64"/>
  <c r="BK2373" i="64" l="1"/>
  <c r="BK2374" i="64" s="1"/>
  <c r="BP2126" i="64"/>
  <c r="BO2127" i="64"/>
  <c r="BQ2090" i="64"/>
  <c r="BL2369" i="64" l="1"/>
  <c r="BL2373" i="64" s="1"/>
  <c r="BM2369" i="64" s="1"/>
  <c r="BM2373" i="64" s="1"/>
  <c r="BK2378" i="64"/>
  <c r="BQ2126" i="64"/>
  <c r="BP2127" i="64"/>
  <c r="BR2090" i="64"/>
  <c r="BL2378" i="64" l="1"/>
  <c r="BL2374" i="64"/>
  <c r="BR2126" i="64"/>
  <c r="BQ2127" i="64"/>
  <c r="BM2378" i="64"/>
  <c r="BN2369" i="64"/>
  <c r="BN2373" i="64" s="1"/>
  <c r="N2373" i="64" s="1"/>
  <c r="BM2374" i="64"/>
  <c r="BS2090" i="64"/>
  <c r="BS2126" i="64" l="1"/>
  <c r="BR2127" i="64"/>
  <c r="BN2378" i="64"/>
  <c r="BO2369" i="64"/>
  <c r="BN2374" i="64"/>
  <c r="BT2090" i="64"/>
  <c r="BO2373" i="64" l="1"/>
  <c r="BO2374" i="64" s="1"/>
  <c r="BT2126" i="64"/>
  <c r="BS2127" i="64"/>
  <c r="BU2090" i="64"/>
  <c r="BP2369" i="64" l="1"/>
  <c r="BP2373" i="64" s="1"/>
  <c r="BQ2369" i="64" s="1"/>
  <c r="BO2378" i="64"/>
  <c r="BU2126" i="64"/>
  <c r="BT2127" i="64"/>
  <c r="BV2090" i="64"/>
  <c r="BP2374" i="64" l="1"/>
  <c r="BP2378" i="64"/>
  <c r="BQ2373" i="64"/>
  <c r="BQ2378" i="64" s="1"/>
  <c r="BV2126" i="64"/>
  <c r="BU2127" i="64"/>
  <c r="BW2090" i="64"/>
  <c r="BR2369" i="64" l="1"/>
  <c r="BR2373" i="64" s="1"/>
  <c r="BR2378" i="64" s="1"/>
  <c r="BQ2374" i="64"/>
  <c r="BW2126" i="64"/>
  <c r="BV2127" i="64"/>
  <c r="BX2090" i="64"/>
  <c r="BR2374" i="64" l="1"/>
  <c r="BS2369" i="64"/>
  <c r="BS2373" i="64" s="1"/>
  <c r="BX2126" i="64"/>
  <c r="BW2127" i="64"/>
  <c r="BY2090" i="64"/>
  <c r="BS2378" i="64" l="1"/>
  <c r="BS2374" i="64"/>
  <c r="BT2369" i="64"/>
  <c r="BT2373" i="64" s="1"/>
  <c r="BU2369" i="64" s="1"/>
  <c r="BY2126" i="64"/>
  <c r="BX2127" i="64"/>
  <c r="BZ2090" i="64"/>
  <c r="O2090" i="64" s="1"/>
  <c r="BT2378" i="64" l="1"/>
  <c r="BT2374" i="64"/>
  <c r="BU2373" i="64"/>
  <c r="BU2374" i="64" s="1"/>
  <c r="BZ2126" i="64"/>
  <c r="O2126" i="64" s="1"/>
  <c r="BY2127" i="64"/>
  <c r="CA2090" i="64"/>
  <c r="BU2378" i="64" l="1"/>
  <c r="BV2369" i="64"/>
  <c r="BV2373" i="64" s="1"/>
  <c r="BV2378" i="64" s="1"/>
  <c r="CA2126" i="64"/>
  <c r="BZ2127" i="64"/>
  <c r="O2127" i="64" s="1"/>
  <c r="CB2090" i="64"/>
  <c r="BW2369" i="64" l="1"/>
  <c r="BW2373" i="64" s="1"/>
  <c r="BV2374" i="64"/>
  <c r="CB2126" i="64"/>
  <c r="CA2127" i="64"/>
  <c r="CC2090" i="64"/>
  <c r="BW2374" i="64" l="1"/>
  <c r="BW2378" i="64"/>
  <c r="BX2369" i="64"/>
  <c r="BX2373" i="64" s="1"/>
  <c r="BX2374" i="64" s="1"/>
  <c r="CC2126" i="64"/>
  <c r="CB2127" i="64"/>
  <c r="CD2090" i="64"/>
  <c r="BY2369" i="64" l="1"/>
  <c r="BY2373" i="64" s="1"/>
  <c r="BY2374" i="64" s="1"/>
  <c r="BX2378" i="64"/>
  <c r="CD2126" i="64"/>
  <c r="CC2127" i="64"/>
  <c r="CE2090" i="64"/>
  <c r="BZ2369" i="64" l="1"/>
  <c r="BZ2373" i="64" s="1"/>
  <c r="BY2378" i="64"/>
  <c r="CE2126" i="64"/>
  <c r="CD2127" i="64"/>
  <c r="CF2090" i="64"/>
  <c r="BZ2374" i="64" l="1"/>
  <c r="O2373" i="64"/>
  <c r="CA2369" i="64"/>
  <c r="CA2373" i="64" s="1"/>
  <c r="BZ2378" i="64"/>
  <c r="CF2126" i="64"/>
  <c r="CE2127" i="64"/>
  <c r="CG2090" i="64"/>
  <c r="CA2374" i="64" l="1"/>
  <c r="CB2369" i="64"/>
  <c r="CB2373" i="64" s="1"/>
  <c r="CC2369" i="64" s="1"/>
  <c r="CA2378" i="64"/>
  <c r="CG2126" i="64"/>
  <c r="CF2127" i="64"/>
  <c r="CH2090" i="64"/>
  <c r="CB2374" i="64" l="1"/>
  <c r="CB2378" i="64"/>
  <c r="CC2373" i="64"/>
  <c r="CC2374" i="64" s="1"/>
  <c r="CH2126" i="64"/>
  <c r="CG2127" i="64"/>
  <c r="CI2090" i="64"/>
  <c r="CD2369" i="64" l="1"/>
  <c r="CD2373" i="64" s="1"/>
  <c r="CD2374" i="64" s="1"/>
  <c r="CC2378" i="64"/>
  <c r="CI2126" i="64"/>
  <c r="CH2127" i="64"/>
  <c r="CJ2090" i="64"/>
  <c r="CD2378" i="64" l="1"/>
  <c r="CE2369" i="64"/>
  <c r="CE2373" i="64" s="1"/>
  <c r="CE2374" i="64" s="1"/>
  <c r="CJ2126" i="64"/>
  <c r="CI2127" i="64"/>
  <c r="CK2090" i="64"/>
  <c r="CL2090" i="64" s="1"/>
  <c r="CE2378" i="64" l="1"/>
  <c r="CF2369" i="64"/>
  <c r="CF2373" i="64" s="1"/>
  <c r="CF2374" i="64" s="1"/>
  <c r="CK2126" i="64"/>
  <c r="CL2126" i="64" s="1"/>
  <c r="CL2127" i="64" s="1"/>
  <c r="CJ2127" i="64"/>
  <c r="P2090" i="64"/>
  <c r="CF2378" i="64" l="1"/>
  <c r="CG2369" i="64"/>
  <c r="CG2373" i="64" s="1"/>
  <c r="P2126" i="64"/>
  <c r="CK2127" i="64"/>
  <c r="CH2369" i="64" l="1"/>
  <c r="CH2373" i="64" s="1"/>
  <c r="CI2369" i="64" s="1"/>
  <c r="CG2374" i="64"/>
  <c r="CG2378" i="64"/>
  <c r="P2127" i="64" l="1"/>
  <c r="CH2378" i="64"/>
  <c r="CH2374" i="64"/>
  <c r="CI2373" i="64"/>
  <c r="CJ2369" i="64" s="1"/>
  <c r="CJ2373" i="64" s="1"/>
  <c r="CI2378" i="64" l="1"/>
  <c r="CI2374" i="64"/>
  <c r="CJ2374" i="64"/>
  <c r="CK2369" i="64"/>
  <c r="CK2373" i="64" s="1"/>
  <c r="CL2369" i="64" s="1"/>
  <c r="CL2373" i="64" s="1"/>
  <c r="CJ2378" i="64"/>
  <c r="CL2374" i="64" l="1"/>
  <c r="CL2378" i="64"/>
  <c r="CK2378" i="64"/>
  <c r="CK2374" i="64"/>
  <c r="P2373" i="64"/>
  <c r="K2369" i="64" l="1"/>
  <c r="L2369" i="64" l="1"/>
  <c r="M2369" i="64" l="1"/>
  <c r="N2369" i="64" l="1"/>
  <c r="O2369" i="64" l="1"/>
  <c r="P2369" i="64" l="1"/>
  <c r="K2374" i="64" l="1"/>
  <c r="L2374" i="64"/>
  <c r="M2374" i="64"/>
  <c r="N2374" i="64"/>
  <c r="O2374" i="64"/>
  <c r="P2374" i="64" l="1"/>
  <c r="K2378" i="64" l="1"/>
  <c r="L2378" i="64"/>
  <c r="M2378" i="64"/>
  <c r="N2378" i="64"/>
  <c r="O2378" i="64"/>
  <c r="P2378" i="64"/>
  <c r="K2483" i="64" l="1"/>
  <c r="L2483" i="64"/>
  <c r="P2483" i="64"/>
  <c r="M2483" i="64"/>
  <c r="N2483" i="64"/>
  <c r="O2483" i="64"/>
  <c r="L74" i="861" l="1"/>
  <c r="M74" i="861"/>
  <c r="N74" i="861"/>
  <c r="O74" i="861"/>
  <c r="P74" i="861"/>
  <c r="P99" i="861" l="1"/>
  <c r="N99" i="861"/>
  <c r="L99" i="861"/>
  <c r="K24" i="861"/>
  <c r="O103" i="861"/>
  <c r="M103" i="861"/>
  <c r="O43" i="861"/>
  <c r="M43" i="861"/>
  <c r="O99" i="861"/>
  <c r="M99" i="861"/>
  <c r="K99" i="861"/>
  <c r="L43" i="861"/>
  <c r="L24" i="861"/>
  <c r="P24" i="861"/>
  <c r="N24" i="861"/>
  <c r="P103" i="861"/>
  <c r="N103" i="861"/>
  <c r="L103" i="861"/>
  <c r="P43" i="861"/>
  <c r="N43" i="861"/>
  <c r="CH3323" i="64"/>
  <c r="BZ3323" i="64"/>
  <c r="BR3323" i="64"/>
  <c r="BJ3323" i="64"/>
  <c r="BB3323" i="64"/>
  <c r="AT3323" i="64"/>
  <c r="AL3323" i="64"/>
  <c r="AD3323" i="64"/>
  <c r="V3323" i="64"/>
  <c r="CG3323" i="64"/>
  <c r="BY3323" i="64"/>
  <c r="BQ3323" i="64"/>
  <c r="BI3323" i="64"/>
  <c r="BA3323" i="64"/>
  <c r="AS3323" i="64"/>
  <c r="AK3323" i="64"/>
  <c r="AC3323" i="64"/>
  <c r="U3323" i="64"/>
  <c r="CF3323" i="64"/>
  <c r="BX3323" i="64"/>
  <c r="BP3323" i="64"/>
  <c r="BH3323" i="64"/>
  <c r="AZ3323" i="64"/>
  <c r="AR3323" i="64"/>
  <c r="AJ3323" i="64"/>
  <c r="AB3323" i="64"/>
  <c r="T3323" i="64"/>
  <c r="CE3323" i="64"/>
  <c r="BW3323" i="64"/>
  <c r="BO3323" i="64"/>
  <c r="BG3323" i="64"/>
  <c r="AY3323" i="64"/>
  <c r="AQ3323" i="64"/>
  <c r="AI3323" i="64"/>
  <c r="AA3323" i="64"/>
  <c r="CD3323" i="64"/>
  <c r="BV3323" i="64"/>
  <c r="BN3323" i="64"/>
  <c r="BF3323" i="64"/>
  <c r="AX3323" i="64"/>
  <c r="AP3323" i="64"/>
  <c r="AH3323" i="64"/>
  <c r="Z3323" i="64"/>
  <c r="CK3323" i="64"/>
  <c r="CC3323" i="64"/>
  <c r="BU3323" i="64"/>
  <c r="BM3323" i="64"/>
  <c r="BE3323" i="64"/>
  <c r="AW3323" i="64"/>
  <c r="AO3323" i="64"/>
  <c r="AG3323" i="64"/>
  <c r="Y3323" i="64"/>
  <c r="O24" i="861"/>
  <c r="CJ3323" i="64"/>
  <c r="CB3323" i="64"/>
  <c r="BT3323" i="64"/>
  <c r="BL3323" i="64"/>
  <c r="BD3323" i="64"/>
  <c r="AV3323" i="64"/>
  <c r="AN3323" i="64"/>
  <c r="AF3323" i="64"/>
  <c r="X3323" i="64"/>
  <c r="CI3323" i="64"/>
  <c r="CA3323" i="64"/>
  <c r="BS3323" i="64"/>
  <c r="BK3323" i="64"/>
  <c r="BC3323" i="64"/>
  <c r="AU3323" i="64"/>
  <c r="AM3323" i="64"/>
  <c r="AE3323" i="64"/>
  <c r="W3323" i="64"/>
  <c r="M24" i="861"/>
  <c r="N3323" i="64" l="1"/>
  <c r="P3323" i="64"/>
  <c r="L3323" i="64"/>
  <c r="K3323" i="64"/>
  <c r="O3323" i="64"/>
  <c r="T3327" i="64"/>
  <c r="T3329" i="64" s="1"/>
  <c r="M3323" i="64"/>
  <c r="U3327" i="64" l="1"/>
  <c r="V3327" i="64" l="1"/>
  <c r="U3329" i="64"/>
  <c r="V3329" i="64" l="1"/>
  <c r="W3327" i="64"/>
  <c r="W3329" i="64" s="1"/>
  <c r="X3327" i="64" l="1"/>
  <c r="X3329" i="64" s="1"/>
  <c r="Y3327" i="64" l="1"/>
  <c r="K43" i="861" l="1"/>
  <c r="Z3327" i="64"/>
  <c r="Z3329" i="64" s="1"/>
  <c r="Y3329" i="64"/>
  <c r="AA3327" i="64" l="1"/>
  <c r="AB3327" i="64" l="1"/>
  <c r="AB3329" i="64" s="1"/>
  <c r="AA3329" i="64"/>
  <c r="AC3327" i="64" l="1"/>
  <c r="AD3327" i="64" l="1"/>
  <c r="K3327" i="64" s="1"/>
  <c r="AC3329" i="64"/>
  <c r="AE3327" i="64" l="1"/>
  <c r="AD3329" i="64"/>
  <c r="AF3327" i="64" l="1"/>
  <c r="AE3329" i="64"/>
  <c r="AG3327" i="64" l="1"/>
  <c r="AG3329" i="64" s="1"/>
  <c r="AF3329" i="64"/>
  <c r="AH3327" i="64" l="1"/>
  <c r="AI3327" i="64" l="1"/>
  <c r="AI3329" i="64" s="1"/>
  <c r="AH3329" i="64"/>
  <c r="AJ3327" i="64" l="1"/>
  <c r="AK3327" i="64" l="1"/>
  <c r="AJ3329" i="64"/>
  <c r="AL3327" i="64" l="1"/>
  <c r="AK3329" i="64"/>
  <c r="AM3327" i="64" l="1"/>
  <c r="AL3329" i="64"/>
  <c r="AN3327" i="64" l="1"/>
  <c r="AN3329" i="64" s="1"/>
  <c r="AM3329" i="64"/>
  <c r="AO3327" i="64" l="1"/>
  <c r="AP3327" i="64" l="1"/>
  <c r="AO3329" i="64"/>
  <c r="AP3329" i="64" l="1"/>
  <c r="L3327" i="64"/>
  <c r="AQ3327" i="64"/>
  <c r="AR3327" i="64" l="1"/>
  <c r="AQ3329" i="64"/>
  <c r="AS3327" i="64" l="1"/>
  <c r="AR3329" i="64"/>
  <c r="AT3327" i="64" l="1"/>
  <c r="AS3329" i="64"/>
  <c r="AU3327" i="64" l="1"/>
  <c r="AT3329" i="64"/>
  <c r="AV3327" i="64" l="1"/>
  <c r="AV3329" i="64" s="1"/>
  <c r="AU3329" i="64"/>
  <c r="AW3327" i="64" l="1"/>
  <c r="AX3327" i="64" l="1"/>
  <c r="AW3329" i="64"/>
  <c r="AY3327" i="64" l="1"/>
  <c r="AX3329" i="64"/>
  <c r="AZ3327" i="64" l="1"/>
  <c r="AY3329" i="64"/>
  <c r="BA3327" i="64" l="1"/>
  <c r="AZ3329" i="64"/>
  <c r="BB3327" i="64" l="1"/>
  <c r="BA3329" i="64"/>
  <c r="BB3329" i="64" l="1"/>
  <c r="M3327" i="64"/>
  <c r="BC3327" i="64"/>
  <c r="BD3327" i="64" l="1"/>
  <c r="BC3329" i="64"/>
  <c r="BE3327" i="64" l="1"/>
  <c r="BD3329" i="64"/>
  <c r="BF3327" i="64" l="1"/>
  <c r="BF3329" i="64" s="1"/>
  <c r="BE3329" i="64"/>
  <c r="BG3327" i="64" l="1"/>
  <c r="BH3327" i="64" l="1"/>
  <c r="BG3329" i="64"/>
  <c r="BI3327" i="64" l="1"/>
  <c r="BH3329" i="64"/>
  <c r="BJ3327" i="64" l="1"/>
  <c r="BI3329" i="64"/>
  <c r="BK3327" i="64" l="1"/>
  <c r="BJ3329" i="64"/>
  <c r="BL3327" i="64" l="1"/>
  <c r="BK3329" i="64"/>
  <c r="BM3327" i="64" l="1"/>
  <c r="BL3329" i="64"/>
  <c r="BN3327" i="64" l="1"/>
  <c r="BM3329" i="64"/>
  <c r="BN3329" i="64" l="1"/>
  <c r="N3327" i="64"/>
  <c r="BO3327" i="64"/>
  <c r="BO3329" i="64" s="1"/>
  <c r="BP3327" i="64" l="1"/>
  <c r="BP3329" i="64" s="1"/>
  <c r="BQ3327" i="64" l="1"/>
  <c r="BR3327" i="64" l="1"/>
  <c r="BQ3329" i="64"/>
  <c r="BS3327" i="64" l="1"/>
  <c r="BS3329" i="64" s="1"/>
  <c r="BR3329" i="64"/>
  <c r="BT3327" i="64" l="1"/>
  <c r="BT3329" i="64" s="1"/>
  <c r="BU3327" i="64" l="1"/>
  <c r="BV3327" i="64" l="1"/>
  <c r="BU3329" i="64"/>
  <c r="BW3327" i="64" l="1"/>
  <c r="BV3329" i="64"/>
  <c r="BX3327" i="64" l="1"/>
  <c r="BW3329" i="64"/>
  <c r="BY3327" i="64" l="1"/>
  <c r="BY3329" i="64" s="1"/>
  <c r="BX3329" i="64"/>
  <c r="BZ3327" i="64" l="1"/>
  <c r="O3327" i="64" s="1"/>
  <c r="CA3327" i="64" l="1"/>
  <c r="CA3329" i="64" s="1"/>
  <c r="BZ3329" i="64"/>
  <c r="CB3327" i="64" l="1"/>
  <c r="CC3327" i="64" l="1"/>
  <c r="CB3329" i="64"/>
  <c r="CD3327" i="64" l="1"/>
  <c r="CC3329" i="64"/>
  <c r="CE3327" i="64" l="1"/>
  <c r="CE3329" i="64" s="1"/>
  <c r="CD3329" i="64"/>
  <c r="CF3327" i="64" l="1"/>
  <c r="CG3327" i="64" l="1"/>
  <c r="CF3329" i="64"/>
  <c r="CH3327" i="64" l="1"/>
  <c r="CG3329" i="64"/>
  <c r="CI3327" i="64" l="1"/>
  <c r="CH3329" i="64"/>
  <c r="CJ3327" i="64" l="1"/>
  <c r="CI3329" i="64"/>
  <c r="CK3327" i="64" l="1"/>
  <c r="CJ3329" i="64"/>
  <c r="CK3329" i="64" l="1"/>
  <c r="CL3327" i="64"/>
  <c r="CL3329" i="64" s="1"/>
  <c r="P3327" i="64" l="1"/>
  <c r="K3329" i="64"/>
  <c r="L3329" i="64"/>
  <c r="M3329" i="64"/>
  <c r="N3329" i="64"/>
  <c r="O3329" i="64"/>
  <c r="P3329" i="64"/>
  <c r="B1093" i="64" l="1"/>
  <c r="B1095" i="64"/>
  <c r="B1100" i="64"/>
  <c r="B1110" i="64" s="1"/>
  <c r="B1101" i="64"/>
  <c r="B1104" i="64"/>
  <c r="B1105" i="64"/>
  <c r="B1108" i="64"/>
  <c r="B1109" i="64"/>
  <c r="R22" i="864" l="1"/>
  <c r="S22" i="864" s="1"/>
  <c r="T22" i="864" l="1"/>
  <c r="T79" i="861" s="1"/>
  <c r="S79" i="861"/>
  <c r="U22" i="864" l="1"/>
  <c r="U79" i="861" s="1"/>
  <c r="V22" i="864" l="1"/>
  <c r="V79" i="861" s="1"/>
  <c r="W22" i="864" l="1"/>
  <c r="W79" i="861" s="1"/>
  <c r="X22" i="864" l="1"/>
  <c r="X79" i="861" s="1"/>
  <c r="Y22" i="864" l="1"/>
  <c r="Y79" i="861" s="1"/>
  <c r="Z22" i="864" l="1"/>
  <c r="Z79" i="861" s="1"/>
  <c r="AA22" i="864" l="1"/>
  <c r="AA79" i="861" s="1"/>
  <c r="AB22" i="864" l="1"/>
  <c r="AB79" i="861" s="1"/>
  <c r="AC22" i="864" l="1"/>
  <c r="AC79" i="861" s="1"/>
  <c r="AD22" i="864" l="1"/>
  <c r="AD79" i="861" s="1"/>
  <c r="AE22" i="864" l="1"/>
  <c r="AE79" i="861" s="1"/>
  <c r="K22" i="864"/>
  <c r="K79" i="861" s="1"/>
  <c r="AF22" i="864" l="1"/>
  <c r="AF79" i="861" s="1"/>
  <c r="AG22" i="864" l="1"/>
  <c r="AG79" i="861" s="1"/>
  <c r="AH22" i="864" l="1"/>
  <c r="AH79" i="861" s="1"/>
  <c r="AI22" i="864" l="1"/>
  <c r="AI79" i="861" s="1"/>
  <c r="AJ22" i="864" l="1"/>
  <c r="AJ79" i="861" s="1"/>
  <c r="AK22" i="864" l="1"/>
  <c r="AK79" i="861" s="1"/>
  <c r="AL22" i="864" l="1"/>
  <c r="AL79" i="861" s="1"/>
  <c r="AM22" i="864" l="1"/>
  <c r="AM79" i="861" s="1"/>
  <c r="AN22" i="864" l="1"/>
  <c r="AN79" i="861" s="1"/>
  <c r="AO22" i="864" l="1"/>
  <c r="AO79" i="861" s="1"/>
  <c r="AP22" i="864" l="1"/>
  <c r="AP79" i="861" s="1"/>
  <c r="AQ22" i="864" l="1"/>
  <c r="AQ79" i="861" s="1"/>
  <c r="L22" i="864"/>
  <c r="L79" i="861" s="1"/>
  <c r="AR22" i="864" l="1"/>
  <c r="AR79" i="861" s="1"/>
  <c r="AS22" i="864" l="1"/>
  <c r="AS79" i="861" s="1"/>
  <c r="AT22" i="864" l="1"/>
  <c r="AT79" i="861" s="1"/>
  <c r="AU22" i="864" l="1"/>
  <c r="AU79" i="861" s="1"/>
  <c r="AV22" i="864" l="1"/>
  <c r="AV79" i="861" s="1"/>
  <c r="AW22" i="864" l="1"/>
  <c r="AW79" i="861" s="1"/>
  <c r="AX22" i="864" l="1"/>
  <c r="AX79" i="861" s="1"/>
  <c r="AY22" i="864" l="1"/>
  <c r="AY79" i="861" s="1"/>
  <c r="AZ22" i="864" l="1"/>
  <c r="AZ79" i="861" s="1"/>
  <c r="BA22" i="864" l="1"/>
  <c r="BA79" i="861" s="1"/>
  <c r="BB22" i="864" l="1"/>
  <c r="BB79" i="861" s="1"/>
  <c r="M22" i="864" l="1"/>
  <c r="M79" i="861" s="1"/>
  <c r="BC22" i="864"/>
  <c r="BC79" i="861" s="1"/>
  <c r="BD22" i="864" l="1"/>
  <c r="BD79" i="861" s="1"/>
  <c r="BE22" i="864" l="1"/>
  <c r="BE79" i="861" s="1"/>
  <c r="BF22" i="864" l="1"/>
  <c r="BF79" i="861" s="1"/>
  <c r="BG22" i="864" l="1"/>
  <c r="BG79" i="861" s="1"/>
  <c r="BH22" i="864" l="1"/>
  <c r="BH79" i="861" s="1"/>
  <c r="BI22" i="864" l="1"/>
  <c r="BI79" i="861" s="1"/>
  <c r="BJ22" i="864" l="1"/>
  <c r="BJ79" i="861" s="1"/>
  <c r="BK22" i="864" l="1"/>
  <c r="BK79" i="861" s="1"/>
  <c r="BL22" i="864" l="1"/>
  <c r="BL79" i="861" s="1"/>
  <c r="BM22" i="864" l="1"/>
  <c r="BM79" i="861" s="1"/>
  <c r="BN22" i="864" l="1"/>
  <c r="BN79" i="861" s="1"/>
  <c r="BO22" i="864" l="1"/>
  <c r="BO79" i="861" s="1"/>
  <c r="N22" i="864"/>
  <c r="N79" i="861" s="1"/>
  <c r="BP22" i="864" l="1"/>
  <c r="BP79" i="861" s="1"/>
  <c r="BQ22" i="864" l="1"/>
  <c r="BQ79" i="861" s="1"/>
  <c r="BR22" i="864" l="1"/>
  <c r="BR79" i="861" s="1"/>
  <c r="BS22" i="864" l="1"/>
  <c r="BS79" i="861" s="1"/>
  <c r="BT22" i="864" l="1"/>
  <c r="BT79" i="861" s="1"/>
  <c r="BU22" i="864" l="1"/>
  <c r="BU79" i="861" s="1"/>
  <c r="BV22" i="864" l="1"/>
  <c r="BV79" i="861" s="1"/>
  <c r="BW22" i="864" l="1"/>
  <c r="BW79" i="861" s="1"/>
  <c r="BX22" i="864" l="1"/>
  <c r="BX79" i="861" s="1"/>
  <c r="BY22" i="864" l="1"/>
  <c r="BY79" i="861" s="1"/>
  <c r="BZ22" i="864" l="1"/>
  <c r="BZ79" i="861" s="1"/>
  <c r="O22" i="864" l="1"/>
  <c r="O79" i="861" s="1"/>
  <c r="CA22" i="864"/>
  <c r="CA79" i="861" s="1"/>
  <c r="CB22" i="864" l="1"/>
  <c r="CB79" i="861" s="1"/>
  <c r="CC22" i="864" l="1"/>
  <c r="CC79" i="861" s="1"/>
  <c r="CD22" i="864" l="1"/>
  <c r="CD79" i="861" s="1"/>
  <c r="CE22" i="864" l="1"/>
  <c r="CE79" i="861" s="1"/>
  <c r="CF22" i="864" l="1"/>
  <c r="CF79" i="861" s="1"/>
  <c r="CG22" i="864" l="1"/>
  <c r="CG79" i="861" s="1"/>
  <c r="CH22" i="864" l="1"/>
  <c r="CH79" i="861" s="1"/>
  <c r="CI22" i="864" l="1"/>
  <c r="CI79" i="861" s="1"/>
  <c r="CJ22" i="864" l="1"/>
  <c r="CJ79" i="861" s="1"/>
  <c r="CK22" i="864" l="1"/>
  <c r="CK79" i="861" s="1"/>
  <c r="CL22" i="864" l="1"/>
  <c r="CL79" i="861" s="1"/>
  <c r="P22" i="864" l="1"/>
  <c r="P79" i="861" s="1"/>
  <c r="L1174" i="64"/>
  <c r="M1174" i="64"/>
  <c r="N1174" i="64"/>
  <c r="O1174" i="64"/>
  <c r="P1174" i="64"/>
  <c r="C13" i="84" l="1"/>
  <c r="N15" i="206" s="1"/>
  <c r="D13" i="84"/>
  <c r="D30" i="84"/>
  <c r="C30" i="84"/>
  <c r="D15" i="84"/>
  <c r="C15" i="84"/>
  <c r="N17" i="206" s="1"/>
  <c r="C31" i="84"/>
  <c r="D31" i="84"/>
  <c r="D47" i="84"/>
  <c r="C47" i="84"/>
  <c r="D63" i="84"/>
  <c r="C63" i="84"/>
  <c r="D61" i="84"/>
  <c r="C61" i="84"/>
  <c r="D16" i="84"/>
  <c r="C16" i="84"/>
  <c r="D32" i="84"/>
  <c r="C32" i="84"/>
  <c r="D48" i="84"/>
  <c r="C48" i="84"/>
  <c r="C64" i="84"/>
  <c r="D64" i="84"/>
  <c r="C60" i="84"/>
  <c r="D60" i="84"/>
  <c r="D62" i="84"/>
  <c r="C62" i="84"/>
  <c r="C17" i="84"/>
  <c r="D17" i="84"/>
  <c r="C33" i="84"/>
  <c r="D33" i="84"/>
  <c r="D49" i="84"/>
  <c r="C49" i="84"/>
  <c r="C65" i="84"/>
  <c r="D65" i="84"/>
  <c r="C18" i="84"/>
  <c r="N20" i="206" s="1"/>
  <c r="D18" i="84"/>
  <c r="D34" i="84"/>
  <c r="C34" i="84"/>
  <c r="D50" i="84"/>
  <c r="C50" i="84"/>
  <c r="C66" i="84"/>
  <c r="D66" i="84"/>
  <c r="D3" i="84"/>
  <c r="C3" i="84"/>
  <c r="C19" i="84"/>
  <c r="D19" i="84"/>
  <c r="C35" i="84"/>
  <c r="D35" i="84"/>
  <c r="C51" i="84"/>
  <c r="D51" i="84"/>
  <c r="D67" i="84"/>
  <c r="C67" i="84"/>
  <c r="C46" i="84"/>
  <c r="D46" i="84"/>
  <c r="C4" i="84"/>
  <c r="N6" i="206" s="1"/>
  <c r="D4" i="84"/>
  <c r="D20" i="84"/>
  <c r="C20" i="84"/>
  <c r="D36" i="84"/>
  <c r="C36" i="84"/>
  <c r="D52" i="84"/>
  <c r="C52" i="84"/>
  <c r="D68" i="84"/>
  <c r="C68" i="84"/>
  <c r="D28" i="84"/>
  <c r="C28" i="84"/>
  <c r="D5" i="84"/>
  <c r="C5" i="84"/>
  <c r="C21" i="84"/>
  <c r="D21" i="84"/>
  <c r="D37" i="84"/>
  <c r="C37" i="84"/>
  <c r="C53" i="84"/>
  <c r="D53" i="84"/>
  <c r="C69" i="84"/>
  <c r="N71" i="206" s="1"/>
  <c r="D69" i="84"/>
  <c r="D14" i="84"/>
  <c r="C14" i="84"/>
  <c r="D6" i="84"/>
  <c r="C6" i="84"/>
  <c r="D22" i="84"/>
  <c r="C22" i="84"/>
  <c r="D38" i="84"/>
  <c r="C38" i="84"/>
  <c r="C54" i="84"/>
  <c r="D54" i="84"/>
  <c r="C70" i="84"/>
  <c r="D70" i="84"/>
  <c r="D12" i="84"/>
  <c r="C12" i="84"/>
  <c r="D7" i="84"/>
  <c r="C7" i="84"/>
  <c r="D23" i="84"/>
  <c r="C23" i="84"/>
  <c r="C39" i="84"/>
  <c r="D39" i="84"/>
  <c r="C55" i="84"/>
  <c r="D55" i="84"/>
  <c r="C71" i="84"/>
  <c r="D71" i="84"/>
  <c r="C29" i="84"/>
  <c r="D29" i="84"/>
  <c r="D8" i="84"/>
  <c r="C8" i="84"/>
  <c r="D24" i="84"/>
  <c r="C24" i="84"/>
  <c r="C40" i="84"/>
  <c r="D40" i="84"/>
  <c r="D56" i="84"/>
  <c r="C56" i="84"/>
  <c r="C72" i="84"/>
  <c r="D72" i="84"/>
  <c r="D9" i="84"/>
  <c r="C9" i="84"/>
  <c r="D25" i="84"/>
  <c r="C25" i="84"/>
  <c r="C41" i="84"/>
  <c r="D41" i="84"/>
  <c r="D57" i="84"/>
  <c r="C57" i="84"/>
  <c r="C44" i="84"/>
  <c r="D44" i="84"/>
  <c r="C10" i="84"/>
  <c r="D10" i="84"/>
  <c r="C26" i="84"/>
  <c r="D26" i="84"/>
  <c r="C42" i="84"/>
  <c r="D42" i="84"/>
  <c r="C58" i="84"/>
  <c r="D58" i="84"/>
  <c r="C45" i="84"/>
  <c r="D45" i="84"/>
  <c r="C11" i="84"/>
  <c r="D11" i="84"/>
  <c r="C27" i="84"/>
  <c r="D27" i="84"/>
  <c r="C43" i="84"/>
  <c r="D43" i="84"/>
  <c r="C59" i="84"/>
  <c r="D59" i="84"/>
  <c r="N70" i="206" l="1"/>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L2720" i="64"/>
  <c r="M2720" i="64"/>
  <c r="AV2720" i="64" s="1" a="1"/>
  <c r="AV2720" i="64" s="1"/>
  <c r="N2720" i="64"/>
  <c r="BD2720" i="64" s="1" a="1"/>
  <c r="BD2720" i="64" s="1"/>
  <c r="O2720" i="64"/>
  <c r="BT2720" i="64" s="1" a="1"/>
  <c r="BT2720" i="64" s="1"/>
  <c r="P2720" i="64"/>
  <c r="CB2720" i="64" l="1" a="1"/>
  <c r="CB2720" i="64" s="1"/>
  <c r="CL2720" i="64" a="1"/>
  <c r="CL2720" i="64" s="1"/>
  <c r="AF2720" i="64" a="1"/>
  <c r="AF2720" i="64" s="1"/>
  <c r="AD2720" i="64" a="1"/>
  <c r="AD2720" i="64" s="1"/>
  <c r="CI2720" i="64" a="1"/>
  <c r="CI2720" i="64" s="1"/>
  <c r="CH2720" i="64" a="1"/>
  <c r="CH2720" i="64" s="1"/>
  <c r="CG2720" i="64" a="1"/>
  <c r="CG2720" i="64" s="1"/>
  <c r="CE2720" i="64" a="1"/>
  <c r="CE2720" i="64" s="1"/>
  <c r="CA2720" i="64" a="1"/>
  <c r="CA2720" i="64" s="1"/>
  <c r="BZ2720" i="64" a="1"/>
  <c r="BZ2720" i="64" s="1"/>
  <c r="BY2720" i="64" a="1"/>
  <c r="BY2720" i="64" s="1"/>
  <c r="BS2720" i="64" a="1"/>
  <c r="BS2720" i="64" s="1"/>
  <c r="BR2720" i="64" a="1"/>
  <c r="BR2720" i="64" s="1"/>
  <c r="BQ2720" i="64" a="1"/>
  <c r="BQ2720" i="64" s="1"/>
  <c r="BI2720" i="64" a="1"/>
  <c r="BI2720" i="64" s="1"/>
  <c r="BK2720" i="64" a="1"/>
  <c r="BK2720" i="64" s="1"/>
  <c r="BJ2720" i="64" a="1"/>
  <c r="BJ2720" i="64" s="1"/>
  <c r="BC2720" i="64" a="1"/>
  <c r="BC2720" i="64" s="1"/>
  <c r="BB2720" i="64" a="1"/>
  <c r="BB2720" i="64" s="1"/>
  <c r="BA2720" i="64" a="1"/>
  <c r="BA2720" i="64" s="1"/>
  <c r="AU2720" i="64" a="1"/>
  <c r="AU2720" i="64" s="1"/>
  <c r="AT2720" i="64" a="1"/>
  <c r="AT2720" i="64" s="1"/>
  <c r="AS2720" i="64" a="1"/>
  <c r="AS2720" i="64" s="1"/>
  <c r="AM2720" i="64" a="1"/>
  <c r="AM2720" i="64" s="1"/>
  <c r="AE2720" i="64" a="1"/>
  <c r="AE2720" i="64" s="1"/>
  <c r="AL2720" i="64" a="1"/>
  <c r="AL2720" i="64" s="1"/>
  <c r="AK2720" i="64" a="1"/>
  <c r="AK2720" i="64" s="1"/>
  <c r="CF2720" i="64" a="1"/>
  <c r="CF2720" i="64" s="1"/>
  <c r="BX2720" i="64" a="1"/>
  <c r="BX2720" i="64" s="1"/>
  <c r="BP2720" i="64" a="1"/>
  <c r="BP2720" i="64" s="1"/>
  <c r="BH2720" i="64" a="1"/>
  <c r="BH2720" i="64" s="1"/>
  <c r="AZ2720" i="64" a="1"/>
  <c r="AZ2720" i="64" s="1"/>
  <c r="AR2720" i="64" a="1"/>
  <c r="AR2720" i="64" s="1"/>
  <c r="AJ2720" i="64" a="1"/>
  <c r="AJ2720" i="64" s="1"/>
  <c r="BW2720" i="64" a="1"/>
  <c r="BW2720" i="64" s="1"/>
  <c r="BO2720" i="64" a="1"/>
  <c r="BO2720" i="64" s="1"/>
  <c r="BG2720" i="64" a="1"/>
  <c r="BG2720" i="64" s="1"/>
  <c r="AY2720" i="64" a="1"/>
  <c r="AY2720" i="64" s="1"/>
  <c r="AQ2720" i="64" a="1"/>
  <c r="AQ2720" i="64" s="1"/>
  <c r="AI2720" i="64" a="1"/>
  <c r="AI2720" i="64" s="1"/>
  <c r="CD2720" i="64" a="1"/>
  <c r="CD2720" i="64" s="1"/>
  <c r="BV2720" i="64" a="1"/>
  <c r="BV2720" i="64" s="1"/>
  <c r="BN2720" i="64" a="1"/>
  <c r="BN2720" i="64" s="1"/>
  <c r="BF2720" i="64" a="1"/>
  <c r="BF2720" i="64" s="1"/>
  <c r="AX2720" i="64" a="1"/>
  <c r="AX2720" i="64" s="1"/>
  <c r="AP2720" i="64" a="1"/>
  <c r="AP2720" i="64" s="1"/>
  <c r="AH2720" i="64" a="1"/>
  <c r="AH2720" i="64" s="1"/>
  <c r="CK2720" i="64" a="1"/>
  <c r="CK2720" i="64" s="1"/>
  <c r="CC2720" i="64" a="1"/>
  <c r="CC2720" i="64" s="1"/>
  <c r="BU2720" i="64" a="1"/>
  <c r="BU2720" i="64" s="1"/>
  <c r="BM2720" i="64" a="1"/>
  <c r="BM2720" i="64" s="1"/>
  <c r="BE2720" i="64" a="1"/>
  <c r="BE2720" i="64" s="1"/>
  <c r="AW2720" i="64" a="1"/>
  <c r="AW2720" i="64" s="1"/>
  <c r="AO2720" i="64" a="1"/>
  <c r="AO2720" i="64" s="1"/>
  <c r="AG2720" i="64" a="1"/>
  <c r="AG2720" i="64" s="1"/>
  <c r="CJ2720" i="64" a="1"/>
  <c r="CJ2720" i="64" s="1"/>
  <c r="BL2720" i="64" a="1"/>
  <c r="BL2720" i="64" s="1"/>
  <c r="AN2720" i="64" a="1"/>
  <c r="AN2720" i="64" s="1"/>
  <c r="CL2721" i="64" l="1"/>
  <c r="AD2721" i="64"/>
  <c r="AJ2721" i="64"/>
  <c r="AZ2721" i="64"/>
  <c r="BP2721" i="64"/>
  <c r="CF2721" i="64"/>
  <c r="BA2721" i="64"/>
  <c r="CG2721" i="64"/>
  <c r="AK2721" i="64"/>
  <c r="AL2721" i="64"/>
  <c r="BB2721" i="64"/>
  <c r="BR2721" i="64"/>
  <c r="CH2721" i="64"/>
  <c r="AS2721" i="64"/>
  <c r="AM2721" i="64"/>
  <c r="BC2721" i="64"/>
  <c r="BS2721" i="64"/>
  <c r="CI2721" i="64"/>
  <c r="BI2721" i="64"/>
  <c r="AN2721" i="64"/>
  <c r="BD2721" i="64"/>
  <c r="BT2721" i="64"/>
  <c r="CJ2721" i="64"/>
  <c r="AO2721" i="64"/>
  <c r="BE2721" i="64"/>
  <c r="BU2721" i="64"/>
  <c r="CK2721" i="64"/>
  <c r="AP2721" i="64"/>
  <c r="BF2721" i="64"/>
  <c r="BV2721" i="64"/>
  <c r="AQ2721" i="64"/>
  <c r="BG2721" i="64"/>
  <c r="BW2721" i="64"/>
  <c r="AR2721" i="64"/>
  <c r="BH2721" i="64"/>
  <c r="BX2721" i="64"/>
  <c r="BY2721" i="64"/>
  <c r="AT2721" i="64"/>
  <c r="BJ2721" i="64"/>
  <c r="BZ2721" i="64"/>
  <c r="AE2721" i="64"/>
  <c r="AU2721" i="64"/>
  <c r="BK2721" i="64"/>
  <c r="CA2721" i="64"/>
  <c r="AF2721" i="64"/>
  <c r="BL2721" i="64"/>
  <c r="AV2721" i="64"/>
  <c r="CB2721" i="64"/>
  <c r="AG2721" i="64"/>
  <c r="AW2721" i="64"/>
  <c r="BM2721" i="64"/>
  <c r="CC2721" i="64"/>
  <c r="AH2721" i="64"/>
  <c r="AX2721" i="64"/>
  <c r="BN2721" i="64"/>
  <c r="CD2721" i="64"/>
  <c r="AI2721" i="64"/>
  <c r="AY2721" i="64"/>
  <c r="BO2721" i="64"/>
  <c r="CE2721" i="64"/>
  <c r="BQ2721" i="64"/>
  <c r="K2721" i="64" l="1"/>
  <c r="P2721" i="64"/>
  <c r="O2721" i="64"/>
  <c r="L2721" i="64"/>
  <c r="M2721" i="64"/>
  <c r="N2721" i="64"/>
  <c r="J2724" i="64" l="1"/>
  <c r="J2853" i="64"/>
  <c r="CF2279" i="64" l="1" a="1"/>
  <c r="CF2279" i="64" s="1"/>
  <c r="CG2279" i="64" a="1"/>
  <c r="CG2279" i="64" s="1"/>
  <c r="CH2279" i="64" a="1"/>
  <c r="CH2279" i="64" s="1"/>
  <c r="CI2279" i="64" a="1"/>
  <c r="CI2279" i="64" s="1"/>
  <c r="CJ2279" i="64" a="1"/>
  <c r="CJ2279" i="64" s="1"/>
  <c r="CK2279" i="64" a="1"/>
  <c r="CK2279" i="64" s="1"/>
  <c r="R2199" i="64" l="1"/>
  <c r="J1322" i="64" l="1"/>
  <c r="K64" i="861" l="1"/>
  <c r="L64" i="861"/>
  <c r="M64" i="861"/>
  <c r="N64" i="861"/>
  <c r="O64" i="861"/>
  <c r="P64" i="861"/>
  <c r="S95" i="861"/>
  <c r="N46" i="861" l="1"/>
  <c r="K46" i="861"/>
  <c r="O46" i="861"/>
  <c r="M46" i="861"/>
  <c r="P46" i="861"/>
  <c r="L46" i="861"/>
  <c r="L95" i="861" l="1"/>
  <c r="P95" i="861"/>
  <c r="M95" i="861"/>
  <c r="N95" i="861"/>
  <c r="O95" i="861"/>
  <c r="K95" i="861"/>
  <c r="R80" i="861" l="1"/>
  <c r="R83" i="861"/>
  <c r="CK2692" i="64" l="1" a="1"/>
  <c r="CK2692" i="64" s="1"/>
  <c r="CJ2692" i="64" a="1"/>
  <c r="CJ2692" i="64" s="1"/>
  <c r="CI2692" i="64" a="1"/>
  <c r="CI2692" i="64" s="1"/>
  <c r="CH2692" i="64" a="1"/>
  <c r="CH2692" i="64" s="1"/>
  <c r="CG2692" i="64" a="1"/>
  <c r="CG2692" i="64" s="1"/>
  <c r="S250" i="64" l="1"/>
  <c r="S253" i="64" s="1"/>
  <c r="S255" i="64" s="1"/>
  <c r="T250" i="64" l="1"/>
  <c r="U250" i="64" l="1"/>
  <c r="T253" i="64"/>
  <c r="T255" i="64" s="1"/>
  <c r="V250" i="64" l="1"/>
  <c r="U253" i="64"/>
  <c r="U255" i="64" s="1"/>
  <c r="W250" i="64" l="1"/>
  <c r="V253" i="64"/>
  <c r="V255" i="64" s="1"/>
  <c r="W253" i="64" l="1"/>
  <c r="W255" i="64" s="1"/>
  <c r="X250" i="64"/>
  <c r="X253" i="64" l="1"/>
  <c r="X255" i="64" s="1"/>
  <c r="Y250" i="64"/>
  <c r="Z250" i="64" l="1"/>
  <c r="Y253" i="64"/>
  <c r="Y255" i="64" s="1"/>
  <c r="Z253" i="64" l="1"/>
  <c r="Z255" i="64" s="1"/>
  <c r="AA250" i="64"/>
  <c r="AB250" i="64" l="1"/>
  <c r="AA253" i="64"/>
  <c r="AA255" i="64" s="1"/>
  <c r="AC250" i="64" l="1"/>
  <c r="AB253" i="64"/>
  <c r="AB255" i="64" s="1"/>
  <c r="AC253" i="64" l="1"/>
  <c r="AD250" i="64"/>
  <c r="K250" i="64" l="1"/>
  <c r="AE250" i="64"/>
  <c r="AD253" i="64"/>
  <c r="AD255" i="64" s="1"/>
  <c r="K253" i="64"/>
  <c r="AC255" i="64"/>
  <c r="AE253" i="64" l="1"/>
  <c r="AE255" i="64" s="1"/>
  <c r="AF250" i="64"/>
  <c r="AF253" i="64" l="1"/>
  <c r="AF255" i="64" s="1"/>
  <c r="AG250" i="64"/>
  <c r="AH250" i="64" l="1"/>
  <c r="AG253" i="64"/>
  <c r="AG255" i="64" s="1"/>
  <c r="AI250" i="64" l="1"/>
  <c r="AH253" i="64"/>
  <c r="AH255" i="64" s="1"/>
  <c r="AJ250" i="64" l="1"/>
  <c r="AI253" i="64"/>
  <c r="AI255" i="64" s="1"/>
  <c r="AJ253" i="64" l="1"/>
  <c r="AJ255" i="64" s="1"/>
  <c r="AK250" i="64"/>
  <c r="AK253" i="64" l="1"/>
  <c r="AK255" i="64" s="1"/>
  <c r="AL250" i="64"/>
  <c r="AM250" i="64" l="1"/>
  <c r="AL253" i="64"/>
  <c r="AL255" i="64" s="1"/>
  <c r="AM253" i="64" l="1"/>
  <c r="AM255" i="64" s="1"/>
  <c r="AN250" i="64"/>
  <c r="AN253" i="64" l="1"/>
  <c r="AN255" i="64" s="1"/>
  <c r="AO250" i="64"/>
  <c r="AO253" i="64" l="1"/>
  <c r="AO255" i="64" s="1"/>
  <c r="AP250" i="64"/>
  <c r="AP253" i="64" l="1"/>
  <c r="AP255" i="64" s="1"/>
  <c r="AQ250" i="64"/>
  <c r="L250" i="64"/>
  <c r="AQ253" i="64" l="1"/>
  <c r="AQ255" i="64" s="1"/>
  <c r="AR250" i="64"/>
  <c r="AS250" i="64" l="1"/>
  <c r="AR253" i="64"/>
  <c r="AR255" i="64" s="1"/>
  <c r="AS253" i="64" l="1"/>
  <c r="AS255" i="64" s="1"/>
  <c r="AT250" i="64"/>
  <c r="AU250" i="64" l="1"/>
  <c r="AT253" i="64"/>
  <c r="AT255" i="64" s="1"/>
  <c r="AU253" i="64" l="1"/>
  <c r="AU255" i="64" s="1"/>
  <c r="AV250" i="64"/>
  <c r="AV253" i="64" l="1"/>
  <c r="AV255" i="64" s="1"/>
  <c r="AW250" i="64"/>
  <c r="AX250" i="64" l="1"/>
  <c r="AW253" i="64"/>
  <c r="AW255" i="64" s="1"/>
  <c r="AY250" i="64" l="1"/>
  <c r="AX253" i="64"/>
  <c r="AX255" i="64" s="1"/>
  <c r="AZ250" i="64" l="1"/>
  <c r="AY253" i="64"/>
  <c r="AY255" i="64" s="1"/>
  <c r="AZ253" i="64" l="1"/>
  <c r="AZ255" i="64" s="1"/>
  <c r="BA250" i="64"/>
  <c r="BA253" i="64" l="1"/>
  <c r="BA255" i="64" s="1"/>
  <c r="BB250" i="64"/>
  <c r="M250" i="64" l="1"/>
  <c r="BC250" i="64"/>
  <c r="BB253" i="64"/>
  <c r="BB255" i="64" s="1"/>
  <c r="BC253" i="64" l="1"/>
  <c r="BC255" i="64" s="1"/>
  <c r="BD250" i="64"/>
  <c r="BD253" i="64" l="1"/>
  <c r="BD255" i="64" s="1"/>
  <c r="BE250" i="64"/>
  <c r="BF250" i="64" l="1"/>
  <c r="BE253" i="64"/>
  <c r="BE255" i="64" s="1"/>
  <c r="BF253" i="64" l="1"/>
  <c r="BF255" i="64" s="1"/>
  <c r="BG250" i="64"/>
  <c r="BH250" i="64" l="1"/>
  <c r="BG253" i="64"/>
  <c r="BG255" i="64" s="1"/>
  <c r="BH253" i="64" l="1"/>
  <c r="BH255" i="64" s="1"/>
  <c r="BI250" i="64"/>
  <c r="BI253" i="64" l="1"/>
  <c r="BI255" i="64" s="1"/>
  <c r="BJ250" i="64"/>
  <c r="BK250" i="64" l="1"/>
  <c r="BJ253" i="64"/>
  <c r="BJ255" i="64" s="1"/>
  <c r="BK253" i="64" l="1"/>
  <c r="BK255" i="64" s="1"/>
  <c r="BL250" i="64"/>
  <c r="BL253" i="64" l="1"/>
  <c r="BL255" i="64" s="1"/>
  <c r="BM250" i="64"/>
  <c r="BN250" i="64" l="1"/>
  <c r="BM253" i="64"/>
  <c r="BM255" i="64" s="1"/>
  <c r="BN253" i="64" l="1"/>
  <c r="BN255" i="64" s="1"/>
  <c r="BO250" i="64"/>
  <c r="N250" i="64"/>
  <c r="BP250" i="64" l="1"/>
  <c r="BO253" i="64"/>
  <c r="BO255" i="64" s="1"/>
  <c r="BQ250" i="64" l="1"/>
  <c r="BP253" i="64"/>
  <c r="BP255" i="64" s="1"/>
  <c r="BQ253" i="64" l="1"/>
  <c r="BQ255" i="64" s="1"/>
  <c r="BR250" i="64"/>
  <c r="BS250" i="64" l="1"/>
  <c r="BR253" i="64"/>
  <c r="BR255" i="64" s="1"/>
  <c r="BS253" i="64" l="1"/>
  <c r="BS255" i="64" s="1"/>
  <c r="BT250" i="64"/>
  <c r="BT253" i="64" l="1"/>
  <c r="BT255" i="64" s="1"/>
  <c r="BU250" i="64"/>
  <c r="BV250" i="64" l="1"/>
  <c r="BU253" i="64"/>
  <c r="BU255" i="64" s="1"/>
  <c r="BW250" i="64" l="1"/>
  <c r="BV253" i="64"/>
  <c r="BV255" i="64" s="1"/>
  <c r="BX250" i="64" l="1"/>
  <c r="BW253" i="64"/>
  <c r="BW255" i="64" s="1"/>
  <c r="BX253" i="64" l="1"/>
  <c r="BX255" i="64" s="1"/>
  <c r="BY250" i="64"/>
  <c r="BY253" i="64" l="1"/>
  <c r="BY255" i="64" s="1"/>
  <c r="BZ250" i="64"/>
  <c r="O250" i="64" l="1"/>
  <c r="CA250" i="64"/>
  <c r="BZ253" i="64"/>
  <c r="BZ255" i="64" s="1"/>
  <c r="CA253" i="64" l="1"/>
  <c r="CA255" i="64" s="1"/>
  <c r="CB250" i="64"/>
  <c r="CB253" i="64" l="1"/>
  <c r="CB255" i="64" s="1"/>
  <c r="CC250" i="64"/>
  <c r="CD250" i="64" l="1"/>
  <c r="CC253" i="64"/>
  <c r="CC255" i="64" s="1"/>
  <c r="CE250" i="64" l="1"/>
  <c r="CD253" i="64"/>
  <c r="CD255" i="64" s="1"/>
  <c r="CF250" i="64" l="1"/>
  <c r="CE253" i="64"/>
  <c r="CE255" i="64" s="1"/>
  <c r="CF253" i="64" l="1"/>
  <c r="CF255" i="64" s="1"/>
  <c r="CG250" i="64"/>
  <c r="CG253" i="64" l="1"/>
  <c r="CG255" i="64" s="1"/>
  <c r="CH250" i="64"/>
  <c r="CI250" i="64" l="1"/>
  <c r="CH253" i="64"/>
  <c r="CH255" i="64" s="1"/>
  <c r="CI253" i="64" l="1"/>
  <c r="CJ250" i="64"/>
  <c r="L253" i="64"/>
  <c r="M253" i="64"/>
  <c r="N253" i="64"/>
  <c r="O253" i="64"/>
  <c r="CJ253" i="64" l="1"/>
  <c r="CJ255" i="64" s="1"/>
  <c r="CK250" i="64"/>
  <c r="CI255" i="64"/>
  <c r="K255" i="64"/>
  <c r="L255" i="64"/>
  <c r="M255" i="64"/>
  <c r="N255" i="64"/>
  <c r="O255" i="64"/>
  <c r="S233" i="64"/>
  <c r="T233" i="64" s="1"/>
  <c r="CK253" i="64" l="1"/>
  <c r="CL250" i="64"/>
  <c r="U233" i="64"/>
  <c r="T236" i="64"/>
  <c r="S236" i="64"/>
  <c r="CL253" i="64" l="1"/>
  <c r="CL255" i="64" s="1"/>
  <c r="P250" i="64"/>
  <c r="CK255" i="64"/>
  <c r="P253" i="64"/>
  <c r="V233" i="64"/>
  <c r="U236" i="64"/>
  <c r="P255" i="64" l="1"/>
  <c r="W233" i="64"/>
  <c r="V236" i="64"/>
  <c r="W236" i="64" l="1"/>
  <c r="X233" i="64"/>
  <c r="X236" i="64" l="1"/>
  <c r="Y233" i="64"/>
  <c r="Y236" i="64" l="1"/>
  <c r="Z233" i="64"/>
  <c r="Z236" i="64" l="1"/>
  <c r="AA233" i="64"/>
  <c r="AB233" i="64" l="1"/>
  <c r="AA236" i="64"/>
  <c r="AC233" i="64" l="1"/>
  <c r="AB236" i="64"/>
  <c r="AD233" i="64" l="1"/>
  <c r="AC236" i="64"/>
  <c r="K233" i="64" l="1"/>
  <c r="AE233" i="64"/>
  <c r="AD236" i="64"/>
  <c r="AE236" i="64" l="1"/>
  <c r="AF233" i="64"/>
  <c r="AF236" i="64" l="1"/>
  <c r="AG233" i="64"/>
  <c r="AG236" i="64" l="1"/>
  <c r="AH233" i="64"/>
  <c r="AH236" i="64" l="1"/>
  <c r="AI233" i="64"/>
  <c r="AJ233" i="64" l="1"/>
  <c r="AI236" i="64"/>
  <c r="AK233" i="64" l="1"/>
  <c r="AJ236" i="64"/>
  <c r="AL233" i="64" l="1"/>
  <c r="AK236" i="64"/>
  <c r="AM233" i="64" l="1"/>
  <c r="AL236" i="64"/>
  <c r="AM236" i="64" l="1"/>
  <c r="AN233" i="64"/>
  <c r="AN236" i="64" l="1"/>
  <c r="AO233" i="64"/>
  <c r="AO236" i="64" l="1"/>
  <c r="AP233" i="64"/>
  <c r="L233" i="64" l="1"/>
  <c r="AP236" i="64"/>
  <c r="AQ233" i="64"/>
  <c r="AR233" i="64" l="1"/>
  <c r="AQ236" i="64"/>
  <c r="AS233" i="64" l="1"/>
  <c r="AR236" i="64"/>
  <c r="AT233" i="64" l="1"/>
  <c r="AS236" i="64"/>
  <c r="AU233" i="64" l="1"/>
  <c r="AT236" i="64"/>
  <c r="AU236" i="64" l="1"/>
  <c r="AV233" i="64"/>
  <c r="AV236" i="64" l="1"/>
  <c r="AW233" i="64"/>
  <c r="AW236" i="64" l="1"/>
  <c r="AX233" i="64"/>
  <c r="AX236" i="64" l="1"/>
  <c r="AY233" i="64"/>
  <c r="AZ233" i="64" l="1"/>
  <c r="AY236" i="64"/>
  <c r="BA233" i="64" l="1"/>
  <c r="AZ236" i="64"/>
  <c r="BA236" i="64" l="1"/>
  <c r="BB233" i="64"/>
  <c r="BC233" i="64" l="1"/>
  <c r="M233" i="64"/>
  <c r="BB236" i="64"/>
  <c r="BC236" i="64" l="1"/>
  <c r="BD233" i="64"/>
  <c r="BD236" i="64" l="1"/>
  <c r="BE233" i="64"/>
  <c r="BE236" i="64" l="1"/>
  <c r="BF233" i="64"/>
  <c r="BF236" i="64" l="1"/>
  <c r="BG233" i="64"/>
  <c r="BH233" i="64" l="1"/>
  <c r="BG236" i="64"/>
  <c r="BI233" i="64" l="1"/>
  <c r="BH236" i="64"/>
  <c r="BJ233" i="64" l="1"/>
  <c r="BI236" i="64"/>
  <c r="BK233" i="64" l="1"/>
  <c r="BJ236" i="64"/>
  <c r="BK236" i="64" l="1"/>
  <c r="BL233" i="64"/>
  <c r="BL236" i="64" l="1"/>
  <c r="BM233" i="64"/>
  <c r="BM236" i="64" l="1"/>
  <c r="BN233" i="64"/>
  <c r="BN236" i="64" l="1"/>
  <c r="N233" i="64"/>
  <c r="BO233" i="64"/>
  <c r="BP233" i="64" l="1"/>
  <c r="BO236" i="64"/>
  <c r="BQ233" i="64" l="1"/>
  <c r="BP236" i="64"/>
  <c r="BR233" i="64" l="1"/>
  <c r="BQ236" i="64"/>
  <c r="BR236" i="64" l="1"/>
  <c r="BS233" i="64"/>
  <c r="BS236" i="64" l="1"/>
  <c r="BT233" i="64"/>
  <c r="BT236" i="64" l="1"/>
  <c r="BU233" i="64"/>
  <c r="BU236" i="64" l="1"/>
  <c r="BV233" i="64"/>
  <c r="BV236" i="64" l="1"/>
  <c r="BW233" i="64"/>
  <c r="BX233" i="64" l="1"/>
  <c r="BW236" i="64"/>
  <c r="BY233" i="64" l="1"/>
  <c r="BX236" i="64"/>
  <c r="BY236" i="64" l="1"/>
  <c r="BZ233" i="64"/>
  <c r="CA233" i="64" l="1"/>
  <c r="BZ236" i="64"/>
  <c r="O233" i="64"/>
  <c r="CA236" i="64" l="1"/>
  <c r="CB233" i="64"/>
  <c r="CB236" i="64" l="1"/>
  <c r="CC233" i="64"/>
  <c r="CD233" i="64" l="1"/>
  <c r="CC236" i="64"/>
  <c r="CD236" i="64" l="1"/>
  <c r="CE233" i="64"/>
  <c r="CF233" i="64" l="1"/>
  <c r="CE236" i="64"/>
  <c r="CG233" i="64" l="1"/>
  <c r="CF236" i="64"/>
  <c r="CH233" i="64" l="1"/>
  <c r="CG236" i="64"/>
  <c r="CH236" i="64" l="1"/>
  <c r="CI233" i="64"/>
  <c r="CI236" i="64" l="1"/>
  <c r="CJ233" i="64"/>
  <c r="CJ236" i="64" l="1"/>
  <c r="CK233" i="64"/>
  <c r="CK236" i="64" l="1"/>
  <c r="CL233" i="64"/>
  <c r="K236" i="64"/>
  <c r="L236" i="64"/>
  <c r="M236" i="64"/>
  <c r="N236" i="64"/>
  <c r="O236" i="64"/>
  <c r="CL236" i="64" l="1"/>
  <c r="P236" i="64" s="1"/>
  <c r="P233" i="64"/>
  <c r="S19" i="861" l="1"/>
  <c r="V19" i="861"/>
  <c r="X19" i="861"/>
  <c r="Y19" i="861"/>
  <c r="Z19" i="861"/>
  <c r="AA19" i="861"/>
  <c r="AB19" i="861"/>
  <c r="AC19" i="861"/>
  <c r="AD19" i="861"/>
  <c r="AI19" i="861"/>
  <c r="AL19" i="861"/>
  <c r="AN19" i="861"/>
  <c r="AO19" i="861"/>
  <c r="AQ19" i="861"/>
  <c r="AR19" i="861"/>
  <c r="AS19" i="861"/>
  <c r="AT19" i="861"/>
  <c r="AY19" i="861"/>
  <c r="AZ19" i="861"/>
  <c r="BB19" i="861"/>
  <c r="BD19" i="861"/>
  <c r="BG19" i="861"/>
  <c r="BH19" i="861"/>
  <c r="BI19" i="861"/>
  <c r="BJ19" i="861"/>
  <c r="BK19" i="861"/>
  <c r="BO19" i="861"/>
  <c r="BP19" i="861"/>
  <c r="BR19" i="861"/>
  <c r="BT19" i="861"/>
  <c r="BU19" i="861"/>
  <c r="BV19" i="861"/>
  <c r="BW19" i="861"/>
  <c r="BX19" i="861"/>
  <c r="BY19" i="861"/>
  <c r="BZ19" i="861"/>
  <c r="CA19" i="861"/>
  <c r="CE19" i="861"/>
  <c r="CF19" i="861"/>
  <c r="CH19" i="861"/>
  <c r="T19" i="861"/>
  <c r="U19" i="861"/>
  <c r="W19" i="861"/>
  <c r="AE19" i="861"/>
  <c r="AF19" i="861"/>
  <c r="AG19" i="861"/>
  <c r="AH19" i="861"/>
  <c r="AJ19" i="861"/>
  <c r="AK19" i="861"/>
  <c r="AM19" i="861"/>
  <c r="AP19" i="861"/>
  <c r="AU19" i="861"/>
  <c r="AV19" i="861"/>
  <c r="AW19" i="861"/>
  <c r="AX19" i="861"/>
  <c r="BA19" i="861"/>
  <c r="BC19" i="861"/>
  <c r="BE19" i="861"/>
  <c r="BF19" i="861"/>
  <c r="BL19" i="861"/>
  <c r="BM19" i="861"/>
  <c r="BN19" i="861"/>
  <c r="BQ19" i="861"/>
  <c r="BS19" i="861"/>
  <c r="CB19" i="861"/>
  <c r="CC19" i="861"/>
  <c r="CD19" i="861"/>
  <c r="CG19" i="861"/>
  <c r="CI19" i="861"/>
  <c r="CJ19" i="861"/>
  <c r="CK19" i="861"/>
  <c r="CL19" i="861"/>
  <c r="S29" i="861" l="1"/>
  <c r="AI29" i="861"/>
  <c r="BE29" i="861"/>
  <c r="U29" i="861"/>
  <c r="BK29" i="861"/>
  <c r="CL29" i="861"/>
  <c r="BA29" i="861"/>
  <c r="CK29" i="861"/>
  <c r="AX29" i="861"/>
  <c r="CJ29" i="861"/>
  <c r="AW29" i="861"/>
  <c r="CE29" i="861"/>
  <c r="BG29" i="861"/>
  <c r="AA29" i="861"/>
  <c r="CI29" i="861"/>
  <c r="CA29" i="861"/>
  <c r="BD29" i="861"/>
  <c r="Z29" i="861"/>
  <c r="CG29" i="861"/>
  <c r="AU29" i="861"/>
  <c r="BZ29" i="861"/>
  <c r="Y29" i="861"/>
  <c r="CD29" i="861"/>
  <c r="AP29" i="861"/>
  <c r="CC29" i="861"/>
  <c r="AY29" i="861"/>
  <c r="CB29" i="861"/>
  <c r="BW29" i="861"/>
  <c r="BS29" i="861"/>
  <c r="BV29" i="861"/>
  <c r="BQ29" i="861"/>
  <c r="AH29" i="861"/>
  <c r="BU29" i="861"/>
  <c r="AG29" i="861"/>
  <c r="BT29" i="861"/>
  <c r="BM29" i="861"/>
  <c r="AF12" i="863"/>
  <c r="AF50" i="863" s="1"/>
  <c r="BL29" i="861"/>
  <c r="AE29" i="861"/>
  <c r="BF29" i="861"/>
  <c r="W29" i="861"/>
  <c r="BO29" i="861"/>
  <c r="M19" i="861"/>
  <c r="L19" i="861"/>
  <c r="AQ29" i="861"/>
  <c r="AF29" i="861"/>
  <c r="CF3297" i="64"/>
  <c r="CF3374" i="64"/>
  <c r="CF12" i="863"/>
  <c r="CF29" i="861"/>
  <c r="BP3297" i="64"/>
  <c r="BP3374" i="64"/>
  <c r="BP12" i="863"/>
  <c r="BP29" i="861"/>
  <c r="AZ3297" i="64"/>
  <c r="AZ3374" i="64"/>
  <c r="AZ12" i="863"/>
  <c r="AZ29" i="861"/>
  <c r="BX3297" i="64"/>
  <c r="BX3374" i="64"/>
  <c r="BX12" i="863"/>
  <c r="BX29" i="861"/>
  <c r="BH3297" i="64"/>
  <c r="BH3374" i="64"/>
  <c r="BH12" i="863"/>
  <c r="BH29" i="861"/>
  <c r="AR3297" i="64"/>
  <c r="AR3374" i="64"/>
  <c r="AR12" i="863"/>
  <c r="AR29" i="861"/>
  <c r="AO3297" i="64"/>
  <c r="AO3374" i="64"/>
  <c r="AO12" i="863"/>
  <c r="AO29" i="861"/>
  <c r="AN3297" i="64"/>
  <c r="AN3374" i="64"/>
  <c r="AN12" i="863"/>
  <c r="AN29" i="861"/>
  <c r="X3297" i="64"/>
  <c r="X3374" i="64"/>
  <c r="X12" i="863"/>
  <c r="X29" i="861"/>
  <c r="CH3297" i="64"/>
  <c r="CH3374" i="64"/>
  <c r="CH12" i="863"/>
  <c r="CH29" i="861"/>
  <c r="BR3297" i="64"/>
  <c r="BR3374" i="64"/>
  <c r="BR12" i="863"/>
  <c r="BR29" i="861"/>
  <c r="BB3297" i="64"/>
  <c r="BB3374" i="64"/>
  <c r="BB12" i="863"/>
  <c r="BB29" i="861"/>
  <c r="AL3297" i="64"/>
  <c r="AL3374" i="64"/>
  <c r="AL12" i="863"/>
  <c r="AL29" i="861"/>
  <c r="V3297" i="64"/>
  <c r="V3374" i="64"/>
  <c r="V12" i="863"/>
  <c r="V29" i="861"/>
  <c r="BW3297" i="64"/>
  <c r="BW3374" i="64"/>
  <c r="BW12" i="863"/>
  <c r="BE3297" i="64"/>
  <c r="BE3374" i="64"/>
  <c r="BE12" i="863"/>
  <c r="AM3374" i="64"/>
  <c r="AM3297" i="64"/>
  <c r="AM12" i="863"/>
  <c r="U3297" i="64"/>
  <c r="U3374" i="64"/>
  <c r="U12" i="863"/>
  <c r="BV3297" i="64"/>
  <c r="BV3374" i="64"/>
  <c r="BV12" i="863"/>
  <c r="BD3297" i="64"/>
  <c r="BD3374" i="64"/>
  <c r="BD12" i="863"/>
  <c r="T3297" i="64"/>
  <c r="T3374" i="64"/>
  <c r="T12" i="863"/>
  <c r="BY3297" i="64"/>
  <c r="BY3374" i="64"/>
  <c r="BY12" i="863"/>
  <c r="BI3297" i="64"/>
  <c r="BI3374" i="64"/>
  <c r="BI12" i="863"/>
  <c r="AS3297" i="64"/>
  <c r="AS3374" i="64"/>
  <c r="AS12" i="863"/>
  <c r="AC3297" i="64"/>
  <c r="AC3374" i="64"/>
  <c r="AC12" i="863"/>
  <c r="BU3297" i="64"/>
  <c r="BU3374" i="64"/>
  <c r="BU12" i="863"/>
  <c r="BC3297" i="64"/>
  <c r="BC3374" i="64"/>
  <c r="N19" i="861"/>
  <c r="BC12" i="863"/>
  <c r="AK3374" i="64"/>
  <c r="AK3297" i="64"/>
  <c r="AK12" i="863"/>
  <c r="CL3297" i="64"/>
  <c r="CL3374" i="64"/>
  <c r="CL12" i="863"/>
  <c r="BT3297" i="64"/>
  <c r="BT3374" i="64"/>
  <c r="BT12" i="863"/>
  <c r="AJ3297" i="64"/>
  <c r="AJ3374" i="64"/>
  <c r="AJ12" i="863"/>
  <c r="BC29" i="861"/>
  <c r="AM29" i="861"/>
  <c r="CK3297" i="64"/>
  <c r="CK3374" i="64"/>
  <c r="CK12" i="863"/>
  <c r="BS3374" i="64"/>
  <c r="BS3297" i="64"/>
  <c r="BS12" i="863"/>
  <c r="BA3297" i="64"/>
  <c r="BA3374" i="64"/>
  <c r="BA12" i="863"/>
  <c r="AH3297" i="64"/>
  <c r="AH3374" i="64"/>
  <c r="AH12" i="863"/>
  <c r="CJ3297" i="64"/>
  <c r="CJ3374" i="64"/>
  <c r="CJ12" i="863"/>
  <c r="AG3374" i="64"/>
  <c r="AG3297" i="64"/>
  <c r="AG12" i="863"/>
  <c r="AK29" i="861"/>
  <c r="CI3297" i="64"/>
  <c r="CI3374" i="64"/>
  <c r="CI12" i="863"/>
  <c r="BQ3374" i="64"/>
  <c r="BQ3297" i="64"/>
  <c r="BQ12" i="863"/>
  <c r="AX3297" i="64"/>
  <c r="AX3374" i="64"/>
  <c r="AX12" i="863"/>
  <c r="AJ29" i="861"/>
  <c r="T29" i="861"/>
  <c r="AW3374" i="64"/>
  <c r="AW3297" i="64"/>
  <c r="AW12" i="863"/>
  <c r="AE3374" i="64"/>
  <c r="AE3297" i="64"/>
  <c r="AE12" i="863"/>
  <c r="CG3297" i="64"/>
  <c r="CG3374" i="64"/>
  <c r="CG12" i="863"/>
  <c r="BN3297" i="64"/>
  <c r="BN3374" i="64"/>
  <c r="BN12" i="863"/>
  <c r="AV3297" i="64"/>
  <c r="AV3374" i="64"/>
  <c r="AV12" i="863"/>
  <c r="AD3297" i="64"/>
  <c r="AD3374" i="64"/>
  <c r="AD12" i="863"/>
  <c r="BN29" i="861"/>
  <c r="BM3374" i="64"/>
  <c r="BM3297" i="64"/>
  <c r="BM12" i="863"/>
  <c r="AU3374" i="64"/>
  <c r="AU3297" i="64"/>
  <c r="AU12" i="863"/>
  <c r="AB3297" i="64"/>
  <c r="AB3374" i="64"/>
  <c r="AB12" i="863"/>
  <c r="CD3297" i="64"/>
  <c r="CD3374" i="64"/>
  <c r="CD12" i="863"/>
  <c r="BL3297" i="64"/>
  <c r="BL3374" i="64"/>
  <c r="BL12" i="863"/>
  <c r="AT3297" i="64"/>
  <c r="AT3374" i="64"/>
  <c r="AT12" i="863"/>
  <c r="AA3297" i="64"/>
  <c r="AA3374" i="64"/>
  <c r="AA12" i="863"/>
  <c r="AV29" i="861"/>
  <c r="CC3374" i="64"/>
  <c r="CC3297" i="64"/>
  <c r="CC12" i="863"/>
  <c r="BK3374" i="64"/>
  <c r="BK3297" i="64"/>
  <c r="BK12" i="863"/>
  <c r="Z3297" i="64"/>
  <c r="Z3374" i="64"/>
  <c r="Z12" i="863"/>
  <c r="CE3297" i="64"/>
  <c r="CE3374" i="64"/>
  <c r="CE12" i="863"/>
  <c r="BO3374" i="64"/>
  <c r="BO3297" i="64"/>
  <c r="BO12" i="863"/>
  <c r="O19" i="861"/>
  <c r="AY3297" i="64"/>
  <c r="AY3374" i="64"/>
  <c r="AY12" i="863"/>
  <c r="AI3374" i="64"/>
  <c r="AI3297" i="64"/>
  <c r="AI12" i="863"/>
  <c r="S3297" i="64"/>
  <c r="S3301" i="64" s="1"/>
  <c r="S3374" i="64"/>
  <c r="S3378" i="64" s="1"/>
  <c r="S3380" i="64" s="1"/>
  <c r="K19" i="861"/>
  <c r="S12" i="863"/>
  <c r="CB3297" i="64"/>
  <c r="CB3374" i="64"/>
  <c r="CB12" i="863"/>
  <c r="BJ3297" i="64"/>
  <c r="BJ3374" i="64"/>
  <c r="BJ12" i="863"/>
  <c r="AQ3297" i="64"/>
  <c r="AQ3374" i="64"/>
  <c r="AQ12" i="863"/>
  <c r="Y3297" i="64"/>
  <c r="Y3374" i="64"/>
  <c r="Y12" i="863"/>
  <c r="BJ29" i="861"/>
  <c r="AT29" i="861"/>
  <c r="AD29" i="861"/>
  <c r="CA3374" i="64"/>
  <c r="CA3297" i="64"/>
  <c r="P19" i="861"/>
  <c r="CA12" i="863"/>
  <c r="AP3297" i="64"/>
  <c r="AP3374" i="64"/>
  <c r="AP12" i="863"/>
  <c r="BY29" i="861"/>
  <c r="BI29" i="861"/>
  <c r="AS29" i="861"/>
  <c r="AC29" i="861"/>
  <c r="BZ3297" i="64"/>
  <c r="BZ3374" i="64"/>
  <c r="BZ12" i="863"/>
  <c r="BG3297" i="64"/>
  <c r="BG3374" i="64"/>
  <c r="BG12" i="863"/>
  <c r="W3297" i="64"/>
  <c r="W3374" i="64"/>
  <c r="W12" i="863"/>
  <c r="AB29" i="861"/>
  <c r="BF3297" i="64"/>
  <c r="BF3374" i="64"/>
  <c r="BF12" i="863"/>
  <c r="AF3297" i="64"/>
  <c r="AF3374" i="64"/>
  <c r="CG30" i="861" l="1"/>
  <c r="S30" i="861"/>
  <c r="AF52" i="863"/>
  <c r="AF19" i="863" s="1"/>
  <c r="AF35" i="861" s="1"/>
  <c r="AF54" i="863"/>
  <c r="AE30" i="861"/>
  <c r="CD30" i="861"/>
  <c r="BA30" i="861"/>
  <c r="BL30" i="861"/>
  <c r="Y30" i="861"/>
  <c r="CL30" i="861"/>
  <c r="BZ30" i="861"/>
  <c r="BK30" i="861"/>
  <c r="BM30" i="861"/>
  <c r="AU30" i="861"/>
  <c r="U30" i="861"/>
  <c r="AF30" i="861"/>
  <c r="BT30" i="861"/>
  <c r="BE30" i="861"/>
  <c r="AG30" i="861"/>
  <c r="Z30" i="861"/>
  <c r="BU30" i="861"/>
  <c r="BD30" i="861"/>
  <c r="AI30" i="861"/>
  <c r="AH30" i="861"/>
  <c r="CA30" i="861"/>
  <c r="BQ30" i="861"/>
  <c r="CI30" i="861"/>
  <c r="BV30" i="861"/>
  <c r="AA30" i="861"/>
  <c r="BS30" i="861"/>
  <c r="BG30" i="861"/>
  <c r="BW30" i="861"/>
  <c r="CE30" i="861"/>
  <c r="CB30" i="861"/>
  <c r="AW30" i="861"/>
  <c r="BO30" i="861"/>
  <c r="AY30" i="861"/>
  <c r="CJ30" i="861"/>
  <c r="W30" i="861"/>
  <c r="CC30" i="861"/>
  <c r="AX30" i="861"/>
  <c r="BF30" i="861"/>
  <c r="AP30" i="861"/>
  <c r="CK30" i="861"/>
  <c r="L3374" i="64"/>
  <c r="L12" i="863"/>
  <c r="L3297" i="64"/>
  <c r="M3374" i="64"/>
  <c r="M12" i="863"/>
  <c r="M3297" i="64"/>
  <c r="E8" i="1246"/>
  <c r="E13" i="1246" s="1"/>
  <c r="D8" i="1246"/>
  <c r="D13" i="1246" s="1"/>
  <c r="P29" i="861"/>
  <c r="M20" i="861"/>
  <c r="K29" i="861"/>
  <c r="L29" i="861"/>
  <c r="O29" i="861"/>
  <c r="M29" i="861"/>
  <c r="AQ30" i="861"/>
  <c r="AV54" i="863"/>
  <c r="AV52" i="863"/>
  <c r="AV19" i="863" s="1"/>
  <c r="AV35" i="861" s="1"/>
  <c r="AV50" i="863"/>
  <c r="AB30" i="861"/>
  <c r="CA54" i="863"/>
  <c r="CA52" i="863"/>
  <c r="CA50" i="863"/>
  <c r="Y54" i="863"/>
  <c r="Y52" i="863"/>
  <c r="Y19" i="863" s="1"/>
  <c r="Y35" i="861" s="1"/>
  <c r="Y50" i="863"/>
  <c r="S3303" i="64"/>
  <c r="AD54" i="863"/>
  <c r="AD52" i="863"/>
  <c r="AD19" i="863" s="1"/>
  <c r="AD35" i="861" s="1"/>
  <c r="AD50" i="863"/>
  <c r="AC30" i="861"/>
  <c r="T30" i="861"/>
  <c r="V30" i="861"/>
  <c r="CH30" i="861"/>
  <c r="CH54" i="863"/>
  <c r="CH52" i="863"/>
  <c r="CH19" i="863" s="1"/>
  <c r="CH35" i="861" s="1"/>
  <c r="CH50" i="863"/>
  <c r="AZ30" i="861"/>
  <c r="AJ30" i="861"/>
  <c r="BV54" i="863"/>
  <c r="BV52" i="863"/>
  <c r="BV19" i="863" s="1"/>
  <c r="BV35" i="861" s="1"/>
  <c r="BV50" i="863"/>
  <c r="V54" i="863"/>
  <c r="V52" i="863"/>
  <c r="V19" i="863" s="1"/>
  <c r="V35" i="861" s="1"/>
  <c r="V50" i="863"/>
  <c r="BI30" i="861"/>
  <c r="AY50" i="863"/>
  <c r="AY54" i="863"/>
  <c r="AY52" i="863"/>
  <c r="AY19" i="863" s="1"/>
  <c r="AY35" i="861" s="1"/>
  <c r="CC54" i="863"/>
  <c r="CC52" i="863"/>
  <c r="CC19" i="863" s="1"/>
  <c r="CC35" i="861" s="1"/>
  <c r="CC50" i="863"/>
  <c r="AF18" i="863"/>
  <c r="AF34" i="861" s="1"/>
  <c r="CJ54" i="863"/>
  <c r="CJ52" i="863"/>
  <c r="CJ19" i="863" s="1"/>
  <c r="CJ35" i="861" s="1"/>
  <c r="CJ50" i="863"/>
  <c r="AM30" i="861"/>
  <c r="AS54" i="863"/>
  <c r="AS52" i="863"/>
  <c r="AS19" i="863" s="1"/>
  <c r="AS35" i="861" s="1"/>
  <c r="AS50" i="863"/>
  <c r="AZ52" i="863"/>
  <c r="AZ19" i="863" s="1"/>
  <c r="AZ35" i="861" s="1"/>
  <c r="AZ50" i="863"/>
  <c r="AZ54" i="863"/>
  <c r="AR30" i="861"/>
  <c r="N29" i="861"/>
  <c r="BC30" i="861"/>
  <c r="BJ54" i="863"/>
  <c r="BJ52" i="863"/>
  <c r="BJ19" i="863" s="1"/>
  <c r="BJ35" i="861" s="1"/>
  <c r="BJ50" i="863"/>
  <c r="BN50" i="863"/>
  <c r="BN54" i="863"/>
  <c r="BN52" i="863"/>
  <c r="BN19" i="863" s="1"/>
  <c r="BN35" i="861" s="1"/>
  <c r="U52" i="863"/>
  <c r="U19" i="863" s="1"/>
  <c r="U35" i="861" s="1"/>
  <c r="U50" i="863"/>
  <c r="U54" i="863"/>
  <c r="AL30" i="861"/>
  <c r="X30" i="861"/>
  <c r="AR54" i="863"/>
  <c r="AR52" i="863"/>
  <c r="AR19" i="863" s="1"/>
  <c r="AR35" i="861" s="1"/>
  <c r="AR50" i="863"/>
  <c r="BF54" i="863"/>
  <c r="BF52" i="863"/>
  <c r="BF19" i="863" s="1"/>
  <c r="BF35" i="861" s="1"/>
  <c r="BF50" i="863"/>
  <c r="AP54" i="863"/>
  <c r="AP52" i="863"/>
  <c r="AP19" i="863" s="1"/>
  <c r="AP35" i="861" s="1"/>
  <c r="AP50" i="863"/>
  <c r="AB54" i="863"/>
  <c r="AB52" i="863"/>
  <c r="AB19" i="863" s="1"/>
  <c r="AB35" i="861" s="1"/>
  <c r="AB50" i="863"/>
  <c r="G8" i="1246"/>
  <c r="G13" i="1246" s="1"/>
  <c r="O3374" i="64"/>
  <c r="O3297" i="64"/>
  <c r="O12" i="863"/>
  <c r="O20" i="861"/>
  <c r="AV30" i="861"/>
  <c r="AX50" i="863"/>
  <c r="AX54" i="863"/>
  <c r="AX52" i="863"/>
  <c r="AX19" i="863" s="1"/>
  <c r="AX35" i="861" s="1"/>
  <c r="AK52" i="863"/>
  <c r="AK19" i="863" s="1"/>
  <c r="AK35" i="861" s="1"/>
  <c r="AK50" i="863"/>
  <c r="AK54" i="863"/>
  <c r="BI54" i="863"/>
  <c r="BI52" i="863"/>
  <c r="BI19" i="863" s="1"/>
  <c r="BI35" i="861" s="1"/>
  <c r="BI50" i="863"/>
  <c r="AL54" i="863"/>
  <c r="AL52" i="863"/>
  <c r="AL19" i="863" s="1"/>
  <c r="AL35" i="861" s="1"/>
  <c r="AL50" i="863"/>
  <c r="X54" i="863"/>
  <c r="X52" i="863"/>
  <c r="X19" i="863" s="1"/>
  <c r="X35" i="861" s="1"/>
  <c r="X50" i="863"/>
  <c r="BP30" i="861"/>
  <c r="BP52" i="863"/>
  <c r="BP19" i="863" s="1"/>
  <c r="BP35" i="861" s="1"/>
  <c r="BP50" i="863"/>
  <c r="BP54" i="863"/>
  <c r="AU54" i="863"/>
  <c r="AU52" i="863"/>
  <c r="AU19" i="863" s="1"/>
  <c r="AU35" i="861" s="1"/>
  <c r="AU50" i="863"/>
  <c r="CG52" i="863"/>
  <c r="CG19" i="863" s="1"/>
  <c r="CG35" i="861" s="1"/>
  <c r="CG50" i="863"/>
  <c r="CG54" i="863"/>
  <c r="AM54" i="863"/>
  <c r="AM52" i="863"/>
  <c r="AM19" i="863" s="1"/>
  <c r="AM35" i="861" s="1"/>
  <c r="AM50" i="863"/>
  <c r="BH30" i="861"/>
  <c r="H8" i="1246"/>
  <c r="H13" i="1246" s="1"/>
  <c r="P3297" i="64"/>
  <c r="P3374" i="64"/>
  <c r="P12" i="863"/>
  <c r="P20" i="861"/>
  <c r="BQ52" i="863"/>
  <c r="BQ19" i="863" s="1"/>
  <c r="BQ35" i="861" s="1"/>
  <c r="BQ50" i="863"/>
  <c r="BQ54" i="863"/>
  <c r="AJ52" i="863"/>
  <c r="AJ19" i="863" s="1"/>
  <c r="AJ35" i="861" s="1"/>
  <c r="AJ50" i="863"/>
  <c r="AJ54" i="863"/>
  <c r="BC54" i="863"/>
  <c r="BC52" i="863"/>
  <c r="BC50" i="863"/>
  <c r="BY54" i="863"/>
  <c r="BY52" i="863"/>
  <c r="BY19" i="863" s="1"/>
  <c r="BY35" i="861" s="1"/>
  <c r="BY50" i="863"/>
  <c r="BB30" i="861"/>
  <c r="AN30" i="861"/>
  <c r="BH54" i="863"/>
  <c r="BH52" i="863"/>
  <c r="BH19" i="863" s="1"/>
  <c r="BH35" i="861" s="1"/>
  <c r="BH50" i="863"/>
  <c r="AQ54" i="863"/>
  <c r="AQ52" i="863"/>
  <c r="AQ50" i="863"/>
  <c r="BY30" i="861"/>
  <c r="BB54" i="863"/>
  <c r="BB52" i="863"/>
  <c r="BB19" i="863" s="1"/>
  <c r="BB35" i="861" s="1"/>
  <c r="BB50" i="863"/>
  <c r="AN54" i="863"/>
  <c r="AN52" i="863"/>
  <c r="AN19" i="863" s="1"/>
  <c r="AN35" i="861" s="1"/>
  <c r="AN50" i="863"/>
  <c r="CF30" i="861"/>
  <c r="AH50" i="863"/>
  <c r="AH54" i="863"/>
  <c r="AH52" i="863"/>
  <c r="AH19" i="863" s="1"/>
  <c r="AH35" i="861" s="1"/>
  <c r="CB54" i="863"/>
  <c r="CB52" i="863"/>
  <c r="CB19" i="863" s="1"/>
  <c r="CB35" i="861" s="1"/>
  <c r="CB50" i="863"/>
  <c r="BE54" i="863"/>
  <c r="BE52" i="863"/>
  <c r="BE19" i="863" s="1"/>
  <c r="BE35" i="861" s="1"/>
  <c r="BE50" i="863"/>
  <c r="CF52" i="863"/>
  <c r="CF19" i="863" s="1"/>
  <c r="CF35" i="861" s="1"/>
  <c r="CF50" i="863"/>
  <c r="CF54" i="863"/>
  <c r="CE50" i="863"/>
  <c r="CE54" i="863"/>
  <c r="CE52" i="863"/>
  <c r="CE19" i="863" s="1"/>
  <c r="CE35" i="861" s="1"/>
  <c r="BA52" i="863"/>
  <c r="BA19" i="863" s="1"/>
  <c r="BA35" i="861" s="1"/>
  <c r="BA50" i="863"/>
  <c r="BA54" i="863"/>
  <c r="BG54" i="863"/>
  <c r="BG52" i="863"/>
  <c r="BG19" i="863" s="1"/>
  <c r="BG35" i="861" s="1"/>
  <c r="BG50" i="863"/>
  <c r="AE54" i="863"/>
  <c r="AE52" i="863"/>
  <c r="AE50" i="863"/>
  <c r="AD30" i="861"/>
  <c r="S50" i="863"/>
  <c r="S54" i="863"/>
  <c r="S52" i="863"/>
  <c r="CI54" i="863"/>
  <c r="CI52" i="863"/>
  <c r="CI19" i="863" s="1"/>
  <c r="CI35" i="861" s="1"/>
  <c r="CI50" i="863"/>
  <c r="BT54" i="863"/>
  <c r="BT52" i="863"/>
  <c r="BT19" i="863" s="1"/>
  <c r="BT35" i="861" s="1"/>
  <c r="BT50" i="863"/>
  <c r="T52" i="863"/>
  <c r="T19" i="863" s="1"/>
  <c r="T35" i="861" s="1"/>
  <c r="T50" i="863"/>
  <c r="T54" i="863"/>
  <c r="BX30" i="861"/>
  <c r="AT30" i="861"/>
  <c r="C8" i="1246"/>
  <c r="C13" i="1246" s="1"/>
  <c r="K3297" i="64"/>
  <c r="K3374" i="64"/>
  <c r="K12" i="863"/>
  <c r="L20" i="861"/>
  <c r="Z54" i="863"/>
  <c r="Z52" i="863"/>
  <c r="Z19" i="863" s="1"/>
  <c r="Z35" i="861" s="1"/>
  <c r="Z50" i="863"/>
  <c r="BL54" i="863"/>
  <c r="BL52" i="863"/>
  <c r="BL19" i="863" s="1"/>
  <c r="BL35" i="861" s="1"/>
  <c r="BL50" i="863"/>
  <c r="BS54" i="863"/>
  <c r="BS52" i="863"/>
  <c r="BS19" i="863" s="1"/>
  <c r="BS35" i="861" s="1"/>
  <c r="BS50" i="863"/>
  <c r="BU54" i="863"/>
  <c r="BU52" i="863"/>
  <c r="BU19" i="863" s="1"/>
  <c r="BU35" i="861" s="1"/>
  <c r="BU50" i="863"/>
  <c r="T3378" i="64"/>
  <c r="T3380" i="64" s="1"/>
  <c r="BR30" i="861"/>
  <c r="AO30" i="861"/>
  <c r="BX54" i="863"/>
  <c r="BX52" i="863"/>
  <c r="BX19" i="863" s="1"/>
  <c r="BX35" i="861" s="1"/>
  <c r="BX50" i="863"/>
  <c r="AA54" i="863"/>
  <c r="AA52" i="863"/>
  <c r="AA19" i="863" s="1"/>
  <c r="AA35" i="861" s="1"/>
  <c r="AA50" i="863"/>
  <c r="W54" i="863"/>
  <c r="W52" i="863"/>
  <c r="W19" i="863" s="1"/>
  <c r="W35" i="861" s="1"/>
  <c r="W50" i="863"/>
  <c r="AT54" i="863"/>
  <c r="AT52" i="863"/>
  <c r="AT19" i="863" s="1"/>
  <c r="AT35" i="861" s="1"/>
  <c r="AT50" i="863"/>
  <c r="F8" i="1246"/>
  <c r="F13" i="1246" s="1"/>
  <c r="N3297" i="64"/>
  <c r="N3374" i="64"/>
  <c r="N12" i="863"/>
  <c r="N20" i="861"/>
  <c r="BM54" i="863"/>
  <c r="BM52" i="863"/>
  <c r="BM19" i="863" s="1"/>
  <c r="BM35" i="861" s="1"/>
  <c r="BM50" i="863"/>
  <c r="BZ54" i="863"/>
  <c r="BZ52" i="863"/>
  <c r="BZ19" i="863" s="1"/>
  <c r="BZ35" i="861" s="1"/>
  <c r="BZ50" i="863"/>
  <c r="BJ30" i="861"/>
  <c r="BN30" i="861"/>
  <c r="AW54" i="863"/>
  <c r="AW52" i="863"/>
  <c r="AW19" i="863" s="1"/>
  <c r="AW35" i="861" s="1"/>
  <c r="AW50" i="863"/>
  <c r="T3301" i="64"/>
  <c r="U3301" i="64" s="1"/>
  <c r="BW54" i="863"/>
  <c r="BW52" i="863"/>
  <c r="BW19" i="863" s="1"/>
  <c r="BW35" i="861" s="1"/>
  <c r="BW50" i="863"/>
  <c r="BR54" i="863"/>
  <c r="BR52" i="863"/>
  <c r="BR19" i="863" s="1"/>
  <c r="BR35" i="861" s="1"/>
  <c r="BR50" i="863"/>
  <c r="AO54" i="863"/>
  <c r="AO52" i="863"/>
  <c r="AO19" i="863" s="1"/>
  <c r="AO35" i="861" s="1"/>
  <c r="AO50" i="863"/>
  <c r="AK30" i="861"/>
  <c r="CL54" i="863"/>
  <c r="CL52" i="863"/>
  <c r="CL19" i="863" s="1"/>
  <c r="CL35" i="861" s="1"/>
  <c r="CL50" i="863"/>
  <c r="BD54" i="863"/>
  <c r="BD52" i="863"/>
  <c r="BD19" i="863" s="1"/>
  <c r="BD35" i="861" s="1"/>
  <c r="BD50" i="863"/>
  <c r="AS30" i="861"/>
  <c r="BO50" i="863"/>
  <c r="BO54" i="863"/>
  <c r="BO52" i="863"/>
  <c r="AI50" i="863"/>
  <c r="AI54" i="863"/>
  <c r="AI52" i="863"/>
  <c r="AI19" i="863" s="1"/>
  <c r="AI35" i="861" s="1"/>
  <c r="BK54" i="863"/>
  <c r="BK52" i="863"/>
  <c r="BK19" i="863" s="1"/>
  <c r="BK35" i="861" s="1"/>
  <c r="BK50" i="863"/>
  <c r="CD50" i="863"/>
  <c r="CD54" i="863"/>
  <c r="CD52" i="863"/>
  <c r="CD19" i="863" s="1"/>
  <c r="CD35" i="861" s="1"/>
  <c r="AG54" i="863"/>
  <c r="AG52" i="863"/>
  <c r="AG19" i="863" s="1"/>
  <c r="AG35" i="861" s="1"/>
  <c r="AG50" i="863"/>
  <c r="CK54" i="863"/>
  <c r="CK52" i="863"/>
  <c r="CK19" i="863" s="1"/>
  <c r="CK35" i="861" s="1"/>
  <c r="CK50" i="863"/>
  <c r="AC54" i="863"/>
  <c r="AC52" i="863"/>
  <c r="AC19" i="863" s="1"/>
  <c r="AC35" i="861" s="1"/>
  <c r="AC50" i="863"/>
  <c r="AF55" i="863" l="1"/>
  <c r="AF37" i="861"/>
  <c r="N30" i="861"/>
  <c r="M30" i="861"/>
  <c r="O30" i="861"/>
  <c r="L30" i="861"/>
  <c r="K30" i="861"/>
  <c r="P30" i="861"/>
  <c r="N54" i="863"/>
  <c r="O54" i="863"/>
  <c r="P54" i="863"/>
  <c r="K54" i="863"/>
  <c r="L54" i="863"/>
  <c r="M54" i="863"/>
  <c r="U3378" i="64"/>
  <c r="U3380" i="64" s="1"/>
  <c r="V3301" i="64"/>
  <c r="AS55" i="863"/>
  <c r="AS18" i="863"/>
  <c r="AS34" i="861" s="1"/>
  <c r="AY55" i="863"/>
  <c r="AY18" i="863"/>
  <c r="AY34" i="861" s="1"/>
  <c r="CE55" i="863"/>
  <c r="CE18" i="863"/>
  <c r="CE34" i="861" s="1"/>
  <c r="BL55" i="863"/>
  <c r="BL18" i="863"/>
  <c r="BL34" i="861" s="1"/>
  <c r="CH18" i="863"/>
  <c r="CH34" i="861" s="1"/>
  <c r="CH55" i="863"/>
  <c r="CF18" i="863"/>
  <c r="CF34" i="861" s="1"/>
  <c r="CF55" i="863"/>
  <c r="X55" i="863"/>
  <c r="X18" i="863"/>
  <c r="X34" i="861" s="1"/>
  <c r="P50" i="863"/>
  <c r="CA55" i="863"/>
  <c r="CA18" i="863"/>
  <c r="BR18" i="863"/>
  <c r="BR34" i="861" s="1"/>
  <c r="BR55" i="863"/>
  <c r="BD55" i="863"/>
  <c r="BD18" i="863"/>
  <c r="BD34" i="861" s="1"/>
  <c r="CK55" i="863"/>
  <c r="CK18" i="863"/>
  <c r="CK34" i="861" s="1"/>
  <c r="AI55" i="863"/>
  <c r="AI18" i="863"/>
  <c r="AI34" i="861" s="1"/>
  <c r="AP55" i="863"/>
  <c r="AP18" i="863"/>
  <c r="AP34" i="861" s="1"/>
  <c r="BG55" i="863"/>
  <c r="BG18" i="863"/>
  <c r="BG34" i="861" s="1"/>
  <c r="U18" i="863"/>
  <c r="U34" i="861" s="1"/>
  <c r="U55" i="863"/>
  <c r="CA19" i="863"/>
  <c r="P52" i="863"/>
  <c r="BY55" i="863"/>
  <c r="BY18" i="863"/>
  <c r="BY34" i="861" s="1"/>
  <c r="BZ55" i="863"/>
  <c r="BZ18" i="863"/>
  <c r="BZ34" i="861" s="1"/>
  <c r="W18" i="863"/>
  <c r="W34" i="861" s="1"/>
  <c r="W55" i="863"/>
  <c r="CL55" i="863"/>
  <c r="CL18" i="863"/>
  <c r="CL34" i="861" s="1"/>
  <c r="AG55" i="863"/>
  <c r="AG18" i="863"/>
  <c r="AG34" i="861" s="1"/>
  <c r="BO19" i="863"/>
  <c r="O52" i="863"/>
  <c r="U3303" i="64"/>
  <c r="BC18" i="863"/>
  <c r="N50" i="863"/>
  <c r="BC55" i="863"/>
  <c r="CJ55" i="863"/>
  <c r="CJ18" i="863"/>
  <c r="CJ34" i="861" s="1"/>
  <c r="V18" i="863"/>
  <c r="V34" i="861" s="1"/>
  <c r="V55" i="863"/>
  <c r="BW55" i="863"/>
  <c r="BW18" i="863"/>
  <c r="BW34" i="861" s="1"/>
  <c r="Z55" i="863"/>
  <c r="Z18" i="863"/>
  <c r="Z34" i="861" s="1"/>
  <c r="K52" i="863"/>
  <c r="S19" i="863"/>
  <c r="T18" i="863"/>
  <c r="T34" i="861" s="1"/>
  <c r="T55" i="863"/>
  <c r="K50" i="863"/>
  <c r="S55" i="863"/>
  <c r="S18" i="863"/>
  <c r="AQ55" i="863"/>
  <c r="AQ18" i="863"/>
  <c r="M50" i="863"/>
  <c r="BC19" i="863"/>
  <c r="N52" i="863"/>
  <c r="AL18" i="863"/>
  <c r="AL34" i="861" s="1"/>
  <c r="AL55" i="863"/>
  <c r="AX55" i="863"/>
  <c r="AX18" i="863"/>
  <c r="AX34" i="861" s="1"/>
  <c r="BO55" i="863"/>
  <c r="BO18" i="863"/>
  <c r="O50" i="863"/>
  <c r="BM55" i="863"/>
  <c r="BM18" i="863"/>
  <c r="BM34" i="861" s="1"/>
  <c r="BU55" i="863"/>
  <c r="BU18" i="863"/>
  <c r="BU34" i="861" s="1"/>
  <c r="AH55" i="863"/>
  <c r="AH18" i="863"/>
  <c r="AH34" i="861" s="1"/>
  <c r="AQ19" i="863"/>
  <c r="M52" i="863"/>
  <c r="CG18" i="863"/>
  <c r="CG34" i="861" s="1"/>
  <c r="CG55" i="863"/>
  <c r="BE55" i="863"/>
  <c r="BE18" i="863"/>
  <c r="BE34" i="861" s="1"/>
  <c r="BF55" i="863"/>
  <c r="BF18" i="863"/>
  <c r="BF34" i="861" s="1"/>
  <c r="BV55" i="863"/>
  <c r="BV18" i="863"/>
  <c r="BV34" i="861" s="1"/>
  <c r="AD55" i="863"/>
  <c r="AD18" i="863"/>
  <c r="AD34" i="861" s="1"/>
  <c r="AJ18" i="863"/>
  <c r="AJ34" i="861" s="1"/>
  <c r="AJ55" i="863"/>
  <c r="AU55" i="863"/>
  <c r="AU18" i="863"/>
  <c r="AU34" i="861" s="1"/>
  <c r="AW55" i="863"/>
  <c r="AW18" i="863"/>
  <c r="AW34" i="861" s="1"/>
  <c r="BA18" i="863"/>
  <c r="BA34" i="861" s="1"/>
  <c r="BA55" i="863"/>
  <c r="BH55" i="863"/>
  <c r="BH18" i="863"/>
  <c r="BH34" i="861" s="1"/>
  <c r="BI55" i="863"/>
  <c r="BI18" i="863"/>
  <c r="BI34" i="861" s="1"/>
  <c r="BN55" i="863"/>
  <c r="BN18" i="863"/>
  <c r="BN34" i="861" s="1"/>
  <c r="BS18" i="863"/>
  <c r="BS34" i="861" s="1"/>
  <c r="BS55" i="863"/>
  <c r="AZ18" i="863"/>
  <c r="AZ34" i="861" s="1"/>
  <c r="AZ55" i="863"/>
  <c r="CC55" i="863"/>
  <c r="CC18" i="863"/>
  <c r="CC34" i="861" s="1"/>
  <c r="AA55" i="863"/>
  <c r="AA18" i="863"/>
  <c r="AA34" i="861" s="1"/>
  <c r="BT55" i="863"/>
  <c r="BT18" i="863"/>
  <c r="BT34" i="861" s="1"/>
  <c r="AN55" i="863"/>
  <c r="AN18" i="863"/>
  <c r="AN34" i="861" s="1"/>
  <c r="AR55" i="863"/>
  <c r="AR18" i="863"/>
  <c r="AR34" i="861" s="1"/>
  <c r="AV55" i="863"/>
  <c r="AV18" i="863"/>
  <c r="AV34" i="861" s="1"/>
  <c r="AC55" i="863"/>
  <c r="AC18" i="863"/>
  <c r="AC34" i="861" s="1"/>
  <c r="CD55" i="863"/>
  <c r="CD18" i="863"/>
  <c r="CD34" i="861" s="1"/>
  <c r="AO55" i="863"/>
  <c r="AO18" i="863"/>
  <c r="AO34" i="861" s="1"/>
  <c r="BK55" i="863"/>
  <c r="BK18" i="863"/>
  <c r="BK34" i="861" s="1"/>
  <c r="CI18" i="863"/>
  <c r="CI34" i="861" s="1"/>
  <c r="CI55" i="863"/>
  <c r="BQ18" i="863"/>
  <c r="BQ34" i="861" s="1"/>
  <c r="BQ55" i="863"/>
  <c r="BJ55" i="863"/>
  <c r="BJ18" i="863"/>
  <c r="BJ34" i="861" s="1"/>
  <c r="BX55" i="863"/>
  <c r="BX18" i="863"/>
  <c r="BX34" i="861" s="1"/>
  <c r="AE55" i="863"/>
  <c r="AE18" i="863"/>
  <c r="L50" i="863"/>
  <c r="BP18" i="863"/>
  <c r="BP34" i="861" s="1"/>
  <c r="BP55" i="863"/>
  <c r="AK18" i="863"/>
  <c r="AK34" i="861" s="1"/>
  <c r="AK55" i="863"/>
  <c r="T3303" i="64"/>
  <c r="AT55" i="863"/>
  <c r="AT18" i="863"/>
  <c r="AT34" i="861" s="1"/>
  <c r="AE19" i="863"/>
  <c r="L52" i="863"/>
  <c r="CB55" i="863"/>
  <c r="CB18" i="863"/>
  <c r="CB34" i="861" s="1"/>
  <c r="BB18" i="863"/>
  <c r="BB34" i="861" s="1"/>
  <c r="BB55" i="863"/>
  <c r="AM18" i="863"/>
  <c r="AM34" i="861" s="1"/>
  <c r="AM55" i="863"/>
  <c r="AB55" i="863"/>
  <c r="AB18" i="863"/>
  <c r="AB34" i="861" s="1"/>
  <c r="Y55" i="863"/>
  <c r="Y18" i="863"/>
  <c r="Y34" i="861" s="1"/>
  <c r="AF66" i="1413" l="1"/>
  <c r="AF3400" i="64"/>
  <c r="V3378" i="64"/>
  <c r="V3380" i="64" s="1"/>
  <c r="AF39" i="861"/>
  <c r="AF3348" i="64"/>
  <c r="CJ37" i="861"/>
  <c r="BY37" i="861"/>
  <c r="BR37" i="861"/>
  <c r="AS37" i="861"/>
  <c r="AC37" i="861"/>
  <c r="AD37" i="861"/>
  <c r="BP37" i="861"/>
  <c r="AJ37" i="861"/>
  <c r="AM37" i="861"/>
  <c r="BS37" i="861"/>
  <c r="BU37" i="861"/>
  <c r="AH37" i="861"/>
  <c r="BB37" i="861"/>
  <c r="BX37" i="861"/>
  <c r="AV37" i="861"/>
  <c r="BN37" i="861"/>
  <c r="BV37" i="861"/>
  <c r="U37" i="861"/>
  <c r="AR37" i="861"/>
  <c r="BG37" i="861"/>
  <c r="CB37" i="861"/>
  <c r="BJ37" i="861"/>
  <c r="T37" i="861"/>
  <c r="CD37" i="861"/>
  <c r="BM37" i="861"/>
  <c r="AN37" i="861"/>
  <c r="BH37" i="861"/>
  <c r="AG37" i="861"/>
  <c r="AP37" i="861"/>
  <c r="CF37" i="861"/>
  <c r="AT37" i="861"/>
  <c r="BQ37" i="861"/>
  <c r="BF37" i="861"/>
  <c r="X37" i="861"/>
  <c r="BI37" i="861"/>
  <c r="AX37" i="861"/>
  <c r="Z37" i="861"/>
  <c r="CL37" i="861"/>
  <c r="AI37" i="861"/>
  <c r="CH37" i="861"/>
  <c r="BT37" i="861"/>
  <c r="CI37" i="861"/>
  <c r="BA37" i="861"/>
  <c r="BE37" i="861"/>
  <c r="BL37" i="861"/>
  <c r="AW37" i="861"/>
  <c r="BW37" i="861"/>
  <c r="CK37" i="861"/>
  <c r="BK37" i="861"/>
  <c r="AA37" i="861"/>
  <c r="Y37" i="861"/>
  <c r="AL37" i="861"/>
  <c r="W37" i="861"/>
  <c r="CE37" i="861"/>
  <c r="AZ37" i="861"/>
  <c r="AO37" i="861"/>
  <c r="CC37" i="861"/>
  <c r="AU37" i="861"/>
  <c r="CG37" i="861"/>
  <c r="BZ37" i="861"/>
  <c r="BD37" i="861"/>
  <c r="AK37" i="861"/>
  <c r="AB37" i="861"/>
  <c r="V37" i="861"/>
  <c r="AY37" i="861"/>
  <c r="L55" i="863"/>
  <c r="O19" i="863"/>
  <c r="O35" i="861" s="1"/>
  <c r="BO35" i="861"/>
  <c r="K19" i="863"/>
  <c r="K35" i="861" s="1"/>
  <c r="S35" i="861"/>
  <c r="L19" i="863"/>
  <c r="L35" i="861" s="1"/>
  <c r="AE35" i="861"/>
  <c r="O18" i="863"/>
  <c r="O34" i="861" s="1"/>
  <c r="BO34" i="861"/>
  <c r="O55" i="863"/>
  <c r="N19" i="863"/>
  <c r="N35" i="861" s="1"/>
  <c r="BC35" i="861"/>
  <c r="M19" i="863"/>
  <c r="M35" i="861" s="1"/>
  <c r="AQ35" i="861"/>
  <c r="M18" i="863"/>
  <c r="M34" i="861" s="1"/>
  <c r="AQ34" i="861"/>
  <c r="L18" i="863"/>
  <c r="L34" i="861" s="1"/>
  <c r="AE34" i="861"/>
  <c r="M55" i="863"/>
  <c r="N55" i="863"/>
  <c r="P18" i="863"/>
  <c r="P34" i="861" s="1"/>
  <c r="CA34" i="861"/>
  <c r="K18" i="863"/>
  <c r="K34" i="861" s="1"/>
  <c r="S34" i="861"/>
  <c r="P19" i="863"/>
  <c r="P35" i="861" s="1"/>
  <c r="CA35" i="861"/>
  <c r="P55" i="863"/>
  <c r="W3301" i="64"/>
  <c r="W3303" i="64" s="1"/>
  <c r="K55" i="863"/>
  <c r="N18" i="863"/>
  <c r="N34" i="861" s="1"/>
  <c r="BC34" i="861"/>
  <c r="V3303" i="64"/>
  <c r="BS66" i="1413" l="1"/>
  <c r="CC66" i="1413"/>
  <c r="BT66" i="1413"/>
  <c r="BM66" i="1413"/>
  <c r="AM66" i="1413"/>
  <c r="AO66" i="1413"/>
  <c r="CH66" i="1413"/>
  <c r="CD66" i="1413"/>
  <c r="AJ66" i="1413"/>
  <c r="AZ66" i="1413"/>
  <c r="AI66" i="1413"/>
  <c r="T66" i="1413"/>
  <c r="BP66" i="1413"/>
  <c r="CI66" i="1413"/>
  <c r="CE66" i="1413"/>
  <c r="CL66" i="1413"/>
  <c r="BJ66" i="1413"/>
  <c r="AD66" i="1413"/>
  <c r="W66" i="1413"/>
  <c r="Z66" i="1413"/>
  <c r="CB66" i="1413"/>
  <c r="AC66" i="1413"/>
  <c r="AU66" i="1413"/>
  <c r="AL66" i="1413"/>
  <c r="AX66" i="1413"/>
  <c r="BG66" i="1413"/>
  <c r="AS66" i="1413"/>
  <c r="Y66" i="1413"/>
  <c r="BI66" i="1413"/>
  <c r="AR66" i="1413"/>
  <c r="BR66" i="1413"/>
  <c r="AA66" i="1413"/>
  <c r="X66" i="1413"/>
  <c r="U66" i="1413"/>
  <c r="BY66" i="1413"/>
  <c r="AN66" i="1413"/>
  <c r="AY66" i="1413"/>
  <c r="BK66" i="1413"/>
  <c r="BF66" i="1413"/>
  <c r="BV66" i="1413"/>
  <c r="CJ66" i="1413"/>
  <c r="V66" i="1413"/>
  <c r="CK66" i="1413"/>
  <c r="BQ66" i="1413"/>
  <c r="BN66" i="1413"/>
  <c r="AB66" i="1413"/>
  <c r="BW66" i="1413"/>
  <c r="AT66" i="1413"/>
  <c r="AV66" i="1413"/>
  <c r="AK66" i="1413"/>
  <c r="AW66" i="1413"/>
  <c r="CF66" i="1413"/>
  <c r="BX66" i="1413"/>
  <c r="BD66" i="1413"/>
  <c r="BL66" i="1413"/>
  <c r="AP66" i="1413"/>
  <c r="BB66" i="1413"/>
  <c r="BZ66" i="1413"/>
  <c r="BE66" i="1413"/>
  <c r="AG66" i="1413"/>
  <c r="AH66" i="1413"/>
  <c r="CG66" i="1413"/>
  <c r="BA66" i="1413"/>
  <c r="BH66" i="1413"/>
  <c r="BU66" i="1413"/>
  <c r="BY3348" i="64"/>
  <c r="W3378" i="64"/>
  <c r="W3380" i="64" s="1"/>
  <c r="BY3400" i="64"/>
  <c r="CJ39" i="861"/>
  <c r="AF3426" i="64"/>
  <c r="AF3429" i="64" s="1"/>
  <c r="AC3400" i="64"/>
  <c r="CJ3400" i="64"/>
  <c r="CJ3348" i="64"/>
  <c r="AF51" i="861"/>
  <c r="AC39" i="861"/>
  <c r="AC3348" i="64"/>
  <c r="AF40" i="861"/>
  <c r="BR39" i="861"/>
  <c r="AT3348" i="64"/>
  <c r="BN3400" i="64"/>
  <c r="BN3348" i="64"/>
  <c r="AL3400" i="64"/>
  <c r="AY39" i="861"/>
  <c r="AY3400" i="64"/>
  <c r="AY3348" i="64"/>
  <c r="BK39" i="861"/>
  <c r="BK3400" i="64"/>
  <c r="BK3348" i="64"/>
  <c r="BF39" i="861"/>
  <c r="BV3348" i="64"/>
  <c r="BV3400" i="64"/>
  <c r="BV39" i="861"/>
  <c r="BF3400" i="64"/>
  <c r="BF3348" i="64"/>
  <c r="BW3400" i="64"/>
  <c r="AT39" i="861"/>
  <c r="AV3400" i="64"/>
  <c r="AV39" i="861"/>
  <c r="BN39" i="861"/>
  <c r="BW3348" i="64"/>
  <c r="AT3400" i="64"/>
  <c r="AL39" i="861"/>
  <c r="AX39" i="861"/>
  <c r="BG3348" i="64"/>
  <c r="AS3348" i="64"/>
  <c r="BR3348" i="64"/>
  <c r="BR3400" i="64"/>
  <c r="AA3348" i="64"/>
  <c r="X3348" i="64"/>
  <c r="U3400" i="64"/>
  <c r="BY39" i="861"/>
  <c r="BI3400" i="64"/>
  <c r="BQ39" i="861"/>
  <c r="BW39" i="861"/>
  <c r="Y3348" i="64"/>
  <c r="AK3400" i="64"/>
  <c r="AW39" i="861"/>
  <c r="CF39" i="861"/>
  <c r="BX3348" i="64"/>
  <c r="BE3400" i="64"/>
  <c r="AG3400" i="64"/>
  <c r="BS3400" i="64"/>
  <c r="AM39" i="861"/>
  <c r="AO39" i="861"/>
  <c r="CH3348" i="64"/>
  <c r="CD3348" i="64"/>
  <c r="AJ3400" i="64"/>
  <c r="T3400" i="64"/>
  <c r="BP3400" i="64"/>
  <c r="CE3348" i="64"/>
  <c r="BP39" i="861"/>
  <c r="X3400" i="64"/>
  <c r="AL3348" i="64"/>
  <c r="BI39" i="861"/>
  <c r="Y3400" i="64"/>
  <c r="BI3348" i="64"/>
  <c r="X39" i="861"/>
  <c r="AA3400" i="64"/>
  <c r="AR3348" i="64"/>
  <c r="AR3400" i="64"/>
  <c r="AA39" i="861"/>
  <c r="AR39" i="861"/>
  <c r="AS39" i="861"/>
  <c r="AS3400" i="64"/>
  <c r="Y39" i="861"/>
  <c r="AX3348" i="64"/>
  <c r="BG39" i="861"/>
  <c r="U39" i="861"/>
  <c r="AX3400" i="64"/>
  <c r="U3348" i="64"/>
  <c r="BJ3400" i="64"/>
  <c r="BJ3348" i="64"/>
  <c r="AD39" i="861"/>
  <c r="AD3400" i="64"/>
  <c r="AD3348" i="64"/>
  <c r="BP3348" i="64"/>
  <c r="CH39" i="861"/>
  <c r="AO3400" i="64"/>
  <c r="AO3348" i="64"/>
  <c r="CH3400" i="64"/>
  <c r="CD39" i="861"/>
  <c r="CD3400" i="64"/>
  <c r="AJ3348" i="64"/>
  <c r="AJ39" i="861"/>
  <c r="AM3348" i="64"/>
  <c r="AM3400" i="64"/>
  <c r="BS39" i="861"/>
  <c r="BS3348" i="64"/>
  <c r="CL39" i="861"/>
  <c r="AW3400" i="64"/>
  <c r="AW3348" i="64"/>
  <c r="BX39" i="861"/>
  <c r="BX3400" i="64"/>
  <c r="CF3348" i="64"/>
  <c r="CF3400" i="64"/>
  <c r="CL3400" i="64"/>
  <c r="CL3348" i="64"/>
  <c r="AG3348" i="64"/>
  <c r="BE3348" i="64"/>
  <c r="AH3400" i="64"/>
  <c r="AH3348" i="64"/>
  <c r="AG39" i="861"/>
  <c r="CE39" i="861"/>
  <c r="CE3400" i="64"/>
  <c r="BE39" i="861"/>
  <c r="AH39" i="861"/>
  <c r="T3348" i="64"/>
  <c r="T39" i="861"/>
  <c r="BQ3400" i="64"/>
  <c r="BJ39" i="861"/>
  <c r="BQ3348" i="64"/>
  <c r="AZ3400" i="64"/>
  <c r="BL3348" i="64"/>
  <c r="AP3348" i="64"/>
  <c r="BB3400" i="64"/>
  <c r="BA3400" i="64"/>
  <c r="BH3348" i="64"/>
  <c r="BU3348" i="64"/>
  <c r="CI3400" i="64"/>
  <c r="BG3400" i="64"/>
  <c r="AV3348" i="64"/>
  <c r="BT39" i="861"/>
  <c r="BM3400" i="64"/>
  <c r="CK39" i="861"/>
  <c r="BB39" i="861"/>
  <c r="BB3348" i="64"/>
  <c r="AK39" i="861"/>
  <c r="AK3348" i="64"/>
  <c r="BD39" i="861"/>
  <c r="BD3400" i="64"/>
  <c r="BL39" i="861"/>
  <c r="AP39" i="861"/>
  <c r="BD3348" i="64"/>
  <c r="BL3400" i="64"/>
  <c r="AP3400" i="64"/>
  <c r="CG39" i="861"/>
  <c r="CB39" i="861"/>
  <c r="CB3400" i="64"/>
  <c r="Z39" i="861"/>
  <c r="BH39" i="861"/>
  <c r="CB3348" i="64"/>
  <c r="W3348" i="64"/>
  <c r="W3400" i="64"/>
  <c r="BZ3348" i="64"/>
  <c r="V3348" i="64"/>
  <c r="W39" i="861"/>
  <c r="Z3348" i="64"/>
  <c r="BZ39" i="861"/>
  <c r="BZ3400" i="64"/>
  <c r="Z3400" i="64"/>
  <c r="CK3348" i="64"/>
  <c r="CI3348" i="64"/>
  <c r="V39" i="861"/>
  <c r="V3400" i="64"/>
  <c r="AU3400" i="64"/>
  <c r="AN39" i="861"/>
  <c r="AN3400" i="64"/>
  <c r="AU3348" i="64"/>
  <c r="AN3348" i="64"/>
  <c r="BT3400" i="64"/>
  <c r="CK3400" i="64"/>
  <c r="CI39" i="861"/>
  <c r="BT3348" i="64"/>
  <c r="CC39" i="861"/>
  <c r="CC3400" i="64"/>
  <c r="AB39" i="861"/>
  <c r="AB3348" i="64"/>
  <c r="CC3348" i="64"/>
  <c r="BM39" i="861"/>
  <c r="AB3400" i="64"/>
  <c r="AU39" i="861"/>
  <c r="BM3348" i="64"/>
  <c r="AI39" i="861"/>
  <c r="AI3400" i="64"/>
  <c r="AI3348" i="64"/>
  <c r="CG3348" i="64"/>
  <c r="CG3400" i="64"/>
  <c r="AZ3348" i="64"/>
  <c r="AZ39" i="861"/>
  <c r="BH3400" i="64"/>
  <c r="BU39" i="861"/>
  <c r="BU3400" i="64"/>
  <c r="BA39" i="861"/>
  <c r="BA3348" i="64"/>
  <c r="K21" i="863"/>
  <c r="L21" i="863"/>
  <c r="M21" i="863"/>
  <c r="N21" i="863"/>
  <c r="P21" i="863"/>
  <c r="O21" i="863"/>
  <c r="X3301" i="64"/>
  <c r="AE37" i="861"/>
  <c r="S37" i="861"/>
  <c r="AQ37" i="861"/>
  <c r="BC37" i="861"/>
  <c r="CA37" i="861"/>
  <c r="BO37" i="861"/>
  <c r="AQ66" i="1413" l="1"/>
  <c r="AF75" i="1413"/>
  <c r="S66" i="1413"/>
  <c r="AE66" i="1413"/>
  <c r="BO66" i="1413"/>
  <c r="CA66" i="1413"/>
  <c r="BC66" i="1413"/>
  <c r="AF3540" i="64"/>
  <c r="AF3542" i="64" s="1"/>
  <c r="AF3519" i="64"/>
  <c r="AF3521" i="64" s="1"/>
  <c r="CJ40" i="861"/>
  <c r="CJ3426" i="64"/>
  <c r="CJ3429" i="64" s="1"/>
  <c r="CJ51" i="861"/>
  <c r="X3378" i="64"/>
  <c r="X3380" i="64" s="1"/>
  <c r="AC3426" i="64"/>
  <c r="AC3429" i="64" s="1"/>
  <c r="AL40" i="861"/>
  <c r="BK3426" i="64"/>
  <c r="BK3429" i="64" s="1"/>
  <c r="AW3426" i="64"/>
  <c r="AW3429" i="64" s="1"/>
  <c r="BN3426" i="64"/>
  <c r="BN3429" i="64" s="1"/>
  <c r="AY40" i="861"/>
  <c r="AV51" i="861"/>
  <c r="AT3426" i="64"/>
  <c r="AT3429" i="64" s="1"/>
  <c r="BV51" i="861"/>
  <c r="AM3426" i="64"/>
  <c r="AM3429" i="64" s="1"/>
  <c r="BF40" i="861"/>
  <c r="BR51" i="861"/>
  <c r="AC51" i="861"/>
  <c r="AX51" i="861"/>
  <c r="AC40" i="861"/>
  <c r="BR3426" i="64"/>
  <c r="BR3429" i="64" s="1"/>
  <c r="BR40" i="861"/>
  <c r="BF51" i="861"/>
  <c r="BF3426" i="64"/>
  <c r="BF3429" i="64" s="1"/>
  <c r="AV3426" i="64"/>
  <c r="AV3429" i="64" s="1"/>
  <c r="AY3426" i="64"/>
  <c r="AY3429" i="64" s="1"/>
  <c r="AY51" i="861"/>
  <c r="AV40" i="861"/>
  <c r="BK40" i="861"/>
  <c r="BK51" i="861"/>
  <c r="AT40" i="861"/>
  <c r="AT51" i="861"/>
  <c r="BV3426" i="64"/>
  <c r="BV3429" i="64" s="1"/>
  <c r="BV40" i="861"/>
  <c r="AW51" i="861"/>
  <c r="BN40" i="861"/>
  <c r="BN51" i="861"/>
  <c r="AL51" i="861"/>
  <c r="AL3426" i="64"/>
  <c r="AL3429" i="64" s="1"/>
  <c r="AW40" i="861"/>
  <c r="AX3426" i="64"/>
  <c r="AX3429" i="64" s="1"/>
  <c r="BG40" i="861"/>
  <c r="BP40" i="861"/>
  <c r="CF51" i="861"/>
  <c r="BW51" i="861"/>
  <c r="BQ3426" i="64"/>
  <c r="BQ3429" i="64" s="1"/>
  <c r="Y40" i="861"/>
  <c r="BI3426" i="64"/>
  <c r="BI3429" i="64" s="1"/>
  <c r="AO3426" i="64"/>
  <c r="AO3429" i="64" s="1"/>
  <c r="AM51" i="861"/>
  <c r="AX40" i="861"/>
  <c r="AO51" i="861"/>
  <c r="AO40" i="861"/>
  <c r="BW40" i="861"/>
  <c r="BW3426" i="64"/>
  <c r="BW3429" i="64" s="1"/>
  <c r="Y3426" i="64"/>
  <c r="Y3429" i="64" s="1"/>
  <c r="Y51" i="861"/>
  <c r="BP3426" i="64"/>
  <c r="BP3429" i="64" s="1"/>
  <c r="BQ51" i="861"/>
  <c r="BQ40" i="861"/>
  <c r="CF40" i="861"/>
  <c r="CF3426" i="64"/>
  <c r="CF3429" i="64" s="1"/>
  <c r="BP51" i="861"/>
  <c r="BY40" i="861"/>
  <c r="BY3426" i="64"/>
  <c r="BY3429" i="64" s="1"/>
  <c r="BI40" i="861"/>
  <c r="BI51" i="861"/>
  <c r="AA3426" i="64"/>
  <c r="AA3429" i="64" s="1"/>
  <c r="BX40" i="861"/>
  <c r="BE3426" i="64"/>
  <c r="BE3429" i="64" s="1"/>
  <c r="W51" i="861"/>
  <c r="AP40" i="861"/>
  <c r="CE40" i="861"/>
  <c r="CL51" i="861"/>
  <c r="AR3426" i="64"/>
  <c r="AR3429" i="64" s="1"/>
  <c r="BL3426" i="64"/>
  <c r="BL3429" i="64" s="1"/>
  <c r="AM40" i="861"/>
  <c r="AG40" i="861"/>
  <c r="BS3426" i="64"/>
  <c r="BS3429" i="64" s="1"/>
  <c r="AD40" i="861"/>
  <c r="BY51" i="861"/>
  <c r="BD40" i="861"/>
  <c r="AJ40" i="861"/>
  <c r="X3426" i="64"/>
  <c r="X3429" i="64" s="1"/>
  <c r="Z40" i="861"/>
  <c r="AK3426" i="64"/>
  <c r="AK3429" i="64" s="1"/>
  <c r="BZ3426" i="64"/>
  <c r="BZ3429" i="64" s="1"/>
  <c r="U3426" i="64"/>
  <c r="U3429" i="64" s="1"/>
  <c r="AB40" i="861"/>
  <c r="CB3426" i="64"/>
  <c r="CB3429" i="64" s="1"/>
  <c r="BB51" i="861"/>
  <c r="BJ3426" i="64"/>
  <c r="BJ3429" i="64" s="1"/>
  <c r="CD3426" i="64"/>
  <c r="CD3429" i="64" s="1"/>
  <c r="BG3426" i="64"/>
  <c r="BG3429" i="64" s="1"/>
  <c r="CG51" i="861"/>
  <c r="AH3426" i="64"/>
  <c r="AH3429" i="64" s="1"/>
  <c r="T3426" i="64"/>
  <c r="T3429" i="64" s="1"/>
  <c r="CH51" i="861"/>
  <c r="AS51" i="861"/>
  <c r="AA51" i="861"/>
  <c r="AA40" i="861"/>
  <c r="U40" i="861"/>
  <c r="U51" i="861"/>
  <c r="AD51" i="861"/>
  <c r="AD3426" i="64"/>
  <c r="AD3429" i="64" s="1"/>
  <c r="CD40" i="861"/>
  <c r="CD51" i="861"/>
  <c r="X51" i="861"/>
  <c r="X40" i="861"/>
  <c r="CH40" i="861"/>
  <c r="CH3426" i="64"/>
  <c r="CH3429" i="64" s="1"/>
  <c r="AS3426" i="64"/>
  <c r="AS3429" i="64" s="1"/>
  <c r="BG51" i="861"/>
  <c r="AR51" i="861"/>
  <c r="AS40" i="861"/>
  <c r="AR40" i="861"/>
  <c r="BS51" i="861"/>
  <c r="CE51" i="861"/>
  <c r="CE3426" i="64"/>
  <c r="CE3429" i="64" s="1"/>
  <c r="AJ51" i="861"/>
  <c r="CL40" i="861"/>
  <c r="AJ3426" i="64"/>
  <c r="AJ3429" i="64" s="1"/>
  <c r="CL3426" i="64"/>
  <c r="CL3429" i="64" s="1"/>
  <c r="AG51" i="861"/>
  <c r="AG3426" i="64"/>
  <c r="AG3429" i="64" s="1"/>
  <c r="BS40" i="861"/>
  <c r="BE51" i="861"/>
  <c r="BE40" i="861"/>
  <c r="BX51" i="861"/>
  <c r="BX3426" i="64"/>
  <c r="BX3429" i="64" s="1"/>
  <c r="T40" i="861"/>
  <c r="T51" i="861"/>
  <c r="Z51" i="861"/>
  <c r="CG40" i="861"/>
  <c r="Z3426" i="64"/>
  <c r="Z3429" i="64" s="1"/>
  <c r="BJ51" i="861"/>
  <c r="BJ40" i="861"/>
  <c r="AP51" i="861"/>
  <c r="AP3426" i="64"/>
  <c r="AP3429" i="64" s="1"/>
  <c r="BL40" i="861"/>
  <c r="CB40" i="861"/>
  <c r="CB51" i="861"/>
  <c r="BL51" i="861"/>
  <c r="AH40" i="861"/>
  <c r="AH51" i="861"/>
  <c r="W40" i="861"/>
  <c r="BT3426" i="64"/>
  <c r="BT3429" i="64" s="1"/>
  <c r="W3426" i="64"/>
  <c r="W3429" i="64" s="1"/>
  <c r="AK40" i="861"/>
  <c r="AK51" i="861"/>
  <c r="V3426" i="64"/>
  <c r="V3429" i="64" s="1"/>
  <c r="BZ40" i="861"/>
  <c r="CG3426" i="64"/>
  <c r="CG3429" i="64" s="1"/>
  <c r="CK40" i="861"/>
  <c r="BT51" i="861"/>
  <c r="CK51" i="861"/>
  <c r="CK3426" i="64"/>
  <c r="CK3429" i="64" s="1"/>
  <c r="BT40" i="861"/>
  <c r="AU3426" i="64"/>
  <c r="AU3429" i="64" s="1"/>
  <c r="BM40" i="861"/>
  <c r="AN51" i="861"/>
  <c r="BU3426" i="64"/>
  <c r="BU3429" i="64" s="1"/>
  <c r="BA3426" i="64"/>
  <c r="BA3429" i="64" s="1"/>
  <c r="BH40" i="861"/>
  <c r="BB40" i="861"/>
  <c r="BB3426" i="64"/>
  <c r="BB3429" i="64" s="1"/>
  <c r="V40" i="861"/>
  <c r="AN40" i="861"/>
  <c r="AZ3426" i="64"/>
  <c r="AZ3429" i="64" s="1"/>
  <c r="V51" i="861"/>
  <c r="AN3426" i="64"/>
  <c r="AN3429" i="64" s="1"/>
  <c r="BZ51" i="861"/>
  <c r="AB51" i="861"/>
  <c r="AB3426" i="64"/>
  <c r="AB3429" i="64" s="1"/>
  <c r="AU40" i="861"/>
  <c r="CI3426" i="64"/>
  <c r="CI3429" i="64" s="1"/>
  <c r="AU51" i="861"/>
  <c r="BD51" i="861"/>
  <c r="AI51" i="861"/>
  <c r="CC3426" i="64"/>
  <c r="CC3429" i="64" s="1"/>
  <c r="BD3426" i="64"/>
  <c r="BD3429" i="64" s="1"/>
  <c r="CI51" i="861"/>
  <c r="BH51" i="861"/>
  <c r="BH3426" i="64"/>
  <c r="BH3429" i="64" s="1"/>
  <c r="BM51" i="861"/>
  <c r="BM3426" i="64"/>
  <c r="BM3429" i="64" s="1"/>
  <c r="AI3426" i="64"/>
  <c r="AI3429" i="64" s="1"/>
  <c r="BU51" i="861"/>
  <c r="BU40" i="861"/>
  <c r="AZ51" i="861"/>
  <c r="AZ40" i="861"/>
  <c r="CI40" i="861"/>
  <c r="AI40" i="861"/>
  <c r="CC40" i="861"/>
  <c r="CC51" i="861"/>
  <c r="BA40" i="861"/>
  <c r="BA51" i="861"/>
  <c r="AQ3400" i="64"/>
  <c r="AQ3348" i="64"/>
  <c r="AQ39" i="861"/>
  <c r="M37" i="861"/>
  <c r="S3348" i="64"/>
  <c r="S3352" i="64" s="1"/>
  <c r="S3400" i="64"/>
  <c r="S3404" i="64" s="1"/>
  <c r="K37" i="861"/>
  <c r="S39" i="861"/>
  <c r="Y3301" i="64"/>
  <c r="X3303" i="64"/>
  <c r="BC3348" i="64"/>
  <c r="BC3400" i="64"/>
  <c r="N37" i="861"/>
  <c r="BC39" i="861"/>
  <c r="AE3348" i="64"/>
  <c r="AE3400" i="64"/>
  <c r="AE39" i="861"/>
  <c r="L37" i="861"/>
  <c r="CA3400" i="64"/>
  <c r="CA3348" i="64"/>
  <c r="CA39" i="861"/>
  <c r="P37" i="861"/>
  <c r="BO3348" i="64"/>
  <c r="BO3400" i="64"/>
  <c r="O37" i="861"/>
  <c r="BO39" i="861"/>
  <c r="S70" i="1413" l="1"/>
  <c r="S70" i="861" s="1"/>
  <c r="AF77" i="1413"/>
  <c r="AF52" i="861" s="1"/>
  <c r="AF53" i="861" s="1"/>
  <c r="BL75" i="1413"/>
  <c r="CG75" i="1413"/>
  <c r="BP75" i="1413"/>
  <c r="AZ75" i="1413"/>
  <c r="CB75" i="1413"/>
  <c r="BK75" i="1413"/>
  <c r="BV75" i="1413"/>
  <c r="BE75" i="1413"/>
  <c r="AB75" i="1413"/>
  <c r="BW75" i="1413"/>
  <c r="O66" i="1413"/>
  <c r="K66" i="1413"/>
  <c r="BU75" i="1413"/>
  <c r="BZ75" i="1413"/>
  <c r="CK75" i="1413"/>
  <c r="AG75" i="1413"/>
  <c r="X75" i="1413"/>
  <c r="CF75" i="1413"/>
  <c r="AV75" i="1413"/>
  <c r="P66" i="1413"/>
  <c r="BB75" i="1413"/>
  <c r="BQ75" i="1413"/>
  <c r="AY75" i="1413"/>
  <c r="BT75" i="1413"/>
  <c r="CD75" i="1413"/>
  <c r="V75" i="1413"/>
  <c r="AP75" i="1413"/>
  <c r="CL75" i="1413"/>
  <c r="BM75" i="1413"/>
  <c r="AD75" i="1413"/>
  <c r="W75" i="1413"/>
  <c r="BF75" i="1413"/>
  <c r="L66" i="1413"/>
  <c r="CE75" i="1413"/>
  <c r="AL75" i="1413"/>
  <c r="BJ75" i="1413"/>
  <c r="AJ75" i="1413"/>
  <c r="Z75" i="1413"/>
  <c r="BS75" i="1413"/>
  <c r="BN75" i="1413"/>
  <c r="BH75" i="1413"/>
  <c r="CI75" i="1413"/>
  <c r="BA75" i="1413"/>
  <c r="T75" i="1413"/>
  <c r="AA75" i="1413"/>
  <c r="AO75" i="1413"/>
  <c r="CJ75" i="1413"/>
  <c r="U75" i="1413"/>
  <c r="AK75" i="1413"/>
  <c r="CC75" i="1413"/>
  <c r="AI75" i="1413"/>
  <c r="AW75" i="1413"/>
  <c r="AS75" i="1413"/>
  <c r="BI75" i="1413"/>
  <c r="AX75" i="1413"/>
  <c r="N66" i="1413"/>
  <c r="BD75" i="1413"/>
  <c r="AR75" i="1413"/>
  <c r="CH75" i="1413"/>
  <c r="AM75" i="1413"/>
  <c r="AC75" i="1413"/>
  <c r="M66" i="1413"/>
  <c r="Y75" i="1413"/>
  <c r="AU75" i="1413"/>
  <c r="AN75" i="1413"/>
  <c r="AH75" i="1413"/>
  <c r="BX75" i="1413"/>
  <c r="BY75" i="1413"/>
  <c r="BR75" i="1413"/>
  <c r="BG75" i="1413"/>
  <c r="AT75" i="1413"/>
  <c r="BJ3540" i="64"/>
  <c r="BJ3542" i="64" s="1"/>
  <c r="AJ3540" i="64"/>
  <c r="AJ3542" i="64" s="1"/>
  <c r="AD3540" i="64"/>
  <c r="AD3542" i="64" s="1"/>
  <c r="BH3540" i="64"/>
  <c r="BH3542" i="64" s="1"/>
  <c r="U3540" i="64"/>
  <c r="U3542" i="64" s="1"/>
  <c r="W3540" i="64"/>
  <c r="W3542" i="64" s="1"/>
  <c r="BF3540" i="64"/>
  <c r="BF3542" i="64" s="1"/>
  <c r="Z3540" i="64"/>
  <c r="Z3542" i="64" s="1"/>
  <c r="BS3540" i="64"/>
  <c r="BS3542" i="64" s="1"/>
  <c r="BN3540" i="64"/>
  <c r="BN3542" i="64" s="1"/>
  <c r="AL3540" i="64"/>
  <c r="AL3542" i="64" s="1"/>
  <c r="BA3540" i="64"/>
  <c r="BA3542" i="64" s="1"/>
  <c r="T3540" i="64"/>
  <c r="T3542" i="64" s="1"/>
  <c r="AA3540" i="64"/>
  <c r="AA3542" i="64" s="1"/>
  <c r="AO3540" i="64"/>
  <c r="AO3542" i="64" s="1"/>
  <c r="CJ3540" i="64"/>
  <c r="CJ3542" i="64" s="1"/>
  <c r="CI3540" i="64"/>
  <c r="CI3542" i="64" s="1"/>
  <c r="CC3540" i="64"/>
  <c r="CC3542" i="64" s="1"/>
  <c r="AI3540" i="64"/>
  <c r="AI3542" i="64" s="1"/>
  <c r="AS3540" i="64"/>
  <c r="AS3542" i="64" s="1"/>
  <c r="BI3540" i="64"/>
  <c r="BI3542" i="64" s="1"/>
  <c r="AW3540" i="64"/>
  <c r="AW3542" i="64" s="1"/>
  <c r="AX3540" i="64"/>
  <c r="AX3542" i="64" s="1"/>
  <c r="AR3540" i="64"/>
  <c r="AR3542" i="64" s="1"/>
  <c r="CH3540" i="64"/>
  <c r="CH3542" i="64" s="1"/>
  <c r="AM3540" i="64"/>
  <c r="AM3542" i="64" s="1"/>
  <c r="AC3540" i="64"/>
  <c r="AC3542" i="64" s="1"/>
  <c r="BM3540" i="64"/>
  <c r="BM3542" i="64" s="1"/>
  <c r="BY3540" i="64"/>
  <c r="BY3542" i="64" s="1"/>
  <c r="BR3540" i="64"/>
  <c r="BR3542" i="64" s="1"/>
  <c r="AU3540" i="64"/>
  <c r="AU3542" i="64" s="1"/>
  <c r="AN3540" i="64"/>
  <c r="AN3542" i="64" s="1"/>
  <c r="AH3540" i="64"/>
  <c r="AH3542" i="64" s="1"/>
  <c r="BX3540" i="64"/>
  <c r="BX3542" i="64" s="1"/>
  <c r="BG3540" i="64"/>
  <c r="BG3542" i="64" s="1"/>
  <c r="AT3540" i="64"/>
  <c r="AT3542" i="64" s="1"/>
  <c r="BP3540" i="64"/>
  <c r="BP3542" i="64" s="1"/>
  <c r="AK3540" i="64"/>
  <c r="AK3542" i="64" s="1"/>
  <c r="CE3540" i="64"/>
  <c r="CE3542" i="64" s="1"/>
  <c r="BD3540" i="64"/>
  <c r="BD3542" i="64" s="1"/>
  <c r="AZ3540" i="64"/>
  <c r="AZ3542" i="64" s="1"/>
  <c r="CB3540" i="64"/>
  <c r="CB3542" i="64" s="1"/>
  <c r="BK3540" i="64"/>
  <c r="BK3542" i="64" s="1"/>
  <c r="BV3540" i="64"/>
  <c r="BV3542" i="64" s="1"/>
  <c r="V3540" i="64"/>
  <c r="V3542" i="64" s="1"/>
  <c r="AP3540" i="64"/>
  <c r="AP3542" i="64" s="1"/>
  <c r="CL3540" i="64"/>
  <c r="CL3542" i="64" s="1"/>
  <c r="Y3540" i="64"/>
  <c r="Y3542" i="64" s="1"/>
  <c r="BL3540" i="64"/>
  <c r="BL3542" i="64" s="1"/>
  <c r="BE3540" i="64"/>
  <c r="BE3542" i="64" s="1"/>
  <c r="CG3540" i="64"/>
  <c r="CG3542" i="64" s="1"/>
  <c r="AB3540" i="64"/>
  <c r="AB3542" i="64" s="1"/>
  <c r="BW3540" i="64"/>
  <c r="BW3542" i="64" s="1"/>
  <c r="BU3540" i="64"/>
  <c r="BU3542" i="64" s="1"/>
  <c r="CK3540" i="64"/>
  <c r="CK3542" i="64" s="1"/>
  <c r="AG3540" i="64"/>
  <c r="AG3542" i="64" s="1"/>
  <c r="X3540" i="64"/>
  <c r="X3542" i="64" s="1"/>
  <c r="CF3540" i="64"/>
  <c r="CF3542" i="64" s="1"/>
  <c r="AV3540" i="64"/>
  <c r="AV3542" i="64" s="1"/>
  <c r="BZ3540" i="64"/>
  <c r="BZ3542" i="64" s="1"/>
  <c r="BT3540" i="64"/>
  <c r="BT3542" i="64" s="1"/>
  <c r="CD3540" i="64"/>
  <c r="CD3542" i="64" s="1"/>
  <c r="BB3540" i="64"/>
  <c r="BB3542" i="64" s="1"/>
  <c r="BQ3540" i="64"/>
  <c r="BQ3542" i="64" s="1"/>
  <c r="AY3540" i="64"/>
  <c r="AY3542" i="64" s="1"/>
  <c r="AL3519" i="64"/>
  <c r="AL3521" i="64" s="1"/>
  <c r="BA3519" i="64"/>
  <c r="BA3521" i="64" s="1"/>
  <c r="Z3519" i="64"/>
  <c r="Z3521" i="64" s="1"/>
  <c r="BS3519" i="64"/>
  <c r="BS3521" i="64" s="1"/>
  <c r="BN3519" i="64"/>
  <c r="BN3521" i="64" s="1"/>
  <c r="T3519" i="64"/>
  <c r="T3521" i="64" s="1"/>
  <c r="AA3519" i="64"/>
  <c r="AA3521" i="64" s="1"/>
  <c r="AO3519" i="64"/>
  <c r="AO3521" i="64" s="1"/>
  <c r="AK3519" i="64"/>
  <c r="AK3521" i="64" s="1"/>
  <c r="CE3519" i="64"/>
  <c r="CE3521" i="64" s="1"/>
  <c r="CC3519" i="64"/>
  <c r="CC3521" i="64" s="1"/>
  <c r="AI3519" i="64"/>
  <c r="AI3521" i="64" s="1"/>
  <c r="AS3519" i="64"/>
  <c r="AS3521" i="64" s="1"/>
  <c r="BI3519" i="64"/>
  <c r="BI3521" i="64" s="1"/>
  <c r="AW3519" i="64"/>
  <c r="AW3521" i="64" s="1"/>
  <c r="AX3519" i="64"/>
  <c r="AX3521" i="64" s="1"/>
  <c r="CJ3519" i="64"/>
  <c r="CJ3521" i="64" s="1"/>
  <c r="BY3519" i="64"/>
  <c r="BY3521" i="64" s="1"/>
  <c r="BR3519" i="64"/>
  <c r="BR3521" i="64" s="1"/>
  <c r="BD3519" i="64"/>
  <c r="BD3521" i="64" s="1"/>
  <c r="AR3519" i="64"/>
  <c r="AR3521" i="64" s="1"/>
  <c r="AT3519" i="64"/>
  <c r="AT3521" i="64" s="1"/>
  <c r="BX3519" i="64"/>
  <c r="BX3521" i="64" s="1"/>
  <c r="BL3519" i="64"/>
  <c r="BL3521" i="64" s="1"/>
  <c r="BE3519" i="64"/>
  <c r="BE3521" i="64" s="1"/>
  <c r="CG3519" i="64"/>
  <c r="CG3521" i="64" s="1"/>
  <c r="BP3519" i="64"/>
  <c r="BP3521" i="64" s="1"/>
  <c r="CH3519" i="64"/>
  <c r="CH3521" i="64" s="1"/>
  <c r="AC3519" i="64"/>
  <c r="AC3521" i="64" s="1"/>
  <c r="AN3519" i="64"/>
  <c r="AN3521" i="64" s="1"/>
  <c r="BG3519" i="64"/>
  <c r="BG3521" i="64" s="1"/>
  <c r="BK3519" i="64"/>
  <c r="BK3521" i="64" s="1"/>
  <c r="BV3519" i="64"/>
  <c r="BV3521" i="64" s="1"/>
  <c r="AM3519" i="64"/>
  <c r="AM3521" i="64" s="1"/>
  <c r="AZ3519" i="64"/>
  <c r="AZ3521" i="64" s="1"/>
  <c r="AB3519" i="64"/>
  <c r="AB3521" i="64" s="1"/>
  <c r="BW3519" i="64"/>
  <c r="BW3521" i="64" s="1"/>
  <c r="BH3519" i="64"/>
  <c r="BH3521" i="64" s="1"/>
  <c r="CB3519" i="64"/>
  <c r="CB3521" i="64" s="1"/>
  <c r="BU3519" i="64"/>
  <c r="BU3521" i="64" s="1"/>
  <c r="BZ3519" i="64"/>
  <c r="BZ3521" i="64" s="1"/>
  <c r="CK3519" i="64"/>
  <c r="CK3521" i="64" s="1"/>
  <c r="AG3519" i="64"/>
  <c r="AG3521" i="64" s="1"/>
  <c r="X3519" i="64"/>
  <c r="X3521" i="64" s="1"/>
  <c r="CF3519" i="64"/>
  <c r="CF3521" i="64" s="1"/>
  <c r="AV3519" i="64"/>
  <c r="AV3521" i="64" s="1"/>
  <c r="BT3519" i="64"/>
  <c r="BT3521" i="64" s="1"/>
  <c r="CD3519" i="64"/>
  <c r="CD3521" i="64" s="1"/>
  <c r="BB3519" i="64"/>
  <c r="BB3521" i="64" s="1"/>
  <c r="BQ3519" i="64"/>
  <c r="BQ3521" i="64" s="1"/>
  <c r="AY3519" i="64"/>
  <c r="AY3521" i="64" s="1"/>
  <c r="V3519" i="64"/>
  <c r="V3521" i="64" s="1"/>
  <c r="AP3519" i="64"/>
  <c r="AP3521" i="64" s="1"/>
  <c r="CL3519" i="64"/>
  <c r="CL3521" i="64" s="1"/>
  <c r="AH3519" i="64"/>
  <c r="AH3521" i="64" s="1"/>
  <c r="BM3519" i="64"/>
  <c r="BM3521" i="64" s="1"/>
  <c r="Y3519" i="64"/>
  <c r="Y3521" i="64" s="1"/>
  <c r="CI3519" i="64"/>
  <c r="CI3521" i="64" s="1"/>
  <c r="AU3519" i="64"/>
  <c r="AU3521" i="64" s="1"/>
  <c r="BJ3519" i="64"/>
  <c r="BJ3521" i="64" s="1"/>
  <c r="AJ3519" i="64"/>
  <c r="AJ3521" i="64" s="1"/>
  <c r="AD3519" i="64"/>
  <c r="AD3521" i="64" s="1"/>
  <c r="U3519" i="64"/>
  <c r="U3521" i="64" s="1"/>
  <c r="W3519" i="64"/>
  <c r="W3521" i="64" s="1"/>
  <c r="BF3519" i="64"/>
  <c r="BF3521" i="64" s="1"/>
  <c r="Y3378" i="64"/>
  <c r="Y3380" i="64" s="1"/>
  <c r="Z3301" i="64"/>
  <c r="Y3303" i="64"/>
  <c r="AE3426" i="64"/>
  <c r="AE3429" i="64" s="1"/>
  <c r="L3429" i="64" s="1"/>
  <c r="AE51" i="861"/>
  <c r="AE40" i="861"/>
  <c r="L39" i="861"/>
  <c r="L3348" i="64"/>
  <c r="L3400" i="64"/>
  <c r="S3426" i="64"/>
  <c r="S3429" i="64" s="1"/>
  <c r="K3429" i="64" s="1"/>
  <c r="K39" i="861"/>
  <c r="S51" i="861"/>
  <c r="S40" i="861"/>
  <c r="M3348" i="64"/>
  <c r="M3400" i="64"/>
  <c r="K3348" i="64"/>
  <c r="K3400" i="64"/>
  <c r="AQ3426" i="64"/>
  <c r="AQ3429" i="64" s="1"/>
  <c r="M3429" i="64" s="1"/>
  <c r="AQ51" i="861"/>
  <c r="AQ40" i="861"/>
  <c r="M39" i="861"/>
  <c r="S3406" i="64"/>
  <c r="T3404" i="64"/>
  <c r="T3406" i="64" s="1"/>
  <c r="P3348" i="64"/>
  <c r="P3400" i="64"/>
  <c r="S3354" i="64"/>
  <c r="T3352" i="64"/>
  <c r="O3348" i="64"/>
  <c r="O3400" i="64"/>
  <c r="CA3426" i="64"/>
  <c r="CA3429" i="64" s="1"/>
  <c r="P3429" i="64" s="1"/>
  <c r="CA51" i="861"/>
  <c r="CA40" i="861"/>
  <c r="P39" i="861"/>
  <c r="BO3426" i="64"/>
  <c r="BO3429" i="64" s="1"/>
  <c r="O3429" i="64" s="1"/>
  <c r="BO51" i="861"/>
  <c r="O39" i="861"/>
  <c r="BO40" i="861"/>
  <c r="N3348" i="64"/>
  <c r="N3400" i="64"/>
  <c r="BC3426" i="64"/>
  <c r="BC3429" i="64" s="1"/>
  <c r="N3429" i="64" s="1"/>
  <c r="N39" i="861"/>
  <c r="BC51" i="861"/>
  <c r="BC40" i="861"/>
  <c r="CH77" i="1413" l="1"/>
  <c r="CH52" i="861" s="1"/>
  <c r="BA77" i="1413"/>
  <c r="BA52" i="861" s="1"/>
  <c r="AP77" i="1413"/>
  <c r="AP52" i="861" s="1"/>
  <c r="AP53" i="861" s="1"/>
  <c r="CL77" i="1413"/>
  <c r="CL52" i="861" s="1"/>
  <c r="CL53" i="861" s="1"/>
  <c r="AR77" i="1413"/>
  <c r="AR52" i="861" s="1"/>
  <c r="AR53" i="861" s="1"/>
  <c r="CI77" i="1413"/>
  <c r="CI52" i="861" s="1"/>
  <c r="CI53" i="861" s="1"/>
  <c r="V77" i="1413"/>
  <c r="V52" i="861" s="1"/>
  <c r="V53" i="861" s="1"/>
  <c r="BW77" i="1413"/>
  <c r="BW52" i="861" s="1"/>
  <c r="BW53" i="861" s="1"/>
  <c r="BD77" i="1413"/>
  <c r="BD52" i="861" s="1"/>
  <c r="BD53" i="861" s="1"/>
  <c r="BH77" i="1413"/>
  <c r="BH52" i="861" s="1"/>
  <c r="BH53" i="861" s="1"/>
  <c r="CD77" i="1413"/>
  <c r="CD52" i="861" s="1"/>
  <c r="CD53" i="861" s="1"/>
  <c r="AB77" i="1413"/>
  <c r="AB52" i="861" s="1"/>
  <c r="AB53" i="861" s="1"/>
  <c r="BN77" i="1413"/>
  <c r="BN52" i="861" s="1"/>
  <c r="BN53" i="861" s="1"/>
  <c r="BT77" i="1413"/>
  <c r="BT52" i="861" s="1"/>
  <c r="BT53" i="861" s="1"/>
  <c r="BE77" i="1413"/>
  <c r="BE52" i="861" s="1"/>
  <c r="BE53" i="861" s="1"/>
  <c r="AT77" i="1413"/>
  <c r="AT52" i="861" s="1"/>
  <c r="AT53" i="861" s="1"/>
  <c r="AX77" i="1413"/>
  <c r="AX52" i="861" s="1"/>
  <c r="AX53" i="861" s="1"/>
  <c r="BS77" i="1413"/>
  <c r="BS52" i="861" s="1"/>
  <c r="BS53" i="861" s="1"/>
  <c r="AY77" i="1413"/>
  <c r="AY52" i="861" s="1"/>
  <c r="AY53" i="861" s="1"/>
  <c r="BV77" i="1413"/>
  <c r="BV52" i="861" s="1"/>
  <c r="BV53" i="861" s="1"/>
  <c r="T77" i="1413"/>
  <c r="T52" i="861" s="1"/>
  <c r="T53" i="861" s="1"/>
  <c r="BG77" i="1413"/>
  <c r="BG52" i="861" s="1"/>
  <c r="BG53" i="861" s="1"/>
  <c r="BI77" i="1413"/>
  <c r="BI52" i="861" s="1"/>
  <c r="BI53" i="861" s="1"/>
  <c r="Z77" i="1413"/>
  <c r="Z52" i="861" s="1"/>
  <c r="Z53" i="861" s="1"/>
  <c r="BQ77" i="1413"/>
  <c r="BQ52" i="861" s="1"/>
  <c r="BQ53" i="861" s="1"/>
  <c r="BK77" i="1413"/>
  <c r="BK52" i="861" s="1"/>
  <c r="BK53" i="861" s="1"/>
  <c r="BR77" i="1413"/>
  <c r="BR52" i="861" s="1"/>
  <c r="BR53" i="861" s="1"/>
  <c r="AS77" i="1413"/>
  <c r="AS52" i="861" s="1"/>
  <c r="AS53" i="861" s="1"/>
  <c r="AJ77" i="1413"/>
  <c r="AJ52" i="861" s="1"/>
  <c r="AJ53" i="861" s="1"/>
  <c r="BB77" i="1413"/>
  <c r="BB52" i="861" s="1"/>
  <c r="BB53" i="861" s="1"/>
  <c r="CB77" i="1413"/>
  <c r="CB52" i="861" s="1"/>
  <c r="CB53" i="861" s="1"/>
  <c r="BY77" i="1413"/>
  <c r="BY52" i="861" s="1"/>
  <c r="BY53" i="861" s="1"/>
  <c r="AW77" i="1413"/>
  <c r="AW52" i="861" s="1"/>
  <c r="AW53" i="861" s="1"/>
  <c r="BJ77" i="1413"/>
  <c r="BJ52" i="861" s="1"/>
  <c r="BJ53" i="861" s="1"/>
  <c r="AZ77" i="1413"/>
  <c r="AZ52" i="861" s="1"/>
  <c r="AZ53" i="861" s="1"/>
  <c r="BX77" i="1413"/>
  <c r="BX52" i="861" s="1"/>
  <c r="BX53" i="861" s="1"/>
  <c r="AI77" i="1413"/>
  <c r="AI52" i="861" s="1"/>
  <c r="AI53" i="861" s="1"/>
  <c r="AL77" i="1413"/>
  <c r="AL52" i="861" s="1"/>
  <c r="AL53" i="861" s="1"/>
  <c r="AV77" i="1413"/>
  <c r="AV52" i="861" s="1"/>
  <c r="AV53" i="861" s="1"/>
  <c r="BP77" i="1413"/>
  <c r="BP52" i="861" s="1"/>
  <c r="BP53" i="861" s="1"/>
  <c r="AH77" i="1413"/>
  <c r="AH52" i="861" s="1"/>
  <c r="AH53" i="861" s="1"/>
  <c r="CC77" i="1413"/>
  <c r="CC52" i="861" s="1"/>
  <c r="CC53" i="861" s="1"/>
  <c r="CE77" i="1413"/>
  <c r="CE52" i="861" s="1"/>
  <c r="CE53" i="861" s="1"/>
  <c r="CF77" i="1413"/>
  <c r="CF52" i="861" s="1"/>
  <c r="CF53" i="861" s="1"/>
  <c r="CG77" i="1413"/>
  <c r="CG52" i="861" s="1"/>
  <c r="CG53" i="861" s="1"/>
  <c r="AN77" i="1413"/>
  <c r="AN52" i="861" s="1"/>
  <c r="AN53" i="861" s="1"/>
  <c r="AK77" i="1413"/>
  <c r="AK52" i="861" s="1"/>
  <c r="AK53" i="861" s="1"/>
  <c r="X77" i="1413"/>
  <c r="X52" i="861" s="1"/>
  <c r="X53" i="861" s="1"/>
  <c r="BL77" i="1413"/>
  <c r="BL52" i="861" s="1"/>
  <c r="BL53" i="861" s="1"/>
  <c r="AU77" i="1413"/>
  <c r="AU52" i="861" s="1"/>
  <c r="AU53" i="861" s="1"/>
  <c r="U77" i="1413"/>
  <c r="U52" i="861" s="1"/>
  <c r="U53" i="861" s="1"/>
  <c r="BF77" i="1413"/>
  <c r="BF52" i="861" s="1"/>
  <c r="BF53" i="861" s="1"/>
  <c r="AG77" i="1413"/>
  <c r="AG52" i="861" s="1"/>
  <c r="AG53" i="861" s="1"/>
  <c r="Y77" i="1413"/>
  <c r="Y52" i="861" s="1"/>
  <c r="Y53" i="861" s="1"/>
  <c r="CJ77" i="1413"/>
  <c r="CJ52" i="861" s="1"/>
  <c r="CJ53" i="861" s="1"/>
  <c r="W77" i="1413"/>
  <c r="W52" i="861" s="1"/>
  <c r="W53" i="861" s="1"/>
  <c r="CK77" i="1413"/>
  <c r="CK52" i="861" s="1"/>
  <c r="CK53" i="861" s="1"/>
  <c r="AM77" i="1413"/>
  <c r="AM52" i="861" s="1"/>
  <c r="AM53" i="861" s="1"/>
  <c r="AO77" i="1413"/>
  <c r="AO52" i="861" s="1"/>
  <c r="AO53" i="861" s="1"/>
  <c r="AD77" i="1413"/>
  <c r="AD52" i="861" s="1"/>
  <c r="AD53" i="861" s="1"/>
  <c r="BZ77" i="1413"/>
  <c r="BZ52" i="861" s="1"/>
  <c r="BZ53" i="861" s="1"/>
  <c r="AC77" i="1413"/>
  <c r="AC52" i="861" s="1"/>
  <c r="AC53" i="861" s="1"/>
  <c r="AA77" i="1413"/>
  <c r="AA52" i="861" s="1"/>
  <c r="AA53" i="861" s="1"/>
  <c r="BM77" i="1413"/>
  <c r="BM52" i="861" s="1"/>
  <c r="BM53" i="861" s="1"/>
  <c r="BU77" i="1413"/>
  <c r="BU52" i="861" s="1"/>
  <c r="BU53" i="861" s="1"/>
  <c r="S72" i="1413"/>
  <c r="S92" i="861" s="1"/>
  <c r="T70" i="1413"/>
  <c r="T70" i="861" s="1"/>
  <c r="AE75" i="1413"/>
  <c r="BO75" i="1413"/>
  <c r="AQ75" i="1413"/>
  <c r="S75" i="1413"/>
  <c r="BC75" i="1413"/>
  <c r="CA75" i="1413"/>
  <c r="CH53" i="861"/>
  <c r="BA53" i="861"/>
  <c r="AF87" i="861"/>
  <c r="BC3540" i="64"/>
  <c r="BC3542" i="64" s="1"/>
  <c r="N3542" i="64" s="1"/>
  <c r="S3540" i="64"/>
  <c r="S3542" i="64" s="1"/>
  <c r="AQ3540" i="64"/>
  <c r="AQ3542" i="64" s="1"/>
  <c r="M3542" i="64" s="1"/>
  <c r="AE3540" i="64"/>
  <c r="AE3542" i="64" s="1"/>
  <c r="L3542" i="64" s="1"/>
  <c r="BO3540" i="64"/>
  <c r="BO3542" i="64" s="1"/>
  <c r="O3542" i="64" s="1"/>
  <c r="CA3540" i="64"/>
  <c r="CA3542" i="64" s="1"/>
  <c r="P3542" i="64" s="1"/>
  <c r="AF54" i="861"/>
  <c r="BC3519" i="64"/>
  <c r="BC3521" i="64" s="1"/>
  <c r="N3521" i="64" s="1"/>
  <c r="AE3519" i="64"/>
  <c r="AE3521" i="64" s="1"/>
  <c r="L3521" i="64" s="1"/>
  <c r="S3519" i="64"/>
  <c r="S3521" i="64" s="1"/>
  <c r="K3521" i="64" s="1"/>
  <c r="BO3519" i="64"/>
  <c r="BO3521" i="64" s="1"/>
  <c r="O3521" i="64" s="1"/>
  <c r="CA3519" i="64"/>
  <c r="CA3521" i="64" s="1"/>
  <c r="P3521" i="64" s="1"/>
  <c r="AQ3519" i="64"/>
  <c r="AQ3521" i="64" s="1"/>
  <c r="M3521" i="64" s="1"/>
  <c r="S71" i="861"/>
  <c r="Z3378" i="64"/>
  <c r="Z3380" i="64" s="1"/>
  <c r="P51" i="861"/>
  <c r="M51" i="861"/>
  <c r="D9" i="1246"/>
  <c r="L3426" i="64"/>
  <c r="F2" i="1225"/>
  <c r="L40" i="861"/>
  <c r="L51" i="861"/>
  <c r="U3404" i="64"/>
  <c r="F9" i="1246"/>
  <c r="N3426" i="64"/>
  <c r="H2" i="1225"/>
  <c r="N40" i="861"/>
  <c r="G9" i="1246"/>
  <c r="O3426" i="64"/>
  <c r="I2" i="1225"/>
  <c r="I4" i="1225" s="1"/>
  <c r="O40" i="861"/>
  <c r="O51" i="861"/>
  <c r="T3354" i="64"/>
  <c r="U3352" i="64"/>
  <c r="K51" i="861"/>
  <c r="N51" i="861"/>
  <c r="C9" i="1246"/>
  <c r="K3426" i="64"/>
  <c r="E2" i="1225"/>
  <c r="K40" i="861"/>
  <c r="H9" i="1246"/>
  <c r="P3426" i="64"/>
  <c r="P40" i="861"/>
  <c r="AA3301" i="64"/>
  <c r="AA3303" i="64" s="1"/>
  <c r="E9" i="1246"/>
  <c r="M3426" i="64"/>
  <c r="G2" i="1225"/>
  <c r="M40" i="861"/>
  <c r="Z3303" i="64"/>
  <c r="CA77" i="1413" l="1"/>
  <c r="CA52" i="861" s="1"/>
  <c r="BC77" i="1413"/>
  <c r="BC52" i="861" s="1"/>
  <c r="BC53" i="861" s="1"/>
  <c r="AQ77" i="1413"/>
  <c r="AQ52" i="861" s="1"/>
  <c r="AQ53" i="861" s="1"/>
  <c r="AE77" i="1413"/>
  <c r="AE52" i="861" s="1"/>
  <c r="AE53" i="861" s="1"/>
  <c r="T72" i="1413"/>
  <c r="T92" i="861" s="1"/>
  <c r="U70" i="1413"/>
  <c r="U70" i="861" s="1"/>
  <c r="BO77" i="1413"/>
  <c r="BO52" i="861" s="1"/>
  <c r="BO53" i="861" s="1"/>
  <c r="S77" i="1413"/>
  <c r="S52" i="861" s="1"/>
  <c r="L75" i="1413"/>
  <c r="N75" i="1413"/>
  <c r="K75" i="1413"/>
  <c r="M75" i="1413"/>
  <c r="O75" i="1413"/>
  <c r="P75" i="1413"/>
  <c r="CA53" i="861"/>
  <c r="T71" i="861"/>
  <c r="S76" i="861"/>
  <c r="AH87" i="861"/>
  <c r="BP87" i="861"/>
  <c r="BZ87" i="861"/>
  <c r="BR87" i="861"/>
  <c r="BQ87" i="861"/>
  <c r="W54" i="861"/>
  <c r="CB87" i="861"/>
  <c r="CC87" i="861"/>
  <c r="BA87" i="861"/>
  <c r="AO54" i="861"/>
  <c r="AI54" i="861"/>
  <c r="CG54" i="861"/>
  <c r="BJ87" i="861"/>
  <c r="AR54" i="861"/>
  <c r="CH54" i="861"/>
  <c r="AB54" i="861"/>
  <c r="CF54" i="861"/>
  <c r="BX54" i="861"/>
  <c r="BK87" i="861"/>
  <c r="CK54" i="861"/>
  <c r="CE54" i="861"/>
  <c r="BS87" i="861"/>
  <c r="BE87" i="861"/>
  <c r="BW87" i="861"/>
  <c r="V54" i="861"/>
  <c r="AX54" i="861"/>
  <c r="CD54" i="861"/>
  <c r="BF54" i="861"/>
  <c r="AS54" i="861"/>
  <c r="AU54" i="861"/>
  <c r="AY54" i="861"/>
  <c r="CJ54" i="861"/>
  <c r="BG54" i="861"/>
  <c r="AV54" i="861"/>
  <c r="Z87" i="861"/>
  <c r="AM54" i="861"/>
  <c r="AG54" i="861"/>
  <c r="AL54" i="861"/>
  <c r="AJ54" i="861"/>
  <c r="AW87" i="861"/>
  <c r="BV87" i="861"/>
  <c r="CI87" i="861"/>
  <c r="AP87" i="861"/>
  <c r="AT87" i="861"/>
  <c r="Y87" i="861"/>
  <c r="BI54" i="861"/>
  <c r="AN54" i="861"/>
  <c r="CL87" i="861"/>
  <c r="BU87" i="861"/>
  <c r="BY87" i="861"/>
  <c r="BH87" i="861"/>
  <c r="T54" i="861"/>
  <c r="BL87" i="861"/>
  <c r="AZ87" i="861"/>
  <c r="BN54" i="861"/>
  <c r="BB54" i="861"/>
  <c r="BD54" i="861"/>
  <c r="U54" i="861"/>
  <c r="AD54" i="861"/>
  <c r="X87" i="861"/>
  <c r="BT54" i="861"/>
  <c r="AA87" i="861"/>
  <c r="AC54" i="861"/>
  <c r="AK54" i="861"/>
  <c r="BM54" i="861"/>
  <c r="S3544" i="64"/>
  <c r="T3544" i="64" s="1"/>
  <c r="U3544" i="64" s="1"/>
  <c r="V3544" i="64" s="1"/>
  <c r="W3544" i="64" s="1"/>
  <c r="X3544" i="64" s="1"/>
  <c r="Y3544" i="64" s="1"/>
  <c r="Z3544" i="64" s="1"/>
  <c r="AA3544" i="64" s="1"/>
  <c r="AB3544" i="64" s="1"/>
  <c r="AC3544" i="64" s="1"/>
  <c r="AD3544" i="64" s="1"/>
  <c r="AE3544" i="64" s="1"/>
  <c r="AF3544" i="64" s="1"/>
  <c r="AG3544" i="64" s="1"/>
  <c r="AH3544" i="64" s="1"/>
  <c r="AI3544" i="64" s="1"/>
  <c r="AJ3544" i="64" s="1"/>
  <c r="AK3544" i="64" s="1"/>
  <c r="AL3544" i="64" s="1"/>
  <c r="AM3544" i="64" s="1"/>
  <c r="AN3544" i="64" s="1"/>
  <c r="AO3544" i="64" s="1"/>
  <c r="AP3544" i="64" s="1"/>
  <c r="AQ3544" i="64" s="1"/>
  <c r="AR3544" i="64" s="1"/>
  <c r="AS3544" i="64" s="1"/>
  <c r="AT3544" i="64" s="1"/>
  <c r="AU3544" i="64" s="1"/>
  <c r="AV3544" i="64" s="1"/>
  <c r="AW3544" i="64" s="1"/>
  <c r="AX3544" i="64" s="1"/>
  <c r="AY3544" i="64" s="1"/>
  <c r="AZ3544" i="64" s="1"/>
  <c r="BA3544" i="64" s="1"/>
  <c r="BB3544" i="64" s="1"/>
  <c r="BC3544" i="64" s="1"/>
  <c r="BD3544" i="64" s="1"/>
  <c r="BE3544" i="64" s="1"/>
  <c r="BF3544" i="64" s="1"/>
  <c r="BG3544" i="64" s="1"/>
  <c r="BH3544" i="64" s="1"/>
  <c r="BI3544" i="64" s="1"/>
  <c r="BJ3544" i="64" s="1"/>
  <c r="BK3544" i="64" s="1"/>
  <c r="BL3544" i="64" s="1"/>
  <c r="BM3544" i="64" s="1"/>
  <c r="BN3544" i="64" s="1"/>
  <c r="BO3544" i="64" s="1"/>
  <c r="BP3544" i="64" s="1"/>
  <c r="BQ3544" i="64" s="1"/>
  <c r="BR3544" i="64" s="1"/>
  <c r="BS3544" i="64" s="1"/>
  <c r="BT3544" i="64" s="1"/>
  <c r="BU3544" i="64" s="1"/>
  <c r="BV3544" i="64" s="1"/>
  <c r="BW3544" i="64" s="1"/>
  <c r="BX3544" i="64" s="1"/>
  <c r="BY3544" i="64" s="1"/>
  <c r="BZ3544" i="64" s="1"/>
  <c r="CA3544" i="64" s="1"/>
  <c r="CB3544" i="64" s="1"/>
  <c r="CC3544" i="64" s="1"/>
  <c r="CD3544" i="64" s="1"/>
  <c r="CE3544" i="64" s="1"/>
  <c r="CF3544" i="64" s="1"/>
  <c r="CG3544" i="64" s="1"/>
  <c r="CH3544" i="64" s="1"/>
  <c r="CI3544" i="64" s="1"/>
  <c r="CJ3544" i="64" s="1"/>
  <c r="CK3544" i="64" s="1"/>
  <c r="CL3544" i="64" s="1"/>
  <c r="K3542" i="64"/>
  <c r="N3540" i="64"/>
  <c r="M3540" i="64"/>
  <c r="K3540" i="64"/>
  <c r="P3540" i="64"/>
  <c r="O3540" i="64"/>
  <c r="L3540" i="64"/>
  <c r="BH54" i="861"/>
  <c r="CG87" i="861"/>
  <c r="AP54" i="861"/>
  <c r="BE54" i="861"/>
  <c r="AH54" i="861"/>
  <c r="AY87" i="861"/>
  <c r="BM87" i="861"/>
  <c r="AG87" i="861"/>
  <c r="AI87" i="861"/>
  <c r="X54" i="861"/>
  <c r="CD87" i="861"/>
  <c r="BT87" i="861"/>
  <c r="AT54" i="861"/>
  <c r="AX87" i="861"/>
  <c r="BN87" i="861"/>
  <c r="BB87" i="861"/>
  <c r="AO87" i="861"/>
  <c r="BZ54" i="861"/>
  <c r="BX87" i="861"/>
  <c r="BP54" i="861"/>
  <c r="BL54" i="861"/>
  <c r="AB87" i="861"/>
  <c r="U87" i="861"/>
  <c r="BV54" i="861"/>
  <c r="CB54" i="861"/>
  <c r="BF87" i="861"/>
  <c r="CK87" i="861"/>
  <c r="AR87" i="861"/>
  <c r="Y54" i="861"/>
  <c r="AU87" i="861"/>
  <c r="Z54" i="861"/>
  <c r="BU54" i="861"/>
  <c r="AK87" i="861"/>
  <c r="AJ87" i="861"/>
  <c r="AL87" i="861"/>
  <c r="CJ87" i="861"/>
  <c r="CF87" i="861"/>
  <c r="BG87" i="861"/>
  <c r="CL54" i="861"/>
  <c r="AV87" i="861"/>
  <c r="CC54" i="861"/>
  <c r="W87" i="861"/>
  <c r="AC87" i="861"/>
  <c r="V87" i="861"/>
  <c r="BQ54" i="861"/>
  <c r="T87" i="861"/>
  <c r="BK54" i="861"/>
  <c r="CI54" i="861"/>
  <c r="BD87" i="861"/>
  <c r="CE87" i="861"/>
  <c r="BA54" i="861"/>
  <c r="BY54" i="861"/>
  <c r="BR54" i="861"/>
  <c r="AZ54" i="861"/>
  <c r="BI87" i="861"/>
  <c r="BJ54" i="861"/>
  <c r="AD87" i="861"/>
  <c r="AN87" i="861"/>
  <c r="AS87" i="861"/>
  <c r="AW54" i="861"/>
  <c r="AM87" i="861"/>
  <c r="BW54" i="861"/>
  <c r="AA54" i="861"/>
  <c r="BS54" i="861"/>
  <c r="CH87" i="861"/>
  <c r="M3519" i="64"/>
  <c r="O3519" i="64"/>
  <c r="N3519" i="64"/>
  <c r="L3519" i="64"/>
  <c r="K3519" i="64"/>
  <c r="P3519" i="64"/>
  <c r="AA3378" i="64"/>
  <c r="AA3380" i="64" s="1"/>
  <c r="F14" i="1246"/>
  <c r="F10" i="1246"/>
  <c r="E14" i="1246"/>
  <c r="E10" i="1246"/>
  <c r="V3404" i="64"/>
  <c r="V3406" i="64" s="1"/>
  <c r="G14" i="1246"/>
  <c r="G10" i="1246"/>
  <c r="U3406" i="64"/>
  <c r="C10" i="1246"/>
  <c r="C14" i="1246"/>
  <c r="H14" i="1246"/>
  <c r="H10" i="1246"/>
  <c r="U3354" i="64"/>
  <c r="V3352" i="64"/>
  <c r="AB3301" i="64"/>
  <c r="AB3303" i="64" s="1"/>
  <c r="D10" i="1246"/>
  <c r="D14" i="1246"/>
  <c r="K77" i="1413" l="1"/>
  <c r="K52" i="861" s="1"/>
  <c r="S79" i="1413"/>
  <c r="S60" i="861" s="1"/>
  <c r="O77" i="1413"/>
  <c r="O52" i="861" s="1"/>
  <c r="V70" i="1413"/>
  <c r="V70" i="861" s="1"/>
  <c r="U72" i="1413"/>
  <c r="U92" i="861" s="1"/>
  <c r="L77" i="1413"/>
  <c r="L52" i="861" s="1"/>
  <c r="M77" i="1413"/>
  <c r="M52" i="861" s="1"/>
  <c r="N77" i="1413"/>
  <c r="N52" i="861" s="1"/>
  <c r="P77" i="1413"/>
  <c r="P52" i="861" s="1"/>
  <c r="T76" i="861"/>
  <c r="U71" i="861"/>
  <c r="S53" i="861"/>
  <c r="N53" i="861"/>
  <c r="AE54" i="861"/>
  <c r="AQ87" i="861"/>
  <c r="CA87" i="861"/>
  <c r="BO54" i="861"/>
  <c r="S3546" i="64"/>
  <c r="AE87" i="861"/>
  <c r="L53" i="861"/>
  <c r="M53" i="861"/>
  <c r="O53" i="861"/>
  <c r="BO87" i="861"/>
  <c r="BC54" i="861"/>
  <c r="AQ54" i="861"/>
  <c r="P53" i="861"/>
  <c r="CA54" i="861"/>
  <c r="BC87" i="861"/>
  <c r="AB3378" i="64"/>
  <c r="AC3378" i="64" s="1"/>
  <c r="AC3301" i="64"/>
  <c r="AC3303" i="64" s="1"/>
  <c r="V3354" i="64"/>
  <c r="W3352" i="64"/>
  <c r="W3404" i="64"/>
  <c r="W3406" i="64" s="1"/>
  <c r="V72" i="1413" l="1"/>
  <c r="V92" i="861" s="1"/>
  <c r="W70" i="1413"/>
  <c r="W70" i="861" s="1"/>
  <c r="S81" i="1413"/>
  <c r="S93" i="861" s="1"/>
  <c r="T79" i="1413"/>
  <c r="T60" i="861" s="1"/>
  <c r="V71" i="861"/>
  <c r="U76" i="861"/>
  <c r="L87" i="861"/>
  <c r="O87" i="861"/>
  <c r="P87" i="861"/>
  <c r="M87" i="861"/>
  <c r="N87" i="861"/>
  <c r="K53" i="861"/>
  <c r="S54" i="861"/>
  <c r="S87" i="861"/>
  <c r="S80" i="861"/>
  <c r="M54" i="861"/>
  <c r="P54" i="861"/>
  <c r="L54" i="861"/>
  <c r="O54" i="861"/>
  <c r="N54" i="861"/>
  <c r="U3546" i="64"/>
  <c r="T3546" i="64"/>
  <c r="AB3380" i="64"/>
  <c r="AC3380" i="64"/>
  <c r="AD3378" i="64"/>
  <c r="AD3301" i="64"/>
  <c r="X3404" i="64"/>
  <c r="W3354" i="64"/>
  <c r="X3352" i="64"/>
  <c r="T81" i="1413" l="1"/>
  <c r="T93" i="861" s="1"/>
  <c r="T94" i="861" s="1"/>
  <c r="U79" i="1413"/>
  <c r="U60" i="861" s="1"/>
  <c r="W72" i="1413"/>
  <c r="W92" i="861" s="1"/>
  <c r="X70" i="1413"/>
  <c r="X70" i="861" s="1"/>
  <c r="W71" i="861"/>
  <c r="V76" i="861"/>
  <c r="T80" i="861"/>
  <c r="K87" i="861"/>
  <c r="K54" i="861"/>
  <c r="S81" i="861"/>
  <c r="V3546" i="64"/>
  <c r="S94" i="861"/>
  <c r="X3354" i="64"/>
  <c r="Y3352" i="64"/>
  <c r="K3301" i="64"/>
  <c r="AE3301" i="64"/>
  <c r="AD3303" i="64"/>
  <c r="AD3380" i="64"/>
  <c r="K3378" i="64"/>
  <c r="AE3378" i="64"/>
  <c r="Y3404" i="64"/>
  <c r="X3406" i="64"/>
  <c r="X72" i="1413" l="1"/>
  <c r="X92" i="861" s="1"/>
  <c r="Y70" i="1413"/>
  <c r="Y70" i="861" s="1"/>
  <c r="U81" i="1413"/>
  <c r="U93" i="861" s="1"/>
  <c r="U94" i="861" s="1"/>
  <c r="V79" i="1413"/>
  <c r="V60" i="861" s="1"/>
  <c r="X71" i="861"/>
  <c r="U80" i="861"/>
  <c r="W76" i="861"/>
  <c r="T96" i="861"/>
  <c r="S96" i="861"/>
  <c r="T81" i="861"/>
  <c r="W3546" i="64"/>
  <c r="Y3354" i="64"/>
  <c r="Z3352" i="64"/>
  <c r="AF3301" i="64"/>
  <c r="Z3404" i="64"/>
  <c r="Z3406" i="64" s="1"/>
  <c r="AE3303" i="64"/>
  <c r="Y3406" i="64"/>
  <c r="AE3380" i="64"/>
  <c r="AF3378" i="64"/>
  <c r="V81" i="1413" l="1"/>
  <c r="V93" i="861" s="1"/>
  <c r="V94" i="861" s="1"/>
  <c r="W79" i="1413"/>
  <c r="W60" i="861" s="1"/>
  <c r="Y72" i="1413"/>
  <c r="Y92" i="861" s="1"/>
  <c r="Z70" i="1413"/>
  <c r="Z70" i="861" s="1"/>
  <c r="U81" i="861"/>
  <c r="V80" i="861"/>
  <c r="X76" i="861"/>
  <c r="Y71" i="861"/>
  <c r="S3449" i="64"/>
  <c r="S3460" i="64" s="1"/>
  <c r="S3461" i="64" s="1"/>
  <c r="S3462" i="64" s="1"/>
  <c r="T3459" i="64" s="1"/>
  <c r="T3456" i="64" s="1"/>
  <c r="T105" i="861"/>
  <c r="T3449" i="64"/>
  <c r="S105" i="861"/>
  <c r="U96" i="861"/>
  <c r="X3546" i="64"/>
  <c r="AG3301" i="64"/>
  <c r="AG3303" i="64" s="1"/>
  <c r="AA3404" i="64"/>
  <c r="AF3303" i="64"/>
  <c r="Z3354" i="64"/>
  <c r="AA3352" i="64"/>
  <c r="AF3380" i="64"/>
  <c r="AG3378" i="64"/>
  <c r="AA70" i="1413" l="1"/>
  <c r="AA70" i="861" s="1"/>
  <c r="Z72" i="1413"/>
  <c r="Z92" i="861" s="1"/>
  <c r="W81" i="1413"/>
  <c r="W93" i="861" s="1"/>
  <c r="W94" i="861" s="1"/>
  <c r="X79" i="1413"/>
  <c r="X60" i="861" s="1"/>
  <c r="Z71" i="861"/>
  <c r="W80" i="861"/>
  <c r="V81" i="861"/>
  <c r="S58" i="861"/>
  <c r="Y76" i="861"/>
  <c r="U105" i="861"/>
  <c r="S3480" i="64"/>
  <c r="S3464" i="64"/>
  <c r="S3469" i="64" s="1"/>
  <c r="S3472" i="64" s="1"/>
  <c r="U3449" i="64"/>
  <c r="S3481" i="64"/>
  <c r="V96" i="861"/>
  <c r="Y3546" i="64"/>
  <c r="AB3404" i="64"/>
  <c r="AG3380" i="64"/>
  <c r="AH3378" i="64"/>
  <c r="AA3406" i="64"/>
  <c r="T3489" i="64"/>
  <c r="T3460" i="64"/>
  <c r="AH3301" i="64"/>
  <c r="AH3303" i="64" s="1"/>
  <c r="AA3354" i="64"/>
  <c r="AB3352" i="64"/>
  <c r="X81" i="1413" l="1"/>
  <c r="X93" i="861" s="1"/>
  <c r="X94" i="861" s="1"/>
  <c r="Y79" i="1413"/>
  <c r="Y60" i="861" s="1"/>
  <c r="AA72" i="1413"/>
  <c r="AA92" i="861" s="1"/>
  <c r="AB70" i="1413"/>
  <c r="AB70" i="861" s="1"/>
  <c r="AA71" i="861"/>
  <c r="W81" i="861"/>
  <c r="X80" i="861"/>
  <c r="T58" i="861"/>
  <c r="S61" i="861"/>
  <c r="S13" i="864"/>
  <c r="Z76" i="861"/>
  <c r="V3449" i="64"/>
  <c r="V105" i="861"/>
  <c r="W96" i="861"/>
  <c r="Z3546" i="64"/>
  <c r="T3480" i="64"/>
  <c r="T3461" i="64"/>
  <c r="AB3354" i="64"/>
  <c r="AC3352" i="64"/>
  <c r="AH3380" i="64"/>
  <c r="AI3378" i="64"/>
  <c r="AI3301" i="64"/>
  <c r="AC3404" i="64"/>
  <c r="AC3406" i="64" s="1"/>
  <c r="S3470" i="64"/>
  <c r="T3467" i="64" s="1"/>
  <c r="S3482" i="64"/>
  <c r="AB3406" i="64"/>
  <c r="S3476" i="64"/>
  <c r="AB72" i="1413" l="1"/>
  <c r="AB92" i="861" s="1"/>
  <c r="AC70" i="1413"/>
  <c r="AC70" i="861" s="1"/>
  <c r="Y81" i="1413"/>
  <c r="Y93" i="861" s="1"/>
  <c r="Y94" i="861" s="1"/>
  <c r="Z79" i="1413"/>
  <c r="Z60" i="861" s="1"/>
  <c r="AB71" i="861"/>
  <c r="X81" i="861"/>
  <c r="Y80" i="861"/>
  <c r="T13" i="864"/>
  <c r="U58" i="861"/>
  <c r="T61" i="861"/>
  <c r="S66" i="861"/>
  <c r="AA76" i="861"/>
  <c r="W3449" i="64"/>
  <c r="W105" i="861"/>
  <c r="X96" i="861"/>
  <c r="AA3546" i="64"/>
  <c r="T3464" i="64"/>
  <c r="T3481" i="64"/>
  <c r="T3462" i="64"/>
  <c r="U3459" i="64" s="1"/>
  <c r="S3490" i="64"/>
  <c r="AI3380" i="64"/>
  <c r="AJ3378" i="64"/>
  <c r="S3475" i="64"/>
  <c r="AC3354" i="64"/>
  <c r="AD3352" i="64"/>
  <c r="T3468" i="64"/>
  <c r="AJ3301" i="64"/>
  <c r="AJ3303" i="64" s="1"/>
  <c r="AI3303" i="64"/>
  <c r="AD3404" i="64"/>
  <c r="AD3406" i="64" s="1"/>
  <c r="Z81" i="1413" l="1"/>
  <c r="Z93" i="861" s="1"/>
  <c r="AA79" i="1413"/>
  <c r="AA60" i="861" s="1"/>
  <c r="AC72" i="1413"/>
  <c r="AC92" i="861" s="1"/>
  <c r="AD70" i="1413"/>
  <c r="AD70" i="861" s="1"/>
  <c r="Z80" i="861"/>
  <c r="Y81" i="861"/>
  <c r="AC71" i="861"/>
  <c r="S83" i="861"/>
  <c r="U13" i="864"/>
  <c r="U61" i="861"/>
  <c r="V58" i="861"/>
  <c r="T66" i="861"/>
  <c r="Z94" i="861"/>
  <c r="AB76" i="861"/>
  <c r="X105" i="861"/>
  <c r="X3449" i="64"/>
  <c r="Y96" i="861"/>
  <c r="AB3546" i="64"/>
  <c r="T3469" i="64"/>
  <c r="T3470" i="64" s="1"/>
  <c r="U3467" i="64" s="1"/>
  <c r="U3468" i="64" s="1"/>
  <c r="U3456" i="64"/>
  <c r="AD3354" i="64"/>
  <c r="K3352" i="64"/>
  <c r="AE3352" i="64"/>
  <c r="S3491" i="64"/>
  <c r="K3404" i="64"/>
  <c r="AE3404" i="64"/>
  <c r="AE3406" i="64" s="1"/>
  <c r="S3483" i="64"/>
  <c r="AJ3380" i="64"/>
  <c r="AK3378" i="64"/>
  <c r="AK3301" i="64"/>
  <c r="AD72" i="1413" l="1"/>
  <c r="AD92" i="861" s="1"/>
  <c r="K70" i="1413"/>
  <c r="K70" i="861" s="1"/>
  <c r="AE70" i="1413"/>
  <c r="AE70" i="861" s="1"/>
  <c r="AA81" i="1413"/>
  <c r="AA93" i="861" s="1"/>
  <c r="AA94" i="861" s="1"/>
  <c r="AB79" i="1413"/>
  <c r="AB60" i="861" s="1"/>
  <c r="AA80" i="861"/>
  <c r="Z81" i="861"/>
  <c r="T83" i="861"/>
  <c r="U66" i="861"/>
  <c r="V61" i="861"/>
  <c r="V13" i="864"/>
  <c r="W58" i="861"/>
  <c r="AC76" i="861"/>
  <c r="AD71" i="861"/>
  <c r="Y105" i="861"/>
  <c r="Y3449" i="64"/>
  <c r="Z96" i="861"/>
  <c r="AC3546" i="64"/>
  <c r="T3472" i="64"/>
  <c r="T3482" i="64"/>
  <c r="S3484" i="64"/>
  <c r="U3489" i="64"/>
  <c r="U3460" i="64"/>
  <c r="AL3301" i="64"/>
  <c r="AL3303" i="64" s="1"/>
  <c r="AK3303" i="64"/>
  <c r="AK3380" i="64"/>
  <c r="AL3378" i="64"/>
  <c r="AE3354" i="64"/>
  <c r="AF3352" i="64"/>
  <c r="AF3404" i="64"/>
  <c r="AB81" i="1413" l="1"/>
  <c r="AB93" i="861" s="1"/>
  <c r="AB94" i="861" s="1"/>
  <c r="AC79" i="1413"/>
  <c r="AC60" i="861" s="1"/>
  <c r="AE72" i="1413"/>
  <c r="AE92" i="861" s="1"/>
  <c r="AF70" i="1413"/>
  <c r="AF70" i="861" s="1"/>
  <c r="AB80" i="861"/>
  <c r="AB81" i="861" s="1"/>
  <c r="AA81" i="861"/>
  <c r="AE71" i="861"/>
  <c r="U83" i="861"/>
  <c r="V66" i="861"/>
  <c r="W61" i="861"/>
  <c r="X58" i="861"/>
  <c r="W13" i="864"/>
  <c r="AD76" i="861"/>
  <c r="K71" i="861"/>
  <c r="Z105" i="861"/>
  <c r="Z3449" i="64"/>
  <c r="AA96" i="861"/>
  <c r="T3476" i="64"/>
  <c r="T3475" i="64" s="1"/>
  <c r="AD3546" i="64"/>
  <c r="U3480" i="64"/>
  <c r="U3461" i="64"/>
  <c r="U3462" i="64" s="1"/>
  <c r="V3459" i="64" s="1"/>
  <c r="AL3380" i="64"/>
  <c r="AM3378" i="64"/>
  <c r="AF3354" i="64"/>
  <c r="AG3352" i="64"/>
  <c r="AG3404" i="64"/>
  <c r="AM3301" i="64"/>
  <c r="AF3406" i="64"/>
  <c r="AC80" i="861" l="1"/>
  <c r="AC81" i="861" s="1"/>
  <c r="AF72" i="1413"/>
  <c r="AF92" i="861" s="1"/>
  <c r="AG70" i="1413"/>
  <c r="AG70" i="861" s="1"/>
  <c r="AC81" i="1413"/>
  <c r="AC93" i="861" s="1"/>
  <c r="AC94" i="861" s="1"/>
  <c r="AD79" i="1413"/>
  <c r="AD60" i="861" s="1"/>
  <c r="AF71" i="861"/>
  <c r="X13" i="864"/>
  <c r="V83" i="861"/>
  <c r="Y58" i="861"/>
  <c r="W66" i="861"/>
  <c r="X61" i="861"/>
  <c r="K76" i="861"/>
  <c r="AA105" i="861"/>
  <c r="AA3449" i="64"/>
  <c r="AB96" i="861"/>
  <c r="AE76" i="861"/>
  <c r="T3490" i="64"/>
  <c r="T3491" i="64" s="1"/>
  <c r="K3544" i="64"/>
  <c r="V3456" i="64"/>
  <c r="U3481" i="64"/>
  <c r="U3464" i="64"/>
  <c r="T3483" i="64"/>
  <c r="AM3380" i="64"/>
  <c r="AN3378" i="64"/>
  <c r="AG3354" i="64"/>
  <c r="AH3352" i="64"/>
  <c r="AN3301" i="64"/>
  <c r="AM3303" i="64"/>
  <c r="AH3404" i="64"/>
  <c r="AG3406" i="64"/>
  <c r="AD80" i="861" l="1"/>
  <c r="AD81" i="1413"/>
  <c r="AD93" i="861" s="1"/>
  <c r="AD94" i="861" s="1"/>
  <c r="K79" i="1413"/>
  <c r="K60" i="861" s="1"/>
  <c r="AE79" i="1413"/>
  <c r="AE60" i="861" s="1"/>
  <c r="AG72" i="1413"/>
  <c r="AG92" i="861" s="1"/>
  <c r="AH70" i="1413"/>
  <c r="AH70" i="861" s="1"/>
  <c r="K80" i="861"/>
  <c r="AD81" i="861"/>
  <c r="AE80" i="861"/>
  <c r="AG71" i="861"/>
  <c r="W83" i="861"/>
  <c r="Y13" i="864"/>
  <c r="Z58" i="861"/>
  <c r="Y61" i="861"/>
  <c r="X66" i="861"/>
  <c r="AB3449" i="64"/>
  <c r="AB105" i="861"/>
  <c r="AC96" i="861"/>
  <c r="AF76" i="861"/>
  <c r="AF3546" i="64"/>
  <c r="AE3546" i="64"/>
  <c r="T3484" i="64"/>
  <c r="U3469" i="64"/>
  <c r="U3472" i="64" s="1"/>
  <c r="V3489" i="64"/>
  <c r="V3460" i="64"/>
  <c r="AI3404" i="64"/>
  <c r="AO3301" i="64"/>
  <c r="AO3303" i="64" s="1"/>
  <c r="AH3354" i="64"/>
  <c r="AI3352" i="64"/>
  <c r="AN3380" i="64"/>
  <c r="AO3378" i="64"/>
  <c r="AH3406" i="64"/>
  <c r="AN3303" i="64"/>
  <c r="AH72" i="1413" l="1"/>
  <c r="AH92" i="861" s="1"/>
  <c r="AI70" i="1413"/>
  <c r="AI70" i="861" s="1"/>
  <c r="AE81" i="1413"/>
  <c r="AE93" i="861" s="1"/>
  <c r="AF79" i="1413"/>
  <c r="AF60" i="861" s="1"/>
  <c r="L80" i="861"/>
  <c r="AH71" i="861"/>
  <c r="AE81" i="861"/>
  <c r="K81" i="861"/>
  <c r="AF80" i="861"/>
  <c r="Y66" i="861"/>
  <c r="X83" i="861"/>
  <c r="Z61" i="861"/>
  <c r="AA58" i="861"/>
  <c r="Z13" i="864"/>
  <c r="AC3449" i="64"/>
  <c r="AD96" i="861"/>
  <c r="AC105" i="861"/>
  <c r="AG76" i="861"/>
  <c r="AG3546" i="64"/>
  <c r="U3476" i="64"/>
  <c r="U3475" i="64" s="1"/>
  <c r="V3480" i="64"/>
  <c r="V3461" i="64"/>
  <c r="V3462" i="64" s="1"/>
  <c r="W3459" i="64" s="1"/>
  <c r="U3470" i="64"/>
  <c r="V3467" i="64" s="1"/>
  <c r="U3482" i="64"/>
  <c r="AI3354" i="64"/>
  <c r="AJ3352" i="64"/>
  <c r="AO3380" i="64"/>
  <c r="AP3378" i="64"/>
  <c r="AJ3404" i="64"/>
  <c r="AJ3406" i="64" s="1"/>
  <c r="AI3406" i="64"/>
  <c r="AP3301" i="64"/>
  <c r="AP3303" i="64" s="1"/>
  <c r="AF81" i="1413" l="1"/>
  <c r="AF93" i="861" s="1"/>
  <c r="AF94" i="861" s="1"/>
  <c r="AG79" i="1413"/>
  <c r="AG60" i="861" s="1"/>
  <c r="AI72" i="1413"/>
  <c r="AI92" i="861" s="1"/>
  <c r="AJ70" i="1413"/>
  <c r="AJ70" i="861" s="1"/>
  <c r="M80" i="861"/>
  <c r="N80" i="861" s="1"/>
  <c r="AG80" i="861"/>
  <c r="AF81" i="861"/>
  <c r="Z66" i="861"/>
  <c r="Y83" i="861"/>
  <c r="AB58" i="861"/>
  <c r="AA13" i="864"/>
  <c r="AA61" i="861"/>
  <c r="AD3449" i="64"/>
  <c r="AD105" i="861"/>
  <c r="AH76" i="861"/>
  <c r="AH3546" i="64"/>
  <c r="AE94" i="861"/>
  <c r="AI71" i="861"/>
  <c r="W3456" i="64"/>
  <c r="V3468" i="64"/>
  <c r="U3483" i="64"/>
  <c r="U3484" i="64" s="1"/>
  <c r="V3464" i="64"/>
  <c r="V3481" i="64"/>
  <c r="U3490" i="64"/>
  <c r="AP3380" i="64"/>
  <c r="L3378" i="64"/>
  <c r="AQ3378" i="64"/>
  <c r="AJ3354" i="64"/>
  <c r="AK3352" i="64"/>
  <c r="AK3404" i="64"/>
  <c r="AK3406" i="64" s="1"/>
  <c r="L3301" i="64"/>
  <c r="AQ3301" i="64"/>
  <c r="AJ72" i="1413" l="1"/>
  <c r="AJ92" i="861" s="1"/>
  <c r="AK70" i="1413"/>
  <c r="AK70" i="861" s="1"/>
  <c r="AG81" i="1413"/>
  <c r="AG93" i="861" s="1"/>
  <c r="AG94" i="861" s="1"/>
  <c r="AH79" i="1413"/>
  <c r="AH60" i="861" s="1"/>
  <c r="AH80" i="861"/>
  <c r="AG81" i="861"/>
  <c r="AJ71" i="861"/>
  <c r="Z83" i="861"/>
  <c r="AB13" i="864"/>
  <c r="AC58" i="861"/>
  <c r="AB61" i="861"/>
  <c r="AA66" i="861"/>
  <c r="K105" i="861"/>
  <c r="AE96" i="861"/>
  <c r="AF96" i="861"/>
  <c r="O80" i="861"/>
  <c r="AI76" i="861"/>
  <c r="AI3546" i="64"/>
  <c r="V3469" i="64"/>
  <c r="U3491" i="64"/>
  <c r="W3460" i="64"/>
  <c r="W3489" i="64"/>
  <c r="AK3354" i="64"/>
  <c r="AL3352" i="64"/>
  <c r="AL3404" i="64"/>
  <c r="AL3406" i="64" s="1"/>
  <c r="AQ3380" i="64"/>
  <c r="AR3378" i="64"/>
  <c r="AR3301" i="64"/>
  <c r="AQ3303" i="64"/>
  <c r="AH81" i="1413" l="1"/>
  <c r="AH93" i="861" s="1"/>
  <c r="AH94" i="861" s="1"/>
  <c r="AI79" i="1413"/>
  <c r="AI60" i="861" s="1"/>
  <c r="AK72" i="1413"/>
  <c r="AK92" i="861" s="1"/>
  <c r="AL70" i="1413"/>
  <c r="AL70" i="861" s="1"/>
  <c r="AH81" i="861"/>
  <c r="AI80" i="861"/>
  <c r="AK71" i="861"/>
  <c r="AA83" i="861"/>
  <c r="AB66" i="861"/>
  <c r="AC13" i="864"/>
  <c r="AC61" i="861"/>
  <c r="AD58" i="861"/>
  <c r="AF3449" i="64"/>
  <c r="AE3449" i="64"/>
  <c r="AE105" i="861"/>
  <c r="AG96" i="861"/>
  <c r="P80" i="861"/>
  <c r="AF105" i="861"/>
  <c r="AJ76" i="861"/>
  <c r="AJ3546" i="64"/>
  <c r="W3480" i="64"/>
  <c r="W3461" i="64"/>
  <c r="V3482" i="64"/>
  <c r="V3470" i="64"/>
  <c r="W3467" i="64" s="1"/>
  <c r="V3472" i="64"/>
  <c r="AL3354" i="64"/>
  <c r="AM3352" i="64"/>
  <c r="AS3301" i="64"/>
  <c r="AR3303" i="64"/>
  <c r="AR3380" i="64"/>
  <c r="AS3378" i="64"/>
  <c r="AM3404" i="64"/>
  <c r="AL72" i="1413" l="1"/>
  <c r="AL92" i="861" s="1"/>
  <c r="AM70" i="1413"/>
  <c r="AM70" i="861" s="1"/>
  <c r="AI81" i="1413"/>
  <c r="AI93" i="861" s="1"/>
  <c r="AI94" i="861" s="1"/>
  <c r="AJ79" i="1413"/>
  <c r="AJ60" i="861" s="1"/>
  <c r="AJ80" i="861"/>
  <c r="AK80" i="861" s="1"/>
  <c r="AI81" i="861"/>
  <c r="AB83" i="861"/>
  <c r="AL71" i="861"/>
  <c r="AD61" i="861"/>
  <c r="AC66" i="861"/>
  <c r="K58" i="861"/>
  <c r="AD13" i="864"/>
  <c r="AE58" i="861"/>
  <c r="AG3449" i="64"/>
  <c r="AG105" i="861"/>
  <c r="AH96" i="861"/>
  <c r="AK76" i="861"/>
  <c r="AK3546" i="64"/>
  <c r="W3468" i="64"/>
  <c r="V3476" i="64"/>
  <c r="V3475" i="64" s="1"/>
  <c r="W3481" i="64"/>
  <c r="W3464" i="64"/>
  <c r="W3462" i="64"/>
  <c r="X3459" i="64" s="1"/>
  <c r="AT3301" i="64"/>
  <c r="AS3303" i="64"/>
  <c r="AM3354" i="64"/>
  <c r="AN3352" i="64"/>
  <c r="AS3380" i="64"/>
  <c r="AT3378" i="64"/>
  <c r="AN3404" i="64"/>
  <c r="AM3406" i="64"/>
  <c r="AJ81" i="861" l="1"/>
  <c r="AJ81" i="1413"/>
  <c r="AJ93" i="861" s="1"/>
  <c r="AJ94" i="861" s="1"/>
  <c r="AK79" i="1413"/>
  <c r="AK60" i="861" s="1"/>
  <c r="AM72" i="1413"/>
  <c r="AM92" i="861" s="1"/>
  <c r="AN70" i="1413"/>
  <c r="AN70" i="861" s="1"/>
  <c r="AM71" i="861"/>
  <c r="AC83" i="861"/>
  <c r="K61" i="861"/>
  <c r="K13" i="864"/>
  <c r="AD66" i="861"/>
  <c r="AE61" i="861"/>
  <c r="AE13" i="864"/>
  <c r="AF58" i="861"/>
  <c r="AH105" i="861"/>
  <c r="AH3449" i="64"/>
  <c r="AI96" i="861"/>
  <c r="AL76" i="861"/>
  <c r="AL3546" i="64"/>
  <c r="W3469" i="64"/>
  <c r="W3472" i="64" s="1"/>
  <c r="V3483" i="64"/>
  <c r="X3456" i="64"/>
  <c r="V3490" i="64"/>
  <c r="AT3380" i="64"/>
  <c r="AU3378" i="64"/>
  <c r="AO3404" i="64"/>
  <c r="AO3406" i="64" s="1"/>
  <c r="AN3354" i="64"/>
  <c r="AO3352" i="64"/>
  <c r="AK81" i="861"/>
  <c r="AL80" i="861"/>
  <c r="AN3406" i="64"/>
  <c r="AU3301" i="64"/>
  <c r="AT3303" i="64"/>
  <c r="AN72" i="1413" l="1"/>
  <c r="AN92" i="861" s="1"/>
  <c r="AO70" i="1413"/>
  <c r="AO70" i="861" s="1"/>
  <c r="AK81" i="1413"/>
  <c r="AK93" i="861" s="1"/>
  <c r="AK94" i="861" s="1"/>
  <c r="AL79" i="1413"/>
  <c r="AL60" i="861" s="1"/>
  <c r="AD83" i="861"/>
  <c r="K66" i="861"/>
  <c r="AN71" i="861"/>
  <c r="AE66" i="861"/>
  <c r="AG58" i="861"/>
  <c r="AF13" i="864"/>
  <c r="AF61" i="861"/>
  <c r="AI3449" i="64"/>
  <c r="AI105" i="861"/>
  <c r="AJ96" i="861"/>
  <c r="AM76" i="861"/>
  <c r="AM3546" i="64"/>
  <c r="W3482" i="64"/>
  <c r="W3470" i="64"/>
  <c r="X3467" i="64" s="1"/>
  <c r="X3468" i="64" s="1"/>
  <c r="V3491" i="64"/>
  <c r="V3484" i="64"/>
  <c r="W3476" i="64"/>
  <c r="W3475" i="64" s="1"/>
  <c r="X3489" i="64"/>
  <c r="X3460" i="64"/>
  <c r="AO3354" i="64"/>
  <c r="AP3352" i="64"/>
  <c r="AV3301" i="64"/>
  <c r="AV3303" i="64" s="1"/>
  <c r="AU3380" i="64"/>
  <c r="AV3378" i="64"/>
  <c r="AL81" i="861"/>
  <c r="AM80" i="861"/>
  <c r="AU3303" i="64"/>
  <c r="AP3404" i="64"/>
  <c r="AP3406" i="64" s="1"/>
  <c r="AL81" i="1413" l="1"/>
  <c r="AL93" i="861" s="1"/>
  <c r="AL94" i="861" s="1"/>
  <c r="AM79" i="1413"/>
  <c r="AM60" i="861" s="1"/>
  <c r="AO72" i="1413"/>
  <c r="AO92" i="861" s="1"/>
  <c r="AP70" i="1413"/>
  <c r="AP70" i="861" s="1"/>
  <c r="K83" i="861"/>
  <c r="AE83" i="861"/>
  <c r="AG61" i="861"/>
  <c r="AG13" i="864"/>
  <c r="AH58" i="861"/>
  <c r="AF66" i="861"/>
  <c r="AJ105" i="861"/>
  <c r="AJ3449" i="64"/>
  <c r="AK96" i="861"/>
  <c r="AN76" i="861"/>
  <c r="AN3546" i="64"/>
  <c r="AO71" i="861"/>
  <c r="W3483" i="64"/>
  <c r="W3490" i="64"/>
  <c r="X3480" i="64"/>
  <c r="X3461" i="64"/>
  <c r="X3462" i="64" s="1"/>
  <c r="Y3459" i="64" s="1"/>
  <c r="L3352" i="64"/>
  <c r="AP3354" i="64"/>
  <c r="AQ3352" i="64"/>
  <c r="AW3301" i="64"/>
  <c r="AM81" i="861"/>
  <c r="AN80" i="861"/>
  <c r="L3404" i="64"/>
  <c r="AQ3404" i="64"/>
  <c r="AV3380" i="64"/>
  <c r="AW3378" i="64"/>
  <c r="L70" i="1413" l="1"/>
  <c r="L70" i="861" s="1"/>
  <c r="AP72" i="1413"/>
  <c r="AP92" i="861" s="1"/>
  <c r="AQ70" i="1413"/>
  <c r="AQ70" i="861" s="1"/>
  <c r="AM81" i="1413"/>
  <c r="AM93" i="861" s="1"/>
  <c r="AM94" i="861" s="1"/>
  <c r="AN79" i="1413"/>
  <c r="AN60" i="861" s="1"/>
  <c r="AF83" i="861"/>
  <c r="AI58" i="861"/>
  <c r="AG66" i="861"/>
  <c r="AH13" i="864"/>
  <c r="AH61" i="861"/>
  <c r="AP71" i="861"/>
  <c r="AK105" i="861"/>
  <c r="AK3449" i="64"/>
  <c r="AL96" i="861"/>
  <c r="AO76" i="861"/>
  <c r="AO3546" i="64"/>
  <c r="Y3456" i="64"/>
  <c r="X3481" i="64"/>
  <c r="X3464" i="64"/>
  <c r="W3491" i="64"/>
  <c r="W3484" i="64"/>
  <c r="AX3301" i="64"/>
  <c r="AO80" i="861"/>
  <c r="AN81" i="861"/>
  <c r="AW3303" i="64"/>
  <c r="AQ3354" i="64"/>
  <c r="AR3352" i="64"/>
  <c r="AW3380" i="64"/>
  <c r="AX3378" i="64"/>
  <c r="AR3404" i="64"/>
  <c r="AQ3406" i="64"/>
  <c r="AN81" i="1413" l="1"/>
  <c r="AN93" i="861" s="1"/>
  <c r="AN94" i="861" s="1"/>
  <c r="AO79" i="1413"/>
  <c r="AO60" i="861" s="1"/>
  <c r="AQ72" i="1413"/>
  <c r="AQ92" i="861" s="1"/>
  <c r="AR70" i="1413"/>
  <c r="AR70" i="861" s="1"/>
  <c r="AQ71" i="861"/>
  <c r="AG83" i="861"/>
  <c r="AI13" i="864"/>
  <c r="AJ58" i="861"/>
  <c r="AI61" i="861"/>
  <c r="AH66" i="861"/>
  <c r="AL3449" i="64"/>
  <c r="AL105" i="861"/>
  <c r="AM96" i="861"/>
  <c r="AP76" i="861"/>
  <c r="AP3546" i="64"/>
  <c r="L71" i="861"/>
  <c r="X3469" i="64"/>
  <c r="Y3489" i="64"/>
  <c r="Y3460" i="64"/>
  <c r="AX3380" i="64"/>
  <c r="AY3378" i="64"/>
  <c r="AS3404" i="64"/>
  <c r="AP80" i="861"/>
  <c r="AO81" i="861"/>
  <c r="AR3406" i="64"/>
  <c r="AY3301" i="64"/>
  <c r="AR3354" i="64"/>
  <c r="AS3352" i="64"/>
  <c r="AX3303" i="64"/>
  <c r="AR72" i="1413" l="1"/>
  <c r="AR92" i="861" s="1"/>
  <c r="AS70" i="1413"/>
  <c r="AS70" i="861" s="1"/>
  <c r="AO81" i="1413"/>
  <c r="AO93" i="861" s="1"/>
  <c r="AO94" i="861" s="1"/>
  <c r="AP79" i="1413"/>
  <c r="AP60" i="861" s="1"/>
  <c r="AR71" i="861"/>
  <c r="AI66" i="861"/>
  <c r="AK58" i="861"/>
  <c r="AH83" i="861"/>
  <c r="AJ13" i="864"/>
  <c r="AJ61" i="861"/>
  <c r="AM105" i="861"/>
  <c r="AM3449" i="64"/>
  <c r="L76" i="861"/>
  <c r="AN96" i="861"/>
  <c r="AQ76" i="861"/>
  <c r="L3544" i="64"/>
  <c r="Y3480" i="64"/>
  <c r="Y3461" i="64"/>
  <c r="Y3462" i="64" s="1"/>
  <c r="Z3459" i="64" s="1"/>
  <c r="X3482" i="64"/>
  <c r="X3470" i="64"/>
  <c r="Y3467" i="64" s="1"/>
  <c r="X3472" i="64"/>
  <c r="AS3354" i="64"/>
  <c r="AT3352" i="64"/>
  <c r="AT3404" i="64"/>
  <c r="AT3406" i="64" s="1"/>
  <c r="AS3406" i="64"/>
  <c r="AZ3301" i="64"/>
  <c r="AY3380" i="64"/>
  <c r="AZ3378" i="64"/>
  <c r="AQ80" i="861"/>
  <c r="AP81" i="861"/>
  <c r="AY3303" i="64"/>
  <c r="AP81" i="1413" l="1"/>
  <c r="AP93" i="861" s="1"/>
  <c r="AP94" i="861" s="1"/>
  <c r="AQ79" i="1413"/>
  <c r="AQ60" i="861" s="1"/>
  <c r="L79" i="1413"/>
  <c r="L60" i="861" s="1"/>
  <c r="AS72" i="1413"/>
  <c r="AS92" i="861" s="1"/>
  <c r="AT70" i="1413"/>
  <c r="AT70" i="861" s="1"/>
  <c r="AS71" i="861"/>
  <c r="AK13" i="864"/>
  <c r="AI83" i="861"/>
  <c r="AL58" i="861"/>
  <c r="AK61" i="861"/>
  <c r="AJ66" i="861"/>
  <c r="AN105" i="861"/>
  <c r="AN3449" i="64"/>
  <c r="L81" i="861"/>
  <c r="AO96" i="861"/>
  <c r="AR76" i="861"/>
  <c r="AR3546" i="64"/>
  <c r="AQ3546" i="64"/>
  <c r="Z3456" i="64"/>
  <c r="Y3481" i="64"/>
  <c r="Y3464" i="64"/>
  <c r="Y3468" i="64"/>
  <c r="X3476" i="64"/>
  <c r="X3475" i="64" s="1"/>
  <c r="AT3354" i="64"/>
  <c r="AU3352" i="64"/>
  <c r="AR80" i="861"/>
  <c r="AQ81" i="861"/>
  <c r="AZ3380" i="64"/>
  <c r="BA3378" i="64"/>
  <c r="AU3404" i="64"/>
  <c r="BA3301" i="64"/>
  <c r="BA3303" i="64" s="1"/>
  <c r="AZ3303" i="64"/>
  <c r="AT72" i="1413" l="1"/>
  <c r="AT92" i="861" s="1"/>
  <c r="AU70" i="1413"/>
  <c r="AU70" i="861" s="1"/>
  <c r="AQ81" i="1413"/>
  <c r="AQ93" i="861" s="1"/>
  <c r="AR79" i="1413"/>
  <c r="AR60" i="861" s="1"/>
  <c r="AT71" i="861"/>
  <c r="AL13" i="864"/>
  <c r="AK66" i="861"/>
  <c r="AJ83" i="861"/>
  <c r="AM58" i="861"/>
  <c r="AL61" i="861"/>
  <c r="AO105" i="861"/>
  <c r="AO3449" i="64"/>
  <c r="AP96" i="861"/>
  <c r="AS76" i="861"/>
  <c r="AS3546" i="64"/>
  <c r="Y3469" i="64"/>
  <c r="Y3482" i="64" s="1"/>
  <c r="X3483" i="64"/>
  <c r="X3484" i="64" s="1"/>
  <c r="Z3489" i="64"/>
  <c r="Z3460" i="64"/>
  <c r="X3490" i="64"/>
  <c r="AV3404" i="64"/>
  <c r="AR81" i="861"/>
  <c r="AS80" i="861"/>
  <c r="AU3354" i="64"/>
  <c r="AV3352" i="64"/>
  <c r="AU3406" i="64"/>
  <c r="BB3301" i="64"/>
  <c r="BB3303" i="64" s="1"/>
  <c r="BA3380" i="64"/>
  <c r="BB3378" i="64"/>
  <c r="AR81" i="1413" l="1"/>
  <c r="AR93" i="861" s="1"/>
  <c r="AR94" i="861" s="1"/>
  <c r="AS79" i="1413"/>
  <c r="AS60" i="861" s="1"/>
  <c r="AU72" i="1413"/>
  <c r="AU92" i="861" s="1"/>
  <c r="AV70" i="1413"/>
  <c r="AV70" i="861" s="1"/>
  <c r="AU71" i="861"/>
  <c r="AK83" i="861"/>
  <c r="AL66" i="861"/>
  <c r="AM61" i="861"/>
  <c r="AN58" i="861"/>
  <c r="AM13" i="864"/>
  <c r="AP3449" i="64"/>
  <c r="AP105" i="861"/>
  <c r="AT76" i="861"/>
  <c r="AT3546" i="64"/>
  <c r="AQ94" i="861"/>
  <c r="Y3472" i="64"/>
  <c r="Y3476" i="64" s="1"/>
  <c r="Y3490" i="64" s="1"/>
  <c r="Y3491" i="64" s="1"/>
  <c r="Y3470" i="64"/>
  <c r="Z3467" i="64" s="1"/>
  <c r="Z3468" i="64" s="1"/>
  <c r="X3491" i="64"/>
  <c r="Z3480" i="64"/>
  <c r="Z3461" i="64"/>
  <c r="BB3380" i="64"/>
  <c r="M3378" i="64"/>
  <c r="BC3378" i="64"/>
  <c r="AW3404" i="64"/>
  <c r="AW3406" i="64" s="1"/>
  <c r="AV3406" i="64"/>
  <c r="AV3354" i="64"/>
  <c r="AW3352" i="64"/>
  <c r="AS81" i="861"/>
  <c r="AT80" i="861"/>
  <c r="M3301" i="64"/>
  <c r="BC3301" i="64"/>
  <c r="AW70" i="1413" l="1"/>
  <c r="AW70" i="861" s="1"/>
  <c r="AV72" i="1413"/>
  <c r="AV92" i="861" s="1"/>
  <c r="AS81" i="1413"/>
  <c r="AS93" i="861" s="1"/>
  <c r="AT79" i="1413"/>
  <c r="AT60" i="861" s="1"/>
  <c r="AL83" i="861"/>
  <c r="AM66" i="861"/>
  <c r="AN61" i="861"/>
  <c r="AO58" i="861"/>
  <c r="AN13" i="864"/>
  <c r="AV71" i="861"/>
  <c r="AQ96" i="861"/>
  <c r="AR96" i="861"/>
  <c r="AU76" i="861"/>
  <c r="AU3546" i="64"/>
  <c r="Y3475" i="64"/>
  <c r="Z3464" i="64"/>
  <c r="Z3481" i="64"/>
  <c r="Z3462" i="64"/>
  <c r="AA3459" i="64" s="1"/>
  <c r="BD3301" i="64"/>
  <c r="AT81" i="861"/>
  <c r="AU80" i="861"/>
  <c r="AX3404" i="64"/>
  <c r="AX3406" i="64" s="1"/>
  <c r="BC3303" i="64"/>
  <c r="AW3354" i="64"/>
  <c r="AX3352" i="64"/>
  <c r="BC3380" i="64"/>
  <c r="BD3378" i="64"/>
  <c r="AT81" i="1413" l="1"/>
  <c r="AT93" i="861" s="1"/>
  <c r="AT94" i="861" s="1"/>
  <c r="AU79" i="1413"/>
  <c r="AU60" i="861" s="1"/>
  <c r="AW72" i="1413"/>
  <c r="AW92" i="861" s="1"/>
  <c r="AX70" i="1413"/>
  <c r="AX70" i="861" s="1"/>
  <c r="AM83" i="861"/>
  <c r="AW71" i="861"/>
  <c r="AO61" i="861"/>
  <c r="AN66" i="861"/>
  <c r="AO13" i="864"/>
  <c r="AP58" i="861"/>
  <c r="AR3449" i="64"/>
  <c r="AR105" i="861"/>
  <c r="AQ3449" i="64"/>
  <c r="AQ105" i="861"/>
  <c r="AV76" i="861"/>
  <c r="AV3546" i="64"/>
  <c r="AS94" i="861"/>
  <c r="Y3483" i="64"/>
  <c r="Y3484" i="64" s="1"/>
  <c r="AA3456" i="64"/>
  <c r="Z3469" i="64"/>
  <c r="Z3472" i="64" s="1"/>
  <c r="AY3404" i="64"/>
  <c r="BD3380" i="64"/>
  <c r="BE3378" i="64"/>
  <c r="AX3354" i="64"/>
  <c r="AY3352" i="64"/>
  <c r="AU81" i="861"/>
  <c r="AV80" i="861"/>
  <c r="BE3301" i="64"/>
  <c r="BE3303" i="64" s="1"/>
  <c r="BD3303" i="64"/>
  <c r="AX72" i="1413" l="1"/>
  <c r="AX92" i="861" s="1"/>
  <c r="AY70" i="1413"/>
  <c r="AY70" i="861" s="1"/>
  <c r="AU81" i="1413"/>
  <c r="AU93" i="861" s="1"/>
  <c r="AU94" i="861" s="1"/>
  <c r="AV79" i="1413"/>
  <c r="AV60" i="861" s="1"/>
  <c r="AX71" i="861"/>
  <c r="AN83" i="861"/>
  <c r="AO66" i="861"/>
  <c r="AP13" i="864"/>
  <c r="L58" i="861"/>
  <c r="AP61" i="861"/>
  <c r="AQ58" i="861"/>
  <c r="AT96" i="861"/>
  <c r="AS96" i="861"/>
  <c r="AW76" i="861"/>
  <c r="AW3546" i="64"/>
  <c r="Z3476" i="64"/>
  <c r="Z3490" i="64" s="1"/>
  <c r="Z3491" i="64" s="1"/>
  <c r="Z3482" i="64"/>
  <c r="Z3470" i="64"/>
  <c r="AA3467" i="64" s="1"/>
  <c r="AA3489" i="64"/>
  <c r="AA3460" i="64"/>
  <c r="AY3354" i="64"/>
  <c r="AZ3352" i="64"/>
  <c r="AZ3404" i="64"/>
  <c r="AZ3406" i="64" s="1"/>
  <c r="AY3406" i="64"/>
  <c r="BE3380" i="64"/>
  <c r="BF3378" i="64"/>
  <c r="AV81" i="861"/>
  <c r="AW80" i="861"/>
  <c r="BF3301" i="64"/>
  <c r="AV81" i="1413" l="1"/>
  <c r="AV93" i="861" s="1"/>
  <c r="AW79" i="1413"/>
  <c r="AW60" i="861" s="1"/>
  <c r="AY72" i="1413"/>
  <c r="AY92" i="861" s="1"/>
  <c r="AZ70" i="1413"/>
  <c r="AZ70" i="861" s="1"/>
  <c r="AO83" i="861"/>
  <c r="L13" i="864"/>
  <c r="L61" i="861"/>
  <c r="AP66" i="861"/>
  <c r="AQ61" i="861"/>
  <c r="AR58" i="861"/>
  <c r="AQ13" i="864"/>
  <c r="AY71" i="861"/>
  <c r="AT105" i="861"/>
  <c r="AS105" i="861"/>
  <c r="AS3449" i="64"/>
  <c r="AT3449" i="64"/>
  <c r="AU96" i="861"/>
  <c r="AX76" i="861"/>
  <c r="AX3546" i="64"/>
  <c r="AA3468" i="64"/>
  <c r="AA3480" i="64"/>
  <c r="AA3461" i="64"/>
  <c r="Z3475" i="64"/>
  <c r="BG3301" i="64"/>
  <c r="BG3303" i="64" s="1"/>
  <c r="BF3303" i="64"/>
  <c r="AZ3354" i="64"/>
  <c r="BA3352" i="64"/>
  <c r="BA3404" i="64"/>
  <c r="BA3406" i="64" s="1"/>
  <c r="AX80" i="861"/>
  <c r="AW81" i="861"/>
  <c r="BF3380" i="64"/>
  <c r="BG3378" i="64"/>
  <c r="AZ72" i="1413" l="1"/>
  <c r="AZ92" i="861" s="1"/>
  <c r="BA70" i="1413"/>
  <c r="BA70" i="861" s="1"/>
  <c r="AW81" i="1413"/>
  <c r="AW93" i="861" s="1"/>
  <c r="AW94" i="861" s="1"/>
  <c r="AX79" i="1413"/>
  <c r="AX60" i="861" s="1"/>
  <c r="AZ71" i="861"/>
  <c r="L66" i="861"/>
  <c r="AP83" i="861"/>
  <c r="AQ66" i="861"/>
  <c r="AR13" i="864"/>
  <c r="AR61" i="861"/>
  <c r="AS58" i="861"/>
  <c r="AU3449" i="64"/>
  <c r="AU105" i="861"/>
  <c r="AY76" i="861"/>
  <c r="AY3546" i="64"/>
  <c r="AV94" i="861"/>
  <c r="Z3483" i="64"/>
  <c r="Z3484" i="64" s="1"/>
  <c r="AA3464" i="64"/>
  <c r="AA3481" i="64"/>
  <c r="AA3462" i="64"/>
  <c r="AB3459" i="64" s="1"/>
  <c r="BG3380" i="64"/>
  <c r="BH3378" i="64"/>
  <c r="BA3354" i="64"/>
  <c r="BB3352" i="64"/>
  <c r="BH3301" i="64"/>
  <c r="BH3303" i="64" s="1"/>
  <c r="AY80" i="861"/>
  <c r="AX81" i="861"/>
  <c r="BB3404" i="64"/>
  <c r="AX81" i="1413" l="1"/>
  <c r="AX93" i="861" s="1"/>
  <c r="AX94" i="861" s="1"/>
  <c r="AY79" i="1413"/>
  <c r="AY60" i="861" s="1"/>
  <c r="BA72" i="1413"/>
  <c r="BA92" i="861" s="1"/>
  <c r="BB70" i="1413"/>
  <c r="BB70" i="861" s="1"/>
  <c r="L83" i="861"/>
  <c r="AQ83" i="861"/>
  <c r="AS13" i="864"/>
  <c r="AR66" i="861"/>
  <c r="AS61" i="861"/>
  <c r="AT58" i="861"/>
  <c r="BA71" i="861"/>
  <c r="AV96" i="861"/>
  <c r="AW96" i="861"/>
  <c r="AZ76" i="861"/>
  <c r="AZ3546" i="64"/>
  <c r="AB3456" i="64"/>
  <c r="AA3469" i="64"/>
  <c r="M3404" i="64"/>
  <c r="BC3404" i="64"/>
  <c r="AZ80" i="861"/>
  <c r="AY81" i="861"/>
  <c r="M3352" i="64"/>
  <c r="BB3354" i="64"/>
  <c r="BC3352" i="64"/>
  <c r="BI3301" i="64"/>
  <c r="BI3303" i="64" s="1"/>
  <c r="BH3380" i="64"/>
  <c r="BI3378" i="64"/>
  <c r="BB3406" i="64"/>
  <c r="M70" i="1413" l="1"/>
  <c r="M70" i="861" s="1"/>
  <c r="BB72" i="1413"/>
  <c r="BB92" i="861" s="1"/>
  <c r="BC70" i="1413"/>
  <c r="BC70" i="861" s="1"/>
  <c r="AY81" i="1413"/>
  <c r="AY93" i="861" s="1"/>
  <c r="AY94" i="861" s="1"/>
  <c r="AZ79" i="1413"/>
  <c r="AZ60" i="861" s="1"/>
  <c r="BB71" i="861"/>
  <c r="AR83" i="861"/>
  <c r="AU58" i="861"/>
  <c r="AS66" i="861"/>
  <c r="AT61" i="861"/>
  <c r="AT13" i="864"/>
  <c r="AV3449" i="64"/>
  <c r="AW3449" i="64"/>
  <c r="AW105" i="861"/>
  <c r="AV105" i="861"/>
  <c r="AX96" i="861"/>
  <c r="BA76" i="861"/>
  <c r="BA3546" i="64"/>
  <c r="AA3482" i="64"/>
  <c r="AA3470" i="64"/>
  <c r="AB3467" i="64" s="1"/>
  <c r="AA3472" i="64"/>
  <c r="AB3489" i="64"/>
  <c r="AB3460" i="64"/>
  <c r="BD3404" i="64"/>
  <c r="BC3406" i="64"/>
  <c r="BC3354" i="64"/>
  <c r="BD3352" i="64"/>
  <c r="AZ81" i="861"/>
  <c r="BA80" i="861"/>
  <c r="BI3380" i="64"/>
  <c r="BJ3378" i="64"/>
  <c r="BJ3301" i="64"/>
  <c r="AZ81" i="1413" l="1"/>
  <c r="AZ93" i="861" s="1"/>
  <c r="AZ94" i="861" s="1"/>
  <c r="BA79" i="1413"/>
  <c r="BA60" i="861" s="1"/>
  <c r="BC72" i="1413"/>
  <c r="BC92" i="861" s="1"/>
  <c r="BD70" i="1413"/>
  <c r="BD70" i="861" s="1"/>
  <c r="BC71" i="861"/>
  <c r="AS83" i="861"/>
  <c r="AU13" i="864"/>
  <c r="AU61" i="861"/>
  <c r="AT66" i="861"/>
  <c r="AV58" i="861"/>
  <c r="AX105" i="861"/>
  <c r="AX3449" i="64"/>
  <c r="AY96" i="861"/>
  <c r="BB76" i="861"/>
  <c r="BB3546" i="64"/>
  <c r="M71" i="861"/>
  <c r="AB3480" i="64"/>
  <c r="AB3461" i="64"/>
  <c r="AB3462" i="64" s="1"/>
  <c r="AC3459" i="64" s="1"/>
  <c r="AA3476" i="64"/>
  <c r="AA3490" i="64" s="1"/>
  <c r="AA3491" i="64" s="1"/>
  <c r="AB3468" i="64"/>
  <c r="BE3404" i="64"/>
  <c r="BD3406" i="64"/>
  <c r="BK3301" i="64"/>
  <c r="BJ3303" i="64"/>
  <c r="BJ3380" i="64"/>
  <c r="BK3378" i="64"/>
  <c r="BA81" i="861"/>
  <c r="BB80" i="861"/>
  <c r="BD3354" i="64"/>
  <c r="BE3352" i="64"/>
  <c r="BD72" i="1413" l="1"/>
  <c r="BD92" i="861" s="1"/>
  <c r="BE70" i="1413"/>
  <c r="BE70" i="861" s="1"/>
  <c r="BA81" i="1413"/>
  <c r="BA93" i="861" s="1"/>
  <c r="BA94" i="861" s="1"/>
  <c r="BB79" i="1413"/>
  <c r="BB60" i="861" s="1"/>
  <c r="BD71" i="861"/>
  <c r="AT83" i="861"/>
  <c r="AU66" i="861"/>
  <c r="AV61" i="861"/>
  <c r="AV13" i="864"/>
  <c r="AW58" i="861"/>
  <c r="AY105" i="861"/>
  <c r="AY3449" i="64"/>
  <c r="M76" i="861"/>
  <c r="AZ96" i="861"/>
  <c r="BC76" i="861"/>
  <c r="M3544" i="64"/>
  <c r="AC3456" i="64"/>
  <c r="AA3475" i="64"/>
  <c r="AB3464" i="64"/>
  <c r="AB3481" i="64"/>
  <c r="BK3380" i="64"/>
  <c r="BL3378" i="64"/>
  <c r="BB81" i="861"/>
  <c r="BC80" i="861"/>
  <c r="BL3301" i="64"/>
  <c r="BK3303" i="64"/>
  <c r="BF3404" i="64"/>
  <c r="BE3354" i="64"/>
  <c r="BF3352" i="64"/>
  <c r="BE3406" i="64"/>
  <c r="BB81" i="1413" l="1"/>
  <c r="BB93" i="861" s="1"/>
  <c r="BB94" i="861" s="1"/>
  <c r="BC79" i="1413"/>
  <c r="BC60" i="861" s="1"/>
  <c r="M79" i="1413"/>
  <c r="M60" i="861" s="1"/>
  <c r="BE72" i="1413"/>
  <c r="BE92" i="861" s="1"/>
  <c r="BF70" i="1413"/>
  <c r="BF70" i="861" s="1"/>
  <c r="BE71" i="861"/>
  <c r="AU83" i="861"/>
  <c r="AV66" i="861"/>
  <c r="AW13" i="864"/>
  <c r="AW61" i="861"/>
  <c r="AX58" i="861"/>
  <c r="AZ105" i="861"/>
  <c r="AZ3449" i="64"/>
  <c r="BA96" i="861"/>
  <c r="M81" i="861"/>
  <c r="BD76" i="861"/>
  <c r="BD3546" i="64"/>
  <c r="BC3546" i="64"/>
  <c r="AA3483" i="64"/>
  <c r="AA3484" i="64" s="1"/>
  <c r="AC3489" i="64"/>
  <c r="AC3460" i="64"/>
  <c r="AB3469" i="64"/>
  <c r="BL3380" i="64"/>
  <c r="BM3378" i="64"/>
  <c r="BF3354" i="64"/>
  <c r="BG3352" i="64"/>
  <c r="BC81" i="861"/>
  <c r="BD80" i="861"/>
  <c r="BG3404" i="64"/>
  <c r="BG3406" i="64" s="1"/>
  <c r="BF3406" i="64"/>
  <c r="BM3301" i="64"/>
  <c r="BL3303" i="64"/>
  <c r="BF72" i="1413" l="1"/>
  <c r="BF92" i="861" s="1"/>
  <c r="BG70" i="1413"/>
  <c r="BG70" i="861" s="1"/>
  <c r="BC81" i="1413"/>
  <c r="BC93" i="861" s="1"/>
  <c r="BD79" i="1413"/>
  <c r="BD60" i="861" s="1"/>
  <c r="BF71" i="861"/>
  <c r="AV83" i="861"/>
  <c r="AX13" i="864"/>
  <c r="AW66" i="861"/>
  <c r="AX61" i="861"/>
  <c r="AY58" i="861"/>
  <c r="BA3449" i="64"/>
  <c r="BA105" i="861"/>
  <c r="BB96" i="861"/>
  <c r="BE76" i="861"/>
  <c r="BE3546" i="64"/>
  <c r="AB3482" i="64"/>
  <c r="AB3470" i="64"/>
  <c r="AC3467" i="64" s="1"/>
  <c r="AC3480" i="64"/>
  <c r="AC3461" i="64"/>
  <c r="AC3462" i="64" s="1"/>
  <c r="AD3459" i="64" s="1"/>
  <c r="AB3472" i="64"/>
  <c r="BN3301" i="64"/>
  <c r="BE80" i="861"/>
  <c r="BD81" i="861"/>
  <c r="BM3303" i="64"/>
  <c r="BH3404" i="64"/>
  <c r="BM3380" i="64"/>
  <c r="BN3378" i="64"/>
  <c r="BG3354" i="64"/>
  <c r="BH3352" i="64"/>
  <c r="BD81" i="1413" l="1"/>
  <c r="BD93" i="861" s="1"/>
  <c r="BD94" i="861" s="1"/>
  <c r="BE79" i="1413"/>
  <c r="BE60" i="861" s="1"/>
  <c r="BG72" i="1413"/>
  <c r="BG92" i="861" s="1"/>
  <c r="BH70" i="1413"/>
  <c r="BH70" i="861" s="1"/>
  <c r="BG71" i="861"/>
  <c r="AW83" i="861"/>
  <c r="AY61" i="861"/>
  <c r="AX66" i="861"/>
  <c r="AZ58" i="861"/>
  <c r="AY13" i="864"/>
  <c r="BB3449" i="64"/>
  <c r="BB105" i="861"/>
  <c r="BF76" i="861"/>
  <c r="BF3546" i="64"/>
  <c r="BC94" i="861"/>
  <c r="AD3456" i="64"/>
  <c r="AB3476" i="64"/>
  <c r="AB3490" i="64" s="1"/>
  <c r="AB3491" i="64" s="1"/>
  <c r="AC3468" i="64"/>
  <c r="AC3481" i="64"/>
  <c r="AC3464" i="64"/>
  <c r="BI3404" i="64"/>
  <c r="BF80" i="861"/>
  <c r="BE81" i="861"/>
  <c r="BH3406" i="64"/>
  <c r="N3378" i="64"/>
  <c r="BN3380" i="64"/>
  <c r="BO3378" i="64"/>
  <c r="N3301" i="64"/>
  <c r="BO3301" i="64"/>
  <c r="BH3354" i="64"/>
  <c r="BI3352" i="64"/>
  <c r="BN3303" i="64"/>
  <c r="BH72" i="1413" l="1"/>
  <c r="BH92" i="861" s="1"/>
  <c r="BI70" i="1413"/>
  <c r="BI70" i="861" s="1"/>
  <c r="BE81" i="1413"/>
  <c r="BE93" i="861" s="1"/>
  <c r="BE94" i="861" s="1"/>
  <c r="BF79" i="1413"/>
  <c r="BF60" i="861" s="1"/>
  <c r="BH71" i="861"/>
  <c r="AX83" i="861"/>
  <c r="AY66" i="861"/>
  <c r="AZ13" i="864"/>
  <c r="AZ61" i="861"/>
  <c r="BA58" i="861"/>
  <c r="BC96" i="861"/>
  <c r="BD96" i="861"/>
  <c r="BG76" i="861"/>
  <c r="BG3546" i="64"/>
  <c r="AB3475" i="64"/>
  <c r="AC3469" i="64"/>
  <c r="AC3482" i="64" s="1"/>
  <c r="AD3489" i="64"/>
  <c r="AD3460" i="64"/>
  <c r="BI3354" i="64"/>
  <c r="BJ3352" i="64"/>
  <c r="BP3301" i="64"/>
  <c r="BO3303" i="64"/>
  <c r="BO3380" i="64"/>
  <c r="BP3378" i="64"/>
  <c r="BJ3404" i="64"/>
  <c r="BI3406" i="64"/>
  <c r="BG80" i="861"/>
  <c r="BF81" i="861"/>
  <c r="BF81" i="1413" l="1"/>
  <c r="BF93" i="861" s="1"/>
  <c r="BF94" i="861" s="1"/>
  <c r="BG79" i="1413"/>
  <c r="BG60" i="861" s="1"/>
  <c r="BI72" i="1413"/>
  <c r="BI92" i="861" s="1"/>
  <c r="BJ70" i="1413"/>
  <c r="BJ70" i="861" s="1"/>
  <c r="AY83" i="861"/>
  <c r="BA13" i="864"/>
  <c r="AZ66" i="861"/>
  <c r="BA61" i="861"/>
  <c r="BB58" i="861"/>
  <c r="BD3449" i="64"/>
  <c r="BD105" i="861"/>
  <c r="BC105" i="861"/>
  <c r="BC3449" i="64"/>
  <c r="BE96" i="861"/>
  <c r="BH76" i="861"/>
  <c r="BH3546" i="64"/>
  <c r="AB3483" i="64"/>
  <c r="AB3484" i="64" s="1"/>
  <c r="BI71" i="861"/>
  <c r="AC3472" i="64"/>
  <c r="AC3476" i="64" s="1"/>
  <c r="AC3490" i="64" s="1"/>
  <c r="AC3491" i="64" s="1"/>
  <c r="AD3480" i="64"/>
  <c r="AD3461" i="64"/>
  <c r="AC3470" i="64"/>
  <c r="AD3467" i="64" s="1"/>
  <c r="BP3380" i="64"/>
  <c r="BQ3378" i="64"/>
  <c r="BK3404" i="64"/>
  <c r="BK3406" i="64" s="1"/>
  <c r="BJ3406" i="64"/>
  <c r="BQ3301" i="64"/>
  <c r="BP3303" i="64"/>
  <c r="BJ3354" i="64"/>
  <c r="BK3352" i="64"/>
  <c r="BH80" i="861"/>
  <c r="BG81" i="861"/>
  <c r="BK70" i="1413" l="1"/>
  <c r="BK70" i="861" s="1"/>
  <c r="BJ72" i="1413"/>
  <c r="BJ92" i="861" s="1"/>
  <c r="BG81" i="1413"/>
  <c r="BG93" i="861" s="1"/>
  <c r="BG94" i="861" s="1"/>
  <c r="BH79" i="1413"/>
  <c r="BH60" i="861" s="1"/>
  <c r="AZ83" i="861"/>
  <c r="BB13" i="864"/>
  <c r="BA66" i="861"/>
  <c r="M58" i="861"/>
  <c r="BB61" i="861"/>
  <c r="BC58" i="861"/>
  <c r="BE3449" i="64"/>
  <c r="BE105" i="861"/>
  <c r="BF96" i="861"/>
  <c r="BI76" i="861"/>
  <c r="BI3546" i="64"/>
  <c r="BJ71" i="861"/>
  <c r="AC3475" i="64"/>
  <c r="AD3464" i="64"/>
  <c r="AD3481" i="64"/>
  <c r="AD3462" i="64"/>
  <c r="AD3468" i="64"/>
  <c r="BK3354" i="64"/>
  <c r="BL3352" i="64"/>
  <c r="BQ3380" i="64"/>
  <c r="BR3378" i="64"/>
  <c r="BH81" i="861"/>
  <c r="BI80" i="861"/>
  <c r="BL3404" i="64"/>
  <c r="BR3301" i="64"/>
  <c r="BQ3303" i="64"/>
  <c r="BH81" i="1413" l="1"/>
  <c r="BH93" i="861" s="1"/>
  <c r="BI79" i="1413"/>
  <c r="BI60" i="861" s="1"/>
  <c r="BK72" i="1413"/>
  <c r="BK92" i="861" s="1"/>
  <c r="BL70" i="1413"/>
  <c r="BL70" i="861" s="1"/>
  <c r="BK71" i="861"/>
  <c r="BA83" i="861"/>
  <c r="M13" i="864"/>
  <c r="BC13" i="864"/>
  <c r="BB66" i="861"/>
  <c r="M61" i="861"/>
  <c r="BC61" i="861"/>
  <c r="BD58" i="861"/>
  <c r="BF105" i="861"/>
  <c r="BF3449" i="64"/>
  <c r="BG96" i="861"/>
  <c r="BJ76" i="861"/>
  <c r="BJ3546" i="64"/>
  <c r="AC3483" i="64"/>
  <c r="AC3484" i="64" s="1"/>
  <c r="AD3469" i="64"/>
  <c r="AD3482" i="64" s="1"/>
  <c r="AE3459" i="64"/>
  <c r="K3462" i="64"/>
  <c r="BS3301" i="64"/>
  <c r="BM3404" i="64"/>
  <c r="BM3406" i="64" s="1"/>
  <c r="BL3406" i="64"/>
  <c r="BR3303" i="64"/>
  <c r="BL3354" i="64"/>
  <c r="BM3352" i="64"/>
  <c r="BI81" i="861"/>
  <c r="BJ80" i="861"/>
  <c r="BR3380" i="64"/>
  <c r="BS3378" i="64"/>
  <c r="BL72" i="1413" l="1"/>
  <c r="BL92" i="861" s="1"/>
  <c r="BM70" i="1413"/>
  <c r="BM70" i="861" s="1"/>
  <c r="BI81" i="1413"/>
  <c r="BI93" i="861" s="1"/>
  <c r="BI94" i="861" s="1"/>
  <c r="BJ79" i="1413"/>
  <c r="BJ60" i="861" s="1"/>
  <c r="M66" i="861"/>
  <c r="BB83" i="861"/>
  <c r="BD61" i="861"/>
  <c r="BC66" i="861"/>
  <c r="BE58" i="861"/>
  <c r="BD13" i="864"/>
  <c r="BG3449" i="64"/>
  <c r="BG105" i="861"/>
  <c r="BK76" i="861"/>
  <c r="BK3546" i="64"/>
  <c r="BH94" i="861"/>
  <c r="BL71" i="861"/>
  <c r="AD3472" i="64"/>
  <c r="AD3476" i="64" s="1"/>
  <c r="AD3490" i="64" s="1"/>
  <c r="AD3491" i="64" s="1"/>
  <c r="AD3470" i="64"/>
  <c r="K3470" i="64" s="1"/>
  <c r="L3467" i="64" s="1"/>
  <c r="AE3456" i="64"/>
  <c r="BS3380" i="64"/>
  <c r="BT3378" i="64"/>
  <c r="BJ81" i="861"/>
  <c r="BK80" i="861"/>
  <c r="BM3354" i="64"/>
  <c r="BN3352" i="64"/>
  <c r="BN3404" i="64"/>
  <c r="BT3301" i="64"/>
  <c r="BS3303" i="64"/>
  <c r="BJ81" i="1413" l="1"/>
  <c r="BJ93" i="861" s="1"/>
  <c r="BJ94" i="861" s="1"/>
  <c r="BK79" i="1413"/>
  <c r="BK60" i="861" s="1"/>
  <c r="BM72" i="1413"/>
  <c r="BM92" i="861" s="1"/>
  <c r="BN70" i="1413"/>
  <c r="BN70" i="861" s="1"/>
  <c r="BM71" i="861"/>
  <c r="M83" i="861"/>
  <c r="BC83" i="861"/>
  <c r="BD66" i="861"/>
  <c r="BF58" i="861"/>
  <c r="BE13" i="864"/>
  <c r="BE61" i="861"/>
  <c r="BH96" i="861"/>
  <c r="BI96" i="861"/>
  <c r="BL76" i="861"/>
  <c r="BL3546" i="64"/>
  <c r="AE3467" i="64"/>
  <c r="AE3468" i="64" s="1"/>
  <c r="AD3475" i="64"/>
  <c r="AE3489" i="64"/>
  <c r="AE3460" i="64"/>
  <c r="BT3380" i="64"/>
  <c r="BU3378" i="64"/>
  <c r="N3352" i="64"/>
  <c r="BN3354" i="64"/>
  <c r="BO3352" i="64"/>
  <c r="BU3301" i="64"/>
  <c r="BT3303" i="64"/>
  <c r="BK81" i="861"/>
  <c r="BL80" i="861"/>
  <c r="N3404" i="64"/>
  <c r="BO3404" i="64"/>
  <c r="BO3406" i="64" s="1"/>
  <c r="BN3406" i="64"/>
  <c r="N70" i="1413" l="1"/>
  <c r="N70" i="861" s="1"/>
  <c r="BN72" i="1413"/>
  <c r="BN92" i="861" s="1"/>
  <c r="BO70" i="1413"/>
  <c r="BO70" i="861" s="1"/>
  <c r="BK81" i="1413"/>
  <c r="BK93" i="861" s="1"/>
  <c r="BK94" i="861" s="1"/>
  <c r="BL79" i="1413"/>
  <c r="BL60" i="861" s="1"/>
  <c r="BN71" i="861"/>
  <c r="BD83" i="861"/>
  <c r="BF61" i="861"/>
  <c r="BF13" i="864"/>
  <c r="BG58" i="861"/>
  <c r="BE66" i="861"/>
  <c r="BI105" i="861"/>
  <c r="BI3449" i="64"/>
  <c r="BH105" i="861"/>
  <c r="BH3449" i="64"/>
  <c r="BJ96" i="861"/>
  <c r="BM76" i="861"/>
  <c r="BM3546" i="64"/>
  <c r="AD3483" i="64"/>
  <c r="AD3484" i="64" s="1"/>
  <c r="AE3480" i="64"/>
  <c r="AE3461" i="64"/>
  <c r="AE3462" i="64" s="1"/>
  <c r="AF3459" i="64" s="1"/>
  <c r="BV3301" i="64"/>
  <c r="BL81" i="861"/>
  <c r="BM80" i="861"/>
  <c r="BU3303" i="64"/>
  <c r="BU3380" i="64"/>
  <c r="BV3378" i="64"/>
  <c r="BO3354" i="64"/>
  <c r="BP3352" i="64"/>
  <c r="BP3404" i="64"/>
  <c r="BL81" i="1413" l="1"/>
  <c r="BL93" i="861" s="1"/>
  <c r="BM79" i="1413"/>
  <c r="BM60" i="861" s="1"/>
  <c r="BO72" i="1413"/>
  <c r="BO92" i="861" s="1"/>
  <c r="BP70" i="1413"/>
  <c r="BP70" i="861" s="1"/>
  <c r="BL94" i="861"/>
  <c r="BE83" i="861"/>
  <c r="BF66" i="861"/>
  <c r="BG61" i="861"/>
  <c r="BG13" i="864"/>
  <c r="BH58" i="861"/>
  <c r="BJ105" i="861"/>
  <c r="BJ3449" i="64"/>
  <c r="BK96" i="861"/>
  <c r="N71" i="861"/>
  <c r="BN3546" i="64"/>
  <c r="BO71" i="861"/>
  <c r="BN76" i="861"/>
  <c r="AF3456" i="64"/>
  <c r="AE3481" i="64"/>
  <c r="AE3464" i="64"/>
  <c r="BQ3404" i="64"/>
  <c r="BV3380" i="64"/>
  <c r="BW3378" i="64"/>
  <c r="BP3406" i="64"/>
  <c r="BW3301" i="64"/>
  <c r="BW3303" i="64" s="1"/>
  <c r="BN80" i="861"/>
  <c r="BM81" i="861"/>
  <c r="BV3303" i="64"/>
  <c r="BP3354" i="64"/>
  <c r="BQ3352" i="64"/>
  <c r="BP72" i="1413" l="1"/>
  <c r="BP92" i="861" s="1"/>
  <c r="BQ70" i="1413"/>
  <c r="BQ70" i="861" s="1"/>
  <c r="BM81" i="1413"/>
  <c r="BM93" i="861" s="1"/>
  <c r="BM94" i="861" s="1"/>
  <c r="BN79" i="1413"/>
  <c r="BN60" i="861" s="1"/>
  <c r="BP71" i="861"/>
  <c r="BF83" i="861"/>
  <c r="BG66" i="861"/>
  <c r="BH13" i="864"/>
  <c r="BH61" i="861"/>
  <c r="BI58" i="861"/>
  <c r="BK105" i="861"/>
  <c r="BK3449" i="64"/>
  <c r="BL96" i="861"/>
  <c r="N76" i="861"/>
  <c r="BO76" i="861"/>
  <c r="N3544" i="64"/>
  <c r="AE3469" i="64"/>
  <c r="AF3460" i="64"/>
  <c r="AF3489" i="64"/>
  <c r="BQ3354" i="64"/>
  <c r="BR3352" i="64"/>
  <c r="BX3301" i="64"/>
  <c r="BW3380" i="64"/>
  <c r="BX3378" i="64"/>
  <c r="BO80" i="861"/>
  <c r="BN81" i="861"/>
  <c r="BR3404" i="64"/>
  <c r="BR3406" i="64" s="1"/>
  <c r="BQ3406" i="64"/>
  <c r="BN81" i="1413" l="1"/>
  <c r="BN93" i="861" s="1"/>
  <c r="BN94" i="861" s="1"/>
  <c r="BO79" i="1413"/>
  <c r="BO60" i="861" s="1"/>
  <c r="N79" i="1413"/>
  <c r="N60" i="861" s="1"/>
  <c r="BQ72" i="1413"/>
  <c r="BQ92" i="861" s="1"/>
  <c r="BR70" i="1413"/>
  <c r="BR70" i="861" s="1"/>
  <c r="BQ71" i="861"/>
  <c r="BG83" i="861"/>
  <c r="BI61" i="861"/>
  <c r="BH66" i="861"/>
  <c r="BJ58" i="861"/>
  <c r="BI13" i="864"/>
  <c r="BL3449" i="64"/>
  <c r="BL105" i="861"/>
  <c r="N81" i="861"/>
  <c r="BM96" i="861"/>
  <c r="BP76" i="861"/>
  <c r="BP3546" i="64"/>
  <c r="BO3546" i="64"/>
  <c r="AE3482" i="64"/>
  <c r="AE3470" i="64"/>
  <c r="AF3467" i="64" s="1"/>
  <c r="AF3480" i="64"/>
  <c r="AF3461" i="64"/>
  <c r="AF3462" i="64" s="1"/>
  <c r="AG3459" i="64" s="1"/>
  <c r="AE3472" i="64"/>
  <c r="BY3301" i="64"/>
  <c r="BX3303" i="64"/>
  <c r="BX3380" i="64"/>
  <c r="BY3378" i="64"/>
  <c r="BR3354" i="64"/>
  <c r="BS3352" i="64"/>
  <c r="BS3404" i="64"/>
  <c r="BS3406" i="64" s="1"/>
  <c r="BP80" i="861"/>
  <c r="BO81" i="861"/>
  <c r="BR72" i="1413" l="1"/>
  <c r="BR92" i="861" s="1"/>
  <c r="BS70" i="1413"/>
  <c r="BS70" i="861" s="1"/>
  <c r="BO81" i="1413"/>
  <c r="BO93" i="861" s="1"/>
  <c r="BP79" i="1413"/>
  <c r="BP60" i="861" s="1"/>
  <c r="BR71" i="861"/>
  <c r="BH83" i="861"/>
  <c r="BI66" i="861"/>
  <c r="BJ13" i="864"/>
  <c r="BK58" i="861"/>
  <c r="BJ61" i="861"/>
  <c r="BM105" i="861"/>
  <c r="BM3449" i="64"/>
  <c r="BN96" i="861"/>
  <c r="BQ76" i="861"/>
  <c r="BQ3546" i="64"/>
  <c r="AG3456" i="64"/>
  <c r="AF3468" i="64"/>
  <c r="AE3476" i="64"/>
  <c r="AF3464" i="64"/>
  <c r="AF3481" i="64"/>
  <c r="BT3404" i="64"/>
  <c r="BT3406" i="64" s="1"/>
  <c r="BY3380" i="64"/>
  <c r="BZ3378" i="64"/>
  <c r="BZ3301" i="64"/>
  <c r="BZ3303" i="64" s="1"/>
  <c r="BY3303" i="64"/>
  <c r="BS3354" i="64"/>
  <c r="BT3352" i="64"/>
  <c r="BP81" i="861"/>
  <c r="BQ80" i="861"/>
  <c r="BP81" i="1413" l="1"/>
  <c r="BP93" i="861" s="1"/>
  <c r="BP94" i="861" s="1"/>
  <c r="BQ79" i="1413"/>
  <c r="BQ60" i="861" s="1"/>
  <c r="BS72" i="1413"/>
  <c r="BS92" i="861" s="1"/>
  <c r="BT70" i="1413"/>
  <c r="BT70" i="861" s="1"/>
  <c r="BS71" i="861"/>
  <c r="BI83" i="861"/>
  <c r="BJ66" i="861"/>
  <c r="BK61" i="861"/>
  <c r="BL58" i="861"/>
  <c r="BK13" i="864"/>
  <c r="BN3449" i="64"/>
  <c r="BN105" i="861"/>
  <c r="BR76" i="861"/>
  <c r="BR3546" i="64"/>
  <c r="BO94" i="861"/>
  <c r="AF3469" i="64"/>
  <c r="AG3460" i="64"/>
  <c r="AG3489" i="64"/>
  <c r="AE3490" i="64"/>
  <c r="AE3475" i="64"/>
  <c r="BQ81" i="861"/>
  <c r="BR80" i="861"/>
  <c r="O3301" i="64"/>
  <c r="CA3301" i="64"/>
  <c r="O3378" i="64"/>
  <c r="BZ3380" i="64"/>
  <c r="CA3378" i="64"/>
  <c r="BU3404" i="64"/>
  <c r="BU3406" i="64" s="1"/>
  <c r="BT3354" i="64"/>
  <c r="BU3352" i="64"/>
  <c r="BT72" i="1413" l="1"/>
  <c r="BT92" i="861" s="1"/>
  <c r="BU70" i="1413"/>
  <c r="BU70" i="861" s="1"/>
  <c r="BQ81" i="1413"/>
  <c r="BQ93" i="861" s="1"/>
  <c r="BR79" i="1413"/>
  <c r="BR60" i="861" s="1"/>
  <c r="BT71" i="861"/>
  <c r="BJ83" i="861"/>
  <c r="BK66" i="861"/>
  <c r="BM58" i="861"/>
  <c r="BL13" i="864"/>
  <c r="BL61" i="861"/>
  <c r="BO96" i="861"/>
  <c r="BP96" i="861"/>
  <c r="BS76" i="861"/>
  <c r="BS3546" i="64"/>
  <c r="AG3480" i="64"/>
  <c r="AG3461" i="64"/>
  <c r="AF3482" i="64"/>
  <c r="AE3483" i="64"/>
  <c r="AE3491" i="64"/>
  <c r="AF3472" i="64"/>
  <c r="AF3470" i="64"/>
  <c r="AG3467" i="64" s="1"/>
  <c r="BU3354" i="64"/>
  <c r="BV3352" i="64"/>
  <c r="CA3380" i="64"/>
  <c r="CB3378" i="64"/>
  <c r="CB3301" i="64"/>
  <c r="CB3303" i="64" s="1"/>
  <c r="CA3303" i="64"/>
  <c r="BR81" i="861"/>
  <c r="BS80" i="861"/>
  <c r="BV3404" i="64"/>
  <c r="BR81" i="1413" l="1"/>
  <c r="BR93" i="861" s="1"/>
  <c r="BS79" i="1413"/>
  <c r="BS60" i="861" s="1"/>
  <c r="BU72" i="1413"/>
  <c r="BU92" i="861" s="1"/>
  <c r="BV70" i="1413"/>
  <c r="BV70" i="861" s="1"/>
  <c r="BU71" i="861"/>
  <c r="BR94" i="861"/>
  <c r="BK83" i="861"/>
  <c r="BM13" i="864"/>
  <c r="BN58" i="861"/>
  <c r="BM61" i="861"/>
  <c r="BL66" i="861"/>
  <c r="BP105" i="861"/>
  <c r="BP3449" i="64"/>
  <c r="BO105" i="861"/>
  <c r="BO3449" i="64"/>
  <c r="BT76" i="861"/>
  <c r="BT3546" i="64"/>
  <c r="BQ94" i="861"/>
  <c r="AG3468" i="64"/>
  <c r="AE3484" i="64"/>
  <c r="AF3476" i="64"/>
  <c r="AF3475" i="64" s="1"/>
  <c r="AG3464" i="64"/>
  <c r="AG3481" i="64"/>
  <c r="AG3462" i="64"/>
  <c r="AH3459" i="64" s="1"/>
  <c r="BW3404" i="64"/>
  <c r="CC3301" i="64"/>
  <c r="CC3303" i="64" s="1"/>
  <c r="BV3406" i="64"/>
  <c r="CB3380" i="64"/>
  <c r="CC3378" i="64"/>
  <c r="BV3354" i="64"/>
  <c r="BW3352" i="64"/>
  <c r="BS81" i="861"/>
  <c r="BT80" i="861"/>
  <c r="BW70" i="1413" l="1"/>
  <c r="BW70" i="861" s="1"/>
  <c r="BV72" i="1413"/>
  <c r="BV92" i="861" s="1"/>
  <c r="BS81" i="1413"/>
  <c r="BS93" i="861" s="1"/>
  <c r="BS94" i="861" s="1"/>
  <c r="BT79" i="1413"/>
  <c r="BT60" i="861" s="1"/>
  <c r="BV71" i="861"/>
  <c r="BL83" i="861"/>
  <c r="BM66" i="861"/>
  <c r="BN13" i="864"/>
  <c r="N58" i="861"/>
  <c r="BN61" i="861"/>
  <c r="BO58" i="861"/>
  <c r="BQ96" i="861"/>
  <c r="BR96" i="861"/>
  <c r="BU76" i="861"/>
  <c r="BU3546" i="64"/>
  <c r="AH3456" i="64"/>
  <c r="AF3490" i="64"/>
  <c r="AG3469" i="64"/>
  <c r="AG3470" i="64" s="1"/>
  <c r="AH3467" i="64" s="1"/>
  <c r="AH3468" i="64" s="1"/>
  <c r="AF3483" i="64"/>
  <c r="CC3380" i="64"/>
  <c r="CD3378" i="64"/>
  <c r="CD3301" i="64"/>
  <c r="CD3303" i="64" s="1"/>
  <c r="BW3354" i="64"/>
  <c r="BX3352" i="64"/>
  <c r="BX3404" i="64"/>
  <c r="BX3406" i="64" s="1"/>
  <c r="BU80" i="861"/>
  <c r="BT81" i="861"/>
  <c r="BW3406" i="64"/>
  <c r="BT81" i="1413" l="1"/>
  <c r="BT93" i="861" s="1"/>
  <c r="BU79" i="1413"/>
  <c r="BU60" i="861" s="1"/>
  <c r="BW72" i="1413"/>
  <c r="BW92" i="861" s="1"/>
  <c r="BX70" i="1413"/>
  <c r="BX70" i="861" s="1"/>
  <c r="BW71" i="861"/>
  <c r="BM83" i="861"/>
  <c r="N61" i="861"/>
  <c r="N13" i="864"/>
  <c r="BN66" i="861"/>
  <c r="BP58" i="861"/>
  <c r="BO13" i="864"/>
  <c r="BO61" i="861"/>
  <c r="BR105" i="861"/>
  <c r="BQ105" i="861"/>
  <c r="BQ3449" i="64"/>
  <c r="BR3449" i="64"/>
  <c r="BS96" i="861"/>
  <c r="BV76" i="861"/>
  <c r="BV3546" i="64"/>
  <c r="AF3484" i="64"/>
  <c r="AF3491" i="64"/>
  <c r="AG3482" i="64"/>
  <c r="AH3489" i="64"/>
  <c r="AH3460" i="64"/>
  <c r="AG3472" i="64"/>
  <c r="CD3380" i="64"/>
  <c r="CE3378" i="64"/>
  <c r="BV80" i="861"/>
  <c r="BU81" i="861"/>
  <c r="BX3354" i="64"/>
  <c r="BY3352" i="64"/>
  <c r="BY3404" i="64"/>
  <c r="CE3301" i="64"/>
  <c r="CE3303" i="64" s="1"/>
  <c r="BX72" i="1413" l="1"/>
  <c r="BX92" i="861" s="1"/>
  <c r="BY70" i="1413"/>
  <c r="BY70" i="861" s="1"/>
  <c r="BU81" i="1413"/>
  <c r="BU93" i="861" s="1"/>
  <c r="BU94" i="861" s="1"/>
  <c r="BV79" i="1413"/>
  <c r="BV60" i="861" s="1"/>
  <c r="BX71" i="861"/>
  <c r="N66" i="861"/>
  <c r="BP61" i="861"/>
  <c r="BN83" i="861"/>
  <c r="BP13" i="864"/>
  <c r="BO66" i="861"/>
  <c r="BQ58" i="861"/>
  <c r="BS3449" i="64"/>
  <c r="BS105" i="861"/>
  <c r="BW76" i="861"/>
  <c r="BW3546" i="64"/>
  <c r="BT94" i="861"/>
  <c r="AH3480" i="64"/>
  <c r="AH3461" i="64"/>
  <c r="AH3462" i="64" s="1"/>
  <c r="AI3459" i="64" s="1"/>
  <c r="AG3476" i="64"/>
  <c r="AG3475" i="64" s="1"/>
  <c r="BW80" i="861"/>
  <c r="BV81" i="861"/>
  <c r="CF3301" i="64"/>
  <c r="CE3380" i="64"/>
  <c r="CF3378" i="64"/>
  <c r="BZ3404" i="64"/>
  <c r="BY3406" i="64"/>
  <c r="BY3354" i="64"/>
  <c r="BZ3352" i="64"/>
  <c r="BV81" i="1413" l="1"/>
  <c r="BV93" i="861" s="1"/>
  <c r="BW79" i="1413"/>
  <c r="BW60" i="861" s="1"/>
  <c r="BY72" i="1413"/>
  <c r="BY92" i="861" s="1"/>
  <c r="BZ70" i="1413"/>
  <c r="BZ70" i="861" s="1"/>
  <c r="BY71" i="861"/>
  <c r="N83" i="861"/>
  <c r="BO83" i="861"/>
  <c r="BP66" i="861"/>
  <c r="BQ13" i="864"/>
  <c r="BQ61" i="861"/>
  <c r="BR58" i="861"/>
  <c r="BT96" i="861"/>
  <c r="BU96" i="861"/>
  <c r="BX76" i="861"/>
  <c r="BX3546" i="64"/>
  <c r="AG3483" i="64"/>
  <c r="AG3490" i="64"/>
  <c r="AI3456" i="64"/>
  <c r="AH3481" i="64"/>
  <c r="AH3464" i="64"/>
  <c r="O3404" i="64"/>
  <c r="CA3404" i="64"/>
  <c r="BZ3406" i="64"/>
  <c r="CG3301" i="64"/>
  <c r="BX80" i="861"/>
  <c r="BW81" i="861"/>
  <c r="CF3303" i="64"/>
  <c r="BZ3354" i="64"/>
  <c r="O3352" i="64"/>
  <c r="CA3352" i="64"/>
  <c r="CF3380" i="64"/>
  <c r="CG3378" i="64"/>
  <c r="O70" i="1413" l="1"/>
  <c r="O70" i="861" s="1"/>
  <c r="CA70" i="1413"/>
  <c r="CA70" i="861" s="1"/>
  <c r="BZ72" i="1413"/>
  <c r="BZ92" i="861" s="1"/>
  <c r="BW81" i="1413"/>
  <c r="BW93" i="861" s="1"/>
  <c r="BW94" i="861" s="1"/>
  <c r="BX79" i="1413"/>
  <c r="BX60" i="861" s="1"/>
  <c r="BZ71" i="861"/>
  <c r="BP83" i="861"/>
  <c r="BS58" i="861"/>
  <c r="BQ66" i="861"/>
  <c r="BR13" i="864"/>
  <c r="BR61" i="861"/>
  <c r="BU3449" i="64"/>
  <c r="BU105" i="861"/>
  <c r="BT3449" i="64"/>
  <c r="BT105" i="861"/>
  <c r="BY76" i="861"/>
  <c r="BY3546" i="64"/>
  <c r="BV94" i="861"/>
  <c r="AH3469" i="64"/>
  <c r="AI3489" i="64"/>
  <c r="AI3460" i="64"/>
  <c r="AG3491" i="64"/>
  <c r="AG3484" i="64"/>
  <c r="CG3380" i="64"/>
  <c r="CH3378" i="64"/>
  <c r="CA3354" i="64"/>
  <c r="CB3352" i="64"/>
  <c r="BX81" i="861"/>
  <c r="BY80" i="861"/>
  <c r="CB3404" i="64"/>
  <c r="CB3406" i="64" s="1"/>
  <c r="CH3301" i="64"/>
  <c r="CG3303" i="64"/>
  <c r="CA3406" i="64"/>
  <c r="BX81" i="1413" l="1"/>
  <c r="BX93" i="861" s="1"/>
  <c r="BX94" i="861" s="1"/>
  <c r="BY79" i="1413"/>
  <c r="BY60" i="861" s="1"/>
  <c r="CA72" i="1413"/>
  <c r="CA92" i="861" s="1"/>
  <c r="CB70" i="1413"/>
  <c r="CB70" i="861" s="1"/>
  <c r="CA71" i="861"/>
  <c r="BQ83" i="861"/>
  <c r="BS13" i="864"/>
  <c r="BS61" i="861"/>
  <c r="BR66" i="861"/>
  <c r="BT58" i="861"/>
  <c r="BV96" i="861"/>
  <c r="BW96" i="861"/>
  <c r="O71" i="861"/>
  <c r="BZ3546" i="64"/>
  <c r="BZ76" i="861"/>
  <c r="AI3480" i="64"/>
  <c r="AI3461" i="64"/>
  <c r="AI3462" i="64" s="1"/>
  <c r="AJ3459" i="64" s="1"/>
  <c r="AH3482" i="64"/>
  <c r="AH3470" i="64"/>
  <c r="AI3467" i="64" s="1"/>
  <c r="AH3472" i="64"/>
  <c r="CH3380" i="64"/>
  <c r="CI3378" i="64"/>
  <c r="CI3301" i="64"/>
  <c r="CH3303" i="64"/>
  <c r="CB3354" i="64"/>
  <c r="CC3352" i="64"/>
  <c r="CC3404" i="64"/>
  <c r="BY81" i="861"/>
  <c r="BZ80" i="861"/>
  <c r="CB72" i="1413" l="1"/>
  <c r="CB92" i="861" s="1"/>
  <c r="CC70" i="1413"/>
  <c r="CC70" i="861" s="1"/>
  <c r="BY81" i="1413"/>
  <c r="BY93" i="861" s="1"/>
  <c r="BY94" i="861" s="1"/>
  <c r="BZ79" i="1413"/>
  <c r="BZ60" i="861" s="1"/>
  <c r="BR83" i="861"/>
  <c r="BS66" i="861"/>
  <c r="BT61" i="861"/>
  <c r="BT13" i="864"/>
  <c r="BU58" i="861"/>
  <c r="CB71" i="861"/>
  <c r="BW105" i="861"/>
  <c r="BV105" i="861"/>
  <c r="BV3449" i="64"/>
  <c r="BW3449" i="64"/>
  <c r="BX96" i="861"/>
  <c r="O76" i="861"/>
  <c r="CA76" i="861"/>
  <c r="O3544" i="64"/>
  <c r="AI3468" i="64"/>
  <c r="AJ3456" i="64"/>
  <c r="AI3481" i="64"/>
  <c r="AI3464" i="64"/>
  <c r="AH3476" i="64"/>
  <c r="AH3475" i="64" s="1"/>
  <c r="CD3404" i="64"/>
  <c r="BZ81" i="861"/>
  <c r="CA80" i="861"/>
  <c r="CC3354" i="64"/>
  <c r="CD3352" i="64"/>
  <c r="CJ3301" i="64"/>
  <c r="CJ3303" i="64" s="1"/>
  <c r="CC3406" i="64"/>
  <c r="CI3303" i="64"/>
  <c r="CI3380" i="64"/>
  <c r="CJ3378" i="64"/>
  <c r="BZ81" i="1413" l="1"/>
  <c r="BZ93" i="861" s="1"/>
  <c r="BZ94" i="861" s="1"/>
  <c r="O79" i="1413"/>
  <c r="O60" i="861" s="1"/>
  <c r="CA79" i="1413"/>
  <c r="CA60" i="861" s="1"/>
  <c r="CC72" i="1413"/>
  <c r="CC92" i="861" s="1"/>
  <c r="CD70" i="1413"/>
  <c r="CD70" i="861" s="1"/>
  <c r="CC71" i="861"/>
  <c r="BS83" i="861"/>
  <c r="BT66" i="861"/>
  <c r="BU61" i="861"/>
  <c r="BU13" i="864"/>
  <c r="BV58" i="861"/>
  <c r="BX105" i="861"/>
  <c r="BX3449" i="64"/>
  <c r="BY96" i="861"/>
  <c r="O81" i="861"/>
  <c r="CB76" i="861"/>
  <c r="CB3546" i="64"/>
  <c r="CA3546" i="64"/>
  <c r="AI3469" i="64"/>
  <c r="AI3482" i="64" s="1"/>
  <c r="AH3483" i="64"/>
  <c r="AJ3489" i="64"/>
  <c r="AJ3460" i="64"/>
  <c r="AH3490" i="64"/>
  <c r="CK3301" i="64"/>
  <c r="CD3354" i="64"/>
  <c r="CE3352" i="64"/>
  <c r="CJ3380" i="64"/>
  <c r="CK3378" i="64"/>
  <c r="CA81" i="861"/>
  <c r="CB80" i="861"/>
  <c r="CE3404" i="64"/>
  <c r="CD3406" i="64"/>
  <c r="CD72" i="1413" l="1"/>
  <c r="CD92" i="861" s="1"/>
  <c r="CE70" i="1413"/>
  <c r="CE70" i="861" s="1"/>
  <c r="CA81" i="1413"/>
  <c r="CA93" i="861" s="1"/>
  <c r="CB79" i="1413"/>
  <c r="CB60" i="861" s="1"/>
  <c r="CD71" i="861"/>
  <c r="BT83" i="861"/>
  <c r="BU66" i="861"/>
  <c r="BW58" i="861"/>
  <c r="BV61" i="861"/>
  <c r="BV13" i="864"/>
  <c r="BY105" i="861"/>
  <c r="BY3449" i="64"/>
  <c r="BZ96" i="861"/>
  <c r="CC76" i="861"/>
  <c r="CC3546" i="64"/>
  <c r="AI3472" i="64"/>
  <c r="AI3476" i="64" s="1"/>
  <c r="AI3475" i="64" s="1"/>
  <c r="AI3470" i="64"/>
  <c r="AJ3467" i="64" s="1"/>
  <c r="AJ3468" i="64" s="1"/>
  <c r="AH3491" i="64"/>
  <c r="AH3484" i="64"/>
  <c r="AJ3480" i="64"/>
  <c r="AJ3461" i="64"/>
  <c r="CF3404" i="64"/>
  <c r="CF3406" i="64" s="1"/>
  <c r="CE3406" i="64"/>
  <c r="CB81" i="861"/>
  <c r="CC80" i="861"/>
  <c r="CE3354" i="64"/>
  <c r="CF3352" i="64"/>
  <c r="CL3301" i="64"/>
  <c r="P3301" i="64" s="1"/>
  <c r="CK3303" i="64"/>
  <c r="CK3380" i="64"/>
  <c r="CL3378" i="64"/>
  <c r="CB81" i="1413" l="1"/>
  <c r="CB93" i="861" s="1"/>
  <c r="CB94" i="861" s="1"/>
  <c r="CC79" i="1413"/>
  <c r="CC60" i="861" s="1"/>
  <c r="CE72" i="1413"/>
  <c r="CE92" i="861" s="1"/>
  <c r="CF70" i="1413"/>
  <c r="CF70" i="861" s="1"/>
  <c r="CE71" i="861"/>
  <c r="BU83" i="861"/>
  <c r="BW61" i="861"/>
  <c r="BW13" i="864"/>
  <c r="BX58" i="861"/>
  <c r="BV66" i="861"/>
  <c r="BZ105" i="861"/>
  <c r="BZ3449" i="64"/>
  <c r="CD76" i="861"/>
  <c r="CD3546" i="64"/>
  <c r="CA94" i="861"/>
  <c r="AJ3481" i="64"/>
  <c r="AJ3464" i="64"/>
  <c r="AI3483" i="64"/>
  <c r="AJ3462" i="64"/>
  <c r="AK3459" i="64" s="1"/>
  <c r="AI3490" i="64"/>
  <c r="CF3354" i="64"/>
  <c r="CG3352" i="64"/>
  <c r="CD80" i="861"/>
  <c r="CC81" i="861"/>
  <c r="CG3404" i="64"/>
  <c r="P3378" i="64"/>
  <c r="CL3380" i="64"/>
  <c r="CL3303" i="64"/>
  <c r="CF72" i="1413" l="1"/>
  <c r="CF92" i="861" s="1"/>
  <c r="CG70" i="1413"/>
  <c r="CG70" i="861" s="1"/>
  <c r="CC81" i="1413"/>
  <c r="CC93" i="861" s="1"/>
  <c r="CC94" i="861" s="1"/>
  <c r="CD79" i="1413"/>
  <c r="CD60" i="861" s="1"/>
  <c r="CF71" i="861"/>
  <c r="BV83" i="861"/>
  <c r="BY58" i="861"/>
  <c r="BW66" i="861"/>
  <c r="BX61" i="861"/>
  <c r="BX13" i="864"/>
  <c r="CA96" i="861"/>
  <c r="CB96" i="861"/>
  <c r="CE76" i="861"/>
  <c r="CE3546" i="64"/>
  <c r="AI3484" i="64"/>
  <c r="AK3456" i="64"/>
  <c r="K3303" i="64"/>
  <c r="L3303" i="64"/>
  <c r="M3303" i="64"/>
  <c r="N3303" i="64"/>
  <c r="O3303" i="64"/>
  <c r="P3303" i="64"/>
  <c r="K3380" i="64"/>
  <c r="L3380" i="64"/>
  <c r="M3380" i="64"/>
  <c r="N3380" i="64"/>
  <c r="O3380" i="64"/>
  <c r="P3380" i="64"/>
  <c r="AI3491" i="64"/>
  <c r="AJ3469" i="64"/>
  <c r="AJ3472" i="64" s="1"/>
  <c r="CH3404" i="64"/>
  <c r="CG3406" i="64"/>
  <c r="CE80" i="861"/>
  <c r="CD81" i="861"/>
  <c r="CG3354" i="64"/>
  <c r="CH3352" i="64"/>
  <c r="CD81" i="1413" l="1"/>
  <c r="CD93" i="861" s="1"/>
  <c r="CE79" i="1413"/>
  <c r="CE60" i="861" s="1"/>
  <c r="CG72" i="1413"/>
  <c r="CG92" i="861" s="1"/>
  <c r="CH70" i="1413"/>
  <c r="CH70" i="861" s="1"/>
  <c r="CG71" i="861"/>
  <c r="BW83" i="861"/>
  <c r="BZ58" i="861"/>
  <c r="BY61" i="861"/>
  <c r="BY13" i="864"/>
  <c r="BX66" i="861"/>
  <c r="CB3449" i="64"/>
  <c r="CB105" i="861"/>
  <c r="CA3449" i="64"/>
  <c r="CA105" i="861"/>
  <c r="CC96" i="861"/>
  <c r="CF76" i="861"/>
  <c r="CF3546" i="64"/>
  <c r="K94" i="861"/>
  <c r="L94" i="861"/>
  <c r="M94" i="861"/>
  <c r="N94" i="861"/>
  <c r="O94" i="861"/>
  <c r="AJ3476" i="64"/>
  <c r="AJ3490" i="64" s="1"/>
  <c r="AJ3482" i="64"/>
  <c r="AJ3470" i="64"/>
  <c r="AK3467" i="64" s="1"/>
  <c r="AK3460" i="64"/>
  <c r="AK3489" i="64"/>
  <c r="CI3404" i="64"/>
  <c r="CI3406" i="64" s="1"/>
  <c r="CH3354" i="64"/>
  <c r="CI3352" i="64"/>
  <c r="CH3406" i="64"/>
  <c r="CF80" i="861"/>
  <c r="CE81" i="861"/>
  <c r="CH72" i="1413" l="1"/>
  <c r="CH92" i="861" s="1"/>
  <c r="CI70" i="1413"/>
  <c r="CI70" i="861" s="1"/>
  <c r="CE81" i="1413"/>
  <c r="CE93" i="861" s="1"/>
  <c r="CE94" i="861" s="1"/>
  <c r="CF79" i="1413"/>
  <c r="CF60" i="861" s="1"/>
  <c r="CH71" i="861"/>
  <c r="BX83" i="861"/>
  <c r="O58" i="861"/>
  <c r="BZ13" i="864"/>
  <c r="BZ61" i="861"/>
  <c r="BY66" i="861"/>
  <c r="CA58" i="861"/>
  <c r="CC3449" i="64"/>
  <c r="CC105" i="861"/>
  <c r="CG76" i="861"/>
  <c r="CG3546" i="64"/>
  <c r="CD94" i="861"/>
  <c r="L96" i="861"/>
  <c r="M96" i="861"/>
  <c r="N96" i="861"/>
  <c r="AK3468" i="64"/>
  <c r="AK3480" i="64"/>
  <c r="AK3461" i="64"/>
  <c r="AJ3475" i="64"/>
  <c r="AJ3491" i="64"/>
  <c r="CF81" i="861"/>
  <c r="CG80" i="861"/>
  <c r="CI3354" i="64"/>
  <c r="CJ3352" i="64"/>
  <c r="CJ3404" i="64"/>
  <c r="CF81" i="1413" l="1"/>
  <c r="CF93" i="861" s="1"/>
  <c r="CF94" i="861" s="1"/>
  <c r="CG79" i="1413"/>
  <c r="CG60" i="861" s="1"/>
  <c r="CI72" i="1413"/>
  <c r="CI92" i="861" s="1"/>
  <c r="CJ70" i="1413"/>
  <c r="CJ70" i="861" s="1"/>
  <c r="CI71" i="861"/>
  <c r="O61" i="861"/>
  <c r="O13" i="864"/>
  <c r="BY83" i="861"/>
  <c r="BZ66" i="861"/>
  <c r="CA13" i="864"/>
  <c r="CB58" i="861"/>
  <c r="CA61" i="861"/>
  <c r="CD96" i="861"/>
  <c r="CE96" i="861"/>
  <c r="CH76" i="861"/>
  <c r="CH3546" i="64"/>
  <c r="AJ3483" i="64"/>
  <c r="AJ3484" i="64" s="1"/>
  <c r="N3449" i="64"/>
  <c r="H3" i="1225"/>
  <c r="H5" i="1225" s="1"/>
  <c r="H7" i="1225" s="1"/>
  <c r="M3449" i="64"/>
  <c r="G3" i="1225"/>
  <c r="G5" i="1225" s="1"/>
  <c r="G7" i="1225" s="1"/>
  <c r="L3449" i="64"/>
  <c r="F3" i="1225"/>
  <c r="F5" i="1225" s="1"/>
  <c r="F7" i="1225" s="1"/>
  <c r="L105" i="861"/>
  <c r="M105" i="861"/>
  <c r="N105" i="861"/>
  <c r="O105" i="861"/>
  <c r="AK3481" i="64"/>
  <c r="AK3464" i="64"/>
  <c r="AK3462" i="64"/>
  <c r="AL3459" i="64" s="1"/>
  <c r="CK3404" i="64"/>
  <c r="CJ3354" i="64"/>
  <c r="CK3352" i="64"/>
  <c r="CJ3406" i="64"/>
  <c r="CG81" i="861"/>
  <c r="CH80" i="861"/>
  <c r="CJ72" i="1413" l="1"/>
  <c r="CJ92" i="861" s="1"/>
  <c r="CK70" i="1413"/>
  <c r="CK70" i="861" s="1"/>
  <c r="CG81" i="1413"/>
  <c r="CG93" i="861" s="1"/>
  <c r="CG94" i="861" s="1"/>
  <c r="CH79" i="1413"/>
  <c r="CH60" i="861" s="1"/>
  <c r="CJ71" i="861"/>
  <c r="O66" i="861"/>
  <c r="BZ83" i="861"/>
  <c r="CB13" i="864"/>
  <c r="CC58" i="861"/>
  <c r="CB61" i="861"/>
  <c r="CA66" i="861"/>
  <c r="CE105" i="861"/>
  <c r="CE3449" i="64"/>
  <c r="CD105" i="861"/>
  <c r="CD3449" i="64"/>
  <c r="CF96" i="861"/>
  <c r="CI76" i="861"/>
  <c r="CI3546" i="64"/>
  <c r="AL3456" i="64"/>
  <c r="AK3469" i="64"/>
  <c r="AK3472" i="64" s="1"/>
  <c r="CK3354" i="64"/>
  <c r="CL3352" i="64"/>
  <c r="CH81" i="861"/>
  <c r="CI80" i="861"/>
  <c r="CL3404" i="64"/>
  <c r="P3404" i="64" s="1"/>
  <c r="CK3406" i="64"/>
  <c r="CH81" i="1413" l="1"/>
  <c r="CH93" i="861" s="1"/>
  <c r="CH94" i="861" s="1"/>
  <c r="CI79" i="1413"/>
  <c r="CI60" i="861" s="1"/>
  <c r="CK72" i="1413"/>
  <c r="CK92" i="861" s="1"/>
  <c r="CL70" i="1413"/>
  <c r="CL70" i="861" s="1"/>
  <c r="K72" i="1413"/>
  <c r="K92" i="861" s="1"/>
  <c r="L72" i="1413"/>
  <c r="L92" i="861" s="1"/>
  <c r="M72" i="1413"/>
  <c r="M92" i="861" s="1"/>
  <c r="N72" i="1413"/>
  <c r="N92" i="861" s="1"/>
  <c r="O72" i="1413"/>
  <c r="O92" i="861" s="1"/>
  <c r="CK71" i="861"/>
  <c r="O83" i="861"/>
  <c r="CB66" i="861"/>
  <c r="CC61" i="861"/>
  <c r="CC13" i="864"/>
  <c r="CD58" i="861"/>
  <c r="CA83" i="861"/>
  <c r="CF105" i="861"/>
  <c r="CF3449" i="64"/>
  <c r="CG96" i="861"/>
  <c r="CJ76" i="861"/>
  <c r="CJ3546" i="64"/>
  <c r="AK3476" i="64"/>
  <c r="AK3490" i="64" s="1"/>
  <c r="AK3491" i="64" s="1"/>
  <c r="AL3489" i="64"/>
  <c r="AL3460" i="64"/>
  <c r="AK3482" i="64"/>
  <c r="AK3470" i="64"/>
  <c r="AL3467" i="64" s="1"/>
  <c r="CL3406" i="64"/>
  <c r="P3352" i="64"/>
  <c r="CL3354" i="64"/>
  <c r="CI81" i="861"/>
  <c r="CJ80" i="861"/>
  <c r="CL72" i="1413" l="1"/>
  <c r="CL92" i="861" s="1"/>
  <c r="P70" i="1413"/>
  <c r="P70" i="861" s="1"/>
  <c r="CI81" i="1413"/>
  <c r="CI93" i="861" s="1"/>
  <c r="CI94" i="861" s="1"/>
  <c r="CJ79" i="1413"/>
  <c r="CJ60" i="861" s="1"/>
  <c r="CL71" i="861"/>
  <c r="CB83" i="861"/>
  <c r="CC66" i="861"/>
  <c r="CD61" i="861"/>
  <c r="CD13" i="864"/>
  <c r="CE58" i="861"/>
  <c r="CG3449" i="64"/>
  <c r="CG105" i="861"/>
  <c r="CH96" i="861"/>
  <c r="CK76" i="861"/>
  <c r="CK3546" i="64"/>
  <c r="AK3475" i="64"/>
  <c r="K3406" i="64"/>
  <c r="L3406" i="64"/>
  <c r="M3406" i="64"/>
  <c r="N3406" i="64"/>
  <c r="O3406" i="64"/>
  <c r="P3406" i="64"/>
  <c r="AL3480" i="64"/>
  <c r="AL3461" i="64"/>
  <c r="AL3468" i="64"/>
  <c r="K3354" i="64"/>
  <c r="L3354" i="64"/>
  <c r="M3354" i="64"/>
  <c r="N3354" i="64"/>
  <c r="O3354" i="64"/>
  <c r="P3354" i="64"/>
  <c r="CK80" i="861"/>
  <c r="CJ81" i="861"/>
  <c r="CJ81" i="1413" l="1"/>
  <c r="CJ93" i="861" s="1"/>
  <c r="CJ94" i="861" s="1"/>
  <c r="CK79" i="1413"/>
  <c r="CK60" i="861" s="1"/>
  <c r="P72" i="1413"/>
  <c r="P92" i="861" s="1"/>
  <c r="K81" i="1413"/>
  <c r="K93" i="861" s="1"/>
  <c r="L81" i="1413"/>
  <c r="L93" i="861" s="1"/>
  <c r="M81" i="1413"/>
  <c r="M93" i="861" s="1"/>
  <c r="N81" i="1413"/>
  <c r="N93" i="861" s="1"/>
  <c r="O81" i="1413"/>
  <c r="O93" i="861" s="1"/>
  <c r="CC83" i="861"/>
  <c r="CD66" i="861"/>
  <c r="CE13" i="864"/>
  <c r="CF58" i="861"/>
  <c r="CE61" i="861"/>
  <c r="CH3449" i="64"/>
  <c r="CH105" i="861"/>
  <c r="CI96" i="861"/>
  <c r="CL76" i="861"/>
  <c r="P3544" i="64"/>
  <c r="AK3483" i="64"/>
  <c r="AK3484" i="64" s="1"/>
  <c r="P71" i="861"/>
  <c r="K96" i="861"/>
  <c r="O96" i="861"/>
  <c r="AL3481" i="64"/>
  <c r="AL3464" i="64"/>
  <c r="AL3462" i="64"/>
  <c r="AM3459" i="64" s="1"/>
  <c r="CL80" i="861"/>
  <c r="CK81" i="861"/>
  <c r="CK81" i="1413" l="1"/>
  <c r="CK93" i="861" s="1"/>
  <c r="CK94" i="861" s="1"/>
  <c r="CL79" i="1413"/>
  <c r="CL60" i="861" s="1"/>
  <c r="CD83" i="861"/>
  <c r="CE66" i="861"/>
  <c r="CF13" i="864"/>
  <c r="CG58" i="861"/>
  <c r="CF61" i="861"/>
  <c r="CI3449" i="64"/>
  <c r="CI105" i="861"/>
  <c r="P76" i="861"/>
  <c r="CJ96" i="861"/>
  <c r="CL81" i="861"/>
  <c r="CL3546" i="64"/>
  <c r="P3546" i="64" s="1"/>
  <c r="K3546" i="64"/>
  <c r="L3546" i="64"/>
  <c r="M3546" i="64"/>
  <c r="N3546" i="64"/>
  <c r="O3546" i="64"/>
  <c r="I3" i="1225"/>
  <c r="I5" i="1225" s="1"/>
  <c r="I7" i="1225" s="1"/>
  <c r="O3449" i="64"/>
  <c r="K3449" i="64"/>
  <c r="E3" i="1225"/>
  <c r="E5" i="1225" s="1"/>
  <c r="E7" i="1225" s="1"/>
  <c r="AM3456" i="64"/>
  <c r="AL3469" i="64"/>
  <c r="P79" i="1413" l="1"/>
  <c r="P60" i="861" s="1"/>
  <c r="CL81" i="1413"/>
  <c r="CL93" i="861" s="1"/>
  <c r="CE83" i="861"/>
  <c r="CF66" i="861"/>
  <c r="CG13" i="864"/>
  <c r="CG61" i="861"/>
  <c r="CH58" i="861"/>
  <c r="CJ3449" i="64"/>
  <c r="CJ105" i="861"/>
  <c r="CK96" i="861"/>
  <c r="P81" i="861"/>
  <c r="B7" i="1225"/>
  <c r="B12" i="1225" s="1"/>
  <c r="X6" i="1225" s="1"/>
  <c r="AL3482" i="64"/>
  <c r="AL3470" i="64"/>
  <c r="AM3467" i="64" s="1"/>
  <c r="AL3472" i="64"/>
  <c r="AM3460" i="64"/>
  <c r="AM3489" i="64"/>
  <c r="P81" i="1413" l="1"/>
  <c r="P93" i="861" s="1"/>
  <c r="CF83" i="861"/>
  <c r="CI58" i="861"/>
  <c r="CG66" i="861"/>
  <c r="CH61" i="861"/>
  <c r="CH13" i="864"/>
  <c r="CK3449" i="64"/>
  <c r="CK105" i="861"/>
  <c r="CL94" i="861"/>
  <c r="AL3476" i="64"/>
  <c r="AL3490" i="64" s="1"/>
  <c r="AL3491" i="64" s="1"/>
  <c r="AM3468" i="64"/>
  <c r="AM3480" i="64"/>
  <c r="AM3461" i="64"/>
  <c r="AM3462" i="64" s="1"/>
  <c r="AN3459" i="64" s="1"/>
  <c r="CG83" i="861" l="1"/>
  <c r="CI61" i="861"/>
  <c r="CI13" i="864"/>
  <c r="CJ58" i="861"/>
  <c r="CH66" i="861"/>
  <c r="CL96" i="861"/>
  <c r="P94" i="861"/>
  <c r="AN3456" i="64"/>
  <c r="AM3481" i="64"/>
  <c r="AM3464" i="64"/>
  <c r="AL3475" i="64"/>
  <c r="CH83" i="861" l="1"/>
  <c r="CI66" i="861"/>
  <c r="CK58" i="861"/>
  <c r="CJ13" i="864"/>
  <c r="CJ61" i="861"/>
  <c r="P96" i="861"/>
  <c r="CL105" i="861"/>
  <c r="CL3449" i="64"/>
  <c r="AL3483" i="64"/>
  <c r="AL3484" i="64" s="1"/>
  <c r="AM3469" i="64"/>
  <c r="AN3460" i="64"/>
  <c r="AN3489" i="64"/>
  <c r="CI83" i="861" l="1"/>
  <c r="CK61" i="861"/>
  <c r="CK13" i="864"/>
  <c r="CJ66" i="861"/>
  <c r="CL58" i="861"/>
  <c r="P105" i="861"/>
  <c r="P3449" i="64"/>
  <c r="AN3480" i="64"/>
  <c r="AN3461" i="64"/>
  <c r="AN3462" i="64" s="1"/>
  <c r="AO3459" i="64" s="1"/>
  <c r="AM3482" i="64"/>
  <c r="AM3470" i="64"/>
  <c r="AN3467" i="64" s="1"/>
  <c r="AM3472" i="64"/>
  <c r="CJ83" i="861" l="1"/>
  <c r="CK66" i="861"/>
  <c r="CL13" i="864"/>
  <c r="CL61" i="861"/>
  <c r="P58" i="861"/>
  <c r="AO3456" i="64"/>
  <c r="AN3468" i="64"/>
  <c r="AM3476" i="64"/>
  <c r="AM3490" i="64" s="1"/>
  <c r="AM3491" i="64" s="1"/>
  <c r="AN3481" i="64"/>
  <c r="AN3464" i="64"/>
  <c r="CK83" i="861" l="1"/>
  <c r="CL66" i="861"/>
  <c r="P61" i="861"/>
  <c r="P13" i="864"/>
  <c r="I13" i="864" s="1" a="1"/>
  <c r="I13" i="864" s="1"/>
  <c r="AM3475" i="64"/>
  <c r="AN3469" i="64"/>
  <c r="AN3482" i="64" s="1"/>
  <c r="AO3489" i="64"/>
  <c r="AO3460" i="64"/>
  <c r="P66" i="861" l="1"/>
  <c r="CL83" i="861"/>
  <c r="AM3483" i="64"/>
  <c r="AM3484" i="64" s="1"/>
  <c r="AN3470" i="64"/>
  <c r="AO3467" i="64" s="1"/>
  <c r="AO3468" i="64" s="1"/>
  <c r="AN3472" i="64"/>
  <c r="AN3476" i="64" s="1"/>
  <c r="AN3490" i="64" s="1"/>
  <c r="AN3491" i="64" s="1"/>
  <c r="AO3480" i="64"/>
  <c r="AO3461" i="64"/>
  <c r="P83" i="861" l="1"/>
  <c r="AN3475" i="64"/>
  <c r="AO3481" i="64"/>
  <c r="AO3464" i="64"/>
  <c r="AO3462" i="64"/>
  <c r="AP3459" i="64" s="1"/>
  <c r="AN3483" i="64" l="1"/>
  <c r="AN3484" i="64" s="1"/>
  <c r="AP3456" i="64"/>
  <c r="AO3469" i="64"/>
  <c r="AO3482" i="64" l="1"/>
  <c r="AO3470" i="64"/>
  <c r="AP3467" i="64" s="1"/>
  <c r="AP3489" i="64"/>
  <c r="AP3460" i="64"/>
  <c r="AO3472" i="64"/>
  <c r="AO3476" i="64" l="1"/>
  <c r="AO3490" i="64" s="1"/>
  <c r="AO3491" i="64" s="1"/>
  <c r="AP3468" i="64"/>
  <c r="AP3480" i="64"/>
  <c r="AP3461" i="64"/>
  <c r="AP3462" i="64" s="1"/>
  <c r="AO3475" i="64" l="1"/>
  <c r="AQ3459" i="64"/>
  <c r="L3462" i="64"/>
  <c r="AP3481" i="64"/>
  <c r="AP3464" i="64"/>
  <c r="AP3469" i="64" s="1"/>
  <c r="AO3483" i="64" l="1"/>
  <c r="AO3484" i="64" s="1"/>
  <c r="AP3482" i="64"/>
  <c r="AP3470" i="64"/>
  <c r="AP3472" i="64"/>
  <c r="AQ3456" i="64"/>
  <c r="AP3476" i="64" l="1"/>
  <c r="AP3490" i="64" s="1"/>
  <c r="AP3491" i="64" s="1"/>
  <c r="AQ3467" i="64"/>
  <c r="L3470" i="64"/>
  <c r="M3467" i="64" s="1"/>
  <c r="AQ3460" i="64"/>
  <c r="AQ3489" i="64"/>
  <c r="AP3475" i="64" l="1"/>
  <c r="AQ3480" i="64"/>
  <c r="AQ3461" i="64"/>
  <c r="AQ3462" i="64" s="1"/>
  <c r="AR3459" i="64" s="1"/>
  <c r="AQ3468" i="64"/>
  <c r="AP3483" i="64" l="1"/>
  <c r="AP3484" i="64" s="1"/>
  <c r="AR3456" i="64"/>
  <c r="AQ3481" i="64"/>
  <c r="AQ3464" i="64"/>
  <c r="AQ3469" i="64" s="1"/>
  <c r="AQ3482" i="64" l="1"/>
  <c r="AQ3470" i="64"/>
  <c r="AR3467" i="64" s="1"/>
  <c r="AQ3472" i="64"/>
  <c r="AR3460" i="64"/>
  <c r="AR3489" i="64"/>
  <c r="AQ3476" i="64" l="1"/>
  <c r="AQ3490" i="64" s="1"/>
  <c r="AR3480" i="64"/>
  <c r="AR3461" i="64"/>
  <c r="AR3462" i="64" s="1"/>
  <c r="AS3459" i="64" s="1"/>
  <c r="AR3468" i="64"/>
  <c r="AQ3475" i="64" l="1"/>
  <c r="AQ3483" i="64" s="1"/>
  <c r="AS3456" i="64"/>
  <c r="AQ3491" i="64"/>
  <c r="AR3481" i="64"/>
  <c r="AR3464" i="64"/>
  <c r="AQ3484" i="64" l="1"/>
  <c r="AS3460" i="64"/>
  <c r="AS3489" i="64"/>
  <c r="AR3469" i="64"/>
  <c r="AR3482" i="64" l="1"/>
  <c r="AR3470" i="64"/>
  <c r="AS3467" i="64" s="1"/>
  <c r="AS3480" i="64"/>
  <c r="AS3461" i="64"/>
  <c r="AR3472" i="64"/>
  <c r="AS3481" i="64" l="1"/>
  <c r="AS3464" i="64"/>
  <c r="AS3462" i="64"/>
  <c r="AT3459" i="64" s="1"/>
  <c r="AS3468" i="64"/>
  <c r="AR3476" i="64"/>
  <c r="AR3475" i="64" s="1"/>
  <c r="AR3483" i="64" l="1"/>
  <c r="AR3490" i="64"/>
  <c r="AT3456" i="64"/>
  <c r="AS3469" i="64"/>
  <c r="AS3470" i="64" s="1"/>
  <c r="AT3467" i="64" s="1"/>
  <c r="AT3468" i="64" l="1"/>
  <c r="AT3489" i="64"/>
  <c r="AT3460" i="64"/>
  <c r="AS3482" i="64"/>
  <c r="AR3491" i="64"/>
  <c r="AR3484" i="64"/>
  <c r="AS3472" i="64"/>
  <c r="AS3476" i="64" l="1"/>
  <c r="AS3475" i="64" s="1"/>
  <c r="AT3480" i="64"/>
  <c r="AT3461" i="64"/>
  <c r="AT3462" i="64" s="1"/>
  <c r="AU3459" i="64" s="1"/>
  <c r="AS3483" i="64" l="1"/>
  <c r="AU3456" i="64"/>
  <c r="AT3464" i="64"/>
  <c r="AT3481" i="64"/>
  <c r="AS3490" i="64"/>
  <c r="AS3491" i="64" l="1"/>
  <c r="AT3469" i="64"/>
  <c r="AU3460" i="64"/>
  <c r="AU3489" i="64"/>
  <c r="AS3484" i="64"/>
  <c r="AU3480" i="64" l="1"/>
  <c r="AU3461" i="64"/>
  <c r="AU3462" i="64" s="1"/>
  <c r="AV3459" i="64" s="1"/>
  <c r="AT3482" i="64"/>
  <c r="AT3470" i="64"/>
  <c r="AU3467" i="64" s="1"/>
  <c r="AT3472" i="64"/>
  <c r="AV3456" i="64" l="1"/>
  <c r="AT3476" i="64"/>
  <c r="AT3475" i="64" s="1"/>
  <c r="AU3468" i="64"/>
  <c r="AU3481" i="64"/>
  <c r="AU3464" i="64"/>
  <c r="AU3469" i="64" l="1"/>
  <c r="AU3472" i="64" s="1"/>
  <c r="AV3489" i="64"/>
  <c r="AV3460" i="64"/>
  <c r="AT3483" i="64"/>
  <c r="AT3490" i="64"/>
  <c r="AU3470" i="64" l="1"/>
  <c r="AV3467" i="64" s="1"/>
  <c r="AV3468" i="64" s="1"/>
  <c r="AU3482" i="64"/>
  <c r="AT3491" i="64"/>
  <c r="AU3476" i="64"/>
  <c r="AU3475" i="64" s="1"/>
  <c r="AV3480" i="64"/>
  <c r="AV3461" i="64"/>
  <c r="AV3462" i="64" s="1"/>
  <c r="AW3459" i="64" s="1"/>
  <c r="AT3484" i="64"/>
  <c r="AW3456" i="64" l="1"/>
  <c r="AV3481" i="64"/>
  <c r="AV3464" i="64"/>
  <c r="AU3483" i="64"/>
  <c r="AU3490" i="64"/>
  <c r="AU3484" i="64" l="1"/>
  <c r="AU3491" i="64"/>
  <c r="AW3460" i="64"/>
  <c r="AW3489" i="64"/>
  <c r="AV3469" i="64"/>
  <c r="AV3482" i="64" l="1"/>
  <c r="AV3470" i="64"/>
  <c r="AW3467" i="64" s="1"/>
  <c r="AV3472" i="64"/>
  <c r="AW3480" i="64"/>
  <c r="AW3461" i="64"/>
  <c r="AW3462" i="64" s="1"/>
  <c r="AX3459" i="64" s="1"/>
  <c r="AX3456" i="64" l="1"/>
  <c r="AW3481" i="64"/>
  <c r="AW3464" i="64"/>
  <c r="AV3476" i="64"/>
  <c r="AV3490" i="64" s="1"/>
  <c r="AW3468" i="64"/>
  <c r="AW3469" i="64" l="1"/>
  <c r="AW3482" i="64" s="1"/>
  <c r="AV3475" i="64"/>
  <c r="AV3491" i="64"/>
  <c r="AX3460" i="64"/>
  <c r="AX3489" i="64"/>
  <c r="AV3483" i="64" l="1"/>
  <c r="AV3484" i="64" s="1"/>
  <c r="AW3470" i="64"/>
  <c r="AX3467" i="64" s="1"/>
  <c r="AX3468" i="64" s="1"/>
  <c r="AW3472" i="64"/>
  <c r="AW3476" i="64" s="1"/>
  <c r="AW3490" i="64" s="1"/>
  <c r="AW3491" i="64" s="1"/>
  <c r="AX3480" i="64"/>
  <c r="AX3461" i="64"/>
  <c r="AX3462" i="64" s="1"/>
  <c r="AY3459" i="64" s="1"/>
  <c r="AW3475" i="64" l="1"/>
  <c r="AY3456" i="64"/>
  <c r="AX3481" i="64"/>
  <c r="AX3464" i="64"/>
  <c r="AW3483" i="64" l="1"/>
  <c r="AW3484" i="64" s="1"/>
  <c r="AX3469" i="64"/>
  <c r="AX3472" i="64" s="1"/>
  <c r="AY3460" i="64"/>
  <c r="AY3489" i="64"/>
  <c r="AX3476" i="64" l="1"/>
  <c r="AX3490" i="64" s="1"/>
  <c r="AX3491" i="64" s="1"/>
  <c r="AY3480" i="64"/>
  <c r="AY3461" i="64"/>
  <c r="AY3462" i="64" s="1"/>
  <c r="AZ3459" i="64" s="1"/>
  <c r="AX3482" i="64"/>
  <c r="AX3470" i="64"/>
  <c r="AY3467" i="64" s="1"/>
  <c r="AX3475" i="64" l="1"/>
  <c r="AZ3456" i="64"/>
  <c r="AY3468" i="64"/>
  <c r="AY3481" i="64"/>
  <c r="AY3464" i="64"/>
  <c r="AX3483" i="64" l="1"/>
  <c r="AX3484" i="64" s="1"/>
  <c r="AY3469" i="64"/>
  <c r="AY3482" i="64" s="1"/>
  <c r="AZ3489" i="64"/>
  <c r="AZ3460" i="64"/>
  <c r="AY3472" i="64" l="1"/>
  <c r="AY3476" i="64" s="1"/>
  <c r="AY3490" i="64" s="1"/>
  <c r="AY3491" i="64" s="1"/>
  <c r="AZ3480" i="64"/>
  <c r="AZ3461" i="64"/>
  <c r="AY3470" i="64"/>
  <c r="AZ3467" i="64" s="1"/>
  <c r="AZ3481" i="64" l="1"/>
  <c r="AZ3464" i="64"/>
  <c r="AZ3468" i="64"/>
  <c r="AY3475" i="64"/>
  <c r="AZ3462" i="64"/>
  <c r="BA3459" i="64" s="1"/>
  <c r="AY3483" i="64" l="1"/>
  <c r="AY3484" i="64" s="1"/>
  <c r="BA3456" i="64"/>
  <c r="AZ3469" i="64"/>
  <c r="AZ3482" i="64" s="1"/>
  <c r="AZ3472" i="64" l="1"/>
  <c r="BA3489" i="64"/>
  <c r="BA3460" i="64"/>
  <c r="AZ3470" i="64"/>
  <c r="BA3467" i="64" s="1"/>
  <c r="BA3480" i="64" l="1"/>
  <c r="BA3461" i="64"/>
  <c r="BA3462" i="64" s="1"/>
  <c r="BB3459" i="64" s="1"/>
  <c r="BA3468" i="64"/>
  <c r="AZ3476" i="64"/>
  <c r="AZ3490" i="64" s="1"/>
  <c r="AZ3491" i="64" s="1"/>
  <c r="AZ3475" i="64" l="1"/>
  <c r="BB3456" i="64"/>
  <c r="BA3481" i="64"/>
  <c r="BA3464" i="64"/>
  <c r="AZ3483" i="64" l="1"/>
  <c r="AZ3484" i="64" s="1"/>
  <c r="BB3489" i="64"/>
  <c r="BB3460" i="64"/>
  <c r="BA3469" i="64"/>
  <c r="BB3480" i="64" l="1"/>
  <c r="BB3461" i="64"/>
  <c r="BA3482" i="64"/>
  <c r="BA3470" i="64"/>
  <c r="BB3467" i="64" s="1"/>
  <c r="BA3472" i="64"/>
  <c r="BB3468" i="64" l="1"/>
  <c r="BB3481" i="64"/>
  <c r="BB3464" i="64"/>
  <c r="BA3476" i="64"/>
  <c r="BA3490" i="64" s="1"/>
  <c r="BA3491" i="64" s="1"/>
  <c r="BB3462" i="64"/>
  <c r="BA3475" i="64" l="1"/>
  <c r="BB3469" i="64"/>
  <c r="BB3482" i="64" s="1"/>
  <c r="M3462" i="64"/>
  <c r="BC3459" i="64"/>
  <c r="BA3483" i="64" l="1"/>
  <c r="BA3484" i="64" s="1"/>
  <c r="BB3470" i="64"/>
  <c r="BC3467" i="64" s="1"/>
  <c r="BC3468" i="64" s="1"/>
  <c r="BB3472" i="64"/>
  <c r="BB3476" i="64" s="1"/>
  <c r="BB3490" i="64" s="1"/>
  <c r="BB3491" i="64" s="1"/>
  <c r="BC3456" i="64"/>
  <c r="M3470" i="64" l="1"/>
  <c r="N3467" i="64" s="1"/>
  <c r="BC3489" i="64"/>
  <c r="BC3460" i="64"/>
  <c r="BB3475" i="64"/>
  <c r="BB3483" i="64" l="1"/>
  <c r="BB3484" i="64" s="1"/>
  <c r="BC3480" i="64"/>
  <c r="BC3461" i="64"/>
  <c r="BC3462" i="64" s="1"/>
  <c r="BD3459" i="64" s="1"/>
  <c r="BD3456" i="64" l="1"/>
  <c r="BC3481" i="64"/>
  <c r="BC3464" i="64"/>
  <c r="BC3469" i="64" l="1"/>
  <c r="BD3489" i="64"/>
  <c r="BD3460" i="64"/>
  <c r="BC3482" i="64" l="1"/>
  <c r="BC3470" i="64"/>
  <c r="BD3467" i="64" s="1"/>
  <c r="BD3480" i="64"/>
  <c r="BD3461" i="64"/>
  <c r="BD3462" i="64" s="1"/>
  <c r="BE3459" i="64" s="1"/>
  <c r="BC3472" i="64"/>
  <c r="BC3476" i="64" l="1"/>
  <c r="BC3475" i="64" s="1"/>
  <c r="BE3456" i="64"/>
  <c r="BD3481" i="64"/>
  <c r="BD3464" i="64"/>
  <c r="BD3468" i="64"/>
  <c r="BC3490" i="64" l="1"/>
  <c r="BC3491" i="64" s="1"/>
  <c r="BD3469" i="64"/>
  <c r="BE3489" i="64"/>
  <c r="BE3460" i="64"/>
  <c r="BC3483" i="64"/>
  <c r="BC3484" i="64" l="1"/>
  <c r="BD3482" i="64"/>
  <c r="BD3472" i="64"/>
  <c r="BD3470" i="64"/>
  <c r="BE3467" i="64" s="1"/>
  <c r="BE3480" i="64"/>
  <c r="BE3461" i="64"/>
  <c r="BE3464" i="64" l="1"/>
  <c r="BE3481" i="64"/>
  <c r="BE3468" i="64"/>
  <c r="BE3462" i="64"/>
  <c r="BF3459" i="64" s="1"/>
  <c r="BD3476" i="64"/>
  <c r="BD3475" i="64" s="1"/>
  <c r="BD3490" i="64" l="1"/>
  <c r="BF3456" i="64"/>
  <c r="BD3483" i="64"/>
  <c r="BE3469" i="64"/>
  <c r="BE3470" i="64" s="1"/>
  <c r="BF3467" i="64" s="1"/>
  <c r="BE3472" i="64" l="1"/>
  <c r="BE3482" i="64"/>
  <c r="BF3468" i="64"/>
  <c r="BD3484" i="64"/>
  <c r="BF3489" i="64"/>
  <c r="BF3460" i="64"/>
  <c r="BD3491" i="64"/>
  <c r="BE3476" i="64" l="1"/>
  <c r="BE3490" i="64" s="1"/>
  <c r="BF3480" i="64"/>
  <c r="BF3461" i="64"/>
  <c r="BF3462" i="64" s="1"/>
  <c r="BG3459" i="64" s="1"/>
  <c r="BE3475" i="64" l="1"/>
  <c r="BE3483" i="64" s="1"/>
  <c r="BG3456" i="64"/>
  <c r="BE3491" i="64"/>
  <c r="BF3464" i="64"/>
  <c r="BF3481" i="64"/>
  <c r="BE3484" i="64" l="1"/>
  <c r="BF3469" i="64"/>
  <c r="BG3489" i="64"/>
  <c r="BG3460" i="64"/>
  <c r="BF3482" i="64" l="1"/>
  <c r="BF3470" i="64"/>
  <c r="BG3467" i="64" s="1"/>
  <c r="BF3472" i="64"/>
  <c r="BG3480" i="64"/>
  <c r="BG3461" i="64"/>
  <c r="BG3464" i="64" l="1"/>
  <c r="BG3481" i="64"/>
  <c r="BG3462" i="64"/>
  <c r="BH3459" i="64" s="1"/>
  <c r="BF3476" i="64"/>
  <c r="BF3475" i="64" s="1"/>
  <c r="BG3468" i="64"/>
  <c r="BF3483" i="64" l="1"/>
  <c r="BG3469" i="64"/>
  <c r="BG3472" i="64" s="1"/>
  <c r="BF3490" i="64"/>
  <c r="BH3456" i="64"/>
  <c r="BH3460" i="64" l="1"/>
  <c r="BH3489" i="64"/>
  <c r="BG3476" i="64"/>
  <c r="BF3491" i="64"/>
  <c r="BG3482" i="64"/>
  <c r="BF3484" i="64"/>
  <c r="BG3470" i="64"/>
  <c r="BH3467" i="64" s="1"/>
  <c r="BH3468" i="64" l="1"/>
  <c r="BG3490" i="64"/>
  <c r="BG3475" i="64"/>
  <c r="BH3480" i="64"/>
  <c r="BH3461" i="64"/>
  <c r="BH3481" i="64" l="1"/>
  <c r="BH3464" i="64"/>
  <c r="BH3462" i="64"/>
  <c r="BI3459" i="64" s="1"/>
  <c r="BG3483" i="64"/>
  <c r="BG3491" i="64"/>
  <c r="BI3456" i="64" l="1"/>
  <c r="BG3484" i="64"/>
  <c r="BH3469" i="64"/>
  <c r="BH3482" i="64" l="1"/>
  <c r="BH3470" i="64"/>
  <c r="BI3467" i="64" s="1"/>
  <c r="BH3472" i="64"/>
  <c r="BI3460" i="64"/>
  <c r="BI3489" i="64"/>
  <c r="BI3480" i="64" l="1"/>
  <c r="BI3461" i="64"/>
  <c r="BI3462" i="64" s="1"/>
  <c r="BJ3459" i="64" s="1"/>
  <c r="BH3476" i="64"/>
  <c r="BH3490" i="64" s="1"/>
  <c r="BI3468" i="64"/>
  <c r="BH3475" i="64" l="1"/>
  <c r="BJ3456" i="64"/>
  <c r="BH3491" i="64"/>
  <c r="BI3481" i="64"/>
  <c r="BI3464" i="64"/>
  <c r="BH3483" i="64" l="1"/>
  <c r="BH3484" i="64" s="1"/>
  <c r="BI3469" i="64"/>
  <c r="BJ3489" i="64"/>
  <c r="BJ3460" i="64"/>
  <c r="BJ3480" i="64" l="1"/>
  <c r="BJ3461" i="64"/>
  <c r="BJ3462" i="64" s="1"/>
  <c r="BK3459" i="64" s="1"/>
  <c r="BI3482" i="64"/>
  <c r="BI3470" i="64"/>
  <c r="BJ3467" i="64" s="1"/>
  <c r="BI3472" i="64"/>
  <c r="BK3456" i="64" l="1"/>
  <c r="BJ3468" i="64"/>
  <c r="BI3476" i="64"/>
  <c r="BI3490" i="64" s="1"/>
  <c r="BI3491" i="64" s="1"/>
  <c r="BJ3481" i="64"/>
  <c r="BJ3464" i="64"/>
  <c r="BI3475" i="64" l="1"/>
  <c r="BJ3469" i="64"/>
  <c r="BJ3482" i="64" s="1"/>
  <c r="BK3489" i="64"/>
  <c r="BK3460" i="64"/>
  <c r="BI3483" i="64" l="1"/>
  <c r="BI3484" i="64" s="1"/>
  <c r="BK3480" i="64"/>
  <c r="BK3461" i="64"/>
  <c r="BJ3472" i="64"/>
  <c r="BJ3470" i="64"/>
  <c r="BK3467" i="64" s="1"/>
  <c r="BJ3476" i="64" l="1"/>
  <c r="BJ3490" i="64" s="1"/>
  <c r="BJ3491" i="64" s="1"/>
  <c r="BK3481" i="64"/>
  <c r="BK3464" i="64"/>
  <c r="BK3468" i="64"/>
  <c r="BK3462" i="64"/>
  <c r="BL3459" i="64" s="1"/>
  <c r="BJ3475" i="64" l="1"/>
  <c r="BL3456" i="64"/>
  <c r="BK3469" i="64"/>
  <c r="BK3482" i="64" s="1"/>
  <c r="BJ3483" i="64" l="1"/>
  <c r="BJ3484" i="64" s="1"/>
  <c r="BK3472" i="64"/>
  <c r="BL3460" i="64"/>
  <c r="BL3489" i="64"/>
  <c r="BK3470" i="64"/>
  <c r="BL3467" i="64" s="1"/>
  <c r="BL3468" i="64" l="1"/>
  <c r="BL3480" i="64"/>
  <c r="BL3461" i="64"/>
  <c r="BK3476" i="64"/>
  <c r="BK3490" i="64" s="1"/>
  <c r="BK3491" i="64" s="1"/>
  <c r="BK3475" i="64" l="1"/>
  <c r="BL3481" i="64"/>
  <c r="BL3464" i="64"/>
  <c r="BL3462" i="64"/>
  <c r="BM3459" i="64" s="1"/>
  <c r="BK3483" i="64" l="1"/>
  <c r="BK3484" i="64" s="1"/>
  <c r="BL3469" i="64"/>
  <c r="BM3456" i="64"/>
  <c r="BM3489" i="64" l="1"/>
  <c r="BM3460" i="64"/>
  <c r="BL3482" i="64"/>
  <c r="BL3470" i="64"/>
  <c r="BM3467" i="64" s="1"/>
  <c r="BL3472" i="64"/>
  <c r="BM3480" i="64" l="1"/>
  <c r="BM3461" i="64"/>
  <c r="BM3462" i="64" s="1"/>
  <c r="BN3459" i="64" s="1"/>
  <c r="BL3476" i="64"/>
  <c r="BL3490" i="64" s="1"/>
  <c r="BL3491" i="64" s="1"/>
  <c r="BM3468" i="64"/>
  <c r="BL3475" i="64" l="1"/>
  <c r="BN3456" i="64"/>
  <c r="BM3464" i="64"/>
  <c r="BM3481" i="64"/>
  <c r="BL3483" i="64" l="1"/>
  <c r="BL3484" i="64" s="1"/>
  <c r="BN3489" i="64"/>
  <c r="BN3460" i="64"/>
  <c r="BM3469" i="64"/>
  <c r="BN3480" i="64" l="1"/>
  <c r="BN3461" i="64"/>
  <c r="BN3462" i="64" s="1"/>
  <c r="BM3482" i="64"/>
  <c r="BM3470" i="64"/>
  <c r="BN3467" i="64" s="1"/>
  <c r="BM3472" i="64"/>
  <c r="N3462" i="64" l="1"/>
  <c r="BO3459" i="64"/>
  <c r="BN3481" i="64"/>
  <c r="BN3464" i="64"/>
  <c r="BM3476" i="64"/>
  <c r="BM3490" i="64" s="1"/>
  <c r="BM3491" i="64" s="1"/>
  <c r="BN3468" i="64"/>
  <c r="BM3475" i="64" l="1"/>
  <c r="BN3469" i="64"/>
  <c r="BN3482" i="64" s="1"/>
  <c r="BO3456" i="64"/>
  <c r="BM3483" i="64" l="1"/>
  <c r="BM3484" i="64" s="1"/>
  <c r="BN3472" i="64"/>
  <c r="BO3460" i="64"/>
  <c r="BO3489" i="64"/>
  <c r="BN3470" i="64"/>
  <c r="BO3467" i="64" l="1"/>
  <c r="N3470" i="64"/>
  <c r="O3467" i="64" s="1"/>
  <c r="BO3480" i="64"/>
  <c r="BO3461" i="64"/>
  <c r="BN3476" i="64"/>
  <c r="BN3490" i="64" s="1"/>
  <c r="BN3491" i="64" s="1"/>
  <c r="BO3481" i="64" l="1"/>
  <c r="BO3464" i="64"/>
  <c r="BN3475" i="64"/>
  <c r="BO3462" i="64"/>
  <c r="BP3459" i="64" s="1"/>
  <c r="BO3468" i="64"/>
  <c r="BN3483" i="64" l="1"/>
  <c r="BN3484" i="64" s="1"/>
  <c r="BO3469" i="64"/>
  <c r="BO3472" i="64" s="1"/>
  <c r="BP3456" i="64"/>
  <c r="BO3476" i="64" l="1"/>
  <c r="BO3475" i="64" s="1"/>
  <c r="BO3482" i="64"/>
  <c r="BP3460" i="64"/>
  <c r="BP3489" i="64"/>
  <c r="BO3470" i="64"/>
  <c r="BP3467" i="64" s="1"/>
  <c r="BO3490" i="64" l="1"/>
  <c r="BO3491" i="64" s="1"/>
  <c r="BP3468" i="64"/>
  <c r="BP3480" i="64"/>
  <c r="BP3461" i="64"/>
  <c r="BP3462" i="64" s="1"/>
  <c r="BQ3459" i="64" s="1"/>
  <c r="BO3483" i="64"/>
  <c r="BO3484" i="64" s="1"/>
  <c r="BQ3456" i="64" l="1"/>
  <c r="BP3464" i="64"/>
  <c r="BP3469" i="64" s="1"/>
  <c r="BP3481" i="64"/>
  <c r="BP3482" i="64" l="1"/>
  <c r="BP3470" i="64"/>
  <c r="BQ3467" i="64" s="1"/>
  <c r="BP3472" i="64"/>
  <c r="BQ3489" i="64"/>
  <c r="BQ3460" i="64"/>
  <c r="BQ3480" i="64" l="1"/>
  <c r="BQ3461" i="64"/>
  <c r="BQ3462" i="64" s="1"/>
  <c r="BR3459" i="64" s="1"/>
  <c r="BP3476" i="64"/>
  <c r="BP3475" i="64" s="1"/>
  <c r="BQ3468" i="64"/>
  <c r="BR3456" i="64" l="1"/>
  <c r="BP3483" i="64"/>
  <c r="BP3490" i="64"/>
  <c r="BQ3481" i="64"/>
  <c r="BQ3464" i="64"/>
  <c r="BP3484" i="64" l="1"/>
  <c r="BQ3469" i="64"/>
  <c r="BR3489" i="64"/>
  <c r="BR3460" i="64"/>
  <c r="BP3491" i="64"/>
  <c r="BR3480" i="64" l="1"/>
  <c r="BR3461" i="64"/>
  <c r="BQ3482" i="64"/>
  <c r="BQ3470" i="64"/>
  <c r="BR3467" i="64" s="1"/>
  <c r="BQ3472" i="64"/>
  <c r="BQ3476" i="64" l="1"/>
  <c r="BQ3475" i="64" s="1"/>
  <c r="BR3468" i="64"/>
  <c r="BR3481" i="64"/>
  <c r="BR3464" i="64"/>
  <c r="BR3462" i="64"/>
  <c r="BS3459" i="64" s="1"/>
  <c r="BS3456" i="64" l="1"/>
  <c r="BR3469" i="64"/>
  <c r="BQ3483" i="64"/>
  <c r="BQ3490" i="64"/>
  <c r="BQ3491" i="64" l="1"/>
  <c r="BQ3484" i="64"/>
  <c r="BR3482" i="64"/>
  <c r="BR3472" i="64"/>
  <c r="BS3460" i="64"/>
  <c r="BS3489" i="64"/>
  <c r="BR3470" i="64"/>
  <c r="BS3467" i="64" s="1"/>
  <c r="BS3468" i="64" l="1"/>
  <c r="BR3476" i="64"/>
  <c r="BR3475" i="64" s="1"/>
  <c r="BS3480" i="64"/>
  <c r="BS3461" i="64"/>
  <c r="BS3462" i="64" s="1"/>
  <c r="BT3459" i="64" s="1"/>
  <c r="BT3456" i="64" l="1"/>
  <c r="BS3481" i="64"/>
  <c r="BS3464" i="64"/>
  <c r="BS3469" i="64" s="1"/>
  <c r="BR3483" i="64"/>
  <c r="BR3490" i="64"/>
  <c r="BR3491" i="64" l="1"/>
  <c r="BS3482" i="64"/>
  <c r="BR3484" i="64"/>
  <c r="BS3472" i="64"/>
  <c r="BT3460" i="64"/>
  <c r="BT3489" i="64"/>
  <c r="BS3470" i="64"/>
  <c r="BT3467" i="64" s="1"/>
  <c r="BT3468" i="64" l="1"/>
  <c r="BS3476" i="64"/>
  <c r="BS3475" i="64" s="1"/>
  <c r="BT3480" i="64"/>
  <c r="BT3461" i="64"/>
  <c r="BT3481" i="64" l="1"/>
  <c r="BT3464" i="64"/>
  <c r="BT3469" i="64" s="1"/>
  <c r="BT3482" i="64" s="1"/>
  <c r="BS3483" i="64"/>
  <c r="BT3462" i="64"/>
  <c r="BU3459" i="64" s="1"/>
  <c r="BS3490" i="64"/>
  <c r="BS3491" i="64" l="1"/>
  <c r="BT3472" i="64"/>
  <c r="BU3456" i="64"/>
  <c r="BS3484" i="64"/>
  <c r="BT3470" i="64"/>
  <c r="BU3467" i="64" s="1"/>
  <c r="BU3468" i="64" l="1"/>
  <c r="BU3489" i="64"/>
  <c r="BU3460" i="64"/>
  <c r="BT3476" i="64"/>
  <c r="BT3490" i="64" s="1"/>
  <c r="BT3475" i="64" l="1"/>
  <c r="BU3480" i="64"/>
  <c r="BU3461" i="64"/>
  <c r="BU3462" i="64" s="1"/>
  <c r="BV3459" i="64" s="1"/>
  <c r="BT3491" i="64"/>
  <c r="BT3483" i="64" l="1"/>
  <c r="BT3484" i="64" s="1"/>
  <c r="BV3456" i="64"/>
  <c r="BU3481" i="64"/>
  <c r="BU3464" i="64"/>
  <c r="BU3469" i="64" l="1"/>
  <c r="BV3489" i="64"/>
  <c r="BV3460" i="64"/>
  <c r="BU3482" i="64" l="1"/>
  <c r="BU3470" i="64"/>
  <c r="BV3467" i="64" s="1"/>
  <c r="BV3480" i="64"/>
  <c r="BV3461" i="64"/>
  <c r="BU3472" i="64"/>
  <c r="BV3481" i="64" l="1"/>
  <c r="BV3464" i="64"/>
  <c r="BU3476" i="64"/>
  <c r="BU3490" i="64" s="1"/>
  <c r="BU3491" i="64" s="1"/>
  <c r="BV3468" i="64"/>
  <c r="BV3462" i="64"/>
  <c r="BW3459" i="64" s="1"/>
  <c r="BU3475" i="64" l="1"/>
  <c r="BW3456" i="64"/>
  <c r="BV3469" i="64"/>
  <c r="BV3482" i="64" s="1"/>
  <c r="BU3483" i="64" l="1"/>
  <c r="BU3484" i="64" s="1"/>
  <c r="BW3489" i="64"/>
  <c r="BW3460" i="64"/>
  <c r="BV3472" i="64"/>
  <c r="BV3470" i="64"/>
  <c r="BW3467" i="64" s="1"/>
  <c r="BW3468" i="64" l="1"/>
  <c r="BV3476" i="64"/>
  <c r="BV3490" i="64" s="1"/>
  <c r="BV3491" i="64" s="1"/>
  <c r="BW3480" i="64"/>
  <c r="BW3461" i="64"/>
  <c r="BV3475" i="64" l="1"/>
  <c r="BW3481" i="64"/>
  <c r="BW3464" i="64"/>
  <c r="BW3469" i="64" s="1"/>
  <c r="BW3482" i="64" s="1"/>
  <c r="BW3462" i="64"/>
  <c r="BX3459" i="64" s="1"/>
  <c r="BV3483" i="64" l="1"/>
  <c r="BV3484" i="64" s="1"/>
  <c r="BW3472" i="64"/>
  <c r="BX3456" i="64"/>
  <c r="BW3470" i="64"/>
  <c r="BX3467" i="64" s="1"/>
  <c r="BX3468" i="64" s="1"/>
  <c r="BX3460" i="64" l="1"/>
  <c r="BX3489" i="64"/>
  <c r="BW3476" i="64"/>
  <c r="BW3490" i="64" s="1"/>
  <c r="BW3491" i="64" s="1"/>
  <c r="BW3475" i="64" l="1"/>
  <c r="BX3480" i="64"/>
  <c r="BX3461" i="64"/>
  <c r="BW3483" i="64" l="1"/>
  <c r="BW3484" i="64" s="1"/>
  <c r="BX3481" i="64"/>
  <c r="BX3464" i="64"/>
  <c r="BX3462" i="64"/>
  <c r="BY3459" i="64" s="1"/>
  <c r="BY3456" i="64" l="1"/>
  <c r="BX3469" i="64"/>
  <c r="BX3482" i="64" l="1"/>
  <c r="BX3470" i="64"/>
  <c r="BY3467" i="64" s="1"/>
  <c r="BX3472" i="64"/>
  <c r="BY3489" i="64"/>
  <c r="BY3460" i="64"/>
  <c r="BY3480" i="64" l="1"/>
  <c r="BY3461" i="64"/>
  <c r="BX3476" i="64"/>
  <c r="BX3490" i="64" s="1"/>
  <c r="BX3491" i="64" s="1"/>
  <c r="BY3468" i="64"/>
  <c r="BX3475" i="64" l="1"/>
  <c r="BY3464" i="64"/>
  <c r="BY3481" i="64"/>
  <c r="BY3462" i="64"/>
  <c r="BZ3459" i="64" s="1"/>
  <c r="BX3483" i="64" l="1"/>
  <c r="BX3484" i="64" s="1"/>
  <c r="BZ3456" i="64"/>
  <c r="BY3469" i="64"/>
  <c r="BY3482" i="64" l="1"/>
  <c r="BY3470" i="64"/>
  <c r="BZ3467" i="64" s="1"/>
  <c r="BZ3460" i="64"/>
  <c r="BZ3489" i="64"/>
  <c r="BY3472" i="64"/>
  <c r="BZ3480" i="64" l="1"/>
  <c r="BZ3461" i="64"/>
  <c r="BZ3462" i="64" s="1"/>
  <c r="BZ3468" i="64"/>
  <c r="BY3476" i="64"/>
  <c r="BY3490" i="64" s="1"/>
  <c r="BY3491" i="64" s="1"/>
  <c r="CA3459" i="64" l="1"/>
  <c r="O3462" i="64"/>
  <c r="BZ3464" i="64"/>
  <c r="BZ3469" i="64" s="1"/>
  <c r="BZ3482" i="64" s="1"/>
  <c r="BZ3481" i="64"/>
  <c r="BY3475" i="64"/>
  <c r="BY3483" i="64" l="1"/>
  <c r="BY3484" i="64" s="1"/>
  <c r="CA3456" i="64"/>
  <c r="BZ3472" i="64"/>
  <c r="BZ3470" i="64"/>
  <c r="O3470" i="64" l="1"/>
  <c r="P3467" i="64" s="1"/>
  <c r="CA3467" i="64"/>
  <c r="BZ3476" i="64"/>
  <c r="BZ3490" i="64" s="1"/>
  <c r="BZ3491" i="64" s="1"/>
  <c r="CA3489" i="64"/>
  <c r="CA3460" i="64"/>
  <c r="BZ3475" i="64" l="1"/>
  <c r="CA3480" i="64"/>
  <c r="CA3461" i="64"/>
  <c r="CA3468" i="64"/>
  <c r="BZ3483" i="64" l="1"/>
  <c r="BZ3484" i="64" s="1"/>
  <c r="CA3481" i="64"/>
  <c r="CA3464" i="64"/>
  <c r="CA3462" i="64"/>
  <c r="CB3459" i="64" s="1"/>
  <c r="CB3456" i="64" l="1"/>
  <c r="CA3469" i="64"/>
  <c r="CA3482" i="64" l="1"/>
  <c r="CA3470" i="64"/>
  <c r="CB3467" i="64" s="1"/>
  <c r="CA3472" i="64"/>
  <c r="CB3460" i="64"/>
  <c r="CB3489" i="64"/>
  <c r="CB3480" i="64" l="1"/>
  <c r="CB3461" i="64"/>
  <c r="CB3462" i="64" s="1"/>
  <c r="CC3459" i="64" s="1"/>
  <c r="CB3468" i="64"/>
  <c r="CA3476" i="64"/>
  <c r="CA3475" i="64" s="1"/>
  <c r="CC3456" i="64" l="1"/>
  <c r="CA3483" i="64"/>
  <c r="CA3490" i="64"/>
  <c r="CB3464" i="64"/>
  <c r="CB3481" i="64"/>
  <c r="CA3491" i="64" l="1"/>
  <c r="CB3469" i="64"/>
  <c r="CA3484" i="64"/>
  <c r="CC3489" i="64"/>
  <c r="CC3460" i="64"/>
  <c r="CC3480" i="64" l="1"/>
  <c r="CC3461" i="64"/>
  <c r="CB3482" i="64"/>
  <c r="CB3470" i="64"/>
  <c r="CC3467" i="64" s="1"/>
  <c r="CB3472" i="64"/>
  <c r="CB3476" i="64" l="1"/>
  <c r="CB3475" i="64" s="1"/>
  <c r="CC3468" i="64"/>
  <c r="CC3464" i="64"/>
  <c r="CC3481" i="64"/>
  <c r="CC3462" i="64"/>
  <c r="CD3459" i="64" s="1"/>
  <c r="CD3456" i="64" l="1"/>
  <c r="CB3483" i="64"/>
  <c r="CC3469" i="64"/>
  <c r="CC3472" i="64" s="1"/>
  <c r="CB3490" i="64"/>
  <c r="CC3476" i="64" l="1"/>
  <c r="CC3475" i="64" s="1"/>
  <c r="CB3491" i="64"/>
  <c r="CC3482" i="64"/>
  <c r="CB3484" i="64"/>
  <c r="CD3489" i="64"/>
  <c r="CD3460" i="64"/>
  <c r="CC3470" i="64"/>
  <c r="CD3467" i="64" s="1"/>
  <c r="CD3468" i="64" l="1"/>
  <c r="CD3480" i="64"/>
  <c r="CD3461" i="64"/>
  <c r="CC3483" i="64"/>
  <c r="CC3490" i="64"/>
  <c r="CC3491" i="64" l="1"/>
  <c r="CC3484" i="64"/>
  <c r="CD3481" i="64"/>
  <c r="CD3464" i="64"/>
  <c r="CD3462" i="64"/>
  <c r="CE3459" i="64" s="1"/>
  <c r="CE3456" i="64" l="1"/>
  <c r="CD3469" i="64"/>
  <c r="CD3482" i="64" l="1"/>
  <c r="CD3470" i="64"/>
  <c r="CE3467" i="64" s="1"/>
  <c r="CD3472" i="64"/>
  <c r="CE3489" i="64"/>
  <c r="CE3460" i="64"/>
  <c r="CE3468" i="64" l="1"/>
  <c r="CE3480" i="64"/>
  <c r="CE3461" i="64"/>
  <c r="CD3476" i="64"/>
  <c r="CD3490" i="64" l="1"/>
  <c r="CD3475" i="64"/>
  <c r="CE3464" i="64"/>
  <c r="CE3481" i="64"/>
  <c r="CE3462" i="64"/>
  <c r="CF3459" i="64" s="1"/>
  <c r="CD3491" i="64" l="1"/>
  <c r="CF3456" i="64"/>
  <c r="CD3483" i="64"/>
  <c r="CE3469" i="64"/>
  <c r="CE3472" i="64" s="1"/>
  <c r="K3488" i="64" l="1"/>
  <c r="L3488" i="64"/>
  <c r="M3488" i="64"/>
  <c r="N3488" i="64"/>
  <c r="O3488" i="64"/>
  <c r="P3488" i="64"/>
  <c r="CE3476" i="64"/>
  <c r="CE3475" i="64" s="1"/>
  <c r="CE3482" i="64"/>
  <c r="CE3470" i="64"/>
  <c r="CF3467" i="64" s="1"/>
  <c r="CD3484" i="64"/>
  <c r="CF3460" i="64"/>
  <c r="CF3489" i="64"/>
  <c r="CF3480" i="64" l="1"/>
  <c r="CF3461" i="64"/>
  <c r="CF3462" i="64" s="1"/>
  <c r="CG3459" i="64" s="1"/>
  <c r="CF3468" i="64"/>
  <c r="CE3483" i="64"/>
  <c r="CE3484" i="64" s="1"/>
  <c r="CE3490" i="64"/>
  <c r="CG3456" i="64" l="1"/>
  <c r="CE3491" i="64"/>
  <c r="CF3481" i="64"/>
  <c r="CF3464" i="64"/>
  <c r="CF3469" i="64" l="1"/>
  <c r="CF3472" i="64" s="1"/>
  <c r="CG3489" i="64"/>
  <c r="CG3460" i="64"/>
  <c r="CF3476" i="64" l="1"/>
  <c r="CF3490" i="64" s="1"/>
  <c r="CG3480" i="64"/>
  <c r="CG3461" i="64"/>
  <c r="CF3482" i="64"/>
  <c r="CF3470" i="64"/>
  <c r="CG3467" i="64" s="1"/>
  <c r="CF3475" i="64" l="1"/>
  <c r="CG3481" i="64"/>
  <c r="CG3464" i="64"/>
  <c r="CG3468" i="64"/>
  <c r="CG3462" i="64"/>
  <c r="CH3459" i="64" s="1"/>
  <c r="CF3491" i="64"/>
  <c r="CF3483" i="64" l="1"/>
  <c r="CF3484" i="64" s="1"/>
  <c r="CG3469" i="64"/>
  <c r="CG3482" i="64" s="1"/>
  <c r="CH3456" i="64"/>
  <c r="CG3470" i="64" l="1"/>
  <c r="CH3467" i="64" s="1"/>
  <c r="CH3468" i="64" s="1"/>
  <c r="CG3472" i="64"/>
  <c r="CG3476" i="64" s="1"/>
  <c r="CG3490" i="64" s="1"/>
  <c r="CG3491" i="64" s="1"/>
  <c r="CH3460" i="64"/>
  <c r="CH3489" i="64"/>
  <c r="CG3475" i="64" l="1"/>
  <c r="CH3480" i="64"/>
  <c r="CH3461" i="64"/>
  <c r="CH3462" i="64" s="1"/>
  <c r="CI3459" i="64" s="1"/>
  <c r="CG3483" i="64" l="1"/>
  <c r="CG3484" i="64" s="1"/>
  <c r="CI3456" i="64"/>
  <c r="CH3481" i="64"/>
  <c r="CH3464" i="64"/>
  <c r="CH3469" i="64" l="1"/>
  <c r="CI3489" i="64"/>
  <c r="CI3460" i="64"/>
  <c r="CH3482" i="64" l="1"/>
  <c r="CH3470" i="64"/>
  <c r="CI3467" i="64" s="1"/>
  <c r="CH3472" i="64"/>
  <c r="CI3480" i="64"/>
  <c r="CI3461" i="64"/>
  <c r="CI3481" i="64" l="1"/>
  <c r="CI3464" i="64"/>
  <c r="CH3476" i="64"/>
  <c r="CH3490" i="64" s="1"/>
  <c r="CH3491" i="64" s="1"/>
  <c r="CI3468" i="64"/>
  <c r="CI3462" i="64"/>
  <c r="CJ3459" i="64" s="1"/>
  <c r="CH3475" i="64" l="1"/>
  <c r="CI3469" i="64"/>
  <c r="CI3482" i="64" s="1"/>
  <c r="CJ3456" i="64"/>
  <c r="CH3483" i="64" l="1"/>
  <c r="CH3484" i="64" s="1"/>
  <c r="CI3472" i="64"/>
  <c r="CI3476" i="64" s="1"/>
  <c r="CI3490" i="64" s="1"/>
  <c r="CI3491" i="64" s="1"/>
  <c r="CJ3489" i="64"/>
  <c r="CJ3460" i="64"/>
  <c r="CI3470" i="64"/>
  <c r="CJ3467" i="64" s="1"/>
  <c r="CJ3468" i="64" l="1"/>
  <c r="CI3475" i="64"/>
  <c r="CJ3480" i="64"/>
  <c r="CJ3461" i="64"/>
  <c r="CI3483" i="64" l="1"/>
  <c r="CI3484" i="64" s="1"/>
  <c r="CJ3481" i="64"/>
  <c r="CJ3464" i="64"/>
  <c r="CJ3469" i="64" s="1"/>
  <c r="CJ3482" i="64" s="1"/>
  <c r="CJ3462" i="64"/>
  <c r="CK3459" i="64" s="1"/>
  <c r="CK3456" i="64" l="1"/>
  <c r="CJ3472" i="64"/>
  <c r="CJ3470" i="64"/>
  <c r="CK3467" i="64" s="1"/>
  <c r="CJ3476" i="64" l="1"/>
  <c r="CJ3490" i="64" s="1"/>
  <c r="CJ3491" i="64" s="1"/>
  <c r="CK3468" i="64"/>
  <c r="CK3489" i="64"/>
  <c r="CK3460" i="64"/>
  <c r="CJ3475" i="64" l="1"/>
  <c r="CK3480" i="64"/>
  <c r="CK3461" i="64"/>
  <c r="CJ3483" i="64" l="1"/>
  <c r="CJ3484" i="64" s="1"/>
  <c r="CK3464" i="64"/>
  <c r="CK3481" i="64"/>
  <c r="CK3462" i="64"/>
  <c r="CL3459" i="64" s="1"/>
  <c r="CL3456" i="64" l="1"/>
  <c r="CK3469" i="64"/>
  <c r="CK3482" i="64" l="1"/>
  <c r="CK3470" i="64"/>
  <c r="CL3467" i="64" s="1"/>
  <c r="CK3472" i="64"/>
  <c r="CL3489" i="64"/>
  <c r="CL3460" i="64"/>
  <c r="CK3476" i="64" l="1"/>
  <c r="CK3490" i="64" s="1"/>
  <c r="CK3491" i="64" s="1"/>
  <c r="CL3480" i="64"/>
  <c r="K3460" i="64"/>
  <c r="L3460" i="64"/>
  <c r="M3460" i="64"/>
  <c r="N3460" i="64"/>
  <c r="O3460" i="64"/>
  <c r="P3460" i="64"/>
  <c r="CL3461" i="64"/>
  <c r="K3489" i="64"/>
  <c r="L3489" i="64"/>
  <c r="M3489" i="64"/>
  <c r="N3489" i="64"/>
  <c r="O3489" i="64"/>
  <c r="P3489" i="64"/>
  <c r="CL3468" i="64"/>
  <c r="CK3475" i="64" l="1"/>
  <c r="K3461" i="64"/>
  <c r="L3461" i="64"/>
  <c r="CL3481" i="64"/>
  <c r="CL3464" i="64"/>
  <c r="CL3469" i="64" s="1"/>
  <c r="CL3470" i="64" s="1"/>
  <c r="P3470" i="64" s="1"/>
  <c r="M3461" i="64"/>
  <c r="N3461" i="64"/>
  <c r="O3461" i="64"/>
  <c r="P3461" i="64"/>
  <c r="CL3462" i="64"/>
  <c r="P3462" i="64" s="1"/>
  <c r="K3468" i="64"/>
  <c r="L3468" i="64"/>
  <c r="M3468" i="64"/>
  <c r="N3468" i="64"/>
  <c r="O3468" i="64"/>
  <c r="P3468" i="64"/>
  <c r="K3480" i="64"/>
  <c r="L3480" i="64"/>
  <c r="M3480" i="64"/>
  <c r="N3480" i="64"/>
  <c r="O3480" i="64"/>
  <c r="P3480" i="64"/>
  <c r="CK3483" i="64" l="1"/>
  <c r="CK3484" i="64" s="1"/>
  <c r="H3486" i="64" s="1"/>
  <c r="CL3472" i="64"/>
  <c r="K3481" i="64"/>
  <c r="L3481" i="64"/>
  <c r="M3481" i="64"/>
  <c r="N3481" i="64"/>
  <c r="O3481" i="64"/>
  <c r="P3481" i="64"/>
  <c r="K3469" i="64"/>
  <c r="L3469" i="64"/>
  <c r="CL3482" i="64"/>
  <c r="M3469" i="64"/>
  <c r="N3469" i="64"/>
  <c r="O3469" i="64"/>
  <c r="P3469" i="64"/>
  <c r="K3482" i="64" l="1"/>
  <c r="L3482" i="64"/>
  <c r="M3482" i="64"/>
  <c r="N3482" i="64"/>
  <c r="O3482" i="64"/>
  <c r="P3482" i="64"/>
  <c r="CL3476" i="64"/>
  <c r="CL3475" i="64" s="1"/>
  <c r="CL3490" i="64" l="1"/>
  <c r="K3476" i="64"/>
  <c r="L3476" i="64"/>
  <c r="M3476" i="64"/>
  <c r="N3476" i="64"/>
  <c r="O3476" i="64"/>
  <c r="P3476" i="64"/>
  <c r="CL3483" i="64"/>
  <c r="K3475" i="64"/>
  <c r="L3475" i="64"/>
  <c r="M3475" i="64"/>
  <c r="N3475" i="64"/>
  <c r="O3475" i="64"/>
  <c r="P3475" i="64"/>
  <c r="K3483" i="64" l="1"/>
  <c r="L3483" i="64"/>
  <c r="M3483" i="64"/>
  <c r="N3483" i="64"/>
  <c r="O3483" i="64"/>
  <c r="P3483" i="64"/>
  <c r="CL3484" i="64"/>
  <c r="K3490" i="64"/>
  <c r="L3490" i="64"/>
  <c r="M3490" i="64"/>
  <c r="N3490" i="64"/>
  <c r="O3490" i="64"/>
  <c r="P3490" i="64"/>
  <c r="CL3491" i="64"/>
  <c r="K3484" i="64" l="1"/>
  <c r="L3484" i="64"/>
  <c r="M3484" i="64"/>
  <c r="N3484" i="64"/>
  <c r="O3484" i="64"/>
  <c r="P3484" i="64"/>
  <c r="K3491" i="64"/>
  <c r="L3491" i="64"/>
  <c r="M3491" i="64"/>
  <c r="N3491" i="64"/>
  <c r="O3491" i="64"/>
  <c r="P3491" i="64"/>
  <c r="B3027" i="64" l="1"/>
  <c r="B3018" i="64" s="1"/>
  <c r="B3030" i="64"/>
  <c r="S2279" i="64" l="1" a="1"/>
  <c r="S2279" i="64" s="1"/>
  <c r="T2279" i="64" a="1"/>
  <c r="T2279" i="64" s="1"/>
  <c r="U2279" i="64" a="1"/>
  <c r="U2279" i="64" s="1"/>
  <c r="V2279" i="64" a="1"/>
  <c r="V2279" i="64" s="1"/>
  <c r="W2279" i="64" a="1"/>
  <c r="W2279" i="64" s="1"/>
  <c r="X2279" i="64" a="1"/>
  <c r="X2279" i="64" s="1"/>
  <c r="Y2279" i="64" a="1"/>
  <c r="Y2279" i="64" s="1"/>
  <c r="Z2279" i="64" a="1"/>
  <c r="Z2279" i="64" s="1"/>
  <c r="AA2279" i="64" a="1"/>
  <c r="AA2279" i="64" s="1"/>
  <c r="AB2279" i="64" a="1"/>
  <c r="AB2279" i="64" s="1"/>
  <c r="AC2279" i="64" a="1"/>
  <c r="AC2279" i="64" s="1"/>
  <c r="AD2279" i="64" a="1"/>
  <c r="AD2279" i="64" s="1"/>
  <c r="AE2279" i="64" a="1"/>
  <c r="AE2279" i="64" s="1"/>
  <c r="AF2279" i="64" a="1"/>
  <c r="AF2279" i="64" s="1"/>
  <c r="AG2279" i="64" a="1"/>
  <c r="AG2279" i="64" s="1"/>
  <c r="AH2279" i="64" a="1"/>
  <c r="AH2279" i="64" s="1"/>
  <c r="AI2279" i="64" a="1"/>
  <c r="AI2279" i="64" s="1"/>
  <c r="AJ2279" i="64" a="1"/>
  <c r="AJ2279" i="64" s="1"/>
  <c r="AK2279" i="64" a="1"/>
  <c r="AK2279" i="64" s="1"/>
  <c r="AL2279" i="64" a="1"/>
  <c r="AL2279" i="64" s="1"/>
  <c r="AM2279" i="64" a="1"/>
  <c r="AM2279" i="64" s="1"/>
  <c r="AN2279" i="64" a="1"/>
  <c r="AN2279" i="64" s="1"/>
  <c r="AO2279" i="64" a="1"/>
  <c r="AO2279" i="64" s="1"/>
  <c r="AP2279" i="64" a="1"/>
  <c r="AP2279" i="64" s="1"/>
  <c r="AQ2279" i="64" a="1"/>
  <c r="AQ2279" i="64" s="1"/>
  <c r="AR2279" i="64" a="1"/>
  <c r="AR2279" i="64" s="1"/>
  <c r="AS2279" i="64" a="1"/>
  <c r="AS2279" i="64" s="1"/>
  <c r="AT2279" i="64" a="1"/>
  <c r="AT2279" i="64" s="1"/>
  <c r="AU2279" i="64" a="1"/>
  <c r="AU2279" i="64" s="1"/>
  <c r="AV2279" i="64" a="1"/>
  <c r="AV2279" i="64" s="1"/>
  <c r="AW2279" i="64" a="1"/>
  <c r="AW2279" i="64" s="1"/>
  <c r="AX2279" i="64" a="1"/>
  <c r="AX2279" i="64" s="1"/>
  <c r="AY2279" i="64" a="1"/>
  <c r="AY2279" i="64" s="1"/>
  <c r="AZ2279" i="64" a="1"/>
  <c r="AZ2279" i="64" s="1"/>
  <c r="BA2279" i="64" a="1"/>
  <c r="BA2279" i="64" s="1"/>
  <c r="BB2279" i="64" a="1"/>
  <c r="BB2279" i="64" s="1"/>
  <c r="BC2279" i="64" a="1"/>
  <c r="BC2279" i="64" s="1"/>
  <c r="BD2279" i="64" a="1"/>
  <c r="BD2279" i="64" s="1"/>
  <c r="BE2279" i="64" a="1"/>
  <c r="BE2279" i="64" s="1"/>
  <c r="BF2279" i="64" a="1"/>
  <c r="BF2279" i="64" s="1"/>
  <c r="BG2279" i="64" a="1"/>
  <c r="BG2279" i="64" s="1"/>
  <c r="BH2279" i="64" a="1"/>
  <c r="BH2279" i="64" s="1"/>
  <c r="BI2279" i="64" a="1"/>
  <c r="BI2279" i="64" s="1"/>
  <c r="BJ2279" i="64" a="1"/>
  <c r="BJ2279" i="64" s="1"/>
  <c r="BK2279" i="64" a="1"/>
  <c r="BK2279" i="64" s="1"/>
  <c r="BL2279" i="64" a="1"/>
  <c r="BL2279" i="64" s="1"/>
  <c r="BM2279" i="64" a="1"/>
  <c r="BM2279" i="64" s="1"/>
  <c r="BN2279" i="64" a="1"/>
  <c r="BN2279" i="64" s="1"/>
  <c r="BO2279" i="64" a="1"/>
  <c r="BO2279" i="64" s="1"/>
  <c r="BP2279" i="64" a="1"/>
  <c r="BP2279" i="64" s="1"/>
  <c r="BQ2279" i="64" a="1"/>
  <c r="BQ2279" i="64" s="1"/>
  <c r="BR2279" i="64" a="1"/>
  <c r="BR2279" i="64" s="1"/>
  <c r="BS2279" i="64" a="1"/>
  <c r="BS2279" i="64" s="1"/>
  <c r="BT2279" i="64" a="1"/>
  <c r="BT2279" i="64" s="1"/>
  <c r="BU2279" i="64" a="1"/>
  <c r="BU2279" i="64" s="1"/>
  <c r="BV2279" i="64" a="1"/>
  <c r="BV2279" i="64" s="1"/>
  <c r="BW2279" i="64" a="1"/>
  <c r="BW2279" i="64" s="1"/>
  <c r="BX2279" i="64" a="1"/>
  <c r="BX2279" i="64" s="1"/>
  <c r="BY2279" i="64" a="1"/>
  <c r="BY2279" i="64" s="1"/>
  <c r="BZ2279" i="64" a="1"/>
  <c r="BZ2279" i="64" s="1"/>
  <c r="CA2279" i="64" a="1"/>
  <c r="CA2279" i="64" s="1"/>
  <c r="CB2279" i="64" a="1"/>
  <c r="CB2279" i="64" s="1"/>
  <c r="CC2279" i="64" a="1"/>
  <c r="CC2279" i="64" s="1"/>
  <c r="CD2279" i="64" a="1"/>
  <c r="CD2279" i="64" s="1"/>
  <c r="CE2279" i="64" a="1"/>
  <c r="CE2279" i="64" s="1"/>
  <c r="S2568" i="64" a="1"/>
  <c r="S2568" i="64" s="1"/>
  <c r="T2568" i="64" a="1"/>
  <c r="T2568" i="64" s="1"/>
  <c r="U2568" i="64" a="1"/>
  <c r="U2568" i="64" s="1"/>
  <c r="V2568" i="64" a="1"/>
  <c r="V2568" i="64" s="1"/>
  <c r="W2568" i="64" a="1"/>
  <c r="W2568" i="64" s="1"/>
  <c r="X2568" i="64" a="1"/>
  <c r="X2568" i="64" s="1"/>
  <c r="Y2568" i="64" a="1"/>
  <c r="Y2568" i="64" s="1"/>
  <c r="Z2568" i="64" a="1"/>
  <c r="Z2568" i="64" s="1"/>
  <c r="AA2568" i="64" a="1"/>
  <c r="AA2568" i="64" s="1"/>
  <c r="AB2568" i="64" a="1"/>
  <c r="AB2568" i="64" s="1"/>
  <c r="AC2568" i="64" a="1"/>
  <c r="AC2568" i="64" s="1"/>
  <c r="AD2568" i="64" a="1"/>
  <c r="AD2568" i="64" s="1"/>
  <c r="AE2568" i="64" a="1"/>
  <c r="AE2568" i="64" s="1"/>
  <c r="AF2568" i="64" a="1"/>
  <c r="AF2568" i="64" s="1"/>
  <c r="AG2568" i="64" a="1"/>
  <c r="AG2568" i="64" s="1"/>
  <c r="AH2568" i="64" a="1"/>
  <c r="AH2568" i="64" s="1"/>
  <c r="AI2568" i="64" a="1"/>
  <c r="AI2568" i="64" s="1"/>
  <c r="AJ2568" i="64" a="1"/>
  <c r="AJ2568" i="64" s="1"/>
  <c r="AK2568" i="64" a="1"/>
  <c r="AK2568" i="64" s="1"/>
  <c r="AL2568" i="64" a="1"/>
  <c r="AL2568" i="64" s="1"/>
  <c r="AM2568" i="64" a="1"/>
  <c r="AM2568" i="64" s="1"/>
  <c r="AN2568" i="64" a="1"/>
  <c r="AN2568" i="64" s="1"/>
  <c r="AO2568" i="64" a="1"/>
  <c r="AO2568" i="64" s="1"/>
  <c r="AP2568" i="64" a="1"/>
  <c r="AP2568" i="64" s="1"/>
  <c r="AQ2568" i="64" a="1"/>
  <c r="AQ2568" i="64" s="1"/>
  <c r="AR2568" i="64" a="1"/>
  <c r="AR2568" i="64" s="1"/>
  <c r="AS2568" i="64" a="1"/>
  <c r="AS2568" i="64" s="1"/>
  <c r="AT2568" i="64" a="1"/>
  <c r="AT2568" i="64" s="1"/>
  <c r="AU2568" i="64" a="1"/>
  <c r="AU2568" i="64" s="1"/>
  <c r="AV2568" i="64" a="1"/>
  <c r="AV2568" i="64" s="1"/>
  <c r="AW2568" i="64" a="1"/>
  <c r="AW2568" i="64" s="1"/>
  <c r="AX2568" i="64" a="1"/>
  <c r="AX2568" i="64" s="1"/>
  <c r="AY2568" i="64" a="1"/>
  <c r="AY2568" i="64" s="1"/>
  <c r="AZ2568" i="64" a="1"/>
  <c r="AZ2568" i="64" s="1"/>
  <c r="BA2568" i="64" a="1"/>
  <c r="BA2568" i="64" s="1"/>
  <c r="BB2568" i="64" a="1"/>
  <c r="BB2568" i="64" s="1"/>
  <c r="BC2568" i="64" a="1"/>
  <c r="BC2568" i="64" s="1"/>
  <c r="BD2568" i="64" a="1"/>
  <c r="BD2568" i="64" s="1"/>
  <c r="BE2568" i="64" a="1"/>
  <c r="BE2568" i="64" s="1"/>
  <c r="BF2568" i="64" a="1"/>
  <c r="BF2568" i="64" s="1"/>
  <c r="BG2568" i="64" a="1"/>
  <c r="BG2568" i="64" s="1"/>
  <c r="BH2568" i="64" a="1"/>
  <c r="BH2568" i="64" s="1"/>
  <c r="BI2568" i="64" a="1"/>
  <c r="BI2568" i="64" s="1"/>
  <c r="BJ2568" i="64" a="1"/>
  <c r="BJ2568" i="64" s="1"/>
  <c r="BK2568" i="64" a="1"/>
  <c r="BK2568" i="64" s="1"/>
  <c r="BL2568" i="64" a="1"/>
  <c r="BL2568" i="64" s="1"/>
  <c r="BM2568" i="64" a="1"/>
  <c r="BM2568" i="64" s="1"/>
  <c r="BN2568" i="64" a="1"/>
  <c r="BN2568" i="64" s="1"/>
  <c r="BO2568" i="64" a="1"/>
  <c r="BO2568" i="64" s="1"/>
  <c r="BP2568" i="64" a="1"/>
  <c r="BP2568" i="64" s="1"/>
  <c r="BQ2568" i="64" a="1"/>
  <c r="BQ2568" i="64" s="1"/>
  <c r="BR2568" i="64" a="1"/>
  <c r="BR2568" i="64" s="1"/>
  <c r="BS2568" i="64" a="1"/>
  <c r="BS2568" i="64" s="1"/>
  <c r="BT2568" i="64" a="1"/>
  <c r="BT2568" i="64" s="1"/>
  <c r="BU2568" i="64" a="1"/>
  <c r="BU2568" i="64" s="1"/>
  <c r="BV2568" i="64" a="1"/>
  <c r="BV2568" i="64" s="1"/>
  <c r="BW2568" i="64" a="1"/>
  <c r="BW2568" i="64" s="1"/>
  <c r="BX2568" i="64" a="1"/>
  <c r="BX2568" i="64" s="1"/>
  <c r="BY2568" i="64" a="1"/>
  <c r="BY2568" i="64" s="1"/>
  <c r="BZ2568" i="64" a="1"/>
  <c r="BZ2568" i="64" s="1"/>
  <c r="CA2568" i="64" a="1"/>
  <c r="CA2568" i="64" s="1"/>
  <c r="CB2568" i="64" a="1"/>
  <c r="CB2568" i="64" s="1"/>
  <c r="CC2568" i="64" a="1"/>
  <c r="CC2568" i="64" s="1"/>
  <c r="CD2568" i="64" a="1"/>
  <c r="CD2568" i="64" s="1"/>
  <c r="CE2568" i="64" a="1"/>
  <c r="CE2568" i="64" s="1"/>
  <c r="S2692" i="64" a="1"/>
  <c r="S2692" i="64" s="1"/>
  <c r="T2692" i="64" a="1"/>
  <c r="T2692" i="64" s="1"/>
  <c r="U2692" i="64" a="1"/>
  <c r="U2692" i="64" s="1"/>
  <c r="V2692" i="64" a="1"/>
  <c r="V2692" i="64" s="1"/>
  <c r="W2692" i="64" a="1"/>
  <c r="W2692" i="64" s="1"/>
  <c r="X2692" i="64" a="1"/>
  <c r="X2692" i="64" s="1"/>
  <c r="Y2692" i="64" a="1"/>
  <c r="Y2692" i="64" s="1"/>
  <c r="Z2692" i="64" a="1"/>
  <c r="Z2692" i="64" s="1"/>
  <c r="AA2692" i="64" a="1"/>
  <c r="AA2692" i="64" s="1"/>
  <c r="AB2692" i="64" a="1"/>
  <c r="AB2692" i="64" s="1"/>
  <c r="AC2692" i="64" a="1"/>
  <c r="AC2692" i="64" s="1"/>
  <c r="AD2692" i="64" a="1"/>
  <c r="AD2692" i="64" s="1"/>
  <c r="AE2692" i="64" a="1"/>
  <c r="AE2692" i="64" s="1"/>
  <c r="AF2692" i="64" a="1"/>
  <c r="AF2692" i="64" s="1"/>
  <c r="AG2692" i="64" a="1"/>
  <c r="AG2692" i="64" s="1"/>
  <c r="AH2692" i="64" a="1"/>
  <c r="AH2692" i="64" s="1"/>
  <c r="AI2692" i="64" a="1"/>
  <c r="AI2692" i="64" s="1"/>
  <c r="AJ2692" i="64" a="1"/>
  <c r="AJ2692" i="64" s="1"/>
  <c r="AK2692" i="64" a="1"/>
  <c r="AK2692" i="64" s="1"/>
  <c r="AL2692" i="64" a="1"/>
  <c r="AL2692" i="64" s="1"/>
  <c r="AM2692" i="64" a="1"/>
  <c r="AM2692" i="64" s="1"/>
  <c r="AN2692" i="64" a="1"/>
  <c r="AN2692" i="64" s="1"/>
  <c r="AO2692" i="64" a="1"/>
  <c r="AO2692" i="64" s="1"/>
  <c r="AP2692" i="64" a="1"/>
  <c r="AP2692" i="64" s="1"/>
  <c r="AQ2692" i="64" a="1"/>
  <c r="AQ2692" i="64" s="1"/>
  <c r="AR2692" i="64" a="1"/>
  <c r="AR2692" i="64" s="1"/>
  <c r="AS2692" i="64" a="1"/>
  <c r="AS2692" i="64" s="1"/>
  <c r="AT2692" i="64" a="1"/>
  <c r="AT2692" i="64" s="1"/>
  <c r="AU2692" i="64" a="1"/>
  <c r="AU2692" i="64" s="1"/>
  <c r="AV2692" i="64" a="1"/>
  <c r="AV2692" i="64" s="1"/>
  <c r="AW2692" i="64" a="1"/>
  <c r="AW2692" i="64" s="1"/>
  <c r="AX2692" i="64" a="1"/>
  <c r="AX2692" i="64" s="1"/>
  <c r="AY2692" i="64" a="1"/>
  <c r="AY2692" i="64" s="1"/>
  <c r="AZ2692" i="64" a="1"/>
  <c r="AZ2692" i="64" s="1"/>
  <c r="BA2692" i="64" a="1"/>
  <c r="BA2692" i="64" s="1"/>
  <c r="BB2692" i="64" a="1"/>
  <c r="BB2692" i="64" s="1"/>
  <c r="BC2692" i="64" a="1"/>
  <c r="BC2692" i="64" s="1"/>
  <c r="BD2692" i="64" a="1"/>
  <c r="BD2692" i="64" s="1"/>
  <c r="BE2692" i="64" a="1"/>
  <c r="BE2692" i="64" s="1"/>
  <c r="BF2692" i="64" a="1"/>
  <c r="BF2692" i="64" s="1"/>
  <c r="BG2692" i="64" a="1"/>
  <c r="BG2692" i="64" s="1"/>
  <c r="BH2692" i="64" a="1"/>
  <c r="BH2692" i="64" s="1"/>
  <c r="BI2692" i="64" a="1"/>
  <c r="BI2692" i="64" s="1"/>
  <c r="BJ2692" i="64" a="1"/>
  <c r="BJ2692" i="64" s="1"/>
  <c r="BK2692" i="64" a="1"/>
  <c r="BK2692" i="64" s="1"/>
  <c r="BL2692" i="64" a="1"/>
  <c r="BL2692" i="64" s="1"/>
  <c r="BM2692" i="64" a="1"/>
  <c r="BM2692" i="64" s="1"/>
  <c r="BN2692" i="64" a="1"/>
  <c r="BN2692" i="64" s="1"/>
  <c r="BO2692" i="64" a="1"/>
  <c r="BO2692" i="64" s="1"/>
  <c r="BP2692" i="64" a="1"/>
  <c r="BP2692" i="64" s="1"/>
  <c r="BQ2692" i="64" a="1"/>
  <c r="BQ2692" i="64" s="1"/>
  <c r="BR2692" i="64" a="1"/>
  <c r="BR2692" i="64" s="1"/>
  <c r="BS2692" i="64" a="1"/>
  <c r="BS2692" i="64" s="1"/>
  <c r="BT2692" i="64" a="1"/>
  <c r="BT2692" i="64" s="1"/>
  <c r="BU2692" i="64" a="1"/>
  <c r="BU2692" i="64" s="1"/>
  <c r="BV2692" i="64" a="1"/>
  <c r="BV2692" i="64" s="1"/>
  <c r="BW2692" i="64" a="1"/>
  <c r="BW2692" i="64" s="1"/>
  <c r="BX2692" i="64" a="1"/>
  <c r="BX2692" i="64" s="1"/>
  <c r="BY2692" i="64" a="1"/>
  <c r="BY2692" i="64" s="1"/>
  <c r="BZ2692" i="64" a="1"/>
  <c r="BZ2692" i="64" s="1"/>
  <c r="CA2692" i="64" a="1"/>
  <c r="CA2692" i="64" s="1"/>
  <c r="CB2692" i="64" a="1"/>
  <c r="CB2692" i="64" s="1"/>
  <c r="CC2692" i="64" a="1"/>
  <c r="CC2692" i="64" s="1"/>
  <c r="CD2692" i="64" a="1"/>
  <c r="CD2692" i="64" s="1"/>
  <c r="CE2692" i="64" a="1"/>
  <c r="CE2692" i="64" s="1"/>
  <c r="M2279" i="64" l="1"/>
  <c r="O2279" i="64"/>
  <c r="P2279" i="64"/>
  <c r="K2279" i="64"/>
  <c r="L2279" i="64"/>
  <c r="N2279" i="64"/>
  <c r="S1095" i="64" l="1" a="1"/>
  <c r="S1095" i="64"/>
  <c r="T1095" i="64" a="1"/>
  <c r="T1095" i="64"/>
  <c r="U1095" i="64" a="1"/>
  <c r="U1095" i="64"/>
  <c r="V1095" i="64" a="1"/>
  <c r="V1095" i="64"/>
  <c r="W1095" i="64" a="1"/>
  <c r="W1095" i="64"/>
  <c r="X1095" i="64" a="1"/>
  <c r="X1095" i="64"/>
  <c r="Y1095" i="64" a="1"/>
  <c r="Y1095" i="64"/>
  <c r="Z1095" i="64" a="1"/>
  <c r="Z1095" i="64"/>
  <c r="AA1095" i="64" a="1"/>
  <c r="AA1095" i="64"/>
  <c r="AB1095" i="64" a="1"/>
  <c r="AB1095" i="64"/>
  <c r="AC1095" i="64" a="1"/>
  <c r="AC1095" i="64"/>
  <c r="AD1095" i="64" a="1"/>
  <c r="AD1095" i="64"/>
  <c r="AE1095" i="64" a="1"/>
  <c r="AE1095" i="64"/>
  <c r="AF1095" i="64" a="1"/>
  <c r="AF1095" i="64"/>
  <c r="AG1095" i="64" a="1"/>
  <c r="AG1095" i="64"/>
  <c r="AH1095" i="64" a="1"/>
  <c r="AH1095" i="64"/>
  <c r="AI1095" i="64" a="1"/>
  <c r="AI1095" i="64"/>
  <c r="AJ1095" i="64" a="1"/>
  <c r="AJ1095" i="64"/>
  <c r="AK1095" i="64" a="1"/>
  <c r="AK1095" i="64"/>
  <c r="AL1095" i="64" a="1"/>
  <c r="AL1095" i="64"/>
  <c r="AM1095" i="64" a="1"/>
  <c r="AM1095" i="64"/>
  <c r="AN1095" i="64" a="1"/>
  <c r="AN1095" i="64"/>
  <c r="AO1095" i="64" a="1"/>
  <c r="AO1095" i="64"/>
  <c r="AP1095" i="64" a="1"/>
  <c r="AP1095" i="64"/>
  <c r="AQ1095" i="64" a="1"/>
  <c r="AQ1095" i="64"/>
  <c r="AR1095" i="64" a="1"/>
  <c r="AR1095" i="64"/>
  <c r="AS1095" i="64" a="1"/>
  <c r="AS1095" i="64"/>
  <c r="AT1095" i="64" a="1"/>
  <c r="AT1095" i="64"/>
  <c r="AU1095" i="64" a="1"/>
  <c r="AU1095" i="64"/>
  <c r="AV1095" i="64" a="1"/>
  <c r="AV1095" i="64"/>
  <c r="AW1095" i="64" a="1"/>
  <c r="AW1095" i="64"/>
  <c r="AX1095" i="64" a="1"/>
  <c r="AX1095" i="64"/>
  <c r="AY1095" i="64" a="1"/>
  <c r="AY1095" i="64"/>
  <c r="AZ1095" i="64" a="1"/>
  <c r="AZ1095" i="64"/>
  <c r="BA1095" i="64" a="1"/>
  <c r="BA1095" i="64"/>
  <c r="BB1095" i="64" a="1"/>
  <c r="BB1095" i="64"/>
  <c r="BC1095" i="64" a="1"/>
  <c r="BC1095" i="64"/>
  <c r="BD1095" i="64" a="1"/>
  <c r="BD1095" i="64"/>
  <c r="BE1095" i="64" a="1"/>
  <c r="BE1095" i="64"/>
  <c r="BF1095" i="64" a="1"/>
  <c r="BF1095" i="64"/>
  <c r="BG1095" i="64" a="1"/>
  <c r="BG1095" i="64"/>
  <c r="BH1095" i="64" a="1"/>
  <c r="BH1095" i="64"/>
  <c r="BI1095" i="64" a="1"/>
  <c r="BI1095" i="64"/>
  <c r="BJ1095" i="64" a="1"/>
  <c r="BJ1095" i="64"/>
  <c r="BK1095" i="64" a="1"/>
  <c r="BK1095" i="64"/>
  <c r="BL1095" i="64" a="1"/>
  <c r="BL1095" i="64"/>
  <c r="BM1095" i="64" a="1"/>
  <c r="BM1095" i="64"/>
  <c r="BN1095" i="64" a="1"/>
  <c r="BN1095" i="64"/>
  <c r="BO1095" i="64" a="1"/>
  <c r="BO1095" i="64"/>
  <c r="BP1095" i="64" a="1"/>
  <c r="BP1095" i="64"/>
  <c r="BQ1095" i="64" a="1"/>
  <c r="BQ1095" i="64"/>
  <c r="BR1095" i="64" a="1"/>
  <c r="BR1095" i="64"/>
  <c r="BS1095" i="64" a="1"/>
  <c r="BS1095" i="64"/>
  <c r="BT1095" i="64" a="1"/>
  <c r="BT1095" i="64"/>
  <c r="BU1095" i="64" a="1"/>
  <c r="BU1095" i="64"/>
  <c r="BV1095" i="64" a="1"/>
  <c r="BV1095" i="64"/>
  <c r="BW1095" i="64" a="1"/>
  <c r="BW1095" i="64"/>
  <c r="BX1095" i="64" a="1"/>
  <c r="BX1095" i="64"/>
  <c r="BY1095" i="64" a="1"/>
  <c r="BY1095" i="64"/>
  <c r="BZ1095" i="64" a="1"/>
  <c r="BZ1095" i="64"/>
  <c r="CA1095" i="64" a="1"/>
  <c r="CA1095" i="64"/>
  <c r="CB1095" i="64" a="1"/>
  <c r="CB1095" i="64"/>
  <c r="CC1095" i="64" a="1"/>
  <c r="CC1095" i="64"/>
  <c r="CD1095" i="64" a="1"/>
  <c r="CD1095" i="64"/>
  <c r="CE1095" i="64" a="1"/>
  <c r="CE1095" i="64"/>
  <c r="CF1095" i="64" a="1"/>
  <c r="CF1095" i="64"/>
  <c r="CG1095" i="64" a="1"/>
  <c r="CG1095" i="64"/>
  <c r="CH1095" i="64" a="1"/>
  <c r="CH1095" i="64"/>
  <c r="CI1095" i="64" a="1"/>
  <c r="CI1095" i="64"/>
  <c r="CJ1095" i="64" a="1"/>
  <c r="CJ1095" i="64"/>
  <c r="CK1095" i="64" a="1"/>
  <c r="CK1095" i="64"/>
  <c r="CL1095" i="64" a="1"/>
  <c r="CL1095" i="64"/>
  <c r="L1098" i="64"/>
  <c r="M1098" i="64"/>
  <c r="N1098" i="64"/>
  <c r="O1098" i="64"/>
  <c r="P1098" i="64"/>
  <c r="T1098" i="64"/>
  <c r="U1098" i="64"/>
  <c r="V1098" i="64"/>
  <c r="W1098" i="64"/>
  <c r="X1098" i="64"/>
  <c r="Y1098" i="64"/>
  <c r="Z1098" i="64"/>
  <c r="AA1098" i="64"/>
  <c r="AB1098" i="64"/>
  <c r="AC1098" i="64"/>
  <c r="AD1098" i="64"/>
  <c r="AE1098" i="64"/>
  <c r="AF1098" i="64"/>
  <c r="AG1098" i="64"/>
  <c r="AH1098" i="64"/>
  <c r="AI1098" i="64"/>
  <c r="AJ1098" i="64"/>
  <c r="AK1098" i="64"/>
  <c r="AL1098" i="64"/>
  <c r="AM1098" i="64"/>
  <c r="AN1098" i="64"/>
  <c r="AO1098" i="64"/>
  <c r="AP1098" i="64"/>
  <c r="AQ1098" i="64"/>
  <c r="AR1098" i="64"/>
  <c r="AS1098" i="64"/>
  <c r="AT1098" i="64"/>
  <c r="AU1098" i="64"/>
  <c r="AV1098" i="64"/>
  <c r="AW1098" i="64"/>
  <c r="AX1098" i="64"/>
  <c r="AY1098" i="64"/>
  <c r="AZ1098" i="64"/>
  <c r="BA1098" i="64"/>
  <c r="BB1098" i="64"/>
  <c r="BC1098" i="64"/>
  <c r="BD1098" i="64"/>
  <c r="BE1098" i="64"/>
  <c r="BF1098" i="64"/>
  <c r="BG1098" i="64"/>
  <c r="BH1098" i="64"/>
  <c r="BI1098" i="64"/>
  <c r="BJ1098" i="64"/>
  <c r="BK1098" i="64"/>
  <c r="BL1098" i="64"/>
  <c r="BM1098" i="64"/>
  <c r="BN1098" i="64"/>
  <c r="BO1098" i="64"/>
  <c r="BP1098" i="64"/>
  <c r="BQ1098" i="64"/>
  <c r="BR1098" i="64"/>
  <c r="BS1098" i="64"/>
  <c r="BT1098" i="64"/>
  <c r="BU1098" i="64"/>
  <c r="BV1098" i="64"/>
  <c r="BW1098" i="64"/>
  <c r="BX1098" i="64"/>
  <c r="BY1098" i="64"/>
  <c r="BZ1098" i="64"/>
  <c r="CA1098" i="64"/>
  <c r="CB1098" i="64"/>
  <c r="CC1098" i="64"/>
  <c r="CD1098" i="64"/>
  <c r="CE1098" i="64"/>
  <c r="CF1098" i="64"/>
  <c r="CG1098" i="64"/>
  <c r="CH1098" i="64"/>
  <c r="CI1098" i="64"/>
  <c r="CJ1098" i="64"/>
  <c r="CK1098" i="64"/>
  <c r="CL1098" i="64"/>
  <c r="K1101" i="64"/>
  <c r="L1101" i="64"/>
  <c r="M1101" i="64"/>
  <c r="N1101" i="64"/>
  <c r="O1101" i="64"/>
  <c r="P1101" i="64"/>
  <c r="S1101" i="64"/>
  <c r="T1101" i="64"/>
  <c r="U1101" i="64"/>
  <c r="V1101" i="64"/>
  <c r="W1101" i="64"/>
  <c r="X1101" i="64"/>
  <c r="Y1101" i="64"/>
  <c r="Z1101" i="64"/>
  <c r="AA1101" i="64"/>
  <c r="AB1101" i="64"/>
  <c r="AC1101" i="64"/>
  <c r="AD1101" i="64"/>
  <c r="AE1101" i="64"/>
  <c r="AF1101" i="64"/>
  <c r="AG1101" i="64"/>
  <c r="AH1101" i="64"/>
  <c r="AI1101" i="64"/>
  <c r="AJ1101" i="64"/>
  <c r="AK1101" i="64"/>
  <c r="AL1101" i="64"/>
  <c r="AM1101" i="64"/>
  <c r="AN1101" i="64"/>
  <c r="AO1101" i="64"/>
  <c r="AP1101" i="64"/>
  <c r="AQ1101" i="64"/>
  <c r="AR1101" i="64"/>
  <c r="AS1101" i="64"/>
  <c r="AT1101" i="64"/>
  <c r="AU1101" i="64"/>
  <c r="AV1101" i="64"/>
  <c r="AW1101" i="64"/>
  <c r="AX1101" i="64"/>
  <c r="AY1101" i="64"/>
  <c r="AZ1101" i="64"/>
  <c r="BA1101" i="64"/>
  <c r="BB1101" i="64"/>
  <c r="BC1101" i="64"/>
  <c r="BD1101" i="64"/>
  <c r="BE1101" i="64"/>
  <c r="BF1101" i="64"/>
  <c r="BG1101" i="64"/>
  <c r="BH1101" i="64"/>
  <c r="BI1101" i="64"/>
  <c r="BJ1101" i="64"/>
  <c r="BK1101" i="64"/>
  <c r="BL1101" i="64"/>
  <c r="BM1101" i="64"/>
  <c r="BN1101" i="64"/>
  <c r="BO1101" i="64"/>
  <c r="BP1101" i="64"/>
  <c r="BQ1101" i="64"/>
  <c r="BR1101" i="64"/>
  <c r="BS1101" i="64"/>
  <c r="BT1101" i="64"/>
  <c r="BU1101" i="64"/>
  <c r="BV1101" i="64"/>
  <c r="BW1101" i="64"/>
  <c r="BX1101" i="64"/>
  <c r="BY1101" i="64"/>
  <c r="BZ1101" i="64"/>
  <c r="CA1101" i="64"/>
  <c r="CB1101" i="64"/>
  <c r="CC1101" i="64"/>
  <c r="CD1101" i="64"/>
  <c r="CE1101" i="64"/>
  <c r="CF1101" i="64"/>
  <c r="CG1101" i="64"/>
  <c r="CH1101" i="64"/>
  <c r="CI1101" i="64"/>
  <c r="CJ1101" i="64"/>
  <c r="CK1101" i="64"/>
  <c r="CL1101" i="64"/>
  <c r="K1102" i="64"/>
  <c r="L1102" i="64"/>
  <c r="M1102" i="64"/>
  <c r="N1102" i="64"/>
  <c r="O1102" i="64"/>
  <c r="P1102" i="64"/>
  <c r="S1102" i="64"/>
  <c r="T1102" i="64"/>
  <c r="U1102" i="64"/>
  <c r="V1102" i="64"/>
  <c r="W1102" i="64"/>
  <c r="X1102" i="64"/>
  <c r="Y1102" i="64"/>
  <c r="Z1102" i="64"/>
  <c r="AA1102" i="64"/>
  <c r="AB1102" i="64"/>
  <c r="AC1102" i="64"/>
  <c r="AD1102" i="64"/>
  <c r="AE1102" i="64"/>
  <c r="AF1102" i="64"/>
  <c r="AG1102" i="64"/>
  <c r="AH1102" i="64"/>
  <c r="AI1102" i="64"/>
  <c r="AJ1102" i="64"/>
  <c r="AK1102" i="64"/>
  <c r="AL1102" i="64"/>
  <c r="AM1102" i="64"/>
  <c r="AN1102" i="64"/>
  <c r="AO1102" i="64"/>
  <c r="AP1102" i="64"/>
  <c r="AQ1102" i="64"/>
  <c r="AR1102" i="64"/>
  <c r="AS1102" i="64"/>
  <c r="AT1102" i="64"/>
  <c r="AU1102" i="64"/>
  <c r="AV1102" i="64"/>
  <c r="AW1102" i="64"/>
  <c r="AX1102" i="64"/>
  <c r="AY1102" i="64"/>
  <c r="AZ1102" i="64"/>
  <c r="BA1102" i="64"/>
  <c r="BB1102" i="64"/>
  <c r="BC1102" i="64"/>
  <c r="BD1102" i="64"/>
  <c r="BE1102" i="64"/>
  <c r="BF1102" i="64"/>
  <c r="BG1102" i="64"/>
  <c r="BH1102" i="64"/>
  <c r="BI1102" i="64"/>
  <c r="BJ1102" i="64"/>
  <c r="BK1102" i="64"/>
  <c r="BL1102" i="64"/>
  <c r="BM1102" i="64"/>
  <c r="BN1102" i="64"/>
  <c r="BO1102" i="64"/>
  <c r="BP1102" i="64"/>
  <c r="BQ1102" i="64"/>
  <c r="BR1102" i="64"/>
  <c r="BS1102" i="64"/>
  <c r="BT1102" i="64"/>
  <c r="BU1102" i="64"/>
  <c r="BV1102" i="64"/>
  <c r="BW1102" i="64"/>
  <c r="BX1102" i="64"/>
  <c r="BY1102" i="64"/>
  <c r="BZ1102" i="64"/>
  <c r="CA1102" i="64"/>
  <c r="CB1102" i="64"/>
  <c r="CC1102" i="64"/>
  <c r="CD1102" i="64"/>
  <c r="CE1102" i="64"/>
  <c r="CF1102" i="64"/>
  <c r="CG1102" i="64"/>
  <c r="CH1102" i="64"/>
  <c r="CI1102" i="64"/>
  <c r="CJ1102" i="64"/>
  <c r="CK1102" i="64"/>
  <c r="CL1102" i="64"/>
  <c r="K1105" i="64"/>
  <c r="L1105" i="64"/>
  <c r="M1105" i="64"/>
  <c r="N1105" i="64"/>
  <c r="O1105" i="64"/>
  <c r="P1105" i="64"/>
  <c r="S1105" i="64"/>
  <c r="T1105" i="64"/>
  <c r="U1105" i="64"/>
  <c r="V1105" i="64"/>
  <c r="W1105" i="64"/>
  <c r="X1105" i="64"/>
  <c r="Y1105" i="64"/>
  <c r="Z1105" i="64"/>
  <c r="AA1105" i="64"/>
  <c r="AB1105" i="64"/>
  <c r="AC1105" i="64"/>
  <c r="AD1105" i="64"/>
  <c r="AE1105" i="64"/>
  <c r="AF1105" i="64"/>
  <c r="AG1105" i="64"/>
  <c r="AH1105" i="64"/>
  <c r="AI1105" i="64"/>
  <c r="AJ1105" i="64"/>
  <c r="AK1105" i="64"/>
  <c r="AL1105" i="64"/>
  <c r="AM1105" i="64"/>
  <c r="AN1105" i="64"/>
  <c r="AO1105" i="64"/>
  <c r="AP1105" i="64"/>
  <c r="AQ1105" i="64"/>
  <c r="AR1105" i="64"/>
  <c r="AS1105" i="64"/>
  <c r="AT1105" i="64"/>
  <c r="AU1105" i="64"/>
  <c r="AV1105" i="64"/>
  <c r="AW1105" i="64"/>
  <c r="AX1105" i="64"/>
  <c r="AY1105" i="64"/>
  <c r="AZ1105" i="64"/>
  <c r="BA1105" i="64"/>
  <c r="BB1105" i="64"/>
  <c r="BC1105" i="64"/>
  <c r="BD1105" i="64"/>
  <c r="BE1105" i="64"/>
  <c r="BF1105" i="64"/>
  <c r="BG1105" i="64"/>
  <c r="BH1105" i="64"/>
  <c r="BI1105" i="64"/>
  <c r="BJ1105" i="64"/>
  <c r="BK1105" i="64"/>
  <c r="BL1105" i="64"/>
  <c r="BM1105" i="64"/>
  <c r="BN1105" i="64"/>
  <c r="BO1105" i="64"/>
  <c r="BP1105" i="64"/>
  <c r="BQ1105" i="64"/>
  <c r="BR1105" i="64"/>
  <c r="BS1105" i="64"/>
  <c r="BT1105" i="64"/>
  <c r="BU1105" i="64"/>
  <c r="BV1105" i="64"/>
  <c r="BW1105" i="64"/>
  <c r="BX1105" i="64"/>
  <c r="BY1105" i="64"/>
  <c r="BZ1105" i="64"/>
  <c r="CA1105" i="64"/>
  <c r="CB1105" i="64"/>
  <c r="CC1105" i="64"/>
  <c r="CD1105" i="64"/>
  <c r="CE1105" i="64"/>
  <c r="CF1105" i="64"/>
  <c r="CG1105" i="64"/>
  <c r="CH1105" i="64"/>
  <c r="CI1105" i="64"/>
  <c r="CJ1105" i="64"/>
  <c r="CK1105" i="64"/>
  <c r="CL1105" i="64"/>
  <c r="K1108" i="64"/>
  <c r="L1108" i="64"/>
  <c r="M1108" i="64"/>
  <c r="N1108" i="64"/>
  <c r="O1108" i="64"/>
  <c r="P1108" i="64"/>
  <c r="S1108" i="64"/>
  <c r="T1108" i="64"/>
  <c r="U1108" i="64"/>
  <c r="V1108" i="64"/>
  <c r="W1108" i="64"/>
  <c r="X1108" i="64"/>
  <c r="Y1108" i="64"/>
  <c r="Z1108" i="64"/>
  <c r="AA1108" i="64"/>
  <c r="AB1108" i="64"/>
  <c r="AC1108" i="64"/>
  <c r="AD1108" i="64"/>
  <c r="AE1108" i="64"/>
  <c r="AF1108" i="64"/>
  <c r="AG1108" i="64"/>
  <c r="AH1108" i="64"/>
  <c r="AI1108" i="64"/>
  <c r="AJ1108" i="64"/>
  <c r="AK1108" i="64"/>
  <c r="AL1108" i="64"/>
  <c r="AM1108" i="64"/>
  <c r="AN1108" i="64"/>
  <c r="AO1108" i="64"/>
  <c r="AP1108" i="64"/>
  <c r="AQ1108" i="64"/>
  <c r="AR1108" i="64"/>
  <c r="AS1108" i="64"/>
  <c r="AT1108" i="64"/>
  <c r="AU1108" i="64"/>
  <c r="AV1108" i="64"/>
  <c r="AW1108" i="64"/>
  <c r="AX1108" i="64"/>
  <c r="AY1108" i="64"/>
  <c r="AZ1108" i="64"/>
  <c r="BA1108" i="64"/>
  <c r="BB1108" i="64"/>
  <c r="BC1108" i="64"/>
  <c r="BD1108" i="64"/>
  <c r="BE1108" i="64"/>
  <c r="BF1108" i="64"/>
  <c r="BG1108" i="64"/>
  <c r="BH1108" i="64"/>
  <c r="BI1108" i="64"/>
  <c r="BJ1108" i="64"/>
  <c r="BK1108" i="64"/>
  <c r="BL1108" i="64"/>
  <c r="BM1108" i="64"/>
  <c r="BN1108" i="64"/>
  <c r="BO1108" i="64"/>
  <c r="BP1108" i="64"/>
  <c r="BQ1108" i="64"/>
  <c r="BR1108" i="64"/>
  <c r="BS1108" i="64"/>
  <c r="BT1108" i="64"/>
  <c r="BU1108" i="64"/>
  <c r="BV1108" i="64"/>
  <c r="BW1108" i="64"/>
  <c r="BX1108" i="64"/>
  <c r="BY1108" i="64"/>
  <c r="BZ1108" i="64"/>
  <c r="CA1108" i="64"/>
  <c r="CB1108" i="64"/>
  <c r="CC1108" i="64"/>
  <c r="CD1108" i="64"/>
  <c r="CE1108" i="64"/>
  <c r="CF1108" i="64"/>
  <c r="CG1108" i="64"/>
  <c r="CH1108" i="64"/>
  <c r="CI1108" i="64"/>
  <c r="CJ1108" i="64"/>
  <c r="CK1108" i="64"/>
  <c r="CL1108" i="64"/>
  <c r="K1109" i="64"/>
  <c r="L1109" i="64"/>
  <c r="M1109" i="64"/>
  <c r="N1109" i="64"/>
  <c r="O1109" i="64"/>
  <c r="P1109" i="64"/>
  <c r="S1109" i="64"/>
  <c r="T1109" i="64"/>
  <c r="U1109" i="64"/>
  <c r="V1109" i="64"/>
  <c r="W1109" i="64"/>
  <c r="X1109" i="64"/>
  <c r="Y1109" i="64"/>
  <c r="Z1109" i="64"/>
  <c r="AA1109" i="64"/>
  <c r="AB1109" i="64"/>
  <c r="AC1109" i="64"/>
  <c r="AD1109" i="64"/>
  <c r="AE1109" i="64"/>
  <c r="AF1109" i="64"/>
  <c r="AG1109" i="64"/>
  <c r="AH1109" i="64"/>
  <c r="AI1109" i="64"/>
  <c r="AJ1109" i="64"/>
  <c r="AK1109" i="64"/>
  <c r="AL1109" i="64"/>
  <c r="AM1109" i="64"/>
  <c r="AN1109" i="64"/>
  <c r="AO1109" i="64"/>
  <c r="AP1109" i="64"/>
  <c r="AQ1109" i="64"/>
  <c r="AR1109" i="64"/>
  <c r="AS1109" i="64"/>
  <c r="AT1109" i="64"/>
  <c r="AU1109" i="64"/>
  <c r="AV1109" i="64"/>
  <c r="AW1109" i="64"/>
  <c r="AX1109" i="64"/>
  <c r="AY1109" i="64"/>
  <c r="AZ1109" i="64"/>
  <c r="BA1109" i="64"/>
  <c r="BB1109" i="64"/>
  <c r="BC1109" i="64"/>
  <c r="BD1109" i="64"/>
  <c r="BE1109" i="64"/>
  <c r="BF1109" i="64"/>
  <c r="BG1109" i="64"/>
  <c r="BH1109" i="64"/>
  <c r="BI1109" i="64"/>
  <c r="BJ1109" i="64"/>
  <c r="BK1109" i="64"/>
  <c r="BL1109" i="64"/>
  <c r="BM1109" i="64"/>
  <c r="BN1109" i="64"/>
  <c r="BO1109" i="64"/>
  <c r="BP1109" i="64"/>
  <c r="BQ1109" i="64"/>
  <c r="BR1109" i="64"/>
  <c r="BS1109" i="64"/>
  <c r="BT1109" i="64"/>
  <c r="BU1109" i="64"/>
  <c r="BV1109" i="64"/>
  <c r="BW1109" i="64"/>
  <c r="BX1109" i="64"/>
  <c r="BY1109" i="64"/>
  <c r="BZ1109" i="64"/>
  <c r="CA1109" i="64"/>
  <c r="CB1109" i="64"/>
  <c r="CC1109" i="64"/>
  <c r="CD1109" i="64"/>
  <c r="CE1109" i="64"/>
  <c r="CF1109" i="64"/>
  <c r="CG1109" i="64"/>
  <c r="CH1109" i="64"/>
  <c r="CI1109" i="64"/>
  <c r="CJ1109" i="64"/>
  <c r="CK1109" i="64"/>
  <c r="CL1109" i="64"/>
  <c r="K1273" i="64"/>
  <c r="L1273" i="64"/>
  <c r="M1273" i="64"/>
  <c r="N1273" i="64"/>
  <c r="O1273" i="64"/>
  <c r="P1273" i="64"/>
  <c r="S1273" i="64"/>
  <c r="T1273" i="64"/>
  <c r="U1273" i="64"/>
  <c r="V1273" i="64"/>
  <c r="W1273" i="64"/>
  <c r="X1273" i="64"/>
  <c r="Y1273" i="64"/>
  <c r="Z1273" i="64"/>
  <c r="AA1273" i="64"/>
  <c r="AB1273" i="64"/>
  <c r="AC1273" i="64"/>
  <c r="AD1273" i="64"/>
  <c r="AE1273" i="64"/>
  <c r="AF1273" i="64"/>
  <c r="AG1273" i="64"/>
  <c r="AH1273" i="64"/>
  <c r="AI1273" i="64"/>
  <c r="AJ1273" i="64"/>
  <c r="AK1273" i="64"/>
  <c r="AL1273" i="64"/>
  <c r="AM1273" i="64"/>
  <c r="AN1273" i="64"/>
  <c r="AO1273" i="64"/>
  <c r="AP1273" i="64"/>
  <c r="AQ1273" i="64"/>
  <c r="AR1273" i="64"/>
  <c r="AS1273" i="64"/>
  <c r="AT1273" i="64"/>
  <c r="AU1273" i="64"/>
  <c r="AV1273" i="64"/>
  <c r="AW1273" i="64"/>
  <c r="AX1273" i="64"/>
  <c r="AY1273" i="64"/>
  <c r="AZ1273" i="64"/>
  <c r="BA1273" i="64"/>
  <c r="BB1273" i="64"/>
  <c r="BC1273" i="64"/>
  <c r="BD1273" i="64"/>
  <c r="BE1273" i="64"/>
  <c r="BF1273" i="64"/>
  <c r="BG1273" i="64"/>
  <c r="BH1273" i="64"/>
  <c r="BI1273" i="64"/>
  <c r="BJ1273" i="64"/>
  <c r="BK1273" i="64"/>
  <c r="BL1273" i="64"/>
  <c r="BM1273" i="64"/>
  <c r="BN1273" i="64"/>
  <c r="BO1273" i="64"/>
  <c r="BP1273" i="64"/>
  <c r="BQ1273" i="64"/>
  <c r="BR1273" i="64"/>
  <c r="BS1273" i="64"/>
  <c r="BT1273" i="64"/>
  <c r="BU1273" i="64"/>
  <c r="BV1273" i="64"/>
  <c r="BW1273" i="64"/>
  <c r="BX1273" i="64"/>
  <c r="BY1273" i="64"/>
  <c r="BZ1273" i="64"/>
  <c r="CA1273" i="64"/>
  <c r="CB1273" i="64"/>
  <c r="CC1273" i="64"/>
  <c r="CD1273" i="64"/>
  <c r="CE1273" i="64"/>
  <c r="CF1273" i="64"/>
  <c r="CG1273" i="64"/>
  <c r="CH1273" i="64"/>
  <c r="CI1273" i="64"/>
  <c r="CJ1273" i="64"/>
  <c r="CK1273" i="64"/>
  <c r="CL1273" i="64"/>
  <c r="K1277" i="64"/>
  <c r="L1277" i="64"/>
  <c r="M1277" i="64"/>
  <c r="N1277" i="64"/>
  <c r="O1277" i="64"/>
  <c r="P1277" i="64"/>
  <c r="S1277" i="64"/>
  <c r="T1277" i="64"/>
  <c r="U1277" i="64"/>
  <c r="V1277" i="64"/>
  <c r="W1277" i="64"/>
  <c r="X1277" i="64"/>
  <c r="Y1277" i="64"/>
  <c r="Z1277" i="64"/>
  <c r="AA1277" i="64"/>
  <c r="AB1277" i="64"/>
  <c r="AC1277" i="64"/>
  <c r="AD1277" i="64"/>
  <c r="AE1277" i="64"/>
  <c r="AF1277" i="64"/>
  <c r="AG1277" i="64"/>
  <c r="AH1277" i="64"/>
  <c r="AI1277" i="64"/>
  <c r="AJ1277" i="64"/>
  <c r="AK1277" i="64"/>
  <c r="AL1277" i="64"/>
  <c r="AM1277" i="64"/>
  <c r="AN1277" i="64"/>
  <c r="AO1277" i="64"/>
  <c r="AP1277" i="64"/>
  <c r="AQ1277" i="64"/>
  <c r="AR1277" i="64"/>
  <c r="AS1277" i="64"/>
  <c r="AT1277" i="64"/>
  <c r="AU1277" i="64"/>
  <c r="AV1277" i="64"/>
  <c r="AW1277" i="64"/>
  <c r="AX1277" i="64"/>
  <c r="AY1277" i="64"/>
  <c r="AZ1277" i="64"/>
  <c r="BA1277" i="64"/>
  <c r="BB1277" i="64"/>
  <c r="BC1277" i="64"/>
  <c r="BD1277" i="64"/>
  <c r="BE1277" i="64"/>
  <c r="BF1277" i="64"/>
  <c r="BG1277" i="64"/>
  <c r="BH1277" i="64"/>
  <c r="BI1277" i="64"/>
  <c r="BJ1277" i="64"/>
  <c r="BK1277" i="64"/>
  <c r="BL1277" i="64"/>
  <c r="BM1277" i="64"/>
  <c r="BN1277" i="64"/>
  <c r="BO1277" i="64"/>
  <c r="BP1277" i="64"/>
  <c r="BQ1277" i="64"/>
  <c r="BR1277" i="64"/>
  <c r="BS1277" i="64"/>
  <c r="BT1277" i="64"/>
  <c r="BU1277" i="64"/>
  <c r="BV1277" i="64"/>
  <c r="BW1277" i="64"/>
  <c r="BX1277" i="64"/>
  <c r="BY1277" i="64"/>
  <c r="BZ1277" i="64"/>
  <c r="CA1277" i="64"/>
  <c r="CB1277" i="64"/>
  <c r="CC1277" i="64"/>
  <c r="CD1277" i="64"/>
  <c r="CE1277" i="64"/>
  <c r="CF1277" i="64"/>
  <c r="CG1277" i="64"/>
  <c r="CH1277" i="64"/>
  <c r="CI1277" i="64"/>
  <c r="CJ1277" i="64"/>
  <c r="CK1277" i="64"/>
  <c r="CL1277" i="64"/>
  <c r="K1278" i="64"/>
  <c r="L1278" i="64"/>
  <c r="M1278" i="64"/>
  <c r="N1278" i="64"/>
  <c r="O1278" i="64"/>
  <c r="P1278" i="64"/>
  <c r="R1278" i="64"/>
  <c r="S1278" i="64"/>
  <c r="T1278" i="64"/>
  <c r="U1278" i="64"/>
  <c r="V1278" i="64"/>
  <c r="W1278" i="64"/>
  <c r="X1278" i="64"/>
  <c r="Y1278" i="64"/>
  <c r="Z1278" i="64"/>
  <c r="AA1278" i="64"/>
  <c r="AB1278" i="64"/>
  <c r="AC1278" i="64"/>
  <c r="AD1278" i="64"/>
  <c r="AE1278" i="64"/>
  <c r="AF1278" i="64"/>
  <c r="AG1278" i="64"/>
  <c r="AH1278" i="64"/>
  <c r="AI1278" i="64"/>
  <c r="AJ1278" i="64"/>
  <c r="AK1278" i="64"/>
  <c r="AL1278" i="64"/>
  <c r="AM1278" i="64"/>
  <c r="AN1278" i="64"/>
  <c r="AO1278" i="64"/>
  <c r="AP1278" i="64"/>
  <c r="AQ1278" i="64"/>
  <c r="AR1278" i="64"/>
  <c r="AS1278" i="64"/>
  <c r="AT1278" i="64"/>
  <c r="AU1278" i="64"/>
  <c r="AV1278" i="64"/>
  <c r="AW1278" i="64"/>
  <c r="AX1278" i="64"/>
  <c r="AY1278" i="64"/>
  <c r="AZ1278" i="64"/>
  <c r="BA1278" i="64"/>
  <c r="BB1278" i="64"/>
  <c r="BC1278" i="64"/>
  <c r="BD1278" i="64"/>
  <c r="BE1278" i="64"/>
  <c r="BF1278" i="64"/>
  <c r="BG1278" i="64"/>
  <c r="BH1278" i="64"/>
  <c r="BI1278" i="64"/>
  <c r="BJ1278" i="64"/>
  <c r="BK1278" i="64"/>
  <c r="BL1278" i="64"/>
  <c r="BM1278" i="64"/>
  <c r="BN1278" i="64"/>
  <c r="BO1278" i="64"/>
  <c r="BP1278" i="64"/>
  <c r="BQ1278" i="64"/>
  <c r="BR1278" i="64"/>
  <c r="BS1278" i="64"/>
  <c r="BT1278" i="64"/>
  <c r="BU1278" i="64"/>
  <c r="BV1278" i="64"/>
  <c r="BW1278" i="64"/>
  <c r="BX1278" i="64"/>
  <c r="BY1278" i="64"/>
  <c r="BZ1278" i="64"/>
  <c r="CA1278" i="64"/>
  <c r="CB1278" i="64"/>
  <c r="CC1278" i="64"/>
  <c r="CD1278" i="64"/>
  <c r="CE1278" i="64"/>
  <c r="CF1278" i="64"/>
  <c r="CG1278" i="64"/>
  <c r="CH1278" i="64"/>
  <c r="CI1278" i="64"/>
  <c r="CJ1278" i="64"/>
  <c r="CK1278" i="64"/>
  <c r="CL1278" i="64"/>
  <c r="K1280" i="64"/>
  <c r="L1280" i="64"/>
  <c r="M1280" i="64"/>
  <c r="N1280" i="64"/>
  <c r="O1280" i="64"/>
  <c r="P1280" i="64"/>
  <c r="S1280" i="64"/>
  <c r="T1280" i="64"/>
  <c r="U1280" i="64"/>
  <c r="V1280" i="64"/>
  <c r="W1280" i="64"/>
  <c r="X1280" i="64"/>
  <c r="Y1280" i="64"/>
  <c r="Z1280" i="64"/>
  <c r="AA1280" i="64"/>
  <c r="AB1280" i="64"/>
  <c r="AC1280" i="64"/>
  <c r="AD1280" i="64"/>
  <c r="AE1280" i="64"/>
  <c r="AF1280" i="64"/>
  <c r="AG1280" i="64"/>
  <c r="AH1280" i="64"/>
  <c r="AI1280" i="64"/>
  <c r="AJ1280" i="64"/>
  <c r="AK1280" i="64"/>
  <c r="AL1280" i="64"/>
  <c r="AM1280" i="64"/>
  <c r="AN1280" i="64"/>
  <c r="AO1280" i="64"/>
  <c r="AP1280" i="64"/>
  <c r="AQ1280" i="64"/>
  <c r="AR1280" i="64"/>
  <c r="AS1280" i="64"/>
  <c r="AT1280" i="64"/>
  <c r="AU1280" i="64"/>
  <c r="AV1280" i="64"/>
  <c r="AW1280" i="64"/>
  <c r="AX1280" i="64"/>
  <c r="AY1280" i="64"/>
  <c r="AZ1280" i="64"/>
  <c r="BA1280" i="64"/>
  <c r="BB1280" i="64"/>
  <c r="BC1280" i="64"/>
  <c r="BD1280" i="64"/>
  <c r="BE1280" i="64"/>
  <c r="BF1280" i="64"/>
  <c r="BG1280" i="64"/>
  <c r="BH1280" i="64"/>
  <c r="BI1280" i="64"/>
  <c r="BJ1280" i="64"/>
  <c r="BK1280" i="64"/>
  <c r="BL1280" i="64"/>
  <c r="BM1280" i="64"/>
  <c r="BN1280" i="64"/>
  <c r="BO1280" i="64"/>
  <c r="BP1280" i="64"/>
  <c r="BQ1280" i="64"/>
  <c r="BR1280" i="64"/>
  <c r="BS1280" i="64"/>
  <c r="BT1280" i="64"/>
  <c r="BU1280" i="64"/>
  <c r="BV1280" i="64"/>
  <c r="BW1280" i="64"/>
  <c r="BX1280" i="64"/>
  <c r="BY1280" i="64"/>
  <c r="BZ1280" i="64"/>
  <c r="CA1280" i="64"/>
  <c r="CB1280" i="64"/>
  <c r="CC1280" i="64"/>
  <c r="CD1280" i="64"/>
  <c r="CE1280" i="64"/>
  <c r="CF1280" i="64"/>
  <c r="CG1280" i="64"/>
  <c r="CH1280" i="64"/>
  <c r="CI1280" i="64"/>
  <c r="CJ1280" i="64"/>
  <c r="CK1280" i="64"/>
  <c r="CL1280" i="64"/>
  <c r="K1285" i="64"/>
  <c r="L1285" i="64"/>
  <c r="M1285" i="64"/>
  <c r="N1285" i="64"/>
  <c r="O1285" i="64"/>
  <c r="P1285" i="64"/>
  <c r="S1285" i="64"/>
  <c r="T1285" i="64"/>
  <c r="U1285" i="64"/>
  <c r="V1285" i="64"/>
  <c r="W1285" i="64"/>
  <c r="X1285" i="64"/>
  <c r="Y1285" i="64"/>
  <c r="Z1285" i="64"/>
  <c r="AA1285" i="64"/>
  <c r="AB1285" i="64"/>
  <c r="AC1285" i="64"/>
  <c r="AD1285" i="64"/>
  <c r="AE1285" i="64"/>
  <c r="AF1285" i="64"/>
  <c r="AG1285" i="64"/>
  <c r="AH1285" i="64"/>
  <c r="AI1285" i="64"/>
  <c r="AJ1285" i="64"/>
  <c r="AK1285" i="64"/>
  <c r="AL1285" i="64"/>
  <c r="AM1285" i="64"/>
  <c r="AN1285" i="64"/>
  <c r="AO1285" i="64"/>
  <c r="AP1285" i="64"/>
  <c r="AQ1285" i="64"/>
  <c r="AR1285" i="64"/>
  <c r="AS1285" i="64"/>
  <c r="AT1285" i="64"/>
  <c r="AU1285" i="64"/>
  <c r="AV1285" i="64"/>
  <c r="AW1285" i="64"/>
  <c r="AX1285" i="64"/>
  <c r="AY1285" i="64"/>
  <c r="AZ1285" i="64"/>
  <c r="BA1285" i="64"/>
  <c r="BB1285" i="64"/>
  <c r="BC1285" i="64"/>
  <c r="BD1285" i="64"/>
  <c r="BE1285" i="64"/>
  <c r="BF1285" i="64"/>
  <c r="BG1285" i="64"/>
  <c r="BH1285" i="64"/>
  <c r="BI1285" i="64"/>
  <c r="BJ1285" i="64"/>
  <c r="BK1285" i="64"/>
  <c r="BL1285" i="64"/>
  <c r="BM1285" i="64"/>
  <c r="BN1285" i="64"/>
  <c r="BO1285" i="64"/>
  <c r="BP1285" i="64"/>
  <c r="BQ1285" i="64"/>
  <c r="BR1285" i="64"/>
  <c r="BS1285" i="64"/>
  <c r="BT1285" i="64"/>
  <c r="BU1285" i="64"/>
  <c r="BV1285" i="64"/>
  <c r="BW1285" i="64"/>
  <c r="BX1285" i="64"/>
  <c r="BY1285" i="64"/>
  <c r="BZ1285" i="64"/>
  <c r="CA1285" i="64"/>
  <c r="CB1285" i="64"/>
  <c r="CC1285" i="64"/>
  <c r="CD1285" i="64"/>
  <c r="CE1285" i="64"/>
  <c r="CF1285" i="64"/>
  <c r="CG1285" i="64"/>
  <c r="CH1285" i="64"/>
  <c r="CI1285" i="64"/>
  <c r="CJ1285" i="64"/>
  <c r="CK1285" i="64"/>
  <c r="CL1285" i="64"/>
  <c r="L1316" i="64"/>
  <c r="M1316" i="64"/>
  <c r="N1316" i="64"/>
  <c r="O1316" i="64"/>
  <c r="P1316" i="64"/>
  <c r="S1316" i="64"/>
  <c r="T1316" i="64"/>
  <c r="U1316" i="64"/>
  <c r="V1316" i="64"/>
  <c r="W1316" i="64"/>
  <c r="X1316" i="64"/>
  <c r="Y1316" i="64"/>
  <c r="Z1316" i="64"/>
  <c r="AA1316" i="64"/>
  <c r="AB1316" i="64"/>
  <c r="AC1316" i="64"/>
  <c r="AD1316" i="64"/>
  <c r="AE1316" i="64"/>
  <c r="AF1316" i="64"/>
  <c r="AG1316" i="64"/>
  <c r="AH1316" i="64"/>
  <c r="AI1316" i="64"/>
  <c r="AJ1316" i="64"/>
  <c r="AK1316" i="64"/>
  <c r="AL1316" i="64"/>
  <c r="AM1316" i="64"/>
  <c r="AN1316" i="64"/>
  <c r="AO1316" i="64"/>
  <c r="AP1316" i="64"/>
  <c r="AQ1316" i="64"/>
  <c r="AR1316" i="64"/>
  <c r="AS1316" i="64"/>
  <c r="AT1316" i="64"/>
  <c r="AU1316" i="64"/>
  <c r="AV1316" i="64"/>
  <c r="AW1316" i="64"/>
  <c r="AX1316" i="64"/>
  <c r="AY1316" i="64"/>
  <c r="AZ1316" i="64"/>
  <c r="BA1316" i="64"/>
  <c r="BB1316" i="64"/>
  <c r="BC1316" i="64"/>
  <c r="BD1316" i="64"/>
  <c r="BE1316" i="64"/>
  <c r="BF1316" i="64"/>
  <c r="BG1316" i="64"/>
  <c r="BH1316" i="64"/>
  <c r="BI1316" i="64"/>
  <c r="BJ1316" i="64"/>
  <c r="BK1316" i="64"/>
  <c r="BL1316" i="64"/>
  <c r="BM1316" i="64"/>
  <c r="BN1316" i="64"/>
  <c r="BO1316" i="64"/>
  <c r="BP1316" i="64"/>
  <c r="BQ1316" i="64"/>
  <c r="BR1316" i="64"/>
  <c r="BS1316" i="64"/>
  <c r="BT1316" i="64"/>
  <c r="BU1316" i="64"/>
  <c r="BV1316" i="64"/>
  <c r="BW1316" i="64"/>
  <c r="BX1316" i="64"/>
  <c r="BY1316" i="64"/>
  <c r="BZ1316" i="64"/>
  <c r="CA1316" i="64"/>
  <c r="CB1316" i="64"/>
  <c r="CC1316" i="64"/>
  <c r="CD1316" i="64"/>
  <c r="CE1316" i="64"/>
  <c r="CF1316" i="64"/>
  <c r="CG1316" i="64"/>
  <c r="CH1316" i="64"/>
  <c r="CI1316" i="64"/>
  <c r="CJ1316" i="64"/>
  <c r="CK1316" i="64"/>
  <c r="CL1316" i="64"/>
  <c r="K1320" i="64"/>
  <c r="L1320" i="64"/>
  <c r="M1320" i="64"/>
  <c r="N1320" i="64"/>
  <c r="O1320" i="64"/>
  <c r="P1320" i="64"/>
  <c r="R1320" i="64"/>
  <c r="S1320" i="64"/>
  <c r="T1320" i="64"/>
  <c r="U1320" i="64"/>
  <c r="V1320" i="64"/>
  <c r="W1320" i="64"/>
  <c r="X1320" i="64"/>
  <c r="Y1320" i="64"/>
  <c r="Z1320" i="64"/>
  <c r="AA1320" i="64"/>
  <c r="AB1320" i="64"/>
  <c r="AC1320" i="64"/>
  <c r="AD1320" i="64"/>
  <c r="AE1320" i="64"/>
  <c r="AF1320" i="64"/>
  <c r="AG1320" i="64"/>
  <c r="AH1320" i="64"/>
  <c r="AI1320" i="64"/>
  <c r="AJ1320" i="64"/>
  <c r="AK1320" i="64"/>
  <c r="AL1320" i="64"/>
  <c r="AM1320" i="64"/>
  <c r="AN1320" i="64"/>
  <c r="AO1320" i="64"/>
  <c r="AP1320" i="64"/>
  <c r="AQ1320" i="64"/>
  <c r="AR1320" i="64"/>
  <c r="AS1320" i="64"/>
  <c r="AT1320" i="64"/>
  <c r="AU1320" i="64"/>
  <c r="AV1320" i="64"/>
  <c r="AW1320" i="64"/>
  <c r="AX1320" i="64"/>
  <c r="AY1320" i="64"/>
  <c r="AZ1320" i="64"/>
  <c r="BA1320" i="64"/>
  <c r="BB1320" i="64"/>
  <c r="BC1320" i="64"/>
  <c r="BD1320" i="64"/>
  <c r="BE1320" i="64"/>
  <c r="BF1320" i="64"/>
  <c r="BG1320" i="64"/>
  <c r="BH1320" i="64"/>
  <c r="BI1320" i="64"/>
  <c r="BJ1320" i="64"/>
  <c r="BK1320" i="64"/>
  <c r="BL1320" i="64"/>
  <c r="BM1320" i="64"/>
  <c r="BN1320" i="64"/>
  <c r="BO1320" i="64"/>
  <c r="BP1320" i="64"/>
  <c r="BQ1320" i="64"/>
  <c r="BR1320" i="64"/>
  <c r="BS1320" i="64"/>
  <c r="BT1320" i="64"/>
  <c r="BU1320" i="64"/>
  <c r="BV1320" i="64"/>
  <c r="BW1320" i="64"/>
  <c r="BX1320" i="64"/>
  <c r="BY1320" i="64"/>
  <c r="BZ1320" i="64"/>
  <c r="CA1320" i="64"/>
  <c r="CB1320" i="64"/>
  <c r="CC1320" i="64"/>
  <c r="CD1320" i="64"/>
  <c r="CE1320" i="64"/>
  <c r="CF1320" i="64"/>
  <c r="CG1320" i="64"/>
  <c r="CH1320" i="64"/>
  <c r="CI1320" i="64"/>
  <c r="CJ1320" i="64"/>
  <c r="CK1320" i="64"/>
  <c r="CL1320" i="64"/>
  <c r="K1322" i="64"/>
  <c r="L1322" i="64"/>
  <c r="M1322" i="64"/>
  <c r="N1322" i="64"/>
  <c r="O1322" i="64"/>
  <c r="P1322" i="64"/>
  <c r="S1322" i="64"/>
  <c r="T1322" i="64"/>
  <c r="U1322" i="64"/>
  <c r="V1322" i="64"/>
  <c r="W1322" i="64"/>
  <c r="X1322" i="64"/>
  <c r="Y1322" i="64"/>
  <c r="Z1322" i="64"/>
  <c r="AA1322" i="64"/>
  <c r="AB1322" i="64"/>
  <c r="AC1322" i="64"/>
  <c r="AD1322" i="64"/>
  <c r="AE1322" i="64"/>
  <c r="AF1322" i="64"/>
  <c r="AG1322" i="64"/>
  <c r="AH1322" i="64"/>
  <c r="AI1322" i="64"/>
  <c r="AJ1322" i="64"/>
  <c r="AK1322" i="64"/>
  <c r="AL1322" i="64"/>
  <c r="AM1322" i="64"/>
  <c r="AN1322" i="64"/>
  <c r="AO1322" i="64"/>
  <c r="AP1322" i="64"/>
  <c r="AQ1322" i="64"/>
  <c r="AR1322" i="64"/>
  <c r="AS1322" i="64"/>
  <c r="AT1322" i="64"/>
  <c r="AU1322" i="64"/>
  <c r="AV1322" i="64"/>
  <c r="AW1322" i="64"/>
  <c r="AX1322" i="64"/>
  <c r="AY1322" i="64"/>
  <c r="AZ1322" i="64"/>
  <c r="BA1322" i="64"/>
  <c r="BB1322" i="64"/>
  <c r="BC1322" i="64"/>
  <c r="BD1322" i="64"/>
  <c r="BE1322" i="64"/>
  <c r="BF1322" i="64"/>
  <c r="BG1322" i="64"/>
  <c r="BH1322" i="64"/>
  <c r="BI1322" i="64"/>
  <c r="BJ1322" i="64"/>
  <c r="BK1322" i="64"/>
  <c r="BL1322" i="64"/>
  <c r="BM1322" i="64"/>
  <c r="BN1322" i="64"/>
  <c r="BO1322" i="64"/>
  <c r="BP1322" i="64"/>
  <c r="BQ1322" i="64"/>
  <c r="BR1322" i="64"/>
  <c r="BS1322" i="64"/>
  <c r="BT1322" i="64"/>
  <c r="BU1322" i="64"/>
  <c r="BV1322" i="64"/>
  <c r="BW1322" i="64"/>
  <c r="BX1322" i="64"/>
  <c r="BY1322" i="64"/>
  <c r="BZ1322" i="64"/>
  <c r="CA1322" i="64"/>
  <c r="CB1322" i="64"/>
  <c r="CC1322" i="64"/>
  <c r="CD1322" i="64"/>
  <c r="CE1322" i="64"/>
  <c r="CF1322" i="64"/>
  <c r="CG1322" i="64"/>
  <c r="CH1322" i="64"/>
  <c r="CI1322" i="64"/>
  <c r="CJ1322" i="64"/>
  <c r="CK1322" i="64"/>
  <c r="CL1322" i="64"/>
  <c r="L1384" i="64"/>
  <c r="M1384" i="64"/>
  <c r="N1384" i="64"/>
  <c r="O1384" i="64"/>
  <c r="P1384" i="64"/>
  <c r="S1384" i="64"/>
  <c r="T1384" i="64"/>
  <c r="U1384" i="64"/>
  <c r="V1384" i="64"/>
  <c r="W1384" i="64"/>
  <c r="X1384" i="64"/>
  <c r="Y1384" i="64"/>
  <c r="Z1384" i="64"/>
  <c r="AA1384" i="64"/>
  <c r="AB1384" i="64"/>
  <c r="AC1384" i="64"/>
  <c r="AD1384" i="64"/>
  <c r="AE1384" i="64"/>
  <c r="AF1384" i="64"/>
  <c r="AG1384" i="64"/>
  <c r="AH1384" i="64"/>
  <c r="AI1384" i="64"/>
  <c r="AJ1384" i="64"/>
  <c r="AK1384" i="64"/>
  <c r="AL1384" i="64"/>
  <c r="AM1384" i="64"/>
  <c r="AN1384" i="64"/>
  <c r="AO1384" i="64"/>
  <c r="AP1384" i="64"/>
  <c r="AQ1384" i="64"/>
  <c r="AR1384" i="64"/>
  <c r="AS1384" i="64"/>
  <c r="AT1384" i="64"/>
  <c r="AU1384" i="64"/>
  <c r="AV1384" i="64"/>
  <c r="AW1384" i="64"/>
  <c r="AX1384" i="64"/>
  <c r="AY1384" i="64"/>
  <c r="AZ1384" i="64"/>
  <c r="BA1384" i="64"/>
  <c r="BB1384" i="64"/>
  <c r="BC1384" i="64"/>
  <c r="BD1384" i="64"/>
  <c r="BE1384" i="64"/>
  <c r="BF1384" i="64"/>
  <c r="BG1384" i="64"/>
  <c r="BH1384" i="64"/>
  <c r="BI1384" i="64"/>
  <c r="BJ1384" i="64"/>
  <c r="BK1384" i="64"/>
  <c r="BL1384" i="64"/>
  <c r="BM1384" i="64"/>
  <c r="BN1384" i="64"/>
  <c r="BO1384" i="64"/>
  <c r="BP1384" i="64"/>
  <c r="BQ1384" i="64"/>
  <c r="BR1384" i="64"/>
  <c r="BS1384" i="64"/>
  <c r="BT1384" i="64"/>
  <c r="BU1384" i="64"/>
  <c r="BV1384" i="64"/>
  <c r="BW1384" i="64"/>
  <c r="BX1384" i="64"/>
  <c r="BY1384" i="64"/>
  <c r="BZ1384" i="64"/>
  <c r="CA1384" i="64"/>
  <c r="CB1384" i="64"/>
  <c r="CC1384" i="64"/>
  <c r="CD1384" i="64"/>
  <c r="CE1384" i="64"/>
  <c r="CF1384" i="64"/>
  <c r="CG1384" i="64"/>
  <c r="CH1384" i="64"/>
  <c r="CI1384" i="64"/>
  <c r="CJ1384" i="64"/>
  <c r="CK1384" i="64"/>
  <c r="CL1384" i="64"/>
  <c r="K1388" i="64"/>
  <c r="L1388" i="64"/>
  <c r="M1388" i="64"/>
  <c r="N1388" i="64"/>
  <c r="O1388" i="64"/>
  <c r="P1388" i="64"/>
  <c r="R1388" i="64"/>
  <c r="S1388" i="64"/>
  <c r="T1388" i="64"/>
  <c r="U1388" i="64"/>
  <c r="V1388" i="64"/>
  <c r="W1388" i="64"/>
  <c r="X1388" i="64"/>
  <c r="Y1388" i="64"/>
  <c r="Z1388" i="64"/>
  <c r="AA1388" i="64"/>
  <c r="AB1388" i="64"/>
  <c r="AC1388" i="64"/>
  <c r="AD1388" i="64"/>
  <c r="AE1388" i="64"/>
  <c r="AF1388" i="64"/>
  <c r="AG1388" i="64"/>
  <c r="AH1388" i="64"/>
  <c r="AI1388" i="64"/>
  <c r="AJ1388" i="64"/>
  <c r="AK1388" i="64"/>
  <c r="AL1388" i="64"/>
  <c r="AM1388" i="64"/>
  <c r="AN1388" i="64"/>
  <c r="AO1388" i="64"/>
  <c r="AP1388" i="64"/>
  <c r="AQ1388" i="64"/>
  <c r="AR1388" i="64"/>
  <c r="AS1388" i="64"/>
  <c r="AT1388" i="64"/>
  <c r="AU1388" i="64"/>
  <c r="AV1388" i="64"/>
  <c r="AW1388" i="64"/>
  <c r="AX1388" i="64"/>
  <c r="AY1388" i="64"/>
  <c r="AZ1388" i="64"/>
  <c r="BA1388" i="64"/>
  <c r="BB1388" i="64"/>
  <c r="BC1388" i="64"/>
  <c r="BD1388" i="64"/>
  <c r="BE1388" i="64"/>
  <c r="BF1388" i="64"/>
  <c r="BG1388" i="64"/>
  <c r="BH1388" i="64"/>
  <c r="BI1388" i="64"/>
  <c r="BJ1388" i="64"/>
  <c r="BK1388" i="64"/>
  <c r="BL1388" i="64"/>
  <c r="BM1388" i="64"/>
  <c r="BN1388" i="64"/>
  <c r="BO1388" i="64"/>
  <c r="BP1388" i="64"/>
  <c r="BQ1388" i="64"/>
  <c r="BR1388" i="64"/>
  <c r="BS1388" i="64"/>
  <c r="BT1388" i="64"/>
  <c r="BU1388" i="64"/>
  <c r="BV1388" i="64"/>
  <c r="BW1388" i="64"/>
  <c r="BX1388" i="64"/>
  <c r="BY1388" i="64"/>
  <c r="BZ1388" i="64"/>
  <c r="CA1388" i="64"/>
  <c r="CB1388" i="64"/>
  <c r="CC1388" i="64"/>
  <c r="CD1388" i="64"/>
  <c r="CE1388" i="64"/>
  <c r="CF1388" i="64"/>
  <c r="CG1388" i="64"/>
  <c r="CH1388" i="64"/>
  <c r="CI1388" i="64"/>
  <c r="CJ1388" i="64"/>
  <c r="CK1388" i="64"/>
  <c r="CL1388" i="64"/>
  <c r="K1390" i="64"/>
  <c r="L1390" i="64"/>
  <c r="M1390" i="64"/>
  <c r="N1390" i="64"/>
  <c r="O1390" i="64"/>
  <c r="P1390" i="64"/>
  <c r="S1390" i="64"/>
  <c r="T1390" i="64"/>
  <c r="U1390" i="64"/>
  <c r="V1390" i="64"/>
  <c r="W1390" i="64"/>
  <c r="X1390" i="64"/>
  <c r="Y1390" i="64"/>
  <c r="Z1390" i="64"/>
  <c r="AA1390" i="64"/>
  <c r="AB1390" i="64"/>
  <c r="AC1390" i="64"/>
  <c r="AD1390" i="64"/>
  <c r="AE1390" i="64"/>
  <c r="AF1390" i="64"/>
  <c r="AG1390" i="64"/>
  <c r="AH1390" i="64"/>
  <c r="AI1390" i="64"/>
  <c r="AJ1390" i="64"/>
  <c r="AK1390" i="64"/>
  <c r="AL1390" i="64"/>
  <c r="AM1390" i="64"/>
  <c r="AN1390" i="64"/>
  <c r="AO1390" i="64"/>
  <c r="AP1390" i="64"/>
  <c r="AQ1390" i="64"/>
  <c r="AR1390" i="64"/>
  <c r="AS1390" i="64"/>
  <c r="AT1390" i="64"/>
  <c r="AU1390" i="64"/>
  <c r="AV1390" i="64"/>
  <c r="AW1390" i="64"/>
  <c r="AX1390" i="64"/>
  <c r="AY1390" i="64"/>
  <c r="AZ1390" i="64"/>
  <c r="BA1390" i="64"/>
  <c r="BB1390" i="64"/>
  <c r="BC1390" i="64"/>
  <c r="BD1390" i="64"/>
  <c r="BE1390" i="64"/>
  <c r="BF1390" i="64"/>
  <c r="BG1390" i="64"/>
  <c r="BH1390" i="64"/>
  <c r="BI1390" i="64"/>
  <c r="BJ1390" i="64"/>
  <c r="BK1390" i="64"/>
  <c r="BL1390" i="64"/>
  <c r="BM1390" i="64"/>
  <c r="BN1390" i="64"/>
  <c r="BO1390" i="64"/>
  <c r="BP1390" i="64"/>
  <c r="BQ1390" i="64"/>
  <c r="BR1390" i="64"/>
  <c r="BS1390" i="64"/>
  <c r="BT1390" i="64"/>
  <c r="BU1390" i="64"/>
  <c r="BV1390" i="64"/>
  <c r="BW1390" i="64"/>
  <c r="BX1390" i="64"/>
  <c r="BY1390" i="64"/>
  <c r="BZ1390" i="64"/>
  <c r="CA1390" i="64"/>
  <c r="CB1390" i="64"/>
  <c r="CC1390" i="64"/>
  <c r="CD1390" i="64"/>
  <c r="CE1390" i="64"/>
  <c r="CF1390" i="64"/>
  <c r="CG1390" i="64"/>
  <c r="CH1390" i="64"/>
  <c r="CI1390" i="64"/>
  <c r="CJ1390" i="64"/>
  <c r="CK1390" i="64"/>
  <c r="CL1390" i="64"/>
  <c r="K2085" i="64"/>
  <c r="L2085" i="64"/>
  <c r="M2085" i="64"/>
  <c r="N2085" i="64"/>
  <c r="O2085" i="64"/>
  <c r="P2085" i="64"/>
  <c r="S2085" i="64" a="1"/>
  <c r="S2085" i="64"/>
  <c r="T2085" i="64" a="1"/>
  <c r="T2085" i="64"/>
  <c r="U2085" i="64" a="1"/>
  <c r="U2085" i="64"/>
  <c r="V2085" i="64" a="1"/>
  <c r="V2085" i="64"/>
  <c r="W2085" i="64" a="1"/>
  <c r="W2085" i="64"/>
  <c r="X2085" i="64" a="1"/>
  <c r="X2085" i="64"/>
  <c r="Y2085" i="64" a="1"/>
  <c r="Y2085" i="64"/>
  <c r="Z2085" i="64" a="1"/>
  <c r="Z2085" i="64"/>
  <c r="AA2085" i="64" a="1"/>
  <c r="AA2085" i="64"/>
  <c r="AB2085" i="64" a="1"/>
  <c r="AB2085" i="64"/>
  <c r="AC2085" i="64" a="1"/>
  <c r="AC2085" i="64"/>
  <c r="AD2085" i="64" a="1"/>
  <c r="AD2085" i="64"/>
  <c r="AE2085" i="64" a="1"/>
  <c r="AE2085" i="64"/>
  <c r="AF2085" i="64" a="1"/>
  <c r="AF2085" i="64"/>
  <c r="AG2085" i="64" a="1"/>
  <c r="AG2085" i="64"/>
  <c r="AH2085" i="64" a="1"/>
  <c r="AH2085" i="64"/>
  <c r="AI2085" i="64" a="1"/>
  <c r="AI2085" i="64"/>
  <c r="AJ2085" i="64" a="1"/>
  <c r="AJ2085" i="64"/>
  <c r="AK2085" i="64" a="1"/>
  <c r="AK2085" i="64"/>
  <c r="AL2085" i="64" a="1"/>
  <c r="AL2085" i="64"/>
  <c r="AM2085" i="64" a="1"/>
  <c r="AM2085" i="64"/>
  <c r="AN2085" i="64" a="1"/>
  <c r="AN2085" i="64"/>
  <c r="AO2085" i="64" a="1"/>
  <c r="AO2085" i="64"/>
  <c r="AP2085" i="64" a="1"/>
  <c r="AP2085" i="64"/>
  <c r="AQ2085" i="64" a="1"/>
  <c r="AQ2085" i="64"/>
  <c r="AR2085" i="64" a="1"/>
  <c r="AR2085" i="64"/>
  <c r="AS2085" i="64" a="1"/>
  <c r="AS2085" i="64"/>
  <c r="AT2085" i="64" a="1"/>
  <c r="AT2085" i="64"/>
  <c r="AU2085" i="64" a="1"/>
  <c r="AU2085" i="64"/>
  <c r="AV2085" i="64" a="1"/>
  <c r="AV2085" i="64"/>
  <c r="AW2085" i="64" a="1"/>
  <c r="AW2085" i="64"/>
  <c r="AX2085" i="64" a="1"/>
  <c r="AX2085" i="64"/>
  <c r="AY2085" i="64" a="1"/>
  <c r="AY2085" i="64"/>
  <c r="AZ2085" i="64" a="1"/>
  <c r="AZ2085" i="64"/>
  <c r="BA2085" i="64" a="1"/>
  <c r="BA2085" i="64"/>
  <c r="BB2085" i="64" a="1"/>
  <c r="BB2085" i="64"/>
  <c r="BC2085" i="64" a="1"/>
  <c r="BC2085" i="64"/>
  <c r="BD2085" i="64" a="1"/>
  <c r="BD2085" i="64"/>
  <c r="BE2085" i="64" a="1"/>
  <c r="BE2085" i="64"/>
  <c r="BF2085" i="64" a="1"/>
  <c r="BF2085" i="64"/>
  <c r="BG2085" i="64" a="1"/>
  <c r="BG2085" i="64"/>
  <c r="BH2085" i="64" a="1"/>
  <c r="BH2085" i="64"/>
  <c r="BI2085" i="64" a="1"/>
  <c r="BI2085" i="64"/>
  <c r="BJ2085" i="64" a="1"/>
  <c r="BJ2085" i="64"/>
  <c r="BK2085" i="64" a="1"/>
  <c r="BK2085" i="64"/>
  <c r="BL2085" i="64" a="1"/>
  <c r="BL2085" i="64"/>
  <c r="BM2085" i="64" a="1"/>
  <c r="BM2085" i="64"/>
  <c r="BN2085" i="64" a="1"/>
  <c r="BN2085" i="64"/>
  <c r="BO2085" i="64" a="1"/>
  <c r="BO2085" i="64"/>
  <c r="BP2085" i="64" a="1"/>
  <c r="BP2085" i="64"/>
  <c r="BQ2085" i="64" a="1"/>
  <c r="BQ2085" i="64"/>
  <c r="BR2085" i="64" a="1"/>
  <c r="BR2085" i="64"/>
  <c r="BS2085" i="64" a="1"/>
  <c r="BS2085" i="64"/>
  <c r="BT2085" i="64" a="1"/>
  <c r="BT2085" i="64"/>
  <c r="BU2085" i="64" a="1"/>
  <c r="BU2085" i="64"/>
  <c r="BV2085" i="64" a="1"/>
  <c r="BV2085" i="64"/>
  <c r="BW2085" i="64" a="1"/>
  <c r="BW2085" i="64"/>
  <c r="BX2085" i="64" a="1"/>
  <c r="BX2085" i="64"/>
  <c r="BY2085" i="64" a="1"/>
  <c r="BY2085" i="64"/>
  <c r="BZ2085" i="64" a="1"/>
  <c r="BZ2085" i="64"/>
  <c r="CA2085" i="64" a="1"/>
  <c r="CA2085" i="64"/>
  <c r="CB2085" i="64" a="1"/>
  <c r="CB2085" i="64"/>
  <c r="CC2085" i="64" a="1"/>
  <c r="CC2085" i="64"/>
  <c r="CD2085" i="64" a="1"/>
  <c r="CD2085" i="64"/>
  <c r="CE2085" i="64" a="1"/>
  <c r="CE2085" i="64"/>
  <c r="CF2085" i="64" a="1"/>
  <c r="CF2085" i="64"/>
  <c r="CG2085" i="64" a="1"/>
  <c r="CG2085" i="64"/>
  <c r="CH2085" i="64" a="1"/>
  <c r="CH2085" i="64"/>
  <c r="CI2085" i="64" a="1"/>
  <c r="CI2085" i="64"/>
  <c r="CJ2085" i="64" a="1"/>
  <c r="CJ2085" i="64"/>
  <c r="CK2085" i="64" a="1"/>
  <c r="CK2085" i="64"/>
  <c r="CL2085" i="64" a="1"/>
  <c r="CL2085" i="64"/>
  <c r="K2091" i="64"/>
  <c r="L2091" i="64"/>
  <c r="M2091" i="64"/>
  <c r="N2091" i="64"/>
  <c r="O2091" i="64"/>
  <c r="P2091" i="64"/>
  <c r="S2091" i="64"/>
  <c r="T2091" i="64"/>
  <c r="U2091" i="64"/>
  <c r="V2091" i="64"/>
  <c r="W2091" i="64"/>
  <c r="X2091" i="64"/>
  <c r="Y2091" i="64"/>
  <c r="Z2091" i="64"/>
  <c r="AA2091" i="64"/>
  <c r="AB2091" i="64"/>
  <c r="AC2091" i="64"/>
  <c r="AD2091" i="64"/>
  <c r="AE2091" i="64"/>
  <c r="AF2091" i="64"/>
  <c r="AG2091" i="64"/>
  <c r="AH2091" i="64"/>
  <c r="AI2091" i="64"/>
  <c r="AJ2091" i="64"/>
  <c r="AK2091" i="64"/>
  <c r="AL2091" i="64"/>
  <c r="AM2091" i="64"/>
  <c r="AN2091" i="64"/>
  <c r="AO2091" i="64"/>
  <c r="AP2091" i="64"/>
  <c r="AQ2091" i="64"/>
  <c r="AR2091" i="64"/>
  <c r="AS2091" i="64"/>
  <c r="AT2091" i="64"/>
  <c r="AU2091" i="64"/>
  <c r="AV2091" i="64"/>
  <c r="AW2091" i="64"/>
  <c r="AX2091" i="64"/>
  <c r="AY2091" i="64"/>
  <c r="AZ2091" i="64"/>
  <c r="BA2091" i="64"/>
  <c r="BB2091" i="64"/>
  <c r="BC2091" i="64"/>
  <c r="BD2091" i="64"/>
  <c r="BE2091" i="64"/>
  <c r="BF2091" i="64"/>
  <c r="BG2091" i="64"/>
  <c r="BH2091" i="64"/>
  <c r="BI2091" i="64"/>
  <c r="BJ2091" i="64"/>
  <c r="BK2091" i="64"/>
  <c r="BL2091" i="64"/>
  <c r="BM2091" i="64"/>
  <c r="BN2091" i="64"/>
  <c r="BO2091" i="64"/>
  <c r="BP2091" i="64"/>
  <c r="BQ2091" i="64"/>
  <c r="BR2091" i="64"/>
  <c r="BS2091" i="64"/>
  <c r="BT2091" i="64"/>
  <c r="BU2091" i="64"/>
  <c r="BV2091" i="64"/>
  <c r="BW2091" i="64"/>
  <c r="BX2091" i="64"/>
  <c r="BY2091" i="64"/>
  <c r="BZ2091" i="64"/>
  <c r="CA2091" i="64"/>
  <c r="CB2091" i="64"/>
  <c r="CC2091" i="64"/>
  <c r="CD2091" i="64"/>
  <c r="CE2091" i="64"/>
  <c r="CF2091" i="64"/>
  <c r="CG2091" i="64"/>
  <c r="CH2091" i="64"/>
  <c r="CI2091" i="64"/>
  <c r="CJ2091" i="64"/>
  <c r="CK2091" i="64"/>
  <c r="CL2091" i="64"/>
  <c r="J2092" i="64"/>
  <c r="K2092" i="64"/>
  <c r="L2092" i="64"/>
  <c r="M2092" i="64"/>
  <c r="N2092" i="64"/>
  <c r="O2092" i="64"/>
  <c r="P2092" i="64"/>
  <c r="R2092" i="64"/>
  <c r="S2092" i="64"/>
  <c r="T2092" i="64"/>
  <c r="U2092" i="64"/>
  <c r="V2092" i="64"/>
  <c r="W2092" i="64"/>
  <c r="X2092" i="64"/>
  <c r="Y2092" i="64"/>
  <c r="Z2092" i="64"/>
  <c r="AA2092" i="64"/>
  <c r="AB2092" i="64"/>
  <c r="AC2092" i="64"/>
  <c r="AD2092" i="64"/>
  <c r="AE2092" i="64"/>
  <c r="AF2092" i="64"/>
  <c r="AG2092" i="64"/>
  <c r="AH2092" i="64"/>
  <c r="AI2092" i="64"/>
  <c r="AJ2092" i="64"/>
  <c r="AK2092" i="64"/>
  <c r="AL2092" i="64"/>
  <c r="AM2092" i="64"/>
  <c r="AN2092" i="64"/>
  <c r="AO2092" i="64"/>
  <c r="AP2092" i="64"/>
  <c r="AQ2092" i="64"/>
  <c r="AR2092" i="64"/>
  <c r="AS2092" i="64"/>
  <c r="AT2092" i="64"/>
  <c r="AU2092" i="64"/>
  <c r="AV2092" i="64"/>
  <c r="AW2092" i="64"/>
  <c r="AX2092" i="64"/>
  <c r="AY2092" i="64"/>
  <c r="AZ2092" i="64"/>
  <c r="BA2092" i="64"/>
  <c r="BB2092" i="64"/>
  <c r="BC2092" i="64"/>
  <c r="BD2092" i="64"/>
  <c r="BE2092" i="64"/>
  <c r="BF2092" i="64"/>
  <c r="BG2092" i="64"/>
  <c r="BH2092" i="64"/>
  <c r="BI2092" i="64"/>
  <c r="BJ2092" i="64"/>
  <c r="BK2092" i="64"/>
  <c r="BL2092" i="64"/>
  <c r="BM2092" i="64"/>
  <c r="BN2092" i="64"/>
  <c r="BO2092" i="64"/>
  <c r="BP2092" i="64"/>
  <c r="BQ2092" i="64"/>
  <c r="BR2092" i="64"/>
  <c r="BS2092" i="64"/>
  <c r="BT2092" i="64"/>
  <c r="BU2092" i="64"/>
  <c r="BV2092" i="64"/>
  <c r="BW2092" i="64"/>
  <c r="BX2092" i="64"/>
  <c r="BY2092" i="64"/>
  <c r="BZ2092" i="64"/>
  <c r="CA2092" i="64"/>
  <c r="CB2092" i="64"/>
  <c r="CC2092" i="64"/>
  <c r="CD2092" i="64"/>
  <c r="CE2092" i="64"/>
  <c r="CF2092" i="64"/>
  <c r="CG2092" i="64"/>
  <c r="CH2092" i="64"/>
  <c r="CI2092" i="64"/>
  <c r="CJ2092" i="64"/>
  <c r="CK2092" i="64"/>
  <c r="CL2092" i="64"/>
  <c r="K2192" i="64"/>
  <c r="L2192" i="64"/>
  <c r="M2192" i="64"/>
  <c r="N2192" i="64"/>
  <c r="O2192" i="64"/>
  <c r="P2192" i="64"/>
  <c r="S2192" i="64" a="1"/>
  <c r="S2192" i="64"/>
  <c r="T2192" i="64" a="1"/>
  <c r="T2192" i="64"/>
  <c r="U2192" i="64" a="1"/>
  <c r="U2192" i="64"/>
  <c r="V2192" i="64" a="1"/>
  <c r="V2192" i="64"/>
  <c r="W2192" i="64" a="1"/>
  <c r="W2192" i="64"/>
  <c r="X2192" i="64" a="1"/>
  <c r="X2192" i="64"/>
  <c r="Y2192" i="64" a="1"/>
  <c r="Y2192" i="64"/>
  <c r="Z2192" i="64" a="1"/>
  <c r="Z2192" i="64"/>
  <c r="AA2192" i="64" a="1"/>
  <c r="AA2192" i="64"/>
  <c r="AB2192" i="64" a="1"/>
  <c r="AB2192" i="64"/>
  <c r="AC2192" i="64" a="1"/>
  <c r="AC2192" i="64"/>
  <c r="AD2192" i="64" a="1"/>
  <c r="AD2192" i="64"/>
  <c r="AE2192" i="64" a="1"/>
  <c r="AE2192" i="64"/>
  <c r="AF2192" i="64" a="1"/>
  <c r="AF2192" i="64"/>
  <c r="AG2192" i="64" a="1"/>
  <c r="AG2192" i="64"/>
  <c r="AH2192" i="64" a="1"/>
  <c r="AH2192" i="64"/>
  <c r="AI2192" i="64" a="1"/>
  <c r="AI2192" i="64"/>
  <c r="AJ2192" i="64" a="1"/>
  <c r="AJ2192" i="64"/>
  <c r="AK2192" i="64" a="1"/>
  <c r="AK2192" i="64"/>
  <c r="AL2192" i="64" a="1"/>
  <c r="AL2192" i="64"/>
  <c r="AM2192" i="64" a="1"/>
  <c r="AM2192" i="64"/>
  <c r="AN2192" i="64" a="1"/>
  <c r="AN2192" i="64"/>
  <c r="AO2192" i="64" a="1"/>
  <c r="AO2192" i="64"/>
  <c r="AP2192" i="64" a="1"/>
  <c r="AP2192" i="64"/>
  <c r="AQ2192" i="64" a="1"/>
  <c r="AQ2192" i="64"/>
  <c r="AR2192" i="64" a="1"/>
  <c r="AR2192" i="64"/>
  <c r="AS2192" i="64" a="1"/>
  <c r="AS2192" i="64"/>
  <c r="AT2192" i="64" a="1"/>
  <c r="AT2192" i="64"/>
  <c r="AU2192" i="64" a="1"/>
  <c r="AU2192" i="64"/>
  <c r="AV2192" i="64" a="1"/>
  <c r="AV2192" i="64"/>
  <c r="AW2192" i="64" a="1"/>
  <c r="AW2192" i="64"/>
  <c r="AX2192" i="64" a="1"/>
  <c r="AX2192" i="64"/>
  <c r="AY2192" i="64" a="1"/>
  <c r="AY2192" i="64"/>
  <c r="AZ2192" i="64" a="1"/>
  <c r="AZ2192" i="64"/>
  <c r="BA2192" i="64" a="1"/>
  <c r="BA2192" i="64"/>
  <c r="BB2192" i="64" a="1"/>
  <c r="BB2192" i="64"/>
  <c r="BC2192" i="64" a="1"/>
  <c r="BC2192" i="64"/>
  <c r="BD2192" i="64" a="1"/>
  <c r="BD2192" i="64"/>
  <c r="BE2192" i="64" a="1"/>
  <c r="BE2192" i="64"/>
  <c r="BF2192" i="64" a="1"/>
  <c r="BF2192" i="64"/>
  <c r="BG2192" i="64" a="1"/>
  <c r="BG2192" i="64"/>
  <c r="BH2192" i="64" a="1"/>
  <c r="BH2192" i="64"/>
  <c r="BI2192" i="64" a="1"/>
  <c r="BI2192" i="64"/>
  <c r="BJ2192" i="64" a="1"/>
  <c r="BJ2192" i="64"/>
  <c r="BK2192" i="64" a="1"/>
  <c r="BK2192" i="64"/>
  <c r="BL2192" i="64" a="1"/>
  <c r="BL2192" i="64"/>
  <c r="BM2192" i="64" a="1"/>
  <c r="BM2192" i="64"/>
  <c r="BN2192" i="64" a="1"/>
  <c r="BN2192" i="64"/>
  <c r="BO2192" i="64" a="1"/>
  <c r="BO2192" i="64"/>
  <c r="BP2192" i="64" a="1"/>
  <c r="BP2192" i="64"/>
  <c r="BQ2192" i="64" a="1"/>
  <c r="BQ2192" i="64"/>
  <c r="BR2192" i="64" a="1"/>
  <c r="BR2192" i="64"/>
  <c r="BS2192" i="64" a="1"/>
  <c r="BS2192" i="64"/>
  <c r="BT2192" i="64" a="1"/>
  <c r="BT2192" i="64"/>
  <c r="BU2192" i="64" a="1"/>
  <c r="BU2192" i="64"/>
  <c r="BV2192" i="64" a="1"/>
  <c r="BV2192" i="64"/>
  <c r="BW2192" i="64" a="1"/>
  <c r="BW2192" i="64"/>
  <c r="BX2192" i="64" a="1"/>
  <c r="BX2192" i="64"/>
  <c r="BY2192" i="64" a="1"/>
  <c r="BY2192" i="64"/>
  <c r="BZ2192" i="64" a="1"/>
  <c r="BZ2192" i="64"/>
  <c r="CA2192" i="64" a="1"/>
  <c r="CA2192" i="64"/>
  <c r="CB2192" i="64" a="1"/>
  <c r="CB2192" i="64"/>
  <c r="CC2192" i="64" a="1"/>
  <c r="CC2192" i="64"/>
  <c r="CD2192" i="64" a="1"/>
  <c r="CD2192" i="64"/>
  <c r="CE2192" i="64" a="1"/>
  <c r="CE2192" i="64"/>
  <c r="CF2192" i="64" a="1"/>
  <c r="CF2192" i="64"/>
  <c r="CG2192" i="64" a="1"/>
  <c r="CG2192" i="64"/>
  <c r="CH2192" i="64" a="1"/>
  <c r="CH2192" i="64"/>
  <c r="CI2192" i="64" a="1"/>
  <c r="CI2192" i="64"/>
  <c r="CJ2192" i="64" a="1"/>
  <c r="CJ2192" i="64"/>
  <c r="CK2192" i="64" a="1"/>
  <c r="CK2192" i="64"/>
  <c r="CL2192" i="64" a="1"/>
  <c r="CL2192" i="64"/>
  <c r="K2198" i="64"/>
  <c r="L2198" i="64"/>
  <c r="M2198" i="64"/>
  <c r="N2198" i="64"/>
  <c r="O2198" i="64"/>
  <c r="P2198" i="64"/>
  <c r="S2198" i="64"/>
  <c r="T2198" i="64"/>
  <c r="U2198" i="64"/>
  <c r="V2198" i="64"/>
  <c r="W2198" i="64"/>
  <c r="X2198" i="64"/>
  <c r="Y2198" i="64"/>
  <c r="Z2198" i="64"/>
  <c r="AA2198" i="64"/>
  <c r="AB2198" i="64"/>
  <c r="AC2198" i="64"/>
  <c r="AD2198" i="64"/>
  <c r="AE2198" i="64"/>
  <c r="AF2198" i="64"/>
  <c r="AG2198" i="64"/>
  <c r="AH2198" i="64"/>
  <c r="AI2198" i="64"/>
  <c r="AJ2198" i="64"/>
  <c r="AK2198" i="64"/>
  <c r="AL2198" i="64"/>
  <c r="AM2198" i="64"/>
  <c r="AN2198" i="64"/>
  <c r="AO2198" i="64"/>
  <c r="AP2198" i="64"/>
  <c r="AQ2198" i="64"/>
  <c r="AR2198" i="64"/>
  <c r="AS2198" i="64"/>
  <c r="AT2198" i="64"/>
  <c r="AU2198" i="64"/>
  <c r="AV2198" i="64"/>
  <c r="AW2198" i="64"/>
  <c r="AX2198" i="64"/>
  <c r="AY2198" i="64"/>
  <c r="AZ2198" i="64"/>
  <c r="BA2198" i="64"/>
  <c r="BB2198" i="64"/>
  <c r="BC2198" i="64"/>
  <c r="BD2198" i="64"/>
  <c r="BE2198" i="64"/>
  <c r="BF2198" i="64"/>
  <c r="BG2198" i="64"/>
  <c r="BH2198" i="64"/>
  <c r="BI2198" i="64"/>
  <c r="BJ2198" i="64"/>
  <c r="BK2198" i="64"/>
  <c r="BL2198" i="64"/>
  <c r="BM2198" i="64"/>
  <c r="BN2198" i="64"/>
  <c r="BO2198" i="64"/>
  <c r="BP2198" i="64"/>
  <c r="BQ2198" i="64"/>
  <c r="BR2198" i="64"/>
  <c r="BS2198" i="64"/>
  <c r="BT2198" i="64"/>
  <c r="BU2198" i="64"/>
  <c r="BV2198" i="64"/>
  <c r="BW2198" i="64"/>
  <c r="BX2198" i="64"/>
  <c r="BY2198" i="64"/>
  <c r="BZ2198" i="64"/>
  <c r="CA2198" i="64"/>
  <c r="CB2198" i="64"/>
  <c r="CC2198" i="64"/>
  <c r="CD2198" i="64"/>
  <c r="CE2198" i="64"/>
  <c r="CF2198" i="64"/>
  <c r="CG2198" i="64"/>
  <c r="CH2198" i="64"/>
  <c r="CI2198" i="64"/>
  <c r="CJ2198" i="64"/>
  <c r="CK2198" i="64"/>
  <c r="CL2198" i="64"/>
  <c r="K2199" i="64"/>
  <c r="L2199" i="64"/>
  <c r="M2199" i="64"/>
  <c r="N2199" i="64"/>
  <c r="O2199" i="64"/>
  <c r="P2199" i="64"/>
  <c r="S2199" i="64"/>
  <c r="T2199" i="64"/>
  <c r="U2199" i="64"/>
  <c r="V2199" i="64"/>
  <c r="W2199" i="64"/>
  <c r="X2199" i="64"/>
  <c r="Y2199" i="64"/>
  <c r="Z2199" i="64"/>
  <c r="AA2199" i="64"/>
  <c r="AB2199" i="64"/>
  <c r="AC2199" i="64"/>
  <c r="AD2199" i="64"/>
  <c r="AE2199" i="64"/>
  <c r="AF2199" i="64"/>
  <c r="AG2199" i="64"/>
  <c r="AH2199" i="64"/>
  <c r="AI2199" i="64"/>
  <c r="AJ2199" i="64"/>
  <c r="AK2199" i="64"/>
  <c r="AL2199" i="64"/>
  <c r="AM2199" i="64"/>
  <c r="AN2199" i="64"/>
  <c r="AO2199" i="64"/>
  <c r="AP2199" i="64"/>
  <c r="AQ2199" i="64"/>
  <c r="AR2199" i="64"/>
  <c r="AS2199" i="64"/>
  <c r="AT2199" i="64"/>
  <c r="AU2199" i="64"/>
  <c r="AV2199" i="64"/>
  <c r="AW2199" i="64"/>
  <c r="AX2199" i="64"/>
  <c r="AY2199" i="64"/>
  <c r="AZ2199" i="64"/>
  <c r="BA2199" i="64"/>
  <c r="BB2199" i="64"/>
  <c r="BC2199" i="64"/>
  <c r="BD2199" i="64"/>
  <c r="BE2199" i="64"/>
  <c r="BF2199" i="64"/>
  <c r="BG2199" i="64"/>
  <c r="BH2199" i="64"/>
  <c r="BI2199" i="64"/>
  <c r="BJ2199" i="64"/>
  <c r="BK2199" i="64"/>
  <c r="BL2199" i="64"/>
  <c r="BM2199" i="64"/>
  <c r="BN2199" i="64"/>
  <c r="BO2199" i="64"/>
  <c r="BP2199" i="64"/>
  <c r="BQ2199" i="64"/>
  <c r="BR2199" i="64"/>
  <c r="BS2199" i="64"/>
  <c r="BT2199" i="64"/>
  <c r="BU2199" i="64"/>
  <c r="BV2199" i="64"/>
  <c r="BW2199" i="64"/>
  <c r="BX2199" i="64"/>
  <c r="BY2199" i="64"/>
  <c r="BZ2199" i="64"/>
  <c r="CA2199" i="64"/>
  <c r="CB2199" i="64"/>
  <c r="CC2199" i="64"/>
  <c r="CD2199" i="64"/>
  <c r="CE2199" i="64"/>
  <c r="CF2199" i="64"/>
  <c r="CG2199" i="64"/>
  <c r="CH2199" i="64"/>
  <c r="CI2199" i="64"/>
  <c r="CJ2199" i="64"/>
  <c r="CK2199" i="64"/>
  <c r="CL2199" i="64"/>
  <c r="K2228" i="64"/>
  <c r="L2228" i="64"/>
  <c r="M2228" i="64"/>
  <c r="N2228" i="64"/>
  <c r="O2228" i="64"/>
  <c r="P2228" i="64"/>
  <c r="S2228" i="64" a="1"/>
  <c r="S2228" i="64"/>
  <c r="T2228" i="64" a="1"/>
  <c r="T2228" i="64"/>
  <c r="U2228" i="64" a="1"/>
  <c r="U2228" i="64"/>
  <c r="V2228" i="64" a="1"/>
  <c r="V2228" i="64"/>
  <c r="W2228" i="64" a="1"/>
  <c r="W2228" i="64"/>
  <c r="X2228" i="64" a="1"/>
  <c r="X2228" i="64"/>
  <c r="Y2228" i="64" a="1"/>
  <c r="Y2228" i="64"/>
  <c r="Z2228" i="64" a="1"/>
  <c r="Z2228" i="64"/>
  <c r="AA2228" i="64" a="1"/>
  <c r="AA2228" i="64"/>
  <c r="AB2228" i="64" a="1"/>
  <c r="AB2228" i="64"/>
  <c r="AC2228" i="64" a="1"/>
  <c r="AC2228" i="64"/>
  <c r="AD2228" i="64" a="1"/>
  <c r="AD2228" i="64"/>
  <c r="AE2228" i="64" a="1"/>
  <c r="AE2228" i="64"/>
  <c r="AF2228" i="64" a="1"/>
  <c r="AF2228" i="64"/>
  <c r="AG2228" i="64" a="1"/>
  <c r="AG2228" i="64"/>
  <c r="AH2228" i="64" a="1"/>
  <c r="AH2228" i="64"/>
  <c r="AI2228" i="64" a="1"/>
  <c r="AI2228" i="64"/>
  <c r="AJ2228" i="64" a="1"/>
  <c r="AJ2228" i="64"/>
  <c r="AK2228" i="64" a="1"/>
  <c r="AK2228" i="64"/>
  <c r="AL2228" i="64" a="1"/>
  <c r="AL2228" i="64"/>
  <c r="AM2228" i="64" a="1"/>
  <c r="AM2228" i="64"/>
  <c r="AN2228" i="64" a="1"/>
  <c r="AN2228" i="64"/>
  <c r="AO2228" i="64" a="1"/>
  <c r="AO2228" i="64"/>
  <c r="AP2228" i="64" a="1"/>
  <c r="AP2228" i="64"/>
  <c r="AQ2228" i="64" a="1"/>
  <c r="AQ2228" i="64"/>
  <c r="AR2228" i="64" a="1"/>
  <c r="AR2228" i="64"/>
  <c r="AS2228" i="64" a="1"/>
  <c r="AS2228" i="64"/>
  <c r="AT2228" i="64" a="1"/>
  <c r="AT2228" i="64"/>
  <c r="AU2228" i="64" a="1"/>
  <c r="AU2228" i="64"/>
  <c r="AV2228" i="64" a="1"/>
  <c r="AV2228" i="64"/>
  <c r="AW2228" i="64" a="1"/>
  <c r="AW2228" i="64"/>
  <c r="AX2228" i="64" a="1"/>
  <c r="AX2228" i="64"/>
  <c r="AY2228" i="64" a="1"/>
  <c r="AY2228" i="64"/>
  <c r="AZ2228" i="64" a="1"/>
  <c r="AZ2228" i="64"/>
  <c r="BA2228" i="64" a="1"/>
  <c r="BA2228" i="64"/>
  <c r="BB2228" i="64" a="1"/>
  <c r="BB2228" i="64"/>
  <c r="BC2228" i="64" a="1"/>
  <c r="BC2228" i="64"/>
  <c r="BD2228" i="64" a="1"/>
  <c r="BD2228" i="64"/>
  <c r="BE2228" i="64" a="1"/>
  <c r="BE2228" i="64"/>
  <c r="BF2228" i="64" a="1"/>
  <c r="BF2228" i="64"/>
  <c r="BG2228" i="64" a="1"/>
  <c r="BG2228" i="64"/>
  <c r="BH2228" i="64" a="1"/>
  <c r="BH2228" i="64"/>
  <c r="BI2228" i="64" a="1"/>
  <c r="BI2228" i="64"/>
  <c r="BJ2228" i="64" a="1"/>
  <c r="BJ2228" i="64"/>
  <c r="BK2228" i="64" a="1"/>
  <c r="BK2228" i="64"/>
  <c r="BL2228" i="64" a="1"/>
  <c r="BL2228" i="64"/>
  <c r="BM2228" i="64" a="1"/>
  <c r="BM2228" i="64"/>
  <c r="BN2228" i="64" a="1"/>
  <c r="BN2228" i="64"/>
  <c r="BO2228" i="64" a="1"/>
  <c r="BO2228" i="64"/>
  <c r="BP2228" i="64" a="1"/>
  <c r="BP2228" i="64"/>
  <c r="BQ2228" i="64" a="1"/>
  <c r="BQ2228" i="64"/>
  <c r="BR2228" i="64" a="1"/>
  <c r="BR2228" i="64"/>
  <c r="BS2228" i="64" a="1"/>
  <c r="BS2228" i="64"/>
  <c r="BT2228" i="64" a="1"/>
  <c r="BT2228" i="64"/>
  <c r="BU2228" i="64" a="1"/>
  <c r="BU2228" i="64"/>
  <c r="BV2228" i="64" a="1"/>
  <c r="BV2228" i="64"/>
  <c r="BW2228" i="64" a="1"/>
  <c r="BW2228" i="64"/>
  <c r="BX2228" i="64" a="1"/>
  <c r="BX2228" i="64"/>
  <c r="BY2228" i="64" a="1"/>
  <c r="BY2228" i="64"/>
  <c r="BZ2228" i="64" a="1"/>
  <c r="BZ2228" i="64"/>
  <c r="CA2228" i="64" a="1"/>
  <c r="CA2228" i="64"/>
  <c r="CB2228" i="64" a="1"/>
  <c r="CB2228" i="64"/>
  <c r="CC2228" i="64" a="1"/>
  <c r="CC2228" i="64"/>
  <c r="CD2228" i="64" a="1"/>
  <c r="CD2228" i="64"/>
  <c r="CE2228" i="64" a="1"/>
  <c r="CE2228" i="64"/>
  <c r="CF2228" i="64" a="1"/>
  <c r="CF2228" i="64"/>
  <c r="CG2228" i="64" a="1"/>
  <c r="CG2228" i="64"/>
  <c r="CH2228" i="64" a="1"/>
  <c r="CH2228" i="64"/>
  <c r="CI2228" i="64" a="1"/>
  <c r="CI2228" i="64"/>
  <c r="CJ2228" i="64" a="1"/>
  <c r="CJ2228" i="64"/>
  <c r="CK2228" i="64" a="1"/>
  <c r="CK2228" i="64"/>
  <c r="CL2228" i="64" a="1"/>
  <c r="CL2228" i="64"/>
  <c r="K2234" i="64"/>
  <c r="L2234" i="64"/>
  <c r="M2234" i="64"/>
  <c r="N2234" i="64"/>
  <c r="O2234" i="64"/>
  <c r="P2234" i="64"/>
  <c r="S2234" i="64"/>
  <c r="T2234" i="64"/>
  <c r="U2234" i="64"/>
  <c r="V2234" i="64"/>
  <c r="W2234" i="64"/>
  <c r="X2234" i="64"/>
  <c r="Y2234" i="64"/>
  <c r="Z2234" i="64"/>
  <c r="AA2234" i="64"/>
  <c r="AB2234" i="64"/>
  <c r="AC2234" i="64"/>
  <c r="AD2234" i="64"/>
  <c r="AE2234" i="64"/>
  <c r="AF2234" i="64"/>
  <c r="AG2234" i="64"/>
  <c r="AH2234" i="64"/>
  <c r="AI2234" i="64"/>
  <c r="AJ2234" i="64"/>
  <c r="AK2234" i="64"/>
  <c r="AL2234" i="64"/>
  <c r="AM2234" i="64"/>
  <c r="AN2234" i="64"/>
  <c r="AO2234" i="64"/>
  <c r="AP2234" i="64"/>
  <c r="AQ2234" i="64"/>
  <c r="AR2234" i="64"/>
  <c r="AS2234" i="64"/>
  <c r="AT2234" i="64"/>
  <c r="AU2234" i="64"/>
  <c r="AV2234" i="64"/>
  <c r="AW2234" i="64"/>
  <c r="AX2234" i="64"/>
  <c r="AY2234" i="64"/>
  <c r="AZ2234" i="64"/>
  <c r="BA2234" i="64"/>
  <c r="BB2234" i="64"/>
  <c r="BC2234" i="64"/>
  <c r="BD2234" i="64"/>
  <c r="BE2234" i="64"/>
  <c r="BF2234" i="64"/>
  <c r="BG2234" i="64"/>
  <c r="BH2234" i="64"/>
  <c r="BI2234" i="64"/>
  <c r="BJ2234" i="64"/>
  <c r="BK2234" i="64"/>
  <c r="BL2234" i="64"/>
  <c r="BM2234" i="64"/>
  <c r="BN2234" i="64"/>
  <c r="BO2234" i="64"/>
  <c r="BP2234" i="64"/>
  <c r="BQ2234" i="64"/>
  <c r="BR2234" i="64"/>
  <c r="BS2234" i="64"/>
  <c r="BT2234" i="64"/>
  <c r="BU2234" i="64"/>
  <c r="BV2234" i="64"/>
  <c r="BW2234" i="64"/>
  <c r="BX2234" i="64"/>
  <c r="BY2234" i="64"/>
  <c r="BZ2234" i="64"/>
  <c r="CA2234" i="64"/>
  <c r="CB2234" i="64"/>
  <c r="CC2234" i="64"/>
  <c r="CD2234" i="64"/>
  <c r="CE2234" i="64"/>
  <c r="CF2234" i="64"/>
  <c r="CG2234" i="64"/>
  <c r="CH2234" i="64"/>
  <c r="CI2234" i="64"/>
  <c r="CJ2234" i="64"/>
  <c r="CK2234" i="64"/>
  <c r="CL2234" i="64"/>
  <c r="K2235" i="64"/>
  <c r="L2235" i="64"/>
  <c r="M2235" i="64"/>
  <c r="N2235" i="64"/>
  <c r="O2235" i="64"/>
  <c r="P2235" i="64"/>
  <c r="S2235" i="64"/>
  <c r="T2235" i="64"/>
  <c r="U2235" i="64"/>
  <c r="V2235" i="64"/>
  <c r="W2235" i="64"/>
  <c r="X2235" i="64"/>
  <c r="Y2235" i="64"/>
  <c r="Z2235" i="64"/>
  <c r="AA2235" i="64"/>
  <c r="AB2235" i="64"/>
  <c r="AC2235" i="64"/>
  <c r="AD2235" i="64"/>
  <c r="AE2235" i="64"/>
  <c r="AF2235" i="64"/>
  <c r="AG2235" i="64"/>
  <c r="AH2235" i="64"/>
  <c r="AI2235" i="64"/>
  <c r="AJ2235" i="64"/>
  <c r="AK2235" i="64"/>
  <c r="AL2235" i="64"/>
  <c r="AM2235" i="64"/>
  <c r="AN2235" i="64"/>
  <c r="AO2235" i="64"/>
  <c r="AP2235" i="64"/>
  <c r="AQ2235" i="64"/>
  <c r="AR2235" i="64"/>
  <c r="AS2235" i="64"/>
  <c r="AT2235" i="64"/>
  <c r="AU2235" i="64"/>
  <c r="AV2235" i="64"/>
  <c r="AW2235" i="64"/>
  <c r="AX2235" i="64"/>
  <c r="AY2235" i="64"/>
  <c r="AZ2235" i="64"/>
  <c r="BA2235" i="64"/>
  <c r="BB2235" i="64"/>
  <c r="BC2235" i="64"/>
  <c r="BD2235" i="64"/>
  <c r="BE2235" i="64"/>
  <c r="BF2235" i="64"/>
  <c r="BG2235" i="64"/>
  <c r="BH2235" i="64"/>
  <c r="BI2235" i="64"/>
  <c r="BJ2235" i="64"/>
  <c r="BK2235" i="64"/>
  <c r="BL2235" i="64"/>
  <c r="BM2235" i="64"/>
  <c r="BN2235" i="64"/>
  <c r="BO2235" i="64"/>
  <c r="BP2235" i="64"/>
  <c r="BQ2235" i="64"/>
  <c r="BR2235" i="64"/>
  <c r="BS2235" i="64"/>
  <c r="BT2235" i="64"/>
  <c r="BU2235" i="64"/>
  <c r="BV2235" i="64"/>
  <c r="BW2235" i="64"/>
  <c r="BX2235" i="64"/>
  <c r="BY2235" i="64"/>
  <c r="BZ2235" i="64"/>
  <c r="CA2235" i="64"/>
  <c r="CB2235" i="64"/>
  <c r="CC2235" i="64"/>
  <c r="CD2235" i="64"/>
  <c r="CE2235" i="64"/>
  <c r="CF2235" i="64"/>
  <c r="CG2235" i="64"/>
  <c r="CH2235" i="64"/>
  <c r="CI2235" i="64"/>
  <c r="CJ2235" i="64"/>
  <c r="CK2235" i="64"/>
  <c r="CL2235" i="64"/>
  <c r="K2263" i="64"/>
  <c r="L2263" i="64"/>
  <c r="M2263" i="64"/>
  <c r="N2263" i="64"/>
  <c r="O2263" i="64"/>
  <c r="P2263" i="64"/>
  <c r="S2263" i="64"/>
  <c r="T2263" i="64"/>
  <c r="U2263" i="64"/>
  <c r="V2263" i="64"/>
  <c r="W2263" i="64"/>
  <c r="X2263" i="64"/>
  <c r="Y2263" i="64"/>
  <c r="Z2263" i="64"/>
  <c r="AA2263" i="64"/>
  <c r="AB2263" i="64"/>
  <c r="AC2263" i="64"/>
  <c r="AD2263" i="64"/>
  <c r="AE2263" i="64"/>
  <c r="AF2263" i="64"/>
  <c r="AG2263" i="64"/>
  <c r="AH2263" i="64"/>
  <c r="AI2263" i="64"/>
  <c r="AJ2263" i="64"/>
  <c r="AK2263" i="64"/>
  <c r="AL2263" i="64"/>
  <c r="AM2263" i="64"/>
  <c r="AN2263" i="64"/>
  <c r="AO2263" i="64"/>
  <c r="AP2263" i="64"/>
  <c r="AQ2263" i="64"/>
  <c r="AR2263" i="64"/>
  <c r="AS2263" i="64"/>
  <c r="AT2263" i="64"/>
  <c r="AU2263" i="64"/>
  <c r="AV2263" i="64"/>
  <c r="AW2263" i="64"/>
  <c r="AX2263" i="64"/>
  <c r="AY2263" i="64"/>
  <c r="AZ2263" i="64"/>
  <c r="BA2263" i="64"/>
  <c r="BB2263" i="64"/>
  <c r="BC2263" i="64"/>
  <c r="BD2263" i="64"/>
  <c r="BE2263" i="64"/>
  <c r="BF2263" i="64"/>
  <c r="BG2263" i="64"/>
  <c r="BH2263" i="64"/>
  <c r="BI2263" i="64"/>
  <c r="BJ2263" i="64"/>
  <c r="BK2263" i="64"/>
  <c r="BL2263" i="64"/>
  <c r="BM2263" i="64"/>
  <c r="BN2263" i="64"/>
  <c r="BO2263" i="64"/>
  <c r="BP2263" i="64"/>
  <c r="BQ2263" i="64"/>
  <c r="BR2263" i="64"/>
  <c r="BS2263" i="64"/>
  <c r="BT2263" i="64"/>
  <c r="BU2263" i="64"/>
  <c r="BV2263" i="64"/>
  <c r="BW2263" i="64"/>
  <c r="BX2263" i="64"/>
  <c r="BY2263" i="64"/>
  <c r="BZ2263" i="64"/>
  <c r="CA2263" i="64"/>
  <c r="CB2263" i="64"/>
  <c r="CC2263" i="64"/>
  <c r="CD2263" i="64"/>
  <c r="CE2263" i="64"/>
  <c r="CF2263" i="64"/>
  <c r="CG2263" i="64"/>
  <c r="CH2263" i="64"/>
  <c r="CI2263" i="64"/>
  <c r="CJ2263" i="64"/>
  <c r="CK2263" i="64"/>
  <c r="CL2263" i="64"/>
  <c r="K2267" i="64"/>
  <c r="L2267" i="64"/>
  <c r="M2267" i="64"/>
  <c r="N2267" i="64"/>
  <c r="O2267" i="64"/>
  <c r="P2267" i="64"/>
  <c r="S2267" i="64"/>
  <c r="T2267" i="64"/>
  <c r="U2267" i="64"/>
  <c r="V2267" i="64"/>
  <c r="W2267" i="64"/>
  <c r="X2267" i="64"/>
  <c r="Y2267" i="64"/>
  <c r="Z2267" i="64"/>
  <c r="AA2267" i="64"/>
  <c r="AB2267" i="64"/>
  <c r="AC2267" i="64"/>
  <c r="AD2267" i="64"/>
  <c r="AE2267" i="64"/>
  <c r="AF2267" i="64"/>
  <c r="AG2267" i="64"/>
  <c r="AH2267" i="64"/>
  <c r="AI2267" i="64"/>
  <c r="AJ2267" i="64"/>
  <c r="AK2267" i="64"/>
  <c r="AL2267" i="64"/>
  <c r="AM2267" i="64"/>
  <c r="AN2267" i="64"/>
  <c r="AO2267" i="64"/>
  <c r="AP2267" i="64"/>
  <c r="AQ2267" i="64"/>
  <c r="AR2267" i="64"/>
  <c r="AS2267" i="64"/>
  <c r="AT2267" i="64"/>
  <c r="AU2267" i="64"/>
  <c r="AV2267" i="64"/>
  <c r="AW2267" i="64"/>
  <c r="AX2267" i="64"/>
  <c r="AY2267" i="64"/>
  <c r="AZ2267" i="64"/>
  <c r="BA2267" i="64"/>
  <c r="BB2267" i="64"/>
  <c r="BC2267" i="64"/>
  <c r="BD2267" i="64"/>
  <c r="BE2267" i="64"/>
  <c r="BF2267" i="64"/>
  <c r="BG2267" i="64"/>
  <c r="BH2267" i="64"/>
  <c r="BI2267" i="64"/>
  <c r="BJ2267" i="64"/>
  <c r="BK2267" i="64"/>
  <c r="BL2267" i="64"/>
  <c r="BM2267" i="64"/>
  <c r="BN2267" i="64"/>
  <c r="BO2267" i="64"/>
  <c r="BP2267" i="64"/>
  <c r="BQ2267" i="64"/>
  <c r="BR2267" i="64"/>
  <c r="BS2267" i="64"/>
  <c r="BT2267" i="64"/>
  <c r="BU2267" i="64"/>
  <c r="BV2267" i="64"/>
  <c r="BW2267" i="64"/>
  <c r="BX2267" i="64"/>
  <c r="BY2267" i="64"/>
  <c r="BZ2267" i="64"/>
  <c r="CA2267" i="64"/>
  <c r="CB2267" i="64"/>
  <c r="CC2267" i="64"/>
  <c r="CD2267" i="64"/>
  <c r="CE2267" i="64"/>
  <c r="CF2267" i="64"/>
  <c r="CG2267" i="64"/>
  <c r="CH2267" i="64"/>
  <c r="CI2267" i="64"/>
  <c r="CJ2267" i="64"/>
  <c r="CK2267" i="64"/>
  <c r="CL2267" i="64"/>
  <c r="K2268" i="64"/>
  <c r="L2268" i="64"/>
  <c r="M2268" i="64"/>
  <c r="N2268" i="64"/>
  <c r="O2268" i="64"/>
  <c r="P2268" i="64"/>
  <c r="R2268" i="64"/>
  <c r="S2268" i="64"/>
  <c r="T2268" i="64"/>
  <c r="U2268" i="64"/>
  <c r="V2268" i="64"/>
  <c r="W2268" i="64"/>
  <c r="X2268" i="64"/>
  <c r="Y2268" i="64"/>
  <c r="Z2268" i="64"/>
  <c r="AA2268" i="64"/>
  <c r="AB2268" i="64"/>
  <c r="AC2268" i="64"/>
  <c r="AD2268" i="64"/>
  <c r="AE2268" i="64"/>
  <c r="AF2268" i="64"/>
  <c r="AG2268" i="64"/>
  <c r="AH2268" i="64"/>
  <c r="AI2268" i="64"/>
  <c r="AJ2268" i="64"/>
  <c r="AK2268" i="64"/>
  <c r="AL2268" i="64"/>
  <c r="AM2268" i="64"/>
  <c r="AN2268" i="64"/>
  <c r="AO2268" i="64"/>
  <c r="AP2268" i="64"/>
  <c r="AQ2268" i="64"/>
  <c r="AR2268" i="64"/>
  <c r="AS2268" i="64"/>
  <c r="AT2268" i="64"/>
  <c r="AU2268" i="64"/>
  <c r="AV2268" i="64"/>
  <c r="AW2268" i="64"/>
  <c r="AX2268" i="64"/>
  <c r="AY2268" i="64"/>
  <c r="AZ2268" i="64"/>
  <c r="BA2268" i="64"/>
  <c r="BB2268" i="64"/>
  <c r="BC2268" i="64"/>
  <c r="BD2268" i="64"/>
  <c r="BE2268" i="64"/>
  <c r="BF2268" i="64"/>
  <c r="BG2268" i="64"/>
  <c r="BH2268" i="64"/>
  <c r="BI2268" i="64"/>
  <c r="BJ2268" i="64"/>
  <c r="BK2268" i="64"/>
  <c r="BL2268" i="64"/>
  <c r="BM2268" i="64"/>
  <c r="BN2268" i="64"/>
  <c r="BO2268" i="64"/>
  <c r="BP2268" i="64"/>
  <c r="BQ2268" i="64"/>
  <c r="BR2268" i="64"/>
  <c r="BS2268" i="64"/>
  <c r="BT2268" i="64"/>
  <c r="BU2268" i="64"/>
  <c r="BV2268" i="64"/>
  <c r="BW2268" i="64"/>
  <c r="BX2268" i="64"/>
  <c r="BY2268" i="64"/>
  <c r="BZ2268" i="64"/>
  <c r="CA2268" i="64"/>
  <c r="CB2268" i="64"/>
  <c r="CC2268" i="64"/>
  <c r="CD2268" i="64"/>
  <c r="CE2268" i="64"/>
  <c r="CF2268" i="64"/>
  <c r="CG2268" i="64"/>
  <c r="CH2268" i="64"/>
  <c r="CI2268" i="64"/>
  <c r="CJ2268" i="64"/>
  <c r="CK2268" i="64"/>
  <c r="CL2268" i="64"/>
  <c r="K2270" i="64"/>
  <c r="L2270" i="64"/>
  <c r="M2270" i="64"/>
  <c r="N2270" i="64"/>
  <c r="O2270" i="64"/>
  <c r="P2270" i="64"/>
  <c r="S2270" i="64"/>
  <c r="T2270" i="64"/>
  <c r="U2270" i="64"/>
  <c r="V2270" i="64"/>
  <c r="W2270" i="64"/>
  <c r="X2270" i="64"/>
  <c r="Y2270" i="64"/>
  <c r="Z2270" i="64"/>
  <c r="AA2270" i="64"/>
  <c r="AB2270" i="64"/>
  <c r="AC2270" i="64"/>
  <c r="AD2270" i="64"/>
  <c r="AE2270" i="64"/>
  <c r="AF2270" i="64"/>
  <c r="AG2270" i="64"/>
  <c r="AH2270" i="64"/>
  <c r="AI2270" i="64"/>
  <c r="AJ2270" i="64"/>
  <c r="AK2270" i="64"/>
  <c r="AL2270" i="64"/>
  <c r="AM2270" i="64"/>
  <c r="AN2270" i="64"/>
  <c r="AO2270" i="64"/>
  <c r="AP2270" i="64"/>
  <c r="AQ2270" i="64"/>
  <c r="AR2270" i="64"/>
  <c r="AS2270" i="64"/>
  <c r="AT2270" i="64"/>
  <c r="AU2270" i="64"/>
  <c r="AV2270" i="64"/>
  <c r="AW2270" i="64"/>
  <c r="AX2270" i="64"/>
  <c r="AY2270" i="64"/>
  <c r="AZ2270" i="64"/>
  <c r="BA2270" i="64"/>
  <c r="BB2270" i="64"/>
  <c r="BC2270" i="64"/>
  <c r="BD2270" i="64"/>
  <c r="BE2270" i="64"/>
  <c r="BF2270" i="64"/>
  <c r="BG2270" i="64"/>
  <c r="BH2270" i="64"/>
  <c r="BI2270" i="64"/>
  <c r="BJ2270" i="64"/>
  <c r="BK2270" i="64"/>
  <c r="BL2270" i="64"/>
  <c r="BM2270" i="64"/>
  <c r="BN2270" i="64"/>
  <c r="BO2270" i="64"/>
  <c r="BP2270" i="64"/>
  <c r="BQ2270" i="64"/>
  <c r="BR2270" i="64"/>
  <c r="BS2270" i="64"/>
  <c r="BT2270" i="64"/>
  <c r="BU2270" i="64"/>
  <c r="BV2270" i="64"/>
  <c r="BW2270" i="64"/>
  <c r="BX2270" i="64"/>
  <c r="BY2270" i="64"/>
  <c r="BZ2270" i="64"/>
  <c r="CA2270" i="64"/>
  <c r="CB2270" i="64"/>
  <c r="CC2270" i="64"/>
  <c r="CD2270" i="64"/>
  <c r="CE2270" i="64"/>
  <c r="CF2270" i="64"/>
  <c r="CG2270" i="64"/>
  <c r="CH2270" i="64"/>
  <c r="CI2270" i="64"/>
  <c r="CJ2270" i="64"/>
  <c r="CK2270" i="64"/>
  <c r="CL2270" i="64"/>
  <c r="K2275" i="64"/>
  <c r="L2275" i="64"/>
  <c r="M2275" i="64"/>
  <c r="N2275" i="64"/>
  <c r="O2275" i="64"/>
  <c r="P2275" i="64"/>
  <c r="S2275" i="64"/>
  <c r="T2275" i="64"/>
  <c r="U2275" i="64"/>
  <c r="V2275" i="64"/>
  <c r="W2275" i="64"/>
  <c r="X2275" i="64"/>
  <c r="Y2275" i="64"/>
  <c r="Z2275" i="64"/>
  <c r="AA2275" i="64"/>
  <c r="AB2275" i="64"/>
  <c r="AC2275" i="64"/>
  <c r="AD2275" i="64"/>
  <c r="AE2275" i="64"/>
  <c r="AF2275" i="64"/>
  <c r="AG2275" i="64"/>
  <c r="AH2275" i="64"/>
  <c r="AI2275" i="64"/>
  <c r="AJ2275" i="64"/>
  <c r="AK2275" i="64"/>
  <c r="AL2275" i="64"/>
  <c r="AM2275" i="64"/>
  <c r="AN2275" i="64"/>
  <c r="AO2275" i="64"/>
  <c r="AP2275" i="64"/>
  <c r="AQ2275" i="64"/>
  <c r="AR2275" i="64"/>
  <c r="AS2275" i="64"/>
  <c r="AT2275" i="64"/>
  <c r="AU2275" i="64"/>
  <c r="AV2275" i="64"/>
  <c r="AW2275" i="64"/>
  <c r="AX2275" i="64"/>
  <c r="AY2275" i="64"/>
  <c r="AZ2275" i="64"/>
  <c r="BA2275" i="64"/>
  <c r="BB2275" i="64"/>
  <c r="BC2275" i="64"/>
  <c r="BD2275" i="64"/>
  <c r="BE2275" i="64"/>
  <c r="BF2275" i="64"/>
  <c r="BG2275" i="64"/>
  <c r="BH2275" i="64"/>
  <c r="BI2275" i="64"/>
  <c r="BJ2275" i="64"/>
  <c r="BK2275" i="64"/>
  <c r="BL2275" i="64"/>
  <c r="BM2275" i="64"/>
  <c r="BN2275" i="64"/>
  <c r="BO2275" i="64"/>
  <c r="BP2275" i="64"/>
  <c r="BQ2275" i="64"/>
  <c r="BR2275" i="64"/>
  <c r="BS2275" i="64"/>
  <c r="BT2275" i="64"/>
  <c r="BU2275" i="64"/>
  <c r="BV2275" i="64"/>
  <c r="BW2275" i="64"/>
  <c r="BX2275" i="64"/>
  <c r="BY2275" i="64"/>
  <c r="BZ2275" i="64"/>
  <c r="CA2275" i="64"/>
  <c r="CB2275" i="64"/>
  <c r="CC2275" i="64"/>
  <c r="CD2275" i="64"/>
  <c r="CE2275" i="64"/>
  <c r="CF2275" i="64"/>
  <c r="CG2275" i="64"/>
  <c r="CH2275" i="64"/>
  <c r="CI2275" i="64"/>
  <c r="CJ2275" i="64"/>
  <c r="CK2275" i="64"/>
  <c r="CL2275" i="64"/>
  <c r="L2308" i="64"/>
  <c r="M2308" i="64"/>
  <c r="N2308" i="64"/>
  <c r="O2308" i="64"/>
  <c r="P2308" i="64"/>
  <c r="S2308" i="64"/>
  <c r="T2308" i="64"/>
  <c r="U2308" i="64"/>
  <c r="V2308" i="64"/>
  <c r="W2308" i="64"/>
  <c r="X2308" i="64"/>
  <c r="Y2308" i="64"/>
  <c r="Z2308" i="64"/>
  <c r="AA2308" i="64"/>
  <c r="AB2308" i="64"/>
  <c r="AC2308" i="64"/>
  <c r="AD2308" i="64"/>
  <c r="AE2308" i="64"/>
  <c r="AF2308" i="64"/>
  <c r="AG2308" i="64"/>
  <c r="AH2308" i="64"/>
  <c r="AI2308" i="64"/>
  <c r="AJ2308" i="64"/>
  <c r="AK2308" i="64"/>
  <c r="AL2308" i="64"/>
  <c r="AM2308" i="64"/>
  <c r="AN2308" i="64"/>
  <c r="AO2308" i="64"/>
  <c r="AP2308" i="64"/>
  <c r="AQ2308" i="64"/>
  <c r="AR2308" i="64"/>
  <c r="AS2308" i="64"/>
  <c r="AT2308" i="64"/>
  <c r="AU2308" i="64"/>
  <c r="AV2308" i="64"/>
  <c r="AW2308" i="64"/>
  <c r="AX2308" i="64"/>
  <c r="AY2308" i="64"/>
  <c r="AZ2308" i="64"/>
  <c r="BA2308" i="64"/>
  <c r="BB2308" i="64"/>
  <c r="BC2308" i="64"/>
  <c r="BD2308" i="64"/>
  <c r="BE2308" i="64"/>
  <c r="BF2308" i="64"/>
  <c r="BG2308" i="64"/>
  <c r="BH2308" i="64"/>
  <c r="BI2308" i="64"/>
  <c r="BJ2308" i="64"/>
  <c r="BK2308" i="64"/>
  <c r="BL2308" i="64"/>
  <c r="BM2308" i="64"/>
  <c r="BN2308" i="64"/>
  <c r="BO2308" i="64"/>
  <c r="BP2308" i="64"/>
  <c r="BQ2308" i="64"/>
  <c r="BR2308" i="64"/>
  <c r="BS2308" i="64"/>
  <c r="BT2308" i="64"/>
  <c r="BU2308" i="64"/>
  <c r="BV2308" i="64"/>
  <c r="BW2308" i="64"/>
  <c r="BX2308" i="64"/>
  <c r="BY2308" i="64"/>
  <c r="BZ2308" i="64"/>
  <c r="CA2308" i="64"/>
  <c r="CB2308" i="64"/>
  <c r="CC2308" i="64"/>
  <c r="CD2308" i="64"/>
  <c r="CE2308" i="64"/>
  <c r="CF2308" i="64"/>
  <c r="CG2308" i="64"/>
  <c r="CH2308" i="64"/>
  <c r="CI2308" i="64"/>
  <c r="CJ2308" i="64"/>
  <c r="CK2308" i="64"/>
  <c r="CL2308" i="64"/>
  <c r="K2311" i="64"/>
  <c r="L2311" i="64"/>
  <c r="M2311" i="64"/>
  <c r="N2311" i="64"/>
  <c r="O2311" i="64"/>
  <c r="P2311" i="64"/>
  <c r="S2311" i="64"/>
  <c r="T2311" i="64"/>
  <c r="U2311" i="64"/>
  <c r="V2311" i="64"/>
  <c r="W2311" i="64"/>
  <c r="X2311" i="64"/>
  <c r="Y2311" i="64"/>
  <c r="Z2311" i="64"/>
  <c r="AA2311" i="64"/>
  <c r="AB2311" i="64"/>
  <c r="AC2311" i="64"/>
  <c r="AD2311" i="64"/>
  <c r="AE2311" i="64"/>
  <c r="AF2311" i="64"/>
  <c r="AG2311" i="64"/>
  <c r="AH2311" i="64"/>
  <c r="AI2311" i="64"/>
  <c r="AJ2311" i="64"/>
  <c r="AK2311" i="64"/>
  <c r="AL2311" i="64"/>
  <c r="AM2311" i="64"/>
  <c r="AN2311" i="64"/>
  <c r="AO2311" i="64"/>
  <c r="AP2311" i="64"/>
  <c r="AQ2311" i="64"/>
  <c r="AR2311" i="64"/>
  <c r="AS2311" i="64"/>
  <c r="AT2311" i="64"/>
  <c r="AU2311" i="64"/>
  <c r="AV2311" i="64"/>
  <c r="AW2311" i="64"/>
  <c r="AX2311" i="64"/>
  <c r="AY2311" i="64"/>
  <c r="AZ2311" i="64"/>
  <c r="BA2311" i="64"/>
  <c r="BB2311" i="64"/>
  <c r="BC2311" i="64"/>
  <c r="BD2311" i="64"/>
  <c r="BE2311" i="64"/>
  <c r="BF2311" i="64"/>
  <c r="BG2311" i="64"/>
  <c r="BH2311" i="64"/>
  <c r="BI2311" i="64"/>
  <c r="BJ2311" i="64"/>
  <c r="BK2311" i="64"/>
  <c r="BL2311" i="64"/>
  <c r="BM2311" i="64"/>
  <c r="BN2311" i="64"/>
  <c r="BO2311" i="64"/>
  <c r="BP2311" i="64"/>
  <c r="BQ2311" i="64"/>
  <c r="BR2311" i="64"/>
  <c r="BS2311" i="64"/>
  <c r="BT2311" i="64"/>
  <c r="BU2311" i="64"/>
  <c r="BV2311" i="64"/>
  <c r="BW2311" i="64"/>
  <c r="BX2311" i="64"/>
  <c r="BY2311" i="64"/>
  <c r="BZ2311" i="64"/>
  <c r="CA2311" i="64"/>
  <c r="CB2311" i="64"/>
  <c r="CC2311" i="64"/>
  <c r="CD2311" i="64"/>
  <c r="CE2311" i="64"/>
  <c r="CF2311" i="64"/>
  <c r="CG2311" i="64"/>
  <c r="CH2311" i="64"/>
  <c r="CI2311" i="64"/>
  <c r="CJ2311" i="64"/>
  <c r="CK2311" i="64"/>
  <c r="CL2311" i="64"/>
  <c r="K2312" i="64"/>
  <c r="L2312" i="64"/>
  <c r="M2312" i="64"/>
  <c r="N2312" i="64"/>
  <c r="O2312" i="64"/>
  <c r="P2312" i="64"/>
  <c r="R2312" i="64"/>
  <c r="S2312" i="64"/>
  <c r="T2312" i="64"/>
  <c r="U2312" i="64"/>
  <c r="V2312" i="64"/>
  <c r="W2312" i="64"/>
  <c r="X2312" i="64"/>
  <c r="Y2312" i="64"/>
  <c r="Z2312" i="64"/>
  <c r="AA2312" i="64"/>
  <c r="AB2312" i="64"/>
  <c r="AC2312" i="64"/>
  <c r="AD2312" i="64"/>
  <c r="AE2312" i="64"/>
  <c r="AF2312" i="64"/>
  <c r="AG2312" i="64"/>
  <c r="AH2312" i="64"/>
  <c r="AI2312" i="64"/>
  <c r="AJ2312" i="64"/>
  <c r="AK2312" i="64"/>
  <c r="AL2312" i="64"/>
  <c r="AM2312" i="64"/>
  <c r="AN2312" i="64"/>
  <c r="AO2312" i="64"/>
  <c r="AP2312" i="64"/>
  <c r="AQ2312" i="64"/>
  <c r="AR2312" i="64"/>
  <c r="AS2312" i="64"/>
  <c r="AT2312" i="64"/>
  <c r="AU2312" i="64"/>
  <c r="AV2312" i="64"/>
  <c r="AW2312" i="64"/>
  <c r="AX2312" i="64"/>
  <c r="AY2312" i="64"/>
  <c r="AZ2312" i="64"/>
  <c r="BA2312" i="64"/>
  <c r="BB2312" i="64"/>
  <c r="BC2312" i="64"/>
  <c r="BD2312" i="64"/>
  <c r="BE2312" i="64"/>
  <c r="BF2312" i="64"/>
  <c r="BG2312" i="64"/>
  <c r="BH2312" i="64"/>
  <c r="BI2312" i="64"/>
  <c r="BJ2312" i="64"/>
  <c r="BK2312" i="64"/>
  <c r="BL2312" i="64"/>
  <c r="BM2312" i="64"/>
  <c r="BN2312" i="64"/>
  <c r="BO2312" i="64"/>
  <c r="BP2312" i="64"/>
  <c r="BQ2312" i="64"/>
  <c r="BR2312" i="64"/>
  <c r="BS2312" i="64"/>
  <c r="BT2312" i="64"/>
  <c r="BU2312" i="64"/>
  <c r="BV2312" i="64"/>
  <c r="BW2312" i="64"/>
  <c r="BX2312" i="64"/>
  <c r="BY2312" i="64"/>
  <c r="BZ2312" i="64"/>
  <c r="CA2312" i="64"/>
  <c r="CB2312" i="64"/>
  <c r="CC2312" i="64"/>
  <c r="CD2312" i="64"/>
  <c r="CE2312" i="64"/>
  <c r="CF2312" i="64"/>
  <c r="CG2312" i="64"/>
  <c r="CH2312" i="64"/>
  <c r="CI2312" i="64"/>
  <c r="CJ2312" i="64"/>
  <c r="CK2312" i="64"/>
  <c r="CL2312" i="64"/>
  <c r="K2314" i="64"/>
  <c r="L2314" i="64"/>
  <c r="M2314" i="64"/>
  <c r="N2314" i="64"/>
  <c r="O2314" i="64"/>
  <c r="P2314" i="64"/>
  <c r="S2314" i="64"/>
  <c r="T2314" i="64"/>
  <c r="U2314" i="64"/>
  <c r="V2314" i="64"/>
  <c r="W2314" i="64"/>
  <c r="X2314" i="64"/>
  <c r="Y2314" i="64"/>
  <c r="Z2314" i="64"/>
  <c r="AA2314" i="64"/>
  <c r="AB2314" i="64"/>
  <c r="AC2314" i="64"/>
  <c r="AD2314" i="64"/>
  <c r="AE2314" i="64"/>
  <c r="AF2314" i="64"/>
  <c r="AG2314" i="64"/>
  <c r="AH2314" i="64"/>
  <c r="AI2314" i="64"/>
  <c r="AJ2314" i="64"/>
  <c r="AK2314" i="64"/>
  <c r="AL2314" i="64"/>
  <c r="AM2314" i="64"/>
  <c r="AN2314" i="64"/>
  <c r="AO2314" i="64"/>
  <c r="AP2314" i="64"/>
  <c r="AQ2314" i="64"/>
  <c r="AR2314" i="64"/>
  <c r="AS2314" i="64"/>
  <c r="AT2314" i="64"/>
  <c r="AU2314" i="64"/>
  <c r="AV2314" i="64"/>
  <c r="AW2314" i="64"/>
  <c r="AX2314" i="64"/>
  <c r="AY2314" i="64"/>
  <c r="AZ2314" i="64"/>
  <c r="BA2314" i="64"/>
  <c r="BB2314" i="64"/>
  <c r="BC2314" i="64"/>
  <c r="BD2314" i="64"/>
  <c r="BE2314" i="64"/>
  <c r="BF2314" i="64"/>
  <c r="BG2314" i="64"/>
  <c r="BH2314" i="64"/>
  <c r="BI2314" i="64"/>
  <c r="BJ2314" i="64"/>
  <c r="BK2314" i="64"/>
  <c r="BL2314" i="64"/>
  <c r="BM2314" i="64"/>
  <c r="BN2314" i="64"/>
  <c r="BO2314" i="64"/>
  <c r="BP2314" i="64"/>
  <c r="BQ2314" i="64"/>
  <c r="BR2314" i="64"/>
  <c r="BS2314" i="64"/>
  <c r="BT2314" i="64"/>
  <c r="BU2314" i="64"/>
  <c r="BV2314" i="64"/>
  <c r="BW2314" i="64"/>
  <c r="BX2314" i="64"/>
  <c r="BY2314" i="64"/>
  <c r="BZ2314" i="64"/>
  <c r="CA2314" i="64"/>
  <c r="CB2314" i="64"/>
  <c r="CC2314" i="64"/>
  <c r="CD2314" i="64"/>
  <c r="CE2314" i="64"/>
  <c r="CF2314" i="64"/>
  <c r="CG2314" i="64"/>
  <c r="CH2314" i="64"/>
  <c r="CI2314" i="64"/>
  <c r="CJ2314" i="64"/>
  <c r="CK2314" i="64"/>
  <c r="CL2314" i="64"/>
  <c r="K2319" i="64"/>
  <c r="L2319" i="64"/>
  <c r="M2319" i="64"/>
  <c r="N2319" i="64"/>
  <c r="O2319" i="64"/>
  <c r="P2319" i="64"/>
  <c r="S2319" i="64"/>
  <c r="T2319" i="64"/>
  <c r="U2319" i="64"/>
  <c r="V2319" i="64"/>
  <c r="W2319" i="64"/>
  <c r="X2319" i="64"/>
  <c r="Y2319" i="64"/>
  <c r="Z2319" i="64"/>
  <c r="AA2319" i="64"/>
  <c r="AB2319" i="64"/>
  <c r="AC2319" i="64"/>
  <c r="AD2319" i="64"/>
  <c r="AE2319" i="64"/>
  <c r="AF2319" i="64"/>
  <c r="AG2319" i="64"/>
  <c r="AH2319" i="64"/>
  <c r="AI2319" i="64"/>
  <c r="AJ2319" i="64"/>
  <c r="AK2319" i="64"/>
  <c r="AL2319" i="64"/>
  <c r="AM2319" i="64"/>
  <c r="AN2319" i="64"/>
  <c r="AO2319" i="64"/>
  <c r="AP2319" i="64"/>
  <c r="AQ2319" i="64"/>
  <c r="AR2319" i="64"/>
  <c r="AS2319" i="64"/>
  <c r="AT2319" i="64"/>
  <c r="AU2319" i="64"/>
  <c r="AV2319" i="64"/>
  <c r="AW2319" i="64"/>
  <c r="AX2319" i="64"/>
  <c r="AY2319" i="64"/>
  <c r="AZ2319" i="64"/>
  <c r="BA2319" i="64"/>
  <c r="BB2319" i="64"/>
  <c r="BC2319" i="64"/>
  <c r="BD2319" i="64"/>
  <c r="BE2319" i="64"/>
  <c r="BF2319" i="64"/>
  <c r="BG2319" i="64"/>
  <c r="BH2319" i="64"/>
  <c r="BI2319" i="64"/>
  <c r="BJ2319" i="64"/>
  <c r="BK2319" i="64"/>
  <c r="BL2319" i="64"/>
  <c r="BM2319" i="64"/>
  <c r="BN2319" i="64"/>
  <c r="BO2319" i="64"/>
  <c r="BP2319" i="64"/>
  <c r="BQ2319" i="64"/>
  <c r="BR2319" i="64"/>
  <c r="BS2319" i="64"/>
  <c r="BT2319" i="64"/>
  <c r="BU2319" i="64"/>
  <c r="BV2319" i="64"/>
  <c r="BW2319" i="64"/>
  <c r="BX2319" i="64"/>
  <c r="BY2319" i="64"/>
  <c r="BZ2319" i="64"/>
  <c r="CA2319" i="64"/>
  <c r="CB2319" i="64"/>
  <c r="CC2319" i="64"/>
  <c r="CD2319" i="64"/>
  <c r="CE2319" i="64"/>
  <c r="CF2319" i="64"/>
  <c r="CG2319" i="64"/>
  <c r="CH2319" i="64"/>
  <c r="CI2319" i="64"/>
  <c r="CJ2319" i="64"/>
  <c r="CK2319" i="64"/>
  <c r="CL2319" i="64"/>
  <c r="K2323" i="64"/>
  <c r="L2323" i="64"/>
  <c r="M2323" i="64"/>
  <c r="N2323" i="64"/>
  <c r="O2323" i="64"/>
  <c r="P2323" i="64"/>
  <c r="S2323" i="64" a="1"/>
  <c r="S2323" i="64"/>
  <c r="T2323" i="64" a="1"/>
  <c r="T2323" i="64"/>
  <c r="U2323" i="64" a="1"/>
  <c r="U2323" i="64"/>
  <c r="V2323" i="64" a="1"/>
  <c r="V2323" i="64"/>
  <c r="W2323" i="64" a="1"/>
  <c r="W2323" i="64"/>
  <c r="X2323" i="64" a="1"/>
  <c r="X2323" i="64"/>
  <c r="Y2323" i="64" a="1"/>
  <c r="Y2323" i="64"/>
  <c r="Z2323" i="64" a="1"/>
  <c r="Z2323" i="64"/>
  <c r="AA2323" i="64" a="1"/>
  <c r="AA2323" i="64"/>
  <c r="AB2323" i="64" a="1"/>
  <c r="AB2323" i="64"/>
  <c r="AC2323" i="64" a="1"/>
  <c r="AC2323" i="64"/>
  <c r="AD2323" i="64" a="1"/>
  <c r="AD2323" i="64"/>
  <c r="AE2323" i="64" a="1"/>
  <c r="AE2323" i="64"/>
  <c r="AF2323" i="64" a="1"/>
  <c r="AF2323" i="64"/>
  <c r="AG2323" i="64" a="1"/>
  <c r="AG2323" i="64"/>
  <c r="AH2323" i="64" a="1"/>
  <c r="AH2323" i="64"/>
  <c r="AI2323" i="64" a="1"/>
  <c r="AI2323" i="64"/>
  <c r="AJ2323" i="64" a="1"/>
  <c r="AJ2323" i="64"/>
  <c r="AK2323" i="64" a="1"/>
  <c r="AK2323" i="64"/>
  <c r="AL2323" i="64" a="1"/>
  <c r="AL2323" i="64"/>
  <c r="AM2323" i="64" a="1"/>
  <c r="AM2323" i="64"/>
  <c r="AN2323" i="64" a="1"/>
  <c r="AN2323" i="64"/>
  <c r="AO2323" i="64" a="1"/>
  <c r="AO2323" i="64"/>
  <c r="AP2323" i="64" a="1"/>
  <c r="AP2323" i="64"/>
  <c r="AQ2323" i="64" a="1"/>
  <c r="AQ2323" i="64"/>
  <c r="AR2323" i="64" a="1"/>
  <c r="AR2323" i="64"/>
  <c r="AS2323" i="64" a="1"/>
  <c r="AS2323" i="64"/>
  <c r="AT2323" i="64" a="1"/>
  <c r="AT2323" i="64"/>
  <c r="AU2323" i="64" a="1"/>
  <c r="AU2323" i="64"/>
  <c r="AV2323" i="64" a="1"/>
  <c r="AV2323" i="64"/>
  <c r="AW2323" i="64" a="1"/>
  <c r="AW2323" i="64"/>
  <c r="AX2323" i="64" a="1"/>
  <c r="AX2323" i="64"/>
  <c r="AY2323" i="64" a="1"/>
  <c r="AY2323" i="64"/>
  <c r="AZ2323" i="64" a="1"/>
  <c r="AZ2323" i="64"/>
  <c r="BA2323" i="64" a="1"/>
  <c r="BA2323" i="64"/>
  <c r="BB2323" i="64" a="1"/>
  <c r="BB2323" i="64"/>
  <c r="BC2323" i="64" a="1"/>
  <c r="BC2323" i="64"/>
  <c r="BD2323" i="64" a="1"/>
  <c r="BD2323" i="64"/>
  <c r="BE2323" i="64" a="1"/>
  <c r="BE2323" i="64"/>
  <c r="BF2323" i="64" a="1"/>
  <c r="BF2323" i="64"/>
  <c r="BG2323" i="64" a="1"/>
  <c r="BG2323" i="64"/>
  <c r="BH2323" i="64" a="1"/>
  <c r="BH2323" i="64"/>
  <c r="BI2323" i="64" a="1"/>
  <c r="BI2323" i="64"/>
  <c r="BJ2323" i="64" a="1"/>
  <c r="BJ2323" i="64"/>
  <c r="BK2323" i="64" a="1"/>
  <c r="BK2323" i="64"/>
  <c r="BL2323" i="64" a="1"/>
  <c r="BL2323" i="64"/>
  <c r="BM2323" i="64" a="1"/>
  <c r="BM2323" i="64"/>
  <c r="BN2323" i="64" a="1"/>
  <c r="BN2323" i="64"/>
  <c r="BO2323" i="64" a="1"/>
  <c r="BO2323" i="64"/>
  <c r="BP2323" i="64" a="1"/>
  <c r="BP2323" i="64"/>
  <c r="BQ2323" i="64" a="1"/>
  <c r="BQ2323" i="64"/>
  <c r="BR2323" i="64" a="1"/>
  <c r="BR2323" i="64"/>
  <c r="BS2323" i="64" a="1"/>
  <c r="BS2323" i="64"/>
  <c r="BT2323" i="64" a="1"/>
  <c r="BT2323" i="64"/>
  <c r="BU2323" i="64" a="1"/>
  <c r="BU2323" i="64"/>
  <c r="BV2323" i="64" a="1"/>
  <c r="BV2323" i="64"/>
  <c r="BW2323" i="64" a="1"/>
  <c r="BW2323" i="64"/>
  <c r="BX2323" i="64" a="1"/>
  <c r="BX2323" i="64"/>
  <c r="BY2323" i="64" a="1"/>
  <c r="BY2323" i="64"/>
  <c r="BZ2323" i="64" a="1"/>
  <c r="BZ2323" i="64"/>
  <c r="CA2323" i="64" a="1"/>
  <c r="CA2323" i="64"/>
  <c r="CB2323" i="64" a="1"/>
  <c r="CB2323" i="64"/>
  <c r="CC2323" i="64" a="1"/>
  <c r="CC2323" i="64"/>
  <c r="CD2323" i="64" a="1"/>
  <c r="CD2323" i="64"/>
  <c r="CE2323" i="64" a="1"/>
  <c r="CE2323" i="64"/>
  <c r="CF2323" i="64" a="1"/>
  <c r="CF2323" i="64"/>
  <c r="CG2323" i="64" a="1"/>
  <c r="CG2323" i="64"/>
  <c r="CH2323" i="64" a="1"/>
  <c r="CH2323" i="64"/>
  <c r="CI2323" i="64" a="1"/>
  <c r="CI2323" i="64"/>
  <c r="CJ2323" i="64" a="1"/>
  <c r="CJ2323" i="64"/>
  <c r="CK2323" i="64" a="1"/>
  <c r="CK2323" i="64"/>
  <c r="CL2323" i="64" a="1"/>
  <c r="CL2323" i="64"/>
  <c r="S2557" i="64"/>
  <c r="T2557" i="64"/>
  <c r="U2557" i="64"/>
  <c r="V2557" i="64"/>
  <c r="W2557" i="64"/>
  <c r="X2557" i="64"/>
  <c r="Y2557" i="64"/>
  <c r="Z2557" i="64"/>
  <c r="AA2557" i="64"/>
  <c r="AB2557" i="64"/>
  <c r="AC2557" i="64"/>
  <c r="AD2557" i="64"/>
  <c r="AE2557" i="64"/>
  <c r="AF2557" i="64"/>
  <c r="AG2557" i="64"/>
  <c r="AH2557" i="64"/>
  <c r="AI2557" i="64"/>
  <c r="AJ2557" i="64"/>
  <c r="AK2557" i="64"/>
  <c r="AL2557" i="64"/>
  <c r="AM2557" i="64"/>
  <c r="AN2557" i="64"/>
  <c r="AO2557" i="64"/>
  <c r="AP2557" i="64"/>
  <c r="AQ2557" i="64"/>
  <c r="AR2557" i="64"/>
  <c r="AS2557" i="64"/>
  <c r="AT2557" i="64"/>
  <c r="AU2557" i="64"/>
  <c r="AV2557" i="64"/>
  <c r="AW2557" i="64"/>
  <c r="AX2557" i="64"/>
  <c r="AY2557" i="64"/>
  <c r="AZ2557" i="64"/>
  <c r="BA2557" i="64"/>
  <c r="BB2557" i="64"/>
  <c r="BC2557" i="64"/>
  <c r="BD2557" i="64"/>
  <c r="BE2557" i="64"/>
  <c r="BF2557" i="64"/>
  <c r="BG2557" i="64"/>
  <c r="BH2557" i="64"/>
  <c r="BI2557" i="64"/>
  <c r="BJ2557" i="64"/>
  <c r="BK2557" i="64"/>
  <c r="BL2557" i="64"/>
  <c r="BM2557" i="64"/>
  <c r="BN2557" i="64"/>
  <c r="BO2557" i="64"/>
  <c r="BP2557" i="64"/>
  <c r="BQ2557" i="64"/>
  <c r="BR2557" i="64"/>
  <c r="BS2557" i="64"/>
  <c r="BT2557" i="64"/>
  <c r="BU2557" i="64"/>
  <c r="BV2557" i="64"/>
  <c r="BW2557" i="64"/>
  <c r="BX2557" i="64"/>
  <c r="BY2557" i="64"/>
  <c r="BZ2557" i="64"/>
  <c r="CA2557" i="64"/>
  <c r="CB2557" i="64"/>
  <c r="CC2557" i="64"/>
  <c r="CD2557" i="64"/>
  <c r="CE2557" i="64"/>
  <c r="CF2557" i="64"/>
  <c r="CG2557" i="64"/>
  <c r="CH2557" i="64"/>
  <c r="CI2557" i="64"/>
  <c r="CJ2557" i="64"/>
  <c r="CK2557" i="64"/>
  <c r="CL2557" i="64"/>
  <c r="K2561" i="64"/>
  <c r="L2561" i="64"/>
  <c r="M2561" i="64"/>
  <c r="N2561" i="64"/>
  <c r="O2561" i="64"/>
  <c r="P2561" i="64"/>
  <c r="S2561" i="64"/>
  <c r="T2561" i="64"/>
  <c r="U2561" i="64"/>
  <c r="V2561" i="64"/>
  <c r="W2561" i="64"/>
  <c r="X2561" i="64"/>
  <c r="Y2561" i="64"/>
  <c r="Z2561" i="64"/>
  <c r="AA2561" i="64"/>
  <c r="AB2561" i="64"/>
  <c r="AC2561" i="64"/>
  <c r="AD2561" i="64"/>
  <c r="AE2561" i="64"/>
  <c r="AF2561" i="64"/>
  <c r="AG2561" i="64"/>
  <c r="AH2561" i="64"/>
  <c r="AI2561" i="64"/>
  <c r="AJ2561" i="64"/>
  <c r="AK2561" i="64"/>
  <c r="AL2561" i="64"/>
  <c r="AM2561" i="64"/>
  <c r="AN2561" i="64"/>
  <c r="AO2561" i="64"/>
  <c r="AP2561" i="64"/>
  <c r="AQ2561" i="64"/>
  <c r="AR2561" i="64"/>
  <c r="AS2561" i="64"/>
  <c r="AT2561" i="64"/>
  <c r="AU2561" i="64"/>
  <c r="AV2561" i="64"/>
  <c r="AW2561" i="64"/>
  <c r="AX2561" i="64"/>
  <c r="AY2561" i="64"/>
  <c r="AZ2561" i="64"/>
  <c r="BA2561" i="64"/>
  <c r="BB2561" i="64"/>
  <c r="BC2561" i="64"/>
  <c r="BD2561" i="64"/>
  <c r="BE2561" i="64"/>
  <c r="BF2561" i="64"/>
  <c r="BG2561" i="64"/>
  <c r="BH2561" i="64"/>
  <c r="BI2561" i="64"/>
  <c r="BJ2561" i="64"/>
  <c r="BK2561" i="64"/>
  <c r="BL2561" i="64"/>
  <c r="BM2561" i="64"/>
  <c r="BN2561" i="64"/>
  <c r="BO2561" i="64"/>
  <c r="BP2561" i="64"/>
  <c r="BQ2561" i="64"/>
  <c r="BR2561" i="64"/>
  <c r="BS2561" i="64"/>
  <c r="BT2561" i="64"/>
  <c r="BU2561" i="64"/>
  <c r="BV2561" i="64"/>
  <c r="BW2561" i="64"/>
  <c r="BX2561" i="64"/>
  <c r="BY2561" i="64"/>
  <c r="BZ2561" i="64"/>
  <c r="CA2561" i="64"/>
  <c r="CB2561" i="64"/>
  <c r="CC2561" i="64"/>
  <c r="CD2561" i="64"/>
  <c r="CE2561" i="64"/>
  <c r="CF2561" i="64"/>
  <c r="CG2561" i="64"/>
  <c r="CH2561" i="64"/>
  <c r="CI2561" i="64"/>
  <c r="CJ2561" i="64"/>
  <c r="CK2561" i="64"/>
  <c r="CL2561" i="64"/>
  <c r="K2562" i="64"/>
  <c r="L2562" i="64"/>
  <c r="M2562" i="64"/>
  <c r="N2562" i="64"/>
  <c r="O2562" i="64"/>
  <c r="P2562" i="64"/>
  <c r="R2562" i="64"/>
  <c r="S2562" i="64"/>
  <c r="T2562" i="64"/>
  <c r="U2562" i="64"/>
  <c r="V2562" i="64"/>
  <c r="W2562" i="64"/>
  <c r="X2562" i="64"/>
  <c r="Y2562" i="64"/>
  <c r="Z2562" i="64"/>
  <c r="AA2562" i="64"/>
  <c r="AB2562" i="64"/>
  <c r="AC2562" i="64"/>
  <c r="AD2562" i="64"/>
  <c r="AE2562" i="64"/>
  <c r="AF2562" i="64"/>
  <c r="AG2562" i="64"/>
  <c r="AH2562" i="64"/>
  <c r="AI2562" i="64"/>
  <c r="AJ2562" i="64"/>
  <c r="AK2562" i="64"/>
  <c r="AL2562" i="64"/>
  <c r="AM2562" i="64"/>
  <c r="AN2562" i="64"/>
  <c r="AO2562" i="64"/>
  <c r="AP2562" i="64"/>
  <c r="AQ2562" i="64"/>
  <c r="AR2562" i="64"/>
  <c r="AS2562" i="64"/>
  <c r="AT2562" i="64"/>
  <c r="AU2562" i="64"/>
  <c r="AV2562" i="64"/>
  <c r="AW2562" i="64"/>
  <c r="AX2562" i="64"/>
  <c r="AY2562" i="64"/>
  <c r="AZ2562" i="64"/>
  <c r="BA2562" i="64"/>
  <c r="BB2562" i="64"/>
  <c r="BC2562" i="64"/>
  <c r="BD2562" i="64"/>
  <c r="BE2562" i="64"/>
  <c r="BF2562" i="64"/>
  <c r="BG2562" i="64"/>
  <c r="BH2562" i="64"/>
  <c r="BI2562" i="64"/>
  <c r="BJ2562" i="64"/>
  <c r="BK2562" i="64"/>
  <c r="BL2562" i="64"/>
  <c r="BM2562" i="64"/>
  <c r="BN2562" i="64"/>
  <c r="BO2562" i="64"/>
  <c r="BP2562" i="64"/>
  <c r="BQ2562" i="64"/>
  <c r="BR2562" i="64"/>
  <c r="BS2562" i="64"/>
  <c r="BT2562" i="64"/>
  <c r="BU2562" i="64"/>
  <c r="BV2562" i="64"/>
  <c r="BW2562" i="64"/>
  <c r="BX2562" i="64"/>
  <c r="BY2562" i="64"/>
  <c r="BZ2562" i="64"/>
  <c r="CA2562" i="64"/>
  <c r="CB2562" i="64"/>
  <c r="CC2562" i="64"/>
  <c r="CD2562" i="64"/>
  <c r="CE2562" i="64"/>
  <c r="CF2562" i="64"/>
  <c r="CG2562" i="64"/>
  <c r="CH2562" i="64"/>
  <c r="CI2562" i="64"/>
  <c r="CJ2562" i="64"/>
  <c r="CK2562" i="64"/>
  <c r="CL2562" i="64"/>
  <c r="K2564" i="64"/>
  <c r="L2564" i="64"/>
  <c r="M2564" i="64"/>
  <c r="N2564" i="64"/>
  <c r="O2564" i="64"/>
  <c r="P2564" i="64"/>
  <c r="S2564" i="64"/>
  <c r="T2564" i="64"/>
  <c r="U2564" i="64"/>
  <c r="V2564" i="64"/>
  <c r="W2564" i="64"/>
  <c r="X2564" i="64"/>
  <c r="Y2564" i="64"/>
  <c r="Z2564" i="64"/>
  <c r="AA2564" i="64"/>
  <c r="AB2564" i="64"/>
  <c r="AC2564" i="64"/>
  <c r="AD2564" i="64"/>
  <c r="AE2564" i="64"/>
  <c r="AF2564" i="64"/>
  <c r="AG2564" i="64"/>
  <c r="AH2564" i="64"/>
  <c r="AI2564" i="64"/>
  <c r="AJ2564" i="64"/>
  <c r="AK2564" i="64"/>
  <c r="AL2564" i="64"/>
  <c r="AM2564" i="64"/>
  <c r="AN2564" i="64"/>
  <c r="AO2564" i="64"/>
  <c r="AP2564" i="64"/>
  <c r="AQ2564" i="64"/>
  <c r="AR2564" i="64"/>
  <c r="AS2564" i="64"/>
  <c r="AT2564" i="64"/>
  <c r="AU2564" i="64"/>
  <c r="AV2564" i="64"/>
  <c r="AW2564" i="64"/>
  <c r="AX2564" i="64"/>
  <c r="AY2564" i="64"/>
  <c r="AZ2564" i="64"/>
  <c r="BA2564" i="64"/>
  <c r="BB2564" i="64"/>
  <c r="BC2564" i="64"/>
  <c r="BD2564" i="64"/>
  <c r="BE2564" i="64"/>
  <c r="BF2564" i="64"/>
  <c r="BG2564" i="64"/>
  <c r="BH2564" i="64"/>
  <c r="BI2564" i="64"/>
  <c r="BJ2564" i="64"/>
  <c r="BK2564" i="64"/>
  <c r="BL2564" i="64"/>
  <c r="BM2564" i="64"/>
  <c r="BN2564" i="64"/>
  <c r="BO2564" i="64"/>
  <c r="BP2564" i="64"/>
  <c r="BQ2564" i="64"/>
  <c r="BR2564" i="64"/>
  <c r="BS2564" i="64"/>
  <c r="BT2564" i="64"/>
  <c r="BU2564" i="64"/>
  <c r="BV2564" i="64"/>
  <c r="BW2564" i="64"/>
  <c r="BX2564" i="64"/>
  <c r="BY2564" i="64"/>
  <c r="BZ2564" i="64"/>
  <c r="CA2564" i="64"/>
  <c r="CB2564" i="64"/>
  <c r="CC2564" i="64"/>
  <c r="CD2564" i="64"/>
  <c r="CE2564" i="64"/>
  <c r="CF2564" i="64"/>
  <c r="CG2564" i="64"/>
  <c r="CH2564" i="64"/>
  <c r="CI2564" i="64"/>
  <c r="CJ2564" i="64"/>
  <c r="CK2564" i="64"/>
  <c r="CL2564" i="64"/>
  <c r="S2682" i="64"/>
  <c r="T2682" i="64"/>
  <c r="U2682" i="64"/>
  <c r="V2682" i="64"/>
  <c r="W2682" i="64"/>
  <c r="X2682" i="64"/>
  <c r="Y2682" i="64"/>
  <c r="Z2682" i="64"/>
  <c r="AA2682" i="64"/>
  <c r="AB2682" i="64"/>
  <c r="AC2682" i="64"/>
  <c r="AD2682" i="64"/>
  <c r="AE2682" i="64"/>
  <c r="AF2682" i="64"/>
  <c r="AG2682" i="64"/>
  <c r="AH2682" i="64"/>
  <c r="AI2682" i="64"/>
  <c r="AJ2682" i="64"/>
  <c r="AK2682" i="64"/>
  <c r="AL2682" i="64"/>
  <c r="AM2682" i="64"/>
  <c r="AN2682" i="64"/>
  <c r="AO2682" i="64"/>
  <c r="AP2682" i="64"/>
  <c r="AQ2682" i="64"/>
  <c r="AR2682" i="64"/>
  <c r="AS2682" i="64"/>
  <c r="AT2682" i="64"/>
  <c r="AU2682" i="64"/>
  <c r="AV2682" i="64"/>
  <c r="AW2682" i="64"/>
  <c r="AX2682" i="64"/>
  <c r="AY2682" i="64"/>
  <c r="AZ2682" i="64"/>
  <c r="BA2682" i="64"/>
  <c r="BB2682" i="64"/>
  <c r="BC2682" i="64"/>
  <c r="BD2682" i="64"/>
  <c r="BE2682" i="64"/>
  <c r="BF2682" i="64"/>
  <c r="BG2682" i="64"/>
  <c r="BH2682" i="64"/>
  <c r="BI2682" i="64"/>
  <c r="BJ2682" i="64"/>
  <c r="BK2682" i="64"/>
  <c r="BL2682" i="64"/>
  <c r="BM2682" i="64"/>
  <c r="BN2682" i="64"/>
  <c r="BO2682" i="64"/>
  <c r="BP2682" i="64"/>
  <c r="BQ2682" i="64"/>
  <c r="BR2682" i="64"/>
  <c r="BS2682" i="64"/>
  <c r="BT2682" i="64"/>
  <c r="BU2682" i="64"/>
  <c r="BV2682" i="64"/>
  <c r="BW2682" i="64"/>
  <c r="BX2682" i="64"/>
  <c r="BY2682" i="64"/>
  <c r="BZ2682" i="64"/>
  <c r="CA2682" i="64"/>
  <c r="CB2682" i="64"/>
  <c r="CC2682" i="64"/>
  <c r="CD2682" i="64"/>
  <c r="CE2682" i="64"/>
  <c r="CF2682" i="64"/>
  <c r="CG2682" i="64"/>
  <c r="CH2682" i="64"/>
  <c r="CI2682" i="64"/>
  <c r="CJ2682" i="64"/>
  <c r="CK2682" i="64"/>
  <c r="CL2682" i="64"/>
  <c r="K2685" i="64"/>
  <c r="L2685" i="64"/>
  <c r="M2685" i="64"/>
  <c r="N2685" i="64"/>
  <c r="O2685" i="64"/>
  <c r="P2685" i="64"/>
  <c r="S2685" i="64"/>
  <c r="T2685" i="64"/>
  <c r="U2685" i="64"/>
  <c r="V2685" i="64"/>
  <c r="W2685" i="64"/>
  <c r="X2685" i="64"/>
  <c r="Y2685" i="64"/>
  <c r="Z2685" i="64"/>
  <c r="AA2685" i="64"/>
  <c r="AB2685" i="64"/>
  <c r="AC2685" i="64"/>
  <c r="AD2685" i="64"/>
  <c r="AE2685" i="64"/>
  <c r="AF2685" i="64"/>
  <c r="AG2685" i="64"/>
  <c r="AH2685" i="64"/>
  <c r="AI2685" i="64"/>
  <c r="AJ2685" i="64"/>
  <c r="AK2685" i="64"/>
  <c r="AL2685" i="64"/>
  <c r="AM2685" i="64"/>
  <c r="AN2685" i="64"/>
  <c r="AO2685" i="64"/>
  <c r="AP2685" i="64"/>
  <c r="AQ2685" i="64"/>
  <c r="AR2685" i="64"/>
  <c r="AS2685" i="64"/>
  <c r="AT2685" i="64"/>
  <c r="AU2685" i="64"/>
  <c r="AV2685" i="64"/>
  <c r="AW2685" i="64"/>
  <c r="AX2685" i="64"/>
  <c r="AY2685" i="64"/>
  <c r="AZ2685" i="64"/>
  <c r="BA2685" i="64"/>
  <c r="BB2685" i="64"/>
  <c r="BC2685" i="64"/>
  <c r="BD2685" i="64"/>
  <c r="BE2685" i="64"/>
  <c r="BF2685" i="64"/>
  <c r="BG2685" i="64"/>
  <c r="BH2685" i="64"/>
  <c r="BI2685" i="64"/>
  <c r="BJ2685" i="64"/>
  <c r="BK2685" i="64"/>
  <c r="BL2685" i="64"/>
  <c r="BM2685" i="64"/>
  <c r="BN2685" i="64"/>
  <c r="BO2685" i="64"/>
  <c r="BP2685" i="64"/>
  <c r="BQ2685" i="64"/>
  <c r="BR2685" i="64"/>
  <c r="BS2685" i="64"/>
  <c r="BT2685" i="64"/>
  <c r="BU2685" i="64"/>
  <c r="BV2685" i="64"/>
  <c r="BW2685" i="64"/>
  <c r="BX2685" i="64"/>
  <c r="BY2685" i="64"/>
  <c r="BZ2685" i="64"/>
  <c r="CA2685" i="64"/>
  <c r="CB2685" i="64"/>
  <c r="CC2685" i="64"/>
  <c r="CD2685" i="64"/>
  <c r="CE2685" i="64"/>
  <c r="CF2685" i="64"/>
  <c r="CG2685" i="64"/>
  <c r="CH2685" i="64"/>
  <c r="CI2685" i="64"/>
  <c r="CJ2685" i="64"/>
  <c r="CK2685" i="64"/>
  <c r="CL2685" i="64"/>
  <c r="K2686" i="64"/>
  <c r="L2686" i="64"/>
  <c r="M2686" i="64"/>
  <c r="N2686" i="64"/>
  <c r="O2686" i="64"/>
  <c r="P2686" i="64"/>
  <c r="R2686" i="64"/>
  <c r="S2686" i="64"/>
  <c r="T2686" i="64"/>
  <c r="U2686" i="64"/>
  <c r="V2686" i="64"/>
  <c r="W2686" i="64"/>
  <c r="X2686" i="64"/>
  <c r="Y2686" i="64"/>
  <c r="Z2686" i="64"/>
  <c r="AA2686" i="64"/>
  <c r="AB2686" i="64"/>
  <c r="AC2686" i="64"/>
  <c r="AD2686" i="64"/>
  <c r="AE2686" i="64"/>
  <c r="AF2686" i="64"/>
  <c r="AG2686" i="64"/>
  <c r="AH2686" i="64"/>
  <c r="AI2686" i="64"/>
  <c r="AJ2686" i="64"/>
  <c r="AK2686" i="64"/>
  <c r="AL2686" i="64"/>
  <c r="AM2686" i="64"/>
  <c r="AN2686" i="64"/>
  <c r="AO2686" i="64"/>
  <c r="AP2686" i="64"/>
  <c r="AQ2686" i="64"/>
  <c r="AR2686" i="64"/>
  <c r="AS2686" i="64"/>
  <c r="AT2686" i="64"/>
  <c r="AU2686" i="64"/>
  <c r="AV2686" i="64"/>
  <c r="AW2686" i="64"/>
  <c r="AX2686" i="64"/>
  <c r="AY2686" i="64"/>
  <c r="AZ2686" i="64"/>
  <c r="BA2686" i="64"/>
  <c r="BB2686" i="64"/>
  <c r="BC2686" i="64"/>
  <c r="BD2686" i="64"/>
  <c r="BE2686" i="64"/>
  <c r="BF2686" i="64"/>
  <c r="BG2686" i="64"/>
  <c r="BH2686" i="64"/>
  <c r="BI2686" i="64"/>
  <c r="BJ2686" i="64"/>
  <c r="BK2686" i="64"/>
  <c r="BL2686" i="64"/>
  <c r="BM2686" i="64"/>
  <c r="BN2686" i="64"/>
  <c r="BO2686" i="64"/>
  <c r="BP2686" i="64"/>
  <c r="BQ2686" i="64"/>
  <c r="BR2686" i="64"/>
  <c r="BS2686" i="64"/>
  <c r="BT2686" i="64"/>
  <c r="BU2686" i="64"/>
  <c r="BV2686" i="64"/>
  <c r="BW2686" i="64"/>
  <c r="BX2686" i="64"/>
  <c r="BY2686" i="64"/>
  <c r="BZ2686" i="64"/>
  <c r="CA2686" i="64"/>
  <c r="CB2686" i="64"/>
  <c r="CC2686" i="64"/>
  <c r="CD2686" i="64"/>
  <c r="CE2686" i="64"/>
  <c r="CF2686" i="64"/>
  <c r="CG2686" i="64"/>
  <c r="CH2686" i="64"/>
  <c r="CI2686" i="64"/>
  <c r="CJ2686" i="64"/>
  <c r="CK2686" i="64"/>
  <c r="CL2686" i="64"/>
  <c r="K2688" i="64"/>
  <c r="L2688" i="64"/>
  <c r="M2688" i="64"/>
  <c r="N2688" i="64"/>
  <c r="O2688" i="64"/>
  <c r="P2688" i="64"/>
  <c r="S2688" i="64"/>
  <c r="T2688" i="64"/>
  <c r="U2688" i="64"/>
  <c r="V2688" i="64"/>
  <c r="W2688" i="64"/>
  <c r="X2688" i="64"/>
  <c r="Y2688" i="64"/>
  <c r="Z2688" i="64"/>
  <c r="AA2688" i="64"/>
  <c r="AB2688" i="64"/>
  <c r="AC2688" i="64"/>
  <c r="AD2688" i="64"/>
  <c r="AE2688" i="64"/>
  <c r="AF2688" i="64"/>
  <c r="AG2688" i="64"/>
  <c r="AH2688" i="64"/>
  <c r="AI2688" i="64"/>
  <c r="AJ2688" i="64"/>
  <c r="AK2688" i="64"/>
  <c r="AL2688" i="64"/>
  <c r="AM2688" i="64"/>
  <c r="AN2688" i="64"/>
  <c r="AO2688" i="64"/>
  <c r="AP2688" i="64"/>
  <c r="AQ2688" i="64"/>
  <c r="AR2688" i="64"/>
  <c r="AS2688" i="64"/>
  <c r="AT2688" i="64"/>
  <c r="AU2688" i="64"/>
  <c r="AV2688" i="64"/>
  <c r="AW2688" i="64"/>
  <c r="AX2688" i="64"/>
  <c r="AY2688" i="64"/>
  <c r="AZ2688" i="64"/>
  <c r="BA2688" i="64"/>
  <c r="BB2688" i="64"/>
  <c r="BC2688" i="64"/>
  <c r="BD2688" i="64"/>
  <c r="BE2688" i="64"/>
  <c r="BF2688" i="64"/>
  <c r="BG2688" i="64"/>
  <c r="BH2688" i="64"/>
  <c r="BI2688" i="64"/>
  <c r="BJ2688" i="64"/>
  <c r="BK2688" i="64"/>
  <c r="BL2688" i="64"/>
  <c r="BM2688" i="64"/>
  <c r="BN2688" i="64"/>
  <c r="BO2688" i="64"/>
  <c r="BP2688" i="64"/>
  <c r="BQ2688" i="64"/>
  <c r="BR2688" i="64"/>
  <c r="BS2688" i="64"/>
  <c r="BT2688" i="64"/>
  <c r="BU2688" i="64"/>
  <c r="BV2688" i="64"/>
  <c r="BW2688" i="64"/>
  <c r="BX2688" i="64"/>
  <c r="BY2688" i="64"/>
  <c r="BZ2688" i="64"/>
  <c r="CA2688" i="64"/>
  <c r="CB2688" i="64"/>
  <c r="CC2688" i="64"/>
  <c r="CD2688" i="64"/>
  <c r="CE2688" i="64"/>
  <c r="CF2688" i="64"/>
  <c r="CG2688" i="64"/>
  <c r="CH2688" i="64"/>
  <c r="CI2688" i="64"/>
  <c r="CJ2688" i="64"/>
  <c r="CK2688" i="64"/>
  <c r="CL2688" i="64"/>
  <c r="L2719" i="64"/>
  <c r="M2719" i="64"/>
  <c r="N2719" i="64"/>
  <c r="O2719" i="64"/>
  <c r="P2719" i="64"/>
  <c r="S2719" i="64"/>
  <c r="T2719" i="64"/>
  <c r="U2719" i="64"/>
  <c r="V2719" i="64"/>
  <c r="W2719" i="64"/>
  <c r="X2719" i="64"/>
  <c r="Y2719" i="64"/>
  <c r="Z2719" i="64"/>
  <c r="AA2719" i="64"/>
  <c r="AB2719" i="64"/>
  <c r="AC2719" i="64"/>
  <c r="AD2719" i="64"/>
  <c r="AE2719" i="64"/>
  <c r="AF2719" i="64"/>
  <c r="AG2719" i="64"/>
  <c r="AH2719" i="64"/>
  <c r="AI2719" i="64"/>
  <c r="AJ2719" i="64"/>
  <c r="AK2719" i="64"/>
  <c r="AL2719" i="64"/>
  <c r="AM2719" i="64"/>
  <c r="AN2719" i="64"/>
  <c r="AO2719" i="64"/>
  <c r="AP2719" i="64"/>
  <c r="AQ2719" i="64"/>
  <c r="AR2719" i="64"/>
  <c r="AS2719" i="64"/>
  <c r="AT2719" i="64"/>
  <c r="AU2719" i="64"/>
  <c r="AV2719" i="64"/>
  <c r="AW2719" i="64"/>
  <c r="AX2719" i="64"/>
  <c r="AY2719" i="64"/>
  <c r="AZ2719" i="64"/>
  <c r="BA2719" i="64"/>
  <c r="BB2719" i="64"/>
  <c r="BC2719" i="64"/>
  <c r="BD2719" i="64"/>
  <c r="BE2719" i="64"/>
  <c r="BF2719" i="64"/>
  <c r="BG2719" i="64"/>
  <c r="BH2719" i="64"/>
  <c r="BI2719" i="64"/>
  <c r="BJ2719" i="64"/>
  <c r="BK2719" i="64"/>
  <c r="BL2719" i="64"/>
  <c r="BM2719" i="64"/>
  <c r="BN2719" i="64"/>
  <c r="BO2719" i="64"/>
  <c r="BP2719" i="64"/>
  <c r="BQ2719" i="64"/>
  <c r="BR2719" i="64"/>
  <c r="BS2719" i="64"/>
  <c r="BT2719" i="64"/>
  <c r="BU2719" i="64"/>
  <c r="BV2719" i="64"/>
  <c r="BW2719" i="64"/>
  <c r="BX2719" i="64"/>
  <c r="BY2719" i="64"/>
  <c r="BZ2719" i="64"/>
  <c r="CA2719" i="64"/>
  <c r="CB2719" i="64"/>
  <c r="CC2719" i="64"/>
  <c r="CD2719" i="64"/>
  <c r="CE2719" i="64"/>
  <c r="CF2719" i="64"/>
  <c r="CG2719" i="64"/>
  <c r="CH2719" i="64"/>
  <c r="CI2719" i="64"/>
  <c r="CJ2719" i="64"/>
  <c r="CK2719" i="64"/>
  <c r="CL2719" i="64"/>
  <c r="K2722" i="64"/>
  <c r="L2722" i="64"/>
  <c r="M2722" i="64"/>
  <c r="N2722" i="64"/>
  <c r="O2722" i="64"/>
  <c r="P2722" i="64"/>
  <c r="R2722" i="64"/>
  <c r="S2722" i="64"/>
  <c r="T2722" i="64"/>
  <c r="U2722" i="64"/>
  <c r="V2722" i="64"/>
  <c r="W2722" i="64"/>
  <c r="X2722" i="64"/>
  <c r="Y2722" i="64"/>
  <c r="Z2722" i="64"/>
  <c r="AA2722" i="64"/>
  <c r="AB2722" i="64"/>
  <c r="AC2722" i="64"/>
  <c r="AD2722" i="64"/>
  <c r="AE2722" i="64"/>
  <c r="AF2722" i="64"/>
  <c r="AG2722" i="64"/>
  <c r="AH2722" i="64"/>
  <c r="AI2722" i="64"/>
  <c r="AJ2722" i="64"/>
  <c r="AK2722" i="64"/>
  <c r="AL2722" i="64"/>
  <c r="AM2722" i="64"/>
  <c r="AN2722" i="64"/>
  <c r="AO2722" i="64"/>
  <c r="AP2722" i="64"/>
  <c r="AQ2722" i="64"/>
  <c r="AR2722" i="64"/>
  <c r="AS2722" i="64"/>
  <c r="AT2722" i="64"/>
  <c r="AU2722" i="64"/>
  <c r="AV2722" i="64"/>
  <c r="AW2722" i="64"/>
  <c r="AX2722" i="64"/>
  <c r="AY2722" i="64"/>
  <c r="AZ2722" i="64"/>
  <c r="BA2722" i="64"/>
  <c r="BB2722" i="64"/>
  <c r="BC2722" i="64"/>
  <c r="BD2722" i="64"/>
  <c r="BE2722" i="64"/>
  <c r="BF2722" i="64"/>
  <c r="BG2722" i="64"/>
  <c r="BH2722" i="64"/>
  <c r="BI2722" i="64"/>
  <c r="BJ2722" i="64"/>
  <c r="BK2722" i="64"/>
  <c r="BL2722" i="64"/>
  <c r="BM2722" i="64"/>
  <c r="BN2722" i="64"/>
  <c r="BO2722" i="64"/>
  <c r="BP2722" i="64"/>
  <c r="BQ2722" i="64"/>
  <c r="BR2722" i="64"/>
  <c r="BS2722" i="64"/>
  <c r="BT2722" i="64"/>
  <c r="BU2722" i="64"/>
  <c r="BV2722" i="64"/>
  <c r="BW2722" i="64"/>
  <c r="BX2722" i="64"/>
  <c r="BY2722" i="64"/>
  <c r="BZ2722" i="64"/>
  <c r="CA2722" i="64"/>
  <c r="CB2722" i="64"/>
  <c r="CC2722" i="64"/>
  <c r="CD2722" i="64"/>
  <c r="CE2722" i="64"/>
  <c r="CF2722" i="64"/>
  <c r="CG2722" i="64"/>
  <c r="CH2722" i="64"/>
  <c r="CI2722" i="64"/>
  <c r="CJ2722" i="64"/>
  <c r="CK2722" i="64"/>
  <c r="CL2722" i="64"/>
  <c r="K2724" i="64"/>
  <c r="L2724" i="64"/>
  <c r="M2724" i="64"/>
  <c r="N2724" i="64"/>
  <c r="O2724" i="64"/>
  <c r="P2724" i="64"/>
  <c r="S2724" i="64"/>
  <c r="T2724" i="64"/>
  <c r="U2724" i="64"/>
  <c r="V2724" i="64"/>
  <c r="W2724" i="64"/>
  <c r="X2724" i="64"/>
  <c r="Y2724" i="64"/>
  <c r="Z2724" i="64"/>
  <c r="AA2724" i="64"/>
  <c r="AB2724" i="64"/>
  <c r="AC2724" i="64"/>
  <c r="AD2724" i="64"/>
  <c r="AE2724" i="64"/>
  <c r="AF2724" i="64"/>
  <c r="AG2724" i="64"/>
  <c r="AH2724" i="64"/>
  <c r="AI2724" i="64"/>
  <c r="AJ2724" i="64"/>
  <c r="AK2724" i="64"/>
  <c r="AL2724" i="64"/>
  <c r="AM2724" i="64"/>
  <c r="AN2724" i="64"/>
  <c r="AO2724" i="64"/>
  <c r="AP2724" i="64"/>
  <c r="AQ2724" i="64"/>
  <c r="AR2724" i="64"/>
  <c r="AS2724" i="64"/>
  <c r="AT2724" i="64"/>
  <c r="AU2724" i="64"/>
  <c r="AV2724" i="64"/>
  <c r="AW2724" i="64"/>
  <c r="AX2724" i="64"/>
  <c r="AY2724" i="64"/>
  <c r="AZ2724" i="64"/>
  <c r="BA2724" i="64"/>
  <c r="BB2724" i="64"/>
  <c r="BC2724" i="64"/>
  <c r="BD2724" i="64"/>
  <c r="BE2724" i="64"/>
  <c r="BF2724" i="64"/>
  <c r="BG2724" i="64"/>
  <c r="BH2724" i="64"/>
  <c r="BI2724" i="64"/>
  <c r="BJ2724" i="64"/>
  <c r="BK2724" i="64"/>
  <c r="BL2724" i="64"/>
  <c r="BM2724" i="64"/>
  <c r="BN2724" i="64"/>
  <c r="BO2724" i="64"/>
  <c r="BP2724" i="64"/>
  <c r="BQ2724" i="64"/>
  <c r="BR2724" i="64"/>
  <c r="BS2724" i="64"/>
  <c r="BT2724" i="64"/>
  <c r="BU2724" i="64"/>
  <c r="BV2724" i="64"/>
  <c r="BW2724" i="64"/>
  <c r="BX2724" i="64"/>
  <c r="BY2724" i="64"/>
  <c r="BZ2724" i="64"/>
  <c r="CA2724" i="64"/>
  <c r="CB2724" i="64"/>
  <c r="CC2724" i="64"/>
  <c r="CD2724" i="64"/>
  <c r="CE2724" i="64"/>
  <c r="CF2724" i="64"/>
  <c r="CG2724" i="64"/>
  <c r="CH2724" i="64"/>
  <c r="CI2724" i="64"/>
  <c r="CJ2724" i="64"/>
  <c r="CK2724" i="64"/>
  <c r="CL2724" i="64"/>
  <c r="L2751" i="64"/>
  <c r="M2751" i="64"/>
  <c r="N2751" i="64"/>
  <c r="O2751" i="64"/>
  <c r="P2751" i="64"/>
  <c r="S2751" i="64"/>
  <c r="T2751" i="64"/>
  <c r="U2751" i="64"/>
  <c r="V2751" i="64"/>
  <c r="W2751" i="64"/>
  <c r="X2751" i="64"/>
  <c r="Y2751" i="64"/>
  <c r="Z2751" i="64"/>
  <c r="AA2751" i="64"/>
  <c r="AB2751" i="64"/>
  <c r="AC2751" i="64"/>
  <c r="AD2751" i="64"/>
  <c r="AE2751" i="64"/>
  <c r="AF2751" i="64"/>
  <c r="AG2751" i="64"/>
  <c r="AH2751" i="64"/>
  <c r="AI2751" i="64"/>
  <c r="AJ2751" i="64"/>
  <c r="AK2751" i="64"/>
  <c r="AL2751" i="64"/>
  <c r="AM2751" i="64"/>
  <c r="AN2751" i="64"/>
  <c r="AO2751" i="64"/>
  <c r="AP2751" i="64"/>
  <c r="AQ2751" i="64"/>
  <c r="AR2751" i="64"/>
  <c r="AS2751" i="64"/>
  <c r="AT2751" i="64"/>
  <c r="AU2751" i="64"/>
  <c r="AV2751" i="64"/>
  <c r="AW2751" i="64"/>
  <c r="AX2751" i="64"/>
  <c r="AY2751" i="64"/>
  <c r="AZ2751" i="64"/>
  <c r="BA2751" i="64"/>
  <c r="BB2751" i="64"/>
  <c r="BC2751" i="64"/>
  <c r="BD2751" i="64"/>
  <c r="BE2751" i="64"/>
  <c r="BF2751" i="64"/>
  <c r="BG2751" i="64"/>
  <c r="BH2751" i="64"/>
  <c r="BI2751" i="64"/>
  <c r="BJ2751" i="64"/>
  <c r="BK2751" i="64"/>
  <c r="BL2751" i="64"/>
  <c r="BM2751" i="64"/>
  <c r="BN2751" i="64"/>
  <c r="BO2751" i="64"/>
  <c r="BP2751" i="64"/>
  <c r="BQ2751" i="64"/>
  <c r="BR2751" i="64"/>
  <c r="BS2751" i="64"/>
  <c r="BT2751" i="64"/>
  <c r="BU2751" i="64"/>
  <c r="BV2751" i="64"/>
  <c r="BW2751" i="64"/>
  <c r="BX2751" i="64"/>
  <c r="BY2751" i="64"/>
  <c r="BZ2751" i="64"/>
  <c r="CA2751" i="64"/>
  <c r="CB2751" i="64"/>
  <c r="CC2751" i="64"/>
  <c r="CD2751" i="64"/>
  <c r="CE2751" i="64"/>
  <c r="CF2751" i="64"/>
  <c r="CG2751" i="64"/>
  <c r="CH2751" i="64"/>
  <c r="CI2751" i="64"/>
  <c r="CJ2751" i="64"/>
  <c r="CK2751" i="64"/>
  <c r="CL2751" i="64"/>
  <c r="K2754" i="64"/>
  <c r="L2754" i="64"/>
  <c r="M2754" i="64"/>
  <c r="N2754" i="64"/>
  <c r="O2754" i="64"/>
  <c r="P2754" i="64"/>
  <c r="R2754" i="64"/>
  <c r="S2754" i="64"/>
  <c r="T2754" i="64"/>
  <c r="U2754" i="64"/>
  <c r="V2754" i="64"/>
  <c r="W2754" i="64"/>
  <c r="X2754" i="64"/>
  <c r="Y2754" i="64"/>
  <c r="Z2754" i="64"/>
  <c r="AA2754" i="64"/>
  <c r="AB2754" i="64"/>
  <c r="AC2754" i="64"/>
  <c r="AD2754" i="64"/>
  <c r="AE2754" i="64"/>
  <c r="AF2754" i="64"/>
  <c r="AG2754" i="64"/>
  <c r="AH2754" i="64"/>
  <c r="AI2754" i="64"/>
  <c r="AJ2754" i="64"/>
  <c r="AK2754" i="64"/>
  <c r="AL2754" i="64"/>
  <c r="AM2754" i="64"/>
  <c r="AN2754" i="64"/>
  <c r="AO2754" i="64"/>
  <c r="AP2754" i="64"/>
  <c r="AQ2754" i="64"/>
  <c r="AR2754" i="64"/>
  <c r="AS2754" i="64"/>
  <c r="AT2754" i="64"/>
  <c r="AU2754" i="64"/>
  <c r="AV2754" i="64"/>
  <c r="AW2754" i="64"/>
  <c r="AX2754" i="64"/>
  <c r="AY2754" i="64"/>
  <c r="AZ2754" i="64"/>
  <c r="BA2754" i="64"/>
  <c r="BB2754" i="64"/>
  <c r="BC2754" i="64"/>
  <c r="BD2754" i="64"/>
  <c r="BE2754" i="64"/>
  <c r="BF2754" i="64"/>
  <c r="BG2754" i="64"/>
  <c r="BH2754" i="64"/>
  <c r="BI2754" i="64"/>
  <c r="BJ2754" i="64"/>
  <c r="BK2754" i="64"/>
  <c r="BL2754" i="64"/>
  <c r="BM2754" i="64"/>
  <c r="BN2754" i="64"/>
  <c r="BO2754" i="64"/>
  <c r="BP2754" i="64"/>
  <c r="BQ2754" i="64"/>
  <c r="BR2754" i="64"/>
  <c r="BS2754" i="64"/>
  <c r="BT2754" i="64"/>
  <c r="BU2754" i="64"/>
  <c r="BV2754" i="64"/>
  <c r="BW2754" i="64"/>
  <c r="BX2754" i="64"/>
  <c r="BY2754" i="64"/>
  <c r="BZ2754" i="64"/>
  <c r="CA2754" i="64"/>
  <c r="CB2754" i="64"/>
  <c r="CC2754" i="64"/>
  <c r="CD2754" i="64"/>
  <c r="CE2754" i="64"/>
  <c r="CF2754" i="64"/>
  <c r="CG2754" i="64"/>
  <c r="CH2754" i="64"/>
  <c r="CI2754" i="64"/>
  <c r="CJ2754" i="64"/>
  <c r="CK2754" i="64"/>
  <c r="CL2754" i="64"/>
  <c r="K2756" i="64"/>
  <c r="L2756" i="64"/>
  <c r="M2756" i="64"/>
  <c r="N2756" i="64"/>
  <c r="O2756" i="64"/>
  <c r="P2756" i="64"/>
  <c r="S2756" i="64"/>
  <c r="T2756" i="64"/>
  <c r="U2756" i="64"/>
  <c r="V2756" i="64"/>
  <c r="W2756" i="64"/>
  <c r="X2756" i="64"/>
  <c r="Y2756" i="64"/>
  <c r="Z2756" i="64"/>
  <c r="AA2756" i="64"/>
  <c r="AB2756" i="64"/>
  <c r="AC2756" i="64"/>
  <c r="AD2756" i="64"/>
  <c r="AE2756" i="64"/>
  <c r="AF2756" i="64"/>
  <c r="AG2756" i="64"/>
  <c r="AH2756" i="64"/>
  <c r="AI2756" i="64"/>
  <c r="AJ2756" i="64"/>
  <c r="AK2756" i="64"/>
  <c r="AL2756" i="64"/>
  <c r="AM2756" i="64"/>
  <c r="AN2756" i="64"/>
  <c r="AO2756" i="64"/>
  <c r="AP2756" i="64"/>
  <c r="AQ2756" i="64"/>
  <c r="AR2756" i="64"/>
  <c r="AS2756" i="64"/>
  <c r="AT2756" i="64"/>
  <c r="AU2756" i="64"/>
  <c r="AV2756" i="64"/>
  <c r="AW2756" i="64"/>
  <c r="AX2756" i="64"/>
  <c r="AY2756" i="64"/>
  <c r="AZ2756" i="64"/>
  <c r="BA2756" i="64"/>
  <c r="BB2756" i="64"/>
  <c r="BC2756" i="64"/>
  <c r="BD2756" i="64"/>
  <c r="BE2756" i="64"/>
  <c r="BF2756" i="64"/>
  <c r="BG2756" i="64"/>
  <c r="BH2756" i="64"/>
  <c r="BI2756" i="64"/>
  <c r="BJ2756" i="64"/>
  <c r="BK2756" i="64"/>
  <c r="BL2756" i="64"/>
  <c r="BM2756" i="64"/>
  <c r="BN2756" i="64"/>
  <c r="BO2756" i="64"/>
  <c r="BP2756" i="64"/>
  <c r="BQ2756" i="64"/>
  <c r="BR2756" i="64"/>
  <c r="BS2756" i="64"/>
  <c r="BT2756" i="64"/>
  <c r="BU2756" i="64"/>
  <c r="BV2756" i="64"/>
  <c r="BW2756" i="64"/>
  <c r="BX2756" i="64"/>
  <c r="BY2756" i="64"/>
  <c r="BZ2756" i="64"/>
  <c r="CA2756" i="64"/>
  <c r="CB2756" i="64"/>
  <c r="CC2756" i="64"/>
  <c r="CD2756" i="64"/>
  <c r="CE2756" i="64"/>
  <c r="CF2756" i="64"/>
  <c r="CG2756" i="64"/>
  <c r="CH2756" i="64"/>
  <c r="CI2756" i="64"/>
  <c r="CJ2756" i="64"/>
  <c r="CK2756" i="64"/>
  <c r="CL2756" i="64"/>
  <c r="L2787" i="64"/>
  <c r="M2787" i="64"/>
  <c r="N2787" i="64"/>
  <c r="O2787" i="64"/>
  <c r="P2787" i="64"/>
  <c r="S2787" i="64"/>
  <c r="T2787" i="64"/>
  <c r="U2787" i="64"/>
  <c r="V2787" i="64"/>
  <c r="W2787" i="64"/>
  <c r="X2787" i="64"/>
  <c r="Y2787" i="64"/>
  <c r="Z2787" i="64"/>
  <c r="AA2787" i="64"/>
  <c r="AB2787" i="64"/>
  <c r="AC2787" i="64"/>
  <c r="AD2787" i="64"/>
  <c r="AE2787" i="64"/>
  <c r="AF2787" i="64"/>
  <c r="AG2787" i="64"/>
  <c r="AH2787" i="64"/>
  <c r="AI2787" i="64"/>
  <c r="AJ2787" i="64"/>
  <c r="AK2787" i="64"/>
  <c r="AL2787" i="64"/>
  <c r="AM2787" i="64"/>
  <c r="AN2787" i="64"/>
  <c r="AO2787" i="64"/>
  <c r="AP2787" i="64"/>
  <c r="AQ2787" i="64"/>
  <c r="AR2787" i="64"/>
  <c r="AS2787" i="64"/>
  <c r="AT2787" i="64"/>
  <c r="AU2787" i="64"/>
  <c r="AV2787" i="64"/>
  <c r="AW2787" i="64"/>
  <c r="AX2787" i="64"/>
  <c r="AY2787" i="64"/>
  <c r="AZ2787" i="64"/>
  <c r="BA2787" i="64"/>
  <c r="BB2787" i="64"/>
  <c r="BC2787" i="64"/>
  <c r="BD2787" i="64"/>
  <c r="BE2787" i="64"/>
  <c r="BF2787" i="64"/>
  <c r="BG2787" i="64"/>
  <c r="BH2787" i="64"/>
  <c r="BI2787" i="64"/>
  <c r="BJ2787" i="64"/>
  <c r="BK2787" i="64"/>
  <c r="BL2787" i="64"/>
  <c r="BM2787" i="64"/>
  <c r="BN2787" i="64"/>
  <c r="BO2787" i="64"/>
  <c r="BP2787" i="64"/>
  <c r="BQ2787" i="64"/>
  <c r="BR2787" i="64"/>
  <c r="BS2787" i="64"/>
  <c r="BT2787" i="64"/>
  <c r="BU2787" i="64"/>
  <c r="BV2787" i="64"/>
  <c r="BW2787" i="64"/>
  <c r="BX2787" i="64"/>
  <c r="BY2787" i="64"/>
  <c r="BZ2787" i="64"/>
  <c r="CA2787" i="64"/>
  <c r="CB2787" i="64"/>
  <c r="CC2787" i="64"/>
  <c r="CD2787" i="64"/>
  <c r="CE2787" i="64"/>
  <c r="CF2787" i="64"/>
  <c r="CG2787" i="64"/>
  <c r="CH2787" i="64"/>
  <c r="CI2787" i="64"/>
  <c r="CJ2787" i="64"/>
  <c r="CK2787" i="64"/>
  <c r="CL2787" i="64"/>
  <c r="K2790" i="64"/>
  <c r="L2790" i="64"/>
  <c r="M2790" i="64"/>
  <c r="N2790" i="64"/>
  <c r="O2790" i="64"/>
  <c r="P2790" i="64"/>
  <c r="R2790" i="64"/>
  <c r="S2790" i="64"/>
  <c r="T2790" i="64"/>
  <c r="U2790" i="64"/>
  <c r="V2790" i="64"/>
  <c r="W2790" i="64"/>
  <c r="X2790" i="64"/>
  <c r="Y2790" i="64"/>
  <c r="Z2790" i="64"/>
  <c r="AA2790" i="64"/>
  <c r="AB2790" i="64"/>
  <c r="AC2790" i="64"/>
  <c r="AD2790" i="64"/>
  <c r="AE2790" i="64"/>
  <c r="AF2790" i="64"/>
  <c r="AG2790" i="64"/>
  <c r="AH2790" i="64"/>
  <c r="AI2790" i="64"/>
  <c r="AJ2790" i="64"/>
  <c r="AK2790" i="64"/>
  <c r="AL2790" i="64"/>
  <c r="AM2790" i="64"/>
  <c r="AN2790" i="64"/>
  <c r="AO2790" i="64"/>
  <c r="AP2790" i="64"/>
  <c r="AQ2790" i="64"/>
  <c r="AR2790" i="64"/>
  <c r="AS2790" i="64"/>
  <c r="AT2790" i="64"/>
  <c r="AU2790" i="64"/>
  <c r="AV2790" i="64"/>
  <c r="AW2790" i="64"/>
  <c r="AX2790" i="64"/>
  <c r="AY2790" i="64"/>
  <c r="AZ2790" i="64"/>
  <c r="BA2790" i="64"/>
  <c r="BB2790" i="64"/>
  <c r="BC2790" i="64"/>
  <c r="BD2790" i="64"/>
  <c r="BE2790" i="64"/>
  <c r="BF2790" i="64"/>
  <c r="BG2790" i="64"/>
  <c r="BH2790" i="64"/>
  <c r="BI2790" i="64"/>
  <c r="BJ2790" i="64"/>
  <c r="BK2790" i="64"/>
  <c r="BL2790" i="64"/>
  <c r="BM2790" i="64"/>
  <c r="BN2790" i="64"/>
  <c r="BO2790" i="64"/>
  <c r="BP2790" i="64"/>
  <c r="BQ2790" i="64"/>
  <c r="BR2790" i="64"/>
  <c r="BS2790" i="64"/>
  <c r="BT2790" i="64"/>
  <c r="BU2790" i="64"/>
  <c r="BV2790" i="64"/>
  <c r="BW2790" i="64"/>
  <c r="BX2790" i="64"/>
  <c r="BY2790" i="64"/>
  <c r="BZ2790" i="64"/>
  <c r="CA2790" i="64"/>
  <c r="CB2790" i="64"/>
  <c r="CC2790" i="64"/>
  <c r="CD2790" i="64"/>
  <c r="CE2790" i="64"/>
  <c r="CF2790" i="64"/>
  <c r="CG2790" i="64"/>
  <c r="CH2790" i="64"/>
  <c r="CI2790" i="64"/>
  <c r="CJ2790" i="64"/>
  <c r="CK2790" i="64"/>
  <c r="CL2790" i="64"/>
  <c r="K2792" i="64"/>
  <c r="L2792" i="64"/>
  <c r="M2792" i="64"/>
  <c r="N2792" i="64"/>
  <c r="O2792" i="64"/>
  <c r="P2792" i="64"/>
  <c r="S2792" i="64"/>
  <c r="T2792" i="64"/>
  <c r="U2792" i="64"/>
  <c r="V2792" i="64"/>
  <c r="W2792" i="64"/>
  <c r="X2792" i="64"/>
  <c r="Y2792" i="64"/>
  <c r="Z2792" i="64"/>
  <c r="AA2792" i="64"/>
  <c r="AB2792" i="64"/>
  <c r="AC2792" i="64"/>
  <c r="AD2792" i="64"/>
  <c r="AE2792" i="64"/>
  <c r="AF2792" i="64"/>
  <c r="AG2792" i="64"/>
  <c r="AH2792" i="64"/>
  <c r="AI2792" i="64"/>
  <c r="AJ2792" i="64"/>
  <c r="AK2792" i="64"/>
  <c r="AL2792" i="64"/>
  <c r="AM2792" i="64"/>
  <c r="AN2792" i="64"/>
  <c r="AO2792" i="64"/>
  <c r="AP2792" i="64"/>
  <c r="AQ2792" i="64"/>
  <c r="AR2792" i="64"/>
  <c r="AS2792" i="64"/>
  <c r="AT2792" i="64"/>
  <c r="AU2792" i="64"/>
  <c r="AV2792" i="64"/>
  <c r="AW2792" i="64"/>
  <c r="AX2792" i="64"/>
  <c r="AY2792" i="64"/>
  <c r="AZ2792" i="64"/>
  <c r="BA2792" i="64"/>
  <c r="BB2792" i="64"/>
  <c r="BC2792" i="64"/>
  <c r="BD2792" i="64"/>
  <c r="BE2792" i="64"/>
  <c r="BF2792" i="64"/>
  <c r="BG2792" i="64"/>
  <c r="BH2792" i="64"/>
  <c r="BI2792" i="64"/>
  <c r="BJ2792" i="64"/>
  <c r="BK2792" i="64"/>
  <c r="BL2792" i="64"/>
  <c r="BM2792" i="64"/>
  <c r="BN2792" i="64"/>
  <c r="BO2792" i="64"/>
  <c r="BP2792" i="64"/>
  <c r="BQ2792" i="64"/>
  <c r="BR2792" i="64"/>
  <c r="BS2792" i="64"/>
  <c r="BT2792" i="64"/>
  <c r="BU2792" i="64"/>
  <c r="BV2792" i="64"/>
  <c r="BW2792" i="64"/>
  <c r="BX2792" i="64"/>
  <c r="BY2792" i="64"/>
  <c r="BZ2792" i="64"/>
  <c r="CA2792" i="64"/>
  <c r="CB2792" i="64"/>
  <c r="CC2792" i="64"/>
  <c r="CD2792" i="64"/>
  <c r="CE2792" i="64"/>
  <c r="CF2792" i="64"/>
  <c r="CG2792" i="64"/>
  <c r="CH2792" i="64"/>
  <c r="CI2792" i="64"/>
  <c r="CJ2792" i="64"/>
  <c r="CK2792" i="64"/>
  <c r="CL2792" i="64"/>
  <c r="K2819" i="64"/>
  <c r="L2819" i="64"/>
  <c r="M2819" i="64"/>
  <c r="N2819" i="64"/>
  <c r="O2819" i="64"/>
  <c r="P2819" i="64"/>
  <c r="S2819" i="64" a="1"/>
  <c r="S2819" i="64"/>
  <c r="T2819" i="64" a="1"/>
  <c r="T2819" i="64"/>
  <c r="U2819" i="64" a="1"/>
  <c r="U2819" i="64"/>
  <c r="V2819" i="64" a="1"/>
  <c r="V2819" i="64"/>
  <c r="W2819" i="64" a="1"/>
  <c r="W2819" i="64"/>
  <c r="X2819" i="64" a="1"/>
  <c r="X2819" i="64"/>
  <c r="Y2819" i="64" a="1"/>
  <c r="Y2819" i="64"/>
  <c r="Z2819" i="64" a="1"/>
  <c r="Z2819" i="64"/>
  <c r="AA2819" i="64" a="1"/>
  <c r="AA2819" i="64"/>
  <c r="AB2819" i="64" a="1"/>
  <c r="AB2819" i="64"/>
  <c r="AC2819" i="64" a="1"/>
  <c r="AC2819" i="64"/>
  <c r="AD2819" i="64" a="1"/>
  <c r="AD2819" i="64"/>
  <c r="AE2819" i="64" a="1"/>
  <c r="AE2819" i="64"/>
  <c r="AF2819" i="64" a="1"/>
  <c r="AF2819" i="64"/>
  <c r="AG2819" i="64" a="1"/>
  <c r="AG2819" i="64"/>
  <c r="AH2819" i="64" a="1"/>
  <c r="AH2819" i="64"/>
  <c r="AI2819" i="64" a="1"/>
  <c r="AI2819" i="64"/>
  <c r="AJ2819" i="64" a="1"/>
  <c r="AJ2819" i="64"/>
  <c r="AK2819" i="64" a="1"/>
  <c r="AK2819" i="64"/>
  <c r="AL2819" i="64" a="1"/>
  <c r="AL2819" i="64"/>
  <c r="AM2819" i="64" a="1"/>
  <c r="AM2819" i="64"/>
  <c r="AN2819" i="64" a="1"/>
  <c r="AN2819" i="64"/>
  <c r="AO2819" i="64" a="1"/>
  <c r="AO2819" i="64"/>
  <c r="AP2819" i="64" a="1"/>
  <c r="AP2819" i="64"/>
  <c r="AQ2819" i="64" a="1"/>
  <c r="AQ2819" i="64"/>
  <c r="AR2819" i="64" a="1"/>
  <c r="AR2819" i="64"/>
  <c r="AS2819" i="64" a="1"/>
  <c r="AS2819" i="64"/>
  <c r="AT2819" i="64" a="1"/>
  <c r="AT2819" i="64"/>
  <c r="AU2819" i="64" a="1"/>
  <c r="AU2819" i="64"/>
  <c r="AV2819" i="64" a="1"/>
  <c r="AV2819" i="64"/>
  <c r="AW2819" i="64" a="1"/>
  <c r="AW2819" i="64"/>
  <c r="AX2819" i="64" a="1"/>
  <c r="AX2819" i="64"/>
  <c r="AY2819" i="64" a="1"/>
  <c r="AY2819" i="64"/>
  <c r="AZ2819" i="64" a="1"/>
  <c r="AZ2819" i="64"/>
  <c r="BA2819" i="64" a="1"/>
  <c r="BA2819" i="64"/>
  <c r="BB2819" i="64" a="1"/>
  <c r="BB2819" i="64"/>
  <c r="BC2819" i="64" a="1"/>
  <c r="BC2819" i="64"/>
  <c r="BD2819" i="64" a="1"/>
  <c r="BD2819" i="64"/>
  <c r="BE2819" i="64" a="1"/>
  <c r="BE2819" i="64"/>
  <c r="BF2819" i="64" a="1"/>
  <c r="BF2819" i="64"/>
  <c r="BG2819" i="64" a="1"/>
  <c r="BG2819" i="64"/>
  <c r="BH2819" i="64" a="1"/>
  <c r="BH2819" i="64"/>
  <c r="BI2819" i="64" a="1"/>
  <c r="BI2819" i="64"/>
  <c r="BJ2819" i="64" a="1"/>
  <c r="BJ2819" i="64"/>
  <c r="BK2819" i="64" a="1"/>
  <c r="BK2819" i="64"/>
  <c r="BL2819" i="64" a="1"/>
  <c r="BL2819" i="64"/>
  <c r="BM2819" i="64" a="1"/>
  <c r="BM2819" i="64"/>
  <c r="BN2819" i="64" a="1"/>
  <c r="BN2819" i="64"/>
  <c r="BO2819" i="64" a="1"/>
  <c r="BO2819" i="64"/>
  <c r="BP2819" i="64" a="1"/>
  <c r="BP2819" i="64"/>
  <c r="BQ2819" i="64" a="1"/>
  <c r="BQ2819" i="64"/>
  <c r="BR2819" i="64" a="1"/>
  <c r="BR2819" i="64"/>
  <c r="BS2819" i="64" a="1"/>
  <c r="BS2819" i="64"/>
  <c r="BT2819" i="64" a="1"/>
  <c r="BT2819" i="64"/>
  <c r="BU2819" i="64" a="1"/>
  <c r="BU2819" i="64"/>
  <c r="BV2819" i="64" a="1"/>
  <c r="BV2819" i="64"/>
  <c r="BW2819" i="64" a="1"/>
  <c r="BW2819" i="64"/>
  <c r="BX2819" i="64" a="1"/>
  <c r="BX2819" i="64"/>
  <c r="BY2819" i="64" a="1"/>
  <c r="BY2819" i="64"/>
  <c r="BZ2819" i="64" a="1"/>
  <c r="BZ2819" i="64"/>
  <c r="CA2819" i="64" a="1"/>
  <c r="CA2819" i="64"/>
  <c r="CB2819" i="64" a="1"/>
  <c r="CB2819" i="64"/>
  <c r="CC2819" i="64" a="1"/>
  <c r="CC2819" i="64"/>
  <c r="CD2819" i="64" a="1"/>
  <c r="CD2819" i="64"/>
  <c r="CE2819" i="64" a="1"/>
  <c r="CE2819" i="64"/>
  <c r="CF2819" i="64" a="1"/>
  <c r="CF2819" i="64"/>
  <c r="CG2819" i="64" a="1"/>
  <c r="CG2819" i="64"/>
  <c r="CH2819" i="64" a="1"/>
  <c r="CH2819" i="64"/>
  <c r="CI2819" i="64" a="1"/>
  <c r="CI2819" i="64"/>
  <c r="CJ2819" i="64" a="1"/>
  <c r="CJ2819" i="64"/>
  <c r="CK2819" i="64" a="1"/>
  <c r="CK2819" i="64"/>
  <c r="CL2819" i="64" a="1"/>
  <c r="CL2819" i="64"/>
  <c r="K2825" i="64"/>
  <c r="L2825" i="64"/>
  <c r="M2825" i="64"/>
  <c r="N2825" i="64"/>
  <c r="O2825" i="64"/>
  <c r="P2825" i="64"/>
  <c r="S2825" i="64"/>
  <c r="T2825" i="64"/>
  <c r="U2825" i="64"/>
  <c r="V2825" i="64"/>
  <c r="W2825" i="64"/>
  <c r="X2825" i="64"/>
  <c r="Y2825" i="64"/>
  <c r="Z2825" i="64"/>
  <c r="AA2825" i="64"/>
  <c r="AB2825" i="64"/>
  <c r="AC2825" i="64"/>
  <c r="AD2825" i="64"/>
  <c r="AE2825" i="64"/>
  <c r="AF2825" i="64"/>
  <c r="AG2825" i="64"/>
  <c r="AH2825" i="64"/>
  <c r="AI2825" i="64"/>
  <c r="AJ2825" i="64"/>
  <c r="AK2825" i="64"/>
  <c r="AL2825" i="64"/>
  <c r="AM2825" i="64"/>
  <c r="AN2825" i="64"/>
  <c r="AO2825" i="64"/>
  <c r="AP2825" i="64"/>
  <c r="AQ2825" i="64"/>
  <c r="AR2825" i="64"/>
  <c r="AS2825" i="64"/>
  <c r="AT2825" i="64"/>
  <c r="AU2825" i="64"/>
  <c r="AV2825" i="64"/>
  <c r="AW2825" i="64"/>
  <c r="AX2825" i="64"/>
  <c r="AY2825" i="64"/>
  <c r="AZ2825" i="64"/>
  <c r="BA2825" i="64"/>
  <c r="BB2825" i="64"/>
  <c r="BC2825" i="64"/>
  <c r="BD2825" i="64"/>
  <c r="BE2825" i="64"/>
  <c r="BF2825" i="64"/>
  <c r="BG2825" i="64"/>
  <c r="BH2825" i="64"/>
  <c r="BI2825" i="64"/>
  <c r="BJ2825" i="64"/>
  <c r="BK2825" i="64"/>
  <c r="BL2825" i="64"/>
  <c r="BM2825" i="64"/>
  <c r="BN2825" i="64"/>
  <c r="BO2825" i="64"/>
  <c r="BP2825" i="64"/>
  <c r="BQ2825" i="64"/>
  <c r="BR2825" i="64"/>
  <c r="BS2825" i="64"/>
  <c r="BT2825" i="64"/>
  <c r="BU2825" i="64"/>
  <c r="BV2825" i="64"/>
  <c r="BW2825" i="64"/>
  <c r="BX2825" i="64"/>
  <c r="BY2825" i="64"/>
  <c r="BZ2825" i="64"/>
  <c r="CA2825" i="64"/>
  <c r="CB2825" i="64"/>
  <c r="CC2825" i="64"/>
  <c r="CD2825" i="64"/>
  <c r="CE2825" i="64"/>
  <c r="CF2825" i="64"/>
  <c r="CG2825" i="64"/>
  <c r="CH2825" i="64"/>
  <c r="CI2825" i="64"/>
  <c r="CJ2825" i="64"/>
  <c r="CK2825" i="64"/>
  <c r="CL2825" i="64"/>
  <c r="K2826" i="64"/>
  <c r="L2826" i="64"/>
  <c r="M2826" i="64"/>
  <c r="N2826" i="64"/>
  <c r="O2826" i="64"/>
  <c r="P2826" i="64"/>
  <c r="S2826" i="64"/>
  <c r="T2826" i="64"/>
  <c r="U2826" i="64"/>
  <c r="V2826" i="64"/>
  <c r="W2826" i="64"/>
  <c r="X2826" i="64"/>
  <c r="Y2826" i="64"/>
  <c r="Z2826" i="64"/>
  <c r="AA2826" i="64"/>
  <c r="AB2826" i="64"/>
  <c r="AC2826" i="64"/>
  <c r="AD2826" i="64"/>
  <c r="AE2826" i="64"/>
  <c r="AF2826" i="64"/>
  <c r="AG2826" i="64"/>
  <c r="AH2826" i="64"/>
  <c r="AI2826" i="64"/>
  <c r="AJ2826" i="64"/>
  <c r="AK2826" i="64"/>
  <c r="AL2826" i="64"/>
  <c r="AM2826" i="64"/>
  <c r="AN2826" i="64"/>
  <c r="AO2826" i="64"/>
  <c r="AP2826" i="64"/>
  <c r="AQ2826" i="64"/>
  <c r="AR2826" i="64"/>
  <c r="AS2826" i="64"/>
  <c r="AT2826" i="64"/>
  <c r="AU2826" i="64"/>
  <c r="AV2826" i="64"/>
  <c r="AW2826" i="64"/>
  <c r="AX2826" i="64"/>
  <c r="AY2826" i="64"/>
  <c r="AZ2826" i="64"/>
  <c r="BA2826" i="64"/>
  <c r="BB2826" i="64"/>
  <c r="BC2826" i="64"/>
  <c r="BD2826" i="64"/>
  <c r="BE2826" i="64"/>
  <c r="BF2826" i="64"/>
  <c r="BG2826" i="64"/>
  <c r="BH2826" i="64"/>
  <c r="BI2826" i="64"/>
  <c r="BJ2826" i="64"/>
  <c r="BK2826" i="64"/>
  <c r="BL2826" i="64"/>
  <c r="BM2826" i="64"/>
  <c r="BN2826" i="64"/>
  <c r="BO2826" i="64"/>
  <c r="BP2826" i="64"/>
  <c r="BQ2826" i="64"/>
  <c r="BR2826" i="64"/>
  <c r="BS2826" i="64"/>
  <c r="BT2826" i="64"/>
  <c r="BU2826" i="64"/>
  <c r="BV2826" i="64"/>
  <c r="BW2826" i="64"/>
  <c r="BX2826" i="64"/>
  <c r="BY2826" i="64"/>
  <c r="BZ2826" i="64"/>
  <c r="CA2826" i="64"/>
  <c r="CB2826" i="64"/>
  <c r="CC2826" i="64"/>
  <c r="CD2826" i="64"/>
  <c r="CE2826" i="64"/>
  <c r="CF2826" i="64"/>
  <c r="CG2826" i="64"/>
  <c r="CH2826" i="64"/>
  <c r="CI2826" i="64"/>
  <c r="CJ2826" i="64"/>
  <c r="CK2826" i="64"/>
  <c r="CL2826" i="64"/>
  <c r="S2853" i="64" a="1"/>
  <c r="S2853" i="64"/>
  <c r="T2853" i="64" a="1"/>
  <c r="T2853" i="64"/>
  <c r="U2853" i="64" a="1"/>
  <c r="U2853" i="64"/>
  <c r="V2853" i="64" a="1"/>
  <c r="V2853" i="64"/>
  <c r="W2853" i="64" a="1"/>
  <c r="W2853" i="64"/>
  <c r="X2853" i="64" a="1"/>
  <c r="X2853" i="64"/>
  <c r="Y2853" i="64" a="1"/>
  <c r="Y2853" i="64"/>
  <c r="Z2853" i="64" a="1"/>
  <c r="Z2853" i="64"/>
  <c r="AA2853" i="64" a="1"/>
  <c r="AA2853" i="64"/>
  <c r="AB2853" i="64" a="1"/>
  <c r="AB2853" i="64"/>
  <c r="AC2853" i="64" a="1"/>
  <c r="AC2853" i="64"/>
  <c r="AD2853" i="64" a="1"/>
  <c r="AD2853" i="64"/>
  <c r="AE2853" i="64" a="1"/>
  <c r="AE2853" i="64"/>
  <c r="AF2853" i="64" a="1"/>
  <c r="AF2853" i="64"/>
  <c r="AG2853" i="64" a="1"/>
  <c r="AG2853" i="64"/>
  <c r="AH2853" i="64" a="1"/>
  <c r="AH2853" i="64"/>
  <c r="AI2853" i="64" a="1"/>
  <c r="AI2853" i="64"/>
  <c r="AJ2853" i="64" a="1"/>
  <c r="AJ2853" i="64"/>
  <c r="AK2853" i="64" a="1"/>
  <c r="AK2853" i="64"/>
  <c r="AL2853" i="64" a="1"/>
  <c r="AL2853" i="64"/>
  <c r="AM2853" i="64" a="1"/>
  <c r="AM2853" i="64"/>
  <c r="AN2853" i="64" a="1"/>
  <c r="AN2853" i="64"/>
  <c r="AO2853" i="64" a="1"/>
  <c r="AO2853" i="64"/>
  <c r="AP2853" i="64" a="1"/>
  <c r="AP2853" i="64"/>
  <c r="AQ2853" i="64" a="1"/>
  <c r="AQ2853" i="64"/>
  <c r="AR2853" i="64" a="1"/>
  <c r="AR2853" i="64"/>
  <c r="AS2853" i="64" a="1"/>
  <c r="AS2853" i="64"/>
  <c r="AT2853" i="64" a="1"/>
  <c r="AT2853" i="64"/>
  <c r="AU2853" i="64" a="1"/>
  <c r="AU2853" i="64"/>
  <c r="AV2853" i="64" a="1"/>
  <c r="AV2853" i="64"/>
  <c r="AW2853" i="64" a="1"/>
  <c r="AW2853" i="64"/>
  <c r="AX2853" i="64" a="1"/>
  <c r="AX2853" i="64"/>
  <c r="AY2853" i="64" a="1"/>
  <c r="AY2853" i="64"/>
  <c r="AZ2853" i="64" a="1"/>
  <c r="AZ2853" i="64"/>
  <c r="BA2853" i="64" a="1"/>
  <c r="BA2853" i="64"/>
  <c r="BB2853" i="64" a="1"/>
  <c r="BB2853" i="64"/>
  <c r="BC2853" i="64" a="1"/>
  <c r="BC2853" i="64"/>
  <c r="BD2853" i="64" a="1"/>
  <c r="BD2853" i="64"/>
  <c r="BE2853" i="64" a="1"/>
  <c r="BE2853" i="64"/>
  <c r="BF2853" i="64" a="1"/>
  <c r="BF2853" i="64"/>
  <c r="BG2853" i="64" a="1"/>
  <c r="BG2853" i="64"/>
  <c r="BH2853" i="64" a="1"/>
  <c r="BH2853" i="64"/>
  <c r="BI2853" i="64" a="1"/>
  <c r="BI2853" i="64"/>
  <c r="BJ2853" i="64" a="1"/>
  <c r="BJ2853" i="64"/>
  <c r="BK2853" i="64" a="1"/>
  <c r="BK2853" i="64"/>
  <c r="BL2853" i="64" a="1"/>
  <c r="BL2853" i="64"/>
  <c r="BM2853" i="64" a="1"/>
  <c r="BM2853" i="64"/>
  <c r="BN2853" i="64" a="1"/>
  <c r="BN2853" i="64"/>
  <c r="BO2853" i="64" a="1"/>
  <c r="BO2853" i="64"/>
  <c r="BP2853" i="64" a="1"/>
  <c r="BP2853" i="64"/>
  <c r="BQ2853" i="64" a="1"/>
  <c r="BQ2853" i="64"/>
  <c r="BR2853" i="64" a="1"/>
  <c r="BR2853" i="64"/>
  <c r="BS2853" i="64" a="1"/>
  <c r="BS2853" i="64"/>
  <c r="BT2853" i="64" a="1"/>
  <c r="BT2853" i="64"/>
  <c r="BU2853" i="64" a="1"/>
  <c r="BU2853" i="64"/>
  <c r="BV2853" i="64" a="1"/>
  <c r="BV2853" i="64"/>
  <c r="BW2853" i="64" a="1"/>
  <c r="BW2853" i="64"/>
  <c r="BX2853" i="64" a="1"/>
  <c r="BX2853" i="64"/>
  <c r="BY2853" i="64" a="1"/>
  <c r="BY2853" i="64"/>
  <c r="BZ2853" i="64" a="1"/>
  <c r="BZ2853" i="64"/>
  <c r="CA2853" i="64" a="1"/>
  <c r="CA2853" i="64"/>
  <c r="CB2853" i="64" a="1"/>
  <c r="CB2853" i="64"/>
  <c r="CC2853" i="64" a="1"/>
  <c r="CC2853" i="64"/>
  <c r="CD2853" i="64" a="1"/>
  <c r="CD2853" i="64"/>
  <c r="CE2853" i="64" a="1"/>
  <c r="CE2853" i="64"/>
  <c r="CF2853" i="64" a="1"/>
  <c r="CF2853" i="64"/>
  <c r="CG2853" i="64" a="1"/>
  <c r="CG2853" i="64"/>
  <c r="CH2853" i="64" a="1"/>
  <c r="CH2853" i="64"/>
  <c r="CI2853" i="64" a="1"/>
  <c r="CI2853" i="64"/>
  <c r="CJ2853" i="64" a="1"/>
  <c r="CJ2853" i="64"/>
  <c r="CK2853" i="64" a="1"/>
  <c r="CK2853" i="64"/>
  <c r="CL2853" i="64" a="1"/>
  <c r="CL2853" i="64"/>
  <c r="S2859" i="64"/>
  <c r="T2859" i="64"/>
  <c r="U2859" i="64"/>
  <c r="V2859" i="64"/>
  <c r="W2859" i="64"/>
  <c r="X2859" i="64"/>
  <c r="Y2859" i="64"/>
  <c r="Z2859" i="64"/>
  <c r="AA2859" i="64"/>
  <c r="AB2859" i="64"/>
  <c r="AC2859" i="64"/>
  <c r="AD2859" i="64"/>
  <c r="AE2859" i="64"/>
  <c r="AF2859" i="64"/>
  <c r="AG2859" i="64"/>
  <c r="AH2859" i="64"/>
  <c r="AI2859" i="64"/>
  <c r="AJ2859" i="64"/>
  <c r="AK2859" i="64"/>
  <c r="AL2859" i="64"/>
  <c r="AM2859" i="64"/>
  <c r="AN2859" i="64"/>
  <c r="AO2859" i="64"/>
  <c r="AP2859" i="64"/>
  <c r="AQ2859" i="64"/>
  <c r="AR2859" i="64"/>
  <c r="AS2859" i="64"/>
  <c r="AT2859" i="64"/>
  <c r="AU2859" i="64"/>
  <c r="AV2859" i="64"/>
  <c r="AW2859" i="64"/>
  <c r="AX2859" i="64"/>
  <c r="AY2859" i="64"/>
  <c r="AZ2859" i="64"/>
  <c r="BA2859" i="64"/>
  <c r="BB2859" i="64"/>
  <c r="BC2859" i="64"/>
  <c r="BD2859" i="64"/>
  <c r="BE2859" i="64"/>
  <c r="BF2859" i="64"/>
  <c r="BG2859" i="64"/>
  <c r="BH2859" i="64"/>
  <c r="BI2859" i="64"/>
  <c r="BJ2859" i="64"/>
  <c r="BK2859" i="64"/>
  <c r="BL2859" i="64"/>
  <c r="BM2859" i="64"/>
  <c r="BN2859" i="64"/>
  <c r="BO2859" i="64"/>
  <c r="BP2859" i="64"/>
  <c r="BQ2859" i="64"/>
  <c r="BR2859" i="64"/>
  <c r="BS2859" i="64"/>
  <c r="BT2859" i="64"/>
  <c r="BU2859" i="64"/>
  <c r="BV2859" i="64"/>
  <c r="BW2859" i="64"/>
  <c r="BX2859" i="64"/>
  <c r="BY2859" i="64"/>
  <c r="BZ2859" i="64"/>
  <c r="CA2859" i="64"/>
  <c r="CB2859" i="64"/>
  <c r="CC2859" i="64"/>
  <c r="CD2859" i="64"/>
  <c r="CE2859" i="64"/>
  <c r="CF2859" i="64"/>
  <c r="CG2859" i="64"/>
  <c r="CH2859" i="64"/>
  <c r="CI2859" i="64"/>
  <c r="CJ2859" i="64"/>
  <c r="CK2859" i="64"/>
  <c r="CL2859" i="64"/>
  <c r="K2860" i="64"/>
  <c r="L2860" i="64"/>
  <c r="M2860" i="64"/>
  <c r="N2860" i="64"/>
  <c r="O2860" i="64"/>
  <c r="P2860" i="64"/>
  <c r="S2860" i="64"/>
  <c r="T2860" i="64"/>
  <c r="U2860" i="64"/>
  <c r="V2860" i="64"/>
  <c r="W2860" i="64"/>
  <c r="X2860" i="64"/>
  <c r="Y2860" i="64"/>
  <c r="Z2860" i="64"/>
  <c r="AA2860" i="64"/>
  <c r="AB2860" i="64"/>
  <c r="AC2860" i="64"/>
  <c r="AD2860" i="64"/>
  <c r="AE2860" i="64"/>
  <c r="AF2860" i="64"/>
  <c r="AG2860" i="64"/>
  <c r="AH2860" i="64"/>
  <c r="AI2860" i="64"/>
  <c r="AJ2860" i="64"/>
  <c r="AK2860" i="64"/>
  <c r="AL2860" i="64"/>
  <c r="AM2860" i="64"/>
  <c r="AN2860" i="64"/>
  <c r="AO2860" i="64"/>
  <c r="AP2860" i="64"/>
  <c r="AQ2860" i="64"/>
  <c r="AR2860" i="64"/>
  <c r="AS2860" i="64"/>
  <c r="AT2860" i="64"/>
  <c r="AU2860" i="64"/>
  <c r="AV2860" i="64"/>
  <c r="AW2860" i="64"/>
  <c r="AX2860" i="64"/>
  <c r="AY2860" i="64"/>
  <c r="AZ2860" i="64"/>
  <c r="BA2860" i="64"/>
  <c r="BB2860" i="64"/>
  <c r="BC2860" i="64"/>
  <c r="BD2860" i="64"/>
  <c r="BE2860" i="64"/>
  <c r="BF2860" i="64"/>
  <c r="BG2860" i="64"/>
  <c r="BH2860" i="64"/>
  <c r="BI2860" i="64"/>
  <c r="BJ2860" i="64"/>
  <c r="BK2860" i="64"/>
  <c r="BL2860" i="64"/>
  <c r="BM2860" i="64"/>
  <c r="BN2860" i="64"/>
  <c r="BO2860" i="64"/>
  <c r="BP2860" i="64"/>
  <c r="BQ2860" i="64"/>
  <c r="BR2860" i="64"/>
  <c r="BS2860" i="64"/>
  <c r="BT2860" i="64"/>
  <c r="BU2860" i="64"/>
  <c r="BV2860" i="64"/>
  <c r="BW2860" i="64"/>
  <c r="BX2860" i="64"/>
  <c r="BY2860" i="64"/>
  <c r="BZ2860" i="64"/>
  <c r="CA2860" i="64"/>
  <c r="CB2860" i="64"/>
  <c r="CC2860" i="64"/>
  <c r="CD2860" i="64"/>
  <c r="CE2860" i="64"/>
  <c r="CF2860" i="64"/>
  <c r="CG2860" i="64"/>
  <c r="CH2860" i="64"/>
  <c r="CI2860" i="64"/>
  <c r="CJ2860" i="64"/>
  <c r="CK2860" i="64"/>
  <c r="CL2860" i="64"/>
  <c r="K2897" i="64"/>
  <c r="L2897" i="64"/>
  <c r="M2897" i="64"/>
  <c r="N2897" i="64"/>
  <c r="O2897" i="64"/>
  <c r="P2897" i="64"/>
  <c r="S2897" i="64" a="1"/>
  <c r="S2897" i="64"/>
  <c r="T2897" i="64" a="1"/>
  <c r="T2897" i="64"/>
  <c r="U2897" i="64" a="1"/>
  <c r="U2897" i="64"/>
  <c r="V2897" i="64" a="1"/>
  <c r="V2897" i="64"/>
  <c r="W2897" i="64" a="1"/>
  <c r="W2897" i="64"/>
  <c r="X2897" i="64" a="1"/>
  <c r="X2897" i="64"/>
  <c r="Y2897" i="64" a="1"/>
  <c r="Y2897" i="64"/>
  <c r="Z2897" i="64" a="1"/>
  <c r="Z2897" i="64"/>
  <c r="AA2897" i="64" a="1"/>
  <c r="AA2897" i="64"/>
  <c r="AB2897" i="64" a="1"/>
  <c r="AB2897" i="64"/>
  <c r="AC2897" i="64" a="1"/>
  <c r="AC2897" i="64"/>
  <c r="AD2897" i="64" a="1"/>
  <c r="AD2897" i="64"/>
  <c r="AE2897" i="64" a="1"/>
  <c r="AE2897" i="64"/>
  <c r="AF2897" i="64" a="1"/>
  <c r="AF2897" i="64"/>
  <c r="AG2897" i="64" a="1"/>
  <c r="AG2897" i="64"/>
  <c r="AH2897" i="64" a="1"/>
  <c r="AH2897" i="64"/>
  <c r="AI2897" i="64" a="1"/>
  <c r="AI2897" i="64"/>
  <c r="AJ2897" i="64" a="1"/>
  <c r="AJ2897" i="64"/>
  <c r="AK2897" i="64" a="1"/>
  <c r="AK2897" i="64"/>
  <c r="AL2897" i="64" a="1"/>
  <c r="AL2897" i="64"/>
  <c r="AM2897" i="64" a="1"/>
  <c r="AM2897" i="64"/>
  <c r="AN2897" i="64" a="1"/>
  <c r="AN2897" i="64"/>
  <c r="AO2897" i="64" a="1"/>
  <c r="AO2897" i="64"/>
  <c r="AP2897" i="64" a="1"/>
  <c r="AP2897" i="64"/>
  <c r="AQ2897" i="64" a="1"/>
  <c r="AQ2897" i="64"/>
  <c r="AR2897" i="64" a="1"/>
  <c r="AR2897" i="64"/>
  <c r="AS2897" i="64" a="1"/>
  <c r="AS2897" i="64"/>
  <c r="AT2897" i="64" a="1"/>
  <c r="AT2897" i="64"/>
  <c r="AU2897" i="64" a="1"/>
  <c r="AU2897" i="64"/>
  <c r="AV2897" i="64" a="1"/>
  <c r="AV2897" i="64"/>
  <c r="AW2897" i="64" a="1"/>
  <c r="AW2897" i="64"/>
  <c r="AX2897" i="64" a="1"/>
  <c r="AX2897" i="64"/>
  <c r="AY2897" i="64" a="1"/>
  <c r="AY2897" i="64"/>
  <c r="AZ2897" i="64" a="1"/>
  <c r="AZ2897" i="64"/>
  <c r="BA2897" i="64" a="1"/>
  <c r="BA2897" i="64"/>
  <c r="BB2897" i="64" a="1"/>
  <c r="BB2897" i="64"/>
  <c r="BC2897" i="64" a="1"/>
  <c r="BC2897" i="64"/>
  <c r="BD2897" i="64" a="1"/>
  <c r="BD2897" i="64"/>
  <c r="BE2897" i="64" a="1"/>
  <c r="BE2897" i="64"/>
  <c r="BF2897" i="64" a="1"/>
  <c r="BF2897" i="64"/>
  <c r="BG2897" i="64" a="1"/>
  <c r="BG2897" i="64"/>
  <c r="BH2897" i="64" a="1"/>
  <c r="BH2897" i="64"/>
  <c r="BI2897" i="64" a="1"/>
  <c r="BI2897" i="64"/>
  <c r="BJ2897" i="64" a="1"/>
  <c r="BJ2897" i="64"/>
  <c r="BK2897" i="64" a="1"/>
  <c r="BK2897" i="64"/>
  <c r="BL2897" i="64" a="1"/>
  <c r="BL2897" i="64"/>
  <c r="BM2897" i="64" a="1"/>
  <c r="BM2897" i="64"/>
  <c r="BN2897" i="64" a="1"/>
  <c r="BN2897" i="64"/>
  <c r="BO2897" i="64" a="1"/>
  <c r="BO2897" i="64"/>
  <c r="BP2897" i="64" a="1"/>
  <c r="BP2897" i="64"/>
  <c r="BQ2897" i="64" a="1"/>
  <c r="BQ2897" i="64"/>
  <c r="BR2897" i="64" a="1"/>
  <c r="BR2897" i="64"/>
  <c r="BS2897" i="64" a="1"/>
  <c r="BS2897" i="64"/>
  <c r="BT2897" i="64" a="1"/>
  <c r="BT2897" i="64"/>
  <c r="BU2897" i="64" a="1"/>
  <c r="BU2897" i="64"/>
  <c r="BV2897" i="64" a="1"/>
  <c r="BV2897" i="64"/>
  <c r="BW2897" i="64" a="1"/>
  <c r="BW2897" i="64"/>
  <c r="BX2897" i="64" a="1"/>
  <c r="BX2897" i="64"/>
  <c r="BY2897" i="64" a="1"/>
  <c r="BY2897" i="64"/>
  <c r="BZ2897" i="64" a="1"/>
  <c r="BZ2897" i="64"/>
  <c r="CA2897" i="64" a="1"/>
  <c r="CA2897" i="64"/>
  <c r="CB2897" i="64" a="1"/>
  <c r="CB2897" i="64"/>
  <c r="CC2897" i="64" a="1"/>
  <c r="CC2897" i="64"/>
  <c r="CD2897" i="64" a="1"/>
  <c r="CD2897" i="64"/>
  <c r="CE2897" i="64" a="1"/>
  <c r="CE2897" i="64"/>
  <c r="CF2897" i="64" a="1"/>
  <c r="CF2897" i="64"/>
  <c r="CG2897" i="64" a="1"/>
  <c r="CG2897" i="64"/>
  <c r="CH2897" i="64" a="1"/>
  <c r="CH2897" i="64"/>
  <c r="CI2897" i="64" a="1"/>
  <c r="CI2897" i="64"/>
  <c r="CJ2897" i="64" a="1"/>
  <c r="CJ2897" i="64"/>
  <c r="CK2897" i="64" a="1"/>
  <c r="CK2897" i="64"/>
  <c r="CL2897" i="64" a="1"/>
  <c r="CL2897" i="64"/>
  <c r="K2903" i="64"/>
  <c r="L2903" i="64"/>
  <c r="M2903" i="64"/>
  <c r="N2903" i="64"/>
  <c r="O2903" i="64"/>
  <c r="P2903" i="64"/>
  <c r="S2903" i="64"/>
  <c r="T2903" i="64"/>
  <c r="U2903" i="64"/>
  <c r="V2903" i="64"/>
  <c r="W2903" i="64"/>
  <c r="X2903" i="64"/>
  <c r="Y2903" i="64"/>
  <c r="Z2903" i="64"/>
  <c r="AA2903" i="64"/>
  <c r="AB2903" i="64"/>
  <c r="AC2903" i="64"/>
  <c r="AD2903" i="64"/>
  <c r="AE2903" i="64"/>
  <c r="AF2903" i="64"/>
  <c r="AG2903" i="64"/>
  <c r="AH2903" i="64"/>
  <c r="AI2903" i="64"/>
  <c r="AJ2903" i="64"/>
  <c r="AK2903" i="64"/>
  <c r="AL2903" i="64"/>
  <c r="AM2903" i="64"/>
  <c r="AN2903" i="64"/>
  <c r="AO2903" i="64"/>
  <c r="AP2903" i="64"/>
  <c r="AQ2903" i="64"/>
  <c r="AR2903" i="64"/>
  <c r="AS2903" i="64"/>
  <c r="AT2903" i="64"/>
  <c r="AU2903" i="64"/>
  <c r="AV2903" i="64"/>
  <c r="AW2903" i="64"/>
  <c r="AX2903" i="64"/>
  <c r="AY2903" i="64"/>
  <c r="AZ2903" i="64"/>
  <c r="BA2903" i="64"/>
  <c r="BB2903" i="64"/>
  <c r="BC2903" i="64"/>
  <c r="BD2903" i="64"/>
  <c r="BE2903" i="64"/>
  <c r="BF2903" i="64"/>
  <c r="BG2903" i="64"/>
  <c r="BH2903" i="64"/>
  <c r="BI2903" i="64"/>
  <c r="BJ2903" i="64"/>
  <c r="BK2903" i="64"/>
  <c r="BL2903" i="64"/>
  <c r="BM2903" i="64"/>
  <c r="BN2903" i="64"/>
  <c r="BO2903" i="64"/>
  <c r="BP2903" i="64"/>
  <c r="BQ2903" i="64"/>
  <c r="BR2903" i="64"/>
  <c r="BS2903" i="64"/>
  <c r="BT2903" i="64"/>
  <c r="BU2903" i="64"/>
  <c r="BV2903" i="64"/>
  <c r="BW2903" i="64"/>
  <c r="BX2903" i="64"/>
  <c r="BY2903" i="64"/>
  <c r="BZ2903" i="64"/>
  <c r="CA2903" i="64"/>
  <c r="CB2903" i="64"/>
  <c r="CC2903" i="64"/>
  <c r="CD2903" i="64"/>
  <c r="CE2903" i="64"/>
  <c r="CF2903" i="64"/>
  <c r="CG2903" i="64"/>
  <c r="CH2903" i="64"/>
  <c r="CI2903" i="64"/>
  <c r="CJ2903" i="64"/>
  <c r="CK2903" i="64"/>
  <c r="CL2903" i="64"/>
  <c r="K2904" i="64"/>
  <c r="L2904" i="64"/>
  <c r="M2904" i="64"/>
  <c r="N2904" i="64"/>
  <c r="O2904" i="64"/>
  <c r="P2904" i="64"/>
  <c r="S2904" i="64"/>
  <c r="T2904" i="64"/>
  <c r="U2904" i="64"/>
  <c r="V2904" i="64"/>
  <c r="W2904" i="64"/>
  <c r="X2904" i="64"/>
  <c r="Y2904" i="64"/>
  <c r="Z2904" i="64"/>
  <c r="AA2904" i="64"/>
  <c r="AB2904" i="64"/>
  <c r="AC2904" i="64"/>
  <c r="AD2904" i="64"/>
  <c r="AE2904" i="64"/>
  <c r="AF2904" i="64"/>
  <c r="AG2904" i="64"/>
  <c r="AH2904" i="64"/>
  <c r="AI2904" i="64"/>
  <c r="AJ2904" i="64"/>
  <c r="AK2904" i="64"/>
  <c r="AL2904" i="64"/>
  <c r="AM2904" i="64"/>
  <c r="AN2904" i="64"/>
  <c r="AO2904" i="64"/>
  <c r="AP2904" i="64"/>
  <c r="AQ2904" i="64"/>
  <c r="AR2904" i="64"/>
  <c r="AS2904" i="64"/>
  <c r="AT2904" i="64"/>
  <c r="AU2904" i="64"/>
  <c r="AV2904" i="64"/>
  <c r="AW2904" i="64"/>
  <c r="AX2904" i="64"/>
  <c r="AY2904" i="64"/>
  <c r="AZ2904" i="64"/>
  <c r="BA2904" i="64"/>
  <c r="BB2904" i="64"/>
  <c r="BC2904" i="64"/>
  <c r="BD2904" i="64"/>
  <c r="BE2904" i="64"/>
  <c r="BF2904" i="64"/>
  <c r="BG2904" i="64"/>
  <c r="BH2904" i="64"/>
  <c r="BI2904" i="64"/>
  <c r="BJ2904" i="64"/>
  <c r="BK2904" i="64"/>
  <c r="BL2904" i="64"/>
  <c r="BM2904" i="64"/>
  <c r="BN2904" i="64"/>
  <c r="BO2904" i="64"/>
  <c r="BP2904" i="64"/>
  <c r="BQ2904" i="64"/>
  <c r="BR2904" i="64"/>
  <c r="BS2904" i="64"/>
  <c r="BT2904" i="64"/>
  <c r="BU2904" i="64"/>
  <c r="BV2904" i="64"/>
  <c r="BW2904" i="64"/>
  <c r="BX2904" i="64"/>
  <c r="BY2904" i="64"/>
  <c r="BZ2904" i="64"/>
  <c r="CA2904" i="64"/>
  <c r="CB2904" i="64"/>
  <c r="CC2904" i="64"/>
  <c r="CD2904" i="64"/>
  <c r="CE2904" i="64"/>
  <c r="CF2904" i="64"/>
  <c r="CG2904" i="64"/>
  <c r="CH2904" i="64"/>
  <c r="CI2904" i="64"/>
  <c r="CJ2904" i="64"/>
  <c r="CK2904" i="64"/>
  <c r="CL2904"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B2078"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B2113"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B2185"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B2221"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B2814"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B2848"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B2882"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B3067"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3101"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3136"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3163"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joeorsi</author>
  </authors>
  <commentList>
    <comment ref="A1" authorId="0" shapeId="0" xr:uid="{E2D2BB19-4B23-437B-A287-FC340F1AB217}">
      <text>
        <r>
          <rPr>
            <b/>
            <sz val="9"/>
            <color rgb="FF000000"/>
            <rFont val="Tahoma"/>
            <family val="2"/>
          </rPr>
          <t>joeorsi:</t>
        </r>
        <r>
          <rPr>
            <sz val="9"/>
            <color rgb="FF000000"/>
            <rFont val="Tahoma"/>
            <family val="2"/>
          </rPr>
          <t xml:space="preserve">
</t>
        </r>
        <r>
          <rPr>
            <sz val="9"/>
            <color rgb="FF000000"/>
            <rFont val="Tahoma"/>
            <family val="2"/>
          </rPr>
          <t>Font color formatting rules violated for presentation purposes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S2" authorId="0" shapeId="0" xr:uid="{CA997020-8783-4BCA-85FC-B5CB2EDD82A5}">
      <text>
        <r>
          <rPr>
            <b/>
            <sz val="9"/>
            <color indexed="81"/>
            <rFont val="Tahoma"/>
            <family val="2"/>
          </rPr>
          <t>Joseph Orsi:</t>
        </r>
        <r>
          <rPr>
            <sz val="9"/>
            <color indexed="81"/>
            <rFont val="Tahoma"/>
            <family val="2"/>
          </rPr>
          <t xml:space="preserve">
Beginning Month</t>
        </r>
      </text>
    </comment>
    <comment ref="B58"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8"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B18"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25"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26"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B29"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29"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29"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B16"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16"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16"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<sst xmlns="http://schemas.openxmlformats.org/spreadsheetml/2006/main" count="10996" uniqueCount="1107">
  <si>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</si>
  <si>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</si>
  <si>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</si>
  <si>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</si>
  <si>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</si>
  <si>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</si>
  <si>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</si>
  <si>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</si>
  <si>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</si>
  <si>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</si>
  <si>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</si>
  <si>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</si>
  <si>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</si>
  <si>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</si>
  <si>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</si>
  <si>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</si>
  <si>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</si>
  <si>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</si>
  <si>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</si>
  <si>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</si>
  <si>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</si>
  <si>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</si>
  <si>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</si>
  <si>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</si>
  <si>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</si>
  <si>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</si>
  <si>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</si>
  <si>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</si>
  <si>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</si>
  <si>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</si>
  <si>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</si>
  <si>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</si>
  <si>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</si>
  <si>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</si>
  <si>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</si>
  <si>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</si>
  <si>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</si>
  <si>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</si>
  <si>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</si>
  <si>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</si>
  <si>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</si>
  <si>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</si>
  <si>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</si>
  <si>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</si>
  <si>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</si>
  <si>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</si>
  <si>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</si>
  <si>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</si>
  <si>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</si>
  <si>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</si>
  <si>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</si>
  <si>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</si>
  <si>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</si>
  <si>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</si>
  <si>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</si>
  <si>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</si>
  <si>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</si>
  <si>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</si>
  <si>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</si>
  <si>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</si>
  <si>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</si>
  <si>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</si>
  <si>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</si>
  <si>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</si>
  <si>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</si>
  <si>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</si>
  <si>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</si>
  <si>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</si>
  <si>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</si>
  <si>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</si>
  <si>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</si>
  <si>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</si>
  <si>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</si>
  <si>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</si>
  <si>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</si>
  <si>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</si>
  <si>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</si>
  <si>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</si>
  <si>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</si>
  <si>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</si>
  <si>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</si>
  <si>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</si>
  <si>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</si>
  <si>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</si>
  <si>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</si>
  <si>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</si>
  <si>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</si>
  <si>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</si>
  <si>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</si>
  <si>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</si>
  <si>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</si>
  <si>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</si>
  <si>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</si>
  <si>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</si>
  <si>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</si>
  <si>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</si>
  <si>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</si>
  <si>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</si>
  <si>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</si>
  <si>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</si>
  <si>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</si>
  <si>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</si>
  <si>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</si>
  <si>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</si>
  <si>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</si>
  <si>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</si>
  <si>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</si>
  <si>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</si>
  <si>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</si>
  <si>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</si>
  <si>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</si>
  <si>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</si>
  <si>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</si>
  <si>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</si>
  <si>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</si>
  <si>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</si>
  <si>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</si>
  <si>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</si>
  <si>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</si>
  <si>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</si>
  <si>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</si>
  <si>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</si>
  <si>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</si>
  <si>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</si>
  <si>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</si>
  <si>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</si>
  <si>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</si>
  <si>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</si>
  <si>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</si>
  <si>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</si>
  <si>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</si>
  <si>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</si>
  <si>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</si>
  <si>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</si>
  <si>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</si>
  <si>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</si>
  <si>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</si>
  <si>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</si>
  <si>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</si>
  <si>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</si>
  <si>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</si>
  <si>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</si>
  <si>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</si>
  <si>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</si>
  <si>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</si>
  <si>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</si>
  <si>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</si>
  <si>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</si>
  <si>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</si>
  <si>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</si>
  <si>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</si>
  <si>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</si>
  <si>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</si>
  <si>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</si>
  <si>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</si>
  <si>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</si>
  <si>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</si>
  <si>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</si>
  <si>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</si>
  <si>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</si>
  <si>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</si>
  <si>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</si>
  <si>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</si>
  <si>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</si>
  <si>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</si>
  <si>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</si>
  <si>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</si>
  <si>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</si>
  <si>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</si>
  <si>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</si>
  <si>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</si>
  <si>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</si>
  <si>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</si>
  <si>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</si>
  <si>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</si>
  <si>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</si>
  <si>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</si>
  <si>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</si>
  <si>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</si>
  <si>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</si>
  <si>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</si>
  <si>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</si>
  <si>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</si>
  <si>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</si>
  <si>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</si>
  <si>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</si>
  <si>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</si>
  <si>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</si>
  <si>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</si>
  <si>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</si>
  <si>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</si>
  <si>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</si>
  <si>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</si>
  <si>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</si>
  <si>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</si>
  <si>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</si>
  <si>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</si>
  <si>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</si>
  <si>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</si>
  <si>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</si>
  <si>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</si>
  <si>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</si>
  <si>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</si>
  <si>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</si>
  <si>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</si>
  <si>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</si>
  <si>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</si>
  <si>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</si>
  <si>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</si>
  <si>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</si>
  <si>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</si>
  <si>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</si>
  <si>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</si>
  <si>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</si>
  <si>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</si>
  <si>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</si>
  <si>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</si>
  <si>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</si>
  <si>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</si>
  <si>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</si>
  <si>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</si>
  <si>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</si>
  <si>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</si>
  <si>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</si>
  <si>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</si>
  <si>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</si>
  <si>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</si>
  <si>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</si>
  <si>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</si>
  <si>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</si>
  <si>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</si>
  <si>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</si>
  <si>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</si>
  <si>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</si>
  <si>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</si>
  <si>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</si>
  <si>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</si>
  <si>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</si>
  <si>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</si>
  <si>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</si>
  <si>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</si>
  <si>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</si>
  <si>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</si>
  <si>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</si>
  <si>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</si>
  <si>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</si>
  <si>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</si>
  <si>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</si>
  <si>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</si>
  <si>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</si>
  <si>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</si>
  <si>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</si>
  <si>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</si>
  <si>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</si>
  <si>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</si>
  <si>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</si>
  <si>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</si>
  <si>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</si>
  <si>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</si>
  <si>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</si>
  <si>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</si>
  <si>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</si>
  <si>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</si>
  <si>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</si>
  <si>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</si>
  <si>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</si>
  <si>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</si>
  <si>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</si>
  <si>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</si>
  <si>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</si>
  <si>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</si>
  <si>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</si>
  <si>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</si>
  <si>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</si>
  <si>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</si>
  <si>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</si>
  <si>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</si>
  <si>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</si>
  <si>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</si>
  <si>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</si>
  <si>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</si>
  <si>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</si>
  <si>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</si>
  <si>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</si>
  <si>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</si>
  <si>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</si>
  <si>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</si>
  <si>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</si>
  <si>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</si>
  <si>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</si>
  <si>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</si>
  <si>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</si>
  <si>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</si>
  <si>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</si>
  <si>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</si>
  <si>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</si>
  <si>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</si>
  <si>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</si>
  <si>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</si>
  <si>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</si>
  <si>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</si>
  <si>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</si>
  <si>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</si>
  <si>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</si>
  <si>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</si>
  <si>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</si>
  <si>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</si>
  <si>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</si>
  <si>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</si>
  <si>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</si>
  <si>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</si>
  <si>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</si>
  <si>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</si>
  <si>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</si>
  <si>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</si>
  <si>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</si>
  <si>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</si>
  <si>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</si>
  <si>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</si>
  <si>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</si>
  <si>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</si>
  <si>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</si>
  <si>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</si>
  <si>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</si>
  <si>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</si>
  <si>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</si>
  <si>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</si>
  <si>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</si>
  <si>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</si>
  <si>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</si>
  <si>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</si>
  <si>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</si>
  <si>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</si>
  <si>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</si>
  <si>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</si>
  <si>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</si>
  <si>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</si>
  <si>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</si>
  <si>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</si>
  <si>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</si>
  <si>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</si>
  <si>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</si>
  <si>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</si>
  <si>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</si>
  <si>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</si>
  <si>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</si>
  <si>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</si>
  <si>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</si>
  <si>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</si>
  <si>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</si>
  <si>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</si>
  <si>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</si>
  <si>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</si>
  <si>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</si>
  <si>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</si>
  <si>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</si>
  <si>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</si>
  <si>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</si>
  <si>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</si>
  <si>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</si>
  <si>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</si>
  <si>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</si>
  <si>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</si>
  <si>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</si>
  <si>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</si>
  <si>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</si>
  <si>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</si>
  <si>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</si>
  <si>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</si>
  <si>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</si>
  <si>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</si>
  <si>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</si>
  <si>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</si>
  <si>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</si>
  <si>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</si>
  <si>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</si>
  <si>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</si>
  <si>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</si>
  <si>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</si>
  <si>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</si>
  <si>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</si>
  <si>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</si>
  <si>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</si>
  <si>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</si>
  <si>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</si>
  <si>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</si>
  <si>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</si>
  <si>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</si>
  <si>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</si>
  <si>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</si>
  <si>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</si>
  <si>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</si>
  <si>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</si>
  <si>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</si>
  <si>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</si>
  <si>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</si>
  <si>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</si>
  <si>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</si>
  <si>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</si>
  <si>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</si>
  <si>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</si>
  <si>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</si>
  <si>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</si>
  <si>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</si>
  <si>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</si>
  <si>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</si>
  <si>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</si>
  <si>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</si>
  <si>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</si>
  <si>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</si>
  <si>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</si>
  <si>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</si>
  <si>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</si>
  <si>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</si>
  <si>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</si>
  <si>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</si>
  <si>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</si>
  <si>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</si>
  <si>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</si>
  <si>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</si>
  <si>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</si>
  <si>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</si>
  <si>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</si>
  <si>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</si>
  <si>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</si>
  <si>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</si>
  <si>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</si>
  <si>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</si>
  <si>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</si>
  <si>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</si>
  <si>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</si>
  <si>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</si>
  <si>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</si>
  <si>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</si>
  <si>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</si>
  <si>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</si>
  <si>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</si>
  <si>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</si>
  <si>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</si>
  <si>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</si>
  <si>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</si>
  <si>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</si>
  <si>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</si>
  <si>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</si>
  <si>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</si>
  <si>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</si>
  <si>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</si>
  <si>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</si>
  <si>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</si>
  <si>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</si>
  <si>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</si>
  <si>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</si>
  <si>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</si>
  <si>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</si>
  <si>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</si>
  <si>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</si>
  <si>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</si>
  <si>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</si>
  <si>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</si>
  <si>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</si>
  <si>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</si>
  <si>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</si>
  <si>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</si>
  <si>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</si>
  <si>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</si>
  <si>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</si>
  <si>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</si>
  <si>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</si>
  <si>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</si>
  <si>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</si>
  <si>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</si>
  <si>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</si>
  <si>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</si>
  <si>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</si>
  <si>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</si>
  <si>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</si>
  <si>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</si>
  <si>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</si>
  <si>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</si>
  <si>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</si>
  <si>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</si>
  <si>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</si>
  <si>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</si>
  <si>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</si>
  <si>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</si>
  <si>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</si>
  <si>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</si>
  <si>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</si>
  <si>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</si>
  <si>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</si>
  <si>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</si>
  <si>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</si>
  <si>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</si>
  <si>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</si>
  <si>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</si>
  <si>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</si>
  <si>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</si>
  <si>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</si>
  <si>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</si>
  <si>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</si>
  <si>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</si>
  <si>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</si>
  <si>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</si>
  <si>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</si>
  <si>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</si>
  <si>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</si>
  <si>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</si>
  <si>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</si>
  <si>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</si>
  <si>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</si>
  <si>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</si>
  <si>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</si>
  <si>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</si>
  <si>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</si>
  <si>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</si>
  <si>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</si>
  <si>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</si>
  <si>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</si>
  <si>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</si>
  <si>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</si>
  <si>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</si>
  <si>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</si>
  <si>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</si>
  <si>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</si>
  <si>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</si>
  <si>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</si>
  <si>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</si>
  <si>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</si>
  <si>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</si>
  <si>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</si>
  <si>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</si>
  <si>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</si>
  <si>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</si>
  <si>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</si>
  <si>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</si>
  <si>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</si>
  <si>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</si>
  <si>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</si>
  <si>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</si>
  <si>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</si>
  <si>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</si>
  <si>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</si>
  <si>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</si>
  <si>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</si>
  <si>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</si>
  <si>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</si>
  <si>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</si>
  <si>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</si>
  <si>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</si>
  <si>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</si>
  <si>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</si>
  <si>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</si>
  <si>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</si>
  <si>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</si>
  <si>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</si>
  <si>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</si>
  <si>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</si>
  <si>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</si>
  <si>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</si>
  <si>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</si>
  <si>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</si>
  <si>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</si>
  <si>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</si>
  <si>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</si>
  <si>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</si>
  <si>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</si>
  <si>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</si>
  <si>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</si>
  <si>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</si>
  <si>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</si>
  <si>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</si>
  <si>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</si>
  <si>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</si>
  <si>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</si>
  <si>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</si>
  <si>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</si>
  <si>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</si>
  <si>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</si>
  <si>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</si>
  <si>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</si>
  <si>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</si>
  <si>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</si>
  <si>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</si>
  <si>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</si>
  <si>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</si>
  <si>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</si>
  <si>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</si>
  <si>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</si>
  <si>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</si>
  <si>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</si>
  <si>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 YoY growth</t>
  </si>
  <si>
    <t>Total direct costs</t>
  </si>
  <si>
    <t>IS: interest income</t>
  </si>
  <si>
    <t>Operating expense:</t>
  </si>
  <si>
    <t>Payroll and benefits</t>
  </si>
  <si>
    <t>Total operating expense</t>
  </si>
  <si>
    <t>EBITDA</t>
  </si>
  <si>
    <t>% EBITDA margin</t>
  </si>
  <si>
    <t>Income tax</t>
  </si>
  <si>
    <t>Net income</t>
  </si>
  <si>
    <t>Current assets:</t>
  </si>
  <si>
    <t>Cash</t>
  </si>
  <si>
    <t>Total assets</t>
  </si>
  <si>
    <t>Total liabilities</t>
  </si>
  <si>
    <t>Equity:</t>
  </si>
  <si>
    <t>Retained earnings</t>
  </si>
  <si>
    <t>Total equity</t>
  </si>
  <si>
    <t>Statement of cash flows:</t>
  </si>
  <si>
    <t>Cash flow from operations:</t>
  </si>
  <si>
    <t>Changes in working capital:</t>
  </si>
  <si>
    <t>Total change in working capital</t>
  </si>
  <si>
    <t>Total cash flow from operations</t>
  </si>
  <si>
    <t>Cash flow from investing:</t>
  </si>
  <si>
    <t>Cash flow from financing:</t>
  </si>
  <si>
    <t>Total cash flow from financing</t>
  </si>
  <si>
    <t>Total change in cash</t>
  </si>
  <si>
    <t>Category:</t>
  </si>
  <si>
    <t>G&amp;A</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</si>
  <si>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</si>
  <si>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</si>
  <si>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</si>
  <si>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</si>
  <si>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</si>
  <si>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</si>
  <si>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</si>
  <si>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</si>
  <si>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</si>
  <si>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</si>
  <si>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</si>
  <si>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</si>
  <si>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</si>
  <si>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</si>
  <si>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</si>
  <si>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</si>
  <si>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</si>
  <si>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</si>
  <si>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</si>
  <si>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</si>
  <si>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</si>
  <si>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</si>
  <si>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</si>
  <si>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</si>
  <si>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</si>
  <si>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</si>
  <si>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</si>
  <si>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</si>
  <si>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</si>
  <si>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</si>
  <si>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</si>
  <si>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</si>
  <si>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</si>
  <si>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</si>
  <si>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</si>
  <si>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</si>
  <si>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</si>
  <si>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</si>
  <si>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</si>
  <si>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</si>
  <si>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</si>
  <si>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</si>
  <si>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</si>
  <si>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</si>
  <si>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</si>
  <si>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</si>
  <si>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</si>
  <si>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</si>
  <si>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</si>
  <si>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</si>
  <si>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</si>
  <si>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</si>
  <si>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</si>
  <si>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</si>
  <si>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</si>
  <si>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</si>
  <si>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</si>
  <si>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</si>
  <si>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</si>
  <si>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</si>
  <si>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</si>
  <si>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</si>
  <si>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</si>
  <si>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</si>
  <si>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</si>
  <si>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</si>
  <si>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</si>
  <si>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</si>
  <si>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</si>
  <si>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</si>
  <si>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</si>
  <si>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</si>
  <si>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</si>
  <si>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</si>
  <si>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</si>
  <si>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</si>
  <si>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</si>
  <si>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</si>
  <si>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</si>
  <si>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</si>
  <si>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</si>
  <si>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</si>
  <si>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</si>
  <si>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</si>
  <si>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</si>
  <si>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</si>
  <si>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</si>
  <si>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</si>
  <si>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</si>
  <si>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</si>
  <si>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</si>
  <si>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</si>
  <si>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</si>
  <si>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</si>
  <si>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</si>
  <si>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</si>
  <si>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</si>
  <si>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</si>
  <si>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</si>
  <si>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</si>
  <si>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</si>
  <si>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</si>
  <si>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</si>
  <si>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</si>
  <si>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</si>
  <si>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</si>
  <si>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</si>
  <si>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</si>
  <si>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</si>
  <si>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</si>
  <si>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</si>
  <si>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</si>
  <si>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</si>
  <si>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</si>
  <si>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</si>
  <si>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</si>
  <si>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</si>
  <si>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</si>
  <si>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</si>
  <si>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</si>
  <si>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</si>
  <si>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</si>
  <si>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</si>
  <si>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</si>
  <si>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</si>
  <si>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</si>
  <si>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</si>
  <si>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</si>
  <si>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</si>
  <si>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impression</t>
  </si>
  <si>
    <t>unit</t>
  </si>
  <si>
    <t>unit:</t>
  </si>
  <si>
    <t>subscriber:</t>
  </si>
  <si>
    <t>BS2</t>
  </si>
  <si>
    <t># of FTE's</t>
  </si>
  <si>
    <t>% annual increase (calendar year)</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</si>
  <si>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</si>
  <si>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</si>
  <si>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</si>
  <si>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</si>
  <si>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</si>
  <si>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</si>
  <si>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</si>
  <si>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</si>
  <si>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</si>
  <si>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</si>
  <si>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</si>
  <si>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</si>
  <si>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</si>
  <si>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</si>
  <si>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</si>
  <si>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</si>
  <si>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</si>
  <si>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</si>
  <si>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</si>
  <si>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</si>
  <si>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</si>
  <si>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</si>
  <si>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</si>
  <si>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</si>
  <si>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</si>
  <si>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</si>
  <si>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</si>
  <si>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</si>
  <si>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</si>
  <si>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</si>
  <si>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</si>
  <si>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</si>
  <si>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</si>
  <si>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</si>
  <si>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</si>
  <si>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</si>
  <si>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VOLLIST-EVP</t>
  </si>
  <si>
    <t>COGS/unit:</t>
  </si>
  <si>
    <t>Price/unit:</t>
  </si>
  <si>
    <t>Retail</t>
  </si>
  <si>
    <t xml:space="preserve">  </t>
  </si>
  <si>
    <t>Ending</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</si>
  <si>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</si>
  <si>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</si>
  <si>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</si>
  <si>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</si>
  <si>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</si>
  <si>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</si>
  <si>
    <t>DCSALESQUOTA-S</t>
  </si>
  <si>
    <t>$ sales quota/FTE</t>
  </si>
  <si>
    <t>% obtainment</t>
  </si>
  <si>
    <t>ARR/FTE</t>
  </si>
  <si>
    <t>Driver: ARR</t>
  </si>
  <si>
    <t># of sales FTE's</t>
  </si>
  <si>
    <t>Compensation/sales FTE</t>
  </si>
  <si>
    <t>SALESQUOTA Direct Cost:</t>
  </si>
  <si>
    <t>Sales FTE's that are driven by revenue and sales quota assumption. # of FTE's = ARR/obtained quota</t>
  </si>
  <si>
    <t># of transactions</t>
  </si>
  <si>
    <t>Deferred Tax Asset</t>
  </si>
  <si>
    <t>Change in Deferred Tax Asset</t>
  </si>
  <si>
    <t>LAMORT-PV</t>
  </si>
  <si>
    <t>DAMORT-S</t>
  </si>
  <si>
    <t>LTERMY-F</t>
  </si>
  <si>
    <t>LTERMY-PV</t>
  </si>
  <si>
    <t>Rolling fixed term loan - multiple borrowings w/ annual control:</t>
  </si>
  <si>
    <t>Cash Flow From Investing:</t>
  </si>
  <si>
    <t># of months - age of beginning balance</t>
  </si>
  <si>
    <t>Avg. loan amount</t>
  </si>
  <si>
    <t>LTERMY-S</t>
  </si>
  <si>
    <t>DTERMY-PV</t>
  </si>
  <si>
    <t>DTERMY-S</t>
  </si>
  <si>
    <t>DCF assumptions:</t>
  </si>
  <si>
    <t>Sensitivity tables (press f9 to refresh data tables):</t>
  </si>
  <si>
    <t>WACC</t>
  </si>
  <si>
    <t>Free cash flow for the firm</t>
  </si>
  <si>
    <t>Exit year</t>
  </si>
  <si>
    <t>Terminal value</t>
  </si>
  <si>
    <t>Implied equity value:</t>
  </si>
  <si>
    <t>EBITDA exit multiple</t>
  </si>
  <si>
    <t>Total free cash flow</t>
  </si>
  <si>
    <t>Discount factor</t>
  </si>
  <si>
    <t>Sum of present values</t>
  </si>
  <si>
    <t>Present value of cash flows</t>
  </si>
  <si>
    <t>Plus: current cash</t>
  </si>
  <si>
    <t>Less: current debt</t>
  </si>
  <si>
    <t>Less: future debt</t>
  </si>
  <si>
    <t>Less: future equity</t>
  </si>
  <si>
    <t>Implied equity value</t>
  </si>
  <si>
    <t>Cost of equity:</t>
  </si>
  <si>
    <r>
      <t>Risk-free rate</t>
    </r>
    <r>
      <rPr>
        <vertAlign val="superscript"/>
        <sz val="11"/>
        <color theme="1"/>
        <rFont val="Calibri"/>
        <family val="2"/>
        <scheme val="minor"/>
      </rPr>
      <t>1</t>
    </r>
  </si>
  <si>
    <t>30 year US treasury</t>
  </si>
  <si>
    <r>
      <t>Equity risk premium</t>
    </r>
    <r>
      <rPr>
        <vertAlign val="superscript"/>
        <sz val="11"/>
        <color theme="1"/>
        <rFont val="Calibri"/>
        <family val="2"/>
        <scheme val="minor"/>
      </rPr>
      <t>1</t>
    </r>
  </si>
  <si>
    <t>Duff &amp; Phelps</t>
  </si>
  <si>
    <t>https://www.duffandphelps.com/insights/publications/cost-of-capital/us-equity-risk-premium-recommendation-2017</t>
  </si>
  <si>
    <r>
      <t>Small-stock risk premium</t>
    </r>
    <r>
      <rPr>
        <vertAlign val="superscript"/>
        <sz val="11"/>
        <color theme="1"/>
        <rFont val="Calibri"/>
        <family val="2"/>
        <scheme val="minor"/>
      </rPr>
      <t>1</t>
    </r>
  </si>
  <si>
    <t>Duff &amp; Phelps, 10th decile</t>
  </si>
  <si>
    <t>https://s3.amazonaws.com/abi-org/Events/CRC_Materials/CRC17/Exhibit+21+-+2017+Valuation+Handbook.pdf</t>
  </si>
  <si>
    <r>
      <t>Industry risk premium</t>
    </r>
    <r>
      <rPr>
        <vertAlign val="superscript"/>
        <sz val="11"/>
        <color theme="1"/>
        <rFont val="Calibri"/>
        <family val="2"/>
        <scheme val="minor"/>
      </rPr>
      <t>1</t>
    </r>
  </si>
  <si>
    <t>Aswath Damodaran, NYU</t>
  </si>
  <si>
    <t>http://www.stern.nyu.edu/~adamodar/pc/datasets/wacc.xls</t>
  </si>
  <si>
    <t>Cost of equity</t>
  </si>
  <si>
    <t>Cost of debt:</t>
  </si>
  <si>
    <t>Interest rate on debt</t>
  </si>
  <si>
    <t>Tax rate</t>
  </si>
  <si>
    <t>Cost of debt</t>
  </si>
  <si>
    <t>WACC:</t>
  </si>
  <si>
    <t>Weight of equity</t>
  </si>
  <si>
    <t>Weight of debt</t>
  </si>
  <si>
    <t>Discount for lack of marketability</t>
  </si>
  <si>
    <t>Willamette, average</t>
  </si>
  <si>
    <t>http://www.willamette.com/insights_journal/16/winter_2016_5.pdf</t>
  </si>
  <si>
    <t>TTM</t>
  </si>
  <si>
    <t>Company</t>
  </si>
  <si>
    <t>Industry</t>
  </si>
  <si>
    <t>Market Cap.</t>
  </si>
  <si>
    <t>Enterprise Value (mm)</t>
  </si>
  <si>
    <t>% CAGR 
(5 year revenue)</t>
  </si>
  <si>
    <t>EV/Revenue</t>
  </si>
  <si>
    <t>EV/EBITDA</t>
  </si>
  <si>
    <t>P/E</t>
  </si>
  <si>
    <t>P/E 
(forward)</t>
  </si>
  <si>
    <t>PEG</t>
  </si>
  <si>
    <t>Realogy Holdings Corp.</t>
  </si>
  <si>
    <t>Residential brokerage</t>
  </si>
  <si>
    <t>N/A</t>
  </si>
  <si>
    <t>CBRE Group Inc.</t>
  </si>
  <si>
    <t>Commercial property management</t>
  </si>
  <si>
    <t>The Property Franchise Group</t>
  </si>
  <si>
    <t>Residential property management</t>
  </si>
  <si>
    <t>AppFolio</t>
  </si>
  <si>
    <t>Property management software</t>
  </si>
  <si>
    <t>Colliers International Group Inc.</t>
  </si>
  <si>
    <t>Commercial brokerage</t>
  </si>
  <si>
    <t>Median ex. The Property Franchise Group</t>
  </si>
  <si>
    <t>Why exlcude The Property Franchise Group in multiples?</t>
  </si>
  <si>
    <t>Property Management Inc.</t>
  </si>
  <si>
    <t>Cash 
($ mm)</t>
  </si>
  <si>
    <t>Revenue 
($ mm)</t>
  </si>
  <si>
    <t>EBITDA 
($ mm)</t>
  </si>
  <si>
    <t>Net income 
($ mm)</t>
  </si>
  <si>
    <t>% YoY revenue growth</t>
  </si>
  <si>
    <t>Implied equity value ($ mm)</t>
  </si>
  <si>
    <t>Median valuation</t>
  </si>
  <si>
    <t>Steady-state</t>
  </si>
  <si>
    <t>Growth curve steady state rev</t>
  </si>
  <si>
    <t>Growth curve - % of steadystate:</t>
  </si>
  <si>
    <t>Assumptions:</t>
  </si>
  <si>
    <t>GROWTH-PV</t>
  </si>
  <si>
    <t>GROWTHCHURN-PV</t>
  </si>
  <si>
    <t>% churn</t>
  </si>
  <si>
    <t>Growth curve steady state rev w/ churn</t>
  </si>
  <si>
    <t>Blank</t>
  </si>
  <si>
    <t/>
  </si>
  <si>
    <t>Dividend</t>
  </si>
  <si>
    <t>Change in Other liabilities</t>
  </si>
  <si>
    <t>Change in Accounts payable</t>
  </si>
  <si>
    <t>Change in Other assets</t>
  </si>
  <si>
    <t>Change in Deferred tax asset</t>
  </si>
  <si>
    <t>Change in Inventory</t>
  </si>
  <si>
    <t>Change in Accounts receivable</t>
  </si>
  <si>
    <t>Other liabilities</t>
  </si>
  <si>
    <t>Accounts payable</t>
  </si>
  <si>
    <t>Liabilities:</t>
  </si>
  <si>
    <t>Other assets</t>
  </si>
  <si>
    <t>Deferred tax asset</t>
  </si>
  <si>
    <t>Accounts receivable</t>
  </si>
  <si>
    <t>Assets:</t>
  </si>
  <si>
    <t>Other</t>
  </si>
  <si>
    <t>IT</t>
  </si>
  <si>
    <t>Processing Fees</t>
  </si>
  <si>
    <t>Marketing</t>
  </si>
  <si>
    <t>Payroll &amp; benefits</t>
  </si>
  <si>
    <t>Insure</t>
  </si>
  <si>
    <t>Health</t>
  </si>
  <si>
    <t>Protection</t>
  </si>
  <si>
    <t xml:space="preserve">(Quarter #) </t>
  </si>
  <si>
    <t>(quarter end date)</t>
  </si>
  <si>
    <t>$ mm:</t>
  </si>
  <si>
    <t xml:space="preserve">   % EBITDA margin</t>
  </si>
  <si>
    <t>2024 Q1</t>
  </si>
  <si>
    <t>2024 Q2</t>
  </si>
  <si>
    <t>2024 Q3</t>
  </si>
  <si>
    <t>2024 Q4</t>
  </si>
  <si>
    <t>V: volume</t>
  </si>
  <si>
    <t>FUNNEL-EV</t>
  </si>
  <si>
    <t>Sales Funnel:</t>
  </si>
  <si>
    <t># of responses</t>
  </si>
  <si>
    <t>% converstion to qualified leads</t>
  </si>
  <si>
    <t># of qualified leads</t>
  </si>
  <si>
    <t>subscriber</t>
  </si>
  <si>
    <t>GPLP-IS</t>
  </si>
  <si>
    <t>Driver: Free Cash Flow</t>
  </si>
  <si>
    <t>GP/LP split:</t>
  </si>
  <si>
    <t>LP net cash flow:</t>
  </si>
  <si>
    <t>% management fee</t>
  </si>
  <si>
    <t>% hurdle rate</t>
  </si>
  <si>
    <t>% carried interest</t>
  </si>
  <si>
    <t>New capital drawn</t>
  </si>
  <si>
    <t>Capital repaid</t>
  </si>
  <si>
    <t>LP Principal:</t>
  </si>
  <si>
    <t>Cash flow available for LP hurdle</t>
  </si>
  <si>
    <t>LP Hurdle:</t>
  </si>
  <si>
    <t>Hurdle accrued</t>
  </si>
  <si>
    <t>Cash flow available for GP/LP split</t>
  </si>
  <si>
    <t>Management fee</t>
  </si>
  <si>
    <t>Hurdle paid</t>
  </si>
  <si>
    <t>LP split</t>
  </si>
  <si>
    <t>GP Split</t>
  </si>
  <si>
    <t>LP Split</t>
  </si>
  <si>
    <t>Net cash flows</t>
  </si>
  <si>
    <t>% LP IRR</t>
  </si>
  <si>
    <t>GP cash flows:</t>
  </si>
  <si>
    <t>Management Fee</t>
  </si>
  <si>
    <t>Carried Interest</t>
  </si>
  <si>
    <t xml:space="preserve">Net cash flows </t>
  </si>
  <si>
    <t>HOURLY-S</t>
  </si>
  <si>
    <t># of hours worked</t>
  </si>
  <si>
    <t>$ pay/hour</t>
  </si>
  <si>
    <t>Volume driven hourly wage</t>
  </si>
  <si>
    <t>FAPPE-IS</t>
  </si>
  <si>
    <t>Driver: # of FTE's</t>
  </si>
  <si>
    <t>Subtotal starting range</t>
  </si>
  <si>
    <t>Subtotal ending range</t>
  </si>
  <si>
    <t>Firm:</t>
  </si>
  <si>
    <t>SUBCLIENT-PV</t>
  </si>
  <si>
    <t># of clients:</t>
  </si>
  <si>
    <t># of clients</t>
  </si>
  <si>
    <t>Price/client/month</t>
  </si>
  <si>
    <t>SETUPFEE-S</t>
  </si>
  <si>
    <t>Setup fees:</t>
  </si>
  <si>
    <t>RECURFEE-S</t>
  </si>
  <si>
    <t>Recurring fees:</t>
  </si>
  <si>
    <t>SETUPDC-S</t>
  </si>
  <si>
    <t>Setup DC:</t>
  </si>
  <si>
    <t>RECURDC-S</t>
  </si>
  <si>
    <t>RECURPERCENTDC-S</t>
  </si>
  <si>
    <t>SETUPFEEPERCENT-S</t>
  </si>
  <si>
    <t>Sheet Name:</t>
  </si>
  <si>
    <t>TAX-IS</t>
  </si>
  <si>
    <t>IS: Net income</t>
  </si>
  <si>
    <t>Income Tax:</t>
  </si>
  <si>
    <t>TAXDTA-IS</t>
  </si>
  <si>
    <t>COVER-F</t>
  </si>
  <si>
    <t>Low</t>
  </si>
  <si>
    <t>Base</t>
  </si>
  <si>
    <t>SCENVOL-EV</t>
  </si>
  <si>
    <t>SALESQUOTA-TV</t>
  </si>
  <si>
    <t>E codes</t>
  </si>
  <si>
    <t>P Codes</t>
  </si>
  <si>
    <t>ORDERS-TV</t>
  </si>
  <si>
    <t>SUB-TV</t>
  </si>
  <si>
    <t>order:</t>
  </si>
  <si>
    <t>Sales Payroll:</t>
  </si>
  <si>
    <t>Avg. compensation/year</t>
  </si>
  <si>
    <t>% benefits</t>
  </si>
  <si>
    <t>Navigation</t>
  </si>
  <si>
    <t>Revenue and DC</t>
  </si>
  <si>
    <t>RAZOR-PV</t>
  </si>
  <si>
    <t>New - organic</t>
  </si>
  <si>
    <t>% organic growth/month</t>
  </si>
  <si>
    <t>New - paid</t>
  </si>
  <si>
    <t># of months - avg. useful life</t>
  </si>
  <si>
    <t>New - replacements</t>
  </si>
  <si>
    <t>% replaced</t>
  </si>
  <si>
    <t>Churn</t>
  </si>
  <si>
    <t># of strips sold</t>
  </si>
  <si>
    <t>ADSPEND-EV "Large Kits", RAZOR-PV "kit,strip"</t>
  </si>
  <si>
    <t>kit/ strip:</t>
  </si>
  <si>
    <t>Large</t>
  </si>
  <si>
    <t>New inventory purchased</t>
  </si>
  <si>
    <t>Inventory sold</t>
  </si>
  <si>
    <t># of months lead time</t>
  </si>
  <si>
    <t>WCINVBATCHR-S</t>
  </si>
  <si>
    <t>WCINVBATCHV-S</t>
  </si>
  <si>
    <t>Minimum Order Quantity ($)</t>
  </si>
  <si>
    <t>SALESQUOTA-EV</t>
  </si>
  <si>
    <t>Sales Quota - AE</t>
  </si>
  <si>
    <t># of months lag</t>
  </si>
  <si>
    <t>Health Plans - AE:</t>
  </si>
  <si>
    <t>AE Salary</t>
  </si>
  <si>
    <t>AE Payroll and Benefits</t>
  </si>
  <si>
    <t>UEREV-S</t>
  </si>
  <si>
    <t># of AE's</t>
  </si>
  <si>
    <t>SUBV-PV</t>
  </si>
  <si>
    <t>subscriber - client:</t>
  </si>
  <si>
    <t>Revenue - Health Plans:</t>
  </si>
  <si>
    <t>Revenue - Health Plans</t>
  </si>
  <si>
    <t>Unearned revenue - Health Plans:</t>
  </si>
  <si>
    <t>Unearned revenue - Health Plans</t>
  </si>
  <si>
    <t>Change in Unearned revenue - Health Plans</t>
  </si>
  <si>
    <t>Implementation Fee - Health Plans:</t>
  </si>
  <si>
    <t>Implementation Fee - Health Plans</t>
  </si>
  <si>
    <t>$/# of new plans - Commission</t>
  </si>
  <si>
    <t># of new plans</t>
  </si>
  <si>
    <t># of plans:</t>
  </si>
  <si>
    <t># of plans</t>
  </si>
  <si>
    <t># of clients/plan</t>
  </si>
  <si>
    <t>$ sales/new plan</t>
  </si>
  <si>
    <t># of New Plans</t>
  </si>
  <si>
    <t># of new planss/Month - Quota/AE</t>
  </si>
  <si>
    <t>Revenue - Performance</t>
  </si>
  <si>
    <t>Sub revenue - customer</t>
  </si>
  <si>
    <t>% of plans - conversion to new Visit</t>
  </si>
  <si>
    <t>Revenue - Performance:</t>
  </si>
  <si>
    <t># of Visits - Performance:</t>
  </si>
  <si>
    <t># of Visits - Performance</t>
  </si>
  <si>
    <t>WCAR-SS</t>
  </si>
  <si>
    <t>SALESQUOTA-EV "Health Plans - AE", SUBV-PV "plan - client", UEREV-S "blank", SETUPFEE-S "Implementation Fee", SUB-S "Performance - Visit", WCAR-SS "Performance Receivables"</t>
  </si>
  <si>
    <t>Accounts receivable - Performance:</t>
  </si>
  <si>
    <t>Accounts receivable - Performance</t>
  </si>
  <si>
    <t>Change in Accounts receivable - Performance</t>
  </si>
  <si>
    <t>Interest Income:</t>
  </si>
  <si>
    <t>Interest Income</t>
  </si>
  <si>
    <t>Total Revenue</t>
  </si>
  <si>
    <t>Direct Costs:</t>
  </si>
  <si>
    <t>Total Direct Costs</t>
  </si>
  <si>
    <t>% gross Margin</t>
  </si>
  <si>
    <t>Operating Expense:</t>
  </si>
  <si>
    <t>Payroll and Benefits</t>
  </si>
  <si>
    <t>Total Operating Expense</t>
  </si>
  <si>
    <t>Total Interest Expense</t>
  </si>
  <si>
    <t>Depreciation and Amortization:</t>
  </si>
  <si>
    <t>Total Depreciation and Amortization</t>
  </si>
  <si>
    <t>Other Income/(Expense):</t>
  </si>
  <si>
    <t>Net Other Income/(Expense)</t>
  </si>
  <si>
    <t>Pre-Tax Income</t>
  </si>
  <si>
    <t>Net Income</t>
  </si>
  <si>
    <t>Total Current Assets</t>
  </si>
  <si>
    <t>Fixed Assets:</t>
  </si>
  <si>
    <t>Total Fixed Assets</t>
  </si>
  <si>
    <t>Total Assets</t>
  </si>
  <si>
    <t>Current Liabilities:</t>
  </si>
  <si>
    <t>Total Current Liabilities</t>
  </si>
  <si>
    <t>Total Long-Term Liabilities:</t>
  </si>
  <si>
    <t>Total Long-Term Liabilities</t>
  </si>
  <si>
    <t>Total Liabilities</t>
  </si>
  <si>
    <t>Retained Earnings</t>
  </si>
  <si>
    <t>Total Equity</t>
  </si>
  <si>
    <t>Total Change in Working Capital</t>
  </si>
  <si>
    <t>Changes in Working Capital:</t>
  </si>
  <si>
    <t>Total Cash Flow from Operations</t>
  </si>
  <si>
    <t>Total Cash Flow from Investing</t>
  </si>
  <si>
    <t>Cash Flow From Financing:</t>
  </si>
  <si>
    <t>Proceeds from Issuance of Equity</t>
  </si>
  <si>
    <t>Total Cash Flow from Financing</t>
  </si>
  <si>
    <t>Total Change in Cash</t>
  </si>
  <si>
    <t>Interest Income/(Expense):</t>
  </si>
  <si>
    <t>SALESQUOTA-EV "Health Plans - AE", SUBV-PV "plan - client", UEREV-S "blank", SETUPFEE-S "Implementation Fee", SUB-S "Performance - Visit", WCAR-SS "Performance Receivables", WCAP-IS "Accounts Payable", TAXDTA-IS "Tax"</t>
  </si>
  <si>
    <t>Accounts Payable:</t>
  </si>
  <si>
    <t>Tax:</t>
  </si>
  <si>
    <t>Driver: Pre-Tax Income</t>
  </si>
  <si>
    <t>% of EBITDA - Driver Pre-Tax Income</t>
  </si>
  <si>
    <t>Tax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</si>
</sst>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 numFmtId="176" formatCode="* #,##0.0%;* \(#,##0.0\)%;* &quot;   -&quot;?_)"/>
    <numFmt numFmtId="177" formatCode="* &quot;$&quot;\ #,##0_);* &quot;$&quot;\ \(#,##0\);* &quot;$  -&quot;?_);_(@_)"/>
    <numFmt numFmtId="178" formatCode="* #,##0_);* \(#,##0\);* &quot;   -&quot;?_);_(@_)"/>
    <numFmt numFmtId="179" formatCode="* #,##0.0\x;* \(#,##0.0\)\x;* &quot;   -&quot;?_)"/>
    <numFmt numFmtId="180" formatCode="* #,##0.0_);* \(#,##0.0\);* &quot;   -&quot;?_);_(@_)"/>
    <numFmt numFmtId="181" formatCode="[$-F400]h:mm:ss\ AM/PM"/>
    <numFmt numFmtId="182" formatCode="_(* #,##0.0\x;_(* \(#,##0.0\)\x;_(* &quot;   -&quot;?_)"/>
    <numFmt numFmtId="183" formatCode="_(* #,##0.00%;_(* \(#,##0.00\)%;_(* &quot;   -&quot;?_)"/>
    <numFmt numFmtId="184" formatCode="_(* #,##0.0\x_);_(* \(#,##0.0\x\);_(* &quot;   -&quot;?_)"/>
    <numFmt numFmtId="185" formatCode="_(* &quot;£&quot;\ #,##0_);_(* \(&quot;$&quot;\ #,##0\);_(* &quot;$  -&quot;?_);_(@_)"/>
    <numFmt numFmtId="186" formatCode="_(* #,##0.00_);_(* \(#,##0.00\);_(* &quot;   -&quot;?_);_(@_)"/>
    <numFmt numFmtId="187" formatCode="_(* &quot;$&quot;\ #,##0.00_);_(* \(&quot;$&quot;\ #,##0.00\);_(* &quot;$  -&quot;?_);_(@_)"/>
    <numFmt numFmtId="188" formatCode="_(* &quot;$&quot;\ #,##0.0_);_(* \(&quot;$&quot;\ #,##0.0\);_(* &quot;$  -&quot;?_);_(@_)"/>
    <numFmt numFmtId="189" formatCode="&quot;Month &quot;0"/>
    <numFmt numFmtId="190" formatCode="_(#,##0.0_);\(#,##0.0\);_(&quot;-&quot;_);_)@_)"/>
    <numFmt numFmtId="191" formatCode="_(* #,##0%;_(* \(#,##0\)%;_(* &quot;   -&quot;?_)"/>
    <numFmt numFmtId="192" formatCode="_(#,##0_);\(#,##0\);_(&quot;-&quot;_);_)@_)"/>
    <numFmt numFmtId="193" formatCode="_(###0_);\(###0\);_(&quot;-&quot;_);_)@_)"/>
    <numFmt numFmtId="194" formatCode="[$-F800]dddd\,\ mmmm\ dd\,\ yyyy"/>
  </numFmts>
  <fonts count="57"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b/>
      <sz val="11"/>
      <color rgb="FFFF0000"/>
      <name val="Calibri"/>
      <family val="2"/>
      <scheme val="minor"/>
    </font>
    <font>
      <sz val="8"/>
      <name val="Calibri"/>
      <family val="2"/>
      <scheme val="minor"/>
    </font>
    <font>
      <b/>
      <sz val="11"/>
      <color indexed="17"/>
      <name val="Calibri"/>
      <family val="2"/>
      <scheme val="minor"/>
    </font>
    <font>
      <b/>
      <i/>
      <sz val="11"/>
      <name val="Calibri"/>
      <family val="2"/>
      <scheme val="minor"/>
    </font>
    <font>
      <vertAlign val="superscript"/>
      <sz val="11"/>
      <color theme="1"/>
      <name val="Calibri"/>
      <family val="2"/>
      <scheme val="minor"/>
    </font>
    <font>
      <i/>
      <sz val="11"/>
      <color indexed="17"/>
      <name val="Calibri"/>
      <family val="2"/>
      <scheme val="minor"/>
    </font>
    <font>
      <b/>
      <i/>
      <u/>
      <sz val="11"/>
      <name val="Calibri"/>
      <family val="2"/>
      <scheme val="minor"/>
    </font>
    <font>
      <b/>
      <sz val="9"/>
      <color rgb="FF000000"/>
      <name val="Tahoma"/>
      <family val="2"/>
    </font>
    <font>
      <sz val="9"/>
      <color rgb="FF000000"/>
      <name val="Tahoma"/>
      <family val="2"/>
    </font>
    <font>
      <sz val="11"/>
      <color theme="1"/>
      <name val="Calibri"/>
      <family val="2"/>
      <scheme val="minor"/>
    </font>
    <font>
      <u val="singleAccounting"/>
      <sz val="11"/>
      <color rgb="FF000000"/>
      <name val="Calibri"/>
      <family val="2"/>
      <scheme val="minor"/>
    </font>
    <font>
      <b/>
      <u/>
      <sz val="11"/>
      <color rgb="FF000000"/>
      <name val="Calibri"/>
      <family val="2"/>
      <scheme val="minor"/>
    </font>
    <font>
      <sz val="8"/>
      <name val="Calibri"/>
      <family val="2"/>
      <charset val="204"/>
      <scheme val="minor"/>
    </font>
    <font>
      <sz val="8"/>
      <name val="Tahoma"/>
      <family val="2"/>
      <charset val="204"/>
    </font>
    <font>
      <sz val="11"/>
      <color rgb="FF0069B3"/>
      <name val="Calibri"/>
      <family val="2"/>
      <scheme val="minor"/>
    </font>
    <font>
      <b/>
      <sz val="8"/>
      <name val="Tahoma"/>
      <family val="2"/>
      <charset val="204"/>
    </font>
    <font>
      <sz val="10"/>
      <name val="Arial"/>
      <family val="2"/>
    </font>
    <font>
      <sz val="10"/>
      <color theme="1"/>
      <name val="Arial"/>
      <family val="2"/>
    </font>
    <font>
      <sz val="14"/>
      <color theme="1"/>
      <name val="Calibri"/>
      <family val="2"/>
      <scheme val="minor"/>
    </font>
    <font>
      <sz val="72"/>
      <color theme="1"/>
      <name val="Calibri"/>
      <family val="2"/>
      <scheme val="minor"/>
    </font>
    <font>
      <b/>
      <i/>
      <sz val="11"/>
      <color rgb="FF008000"/>
      <name val="Calibri"/>
      <family val="2"/>
      <scheme val="minor"/>
    </font>
  </fonts>
  <fills count="11">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0"/>
        <bgColor indexed="64"/>
      </patternFill>
    </fill>
  </fills>
  <borders count="23">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indexed="8"/>
      </top>
      <bottom/>
      <diagonal/>
    </border>
    <border>
      <left style="thin">
        <color indexed="8"/>
      </left>
      <right/>
      <top style="thin">
        <color indexed="8"/>
      </top>
      <bottom/>
      <diagonal/>
    </border>
    <border>
      <left style="thin">
        <color indexed="8"/>
      </left>
      <right style="thin">
        <color indexed="8"/>
      </right>
      <top style="thin">
        <color indexed="8"/>
      </top>
      <bottom style="thin">
        <color indexed="8"/>
      </bottom>
      <diagonal/>
    </border>
  </borders>
  <cellStyleXfs count="11">
    <xf numFmtId="0" fontId="0" fillId="0" borderId="0"/>
    <xf numFmtId="0" fontId="5" fillId="0" borderId="0"/>
    <xf numFmtId="0" fontId="19" fillId="0" borderId="0"/>
    <xf numFmtId="0" fontId="26" fillId="0" borderId="0" applyNumberFormat="0" applyFill="0" applyBorder="0" applyAlignment="0" applyProtection="0"/>
    <xf numFmtId="0" fontId="48" fillId="0" borderId="0" applyFill="0" applyBorder="0">
      <alignment vertical="center"/>
    </xf>
    <xf numFmtId="0" fontId="49" fillId="0" borderId="0" applyFill="0" applyBorder="0">
      <alignment vertical="center"/>
    </xf>
    <xf numFmtId="190" fontId="49" fillId="0" borderId="0" applyFill="0" applyBorder="0">
      <alignment vertical="center"/>
    </xf>
    <xf numFmtId="193" fontId="49" fillId="0" borderId="0" applyFill="0" applyBorder="0">
      <alignment vertical="center"/>
    </xf>
    <xf numFmtId="0" fontId="51" fillId="0" borderId="0" applyFill="0" applyBorder="0">
      <alignment vertical="center"/>
    </xf>
    <xf numFmtId="9" fontId="52" fillId="0" borderId="0" applyFont="0" applyFill="0" applyBorder="0" applyAlignment="0" applyProtection="0"/>
    <xf numFmtId="0" fontId="53" fillId="0" borderId="0"/>
  </cellStyleXfs>
  <cellXfs count="496">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9" fillId="0" borderId="3" xfId="0" applyFont="1" applyBorder="1"/>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0" fontId="23" fillId="0" borderId="0" xfId="0" applyFont="1" applyAlignment="1">
      <alignment horizontal="center"/>
    </xf>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0" fontId="1" fillId="0" borderId="0" xfId="0" applyFont="1" applyAlignment="1">
      <alignment horizontal="left" indent="1"/>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7" xfId="0" applyFont="1" applyFill="1" applyBorder="1"/>
    <xf numFmtId="0" fontId="10" fillId="3" borderId="18" xfId="0" applyFont="1" applyFill="1" applyBorder="1"/>
    <xf numFmtId="0" fontId="11" fillId="3" borderId="18" xfId="0" applyFont="1" applyFill="1" applyBorder="1"/>
    <xf numFmtId="0" fontId="10" fillId="3" borderId="19" xfId="0" applyFont="1" applyFill="1" applyBorder="1"/>
    <xf numFmtId="166" fontId="10" fillId="3" borderId="17" xfId="0" applyNumberFormat="1" applyFont="1" applyFill="1" applyBorder="1"/>
    <xf numFmtId="166" fontId="27" fillId="3" borderId="17" xfId="0" applyNumberFormat="1" applyFont="1" applyFill="1" applyBorder="1"/>
    <xf numFmtId="166" fontId="27" fillId="3" borderId="18" xfId="0" applyNumberFormat="1" applyFont="1" applyFill="1" applyBorder="1"/>
    <xf numFmtId="166" fontId="10" fillId="3" borderId="19" xfId="0" applyNumberFormat="1" applyFont="1" applyFill="1" applyBorder="1"/>
    <xf numFmtId="166" fontId="27" fillId="3" borderId="19" xfId="0" applyNumberFormat="1" applyFont="1" applyFill="1" applyBorder="1"/>
    <xf numFmtId="0" fontId="2" fillId="3" borderId="17" xfId="0" applyFont="1" applyFill="1" applyBorder="1"/>
    <xf numFmtId="0" fontId="2" fillId="3" borderId="19"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35" fillId="0" borderId="0" xfId="0" applyFont="1"/>
    <xf numFmtId="166" fontId="36" fillId="0" borderId="0" xfId="0" applyNumberFormat="1" applyFont="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0" fontId="0" fillId="0" borderId="0" xfId="0" applyAlignment="1">
      <alignment horizontal="left" indent="2"/>
    </xf>
    <xf numFmtId="166" fontId="9" fillId="9" borderId="0" xfId="0" applyNumberFormat="1" applyFont="1" applyFill="1" applyAlignment="1">
      <alignment horizontal="right"/>
    </xf>
    <xf numFmtId="164" fontId="12" fillId="0" borderId="0" xfId="0" applyNumberFormat="1" applyFont="1" applyAlignment="1">
      <alignment horizontal="right"/>
    </xf>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11" fillId="0" borderId="0" xfId="0" applyFont="1" applyAlignment="1">
      <alignment horizontal="left" indent="2"/>
    </xf>
    <xf numFmtId="17" fontId="0" fillId="0" borderId="0" xfId="0" applyNumberFormat="1"/>
    <xf numFmtId="9" fontId="0" fillId="0" borderId="0" xfId="0" applyNumberFormat="1"/>
    <xf numFmtId="171" fontId="2" fillId="0" borderId="0" xfId="0" applyNumberFormat="1" applyFont="1"/>
    <xf numFmtId="0" fontId="9" fillId="0" borderId="0" xfId="0" applyFont="1" applyAlignment="1">
      <alignment horizontal="right"/>
    </xf>
    <xf numFmtId="0" fontId="8" fillId="0" borderId="0" xfId="0" applyFont="1" applyAlignment="1">
      <alignment horizontal="right"/>
    </xf>
    <xf numFmtId="164" fontId="21" fillId="0" borderId="0" xfId="0" applyNumberFormat="1" applyFont="1"/>
    <xf numFmtId="17" fontId="21" fillId="0" borderId="0" xfId="0" applyNumberFormat="1" applyFont="1"/>
    <xf numFmtId="165" fontId="0" fillId="0" borderId="0" xfId="0" applyNumberFormat="1"/>
    <xf numFmtId="166" fontId="4" fillId="0" borderId="20" xfId="0" applyNumberFormat="1" applyFont="1" applyBorder="1" applyAlignment="1">
      <alignment horizontal="right"/>
    </xf>
    <xf numFmtId="164" fontId="11" fillId="0" borderId="20" xfId="0" applyNumberFormat="1" applyFont="1" applyBorder="1"/>
    <xf numFmtId="166" fontId="1" fillId="0" borderId="2" xfId="0" applyNumberFormat="1" applyFont="1" applyBorder="1" applyAlignment="1">
      <alignment horizontal="right"/>
    </xf>
    <xf numFmtId="0" fontId="3" fillId="0" borderId="0" xfId="0" quotePrefix="1" applyFont="1" applyAlignment="1">
      <alignment horizontal="left"/>
    </xf>
    <xf numFmtId="0" fontId="38" fillId="0" borderId="0" xfId="0" applyFont="1"/>
    <xf numFmtId="175" fontId="38" fillId="0" borderId="0" xfId="0" applyNumberFormat="1" applyFont="1"/>
    <xf numFmtId="176" fontId="15" fillId="0" borderId="0" xfId="0" applyNumberFormat="1" applyFont="1"/>
    <xf numFmtId="164" fontId="28" fillId="0" borderId="0" xfId="0" applyNumberFormat="1" applyFont="1"/>
    <xf numFmtId="177" fontId="1" fillId="0" borderId="0" xfId="0" applyNumberFormat="1" applyFont="1"/>
    <xf numFmtId="0" fontId="29" fillId="0" borderId="0" xfId="0" applyFont="1"/>
    <xf numFmtId="178" fontId="0" fillId="0" borderId="13" xfId="0" applyNumberFormat="1" applyBorder="1"/>
    <xf numFmtId="178" fontId="0" fillId="0" borderId="0" xfId="0" applyNumberFormat="1"/>
    <xf numFmtId="0" fontId="25" fillId="0" borderId="0" xfId="0" applyFont="1"/>
    <xf numFmtId="179" fontId="15" fillId="0" borderId="0" xfId="0" applyNumberFormat="1" applyFont="1"/>
    <xf numFmtId="0" fontId="10" fillId="0" borderId="0" xfId="0" applyFont="1" applyAlignment="1">
      <alignment horizontal="centerContinuous"/>
    </xf>
    <xf numFmtId="0" fontId="0" fillId="0" borderId="0" xfId="0" applyAlignment="1">
      <alignment horizontal="centerContinuous"/>
    </xf>
    <xf numFmtId="180" fontId="15" fillId="0" borderId="13" xfId="0" applyNumberFormat="1" applyFont="1" applyBorder="1"/>
    <xf numFmtId="180" fontId="20" fillId="0" borderId="13" xfId="0" applyNumberFormat="1" applyFont="1" applyBorder="1"/>
    <xf numFmtId="180" fontId="20" fillId="0" borderId="0" xfId="0" applyNumberFormat="1" applyFont="1"/>
    <xf numFmtId="177" fontId="25" fillId="10" borderId="0" xfId="0" applyNumberFormat="1" applyFont="1" applyFill="1"/>
    <xf numFmtId="181" fontId="0" fillId="0" borderId="0" xfId="0" applyNumberFormat="1"/>
    <xf numFmtId="0" fontId="1" fillId="0" borderId="0" xfId="0" applyFont="1" applyAlignment="1">
      <alignment horizontal="center" vertical="center" textRotation="90" wrapText="1"/>
    </xf>
    <xf numFmtId="179" fontId="20" fillId="0" borderId="0" xfId="0" applyNumberFormat="1" applyFont="1"/>
    <xf numFmtId="165" fontId="2" fillId="0" borderId="21" xfId="0" applyNumberFormat="1" applyFont="1" applyBorder="1" applyAlignment="1">
      <alignment horizontal="right"/>
    </xf>
    <xf numFmtId="178" fontId="28" fillId="0" borderId="0" xfId="0" applyNumberFormat="1" applyFont="1"/>
    <xf numFmtId="179" fontId="39" fillId="0" borderId="0" xfId="0" applyNumberFormat="1" applyFont="1"/>
    <xf numFmtId="165" fontId="10" fillId="0" borderId="15" xfId="0" applyNumberFormat="1" applyFont="1" applyBorder="1" applyAlignment="1">
      <alignment horizontal="right"/>
    </xf>
    <xf numFmtId="179" fontId="2" fillId="0" borderId="0" xfId="0" applyNumberFormat="1" applyFont="1"/>
    <xf numFmtId="165" fontId="2" fillId="0" borderId="15" xfId="0" applyNumberFormat="1" applyFont="1" applyBorder="1" applyAlignment="1">
      <alignment horizontal="right"/>
    </xf>
    <xf numFmtId="178" fontId="28" fillId="0" borderId="13" xfId="0" applyNumberFormat="1" applyFont="1" applyBorder="1"/>
    <xf numFmtId="178" fontId="1" fillId="0" borderId="0" xfId="0" applyNumberFormat="1" applyFont="1"/>
    <xf numFmtId="182" fontId="2" fillId="0" borderId="0" xfId="0" applyNumberFormat="1" applyFont="1"/>
    <xf numFmtId="182" fontId="10" fillId="0" borderId="0" xfId="0" applyNumberFormat="1" applyFont="1"/>
    <xf numFmtId="183" fontId="15" fillId="0" borderId="0" xfId="0" applyNumberFormat="1" applyFont="1"/>
    <xf numFmtId="183" fontId="15" fillId="0" borderId="13" xfId="0" applyNumberFormat="1" applyFont="1" applyBorder="1"/>
    <xf numFmtId="183" fontId="10" fillId="0" borderId="0" xfId="0" applyNumberFormat="1" applyFont="1"/>
    <xf numFmtId="165" fontId="41" fillId="0" borderId="0" xfId="0" applyNumberFormat="1" applyFont="1"/>
    <xf numFmtId="165" fontId="41" fillId="0" borderId="13" xfId="0" applyNumberFormat="1" applyFont="1" applyBorder="1"/>
    <xf numFmtId="165" fontId="39" fillId="0" borderId="0" xfId="0" applyNumberFormat="1" applyFont="1"/>
    <xf numFmtId="165" fontId="15" fillId="0" borderId="13" xfId="0" applyNumberFormat="1" applyFont="1" applyBorder="1"/>
    <xf numFmtId="9" fontId="22" fillId="0" borderId="0" xfId="0" applyNumberFormat="1" applyFont="1"/>
    <xf numFmtId="0" fontId="42" fillId="5" borderId="0" xfId="0" applyFont="1" applyFill="1" applyAlignment="1">
      <alignment horizontal="centerContinuous"/>
    </xf>
    <xf numFmtId="0" fontId="14" fillId="5" borderId="0" xfId="0" applyFont="1" applyFill="1" applyAlignment="1">
      <alignment horizontal="centerContinuous"/>
    </xf>
    <xf numFmtId="0" fontId="25" fillId="5" borderId="0" xfId="0" applyFont="1" applyFill="1"/>
    <xf numFmtId="0" fontId="14" fillId="0" borderId="13" xfId="0" applyFont="1" applyBorder="1" applyAlignment="1">
      <alignment horizontal="center" wrapText="1"/>
    </xf>
    <xf numFmtId="0" fontId="14" fillId="0" borderId="13" xfId="0" applyFont="1" applyBorder="1" applyAlignment="1">
      <alignment horizontal="centerContinuous" wrapText="1"/>
    </xf>
    <xf numFmtId="0" fontId="39" fillId="0" borderId="13" xfId="0" applyFont="1" applyBorder="1" applyAlignment="1">
      <alignment horizontal="center" wrapText="1"/>
    </xf>
    <xf numFmtId="0" fontId="14" fillId="5" borderId="13" xfId="0" applyFont="1" applyFill="1" applyBorder="1" applyAlignment="1">
      <alignment horizontal="center" wrapText="1"/>
    </xf>
    <xf numFmtId="0" fontId="14" fillId="5" borderId="13" xfId="0" applyFont="1" applyFill="1" applyBorder="1" applyAlignment="1">
      <alignment horizontal="center"/>
    </xf>
    <xf numFmtId="0" fontId="25" fillId="0" borderId="20" xfId="0" applyFont="1" applyBorder="1"/>
    <xf numFmtId="175" fontId="25" fillId="0" borderId="0" xfId="0" applyNumberFormat="1" applyFont="1"/>
    <xf numFmtId="174" fontId="20" fillId="0" borderId="0" xfId="0" applyNumberFormat="1" applyFont="1"/>
    <xf numFmtId="184" fontId="20" fillId="5" borderId="0" xfId="0" applyNumberFormat="1" applyFont="1" applyFill="1"/>
    <xf numFmtId="184" fontId="20" fillId="5" borderId="0" xfId="0" applyNumberFormat="1" applyFont="1" applyFill="1" applyAlignment="1">
      <alignment horizontal="right"/>
    </xf>
    <xf numFmtId="185" fontId="25" fillId="0" borderId="0" xfId="0" applyNumberFormat="1" applyFont="1" applyAlignment="1">
      <alignment horizontal="center"/>
    </xf>
    <xf numFmtId="0" fontId="25" fillId="0" borderId="13" xfId="0" applyFont="1" applyBorder="1"/>
    <xf numFmtId="0" fontId="25" fillId="5" borderId="13" xfId="0" applyFont="1" applyFill="1" applyBorder="1"/>
    <xf numFmtId="0" fontId="14" fillId="0" borderId="13" xfId="0" applyFont="1" applyBorder="1"/>
    <xf numFmtId="175" fontId="14" fillId="0" borderId="13" xfId="0" applyNumberFormat="1" applyFont="1" applyBorder="1"/>
    <xf numFmtId="174" fontId="39" fillId="0" borderId="13" xfId="0" applyNumberFormat="1" applyFont="1" applyBorder="1"/>
    <xf numFmtId="184" fontId="39" fillId="5" borderId="13" xfId="0" applyNumberFormat="1" applyFont="1" applyFill="1" applyBorder="1"/>
    <xf numFmtId="0" fontId="25" fillId="8" borderId="0" xfId="0" applyFont="1" applyFill="1"/>
    <xf numFmtId="0" fontId="39" fillId="0" borderId="13" xfId="0" applyFont="1" applyBorder="1"/>
    <xf numFmtId="0" fontId="14" fillId="5" borderId="13" xfId="0" applyFont="1" applyFill="1" applyBorder="1" applyAlignment="1">
      <alignment horizontal="centerContinuous"/>
    </xf>
    <xf numFmtId="0" fontId="25" fillId="5" borderId="13" xfId="0" applyFont="1" applyFill="1" applyBorder="1" applyAlignment="1">
      <alignment horizontal="centerContinuous"/>
    </xf>
    <xf numFmtId="0" fontId="25" fillId="0" borderId="0" xfId="0" applyFont="1" applyAlignment="1">
      <alignment horizontal="left"/>
    </xf>
    <xf numFmtId="186" fontId="25" fillId="0" borderId="0" xfId="0" applyNumberFormat="1" applyFont="1" applyAlignment="1">
      <alignment horizontal="left"/>
    </xf>
    <xf numFmtId="0" fontId="14" fillId="0" borderId="0" xfId="0" applyFont="1" applyAlignment="1">
      <alignment horizontal="center" wrapText="1"/>
    </xf>
    <xf numFmtId="0" fontId="39" fillId="0" borderId="0" xfId="0" applyFont="1" applyAlignment="1">
      <alignment horizontal="center" wrapText="1"/>
    </xf>
    <xf numFmtId="0" fontId="25" fillId="5" borderId="0" xfId="0" applyFont="1" applyFill="1" applyAlignment="1">
      <alignment horizontal="centerContinuous"/>
    </xf>
    <xf numFmtId="168" fontId="25" fillId="0" borderId="0" xfId="0" applyNumberFormat="1" applyFont="1"/>
    <xf numFmtId="168" fontId="25" fillId="5" borderId="0" xfId="0" applyNumberFormat="1" applyFont="1" applyFill="1"/>
    <xf numFmtId="187" fontId="25" fillId="0" borderId="0" xfId="0" applyNumberFormat="1" applyFont="1"/>
    <xf numFmtId="188" fontId="25" fillId="0" borderId="0" xfId="0" applyNumberFormat="1" applyFont="1"/>
    <xf numFmtId="0" fontId="14" fillId="0" borderId="0" xfId="0" applyFont="1"/>
    <xf numFmtId="175" fontId="14" fillId="0" borderId="0" xfId="0" applyNumberFormat="1" applyFont="1"/>
    <xf numFmtId="166" fontId="8" fillId="0" borderId="13" xfId="0" applyNumberFormat="1" applyFont="1" applyBorder="1" applyAlignment="1">
      <alignment horizontal="right"/>
    </xf>
    <xf numFmtId="166" fontId="11" fillId="0" borderId="0" xfId="0" applyNumberFormat="1" applyFont="1" applyAlignment="1">
      <alignment horizontal="right"/>
    </xf>
    <xf numFmtId="164" fontId="7" fillId="0" borderId="13" xfId="0" applyNumberFormat="1" applyFont="1" applyBorder="1" applyAlignment="1">
      <alignment horizontal="right"/>
    </xf>
    <xf numFmtId="189" fontId="7" fillId="0" borderId="0" xfId="0" applyNumberFormat="1" applyFont="1" applyAlignment="1">
      <alignment horizontal="left" indent="2"/>
    </xf>
    <xf numFmtId="9" fontId="8" fillId="0" borderId="0" xfId="0" applyNumberFormat="1" applyFont="1" applyAlignment="1">
      <alignment horizontal="right"/>
    </xf>
    <xf numFmtId="0" fontId="2" fillId="0" borderId="13" xfId="0" applyFont="1" applyBorder="1"/>
    <xf numFmtId="9" fontId="8" fillId="0" borderId="20" xfId="0" applyNumberFormat="1" applyFont="1" applyBorder="1" applyAlignment="1">
      <alignment horizontal="right"/>
    </xf>
    <xf numFmtId="9" fontId="8" fillId="0" borderId="13" xfId="0" applyNumberFormat="1" applyFont="1" applyBorder="1" applyAlignment="1">
      <alignment horizontal="right"/>
    </xf>
    <xf numFmtId="168" fontId="34" fillId="0" borderId="0" xfId="0" applyNumberFormat="1" applyFont="1"/>
    <xf numFmtId="166" fontId="46" fillId="0" borderId="0" xfId="0" applyNumberFormat="1" applyFont="1"/>
    <xf numFmtId="164" fontId="46" fillId="0" borderId="0" xfId="0" applyNumberFormat="1" applyFont="1"/>
    <xf numFmtId="0" fontId="3" fillId="3" borderId="0" xfId="0" applyFont="1" applyFill="1"/>
    <xf numFmtId="166" fontId="3" fillId="3" borderId="0" xfId="0" applyNumberFormat="1" applyFont="1" applyFill="1"/>
    <xf numFmtId="17" fontId="3" fillId="0" borderId="0" xfId="1" applyNumberFormat="1" applyFont="1"/>
    <xf numFmtId="0" fontId="47" fillId="0" borderId="0" xfId="0" applyFont="1" applyAlignment="1">
      <alignment horizontal="right"/>
    </xf>
    <xf numFmtId="0" fontId="4" fillId="0" borderId="5" xfId="0" applyFont="1" applyBorder="1" applyAlignment="1">
      <alignment horizontal="centerContinuous"/>
    </xf>
    <xf numFmtId="0" fontId="4" fillId="0" borderId="7" xfId="0" applyFont="1" applyBorder="1" applyAlignment="1">
      <alignment horizontal="centerContinuous"/>
    </xf>
    <xf numFmtId="0" fontId="4" fillId="0" borderId="14" xfId="0" applyFont="1" applyBorder="1" applyAlignment="1">
      <alignment horizontal="centerContinuous"/>
    </xf>
    <xf numFmtId="0" fontId="25" fillId="0" borderId="0" xfId="4" applyFont="1">
      <alignment vertical="center"/>
    </xf>
    <xf numFmtId="0" fontId="45" fillId="0" borderId="0" xfId="0" applyFont="1"/>
    <xf numFmtId="0" fontId="14" fillId="0" borderId="0" xfId="5" applyFont="1">
      <alignment vertical="center"/>
    </xf>
    <xf numFmtId="0" fontId="25" fillId="0" borderId="0" xfId="5" applyFont="1">
      <alignment vertical="center"/>
    </xf>
    <xf numFmtId="0" fontId="1" fillId="10" borderId="0" xfId="0" applyFont="1" applyFill="1"/>
    <xf numFmtId="0" fontId="0" fillId="10" borderId="0" xfId="0" applyFill="1"/>
    <xf numFmtId="0" fontId="20" fillId="0" borderId="0" xfId="5" applyFont="1">
      <alignment vertical="center"/>
    </xf>
    <xf numFmtId="168" fontId="0" fillId="0" borderId="0" xfId="0" applyNumberFormat="1"/>
    <xf numFmtId="191" fontId="20" fillId="0" borderId="0" xfId="6" applyNumberFormat="1" applyFont="1" applyFill="1" applyBorder="1">
      <alignment vertical="center"/>
    </xf>
    <xf numFmtId="0" fontId="20" fillId="0" borderId="0" xfId="5" applyFont="1" applyFill="1">
      <alignment vertical="center"/>
    </xf>
    <xf numFmtId="166" fontId="6" fillId="0" borderId="0" xfId="6" applyNumberFormat="1" applyFont="1" applyFill="1">
      <alignment vertical="center"/>
    </xf>
    <xf numFmtId="0" fontId="25" fillId="0" borderId="0" xfId="4" applyFont="1" applyBorder="1">
      <alignment vertical="center"/>
    </xf>
    <xf numFmtId="166" fontId="6" fillId="0" borderId="0" xfId="6" applyNumberFormat="1" applyFont="1" applyFill="1" applyBorder="1">
      <alignment vertical="center"/>
    </xf>
    <xf numFmtId="166" fontId="28" fillId="0" borderId="0" xfId="6" applyNumberFormat="1" applyFont="1" applyFill="1" applyBorder="1">
      <alignment vertical="center"/>
    </xf>
    <xf numFmtId="192" fontId="25" fillId="0" borderId="0" xfId="6" applyNumberFormat="1" applyFont="1" applyFill="1" applyBorder="1">
      <alignment vertical="center"/>
    </xf>
    <xf numFmtId="0" fontId="50" fillId="0" borderId="0" xfId="5" applyFont="1" applyFill="1">
      <alignment vertical="center"/>
    </xf>
    <xf numFmtId="0" fontId="25" fillId="0" borderId="0" xfId="5" applyFont="1" applyFill="1" applyAlignment="1">
      <alignment horizontal="left" vertical="center" indent="2"/>
    </xf>
    <xf numFmtId="193" fontId="14" fillId="0" borderId="11" xfId="7" applyFont="1" applyFill="1" applyBorder="1" applyAlignment="1">
      <alignment horizontal="center" vertical="center"/>
    </xf>
    <xf numFmtId="0" fontId="14" fillId="0" borderId="0" xfId="8" applyFont="1" applyFill="1" applyAlignment="1">
      <alignment horizontal="left" vertical="center" indent="1"/>
    </xf>
    <xf numFmtId="166" fontId="4" fillId="0" borderId="20" xfId="0" applyNumberFormat="1" applyFont="1" applyBorder="1"/>
    <xf numFmtId="166" fontId="3" fillId="0" borderId="0" xfId="0" applyNumberFormat="1" applyFont="1" applyAlignment="1">
      <alignment horizontal="center"/>
    </xf>
    <xf numFmtId="0" fontId="21" fillId="0" borderId="0" xfId="0" applyFont="1"/>
    <xf numFmtId="0" fontId="34" fillId="0" borderId="0" xfId="0" applyFont="1"/>
    <xf numFmtId="164" fontId="34" fillId="0" borderId="0" xfId="0" applyNumberFormat="1" applyFont="1"/>
    <xf numFmtId="171" fontId="21" fillId="0" borderId="0" xfId="0" applyNumberFormat="1" applyFont="1"/>
    <xf numFmtId="164" fontId="21" fillId="0" borderId="0" xfId="1" applyNumberFormat="1" applyFont="1"/>
    <xf numFmtId="164" fontId="34" fillId="0" borderId="0" xfId="1" applyNumberFormat="1" applyFont="1"/>
    <xf numFmtId="164" fontId="20" fillId="0" borderId="0" xfId="0" applyNumberFormat="1" applyFont="1"/>
    <xf numFmtId="171" fontId="34" fillId="0" borderId="0" xfId="0" applyNumberFormat="1" applyFont="1"/>
    <xf numFmtId="0" fontId="9" fillId="0" borderId="0" xfId="0" applyFont="1" applyAlignment="1">
      <alignment horizontal="left" indent="1"/>
    </xf>
    <xf numFmtId="175" fontId="29" fillId="0" borderId="0" xfId="0" applyNumberFormat="1" applyFont="1"/>
    <xf numFmtId="17" fontId="29" fillId="0" borderId="0" xfId="1" applyNumberFormat="1" applyFont="1" applyAlignment="1">
      <alignment horizontal="center"/>
    </xf>
    <xf numFmtId="0" fontId="31" fillId="0" borderId="0" xfId="2" applyFont="1" applyAlignment="1">
      <alignment horizontal="left" indent="2"/>
    </xf>
    <xf numFmtId="0" fontId="32" fillId="0" borderId="0" xfId="2" applyFont="1" applyAlignment="1">
      <alignment horizontal="left" indent="1"/>
    </xf>
    <xf numFmtId="0" fontId="2" fillId="0" borderId="0" xfId="0" applyFont="1" applyAlignment="1">
      <alignment horizontal="left"/>
    </xf>
    <xf numFmtId="166" fontId="1" fillId="0" borderId="20" xfId="0" applyNumberFormat="1" applyFont="1" applyBorder="1"/>
    <xf numFmtId="166" fontId="14" fillId="0" borderId="20" xfId="0" applyNumberFormat="1" applyFont="1" applyBorder="1"/>
    <xf numFmtId="174" fontId="15" fillId="0" borderId="0" xfId="0" applyNumberFormat="1" applyFont="1"/>
    <xf numFmtId="164" fontId="11" fillId="0" borderId="20" xfId="0" applyNumberFormat="1" applyFont="1" applyBorder="1" applyAlignment="1">
      <alignment horizontal="right"/>
    </xf>
    <xf numFmtId="0" fontId="0" fillId="0" borderId="3" xfId="0" applyBorder="1" applyAlignment="1">
      <alignment horizontal="left"/>
    </xf>
    <xf numFmtId="0" fontId="0" fillId="0" borderId="3" xfId="0" applyBorder="1"/>
    <xf numFmtId="0" fontId="1" fillId="0" borderId="3" xfId="0" applyFont="1" applyBorder="1" applyAlignment="1">
      <alignment horizontal="center"/>
    </xf>
    <xf numFmtId="0" fontId="0" fillId="0" borderId="0" xfId="0" applyAlignment="1">
      <alignment vertical="center"/>
    </xf>
    <xf numFmtId="0" fontId="0" fillId="0" borderId="3" xfId="0" applyBorder="1" applyAlignment="1">
      <alignment wrapText="1"/>
    </xf>
    <xf numFmtId="0" fontId="55" fillId="0" borderId="0" xfId="0" applyFont="1" applyAlignment="1">
      <alignment horizontal="left"/>
    </xf>
    <xf numFmtId="194" fontId="54" fillId="0" borderId="0" xfId="0" applyNumberFormat="1" applyFont="1" applyAlignment="1">
      <alignment horizontal="left"/>
    </xf>
    <xf numFmtId="0" fontId="18" fillId="0" borderId="22" xfId="0" applyFont="1" applyBorder="1" applyAlignment="1">
      <alignment horizontal="center"/>
    </xf>
    <xf numFmtId="164" fontId="4" fillId="0" borderId="20" xfId="0" applyNumberFormat="1" applyFont="1" applyBorder="1"/>
    <xf numFmtId="0" fontId="10" fillId="0" borderId="0" xfId="0" applyFont="1" applyAlignment="1">
      <alignment horizontal="left" indent="1"/>
    </xf>
    <xf numFmtId="0" fontId="2" fillId="0" borderId="0" xfId="0" applyFont="1" applyAlignment="1">
      <alignment horizontal="left" indent="2"/>
    </xf>
    <xf numFmtId="164" fontId="10" fillId="0" borderId="20" xfId="0" applyNumberFormat="1" applyFont="1" applyBorder="1" applyAlignment="1">
      <alignment horizontal="right"/>
    </xf>
    <xf numFmtId="0" fontId="7" fillId="0" borderId="0" xfId="0" applyFont="1" applyAlignment="1">
      <alignment horizontal="left" indent="3"/>
    </xf>
    <xf numFmtId="164" fontId="10" fillId="0" borderId="0" xfId="0" applyNumberFormat="1" applyFont="1" applyAlignment="1">
      <alignment horizontal="right"/>
    </xf>
    <xf numFmtId="166" fontId="1" fillId="0" borderId="20" xfId="0" applyNumberFormat="1" applyFont="1" applyBorder="1" applyAlignment="1">
      <alignment horizontal="right"/>
    </xf>
    <xf numFmtId="164" fontId="56" fillId="0" borderId="0" xfId="0" applyNumberFormat="1" applyFont="1"/>
    <xf numFmtId="164" fontId="10" fillId="0" borderId="20" xfId="0" applyNumberFormat="1" applyFont="1" applyBorder="1"/>
    <xf numFmtId="0" fontId="1" fillId="0" borderId="0" xfId="0" applyFont="1" applyAlignment="1">
      <alignment horizontal="center" vertical="center" textRotation="90" wrapText="1"/>
    </xf>
    <xf numFmtId="0" fontId="0" fillId="0" borderId="0" xfId="0" applyFont="1"/>
    <xf numFmtId="0" fontId="21" fillId="0" borderId="0" xfId="0" applyFont="1" applyBorder="1"/>
    <xf numFmtId="0" fontId="34" fillId="0" borderId="0" xfId="0" applyFont="1" applyBorder="1"/>
    <xf numFmtId="164" fontId="34" fillId="0" borderId="0" xfId="0" applyNumberFormat="1" applyFont="1" applyBorder="1"/>
    <xf numFmtId="0" fontId="34" fillId="0" borderId="0" xfId="0" applyFont="1" applyBorder="1" applyAlignment="1">
      <alignment horizontal="right"/>
    </xf>
    <xf numFmtId="0" fontId="21" fillId="0" borderId="0" xfId="0" applyFont="1" applyBorder="1" applyAlignment="1">
      <alignment horizontal="left" indent="1"/>
    </xf>
    <xf numFmtId="166" fontId="21" fillId="0" borderId="0" xfId="0" applyNumberFormat="1" applyFont="1" applyBorder="1"/>
    <xf numFmtId="0" fontId="21" fillId="0" borderId="0" xfId="0" applyFont="1" applyBorder="1" applyAlignment="1">
      <alignment horizontal="right"/>
    </xf>
    <xf numFmtId="166" fontId="21" fillId="0" borderId="0" xfId="0" applyNumberFormat="1" applyFont="1" applyBorder="1" applyAlignment="1">
      <alignment horizontal="right"/>
    </xf>
    <xf numFmtId="0" fontId="0" fillId="0" borderId="0" xfId="0" applyFont="1" applyAlignment="1">
      <alignment horizontal="left" indent="1"/>
    </xf>
    <xf numFmtId="0" fontId="3" fillId="0" borderId="0" xfId="0" applyFont="1" applyFill="1"/>
    <xf numFmtId="0" fontId="10" fillId="0" borderId="0" xfId="0" applyFont="1" applyFill="1"/>
    <xf numFmtId="0" fontId="10" fillId="0" borderId="0" xfId="0" applyFont="1" applyFill="1" applyAlignment="1">
      <alignment horizontal="right"/>
    </xf>
    <xf numFmtId="164" fontId="12" fillId="0" borderId="0" xfId="0" applyNumberFormat="1" applyFont="1" applyFill="1"/>
    <xf numFmtId="0" fontId="0" fillId="0" borderId="0" xfId="0" applyFill="1"/>
    <xf numFmtId="164" fontId="11" fillId="0" borderId="0" xfId="0" applyNumberFormat="1" applyFont="1" applyFill="1"/>
    <xf numFmtId="164" fontId="7" fillId="0" borderId="0" xfId="0" applyNumberFormat="1" applyFont="1" applyFill="1" applyAlignment="1">
      <alignment horizontal="right"/>
    </xf>
    <xf numFmtId="0" fontId="11" fillId="3" borderId="17" xfId="0" applyFont="1" applyFill="1" applyBorder="1"/>
    <xf numFmtId="0" fontId="10" fillId="3" borderId="17" xfId="0" applyFont="1" applyFill="1" applyBorder="1" applyAlignment="1">
      <alignment horizontal="right"/>
    </xf>
    <xf numFmtId="0" fontId="10" fillId="5" borderId="17" xfId="0" applyFont="1" applyFill="1" applyBorder="1"/>
    <xf numFmtId="0" fontId="10" fillId="5" borderId="17" xfId="0" applyFont="1" applyFill="1" applyBorder="1" applyAlignment="1">
      <alignment horizontal="right"/>
    </xf>
    <xf numFmtId="0" fontId="11" fillId="5" borderId="17" xfId="0" applyFont="1" applyFill="1" applyBorder="1" applyAlignment="1">
      <alignment horizontal="right"/>
    </xf>
    <xf numFmtId="0" fontId="11" fillId="5" borderId="18" xfId="0" applyFont="1" applyFill="1" applyBorder="1"/>
    <xf numFmtId="0" fontId="11" fillId="3" borderId="19" xfId="0" applyFont="1" applyFill="1" applyBorder="1"/>
    <xf numFmtId="0" fontId="10" fillId="5" borderId="19" xfId="0" applyFont="1" applyFill="1" applyBorder="1"/>
    <xf numFmtId="0" fontId="11" fillId="5" borderId="19" xfId="0" applyFont="1" applyFill="1" applyBorder="1" applyAlignment="1">
      <alignment horizontal="right"/>
    </xf>
  </cellXfs>
  <cellStyles count="11">
    <cellStyle name="Hyperlink" xfId="3" builtinId="8"/>
    <cellStyle name="Normal" xfId="0" builtinId="0"/>
    <cellStyle name="Normal 2" xfId="1" xr:uid="{9FBD822F-62FC-46CA-A0D4-D97D57097C03}"/>
    <cellStyle name="Normal 4" xfId="2" xr:uid="{AFAA109E-7779-491D-915B-0DA239BD65A6}"/>
    <cellStyle name="Normal 5" xfId="4" xr:uid="{44ED85AC-F9F4-4B8D-9319-DC2D40640AF0}"/>
    <cellStyle name="Normal 5 2" xfId="10" xr:uid="{8916B472-0CE2-497C-A52D-AE31DF4C0F70}"/>
    <cellStyle name="Percent 3 3 2" xfId="9" xr:uid="{AAF3F34D-FDA8-4D29-BA07-71E5D40C6E14}"/>
    <cellStyle name="Presentation Heading 3." xfId="8" xr:uid="{9A55131E-A691-41BC-9A12-0441C4E6DE87}"/>
    <cellStyle name="Presentation Normal." xfId="5" xr:uid="{2147DE8C-234E-4000-BC13-65C89B4FDB28}"/>
    <cellStyle name="Presentation Number." xfId="6" xr:uid="{98488774-9277-4B5F-9B32-F8E6EB76FA04}"/>
    <cellStyle name="Presentation Year." xfId="7" xr:uid="{D6CC39BC-35B0-4863-B317-9F59C0D20989}"/>
  </cellStyles>
  <dxfs count="16">
    <dxf>
      <font>
        <color rgb="FFFFFFFF"/>
      </font>
    </dxf>
    <dxf>
      <font>
        <color rgb="FF9C0006"/>
      </font>
      <fill>
        <patternFill>
          <bgColor rgb="FFFFC7CE"/>
        </patternFill>
      </fill>
    </dxf>
    <dxf>
      <font>
        <color rgb="FFFFFFFF"/>
      </font>
    </dxf>
    <dxf>
      <font>
        <color rgb="FFFFFFFF"/>
      </font>
    </dxf>
    <dxf>
      <font>
        <color rgb="FF008000"/>
      </font>
    </dxf>
    <dxf>
      <font>
        <color rgb="FF008000"/>
      </font>
    </dxf>
    <dxf>
      <font>
        <color rgb="FF9C0006"/>
      </font>
      <fill>
        <patternFill>
          <bgColor rgb="FFFFC7CE"/>
        </patternFill>
      </fill>
    </dxf>
    <dxf>
      <font>
        <color indexed="9"/>
      </font>
    </dxf>
    <dxf>
      <font>
        <color indexed="9"/>
      </font>
    </dxf>
    <dxf>
      <font>
        <color indexed="9"/>
      </font>
    </dxf>
    <dxf>
      <font>
        <color rgb="FFFFFFFF"/>
      </font>
    </dxf>
    <dxf>
      <font>
        <color rgb="FF9C0006"/>
      </font>
      <fill>
        <patternFill>
          <bgColor rgb="FFFFC7CE"/>
        </patternFill>
      </fill>
    </dxf>
    <dxf>
      <font>
        <color theme="0"/>
      </font>
    </dxf>
    <dxf>
      <font>
        <b val="0"/>
        <i val="0"/>
      </font>
      <border>
        <left/>
        <right/>
        <top/>
        <bottom/>
      </border>
    </dxf>
    <dxf>
      <font>
        <color theme="0"/>
      </font>
      <fill>
        <patternFill>
          <bgColor theme="0"/>
        </patternFill>
      </fill>
      <border>
        <left/>
        <right/>
        <top/>
        <bottom/>
      </border>
    </dxf>
    <dxf>
      <font>
        <color rgb="FFFFFFFF"/>
      </font>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Revenue and EBITDA ($ mm)</a:t>
            </a:r>
            <a:endParaRPr lang="en-US" b="1" baseline="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24671916010499"/>
          <c:y val="0.13869565217391305"/>
          <c:w val="0.87463739075626301"/>
          <c:h val="0.67129096511157449"/>
        </c:manualLayout>
      </c:layout>
      <c:barChart>
        <c:barDir val="col"/>
        <c:grouping val="clustered"/>
        <c:varyColors val="0"/>
        <c:ser>
          <c:idx val="0"/>
          <c:order val="0"/>
          <c:tx>
            <c:strRef>
              <c:f>Charts!$B$8</c:f>
              <c:strCache>
                <c:ptCount val="1"/>
                <c:pt idx="0">
                  <c:v>Revenue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Charts!$C$2:$H$2</c:f>
              <c:strCache>
                <c:ptCount val="6"/>
                <c:pt idx="0">
                  <c:v> 2024P </c:v>
                </c:pt>
                <c:pt idx="1">
                  <c:v> 2025P </c:v>
                </c:pt>
                <c:pt idx="2">
                  <c:v> 2026P </c:v>
                </c:pt>
                <c:pt idx="3">
                  <c:v> 2027P </c:v>
                </c:pt>
                <c:pt idx="4">
                  <c:v> 2028P </c:v>
                </c:pt>
                <c:pt idx="5">
                  <c:v> 2029P </c:v>
                </c:pt>
              </c:strCache>
            </c:strRef>
          </c:cat>
          <c:val>
            <c:numRef>
              <c:f>Charts!$C$13:$H$13</c:f>
              <c:numCache>
                <c:formatCode>_(* "$"\ #,##0.0_);_(* "$"\ \(#,##0.0\);_(* """$"\ \ \-""?_);_(@_)</c:formatCode>
                <c:ptCount val="6"/>
                <c:pt idx="0">
                  <c:v>3.6748845307896296</c:v>
                </c:pt>
                <c:pt idx="1">
                  <c:v>29.692460780505478</c:v>
                </c:pt>
                <c:pt idx="2">
                  <c:v>84.556827876689212</c:v>
                </c:pt>
                <c:pt idx="3">
                  <c:v>168.94965154730929</c:v>
                </c:pt>
                <c:pt idx="4">
                  <c:v>283.23659530275233</c:v>
                </c:pt>
                <c:pt idx="5">
                  <c:v>427.61524910954597</c:v>
                </c:pt>
              </c:numCache>
            </c:numRef>
          </c:val>
          <c:extLst>
            <c:ext xmlns:c16="http://schemas.microsoft.com/office/drawing/2014/chart" uri="{C3380CC4-5D6E-409C-BE32-E72D297353CC}">
              <c16:uniqueId val="{00000000-4997-48AE-B152-21B4B12A6CBA}"/>
            </c:ext>
          </c:extLst>
        </c:ser>
        <c:ser>
          <c:idx val="1"/>
          <c:order val="1"/>
          <c:tx>
            <c:strRef>
              <c:f>Charts!$B$9</c:f>
              <c:strCache>
                <c:ptCount val="1"/>
                <c:pt idx="0">
                  <c:v>EBITDA</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Charts!$C$2:$H$2</c:f>
              <c:strCache>
                <c:ptCount val="6"/>
                <c:pt idx="0">
                  <c:v> 2024P </c:v>
                </c:pt>
                <c:pt idx="1">
                  <c:v> 2025P </c:v>
                </c:pt>
                <c:pt idx="2">
                  <c:v> 2026P </c:v>
                </c:pt>
                <c:pt idx="3">
                  <c:v> 2027P </c:v>
                </c:pt>
                <c:pt idx="4">
                  <c:v> 2028P </c:v>
                </c:pt>
                <c:pt idx="5">
                  <c:v> 2029P </c:v>
                </c:pt>
              </c:strCache>
            </c:strRef>
          </c:cat>
          <c:val>
            <c:numRef>
              <c:f>Charts!$C$14:$H$14</c:f>
              <c:numCache>
                <c:formatCode>_(* "$"\ #,##0.0_);_(* "$"\ \(#,##0.0\);_(* """$"\ \ \-""?_);_(@_)</c:formatCode>
                <c:ptCount val="6"/>
                <c:pt idx="0">
                  <c:v>3.2085329641229627</c:v>
                </c:pt>
                <c:pt idx="1">
                  <c:v>28.909066269367095</c:v>
                </c:pt>
                <c:pt idx="2">
                  <c:v>83.203665598588984</c:v>
                </c:pt>
                <c:pt idx="3">
                  <c:v>166.73038076670284</c:v>
                </c:pt>
                <c:pt idx="4">
                  <c:v>279.85116584050144</c:v>
                </c:pt>
                <c:pt idx="5">
                  <c:v>422.76157943793265</c:v>
                </c:pt>
              </c:numCache>
            </c:numRef>
          </c:val>
          <c:extLst>
            <c:ext xmlns:c16="http://schemas.microsoft.com/office/drawing/2014/chart" uri="{C3380CC4-5D6E-409C-BE32-E72D297353CC}">
              <c16:uniqueId val="{00000001-4997-48AE-B152-21B4B12A6CBA}"/>
            </c:ext>
          </c:extLst>
        </c:ser>
        <c:dLbls>
          <c:showLegendKey val="0"/>
          <c:showVal val="0"/>
          <c:showCatName val="0"/>
          <c:showSerName val="0"/>
          <c:showPercent val="0"/>
          <c:showBubbleSize val="0"/>
        </c:dLbls>
        <c:gapWidth val="219"/>
        <c:overlap val="-27"/>
        <c:axId val="1942304591"/>
        <c:axId val="1942300015"/>
      </c:barChart>
      <c:catAx>
        <c:axId val="1942304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300015"/>
        <c:crosses val="autoZero"/>
        <c:auto val="1"/>
        <c:lblAlgn val="ctr"/>
        <c:lblOffset val="100"/>
        <c:noMultiLvlLbl val="0"/>
      </c:catAx>
      <c:valAx>
        <c:axId val="1942300015"/>
        <c:scaling>
          <c:orientation val="minMax"/>
        </c:scaling>
        <c:delete val="0"/>
        <c:axPos val="l"/>
        <c:numFmt formatCode="_(* &quot;$&quot;\ #,##0.0_);_(* &quot;$&quot;\ \(#,##0.0\);_(* &quot;&quot;&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3045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8</xdr:col>
      <xdr:colOff>825500</xdr:colOff>
      <xdr:row>0</xdr:row>
      <xdr:rowOff>114300</xdr:rowOff>
    </xdr:from>
    <xdr:to>
      <xdr:col>15</xdr:col>
      <xdr:colOff>95250</xdr:colOff>
      <xdr:row>21</xdr:row>
      <xdr:rowOff>38100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223157</xdr:colOff>
          <xdr:row>6</xdr:row>
          <xdr:rowOff>97971</xdr:rowOff>
        </xdr:from>
        <xdr:to>
          <xdr:col>5</xdr:col>
          <xdr:colOff>364671</xdr:colOff>
          <xdr:row>10</xdr:row>
          <xdr:rowOff>48986</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700-00000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Model -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700-000004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700-000008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700-00002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549729</xdr:colOff>
          <xdr:row>6</xdr:row>
          <xdr:rowOff>32657</xdr:rowOff>
        </xdr:from>
        <xdr:to>
          <xdr:col>1</xdr:col>
          <xdr:colOff>2634343</xdr:colOff>
          <xdr:row>9</xdr:row>
          <xdr:rowOff>163286</xdr:rowOff>
        </xdr:to>
        <xdr:sp macro="" textlink="">
          <xdr:nvSpPr>
            <xdr:cNvPr id="820225" name="Button 1" hidden="1">
              <a:extLst>
                <a:ext uri="{63B3BB69-23CF-44E3-9099-C40C66FF867C}">
                  <a14:compatExt spid="_x0000_s820225"/>
                </a:ext>
                <a:ext uri="{FF2B5EF4-FFF2-40B4-BE49-F238E27FC236}">
                  <a16:creationId xmlns:a16="http://schemas.microsoft.com/office/drawing/2014/main" id="{00000000-0008-0000-0C00-0000018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544286</xdr:colOff>
          <xdr:row>14</xdr:row>
          <xdr:rowOff>152399</xdr:rowOff>
        </xdr:from>
        <xdr:to>
          <xdr:col>1</xdr:col>
          <xdr:colOff>2628900</xdr:colOff>
          <xdr:row>18</xdr:row>
          <xdr:rowOff>97970</xdr:rowOff>
        </xdr:to>
        <xdr:sp macro="" textlink="">
          <xdr:nvSpPr>
            <xdr:cNvPr id="820226" name="Button 2" hidden="1">
              <a:extLst>
                <a:ext uri="{63B3BB69-23CF-44E3-9099-C40C66FF867C}">
                  <a14:compatExt spid="_x0000_s820226"/>
                </a:ext>
                <a:ext uri="{FF2B5EF4-FFF2-40B4-BE49-F238E27FC236}">
                  <a16:creationId xmlns:a16="http://schemas.microsoft.com/office/drawing/2014/main" id="{00000000-0008-0000-0C00-0000028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Populate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527957</xdr:colOff>
          <xdr:row>1</xdr:row>
          <xdr:rowOff>157843</xdr:rowOff>
        </xdr:from>
        <xdr:to>
          <xdr:col>1</xdr:col>
          <xdr:colOff>2628900</xdr:colOff>
          <xdr:row>5</xdr:row>
          <xdr:rowOff>108857</xdr:rowOff>
        </xdr:to>
        <xdr:sp macro="" textlink="">
          <xdr:nvSpPr>
            <xdr:cNvPr id="820227" name="Button 3" hidden="1">
              <a:extLst>
                <a:ext uri="{63B3BB69-23CF-44E3-9099-C40C66FF867C}">
                  <a14:compatExt spid="_x0000_s820227"/>
                </a:ext>
                <a:ext uri="{FF2B5EF4-FFF2-40B4-BE49-F238E27FC236}">
                  <a16:creationId xmlns:a16="http://schemas.microsoft.com/office/drawing/2014/main" id="{00000000-0008-0000-0C00-0000038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549729</xdr:colOff>
          <xdr:row>10</xdr:row>
          <xdr:rowOff>87087</xdr:rowOff>
        </xdr:from>
        <xdr:to>
          <xdr:col>1</xdr:col>
          <xdr:colOff>2634343</xdr:colOff>
          <xdr:row>14</xdr:row>
          <xdr:rowOff>32658</xdr:rowOff>
        </xdr:to>
        <xdr:sp macro="" textlink="">
          <xdr:nvSpPr>
            <xdr:cNvPr id="820228" name="Button 4" hidden="1">
              <a:extLst>
                <a:ext uri="{63B3BB69-23CF-44E3-9099-C40C66FF867C}">
                  <a14:compatExt spid="_x0000_s820228"/>
                </a:ext>
                <a:ext uri="{FF2B5EF4-FFF2-40B4-BE49-F238E27FC236}">
                  <a16:creationId xmlns:a16="http://schemas.microsoft.com/office/drawing/2014/main" id="{B54B7DD7-33FA-765F-F00D-6C49FD4B7C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Model - Pre Calc</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504264</xdr:colOff>
          <xdr:row>15</xdr:row>
          <xdr:rowOff>112957</xdr:rowOff>
        </xdr:from>
        <xdr:to>
          <xdr:col>3</xdr:col>
          <xdr:colOff>1183019</xdr:colOff>
          <xdr:row>37</xdr:row>
          <xdr:rowOff>112957</xdr:rowOff>
        </xdr:to>
        <xdr:pic>
          <xdr:nvPicPr>
            <xdr:cNvPr id="2" name="Picture 1">
              <a:extLst>
                <a:ext uri="{FF2B5EF4-FFF2-40B4-BE49-F238E27FC236}">
                  <a16:creationId xmlns:a16="http://schemas.microsoft.com/office/drawing/2014/main" id="{00000000-0008-0000-0D00-000002000000}"/>
                </a:ext>
              </a:extLst>
            </xdr:cNvPr>
            <xdr:cNvPicPr>
              <a:picLocks noChangeAspect="1" noChangeArrowheads="1"/>
              <a:extLst>
                <a:ext uri="{84589F7E-364E-4C9E-8A38-B11213B215E9}">
                  <a14:cameraTool cellRange="$W$2:$AA$23" spid="_x0000_s584016"/>
                </a:ext>
              </a:extLst>
            </xdr:cNvPicPr>
          </xdr:nvPicPr>
          <xdr:blipFill>
            <a:blip xmlns:r="http://schemas.openxmlformats.org/officeDocument/2006/relationships" r:embed="rId1"/>
            <a:srcRect/>
            <a:stretch>
              <a:fillRect/>
            </a:stretch>
          </xdr:blipFill>
          <xdr:spPr bwMode="auto">
            <a:xfrm>
              <a:off x="504264" y="2898419"/>
              <a:ext cx="3880436" cy="4085345"/>
            </a:xfrm>
            <a:prstGeom prst="rect">
              <a:avLst/>
            </a:prstGeom>
            <a:solidFill>
              <a:srgbClr val="FFFFFF" mc:Ignorable="a14" a14:legacySpreadsheetColorIndex="9"/>
            </a:solidFill>
            <a:ln w="9525">
              <a:noFill/>
              <a:miter lim="800000"/>
              <a:headEnd/>
              <a:tailEnd/>
            </a:ln>
          </xdr:spPr>
        </xdr:pic>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f>H1-1</f>
        <v>2023</v>
      </c>
      <c r="H1" s="9">
        <f>YEAR(P1)</f>
        <v>2024</v>
      </c>
      <c r="I1" s="9">
        <f>H1+1</f>
        <v>2025</v>
      </c>
      <c r="J1" s="9">
        <f>I1+1</f>
        <v>2026</v>
      </c>
      <c r="K1" s="9">
        <f>J1+1</f>
        <v>2027</v>
      </c>
      <c r="L1" s="9">
        <f>K1+1</f>
        <v>2028</v>
      </c>
      <c r="M1" s="9">
        <f>L1+1</f>
        <v>2029</v>
      </c>
      <c r="N1" s="9"/>
      <c r="O1" s="10"/>
      <c r="P1" s="11">
        <v>45322</v>
      </c>
      <c r="Q1" s="10">
        <f>EOMONTH(P1,1)</f>
        <v>45351</v>
      </c>
      <c r="R1" s="10">
        <f t="shared" ref="R1:CC1" si="0">EOMONTH(Q1,1)</f>
        <v>45382</v>
      </c>
      <c r="S1" s="10">
        <f t="shared" si="0"/>
        <v>45412</v>
      </c>
      <c r="T1" s="10">
        <f t="shared" si="0"/>
        <v>45443</v>
      </c>
      <c r="U1" s="10">
        <f t="shared" si="0"/>
        <v>45473</v>
      </c>
      <c r="V1" s="10">
        <f t="shared" si="0"/>
        <v>45504</v>
      </c>
      <c r="W1" s="10">
        <f t="shared" si="0"/>
        <v>45535</v>
      </c>
      <c r="X1" s="10">
        <f t="shared" si="0"/>
        <v>45565</v>
      </c>
      <c r="Y1" s="10">
        <f t="shared" si="0"/>
        <v>45596</v>
      </c>
      <c r="Z1" s="10">
        <f t="shared" si="0"/>
        <v>45626</v>
      </c>
      <c r="AA1" s="10">
        <f t="shared" si="0"/>
        <v>45657</v>
      </c>
      <c r="AB1" s="10">
        <f t="shared" si="0"/>
        <v>45688</v>
      </c>
      <c r="AC1" s="10">
        <f t="shared" si="0"/>
        <v>45716</v>
      </c>
      <c r="AD1" s="10">
        <f t="shared" si="0"/>
        <v>45747</v>
      </c>
      <c r="AE1" s="10">
        <f t="shared" si="0"/>
        <v>45777</v>
      </c>
      <c r="AF1" s="10">
        <f t="shared" si="0"/>
        <v>45808</v>
      </c>
      <c r="AG1" s="10">
        <f t="shared" si="0"/>
        <v>45838</v>
      </c>
      <c r="AH1" s="10">
        <f t="shared" si="0"/>
        <v>45869</v>
      </c>
      <c r="AI1" s="10">
        <f t="shared" si="0"/>
        <v>45900</v>
      </c>
      <c r="AJ1" s="10">
        <f t="shared" si="0"/>
        <v>45930</v>
      </c>
      <c r="AK1" s="10">
        <f t="shared" si="0"/>
        <v>45961</v>
      </c>
      <c r="AL1" s="10">
        <f t="shared" si="0"/>
        <v>45991</v>
      </c>
      <c r="AM1" s="10">
        <f t="shared" si="0"/>
        <v>46022</v>
      </c>
      <c r="AN1" s="10">
        <f t="shared" si="0"/>
        <v>46053</v>
      </c>
      <c r="AO1" s="10">
        <f t="shared" si="0"/>
        <v>46081</v>
      </c>
      <c r="AP1" s="10">
        <f t="shared" si="0"/>
        <v>46112</v>
      </c>
      <c r="AQ1" s="10">
        <f t="shared" si="0"/>
        <v>46142</v>
      </c>
      <c r="AR1" s="10">
        <f t="shared" si="0"/>
        <v>46173</v>
      </c>
      <c r="AS1" s="10">
        <f t="shared" si="0"/>
        <v>46203</v>
      </c>
      <c r="AT1" s="10">
        <f t="shared" si="0"/>
        <v>46234</v>
      </c>
      <c r="AU1" s="10">
        <f t="shared" si="0"/>
        <v>46265</v>
      </c>
      <c r="AV1" s="10">
        <f t="shared" si="0"/>
        <v>46295</v>
      </c>
      <c r="AW1" s="10">
        <f t="shared" si="0"/>
        <v>46326</v>
      </c>
      <c r="AX1" s="10">
        <f t="shared" si="0"/>
        <v>46356</v>
      </c>
      <c r="AY1" s="10">
        <f t="shared" si="0"/>
        <v>46387</v>
      </c>
      <c r="AZ1" s="10">
        <f t="shared" si="0"/>
        <v>46418</v>
      </c>
      <c r="BA1" s="10">
        <f t="shared" si="0"/>
        <v>46446</v>
      </c>
      <c r="BB1" s="10">
        <f t="shared" si="0"/>
        <v>46477</v>
      </c>
      <c r="BC1" s="10">
        <f t="shared" si="0"/>
        <v>46507</v>
      </c>
      <c r="BD1" s="10">
        <f t="shared" si="0"/>
        <v>46538</v>
      </c>
      <c r="BE1" s="10">
        <f t="shared" si="0"/>
        <v>46568</v>
      </c>
      <c r="BF1" s="10">
        <f t="shared" si="0"/>
        <v>46599</v>
      </c>
      <c r="BG1" s="10">
        <f t="shared" si="0"/>
        <v>46630</v>
      </c>
      <c r="BH1" s="10">
        <f t="shared" si="0"/>
        <v>46660</v>
      </c>
      <c r="BI1" s="10">
        <f t="shared" si="0"/>
        <v>46691</v>
      </c>
      <c r="BJ1" s="10">
        <f t="shared" si="0"/>
        <v>46721</v>
      </c>
      <c r="BK1" s="10">
        <f t="shared" si="0"/>
        <v>46752</v>
      </c>
      <c r="BL1" s="10">
        <f t="shared" si="0"/>
        <v>46783</v>
      </c>
      <c r="BM1" s="10">
        <f t="shared" si="0"/>
        <v>46812</v>
      </c>
      <c r="BN1" s="10">
        <f t="shared" si="0"/>
        <v>46843</v>
      </c>
      <c r="BO1" s="10">
        <f t="shared" si="0"/>
        <v>46873</v>
      </c>
      <c r="BP1" s="10">
        <f t="shared" si="0"/>
        <v>46904</v>
      </c>
      <c r="BQ1" s="10">
        <f t="shared" si="0"/>
        <v>46934</v>
      </c>
      <c r="BR1" s="10">
        <f t="shared" si="0"/>
        <v>46965</v>
      </c>
      <c r="BS1" s="10">
        <f t="shared" si="0"/>
        <v>46996</v>
      </c>
      <c r="BT1" s="10">
        <f t="shared" si="0"/>
        <v>47026</v>
      </c>
      <c r="BU1" s="10">
        <f t="shared" si="0"/>
        <v>47057</v>
      </c>
      <c r="BV1" s="10">
        <f t="shared" si="0"/>
        <v>47087</v>
      </c>
      <c r="BW1" s="10">
        <f t="shared" si="0"/>
        <v>47118</v>
      </c>
      <c r="BX1" s="10">
        <f t="shared" si="0"/>
        <v>47149</v>
      </c>
      <c r="BY1" s="10">
        <f t="shared" si="0"/>
        <v>47177</v>
      </c>
      <c r="BZ1" s="10">
        <f t="shared" si="0"/>
        <v>47208</v>
      </c>
      <c r="CA1" s="10">
        <f t="shared" si="0"/>
        <v>47238</v>
      </c>
      <c r="CB1" s="10">
        <f t="shared" si="0"/>
        <v>47269</v>
      </c>
      <c r="CC1" s="10">
        <f t="shared" si="0"/>
        <v>47299</v>
      </c>
      <c r="CD1" s="10">
        <f t="shared" ref="CD1:CI1" si="1">EOMONTH(CC1,1)</f>
        <v>47330</v>
      </c>
      <c r="CE1" s="10">
        <f t="shared" si="1"/>
        <v>47361</v>
      </c>
      <c r="CF1" s="10">
        <f t="shared" si="1"/>
        <v>47391</v>
      </c>
      <c r="CG1" s="10">
        <f t="shared" si="1"/>
        <v>47422</v>
      </c>
      <c r="CH1" s="10">
        <f t="shared" si="1"/>
        <v>47452</v>
      </c>
      <c r="CI1" s="10">
        <f t="shared" si="1"/>
        <v>47483</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f t="shared" ref="P2:CA2" si="2">YEAR(P1)</f>
        <v>2024</v>
      </c>
      <c r="Q2" s="13">
        <f t="shared" si="2"/>
        <v>2024</v>
      </c>
      <c r="R2" s="13">
        <f t="shared" si="2"/>
        <v>2024</v>
      </c>
      <c r="S2" s="13">
        <f t="shared" si="2"/>
        <v>2024</v>
      </c>
      <c r="T2" s="13">
        <f t="shared" si="2"/>
        <v>2024</v>
      </c>
      <c r="U2" s="13">
        <f t="shared" si="2"/>
        <v>2024</v>
      </c>
      <c r="V2" s="13">
        <f t="shared" si="2"/>
        <v>2024</v>
      </c>
      <c r="W2" s="13">
        <f t="shared" si="2"/>
        <v>2024</v>
      </c>
      <c r="X2" s="13">
        <f t="shared" si="2"/>
        <v>2024</v>
      </c>
      <c r="Y2" s="13">
        <f t="shared" si="2"/>
        <v>2024</v>
      </c>
      <c r="Z2" s="13">
        <f t="shared" si="2"/>
        <v>2024</v>
      </c>
      <c r="AA2" s="13">
        <f t="shared" si="2"/>
        <v>2024</v>
      </c>
      <c r="AB2" s="13">
        <f t="shared" si="2"/>
        <v>2025</v>
      </c>
      <c r="AC2" s="13">
        <f t="shared" si="2"/>
        <v>2025</v>
      </c>
      <c r="AD2" s="13">
        <f t="shared" si="2"/>
        <v>2025</v>
      </c>
      <c r="AE2" s="13">
        <f t="shared" si="2"/>
        <v>2025</v>
      </c>
      <c r="AF2" s="13">
        <f t="shared" si="2"/>
        <v>2025</v>
      </c>
      <c r="AG2" s="13">
        <f t="shared" si="2"/>
        <v>2025</v>
      </c>
      <c r="AH2" s="13">
        <f t="shared" si="2"/>
        <v>2025</v>
      </c>
      <c r="AI2" s="13">
        <f t="shared" si="2"/>
        <v>2025</v>
      </c>
      <c r="AJ2" s="13">
        <f t="shared" si="2"/>
        <v>2025</v>
      </c>
      <c r="AK2" s="13">
        <f t="shared" si="2"/>
        <v>2025</v>
      </c>
      <c r="AL2" s="13">
        <f t="shared" si="2"/>
        <v>2025</v>
      </c>
      <c r="AM2" s="13">
        <f t="shared" si="2"/>
        <v>2025</v>
      </c>
      <c r="AN2" s="13">
        <f t="shared" si="2"/>
        <v>2026</v>
      </c>
      <c r="AO2" s="13">
        <f t="shared" si="2"/>
        <v>2026</v>
      </c>
      <c r="AP2" s="13">
        <f t="shared" si="2"/>
        <v>2026</v>
      </c>
      <c r="AQ2" s="13">
        <f t="shared" si="2"/>
        <v>2026</v>
      </c>
      <c r="AR2" s="13">
        <f t="shared" si="2"/>
        <v>2026</v>
      </c>
      <c r="AS2" s="13">
        <f t="shared" si="2"/>
        <v>2026</v>
      </c>
      <c r="AT2" s="13">
        <f t="shared" si="2"/>
        <v>2026</v>
      </c>
      <c r="AU2" s="13">
        <f t="shared" si="2"/>
        <v>2026</v>
      </c>
      <c r="AV2" s="13">
        <f t="shared" si="2"/>
        <v>2026</v>
      </c>
      <c r="AW2" s="13">
        <f t="shared" si="2"/>
        <v>2026</v>
      </c>
      <c r="AX2" s="13">
        <f t="shared" si="2"/>
        <v>2026</v>
      </c>
      <c r="AY2" s="13">
        <f t="shared" si="2"/>
        <v>2026</v>
      </c>
      <c r="AZ2" s="13">
        <f t="shared" si="2"/>
        <v>2027</v>
      </c>
      <c r="BA2" s="13">
        <f t="shared" si="2"/>
        <v>2027</v>
      </c>
      <c r="BB2" s="13">
        <f t="shared" si="2"/>
        <v>2027</v>
      </c>
      <c r="BC2" s="13">
        <f t="shared" si="2"/>
        <v>2027</v>
      </c>
      <c r="BD2" s="13">
        <f t="shared" si="2"/>
        <v>2027</v>
      </c>
      <c r="BE2" s="13">
        <f t="shared" si="2"/>
        <v>2027</v>
      </c>
      <c r="BF2" s="13">
        <f t="shared" si="2"/>
        <v>2027</v>
      </c>
      <c r="BG2" s="13">
        <f t="shared" si="2"/>
        <v>2027</v>
      </c>
      <c r="BH2" s="13">
        <f t="shared" si="2"/>
        <v>2027</v>
      </c>
      <c r="BI2" s="13">
        <f t="shared" si="2"/>
        <v>2027</v>
      </c>
      <c r="BJ2" s="13">
        <f t="shared" si="2"/>
        <v>2027</v>
      </c>
      <c r="BK2" s="13">
        <f t="shared" si="2"/>
        <v>2027</v>
      </c>
      <c r="BL2" s="13">
        <f t="shared" si="2"/>
        <v>2028</v>
      </c>
      <c r="BM2" s="13">
        <f t="shared" si="2"/>
        <v>2028</v>
      </c>
      <c r="BN2" s="13">
        <f t="shared" si="2"/>
        <v>2028</v>
      </c>
      <c r="BO2" s="13">
        <f t="shared" si="2"/>
        <v>2028</v>
      </c>
      <c r="BP2" s="13">
        <f t="shared" si="2"/>
        <v>2028</v>
      </c>
      <c r="BQ2" s="13">
        <f t="shared" si="2"/>
        <v>2028</v>
      </c>
      <c r="BR2" s="13">
        <f t="shared" si="2"/>
        <v>2028</v>
      </c>
      <c r="BS2" s="13">
        <f t="shared" si="2"/>
        <v>2028</v>
      </c>
      <c r="BT2" s="13">
        <f t="shared" si="2"/>
        <v>2028</v>
      </c>
      <c r="BU2" s="13">
        <f t="shared" si="2"/>
        <v>2028</v>
      </c>
      <c r="BV2" s="13">
        <f t="shared" si="2"/>
        <v>2028</v>
      </c>
      <c r="BW2" s="13">
        <f t="shared" si="2"/>
        <v>2028</v>
      </c>
      <c r="BX2" s="13">
        <f t="shared" si="2"/>
        <v>2029</v>
      </c>
      <c r="BY2" s="13">
        <f t="shared" si="2"/>
        <v>2029</v>
      </c>
      <c r="BZ2" s="13">
        <f t="shared" si="2"/>
        <v>2029</v>
      </c>
      <c r="CA2" s="13">
        <f t="shared" si="2"/>
        <v>2029</v>
      </c>
      <c r="CB2" s="13">
        <f t="shared" ref="CB2:CI2" si="3">YEAR(CB1)</f>
        <v>2029</v>
      </c>
      <c r="CC2" s="13">
        <f t="shared" si="3"/>
        <v>2029</v>
      </c>
      <c r="CD2" s="13">
        <f t="shared" si="3"/>
        <v>2029</v>
      </c>
      <c r="CE2" s="13">
        <f t="shared" si="3"/>
        <v>2029</v>
      </c>
      <c r="CF2" s="13">
        <f t="shared" si="3"/>
        <v>2029</v>
      </c>
      <c r="CG2" s="13">
        <f t="shared" si="3"/>
        <v>2029</v>
      </c>
      <c r="CH2" s="13">
        <f t="shared" si="3"/>
        <v>2029</v>
      </c>
      <c r="CI2" s="13">
        <f t="shared" si="3"/>
        <v>2029</v>
      </c>
    </row>
    <row r="3" spans="2:134" outlineLevel="1" x14ac:dyDescent="0.4">
      <c r="B3" t="s">
        <v>159</v>
      </c>
      <c r="E3" s="12" t="s">
        <v>61</v>
      </c>
      <c r="F3" s="12"/>
      <c r="G3" s="13"/>
      <c r="H3" s="12"/>
      <c r="I3" s="12"/>
      <c r="J3" s="12"/>
      <c r="K3" s="12"/>
      <c r="L3" s="12"/>
      <c r="M3" s="12"/>
      <c r="N3" s="12"/>
      <c r="O3" s="13"/>
      <c r="P3" s="13">
        <f t="shared" ref="P3:CA3" si="4">P2*(MONTH(P1)=12)</f>
        <v>0</v>
      </c>
      <c r="Q3" s="13">
        <f t="shared" si="4"/>
        <v>0</v>
      </c>
      <c r="R3" s="13">
        <f t="shared" si="4"/>
        <v>0</v>
      </c>
      <c r="S3" s="13">
        <f t="shared" si="4"/>
        <v>0</v>
      </c>
      <c r="T3" s="13">
        <f t="shared" si="4"/>
        <v>0</v>
      </c>
      <c r="U3" s="13">
        <f t="shared" si="4"/>
        <v>0</v>
      </c>
      <c r="V3" s="13">
        <f t="shared" si="4"/>
        <v>0</v>
      </c>
      <c r="W3" s="13">
        <f t="shared" si="4"/>
        <v>0</v>
      </c>
      <c r="X3" s="13">
        <f t="shared" si="4"/>
        <v>0</v>
      </c>
      <c r="Y3" s="13">
        <f t="shared" si="4"/>
        <v>0</v>
      </c>
      <c r="Z3" s="13">
        <f t="shared" si="4"/>
        <v>0</v>
      </c>
      <c r="AA3" s="13">
        <f t="shared" si="4"/>
        <v>2024</v>
      </c>
      <c r="AB3" s="13">
        <f t="shared" si="4"/>
        <v>0</v>
      </c>
      <c r="AC3" s="13">
        <f t="shared" si="4"/>
        <v>0</v>
      </c>
      <c r="AD3" s="13">
        <f t="shared" si="4"/>
        <v>0</v>
      </c>
      <c r="AE3" s="13">
        <f t="shared" si="4"/>
        <v>0</v>
      </c>
      <c r="AF3" s="13">
        <f t="shared" si="4"/>
        <v>0</v>
      </c>
      <c r="AG3" s="13">
        <f t="shared" si="4"/>
        <v>0</v>
      </c>
      <c r="AH3" s="13">
        <f t="shared" si="4"/>
        <v>0</v>
      </c>
      <c r="AI3" s="13">
        <f t="shared" si="4"/>
        <v>0</v>
      </c>
      <c r="AJ3" s="13">
        <f t="shared" si="4"/>
        <v>0</v>
      </c>
      <c r="AK3" s="13">
        <f t="shared" si="4"/>
        <v>0</v>
      </c>
      <c r="AL3" s="13">
        <f t="shared" si="4"/>
        <v>0</v>
      </c>
      <c r="AM3" s="13">
        <f t="shared" si="4"/>
        <v>2025</v>
      </c>
      <c r="AN3" s="13">
        <f t="shared" si="4"/>
        <v>0</v>
      </c>
      <c r="AO3" s="13">
        <f t="shared" si="4"/>
        <v>0</v>
      </c>
      <c r="AP3" s="13">
        <f t="shared" si="4"/>
        <v>0</v>
      </c>
      <c r="AQ3" s="13">
        <f t="shared" si="4"/>
        <v>0</v>
      </c>
      <c r="AR3" s="13">
        <f t="shared" si="4"/>
        <v>0</v>
      </c>
      <c r="AS3" s="13">
        <f t="shared" si="4"/>
        <v>0</v>
      </c>
      <c r="AT3" s="13">
        <f t="shared" si="4"/>
        <v>0</v>
      </c>
      <c r="AU3" s="13">
        <f t="shared" si="4"/>
        <v>0</v>
      </c>
      <c r="AV3" s="13">
        <f t="shared" si="4"/>
        <v>0</v>
      </c>
      <c r="AW3" s="13">
        <f t="shared" si="4"/>
        <v>0</v>
      </c>
      <c r="AX3" s="13">
        <f t="shared" si="4"/>
        <v>0</v>
      </c>
      <c r="AY3" s="13">
        <f t="shared" si="4"/>
        <v>2026</v>
      </c>
      <c r="AZ3" s="13">
        <f t="shared" si="4"/>
        <v>0</v>
      </c>
      <c r="BA3" s="13">
        <f t="shared" si="4"/>
        <v>0</v>
      </c>
      <c r="BB3" s="13">
        <f t="shared" si="4"/>
        <v>0</v>
      </c>
      <c r="BC3" s="13">
        <f t="shared" si="4"/>
        <v>0</v>
      </c>
      <c r="BD3" s="13">
        <f t="shared" si="4"/>
        <v>0</v>
      </c>
      <c r="BE3" s="13">
        <f t="shared" si="4"/>
        <v>0</v>
      </c>
      <c r="BF3" s="13">
        <f t="shared" si="4"/>
        <v>0</v>
      </c>
      <c r="BG3" s="13">
        <f t="shared" si="4"/>
        <v>0</v>
      </c>
      <c r="BH3" s="13">
        <f t="shared" si="4"/>
        <v>0</v>
      </c>
      <c r="BI3" s="13">
        <f t="shared" si="4"/>
        <v>0</v>
      </c>
      <c r="BJ3" s="13">
        <f t="shared" si="4"/>
        <v>0</v>
      </c>
      <c r="BK3" s="13">
        <f t="shared" si="4"/>
        <v>2027</v>
      </c>
      <c r="BL3" s="13">
        <f t="shared" si="4"/>
        <v>0</v>
      </c>
      <c r="BM3" s="13">
        <f t="shared" si="4"/>
        <v>0</v>
      </c>
      <c r="BN3" s="13">
        <f t="shared" si="4"/>
        <v>0</v>
      </c>
      <c r="BO3" s="13">
        <f t="shared" si="4"/>
        <v>0</v>
      </c>
      <c r="BP3" s="13">
        <f t="shared" si="4"/>
        <v>0</v>
      </c>
      <c r="BQ3" s="13">
        <f t="shared" si="4"/>
        <v>0</v>
      </c>
      <c r="BR3" s="13">
        <f t="shared" si="4"/>
        <v>0</v>
      </c>
      <c r="BS3" s="13">
        <f t="shared" si="4"/>
        <v>0</v>
      </c>
      <c r="BT3" s="13">
        <f t="shared" si="4"/>
        <v>0</v>
      </c>
      <c r="BU3" s="13">
        <f t="shared" si="4"/>
        <v>0</v>
      </c>
      <c r="BV3" s="13">
        <f t="shared" si="4"/>
        <v>0</v>
      </c>
      <c r="BW3" s="13">
        <f t="shared" si="4"/>
        <v>2028</v>
      </c>
      <c r="BX3" s="13">
        <f t="shared" si="4"/>
        <v>0</v>
      </c>
      <c r="BY3" s="13">
        <f t="shared" si="4"/>
        <v>0</v>
      </c>
      <c r="BZ3" s="13">
        <f t="shared" si="4"/>
        <v>0</v>
      </c>
      <c r="CA3" s="13">
        <f t="shared" si="4"/>
        <v>0</v>
      </c>
      <c r="CB3" s="13">
        <f t="shared" ref="CB3:CI3" si="5">CB2*(MONTH(CB1)=12)</f>
        <v>0</v>
      </c>
      <c r="CC3" s="13">
        <f t="shared" si="5"/>
        <v>0</v>
      </c>
      <c r="CD3" s="13">
        <f t="shared" si="5"/>
        <v>0</v>
      </c>
      <c r="CE3" s="13">
        <f t="shared" si="5"/>
        <v>0</v>
      </c>
      <c r="CF3" s="13">
        <f t="shared" si="5"/>
        <v>0</v>
      </c>
      <c r="CG3" s="13">
        <f t="shared" si="5"/>
        <v>0</v>
      </c>
      <c r="CH3" s="13">
        <f t="shared" si="5"/>
        <v>0</v>
      </c>
      <c r="CI3" s="13">
        <f t="shared" si="5"/>
        <v>2029</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cm="1">
        <f t="array" ref="P5">INDEX($H:$M,ROW(),MATCH(P$2,$H$1:$M$1,0))/12</f>
        <v>8333.3333333333339</v>
      </c>
      <c r="Q5" s="15" cm="1">
        <f t="array" ref="Q5">INDEX($H:$M,ROW(),MATCH(Q$2,$H$1:$M$1,0))/12</f>
        <v>8333.3333333333339</v>
      </c>
      <c r="R5" s="15" cm="1">
        <f t="array" ref="R5">INDEX($H:$M,ROW(),MATCH(R$2,$H$1:$M$1,0))/12</f>
        <v>8333.3333333333339</v>
      </c>
      <c r="S5" s="15" cm="1">
        <f t="array" ref="S5">INDEX($H:$M,ROW(),MATCH(S$2,$H$1:$M$1,0))/12</f>
        <v>8333.3333333333339</v>
      </c>
      <c r="T5" s="15" cm="1">
        <f t="array" ref="T5">INDEX($H:$M,ROW(),MATCH(T$2,$H$1:$M$1,0))/12</f>
        <v>8333.3333333333339</v>
      </c>
      <c r="U5" s="15" cm="1">
        <f t="array" ref="U5">INDEX($H:$M,ROW(),MATCH(U$2,$H$1:$M$1,0))/12</f>
        <v>8333.3333333333339</v>
      </c>
      <c r="V5" s="15" cm="1">
        <f t="array" ref="V5">INDEX($H:$M,ROW(),MATCH(V$2,$H$1:$M$1,0))/12</f>
        <v>8333.3333333333339</v>
      </c>
      <c r="W5" s="15" cm="1">
        <f t="array" ref="W5">INDEX($H:$M,ROW(),MATCH(W$2,$H$1:$M$1,0))/12</f>
        <v>8333.3333333333339</v>
      </c>
      <c r="X5" s="15" cm="1">
        <f t="array" ref="X5">INDEX($H:$M,ROW(),MATCH(X$2,$H$1:$M$1,0))/12</f>
        <v>8333.3333333333339</v>
      </c>
      <c r="Y5" s="15" cm="1">
        <f t="array" ref="Y5">INDEX($H:$M,ROW(),MATCH(Y$2,$H$1:$M$1,0))/12</f>
        <v>8333.3333333333339</v>
      </c>
      <c r="Z5" s="15" cm="1">
        <f t="array" ref="Z5">INDEX($H:$M,ROW(),MATCH(Z$2,$H$1:$M$1,0))/12</f>
        <v>8333.3333333333339</v>
      </c>
      <c r="AA5" s="15" cm="1">
        <f t="array" ref="AA5">INDEX($H:$M,ROW(),MATCH(AA$2,$H$1:$M$1,0))/12</f>
        <v>8333.3333333333339</v>
      </c>
      <c r="AB5" s="15" cm="1">
        <f t="array" ref="AB5">INDEX($H:$M,ROW(),MATCH(AB$2,$H$1:$M$1,0))/12</f>
        <v>16666.666666666668</v>
      </c>
      <c r="AC5" s="15" cm="1">
        <f t="array" ref="AC5">INDEX($H:$M,ROW(),MATCH(AC$2,$H$1:$M$1,0))/12</f>
        <v>16666.666666666668</v>
      </c>
      <c r="AD5" s="15" cm="1">
        <f t="array" ref="AD5">INDEX($H:$M,ROW(),MATCH(AD$2,$H$1:$M$1,0))/12</f>
        <v>16666.666666666668</v>
      </c>
      <c r="AE5" s="15" cm="1">
        <f t="array" ref="AE5">INDEX($H:$M,ROW(),MATCH(AE$2,$H$1:$M$1,0))/12</f>
        <v>16666.666666666668</v>
      </c>
      <c r="AF5" s="15" cm="1">
        <f t="array" ref="AF5">INDEX($H:$M,ROW(),MATCH(AF$2,$H$1:$M$1,0))/12</f>
        <v>16666.666666666668</v>
      </c>
      <c r="AG5" s="15" cm="1">
        <f t="array" ref="AG5">INDEX($H:$M,ROW(),MATCH(AG$2,$H$1:$M$1,0))/12</f>
        <v>16666.666666666668</v>
      </c>
      <c r="AH5" s="15" cm="1">
        <f t="array" ref="AH5">INDEX($H:$M,ROW(),MATCH(AH$2,$H$1:$M$1,0))/12</f>
        <v>16666.666666666668</v>
      </c>
      <c r="AI5" s="15" cm="1">
        <f t="array" ref="AI5">INDEX($H:$M,ROW(),MATCH(AI$2,$H$1:$M$1,0))/12</f>
        <v>16666.666666666668</v>
      </c>
      <c r="AJ5" s="15" cm="1">
        <f t="array" ref="AJ5">INDEX($H:$M,ROW(),MATCH(AJ$2,$H$1:$M$1,0))/12</f>
        <v>16666.666666666668</v>
      </c>
      <c r="AK5" s="15" cm="1">
        <f t="array" ref="AK5">INDEX($H:$M,ROW(),MATCH(AK$2,$H$1:$M$1,0))/12</f>
        <v>16666.666666666668</v>
      </c>
      <c r="AL5" s="15" cm="1">
        <f t="array" ref="AL5">INDEX($H:$M,ROW(),MATCH(AL$2,$H$1:$M$1,0))/12</f>
        <v>16666.666666666668</v>
      </c>
      <c r="AM5" s="15" cm="1">
        <f t="array" ref="AM5">INDEX($H:$M,ROW(),MATCH(AM$2,$H$1:$M$1,0))/12</f>
        <v>16666.666666666668</v>
      </c>
      <c r="AN5" s="15" cm="1">
        <f t="array" ref="AN5">INDEX($H:$M,ROW(),MATCH(AN$2,$H$1:$M$1,0))/12</f>
        <v>33333.333333333336</v>
      </c>
      <c r="AO5" s="15" cm="1">
        <f t="array" ref="AO5">INDEX($H:$M,ROW(),MATCH(AO$2,$H$1:$M$1,0))/12</f>
        <v>33333.333333333336</v>
      </c>
      <c r="AP5" s="15" cm="1">
        <f t="array" ref="AP5">INDEX($H:$M,ROW(),MATCH(AP$2,$H$1:$M$1,0))/12</f>
        <v>33333.333333333336</v>
      </c>
      <c r="AQ5" s="15" cm="1">
        <f t="array" ref="AQ5">INDEX($H:$M,ROW(),MATCH(AQ$2,$H$1:$M$1,0))/12</f>
        <v>33333.333333333336</v>
      </c>
      <c r="AR5" s="15" cm="1">
        <f t="array" ref="AR5">INDEX($H:$M,ROW(),MATCH(AR$2,$H$1:$M$1,0))/12</f>
        <v>33333.333333333336</v>
      </c>
      <c r="AS5" s="15" cm="1">
        <f t="array" ref="AS5">INDEX($H:$M,ROW(),MATCH(AS$2,$H$1:$M$1,0))/12</f>
        <v>33333.333333333336</v>
      </c>
      <c r="AT5" s="15" cm="1">
        <f t="array" ref="AT5">INDEX($H:$M,ROW(),MATCH(AT$2,$H$1:$M$1,0))/12</f>
        <v>33333.333333333336</v>
      </c>
      <c r="AU5" s="15" cm="1">
        <f t="array" ref="AU5">INDEX($H:$M,ROW(),MATCH(AU$2,$H$1:$M$1,0))/12</f>
        <v>33333.333333333336</v>
      </c>
      <c r="AV5" s="15" cm="1">
        <f t="array" ref="AV5">INDEX($H:$M,ROW(),MATCH(AV$2,$H$1:$M$1,0))/12</f>
        <v>33333.333333333336</v>
      </c>
      <c r="AW5" s="15" cm="1">
        <f t="array" ref="AW5">INDEX($H:$M,ROW(),MATCH(AW$2,$H$1:$M$1,0))/12</f>
        <v>33333.333333333336</v>
      </c>
      <c r="AX5" s="15" cm="1">
        <f t="array" ref="AX5">INDEX($H:$M,ROW(),MATCH(AX$2,$H$1:$M$1,0))/12</f>
        <v>33333.333333333336</v>
      </c>
      <c r="AY5" s="15" cm="1">
        <f t="array" ref="AY5">INDEX($H:$M,ROW(),MATCH(AY$2,$H$1:$M$1,0))/12</f>
        <v>33333.333333333336</v>
      </c>
      <c r="AZ5" s="15" cm="1">
        <f t="array" ref="AZ5">INDEX($H:$M,ROW(),MATCH(AZ$2,$H$1:$M$1,0))/12</f>
        <v>66666.666666666672</v>
      </c>
      <c r="BA5" s="15" cm="1">
        <f t="array" ref="BA5">INDEX($H:$M,ROW(),MATCH(BA$2,$H$1:$M$1,0))/12</f>
        <v>66666.666666666672</v>
      </c>
      <c r="BB5" s="15" cm="1">
        <f t="array" ref="BB5">INDEX($H:$M,ROW(),MATCH(BB$2,$H$1:$M$1,0))/12</f>
        <v>66666.666666666672</v>
      </c>
      <c r="BC5" s="15" cm="1">
        <f t="array" ref="BC5">INDEX($H:$M,ROW(),MATCH(BC$2,$H$1:$M$1,0))/12</f>
        <v>66666.666666666672</v>
      </c>
      <c r="BD5" s="15" cm="1">
        <f t="array" ref="BD5">INDEX($H:$M,ROW(),MATCH(BD$2,$H$1:$M$1,0))/12</f>
        <v>66666.666666666672</v>
      </c>
      <c r="BE5" s="15" cm="1">
        <f t="array" ref="BE5">INDEX($H:$M,ROW(),MATCH(BE$2,$H$1:$M$1,0))/12</f>
        <v>66666.666666666672</v>
      </c>
      <c r="BF5" s="15" cm="1">
        <f t="array" ref="BF5">INDEX($H:$M,ROW(),MATCH(BF$2,$H$1:$M$1,0))/12</f>
        <v>66666.666666666672</v>
      </c>
      <c r="BG5" s="15" cm="1">
        <f t="array" ref="BG5">INDEX($H:$M,ROW(),MATCH(BG$2,$H$1:$M$1,0))/12</f>
        <v>66666.666666666672</v>
      </c>
      <c r="BH5" s="15" cm="1">
        <f t="array" ref="BH5">INDEX($H:$M,ROW(),MATCH(BH$2,$H$1:$M$1,0))/12</f>
        <v>66666.666666666672</v>
      </c>
      <c r="BI5" s="15" cm="1">
        <f t="array" ref="BI5">INDEX($H:$M,ROW(),MATCH(BI$2,$H$1:$M$1,0))/12</f>
        <v>66666.666666666672</v>
      </c>
      <c r="BJ5" s="15" cm="1">
        <f t="array" ref="BJ5">INDEX($H:$M,ROW(),MATCH(BJ$2,$H$1:$M$1,0))/12</f>
        <v>66666.666666666672</v>
      </c>
      <c r="BK5" s="15" cm="1">
        <f t="array" ref="BK5">INDEX($H:$M,ROW(),MATCH(BK$2,$H$1:$M$1,0))/12</f>
        <v>66666.666666666672</v>
      </c>
      <c r="BL5" s="15" cm="1">
        <f t="array" ref="BL5">INDEX($H:$M,ROW(),MATCH(BL$2,$H$1:$M$1,0))/12</f>
        <v>133333.33333333334</v>
      </c>
      <c r="BM5" s="15" cm="1">
        <f t="array" ref="BM5">INDEX($H:$M,ROW(),MATCH(BM$2,$H$1:$M$1,0))/12</f>
        <v>133333.33333333334</v>
      </c>
      <c r="BN5" s="15" cm="1">
        <f t="array" ref="BN5">INDEX($H:$M,ROW(),MATCH(BN$2,$H$1:$M$1,0))/12</f>
        <v>133333.33333333334</v>
      </c>
      <c r="BO5" s="15" cm="1">
        <f t="array" ref="BO5">INDEX($H:$M,ROW(),MATCH(BO$2,$H$1:$M$1,0))/12</f>
        <v>133333.33333333334</v>
      </c>
      <c r="BP5" s="15" cm="1">
        <f t="array" ref="BP5">INDEX($H:$M,ROW(),MATCH(BP$2,$H$1:$M$1,0))/12</f>
        <v>133333.33333333334</v>
      </c>
      <c r="BQ5" s="15" cm="1">
        <f t="array" ref="BQ5">INDEX($H:$M,ROW(),MATCH(BQ$2,$H$1:$M$1,0))/12</f>
        <v>133333.33333333334</v>
      </c>
      <c r="BR5" s="15" cm="1">
        <f t="array" ref="BR5">INDEX($H:$M,ROW(),MATCH(BR$2,$H$1:$M$1,0))/12</f>
        <v>133333.33333333334</v>
      </c>
      <c r="BS5" s="15" cm="1">
        <f t="array" ref="BS5">INDEX($H:$M,ROW(),MATCH(BS$2,$H$1:$M$1,0))/12</f>
        <v>133333.33333333334</v>
      </c>
      <c r="BT5" s="15" cm="1">
        <f t="array" ref="BT5">INDEX($H:$M,ROW(),MATCH(BT$2,$H$1:$M$1,0))/12</f>
        <v>133333.33333333334</v>
      </c>
      <c r="BU5" s="15" cm="1">
        <f t="array" ref="BU5">INDEX($H:$M,ROW(),MATCH(BU$2,$H$1:$M$1,0))/12</f>
        <v>133333.33333333334</v>
      </c>
      <c r="BV5" s="15" cm="1">
        <f t="array" ref="BV5">INDEX($H:$M,ROW(),MATCH(BV$2,$H$1:$M$1,0))/12</f>
        <v>133333.33333333334</v>
      </c>
      <c r="BW5" s="15" cm="1">
        <f t="array" ref="BW5">INDEX($H:$M,ROW(),MATCH(BW$2,$H$1:$M$1,0))/12</f>
        <v>133333.33333333334</v>
      </c>
      <c r="BX5" s="15" cm="1">
        <f t="array" ref="BX5">INDEX($H:$M,ROW(),MATCH(BX$2,$H$1:$M$1,0))/12</f>
        <v>266666.66666666669</v>
      </c>
      <c r="BY5" s="15" cm="1">
        <f t="array" ref="BY5">INDEX($H:$M,ROW(),MATCH(BY$2,$H$1:$M$1,0))/12</f>
        <v>266666.66666666669</v>
      </c>
      <c r="BZ5" s="15" cm="1">
        <f t="array" ref="BZ5">INDEX($H:$M,ROW(),MATCH(BZ$2,$H$1:$M$1,0))/12</f>
        <v>266666.66666666669</v>
      </c>
      <c r="CA5" s="15" cm="1">
        <f t="array" ref="CA5">INDEX($H:$M,ROW(),MATCH(CA$2,$H$1:$M$1,0))/12</f>
        <v>266666.66666666669</v>
      </c>
      <c r="CB5" s="15" cm="1">
        <f t="array" ref="CB5">INDEX($H:$M,ROW(),MATCH(CB$2,$H$1:$M$1,0))/12</f>
        <v>266666.66666666669</v>
      </c>
      <c r="CC5" s="15" cm="1">
        <f t="array" ref="CC5">INDEX($H:$M,ROW(),MATCH(CC$2,$H$1:$M$1,0))/12</f>
        <v>266666.66666666669</v>
      </c>
      <c r="CD5" s="15" cm="1">
        <f t="array" ref="CD5">INDEX($H:$M,ROW(),MATCH(CD$2,$H$1:$M$1,0))/12</f>
        <v>266666.66666666669</v>
      </c>
      <c r="CE5" s="15" cm="1">
        <f t="array" ref="CE5">INDEX($H:$M,ROW(),MATCH(CE$2,$H$1:$M$1,0))/12</f>
        <v>266666.66666666669</v>
      </c>
      <c r="CF5" s="15" cm="1">
        <f t="array" ref="CF5">INDEX($H:$M,ROW(),MATCH(CF$2,$H$1:$M$1,0))/12</f>
        <v>266666.66666666669</v>
      </c>
      <c r="CG5" s="15" cm="1">
        <f t="array" ref="CG5">INDEX($H:$M,ROW(),MATCH(CG$2,$H$1:$M$1,0))/12</f>
        <v>266666.66666666669</v>
      </c>
      <c r="CH5" s="15" cm="1">
        <f t="array" ref="CH5">INDEX($H:$M,ROW(),MATCH(CH$2,$H$1:$M$1,0))/12</f>
        <v>266666.66666666669</v>
      </c>
      <c r="CI5" s="15" cm="1">
        <f t="array" ref="CI5">INDEX($H:$M,ROW(),MATCH(CI$2,$H$1:$M$1,0))/12</f>
        <v>266666.66666666669</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f t="shared" ref="H8:M8" si="6">SUMIF($2:$2,H$1,8:8)</f>
        <v>99999.999999999985</v>
      </c>
      <c r="I8" s="15">
        <f t="shared" si="6"/>
        <v>199999.99999999997</v>
      </c>
      <c r="J8" s="15">
        <f t="shared" si="6"/>
        <v>399999.99999999994</v>
      </c>
      <c r="K8" s="15">
        <f t="shared" si="6"/>
        <v>799999.99999999988</v>
      </c>
      <c r="L8" s="15">
        <f t="shared" si="6"/>
        <v>1599999.9999999998</v>
      </c>
      <c r="M8" s="15">
        <f t="shared" si="6"/>
        <v>3199999.9999999995</v>
      </c>
      <c r="P8" s="34">
        <f t="shared" ref="P8:AU8" si="7">P5</f>
        <v>8333.3333333333339</v>
      </c>
      <c r="Q8" s="34">
        <f t="shared" si="7"/>
        <v>8333.3333333333339</v>
      </c>
      <c r="R8" s="34">
        <f t="shared" si="7"/>
        <v>8333.3333333333339</v>
      </c>
      <c r="S8" s="34">
        <f t="shared" si="7"/>
        <v>8333.3333333333339</v>
      </c>
      <c r="T8" s="34">
        <f t="shared" si="7"/>
        <v>8333.3333333333339</v>
      </c>
      <c r="U8" s="34">
        <f t="shared" si="7"/>
        <v>8333.3333333333339</v>
      </c>
      <c r="V8" s="34">
        <f t="shared" si="7"/>
        <v>8333.3333333333339</v>
      </c>
      <c r="W8" s="34">
        <f t="shared" si="7"/>
        <v>8333.3333333333339</v>
      </c>
      <c r="X8" s="34">
        <f t="shared" si="7"/>
        <v>8333.3333333333339</v>
      </c>
      <c r="Y8" s="34">
        <f t="shared" si="7"/>
        <v>8333.3333333333339</v>
      </c>
      <c r="Z8" s="34">
        <f t="shared" si="7"/>
        <v>8333.3333333333339</v>
      </c>
      <c r="AA8" s="34">
        <f t="shared" si="7"/>
        <v>8333.3333333333339</v>
      </c>
      <c r="AB8" s="34">
        <f t="shared" si="7"/>
        <v>16666.666666666668</v>
      </c>
      <c r="AC8" s="34">
        <f t="shared" si="7"/>
        <v>16666.666666666668</v>
      </c>
      <c r="AD8" s="34">
        <f t="shared" si="7"/>
        <v>16666.666666666668</v>
      </c>
      <c r="AE8" s="34">
        <f t="shared" si="7"/>
        <v>16666.666666666668</v>
      </c>
      <c r="AF8" s="34">
        <f t="shared" si="7"/>
        <v>16666.666666666668</v>
      </c>
      <c r="AG8" s="34">
        <f t="shared" si="7"/>
        <v>16666.666666666668</v>
      </c>
      <c r="AH8" s="34">
        <f t="shared" si="7"/>
        <v>16666.666666666668</v>
      </c>
      <c r="AI8" s="34">
        <f t="shared" si="7"/>
        <v>16666.666666666668</v>
      </c>
      <c r="AJ8" s="34">
        <f t="shared" si="7"/>
        <v>16666.666666666668</v>
      </c>
      <c r="AK8" s="34">
        <f t="shared" si="7"/>
        <v>16666.666666666668</v>
      </c>
      <c r="AL8" s="34">
        <f t="shared" si="7"/>
        <v>16666.666666666668</v>
      </c>
      <c r="AM8" s="34">
        <f t="shared" si="7"/>
        <v>16666.666666666668</v>
      </c>
      <c r="AN8" s="34">
        <f t="shared" si="7"/>
        <v>33333.333333333336</v>
      </c>
      <c r="AO8" s="34">
        <f t="shared" si="7"/>
        <v>33333.333333333336</v>
      </c>
      <c r="AP8" s="34">
        <f t="shared" si="7"/>
        <v>33333.333333333336</v>
      </c>
      <c r="AQ8" s="34">
        <f t="shared" si="7"/>
        <v>33333.333333333336</v>
      </c>
      <c r="AR8" s="34">
        <f t="shared" si="7"/>
        <v>33333.333333333336</v>
      </c>
      <c r="AS8" s="34">
        <f t="shared" si="7"/>
        <v>33333.333333333336</v>
      </c>
      <c r="AT8" s="34">
        <f t="shared" si="7"/>
        <v>33333.333333333336</v>
      </c>
      <c r="AU8" s="34">
        <f t="shared" si="7"/>
        <v>33333.333333333336</v>
      </c>
      <c r="AV8" s="34">
        <f t="shared" ref="AV8:CA8" si="8">AV5</f>
        <v>33333.333333333336</v>
      </c>
      <c r="AW8" s="34">
        <f t="shared" si="8"/>
        <v>33333.333333333336</v>
      </c>
      <c r="AX8" s="34">
        <f t="shared" si="8"/>
        <v>33333.333333333336</v>
      </c>
      <c r="AY8" s="34">
        <f t="shared" si="8"/>
        <v>33333.333333333336</v>
      </c>
      <c r="AZ8" s="34">
        <f t="shared" si="8"/>
        <v>66666.666666666672</v>
      </c>
      <c r="BA8" s="34">
        <f t="shared" si="8"/>
        <v>66666.666666666672</v>
      </c>
      <c r="BB8" s="34">
        <f t="shared" si="8"/>
        <v>66666.666666666672</v>
      </c>
      <c r="BC8" s="34">
        <f t="shared" si="8"/>
        <v>66666.666666666672</v>
      </c>
      <c r="BD8" s="34">
        <f t="shared" si="8"/>
        <v>66666.666666666672</v>
      </c>
      <c r="BE8" s="34">
        <f t="shared" si="8"/>
        <v>66666.666666666672</v>
      </c>
      <c r="BF8" s="34">
        <f t="shared" si="8"/>
        <v>66666.666666666672</v>
      </c>
      <c r="BG8" s="34">
        <f t="shared" si="8"/>
        <v>66666.666666666672</v>
      </c>
      <c r="BH8" s="34">
        <f t="shared" si="8"/>
        <v>66666.666666666672</v>
      </c>
      <c r="BI8" s="34">
        <f t="shared" si="8"/>
        <v>66666.666666666672</v>
      </c>
      <c r="BJ8" s="34">
        <f t="shared" si="8"/>
        <v>66666.666666666672</v>
      </c>
      <c r="BK8" s="34">
        <f t="shared" si="8"/>
        <v>66666.666666666672</v>
      </c>
      <c r="BL8" s="34">
        <f t="shared" si="8"/>
        <v>133333.33333333334</v>
      </c>
      <c r="BM8" s="34">
        <f t="shared" si="8"/>
        <v>133333.33333333334</v>
      </c>
      <c r="BN8" s="34">
        <f t="shared" si="8"/>
        <v>133333.33333333334</v>
      </c>
      <c r="BO8" s="34">
        <f t="shared" si="8"/>
        <v>133333.33333333334</v>
      </c>
      <c r="BP8" s="34">
        <f t="shared" si="8"/>
        <v>133333.33333333334</v>
      </c>
      <c r="BQ8" s="34">
        <f t="shared" si="8"/>
        <v>133333.33333333334</v>
      </c>
      <c r="BR8" s="34">
        <f t="shared" si="8"/>
        <v>133333.33333333334</v>
      </c>
      <c r="BS8" s="34">
        <f t="shared" si="8"/>
        <v>133333.33333333334</v>
      </c>
      <c r="BT8" s="34">
        <f t="shared" si="8"/>
        <v>133333.33333333334</v>
      </c>
      <c r="BU8" s="34">
        <f t="shared" si="8"/>
        <v>133333.33333333334</v>
      </c>
      <c r="BV8" s="34">
        <f t="shared" si="8"/>
        <v>133333.33333333334</v>
      </c>
      <c r="BW8" s="34">
        <f t="shared" si="8"/>
        <v>133333.33333333334</v>
      </c>
      <c r="BX8" s="34">
        <f t="shared" si="8"/>
        <v>266666.66666666669</v>
      </c>
      <c r="BY8" s="34">
        <f t="shared" si="8"/>
        <v>266666.66666666669</v>
      </c>
      <c r="BZ8" s="34">
        <f t="shared" si="8"/>
        <v>266666.66666666669</v>
      </c>
      <c r="CA8" s="34">
        <f t="shared" si="8"/>
        <v>266666.66666666669</v>
      </c>
      <c r="CB8" s="34">
        <f t="shared" ref="CB8:CI8" si="9">CB5</f>
        <v>266666.66666666669</v>
      </c>
      <c r="CC8" s="34">
        <f t="shared" si="9"/>
        <v>266666.66666666669</v>
      </c>
      <c r="CD8" s="34">
        <f t="shared" si="9"/>
        <v>266666.66666666669</v>
      </c>
      <c r="CE8" s="34">
        <f t="shared" si="9"/>
        <v>266666.66666666669</v>
      </c>
      <c r="CF8" s="34">
        <f t="shared" si="9"/>
        <v>266666.66666666669</v>
      </c>
      <c r="CG8" s="34">
        <f t="shared" si="9"/>
        <v>266666.66666666669</v>
      </c>
      <c r="CH8" s="34">
        <f t="shared" si="9"/>
        <v>266666.66666666669</v>
      </c>
      <c r="CI8" s="34">
        <f t="shared" si="9"/>
        <v>266666.66666666669</v>
      </c>
    </row>
    <row r="9" spans="2:134" x14ac:dyDescent="0.4">
      <c r="C9" t="s">
        <v>211</v>
      </c>
      <c r="E9" s="12" t="s">
        <v>77</v>
      </c>
      <c r="F9" s="12"/>
      <c r="G9" s="13"/>
      <c r="H9" s="29">
        <v>10</v>
      </c>
      <c r="I9" s="29">
        <v>10</v>
      </c>
      <c r="J9" s="29">
        <v>10</v>
      </c>
      <c r="K9" s="29">
        <v>10</v>
      </c>
      <c r="L9" s="29">
        <v>10</v>
      </c>
      <c r="M9" s="29">
        <v>10</v>
      </c>
      <c r="P9" s="30" cm="1">
        <f t="array" ref="P9">INDEX($H:$M,ROW(),MATCH(P$2,$H$1:$M$1,0))</f>
        <v>10</v>
      </c>
      <c r="Q9" s="30" cm="1">
        <f t="array" ref="Q9">INDEX($H:$M,ROW(),MATCH(Q$2,$H$1:$M$1,0))</f>
        <v>10</v>
      </c>
      <c r="R9" s="30" cm="1">
        <f t="array" ref="R9">INDEX($H:$M,ROW(),MATCH(R$2,$H$1:$M$1,0))</f>
        <v>10</v>
      </c>
      <c r="S9" s="30" cm="1">
        <f t="array" ref="S9">INDEX($H:$M,ROW(),MATCH(S$2,$H$1:$M$1,0))</f>
        <v>10</v>
      </c>
      <c r="T9" s="30" cm="1">
        <f t="array" ref="T9">INDEX($H:$M,ROW(),MATCH(T$2,$H$1:$M$1,0))</f>
        <v>10</v>
      </c>
      <c r="U9" s="30" cm="1">
        <f t="array" ref="U9">INDEX($H:$M,ROW(),MATCH(U$2,$H$1:$M$1,0))</f>
        <v>10</v>
      </c>
      <c r="V9" s="30" cm="1">
        <f t="array" ref="V9">INDEX($H:$M,ROW(),MATCH(V$2,$H$1:$M$1,0))</f>
        <v>10</v>
      </c>
      <c r="W9" s="30" cm="1">
        <f t="array" ref="W9">INDEX($H:$M,ROW(),MATCH(W$2,$H$1:$M$1,0))</f>
        <v>10</v>
      </c>
      <c r="X9" s="30" cm="1">
        <f t="array" ref="X9">INDEX($H:$M,ROW(),MATCH(X$2,$H$1:$M$1,0))</f>
        <v>10</v>
      </c>
      <c r="Y9" s="30" cm="1">
        <f t="array" ref="Y9">INDEX($H:$M,ROW(),MATCH(Y$2,$H$1:$M$1,0))</f>
        <v>10</v>
      </c>
      <c r="Z9" s="30" cm="1">
        <f t="array" ref="Z9">INDEX($H:$M,ROW(),MATCH(Z$2,$H$1:$M$1,0))</f>
        <v>10</v>
      </c>
      <c r="AA9" s="30" cm="1">
        <f t="array" ref="AA9">INDEX($H:$M,ROW(),MATCH(AA$2,$H$1:$M$1,0))</f>
        <v>10</v>
      </c>
      <c r="AB9" s="30" cm="1">
        <f t="array" ref="AB9">INDEX($H:$M,ROW(),MATCH(AB$2,$H$1:$M$1,0))</f>
        <v>10</v>
      </c>
      <c r="AC9" s="30" cm="1">
        <f t="array" ref="AC9">INDEX($H:$M,ROW(),MATCH(AC$2,$H$1:$M$1,0))</f>
        <v>10</v>
      </c>
      <c r="AD9" s="30" cm="1">
        <f t="array" ref="AD9">INDEX($H:$M,ROW(),MATCH(AD$2,$H$1:$M$1,0))</f>
        <v>10</v>
      </c>
      <c r="AE9" s="30" cm="1">
        <f t="array" ref="AE9">INDEX($H:$M,ROW(),MATCH(AE$2,$H$1:$M$1,0))</f>
        <v>10</v>
      </c>
      <c r="AF9" s="30" cm="1">
        <f t="array" ref="AF9">INDEX($H:$M,ROW(),MATCH(AF$2,$H$1:$M$1,0))</f>
        <v>10</v>
      </c>
      <c r="AG9" s="30" cm="1">
        <f t="array" ref="AG9">INDEX($H:$M,ROW(),MATCH(AG$2,$H$1:$M$1,0))</f>
        <v>10</v>
      </c>
      <c r="AH9" s="30" cm="1">
        <f t="array" ref="AH9">INDEX($H:$M,ROW(),MATCH(AH$2,$H$1:$M$1,0))</f>
        <v>10</v>
      </c>
      <c r="AI9" s="30" cm="1">
        <f t="array" ref="AI9">INDEX($H:$M,ROW(),MATCH(AI$2,$H$1:$M$1,0))</f>
        <v>10</v>
      </c>
      <c r="AJ9" s="30" cm="1">
        <f t="array" ref="AJ9">INDEX($H:$M,ROW(),MATCH(AJ$2,$H$1:$M$1,0))</f>
        <v>10</v>
      </c>
      <c r="AK9" s="30" cm="1">
        <f t="array" ref="AK9">INDEX($H:$M,ROW(),MATCH(AK$2,$H$1:$M$1,0))</f>
        <v>10</v>
      </c>
      <c r="AL9" s="30" cm="1">
        <f t="array" ref="AL9">INDEX($H:$M,ROW(),MATCH(AL$2,$H$1:$M$1,0))</f>
        <v>10</v>
      </c>
      <c r="AM9" s="30" cm="1">
        <f t="array" ref="AM9">INDEX($H:$M,ROW(),MATCH(AM$2,$H$1:$M$1,0))</f>
        <v>10</v>
      </c>
      <c r="AN9" s="30" cm="1">
        <f t="array" ref="AN9">INDEX($H:$M,ROW(),MATCH(AN$2,$H$1:$M$1,0))</f>
        <v>10</v>
      </c>
      <c r="AO9" s="30" cm="1">
        <f t="array" ref="AO9">INDEX($H:$M,ROW(),MATCH(AO$2,$H$1:$M$1,0))</f>
        <v>10</v>
      </c>
      <c r="AP9" s="30" cm="1">
        <f t="array" ref="AP9">INDEX($H:$M,ROW(),MATCH(AP$2,$H$1:$M$1,0))</f>
        <v>10</v>
      </c>
      <c r="AQ9" s="30" cm="1">
        <f t="array" ref="AQ9">INDEX($H:$M,ROW(),MATCH(AQ$2,$H$1:$M$1,0))</f>
        <v>10</v>
      </c>
      <c r="AR9" s="30" cm="1">
        <f t="array" ref="AR9">INDEX($H:$M,ROW(),MATCH(AR$2,$H$1:$M$1,0))</f>
        <v>10</v>
      </c>
      <c r="AS9" s="30" cm="1">
        <f t="array" ref="AS9">INDEX($H:$M,ROW(),MATCH(AS$2,$H$1:$M$1,0))</f>
        <v>10</v>
      </c>
      <c r="AT9" s="30" cm="1">
        <f t="array" ref="AT9">INDEX($H:$M,ROW(),MATCH(AT$2,$H$1:$M$1,0))</f>
        <v>10</v>
      </c>
      <c r="AU9" s="30" cm="1">
        <f t="array" ref="AU9">INDEX($H:$M,ROW(),MATCH(AU$2,$H$1:$M$1,0))</f>
        <v>10</v>
      </c>
      <c r="AV9" s="30" cm="1">
        <f t="array" ref="AV9">INDEX($H:$M,ROW(),MATCH(AV$2,$H$1:$M$1,0))</f>
        <v>10</v>
      </c>
      <c r="AW9" s="30" cm="1">
        <f t="array" ref="AW9">INDEX($H:$M,ROW(),MATCH(AW$2,$H$1:$M$1,0))</f>
        <v>10</v>
      </c>
      <c r="AX9" s="30" cm="1">
        <f t="array" ref="AX9">INDEX($H:$M,ROW(),MATCH(AX$2,$H$1:$M$1,0))</f>
        <v>10</v>
      </c>
      <c r="AY9" s="30" cm="1">
        <f t="array" ref="AY9">INDEX($H:$M,ROW(),MATCH(AY$2,$H$1:$M$1,0))</f>
        <v>10</v>
      </c>
      <c r="AZ9" s="30" cm="1">
        <f t="array" ref="AZ9">INDEX($H:$M,ROW(),MATCH(AZ$2,$H$1:$M$1,0))</f>
        <v>10</v>
      </c>
      <c r="BA9" s="30" cm="1">
        <f t="array" ref="BA9">INDEX($H:$M,ROW(),MATCH(BA$2,$H$1:$M$1,0))</f>
        <v>10</v>
      </c>
      <c r="BB9" s="30" cm="1">
        <f t="array" ref="BB9">INDEX($H:$M,ROW(),MATCH(BB$2,$H$1:$M$1,0))</f>
        <v>10</v>
      </c>
      <c r="BC9" s="30" cm="1">
        <f t="array" ref="BC9">INDEX($H:$M,ROW(),MATCH(BC$2,$H$1:$M$1,0))</f>
        <v>10</v>
      </c>
      <c r="BD9" s="30" cm="1">
        <f t="array" ref="BD9">INDEX($H:$M,ROW(),MATCH(BD$2,$H$1:$M$1,0))</f>
        <v>10</v>
      </c>
      <c r="BE9" s="30" cm="1">
        <f t="array" ref="BE9">INDEX($H:$M,ROW(),MATCH(BE$2,$H$1:$M$1,0))</f>
        <v>10</v>
      </c>
      <c r="BF9" s="30" cm="1">
        <f t="array" ref="BF9">INDEX($H:$M,ROW(),MATCH(BF$2,$H$1:$M$1,0))</f>
        <v>10</v>
      </c>
      <c r="BG9" s="30" cm="1">
        <f t="array" ref="BG9">INDEX($H:$M,ROW(),MATCH(BG$2,$H$1:$M$1,0))</f>
        <v>10</v>
      </c>
      <c r="BH9" s="30" cm="1">
        <f t="array" ref="BH9">INDEX($H:$M,ROW(),MATCH(BH$2,$H$1:$M$1,0))</f>
        <v>10</v>
      </c>
      <c r="BI9" s="30" cm="1">
        <f t="array" ref="BI9">INDEX($H:$M,ROW(),MATCH(BI$2,$H$1:$M$1,0))</f>
        <v>10</v>
      </c>
      <c r="BJ9" s="30" cm="1">
        <f t="array" ref="BJ9">INDEX($H:$M,ROW(),MATCH(BJ$2,$H$1:$M$1,0))</f>
        <v>10</v>
      </c>
      <c r="BK9" s="30" cm="1">
        <f t="array" ref="BK9">INDEX($H:$M,ROW(),MATCH(BK$2,$H$1:$M$1,0))</f>
        <v>10</v>
      </c>
      <c r="BL9" s="30" cm="1">
        <f t="array" ref="BL9">INDEX($H:$M,ROW(),MATCH(BL$2,$H$1:$M$1,0))</f>
        <v>10</v>
      </c>
      <c r="BM9" s="30" cm="1">
        <f t="array" ref="BM9">INDEX($H:$M,ROW(),MATCH(BM$2,$H$1:$M$1,0))</f>
        <v>10</v>
      </c>
      <c r="BN9" s="30" cm="1">
        <f t="array" ref="BN9">INDEX($H:$M,ROW(),MATCH(BN$2,$H$1:$M$1,0))</f>
        <v>10</v>
      </c>
      <c r="BO9" s="30" cm="1">
        <f t="array" ref="BO9">INDEX($H:$M,ROW(),MATCH(BO$2,$H$1:$M$1,0))</f>
        <v>10</v>
      </c>
      <c r="BP9" s="30" cm="1">
        <f t="array" ref="BP9">INDEX($H:$M,ROW(),MATCH(BP$2,$H$1:$M$1,0))</f>
        <v>10</v>
      </c>
      <c r="BQ9" s="30" cm="1">
        <f t="array" ref="BQ9">INDEX($H:$M,ROW(),MATCH(BQ$2,$H$1:$M$1,0))</f>
        <v>10</v>
      </c>
      <c r="BR9" s="30" cm="1">
        <f t="array" ref="BR9">INDEX($H:$M,ROW(),MATCH(BR$2,$H$1:$M$1,0))</f>
        <v>10</v>
      </c>
      <c r="BS9" s="30" cm="1">
        <f t="array" ref="BS9">INDEX($H:$M,ROW(),MATCH(BS$2,$H$1:$M$1,0))</f>
        <v>10</v>
      </c>
      <c r="BT9" s="30" cm="1">
        <f t="array" ref="BT9">INDEX($H:$M,ROW(),MATCH(BT$2,$H$1:$M$1,0))</f>
        <v>10</v>
      </c>
      <c r="BU9" s="30" cm="1">
        <f t="array" ref="BU9">INDEX($H:$M,ROW(),MATCH(BU$2,$H$1:$M$1,0))</f>
        <v>10</v>
      </c>
      <c r="BV9" s="30" cm="1">
        <f t="array" ref="BV9">INDEX($H:$M,ROW(),MATCH(BV$2,$H$1:$M$1,0))</f>
        <v>10</v>
      </c>
      <c r="BW9" s="30" cm="1">
        <f t="array" ref="BW9">INDEX($H:$M,ROW(),MATCH(BW$2,$H$1:$M$1,0))</f>
        <v>10</v>
      </c>
      <c r="BX9" s="30" cm="1">
        <f t="array" ref="BX9">INDEX($H:$M,ROW(),MATCH(BX$2,$H$1:$M$1,0))</f>
        <v>10</v>
      </c>
      <c r="BY9" s="30" cm="1">
        <f t="array" ref="BY9">INDEX($H:$M,ROW(),MATCH(BY$2,$H$1:$M$1,0))</f>
        <v>10</v>
      </c>
      <c r="BZ9" s="30" cm="1">
        <f t="array" ref="BZ9">INDEX($H:$M,ROW(),MATCH(BZ$2,$H$1:$M$1,0))</f>
        <v>10</v>
      </c>
      <c r="CA9" s="30" cm="1">
        <f t="array" ref="CA9">INDEX($H:$M,ROW(),MATCH(CA$2,$H$1:$M$1,0))</f>
        <v>10</v>
      </c>
      <c r="CB9" s="30" cm="1">
        <f t="array" ref="CB9">INDEX($H:$M,ROW(),MATCH(CB$2,$H$1:$M$1,0))</f>
        <v>10</v>
      </c>
      <c r="CC9" s="30" cm="1">
        <f t="array" ref="CC9">INDEX($H:$M,ROW(),MATCH(CC$2,$H$1:$M$1,0))</f>
        <v>10</v>
      </c>
      <c r="CD9" s="30" cm="1">
        <f t="array" ref="CD9">INDEX($H:$M,ROW(),MATCH(CD$2,$H$1:$M$1,0))</f>
        <v>10</v>
      </c>
      <c r="CE9" s="30" cm="1">
        <f t="array" ref="CE9">INDEX($H:$M,ROW(),MATCH(CE$2,$H$1:$M$1,0))</f>
        <v>10</v>
      </c>
      <c r="CF9" s="30" cm="1">
        <f t="array" ref="CF9">INDEX($H:$M,ROW(),MATCH(CF$2,$H$1:$M$1,0))</f>
        <v>10</v>
      </c>
      <c r="CG9" s="30" cm="1">
        <f t="array" ref="CG9">INDEX($H:$M,ROW(),MATCH(CG$2,$H$1:$M$1,0))</f>
        <v>10</v>
      </c>
      <c r="CH9" s="30" cm="1">
        <f t="array" ref="CH9">INDEX($H:$M,ROW(),MATCH(CH$2,$H$1:$M$1,0))</f>
        <v>10</v>
      </c>
      <c r="CI9" s="30" cm="1">
        <f t="array" ref="CI9">INDEX($H:$M,ROW(),MATCH(CI$2,$H$1:$M$1,0))</f>
        <v>10</v>
      </c>
    </row>
    <row r="10" spans="2:134" x14ac:dyDescent="0.4">
      <c r="B10" t="s">
        <v>198</v>
      </c>
      <c r="C10" t="s">
        <v>211</v>
      </c>
      <c r="E10" s="27" t="str">
        <f>SUBSTITUTE(E7,":","")&amp;" Revenue"</f>
        <v>Sales revenue Revenue</v>
      </c>
      <c r="F10" s="27"/>
      <c r="G10" s="9"/>
      <c r="H10" s="33">
        <f t="shared" ref="H10:M10" si="10">SUMIF($2:$2,H$1,10:10)</f>
        <v>1000000.0000000003</v>
      </c>
      <c r="I10" s="33">
        <f t="shared" si="10"/>
        <v>2000000.0000000007</v>
      </c>
      <c r="J10" s="33">
        <f t="shared" si="10"/>
        <v>4000000.0000000014</v>
      </c>
      <c r="K10" s="33">
        <f t="shared" si="10"/>
        <v>8000000.0000000028</v>
      </c>
      <c r="L10" s="33">
        <f t="shared" si="10"/>
        <v>16000000.000000006</v>
      </c>
      <c r="M10" s="33">
        <f t="shared" si="10"/>
        <v>32000000.000000011</v>
      </c>
      <c r="N10" s="27"/>
      <c r="O10" s="27"/>
      <c r="P10" s="28">
        <f>P9*P8</f>
        <v>83333.333333333343</v>
      </c>
      <c r="Q10" s="28">
        <f t="shared" ref="Q10:CB10" si="11">Q9*Q8</f>
        <v>83333.333333333343</v>
      </c>
      <c r="R10" s="28">
        <f t="shared" si="11"/>
        <v>83333.333333333343</v>
      </c>
      <c r="S10" s="28">
        <f t="shared" si="11"/>
        <v>83333.333333333343</v>
      </c>
      <c r="T10" s="28">
        <f t="shared" si="11"/>
        <v>83333.333333333343</v>
      </c>
      <c r="U10" s="28">
        <f t="shared" si="11"/>
        <v>83333.333333333343</v>
      </c>
      <c r="V10" s="28">
        <f t="shared" si="11"/>
        <v>83333.333333333343</v>
      </c>
      <c r="W10" s="28">
        <f t="shared" si="11"/>
        <v>83333.333333333343</v>
      </c>
      <c r="X10" s="28">
        <f t="shared" si="11"/>
        <v>83333.333333333343</v>
      </c>
      <c r="Y10" s="28">
        <f t="shared" si="11"/>
        <v>83333.333333333343</v>
      </c>
      <c r="Z10" s="28">
        <f t="shared" si="11"/>
        <v>83333.333333333343</v>
      </c>
      <c r="AA10" s="28">
        <f t="shared" si="11"/>
        <v>83333.333333333343</v>
      </c>
      <c r="AB10" s="28">
        <f t="shared" si="11"/>
        <v>166666.66666666669</v>
      </c>
      <c r="AC10" s="28">
        <f t="shared" si="11"/>
        <v>166666.66666666669</v>
      </c>
      <c r="AD10" s="28">
        <f t="shared" si="11"/>
        <v>166666.66666666669</v>
      </c>
      <c r="AE10" s="28">
        <f t="shared" si="11"/>
        <v>166666.66666666669</v>
      </c>
      <c r="AF10" s="28">
        <f t="shared" si="11"/>
        <v>166666.66666666669</v>
      </c>
      <c r="AG10" s="28">
        <f t="shared" si="11"/>
        <v>166666.66666666669</v>
      </c>
      <c r="AH10" s="28">
        <f t="shared" si="11"/>
        <v>166666.66666666669</v>
      </c>
      <c r="AI10" s="28">
        <f t="shared" si="11"/>
        <v>166666.66666666669</v>
      </c>
      <c r="AJ10" s="28">
        <f t="shared" si="11"/>
        <v>166666.66666666669</v>
      </c>
      <c r="AK10" s="28">
        <f t="shared" si="11"/>
        <v>166666.66666666669</v>
      </c>
      <c r="AL10" s="28">
        <f t="shared" si="11"/>
        <v>166666.66666666669</v>
      </c>
      <c r="AM10" s="28">
        <f t="shared" si="11"/>
        <v>166666.66666666669</v>
      </c>
      <c r="AN10" s="28">
        <f t="shared" si="11"/>
        <v>333333.33333333337</v>
      </c>
      <c r="AO10" s="28">
        <f t="shared" si="11"/>
        <v>333333.33333333337</v>
      </c>
      <c r="AP10" s="28">
        <f t="shared" si="11"/>
        <v>333333.33333333337</v>
      </c>
      <c r="AQ10" s="28">
        <f t="shared" si="11"/>
        <v>333333.33333333337</v>
      </c>
      <c r="AR10" s="28">
        <f t="shared" si="11"/>
        <v>333333.33333333337</v>
      </c>
      <c r="AS10" s="28">
        <f t="shared" si="11"/>
        <v>333333.33333333337</v>
      </c>
      <c r="AT10" s="28">
        <f t="shared" si="11"/>
        <v>333333.33333333337</v>
      </c>
      <c r="AU10" s="28">
        <f t="shared" si="11"/>
        <v>333333.33333333337</v>
      </c>
      <c r="AV10" s="28">
        <f t="shared" si="11"/>
        <v>333333.33333333337</v>
      </c>
      <c r="AW10" s="28">
        <f t="shared" si="11"/>
        <v>333333.33333333337</v>
      </c>
      <c r="AX10" s="28">
        <f t="shared" si="11"/>
        <v>333333.33333333337</v>
      </c>
      <c r="AY10" s="28">
        <f t="shared" si="11"/>
        <v>333333.33333333337</v>
      </c>
      <c r="AZ10" s="28">
        <f t="shared" si="11"/>
        <v>666666.66666666674</v>
      </c>
      <c r="BA10" s="28">
        <f t="shared" si="11"/>
        <v>666666.66666666674</v>
      </c>
      <c r="BB10" s="28">
        <f t="shared" si="11"/>
        <v>666666.66666666674</v>
      </c>
      <c r="BC10" s="28">
        <f t="shared" si="11"/>
        <v>666666.66666666674</v>
      </c>
      <c r="BD10" s="28">
        <f t="shared" si="11"/>
        <v>666666.66666666674</v>
      </c>
      <c r="BE10" s="28">
        <f t="shared" si="11"/>
        <v>666666.66666666674</v>
      </c>
      <c r="BF10" s="28">
        <f t="shared" si="11"/>
        <v>666666.66666666674</v>
      </c>
      <c r="BG10" s="28">
        <f t="shared" si="11"/>
        <v>666666.66666666674</v>
      </c>
      <c r="BH10" s="28">
        <f t="shared" si="11"/>
        <v>666666.66666666674</v>
      </c>
      <c r="BI10" s="28">
        <f t="shared" si="11"/>
        <v>666666.66666666674</v>
      </c>
      <c r="BJ10" s="28">
        <f t="shared" si="11"/>
        <v>666666.66666666674</v>
      </c>
      <c r="BK10" s="28">
        <f t="shared" si="11"/>
        <v>666666.66666666674</v>
      </c>
      <c r="BL10" s="28">
        <f t="shared" si="11"/>
        <v>1333333.3333333335</v>
      </c>
      <c r="BM10" s="28">
        <f t="shared" si="11"/>
        <v>1333333.3333333335</v>
      </c>
      <c r="BN10" s="28">
        <f t="shared" si="11"/>
        <v>1333333.3333333335</v>
      </c>
      <c r="BO10" s="28">
        <f t="shared" si="11"/>
        <v>1333333.3333333335</v>
      </c>
      <c r="BP10" s="28">
        <f t="shared" si="11"/>
        <v>1333333.3333333335</v>
      </c>
      <c r="BQ10" s="28">
        <f t="shared" si="11"/>
        <v>1333333.3333333335</v>
      </c>
      <c r="BR10" s="28">
        <f t="shared" si="11"/>
        <v>1333333.3333333335</v>
      </c>
      <c r="BS10" s="28">
        <f t="shared" si="11"/>
        <v>1333333.3333333335</v>
      </c>
      <c r="BT10" s="28">
        <f t="shared" si="11"/>
        <v>1333333.3333333335</v>
      </c>
      <c r="BU10" s="28">
        <f t="shared" si="11"/>
        <v>1333333.3333333335</v>
      </c>
      <c r="BV10" s="28">
        <f t="shared" si="11"/>
        <v>1333333.3333333335</v>
      </c>
      <c r="BW10" s="28">
        <f t="shared" si="11"/>
        <v>1333333.3333333335</v>
      </c>
      <c r="BX10" s="28">
        <f t="shared" si="11"/>
        <v>2666666.666666667</v>
      </c>
      <c r="BY10" s="28">
        <f t="shared" si="11"/>
        <v>2666666.666666667</v>
      </c>
      <c r="BZ10" s="28">
        <f t="shared" si="11"/>
        <v>2666666.666666667</v>
      </c>
      <c r="CA10" s="28">
        <f t="shared" si="11"/>
        <v>2666666.666666667</v>
      </c>
      <c r="CB10" s="28">
        <f t="shared" si="11"/>
        <v>2666666.666666667</v>
      </c>
      <c r="CC10" s="28">
        <f t="shared" ref="CC10:CI10" si="12">CC9*CC8</f>
        <v>2666666.666666667</v>
      </c>
      <c r="CD10" s="28">
        <f t="shared" si="12"/>
        <v>2666666.666666667</v>
      </c>
      <c r="CE10" s="28">
        <f t="shared" si="12"/>
        <v>2666666.666666667</v>
      </c>
      <c r="CF10" s="28">
        <f t="shared" si="12"/>
        <v>2666666.666666667</v>
      </c>
      <c r="CG10" s="28">
        <f t="shared" si="12"/>
        <v>2666666.666666667</v>
      </c>
      <c r="CH10" s="28">
        <f t="shared" si="12"/>
        <v>2666666.666666667</v>
      </c>
      <c r="CI10" s="28">
        <f t="shared" si="12"/>
        <v>2666666.666666667</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f>P8</f>
        <v>8333.3333333333339</v>
      </c>
      <c r="Q12" s="34">
        <f t="shared" ref="Q12:CB12" si="13">Q8</f>
        <v>8333.3333333333339</v>
      </c>
      <c r="R12" s="34">
        <f t="shared" si="13"/>
        <v>8333.3333333333339</v>
      </c>
      <c r="S12" s="34">
        <f t="shared" si="13"/>
        <v>8333.3333333333339</v>
      </c>
      <c r="T12" s="34">
        <f t="shared" si="13"/>
        <v>8333.3333333333339</v>
      </c>
      <c r="U12" s="34">
        <f t="shared" si="13"/>
        <v>8333.3333333333339</v>
      </c>
      <c r="V12" s="34">
        <f t="shared" si="13"/>
        <v>8333.3333333333339</v>
      </c>
      <c r="W12" s="34">
        <f t="shared" si="13"/>
        <v>8333.3333333333339</v>
      </c>
      <c r="X12" s="34">
        <f t="shared" si="13"/>
        <v>8333.3333333333339</v>
      </c>
      <c r="Y12" s="34">
        <f t="shared" si="13"/>
        <v>8333.3333333333339</v>
      </c>
      <c r="Z12" s="34">
        <f t="shared" si="13"/>
        <v>8333.3333333333339</v>
      </c>
      <c r="AA12" s="34">
        <f t="shared" si="13"/>
        <v>8333.3333333333339</v>
      </c>
      <c r="AB12" s="34">
        <f t="shared" si="13"/>
        <v>16666.666666666668</v>
      </c>
      <c r="AC12" s="34">
        <f t="shared" si="13"/>
        <v>16666.666666666668</v>
      </c>
      <c r="AD12" s="34">
        <f t="shared" si="13"/>
        <v>16666.666666666668</v>
      </c>
      <c r="AE12" s="34">
        <f t="shared" si="13"/>
        <v>16666.666666666668</v>
      </c>
      <c r="AF12" s="34">
        <f t="shared" si="13"/>
        <v>16666.666666666668</v>
      </c>
      <c r="AG12" s="34">
        <f t="shared" si="13"/>
        <v>16666.666666666668</v>
      </c>
      <c r="AH12" s="34">
        <f t="shared" si="13"/>
        <v>16666.666666666668</v>
      </c>
      <c r="AI12" s="34">
        <f t="shared" si="13"/>
        <v>16666.666666666668</v>
      </c>
      <c r="AJ12" s="34">
        <f t="shared" si="13"/>
        <v>16666.666666666668</v>
      </c>
      <c r="AK12" s="34">
        <f t="shared" si="13"/>
        <v>16666.666666666668</v>
      </c>
      <c r="AL12" s="34">
        <f t="shared" si="13"/>
        <v>16666.666666666668</v>
      </c>
      <c r="AM12" s="34">
        <f t="shared" si="13"/>
        <v>16666.666666666668</v>
      </c>
      <c r="AN12" s="34">
        <f t="shared" si="13"/>
        <v>33333.333333333336</v>
      </c>
      <c r="AO12" s="34">
        <f t="shared" si="13"/>
        <v>33333.333333333336</v>
      </c>
      <c r="AP12" s="34">
        <f t="shared" si="13"/>
        <v>33333.333333333336</v>
      </c>
      <c r="AQ12" s="34">
        <f t="shared" si="13"/>
        <v>33333.333333333336</v>
      </c>
      <c r="AR12" s="34">
        <f t="shared" si="13"/>
        <v>33333.333333333336</v>
      </c>
      <c r="AS12" s="34">
        <f t="shared" si="13"/>
        <v>33333.333333333336</v>
      </c>
      <c r="AT12" s="34">
        <f t="shared" si="13"/>
        <v>33333.333333333336</v>
      </c>
      <c r="AU12" s="34">
        <f t="shared" si="13"/>
        <v>33333.333333333336</v>
      </c>
      <c r="AV12" s="34">
        <f t="shared" si="13"/>
        <v>33333.333333333336</v>
      </c>
      <c r="AW12" s="34">
        <f t="shared" si="13"/>
        <v>33333.333333333336</v>
      </c>
      <c r="AX12" s="34">
        <f t="shared" si="13"/>
        <v>33333.333333333336</v>
      </c>
      <c r="AY12" s="34">
        <f t="shared" si="13"/>
        <v>33333.333333333336</v>
      </c>
      <c r="AZ12" s="34">
        <f t="shared" si="13"/>
        <v>66666.666666666672</v>
      </c>
      <c r="BA12" s="34">
        <f t="shared" si="13"/>
        <v>66666.666666666672</v>
      </c>
      <c r="BB12" s="34">
        <f t="shared" si="13"/>
        <v>66666.666666666672</v>
      </c>
      <c r="BC12" s="34">
        <f t="shared" si="13"/>
        <v>66666.666666666672</v>
      </c>
      <c r="BD12" s="34">
        <f t="shared" si="13"/>
        <v>66666.666666666672</v>
      </c>
      <c r="BE12" s="34">
        <f t="shared" si="13"/>
        <v>66666.666666666672</v>
      </c>
      <c r="BF12" s="34">
        <f t="shared" si="13"/>
        <v>66666.666666666672</v>
      </c>
      <c r="BG12" s="34">
        <f t="shared" si="13"/>
        <v>66666.666666666672</v>
      </c>
      <c r="BH12" s="34">
        <f t="shared" si="13"/>
        <v>66666.666666666672</v>
      </c>
      <c r="BI12" s="34">
        <f t="shared" si="13"/>
        <v>66666.666666666672</v>
      </c>
      <c r="BJ12" s="34">
        <f t="shared" si="13"/>
        <v>66666.666666666672</v>
      </c>
      <c r="BK12" s="34">
        <f t="shared" si="13"/>
        <v>66666.666666666672</v>
      </c>
      <c r="BL12" s="34">
        <f t="shared" si="13"/>
        <v>133333.33333333334</v>
      </c>
      <c r="BM12" s="34">
        <f t="shared" si="13"/>
        <v>133333.33333333334</v>
      </c>
      <c r="BN12" s="34">
        <f t="shared" si="13"/>
        <v>133333.33333333334</v>
      </c>
      <c r="BO12" s="34">
        <f t="shared" si="13"/>
        <v>133333.33333333334</v>
      </c>
      <c r="BP12" s="34">
        <f t="shared" si="13"/>
        <v>133333.33333333334</v>
      </c>
      <c r="BQ12" s="34">
        <f t="shared" si="13"/>
        <v>133333.33333333334</v>
      </c>
      <c r="BR12" s="34">
        <f t="shared" si="13"/>
        <v>133333.33333333334</v>
      </c>
      <c r="BS12" s="34">
        <f t="shared" si="13"/>
        <v>133333.33333333334</v>
      </c>
      <c r="BT12" s="34">
        <f t="shared" si="13"/>
        <v>133333.33333333334</v>
      </c>
      <c r="BU12" s="34">
        <f t="shared" si="13"/>
        <v>133333.33333333334</v>
      </c>
      <c r="BV12" s="34">
        <f t="shared" si="13"/>
        <v>133333.33333333334</v>
      </c>
      <c r="BW12" s="34">
        <f t="shared" si="13"/>
        <v>133333.33333333334</v>
      </c>
      <c r="BX12" s="34">
        <f t="shared" si="13"/>
        <v>266666.66666666669</v>
      </c>
      <c r="BY12" s="34">
        <f t="shared" si="13"/>
        <v>266666.66666666669</v>
      </c>
      <c r="BZ12" s="34">
        <f t="shared" si="13"/>
        <v>266666.66666666669</v>
      </c>
      <c r="CA12" s="34">
        <f t="shared" si="13"/>
        <v>266666.66666666669</v>
      </c>
      <c r="CB12" s="34">
        <f t="shared" si="13"/>
        <v>266666.66666666669</v>
      </c>
      <c r="CC12" s="34">
        <f t="shared" ref="CC12:CI12" si="14">CC8</f>
        <v>266666.66666666669</v>
      </c>
      <c r="CD12" s="34">
        <f t="shared" si="14"/>
        <v>266666.66666666669</v>
      </c>
      <c r="CE12" s="34">
        <f t="shared" si="14"/>
        <v>266666.66666666669</v>
      </c>
      <c r="CF12" s="34">
        <f t="shared" si="14"/>
        <v>266666.66666666669</v>
      </c>
      <c r="CG12" s="34">
        <f t="shared" si="14"/>
        <v>266666.66666666669</v>
      </c>
      <c r="CH12" s="34">
        <f t="shared" si="14"/>
        <v>266666.66666666669</v>
      </c>
      <c r="CI12" s="34">
        <f t="shared" si="14"/>
        <v>266666.66666666669</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cm="1">
        <f t="array" ref="P15">INDEX($H:$M,ROW(),MATCH(P$2,$H$1:$M$1,0))</f>
        <v>5</v>
      </c>
      <c r="Q15" s="19" cm="1">
        <f t="array" ref="Q15">INDEX($H:$M,ROW(),MATCH(Q$2,$H$1:$M$1,0))</f>
        <v>5</v>
      </c>
      <c r="R15" s="19" cm="1">
        <f t="array" ref="R15">INDEX($H:$M,ROW(),MATCH(R$2,$H$1:$M$1,0))</f>
        <v>5</v>
      </c>
      <c r="S15" s="19" cm="1">
        <f t="array" ref="S15">INDEX($H:$M,ROW(),MATCH(S$2,$H$1:$M$1,0))</f>
        <v>5</v>
      </c>
      <c r="T15" s="19" cm="1">
        <f t="array" ref="T15">INDEX($H:$M,ROW(),MATCH(T$2,$H$1:$M$1,0))</f>
        <v>5</v>
      </c>
      <c r="U15" s="19" cm="1">
        <f t="array" ref="U15">INDEX($H:$M,ROW(),MATCH(U$2,$H$1:$M$1,0))</f>
        <v>5</v>
      </c>
      <c r="V15" s="19" cm="1">
        <f t="array" ref="V15">INDEX($H:$M,ROW(),MATCH(V$2,$H$1:$M$1,0))</f>
        <v>5</v>
      </c>
      <c r="W15" s="19" cm="1">
        <f t="array" ref="W15">INDEX($H:$M,ROW(),MATCH(W$2,$H$1:$M$1,0))</f>
        <v>5</v>
      </c>
      <c r="X15" s="19" cm="1">
        <f t="array" ref="X15">INDEX($H:$M,ROW(),MATCH(X$2,$H$1:$M$1,0))</f>
        <v>5</v>
      </c>
      <c r="Y15" s="19" cm="1">
        <f t="array" ref="Y15">INDEX($H:$M,ROW(),MATCH(Y$2,$H$1:$M$1,0))</f>
        <v>5</v>
      </c>
      <c r="Z15" s="19" cm="1">
        <f t="array" ref="Z15">INDEX($H:$M,ROW(),MATCH(Z$2,$H$1:$M$1,0))</f>
        <v>5</v>
      </c>
      <c r="AA15" s="19" cm="1">
        <f t="array" ref="AA15">INDEX($H:$M,ROW(),MATCH(AA$2,$H$1:$M$1,0))</f>
        <v>5</v>
      </c>
      <c r="AB15" s="19" cm="1">
        <f t="array" ref="AB15">INDEX($H:$M,ROW(),MATCH(AB$2,$H$1:$M$1,0))</f>
        <v>5</v>
      </c>
      <c r="AC15" s="19" cm="1">
        <f t="array" ref="AC15">INDEX($H:$M,ROW(),MATCH(AC$2,$H$1:$M$1,0))</f>
        <v>5</v>
      </c>
      <c r="AD15" s="19" cm="1">
        <f t="array" ref="AD15">INDEX($H:$M,ROW(),MATCH(AD$2,$H$1:$M$1,0))</f>
        <v>5</v>
      </c>
      <c r="AE15" s="19" cm="1">
        <f t="array" ref="AE15">INDEX($H:$M,ROW(),MATCH(AE$2,$H$1:$M$1,0))</f>
        <v>5</v>
      </c>
      <c r="AF15" s="19" cm="1">
        <f t="array" ref="AF15">INDEX($H:$M,ROW(),MATCH(AF$2,$H$1:$M$1,0))</f>
        <v>5</v>
      </c>
      <c r="AG15" s="19" cm="1">
        <f t="array" ref="AG15">INDEX($H:$M,ROW(),MATCH(AG$2,$H$1:$M$1,0))</f>
        <v>5</v>
      </c>
      <c r="AH15" s="19" cm="1">
        <f t="array" ref="AH15">INDEX($H:$M,ROW(),MATCH(AH$2,$H$1:$M$1,0))</f>
        <v>5</v>
      </c>
      <c r="AI15" s="19" cm="1">
        <f t="array" ref="AI15">INDEX($H:$M,ROW(),MATCH(AI$2,$H$1:$M$1,0))</f>
        <v>5</v>
      </c>
      <c r="AJ15" s="19" cm="1">
        <f t="array" ref="AJ15">INDEX($H:$M,ROW(),MATCH(AJ$2,$H$1:$M$1,0))</f>
        <v>5</v>
      </c>
      <c r="AK15" s="19" cm="1">
        <f t="array" ref="AK15">INDEX($H:$M,ROW(),MATCH(AK$2,$H$1:$M$1,0))</f>
        <v>5</v>
      </c>
      <c r="AL15" s="19" cm="1">
        <f t="array" ref="AL15">INDEX($H:$M,ROW(),MATCH(AL$2,$H$1:$M$1,0))</f>
        <v>5</v>
      </c>
      <c r="AM15" s="19" cm="1">
        <f t="array" ref="AM15">INDEX($H:$M,ROW(),MATCH(AM$2,$H$1:$M$1,0))</f>
        <v>5</v>
      </c>
      <c r="AN15" s="19" cm="1">
        <f t="array" ref="AN15">INDEX($H:$M,ROW(),MATCH(AN$2,$H$1:$M$1,0))</f>
        <v>5</v>
      </c>
      <c r="AO15" s="19" cm="1">
        <f t="array" ref="AO15">INDEX($H:$M,ROW(),MATCH(AO$2,$H$1:$M$1,0))</f>
        <v>5</v>
      </c>
      <c r="AP15" s="19" cm="1">
        <f t="array" ref="AP15">INDEX($H:$M,ROW(),MATCH(AP$2,$H$1:$M$1,0))</f>
        <v>5</v>
      </c>
      <c r="AQ15" s="19" cm="1">
        <f t="array" ref="AQ15">INDEX($H:$M,ROW(),MATCH(AQ$2,$H$1:$M$1,0))</f>
        <v>5</v>
      </c>
      <c r="AR15" s="19" cm="1">
        <f t="array" ref="AR15">INDEX($H:$M,ROW(),MATCH(AR$2,$H$1:$M$1,0))</f>
        <v>5</v>
      </c>
      <c r="AS15" s="19" cm="1">
        <f t="array" ref="AS15">INDEX($H:$M,ROW(),MATCH(AS$2,$H$1:$M$1,0))</f>
        <v>5</v>
      </c>
      <c r="AT15" s="19" cm="1">
        <f t="array" ref="AT15">INDEX($H:$M,ROW(),MATCH(AT$2,$H$1:$M$1,0))</f>
        <v>5</v>
      </c>
      <c r="AU15" s="19" cm="1">
        <f t="array" ref="AU15">INDEX($H:$M,ROW(),MATCH(AU$2,$H$1:$M$1,0))</f>
        <v>5</v>
      </c>
      <c r="AV15" s="19" cm="1">
        <f t="array" ref="AV15">INDEX($H:$M,ROW(),MATCH(AV$2,$H$1:$M$1,0))</f>
        <v>5</v>
      </c>
      <c r="AW15" s="19" cm="1">
        <f t="array" ref="AW15">INDEX($H:$M,ROW(),MATCH(AW$2,$H$1:$M$1,0))</f>
        <v>5</v>
      </c>
      <c r="AX15" s="19" cm="1">
        <f t="array" ref="AX15">INDEX($H:$M,ROW(),MATCH(AX$2,$H$1:$M$1,0))</f>
        <v>5</v>
      </c>
      <c r="AY15" s="19" cm="1">
        <f t="array" ref="AY15">INDEX($H:$M,ROW(),MATCH(AY$2,$H$1:$M$1,0))</f>
        <v>5</v>
      </c>
      <c r="AZ15" s="19" cm="1">
        <f t="array" ref="AZ15">INDEX($H:$M,ROW(),MATCH(AZ$2,$H$1:$M$1,0))</f>
        <v>5</v>
      </c>
      <c r="BA15" s="19" cm="1">
        <f t="array" ref="BA15">INDEX($H:$M,ROW(),MATCH(BA$2,$H$1:$M$1,0))</f>
        <v>5</v>
      </c>
      <c r="BB15" s="19" cm="1">
        <f t="array" ref="BB15">INDEX($H:$M,ROW(),MATCH(BB$2,$H$1:$M$1,0))</f>
        <v>5</v>
      </c>
      <c r="BC15" s="19" cm="1">
        <f t="array" ref="BC15">INDEX($H:$M,ROW(),MATCH(BC$2,$H$1:$M$1,0))</f>
        <v>5</v>
      </c>
      <c r="BD15" s="19" cm="1">
        <f t="array" ref="BD15">INDEX($H:$M,ROW(),MATCH(BD$2,$H$1:$M$1,0))</f>
        <v>5</v>
      </c>
      <c r="BE15" s="19" cm="1">
        <f t="array" ref="BE15">INDEX($H:$M,ROW(),MATCH(BE$2,$H$1:$M$1,0))</f>
        <v>5</v>
      </c>
      <c r="BF15" s="19" cm="1">
        <f t="array" ref="BF15">INDEX($H:$M,ROW(),MATCH(BF$2,$H$1:$M$1,0))</f>
        <v>5</v>
      </c>
      <c r="BG15" s="19" cm="1">
        <f t="array" ref="BG15">INDEX($H:$M,ROW(),MATCH(BG$2,$H$1:$M$1,0))</f>
        <v>5</v>
      </c>
      <c r="BH15" s="19" cm="1">
        <f t="array" ref="BH15">INDEX($H:$M,ROW(),MATCH(BH$2,$H$1:$M$1,0))</f>
        <v>5</v>
      </c>
      <c r="BI15" s="19" cm="1">
        <f t="array" ref="BI15">INDEX($H:$M,ROW(),MATCH(BI$2,$H$1:$M$1,0))</f>
        <v>5</v>
      </c>
      <c r="BJ15" s="19" cm="1">
        <f t="array" ref="BJ15">INDEX($H:$M,ROW(),MATCH(BJ$2,$H$1:$M$1,0))</f>
        <v>5</v>
      </c>
      <c r="BK15" s="19" cm="1">
        <f t="array" ref="BK15">INDEX($H:$M,ROW(),MATCH(BK$2,$H$1:$M$1,0))</f>
        <v>5</v>
      </c>
      <c r="BL15" s="19" cm="1">
        <f t="array" ref="BL15">INDEX($H:$M,ROW(),MATCH(BL$2,$H$1:$M$1,0))</f>
        <v>5</v>
      </c>
      <c r="BM15" s="19" cm="1">
        <f t="array" ref="BM15">INDEX($H:$M,ROW(),MATCH(BM$2,$H$1:$M$1,0))</f>
        <v>5</v>
      </c>
      <c r="BN15" s="19" cm="1">
        <f t="array" ref="BN15">INDEX($H:$M,ROW(),MATCH(BN$2,$H$1:$M$1,0))</f>
        <v>5</v>
      </c>
      <c r="BO15" s="19" cm="1">
        <f t="array" ref="BO15">INDEX($H:$M,ROW(),MATCH(BO$2,$H$1:$M$1,0))</f>
        <v>5</v>
      </c>
      <c r="BP15" s="19" cm="1">
        <f t="array" ref="BP15">INDEX($H:$M,ROW(),MATCH(BP$2,$H$1:$M$1,0))</f>
        <v>5</v>
      </c>
      <c r="BQ15" s="19" cm="1">
        <f t="array" ref="BQ15">INDEX($H:$M,ROW(),MATCH(BQ$2,$H$1:$M$1,0))</f>
        <v>5</v>
      </c>
      <c r="BR15" s="19" cm="1">
        <f t="array" ref="BR15">INDEX($H:$M,ROW(),MATCH(BR$2,$H$1:$M$1,0))</f>
        <v>5</v>
      </c>
      <c r="BS15" s="19" cm="1">
        <f t="array" ref="BS15">INDEX($H:$M,ROW(),MATCH(BS$2,$H$1:$M$1,0))</f>
        <v>5</v>
      </c>
      <c r="BT15" s="19" cm="1">
        <f t="array" ref="BT15">INDEX($H:$M,ROW(),MATCH(BT$2,$H$1:$M$1,0))</f>
        <v>5</v>
      </c>
      <c r="BU15" s="19" cm="1">
        <f t="array" ref="BU15">INDEX($H:$M,ROW(),MATCH(BU$2,$H$1:$M$1,0))</f>
        <v>5</v>
      </c>
      <c r="BV15" s="19" cm="1">
        <f t="array" ref="BV15">INDEX($H:$M,ROW(),MATCH(BV$2,$H$1:$M$1,0))</f>
        <v>5</v>
      </c>
      <c r="BW15" s="19" cm="1">
        <f t="array" ref="BW15">INDEX($H:$M,ROW(),MATCH(BW$2,$H$1:$M$1,0))</f>
        <v>5</v>
      </c>
      <c r="BX15" s="19" cm="1">
        <f t="array" ref="BX15">INDEX($H:$M,ROW(),MATCH(BX$2,$H$1:$M$1,0))</f>
        <v>5</v>
      </c>
      <c r="BY15" s="19" cm="1">
        <f t="array" ref="BY15">INDEX($H:$M,ROW(),MATCH(BY$2,$H$1:$M$1,0))</f>
        <v>5</v>
      </c>
      <c r="BZ15" s="19" cm="1">
        <f t="array" ref="BZ15">INDEX($H:$M,ROW(),MATCH(BZ$2,$H$1:$M$1,0))</f>
        <v>5</v>
      </c>
      <c r="CA15" s="19" cm="1">
        <f t="array" ref="CA15">INDEX($H:$M,ROW(),MATCH(CA$2,$H$1:$M$1,0))</f>
        <v>5</v>
      </c>
      <c r="CB15" s="19" cm="1">
        <f t="array" ref="CB15">INDEX($H:$M,ROW(),MATCH(CB$2,$H$1:$M$1,0))</f>
        <v>5</v>
      </c>
      <c r="CC15" s="19" cm="1">
        <f t="array" ref="CC15">INDEX($H:$M,ROW(),MATCH(CC$2,$H$1:$M$1,0))</f>
        <v>5</v>
      </c>
      <c r="CD15" s="19" cm="1">
        <f t="array" ref="CD15">INDEX($H:$M,ROW(),MATCH(CD$2,$H$1:$M$1,0))</f>
        <v>5</v>
      </c>
      <c r="CE15" s="19" cm="1">
        <f t="array" ref="CE15">INDEX($H:$M,ROW(),MATCH(CE$2,$H$1:$M$1,0))</f>
        <v>5</v>
      </c>
      <c r="CF15" s="19" cm="1">
        <f t="array" ref="CF15">INDEX($H:$M,ROW(),MATCH(CF$2,$H$1:$M$1,0))</f>
        <v>5</v>
      </c>
      <c r="CG15" s="19" cm="1">
        <f t="array" ref="CG15">INDEX($H:$M,ROW(),MATCH(CG$2,$H$1:$M$1,0))</f>
        <v>5</v>
      </c>
      <c r="CH15" s="19" cm="1">
        <f t="array" ref="CH15">INDEX($H:$M,ROW(),MATCH(CH$2,$H$1:$M$1,0))</f>
        <v>5</v>
      </c>
      <c r="CI15" s="19" cm="1">
        <f t="array" ref="CI15">INDEX($H:$M,ROW(),MATCH(CI$2,$H$1:$M$1,0))</f>
        <v>5</v>
      </c>
    </row>
    <row r="16" spans="2:134" x14ac:dyDescent="0.4">
      <c r="C16" t="s">
        <v>162</v>
      </c>
      <c r="E16" t="str">
        <f>SUBSTITUTE(E14,":","")&amp;" Expense"</f>
        <v>COGS volume driven  Expense</v>
      </c>
      <c r="H16" s="37">
        <f t="shared" ref="H16:M17" si="15">SUMIF($2:$2,H$1,16:16)</f>
        <v>-500000.00000000017</v>
      </c>
      <c r="I16" s="37">
        <f t="shared" si="15"/>
        <v>-1000000.0000000003</v>
      </c>
      <c r="J16" s="37">
        <f t="shared" si="15"/>
        <v>-2000000.0000000007</v>
      </c>
      <c r="K16" s="37">
        <f t="shared" si="15"/>
        <v>-4000000.0000000014</v>
      </c>
      <c r="L16" s="37">
        <f t="shared" si="15"/>
        <v>-8000000.0000000028</v>
      </c>
      <c r="M16" s="37">
        <f t="shared" si="15"/>
        <v>-16000000.000000006</v>
      </c>
      <c r="P16" s="37">
        <f t="shared" ref="P16:CA16" si="16">-P15*P8</f>
        <v>-41666.666666666672</v>
      </c>
      <c r="Q16" s="37">
        <f t="shared" si="16"/>
        <v>-41666.666666666672</v>
      </c>
      <c r="R16" s="37">
        <f t="shared" si="16"/>
        <v>-41666.666666666672</v>
      </c>
      <c r="S16" s="37">
        <f t="shared" si="16"/>
        <v>-41666.666666666672</v>
      </c>
      <c r="T16" s="37">
        <f t="shared" si="16"/>
        <v>-41666.666666666672</v>
      </c>
      <c r="U16" s="37">
        <f t="shared" si="16"/>
        <v>-41666.666666666672</v>
      </c>
      <c r="V16" s="37">
        <f t="shared" si="16"/>
        <v>-41666.666666666672</v>
      </c>
      <c r="W16" s="37">
        <f t="shared" si="16"/>
        <v>-41666.666666666672</v>
      </c>
      <c r="X16" s="37">
        <f t="shared" si="16"/>
        <v>-41666.666666666672</v>
      </c>
      <c r="Y16" s="37">
        <f t="shared" si="16"/>
        <v>-41666.666666666672</v>
      </c>
      <c r="Z16" s="37">
        <f t="shared" si="16"/>
        <v>-41666.666666666672</v>
      </c>
      <c r="AA16" s="37">
        <f t="shared" si="16"/>
        <v>-41666.666666666672</v>
      </c>
      <c r="AB16" s="37">
        <f t="shared" si="16"/>
        <v>-83333.333333333343</v>
      </c>
      <c r="AC16" s="37">
        <f t="shared" si="16"/>
        <v>-83333.333333333343</v>
      </c>
      <c r="AD16" s="37">
        <f t="shared" si="16"/>
        <v>-83333.333333333343</v>
      </c>
      <c r="AE16" s="37">
        <f t="shared" si="16"/>
        <v>-83333.333333333343</v>
      </c>
      <c r="AF16" s="37">
        <f t="shared" si="16"/>
        <v>-83333.333333333343</v>
      </c>
      <c r="AG16" s="37">
        <f t="shared" si="16"/>
        <v>-83333.333333333343</v>
      </c>
      <c r="AH16" s="37">
        <f t="shared" si="16"/>
        <v>-83333.333333333343</v>
      </c>
      <c r="AI16" s="37">
        <f t="shared" si="16"/>
        <v>-83333.333333333343</v>
      </c>
      <c r="AJ16" s="37">
        <f t="shared" si="16"/>
        <v>-83333.333333333343</v>
      </c>
      <c r="AK16" s="37">
        <f t="shared" si="16"/>
        <v>-83333.333333333343</v>
      </c>
      <c r="AL16" s="37">
        <f t="shared" si="16"/>
        <v>-83333.333333333343</v>
      </c>
      <c r="AM16" s="37">
        <f t="shared" si="16"/>
        <v>-83333.333333333343</v>
      </c>
      <c r="AN16" s="37">
        <f t="shared" si="16"/>
        <v>-166666.66666666669</v>
      </c>
      <c r="AO16" s="37">
        <f t="shared" si="16"/>
        <v>-166666.66666666669</v>
      </c>
      <c r="AP16" s="37">
        <f t="shared" si="16"/>
        <v>-166666.66666666669</v>
      </c>
      <c r="AQ16" s="37">
        <f t="shared" si="16"/>
        <v>-166666.66666666669</v>
      </c>
      <c r="AR16" s="37">
        <f t="shared" si="16"/>
        <v>-166666.66666666669</v>
      </c>
      <c r="AS16" s="37">
        <f t="shared" si="16"/>
        <v>-166666.66666666669</v>
      </c>
      <c r="AT16" s="37">
        <f t="shared" si="16"/>
        <v>-166666.66666666669</v>
      </c>
      <c r="AU16" s="37">
        <f t="shared" si="16"/>
        <v>-166666.66666666669</v>
      </c>
      <c r="AV16" s="37">
        <f t="shared" si="16"/>
        <v>-166666.66666666669</v>
      </c>
      <c r="AW16" s="37">
        <f t="shared" si="16"/>
        <v>-166666.66666666669</v>
      </c>
      <c r="AX16" s="37">
        <f t="shared" si="16"/>
        <v>-166666.66666666669</v>
      </c>
      <c r="AY16" s="37">
        <f t="shared" si="16"/>
        <v>-166666.66666666669</v>
      </c>
      <c r="AZ16" s="37">
        <f t="shared" si="16"/>
        <v>-333333.33333333337</v>
      </c>
      <c r="BA16" s="37">
        <f t="shared" si="16"/>
        <v>-333333.33333333337</v>
      </c>
      <c r="BB16" s="37">
        <f t="shared" si="16"/>
        <v>-333333.33333333337</v>
      </c>
      <c r="BC16" s="37">
        <f t="shared" si="16"/>
        <v>-333333.33333333337</v>
      </c>
      <c r="BD16" s="37">
        <f t="shared" si="16"/>
        <v>-333333.33333333337</v>
      </c>
      <c r="BE16" s="37">
        <f t="shared" si="16"/>
        <v>-333333.33333333337</v>
      </c>
      <c r="BF16" s="37">
        <f t="shared" si="16"/>
        <v>-333333.33333333337</v>
      </c>
      <c r="BG16" s="37">
        <f t="shared" si="16"/>
        <v>-333333.33333333337</v>
      </c>
      <c r="BH16" s="37">
        <f t="shared" si="16"/>
        <v>-333333.33333333337</v>
      </c>
      <c r="BI16" s="37">
        <f t="shared" si="16"/>
        <v>-333333.33333333337</v>
      </c>
      <c r="BJ16" s="37">
        <f t="shared" si="16"/>
        <v>-333333.33333333337</v>
      </c>
      <c r="BK16" s="37">
        <f t="shared" si="16"/>
        <v>-333333.33333333337</v>
      </c>
      <c r="BL16" s="37">
        <f t="shared" si="16"/>
        <v>-666666.66666666674</v>
      </c>
      <c r="BM16" s="37">
        <f t="shared" si="16"/>
        <v>-666666.66666666674</v>
      </c>
      <c r="BN16" s="37">
        <f t="shared" si="16"/>
        <v>-666666.66666666674</v>
      </c>
      <c r="BO16" s="37">
        <f t="shared" si="16"/>
        <v>-666666.66666666674</v>
      </c>
      <c r="BP16" s="37">
        <f t="shared" si="16"/>
        <v>-666666.66666666674</v>
      </c>
      <c r="BQ16" s="37">
        <f t="shared" si="16"/>
        <v>-666666.66666666674</v>
      </c>
      <c r="BR16" s="37">
        <f t="shared" si="16"/>
        <v>-666666.66666666674</v>
      </c>
      <c r="BS16" s="37">
        <f t="shared" si="16"/>
        <v>-666666.66666666674</v>
      </c>
      <c r="BT16" s="37">
        <f t="shared" si="16"/>
        <v>-666666.66666666674</v>
      </c>
      <c r="BU16" s="37">
        <f t="shared" si="16"/>
        <v>-666666.66666666674</v>
      </c>
      <c r="BV16" s="37">
        <f t="shared" si="16"/>
        <v>-666666.66666666674</v>
      </c>
      <c r="BW16" s="37">
        <f t="shared" si="16"/>
        <v>-666666.66666666674</v>
      </c>
      <c r="BX16" s="37">
        <f t="shared" si="16"/>
        <v>-1333333.3333333335</v>
      </c>
      <c r="BY16" s="37">
        <f t="shared" si="16"/>
        <v>-1333333.3333333335</v>
      </c>
      <c r="BZ16" s="37">
        <f t="shared" si="16"/>
        <v>-1333333.3333333335</v>
      </c>
      <c r="CA16" s="37">
        <f t="shared" si="16"/>
        <v>-1333333.3333333335</v>
      </c>
      <c r="CB16" s="37">
        <f t="shared" ref="CB16:CI16" si="17">-CB15*CB8</f>
        <v>-1333333.3333333335</v>
      </c>
      <c r="CC16" s="37">
        <f t="shared" si="17"/>
        <v>-1333333.3333333335</v>
      </c>
      <c r="CD16" s="37">
        <f t="shared" si="17"/>
        <v>-1333333.3333333335</v>
      </c>
      <c r="CE16" s="37">
        <f t="shared" si="17"/>
        <v>-1333333.3333333335</v>
      </c>
      <c r="CF16" s="37">
        <f t="shared" si="17"/>
        <v>-1333333.3333333335</v>
      </c>
      <c r="CG16" s="37">
        <f t="shared" si="17"/>
        <v>-1333333.3333333335</v>
      </c>
      <c r="CH16" s="37">
        <f t="shared" si="17"/>
        <v>-1333333.3333333335</v>
      </c>
      <c r="CI16" s="37">
        <f t="shared" si="17"/>
        <v>-1333333.3333333335</v>
      </c>
    </row>
    <row r="17" spans="1:87" x14ac:dyDescent="0.4">
      <c r="C17" t="s">
        <v>162</v>
      </c>
      <c r="E17" s="27" t="s">
        <v>68</v>
      </c>
      <c r="F17" s="27"/>
      <c r="G17" s="9"/>
      <c r="H17" s="33">
        <f t="shared" si="15"/>
        <v>500000.00000000017</v>
      </c>
      <c r="I17" s="33">
        <f t="shared" si="15"/>
        <v>1000000.0000000003</v>
      </c>
      <c r="J17" s="33">
        <f t="shared" si="15"/>
        <v>2000000.0000000007</v>
      </c>
      <c r="K17" s="33">
        <f t="shared" si="15"/>
        <v>4000000.0000000014</v>
      </c>
      <c r="L17" s="33">
        <f t="shared" si="15"/>
        <v>8000000.0000000028</v>
      </c>
      <c r="M17" s="33">
        <f t="shared" si="15"/>
        <v>16000000.000000006</v>
      </c>
      <c r="P17" s="28">
        <f t="shared" ref="P17:CA17" si="18">P16+P10</f>
        <v>41666.666666666672</v>
      </c>
      <c r="Q17" s="28">
        <f t="shared" si="18"/>
        <v>41666.666666666672</v>
      </c>
      <c r="R17" s="28">
        <f t="shared" si="18"/>
        <v>41666.666666666672</v>
      </c>
      <c r="S17" s="28">
        <f t="shared" si="18"/>
        <v>41666.666666666672</v>
      </c>
      <c r="T17" s="28">
        <f t="shared" si="18"/>
        <v>41666.666666666672</v>
      </c>
      <c r="U17" s="28">
        <f t="shared" si="18"/>
        <v>41666.666666666672</v>
      </c>
      <c r="V17" s="28">
        <f t="shared" si="18"/>
        <v>41666.666666666672</v>
      </c>
      <c r="W17" s="28">
        <f t="shared" si="18"/>
        <v>41666.666666666672</v>
      </c>
      <c r="X17" s="28">
        <f t="shared" si="18"/>
        <v>41666.666666666672</v>
      </c>
      <c r="Y17" s="28">
        <f t="shared" si="18"/>
        <v>41666.666666666672</v>
      </c>
      <c r="Z17" s="28">
        <f t="shared" si="18"/>
        <v>41666.666666666672</v>
      </c>
      <c r="AA17" s="28">
        <f t="shared" si="18"/>
        <v>41666.666666666672</v>
      </c>
      <c r="AB17" s="28">
        <f t="shared" si="18"/>
        <v>83333.333333333343</v>
      </c>
      <c r="AC17" s="28">
        <f t="shared" si="18"/>
        <v>83333.333333333343</v>
      </c>
      <c r="AD17" s="28">
        <f t="shared" si="18"/>
        <v>83333.333333333343</v>
      </c>
      <c r="AE17" s="28">
        <f t="shared" si="18"/>
        <v>83333.333333333343</v>
      </c>
      <c r="AF17" s="28">
        <f t="shared" si="18"/>
        <v>83333.333333333343</v>
      </c>
      <c r="AG17" s="28">
        <f t="shared" si="18"/>
        <v>83333.333333333343</v>
      </c>
      <c r="AH17" s="28">
        <f t="shared" si="18"/>
        <v>83333.333333333343</v>
      </c>
      <c r="AI17" s="28">
        <f t="shared" si="18"/>
        <v>83333.333333333343</v>
      </c>
      <c r="AJ17" s="28">
        <f t="shared" si="18"/>
        <v>83333.333333333343</v>
      </c>
      <c r="AK17" s="28">
        <f t="shared" si="18"/>
        <v>83333.333333333343</v>
      </c>
      <c r="AL17" s="28">
        <f t="shared" si="18"/>
        <v>83333.333333333343</v>
      </c>
      <c r="AM17" s="28">
        <f t="shared" si="18"/>
        <v>83333.333333333343</v>
      </c>
      <c r="AN17" s="28">
        <f t="shared" si="18"/>
        <v>166666.66666666669</v>
      </c>
      <c r="AO17" s="28">
        <f t="shared" si="18"/>
        <v>166666.66666666669</v>
      </c>
      <c r="AP17" s="28">
        <f t="shared" si="18"/>
        <v>166666.66666666669</v>
      </c>
      <c r="AQ17" s="28">
        <f t="shared" si="18"/>
        <v>166666.66666666669</v>
      </c>
      <c r="AR17" s="28">
        <f t="shared" si="18"/>
        <v>166666.66666666669</v>
      </c>
      <c r="AS17" s="28">
        <f t="shared" si="18"/>
        <v>166666.66666666669</v>
      </c>
      <c r="AT17" s="28">
        <f t="shared" si="18"/>
        <v>166666.66666666669</v>
      </c>
      <c r="AU17" s="28">
        <f t="shared" si="18"/>
        <v>166666.66666666669</v>
      </c>
      <c r="AV17" s="28">
        <f t="shared" si="18"/>
        <v>166666.66666666669</v>
      </c>
      <c r="AW17" s="28">
        <f t="shared" si="18"/>
        <v>166666.66666666669</v>
      </c>
      <c r="AX17" s="28">
        <f t="shared" si="18"/>
        <v>166666.66666666669</v>
      </c>
      <c r="AY17" s="28">
        <f t="shared" si="18"/>
        <v>166666.66666666669</v>
      </c>
      <c r="AZ17" s="28">
        <f t="shared" si="18"/>
        <v>333333.33333333337</v>
      </c>
      <c r="BA17" s="28">
        <f t="shared" si="18"/>
        <v>333333.33333333337</v>
      </c>
      <c r="BB17" s="28">
        <f t="shared" si="18"/>
        <v>333333.33333333337</v>
      </c>
      <c r="BC17" s="28">
        <f t="shared" si="18"/>
        <v>333333.33333333337</v>
      </c>
      <c r="BD17" s="28">
        <f t="shared" si="18"/>
        <v>333333.33333333337</v>
      </c>
      <c r="BE17" s="28">
        <f t="shared" si="18"/>
        <v>333333.33333333337</v>
      </c>
      <c r="BF17" s="28">
        <f t="shared" si="18"/>
        <v>333333.33333333337</v>
      </c>
      <c r="BG17" s="28">
        <f t="shared" si="18"/>
        <v>333333.33333333337</v>
      </c>
      <c r="BH17" s="28">
        <f t="shared" si="18"/>
        <v>333333.33333333337</v>
      </c>
      <c r="BI17" s="28">
        <f t="shared" si="18"/>
        <v>333333.33333333337</v>
      </c>
      <c r="BJ17" s="28">
        <f t="shared" si="18"/>
        <v>333333.33333333337</v>
      </c>
      <c r="BK17" s="28">
        <f t="shared" si="18"/>
        <v>333333.33333333337</v>
      </c>
      <c r="BL17" s="28">
        <f t="shared" si="18"/>
        <v>666666.66666666674</v>
      </c>
      <c r="BM17" s="28">
        <f t="shared" si="18"/>
        <v>666666.66666666674</v>
      </c>
      <c r="BN17" s="28">
        <f t="shared" si="18"/>
        <v>666666.66666666674</v>
      </c>
      <c r="BO17" s="28">
        <f t="shared" si="18"/>
        <v>666666.66666666674</v>
      </c>
      <c r="BP17" s="28">
        <f t="shared" si="18"/>
        <v>666666.66666666674</v>
      </c>
      <c r="BQ17" s="28">
        <f t="shared" si="18"/>
        <v>666666.66666666674</v>
      </c>
      <c r="BR17" s="28">
        <f t="shared" si="18"/>
        <v>666666.66666666674</v>
      </c>
      <c r="BS17" s="28">
        <f t="shared" si="18"/>
        <v>666666.66666666674</v>
      </c>
      <c r="BT17" s="28">
        <f t="shared" si="18"/>
        <v>666666.66666666674</v>
      </c>
      <c r="BU17" s="28">
        <f t="shared" si="18"/>
        <v>666666.66666666674</v>
      </c>
      <c r="BV17" s="28">
        <f t="shared" si="18"/>
        <v>666666.66666666674</v>
      </c>
      <c r="BW17" s="28">
        <f t="shared" si="18"/>
        <v>666666.66666666674</v>
      </c>
      <c r="BX17" s="28">
        <f t="shared" si="18"/>
        <v>1333333.3333333335</v>
      </c>
      <c r="BY17" s="28">
        <f t="shared" si="18"/>
        <v>1333333.3333333335</v>
      </c>
      <c r="BZ17" s="28">
        <f t="shared" si="18"/>
        <v>1333333.3333333335</v>
      </c>
      <c r="CA17" s="28">
        <f t="shared" si="18"/>
        <v>1333333.3333333335</v>
      </c>
      <c r="CB17" s="28">
        <f t="shared" ref="CB17:CI17" si="19">CB16+CB10</f>
        <v>1333333.3333333335</v>
      </c>
      <c r="CC17" s="28">
        <f t="shared" si="19"/>
        <v>1333333.3333333335</v>
      </c>
      <c r="CD17" s="28">
        <f t="shared" si="19"/>
        <v>1333333.3333333335</v>
      </c>
      <c r="CE17" s="28">
        <f t="shared" si="19"/>
        <v>1333333.3333333335</v>
      </c>
      <c r="CF17" s="28">
        <f t="shared" si="19"/>
        <v>1333333.3333333335</v>
      </c>
      <c r="CG17" s="28">
        <f t="shared" si="19"/>
        <v>1333333.3333333335</v>
      </c>
      <c r="CH17" s="28">
        <f t="shared" si="19"/>
        <v>1333333.3333333335</v>
      </c>
      <c r="CI17" s="28">
        <f t="shared" si="19"/>
        <v>1333333.3333333335</v>
      </c>
    </row>
    <row r="18" spans="1:87" x14ac:dyDescent="0.4">
      <c r="C18" t="s">
        <v>162</v>
      </c>
      <c r="E18" s="12" t="s">
        <v>69</v>
      </c>
      <c r="F18" s="12"/>
      <c r="G18" s="13"/>
      <c r="H18" s="21">
        <f t="shared" ref="H18:M18" si="20">IFERROR(H17/H10,0)</f>
        <v>0.5</v>
      </c>
      <c r="I18" s="21">
        <f t="shared" si="20"/>
        <v>0.5</v>
      </c>
      <c r="J18" s="21">
        <f t="shared" si="20"/>
        <v>0.5</v>
      </c>
      <c r="K18" s="21">
        <f t="shared" si="20"/>
        <v>0.5</v>
      </c>
      <c r="L18" s="21">
        <f t="shared" si="20"/>
        <v>0.5</v>
      </c>
      <c r="M18" s="21">
        <f t="shared" si="20"/>
        <v>0.5</v>
      </c>
      <c r="P18" s="21">
        <f t="shared" ref="P18:CA18" si="21">IFERROR(P17/P10,0)</f>
        <v>0.5</v>
      </c>
      <c r="Q18" s="21">
        <f t="shared" si="21"/>
        <v>0.5</v>
      </c>
      <c r="R18" s="21">
        <f t="shared" si="21"/>
        <v>0.5</v>
      </c>
      <c r="S18" s="21">
        <f t="shared" si="21"/>
        <v>0.5</v>
      </c>
      <c r="T18" s="21">
        <f t="shared" si="21"/>
        <v>0.5</v>
      </c>
      <c r="U18" s="21">
        <f t="shared" si="21"/>
        <v>0.5</v>
      </c>
      <c r="V18" s="21">
        <f t="shared" si="21"/>
        <v>0.5</v>
      </c>
      <c r="W18" s="21">
        <f t="shared" si="21"/>
        <v>0.5</v>
      </c>
      <c r="X18" s="21">
        <f t="shared" si="21"/>
        <v>0.5</v>
      </c>
      <c r="Y18" s="21">
        <f t="shared" si="21"/>
        <v>0.5</v>
      </c>
      <c r="Z18" s="21">
        <f t="shared" si="21"/>
        <v>0.5</v>
      </c>
      <c r="AA18" s="21">
        <f t="shared" si="21"/>
        <v>0.5</v>
      </c>
      <c r="AB18" s="21">
        <f t="shared" si="21"/>
        <v>0.5</v>
      </c>
      <c r="AC18" s="21">
        <f t="shared" si="21"/>
        <v>0.5</v>
      </c>
      <c r="AD18" s="21">
        <f t="shared" si="21"/>
        <v>0.5</v>
      </c>
      <c r="AE18" s="21">
        <f t="shared" si="21"/>
        <v>0.5</v>
      </c>
      <c r="AF18" s="21">
        <f t="shared" si="21"/>
        <v>0.5</v>
      </c>
      <c r="AG18" s="21">
        <f t="shared" si="21"/>
        <v>0.5</v>
      </c>
      <c r="AH18" s="21">
        <f t="shared" si="21"/>
        <v>0.5</v>
      </c>
      <c r="AI18" s="21">
        <f t="shared" si="21"/>
        <v>0.5</v>
      </c>
      <c r="AJ18" s="21">
        <f t="shared" si="21"/>
        <v>0.5</v>
      </c>
      <c r="AK18" s="21">
        <f t="shared" si="21"/>
        <v>0.5</v>
      </c>
      <c r="AL18" s="21">
        <f t="shared" si="21"/>
        <v>0.5</v>
      </c>
      <c r="AM18" s="21">
        <f t="shared" si="21"/>
        <v>0.5</v>
      </c>
      <c r="AN18" s="21">
        <f t="shared" si="21"/>
        <v>0.5</v>
      </c>
      <c r="AO18" s="21">
        <f t="shared" si="21"/>
        <v>0.5</v>
      </c>
      <c r="AP18" s="21">
        <f t="shared" si="21"/>
        <v>0.5</v>
      </c>
      <c r="AQ18" s="21">
        <f t="shared" si="21"/>
        <v>0.5</v>
      </c>
      <c r="AR18" s="21">
        <f t="shared" si="21"/>
        <v>0.5</v>
      </c>
      <c r="AS18" s="21">
        <f t="shared" si="21"/>
        <v>0.5</v>
      </c>
      <c r="AT18" s="21">
        <f t="shared" si="21"/>
        <v>0.5</v>
      </c>
      <c r="AU18" s="21">
        <f t="shared" si="21"/>
        <v>0.5</v>
      </c>
      <c r="AV18" s="21">
        <f t="shared" si="21"/>
        <v>0.5</v>
      </c>
      <c r="AW18" s="21">
        <f t="shared" si="21"/>
        <v>0.5</v>
      </c>
      <c r="AX18" s="21">
        <f t="shared" si="21"/>
        <v>0.5</v>
      </c>
      <c r="AY18" s="21">
        <f t="shared" si="21"/>
        <v>0.5</v>
      </c>
      <c r="AZ18" s="21">
        <f t="shared" si="21"/>
        <v>0.5</v>
      </c>
      <c r="BA18" s="21">
        <f t="shared" si="21"/>
        <v>0.5</v>
      </c>
      <c r="BB18" s="21">
        <f t="shared" si="21"/>
        <v>0.5</v>
      </c>
      <c r="BC18" s="21">
        <f t="shared" si="21"/>
        <v>0.5</v>
      </c>
      <c r="BD18" s="21">
        <f t="shared" si="21"/>
        <v>0.5</v>
      </c>
      <c r="BE18" s="21">
        <f t="shared" si="21"/>
        <v>0.5</v>
      </c>
      <c r="BF18" s="21">
        <f t="shared" si="21"/>
        <v>0.5</v>
      </c>
      <c r="BG18" s="21">
        <f t="shared" si="21"/>
        <v>0.5</v>
      </c>
      <c r="BH18" s="21">
        <f t="shared" si="21"/>
        <v>0.5</v>
      </c>
      <c r="BI18" s="21">
        <f t="shared" si="21"/>
        <v>0.5</v>
      </c>
      <c r="BJ18" s="21">
        <f t="shared" si="21"/>
        <v>0.5</v>
      </c>
      <c r="BK18" s="21">
        <f t="shared" si="21"/>
        <v>0.5</v>
      </c>
      <c r="BL18" s="21">
        <f t="shared" si="21"/>
        <v>0.5</v>
      </c>
      <c r="BM18" s="21">
        <f t="shared" si="21"/>
        <v>0.5</v>
      </c>
      <c r="BN18" s="21">
        <f t="shared" si="21"/>
        <v>0.5</v>
      </c>
      <c r="BO18" s="21">
        <f t="shared" si="21"/>
        <v>0.5</v>
      </c>
      <c r="BP18" s="21">
        <f t="shared" si="21"/>
        <v>0.5</v>
      </c>
      <c r="BQ18" s="21">
        <f t="shared" si="21"/>
        <v>0.5</v>
      </c>
      <c r="BR18" s="21">
        <f t="shared" si="21"/>
        <v>0.5</v>
      </c>
      <c r="BS18" s="21">
        <f t="shared" si="21"/>
        <v>0.5</v>
      </c>
      <c r="BT18" s="21">
        <f t="shared" si="21"/>
        <v>0.5</v>
      </c>
      <c r="BU18" s="21">
        <f t="shared" si="21"/>
        <v>0.5</v>
      </c>
      <c r="BV18" s="21">
        <f t="shared" si="21"/>
        <v>0.5</v>
      </c>
      <c r="BW18" s="21">
        <f t="shared" si="21"/>
        <v>0.5</v>
      </c>
      <c r="BX18" s="21">
        <f t="shared" si="21"/>
        <v>0.5</v>
      </c>
      <c r="BY18" s="21">
        <f t="shared" si="21"/>
        <v>0.5</v>
      </c>
      <c r="BZ18" s="21">
        <f t="shared" si="21"/>
        <v>0.5</v>
      </c>
      <c r="CA18" s="21">
        <f t="shared" si="21"/>
        <v>0.5</v>
      </c>
      <c r="CB18" s="21">
        <f t="shared" ref="CB18:CI18" si="22">IFERROR(CB17/CB10,0)</f>
        <v>0.5</v>
      </c>
      <c r="CC18" s="21">
        <f t="shared" si="22"/>
        <v>0.5</v>
      </c>
      <c r="CD18" s="21">
        <f t="shared" si="22"/>
        <v>0.5</v>
      </c>
      <c r="CE18" s="21">
        <f t="shared" si="22"/>
        <v>0.5</v>
      </c>
      <c r="CF18" s="21">
        <f t="shared" si="22"/>
        <v>0.5</v>
      </c>
      <c r="CG18" s="21">
        <f t="shared" si="22"/>
        <v>0.5</v>
      </c>
      <c r="CH18" s="21">
        <f t="shared" si="22"/>
        <v>0.5</v>
      </c>
      <c r="CI18" s="21">
        <f t="shared" si="22"/>
        <v>0.5</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f>P10</f>
        <v>83333.333333333343</v>
      </c>
      <c r="Q20" s="53">
        <f t="shared" ref="Q20:CB20" si="23">Q10</f>
        <v>83333.333333333343</v>
      </c>
      <c r="R20" s="53">
        <f t="shared" si="23"/>
        <v>83333.333333333343</v>
      </c>
      <c r="S20" s="53">
        <f t="shared" si="23"/>
        <v>83333.333333333343</v>
      </c>
      <c r="T20" s="53">
        <f t="shared" si="23"/>
        <v>83333.333333333343</v>
      </c>
      <c r="U20" s="53">
        <f t="shared" si="23"/>
        <v>83333.333333333343</v>
      </c>
      <c r="V20" s="53">
        <f t="shared" si="23"/>
        <v>83333.333333333343</v>
      </c>
      <c r="W20" s="53">
        <f t="shared" si="23"/>
        <v>83333.333333333343</v>
      </c>
      <c r="X20" s="53">
        <f t="shared" si="23"/>
        <v>83333.333333333343</v>
      </c>
      <c r="Y20" s="53">
        <f t="shared" si="23"/>
        <v>83333.333333333343</v>
      </c>
      <c r="Z20" s="53">
        <f t="shared" si="23"/>
        <v>83333.333333333343</v>
      </c>
      <c r="AA20" s="53">
        <f t="shared" si="23"/>
        <v>83333.333333333343</v>
      </c>
      <c r="AB20" s="53">
        <f t="shared" si="23"/>
        <v>166666.66666666669</v>
      </c>
      <c r="AC20" s="53">
        <f t="shared" si="23"/>
        <v>166666.66666666669</v>
      </c>
      <c r="AD20" s="53">
        <f t="shared" si="23"/>
        <v>166666.66666666669</v>
      </c>
      <c r="AE20" s="53">
        <f t="shared" si="23"/>
        <v>166666.66666666669</v>
      </c>
      <c r="AF20" s="53">
        <f t="shared" si="23"/>
        <v>166666.66666666669</v>
      </c>
      <c r="AG20" s="53">
        <f t="shared" si="23"/>
        <v>166666.66666666669</v>
      </c>
      <c r="AH20" s="53">
        <f t="shared" si="23"/>
        <v>166666.66666666669</v>
      </c>
      <c r="AI20" s="53">
        <f t="shared" si="23"/>
        <v>166666.66666666669</v>
      </c>
      <c r="AJ20" s="53">
        <f t="shared" si="23"/>
        <v>166666.66666666669</v>
      </c>
      <c r="AK20" s="53">
        <f t="shared" si="23"/>
        <v>166666.66666666669</v>
      </c>
      <c r="AL20" s="53">
        <f t="shared" si="23"/>
        <v>166666.66666666669</v>
      </c>
      <c r="AM20" s="53">
        <f t="shared" si="23"/>
        <v>166666.66666666669</v>
      </c>
      <c r="AN20" s="53">
        <f t="shared" si="23"/>
        <v>333333.33333333337</v>
      </c>
      <c r="AO20" s="53">
        <f t="shared" si="23"/>
        <v>333333.33333333337</v>
      </c>
      <c r="AP20" s="53">
        <f t="shared" si="23"/>
        <v>333333.33333333337</v>
      </c>
      <c r="AQ20" s="53">
        <f t="shared" si="23"/>
        <v>333333.33333333337</v>
      </c>
      <c r="AR20" s="53">
        <f t="shared" si="23"/>
        <v>333333.33333333337</v>
      </c>
      <c r="AS20" s="53">
        <f t="shared" si="23"/>
        <v>333333.33333333337</v>
      </c>
      <c r="AT20" s="53">
        <f t="shared" si="23"/>
        <v>333333.33333333337</v>
      </c>
      <c r="AU20" s="53">
        <f t="shared" si="23"/>
        <v>333333.33333333337</v>
      </c>
      <c r="AV20" s="53">
        <f t="shared" si="23"/>
        <v>333333.33333333337</v>
      </c>
      <c r="AW20" s="53">
        <f t="shared" si="23"/>
        <v>333333.33333333337</v>
      </c>
      <c r="AX20" s="53">
        <f t="shared" si="23"/>
        <v>333333.33333333337</v>
      </c>
      <c r="AY20" s="53">
        <f t="shared" si="23"/>
        <v>333333.33333333337</v>
      </c>
      <c r="AZ20" s="53">
        <f t="shared" si="23"/>
        <v>666666.66666666674</v>
      </c>
      <c r="BA20" s="53">
        <f t="shared" si="23"/>
        <v>666666.66666666674</v>
      </c>
      <c r="BB20" s="53">
        <f t="shared" si="23"/>
        <v>666666.66666666674</v>
      </c>
      <c r="BC20" s="53">
        <f t="shared" si="23"/>
        <v>666666.66666666674</v>
      </c>
      <c r="BD20" s="53">
        <f t="shared" si="23"/>
        <v>666666.66666666674</v>
      </c>
      <c r="BE20" s="53">
        <f t="shared" si="23"/>
        <v>666666.66666666674</v>
      </c>
      <c r="BF20" s="53">
        <f t="shared" si="23"/>
        <v>666666.66666666674</v>
      </c>
      <c r="BG20" s="53">
        <f t="shared" si="23"/>
        <v>666666.66666666674</v>
      </c>
      <c r="BH20" s="53">
        <f t="shared" si="23"/>
        <v>666666.66666666674</v>
      </c>
      <c r="BI20" s="53">
        <f t="shared" si="23"/>
        <v>666666.66666666674</v>
      </c>
      <c r="BJ20" s="53">
        <f t="shared" si="23"/>
        <v>666666.66666666674</v>
      </c>
      <c r="BK20" s="53">
        <f t="shared" si="23"/>
        <v>666666.66666666674</v>
      </c>
      <c r="BL20" s="53">
        <f t="shared" si="23"/>
        <v>1333333.3333333335</v>
      </c>
      <c r="BM20" s="53">
        <f t="shared" si="23"/>
        <v>1333333.3333333335</v>
      </c>
      <c r="BN20" s="53">
        <f t="shared" si="23"/>
        <v>1333333.3333333335</v>
      </c>
      <c r="BO20" s="53">
        <f t="shared" si="23"/>
        <v>1333333.3333333335</v>
      </c>
      <c r="BP20" s="53">
        <f t="shared" si="23"/>
        <v>1333333.3333333335</v>
      </c>
      <c r="BQ20" s="53">
        <f t="shared" si="23"/>
        <v>1333333.3333333335</v>
      </c>
      <c r="BR20" s="53">
        <f t="shared" si="23"/>
        <v>1333333.3333333335</v>
      </c>
      <c r="BS20" s="53">
        <f t="shared" si="23"/>
        <v>1333333.3333333335</v>
      </c>
      <c r="BT20" s="53">
        <f t="shared" si="23"/>
        <v>1333333.3333333335</v>
      </c>
      <c r="BU20" s="53">
        <f t="shared" si="23"/>
        <v>1333333.3333333335</v>
      </c>
      <c r="BV20" s="53">
        <f t="shared" si="23"/>
        <v>1333333.3333333335</v>
      </c>
      <c r="BW20" s="53">
        <f t="shared" si="23"/>
        <v>1333333.3333333335</v>
      </c>
      <c r="BX20" s="53">
        <f t="shared" si="23"/>
        <v>2666666.666666667</v>
      </c>
      <c r="BY20" s="53">
        <f t="shared" si="23"/>
        <v>2666666.666666667</v>
      </c>
      <c r="BZ20" s="53">
        <f t="shared" si="23"/>
        <v>2666666.666666667</v>
      </c>
      <c r="CA20" s="53">
        <f t="shared" si="23"/>
        <v>2666666.666666667</v>
      </c>
      <c r="CB20" s="53">
        <f t="shared" si="23"/>
        <v>2666666.666666667</v>
      </c>
      <c r="CC20" s="53">
        <f t="shared" ref="CC20:CI20" si="24">CC10</f>
        <v>2666666.666666667</v>
      </c>
      <c r="CD20" s="53">
        <f t="shared" si="24"/>
        <v>2666666.666666667</v>
      </c>
      <c r="CE20" s="53">
        <f t="shared" si="24"/>
        <v>2666666.666666667</v>
      </c>
      <c r="CF20" s="53">
        <f t="shared" si="24"/>
        <v>2666666.666666667</v>
      </c>
      <c r="CG20" s="53">
        <f t="shared" si="24"/>
        <v>2666666.666666667</v>
      </c>
      <c r="CH20" s="53">
        <f t="shared" si="24"/>
        <v>2666666.666666667</v>
      </c>
      <c r="CI20" s="53">
        <f t="shared" si="24"/>
        <v>2666666.666666667</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f>P12</f>
        <v>8333.3333333333339</v>
      </c>
      <c r="Q22" s="34">
        <f t="shared" ref="Q22:CB22" si="25">Q12</f>
        <v>8333.3333333333339</v>
      </c>
      <c r="R22" s="34">
        <f t="shared" si="25"/>
        <v>8333.3333333333339</v>
      </c>
      <c r="S22" s="34">
        <f t="shared" si="25"/>
        <v>8333.3333333333339</v>
      </c>
      <c r="T22" s="34">
        <f t="shared" si="25"/>
        <v>8333.3333333333339</v>
      </c>
      <c r="U22" s="34">
        <f t="shared" si="25"/>
        <v>8333.3333333333339</v>
      </c>
      <c r="V22" s="34">
        <f t="shared" si="25"/>
        <v>8333.3333333333339</v>
      </c>
      <c r="W22" s="34">
        <f t="shared" si="25"/>
        <v>8333.3333333333339</v>
      </c>
      <c r="X22" s="34">
        <f t="shared" si="25"/>
        <v>8333.3333333333339</v>
      </c>
      <c r="Y22" s="34">
        <f t="shared" si="25"/>
        <v>8333.3333333333339</v>
      </c>
      <c r="Z22" s="34">
        <f t="shared" si="25"/>
        <v>8333.3333333333339</v>
      </c>
      <c r="AA22" s="34">
        <f t="shared" si="25"/>
        <v>8333.3333333333339</v>
      </c>
      <c r="AB22" s="34">
        <f t="shared" si="25"/>
        <v>16666.666666666668</v>
      </c>
      <c r="AC22" s="34">
        <f t="shared" si="25"/>
        <v>16666.666666666668</v>
      </c>
      <c r="AD22" s="34">
        <f t="shared" si="25"/>
        <v>16666.666666666668</v>
      </c>
      <c r="AE22" s="34">
        <f t="shared" si="25"/>
        <v>16666.666666666668</v>
      </c>
      <c r="AF22" s="34">
        <f t="shared" si="25"/>
        <v>16666.666666666668</v>
      </c>
      <c r="AG22" s="34">
        <f t="shared" si="25"/>
        <v>16666.666666666668</v>
      </c>
      <c r="AH22" s="34">
        <f t="shared" si="25"/>
        <v>16666.666666666668</v>
      </c>
      <c r="AI22" s="34">
        <f t="shared" si="25"/>
        <v>16666.666666666668</v>
      </c>
      <c r="AJ22" s="34">
        <f t="shared" si="25"/>
        <v>16666.666666666668</v>
      </c>
      <c r="AK22" s="34">
        <f t="shared" si="25"/>
        <v>16666.666666666668</v>
      </c>
      <c r="AL22" s="34">
        <f t="shared" si="25"/>
        <v>16666.666666666668</v>
      </c>
      <c r="AM22" s="34">
        <f t="shared" si="25"/>
        <v>16666.666666666668</v>
      </c>
      <c r="AN22" s="34">
        <f t="shared" si="25"/>
        <v>33333.333333333336</v>
      </c>
      <c r="AO22" s="34">
        <f t="shared" si="25"/>
        <v>33333.333333333336</v>
      </c>
      <c r="AP22" s="34">
        <f t="shared" si="25"/>
        <v>33333.333333333336</v>
      </c>
      <c r="AQ22" s="34">
        <f t="shared" si="25"/>
        <v>33333.333333333336</v>
      </c>
      <c r="AR22" s="34">
        <f t="shared" si="25"/>
        <v>33333.333333333336</v>
      </c>
      <c r="AS22" s="34">
        <f t="shared" si="25"/>
        <v>33333.333333333336</v>
      </c>
      <c r="AT22" s="34">
        <f t="shared" si="25"/>
        <v>33333.333333333336</v>
      </c>
      <c r="AU22" s="34">
        <f t="shared" si="25"/>
        <v>33333.333333333336</v>
      </c>
      <c r="AV22" s="34">
        <f t="shared" si="25"/>
        <v>33333.333333333336</v>
      </c>
      <c r="AW22" s="34">
        <f t="shared" si="25"/>
        <v>33333.333333333336</v>
      </c>
      <c r="AX22" s="34">
        <f t="shared" si="25"/>
        <v>33333.333333333336</v>
      </c>
      <c r="AY22" s="34">
        <f t="shared" si="25"/>
        <v>33333.333333333336</v>
      </c>
      <c r="AZ22" s="34">
        <f t="shared" si="25"/>
        <v>66666.666666666672</v>
      </c>
      <c r="BA22" s="34">
        <f t="shared" si="25"/>
        <v>66666.666666666672</v>
      </c>
      <c r="BB22" s="34">
        <f t="shared" si="25"/>
        <v>66666.666666666672</v>
      </c>
      <c r="BC22" s="34">
        <f t="shared" si="25"/>
        <v>66666.666666666672</v>
      </c>
      <c r="BD22" s="34">
        <f t="shared" si="25"/>
        <v>66666.666666666672</v>
      </c>
      <c r="BE22" s="34">
        <f t="shared" si="25"/>
        <v>66666.666666666672</v>
      </c>
      <c r="BF22" s="34">
        <f t="shared" si="25"/>
        <v>66666.666666666672</v>
      </c>
      <c r="BG22" s="34">
        <f t="shared" si="25"/>
        <v>66666.666666666672</v>
      </c>
      <c r="BH22" s="34">
        <f t="shared" si="25"/>
        <v>66666.666666666672</v>
      </c>
      <c r="BI22" s="34">
        <f t="shared" si="25"/>
        <v>66666.666666666672</v>
      </c>
      <c r="BJ22" s="34">
        <f t="shared" si="25"/>
        <v>66666.666666666672</v>
      </c>
      <c r="BK22" s="34">
        <f t="shared" si="25"/>
        <v>66666.666666666672</v>
      </c>
      <c r="BL22" s="34">
        <f t="shared" si="25"/>
        <v>133333.33333333334</v>
      </c>
      <c r="BM22" s="34">
        <f t="shared" si="25"/>
        <v>133333.33333333334</v>
      </c>
      <c r="BN22" s="34">
        <f t="shared" si="25"/>
        <v>133333.33333333334</v>
      </c>
      <c r="BO22" s="34">
        <f t="shared" si="25"/>
        <v>133333.33333333334</v>
      </c>
      <c r="BP22" s="34">
        <f t="shared" si="25"/>
        <v>133333.33333333334</v>
      </c>
      <c r="BQ22" s="34">
        <f t="shared" si="25"/>
        <v>133333.33333333334</v>
      </c>
      <c r="BR22" s="34">
        <f t="shared" si="25"/>
        <v>133333.33333333334</v>
      </c>
      <c r="BS22" s="34">
        <f t="shared" si="25"/>
        <v>133333.33333333334</v>
      </c>
      <c r="BT22" s="34">
        <f t="shared" si="25"/>
        <v>133333.33333333334</v>
      </c>
      <c r="BU22" s="34">
        <f t="shared" si="25"/>
        <v>133333.33333333334</v>
      </c>
      <c r="BV22" s="34">
        <f t="shared" si="25"/>
        <v>133333.33333333334</v>
      </c>
      <c r="BW22" s="34">
        <f t="shared" si="25"/>
        <v>133333.33333333334</v>
      </c>
      <c r="BX22" s="34">
        <f t="shared" si="25"/>
        <v>266666.66666666669</v>
      </c>
      <c r="BY22" s="34">
        <f t="shared" si="25"/>
        <v>266666.66666666669</v>
      </c>
      <c r="BZ22" s="34">
        <f t="shared" si="25"/>
        <v>266666.66666666669</v>
      </c>
      <c r="CA22" s="34">
        <f t="shared" si="25"/>
        <v>266666.66666666669</v>
      </c>
      <c r="CB22" s="34">
        <f t="shared" si="25"/>
        <v>266666.66666666669</v>
      </c>
      <c r="CC22" s="34">
        <f t="shared" ref="CC22:CI22" si="26">CC12</f>
        <v>266666.66666666669</v>
      </c>
      <c r="CD22" s="34">
        <f t="shared" si="26"/>
        <v>266666.66666666669</v>
      </c>
      <c r="CE22" s="34">
        <f t="shared" si="26"/>
        <v>266666.66666666669</v>
      </c>
      <c r="CF22" s="34">
        <f t="shared" si="26"/>
        <v>266666.66666666669</v>
      </c>
      <c r="CG22" s="34">
        <f t="shared" si="26"/>
        <v>266666.66666666669</v>
      </c>
      <c r="CH22" s="34">
        <f t="shared" si="26"/>
        <v>266666.66666666669</v>
      </c>
      <c r="CI22" s="34">
        <f t="shared" si="26"/>
        <v>266666.66666666669</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cm="1">
        <f t="array" ref="P25">INDEX($H:$M,ROW(),MATCH(P$2,$H$1:$M$1,0))</f>
        <v>0.1</v>
      </c>
      <c r="Q25" s="20" cm="1">
        <f t="array" ref="Q25">INDEX($H:$M,ROW(),MATCH(Q$2,$H$1:$M$1,0))</f>
        <v>0.1</v>
      </c>
      <c r="R25" s="20" cm="1">
        <f t="array" ref="R25">INDEX($H:$M,ROW(),MATCH(R$2,$H$1:$M$1,0))</f>
        <v>0.1</v>
      </c>
      <c r="S25" s="20" cm="1">
        <f t="array" ref="S25">INDEX($H:$M,ROW(),MATCH(S$2,$H$1:$M$1,0))</f>
        <v>0.1</v>
      </c>
      <c r="T25" s="20" cm="1">
        <f t="array" ref="T25">INDEX($H:$M,ROW(),MATCH(T$2,$H$1:$M$1,0))</f>
        <v>0.1</v>
      </c>
      <c r="U25" s="20" cm="1">
        <f t="array" ref="U25">INDEX($H:$M,ROW(),MATCH(U$2,$H$1:$M$1,0))</f>
        <v>0.1</v>
      </c>
      <c r="V25" s="20" cm="1">
        <f t="array" ref="V25">INDEX($H:$M,ROW(),MATCH(V$2,$H$1:$M$1,0))</f>
        <v>0.1</v>
      </c>
      <c r="W25" s="20" cm="1">
        <f t="array" ref="W25">INDEX($H:$M,ROW(),MATCH(W$2,$H$1:$M$1,0))</f>
        <v>0.1</v>
      </c>
      <c r="X25" s="20" cm="1">
        <f t="array" ref="X25">INDEX($H:$M,ROW(),MATCH(X$2,$H$1:$M$1,0))</f>
        <v>0.1</v>
      </c>
      <c r="Y25" s="20" cm="1">
        <f t="array" ref="Y25">INDEX($H:$M,ROW(),MATCH(Y$2,$H$1:$M$1,0))</f>
        <v>0.1</v>
      </c>
      <c r="Z25" s="20" cm="1">
        <f t="array" ref="Z25">INDEX($H:$M,ROW(),MATCH(Z$2,$H$1:$M$1,0))</f>
        <v>0.1</v>
      </c>
      <c r="AA25" s="20" cm="1">
        <f t="array" ref="AA25">INDEX($H:$M,ROW(),MATCH(AA$2,$H$1:$M$1,0))</f>
        <v>0.1</v>
      </c>
      <c r="AB25" s="20" cm="1">
        <f t="array" ref="AB25">INDEX($H:$M,ROW(),MATCH(AB$2,$H$1:$M$1,0))</f>
        <v>0.1</v>
      </c>
      <c r="AC25" s="20" cm="1">
        <f t="array" ref="AC25">INDEX($H:$M,ROW(),MATCH(AC$2,$H$1:$M$1,0))</f>
        <v>0.1</v>
      </c>
      <c r="AD25" s="20" cm="1">
        <f t="array" ref="AD25">INDEX($H:$M,ROW(),MATCH(AD$2,$H$1:$M$1,0))</f>
        <v>0.1</v>
      </c>
      <c r="AE25" s="20" cm="1">
        <f t="array" ref="AE25">INDEX($H:$M,ROW(),MATCH(AE$2,$H$1:$M$1,0))</f>
        <v>0.1</v>
      </c>
      <c r="AF25" s="20" cm="1">
        <f t="array" ref="AF25">INDEX($H:$M,ROW(),MATCH(AF$2,$H$1:$M$1,0))</f>
        <v>0.1</v>
      </c>
      <c r="AG25" s="20" cm="1">
        <f t="array" ref="AG25">INDEX($H:$M,ROW(),MATCH(AG$2,$H$1:$M$1,0))</f>
        <v>0.1</v>
      </c>
      <c r="AH25" s="20" cm="1">
        <f t="array" ref="AH25">INDEX($H:$M,ROW(),MATCH(AH$2,$H$1:$M$1,0))</f>
        <v>0.1</v>
      </c>
      <c r="AI25" s="20" cm="1">
        <f t="array" ref="AI25">INDEX($H:$M,ROW(),MATCH(AI$2,$H$1:$M$1,0))</f>
        <v>0.1</v>
      </c>
      <c r="AJ25" s="20" cm="1">
        <f t="array" ref="AJ25">INDEX($H:$M,ROW(),MATCH(AJ$2,$H$1:$M$1,0))</f>
        <v>0.1</v>
      </c>
      <c r="AK25" s="20" cm="1">
        <f t="array" ref="AK25">INDEX($H:$M,ROW(),MATCH(AK$2,$H$1:$M$1,0))</f>
        <v>0.1</v>
      </c>
      <c r="AL25" s="20" cm="1">
        <f t="array" ref="AL25">INDEX($H:$M,ROW(),MATCH(AL$2,$H$1:$M$1,0))</f>
        <v>0.1</v>
      </c>
      <c r="AM25" s="20" cm="1">
        <f t="array" ref="AM25">INDEX($H:$M,ROW(),MATCH(AM$2,$H$1:$M$1,0))</f>
        <v>0.1</v>
      </c>
      <c r="AN25" s="20" cm="1">
        <f t="array" ref="AN25">INDEX($H:$M,ROW(),MATCH(AN$2,$H$1:$M$1,0))</f>
        <v>0.1</v>
      </c>
      <c r="AO25" s="20" cm="1">
        <f t="array" ref="AO25">INDEX($H:$M,ROW(),MATCH(AO$2,$H$1:$M$1,0))</f>
        <v>0.1</v>
      </c>
      <c r="AP25" s="20" cm="1">
        <f t="array" ref="AP25">INDEX($H:$M,ROW(),MATCH(AP$2,$H$1:$M$1,0))</f>
        <v>0.1</v>
      </c>
      <c r="AQ25" s="20" cm="1">
        <f t="array" ref="AQ25">INDEX($H:$M,ROW(),MATCH(AQ$2,$H$1:$M$1,0))</f>
        <v>0.1</v>
      </c>
      <c r="AR25" s="20" cm="1">
        <f t="array" ref="AR25">INDEX($H:$M,ROW(),MATCH(AR$2,$H$1:$M$1,0))</f>
        <v>0.1</v>
      </c>
      <c r="AS25" s="20" cm="1">
        <f t="array" ref="AS25">INDEX($H:$M,ROW(),MATCH(AS$2,$H$1:$M$1,0))</f>
        <v>0.1</v>
      </c>
      <c r="AT25" s="20" cm="1">
        <f t="array" ref="AT25">INDEX($H:$M,ROW(),MATCH(AT$2,$H$1:$M$1,0))</f>
        <v>0.1</v>
      </c>
      <c r="AU25" s="20" cm="1">
        <f t="array" ref="AU25">INDEX($H:$M,ROW(),MATCH(AU$2,$H$1:$M$1,0))</f>
        <v>0.1</v>
      </c>
      <c r="AV25" s="20" cm="1">
        <f t="array" ref="AV25">INDEX($H:$M,ROW(),MATCH(AV$2,$H$1:$M$1,0))</f>
        <v>0.1</v>
      </c>
      <c r="AW25" s="20" cm="1">
        <f t="array" ref="AW25">INDEX($H:$M,ROW(),MATCH(AW$2,$H$1:$M$1,0))</f>
        <v>0.1</v>
      </c>
      <c r="AX25" s="20" cm="1">
        <f t="array" ref="AX25">INDEX($H:$M,ROW(),MATCH(AX$2,$H$1:$M$1,0))</f>
        <v>0.1</v>
      </c>
      <c r="AY25" s="20" cm="1">
        <f t="array" ref="AY25">INDEX($H:$M,ROW(),MATCH(AY$2,$H$1:$M$1,0))</f>
        <v>0.1</v>
      </c>
      <c r="AZ25" s="20" cm="1">
        <f t="array" ref="AZ25">INDEX($H:$M,ROW(),MATCH(AZ$2,$H$1:$M$1,0))</f>
        <v>0.1</v>
      </c>
      <c r="BA25" s="20" cm="1">
        <f t="array" ref="BA25">INDEX($H:$M,ROW(),MATCH(BA$2,$H$1:$M$1,0))</f>
        <v>0.1</v>
      </c>
      <c r="BB25" s="20" cm="1">
        <f t="array" ref="BB25">INDEX($H:$M,ROW(),MATCH(BB$2,$H$1:$M$1,0))</f>
        <v>0.1</v>
      </c>
      <c r="BC25" s="20" cm="1">
        <f t="array" ref="BC25">INDEX($H:$M,ROW(),MATCH(BC$2,$H$1:$M$1,0))</f>
        <v>0.1</v>
      </c>
      <c r="BD25" s="20" cm="1">
        <f t="array" ref="BD25">INDEX($H:$M,ROW(),MATCH(BD$2,$H$1:$M$1,0))</f>
        <v>0.1</v>
      </c>
      <c r="BE25" s="20" cm="1">
        <f t="array" ref="BE25">INDEX($H:$M,ROW(),MATCH(BE$2,$H$1:$M$1,0))</f>
        <v>0.1</v>
      </c>
      <c r="BF25" s="20" cm="1">
        <f t="array" ref="BF25">INDEX($H:$M,ROW(),MATCH(BF$2,$H$1:$M$1,0))</f>
        <v>0.1</v>
      </c>
      <c r="BG25" s="20" cm="1">
        <f t="array" ref="BG25">INDEX($H:$M,ROW(),MATCH(BG$2,$H$1:$M$1,0))</f>
        <v>0.1</v>
      </c>
      <c r="BH25" s="20" cm="1">
        <f t="array" ref="BH25">INDEX($H:$M,ROW(),MATCH(BH$2,$H$1:$M$1,0))</f>
        <v>0.1</v>
      </c>
      <c r="BI25" s="20" cm="1">
        <f t="array" ref="BI25">INDEX($H:$M,ROW(),MATCH(BI$2,$H$1:$M$1,0))</f>
        <v>0.1</v>
      </c>
      <c r="BJ25" s="20" cm="1">
        <f t="array" ref="BJ25">INDEX($H:$M,ROW(),MATCH(BJ$2,$H$1:$M$1,0))</f>
        <v>0.1</v>
      </c>
      <c r="BK25" s="20" cm="1">
        <f t="array" ref="BK25">INDEX($H:$M,ROW(),MATCH(BK$2,$H$1:$M$1,0))</f>
        <v>0.1</v>
      </c>
      <c r="BL25" s="20" cm="1">
        <f t="array" ref="BL25">INDEX($H:$M,ROW(),MATCH(BL$2,$H$1:$M$1,0))</f>
        <v>0.1</v>
      </c>
      <c r="BM25" s="20" cm="1">
        <f t="array" ref="BM25">INDEX($H:$M,ROW(),MATCH(BM$2,$H$1:$M$1,0))</f>
        <v>0.1</v>
      </c>
      <c r="BN25" s="20" cm="1">
        <f t="array" ref="BN25">INDEX($H:$M,ROW(),MATCH(BN$2,$H$1:$M$1,0))</f>
        <v>0.1</v>
      </c>
      <c r="BO25" s="20" cm="1">
        <f t="array" ref="BO25">INDEX($H:$M,ROW(),MATCH(BO$2,$H$1:$M$1,0))</f>
        <v>0.1</v>
      </c>
      <c r="BP25" s="20" cm="1">
        <f t="array" ref="BP25">INDEX($H:$M,ROW(),MATCH(BP$2,$H$1:$M$1,0))</f>
        <v>0.1</v>
      </c>
      <c r="BQ25" s="20" cm="1">
        <f t="array" ref="BQ25">INDEX($H:$M,ROW(),MATCH(BQ$2,$H$1:$M$1,0))</f>
        <v>0.1</v>
      </c>
      <c r="BR25" s="20" cm="1">
        <f t="array" ref="BR25">INDEX($H:$M,ROW(),MATCH(BR$2,$H$1:$M$1,0))</f>
        <v>0.1</v>
      </c>
      <c r="BS25" s="20" cm="1">
        <f t="array" ref="BS25">INDEX($H:$M,ROW(),MATCH(BS$2,$H$1:$M$1,0))</f>
        <v>0.1</v>
      </c>
      <c r="BT25" s="20" cm="1">
        <f t="array" ref="BT25">INDEX($H:$M,ROW(),MATCH(BT$2,$H$1:$M$1,0))</f>
        <v>0.1</v>
      </c>
      <c r="BU25" s="20" cm="1">
        <f t="array" ref="BU25">INDEX($H:$M,ROW(),MATCH(BU$2,$H$1:$M$1,0))</f>
        <v>0.1</v>
      </c>
      <c r="BV25" s="20" cm="1">
        <f t="array" ref="BV25">INDEX($H:$M,ROW(),MATCH(BV$2,$H$1:$M$1,0))</f>
        <v>0.1</v>
      </c>
      <c r="BW25" s="20" cm="1">
        <f t="array" ref="BW25">INDEX($H:$M,ROW(),MATCH(BW$2,$H$1:$M$1,0))</f>
        <v>0.1</v>
      </c>
      <c r="BX25" s="20" cm="1">
        <f t="array" ref="BX25">INDEX($H:$M,ROW(),MATCH(BX$2,$H$1:$M$1,0))</f>
        <v>0.1</v>
      </c>
      <c r="BY25" s="20" cm="1">
        <f t="array" ref="BY25">INDEX($H:$M,ROW(),MATCH(BY$2,$H$1:$M$1,0))</f>
        <v>0.1</v>
      </c>
      <c r="BZ25" s="20" cm="1">
        <f t="array" ref="BZ25">INDEX($H:$M,ROW(),MATCH(BZ$2,$H$1:$M$1,0))</f>
        <v>0.1</v>
      </c>
      <c r="CA25" s="20" cm="1">
        <f t="array" ref="CA25">INDEX($H:$M,ROW(),MATCH(CA$2,$H$1:$M$1,0))</f>
        <v>0.1</v>
      </c>
      <c r="CB25" s="20" cm="1">
        <f t="array" ref="CB25">INDEX($H:$M,ROW(),MATCH(CB$2,$H$1:$M$1,0))</f>
        <v>0.1</v>
      </c>
      <c r="CC25" s="20" cm="1">
        <f t="array" ref="CC25">INDEX($H:$M,ROW(),MATCH(CC$2,$H$1:$M$1,0))</f>
        <v>0.1</v>
      </c>
      <c r="CD25" s="20" cm="1">
        <f t="array" ref="CD25">INDEX($H:$M,ROW(),MATCH(CD$2,$H$1:$M$1,0))</f>
        <v>0.1</v>
      </c>
      <c r="CE25" s="20" cm="1">
        <f t="array" ref="CE25">INDEX($H:$M,ROW(),MATCH(CE$2,$H$1:$M$1,0))</f>
        <v>0.1</v>
      </c>
      <c r="CF25" s="20" cm="1">
        <f t="array" ref="CF25">INDEX($H:$M,ROW(),MATCH(CF$2,$H$1:$M$1,0))</f>
        <v>0.1</v>
      </c>
      <c r="CG25" s="20" cm="1">
        <f t="array" ref="CG25">INDEX($H:$M,ROW(),MATCH(CG$2,$H$1:$M$1,0))</f>
        <v>0.1</v>
      </c>
      <c r="CH25" s="20" cm="1">
        <f t="array" ref="CH25">INDEX($H:$M,ROW(),MATCH(CH$2,$H$1:$M$1,0))</f>
        <v>0.1</v>
      </c>
      <c r="CI25" s="20" cm="1">
        <f t="array" ref="CI25">INDEX($H:$M,ROW(),MATCH(CI$2,$H$1:$M$1,0))</f>
        <v>0.1</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f>SUMIF($3:$3,H$1-1,28:28)</f>
        <v>0</v>
      </c>
      <c r="I28" s="15">
        <f>H32</f>
        <v>94999.999999999985</v>
      </c>
      <c r="J28" s="15">
        <f>I32</f>
        <v>284999.99999999994</v>
      </c>
      <c r="K28" s="15">
        <f>J32</f>
        <v>665000</v>
      </c>
      <c r="L28" s="15">
        <f>K32</f>
        <v>1425000.0000000005</v>
      </c>
      <c r="M28" s="15">
        <f>L32</f>
        <v>2945000.0000000019</v>
      </c>
      <c r="O28" s="34"/>
      <c r="P28" s="34">
        <f>O32</f>
        <v>0</v>
      </c>
      <c r="Q28" s="34">
        <f>P32</f>
        <v>7916.666666666667</v>
      </c>
      <c r="R28" s="34">
        <f t="shared" ref="R28:CC28" si="27">Q32</f>
        <v>15833.333333333334</v>
      </c>
      <c r="S28" s="34">
        <f t="shared" si="27"/>
        <v>23750</v>
      </c>
      <c r="T28" s="34">
        <f t="shared" si="27"/>
        <v>31666.666666666668</v>
      </c>
      <c r="U28" s="34">
        <f t="shared" si="27"/>
        <v>39583.333333333336</v>
      </c>
      <c r="V28" s="34">
        <f t="shared" si="27"/>
        <v>47500.000000000007</v>
      </c>
      <c r="W28" s="34">
        <f t="shared" si="27"/>
        <v>55416.666666666679</v>
      </c>
      <c r="X28" s="34">
        <f t="shared" si="27"/>
        <v>63333.33333333335</v>
      </c>
      <c r="Y28" s="34">
        <f t="shared" si="27"/>
        <v>71250.000000000015</v>
      </c>
      <c r="Z28" s="34">
        <f t="shared" si="27"/>
        <v>79166.666666666672</v>
      </c>
      <c r="AA28" s="34">
        <f t="shared" si="27"/>
        <v>87083.333333333328</v>
      </c>
      <c r="AB28" s="34">
        <f t="shared" si="27"/>
        <v>94999.999999999985</v>
      </c>
      <c r="AC28" s="34">
        <f t="shared" si="27"/>
        <v>110833.33333333333</v>
      </c>
      <c r="AD28" s="34">
        <f t="shared" si="27"/>
        <v>126666.66666666667</v>
      </c>
      <c r="AE28" s="34">
        <f t="shared" si="27"/>
        <v>142500</v>
      </c>
      <c r="AF28" s="34">
        <f t="shared" si="27"/>
        <v>158333.33333333331</v>
      </c>
      <c r="AG28" s="34">
        <f t="shared" si="27"/>
        <v>174166.66666666663</v>
      </c>
      <c r="AH28" s="34">
        <f t="shared" si="27"/>
        <v>189999.99999999994</v>
      </c>
      <c r="AI28" s="34">
        <f t="shared" si="27"/>
        <v>205833.33333333326</v>
      </c>
      <c r="AJ28" s="34">
        <f t="shared" si="27"/>
        <v>221666.66666666657</v>
      </c>
      <c r="AK28" s="34">
        <f t="shared" si="27"/>
        <v>237499.99999999988</v>
      </c>
      <c r="AL28" s="34">
        <f t="shared" si="27"/>
        <v>253333.3333333332</v>
      </c>
      <c r="AM28" s="34">
        <f t="shared" si="27"/>
        <v>269166.66666666657</v>
      </c>
      <c r="AN28" s="34">
        <f t="shared" si="27"/>
        <v>284999.99999999994</v>
      </c>
      <c r="AO28" s="34">
        <f t="shared" si="27"/>
        <v>316666.66666666657</v>
      </c>
      <c r="AP28" s="34">
        <f t="shared" si="27"/>
        <v>348333.3333333332</v>
      </c>
      <c r="AQ28" s="34">
        <f t="shared" si="27"/>
        <v>379999.99999999983</v>
      </c>
      <c r="AR28" s="34">
        <f t="shared" si="27"/>
        <v>411666.66666666645</v>
      </c>
      <c r="AS28" s="34">
        <f t="shared" si="27"/>
        <v>443333.33333333308</v>
      </c>
      <c r="AT28" s="34">
        <f t="shared" si="27"/>
        <v>474999.99999999971</v>
      </c>
      <c r="AU28" s="34">
        <f t="shared" si="27"/>
        <v>506666.66666666634</v>
      </c>
      <c r="AV28" s="34">
        <f t="shared" si="27"/>
        <v>538333.33333333302</v>
      </c>
      <c r="AW28" s="34">
        <f t="shared" si="27"/>
        <v>569999.99999999977</v>
      </c>
      <c r="AX28" s="34">
        <f t="shared" si="27"/>
        <v>601666.66666666651</v>
      </c>
      <c r="AY28" s="34">
        <f t="shared" si="27"/>
        <v>633333.33333333326</v>
      </c>
      <c r="AZ28" s="34">
        <f t="shared" si="27"/>
        <v>665000</v>
      </c>
      <c r="BA28" s="34">
        <f t="shared" si="27"/>
        <v>728333.33333333326</v>
      </c>
      <c r="BB28" s="34">
        <f t="shared" si="27"/>
        <v>791666.66666666651</v>
      </c>
      <c r="BC28" s="34">
        <f t="shared" si="27"/>
        <v>854999.99999999977</v>
      </c>
      <c r="BD28" s="34">
        <f t="shared" si="27"/>
        <v>918333.33333333302</v>
      </c>
      <c r="BE28" s="34">
        <f t="shared" si="27"/>
        <v>981666.66666666628</v>
      </c>
      <c r="BF28" s="34">
        <f t="shared" si="27"/>
        <v>1044999.9999999995</v>
      </c>
      <c r="BG28" s="34">
        <f t="shared" si="27"/>
        <v>1108333.333333333</v>
      </c>
      <c r="BH28" s="34">
        <f t="shared" si="27"/>
        <v>1171666.6666666665</v>
      </c>
      <c r="BI28" s="34">
        <f t="shared" si="27"/>
        <v>1235000</v>
      </c>
      <c r="BJ28" s="34">
        <f t="shared" si="27"/>
        <v>1298333.3333333335</v>
      </c>
      <c r="BK28" s="34">
        <f t="shared" si="27"/>
        <v>1361666.666666667</v>
      </c>
      <c r="BL28" s="34">
        <f t="shared" si="27"/>
        <v>1425000.0000000005</v>
      </c>
      <c r="BM28" s="34">
        <f t="shared" si="27"/>
        <v>1551666.666666667</v>
      </c>
      <c r="BN28" s="34">
        <f t="shared" si="27"/>
        <v>1678333.3333333335</v>
      </c>
      <c r="BO28" s="34">
        <f t="shared" si="27"/>
        <v>1805000</v>
      </c>
      <c r="BP28" s="34">
        <f t="shared" si="27"/>
        <v>1931666.6666666665</v>
      </c>
      <c r="BQ28" s="34">
        <f t="shared" si="27"/>
        <v>2058333.333333333</v>
      </c>
      <c r="BR28" s="34">
        <f t="shared" si="27"/>
        <v>2185000</v>
      </c>
      <c r="BS28" s="34">
        <f t="shared" si="27"/>
        <v>2311666.666666667</v>
      </c>
      <c r="BT28" s="34">
        <f t="shared" si="27"/>
        <v>2438333.333333334</v>
      </c>
      <c r="BU28" s="34">
        <f t="shared" si="27"/>
        <v>2565000.0000000009</v>
      </c>
      <c r="BV28" s="34">
        <f t="shared" si="27"/>
        <v>2691666.6666666679</v>
      </c>
      <c r="BW28" s="34">
        <f t="shared" si="27"/>
        <v>2818333.3333333349</v>
      </c>
      <c r="BX28" s="34">
        <f t="shared" si="27"/>
        <v>2945000.0000000019</v>
      </c>
      <c r="BY28" s="34">
        <f t="shared" si="27"/>
        <v>3198333.3333333349</v>
      </c>
      <c r="BZ28" s="34">
        <f t="shared" si="27"/>
        <v>3451666.6666666679</v>
      </c>
      <c r="CA28" s="34">
        <f t="shared" si="27"/>
        <v>3705000.0000000009</v>
      </c>
      <c r="CB28" s="34">
        <f t="shared" si="27"/>
        <v>3958333.333333334</v>
      </c>
      <c r="CC28" s="34">
        <f t="shared" si="27"/>
        <v>4211666.6666666679</v>
      </c>
      <c r="CD28" s="34">
        <f t="shared" ref="CD28:CI28" si="28">CC32</f>
        <v>4465000.0000000019</v>
      </c>
      <c r="CE28" s="34">
        <f t="shared" si="28"/>
        <v>4718333.3333333358</v>
      </c>
      <c r="CF28" s="34">
        <f t="shared" si="28"/>
        <v>4971666.6666666698</v>
      </c>
      <c r="CG28" s="34">
        <f t="shared" si="28"/>
        <v>5225000.0000000037</v>
      </c>
      <c r="CH28" s="34">
        <f t="shared" si="28"/>
        <v>5478333.3333333377</v>
      </c>
      <c r="CI28" s="34">
        <f t="shared" si="28"/>
        <v>5731666.6666666716</v>
      </c>
    </row>
    <row r="29" spans="1:87" x14ac:dyDescent="0.4">
      <c r="A29" s="6"/>
      <c r="B29" s="6"/>
      <c r="C29" t="s">
        <v>163</v>
      </c>
      <c r="E29" t="s">
        <v>72</v>
      </c>
      <c r="H29" s="34">
        <f t="shared" ref="H29:M29" si="29">SUMIF($2:$2,H$1,29:29)</f>
        <v>99999.999999999985</v>
      </c>
      <c r="I29" s="34">
        <f t="shared" si="29"/>
        <v>199999.99999999997</v>
      </c>
      <c r="J29" s="34">
        <f t="shared" si="29"/>
        <v>399999.99999999994</v>
      </c>
      <c r="K29" s="34">
        <f t="shared" si="29"/>
        <v>799999.99999999988</v>
      </c>
      <c r="L29" s="34">
        <f t="shared" si="29"/>
        <v>1599999.9999999998</v>
      </c>
      <c r="M29" s="34">
        <f t="shared" si="29"/>
        <v>3199999.9999999995</v>
      </c>
      <c r="O29" s="17"/>
      <c r="P29" s="34">
        <f>P22</f>
        <v>8333.3333333333339</v>
      </c>
      <c r="Q29" s="34">
        <f t="shared" ref="Q29:CB29" si="30">Q22</f>
        <v>8333.3333333333339</v>
      </c>
      <c r="R29" s="34">
        <f t="shared" si="30"/>
        <v>8333.3333333333339</v>
      </c>
      <c r="S29" s="34">
        <f t="shared" si="30"/>
        <v>8333.3333333333339</v>
      </c>
      <c r="T29" s="34">
        <f t="shared" si="30"/>
        <v>8333.3333333333339</v>
      </c>
      <c r="U29" s="34">
        <f t="shared" si="30"/>
        <v>8333.3333333333339</v>
      </c>
      <c r="V29" s="34">
        <f t="shared" si="30"/>
        <v>8333.3333333333339</v>
      </c>
      <c r="W29" s="34">
        <f t="shared" si="30"/>
        <v>8333.3333333333339</v>
      </c>
      <c r="X29" s="34">
        <f t="shared" si="30"/>
        <v>8333.3333333333339</v>
      </c>
      <c r="Y29" s="34">
        <f t="shared" si="30"/>
        <v>8333.3333333333339</v>
      </c>
      <c r="Z29" s="34">
        <f t="shared" si="30"/>
        <v>8333.3333333333339</v>
      </c>
      <c r="AA29" s="34">
        <f t="shared" si="30"/>
        <v>8333.3333333333339</v>
      </c>
      <c r="AB29" s="34">
        <f t="shared" si="30"/>
        <v>16666.666666666668</v>
      </c>
      <c r="AC29" s="34">
        <f t="shared" si="30"/>
        <v>16666.666666666668</v>
      </c>
      <c r="AD29" s="34">
        <f t="shared" si="30"/>
        <v>16666.666666666668</v>
      </c>
      <c r="AE29" s="34">
        <f t="shared" si="30"/>
        <v>16666.666666666668</v>
      </c>
      <c r="AF29" s="34">
        <f t="shared" si="30"/>
        <v>16666.666666666668</v>
      </c>
      <c r="AG29" s="34">
        <f t="shared" si="30"/>
        <v>16666.666666666668</v>
      </c>
      <c r="AH29" s="34">
        <f t="shared" si="30"/>
        <v>16666.666666666668</v>
      </c>
      <c r="AI29" s="34">
        <f t="shared" si="30"/>
        <v>16666.666666666668</v>
      </c>
      <c r="AJ29" s="34">
        <f t="shared" si="30"/>
        <v>16666.666666666668</v>
      </c>
      <c r="AK29" s="34">
        <f t="shared" si="30"/>
        <v>16666.666666666668</v>
      </c>
      <c r="AL29" s="34">
        <f t="shared" si="30"/>
        <v>16666.666666666668</v>
      </c>
      <c r="AM29" s="34">
        <f t="shared" si="30"/>
        <v>16666.666666666668</v>
      </c>
      <c r="AN29" s="34">
        <f t="shared" si="30"/>
        <v>33333.333333333336</v>
      </c>
      <c r="AO29" s="34">
        <f t="shared" si="30"/>
        <v>33333.333333333336</v>
      </c>
      <c r="AP29" s="34">
        <f t="shared" si="30"/>
        <v>33333.333333333336</v>
      </c>
      <c r="AQ29" s="34">
        <f t="shared" si="30"/>
        <v>33333.333333333336</v>
      </c>
      <c r="AR29" s="34">
        <f t="shared" si="30"/>
        <v>33333.333333333336</v>
      </c>
      <c r="AS29" s="34">
        <f t="shared" si="30"/>
        <v>33333.333333333336</v>
      </c>
      <c r="AT29" s="34">
        <f t="shared" si="30"/>
        <v>33333.333333333336</v>
      </c>
      <c r="AU29" s="34">
        <f t="shared" si="30"/>
        <v>33333.333333333336</v>
      </c>
      <c r="AV29" s="34">
        <f t="shared" si="30"/>
        <v>33333.333333333336</v>
      </c>
      <c r="AW29" s="34">
        <f t="shared" si="30"/>
        <v>33333.333333333336</v>
      </c>
      <c r="AX29" s="34">
        <f t="shared" si="30"/>
        <v>33333.333333333336</v>
      </c>
      <c r="AY29" s="34">
        <f t="shared" si="30"/>
        <v>33333.333333333336</v>
      </c>
      <c r="AZ29" s="34">
        <f t="shared" si="30"/>
        <v>66666.666666666672</v>
      </c>
      <c r="BA29" s="34">
        <f t="shared" si="30"/>
        <v>66666.666666666672</v>
      </c>
      <c r="BB29" s="34">
        <f t="shared" si="30"/>
        <v>66666.666666666672</v>
      </c>
      <c r="BC29" s="34">
        <f t="shared" si="30"/>
        <v>66666.666666666672</v>
      </c>
      <c r="BD29" s="34">
        <f t="shared" si="30"/>
        <v>66666.666666666672</v>
      </c>
      <c r="BE29" s="34">
        <f t="shared" si="30"/>
        <v>66666.666666666672</v>
      </c>
      <c r="BF29" s="34">
        <f t="shared" si="30"/>
        <v>66666.666666666672</v>
      </c>
      <c r="BG29" s="34">
        <f t="shared" si="30"/>
        <v>66666.666666666672</v>
      </c>
      <c r="BH29" s="34">
        <f t="shared" si="30"/>
        <v>66666.666666666672</v>
      </c>
      <c r="BI29" s="34">
        <f t="shared" si="30"/>
        <v>66666.666666666672</v>
      </c>
      <c r="BJ29" s="34">
        <f t="shared" si="30"/>
        <v>66666.666666666672</v>
      </c>
      <c r="BK29" s="34">
        <f t="shared" si="30"/>
        <v>66666.666666666672</v>
      </c>
      <c r="BL29" s="34">
        <f t="shared" si="30"/>
        <v>133333.33333333334</v>
      </c>
      <c r="BM29" s="34">
        <f t="shared" si="30"/>
        <v>133333.33333333334</v>
      </c>
      <c r="BN29" s="34">
        <f t="shared" si="30"/>
        <v>133333.33333333334</v>
      </c>
      <c r="BO29" s="34">
        <f t="shared" si="30"/>
        <v>133333.33333333334</v>
      </c>
      <c r="BP29" s="34">
        <f t="shared" si="30"/>
        <v>133333.33333333334</v>
      </c>
      <c r="BQ29" s="34">
        <f t="shared" si="30"/>
        <v>133333.33333333334</v>
      </c>
      <c r="BR29" s="34">
        <f t="shared" si="30"/>
        <v>133333.33333333334</v>
      </c>
      <c r="BS29" s="34">
        <f t="shared" si="30"/>
        <v>133333.33333333334</v>
      </c>
      <c r="BT29" s="34">
        <f t="shared" si="30"/>
        <v>133333.33333333334</v>
      </c>
      <c r="BU29" s="34">
        <f t="shared" si="30"/>
        <v>133333.33333333334</v>
      </c>
      <c r="BV29" s="34">
        <f t="shared" si="30"/>
        <v>133333.33333333334</v>
      </c>
      <c r="BW29" s="34">
        <f t="shared" si="30"/>
        <v>133333.33333333334</v>
      </c>
      <c r="BX29" s="34">
        <f t="shared" si="30"/>
        <v>266666.66666666669</v>
      </c>
      <c r="BY29" s="34">
        <f t="shared" si="30"/>
        <v>266666.66666666669</v>
      </c>
      <c r="BZ29" s="34">
        <f t="shared" si="30"/>
        <v>266666.66666666669</v>
      </c>
      <c r="CA29" s="34">
        <f t="shared" si="30"/>
        <v>266666.66666666669</v>
      </c>
      <c r="CB29" s="34">
        <f t="shared" si="30"/>
        <v>266666.66666666669</v>
      </c>
      <c r="CC29" s="34">
        <f t="shared" ref="CC29:CI29" si="31">CC22</f>
        <v>266666.66666666669</v>
      </c>
      <c r="CD29" s="34">
        <f t="shared" si="31"/>
        <v>266666.66666666669</v>
      </c>
      <c r="CE29" s="34">
        <f t="shared" si="31"/>
        <v>266666.66666666669</v>
      </c>
      <c r="CF29" s="34">
        <f t="shared" si="31"/>
        <v>266666.66666666669</v>
      </c>
      <c r="CG29" s="34">
        <f t="shared" si="31"/>
        <v>266666.66666666669</v>
      </c>
      <c r="CH29" s="34">
        <f t="shared" si="31"/>
        <v>266666.66666666669</v>
      </c>
      <c r="CI29" s="34">
        <f t="shared" si="31"/>
        <v>266666.66666666669</v>
      </c>
    </row>
    <row r="30" spans="1:87" x14ac:dyDescent="0.4">
      <c r="C30" t="s">
        <v>163</v>
      </c>
      <c r="E30" s="12" t="s">
        <v>73</v>
      </c>
      <c r="F30" s="12"/>
      <c r="G30" s="13"/>
      <c r="H30" s="16">
        <v>0.05</v>
      </c>
      <c r="I30" s="16">
        <v>0.05</v>
      </c>
      <c r="J30" s="16">
        <v>0.05</v>
      </c>
      <c r="K30" s="16">
        <v>0.05</v>
      </c>
      <c r="L30" s="16">
        <v>0.05</v>
      </c>
      <c r="M30" s="16">
        <v>0.05</v>
      </c>
      <c r="O30" s="20"/>
      <c r="P30" s="20" cm="1">
        <f t="array" ref="P30">INDEX($H:$M,ROW(),MATCH(P$2,$H$1:$M$1,0))</f>
        <v>0.05</v>
      </c>
      <c r="Q30" s="20" cm="1">
        <f t="array" ref="Q30">INDEX($H:$M,ROW(),MATCH(Q$2,$H$1:$M$1,0))</f>
        <v>0.05</v>
      </c>
      <c r="R30" s="20" cm="1">
        <f t="array" ref="R30">INDEX($H:$M,ROW(),MATCH(R$2,$H$1:$M$1,0))</f>
        <v>0.05</v>
      </c>
      <c r="S30" s="20" cm="1">
        <f t="array" ref="S30">INDEX($H:$M,ROW(),MATCH(S$2,$H$1:$M$1,0))</f>
        <v>0.05</v>
      </c>
      <c r="T30" s="20" cm="1">
        <f t="array" ref="T30">INDEX($H:$M,ROW(),MATCH(T$2,$H$1:$M$1,0))</f>
        <v>0.05</v>
      </c>
      <c r="U30" s="20" cm="1">
        <f t="array" ref="U30">INDEX($H:$M,ROW(),MATCH(U$2,$H$1:$M$1,0))</f>
        <v>0.05</v>
      </c>
      <c r="V30" s="20" cm="1">
        <f t="array" ref="V30">INDEX($H:$M,ROW(),MATCH(V$2,$H$1:$M$1,0))</f>
        <v>0.05</v>
      </c>
      <c r="W30" s="20" cm="1">
        <f t="array" ref="W30">INDEX($H:$M,ROW(),MATCH(W$2,$H$1:$M$1,0))</f>
        <v>0.05</v>
      </c>
      <c r="X30" s="20" cm="1">
        <f t="array" ref="X30">INDEX($H:$M,ROW(),MATCH(X$2,$H$1:$M$1,0))</f>
        <v>0.05</v>
      </c>
      <c r="Y30" s="20" cm="1">
        <f t="array" ref="Y30">INDEX($H:$M,ROW(),MATCH(Y$2,$H$1:$M$1,0))</f>
        <v>0.05</v>
      </c>
      <c r="Z30" s="20" cm="1">
        <f t="array" ref="Z30">INDEX($H:$M,ROW(),MATCH(Z$2,$H$1:$M$1,0))</f>
        <v>0.05</v>
      </c>
      <c r="AA30" s="20" cm="1">
        <f t="array" ref="AA30">INDEX($H:$M,ROW(),MATCH(AA$2,$H$1:$M$1,0))</f>
        <v>0.05</v>
      </c>
      <c r="AB30" s="20" cm="1">
        <f t="array" ref="AB30">INDEX($H:$M,ROW(),MATCH(AB$2,$H$1:$M$1,0))</f>
        <v>0.05</v>
      </c>
      <c r="AC30" s="20" cm="1">
        <f t="array" ref="AC30">INDEX($H:$M,ROW(),MATCH(AC$2,$H$1:$M$1,0))</f>
        <v>0.05</v>
      </c>
      <c r="AD30" s="20" cm="1">
        <f t="array" ref="AD30">INDEX($H:$M,ROW(),MATCH(AD$2,$H$1:$M$1,0))</f>
        <v>0.05</v>
      </c>
      <c r="AE30" s="20" cm="1">
        <f t="array" ref="AE30">INDEX($H:$M,ROW(),MATCH(AE$2,$H$1:$M$1,0))</f>
        <v>0.05</v>
      </c>
      <c r="AF30" s="20" cm="1">
        <f t="array" ref="AF30">INDEX($H:$M,ROW(),MATCH(AF$2,$H$1:$M$1,0))</f>
        <v>0.05</v>
      </c>
      <c r="AG30" s="20" cm="1">
        <f t="array" ref="AG30">INDEX($H:$M,ROW(),MATCH(AG$2,$H$1:$M$1,0))</f>
        <v>0.05</v>
      </c>
      <c r="AH30" s="20" cm="1">
        <f t="array" ref="AH30">INDEX($H:$M,ROW(),MATCH(AH$2,$H$1:$M$1,0))</f>
        <v>0.05</v>
      </c>
      <c r="AI30" s="20" cm="1">
        <f t="array" ref="AI30">INDEX($H:$M,ROW(),MATCH(AI$2,$H$1:$M$1,0))</f>
        <v>0.05</v>
      </c>
      <c r="AJ30" s="20" cm="1">
        <f t="array" ref="AJ30">INDEX($H:$M,ROW(),MATCH(AJ$2,$H$1:$M$1,0))</f>
        <v>0.05</v>
      </c>
      <c r="AK30" s="20" cm="1">
        <f t="array" ref="AK30">INDEX($H:$M,ROW(),MATCH(AK$2,$H$1:$M$1,0))</f>
        <v>0.05</v>
      </c>
      <c r="AL30" s="20" cm="1">
        <f t="array" ref="AL30">INDEX($H:$M,ROW(),MATCH(AL$2,$H$1:$M$1,0))</f>
        <v>0.05</v>
      </c>
      <c r="AM30" s="20" cm="1">
        <f t="array" ref="AM30">INDEX($H:$M,ROW(),MATCH(AM$2,$H$1:$M$1,0))</f>
        <v>0.05</v>
      </c>
      <c r="AN30" s="20" cm="1">
        <f t="array" ref="AN30">INDEX($H:$M,ROW(),MATCH(AN$2,$H$1:$M$1,0))</f>
        <v>0.05</v>
      </c>
      <c r="AO30" s="20" cm="1">
        <f t="array" ref="AO30">INDEX($H:$M,ROW(),MATCH(AO$2,$H$1:$M$1,0))</f>
        <v>0.05</v>
      </c>
      <c r="AP30" s="20" cm="1">
        <f t="array" ref="AP30">INDEX($H:$M,ROW(),MATCH(AP$2,$H$1:$M$1,0))</f>
        <v>0.05</v>
      </c>
      <c r="AQ30" s="20" cm="1">
        <f t="array" ref="AQ30">INDEX($H:$M,ROW(),MATCH(AQ$2,$H$1:$M$1,0))</f>
        <v>0.05</v>
      </c>
      <c r="AR30" s="20" cm="1">
        <f t="array" ref="AR30">INDEX($H:$M,ROW(),MATCH(AR$2,$H$1:$M$1,0))</f>
        <v>0.05</v>
      </c>
      <c r="AS30" s="20" cm="1">
        <f t="array" ref="AS30">INDEX($H:$M,ROW(),MATCH(AS$2,$H$1:$M$1,0))</f>
        <v>0.05</v>
      </c>
      <c r="AT30" s="20" cm="1">
        <f t="array" ref="AT30">INDEX($H:$M,ROW(),MATCH(AT$2,$H$1:$M$1,0))</f>
        <v>0.05</v>
      </c>
      <c r="AU30" s="20" cm="1">
        <f t="array" ref="AU30">INDEX($H:$M,ROW(),MATCH(AU$2,$H$1:$M$1,0))</f>
        <v>0.05</v>
      </c>
      <c r="AV30" s="20" cm="1">
        <f t="array" ref="AV30">INDEX($H:$M,ROW(),MATCH(AV$2,$H$1:$M$1,0))</f>
        <v>0.05</v>
      </c>
      <c r="AW30" s="20" cm="1">
        <f t="array" ref="AW30">INDEX($H:$M,ROW(),MATCH(AW$2,$H$1:$M$1,0))</f>
        <v>0.05</v>
      </c>
      <c r="AX30" s="20" cm="1">
        <f t="array" ref="AX30">INDEX($H:$M,ROW(),MATCH(AX$2,$H$1:$M$1,0))</f>
        <v>0.05</v>
      </c>
      <c r="AY30" s="20" cm="1">
        <f t="array" ref="AY30">INDEX($H:$M,ROW(),MATCH(AY$2,$H$1:$M$1,0))</f>
        <v>0.05</v>
      </c>
      <c r="AZ30" s="20" cm="1">
        <f t="array" ref="AZ30">INDEX($H:$M,ROW(),MATCH(AZ$2,$H$1:$M$1,0))</f>
        <v>0.05</v>
      </c>
      <c r="BA30" s="20" cm="1">
        <f t="array" ref="BA30">INDEX($H:$M,ROW(),MATCH(BA$2,$H$1:$M$1,0))</f>
        <v>0.05</v>
      </c>
      <c r="BB30" s="20" cm="1">
        <f t="array" ref="BB30">INDEX($H:$M,ROW(),MATCH(BB$2,$H$1:$M$1,0))</f>
        <v>0.05</v>
      </c>
      <c r="BC30" s="20" cm="1">
        <f t="array" ref="BC30">INDEX($H:$M,ROW(),MATCH(BC$2,$H$1:$M$1,0))</f>
        <v>0.05</v>
      </c>
      <c r="BD30" s="20" cm="1">
        <f t="array" ref="BD30">INDEX($H:$M,ROW(),MATCH(BD$2,$H$1:$M$1,0))</f>
        <v>0.05</v>
      </c>
      <c r="BE30" s="20" cm="1">
        <f t="array" ref="BE30">INDEX($H:$M,ROW(),MATCH(BE$2,$H$1:$M$1,0))</f>
        <v>0.05</v>
      </c>
      <c r="BF30" s="20" cm="1">
        <f t="array" ref="BF30">INDEX($H:$M,ROW(),MATCH(BF$2,$H$1:$M$1,0))</f>
        <v>0.05</v>
      </c>
      <c r="BG30" s="20" cm="1">
        <f t="array" ref="BG30">INDEX($H:$M,ROW(),MATCH(BG$2,$H$1:$M$1,0))</f>
        <v>0.05</v>
      </c>
      <c r="BH30" s="20" cm="1">
        <f t="array" ref="BH30">INDEX($H:$M,ROW(),MATCH(BH$2,$H$1:$M$1,0))</f>
        <v>0.05</v>
      </c>
      <c r="BI30" s="20" cm="1">
        <f t="array" ref="BI30">INDEX($H:$M,ROW(),MATCH(BI$2,$H$1:$M$1,0))</f>
        <v>0.05</v>
      </c>
      <c r="BJ30" s="20" cm="1">
        <f t="array" ref="BJ30">INDEX($H:$M,ROW(),MATCH(BJ$2,$H$1:$M$1,0))</f>
        <v>0.05</v>
      </c>
      <c r="BK30" s="20" cm="1">
        <f t="array" ref="BK30">INDEX($H:$M,ROW(),MATCH(BK$2,$H$1:$M$1,0))</f>
        <v>0.05</v>
      </c>
      <c r="BL30" s="20" cm="1">
        <f t="array" ref="BL30">INDEX($H:$M,ROW(),MATCH(BL$2,$H$1:$M$1,0))</f>
        <v>0.05</v>
      </c>
      <c r="BM30" s="20" cm="1">
        <f t="array" ref="BM30">INDEX($H:$M,ROW(),MATCH(BM$2,$H$1:$M$1,0))</f>
        <v>0.05</v>
      </c>
      <c r="BN30" s="20" cm="1">
        <f t="array" ref="BN30">INDEX($H:$M,ROW(),MATCH(BN$2,$H$1:$M$1,0))</f>
        <v>0.05</v>
      </c>
      <c r="BO30" s="20" cm="1">
        <f t="array" ref="BO30">INDEX($H:$M,ROW(),MATCH(BO$2,$H$1:$M$1,0))</f>
        <v>0.05</v>
      </c>
      <c r="BP30" s="20" cm="1">
        <f t="array" ref="BP30">INDEX($H:$M,ROW(),MATCH(BP$2,$H$1:$M$1,0))</f>
        <v>0.05</v>
      </c>
      <c r="BQ30" s="20" cm="1">
        <f t="array" ref="BQ30">INDEX($H:$M,ROW(),MATCH(BQ$2,$H$1:$M$1,0))</f>
        <v>0.05</v>
      </c>
      <c r="BR30" s="20" cm="1">
        <f t="array" ref="BR30">INDEX($H:$M,ROW(),MATCH(BR$2,$H$1:$M$1,0))</f>
        <v>0.05</v>
      </c>
      <c r="BS30" s="20" cm="1">
        <f t="array" ref="BS30">INDEX($H:$M,ROW(),MATCH(BS$2,$H$1:$M$1,0))</f>
        <v>0.05</v>
      </c>
      <c r="BT30" s="20" cm="1">
        <f t="array" ref="BT30">INDEX($H:$M,ROW(),MATCH(BT$2,$H$1:$M$1,0))</f>
        <v>0.05</v>
      </c>
      <c r="BU30" s="20" cm="1">
        <f t="array" ref="BU30">INDEX($H:$M,ROW(),MATCH(BU$2,$H$1:$M$1,0))</f>
        <v>0.05</v>
      </c>
      <c r="BV30" s="20" cm="1">
        <f t="array" ref="BV30">INDEX($H:$M,ROW(),MATCH(BV$2,$H$1:$M$1,0))</f>
        <v>0.05</v>
      </c>
      <c r="BW30" s="20" cm="1">
        <f t="array" ref="BW30">INDEX($H:$M,ROW(),MATCH(BW$2,$H$1:$M$1,0))</f>
        <v>0.05</v>
      </c>
      <c r="BX30" s="20" cm="1">
        <f t="array" ref="BX30">INDEX($H:$M,ROW(),MATCH(BX$2,$H$1:$M$1,0))</f>
        <v>0.05</v>
      </c>
      <c r="BY30" s="20" cm="1">
        <f t="array" ref="BY30">INDEX($H:$M,ROW(),MATCH(BY$2,$H$1:$M$1,0))</f>
        <v>0.05</v>
      </c>
      <c r="BZ30" s="20" cm="1">
        <f t="array" ref="BZ30">INDEX($H:$M,ROW(),MATCH(BZ$2,$H$1:$M$1,0))</f>
        <v>0.05</v>
      </c>
      <c r="CA30" s="20" cm="1">
        <f t="array" ref="CA30">INDEX($H:$M,ROW(),MATCH(CA$2,$H$1:$M$1,0))</f>
        <v>0.05</v>
      </c>
      <c r="CB30" s="20" cm="1">
        <f t="array" ref="CB30">INDEX($H:$M,ROW(),MATCH(CB$2,$H$1:$M$1,0))</f>
        <v>0.05</v>
      </c>
      <c r="CC30" s="20" cm="1">
        <f t="array" ref="CC30">INDEX($H:$M,ROW(),MATCH(CC$2,$H$1:$M$1,0))</f>
        <v>0.05</v>
      </c>
      <c r="CD30" s="20" cm="1">
        <f t="array" ref="CD30">INDEX($H:$M,ROW(),MATCH(CD$2,$H$1:$M$1,0))</f>
        <v>0.05</v>
      </c>
      <c r="CE30" s="20" cm="1">
        <f t="array" ref="CE30">INDEX($H:$M,ROW(),MATCH(CE$2,$H$1:$M$1,0))</f>
        <v>0.05</v>
      </c>
      <c r="CF30" s="20" cm="1">
        <f t="array" ref="CF30">INDEX($H:$M,ROW(),MATCH(CF$2,$H$1:$M$1,0))</f>
        <v>0.05</v>
      </c>
      <c r="CG30" s="20" cm="1">
        <f t="array" ref="CG30">INDEX($H:$M,ROW(),MATCH(CG$2,$H$1:$M$1,0))</f>
        <v>0.05</v>
      </c>
      <c r="CH30" s="20" cm="1">
        <f t="array" ref="CH30">INDEX($H:$M,ROW(),MATCH(CH$2,$H$1:$M$1,0))</f>
        <v>0.05</v>
      </c>
      <c r="CI30" s="20" cm="1">
        <f t="array" ref="CI30">INDEX($H:$M,ROW(),MATCH(CI$2,$H$1:$M$1,0))</f>
        <v>0.05</v>
      </c>
    </row>
    <row r="31" spans="1:87" x14ac:dyDescent="0.4">
      <c r="B31" s="6"/>
      <c r="C31" t="s">
        <v>163</v>
      </c>
      <c r="E31" t="s">
        <v>74</v>
      </c>
      <c r="H31" s="35">
        <f t="shared" ref="H31:M31" si="32">SUMIF($2:$2,H$1,31:31)</f>
        <v>-5000.0000000000027</v>
      </c>
      <c r="I31" s="35">
        <f t="shared" si="32"/>
        <v>-10000.000000000005</v>
      </c>
      <c r="J31" s="35">
        <f t="shared" si="32"/>
        <v>-20000.000000000011</v>
      </c>
      <c r="K31" s="35">
        <f t="shared" si="32"/>
        <v>-40000.000000000022</v>
      </c>
      <c r="L31" s="35">
        <f t="shared" si="32"/>
        <v>-80000.000000000044</v>
      </c>
      <c r="M31" s="35">
        <f t="shared" si="32"/>
        <v>-160000.00000000009</v>
      </c>
      <c r="O31" s="35"/>
      <c r="P31" s="35">
        <f t="shared" ref="P31:CA31" si="33">-P29*P30</f>
        <v>-416.66666666666674</v>
      </c>
      <c r="Q31" s="35">
        <f t="shared" si="33"/>
        <v>-416.66666666666674</v>
      </c>
      <c r="R31" s="35">
        <f t="shared" si="33"/>
        <v>-416.66666666666674</v>
      </c>
      <c r="S31" s="35">
        <f t="shared" si="33"/>
        <v>-416.66666666666674</v>
      </c>
      <c r="T31" s="35">
        <f t="shared" si="33"/>
        <v>-416.66666666666674</v>
      </c>
      <c r="U31" s="35">
        <f t="shared" si="33"/>
        <v>-416.66666666666674</v>
      </c>
      <c r="V31" s="35">
        <f t="shared" si="33"/>
        <v>-416.66666666666674</v>
      </c>
      <c r="W31" s="35">
        <f t="shared" si="33"/>
        <v>-416.66666666666674</v>
      </c>
      <c r="X31" s="35">
        <f t="shared" si="33"/>
        <v>-416.66666666666674</v>
      </c>
      <c r="Y31" s="35">
        <f t="shared" si="33"/>
        <v>-416.66666666666674</v>
      </c>
      <c r="Z31" s="35">
        <f t="shared" si="33"/>
        <v>-416.66666666666674</v>
      </c>
      <c r="AA31" s="35">
        <f t="shared" si="33"/>
        <v>-416.66666666666674</v>
      </c>
      <c r="AB31" s="35">
        <f t="shared" si="33"/>
        <v>-833.33333333333348</v>
      </c>
      <c r="AC31" s="35">
        <f t="shared" si="33"/>
        <v>-833.33333333333348</v>
      </c>
      <c r="AD31" s="35">
        <f t="shared" si="33"/>
        <v>-833.33333333333348</v>
      </c>
      <c r="AE31" s="35">
        <f t="shared" si="33"/>
        <v>-833.33333333333348</v>
      </c>
      <c r="AF31" s="35">
        <f t="shared" si="33"/>
        <v>-833.33333333333348</v>
      </c>
      <c r="AG31" s="35">
        <f t="shared" si="33"/>
        <v>-833.33333333333348</v>
      </c>
      <c r="AH31" s="35">
        <f t="shared" si="33"/>
        <v>-833.33333333333348</v>
      </c>
      <c r="AI31" s="35">
        <f t="shared" si="33"/>
        <v>-833.33333333333348</v>
      </c>
      <c r="AJ31" s="35">
        <f t="shared" si="33"/>
        <v>-833.33333333333348</v>
      </c>
      <c r="AK31" s="35">
        <f t="shared" si="33"/>
        <v>-833.33333333333348</v>
      </c>
      <c r="AL31" s="35">
        <f t="shared" si="33"/>
        <v>-833.33333333333348</v>
      </c>
      <c r="AM31" s="35">
        <f t="shared" si="33"/>
        <v>-833.33333333333348</v>
      </c>
      <c r="AN31" s="35">
        <f t="shared" si="33"/>
        <v>-1666.666666666667</v>
      </c>
      <c r="AO31" s="35">
        <f t="shared" si="33"/>
        <v>-1666.666666666667</v>
      </c>
      <c r="AP31" s="35">
        <f t="shared" si="33"/>
        <v>-1666.666666666667</v>
      </c>
      <c r="AQ31" s="35">
        <f t="shared" si="33"/>
        <v>-1666.666666666667</v>
      </c>
      <c r="AR31" s="35">
        <f t="shared" si="33"/>
        <v>-1666.666666666667</v>
      </c>
      <c r="AS31" s="35">
        <f t="shared" si="33"/>
        <v>-1666.666666666667</v>
      </c>
      <c r="AT31" s="35">
        <f t="shared" si="33"/>
        <v>-1666.666666666667</v>
      </c>
      <c r="AU31" s="35">
        <f t="shared" si="33"/>
        <v>-1666.666666666667</v>
      </c>
      <c r="AV31" s="35">
        <f t="shared" si="33"/>
        <v>-1666.666666666667</v>
      </c>
      <c r="AW31" s="35">
        <f t="shared" si="33"/>
        <v>-1666.666666666667</v>
      </c>
      <c r="AX31" s="35">
        <f t="shared" si="33"/>
        <v>-1666.666666666667</v>
      </c>
      <c r="AY31" s="35">
        <f t="shared" si="33"/>
        <v>-1666.666666666667</v>
      </c>
      <c r="AZ31" s="35">
        <f t="shared" si="33"/>
        <v>-3333.3333333333339</v>
      </c>
      <c r="BA31" s="35">
        <f t="shared" si="33"/>
        <v>-3333.3333333333339</v>
      </c>
      <c r="BB31" s="35">
        <f t="shared" si="33"/>
        <v>-3333.3333333333339</v>
      </c>
      <c r="BC31" s="35">
        <f t="shared" si="33"/>
        <v>-3333.3333333333339</v>
      </c>
      <c r="BD31" s="35">
        <f t="shared" si="33"/>
        <v>-3333.3333333333339</v>
      </c>
      <c r="BE31" s="35">
        <f t="shared" si="33"/>
        <v>-3333.3333333333339</v>
      </c>
      <c r="BF31" s="35">
        <f t="shared" si="33"/>
        <v>-3333.3333333333339</v>
      </c>
      <c r="BG31" s="35">
        <f t="shared" si="33"/>
        <v>-3333.3333333333339</v>
      </c>
      <c r="BH31" s="35">
        <f t="shared" si="33"/>
        <v>-3333.3333333333339</v>
      </c>
      <c r="BI31" s="35">
        <f t="shared" si="33"/>
        <v>-3333.3333333333339</v>
      </c>
      <c r="BJ31" s="35">
        <f t="shared" si="33"/>
        <v>-3333.3333333333339</v>
      </c>
      <c r="BK31" s="35">
        <f t="shared" si="33"/>
        <v>-3333.3333333333339</v>
      </c>
      <c r="BL31" s="35">
        <f t="shared" si="33"/>
        <v>-6666.6666666666679</v>
      </c>
      <c r="BM31" s="35">
        <f t="shared" si="33"/>
        <v>-6666.6666666666679</v>
      </c>
      <c r="BN31" s="35">
        <f t="shared" si="33"/>
        <v>-6666.6666666666679</v>
      </c>
      <c r="BO31" s="35">
        <f t="shared" si="33"/>
        <v>-6666.6666666666679</v>
      </c>
      <c r="BP31" s="35">
        <f t="shared" si="33"/>
        <v>-6666.6666666666679</v>
      </c>
      <c r="BQ31" s="35">
        <f t="shared" si="33"/>
        <v>-6666.6666666666679</v>
      </c>
      <c r="BR31" s="35">
        <f t="shared" si="33"/>
        <v>-6666.6666666666679</v>
      </c>
      <c r="BS31" s="35">
        <f t="shared" si="33"/>
        <v>-6666.6666666666679</v>
      </c>
      <c r="BT31" s="35">
        <f t="shared" si="33"/>
        <v>-6666.6666666666679</v>
      </c>
      <c r="BU31" s="35">
        <f t="shared" si="33"/>
        <v>-6666.6666666666679</v>
      </c>
      <c r="BV31" s="35">
        <f t="shared" si="33"/>
        <v>-6666.6666666666679</v>
      </c>
      <c r="BW31" s="35">
        <f t="shared" si="33"/>
        <v>-6666.6666666666679</v>
      </c>
      <c r="BX31" s="35">
        <f t="shared" si="33"/>
        <v>-13333.333333333336</v>
      </c>
      <c r="BY31" s="35">
        <f t="shared" si="33"/>
        <v>-13333.333333333336</v>
      </c>
      <c r="BZ31" s="35">
        <f t="shared" si="33"/>
        <v>-13333.333333333336</v>
      </c>
      <c r="CA31" s="35">
        <f t="shared" si="33"/>
        <v>-13333.333333333336</v>
      </c>
      <c r="CB31" s="35">
        <f t="shared" ref="CB31:CI31" si="34">-CB29*CB30</f>
        <v>-13333.333333333336</v>
      </c>
      <c r="CC31" s="35">
        <f t="shared" si="34"/>
        <v>-13333.333333333336</v>
      </c>
      <c r="CD31" s="35">
        <f t="shared" si="34"/>
        <v>-13333.333333333336</v>
      </c>
      <c r="CE31" s="35">
        <f t="shared" si="34"/>
        <v>-13333.333333333336</v>
      </c>
      <c r="CF31" s="35">
        <f t="shared" si="34"/>
        <v>-13333.333333333336</v>
      </c>
      <c r="CG31" s="35">
        <f t="shared" si="34"/>
        <v>-13333.333333333336</v>
      </c>
      <c r="CH31" s="35">
        <f t="shared" si="34"/>
        <v>-13333.333333333336</v>
      </c>
      <c r="CI31" s="35">
        <f t="shared" si="34"/>
        <v>-13333.333333333336</v>
      </c>
    </row>
    <row r="32" spans="1:87" x14ac:dyDescent="0.4">
      <c r="B32" t="s">
        <v>80</v>
      </c>
      <c r="C32" t="s">
        <v>163</v>
      </c>
      <c r="E32" s="31" t="str">
        <f>"# of subscriers - "&amp;E24</f>
        <v># of subscriers - Subscription revenue - secondary volume driven:</v>
      </c>
      <c r="F32" s="31"/>
      <c r="G32" s="67"/>
      <c r="H32" s="32">
        <f t="shared" ref="H32:N32" si="35">SUMIF($3:$3,H$1,32:32)</f>
        <v>94999.999999999985</v>
      </c>
      <c r="I32" s="32">
        <f t="shared" si="35"/>
        <v>284999.99999999994</v>
      </c>
      <c r="J32" s="32">
        <f t="shared" si="35"/>
        <v>665000</v>
      </c>
      <c r="K32" s="32">
        <f t="shared" si="35"/>
        <v>1425000.0000000005</v>
      </c>
      <c r="L32" s="32">
        <f t="shared" si="35"/>
        <v>2945000.0000000019</v>
      </c>
      <c r="M32" s="32">
        <f t="shared" si="35"/>
        <v>5985000.0000000056</v>
      </c>
      <c r="N32" s="32">
        <f t="shared" si="35"/>
        <v>92482500.00000003</v>
      </c>
      <c r="O32" s="32"/>
      <c r="P32" s="32">
        <f>P28+P29+P31</f>
        <v>7916.666666666667</v>
      </c>
      <c r="Q32" s="32">
        <f t="shared" ref="Q32:CB32" si="36">Q28+Q29+Q31</f>
        <v>15833.333333333334</v>
      </c>
      <c r="R32" s="32">
        <f t="shared" si="36"/>
        <v>23750</v>
      </c>
      <c r="S32" s="32">
        <f t="shared" si="36"/>
        <v>31666.666666666668</v>
      </c>
      <c r="T32" s="32">
        <f t="shared" si="36"/>
        <v>39583.333333333336</v>
      </c>
      <c r="U32" s="32">
        <f t="shared" si="36"/>
        <v>47500.000000000007</v>
      </c>
      <c r="V32" s="32">
        <f t="shared" si="36"/>
        <v>55416.666666666679</v>
      </c>
      <c r="W32" s="32">
        <f t="shared" si="36"/>
        <v>63333.33333333335</v>
      </c>
      <c r="X32" s="32">
        <f t="shared" si="36"/>
        <v>71250.000000000015</v>
      </c>
      <c r="Y32" s="32">
        <f t="shared" si="36"/>
        <v>79166.666666666672</v>
      </c>
      <c r="Z32" s="32">
        <f t="shared" si="36"/>
        <v>87083.333333333328</v>
      </c>
      <c r="AA32" s="32">
        <f t="shared" si="36"/>
        <v>94999.999999999985</v>
      </c>
      <c r="AB32" s="32">
        <f t="shared" si="36"/>
        <v>110833.33333333333</v>
      </c>
      <c r="AC32" s="32">
        <f t="shared" si="36"/>
        <v>126666.66666666667</v>
      </c>
      <c r="AD32" s="32">
        <f t="shared" si="36"/>
        <v>142500</v>
      </c>
      <c r="AE32" s="32">
        <f t="shared" si="36"/>
        <v>158333.33333333331</v>
      </c>
      <c r="AF32" s="32">
        <f t="shared" si="36"/>
        <v>174166.66666666663</v>
      </c>
      <c r="AG32" s="32">
        <f t="shared" si="36"/>
        <v>189999.99999999994</v>
      </c>
      <c r="AH32" s="32">
        <f t="shared" si="36"/>
        <v>205833.33333333326</v>
      </c>
      <c r="AI32" s="32">
        <f t="shared" si="36"/>
        <v>221666.66666666657</v>
      </c>
      <c r="AJ32" s="32">
        <f t="shared" si="36"/>
        <v>237499.99999999988</v>
      </c>
      <c r="AK32" s="32">
        <f t="shared" si="36"/>
        <v>253333.3333333332</v>
      </c>
      <c r="AL32" s="32">
        <f t="shared" si="36"/>
        <v>269166.66666666657</v>
      </c>
      <c r="AM32" s="32">
        <f t="shared" si="36"/>
        <v>284999.99999999994</v>
      </c>
      <c r="AN32" s="32">
        <f t="shared" si="36"/>
        <v>316666.66666666657</v>
      </c>
      <c r="AO32" s="32">
        <f t="shared" si="36"/>
        <v>348333.3333333332</v>
      </c>
      <c r="AP32" s="32">
        <f t="shared" si="36"/>
        <v>379999.99999999983</v>
      </c>
      <c r="AQ32" s="32">
        <f t="shared" si="36"/>
        <v>411666.66666666645</v>
      </c>
      <c r="AR32" s="32">
        <f t="shared" si="36"/>
        <v>443333.33333333308</v>
      </c>
      <c r="AS32" s="32">
        <f t="shared" si="36"/>
        <v>474999.99999999971</v>
      </c>
      <c r="AT32" s="32">
        <f t="shared" si="36"/>
        <v>506666.66666666634</v>
      </c>
      <c r="AU32" s="32">
        <f t="shared" si="36"/>
        <v>538333.33333333302</v>
      </c>
      <c r="AV32" s="32">
        <f t="shared" si="36"/>
        <v>569999.99999999977</v>
      </c>
      <c r="AW32" s="32">
        <f t="shared" si="36"/>
        <v>601666.66666666651</v>
      </c>
      <c r="AX32" s="32">
        <f t="shared" si="36"/>
        <v>633333.33333333326</v>
      </c>
      <c r="AY32" s="32">
        <f t="shared" si="36"/>
        <v>665000</v>
      </c>
      <c r="AZ32" s="32">
        <f t="shared" si="36"/>
        <v>728333.33333333326</v>
      </c>
      <c r="BA32" s="32">
        <f t="shared" si="36"/>
        <v>791666.66666666651</v>
      </c>
      <c r="BB32" s="32">
        <f t="shared" si="36"/>
        <v>854999.99999999977</v>
      </c>
      <c r="BC32" s="32">
        <f t="shared" si="36"/>
        <v>918333.33333333302</v>
      </c>
      <c r="BD32" s="32">
        <f t="shared" si="36"/>
        <v>981666.66666666628</v>
      </c>
      <c r="BE32" s="32">
        <f t="shared" si="36"/>
        <v>1044999.9999999995</v>
      </c>
      <c r="BF32" s="32">
        <f t="shared" si="36"/>
        <v>1108333.333333333</v>
      </c>
      <c r="BG32" s="32">
        <f t="shared" si="36"/>
        <v>1171666.6666666665</v>
      </c>
      <c r="BH32" s="32">
        <f t="shared" si="36"/>
        <v>1235000</v>
      </c>
      <c r="BI32" s="32">
        <f t="shared" si="36"/>
        <v>1298333.3333333335</v>
      </c>
      <c r="BJ32" s="32">
        <f t="shared" si="36"/>
        <v>1361666.666666667</v>
      </c>
      <c r="BK32" s="32">
        <f t="shared" si="36"/>
        <v>1425000.0000000005</v>
      </c>
      <c r="BL32" s="32">
        <f t="shared" si="36"/>
        <v>1551666.666666667</v>
      </c>
      <c r="BM32" s="32">
        <f t="shared" si="36"/>
        <v>1678333.3333333335</v>
      </c>
      <c r="BN32" s="32">
        <f t="shared" si="36"/>
        <v>1805000</v>
      </c>
      <c r="BO32" s="32">
        <f t="shared" si="36"/>
        <v>1931666.6666666665</v>
      </c>
      <c r="BP32" s="32">
        <f t="shared" si="36"/>
        <v>2058333.333333333</v>
      </c>
      <c r="BQ32" s="32">
        <f t="shared" si="36"/>
        <v>2185000</v>
      </c>
      <c r="BR32" s="32">
        <f t="shared" si="36"/>
        <v>2311666.666666667</v>
      </c>
      <c r="BS32" s="32">
        <f t="shared" si="36"/>
        <v>2438333.333333334</v>
      </c>
      <c r="BT32" s="32">
        <f t="shared" si="36"/>
        <v>2565000.0000000009</v>
      </c>
      <c r="BU32" s="32">
        <f t="shared" si="36"/>
        <v>2691666.6666666679</v>
      </c>
      <c r="BV32" s="32">
        <f t="shared" si="36"/>
        <v>2818333.3333333349</v>
      </c>
      <c r="BW32" s="32">
        <f t="shared" si="36"/>
        <v>2945000.0000000019</v>
      </c>
      <c r="BX32" s="32">
        <f t="shared" si="36"/>
        <v>3198333.3333333349</v>
      </c>
      <c r="BY32" s="32">
        <f t="shared" si="36"/>
        <v>3451666.6666666679</v>
      </c>
      <c r="BZ32" s="32">
        <f t="shared" si="36"/>
        <v>3705000.0000000009</v>
      </c>
      <c r="CA32" s="32">
        <f t="shared" si="36"/>
        <v>3958333.333333334</v>
      </c>
      <c r="CB32" s="32">
        <f t="shared" si="36"/>
        <v>4211666.6666666679</v>
      </c>
      <c r="CC32" s="32">
        <f t="shared" ref="CC32:CI32" si="37">CC28+CC29+CC31</f>
        <v>4465000.0000000019</v>
      </c>
      <c r="CD32" s="32">
        <f t="shared" si="37"/>
        <v>4718333.3333333358</v>
      </c>
      <c r="CE32" s="32">
        <f t="shared" si="37"/>
        <v>4971666.6666666698</v>
      </c>
      <c r="CF32" s="32">
        <f t="shared" si="37"/>
        <v>5225000.0000000037</v>
      </c>
      <c r="CG32" s="32">
        <f t="shared" si="37"/>
        <v>5478333.3333333377</v>
      </c>
      <c r="CH32" s="32">
        <f t="shared" si="37"/>
        <v>5731666.6666666716</v>
      </c>
      <c r="CI32" s="32">
        <f t="shared" si="37"/>
        <v>5985000.0000000056</v>
      </c>
    </row>
    <row r="33" spans="1:87" x14ac:dyDescent="0.4">
      <c r="B33" s="6"/>
      <c r="C33" t="s">
        <v>163</v>
      </c>
      <c r="E33" s="12" t="s">
        <v>62</v>
      </c>
      <c r="F33" s="12"/>
      <c r="G33" s="13"/>
      <c r="H33" s="34">
        <f>H32-SUM(H31,H28:H29)</f>
        <v>0</v>
      </c>
      <c r="I33" s="34">
        <f t="shared" ref="I33:N33" si="38">I32-SUM(I31,I28:I29)</f>
        <v>0</v>
      </c>
      <c r="J33" s="34">
        <f t="shared" si="38"/>
        <v>0</v>
      </c>
      <c r="K33" s="34">
        <f t="shared" si="38"/>
        <v>0</v>
      </c>
      <c r="L33" s="34">
        <f t="shared" si="38"/>
        <v>0</v>
      </c>
      <c r="M33" s="34">
        <f t="shared" si="38"/>
        <v>0</v>
      </c>
      <c r="N33" s="34">
        <f t="shared" si="38"/>
        <v>92482500.00000003</v>
      </c>
      <c r="O33" s="34"/>
      <c r="P33" s="34">
        <f t="shared" ref="P33:CA33" si="39">P32-SUM(P31,P28:P29)</f>
        <v>0</v>
      </c>
      <c r="Q33" s="34">
        <f t="shared" si="39"/>
        <v>0</v>
      </c>
      <c r="R33" s="34">
        <f t="shared" si="39"/>
        <v>0</v>
      </c>
      <c r="S33" s="34">
        <f t="shared" si="39"/>
        <v>0</v>
      </c>
      <c r="T33" s="34">
        <f t="shared" si="39"/>
        <v>0</v>
      </c>
      <c r="U33" s="34">
        <f t="shared" si="39"/>
        <v>0</v>
      </c>
      <c r="V33" s="34">
        <f t="shared" si="39"/>
        <v>0</v>
      </c>
      <c r="W33" s="34">
        <f t="shared" si="39"/>
        <v>0</v>
      </c>
      <c r="X33" s="34">
        <f t="shared" si="39"/>
        <v>0</v>
      </c>
      <c r="Y33" s="34">
        <f t="shared" si="39"/>
        <v>0</v>
      </c>
      <c r="Z33" s="34">
        <f t="shared" si="39"/>
        <v>0</v>
      </c>
      <c r="AA33" s="34">
        <f t="shared" si="39"/>
        <v>0</v>
      </c>
      <c r="AB33" s="34">
        <f t="shared" si="39"/>
        <v>0</v>
      </c>
      <c r="AC33" s="34">
        <f t="shared" si="39"/>
        <v>0</v>
      </c>
      <c r="AD33" s="34">
        <f t="shared" si="39"/>
        <v>0</v>
      </c>
      <c r="AE33" s="34">
        <f t="shared" si="39"/>
        <v>0</v>
      </c>
      <c r="AF33" s="34">
        <f t="shared" si="39"/>
        <v>0</v>
      </c>
      <c r="AG33" s="34">
        <f t="shared" si="39"/>
        <v>0</v>
      </c>
      <c r="AH33" s="34">
        <f t="shared" si="39"/>
        <v>0</v>
      </c>
      <c r="AI33" s="34">
        <f t="shared" si="39"/>
        <v>0</v>
      </c>
      <c r="AJ33" s="34">
        <f t="shared" si="39"/>
        <v>0</v>
      </c>
      <c r="AK33" s="34">
        <f t="shared" si="39"/>
        <v>0</v>
      </c>
      <c r="AL33" s="34">
        <f t="shared" si="39"/>
        <v>0</v>
      </c>
      <c r="AM33" s="34">
        <f t="shared" si="39"/>
        <v>0</v>
      </c>
      <c r="AN33" s="34">
        <f t="shared" si="39"/>
        <v>0</v>
      </c>
      <c r="AO33" s="34">
        <f t="shared" si="39"/>
        <v>0</v>
      </c>
      <c r="AP33" s="34">
        <f t="shared" si="39"/>
        <v>0</v>
      </c>
      <c r="AQ33" s="34">
        <f t="shared" si="39"/>
        <v>0</v>
      </c>
      <c r="AR33" s="34">
        <f t="shared" si="39"/>
        <v>0</v>
      </c>
      <c r="AS33" s="34">
        <f t="shared" si="39"/>
        <v>0</v>
      </c>
      <c r="AT33" s="34">
        <f t="shared" si="39"/>
        <v>0</v>
      </c>
      <c r="AU33" s="34">
        <f t="shared" si="39"/>
        <v>0</v>
      </c>
      <c r="AV33" s="34">
        <f t="shared" si="39"/>
        <v>0</v>
      </c>
      <c r="AW33" s="34">
        <f t="shared" si="39"/>
        <v>0</v>
      </c>
      <c r="AX33" s="34">
        <f t="shared" si="39"/>
        <v>0</v>
      </c>
      <c r="AY33" s="34">
        <f t="shared" si="39"/>
        <v>0</v>
      </c>
      <c r="AZ33" s="34">
        <f t="shared" si="39"/>
        <v>0</v>
      </c>
      <c r="BA33" s="34">
        <f t="shared" si="39"/>
        <v>0</v>
      </c>
      <c r="BB33" s="34">
        <f t="shared" si="39"/>
        <v>0</v>
      </c>
      <c r="BC33" s="34">
        <f t="shared" si="39"/>
        <v>0</v>
      </c>
      <c r="BD33" s="34">
        <f t="shared" si="39"/>
        <v>0</v>
      </c>
      <c r="BE33" s="34">
        <f t="shared" si="39"/>
        <v>0</v>
      </c>
      <c r="BF33" s="34">
        <f t="shared" si="39"/>
        <v>0</v>
      </c>
      <c r="BG33" s="34">
        <f t="shared" si="39"/>
        <v>0</v>
      </c>
      <c r="BH33" s="34">
        <f t="shared" si="39"/>
        <v>0</v>
      </c>
      <c r="BI33" s="34">
        <f t="shared" si="39"/>
        <v>0</v>
      </c>
      <c r="BJ33" s="34">
        <f t="shared" si="39"/>
        <v>0</v>
      </c>
      <c r="BK33" s="34">
        <f t="shared" si="39"/>
        <v>0</v>
      </c>
      <c r="BL33" s="34">
        <f t="shared" si="39"/>
        <v>0</v>
      </c>
      <c r="BM33" s="34">
        <f t="shared" si="39"/>
        <v>0</v>
      </c>
      <c r="BN33" s="34">
        <f t="shared" si="39"/>
        <v>0</v>
      </c>
      <c r="BO33" s="34">
        <f t="shared" si="39"/>
        <v>0</v>
      </c>
      <c r="BP33" s="34">
        <f t="shared" si="39"/>
        <v>0</v>
      </c>
      <c r="BQ33" s="34">
        <f t="shared" si="39"/>
        <v>0</v>
      </c>
      <c r="BR33" s="34">
        <f t="shared" si="39"/>
        <v>0</v>
      </c>
      <c r="BS33" s="34">
        <f t="shared" si="39"/>
        <v>0</v>
      </c>
      <c r="BT33" s="34">
        <f t="shared" si="39"/>
        <v>0</v>
      </c>
      <c r="BU33" s="34">
        <f t="shared" si="39"/>
        <v>0</v>
      </c>
      <c r="BV33" s="34">
        <f t="shared" si="39"/>
        <v>0</v>
      </c>
      <c r="BW33" s="34">
        <f t="shared" si="39"/>
        <v>0</v>
      </c>
      <c r="BX33" s="34">
        <f t="shared" si="39"/>
        <v>0</v>
      </c>
      <c r="BY33" s="34">
        <f t="shared" si="39"/>
        <v>0</v>
      </c>
      <c r="BZ33" s="34">
        <f t="shared" si="39"/>
        <v>0</v>
      </c>
      <c r="CA33" s="34">
        <f t="shared" si="39"/>
        <v>0</v>
      </c>
      <c r="CB33" s="34">
        <f t="shared" ref="CB33:CI33" si="40">CB32-SUM(CB31,CB28:CB29)</f>
        <v>0</v>
      </c>
      <c r="CC33" s="34">
        <f t="shared" si="40"/>
        <v>0</v>
      </c>
      <c r="CD33" s="34">
        <f t="shared" si="40"/>
        <v>0</v>
      </c>
      <c r="CE33" s="34">
        <f t="shared" si="40"/>
        <v>0</v>
      </c>
      <c r="CF33" s="34">
        <f t="shared" si="40"/>
        <v>0</v>
      </c>
      <c r="CG33" s="34">
        <f t="shared" si="40"/>
        <v>0</v>
      </c>
      <c r="CH33" s="34">
        <f t="shared" si="40"/>
        <v>0</v>
      </c>
      <c r="CI33" s="34">
        <f t="shared" si="40"/>
        <v>0</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cm="1">
        <f t="array" ref="P36">INDEX($H:$M,ROW(),MATCH(P$2,$H$1:$M$1,0))</f>
        <v>20</v>
      </c>
      <c r="Q36" s="30" cm="1">
        <f t="array" ref="Q36">INDEX($H:$M,ROW(),MATCH(Q$2,$H$1:$M$1,0))</f>
        <v>20</v>
      </c>
      <c r="R36" s="30" cm="1">
        <f t="array" ref="R36">INDEX($H:$M,ROW(),MATCH(R$2,$H$1:$M$1,0))</f>
        <v>20</v>
      </c>
      <c r="S36" s="30" cm="1">
        <f t="array" ref="S36">INDEX($H:$M,ROW(),MATCH(S$2,$H$1:$M$1,0))</f>
        <v>20</v>
      </c>
      <c r="T36" s="30" cm="1">
        <f t="array" ref="T36">INDEX($H:$M,ROW(),MATCH(T$2,$H$1:$M$1,0))</f>
        <v>20</v>
      </c>
      <c r="U36" s="30" cm="1">
        <f t="array" ref="U36">INDEX($H:$M,ROW(),MATCH(U$2,$H$1:$M$1,0))</f>
        <v>20</v>
      </c>
      <c r="V36" s="30" cm="1">
        <f t="array" ref="V36">INDEX($H:$M,ROW(),MATCH(V$2,$H$1:$M$1,0))</f>
        <v>20</v>
      </c>
      <c r="W36" s="30" cm="1">
        <f t="array" ref="W36">INDEX($H:$M,ROW(),MATCH(W$2,$H$1:$M$1,0))</f>
        <v>20</v>
      </c>
      <c r="X36" s="30" cm="1">
        <f t="array" ref="X36">INDEX($H:$M,ROW(),MATCH(X$2,$H$1:$M$1,0))</f>
        <v>20</v>
      </c>
      <c r="Y36" s="30" cm="1">
        <f t="array" ref="Y36">INDEX($H:$M,ROW(),MATCH(Y$2,$H$1:$M$1,0))</f>
        <v>20</v>
      </c>
      <c r="Z36" s="30" cm="1">
        <f t="array" ref="Z36">INDEX($H:$M,ROW(),MATCH(Z$2,$H$1:$M$1,0))</f>
        <v>20</v>
      </c>
      <c r="AA36" s="30" cm="1">
        <f t="array" ref="AA36">INDEX($H:$M,ROW(),MATCH(AA$2,$H$1:$M$1,0))</f>
        <v>20</v>
      </c>
      <c r="AB36" s="30" cm="1">
        <f t="array" ref="AB36">INDEX($H:$M,ROW(),MATCH(AB$2,$H$1:$M$1,0))</f>
        <v>20</v>
      </c>
      <c r="AC36" s="30" cm="1">
        <f t="array" ref="AC36">INDEX($H:$M,ROW(),MATCH(AC$2,$H$1:$M$1,0))</f>
        <v>20</v>
      </c>
      <c r="AD36" s="30" cm="1">
        <f t="array" ref="AD36">INDEX($H:$M,ROW(),MATCH(AD$2,$H$1:$M$1,0))</f>
        <v>20</v>
      </c>
      <c r="AE36" s="30" cm="1">
        <f t="array" ref="AE36">INDEX($H:$M,ROW(),MATCH(AE$2,$H$1:$M$1,0))</f>
        <v>20</v>
      </c>
      <c r="AF36" s="30" cm="1">
        <f t="array" ref="AF36">INDEX($H:$M,ROW(),MATCH(AF$2,$H$1:$M$1,0))</f>
        <v>20</v>
      </c>
      <c r="AG36" s="30" cm="1">
        <f t="array" ref="AG36">INDEX($H:$M,ROW(),MATCH(AG$2,$H$1:$M$1,0))</f>
        <v>20</v>
      </c>
      <c r="AH36" s="30" cm="1">
        <f t="array" ref="AH36">INDEX($H:$M,ROW(),MATCH(AH$2,$H$1:$M$1,0))</f>
        <v>20</v>
      </c>
      <c r="AI36" s="30" cm="1">
        <f t="array" ref="AI36">INDEX($H:$M,ROW(),MATCH(AI$2,$H$1:$M$1,0))</f>
        <v>20</v>
      </c>
      <c r="AJ36" s="30" cm="1">
        <f t="array" ref="AJ36">INDEX($H:$M,ROW(),MATCH(AJ$2,$H$1:$M$1,0))</f>
        <v>20</v>
      </c>
      <c r="AK36" s="30" cm="1">
        <f t="array" ref="AK36">INDEX($H:$M,ROW(),MATCH(AK$2,$H$1:$M$1,0))</f>
        <v>20</v>
      </c>
      <c r="AL36" s="30" cm="1">
        <f t="array" ref="AL36">INDEX($H:$M,ROW(),MATCH(AL$2,$H$1:$M$1,0))</f>
        <v>20</v>
      </c>
      <c r="AM36" s="30" cm="1">
        <f t="array" ref="AM36">INDEX($H:$M,ROW(),MATCH(AM$2,$H$1:$M$1,0))</f>
        <v>20</v>
      </c>
      <c r="AN36" s="30" cm="1">
        <f t="array" ref="AN36">INDEX($H:$M,ROW(),MATCH(AN$2,$H$1:$M$1,0))</f>
        <v>20</v>
      </c>
      <c r="AO36" s="30" cm="1">
        <f t="array" ref="AO36">INDEX($H:$M,ROW(),MATCH(AO$2,$H$1:$M$1,0))</f>
        <v>20</v>
      </c>
      <c r="AP36" s="30" cm="1">
        <f t="array" ref="AP36">INDEX($H:$M,ROW(),MATCH(AP$2,$H$1:$M$1,0))</f>
        <v>20</v>
      </c>
      <c r="AQ36" s="30" cm="1">
        <f t="array" ref="AQ36">INDEX($H:$M,ROW(),MATCH(AQ$2,$H$1:$M$1,0))</f>
        <v>20</v>
      </c>
      <c r="AR36" s="30" cm="1">
        <f t="array" ref="AR36">INDEX($H:$M,ROW(),MATCH(AR$2,$H$1:$M$1,0))</f>
        <v>20</v>
      </c>
      <c r="AS36" s="30" cm="1">
        <f t="array" ref="AS36">INDEX($H:$M,ROW(),MATCH(AS$2,$H$1:$M$1,0))</f>
        <v>20</v>
      </c>
      <c r="AT36" s="30" cm="1">
        <f t="array" ref="AT36">INDEX($H:$M,ROW(),MATCH(AT$2,$H$1:$M$1,0))</f>
        <v>20</v>
      </c>
      <c r="AU36" s="30" cm="1">
        <f t="array" ref="AU36">INDEX($H:$M,ROW(),MATCH(AU$2,$H$1:$M$1,0))</f>
        <v>20</v>
      </c>
      <c r="AV36" s="30" cm="1">
        <f t="array" ref="AV36">INDEX($H:$M,ROW(),MATCH(AV$2,$H$1:$M$1,0))</f>
        <v>20</v>
      </c>
      <c r="AW36" s="30" cm="1">
        <f t="array" ref="AW36">INDEX($H:$M,ROW(),MATCH(AW$2,$H$1:$M$1,0))</f>
        <v>20</v>
      </c>
      <c r="AX36" s="30" cm="1">
        <f t="array" ref="AX36">INDEX($H:$M,ROW(),MATCH(AX$2,$H$1:$M$1,0))</f>
        <v>20</v>
      </c>
      <c r="AY36" s="30" cm="1">
        <f t="array" ref="AY36">INDEX($H:$M,ROW(),MATCH(AY$2,$H$1:$M$1,0))</f>
        <v>20</v>
      </c>
      <c r="AZ36" s="30" cm="1">
        <f t="array" ref="AZ36">INDEX($H:$M,ROW(),MATCH(AZ$2,$H$1:$M$1,0))</f>
        <v>20</v>
      </c>
      <c r="BA36" s="30" cm="1">
        <f t="array" ref="BA36">INDEX($H:$M,ROW(),MATCH(BA$2,$H$1:$M$1,0))</f>
        <v>20</v>
      </c>
      <c r="BB36" s="30" cm="1">
        <f t="array" ref="BB36">INDEX($H:$M,ROW(),MATCH(BB$2,$H$1:$M$1,0))</f>
        <v>20</v>
      </c>
      <c r="BC36" s="30" cm="1">
        <f t="array" ref="BC36">INDEX($H:$M,ROW(),MATCH(BC$2,$H$1:$M$1,0))</f>
        <v>20</v>
      </c>
      <c r="BD36" s="30" cm="1">
        <f t="array" ref="BD36">INDEX($H:$M,ROW(),MATCH(BD$2,$H$1:$M$1,0))</f>
        <v>20</v>
      </c>
      <c r="BE36" s="30" cm="1">
        <f t="array" ref="BE36">INDEX($H:$M,ROW(),MATCH(BE$2,$H$1:$M$1,0))</f>
        <v>20</v>
      </c>
      <c r="BF36" s="30" cm="1">
        <f t="array" ref="BF36">INDEX($H:$M,ROW(),MATCH(BF$2,$H$1:$M$1,0))</f>
        <v>20</v>
      </c>
      <c r="BG36" s="30" cm="1">
        <f t="array" ref="BG36">INDEX($H:$M,ROW(),MATCH(BG$2,$H$1:$M$1,0))</f>
        <v>20</v>
      </c>
      <c r="BH36" s="30" cm="1">
        <f t="array" ref="BH36">INDEX($H:$M,ROW(),MATCH(BH$2,$H$1:$M$1,0))</f>
        <v>20</v>
      </c>
      <c r="BI36" s="30" cm="1">
        <f t="array" ref="BI36">INDEX($H:$M,ROW(),MATCH(BI$2,$H$1:$M$1,0))</f>
        <v>20</v>
      </c>
      <c r="BJ36" s="30" cm="1">
        <f t="array" ref="BJ36">INDEX($H:$M,ROW(),MATCH(BJ$2,$H$1:$M$1,0))</f>
        <v>20</v>
      </c>
      <c r="BK36" s="30" cm="1">
        <f t="array" ref="BK36">INDEX($H:$M,ROW(),MATCH(BK$2,$H$1:$M$1,0))</f>
        <v>20</v>
      </c>
      <c r="BL36" s="30" cm="1">
        <f t="array" ref="BL36">INDEX($H:$M,ROW(),MATCH(BL$2,$H$1:$M$1,0))</f>
        <v>20</v>
      </c>
      <c r="BM36" s="30" cm="1">
        <f t="array" ref="BM36">INDEX($H:$M,ROW(),MATCH(BM$2,$H$1:$M$1,0))</f>
        <v>20</v>
      </c>
      <c r="BN36" s="30" cm="1">
        <f t="array" ref="BN36">INDEX($H:$M,ROW(),MATCH(BN$2,$H$1:$M$1,0))</f>
        <v>20</v>
      </c>
      <c r="BO36" s="30" cm="1">
        <f t="array" ref="BO36">INDEX($H:$M,ROW(),MATCH(BO$2,$H$1:$M$1,0))</f>
        <v>20</v>
      </c>
      <c r="BP36" s="30" cm="1">
        <f t="array" ref="BP36">INDEX($H:$M,ROW(),MATCH(BP$2,$H$1:$M$1,0))</f>
        <v>20</v>
      </c>
      <c r="BQ36" s="30" cm="1">
        <f t="array" ref="BQ36">INDEX($H:$M,ROW(),MATCH(BQ$2,$H$1:$M$1,0))</f>
        <v>20</v>
      </c>
      <c r="BR36" s="30" cm="1">
        <f t="array" ref="BR36">INDEX($H:$M,ROW(),MATCH(BR$2,$H$1:$M$1,0))</f>
        <v>20</v>
      </c>
      <c r="BS36" s="30" cm="1">
        <f t="array" ref="BS36">INDEX($H:$M,ROW(),MATCH(BS$2,$H$1:$M$1,0))</f>
        <v>20</v>
      </c>
      <c r="BT36" s="30" cm="1">
        <f t="array" ref="BT36">INDEX($H:$M,ROW(),MATCH(BT$2,$H$1:$M$1,0))</f>
        <v>20</v>
      </c>
      <c r="BU36" s="30" cm="1">
        <f t="array" ref="BU36">INDEX($H:$M,ROW(),MATCH(BU$2,$H$1:$M$1,0))</f>
        <v>20</v>
      </c>
      <c r="BV36" s="30" cm="1">
        <f t="array" ref="BV36">INDEX($H:$M,ROW(),MATCH(BV$2,$H$1:$M$1,0))</f>
        <v>20</v>
      </c>
      <c r="BW36" s="30" cm="1">
        <f t="array" ref="BW36">INDEX($H:$M,ROW(),MATCH(BW$2,$H$1:$M$1,0))</f>
        <v>20</v>
      </c>
      <c r="BX36" s="30" cm="1">
        <f t="array" ref="BX36">INDEX($H:$M,ROW(),MATCH(BX$2,$H$1:$M$1,0))</f>
        <v>20</v>
      </c>
      <c r="BY36" s="30" cm="1">
        <f t="array" ref="BY36">INDEX($H:$M,ROW(),MATCH(BY$2,$H$1:$M$1,0))</f>
        <v>20</v>
      </c>
      <c r="BZ36" s="30" cm="1">
        <f t="array" ref="BZ36">INDEX($H:$M,ROW(),MATCH(BZ$2,$H$1:$M$1,0))</f>
        <v>20</v>
      </c>
      <c r="CA36" s="30" cm="1">
        <f t="array" ref="CA36">INDEX($H:$M,ROW(),MATCH(CA$2,$H$1:$M$1,0))</f>
        <v>20</v>
      </c>
      <c r="CB36" s="30" cm="1">
        <f t="array" ref="CB36">INDEX($H:$M,ROW(),MATCH(CB$2,$H$1:$M$1,0))</f>
        <v>20</v>
      </c>
      <c r="CC36" s="30" cm="1">
        <f t="array" ref="CC36">INDEX($H:$M,ROW(),MATCH(CC$2,$H$1:$M$1,0))</f>
        <v>20</v>
      </c>
      <c r="CD36" s="30" cm="1">
        <f t="array" ref="CD36">INDEX($H:$M,ROW(),MATCH(CD$2,$H$1:$M$1,0))</f>
        <v>20</v>
      </c>
      <c r="CE36" s="30" cm="1">
        <f t="array" ref="CE36">INDEX($H:$M,ROW(),MATCH(CE$2,$H$1:$M$1,0))</f>
        <v>20</v>
      </c>
      <c r="CF36" s="30" cm="1">
        <f t="array" ref="CF36">INDEX($H:$M,ROW(),MATCH(CF$2,$H$1:$M$1,0))</f>
        <v>20</v>
      </c>
      <c r="CG36" s="30" cm="1">
        <f t="array" ref="CG36">INDEX($H:$M,ROW(),MATCH(CG$2,$H$1:$M$1,0))</f>
        <v>20</v>
      </c>
      <c r="CH36" s="30" cm="1">
        <f t="array" ref="CH36">INDEX($H:$M,ROW(),MATCH(CH$2,$H$1:$M$1,0))</f>
        <v>20</v>
      </c>
      <c r="CI36" s="30" cm="1">
        <f t="array" ref="CI36">INDEX($H:$M,ROW(),MATCH(CI$2,$H$1:$M$1,0))</f>
        <v>20</v>
      </c>
    </row>
    <row r="37" spans="1:87" x14ac:dyDescent="0.4">
      <c r="B37" t="s">
        <v>198</v>
      </c>
      <c r="C37" t="s">
        <v>163</v>
      </c>
      <c r="E37" s="27" t="str">
        <f>SUBSTITUTE(E24,":","")&amp;" Revenue"</f>
        <v>Subscription revenue - secondary volume driven Revenue</v>
      </c>
      <c r="F37" s="27"/>
      <c r="G37" s="9"/>
      <c r="H37" s="28">
        <f t="shared" ref="H37:M37" si="41">SUMIF($2:$2,H$1,37:37)</f>
        <v>11400000</v>
      </c>
      <c r="I37" s="28">
        <f t="shared" si="41"/>
        <v>45599999.999999985</v>
      </c>
      <c r="J37" s="28">
        <f t="shared" si="41"/>
        <v>113999999.99999996</v>
      </c>
      <c r="K37" s="28">
        <f t="shared" si="41"/>
        <v>250799999.99999997</v>
      </c>
      <c r="L37" s="28">
        <f t="shared" si="41"/>
        <v>524400000.00000012</v>
      </c>
      <c r="M37" s="28">
        <f t="shared" si="41"/>
        <v>1071600000.0000005</v>
      </c>
      <c r="P37" s="28">
        <f t="shared" ref="P37:CA37" si="42">P36*AVERAGE(P32,P28)</f>
        <v>79166.666666666672</v>
      </c>
      <c r="Q37" s="28">
        <f t="shared" si="42"/>
        <v>237500</v>
      </c>
      <c r="R37" s="28">
        <f t="shared" si="42"/>
        <v>395833.33333333337</v>
      </c>
      <c r="S37" s="28">
        <f t="shared" si="42"/>
        <v>554166.66666666674</v>
      </c>
      <c r="T37" s="28">
        <f t="shared" si="42"/>
        <v>712500</v>
      </c>
      <c r="U37" s="28">
        <f t="shared" si="42"/>
        <v>870833.33333333349</v>
      </c>
      <c r="V37" s="28">
        <f t="shared" si="42"/>
        <v>1029166.6666666669</v>
      </c>
      <c r="W37" s="28">
        <f t="shared" si="42"/>
        <v>1187500.0000000002</v>
      </c>
      <c r="X37" s="28">
        <f t="shared" si="42"/>
        <v>1345833.3333333337</v>
      </c>
      <c r="Y37" s="28">
        <f t="shared" si="42"/>
        <v>1504166.666666667</v>
      </c>
      <c r="Z37" s="28">
        <f t="shared" si="42"/>
        <v>1662500</v>
      </c>
      <c r="AA37" s="28">
        <f t="shared" si="42"/>
        <v>1820833.333333333</v>
      </c>
      <c r="AB37" s="28">
        <f t="shared" si="42"/>
        <v>2058333.333333333</v>
      </c>
      <c r="AC37" s="28">
        <f t="shared" si="42"/>
        <v>2375000</v>
      </c>
      <c r="AD37" s="28">
        <f t="shared" si="42"/>
        <v>2691666.666666667</v>
      </c>
      <c r="AE37" s="28">
        <f t="shared" si="42"/>
        <v>3008333.333333333</v>
      </c>
      <c r="AF37" s="28">
        <f t="shared" si="42"/>
        <v>3324999.9999999995</v>
      </c>
      <c r="AG37" s="28">
        <f t="shared" si="42"/>
        <v>3641666.6666666656</v>
      </c>
      <c r="AH37" s="28">
        <f t="shared" si="42"/>
        <v>3958333.3333333321</v>
      </c>
      <c r="AI37" s="28">
        <f t="shared" si="42"/>
        <v>4274999.9999999981</v>
      </c>
      <c r="AJ37" s="28">
        <f t="shared" si="42"/>
        <v>4591666.6666666642</v>
      </c>
      <c r="AK37" s="28">
        <f t="shared" si="42"/>
        <v>4908333.3333333312</v>
      </c>
      <c r="AL37" s="28">
        <f t="shared" si="42"/>
        <v>5224999.9999999981</v>
      </c>
      <c r="AM37" s="28">
        <f t="shared" si="42"/>
        <v>5541666.6666666651</v>
      </c>
      <c r="AN37" s="28">
        <f t="shared" si="42"/>
        <v>6016666.6666666651</v>
      </c>
      <c r="AO37" s="28">
        <f t="shared" si="42"/>
        <v>6649999.9999999981</v>
      </c>
      <c r="AP37" s="28">
        <f t="shared" si="42"/>
        <v>7283333.3333333302</v>
      </c>
      <c r="AQ37" s="28">
        <f t="shared" si="42"/>
        <v>7916666.6666666623</v>
      </c>
      <c r="AR37" s="28">
        <f t="shared" si="42"/>
        <v>8549999.9999999963</v>
      </c>
      <c r="AS37" s="28">
        <f t="shared" si="42"/>
        <v>9183333.3333333284</v>
      </c>
      <c r="AT37" s="28">
        <f t="shared" si="42"/>
        <v>9816666.6666666605</v>
      </c>
      <c r="AU37" s="28">
        <f t="shared" si="42"/>
        <v>10449999.999999993</v>
      </c>
      <c r="AV37" s="28">
        <f t="shared" si="42"/>
        <v>11083333.333333328</v>
      </c>
      <c r="AW37" s="28">
        <f t="shared" si="42"/>
        <v>11716666.666666662</v>
      </c>
      <c r="AX37" s="28">
        <f t="shared" si="42"/>
        <v>12349999.999999998</v>
      </c>
      <c r="AY37" s="28">
        <f t="shared" si="42"/>
        <v>12983333.333333332</v>
      </c>
      <c r="AZ37" s="28">
        <f t="shared" si="42"/>
        <v>13933333.333333332</v>
      </c>
      <c r="BA37" s="28">
        <f t="shared" si="42"/>
        <v>15199999.999999998</v>
      </c>
      <c r="BB37" s="28">
        <f t="shared" si="42"/>
        <v>16466666.666666662</v>
      </c>
      <c r="BC37" s="28">
        <f t="shared" si="42"/>
        <v>17733333.333333328</v>
      </c>
      <c r="BD37" s="28">
        <f t="shared" si="42"/>
        <v>18999999.999999993</v>
      </c>
      <c r="BE37" s="28">
        <f t="shared" si="42"/>
        <v>20266666.666666657</v>
      </c>
      <c r="BF37" s="28">
        <f t="shared" si="42"/>
        <v>21533333.333333325</v>
      </c>
      <c r="BG37" s="28">
        <f t="shared" si="42"/>
        <v>22799999.999999996</v>
      </c>
      <c r="BH37" s="28">
        <f t="shared" si="42"/>
        <v>24066666.666666664</v>
      </c>
      <c r="BI37" s="28">
        <f t="shared" si="42"/>
        <v>25333333.333333336</v>
      </c>
      <c r="BJ37" s="28">
        <f t="shared" si="42"/>
        <v>26600000.000000004</v>
      </c>
      <c r="BK37" s="28">
        <f t="shared" si="42"/>
        <v>27866666.666666675</v>
      </c>
      <c r="BL37" s="28">
        <f t="shared" si="42"/>
        <v>29766666.666666675</v>
      </c>
      <c r="BM37" s="28">
        <f t="shared" si="42"/>
        <v>32300000.000000004</v>
      </c>
      <c r="BN37" s="28">
        <f t="shared" si="42"/>
        <v>34833333.333333336</v>
      </c>
      <c r="BO37" s="28">
        <f t="shared" si="42"/>
        <v>37366666.666666664</v>
      </c>
      <c r="BP37" s="28">
        <f t="shared" si="42"/>
        <v>39899999.999999993</v>
      </c>
      <c r="BQ37" s="28">
        <f t="shared" si="42"/>
        <v>42433333.333333328</v>
      </c>
      <c r="BR37" s="28">
        <f t="shared" si="42"/>
        <v>44966666.666666672</v>
      </c>
      <c r="BS37" s="28">
        <f t="shared" si="42"/>
        <v>47500000.000000007</v>
      </c>
      <c r="BT37" s="28">
        <f t="shared" si="42"/>
        <v>50033333.333333351</v>
      </c>
      <c r="BU37" s="28">
        <f t="shared" si="42"/>
        <v>52566666.666666687</v>
      </c>
      <c r="BV37" s="28">
        <f t="shared" si="42"/>
        <v>55100000.00000003</v>
      </c>
      <c r="BW37" s="28">
        <f t="shared" si="42"/>
        <v>57633333.333333366</v>
      </c>
      <c r="BX37" s="28">
        <f t="shared" si="42"/>
        <v>61433333.333333366</v>
      </c>
      <c r="BY37" s="28">
        <f t="shared" si="42"/>
        <v>66500000.00000003</v>
      </c>
      <c r="BZ37" s="28">
        <f t="shared" si="42"/>
        <v>71566666.666666687</v>
      </c>
      <c r="CA37" s="28">
        <f t="shared" si="42"/>
        <v>76633333.333333343</v>
      </c>
      <c r="CB37" s="28">
        <f t="shared" ref="CB37:CI37" si="43">CB36*AVERAGE(CB32,CB28)</f>
        <v>81700000.000000015</v>
      </c>
      <c r="CC37" s="28">
        <f t="shared" si="43"/>
        <v>86766666.666666701</v>
      </c>
      <c r="CD37" s="28">
        <f t="shared" si="43"/>
        <v>91833333.333333373</v>
      </c>
      <c r="CE37" s="28">
        <f t="shared" si="43"/>
        <v>96900000.00000006</v>
      </c>
      <c r="CF37" s="28">
        <f t="shared" si="43"/>
        <v>101966666.66666673</v>
      </c>
      <c r="CG37" s="28">
        <f t="shared" si="43"/>
        <v>107033333.33333342</v>
      </c>
      <c r="CH37" s="28">
        <f t="shared" si="43"/>
        <v>112100000.00000009</v>
      </c>
      <c r="CI37" s="28">
        <f t="shared" si="43"/>
        <v>117166666.66666678</v>
      </c>
    </row>
    <row r="38" spans="1:87" x14ac:dyDescent="0.4">
      <c r="B38" s="6"/>
      <c r="C38" t="s">
        <v>163</v>
      </c>
    </row>
    <row r="39" spans="1:87" outlineLevel="1" x14ac:dyDescent="0.4">
      <c r="B39" s="6"/>
      <c r="C39" t="s">
        <v>163</v>
      </c>
      <c r="E39" s="12" t="s">
        <v>166</v>
      </c>
      <c r="F39" s="12"/>
      <c r="G39" s="13"/>
      <c r="H39" s="34"/>
      <c r="I39" s="34"/>
      <c r="J39" s="34"/>
      <c r="K39" s="34"/>
      <c r="L39" s="34"/>
      <c r="M39" s="34"/>
      <c r="P39" s="34">
        <f>P32</f>
        <v>7916.666666666667</v>
      </c>
      <c r="Q39" s="34">
        <f t="shared" ref="Q39:CB39" si="44">Q32</f>
        <v>15833.333333333334</v>
      </c>
      <c r="R39" s="34">
        <f t="shared" si="44"/>
        <v>23750</v>
      </c>
      <c r="S39" s="34">
        <f t="shared" si="44"/>
        <v>31666.666666666668</v>
      </c>
      <c r="T39" s="34">
        <f t="shared" si="44"/>
        <v>39583.333333333336</v>
      </c>
      <c r="U39" s="34">
        <f t="shared" si="44"/>
        <v>47500.000000000007</v>
      </c>
      <c r="V39" s="34">
        <f t="shared" si="44"/>
        <v>55416.666666666679</v>
      </c>
      <c r="W39" s="34">
        <f t="shared" si="44"/>
        <v>63333.33333333335</v>
      </c>
      <c r="X39" s="34">
        <f t="shared" si="44"/>
        <v>71250.000000000015</v>
      </c>
      <c r="Y39" s="34">
        <f t="shared" si="44"/>
        <v>79166.666666666672</v>
      </c>
      <c r="Z39" s="34">
        <f t="shared" si="44"/>
        <v>87083.333333333328</v>
      </c>
      <c r="AA39" s="34">
        <f t="shared" si="44"/>
        <v>94999.999999999985</v>
      </c>
      <c r="AB39" s="34">
        <f t="shared" si="44"/>
        <v>110833.33333333333</v>
      </c>
      <c r="AC39" s="34">
        <f t="shared" si="44"/>
        <v>126666.66666666667</v>
      </c>
      <c r="AD39" s="34">
        <f t="shared" si="44"/>
        <v>142500</v>
      </c>
      <c r="AE39" s="34">
        <f t="shared" si="44"/>
        <v>158333.33333333331</v>
      </c>
      <c r="AF39" s="34">
        <f t="shared" si="44"/>
        <v>174166.66666666663</v>
      </c>
      <c r="AG39" s="34">
        <f t="shared" si="44"/>
        <v>189999.99999999994</v>
      </c>
      <c r="AH39" s="34">
        <f t="shared" si="44"/>
        <v>205833.33333333326</v>
      </c>
      <c r="AI39" s="34">
        <f t="shared" si="44"/>
        <v>221666.66666666657</v>
      </c>
      <c r="AJ39" s="34">
        <f t="shared" si="44"/>
        <v>237499.99999999988</v>
      </c>
      <c r="AK39" s="34">
        <f t="shared" si="44"/>
        <v>253333.3333333332</v>
      </c>
      <c r="AL39" s="34">
        <f t="shared" si="44"/>
        <v>269166.66666666657</v>
      </c>
      <c r="AM39" s="34">
        <f t="shared" si="44"/>
        <v>284999.99999999994</v>
      </c>
      <c r="AN39" s="34">
        <f t="shared" si="44"/>
        <v>316666.66666666657</v>
      </c>
      <c r="AO39" s="34">
        <f t="shared" si="44"/>
        <v>348333.3333333332</v>
      </c>
      <c r="AP39" s="34">
        <f t="shared" si="44"/>
        <v>379999.99999999983</v>
      </c>
      <c r="AQ39" s="34">
        <f t="shared" si="44"/>
        <v>411666.66666666645</v>
      </c>
      <c r="AR39" s="34">
        <f t="shared" si="44"/>
        <v>443333.33333333308</v>
      </c>
      <c r="AS39" s="34">
        <f t="shared" si="44"/>
        <v>474999.99999999971</v>
      </c>
      <c r="AT39" s="34">
        <f t="shared" si="44"/>
        <v>506666.66666666634</v>
      </c>
      <c r="AU39" s="34">
        <f t="shared" si="44"/>
        <v>538333.33333333302</v>
      </c>
      <c r="AV39" s="34">
        <f t="shared" si="44"/>
        <v>569999.99999999977</v>
      </c>
      <c r="AW39" s="34">
        <f t="shared" si="44"/>
        <v>601666.66666666651</v>
      </c>
      <c r="AX39" s="34">
        <f t="shared" si="44"/>
        <v>633333.33333333326</v>
      </c>
      <c r="AY39" s="34">
        <f t="shared" si="44"/>
        <v>665000</v>
      </c>
      <c r="AZ39" s="34">
        <f t="shared" si="44"/>
        <v>728333.33333333326</v>
      </c>
      <c r="BA39" s="34">
        <f t="shared" si="44"/>
        <v>791666.66666666651</v>
      </c>
      <c r="BB39" s="34">
        <f t="shared" si="44"/>
        <v>854999.99999999977</v>
      </c>
      <c r="BC39" s="34">
        <f t="shared" si="44"/>
        <v>918333.33333333302</v>
      </c>
      <c r="BD39" s="34">
        <f t="shared" si="44"/>
        <v>981666.66666666628</v>
      </c>
      <c r="BE39" s="34">
        <f t="shared" si="44"/>
        <v>1044999.9999999995</v>
      </c>
      <c r="BF39" s="34">
        <f t="shared" si="44"/>
        <v>1108333.333333333</v>
      </c>
      <c r="BG39" s="34">
        <f t="shared" si="44"/>
        <v>1171666.6666666665</v>
      </c>
      <c r="BH39" s="34">
        <f t="shared" si="44"/>
        <v>1235000</v>
      </c>
      <c r="BI39" s="34">
        <f t="shared" si="44"/>
        <v>1298333.3333333335</v>
      </c>
      <c r="BJ39" s="34">
        <f t="shared" si="44"/>
        <v>1361666.666666667</v>
      </c>
      <c r="BK39" s="34">
        <f t="shared" si="44"/>
        <v>1425000.0000000005</v>
      </c>
      <c r="BL39" s="34">
        <f t="shared" si="44"/>
        <v>1551666.666666667</v>
      </c>
      <c r="BM39" s="34">
        <f t="shared" si="44"/>
        <v>1678333.3333333335</v>
      </c>
      <c r="BN39" s="34">
        <f t="shared" si="44"/>
        <v>1805000</v>
      </c>
      <c r="BO39" s="34">
        <f t="shared" si="44"/>
        <v>1931666.6666666665</v>
      </c>
      <c r="BP39" s="34">
        <f t="shared" si="44"/>
        <v>2058333.333333333</v>
      </c>
      <c r="BQ39" s="34">
        <f t="shared" si="44"/>
        <v>2185000</v>
      </c>
      <c r="BR39" s="34">
        <f t="shared" si="44"/>
        <v>2311666.666666667</v>
      </c>
      <c r="BS39" s="34">
        <f t="shared" si="44"/>
        <v>2438333.333333334</v>
      </c>
      <c r="BT39" s="34">
        <f t="shared" si="44"/>
        <v>2565000.0000000009</v>
      </c>
      <c r="BU39" s="34">
        <f t="shared" si="44"/>
        <v>2691666.6666666679</v>
      </c>
      <c r="BV39" s="34">
        <f t="shared" si="44"/>
        <v>2818333.3333333349</v>
      </c>
      <c r="BW39" s="34">
        <f t="shared" si="44"/>
        <v>2945000.0000000019</v>
      </c>
      <c r="BX39" s="34">
        <f t="shared" si="44"/>
        <v>3198333.3333333349</v>
      </c>
      <c r="BY39" s="34">
        <f t="shared" si="44"/>
        <v>3451666.6666666679</v>
      </c>
      <c r="BZ39" s="34">
        <f t="shared" si="44"/>
        <v>3705000.0000000009</v>
      </c>
      <c r="CA39" s="34">
        <f t="shared" si="44"/>
        <v>3958333.333333334</v>
      </c>
      <c r="CB39" s="34">
        <f t="shared" si="44"/>
        <v>4211666.6666666679</v>
      </c>
      <c r="CC39" s="34">
        <f t="shared" ref="CC39:CI39" si="45">CC32</f>
        <v>4465000.0000000019</v>
      </c>
      <c r="CD39" s="34">
        <f t="shared" si="45"/>
        <v>4718333.3333333358</v>
      </c>
      <c r="CE39" s="34">
        <f t="shared" si="45"/>
        <v>4971666.6666666698</v>
      </c>
      <c r="CF39" s="34">
        <f t="shared" si="45"/>
        <v>5225000.0000000037</v>
      </c>
      <c r="CG39" s="34">
        <f t="shared" si="45"/>
        <v>5478333.3333333377</v>
      </c>
      <c r="CH39" s="34">
        <f t="shared" si="45"/>
        <v>5731666.6666666716</v>
      </c>
      <c r="CI39" s="34">
        <f t="shared" si="45"/>
        <v>5985000.0000000056</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cm="1">
        <f t="array" ref="P42">INDEX($H:$M,ROW(),MATCH(P$2,$H$1:$M$1,0))</f>
        <v>1000</v>
      </c>
      <c r="Q42" s="19" cm="1">
        <f t="array" ref="Q42">INDEX($H:$M,ROW(),MATCH(Q$2,$H$1:$M$1,0))</f>
        <v>1000</v>
      </c>
      <c r="R42" s="19" cm="1">
        <f t="array" ref="R42">INDEX($H:$M,ROW(),MATCH(R$2,$H$1:$M$1,0))</f>
        <v>1000</v>
      </c>
      <c r="S42" s="19" cm="1">
        <f t="array" ref="S42">INDEX($H:$M,ROW(),MATCH(S$2,$H$1:$M$1,0))</f>
        <v>1000</v>
      </c>
      <c r="T42" s="19" cm="1">
        <f t="array" ref="T42">INDEX($H:$M,ROW(),MATCH(T$2,$H$1:$M$1,0))</f>
        <v>1000</v>
      </c>
      <c r="U42" s="19" cm="1">
        <f t="array" ref="U42">INDEX($H:$M,ROW(),MATCH(U$2,$H$1:$M$1,0))</f>
        <v>1000</v>
      </c>
      <c r="V42" s="19" cm="1">
        <f t="array" ref="V42">INDEX($H:$M,ROW(),MATCH(V$2,$H$1:$M$1,0))</f>
        <v>1000</v>
      </c>
      <c r="W42" s="19" cm="1">
        <f t="array" ref="W42">INDEX($H:$M,ROW(),MATCH(W$2,$H$1:$M$1,0))</f>
        <v>1000</v>
      </c>
      <c r="X42" s="19" cm="1">
        <f t="array" ref="X42">INDEX($H:$M,ROW(),MATCH(X$2,$H$1:$M$1,0))</f>
        <v>1000</v>
      </c>
      <c r="Y42" s="19" cm="1">
        <f t="array" ref="Y42">INDEX($H:$M,ROW(),MATCH(Y$2,$H$1:$M$1,0))</f>
        <v>1000</v>
      </c>
      <c r="Z42" s="19" cm="1">
        <f t="array" ref="Z42">INDEX($H:$M,ROW(),MATCH(Z$2,$H$1:$M$1,0))</f>
        <v>1000</v>
      </c>
      <c r="AA42" s="19" cm="1">
        <f t="array" ref="AA42">INDEX($H:$M,ROW(),MATCH(AA$2,$H$1:$M$1,0))</f>
        <v>1000</v>
      </c>
      <c r="AB42" s="19" cm="1">
        <f t="array" ref="AB42">INDEX($H:$M,ROW(),MATCH(AB$2,$H$1:$M$1,0))</f>
        <v>1000</v>
      </c>
      <c r="AC42" s="19" cm="1">
        <f t="array" ref="AC42">INDEX($H:$M,ROW(),MATCH(AC$2,$H$1:$M$1,0))</f>
        <v>1000</v>
      </c>
      <c r="AD42" s="19" cm="1">
        <f t="array" ref="AD42">INDEX($H:$M,ROW(),MATCH(AD$2,$H$1:$M$1,0))</f>
        <v>1000</v>
      </c>
      <c r="AE42" s="19" cm="1">
        <f t="array" ref="AE42">INDEX($H:$M,ROW(),MATCH(AE$2,$H$1:$M$1,0))</f>
        <v>1000</v>
      </c>
      <c r="AF42" s="19" cm="1">
        <f t="array" ref="AF42">INDEX($H:$M,ROW(),MATCH(AF$2,$H$1:$M$1,0))</f>
        <v>1000</v>
      </c>
      <c r="AG42" s="19" cm="1">
        <f t="array" ref="AG42">INDEX($H:$M,ROW(),MATCH(AG$2,$H$1:$M$1,0))</f>
        <v>1000</v>
      </c>
      <c r="AH42" s="19" cm="1">
        <f t="array" ref="AH42">INDEX($H:$M,ROW(),MATCH(AH$2,$H$1:$M$1,0))</f>
        <v>1000</v>
      </c>
      <c r="AI42" s="19" cm="1">
        <f t="array" ref="AI42">INDEX($H:$M,ROW(),MATCH(AI$2,$H$1:$M$1,0))</f>
        <v>1000</v>
      </c>
      <c r="AJ42" s="19" cm="1">
        <f t="array" ref="AJ42">INDEX($H:$M,ROW(),MATCH(AJ$2,$H$1:$M$1,0))</f>
        <v>1000</v>
      </c>
      <c r="AK42" s="19" cm="1">
        <f t="array" ref="AK42">INDEX($H:$M,ROW(),MATCH(AK$2,$H$1:$M$1,0))</f>
        <v>1000</v>
      </c>
      <c r="AL42" s="19" cm="1">
        <f t="array" ref="AL42">INDEX($H:$M,ROW(),MATCH(AL$2,$H$1:$M$1,0))</f>
        <v>1000</v>
      </c>
      <c r="AM42" s="19" cm="1">
        <f t="array" ref="AM42">INDEX($H:$M,ROW(),MATCH(AM$2,$H$1:$M$1,0))</f>
        <v>1000</v>
      </c>
      <c r="AN42" s="19" cm="1">
        <f t="array" ref="AN42">INDEX($H:$M,ROW(),MATCH(AN$2,$H$1:$M$1,0))</f>
        <v>1000</v>
      </c>
      <c r="AO42" s="19" cm="1">
        <f t="array" ref="AO42">INDEX($H:$M,ROW(),MATCH(AO$2,$H$1:$M$1,0))</f>
        <v>1000</v>
      </c>
      <c r="AP42" s="19" cm="1">
        <f t="array" ref="AP42">INDEX($H:$M,ROW(),MATCH(AP$2,$H$1:$M$1,0))</f>
        <v>1000</v>
      </c>
      <c r="AQ42" s="19" cm="1">
        <f t="array" ref="AQ42">INDEX($H:$M,ROW(),MATCH(AQ$2,$H$1:$M$1,0))</f>
        <v>1000</v>
      </c>
      <c r="AR42" s="19" cm="1">
        <f t="array" ref="AR42">INDEX($H:$M,ROW(),MATCH(AR$2,$H$1:$M$1,0))</f>
        <v>1000</v>
      </c>
      <c r="AS42" s="19" cm="1">
        <f t="array" ref="AS42">INDEX($H:$M,ROW(),MATCH(AS$2,$H$1:$M$1,0))</f>
        <v>1000</v>
      </c>
      <c r="AT42" s="19" cm="1">
        <f t="array" ref="AT42">INDEX($H:$M,ROW(),MATCH(AT$2,$H$1:$M$1,0))</f>
        <v>1000</v>
      </c>
      <c r="AU42" s="19" cm="1">
        <f t="array" ref="AU42">INDEX($H:$M,ROW(),MATCH(AU$2,$H$1:$M$1,0))</f>
        <v>1000</v>
      </c>
      <c r="AV42" s="19" cm="1">
        <f t="array" ref="AV42">INDEX($H:$M,ROW(),MATCH(AV$2,$H$1:$M$1,0))</f>
        <v>1000</v>
      </c>
      <c r="AW42" s="19" cm="1">
        <f t="array" ref="AW42">INDEX($H:$M,ROW(),MATCH(AW$2,$H$1:$M$1,0))</f>
        <v>1000</v>
      </c>
      <c r="AX42" s="19" cm="1">
        <f t="array" ref="AX42">INDEX($H:$M,ROW(),MATCH(AX$2,$H$1:$M$1,0))</f>
        <v>1000</v>
      </c>
      <c r="AY42" s="19" cm="1">
        <f t="array" ref="AY42">INDEX($H:$M,ROW(),MATCH(AY$2,$H$1:$M$1,0))</f>
        <v>1000</v>
      </c>
      <c r="AZ42" s="19" cm="1">
        <f t="array" ref="AZ42">INDEX($H:$M,ROW(),MATCH(AZ$2,$H$1:$M$1,0))</f>
        <v>1000</v>
      </c>
      <c r="BA42" s="19" cm="1">
        <f t="array" ref="BA42">INDEX($H:$M,ROW(),MATCH(BA$2,$H$1:$M$1,0))</f>
        <v>1000</v>
      </c>
      <c r="BB42" s="19" cm="1">
        <f t="array" ref="BB42">INDEX($H:$M,ROW(),MATCH(BB$2,$H$1:$M$1,0))</f>
        <v>1000</v>
      </c>
      <c r="BC42" s="19" cm="1">
        <f t="array" ref="BC42">INDEX($H:$M,ROW(),MATCH(BC$2,$H$1:$M$1,0))</f>
        <v>1000</v>
      </c>
      <c r="BD42" s="19" cm="1">
        <f t="array" ref="BD42">INDEX($H:$M,ROW(),MATCH(BD$2,$H$1:$M$1,0))</f>
        <v>1000</v>
      </c>
      <c r="BE42" s="19" cm="1">
        <f t="array" ref="BE42">INDEX($H:$M,ROW(),MATCH(BE$2,$H$1:$M$1,0))</f>
        <v>1000</v>
      </c>
      <c r="BF42" s="19" cm="1">
        <f t="array" ref="BF42">INDEX($H:$M,ROW(),MATCH(BF$2,$H$1:$M$1,0))</f>
        <v>1000</v>
      </c>
      <c r="BG42" s="19" cm="1">
        <f t="array" ref="BG42">INDEX($H:$M,ROW(),MATCH(BG$2,$H$1:$M$1,0))</f>
        <v>1000</v>
      </c>
      <c r="BH42" s="19" cm="1">
        <f t="array" ref="BH42">INDEX($H:$M,ROW(),MATCH(BH$2,$H$1:$M$1,0))</f>
        <v>1000</v>
      </c>
      <c r="BI42" s="19" cm="1">
        <f t="array" ref="BI42">INDEX($H:$M,ROW(),MATCH(BI$2,$H$1:$M$1,0))</f>
        <v>1000</v>
      </c>
      <c r="BJ42" s="19" cm="1">
        <f t="array" ref="BJ42">INDEX($H:$M,ROW(),MATCH(BJ$2,$H$1:$M$1,0))</f>
        <v>1000</v>
      </c>
      <c r="BK42" s="19" cm="1">
        <f t="array" ref="BK42">INDEX($H:$M,ROW(),MATCH(BK$2,$H$1:$M$1,0))</f>
        <v>1000</v>
      </c>
      <c r="BL42" s="19" cm="1">
        <f t="array" ref="BL42">INDEX($H:$M,ROW(),MATCH(BL$2,$H$1:$M$1,0))</f>
        <v>1000</v>
      </c>
      <c r="BM42" s="19" cm="1">
        <f t="array" ref="BM42">INDEX($H:$M,ROW(),MATCH(BM$2,$H$1:$M$1,0))</f>
        <v>1000</v>
      </c>
      <c r="BN42" s="19" cm="1">
        <f t="array" ref="BN42">INDEX($H:$M,ROW(),MATCH(BN$2,$H$1:$M$1,0))</f>
        <v>1000</v>
      </c>
      <c r="BO42" s="19" cm="1">
        <f t="array" ref="BO42">INDEX($H:$M,ROW(),MATCH(BO$2,$H$1:$M$1,0))</f>
        <v>1000</v>
      </c>
      <c r="BP42" s="19" cm="1">
        <f t="array" ref="BP42">INDEX($H:$M,ROW(),MATCH(BP$2,$H$1:$M$1,0))</f>
        <v>1000</v>
      </c>
      <c r="BQ42" s="19" cm="1">
        <f t="array" ref="BQ42">INDEX($H:$M,ROW(),MATCH(BQ$2,$H$1:$M$1,0))</f>
        <v>1000</v>
      </c>
      <c r="BR42" s="19" cm="1">
        <f t="array" ref="BR42">INDEX($H:$M,ROW(),MATCH(BR$2,$H$1:$M$1,0))</f>
        <v>1000</v>
      </c>
      <c r="BS42" s="19" cm="1">
        <f t="array" ref="BS42">INDEX($H:$M,ROW(),MATCH(BS$2,$H$1:$M$1,0))</f>
        <v>1000</v>
      </c>
      <c r="BT42" s="19" cm="1">
        <f t="array" ref="BT42">INDEX($H:$M,ROW(),MATCH(BT$2,$H$1:$M$1,0))</f>
        <v>1000</v>
      </c>
      <c r="BU42" s="19" cm="1">
        <f t="array" ref="BU42">INDEX($H:$M,ROW(),MATCH(BU$2,$H$1:$M$1,0))</f>
        <v>1000</v>
      </c>
      <c r="BV42" s="19" cm="1">
        <f t="array" ref="BV42">INDEX($H:$M,ROW(),MATCH(BV$2,$H$1:$M$1,0))</f>
        <v>1000</v>
      </c>
      <c r="BW42" s="19" cm="1">
        <f t="array" ref="BW42">INDEX($H:$M,ROW(),MATCH(BW$2,$H$1:$M$1,0))</f>
        <v>1000</v>
      </c>
      <c r="BX42" s="19" cm="1">
        <f t="array" ref="BX42">INDEX($H:$M,ROW(),MATCH(BX$2,$H$1:$M$1,0))</f>
        <v>1000</v>
      </c>
      <c r="BY42" s="19" cm="1">
        <f t="array" ref="BY42">INDEX($H:$M,ROW(),MATCH(BY$2,$H$1:$M$1,0))</f>
        <v>1000</v>
      </c>
      <c r="BZ42" s="19" cm="1">
        <f t="array" ref="BZ42">INDEX($H:$M,ROW(),MATCH(BZ$2,$H$1:$M$1,0))</f>
        <v>1000</v>
      </c>
      <c r="CA42" s="19" cm="1">
        <f t="array" ref="CA42">INDEX($H:$M,ROW(),MATCH(CA$2,$H$1:$M$1,0))</f>
        <v>1000</v>
      </c>
      <c r="CB42" s="19" cm="1">
        <f t="array" ref="CB42">INDEX($H:$M,ROW(),MATCH(CB$2,$H$1:$M$1,0))</f>
        <v>1000</v>
      </c>
      <c r="CC42" s="19" cm="1">
        <f t="array" ref="CC42">INDEX($H:$M,ROW(),MATCH(CC$2,$H$1:$M$1,0))</f>
        <v>1000</v>
      </c>
      <c r="CD42" s="19" cm="1">
        <f t="array" ref="CD42">INDEX($H:$M,ROW(),MATCH(CD$2,$H$1:$M$1,0))</f>
        <v>1000</v>
      </c>
      <c r="CE42" s="19" cm="1">
        <f t="array" ref="CE42">INDEX($H:$M,ROW(),MATCH(CE$2,$H$1:$M$1,0))</f>
        <v>1000</v>
      </c>
      <c r="CF42" s="19" cm="1">
        <f t="array" ref="CF42">INDEX($H:$M,ROW(),MATCH(CF$2,$H$1:$M$1,0))</f>
        <v>1000</v>
      </c>
      <c r="CG42" s="19" cm="1">
        <f t="array" ref="CG42">INDEX($H:$M,ROW(),MATCH(CG$2,$H$1:$M$1,0))</f>
        <v>1000</v>
      </c>
      <c r="CH42" s="19" cm="1">
        <f t="array" ref="CH42">INDEX($H:$M,ROW(),MATCH(CH$2,$H$1:$M$1,0))</f>
        <v>1000</v>
      </c>
      <c r="CI42" s="19" cm="1">
        <f t="array" ref="CI42">INDEX($H:$M,ROW(),MATCH(CI$2,$H$1:$M$1,0))</f>
        <v>1000</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f>SUMIF($3:$3,H$1-1,45:45)</f>
        <v>0</v>
      </c>
      <c r="I45" s="15">
        <f>H49</f>
        <v>10824.300000000001</v>
      </c>
      <c r="J45" s="15">
        <f>I49</f>
        <v>54140.499999999993</v>
      </c>
      <c r="K45" s="15">
        <f>J49</f>
        <v>162436.70000000001</v>
      </c>
      <c r="L45" s="15">
        <f>K49</f>
        <v>400692.9</v>
      </c>
      <c r="M45" s="15">
        <f>L49</f>
        <v>898869.09999999974</v>
      </c>
      <c r="O45" s="34"/>
      <c r="P45" s="34">
        <f>O49</f>
        <v>0</v>
      </c>
      <c r="Q45" s="34">
        <f>P49</f>
        <v>75.05</v>
      </c>
      <c r="R45" s="34">
        <f t="shared" ref="R45:CC45" si="46">Q49</f>
        <v>300.2</v>
      </c>
      <c r="S45" s="34">
        <f t="shared" si="46"/>
        <v>675.45</v>
      </c>
      <c r="T45" s="34">
        <f t="shared" si="46"/>
        <v>1201.75</v>
      </c>
      <c r="U45" s="34">
        <f t="shared" si="46"/>
        <v>1878.15</v>
      </c>
      <c r="V45" s="34">
        <f t="shared" si="46"/>
        <v>2704.65</v>
      </c>
      <c r="W45" s="34">
        <f t="shared" si="46"/>
        <v>3682.2000000000003</v>
      </c>
      <c r="X45" s="34">
        <f t="shared" si="46"/>
        <v>4809.8500000000004</v>
      </c>
      <c r="Y45" s="34">
        <f t="shared" si="46"/>
        <v>6087.6</v>
      </c>
      <c r="Z45" s="34">
        <f t="shared" si="46"/>
        <v>7516.4000000000005</v>
      </c>
      <c r="AA45" s="34">
        <f t="shared" si="46"/>
        <v>9095.3000000000011</v>
      </c>
      <c r="AB45" s="34">
        <f t="shared" si="46"/>
        <v>10824.300000000001</v>
      </c>
      <c r="AC45" s="34">
        <f t="shared" si="46"/>
        <v>12779.400000000001</v>
      </c>
      <c r="AD45" s="34">
        <f t="shared" si="46"/>
        <v>15035.650000000001</v>
      </c>
      <c r="AE45" s="34">
        <f t="shared" si="46"/>
        <v>17592.100000000002</v>
      </c>
      <c r="AF45" s="34">
        <f t="shared" si="46"/>
        <v>20449.7</v>
      </c>
      <c r="AG45" s="34">
        <f t="shared" si="46"/>
        <v>23608.45</v>
      </c>
      <c r="AH45" s="34">
        <f t="shared" si="46"/>
        <v>27067.4</v>
      </c>
      <c r="AI45" s="34">
        <f t="shared" si="46"/>
        <v>30827.5</v>
      </c>
      <c r="AJ45" s="34">
        <f t="shared" si="46"/>
        <v>34888.75</v>
      </c>
      <c r="AK45" s="34">
        <f t="shared" si="46"/>
        <v>39250.199999999997</v>
      </c>
      <c r="AL45" s="34">
        <f t="shared" si="46"/>
        <v>43912.799999999996</v>
      </c>
      <c r="AM45" s="34">
        <f t="shared" si="46"/>
        <v>48876.549999999996</v>
      </c>
      <c r="AN45" s="34">
        <f t="shared" si="46"/>
        <v>54140.499999999993</v>
      </c>
      <c r="AO45" s="34">
        <f t="shared" si="46"/>
        <v>59855.69999999999</v>
      </c>
      <c r="AP45" s="34">
        <f t="shared" si="46"/>
        <v>66173.199999999983</v>
      </c>
      <c r="AQ45" s="34">
        <f t="shared" si="46"/>
        <v>73092.049999999988</v>
      </c>
      <c r="AR45" s="34">
        <f t="shared" si="46"/>
        <v>80612.249999999985</v>
      </c>
      <c r="AS45" s="34">
        <f t="shared" si="46"/>
        <v>88734.749999999985</v>
      </c>
      <c r="AT45" s="34">
        <f t="shared" si="46"/>
        <v>97458.599999999991</v>
      </c>
      <c r="AU45" s="34">
        <f t="shared" si="46"/>
        <v>106783.79999999999</v>
      </c>
      <c r="AV45" s="34">
        <f t="shared" si="46"/>
        <v>116711.29999999999</v>
      </c>
      <c r="AW45" s="34">
        <f t="shared" si="46"/>
        <v>127240.15</v>
      </c>
      <c r="AX45" s="34">
        <f t="shared" si="46"/>
        <v>138370.35</v>
      </c>
      <c r="AY45" s="34">
        <f t="shared" si="46"/>
        <v>150102.85</v>
      </c>
      <c r="AZ45" s="34">
        <f t="shared" si="46"/>
        <v>162436.70000000001</v>
      </c>
      <c r="BA45" s="34">
        <f t="shared" si="46"/>
        <v>175673.05000000002</v>
      </c>
      <c r="BB45" s="34">
        <f t="shared" si="46"/>
        <v>190113.05000000002</v>
      </c>
      <c r="BC45" s="34">
        <f t="shared" si="46"/>
        <v>205755.75000000003</v>
      </c>
      <c r="BD45" s="34">
        <f t="shared" si="46"/>
        <v>222602.10000000003</v>
      </c>
      <c r="BE45" s="34">
        <f t="shared" si="46"/>
        <v>240652.10000000003</v>
      </c>
      <c r="BF45" s="34">
        <f t="shared" si="46"/>
        <v>259904.80000000005</v>
      </c>
      <c r="BG45" s="34">
        <f t="shared" si="46"/>
        <v>280361.15000000002</v>
      </c>
      <c r="BH45" s="34">
        <f t="shared" si="46"/>
        <v>302021.15000000002</v>
      </c>
      <c r="BI45" s="34">
        <f t="shared" si="46"/>
        <v>324883.85000000003</v>
      </c>
      <c r="BJ45" s="34">
        <f t="shared" si="46"/>
        <v>348950.2</v>
      </c>
      <c r="BK45" s="34">
        <f t="shared" si="46"/>
        <v>374220.2</v>
      </c>
      <c r="BL45" s="34">
        <f t="shared" si="46"/>
        <v>400692.9</v>
      </c>
      <c r="BM45" s="34">
        <f t="shared" si="46"/>
        <v>428970.60000000003</v>
      </c>
      <c r="BN45" s="34">
        <f t="shared" si="46"/>
        <v>459655.60000000003</v>
      </c>
      <c r="BO45" s="34">
        <f t="shared" si="46"/>
        <v>492746.95</v>
      </c>
      <c r="BP45" s="34">
        <f t="shared" si="46"/>
        <v>528244.64999999991</v>
      </c>
      <c r="BQ45" s="34">
        <f t="shared" si="46"/>
        <v>566149.64999999991</v>
      </c>
      <c r="BR45" s="34">
        <f t="shared" si="46"/>
        <v>606460.99999999988</v>
      </c>
      <c r="BS45" s="34">
        <f t="shared" si="46"/>
        <v>649178.69999999984</v>
      </c>
      <c r="BT45" s="34">
        <f t="shared" si="46"/>
        <v>694303.69999999984</v>
      </c>
      <c r="BU45" s="34">
        <f t="shared" si="46"/>
        <v>741835.04999999981</v>
      </c>
      <c r="BV45" s="34">
        <f t="shared" si="46"/>
        <v>791772.74999999977</v>
      </c>
      <c r="BW45" s="34">
        <f t="shared" si="46"/>
        <v>844117.74999999977</v>
      </c>
      <c r="BX45" s="34">
        <f t="shared" si="46"/>
        <v>898869.09999999974</v>
      </c>
      <c r="BY45" s="34">
        <f t="shared" si="46"/>
        <v>957230.44999999972</v>
      </c>
      <c r="BZ45" s="34">
        <f t="shared" si="46"/>
        <v>1020405.4499999997</v>
      </c>
      <c r="CA45" s="34">
        <f t="shared" si="46"/>
        <v>1088393.1499999997</v>
      </c>
      <c r="CB45" s="34">
        <f t="shared" si="46"/>
        <v>1161194.4999999998</v>
      </c>
      <c r="CC45" s="34">
        <f t="shared" si="46"/>
        <v>1238809.4999999998</v>
      </c>
      <c r="CD45" s="34">
        <f t="shared" ref="CD45:CI45" si="47">CC49</f>
        <v>1321237.1999999997</v>
      </c>
      <c r="CE45" s="34">
        <f t="shared" si="47"/>
        <v>1408478.5499999998</v>
      </c>
      <c r="CF45" s="34">
        <f t="shared" si="47"/>
        <v>1500533.5499999998</v>
      </c>
      <c r="CG45" s="34">
        <f t="shared" si="47"/>
        <v>1597401.2499999998</v>
      </c>
      <c r="CH45" s="34">
        <f t="shared" si="47"/>
        <v>1699082.5999999999</v>
      </c>
      <c r="CI45" s="34">
        <f t="shared" si="47"/>
        <v>1805577.5999999999</v>
      </c>
    </row>
    <row r="46" spans="1:87" x14ac:dyDescent="0.4">
      <c r="A46" s="6"/>
      <c r="B46" s="6"/>
      <c r="C46" t="s">
        <v>163</v>
      </c>
      <c r="E46" t="s">
        <v>72</v>
      </c>
      <c r="H46" s="34">
        <f t="shared" ref="H46:M46" si="48">SUMIF($2:$2,H$1,46:46)</f>
        <v>11394</v>
      </c>
      <c r="I46" s="34">
        <f t="shared" si="48"/>
        <v>45596</v>
      </c>
      <c r="J46" s="34">
        <f t="shared" si="48"/>
        <v>113996</v>
      </c>
      <c r="K46" s="34">
        <f t="shared" si="48"/>
        <v>250796</v>
      </c>
      <c r="L46" s="34">
        <f t="shared" si="48"/>
        <v>524396</v>
      </c>
      <c r="M46" s="34">
        <f t="shared" si="48"/>
        <v>1071596</v>
      </c>
      <c r="O46" s="17"/>
      <c r="P46" s="34">
        <f>ROUNDDOWN(P37/P42,0)</f>
        <v>79</v>
      </c>
      <c r="Q46" s="34">
        <f t="shared" ref="Q46:CB46" si="49">ROUNDDOWN(Q37/Q42,0)</f>
        <v>237</v>
      </c>
      <c r="R46" s="34">
        <f t="shared" si="49"/>
        <v>395</v>
      </c>
      <c r="S46" s="34">
        <f t="shared" si="49"/>
        <v>554</v>
      </c>
      <c r="T46" s="34">
        <f t="shared" si="49"/>
        <v>712</v>
      </c>
      <c r="U46" s="34">
        <f t="shared" si="49"/>
        <v>870</v>
      </c>
      <c r="V46" s="34">
        <f t="shared" si="49"/>
        <v>1029</v>
      </c>
      <c r="W46" s="34">
        <f t="shared" si="49"/>
        <v>1187</v>
      </c>
      <c r="X46" s="34">
        <f t="shared" si="49"/>
        <v>1345</v>
      </c>
      <c r="Y46" s="34">
        <f t="shared" si="49"/>
        <v>1504</v>
      </c>
      <c r="Z46" s="34">
        <f t="shared" si="49"/>
        <v>1662</v>
      </c>
      <c r="AA46" s="34">
        <f t="shared" si="49"/>
        <v>1820</v>
      </c>
      <c r="AB46" s="34">
        <f t="shared" si="49"/>
        <v>2058</v>
      </c>
      <c r="AC46" s="34">
        <f t="shared" si="49"/>
        <v>2375</v>
      </c>
      <c r="AD46" s="34">
        <f t="shared" si="49"/>
        <v>2691</v>
      </c>
      <c r="AE46" s="34">
        <f t="shared" si="49"/>
        <v>3008</v>
      </c>
      <c r="AF46" s="34">
        <f t="shared" si="49"/>
        <v>3325</v>
      </c>
      <c r="AG46" s="34">
        <f t="shared" si="49"/>
        <v>3641</v>
      </c>
      <c r="AH46" s="34">
        <f t="shared" si="49"/>
        <v>3958</v>
      </c>
      <c r="AI46" s="34">
        <f t="shared" si="49"/>
        <v>4275</v>
      </c>
      <c r="AJ46" s="34">
        <f t="shared" si="49"/>
        <v>4591</v>
      </c>
      <c r="AK46" s="34">
        <f t="shared" si="49"/>
        <v>4908</v>
      </c>
      <c r="AL46" s="34">
        <f t="shared" si="49"/>
        <v>5225</v>
      </c>
      <c r="AM46" s="34">
        <f t="shared" si="49"/>
        <v>5541</v>
      </c>
      <c r="AN46" s="34">
        <f t="shared" si="49"/>
        <v>6016</v>
      </c>
      <c r="AO46" s="34">
        <f t="shared" si="49"/>
        <v>6650</v>
      </c>
      <c r="AP46" s="34">
        <f t="shared" si="49"/>
        <v>7283</v>
      </c>
      <c r="AQ46" s="34">
        <f t="shared" si="49"/>
        <v>7916</v>
      </c>
      <c r="AR46" s="34">
        <f t="shared" si="49"/>
        <v>8550</v>
      </c>
      <c r="AS46" s="34">
        <f t="shared" si="49"/>
        <v>9183</v>
      </c>
      <c r="AT46" s="34">
        <f t="shared" si="49"/>
        <v>9816</v>
      </c>
      <c r="AU46" s="34">
        <f t="shared" si="49"/>
        <v>10450</v>
      </c>
      <c r="AV46" s="34">
        <f t="shared" si="49"/>
        <v>11083</v>
      </c>
      <c r="AW46" s="34">
        <f t="shared" si="49"/>
        <v>11716</v>
      </c>
      <c r="AX46" s="34">
        <f t="shared" si="49"/>
        <v>12350</v>
      </c>
      <c r="AY46" s="34">
        <f t="shared" si="49"/>
        <v>12983</v>
      </c>
      <c r="AZ46" s="34">
        <f t="shared" si="49"/>
        <v>13933</v>
      </c>
      <c r="BA46" s="34">
        <f t="shared" si="49"/>
        <v>15200</v>
      </c>
      <c r="BB46" s="34">
        <f t="shared" si="49"/>
        <v>16466</v>
      </c>
      <c r="BC46" s="34">
        <f t="shared" si="49"/>
        <v>17733</v>
      </c>
      <c r="BD46" s="34">
        <f t="shared" si="49"/>
        <v>19000</v>
      </c>
      <c r="BE46" s="34">
        <f t="shared" si="49"/>
        <v>20266</v>
      </c>
      <c r="BF46" s="34">
        <f t="shared" si="49"/>
        <v>21533</v>
      </c>
      <c r="BG46" s="34">
        <f t="shared" si="49"/>
        <v>22800</v>
      </c>
      <c r="BH46" s="34">
        <f t="shared" si="49"/>
        <v>24066</v>
      </c>
      <c r="BI46" s="34">
        <f t="shared" si="49"/>
        <v>25333</v>
      </c>
      <c r="BJ46" s="34">
        <f t="shared" si="49"/>
        <v>26600</v>
      </c>
      <c r="BK46" s="34">
        <f t="shared" si="49"/>
        <v>27866</v>
      </c>
      <c r="BL46" s="34">
        <f t="shared" si="49"/>
        <v>29766</v>
      </c>
      <c r="BM46" s="34">
        <f t="shared" si="49"/>
        <v>32300</v>
      </c>
      <c r="BN46" s="34">
        <f t="shared" si="49"/>
        <v>34833</v>
      </c>
      <c r="BO46" s="34">
        <f t="shared" si="49"/>
        <v>37366</v>
      </c>
      <c r="BP46" s="34">
        <f t="shared" si="49"/>
        <v>39900</v>
      </c>
      <c r="BQ46" s="34">
        <f t="shared" si="49"/>
        <v>42433</v>
      </c>
      <c r="BR46" s="34">
        <f t="shared" si="49"/>
        <v>44966</v>
      </c>
      <c r="BS46" s="34">
        <f t="shared" si="49"/>
        <v>47500</v>
      </c>
      <c r="BT46" s="34">
        <f t="shared" si="49"/>
        <v>50033</v>
      </c>
      <c r="BU46" s="34">
        <f t="shared" si="49"/>
        <v>52566</v>
      </c>
      <c r="BV46" s="34">
        <f t="shared" si="49"/>
        <v>55100</v>
      </c>
      <c r="BW46" s="34">
        <f t="shared" si="49"/>
        <v>57633</v>
      </c>
      <c r="BX46" s="34">
        <f t="shared" si="49"/>
        <v>61433</v>
      </c>
      <c r="BY46" s="34">
        <f t="shared" si="49"/>
        <v>66500</v>
      </c>
      <c r="BZ46" s="34">
        <f t="shared" si="49"/>
        <v>71566</v>
      </c>
      <c r="CA46" s="34">
        <f t="shared" si="49"/>
        <v>76633</v>
      </c>
      <c r="CB46" s="34">
        <f t="shared" si="49"/>
        <v>81700</v>
      </c>
      <c r="CC46" s="34">
        <f t="shared" ref="CC46:CI46" si="50">ROUNDDOWN(CC37/CC42,0)</f>
        <v>86766</v>
      </c>
      <c r="CD46" s="34">
        <f t="shared" si="50"/>
        <v>91833</v>
      </c>
      <c r="CE46" s="34">
        <f t="shared" si="50"/>
        <v>96900</v>
      </c>
      <c r="CF46" s="34">
        <f t="shared" si="50"/>
        <v>101966</v>
      </c>
      <c r="CG46" s="34">
        <f t="shared" si="50"/>
        <v>107033</v>
      </c>
      <c r="CH46" s="34">
        <f t="shared" si="50"/>
        <v>112100</v>
      </c>
      <c r="CI46" s="34">
        <f t="shared" si="50"/>
        <v>117166</v>
      </c>
    </row>
    <row r="47" spans="1:87" x14ac:dyDescent="0.4">
      <c r="C47" t="s">
        <v>163</v>
      </c>
      <c r="E47" s="12" t="s">
        <v>73</v>
      </c>
      <c r="F47" s="12"/>
      <c r="G47" s="13"/>
      <c r="H47" s="16">
        <v>0.05</v>
      </c>
      <c r="I47" s="16">
        <v>0.05</v>
      </c>
      <c r="J47" s="16">
        <v>0.05</v>
      </c>
      <c r="K47" s="16">
        <v>0.05</v>
      </c>
      <c r="L47" s="16">
        <v>0.05</v>
      </c>
      <c r="M47" s="16">
        <v>0.05</v>
      </c>
      <c r="O47" s="20"/>
      <c r="P47" s="20" cm="1">
        <f t="array" ref="P47">INDEX($H:$M,ROW(),MATCH(P$2,$H$1:$M$1,0))</f>
        <v>0.05</v>
      </c>
      <c r="Q47" s="20" cm="1">
        <f t="array" ref="Q47">INDEX($H:$M,ROW(),MATCH(Q$2,$H$1:$M$1,0))</f>
        <v>0.05</v>
      </c>
      <c r="R47" s="20" cm="1">
        <f t="array" ref="R47">INDEX($H:$M,ROW(),MATCH(R$2,$H$1:$M$1,0))</f>
        <v>0.05</v>
      </c>
      <c r="S47" s="20" cm="1">
        <f t="array" ref="S47">INDEX($H:$M,ROW(),MATCH(S$2,$H$1:$M$1,0))</f>
        <v>0.05</v>
      </c>
      <c r="T47" s="20" cm="1">
        <f t="array" ref="T47">INDEX($H:$M,ROW(),MATCH(T$2,$H$1:$M$1,0))</f>
        <v>0.05</v>
      </c>
      <c r="U47" s="20" cm="1">
        <f t="array" ref="U47">INDEX($H:$M,ROW(),MATCH(U$2,$H$1:$M$1,0))</f>
        <v>0.05</v>
      </c>
      <c r="V47" s="20" cm="1">
        <f t="array" ref="V47">INDEX($H:$M,ROW(),MATCH(V$2,$H$1:$M$1,0))</f>
        <v>0.05</v>
      </c>
      <c r="W47" s="20" cm="1">
        <f t="array" ref="W47">INDEX($H:$M,ROW(),MATCH(W$2,$H$1:$M$1,0))</f>
        <v>0.05</v>
      </c>
      <c r="X47" s="20" cm="1">
        <f t="array" ref="X47">INDEX($H:$M,ROW(),MATCH(X$2,$H$1:$M$1,0))</f>
        <v>0.05</v>
      </c>
      <c r="Y47" s="20" cm="1">
        <f t="array" ref="Y47">INDEX($H:$M,ROW(),MATCH(Y$2,$H$1:$M$1,0))</f>
        <v>0.05</v>
      </c>
      <c r="Z47" s="20" cm="1">
        <f t="array" ref="Z47">INDEX($H:$M,ROW(),MATCH(Z$2,$H$1:$M$1,0))</f>
        <v>0.05</v>
      </c>
      <c r="AA47" s="20" cm="1">
        <f t="array" ref="AA47">INDEX($H:$M,ROW(),MATCH(AA$2,$H$1:$M$1,0))</f>
        <v>0.05</v>
      </c>
      <c r="AB47" s="20" cm="1">
        <f t="array" ref="AB47">INDEX($H:$M,ROW(),MATCH(AB$2,$H$1:$M$1,0))</f>
        <v>0.05</v>
      </c>
      <c r="AC47" s="20" cm="1">
        <f t="array" ref="AC47">INDEX($H:$M,ROW(),MATCH(AC$2,$H$1:$M$1,0))</f>
        <v>0.05</v>
      </c>
      <c r="AD47" s="20" cm="1">
        <f t="array" ref="AD47">INDEX($H:$M,ROW(),MATCH(AD$2,$H$1:$M$1,0))</f>
        <v>0.05</v>
      </c>
      <c r="AE47" s="20" cm="1">
        <f t="array" ref="AE47">INDEX($H:$M,ROW(),MATCH(AE$2,$H$1:$M$1,0))</f>
        <v>0.05</v>
      </c>
      <c r="AF47" s="20" cm="1">
        <f t="array" ref="AF47">INDEX($H:$M,ROW(),MATCH(AF$2,$H$1:$M$1,0))</f>
        <v>0.05</v>
      </c>
      <c r="AG47" s="20" cm="1">
        <f t="array" ref="AG47">INDEX($H:$M,ROW(),MATCH(AG$2,$H$1:$M$1,0))</f>
        <v>0.05</v>
      </c>
      <c r="AH47" s="20" cm="1">
        <f t="array" ref="AH47">INDEX($H:$M,ROW(),MATCH(AH$2,$H$1:$M$1,0))</f>
        <v>0.05</v>
      </c>
      <c r="AI47" s="20" cm="1">
        <f t="array" ref="AI47">INDEX($H:$M,ROW(),MATCH(AI$2,$H$1:$M$1,0))</f>
        <v>0.05</v>
      </c>
      <c r="AJ47" s="20" cm="1">
        <f t="array" ref="AJ47">INDEX($H:$M,ROW(),MATCH(AJ$2,$H$1:$M$1,0))</f>
        <v>0.05</v>
      </c>
      <c r="AK47" s="20" cm="1">
        <f t="array" ref="AK47">INDEX($H:$M,ROW(),MATCH(AK$2,$H$1:$M$1,0))</f>
        <v>0.05</v>
      </c>
      <c r="AL47" s="20" cm="1">
        <f t="array" ref="AL47">INDEX($H:$M,ROW(),MATCH(AL$2,$H$1:$M$1,0))</f>
        <v>0.05</v>
      </c>
      <c r="AM47" s="20" cm="1">
        <f t="array" ref="AM47">INDEX($H:$M,ROW(),MATCH(AM$2,$H$1:$M$1,0))</f>
        <v>0.05</v>
      </c>
      <c r="AN47" s="20" cm="1">
        <f t="array" ref="AN47">INDEX($H:$M,ROW(),MATCH(AN$2,$H$1:$M$1,0))</f>
        <v>0.05</v>
      </c>
      <c r="AO47" s="20" cm="1">
        <f t="array" ref="AO47">INDEX($H:$M,ROW(),MATCH(AO$2,$H$1:$M$1,0))</f>
        <v>0.05</v>
      </c>
      <c r="AP47" s="20" cm="1">
        <f t="array" ref="AP47">INDEX($H:$M,ROW(),MATCH(AP$2,$H$1:$M$1,0))</f>
        <v>0.05</v>
      </c>
      <c r="AQ47" s="20" cm="1">
        <f t="array" ref="AQ47">INDEX($H:$M,ROW(),MATCH(AQ$2,$H$1:$M$1,0))</f>
        <v>0.05</v>
      </c>
      <c r="AR47" s="20" cm="1">
        <f t="array" ref="AR47">INDEX($H:$M,ROW(),MATCH(AR$2,$H$1:$M$1,0))</f>
        <v>0.05</v>
      </c>
      <c r="AS47" s="20" cm="1">
        <f t="array" ref="AS47">INDEX($H:$M,ROW(),MATCH(AS$2,$H$1:$M$1,0))</f>
        <v>0.05</v>
      </c>
      <c r="AT47" s="20" cm="1">
        <f t="array" ref="AT47">INDEX($H:$M,ROW(),MATCH(AT$2,$H$1:$M$1,0))</f>
        <v>0.05</v>
      </c>
      <c r="AU47" s="20" cm="1">
        <f t="array" ref="AU47">INDEX($H:$M,ROW(),MATCH(AU$2,$H$1:$M$1,0))</f>
        <v>0.05</v>
      </c>
      <c r="AV47" s="20" cm="1">
        <f t="array" ref="AV47">INDEX($H:$M,ROW(),MATCH(AV$2,$H$1:$M$1,0))</f>
        <v>0.05</v>
      </c>
      <c r="AW47" s="20" cm="1">
        <f t="array" ref="AW47">INDEX($H:$M,ROW(),MATCH(AW$2,$H$1:$M$1,0))</f>
        <v>0.05</v>
      </c>
      <c r="AX47" s="20" cm="1">
        <f t="array" ref="AX47">INDEX($H:$M,ROW(),MATCH(AX$2,$H$1:$M$1,0))</f>
        <v>0.05</v>
      </c>
      <c r="AY47" s="20" cm="1">
        <f t="array" ref="AY47">INDEX($H:$M,ROW(),MATCH(AY$2,$H$1:$M$1,0))</f>
        <v>0.05</v>
      </c>
      <c r="AZ47" s="20" cm="1">
        <f t="array" ref="AZ47">INDEX($H:$M,ROW(),MATCH(AZ$2,$H$1:$M$1,0))</f>
        <v>0.05</v>
      </c>
      <c r="BA47" s="20" cm="1">
        <f t="array" ref="BA47">INDEX($H:$M,ROW(),MATCH(BA$2,$H$1:$M$1,0))</f>
        <v>0.05</v>
      </c>
      <c r="BB47" s="20" cm="1">
        <f t="array" ref="BB47">INDEX($H:$M,ROW(),MATCH(BB$2,$H$1:$M$1,0))</f>
        <v>0.05</v>
      </c>
      <c r="BC47" s="20" cm="1">
        <f t="array" ref="BC47">INDEX($H:$M,ROW(),MATCH(BC$2,$H$1:$M$1,0))</f>
        <v>0.05</v>
      </c>
      <c r="BD47" s="20" cm="1">
        <f t="array" ref="BD47">INDEX($H:$M,ROW(),MATCH(BD$2,$H$1:$M$1,0))</f>
        <v>0.05</v>
      </c>
      <c r="BE47" s="20" cm="1">
        <f t="array" ref="BE47">INDEX($H:$M,ROW(),MATCH(BE$2,$H$1:$M$1,0))</f>
        <v>0.05</v>
      </c>
      <c r="BF47" s="20" cm="1">
        <f t="array" ref="BF47">INDEX($H:$M,ROW(),MATCH(BF$2,$H$1:$M$1,0))</f>
        <v>0.05</v>
      </c>
      <c r="BG47" s="20" cm="1">
        <f t="array" ref="BG47">INDEX($H:$M,ROW(),MATCH(BG$2,$H$1:$M$1,0))</f>
        <v>0.05</v>
      </c>
      <c r="BH47" s="20" cm="1">
        <f t="array" ref="BH47">INDEX($H:$M,ROW(),MATCH(BH$2,$H$1:$M$1,0))</f>
        <v>0.05</v>
      </c>
      <c r="BI47" s="20" cm="1">
        <f t="array" ref="BI47">INDEX($H:$M,ROW(),MATCH(BI$2,$H$1:$M$1,0))</f>
        <v>0.05</v>
      </c>
      <c r="BJ47" s="20" cm="1">
        <f t="array" ref="BJ47">INDEX($H:$M,ROW(),MATCH(BJ$2,$H$1:$M$1,0))</f>
        <v>0.05</v>
      </c>
      <c r="BK47" s="20" cm="1">
        <f t="array" ref="BK47">INDEX($H:$M,ROW(),MATCH(BK$2,$H$1:$M$1,0))</f>
        <v>0.05</v>
      </c>
      <c r="BL47" s="20" cm="1">
        <f t="array" ref="BL47">INDEX($H:$M,ROW(),MATCH(BL$2,$H$1:$M$1,0))</f>
        <v>0.05</v>
      </c>
      <c r="BM47" s="20" cm="1">
        <f t="array" ref="BM47">INDEX($H:$M,ROW(),MATCH(BM$2,$H$1:$M$1,0))</f>
        <v>0.05</v>
      </c>
      <c r="BN47" s="20" cm="1">
        <f t="array" ref="BN47">INDEX($H:$M,ROW(),MATCH(BN$2,$H$1:$M$1,0))</f>
        <v>0.05</v>
      </c>
      <c r="BO47" s="20" cm="1">
        <f t="array" ref="BO47">INDEX($H:$M,ROW(),MATCH(BO$2,$H$1:$M$1,0))</f>
        <v>0.05</v>
      </c>
      <c r="BP47" s="20" cm="1">
        <f t="array" ref="BP47">INDEX($H:$M,ROW(),MATCH(BP$2,$H$1:$M$1,0))</f>
        <v>0.05</v>
      </c>
      <c r="BQ47" s="20" cm="1">
        <f t="array" ref="BQ47">INDEX($H:$M,ROW(),MATCH(BQ$2,$H$1:$M$1,0))</f>
        <v>0.05</v>
      </c>
      <c r="BR47" s="20" cm="1">
        <f t="array" ref="BR47">INDEX($H:$M,ROW(),MATCH(BR$2,$H$1:$M$1,0))</f>
        <v>0.05</v>
      </c>
      <c r="BS47" s="20" cm="1">
        <f t="array" ref="BS47">INDEX($H:$M,ROW(),MATCH(BS$2,$H$1:$M$1,0))</f>
        <v>0.05</v>
      </c>
      <c r="BT47" s="20" cm="1">
        <f t="array" ref="BT47">INDEX($H:$M,ROW(),MATCH(BT$2,$H$1:$M$1,0))</f>
        <v>0.05</v>
      </c>
      <c r="BU47" s="20" cm="1">
        <f t="array" ref="BU47">INDEX($H:$M,ROW(),MATCH(BU$2,$H$1:$M$1,0))</f>
        <v>0.05</v>
      </c>
      <c r="BV47" s="20" cm="1">
        <f t="array" ref="BV47">INDEX($H:$M,ROW(),MATCH(BV$2,$H$1:$M$1,0))</f>
        <v>0.05</v>
      </c>
      <c r="BW47" s="20" cm="1">
        <f t="array" ref="BW47">INDEX($H:$M,ROW(),MATCH(BW$2,$H$1:$M$1,0))</f>
        <v>0.05</v>
      </c>
      <c r="BX47" s="20" cm="1">
        <f t="array" ref="BX47">INDEX($H:$M,ROW(),MATCH(BX$2,$H$1:$M$1,0))</f>
        <v>0.05</v>
      </c>
      <c r="BY47" s="20" cm="1">
        <f t="array" ref="BY47">INDEX($H:$M,ROW(),MATCH(BY$2,$H$1:$M$1,0))</f>
        <v>0.05</v>
      </c>
      <c r="BZ47" s="20" cm="1">
        <f t="array" ref="BZ47">INDEX($H:$M,ROW(),MATCH(BZ$2,$H$1:$M$1,0))</f>
        <v>0.05</v>
      </c>
      <c r="CA47" s="20" cm="1">
        <f t="array" ref="CA47">INDEX($H:$M,ROW(),MATCH(CA$2,$H$1:$M$1,0))</f>
        <v>0.05</v>
      </c>
      <c r="CB47" s="20" cm="1">
        <f t="array" ref="CB47">INDEX($H:$M,ROW(),MATCH(CB$2,$H$1:$M$1,0))</f>
        <v>0.05</v>
      </c>
      <c r="CC47" s="20" cm="1">
        <f t="array" ref="CC47">INDEX($H:$M,ROW(),MATCH(CC$2,$H$1:$M$1,0))</f>
        <v>0.05</v>
      </c>
      <c r="CD47" s="20" cm="1">
        <f t="array" ref="CD47">INDEX($H:$M,ROW(),MATCH(CD$2,$H$1:$M$1,0))</f>
        <v>0.05</v>
      </c>
      <c r="CE47" s="20" cm="1">
        <f t="array" ref="CE47">INDEX($H:$M,ROW(),MATCH(CE$2,$H$1:$M$1,0))</f>
        <v>0.05</v>
      </c>
      <c r="CF47" s="20" cm="1">
        <f t="array" ref="CF47">INDEX($H:$M,ROW(),MATCH(CF$2,$H$1:$M$1,0))</f>
        <v>0.05</v>
      </c>
      <c r="CG47" s="20" cm="1">
        <f t="array" ref="CG47">INDEX($H:$M,ROW(),MATCH(CG$2,$H$1:$M$1,0))</f>
        <v>0.05</v>
      </c>
      <c r="CH47" s="20" cm="1">
        <f t="array" ref="CH47">INDEX($H:$M,ROW(),MATCH(CH$2,$H$1:$M$1,0))</f>
        <v>0.05</v>
      </c>
      <c r="CI47" s="20" cm="1">
        <f t="array" ref="CI47">INDEX($H:$M,ROW(),MATCH(CI$2,$H$1:$M$1,0))</f>
        <v>0.05</v>
      </c>
    </row>
    <row r="48" spans="1:87" x14ac:dyDescent="0.4">
      <c r="B48" s="6"/>
      <c r="C48" t="s">
        <v>163</v>
      </c>
      <c r="E48" t="s">
        <v>74</v>
      </c>
      <c r="H48" s="35">
        <f t="shared" ref="H48:M48" si="51">SUMIF($2:$2,H$1,48:48)</f>
        <v>-569.70000000000005</v>
      </c>
      <c r="I48" s="35">
        <f t="shared" si="51"/>
        <v>-2279.8000000000002</v>
      </c>
      <c r="J48" s="35">
        <f t="shared" si="51"/>
        <v>-5699.8000000000011</v>
      </c>
      <c r="K48" s="35">
        <f t="shared" si="51"/>
        <v>-12539.8</v>
      </c>
      <c r="L48" s="35">
        <f t="shared" si="51"/>
        <v>-26219.800000000003</v>
      </c>
      <c r="M48" s="35">
        <f t="shared" si="51"/>
        <v>-53579.8</v>
      </c>
      <c r="O48" s="35"/>
      <c r="P48" s="35">
        <f t="shared" ref="P48:CA48" si="52">-P46*P47</f>
        <v>-3.95</v>
      </c>
      <c r="Q48" s="35">
        <f t="shared" si="52"/>
        <v>-11.850000000000001</v>
      </c>
      <c r="R48" s="35">
        <f t="shared" si="52"/>
        <v>-19.75</v>
      </c>
      <c r="S48" s="35">
        <f t="shared" si="52"/>
        <v>-27.700000000000003</v>
      </c>
      <c r="T48" s="35">
        <f t="shared" si="52"/>
        <v>-35.6</v>
      </c>
      <c r="U48" s="35">
        <f t="shared" si="52"/>
        <v>-43.5</v>
      </c>
      <c r="V48" s="35">
        <f t="shared" si="52"/>
        <v>-51.45</v>
      </c>
      <c r="W48" s="35">
        <f t="shared" si="52"/>
        <v>-59.35</v>
      </c>
      <c r="X48" s="35">
        <f t="shared" si="52"/>
        <v>-67.25</v>
      </c>
      <c r="Y48" s="35">
        <f t="shared" si="52"/>
        <v>-75.2</v>
      </c>
      <c r="Z48" s="35">
        <f t="shared" si="52"/>
        <v>-83.100000000000009</v>
      </c>
      <c r="AA48" s="35">
        <f t="shared" si="52"/>
        <v>-91</v>
      </c>
      <c r="AB48" s="35">
        <f t="shared" si="52"/>
        <v>-102.9</v>
      </c>
      <c r="AC48" s="35">
        <f t="shared" si="52"/>
        <v>-118.75</v>
      </c>
      <c r="AD48" s="35">
        <f t="shared" si="52"/>
        <v>-134.55000000000001</v>
      </c>
      <c r="AE48" s="35">
        <f t="shared" si="52"/>
        <v>-150.4</v>
      </c>
      <c r="AF48" s="35">
        <f t="shared" si="52"/>
        <v>-166.25</v>
      </c>
      <c r="AG48" s="35">
        <f t="shared" si="52"/>
        <v>-182.05</v>
      </c>
      <c r="AH48" s="35">
        <f t="shared" si="52"/>
        <v>-197.9</v>
      </c>
      <c r="AI48" s="35">
        <f t="shared" si="52"/>
        <v>-213.75</v>
      </c>
      <c r="AJ48" s="35">
        <f t="shared" si="52"/>
        <v>-229.55</v>
      </c>
      <c r="AK48" s="35">
        <f t="shared" si="52"/>
        <v>-245.4</v>
      </c>
      <c r="AL48" s="35">
        <f t="shared" si="52"/>
        <v>-261.25</v>
      </c>
      <c r="AM48" s="35">
        <f t="shared" si="52"/>
        <v>-277.05</v>
      </c>
      <c r="AN48" s="35">
        <f t="shared" si="52"/>
        <v>-300.8</v>
      </c>
      <c r="AO48" s="35">
        <f t="shared" si="52"/>
        <v>-332.5</v>
      </c>
      <c r="AP48" s="35">
        <f t="shared" si="52"/>
        <v>-364.15000000000003</v>
      </c>
      <c r="AQ48" s="35">
        <f t="shared" si="52"/>
        <v>-395.8</v>
      </c>
      <c r="AR48" s="35">
        <f t="shared" si="52"/>
        <v>-427.5</v>
      </c>
      <c r="AS48" s="35">
        <f t="shared" si="52"/>
        <v>-459.15000000000003</v>
      </c>
      <c r="AT48" s="35">
        <f t="shared" si="52"/>
        <v>-490.8</v>
      </c>
      <c r="AU48" s="35">
        <f t="shared" si="52"/>
        <v>-522.5</v>
      </c>
      <c r="AV48" s="35">
        <f t="shared" si="52"/>
        <v>-554.15</v>
      </c>
      <c r="AW48" s="35">
        <f t="shared" si="52"/>
        <v>-585.80000000000007</v>
      </c>
      <c r="AX48" s="35">
        <f t="shared" si="52"/>
        <v>-617.5</v>
      </c>
      <c r="AY48" s="35">
        <f t="shared" si="52"/>
        <v>-649.15000000000009</v>
      </c>
      <c r="AZ48" s="35">
        <f t="shared" si="52"/>
        <v>-696.65000000000009</v>
      </c>
      <c r="BA48" s="35">
        <f t="shared" si="52"/>
        <v>-760</v>
      </c>
      <c r="BB48" s="35">
        <f t="shared" si="52"/>
        <v>-823.30000000000007</v>
      </c>
      <c r="BC48" s="35">
        <f t="shared" si="52"/>
        <v>-886.65000000000009</v>
      </c>
      <c r="BD48" s="35">
        <f t="shared" si="52"/>
        <v>-950</v>
      </c>
      <c r="BE48" s="35">
        <f t="shared" si="52"/>
        <v>-1013.3000000000001</v>
      </c>
      <c r="BF48" s="35">
        <f t="shared" si="52"/>
        <v>-1076.6500000000001</v>
      </c>
      <c r="BG48" s="35">
        <f t="shared" si="52"/>
        <v>-1140</v>
      </c>
      <c r="BH48" s="35">
        <f t="shared" si="52"/>
        <v>-1203.3</v>
      </c>
      <c r="BI48" s="35">
        <f t="shared" si="52"/>
        <v>-1266.6500000000001</v>
      </c>
      <c r="BJ48" s="35">
        <f t="shared" si="52"/>
        <v>-1330</v>
      </c>
      <c r="BK48" s="35">
        <f t="shared" si="52"/>
        <v>-1393.3000000000002</v>
      </c>
      <c r="BL48" s="35">
        <f t="shared" si="52"/>
        <v>-1488.3000000000002</v>
      </c>
      <c r="BM48" s="35">
        <f t="shared" si="52"/>
        <v>-1615</v>
      </c>
      <c r="BN48" s="35">
        <f t="shared" si="52"/>
        <v>-1741.65</v>
      </c>
      <c r="BO48" s="35">
        <f t="shared" si="52"/>
        <v>-1868.3000000000002</v>
      </c>
      <c r="BP48" s="35">
        <f t="shared" si="52"/>
        <v>-1995</v>
      </c>
      <c r="BQ48" s="35">
        <f t="shared" si="52"/>
        <v>-2121.65</v>
      </c>
      <c r="BR48" s="35">
        <f t="shared" si="52"/>
        <v>-2248.3000000000002</v>
      </c>
      <c r="BS48" s="35">
        <f t="shared" si="52"/>
        <v>-2375</v>
      </c>
      <c r="BT48" s="35">
        <f t="shared" si="52"/>
        <v>-2501.65</v>
      </c>
      <c r="BU48" s="35">
        <f t="shared" si="52"/>
        <v>-2628.3</v>
      </c>
      <c r="BV48" s="35">
        <f t="shared" si="52"/>
        <v>-2755</v>
      </c>
      <c r="BW48" s="35">
        <f t="shared" si="52"/>
        <v>-2881.65</v>
      </c>
      <c r="BX48" s="35">
        <f t="shared" si="52"/>
        <v>-3071.65</v>
      </c>
      <c r="BY48" s="35">
        <f t="shared" si="52"/>
        <v>-3325</v>
      </c>
      <c r="BZ48" s="35">
        <f t="shared" si="52"/>
        <v>-3578.3</v>
      </c>
      <c r="CA48" s="35">
        <f t="shared" si="52"/>
        <v>-3831.65</v>
      </c>
      <c r="CB48" s="35">
        <f t="shared" ref="CB48:CI48" si="53">-CB46*CB47</f>
        <v>-4085</v>
      </c>
      <c r="CC48" s="35">
        <f t="shared" si="53"/>
        <v>-4338.3</v>
      </c>
      <c r="CD48" s="35">
        <f t="shared" si="53"/>
        <v>-4591.6500000000005</v>
      </c>
      <c r="CE48" s="35">
        <f t="shared" si="53"/>
        <v>-4845</v>
      </c>
      <c r="CF48" s="35">
        <f t="shared" si="53"/>
        <v>-5098.3</v>
      </c>
      <c r="CG48" s="35">
        <f t="shared" si="53"/>
        <v>-5351.6500000000005</v>
      </c>
      <c r="CH48" s="35">
        <f t="shared" si="53"/>
        <v>-5605</v>
      </c>
      <c r="CI48" s="35">
        <f t="shared" si="53"/>
        <v>-5858.3</v>
      </c>
    </row>
    <row r="49" spans="2:87" x14ac:dyDescent="0.4">
      <c r="B49" t="s">
        <v>80</v>
      </c>
      <c r="C49" t="s">
        <v>163</v>
      </c>
      <c r="E49" s="31" t="str">
        <f>"# of subscriers - "&amp;E41</f>
        <v># of subscriers - Subscription revenue - secondary revenue driven:</v>
      </c>
      <c r="F49" s="31"/>
      <c r="G49" s="67"/>
      <c r="H49" s="32">
        <f t="shared" ref="H49:N49" si="54">SUMIF($3:$3,H$1,49:49)</f>
        <v>10824.300000000001</v>
      </c>
      <c r="I49" s="32">
        <f t="shared" si="54"/>
        <v>54140.499999999993</v>
      </c>
      <c r="J49" s="32">
        <f t="shared" si="54"/>
        <v>162436.70000000001</v>
      </c>
      <c r="K49" s="32">
        <f t="shared" si="54"/>
        <v>400692.9</v>
      </c>
      <c r="L49" s="32">
        <f t="shared" si="54"/>
        <v>898869.09999999974</v>
      </c>
      <c r="M49" s="32">
        <f t="shared" si="54"/>
        <v>1916885.2999999998</v>
      </c>
      <c r="N49" s="32">
        <f t="shared" si="54"/>
        <v>25984367.700000003</v>
      </c>
      <c r="O49" s="32"/>
      <c r="P49" s="32">
        <f>P45+P46+P48</f>
        <v>75.05</v>
      </c>
      <c r="Q49" s="32">
        <f t="shared" ref="Q49:CB49" si="55">Q45+Q46+Q48</f>
        <v>300.2</v>
      </c>
      <c r="R49" s="32">
        <f t="shared" si="55"/>
        <v>675.45</v>
      </c>
      <c r="S49" s="32">
        <f t="shared" si="55"/>
        <v>1201.75</v>
      </c>
      <c r="T49" s="32">
        <f t="shared" si="55"/>
        <v>1878.15</v>
      </c>
      <c r="U49" s="32">
        <f t="shared" si="55"/>
        <v>2704.65</v>
      </c>
      <c r="V49" s="32">
        <f t="shared" si="55"/>
        <v>3682.2000000000003</v>
      </c>
      <c r="W49" s="32">
        <f t="shared" si="55"/>
        <v>4809.8500000000004</v>
      </c>
      <c r="X49" s="32">
        <f t="shared" si="55"/>
        <v>6087.6</v>
      </c>
      <c r="Y49" s="32">
        <f t="shared" si="55"/>
        <v>7516.4000000000005</v>
      </c>
      <c r="Z49" s="32">
        <f t="shared" si="55"/>
        <v>9095.3000000000011</v>
      </c>
      <c r="AA49" s="32">
        <f t="shared" si="55"/>
        <v>10824.300000000001</v>
      </c>
      <c r="AB49" s="32">
        <f t="shared" si="55"/>
        <v>12779.400000000001</v>
      </c>
      <c r="AC49" s="32">
        <f t="shared" si="55"/>
        <v>15035.650000000001</v>
      </c>
      <c r="AD49" s="32">
        <f t="shared" si="55"/>
        <v>17592.100000000002</v>
      </c>
      <c r="AE49" s="32">
        <f t="shared" si="55"/>
        <v>20449.7</v>
      </c>
      <c r="AF49" s="32">
        <f t="shared" si="55"/>
        <v>23608.45</v>
      </c>
      <c r="AG49" s="32">
        <f t="shared" si="55"/>
        <v>27067.4</v>
      </c>
      <c r="AH49" s="32">
        <f t="shared" si="55"/>
        <v>30827.5</v>
      </c>
      <c r="AI49" s="32">
        <f t="shared" si="55"/>
        <v>34888.75</v>
      </c>
      <c r="AJ49" s="32">
        <f t="shared" si="55"/>
        <v>39250.199999999997</v>
      </c>
      <c r="AK49" s="32">
        <f t="shared" si="55"/>
        <v>43912.799999999996</v>
      </c>
      <c r="AL49" s="32">
        <f t="shared" si="55"/>
        <v>48876.549999999996</v>
      </c>
      <c r="AM49" s="32">
        <f t="shared" si="55"/>
        <v>54140.499999999993</v>
      </c>
      <c r="AN49" s="32">
        <f t="shared" si="55"/>
        <v>59855.69999999999</v>
      </c>
      <c r="AO49" s="32">
        <f t="shared" si="55"/>
        <v>66173.199999999983</v>
      </c>
      <c r="AP49" s="32">
        <f t="shared" si="55"/>
        <v>73092.049999999988</v>
      </c>
      <c r="AQ49" s="32">
        <f t="shared" si="55"/>
        <v>80612.249999999985</v>
      </c>
      <c r="AR49" s="32">
        <f t="shared" si="55"/>
        <v>88734.749999999985</v>
      </c>
      <c r="AS49" s="32">
        <f t="shared" si="55"/>
        <v>97458.599999999991</v>
      </c>
      <c r="AT49" s="32">
        <f t="shared" si="55"/>
        <v>106783.79999999999</v>
      </c>
      <c r="AU49" s="32">
        <f t="shared" si="55"/>
        <v>116711.29999999999</v>
      </c>
      <c r="AV49" s="32">
        <f t="shared" si="55"/>
        <v>127240.15</v>
      </c>
      <c r="AW49" s="32">
        <f t="shared" si="55"/>
        <v>138370.35</v>
      </c>
      <c r="AX49" s="32">
        <f t="shared" si="55"/>
        <v>150102.85</v>
      </c>
      <c r="AY49" s="32">
        <f t="shared" si="55"/>
        <v>162436.70000000001</v>
      </c>
      <c r="AZ49" s="32">
        <f t="shared" si="55"/>
        <v>175673.05000000002</v>
      </c>
      <c r="BA49" s="32">
        <f t="shared" si="55"/>
        <v>190113.05000000002</v>
      </c>
      <c r="BB49" s="32">
        <f t="shared" si="55"/>
        <v>205755.75000000003</v>
      </c>
      <c r="BC49" s="32">
        <f t="shared" si="55"/>
        <v>222602.10000000003</v>
      </c>
      <c r="BD49" s="32">
        <f t="shared" si="55"/>
        <v>240652.10000000003</v>
      </c>
      <c r="BE49" s="32">
        <f t="shared" si="55"/>
        <v>259904.80000000005</v>
      </c>
      <c r="BF49" s="32">
        <f t="shared" si="55"/>
        <v>280361.15000000002</v>
      </c>
      <c r="BG49" s="32">
        <f t="shared" si="55"/>
        <v>302021.15000000002</v>
      </c>
      <c r="BH49" s="32">
        <f t="shared" si="55"/>
        <v>324883.85000000003</v>
      </c>
      <c r="BI49" s="32">
        <f t="shared" si="55"/>
        <v>348950.2</v>
      </c>
      <c r="BJ49" s="32">
        <f t="shared" si="55"/>
        <v>374220.2</v>
      </c>
      <c r="BK49" s="32">
        <f t="shared" si="55"/>
        <v>400692.9</v>
      </c>
      <c r="BL49" s="32">
        <f t="shared" si="55"/>
        <v>428970.60000000003</v>
      </c>
      <c r="BM49" s="32">
        <f t="shared" si="55"/>
        <v>459655.60000000003</v>
      </c>
      <c r="BN49" s="32">
        <f t="shared" si="55"/>
        <v>492746.95</v>
      </c>
      <c r="BO49" s="32">
        <f t="shared" si="55"/>
        <v>528244.64999999991</v>
      </c>
      <c r="BP49" s="32">
        <f t="shared" si="55"/>
        <v>566149.64999999991</v>
      </c>
      <c r="BQ49" s="32">
        <f t="shared" si="55"/>
        <v>606460.99999999988</v>
      </c>
      <c r="BR49" s="32">
        <f t="shared" si="55"/>
        <v>649178.69999999984</v>
      </c>
      <c r="BS49" s="32">
        <f t="shared" si="55"/>
        <v>694303.69999999984</v>
      </c>
      <c r="BT49" s="32">
        <f t="shared" si="55"/>
        <v>741835.04999999981</v>
      </c>
      <c r="BU49" s="32">
        <f t="shared" si="55"/>
        <v>791772.74999999977</v>
      </c>
      <c r="BV49" s="32">
        <f t="shared" si="55"/>
        <v>844117.74999999977</v>
      </c>
      <c r="BW49" s="32">
        <f t="shared" si="55"/>
        <v>898869.09999999974</v>
      </c>
      <c r="BX49" s="32">
        <f t="shared" si="55"/>
        <v>957230.44999999972</v>
      </c>
      <c r="BY49" s="32">
        <f t="shared" si="55"/>
        <v>1020405.4499999997</v>
      </c>
      <c r="BZ49" s="32">
        <f t="shared" si="55"/>
        <v>1088393.1499999997</v>
      </c>
      <c r="CA49" s="32">
        <f t="shared" si="55"/>
        <v>1161194.4999999998</v>
      </c>
      <c r="CB49" s="32">
        <f t="shared" si="55"/>
        <v>1238809.4999999998</v>
      </c>
      <c r="CC49" s="32">
        <f t="shared" ref="CC49:CI49" si="56">CC45+CC46+CC48</f>
        <v>1321237.1999999997</v>
      </c>
      <c r="CD49" s="32">
        <f t="shared" si="56"/>
        <v>1408478.5499999998</v>
      </c>
      <c r="CE49" s="32">
        <f t="shared" si="56"/>
        <v>1500533.5499999998</v>
      </c>
      <c r="CF49" s="32">
        <f t="shared" si="56"/>
        <v>1597401.2499999998</v>
      </c>
      <c r="CG49" s="32">
        <f t="shared" si="56"/>
        <v>1699082.5999999999</v>
      </c>
      <c r="CH49" s="32">
        <f t="shared" si="56"/>
        <v>1805577.5999999999</v>
      </c>
      <c r="CI49" s="32">
        <f t="shared" si="56"/>
        <v>1916885.2999999998</v>
      </c>
    </row>
    <row r="50" spans="2:87" x14ac:dyDescent="0.4">
      <c r="B50" s="6"/>
      <c r="C50" t="s">
        <v>163</v>
      </c>
      <c r="E50" s="12" t="s">
        <v>62</v>
      </c>
      <c r="F50" s="12"/>
      <c r="G50" s="13"/>
      <c r="H50" s="34">
        <f>H49-SUM(H48,H45:H46)</f>
        <v>0</v>
      </c>
      <c r="I50" s="34">
        <f t="shared" ref="I50:N50" si="57">I49-SUM(I48,I45:I46)</f>
        <v>0</v>
      </c>
      <c r="J50" s="34">
        <f t="shared" si="57"/>
        <v>0</v>
      </c>
      <c r="K50" s="34">
        <f t="shared" si="57"/>
        <v>0</v>
      </c>
      <c r="L50" s="34">
        <f t="shared" si="57"/>
        <v>0</v>
      </c>
      <c r="M50" s="34">
        <f t="shared" si="57"/>
        <v>0</v>
      </c>
      <c r="N50" s="34">
        <f t="shared" si="57"/>
        <v>25984367.700000003</v>
      </c>
      <c r="O50" s="34"/>
      <c r="P50" s="34">
        <f t="shared" ref="P50:CA50" si="58">P49-SUM(P48,P45:P46)</f>
        <v>0</v>
      </c>
      <c r="Q50" s="34">
        <f t="shared" si="58"/>
        <v>0</v>
      </c>
      <c r="R50" s="34">
        <f t="shared" si="58"/>
        <v>0</v>
      </c>
      <c r="S50" s="34">
        <f t="shared" si="58"/>
        <v>0</v>
      </c>
      <c r="T50" s="34">
        <f t="shared" si="58"/>
        <v>0</v>
      </c>
      <c r="U50" s="34">
        <f t="shared" si="58"/>
        <v>0</v>
      </c>
      <c r="V50" s="34">
        <f t="shared" si="58"/>
        <v>0</v>
      </c>
      <c r="W50" s="34">
        <f t="shared" si="58"/>
        <v>0</v>
      </c>
      <c r="X50" s="34">
        <f t="shared" si="58"/>
        <v>0</v>
      </c>
      <c r="Y50" s="34">
        <f t="shared" si="58"/>
        <v>0</v>
      </c>
      <c r="Z50" s="34">
        <f t="shared" si="58"/>
        <v>0</v>
      </c>
      <c r="AA50" s="34">
        <f t="shared" si="58"/>
        <v>0</v>
      </c>
      <c r="AB50" s="34">
        <f t="shared" si="58"/>
        <v>0</v>
      </c>
      <c r="AC50" s="34">
        <f t="shared" si="58"/>
        <v>0</v>
      </c>
      <c r="AD50" s="34">
        <f t="shared" si="58"/>
        <v>0</v>
      </c>
      <c r="AE50" s="34">
        <f t="shared" si="58"/>
        <v>0</v>
      </c>
      <c r="AF50" s="34">
        <f t="shared" si="58"/>
        <v>0</v>
      </c>
      <c r="AG50" s="34">
        <f t="shared" si="58"/>
        <v>0</v>
      </c>
      <c r="AH50" s="34">
        <f t="shared" si="58"/>
        <v>0</v>
      </c>
      <c r="AI50" s="34">
        <f t="shared" si="58"/>
        <v>0</v>
      </c>
      <c r="AJ50" s="34">
        <f t="shared" si="58"/>
        <v>0</v>
      </c>
      <c r="AK50" s="34">
        <f t="shared" si="58"/>
        <v>0</v>
      </c>
      <c r="AL50" s="34">
        <f t="shared" si="58"/>
        <v>0</v>
      </c>
      <c r="AM50" s="34">
        <f t="shared" si="58"/>
        <v>0</v>
      </c>
      <c r="AN50" s="34">
        <f t="shared" si="58"/>
        <v>0</v>
      </c>
      <c r="AO50" s="34">
        <f t="shared" si="58"/>
        <v>0</v>
      </c>
      <c r="AP50" s="34">
        <f t="shared" si="58"/>
        <v>0</v>
      </c>
      <c r="AQ50" s="34">
        <f t="shared" si="58"/>
        <v>0</v>
      </c>
      <c r="AR50" s="34">
        <f t="shared" si="58"/>
        <v>0</v>
      </c>
      <c r="AS50" s="34">
        <f t="shared" si="58"/>
        <v>0</v>
      </c>
      <c r="AT50" s="34">
        <f t="shared" si="58"/>
        <v>0</v>
      </c>
      <c r="AU50" s="34">
        <f t="shared" si="58"/>
        <v>0</v>
      </c>
      <c r="AV50" s="34">
        <f t="shared" si="58"/>
        <v>0</v>
      </c>
      <c r="AW50" s="34">
        <f t="shared" si="58"/>
        <v>0</v>
      </c>
      <c r="AX50" s="34">
        <f t="shared" si="58"/>
        <v>0</v>
      </c>
      <c r="AY50" s="34">
        <f t="shared" si="58"/>
        <v>0</v>
      </c>
      <c r="AZ50" s="34">
        <f t="shared" si="58"/>
        <v>0</v>
      </c>
      <c r="BA50" s="34">
        <f t="shared" si="58"/>
        <v>0</v>
      </c>
      <c r="BB50" s="34">
        <f t="shared" si="58"/>
        <v>0</v>
      </c>
      <c r="BC50" s="34">
        <f t="shared" si="58"/>
        <v>0</v>
      </c>
      <c r="BD50" s="34">
        <f t="shared" si="58"/>
        <v>0</v>
      </c>
      <c r="BE50" s="34">
        <f t="shared" si="58"/>
        <v>0</v>
      </c>
      <c r="BF50" s="34">
        <f t="shared" si="58"/>
        <v>0</v>
      </c>
      <c r="BG50" s="34">
        <f t="shared" si="58"/>
        <v>0</v>
      </c>
      <c r="BH50" s="34">
        <f t="shared" si="58"/>
        <v>0</v>
      </c>
      <c r="BI50" s="34">
        <f t="shared" si="58"/>
        <v>0</v>
      </c>
      <c r="BJ50" s="34">
        <f t="shared" si="58"/>
        <v>0</v>
      </c>
      <c r="BK50" s="34">
        <f t="shared" si="58"/>
        <v>0</v>
      </c>
      <c r="BL50" s="34">
        <f t="shared" si="58"/>
        <v>0</v>
      </c>
      <c r="BM50" s="34">
        <f t="shared" si="58"/>
        <v>0</v>
      </c>
      <c r="BN50" s="34">
        <f t="shared" si="58"/>
        <v>0</v>
      </c>
      <c r="BO50" s="34">
        <f t="shared" si="58"/>
        <v>0</v>
      </c>
      <c r="BP50" s="34">
        <f t="shared" si="58"/>
        <v>0</v>
      </c>
      <c r="BQ50" s="34">
        <f t="shared" si="58"/>
        <v>0</v>
      </c>
      <c r="BR50" s="34">
        <f t="shared" si="58"/>
        <v>0</v>
      </c>
      <c r="BS50" s="34">
        <f t="shared" si="58"/>
        <v>0</v>
      </c>
      <c r="BT50" s="34">
        <f t="shared" si="58"/>
        <v>0</v>
      </c>
      <c r="BU50" s="34">
        <f t="shared" si="58"/>
        <v>0</v>
      </c>
      <c r="BV50" s="34">
        <f t="shared" si="58"/>
        <v>0</v>
      </c>
      <c r="BW50" s="34">
        <f t="shared" si="58"/>
        <v>0</v>
      </c>
      <c r="BX50" s="34">
        <f t="shared" si="58"/>
        <v>0</v>
      </c>
      <c r="BY50" s="34">
        <f t="shared" si="58"/>
        <v>0</v>
      </c>
      <c r="BZ50" s="34">
        <f t="shared" si="58"/>
        <v>0</v>
      </c>
      <c r="CA50" s="34">
        <f t="shared" si="58"/>
        <v>0</v>
      </c>
      <c r="CB50" s="34">
        <f t="shared" ref="CB50:CI50" si="59">CB49-SUM(CB48,CB45:CB46)</f>
        <v>0</v>
      </c>
      <c r="CC50" s="34">
        <f t="shared" si="59"/>
        <v>0</v>
      </c>
      <c r="CD50" s="34">
        <f t="shared" si="59"/>
        <v>0</v>
      </c>
      <c r="CE50" s="34">
        <f t="shared" si="59"/>
        <v>0</v>
      </c>
      <c r="CF50" s="34">
        <f t="shared" si="59"/>
        <v>0</v>
      </c>
      <c r="CG50" s="34">
        <f t="shared" si="59"/>
        <v>0</v>
      </c>
      <c r="CH50" s="34">
        <f t="shared" si="59"/>
        <v>0</v>
      </c>
      <c r="CI50" s="34">
        <f t="shared" si="59"/>
        <v>0</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cm="1">
        <f t="array" ref="P53">INDEX($H:$M,ROW(),MATCH(P$2,$H$1:$M$1,0))</f>
        <v>20</v>
      </c>
      <c r="Q53" s="30" cm="1">
        <f t="array" ref="Q53">INDEX($H:$M,ROW(),MATCH(Q$2,$H$1:$M$1,0))</f>
        <v>20</v>
      </c>
      <c r="R53" s="30" cm="1">
        <f t="array" ref="R53">INDEX($H:$M,ROW(),MATCH(R$2,$H$1:$M$1,0))</f>
        <v>20</v>
      </c>
      <c r="S53" s="30" cm="1">
        <f t="array" ref="S53">INDEX($H:$M,ROW(),MATCH(S$2,$H$1:$M$1,0))</f>
        <v>20</v>
      </c>
      <c r="T53" s="30" cm="1">
        <f t="array" ref="T53">INDEX($H:$M,ROW(),MATCH(T$2,$H$1:$M$1,0))</f>
        <v>20</v>
      </c>
      <c r="U53" s="30" cm="1">
        <f t="array" ref="U53">INDEX($H:$M,ROW(),MATCH(U$2,$H$1:$M$1,0))</f>
        <v>20</v>
      </c>
      <c r="V53" s="30" cm="1">
        <f t="array" ref="V53">INDEX($H:$M,ROW(),MATCH(V$2,$H$1:$M$1,0))</f>
        <v>20</v>
      </c>
      <c r="W53" s="30" cm="1">
        <f t="array" ref="W53">INDEX($H:$M,ROW(),MATCH(W$2,$H$1:$M$1,0))</f>
        <v>20</v>
      </c>
      <c r="X53" s="30" cm="1">
        <f t="array" ref="X53">INDEX($H:$M,ROW(),MATCH(X$2,$H$1:$M$1,0))</f>
        <v>20</v>
      </c>
      <c r="Y53" s="30" cm="1">
        <f t="array" ref="Y53">INDEX($H:$M,ROW(),MATCH(Y$2,$H$1:$M$1,0))</f>
        <v>20</v>
      </c>
      <c r="Z53" s="30" cm="1">
        <f t="array" ref="Z53">INDEX($H:$M,ROW(),MATCH(Z$2,$H$1:$M$1,0))</f>
        <v>20</v>
      </c>
      <c r="AA53" s="30" cm="1">
        <f t="array" ref="AA53">INDEX($H:$M,ROW(),MATCH(AA$2,$H$1:$M$1,0))</f>
        <v>20</v>
      </c>
      <c r="AB53" s="30" cm="1">
        <f t="array" ref="AB53">INDEX($H:$M,ROW(),MATCH(AB$2,$H$1:$M$1,0))</f>
        <v>20</v>
      </c>
      <c r="AC53" s="30" cm="1">
        <f t="array" ref="AC53">INDEX($H:$M,ROW(),MATCH(AC$2,$H$1:$M$1,0))</f>
        <v>20</v>
      </c>
      <c r="AD53" s="30" cm="1">
        <f t="array" ref="AD53">INDEX($H:$M,ROW(),MATCH(AD$2,$H$1:$M$1,0))</f>
        <v>20</v>
      </c>
      <c r="AE53" s="30" cm="1">
        <f t="array" ref="AE53">INDEX($H:$M,ROW(),MATCH(AE$2,$H$1:$M$1,0))</f>
        <v>20</v>
      </c>
      <c r="AF53" s="30" cm="1">
        <f t="array" ref="AF53">INDEX($H:$M,ROW(),MATCH(AF$2,$H$1:$M$1,0))</f>
        <v>20</v>
      </c>
      <c r="AG53" s="30" cm="1">
        <f t="array" ref="AG53">INDEX($H:$M,ROW(),MATCH(AG$2,$H$1:$M$1,0))</f>
        <v>20</v>
      </c>
      <c r="AH53" s="30" cm="1">
        <f t="array" ref="AH53">INDEX($H:$M,ROW(),MATCH(AH$2,$H$1:$M$1,0))</f>
        <v>20</v>
      </c>
      <c r="AI53" s="30" cm="1">
        <f t="array" ref="AI53">INDEX($H:$M,ROW(),MATCH(AI$2,$H$1:$M$1,0))</f>
        <v>20</v>
      </c>
      <c r="AJ53" s="30" cm="1">
        <f t="array" ref="AJ53">INDEX($H:$M,ROW(),MATCH(AJ$2,$H$1:$M$1,0))</f>
        <v>20</v>
      </c>
      <c r="AK53" s="30" cm="1">
        <f t="array" ref="AK53">INDEX($H:$M,ROW(),MATCH(AK$2,$H$1:$M$1,0))</f>
        <v>20</v>
      </c>
      <c r="AL53" s="30" cm="1">
        <f t="array" ref="AL53">INDEX($H:$M,ROW(),MATCH(AL$2,$H$1:$M$1,0))</f>
        <v>20</v>
      </c>
      <c r="AM53" s="30" cm="1">
        <f t="array" ref="AM53">INDEX($H:$M,ROW(),MATCH(AM$2,$H$1:$M$1,0))</f>
        <v>20</v>
      </c>
      <c r="AN53" s="30" cm="1">
        <f t="array" ref="AN53">INDEX($H:$M,ROW(),MATCH(AN$2,$H$1:$M$1,0))</f>
        <v>20</v>
      </c>
      <c r="AO53" s="30" cm="1">
        <f t="array" ref="AO53">INDEX($H:$M,ROW(),MATCH(AO$2,$H$1:$M$1,0))</f>
        <v>20</v>
      </c>
      <c r="AP53" s="30" cm="1">
        <f t="array" ref="AP53">INDEX($H:$M,ROW(),MATCH(AP$2,$H$1:$M$1,0))</f>
        <v>20</v>
      </c>
      <c r="AQ53" s="30" cm="1">
        <f t="array" ref="AQ53">INDEX($H:$M,ROW(),MATCH(AQ$2,$H$1:$M$1,0))</f>
        <v>20</v>
      </c>
      <c r="AR53" s="30" cm="1">
        <f t="array" ref="AR53">INDEX($H:$M,ROW(),MATCH(AR$2,$H$1:$M$1,0))</f>
        <v>20</v>
      </c>
      <c r="AS53" s="30" cm="1">
        <f t="array" ref="AS53">INDEX($H:$M,ROW(),MATCH(AS$2,$H$1:$M$1,0))</f>
        <v>20</v>
      </c>
      <c r="AT53" s="30" cm="1">
        <f t="array" ref="AT53">INDEX($H:$M,ROW(),MATCH(AT$2,$H$1:$M$1,0))</f>
        <v>20</v>
      </c>
      <c r="AU53" s="30" cm="1">
        <f t="array" ref="AU53">INDEX($H:$M,ROW(),MATCH(AU$2,$H$1:$M$1,0))</f>
        <v>20</v>
      </c>
      <c r="AV53" s="30" cm="1">
        <f t="array" ref="AV53">INDEX($H:$M,ROW(),MATCH(AV$2,$H$1:$M$1,0))</f>
        <v>20</v>
      </c>
      <c r="AW53" s="30" cm="1">
        <f t="array" ref="AW53">INDEX($H:$M,ROW(),MATCH(AW$2,$H$1:$M$1,0))</f>
        <v>20</v>
      </c>
      <c r="AX53" s="30" cm="1">
        <f t="array" ref="AX53">INDEX($H:$M,ROW(),MATCH(AX$2,$H$1:$M$1,0))</f>
        <v>20</v>
      </c>
      <c r="AY53" s="30" cm="1">
        <f t="array" ref="AY53">INDEX($H:$M,ROW(),MATCH(AY$2,$H$1:$M$1,0))</f>
        <v>20</v>
      </c>
      <c r="AZ53" s="30" cm="1">
        <f t="array" ref="AZ53">INDEX($H:$M,ROW(),MATCH(AZ$2,$H$1:$M$1,0))</f>
        <v>20</v>
      </c>
      <c r="BA53" s="30" cm="1">
        <f t="array" ref="BA53">INDEX($H:$M,ROW(),MATCH(BA$2,$H$1:$M$1,0))</f>
        <v>20</v>
      </c>
      <c r="BB53" s="30" cm="1">
        <f t="array" ref="BB53">INDEX($H:$M,ROW(),MATCH(BB$2,$H$1:$M$1,0))</f>
        <v>20</v>
      </c>
      <c r="BC53" s="30" cm="1">
        <f t="array" ref="BC53">INDEX($H:$M,ROW(),MATCH(BC$2,$H$1:$M$1,0))</f>
        <v>20</v>
      </c>
      <c r="BD53" s="30" cm="1">
        <f t="array" ref="BD53">INDEX($H:$M,ROW(),MATCH(BD$2,$H$1:$M$1,0))</f>
        <v>20</v>
      </c>
      <c r="BE53" s="30" cm="1">
        <f t="array" ref="BE53">INDEX($H:$M,ROW(),MATCH(BE$2,$H$1:$M$1,0))</f>
        <v>20</v>
      </c>
      <c r="BF53" s="30" cm="1">
        <f t="array" ref="BF53">INDEX($H:$M,ROW(),MATCH(BF$2,$H$1:$M$1,0))</f>
        <v>20</v>
      </c>
      <c r="BG53" s="30" cm="1">
        <f t="array" ref="BG53">INDEX($H:$M,ROW(),MATCH(BG$2,$H$1:$M$1,0))</f>
        <v>20</v>
      </c>
      <c r="BH53" s="30" cm="1">
        <f t="array" ref="BH53">INDEX($H:$M,ROW(),MATCH(BH$2,$H$1:$M$1,0))</f>
        <v>20</v>
      </c>
      <c r="BI53" s="30" cm="1">
        <f t="array" ref="BI53">INDEX($H:$M,ROW(),MATCH(BI$2,$H$1:$M$1,0))</f>
        <v>20</v>
      </c>
      <c r="BJ53" s="30" cm="1">
        <f t="array" ref="BJ53">INDEX($H:$M,ROW(),MATCH(BJ$2,$H$1:$M$1,0))</f>
        <v>20</v>
      </c>
      <c r="BK53" s="30" cm="1">
        <f t="array" ref="BK53">INDEX($H:$M,ROW(),MATCH(BK$2,$H$1:$M$1,0))</f>
        <v>20</v>
      </c>
      <c r="BL53" s="30" cm="1">
        <f t="array" ref="BL53">INDEX($H:$M,ROW(),MATCH(BL$2,$H$1:$M$1,0))</f>
        <v>20</v>
      </c>
      <c r="BM53" s="30" cm="1">
        <f t="array" ref="BM53">INDEX($H:$M,ROW(),MATCH(BM$2,$H$1:$M$1,0))</f>
        <v>20</v>
      </c>
      <c r="BN53" s="30" cm="1">
        <f t="array" ref="BN53">INDEX($H:$M,ROW(),MATCH(BN$2,$H$1:$M$1,0))</f>
        <v>20</v>
      </c>
      <c r="BO53" s="30" cm="1">
        <f t="array" ref="BO53">INDEX($H:$M,ROW(),MATCH(BO$2,$H$1:$M$1,0))</f>
        <v>20</v>
      </c>
      <c r="BP53" s="30" cm="1">
        <f t="array" ref="BP53">INDEX($H:$M,ROW(),MATCH(BP$2,$H$1:$M$1,0))</f>
        <v>20</v>
      </c>
      <c r="BQ53" s="30" cm="1">
        <f t="array" ref="BQ53">INDEX($H:$M,ROW(),MATCH(BQ$2,$H$1:$M$1,0))</f>
        <v>20</v>
      </c>
      <c r="BR53" s="30" cm="1">
        <f t="array" ref="BR53">INDEX($H:$M,ROW(),MATCH(BR$2,$H$1:$M$1,0))</f>
        <v>20</v>
      </c>
      <c r="BS53" s="30" cm="1">
        <f t="array" ref="BS53">INDEX($H:$M,ROW(),MATCH(BS$2,$H$1:$M$1,0))</f>
        <v>20</v>
      </c>
      <c r="BT53" s="30" cm="1">
        <f t="array" ref="BT53">INDEX($H:$M,ROW(),MATCH(BT$2,$H$1:$M$1,0))</f>
        <v>20</v>
      </c>
      <c r="BU53" s="30" cm="1">
        <f t="array" ref="BU53">INDEX($H:$M,ROW(),MATCH(BU$2,$H$1:$M$1,0))</f>
        <v>20</v>
      </c>
      <c r="BV53" s="30" cm="1">
        <f t="array" ref="BV53">INDEX($H:$M,ROW(),MATCH(BV$2,$H$1:$M$1,0))</f>
        <v>20</v>
      </c>
      <c r="BW53" s="30" cm="1">
        <f t="array" ref="BW53">INDEX($H:$M,ROW(),MATCH(BW$2,$H$1:$M$1,0))</f>
        <v>20</v>
      </c>
      <c r="BX53" s="30" cm="1">
        <f t="array" ref="BX53">INDEX($H:$M,ROW(),MATCH(BX$2,$H$1:$M$1,0))</f>
        <v>20</v>
      </c>
      <c r="BY53" s="30" cm="1">
        <f t="array" ref="BY53">INDEX($H:$M,ROW(),MATCH(BY$2,$H$1:$M$1,0))</f>
        <v>20</v>
      </c>
      <c r="BZ53" s="30" cm="1">
        <f t="array" ref="BZ53">INDEX($H:$M,ROW(),MATCH(BZ$2,$H$1:$M$1,0))</f>
        <v>20</v>
      </c>
      <c r="CA53" s="30" cm="1">
        <f t="array" ref="CA53">INDEX($H:$M,ROW(),MATCH(CA$2,$H$1:$M$1,0))</f>
        <v>20</v>
      </c>
      <c r="CB53" s="30" cm="1">
        <f t="array" ref="CB53">INDEX($H:$M,ROW(),MATCH(CB$2,$H$1:$M$1,0))</f>
        <v>20</v>
      </c>
      <c r="CC53" s="30" cm="1">
        <f t="array" ref="CC53">INDEX($H:$M,ROW(),MATCH(CC$2,$H$1:$M$1,0))</f>
        <v>20</v>
      </c>
      <c r="CD53" s="30" cm="1">
        <f t="array" ref="CD53">INDEX($H:$M,ROW(),MATCH(CD$2,$H$1:$M$1,0))</f>
        <v>20</v>
      </c>
      <c r="CE53" s="30" cm="1">
        <f t="array" ref="CE53">INDEX($H:$M,ROW(),MATCH(CE$2,$H$1:$M$1,0))</f>
        <v>20</v>
      </c>
      <c r="CF53" s="30" cm="1">
        <f t="array" ref="CF53">INDEX($H:$M,ROW(),MATCH(CF$2,$H$1:$M$1,0))</f>
        <v>20</v>
      </c>
      <c r="CG53" s="30" cm="1">
        <f t="array" ref="CG53">INDEX($H:$M,ROW(),MATCH(CG$2,$H$1:$M$1,0))</f>
        <v>20</v>
      </c>
      <c r="CH53" s="30" cm="1">
        <f t="array" ref="CH53">INDEX($H:$M,ROW(),MATCH(CH$2,$H$1:$M$1,0))</f>
        <v>20</v>
      </c>
      <c r="CI53" s="30" cm="1">
        <f t="array" ref="CI53">INDEX($H:$M,ROW(),MATCH(CI$2,$H$1:$M$1,0))</f>
        <v>20</v>
      </c>
    </row>
    <row r="54" spans="2:87" x14ac:dyDescent="0.4">
      <c r="B54" t="s">
        <v>198</v>
      </c>
      <c r="C54" t="s">
        <v>163</v>
      </c>
      <c r="E54" s="27" t="str">
        <f>SUBSTITUTE(E41,":","")&amp;" Revenue"</f>
        <v>Subscription revenue - secondary revenue driven Revenue</v>
      </c>
      <c r="F54" s="27"/>
      <c r="G54" s="9"/>
      <c r="H54" s="28">
        <f t="shared" ref="H54:M54" si="60">SUMIF($2:$2,H$1,54:54)</f>
        <v>868775</v>
      </c>
      <c r="I54" s="28">
        <f t="shared" si="60"/>
        <v>6935418</v>
      </c>
      <c r="J54" s="28">
        <f t="shared" si="60"/>
        <v>24268472</v>
      </c>
      <c r="K54" s="28">
        <f t="shared" si="60"/>
        <v>64134044</v>
      </c>
      <c r="L54" s="28">
        <f t="shared" si="60"/>
        <v>149064348</v>
      </c>
      <c r="M54" s="28">
        <f t="shared" si="60"/>
        <v>324124420</v>
      </c>
      <c r="P54" s="28">
        <f t="shared" ref="P54:CA54" si="61">P53*AVERAGE(P49,P45)</f>
        <v>750.5</v>
      </c>
      <c r="Q54" s="28">
        <f t="shared" si="61"/>
        <v>3752.5</v>
      </c>
      <c r="R54" s="28">
        <f t="shared" si="61"/>
        <v>9756.5</v>
      </c>
      <c r="S54" s="28">
        <f t="shared" si="61"/>
        <v>18772</v>
      </c>
      <c r="T54" s="28">
        <f t="shared" si="61"/>
        <v>30799</v>
      </c>
      <c r="U54" s="28">
        <f t="shared" si="61"/>
        <v>45828</v>
      </c>
      <c r="V54" s="28">
        <f t="shared" si="61"/>
        <v>63868.5</v>
      </c>
      <c r="W54" s="28">
        <f t="shared" si="61"/>
        <v>84920.500000000015</v>
      </c>
      <c r="X54" s="28">
        <f t="shared" si="61"/>
        <v>108974.5</v>
      </c>
      <c r="Y54" s="28">
        <f t="shared" si="61"/>
        <v>136040</v>
      </c>
      <c r="Z54" s="28">
        <f t="shared" si="61"/>
        <v>166117</v>
      </c>
      <c r="AA54" s="28">
        <f t="shared" si="61"/>
        <v>199196.00000000003</v>
      </c>
      <c r="AB54" s="28">
        <f t="shared" si="61"/>
        <v>236037.00000000006</v>
      </c>
      <c r="AC54" s="28">
        <f t="shared" si="61"/>
        <v>278150.5</v>
      </c>
      <c r="AD54" s="28">
        <f t="shared" si="61"/>
        <v>326277.50000000006</v>
      </c>
      <c r="AE54" s="28">
        <f t="shared" si="61"/>
        <v>380418</v>
      </c>
      <c r="AF54" s="28">
        <f t="shared" si="61"/>
        <v>440581.5</v>
      </c>
      <c r="AG54" s="28">
        <f t="shared" si="61"/>
        <v>506758.50000000006</v>
      </c>
      <c r="AH54" s="28">
        <f t="shared" si="61"/>
        <v>578949</v>
      </c>
      <c r="AI54" s="28">
        <f t="shared" si="61"/>
        <v>657162.5</v>
      </c>
      <c r="AJ54" s="28">
        <f t="shared" si="61"/>
        <v>741389.5</v>
      </c>
      <c r="AK54" s="28">
        <f t="shared" si="61"/>
        <v>831630</v>
      </c>
      <c r="AL54" s="28">
        <f t="shared" si="61"/>
        <v>927893.49999999988</v>
      </c>
      <c r="AM54" s="28">
        <f t="shared" si="61"/>
        <v>1030170.4999999999</v>
      </c>
      <c r="AN54" s="28">
        <f t="shared" si="61"/>
        <v>1139961.9999999998</v>
      </c>
      <c r="AO54" s="28">
        <f t="shared" si="61"/>
        <v>1260288.9999999995</v>
      </c>
      <c r="AP54" s="28">
        <f t="shared" si="61"/>
        <v>1392652.4999999998</v>
      </c>
      <c r="AQ54" s="28">
        <f t="shared" si="61"/>
        <v>1537043</v>
      </c>
      <c r="AR54" s="28">
        <f t="shared" si="61"/>
        <v>1693469.9999999998</v>
      </c>
      <c r="AS54" s="28">
        <f t="shared" si="61"/>
        <v>1861933.4999999998</v>
      </c>
      <c r="AT54" s="28">
        <f t="shared" si="61"/>
        <v>2042423.9999999995</v>
      </c>
      <c r="AU54" s="28">
        <f t="shared" si="61"/>
        <v>2234951</v>
      </c>
      <c r="AV54" s="28">
        <f t="shared" si="61"/>
        <v>2439514.5</v>
      </c>
      <c r="AW54" s="28">
        <f t="shared" si="61"/>
        <v>2656105</v>
      </c>
      <c r="AX54" s="28">
        <f t="shared" si="61"/>
        <v>2884732</v>
      </c>
      <c r="AY54" s="28">
        <f t="shared" si="61"/>
        <v>3125395.5000000005</v>
      </c>
      <c r="AZ54" s="28">
        <f t="shared" si="61"/>
        <v>3381097.5</v>
      </c>
      <c r="BA54" s="28">
        <f t="shared" si="61"/>
        <v>3657861.0000000005</v>
      </c>
      <c r="BB54" s="28">
        <f t="shared" si="61"/>
        <v>3958688.0000000005</v>
      </c>
      <c r="BC54" s="28">
        <f t="shared" si="61"/>
        <v>4283578.5000000009</v>
      </c>
      <c r="BD54" s="28">
        <f t="shared" si="61"/>
        <v>4632542.0000000009</v>
      </c>
      <c r="BE54" s="28">
        <f t="shared" si="61"/>
        <v>5005569.0000000009</v>
      </c>
      <c r="BF54" s="28">
        <f t="shared" si="61"/>
        <v>5402659.5000000009</v>
      </c>
      <c r="BG54" s="28">
        <f t="shared" si="61"/>
        <v>5823823</v>
      </c>
      <c r="BH54" s="28">
        <f t="shared" si="61"/>
        <v>6269050</v>
      </c>
      <c r="BI54" s="28">
        <f t="shared" si="61"/>
        <v>6738340.5</v>
      </c>
      <c r="BJ54" s="28">
        <f t="shared" si="61"/>
        <v>7231704</v>
      </c>
      <c r="BK54" s="28">
        <f t="shared" si="61"/>
        <v>7749131.0000000009</v>
      </c>
      <c r="BL54" s="28">
        <f t="shared" si="61"/>
        <v>8296635</v>
      </c>
      <c r="BM54" s="28">
        <f t="shared" si="61"/>
        <v>8886262</v>
      </c>
      <c r="BN54" s="28">
        <f t="shared" si="61"/>
        <v>9524025.5</v>
      </c>
      <c r="BO54" s="28">
        <f t="shared" si="61"/>
        <v>10209915.999999998</v>
      </c>
      <c r="BP54" s="28">
        <f t="shared" si="61"/>
        <v>10943942.999999998</v>
      </c>
      <c r="BQ54" s="28">
        <f t="shared" si="61"/>
        <v>11726106.5</v>
      </c>
      <c r="BR54" s="28">
        <f t="shared" si="61"/>
        <v>12556396.999999996</v>
      </c>
      <c r="BS54" s="28">
        <f t="shared" si="61"/>
        <v>13434823.999999996</v>
      </c>
      <c r="BT54" s="28">
        <f t="shared" si="61"/>
        <v>14361387.499999996</v>
      </c>
      <c r="BU54" s="28">
        <f t="shared" si="61"/>
        <v>15336077.999999996</v>
      </c>
      <c r="BV54" s="28">
        <f t="shared" si="61"/>
        <v>16358904.999999996</v>
      </c>
      <c r="BW54" s="28">
        <f t="shared" si="61"/>
        <v>17429868.499999996</v>
      </c>
      <c r="BX54" s="28">
        <f t="shared" si="61"/>
        <v>18560995.499999993</v>
      </c>
      <c r="BY54" s="28">
        <f t="shared" si="61"/>
        <v>19776358.999999993</v>
      </c>
      <c r="BZ54" s="28">
        <f t="shared" si="61"/>
        <v>21087985.999999996</v>
      </c>
      <c r="CA54" s="28">
        <f t="shared" si="61"/>
        <v>22495876.499999993</v>
      </c>
      <c r="CB54" s="28">
        <f t="shared" ref="CB54:CI54" si="62">CB53*AVERAGE(CB49,CB45)</f>
        <v>24000039.999999996</v>
      </c>
      <c r="CC54" s="28">
        <f t="shared" si="62"/>
        <v>25600466.999999993</v>
      </c>
      <c r="CD54" s="28">
        <f t="shared" si="62"/>
        <v>27297157.499999996</v>
      </c>
      <c r="CE54" s="28">
        <f t="shared" si="62"/>
        <v>29090120.999999996</v>
      </c>
      <c r="CF54" s="28">
        <f t="shared" si="62"/>
        <v>30979348</v>
      </c>
      <c r="CG54" s="28">
        <f t="shared" si="62"/>
        <v>32964838.499999996</v>
      </c>
      <c r="CH54" s="28">
        <f t="shared" si="62"/>
        <v>35046602</v>
      </c>
      <c r="CI54" s="28">
        <f t="shared" si="62"/>
        <v>37224628.999999993</v>
      </c>
    </row>
    <row r="55" spans="2:87" x14ac:dyDescent="0.4">
      <c r="B55" s="6"/>
      <c r="C55" t="s">
        <v>163</v>
      </c>
    </row>
    <row r="56" spans="2:87" outlineLevel="1" x14ac:dyDescent="0.4">
      <c r="B56" s="6"/>
      <c r="C56" t="s">
        <v>163</v>
      </c>
      <c r="E56" s="12" t="s">
        <v>166</v>
      </c>
      <c r="F56" s="12"/>
      <c r="G56" s="13"/>
      <c r="H56" s="34"/>
      <c r="I56" s="34"/>
      <c r="J56" s="34"/>
      <c r="K56" s="34"/>
      <c r="L56" s="34"/>
      <c r="M56" s="34"/>
      <c r="P56" s="34">
        <f>P49</f>
        <v>75.05</v>
      </c>
      <c r="Q56" s="34">
        <f t="shared" ref="Q56:CB56" si="63">Q49</f>
        <v>300.2</v>
      </c>
      <c r="R56" s="34">
        <f t="shared" si="63"/>
        <v>675.45</v>
      </c>
      <c r="S56" s="34">
        <f t="shared" si="63"/>
        <v>1201.75</v>
      </c>
      <c r="T56" s="34">
        <f t="shared" si="63"/>
        <v>1878.15</v>
      </c>
      <c r="U56" s="34">
        <f t="shared" si="63"/>
        <v>2704.65</v>
      </c>
      <c r="V56" s="34">
        <f t="shared" si="63"/>
        <v>3682.2000000000003</v>
      </c>
      <c r="W56" s="34">
        <f t="shared" si="63"/>
        <v>4809.8500000000004</v>
      </c>
      <c r="X56" s="34">
        <f t="shared" si="63"/>
        <v>6087.6</v>
      </c>
      <c r="Y56" s="34">
        <f t="shared" si="63"/>
        <v>7516.4000000000005</v>
      </c>
      <c r="Z56" s="34">
        <f t="shared" si="63"/>
        <v>9095.3000000000011</v>
      </c>
      <c r="AA56" s="34">
        <f t="shared" si="63"/>
        <v>10824.300000000001</v>
      </c>
      <c r="AB56" s="34">
        <f t="shared" si="63"/>
        <v>12779.400000000001</v>
      </c>
      <c r="AC56" s="34">
        <f t="shared" si="63"/>
        <v>15035.650000000001</v>
      </c>
      <c r="AD56" s="34">
        <f t="shared" si="63"/>
        <v>17592.100000000002</v>
      </c>
      <c r="AE56" s="34">
        <f t="shared" si="63"/>
        <v>20449.7</v>
      </c>
      <c r="AF56" s="34">
        <f t="shared" si="63"/>
        <v>23608.45</v>
      </c>
      <c r="AG56" s="34">
        <f t="shared" si="63"/>
        <v>27067.4</v>
      </c>
      <c r="AH56" s="34">
        <f t="shared" si="63"/>
        <v>30827.5</v>
      </c>
      <c r="AI56" s="34">
        <f t="shared" si="63"/>
        <v>34888.75</v>
      </c>
      <c r="AJ56" s="34">
        <f t="shared" si="63"/>
        <v>39250.199999999997</v>
      </c>
      <c r="AK56" s="34">
        <f t="shared" si="63"/>
        <v>43912.799999999996</v>
      </c>
      <c r="AL56" s="34">
        <f t="shared" si="63"/>
        <v>48876.549999999996</v>
      </c>
      <c r="AM56" s="34">
        <f t="shared" si="63"/>
        <v>54140.499999999993</v>
      </c>
      <c r="AN56" s="34">
        <f t="shared" si="63"/>
        <v>59855.69999999999</v>
      </c>
      <c r="AO56" s="34">
        <f t="shared" si="63"/>
        <v>66173.199999999983</v>
      </c>
      <c r="AP56" s="34">
        <f t="shared" si="63"/>
        <v>73092.049999999988</v>
      </c>
      <c r="AQ56" s="34">
        <f t="shared" si="63"/>
        <v>80612.249999999985</v>
      </c>
      <c r="AR56" s="34">
        <f t="shared" si="63"/>
        <v>88734.749999999985</v>
      </c>
      <c r="AS56" s="34">
        <f t="shared" si="63"/>
        <v>97458.599999999991</v>
      </c>
      <c r="AT56" s="34">
        <f t="shared" si="63"/>
        <v>106783.79999999999</v>
      </c>
      <c r="AU56" s="34">
        <f t="shared" si="63"/>
        <v>116711.29999999999</v>
      </c>
      <c r="AV56" s="34">
        <f t="shared" si="63"/>
        <v>127240.15</v>
      </c>
      <c r="AW56" s="34">
        <f t="shared" si="63"/>
        <v>138370.35</v>
      </c>
      <c r="AX56" s="34">
        <f t="shared" si="63"/>
        <v>150102.85</v>
      </c>
      <c r="AY56" s="34">
        <f t="shared" si="63"/>
        <v>162436.70000000001</v>
      </c>
      <c r="AZ56" s="34">
        <f t="shared" si="63"/>
        <v>175673.05000000002</v>
      </c>
      <c r="BA56" s="34">
        <f t="shared" si="63"/>
        <v>190113.05000000002</v>
      </c>
      <c r="BB56" s="34">
        <f t="shared" si="63"/>
        <v>205755.75000000003</v>
      </c>
      <c r="BC56" s="34">
        <f t="shared" si="63"/>
        <v>222602.10000000003</v>
      </c>
      <c r="BD56" s="34">
        <f t="shared" si="63"/>
        <v>240652.10000000003</v>
      </c>
      <c r="BE56" s="34">
        <f t="shared" si="63"/>
        <v>259904.80000000005</v>
      </c>
      <c r="BF56" s="34">
        <f t="shared" si="63"/>
        <v>280361.15000000002</v>
      </c>
      <c r="BG56" s="34">
        <f t="shared" si="63"/>
        <v>302021.15000000002</v>
      </c>
      <c r="BH56" s="34">
        <f t="shared" si="63"/>
        <v>324883.85000000003</v>
      </c>
      <c r="BI56" s="34">
        <f t="shared" si="63"/>
        <v>348950.2</v>
      </c>
      <c r="BJ56" s="34">
        <f t="shared" si="63"/>
        <v>374220.2</v>
      </c>
      <c r="BK56" s="34">
        <f t="shared" si="63"/>
        <v>400692.9</v>
      </c>
      <c r="BL56" s="34">
        <f t="shared" si="63"/>
        <v>428970.60000000003</v>
      </c>
      <c r="BM56" s="34">
        <f t="shared" si="63"/>
        <v>459655.60000000003</v>
      </c>
      <c r="BN56" s="34">
        <f t="shared" si="63"/>
        <v>492746.95</v>
      </c>
      <c r="BO56" s="34">
        <f t="shared" si="63"/>
        <v>528244.64999999991</v>
      </c>
      <c r="BP56" s="34">
        <f t="shared" si="63"/>
        <v>566149.64999999991</v>
      </c>
      <c r="BQ56" s="34">
        <f t="shared" si="63"/>
        <v>606460.99999999988</v>
      </c>
      <c r="BR56" s="34">
        <f t="shared" si="63"/>
        <v>649178.69999999984</v>
      </c>
      <c r="BS56" s="34">
        <f t="shared" si="63"/>
        <v>694303.69999999984</v>
      </c>
      <c r="BT56" s="34">
        <f t="shared" si="63"/>
        <v>741835.04999999981</v>
      </c>
      <c r="BU56" s="34">
        <f t="shared" si="63"/>
        <v>791772.74999999977</v>
      </c>
      <c r="BV56" s="34">
        <f t="shared" si="63"/>
        <v>844117.74999999977</v>
      </c>
      <c r="BW56" s="34">
        <f t="shared" si="63"/>
        <v>898869.09999999974</v>
      </c>
      <c r="BX56" s="34">
        <f t="shared" si="63"/>
        <v>957230.44999999972</v>
      </c>
      <c r="BY56" s="34">
        <f t="shared" si="63"/>
        <v>1020405.4499999997</v>
      </c>
      <c r="BZ56" s="34">
        <f t="shared" si="63"/>
        <v>1088393.1499999997</v>
      </c>
      <c r="CA56" s="34">
        <f t="shared" si="63"/>
        <v>1161194.4999999998</v>
      </c>
      <c r="CB56" s="34">
        <f t="shared" si="63"/>
        <v>1238809.4999999998</v>
      </c>
      <c r="CC56" s="34">
        <f t="shared" ref="CC56:CI56" si="64">CC49</f>
        <v>1321237.1999999997</v>
      </c>
      <c r="CD56" s="34">
        <f t="shared" si="64"/>
        <v>1408478.5499999998</v>
      </c>
      <c r="CE56" s="34">
        <f t="shared" si="64"/>
        <v>1500533.5499999998</v>
      </c>
      <c r="CF56" s="34">
        <f t="shared" si="64"/>
        <v>1597401.2499999998</v>
      </c>
      <c r="CG56" s="34">
        <f t="shared" si="64"/>
        <v>1699082.5999999999</v>
      </c>
      <c r="CH56" s="34">
        <f t="shared" si="64"/>
        <v>1805577.5999999999</v>
      </c>
      <c r="CI56" s="34">
        <f t="shared" si="64"/>
        <v>1916885.2999999998</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f>SUMIF($3:$3,H$1-1,60:60)</f>
        <v>0</v>
      </c>
      <c r="I60" s="15">
        <f>H64</f>
        <v>94999.999999999985</v>
      </c>
      <c r="J60" s="15">
        <f>I64</f>
        <v>284999.99999999994</v>
      </c>
      <c r="K60" s="15">
        <f>J64</f>
        <v>665000</v>
      </c>
      <c r="L60" s="15">
        <f>K64</f>
        <v>1425000.0000000005</v>
      </c>
      <c r="M60" s="15">
        <f>L64</f>
        <v>2945000.0000000019</v>
      </c>
      <c r="O60" s="34"/>
      <c r="P60" s="34">
        <f>O64</f>
        <v>0</v>
      </c>
      <c r="Q60" s="34">
        <f>P64</f>
        <v>7916.666666666667</v>
      </c>
      <c r="R60" s="34">
        <f t="shared" ref="R60:CC60" si="65">Q64</f>
        <v>15833.333333333334</v>
      </c>
      <c r="S60" s="34">
        <f t="shared" si="65"/>
        <v>23750</v>
      </c>
      <c r="T60" s="34">
        <f t="shared" si="65"/>
        <v>31666.666666666668</v>
      </c>
      <c r="U60" s="34">
        <f t="shared" si="65"/>
        <v>39583.333333333336</v>
      </c>
      <c r="V60" s="34">
        <f t="shared" si="65"/>
        <v>47500.000000000007</v>
      </c>
      <c r="W60" s="34">
        <f t="shared" si="65"/>
        <v>55416.666666666679</v>
      </c>
      <c r="X60" s="34">
        <f t="shared" si="65"/>
        <v>63333.33333333335</v>
      </c>
      <c r="Y60" s="34">
        <f t="shared" si="65"/>
        <v>71250.000000000015</v>
      </c>
      <c r="Z60" s="34">
        <f t="shared" si="65"/>
        <v>79166.666666666672</v>
      </c>
      <c r="AA60" s="34">
        <f t="shared" si="65"/>
        <v>87083.333333333328</v>
      </c>
      <c r="AB60" s="34">
        <f t="shared" si="65"/>
        <v>94999.999999999985</v>
      </c>
      <c r="AC60" s="34">
        <f t="shared" si="65"/>
        <v>110833.33333333333</v>
      </c>
      <c r="AD60" s="34">
        <f t="shared" si="65"/>
        <v>126666.66666666667</v>
      </c>
      <c r="AE60" s="34">
        <f t="shared" si="65"/>
        <v>142500</v>
      </c>
      <c r="AF60" s="34">
        <f t="shared" si="65"/>
        <v>158333.33333333331</v>
      </c>
      <c r="AG60" s="34">
        <f t="shared" si="65"/>
        <v>174166.66666666663</v>
      </c>
      <c r="AH60" s="34">
        <f t="shared" si="65"/>
        <v>189999.99999999994</v>
      </c>
      <c r="AI60" s="34">
        <f t="shared" si="65"/>
        <v>205833.33333333326</v>
      </c>
      <c r="AJ60" s="34">
        <f t="shared" si="65"/>
        <v>221666.66666666657</v>
      </c>
      <c r="AK60" s="34">
        <f t="shared" si="65"/>
        <v>237499.99999999988</v>
      </c>
      <c r="AL60" s="34">
        <f t="shared" si="65"/>
        <v>253333.3333333332</v>
      </c>
      <c r="AM60" s="34">
        <f t="shared" si="65"/>
        <v>269166.66666666657</v>
      </c>
      <c r="AN60" s="34">
        <f t="shared" si="65"/>
        <v>284999.99999999994</v>
      </c>
      <c r="AO60" s="34">
        <f t="shared" si="65"/>
        <v>316666.66666666657</v>
      </c>
      <c r="AP60" s="34">
        <f t="shared" si="65"/>
        <v>348333.3333333332</v>
      </c>
      <c r="AQ60" s="34">
        <f t="shared" si="65"/>
        <v>379999.99999999983</v>
      </c>
      <c r="AR60" s="34">
        <f t="shared" si="65"/>
        <v>411666.66666666645</v>
      </c>
      <c r="AS60" s="34">
        <f t="shared" si="65"/>
        <v>443333.33333333308</v>
      </c>
      <c r="AT60" s="34">
        <f t="shared" si="65"/>
        <v>474999.99999999971</v>
      </c>
      <c r="AU60" s="34">
        <f t="shared" si="65"/>
        <v>506666.66666666634</v>
      </c>
      <c r="AV60" s="34">
        <f t="shared" si="65"/>
        <v>538333.33333333302</v>
      </c>
      <c r="AW60" s="34">
        <f t="shared" si="65"/>
        <v>569999.99999999977</v>
      </c>
      <c r="AX60" s="34">
        <f t="shared" si="65"/>
        <v>601666.66666666651</v>
      </c>
      <c r="AY60" s="34">
        <f t="shared" si="65"/>
        <v>633333.33333333326</v>
      </c>
      <c r="AZ60" s="34">
        <f t="shared" si="65"/>
        <v>665000</v>
      </c>
      <c r="BA60" s="34">
        <f t="shared" si="65"/>
        <v>728333.33333333326</v>
      </c>
      <c r="BB60" s="34">
        <f t="shared" si="65"/>
        <v>791666.66666666651</v>
      </c>
      <c r="BC60" s="34">
        <f t="shared" si="65"/>
        <v>854999.99999999977</v>
      </c>
      <c r="BD60" s="34">
        <f t="shared" si="65"/>
        <v>918333.33333333302</v>
      </c>
      <c r="BE60" s="34">
        <f t="shared" si="65"/>
        <v>981666.66666666628</v>
      </c>
      <c r="BF60" s="34">
        <f t="shared" si="65"/>
        <v>1044999.9999999995</v>
      </c>
      <c r="BG60" s="34">
        <f t="shared" si="65"/>
        <v>1108333.333333333</v>
      </c>
      <c r="BH60" s="34">
        <f t="shared" si="65"/>
        <v>1171666.6666666665</v>
      </c>
      <c r="BI60" s="34">
        <f t="shared" si="65"/>
        <v>1235000</v>
      </c>
      <c r="BJ60" s="34">
        <f t="shared" si="65"/>
        <v>1298333.3333333335</v>
      </c>
      <c r="BK60" s="34">
        <f t="shared" si="65"/>
        <v>1361666.666666667</v>
      </c>
      <c r="BL60" s="34">
        <f t="shared" si="65"/>
        <v>1425000.0000000005</v>
      </c>
      <c r="BM60" s="34">
        <f t="shared" si="65"/>
        <v>1551666.666666667</v>
      </c>
      <c r="BN60" s="34">
        <f t="shared" si="65"/>
        <v>1678333.3333333335</v>
      </c>
      <c r="BO60" s="34">
        <f t="shared" si="65"/>
        <v>1805000</v>
      </c>
      <c r="BP60" s="34">
        <f t="shared" si="65"/>
        <v>1931666.6666666665</v>
      </c>
      <c r="BQ60" s="34">
        <f t="shared" si="65"/>
        <v>2058333.333333333</v>
      </c>
      <c r="BR60" s="34">
        <f t="shared" si="65"/>
        <v>2185000</v>
      </c>
      <c r="BS60" s="34">
        <f t="shared" si="65"/>
        <v>2311666.666666667</v>
      </c>
      <c r="BT60" s="34">
        <f t="shared" si="65"/>
        <v>2438333.333333334</v>
      </c>
      <c r="BU60" s="34">
        <f t="shared" si="65"/>
        <v>2565000.0000000009</v>
      </c>
      <c r="BV60" s="34">
        <f t="shared" si="65"/>
        <v>2691666.6666666679</v>
      </c>
      <c r="BW60" s="34">
        <f t="shared" si="65"/>
        <v>2818333.3333333349</v>
      </c>
      <c r="BX60" s="34">
        <f t="shared" si="65"/>
        <v>2945000.0000000019</v>
      </c>
      <c r="BY60" s="34">
        <f t="shared" si="65"/>
        <v>3198333.3333333349</v>
      </c>
      <c r="BZ60" s="34">
        <f t="shared" si="65"/>
        <v>3451666.6666666679</v>
      </c>
      <c r="CA60" s="34">
        <f t="shared" si="65"/>
        <v>3705000.0000000009</v>
      </c>
      <c r="CB60" s="34">
        <f t="shared" si="65"/>
        <v>3958333.333333334</v>
      </c>
      <c r="CC60" s="34">
        <f t="shared" si="65"/>
        <v>4211666.6666666679</v>
      </c>
      <c r="CD60" s="34">
        <f t="shared" ref="CD60:CI60" si="66">CC64</f>
        <v>4465000.0000000019</v>
      </c>
      <c r="CE60" s="34">
        <f t="shared" si="66"/>
        <v>4718333.3333333358</v>
      </c>
      <c r="CF60" s="34">
        <f t="shared" si="66"/>
        <v>4971666.6666666698</v>
      </c>
      <c r="CG60" s="34">
        <f t="shared" si="66"/>
        <v>5225000.0000000037</v>
      </c>
      <c r="CH60" s="34">
        <f t="shared" si="66"/>
        <v>5478333.3333333377</v>
      </c>
      <c r="CI60" s="34">
        <f t="shared" si="66"/>
        <v>5731666.6666666716</v>
      </c>
    </row>
    <row r="61" spans="2:87" x14ac:dyDescent="0.4">
      <c r="B61" s="6"/>
      <c r="C61" t="s">
        <v>209</v>
      </c>
      <c r="E61" t="s">
        <v>72</v>
      </c>
      <c r="H61" s="34">
        <f t="shared" ref="H61:M61" si="67">SUMIF($2:$2,H$1,61:61)</f>
        <v>99999.999999999985</v>
      </c>
      <c r="I61" s="34">
        <f t="shared" si="67"/>
        <v>199999.99999999997</v>
      </c>
      <c r="J61" s="34">
        <f t="shared" si="67"/>
        <v>399999.99999999994</v>
      </c>
      <c r="K61" s="34">
        <f t="shared" si="67"/>
        <v>799999.99999999988</v>
      </c>
      <c r="L61" s="34">
        <f t="shared" si="67"/>
        <v>1599999.9999999998</v>
      </c>
      <c r="M61" s="34">
        <f t="shared" si="67"/>
        <v>3199999.9999999995</v>
      </c>
      <c r="O61" s="17"/>
      <c r="P61" s="34">
        <f t="shared" ref="P61:AU61" si="68">P5</f>
        <v>8333.3333333333339</v>
      </c>
      <c r="Q61" s="34">
        <f t="shared" si="68"/>
        <v>8333.3333333333339</v>
      </c>
      <c r="R61" s="34">
        <f t="shared" si="68"/>
        <v>8333.3333333333339</v>
      </c>
      <c r="S61" s="34">
        <f t="shared" si="68"/>
        <v>8333.3333333333339</v>
      </c>
      <c r="T61" s="34">
        <f t="shared" si="68"/>
        <v>8333.3333333333339</v>
      </c>
      <c r="U61" s="34">
        <f t="shared" si="68"/>
        <v>8333.3333333333339</v>
      </c>
      <c r="V61" s="34">
        <f t="shared" si="68"/>
        <v>8333.3333333333339</v>
      </c>
      <c r="W61" s="34">
        <f t="shared" si="68"/>
        <v>8333.3333333333339</v>
      </c>
      <c r="X61" s="34">
        <f t="shared" si="68"/>
        <v>8333.3333333333339</v>
      </c>
      <c r="Y61" s="34">
        <f t="shared" si="68"/>
        <v>8333.3333333333339</v>
      </c>
      <c r="Z61" s="34">
        <f t="shared" si="68"/>
        <v>8333.3333333333339</v>
      </c>
      <c r="AA61" s="34">
        <f t="shared" si="68"/>
        <v>8333.3333333333339</v>
      </c>
      <c r="AB61" s="34">
        <f t="shared" si="68"/>
        <v>16666.666666666668</v>
      </c>
      <c r="AC61" s="34">
        <f t="shared" si="68"/>
        <v>16666.666666666668</v>
      </c>
      <c r="AD61" s="34">
        <f t="shared" si="68"/>
        <v>16666.666666666668</v>
      </c>
      <c r="AE61" s="34">
        <f t="shared" si="68"/>
        <v>16666.666666666668</v>
      </c>
      <c r="AF61" s="34">
        <f t="shared" si="68"/>
        <v>16666.666666666668</v>
      </c>
      <c r="AG61" s="34">
        <f t="shared" si="68"/>
        <v>16666.666666666668</v>
      </c>
      <c r="AH61" s="34">
        <f t="shared" si="68"/>
        <v>16666.666666666668</v>
      </c>
      <c r="AI61" s="34">
        <f t="shared" si="68"/>
        <v>16666.666666666668</v>
      </c>
      <c r="AJ61" s="34">
        <f t="shared" si="68"/>
        <v>16666.666666666668</v>
      </c>
      <c r="AK61" s="34">
        <f t="shared" si="68"/>
        <v>16666.666666666668</v>
      </c>
      <c r="AL61" s="34">
        <f t="shared" si="68"/>
        <v>16666.666666666668</v>
      </c>
      <c r="AM61" s="34">
        <f t="shared" si="68"/>
        <v>16666.666666666668</v>
      </c>
      <c r="AN61" s="34">
        <f t="shared" si="68"/>
        <v>33333.333333333336</v>
      </c>
      <c r="AO61" s="34">
        <f t="shared" si="68"/>
        <v>33333.333333333336</v>
      </c>
      <c r="AP61" s="34">
        <f t="shared" si="68"/>
        <v>33333.333333333336</v>
      </c>
      <c r="AQ61" s="34">
        <f t="shared" si="68"/>
        <v>33333.333333333336</v>
      </c>
      <c r="AR61" s="34">
        <f t="shared" si="68"/>
        <v>33333.333333333336</v>
      </c>
      <c r="AS61" s="34">
        <f t="shared" si="68"/>
        <v>33333.333333333336</v>
      </c>
      <c r="AT61" s="34">
        <f t="shared" si="68"/>
        <v>33333.333333333336</v>
      </c>
      <c r="AU61" s="34">
        <f t="shared" si="68"/>
        <v>33333.333333333336</v>
      </c>
      <c r="AV61" s="34">
        <f t="shared" ref="AV61:CA61" si="69">AV5</f>
        <v>33333.333333333336</v>
      </c>
      <c r="AW61" s="34">
        <f t="shared" si="69"/>
        <v>33333.333333333336</v>
      </c>
      <c r="AX61" s="34">
        <f t="shared" si="69"/>
        <v>33333.333333333336</v>
      </c>
      <c r="AY61" s="34">
        <f t="shared" si="69"/>
        <v>33333.333333333336</v>
      </c>
      <c r="AZ61" s="34">
        <f t="shared" si="69"/>
        <v>66666.666666666672</v>
      </c>
      <c r="BA61" s="34">
        <f t="shared" si="69"/>
        <v>66666.666666666672</v>
      </c>
      <c r="BB61" s="34">
        <f t="shared" si="69"/>
        <v>66666.666666666672</v>
      </c>
      <c r="BC61" s="34">
        <f t="shared" si="69"/>
        <v>66666.666666666672</v>
      </c>
      <c r="BD61" s="34">
        <f t="shared" si="69"/>
        <v>66666.666666666672</v>
      </c>
      <c r="BE61" s="34">
        <f t="shared" si="69"/>
        <v>66666.666666666672</v>
      </c>
      <c r="BF61" s="34">
        <f t="shared" si="69"/>
        <v>66666.666666666672</v>
      </c>
      <c r="BG61" s="34">
        <f t="shared" si="69"/>
        <v>66666.666666666672</v>
      </c>
      <c r="BH61" s="34">
        <f t="shared" si="69"/>
        <v>66666.666666666672</v>
      </c>
      <c r="BI61" s="34">
        <f t="shared" si="69"/>
        <v>66666.666666666672</v>
      </c>
      <c r="BJ61" s="34">
        <f t="shared" si="69"/>
        <v>66666.666666666672</v>
      </c>
      <c r="BK61" s="34">
        <f t="shared" si="69"/>
        <v>66666.666666666672</v>
      </c>
      <c r="BL61" s="34">
        <f t="shared" si="69"/>
        <v>133333.33333333334</v>
      </c>
      <c r="BM61" s="34">
        <f t="shared" si="69"/>
        <v>133333.33333333334</v>
      </c>
      <c r="BN61" s="34">
        <f t="shared" si="69"/>
        <v>133333.33333333334</v>
      </c>
      <c r="BO61" s="34">
        <f t="shared" si="69"/>
        <v>133333.33333333334</v>
      </c>
      <c r="BP61" s="34">
        <f t="shared" si="69"/>
        <v>133333.33333333334</v>
      </c>
      <c r="BQ61" s="34">
        <f t="shared" si="69"/>
        <v>133333.33333333334</v>
      </c>
      <c r="BR61" s="34">
        <f t="shared" si="69"/>
        <v>133333.33333333334</v>
      </c>
      <c r="BS61" s="34">
        <f t="shared" si="69"/>
        <v>133333.33333333334</v>
      </c>
      <c r="BT61" s="34">
        <f t="shared" si="69"/>
        <v>133333.33333333334</v>
      </c>
      <c r="BU61" s="34">
        <f t="shared" si="69"/>
        <v>133333.33333333334</v>
      </c>
      <c r="BV61" s="34">
        <f t="shared" si="69"/>
        <v>133333.33333333334</v>
      </c>
      <c r="BW61" s="34">
        <f t="shared" si="69"/>
        <v>133333.33333333334</v>
      </c>
      <c r="BX61" s="34">
        <f t="shared" si="69"/>
        <v>266666.66666666669</v>
      </c>
      <c r="BY61" s="34">
        <f t="shared" si="69"/>
        <v>266666.66666666669</v>
      </c>
      <c r="BZ61" s="34">
        <f t="shared" si="69"/>
        <v>266666.66666666669</v>
      </c>
      <c r="CA61" s="34">
        <f t="shared" si="69"/>
        <v>266666.66666666669</v>
      </c>
      <c r="CB61" s="34">
        <f t="shared" ref="CB61:CI61" si="70">CB5</f>
        <v>266666.66666666669</v>
      </c>
      <c r="CC61" s="34">
        <f t="shared" si="70"/>
        <v>266666.66666666669</v>
      </c>
      <c r="CD61" s="34">
        <f t="shared" si="70"/>
        <v>266666.66666666669</v>
      </c>
      <c r="CE61" s="34">
        <f t="shared" si="70"/>
        <v>266666.66666666669</v>
      </c>
      <c r="CF61" s="34">
        <f t="shared" si="70"/>
        <v>266666.66666666669</v>
      </c>
      <c r="CG61" s="34">
        <f t="shared" si="70"/>
        <v>266666.66666666669</v>
      </c>
      <c r="CH61" s="34">
        <f t="shared" si="70"/>
        <v>266666.66666666669</v>
      </c>
      <c r="CI61" s="34">
        <f t="shared" si="70"/>
        <v>266666.66666666669</v>
      </c>
    </row>
    <row r="62" spans="2:87" x14ac:dyDescent="0.4">
      <c r="C62" t="s">
        <v>209</v>
      </c>
      <c r="E62" s="12" t="s">
        <v>73</v>
      </c>
      <c r="F62" s="12"/>
      <c r="G62" s="13"/>
      <c r="H62" s="16">
        <v>0.05</v>
      </c>
      <c r="I62" s="16">
        <v>0.05</v>
      </c>
      <c r="J62" s="16">
        <v>0.05</v>
      </c>
      <c r="K62" s="16">
        <v>0.05</v>
      </c>
      <c r="L62" s="16">
        <v>0.05</v>
      </c>
      <c r="M62" s="16">
        <v>0.05</v>
      </c>
      <c r="O62" s="20"/>
      <c r="P62" s="20" cm="1">
        <f t="array" ref="P62">INDEX($H:$M,ROW(),MATCH(P$2,$H$1:$M$1,0))</f>
        <v>0.05</v>
      </c>
      <c r="Q62" s="20" cm="1">
        <f t="array" ref="Q62">INDEX($H:$M,ROW(),MATCH(Q$2,$H$1:$M$1,0))</f>
        <v>0.05</v>
      </c>
      <c r="R62" s="20" cm="1">
        <f t="array" ref="R62">INDEX($H:$M,ROW(),MATCH(R$2,$H$1:$M$1,0))</f>
        <v>0.05</v>
      </c>
      <c r="S62" s="20" cm="1">
        <f t="array" ref="S62">INDEX($H:$M,ROW(),MATCH(S$2,$H$1:$M$1,0))</f>
        <v>0.05</v>
      </c>
      <c r="T62" s="20" cm="1">
        <f t="array" ref="T62">INDEX($H:$M,ROW(),MATCH(T$2,$H$1:$M$1,0))</f>
        <v>0.05</v>
      </c>
      <c r="U62" s="20" cm="1">
        <f t="array" ref="U62">INDEX($H:$M,ROW(),MATCH(U$2,$H$1:$M$1,0))</f>
        <v>0.05</v>
      </c>
      <c r="V62" s="20" cm="1">
        <f t="array" ref="V62">INDEX($H:$M,ROW(),MATCH(V$2,$H$1:$M$1,0))</f>
        <v>0.05</v>
      </c>
      <c r="W62" s="20" cm="1">
        <f t="array" ref="W62">INDEX($H:$M,ROW(),MATCH(W$2,$H$1:$M$1,0))</f>
        <v>0.05</v>
      </c>
      <c r="X62" s="20" cm="1">
        <f t="array" ref="X62">INDEX($H:$M,ROW(),MATCH(X$2,$H$1:$M$1,0))</f>
        <v>0.05</v>
      </c>
      <c r="Y62" s="20" cm="1">
        <f t="array" ref="Y62">INDEX($H:$M,ROW(),MATCH(Y$2,$H$1:$M$1,0))</f>
        <v>0.05</v>
      </c>
      <c r="Z62" s="20" cm="1">
        <f t="array" ref="Z62">INDEX($H:$M,ROW(),MATCH(Z$2,$H$1:$M$1,0))</f>
        <v>0.05</v>
      </c>
      <c r="AA62" s="20" cm="1">
        <f t="array" ref="AA62">INDEX($H:$M,ROW(),MATCH(AA$2,$H$1:$M$1,0))</f>
        <v>0.05</v>
      </c>
      <c r="AB62" s="20" cm="1">
        <f t="array" ref="AB62">INDEX($H:$M,ROW(),MATCH(AB$2,$H$1:$M$1,0))</f>
        <v>0.05</v>
      </c>
      <c r="AC62" s="20" cm="1">
        <f t="array" ref="AC62">INDEX($H:$M,ROW(),MATCH(AC$2,$H$1:$M$1,0))</f>
        <v>0.05</v>
      </c>
      <c r="AD62" s="20" cm="1">
        <f t="array" ref="AD62">INDEX($H:$M,ROW(),MATCH(AD$2,$H$1:$M$1,0))</f>
        <v>0.05</v>
      </c>
      <c r="AE62" s="20" cm="1">
        <f t="array" ref="AE62">INDEX($H:$M,ROW(),MATCH(AE$2,$H$1:$M$1,0))</f>
        <v>0.05</v>
      </c>
      <c r="AF62" s="20" cm="1">
        <f t="array" ref="AF62">INDEX($H:$M,ROW(),MATCH(AF$2,$H$1:$M$1,0))</f>
        <v>0.05</v>
      </c>
      <c r="AG62" s="20" cm="1">
        <f t="array" ref="AG62">INDEX($H:$M,ROW(),MATCH(AG$2,$H$1:$M$1,0))</f>
        <v>0.05</v>
      </c>
      <c r="AH62" s="20" cm="1">
        <f t="array" ref="AH62">INDEX($H:$M,ROW(),MATCH(AH$2,$H$1:$M$1,0))</f>
        <v>0.05</v>
      </c>
      <c r="AI62" s="20" cm="1">
        <f t="array" ref="AI62">INDEX($H:$M,ROW(),MATCH(AI$2,$H$1:$M$1,0))</f>
        <v>0.05</v>
      </c>
      <c r="AJ62" s="20" cm="1">
        <f t="array" ref="AJ62">INDEX($H:$M,ROW(),MATCH(AJ$2,$H$1:$M$1,0))</f>
        <v>0.05</v>
      </c>
      <c r="AK62" s="20" cm="1">
        <f t="array" ref="AK62">INDEX($H:$M,ROW(),MATCH(AK$2,$H$1:$M$1,0))</f>
        <v>0.05</v>
      </c>
      <c r="AL62" s="20" cm="1">
        <f t="array" ref="AL62">INDEX($H:$M,ROW(),MATCH(AL$2,$H$1:$M$1,0))</f>
        <v>0.05</v>
      </c>
      <c r="AM62" s="20" cm="1">
        <f t="array" ref="AM62">INDEX($H:$M,ROW(),MATCH(AM$2,$H$1:$M$1,0))</f>
        <v>0.05</v>
      </c>
      <c r="AN62" s="20" cm="1">
        <f t="array" ref="AN62">INDEX($H:$M,ROW(),MATCH(AN$2,$H$1:$M$1,0))</f>
        <v>0.05</v>
      </c>
      <c r="AO62" s="20" cm="1">
        <f t="array" ref="AO62">INDEX($H:$M,ROW(),MATCH(AO$2,$H$1:$M$1,0))</f>
        <v>0.05</v>
      </c>
      <c r="AP62" s="20" cm="1">
        <f t="array" ref="AP62">INDEX($H:$M,ROW(),MATCH(AP$2,$H$1:$M$1,0))</f>
        <v>0.05</v>
      </c>
      <c r="AQ62" s="20" cm="1">
        <f t="array" ref="AQ62">INDEX($H:$M,ROW(),MATCH(AQ$2,$H$1:$M$1,0))</f>
        <v>0.05</v>
      </c>
      <c r="AR62" s="20" cm="1">
        <f t="array" ref="AR62">INDEX($H:$M,ROW(),MATCH(AR$2,$H$1:$M$1,0))</f>
        <v>0.05</v>
      </c>
      <c r="AS62" s="20" cm="1">
        <f t="array" ref="AS62">INDEX($H:$M,ROW(),MATCH(AS$2,$H$1:$M$1,0))</f>
        <v>0.05</v>
      </c>
      <c r="AT62" s="20" cm="1">
        <f t="array" ref="AT62">INDEX($H:$M,ROW(),MATCH(AT$2,$H$1:$M$1,0))</f>
        <v>0.05</v>
      </c>
      <c r="AU62" s="20" cm="1">
        <f t="array" ref="AU62">INDEX($H:$M,ROW(),MATCH(AU$2,$H$1:$M$1,0))</f>
        <v>0.05</v>
      </c>
      <c r="AV62" s="20" cm="1">
        <f t="array" ref="AV62">INDEX($H:$M,ROW(),MATCH(AV$2,$H$1:$M$1,0))</f>
        <v>0.05</v>
      </c>
      <c r="AW62" s="20" cm="1">
        <f t="array" ref="AW62">INDEX($H:$M,ROW(),MATCH(AW$2,$H$1:$M$1,0))</f>
        <v>0.05</v>
      </c>
      <c r="AX62" s="20" cm="1">
        <f t="array" ref="AX62">INDEX($H:$M,ROW(),MATCH(AX$2,$H$1:$M$1,0))</f>
        <v>0.05</v>
      </c>
      <c r="AY62" s="20" cm="1">
        <f t="array" ref="AY62">INDEX($H:$M,ROW(),MATCH(AY$2,$H$1:$M$1,0))</f>
        <v>0.05</v>
      </c>
      <c r="AZ62" s="20" cm="1">
        <f t="array" ref="AZ62">INDEX($H:$M,ROW(),MATCH(AZ$2,$H$1:$M$1,0))</f>
        <v>0.05</v>
      </c>
      <c r="BA62" s="20" cm="1">
        <f t="array" ref="BA62">INDEX($H:$M,ROW(),MATCH(BA$2,$H$1:$M$1,0))</f>
        <v>0.05</v>
      </c>
      <c r="BB62" s="20" cm="1">
        <f t="array" ref="BB62">INDEX($H:$M,ROW(),MATCH(BB$2,$H$1:$M$1,0))</f>
        <v>0.05</v>
      </c>
      <c r="BC62" s="20" cm="1">
        <f t="array" ref="BC62">INDEX($H:$M,ROW(),MATCH(BC$2,$H$1:$M$1,0))</f>
        <v>0.05</v>
      </c>
      <c r="BD62" s="20" cm="1">
        <f t="array" ref="BD62">INDEX($H:$M,ROW(),MATCH(BD$2,$H$1:$M$1,0))</f>
        <v>0.05</v>
      </c>
      <c r="BE62" s="20" cm="1">
        <f t="array" ref="BE62">INDEX($H:$M,ROW(),MATCH(BE$2,$H$1:$M$1,0))</f>
        <v>0.05</v>
      </c>
      <c r="BF62" s="20" cm="1">
        <f t="array" ref="BF62">INDEX($H:$M,ROW(),MATCH(BF$2,$H$1:$M$1,0))</f>
        <v>0.05</v>
      </c>
      <c r="BG62" s="20" cm="1">
        <f t="array" ref="BG62">INDEX($H:$M,ROW(),MATCH(BG$2,$H$1:$M$1,0))</f>
        <v>0.05</v>
      </c>
      <c r="BH62" s="20" cm="1">
        <f t="array" ref="BH62">INDEX($H:$M,ROW(),MATCH(BH$2,$H$1:$M$1,0))</f>
        <v>0.05</v>
      </c>
      <c r="BI62" s="20" cm="1">
        <f t="array" ref="BI62">INDEX($H:$M,ROW(),MATCH(BI$2,$H$1:$M$1,0))</f>
        <v>0.05</v>
      </c>
      <c r="BJ62" s="20" cm="1">
        <f t="array" ref="BJ62">INDEX($H:$M,ROW(),MATCH(BJ$2,$H$1:$M$1,0))</f>
        <v>0.05</v>
      </c>
      <c r="BK62" s="20" cm="1">
        <f t="array" ref="BK62">INDEX($H:$M,ROW(),MATCH(BK$2,$H$1:$M$1,0))</f>
        <v>0.05</v>
      </c>
      <c r="BL62" s="20" cm="1">
        <f t="array" ref="BL62">INDEX($H:$M,ROW(),MATCH(BL$2,$H$1:$M$1,0))</f>
        <v>0.05</v>
      </c>
      <c r="BM62" s="20" cm="1">
        <f t="array" ref="BM62">INDEX($H:$M,ROW(),MATCH(BM$2,$H$1:$M$1,0))</f>
        <v>0.05</v>
      </c>
      <c r="BN62" s="20" cm="1">
        <f t="array" ref="BN62">INDEX($H:$M,ROW(),MATCH(BN$2,$H$1:$M$1,0))</f>
        <v>0.05</v>
      </c>
      <c r="BO62" s="20" cm="1">
        <f t="array" ref="BO62">INDEX($H:$M,ROW(),MATCH(BO$2,$H$1:$M$1,0))</f>
        <v>0.05</v>
      </c>
      <c r="BP62" s="20" cm="1">
        <f t="array" ref="BP62">INDEX($H:$M,ROW(),MATCH(BP$2,$H$1:$M$1,0))</f>
        <v>0.05</v>
      </c>
      <c r="BQ62" s="20" cm="1">
        <f t="array" ref="BQ62">INDEX($H:$M,ROW(),MATCH(BQ$2,$H$1:$M$1,0))</f>
        <v>0.05</v>
      </c>
      <c r="BR62" s="20" cm="1">
        <f t="array" ref="BR62">INDEX($H:$M,ROW(),MATCH(BR$2,$H$1:$M$1,0))</f>
        <v>0.05</v>
      </c>
      <c r="BS62" s="20" cm="1">
        <f t="array" ref="BS62">INDEX($H:$M,ROW(),MATCH(BS$2,$H$1:$M$1,0))</f>
        <v>0.05</v>
      </c>
      <c r="BT62" s="20" cm="1">
        <f t="array" ref="BT62">INDEX($H:$M,ROW(),MATCH(BT$2,$H$1:$M$1,0))</f>
        <v>0.05</v>
      </c>
      <c r="BU62" s="20" cm="1">
        <f t="array" ref="BU62">INDEX($H:$M,ROW(),MATCH(BU$2,$H$1:$M$1,0))</f>
        <v>0.05</v>
      </c>
      <c r="BV62" s="20" cm="1">
        <f t="array" ref="BV62">INDEX($H:$M,ROW(),MATCH(BV$2,$H$1:$M$1,0))</f>
        <v>0.05</v>
      </c>
      <c r="BW62" s="20" cm="1">
        <f t="array" ref="BW62">INDEX($H:$M,ROW(),MATCH(BW$2,$H$1:$M$1,0))</f>
        <v>0.05</v>
      </c>
      <c r="BX62" s="20" cm="1">
        <f t="array" ref="BX62">INDEX($H:$M,ROW(),MATCH(BX$2,$H$1:$M$1,0))</f>
        <v>0.05</v>
      </c>
      <c r="BY62" s="20" cm="1">
        <f t="array" ref="BY62">INDEX($H:$M,ROW(),MATCH(BY$2,$H$1:$M$1,0))</f>
        <v>0.05</v>
      </c>
      <c r="BZ62" s="20" cm="1">
        <f t="array" ref="BZ62">INDEX($H:$M,ROW(),MATCH(BZ$2,$H$1:$M$1,0))</f>
        <v>0.05</v>
      </c>
      <c r="CA62" s="20" cm="1">
        <f t="array" ref="CA62">INDEX($H:$M,ROW(),MATCH(CA$2,$H$1:$M$1,0))</f>
        <v>0.05</v>
      </c>
      <c r="CB62" s="20" cm="1">
        <f t="array" ref="CB62">INDEX($H:$M,ROW(),MATCH(CB$2,$H$1:$M$1,0))</f>
        <v>0.05</v>
      </c>
      <c r="CC62" s="20" cm="1">
        <f t="array" ref="CC62">INDEX($H:$M,ROW(),MATCH(CC$2,$H$1:$M$1,0))</f>
        <v>0.05</v>
      </c>
      <c r="CD62" s="20" cm="1">
        <f t="array" ref="CD62">INDEX($H:$M,ROW(),MATCH(CD$2,$H$1:$M$1,0))</f>
        <v>0.05</v>
      </c>
      <c r="CE62" s="20" cm="1">
        <f t="array" ref="CE62">INDEX($H:$M,ROW(),MATCH(CE$2,$H$1:$M$1,0))</f>
        <v>0.05</v>
      </c>
      <c r="CF62" s="20" cm="1">
        <f t="array" ref="CF62">INDEX($H:$M,ROW(),MATCH(CF$2,$H$1:$M$1,0))</f>
        <v>0.05</v>
      </c>
      <c r="CG62" s="20" cm="1">
        <f t="array" ref="CG62">INDEX($H:$M,ROW(),MATCH(CG$2,$H$1:$M$1,0))</f>
        <v>0.05</v>
      </c>
      <c r="CH62" s="20" cm="1">
        <f t="array" ref="CH62">INDEX($H:$M,ROW(),MATCH(CH$2,$H$1:$M$1,0))</f>
        <v>0.05</v>
      </c>
      <c r="CI62" s="20" cm="1">
        <f t="array" ref="CI62">INDEX($H:$M,ROW(),MATCH(CI$2,$H$1:$M$1,0))</f>
        <v>0.05</v>
      </c>
    </row>
    <row r="63" spans="2:87" x14ac:dyDescent="0.4">
      <c r="B63" s="6"/>
      <c r="C63" t="s">
        <v>209</v>
      </c>
      <c r="E63" t="s">
        <v>74</v>
      </c>
      <c r="H63" s="35">
        <f t="shared" ref="H63:M63" si="71">SUMIF($2:$2,H$1,63:63)</f>
        <v>-5000.0000000000027</v>
      </c>
      <c r="I63" s="35">
        <f t="shared" si="71"/>
        <v>-10000.000000000005</v>
      </c>
      <c r="J63" s="35">
        <f t="shared" si="71"/>
        <v>-20000.000000000011</v>
      </c>
      <c r="K63" s="35">
        <f t="shared" si="71"/>
        <v>-40000.000000000022</v>
      </c>
      <c r="L63" s="35">
        <f t="shared" si="71"/>
        <v>-80000.000000000044</v>
      </c>
      <c r="M63" s="35">
        <f t="shared" si="71"/>
        <v>-160000.00000000009</v>
      </c>
      <c r="O63" s="35"/>
      <c r="P63" s="35">
        <f t="shared" ref="P63:CA63" si="72">-P61*P62</f>
        <v>-416.66666666666674</v>
      </c>
      <c r="Q63" s="35">
        <f t="shared" si="72"/>
        <v>-416.66666666666674</v>
      </c>
      <c r="R63" s="35">
        <f t="shared" si="72"/>
        <v>-416.66666666666674</v>
      </c>
      <c r="S63" s="35">
        <f t="shared" si="72"/>
        <v>-416.66666666666674</v>
      </c>
      <c r="T63" s="35">
        <f t="shared" si="72"/>
        <v>-416.66666666666674</v>
      </c>
      <c r="U63" s="35">
        <f t="shared" si="72"/>
        <v>-416.66666666666674</v>
      </c>
      <c r="V63" s="35">
        <f t="shared" si="72"/>
        <v>-416.66666666666674</v>
      </c>
      <c r="W63" s="35">
        <f t="shared" si="72"/>
        <v>-416.66666666666674</v>
      </c>
      <c r="X63" s="35">
        <f t="shared" si="72"/>
        <v>-416.66666666666674</v>
      </c>
      <c r="Y63" s="35">
        <f t="shared" si="72"/>
        <v>-416.66666666666674</v>
      </c>
      <c r="Z63" s="35">
        <f t="shared" si="72"/>
        <v>-416.66666666666674</v>
      </c>
      <c r="AA63" s="35">
        <f t="shared" si="72"/>
        <v>-416.66666666666674</v>
      </c>
      <c r="AB63" s="35">
        <f t="shared" si="72"/>
        <v>-833.33333333333348</v>
      </c>
      <c r="AC63" s="35">
        <f t="shared" si="72"/>
        <v>-833.33333333333348</v>
      </c>
      <c r="AD63" s="35">
        <f t="shared" si="72"/>
        <v>-833.33333333333348</v>
      </c>
      <c r="AE63" s="35">
        <f t="shared" si="72"/>
        <v>-833.33333333333348</v>
      </c>
      <c r="AF63" s="35">
        <f t="shared" si="72"/>
        <v>-833.33333333333348</v>
      </c>
      <c r="AG63" s="35">
        <f t="shared" si="72"/>
        <v>-833.33333333333348</v>
      </c>
      <c r="AH63" s="35">
        <f t="shared" si="72"/>
        <v>-833.33333333333348</v>
      </c>
      <c r="AI63" s="35">
        <f t="shared" si="72"/>
        <v>-833.33333333333348</v>
      </c>
      <c r="AJ63" s="35">
        <f t="shared" si="72"/>
        <v>-833.33333333333348</v>
      </c>
      <c r="AK63" s="35">
        <f t="shared" si="72"/>
        <v>-833.33333333333348</v>
      </c>
      <c r="AL63" s="35">
        <f t="shared" si="72"/>
        <v>-833.33333333333348</v>
      </c>
      <c r="AM63" s="35">
        <f t="shared" si="72"/>
        <v>-833.33333333333348</v>
      </c>
      <c r="AN63" s="35">
        <f t="shared" si="72"/>
        <v>-1666.666666666667</v>
      </c>
      <c r="AO63" s="35">
        <f t="shared" si="72"/>
        <v>-1666.666666666667</v>
      </c>
      <c r="AP63" s="35">
        <f t="shared" si="72"/>
        <v>-1666.666666666667</v>
      </c>
      <c r="AQ63" s="35">
        <f t="shared" si="72"/>
        <v>-1666.666666666667</v>
      </c>
      <c r="AR63" s="35">
        <f t="shared" si="72"/>
        <v>-1666.666666666667</v>
      </c>
      <c r="AS63" s="35">
        <f t="shared" si="72"/>
        <v>-1666.666666666667</v>
      </c>
      <c r="AT63" s="35">
        <f t="shared" si="72"/>
        <v>-1666.666666666667</v>
      </c>
      <c r="AU63" s="35">
        <f t="shared" si="72"/>
        <v>-1666.666666666667</v>
      </c>
      <c r="AV63" s="35">
        <f t="shared" si="72"/>
        <v>-1666.666666666667</v>
      </c>
      <c r="AW63" s="35">
        <f t="shared" si="72"/>
        <v>-1666.666666666667</v>
      </c>
      <c r="AX63" s="35">
        <f t="shared" si="72"/>
        <v>-1666.666666666667</v>
      </c>
      <c r="AY63" s="35">
        <f t="shared" si="72"/>
        <v>-1666.666666666667</v>
      </c>
      <c r="AZ63" s="35">
        <f t="shared" si="72"/>
        <v>-3333.3333333333339</v>
      </c>
      <c r="BA63" s="35">
        <f t="shared" si="72"/>
        <v>-3333.3333333333339</v>
      </c>
      <c r="BB63" s="35">
        <f t="shared" si="72"/>
        <v>-3333.3333333333339</v>
      </c>
      <c r="BC63" s="35">
        <f t="shared" si="72"/>
        <v>-3333.3333333333339</v>
      </c>
      <c r="BD63" s="35">
        <f t="shared" si="72"/>
        <v>-3333.3333333333339</v>
      </c>
      <c r="BE63" s="35">
        <f t="shared" si="72"/>
        <v>-3333.3333333333339</v>
      </c>
      <c r="BF63" s="35">
        <f t="shared" si="72"/>
        <v>-3333.3333333333339</v>
      </c>
      <c r="BG63" s="35">
        <f t="shared" si="72"/>
        <v>-3333.3333333333339</v>
      </c>
      <c r="BH63" s="35">
        <f t="shared" si="72"/>
        <v>-3333.3333333333339</v>
      </c>
      <c r="BI63" s="35">
        <f t="shared" si="72"/>
        <v>-3333.3333333333339</v>
      </c>
      <c r="BJ63" s="35">
        <f t="shared" si="72"/>
        <v>-3333.3333333333339</v>
      </c>
      <c r="BK63" s="35">
        <f t="shared" si="72"/>
        <v>-3333.3333333333339</v>
      </c>
      <c r="BL63" s="35">
        <f t="shared" si="72"/>
        <v>-6666.6666666666679</v>
      </c>
      <c r="BM63" s="35">
        <f t="shared" si="72"/>
        <v>-6666.6666666666679</v>
      </c>
      <c r="BN63" s="35">
        <f t="shared" si="72"/>
        <v>-6666.6666666666679</v>
      </c>
      <c r="BO63" s="35">
        <f t="shared" si="72"/>
        <v>-6666.6666666666679</v>
      </c>
      <c r="BP63" s="35">
        <f t="shared" si="72"/>
        <v>-6666.6666666666679</v>
      </c>
      <c r="BQ63" s="35">
        <f t="shared" si="72"/>
        <v>-6666.6666666666679</v>
      </c>
      <c r="BR63" s="35">
        <f t="shared" si="72"/>
        <v>-6666.6666666666679</v>
      </c>
      <c r="BS63" s="35">
        <f t="shared" si="72"/>
        <v>-6666.6666666666679</v>
      </c>
      <c r="BT63" s="35">
        <f t="shared" si="72"/>
        <v>-6666.6666666666679</v>
      </c>
      <c r="BU63" s="35">
        <f t="shared" si="72"/>
        <v>-6666.6666666666679</v>
      </c>
      <c r="BV63" s="35">
        <f t="shared" si="72"/>
        <v>-6666.6666666666679</v>
      </c>
      <c r="BW63" s="35">
        <f t="shared" si="72"/>
        <v>-6666.6666666666679</v>
      </c>
      <c r="BX63" s="35">
        <f t="shared" si="72"/>
        <v>-13333.333333333336</v>
      </c>
      <c r="BY63" s="35">
        <f t="shared" si="72"/>
        <v>-13333.333333333336</v>
      </c>
      <c r="BZ63" s="35">
        <f t="shared" si="72"/>
        <v>-13333.333333333336</v>
      </c>
      <c r="CA63" s="35">
        <f t="shared" si="72"/>
        <v>-13333.333333333336</v>
      </c>
      <c r="CB63" s="35">
        <f t="shared" ref="CB63:CI63" si="73">-CB61*CB62</f>
        <v>-13333.333333333336</v>
      </c>
      <c r="CC63" s="35">
        <f t="shared" si="73"/>
        <v>-13333.333333333336</v>
      </c>
      <c r="CD63" s="35">
        <f t="shared" si="73"/>
        <v>-13333.333333333336</v>
      </c>
      <c r="CE63" s="35">
        <f t="shared" si="73"/>
        <v>-13333.333333333336</v>
      </c>
      <c r="CF63" s="35">
        <f t="shared" si="73"/>
        <v>-13333.333333333336</v>
      </c>
      <c r="CG63" s="35">
        <f t="shared" si="73"/>
        <v>-13333.333333333336</v>
      </c>
      <c r="CH63" s="35">
        <f t="shared" si="73"/>
        <v>-13333.333333333336</v>
      </c>
      <c r="CI63" s="35">
        <f t="shared" si="73"/>
        <v>-13333.333333333336</v>
      </c>
    </row>
    <row r="64" spans="2:87" x14ac:dyDescent="0.4">
      <c r="B64" t="s">
        <v>80</v>
      </c>
      <c r="C64" t="s">
        <v>209</v>
      </c>
      <c r="E64" s="31" t="str">
        <f>"# of subscriers - "&amp;E58</f>
        <v># of subscriers - Subscription revenue:</v>
      </c>
      <c r="F64" s="31"/>
      <c r="G64" s="67"/>
      <c r="H64" s="32">
        <f t="shared" ref="H64:N64" si="74">SUMIF($3:$3,H$1,64:64)</f>
        <v>94999.999999999985</v>
      </c>
      <c r="I64" s="32">
        <f t="shared" si="74"/>
        <v>284999.99999999994</v>
      </c>
      <c r="J64" s="32">
        <f t="shared" si="74"/>
        <v>665000</v>
      </c>
      <c r="K64" s="32">
        <f t="shared" si="74"/>
        <v>1425000.0000000005</v>
      </c>
      <c r="L64" s="32">
        <f t="shared" si="74"/>
        <v>2945000.0000000019</v>
      </c>
      <c r="M64" s="32">
        <f t="shared" si="74"/>
        <v>5985000.0000000056</v>
      </c>
      <c r="N64" s="32">
        <f t="shared" si="74"/>
        <v>92482500.00000003</v>
      </c>
      <c r="O64" s="32"/>
      <c r="P64" s="32">
        <f>P60+P61+P63</f>
        <v>7916.666666666667</v>
      </c>
      <c r="Q64" s="32">
        <f t="shared" ref="Q64:CB64" si="75">Q60+Q61+Q63</f>
        <v>15833.333333333334</v>
      </c>
      <c r="R64" s="32">
        <f t="shared" si="75"/>
        <v>23750</v>
      </c>
      <c r="S64" s="32">
        <f t="shared" si="75"/>
        <v>31666.666666666668</v>
      </c>
      <c r="T64" s="32">
        <f t="shared" si="75"/>
        <v>39583.333333333336</v>
      </c>
      <c r="U64" s="32">
        <f t="shared" si="75"/>
        <v>47500.000000000007</v>
      </c>
      <c r="V64" s="32">
        <f t="shared" si="75"/>
        <v>55416.666666666679</v>
      </c>
      <c r="W64" s="32">
        <f t="shared" si="75"/>
        <v>63333.33333333335</v>
      </c>
      <c r="X64" s="32">
        <f t="shared" si="75"/>
        <v>71250.000000000015</v>
      </c>
      <c r="Y64" s="32">
        <f t="shared" si="75"/>
        <v>79166.666666666672</v>
      </c>
      <c r="Z64" s="32">
        <f t="shared" si="75"/>
        <v>87083.333333333328</v>
      </c>
      <c r="AA64" s="32">
        <f t="shared" si="75"/>
        <v>94999.999999999985</v>
      </c>
      <c r="AB64" s="32">
        <f t="shared" si="75"/>
        <v>110833.33333333333</v>
      </c>
      <c r="AC64" s="32">
        <f t="shared" si="75"/>
        <v>126666.66666666667</v>
      </c>
      <c r="AD64" s="32">
        <f t="shared" si="75"/>
        <v>142500</v>
      </c>
      <c r="AE64" s="32">
        <f t="shared" si="75"/>
        <v>158333.33333333331</v>
      </c>
      <c r="AF64" s="32">
        <f t="shared" si="75"/>
        <v>174166.66666666663</v>
      </c>
      <c r="AG64" s="32">
        <f t="shared" si="75"/>
        <v>189999.99999999994</v>
      </c>
      <c r="AH64" s="32">
        <f t="shared" si="75"/>
        <v>205833.33333333326</v>
      </c>
      <c r="AI64" s="32">
        <f t="shared" si="75"/>
        <v>221666.66666666657</v>
      </c>
      <c r="AJ64" s="32">
        <f t="shared" si="75"/>
        <v>237499.99999999988</v>
      </c>
      <c r="AK64" s="32">
        <f t="shared" si="75"/>
        <v>253333.3333333332</v>
      </c>
      <c r="AL64" s="32">
        <f t="shared" si="75"/>
        <v>269166.66666666657</v>
      </c>
      <c r="AM64" s="32">
        <f t="shared" si="75"/>
        <v>284999.99999999994</v>
      </c>
      <c r="AN64" s="32">
        <f t="shared" si="75"/>
        <v>316666.66666666657</v>
      </c>
      <c r="AO64" s="32">
        <f t="shared" si="75"/>
        <v>348333.3333333332</v>
      </c>
      <c r="AP64" s="32">
        <f t="shared" si="75"/>
        <v>379999.99999999983</v>
      </c>
      <c r="AQ64" s="32">
        <f t="shared" si="75"/>
        <v>411666.66666666645</v>
      </c>
      <c r="AR64" s="32">
        <f t="shared" si="75"/>
        <v>443333.33333333308</v>
      </c>
      <c r="AS64" s="32">
        <f t="shared" si="75"/>
        <v>474999.99999999971</v>
      </c>
      <c r="AT64" s="32">
        <f t="shared" si="75"/>
        <v>506666.66666666634</v>
      </c>
      <c r="AU64" s="32">
        <f t="shared" si="75"/>
        <v>538333.33333333302</v>
      </c>
      <c r="AV64" s="32">
        <f t="shared" si="75"/>
        <v>569999.99999999977</v>
      </c>
      <c r="AW64" s="32">
        <f t="shared" si="75"/>
        <v>601666.66666666651</v>
      </c>
      <c r="AX64" s="32">
        <f t="shared" si="75"/>
        <v>633333.33333333326</v>
      </c>
      <c r="AY64" s="32">
        <f t="shared" si="75"/>
        <v>665000</v>
      </c>
      <c r="AZ64" s="32">
        <f t="shared" si="75"/>
        <v>728333.33333333326</v>
      </c>
      <c r="BA64" s="32">
        <f t="shared" si="75"/>
        <v>791666.66666666651</v>
      </c>
      <c r="BB64" s="32">
        <f t="shared" si="75"/>
        <v>854999.99999999977</v>
      </c>
      <c r="BC64" s="32">
        <f t="shared" si="75"/>
        <v>918333.33333333302</v>
      </c>
      <c r="BD64" s="32">
        <f t="shared" si="75"/>
        <v>981666.66666666628</v>
      </c>
      <c r="BE64" s="32">
        <f t="shared" si="75"/>
        <v>1044999.9999999995</v>
      </c>
      <c r="BF64" s="32">
        <f t="shared" si="75"/>
        <v>1108333.333333333</v>
      </c>
      <c r="BG64" s="32">
        <f t="shared" si="75"/>
        <v>1171666.6666666665</v>
      </c>
      <c r="BH64" s="32">
        <f t="shared" si="75"/>
        <v>1235000</v>
      </c>
      <c r="BI64" s="32">
        <f t="shared" si="75"/>
        <v>1298333.3333333335</v>
      </c>
      <c r="BJ64" s="32">
        <f t="shared" si="75"/>
        <v>1361666.666666667</v>
      </c>
      <c r="BK64" s="32">
        <f t="shared" si="75"/>
        <v>1425000.0000000005</v>
      </c>
      <c r="BL64" s="32">
        <f t="shared" si="75"/>
        <v>1551666.666666667</v>
      </c>
      <c r="BM64" s="32">
        <f t="shared" si="75"/>
        <v>1678333.3333333335</v>
      </c>
      <c r="BN64" s="32">
        <f t="shared" si="75"/>
        <v>1805000</v>
      </c>
      <c r="BO64" s="32">
        <f t="shared" si="75"/>
        <v>1931666.6666666665</v>
      </c>
      <c r="BP64" s="32">
        <f t="shared" si="75"/>
        <v>2058333.333333333</v>
      </c>
      <c r="BQ64" s="32">
        <f t="shared" si="75"/>
        <v>2185000</v>
      </c>
      <c r="BR64" s="32">
        <f t="shared" si="75"/>
        <v>2311666.666666667</v>
      </c>
      <c r="BS64" s="32">
        <f t="shared" si="75"/>
        <v>2438333.333333334</v>
      </c>
      <c r="BT64" s="32">
        <f t="shared" si="75"/>
        <v>2565000.0000000009</v>
      </c>
      <c r="BU64" s="32">
        <f t="shared" si="75"/>
        <v>2691666.6666666679</v>
      </c>
      <c r="BV64" s="32">
        <f t="shared" si="75"/>
        <v>2818333.3333333349</v>
      </c>
      <c r="BW64" s="32">
        <f t="shared" si="75"/>
        <v>2945000.0000000019</v>
      </c>
      <c r="BX64" s="32">
        <f t="shared" si="75"/>
        <v>3198333.3333333349</v>
      </c>
      <c r="BY64" s="32">
        <f t="shared" si="75"/>
        <v>3451666.6666666679</v>
      </c>
      <c r="BZ64" s="32">
        <f t="shared" si="75"/>
        <v>3705000.0000000009</v>
      </c>
      <c r="CA64" s="32">
        <f t="shared" si="75"/>
        <v>3958333.333333334</v>
      </c>
      <c r="CB64" s="32">
        <f t="shared" si="75"/>
        <v>4211666.6666666679</v>
      </c>
      <c r="CC64" s="32">
        <f t="shared" ref="CC64:CI64" si="76">CC60+CC61+CC63</f>
        <v>4465000.0000000019</v>
      </c>
      <c r="CD64" s="32">
        <f t="shared" si="76"/>
        <v>4718333.3333333358</v>
      </c>
      <c r="CE64" s="32">
        <f t="shared" si="76"/>
        <v>4971666.6666666698</v>
      </c>
      <c r="CF64" s="32">
        <f t="shared" si="76"/>
        <v>5225000.0000000037</v>
      </c>
      <c r="CG64" s="32">
        <f t="shared" si="76"/>
        <v>5478333.3333333377</v>
      </c>
      <c r="CH64" s="32">
        <f t="shared" si="76"/>
        <v>5731666.6666666716</v>
      </c>
      <c r="CI64" s="32">
        <f t="shared" si="76"/>
        <v>5985000.0000000056</v>
      </c>
    </row>
    <row r="65" spans="2:87" x14ac:dyDescent="0.4">
      <c r="B65" s="6"/>
      <c r="C65" t="s">
        <v>209</v>
      </c>
      <c r="E65" s="12" t="s">
        <v>62</v>
      </c>
      <c r="F65" s="12"/>
      <c r="G65" s="13"/>
      <c r="H65" s="34">
        <f>H64-SUM(H63,H60:H61)</f>
        <v>0</v>
      </c>
      <c r="I65" s="34">
        <f t="shared" ref="I65:BT65" si="77">I64-SUM(I63,I60:I61)</f>
        <v>0</v>
      </c>
      <c r="J65" s="34">
        <f t="shared" si="77"/>
        <v>0</v>
      </c>
      <c r="K65" s="34">
        <f t="shared" si="77"/>
        <v>0</v>
      </c>
      <c r="L65" s="34">
        <f t="shared" si="77"/>
        <v>0</v>
      </c>
      <c r="M65" s="34">
        <f t="shared" si="77"/>
        <v>0</v>
      </c>
      <c r="N65" s="34">
        <f t="shared" si="77"/>
        <v>92482500.00000003</v>
      </c>
      <c r="O65" s="34"/>
      <c r="P65" s="34">
        <f t="shared" si="77"/>
        <v>0</v>
      </c>
      <c r="Q65" s="34">
        <f t="shared" si="77"/>
        <v>0</v>
      </c>
      <c r="R65" s="34">
        <f t="shared" si="77"/>
        <v>0</v>
      </c>
      <c r="S65" s="34">
        <f t="shared" si="77"/>
        <v>0</v>
      </c>
      <c r="T65" s="34">
        <f t="shared" si="77"/>
        <v>0</v>
      </c>
      <c r="U65" s="34">
        <f t="shared" si="77"/>
        <v>0</v>
      </c>
      <c r="V65" s="34">
        <f t="shared" si="77"/>
        <v>0</v>
      </c>
      <c r="W65" s="34">
        <f t="shared" si="77"/>
        <v>0</v>
      </c>
      <c r="X65" s="34">
        <f t="shared" si="77"/>
        <v>0</v>
      </c>
      <c r="Y65" s="34">
        <f t="shared" si="77"/>
        <v>0</v>
      </c>
      <c r="Z65" s="34">
        <f t="shared" si="77"/>
        <v>0</v>
      </c>
      <c r="AA65" s="34">
        <f t="shared" si="77"/>
        <v>0</v>
      </c>
      <c r="AB65" s="34">
        <f t="shared" si="77"/>
        <v>0</v>
      </c>
      <c r="AC65" s="34">
        <f t="shared" si="77"/>
        <v>0</v>
      </c>
      <c r="AD65" s="34">
        <f t="shared" si="77"/>
        <v>0</v>
      </c>
      <c r="AE65" s="34">
        <f t="shared" si="77"/>
        <v>0</v>
      </c>
      <c r="AF65" s="34">
        <f t="shared" si="77"/>
        <v>0</v>
      </c>
      <c r="AG65" s="34">
        <f t="shared" si="77"/>
        <v>0</v>
      </c>
      <c r="AH65" s="34">
        <f t="shared" si="77"/>
        <v>0</v>
      </c>
      <c r="AI65" s="34">
        <f t="shared" si="77"/>
        <v>0</v>
      </c>
      <c r="AJ65" s="34">
        <f t="shared" si="77"/>
        <v>0</v>
      </c>
      <c r="AK65" s="34">
        <f t="shared" si="77"/>
        <v>0</v>
      </c>
      <c r="AL65" s="34">
        <f t="shared" si="77"/>
        <v>0</v>
      </c>
      <c r="AM65" s="34">
        <f t="shared" si="77"/>
        <v>0</v>
      </c>
      <c r="AN65" s="34">
        <f t="shared" si="77"/>
        <v>0</v>
      </c>
      <c r="AO65" s="34">
        <f t="shared" si="77"/>
        <v>0</v>
      </c>
      <c r="AP65" s="34">
        <f t="shared" si="77"/>
        <v>0</v>
      </c>
      <c r="AQ65" s="34">
        <f t="shared" si="77"/>
        <v>0</v>
      </c>
      <c r="AR65" s="34">
        <f t="shared" si="77"/>
        <v>0</v>
      </c>
      <c r="AS65" s="34">
        <f t="shared" si="77"/>
        <v>0</v>
      </c>
      <c r="AT65" s="34">
        <f t="shared" si="77"/>
        <v>0</v>
      </c>
      <c r="AU65" s="34">
        <f t="shared" si="77"/>
        <v>0</v>
      </c>
      <c r="AV65" s="34">
        <f t="shared" si="77"/>
        <v>0</v>
      </c>
      <c r="AW65" s="34">
        <f t="shared" si="77"/>
        <v>0</v>
      </c>
      <c r="AX65" s="34">
        <f t="shared" si="77"/>
        <v>0</v>
      </c>
      <c r="AY65" s="34">
        <f t="shared" si="77"/>
        <v>0</v>
      </c>
      <c r="AZ65" s="34">
        <f t="shared" si="77"/>
        <v>0</v>
      </c>
      <c r="BA65" s="34">
        <f t="shared" si="77"/>
        <v>0</v>
      </c>
      <c r="BB65" s="34">
        <f t="shared" si="77"/>
        <v>0</v>
      </c>
      <c r="BC65" s="34">
        <f t="shared" si="77"/>
        <v>0</v>
      </c>
      <c r="BD65" s="34">
        <f t="shared" si="77"/>
        <v>0</v>
      </c>
      <c r="BE65" s="34">
        <f t="shared" si="77"/>
        <v>0</v>
      </c>
      <c r="BF65" s="34">
        <f t="shared" si="77"/>
        <v>0</v>
      </c>
      <c r="BG65" s="34">
        <f t="shared" si="77"/>
        <v>0</v>
      </c>
      <c r="BH65" s="34">
        <f t="shared" si="77"/>
        <v>0</v>
      </c>
      <c r="BI65" s="34">
        <f t="shared" si="77"/>
        <v>0</v>
      </c>
      <c r="BJ65" s="34">
        <f t="shared" si="77"/>
        <v>0</v>
      </c>
      <c r="BK65" s="34">
        <f t="shared" si="77"/>
        <v>0</v>
      </c>
      <c r="BL65" s="34">
        <f t="shared" si="77"/>
        <v>0</v>
      </c>
      <c r="BM65" s="34">
        <f t="shared" si="77"/>
        <v>0</v>
      </c>
      <c r="BN65" s="34">
        <f t="shared" si="77"/>
        <v>0</v>
      </c>
      <c r="BO65" s="34">
        <f t="shared" si="77"/>
        <v>0</v>
      </c>
      <c r="BP65" s="34">
        <f t="shared" si="77"/>
        <v>0</v>
      </c>
      <c r="BQ65" s="34">
        <f t="shared" si="77"/>
        <v>0</v>
      </c>
      <c r="BR65" s="34">
        <f t="shared" si="77"/>
        <v>0</v>
      </c>
      <c r="BS65" s="34">
        <f t="shared" si="77"/>
        <v>0</v>
      </c>
      <c r="BT65" s="34">
        <f t="shared" si="77"/>
        <v>0</v>
      </c>
      <c r="BU65" s="34">
        <f t="shared" ref="BU65:CI65" si="78">BU64-SUM(BU63,BU60:BU61)</f>
        <v>0</v>
      </c>
      <c r="BV65" s="34">
        <f t="shared" si="78"/>
        <v>0</v>
      </c>
      <c r="BW65" s="34">
        <f t="shared" si="78"/>
        <v>0</v>
      </c>
      <c r="BX65" s="34">
        <f t="shared" si="78"/>
        <v>0</v>
      </c>
      <c r="BY65" s="34">
        <f t="shared" si="78"/>
        <v>0</v>
      </c>
      <c r="BZ65" s="34">
        <f t="shared" si="78"/>
        <v>0</v>
      </c>
      <c r="CA65" s="34">
        <f t="shared" si="78"/>
        <v>0</v>
      </c>
      <c r="CB65" s="34">
        <f t="shared" si="78"/>
        <v>0</v>
      </c>
      <c r="CC65" s="34">
        <f t="shared" si="78"/>
        <v>0</v>
      </c>
      <c r="CD65" s="34">
        <f t="shared" si="78"/>
        <v>0</v>
      </c>
      <c r="CE65" s="34">
        <f t="shared" si="78"/>
        <v>0</v>
      </c>
      <c r="CF65" s="34">
        <f t="shared" si="78"/>
        <v>0</v>
      </c>
      <c r="CG65" s="34">
        <f t="shared" si="78"/>
        <v>0</v>
      </c>
      <c r="CH65" s="34">
        <f t="shared" si="78"/>
        <v>0</v>
      </c>
      <c r="CI65" s="34">
        <f t="shared" si="78"/>
        <v>0</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cm="1">
        <f t="array" ref="P68">INDEX($H:$M,ROW(),MATCH(P$2,$H$1:$M$1,0))</f>
        <v>20</v>
      </c>
      <c r="Q68" s="30" cm="1">
        <f t="array" ref="Q68">INDEX($H:$M,ROW(),MATCH(Q$2,$H$1:$M$1,0))</f>
        <v>20</v>
      </c>
      <c r="R68" s="30" cm="1">
        <f t="array" ref="R68">INDEX($H:$M,ROW(),MATCH(R$2,$H$1:$M$1,0))</f>
        <v>20</v>
      </c>
      <c r="S68" s="30" cm="1">
        <f t="array" ref="S68">INDEX($H:$M,ROW(),MATCH(S$2,$H$1:$M$1,0))</f>
        <v>20</v>
      </c>
      <c r="T68" s="30" cm="1">
        <f t="array" ref="T68">INDEX($H:$M,ROW(),MATCH(T$2,$H$1:$M$1,0))</f>
        <v>20</v>
      </c>
      <c r="U68" s="30" cm="1">
        <f t="array" ref="U68">INDEX($H:$M,ROW(),MATCH(U$2,$H$1:$M$1,0))</f>
        <v>20</v>
      </c>
      <c r="V68" s="30" cm="1">
        <f t="array" ref="V68">INDEX($H:$M,ROW(),MATCH(V$2,$H$1:$M$1,0))</f>
        <v>20</v>
      </c>
      <c r="W68" s="30" cm="1">
        <f t="array" ref="W68">INDEX($H:$M,ROW(),MATCH(W$2,$H$1:$M$1,0))</f>
        <v>20</v>
      </c>
      <c r="X68" s="30" cm="1">
        <f t="array" ref="X68">INDEX($H:$M,ROW(),MATCH(X$2,$H$1:$M$1,0))</f>
        <v>20</v>
      </c>
      <c r="Y68" s="30" cm="1">
        <f t="array" ref="Y68">INDEX($H:$M,ROW(),MATCH(Y$2,$H$1:$M$1,0))</f>
        <v>20</v>
      </c>
      <c r="Z68" s="30" cm="1">
        <f t="array" ref="Z68">INDEX($H:$M,ROW(),MATCH(Z$2,$H$1:$M$1,0))</f>
        <v>20</v>
      </c>
      <c r="AA68" s="30" cm="1">
        <f t="array" ref="AA68">INDEX($H:$M,ROW(),MATCH(AA$2,$H$1:$M$1,0))</f>
        <v>20</v>
      </c>
      <c r="AB68" s="30" cm="1">
        <f t="array" ref="AB68">INDEX($H:$M,ROW(),MATCH(AB$2,$H$1:$M$1,0))</f>
        <v>20</v>
      </c>
      <c r="AC68" s="30" cm="1">
        <f t="array" ref="AC68">INDEX($H:$M,ROW(),MATCH(AC$2,$H$1:$M$1,0))</f>
        <v>20</v>
      </c>
      <c r="AD68" s="30" cm="1">
        <f t="array" ref="AD68">INDEX($H:$M,ROW(),MATCH(AD$2,$H$1:$M$1,0))</f>
        <v>20</v>
      </c>
      <c r="AE68" s="30" cm="1">
        <f t="array" ref="AE68">INDEX($H:$M,ROW(),MATCH(AE$2,$H$1:$M$1,0))</f>
        <v>20</v>
      </c>
      <c r="AF68" s="30" cm="1">
        <f t="array" ref="AF68">INDEX($H:$M,ROW(),MATCH(AF$2,$H$1:$M$1,0))</f>
        <v>20</v>
      </c>
      <c r="AG68" s="30" cm="1">
        <f t="array" ref="AG68">INDEX($H:$M,ROW(),MATCH(AG$2,$H$1:$M$1,0))</f>
        <v>20</v>
      </c>
      <c r="AH68" s="30" cm="1">
        <f t="array" ref="AH68">INDEX($H:$M,ROW(),MATCH(AH$2,$H$1:$M$1,0))</f>
        <v>20</v>
      </c>
      <c r="AI68" s="30" cm="1">
        <f t="array" ref="AI68">INDEX($H:$M,ROW(),MATCH(AI$2,$H$1:$M$1,0))</f>
        <v>20</v>
      </c>
      <c r="AJ68" s="30" cm="1">
        <f t="array" ref="AJ68">INDEX($H:$M,ROW(),MATCH(AJ$2,$H$1:$M$1,0))</f>
        <v>20</v>
      </c>
      <c r="AK68" s="30" cm="1">
        <f t="array" ref="AK68">INDEX($H:$M,ROW(),MATCH(AK$2,$H$1:$M$1,0))</f>
        <v>20</v>
      </c>
      <c r="AL68" s="30" cm="1">
        <f t="array" ref="AL68">INDEX($H:$M,ROW(),MATCH(AL$2,$H$1:$M$1,0))</f>
        <v>20</v>
      </c>
      <c r="AM68" s="30" cm="1">
        <f t="array" ref="AM68">INDEX($H:$M,ROW(),MATCH(AM$2,$H$1:$M$1,0))</f>
        <v>20</v>
      </c>
      <c r="AN68" s="30" cm="1">
        <f t="array" ref="AN68">INDEX($H:$M,ROW(),MATCH(AN$2,$H$1:$M$1,0))</f>
        <v>20</v>
      </c>
      <c r="AO68" s="30" cm="1">
        <f t="array" ref="AO68">INDEX($H:$M,ROW(),MATCH(AO$2,$H$1:$M$1,0))</f>
        <v>20</v>
      </c>
      <c r="AP68" s="30" cm="1">
        <f t="array" ref="AP68">INDEX($H:$M,ROW(),MATCH(AP$2,$H$1:$M$1,0))</f>
        <v>20</v>
      </c>
      <c r="AQ68" s="30" cm="1">
        <f t="array" ref="AQ68">INDEX($H:$M,ROW(),MATCH(AQ$2,$H$1:$M$1,0))</f>
        <v>20</v>
      </c>
      <c r="AR68" s="30" cm="1">
        <f t="array" ref="AR68">INDEX($H:$M,ROW(),MATCH(AR$2,$H$1:$M$1,0))</f>
        <v>20</v>
      </c>
      <c r="AS68" s="30" cm="1">
        <f t="array" ref="AS68">INDEX($H:$M,ROW(),MATCH(AS$2,$H$1:$M$1,0))</f>
        <v>20</v>
      </c>
      <c r="AT68" s="30" cm="1">
        <f t="array" ref="AT68">INDEX($H:$M,ROW(),MATCH(AT$2,$H$1:$M$1,0))</f>
        <v>20</v>
      </c>
      <c r="AU68" s="30" cm="1">
        <f t="array" ref="AU68">INDEX($H:$M,ROW(),MATCH(AU$2,$H$1:$M$1,0))</f>
        <v>20</v>
      </c>
      <c r="AV68" s="30" cm="1">
        <f t="array" ref="AV68">INDEX($H:$M,ROW(),MATCH(AV$2,$H$1:$M$1,0))</f>
        <v>20</v>
      </c>
      <c r="AW68" s="30" cm="1">
        <f t="array" ref="AW68">INDEX($H:$M,ROW(),MATCH(AW$2,$H$1:$M$1,0))</f>
        <v>20</v>
      </c>
      <c r="AX68" s="30" cm="1">
        <f t="array" ref="AX68">INDEX($H:$M,ROW(),MATCH(AX$2,$H$1:$M$1,0))</f>
        <v>20</v>
      </c>
      <c r="AY68" s="30" cm="1">
        <f t="array" ref="AY68">INDEX($H:$M,ROW(),MATCH(AY$2,$H$1:$M$1,0))</f>
        <v>20</v>
      </c>
      <c r="AZ68" s="30" cm="1">
        <f t="array" ref="AZ68">INDEX($H:$M,ROW(),MATCH(AZ$2,$H$1:$M$1,0))</f>
        <v>20</v>
      </c>
      <c r="BA68" s="30" cm="1">
        <f t="array" ref="BA68">INDEX($H:$M,ROW(),MATCH(BA$2,$H$1:$M$1,0))</f>
        <v>20</v>
      </c>
      <c r="BB68" s="30" cm="1">
        <f t="array" ref="BB68">INDEX($H:$M,ROW(),MATCH(BB$2,$H$1:$M$1,0))</f>
        <v>20</v>
      </c>
      <c r="BC68" s="30" cm="1">
        <f t="array" ref="BC68">INDEX($H:$M,ROW(),MATCH(BC$2,$H$1:$M$1,0))</f>
        <v>20</v>
      </c>
      <c r="BD68" s="30" cm="1">
        <f t="array" ref="BD68">INDEX($H:$M,ROW(),MATCH(BD$2,$H$1:$M$1,0))</f>
        <v>20</v>
      </c>
      <c r="BE68" s="30" cm="1">
        <f t="array" ref="BE68">INDEX($H:$M,ROW(),MATCH(BE$2,$H$1:$M$1,0))</f>
        <v>20</v>
      </c>
      <c r="BF68" s="30" cm="1">
        <f t="array" ref="BF68">INDEX($H:$M,ROW(),MATCH(BF$2,$H$1:$M$1,0))</f>
        <v>20</v>
      </c>
      <c r="BG68" s="30" cm="1">
        <f t="array" ref="BG68">INDEX($H:$M,ROW(),MATCH(BG$2,$H$1:$M$1,0))</f>
        <v>20</v>
      </c>
      <c r="BH68" s="30" cm="1">
        <f t="array" ref="BH68">INDEX($H:$M,ROW(),MATCH(BH$2,$H$1:$M$1,0))</f>
        <v>20</v>
      </c>
      <c r="BI68" s="30" cm="1">
        <f t="array" ref="BI68">INDEX($H:$M,ROW(),MATCH(BI$2,$H$1:$M$1,0))</f>
        <v>20</v>
      </c>
      <c r="BJ68" s="30" cm="1">
        <f t="array" ref="BJ68">INDEX($H:$M,ROW(),MATCH(BJ$2,$H$1:$M$1,0))</f>
        <v>20</v>
      </c>
      <c r="BK68" s="30" cm="1">
        <f t="array" ref="BK68">INDEX($H:$M,ROW(),MATCH(BK$2,$H$1:$M$1,0))</f>
        <v>20</v>
      </c>
      <c r="BL68" s="30" cm="1">
        <f t="array" ref="BL68">INDEX($H:$M,ROW(),MATCH(BL$2,$H$1:$M$1,0))</f>
        <v>20</v>
      </c>
      <c r="BM68" s="30" cm="1">
        <f t="array" ref="BM68">INDEX($H:$M,ROW(),MATCH(BM$2,$H$1:$M$1,0))</f>
        <v>20</v>
      </c>
      <c r="BN68" s="30" cm="1">
        <f t="array" ref="BN68">INDEX($H:$M,ROW(),MATCH(BN$2,$H$1:$M$1,0))</f>
        <v>20</v>
      </c>
      <c r="BO68" s="30" cm="1">
        <f t="array" ref="BO68">INDEX($H:$M,ROW(),MATCH(BO$2,$H$1:$M$1,0))</f>
        <v>20</v>
      </c>
      <c r="BP68" s="30" cm="1">
        <f t="array" ref="BP68">INDEX($H:$M,ROW(),MATCH(BP$2,$H$1:$M$1,0))</f>
        <v>20</v>
      </c>
      <c r="BQ68" s="30" cm="1">
        <f t="array" ref="BQ68">INDEX($H:$M,ROW(),MATCH(BQ$2,$H$1:$M$1,0))</f>
        <v>20</v>
      </c>
      <c r="BR68" s="30" cm="1">
        <f t="array" ref="BR68">INDEX($H:$M,ROW(),MATCH(BR$2,$H$1:$M$1,0))</f>
        <v>20</v>
      </c>
      <c r="BS68" s="30" cm="1">
        <f t="array" ref="BS68">INDEX($H:$M,ROW(),MATCH(BS$2,$H$1:$M$1,0))</f>
        <v>20</v>
      </c>
      <c r="BT68" s="30" cm="1">
        <f t="array" ref="BT68">INDEX($H:$M,ROW(),MATCH(BT$2,$H$1:$M$1,0))</f>
        <v>20</v>
      </c>
      <c r="BU68" s="30" cm="1">
        <f t="array" ref="BU68">INDEX($H:$M,ROW(),MATCH(BU$2,$H$1:$M$1,0))</f>
        <v>20</v>
      </c>
      <c r="BV68" s="30" cm="1">
        <f t="array" ref="BV68">INDEX($H:$M,ROW(),MATCH(BV$2,$H$1:$M$1,0))</f>
        <v>20</v>
      </c>
      <c r="BW68" s="30" cm="1">
        <f t="array" ref="BW68">INDEX($H:$M,ROW(),MATCH(BW$2,$H$1:$M$1,0))</f>
        <v>20</v>
      </c>
      <c r="BX68" s="30" cm="1">
        <f t="array" ref="BX68">INDEX($H:$M,ROW(),MATCH(BX$2,$H$1:$M$1,0))</f>
        <v>20</v>
      </c>
      <c r="BY68" s="30" cm="1">
        <f t="array" ref="BY68">INDEX($H:$M,ROW(),MATCH(BY$2,$H$1:$M$1,0))</f>
        <v>20</v>
      </c>
      <c r="BZ68" s="30" cm="1">
        <f t="array" ref="BZ68">INDEX($H:$M,ROW(),MATCH(BZ$2,$H$1:$M$1,0))</f>
        <v>20</v>
      </c>
      <c r="CA68" s="30" cm="1">
        <f t="array" ref="CA68">INDEX($H:$M,ROW(),MATCH(CA$2,$H$1:$M$1,0))</f>
        <v>20</v>
      </c>
      <c r="CB68" s="30" cm="1">
        <f t="array" ref="CB68">INDEX($H:$M,ROW(),MATCH(CB$2,$H$1:$M$1,0))</f>
        <v>20</v>
      </c>
      <c r="CC68" s="30" cm="1">
        <f t="array" ref="CC68">INDEX($H:$M,ROW(),MATCH(CC$2,$H$1:$M$1,0))</f>
        <v>20</v>
      </c>
      <c r="CD68" s="30" cm="1">
        <f t="array" ref="CD68">INDEX($H:$M,ROW(),MATCH(CD$2,$H$1:$M$1,0))</f>
        <v>20</v>
      </c>
      <c r="CE68" s="30" cm="1">
        <f t="array" ref="CE68">INDEX($H:$M,ROW(),MATCH(CE$2,$H$1:$M$1,0))</f>
        <v>20</v>
      </c>
      <c r="CF68" s="30" cm="1">
        <f t="array" ref="CF68">INDEX($H:$M,ROW(),MATCH(CF$2,$H$1:$M$1,0))</f>
        <v>20</v>
      </c>
      <c r="CG68" s="30" cm="1">
        <f t="array" ref="CG68">INDEX($H:$M,ROW(),MATCH(CG$2,$H$1:$M$1,0))</f>
        <v>20</v>
      </c>
      <c r="CH68" s="30" cm="1">
        <f t="array" ref="CH68">INDEX($H:$M,ROW(),MATCH(CH$2,$H$1:$M$1,0))</f>
        <v>20</v>
      </c>
      <c r="CI68" s="30" cm="1">
        <f t="array" ref="CI68">INDEX($H:$M,ROW(),MATCH(CI$2,$H$1:$M$1,0))</f>
        <v>20</v>
      </c>
    </row>
    <row r="69" spans="2:87" x14ac:dyDescent="0.4">
      <c r="B69" t="s">
        <v>198</v>
      </c>
      <c r="C69" t="s">
        <v>209</v>
      </c>
      <c r="E69" s="27" t="str">
        <f>SUBSTITUTE(E58,":","")&amp;" Revenue"</f>
        <v>Subscription revenue Revenue</v>
      </c>
      <c r="F69" s="27"/>
      <c r="G69" s="9"/>
      <c r="H69" s="28">
        <f t="shared" ref="H69:M69" si="79">SUMIF($2:$2,H$1,69:69)</f>
        <v>11400000</v>
      </c>
      <c r="I69" s="28">
        <f t="shared" si="79"/>
        <v>45599999.999999985</v>
      </c>
      <c r="J69" s="28">
        <f t="shared" si="79"/>
        <v>113999999.99999996</v>
      </c>
      <c r="K69" s="28">
        <f t="shared" si="79"/>
        <v>250799999.99999997</v>
      </c>
      <c r="L69" s="28">
        <f t="shared" si="79"/>
        <v>524400000.00000012</v>
      </c>
      <c r="M69" s="28">
        <f t="shared" si="79"/>
        <v>1071600000.0000005</v>
      </c>
      <c r="P69" s="28">
        <f t="shared" ref="P69:CA69" si="80">P68*AVERAGE(P64,P60)</f>
        <v>79166.666666666672</v>
      </c>
      <c r="Q69" s="28">
        <f t="shared" si="80"/>
        <v>237500</v>
      </c>
      <c r="R69" s="28">
        <f t="shared" si="80"/>
        <v>395833.33333333337</v>
      </c>
      <c r="S69" s="28">
        <f t="shared" si="80"/>
        <v>554166.66666666674</v>
      </c>
      <c r="T69" s="28">
        <f t="shared" si="80"/>
        <v>712500</v>
      </c>
      <c r="U69" s="28">
        <f t="shared" si="80"/>
        <v>870833.33333333349</v>
      </c>
      <c r="V69" s="28">
        <f t="shared" si="80"/>
        <v>1029166.6666666669</v>
      </c>
      <c r="W69" s="28">
        <f t="shared" si="80"/>
        <v>1187500.0000000002</v>
      </c>
      <c r="X69" s="28">
        <f t="shared" si="80"/>
        <v>1345833.3333333337</v>
      </c>
      <c r="Y69" s="28">
        <f t="shared" si="80"/>
        <v>1504166.666666667</v>
      </c>
      <c r="Z69" s="28">
        <f t="shared" si="80"/>
        <v>1662500</v>
      </c>
      <c r="AA69" s="28">
        <f t="shared" si="80"/>
        <v>1820833.333333333</v>
      </c>
      <c r="AB69" s="28">
        <f t="shared" si="80"/>
        <v>2058333.333333333</v>
      </c>
      <c r="AC69" s="28">
        <f t="shared" si="80"/>
        <v>2375000</v>
      </c>
      <c r="AD69" s="28">
        <f t="shared" si="80"/>
        <v>2691666.666666667</v>
      </c>
      <c r="AE69" s="28">
        <f t="shared" si="80"/>
        <v>3008333.333333333</v>
      </c>
      <c r="AF69" s="28">
        <f t="shared" si="80"/>
        <v>3324999.9999999995</v>
      </c>
      <c r="AG69" s="28">
        <f t="shared" si="80"/>
        <v>3641666.6666666656</v>
      </c>
      <c r="AH69" s="28">
        <f t="shared" si="80"/>
        <v>3958333.3333333321</v>
      </c>
      <c r="AI69" s="28">
        <f t="shared" si="80"/>
        <v>4274999.9999999981</v>
      </c>
      <c r="AJ69" s="28">
        <f t="shared" si="80"/>
        <v>4591666.6666666642</v>
      </c>
      <c r="AK69" s="28">
        <f t="shared" si="80"/>
        <v>4908333.3333333312</v>
      </c>
      <c r="AL69" s="28">
        <f t="shared" si="80"/>
        <v>5224999.9999999981</v>
      </c>
      <c r="AM69" s="28">
        <f t="shared" si="80"/>
        <v>5541666.6666666651</v>
      </c>
      <c r="AN69" s="28">
        <f t="shared" si="80"/>
        <v>6016666.6666666651</v>
      </c>
      <c r="AO69" s="28">
        <f t="shared" si="80"/>
        <v>6649999.9999999981</v>
      </c>
      <c r="AP69" s="28">
        <f t="shared" si="80"/>
        <v>7283333.3333333302</v>
      </c>
      <c r="AQ69" s="28">
        <f t="shared" si="80"/>
        <v>7916666.6666666623</v>
      </c>
      <c r="AR69" s="28">
        <f t="shared" si="80"/>
        <v>8549999.9999999963</v>
      </c>
      <c r="AS69" s="28">
        <f t="shared" si="80"/>
        <v>9183333.3333333284</v>
      </c>
      <c r="AT69" s="28">
        <f t="shared" si="80"/>
        <v>9816666.6666666605</v>
      </c>
      <c r="AU69" s="28">
        <f t="shared" si="80"/>
        <v>10449999.999999993</v>
      </c>
      <c r="AV69" s="28">
        <f t="shared" si="80"/>
        <v>11083333.333333328</v>
      </c>
      <c r="AW69" s="28">
        <f t="shared" si="80"/>
        <v>11716666.666666662</v>
      </c>
      <c r="AX69" s="28">
        <f t="shared" si="80"/>
        <v>12349999.999999998</v>
      </c>
      <c r="AY69" s="28">
        <f t="shared" si="80"/>
        <v>12983333.333333332</v>
      </c>
      <c r="AZ69" s="28">
        <f t="shared" si="80"/>
        <v>13933333.333333332</v>
      </c>
      <c r="BA69" s="28">
        <f t="shared" si="80"/>
        <v>15199999.999999998</v>
      </c>
      <c r="BB69" s="28">
        <f t="shared" si="80"/>
        <v>16466666.666666662</v>
      </c>
      <c r="BC69" s="28">
        <f t="shared" si="80"/>
        <v>17733333.333333328</v>
      </c>
      <c r="BD69" s="28">
        <f t="shared" si="80"/>
        <v>18999999.999999993</v>
      </c>
      <c r="BE69" s="28">
        <f t="shared" si="80"/>
        <v>20266666.666666657</v>
      </c>
      <c r="BF69" s="28">
        <f t="shared" si="80"/>
        <v>21533333.333333325</v>
      </c>
      <c r="BG69" s="28">
        <f t="shared" si="80"/>
        <v>22799999.999999996</v>
      </c>
      <c r="BH69" s="28">
        <f t="shared" si="80"/>
        <v>24066666.666666664</v>
      </c>
      <c r="BI69" s="28">
        <f t="shared" si="80"/>
        <v>25333333.333333336</v>
      </c>
      <c r="BJ69" s="28">
        <f t="shared" si="80"/>
        <v>26600000.000000004</v>
      </c>
      <c r="BK69" s="28">
        <f t="shared" si="80"/>
        <v>27866666.666666675</v>
      </c>
      <c r="BL69" s="28">
        <f t="shared" si="80"/>
        <v>29766666.666666675</v>
      </c>
      <c r="BM69" s="28">
        <f t="shared" si="80"/>
        <v>32300000.000000004</v>
      </c>
      <c r="BN69" s="28">
        <f t="shared" si="80"/>
        <v>34833333.333333336</v>
      </c>
      <c r="BO69" s="28">
        <f t="shared" si="80"/>
        <v>37366666.666666664</v>
      </c>
      <c r="BP69" s="28">
        <f t="shared" si="80"/>
        <v>39899999.999999993</v>
      </c>
      <c r="BQ69" s="28">
        <f t="shared" si="80"/>
        <v>42433333.333333328</v>
      </c>
      <c r="BR69" s="28">
        <f t="shared" si="80"/>
        <v>44966666.666666672</v>
      </c>
      <c r="BS69" s="28">
        <f t="shared" si="80"/>
        <v>47500000.000000007</v>
      </c>
      <c r="BT69" s="28">
        <f t="shared" si="80"/>
        <v>50033333.333333351</v>
      </c>
      <c r="BU69" s="28">
        <f t="shared" si="80"/>
        <v>52566666.666666687</v>
      </c>
      <c r="BV69" s="28">
        <f t="shared" si="80"/>
        <v>55100000.00000003</v>
      </c>
      <c r="BW69" s="28">
        <f t="shared" si="80"/>
        <v>57633333.333333366</v>
      </c>
      <c r="BX69" s="28">
        <f t="shared" si="80"/>
        <v>61433333.333333366</v>
      </c>
      <c r="BY69" s="28">
        <f t="shared" si="80"/>
        <v>66500000.00000003</v>
      </c>
      <c r="BZ69" s="28">
        <f t="shared" si="80"/>
        <v>71566666.666666687</v>
      </c>
      <c r="CA69" s="28">
        <f t="shared" si="80"/>
        <v>76633333.333333343</v>
      </c>
      <c r="CB69" s="28">
        <f t="shared" ref="CB69:CI69" si="81">CB68*AVERAGE(CB64,CB60)</f>
        <v>81700000.000000015</v>
      </c>
      <c r="CC69" s="28">
        <f t="shared" si="81"/>
        <v>86766666.666666701</v>
      </c>
      <c r="CD69" s="28">
        <f t="shared" si="81"/>
        <v>91833333.333333373</v>
      </c>
      <c r="CE69" s="28">
        <f t="shared" si="81"/>
        <v>96900000.00000006</v>
      </c>
      <c r="CF69" s="28">
        <f t="shared" si="81"/>
        <v>101966666.66666673</v>
      </c>
      <c r="CG69" s="28">
        <f t="shared" si="81"/>
        <v>107033333.33333342</v>
      </c>
      <c r="CH69" s="28">
        <f t="shared" si="81"/>
        <v>112100000.00000009</v>
      </c>
      <c r="CI69" s="28">
        <f t="shared" si="81"/>
        <v>117166666.66666678</v>
      </c>
    </row>
    <row r="70" spans="2:87" x14ac:dyDescent="0.4">
      <c r="B70" s="6"/>
      <c r="C70" t="s">
        <v>209</v>
      </c>
    </row>
    <row r="71" spans="2:87" outlineLevel="1" x14ac:dyDescent="0.4">
      <c r="B71" s="6"/>
      <c r="C71" t="s">
        <v>209</v>
      </c>
      <c r="E71" s="12" t="s">
        <v>166</v>
      </c>
      <c r="F71" s="12"/>
      <c r="G71" s="13"/>
      <c r="H71" s="32"/>
      <c r="I71" s="32"/>
      <c r="J71" s="32"/>
      <c r="K71" s="32"/>
      <c r="L71" s="32"/>
      <c r="M71" s="32"/>
      <c r="P71" s="32">
        <f>P64</f>
        <v>7916.666666666667</v>
      </c>
      <c r="Q71" s="32">
        <f t="shared" ref="Q71:CB71" si="82">Q64</f>
        <v>15833.333333333334</v>
      </c>
      <c r="R71" s="32">
        <f t="shared" si="82"/>
        <v>23750</v>
      </c>
      <c r="S71" s="32">
        <f t="shared" si="82"/>
        <v>31666.666666666668</v>
      </c>
      <c r="T71" s="32">
        <f t="shared" si="82"/>
        <v>39583.333333333336</v>
      </c>
      <c r="U71" s="32">
        <f t="shared" si="82"/>
        <v>47500.000000000007</v>
      </c>
      <c r="V71" s="32">
        <f t="shared" si="82"/>
        <v>55416.666666666679</v>
      </c>
      <c r="W71" s="32">
        <f t="shared" si="82"/>
        <v>63333.33333333335</v>
      </c>
      <c r="X71" s="32">
        <f t="shared" si="82"/>
        <v>71250.000000000015</v>
      </c>
      <c r="Y71" s="32">
        <f t="shared" si="82"/>
        <v>79166.666666666672</v>
      </c>
      <c r="Z71" s="32">
        <f t="shared" si="82"/>
        <v>87083.333333333328</v>
      </c>
      <c r="AA71" s="32">
        <f t="shared" si="82"/>
        <v>94999.999999999985</v>
      </c>
      <c r="AB71" s="32">
        <f t="shared" si="82"/>
        <v>110833.33333333333</v>
      </c>
      <c r="AC71" s="32">
        <f t="shared" si="82"/>
        <v>126666.66666666667</v>
      </c>
      <c r="AD71" s="32">
        <f t="shared" si="82"/>
        <v>142500</v>
      </c>
      <c r="AE71" s="32">
        <f t="shared" si="82"/>
        <v>158333.33333333331</v>
      </c>
      <c r="AF71" s="32">
        <f t="shared" si="82"/>
        <v>174166.66666666663</v>
      </c>
      <c r="AG71" s="32">
        <f t="shared" si="82"/>
        <v>189999.99999999994</v>
      </c>
      <c r="AH71" s="32">
        <f t="shared" si="82"/>
        <v>205833.33333333326</v>
      </c>
      <c r="AI71" s="32">
        <f t="shared" si="82"/>
        <v>221666.66666666657</v>
      </c>
      <c r="AJ71" s="32">
        <f t="shared" si="82"/>
        <v>237499.99999999988</v>
      </c>
      <c r="AK71" s="32">
        <f t="shared" si="82"/>
        <v>253333.3333333332</v>
      </c>
      <c r="AL71" s="32">
        <f t="shared" si="82"/>
        <v>269166.66666666657</v>
      </c>
      <c r="AM71" s="32">
        <f t="shared" si="82"/>
        <v>284999.99999999994</v>
      </c>
      <c r="AN71" s="32">
        <f t="shared" si="82"/>
        <v>316666.66666666657</v>
      </c>
      <c r="AO71" s="32">
        <f t="shared" si="82"/>
        <v>348333.3333333332</v>
      </c>
      <c r="AP71" s="32">
        <f t="shared" si="82"/>
        <v>379999.99999999983</v>
      </c>
      <c r="AQ71" s="32">
        <f t="shared" si="82"/>
        <v>411666.66666666645</v>
      </c>
      <c r="AR71" s="32">
        <f t="shared" si="82"/>
        <v>443333.33333333308</v>
      </c>
      <c r="AS71" s="32">
        <f t="shared" si="82"/>
        <v>474999.99999999971</v>
      </c>
      <c r="AT71" s="32">
        <f t="shared" si="82"/>
        <v>506666.66666666634</v>
      </c>
      <c r="AU71" s="32">
        <f t="shared" si="82"/>
        <v>538333.33333333302</v>
      </c>
      <c r="AV71" s="32">
        <f t="shared" si="82"/>
        <v>569999.99999999977</v>
      </c>
      <c r="AW71" s="32">
        <f t="shared" si="82"/>
        <v>601666.66666666651</v>
      </c>
      <c r="AX71" s="32">
        <f t="shared" si="82"/>
        <v>633333.33333333326</v>
      </c>
      <c r="AY71" s="32">
        <f t="shared" si="82"/>
        <v>665000</v>
      </c>
      <c r="AZ71" s="32">
        <f t="shared" si="82"/>
        <v>728333.33333333326</v>
      </c>
      <c r="BA71" s="32">
        <f t="shared" si="82"/>
        <v>791666.66666666651</v>
      </c>
      <c r="BB71" s="32">
        <f t="shared" si="82"/>
        <v>854999.99999999977</v>
      </c>
      <c r="BC71" s="32">
        <f t="shared" si="82"/>
        <v>918333.33333333302</v>
      </c>
      <c r="BD71" s="32">
        <f t="shared" si="82"/>
        <v>981666.66666666628</v>
      </c>
      <c r="BE71" s="32">
        <f t="shared" si="82"/>
        <v>1044999.9999999995</v>
      </c>
      <c r="BF71" s="32">
        <f t="shared" si="82"/>
        <v>1108333.333333333</v>
      </c>
      <c r="BG71" s="32">
        <f t="shared" si="82"/>
        <v>1171666.6666666665</v>
      </c>
      <c r="BH71" s="32">
        <f t="shared" si="82"/>
        <v>1235000</v>
      </c>
      <c r="BI71" s="32">
        <f t="shared" si="82"/>
        <v>1298333.3333333335</v>
      </c>
      <c r="BJ71" s="32">
        <f t="shared" si="82"/>
        <v>1361666.666666667</v>
      </c>
      <c r="BK71" s="32">
        <f t="shared" si="82"/>
        <v>1425000.0000000005</v>
      </c>
      <c r="BL71" s="32">
        <f t="shared" si="82"/>
        <v>1551666.666666667</v>
      </c>
      <c r="BM71" s="32">
        <f t="shared" si="82"/>
        <v>1678333.3333333335</v>
      </c>
      <c r="BN71" s="32">
        <f t="shared" si="82"/>
        <v>1805000</v>
      </c>
      <c r="BO71" s="32">
        <f t="shared" si="82"/>
        <v>1931666.6666666665</v>
      </c>
      <c r="BP71" s="32">
        <f t="shared" si="82"/>
        <v>2058333.333333333</v>
      </c>
      <c r="BQ71" s="32">
        <f t="shared" si="82"/>
        <v>2185000</v>
      </c>
      <c r="BR71" s="32">
        <f t="shared" si="82"/>
        <v>2311666.666666667</v>
      </c>
      <c r="BS71" s="32">
        <f t="shared" si="82"/>
        <v>2438333.333333334</v>
      </c>
      <c r="BT71" s="32">
        <f t="shared" si="82"/>
        <v>2565000.0000000009</v>
      </c>
      <c r="BU71" s="32">
        <f t="shared" si="82"/>
        <v>2691666.6666666679</v>
      </c>
      <c r="BV71" s="32">
        <f t="shared" si="82"/>
        <v>2818333.3333333349</v>
      </c>
      <c r="BW71" s="32">
        <f t="shared" si="82"/>
        <v>2945000.0000000019</v>
      </c>
      <c r="BX71" s="32">
        <f t="shared" si="82"/>
        <v>3198333.3333333349</v>
      </c>
      <c r="BY71" s="32">
        <f t="shared" si="82"/>
        <v>3451666.6666666679</v>
      </c>
      <c r="BZ71" s="32">
        <f t="shared" si="82"/>
        <v>3705000.0000000009</v>
      </c>
      <c r="CA71" s="32">
        <f t="shared" si="82"/>
        <v>3958333.333333334</v>
      </c>
      <c r="CB71" s="32">
        <f t="shared" si="82"/>
        <v>4211666.6666666679</v>
      </c>
      <c r="CC71" s="32">
        <f t="shared" ref="CC71:CI71" si="83">CC64</f>
        <v>4465000.0000000019</v>
      </c>
      <c r="CD71" s="32">
        <f t="shared" si="83"/>
        <v>4718333.3333333358</v>
      </c>
      <c r="CE71" s="32">
        <f t="shared" si="83"/>
        <v>4971666.6666666698</v>
      </c>
      <c r="CF71" s="32">
        <f t="shared" si="83"/>
        <v>5225000.0000000037</v>
      </c>
      <c r="CG71" s="32">
        <f t="shared" si="83"/>
        <v>5478333.3333333377</v>
      </c>
      <c r="CH71" s="32">
        <f t="shared" si="83"/>
        <v>5731666.6666666716</v>
      </c>
      <c r="CI71" s="32">
        <f t="shared" si="83"/>
        <v>5985000.0000000056</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cm="1">
        <f t="array" ref="P74">INDEX($H:$M,ROW(),MATCH(P$2,$H$1:$M$1,0))/12</f>
        <v>2.5</v>
      </c>
      <c r="Q74" s="15" cm="1">
        <f t="array" ref="Q74">INDEX($H:$M,ROW(),MATCH(Q$2,$H$1:$M$1,0))/12</f>
        <v>2.5</v>
      </c>
      <c r="R74" s="15" cm="1">
        <f t="array" ref="R74">INDEX($H:$M,ROW(),MATCH(R$2,$H$1:$M$1,0))/12</f>
        <v>2.5</v>
      </c>
      <c r="S74" s="15" cm="1">
        <f t="array" ref="S74">INDEX($H:$M,ROW(),MATCH(S$2,$H$1:$M$1,0))/12</f>
        <v>2.5</v>
      </c>
      <c r="T74" s="15" cm="1">
        <f t="array" ref="T74">INDEX($H:$M,ROW(),MATCH(T$2,$H$1:$M$1,0))/12</f>
        <v>2.5</v>
      </c>
      <c r="U74" s="15" cm="1">
        <f t="array" ref="U74">INDEX($H:$M,ROW(),MATCH(U$2,$H$1:$M$1,0))/12</f>
        <v>2.5</v>
      </c>
      <c r="V74" s="15" cm="1">
        <f t="array" ref="V74">INDEX($H:$M,ROW(),MATCH(V$2,$H$1:$M$1,0))/12</f>
        <v>2.5</v>
      </c>
      <c r="W74" s="15" cm="1">
        <f t="array" ref="W74">INDEX($H:$M,ROW(),MATCH(W$2,$H$1:$M$1,0))/12</f>
        <v>2.5</v>
      </c>
      <c r="X74" s="15" cm="1">
        <f t="array" ref="X74">INDEX($H:$M,ROW(),MATCH(X$2,$H$1:$M$1,0))/12</f>
        <v>2.5</v>
      </c>
      <c r="Y74" s="15" cm="1">
        <f t="array" ref="Y74">INDEX($H:$M,ROW(),MATCH(Y$2,$H$1:$M$1,0))/12</f>
        <v>2.5</v>
      </c>
      <c r="Z74" s="15" cm="1">
        <f t="array" ref="Z74">INDEX($H:$M,ROW(),MATCH(Z$2,$H$1:$M$1,0))/12</f>
        <v>2.5</v>
      </c>
      <c r="AA74" s="15" cm="1">
        <f t="array" ref="AA74">INDEX($H:$M,ROW(),MATCH(AA$2,$H$1:$M$1,0))/12</f>
        <v>2.5</v>
      </c>
      <c r="AB74" s="15" cm="1">
        <f t="array" ref="AB74">INDEX($H:$M,ROW(),MATCH(AB$2,$H$1:$M$1,0))/12</f>
        <v>2.5</v>
      </c>
      <c r="AC74" s="15" cm="1">
        <f t="array" ref="AC74">INDEX($H:$M,ROW(),MATCH(AC$2,$H$1:$M$1,0))/12</f>
        <v>2.5</v>
      </c>
      <c r="AD74" s="15" cm="1">
        <f t="array" ref="AD74">INDEX($H:$M,ROW(),MATCH(AD$2,$H$1:$M$1,0))/12</f>
        <v>2.5</v>
      </c>
      <c r="AE74" s="15" cm="1">
        <f t="array" ref="AE74">INDEX($H:$M,ROW(),MATCH(AE$2,$H$1:$M$1,0))/12</f>
        <v>2.5</v>
      </c>
      <c r="AF74" s="15" cm="1">
        <f t="array" ref="AF74">INDEX($H:$M,ROW(),MATCH(AF$2,$H$1:$M$1,0))/12</f>
        <v>2.5</v>
      </c>
      <c r="AG74" s="15" cm="1">
        <f t="array" ref="AG74">INDEX($H:$M,ROW(),MATCH(AG$2,$H$1:$M$1,0))/12</f>
        <v>2.5</v>
      </c>
      <c r="AH74" s="15" cm="1">
        <f t="array" ref="AH74">INDEX($H:$M,ROW(),MATCH(AH$2,$H$1:$M$1,0))/12</f>
        <v>2.5</v>
      </c>
      <c r="AI74" s="15" cm="1">
        <f t="array" ref="AI74">INDEX($H:$M,ROW(),MATCH(AI$2,$H$1:$M$1,0))/12</f>
        <v>2.5</v>
      </c>
      <c r="AJ74" s="15" cm="1">
        <f t="array" ref="AJ74">INDEX($H:$M,ROW(),MATCH(AJ$2,$H$1:$M$1,0))/12</f>
        <v>2.5</v>
      </c>
      <c r="AK74" s="15" cm="1">
        <f t="array" ref="AK74">INDEX($H:$M,ROW(),MATCH(AK$2,$H$1:$M$1,0))/12</f>
        <v>2.5</v>
      </c>
      <c r="AL74" s="15" cm="1">
        <f t="array" ref="AL74">INDEX($H:$M,ROW(),MATCH(AL$2,$H$1:$M$1,0))/12</f>
        <v>2.5</v>
      </c>
      <c r="AM74" s="15" cm="1">
        <f t="array" ref="AM74">INDEX($H:$M,ROW(),MATCH(AM$2,$H$1:$M$1,0))/12</f>
        <v>2.5</v>
      </c>
      <c r="AN74" s="15" cm="1">
        <f t="array" ref="AN74">INDEX($H:$M,ROW(),MATCH(AN$2,$H$1:$M$1,0))/12</f>
        <v>2.5</v>
      </c>
      <c r="AO74" s="15" cm="1">
        <f t="array" ref="AO74">INDEX($H:$M,ROW(),MATCH(AO$2,$H$1:$M$1,0))/12</f>
        <v>2.5</v>
      </c>
      <c r="AP74" s="15" cm="1">
        <f t="array" ref="AP74">INDEX($H:$M,ROW(),MATCH(AP$2,$H$1:$M$1,0))/12</f>
        <v>2.5</v>
      </c>
      <c r="AQ74" s="15" cm="1">
        <f t="array" ref="AQ74">INDEX($H:$M,ROW(),MATCH(AQ$2,$H$1:$M$1,0))/12</f>
        <v>2.5</v>
      </c>
      <c r="AR74" s="15" cm="1">
        <f t="array" ref="AR74">INDEX($H:$M,ROW(),MATCH(AR$2,$H$1:$M$1,0))/12</f>
        <v>2.5</v>
      </c>
      <c r="AS74" s="15" cm="1">
        <f t="array" ref="AS74">INDEX($H:$M,ROW(),MATCH(AS$2,$H$1:$M$1,0))/12</f>
        <v>2.5</v>
      </c>
      <c r="AT74" s="15" cm="1">
        <f t="array" ref="AT74">INDEX($H:$M,ROW(),MATCH(AT$2,$H$1:$M$1,0))/12</f>
        <v>2.5</v>
      </c>
      <c r="AU74" s="15" cm="1">
        <f t="array" ref="AU74">INDEX($H:$M,ROW(),MATCH(AU$2,$H$1:$M$1,0))/12</f>
        <v>2.5</v>
      </c>
      <c r="AV74" s="15" cm="1">
        <f t="array" ref="AV74">INDEX($H:$M,ROW(),MATCH(AV$2,$H$1:$M$1,0))/12</f>
        <v>2.5</v>
      </c>
      <c r="AW74" s="15" cm="1">
        <f t="array" ref="AW74">INDEX($H:$M,ROW(),MATCH(AW$2,$H$1:$M$1,0))/12</f>
        <v>2.5</v>
      </c>
      <c r="AX74" s="15" cm="1">
        <f t="array" ref="AX74">INDEX($H:$M,ROW(),MATCH(AX$2,$H$1:$M$1,0))/12</f>
        <v>2.5</v>
      </c>
      <c r="AY74" s="15" cm="1">
        <f t="array" ref="AY74">INDEX($H:$M,ROW(),MATCH(AY$2,$H$1:$M$1,0))/12</f>
        <v>2.5</v>
      </c>
      <c r="AZ74" s="15" cm="1">
        <f t="array" ref="AZ74">INDEX($H:$M,ROW(),MATCH(AZ$2,$H$1:$M$1,0))/12</f>
        <v>2.5</v>
      </c>
      <c r="BA74" s="15" cm="1">
        <f t="array" ref="BA74">INDEX($H:$M,ROW(),MATCH(BA$2,$H$1:$M$1,0))/12</f>
        <v>2.5</v>
      </c>
      <c r="BB74" s="15" cm="1">
        <f t="array" ref="BB74">INDEX($H:$M,ROW(),MATCH(BB$2,$H$1:$M$1,0))/12</f>
        <v>2.5</v>
      </c>
      <c r="BC74" s="15" cm="1">
        <f t="array" ref="BC74">INDEX($H:$M,ROW(),MATCH(BC$2,$H$1:$M$1,0))/12</f>
        <v>2.5</v>
      </c>
      <c r="BD74" s="15" cm="1">
        <f t="array" ref="BD74">INDEX($H:$M,ROW(),MATCH(BD$2,$H$1:$M$1,0))/12</f>
        <v>2.5</v>
      </c>
      <c r="BE74" s="15" cm="1">
        <f t="array" ref="BE74">INDEX($H:$M,ROW(),MATCH(BE$2,$H$1:$M$1,0))/12</f>
        <v>2.5</v>
      </c>
      <c r="BF74" s="15" cm="1">
        <f t="array" ref="BF74">INDEX($H:$M,ROW(),MATCH(BF$2,$H$1:$M$1,0))/12</f>
        <v>2.5</v>
      </c>
      <c r="BG74" s="15" cm="1">
        <f t="array" ref="BG74">INDEX($H:$M,ROW(),MATCH(BG$2,$H$1:$M$1,0))/12</f>
        <v>2.5</v>
      </c>
      <c r="BH74" s="15" cm="1">
        <f t="array" ref="BH74">INDEX($H:$M,ROW(),MATCH(BH$2,$H$1:$M$1,0))/12</f>
        <v>2.5</v>
      </c>
      <c r="BI74" s="15" cm="1">
        <f t="array" ref="BI74">INDEX($H:$M,ROW(),MATCH(BI$2,$H$1:$M$1,0))/12</f>
        <v>2.5</v>
      </c>
      <c r="BJ74" s="15" cm="1">
        <f t="array" ref="BJ74">INDEX($H:$M,ROW(),MATCH(BJ$2,$H$1:$M$1,0))/12</f>
        <v>2.5</v>
      </c>
      <c r="BK74" s="15" cm="1">
        <f t="array" ref="BK74">INDEX($H:$M,ROW(),MATCH(BK$2,$H$1:$M$1,0))/12</f>
        <v>2.5</v>
      </c>
      <c r="BL74" s="15" cm="1">
        <f t="array" ref="BL74">INDEX($H:$M,ROW(),MATCH(BL$2,$H$1:$M$1,0))/12</f>
        <v>2.5</v>
      </c>
      <c r="BM74" s="15" cm="1">
        <f t="array" ref="BM74">INDEX($H:$M,ROW(),MATCH(BM$2,$H$1:$M$1,0))/12</f>
        <v>2.5</v>
      </c>
      <c r="BN74" s="15" cm="1">
        <f t="array" ref="BN74">INDEX($H:$M,ROW(),MATCH(BN$2,$H$1:$M$1,0))/12</f>
        <v>2.5</v>
      </c>
      <c r="BO74" s="15" cm="1">
        <f t="array" ref="BO74">INDEX($H:$M,ROW(),MATCH(BO$2,$H$1:$M$1,0))/12</f>
        <v>2.5</v>
      </c>
      <c r="BP74" s="15" cm="1">
        <f t="array" ref="BP74">INDEX($H:$M,ROW(),MATCH(BP$2,$H$1:$M$1,0))/12</f>
        <v>2.5</v>
      </c>
      <c r="BQ74" s="15" cm="1">
        <f t="array" ref="BQ74">INDEX($H:$M,ROW(),MATCH(BQ$2,$H$1:$M$1,0))/12</f>
        <v>2.5</v>
      </c>
      <c r="BR74" s="15" cm="1">
        <f t="array" ref="BR74">INDEX($H:$M,ROW(),MATCH(BR$2,$H$1:$M$1,0))/12</f>
        <v>2.5</v>
      </c>
      <c r="BS74" s="15" cm="1">
        <f t="array" ref="BS74">INDEX($H:$M,ROW(),MATCH(BS$2,$H$1:$M$1,0))/12</f>
        <v>2.5</v>
      </c>
      <c r="BT74" s="15" cm="1">
        <f t="array" ref="BT74">INDEX($H:$M,ROW(),MATCH(BT$2,$H$1:$M$1,0))/12</f>
        <v>2.5</v>
      </c>
      <c r="BU74" s="15" cm="1">
        <f t="array" ref="BU74">INDEX($H:$M,ROW(),MATCH(BU$2,$H$1:$M$1,0))/12</f>
        <v>2.5</v>
      </c>
      <c r="BV74" s="15" cm="1">
        <f t="array" ref="BV74">INDEX($H:$M,ROW(),MATCH(BV$2,$H$1:$M$1,0))/12</f>
        <v>2.5</v>
      </c>
      <c r="BW74" s="15" cm="1">
        <f t="array" ref="BW74">INDEX($H:$M,ROW(),MATCH(BW$2,$H$1:$M$1,0))/12</f>
        <v>2.5</v>
      </c>
      <c r="BX74" s="15" cm="1">
        <f t="array" ref="BX74">INDEX($H:$M,ROW(),MATCH(BX$2,$H$1:$M$1,0))/12</f>
        <v>2.5</v>
      </c>
      <c r="BY74" s="15" cm="1">
        <f t="array" ref="BY74">INDEX($H:$M,ROW(),MATCH(BY$2,$H$1:$M$1,0))/12</f>
        <v>2.5</v>
      </c>
      <c r="BZ74" s="15" cm="1">
        <f t="array" ref="BZ74">INDEX($H:$M,ROW(),MATCH(BZ$2,$H$1:$M$1,0))/12</f>
        <v>2.5</v>
      </c>
      <c r="CA74" s="15" cm="1">
        <f t="array" ref="CA74">INDEX($H:$M,ROW(),MATCH(CA$2,$H$1:$M$1,0))/12</f>
        <v>2.5</v>
      </c>
      <c r="CB74" s="15" cm="1">
        <f t="array" ref="CB74">INDEX($H:$M,ROW(),MATCH(CB$2,$H$1:$M$1,0))/12</f>
        <v>2.5</v>
      </c>
      <c r="CC74" s="15" cm="1">
        <f t="array" ref="CC74">INDEX($H:$M,ROW(),MATCH(CC$2,$H$1:$M$1,0))/12</f>
        <v>2.5</v>
      </c>
      <c r="CD74" s="15" cm="1">
        <f t="array" ref="CD74">INDEX($H:$M,ROW(),MATCH(CD$2,$H$1:$M$1,0))/12</f>
        <v>2.5</v>
      </c>
      <c r="CE74" s="15" cm="1">
        <f t="array" ref="CE74">INDEX($H:$M,ROW(),MATCH(CE$2,$H$1:$M$1,0))/12</f>
        <v>2.5</v>
      </c>
      <c r="CF74" s="15" cm="1">
        <f t="array" ref="CF74">INDEX($H:$M,ROW(),MATCH(CF$2,$H$1:$M$1,0))/12</f>
        <v>2.5</v>
      </c>
      <c r="CG74" s="15" cm="1">
        <f t="array" ref="CG74">INDEX($H:$M,ROW(),MATCH(CG$2,$H$1:$M$1,0))/12</f>
        <v>2.5</v>
      </c>
      <c r="CH74" s="15" cm="1">
        <f t="array" ref="CH74">INDEX($H:$M,ROW(),MATCH(CH$2,$H$1:$M$1,0))/12</f>
        <v>2.5</v>
      </c>
      <c r="CI74" s="15" cm="1">
        <f t="array" ref="CI74">INDEX($H:$M,ROW(),MATCH(CI$2,$H$1:$M$1,0))/12</f>
        <v>2.5</v>
      </c>
    </row>
    <row r="75" spans="2:87" x14ac:dyDescent="0.4">
      <c r="B75" t="s">
        <v>80</v>
      </c>
      <c r="C75" t="s">
        <v>169</v>
      </c>
      <c r="E75" s="12" t="s">
        <v>172</v>
      </c>
      <c r="F75" s="12"/>
      <c r="G75" s="13"/>
      <c r="H75" s="15">
        <f t="shared" ref="H75:M75" si="84">SUMIF($2:$2,H$1,75:75)</f>
        <v>1543750</v>
      </c>
      <c r="I75" s="15">
        <f t="shared" si="84"/>
        <v>5937499.9999999981</v>
      </c>
      <c r="J75" s="15">
        <f t="shared" si="84"/>
        <v>14724999.999999996</v>
      </c>
      <c r="K75" s="15">
        <f t="shared" si="84"/>
        <v>32299999.999999996</v>
      </c>
      <c r="L75" s="15">
        <f t="shared" si="84"/>
        <v>67450000.000000015</v>
      </c>
      <c r="M75" s="15">
        <f t="shared" si="84"/>
        <v>137750000.00000006</v>
      </c>
      <c r="P75" s="34">
        <f>P74*P71</f>
        <v>19791.666666666668</v>
      </c>
      <c r="Q75" s="34">
        <f t="shared" ref="Q75:CB75" si="85">Q74*Q71</f>
        <v>39583.333333333336</v>
      </c>
      <c r="R75" s="34">
        <f t="shared" si="85"/>
        <v>59375</v>
      </c>
      <c r="S75" s="34">
        <f t="shared" si="85"/>
        <v>79166.666666666672</v>
      </c>
      <c r="T75" s="34">
        <f t="shared" si="85"/>
        <v>98958.333333333343</v>
      </c>
      <c r="U75" s="34">
        <f t="shared" si="85"/>
        <v>118750.00000000001</v>
      </c>
      <c r="V75" s="34">
        <f t="shared" si="85"/>
        <v>138541.66666666669</v>
      </c>
      <c r="W75" s="34">
        <f t="shared" si="85"/>
        <v>158333.33333333337</v>
      </c>
      <c r="X75" s="34">
        <f t="shared" si="85"/>
        <v>178125.00000000003</v>
      </c>
      <c r="Y75" s="34">
        <f t="shared" si="85"/>
        <v>197916.66666666669</v>
      </c>
      <c r="Z75" s="34">
        <f t="shared" si="85"/>
        <v>217708.33333333331</v>
      </c>
      <c r="AA75" s="34">
        <f t="shared" si="85"/>
        <v>237499.99999999997</v>
      </c>
      <c r="AB75" s="34">
        <f t="shared" si="85"/>
        <v>277083.33333333331</v>
      </c>
      <c r="AC75" s="34">
        <f t="shared" si="85"/>
        <v>316666.66666666669</v>
      </c>
      <c r="AD75" s="34">
        <f t="shared" si="85"/>
        <v>356250</v>
      </c>
      <c r="AE75" s="34">
        <f t="shared" si="85"/>
        <v>395833.33333333326</v>
      </c>
      <c r="AF75" s="34">
        <f t="shared" si="85"/>
        <v>435416.66666666657</v>
      </c>
      <c r="AG75" s="34">
        <f t="shared" si="85"/>
        <v>474999.99999999988</v>
      </c>
      <c r="AH75" s="34">
        <f t="shared" si="85"/>
        <v>514583.33333333314</v>
      </c>
      <c r="AI75" s="34">
        <f t="shared" si="85"/>
        <v>554166.6666666664</v>
      </c>
      <c r="AJ75" s="34">
        <f t="shared" si="85"/>
        <v>593749.99999999977</v>
      </c>
      <c r="AK75" s="34">
        <f t="shared" si="85"/>
        <v>633333.33333333302</v>
      </c>
      <c r="AL75" s="34">
        <f t="shared" si="85"/>
        <v>672916.6666666664</v>
      </c>
      <c r="AM75" s="34">
        <f t="shared" si="85"/>
        <v>712499.99999999988</v>
      </c>
      <c r="AN75" s="34">
        <f t="shared" si="85"/>
        <v>791666.6666666664</v>
      </c>
      <c r="AO75" s="34">
        <f t="shared" si="85"/>
        <v>870833.33333333302</v>
      </c>
      <c r="AP75" s="34">
        <f t="shared" si="85"/>
        <v>949999.99999999953</v>
      </c>
      <c r="AQ75" s="34">
        <f t="shared" si="85"/>
        <v>1029166.6666666662</v>
      </c>
      <c r="AR75" s="34">
        <f t="shared" si="85"/>
        <v>1108333.3333333328</v>
      </c>
      <c r="AS75" s="34">
        <f t="shared" si="85"/>
        <v>1187499.9999999993</v>
      </c>
      <c r="AT75" s="34">
        <f t="shared" si="85"/>
        <v>1266666.6666666658</v>
      </c>
      <c r="AU75" s="34">
        <f t="shared" si="85"/>
        <v>1345833.3333333326</v>
      </c>
      <c r="AV75" s="34">
        <f t="shared" si="85"/>
        <v>1424999.9999999995</v>
      </c>
      <c r="AW75" s="34">
        <f t="shared" si="85"/>
        <v>1504166.6666666663</v>
      </c>
      <c r="AX75" s="34">
        <f t="shared" si="85"/>
        <v>1583333.333333333</v>
      </c>
      <c r="AY75" s="34">
        <f t="shared" si="85"/>
        <v>1662500</v>
      </c>
      <c r="AZ75" s="34">
        <f t="shared" si="85"/>
        <v>1820833.333333333</v>
      </c>
      <c r="BA75" s="34">
        <f t="shared" si="85"/>
        <v>1979166.6666666663</v>
      </c>
      <c r="BB75" s="34">
        <f t="shared" si="85"/>
        <v>2137499.9999999995</v>
      </c>
      <c r="BC75" s="34">
        <f t="shared" si="85"/>
        <v>2295833.3333333326</v>
      </c>
      <c r="BD75" s="34">
        <f t="shared" si="85"/>
        <v>2454166.6666666656</v>
      </c>
      <c r="BE75" s="34">
        <f t="shared" si="85"/>
        <v>2612499.9999999991</v>
      </c>
      <c r="BF75" s="34">
        <f t="shared" si="85"/>
        <v>2770833.3333333326</v>
      </c>
      <c r="BG75" s="34">
        <f t="shared" si="85"/>
        <v>2929166.666666666</v>
      </c>
      <c r="BH75" s="34">
        <f t="shared" si="85"/>
        <v>3087500</v>
      </c>
      <c r="BI75" s="34">
        <f t="shared" si="85"/>
        <v>3245833.333333334</v>
      </c>
      <c r="BJ75" s="34">
        <f t="shared" si="85"/>
        <v>3404166.6666666674</v>
      </c>
      <c r="BK75" s="34">
        <f t="shared" si="85"/>
        <v>3562500.0000000009</v>
      </c>
      <c r="BL75" s="34">
        <f t="shared" si="85"/>
        <v>3879166.6666666674</v>
      </c>
      <c r="BM75" s="34">
        <f t="shared" si="85"/>
        <v>4195833.333333334</v>
      </c>
      <c r="BN75" s="34">
        <f t="shared" si="85"/>
        <v>4512500</v>
      </c>
      <c r="BO75" s="34">
        <f t="shared" si="85"/>
        <v>4829166.666666666</v>
      </c>
      <c r="BP75" s="34">
        <f t="shared" si="85"/>
        <v>5145833.3333333321</v>
      </c>
      <c r="BQ75" s="34">
        <f t="shared" si="85"/>
        <v>5462500</v>
      </c>
      <c r="BR75" s="34">
        <f t="shared" si="85"/>
        <v>5779166.6666666679</v>
      </c>
      <c r="BS75" s="34">
        <f t="shared" si="85"/>
        <v>6095833.3333333349</v>
      </c>
      <c r="BT75" s="34">
        <f t="shared" si="85"/>
        <v>6412500.0000000019</v>
      </c>
      <c r="BU75" s="34">
        <f t="shared" si="85"/>
        <v>6729166.6666666698</v>
      </c>
      <c r="BV75" s="34">
        <f t="shared" si="85"/>
        <v>7045833.3333333377</v>
      </c>
      <c r="BW75" s="34">
        <f t="shared" si="85"/>
        <v>7362500.0000000047</v>
      </c>
      <c r="BX75" s="34">
        <f t="shared" si="85"/>
        <v>7995833.3333333377</v>
      </c>
      <c r="BY75" s="34">
        <f t="shared" si="85"/>
        <v>8629166.6666666698</v>
      </c>
      <c r="BZ75" s="34">
        <f t="shared" si="85"/>
        <v>9262500.0000000019</v>
      </c>
      <c r="CA75" s="34">
        <f t="shared" si="85"/>
        <v>9895833.3333333358</v>
      </c>
      <c r="CB75" s="34">
        <f t="shared" si="85"/>
        <v>10529166.66666667</v>
      </c>
      <c r="CC75" s="34">
        <f t="shared" ref="CC75:CI75" si="86">CC74*CC71</f>
        <v>11162500.000000004</v>
      </c>
      <c r="CD75" s="34">
        <f t="shared" si="86"/>
        <v>11795833.33333334</v>
      </c>
      <c r="CE75" s="34">
        <f t="shared" si="86"/>
        <v>12429166.666666675</v>
      </c>
      <c r="CF75" s="34">
        <f t="shared" si="86"/>
        <v>13062500.000000009</v>
      </c>
      <c r="CG75" s="34">
        <f t="shared" si="86"/>
        <v>13695833.333333343</v>
      </c>
      <c r="CH75" s="34">
        <f t="shared" si="86"/>
        <v>14329166.666666679</v>
      </c>
      <c r="CI75" s="34">
        <f t="shared" si="86"/>
        <v>14962500.000000015</v>
      </c>
    </row>
    <row r="76" spans="2:87" x14ac:dyDescent="0.4">
      <c r="C76" t="s">
        <v>169</v>
      </c>
      <c r="E76" s="12" t="s">
        <v>173</v>
      </c>
      <c r="F76" s="12"/>
      <c r="G76" s="13"/>
      <c r="H76" s="54">
        <v>0.1</v>
      </c>
      <c r="I76" s="54">
        <v>0.1</v>
      </c>
      <c r="J76" s="54">
        <v>0.1</v>
      </c>
      <c r="K76" s="54">
        <v>0.1</v>
      </c>
      <c r="L76" s="54">
        <v>0.1</v>
      </c>
      <c r="M76" s="54">
        <v>0.1</v>
      </c>
      <c r="P76" s="55" cm="1">
        <f t="array" ref="P76">INDEX($H:$M,ROW(),MATCH(P$2,$H$1:$M$1,0))</f>
        <v>0.1</v>
      </c>
      <c r="Q76" s="55" cm="1">
        <f t="array" ref="Q76">INDEX($H:$M,ROW(),MATCH(Q$2,$H$1:$M$1,0))</f>
        <v>0.1</v>
      </c>
      <c r="R76" s="55" cm="1">
        <f t="array" ref="R76">INDEX($H:$M,ROW(),MATCH(R$2,$H$1:$M$1,0))</f>
        <v>0.1</v>
      </c>
      <c r="S76" s="55" cm="1">
        <f t="array" ref="S76">INDEX($H:$M,ROW(),MATCH(S$2,$H$1:$M$1,0))</f>
        <v>0.1</v>
      </c>
      <c r="T76" s="55" cm="1">
        <f t="array" ref="T76">INDEX($H:$M,ROW(),MATCH(T$2,$H$1:$M$1,0))</f>
        <v>0.1</v>
      </c>
      <c r="U76" s="55" cm="1">
        <f t="array" ref="U76">INDEX($H:$M,ROW(),MATCH(U$2,$H$1:$M$1,0))</f>
        <v>0.1</v>
      </c>
      <c r="V76" s="55" cm="1">
        <f t="array" ref="V76">INDEX($H:$M,ROW(),MATCH(V$2,$H$1:$M$1,0))</f>
        <v>0.1</v>
      </c>
      <c r="W76" s="55" cm="1">
        <f t="array" ref="W76">INDEX($H:$M,ROW(),MATCH(W$2,$H$1:$M$1,0))</f>
        <v>0.1</v>
      </c>
      <c r="X76" s="55" cm="1">
        <f t="array" ref="X76">INDEX($H:$M,ROW(),MATCH(X$2,$H$1:$M$1,0))</f>
        <v>0.1</v>
      </c>
      <c r="Y76" s="55" cm="1">
        <f t="array" ref="Y76">INDEX($H:$M,ROW(),MATCH(Y$2,$H$1:$M$1,0))</f>
        <v>0.1</v>
      </c>
      <c r="Z76" s="55" cm="1">
        <f t="array" ref="Z76">INDEX($H:$M,ROW(),MATCH(Z$2,$H$1:$M$1,0))</f>
        <v>0.1</v>
      </c>
      <c r="AA76" s="55" cm="1">
        <f t="array" ref="AA76">INDEX($H:$M,ROW(),MATCH(AA$2,$H$1:$M$1,0))</f>
        <v>0.1</v>
      </c>
      <c r="AB76" s="55" cm="1">
        <f t="array" ref="AB76">INDEX($H:$M,ROW(),MATCH(AB$2,$H$1:$M$1,0))</f>
        <v>0.1</v>
      </c>
      <c r="AC76" s="55" cm="1">
        <f t="array" ref="AC76">INDEX($H:$M,ROW(),MATCH(AC$2,$H$1:$M$1,0))</f>
        <v>0.1</v>
      </c>
      <c r="AD76" s="55" cm="1">
        <f t="array" ref="AD76">INDEX($H:$M,ROW(),MATCH(AD$2,$H$1:$M$1,0))</f>
        <v>0.1</v>
      </c>
      <c r="AE76" s="55" cm="1">
        <f t="array" ref="AE76">INDEX($H:$M,ROW(),MATCH(AE$2,$H$1:$M$1,0))</f>
        <v>0.1</v>
      </c>
      <c r="AF76" s="55" cm="1">
        <f t="array" ref="AF76">INDEX($H:$M,ROW(),MATCH(AF$2,$H$1:$M$1,0))</f>
        <v>0.1</v>
      </c>
      <c r="AG76" s="55" cm="1">
        <f t="array" ref="AG76">INDEX($H:$M,ROW(),MATCH(AG$2,$H$1:$M$1,0))</f>
        <v>0.1</v>
      </c>
      <c r="AH76" s="55" cm="1">
        <f t="array" ref="AH76">INDEX($H:$M,ROW(),MATCH(AH$2,$H$1:$M$1,0))</f>
        <v>0.1</v>
      </c>
      <c r="AI76" s="55" cm="1">
        <f t="array" ref="AI76">INDEX($H:$M,ROW(),MATCH(AI$2,$H$1:$M$1,0))</f>
        <v>0.1</v>
      </c>
      <c r="AJ76" s="55" cm="1">
        <f t="array" ref="AJ76">INDEX($H:$M,ROW(),MATCH(AJ$2,$H$1:$M$1,0))</f>
        <v>0.1</v>
      </c>
      <c r="AK76" s="55" cm="1">
        <f t="array" ref="AK76">INDEX($H:$M,ROW(),MATCH(AK$2,$H$1:$M$1,0))</f>
        <v>0.1</v>
      </c>
      <c r="AL76" s="55" cm="1">
        <f t="array" ref="AL76">INDEX($H:$M,ROW(),MATCH(AL$2,$H$1:$M$1,0))</f>
        <v>0.1</v>
      </c>
      <c r="AM76" s="55" cm="1">
        <f t="array" ref="AM76">INDEX($H:$M,ROW(),MATCH(AM$2,$H$1:$M$1,0))</f>
        <v>0.1</v>
      </c>
      <c r="AN76" s="55" cm="1">
        <f t="array" ref="AN76">INDEX($H:$M,ROW(),MATCH(AN$2,$H$1:$M$1,0))</f>
        <v>0.1</v>
      </c>
      <c r="AO76" s="55" cm="1">
        <f t="array" ref="AO76">INDEX($H:$M,ROW(),MATCH(AO$2,$H$1:$M$1,0))</f>
        <v>0.1</v>
      </c>
      <c r="AP76" s="55" cm="1">
        <f t="array" ref="AP76">INDEX($H:$M,ROW(),MATCH(AP$2,$H$1:$M$1,0))</f>
        <v>0.1</v>
      </c>
      <c r="AQ76" s="55" cm="1">
        <f t="array" ref="AQ76">INDEX($H:$M,ROW(),MATCH(AQ$2,$H$1:$M$1,0))</f>
        <v>0.1</v>
      </c>
      <c r="AR76" s="55" cm="1">
        <f t="array" ref="AR76">INDEX($H:$M,ROW(),MATCH(AR$2,$H$1:$M$1,0))</f>
        <v>0.1</v>
      </c>
      <c r="AS76" s="55" cm="1">
        <f t="array" ref="AS76">INDEX($H:$M,ROW(),MATCH(AS$2,$H$1:$M$1,0))</f>
        <v>0.1</v>
      </c>
      <c r="AT76" s="55" cm="1">
        <f t="array" ref="AT76">INDEX($H:$M,ROW(),MATCH(AT$2,$H$1:$M$1,0))</f>
        <v>0.1</v>
      </c>
      <c r="AU76" s="55" cm="1">
        <f t="array" ref="AU76">INDEX($H:$M,ROW(),MATCH(AU$2,$H$1:$M$1,0))</f>
        <v>0.1</v>
      </c>
      <c r="AV76" s="55" cm="1">
        <f t="array" ref="AV76">INDEX($H:$M,ROW(),MATCH(AV$2,$H$1:$M$1,0))</f>
        <v>0.1</v>
      </c>
      <c r="AW76" s="55" cm="1">
        <f t="array" ref="AW76">INDEX($H:$M,ROW(),MATCH(AW$2,$H$1:$M$1,0))</f>
        <v>0.1</v>
      </c>
      <c r="AX76" s="55" cm="1">
        <f t="array" ref="AX76">INDEX($H:$M,ROW(),MATCH(AX$2,$H$1:$M$1,0))</f>
        <v>0.1</v>
      </c>
      <c r="AY76" s="55" cm="1">
        <f t="array" ref="AY76">INDEX($H:$M,ROW(),MATCH(AY$2,$H$1:$M$1,0))</f>
        <v>0.1</v>
      </c>
      <c r="AZ76" s="55" cm="1">
        <f t="array" ref="AZ76">INDEX($H:$M,ROW(),MATCH(AZ$2,$H$1:$M$1,0))</f>
        <v>0.1</v>
      </c>
      <c r="BA76" s="55" cm="1">
        <f t="array" ref="BA76">INDEX($H:$M,ROW(),MATCH(BA$2,$H$1:$M$1,0))</f>
        <v>0.1</v>
      </c>
      <c r="BB76" s="55" cm="1">
        <f t="array" ref="BB76">INDEX($H:$M,ROW(),MATCH(BB$2,$H$1:$M$1,0))</f>
        <v>0.1</v>
      </c>
      <c r="BC76" s="55" cm="1">
        <f t="array" ref="BC76">INDEX($H:$M,ROW(),MATCH(BC$2,$H$1:$M$1,0))</f>
        <v>0.1</v>
      </c>
      <c r="BD76" s="55" cm="1">
        <f t="array" ref="BD76">INDEX($H:$M,ROW(),MATCH(BD$2,$H$1:$M$1,0))</f>
        <v>0.1</v>
      </c>
      <c r="BE76" s="55" cm="1">
        <f t="array" ref="BE76">INDEX($H:$M,ROW(),MATCH(BE$2,$H$1:$M$1,0))</f>
        <v>0.1</v>
      </c>
      <c r="BF76" s="55" cm="1">
        <f t="array" ref="BF76">INDEX($H:$M,ROW(),MATCH(BF$2,$H$1:$M$1,0))</f>
        <v>0.1</v>
      </c>
      <c r="BG76" s="55" cm="1">
        <f t="array" ref="BG76">INDEX($H:$M,ROW(),MATCH(BG$2,$H$1:$M$1,0))</f>
        <v>0.1</v>
      </c>
      <c r="BH76" s="55" cm="1">
        <f t="array" ref="BH76">INDEX($H:$M,ROW(),MATCH(BH$2,$H$1:$M$1,0))</f>
        <v>0.1</v>
      </c>
      <c r="BI76" s="55" cm="1">
        <f t="array" ref="BI76">INDEX($H:$M,ROW(),MATCH(BI$2,$H$1:$M$1,0))</f>
        <v>0.1</v>
      </c>
      <c r="BJ76" s="55" cm="1">
        <f t="array" ref="BJ76">INDEX($H:$M,ROW(),MATCH(BJ$2,$H$1:$M$1,0))</f>
        <v>0.1</v>
      </c>
      <c r="BK76" s="55" cm="1">
        <f t="array" ref="BK76">INDEX($H:$M,ROW(),MATCH(BK$2,$H$1:$M$1,0))</f>
        <v>0.1</v>
      </c>
      <c r="BL76" s="55" cm="1">
        <f t="array" ref="BL76">INDEX($H:$M,ROW(),MATCH(BL$2,$H$1:$M$1,0))</f>
        <v>0.1</v>
      </c>
      <c r="BM76" s="55" cm="1">
        <f t="array" ref="BM76">INDEX($H:$M,ROW(),MATCH(BM$2,$H$1:$M$1,0))</f>
        <v>0.1</v>
      </c>
      <c r="BN76" s="55" cm="1">
        <f t="array" ref="BN76">INDEX($H:$M,ROW(),MATCH(BN$2,$H$1:$M$1,0))</f>
        <v>0.1</v>
      </c>
      <c r="BO76" s="55" cm="1">
        <f t="array" ref="BO76">INDEX($H:$M,ROW(),MATCH(BO$2,$H$1:$M$1,0))</f>
        <v>0.1</v>
      </c>
      <c r="BP76" s="55" cm="1">
        <f t="array" ref="BP76">INDEX($H:$M,ROW(),MATCH(BP$2,$H$1:$M$1,0))</f>
        <v>0.1</v>
      </c>
      <c r="BQ76" s="55" cm="1">
        <f t="array" ref="BQ76">INDEX($H:$M,ROW(),MATCH(BQ$2,$H$1:$M$1,0))</f>
        <v>0.1</v>
      </c>
      <c r="BR76" s="55" cm="1">
        <f t="array" ref="BR76">INDEX($H:$M,ROW(),MATCH(BR$2,$H$1:$M$1,0))</f>
        <v>0.1</v>
      </c>
      <c r="BS76" s="55" cm="1">
        <f t="array" ref="BS76">INDEX($H:$M,ROW(),MATCH(BS$2,$H$1:$M$1,0))</f>
        <v>0.1</v>
      </c>
      <c r="BT76" s="55" cm="1">
        <f t="array" ref="BT76">INDEX($H:$M,ROW(),MATCH(BT$2,$H$1:$M$1,0))</f>
        <v>0.1</v>
      </c>
      <c r="BU76" s="55" cm="1">
        <f t="array" ref="BU76">INDEX($H:$M,ROW(),MATCH(BU$2,$H$1:$M$1,0))</f>
        <v>0.1</v>
      </c>
      <c r="BV76" s="55" cm="1">
        <f t="array" ref="BV76">INDEX($H:$M,ROW(),MATCH(BV$2,$H$1:$M$1,0))</f>
        <v>0.1</v>
      </c>
      <c r="BW76" s="55" cm="1">
        <f t="array" ref="BW76">INDEX($H:$M,ROW(),MATCH(BW$2,$H$1:$M$1,0))</f>
        <v>0.1</v>
      </c>
      <c r="BX76" s="55" cm="1">
        <f t="array" ref="BX76">INDEX($H:$M,ROW(),MATCH(BX$2,$H$1:$M$1,0))</f>
        <v>0.1</v>
      </c>
      <c r="BY76" s="55" cm="1">
        <f t="array" ref="BY76">INDEX($H:$M,ROW(),MATCH(BY$2,$H$1:$M$1,0))</f>
        <v>0.1</v>
      </c>
      <c r="BZ76" s="55" cm="1">
        <f t="array" ref="BZ76">INDEX($H:$M,ROW(),MATCH(BZ$2,$H$1:$M$1,0))</f>
        <v>0.1</v>
      </c>
      <c r="CA76" s="55" cm="1">
        <f t="array" ref="CA76">INDEX($H:$M,ROW(),MATCH(CA$2,$H$1:$M$1,0))</f>
        <v>0.1</v>
      </c>
      <c r="CB76" s="55" cm="1">
        <f t="array" ref="CB76">INDEX($H:$M,ROW(),MATCH(CB$2,$H$1:$M$1,0))</f>
        <v>0.1</v>
      </c>
      <c r="CC76" s="55" cm="1">
        <f t="array" ref="CC76">INDEX($H:$M,ROW(),MATCH(CC$2,$H$1:$M$1,0))</f>
        <v>0.1</v>
      </c>
      <c r="CD76" s="55" cm="1">
        <f t="array" ref="CD76">INDEX($H:$M,ROW(),MATCH(CD$2,$H$1:$M$1,0))</f>
        <v>0.1</v>
      </c>
      <c r="CE76" s="55" cm="1">
        <f t="array" ref="CE76">INDEX($H:$M,ROW(),MATCH(CE$2,$H$1:$M$1,0))</f>
        <v>0.1</v>
      </c>
      <c r="CF76" s="55" cm="1">
        <f t="array" ref="CF76">INDEX($H:$M,ROW(),MATCH(CF$2,$H$1:$M$1,0))</f>
        <v>0.1</v>
      </c>
      <c r="CG76" s="55" cm="1">
        <f t="array" ref="CG76">INDEX($H:$M,ROW(),MATCH(CG$2,$H$1:$M$1,0))</f>
        <v>0.1</v>
      </c>
      <c r="CH76" s="55" cm="1">
        <f t="array" ref="CH76">INDEX($H:$M,ROW(),MATCH(CH$2,$H$1:$M$1,0))</f>
        <v>0.1</v>
      </c>
      <c r="CI76" s="55" cm="1">
        <f t="array" ref="CI76">INDEX($H:$M,ROW(),MATCH(CI$2,$H$1:$M$1,0))</f>
        <v>0.1</v>
      </c>
    </row>
    <row r="77" spans="2:87" x14ac:dyDescent="0.4">
      <c r="B77" t="s">
        <v>198</v>
      </c>
      <c r="C77" t="s">
        <v>169</v>
      </c>
      <c r="E77" s="27" t="str">
        <f>SUBSTITUTE(E73,":","")&amp;" Revenue"</f>
        <v>Advertising revenue Revenue</v>
      </c>
      <c r="F77" s="27"/>
      <c r="G77" s="9"/>
      <c r="H77" s="33">
        <f t="shared" ref="H77:M77" si="87">SUMIF($2:$2,H$1,77:77)</f>
        <v>154375</v>
      </c>
      <c r="I77" s="33">
        <f t="shared" si="87"/>
        <v>593749.99999999977</v>
      </c>
      <c r="J77" s="33">
        <f t="shared" si="87"/>
        <v>1472499.9999999995</v>
      </c>
      <c r="K77" s="33">
        <f t="shared" si="87"/>
        <v>3230000</v>
      </c>
      <c r="L77" s="33">
        <f t="shared" si="87"/>
        <v>6745000.0000000019</v>
      </c>
      <c r="M77" s="33">
        <f t="shared" si="87"/>
        <v>13775000.000000007</v>
      </c>
      <c r="N77" s="27"/>
      <c r="O77" s="27"/>
      <c r="P77" s="28">
        <f>P76*P75</f>
        <v>1979.166666666667</v>
      </c>
      <c r="Q77" s="28">
        <f t="shared" ref="Q77:CB77" si="88">Q76*Q75</f>
        <v>3958.3333333333339</v>
      </c>
      <c r="R77" s="28">
        <f t="shared" si="88"/>
        <v>5937.5</v>
      </c>
      <c r="S77" s="28">
        <f t="shared" si="88"/>
        <v>7916.6666666666679</v>
      </c>
      <c r="T77" s="28">
        <f t="shared" si="88"/>
        <v>9895.8333333333358</v>
      </c>
      <c r="U77" s="28">
        <f t="shared" si="88"/>
        <v>11875.000000000002</v>
      </c>
      <c r="V77" s="28">
        <f t="shared" si="88"/>
        <v>13854.16666666667</v>
      </c>
      <c r="W77" s="28">
        <f t="shared" si="88"/>
        <v>15833.333333333338</v>
      </c>
      <c r="X77" s="28">
        <f t="shared" si="88"/>
        <v>17812.500000000004</v>
      </c>
      <c r="Y77" s="28">
        <f t="shared" si="88"/>
        <v>19791.666666666672</v>
      </c>
      <c r="Z77" s="28">
        <f t="shared" si="88"/>
        <v>21770.833333333332</v>
      </c>
      <c r="AA77" s="28">
        <f t="shared" si="88"/>
        <v>23750</v>
      </c>
      <c r="AB77" s="28">
        <f t="shared" si="88"/>
        <v>27708.333333333332</v>
      </c>
      <c r="AC77" s="28">
        <f t="shared" si="88"/>
        <v>31666.666666666672</v>
      </c>
      <c r="AD77" s="28">
        <f t="shared" si="88"/>
        <v>35625</v>
      </c>
      <c r="AE77" s="28">
        <f t="shared" si="88"/>
        <v>39583.333333333328</v>
      </c>
      <c r="AF77" s="28">
        <f t="shared" si="88"/>
        <v>43541.666666666657</v>
      </c>
      <c r="AG77" s="28">
        <f t="shared" si="88"/>
        <v>47499.999999999993</v>
      </c>
      <c r="AH77" s="28">
        <f t="shared" si="88"/>
        <v>51458.333333333314</v>
      </c>
      <c r="AI77" s="28">
        <f t="shared" si="88"/>
        <v>55416.666666666642</v>
      </c>
      <c r="AJ77" s="28">
        <f t="shared" si="88"/>
        <v>59374.999999999978</v>
      </c>
      <c r="AK77" s="28">
        <f t="shared" si="88"/>
        <v>63333.333333333307</v>
      </c>
      <c r="AL77" s="28">
        <f t="shared" si="88"/>
        <v>67291.666666666642</v>
      </c>
      <c r="AM77" s="28">
        <f t="shared" si="88"/>
        <v>71249.999999999985</v>
      </c>
      <c r="AN77" s="28">
        <f t="shared" si="88"/>
        <v>79166.666666666642</v>
      </c>
      <c r="AO77" s="28">
        <f t="shared" si="88"/>
        <v>87083.333333333314</v>
      </c>
      <c r="AP77" s="28">
        <f t="shared" si="88"/>
        <v>94999.999999999956</v>
      </c>
      <c r="AQ77" s="28">
        <f t="shared" si="88"/>
        <v>102916.66666666663</v>
      </c>
      <c r="AR77" s="28">
        <f t="shared" si="88"/>
        <v>110833.33333333328</v>
      </c>
      <c r="AS77" s="28">
        <f t="shared" si="88"/>
        <v>118749.99999999994</v>
      </c>
      <c r="AT77" s="28">
        <f t="shared" si="88"/>
        <v>126666.66666666658</v>
      </c>
      <c r="AU77" s="28">
        <f t="shared" si="88"/>
        <v>134583.33333333326</v>
      </c>
      <c r="AV77" s="28">
        <f t="shared" si="88"/>
        <v>142499.99999999997</v>
      </c>
      <c r="AW77" s="28">
        <f t="shared" si="88"/>
        <v>150416.66666666663</v>
      </c>
      <c r="AX77" s="28">
        <f t="shared" si="88"/>
        <v>158333.33333333331</v>
      </c>
      <c r="AY77" s="28">
        <f t="shared" si="88"/>
        <v>166250</v>
      </c>
      <c r="AZ77" s="28">
        <f t="shared" si="88"/>
        <v>182083.33333333331</v>
      </c>
      <c r="BA77" s="28">
        <f t="shared" si="88"/>
        <v>197916.66666666663</v>
      </c>
      <c r="BB77" s="28">
        <f t="shared" si="88"/>
        <v>213749.99999999997</v>
      </c>
      <c r="BC77" s="28">
        <f t="shared" si="88"/>
        <v>229583.33333333326</v>
      </c>
      <c r="BD77" s="28">
        <f t="shared" si="88"/>
        <v>245416.66666666657</v>
      </c>
      <c r="BE77" s="28">
        <f t="shared" si="88"/>
        <v>261249.99999999991</v>
      </c>
      <c r="BF77" s="28">
        <f t="shared" si="88"/>
        <v>277083.33333333326</v>
      </c>
      <c r="BG77" s="28">
        <f t="shared" si="88"/>
        <v>292916.66666666663</v>
      </c>
      <c r="BH77" s="28">
        <f t="shared" si="88"/>
        <v>308750</v>
      </c>
      <c r="BI77" s="28">
        <f t="shared" si="88"/>
        <v>324583.33333333343</v>
      </c>
      <c r="BJ77" s="28">
        <f t="shared" si="88"/>
        <v>340416.66666666674</v>
      </c>
      <c r="BK77" s="28">
        <f t="shared" si="88"/>
        <v>356250.00000000012</v>
      </c>
      <c r="BL77" s="28">
        <f t="shared" si="88"/>
        <v>387916.66666666674</v>
      </c>
      <c r="BM77" s="28">
        <f t="shared" si="88"/>
        <v>419583.33333333343</v>
      </c>
      <c r="BN77" s="28">
        <f t="shared" si="88"/>
        <v>451250</v>
      </c>
      <c r="BO77" s="28">
        <f t="shared" si="88"/>
        <v>482916.66666666663</v>
      </c>
      <c r="BP77" s="28">
        <f t="shared" si="88"/>
        <v>514583.33333333326</v>
      </c>
      <c r="BQ77" s="28">
        <f t="shared" si="88"/>
        <v>546250</v>
      </c>
      <c r="BR77" s="28">
        <f t="shared" si="88"/>
        <v>577916.66666666686</v>
      </c>
      <c r="BS77" s="28">
        <f t="shared" si="88"/>
        <v>609583.33333333349</v>
      </c>
      <c r="BT77" s="28">
        <f t="shared" si="88"/>
        <v>641250.00000000023</v>
      </c>
      <c r="BU77" s="28">
        <f t="shared" si="88"/>
        <v>672916.66666666698</v>
      </c>
      <c r="BV77" s="28">
        <f t="shared" si="88"/>
        <v>704583.33333333384</v>
      </c>
      <c r="BW77" s="28">
        <f t="shared" si="88"/>
        <v>736250.00000000047</v>
      </c>
      <c r="BX77" s="28">
        <f t="shared" si="88"/>
        <v>799583.33333333384</v>
      </c>
      <c r="BY77" s="28">
        <f t="shared" si="88"/>
        <v>862916.66666666698</v>
      </c>
      <c r="BZ77" s="28">
        <f t="shared" si="88"/>
        <v>926250.00000000023</v>
      </c>
      <c r="CA77" s="28">
        <f t="shared" si="88"/>
        <v>989583.3333333336</v>
      </c>
      <c r="CB77" s="28">
        <f t="shared" si="88"/>
        <v>1052916.666666667</v>
      </c>
      <c r="CC77" s="28">
        <f t="shared" ref="CC77:CI77" si="89">CC76*CC75</f>
        <v>1116250.0000000005</v>
      </c>
      <c r="CD77" s="28">
        <f t="shared" si="89"/>
        <v>1179583.333333334</v>
      </c>
      <c r="CE77" s="28">
        <f t="shared" si="89"/>
        <v>1242916.6666666677</v>
      </c>
      <c r="CF77" s="28">
        <f t="shared" si="89"/>
        <v>1306250.0000000009</v>
      </c>
      <c r="CG77" s="28">
        <f t="shared" si="89"/>
        <v>1369583.3333333344</v>
      </c>
      <c r="CH77" s="28">
        <f t="shared" si="89"/>
        <v>1432916.6666666679</v>
      </c>
      <c r="CI77" s="28">
        <f t="shared" si="89"/>
        <v>1496250.0000000016</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f>P75</f>
        <v>19791.666666666668</v>
      </c>
      <c r="Q79" s="34">
        <f t="shared" ref="Q79:CB79" si="90">Q75</f>
        <v>39583.333333333336</v>
      </c>
      <c r="R79" s="34">
        <f t="shared" si="90"/>
        <v>59375</v>
      </c>
      <c r="S79" s="34">
        <f t="shared" si="90"/>
        <v>79166.666666666672</v>
      </c>
      <c r="T79" s="34">
        <f t="shared" si="90"/>
        <v>98958.333333333343</v>
      </c>
      <c r="U79" s="34">
        <f t="shared" si="90"/>
        <v>118750.00000000001</v>
      </c>
      <c r="V79" s="34">
        <f t="shared" si="90"/>
        <v>138541.66666666669</v>
      </c>
      <c r="W79" s="34">
        <f t="shared" si="90"/>
        <v>158333.33333333337</v>
      </c>
      <c r="X79" s="34">
        <f t="shared" si="90"/>
        <v>178125.00000000003</v>
      </c>
      <c r="Y79" s="34">
        <f t="shared" si="90"/>
        <v>197916.66666666669</v>
      </c>
      <c r="Z79" s="34">
        <f t="shared" si="90"/>
        <v>217708.33333333331</v>
      </c>
      <c r="AA79" s="34">
        <f t="shared" si="90"/>
        <v>237499.99999999997</v>
      </c>
      <c r="AB79" s="34">
        <f t="shared" si="90"/>
        <v>277083.33333333331</v>
      </c>
      <c r="AC79" s="34">
        <f t="shared" si="90"/>
        <v>316666.66666666669</v>
      </c>
      <c r="AD79" s="34">
        <f t="shared" si="90"/>
        <v>356250</v>
      </c>
      <c r="AE79" s="34">
        <f t="shared" si="90"/>
        <v>395833.33333333326</v>
      </c>
      <c r="AF79" s="34">
        <f t="shared" si="90"/>
        <v>435416.66666666657</v>
      </c>
      <c r="AG79" s="34">
        <f t="shared" si="90"/>
        <v>474999.99999999988</v>
      </c>
      <c r="AH79" s="34">
        <f t="shared" si="90"/>
        <v>514583.33333333314</v>
      </c>
      <c r="AI79" s="34">
        <f t="shared" si="90"/>
        <v>554166.6666666664</v>
      </c>
      <c r="AJ79" s="34">
        <f t="shared" si="90"/>
        <v>593749.99999999977</v>
      </c>
      <c r="AK79" s="34">
        <f t="shared" si="90"/>
        <v>633333.33333333302</v>
      </c>
      <c r="AL79" s="34">
        <f t="shared" si="90"/>
        <v>672916.6666666664</v>
      </c>
      <c r="AM79" s="34">
        <f t="shared" si="90"/>
        <v>712499.99999999988</v>
      </c>
      <c r="AN79" s="34">
        <f t="shared" si="90"/>
        <v>791666.6666666664</v>
      </c>
      <c r="AO79" s="34">
        <f t="shared" si="90"/>
        <v>870833.33333333302</v>
      </c>
      <c r="AP79" s="34">
        <f t="shared" si="90"/>
        <v>949999.99999999953</v>
      </c>
      <c r="AQ79" s="34">
        <f t="shared" si="90"/>
        <v>1029166.6666666662</v>
      </c>
      <c r="AR79" s="34">
        <f t="shared" si="90"/>
        <v>1108333.3333333328</v>
      </c>
      <c r="AS79" s="34">
        <f t="shared" si="90"/>
        <v>1187499.9999999993</v>
      </c>
      <c r="AT79" s="34">
        <f t="shared" si="90"/>
        <v>1266666.6666666658</v>
      </c>
      <c r="AU79" s="34">
        <f t="shared" si="90"/>
        <v>1345833.3333333326</v>
      </c>
      <c r="AV79" s="34">
        <f t="shared" si="90"/>
        <v>1424999.9999999995</v>
      </c>
      <c r="AW79" s="34">
        <f t="shared" si="90"/>
        <v>1504166.6666666663</v>
      </c>
      <c r="AX79" s="34">
        <f t="shared" si="90"/>
        <v>1583333.333333333</v>
      </c>
      <c r="AY79" s="34">
        <f t="shared" si="90"/>
        <v>1662500</v>
      </c>
      <c r="AZ79" s="34">
        <f t="shared" si="90"/>
        <v>1820833.333333333</v>
      </c>
      <c r="BA79" s="34">
        <f t="shared" si="90"/>
        <v>1979166.6666666663</v>
      </c>
      <c r="BB79" s="34">
        <f t="shared" si="90"/>
        <v>2137499.9999999995</v>
      </c>
      <c r="BC79" s="34">
        <f t="shared" si="90"/>
        <v>2295833.3333333326</v>
      </c>
      <c r="BD79" s="34">
        <f t="shared" si="90"/>
        <v>2454166.6666666656</v>
      </c>
      <c r="BE79" s="34">
        <f t="shared" si="90"/>
        <v>2612499.9999999991</v>
      </c>
      <c r="BF79" s="34">
        <f t="shared" si="90"/>
        <v>2770833.3333333326</v>
      </c>
      <c r="BG79" s="34">
        <f t="shared" si="90"/>
        <v>2929166.666666666</v>
      </c>
      <c r="BH79" s="34">
        <f t="shared" si="90"/>
        <v>3087500</v>
      </c>
      <c r="BI79" s="34">
        <f t="shared" si="90"/>
        <v>3245833.333333334</v>
      </c>
      <c r="BJ79" s="34">
        <f t="shared" si="90"/>
        <v>3404166.6666666674</v>
      </c>
      <c r="BK79" s="34">
        <f t="shared" si="90"/>
        <v>3562500.0000000009</v>
      </c>
      <c r="BL79" s="34">
        <f t="shared" si="90"/>
        <v>3879166.6666666674</v>
      </c>
      <c r="BM79" s="34">
        <f t="shared" si="90"/>
        <v>4195833.333333334</v>
      </c>
      <c r="BN79" s="34">
        <f t="shared" si="90"/>
        <v>4512500</v>
      </c>
      <c r="BO79" s="34">
        <f t="shared" si="90"/>
        <v>4829166.666666666</v>
      </c>
      <c r="BP79" s="34">
        <f t="shared" si="90"/>
        <v>5145833.3333333321</v>
      </c>
      <c r="BQ79" s="34">
        <f t="shared" si="90"/>
        <v>5462500</v>
      </c>
      <c r="BR79" s="34">
        <f t="shared" si="90"/>
        <v>5779166.6666666679</v>
      </c>
      <c r="BS79" s="34">
        <f t="shared" si="90"/>
        <v>6095833.3333333349</v>
      </c>
      <c r="BT79" s="34">
        <f t="shared" si="90"/>
        <v>6412500.0000000019</v>
      </c>
      <c r="BU79" s="34">
        <f t="shared" si="90"/>
        <v>6729166.6666666698</v>
      </c>
      <c r="BV79" s="34">
        <f t="shared" si="90"/>
        <v>7045833.3333333377</v>
      </c>
      <c r="BW79" s="34">
        <f t="shared" si="90"/>
        <v>7362500.0000000047</v>
      </c>
      <c r="BX79" s="34">
        <f t="shared" si="90"/>
        <v>7995833.3333333377</v>
      </c>
      <c r="BY79" s="34">
        <f t="shared" si="90"/>
        <v>8629166.6666666698</v>
      </c>
      <c r="BZ79" s="34">
        <f t="shared" si="90"/>
        <v>9262500.0000000019</v>
      </c>
      <c r="CA79" s="34">
        <f t="shared" si="90"/>
        <v>9895833.3333333358</v>
      </c>
      <c r="CB79" s="34">
        <f t="shared" si="90"/>
        <v>10529166.66666667</v>
      </c>
      <c r="CC79" s="34">
        <f t="shared" ref="CC79:CI79" si="91">CC75</f>
        <v>11162500.000000004</v>
      </c>
      <c r="CD79" s="34">
        <f t="shared" si="91"/>
        <v>11795833.33333334</v>
      </c>
      <c r="CE79" s="34">
        <f t="shared" si="91"/>
        <v>12429166.666666675</v>
      </c>
      <c r="CF79" s="34">
        <f t="shared" si="91"/>
        <v>13062500.000000009</v>
      </c>
      <c r="CG79" s="34">
        <f t="shared" si="91"/>
        <v>13695833.333333343</v>
      </c>
      <c r="CH79" s="34">
        <f t="shared" si="91"/>
        <v>14329166.666666679</v>
      </c>
      <c r="CI79" s="34">
        <f t="shared" si="91"/>
        <v>14962500.000000015</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cm="1">
        <f t="array" ref="P82">INDEX($H:$M,ROW(),MATCH(P$2,$H$1:$M$1,0))</f>
        <v>2</v>
      </c>
      <c r="Q82" s="19" cm="1">
        <f t="array" ref="Q82">INDEX($H:$M,ROW(),MATCH(Q$2,$H$1:$M$1,0))</f>
        <v>2</v>
      </c>
      <c r="R82" s="19" cm="1">
        <f t="array" ref="R82">INDEX($H:$M,ROW(),MATCH(R$2,$H$1:$M$1,0))</f>
        <v>2</v>
      </c>
      <c r="S82" s="19" cm="1">
        <f t="array" ref="S82">INDEX($H:$M,ROW(),MATCH(S$2,$H$1:$M$1,0))</f>
        <v>2</v>
      </c>
      <c r="T82" s="19" cm="1">
        <f t="array" ref="T82">INDEX($H:$M,ROW(),MATCH(T$2,$H$1:$M$1,0))</f>
        <v>2</v>
      </c>
      <c r="U82" s="19" cm="1">
        <f t="array" ref="U82">INDEX($H:$M,ROW(),MATCH(U$2,$H$1:$M$1,0))</f>
        <v>2</v>
      </c>
      <c r="V82" s="19" cm="1">
        <f t="array" ref="V82">INDEX($H:$M,ROW(),MATCH(V$2,$H$1:$M$1,0))</f>
        <v>2</v>
      </c>
      <c r="W82" s="19" cm="1">
        <f t="array" ref="W82">INDEX($H:$M,ROW(),MATCH(W$2,$H$1:$M$1,0))</f>
        <v>2</v>
      </c>
      <c r="X82" s="19" cm="1">
        <f t="array" ref="X82">INDEX($H:$M,ROW(),MATCH(X$2,$H$1:$M$1,0))</f>
        <v>2</v>
      </c>
      <c r="Y82" s="19" cm="1">
        <f t="array" ref="Y82">INDEX($H:$M,ROW(),MATCH(Y$2,$H$1:$M$1,0))</f>
        <v>2</v>
      </c>
      <c r="Z82" s="19" cm="1">
        <f t="array" ref="Z82">INDEX($H:$M,ROW(),MATCH(Z$2,$H$1:$M$1,0))</f>
        <v>2</v>
      </c>
      <c r="AA82" s="19" cm="1">
        <f t="array" ref="AA82">INDEX($H:$M,ROW(),MATCH(AA$2,$H$1:$M$1,0))</f>
        <v>2</v>
      </c>
      <c r="AB82" s="19" cm="1">
        <f t="array" ref="AB82">INDEX($H:$M,ROW(),MATCH(AB$2,$H$1:$M$1,0))</f>
        <v>2</v>
      </c>
      <c r="AC82" s="19" cm="1">
        <f t="array" ref="AC82">INDEX($H:$M,ROW(),MATCH(AC$2,$H$1:$M$1,0))</f>
        <v>2</v>
      </c>
      <c r="AD82" s="19" cm="1">
        <f t="array" ref="AD82">INDEX($H:$M,ROW(),MATCH(AD$2,$H$1:$M$1,0))</f>
        <v>2</v>
      </c>
      <c r="AE82" s="19" cm="1">
        <f t="array" ref="AE82">INDEX($H:$M,ROW(),MATCH(AE$2,$H$1:$M$1,0))</f>
        <v>2</v>
      </c>
      <c r="AF82" s="19" cm="1">
        <f t="array" ref="AF82">INDEX($H:$M,ROW(),MATCH(AF$2,$H$1:$M$1,0))</f>
        <v>2</v>
      </c>
      <c r="AG82" s="19" cm="1">
        <f t="array" ref="AG82">INDEX($H:$M,ROW(),MATCH(AG$2,$H$1:$M$1,0))</f>
        <v>2</v>
      </c>
      <c r="AH82" s="19" cm="1">
        <f t="array" ref="AH82">INDEX($H:$M,ROW(),MATCH(AH$2,$H$1:$M$1,0))</f>
        <v>2</v>
      </c>
      <c r="AI82" s="19" cm="1">
        <f t="array" ref="AI82">INDEX($H:$M,ROW(),MATCH(AI$2,$H$1:$M$1,0))</f>
        <v>2</v>
      </c>
      <c r="AJ82" s="19" cm="1">
        <f t="array" ref="AJ82">INDEX($H:$M,ROW(),MATCH(AJ$2,$H$1:$M$1,0))</f>
        <v>2</v>
      </c>
      <c r="AK82" s="19" cm="1">
        <f t="array" ref="AK82">INDEX($H:$M,ROW(),MATCH(AK$2,$H$1:$M$1,0))</f>
        <v>2</v>
      </c>
      <c r="AL82" s="19" cm="1">
        <f t="array" ref="AL82">INDEX($H:$M,ROW(),MATCH(AL$2,$H$1:$M$1,0))</f>
        <v>2</v>
      </c>
      <c r="AM82" s="19" cm="1">
        <f t="array" ref="AM82">INDEX($H:$M,ROW(),MATCH(AM$2,$H$1:$M$1,0))</f>
        <v>2</v>
      </c>
      <c r="AN82" s="19" cm="1">
        <f t="array" ref="AN82">INDEX($H:$M,ROW(),MATCH(AN$2,$H$1:$M$1,0))</f>
        <v>2</v>
      </c>
      <c r="AO82" s="19" cm="1">
        <f t="array" ref="AO82">INDEX($H:$M,ROW(),MATCH(AO$2,$H$1:$M$1,0))</f>
        <v>2</v>
      </c>
      <c r="AP82" s="19" cm="1">
        <f t="array" ref="AP82">INDEX($H:$M,ROW(),MATCH(AP$2,$H$1:$M$1,0))</f>
        <v>2</v>
      </c>
      <c r="AQ82" s="19" cm="1">
        <f t="array" ref="AQ82">INDEX($H:$M,ROW(),MATCH(AQ$2,$H$1:$M$1,0))</f>
        <v>2</v>
      </c>
      <c r="AR82" s="19" cm="1">
        <f t="array" ref="AR82">INDEX($H:$M,ROW(),MATCH(AR$2,$H$1:$M$1,0))</f>
        <v>2</v>
      </c>
      <c r="AS82" s="19" cm="1">
        <f t="array" ref="AS82">INDEX($H:$M,ROW(),MATCH(AS$2,$H$1:$M$1,0))</f>
        <v>2</v>
      </c>
      <c r="AT82" s="19" cm="1">
        <f t="array" ref="AT82">INDEX($H:$M,ROW(),MATCH(AT$2,$H$1:$M$1,0))</f>
        <v>2</v>
      </c>
      <c r="AU82" s="19" cm="1">
        <f t="array" ref="AU82">INDEX($H:$M,ROW(),MATCH(AU$2,$H$1:$M$1,0))</f>
        <v>2</v>
      </c>
      <c r="AV82" s="19" cm="1">
        <f t="array" ref="AV82">INDEX($H:$M,ROW(),MATCH(AV$2,$H$1:$M$1,0))</f>
        <v>2</v>
      </c>
      <c r="AW82" s="19" cm="1">
        <f t="array" ref="AW82">INDEX($H:$M,ROW(),MATCH(AW$2,$H$1:$M$1,0))</f>
        <v>2</v>
      </c>
      <c r="AX82" s="19" cm="1">
        <f t="array" ref="AX82">INDEX($H:$M,ROW(),MATCH(AX$2,$H$1:$M$1,0))</f>
        <v>2</v>
      </c>
      <c r="AY82" s="19" cm="1">
        <f t="array" ref="AY82">INDEX($H:$M,ROW(),MATCH(AY$2,$H$1:$M$1,0))</f>
        <v>2</v>
      </c>
      <c r="AZ82" s="19" cm="1">
        <f t="array" ref="AZ82">INDEX($H:$M,ROW(),MATCH(AZ$2,$H$1:$M$1,0))</f>
        <v>2</v>
      </c>
      <c r="BA82" s="19" cm="1">
        <f t="array" ref="BA82">INDEX($H:$M,ROW(),MATCH(BA$2,$H$1:$M$1,0))</f>
        <v>2</v>
      </c>
      <c r="BB82" s="19" cm="1">
        <f t="array" ref="BB82">INDEX($H:$M,ROW(),MATCH(BB$2,$H$1:$M$1,0))</f>
        <v>2</v>
      </c>
      <c r="BC82" s="19" cm="1">
        <f t="array" ref="BC82">INDEX($H:$M,ROW(),MATCH(BC$2,$H$1:$M$1,0))</f>
        <v>2</v>
      </c>
      <c r="BD82" s="19" cm="1">
        <f t="array" ref="BD82">INDEX($H:$M,ROW(),MATCH(BD$2,$H$1:$M$1,0))</f>
        <v>2</v>
      </c>
      <c r="BE82" s="19" cm="1">
        <f t="array" ref="BE82">INDEX($H:$M,ROW(),MATCH(BE$2,$H$1:$M$1,0))</f>
        <v>2</v>
      </c>
      <c r="BF82" s="19" cm="1">
        <f t="array" ref="BF82">INDEX($H:$M,ROW(),MATCH(BF$2,$H$1:$M$1,0))</f>
        <v>2</v>
      </c>
      <c r="BG82" s="19" cm="1">
        <f t="array" ref="BG82">INDEX($H:$M,ROW(),MATCH(BG$2,$H$1:$M$1,0))</f>
        <v>2</v>
      </c>
      <c r="BH82" s="19" cm="1">
        <f t="array" ref="BH82">INDEX($H:$M,ROW(),MATCH(BH$2,$H$1:$M$1,0))</f>
        <v>2</v>
      </c>
      <c r="BI82" s="19" cm="1">
        <f t="array" ref="BI82">INDEX($H:$M,ROW(),MATCH(BI$2,$H$1:$M$1,0))</f>
        <v>2</v>
      </c>
      <c r="BJ82" s="19" cm="1">
        <f t="array" ref="BJ82">INDEX($H:$M,ROW(),MATCH(BJ$2,$H$1:$M$1,0))</f>
        <v>2</v>
      </c>
      <c r="BK82" s="19" cm="1">
        <f t="array" ref="BK82">INDEX($H:$M,ROW(),MATCH(BK$2,$H$1:$M$1,0))</f>
        <v>2</v>
      </c>
      <c r="BL82" s="19" cm="1">
        <f t="array" ref="BL82">INDEX($H:$M,ROW(),MATCH(BL$2,$H$1:$M$1,0))</f>
        <v>2</v>
      </c>
      <c r="BM82" s="19" cm="1">
        <f t="array" ref="BM82">INDEX($H:$M,ROW(),MATCH(BM$2,$H$1:$M$1,0))</f>
        <v>2</v>
      </c>
      <c r="BN82" s="19" cm="1">
        <f t="array" ref="BN82">INDEX($H:$M,ROW(),MATCH(BN$2,$H$1:$M$1,0))</f>
        <v>2</v>
      </c>
      <c r="BO82" s="19" cm="1">
        <f t="array" ref="BO82">INDEX($H:$M,ROW(),MATCH(BO$2,$H$1:$M$1,0))</f>
        <v>2</v>
      </c>
      <c r="BP82" s="19" cm="1">
        <f t="array" ref="BP82">INDEX($H:$M,ROW(),MATCH(BP$2,$H$1:$M$1,0))</f>
        <v>2</v>
      </c>
      <c r="BQ82" s="19" cm="1">
        <f t="array" ref="BQ82">INDEX($H:$M,ROW(),MATCH(BQ$2,$H$1:$M$1,0))</f>
        <v>2</v>
      </c>
      <c r="BR82" s="19" cm="1">
        <f t="array" ref="BR82">INDEX($H:$M,ROW(),MATCH(BR$2,$H$1:$M$1,0))</f>
        <v>2</v>
      </c>
      <c r="BS82" s="19" cm="1">
        <f t="array" ref="BS82">INDEX($H:$M,ROW(),MATCH(BS$2,$H$1:$M$1,0))</f>
        <v>2</v>
      </c>
      <c r="BT82" s="19" cm="1">
        <f t="array" ref="BT82">INDEX($H:$M,ROW(),MATCH(BT$2,$H$1:$M$1,0))</f>
        <v>2</v>
      </c>
      <c r="BU82" s="19" cm="1">
        <f t="array" ref="BU82">INDEX($H:$M,ROW(),MATCH(BU$2,$H$1:$M$1,0))</f>
        <v>2</v>
      </c>
      <c r="BV82" s="19" cm="1">
        <f t="array" ref="BV82">INDEX($H:$M,ROW(),MATCH(BV$2,$H$1:$M$1,0))</f>
        <v>2</v>
      </c>
      <c r="BW82" s="19" cm="1">
        <f t="array" ref="BW82">INDEX($H:$M,ROW(),MATCH(BW$2,$H$1:$M$1,0))</f>
        <v>2</v>
      </c>
      <c r="BX82" s="19" cm="1">
        <f t="array" ref="BX82">INDEX($H:$M,ROW(),MATCH(BX$2,$H$1:$M$1,0))</f>
        <v>2</v>
      </c>
      <c r="BY82" s="19" cm="1">
        <f t="array" ref="BY82">INDEX($H:$M,ROW(),MATCH(BY$2,$H$1:$M$1,0))</f>
        <v>2</v>
      </c>
      <c r="BZ82" s="19" cm="1">
        <f t="array" ref="BZ82">INDEX($H:$M,ROW(),MATCH(BZ$2,$H$1:$M$1,0))</f>
        <v>2</v>
      </c>
      <c r="CA82" s="19" cm="1">
        <f t="array" ref="CA82">INDEX($H:$M,ROW(),MATCH(CA$2,$H$1:$M$1,0))</f>
        <v>2</v>
      </c>
      <c r="CB82" s="19" cm="1">
        <f t="array" ref="CB82">INDEX($H:$M,ROW(),MATCH(CB$2,$H$1:$M$1,0))</f>
        <v>2</v>
      </c>
      <c r="CC82" s="19" cm="1">
        <f t="array" ref="CC82">INDEX($H:$M,ROW(),MATCH(CC$2,$H$1:$M$1,0))</f>
        <v>2</v>
      </c>
      <c r="CD82" s="19" cm="1">
        <f t="array" ref="CD82">INDEX($H:$M,ROW(),MATCH(CD$2,$H$1:$M$1,0))</f>
        <v>2</v>
      </c>
      <c r="CE82" s="19" cm="1">
        <f t="array" ref="CE82">INDEX($H:$M,ROW(),MATCH(CE$2,$H$1:$M$1,0))</f>
        <v>2</v>
      </c>
      <c r="CF82" s="19" cm="1">
        <f t="array" ref="CF82">INDEX($H:$M,ROW(),MATCH(CF$2,$H$1:$M$1,0))</f>
        <v>2</v>
      </c>
      <c r="CG82" s="19" cm="1">
        <f t="array" ref="CG82">INDEX($H:$M,ROW(),MATCH(CG$2,$H$1:$M$1,0))</f>
        <v>2</v>
      </c>
      <c r="CH82" s="19" cm="1">
        <f t="array" ref="CH82">INDEX($H:$M,ROW(),MATCH(CH$2,$H$1:$M$1,0))</f>
        <v>2</v>
      </c>
      <c r="CI82" s="19" cm="1">
        <f t="array" ref="CI82">INDEX($H:$M,ROW(),MATCH(CI$2,$H$1:$M$1,0))</f>
        <v>2</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f>-P82*P79</f>
        <v>-39583.333333333336</v>
      </c>
      <c r="Q83" s="28">
        <f t="shared" ref="Q83:CB83" si="93">-Q82*Q79</f>
        <v>-79166.666666666672</v>
      </c>
      <c r="R83" s="28">
        <f t="shared" si="93"/>
        <v>-118750</v>
      </c>
      <c r="S83" s="28">
        <f t="shared" si="93"/>
        <v>-158333.33333333334</v>
      </c>
      <c r="T83" s="28">
        <f t="shared" si="93"/>
        <v>-197916.66666666669</v>
      </c>
      <c r="U83" s="28">
        <f t="shared" si="93"/>
        <v>-237500.00000000003</v>
      </c>
      <c r="V83" s="28">
        <f t="shared" si="93"/>
        <v>-277083.33333333337</v>
      </c>
      <c r="W83" s="28">
        <f t="shared" si="93"/>
        <v>-316666.66666666674</v>
      </c>
      <c r="X83" s="28">
        <f t="shared" si="93"/>
        <v>-356250.00000000006</v>
      </c>
      <c r="Y83" s="28">
        <f t="shared" si="93"/>
        <v>-395833.33333333337</v>
      </c>
      <c r="Z83" s="28">
        <f t="shared" si="93"/>
        <v>-435416.66666666663</v>
      </c>
      <c r="AA83" s="28">
        <f t="shared" si="93"/>
        <v>-474999.99999999994</v>
      </c>
      <c r="AB83" s="28">
        <f t="shared" si="93"/>
        <v>-554166.66666666663</v>
      </c>
      <c r="AC83" s="28">
        <f t="shared" si="93"/>
        <v>-633333.33333333337</v>
      </c>
      <c r="AD83" s="28">
        <f t="shared" si="93"/>
        <v>-712500</v>
      </c>
      <c r="AE83" s="28">
        <f t="shared" si="93"/>
        <v>-791666.66666666651</v>
      </c>
      <c r="AF83" s="28">
        <f t="shared" si="93"/>
        <v>-870833.33333333314</v>
      </c>
      <c r="AG83" s="28">
        <f t="shared" si="93"/>
        <v>-949999.99999999977</v>
      </c>
      <c r="AH83" s="28">
        <f t="shared" si="93"/>
        <v>-1029166.6666666663</v>
      </c>
      <c r="AI83" s="28">
        <f t="shared" si="93"/>
        <v>-1108333.3333333328</v>
      </c>
      <c r="AJ83" s="28">
        <f t="shared" si="93"/>
        <v>-1187499.9999999995</v>
      </c>
      <c r="AK83" s="28">
        <f t="shared" si="93"/>
        <v>-1266666.666666666</v>
      </c>
      <c r="AL83" s="28">
        <f t="shared" si="93"/>
        <v>-1345833.3333333328</v>
      </c>
      <c r="AM83" s="28">
        <f t="shared" si="93"/>
        <v>-1424999.9999999998</v>
      </c>
      <c r="AN83" s="28">
        <f t="shared" si="93"/>
        <v>-1583333.3333333328</v>
      </c>
      <c r="AO83" s="28">
        <f t="shared" si="93"/>
        <v>-1741666.666666666</v>
      </c>
      <c r="AP83" s="28">
        <f t="shared" si="93"/>
        <v>-1899999.9999999991</v>
      </c>
      <c r="AQ83" s="28">
        <f t="shared" si="93"/>
        <v>-2058333.3333333323</v>
      </c>
      <c r="AR83" s="28">
        <f t="shared" si="93"/>
        <v>-2216666.6666666656</v>
      </c>
      <c r="AS83" s="28">
        <f t="shared" si="93"/>
        <v>-2374999.9999999986</v>
      </c>
      <c r="AT83" s="28">
        <f t="shared" si="93"/>
        <v>-2533333.3333333316</v>
      </c>
      <c r="AU83" s="28">
        <f t="shared" si="93"/>
        <v>-2691666.6666666651</v>
      </c>
      <c r="AV83" s="28">
        <f t="shared" si="93"/>
        <v>-2849999.9999999991</v>
      </c>
      <c r="AW83" s="28">
        <f t="shared" si="93"/>
        <v>-3008333.3333333326</v>
      </c>
      <c r="AX83" s="28">
        <f t="shared" si="93"/>
        <v>-3166666.666666666</v>
      </c>
      <c r="AY83" s="28">
        <f t="shared" si="93"/>
        <v>-3325000</v>
      </c>
      <c r="AZ83" s="28">
        <f t="shared" si="93"/>
        <v>-3641666.666666666</v>
      </c>
      <c r="BA83" s="28">
        <f t="shared" si="93"/>
        <v>-3958333.3333333326</v>
      </c>
      <c r="BB83" s="28">
        <f t="shared" si="93"/>
        <v>-4274999.9999999991</v>
      </c>
      <c r="BC83" s="28">
        <f t="shared" si="93"/>
        <v>-4591666.6666666651</v>
      </c>
      <c r="BD83" s="28">
        <f t="shared" si="93"/>
        <v>-4908333.3333333312</v>
      </c>
      <c r="BE83" s="28">
        <f t="shared" si="93"/>
        <v>-5224999.9999999981</v>
      </c>
      <c r="BF83" s="28">
        <f t="shared" si="93"/>
        <v>-5541666.6666666651</v>
      </c>
      <c r="BG83" s="28">
        <f t="shared" si="93"/>
        <v>-5858333.3333333321</v>
      </c>
      <c r="BH83" s="28">
        <f t="shared" si="93"/>
        <v>-6175000</v>
      </c>
      <c r="BI83" s="28">
        <f t="shared" si="93"/>
        <v>-6491666.6666666679</v>
      </c>
      <c r="BJ83" s="28">
        <f t="shared" si="93"/>
        <v>-6808333.3333333349</v>
      </c>
      <c r="BK83" s="28">
        <f t="shared" si="93"/>
        <v>-7125000.0000000019</v>
      </c>
      <c r="BL83" s="28">
        <f t="shared" si="93"/>
        <v>-7758333.3333333349</v>
      </c>
      <c r="BM83" s="28">
        <f t="shared" si="93"/>
        <v>-8391666.6666666679</v>
      </c>
      <c r="BN83" s="28">
        <f t="shared" si="93"/>
        <v>-9025000</v>
      </c>
      <c r="BO83" s="28">
        <f t="shared" si="93"/>
        <v>-9658333.3333333321</v>
      </c>
      <c r="BP83" s="28">
        <f t="shared" si="93"/>
        <v>-10291666.666666664</v>
      </c>
      <c r="BQ83" s="28">
        <f t="shared" si="93"/>
        <v>-10925000</v>
      </c>
      <c r="BR83" s="28">
        <f t="shared" si="93"/>
        <v>-11558333.333333336</v>
      </c>
      <c r="BS83" s="28">
        <f t="shared" si="93"/>
        <v>-12191666.66666667</v>
      </c>
      <c r="BT83" s="28">
        <f t="shared" si="93"/>
        <v>-12825000.000000004</v>
      </c>
      <c r="BU83" s="28">
        <f t="shared" si="93"/>
        <v>-13458333.33333334</v>
      </c>
      <c r="BV83" s="28">
        <f t="shared" si="93"/>
        <v>-14091666.666666675</v>
      </c>
      <c r="BW83" s="28">
        <f t="shared" si="93"/>
        <v>-14725000.000000009</v>
      </c>
      <c r="BX83" s="28">
        <f t="shared" si="93"/>
        <v>-15991666.666666675</v>
      </c>
      <c r="BY83" s="28">
        <f t="shared" si="93"/>
        <v>-17258333.33333334</v>
      </c>
      <c r="BZ83" s="28">
        <f t="shared" si="93"/>
        <v>-18525000.000000004</v>
      </c>
      <c r="CA83" s="28">
        <f t="shared" si="93"/>
        <v>-19791666.666666672</v>
      </c>
      <c r="CB83" s="28">
        <f t="shared" si="93"/>
        <v>-21058333.33333334</v>
      </c>
      <c r="CC83" s="28">
        <f t="shared" ref="CC83:CI83" si="94">-CC82*CC79</f>
        <v>-22325000.000000007</v>
      </c>
      <c r="CD83" s="28">
        <f t="shared" si="94"/>
        <v>-23591666.666666679</v>
      </c>
      <c r="CE83" s="28">
        <f t="shared" si="94"/>
        <v>-24858333.333333351</v>
      </c>
      <c r="CF83" s="28">
        <f t="shared" si="94"/>
        <v>-26125000.000000019</v>
      </c>
      <c r="CG83" s="28">
        <f t="shared" si="94"/>
        <v>-27391666.666666687</v>
      </c>
      <c r="CH83" s="28">
        <f t="shared" si="94"/>
        <v>-28658333.333333358</v>
      </c>
      <c r="CI83" s="28">
        <f t="shared" si="94"/>
        <v>-29925000.00000003</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f>P77</f>
        <v>1979.166666666667</v>
      </c>
      <c r="Q85" s="53">
        <f t="shared" ref="Q85:CB85" si="95">Q77</f>
        <v>3958.3333333333339</v>
      </c>
      <c r="R85" s="53">
        <f t="shared" si="95"/>
        <v>5937.5</v>
      </c>
      <c r="S85" s="53">
        <f t="shared" si="95"/>
        <v>7916.6666666666679</v>
      </c>
      <c r="T85" s="53">
        <f t="shared" si="95"/>
        <v>9895.8333333333358</v>
      </c>
      <c r="U85" s="53">
        <f t="shared" si="95"/>
        <v>11875.000000000002</v>
      </c>
      <c r="V85" s="53">
        <f t="shared" si="95"/>
        <v>13854.16666666667</v>
      </c>
      <c r="W85" s="53">
        <f t="shared" si="95"/>
        <v>15833.333333333338</v>
      </c>
      <c r="X85" s="53">
        <f t="shared" si="95"/>
        <v>17812.500000000004</v>
      </c>
      <c r="Y85" s="53">
        <f t="shared" si="95"/>
        <v>19791.666666666672</v>
      </c>
      <c r="Z85" s="53">
        <f t="shared" si="95"/>
        <v>21770.833333333332</v>
      </c>
      <c r="AA85" s="53">
        <f t="shared" si="95"/>
        <v>23750</v>
      </c>
      <c r="AB85" s="53">
        <f t="shared" si="95"/>
        <v>27708.333333333332</v>
      </c>
      <c r="AC85" s="53">
        <f t="shared" si="95"/>
        <v>31666.666666666672</v>
      </c>
      <c r="AD85" s="53">
        <f t="shared" si="95"/>
        <v>35625</v>
      </c>
      <c r="AE85" s="53">
        <f t="shared" si="95"/>
        <v>39583.333333333328</v>
      </c>
      <c r="AF85" s="53">
        <f t="shared" si="95"/>
        <v>43541.666666666657</v>
      </c>
      <c r="AG85" s="53">
        <f t="shared" si="95"/>
        <v>47499.999999999993</v>
      </c>
      <c r="AH85" s="53">
        <f t="shared" si="95"/>
        <v>51458.333333333314</v>
      </c>
      <c r="AI85" s="53">
        <f t="shared" si="95"/>
        <v>55416.666666666642</v>
      </c>
      <c r="AJ85" s="53">
        <f t="shared" si="95"/>
        <v>59374.999999999978</v>
      </c>
      <c r="AK85" s="53">
        <f t="shared" si="95"/>
        <v>63333.333333333307</v>
      </c>
      <c r="AL85" s="53">
        <f t="shared" si="95"/>
        <v>67291.666666666642</v>
      </c>
      <c r="AM85" s="53">
        <f t="shared" si="95"/>
        <v>71249.999999999985</v>
      </c>
      <c r="AN85" s="53">
        <f t="shared" si="95"/>
        <v>79166.666666666642</v>
      </c>
      <c r="AO85" s="53">
        <f t="shared" si="95"/>
        <v>87083.333333333314</v>
      </c>
      <c r="AP85" s="53">
        <f t="shared" si="95"/>
        <v>94999.999999999956</v>
      </c>
      <c r="AQ85" s="53">
        <f t="shared" si="95"/>
        <v>102916.66666666663</v>
      </c>
      <c r="AR85" s="53">
        <f t="shared" si="95"/>
        <v>110833.33333333328</v>
      </c>
      <c r="AS85" s="53">
        <f t="shared" si="95"/>
        <v>118749.99999999994</v>
      </c>
      <c r="AT85" s="53">
        <f t="shared" si="95"/>
        <v>126666.66666666658</v>
      </c>
      <c r="AU85" s="53">
        <f t="shared" si="95"/>
        <v>134583.33333333326</v>
      </c>
      <c r="AV85" s="53">
        <f t="shared" si="95"/>
        <v>142499.99999999997</v>
      </c>
      <c r="AW85" s="53">
        <f t="shared" si="95"/>
        <v>150416.66666666663</v>
      </c>
      <c r="AX85" s="53">
        <f t="shared" si="95"/>
        <v>158333.33333333331</v>
      </c>
      <c r="AY85" s="53">
        <f t="shared" si="95"/>
        <v>166250</v>
      </c>
      <c r="AZ85" s="53">
        <f t="shared" si="95"/>
        <v>182083.33333333331</v>
      </c>
      <c r="BA85" s="53">
        <f t="shared" si="95"/>
        <v>197916.66666666663</v>
      </c>
      <c r="BB85" s="53">
        <f t="shared" si="95"/>
        <v>213749.99999999997</v>
      </c>
      <c r="BC85" s="53">
        <f t="shared" si="95"/>
        <v>229583.33333333326</v>
      </c>
      <c r="BD85" s="53">
        <f t="shared" si="95"/>
        <v>245416.66666666657</v>
      </c>
      <c r="BE85" s="53">
        <f t="shared" si="95"/>
        <v>261249.99999999991</v>
      </c>
      <c r="BF85" s="53">
        <f t="shared" si="95"/>
        <v>277083.33333333326</v>
      </c>
      <c r="BG85" s="53">
        <f t="shared" si="95"/>
        <v>292916.66666666663</v>
      </c>
      <c r="BH85" s="53">
        <f t="shared" si="95"/>
        <v>308750</v>
      </c>
      <c r="BI85" s="53">
        <f t="shared" si="95"/>
        <v>324583.33333333343</v>
      </c>
      <c r="BJ85" s="53">
        <f t="shared" si="95"/>
        <v>340416.66666666674</v>
      </c>
      <c r="BK85" s="53">
        <f t="shared" si="95"/>
        <v>356250.00000000012</v>
      </c>
      <c r="BL85" s="53">
        <f t="shared" si="95"/>
        <v>387916.66666666674</v>
      </c>
      <c r="BM85" s="53">
        <f t="shared" si="95"/>
        <v>419583.33333333343</v>
      </c>
      <c r="BN85" s="53">
        <f t="shared" si="95"/>
        <v>451250</v>
      </c>
      <c r="BO85" s="53">
        <f t="shared" si="95"/>
        <v>482916.66666666663</v>
      </c>
      <c r="BP85" s="53">
        <f t="shared" si="95"/>
        <v>514583.33333333326</v>
      </c>
      <c r="BQ85" s="53">
        <f t="shared" si="95"/>
        <v>546250</v>
      </c>
      <c r="BR85" s="53">
        <f t="shared" si="95"/>
        <v>577916.66666666686</v>
      </c>
      <c r="BS85" s="53">
        <f t="shared" si="95"/>
        <v>609583.33333333349</v>
      </c>
      <c r="BT85" s="53">
        <f t="shared" si="95"/>
        <v>641250.00000000023</v>
      </c>
      <c r="BU85" s="53">
        <f t="shared" si="95"/>
        <v>672916.66666666698</v>
      </c>
      <c r="BV85" s="53">
        <f t="shared" si="95"/>
        <v>704583.33333333384</v>
      </c>
      <c r="BW85" s="53">
        <f t="shared" si="95"/>
        <v>736250.00000000047</v>
      </c>
      <c r="BX85" s="53">
        <f t="shared" si="95"/>
        <v>799583.33333333384</v>
      </c>
      <c r="BY85" s="53">
        <f t="shared" si="95"/>
        <v>862916.66666666698</v>
      </c>
      <c r="BZ85" s="53">
        <f t="shared" si="95"/>
        <v>926250.00000000023</v>
      </c>
      <c r="CA85" s="53">
        <f t="shared" si="95"/>
        <v>989583.3333333336</v>
      </c>
      <c r="CB85" s="53">
        <f t="shared" si="95"/>
        <v>1052916.666666667</v>
      </c>
      <c r="CC85" s="53">
        <f t="shared" ref="CC85:CI85" si="96">CC77</f>
        <v>1116250.0000000005</v>
      </c>
      <c r="CD85" s="53">
        <f t="shared" si="96"/>
        <v>1179583.333333334</v>
      </c>
      <c r="CE85" s="53">
        <f t="shared" si="96"/>
        <v>1242916.6666666677</v>
      </c>
      <c r="CF85" s="53">
        <f t="shared" si="96"/>
        <v>1306250.0000000009</v>
      </c>
      <c r="CG85" s="53">
        <f t="shared" si="96"/>
        <v>1369583.3333333344</v>
      </c>
      <c r="CH85" s="53">
        <f t="shared" si="96"/>
        <v>1432916.6666666679</v>
      </c>
      <c r="CI85" s="53">
        <f t="shared" si="96"/>
        <v>1496250.0000000016</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f>P79</f>
        <v>19791.666666666668</v>
      </c>
      <c r="Q87" s="34">
        <f t="shared" ref="Q87:CB87" si="97">Q79</f>
        <v>39583.333333333336</v>
      </c>
      <c r="R87" s="34">
        <f t="shared" si="97"/>
        <v>59375</v>
      </c>
      <c r="S87" s="34">
        <f t="shared" si="97"/>
        <v>79166.666666666672</v>
      </c>
      <c r="T87" s="34">
        <f t="shared" si="97"/>
        <v>98958.333333333343</v>
      </c>
      <c r="U87" s="34">
        <f t="shared" si="97"/>
        <v>118750.00000000001</v>
      </c>
      <c r="V87" s="34">
        <f t="shared" si="97"/>
        <v>138541.66666666669</v>
      </c>
      <c r="W87" s="34">
        <f t="shared" si="97"/>
        <v>158333.33333333337</v>
      </c>
      <c r="X87" s="34">
        <f t="shared" si="97"/>
        <v>178125.00000000003</v>
      </c>
      <c r="Y87" s="34">
        <f t="shared" si="97"/>
        <v>197916.66666666669</v>
      </c>
      <c r="Z87" s="34">
        <f t="shared" si="97"/>
        <v>217708.33333333331</v>
      </c>
      <c r="AA87" s="34">
        <f t="shared" si="97"/>
        <v>237499.99999999997</v>
      </c>
      <c r="AB87" s="34">
        <f t="shared" si="97"/>
        <v>277083.33333333331</v>
      </c>
      <c r="AC87" s="34">
        <f t="shared" si="97"/>
        <v>316666.66666666669</v>
      </c>
      <c r="AD87" s="34">
        <f t="shared" si="97"/>
        <v>356250</v>
      </c>
      <c r="AE87" s="34">
        <f t="shared" si="97"/>
        <v>395833.33333333326</v>
      </c>
      <c r="AF87" s="34">
        <f t="shared" si="97"/>
        <v>435416.66666666657</v>
      </c>
      <c r="AG87" s="34">
        <f t="shared" si="97"/>
        <v>474999.99999999988</v>
      </c>
      <c r="AH87" s="34">
        <f t="shared" si="97"/>
        <v>514583.33333333314</v>
      </c>
      <c r="AI87" s="34">
        <f t="shared" si="97"/>
        <v>554166.6666666664</v>
      </c>
      <c r="AJ87" s="34">
        <f t="shared" si="97"/>
        <v>593749.99999999977</v>
      </c>
      <c r="AK87" s="34">
        <f t="shared" si="97"/>
        <v>633333.33333333302</v>
      </c>
      <c r="AL87" s="34">
        <f t="shared" si="97"/>
        <v>672916.6666666664</v>
      </c>
      <c r="AM87" s="34">
        <f t="shared" si="97"/>
        <v>712499.99999999988</v>
      </c>
      <c r="AN87" s="34">
        <f t="shared" si="97"/>
        <v>791666.6666666664</v>
      </c>
      <c r="AO87" s="34">
        <f t="shared" si="97"/>
        <v>870833.33333333302</v>
      </c>
      <c r="AP87" s="34">
        <f t="shared" si="97"/>
        <v>949999.99999999953</v>
      </c>
      <c r="AQ87" s="34">
        <f t="shared" si="97"/>
        <v>1029166.6666666662</v>
      </c>
      <c r="AR87" s="34">
        <f t="shared" si="97"/>
        <v>1108333.3333333328</v>
      </c>
      <c r="AS87" s="34">
        <f t="shared" si="97"/>
        <v>1187499.9999999993</v>
      </c>
      <c r="AT87" s="34">
        <f t="shared" si="97"/>
        <v>1266666.6666666658</v>
      </c>
      <c r="AU87" s="34">
        <f t="shared" si="97"/>
        <v>1345833.3333333326</v>
      </c>
      <c r="AV87" s="34">
        <f t="shared" si="97"/>
        <v>1424999.9999999995</v>
      </c>
      <c r="AW87" s="34">
        <f t="shared" si="97"/>
        <v>1504166.6666666663</v>
      </c>
      <c r="AX87" s="34">
        <f t="shared" si="97"/>
        <v>1583333.333333333</v>
      </c>
      <c r="AY87" s="34">
        <f t="shared" si="97"/>
        <v>1662500</v>
      </c>
      <c r="AZ87" s="34">
        <f t="shared" si="97"/>
        <v>1820833.333333333</v>
      </c>
      <c r="BA87" s="34">
        <f t="shared" si="97"/>
        <v>1979166.6666666663</v>
      </c>
      <c r="BB87" s="34">
        <f t="shared" si="97"/>
        <v>2137499.9999999995</v>
      </c>
      <c r="BC87" s="34">
        <f t="shared" si="97"/>
        <v>2295833.3333333326</v>
      </c>
      <c r="BD87" s="34">
        <f t="shared" si="97"/>
        <v>2454166.6666666656</v>
      </c>
      <c r="BE87" s="34">
        <f t="shared" si="97"/>
        <v>2612499.9999999991</v>
      </c>
      <c r="BF87" s="34">
        <f t="shared" si="97"/>
        <v>2770833.3333333326</v>
      </c>
      <c r="BG87" s="34">
        <f t="shared" si="97"/>
        <v>2929166.666666666</v>
      </c>
      <c r="BH87" s="34">
        <f t="shared" si="97"/>
        <v>3087500</v>
      </c>
      <c r="BI87" s="34">
        <f t="shared" si="97"/>
        <v>3245833.333333334</v>
      </c>
      <c r="BJ87" s="34">
        <f t="shared" si="97"/>
        <v>3404166.6666666674</v>
      </c>
      <c r="BK87" s="34">
        <f t="shared" si="97"/>
        <v>3562500.0000000009</v>
      </c>
      <c r="BL87" s="34">
        <f t="shared" si="97"/>
        <v>3879166.6666666674</v>
      </c>
      <c r="BM87" s="34">
        <f t="shared" si="97"/>
        <v>4195833.333333334</v>
      </c>
      <c r="BN87" s="34">
        <f t="shared" si="97"/>
        <v>4512500</v>
      </c>
      <c r="BO87" s="34">
        <f t="shared" si="97"/>
        <v>4829166.666666666</v>
      </c>
      <c r="BP87" s="34">
        <f t="shared" si="97"/>
        <v>5145833.3333333321</v>
      </c>
      <c r="BQ87" s="34">
        <f t="shared" si="97"/>
        <v>5462500</v>
      </c>
      <c r="BR87" s="34">
        <f t="shared" si="97"/>
        <v>5779166.6666666679</v>
      </c>
      <c r="BS87" s="34">
        <f t="shared" si="97"/>
        <v>6095833.3333333349</v>
      </c>
      <c r="BT87" s="34">
        <f t="shared" si="97"/>
        <v>6412500.0000000019</v>
      </c>
      <c r="BU87" s="34">
        <f t="shared" si="97"/>
        <v>6729166.6666666698</v>
      </c>
      <c r="BV87" s="34">
        <f t="shared" si="97"/>
        <v>7045833.3333333377</v>
      </c>
      <c r="BW87" s="34">
        <f t="shared" si="97"/>
        <v>7362500.0000000047</v>
      </c>
      <c r="BX87" s="34">
        <f t="shared" si="97"/>
        <v>7995833.3333333377</v>
      </c>
      <c r="BY87" s="34">
        <f t="shared" si="97"/>
        <v>8629166.6666666698</v>
      </c>
      <c r="BZ87" s="34">
        <f t="shared" si="97"/>
        <v>9262500.0000000019</v>
      </c>
      <c r="CA87" s="34">
        <f t="shared" si="97"/>
        <v>9895833.3333333358</v>
      </c>
      <c r="CB87" s="34">
        <f t="shared" si="97"/>
        <v>10529166.66666667</v>
      </c>
      <c r="CC87" s="34">
        <f t="shared" ref="CC87:CI87" si="98">CC79</f>
        <v>11162500.000000004</v>
      </c>
      <c r="CD87" s="34">
        <f t="shared" si="98"/>
        <v>11795833.33333334</v>
      </c>
      <c r="CE87" s="34">
        <f t="shared" si="98"/>
        <v>12429166.666666675</v>
      </c>
      <c r="CF87" s="34">
        <f t="shared" si="98"/>
        <v>13062500.000000009</v>
      </c>
      <c r="CG87" s="34">
        <f t="shared" si="98"/>
        <v>13695833.333333343</v>
      </c>
      <c r="CH87" s="34">
        <f t="shared" si="98"/>
        <v>14329166.666666679</v>
      </c>
      <c r="CI87" s="34">
        <f t="shared" si="98"/>
        <v>14962500.000000015</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cm="1">
        <f t="array" ref="P90">INDEX($H:$M,ROW(),MATCH(P$2,$H$1:$M$1,0))</f>
        <v>1000</v>
      </c>
      <c r="Q90" s="19" cm="1">
        <f t="array" ref="Q90">INDEX($H:$M,ROW(),MATCH(Q$2,$H$1:$M$1,0))</f>
        <v>1000</v>
      </c>
      <c r="R90" s="19" cm="1">
        <f t="array" ref="R90">INDEX($H:$M,ROW(),MATCH(R$2,$H$1:$M$1,0))</f>
        <v>1000</v>
      </c>
      <c r="S90" s="19" cm="1">
        <f t="array" ref="S90">INDEX($H:$M,ROW(),MATCH(S$2,$H$1:$M$1,0))</f>
        <v>1000</v>
      </c>
      <c r="T90" s="19" cm="1">
        <f t="array" ref="T90">INDEX($H:$M,ROW(),MATCH(T$2,$H$1:$M$1,0))</f>
        <v>1000</v>
      </c>
      <c r="U90" s="19" cm="1">
        <f t="array" ref="U90">INDEX($H:$M,ROW(),MATCH(U$2,$H$1:$M$1,0))</f>
        <v>1000</v>
      </c>
      <c r="V90" s="19" cm="1">
        <f t="array" ref="V90">INDEX($H:$M,ROW(),MATCH(V$2,$H$1:$M$1,0))</f>
        <v>1000</v>
      </c>
      <c r="W90" s="19" cm="1">
        <f t="array" ref="W90">INDEX($H:$M,ROW(),MATCH(W$2,$H$1:$M$1,0))</f>
        <v>1000</v>
      </c>
      <c r="X90" s="19" cm="1">
        <f t="array" ref="X90">INDEX($H:$M,ROW(),MATCH(X$2,$H$1:$M$1,0))</f>
        <v>1000</v>
      </c>
      <c r="Y90" s="19" cm="1">
        <f t="array" ref="Y90">INDEX($H:$M,ROW(),MATCH(Y$2,$H$1:$M$1,0))</f>
        <v>1000</v>
      </c>
      <c r="Z90" s="19" cm="1">
        <f t="array" ref="Z90">INDEX($H:$M,ROW(),MATCH(Z$2,$H$1:$M$1,0))</f>
        <v>1000</v>
      </c>
      <c r="AA90" s="19" cm="1">
        <f t="array" ref="AA90">INDEX($H:$M,ROW(),MATCH(AA$2,$H$1:$M$1,0))</f>
        <v>1000</v>
      </c>
      <c r="AB90" s="19" cm="1">
        <f t="array" ref="AB90">INDEX($H:$M,ROW(),MATCH(AB$2,$H$1:$M$1,0))</f>
        <v>1000</v>
      </c>
      <c r="AC90" s="19" cm="1">
        <f t="array" ref="AC90">INDEX($H:$M,ROW(),MATCH(AC$2,$H$1:$M$1,0))</f>
        <v>1000</v>
      </c>
      <c r="AD90" s="19" cm="1">
        <f t="array" ref="AD90">INDEX($H:$M,ROW(),MATCH(AD$2,$H$1:$M$1,0))</f>
        <v>1000</v>
      </c>
      <c r="AE90" s="19" cm="1">
        <f t="array" ref="AE90">INDEX($H:$M,ROW(),MATCH(AE$2,$H$1:$M$1,0))</f>
        <v>1000</v>
      </c>
      <c r="AF90" s="19" cm="1">
        <f t="array" ref="AF90">INDEX($H:$M,ROW(),MATCH(AF$2,$H$1:$M$1,0))</f>
        <v>1000</v>
      </c>
      <c r="AG90" s="19" cm="1">
        <f t="array" ref="AG90">INDEX($H:$M,ROW(),MATCH(AG$2,$H$1:$M$1,0))</f>
        <v>1000</v>
      </c>
      <c r="AH90" s="19" cm="1">
        <f t="array" ref="AH90">INDEX($H:$M,ROW(),MATCH(AH$2,$H$1:$M$1,0))</f>
        <v>1000</v>
      </c>
      <c r="AI90" s="19" cm="1">
        <f t="array" ref="AI90">INDEX($H:$M,ROW(),MATCH(AI$2,$H$1:$M$1,0))</f>
        <v>1000</v>
      </c>
      <c r="AJ90" s="19" cm="1">
        <f t="array" ref="AJ90">INDEX($H:$M,ROW(),MATCH(AJ$2,$H$1:$M$1,0))</f>
        <v>1000</v>
      </c>
      <c r="AK90" s="19" cm="1">
        <f t="array" ref="AK90">INDEX($H:$M,ROW(),MATCH(AK$2,$H$1:$M$1,0))</f>
        <v>1000</v>
      </c>
      <c r="AL90" s="19" cm="1">
        <f t="array" ref="AL90">INDEX($H:$M,ROW(),MATCH(AL$2,$H$1:$M$1,0))</f>
        <v>1000</v>
      </c>
      <c r="AM90" s="19" cm="1">
        <f t="array" ref="AM90">INDEX($H:$M,ROW(),MATCH(AM$2,$H$1:$M$1,0))</f>
        <v>1000</v>
      </c>
      <c r="AN90" s="19" cm="1">
        <f t="array" ref="AN90">INDEX($H:$M,ROW(),MATCH(AN$2,$H$1:$M$1,0))</f>
        <v>1000</v>
      </c>
      <c r="AO90" s="19" cm="1">
        <f t="array" ref="AO90">INDEX($H:$M,ROW(),MATCH(AO$2,$H$1:$M$1,0))</f>
        <v>1000</v>
      </c>
      <c r="AP90" s="19" cm="1">
        <f t="array" ref="AP90">INDEX($H:$M,ROW(),MATCH(AP$2,$H$1:$M$1,0))</f>
        <v>1000</v>
      </c>
      <c r="AQ90" s="19" cm="1">
        <f t="array" ref="AQ90">INDEX($H:$M,ROW(),MATCH(AQ$2,$H$1:$M$1,0))</f>
        <v>1000</v>
      </c>
      <c r="AR90" s="19" cm="1">
        <f t="array" ref="AR90">INDEX($H:$M,ROW(),MATCH(AR$2,$H$1:$M$1,0))</f>
        <v>1000</v>
      </c>
      <c r="AS90" s="19" cm="1">
        <f t="array" ref="AS90">INDEX($H:$M,ROW(),MATCH(AS$2,$H$1:$M$1,0))</f>
        <v>1000</v>
      </c>
      <c r="AT90" s="19" cm="1">
        <f t="array" ref="AT90">INDEX($H:$M,ROW(),MATCH(AT$2,$H$1:$M$1,0))</f>
        <v>1000</v>
      </c>
      <c r="AU90" s="19" cm="1">
        <f t="array" ref="AU90">INDEX($H:$M,ROW(),MATCH(AU$2,$H$1:$M$1,0))</f>
        <v>1000</v>
      </c>
      <c r="AV90" s="19" cm="1">
        <f t="array" ref="AV90">INDEX($H:$M,ROW(),MATCH(AV$2,$H$1:$M$1,0))</f>
        <v>1000</v>
      </c>
      <c r="AW90" s="19" cm="1">
        <f t="array" ref="AW90">INDEX($H:$M,ROW(),MATCH(AW$2,$H$1:$M$1,0))</f>
        <v>1000</v>
      </c>
      <c r="AX90" s="19" cm="1">
        <f t="array" ref="AX90">INDEX($H:$M,ROW(),MATCH(AX$2,$H$1:$M$1,0))</f>
        <v>1000</v>
      </c>
      <c r="AY90" s="19" cm="1">
        <f t="array" ref="AY90">INDEX($H:$M,ROW(),MATCH(AY$2,$H$1:$M$1,0))</f>
        <v>1000</v>
      </c>
      <c r="AZ90" s="19" cm="1">
        <f t="array" ref="AZ90">INDEX($H:$M,ROW(),MATCH(AZ$2,$H$1:$M$1,0))</f>
        <v>1000</v>
      </c>
      <c r="BA90" s="19" cm="1">
        <f t="array" ref="BA90">INDEX($H:$M,ROW(),MATCH(BA$2,$H$1:$M$1,0))</f>
        <v>1000</v>
      </c>
      <c r="BB90" s="19" cm="1">
        <f t="array" ref="BB90">INDEX($H:$M,ROW(),MATCH(BB$2,$H$1:$M$1,0))</f>
        <v>1000</v>
      </c>
      <c r="BC90" s="19" cm="1">
        <f t="array" ref="BC90">INDEX($H:$M,ROW(),MATCH(BC$2,$H$1:$M$1,0))</f>
        <v>1000</v>
      </c>
      <c r="BD90" s="19" cm="1">
        <f t="array" ref="BD90">INDEX($H:$M,ROW(),MATCH(BD$2,$H$1:$M$1,0))</f>
        <v>1000</v>
      </c>
      <c r="BE90" s="19" cm="1">
        <f t="array" ref="BE90">INDEX($H:$M,ROW(),MATCH(BE$2,$H$1:$M$1,0))</f>
        <v>1000</v>
      </c>
      <c r="BF90" s="19" cm="1">
        <f t="array" ref="BF90">INDEX($H:$M,ROW(),MATCH(BF$2,$H$1:$M$1,0))</f>
        <v>1000</v>
      </c>
      <c r="BG90" s="19" cm="1">
        <f t="array" ref="BG90">INDEX($H:$M,ROW(),MATCH(BG$2,$H$1:$M$1,0))</f>
        <v>1000</v>
      </c>
      <c r="BH90" s="19" cm="1">
        <f t="array" ref="BH90">INDEX($H:$M,ROW(),MATCH(BH$2,$H$1:$M$1,0))</f>
        <v>1000</v>
      </c>
      <c r="BI90" s="19" cm="1">
        <f t="array" ref="BI90">INDEX($H:$M,ROW(),MATCH(BI$2,$H$1:$M$1,0))</f>
        <v>1000</v>
      </c>
      <c r="BJ90" s="19" cm="1">
        <f t="array" ref="BJ90">INDEX($H:$M,ROW(),MATCH(BJ$2,$H$1:$M$1,0))</f>
        <v>1000</v>
      </c>
      <c r="BK90" s="19" cm="1">
        <f t="array" ref="BK90">INDEX($H:$M,ROW(),MATCH(BK$2,$H$1:$M$1,0))</f>
        <v>1000</v>
      </c>
      <c r="BL90" s="19" cm="1">
        <f t="array" ref="BL90">INDEX($H:$M,ROW(),MATCH(BL$2,$H$1:$M$1,0))</f>
        <v>1000</v>
      </c>
      <c r="BM90" s="19" cm="1">
        <f t="array" ref="BM90">INDEX($H:$M,ROW(),MATCH(BM$2,$H$1:$M$1,0))</f>
        <v>1000</v>
      </c>
      <c r="BN90" s="19" cm="1">
        <f t="array" ref="BN90">INDEX($H:$M,ROW(),MATCH(BN$2,$H$1:$M$1,0))</f>
        <v>1000</v>
      </c>
      <c r="BO90" s="19" cm="1">
        <f t="array" ref="BO90">INDEX($H:$M,ROW(),MATCH(BO$2,$H$1:$M$1,0))</f>
        <v>1000</v>
      </c>
      <c r="BP90" s="19" cm="1">
        <f t="array" ref="BP90">INDEX($H:$M,ROW(),MATCH(BP$2,$H$1:$M$1,0))</f>
        <v>1000</v>
      </c>
      <c r="BQ90" s="19" cm="1">
        <f t="array" ref="BQ90">INDEX($H:$M,ROW(),MATCH(BQ$2,$H$1:$M$1,0))</f>
        <v>1000</v>
      </c>
      <c r="BR90" s="19" cm="1">
        <f t="array" ref="BR90">INDEX($H:$M,ROW(),MATCH(BR$2,$H$1:$M$1,0))</f>
        <v>1000</v>
      </c>
      <c r="BS90" s="19" cm="1">
        <f t="array" ref="BS90">INDEX($H:$M,ROW(),MATCH(BS$2,$H$1:$M$1,0))</f>
        <v>1000</v>
      </c>
      <c r="BT90" s="19" cm="1">
        <f t="array" ref="BT90">INDEX($H:$M,ROW(),MATCH(BT$2,$H$1:$M$1,0))</f>
        <v>1000</v>
      </c>
      <c r="BU90" s="19" cm="1">
        <f t="array" ref="BU90">INDEX($H:$M,ROW(),MATCH(BU$2,$H$1:$M$1,0))</f>
        <v>1000</v>
      </c>
      <c r="BV90" s="19" cm="1">
        <f t="array" ref="BV90">INDEX($H:$M,ROW(),MATCH(BV$2,$H$1:$M$1,0))</f>
        <v>1000</v>
      </c>
      <c r="BW90" s="19" cm="1">
        <f t="array" ref="BW90">INDEX($H:$M,ROW(),MATCH(BW$2,$H$1:$M$1,0))</f>
        <v>1000</v>
      </c>
      <c r="BX90" s="19" cm="1">
        <f t="array" ref="BX90">INDEX($H:$M,ROW(),MATCH(BX$2,$H$1:$M$1,0))</f>
        <v>1000</v>
      </c>
      <c r="BY90" s="19" cm="1">
        <f t="array" ref="BY90">INDEX($H:$M,ROW(),MATCH(BY$2,$H$1:$M$1,0))</f>
        <v>1000</v>
      </c>
      <c r="BZ90" s="19" cm="1">
        <f t="array" ref="BZ90">INDEX($H:$M,ROW(),MATCH(BZ$2,$H$1:$M$1,0))</f>
        <v>1000</v>
      </c>
      <c r="CA90" s="19" cm="1">
        <f t="array" ref="CA90">INDEX($H:$M,ROW(),MATCH(CA$2,$H$1:$M$1,0))</f>
        <v>1000</v>
      </c>
      <c r="CB90" s="19" cm="1">
        <f t="array" ref="CB90">INDEX($H:$M,ROW(),MATCH(CB$2,$H$1:$M$1,0))</f>
        <v>1000</v>
      </c>
      <c r="CC90" s="19" cm="1">
        <f t="array" ref="CC90">INDEX($H:$M,ROW(),MATCH(CC$2,$H$1:$M$1,0))</f>
        <v>1000</v>
      </c>
      <c r="CD90" s="19" cm="1">
        <f t="array" ref="CD90">INDEX($H:$M,ROW(),MATCH(CD$2,$H$1:$M$1,0))</f>
        <v>1000</v>
      </c>
      <c r="CE90" s="19" cm="1">
        <f t="array" ref="CE90">INDEX($H:$M,ROW(),MATCH(CE$2,$H$1:$M$1,0))</f>
        <v>1000</v>
      </c>
      <c r="CF90" s="19" cm="1">
        <f t="array" ref="CF90">INDEX($H:$M,ROW(),MATCH(CF$2,$H$1:$M$1,0))</f>
        <v>1000</v>
      </c>
      <c r="CG90" s="19" cm="1">
        <f t="array" ref="CG90">INDEX($H:$M,ROW(),MATCH(CG$2,$H$1:$M$1,0))</f>
        <v>1000</v>
      </c>
      <c r="CH90" s="19" cm="1">
        <f t="array" ref="CH90">INDEX($H:$M,ROW(),MATCH(CH$2,$H$1:$M$1,0))</f>
        <v>1000</v>
      </c>
      <c r="CI90" s="19" cm="1">
        <f t="array" ref="CI90">INDEX($H:$M,ROW(),MATCH(CI$2,$H$1:$M$1,0))</f>
        <v>1000</v>
      </c>
    </row>
    <row r="91" spans="1:87" x14ac:dyDescent="0.4">
      <c r="C91" t="s">
        <v>157</v>
      </c>
    </row>
    <row r="92" spans="1:87" x14ac:dyDescent="0.4">
      <c r="B92" s="6"/>
      <c r="C92" t="s">
        <v>157</v>
      </c>
      <c r="E92" s="12" t="s">
        <v>70</v>
      </c>
      <c r="F92" s="12"/>
      <c r="G92" s="13"/>
    </row>
    <row r="93" spans="1:87" x14ac:dyDescent="0.4">
      <c r="B93" s="6"/>
      <c r="C93" t="s">
        <v>157</v>
      </c>
      <c r="E93" t="s">
        <v>71</v>
      </c>
      <c r="H93" s="15">
        <f>SUMIF($3:$3,H$1-1,93:93)</f>
        <v>0</v>
      </c>
      <c r="I93" s="15">
        <f>H97</f>
        <v>0.05</v>
      </c>
      <c r="J93" s="15">
        <f>I97</f>
        <v>0.05</v>
      </c>
      <c r="K93" s="15">
        <f>J97</f>
        <v>0.05</v>
      </c>
      <c r="L93" s="15">
        <f>K97</f>
        <v>0.05</v>
      </c>
      <c r="M93" s="15">
        <f>L97</f>
        <v>0.05</v>
      </c>
      <c r="O93" s="34"/>
      <c r="P93" s="34">
        <f>O97</f>
        <v>0</v>
      </c>
      <c r="Q93" s="34">
        <f>P97</f>
        <v>0.05</v>
      </c>
      <c r="R93" s="34">
        <f t="shared" ref="R93:CC93" si="99">Q97</f>
        <v>0.05</v>
      </c>
      <c r="S93" s="34">
        <f t="shared" si="99"/>
        <v>0.05</v>
      </c>
      <c r="T93" s="34">
        <f t="shared" si="99"/>
        <v>0.05</v>
      </c>
      <c r="U93" s="34">
        <f t="shared" si="99"/>
        <v>0.05</v>
      </c>
      <c r="V93" s="34">
        <f t="shared" si="99"/>
        <v>0.05</v>
      </c>
      <c r="W93" s="34">
        <f t="shared" si="99"/>
        <v>0.05</v>
      </c>
      <c r="X93" s="34">
        <f t="shared" si="99"/>
        <v>0.05</v>
      </c>
      <c r="Y93" s="34">
        <f t="shared" si="99"/>
        <v>0.05</v>
      </c>
      <c r="Z93" s="34">
        <f t="shared" si="99"/>
        <v>0.05</v>
      </c>
      <c r="AA93" s="34">
        <f t="shared" si="99"/>
        <v>0.05</v>
      </c>
      <c r="AB93" s="34">
        <f t="shared" si="99"/>
        <v>0.05</v>
      </c>
      <c r="AC93" s="34">
        <f t="shared" si="99"/>
        <v>0.05</v>
      </c>
      <c r="AD93" s="34">
        <f t="shared" si="99"/>
        <v>0.05</v>
      </c>
      <c r="AE93" s="34">
        <f t="shared" si="99"/>
        <v>0.05</v>
      </c>
      <c r="AF93" s="34">
        <f t="shared" si="99"/>
        <v>0.05</v>
      </c>
      <c r="AG93" s="34">
        <f t="shared" si="99"/>
        <v>0.05</v>
      </c>
      <c r="AH93" s="34">
        <f t="shared" si="99"/>
        <v>0.05</v>
      </c>
      <c r="AI93" s="34">
        <f t="shared" si="99"/>
        <v>0.05</v>
      </c>
      <c r="AJ93" s="34">
        <f t="shared" si="99"/>
        <v>0.05</v>
      </c>
      <c r="AK93" s="34">
        <f t="shared" si="99"/>
        <v>0.05</v>
      </c>
      <c r="AL93" s="34">
        <f t="shared" si="99"/>
        <v>0.05</v>
      </c>
      <c r="AM93" s="34">
        <f t="shared" si="99"/>
        <v>0.05</v>
      </c>
      <c r="AN93" s="34">
        <f t="shared" si="99"/>
        <v>0.05</v>
      </c>
      <c r="AO93" s="34">
        <f t="shared" si="99"/>
        <v>0.05</v>
      </c>
      <c r="AP93" s="34">
        <f t="shared" si="99"/>
        <v>0.05</v>
      </c>
      <c r="AQ93" s="34">
        <f t="shared" si="99"/>
        <v>0.05</v>
      </c>
      <c r="AR93" s="34">
        <f t="shared" si="99"/>
        <v>0.05</v>
      </c>
      <c r="AS93" s="34">
        <f t="shared" si="99"/>
        <v>0.05</v>
      </c>
      <c r="AT93" s="34">
        <f t="shared" si="99"/>
        <v>0.05</v>
      </c>
      <c r="AU93" s="34">
        <f t="shared" si="99"/>
        <v>0.05</v>
      </c>
      <c r="AV93" s="34">
        <f t="shared" si="99"/>
        <v>0.05</v>
      </c>
      <c r="AW93" s="34">
        <f t="shared" si="99"/>
        <v>0.05</v>
      </c>
      <c r="AX93" s="34">
        <f t="shared" si="99"/>
        <v>0.05</v>
      </c>
      <c r="AY93" s="34">
        <f t="shared" si="99"/>
        <v>0.05</v>
      </c>
      <c r="AZ93" s="34">
        <f t="shared" si="99"/>
        <v>0.05</v>
      </c>
      <c r="BA93" s="34">
        <f t="shared" si="99"/>
        <v>0.05</v>
      </c>
      <c r="BB93" s="34">
        <f t="shared" si="99"/>
        <v>0.05</v>
      </c>
      <c r="BC93" s="34">
        <f t="shared" si="99"/>
        <v>0.05</v>
      </c>
      <c r="BD93" s="34">
        <f t="shared" si="99"/>
        <v>0.05</v>
      </c>
      <c r="BE93" s="34">
        <f t="shared" si="99"/>
        <v>0.05</v>
      </c>
      <c r="BF93" s="34">
        <f t="shared" si="99"/>
        <v>0.05</v>
      </c>
      <c r="BG93" s="34">
        <f t="shared" si="99"/>
        <v>0.05</v>
      </c>
      <c r="BH93" s="34">
        <f t="shared" si="99"/>
        <v>0.05</v>
      </c>
      <c r="BI93" s="34">
        <f t="shared" si="99"/>
        <v>0.05</v>
      </c>
      <c r="BJ93" s="34">
        <f t="shared" si="99"/>
        <v>0.05</v>
      </c>
      <c r="BK93" s="34">
        <f t="shared" si="99"/>
        <v>0.05</v>
      </c>
      <c r="BL93" s="34">
        <f t="shared" si="99"/>
        <v>0.05</v>
      </c>
      <c r="BM93" s="34">
        <f t="shared" si="99"/>
        <v>0.05</v>
      </c>
      <c r="BN93" s="34">
        <f t="shared" si="99"/>
        <v>0.05</v>
      </c>
      <c r="BO93" s="34">
        <f t="shared" si="99"/>
        <v>0.05</v>
      </c>
      <c r="BP93" s="34">
        <f t="shared" si="99"/>
        <v>0.05</v>
      </c>
      <c r="BQ93" s="34">
        <f t="shared" si="99"/>
        <v>0.05</v>
      </c>
      <c r="BR93" s="34">
        <f t="shared" si="99"/>
        <v>0.05</v>
      </c>
      <c r="BS93" s="34">
        <f t="shared" si="99"/>
        <v>0.05</v>
      </c>
      <c r="BT93" s="34">
        <f t="shared" si="99"/>
        <v>0.05</v>
      </c>
      <c r="BU93" s="34">
        <f t="shared" si="99"/>
        <v>0.05</v>
      </c>
      <c r="BV93" s="34">
        <f t="shared" si="99"/>
        <v>0.05</v>
      </c>
      <c r="BW93" s="34">
        <f t="shared" si="99"/>
        <v>0.05</v>
      </c>
      <c r="BX93" s="34">
        <f t="shared" si="99"/>
        <v>0.05</v>
      </c>
      <c r="BY93" s="34">
        <f t="shared" si="99"/>
        <v>0.05</v>
      </c>
      <c r="BZ93" s="34">
        <f t="shared" si="99"/>
        <v>0.05</v>
      </c>
      <c r="CA93" s="34">
        <f t="shared" si="99"/>
        <v>0.05</v>
      </c>
      <c r="CB93" s="34">
        <f t="shared" si="99"/>
        <v>0.05</v>
      </c>
      <c r="CC93" s="34">
        <f t="shared" si="99"/>
        <v>0.05</v>
      </c>
      <c r="CD93" s="34">
        <f t="shared" ref="CD93:CI93" si="100">CC97</f>
        <v>0.05</v>
      </c>
      <c r="CE93" s="34">
        <f t="shared" si="100"/>
        <v>0.05</v>
      </c>
      <c r="CF93" s="34">
        <f t="shared" si="100"/>
        <v>0.05</v>
      </c>
      <c r="CG93" s="34">
        <f t="shared" si="100"/>
        <v>0.05</v>
      </c>
      <c r="CH93" s="34">
        <f t="shared" si="100"/>
        <v>0.05</v>
      </c>
      <c r="CI93" s="34">
        <f t="shared" si="100"/>
        <v>0.05</v>
      </c>
    </row>
    <row r="94" spans="1:87" x14ac:dyDescent="0.4">
      <c r="B94" s="6"/>
      <c r="C94" t="s">
        <v>157</v>
      </c>
      <c r="E94" t="s">
        <v>72</v>
      </c>
      <c r="H94" s="34">
        <f t="shared" ref="H94:M94" si="101">SUMIF($2:$2,H$1,94:94)</f>
        <v>144</v>
      </c>
      <c r="I94" s="34">
        <f t="shared" si="101"/>
        <v>588</v>
      </c>
      <c r="J94" s="34">
        <f t="shared" si="101"/>
        <v>1467</v>
      </c>
      <c r="K94" s="34">
        <f t="shared" si="101"/>
        <v>3224</v>
      </c>
      <c r="L94" s="34">
        <f t="shared" si="101"/>
        <v>6738</v>
      </c>
      <c r="M94" s="34">
        <f t="shared" si="101"/>
        <v>13768</v>
      </c>
      <c r="O94" s="17"/>
      <c r="P94" s="34">
        <f>ROUNDDOWN(P85/P90,0)</f>
        <v>1</v>
      </c>
      <c r="Q94" s="34">
        <f t="shared" ref="Q94:CB94" si="102">ROUNDDOWN(Q85/Q90,0)</f>
        <v>3</v>
      </c>
      <c r="R94" s="34">
        <f t="shared" si="102"/>
        <v>5</v>
      </c>
      <c r="S94" s="34">
        <f t="shared" si="102"/>
        <v>7</v>
      </c>
      <c r="T94" s="34">
        <f t="shared" si="102"/>
        <v>9</v>
      </c>
      <c r="U94" s="34">
        <f t="shared" si="102"/>
        <v>11</v>
      </c>
      <c r="V94" s="34">
        <f t="shared" si="102"/>
        <v>13</v>
      </c>
      <c r="W94" s="34">
        <f t="shared" si="102"/>
        <v>15</v>
      </c>
      <c r="X94" s="34">
        <f t="shared" si="102"/>
        <v>17</v>
      </c>
      <c r="Y94" s="34">
        <f t="shared" si="102"/>
        <v>19</v>
      </c>
      <c r="Z94" s="34">
        <f t="shared" si="102"/>
        <v>21</v>
      </c>
      <c r="AA94" s="34">
        <f t="shared" si="102"/>
        <v>23</v>
      </c>
      <c r="AB94" s="34">
        <f t="shared" si="102"/>
        <v>27</v>
      </c>
      <c r="AC94" s="34">
        <f t="shared" si="102"/>
        <v>31</v>
      </c>
      <c r="AD94" s="34">
        <f t="shared" si="102"/>
        <v>35</v>
      </c>
      <c r="AE94" s="34">
        <f t="shared" si="102"/>
        <v>39</v>
      </c>
      <c r="AF94" s="34">
        <f t="shared" si="102"/>
        <v>43</v>
      </c>
      <c r="AG94" s="34">
        <f t="shared" si="102"/>
        <v>47</v>
      </c>
      <c r="AH94" s="34">
        <f t="shared" si="102"/>
        <v>51</v>
      </c>
      <c r="AI94" s="34">
        <f t="shared" si="102"/>
        <v>55</v>
      </c>
      <c r="AJ94" s="34">
        <f t="shared" si="102"/>
        <v>59</v>
      </c>
      <c r="AK94" s="34">
        <f t="shared" si="102"/>
        <v>63</v>
      </c>
      <c r="AL94" s="34">
        <f t="shared" si="102"/>
        <v>67</v>
      </c>
      <c r="AM94" s="34">
        <f t="shared" si="102"/>
        <v>71</v>
      </c>
      <c r="AN94" s="34">
        <f t="shared" si="102"/>
        <v>79</v>
      </c>
      <c r="AO94" s="34">
        <f t="shared" si="102"/>
        <v>87</v>
      </c>
      <c r="AP94" s="34">
        <f t="shared" si="102"/>
        <v>95</v>
      </c>
      <c r="AQ94" s="34">
        <f t="shared" si="102"/>
        <v>102</v>
      </c>
      <c r="AR94" s="34">
        <f t="shared" si="102"/>
        <v>110</v>
      </c>
      <c r="AS94" s="34">
        <f t="shared" si="102"/>
        <v>118</v>
      </c>
      <c r="AT94" s="34">
        <f t="shared" si="102"/>
        <v>126</v>
      </c>
      <c r="AU94" s="34">
        <f t="shared" si="102"/>
        <v>134</v>
      </c>
      <c r="AV94" s="34">
        <f t="shared" si="102"/>
        <v>142</v>
      </c>
      <c r="AW94" s="34">
        <f t="shared" si="102"/>
        <v>150</v>
      </c>
      <c r="AX94" s="34">
        <f t="shared" si="102"/>
        <v>158</v>
      </c>
      <c r="AY94" s="34">
        <f t="shared" si="102"/>
        <v>166</v>
      </c>
      <c r="AZ94" s="34">
        <f t="shared" si="102"/>
        <v>182</v>
      </c>
      <c r="BA94" s="34">
        <f t="shared" si="102"/>
        <v>197</v>
      </c>
      <c r="BB94" s="34">
        <f t="shared" si="102"/>
        <v>213</v>
      </c>
      <c r="BC94" s="34">
        <f t="shared" si="102"/>
        <v>229</v>
      </c>
      <c r="BD94" s="34">
        <f t="shared" si="102"/>
        <v>245</v>
      </c>
      <c r="BE94" s="34">
        <f t="shared" si="102"/>
        <v>261</v>
      </c>
      <c r="BF94" s="34">
        <f t="shared" si="102"/>
        <v>277</v>
      </c>
      <c r="BG94" s="34">
        <f t="shared" si="102"/>
        <v>292</v>
      </c>
      <c r="BH94" s="34">
        <f t="shared" si="102"/>
        <v>308</v>
      </c>
      <c r="BI94" s="34">
        <f t="shared" si="102"/>
        <v>324</v>
      </c>
      <c r="BJ94" s="34">
        <f t="shared" si="102"/>
        <v>340</v>
      </c>
      <c r="BK94" s="34">
        <f t="shared" si="102"/>
        <v>356</v>
      </c>
      <c r="BL94" s="34">
        <f t="shared" si="102"/>
        <v>387</v>
      </c>
      <c r="BM94" s="34">
        <f t="shared" si="102"/>
        <v>419</v>
      </c>
      <c r="BN94" s="34">
        <f t="shared" si="102"/>
        <v>451</v>
      </c>
      <c r="BO94" s="34">
        <f t="shared" si="102"/>
        <v>482</v>
      </c>
      <c r="BP94" s="34">
        <f t="shared" si="102"/>
        <v>514</v>
      </c>
      <c r="BQ94" s="34">
        <f t="shared" si="102"/>
        <v>546</v>
      </c>
      <c r="BR94" s="34">
        <f t="shared" si="102"/>
        <v>577</v>
      </c>
      <c r="BS94" s="34">
        <f t="shared" si="102"/>
        <v>609</v>
      </c>
      <c r="BT94" s="34">
        <f t="shared" si="102"/>
        <v>641</v>
      </c>
      <c r="BU94" s="34">
        <f t="shared" si="102"/>
        <v>672</v>
      </c>
      <c r="BV94" s="34">
        <f t="shared" si="102"/>
        <v>704</v>
      </c>
      <c r="BW94" s="34">
        <f t="shared" si="102"/>
        <v>736</v>
      </c>
      <c r="BX94" s="34">
        <f t="shared" si="102"/>
        <v>799</v>
      </c>
      <c r="BY94" s="34">
        <f t="shared" si="102"/>
        <v>862</v>
      </c>
      <c r="BZ94" s="34">
        <f t="shared" si="102"/>
        <v>926</v>
      </c>
      <c r="CA94" s="34">
        <f t="shared" si="102"/>
        <v>989</v>
      </c>
      <c r="CB94" s="34">
        <f t="shared" si="102"/>
        <v>1052</v>
      </c>
      <c r="CC94" s="34">
        <f t="shared" ref="CC94:CI94" si="103">ROUNDDOWN(CC85/CC90,0)</f>
        <v>1116</v>
      </c>
      <c r="CD94" s="34">
        <f t="shared" si="103"/>
        <v>1179</v>
      </c>
      <c r="CE94" s="34">
        <f t="shared" si="103"/>
        <v>1242</v>
      </c>
      <c r="CF94" s="34">
        <f t="shared" si="103"/>
        <v>1306</v>
      </c>
      <c r="CG94" s="34">
        <f t="shared" si="103"/>
        <v>1369</v>
      </c>
      <c r="CH94" s="34">
        <f t="shared" si="103"/>
        <v>1432</v>
      </c>
      <c r="CI94" s="34">
        <f t="shared" si="103"/>
        <v>1496</v>
      </c>
    </row>
    <row r="95" spans="1:87" x14ac:dyDescent="0.4">
      <c r="C95" t="s">
        <v>157</v>
      </c>
      <c r="E95" s="12" t="s">
        <v>178</v>
      </c>
      <c r="F95" s="12"/>
      <c r="G95" s="13"/>
      <c r="H95" s="16">
        <v>0.05</v>
      </c>
      <c r="I95" s="16">
        <v>0.05</v>
      </c>
      <c r="J95" s="16">
        <v>0.05</v>
      </c>
      <c r="K95" s="16">
        <v>0.05</v>
      </c>
      <c r="L95" s="16">
        <v>0.05</v>
      </c>
      <c r="M95" s="16">
        <v>0.05</v>
      </c>
      <c r="O95" s="20"/>
      <c r="P95" s="20" cm="1">
        <f t="array" ref="P95">INDEX($H:$M,ROW(),MATCH(P$2,$H$1:$M$1,0))</f>
        <v>0.05</v>
      </c>
      <c r="Q95" s="20" cm="1">
        <f t="array" ref="Q95">INDEX($H:$M,ROW(),MATCH(Q$2,$H$1:$M$1,0))</f>
        <v>0.05</v>
      </c>
      <c r="R95" s="20" cm="1">
        <f t="array" ref="R95">INDEX($H:$M,ROW(),MATCH(R$2,$H$1:$M$1,0))</f>
        <v>0.05</v>
      </c>
      <c r="S95" s="20" cm="1">
        <f t="array" ref="S95">INDEX($H:$M,ROW(),MATCH(S$2,$H$1:$M$1,0))</f>
        <v>0.05</v>
      </c>
      <c r="T95" s="20" cm="1">
        <f t="array" ref="T95">INDEX($H:$M,ROW(),MATCH(T$2,$H$1:$M$1,0))</f>
        <v>0.05</v>
      </c>
      <c r="U95" s="20" cm="1">
        <f t="array" ref="U95">INDEX($H:$M,ROW(),MATCH(U$2,$H$1:$M$1,0))</f>
        <v>0.05</v>
      </c>
      <c r="V95" s="20" cm="1">
        <f t="array" ref="V95">INDEX($H:$M,ROW(),MATCH(V$2,$H$1:$M$1,0))</f>
        <v>0.05</v>
      </c>
      <c r="W95" s="20" cm="1">
        <f t="array" ref="W95">INDEX($H:$M,ROW(),MATCH(W$2,$H$1:$M$1,0))</f>
        <v>0.05</v>
      </c>
      <c r="X95" s="20" cm="1">
        <f t="array" ref="X95">INDEX($H:$M,ROW(),MATCH(X$2,$H$1:$M$1,0))</f>
        <v>0.05</v>
      </c>
      <c r="Y95" s="20" cm="1">
        <f t="array" ref="Y95">INDEX($H:$M,ROW(),MATCH(Y$2,$H$1:$M$1,0))</f>
        <v>0.05</v>
      </c>
      <c r="Z95" s="20" cm="1">
        <f t="array" ref="Z95">INDEX($H:$M,ROW(),MATCH(Z$2,$H$1:$M$1,0))</f>
        <v>0.05</v>
      </c>
      <c r="AA95" s="20" cm="1">
        <f t="array" ref="AA95">INDEX($H:$M,ROW(),MATCH(AA$2,$H$1:$M$1,0))</f>
        <v>0.05</v>
      </c>
      <c r="AB95" s="20" cm="1">
        <f t="array" ref="AB95">INDEX($H:$M,ROW(),MATCH(AB$2,$H$1:$M$1,0))</f>
        <v>0.05</v>
      </c>
      <c r="AC95" s="20" cm="1">
        <f t="array" ref="AC95">INDEX($H:$M,ROW(),MATCH(AC$2,$H$1:$M$1,0))</f>
        <v>0.05</v>
      </c>
      <c r="AD95" s="20" cm="1">
        <f t="array" ref="AD95">INDEX($H:$M,ROW(),MATCH(AD$2,$H$1:$M$1,0))</f>
        <v>0.05</v>
      </c>
      <c r="AE95" s="20" cm="1">
        <f t="array" ref="AE95">INDEX($H:$M,ROW(),MATCH(AE$2,$H$1:$M$1,0))</f>
        <v>0.05</v>
      </c>
      <c r="AF95" s="20" cm="1">
        <f t="array" ref="AF95">INDEX($H:$M,ROW(),MATCH(AF$2,$H$1:$M$1,0))</f>
        <v>0.05</v>
      </c>
      <c r="AG95" s="20" cm="1">
        <f t="array" ref="AG95">INDEX($H:$M,ROW(),MATCH(AG$2,$H$1:$M$1,0))</f>
        <v>0.05</v>
      </c>
      <c r="AH95" s="20" cm="1">
        <f t="array" ref="AH95">INDEX($H:$M,ROW(),MATCH(AH$2,$H$1:$M$1,0))</f>
        <v>0.05</v>
      </c>
      <c r="AI95" s="20" cm="1">
        <f t="array" ref="AI95">INDEX($H:$M,ROW(),MATCH(AI$2,$H$1:$M$1,0))</f>
        <v>0.05</v>
      </c>
      <c r="AJ95" s="20" cm="1">
        <f t="array" ref="AJ95">INDEX($H:$M,ROW(),MATCH(AJ$2,$H$1:$M$1,0))</f>
        <v>0.05</v>
      </c>
      <c r="AK95" s="20" cm="1">
        <f t="array" ref="AK95">INDEX($H:$M,ROW(),MATCH(AK$2,$H$1:$M$1,0))</f>
        <v>0.05</v>
      </c>
      <c r="AL95" s="20" cm="1">
        <f t="array" ref="AL95">INDEX($H:$M,ROW(),MATCH(AL$2,$H$1:$M$1,0))</f>
        <v>0.05</v>
      </c>
      <c r="AM95" s="20" cm="1">
        <f t="array" ref="AM95">INDEX($H:$M,ROW(),MATCH(AM$2,$H$1:$M$1,0))</f>
        <v>0.05</v>
      </c>
      <c r="AN95" s="20" cm="1">
        <f t="array" ref="AN95">INDEX($H:$M,ROW(),MATCH(AN$2,$H$1:$M$1,0))</f>
        <v>0.05</v>
      </c>
      <c r="AO95" s="20" cm="1">
        <f t="array" ref="AO95">INDEX($H:$M,ROW(),MATCH(AO$2,$H$1:$M$1,0))</f>
        <v>0.05</v>
      </c>
      <c r="AP95" s="20" cm="1">
        <f t="array" ref="AP95">INDEX($H:$M,ROW(),MATCH(AP$2,$H$1:$M$1,0))</f>
        <v>0.05</v>
      </c>
      <c r="AQ95" s="20" cm="1">
        <f t="array" ref="AQ95">INDEX($H:$M,ROW(),MATCH(AQ$2,$H$1:$M$1,0))</f>
        <v>0.05</v>
      </c>
      <c r="AR95" s="20" cm="1">
        <f t="array" ref="AR95">INDEX($H:$M,ROW(),MATCH(AR$2,$H$1:$M$1,0))</f>
        <v>0.05</v>
      </c>
      <c r="AS95" s="20" cm="1">
        <f t="array" ref="AS95">INDEX($H:$M,ROW(),MATCH(AS$2,$H$1:$M$1,0))</f>
        <v>0.05</v>
      </c>
      <c r="AT95" s="20" cm="1">
        <f t="array" ref="AT95">INDEX($H:$M,ROW(),MATCH(AT$2,$H$1:$M$1,0))</f>
        <v>0.05</v>
      </c>
      <c r="AU95" s="20" cm="1">
        <f t="array" ref="AU95">INDEX($H:$M,ROW(),MATCH(AU$2,$H$1:$M$1,0))</f>
        <v>0.05</v>
      </c>
      <c r="AV95" s="20" cm="1">
        <f t="array" ref="AV95">INDEX($H:$M,ROW(),MATCH(AV$2,$H$1:$M$1,0))</f>
        <v>0.05</v>
      </c>
      <c r="AW95" s="20" cm="1">
        <f t="array" ref="AW95">INDEX($H:$M,ROW(),MATCH(AW$2,$H$1:$M$1,0))</f>
        <v>0.05</v>
      </c>
      <c r="AX95" s="20" cm="1">
        <f t="array" ref="AX95">INDEX($H:$M,ROW(),MATCH(AX$2,$H$1:$M$1,0))</f>
        <v>0.05</v>
      </c>
      <c r="AY95" s="20" cm="1">
        <f t="array" ref="AY95">INDEX($H:$M,ROW(),MATCH(AY$2,$H$1:$M$1,0))</f>
        <v>0.05</v>
      </c>
      <c r="AZ95" s="20" cm="1">
        <f t="array" ref="AZ95">INDEX($H:$M,ROW(),MATCH(AZ$2,$H$1:$M$1,0))</f>
        <v>0.05</v>
      </c>
      <c r="BA95" s="20" cm="1">
        <f t="array" ref="BA95">INDEX($H:$M,ROW(),MATCH(BA$2,$H$1:$M$1,0))</f>
        <v>0.05</v>
      </c>
      <c r="BB95" s="20" cm="1">
        <f t="array" ref="BB95">INDEX($H:$M,ROW(),MATCH(BB$2,$H$1:$M$1,0))</f>
        <v>0.05</v>
      </c>
      <c r="BC95" s="20" cm="1">
        <f t="array" ref="BC95">INDEX($H:$M,ROW(),MATCH(BC$2,$H$1:$M$1,0))</f>
        <v>0.05</v>
      </c>
      <c r="BD95" s="20" cm="1">
        <f t="array" ref="BD95">INDEX($H:$M,ROW(),MATCH(BD$2,$H$1:$M$1,0))</f>
        <v>0.05</v>
      </c>
      <c r="BE95" s="20" cm="1">
        <f t="array" ref="BE95">INDEX($H:$M,ROW(),MATCH(BE$2,$H$1:$M$1,0))</f>
        <v>0.05</v>
      </c>
      <c r="BF95" s="20" cm="1">
        <f t="array" ref="BF95">INDEX($H:$M,ROW(),MATCH(BF$2,$H$1:$M$1,0))</f>
        <v>0.05</v>
      </c>
      <c r="BG95" s="20" cm="1">
        <f t="array" ref="BG95">INDEX($H:$M,ROW(),MATCH(BG$2,$H$1:$M$1,0))</f>
        <v>0.05</v>
      </c>
      <c r="BH95" s="20" cm="1">
        <f t="array" ref="BH95">INDEX($H:$M,ROW(),MATCH(BH$2,$H$1:$M$1,0))</f>
        <v>0.05</v>
      </c>
      <c r="BI95" s="20" cm="1">
        <f t="array" ref="BI95">INDEX($H:$M,ROW(),MATCH(BI$2,$H$1:$M$1,0))</f>
        <v>0.05</v>
      </c>
      <c r="BJ95" s="20" cm="1">
        <f t="array" ref="BJ95">INDEX($H:$M,ROW(),MATCH(BJ$2,$H$1:$M$1,0))</f>
        <v>0.05</v>
      </c>
      <c r="BK95" s="20" cm="1">
        <f t="array" ref="BK95">INDEX($H:$M,ROW(),MATCH(BK$2,$H$1:$M$1,0))</f>
        <v>0.05</v>
      </c>
      <c r="BL95" s="20" cm="1">
        <f t="array" ref="BL95">INDEX($H:$M,ROW(),MATCH(BL$2,$H$1:$M$1,0))</f>
        <v>0.05</v>
      </c>
      <c r="BM95" s="20" cm="1">
        <f t="array" ref="BM95">INDEX($H:$M,ROW(),MATCH(BM$2,$H$1:$M$1,0))</f>
        <v>0.05</v>
      </c>
      <c r="BN95" s="20" cm="1">
        <f t="array" ref="BN95">INDEX($H:$M,ROW(),MATCH(BN$2,$H$1:$M$1,0))</f>
        <v>0.05</v>
      </c>
      <c r="BO95" s="20" cm="1">
        <f t="array" ref="BO95">INDEX($H:$M,ROW(),MATCH(BO$2,$H$1:$M$1,0))</f>
        <v>0.05</v>
      </c>
      <c r="BP95" s="20" cm="1">
        <f t="array" ref="BP95">INDEX($H:$M,ROW(),MATCH(BP$2,$H$1:$M$1,0))</f>
        <v>0.05</v>
      </c>
      <c r="BQ95" s="20" cm="1">
        <f t="array" ref="BQ95">INDEX($H:$M,ROW(),MATCH(BQ$2,$H$1:$M$1,0))</f>
        <v>0.05</v>
      </c>
      <c r="BR95" s="20" cm="1">
        <f t="array" ref="BR95">INDEX($H:$M,ROW(),MATCH(BR$2,$H$1:$M$1,0))</f>
        <v>0.05</v>
      </c>
      <c r="BS95" s="20" cm="1">
        <f t="array" ref="BS95">INDEX($H:$M,ROW(),MATCH(BS$2,$H$1:$M$1,0))</f>
        <v>0.05</v>
      </c>
      <c r="BT95" s="20" cm="1">
        <f t="array" ref="BT95">INDEX($H:$M,ROW(),MATCH(BT$2,$H$1:$M$1,0))</f>
        <v>0.05</v>
      </c>
      <c r="BU95" s="20" cm="1">
        <f t="array" ref="BU95">INDEX($H:$M,ROW(),MATCH(BU$2,$H$1:$M$1,0))</f>
        <v>0.05</v>
      </c>
      <c r="BV95" s="20" cm="1">
        <f t="array" ref="BV95">INDEX($H:$M,ROW(),MATCH(BV$2,$H$1:$M$1,0))</f>
        <v>0.05</v>
      </c>
      <c r="BW95" s="20" cm="1">
        <f t="array" ref="BW95">INDEX($H:$M,ROW(),MATCH(BW$2,$H$1:$M$1,0))</f>
        <v>0.05</v>
      </c>
      <c r="BX95" s="20" cm="1">
        <f t="array" ref="BX95">INDEX($H:$M,ROW(),MATCH(BX$2,$H$1:$M$1,0))</f>
        <v>0.05</v>
      </c>
      <c r="BY95" s="20" cm="1">
        <f t="array" ref="BY95">INDEX($H:$M,ROW(),MATCH(BY$2,$H$1:$M$1,0))</f>
        <v>0.05</v>
      </c>
      <c r="BZ95" s="20" cm="1">
        <f t="array" ref="BZ95">INDEX($H:$M,ROW(),MATCH(BZ$2,$H$1:$M$1,0))</f>
        <v>0.05</v>
      </c>
      <c r="CA95" s="20" cm="1">
        <f t="array" ref="CA95">INDEX($H:$M,ROW(),MATCH(CA$2,$H$1:$M$1,0))</f>
        <v>0.05</v>
      </c>
      <c r="CB95" s="20" cm="1">
        <f t="array" ref="CB95">INDEX($H:$M,ROW(),MATCH(CB$2,$H$1:$M$1,0))</f>
        <v>0.05</v>
      </c>
      <c r="CC95" s="20" cm="1">
        <f t="array" ref="CC95">INDEX($H:$M,ROW(),MATCH(CC$2,$H$1:$M$1,0))</f>
        <v>0.05</v>
      </c>
      <c r="CD95" s="20" cm="1">
        <f t="array" ref="CD95">INDEX($H:$M,ROW(),MATCH(CD$2,$H$1:$M$1,0))</f>
        <v>0.05</v>
      </c>
      <c r="CE95" s="20" cm="1">
        <f t="array" ref="CE95">INDEX($H:$M,ROW(),MATCH(CE$2,$H$1:$M$1,0))</f>
        <v>0.05</v>
      </c>
      <c r="CF95" s="20" cm="1">
        <f t="array" ref="CF95">INDEX($H:$M,ROW(),MATCH(CF$2,$H$1:$M$1,0))</f>
        <v>0.05</v>
      </c>
      <c r="CG95" s="20" cm="1">
        <f t="array" ref="CG95">INDEX($H:$M,ROW(),MATCH(CG$2,$H$1:$M$1,0))</f>
        <v>0.05</v>
      </c>
      <c r="CH95" s="20" cm="1">
        <f t="array" ref="CH95">INDEX($H:$M,ROW(),MATCH(CH$2,$H$1:$M$1,0))</f>
        <v>0.05</v>
      </c>
      <c r="CI95" s="20" cm="1">
        <f t="array" ref="CI95">INDEX($H:$M,ROW(),MATCH(CI$2,$H$1:$M$1,0))</f>
        <v>0.05</v>
      </c>
    </row>
    <row r="96" spans="1:87" x14ac:dyDescent="0.4">
      <c r="A96" s="6"/>
      <c r="B96" s="6"/>
      <c r="C96" t="s">
        <v>157</v>
      </c>
      <c r="E96" s="12" t="s">
        <v>179</v>
      </c>
      <c r="F96" s="12"/>
      <c r="G96" s="13"/>
      <c r="H96" s="34">
        <f t="shared" ref="H96:M96" si="104">SUMIF($2:$2,H$1,96:96)</f>
        <v>2.7500000000000011E-2</v>
      </c>
      <c r="I96" s="34">
        <f t="shared" si="104"/>
        <v>3.0000000000000013E-2</v>
      </c>
      <c r="J96" s="34">
        <f t="shared" si="104"/>
        <v>3.0000000000000013E-2</v>
      </c>
      <c r="K96" s="34">
        <f t="shared" si="104"/>
        <v>3.0000000000000013E-2</v>
      </c>
      <c r="L96" s="34">
        <f t="shared" si="104"/>
        <v>3.0000000000000013E-2</v>
      </c>
      <c r="M96" s="34">
        <f t="shared" si="104"/>
        <v>3.0000000000000013E-2</v>
      </c>
      <c r="O96" s="17"/>
      <c r="P96" s="34">
        <f t="shared" ref="P96:CA96" si="105">P93*P95</f>
        <v>0</v>
      </c>
      <c r="Q96" s="34">
        <f t="shared" si="105"/>
        <v>2.5000000000000005E-3</v>
      </c>
      <c r="R96" s="34">
        <f t="shared" si="105"/>
        <v>2.5000000000000005E-3</v>
      </c>
      <c r="S96" s="34">
        <f t="shared" si="105"/>
        <v>2.5000000000000005E-3</v>
      </c>
      <c r="T96" s="34">
        <f t="shared" si="105"/>
        <v>2.5000000000000005E-3</v>
      </c>
      <c r="U96" s="34">
        <f t="shared" si="105"/>
        <v>2.5000000000000005E-3</v>
      </c>
      <c r="V96" s="34">
        <f t="shared" si="105"/>
        <v>2.5000000000000005E-3</v>
      </c>
      <c r="W96" s="34">
        <f t="shared" si="105"/>
        <v>2.5000000000000005E-3</v>
      </c>
      <c r="X96" s="34">
        <f t="shared" si="105"/>
        <v>2.5000000000000005E-3</v>
      </c>
      <c r="Y96" s="34">
        <f t="shared" si="105"/>
        <v>2.5000000000000005E-3</v>
      </c>
      <c r="Z96" s="34">
        <f t="shared" si="105"/>
        <v>2.5000000000000005E-3</v>
      </c>
      <c r="AA96" s="34">
        <f t="shared" si="105"/>
        <v>2.5000000000000005E-3</v>
      </c>
      <c r="AB96" s="34">
        <f t="shared" si="105"/>
        <v>2.5000000000000005E-3</v>
      </c>
      <c r="AC96" s="34">
        <f t="shared" si="105"/>
        <v>2.5000000000000005E-3</v>
      </c>
      <c r="AD96" s="34">
        <f t="shared" si="105"/>
        <v>2.5000000000000005E-3</v>
      </c>
      <c r="AE96" s="34">
        <f t="shared" si="105"/>
        <v>2.5000000000000005E-3</v>
      </c>
      <c r="AF96" s="34">
        <f t="shared" si="105"/>
        <v>2.5000000000000005E-3</v>
      </c>
      <c r="AG96" s="34">
        <f t="shared" si="105"/>
        <v>2.5000000000000005E-3</v>
      </c>
      <c r="AH96" s="34">
        <f t="shared" si="105"/>
        <v>2.5000000000000005E-3</v>
      </c>
      <c r="AI96" s="34">
        <f t="shared" si="105"/>
        <v>2.5000000000000005E-3</v>
      </c>
      <c r="AJ96" s="34">
        <f t="shared" si="105"/>
        <v>2.5000000000000005E-3</v>
      </c>
      <c r="AK96" s="34">
        <f t="shared" si="105"/>
        <v>2.5000000000000005E-3</v>
      </c>
      <c r="AL96" s="34">
        <f t="shared" si="105"/>
        <v>2.5000000000000005E-3</v>
      </c>
      <c r="AM96" s="34">
        <f t="shared" si="105"/>
        <v>2.5000000000000005E-3</v>
      </c>
      <c r="AN96" s="34">
        <f t="shared" si="105"/>
        <v>2.5000000000000005E-3</v>
      </c>
      <c r="AO96" s="34">
        <f t="shared" si="105"/>
        <v>2.5000000000000005E-3</v>
      </c>
      <c r="AP96" s="34">
        <f t="shared" si="105"/>
        <v>2.5000000000000005E-3</v>
      </c>
      <c r="AQ96" s="34">
        <f t="shared" si="105"/>
        <v>2.5000000000000005E-3</v>
      </c>
      <c r="AR96" s="34">
        <f t="shared" si="105"/>
        <v>2.5000000000000005E-3</v>
      </c>
      <c r="AS96" s="34">
        <f t="shared" si="105"/>
        <v>2.5000000000000005E-3</v>
      </c>
      <c r="AT96" s="34">
        <f t="shared" si="105"/>
        <v>2.5000000000000005E-3</v>
      </c>
      <c r="AU96" s="34">
        <f t="shared" si="105"/>
        <v>2.5000000000000005E-3</v>
      </c>
      <c r="AV96" s="34">
        <f t="shared" si="105"/>
        <v>2.5000000000000005E-3</v>
      </c>
      <c r="AW96" s="34">
        <f t="shared" si="105"/>
        <v>2.5000000000000005E-3</v>
      </c>
      <c r="AX96" s="34">
        <f t="shared" si="105"/>
        <v>2.5000000000000005E-3</v>
      </c>
      <c r="AY96" s="34">
        <f t="shared" si="105"/>
        <v>2.5000000000000005E-3</v>
      </c>
      <c r="AZ96" s="34">
        <f t="shared" si="105"/>
        <v>2.5000000000000005E-3</v>
      </c>
      <c r="BA96" s="34">
        <f t="shared" si="105"/>
        <v>2.5000000000000005E-3</v>
      </c>
      <c r="BB96" s="34">
        <f t="shared" si="105"/>
        <v>2.5000000000000005E-3</v>
      </c>
      <c r="BC96" s="34">
        <f t="shared" si="105"/>
        <v>2.5000000000000005E-3</v>
      </c>
      <c r="BD96" s="34">
        <f t="shared" si="105"/>
        <v>2.5000000000000005E-3</v>
      </c>
      <c r="BE96" s="34">
        <f t="shared" si="105"/>
        <v>2.5000000000000005E-3</v>
      </c>
      <c r="BF96" s="34">
        <f t="shared" si="105"/>
        <v>2.5000000000000005E-3</v>
      </c>
      <c r="BG96" s="34">
        <f t="shared" si="105"/>
        <v>2.5000000000000005E-3</v>
      </c>
      <c r="BH96" s="34">
        <f t="shared" si="105"/>
        <v>2.5000000000000005E-3</v>
      </c>
      <c r="BI96" s="34">
        <f t="shared" si="105"/>
        <v>2.5000000000000005E-3</v>
      </c>
      <c r="BJ96" s="34">
        <f t="shared" si="105"/>
        <v>2.5000000000000005E-3</v>
      </c>
      <c r="BK96" s="34">
        <f t="shared" si="105"/>
        <v>2.5000000000000005E-3</v>
      </c>
      <c r="BL96" s="34">
        <f t="shared" si="105"/>
        <v>2.5000000000000005E-3</v>
      </c>
      <c r="BM96" s="34">
        <f t="shared" si="105"/>
        <v>2.5000000000000005E-3</v>
      </c>
      <c r="BN96" s="34">
        <f t="shared" si="105"/>
        <v>2.5000000000000005E-3</v>
      </c>
      <c r="BO96" s="34">
        <f t="shared" si="105"/>
        <v>2.5000000000000005E-3</v>
      </c>
      <c r="BP96" s="34">
        <f t="shared" si="105"/>
        <v>2.5000000000000005E-3</v>
      </c>
      <c r="BQ96" s="34">
        <f t="shared" si="105"/>
        <v>2.5000000000000005E-3</v>
      </c>
      <c r="BR96" s="34">
        <f t="shared" si="105"/>
        <v>2.5000000000000005E-3</v>
      </c>
      <c r="BS96" s="34">
        <f t="shared" si="105"/>
        <v>2.5000000000000005E-3</v>
      </c>
      <c r="BT96" s="34">
        <f t="shared" si="105"/>
        <v>2.5000000000000005E-3</v>
      </c>
      <c r="BU96" s="34">
        <f t="shared" si="105"/>
        <v>2.5000000000000005E-3</v>
      </c>
      <c r="BV96" s="34">
        <f t="shared" si="105"/>
        <v>2.5000000000000005E-3</v>
      </c>
      <c r="BW96" s="34">
        <f t="shared" si="105"/>
        <v>2.5000000000000005E-3</v>
      </c>
      <c r="BX96" s="34">
        <f t="shared" si="105"/>
        <v>2.5000000000000005E-3</v>
      </c>
      <c r="BY96" s="34">
        <f t="shared" si="105"/>
        <v>2.5000000000000005E-3</v>
      </c>
      <c r="BZ96" s="34">
        <f t="shared" si="105"/>
        <v>2.5000000000000005E-3</v>
      </c>
      <c r="CA96" s="34">
        <f t="shared" si="105"/>
        <v>2.5000000000000005E-3</v>
      </c>
      <c r="CB96" s="34">
        <f t="shared" ref="CB96:CI96" si="106">CB93*CB95</f>
        <v>2.5000000000000005E-3</v>
      </c>
      <c r="CC96" s="34">
        <f t="shared" si="106"/>
        <v>2.5000000000000005E-3</v>
      </c>
      <c r="CD96" s="34">
        <f t="shared" si="106"/>
        <v>2.5000000000000005E-3</v>
      </c>
      <c r="CE96" s="34">
        <f t="shared" si="106"/>
        <v>2.5000000000000005E-3</v>
      </c>
      <c r="CF96" s="34">
        <f t="shared" si="106"/>
        <v>2.5000000000000005E-3</v>
      </c>
      <c r="CG96" s="34">
        <f t="shared" si="106"/>
        <v>2.5000000000000005E-3</v>
      </c>
      <c r="CH96" s="34">
        <f t="shared" si="106"/>
        <v>2.5000000000000005E-3</v>
      </c>
      <c r="CI96" s="34">
        <f t="shared" si="106"/>
        <v>2.5000000000000005E-3</v>
      </c>
    </row>
    <row r="97" spans="2:87" x14ac:dyDescent="0.4">
      <c r="C97" t="s">
        <v>157</v>
      </c>
      <c r="E97" s="12" t="s">
        <v>73</v>
      </c>
      <c r="F97" s="12"/>
      <c r="G97" s="13"/>
      <c r="H97" s="16">
        <v>0.05</v>
      </c>
      <c r="I97" s="16">
        <v>0.05</v>
      </c>
      <c r="J97" s="16">
        <v>0.05</v>
      </c>
      <c r="K97" s="16">
        <v>0.05</v>
      </c>
      <c r="L97" s="16">
        <v>0.05</v>
      </c>
      <c r="M97" s="16">
        <v>0.05</v>
      </c>
      <c r="O97" s="20"/>
      <c r="P97" s="20" cm="1">
        <f t="array" ref="P97">INDEX($H:$M,ROW(),MATCH(P$2,$H$1:$M$1,0))</f>
        <v>0.05</v>
      </c>
      <c r="Q97" s="20" cm="1">
        <f t="array" ref="Q97">INDEX($H:$M,ROW(),MATCH(Q$2,$H$1:$M$1,0))</f>
        <v>0.05</v>
      </c>
      <c r="R97" s="20" cm="1">
        <f t="array" ref="R97">INDEX($H:$M,ROW(),MATCH(R$2,$H$1:$M$1,0))</f>
        <v>0.05</v>
      </c>
      <c r="S97" s="20" cm="1">
        <f t="array" ref="S97">INDEX($H:$M,ROW(),MATCH(S$2,$H$1:$M$1,0))</f>
        <v>0.05</v>
      </c>
      <c r="T97" s="20" cm="1">
        <f t="array" ref="T97">INDEX($H:$M,ROW(),MATCH(T$2,$H$1:$M$1,0))</f>
        <v>0.05</v>
      </c>
      <c r="U97" s="20" cm="1">
        <f t="array" ref="U97">INDEX($H:$M,ROW(),MATCH(U$2,$H$1:$M$1,0))</f>
        <v>0.05</v>
      </c>
      <c r="V97" s="20" cm="1">
        <f t="array" ref="V97">INDEX($H:$M,ROW(),MATCH(V$2,$H$1:$M$1,0))</f>
        <v>0.05</v>
      </c>
      <c r="W97" s="20" cm="1">
        <f t="array" ref="W97">INDEX($H:$M,ROW(),MATCH(W$2,$H$1:$M$1,0))</f>
        <v>0.05</v>
      </c>
      <c r="X97" s="20" cm="1">
        <f t="array" ref="X97">INDEX($H:$M,ROW(),MATCH(X$2,$H$1:$M$1,0))</f>
        <v>0.05</v>
      </c>
      <c r="Y97" s="20" cm="1">
        <f t="array" ref="Y97">INDEX($H:$M,ROW(),MATCH(Y$2,$H$1:$M$1,0))</f>
        <v>0.05</v>
      </c>
      <c r="Z97" s="20" cm="1">
        <f t="array" ref="Z97">INDEX($H:$M,ROW(),MATCH(Z$2,$H$1:$M$1,0))</f>
        <v>0.05</v>
      </c>
      <c r="AA97" s="20" cm="1">
        <f t="array" ref="AA97">INDEX($H:$M,ROW(),MATCH(AA$2,$H$1:$M$1,0))</f>
        <v>0.05</v>
      </c>
      <c r="AB97" s="20" cm="1">
        <f t="array" ref="AB97">INDEX($H:$M,ROW(),MATCH(AB$2,$H$1:$M$1,0))</f>
        <v>0.05</v>
      </c>
      <c r="AC97" s="20" cm="1">
        <f t="array" ref="AC97">INDEX($H:$M,ROW(),MATCH(AC$2,$H$1:$M$1,0))</f>
        <v>0.05</v>
      </c>
      <c r="AD97" s="20" cm="1">
        <f t="array" ref="AD97">INDEX($H:$M,ROW(),MATCH(AD$2,$H$1:$M$1,0))</f>
        <v>0.05</v>
      </c>
      <c r="AE97" s="20" cm="1">
        <f t="array" ref="AE97">INDEX($H:$M,ROW(),MATCH(AE$2,$H$1:$M$1,0))</f>
        <v>0.05</v>
      </c>
      <c r="AF97" s="20" cm="1">
        <f t="array" ref="AF97">INDEX($H:$M,ROW(),MATCH(AF$2,$H$1:$M$1,0))</f>
        <v>0.05</v>
      </c>
      <c r="AG97" s="20" cm="1">
        <f t="array" ref="AG97">INDEX($H:$M,ROW(),MATCH(AG$2,$H$1:$M$1,0))</f>
        <v>0.05</v>
      </c>
      <c r="AH97" s="20" cm="1">
        <f t="array" ref="AH97">INDEX($H:$M,ROW(),MATCH(AH$2,$H$1:$M$1,0))</f>
        <v>0.05</v>
      </c>
      <c r="AI97" s="20" cm="1">
        <f t="array" ref="AI97">INDEX($H:$M,ROW(),MATCH(AI$2,$H$1:$M$1,0))</f>
        <v>0.05</v>
      </c>
      <c r="AJ97" s="20" cm="1">
        <f t="array" ref="AJ97">INDEX($H:$M,ROW(),MATCH(AJ$2,$H$1:$M$1,0))</f>
        <v>0.05</v>
      </c>
      <c r="AK97" s="20" cm="1">
        <f t="array" ref="AK97">INDEX($H:$M,ROW(),MATCH(AK$2,$H$1:$M$1,0))</f>
        <v>0.05</v>
      </c>
      <c r="AL97" s="20" cm="1">
        <f t="array" ref="AL97">INDEX($H:$M,ROW(),MATCH(AL$2,$H$1:$M$1,0))</f>
        <v>0.05</v>
      </c>
      <c r="AM97" s="20" cm="1">
        <f t="array" ref="AM97">INDEX($H:$M,ROW(),MATCH(AM$2,$H$1:$M$1,0))</f>
        <v>0.05</v>
      </c>
      <c r="AN97" s="20" cm="1">
        <f t="array" ref="AN97">INDEX($H:$M,ROW(),MATCH(AN$2,$H$1:$M$1,0))</f>
        <v>0.05</v>
      </c>
      <c r="AO97" s="20" cm="1">
        <f t="array" ref="AO97">INDEX($H:$M,ROW(),MATCH(AO$2,$H$1:$M$1,0))</f>
        <v>0.05</v>
      </c>
      <c r="AP97" s="20" cm="1">
        <f t="array" ref="AP97">INDEX($H:$M,ROW(),MATCH(AP$2,$H$1:$M$1,0))</f>
        <v>0.05</v>
      </c>
      <c r="AQ97" s="20" cm="1">
        <f t="array" ref="AQ97">INDEX($H:$M,ROW(),MATCH(AQ$2,$H$1:$M$1,0))</f>
        <v>0.05</v>
      </c>
      <c r="AR97" s="20" cm="1">
        <f t="array" ref="AR97">INDEX($H:$M,ROW(),MATCH(AR$2,$H$1:$M$1,0))</f>
        <v>0.05</v>
      </c>
      <c r="AS97" s="20" cm="1">
        <f t="array" ref="AS97">INDEX($H:$M,ROW(),MATCH(AS$2,$H$1:$M$1,0))</f>
        <v>0.05</v>
      </c>
      <c r="AT97" s="20" cm="1">
        <f t="array" ref="AT97">INDEX($H:$M,ROW(),MATCH(AT$2,$H$1:$M$1,0))</f>
        <v>0.05</v>
      </c>
      <c r="AU97" s="20" cm="1">
        <f t="array" ref="AU97">INDEX($H:$M,ROW(),MATCH(AU$2,$H$1:$M$1,0))</f>
        <v>0.05</v>
      </c>
      <c r="AV97" s="20" cm="1">
        <f t="array" ref="AV97">INDEX($H:$M,ROW(),MATCH(AV$2,$H$1:$M$1,0))</f>
        <v>0.05</v>
      </c>
      <c r="AW97" s="20" cm="1">
        <f t="array" ref="AW97">INDEX($H:$M,ROW(),MATCH(AW$2,$H$1:$M$1,0))</f>
        <v>0.05</v>
      </c>
      <c r="AX97" s="20" cm="1">
        <f t="array" ref="AX97">INDEX($H:$M,ROW(),MATCH(AX$2,$H$1:$M$1,0))</f>
        <v>0.05</v>
      </c>
      <c r="AY97" s="20" cm="1">
        <f t="array" ref="AY97">INDEX($H:$M,ROW(),MATCH(AY$2,$H$1:$M$1,0))</f>
        <v>0.05</v>
      </c>
      <c r="AZ97" s="20" cm="1">
        <f t="array" ref="AZ97">INDEX($H:$M,ROW(),MATCH(AZ$2,$H$1:$M$1,0))</f>
        <v>0.05</v>
      </c>
      <c r="BA97" s="20" cm="1">
        <f t="array" ref="BA97">INDEX($H:$M,ROW(),MATCH(BA$2,$H$1:$M$1,0))</f>
        <v>0.05</v>
      </c>
      <c r="BB97" s="20" cm="1">
        <f t="array" ref="BB97">INDEX($H:$M,ROW(),MATCH(BB$2,$H$1:$M$1,0))</f>
        <v>0.05</v>
      </c>
      <c r="BC97" s="20" cm="1">
        <f t="array" ref="BC97">INDEX($H:$M,ROW(),MATCH(BC$2,$H$1:$M$1,0))</f>
        <v>0.05</v>
      </c>
      <c r="BD97" s="20" cm="1">
        <f t="array" ref="BD97">INDEX($H:$M,ROW(),MATCH(BD$2,$H$1:$M$1,0))</f>
        <v>0.05</v>
      </c>
      <c r="BE97" s="20" cm="1">
        <f t="array" ref="BE97">INDEX($H:$M,ROW(),MATCH(BE$2,$H$1:$M$1,0))</f>
        <v>0.05</v>
      </c>
      <c r="BF97" s="20" cm="1">
        <f t="array" ref="BF97">INDEX($H:$M,ROW(),MATCH(BF$2,$H$1:$M$1,0))</f>
        <v>0.05</v>
      </c>
      <c r="BG97" s="20" cm="1">
        <f t="array" ref="BG97">INDEX($H:$M,ROW(),MATCH(BG$2,$H$1:$M$1,0))</f>
        <v>0.05</v>
      </c>
      <c r="BH97" s="20" cm="1">
        <f t="array" ref="BH97">INDEX($H:$M,ROW(),MATCH(BH$2,$H$1:$M$1,0))</f>
        <v>0.05</v>
      </c>
      <c r="BI97" s="20" cm="1">
        <f t="array" ref="BI97">INDEX($H:$M,ROW(),MATCH(BI$2,$H$1:$M$1,0))</f>
        <v>0.05</v>
      </c>
      <c r="BJ97" s="20" cm="1">
        <f t="array" ref="BJ97">INDEX($H:$M,ROW(),MATCH(BJ$2,$H$1:$M$1,0))</f>
        <v>0.05</v>
      </c>
      <c r="BK97" s="20" cm="1">
        <f t="array" ref="BK97">INDEX($H:$M,ROW(),MATCH(BK$2,$H$1:$M$1,0))</f>
        <v>0.05</v>
      </c>
      <c r="BL97" s="20" cm="1">
        <f t="array" ref="BL97">INDEX($H:$M,ROW(),MATCH(BL$2,$H$1:$M$1,0))</f>
        <v>0.05</v>
      </c>
      <c r="BM97" s="20" cm="1">
        <f t="array" ref="BM97">INDEX($H:$M,ROW(),MATCH(BM$2,$H$1:$M$1,0))</f>
        <v>0.05</v>
      </c>
      <c r="BN97" s="20" cm="1">
        <f t="array" ref="BN97">INDEX($H:$M,ROW(),MATCH(BN$2,$H$1:$M$1,0))</f>
        <v>0.05</v>
      </c>
      <c r="BO97" s="20" cm="1">
        <f t="array" ref="BO97">INDEX($H:$M,ROW(),MATCH(BO$2,$H$1:$M$1,0))</f>
        <v>0.05</v>
      </c>
      <c r="BP97" s="20" cm="1">
        <f t="array" ref="BP97">INDEX($H:$M,ROW(),MATCH(BP$2,$H$1:$M$1,0))</f>
        <v>0.05</v>
      </c>
      <c r="BQ97" s="20" cm="1">
        <f t="array" ref="BQ97">INDEX($H:$M,ROW(),MATCH(BQ$2,$H$1:$M$1,0))</f>
        <v>0.05</v>
      </c>
      <c r="BR97" s="20" cm="1">
        <f t="array" ref="BR97">INDEX($H:$M,ROW(),MATCH(BR$2,$H$1:$M$1,0))</f>
        <v>0.05</v>
      </c>
      <c r="BS97" s="20" cm="1">
        <f t="array" ref="BS97">INDEX($H:$M,ROW(),MATCH(BS$2,$H$1:$M$1,0))</f>
        <v>0.05</v>
      </c>
      <c r="BT97" s="20" cm="1">
        <f t="array" ref="BT97">INDEX($H:$M,ROW(),MATCH(BT$2,$H$1:$M$1,0))</f>
        <v>0.05</v>
      </c>
      <c r="BU97" s="20" cm="1">
        <f t="array" ref="BU97">INDEX($H:$M,ROW(),MATCH(BU$2,$H$1:$M$1,0))</f>
        <v>0.05</v>
      </c>
      <c r="BV97" s="20" cm="1">
        <f t="array" ref="BV97">INDEX($H:$M,ROW(),MATCH(BV$2,$H$1:$M$1,0))</f>
        <v>0.05</v>
      </c>
      <c r="BW97" s="20" cm="1">
        <f t="array" ref="BW97">INDEX($H:$M,ROW(),MATCH(BW$2,$H$1:$M$1,0))</f>
        <v>0.05</v>
      </c>
      <c r="BX97" s="20" cm="1">
        <f t="array" ref="BX97">INDEX($H:$M,ROW(),MATCH(BX$2,$H$1:$M$1,0))</f>
        <v>0.05</v>
      </c>
      <c r="BY97" s="20" cm="1">
        <f t="array" ref="BY97">INDEX($H:$M,ROW(),MATCH(BY$2,$H$1:$M$1,0))</f>
        <v>0.05</v>
      </c>
      <c r="BZ97" s="20" cm="1">
        <f t="array" ref="BZ97">INDEX($H:$M,ROW(),MATCH(BZ$2,$H$1:$M$1,0))</f>
        <v>0.05</v>
      </c>
      <c r="CA97" s="20" cm="1">
        <f t="array" ref="CA97">INDEX($H:$M,ROW(),MATCH(CA$2,$H$1:$M$1,0))</f>
        <v>0.05</v>
      </c>
      <c r="CB97" s="20" cm="1">
        <f t="array" ref="CB97">INDEX($H:$M,ROW(),MATCH(CB$2,$H$1:$M$1,0))</f>
        <v>0.05</v>
      </c>
      <c r="CC97" s="20" cm="1">
        <f t="array" ref="CC97">INDEX($H:$M,ROW(),MATCH(CC$2,$H$1:$M$1,0))</f>
        <v>0.05</v>
      </c>
      <c r="CD97" s="20" cm="1">
        <f t="array" ref="CD97">INDEX($H:$M,ROW(),MATCH(CD$2,$H$1:$M$1,0))</f>
        <v>0.05</v>
      </c>
      <c r="CE97" s="20" cm="1">
        <f t="array" ref="CE97">INDEX($H:$M,ROW(),MATCH(CE$2,$H$1:$M$1,0))</f>
        <v>0.05</v>
      </c>
      <c r="CF97" s="20" cm="1">
        <f t="array" ref="CF97">INDEX($H:$M,ROW(),MATCH(CF$2,$H$1:$M$1,0))</f>
        <v>0.05</v>
      </c>
      <c r="CG97" s="20" cm="1">
        <f t="array" ref="CG97">INDEX($H:$M,ROW(),MATCH(CG$2,$H$1:$M$1,0))</f>
        <v>0.05</v>
      </c>
      <c r="CH97" s="20" cm="1">
        <f t="array" ref="CH97">INDEX($H:$M,ROW(),MATCH(CH$2,$H$1:$M$1,0))</f>
        <v>0.05</v>
      </c>
      <c r="CI97" s="20" cm="1">
        <f t="array" ref="CI97">INDEX($H:$M,ROW(),MATCH(CI$2,$H$1:$M$1,0))</f>
        <v>0.05</v>
      </c>
    </row>
    <row r="98" spans="2:87" x14ac:dyDescent="0.4">
      <c r="B98" s="6"/>
      <c r="C98" t="s">
        <v>157</v>
      </c>
      <c r="E98" t="s">
        <v>74</v>
      </c>
      <c r="H98" s="35">
        <f t="shared" ref="H98:M98" si="107">SUMIF($2:$2,H$1,98:98)</f>
        <v>-2.7500000000000011E-2</v>
      </c>
      <c r="I98" s="35">
        <f t="shared" si="107"/>
        <v>-3.0000000000000013E-2</v>
      </c>
      <c r="J98" s="35">
        <f t="shared" si="107"/>
        <v>-3.0000000000000013E-2</v>
      </c>
      <c r="K98" s="35">
        <f t="shared" si="107"/>
        <v>-3.0000000000000013E-2</v>
      </c>
      <c r="L98" s="35">
        <f t="shared" si="107"/>
        <v>-3.0000000000000013E-2</v>
      </c>
      <c r="M98" s="35">
        <f t="shared" si="107"/>
        <v>-3.0000000000000013E-2</v>
      </c>
      <c r="N98" s="36"/>
      <c r="O98" s="35"/>
      <c r="P98" s="35">
        <f t="shared" ref="P98:CA98" si="108">-P93*P97</f>
        <v>0</v>
      </c>
      <c r="Q98" s="35">
        <f t="shared" si="108"/>
        <v>-2.5000000000000005E-3</v>
      </c>
      <c r="R98" s="35">
        <f t="shared" si="108"/>
        <v>-2.5000000000000005E-3</v>
      </c>
      <c r="S98" s="35">
        <f t="shared" si="108"/>
        <v>-2.5000000000000005E-3</v>
      </c>
      <c r="T98" s="35">
        <f t="shared" si="108"/>
        <v>-2.5000000000000005E-3</v>
      </c>
      <c r="U98" s="35">
        <f t="shared" si="108"/>
        <v>-2.5000000000000005E-3</v>
      </c>
      <c r="V98" s="35">
        <f t="shared" si="108"/>
        <v>-2.5000000000000005E-3</v>
      </c>
      <c r="W98" s="35">
        <f t="shared" si="108"/>
        <v>-2.5000000000000005E-3</v>
      </c>
      <c r="X98" s="35">
        <f t="shared" si="108"/>
        <v>-2.5000000000000005E-3</v>
      </c>
      <c r="Y98" s="35">
        <f t="shared" si="108"/>
        <v>-2.5000000000000005E-3</v>
      </c>
      <c r="Z98" s="35">
        <f t="shared" si="108"/>
        <v>-2.5000000000000005E-3</v>
      </c>
      <c r="AA98" s="35">
        <f t="shared" si="108"/>
        <v>-2.5000000000000005E-3</v>
      </c>
      <c r="AB98" s="35">
        <f t="shared" si="108"/>
        <v>-2.5000000000000005E-3</v>
      </c>
      <c r="AC98" s="35">
        <f t="shared" si="108"/>
        <v>-2.5000000000000005E-3</v>
      </c>
      <c r="AD98" s="35">
        <f t="shared" si="108"/>
        <v>-2.5000000000000005E-3</v>
      </c>
      <c r="AE98" s="35">
        <f t="shared" si="108"/>
        <v>-2.5000000000000005E-3</v>
      </c>
      <c r="AF98" s="35">
        <f t="shared" si="108"/>
        <v>-2.5000000000000005E-3</v>
      </c>
      <c r="AG98" s="35">
        <f t="shared" si="108"/>
        <v>-2.5000000000000005E-3</v>
      </c>
      <c r="AH98" s="35">
        <f t="shared" si="108"/>
        <v>-2.5000000000000005E-3</v>
      </c>
      <c r="AI98" s="35">
        <f t="shared" si="108"/>
        <v>-2.5000000000000005E-3</v>
      </c>
      <c r="AJ98" s="35">
        <f t="shared" si="108"/>
        <v>-2.5000000000000005E-3</v>
      </c>
      <c r="AK98" s="35">
        <f t="shared" si="108"/>
        <v>-2.5000000000000005E-3</v>
      </c>
      <c r="AL98" s="35">
        <f t="shared" si="108"/>
        <v>-2.5000000000000005E-3</v>
      </c>
      <c r="AM98" s="35">
        <f t="shared" si="108"/>
        <v>-2.5000000000000005E-3</v>
      </c>
      <c r="AN98" s="35">
        <f t="shared" si="108"/>
        <v>-2.5000000000000005E-3</v>
      </c>
      <c r="AO98" s="35">
        <f t="shared" si="108"/>
        <v>-2.5000000000000005E-3</v>
      </c>
      <c r="AP98" s="35">
        <f t="shared" si="108"/>
        <v>-2.5000000000000005E-3</v>
      </c>
      <c r="AQ98" s="35">
        <f t="shared" si="108"/>
        <v>-2.5000000000000005E-3</v>
      </c>
      <c r="AR98" s="35">
        <f t="shared" si="108"/>
        <v>-2.5000000000000005E-3</v>
      </c>
      <c r="AS98" s="35">
        <f t="shared" si="108"/>
        <v>-2.5000000000000005E-3</v>
      </c>
      <c r="AT98" s="35">
        <f t="shared" si="108"/>
        <v>-2.5000000000000005E-3</v>
      </c>
      <c r="AU98" s="35">
        <f t="shared" si="108"/>
        <v>-2.5000000000000005E-3</v>
      </c>
      <c r="AV98" s="35">
        <f t="shared" si="108"/>
        <v>-2.5000000000000005E-3</v>
      </c>
      <c r="AW98" s="35">
        <f t="shared" si="108"/>
        <v>-2.5000000000000005E-3</v>
      </c>
      <c r="AX98" s="35">
        <f t="shared" si="108"/>
        <v>-2.5000000000000005E-3</v>
      </c>
      <c r="AY98" s="35">
        <f t="shared" si="108"/>
        <v>-2.5000000000000005E-3</v>
      </c>
      <c r="AZ98" s="35">
        <f t="shared" si="108"/>
        <v>-2.5000000000000005E-3</v>
      </c>
      <c r="BA98" s="35">
        <f t="shared" si="108"/>
        <v>-2.5000000000000005E-3</v>
      </c>
      <c r="BB98" s="35">
        <f t="shared" si="108"/>
        <v>-2.5000000000000005E-3</v>
      </c>
      <c r="BC98" s="35">
        <f t="shared" si="108"/>
        <v>-2.5000000000000005E-3</v>
      </c>
      <c r="BD98" s="35">
        <f t="shared" si="108"/>
        <v>-2.5000000000000005E-3</v>
      </c>
      <c r="BE98" s="35">
        <f t="shared" si="108"/>
        <v>-2.5000000000000005E-3</v>
      </c>
      <c r="BF98" s="35">
        <f t="shared" si="108"/>
        <v>-2.5000000000000005E-3</v>
      </c>
      <c r="BG98" s="35">
        <f t="shared" si="108"/>
        <v>-2.5000000000000005E-3</v>
      </c>
      <c r="BH98" s="35">
        <f t="shared" si="108"/>
        <v>-2.5000000000000005E-3</v>
      </c>
      <c r="BI98" s="35">
        <f t="shared" si="108"/>
        <v>-2.5000000000000005E-3</v>
      </c>
      <c r="BJ98" s="35">
        <f t="shared" si="108"/>
        <v>-2.5000000000000005E-3</v>
      </c>
      <c r="BK98" s="35">
        <f t="shared" si="108"/>
        <v>-2.5000000000000005E-3</v>
      </c>
      <c r="BL98" s="35">
        <f t="shared" si="108"/>
        <v>-2.5000000000000005E-3</v>
      </c>
      <c r="BM98" s="35">
        <f t="shared" si="108"/>
        <v>-2.5000000000000005E-3</v>
      </c>
      <c r="BN98" s="35">
        <f t="shared" si="108"/>
        <v>-2.5000000000000005E-3</v>
      </c>
      <c r="BO98" s="35">
        <f t="shared" si="108"/>
        <v>-2.5000000000000005E-3</v>
      </c>
      <c r="BP98" s="35">
        <f t="shared" si="108"/>
        <v>-2.5000000000000005E-3</v>
      </c>
      <c r="BQ98" s="35">
        <f t="shared" si="108"/>
        <v>-2.5000000000000005E-3</v>
      </c>
      <c r="BR98" s="35">
        <f t="shared" si="108"/>
        <v>-2.5000000000000005E-3</v>
      </c>
      <c r="BS98" s="35">
        <f t="shared" si="108"/>
        <v>-2.5000000000000005E-3</v>
      </c>
      <c r="BT98" s="35">
        <f t="shared" si="108"/>
        <v>-2.5000000000000005E-3</v>
      </c>
      <c r="BU98" s="35">
        <f t="shared" si="108"/>
        <v>-2.5000000000000005E-3</v>
      </c>
      <c r="BV98" s="35">
        <f t="shared" si="108"/>
        <v>-2.5000000000000005E-3</v>
      </c>
      <c r="BW98" s="35">
        <f t="shared" si="108"/>
        <v>-2.5000000000000005E-3</v>
      </c>
      <c r="BX98" s="35">
        <f t="shared" si="108"/>
        <v>-2.5000000000000005E-3</v>
      </c>
      <c r="BY98" s="35">
        <f t="shared" si="108"/>
        <v>-2.5000000000000005E-3</v>
      </c>
      <c r="BZ98" s="35">
        <f t="shared" si="108"/>
        <v>-2.5000000000000005E-3</v>
      </c>
      <c r="CA98" s="35">
        <f t="shared" si="108"/>
        <v>-2.5000000000000005E-3</v>
      </c>
      <c r="CB98" s="35">
        <f t="shared" ref="CB98:CI98" si="109">-CB93*CB97</f>
        <v>-2.5000000000000005E-3</v>
      </c>
      <c r="CC98" s="35">
        <f t="shared" si="109"/>
        <v>-2.5000000000000005E-3</v>
      </c>
      <c r="CD98" s="35">
        <f t="shared" si="109"/>
        <v>-2.5000000000000005E-3</v>
      </c>
      <c r="CE98" s="35">
        <f t="shared" si="109"/>
        <v>-2.5000000000000005E-3</v>
      </c>
      <c r="CF98" s="35">
        <f t="shared" si="109"/>
        <v>-2.5000000000000005E-3</v>
      </c>
      <c r="CG98" s="35">
        <f t="shared" si="109"/>
        <v>-2.5000000000000005E-3</v>
      </c>
      <c r="CH98" s="35">
        <f t="shared" si="109"/>
        <v>-2.5000000000000005E-3</v>
      </c>
      <c r="CI98" s="35">
        <f t="shared" si="109"/>
        <v>-2.5000000000000005E-3</v>
      </c>
    </row>
    <row r="99" spans="2:87" x14ac:dyDescent="0.4">
      <c r="B99" t="s">
        <v>80</v>
      </c>
      <c r="C99" t="s">
        <v>157</v>
      </c>
      <c r="E99" s="31" t="str">
        <f>"# of subscriers - "&amp;E89</f>
        <v># of subscriers - Subscription revenue - Tiers, secondary revenue driven:</v>
      </c>
      <c r="F99" s="31"/>
      <c r="G99" s="67"/>
      <c r="H99" s="32">
        <f t="shared" ref="H99:N99" si="110">SUMIF($3:$3,H$1,99:99)</f>
        <v>23.05</v>
      </c>
      <c r="I99" s="32">
        <f t="shared" si="110"/>
        <v>71.05</v>
      </c>
      <c r="J99" s="32">
        <f t="shared" si="110"/>
        <v>166.05</v>
      </c>
      <c r="K99" s="32">
        <f t="shared" si="110"/>
        <v>356.05</v>
      </c>
      <c r="L99" s="32">
        <f t="shared" si="110"/>
        <v>736.05</v>
      </c>
      <c r="M99" s="32">
        <f t="shared" si="110"/>
        <v>1496.05</v>
      </c>
      <c r="N99" s="32">
        <f t="shared" si="110"/>
        <v>23084.249999999993</v>
      </c>
      <c r="O99" s="32"/>
      <c r="P99" s="32">
        <f t="shared" ref="P99:CA99" si="111">P93+P94+P98+P96</f>
        <v>1</v>
      </c>
      <c r="Q99" s="32">
        <f t="shared" si="111"/>
        <v>3.05</v>
      </c>
      <c r="R99" s="32">
        <f t="shared" si="111"/>
        <v>5.05</v>
      </c>
      <c r="S99" s="32">
        <f t="shared" si="111"/>
        <v>7.05</v>
      </c>
      <c r="T99" s="32">
        <f t="shared" si="111"/>
        <v>9.0500000000000007</v>
      </c>
      <c r="U99" s="32">
        <f t="shared" si="111"/>
        <v>11.05</v>
      </c>
      <c r="V99" s="32">
        <f t="shared" si="111"/>
        <v>13.05</v>
      </c>
      <c r="W99" s="32">
        <f t="shared" si="111"/>
        <v>15.05</v>
      </c>
      <c r="X99" s="32">
        <f t="shared" si="111"/>
        <v>17.05</v>
      </c>
      <c r="Y99" s="32">
        <f t="shared" si="111"/>
        <v>19.05</v>
      </c>
      <c r="Z99" s="32">
        <f t="shared" si="111"/>
        <v>21.05</v>
      </c>
      <c r="AA99" s="32">
        <f t="shared" si="111"/>
        <v>23.05</v>
      </c>
      <c r="AB99" s="32">
        <f t="shared" si="111"/>
        <v>27.05</v>
      </c>
      <c r="AC99" s="32">
        <f t="shared" si="111"/>
        <v>31.05</v>
      </c>
      <c r="AD99" s="32">
        <f t="shared" si="111"/>
        <v>35.049999999999997</v>
      </c>
      <c r="AE99" s="32">
        <f t="shared" si="111"/>
        <v>39.049999999999997</v>
      </c>
      <c r="AF99" s="32">
        <f t="shared" si="111"/>
        <v>43.05</v>
      </c>
      <c r="AG99" s="32">
        <f t="shared" si="111"/>
        <v>47.05</v>
      </c>
      <c r="AH99" s="32">
        <f t="shared" si="111"/>
        <v>51.05</v>
      </c>
      <c r="AI99" s="32">
        <f t="shared" si="111"/>
        <v>55.05</v>
      </c>
      <c r="AJ99" s="32">
        <f t="shared" si="111"/>
        <v>59.05</v>
      </c>
      <c r="AK99" s="32">
        <f t="shared" si="111"/>
        <v>63.05</v>
      </c>
      <c r="AL99" s="32">
        <f t="shared" si="111"/>
        <v>67.05</v>
      </c>
      <c r="AM99" s="32">
        <f t="shared" si="111"/>
        <v>71.05</v>
      </c>
      <c r="AN99" s="32">
        <f t="shared" si="111"/>
        <v>79.05</v>
      </c>
      <c r="AO99" s="32">
        <f t="shared" si="111"/>
        <v>87.05</v>
      </c>
      <c r="AP99" s="32">
        <f t="shared" si="111"/>
        <v>95.05</v>
      </c>
      <c r="AQ99" s="32">
        <f t="shared" si="111"/>
        <v>102.05</v>
      </c>
      <c r="AR99" s="32">
        <f t="shared" si="111"/>
        <v>110.05</v>
      </c>
      <c r="AS99" s="32">
        <f t="shared" si="111"/>
        <v>118.05</v>
      </c>
      <c r="AT99" s="32">
        <f t="shared" si="111"/>
        <v>126.05</v>
      </c>
      <c r="AU99" s="32">
        <f t="shared" si="111"/>
        <v>134.05000000000001</v>
      </c>
      <c r="AV99" s="32">
        <f t="shared" si="111"/>
        <v>142.05000000000001</v>
      </c>
      <c r="AW99" s="32">
        <f t="shared" si="111"/>
        <v>150.05000000000001</v>
      </c>
      <c r="AX99" s="32">
        <f t="shared" si="111"/>
        <v>158.05000000000001</v>
      </c>
      <c r="AY99" s="32">
        <f t="shared" si="111"/>
        <v>166.05</v>
      </c>
      <c r="AZ99" s="32">
        <f t="shared" si="111"/>
        <v>182.05</v>
      </c>
      <c r="BA99" s="32">
        <f t="shared" si="111"/>
        <v>197.05</v>
      </c>
      <c r="BB99" s="32">
        <f t="shared" si="111"/>
        <v>213.05</v>
      </c>
      <c r="BC99" s="32">
        <f t="shared" si="111"/>
        <v>229.05</v>
      </c>
      <c r="BD99" s="32">
        <f t="shared" si="111"/>
        <v>245.05</v>
      </c>
      <c r="BE99" s="32">
        <f t="shared" si="111"/>
        <v>261.05</v>
      </c>
      <c r="BF99" s="32">
        <f t="shared" si="111"/>
        <v>277.05</v>
      </c>
      <c r="BG99" s="32">
        <f t="shared" si="111"/>
        <v>292.05</v>
      </c>
      <c r="BH99" s="32">
        <f t="shared" si="111"/>
        <v>308.05</v>
      </c>
      <c r="BI99" s="32">
        <f t="shared" si="111"/>
        <v>324.05</v>
      </c>
      <c r="BJ99" s="32">
        <f t="shared" si="111"/>
        <v>340.05</v>
      </c>
      <c r="BK99" s="32">
        <f t="shared" si="111"/>
        <v>356.05</v>
      </c>
      <c r="BL99" s="32">
        <f t="shared" si="111"/>
        <v>387.05</v>
      </c>
      <c r="BM99" s="32">
        <f t="shared" si="111"/>
        <v>419.05</v>
      </c>
      <c r="BN99" s="32">
        <f t="shared" si="111"/>
        <v>451.05</v>
      </c>
      <c r="BO99" s="32">
        <f t="shared" si="111"/>
        <v>482.05</v>
      </c>
      <c r="BP99" s="32">
        <f t="shared" si="111"/>
        <v>514.04999999999995</v>
      </c>
      <c r="BQ99" s="32">
        <f t="shared" si="111"/>
        <v>546.04999999999995</v>
      </c>
      <c r="BR99" s="32">
        <f t="shared" si="111"/>
        <v>577.04999999999995</v>
      </c>
      <c r="BS99" s="32">
        <f t="shared" si="111"/>
        <v>609.04999999999995</v>
      </c>
      <c r="BT99" s="32">
        <f t="shared" si="111"/>
        <v>641.04999999999995</v>
      </c>
      <c r="BU99" s="32">
        <f t="shared" si="111"/>
        <v>672.05</v>
      </c>
      <c r="BV99" s="32">
        <f t="shared" si="111"/>
        <v>704.05</v>
      </c>
      <c r="BW99" s="32">
        <f t="shared" si="111"/>
        <v>736.05</v>
      </c>
      <c r="BX99" s="32">
        <f t="shared" si="111"/>
        <v>799.05</v>
      </c>
      <c r="BY99" s="32">
        <f t="shared" si="111"/>
        <v>862.05</v>
      </c>
      <c r="BZ99" s="32">
        <f t="shared" si="111"/>
        <v>926.05</v>
      </c>
      <c r="CA99" s="32">
        <f t="shared" si="111"/>
        <v>989.05</v>
      </c>
      <c r="CB99" s="32">
        <f t="shared" ref="CB99:CI99" si="112">CB93+CB94+CB98+CB96</f>
        <v>1052.05</v>
      </c>
      <c r="CC99" s="32">
        <f t="shared" si="112"/>
        <v>1116.05</v>
      </c>
      <c r="CD99" s="32">
        <f t="shared" si="112"/>
        <v>1179.05</v>
      </c>
      <c r="CE99" s="32">
        <f t="shared" si="112"/>
        <v>1242.05</v>
      </c>
      <c r="CF99" s="32">
        <f t="shared" si="112"/>
        <v>1306.05</v>
      </c>
      <c r="CG99" s="32">
        <f t="shared" si="112"/>
        <v>1369.05</v>
      </c>
      <c r="CH99" s="32">
        <f t="shared" si="112"/>
        <v>1432.05</v>
      </c>
      <c r="CI99" s="32">
        <f t="shared" si="112"/>
        <v>1496.05</v>
      </c>
    </row>
    <row r="100" spans="2:87" x14ac:dyDescent="0.4">
      <c r="B100" s="6"/>
      <c r="C100" t="s">
        <v>157</v>
      </c>
      <c r="E100" s="12" t="s">
        <v>62</v>
      </c>
      <c r="F100" s="12"/>
      <c r="G100" s="13"/>
      <c r="H100" s="34">
        <f t="shared" ref="H100:M100" si="113">H99-SUM(H98,H93:H94,H96)</f>
        <v>-120.95</v>
      </c>
      <c r="I100" s="34">
        <f t="shared" si="113"/>
        <v>-517</v>
      </c>
      <c r="J100" s="34">
        <f t="shared" si="113"/>
        <v>-1301</v>
      </c>
      <c r="K100" s="34">
        <f t="shared" si="113"/>
        <v>-2868</v>
      </c>
      <c r="L100" s="34">
        <f t="shared" si="113"/>
        <v>-6002</v>
      </c>
      <c r="M100" s="34">
        <f t="shared" si="113"/>
        <v>-12272.000000000002</v>
      </c>
      <c r="N100" s="34">
        <f>N99-SUM(N98,N93:N94)</f>
        <v>23084.249999999993</v>
      </c>
      <c r="O100" s="34"/>
      <c r="P100" s="34">
        <f t="shared" ref="P100:CA100" si="114">P99-SUM(P98,P93:P94,P96)</f>
        <v>0</v>
      </c>
      <c r="Q100" s="34">
        <f t="shared" si="114"/>
        <v>0</v>
      </c>
      <c r="R100" s="34">
        <f t="shared" si="114"/>
        <v>0</v>
      </c>
      <c r="S100" s="34">
        <f t="shared" si="114"/>
        <v>0</v>
      </c>
      <c r="T100" s="34">
        <f t="shared" si="114"/>
        <v>0</v>
      </c>
      <c r="U100" s="34">
        <f t="shared" si="114"/>
        <v>0</v>
      </c>
      <c r="V100" s="34">
        <f t="shared" si="114"/>
        <v>0</v>
      </c>
      <c r="W100" s="34">
        <f t="shared" si="114"/>
        <v>0</v>
      </c>
      <c r="X100" s="34">
        <f t="shared" si="114"/>
        <v>0</v>
      </c>
      <c r="Y100" s="34">
        <f t="shared" si="114"/>
        <v>0</v>
      </c>
      <c r="Z100" s="34">
        <f t="shared" si="114"/>
        <v>0</v>
      </c>
      <c r="AA100" s="34">
        <f t="shared" si="114"/>
        <v>0</v>
      </c>
      <c r="AB100" s="34">
        <f t="shared" si="114"/>
        <v>0</v>
      </c>
      <c r="AC100" s="34">
        <f t="shared" si="114"/>
        <v>0</v>
      </c>
      <c r="AD100" s="34">
        <f t="shared" si="114"/>
        <v>0</v>
      </c>
      <c r="AE100" s="34">
        <f t="shared" si="114"/>
        <v>0</v>
      </c>
      <c r="AF100" s="34">
        <f t="shared" si="114"/>
        <v>0</v>
      </c>
      <c r="AG100" s="34">
        <f t="shared" si="114"/>
        <v>0</v>
      </c>
      <c r="AH100" s="34">
        <f t="shared" si="114"/>
        <v>0</v>
      </c>
      <c r="AI100" s="34">
        <f t="shared" si="114"/>
        <v>0</v>
      </c>
      <c r="AJ100" s="34">
        <f t="shared" si="114"/>
        <v>0</v>
      </c>
      <c r="AK100" s="34">
        <f t="shared" si="114"/>
        <v>0</v>
      </c>
      <c r="AL100" s="34">
        <f t="shared" si="114"/>
        <v>0</v>
      </c>
      <c r="AM100" s="34">
        <f t="shared" si="114"/>
        <v>0</v>
      </c>
      <c r="AN100" s="34">
        <f t="shared" si="114"/>
        <v>0</v>
      </c>
      <c r="AO100" s="34">
        <f t="shared" si="114"/>
        <v>0</v>
      </c>
      <c r="AP100" s="34">
        <f t="shared" si="114"/>
        <v>0</v>
      </c>
      <c r="AQ100" s="34">
        <f t="shared" si="114"/>
        <v>0</v>
      </c>
      <c r="AR100" s="34">
        <f t="shared" si="114"/>
        <v>0</v>
      </c>
      <c r="AS100" s="34">
        <f t="shared" si="114"/>
        <v>0</v>
      </c>
      <c r="AT100" s="34">
        <f t="shared" si="114"/>
        <v>0</v>
      </c>
      <c r="AU100" s="34">
        <f t="shared" si="114"/>
        <v>0</v>
      </c>
      <c r="AV100" s="34">
        <f t="shared" si="114"/>
        <v>0</v>
      </c>
      <c r="AW100" s="34">
        <f t="shared" si="114"/>
        <v>0</v>
      </c>
      <c r="AX100" s="34">
        <f t="shared" si="114"/>
        <v>0</v>
      </c>
      <c r="AY100" s="34">
        <f t="shared" si="114"/>
        <v>0</v>
      </c>
      <c r="AZ100" s="34">
        <f t="shared" si="114"/>
        <v>0</v>
      </c>
      <c r="BA100" s="34">
        <f t="shared" si="114"/>
        <v>0</v>
      </c>
      <c r="BB100" s="34">
        <f t="shared" si="114"/>
        <v>0</v>
      </c>
      <c r="BC100" s="34">
        <f t="shared" si="114"/>
        <v>0</v>
      </c>
      <c r="BD100" s="34">
        <f t="shared" si="114"/>
        <v>0</v>
      </c>
      <c r="BE100" s="34">
        <f t="shared" si="114"/>
        <v>0</v>
      </c>
      <c r="BF100" s="34">
        <f t="shared" si="114"/>
        <v>0</v>
      </c>
      <c r="BG100" s="34">
        <f t="shared" si="114"/>
        <v>0</v>
      </c>
      <c r="BH100" s="34">
        <f t="shared" si="114"/>
        <v>0</v>
      </c>
      <c r="BI100" s="34">
        <f t="shared" si="114"/>
        <v>0</v>
      </c>
      <c r="BJ100" s="34">
        <f t="shared" si="114"/>
        <v>0</v>
      </c>
      <c r="BK100" s="34">
        <f t="shared" si="114"/>
        <v>0</v>
      </c>
      <c r="BL100" s="34">
        <f t="shared" si="114"/>
        <v>0</v>
      </c>
      <c r="BM100" s="34">
        <f t="shared" si="114"/>
        <v>0</v>
      </c>
      <c r="BN100" s="34">
        <f t="shared" si="114"/>
        <v>0</v>
      </c>
      <c r="BO100" s="34">
        <f t="shared" si="114"/>
        <v>0</v>
      </c>
      <c r="BP100" s="34">
        <f t="shared" si="114"/>
        <v>0</v>
      </c>
      <c r="BQ100" s="34">
        <f t="shared" si="114"/>
        <v>0</v>
      </c>
      <c r="BR100" s="34">
        <f t="shared" si="114"/>
        <v>0</v>
      </c>
      <c r="BS100" s="34">
        <f t="shared" si="114"/>
        <v>0</v>
      </c>
      <c r="BT100" s="34">
        <f t="shared" si="114"/>
        <v>0</v>
      </c>
      <c r="BU100" s="34">
        <f t="shared" si="114"/>
        <v>0</v>
      </c>
      <c r="BV100" s="34">
        <f t="shared" si="114"/>
        <v>0</v>
      </c>
      <c r="BW100" s="34">
        <f t="shared" si="114"/>
        <v>0</v>
      </c>
      <c r="BX100" s="34">
        <f t="shared" si="114"/>
        <v>0</v>
      </c>
      <c r="BY100" s="34">
        <f t="shared" si="114"/>
        <v>0</v>
      </c>
      <c r="BZ100" s="34">
        <f t="shared" si="114"/>
        <v>0</v>
      </c>
      <c r="CA100" s="34">
        <f t="shared" si="114"/>
        <v>0</v>
      </c>
      <c r="CB100" s="34">
        <f t="shared" ref="CB100:CI100" si="115">CB99-SUM(CB98,CB93:CB94,CB96)</f>
        <v>0</v>
      </c>
      <c r="CC100" s="34">
        <f t="shared" si="115"/>
        <v>0</v>
      </c>
      <c r="CD100" s="34">
        <f t="shared" si="115"/>
        <v>0</v>
      </c>
      <c r="CE100" s="34">
        <f t="shared" si="115"/>
        <v>0</v>
      </c>
      <c r="CF100" s="34">
        <f t="shared" si="115"/>
        <v>0</v>
      </c>
      <c r="CG100" s="34">
        <f t="shared" si="115"/>
        <v>0</v>
      </c>
      <c r="CH100" s="34">
        <f t="shared" si="115"/>
        <v>0</v>
      </c>
      <c r="CI100" s="34">
        <f t="shared" si="115"/>
        <v>0</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cm="1">
        <f t="array" ref="P103">INDEX($H:$M,ROW(),MATCH(P$2,$H$1:$M$1,0))</f>
        <v>20</v>
      </c>
      <c r="Q103" s="30" cm="1">
        <f t="array" ref="Q103">INDEX($H:$M,ROW(),MATCH(Q$2,$H$1:$M$1,0))</f>
        <v>20</v>
      </c>
      <c r="R103" s="30" cm="1">
        <f t="array" ref="R103">INDEX($H:$M,ROW(),MATCH(R$2,$H$1:$M$1,0))</f>
        <v>20</v>
      </c>
      <c r="S103" s="30" cm="1">
        <f t="array" ref="S103">INDEX($H:$M,ROW(),MATCH(S$2,$H$1:$M$1,0))</f>
        <v>20</v>
      </c>
      <c r="T103" s="30" cm="1">
        <f t="array" ref="T103">INDEX($H:$M,ROW(),MATCH(T$2,$H$1:$M$1,0))</f>
        <v>20</v>
      </c>
      <c r="U103" s="30" cm="1">
        <f t="array" ref="U103">INDEX($H:$M,ROW(),MATCH(U$2,$H$1:$M$1,0))</f>
        <v>20</v>
      </c>
      <c r="V103" s="30" cm="1">
        <f t="array" ref="V103">INDEX($H:$M,ROW(),MATCH(V$2,$H$1:$M$1,0))</f>
        <v>20</v>
      </c>
      <c r="W103" s="30" cm="1">
        <f t="array" ref="W103">INDEX($H:$M,ROW(),MATCH(W$2,$H$1:$M$1,0))</f>
        <v>20</v>
      </c>
      <c r="X103" s="30" cm="1">
        <f t="array" ref="X103">INDEX($H:$M,ROW(),MATCH(X$2,$H$1:$M$1,0))</f>
        <v>20</v>
      </c>
      <c r="Y103" s="30" cm="1">
        <f t="array" ref="Y103">INDEX($H:$M,ROW(),MATCH(Y$2,$H$1:$M$1,0))</f>
        <v>20</v>
      </c>
      <c r="Z103" s="30" cm="1">
        <f t="array" ref="Z103">INDEX($H:$M,ROW(),MATCH(Z$2,$H$1:$M$1,0))</f>
        <v>20</v>
      </c>
      <c r="AA103" s="30" cm="1">
        <f t="array" ref="AA103">INDEX($H:$M,ROW(),MATCH(AA$2,$H$1:$M$1,0))</f>
        <v>20</v>
      </c>
      <c r="AB103" s="30" cm="1">
        <f t="array" ref="AB103">INDEX($H:$M,ROW(),MATCH(AB$2,$H$1:$M$1,0))</f>
        <v>20</v>
      </c>
      <c r="AC103" s="30" cm="1">
        <f t="array" ref="AC103">INDEX($H:$M,ROW(),MATCH(AC$2,$H$1:$M$1,0))</f>
        <v>20</v>
      </c>
      <c r="AD103" s="30" cm="1">
        <f t="array" ref="AD103">INDEX($H:$M,ROW(),MATCH(AD$2,$H$1:$M$1,0))</f>
        <v>20</v>
      </c>
      <c r="AE103" s="30" cm="1">
        <f t="array" ref="AE103">INDEX($H:$M,ROW(),MATCH(AE$2,$H$1:$M$1,0))</f>
        <v>20</v>
      </c>
      <c r="AF103" s="30" cm="1">
        <f t="array" ref="AF103">INDEX($H:$M,ROW(),MATCH(AF$2,$H$1:$M$1,0))</f>
        <v>20</v>
      </c>
      <c r="AG103" s="30" cm="1">
        <f t="array" ref="AG103">INDEX($H:$M,ROW(),MATCH(AG$2,$H$1:$M$1,0))</f>
        <v>20</v>
      </c>
      <c r="AH103" s="30" cm="1">
        <f t="array" ref="AH103">INDEX($H:$M,ROW(),MATCH(AH$2,$H$1:$M$1,0))</f>
        <v>20</v>
      </c>
      <c r="AI103" s="30" cm="1">
        <f t="array" ref="AI103">INDEX($H:$M,ROW(),MATCH(AI$2,$H$1:$M$1,0))</f>
        <v>20</v>
      </c>
      <c r="AJ103" s="30" cm="1">
        <f t="array" ref="AJ103">INDEX($H:$M,ROW(),MATCH(AJ$2,$H$1:$M$1,0))</f>
        <v>20</v>
      </c>
      <c r="AK103" s="30" cm="1">
        <f t="array" ref="AK103">INDEX($H:$M,ROW(),MATCH(AK$2,$H$1:$M$1,0))</f>
        <v>20</v>
      </c>
      <c r="AL103" s="30" cm="1">
        <f t="array" ref="AL103">INDEX($H:$M,ROW(),MATCH(AL$2,$H$1:$M$1,0))</f>
        <v>20</v>
      </c>
      <c r="AM103" s="30" cm="1">
        <f t="array" ref="AM103">INDEX($H:$M,ROW(),MATCH(AM$2,$H$1:$M$1,0))</f>
        <v>20</v>
      </c>
      <c r="AN103" s="30" cm="1">
        <f t="array" ref="AN103">INDEX($H:$M,ROW(),MATCH(AN$2,$H$1:$M$1,0))</f>
        <v>20</v>
      </c>
      <c r="AO103" s="30" cm="1">
        <f t="array" ref="AO103">INDEX($H:$M,ROW(),MATCH(AO$2,$H$1:$M$1,0))</f>
        <v>20</v>
      </c>
      <c r="AP103" s="30" cm="1">
        <f t="array" ref="AP103">INDEX($H:$M,ROW(),MATCH(AP$2,$H$1:$M$1,0))</f>
        <v>20</v>
      </c>
      <c r="AQ103" s="30" cm="1">
        <f t="array" ref="AQ103">INDEX($H:$M,ROW(),MATCH(AQ$2,$H$1:$M$1,0))</f>
        <v>20</v>
      </c>
      <c r="AR103" s="30" cm="1">
        <f t="array" ref="AR103">INDEX($H:$M,ROW(),MATCH(AR$2,$H$1:$M$1,0))</f>
        <v>20</v>
      </c>
      <c r="AS103" s="30" cm="1">
        <f t="array" ref="AS103">INDEX($H:$M,ROW(),MATCH(AS$2,$H$1:$M$1,0))</f>
        <v>20</v>
      </c>
      <c r="AT103" s="30" cm="1">
        <f t="array" ref="AT103">INDEX($H:$M,ROW(),MATCH(AT$2,$H$1:$M$1,0))</f>
        <v>20</v>
      </c>
      <c r="AU103" s="30" cm="1">
        <f t="array" ref="AU103">INDEX($H:$M,ROW(),MATCH(AU$2,$H$1:$M$1,0))</f>
        <v>20</v>
      </c>
      <c r="AV103" s="30" cm="1">
        <f t="array" ref="AV103">INDEX($H:$M,ROW(),MATCH(AV$2,$H$1:$M$1,0))</f>
        <v>20</v>
      </c>
      <c r="AW103" s="30" cm="1">
        <f t="array" ref="AW103">INDEX($H:$M,ROW(),MATCH(AW$2,$H$1:$M$1,0))</f>
        <v>20</v>
      </c>
      <c r="AX103" s="30" cm="1">
        <f t="array" ref="AX103">INDEX($H:$M,ROW(),MATCH(AX$2,$H$1:$M$1,0))</f>
        <v>20</v>
      </c>
      <c r="AY103" s="30" cm="1">
        <f t="array" ref="AY103">INDEX($H:$M,ROW(),MATCH(AY$2,$H$1:$M$1,0))</f>
        <v>20</v>
      </c>
      <c r="AZ103" s="30" cm="1">
        <f t="array" ref="AZ103">INDEX($H:$M,ROW(),MATCH(AZ$2,$H$1:$M$1,0))</f>
        <v>20</v>
      </c>
      <c r="BA103" s="30" cm="1">
        <f t="array" ref="BA103">INDEX($H:$M,ROW(),MATCH(BA$2,$H$1:$M$1,0))</f>
        <v>20</v>
      </c>
      <c r="BB103" s="30" cm="1">
        <f t="array" ref="BB103">INDEX($H:$M,ROW(),MATCH(BB$2,$H$1:$M$1,0))</f>
        <v>20</v>
      </c>
      <c r="BC103" s="30" cm="1">
        <f t="array" ref="BC103">INDEX($H:$M,ROW(),MATCH(BC$2,$H$1:$M$1,0))</f>
        <v>20</v>
      </c>
      <c r="BD103" s="30" cm="1">
        <f t="array" ref="BD103">INDEX($H:$M,ROW(),MATCH(BD$2,$H$1:$M$1,0))</f>
        <v>20</v>
      </c>
      <c r="BE103" s="30" cm="1">
        <f t="array" ref="BE103">INDEX($H:$M,ROW(),MATCH(BE$2,$H$1:$M$1,0))</f>
        <v>20</v>
      </c>
      <c r="BF103" s="30" cm="1">
        <f t="array" ref="BF103">INDEX($H:$M,ROW(),MATCH(BF$2,$H$1:$M$1,0))</f>
        <v>20</v>
      </c>
      <c r="BG103" s="30" cm="1">
        <f t="array" ref="BG103">INDEX($H:$M,ROW(),MATCH(BG$2,$H$1:$M$1,0))</f>
        <v>20</v>
      </c>
      <c r="BH103" s="30" cm="1">
        <f t="array" ref="BH103">INDEX($H:$M,ROW(),MATCH(BH$2,$H$1:$M$1,0))</f>
        <v>20</v>
      </c>
      <c r="BI103" s="30" cm="1">
        <f t="array" ref="BI103">INDEX($H:$M,ROW(),MATCH(BI$2,$H$1:$M$1,0))</f>
        <v>20</v>
      </c>
      <c r="BJ103" s="30" cm="1">
        <f t="array" ref="BJ103">INDEX($H:$M,ROW(),MATCH(BJ$2,$H$1:$M$1,0))</f>
        <v>20</v>
      </c>
      <c r="BK103" s="30" cm="1">
        <f t="array" ref="BK103">INDEX($H:$M,ROW(),MATCH(BK$2,$H$1:$M$1,0))</f>
        <v>20</v>
      </c>
      <c r="BL103" s="30" cm="1">
        <f t="array" ref="BL103">INDEX($H:$M,ROW(),MATCH(BL$2,$H$1:$M$1,0))</f>
        <v>20</v>
      </c>
      <c r="BM103" s="30" cm="1">
        <f t="array" ref="BM103">INDEX($H:$M,ROW(),MATCH(BM$2,$H$1:$M$1,0))</f>
        <v>20</v>
      </c>
      <c r="BN103" s="30" cm="1">
        <f t="array" ref="BN103">INDEX($H:$M,ROW(),MATCH(BN$2,$H$1:$M$1,0))</f>
        <v>20</v>
      </c>
      <c r="BO103" s="30" cm="1">
        <f t="array" ref="BO103">INDEX($H:$M,ROW(),MATCH(BO$2,$H$1:$M$1,0))</f>
        <v>20</v>
      </c>
      <c r="BP103" s="30" cm="1">
        <f t="array" ref="BP103">INDEX($H:$M,ROW(),MATCH(BP$2,$H$1:$M$1,0))</f>
        <v>20</v>
      </c>
      <c r="BQ103" s="30" cm="1">
        <f t="array" ref="BQ103">INDEX($H:$M,ROW(),MATCH(BQ$2,$H$1:$M$1,0))</f>
        <v>20</v>
      </c>
      <c r="BR103" s="30" cm="1">
        <f t="array" ref="BR103">INDEX($H:$M,ROW(),MATCH(BR$2,$H$1:$M$1,0))</f>
        <v>20</v>
      </c>
      <c r="BS103" s="30" cm="1">
        <f t="array" ref="BS103">INDEX($H:$M,ROW(),MATCH(BS$2,$H$1:$M$1,0))</f>
        <v>20</v>
      </c>
      <c r="BT103" s="30" cm="1">
        <f t="array" ref="BT103">INDEX($H:$M,ROW(),MATCH(BT$2,$H$1:$M$1,0))</f>
        <v>20</v>
      </c>
      <c r="BU103" s="30" cm="1">
        <f t="array" ref="BU103">INDEX($H:$M,ROW(),MATCH(BU$2,$H$1:$M$1,0))</f>
        <v>20</v>
      </c>
      <c r="BV103" s="30" cm="1">
        <f t="array" ref="BV103">INDEX($H:$M,ROW(),MATCH(BV$2,$H$1:$M$1,0))</f>
        <v>20</v>
      </c>
      <c r="BW103" s="30" cm="1">
        <f t="array" ref="BW103">INDEX($H:$M,ROW(),MATCH(BW$2,$H$1:$M$1,0))</f>
        <v>20</v>
      </c>
      <c r="BX103" s="30" cm="1">
        <f t="array" ref="BX103">INDEX($H:$M,ROW(),MATCH(BX$2,$H$1:$M$1,0))</f>
        <v>20</v>
      </c>
      <c r="BY103" s="30" cm="1">
        <f t="array" ref="BY103">INDEX($H:$M,ROW(),MATCH(BY$2,$H$1:$M$1,0))</f>
        <v>20</v>
      </c>
      <c r="BZ103" s="30" cm="1">
        <f t="array" ref="BZ103">INDEX($H:$M,ROW(),MATCH(BZ$2,$H$1:$M$1,0))</f>
        <v>20</v>
      </c>
      <c r="CA103" s="30" cm="1">
        <f t="array" ref="CA103">INDEX($H:$M,ROW(),MATCH(CA$2,$H$1:$M$1,0))</f>
        <v>20</v>
      </c>
      <c r="CB103" s="30" cm="1">
        <f t="array" ref="CB103">INDEX($H:$M,ROW(),MATCH(CB$2,$H$1:$M$1,0))</f>
        <v>20</v>
      </c>
      <c r="CC103" s="30" cm="1">
        <f t="array" ref="CC103">INDEX($H:$M,ROW(),MATCH(CC$2,$H$1:$M$1,0))</f>
        <v>20</v>
      </c>
      <c r="CD103" s="30" cm="1">
        <f t="array" ref="CD103">INDEX($H:$M,ROW(),MATCH(CD$2,$H$1:$M$1,0))</f>
        <v>20</v>
      </c>
      <c r="CE103" s="30" cm="1">
        <f t="array" ref="CE103">INDEX($H:$M,ROW(),MATCH(CE$2,$H$1:$M$1,0))</f>
        <v>20</v>
      </c>
      <c r="CF103" s="30" cm="1">
        <f t="array" ref="CF103">INDEX($H:$M,ROW(),MATCH(CF$2,$H$1:$M$1,0))</f>
        <v>20</v>
      </c>
      <c r="CG103" s="30" cm="1">
        <f t="array" ref="CG103">INDEX($H:$M,ROW(),MATCH(CG$2,$H$1:$M$1,0))</f>
        <v>20</v>
      </c>
      <c r="CH103" s="30" cm="1">
        <f t="array" ref="CH103">INDEX($H:$M,ROW(),MATCH(CH$2,$H$1:$M$1,0))</f>
        <v>20</v>
      </c>
      <c r="CI103" s="30" cm="1">
        <f t="array" ref="CI103">INDEX($H:$M,ROW(),MATCH(CI$2,$H$1:$M$1,0))</f>
        <v>20</v>
      </c>
    </row>
    <row r="104" spans="2:87" x14ac:dyDescent="0.4">
      <c r="B104" t="s">
        <v>198</v>
      </c>
      <c r="C104" t="s">
        <v>157</v>
      </c>
      <c r="E104" s="27" t="str">
        <f>SUBSTITUTE(E89,":","")&amp;" Revenue"</f>
        <v>Subscription revenue - Tiers, secondary revenue driven Revenue</v>
      </c>
      <c r="F104" s="27"/>
      <c r="G104" s="9"/>
      <c r="H104" s="28">
        <f t="shared" ref="H104:M104" si="116">SUMIF($2:$2,H$1,104:104)</f>
        <v>1451</v>
      </c>
      <c r="I104" s="28">
        <f t="shared" si="116"/>
        <v>5892</v>
      </c>
      <c r="J104" s="28">
        <f t="shared" si="116"/>
        <v>14682</v>
      </c>
      <c r="K104" s="28">
        <f t="shared" si="116"/>
        <v>32252</v>
      </c>
      <c r="L104" s="28">
        <f t="shared" si="116"/>
        <v>67392</v>
      </c>
      <c r="M104" s="28">
        <f t="shared" si="116"/>
        <v>137692</v>
      </c>
      <c r="P104" s="28">
        <f t="shared" ref="P104:CA104" si="117">P103*AVERAGE(P99,P93)</f>
        <v>10</v>
      </c>
      <c r="Q104" s="28">
        <f t="shared" si="117"/>
        <v>30.999999999999996</v>
      </c>
      <c r="R104" s="28">
        <f t="shared" si="117"/>
        <v>51</v>
      </c>
      <c r="S104" s="28">
        <f t="shared" si="117"/>
        <v>71</v>
      </c>
      <c r="T104" s="28">
        <f t="shared" si="117"/>
        <v>91.000000000000014</v>
      </c>
      <c r="U104" s="28">
        <f t="shared" si="117"/>
        <v>111.00000000000001</v>
      </c>
      <c r="V104" s="28">
        <f t="shared" si="117"/>
        <v>131</v>
      </c>
      <c r="W104" s="28">
        <f t="shared" si="117"/>
        <v>151</v>
      </c>
      <c r="X104" s="28">
        <f t="shared" si="117"/>
        <v>171</v>
      </c>
      <c r="Y104" s="28">
        <f t="shared" si="117"/>
        <v>191</v>
      </c>
      <c r="Z104" s="28">
        <f t="shared" si="117"/>
        <v>211</v>
      </c>
      <c r="AA104" s="28">
        <f t="shared" si="117"/>
        <v>231</v>
      </c>
      <c r="AB104" s="28">
        <f t="shared" si="117"/>
        <v>271</v>
      </c>
      <c r="AC104" s="28">
        <f t="shared" si="117"/>
        <v>311</v>
      </c>
      <c r="AD104" s="28">
        <f t="shared" si="117"/>
        <v>350.99999999999994</v>
      </c>
      <c r="AE104" s="28">
        <f t="shared" si="117"/>
        <v>390.99999999999994</v>
      </c>
      <c r="AF104" s="28">
        <f t="shared" si="117"/>
        <v>430.99999999999994</v>
      </c>
      <c r="AG104" s="28">
        <f t="shared" si="117"/>
        <v>470.99999999999994</v>
      </c>
      <c r="AH104" s="28">
        <f t="shared" si="117"/>
        <v>510.99999999999994</v>
      </c>
      <c r="AI104" s="28">
        <f t="shared" si="117"/>
        <v>551</v>
      </c>
      <c r="AJ104" s="28">
        <f t="shared" si="117"/>
        <v>591</v>
      </c>
      <c r="AK104" s="28">
        <f t="shared" si="117"/>
        <v>631</v>
      </c>
      <c r="AL104" s="28">
        <f t="shared" si="117"/>
        <v>671</v>
      </c>
      <c r="AM104" s="28">
        <f t="shared" si="117"/>
        <v>711</v>
      </c>
      <c r="AN104" s="28">
        <f t="shared" si="117"/>
        <v>791</v>
      </c>
      <c r="AO104" s="28">
        <f t="shared" si="117"/>
        <v>871</v>
      </c>
      <c r="AP104" s="28">
        <f t="shared" si="117"/>
        <v>951</v>
      </c>
      <c r="AQ104" s="28">
        <f t="shared" si="117"/>
        <v>1021</v>
      </c>
      <c r="AR104" s="28">
        <f t="shared" si="117"/>
        <v>1101</v>
      </c>
      <c r="AS104" s="28">
        <f t="shared" si="117"/>
        <v>1181</v>
      </c>
      <c r="AT104" s="28">
        <f t="shared" si="117"/>
        <v>1261</v>
      </c>
      <c r="AU104" s="28">
        <f t="shared" si="117"/>
        <v>1341.0000000000002</v>
      </c>
      <c r="AV104" s="28">
        <f t="shared" si="117"/>
        <v>1421.0000000000002</v>
      </c>
      <c r="AW104" s="28">
        <f t="shared" si="117"/>
        <v>1501.0000000000002</v>
      </c>
      <c r="AX104" s="28">
        <f t="shared" si="117"/>
        <v>1581.0000000000002</v>
      </c>
      <c r="AY104" s="28">
        <f t="shared" si="117"/>
        <v>1661.0000000000002</v>
      </c>
      <c r="AZ104" s="28">
        <f t="shared" si="117"/>
        <v>1821.0000000000002</v>
      </c>
      <c r="BA104" s="28">
        <f t="shared" si="117"/>
        <v>1971.0000000000002</v>
      </c>
      <c r="BB104" s="28">
        <f t="shared" si="117"/>
        <v>2131</v>
      </c>
      <c r="BC104" s="28">
        <f t="shared" si="117"/>
        <v>2291</v>
      </c>
      <c r="BD104" s="28">
        <f t="shared" si="117"/>
        <v>2451</v>
      </c>
      <c r="BE104" s="28">
        <f t="shared" si="117"/>
        <v>2611</v>
      </c>
      <c r="BF104" s="28">
        <f t="shared" si="117"/>
        <v>2771</v>
      </c>
      <c r="BG104" s="28">
        <f t="shared" si="117"/>
        <v>2921</v>
      </c>
      <c r="BH104" s="28">
        <f t="shared" si="117"/>
        <v>3081</v>
      </c>
      <c r="BI104" s="28">
        <f t="shared" si="117"/>
        <v>3241</v>
      </c>
      <c r="BJ104" s="28">
        <f t="shared" si="117"/>
        <v>3401</v>
      </c>
      <c r="BK104" s="28">
        <f t="shared" si="117"/>
        <v>3561</v>
      </c>
      <c r="BL104" s="28">
        <f t="shared" si="117"/>
        <v>3871</v>
      </c>
      <c r="BM104" s="28">
        <f t="shared" si="117"/>
        <v>4191</v>
      </c>
      <c r="BN104" s="28">
        <f t="shared" si="117"/>
        <v>4511</v>
      </c>
      <c r="BO104" s="28">
        <f t="shared" si="117"/>
        <v>4821</v>
      </c>
      <c r="BP104" s="28">
        <f t="shared" si="117"/>
        <v>5140.9999999999991</v>
      </c>
      <c r="BQ104" s="28">
        <f t="shared" si="117"/>
        <v>5460.9999999999991</v>
      </c>
      <c r="BR104" s="28">
        <f t="shared" si="117"/>
        <v>5770.9999999999991</v>
      </c>
      <c r="BS104" s="28">
        <f t="shared" si="117"/>
        <v>6090.9999999999991</v>
      </c>
      <c r="BT104" s="28">
        <f t="shared" si="117"/>
        <v>6410.9999999999991</v>
      </c>
      <c r="BU104" s="28">
        <f t="shared" si="117"/>
        <v>6720.9999999999991</v>
      </c>
      <c r="BV104" s="28">
        <f t="shared" si="117"/>
        <v>7040.9999999999991</v>
      </c>
      <c r="BW104" s="28">
        <f t="shared" si="117"/>
        <v>7360.9999999999991</v>
      </c>
      <c r="BX104" s="28">
        <f t="shared" si="117"/>
        <v>7990.9999999999991</v>
      </c>
      <c r="BY104" s="28">
        <f t="shared" si="117"/>
        <v>8621</v>
      </c>
      <c r="BZ104" s="28">
        <f t="shared" si="117"/>
        <v>9261</v>
      </c>
      <c r="CA104" s="28">
        <f t="shared" si="117"/>
        <v>9891</v>
      </c>
      <c r="CB104" s="28">
        <f t="shared" ref="CB104:CI104" si="118">CB103*AVERAGE(CB99,CB93)</f>
        <v>10521</v>
      </c>
      <c r="CC104" s="28">
        <f t="shared" si="118"/>
        <v>11161</v>
      </c>
      <c r="CD104" s="28">
        <f t="shared" si="118"/>
        <v>11791</v>
      </c>
      <c r="CE104" s="28">
        <f t="shared" si="118"/>
        <v>12421</v>
      </c>
      <c r="CF104" s="28">
        <f t="shared" si="118"/>
        <v>13061</v>
      </c>
      <c r="CG104" s="28">
        <f t="shared" si="118"/>
        <v>13691</v>
      </c>
      <c r="CH104" s="28">
        <f t="shared" si="118"/>
        <v>14321</v>
      </c>
      <c r="CI104" s="28">
        <f t="shared" si="118"/>
        <v>14961</v>
      </c>
    </row>
    <row r="105" spans="2:87" x14ac:dyDescent="0.4">
      <c r="B105" s="6"/>
      <c r="C105" t="s">
        <v>157</v>
      </c>
    </row>
    <row r="106" spans="2:87" outlineLevel="1" x14ac:dyDescent="0.4">
      <c r="B106" s="6"/>
      <c r="C106" t="s">
        <v>157</v>
      </c>
      <c r="E106" s="12" t="s">
        <v>166</v>
      </c>
      <c r="F106" s="12"/>
      <c r="G106" s="13"/>
      <c r="H106" s="34">
        <f t="shared" ref="H106:M106" si="119">SUMIF($3:$3,H$1,106:106)</f>
        <v>23.05</v>
      </c>
      <c r="I106" s="34">
        <f t="shared" si="119"/>
        <v>71.05</v>
      </c>
      <c r="J106" s="34">
        <f t="shared" si="119"/>
        <v>166.05</v>
      </c>
      <c r="K106" s="34">
        <f t="shared" si="119"/>
        <v>356.05</v>
      </c>
      <c r="L106" s="34">
        <f t="shared" si="119"/>
        <v>736.05</v>
      </c>
      <c r="M106" s="34">
        <f t="shared" si="119"/>
        <v>1496.05</v>
      </c>
      <c r="P106" s="34">
        <f>P99</f>
        <v>1</v>
      </c>
      <c r="Q106" s="34">
        <f t="shared" ref="Q106:CB106" si="120">Q99</f>
        <v>3.05</v>
      </c>
      <c r="R106" s="34">
        <f t="shared" si="120"/>
        <v>5.05</v>
      </c>
      <c r="S106" s="34">
        <f t="shared" si="120"/>
        <v>7.05</v>
      </c>
      <c r="T106" s="34">
        <f t="shared" si="120"/>
        <v>9.0500000000000007</v>
      </c>
      <c r="U106" s="34">
        <f t="shared" si="120"/>
        <v>11.05</v>
      </c>
      <c r="V106" s="34">
        <f t="shared" si="120"/>
        <v>13.05</v>
      </c>
      <c r="W106" s="34">
        <f t="shared" si="120"/>
        <v>15.05</v>
      </c>
      <c r="X106" s="34">
        <f t="shared" si="120"/>
        <v>17.05</v>
      </c>
      <c r="Y106" s="34">
        <f t="shared" si="120"/>
        <v>19.05</v>
      </c>
      <c r="Z106" s="34">
        <f t="shared" si="120"/>
        <v>21.05</v>
      </c>
      <c r="AA106" s="34">
        <f t="shared" si="120"/>
        <v>23.05</v>
      </c>
      <c r="AB106" s="34">
        <f t="shared" si="120"/>
        <v>27.05</v>
      </c>
      <c r="AC106" s="34">
        <f t="shared" si="120"/>
        <v>31.05</v>
      </c>
      <c r="AD106" s="34">
        <f t="shared" si="120"/>
        <v>35.049999999999997</v>
      </c>
      <c r="AE106" s="34">
        <f t="shared" si="120"/>
        <v>39.049999999999997</v>
      </c>
      <c r="AF106" s="34">
        <f t="shared" si="120"/>
        <v>43.05</v>
      </c>
      <c r="AG106" s="34">
        <f t="shared" si="120"/>
        <v>47.05</v>
      </c>
      <c r="AH106" s="34">
        <f t="shared" si="120"/>
        <v>51.05</v>
      </c>
      <c r="AI106" s="34">
        <f t="shared" si="120"/>
        <v>55.05</v>
      </c>
      <c r="AJ106" s="34">
        <f t="shared" si="120"/>
        <v>59.05</v>
      </c>
      <c r="AK106" s="34">
        <f t="shared" si="120"/>
        <v>63.05</v>
      </c>
      <c r="AL106" s="34">
        <f t="shared" si="120"/>
        <v>67.05</v>
      </c>
      <c r="AM106" s="34">
        <f t="shared" si="120"/>
        <v>71.05</v>
      </c>
      <c r="AN106" s="34">
        <f t="shared" si="120"/>
        <v>79.05</v>
      </c>
      <c r="AO106" s="34">
        <f t="shared" si="120"/>
        <v>87.05</v>
      </c>
      <c r="AP106" s="34">
        <f t="shared" si="120"/>
        <v>95.05</v>
      </c>
      <c r="AQ106" s="34">
        <f t="shared" si="120"/>
        <v>102.05</v>
      </c>
      <c r="AR106" s="34">
        <f t="shared" si="120"/>
        <v>110.05</v>
      </c>
      <c r="AS106" s="34">
        <f t="shared" si="120"/>
        <v>118.05</v>
      </c>
      <c r="AT106" s="34">
        <f t="shared" si="120"/>
        <v>126.05</v>
      </c>
      <c r="AU106" s="34">
        <f t="shared" si="120"/>
        <v>134.05000000000001</v>
      </c>
      <c r="AV106" s="34">
        <f t="shared" si="120"/>
        <v>142.05000000000001</v>
      </c>
      <c r="AW106" s="34">
        <f t="shared" si="120"/>
        <v>150.05000000000001</v>
      </c>
      <c r="AX106" s="34">
        <f t="shared" si="120"/>
        <v>158.05000000000001</v>
      </c>
      <c r="AY106" s="34">
        <f t="shared" si="120"/>
        <v>166.05</v>
      </c>
      <c r="AZ106" s="34">
        <f t="shared" si="120"/>
        <v>182.05</v>
      </c>
      <c r="BA106" s="34">
        <f t="shared" si="120"/>
        <v>197.05</v>
      </c>
      <c r="BB106" s="34">
        <f t="shared" si="120"/>
        <v>213.05</v>
      </c>
      <c r="BC106" s="34">
        <f t="shared" si="120"/>
        <v>229.05</v>
      </c>
      <c r="BD106" s="34">
        <f t="shared" si="120"/>
        <v>245.05</v>
      </c>
      <c r="BE106" s="34">
        <f t="shared" si="120"/>
        <v>261.05</v>
      </c>
      <c r="BF106" s="34">
        <f t="shared" si="120"/>
        <v>277.05</v>
      </c>
      <c r="BG106" s="34">
        <f t="shared" si="120"/>
        <v>292.05</v>
      </c>
      <c r="BH106" s="34">
        <f t="shared" si="120"/>
        <v>308.05</v>
      </c>
      <c r="BI106" s="34">
        <f t="shared" si="120"/>
        <v>324.05</v>
      </c>
      <c r="BJ106" s="34">
        <f t="shared" si="120"/>
        <v>340.05</v>
      </c>
      <c r="BK106" s="34">
        <f t="shared" si="120"/>
        <v>356.05</v>
      </c>
      <c r="BL106" s="34">
        <f t="shared" si="120"/>
        <v>387.05</v>
      </c>
      <c r="BM106" s="34">
        <f t="shared" si="120"/>
        <v>419.05</v>
      </c>
      <c r="BN106" s="34">
        <f t="shared" si="120"/>
        <v>451.05</v>
      </c>
      <c r="BO106" s="34">
        <f t="shared" si="120"/>
        <v>482.05</v>
      </c>
      <c r="BP106" s="34">
        <f t="shared" si="120"/>
        <v>514.04999999999995</v>
      </c>
      <c r="BQ106" s="34">
        <f t="shared" si="120"/>
        <v>546.04999999999995</v>
      </c>
      <c r="BR106" s="34">
        <f t="shared" si="120"/>
        <v>577.04999999999995</v>
      </c>
      <c r="BS106" s="34">
        <f t="shared" si="120"/>
        <v>609.04999999999995</v>
      </c>
      <c r="BT106" s="34">
        <f t="shared" si="120"/>
        <v>641.04999999999995</v>
      </c>
      <c r="BU106" s="34">
        <f t="shared" si="120"/>
        <v>672.05</v>
      </c>
      <c r="BV106" s="34">
        <f t="shared" si="120"/>
        <v>704.05</v>
      </c>
      <c r="BW106" s="34">
        <f t="shared" si="120"/>
        <v>736.05</v>
      </c>
      <c r="BX106" s="34">
        <f t="shared" si="120"/>
        <v>799.05</v>
      </c>
      <c r="BY106" s="34">
        <f t="shared" si="120"/>
        <v>862.05</v>
      </c>
      <c r="BZ106" s="34">
        <f t="shared" si="120"/>
        <v>926.05</v>
      </c>
      <c r="CA106" s="34">
        <f t="shared" si="120"/>
        <v>989.05</v>
      </c>
      <c r="CB106" s="34">
        <f t="shared" si="120"/>
        <v>1052.05</v>
      </c>
      <c r="CC106" s="34">
        <f t="shared" ref="CC106:CI106" si="121">CC99</f>
        <v>1116.05</v>
      </c>
      <c r="CD106" s="34">
        <f t="shared" si="121"/>
        <v>1179.05</v>
      </c>
      <c r="CE106" s="34">
        <f t="shared" si="121"/>
        <v>1242.05</v>
      </c>
      <c r="CF106" s="34">
        <f t="shared" si="121"/>
        <v>1306.05</v>
      </c>
      <c r="CG106" s="34">
        <f t="shared" si="121"/>
        <v>1369.05</v>
      </c>
      <c r="CH106" s="34">
        <f t="shared" si="121"/>
        <v>1432.05</v>
      </c>
      <c r="CI106" s="34">
        <f t="shared" si="121"/>
        <v>1496.05</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cm="1">
        <f t="array" ref="P109">INDEX($H:$M,ROW(),MATCH(P$2,$H$1:$M$1,0))</f>
        <v>0.1</v>
      </c>
      <c r="Q109" s="20" cm="1">
        <f t="array" ref="Q109">INDEX($H:$M,ROW(),MATCH(Q$2,$H$1:$M$1,0))</f>
        <v>0.1</v>
      </c>
      <c r="R109" s="20" cm="1">
        <f t="array" ref="R109">INDEX($H:$M,ROW(),MATCH(R$2,$H$1:$M$1,0))</f>
        <v>0.1</v>
      </c>
      <c r="S109" s="20" cm="1">
        <f t="array" ref="S109">INDEX($H:$M,ROW(),MATCH(S$2,$H$1:$M$1,0))</f>
        <v>0.1</v>
      </c>
      <c r="T109" s="20" cm="1">
        <f t="array" ref="T109">INDEX($H:$M,ROW(),MATCH(T$2,$H$1:$M$1,0))</f>
        <v>0.1</v>
      </c>
      <c r="U109" s="20" cm="1">
        <f t="array" ref="U109">INDEX($H:$M,ROW(),MATCH(U$2,$H$1:$M$1,0))</f>
        <v>0.1</v>
      </c>
      <c r="V109" s="20" cm="1">
        <f t="array" ref="V109">INDEX($H:$M,ROW(),MATCH(V$2,$H$1:$M$1,0))</f>
        <v>0.1</v>
      </c>
      <c r="W109" s="20" cm="1">
        <f t="array" ref="W109">INDEX($H:$M,ROW(),MATCH(W$2,$H$1:$M$1,0))</f>
        <v>0.1</v>
      </c>
      <c r="X109" s="20" cm="1">
        <f t="array" ref="X109">INDEX($H:$M,ROW(),MATCH(X$2,$H$1:$M$1,0))</f>
        <v>0.1</v>
      </c>
      <c r="Y109" s="20" cm="1">
        <f t="array" ref="Y109">INDEX($H:$M,ROW(),MATCH(Y$2,$H$1:$M$1,0))</f>
        <v>0.1</v>
      </c>
      <c r="Z109" s="20" cm="1">
        <f t="array" ref="Z109">INDEX($H:$M,ROW(),MATCH(Z$2,$H$1:$M$1,0))</f>
        <v>0.1</v>
      </c>
      <c r="AA109" s="20" cm="1">
        <f t="array" ref="AA109">INDEX($H:$M,ROW(),MATCH(AA$2,$H$1:$M$1,0))</f>
        <v>0.1</v>
      </c>
      <c r="AB109" s="20" cm="1">
        <f t="array" ref="AB109">INDEX($H:$M,ROW(),MATCH(AB$2,$H$1:$M$1,0))</f>
        <v>0.1</v>
      </c>
      <c r="AC109" s="20" cm="1">
        <f t="array" ref="AC109">INDEX($H:$M,ROW(),MATCH(AC$2,$H$1:$M$1,0))</f>
        <v>0.1</v>
      </c>
      <c r="AD109" s="20" cm="1">
        <f t="array" ref="AD109">INDEX($H:$M,ROW(),MATCH(AD$2,$H$1:$M$1,0))</f>
        <v>0.1</v>
      </c>
      <c r="AE109" s="20" cm="1">
        <f t="array" ref="AE109">INDEX($H:$M,ROW(),MATCH(AE$2,$H$1:$M$1,0))</f>
        <v>0.1</v>
      </c>
      <c r="AF109" s="20" cm="1">
        <f t="array" ref="AF109">INDEX($H:$M,ROW(),MATCH(AF$2,$H$1:$M$1,0))</f>
        <v>0.1</v>
      </c>
      <c r="AG109" s="20" cm="1">
        <f t="array" ref="AG109">INDEX($H:$M,ROW(),MATCH(AG$2,$H$1:$M$1,0))</f>
        <v>0.1</v>
      </c>
      <c r="AH109" s="20" cm="1">
        <f t="array" ref="AH109">INDEX($H:$M,ROW(),MATCH(AH$2,$H$1:$M$1,0))</f>
        <v>0.1</v>
      </c>
      <c r="AI109" s="20" cm="1">
        <f t="array" ref="AI109">INDEX($H:$M,ROW(),MATCH(AI$2,$H$1:$M$1,0))</f>
        <v>0.1</v>
      </c>
      <c r="AJ109" s="20" cm="1">
        <f t="array" ref="AJ109">INDEX($H:$M,ROW(),MATCH(AJ$2,$H$1:$M$1,0))</f>
        <v>0.1</v>
      </c>
      <c r="AK109" s="20" cm="1">
        <f t="array" ref="AK109">INDEX($H:$M,ROW(),MATCH(AK$2,$H$1:$M$1,0))</f>
        <v>0.1</v>
      </c>
      <c r="AL109" s="20" cm="1">
        <f t="array" ref="AL109">INDEX($H:$M,ROW(),MATCH(AL$2,$H$1:$M$1,0))</f>
        <v>0.1</v>
      </c>
      <c r="AM109" s="20" cm="1">
        <f t="array" ref="AM109">INDEX($H:$M,ROW(),MATCH(AM$2,$H$1:$M$1,0))</f>
        <v>0.1</v>
      </c>
      <c r="AN109" s="20" cm="1">
        <f t="array" ref="AN109">INDEX($H:$M,ROW(),MATCH(AN$2,$H$1:$M$1,0))</f>
        <v>0.1</v>
      </c>
      <c r="AO109" s="20" cm="1">
        <f t="array" ref="AO109">INDEX($H:$M,ROW(),MATCH(AO$2,$H$1:$M$1,0))</f>
        <v>0.1</v>
      </c>
      <c r="AP109" s="20" cm="1">
        <f t="array" ref="AP109">INDEX($H:$M,ROW(),MATCH(AP$2,$H$1:$M$1,0))</f>
        <v>0.1</v>
      </c>
      <c r="AQ109" s="20" cm="1">
        <f t="array" ref="AQ109">INDEX($H:$M,ROW(),MATCH(AQ$2,$H$1:$M$1,0))</f>
        <v>0.1</v>
      </c>
      <c r="AR109" s="20" cm="1">
        <f t="array" ref="AR109">INDEX($H:$M,ROW(),MATCH(AR$2,$H$1:$M$1,0))</f>
        <v>0.1</v>
      </c>
      <c r="AS109" s="20" cm="1">
        <f t="array" ref="AS109">INDEX($H:$M,ROW(),MATCH(AS$2,$H$1:$M$1,0))</f>
        <v>0.1</v>
      </c>
      <c r="AT109" s="20" cm="1">
        <f t="array" ref="AT109">INDEX($H:$M,ROW(),MATCH(AT$2,$H$1:$M$1,0))</f>
        <v>0.1</v>
      </c>
      <c r="AU109" s="20" cm="1">
        <f t="array" ref="AU109">INDEX($H:$M,ROW(),MATCH(AU$2,$H$1:$M$1,0))</f>
        <v>0.1</v>
      </c>
      <c r="AV109" s="20" cm="1">
        <f t="array" ref="AV109">INDEX($H:$M,ROW(),MATCH(AV$2,$H$1:$M$1,0))</f>
        <v>0.1</v>
      </c>
      <c r="AW109" s="20" cm="1">
        <f t="array" ref="AW109">INDEX($H:$M,ROW(),MATCH(AW$2,$H$1:$M$1,0))</f>
        <v>0.1</v>
      </c>
      <c r="AX109" s="20" cm="1">
        <f t="array" ref="AX109">INDEX($H:$M,ROW(),MATCH(AX$2,$H$1:$M$1,0))</f>
        <v>0.1</v>
      </c>
      <c r="AY109" s="20" cm="1">
        <f t="array" ref="AY109">INDEX($H:$M,ROW(),MATCH(AY$2,$H$1:$M$1,0))</f>
        <v>0.1</v>
      </c>
      <c r="AZ109" s="20" cm="1">
        <f t="array" ref="AZ109">INDEX($H:$M,ROW(),MATCH(AZ$2,$H$1:$M$1,0))</f>
        <v>0.1</v>
      </c>
      <c r="BA109" s="20" cm="1">
        <f t="array" ref="BA109">INDEX($H:$M,ROW(),MATCH(BA$2,$H$1:$M$1,0))</f>
        <v>0.1</v>
      </c>
      <c r="BB109" s="20" cm="1">
        <f t="array" ref="BB109">INDEX($H:$M,ROW(),MATCH(BB$2,$H$1:$M$1,0))</f>
        <v>0.1</v>
      </c>
      <c r="BC109" s="20" cm="1">
        <f t="array" ref="BC109">INDEX($H:$M,ROW(),MATCH(BC$2,$H$1:$M$1,0))</f>
        <v>0.1</v>
      </c>
      <c r="BD109" s="20" cm="1">
        <f t="array" ref="BD109">INDEX($H:$M,ROW(),MATCH(BD$2,$H$1:$M$1,0))</f>
        <v>0.1</v>
      </c>
      <c r="BE109" s="20" cm="1">
        <f t="array" ref="BE109">INDEX($H:$M,ROW(),MATCH(BE$2,$H$1:$M$1,0))</f>
        <v>0.1</v>
      </c>
      <c r="BF109" s="20" cm="1">
        <f t="array" ref="BF109">INDEX($H:$M,ROW(),MATCH(BF$2,$H$1:$M$1,0))</f>
        <v>0.1</v>
      </c>
      <c r="BG109" s="20" cm="1">
        <f t="array" ref="BG109">INDEX($H:$M,ROW(),MATCH(BG$2,$H$1:$M$1,0))</f>
        <v>0.1</v>
      </c>
      <c r="BH109" s="20" cm="1">
        <f t="array" ref="BH109">INDEX($H:$M,ROW(),MATCH(BH$2,$H$1:$M$1,0))</f>
        <v>0.1</v>
      </c>
      <c r="BI109" s="20" cm="1">
        <f t="array" ref="BI109">INDEX($H:$M,ROW(),MATCH(BI$2,$H$1:$M$1,0))</f>
        <v>0.1</v>
      </c>
      <c r="BJ109" s="20" cm="1">
        <f t="array" ref="BJ109">INDEX($H:$M,ROW(),MATCH(BJ$2,$H$1:$M$1,0))</f>
        <v>0.1</v>
      </c>
      <c r="BK109" s="20" cm="1">
        <f t="array" ref="BK109">INDEX($H:$M,ROW(),MATCH(BK$2,$H$1:$M$1,0))</f>
        <v>0.1</v>
      </c>
      <c r="BL109" s="20" cm="1">
        <f t="array" ref="BL109">INDEX($H:$M,ROW(),MATCH(BL$2,$H$1:$M$1,0))</f>
        <v>0.1</v>
      </c>
      <c r="BM109" s="20" cm="1">
        <f t="array" ref="BM109">INDEX($H:$M,ROW(),MATCH(BM$2,$H$1:$M$1,0))</f>
        <v>0.1</v>
      </c>
      <c r="BN109" s="20" cm="1">
        <f t="array" ref="BN109">INDEX($H:$M,ROW(),MATCH(BN$2,$H$1:$M$1,0))</f>
        <v>0.1</v>
      </c>
      <c r="BO109" s="20" cm="1">
        <f t="array" ref="BO109">INDEX($H:$M,ROW(),MATCH(BO$2,$H$1:$M$1,0))</f>
        <v>0.1</v>
      </c>
      <c r="BP109" s="20" cm="1">
        <f t="array" ref="BP109">INDEX($H:$M,ROW(),MATCH(BP$2,$H$1:$M$1,0))</f>
        <v>0.1</v>
      </c>
      <c r="BQ109" s="20" cm="1">
        <f t="array" ref="BQ109">INDEX($H:$M,ROW(),MATCH(BQ$2,$H$1:$M$1,0))</f>
        <v>0.1</v>
      </c>
      <c r="BR109" s="20" cm="1">
        <f t="array" ref="BR109">INDEX($H:$M,ROW(),MATCH(BR$2,$H$1:$M$1,0))</f>
        <v>0.1</v>
      </c>
      <c r="BS109" s="20" cm="1">
        <f t="array" ref="BS109">INDEX($H:$M,ROW(),MATCH(BS$2,$H$1:$M$1,0))</f>
        <v>0.1</v>
      </c>
      <c r="BT109" s="20" cm="1">
        <f t="array" ref="BT109">INDEX($H:$M,ROW(),MATCH(BT$2,$H$1:$M$1,0))</f>
        <v>0.1</v>
      </c>
      <c r="BU109" s="20" cm="1">
        <f t="array" ref="BU109">INDEX($H:$M,ROW(),MATCH(BU$2,$H$1:$M$1,0))</f>
        <v>0.1</v>
      </c>
      <c r="BV109" s="20" cm="1">
        <f t="array" ref="BV109">INDEX($H:$M,ROW(),MATCH(BV$2,$H$1:$M$1,0))</f>
        <v>0.1</v>
      </c>
      <c r="BW109" s="20" cm="1">
        <f t="array" ref="BW109">INDEX($H:$M,ROW(),MATCH(BW$2,$H$1:$M$1,0))</f>
        <v>0.1</v>
      </c>
      <c r="BX109" s="20" cm="1">
        <f t="array" ref="BX109">INDEX($H:$M,ROW(),MATCH(BX$2,$H$1:$M$1,0))</f>
        <v>0.1</v>
      </c>
      <c r="BY109" s="20" cm="1">
        <f t="array" ref="BY109">INDEX($H:$M,ROW(),MATCH(BY$2,$H$1:$M$1,0))</f>
        <v>0.1</v>
      </c>
      <c r="BZ109" s="20" cm="1">
        <f t="array" ref="BZ109">INDEX($H:$M,ROW(),MATCH(BZ$2,$H$1:$M$1,0))</f>
        <v>0.1</v>
      </c>
      <c r="CA109" s="20" cm="1">
        <f t="array" ref="CA109">INDEX($H:$M,ROW(),MATCH(CA$2,$H$1:$M$1,0))</f>
        <v>0.1</v>
      </c>
      <c r="CB109" s="20" cm="1">
        <f t="array" ref="CB109">INDEX($H:$M,ROW(),MATCH(CB$2,$H$1:$M$1,0))</f>
        <v>0.1</v>
      </c>
      <c r="CC109" s="20" cm="1">
        <f t="array" ref="CC109">INDEX($H:$M,ROW(),MATCH(CC$2,$H$1:$M$1,0))</f>
        <v>0.1</v>
      </c>
      <c r="CD109" s="20" cm="1">
        <f t="array" ref="CD109">INDEX($H:$M,ROW(),MATCH(CD$2,$H$1:$M$1,0))</f>
        <v>0.1</v>
      </c>
      <c r="CE109" s="20" cm="1">
        <f t="array" ref="CE109">INDEX($H:$M,ROW(),MATCH(CE$2,$H$1:$M$1,0))</f>
        <v>0.1</v>
      </c>
      <c r="CF109" s="20" cm="1">
        <f t="array" ref="CF109">INDEX($H:$M,ROW(),MATCH(CF$2,$H$1:$M$1,0))</f>
        <v>0.1</v>
      </c>
      <c r="CG109" s="20" cm="1">
        <f t="array" ref="CG109">INDEX($H:$M,ROW(),MATCH(CG$2,$H$1:$M$1,0))</f>
        <v>0.1</v>
      </c>
      <c r="CH109" s="20" cm="1">
        <f t="array" ref="CH109">INDEX($H:$M,ROW(),MATCH(CH$2,$H$1:$M$1,0))</f>
        <v>0.1</v>
      </c>
      <c r="CI109" s="20" cm="1">
        <f t="array" ref="CI109">INDEX($H:$M,ROW(),MATCH(CI$2,$H$1:$M$1,0))</f>
        <v>0.1</v>
      </c>
    </row>
    <row r="110" spans="2:87" x14ac:dyDescent="0.4">
      <c r="C110" t="s">
        <v>156</v>
      </c>
    </row>
    <row r="111" spans="2:87" x14ac:dyDescent="0.4">
      <c r="B111" s="6"/>
      <c r="C111" t="s">
        <v>156</v>
      </c>
      <c r="E111" s="12" t="s">
        <v>70</v>
      </c>
      <c r="F111" s="12"/>
      <c r="G111" s="13"/>
    </row>
    <row r="112" spans="2:87" x14ac:dyDescent="0.4">
      <c r="B112" s="6"/>
      <c r="C112" t="s">
        <v>156</v>
      </c>
      <c r="E112" t="s">
        <v>71</v>
      </c>
      <c r="H112" s="15">
        <f>SUMIF($3:$3,H$1-1,112:112)</f>
        <v>0</v>
      </c>
      <c r="I112" s="15">
        <f>H118</f>
        <v>14.455000000000002</v>
      </c>
      <c r="J112" s="15">
        <f>I118</f>
        <v>73.315000000000012</v>
      </c>
      <c r="K112" s="15">
        <f>J118</f>
        <v>220.07499999999999</v>
      </c>
      <c r="L112" s="15">
        <f>K118</f>
        <v>542.53500000000008</v>
      </c>
      <c r="M112" s="15">
        <f>L118</f>
        <v>1216.3950000000002</v>
      </c>
      <c r="O112" s="34"/>
      <c r="P112" s="34">
        <f>O116</f>
        <v>0</v>
      </c>
      <c r="Q112" s="34">
        <f t="shared" ref="Q112:AL112" si="122">P118</f>
        <v>0.1</v>
      </c>
      <c r="R112" s="34">
        <f t="shared" si="122"/>
        <v>0.40500000000000003</v>
      </c>
      <c r="S112" s="34">
        <f t="shared" si="122"/>
        <v>0.91</v>
      </c>
      <c r="T112" s="34">
        <f t="shared" si="122"/>
        <v>1.6150000000000002</v>
      </c>
      <c r="U112" s="34">
        <f t="shared" si="122"/>
        <v>2.5200000000000005</v>
      </c>
      <c r="V112" s="34">
        <f t="shared" si="122"/>
        <v>3.6250000000000009</v>
      </c>
      <c r="W112" s="34">
        <f t="shared" si="122"/>
        <v>4.9300000000000015</v>
      </c>
      <c r="X112" s="34">
        <f t="shared" si="122"/>
        <v>6.4350000000000014</v>
      </c>
      <c r="Y112" s="34">
        <f t="shared" si="122"/>
        <v>8.14</v>
      </c>
      <c r="Z112" s="34">
        <f t="shared" si="122"/>
        <v>10.045000000000002</v>
      </c>
      <c r="AA112" s="34">
        <f t="shared" si="122"/>
        <v>12.150000000000002</v>
      </c>
      <c r="AB112" s="34">
        <f t="shared" si="122"/>
        <v>14.455000000000002</v>
      </c>
      <c r="AC112" s="34">
        <f t="shared" si="122"/>
        <v>17.160000000000004</v>
      </c>
      <c r="AD112" s="34">
        <f t="shared" si="122"/>
        <v>20.265000000000004</v>
      </c>
      <c r="AE112" s="34">
        <f t="shared" si="122"/>
        <v>23.770000000000003</v>
      </c>
      <c r="AF112" s="34">
        <f t="shared" si="122"/>
        <v>27.675000000000004</v>
      </c>
      <c r="AG112" s="34">
        <f t="shared" si="122"/>
        <v>31.980000000000004</v>
      </c>
      <c r="AH112" s="34">
        <f t="shared" si="122"/>
        <v>36.685000000000002</v>
      </c>
      <c r="AI112" s="34">
        <f t="shared" si="122"/>
        <v>41.790000000000006</v>
      </c>
      <c r="AJ112" s="34">
        <f t="shared" si="122"/>
        <v>47.295000000000009</v>
      </c>
      <c r="AK112" s="34">
        <f t="shared" si="122"/>
        <v>53.20000000000001</v>
      </c>
      <c r="AL112" s="34">
        <f t="shared" si="122"/>
        <v>59.50500000000001</v>
      </c>
      <c r="AM112" s="34">
        <f>AL118</f>
        <v>66.210000000000008</v>
      </c>
      <c r="AN112" s="34">
        <f t="shared" ref="AN112:CI112" si="123">AM118</f>
        <v>73.315000000000012</v>
      </c>
      <c r="AO112" s="34">
        <f t="shared" si="123"/>
        <v>81.220000000000013</v>
      </c>
      <c r="AP112" s="34">
        <f t="shared" si="123"/>
        <v>89.925000000000011</v>
      </c>
      <c r="AQ112" s="34">
        <f t="shared" si="123"/>
        <v>99.43</v>
      </c>
      <c r="AR112" s="34">
        <f t="shared" si="123"/>
        <v>109.63500000000001</v>
      </c>
      <c r="AS112" s="34">
        <f t="shared" si="123"/>
        <v>120.64</v>
      </c>
      <c r="AT112" s="34">
        <f t="shared" si="123"/>
        <v>132.44499999999999</v>
      </c>
      <c r="AU112" s="34">
        <f t="shared" si="123"/>
        <v>145.04999999999998</v>
      </c>
      <c r="AV112" s="34">
        <f t="shared" si="123"/>
        <v>158.45499999999998</v>
      </c>
      <c r="AW112" s="34">
        <f t="shared" si="123"/>
        <v>172.66</v>
      </c>
      <c r="AX112" s="34">
        <f t="shared" si="123"/>
        <v>187.66499999999999</v>
      </c>
      <c r="AY112" s="34">
        <f t="shared" si="123"/>
        <v>203.47</v>
      </c>
      <c r="AZ112" s="34">
        <f t="shared" si="123"/>
        <v>220.07499999999999</v>
      </c>
      <c r="BA112" s="34">
        <f t="shared" si="123"/>
        <v>238.28</v>
      </c>
      <c r="BB112" s="34">
        <f t="shared" si="123"/>
        <v>257.98500000000001</v>
      </c>
      <c r="BC112" s="34">
        <f t="shared" si="123"/>
        <v>279.29000000000002</v>
      </c>
      <c r="BD112" s="34">
        <f t="shared" si="123"/>
        <v>302.19500000000005</v>
      </c>
      <c r="BE112" s="34">
        <f t="shared" si="123"/>
        <v>326.70000000000005</v>
      </c>
      <c r="BF112" s="34">
        <f t="shared" si="123"/>
        <v>352.80500000000006</v>
      </c>
      <c r="BG112" s="34">
        <f t="shared" si="123"/>
        <v>380.51000000000005</v>
      </c>
      <c r="BH112" s="34">
        <f t="shared" si="123"/>
        <v>409.71500000000003</v>
      </c>
      <c r="BI112" s="34">
        <f t="shared" si="123"/>
        <v>440.52000000000004</v>
      </c>
      <c r="BJ112" s="34">
        <f t="shared" si="123"/>
        <v>472.92500000000007</v>
      </c>
      <c r="BK112" s="34">
        <f t="shared" si="123"/>
        <v>506.93000000000006</v>
      </c>
      <c r="BL112" s="34">
        <f t="shared" si="123"/>
        <v>542.53500000000008</v>
      </c>
      <c r="BM112" s="34">
        <f t="shared" si="123"/>
        <v>581.24000000000012</v>
      </c>
      <c r="BN112" s="34">
        <f t="shared" si="123"/>
        <v>623.1450000000001</v>
      </c>
      <c r="BO112" s="34">
        <f t="shared" si="123"/>
        <v>668.25000000000011</v>
      </c>
      <c r="BP112" s="34">
        <f t="shared" si="123"/>
        <v>716.45500000000015</v>
      </c>
      <c r="BQ112" s="34">
        <f t="shared" si="123"/>
        <v>767.86000000000013</v>
      </c>
      <c r="BR112" s="34">
        <f t="shared" si="123"/>
        <v>822.46500000000015</v>
      </c>
      <c r="BS112" s="34">
        <f t="shared" si="123"/>
        <v>880.17000000000019</v>
      </c>
      <c r="BT112" s="34">
        <f t="shared" si="123"/>
        <v>941.07500000000016</v>
      </c>
      <c r="BU112" s="34">
        <f t="shared" si="123"/>
        <v>1005.1800000000002</v>
      </c>
      <c r="BV112" s="34">
        <f t="shared" si="123"/>
        <v>1072.3850000000002</v>
      </c>
      <c r="BW112" s="34">
        <f t="shared" si="123"/>
        <v>1142.7900000000002</v>
      </c>
      <c r="BX112" s="34">
        <f t="shared" si="123"/>
        <v>1216.3950000000002</v>
      </c>
      <c r="BY112" s="34">
        <f t="shared" si="123"/>
        <v>1296.3000000000002</v>
      </c>
      <c r="BZ112" s="34">
        <f t="shared" si="123"/>
        <v>1382.5050000000001</v>
      </c>
      <c r="CA112" s="34">
        <f t="shared" si="123"/>
        <v>1475.1100000000001</v>
      </c>
      <c r="CB112" s="34">
        <f t="shared" si="123"/>
        <v>1574.0150000000001</v>
      </c>
      <c r="CC112" s="34">
        <f t="shared" si="123"/>
        <v>1679.22</v>
      </c>
      <c r="CD112" s="34">
        <f t="shared" si="123"/>
        <v>1790.825</v>
      </c>
      <c r="CE112" s="34">
        <f t="shared" si="123"/>
        <v>1908.73</v>
      </c>
      <c r="CF112" s="34">
        <f t="shared" si="123"/>
        <v>2032.9349999999999</v>
      </c>
      <c r="CG112" s="34">
        <f t="shared" si="123"/>
        <v>2163.54</v>
      </c>
      <c r="CH112" s="34">
        <f t="shared" si="123"/>
        <v>2300.4450000000002</v>
      </c>
      <c r="CI112" s="34">
        <f t="shared" si="123"/>
        <v>2443.65</v>
      </c>
    </row>
    <row r="113" spans="1:87" x14ac:dyDescent="0.4">
      <c r="B113" s="6"/>
      <c r="C113" t="s">
        <v>156</v>
      </c>
      <c r="E113" t="s">
        <v>72</v>
      </c>
      <c r="H113" s="34">
        <f t="shared" ref="H113:M113" si="124">SUMIF($2:$2,H$1,113:113)</f>
        <v>14.455000000000002</v>
      </c>
      <c r="I113" s="34">
        <f t="shared" si="124"/>
        <v>58.86</v>
      </c>
      <c r="J113" s="34">
        <f t="shared" si="124"/>
        <v>146.76</v>
      </c>
      <c r="K113" s="34">
        <f t="shared" si="124"/>
        <v>322.46000000000009</v>
      </c>
      <c r="L113" s="34">
        <f t="shared" si="124"/>
        <v>673.86</v>
      </c>
      <c r="M113" s="34">
        <f t="shared" si="124"/>
        <v>1376.86</v>
      </c>
      <c r="O113" s="17"/>
      <c r="P113" s="34">
        <f>P109*P106</f>
        <v>0.1</v>
      </c>
      <c r="Q113" s="34">
        <f t="shared" ref="Q113:CB113" si="125">Q109*Q106</f>
        <v>0.30499999999999999</v>
      </c>
      <c r="R113" s="34">
        <f t="shared" si="125"/>
        <v>0.505</v>
      </c>
      <c r="S113" s="34">
        <f t="shared" si="125"/>
        <v>0.70500000000000007</v>
      </c>
      <c r="T113" s="34">
        <f t="shared" si="125"/>
        <v>0.90500000000000014</v>
      </c>
      <c r="U113" s="34">
        <f t="shared" si="125"/>
        <v>1.1050000000000002</v>
      </c>
      <c r="V113" s="34">
        <f t="shared" si="125"/>
        <v>1.3050000000000002</v>
      </c>
      <c r="W113" s="34">
        <f t="shared" si="125"/>
        <v>1.5050000000000001</v>
      </c>
      <c r="X113" s="34">
        <f t="shared" si="125"/>
        <v>1.7050000000000001</v>
      </c>
      <c r="Y113" s="34">
        <f t="shared" si="125"/>
        <v>1.9050000000000002</v>
      </c>
      <c r="Z113" s="34">
        <f t="shared" si="125"/>
        <v>2.105</v>
      </c>
      <c r="AA113" s="34">
        <f t="shared" si="125"/>
        <v>2.3050000000000002</v>
      </c>
      <c r="AB113" s="34">
        <f t="shared" si="125"/>
        <v>2.7050000000000001</v>
      </c>
      <c r="AC113" s="34">
        <f t="shared" si="125"/>
        <v>3.1050000000000004</v>
      </c>
      <c r="AD113" s="34">
        <f t="shared" si="125"/>
        <v>3.5049999999999999</v>
      </c>
      <c r="AE113" s="34">
        <f t="shared" si="125"/>
        <v>3.9049999999999998</v>
      </c>
      <c r="AF113" s="34">
        <f t="shared" si="125"/>
        <v>4.3049999999999997</v>
      </c>
      <c r="AG113" s="34">
        <f t="shared" si="125"/>
        <v>4.7050000000000001</v>
      </c>
      <c r="AH113" s="34">
        <f t="shared" si="125"/>
        <v>5.1050000000000004</v>
      </c>
      <c r="AI113" s="34">
        <f t="shared" si="125"/>
        <v>5.5049999999999999</v>
      </c>
      <c r="AJ113" s="34">
        <f t="shared" si="125"/>
        <v>5.9050000000000002</v>
      </c>
      <c r="AK113" s="34">
        <f t="shared" si="125"/>
        <v>6.3049999999999997</v>
      </c>
      <c r="AL113" s="34">
        <f t="shared" si="125"/>
        <v>6.7050000000000001</v>
      </c>
      <c r="AM113" s="34">
        <f t="shared" si="125"/>
        <v>7.1050000000000004</v>
      </c>
      <c r="AN113" s="34">
        <f t="shared" si="125"/>
        <v>7.9050000000000002</v>
      </c>
      <c r="AO113" s="34">
        <f t="shared" si="125"/>
        <v>8.7050000000000001</v>
      </c>
      <c r="AP113" s="34">
        <f t="shared" si="125"/>
        <v>9.5050000000000008</v>
      </c>
      <c r="AQ113" s="34">
        <f t="shared" si="125"/>
        <v>10.205</v>
      </c>
      <c r="AR113" s="34">
        <f t="shared" si="125"/>
        <v>11.005000000000001</v>
      </c>
      <c r="AS113" s="34">
        <f t="shared" si="125"/>
        <v>11.805</v>
      </c>
      <c r="AT113" s="34">
        <f t="shared" si="125"/>
        <v>12.605</v>
      </c>
      <c r="AU113" s="34">
        <f t="shared" si="125"/>
        <v>13.405000000000001</v>
      </c>
      <c r="AV113" s="34">
        <f t="shared" si="125"/>
        <v>14.205000000000002</v>
      </c>
      <c r="AW113" s="34">
        <f t="shared" si="125"/>
        <v>15.005000000000003</v>
      </c>
      <c r="AX113" s="34">
        <f t="shared" si="125"/>
        <v>15.805000000000001</v>
      </c>
      <c r="AY113" s="34">
        <f t="shared" si="125"/>
        <v>16.605</v>
      </c>
      <c r="AZ113" s="34">
        <f t="shared" si="125"/>
        <v>18.205000000000002</v>
      </c>
      <c r="BA113" s="34">
        <f t="shared" si="125"/>
        <v>19.705000000000002</v>
      </c>
      <c r="BB113" s="34">
        <f t="shared" si="125"/>
        <v>21.305000000000003</v>
      </c>
      <c r="BC113" s="34">
        <f t="shared" si="125"/>
        <v>22.905000000000001</v>
      </c>
      <c r="BD113" s="34">
        <f t="shared" si="125"/>
        <v>24.505000000000003</v>
      </c>
      <c r="BE113" s="34">
        <f t="shared" si="125"/>
        <v>26.105000000000004</v>
      </c>
      <c r="BF113" s="34">
        <f t="shared" si="125"/>
        <v>27.705000000000002</v>
      </c>
      <c r="BG113" s="34">
        <f t="shared" si="125"/>
        <v>29.205000000000002</v>
      </c>
      <c r="BH113" s="34">
        <f t="shared" si="125"/>
        <v>30.805000000000003</v>
      </c>
      <c r="BI113" s="34">
        <f t="shared" si="125"/>
        <v>32.405000000000001</v>
      </c>
      <c r="BJ113" s="34">
        <f t="shared" si="125"/>
        <v>34.005000000000003</v>
      </c>
      <c r="BK113" s="34">
        <f t="shared" si="125"/>
        <v>35.605000000000004</v>
      </c>
      <c r="BL113" s="34">
        <f t="shared" si="125"/>
        <v>38.705000000000005</v>
      </c>
      <c r="BM113" s="34">
        <f t="shared" si="125"/>
        <v>41.905000000000001</v>
      </c>
      <c r="BN113" s="34">
        <f t="shared" si="125"/>
        <v>45.105000000000004</v>
      </c>
      <c r="BO113" s="34">
        <f t="shared" si="125"/>
        <v>48.205000000000005</v>
      </c>
      <c r="BP113" s="34">
        <f t="shared" si="125"/>
        <v>51.405000000000001</v>
      </c>
      <c r="BQ113" s="34">
        <f t="shared" si="125"/>
        <v>54.604999999999997</v>
      </c>
      <c r="BR113" s="34">
        <f t="shared" si="125"/>
        <v>57.704999999999998</v>
      </c>
      <c r="BS113" s="34">
        <f t="shared" si="125"/>
        <v>60.905000000000001</v>
      </c>
      <c r="BT113" s="34">
        <f t="shared" si="125"/>
        <v>64.105000000000004</v>
      </c>
      <c r="BU113" s="34">
        <f t="shared" si="125"/>
        <v>67.204999999999998</v>
      </c>
      <c r="BV113" s="34">
        <f t="shared" si="125"/>
        <v>70.405000000000001</v>
      </c>
      <c r="BW113" s="34">
        <f t="shared" si="125"/>
        <v>73.605000000000004</v>
      </c>
      <c r="BX113" s="34">
        <f t="shared" si="125"/>
        <v>79.905000000000001</v>
      </c>
      <c r="BY113" s="34">
        <f t="shared" si="125"/>
        <v>86.204999999999998</v>
      </c>
      <c r="BZ113" s="34">
        <f t="shared" si="125"/>
        <v>92.605000000000004</v>
      </c>
      <c r="CA113" s="34">
        <f t="shared" si="125"/>
        <v>98.905000000000001</v>
      </c>
      <c r="CB113" s="34">
        <f t="shared" si="125"/>
        <v>105.205</v>
      </c>
      <c r="CC113" s="34">
        <f t="shared" ref="CC113:CI113" si="126">CC109*CC106</f>
        <v>111.605</v>
      </c>
      <c r="CD113" s="34">
        <f t="shared" si="126"/>
        <v>117.905</v>
      </c>
      <c r="CE113" s="34">
        <f t="shared" si="126"/>
        <v>124.205</v>
      </c>
      <c r="CF113" s="34">
        <f t="shared" si="126"/>
        <v>130.60499999999999</v>
      </c>
      <c r="CG113" s="34">
        <f t="shared" si="126"/>
        <v>136.905</v>
      </c>
      <c r="CH113" s="34">
        <f t="shared" si="126"/>
        <v>143.20500000000001</v>
      </c>
      <c r="CI113" s="34">
        <f t="shared" si="126"/>
        <v>149.60499999999999</v>
      </c>
    </row>
    <row r="114" spans="1:87" x14ac:dyDescent="0.4">
      <c r="C114" t="s">
        <v>156</v>
      </c>
      <c r="E114" s="12" t="s">
        <v>178</v>
      </c>
      <c r="F114" s="12"/>
      <c r="G114" s="13"/>
      <c r="H114" s="16">
        <v>0.05</v>
      </c>
      <c r="I114" s="16">
        <v>0.05</v>
      </c>
      <c r="J114" s="16">
        <v>0.05</v>
      </c>
      <c r="K114" s="16">
        <v>0.05</v>
      </c>
      <c r="L114" s="16">
        <v>0.05</v>
      </c>
      <c r="M114" s="16">
        <v>0.05</v>
      </c>
      <c r="O114" s="20"/>
      <c r="P114" s="20" cm="1">
        <f t="array" ref="P114">INDEX($H:$M,ROW(),MATCH(P$2,$H$1:$M$1,0))</f>
        <v>0.05</v>
      </c>
      <c r="Q114" s="20" cm="1">
        <f t="array" ref="Q114">INDEX($H:$M,ROW(),MATCH(Q$2,$H$1:$M$1,0))</f>
        <v>0.05</v>
      </c>
      <c r="R114" s="20" cm="1">
        <f t="array" ref="R114">INDEX($H:$M,ROW(),MATCH(R$2,$H$1:$M$1,0))</f>
        <v>0.05</v>
      </c>
      <c r="S114" s="20" cm="1">
        <f t="array" ref="S114">INDEX($H:$M,ROW(),MATCH(S$2,$H$1:$M$1,0))</f>
        <v>0.05</v>
      </c>
      <c r="T114" s="20" cm="1">
        <f t="array" ref="T114">INDEX($H:$M,ROW(),MATCH(T$2,$H$1:$M$1,0))</f>
        <v>0.05</v>
      </c>
      <c r="U114" s="20" cm="1">
        <f t="array" ref="U114">INDEX($H:$M,ROW(),MATCH(U$2,$H$1:$M$1,0))</f>
        <v>0.05</v>
      </c>
      <c r="V114" s="20" cm="1">
        <f t="array" ref="V114">INDEX($H:$M,ROW(),MATCH(V$2,$H$1:$M$1,0))</f>
        <v>0.05</v>
      </c>
      <c r="W114" s="20" cm="1">
        <f t="array" ref="W114">INDEX($H:$M,ROW(),MATCH(W$2,$H$1:$M$1,0))</f>
        <v>0.05</v>
      </c>
      <c r="X114" s="20" cm="1">
        <f t="array" ref="X114">INDEX($H:$M,ROW(),MATCH(X$2,$H$1:$M$1,0))</f>
        <v>0.05</v>
      </c>
      <c r="Y114" s="20" cm="1">
        <f t="array" ref="Y114">INDEX($H:$M,ROW(),MATCH(Y$2,$H$1:$M$1,0))</f>
        <v>0.05</v>
      </c>
      <c r="Z114" s="20" cm="1">
        <f t="array" ref="Z114">INDEX($H:$M,ROW(),MATCH(Z$2,$H$1:$M$1,0))</f>
        <v>0.05</v>
      </c>
      <c r="AA114" s="20" cm="1">
        <f t="array" ref="AA114">INDEX($H:$M,ROW(),MATCH(AA$2,$H$1:$M$1,0))</f>
        <v>0.05</v>
      </c>
      <c r="AB114" s="20" cm="1">
        <f t="array" ref="AB114">INDEX($H:$M,ROW(),MATCH(AB$2,$H$1:$M$1,0))</f>
        <v>0.05</v>
      </c>
      <c r="AC114" s="20" cm="1">
        <f t="array" ref="AC114">INDEX($H:$M,ROW(),MATCH(AC$2,$H$1:$M$1,0))</f>
        <v>0.05</v>
      </c>
      <c r="AD114" s="20" cm="1">
        <f t="array" ref="AD114">INDEX($H:$M,ROW(),MATCH(AD$2,$H$1:$M$1,0))</f>
        <v>0.05</v>
      </c>
      <c r="AE114" s="20" cm="1">
        <f t="array" ref="AE114">INDEX($H:$M,ROW(),MATCH(AE$2,$H$1:$M$1,0))</f>
        <v>0.05</v>
      </c>
      <c r="AF114" s="20" cm="1">
        <f t="array" ref="AF114">INDEX($H:$M,ROW(),MATCH(AF$2,$H$1:$M$1,0))</f>
        <v>0.05</v>
      </c>
      <c r="AG114" s="20" cm="1">
        <f t="array" ref="AG114">INDEX($H:$M,ROW(),MATCH(AG$2,$H$1:$M$1,0))</f>
        <v>0.05</v>
      </c>
      <c r="AH114" s="20" cm="1">
        <f t="array" ref="AH114">INDEX($H:$M,ROW(),MATCH(AH$2,$H$1:$M$1,0))</f>
        <v>0.05</v>
      </c>
      <c r="AI114" s="20" cm="1">
        <f t="array" ref="AI114">INDEX($H:$M,ROW(),MATCH(AI$2,$H$1:$M$1,0))</f>
        <v>0.05</v>
      </c>
      <c r="AJ114" s="20" cm="1">
        <f t="array" ref="AJ114">INDEX($H:$M,ROW(),MATCH(AJ$2,$H$1:$M$1,0))</f>
        <v>0.05</v>
      </c>
      <c r="AK114" s="20" cm="1">
        <f t="array" ref="AK114">INDEX($H:$M,ROW(),MATCH(AK$2,$H$1:$M$1,0))</f>
        <v>0.05</v>
      </c>
      <c r="AL114" s="20" cm="1">
        <f t="array" ref="AL114">INDEX($H:$M,ROW(),MATCH(AL$2,$H$1:$M$1,0))</f>
        <v>0.05</v>
      </c>
      <c r="AM114" s="20" cm="1">
        <f t="array" ref="AM114">INDEX($H:$M,ROW(),MATCH(AM$2,$H$1:$M$1,0))</f>
        <v>0.05</v>
      </c>
      <c r="AN114" s="20" cm="1">
        <f t="array" ref="AN114">INDEX($H:$M,ROW(),MATCH(AN$2,$H$1:$M$1,0))</f>
        <v>0.05</v>
      </c>
      <c r="AO114" s="20" cm="1">
        <f t="array" ref="AO114">INDEX($H:$M,ROW(),MATCH(AO$2,$H$1:$M$1,0))</f>
        <v>0.05</v>
      </c>
      <c r="AP114" s="20" cm="1">
        <f t="array" ref="AP114">INDEX($H:$M,ROW(),MATCH(AP$2,$H$1:$M$1,0))</f>
        <v>0.05</v>
      </c>
      <c r="AQ114" s="20" cm="1">
        <f t="array" ref="AQ114">INDEX($H:$M,ROW(),MATCH(AQ$2,$H$1:$M$1,0))</f>
        <v>0.05</v>
      </c>
      <c r="AR114" s="20" cm="1">
        <f t="array" ref="AR114">INDEX($H:$M,ROW(),MATCH(AR$2,$H$1:$M$1,0))</f>
        <v>0.05</v>
      </c>
      <c r="AS114" s="20" cm="1">
        <f t="array" ref="AS114">INDEX($H:$M,ROW(),MATCH(AS$2,$H$1:$M$1,0))</f>
        <v>0.05</v>
      </c>
      <c r="AT114" s="20" cm="1">
        <f t="array" ref="AT114">INDEX($H:$M,ROW(),MATCH(AT$2,$H$1:$M$1,0))</f>
        <v>0.05</v>
      </c>
      <c r="AU114" s="20" cm="1">
        <f t="array" ref="AU114">INDEX($H:$M,ROW(),MATCH(AU$2,$H$1:$M$1,0))</f>
        <v>0.05</v>
      </c>
      <c r="AV114" s="20" cm="1">
        <f t="array" ref="AV114">INDEX($H:$M,ROW(),MATCH(AV$2,$H$1:$M$1,0))</f>
        <v>0.05</v>
      </c>
      <c r="AW114" s="20" cm="1">
        <f t="array" ref="AW114">INDEX($H:$M,ROW(),MATCH(AW$2,$H$1:$M$1,0))</f>
        <v>0.05</v>
      </c>
      <c r="AX114" s="20" cm="1">
        <f t="array" ref="AX114">INDEX($H:$M,ROW(),MATCH(AX$2,$H$1:$M$1,0))</f>
        <v>0.05</v>
      </c>
      <c r="AY114" s="20" cm="1">
        <f t="array" ref="AY114">INDEX($H:$M,ROW(),MATCH(AY$2,$H$1:$M$1,0))</f>
        <v>0.05</v>
      </c>
      <c r="AZ114" s="20" cm="1">
        <f t="array" ref="AZ114">INDEX($H:$M,ROW(),MATCH(AZ$2,$H$1:$M$1,0))</f>
        <v>0.05</v>
      </c>
      <c r="BA114" s="20" cm="1">
        <f t="array" ref="BA114">INDEX($H:$M,ROW(),MATCH(BA$2,$H$1:$M$1,0))</f>
        <v>0.05</v>
      </c>
      <c r="BB114" s="20" cm="1">
        <f t="array" ref="BB114">INDEX($H:$M,ROW(),MATCH(BB$2,$H$1:$M$1,0))</f>
        <v>0.05</v>
      </c>
      <c r="BC114" s="20" cm="1">
        <f t="array" ref="BC114">INDEX($H:$M,ROW(),MATCH(BC$2,$H$1:$M$1,0))</f>
        <v>0.05</v>
      </c>
      <c r="BD114" s="20" cm="1">
        <f t="array" ref="BD114">INDEX($H:$M,ROW(),MATCH(BD$2,$H$1:$M$1,0))</f>
        <v>0.05</v>
      </c>
      <c r="BE114" s="20" cm="1">
        <f t="array" ref="BE114">INDEX($H:$M,ROW(),MATCH(BE$2,$H$1:$M$1,0))</f>
        <v>0.05</v>
      </c>
      <c r="BF114" s="20" cm="1">
        <f t="array" ref="BF114">INDEX($H:$M,ROW(),MATCH(BF$2,$H$1:$M$1,0))</f>
        <v>0.05</v>
      </c>
      <c r="BG114" s="20" cm="1">
        <f t="array" ref="BG114">INDEX($H:$M,ROW(),MATCH(BG$2,$H$1:$M$1,0))</f>
        <v>0.05</v>
      </c>
      <c r="BH114" s="20" cm="1">
        <f t="array" ref="BH114">INDEX($H:$M,ROW(),MATCH(BH$2,$H$1:$M$1,0))</f>
        <v>0.05</v>
      </c>
      <c r="BI114" s="20" cm="1">
        <f t="array" ref="BI114">INDEX($H:$M,ROW(),MATCH(BI$2,$H$1:$M$1,0))</f>
        <v>0.05</v>
      </c>
      <c r="BJ114" s="20" cm="1">
        <f t="array" ref="BJ114">INDEX($H:$M,ROW(),MATCH(BJ$2,$H$1:$M$1,0))</f>
        <v>0.05</v>
      </c>
      <c r="BK114" s="20" cm="1">
        <f t="array" ref="BK114">INDEX($H:$M,ROW(),MATCH(BK$2,$H$1:$M$1,0))</f>
        <v>0.05</v>
      </c>
      <c r="BL114" s="20" cm="1">
        <f t="array" ref="BL114">INDEX($H:$M,ROW(),MATCH(BL$2,$H$1:$M$1,0))</f>
        <v>0.05</v>
      </c>
      <c r="BM114" s="20" cm="1">
        <f t="array" ref="BM114">INDEX($H:$M,ROW(),MATCH(BM$2,$H$1:$M$1,0))</f>
        <v>0.05</v>
      </c>
      <c r="BN114" s="20" cm="1">
        <f t="array" ref="BN114">INDEX($H:$M,ROW(),MATCH(BN$2,$H$1:$M$1,0))</f>
        <v>0.05</v>
      </c>
      <c r="BO114" s="20" cm="1">
        <f t="array" ref="BO114">INDEX($H:$M,ROW(),MATCH(BO$2,$H$1:$M$1,0))</f>
        <v>0.05</v>
      </c>
      <c r="BP114" s="20" cm="1">
        <f t="array" ref="BP114">INDEX($H:$M,ROW(),MATCH(BP$2,$H$1:$M$1,0))</f>
        <v>0.05</v>
      </c>
      <c r="BQ114" s="20" cm="1">
        <f t="array" ref="BQ114">INDEX($H:$M,ROW(),MATCH(BQ$2,$H$1:$M$1,0))</f>
        <v>0.05</v>
      </c>
      <c r="BR114" s="20" cm="1">
        <f t="array" ref="BR114">INDEX($H:$M,ROW(),MATCH(BR$2,$H$1:$M$1,0))</f>
        <v>0.05</v>
      </c>
      <c r="BS114" s="20" cm="1">
        <f t="array" ref="BS114">INDEX($H:$M,ROW(),MATCH(BS$2,$H$1:$M$1,0))</f>
        <v>0.05</v>
      </c>
      <c r="BT114" s="20" cm="1">
        <f t="array" ref="BT114">INDEX($H:$M,ROW(),MATCH(BT$2,$H$1:$M$1,0))</f>
        <v>0.05</v>
      </c>
      <c r="BU114" s="20" cm="1">
        <f t="array" ref="BU114">INDEX($H:$M,ROW(),MATCH(BU$2,$H$1:$M$1,0))</f>
        <v>0.05</v>
      </c>
      <c r="BV114" s="20" cm="1">
        <f t="array" ref="BV114">INDEX($H:$M,ROW(),MATCH(BV$2,$H$1:$M$1,0))</f>
        <v>0.05</v>
      </c>
      <c r="BW114" s="20" cm="1">
        <f t="array" ref="BW114">INDEX($H:$M,ROW(),MATCH(BW$2,$H$1:$M$1,0))</f>
        <v>0.05</v>
      </c>
      <c r="BX114" s="20" cm="1">
        <f t="array" ref="BX114">INDEX($H:$M,ROW(),MATCH(BX$2,$H$1:$M$1,0))</f>
        <v>0.05</v>
      </c>
      <c r="BY114" s="20" cm="1">
        <f t="array" ref="BY114">INDEX($H:$M,ROW(),MATCH(BY$2,$H$1:$M$1,0))</f>
        <v>0.05</v>
      </c>
      <c r="BZ114" s="20" cm="1">
        <f t="array" ref="BZ114">INDEX($H:$M,ROW(),MATCH(BZ$2,$H$1:$M$1,0))</f>
        <v>0.05</v>
      </c>
      <c r="CA114" s="20" cm="1">
        <f t="array" ref="CA114">INDEX($H:$M,ROW(),MATCH(CA$2,$H$1:$M$1,0))</f>
        <v>0.05</v>
      </c>
      <c r="CB114" s="20" cm="1">
        <f t="array" ref="CB114">INDEX($H:$M,ROW(),MATCH(CB$2,$H$1:$M$1,0))</f>
        <v>0.05</v>
      </c>
      <c r="CC114" s="20" cm="1">
        <f t="array" ref="CC114">INDEX($H:$M,ROW(),MATCH(CC$2,$H$1:$M$1,0))</f>
        <v>0.05</v>
      </c>
      <c r="CD114" s="20" cm="1">
        <f t="array" ref="CD114">INDEX($H:$M,ROW(),MATCH(CD$2,$H$1:$M$1,0))</f>
        <v>0.05</v>
      </c>
      <c r="CE114" s="20" cm="1">
        <f t="array" ref="CE114">INDEX($H:$M,ROW(),MATCH(CE$2,$H$1:$M$1,0))</f>
        <v>0.05</v>
      </c>
      <c r="CF114" s="20" cm="1">
        <f t="array" ref="CF114">INDEX($H:$M,ROW(),MATCH(CF$2,$H$1:$M$1,0))</f>
        <v>0.05</v>
      </c>
      <c r="CG114" s="20" cm="1">
        <f t="array" ref="CG114">INDEX($H:$M,ROW(),MATCH(CG$2,$H$1:$M$1,0))</f>
        <v>0.05</v>
      </c>
      <c r="CH114" s="20" cm="1">
        <f t="array" ref="CH114">INDEX($H:$M,ROW(),MATCH(CH$2,$H$1:$M$1,0))</f>
        <v>0.05</v>
      </c>
      <c r="CI114" s="20" cm="1">
        <f t="array" ref="CI114">INDEX($H:$M,ROW(),MATCH(CI$2,$H$1:$M$1,0))</f>
        <v>0.05</v>
      </c>
    </row>
    <row r="115" spans="1:87" x14ac:dyDescent="0.4">
      <c r="A115" s="6"/>
      <c r="B115" s="6"/>
      <c r="C115" t="s">
        <v>156</v>
      </c>
      <c r="E115" s="12" t="s">
        <v>179</v>
      </c>
      <c r="F115" s="12"/>
      <c r="G115" s="13"/>
      <c r="H115" s="34">
        <f t="shared" ref="H115:M115" si="127">SUMIF($2:$2,H$1,115:115)</f>
        <v>2.5437500000000002</v>
      </c>
      <c r="I115" s="34">
        <f t="shared" si="127"/>
        <v>21.999500000000005</v>
      </c>
      <c r="J115" s="34">
        <f t="shared" si="127"/>
        <v>78.69550000000001</v>
      </c>
      <c r="K115" s="34">
        <f t="shared" si="127"/>
        <v>209.39650000000006</v>
      </c>
      <c r="L115" s="34">
        <f t="shared" si="127"/>
        <v>488.17750000000007</v>
      </c>
      <c r="M115" s="34">
        <f t="shared" si="127"/>
        <v>1063.1835000000001</v>
      </c>
      <c r="O115" s="17"/>
      <c r="P115" s="34">
        <f t="shared" ref="P115:CA115" si="128">P112*P114</f>
        <v>0</v>
      </c>
      <c r="Q115" s="34">
        <f t="shared" si="128"/>
        <v>5.000000000000001E-3</v>
      </c>
      <c r="R115" s="34">
        <f t="shared" si="128"/>
        <v>2.0250000000000004E-2</v>
      </c>
      <c r="S115" s="34">
        <f t="shared" si="128"/>
        <v>4.5500000000000006E-2</v>
      </c>
      <c r="T115" s="34">
        <f t="shared" si="128"/>
        <v>8.0750000000000016E-2</v>
      </c>
      <c r="U115" s="34">
        <f t="shared" si="128"/>
        <v>0.12600000000000003</v>
      </c>
      <c r="V115" s="34">
        <f t="shared" si="128"/>
        <v>0.18125000000000005</v>
      </c>
      <c r="W115" s="34">
        <f t="shared" si="128"/>
        <v>0.24650000000000008</v>
      </c>
      <c r="X115" s="34">
        <f t="shared" si="128"/>
        <v>0.32175000000000009</v>
      </c>
      <c r="Y115" s="34">
        <f t="shared" si="128"/>
        <v>0.40700000000000003</v>
      </c>
      <c r="Z115" s="34">
        <f t="shared" si="128"/>
        <v>0.50225000000000009</v>
      </c>
      <c r="AA115" s="34">
        <f t="shared" si="128"/>
        <v>0.60750000000000015</v>
      </c>
      <c r="AB115" s="34">
        <f t="shared" si="128"/>
        <v>0.72275000000000011</v>
      </c>
      <c r="AC115" s="34">
        <f t="shared" si="128"/>
        <v>0.85800000000000021</v>
      </c>
      <c r="AD115" s="34">
        <f t="shared" si="128"/>
        <v>1.0132500000000002</v>
      </c>
      <c r="AE115" s="34">
        <f t="shared" si="128"/>
        <v>1.1885000000000001</v>
      </c>
      <c r="AF115" s="34">
        <f t="shared" si="128"/>
        <v>1.3837500000000003</v>
      </c>
      <c r="AG115" s="34">
        <f t="shared" si="128"/>
        <v>1.5990000000000002</v>
      </c>
      <c r="AH115" s="34">
        <f t="shared" si="128"/>
        <v>1.8342500000000002</v>
      </c>
      <c r="AI115" s="34">
        <f t="shared" si="128"/>
        <v>2.0895000000000006</v>
      </c>
      <c r="AJ115" s="34">
        <f t="shared" si="128"/>
        <v>2.3647500000000004</v>
      </c>
      <c r="AK115" s="34">
        <f t="shared" si="128"/>
        <v>2.6600000000000006</v>
      </c>
      <c r="AL115" s="34">
        <f t="shared" si="128"/>
        <v>2.9752500000000008</v>
      </c>
      <c r="AM115" s="34">
        <f t="shared" si="128"/>
        <v>3.3105000000000007</v>
      </c>
      <c r="AN115" s="34">
        <f t="shared" si="128"/>
        <v>3.665750000000001</v>
      </c>
      <c r="AO115" s="34">
        <f t="shared" si="128"/>
        <v>4.0610000000000008</v>
      </c>
      <c r="AP115" s="34">
        <f t="shared" si="128"/>
        <v>4.4962500000000007</v>
      </c>
      <c r="AQ115" s="34">
        <f t="shared" si="128"/>
        <v>4.9715000000000007</v>
      </c>
      <c r="AR115" s="34">
        <f t="shared" si="128"/>
        <v>5.4817500000000008</v>
      </c>
      <c r="AS115" s="34">
        <f t="shared" si="128"/>
        <v>6.032</v>
      </c>
      <c r="AT115" s="34">
        <f t="shared" si="128"/>
        <v>6.6222500000000002</v>
      </c>
      <c r="AU115" s="34">
        <f t="shared" si="128"/>
        <v>7.2524999999999995</v>
      </c>
      <c r="AV115" s="34">
        <f t="shared" si="128"/>
        <v>7.9227499999999997</v>
      </c>
      <c r="AW115" s="34">
        <f t="shared" si="128"/>
        <v>8.6330000000000009</v>
      </c>
      <c r="AX115" s="34">
        <f t="shared" si="128"/>
        <v>9.3832500000000003</v>
      </c>
      <c r="AY115" s="34">
        <f t="shared" si="128"/>
        <v>10.173500000000001</v>
      </c>
      <c r="AZ115" s="34">
        <f t="shared" si="128"/>
        <v>11.00375</v>
      </c>
      <c r="BA115" s="34">
        <f t="shared" si="128"/>
        <v>11.914000000000001</v>
      </c>
      <c r="BB115" s="34">
        <f t="shared" si="128"/>
        <v>12.899250000000002</v>
      </c>
      <c r="BC115" s="34">
        <f t="shared" si="128"/>
        <v>13.964500000000001</v>
      </c>
      <c r="BD115" s="34">
        <f t="shared" si="128"/>
        <v>15.109750000000004</v>
      </c>
      <c r="BE115" s="34">
        <f t="shared" si="128"/>
        <v>16.335000000000004</v>
      </c>
      <c r="BF115" s="34">
        <f t="shared" si="128"/>
        <v>17.640250000000005</v>
      </c>
      <c r="BG115" s="34">
        <f t="shared" si="128"/>
        <v>19.025500000000005</v>
      </c>
      <c r="BH115" s="34">
        <f t="shared" si="128"/>
        <v>20.485750000000003</v>
      </c>
      <c r="BI115" s="34">
        <f t="shared" si="128"/>
        <v>22.026000000000003</v>
      </c>
      <c r="BJ115" s="34">
        <f t="shared" si="128"/>
        <v>23.646250000000006</v>
      </c>
      <c r="BK115" s="34">
        <f t="shared" si="128"/>
        <v>25.346500000000006</v>
      </c>
      <c r="BL115" s="34">
        <f t="shared" si="128"/>
        <v>27.126750000000005</v>
      </c>
      <c r="BM115" s="34">
        <f t="shared" si="128"/>
        <v>29.062000000000008</v>
      </c>
      <c r="BN115" s="34">
        <f t="shared" si="128"/>
        <v>31.157250000000005</v>
      </c>
      <c r="BO115" s="34">
        <f t="shared" si="128"/>
        <v>33.412500000000009</v>
      </c>
      <c r="BP115" s="34">
        <f t="shared" si="128"/>
        <v>35.822750000000006</v>
      </c>
      <c r="BQ115" s="34">
        <f t="shared" si="128"/>
        <v>38.393000000000008</v>
      </c>
      <c r="BR115" s="34">
        <f t="shared" si="128"/>
        <v>41.123250000000013</v>
      </c>
      <c r="BS115" s="34">
        <f t="shared" si="128"/>
        <v>44.008500000000012</v>
      </c>
      <c r="BT115" s="34">
        <f t="shared" si="128"/>
        <v>47.053750000000008</v>
      </c>
      <c r="BU115" s="34">
        <f t="shared" si="128"/>
        <v>50.259000000000015</v>
      </c>
      <c r="BV115" s="34">
        <f t="shared" si="128"/>
        <v>53.619250000000015</v>
      </c>
      <c r="BW115" s="34">
        <f t="shared" si="128"/>
        <v>57.139500000000012</v>
      </c>
      <c r="BX115" s="34">
        <f t="shared" si="128"/>
        <v>60.819750000000013</v>
      </c>
      <c r="BY115" s="34">
        <f t="shared" si="128"/>
        <v>64.815000000000012</v>
      </c>
      <c r="BZ115" s="34">
        <f t="shared" si="128"/>
        <v>69.125250000000008</v>
      </c>
      <c r="CA115" s="34">
        <f t="shared" si="128"/>
        <v>73.755500000000012</v>
      </c>
      <c r="CB115" s="34">
        <f t="shared" ref="CB115:CI115" si="129">CB112*CB114</f>
        <v>78.700750000000014</v>
      </c>
      <c r="CC115" s="34">
        <f t="shared" si="129"/>
        <v>83.961000000000013</v>
      </c>
      <c r="CD115" s="34">
        <f t="shared" si="129"/>
        <v>89.541250000000005</v>
      </c>
      <c r="CE115" s="34">
        <f t="shared" si="129"/>
        <v>95.436500000000009</v>
      </c>
      <c r="CF115" s="34">
        <f t="shared" si="129"/>
        <v>101.64675</v>
      </c>
      <c r="CG115" s="34">
        <f t="shared" si="129"/>
        <v>108.17700000000001</v>
      </c>
      <c r="CH115" s="34">
        <f t="shared" si="129"/>
        <v>115.02225000000001</v>
      </c>
      <c r="CI115" s="34">
        <f t="shared" si="129"/>
        <v>122.1825</v>
      </c>
    </row>
    <row r="116" spans="1:87" x14ac:dyDescent="0.4">
      <c r="C116" t="s">
        <v>156</v>
      </c>
      <c r="E116" s="12" t="s">
        <v>73</v>
      </c>
      <c r="F116" s="12"/>
      <c r="G116" s="13"/>
      <c r="H116" s="16">
        <v>0.05</v>
      </c>
      <c r="I116" s="16">
        <v>0.05</v>
      </c>
      <c r="J116" s="16">
        <v>0.05</v>
      </c>
      <c r="K116" s="16">
        <v>0.05</v>
      </c>
      <c r="L116" s="16">
        <v>0.05</v>
      </c>
      <c r="M116" s="16">
        <v>0.05</v>
      </c>
      <c r="O116" s="20"/>
      <c r="P116" s="20" cm="1">
        <f t="array" ref="P116">INDEX($H:$M,ROW(),MATCH(P$2,$H$1:$M$1,0))</f>
        <v>0.05</v>
      </c>
      <c r="Q116" s="20" cm="1">
        <f t="array" ref="Q116">INDEX($H:$M,ROW(),MATCH(Q$2,$H$1:$M$1,0))</f>
        <v>0.05</v>
      </c>
      <c r="R116" s="20" cm="1">
        <f t="array" ref="R116">INDEX($H:$M,ROW(),MATCH(R$2,$H$1:$M$1,0))</f>
        <v>0.05</v>
      </c>
      <c r="S116" s="20" cm="1">
        <f t="array" ref="S116">INDEX($H:$M,ROW(),MATCH(S$2,$H$1:$M$1,0))</f>
        <v>0.05</v>
      </c>
      <c r="T116" s="20" cm="1">
        <f t="array" ref="T116">INDEX($H:$M,ROW(),MATCH(T$2,$H$1:$M$1,0))</f>
        <v>0.05</v>
      </c>
      <c r="U116" s="20" cm="1">
        <f t="array" ref="U116">INDEX($H:$M,ROW(),MATCH(U$2,$H$1:$M$1,0))</f>
        <v>0.05</v>
      </c>
      <c r="V116" s="20" cm="1">
        <f t="array" ref="V116">INDEX($H:$M,ROW(),MATCH(V$2,$H$1:$M$1,0))</f>
        <v>0.05</v>
      </c>
      <c r="W116" s="20" cm="1">
        <f t="array" ref="W116">INDEX($H:$M,ROW(),MATCH(W$2,$H$1:$M$1,0))</f>
        <v>0.05</v>
      </c>
      <c r="X116" s="20" cm="1">
        <f t="array" ref="X116">INDEX($H:$M,ROW(),MATCH(X$2,$H$1:$M$1,0))</f>
        <v>0.05</v>
      </c>
      <c r="Y116" s="20" cm="1">
        <f t="array" ref="Y116">INDEX($H:$M,ROW(),MATCH(Y$2,$H$1:$M$1,0))</f>
        <v>0.05</v>
      </c>
      <c r="Z116" s="20" cm="1">
        <f t="array" ref="Z116">INDEX($H:$M,ROW(),MATCH(Z$2,$H$1:$M$1,0))</f>
        <v>0.05</v>
      </c>
      <c r="AA116" s="20" cm="1">
        <f t="array" ref="AA116">INDEX($H:$M,ROW(),MATCH(AA$2,$H$1:$M$1,0))</f>
        <v>0.05</v>
      </c>
      <c r="AB116" s="20" cm="1">
        <f t="array" ref="AB116">INDEX($H:$M,ROW(),MATCH(AB$2,$H$1:$M$1,0))</f>
        <v>0.05</v>
      </c>
      <c r="AC116" s="20" cm="1">
        <f t="array" ref="AC116">INDEX($H:$M,ROW(),MATCH(AC$2,$H$1:$M$1,0))</f>
        <v>0.05</v>
      </c>
      <c r="AD116" s="20" cm="1">
        <f t="array" ref="AD116">INDEX($H:$M,ROW(),MATCH(AD$2,$H$1:$M$1,0))</f>
        <v>0.05</v>
      </c>
      <c r="AE116" s="20" cm="1">
        <f t="array" ref="AE116">INDEX($H:$M,ROW(),MATCH(AE$2,$H$1:$M$1,0))</f>
        <v>0.05</v>
      </c>
      <c r="AF116" s="20" cm="1">
        <f t="array" ref="AF116">INDEX($H:$M,ROW(),MATCH(AF$2,$H$1:$M$1,0))</f>
        <v>0.05</v>
      </c>
      <c r="AG116" s="20" cm="1">
        <f t="array" ref="AG116">INDEX($H:$M,ROW(),MATCH(AG$2,$H$1:$M$1,0))</f>
        <v>0.05</v>
      </c>
      <c r="AH116" s="20" cm="1">
        <f t="array" ref="AH116">INDEX($H:$M,ROW(),MATCH(AH$2,$H$1:$M$1,0))</f>
        <v>0.05</v>
      </c>
      <c r="AI116" s="20" cm="1">
        <f t="array" ref="AI116">INDEX($H:$M,ROW(),MATCH(AI$2,$H$1:$M$1,0))</f>
        <v>0.05</v>
      </c>
      <c r="AJ116" s="20" cm="1">
        <f t="array" ref="AJ116">INDEX($H:$M,ROW(),MATCH(AJ$2,$H$1:$M$1,0))</f>
        <v>0.05</v>
      </c>
      <c r="AK116" s="20" cm="1">
        <f t="array" ref="AK116">INDEX($H:$M,ROW(),MATCH(AK$2,$H$1:$M$1,0))</f>
        <v>0.05</v>
      </c>
      <c r="AL116" s="20" cm="1">
        <f t="array" ref="AL116">INDEX($H:$M,ROW(),MATCH(AL$2,$H$1:$M$1,0))</f>
        <v>0.05</v>
      </c>
      <c r="AM116" s="20" cm="1">
        <f t="array" ref="AM116">INDEX($H:$M,ROW(),MATCH(AM$2,$H$1:$M$1,0))</f>
        <v>0.05</v>
      </c>
      <c r="AN116" s="20" cm="1">
        <f t="array" ref="AN116">INDEX($H:$M,ROW(),MATCH(AN$2,$H$1:$M$1,0))</f>
        <v>0.05</v>
      </c>
      <c r="AO116" s="20" cm="1">
        <f t="array" ref="AO116">INDEX($H:$M,ROW(),MATCH(AO$2,$H$1:$M$1,0))</f>
        <v>0.05</v>
      </c>
      <c r="AP116" s="20" cm="1">
        <f t="array" ref="AP116">INDEX($H:$M,ROW(),MATCH(AP$2,$H$1:$M$1,0))</f>
        <v>0.05</v>
      </c>
      <c r="AQ116" s="20" cm="1">
        <f t="array" ref="AQ116">INDEX($H:$M,ROW(),MATCH(AQ$2,$H$1:$M$1,0))</f>
        <v>0.05</v>
      </c>
      <c r="AR116" s="20" cm="1">
        <f t="array" ref="AR116">INDEX($H:$M,ROW(),MATCH(AR$2,$H$1:$M$1,0))</f>
        <v>0.05</v>
      </c>
      <c r="AS116" s="20" cm="1">
        <f t="array" ref="AS116">INDEX($H:$M,ROW(),MATCH(AS$2,$H$1:$M$1,0))</f>
        <v>0.05</v>
      </c>
      <c r="AT116" s="20" cm="1">
        <f t="array" ref="AT116">INDEX($H:$M,ROW(),MATCH(AT$2,$H$1:$M$1,0))</f>
        <v>0.05</v>
      </c>
      <c r="AU116" s="20" cm="1">
        <f t="array" ref="AU116">INDEX($H:$M,ROW(),MATCH(AU$2,$H$1:$M$1,0))</f>
        <v>0.05</v>
      </c>
      <c r="AV116" s="20" cm="1">
        <f t="array" ref="AV116">INDEX($H:$M,ROW(),MATCH(AV$2,$H$1:$M$1,0))</f>
        <v>0.05</v>
      </c>
      <c r="AW116" s="20" cm="1">
        <f t="array" ref="AW116">INDEX($H:$M,ROW(),MATCH(AW$2,$H$1:$M$1,0))</f>
        <v>0.05</v>
      </c>
      <c r="AX116" s="20" cm="1">
        <f t="array" ref="AX116">INDEX($H:$M,ROW(),MATCH(AX$2,$H$1:$M$1,0))</f>
        <v>0.05</v>
      </c>
      <c r="AY116" s="20" cm="1">
        <f t="array" ref="AY116">INDEX($H:$M,ROW(),MATCH(AY$2,$H$1:$M$1,0))</f>
        <v>0.05</v>
      </c>
      <c r="AZ116" s="20" cm="1">
        <f t="array" ref="AZ116">INDEX($H:$M,ROW(),MATCH(AZ$2,$H$1:$M$1,0))</f>
        <v>0.05</v>
      </c>
      <c r="BA116" s="20" cm="1">
        <f t="array" ref="BA116">INDEX($H:$M,ROW(),MATCH(BA$2,$H$1:$M$1,0))</f>
        <v>0.05</v>
      </c>
      <c r="BB116" s="20" cm="1">
        <f t="array" ref="BB116">INDEX($H:$M,ROW(),MATCH(BB$2,$H$1:$M$1,0))</f>
        <v>0.05</v>
      </c>
      <c r="BC116" s="20" cm="1">
        <f t="array" ref="BC116">INDEX($H:$M,ROW(),MATCH(BC$2,$H$1:$M$1,0))</f>
        <v>0.05</v>
      </c>
      <c r="BD116" s="20" cm="1">
        <f t="array" ref="BD116">INDEX($H:$M,ROW(),MATCH(BD$2,$H$1:$M$1,0))</f>
        <v>0.05</v>
      </c>
      <c r="BE116" s="20" cm="1">
        <f t="array" ref="BE116">INDEX($H:$M,ROW(),MATCH(BE$2,$H$1:$M$1,0))</f>
        <v>0.05</v>
      </c>
      <c r="BF116" s="20" cm="1">
        <f t="array" ref="BF116">INDEX($H:$M,ROW(),MATCH(BF$2,$H$1:$M$1,0))</f>
        <v>0.05</v>
      </c>
      <c r="BG116" s="20" cm="1">
        <f t="array" ref="BG116">INDEX($H:$M,ROW(),MATCH(BG$2,$H$1:$M$1,0))</f>
        <v>0.05</v>
      </c>
      <c r="BH116" s="20" cm="1">
        <f t="array" ref="BH116">INDEX($H:$M,ROW(),MATCH(BH$2,$H$1:$M$1,0))</f>
        <v>0.05</v>
      </c>
      <c r="BI116" s="20" cm="1">
        <f t="array" ref="BI116">INDEX($H:$M,ROW(),MATCH(BI$2,$H$1:$M$1,0))</f>
        <v>0.05</v>
      </c>
      <c r="BJ116" s="20" cm="1">
        <f t="array" ref="BJ116">INDEX($H:$M,ROW(),MATCH(BJ$2,$H$1:$M$1,0))</f>
        <v>0.05</v>
      </c>
      <c r="BK116" s="20" cm="1">
        <f t="array" ref="BK116">INDEX($H:$M,ROW(),MATCH(BK$2,$H$1:$M$1,0))</f>
        <v>0.05</v>
      </c>
      <c r="BL116" s="20" cm="1">
        <f t="array" ref="BL116">INDEX($H:$M,ROW(),MATCH(BL$2,$H$1:$M$1,0))</f>
        <v>0.05</v>
      </c>
      <c r="BM116" s="20" cm="1">
        <f t="array" ref="BM116">INDEX($H:$M,ROW(),MATCH(BM$2,$H$1:$M$1,0))</f>
        <v>0.05</v>
      </c>
      <c r="BN116" s="20" cm="1">
        <f t="array" ref="BN116">INDEX($H:$M,ROW(),MATCH(BN$2,$H$1:$M$1,0))</f>
        <v>0.05</v>
      </c>
      <c r="BO116" s="20" cm="1">
        <f t="array" ref="BO116">INDEX($H:$M,ROW(),MATCH(BO$2,$H$1:$M$1,0))</f>
        <v>0.05</v>
      </c>
      <c r="BP116" s="20" cm="1">
        <f t="array" ref="BP116">INDEX($H:$M,ROW(),MATCH(BP$2,$H$1:$M$1,0))</f>
        <v>0.05</v>
      </c>
      <c r="BQ116" s="20" cm="1">
        <f t="array" ref="BQ116">INDEX($H:$M,ROW(),MATCH(BQ$2,$H$1:$M$1,0))</f>
        <v>0.05</v>
      </c>
      <c r="BR116" s="20" cm="1">
        <f t="array" ref="BR116">INDEX($H:$M,ROW(),MATCH(BR$2,$H$1:$M$1,0))</f>
        <v>0.05</v>
      </c>
      <c r="BS116" s="20" cm="1">
        <f t="array" ref="BS116">INDEX($H:$M,ROW(),MATCH(BS$2,$H$1:$M$1,0))</f>
        <v>0.05</v>
      </c>
      <c r="BT116" s="20" cm="1">
        <f t="array" ref="BT116">INDEX($H:$M,ROW(),MATCH(BT$2,$H$1:$M$1,0))</f>
        <v>0.05</v>
      </c>
      <c r="BU116" s="20" cm="1">
        <f t="array" ref="BU116">INDEX($H:$M,ROW(),MATCH(BU$2,$H$1:$M$1,0))</f>
        <v>0.05</v>
      </c>
      <c r="BV116" s="20" cm="1">
        <f t="array" ref="BV116">INDEX($H:$M,ROW(),MATCH(BV$2,$H$1:$M$1,0))</f>
        <v>0.05</v>
      </c>
      <c r="BW116" s="20" cm="1">
        <f t="array" ref="BW116">INDEX($H:$M,ROW(),MATCH(BW$2,$H$1:$M$1,0))</f>
        <v>0.05</v>
      </c>
      <c r="BX116" s="20" cm="1">
        <f t="array" ref="BX116">INDEX($H:$M,ROW(),MATCH(BX$2,$H$1:$M$1,0))</f>
        <v>0.05</v>
      </c>
      <c r="BY116" s="20" cm="1">
        <f t="array" ref="BY116">INDEX($H:$M,ROW(),MATCH(BY$2,$H$1:$M$1,0))</f>
        <v>0.05</v>
      </c>
      <c r="BZ116" s="20" cm="1">
        <f t="array" ref="BZ116">INDEX($H:$M,ROW(),MATCH(BZ$2,$H$1:$M$1,0))</f>
        <v>0.05</v>
      </c>
      <c r="CA116" s="20" cm="1">
        <f t="array" ref="CA116">INDEX($H:$M,ROW(),MATCH(CA$2,$H$1:$M$1,0))</f>
        <v>0.05</v>
      </c>
      <c r="CB116" s="20" cm="1">
        <f t="array" ref="CB116">INDEX($H:$M,ROW(),MATCH(CB$2,$H$1:$M$1,0))</f>
        <v>0.05</v>
      </c>
      <c r="CC116" s="20" cm="1">
        <f t="array" ref="CC116">INDEX($H:$M,ROW(),MATCH(CC$2,$H$1:$M$1,0))</f>
        <v>0.05</v>
      </c>
      <c r="CD116" s="20" cm="1">
        <f t="array" ref="CD116">INDEX($H:$M,ROW(),MATCH(CD$2,$H$1:$M$1,0))</f>
        <v>0.05</v>
      </c>
      <c r="CE116" s="20" cm="1">
        <f t="array" ref="CE116">INDEX($H:$M,ROW(),MATCH(CE$2,$H$1:$M$1,0))</f>
        <v>0.05</v>
      </c>
      <c r="CF116" s="20" cm="1">
        <f t="array" ref="CF116">INDEX($H:$M,ROW(),MATCH(CF$2,$H$1:$M$1,0))</f>
        <v>0.05</v>
      </c>
      <c r="CG116" s="20" cm="1">
        <f t="array" ref="CG116">INDEX($H:$M,ROW(),MATCH(CG$2,$H$1:$M$1,0))</f>
        <v>0.05</v>
      </c>
      <c r="CH116" s="20" cm="1">
        <f t="array" ref="CH116">INDEX($H:$M,ROW(),MATCH(CH$2,$H$1:$M$1,0))</f>
        <v>0.05</v>
      </c>
      <c r="CI116" s="20" cm="1">
        <f t="array" ref="CI116">INDEX($H:$M,ROW(),MATCH(CI$2,$H$1:$M$1,0))</f>
        <v>0.05</v>
      </c>
    </row>
    <row r="117" spans="1:87" x14ac:dyDescent="0.4">
      <c r="B117" s="6"/>
      <c r="C117" t="s">
        <v>156</v>
      </c>
      <c r="E117" t="s">
        <v>74</v>
      </c>
      <c r="H117" s="35">
        <f t="shared" ref="H117:M117" si="130">SUMIF($2:$2,H$1,117:117)</f>
        <v>-2.5437500000000002</v>
      </c>
      <c r="I117" s="35">
        <f t="shared" si="130"/>
        <v>-21.999500000000005</v>
      </c>
      <c r="J117" s="35">
        <f t="shared" si="130"/>
        <v>-78.69550000000001</v>
      </c>
      <c r="K117" s="35">
        <f t="shared" si="130"/>
        <v>-209.39650000000006</v>
      </c>
      <c r="L117" s="35">
        <f t="shared" si="130"/>
        <v>-488.17750000000007</v>
      </c>
      <c r="M117" s="35">
        <f t="shared" si="130"/>
        <v>-1063.1835000000001</v>
      </c>
      <c r="N117" s="36"/>
      <c r="O117" s="35"/>
      <c r="P117" s="35">
        <f t="shared" ref="P117:CA117" si="131">-P112*P116</f>
        <v>0</v>
      </c>
      <c r="Q117" s="35">
        <f t="shared" si="131"/>
        <v>-5.000000000000001E-3</v>
      </c>
      <c r="R117" s="35">
        <f t="shared" si="131"/>
        <v>-2.0250000000000004E-2</v>
      </c>
      <c r="S117" s="35">
        <f t="shared" si="131"/>
        <v>-4.5500000000000006E-2</v>
      </c>
      <c r="T117" s="35">
        <f t="shared" si="131"/>
        <v>-8.0750000000000016E-2</v>
      </c>
      <c r="U117" s="35">
        <f t="shared" si="131"/>
        <v>-0.12600000000000003</v>
      </c>
      <c r="V117" s="35">
        <f t="shared" si="131"/>
        <v>-0.18125000000000005</v>
      </c>
      <c r="W117" s="35">
        <f t="shared" si="131"/>
        <v>-0.24650000000000008</v>
      </c>
      <c r="X117" s="35">
        <f t="shared" si="131"/>
        <v>-0.32175000000000009</v>
      </c>
      <c r="Y117" s="35">
        <f t="shared" si="131"/>
        <v>-0.40700000000000003</v>
      </c>
      <c r="Z117" s="35">
        <f t="shared" si="131"/>
        <v>-0.50225000000000009</v>
      </c>
      <c r="AA117" s="35">
        <f t="shared" si="131"/>
        <v>-0.60750000000000015</v>
      </c>
      <c r="AB117" s="35">
        <f t="shared" si="131"/>
        <v>-0.72275000000000011</v>
      </c>
      <c r="AC117" s="35">
        <f t="shared" si="131"/>
        <v>-0.85800000000000021</v>
      </c>
      <c r="AD117" s="35">
        <f t="shared" si="131"/>
        <v>-1.0132500000000002</v>
      </c>
      <c r="AE117" s="35">
        <f t="shared" si="131"/>
        <v>-1.1885000000000001</v>
      </c>
      <c r="AF117" s="35">
        <f t="shared" si="131"/>
        <v>-1.3837500000000003</v>
      </c>
      <c r="AG117" s="35">
        <f t="shared" si="131"/>
        <v>-1.5990000000000002</v>
      </c>
      <c r="AH117" s="35">
        <f t="shared" si="131"/>
        <v>-1.8342500000000002</v>
      </c>
      <c r="AI117" s="35">
        <f t="shared" si="131"/>
        <v>-2.0895000000000006</v>
      </c>
      <c r="AJ117" s="35">
        <f t="shared" si="131"/>
        <v>-2.3647500000000004</v>
      </c>
      <c r="AK117" s="35">
        <f t="shared" si="131"/>
        <v>-2.6600000000000006</v>
      </c>
      <c r="AL117" s="35">
        <f t="shared" si="131"/>
        <v>-2.9752500000000008</v>
      </c>
      <c r="AM117" s="35">
        <f t="shared" si="131"/>
        <v>-3.3105000000000007</v>
      </c>
      <c r="AN117" s="35">
        <f t="shared" si="131"/>
        <v>-3.665750000000001</v>
      </c>
      <c r="AO117" s="35">
        <f t="shared" si="131"/>
        <v>-4.0610000000000008</v>
      </c>
      <c r="AP117" s="35">
        <f t="shared" si="131"/>
        <v>-4.4962500000000007</v>
      </c>
      <c r="AQ117" s="35">
        <f t="shared" si="131"/>
        <v>-4.9715000000000007</v>
      </c>
      <c r="AR117" s="35">
        <f t="shared" si="131"/>
        <v>-5.4817500000000008</v>
      </c>
      <c r="AS117" s="35">
        <f t="shared" si="131"/>
        <v>-6.032</v>
      </c>
      <c r="AT117" s="35">
        <f t="shared" si="131"/>
        <v>-6.6222500000000002</v>
      </c>
      <c r="AU117" s="35">
        <f t="shared" si="131"/>
        <v>-7.2524999999999995</v>
      </c>
      <c r="AV117" s="35">
        <f t="shared" si="131"/>
        <v>-7.9227499999999997</v>
      </c>
      <c r="AW117" s="35">
        <f t="shared" si="131"/>
        <v>-8.6330000000000009</v>
      </c>
      <c r="AX117" s="35">
        <f t="shared" si="131"/>
        <v>-9.3832500000000003</v>
      </c>
      <c r="AY117" s="35">
        <f t="shared" si="131"/>
        <v>-10.173500000000001</v>
      </c>
      <c r="AZ117" s="35">
        <f t="shared" si="131"/>
        <v>-11.00375</v>
      </c>
      <c r="BA117" s="35">
        <f t="shared" si="131"/>
        <v>-11.914000000000001</v>
      </c>
      <c r="BB117" s="35">
        <f t="shared" si="131"/>
        <v>-12.899250000000002</v>
      </c>
      <c r="BC117" s="35">
        <f t="shared" si="131"/>
        <v>-13.964500000000001</v>
      </c>
      <c r="BD117" s="35">
        <f t="shared" si="131"/>
        <v>-15.109750000000004</v>
      </c>
      <c r="BE117" s="35">
        <f t="shared" si="131"/>
        <v>-16.335000000000004</v>
      </c>
      <c r="BF117" s="35">
        <f t="shared" si="131"/>
        <v>-17.640250000000005</v>
      </c>
      <c r="BG117" s="35">
        <f t="shared" si="131"/>
        <v>-19.025500000000005</v>
      </c>
      <c r="BH117" s="35">
        <f t="shared" si="131"/>
        <v>-20.485750000000003</v>
      </c>
      <c r="BI117" s="35">
        <f t="shared" si="131"/>
        <v>-22.026000000000003</v>
      </c>
      <c r="BJ117" s="35">
        <f t="shared" si="131"/>
        <v>-23.646250000000006</v>
      </c>
      <c r="BK117" s="35">
        <f t="shared" si="131"/>
        <v>-25.346500000000006</v>
      </c>
      <c r="BL117" s="35">
        <f t="shared" si="131"/>
        <v>-27.126750000000005</v>
      </c>
      <c r="BM117" s="35">
        <f t="shared" si="131"/>
        <v>-29.062000000000008</v>
      </c>
      <c r="BN117" s="35">
        <f t="shared" si="131"/>
        <v>-31.157250000000005</v>
      </c>
      <c r="BO117" s="35">
        <f t="shared" si="131"/>
        <v>-33.412500000000009</v>
      </c>
      <c r="BP117" s="35">
        <f t="shared" si="131"/>
        <v>-35.822750000000006</v>
      </c>
      <c r="BQ117" s="35">
        <f t="shared" si="131"/>
        <v>-38.393000000000008</v>
      </c>
      <c r="BR117" s="35">
        <f t="shared" si="131"/>
        <v>-41.123250000000013</v>
      </c>
      <c r="BS117" s="35">
        <f t="shared" si="131"/>
        <v>-44.008500000000012</v>
      </c>
      <c r="BT117" s="35">
        <f t="shared" si="131"/>
        <v>-47.053750000000008</v>
      </c>
      <c r="BU117" s="35">
        <f t="shared" si="131"/>
        <v>-50.259000000000015</v>
      </c>
      <c r="BV117" s="35">
        <f t="shared" si="131"/>
        <v>-53.619250000000015</v>
      </c>
      <c r="BW117" s="35">
        <f t="shared" si="131"/>
        <v>-57.139500000000012</v>
      </c>
      <c r="BX117" s="35">
        <f t="shared" si="131"/>
        <v>-60.819750000000013</v>
      </c>
      <c r="BY117" s="35">
        <f t="shared" si="131"/>
        <v>-64.815000000000012</v>
      </c>
      <c r="BZ117" s="35">
        <f t="shared" si="131"/>
        <v>-69.125250000000008</v>
      </c>
      <c r="CA117" s="35">
        <f t="shared" si="131"/>
        <v>-73.755500000000012</v>
      </c>
      <c r="CB117" s="35">
        <f t="shared" ref="CB117:CI117" si="132">-CB112*CB116</f>
        <v>-78.700750000000014</v>
      </c>
      <c r="CC117" s="35">
        <f t="shared" si="132"/>
        <v>-83.961000000000013</v>
      </c>
      <c r="CD117" s="35">
        <f t="shared" si="132"/>
        <v>-89.541250000000005</v>
      </c>
      <c r="CE117" s="35">
        <f t="shared" si="132"/>
        <v>-95.436500000000009</v>
      </c>
      <c r="CF117" s="35">
        <f t="shared" si="132"/>
        <v>-101.64675</v>
      </c>
      <c r="CG117" s="35">
        <f t="shared" si="132"/>
        <v>-108.17700000000001</v>
      </c>
      <c r="CH117" s="35">
        <f t="shared" si="132"/>
        <v>-115.02225000000001</v>
      </c>
      <c r="CI117" s="35">
        <f t="shared" si="132"/>
        <v>-122.1825</v>
      </c>
    </row>
    <row r="118" spans="1:87" x14ac:dyDescent="0.4">
      <c r="B118" t="s">
        <v>80</v>
      </c>
      <c r="C118" t="s">
        <v>156</v>
      </c>
      <c r="E118" s="31" t="str">
        <f>"# of subscriers - "&amp;E108</f>
        <v># of subscriers - Subscription revenue - Tiers, secondary volume driven:</v>
      </c>
      <c r="F118" s="31"/>
      <c r="G118" s="67"/>
      <c r="H118" s="32">
        <f t="shared" ref="H118:N118" si="133">SUMIF($3:$3,H$1,118:118)</f>
        <v>14.455000000000002</v>
      </c>
      <c r="I118" s="32">
        <f t="shared" si="133"/>
        <v>73.315000000000012</v>
      </c>
      <c r="J118" s="32">
        <f t="shared" si="133"/>
        <v>220.07499999999999</v>
      </c>
      <c r="K118" s="32">
        <f t="shared" si="133"/>
        <v>542.53500000000008</v>
      </c>
      <c r="L118" s="32">
        <f t="shared" si="133"/>
        <v>1216.3950000000002</v>
      </c>
      <c r="M118" s="32">
        <f t="shared" si="133"/>
        <v>2593.2550000000001</v>
      </c>
      <c r="N118" s="32">
        <f t="shared" si="133"/>
        <v>35213.150000000016</v>
      </c>
      <c r="O118" s="32"/>
      <c r="P118" s="32">
        <f t="shared" ref="P118:CA118" si="134">P112+P113+P117+P115</f>
        <v>0.1</v>
      </c>
      <c r="Q118" s="32">
        <f t="shared" si="134"/>
        <v>0.40500000000000003</v>
      </c>
      <c r="R118" s="32">
        <f t="shared" si="134"/>
        <v>0.91</v>
      </c>
      <c r="S118" s="32">
        <f t="shared" si="134"/>
        <v>1.6150000000000002</v>
      </c>
      <c r="T118" s="32">
        <f t="shared" si="134"/>
        <v>2.5200000000000005</v>
      </c>
      <c r="U118" s="32">
        <f t="shared" si="134"/>
        <v>3.6250000000000009</v>
      </c>
      <c r="V118" s="32">
        <f t="shared" si="134"/>
        <v>4.9300000000000015</v>
      </c>
      <c r="W118" s="32">
        <f t="shared" si="134"/>
        <v>6.4350000000000014</v>
      </c>
      <c r="X118" s="32">
        <f t="shared" si="134"/>
        <v>8.14</v>
      </c>
      <c r="Y118" s="32">
        <f t="shared" si="134"/>
        <v>10.045000000000002</v>
      </c>
      <c r="Z118" s="32">
        <f t="shared" si="134"/>
        <v>12.150000000000002</v>
      </c>
      <c r="AA118" s="32">
        <f t="shared" si="134"/>
        <v>14.455000000000002</v>
      </c>
      <c r="AB118" s="32">
        <f t="shared" si="134"/>
        <v>17.160000000000004</v>
      </c>
      <c r="AC118" s="32">
        <f t="shared" si="134"/>
        <v>20.265000000000004</v>
      </c>
      <c r="AD118" s="32">
        <f t="shared" si="134"/>
        <v>23.770000000000003</v>
      </c>
      <c r="AE118" s="32">
        <f t="shared" si="134"/>
        <v>27.675000000000004</v>
      </c>
      <c r="AF118" s="32">
        <f t="shared" si="134"/>
        <v>31.980000000000004</v>
      </c>
      <c r="AG118" s="32">
        <f t="shared" si="134"/>
        <v>36.685000000000002</v>
      </c>
      <c r="AH118" s="32">
        <f t="shared" si="134"/>
        <v>41.790000000000006</v>
      </c>
      <c r="AI118" s="32">
        <f t="shared" si="134"/>
        <v>47.295000000000009</v>
      </c>
      <c r="AJ118" s="32">
        <f t="shared" si="134"/>
        <v>53.20000000000001</v>
      </c>
      <c r="AK118" s="32">
        <f t="shared" si="134"/>
        <v>59.50500000000001</v>
      </c>
      <c r="AL118" s="32">
        <f t="shared" si="134"/>
        <v>66.210000000000008</v>
      </c>
      <c r="AM118" s="32">
        <f t="shared" si="134"/>
        <v>73.315000000000012</v>
      </c>
      <c r="AN118" s="32">
        <f t="shared" si="134"/>
        <v>81.220000000000013</v>
      </c>
      <c r="AO118" s="32">
        <f t="shared" si="134"/>
        <v>89.925000000000011</v>
      </c>
      <c r="AP118" s="32">
        <f t="shared" si="134"/>
        <v>99.43</v>
      </c>
      <c r="AQ118" s="32">
        <f t="shared" si="134"/>
        <v>109.63500000000001</v>
      </c>
      <c r="AR118" s="32">
        <f t="shared" si="134"/>
        <v>120.64</v>
      </c>
      <c r="AS118" s="32">
        <f t="shared" si="134"/>
        <v>132.44499999999999</v>
      </c>
      <c r="AT118" s="32">
        <f t="shared" si="134"/>
        <v>145.04999999999998</v>
      </c>
      <c r="AU118" s="32">
        <f t="shared" si="134"/>
        <v>158.45499999999998</v>
      </c>
      <c r="AV118" s="32">
        <f t="shared" si="134"/>
        <v>172.66</v>
      </c>
      <c r="AW118" s="32">
        <f t="shared" si="134"/>
        <v>187.66499999999999</v>
      </c>
      <c r="AX118" s="32">
        <f t="shared" si="134"/>
        <v>203.47</v>
      </c>
      <c r="AY118" s="32">
        <f t="shared" si="134"/>
        <v>220.07499999999999</v>
      </c>
      <c r="AZ118" s="32">
        <f t="shared" si="134"/>
        <v>238.28</v>
      </c>
      <c r="BA118" s="32">
        <f t="shared" si="134"/>
        <v>257.98500000000001</v>
      </c>
      <c r="BB118" s="32">
        <f t="shared" si="134"/>
        <v>279.29000000000002</v>
      </c>
      <c r="BC118" s="32">
        <f t="shared" si="134"/>
        <v>302.19500000000005</v>
      </c>
      <c r="BD118" s="32">
        <f t="shared" si="134"/>
        <v>326.70000000000005</v>
      </c>
      <c r="BE118" s="32">
        <f t="shared" si="134"/>
        <v>352.80500000000006</v>
      </c>
      <c r="BF118" s="32">
        <f t="shared" si="134"/>
        <v>380.51000000000005</v>
      </c>
      <c r="BG118" s="32">
        <f t="shared" si="134"/>
        <v>409.71500000000003</v>
      </c>
      <c r="BH118" s="32">
        <f t="shared" si="134"/>
        <v>440.52000000000004</v>
      </c>
      <c r="BI118" s="32">
        <f t="shared" si="134"/>
        <v>472.92500000000007</v>
      </c>
      <c r="BJ118" s="32">
        <f t="shared" si="134"/>
        <v>506.93000000000006</v>
      </c>
      <c r="BK118" s="32">
        <f t="shared" si="134"/>
        <v>542.53500000000008</v>
      </c>
      <c r="BL118" s="32">
        <f t="shared" si="134"/>
        <v>581.24000000000012</v>
      </c>
      <c r="BM118" s="32">
        <f t="shared" si="134"/>
        <v>623.1450000000001</v>
      </c>
      <c r="BN118" s="32">
        <f t="shared" si="134"/>
        <v>668.25000000000011</v>
      </c>
      <c r="BO118" s="32">
        <f t="shared" si="134"/>
        <v>716.45500000000015</v>
      </c>
      <c r="BP118" s="32">
        <f t="shared" si="134"/>
        <v>767.86000000000013</v>
      </c>
      <c r="BQ118" s="32">
        <f t="shared" si="134"/>
        <v>822.46500000000015</v>
      </c>
      <c r="BR118" s="32">
        <f t="shared" si="134"/>
        <v>880.17000000000019</v>
      </c>
      <c r="BS118" s="32">
        <f t="shared" si="134"/>
        <v>941.07500000000016</v>
      </c>
      <c r="BT118" s="32">
        <f t="shared" si="134"/>
        <v>1005.1800000000002</v>
      </c>
      <c r="BU118" s="32">
        <f t="shared" si="134"/>
        <v>1072.3850000000002</v>
      </c>
      <c r="BV118" s="32">
        <f t="shared" si="134"/>
        <v>1142.7900000000002</v>
      </c>
      <c r="BW118" s="32">
        <f t="shared" si="134"/>
        <v>1216.3950000000002</v>
      </c>
      <c r="BX118" s="32">
        <f t="shared" si="134"/>
        <v>1296.3000000000002</v>
      </c>
      <c r="BY118" s="32">
        <f t="shared" si="134"/>
        <v>1382.5050000000001</v>
      </c>
      <c r="BZ118" s="32">
        <f t="shared" si="134"/>
        <v>1475.1100000000001</v>
      </c>
      <c r="CA118" s="32">
        <f t="shared" si="134"/>
        <v>1574.0150000000001</v>
      </c>
      <c r="CB118" s="32">
        <f t="shared" ref="CB118:CI118" si="135">CB112+CB113+CB117+CB115</f>
        <v>1679.22</v>
      </c>
      <c r="CC118" s="32">
        <f t="shared" si="135"/>
        <v>1790.825</v>
      </c>
      <c r="CD118" s="32">
        <f t="shared" si="135"/>
        <v>1908.73</v>
      </c>
      <c r="CE118" s="32">
        <f t="shared" si="135"/>
        <v>2032.9349999999999</v>
      </c>
      <c r="CF118" s="32">
        <f t="shared" si="135"/>
        <v>2163.54</v>
      </c>
      <c r="CG118" s="32">
        <f t="shared" si="135"/>
        <v>2300.4450000000002</v>
      </c>
      <c r="CH118" s="32">
        <f t="shared" si="135"/>
        <v>2443.65</v>
      </c>
      <c r="CI118" s="32">
        <f t="shared" si="135"/>
        <v>2593.2550000000001</v>
      </c>
    </row>
    <row r="119" spans="1:87" outlineLevel="1" x14ac:dyDescent="0.4">
      <c r="B119" s="6"/>
      <c r="C119" t="s">
        <v>156</v>
      </c>
      <c r="E119" s="12" t="s">
        <v>62</v>
      </c>
      <c r="F119" s="12"/>
      <c r="G119" s="13"/>
      <c r="H119" s="34">
        <f t="shared" ref="H119:M119" si="136">H118-SUM(H117,H112:H113,H115)</f>
        <v>0</v>
      </c>
      <c r="I119" s="34">
        <f t="shared" si="136"/>
        <v>0</v>
      </c>
      <c r="J119" s="34">
        <f t="shared" si="136"/>
        <v>0</v>
      </c>
      <c r="K119" s="34">
        <f t="shared" si="136"/>
        <v>0</v>
      </c>
      <c r="L119" s="34">
        <f t="shared" si="136"/>
        <v>0</v>
      </c>
      <c r="M119" s="34">
        <f t="shared" si="136"/>
        <v>0</v>
      </c>
      <c r="N119" s="34">
        <f>N118-SUM(N117,N112:N113)</f>
        <v>35213.150000000016</v>
      </c>
      <c r="O119" s="34"/>
      <c r="P119" s="34">
        <f t="shared" ref="P119:CA119" si="137">P118-SUM(P117,P112:P113,P115)</f>
        <v>0</v>
      </c>
      <c r="Q119" s="34">
        <f t="shared" si="137"/>
        <v>0</v>
      </c>
      <c r="R119" s="34">
        <f t="shared" si="137"/>
        <v>0</v>
      </c>
      <c r="S119" s="34">
        <f t="shared" si="137"/>
        <v>0</v>
      </c>
      <c r="T119" s="34">
        <f t="shared" si="137"/>
        <v>0</v>
      </c>
      <c r="U119" s="34">
        <f t="shared" si="137"/>
        <v>0</v>
      </c>
      <c r="V119" s="34">
        <f t="shared" si="137"/>
        <v>0</v>
      </c>
      <c r="W119" s="34">
        <f t="shared" si="137"/>
        <v>0</v>
      </c>
      <c r="X119" s="34">
        <f t="shared" si="137"/>
        <v>0</v>
      </c>
      <c r="Y119" s="34">
        <f t="shared" si="137"/>
        <v>0</v>
      </c>
      <c r="Z119" s="34">
        <f t="shared" si="137"/>
        <v>0</v>
      </c>
      <c r="AA119" s="34">
        <f t="shared" si="137"/>
        <v>0</v>
      </c>
      <c r="AB119" s="34">
        <f t="shared" si="137"/>
        <v>0</v>
      </c>
      <c r="AC119" s="34">
        <f t="shared" si="137"/>
        <v>0</v>
      </c>
      <c r="AD119" s="34">
        <f t="shared" si="137"/>
        <v>0</v>
      </c>
      <c r="AE119" s="34">
        <f t="shared" si="137"/>
        <v>0</v>
      </c>
      <c r="AF119" s="34">
        <f t="shared" si="137"/>
        <v>0</v>
      </c>
      <c r="AG119" s="34">
        <f t="shared" si="137"/>
        <v>0</v>
      </c>
      <c r="AH119" s="34">
        <f t="shared" si="137"/>
        <v>0</v>
      </c>
      <c r="AI119" s="34">
        <f t="shared" si="137"/>
        <v>0</v>
      </c>
      <c r="AJ119" s="34">
        <f t="shared" si="137"/>
        <v>0</v>
      </c>
      <c r="AK119" s="34">
        <f t="shared" si="137"/>
        <v>0</v>
      </c>
      <c r="AL119" s="34">
        <f t="shared" si="137"/>
        <v>0</v>
      </c>
      <c r="AM119" s="34">
        <f t="shared" si="137"/>
        <v>0</v>
      </c>
      <c r="AN119" s="34">
        <f t="shared" si="137"/>
        <v>0</v>
      </c>
      <c r="AO119" s="34">
        <f t="shared" si="137"/>
        <v>0</v>
      </c>
      <c r="AP119" s="34">
        <f t="shared" si="137"/>
        <v>0</v>
      </c>
      <c r="AQ119" s="34">
        <f t="shared" si="137"/>
        <v>0</v>
      </c>
      <c r="AR119" s="34">
        <f t="shared" si="137"/>
        <v>0</v>
      </c>
      <c r="AS119" s="34">
        <f t="shared" si="137"/>
        <v>0</v>
      </c>
      <c r="AT119" s="34">
        <f t="shared" si="137"/>
        <v>0</v>
      </c>
      <c r="AU119" s="34">
        <f t="shared" si="137"/>
        <v>0</v>
      </c>
      <c r="AV119" s="34">
        <f t="shared" si="137"/>
        <v>0</v>
      </c>
      <c r="AW119" s="34">
        <f t="shared" si="137"/>
        <v>0</v>
      </c>
      <c r="AX119" s="34">
        <f t="shared" si="137"/>
        <v>0</v>
      </c>
      <c r="AY119" s="34">
        <f t="shared" si="137"/>
        <v>0</v>
      </c>
      <c r="AZ119" s="34">
        <f t="shared" si="137"/>
        <v>0</v>
      </c>
      <c r="BA119" s="34">
        <f t="shared" si="137"/>
        <v>0</v>
      </c>
      <c r="BB119" s="34">
        <f t="shared" si="137"/>
        <v>0</v>
      </c>
      <c r="BC119" s="34">
        <f t="shared" si="137"/>
        <v>0</v>
      </c>
      <c r="BD119" s="34">
        <f t="shared" si="137"/>
        <v>0</v>
      </c>
      <c r="BE119" s="34">
        <f t="shared" si="137"/>
        <v>0</v>
      </c>
      <c r="BF119" s="34">
        <f t="shared" si="137"/>
        <v>0</v>
      </c>
      <c r="BG119" s="34">
        <f t="shared" si="137"/>
        <v>0</v>
      </c>
      <c r="BH119" s="34">
        <f t="shared" si="137"/>
        <v>0</v>
      </c>
      <c r="BI119" s="34">
        <f t="shared" si="137"/>
        <v>0</v>
      </c>
      <c r="BJ119" s="34">
        <f t="shared" si="137"/>
        <v>0</v>
      </c>
      <c r="BK119" s="34">
        <f t="shared" si="137"/>
        <v>0</v>
      </c>
      <c r="BL119" s="34">
        <f t="shared" si="137"/>
        <v>0</v>
      </c>
      <c r="BM119" s="34">
        <f t="shared" si="137"/>
        <v>0</v>
      </c>
      <c r="BN119" s="34">
        <f t="shared" si="137"/>
        <v>0</v>
      </c>
      <c r="BO119" s="34">
        <f t="shared" si="137"/>
        <v>0</v>
      </c>
      <c r="BP119" s="34">
        <f t="shared" si="137"/>
        <v>0</v>
      </c>
      <c r="BQ119" s="34">
        <f t="shared" si="137"/>
        <v>0</v>
      </c>
      <c r="BR119" s="34">
        <f t="shared" si="137"/>
        <v>0</v>
      </c>
      <c r="BS119" s="34">
        <f t="shared" si="137"/>
        <v>0</v>
      </c>
      <c r="BT119" s="34">
        <f t="shared" si="137"/>
        <v>0</v>
      </c>
      <c r="BU119" s="34">
        <f t="shared" si="137"/>
        <v>0</v>
      </c>
      <c r="BV119" s="34">
        <f t="shared" si="137"/>
        <v>0</v>
      </c>
      <c r="BW119" s="34">
        <f t="shared" si="137"/>
        <v>0</v>
      </c>
      <c r="BX119" s="34">
        <f t="shared" si="137"/>
        <v>0</v>
      </c>
      <c r="BY119" s="34">
        <f t="shared" si="137"/>
        <v>0</v>
      </c>
      <c r="BZ119" s="34">
        <f t="shared" si="137"/>
        <v>0</v>
      </c>
      <c r="CA119" s="34">
        <f t="shared" si="137"/>
        <v>0</v>
      </c>
      <c r="CB119" s="34">
        <f t="shared" ref="CB119:CI119" si="138">CB118-SUM(CB117,CB112:CB113,CB115)</f>
        <v>0</v>
      </c>
      <c r="CC119" s="34">
        <f t="shared" si="138"/>
        <v>0</v>
      </c>
      <c r="CD119" s="34">
        <f t="shared" si="138"/>
        <v>0</v>
      </c>
      <c r="CE119" s="34">
        <f t="shared" si="138"/>
        <v>0</v>
      </c>
      <c r="CF119" s="34">
        <f t="shared" si="138"/>
        <v>0</v>
      </c>
      <c r="CG119" s="34">
        <f t="shared" si="138"/>
        <v>0</v>
      </c>
      <c r="CH119" s="34">
        <f t="shared" si="138"/>
        <v>0</v>
      </c>
      <c r="CI119" s="34">
        <f t="shared" si="138"/>
        <v>0</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cm="1">
        <f t="array" ref="P122">INDEX($H:$M,ROW(),MATCH(P$2,$H$1:$M$1,0))</f>
        <v>20</v>
      </c>
      <c r="Q122" s="30" cm="1">
        <f t="array" ref="Q122">INDEX($H:$M,ROW(),MATCH(Q$2,$H$1:$M$1,0))</f>
        <v>20</v>
      </c>
      <c r="R122" s="30" cm="1">
        <f t="array" ref="R122">INDEX($H:$M,ROW(),MATCH(R$2,$H$1:$M$1,0))</f>
        <v>20</v>
      </c>
      <c r="S122" s="30" cm="1">
        <f t="array" ref="S122">INDEX($H:$M,ROW(),MATCH(S$2,$H$1:$M$1,0))</f>
        <v>20</v>
      </c>
      <c r="T122" s="30" cm="1">
        <f t="array" ref="T122">INDEX($H:$M,ROW(),MATCH(T$2,$H$1:$M$1,0))</f>
        <v>20</v>
      </c>
      <c r="U122" s="30" cm="1">
        <f t="array" ref="U122">INDEX($H:$M,ROW(),MATCH(U$2,$H$1:$M$1,0))</f>
        <v>20</v>
      </c>
      <c r="V122" s="30" cm="1">
        <f t="array" ref="V122">INDEX($H:$M,ROW(),MATCH(V$2,$H$1:$M$1,0))</f>
        <v>20</v>
      </c>
      <c r="W122" s="30" cm="1">
        <f t="array" ref="W122">INDEX($H:$M,ROW(),MATCH(W$2,$H$1:$M$1,0))</f>
        <v>20</v>
      </c>
      <c r="X122" s="30" cm="1">
        <f t="array" ref="X122">INDEX($H:$M,ROW(),MATCH(X$2,$H$1:$M$1,0))</f>
        <v>20</v>
      </c>
      <c r="Y122" s="30" cm="1">
        <f t="array" ref="Y122">INDEX($H:$M,ROW(),MATCH(Y$2,$H$1:$M$1,0))</f>
        <v>20</v>
      </c>
      <c r="Z122" s="30" cm="1">
        <f t="array" ref="Z122">INDEX($H:$M,ROW(),MATCH(Z$2,$H$1:$M$1,0))</f>
        <v>20</v>
      </c>
      <c r="AA122" s="30" cm="1">
        <f t="array" ref="AA122">INDEX($H:$M,ROW(),MATCH(AA$2,$H$1:$M$1,0))</f>
        <v>20</v>
      </c>
      <c r="AB122" s="30" cm="1">
        <f t="array" ref="AB122">INDEX($H:$M,ROW(),MATCH(AB$2,$H$1:$M$1,0))</f>
        <v>20</v>
      </c>
      <c r="AC122" s="30" cm="1">
        <f t="array" ref="AC122">INDEX($H:$M,ROW(),MATCH(AC$2,$H$1:$M$1,0))</f>
        <v>20</v>
      </c>
      <c r="AD122" s="30" cm="1">
        <f t="array" ref="AD122">INDEX($H:$M,ROW(),MATCH(AD$2,$H$1:$M$1,0))</f>
        <v>20</v>
      </c>
      <c r="AE122" s="30" cm="1">
        <f t="array" ref="AE122">INDEX($H:$M,ROW(),MATCH(AE$2,$H$1:$M$1,0))</f>
        <v>20</v>
      </c>
      <c r="AF122" s="30" cm="1">
        <f t="array" ref="AF122">INDEX($H:$M,ROW(),MATCH(AF$2,$H$1:$M$1,0))</f>
        <v>20</v>
      </c>
      <c r="AG122" s="30" cm="1">
        <f t="array" ref="AG122">INDEX($H:$M,ROW(),MATCH(AG$2,$H$1:$M$1,0))</f>
        <v>20</v>
      </c>
      <c r="AH122" s="30" cm="1">
        <f t="array" ref="AH122">INDEX($H:$M,ROW(),MATCH(AH$2,$H$1:$M$1,0))</f>
        <v>20</v>
      </c>
      <c r="AI122" s="30" cm="1">
        <f t="array" ref="AI122">INDEX($H:$M,ROW(),MATCH(AI$2,$H$1:$M$1,0))</f>
        <v>20</v>
      </c>
      <c r="AJ122" s="30" cm="1">
        <f t="array" ref="AJ122">INDEX($H:$M,ROW(),MATCH(AJ$2,$H$1:$M$1,0))</f>
        <v>20</v>
      </c>
      <c r="AK122" s="30" cm="1">
        <f t="array" ref="AK122">INDEX($H:$M,ROW(),MATCH(AK$2,$H$1:$M$1,0))</f>
        <v>20</v>
      </c>
      <c r="AL122" s="30" cm="1">
        <f t="array" ref="AL122">INDEX($H:$M,ROW(),MATCH(AL$2,$H$1:$M$1,0))</f>
        <v>20</v>
      </c>
      <c r="AM122" s="30" cm="1">
        <f t="array" ref="AM122">INDEX($H:$M,ROW(),MATCH(AM$2,$H$1:$M$1,0))</f>
        <v>20</v>
      </c>
      <c r="AN122" s="30" cm="1">
        <f t="array" ref="AN122">INDEX($H:$M,ROW(),MATCH(AN$2,$H$1:$M$1,0))</f>
        <v>20</v>
      </c>
      <c r="AO122" s="30" cm="1">
        <f t="array" ref="AO122">INDEX($H:$M,ROW(),MATCH(AO$2,$H$1:$M$1,0))</f>
        <v>20</v>
      </c>
      <c r="AP122" s="30" cm="1">
        <f t="array" ref="AP122">INDEX($H:$M,ROW(),MATCH(AP$2,$H$1:$M$1,0))</f>
        <v>20</v>
      </c>
      <c r="AQ122" s="30" cm="1">
        <f t="array" ref="AQ122">INDEX($H:$M,ROW(),MATCH(AQ$2,$H$1:$M$1,0))</f>
        <v>20</v>
      </c>
      <c r="AR122" s="30" cm="1">
        <f t="array" ref="AR122">INDEX($H:$M,ROW(),MATCH(AR$2,$H$1:$M$1,0))</f>
        <v>20</v>
      </c>
      <c r="AS122" s="30" cm="1">
        <f t="array" ref="AS122">INDEX($H:$M,ROW(),MATCH(AS$2,$H$1:$M$1,0))</f>
        <v>20</v>
      </c>
      <c r="AT122" s="30" cm="1">
        <f t="array" ref="AT122">INDEX($H:$M,ROW(),MATCH(AT$2,$H$1:$M$1,0))</f>
        <v>20</v>
      </c>
      <c r="AU122" s="30" cm="1">
        <f t="array" ref="AU122">INDEX($H:$M,ROW(),MATCH(AU$2,$H$1:$M$1,0))</f>
        <v>20</v>
      </c>
      <c r="AV122" s="30" cm="1">
        <f t="array" ref="AV122">INDEX($H:$M,ROW(),MATCH(AV$2,$H$1:$M$1,0))</f>
        <v>20</v>
      </c>
      <c r="AW122" s="30" cm="1">
        <f t="array" ref="AW122">INDEX($H:$M,ROW(),MATCH(AW$2,$H$1:$M$1,0))</f>
        <v>20</v>
      </c>
      <c r="AX122" s="30" cm="1">
        <f t="array" ref="AX122">INDEX($H:$M,ROW(),MATCH(AX$2,$H$1:$M$1,0))</f>
        <v>20</v>
      </c>
      <c r="AY122" s="30" cm="1">
        <f t="array" ref="AY122">INDEX($H:$M,ROW(),MATCH(AY$2,$H$1:$M$1,0))</f>
        <v>20</v>
      </c>
      <c r="AZ122" s="30" cm="1">
        <f t="array" ref="AZ122">INDEX($H:$M,ROW(),MATCH(AZ$2,$H$1:$M$1,0))</f>
        <v>20</v>
      </c>
      <c r="BA122" s="30" cm="1">
        <f t="array" ref="BA122">INDEX($H:$M,ROW(),MATCH(BA$2,$H$1:$M$1,0))</f>
        <v>20</v>
      </c>
      <c r="BB122" s="30" cm="1">
        <f t="array" ref="BB122">INDEX($H:$M,ROW(),MATCH(BB$2,$H$1:$M$1,0))</f>
        <v>20</v>
      </c>
      <c r="BC122" s="30" cm="1">
        <f t="array" ref="BC122">INDEX($H:$M,ROW(),MATCH(BC$2,$H$1:$M$1,0))</f>
        <v>20</v>
      </c>
      <c r="BD122" s="30" cm="1">
        <f t="array" ref="BD122">INDEX($H:$M,ROW(),MATCH(BD$2,$H$1:$M$1,0))</f>
        <v>20</v>
      </c>
      <c r="BE122" s="30" cm="1">
        <f t="array" ref="BE122">INDEX($H:$M,ROW(),MATCH(BE$2,$H$1:$M$1,0))</f>
        <v>20</v>
      </c>
      <c r="BF122" s="30" cm="1">
        <f t="array" ref="BF122">INDEX($H:$M,ROW(),MATCH(BF$2,$H$1:$M$1,0))</f>
        <v>20</v>
      </c>
      <c r="BG122" s="30" cm="1">
        <f t="array" ref="BG122">INDEX($H:$M,ROW(),MATCH(BG$2,$H$1:$M$1,0))</f>
        <v>20</v>
      </c>
      <c r="BH122" s="30" cm="1">
        <f t="array" ref="BH122">INDEX($H:$M,ROW(),MATCH(BH$2,$H$1:$M$1,0))</f>
        <v>20</v>
      </c>
      <c r="BI122" s="30" cm="1">
        <f t="array" ref="BI122">INDEX($H:$M,ROW(),MATCH(BI$2,$H$1:$M$1,0))</f>
        <v>20</v>
      </c>
      <c r="BJ122" s="30" cm="1">
        <f t="array" ref="BJ122">INDEX($H:$M,ROW(),MATCH(BJ$2,$H$1:$M$1,0))</f>
        <v>20</v>
      </c>
      <c r="BK122" s="30" cm="1">
        <f t="array" ref="BK122">INDEX($H:$M,ROW(),MATCH(BK$2,$H$1:$M$1,0))</f>
        <v>20</v>
      </c>
      <c r="BL122" s="30" cm="1">
        <f t="array" ref="BL122">INDEX($H:$M,ROW(),MATCH(BL$2,$H$1:$M$1,0))</f>
        <v>20</v>
      </c>
      <c r="BM122" s="30" cm="1">
        <f t="array" ref="BM122">INDEX($H:$M,ROW(),MATCH(BM$2,$H$1:$M$1,0))</f>
        <v>20</v>
      </c>
      <c r="BN122" s="30" cm="1">
        <f t="array" ref="BN122">INDEX($H:$M,ROW(),MATCH(BN$2,$H$1:$M$1,0))</f>
        <v>20</v>
      </c>
      <c r="BO122" s="30" cm="1">
        <f t="array" ref="BO122">INDEX($H:$M,ROW(),MATCH(BO$2,$H$1:$M$1,0))</f>
        <v>20</v>
      </c>
      <c r="BP122" s="30" cm="1">
        <f t="array" ref="BP122">INDEX($H:$M,ROW(),MATCH(BP$2,$H$1:$M$1,0))</f>
        <v>20</v>
      </c>
      <c r="BQ122" s="30" cm="1">
        <f t="array" ref="BQ122">INDEX($H:$M,ROW(),MATCH(BQ$2,$H$1:$M$1,0))</f>
        <v>20</v>
      </c>
      <c r="BR122" s="30" cm="1">
        <f t="array" ref="BR122">INDEX($H:$M,ROW(),MATCH(BR$2,$H$1:$M$1,0))</f>
        <v>20</v>
      </c>
      <c r="BS122" s="30" cm="1">
        <f t="array" ref="BS122">INDEX($H:$M,ROW(),MATCH(BS$2,$H$1:$M$1,0))</f>
        <v>20</v>
      </c>
      <c r="BT122" s="30" cm="1">
        <f t="array" ref="BT122">INDEX($H:$M,ROW(),MATCH(BT$2,$H$1:$M$1,0))</f>
        <v>20</v>
      </c>
      <c r="BU122" s="30" cm="1">
        <f t="array" ref="BU122">INDEX($H:$M,ROW(),MATCH(BU$2,$H$1:$M$1,0))</f>
        <v>20</v>
      </c>
      <c r="BV122" s="30" cm="1">
        <f t="array" ref="BV122">INDEX($H:$M,ROW(),MATCH(BV$2,$H$1:$M$1,0))</f>
        <v>20</v>
      </c>
      <c r="BW122" s="30" cm="1">
        <f t="array" ref="BW122">INDEX($H:$M,ROW(),MATCH(BW$2,$H$1:$M$1,0))</f>
        <v>20</v>
      </c>
      <c r="BX122" s="30" cm="1">
        <f t="array" ref="BX122">INDEX($H:$M,ROW(),MATCH(BX$2,$H$1:$M$1,0))</f>
        <v>20</v>
      </c>
      <c r="BY122" s="30" cm="1">
        <f t="array" ref="BY122">INDEX($H:$M,ROW(),MATCH(BY$2,$H$1:$M$1,0))</f>
        <v>20</v>
      </c>
      <c r="BZ122" s="30" cm="1">
        <f t="array" ref="BZ122">INDEX($H:$M,ROW(),MATCH(BZ$2,$H$1:$M$1,0))</f>
        <v>20</v>
      </c>
      <c r="CA122" s="30" cm="1">
        <f t="array" ref="CA122">INDEX($H:$M,ROW(),MATCH(CA$2,$H$1:$M$1,0))</f>
        <v>20</v>
      </c>
      <c r="CB122" s="30" cm="1">
        <f t="array" ref="CB122">INDEX($H:$M,ROW(),MATCH(CB$2,$H$1:$M$1,0))</f>
        <v>20</v>
      </c>
      <c r="CC122" s="30" cm="1">
        <f t="array" ref="CC122">INDEX($H:$M,ROW(),MATCH(CC$2,$H$1:$M$1,0))</f>
        <v>20</v>
      </c>
      <c r="CD122" s="30" cm="1">
        <f t="array" ref="CD122">INDEX($H:$M,ROW(),MATCH(CD$2,$H$1:$M$1,0))</f>
        <v>20</v>
      </c>
      <c r="CE122" s="30" cm="1">
        <f t="array" ref="CE122">INDEX($H:$M,ROW(),MATCH(CE$2,$H$1:$M$1,0))</f>
        <v>20</v>
      </c>
      <c r="CF122" s="30" cm="1">
        <f t="array" ref="CF122">INDEX($H:$M,ROW(),MATCH(CF$2,$H$1:$M$1,0))</f>
        <v>20</v>
      </c>
      <c r="CG122" s="30" cm="1">
        <f t="array" ref="CG122">INDEX($H:$M,ROW(),MATCH(CG$2,$H$1:$M$1,0))</f>
        <v>20</v>
      </c>
      <c r="CH122" s="30" cm="1">
        <f t="array" ref="CH122">INDEX($H:$M,ROW(),MATCH(CH$2,$H$1:$M$1,0))</f>
        <v>20</v>
      </c>
      <c r="CI122" s="30" cm="1">
        <f t="array" ref="CI122">INDEX($H:$M,ROW(),MATCH(CI$2,$H$1:$M$1,0))</f>
        <v>20</v>
      </c>
    </row>
    <row r="123" spans="1:87" x14ac:dyDescent="0.4">
      <c r="B123" t="s">
        <v>198</v>
      </c>
      <c r="C123" t="s">
        <v>156</v>
      </c>
      <c r="E123" s="27" t="str">
        <f>SUBSTITUTE(E108,":","")&amp;" Revenue"</f>
        <v>Subscription revenue - Tiers, secondary volume driven Revenue</v>
      </c>
      <c r="F123" s="27"/>
      <c r="G123" s="9"/>
      <c r="H123" s="28">
        <f t="shared" ref="H123:M123" si="139">SUMIF($2:$2,H$1,123:123)</f>
        <v>1162.0500000000002</v>
      </c>
      <c r="I123" s="28">
        <f t="shared" si="139"/>
        <v>9388.4000000000015</v>
      </c>
      <c r="J123" s="28">
        <f t="shared" si="139"/>
        <v>32945.799999999996</v>
      </c>
      <c r="K123" s="28">
        <f t="shared" si="139"/>
        <v>86983.200000000012</v>
      </c>
      <c r="L123" s="28">
        <f t="shared" si="139"/>
        <v>202009.60000000003</v>
      </c>
      <c r="M123" s="28">
        <f t="shared" si="139"/>
        <v>439042</v>
      </c>
      <c r="P123" s="28">
        <f t="shared" ref="P123:CA123" si="140">P122*AVERAGE(P118,P112)</f>
        <v>1</v>
      </c>
      <c r="Q123" s="28">
        <f t="shared" si="140"/>
        <v>5.05</v>
      </c>
      <c r="R123" s="28">
        <f t="shared" si="140"/>
        <v>13.149999999999999</v>
      </c>
      <c r="S123" s="28">
        <f t="shared" si="140"/>
        <v>25.250000000000004</v>
      </c>
      <c r="T123" s="28">
        <f t="shared" si="140"/>
        <v>41.350000000000009</v>
      </c>
      <c r="U123" s="28">
        <f t="shared" si="140"/>
        <v>61.450000000000017</v>
      </c>
      <c r="V123" s="28">
        <f t="shared" si="140"/>
        <v>85.55000000000004</v>
      </c>
      <c r="W123" s="28">
        <f t="shared" si="140"/>
        <v>113.65000000000002</v>
      </c>
      <c r="X123" s="28">
        <f t="shared" si="140"/>
        <v>145.75000000000003</v>
      </c>
      <c r="Y123" s="28">
        <f t="shared" si="140"/>
        <v>181.85000000000002</v>
      </c>
      <c r="Z123" s="28">
        <f t="shared" si="140"/>
        <v>221.95000000000005</v>
      </c>
      <c r="AA123" s="28">
        <f t="shared" si="140"/>
        <v>266.05000000000007</v>
      </c>
      <c r="AB123" s="28">
        <f t="shared" si="140"/>
        <v>316.15000000000003</v>
      </c>
      <c r="AC123" s="28">
        <f t="shared" si="140"/>
        <v>374.25000000000011</v>
      </c>
      <c r="AD123" s="28">
        <f t="shared" si="140"/>
        <v>440.35000000000014</v>
      </c>
      <c r="AE123" s="28">
        <f t="shared" si="140"/>
        <v>514.45000000000005</v>
      </c>
      <c r="AF123" s="28">
        <f t="shared" si="140"/>
        <v>596.55000000000007</v>
      </c>
      <c r="AG123" s="28">
        <f t="shared" si="140"/>
        <v>686.65000000000009</v>
      </c>
      <c r="AH123" s="28">
        <f t="shared" si="140"/>
        <v>784.75000000000011</v>
      </c>
      <c r="AI123" s="28">
        <f t="shared" si="140"/>
        <v>890.85000000000014</v>
      </c>
      <c r="AJ123" s="28">
        <f t="shared" si="140"/>
        <v>1004.9500000000002</v>
      </c>
      <c r="AK123" s="28">
        <f t="shared" si="140"/>
        <v>1127.0500000000002</v>
      </c>
      <c r="AL123" s="28">
        <f t="shared" si="140"/>
        <v>1257.1500000000001</v>
      </c>
      <c r="AM123" s="28">
        <f t="shared" si="140"/>
        <v>1395.2500000000005</v>
      </c>
      <c r="AN123" s="28">
        <f t="shared" si="140"/>
        <v>1545.3500000000004</v>
      </c>
      <c r="AO123" s="28">
        <f t="shared" si="140"/>
        <v>1711.4500000000003</v>
      </c>
      <c r="AP123" s="28">
        <f t="shared" si="140"/>
        <v>1893.5500000000002</v>
      </c>
      <c r="AQ123" s="28">
        <f t="shared" si="140"/>
        <v>2090.65</v>
      </c>
      <c r="AR123" s="28">
        <f t="shared" si="140"/>
        <v>2302.75</v>
      </c>
      <c r="AS123" s="28">
        <f t="shared" si="140"/>
        <v>2530.85</v>
      </c>
      <c r="AT123" s="28">
        <f t="shared" si="140"/>
        <v>2774.95</v>
      </c>
      <c r="AU123" s="28">
        <f t="shared" si="140"/>
        <v>3035.05</v>
      </c>
      <c r="AV123" s="28">
        <f t="shared" si="140"/>
        <v>3311.15</v>
      </c>
      <c r="AW123" s="28">
        <f t="shared" si="140"/>
        <v>3603.25</v>
      </c>
      <c r="AX123" s="28">
        <f t="shared" si="140"/>
        <v>3911.35</v>
      </c>
      <c r="AY123" s="28">
        <f t="shared" si="140"/>
        <v>4235.45</v>
      </c>
      <c r="AZ123" s="28">
        <f t="shared" si="140"/>
        <v>4583.55</v>
      </c>
      <c r="BA123" s="28">
        <f t="shared" si="140"/>
        <v>4962.6499999999996</v>
      </c>
      <c r="BB123" s="28">
        <f t="shared" si="140"/>
        <v>5372.7500000000009</v>
      </c>
      <c r="BC123" s="28">
        <f t="shared" si="140"/>
        <v>5814.8500000000013</v>
      </c>
      <c r="BD123" s="28">
        <f t="shared" si="140"/>
        <v>6288.9500000000007</v>
      </c>
      <c r="BE123" s="28">
        <f t="shared" si="140"/>
        <v>6795.0500000000011</v>
      </c>
      <c r="BF123" s="28">
        <f t="shared" si="140"/>
        <v>7333.1500000000005</v>
      </c>
      <c r="BG123" s="28">
        <f t="shared" si="140"/>
        <v>7902.2500000000018</v>
      </c>
      <c r="BH123" s="28">
        <f t="shared" si="140"/>
        <v>8502.3500000000022</v>
      </c>
      <c r="BI123" s="28">
        <f t="shared" si="140"/>
        <v>9134.4500000000007</v>
      </c>
      <c r="BJ123" s="28">
        <f t="shared" si="140"/>
        <v>9798.5500000000011</v>
      </c>
      <c r="BK123" s="28">
        <f t="shared" si="140"/>
        <v>10494.650000000001</v>
      </c>
      <c r="BL123" s="28">
        <f t="shared" si="140"/>
        <v>11237.75</v>
      </c>
      <c r="BM123" s="28">
        <f t="shared" si="140"/>
        <v>12043.850000000002</v>
      </c>
      <c r="BN123" s="28">
        <f t="shared" si="140"/>
        <v>12913.950000000003</v>
      </c>
      <c r="BO123" s="28">
        <f t="shared" si="140"/>
        <v>13847.050000000003</v>
      </c>
      <c r="BP123" s="28">
        <f t="shared" si="140"/>
        <v>14843.150000000003</v>
      </c>
      <c r="BQ123" s="28">
        <f t="shared" si="140"/>
        <v>15903.250000000004</v>
      </c>
      <c r="BR123" s="28">
        <f t="shared" si="140"/>
        <v>17026.350000000002</v>
      </c>
      <c r="BS123" s="28">
        <f t="shared" si="140"/>
        <v>18212.450000000004</v>
      </c>
      <c r="BT123" s="28">
        <f t="shared" si="140"/>
        <v>19462.550000000003</v>
      </c>
      <c r="BU123" s="28">
        <f t="shared" si="140"/>
        <v>20775.650000000005</v>
      </c>
      <c r="BV123" s="28">
        <f t="shared" si="140"/>
        <v>22151.75</v>
      </c>
      <c r="BW123" s="28">
        <f t="shared" si="140"/>
        <v>23591.850000000006</v>
      </c>
      <c r="BX123" s="28">
        <f t="shared" si="140"/>
        <v>25126.950000000004</v>
      </c>
      <c r="BY123" s="28">
        <f t="shared" si="140"/>
        <v>26788.050000000003</v>
      </c>
      <c r="BZ123" s="28">
        <f t="shared" si="140"/>
        <v>28576.15</v>
      </c>
      <c r="CA123" s="28">
        <f t="shared" si="140"/>
        <v>30491.25</v>
      </c>
      <c r="CB123" s="28">
        <f t="shared" ref="CB123:CI123" si="141">CB122*AVERAGE(CB118,CB112)</f>
        <v>32532.350000000002</v>
      </c>
      <c r="CC123" s="28">
        <f t="shared" si="141"/>
        <v>34700.449999999997</v>
      </c>
      <c r="CD123" s="28">
        <f t="shared" si="141"/>
        <v>36995.550000000003</v>
      </c>
      <c r="CE123" s="28">
        <f t="shared" si="141"/>
        <v>39416.65</v>
      </c>
      <c r="CF123" s="28">
        <f t="shared" si="141"/>
        <v>41964.75</v>
      </c>
      <c r="CG123" s="28">
        <f t="shared" si="141"/>
        <v>44639.850000000006</v>
      </c>
      <c r="CH123" s="28">
        <f t="shared" si="141"/>
        <v>47440.950000000004</v>
      </c>
      <c r="CI123" s="28">
        <f t="shared" si="141"/>
        <v>50369.05</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f>P118</f>
        <v>0.1</v>
      </c>
      <c r="Q125" s="34">
        <f t="shared" ref="Q125:CB125" si="142">Q118</f>
        <v>0.40500000000000003</v>
      </c>
      <c r="R125" s="34">
        <f t="shared" si="142"/>
        <v>0.91</v>
      </c>
      <c r="S125" s="34">
        <f t="shared" si="142"/>
        <v>1.6150000000000002</v>
      </c>
      <c r="T125" s="34">
        <f t="shared" si="142"/>
        <v>2.5200000000000005</v>
      </c>
      <c r="U125" s="34">
        <f t="shared" si="142"/>
        <v>3.6250000000000009</v>
      </c>
      <c r="V125" s="34">
        <f t="shared" si="142"/>
        <v>4.9300000000000015</v>
      </c>
      <c r="W125" s="34">
        <f t="shared" si="142"/>
        <v>6.4350000000000014</v>
      </c>
      <c r="X125" s="34">
        <f t="shared" si="142"/>
        <v>8.14</v>
      </c>
      <c r="Y125" s="34">
        <f t="shared" si="142"/>
        <v>10.045000000000002</v>
      </c>
      <c r="Z125" s="34">
        <f t="shared" si="142"/>
        <v>12.150000000000002</v>
      </c>
      <c r="AA125" s="34">
        <f t="shared" si="142"/>
        <v>14.455000000000002</v>
      </c>
      <c r="AB125" s="34">
        <f t="shared" si="142"/>
        <v>17.160000000000004</v>
      </c>
      <c r="AC125" s="34">
        <f t="shared" si="142"/>
        <v>20.265000000000004</v>
      </c>
      <c r="AD125" s="34">
        <f t="shared" si="142"/>
        <v>23.770000000000003</v>
      </c>
      <c r="AE125" s="34">
        <f t="shared" si="142"/>
        <v>27.675000000000004</v>
      </c>
      <c r="AF125" s="34">
        <f t="shared" si="142"/>
        <v>31.980000000000004</v>
      </c>
      <c r="AG125" s="34">
        <f t="shared" si="142"/>
        <v>36.685000000000002</v>
      </c>
      <c r="AH125" s="34">
        <f t="shared" si="142"/>
        <v>41.790000000000006</v>
      </c>
      <c r="AI125" s="34">
        <f t="shared" si="142"/>
        <v>47.295000000000009</v>
      </c>
      <c r="AJ125" s="34">
        <f t="shared" si="142"/>
        <v>53.20000000000001</v>
      </c>
      <c r="AK125" s="34">
        <f t="shared" si="142"/>
        <v>59.50500000000001</v>
      </c>
      <c r="AL125" s="34">
        <f t="shared" si="142"/>
        <v>66.210000000000008</v>
      </c>
      <c r="AM125" s="34">
        <f t="shared" si="142"/>
        <v>73.315000000000012</v>
      </c>
      <c r="AN125" s="34">
        <f t="shared" si="142"/>
        <v>81.220000000000013</v>
      </c>
      <c r="AO125" s="34">
        <f t="shared" si="142"/>
        <v>89.925000000000011</v>
      </c>
      <c r="AP125" s="34">
        <f t="shared" si="142"/>
        <v>99.43</v>
      </c>
      <c r="AQ125" s="34">
        <f t="shared" si="142"/>
        <v>109.63500000000001</v>
      </c>
      <c r="AR125" s="34">
        <f t="shared" si="142"/>
        <v>120.64</v>
      </c>
      <c r="AS125" s="34">
        <f t="shared" si="142"/>
        <v>132.44499999999999</v>
      </c>
      <c r="AT125" s="34">
        <f t="shared" si="142"/>
        <v>145.04999999999998</v>
      </c>
      <c r="AU125" s="34">
        <f t="shared" si="142"/>
        <v>158.45499999999998</v>
      </c>
      <c r="AV125" s="34">
        <f t="shared" si="142"/>
        <v>172.66</v>
      </c>
      <c r="AW125" s="34">
        <f t="shared" si="142"/>
        <v>187.66499999999999</v>
      </c>
      <c r="AX125" s="34">
        <f t="shared" si="142"/>
        <v>203.47</v>
      </c>
      <c r="AY125" s="34">
        <f t="shared" si="142"/>
        <v>220.07499999999999</v>
      </c>
      <c r="AZ125" s="34">
        <f t="shared" si="142"/>
        <v>238.28</v>
      </c>
      <c r="BA125" s="34">
        <f t="shared" si="142"/>
        <v>257.98500000000001</v>
      </c>
      <c r="BB125" s="34">
        <f t="shared" si="142"/>
        <v>279.29000000000002</v>
      </c>
      <c r="BC125" s="34">
        <f t="shared" si="142"/>
        <v>302.19500000000005</v>
      </c>
      <c r="BD125" s="34">
        <f t="shared" si="142"/>
        <v>326.70000000000005</v>
      </c>
      <c r="BE125" s="34">
        <f t="shared" si="142"/>
        <v>352.80500000000006</v>
      </c>
      <c r="BF125" s="34">
        <f t="shared" si="142"/>
        <v>380.51000000000005</v>
      </c>
      <c r="BG125" s="34">
        <f t="shared" si="142"/>
        <v>409.71500000000003</v>
      </c>
      <c r="BH125" s="34">
        <f t="shared" si="142"/>
        <v>440.52000000000004</v>
      </c>
      <c r="BI125" s="34">
        <f t="shared" si="142"/>
        <v>472.92500000000007</v>
      </c>
      <c r="BJ125" s="34">
        <f t="shared" si="142"/>
        <v>506.93000000000006</v>
      </c>
      <c r="BK125" s="34">
        <f t="shared" si="142"/>
        <v>542.53500000000008</v>
      </c>
      <c r="BL125" s="34">
        <f t="shared" si="142"/>
        <v>581.24000000000012</v>
      </c>
      <c r="BM125" s="34">
        <f t="shared" si="142"/>
        <v>623.1450000000001</v>
      </c>
      <c r="BN125" s="34">
        <f t="shared" si="142"/>
        <v>668.25000000000011</v>
      </c>
      <c r="BO125" s="34">
        <f t="shared" si="142"/>
        <v>716.45500000000015</v>
      </c>
      <c r="BP125" s="34">
        <f t="shared" si="142"/>
        <v>767.86000000000013</v>
      </c>
      <c r="BQ125" s="34">
        <f t="shared" si="142"/>
        <v>822.46500000000015</v>
      </c>
      <c r="BR125" s="34">
        <f t="shared" si="142"/>
        <v>880.17000000000019</v>
      </c>
      <c r="BS125" s="34">
        <f t="shared" si="142"/>
        <v>941.07500000000016</v>
      </c>
      <c r="BT125" s="34">
        <f t="shared" si="142"/>
        <v>1005.1800000000002</v>
      </c>
      <c r="BU125" s="34">
        <f t="shared" si="142"/>
        <v>1072.3850000000002</v>
      </c>
      <c r="BV125" s="34">
        <f t="shared" si="142"/>
        <v>1142.7900000000002</v>
      </c>
      <c r="BW125" s="34">
        <f t="shared" si="142"/>
        <v>1216.3950000000002</v>
      </c>
      <c r="BX125" s="34">
        <f t="shared" si="142"/>
        <v>1296.3000000000002</v>
      </c>
      <c r="BY125" s="34">
        <f t="shared" si="142"/>
        <v>1382.5050000000001</v>
      </c>
      <c r="BZ125" s="34">
        <f t="shared" si="142"/>
        <v>1475.1100000000001</v>
      </c>
      <c r="CA125" s="34">
        <f t="shared" si="142"/>
        <v>1574.0150000000001</v>
      </c>
      <c r="CB125" s="34">
        <f t="shared" si="142"/>
        <v>1679.22</v>
      </c>
      <c r="CC125" s="34">
        <f t="shared" ref="CC125:CI125" si="143">CC118</f>
        <v>1790.825</v>
      </c>
      <c r="CD125" s="34">
        <f t="shared" si="143"/>
        <v>1908.73</v>
      </c>
      <c r="CE125" s="34">
        <f t="shared" si="143"/>
        <v>2032.9349999999999</v>
      </c>
      <c r="CF125" s="34">
        <f t="shared" si="143"/>
        <v>2163.54</v>
      </c>
      <c r="CG125" s="34">
        <f t="shared" si="143"/>
        <v>2300.4450000000002</v>
      </c>
      <c r="CH125" s="34">
        <f t="shared" si="143"/>
        <v>2443.65</v>
      </c>
      <c r="CI125" s="34">
        <f t="shared" si="143"/>
        <v>2593.2550000000001</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f>SUMIF($3:$3,H$1-1,129:129)</f>
        <v>0</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cm="1">
        <f t="array" ref="P131">INDEX($H:$M,ROW(),MATCH(P$2,$H$1:$M$1,0))</f>
        <v>0.05</v>
      </c>
      <c r="Q131" s="20" cm="1">
        <f t="array" ref="Q131">INDEX($H:$M,ROW(),MATCH(Q$2,$H$1:$M$1,0))</f>
        <v>0.05</v>
      </c>
      <c r="R131" s="20" cm="1">
        <f t="array" ref="R131">INDEX($H:$M,ROW(),MATCH(R$2,$H$1:$M$1,0))</f>
        <v>0.05</v>
      </c>
      <c r="S131" s="20" cm="1">
        <f t="array" ref="S131">INDEX($H:$M,ROW(),MATCH(S$2,$H$1:$M$1,0))</f>
        <v>0.05</v>
      </c>
      <c r="T131" s="20" cm="1">
        <f t="array" ref="T131">INDEX($H:$M,ROW(),MATCH(T$2,$H$1:$M$1,0))</f>
        <v>0.05</v>
      </c>
      <c r="U131" s="20" cm="1">
        <f t="array" ref="U131">INDEX($H:$M,ROW(),MATCH(U$2,$H$1:$M$1,0))</f>
        <v>0.05</v>
      </c>
      <c r="V131" s="20" cm="1">
        <f t="array" ref="V131">INDEX($H:$M,ROW(),MATCH(V$2,$H$1:$M$1,0))</f>
        <v>0.05</v>
      </c>
      <c r="W131" s="20" cm="1">
        <f t="array" ref="W131">INDEX($H:$M,ROW(),MATCH(W$2,$H$1:$M$1,0))</f>
        <v>0.05</v>
      </c>
      <c r="X131" s="20" cm="1">
        <f t="array" ref="X131">INDEX($H:$M,ROW(),MATCH(X$2,$H$1:$M$1,0))</f>
        <v>0.05</v>
      </c>
      <c r="Y131" s="20" cm="1">
        <f t="array" ref="Y131">INDEX($H:$M,ROW(),MATCH(Y$2,$H$1:$M$1,0))</f>
        <v>0.05</v>
      </c>
      <c r="Z131" s="20" cm="1">
        <f t="array" ref="Z131">INDEX($H:$M,ROW(),MATCH(Z$2,$H$1:$M$1,0))</f>
        <v>0.05</v>
      </c>
      <c r="AA131" s="20" cm="1">
        <f t="array" ref="AA131">INDEX($H:$M,ROW(),MATCH(AA$2,$H$1:$M$1,0))</f>
        <v>0.05</v>
      </c>
      <c r="AB131" s="20" cm="1">
        <f t="array" ref="AB131">INDEX($H:$M,ROW(),MATCH(AB$2,$H$1:$M$1,0))</f>
        <v>0.05</v>
      </c>
      <c r="AC131" s="20" cm="1">
        <f t="array" ref="AC131">INDEX($H:$M,ROW(),MATCH(AC$2,$H$1:$M$1,0))</f>
        <v>0.05</v>
      </c>
      <c r="AD131" s="20" cm="1">
        <f t="array" ref="AD131">INDEX($H:$M,ROW(),MATCH(AD$2,$H$1:$M$1,0))</f>
        <v>0.05</v>
      </c>
      <c r="AE131" s="20" cm="1">
        <f t="array" ref="AE131">INDEX($H:$M,ROW(),MATCH(AE$2,$H$1:$M$1,0))</f>
        <v>0.05</v>
      </c>
      <c r="AF131" s="20" cm="1">
        <f t="array" ref="AF131">INDEX($H:$M,ROW(),MATCH(AF$2,$H$1:$M$1,0))</f>
        <v>0.05</v>
      </c>
      <c r="AG131" s="20" cm="1">
        <f t="array" ref="AG131">INDEX($H:$M,ROW(),MATCH(AG$2,$H$1:$M$1,0))</f>
        <v>0.05</v>
      </c>
      <c r="AH131" s="20" cm="1">
        <f t="array" ref="AH131">INDEX($H:$M,ROW(),MATCH(AH$2,$H$1:$M$1,0))</f>
        <v>0.05</v>
      </c>
      <c r="AI131" s="20" cm="1">
        <f t="array" ref="AI131">INDEX($H:$M,ROW(),MATCH(AI$2,$H$1:$M$1,0))</f>
        <v>0.05</v>
      </c>
      <c r="AJ131" s="20" cm="1">
        <f t="array" ref="AJ131">INDEX($H:$M,ROW(),MATCH(AJ$2,$H$1:$M$1,0))</f>
        <v>0.05</v>
      </c>
      <c r="AK131" s="20" cm="1">
        <f t="array" ref="AK131">INDEX($H:$M,ROW(),MATCH(AK$2,$H$1:$M$1,0))</f>
        <v>0.05</v>
      </c>
      <c r="AL131" s="20" cm="1">
        <f t="array" ref="AL131">INDEX($H:$M,ROW(),MATCH(AL$2,$H$1:$M$1,0))</f>
        <v>0.05</v>
      </c>
      <c r="AM131" s="20" cm="1">
        <f t="array" ref="AM131">INDEX($H:$M,ROW(),MATCH(AM$2,$H$1:$M$1,0))</f>
        <v>0.05</v>
      </c>
      <c r="AN131" s="20" cm="1">
        <f t="array" ref="AN131">INDEX($H:$M,ROW(),MATCH(AN$2,$H$1:$M$1,0))</f>
        <v>0.05</v>
      </c>
      <c r="AO131" s="20" cm="1">
        <f t="array" ref="AO131">INDEX($H:$M,ROW(),MATCH(AO$2,$H$1:$M$1,0))</f>
        <v>0.05</v>
      </c>
      <c r="AP131" s="20" cm="1">
        <f t="array" ref="AP131">INDEX($H:$M,ROW(),MATCH(AP$2,$H$1:$M$1,0))</f>
        <v>0.05</v>
      </c>
      <c r="AQ131" s="20" cm="1">
        <f t="array" ref="AQ131">INDEX($H:$M,ROW(),MATCH(AQ$2,$H$1:$M$1,0))</f>
        <v>0.05</v>
      </c>
      <c r="AR131" s="20" cm="1">
        <f t="array" ref="AR131">INDEX($H:$M,ROW(),MATCH(AR$2,$H$1:$M$1,0))</f>
        <v>0.05</v>
      </c>
      <c r="AS131" s="20" cm="1">
        <f t="array" ref="AS131">INDEX($H:$M,ROW(),MATCH(AS$2,$H$1:$M$1,0))</f>
        <v>0.05</v>
      </c>
      <c r="AT131" s="20" cm="1">
        <f t="array" ref="AT131">INDEX($H:$M,ROW(),MATCH(AT$2,$H$1:$M$1,0))</f>
        <v>0.05</v>
      </c>
      <c r="AU131" s="20" cm="1">
        <f t="array" ref="AU131">INDEX($H:$M,ROW(),MATCH(AU$2,$H$1:$M$1,0))</f>
        <v>0.05</v>
      </c>
      <c r="AV131" s="20" cm="1">
        <f t="array" ref="AV131">INDEX($H:$M,ROW(),MATCH(AV$2,$H$1:$M$1,0))</f>
        <v>0.05</v>
      </c>
      <c r="AW131" s="20" cm="1">
        <f t="array" ref="AW131">INDEX($H:$M,ROW(),MATCH(AW$2,$H$1:$M$1,0))</f>
        <v>0.05</v>
      </c>
      <c r="AX131" s="20" cm="1">
        <f t="array" ref="AX131">INDEX($H:$M,ROW(),MATCH(AX$2,$H$1:$M$1,0))</f>
        <v>0.05</v>
      </c>
      <c r="AY131" s="20" cm="1">
        <f t="array" ref="AY131">INDEX($H:$M,ROW(),MATCH(AY$2,$H$1:$M$1,0))</f>
        <v>0.05</v>
      </c>
      <c r="AZ131" s="20" cm="1">
        <f t="array" ref="AZ131">INDEX($H:$M,ROW(),MATCH(AZ$2,$H$1:$M$1,0))</f>
        <v>0.05</v>
      </c>
      <c r="BA131" s="20" cm="1">
        <f t="array" ref="BA131">INDEX($H:$M,ROW(),MATCH(BA$2,$H$1:$M$1,0))</f>
        <v>0.05</v>
      </c>
      <c r="BB131" s="20" cm="1">
        <f t="array" ref="BB131">INDEX($H:$M,ROW(),MATCH(BB$2,$H$1:$M$1,0))</f>
        <v>0.05</v>
      </c>
      <c r="BC131" s="20" cm="1">
        <f t="array" ref="BC131">INDEX($H:$M,ROW(),MATCH(BC$2,$H$1:$M$1,0))</f>
        <v>0.05</v>
      </c>
      <c r="BD131" s="20" cm="1">
        <f t="array" ref="BD131">INDEX($H:$M,ROW(),MATCH(BD$2,$H$1:$M$1,0))</f>
        <v>0.05</v>
      </c>
      <c r="BE131" s="20" cm="1">
        <f t="array" ref="BE131">INDEX($H:$M,ROW(),MATCH(BE$2,$H$1:$M$1,0))</f>
        <v>0.05</v>
      </c>
      <c r="BF131" s="20" cm="1">
        <f t="array" ref="BF131">INDEX($H:$M,ROW(),MATCH(BF$2,$H$1:$M$1,0))</f>
        <v>0.05</v>
      </c>
      <c r="BG131" s="20" cm="1">
        <f t="array" ref="BG131">INDEX($H:$M,ROW(),MATCH(BG$2,$H$1:$M$1,0))</f>
        <v>0.05</v>
      </c>
      <c r="BH131" s="20" cm="1">
        <f t="array" ref="BH131">INDEX($H:$M,ROW(),MATCH(BH$2,$H$1:$M$1,0))</f>
        <v>0.05</v>
      </c>
      <c r="BI131" s="20" cm="1">
        <f t="array" ref="BI131">INDEX($H:$M,ROW(),MATCH(BI$2,$H$1:$M$1,0))</f>
        <v>0.05</v>
      </c>
      <c r="BJ131" s="20" cm="1">
        <f t="array" ref="BJ131">INDEX($H:$M,ROW(),MATCH(BJ$2,$H$1:$M$1,0))</f>
        <v>0.05</v>
      </c>
      <c r="BK131" s="20" cm="1">
        <f t="array" ref="BK131">INDEX($H:$M,ROW(),MATCH(BK$2,$H$1:$M$1,0))</f>
        <v>0.05</v>
      </c>
      <c r="BL131" s="20" cm="1">
        <f t="array" ref="BL131">INDEX($H:$M,ROW(),MATCH(BL$2,$H$1:$M$1,0))</f>
        <v>0.05</v>
      </c>
      <c r="BM131" s="20" cm="1">
        <f t="array" ref="BM131">INDEX($H:$M,ROW(),MATCH(BM$2,$H$1:$M$1,0))</f>
        <v>0.05</v>
      </c>
      <c r="BN131" s="20" cm="1">
        <f t="array" ref="BN131">INDEX($H:$M,ROW(),MATCH(BN$2,$H$1:$M$1,0))</f>
        <v>0.05</v>
      </c>
      <c r="BO131" s="20" cm="1">
        <f t="array" ref="BO131">INDEX($H:$M,ROW(),MATCH(BO$2,$H$1:$M$1,0))</f>
        <v>0.05</v>
      </c>
      <c r="BP131" s="20" cm="1">
        <f t="array" ref="BP131">INDEX($H:$M,ROW(),MATCH(BP$2,$H$1:$M$1,0))</f>
        <v>0.05</v>
      </c>
      <c r="BQ131" s="20" cm="1">
        <f t="array" ref="BQ131">INDEX($H:$M,ROW(),MATCH(BQ$2,$H$1:$M$1,0))</f>
        <v>0.05</v>
      </c>
      <c r="BR131" s="20" cm="1">
        <f t="array" ref="BR131">INDEX($H:$M,ROW(),MATCH(BR$2,$H$1:$M$1,0))</f>
        <v>0.05</v>
      </c>
      <c r="BS131" s="20" cm="1">
        <f t="array" ref="BS131">INDEX($H:$M,ROW(),MATCH(BS$2,$H$1:$M$1,0))</f>
        <v>0.05</v>
      </c>
      <c r="BT131" s="20" cm="1">
        <f t="array" ref="BT131">INDEX($H:$M,ROW(),MATCH(BT$2,$H$1:$M$1,0))</f>
        <v>0.05</v>
      </c>
      <c r="BU131" s="20" cm="1">
        <f t="array" ref="BU131">INDEX($H:$M,ROW(),MATCH(BU$2,$H$1:$M$1,0))</f>
        <v>0.05</v>
      </c>
      <c r="BV131" s="20" cm="1">
        <f t="array" ref="BV131">INDEX($H:$M,ROW(),MATCH(BV$2,$H$1:$M$1,0))</f>
        <v>0.05</v>
      </c>
      <c r="BW131" s="20" cm="1">
        <f t="array" ref="BW131">INDEX($H:$M,ROW(),MATCH(BW$2,$H$1:$M$1,0))</f>
        <v>0.05</v>
      </c>
      <c r="BX131" s="20" cm="1">
        <f t="array" ref="BX131">INDEX($H:$M,ROW(),MATCH(BX$2,$H$1:$M$1,0))</f>
        <v>0.05</v>
      </c>
      <c r="BY131" s="20" cm="1">
        <f t="array" ref="BY131">INDEX($H:$M,ROW(),MATCH(BY$2,$H$1:$M$1,0))</f>
        <v>0.05</v>
      </c>
      <c r="BZ131" s="20" cm="1">
        <f t="array" ref="BZ131">INDEX($H:$M,ROW(),MATCH(BZ$2,$H$1:$M$1,0))</f>
        <v>0.05</v>
      </c>
      <c r="CA131" s="20" cm="1">
        <f t="array" ref="CA131">INDEX($H:$M,ROW(),MATCH(CA$2,$H$1:$M$1,0))</f>
        <v>0.05</v>
      </c>
      <c r="CB131" s="20" cm="1">
        <f t="array" ref="CB131">INDEX($H:$M,ROW(),MATCH(CB$2,$H$1:$M$1,0))</f>
        <v>0.05</v>
      </c>
      <c r="CC131" s="20" cm="1">
        <f t="array" ref="CC131">INDEX($H:$M,ROW(),MATCH(CC$2,$H$1:$M$1,0))</f>
        <v>0.05</v>
      </c>
      <c r="CD131" s="20" cm="1">
        <f t="array" ref="CD131">INDEX($H:$M,ROW(),MATCH(CD$2,$H$1:$M$1,0))</f>
        <v>0.05</v>
      </c>
      <c r="CE131" s="20" cm="1">
        <f t="array" ref="CE131">INDEX($H:$M,ROW(),MATCH(CE$2,$H$1:$M$1,0))</f>
        <v>0.05</v>
      </c>
      <c r="CF131" s="20" cm="1">
        <f t="array" ref="CF131">INDEX($H:$M,ROW(),MATCH(CF$2,$H$1:$M$1,0))</f>
        <v>0.05</v>
      </c>
      <c r="CG131" s="20" cm="1">
        <f t="array" ref="CG131">INDEX($H:$M,ROW(),MATCH(CG$2,$H$1:$M$1,0))</f>
        <v>0.05</v>
      </c>
      <c r="CH131" s="20" cm="1">
        <f t="array" ref="CH131">INDEX($H:$M,ROW(),MATCH(CH$2,$H$1:$M$1,0))</f>
        <v>0.05</v>
      </c>
      <c r="CI131" s="20" cm="1">
        <f t="array" ref="CI131">INDEX($H:$M,ROW(),MATCH(CI$2,$H$1:$M$1,0))</f>
        <v>0.05</v>
      </c>
    </row>
    <row r="132" spans="1:87" x14ac:dyDescent="0.4">
      <c r="A132" s="6"/>
      <c r="B132" s="6"/>
      <c r="C132" t="s">
        <v>212</v>
      </c>
      <c r="E132" s="12" t="s">
        <v>179</v>
      </c>
      <c r="F132" s="12"/>
      <c r="G132" s="13"/>
      <c r="H132" s="34" t="e">
        <f t="shared" ref="H132:M132" si="147">SUMIF($2:$2,H$1,132:132)</f>
        <v>#REF!</v>
      </c>
      <c r="I132" s="34" t="e">
        <f t="shared" si="147"/>
        <v>#REF!</v>
      </c>
      <c r="J132" s="34" t="e">
        <f t="shared" si="147"/>
        <v>#REF!</v>
      </c>
      <c r="K132" s="34" t="e">
        <f t="shared" si="147"/>
        <v>#REF!</v>
      </c>
      <c r="L132" s="34" t="e">
        <f t="shared" si="147"/>
        <v>#REF!</v>
      </c>
      <c r="M132" s="34" t="e">
        <f t="shared" si="147"/>
        <v>#REF!</v>
      </c>
      <c r="O132" s="17"/>
      <c r="P132" s="34">
        <f t="shared" ref="P132:CA132" si="148">P129*P131</f>
        <v>0</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cm="1">
        <f t="array" ref="P133">INDEX($H:$M,ROW(),MATCH(P$2,$H$1:$M$1,0))</f>
        <v>0.05</v>
      </c>
      <c r="Q133" s="20" cm="1">
        <f t="array" ref="Q133">INDEX($H:$M,ROW(),MATCH(Q$2,$H$1:$M$1,0))</f>
        <v>0.05</v>
      </c>
      <c r="R133" s="20" cm="1">
        <f t="array" ref="R133">INDEX($H:$M,ROW(),MATCH(R$2,$H$1:$M$1,0))</f>
        <v>0.05</v>
      </c>
      <c r="S133" s="20" cm="1">
        <f t="array" ref="S133">INDEX($H:$M,ROW(),MATCH(S$2,$H$1:$M$1,0))</f>
        <v>0.05</v>
      </c>
      <c r="T133" s="20" cm="1">
        <f t="array" ref="T133">INDEX($H:$M,ROW(),MATCH(T$2,$H$1:$M$1,0))</f>
        <v>0.05</v>
      </c>
      <c r="U133" s="20" cm="1">
        <f t="array" ref="U133">INDEX($H:$M,ROW(),MATCH(U$2,$H$1:$M$1,0))</f>
        <v>0.05</v>
      </c>
      <c r="V133" s="20" cm="1">
        <f t="array" ref="V133">INDEX($H:$M,ROW(),MATCH(V$2,$H$1:$M$1,0))</f>
        <v>0.05</v>
      </c>
      <c r="W133" s="20" cm="1">
        <f t="array" ref="W133">INDEX($H:$M,ROW(),MATCH(W$2,$H$1:$M$1,0))</f>
        <v>0.05</v>
      </c>
      <c r="X133" s="20" cm="1">
        <f t="array" ref="X133">INDEX($H:$M,ROW(),MATCH(X$2,$H$1:$M$1,0))</f>
        <v>0.05</v>
      </c>
      <c r="Y133" s="20" cm="1">
        <f t="array" ref="Y133">INDEX($H:$M,ROW(),MATCH(Y$2,$H$1:$M$1,0))</f>
        <v>0.05</v>
      </c>
      <c r="Z133" s="20" cm="1">
        <f t="array" ref="Z133">INDEX($H:$M,ROW(),MATCH(Z$2,$H$1:$M$1,0))</f>
        <v>0.05</v>
      </c>
      <c r="AA133" s="20" cm="1">
        <f t="array" ref="AA133">INDEX($H:$M,ROW(),MATCH(AA$2,$H$1:$M$1,0))</f>
        <v>0.05</v>
      </c>
      <c r="AB133" s="20" cm="1">
        <f t="array" ref="AB133">INDEX($H:$M,ROW(),MATCH(AB$2,$H$1:$M$1,0))</f>
        <v>0.05</v>
      </c>
      <c r="AC133" s="20" cm="1">
        <f t="array" ref="AC133">INDEX($H:$M,ROW(),MATCH(AC$2,$H$1:$M$1,0))</f>
        <v>0.05</v>
      </c>
      <c r="AD133" s="20" cm="1">
        <f t="array" ref="AD133">INDEX($H:$M,ROW(),MATCH(AD$2,$H$1:$M$1,0))</f>
        <v>0.05</v>
      </c>
      <c r="AE133" s="20" cm="1">
        <f t="array" ref="AE133">INDEX($H:$M,ROW(),MATCH(AE$2,$H$1:$M$1,0))</f>
        <v>0.05</v>
      </c>
      <c r="AF133" s="20" cm="1">
        <f t="array" ref="AF133">INDEX($H:$M,ROW(),MATCH(AF$2,$H$1:$M$1,0))</f>
        <v>0.05</v>
      </c>
      <c r="AG133" s="20" cm="1">
        <f t="array" ref="AG133">INDEX($H:$M,ROW(),MATCH(AG$2,$H$1:$M$1,0))</f>
        <v>0.05</v>
      </c>
      <c r="AH133" s="20" cm="1">
        <f t="array" ref="AH133">INDEX($H:$M,ROW(),MATCH(AH$2,$H$1:$M$1,0))</f>
        <v>0.05</v>
      </c>
      <c r="AI133" s="20" cm="1">
        <f t="array" ref="AI133">INDEX($H:$M,ROW(),MATCH(AI$2,$H$1:$M$1,0))</f>
        <v>0.05</v>
      </c>
      <c r="AJ133" s="20" cm="1">
        <f t="array" ref="AJ133">INDEX($H:$M,ROW(),MATCH(AJ$2,$H$1:$M$1,0))</f>
        <v>0.05</v>
      </c>
      <c r="AK133" s="20" cm="1">
        <f t="array" ref="AK133">INDEX($H:$M,ROW(),MATCH(AK$2,$H$1:$M$1,0))</f>
        <v>0.05</v>
      </c>
      <c r="AL133" s="20" cm="1">
        <f t="array" ref="AL133">INDEX($H:$M,ROW(),MATCH(AL$2,$H$1:$M$1,0))</f>
        <v>0.05</v>
      </c>
      <c r="AM133" s="20" cm="1">
        <f t="array" ref="AM133">INDEX($H:$M,ROW(),MATCH(AM$2,$H$1:$M$1,0))</f>
        <v>0.05</v>
      </c>
      <c r="AN133" s="20" cm="1">
        <f t="array" ref="AN133">INDEX($H:$M,ROW(),MATCH(AN$2,$H$1:$M$1,0))</f>
        <v>0.05</v>
      </c>
      <c r="AO133" s="20" cm="1">
        <f t="array" ref="AO133">INDEX($H:$M,ROW(),MATCH(AO$2,$H$1:$M$1,0))</f>
        <v>0.05</v>
      </c>
      <c r="AP133" s="20" cm="1">
        <f t="array" ref="AP133">INDEX($H:$M,ROW(),MATCH(AP$2,$H$1:$M$1,0))</f>
        <v>0.05</v>
      </c>
      <c r="AQ133" s="20" cm="1">
        <f t="array" ref="AQ133">INDEX($H:$M,ROW(),MATCH(AQ$2,$H$1:$M$1,0))</f>
        <v>0.05</v>
      </c>
      <c r="AR133" s="20" cm="1">
        <f t="array" ref="AR133">INDEX($H:$M,ROW(),MATCH(AR$2,$H$1:$M$1,0))</f>
        <v>0.05</v>
      </c>
      <c r="AS133" s="20" cm="1">
        <f t="array" ref="AS133">INDEX($H:$M,ROW(),MATCH(AS$2,$H$1:$M$1,0))</f>
        <v>0.05</v>
      </c>
      <c r="AT133" s="20" cm="1">
        <f t="array" ref="AT133">INDEX($H:$M,ROW(),MATCH(AT$2,$H$1:$M$1,0))</f>
        <v>0.05</v>
      </c>
      <c r="AU133" s="20" cm="1">
        <f t="array" ref="AU133">INDEX($H:$M,ROW(),MATCH(AU$2,$H$1:$M$1,0))</f>
        <v>0.05</v>
      </c>
      <c r="AV133" s="20" cm="1">
        <f t="array" ref="AV133">INDEX($H:$M,ROW(),MATCH(AV$2,$H$1:$M$1,0))</f>
        <v>0.05</v>
      </c>
      <c r="AW133" s="20" cm="1">
        <f t="array" ref="AW133">INDEX($H:$M,ROW(),MATCH(AW$2,$H$1:$M$1,0))</f>
        <v>0.05</v>
      </c>
      <c r="AX133" s="20" cm="1">
        <f t="array" ref="AX133">INDEX($H:$M,ROW(),MATCH(AX$2,$H$1:$M$1,0))</f>
        <v>0.05</v>
      </c>
      <c r="AY133" s="20" cm="1">
        <f t="array" ref="AY133">INDEX($H:$M,ROW(),MATCH(AY$2,$H$1:$M$1,0))</f>
        <v>0.05</v>
      </c>
      <c r="AZ133" s="20" cm="1">
        <f t="array" ref="AZ133">INDEX($H:$M,ROW(),MATCH(AZ$2,$H$1:$M$1,0))</f>
        <v>0.05</v>
      </c>
      <c r="BA133" s="20" cm="1">
        <f t="array" ref="BA133">INDEX($H:$M,ROW(),MATCH(BA$2,$H$1:$M$1,0))</f>
        <v>0.05</v>
      </c>
      <c r="BB133" s="20" cm="1">
        <f t="array" ref="BB133">INDEX($H:$M,ROW(),MATCH(BB$2,$H$1:$M$1,0))</f>
        <v>0.05</v>
      </c>
      <c r="BC133" s="20" cm="1">
        <f t="array" ref="BC133">INDEX($H:$M,ROW(),MATCH(BC$2,$H$1:$M$1,0))</f>
        <v>0.05</v>
      </c>
      <c r="BD133" s="20" cm="1">
        <f t="array" ref="BD133">INDEX($H:$M,ROW(),MATCH(BD$2,$H$1:$M$1,0))</f>
        <v>0.05</v>
      </c>
      <c r="BE133" s="20" cm="1">
        <f t="array" ref="BE133">INDEX($H:$M,ROW(),MATCH(BE$2,$H$1:$M$1,0))</f>
        <v>0.05</v>
      </c>
      <c r="BF133" s="20" cm="1">
        <f t="array" ref="BF133">INDEX($H:$M,ROW(),MATCH(BF$2,$H$1:$M$1,0))</f>
        <v>0.05</v>
      </c>
      <c r="BG133" s="20" cm="1">
        <f t="array" ref="BG133">INDEX($H:$M,ROW(),MATCH(BG$2,$H$1:$M$1,0))</f>
        <v>0.05</v>
      </c>
      <c r="BH133" s="20" cm="1">
        <f t="array" ref="BH133">INDEX($H:$M,ROW(),MATCH(BH$2,$H$1:$M$1,0))</f>
        <v>0.05</v>
      </c>
      <c r="BI133" s="20" cm="1">
        <f t="array" ref="BI133">INDEX($H:$M,ROW(),MATCH(BI$2,$H$1:$M$1,0))</f>
        <v>0.05</v>
      </c>
      <c r="BJ133" s="20" cm="1">
        <f t="array" ref="BJ133">INDEX($H:$M,ROW(),MATCH(BJ$2,$H$1:$M$1,0))</f>
        <v>0.05</v>
      </c>
      <c r="BK133" s="20" cm="1">
        <f t="array" ref="BK133">INDEX($H:$M,ROW(),MATCH(BK$2,$H$1:$M$1,0))</f>
        <v>0.05</v>
      </c>
      <c r="BL133" s="20" cm="1">
        <f t="array" ref="BL133">INDEX($H:$M,ROW(),MATCH(BL$2,$H$1:$M$1,0))</f>
        <v>0.05</v>
      </c>
      <c r="BM133" s="20" cm="1">
        <f t="array" ref="BM133">INDEX($H:$M,ROW(),MATCH(BM$2,$H$1:$M$1,0))</f>
        <v>0.05</v>
      </c>
      <c r="BN133" s="20" cm="1">
        <f t="array" ref="BN133">INDEX($H:$M,ROW(),MATCH(BN$2,$H$1:$M$1,0))</f>
        <v>0.05</v>
      </c>
      <c r="BO133" s="20" cm="1">
        <f t="array" ref="BO133">INDEX($H:$M,ROW(),MATCH(BO$2,$H$1:$M$1,0))</f>
        <v>0.05</v>
      </c>
      <c r="BP133" s="20" cm="1">
        <f t="array" ref="BP133">INDEX($H:$M,ROW(),MATCH(BP$2,$H$1:$M$1,0))</f>
        <v>0.05</v>
      </c>
      <c r="BQ133" s="20" cm="1">
        <f t="array" ref="BQ133">INDEX($H:$M,ROW(),MATCH(BQ$2,$H$1:$M$1,0))</f>
        <v>0.05</v>
      </c>
      <c r="BR133" s="20" cm="1">
        <f t="array" ref="BR133">INDEX($H:$M,ROW(),MATCH(BR$2,$H$1:$M$1,0))</f>
        <v>0.05</v>
      </c>
      <c r="BS133" s="20" cm="1">
        <f t="array" ref="BS133">INDEX($H:$M,ROW(),MATCH(BS$2,$H$1:$M$1,0))</f>
        <v>0.05</v>
      </c>
      <c r="BT133" s="20" cm="1">
        <f t="array" ref="BT133">INDEX($H:$M,ROW(),MATCH(BT$2,$H$1:$M$1,0))</f>
        <v>0.05</v>
      </c>
      <c r="BU133" s="20" cm="1">
        <f t="array" ref="BU133">INDEX($H:$M,ROW(),MATCH(BU$2,$H$1:$M$1,0))</f>
        <v>0.05</v>
      </c>
      <c r="BV133" s="20" cm="1">
        <f t="array" ref="BV133">INDEX($H:$M,ROW(),MATCH(BV$2,$H$1:$M$1,0))</f>
        <v>0.05</v>
      </c>
      <c r="BW133" s="20" cm="1">
        <f t="array" ref="BW133">INDEX($H:$M,ROW(),MATCH(BW$2,$H$1:$M$1,0))</f>
        <v>0.05</v>
      </c>
      <c r="BX133" s="20" cm="1">
        <f t="array" ref="BX133">INDEX($H:$M,ROW(),MATCH(BX$2,$H$1:$M$1,0))</f>
        <v>0.05</v>
      </c>
      <c r="BY133" s="20" cm="1">
        <f t="array" ref="BY133">INDEX($H:$M,ROW(),MATCH(BY$2,$H$1:$M$1,0))</f>
        <v>0.05</v>
      </c>
      <c r="BZ133" s="20" cm="1">
        <f t="array" ref="BZ133">INDEX($H:$M,ROW(),MATCH(BZ$2,$H$1:$M$1,0))</f>
        <v>0.05</v>
      </c>
      <c r="CA133" s="20" cm="1">
        <f t="array" ref="CA133">INDEX($H:$M,ROW(),MATCH(CA$2,$H$1:$M$1,0))</f>
        <v>0.05</v>
      </c>
      <c r="CB133" s="20" cm="1">
        <f t="array" ref="CB133">INDEX($H:$M,ROW(),MATCH(CB$2,$H$1:$M$1,0))</f>
        <v>0.05</v>
      </c>
      <c r="CC133" s="20" cm="1">
        <f t="array" ref="CC133">INDEX($H:$M,ROW(),MATCH(CC$2,$H$1:$M$1,0))</f>
        <v>0.05</v>
      </c>
      <c r="CD133" s="20" cm="1">
        <f t="array" ref="CD133">INDEX($H:$M,ROW(),MATCH(CD$2,$H$1:$M$1,0))</f>
        <v>0.05</v>
      </c>
      <c r="CE133" s="20" cm="1">
        <f t="array" ref="CE133">INDEX($H:$M,ROW(),MATCH(CE$2,$H$1:$M$1,0))</f>
        <v>0.05</v>
      </c>
      <c r="CF133" s="20" cm="1">
        <f t="array" ref="CF133">INDEX($H:$M,ROW(),MATCH(CF$2,$H$1:$M$1,0))</f>
        <v>0.05</v>
      </c>
      <c r="CG133" s="20" cm="1">
        <f t="array" ref="CG133">INDEX($H:$M,ROW(),MATCH(CG$2,$H$1:$M$1,0))</f>
        <v>0.05</v>
      </c>
      <c r="CH133" s="20" cm="1">
        <f t="array" ref="CH133">INDEX($H:$M,ROW(),MATCH(CH$2,$H$1:$M$1,0))</f>
        <v>0.05</v>
      </c>
      <c r="CI133" s="20" cm="1">
        <f t="array" ref="CI133">INDEX($H:$M,ROW(),MATCH(CI$2,$H$1:$M$1,0))</f>
        <v>0.05</v>
      </c>
    </row>
    <row r="134" spans="1:87" x14ac:dyDescent="0.4">
      <c r="C134" t="s">
        <v>212</v>
      </c>
      <c r="E134" t="s">
        <v>74</v>
      </c>
      <c r="H134" s="35" t="e">
        <f t="shared" ref="H134:M134" si="150">SUMIF($2:$2,H$1,134:134)</f>
        <v>#REF!</v>
      </c>
      <c r="I134" s="35" t="e">
        <f t="shared" si="150"/>
        <v>#REF!</v>
      </c>
      <c r="J134" s="35" t="e">
        <f t="shared" si="150"/>
        <v>#REF!</v>
      </c>
      <c r="K134" s="35" t="e">
        <f t="shared" si="150"/>
        <v>#REF!</v>
      </c>
      <c r="L134" s="35" t="e">
        <f t="shared" si="150"/>
        <v>#REF!</v>
      </c>
      <c r="M134" s="35" t="e">
        <f t="shared" si="150"/>
        <v>#REF!</v>
      </c>
      <c r="N134" s="36"/>
      <c r="O134" s="35"/>
      <c r="P134" s="35">
        <f t="shared" ref="P134:CA134" si="151">-P129*P133</f>
        <v>0</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t="e">
        <f t="shared" si="153"/>
        <v>#REF!</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t="e">
        <f>N135-SUM(N134,N129:N130)</f>
        <v>#REF!</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cm="1">
        <f t="array" ref="P139">INDEX($H:$M,ROW(),MATCH(P$2,$H$1:$M$1,0))</f>
        <v>20</v>
      </c>
      <c r="Q139" s="30" cm="1">
        <f t="array" ref="Q139">INDEX($H:$M,ROW(),MATCH(Q$2,$H$1:$M$1,0))</f>
        <v>20</v>
      </c>
      <c r="R139" s="30" cm="1">
        <f t="array" ref="R139">INDEX($H:$M,ROW(),MATCH(R$2,$H$1:$M$1,0))</f>
        <v>20</v>
      </c>
      <c r="S139" s="30" cm="1">
        <f t="array" ref="S139">INDEX($H:$M,ROW(),MATCH(S$2,$H$1:$M$1,0))</f>
        <v>20</v>
      </c>
      <c r="T139" s="30" cm="1">
        <f t="array" ref="T139">INDEX($H:$M,ROW(),MATCH(T$2,$H$1:$M$1,0))</f>
        <v>20</v>
      </c>
      <c r="U139" s="30" cm="1">
        <f t="array" ref="U139">INDEX($H:$M,ROW(),MATCH(U$2,$H$1:$M$1,0))</f>
        <v>20</v>
      </c>
      <c r="V139" s="30" cm="1">
        <f t="array" ref="V139">INDEX($H:$M,ROW(),MATCH(V$2,$H$1:$M$1,0))</f>
        <v>20</v>
      </c>
      <c r="W139" s="30" cm="1">
        <f t="array" ref="W139">INDEX($H:$M,ROW(),MATCH(W$2,$H$1:$M$1,0))</f>
        <v>20</v>
      </c>
      <c r="X139" s="30" cm="1">
        <f t="array" ref="X139">INDEX($H:$M,ROW(),MATCH(X$2,$H$1:$M$1,0))</f>
        <v>20</v>
      </c>
      <c r="Y139" s="30" cm="1">
        <f t="array" ref="Y139">INDEX($H:$M,ROW(),MATCH(Y$2,$H$1:$M$1,0))</f>
        <v>20</v>
      </c>
      <c r="Z139" s="30" cm="1">
        <f t="array" ref="Z139">INDEX($H:$M,ROW(),MATCH(Z$2,$H$1:$M$1,0))</f>
        <v>20</v>
      </c>
      <c r="AA139" s="30" cm="1">
        <f t="array" ref="AA139">INDEX($H:$M,ROW(),MATCH(AA$2,$H$1:$M$1,0))</f>
        <v>20</v>
      </c>
      <c r="AB139" s="30" cm="1">
        <f t="array" ref="AB139">INDEX($H:$M,ROW(),MATCH(AB$2,$H$1:$M$1,0))</f>
        <v>20</v>
      </c>
      <c r="AC139" s="30" cm="1">
        <f t="array" ref="AC139">INDEX($H:$M,ROW(),MATCH(AC$2,$H$1:$M$1,0))</f>
        <v>20</v>
      </c>
      <c r="AD139" s="30" cm="1">
        <f t="array" ref="AD139">INDEX($H:$M,ROW(),MATCH(AD$2,$H$1:$M$1,0))</f>
        <v>20</v>
      </c>
      <c r="AE139" s="30" cm="1">
        <f t="array" ref="AE139">INDEX($H:$M,ROW(),MATCH(AE$2,$H$1:$M$1,0))</f>
        <v>20</v>
      </c>
      <c r="AF139" s="30" cm="1">
        <f t="array" ref="AF139">INDEX($H:$M,ROW(),MATCH(AF$2,$H$1:$M$1,0))</f>
        <v>20</v>
      </c>
      <c r="AG139" s="30" cm="1">
        <f t="array" ref="AG139">INDEX($H:$M,ROW(),MATCH(AG$2,$H$1:$M$1,0))</f>
        <v>20</v>
      </c>
      <c r="AH139" s="30" cm="1">
        <f t="array" ref="AH139">INDEX($H:$M,ROW(),MATCH(AH$2,$H$1:$M$1,0))</f>
        <v>20</v>
      </c>
      <c r="AI139" s="30" cm="1">
        <f t="array" ref="AI139">INDEX($H:$M,ROW(),MATCH(AI$2,$H$1:$M$1,0))</f>
        <v>20</v>
      </c>
      <c r="AJ139" s="30" cm="1">
        <f t="array" ref="AJ139">INDEX($H:$M,ROW(),MATCH(AJ$2,$H$1:$M$1,0))</f>
        <v>20</v>
      </c>
      <c r="AK139" s="30" cm="1">
        <f t="array" ref="AK139">INDEX($H:$M,ROW(),MATCH(AK$2,$H$1:$M$1,0))</f>
        <v>20</v>
      </c>
      <c r="AL139" s="30" cm="1">
        <f t="array" ref="AL139">INDEX($H:$M,ROW(),MATCH(AL$2,$H$1:$M$1,0))</f>
        <v>20</v>
      </c>
      <c r="AM139" s="30" cm="1">
        <f t="array" ref="AM139">INDEX($H:$M,ROW(),MATCH(AM$2,$H$1:$M$1,0))</f>
        <v>20</v>
      </c>
      <c r="AN139" s="30" cm="1">
        <f t="array" ref="AN139">INDEX($H:$M,ROW(),MATCH(AN$2,$H$1:$M$1,0))</f>
        <v>20</v>
      </c>
      <c r="AO139" s="30" cm="1">
        <f t="array" ref="AO139">INDEX($H:$M,ROW(),MATCH(AO$2,$H$1:$M$1,0))</f>
        <v>20</v>
      </c>
      <c r="AP139" s="30" cm="1">
        <f t="array" ref="AP139">INDEX($H:$M,ROW(),MATCH(AP$2,$H$1:$M$1,0))</f>
        <v>20</v>
      </c>
      <c r="AQ139" s="30" cm="1">
        <f t="array" ref="AQ139">INDEX($H:$M,ROW(),MATCH(AQ$2,$H$1:$M$1,0))</f>
        <v>20</v>
      </c>
      <c r="AR139" s="30" cm="1">
        <f t="array" ref="AR139">INDEX($H:$M,ROW(),MATCH(AR$2,$H$1:$M$1,0))</f>
        <v>20</v>
      </c>
      <c r="AS139" s="30" cm="1">
        <f t="array" ref="AS139">INDEX($H:$M,ROW(),MATCH(AS$2,$H$1:$M$1,0))</f>
        <v>20</v>
      </c>
      <c r="AT139" s="30" cm="1">
        <f t="array" ref="AT139">INDEX($H:$M,ROW(),MATCH(AT$2,$H$1:$M$1,0))</f>
        <v>20</v>
      </c>
      <c r="AU139" s="30" cm="1">
        <f t="array" ref="AU139">INDEX($H:$M,ROW(),MATCH(AU$2,$H$1:$M$1,0))</f>
        <v>20</v>
      </c>
      <c r="AV139" s="30" cm="1">
        <f t="array" ref="AV139">INDEX($H:$M,ROW(),MATCH(AV$2,$H$1:$M$1,0))</f>
        <v>20</v>
      </c>
      <c r="AW139" s="30" cm="1">
        <f t="array" ref="AW139">INDEX($H:$M,ROW(),MATCH(AW$2,$H$1:$M$1,0))</f>
        <v>20</v>
      </c>
      <c r="AX139" s="30" cm="1">
        <f t="array" ref="AX139">INDEX($H:$M,ROW(),MATCH(AX$2,$H$1:$M$1,0))</f>
        <v>20</v>
      </c>
      <c r="AY139" s="30" cm="1">
        <f t="array" ref="AY139">INDEX($H:$M,ROW(),MATCH(AY$2,$H$1:$M$1,0))</f>
        <v>20</v>
      </c>
      <c r="AZ139" s="30" cm="1">
        <f t="array" ref="AZ139">INDEX($H:$M,ROW(),MATCH(AZ$2,$H$1:$M$1,0))</f>
        <v>20</v>
      </c>
      <c r="BA139" s="30" cm="1">
        <f t="array" ref="BA139">INDEX($H:$M,ROW(),MATCH(BA$2,$H$1:$M$1,0))</f>
        <v>20</v>
      </c>
      <c r="BB139" s="30" cm="1">
        <f t="array" ref="BB139">INDEX($H:$M,ROW(),MATCH(BB$2,$H$1:$M$1,0))</f>
        <v>20</v>
      </c>
      <c r="BC139" s="30" cm="1">
        <f t="array" ref="BC139">INDEX($H:$M,ROW(),MATCH(BC$2,$H$1:$M$1,0))</f>
        <v>20</v>
      </c>
      <c r="BD139" s="30" cm="1">
        <f t="array" ref="BD139">INDEX($H:$M,ROW(),MATCH(BD$2,$H$1:$M$1,0))</f>
        <v>20</v>
      </c>
      <c r="BE139" s="30" cm="1">
        <f t="array" ref="BE139">INDEX($H:$M,ROW(),MATCH(BE$2,$H$1:$M$1,0))</f>
        <v>20</v>
      </c>
      <c r="BF139" s="30" cm="1">
        <f t="array" ref="BF139">INDEX($H:$M,ROW(),MATCH(BF$2,$H$1:$M$1,0))</f>
        <v>20</v>
      </c>
      <c r="BG139" s="30" cm="1">
        <f t="array" ref="BG139">INDEX($H:$M,ROW(),MATCH(BG$2,$H$1:$M$1,0))</f>
        <v>20</v>
      </c>
      <c r="BH139" s="30" cm="1">
        <f t="array" ref="BH139">INDEX($H:$M,ROW(),MATCH(BH$2,$H$1:$M$1,0))</f>
        <v>20</v>
      </c>
      <c r="BI139" s="30" cm="1">
        <f t="array" ref="BI139">INDEX($H:$M,ROW(),MATCH(BI$2,$H$1:$M$1,0))</f>
        <v>20</v>
      </c>
      <c r="BJ139" s="30" cm="1">
        <f t="array" ref="BJ139">INDEX($H:$M,ROW(),MATCH(BJ$2,$H$1:$M$1,0))</f>
        <v>20</v>
      </c>
      <c r="BK139" s="30" cm="1">
        <f t="array" ref="BK139">INDEX($H:$M,ROW(),MATCH(BK$2,$H$1:$M$1,0))</f>
        <v>20</v>
      </c>
      <c r="BL139" s="30" cm="1">
        <f t="array" ref="BL139">INDEX($H:$M,ROW(),MATCH(BL$2,$H$1:$M$1,0))</f>
        <v>20</v>
      </c>
      <c r="BM139" s="30" cm="1">
        <f t="array" ref="BM139">INDEX($H:$M,ROW(),MATCH(BM$2,$H$1:$M$1,0))</f>
        <v>20</v>
      </c>
      <c r="BN139" s="30" cm="1">
        <f t="array" ref="BN139">INDEX($H:$M,ROW(),MATCH(BN$2,$H$1:$M$1,0))</f>
        <v>20</v>
      </c>
      <c r="BO139" s="30" cm="1">
        <f t="array" ref="BO139">INDEX($H:$M,ROW(),MATCH(BO$2,$H$1:$M$1,0))</f>
        <v>20</v>
      </c>
      <c r="BP139" s="30" cm="1">
        <f t="array" ref="BP139">INDEX($H:$M,ROW(),MATCH(BP$2,$H$1:$M$1,0))</f>
        <v>20</v>
      </c>
      <c r="BQ139" s="30" cm="1">
        <f t="array" ref="BQ139">INDEX($H:$M,ROW(),MATCH(BQ$2,$H$1:$M$1,0))</f>
        <v>20</v>
      </c>
      <c r="BR139" s="30" cm="1">
        <f t="array" ref="BR139">INDEX($H:$M,ROW(),MATCH(BR$2,$H$1:$M$1,0))</f>
        <v>20</v>
      </c>
      <c r="BS139" s="30" cm="1">
        <f t="array" ref="BS139">INDEX($H:$M,ROW(),MATCH(BS$2,$H$1:$M$1,0))</f>
        <v>20</v>
      </c>
      <c r="BT139" s="30" cm="1">
        <f t="array" ref="BT139">INDEX($H:$M,ROW(),MATCH(BT$2,$H$1:$M$1,0))</f>
        <v>20</v>
      </c>
      <c r="BU139" s="30" cm="1">
        <f t="array" ref="BU139">INDEX($H:$M,ROW(),MATCH(BU$2,$H$1:$M$1,0))</f>
        <v>20</v>
      </c>
      <c r="BV139" s="30" cm="1">
        <f t="array" ref="BV139">INDEX($H:$M,ROW(),MATCH(BV$2,$H$1:$M$1,0))</f>
        <v>20</v>
      </c>
      <c r="BW139" s="30" cm="1">
        <f t="array" ref="BW139">INDEX($H:$M,ROW(),MATCH(BW$2,$H$1:$M$1,0))</f>
        <v>20</v>
      </c>
      <c r="BX139" s="30" cm="1">
        <f t="array" ref="BX139">INDEX($H:$M,ROW(),MATCH(BX$2,$H$1:$M$1,0))</f>
        <v>20</v>
      </c>
      <c r="BY139" s="30" cm="1">
        <f t="array" ref="BY139">INDEX($H:$M,ROW(),MATCH(BY$2,$H$1:$M$1,0))</f>
        <v>20</v>
      </c>
      <c r="BZ139" s="30" cm="1">
        <f t="array" ref="BZ139">INDEX($H:$M,ROW(),MATCH(BZ$2,$H$1:$M$1,0))</f>
        <v>20</v>
      </c>
      <c r="CA139" s="30" cm="1">
        <f t="array" ref="CA139">INDEX($H:$M,ROW(),MATCH(CA$2,$H$1:$M$1,0))</f>
        <v>20</v>
      </c>
      <c r="CB139" s="30" cm="1">
        <f t="array" ref="CB139">INDEX($H:$M,ROW(),MATCH(CB$2,$H$1:$M$1,0))</f>
        <v>20</v>
      </c>
      <c r="CC139" s="30" cm="1">
        <f t="array" ref="CC139">INDEX($H:$M,ROW(),MATCH(CC$2,$H$1:$M$1,0))</f>
        <v>20</v>
      </c>
      <c r="CD139" s="30" cm="1">
        <f t="array" ref="CD139">INDEX($H:$M,ROW(),MATCH(CD$2,$H$1:$M$1,0))</f>
        <v>20</v>
      </c>
      <c r="CE139" s="30" cm="1">
        <f t="array" ref="CE139">INDEX($H:$M,ROW(),MATCH(CE$2,$H$1:$M$1,0))</f>
        <v>20</v>
      </c>
      <c r="CF139" s="30" cm="1">
        <f t="array" ref="CF139">INDEX($H:$M,ROW(),MATCH(CF$2,$H$1:$M$1,0))</f>
        <v>20</v>
      </c>
      <c r="CG139" s="30" cm="1">
        <f t="array" ref="CG139">INDEX($H:$M,ROW(),MATCH(CG$2,$H$1:$M$1,0))</f>
        <v>20</v>
      </c>
      <c r="CH139" s="30" cm="1">
        <f t="array" ref="CH139">INDEX($H:$M,ROW(),MATCH(CH$2,$H$1:$M$1,0))</f>
        <v>20</v>
      </c>
      <c r="CI139" s="30" cm="1">
        <f t="array" ref="CI139">INDEX($H:$M,ROW(),MATCH(CI$2,$H$1:$M$1,0))</f>
        <v>20</v>
      </c>
    </row>
    <row r="140" spans="1:87" x14ac:dyDescent="0.4">
      <c r="B140" t="s">
        <v>198</v>
      </c>
      <c r="C140" t="s">
        <v>212</v>
      </c>
      <c r="E140" s="27" t="str">
        <f>SUBSTITUTE(E127,":","")&amp;" Revenue"</f>
        <v>Subscription revenue - Tiers, primary Revenue</v>
      </c>
      <c r="F140" s="27"/>
      <c r="G140" s="9"/>
      <c r="H140" s="28" t="e">
        <f t="shared" ref="H140:M140" si="159">SUMIF($2:$2,H$1,140:140)</f>
        <v>#REF!</v>
      </c>
      <c r="I140" s="28" t="e">
        <f t="shared" si="159"/>
        <v>#REF!</v>
      </c>
      <c r="J140" s="28" t="e">
        <f t="shared" si="159"/>
        <v>#REF!</v>
      </c>
      <c r="K140" s="28" t="e">
        <f t="shared" si="159"/>
        <v>#REF!</v>
      </c>
      <c r="L140" s="28" t="e">
        <f t="shared" si="159"/>
        <v>#REF!</v>
      </c>
      <c r="M140" s="28" t="e">
        <f t="shared" si="159"/>
        <v>#REF!</v>
      </c>
      <c r="P140" s="28" t="e">
        <f t="shared" ref="P140:CA140" si="160">P139*AVERAGE(P135,P129)</f>
        <v>#REF!</v>
      </c>
      <c r="Q140" s="28" t="e">
        <f t="shared" si="160"/>
        <v>#REF!</v>
      </c>
      <c r="R140" s="28" t="e">
        <f t="shared" si="160"/>
        <v>#REF!</v>
      </c>
      <c r="S140" s="28" t="e">
        <f t="shared" si="160"/>
        <v>#REF!</v>
      </c>
      <c r="T140" s="28" t="e">
        <f t="shared" si="160"/>
        <v>#REF!</v>
      </c>
      <c r="U140" s="28" t="e">
        <f t="shared" si="160"/>
        <v>#REF!</v>
      </c>
      <c r="V140" s="28" t="e">
        <f t="shared" si="160"/>
        <v>#REF!</v>
      </c>
      <c r="W140" s="28" t="e">
        <f t="shared" si="160"/>
        <v>#REF!</v>
      </c>
      <c r="X140" s="28" t="e">
        <f t="shared" si="160"/>
        <v>#REF!</v>
      </c>
      <c r="Y140" s="28" t="e">
        <f t="shared" si="160"/>
        <v>#REF!</v>
      </c>
      <c r="Z140" s="28" t="e">
        <f t="shared" si="160"/>
        <v>#REF!</v>
      </c>
      <c r="AA140" s="28" t="e">
        <f t="shared" si="160"/>
        <v>#REF!</v>
      </c>
      <c r="AB140" s="28" t="e">
        <f t="shared" si="160"/>
        <v>#REF!</v>
      </c>
      <c r="AC140" s="28" t="e">
        <f t="shared" si="160"/>
        <v>#REF!</v>
      </c>
      <c r="AD140" s="28" t="e">
        <f t="shared" si="160"/>
        <v>#REF!</v>
      </c>
      <c r="AE140" s="28" t="e">
        <f t="shared" si="160"/>
        <v>#REF!</v>
      </c>
      <c r="AF140" s="28" t="e">
        <f t="shared" si="160"/>
        <v>#REF!</v>
      </c>
      <c r="AG140" s="28" t="e">
        <f t="shared" si="160"/>
        <v>#REF!</v>
      </c>
      <c r="AH140" s="28" t="e">
        <f t="shared" si="160"/>
        <v>#REF!</v>
      </c>
      <c r="AI140" s="28" t="e">
        <f t="shared" si="160"/>
        <v>#REF!</v>
      </c>
      <c r="AJ140" s="28" t="e">
        <f t="shared" si="160"/>
        <v>#REF!</v>
      </c>
      <c r="AK140" s="28" t="e">
        <f t="shared" si="160"/>
        <v>#REF!</v>
      </c>
      <c r="AL140" s="28" t="e">
        <f t="shared" si="160"/>
        <v>#REF!</v>
      </c>
      <c r="AM140" s="28" t="e">
        <f t="shared" si="160"/>
        <v>#REF!</v>
      </c>
      <c r="AN140" s="28" t="e">
        <f t="shared" si="160"/>
        <v>#REF!</v>
      </c>
      <c r="AO140" s="28" t="e">
        <f t="shared" si="160"/>
        <v>#REF!</v>
      </c>
      <c r="AP140" s="28" t="e">
        <f t="shared" si="160"/>
        <v>#REF!</v>
      </c>
      <c r="AQ140" s="28" t="e">
        <f t="shared" si="160"/>
        <v>#REF!</v>
      </c>
      <c r="AR140" s="28" t="e">
        <f t="shared" si="160"/>
        <v>#REF!</v>
      </c>
      <c r="AS140" s="28" t="e">
        <f t="shared" si="160"/>
        <v>#REF!</v>
      </c>
      <c r="AT140" s="28" t="e">
        <f t="shared" si="160"/>
        <v>#REF!</v>
      </c>
      <c r="AU140" s="28" t="e">
        <f t="shared" si="160"/>
        <v>#REF!</v>
      </c>
      <c r="AV140" s="28" t="e">
        <f t="shared" si="160"/>
        <v>#REF!</v>
      </c>
      <c r="AW140" s="28" t="e">
        <f t="shared" si="160"/>
        <v>#REF!</v>
      </c>
      <c r="AX140" s="28" t="e">
        <f t="shared" si="160"/>
        <v>#REF!</v>
      </c>
      <c r="AY140" s="28" t="e">
        <f t="shared" si="160"/>
        <v>#REF!</v>
      </c>
      <c r="AZ140" s="28" t="e">
        <f t="shared" si="160"/>
        <v>#REF!</v>
      </c>
      <c r="BA140" s="28" t="e">
        <f t="shared" si="160"/>
        <v>#REF!</v>
      </c>
      <c r="BB140" s="28" t="e">
        <f t="shared" si="160"/>
        <v>#REF!</v>
      </c>
      <c r="BC140" s="28" t="e">
        <f t="shared" si="160"/>
        <v>#REF!</v>
      </c>
      <c r="BD140" s="28" t="e">
        <f t="shared" si="160"/>
        <v>#REF!</v>
      </c>
      <c r="BE140" s="28" t="e">
        <f t="shared" si="160"/>
        <v>#REF!</v>
      </c>
      <c r="BF140" s="28" t="e">
        <f t="shared" si="160"/>
        <v>#REF!</v>
      </c>
      <c r="BG140" s="28" t="e">
        <f t="shared" si="160"/>
        <v>#REF!</v>
      </c>
      <c r="BH140" s="28" t="e">
        <f t="shared" si="160"/>
        <v>#REF!</v>
      </c>
      <c r="BI140" s="28" t="e">
        <f t="shared" si="160"/>
        <v>#REF!</v>
      </c>
      <c r="BJ140" s="28" t="e">
        <f t="shared" si="160"/>
        <v>#REF!</v>
      </c>
      <c r="BK140" s="28" t="e">
        <f t="shared" si="160"/>
        <v>#REF!</v>
      </c>
      <c r="BL140" s="28" t="e">
        <f t="shared" si="160"/>
        <v>#REF!</v>
      </c>
      <c r="BM140" s="28" t="e">
        <f t="shared" si="160"/>
        <v>#REF!</v>
      </c>
      <c r="BN140" s="28" t="e">
        <f t="shared" si="160"/>
        <v>#REF!</v>
      </c>
      <c r="BO140" s="28" t="e">
        <f t="shared" si="160"/>
        <v>#REF!</v>
      </c>
      <c r="BP140" s="28" t="e">
        <f t="shared" si="160"/>
        <v>#REF!</v>
      </c>
      <c r="BQ140" s="28" t="e">
        <f t="shared" si="160"/>
        <v>#REF!</v>
      </c>
      <c r="BR140" s="28" t="e">
        <f t="shared" si="160"/>
        <v>#REF!</v>
      </c>
      <c r="BS140" s="28" t="e">
        <f t="shared" si="160"/>
        <v>#REF!</v>
      </c>
      <c r="BT140" s="28" t="e">
        <f t="shared" si="160"/>
        <v>#REF!</v>
      </c>
      <c r="BU140" s="28" t="e">
        <f t="shared" si="160"/>
        <v>#REF!</v>
      </c>
      <c r="BV140" s="28" t="e">
        <f t="shared" si="160"/>
        <v>#REF!</v>
      </c>
      <c r="BW140" s="28" t="e">
        <f t="shared" si="160"/>
        <v>#REF!</v>
      </c>
      <c r="BX140" s="28" t="e">
        <f t="shared" si="160"/>
        <v>#REF!</v>
      </c>
      <c r="BY140" s="28" t="e">
        <f t="shared" si="160"/>
        <v>#REF!</v>
      </c>
      <c r="BZ140" s="28" t="e">
        <f t="shared" si="160"/>
        <v>#REF!</v>
      </c>
      <c r="CA140" s="28" t="e">
        <f t="shared" si="160"/>
        <v>#REF!</v>
      </c>
      <c r="CB140" s="28" t="e">
        <f t="shared" ref="CB140:CI140" si="161">CB139*AVERAGE(CB135,CB129)</f>
        <v>#REF!</v>
      </c>
      <c r="CC140" s="28" t="e">
        <f t="shared" si="161"/>
        <v>#REF!</v>
      </c>
      <c r="CD140" s="28" t="e">
        <f t="shared" si="161"/>
        <v>#REF!</v>
      </c>
      <c r="CE140" s="28" t="e">
        <f t="shared" si="161"/>
        <v>#REF!</v>
      </c>
      <c r="CF140" s="28" t="e">
        <f t="shared" si="161"/>
        <v>#REF!</v>
      </c>
      <c r="CG140" s="28" t="e">
        <f t="shared" si="161"/>
        <v>#REF!</v>
      </c>
      <c r="CH140" s="28" t="e">
        <f t="shared" si="161"/>
        <v>#REF!</v>
      </c>
      <c r="CI140" s="28" t="e">
        <f t="shared" si="161"/>
        <v>#REF!</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cm="1">
        <f t="array" ref="P145">INDEX($H:$M,ROW(),MATCH(P$2,$H$1:$M$1,0))/12</f>
        <v>83.333333333333329</v>
      </c>
      <c r="Q145" s="15" cm="1">
        <f t="array" ref="Q145">INDEX($H:$M,ROW(),MATCH(Q$2,$H$1:$M$1,0))/12</f>
        <v>83.333333333333329</v>
      </c>
      <c r="R145" s="15" cm="1">
        <f t="array" ref="R145">INDEX($H:$M,ROW(),MATCH(R$2,$H$1:$M$1,0))/12</f>
        <v>83.333333333333329</v>
      </c>
      <c r="S145" s="15" cm="1">
        <f t="array" ref="S145">INDEX($H:$M,ROW(),MATCH(S$2,$H$1:$M$1,0))/12</f>
        <v>83.333333333333329</v>
      </c>
      <c r="T145" s="15" cm="1">
        <f t="array" ref="T145">INDEX($H:$M,ROW(),MATCH(T$2,$H$1:$M$1,0))/12</f>
        <v>83.333333333333329</v>
      </c>
      <c r="U145" s="15" cm="1">
        <f t="array" ref="U145">INDEX($H:$M,ROW(),MATCH(U$2,$H$1:$M$1,0))/12</f>
        <v>83.333333333333329</v>
      </c>
      <c r="V145" s="15" cm="1">
        <f t="array" ref="V145">INDEX($H:$M,ROW(),MATCH(V$2,$H$1:$M$1,0))/12</f>
        <v>83.333333333333329</v>
      </c>
      <c r="W145" s="15" cm="1">
        <f t="array" ref="W145">INDEX($H:$M,ROW(),MATCH(W$2,$H$1:$M$1,0))/12</f>
        <v>83.333333333333329</v>
      </c>
      <c r="X145" s="15" cm="1">
        <f t="array" ref="X145">INDEX($H:$M,ROW(),MATCH(X$2,$H$1:$M$1,0))/12</f>
        <v>83.333333333333329</v>
      </c>
      <c r="Y145" s="15" cm="1">
        <f t="array" ref="Y145">INDEX($H:$M,ROW(),MATCH(Y$2,$H$1:$M$1,0))/12</f>
        <v>83.333333333333329</v>
      </c>
      <c r="Z145" s="15" cm="1">
        <f t="array" ref="Z145">INDEX($H:$M,ROW(),MATCH(Z$2,$H$1:$M$1,0))/12</f>
        <v>83.333333333333329</v>
      </c>
      <c r="AA145" s="15" cm="1">
        <f t="array" ref="AA145">INDEX($H:$M,ROW(),MATCH(AA$2,$H$1:$M$1,0))/12</f>
        <v>83.333333333333329</v>
      </c>
      <c r="AB145" s="15" cm="1">
        <f t="array" ref="AB145">INDEX($H:$M,ROW(),MATCH(AB$2,$H$1:$M$1,0))/12</f>
        <v>83.333333333333329</v>
      </c>
      <c r="AC145" s="15" cm="1">
        <f t="array" ref="AC145">INDEX($H:$M,ROW(),MATCH(AC$2,$H$1:$M$1,0))/12</f>
        <v>83.333333333333329</v>
      </c>
      <c r="AD145" s="15" cm="1">
        <f t="array" ref="AD145">INDEX($H:$M,ROW(),MATCH(AD$2,$H$1:$M$1,0))/12</f>
        <v>83.333333333333329</v>
      </c>
      <c r="AE145" s="15" cm="1">
        <f t="array" ref="AE145">INDEX($H:$M,ROW(),MATCH(AE$2,$H$1:$M$1,0))/12</f>
        <v>83.333333333333329</v>
      </c>
      <c r="AF145" s="15" cm="1">
        <f t="array" ref="AF145">INDEX($H:$M,ROW(),MATCH(AF$2,$H$1:$M$1,0))/12</f>
        <v>83.333333333333329</v>
      </c>
      <c r="AG145" s="15" cm="1">
        <f t="array" ref="AG145">INDEX($H:$M,ROW(),MATCH(AG$2,$H$1:$M$1,0))/12</f>
        <v>83.333333333333329</v>
      </c>
      <c r="AH145" s="15" cm="1">
        <f t="array" ref="AH145">INDEX($H:$M,ROW(),MATCH(AH$2,$H$1:$M$1,0))/12</f>
        <v>83.333333333333329</v>
      </c>
      <c r="AI145" s="15" cm="1">
        <f t="array" ref="AI145">INDEX($H:$M,ROW(),MATCH(AI$2,$H$1:$M$1,0))/12</f>
        <v>83.333333333333329</v>
      </c>
      <c r="AJ145" s="15" cm="1">
        <f t="array" ref="AJ145">INDEX($H:$M,ROW(),MATCH(AJ$2,$H$1:$M$1,0))/12</f>
        <v>83.333333333333329</v>
      </c>
      <c r="AK145" s="15" cm="1">
        <f t="array" ref="AK145">INDEX($H:$M,ROW(),MATCH(AK$2,$H$1:$M$1,0))/12</f>
        <v>83.333333333333329</v>
      </c>
      <c r="AL145" s="15" cm="1">
        <f t="array" ref="AL145">INDEX($H:$M,ROW(),MATCH(AL$2,$H$1:$M$1,0))/12</f>
        <v>83.333333333333329</v>
      </c>
      <c r="AM145" s="15" cm="1">
        <f t="array" ref="AM145">INDEX($H:$M,ROW(),MATCH(AM$2,$H$1:$M$1,0))/12</f>
        <v>83.333333333333329</v>
      </c>
      <c r="AN145" s="15" cm="1">
        <f t="array" ref="AN145">INDEX($H:$M,ROW(),MATCH(AN$2,$H$1:$M$1,0))/12</f>
        <v>83.333333333333329</v>
      </c>
      <c r="AO145" s="15" cm="1">
        <f t="array" ref="AO145">INDEX($H:$M,ROW(),MATCH(AO$2,$H$1:$M$1,0))/12</f>
        <v>83.333333333333329</v>
      </c>
      <c r="AP145" s="15" cm="1">
        <f t="array" ref="AP145">INDEX($H:$M,ROW(),MATCH(AP$2,$H$1:$M$1,0))/12</f>
        <v>83.333333333333329</v>
      </c>
      <c r="AQ145" s="15" cm="1">
        <f t="array" ref="AQ145">INDEX($H:$M,ROW(),MATCH(AQ$2,$H$1:$M$1,0))/12</f>
        <v>83.333333333333329</v>
      </c>
      <c r="AR145" s="15" cm="1">
        <f t="array" ref="AR145">INDEX($H:$M,ROW(),MATCH(AR$2,$H$1:$M$1,0))/12</f>
        <v>83.333333333333329</v>
      </c>
      <c r="AS145" s="15" cm="1">
        <f t="array" ref="AS145">INDEX($H:$M,ROW(),MATCH(AS$2,$H$1:$M$1,0))/12</f>
        <v>83.333333333333329</v>
      </c>
      <c r="AT145" s="15" cm="1">
        <f t="array" ref="AT145">INDEX($H:$M,ROW(),MATCH(AT$2,$H$1:$M$1,0))/12</f>
        <v>83.333333333333329</v>
      </c>
      <c r="AU145" s="15" cm="1">
        <f t="array" ref="AU145">INDEX($H:$M,ROW(),MATCH(AU$2,$H$1:$M$1,0))/12</f>
        <v>83.333333333333329</v>
      </c>
      <c r="AV145" s="15" cm="1">
        <f t="array" ref="AV145">INDEX($H:$M,ROW(),MATCH(AV$2,$H$1:$M$1,0))/12</f>
        <v>83.333333333333329</v>
      </c>
      <c r="AW145" s="15" cm="1">
        <f t="array" ref="AW145">INDEX($H:$M,ROW(),MATCH(AW$2,$H$1:$M$1,0))/12</f>
        <v>83.333333333333329</v>
      </c>
      <c r="AX145" s="15" cm="1">
        <f t="array" ref="AX145">INDEX($H:$M,ROW(),MATCH(AX$2,$H$1:$M$1,0))/12</f>
        <v>83.333333333333329</v>
      </c>
      <c r="AY145" s="15" cm="1">
        <f t="array" ref="AY145">INDEX($H:$M,ROW(),MATCH(AY$2,$H$1:$M$1,0))/12</f>
        <v>83.333333333333329</v>
      </c>
      <c r="AZ145" s="15" cm="1">
        <f t="array" ref="AZ145">INDEX($H:$M,ROW(),MATCH(AZ$2,$H$1:$M$1,0))/12</f>
        <v>83.333333333333329</v>
      </c>
      <c r="BA145" s="15" cm="1">
        <f t="array" ref="BA145">INDEX($H:$M,ROW(),MATCH(BA$2,$H$1:$M$1,0))/12</f>
        <v>83.333333333333329</v>
      </c>
      <c r="BB145" s="15" cm="1">
        <f t="array" ref="BB145">INDEX($H:$M,ROW(),MATCH(BB$2,$H$1:$M$1,0))/12</f>
        <v>83.333333333333329</v>
      </c>
      <c r="BC145" s="15" cm="1">
        <f t="array" ref="BC145">INDEX($H:$M,ROW(),MATCH(BC$2,$H$1:$M$1,0))/12</f>
        <v>83.333333333333329</v>
      </c>
      <c r="BD145" s="15" cm="1">
        <f t="array" ref="BD145">INDEX($H:$M,ROW(),MATCH(BD$2,$H$1:$M$1,0))/12</f>
        <v>83.333333333333329</v>
      </c>
      <c r="BE145" s="15" cm="1">
        <f t="array" ref="BE145">INDEX($H:$M,ROW(),MATCH(BE$2,$H$1:$M$1,0))/12</f>
        <v>83.333333333333329</v>
      </c>
      <c r="BF145" s="15" cm="1">
        <f t="array" ref="BF145">INDEX($H:$M,ROW(),MATCH(BF$2,$H$1:$M$1,0))/12</f>
        <v>83.333333333333329</v>
      </c>
      <c r="BG145" s="15" cm="1">
        <f t="array" ref="BG145">INDEX($H:$M,ROW(),MATCH(BG$2,$H$1:$M$1,0))/12</f>
        <v>83.333333333333329</v>
      </c>
      <c r="BH145" s="15" cm="1">
        <f t="array" ref="BH145">INDEX($H:$M,ROW(),MATCH(BH$2,$H$1:$M$1,0))/12</f>
        <v>83.333333333333329</v>
      </c>
      <c r="BI145" s="15" cm="1">
        <f t="array" ref="BI145">INDEX($H:$M,ROW(),MATCH(BI$2,$H$1:$M$1,0))/12</f>
        <v>83.333333333333329</v>
      </c>
      <c r="BJ145" s="15" cm="1">
        <f t="array" ref="BJ145">INDEX($H:$M,ROW(),MATCH(BJ$2,$H$1:$M$1,0))/12</f>
        <v>83.333333333333329</v>
      </c>
      <c r="BK145" s="15" cm="1">
        <f t="array" ref="BK145">INDEX($H:$M,ROW(),MATCH(BK$2,$H$1:$M$1,0))/12</f>
        <v>83.333333333333329</v>
      </c>
      <c r="BL145" s="15" cm="1">
        <f t="array" ref="BL145">INDEX($H:$M,ROW(),MATCH(BL$2,$H$1:$M$1,0))/12</f>
        <v>83.333333333333329</v>
      </c>
      <c r="BM145" s="15" cm="1">
        <f t="array" ref="BM145">INDEX($H:$M,ROW(),MATCH(BM$2,$H$1:$M$1,0))/12</f>
        <v>83.333333333333329</v>
      </c>
      <c r="BN145" s="15" cm="1">
        <f t="array" ref="BN145">INDEX($H:$M,ROW(),MATCH(BN$2,$H$1:$M$1,0))/12</f>
        <v>83.333333333333329</v>
      </c>
      <c r="BO145" s="15" cm="1">
        <f t="array" ref="BO145">INDEX($H:$M,ROW(),MATCH(BO$2,$H$1:$M$1,0))/12</f>
        <v>83.333333333333329</v>
      </c>
      <c r="BP145" s="15" cm="1">
        <f t="array" ref="BP145">INDEX($H:$M,ROW(),MATCH(BP$2,$H$1:$M$1,0))/12</f>
        <v>83.333333333333329</v>
      </c>
      <c r="BQ145" s="15" cm="1">
        <f t="array" ref="BQ145">INDEX($H:$M,ROW(),MATCH(BQ$2,$H$1:$M$1,0))/12</f>
        <v>83.333333333333329</v>
      </c>
      <c r="BR145" s="15" cm="1">
        <f t="array" ref="BR145">INDEX($H:$M,ROW(),MATCH(BR$2,$H$1:$M$1,0))/12</f>
        <v>83.333333333333329</v>
      </c>
      <c r="BS145" s="15" cm="1">
        <f t="array" ref="BS145">INDEX($H:$M,ROW(),MATCH(BS$2,$H$1:$M$1,0))/12</f>
        <v>83.333333333333329</v>
      </c>
      <c r="BT145" s="15" cm="1">
        <f t="array" ref="BT145">INDEX($H:$M,ROW(),MATCH(BT$2,$H$1:$M$1,0))/12</f>
        <v>83.333333333333329</v>
      </c>
      <c r="BU145" s="15" cm="1">
        <f t="array" ref="BU145">INDEX($H:$M,ROW(),MATCH(BU$2,$H$1:$M$1,0))/12</f>
        <v>83.333333333333329</v>
      </c>
      <c r="BV145" s="15" cm="1">
        <f t="array" ref="BV145">INDEX($H:$M,ROW(),MATCH(BV$2,$H$1:$M$1,0))/12</f>
        <v>83.333333333333329</v>
      </c>
      <c r="BW145" s="15" cm="1">
        <f t="array" ref="BW145">INDEX($H:$M,ROW(),MATCH(BW$2,$H$1:$M$1,0))/12</f>
        <v>83.333333333333329</v>
      </c>
      <c r="BX145" s="15" cm="1">
        <f t="array" ref="BX145">INDEX($H:$M,ROW(),MATCH(BX$2,$H$1:$M$1,0))/12</f>
        <v>83.333333333333329</v>
      </c>
      <c r="BY145" s="15" cm="1">
        <f t="array" ref="BY145">INDEX($H:$M,ROW(),MATCH(BY$2,$H$1:$M$1,0))/12</f>
        <v>83.333333333333329</v>
      </c>
      <c r="BZ145" s="15" cm="1">
        <f t="array" ref="BZ145">INDEX($H:$M,ROW(),MATCH(BZ$2,$H$1:$M$1,0))/12</f>
        <v>83.333333333333329</v>
      </c>
      <c r="CA145" s="15" cm="1">
        <f t="array" ref="CA145">INDEX($H:$M,ROW(),MATCH(CA$2,$H$1:$M$1,0))/12</f>
        <v>83.333333333333329</v>
      </c>
      <c r="CB145" s="15" cm="1">
        <f t="array" ref="CB145">INDEX($H:$M,ROW(),MATCH(CB$2,$H$1:$M$1,0))/12</f>
        <v>83.333333333333329</v>
      </c>
      <c r="CC145" s="15" cm="1">
        <f t="array" ref="CC145">INDEX($H:$M,ROW(),MATCH(CC$2,$H$1:$M$1,0))/12</f>
        <v>83.333333333333329</v>
      </c>
      <c r="CD145" s="15" cm="1">
        <f t="array" ref="CD145">INDEX($H:$M,ROW(),MATCH(CD$2,$H$1:$M$1,0))/12</f>
        <v>83.333333333333329</v>
      </c>
      <c r="CE145" s="15" cm="1">
        <f t="array" ref="CE145">INDEX($H:$M,ROW(),MATCH(CE$2,$H$1:$M$1,0))/12</f>
        <v>83.333333333333329</v>
      </c>
      <c r="CF145" s="15" cm="1">
        <f t="array" ref="CF145">INDEX($H:$M,ROW(),MATCH(CF$2,$H$1:$M$1,0))/12</f>
        <v>83.333333333333329</v>
      </c>
      <c r="CG145" s="15" cm="1">
        <f t="array" ref="CG145">INDEX($H:$M,ROW(),MATCH(CG$2,$H$1:$M$1,0))/12</f>
        <v>83.333333333333329</v>
      </c>
      <c r="CH145" s="15" cm="1">
        <f t="array" ref="CH145">INDEX($H:$M,ROW(),MATCH(CH$2,$H$1:$M$1,0))/12</f>
        <v>83.333333333333329</v>
      </c>
      <c r="CI145" s="15" cm="1">
        <f t="array" ref="CI145">INDEX($H:$M,ROW(),MATCH(CI$2,$H$1:$M$1,0))/12</f>
        <v>83.333333333333329</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cm="1">
        <f t="array" ref="P147">INDEX($H:$M,ROW(),MATCH(P$2,$H$1:$M$1,0))/12</f>
        <v>4166.666666666667</v>
      </c>
      <c r="Q147" s="30" cm="1">
        <f t="array" ref="Q147">INDEX($H:$M,ROW(),MATCH(Q$2,$H$1:$M$1,0))/12</f>
        <v>4166.666666666667</v>
      </c>
      <c r="R147" s="30" cm="1">
        <f t="array" ref="R147">INDEX($H:$M,ROW(),MATCH(R$2,$H$1:$M$1,0))/12</f>
        <v>4166.666666666667</v>
      </c>
      <c r="S147" s="30" cm="1">
        <f t="array" ref="S147">INDEX($H:$M,ROW(),MATCH(S$2,$H$1:$M$1,0))/12</f>
        <v>4166.666666666667</v>
      </c>
      <c r="T147" s="30" cm="1">
        <f t="array" ref="T147">INDEX($H:$M,ROW(),MATCH(T$2,$H$1:$M$1,0))/12</f>
        <v>4166.666666666667</v>
      </c>
      <c r="U147" s="30" cm="1">
        <f t="array" ref="U147">INDEX($H:$M,ROW(),MATCH(U$2,$H$1:$M$1,0))/12</f>
        <v>4166.666666666667</v>
      </c>
      <c r="V147" s="30" cm="1">
        <f t="array" ref="V147">INDEX($H:$M,ROW(),MATCH(V$2,$H$1:$M$1,0))/12</f>
        <v>4166.666666666667</v>
      </c>
      <c r="W147" s="30" cm="1">
        <f t="array" ref="W147">INDEX($H:$M,ROW(),MATCH(W$2,$H$1:$M$1,0))/12</f>
        <v>4166.666666666667</v>
      </c>
      <c r="X147" s="30" cm="1">
        <f t="array" ref="X147">INDEX($H:$M,ROW(),MATCH(X$2,$H$1:$M$1,0))/12</f>
        <v>4166.666666666667</v>
      </c>
      <c r="Y147" s="30" cm="1">
        <f t="array" ref="Y147">INDEX($H:$M,ROW(),MATCH(Y$2,$H$1:$M$1,0))/12</f>
        <v>4166.666666666667</v>
      </c>
      <c r="Z147" s="30" cm="1">
        <f t="array" ref="Z147">INDEX($H:$M,ROW(),MATCH(Z$2,$H$1:$M$1,0))/12</f>
        <v>4166.666666666667</v>
      </c>
      <c r="AA147" s="30" cm="1">
        <f t="array" ref="AA147">INDEX($H:$M,ROW(),MATCH(AA$2,$H$1:$M$1,0))/12</f>
        <v>4166.666666666667</v>
      </c>
      <c r="AB147" s="30" cm="1">
        <f t="array" ref="AB147">INDEX($H:$M,ROW(),MATCH(AB$2,$H$1:$M$1,0))/12</f>
        <v>4166.666666666667</v>
      </c>
      <c r="AC147" s="30" cm="1">
        <f t="array" ref="AC147">INDEX($H:$M,ROW(),MATCH(AC$2,$H$1:$M$1,0))/12</f>
        <v>4166.666666666667</v>
      </c>
      <c r="AD147" s="30" cm="1">
        <f t="array" ref="AD147">INDEX($H:$M,ROW(),MATCH(AD$2,$H$1:$M$1,0))/12</f>
        <v>4166.666666666667</v>
      </c>
      <c r="AE147" s="30" cm="1">
        <f t="array" ref="AE147">INDEX($H:$M,ROW(),MATCH(AE$2,$H$1:$M$1,0))/12</f>
        <v>4166.666666666667</v>
      </c>
      <c r="AF147" s="30" cm="1">
        <f t="array" ref="AF147">INDEX($H:$M,ROW(),MATCH(AF$2,$H$1:$M$1,0))/12</f>
        <v>4166.666666666667</v>
      </c>
      <c r="AG147" s="30" cm="1">
        <f t="array" ref="AG147">INDEX($H:$M,ROW(),MATCH(AG$2,$H$1:$M$1,0))/12</f>
        <v>4166.666666666667</v>
      </c>
      <c r="AH147" s="30" cm="1">
        <f t="array" ref="AH147">INDEX($H:$M,ROW(),MATCH(AH$2,$H$1:$M$1,0))/12</f>
        <v>4166.666666666667</v>
      </c>
      <c r="AI147" s="30" cm="1">
        <f t="array" ref="AI147">INDEX($H:$M,ROW(),MATCH(AI$2,$H$1:$M$1,0))/12</f>
        <v>4166.666666666667</v>
      </c>
      <c r="AJ147" s="30" cm="1">
        <f t="array" ref="AJ147">INDEX($H:$M,ROW(),MATCH(AJ$2,$H$1:$M$1,0))/12</f>
        <v>4166.666666666667</v>
      </c>
      <c r="AK147" s="30" cm="1">
        <f t="array" ref="AK147">INDEX($H:$M,ROW(),MATCH(AK$2,$H$1:$M$1,0))/12</f>
        <v>4166.666666666667</v>
      </c>
      <c r="AL147" s="30" cm="1">
        <f t="array" ref="AL147">INDEX($H:$M,ROW(),MATCH(AL$2,$H$1:$M$1,0))/12</f>
        <v>4166.666666666667</v>
      </c>
      <c r="AM147" s="30" cm="1">
        <f t="array" ref="AM147">INDEX($H:$M,ROW(),MATCH(AM$2,$H$1:$M$1,0))/12</f>
        <v>4166.666666666667</v>
      </c>
      <c r="AN147" s="30" cm="1">
        <f t="array" ref="AN147">INDEX($H:$M,ROW(),MATCH(AN$2,$H$1:$M$1,0))/12</f>
        <v>4166.666666666667</v>
      </c>
      <c r="AO147" s="30" cm="1">
        <f t="array" ref="AO147">INDEX($H:$M,ROW(),MATCH(AO$2,$H$1:$M$1,0))/12</f>
        <v>4166.666666666667</v>
      </c>
      <c r="AP147" s="30" cm="1">
        <f t="array" ref="AP147">INDEX($H:$M,ROW(),MATCH(AP$2,$H$1:$M$1,0))/12</f>
        <v>4166.666666666667</v>
      </c>
      <c r="AQ147" s="30" cm="1">
        <f t="array" ref="AQ147">INDEX($H:$M,ROW(),MATCH(AQ$2,$H$1:$M$1,0))/12</f>
        <v>4166.666666666667</v>
      </c>
      <c r="AR147" s="30" cm="1">
        <f t="array" ref="AR147">INDEX($H:$M,ROW(),MATCH(AR$2,$H$1:$M$1,0))/12</f>
        <v>4166.666666666667</v>
      </c>
      <c r="AS147" s="30" cm="1">
        <f t="array" ref="AS147">INDEX($H:$M,ROW(),MATCH(AS$2,$H$1:$M$1,0))/12</f>
        <v>4166.666666666667</v>
      </c>
      <c r="AT147" s="30" cm="1">
        <f t="array" ref="AT147">INDEX($H:$M,ROW(),MATCH(AT$2,$H$1:$M$1,0))/12</f>
        <v>4166.666666666667</v>
      </c>
      <c r="AU147" s="30" cm="1">
        <f t="array" ref="AU147">INDEX($H:$M,ROW(),MATCH(AU$2,$H$1:$M$1,0))/12</f>
        <v>4166.666666666667</v>
      </c>
      <c r="AV147" s="30" cm="1">
        <f t="array" ref="AV147">INDEX($H:$M,ROW(),MATCH(AV$2,$H$1:$M$1,0))/12</f>
        <v>4166.666666666667</v>
      </c>
      <c r="AW147" s="30" cm="1">
        <f t="array" ref="AW147">INDEX($H:$M,ROW(),MATCH(AW$2,$H$1:$M$1,0))/12</f>
        <v>4166.666666666667</v>
      </c>
      <c r="AX147" s="30" cm="1">
        <f t="array" ref="AX147">INDEX($H:$M,ROW(),MATCH(AX$2,$H$1:$M$1,0))/12</f>
        <v>4166.666666666667</v>
      </c>
      <c r="AY147" s="30" cm="1">
        <f t="array" ref="AY147">INDEX($H:$M,ROW(),MATCH(AY$2,$H$1:$M$1,0))/12</f>
        <v>4166.666666666667</v>
      </c>
      <c r="AZ147" s="30" cm="1">
        <f t="array" ref="AZ147">INDEX($H:$M,ROW(),MATCH(AZ$2,$H$1:$M$1,0))/12</f>
        <v>4166.666666666667</v>
      </c>
      <c r="BA147" s="30" cm="1">
        <f t="array" ref="BA147">INDEX($H:$M,ROW(),MATCH(BA$2,$H$1:$M$1,0))/12</f>
        <v>4166.666666666667</v>
      </c>
      <c r="BB147" s="30" cm="1">
        <f t="array" ref="BB147">INDEX($H:$M,ROW(),MATCH(BB$2,$H$1:$M$1,0))/12</f>
        <v>4166.666666666667</v>
      </c>
      <c r="BC147" s="30" cm="1">
        <f t="array" ref="BC147">INDEX($H:$M,ROW(),MATCH(BC$2,$H$1:$M$1,0))/12</f>
        <v>4166.666666666667</v>
      </c>
      <c r="BD147" s="30" cm="1">
        <f t="array" ref="BD147">INDEX($H:$M,ROW(),MATCH(BD$2,$H$1:$M$1,0))/12</f>
        <v>4166.666666666667</v>
      </c>
      <c r="BE147" s="30" cm="1">
        <f t="array" ref="BE147">INDEX($H:$M,ROW(),MATCH(BE$2,$H$1:$M$1,0))/12</f>
        <v>4166.666666666667</v>
      </c>
      <c r="BF147" s="30" cm="1">
        <f t="array" ref="BF147">INDEX($H:$M,ROW(),MATCH(BF$2,$H$1:$M$1,0))/12</f>
        <v>4166.666666666667</v>
      </c>
      <c r="BG147" s="30" cm="1">
        <f t="array" ref="BG147">INDEX($H:$M,ROW(),MATCH(BG$2,$H$1:$M$1,0))/12</f>
        <v>4166.666666666667</v>
      </c>
      <c r="BH147" s="30" cm="1">
        <f t="array" ref="BH147">INDEX($H:$M,ROW(),MATCH(BH$2,$H$1:$M$1,0))/12</f>
        <v>4166.666666666667</v>
      </c>
      <c r="BI147" s="30" cm="1">
        <f t="array" ref="BI147">INDEX($H:$M,ROW(),MATCH(BI$2,$H$1:$M$1,0))/12</f>
        <v>4166.666666666667</v>
      </c>
      <c r="BJ147" s="30" cm="1">
        <f t="array" ref="BJ147">INDEX($H:$M,ROW(),MATCH(BJ$2,$H$1:$M$1,0))/12</f>
        <v>4166.666666666667</v>
      </c>
      <c r="BK147" s="30" cm="1">
        <f t="array" ref="BK147">INDEX($H:$M,ROW(),MATCH(BK$2,$H$1:$M$1,0))/12</f>
        <v>4166.666666666667</v>
      </c>
      <c r="BL147" s="30" cm="1">
        <f t="array" ref="BL147">INDEX($H:$M,ROW(),MATCH(BL$2,$H$1:$M$1,0))/12</f>
        <v>4166.666666666667</v>
      </c>
      <c r="BM147" s="30" cm="1">
        <f t="array" ref="BM147">INDEX($H:$M,ROW(),MATCH(BM$2,$H$1:$M$1,0))/12</f>
        <v>4166.666666666667</v>
      </c>
      <c r="BN147" s="30" cm="1">
        <f t="array" ref="BN147">INDEX($H:$M,ROW(),MATCH(BN$2,$H$1:$M$1,0))/12</f>
        <v>4166.666666666667</v>
      </c>
      <c r="BO147" s="30" cm="1">
        <f t="array" ref="BO147">INDEX($H:$M,ROW(),MATCH(BO$2,$H$1:$M$1,0))/12</f>
        <v>4166.666666666667</v>
      </c>
      <c r="BP147" s="30" cm="1">
        <f t="array" ref="BP147">INDEX($H:$M,ROW(),MATCH(BP$2,$H$1:$M$1,0))/12</f>
        <v>4166.666666666667</v>
      </c>
      <c r="BQ147" s="30" cm="1">
        <f t="array" ref="BQ147">INDEX($H:$M,ROW(),MATCH(BQ$2,$H$1:$M$1,0))/12</f>
        <v>4166.666666666667</v>
      </c>
      <c r="BR147" s="30" cm="1">
        <f t="array" ref="BR147">INDEX($H:$M,ROW(),MATCH(BR$2,$H$1:$M$1,0))/12</f>
        <v>4166.666666666667</v>
      </c>
      <c r="BS147" s="30" cm="1">
        <f t="array" ref="BS147">INDEX($H:$M,ROW(),MATCH(BS$2,$H$1:$M$1,0))/12</f>
        <v>4166.666666666667</v>
      </c>
      <c r="BT147" s="30" cm="1">
        <f t="array" ref="BT147">INDEX($H:$M,ROW(),MATCH(BT$2,$H$1:$M$1,0))/12</f>
        <v>4166.666666666667</v>
      </c>
      <c r="BU147" s="30" cm="1">
        <f t="array" ref="BU147">INDEX($H:$M,ROW(),MATCH(BU$2,$H$1:$M$1,0))/12</f>
        <v>4166.666666666667</v>
      </c>
      <c r="BV147" s="30" cm="1">
        <f t="array" ref="BV147">INDEX($H:$M,ROW(),MATCH(BV$2,$H$1:$M$1,0))/12</f>
        <v>4166.666666666667</v>
      </c>
      <c r="BW147" s="30" cm="1">
        <f t="array" ref="BW147">INDEX($H:$M,ROW(),MATCH(BW$2,$H$1:$M$1,0))/12</f>
        <v>4166.666666666667</v>
      </c>
      <c r="BX147" s="30" cm="1">
        <f t="array" ref="BX147">INDEX($H:$M,ROW(),MATCH(BX$2,$H$1:$M$1,0))/12</f>
        <v>4166.666666666667</v>
      </c>
      <c r="BY147" s="30" cm="1">
        <f t="array" ref="BY147">INDEX($H:$M,ROW(),MATCH(BY$2,$H$1:$M$1,0))/12</f>
        <v>4166.666666666667</v>
      </c>
      <c r="BZ147" s="30" cm="1">
        <f t="array" ref="BZ147">INDEX($H:$M,ROW(),MATCH(BZ$2,$H$1:$M$1,0))/12</f>
        <v>4166.666666666667</v>
      </c>
      <c r="CA147" s="30" cm="1">
        <f t="array" ref="CA147">INDEX($H:$M,ROW(),MATCH(CA$2,$H$1:$M$1,0))/12</f>
        <v>4166.666666666667</v>
      </c>
      <c r="CB147" s="30" cm="1">
        <f t="array" ref="CB147">INDEX($H:$M,ROW(),MATCH(CB$2,$H$1:$M$1,0))/12</f>
        <v>4166.666666666667</v>
      </c>
      <c r="CC147" s="30" cm="1">
        <f t="array" ref="CC147">INDEX($H:$M,ROW(),MATCH(CC$2,$H$1:$M$1,0))/12</f>
        <v>4166.666666666667</v>
      </c>
      <c r="CD147" s="30" cm="1">
        <f t="array" ref="CD147">INDEX($H:$M,ROW(),MATCH(CD$2,$H$1:$M$1,0))/12</f>
        <v>4166.666666666667</v>
      </c>
      <c r="CE147" s="30" cm="1">
        <f t="array" ref="CE147">INDEX($H:$M,ROW(),MATCH(CE$2,$H$1:$M$1,0))/12</f>
        <v>4166.666666666667</v>
      </c>
      <c r="CF147" s="30" cm="1">
        <f t="array" ref="CF147">INDEX($H:$M,ROW(),MATCH(CF$2,$H$1:$M$1,0))/12</f>
        <v>4166.666666666667</v>
      </c>
      <c r="CG147" s="30" cm="1">
        <f t="array" ref="CG147">INDEX($H:$M,ROW(),MATCH(CG$2,$H$1:$M$1,0))/12</f>
        <v>4166.666666666667</v>
      </c>
      <c r="CH147" s="30" cm="1">
        <f t="array" ref="CH147">INDEX($H:$M,ROW(),MATCH(CH$2,$H$1:$M$1,0))/12</f>
        <v>4166.666666666667</v>
      </c>
      <c r="CI147" s="30" cm="1">
        <f t="array" ref="CI147">INDEX($H:$M,ROW(),MATCH(CI$2,$H$1:$M$1,0))/12</f>
        <v>4166.666666666667</v>
      </c>
    </row>
    <row r="148" spans="1:87" x14ac:dyDescent="0.4">
      <c r="B148" t="s">
        <v>202</v>
      </c>
      <c r="C148" t="s">
        <v>150</v>
      </c>
      <c r="E148" s="27" t="str">
        <f>SUBSTITUTE(E144,":","")&amp;" Expense"</f>
        <v>Headcount - volume driven Expense</v>
      </c>
      <c r="F148" s="27"/>
      <c r="G148" s="9"/>
      <c r="H148" s="28" t="e">
        <f t="shared" ref="H148:M148" si="167">SUMIF($2:$2,H$1,148:148)</f>
        <v>#REF!</v>
      </c>
      <c r="I148" s="28" t="e">
        <f t="shared" si="167"/>
        <v>#REF!</v>
      </c>
      <c r="J148" s="28" t="e">
        <f t="shared" si="167"/>
        <v>#REF!</v>
      </c>
      <c r="K148" s="28" t="e">
        <f t="shared" si="167"/>
        <v>#REF!</v>
      </c>
      <c r="L148" s="28" t="e">
        <f t="shared" si="167"/>
        <v>#REF!</v>
      </c>
      <c r="M148" s="28" t="e">
        <f t="shared" si="167"/>
        <v>#REF!</v>
      </c>
      <c r="P148" s="28" t="e">
        <f>-P147*P146</f>
        <v>#REF!</v>
      </c>
      <c r="Q148" s="28" t="e">
        <f t="shared" ref="Q148:CB148" si="168">-Q147*Q146</f>
        <v>#REF!</v>
      </c>
      <c r="R148" s="28" t="e">
        <f t="shared" si="168"/>
        <v>#REF!</v>
      </c>
      <c r="S148" s="28" t="e">
        <f t="shared" si="168"/>
        <v>#REF!</v>
      </c>
      <c r="T148" s="28" t="e">
        <f t="shared" si="168"/>
        <v>#REF!</v>
      </c>
      <c r="U148" s="28" t="e">
        <f t="shared" si="168"/>
        <v>#REF!</v>
      </c>
      <c r="V148" s="28" t="e">
        <f t="shared" si="168"/>
        <v>#REF!</v>
      </c>
      <c r="W148" s="28" t="e">
        <f t="shared" si="168"/>
        <v>#REF!</v>
      </c>
      <c r="X148" s="28" t="e">
        <f t="shared" si="168"/>
        <v>#REF!</v>
      </c>
      <c r="Y148" s="28" t="e">
        <f t="shared" si="168"/>
        <v>#REF!</v>
      </c>
      <c r="Z148" s="28" t="e">
        <f t="shared" si="168"/>
        <v>#REF!</v>
      </c>
      <c r="AA148" s="28" t="e">
        <f t="shared" si="168"/>
        <v>#REF!</v>
      </c>
      <c r="AB148" s="28" t="e">
        <f t="shared" si="168"/>
        <v>#REF!</v>
      </c>
      <c r="AC148" s="28" t="e">
        <f t="shared" si="168"/>
        <v>#REF!</v>
      </c>
      <c r="AD148" s="28" t="e">
        <f t="shared" si="168"/>
        <v>#REF!</v>
      </c>
      <c r="AE148" s="28" t="e">
        <f t="shared" si="168"/>
        <v>#REF!</v>
      </c>
      <c r="AF148" s="28" t="e">
        <f t="shared" si="168"/>
        <v>#REF!</v>
      </c>
      <c r="AG148" s="28" t="e">
        <f t="shared" si="168"/>
        <v>#REF!</v>
      </c>
      <c r="AH148" s="28" t="e">
        <f t="shared" si="168"/>
        <v>#REF!</v>
      </c>
      <c r="AI148" s="28" t="e">
        <f t="shared" si="168"/>
        <v>#REF!</v>
      </c>
      <c r="AJ148" s="28" t="e">
        <f t="shared" si="168"/>
        <v>#REF!</v>
      </c>
      <c r="AK148" s="28" t="e">
        <f t="shared" si="168"/>
        <v>#REF!</v>
      </c>
      <c r="AL148" s="28" t="e">
        <f t="shared" si="168"/>
        <v>#REF!</v>
      </c>
      <c r="AM148" s="28" t="e">
        <f t="shared" si="168"/>
        <v>#REF!</v>
      </c>
      <c r="AN148" s="28" t="e">
        <f t="shared" si="168"/>
        <v>#REF!</v>
      </c>
      <c r="AO148" s="28" t="e">
        <f t="shared" si="168"/>
        <v>#REF!</v>
      </c>
      <c r="AP148" s="28" t="e">
        <f t="shared" si="168"/>
        <v>#REF!</v>
      </c>
      <c r="AQ148" s="28" t="e">
        <f t="shared" si="168"/>
        <v>#REF!</v>
      </c>
      <c r="AR148" s="28" t="e">
        <f t="shared" si="168"/>
        <v>#REF!</v>
      </c>
      <c r="AS148" s="28" t="e">
        <f t="shared" si="168"/>
        <v>#REF!</v>
      </c>
      <c r="AT148" s="28" t="e">
        <f t="shared" si="168"/>
        <v>#REF!</v>
      </c>
      <c r="AU148" s="28" t="e">
        <f t="shared" si="168"/>
        <v>#REF!</v>
      </c>
      <c r="AV148" s="28" t="e">
        <f t="shared" si="168"/>
        <v>#REF!</v>
      </c>
      <c r="AW148" s="28" t="e">
        <f t="shared" si="168"/>
        <v>#REF!</v>
      </c>
      <c r="AX148" s="28" t="e">
        <f t="shared" si="168"/>
        <v>#REF!</v>
      </c>
      <c r="AY148" s="28" t="e">
        <f t="shared" si="168"/>
        <v>#REF!</v>
      </c>
      <c r="AZ148" s="28" t="e">
        <f t="shared" si="168"/>
        <v>#REF!</v>
      </c>
      <c r="BA148" s="28" t="e">
        <f t="shared" si="168"/>
        <v>#REF!</v>
      </c>
      <c r="BB148" s="28" t="e">
        <f t="shared" si="168"/>
        <v>#REF!</v>
      </c>
      <c r="BC148" s="28" t="e">
        <f t="shared" si="168"/>
        <v>#REF!</v>
      </c>
      <c r="BD148" s="28" t="e">
        <f t="shared" si="168"/>
        <v>#REF!</v>
      </c>
      <c r="BE148" s="28" t="e">
        <f t="shared" si="168"/>
        <v>#REF!</v>
      </c>
      <c r="BF148" s="28" t="e">
        <f t="shared" si="168"/>
        <v>#REF!</v>
      </c>
      <c r="BG148" s="28" t="e">
        <f t="shared" si="168"/>
        <v>#REF!</v>
      </c>
      <c r="BH148" s="28" t="e">
        <f t="shared" si="168"/>
        <v>#REF!</v>
      </c>
      <c r="BI148" s="28" t="e">
        <f t="shared" si="168"/>
        <v>#REF!</v>
      </c>
      <c r="BJ148" s="28" t="e">
        <f t="shared" si="168"/>
        <v>#REF!</v>
      </c>
      <c r="BK148" s="28" t="e">
        <f t="shared" si="168"/>
        <v>#REF!</v>
      </c>
      <c r="BL148" s="28" t="e">
        <f t="shared" si="168"/>
        <v>#REF!</v>
      </c>
      <c r="BM148" s="28" t="e">
        <f t="shared" si="168"/>
        <v>#REF!</v>
      </c>
      <c r="BN148" s="28" t="e">
        <f t="shared" si="168"/>
        <v>#REF!</v>
      </c>
      <c r="BO148" s="28" t="e">
        <f t="shared" si="168"/>
        <v>#REF!</v>
      </c>
      <c r="BP148" s="28" t="e">
        <f t="shared" si="168"/>
        <v>#REF!</v>
      </c>
      <c r="BQ148" s="28" t="e">
        <f t="shared" si="168"/>
        <v>#REF!</v>
      </c>
      <c r="BR148" s="28" t="e">
        <f t="shared" si="168"/>
        <v>#REF!</v>
      </c>
      <c r="BS148" s="28" t="e">
        <f t="shared" si="168"/>
        <v>#REF!</v>
      </c>
      <c r="BT148" s="28" t="e">
        <f t="shared" si="168"/>
        <v>#REF!</v>
      </c>
      <c r="BU148" s="28" t="e">
        <f t="shared" si="168"/>
        <v>#REF!</v>
      </c>
      <c r="BV148" s="28" t="e">
        <f t="shared" si="168"/>
        <v>#REF!</v>
      </c>
      <c r="BW148" s="28" t="e">
        <f t="shared" si="168"/>
        <v>#REF!</v>
      </c>
      <c r="BX148" s="28" t="e">
        <f t="shared" si="168"/>
        <v>#REF!</v>
      </c>
      <c r="BY148" s="28" t="e">
        <f t="shared" si="168"/>
        <v>#REF!</v>
      </c>
      <c r="BZ148" s="28" t="e">
        <f t="shared" si="168"/>
        <v>#REF!</v>
      </c>
      <c r="CA148" s="28" t="e">
        <f t="shared" si="168"/>
        <v>#REF!</v>
      </c>
      <c r="CB148" s="28" t="e">
        <f t="shared" si="168"/>
        <v>#REF!</v>
      </c>
      <c r="CC148" s="28" t="e">
        <f t="shared" ref="CC148:CI148" si="169">-CC147*CC146</f>
        <v>#REF!</v>
      </c>
      <c r="CD148" s="28" t="e">
        <f t="shared" si="169"/>
        <v>#REF!</v>
      </c>
      <c r="CE148" s="28" t="e">
        <f t="shared" si="169"/>
        <v>#REF!</v>
      </c>
      <c r="CF148" s="28" t="e">
        <f t="shared" si="169"/>
        <v>#REF!</v>
      </c>
      <c r="CG148" s="28" t="e">
        <f t="shared" si="169"/>
        <v>#REF!</v>
      </c>
      <c r="CH148" s="28" t="e">
        <f t="shared" si="169"/>
        <v>#REF!</v>
      </c>
      <c r="CI148" s="28" t="e">
        <f t="shared" si="169"/>
        <v>#REF!</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#REF!</v>
      </c>
      <c r="Q150" s="53" t="e">
        <f t="shared" ref="Q150:CB150" si="170">Q140</f>
        <v>#REF!</v>
      </c>
      <c r="R150" s="53" t="e">
        <f t="shared" si="170"/>
        <v>#REF!</v>
      </c>
      <c r="S150" s="53" t="e">
        <f t="shared" si="170"/>
        <v>#REF!</v>
      </c>
      <c r="T150" s="53" t="e">
        <f t="shared" si="170"/>
        <v>#REF!</v>
      </c>
      <c r="U150" s="53" t="e">
        <f t="shared" si="170"/>
        <v>#REF!</v>
      </c>
      <c r="V150" s="53" t="e">
        <f t="shared" si="170"/>
        <v>#REF!</v>
      </c>
      <c r="W150" s="53" t="e">
        <f t="shared" si="170"/>
        <v>#REF!</v>
      </c>
      <c r="X150" s="53" t="e">
        <f t="shared" si="170"/>
        <v>#REF!</v>
      </c>
      <c r="Y150" s="53" t="e">
        <f t="shared" si="170"/>
        <v>#REF!</v>
      </c>
      <c r="Z150" s="53" t="e">
        <f t="shared" si="170"/>
        <v>#REF!</v>
      </c>
      <c r="AA150" s="53" t="e">
        <f t="shared" si="170"/>
        <v>#REF!</v>
      </c>
      <c r="AB150" s="53" t="e">
        <f t="shared" si="170"/>
        <v>#REF!</v>
      </c>
      <c r="AC150" s="53" t="e">
        <f t="shared" si="170"/>
        <v>#REF!</v>
      </c>
      <c r="AD150" s="53" t="e">
        <f t="shared" si="170"/>
        <v>#REF!</v>
      </c>
      <c r="AE150" s="53" t="e">
        <f t="shared" si="170"/>
        <v>#REF!</v>
      </c>
      <c r="AF150" s="53" t="e">
        <f t="shared" si="170"/>
        <v>#REF!</v>
      </c>
      <c r="AG150" s="53" t="e">
        <f t="shared" si="170"/>
        <v>#REF!</v>
      </c>
      <c r="AH150" s="53" t="e">
        <f t="shared" si="170"/>
        <v>#REF!</v>
      </c>
      <c r="AI150" s="53" t="e">
        <f t="shared" si="170"/>
        <v>#REF!</v>
      </c>
      <c r="AJ150" s="53" t="e">
        <f t="shared" si="170"/>
        <v>#REF!</v>
      </c>
      <c r="AK150" s="53" t="e">
        <f t="shared" si="170"/>
        <v>#REF!</v>
      </c>
      <c r="AL150" s="53" t="e">
        <f t="shared" si="170"/>
        <v>#REF!</v>
      </c>
      <c r="AM150" s="53" t="e">
        <f t="shared" si="170"/>
        <v>#REF!</v>
      </c>
      <c r="AN150" s="53" t="e">
        <f t="shared" si="170"/>
        <v>#REF!</v>
      </c>
      <c r="AO150" s="53" t="e">
        <f t="shared" si="170"/>
        <v>#REF!</v>
      </c>
      <c r="AP150" s="53" t="e">
        <f t="shared" si="170"/>
        <v>#REF!</v>
      </c>
      <c r="AQ150" s="53" t="e">
        <f t="shared" si="170"/>
        <v>#REF!</v>
      </c>
      <c r="AR150" s="53" t="e">
        <f t="shared" si="170"/>
        <v>#REF!</v>
      </c>
      <c r="AS150" s="53" t="e">
        <f t="shared" si="170"/>
        <v>#REF!</v>
      </c>
      <c r="AT150" s="53" t="e">
        <f t="shared" si="170"/>
        <v>#REF!</v>
      </c>
      <c r="AU150" s="53" t="e">
        <f t="shared" si="170"/>
        <v>#REF!</v>
      </c>
      <c r="AV150" s="53" t="e">
        <f t="shared" si="170"/>
        <v>#REF!</v>
      </c>
      <c r="AW150" s="53" t="e">
        <f t="shared" si="170"/>
        <v>#REF!</v>
      </c>
      <c r="AX150" s="53" t="e">
        <f t="shared" si="170"/>
        <v>#REF!</v>
      </c>
      <c r="AY150" s="53" t="e">
        <f t="shared" si="170"/>
        <v>#REF!</v>
      </c>
      <c r="AZ150" s="53" t="e">
        <f t="shared" si="170"/>
        <v>#REF!</v>
      </c>
      <c r="BA150" s="53" t="e">
        <f t="shared" si="170"/>
        <v>#REF!</v>
      </c>
      <c r="BB150" s="53" t="e">
        <f t="shared" si="170"/>
        <v>#REF!</v>
      </c>
      <c r="BC150" s="53" t="e">
        <f t="shared" si="170"/>
        <v>#REF!</v>
      </c>
      <c r="BD150" s="53" t="e">
        <f t="shared" si="170"/>
        <v>#REF!</v>
      </c>
      <c r="BE150" s="53" t="e">
        <f t="shared" si="170"/>
        <v>#REF!</v>
      </c>
      <c r="BF150" s="53" t="e">
        <f t="shared" si="170"/>
        <v>#REF!</v>
      </c>
      <c r="BG150" s="53" t="e">
        <f t="shared" si="170"/>
        <v>#REF!</v>
      </c>
      <c r="BH150" s="53" t="e">
        <f t="shared" si="170"/>
        <v>#REF!</v>
      </c>
      <c r="BI150" s="53" t="e">
        <f t="shared" si="170"/>
        <v>#REF!</v>
      </c>
      <c r="BJ150" s="53" t="e">
        <f t="shared" si="170"/>
        <v>#REF!</v>
      </c>
      <c r="BK150" s="53" t="e">
        <f t="shared" si="170"/>
        <v>#REF!</v>
      </c>
      <c r="BL150" s="53" t="e">
        <f t="shared" si="170"/>
        <v>#REF!</v>
      </c>
      <c r="BM150" s="53" t="e">
        <f t="shared" si="170"/>
        <v>#REF!</v>
      </c>
      <c r="BN150" s="53" t="e">
        <f t="shared" si="170"/>
        <v>#REF!</v>
      </c>
      <c r="BO150" s="53" t="e">
        <f t="shared" si="170"/>
        <v>#REF!</v>
      </c>
      <c r="BP150" s="53" t="e">
        <f t="shared" si="170"/>
        <v>#REF!</v>
      </c>
      <c r="BQ150" s="53" t="e">
        <f t="shared" si="170"/>
        <v>#REF!</v>
      </c>
      <c r="BR150" s="53" t="e">
        <f t="shared" si="170"/>
        <v>#REF!</v>
      </c>
      <c r="BS150" s="53" t="e">
        <f t="shared" si="170"/>
        <v>#REF!</v>
      </c>
      <c r="BT150" s="53" t="e">
        <f t="shared" si="170"/>
        <v>#REF!</v>
      </c>
      <c r="BU150" s="53" t="e">
        <f t="shared" si="170"/>
        <v>#REF!</v>
      </c>
      <c r="BV150" s="53" t="e">
        <f t="shared" si="170"/>
        <v>#REF!</v>
      </c>
      <c r="BW150" s="53" t="e">
        <f t="shared" si="170"/>
        <v>#REF!</v>
      </c>
      <c r="BX150" s="53" t="e">
        <f t="shared" si="170"/>
        <v>#REF!</v>
      </c>
      <c r="BY150" s="53" t="e">
        <f t="shared" si="170"/>
        <v>#REF!</v>
      </c>
      <c r="BZ150" s="53" t="e">
        <f t="shared" si="170"/>
        <v>#REF!</v>
      </c>
      <c r="CA150" s="53" t="e">
        <f t="shared" si="170"/>
        <v>#REF!</v>
      </c>
      <c r="CB150" s="53" t="e">
        <f t="shared" si="170"/>
        <v>#REF!</v>
      </c>
      <c r="CC150" s="53" t="e">
        <f t="shared" ref="CC150:CI150" si="171">CC140</f>
        <v>#REF!</v>
      </c>
      <c r="CD150" s="53" t="e">
        <f t="shared" si="171"/>
        <v>#REF!</v>
      </c>
      <c r="CE150" s="53" t="e">
        <f t="shared" si="171"/>
        <v>#REF!</v>
      </c>
      <c r="CF150" s="53" t="e">
        <f t="shared" si="171"/>
        <v>#REF!</v>
      </c>
      <c r="CG150" s="53" t="e">
        <f t="shared" si="171"/>
        <v>#REF!</v>
      </c>
      <c r="CH150" s="53" t="e">
        <f t="shared" si="171"/>
        <v>#REF!</v>
      </c>
      <c r="CI150" s="53" t="e">
        <f t="shared" si="171"/>
        <v>#REF!</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f>SUMIF($3:$3,H$1-1,156:156)</f>
        <v>0</v>
      </c>
      <c r="I156" s="15" t="e">
        <f>H162</f>
        <v>#REF!</v>
      </c>
      <c r="J156" s="15" t="e">
        <f>I162</f>
        <v>#REF!</v>
      </c>
      <c r="K156" s="15" t="e">
        <f>J162</f>
        <v>#REF!</v>
      </c>
      <c r="L156" s="15" t="e">
        <f>K162</f>
        <v>#REF!</v>
      </c>
      <c r="M156" s="15" t="e">
        <f>L162</f>
        <v>#REF!</v>
      </c>
      <c r="O156" s="34"/>
      <c r="P156" s="34">
        <f>O162</f>
        <v>0</v>
      </c>
      <c r="Q156" s="34">
        <f>P162</f>
        <v>0</v>
      </c>
      <c r="R156" s="34" t="e">
        <f t="shared" ref="R156:CC156" si="174">Q162</f>
        <v>#REF!</v>
      </c>
      <c r="S156" s="34" t="e">
        <f t="shared" si="174"/>
        <v>#REF!</v>
      </c>
      <c r="T156" s="34" t="e">
        <f t="shared" si="174"/>
        <v>#REF!</v>
      </c>
      <c r="U156" s="34" t="e">
        <f t="shared" si="174"/>
        <v>#REF!</v>
      </c>
      <c r="V156" s="34" t="e">
        <f t="shared" si="174"/>
        <v>#REF!</v>
      </c>
      <c r="W156" s="34" t="e">
        <f t="shared" si="174"/>
        <v>#REF!</v>
      </c>
      <c r="X156" s="34" t="e">
        <f t="shared" si="174"/>
        <v>#REF!</v>
      </c>
      <c r="Y156" s="34" t="e">
        <f t="shared" si="174"/>
        <v>#REF!</v>
      </c>
      <c r="Z156" s="34" t="e">
        <f t="shared" si="174"/>
        <v>#REF!</v>
      </c>
      <c r="AA156" s="34" t="e">
        <f t="shared" si="174"/>
        <v>#REF!</v>
      </c>
      <c r="AB156" s="34" t="e">
        <f t="shared" si="174"/>
        <v>#REF!</v>
      </c>
      <c r="AC156" s="34" t="e">
        <f t="shared" si="174"/>
        <v>#REF!</v>
      </c>
      <c r="AD156" s="34" t="e">
        <f t="shared" si="174"/>
        <v>#REF!</v>
      </c>
      <c r="AE156" s="34" t="e">
        <f t="shared" si="174"/>
        <v>#REF!</v>
      </c>
      <c r="AF156" s="34" t="e">
        <f t="shared" si="174"/>
        <v>#REF!</v>
      </c>
      <c r="AG156" s="34" t="e">
        <f t="shared" si="174"/>
        <v>#REF!</v>
      </c>
      <c r="AH156" s="34" t="e">
        <f t="shared" si="174"/>
        <v>#REF!</v>
      </c>
      <c r="AI156" s="34" t="e">
        <f t="shared" si="174"/>
        <v>#REF!</v>
      </c>
      <c r="AJ156" s="34" t="e">
        <f t="shared" si="174"/>
        <v>#REF!</v>
      </c>
      <c r="AK156" s="34" t="e">
        <f t="shared" si="174"/>
        <v>#REF!</v>
      </c>
      <c r="AL156" s="34" t="e">
        <f t="shared" si="174"/>
        <v>#REF!</v>
      </c>
      <c r="AM156" s="34" t="e">
        <f t="shared" si="174"/>
        <v>#REF!</v>
      </c>
      <c r="AN156" s="34" t="e">
        <f t="shared" si="174"/>
        <v>#REF!</v>
      </c>
      <c r="AO156" s="34" t="e">
        <f t="shared" si="174"/>
        <v>#REF!</v>
      </c>
      <c r="AP156" s="34" t="e">
        <f t="shared" si="174"/>
        <v>#REF!</v>
      </c>
      <c r="AQ156" s="34" t="e">
        <f t="shared" si="174"/>
        <v>#REF!</v>
      </c>
      <c r="AR156" s="34" t="e">
        <f t="shared" si="174"/>
        <v>#REF!</v>
      </c>
      <c r="AS156" s="34" t="e">
        <f t="shared" si="174"/>
        <v>#REF!</v>
      </c>
      <c r="AT156" s="34" t="e">
        <f t="shared" si="174"/>
        <v>#REF!</v>
      </c>
      <c r="AU156" s="34" t="e">
        <f t="shared" si="174"/>
        <v>#REF!</v>
      </c>
      <c r="AV156" s="34" t="e">
        <f t="shared" si="174"/>
        <v>#REF!</v>
      </c>
      <c r="AW156" s="34" t="e">
        <f t="shared" si="174"/>
        <v>#REF!</v>
      </c>
      <c r="AX156" s="34" t="e">
        <f t="shared" si="174"/>
        <v>#REF!</v>
      </c>
      <c r="AY156" s="34" t="e">
        <f t="shared" si="174"/>
        <v>#REF!</v>
      </c>
      <c r="AZ156" s="34" t="e">
        <f t="shared" si="174"/>
        <v>#REF!</v>
      </c>
      <c r="BA156" s="34" t="e">
        <f t="shared" si="174"/>
        <v>#REF!</v>
      </c>
      <c r="BB156" s="34" t="e">
        <f t="shared" si="174"/>
        <v>#REF!</v>
      </c>
      <c r="BC156" s="34" t="e">
        <f t="shared" si="174"/>
        <v>#REF!</v>
      </c>
      <c r="BD156" s="34" t="e">
        <f t="shared" si="174"/>
        <v>#REF!</v>
      </c>
      <c r="BE156" s="34" t="e">
        <f t="shared" si="174"/>
        <v>#REF!</v>
      </c>
      <c r="BF156" s="34" t="e">
        <f t="shared" si="174"/>
        <v>#REF!</v>
      </c>
      <c r="BG156" s="34" t="e">
        <f t="shared" si="174"/>
        <v>#REF!</v>
      </c>
      <c r="BH156" s="34" t="e">
        <f t="shared" si="174"/>
        <v>#REF!</v>
      </c>
      <c r="BI156" s="34" t="e">
        <f t="shared" si="174"/>
        <v>#REF!</v>
      </c>
      <c r="BJ156" s="34" t="e">
        <f t="shared" si="174"/>
        <v>#REF!</v>
      </c>
      <c r="BK156" s="34" t="e">
        <f t="shared" si="174"/>
        <v>#REF!</v>
      </c>
      <c r="BL156" s="34" t="e">
        <f t="shared" si="174"/>
        <v>#REF!</v>
      </c>
      <c r="BM156" s="34" t="e">
        <f t="shared" si="174"/>
        <v>#REF!</v>
      </c>
      <c r="BN156" s="34" t="e">
        <f t="shared" si="174"/>
        <v>#REF!</v>
      </c>
      <c r="BO156" s="34" t="e">
        <f t="shared" si="174"/>
        <v>#REF!</v>
      </c>
      <c r="BP156" s="34" t="e">
        <f t="shared" si="174"/>
        <v>#REF!</v>
      </c>
      <c r="BQ156" s="34" t="e">
        <f t="shared" si="174"/>
        <v>#REF!</v>
      </c>
      <c r="BR156" s="34" t="e">
        <f t="shared" si="174"/>
        <v>#REF!</v>
      </c>
      <c r="BS156" s="34" t="e">
        <f t="shared" si="174"/>
        <v>#REF!</v>
      </c>
      <c r="BT156" s="34" t="e">
        <f t="shared" si="174"/>
        <v>#REF!</v>
      </c>
      <c r="BU156" s="34" t="e">
        <f t="shared" si="174"/>
        <v>#REF!</v>
      </c>
      <c r="BV156" s="34" t="e">
        <f t="shared" si="174"/>
        <v>#REF!</v>
      </c>
      <c r="BW156" s="34" t="e">
        <f t="shared" si="174"/>
        <v>#REF!</v>
      </c>
      <c r="BX156" s="34" t="e">
        <f t="shared" si="174"/>
        <v>#REF!</v>
      </c>
      <c r="BY156" s="34" t="e">
        <f t="shared" si="174"/>
        <v>#REF!</v>
      </c>
      <c r="BZ156" s="34" t="e">
        <f t="shared" si="174"/>
        <v>#REF!</v>
      </c>
      <c r="CA156" s="34" t="e">
        <f t="shared" si="174"/>
        <v>#REF!</v>
      </c>
      <c r="CB156" s="34" t="e">
        <f t="shared" si="174"/>
        <v>#REF!</v>
      </c>
      <c r="CC156" s="34" t="e">
        <f t="shared" si="174"/>
        <v>#REF!</v>
      </c>
      <c r="CD156" s="34" t="e">
        <f t="shared" ref="CD156:CI156" si="175">CC162</f>
        <v>#REF!</v>
      </c>
      <c r="CE156" s="34" t="e">
        <f t="shared" si="175"/>
        <v>#REF!</v>
      </c>
      <c r="CF156" s="34" t="e">
        <f t="shared" si="175"/>
        <v>#REF!</v>
      </c>
      <c r="CG156" s="34" t="e">
        <f t="shared" si="175"/>
        <v>#REF!</v>
      </c>
      <c r="CH156" s="34" t="e">
        <f t="shared" si="175"/>
        <v>#REF!</v>
      </c>
      <c r="CI156" s="34" t="e">
        <f t="shared" si="175"/>
        <v>#REF!</v>
      </c>
    </row>
    <row r="157" spans="1:87" x14ac:dyDescent="0.4">
      <c r="C157" t="s">
        <v>186</v>
      </c>
      <c r="E157" t="s">
        <v>72</v>
      </c>
      <c r="H157" s="34" t="e">
        <f t="shared" ref="H157:M157" si="176">SUMIF($2:$2,H$1,157:157)</f>
        <v>#REF!</v>
      </c>
      <c r="I157" s="34" t="e">
        <f t="shared" si="176"/>
        <v>#REF!</v>
      </c>
      <c r="J157" s="34" t="e">
        <f t="shared" si="176"/>
        <v>#REF!</v>
      </c>
      <c r="K157" s="34" t="e">
        <f t="shared" si="176"/>
        <v>#REF!</v>
      </c>
      <c r="L157" s="34" t="e">
        <f t="shared" si="176"/>
        <v>#REF!</v>
      </c>
      <c r="M157" s="34" t="e">
        <f t="shared" si="176"/>
        <v>#REF!</v>
      </c>
      <c r="O157" s="17"/>
      <c r="P157" s="15">
        <f t="shared" ref="P157:CA157" si="177">P132</f>
        <v>0</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cm="1">
        <f t="array" ref="P158">INDEX($H:$M,ROW(),MATCH(P$2,$H$1:$M$1,0))</f>
        <v>0.05</v>
      </c>
      <c r="Q158" s="20" cm="1">
        <f t="array" ref="Q158">INDEX($H:$M,ROW(),MATCH(Q$2,$H$1:$M$1,0))</f>
        <v>0.05</v>
      </c>
      <c r="R158" s="20" cm="1">
        <f t="array" ref="R158">INDEX($H:$M,ROW(),MATCH(R$2,$H$1:$M$1,0))</f>
        <v>0.05</v>
      </c>
      <c r="S158" s="20" cm="1">
        <f t="array" ref="S158">INDEX($H:$M,ROW(),MATCH(S$2,$H$1:$M$1,0))</f>
        <v>0.05</v>
      </c>
      <c r="T158" s="20" cm="1">
        <f t="array" ref="T158">INDEX($H:$M,ROW(),MATCH(T$2,$H$1:$M$1,0))</f>
        <v>0.05</v>
      </c>
      <c r="U158" s="20" cm="1">
        <f t="array" ref="U158">INDEX($H:$M,ROW(),MATCH(U$2,$H$1:$M$1,0))</f>
        <v>0.05</v>
      </c>
      <c r="V158" s="20" cm="1">
        <f t="array" ref="V158">INDEX($H:$M,ROW(),MATCH(V$2,$H$1:$M$1,0))</f>
        <v>0.05</v>
      </c>
      <c r="W158" s="20" cm="1">
        <f t="array" ref="W158">INDEX($H:$M,ROW(),MATCH(W$2,$H$1:$M$1,0))</f>
        <v>0.05</v>
      </c>
      <c r="X158" s="20" cm="1">
        <f t="array" ref="X158">INDEX($H:$M,ROW(),MATCH(X$2,$H$1:$M$1,0))</f>
        <v>0.05</v>
      </c>
      <c r="Y158" s="20" cm="1">
        <f t="array" ref="Y158">INDEX($H:$M,ROW(),MATCH(Y$2,$H$1:$M$1,0))</f>
        <v>0.05</v>
      </c>
      <c r="Z158" s="20" cm="1">
        <f t="array" ref="Z158">INDEX($H:$M,ROW(),MATCH(Z$2,$H$1:$M$1,0))</f>
        <v>0.05</v>
      </c>
      <c r="AA158" s="20" cm="1">
        <f t="array" ref="AA158">INDEX($H:$M,ROW(),MATCH(AA$2,$H$1:$M$1,0))</f>
        <v>0.05</v>
      </c>
      <c r="AB158" s="20" cm="1">
        <f t="array" ref="AB158">INDEX($H:$M,ROW(),MATCH(AB$2,$H$1:$M$1,0))</f>
        <v>0.05</v>
      </c>
      <c r="AC158" s="20" cm="1">
        <f t="array" ref="AC158">INDEX($H:$M,ROW(),MATCH(AC$2,$H$1:$M$1,0))</f>
        <v>0.05</v>
      </c>
      <c r="AD158" s="20" cm="1">
        <f t="array" ref="AD158">INDEX($H:$M,ROW(),MATCH(AD$2,$H$1:$M$1,0))</f>
        <v>0.05</v>
      </c>
      <c r="AE158" s="20" cm="1">
        <f t="array" ref="AE158">INDEX($H:$M,ROW(),MATCH(AE$2,$H$1:$M$1,0))</f>
        <v>0.05</v>
      </c>
      <c r="AF158" s="20" cm="1">
        <f t="array" ref="AF158">INDEX($H:$M,ROW(),MATCH(AF$2,$H$1:$M$1,0))</f>
        <v>0.05</v>
      </c>
      <c r="AG158" s="20" cm="1">
        <f t="array" ref="AG158">INDEX($H:$M,ROW(),MATCH(AG$2,$H$1:$M$1,0))</f>
        <v>0.05</v>
      </c>
      <c r="AH158" s="20" cm="1">
        <f t="array" ref="AH158">INDEX($H:$M,ROW(),MATCH(AH$2,$H$1:$M$1,0))</f>
        <v>0.05</v>
      </c>
      <c r="AI158" s="20" cm="1">
        <f t="array" ref="AI158">INDEX($H:$M,ROW(),MATCH(AI$2,$H$1:$M$1,0))</f>
        <v>0.05</v>
      </c>
      <c r="AJ158" s="20" cm="1">
        <f t="array" ref="AJ158">INDEX($H:$M,ROW(),MATCH(AJ$2,$H$1:$M$1,0))</f>
        <v>0.05</v>
      </c>
      <c r="AK158" s="20" cm="1">
        <f t="array" ref="AK158">INDEX($H:$M,ROW(),MATCH(AK$2,$H$1:$M$1,0))</f>
        <v>0.05</v>
      </c>
      <c r="AL158" s="20" cm="1">
        <f t="array" ref="AL158">INDEX($H:$M,ROW(),MATCH(AL$2,$H$1:$M$1,0))</f>
        <v>0.05</v>
      </c>
      <c r="AM158" s="20" cm="1">
        <f t="array" ref="AM158">INDEX($H:$M,ROW(),MATCH(AM$2,$H$1:$M$1,0))</f>
        <v>0.05</v>
      </c>
      <c r="AN158" s="20" cm="1">
        <f t="array" ref="AN158">INDEX($H:$M,ROW(),MATCH(AN$2,$H$1:$M$1,0))</f>
        <v>0.05</v>
      </c>
      <c r="AO158" s="20" cm="1">
        <f t="array" ref="AO158">INDEX($H:$M,ROW(),MATCH(AO$2,$H$1:$M$1,0))</f>
        <v>0.05</v>
      </c>
      <c r="AP158" s="20" cm="1">
        <f t="array" ref="AP158">INDEX($H:$M,ROW(),MATCH(AP$2,$H$1:$M$1,0))</f>
        <v>0.05</v>
      </c>
      <c r="AQ158" s="20" cm="1">
        <f t="array" ref="AQ158">INDEX($H:$M,ROW(),MATCH(AQ$2,$H$1:$M$1,0))</f>
        <v>0.05</v>
      </c>
      <c r="AR158" s="20" cm="1">
        <f t="array" ref="AR158">INDEX($H:$M,ROW(),MATCH(AR$2,$H$1:$M$1,0))</f>
        <v>0.05</v>
      </c>
      <c r="AS158" s="20" cm="1">
        <f t="array" ref="AS158">INDEX($H:$M,ROW(),MATCH(AS$2,$H$1:$M$1,0))</f>
        <v>0.05</v>
      </c>
      <c r="AT158" s="20" cm="1">
        <f t="array" ref="AT158">INDEX($H:$M,ROW(),MATCH(AT$2,$H$1:$M$1,0))</f>
        <v>0.05</v>
      </c>
      <c r="AU158" s="20" cm="1">
        <f t="array" ref="AU158">INDEX($H:$M,ROW(),MATCH(AU$2,$H$1:$M$1,0))</f>
        <v>0.05</v>
      </c>
      <c r="AV158" s="20" cm="1">
        <f t="array" ref="AV158">INDEX($H:$M,ROW(),MATCH(AV$2,$H$1:$M$1,0))</f>
        <v>0.05</v>
      </c>
      <c r="AW158" s="20" cm="1">
        <f t="array" ref="AW158">INDEX($H:$M,ROW(),MATCH(AW$2,$H$1:$M$1,0))</f>
        <v>0.05</v>
      </c>
      <c r="AX158" s="20" cm="1">
        <f t="array" ref="AX158">INDEX($H:$M,ROW(),MATCH(AX$2,$H$1:$M$1,0))</f>
        <v>0.05</v>
      </c>
      <c r="AY158" s="20" cm="1">
        <f t="array" ref="AY158">INDEX($H:$M,ROW(),MATCH(AY$2,$H$1:$M$1,0))</f>
        <v>0.05</v>
      </c>
      <c r="AZ158" s="20" cm="1">
        <f t="array" ref="AZ158">INDEX($H:$M,ROW(),MATCH(AZ$2,$H$1:$M$1,0))</f>
        <v>0.05</v>
      </c>
      <c r="BA158" s="20" cm="1">
        <f t="array" ref="BA158">INDEX($H:$M,ROW(),MATCH(BA$2,$H$1:$M$1,0))</f>
        <v>0.05</v>
      </c>
      <c r="BB158" s="20" cm="1">
        <f t="array" ref="BB158">INDEX($H:$M,ROW(),MATCH(BB$2,$H$1:$M$1,0))</f>
        <v>0.05</v>
      </c>
      <c r="BC158" s="20" cm="1">
        <f t="array" ref="BC158">INDEX($H:$M,ROW(),MATCH(BC$2,$H$1:$M$1,0))</f>
        <v>0.05</v>
      </c>
      <c r="BD158" s="20" cm="1">
        <f t="array" ref="BD158">INDEX($H:$M,ROW(),MATCH(BD$2,$H$1:$M$1,0))</f>
        <v>0.05</v>
      </c>
      <c r="BE158" s="20" cm="1">
        <f t="array" ref="BE158">INDEX($H:$M,ROW(),MATCH(BE$2,$H$1:$M$1,0))</f>
        <v>0.05</v>
      </c>
      <c r="BF158" s="20" cm="1">
        <f t="array" ref="BF158">INDEX($H:$M,ROW(),MATCH(BF$2,$H$1:$M$1,0))</f>
        <v>0.05</v>
      </c>
      <c r="BG158" s="20" cm="1">
        <f t="array" ref="BG158">INDEX($H:$M,ROW(),MATCH(BG$2,$H$1:$M$1,0))</f>
        <v>0.05</v>
      </c>
      <c r="BH158" s="20" cm="1">
        <f t="array" ref="BH158">INDEX($H:$M,ROW(),MATCH(BH$2,$H$1:$M$1,0))</f>
        <v>0.05</v>
      </c>
      <c r="BI158" s="20" cm="1">
        <f t="array" ref="BI158">INDEX($H:$M,ROW(),MATCH(BI$2,$H$1:$M$1,0))</f>
        <v>0.05</v>
      </c>
      <c r="BJ158" s="20" cm="1">
        <f t="array" ref="BJ158">INDEX($H:$M,ROW(),MATCH(BJ$2,$H$1:$M$1,0))</f>
        <v>0.05</v>
      </c>
      <c r="BK158" s="20" cm="1">
        <f t="array" ref="BK158">INDEX($H:$M,ROW(),MATCH(BK$2,$H$1:$M$1,0))</f>
        <v>0.05</v>
      </c>
      <c r="BL158" s="20" cm="1">
        <f t="array" ref="BL158">INDEX($H:$M,ROW(),MATCH(BL$2,$H$1:$M$1,0))</f>
        <v>0.05</v>
      </c>
      <c r="BM158" s="20" cm="1">
        <f t="array" ref="BM158">INDEX($H:$M,ROW(),MATCH(BM$2,$H$1:$M$1,0))</f>
        <v>0.05</v>
      </c>
      <c r="BN158" s="20" cm="1">
        <f t="array" ref="BN158">INDEX($H:$M,ROW(),MATCH(BN$2,$H$1:$M$1,0))</f>
        <v>0.05</v>
      </c>
      <c r="BO158" s="20" cm="1">
        <f t="array" ref="BO158">INDEX($H:$M,ROW(),MATCH(BO$2,$H$1:$M$1,0))</f>
        <v>0.05</v>
      </c>
      <c r="BP158" s="20" cm="1">
        <f t="array" ref="BP158">INDEX($H:$M,ROW(),MATCH(BP$2,$H$1:$M$1,0))</f>
        <v>0.05</v>
      </c>
      <c r="BQ158" s="20" cm="1">
        <f t="array" ref="BQ158">INDEX($H:$M,ROW(),MATCH(BQ$2,$H$1:$M$1,0))</f>
        <v>0.05</v>
      </c>
      <c r="BR158" s="20" cm="1">
        <f t="array" ref="BR158">INDEX($H:$M,ROW(),MATCH(BR$2,$H$1:$M$1,0))</f>
        <v>0.05</v>
      </c>
      <c r="BS158" s="20" cm="1">
        <f t="array" ref="BS158">INDEX($H:$M,ROW(),MATCH(BS$2,$H$1:$M$1,0))</f>
        <v>0.05</v>
      </c>
      <c r="BT158" s="20" cm="1">
        <f t="array" ref="BT158">INDEX($H:$M,ROW(),MATCH(BT$2,$H$1:$M$1,0))</f>
        <v>0.05</v>
      </c>
      <c r="BU158" s="20" cm="1">
        <f t="array" ref="BU158">INDEX($H:$M,ROW(),MATCH(BU$2,$H$1:$M$1,0))</f>
        <v>0.05</v>
      </c>
      <c r="BV158" s="20" cm="1">
        <f t="array" ref="BV158">INDEX($H:$M,ROW(),MATCH(BV$2,$H$1:$M$1,0))</f>
        <v>0.05</v>
      </c>
      <c r="BW158" s="20" cm="1">
        <f t="array" ref="BW158">INDEX($H:$M,ROW(),MATCH(BW$2,$H$1:$M$1,0))</f>
        <v>0.05</v>
      </c>
      <c r="BX158" s="20" cm="1">
        <f t="array" ref="BX158">INDEX($H:$M,ROW(),MATCH(BX$2,$H$1:$M$1,0))</f>
        <v>0.05</v>
      </c>
      <c r="BY158" s="20" cm="1">
        <f t="array" ref="BY158">INDEX($H:$M,ROW(),MATCH(BY$2,$H$1:$M$1,0))</f>
        <v>0.05</v>
      </c>
      <c r="BZ158" s="20" cm="1">
        <f t="array" ref="BZ158">INDEX($H:$M,ROW(),MATCH(BZ$2,$H$1:$M$1,0))</f>
        <v>0.05</v>
      </c>
      <c r="CA158" s="20" cm="1">
        <f t="array" ref="CA158">INDEX($H:$M,ROW(),MATCH(CA$2,$H$1:$M$1,0))</f>
        <v>0.05</v>
      </c>
      <c r="CB158" s="20" cm="1">
        <f t="array" ref="CB158">INDEX($H:$M,ROW(),MATCH(CB$2,$H$1:$M$1,0))</f>
        <v>0.05</v>
      </c>
      <c r="CC158" s="20" cm="1">
        <f t="array" ref="CC158">INDEX($H:$M,ROW(),MATCH(CC$2,$H$1:$M$1,0))</f>
        <v>0.05</v>
      </c>
      <c r="CD158" s="20" cm="1">
        <f t="array" ref="CD158">INDEX($H:$M,ROW(),MATCH(CD$2,$H$1:$M$1,0))</f>
        <v>0.05</v>
      </c>
      <c r="CE158" s="20" cm="1">
        <f t="array" ref="CE158">INDEX($H:$M,ROW(),MATCH(CE$2,$H$1:$M$1,0))</f>
        <v>0.05</v>
      </c>
      <c r="CF158" s="20" cm="1">
        <f t="array" ref="CF158">INDEX($H:$M,ROW(),MATCH(CF$2,$H$1:$M$1,0))</f>
        <v>0.05</v>
      </c>
      <c r="CG158" s="20" cm="1">
        <f t="array" ref="CG158">INDEX($H:$M,ROW(),MATCH(CG$2,$H$1:$M$1,0))</f>
        <v>0.05</v>
      </c>
      <c r="CH158" s="20" cm="1">
        <f t="array" ref="CH158">INDEX($H:$M,ROW(),MATCH(CH$2,$H$1:$M$1,0))</f>
        <v>0.05</v>
      </c>
      <c r="CI158" s="20" cm="1">
        <f t="array" ref="CI158">INDEX($H:$M,ROW(),MATCH(CI$2,$H$1:$M$1,0))</f>
        <v>0.05</v>
      </c>
    </row>
    <row r="159" spans="1:87" x14ac:dyDescent="0.4">
      <c r="A159" s="6"/>
      <c r="B159" s="6"/>
      <c r="C159" t="s">
        <v>186</v>
      </c>
      <c r="E159" s="12" t="s">
        <v>179</v>
      </c>
      <c r="F159" s="12"/>
      <c r="G159" s="13"/>
      <c r="H159" s="34" t="e">
        <f t="shared" ref="H159:M159" si="179">SUMIF($2:$2,H$1,159:159)</f>
        <v>#REF!</v>
      </c>
      <c r="I159" s="34" t="e">
        <f t="shared" si="179"/>
        <v>#REF!</v>
      </c>
      <c r="J159" s="34" t="e">
        <f t="shared" si="179"/>
        <v>#REF!</v>
      </c>
      <c r="K159" s="34" t="e">
        <f t="shared" si="179"/>
        <v>#REF!</v>
      </c>
      <c r="L159" s="34" t="e">
        <f t="shared" si="179"/>
        <v>#REF!</v>
      </c>
      <c r="M159" s="34" t="e">
        <f t="shared" si="179"/>
        <v>#REF!</v>
      </c>
      <c r="O159" s="17"/>
      <c r="P159" s="34">
        <f>P156*P158</f>
        <v>0</v>
      </c>
      <c r="Q159" s="34">
        <f t="shared" ref="Q159:CB159" si="180">Q156*Q158</f>
        <v>0</v>
      </c>
      <c r="R159" s="34" t="e">
        <f t="shared" si="180"/>
        <v>#REF!</v>
      </c>
      <c r="S159" s="34" t="e">
        <f t="shared" si="180"/>
        <v>#REF!</v>
      </c>
      <c r="T159" s="34" t="e">
        <f t="shared" si="180"/>
        <v>#REF!</v>
      </c>
      <c r="U159" s="34" t="e">
        <f t="shared" si="180"/>
        <v>#REF!</v>
      </c>
      <c r="V159" s="34" t="e">
        <f t="shared" si="180"/>
        <v>#REF!</v>
      </c>
      <c r="W159" s="34" t="e">
        <f t="shared" si="180"/>
        <v>#REF!</v>
      </c>
      <c r="X159" s="34" t="e">
        <f t="shared" si="180"/>
        <v>#REF!</v>
      </c>
      <c r="Y159" s="34" t="e">
        <f t="shared" si="180"/>
        <v>#REF!</v>
      </c>
      <c r="Z159" s="34" t="e">
        <f t="shared" si="180"/>
        <v>#REF!</v>
      </c>
      <c r="AA159" s="34" t="e">
        <f t="shared" si="180"/>
        <v>#REF!</v>
      </c>
      <c r="AB159" s="34" t="e">
        <f t="shared" si="180"/>
        <v>#REF!</v>
      </c>
      <c r="AC159" s="34" t="e">
        <f t="shared" si="180"/>
        <v>#REF!</v>
      </c>
      <c r="AD159" s="34" t="e">
        <f t="shared" si="180"/>
        <v>#REF!</v>
      </c>
      <c r="AE159" s="34" t="e">
        <f t="shared" si="180"/>
        <v>#REF!</v>
      </c>
      <c r="AF159" s="34" t="e">
        <f t="shared" si="180"/>
        <v>#REF!</v>
      </c>
      <c r="AG159" s="34" t="e">
        <f t="shared" si="180"/>
        <v>#REF!</v>
      </c>
      <c r="AH159" s="34" t="e">
        <f t="shared" si="180"/>
        <v>#REF!</v>
      </c>
      <c r="AI159" s="34" t="e">
        <f t="shared" si="180"/>
        <v>#REF!</v>
      </c>
      <c r="AJ159" s="34" t="e">
        <f t="shared" si="180"/>
        <v>#REF!</v>
      </c>
      <c r="AK159" s="34" t="e">
        <f t="shared" si="180"/>
        <v>#REF!</v>
      </c>
      <c r="AL159" s="34" t="e">
        <f t="shared" si="180"/>
        <v>#REF!</v>
      </c>
      <c r="AM159" s="34" t="e">
        <f t="shared" si="180"/>
        <v>#REF!</v>
      </c>
      <c r="AN159" s="34" t="e">
        <f t="shared" si="180"/>
        <v>#REF!</v>
      </c>
      <c r="AO159" s="34" t="e">
        <f t="shared" si="180"/>
        <v>#REF!</v>
      </c>
      <c r="AP159" s="34" t="e">
        <f t="shared" si="180"/>
        <v>#REF!</v>
      </c>
      <c r="AQ159" s="34" t="e">
        <f t="shared" si="180"/>
        <v>#REF!</v>
      </c>
      <c r="AR159" s="34" t="e">
        <f t="shared" si="180"/>
        <v>#REF!</v>
      </c>
      <c r="AS159" s="34" t="e">
        <f t="shared" si="180"/>
        <v>#REF!</v>
      </c>
      <c r="AT159" s="34" t="e">
        <f t="shared" si="180"/>
        <v>#REF!</v>
      </c>
      <c r="AU159" s="34" t="e">
        <f t="shared" si="180"/>
        <v>#REF!</v>
      </c>
      <c r="AV159" s="34" t="e">
        <f t="shared" si="180"/>
        <v>#REF!</v>
      </c>
      <c r="AW159" s="34" t="e">
        <f t="shared" si="180"/>
        <v>#REF!</v>
      </c>
      <c r="AX159" s="34" t="e">
        <f t="shared" si="180"/>
        <v>#REF!</v>
      </c>
      <c r="AY159" s="34" t="e">
        <f t="shared" si="180"/>
        <v>#REF!</v>
      </c>
      <c r="AZ159" s="34" t="e">
        <f t="shared" si="180"/>
        <v>#REF!</v>
      </c>
      <c r="BA159" s="34" t="e">
        <f t="shared" si="180"/>
        <v>#REF!</v>
      </c>
      <c r="BB159" s="34" t="e">
        <f t="shared" si="180"/>
        <v>#REF!</v>
      </c>
      <c r="BC159" s="34" t="e">
        <f t="shared" si="180"/>
        <v>#REF!</v>
      </c>
      <c r="BD159" s="34" t="e">
        <f t="shared" si="180"/>
        <v>#REF!</v>
      </c>
      <c r="BE159" s="34" t="e">
        <f t="shared" si="180"/>
        <v>#REF!</v>
      </c>
      <c r="BF159" s="34" t="e">
        <f t="shared" si="180"/>
        <v>#REF!</v>
      </c>
      <c r="BG159" s="34" t="e">
        <f t="shared" si="180"/>
        <v>#REF!</v>
      </c>
      <c r="BH159" s="34" t="e">
        <f t="shared" si="180"/>
        <v>#REF!</v>
      </c>
      <c r="BI159" s="34" t="e">
        <f t="shared" si="180"/>
        <v>#REF!</v>
      </c>
      <c r="BJ159" s="34" t="e">
        <f t="shared" si="180"/>
        <v>#REF!</v>
      </c>
      <c r="BK159" s="34" t="e">
        <f t="shared" si="180"/>
        <v>#REF!</v>
      </c>
      <c r="BL159" s="34" t="e">
        <f t="shared" si="180"/>
        <v>#REF!</v>
      </c>
      <c r="BM159" s="34" t="e">
        <f t="shared" si="180"/>
        <v>#REF!</v>
      </c>
      <c r="BN159" s="34" t="e">
        <f t="shared" si="180"/>
        <v>#REF!</v>
      </c>
      <c r="BO159" s="34" t="e">
        <f t="shared" si="180"/>
        <v>#REF!</v>
      </c>
      <c r="BP159" s="34" t="e">
        <f t="shared" si="180"/>
        <v>#REF!</v>
      </c>
      <c r="BQ159" s="34" t="e">
        <f t="shared" si="180"/>
        <v>#REF!</v>
      </c>
      <c r="BR159" s="34" t="e">
        <f t="shared" si="180"/>
        <v>#REF!</v>
      </c>
      <c r="BS159" s="34" t="e">
        <f t="shared" si="180"/>
        <v>#REF!</v>
      </c>
      <c r="BT159" s="34" t="e">
        <f t="shared" si="180"/>
        <v>#REF!</v>
      </c>
      <c r="BU159" s="34" t="e">
        <f t="shared" si="180"/>
        <v>#REF!</v>
      </c>
      <c r="BV159" s="34" t="e">
        <f t="shared" si="180"/>
        <v>#REF!</v>
      </c>
      <c r="BW159" s="34" t="e">
        <f t="shared" si="180"/>
        <v>#REF!</v>
      </c>
      <c r="BX159" s="34" t="e">
        <f t="shared" si="180"/>
        <v>#REF!</v>
      </c>
      <c r="BY159" s="34" t="e">
        <f t="shared" si="180"/>
        <v>#REF!</v>
      </c>
      <c r="BZ159" s="34" t="e">
        <f t="shared" si="180"/>
        <v>#REF!</v>
      </c>
      <c r="CA159" s="34" t="e">
        <f t="shared" si="180"/>
        <v>#REF!</v>
      </c>
      <c r="CB159" s="34" t="e">
        <f t="shared" si="180"/>
        <v>#REF!</v>
      </c>
      <c r="CC159" s="34" t="e">
        <f t="shared" ref="CC159:CI159" si="181">CC156*CC158</f>
        <v>#REF!</v>
      </c>
      <c r="CD159" s="34" t="e">
        <f t="shared" si="181"/>
        <v>#REF!</v>
      </c>
      <c r="CE159" s="34" t="e">
        <f t="shared" si="181"/>
        <v>#REF!</v>
      </c>
      <c r="CF159" s="34" t="e">
        <f t="shared" si="181"/>
        <v>#REF!</v>
      </c>
      <c r="CG159" s="34" t="e">
        <f t="shared" si="181"/>
        <v>#REF!</v>
      </c>
      <c r="CH159" s="34" t="e">
        <f t="shared" si="181"/>
        <v>#REF!</v>
      </c>
      <c r="CI159" s="34" t="e">
        <f t="shared" si="181"/>
        <v>#REF!</v>
      </c>
    </row>
    <row r="160" spans="1:87" x14ac:dyDescent="0.4">
      <c r="C160" t="s">
        <v>186</v>
      </c>
      <c r="E160" s="12" t="s">
        <v>73</v>
      </c>
      <c r="F160" s="12"/>
      <c r="G160" s="13"/>
      <c r="H160" s="16">
        <v>0.05</v>
      </c>
      <c r="I160" s="16">
        <v>0.05</v>
      </c>
      <c r="J160" s="16">
        <v>0.05</v>
      </c>
      <c r="K160" s="16">
        <v>0.05</v>
      </c>
      <c r="L160" s="16">
        <v>0.05</v>
      </c>
      <c r="M160" s="16">
        <v>0.05</v>
      </c>
      <c r="O160" s="20"/>
      <c r="P160" s="20" cm="1">
        <f t="array" ref="P160">INDEX($H:$M,ROW(),MATCH(P$2,$H$1:$M$1,0))</f>
        <v>0.05</v>
      </c>
      <c r="Q160" s="20" cm="1">
        <f t="array" ref="Q160">INDEX($H:$M,ROW(),MATCH(Q$2,$H$1:$M$1,0))</f>
        <v>0.05</v>
      </c>
      <c r="R160" s="20" cm="1">
        <f t="array" ref="R160">INDEX($H:$M,ROW(),MATCH(R$2,$H$1:$M$1,0))</f>
        <v>0.05</v>
      </c>
      <c r="S160" s="20" cm="1">
        <f t="array" ref="S160">INDEX($H:$M,ROW(),MATCH(S$2,$H$1:$M$1,0))</f>
        <v>0.05</v>
      </c>
      <c r="T160" s="20" cm="1">
        <f t="array" ref="T160">INDEX($H:$M,ROW(),MATCH(T$2,$H$1:$M$1,0))</f>
        <v>0.05</v>
      </c>
      <c r="U160" s="20" cm="1">
        <f t="array" ref="U160">INDEX($H:$M,ROW(),MATCH(U$2,$H$1:$M$1,0))</f>
        <v>0.05</v>
      </c>
      <c r="V160" s="20" cm="1">
        <f t="array" ref="V160">INDEX($H:$M,ROW(),MATCH(V$2,$H$1:$M$1,0))</f>
        <v>0.05</v>
      </c>
      <c r="W160" s="20" cm="1">
        <f t="array" ref="W160">INDEX($H:$M,ROW(),MATCH(W$2,$H$1:$M$1,0))</f>
        <v>0.05</v>
      </c>
      <c r="X160" s="20" cm="1">
        <f t="array" ref="X160">INDEX($H:$M,ROW(),MATCH(X$2,$H$1:$M$1,0))</f>
        <v>0.05</v>
      </c>
      <c r="Y160" s="20" cm="1">
        <f t="array" ref="Y160">INDEX($H:$M,ROW(),MATCH(Y$2,$H$1:$M$1,0))</f>
        <v>0.05</v>
      </c>
      <c r="Z160" s="20" cm="1">
        <f t="array" ref="Z160">INDEX($H:$M,ROW(),MATCH(Z$2,$H$1:$M$1,0))</f>
        <v>0.05</v>
      </c>
      <c r="AA160" s="20" cm="1">
        <f t="array" ref="AA160">INDEX($H:$M,ROW(),MATCH(AA$2,$H$1:$M$1,0))</f>
        <v>0.05</v>
      </c>
      <c r="AB160" s="20" cm="1">
        <f t="array" ref="AB160">INDEX($H:$M,ROW(),MATCH(AB$2,$H$1:$M$1,0))</f>
        <v>0.05</v>
      </c>
      <c r="AC160" s="20" cm="1">
        <f t="array" ref="AC160">INDEX($H:$M,ROW(),MATCH(AC$2,$H$1:$M$1,0))</f>
        <v>0.05</v>
      </c>
      <c r="AD160" s="20" cm="1">
        <f t="array" ref="AD160">INDEX($H:$M,ROW(),MATCH(AD$2,$H$1:$M$1,0))</f>
        <v>0.05</v>
      </c>
      <c r="AE160" s="20" cm="1">
        <f t="array" ref="AE160">INDEX($H:$M,ROW(),MATCH(AE$2,$H$1:$M$1,0))</f>
        <v>0.05</v>
      </c>
      <c r="AF160" s="20" cm="1">
        <f t="array" ref="AF160">INDEX($H:$M,ROW(),MATCH(AF$2,$H$1:$M$1,0))</f>
        <v>0.05</v>
      </c>
      <c r="AG160" s="20" cm="1">
        <f t="array" ref="AG160">INDEX($H:$M,ROW(),MATCH(AG$2,$H$1:$M$1,0))</f>
        <v>0.05</v>
      </c>
      <c r="AH160" s="20" cm="1">
        <f t="array" ref="AH160">INDEX($H:$M,ROW(),MATCH(AH$2,$H$1:$M$1,0))</f>
        <v>0.05</v>
      </c>
      <c r="AI160" s="20" cm="1">
        <f t="array" ref="AI160">INDEX($H:$M,ROW(),MATCH(AI$2,$H$1:$M$1,0))</f>
        <v>0.05</v>
      </c>
      <c r="AJ160" s="20" cm="1">
        <f t="array" ref="AJ160">INDEX($H:$M,ROW(),MATCH(AJ$2,$H$1:$M$1,0))</f>
        <v>0.05</v>
      </c>
      <c r="AK160" s="20" cm="1">
        <f t="array" ref="AK160">INDEX($H:$M,ROW(),MATCH(AK$2,$H$1:$M$1,0))</f>
        <v>0.05</v>
      </c>
      <c r="AL160" s="20" cm="1">
        <f t="array" ref="AL160">INDEX($H:$M,ROW(),MATCH(AL$2,$H$1:$M$1,0))</f>
        <v>0.05</v>
      </c>
      <c r="AM160" s="20" cm="1">
        <f t="array" ref="AM160">INDEX($H:$M,ROW(),MATCH(AM$2,$H$1:$M$1,0))</f>
        <v>0.05</v>
      </c>
      <c r="AN160" s="20" cm="1">
        <f t="array" ref="AN160">INDEX($H:$M,ROW(),MATCH(AN$2,$H$1:$M$1,0))</f>
        <v>0.05</v>
      </c>
      <c r="AO160" s="20" cm="1">
        <f t="array" ref="AO160">INDEX($H:$M,ROW(),MATCH(AO$2,$H$1:$M$1,0))</f>
        <v>0.05</v>
      </c>
      <c r="AP160" s="20" cm="1">
        <f t="array" ref="AP160">INDEX($H:$M,ROW(),MATCH(AP$2,$H$1:$M$1,0))</f>
        <v>0.05</v>
      </c>
      <c r="AQ160" s="20" cm="1">
        <f t="array" ref="AQ160">INDEX($H:$M,ROW(),MATCH(AQ$2,$H$1:$M$1,0))</f>
        <v>0.05</v>
      </c>
      <c r="AR160" s="20" cm="1">
        <f t="array" ref="AR160">INDEX($H:$M,ROW(),MATCH(AR$2,$H$1:$M$1,0))</f>
        <v>0.05</v>
      </c>
      <c r="AS160" s="20" cm="1">
        <f t="array" ref="AS160">INDEX($H:$M,ROW(),MATCH(AS$2,$H$1:$M$1,0))</f>
        <v>0.05</v>
      </c>
      <c r="AT160" s="20" cm="1">
        <f t="array" ref="AT160">INDEX($H:$M,ROW(),MATCH(AT$2,$H$1:$M$1,0))</f>
        <v>0.05</v>
      </c>
      <c r="AU160" s="20" cm="1">
        <f t="array" ref="AU160">INDEX($H:$M,ROW(),MATCH(AU$2,$H$1:$M$1,0))</f>
        <v>0.05</v>
      </c>
      <c r="AV160" s="20" cm="1">
        <f t="array" ref="AV160">INDEX($H:$M,ROW(),MATCH(AV$2,$H$1:$M$1,0))</f>
        <v>0.05</v>
      </c>
      <c r="AW160" s="20" cm="1">
        <f t="array" ref="AW160">INDEX($H:$M,ROW(),MATCH(AW$2,$H$1:$M$1,0))</f>
        <v>0.05</v>
      </c>
      <c r="AX160" s="20" cm="1">
        <f t="array" ref="AX160">INDEX($H:$M,ROW(),MATCH(AX$2,$H$1:$M$1,0))</f>
        <v>0.05</v>
      </c>
      <c r="AY160" s="20" cm="1">
        <f t="array" ref="AY160">INDEX($H:$M,ROW(),MATCH(AY$2,$H$1:$M$1,0))</f>
        <v>0.05</v>
      </c>
      <c r="AZ160" s="20" cm="1">
        <f t="array" ref="AZ160">INDEX($H:$M,ROW(),MATCH(AZ$2,$H$1:$M$1,0))</f>
        <v>0.05</v>
      </c>
      <c r="BA160" s="20" cm="1">
        <f t="array" ref="BA160">INDEX($H:$M,ROW(),MATCH(BA$2,$H$1:$M$1,0))</f>
        <v>0.05</v>
      </c>
      <c r="BB160" s="20" cm="1">
        <f t="array" ref="BB160">INDEX($H:$M,ROW(),MATCH(BB$2,$H$1:$M$1,0))</f>
        <v>0.05</v>
      </c>
      <c r="BC160" s="20" cm="1">
        <f t="array" ref="BC160">INDEX($H:$M,ROW(),MATCH(BC$2,$H$1:$M$1,0))</f>
        <v>0.05</v>
      </c>
      <c r="BD160" s="20" cm="1">
        <f t="array" ref="BD160">INDEX($H:$M,ROW(),MATCH(BD$2,$H$1:$M$1,0))</f>
        <v>0.05</v>
      </c>
      <c r="BE160" s="20" cm="1">
        <f t="array" ref="BE160">INDEX($H:$M,ROW(),MATCH(BE$2,$H$1:$M$1,0))</f>
        <v>0.05</v>
      </c>
      <c r="BF160" s="20" cm="1">
        <f t="array" ref="BF160">INDEX($H:$M,ROW(),MATCH(BF$2,$H$1:$M$1,0))</f>
        <v>0.05</v>
      </c>
      <c r="BG160" s="20" cm="1">
        <f t="array" ref="BG160">INDEX($H:$M,ROW(),MATCH(BG$2,$H$1:$M$1,0))</f>
        <v>0.05</v>
      </c>
      <c r="BH160" s="20" cm="1">
        <f t="array" ref="BH160">INDEX($H:$M,ROW(),MATCH(BH$2,$H$1:$M$1,0))</f>
        <v>0.05</v>
      </c>
      <c r="BI160" s="20" cm="1">
        <f t="array" ref="BI160">INDEX($H:$M,ROW(),MATCH(BI$2,$H$1:$M$1,0))</f>
        <v>0.05</v>
      </c>
      <c r="BJ160" s="20" cm="1">
        <f t="array" ref="BJ160">INDEX($H:$M,ROW(),MATCH(BJ$2,$H$1:$M$1,0))</f>
        <v>0.05</v>
      </c>
      <c r="BK160" s="20" cm="1">
        <f t="array" ref="BK160">INDEX($H:$M,ROW(),MATCH(BK$2,$H$1:$M$1,0))</f>
        <v>0.05</v>
      </c>
      <c r="BL160" s="20" cm="1">
        <f t="array" ref="BL160">INDEX($H:$M,ROW(),MATCH(BL$2,$H$1:$M$1,0))</f>
        <v>0.05</v>
      </c>
      <c r="BM160" s="20" cm="1">
        <f t="array" ref="BM160">INDEX($H:$M,ROW(),MATCH(BM$2,$H$1:$M$1,0))</f>
        <v>0.05</v>
      </c>
      <c r="BN160" s="20" cm="1">
        <f t="array" ref="BN160">INDEX($H:$M,ROW(),MATCH(BN$2,$H$1:$M$1,0))</f>
        <v>0.05</v>
      </c>
      <c r="BO160" s="20" cm="1">
        <f t="array" ref="BO160">INDEX($H:$M,ROW(),MATCH(BO$2,$H$1:$M$1,0))</f>
        <v>0.05</v>
      </c>
      <c r="BP160" s="20" cm="1">
        <f t="array" ref="BP160">INDEX($H:$M,ROW(),MATCH(BP$2,$H$1:$M$1,0))</f>
        <v>0.05</v>
      </c>
      <c r="BQ160" s="20" cm="1">
        <f t="array" ref="BQ160">INDEX($H:$M,ROW(),MATCH(BQ$2,$H$1:$M$1,0))</f>
        <v>0.05</v>
      </c>
      <c r="BR160" s="20" cm="1">
        <f t="array" ref="BR160">INDEX($H:$M,ROW(),MATCH(BR$2,$H$1:$M$1,0))</f>
        <v>0.05</v>
      </c>
      <c r="BS160" s="20" cm="1">
        <f t="array" ref="BS160">INDEX($H:$M,ROW(),MATCH(BS$2,$H$1:$M$1,0))</f>
        <v>0.05</v>
      </c>
      <c r="BT160" s="20" cm="1">
        <f t="array" ref="BT160">INDEX($H:$M,ROW(),MATCH(BT$2,$H$1:$M$1,0))</f>
        <v>0.05</v>
      </c>
      <c r="BU160" s="20" cm="1">
        <f t="array" ref="BU160">INDEX($H:$M,ROW(),MATCH(BU$2,$H$1:$M$1,0))</f>
        <v>0.05</v>
      </c>
      <c r="BV160" s="20" cm="1">
        <f t="array" ref="BV160">INDEX($H:$M,ROW(),MATCH(BV$2,$H$1:$M$1,0))</f>
        <v>0.05</v>
      </c>
      <c r="BW160" s="20" cm="1">
        <f t="array" ref="BW160">INDEX($H:$M,ROW(),MATCH(BW$2,$H$1:$M$1,0))</f>
        <v>0.05</v>
      </c>
      <c r="BX160" s="20" cm="1">
        <f t="array" ref="BX160">INDEX($H:$M,ROW(),MATCH(BX$2,$H$1:$M$1,0))</f>
        <v>0.05</v>
      </c>
      <c r="BY160" s="20" cm="1">
        <f t="array" ref="BY160">INDEX($H:$M,ROW(),MATCH(BY$2,$H$1:$M$1,0))</f>
        <v>0.05</v>
      </c>
      <c r="BZ160" s="20" cm="1">
        <f t="array" ref="BZ160">INDEX($H:$M,ROW(),MATCH(BZ$2,$H$1:$M$1,0))</f>
        <v>0.05</v>
      </c>
      <c r="CA160" s="20" cm="1">
        <f t="array" ref="CA160">INDEX($H:$M,ROW(),MATCH(CA$2,$H$1:$M$1,0))</f>
        <v>0.05</v>
      </c>
      <c r="CB160" s="20" cm="1">
        <f t="array" ref="CB160">INDEX($H:$M,ROW(),MATCH(CB$2,$H$1:$M$1,0))</f>
        <v>0.05</v>
      </c>
      <c r="CC160" s="20" cm="1">
        <f t="array" ref="CC160">INDEX($H:$M,ROW(),MATCH(CC$2,$H$1:$M$1,0))</f>
        <v>0.05</v>
      </c>
      <c r="CD160" s="20" cm="1">
        <f t="array" ref="CD160">INDEX($H:$M,ROW(),MATCH(CD$2,$H$1:$M$1,0))</f>
        <v>0.05</v>
      </c>
      <c r="CE160" s="20" cm="1">
        <f t="array" ref="CE160">INDEX($H:$M,ROW(),MATCH(CE$2,$H$1:$M$1,0))</f>
        <v>0.05</v>
      </c>
      <c r="CF160" s="20" cm="1">
        <f t="array" ref="CF160">INDEX($H:$M,ROW(),MATCH(CF$2,$H$1:$M$1,0))</f>
        <v>0.05</v>
      </c>
      <c r="CG160" s="20" cm="1">
        <f t="array" ref="CG160">INDEX($H:$M,ROW(),MATCH(CG$2,$H$1:$M$1,0))</f>
        <v>0.05</v>
      </c>
      <c r="CH160" s="20" cm="1">
        <f t="array" ref="CH160">INDEX($H:$M,ROW(),MATCH(CH$2,$H$1:$M$1,0))</f>
        <v>0.05</v>
      </c>
      <c r="CI160" s="20" cm="1">
        <f t="array" ref="CI160">INDEX($H:$M,ROW(),MATCH(CI$2,$H$1:$M$1,0))</f>
        <v>0.05</v>
      </c>
    </row>
    <row r="161" spans="2:87" x14ac:dyDescent="0.4">
      <c r="B161" s="6"/>
      <c r="C161" t="s">
        <v>186</v>
      </c>
      <c r="E161" t="s">
        <v>74</v>
      </c>
      <c r="H161" s="35" t="e">
        <f t="shared" ref="H161:M161" si="182">SUMIF($2:$2,H$1,161:161)</f>
        <v>#REF!</v>
      </c>
      <c r="I161" s="35" t="e">
        <f t="shared" si="182"/>
        <v>#REF!</v>
      </c>
      <c r="J161" s="35" t="e">
        <f t="shared" si="182"/>
        <v>#REF!</v>
      </c>
      <c r="K161" s="35" t="e">
        <f t="shared" si="182"/>
        <v>#REF!</v>
      </c>
      <c r="L161" s="35" t="e">
        <f t="shared" si="182"/>
        <v>#REF!</v>
      </c>
      <c r="M161" s="35" t="e">
        <f t="shared" si="182"/>
        <v>#REF!</v>
      </c>
      <c r="N161" s="36"/>
      <c r="O161" s="35"/>
      <c r="P161" s="35">
        <f>-P156*P160</f>
        <v>0</v>
      </c>
      <c r="Q161" s="35">
        <f t="shared" ref="Q161:CB161" si="183">-Q156*Q160</f>
        <v>0</v>
      </c>
      <c r="R161" s="35" t="e">
        <f t="shared" si="183"/>
        <v>#REF!</v>
      </c>
      <c r="S161" s="35" t="e">
        <f t="shared" si="183"/>
        <v>#REF!</v>
      </c>
      <c r="T161" s="35" t="e">
        <f t="shared" si="183"/>
        <v>#REF!</v>
      </c>
      <c r="U161" s="35" t="e">
        <f t="shared" si="183"/>
        <v>#REF!</v>
      </c>
      <c r="V161" s="35" t="e">
        <f t="shared" si="183"/>
        <v>#REF!</v>
      </c>
      <c r="W161" s="35" t="e">
        <f t="shared" si="183"/>
        <v>#REF!</v>
      </c>
      <c r="X161" s="35" t="e">
        <f t="shared" si="183"/>
        <v>#REF!</v>
      </c>
      <c r="Y161" s="35" t="e">
        <f t="shared" si="183"/>
        <v>#REF!</v>
      </c>
      <c r="Z161" s="35" t="e">
        <f t="shared" si="183"/>
        <v>#REF!</v>
      </c>
      <c r="AA161" s="35" t="e">
        <f t="shared" si="183"/>
        <v>#REF!</v>
      </c>
      <c r="AB161" s="35" t="e">
        <f t="shared" si="183"/>
        <v>#REF!</v>
      </c>
      <c r="AC161" s="35" t="e">
        <f t="shared" si="183"/>
        <v>#REF!</v>
      </c>
      <c r="AD161" s="35" t="e">
        <f t="shared" si="183"/>
        <v>#REF!</v>
      </c>
      <c r="AE161" s="35" t="e">
        <f t="shared" si="183"/>
        <v>#REF!</v>
      </c>
      <c r="AF161" s="35" t="e">
        <f t="shared" si="183"/>
        <v>#REF!</v>
      </c>
      <c r="AG161" s="35" t="e">
        <f t="shared" si="183"/>
        <v>#REF!</v>
      </c>
      <c r="AH161" s="35" t="e">
        <f t="shared" si="183"/>
        <v>#REF!</v>
      </c>
      <c r="AI161" s="35" t="e">
        <f t="shared" si="183"/>
        <v>#REF!</v>
      </c>
      <c r="AJ161" s="35" t="e">
        <f t="shared" si="183"/>
        <v>#REF!</v>
      </c>
      <c r="AK161" s="35" t="e">
        <f t="shared" si="183"/>
        <v>#REF!</v>
      </c>
      <c r="AL161" s="35" t="e">
        <f t="shared" si="183"/>
        <v>#REF!</v>
      </c>
      <c r="AM161" s="35" t="e">
        <f t="shared" si="183"/>
        <v>#REF!</v>
      </c>
      <c r="AN161" s="35" t="e">
        <f t="shared" si="183"/>
        <v>#REF!</v>
      </c>
      <c r="AO161" s="35" t="e">
        <f t="shared" si="183"/>
        <v>#REF!</v>
      </c>
      <c r="AP161" s="35" t="e">
        <f t="shared" si="183"/>
        <v>#REF!</v>
      </c>
      <c r="AQ161" s="35" t="e">
        <f t="shared" si="183"/>
        <v>#REF!</v>
      </c>
      <c r="AR161" s="35" t="e">
        <f t="shared" si="183"/>
        <v>#REF!</v>
      </c>
      <c r="AS161" s="35" t="e">
        <f t="shared" si="183"/>
        <v>#REF!</v>
      </c>
      <c r="AT161" s="35" t="e">
        <f t="shared" si="183"/>
        <v>#REF!</v>
      </c>
      <c r="AU161" s="35" t="e">
        <f t="shared" si="183"/>
        <v>#REF!</v>
      </c>
      <c r="AV161" s="35" t="e">
        <f t="shared" si="183"/>
        <v>#REF!</v>
      </c>
      <c r="AW161" s="35" t="e">
        <f t="shared" si="183"/>
        <v>#REF!</v>
      </c>
      <c r="AX161" s="35" t="e">
        <f t="shared" si="183"/>
        <v>#REF!</v>
      </c>
      <c r="AY161" s="35" t="e">
        <f t="shared" si="183"/>
        <v>#REF!</v>
      </c>
      <c r="AZ161" s="35" t="e">
        <f t="shared" si="183"/>
        <v>#REF!</v>
      </c>
      <c r="BA161" s="35" t="e">
        <f t="shared" si="183"/>
        <v>#REF!</v>
      </c>
      <c r="BB161" s="35" t="e">
        <f t="shared" si="183"/>
        <v>#REF!</v>
      </c>
      <c r="BC161" s="35" t="e">
        <f t="shared" si="183"/>
        <v>#REF!</v>
      </c>
      <c r="BD161" s="35" t="e">
        <f t="shared" si="183"/>
        <v>#REF!</v>
      </c>
      <c r="BE161" s="35" t="e">
        <f t="shared" si="183"/>
        <v>#REF!</v>
      </c>
      <c r="BF161" s="35" t="e">
        <f t="shared" si="183"/>
        <v>#REF!</v>
      </c>
      <c r="BG161" s="35" t="e">
        <f t="shared" si="183"/>
        <v>#REF!</v>
      </c>
      <c r="BH161" s="35" t="e">
        <f t="shared" si="183"/>
        <v>#REF!</v>
      </c>
      <c r="BI161" s="35" t="e">
        <f t="shared" si="183"/>
        <v>#REF!</v>
      </c>
      <c r="BJ161" s="35" t="e">
        <f t="shared" si="183"/>
        <v>#REF!</v>
      </c>
      <c r="BK161" s="35" t="e">
        <f t="shared" si="183"/>
        <v>#REF!</v>
      </c>
      <c r="BL161" s="35" t="e">
        <f t="shared" si="183"/>
        <v>#REF!</v>
      </c>
      <c r="BM161" s="35" t="e">
        <f t="shared" si="183"/>
        <v>#REF!</v>
      </c>
      <c r="BN161" s="35" t="e">
        <f t="shared" si="183"/>
        <v>#REF!</v>
      </c>
      <c r="BO161" s="35" t="e">
        <f t="shared" si="183"/>
        <v>#REF!</v>
      </c>
      <c r="BP161" s="35" t="e">
        <f t="shared" si="183"/>
        <v>#REF!</v>
      </c>
      <c r="BQ161" s="35" t="e">
        <f t="shared" si="183"/>
        <v>#REF!</v>
      </c>
      <c r="BR161" s="35" t="e">
        <f t="shared" si="183"/>
        <v>#REF!</v>
      </c>
      <c r="BS161" s="35" t="e">
        <f t="shared" si="183"/>
        <v>#REF!</v>
      </c>
      <c r="BT161" s="35" t="e">
        <f t="shared" si="183"/>
        <v>#REF!</v>
      </c>
      <c r="BU161" s="35" t="e">
        <f t="shared" si="183"/>
        <v>#REF!</v>
      </c>
      <c r="BV161" s="35" t="e">
        <f t="shared" si="183"/>
        <v>#REF!</v>
      </c>
      <c r="BW161" s="35" t="e">
        <f t="shared" si="183"/>
        <v>#REF!</v>
      </c>
      <c r="BX161" s="35" t="e">
        <f t="shared" si="183"/>
        <v>#REF!</v>
      </c>
      <c r="BY161" s="35" t="e">
        <f t="shared" si="183"/>
        <v>#REF!</v>
      </c>
      <c r="BZ161" s="35" t="e">
        <f t="shared" si="183"/>
        <v>#REF!</v>
      </c>
      <c r="CA161" s="35" t="e">
        <f t="shared" si="183"/>
        <v>#REF!</v>
      </c>
      <c r="CB161" s="35" t="e">
        <f t="shared" si="183"/>
        <v>#REF!</v>
      </c>
      <c r="CC161" s="35" t="e">
        <f t="shared" ref="CC161:CI161" si="184">-CC156*CC160</f>
        <v>#REF!</v>
      </c>
      <c r="CD161" s="35" t="e">
        <f t="shared" si="184"/>
        <v>#REF!</v>
      </c>
      <c r="CE161" s="35" t="e">
        <f t="shared" si="184"/>
        <v>#REF!</v>
      </c>
      <c r="CF161" s="35" t="e">
        <f t="shared" si="184"/>
        <v>#REF!</v>
      </c>
      <c r="CG161" s="35" t="e">
        <f t="shared" si="184"/>
        <v>#REF!</v>
      </c>
      <c r="CH161" s="35" t="e">
        <f t="shared" si="184"/>
        <v>#REF!</v>
      </c>
      <c r="CI161" s="35" t="e">
        <f t="shared" si="184"/>
        <v>#REF!</v>
      </c>
    </row>
    <row r="162" spans="2:87" x14ac:dyDescent="0.4">
      <c r="B162" t="s">
        <v>80</v>
      </c>
      <c r="C162" t="s">
        <v>186</v>
      </c>
      <c r="E162" s="31" t="str">
        <f>"# of subscriers - "&amp;E154</f>
        <v># of subscriers - Subscription revenue - Middle tier, secondary:</v>
      </c>
      <c r="F162" s="31"/>
      <c r="G162" s="67"/>
      <c r="H162" s="32" t="e">
        <f t="shared" ref="H162:N162" si="185">SUMIF($3:$3,H$1,162:162)</f>
        <v>#REF!</v>
      </c>
      <c r="I162" s="32" t="e">
        <f t="shared" si="185"/>
        <v>#REF!</v>
      </c>
      <c r="J162" s="32" t="e">
        <f t="shared" si="185"/>
        <v>#REF!</v>
      </c>
      <c r="K162" s="32" t="e">
        <f t="shared" si="185"/>
        <v>#REF!</v>
      </c>
      <c r="L162" s="32" t="e">
        <f t="shared" si="185"/>
        <v>#REF!</v>
      </c>
      <c r="M162" s="32" t="e">
        <f t="shared" si="185"/>
        <v>#REF!</v>
      </c>
      <c r="N162" s="32" t="e">
        <f t="shared" si="185"/>
        <v>#REF!</v>
      </c>
      <c r="O162" s="32"/>
      <c r="P162" s="32">
        <f>P156+P157+P161+P159</f>
        <v>0</v>
      </c>
      <c r="Q162" s="32" t="e">
        <f t="shared" ref="Q162:CB162" si="186">Q156+Q157+Q161+Q159</f>
        <v>#REF!</v>
      </c>
      <c r="R162" s="32" t="e">
        <f t="shared" si="186"/>
        <v>#REF!</v>
      </c>
      <c r="S162" s="32" t="e">
        <f t="shared" si="186"/>
        <v>#REF!</v>
      </c>
      <c r="T162" s="32" t="e">
        <f t="shared" si="186"/>
        <v>#REF!</v>
      </c>
      <c r="U162" s="32" t="e">
        <f t="shared" si="186"/>
        <v>#REF!</v>
      </c>
      <c r="V162" s="32" t="e">
        <f t="shared" si="186"/>
        <v>#REF!</v>
      </c>
      <c r="W162" s="32" t="e">
        <f t="shared" si="186"/>
        <v>#REF!</v>
      </c>
      <c r="X162" s="32" t="e">
        <f t="shared" si="186"/>
        <v>#REF!</v>
      </c>
      <c r="Y162" s="32" t="e">
        <f t="shared" si="186"/>
        <v>#REF!</v>
      </c>
      <c r="Z162" s="32" t="e">
        <f t="shared" si="186"/>
        <v>#REF!</v>
      </c>
      <c r="AA162" s="32" t="e">
        <f t="shared" si="186"/>
        <v>#REF!</v>
      </c>
      <c r="AB162" s="32" t="e">
        <f t="shared" si="186"/>
        <v>#REF!</v>
      </c>
      <c r="AC162" s="32" t="e">
        <f t="shared" si="186"/>
        <v>#REF!</v>
      </c>
      <c r="AD162" s="32" t="e">
        <f t="shared" si="186"/>
        <v>#REF!</v>
      </c>
      <c r="AE162" s="32" t="e">
        <f t="shared" si="186"/>
        <v>#REF!</v>
      </c>
      <c r="AF162" s="32" t="e">
        <f t="shared" si="186"/>
        <v>#REF!</v>
      </c>
      <c r="AG162" s="32" t="e">
        <f t="shared" si="186"/>
        <v>#REF!</v>
      </c>
      <c r="AH162" s="32" t="e">
        <f t="shared" si="186"/>
        <v>#REF!</v>
      </c>
      <c r="AI162" s="32" t="e">
        <f t="shared" si="186"/>
        <v>#REF!</v>
      </c>
      <c r="AJ162" s="32" t="e">
        <f t="shared" si="186"/>
        <v>#REF!</v>
      </c>
      <c r="AK162" s="32" t="e">
        <f t="shared" si="186"/>
        <v>#REF!</v>
      </c>
      <c r="AL162" s="32" t="e">
        <f t="shared" si="186"/>
        <v>#REF!</v>
      </c>
      <c r="AM162" s="32" t="e">
        <f t="shared" si="186"/>
        <v>#REF!</v>
      </c>
      <c r="AN162" s="32" t="e">
        <f t="shared" si="186"/>
        <v>#REF!</v>
      </c>
      <c r="AO162" s="32" t="e">
        <f t="shared" si="186"/>
        <v>#REF!</v>
      </c>
      <c r="AP162" s="32" t="e">
        <f t="shared" si="186"/>
        <v>#REF!</v>
      </c>
      <c r="AQ162" s="32" t="e">
        <f t="shared" si="186"/>
        <v>#REF!</v>
      </c>
      <c r="AR162" s="32" t="e">
        <f t="shared" si="186"/>
        <v>#REF!</v>
      </c>
      <c r="AS162" s="32" t="e">
        <f t="shared" si="186"/>
        <v>#REF!</v>
      </c>
      <c r="AT162" s="32" t="e">
        <f t="shared" si="186"/>
        <v>#REF!</v>
      </c>
      <c r="AU162" s="32" t="e">
        <f t="shared" si="186"/>
        <v>#REF!</v>
      </c>
      <c r="AV162" s="32" t="e">
        <f t="shared" si="186"/>
        <v>#REF!</v>
      </c>
      <c r="AW162" s="32" t="e">
        <f t="shared" si="186"/>
        <v>#REF!</v>
      </c>
      <c r="AX162" s="32" t="e">
        <f t="shared" si="186"/>
        <v>#REF!</v>
      </c>
      <c r="AY162" s="32" t="e">
        <f t="shared" si="186"/>
        <v>#REF!</v>
      </c>
      <c r="AZ162" s="32" t="e">
        <f t="shared" si="186"/>
        <v>#REF!</v>
      </c>
      <c r="BA162" s="32" t="e">
        <f t="shared" si="186"/>
        <v>#REF!</v>
      </c>
      <c r="BB162" s="32" t="e">
        <f t="shared" si="186"/>
        <v>#REF!</v>
      </c>
      <c r="BC162" s="32" t="e">
        <f t="shared" si="186"/>
        <v>#REF!</v>
      </c>
      <c r="BD162" s="32" t="e">
        <f t="shared" si="186"/>
        <v>#REF!</v>
      </c>
      <c r="BE162" s="32" t="e">
        <f t="shared" si="186"/>
        <v>#REF!</v>
      </c>
      <c r="BF162" s="32" t="e">
        <f t="shared" si="186"/>
        <v>#REF!</v>
      </c>
      <c r="BG162" s="32" t="e">
        <f t="shared" si="186"/>
        <v>#REF!</v>
      </c>
      <c r="BH162" s="32" t="e">
        <f t="shared" si="186"/>
        <v>#REF!</v>
      </c>
      <c r="BI162" s="32" t="e">
        <f t="shared" si="186"/>
        <v>#REF!</v>
      </c>
      <c r="BJ162" s="32" t="e">
        <f t="shared" si="186"/>
        <v>#REF!</v>
      </c>
      <c r="BK162" s="32" t="e">
        <f t="shared" si="186"/>
        <v>#REF!</v>
      </c>
      <c r="BL162" s="32" t="e">
        <f t="shared" si="186"/>
        <v>#REF!</v>
      </c>
      <c r="BM162" s="32" t="e">
        <f t="shared" si="186"/>
        <v>#REF!</v>
      </c>
      <c r="BN162" s="32" t="e">
        <f t="shared" si="186"/>
        <v>#REF!</v>
      </c>
      <c r="BO162" s="32" t="e">
        <f t="shared" si="186"/>
        <v>#REF!</v>
      </c>
      <c r="BP162" s="32" t="e">
        <f t="shared" si="186"/>
        <v>#REF!</v>
      </c>
      <c r="BQ162" s="32" t="e">
        <f t="shared" si="186"/>
        <v>#REF!</v>
      </c>
      <c r="BR162" s="32" t="e">
        <f t="shared" si="186"/>
        <v>#REF!</v>
      </c>
      <c r="BS162" s="32" t="e">
        <f t="shared" si="186"/>
        <v>#REF!</v>
      </c>
      <c r="BT162" s="32" t="e">
        <f t="shared" si="186"/>
        <v>#REF!</v>
      </c>
      <c r="BU162" s="32" t="e">
        <f t="shared" si="186"/>
        <v>#REF!</v>
      </c>
      <c r="BV162" s="32" t="e">
        <f t="shared" si="186"/>
        <v>#REF!</v>
      </c>
      <c r="BW162" s="32" t="e">
        <f t="shared" si="186"/>
        <v>#REF!</v>
      </c>
      <c r="BX162" s="32" t="e">
        <f t="shared" si="186"/>
        <v>#REF!</v>
      </c>
      <c r="BY162" s="32" t="e">
        <f t="shared" si="186"/>
        <v>#REF!</v>
      </c>
      <c r="BZ162" s="32" t="e">
        <f t="shared" si="186"/>
        <v>#REF!</v>
      </c>
      <c r="CA162" s="32" t="e">
        <f t="shared" si="186"/>
        <v>#REF!</v>
      </c>
      <c r="CB162" s="32" t="e">
        <f t="shared" si="186"/>
        <v>#REF!</v>
      </c>
      <c r="CC162" s="32" t="e">
        <f t="shared" ref="CC162:CI162" si="187">CC156+CC157+CC161+CC159</f>
        <v>#REF!</v>
      </c>
      <c r="CD162" s="32" t="e">
        <f t="shared" si="187"/>
        <v>#REF!</v>
      </c>
      <c r="CE162" s="32" t="e">
        <f t="shared" si="187"/>
        <v>#REF!</v>
      </c>
      <c r="CF162" s="32" t="e">
        <f t="shared" si="187"/>
        <v>#REF!</v>
      </c>
      <c r="CG162" s="32" t="e">
        <f t="shared" si="187"/>
        <v>#REF!</v>
      </c>
      <c r="CH162" s="32" t="e">
        <f t="shared" si="187"/>
        <v>#REF!</v>
      </c>
      <c r="CI162" s="32" t="e">
        <f t="shared" si="187"/>
        <v>#REF!</v>
      </c>
    </row>
    <row r="163" spans="2:87" x14ac:dyDescent="0.4">
      <c r="B163" s="6"/>
      <c r="C163" t="s">
        <v>186</v>
      </c>
      <c r="E163" s="12" t="s">
        <v>62</v>
      </c>
      <c r="F163" s="12"/>
      <c r="G163" s="13"/>
      <c r="H163" s="34" t="e">
        <f t="shared" ref="H163:M163" si="188">H162-SUM(H161,H156:H157,H159)</f>
        <v>#REF!</v>
      </c>
      <c r="I163" s="34" t="e">
        <f t="shared" si="188"/>
        <v>#REF!</v>
      </c>
      <c r="J163" s="34" t="e">
        <f t="shared" si="188"/>
        <v>#REF!</v>
      </c>
      <c r="K163" s="34" t="e">
        <f t="shared" si="188"/>
        <v>#REF!</v>
      </c>
      <c r="L163" s="34" t="e">
        <f t="shared" si="188"/>
        <v>#REF!</v>
      </c>
      <c r="M163" s="34" t="e">
        <f t="shared" si="188"/>
        <v>#REF!</v>
      </c>
      <c r="N163" s="34" t="e">
        <f>N162-SUM(N161,N156:N157)</f>
        <v>#REF!</v>
      </c>
      <c r="O163" s="34"/>
      <c r="P163" s="34">
        <f>P162-SUM(P161,P156:P157,P159)</f>
        <v>0</v>
      </c>
      <c r="Q163" s="34" t="e">
        <f t="shared" ref="Q163:CB163" si="189">Q162-SUM(Q161,Q156:Q157,Q159)</f>
        <v>#REF!</v>
      </c>
      <c r="R163" s="34" t="e">
        <f t="shared" si="189"/>
        <v>#REF!</v>
      </c>
      <c r="S163" s="34" t="e">
        <f t="shared" si="189"/>
        <v>#REF!</v>
      </c>
      <c r="T163" s="34" t="e">
        <f t="shared" si="189"/>
        <v>#REF!</v>
      </c>
      <c r="U163" s="34" t="e">
        <f t="shared" si="189"/>
        <v>#REF!</v>
      </c>
      <c r="V163" s="34" t="e">
        <f t="shared" si="189"/>
        <v>#REF!</v>
      </c>
      <c r="W163" s="34" t="e">
        <f t="shared" si="189"/>
        <v>#REF!</v>
      </c>
      <c r="X163" s="34" t="e">
        <f t="shared" si="189"/>
        <v>#REF!</v>
      </c>
      <c r="Y163" s="34" t="e">
        <f t="shared" si="189"/>
        <v>#REF!</v>
      </c>
      <c r="Z163" s="34" t="e">
        <f t="shared" si="189"/>
        <v>#REF!</v>
      </c>
      <c r="AA163" s="34" t="e">
        <f t="shared" si="189"/>
        <v>#REF!</v>
      </c>
      <c r="AB163" s="34" t="e">
        <f t="shared" si="189"/>
        <v>#REF!</v>
      </c>
      <c r="AC163" s="34" t="e">
        <f t="shared" si="189"/>
        <v>#REF!</v>
      </c>
      <c r="AD163" s="34" t="e">
        <f t="shared" si="189"/>
        <v>#REF!</v>
      </c>
      <c r="AE163" s="34" t="e">
        <f t="shared" si="189"/>
        <v>#REF!</v>
      </c>
      <c r="AF163" s="34" t="e">
        <f t="shared" si="189"/>
        <v>#REF!</v>
      </c>
      <c r="AG163" s="34" t="e">
        <f t="shared" si="189"/>
        <v>#REF!</v>
      </c>
      <c r="AH163" s="34" t="e">
        <f t="shared" si="189"/>
        <v>#REF!</v>
      </c>
      <c r="AI163" s="34" t="e">
        <f t="shared" si="189"/>
        <v>#REF!</v>
      </c>
      <c r="AJ163" s="34" t="e">
        <f t="shared" si="189"/>
        <v>#REF!</v>
      </c>
      <c r="AK163" s="34" t="e">
        <f t="shared" si="189"/>
        <v>#REF!</v>
      </c>
      <c r="AL163" s="34" t="e">
        <f t="shared" si="189"/>
        <v>#REF!</v>
      </c>
      <c r="AM163" s="34" t="e">
        <f t="shared" si="189"/>
        <v>#REF!</v>
      </c>
      <c r="AN163" s="34" t="e">
        <f t="shared" si="189"/>
        <v>#REF!</v>
      </c>
      <c r="AO163" s="34" t="e">
        <f t="shared" si="189"/>
        <v>#REF!</v>
      </c>
      <c r="AP163" s="34" t="e">
        <f t="shared" si="189"/>
        <v>#REF!</v>
      </c>
      <c r="AQ163" s="34" t="e">
        <f t="shared" si="189"/>
        <v>#REF!</v>
      </c>
      <c r="AR163" s="34" t="e">
        <f t="shared" si="189"/>
        <v>#REF!</v>
      </c>
      <c r="AS163" s="34" t="e">
        <f t="shared" si="189"/>
        <v>#REF!</v>
      </c>
      <c r="AT163" s="34" t="e">
        <f t="shared" si="189"/>
        <v>#REF!</v>
      </c>
      <c r="AU163" s="34" t="e">
        <f t="shared" si="189"/>
        <v>#REF!</v>
      </c>
      <c r="AV163" s="34" t="e">
        <f t="shared" si="189"/>
        <v>#REF!</v>
      </c>
      <c r="AW163" s="34" t="e">
        <f t="shared" si="189"/>
        <v>#REF!</v>
      </c>
      <c r="AX163" s="34" t="e">
        <f t="shared" si="189"/>
        <v>#REF!</v>
      </c>
      <c r="AY163" s="34" t="e">
        <f t="shared" si="189"/>
        <v>#REF!</v>
      </c>
      <c r="AZ163" s="34" t="e">
        <f t="shared" si="189"/>
        <v>#REF!</v>
      </c>
      <c r="BA163" s="34" t="e">
        <f t="shared" si="189"/>
        <v>#REF!</v>
      </c>
      <c r="BB163" s="34" t="e">
        <f t="shared" si="189"/>
        <v>#REF!</v>
      </c>
      <c r="BC163" s="34" t="e">
        <f t="shared" si="189"/>
        <v>#REF!</v>
      </c>
      <c r="BD163" s="34" t="e">
        <f t="shared" si="189"/>
        <v>#REF!</v>
      </c>
      <c r="BE163" s="34" t="e">
        <f t="shared" si="189"/>
        <v>#REF!</v>
      </c>
      <c r="BF163" s="34" t="e">
        <f t="shared" si="189"/>
        <v>#REF!</v>
      </c>
      <c r="BG163" s="34" t="e">
        <f t="shared" si="189"/>
        <v>#REF!</v>
      </c>
      <c r="BH163" s="34" t="e">
        <f t="shared" si="189"/>
        <v>#REF!</v>
      </c>
      <c r="BI163" s="34" t="e">
        <f t="shared" si="189"/>
        <v>#REF!</v>
      </c>
      <c r="BJ163" s="34" t="e">
        <f t="shared" si="189"/>
        <v>#REF!</v>
      </c>
      <c r="BK163" s="34" t="e">
        <f t="shared" si="189"/>
        <v>#REF!</v>
      </c>
      <c r="BL163" s="34" t="e">
        <f t="shared" si="189"/>
        <v>#REF!</v>
      </c>
      <c r="BM163" s="34" t="e">
        <f t="shared" si="189"/>
        <v>#REF!</v>
      </c>
      <c r="BN163" s="34" t="e">
        <f t="shared" si="189"/>
        <v>#REF!</v>
      </c>
      <c r="BO163" s="34" t="e">
        <f t="shared" si="189"/>
        <v>#REF!</v>
      </c>
      <c r="BP163" s="34" t="e">
        <f t="shared" si="189"/>
        <v>#REF!</v>
      </c>
      <c r="BQ163" s="34" t="e">
        <f t="shared" si="189"/>
        <v>#REF!</v>
      </c>
      <c r="BR163" s="34" t="e">
        <f t="shared" si="189"/>
        <v>#REF!</v>
      </c>
      <c r="BS163" s="34" t="e">
        <f t="shared" si="189"/>
        <v>#REF!</v>
      </c>
      <c r="BT163" s="34" t="e">
        <f t="shared" si="189"/>
        <v>#REF!</v>
      </c>
      <c r="BU163" s="34" t="e">
        <f t="shared" si="189"/>
        <v>#REF!</v>
      </c>
      <c r="BV163" s="34" t="e">
        <f t="shared" si="189"/>
        <v>#REF!</v>
      </c>
      <c r="BW163" s="34" t="e">
        <f t="shared" si="189"/>
        <v>#REF!</v>
      </c>
      <c r="BX163" s="34" t="e">
        <f t="shared" si="189"/>
        <v>#REF!</v>
      </c>
      <c r="BY163" s="34" t="e">
        <f t="shared" si="189"/>
        <v>#REF!</v>
      </c>
      <c r="BZ163" s="34" t="e">
        <f t="shared" si="189"/>
        <v>#REF!</v>
      </c>
      <c r="CA163" s="34" t="e">
        <f t="shared" si="189"/>
        <v>#REF!</v>
      </c>
      <c r="CB163" s="34" t="e">
        <f t="shared" si="189"/>
        <v>#REF!</v>
      </c>
      <c r="CC163" s="34" t="e">
        <f t="shared" ref="CC163:CI163" si="190">CC162-SUM(CC161,CC156:CC157,CC159)</f>
        <v>#REF!</v>
      </c>
      <c r="CD163" s="34" t="e">
        <f t="shared" si="190"/>
        <v>#REF!</v>
      </c>
      <c r="CE163" s="34" t="e">
        <f t="shared" si="190"/>
        <v>#REF!</v>
      </c>
      <c r="CF163" s="34" t="e">
        <f t="shared" si="190"/>
        <v>#REF!</v>
      </c>
      <c r="CG163" s="34" t="e">
        <f t="shared" si="190"/>
        <v>#REF!</v>
      </c>
      <c r="CH163" s="34" t="e">
        <f t="shared" si="190"/>
        <v>#REF!</v>
      </c>
      <c r="CI163" s="34" t="e">
        <f t="shared" si="190"/>
        <v>#REF!</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cm="1">
        <f t="array" ref="P166">INDEX($H:$M,ROW(),MATCH(P$2,$H$1:$M$1,0))</f>
        <v>20</v>
      </c>
      <c r="Q166" s="30" cm="1">
        <f t="array" ref="Q166">INDEX($H:$M,ROW(),MATCH(Q$2,$H$1:$M$1,0))</f>
        <v>20</v>
      </c>
      <c r="R166" s="30" cm="1">
        <f t="array" ref="R166">INDEX($H:$M,ROW(),MATCH(R$2,$H$1:$M$1,0))</f>
        <v>20</v>
      </c>
      <c r="S166" s="30" cm="1">
        <f t="array" ref="S166">INDEX($H:$M,ROW(),MATCH(S$2,$H$1:$M$1,0))</f>
        <v>20</v>
      </c>
      <c r="T166" s="30" cm="1">
        <f t="array" ref="T166">INDEX($H:$M,ROW(),MATCH(T$2,$H$1:$M$1,0))</f>
        <v>20</v>
      </c>
      <c r="U166" s="30" cm="1">
        <f t="array" ref="U166">INDEX($H:$M,ROW(),MATCH(U$2,$H$1:$M$1,0))</f>
        <v>20</v>
      </c>
      <c r="V166" s="30" cm="1">
        <f t="array" ref="V166">INDEX($H:$M,ROW(),MATCH(V$2,$H$1:$M$1,0))</f>
        <v>20</v>
      </c>
      <c r="W166" s="30" cm="1">
        <f t="array" ref="W166">INDEX($H:$M,ROW(),MATCH(W$2,$H$1:$M$1,0))</f>
        <v>20</v>
      </c>
      <c r="X166" s="30" cm="1">
        <f t="array" ref="X166">INDEX($H:$M,ROW(),MATCH(X$2,$H$1:$M$1,0))</f>
        <v>20</v>
      </c>
      <c r="Y166" s="30" cm="1">
        <f t="array" ref="Y166">INDEX($H:$M,ROW(),MATCH(Y$2,$H$1:$M$1,0))</f>
        <v>20</v>
      </c>
      <c r="Z166" s="30" cm="1">
        <f t="array" ref="Z166">INDEX($H:$M,ROW(),MATCH(Z$2,$H$1:$M$1,0))</f>
        <v>20</v>
      </c>
      <c r="AA166" s="30" cm="1">
        <f t="array" ref="AA166">INDEX($H:$M,ROW(),MATCH(AA$2,$H$1:$M$1,0))</f>
        <v>20</v>
      </c>
      <c r="AB166" s="30" cm="1">
        <f t="array" ref="AB166">INDEX($H:$M,ROW(),MATCH(AB$2,$H$1:$M$1,0))</f>
        <v>20</v>
      </c>
      <c r="AC166" s="30" cm="1">
        <f t="array" ref="AC166">INDEX($H:$M,ROW(),MATCH(AC$2,$H$1:$M$1,0))</f>
        <v>20</v>
      </c>
      <c r="AD166" s="30" cm="1">
        <f t="array" ref="AD166">INDEX($H:$M,ROW(),MATCH(AD$2,$H$1:$M$1,0))</f>
        <v>20</v>
      </c>
      <c r="AE166" s="30" cm="1">
        <f t="array" ref="AE166">INDEX($H:$M,ROW(),MATCH(AE$2,$H$1:$M$1,0))</f>
        <v>20</v>
      </c>
      <c r="AF166" s="30" cm="1">
        <f t="array" ref="AF166">INDEX($H:$M,ROW(),MATCH(AF$2,$H$1:$M$1,0))</f>
        <v>20</v>
      </c>
      <c r="AG166" s="30" cm="1">
        <f t="array" ref="AG166">INDEX($H:$M,ROW(),MATCH(AG$2,$H$1:$M$1,0))</f>
        <v>20</v>
      </c>
      <c r="AH166" s="30" cm="1">
        <f t="array" ref="AH166">INDEX($H:$M,ROW(),MATCH(AH$2,$H$1:$M$1,0))</f>
        <v>20</v>
      </c>
      <c r="AI166" s="30" cm="1">
        <f t="array" ref="AI166">INDEX($H:$M,ROW(),MATCH(AI$2,$H$1:$M$1,0))</f>
        <v>20</v>
      </c>
      <c r="AJ166" s="30" cm="1">
        <f t="array" ref="AJ166">INDEX($H:$M,ROW(),MATCH(AJ$2,$H$1:$M$1,0))</f>
        <v>20</v>
      </c>
      <c r="AK166" s="30" cm="1">
        <f t="array" ref="AK166">INDEX($H:$M,ROW(),MATCH(AK$2,$H$1:$M$1,0))</f>
        <v>20</v>
      </c>
      <c r="AL166" s="30" cm="1">
        <f t="array" ref="AL166">INDEX($H:$M,ROW(),MATCH(AL$2,$H$1:$M$1,0))</f>
        <v>20</v>
      </c>
      <c r="AM166" s="30" cm="1">
        <f t="array" ref="AM166">INDEX($H:$M,ROW(),MATCH(AM$2,$H$1:$M$1,0))</f>
        <v>20</v>
      </c>
      <c r="AN166" s="30" cm="1">
        <f t="array" ref="AN166">INDEX($H:$M,ROW(),MATCH(AN$2,$H$1:$M$1,0))</f>
        <v>20</v>
      </c>
      <c r="AO166" s="30" cm="1">
        <f t="array" ref="AO166">INDEX($H:$M,ROW(),MATCH(AO$2,$H$1:$M$1,0))</f>
        <v>20</v>
      </c>
      <c r="AP166" s="30" cm="1">
        <f t="array" ref="AP166">INDEX($H:$M,ROW(),MATCH(AP$2,$H$1:$M$1,0))</f>
        <v>20</v>
      </c>
      <c r="AQ166" s="30" cm="1">
        <f t="array" ref="AQ166">INDEX($H:$M,ROW(),MATCH(AQ$2,$H$1:$M$1,0))</f>
        <v>20</v>
      </c>
      <c r="AR166" s="30" cm="1">
        <f t="array" ref="AR166">INDEX($H:$M,ROW(),MATCH(AR$2,$H$1:$M$1,0))</f>
        <v>20</v>
      </c>
      <c r="AS166" s="30" cm="1">
        <f t="array" ref="AS166">INDEX($H:$M,ROW(),MATCH(AS$2,$H$1:$M$1,0))</f>
        <v>20</v>
      </c>
      <c r="AT166" s="30" cm="1">
        <f t="array" ref="AT166">INDEX($H:$M,ROW(),MATCH(AT$2,$H$1:$M$1,0))</f>
        <v>20</v>
      </c>
      <c r="AU166" s="30" cm="1">
        <f t="array" ref="AU166">INDEX($H:$M,ROW(),MATCH(AU$2,$H$1:$M$1,0))</f>
        <v>20</v>
      </c>
      <c r="AV166" s="30" cm="1">
        <f t="array" ref="AV166">INDEX($H:$M,ROW(),MATCH(AV$2,$H$1:$M$1,0))</f>
        <v>20</v>
      </c>
      <c r="AW166" s="30" cm="1">
        <f t="array" ref="AW166">INDEX($H:$M,ROW(),MATCH(AW$2,$H$1:$M$1,0))</f>
        <v>20</v>
      </c>
      <c r="AX166" s="30" cm="1">
        <f t="array" ref="AX166">INDEX($H:$M,ROW(),MATCH(AX$2,$H$1:$M$1,0))</f>
        <v>20</v>
      </c>
      <c r="AY166" s="30" cm="1">
        <f t="array" ref="AY166">INDEX($H:$M,ROW(),MATCH(AY$2,$H$1:$M$1,0))</f>
        <v>20</v>
      </c>
      <c r="AZ166" s="30" cm="1">
        <f t="array" ref="AZ166">INDEX($H:$M,ROW(),MATCH(AZ$2,$H$1:$M$1,0))</f>
        <v>20</v>
      </c>
      <c r="BA166" s="30" cm="1">
        <f t="array" ref="BA166">INDEX($H:$M,ROW(),MATCH(BA$2,$H$1:$M$1,0))</f>
        <v>20</v>
      </c>
      <c r="BB166" s="30" cm="1">
        <f t="array" ref="BB166">INDEX($H:$M,ROW(),MATCH(BB$2,$H$1:$M$1,0))</f>
        <v>20</v>
      </c>
      <c r="BC166" s="30" cm="1">
        <f t="array" ref="BC166">INDEX($H:$M,ROW(),MATCH(BC$2,$H$1:$M$1,0))</f>
        <v>20</v>
      </c>
      <c r="BD166" s="30" cm="1">
        <f t="array" ref="BD166">INDEX($H:$M,ROW(),MATCH(BD$2,$H$1:$M$1,0))</f>
        <v>20</v>
      </c>
      <c r="BE166" s="30" cm="1">
        <f t="array" ref="BE166">INDEX($H:$M,ROW(),MATCH(BE$2,$H$1:$M$1,0))</f>
        <v>20</v>
      </c>
      <c r="BF166" s="30" cm="1">
        <f t="array" ref="BF166">INDEX($H:$M,ROW(),MATCH(BF$2,$H$1:$M$1,0))</f>
        <v>20</v>
      </c>
      <c r="BG166" s="30" cm="1">
        <f t="array" ref="BG166">INDEX($H:$M,ROW(),MATCH(BG$2,$H$1:$M$1,0))</f>
        <v>20</v>
      </c>
      <c r="BH166" s="30" cm="1">
        <f t="array" ref="BH166">INDEX($H:$M,ROW(),MATCH(BH$2,$H$1:$M$1,0))</f>
        <v>20</v>
      </c>
      <c r="BI166" s="30" cm="1">
        <f t="array" ref="BI166">INDEX($H:$M,ROW(),MATCH(BI$2,$H$1:$M$1,0))</f>
        <v>20</v>
      </c>
      <c r="BJ166" s="30" cm="1">
        <f t="array" ref="BJ166">INDEX($H:$M,ROW(),MATCH(BJ$2,$H$1:$M$1,0))</f>
        <v>20</v>
      </c>
      <c r="BK166" s="30" cm="1">
        <f t="array" ref="BK166">INDEX($H:$M,ROW(),MATCH(BK$2,$H$1:$M$1,0))</f>
        <v>20</v>
      </c>
      <c r="BL166" s="30" cm="1">
        <f t="array" ref="BL166">INDEX($H:$M,ROW(),MATCH(BL$2,$H$1:$M$1,0))</f>
        <v>20</v>
      </c>
      <c r="BM166" s="30" cm="1">
        <f t="array" ref="BM166">INDEX($H:$M,ROW(),MATCH(BM$2,$H$1:$M$1,0))</f>
        <v>20</v>
      </c>
      <c r="BN166" s="30" cm="1">
        <f t="array" ref="BN166">INDEX($H:$M,ROW(),MATCH(BN$2,$H$1:$M$1,0))</f>
        <v>20</v>
      </c>
      <c r="BO166" s="30" cm="1">
        <f t="array" ref="BO166">INDEX($H:$M,ROW(),MATCH(BO$2,$H$1:$M$1,0))</f>
        <v>20</v>
      </c>
      <c r="BP166" s="30" cm="1">
        <f t="array" ref="BP166">INDEX($H:$M,ROW(),MATCH(BP$2,$H$1:$M$1,0))</f>
        <v>20</v>
      </c>
      <c r="BQ166" s="30" cm="1">
        <f t="array" ref="BQ166">INDEX($H:$M,ROW(),MATCH(BQ$2,$H$1:$M$1,0))</f>
        <v>20</v>
      </c>
      <c r="BR166" s="30" cm="1">
        <f t="array" ref="BR166">INDEX($H:$M,ROW(),MATCH(BR$2,$H$1:$M$1,0))</f>
        <v>20</v>
      </c>
      <c r="BS166" s="30" cm="1">
        <f t="array" ref="BS166">INDEX($H:$M,ROW(),MATCH(BS$2,$H$1:$M$1,0))</f>
        <v>20</v>
      </c>
      <c r="BT166" s="30" cm="1">
        <f t="array" ref="BT166">INDEX($H:$M,ROW(),MATCH(BT$2,$H$1:$M$1,0))</f>
        <v>20</v>
      </c>
      <c r="BU166" s="30" cm="1">
        <f t="array" ref="BU166">INDEX($H:$M,ROW(),MATCH(BU$2,$H$1:$M$1,0))</f>
        <v>20</v>
      </c>
      <c r="BV166" s="30" cm="1">
        <f t="array" ref="BV166">INDEX($H:$M,ROW(),MATCH(BV$2,$H$1:$M$1,0))</f>
        <v>20</v>
      </c>
      <c r="BW166" s="30" cm="1">
        <f t="array" ref="BW166">INDEX($H:$M,ROW(),MATCH(BW$2,$H$1:$M$1,0))</f>
        <v>20</v>
      </c>
      <c r="BX166" s="30" cm="1">
        <f t="array" ref="BX166">INDEX($H:$M,ROW(),MATCH(BX$2,$H$1:$M$1,0))</f>
        <v>20</v>
      </c>
      <c r="BY166" s="30" cm="1">
        <f t="array" ref="BY166">INDEX($H:$M,ROW(),MATCH(BY$2,$H$1:$M$1,0))</f>
        <v>20</v>
      </c>
      <c r="BZ166" s="30" cm="1">
        <f t="array" ref="BZ166">INDEX($H:$M,ROW(),MATCH(BZ$2,$H$1:$M$1,0))</f>
        <v>20</v>
      </c>
      <c r="CA166" s="30" cm="1">
        <f t="array" ref="CA166">INDEX($H:$M,ROW(),MATCH(CA$2,$H$1:$M$1,0))</f>
        <v>20</v>
      </c>
      <c r="CB166" s="30" cm="1">
        <f t="array" ref="CB166">INDEX($H:$M,ROW(),MATCH(CB$2,$H$1:$M$1,0))</f>
        <v>20</v>
      </c>
      <c r="CC166" s="30" cm="1">
        <f t="array" ref="CC166">INDEX($H:$M,ROW(),MATCH(CC$2,$H$1:$M$1,0))</f>
        <v>20</v>
      </c>
      <c r="CD166" s="30" cm="1">
        <f t="array" ref="CD166">INDEX($H:$M,ROW(),MATCH(CD$2,$H$1:$M$1,0))</f>
        <v>20</v>
      </c>
      <c r="CE166" s="30" cm="1">
        <f t="array" ref="CE166">INDEX($H:$M,ROW(),MATCH(CE$2,$H$1:$M$1,0))</f>
        <v>20</v>
      </c>
      <c r="CF166" s="30" cm="1">
        <f t="array" ref="CF166">INDEX($H:$M,ROW(),MATCH(CF$2,$H$1:$M$1,0))</f>
        <v>20</v>
      </c>
      <c r="CG166" s="30" cm="1">
        <f t="array" ref="CG166">INDEX($H:$M,ROW(),MATCH(CG$2,$H$1:$M$1,0))</f>
        <v>20</v>
      </c>
      <c r="CH166" s="30" cm="1">
        <f t="array" ref="CH166">INDEX($H:$M,ROW(),MATCH(CH$2,$H$1:$M$1,0))</f>
        <v>20</v>
      </c>
      <c r="CI166" s="30" cm="1">
        <f t="array" ref="CI166">INDEX($H:$M,ROW(),MATCH(CI$2,$H$1:$M$1,0))</f>
        <v>20</v>
      </c>
    </row>
    <row r="167" spans="2:87" x14ac:dyDescent="0.4">
      <c r="B167" t="s">
        <v>198</v>
      </c>
      <c r="C167" t="s">
        <v>186</v>
      </c>
      <c r="E167" s="27" t="str">
        <f>SUBSTITUTE(E154,":","")&amp;" Revenue"</f>
        <v>Subscription revenue - Middle tier, secondary Revenue</v>
      </c>
      <c r="F167" s="27"/>
      <c r="G167" s="9"/>
      <c r="H167" s="28" t="e">
        <f t="shared" ref="H167:M167" si="191">SUMIF($2:$2,H$1,167:167)</f>
        <v>#REF!</v>
      </c>
      <c r="I167" s="28" t="e">
        <f t="shared" si="191"/>
        <v>#REF!</v>
      </c>
      <c r="J167" s="28" t="e">
        <f t="shared" si="191"/>
        <v>#REF!</v>
      </c>
      <c r="K167" s="28" t="e">
        <f t="shared" si="191"/>
        <v>#REF!</v>
      </c>
      <c r="L167" s="28" t="e">
        <f t="shared" si="191"/>
        <v>#REF!</v>
      </c>
      <c r="M167" s="28" t="e">
        <f t="shared" si="191"/>
        <v>#REF!</v>
      </c>
      <c r="P167" s="28">
        <f t="shared" ref="P167:CA167" si="192">P166*AVERAGE(P162,P156)</f>
        <v>0</v>
      </c>
      <c r="Q167" s="28" t="e">
        <f t="shared" si="192"/>
        <v>#REF!</v>
      </c>
      <c r="R167" s="28" t="e">
        <f t="shared" si="192"/>
        <v>#REF!</v>
      </c>
      <c r="S167" s="28" t="e">
        <f t="shared" si="192"/>
        <v>#REF!</v>
      </c>
      <c r="T167" s="28" t="e">
        <f t="shared" si="192"/>
        <v>#REF!</v>
      </c>
      <c r="U167" s="28" t="e">
        <f t="shared" si="192"/>
        <v>#REF!</v>
      </c>
      <c r="V167" s="28" t="e">
        <f t="shared" si="192"/>
        <v>#REF!</v>
      </c>
      <c r="W167" s="28" t="e">
        <f t="shared" si="192"/>
        <v>#REF!</v>
      </c>
      <c r="X167" s="28" t="e">
        <f t="shared" si="192"/>
        <v>#REF!</v>
      </c>
      <c r="Y167" s="28" t="e">
        <f t="shared" si="192"/>
        <v>#REF!</v>
      </c>
      <c r="Z167" s="28" t="e">
        <f t="shared" si="192"/>
        <v>#REF!</v>
      </c>
      <c r="AA167" s="28" t="e">
        <f t="shared" si="192"/>
        <v>#REF!</v>
      </c>
      <c r="AB167" s="28" t="e">
        <f t="shared" si="192"/>
        <v>#REF!</v>
      </c>
      <c r="AC167" s="28" t="e">
        <f t="shared" si="192"/>
        <v>#REF!</v>
      </c>
      <c r="AD167" s="28" t="e">
        <f t="shared" si="192"/>
        <v>#REF!</v>
      </c>
      <c r="AE167" s="28" t="e">
        <f t="shared" si="192"/>
        <v>#REF!</v>
      </c>
      <c r="AF167" s="28" t="e">
        <f t="shared" si="192"/>
        <v>#REF!</v>
      </c>
      <c r="AG167" s="28" t="e">
        <f t="shared" si="192"/>
        <v>#REF!</v>
      </c>
      <c r="AH167" s="28" t="e">
        <f t="shared" si="192"/>
        <v>#REF!</v>
      </c>
      <c r="AI167" s="28" t="e">
        <f t="shared" si="192"/>
        <v>#REF!</v>
      </c>
      <c r="AJ167" s="28" t="e">
        <f t="shared" si="192"/>
        <v>#REF!</v>
      </c>
      <c r="AK167" s="28" t="e">
        <f t="shared" si="192"/>
        <v>#REF!</v>
      </c>
      <c r="AL167" s="28" t="e">
        <f t="shared" si="192"/>
        <v>#REF!</v>
      </c>
      <c r="AM167" s="28" t="e">
        <f t="shared" si="192"/>
        <v>#REF!</v>
      </c>
      <c r="AN167" s="28" t="e">
        <f t="shared" si="192"/>
        <v>#REF!</v>
      </c>
      <c r="AO167" s="28" t="e">
        <f t="shared" si="192"/>
        <v>#REF!</v>
      </c>
      <c r="AP167" s="28" t="e">
        <f t="shared" si="192"/>
        <v>#REF!</v>
      </c>
      <c r="AQ167" s="28" t="e">
        <f t="shared" si="192"/>
        <v>#REF!</v>
      </c>
      <c r="AR167" s="28" t="e">
        <f t="shared" si="192"/>
        <v>#REF!</v>
      </c>
      <c r="AS167" s="28" t="e">
        <f t="shared" si="192"/>
        <v>#REF!</v>
      </c>
      <c r="AT167" s="28" t="e">
        <f t="shared" si="192"/>
        <v>#REF!</v>
      </c>
      <c r="AU167" s="28" t="e">
        <f t="shared" si="192"/>
        <v>#REF!</v>
      </c>
      <c r="AV167" s="28" t="e">
        <f t="shared" si="192"/>
        <v>#REF!</v>
      </c>
      <c r="AW167" s="28" t="e">
        <f t="shared" si="192"/>
        <v>#REF!</v>
      </c>
      <c r="AX167" s="28" t="e">
        <f t="shared" si="192"/>
        <v>#REF!</v>
      </c>
      <c r="AY167" s="28" t="e">
        <f t="shared" si="192"/>
        <v>#REF!</v>
      </c>
      <c r="AZ167" s="28" t="e">
        <f t="shared" si="192"/>
        <v>#REF!</v>
      </c>
      <c r="BA167" s="28" t="e">
        <f t="shared" si="192"/>
        <v>#REF!</v>
      </c>
      <c r="BB167" s="28" t="e">
        <f t="shared" si="192"/>
        <v>#REF!</v>
      </c>
      <c r="BC167" s="28" t="e">
        <f t="shared" si="192"/>
        <v>#REF!</v>
      </c>
      <c r="BD167" s="28" t="e">
        <f t="shared" si="192"/>
        <v>#REF!</v>
      </c>
      <c r="BE167" s="28" t="e">
        <f t="shared" si="192"/>
        <v>#REF!</v>
      </c>
      <c r="BF167" s="28" t="e">
        <f t="shared" si="192"/>
        <v>#REF!</v>
      </c>
      <c r="BG167" s="28" t="e">
        <f t="shared" si="192"/>
        <v>#REF!</v>
      </c>
      <c r="BH167" s="28" t="e">
        <f t="shared" si="192"/>
        <v>#REF!</v>
      </c>
      <c r="BI167" s="28" t="e">
        <f t="shared" si="192"/>
        <v>#REF!</v>
      </c>
      <c r="BJ167" s="28" t="e">
        <f t="shared" si="192"/>
        <v>#REF!</v>
      </c>
      <c r="BK167" s="28" t="e">
        <f t="shared" si="192"/>
        <v>#REF!</v>
      </c>
      <c r="BL167" s="28" t="e">
        <f t="shared" si="192"/>
        <v>#REF!</v>
      </c>
      <c r="BM167" s="28" t="e">
        <f t="shared" si="192"/>
        <v>#REF!</v>
      </c>
      <c r="BN167" s="28" t="e">
        <f t="shared" si="192"/>
        <v>#REF!</v>
      </c>
      <c r="BO167" s="28" t="e">
        <f t="shared" si="192"/>
        <v>#REF!</v>
      </c>
      <c r="BP167" s="28" t="e">
        <f t="shared" si="192"/>
        <v>#REF!</v>
      </c>
      <c r="BQ167" s="28" t="e">
        <f t="shared" si="192"/>
        <v>#REF!</v>
      </c>
      <c r="BR167" s="28" t="e">
        <f t="shared" si="192"/>
        <v>#REF!</v>
      </c>
      <c r="BS167" s="28" t="e">
        <f t="shared" si="192"/>
        <v>#REF!</v>
      </c>
      <c r="BT167" s="28" t="e">
        <f t="shared" si="192"/>
        <v>#REF!</v>
      </c>
      <c r="BU167" s="28" t="e">
        <f t="shared" si="192"/>
        <v>#REF!</v>
      </c>
      <c r="BV167" s="28" t="e">
        <f t="shared" si="192"/>
        <v>#REF!</v>
      </c>
      <c r="BW167" s="28" t="e">
        <f t="shared" si="192"/>
        <v>#REF!</v>
      </c>
      <c r="BX167" s="28" t="e">
        <f t="shared" si="192"/>
        <v>#REF!</v>
      </c>
      <c r="BY167" s="28" t="e">
        <f t="shared" si="192"/>
        <v>#REF!</v>
      </c>
      <c r="BZ167" s="28" t="e">
        <f t="shared" si="192"/>
        <v>#REF!</v>
      </c>
      <c r="CA167" s="28" t="e">
        <f t="shared" si="192"/>
        <v>#REF!</v>
      </c>
      <c r="CB167" s="28" t="e">
        <f t="shared" ref="CB167:CI167" si="193">CB166*AVERAGE(CB162,CB156)</f>
        <v>#REF!</v>
      </c>
      <c r="CC167" s="28" t="e">
        <f t="shared" si="193"/>
        <v>#REF!</v>
      </c>
      <c r="CD167" s="28" t="e">
        <f t="shared" si="193"/>
        <v>#REF!</v>
      </c>
      <c r="CE167" s="28" t="e">
        <f t="shared" si="193"/>
        <v>#REF!</v>
      </c>
      <c r="CF167" s="28" t="e">
        <f t="shared" si="193"/>
        <v>#REF!</v>
      </c>
      <c r="CG167" s="28" t="e">
        <f t="shared" si="193"/>
        <v>#REF!</v>
      </c>
      <c r="CH167" s="28" t="e">
        <f t="shared" si="193"/>
        <v>#REF!</v>
      </c>
      <c r="CI167" s="28" t="e">
        <f t="shared" si="193"/>
        <v>#REF!</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f t="shared" ref="P169:CA169" si="194">P162</f>
        <v>0</v>
      </c>
      <c r="Q169" s="34" t="e">
        <f t="shared" si="194"/>
        <v>#REF!</v>
      </c>
      <c r="R169" s="34" t="e">
        <f t="shared" si="194"/>
        <v>#REF!</v>
      </c>
      <c r="S169" s="34" t="e">
        <f t="shared" si="194"/>
        <v>#REF!</v>
      </c>
      <c r="T169" s="34" t="e">
        <f t="shared" si="194"/>
        <v>#REF!</v>
      </c>
      <c r="U169" s="34" t="e">
        <f t="shared" si="194"/>
        <v>#REF!</v>
      </c>
      <c r="V169" s="34" t="e">
        <f t="shared" si="194"/>
        <v>#REF!</v>
      </c>
      <c r="W169" s="34" t="e">
        <f t="shared" si="194"/>
        <v>#REF!</v>
      </c>
      <c r="X169" s="34" t="e">
        <f t="shared" si="194"/>
        <v>#REF!</v>
      </c>
      <c r="Y169" s="34" t="e">
        <f t="shared" si="194"/>
        <v>#REF!</v>
      </c>
      <c r="Z169" s="34" t="e">
        <f t="shared" si="194"/>
        <v>#REF!</v>
      </c>
      <c r="AA169" s="34" t="e">
        <f t="shared" si="194"/>
        <v>#REF!</v>
      </c>
      <c r="AB169" s="34" t="e">
        <f t="shared" si="194"/>
        <v>#REF!</v>
      </c>
      <c r="AC169" s="34" t="e">
        <f t="shared" si="194"/>
        <v>#REF!</v>
      </c>
      <c r="AD169" s="34" t="e">
        <f t="shared" si="194"/>
        <v>#REF!</v>
      </c>
      <c r="AE169" s="34" t="e">
        <f t="shared" si="194"/>
        <v>#REF!</v>
      </c>
      <c r="AF169" s="34" t="e">
        <f t="shared" si="194"/>
        <v>#REF!</v>
      </c>
      <c r="AG169" s="34" t="e">
        <f t="shared" si="194"/>
        <v>#REF!</v>
      </c>
      <c r="AH169" s="34" t="e">
        <f t="shared" si="194"/>
        <v>#REF!</v>
      </c>
      <c r="AI169" s="34" t="e">
        <f t="shared" si="194"/>
        <v>#REF!</v>
      </c>
      <c r="AJ169" s="34" t="e">
        <f t="shared" si="194"/>
        <v>#REF!</v>
      </c>
      <c r="AK169" s="34" t="e">
        <f t="shared" si="194"/>
        <v>#REF!</v>
      </c>
      <c r="AL169" s="34" t="e">
        <f t="shared" si="194"/>
        <v>#REF!</v>
      </c>
      <c r="AM169" s="34" t="e">
        <f t="shared" si="194"/>
        <v>#REF!</v>
      </c>
      <c r="AN169" s="34" t="e">
        <f t="shared" si="194"/>
        <v>#REF!</v>
      </c>
      <c r="AO169" s="34" t="e">
        <f t="shared" si="194"/>
        <v>#REF!</v>
      </c>
      <c r="AP169" s="34" t="e">
        <f t="shared" si="194"/>
        <v>#REF!</v>
      </c>
      <c r="AQ169" s="34" t="e">
        <f t="shared" si="194"/>
        <v>#REF!</v>
      </c>
      <c r="AR169" s="34" t="e">
        <f t="shared" si="194"/>
        <v>#REF!</v>
      </c>
      <c r="AS169" s="34" t="e">
        <f t="shared" si="194"/>
        <v>#REF!</v>
      </c>
      <c r="AT169" s="34" t="e">
        <f t="shared" si="194"/>
        <v>#REF!</v>
      </c>
      <c r="AU169" s="34" t="e">
        <f t="shared" si="194"/>
        <v>#REF!</v>
      </c>
      <c r="AV169" s="34" t="e">
        <f t="shared" si="194"/>
        <v>#REF!</v>
      </c>
      <c r="AW169" s="34" t="e">
        <f t="shared" si="194"/>
        <v>#REF!</v>
      </c>
      <c r="AX169" s="34" t="e">
        <f t="shared" si="194"/>
        <v>#REF!</v>
      </c>
      <c r="AY169" s="34" t="e">
        <f t="shared" si="194"/>
        <v>#REF!</v>
      </c>
      <c r="AZ169" s="34" t="e">
        <f t="shared" si="194"/>
        <v>#REF!</v>
      </c>
      <c r="BA169" s="34" t="e">
        <f t="shared" si="194"/>
        <v>#REF!</v>
      </c>
      <c r="BB169" s="34" t="e">
        <f t="shared" si="194"/>
        <v>#REF!</v>
      </c>
      <c r="BC169" s="34" t="e">
        <f t="shared" si="194"/>
        <v>#REF!</v>
      </c>
      <c r="BD169" s="34" t="e">
        <f t="shared" si="194"/>
        <v>#REF!</v>
      </c>
      <c r="BE169" s="34" t="e">
        <f t="shared" si="194"/>
        <v>#REF!</v>
      </c>
      <c r="BF169" s="34" t="e">
        <f t="shared" si="194"/>
        <v>#REF!</v>
      </c>
      <c r="BG169" s="34" t="e">
        <f t="shared" si="194"/>
        <v>#REF!</v>
      </c>
      <c r="BH169" s="34" t="e">
        <f t="shared" si="194"/>
        <v>#REF!</v>
      </c>
      <c r="BI169" s="34" t="e">
        <f t="shared" si="194"/>
        <v>#REF!</v>
      </c>
      <c r="BJ169" s="34" t="e">
        <f t="shared" si="194"/>
        <v>#REF!</v>
      </c>
      <c r="BK169" s="34" t="e">
        <f t="shared" si="194"/>
        <v>#REF!</v>
      </c>
      <c r="BL169" s="34" t="e">
        <f t="shared" si="194"/>
        <v>#REF!</v>
      </c>
      <c r="BM169" s="34" t="e">
        <f t="shared" si="194"/>
        <v>#REF!</v>
      </c>
      <c r="BN169" s="34" t="e">
        <f t="shared" si="194"/>
        <v>#REF!</v>
      </c>
      <c r="BO169" s="34" t="e">
        <f t="shared" si="194"/>
        <v>#REF!</v>
      </c>
      <c r="BP169" s="34" t="e">
        <f t="shared" si="194"/>
        <v>#REF!</v>
      </c>
      <c r="BQ169" s="34" t="e">
        <f t="shared" si="194"/>
        <v>#REF!</v>
      </c>
      <c r="BR169" s="34" t="e">
        <f t="shared" si="194"/>
        <v>#REF!</v>
      </c>
      <c r="BS169" s="34" t="e">
        <f t="shared" si="194"/>
        <v>#REF!</v>
      </c>
      <c r="BT169" s="34" t="e">
        <f t="shared" si="194"/>
        <v>#REF!</v>
      </c>
      <c r="BU169" s="34" t="e">
        <f t="shared" si="194"/>
        <v>#REF!</v>
      </c>
      <c r="BV169" s="34" t="e">
        <f t="shared" si="194"/>
        <v>#REF!</v>
      </c>
      <c r="BW169" s="34" t="e">
        <f t="shared" si="194"/>
        <v>#REF!</v>
      </c>
      <c r="BX169" s="34" t="e">
        <f t="shared" si="194"/>
        <v>#REF!</v>
      </c>
      <c r="BY169" s="34" t="e">
        <f t="shared" si="194"/>
        <v>#REF!</v>
      </c>
      <c r="BZ169" s="34" t="e">
        <f t="shared" si="194"/>
        <v>#REF!</v>
      </c>
      <c r="CA169" s="34" t="e">
        <f t="shared" si="194"/>
        <v>#REF!</v>
      </c>
      <c r="CB169" s="34" t="e">
        <f t="shared" ref="CB169:CI169" si="195">CB162</f>
        <v>#REF!</v>
      </c>
      <c r="CC169" s="34" t="e">
        <f t="shared" si="195"/>
        <v>#REF!</v>
      </c>
      <c r="CD169" s="34" t="e">
        <f t="shared" si="195"/>
        <v>#REF!</v>
      </c>
      <c r="CE169" s="34" t="e">
        <f t="shared" si="195"/>
        <v>#REF!</v>
      </c>
      <c r="CF169" s="34" t="e">
        <f t="shared" si="195"/>
        <v>#REF!</v>
      </c>
      <c r="CG169" s="34" t="e">
        <f t="shared" si="195"/>
        <v>#REF!</v>
      </c>
      <c r="CH169" s="34" t="e">
        <f t="shared" si="195"/>
        <v>#REF!</v>
      </c>
      <c r="CI169" s="34" t="e">
        <f t="shared" si="195"/>
        <v>#REF!</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cm="1">
        <f t="array" ref="P172">INDEX($H:$M,ROW(),MATCH(P$2,$H$1:$M$1,0))/12</f>
        <v>41666.666666666664</v>
      </c>
      <c r="Q172" s="19" cm="1">
        <f t="array" ref="Q172">INDEX($H:$M,ROW(),MATCH(Q$2,$H$1:$M$1,0))/12</f>
        <v>41666.666666666664</v>
      </c>
      <c r="R172" s="19" cm="1">
        <f t="array" ref="R172">INDEX($H:$M,ROW(),MATCH(R$2,$H$1:$M$1,0))/12</f>
        <v>41666.666666666664</v>
      </c>
      <c r="S172" s="19" cm="1">
        <f t="array" ref="S172">INDEX($H:$M,ROW(),MATCH(S$2,$H$1:$M$1,0))/12</f>
        <v>41666.666666666664</v>
      </c>
      <c r="T172" s="19" cm="1">
        <f t="array" ref="T172">INDEX($H:$M,ROW(),MATCH(T$2,$H$1:$M$1,0))/12</f>
        <v>41666.666666666664</v>
      </c>
      <c r="U172" s="19" cm="1">
        <f t="array" ref="U172">INDEX($H:$M,ROW(),MATCH(U$2,$H$1:$M$1,0))/12</f>
        <v>41666.666666666664</v>
      </c>
      <c r="V172" s="19" cm="1">
        <f t="array" ref="V172">INDEX($H:$M,ROW(),MATCH(V$2,$H$1:$M$1,0))/12</f>
        <v>41666.666666666664</v>
      </c>
      <c r="W172" s="19" cm="1">
        <f t="array" ref="W172">INDEX($H:$M,ROW(),MATCH(W$2,$H$1:$M$1,0))/12</f>
        <v>41666.666666666664</v>
      </c>
      <c r="X172" s="19" cm="1">
        <f t="array" ref="X172">INDEX($H:$M,ROW(),MATCH(X$2,$H$1:$M$1,0))/12</f>
        <v>41666.666666666664</v>
      </c>
      <c r="Y172" s="19" cm="1">
        <f t="array" ref="Y172">INDEX($H:$M,ROW(),MATCH(Y$2,$H$1:$M$1,0))/12</f>
        <v>41666.666666666664</v>
      </c>
      <c r="Z172" s="19" cm="1">
        <f t="array" ref="Z172">INDEX($H:$M,ROW(),MATCH(Z$2,$H$1:$M$1,0))/12</f>
        <v>41666.666666666664</v>
      </c>
      <c r="AA172" s="19" cm="1">
        <f t="array" ref="AA172">INDEX($H:$M,ROW(),MATCH(AA$2,$H$1:$M$1,0))/12</f>
        <v>41666.666666666664</v>
      </c>
      <c r="AB172" s="19" cm="1">
        <f t="array" ref="AB172">INDEX($H:$M,ROW(),MATCH(AB$2,$H$1:$M$1,0))/12</f>
        <v>41666.666666666664</v>
      </c>
      <c r="AC172" s="19" cm="1">
        <f t="array" ref="AC172">INDEX($H:$M,ROW(),MATCH(AC$2,$H$1:$M$1,0))/12</f>
        <v>41666.666666666664</v>
      </c>
      <c r="AD172" s="19" cm="1">
        <f t="array" ref="AD172">INDEX($H:$M,ROW(),MATCH(AD$2,$H$1:$M$1,0))/12</f>
        <v>41666.666666666664</v>
      </c>
      <c r="AE172" s="19" cm="1">
        <f t="array" ref="AE172">INDEX($H:$M,ROW(),MATCH(AE$2,$H$1:$M$1,0))/12</f>
        <v>41666.666666666664</v>
      </c>
      <c r="AF172" s="19" cm="1">
        <f t="array" ref="AF172">INDEX($H:$M,ROW(),MATCH(AF$2,$H$1:$M$1,0))/12</f>
        <v>41666.666666666664</v>
      </c>
      <c r="AG172" s="19" cm="1">
        <f t="array" ref="AG172">INDEX($H:$M,ROW(),MATCH(AG$2,$H$1:$M$1,0))/12</f>
        <v>41666.666666666664</v>
      </c>
      <c r="AH172" s="19" cm="1">
        <f t="array" ref="AH172">INDEX($H:$M,ROW(),MATCH(AH$2,$H$1:$M$1,0))/12</f>
        <v>41666.666666666664</v>
      </c>
      <c r="AI172" s="19" cm="1">
        <f t="array" ref="AI172">INDEX($H:$M,ROW(),MATCH(AI$2,$H$1:$M$1,0))/12</f>
        <v>41666.666666666664</v>
      </c>
      <c r="AJ172" s="19" cm="1">
        <f t="array" ref="AJ172">INDEX($H:$M,ROW(),MATCH(AJ$2,$H$1:$M$1,0))/12</f>
        <v>41666.666666666664</v>
      </c>
      <c r="AK172" s="19" cm="1">
        <f t="array" ref="AK172">INDEX($H:$M,ROW(),MATCH(AK$2,$H$1:$M$1,0))/12</f>
        <v>41666.666666666664</v>
      </c>
      <c r="AL172" s="19" cm="1">
        <f t="array" ref="AL172">INDEX($H:$M,ROW(),MATCH(AL$2,$H$1:$M$1,0))/12</f>
        <v>41666.666666666664</v>
      </c>
      <c r="AM172" s="19" cm="1">
        <f t="array" ref="AM172">INDEX($H:$M,ROW(),MATCH(AM$2,$H$1:$M$1,0))/12</f>
        <v>41666.666666666664</v>
      </c>
      <c r="AN172" s="19" cm="1">
        <f t="array" ref="AN172">INDEX($H:$M,ROW(),MATCH(AN$2,$H$1:$M$1,0))/12</f>
        <v>41666.666666666664</v>
      </c>
      <c r="AO172" s="19" cm="1">
        <f t="array" ref="AO172">INDEX($H:$M,ROW(),MATCH(AO$2,$H$1:$M$1,0))/12</f>
        <v>41666.666666666664</v>
      </c>
      <c r="AP172" s="19" cm="1">
        <f t="array" ref="AP172">INDEX($H:$M,ROW(),MATCH(AP$2,$H$1:$M$1,0))/12</f>
        <v>41666.666666666664</v>
      </c>
      <c r="AQ172" s="19" cm="1">
        <f t="array" ref="AQ172">INDEX($H:$M,ROW(),MATCH(AQ$2,$H$1:$M$1,0))/12</f>
        <v>41666.666666666664</v>
      </c>
      <c r="AR172" s="19" cm="1">
        <f t="array" ref="AR172">INDEX($H:$M,ROW(),MATCH(AR$2,$H$1:$M$1,0))/12</f>
        <v>41666.666666666664</v>
      </c>
      <c r="AS172" s="19" cm="1">
        <f t="array" ref="AS172">INDEX($H:$M,ROW(),MATCH(AS$2,$H$1:$M$1,0))/12</f>
        <v>41666.666666666664</v>
      </c>
      <c r="AT172" s="19" cm="1">
        <f t="array" ref="AT172">INDEX($H:$M,ROW(),MATCH(AT$2,$H$1:$M$1,0))/12</f>
        <v>41666.666666666664</v>
      </c>
      <c r="AU172" s="19" cm="1">
        <f t="array" ref="AU172">INDEX($H:$M,ROW(),MATCH(AU$2,$H$1:$M$1,0))/12</f>
        <v>41666.666666666664</v>
      </c>
      <c r="AV172" s="19" cm="1">
        <f t="array" ref="AV172">INDEX($H:$M,ROW(),MATCH(AV$2,$H$1:$M$1,0))/12</f>
        <v>41666.666666666664</v>
      </c>
      <c r="AW172" s="19" cm="1">
        <f t="array" ref="AW172">INDEX($H:$M,ROW(),MATCH(AW$2,$H$1:$M$1,0))/12</f>
        <v>41666.666666666664</v>
      </c>
      <c r="AX172" s="19" cm="1">
        <f t="array" ref="AX172">INDEX($H:$M,ROW(),MATCH(AX$2,$H$1:$M$1,0))/12</f>
        <v>41666.666666666664</v>
      </c>
      <c r="AY172" s="19" cm="1">
        <f t="array" ref="AY172">INDEX($H:$M,ROW(),MATCH(AY$2,$H$1:$M$1,0))/12</f>
        <v>41666.666666666664</v>
      </c>
      <c r="AZ172" s="19" cm="1">
        <f t="array" ref="AZ172">INDEX($H:$M,ROW(),MATCH(AZ$2,$H$1:$M$1,0))/12</f>
        <v>41666.666666666664</v>
      </c>
      <c r="BA172" s="19" cm="1">
        <f t="array" ref="BA172">INDEX($H:$M,ROW(),MATCH(BA$2,$H$1:$M$1,0))/12</f>
        <v>41666.666666666664</v>
      </c>
      <c r="BB172" s="19" cm="1">
        <f t="array" ref="BB172">INDEX($H:$M,ROW(),MATCH(BB$2,$H$1:$M$1,0))/12</f>
        <v>41666.666666666664</v>
      </c>
      <c r="BC172" s="19" cm="1">
        <f t="array" ref="BC172">INDEX($H:$M,ROW(),MATCH(BC$2,$H$1:$M$1,0))/12</f>
        <v>41666.666666666664</v>
      </c>
      <c r="BD172" s="19" cm="1">
        <f t="array" ref="BD172">INDEX($H:$M,ROW(),MATCH(BD$2,$H$1:$M$1,0))/12</f>
        <v>41666.666666666664</v>
      </c>
      <c r="BE172" s="19" cm="1">
        <f t="array" ref="BE172">INDEX($H:$M,ROW(),MATCH(BE$2,$H$1:$M$1,0))/12</f>
        <v>41666.666666666664</v>
      </c>
      <c r="BF172" s="19" cm="1">
        <f t="array" ref="BF172">INDEX($H:$M,ROW(),MATCH(BF$2,$H$1:$M$1,0))/12</f>
        <v>41666.666666666664</v>
      </c>
      <c r="BG172" s="19" cm="1">
        <f t="array" ref="BG172">INDEX($H:$M,ROW(),MATCH(BG$2,$H$1:$M$1,0))/12</f>
        <v>41666.666666666664</v>
      </c>
      <c r="BH172" s="19" cm="1">
        <f t="array" ref="BH172">INDEX($H:$M,ROW(),MATCH(BH$2,$H$1:$M$1,0))/12</f>
        <v>41666.666666666664</v>
      </c>
      <c r="BI172" s="19" cm="1">
        <f t="array" ref="BI172">INDEX($H:$M,ROW(),MATCH(BI$2,$H$1:$M$1,0))/12</f>
        <v>41666.666666666664</v>
      </c>
      <c r="BJ172" s="19" cm="1">
        <f t="array" ref="BJ172">INDEX($H:$M,ROW(),MATCH(BJ$2,$H$1:$M$1,0))/12</f>
        <v>41666.666666666664</v>
      </c>
      <c r="BK172" s="19" cm="1">
        <f t="array" ref="BK172">INDEX($H:$M,ROW(),MATCH(BK$2,$H$1:$M$1,0))/12</f>
        <v>41666.666666666664</v>
      </c>
      <c r="BL172" s="19" cm="1">
        <f t="array" ref="BL172">INDEX($H:$M,ROW(),MATCH(BL$2,$H$1:$M$1,0))/12</f>
        <v>41666.666666666664</v>
      </c>
      <c r="BM172" s="19" cm="1">
        <f t="array" ref="BM172">INDEX($H:$M,ROW(),MATCH(BM$2,$H$1:$M$1,0))/12</f>
        <v>41666.666666666664</v>
      </c>
      <c r="BN172" s="19" cm="1">
        <f t="array" ref="BN172">INDEX($H:$M,ROW(),MATCH(BN$2,$H$1:$M$1,0))/12</f>
        <v>41666.666666666664</v>
      </c>
      <c r="BO172" s="19" cm="1">
        <f t="array" ref="BO172">INDEX($H:$M,ROW(),MATCH(BO$2,$H$1:$M$1,0))/12</f>
        <v>41666.666666666664</v>
      </c>
      <c r="BP172" s="19" cm="1">
        <f t="array" ref="BP172">INDEX($H:$M,ROW(),MATCH(BP$2,$H$1:$M$1,0))/12</f>
        <v>41666.666666666664</v>
      </c>
      <c r="BQ172" s="19" cm="1">
        <f t="array" ref="BQ172">INDEX($H:$M,ROW(),MATCH(BQ$2,$H$1:$M$1,0))/12</f>
        <v>41666.666666666664</v>
      </c>
      <c r="BR172" s="19" cm="1">
        <f t="array" ref="BR172">INDEX($H:$M,ROW(),MATCH(BR$2,$H$1:$M$1,0))/12</f>
        <v>41666.666666666664</v>
      </c>
      <c r="BS172" s="19" cm="1">
        <f t="array" ref="BS172">INDEX($H:$M,ROW(),MATCH(BS$2,$H$1:$M$1,0))/12</f>
        <v>41666.666666666664</v>
      </c>
      <c r="BT172" s="19" cm="1">
        <f t="array" ref="BT172">INDEX($H:$M,ROW(),MATCH(BT$2,$H$1:$M$1,0))/12</f>
        <v>41666.666666666664</v>
      </c>
      <c r="BU172" s="19" cm="1">
        <f t="array" ref="BU172">INDEX($H:$M,ROW(),MATCH(BU$2,$H$1:$M$1,0))/12</f>
        <v>41666.666666666664</v>
      </c>
      <c r="BV172" s="19" cm="1">
        <f t="array" ref="BV172">INDEX($H:$M,ROW(),MATCH(BV$2,$H$1:$M$1,0))/12</f>
        <v>41666.666666666664</v>
      </c>
      <c r="BW172" s="19" cm="1">
        <f t="array" ref="BW172">INDEX($H:$M,ROW(),MATCH(BW$2,$H$1:$M$1,0))/12</f>
        <v>41666.666666666664</v>
      </c>
      <c r="BX172" s="19" cm="1">
        <f t="array" ref="BX172">INDEX($H:$M,ROW(),MATCH(BX$2,$H$1:$M$1,0))/12</f>
        <v>41666.666666666664</v>
      </c>
      <c r="BY172" s="19" cm="1">
        <f t="array" ref="BY172">INDEX($H:$M,ROW(),MATCH(BY$2,$H$1:$M$1,0))/12</f>
        <v>41666.666666666664</v>
      </c>
      <c r="BZ172" s="19" cm="1">
        <f t="array" ref="BZ172">INDEX($H:$M,ROW(),MATCH(BZ$2,$H$1:$M$1,0))/12</f>
        <v>41666.666666666664</v>
      </c>
      <c r="CA172" s="19" cm="1">
        <f t="array" ref="CA172">INDEX($H:$M,ROW(),MATCH(CA$2,$H$1:$M$1,0))/12</f>
        <v>41666.666666666664</v>
      </c>
      <c r="CB172" s="19" cm="1">
        <f t="array" ref="CB172">INDEX($H:$M,ROW(),MATCH(CB$2,$H$1:$M$1,0))/12</f>
        <v>41666.666666666664</v>
      </c>
      <c r="CC172" s="19" cm="1">
        <f t="array" ref="CC172">INDEX($H:$M,ROW(),MATCH(CC$2,$H$1:$M$1,0))/12</f>
        <v>41666.666666666664</v>
      </c>
      <c r="CD172" s="19" cm="1">
        <f t="array" ref="CD172">INDEX($H:$M,ROW(),MATCH(CD$2,$H$1:$M$1,0))/12</f>
        <v>41666.666666666664</v>
      </c>
      <c r="CE172" s="19" cm="1">
        <f t="array" ref="CE172">INDEX($H:$M,ROW(),MATCH(CE$2,$H$1:$M$1,0))/12</f>
        <v>41666.666666666664</v>
      </c>
      <c r="CF172" s="19" cm="1">
        <f t="array" ref="CF172">INDEX($H:$M,ROW(),MATCH(CF$2,$H$1:$M$1,0))/12</f>
        <v>41666.666666666664</v>
      </c>
      <c r="CG172" s="19" cm="1">
        <f t="array" ref="CG172">INDEX($H:$M,ROW(),MATCH(CG$2,$H$1:$M$1,0))/12</f>
        <v>41666.666666666664</v>
      </c>
      <c r="CH172" s="19" cm="1">
        <f t="array" ref="CH172">INDEX($H:$M,ROW(),MATCH(CH$2,$H$1:$M$1,0))/12</f>
        <v>41666.666666666664</v>
      </c>
      <c r="CI172" s="19" cm="1">
        <f t="array" ref="CI172">INDEX($H:$M,ROW(),MATCH(CI$2,$H$1:$M$1,0))/12</f>
        <v>41666.666666666664</v>
      </c>
    </row>
    <row r="173" spans="2:87" x14ac:dyDescent="0.4">
      <c r="B173" t="s">
        <v>80</v>
      </c>
      <c r="C173" t="s">
        <v>152</v>
      </c>
      <c r="E173" s="12" t="str">
        <f>"# of FTE's - "&amp;E171</f>
        <v># of FTE's - Headcount - revenue driven:</v>
      </c>
      <c r="F173" s="12"/>
      <c r="G173" s="13"/>
      <c r="H173" s="34" t="e">
        <f t="shared" ref="H173:M173" si="196">SUMIF($3:$3,H$1,173:173)</f>
        <v>#REF!</v>
      </c>
      <c r="I173" s="34" t="e">
        <f t="shared" si="196"/>
        <v>#REF!</v>
      </c>
      <c r="J173" s="34" t="e">
        <f t="shared" si="196"/>
        <v>#REF!</v>
      </c>
      <c r="K173" s="34" t="e">
        <f t="shared" si="196"/>
        <v>#REF!</v>
      </c>
      <c r="L173" s="34" t="e">
        <f t="shared" si="196"/>
        <v>#REF!</v>
      </c>
      <c r="M173" s="34" t="e">
        <f t="shared" si="196"/>
        <v>#REF!</v>
      </c>
      <c r="P173" s="15">
        <f t="shared" ref="P173:CA173" si="197">ROUNDUP(P167/P172,0)</f>
        <v>0</v>
      </c>
      <c r="Q173" s="15" t="e">
        <f t="shared" si="197"/>
        <v>#REF!</v>
      </c>
      <c r="R173" s="15" t="e">
        <f t="shared" si="197"/>
        <v>#REF!</v>
      </c>
      <c r="S173" s="15" t="e">
        <f t="shared" si="197"/>
        <v>#REF!</v>
      </c>
      <c r="T173" s="15" t="e">
        <f t="shared" si="197"/>
        <v>#REF!</v>
      </c>
      <c r="U173" s="15" t="e">
        <f t="shared" si="197"/>
        <v>#REF!</v>
      </c>
      <c r="V173" s="15" t="e">
        <f t="shared" si="197"/>
        <v>#REF!</v>
      </c>
      <c r="W173" s="15" t="e">
        <f t="shared" si="197"/>
        <v>#REF!</v>
      </c>
      <c r="X173" s="15" t="e">
        <f t="shared" si="197"/>
        <v>#REF!</v>
      </c>
      <c r="Y173" s="15" t="e">
        <f t="shared" si="197"/>
        <v>#REF!</v>
      </c>
      <c r="Z173" s="15" t="e">
        <f t="shared" si="197"/>
        <v>#REF!</v>
      </c>
      <c r="AA173" s="15" t="e">
        <f t="shared" si="197"/>
        <v>#REF!</v>
      </c>
      <c r="AB173" s="15" t="e">
        <f t="shared" si="197"/>
        <v>#REF!</v>
      </c>
      <c r="AC173" s="15" t="e">
        <f t="shared" si="197"/>
        <v>#REF!</v>
      </c>
      <c r="AD173" s="15" t="e">
        <f t="shared" si="197"/>
        <v>#REF!</v>
      </c>
      <c r="AE173" s="15" t="e">
        <f t="shared" si="197"/>
        <v>#REF!</v>
      </c>
      <c r="AF173" s="15" t="e">
        <f t="shared" si="197"/>
        <v>#REF!</v>
      </c>
      <c r="AG173" s="15" t="e">
        <f t="shared" si="197"/>
        <v>#REF!</v>
      </c>
      <c r="AH173" s="15" t="e">
        <f t="shared" si="197"/>
        <v>#REF!</v>
      </c>
      <c r="AI173" s="15" t="e">
        <f t="shared" si="197"/>
        <v>#REF!</v>
      </c>
      <c r="AJ173" s="15" t="e">
        <f t="shared" si="197"/>
        <v>#REF!</v>
      </c>
      <c r="AK173" s="15" t="e">
        <f t="shared" si="197"/>
        <v>#REF!</v>
      </c>
      <c r="AL173" s="15" t="e">
        <f t="shared" si="197"/>
        <v>#REF!</v>
      </c>
      <c r="AM173" s="15" t="e">
        <f t="shared" si="197"/>
        <v>#REF!</v>
      </c>
      <c r="AN173" s="15" t="e">
        <f t="shared" si="197"/>
        <v>#REF!</v>
      </c>
      <c r="AO173" s="15" t="e">
        <f t="shared" si="197"/>
        <v>#REF!</v>
      </c>
      <c r="AP173" s="15" t="e">
        <f t="shared" si="197"/>
        <v>#REF!</v>
      </c>
      <c r="AQ173" s="15" t="e">
        <f t="shared" si="197"/>
        <v>#REF!</v>
      </c>
      <c r="AR173" s="15" t="e">
        <f t="shared" si="197"/>
        <v>#REF!</v>
      </c>
      <c r="AS173" s="15" t="e">
        <f t="shared" si="197"/>
        <v>#REF!</v>
      </c>
      <c r="AT173" s="15" t="e">
        <f t="shared" si="197"/>
        <v>#REF!</v>
      </c>
      <c r="AU173" s="15" t="e">
        <f t="shared" si="197"/>
        <v>#REF!</v>
      </c>
      <c r="AV173" s="15" t="e">
        <f t="shared" si="197"/>
        <v>#REF!</v>
      </c>
      <c r="AW173" s="15" t="e">
        <f t="shared" si="197"/>
        <v>#REF!</v>
      </c>
      <c r="AX173" s="15" t="e">
        <f t="shared" si="197"/>
        <v>#REF!</v>
      </c>
      <c r="AY173" s="15" t="e">
        <f t="shared" si="197"/>
        <v>#REF!</v>
      </c>
      <c r="AZ173" s="15" t="e">
        <f t="shared" si="197"/>
        <v>#REF!</v>
      </c>
      <c r="BA173" s="15" t="e">
        <f t="shared" si="197"/>
        <v>#REF!</v>
      </c>
      <c r="BB173" s="15" t="e">
        <f t="shared" si="197"/>
        <v>#REF!</v>
      </c>
      <c r="BC173" s="15" t="e">
        <f t="shared" si="197"/>
        <v>#REF!</v>
      </c>
      <c r="BD173" s="15" t="e">
        <f t="shared" si="197"/>
        <v>#REF!</v>
      </c>
      <c r="BE173" s="15" t="e">
        <f t="shared" si="197"/>
        <v>#REF!</v>
      </c>
      <c r="BF173" s="15" t="e">
        <f t="shared" si="197"/>
        <v>#REF!</v>
      </c>
      <c r="BG173" s="15" t="e">
        <f t="shared" si="197"/>
        <v>#REF!</v>
      </c>
      <c r="BH173" s="15" t="e">
        <f t="shared" si="197"/>
        <v>#REF!</v>
      </c>
      <c r="BI173" s="15" t="e">
        <f t="shared" si="197"/>
        <v>#REF!</v>
      </c>
      <c r="BJ173" s="15" t="e">
        <f t="shared" si="197"/>
        <v>#REF!</v>
      </c>
      <c r="BK173" s="15" t="e">
        <f t="shared" si="197"/>
        <v>#REF!</v>
      </c>
      <c r="BL173" s="15" t="e">
        <f t="shared" si="197"/>
        <v>#REF!</v>
      </c>
      <c r="BM173" s="15" t="e">
        <f t="shared" si="197"/>
        <v>#REF!</v>
      </c>
      <c r="BN173" s="15" t="e">
        <f t="shared" si="197"/>
        <v>#REF!</v>
      </c>
      <c r="BO173" s="15" t="e">
        <f t="shared" si="197"/>
        <v>#REF!</v>
      </c>
      <c r="BP173" s="15" t="e">
        <f t="shared" si="197"/>
        <v>#REF!</v>
      </c>
      <c r="BQ173" s="15" t="e">
        <f t="shared" si="197"/>
        <v>#REF!</v>
      </c>
      <c r="BR173" s="15" t="e">
        <f t="shared" si="197"/>
        <v>#REF!</v>
      </c>
      <c r="BS173" s="15" t="e">
        <f t="shared" si="197"/>
        <v>#REF!</v>
      </c>
      <c r="BT173" s="15" t="e">
        <f t="shared" si="197"/>
        <v>#REF!</v>
      </c>
      <c r="BU173" s="15" t="e">
        <f t="shared" si="197"/>
        <v>#REF!</v>
      </c>
      <c r="BV173" s="15" t="e">
        <f t="shared" si="197"/>
        <v>#REF!</v>
      </c>
      <c r="BW173" s="15" t="e">
        <f t="shared" si="197"/>
        <v>#REF!</v>
      </c>
      <c r="BX173" s="15" t="e">
        <f t="shared" si="197"/>
        <v>#REF!</v>
      </c>
      <c r="BY173" s="15" t="e">
        <f t="shared" si="197"/>
        <v>#REF!</v>
      </c>
      <c r="BZ173" s="15" t="e">
        <f t="shared" si="197"/>
        <v>#REF!</v>
      </c>
      <c r="CA173" s="15" t="e">
        <f t="shared" si="197"/>
        <v>#REF!</v>
      </c>
      <c r="CB173" s="15" t="e">
        <f t="shared" ref="CB173:CI173" si="198">ROUNDUP(CB167/CB172,0)</f>
        <v>#REF!</v>
      </c>
      <c r="CC173" s="15" t="e">
        <f t="shared" si="198"/>
        <v>#REF!</v>
      </c>
      <c r="CD173" s="15" t="e">
        <f t="shared" si="198"/>
        <v>#REF!</v>
      </c>
      <c r="CE173" s="15" t="e">
        <f t="shared" si="198"/>
        <v>#REF!</v>
      </c>
      <c r="CF173" s="15" t="e">
        <f t="shared" si="198"/>
        <v>#REF!</v>
      </c>
      <c r="CG173" s="15" t="e">
        <f t="shared" si="198"/>
        <v>#REF!</v>
      </c>
      <c r="CH173" s="15" t="e">
        <f t="shared" si="198"/>
        <v>#REF!</v>
      </c>
      <c r="CI173" s="15" t="e">
        <f t="shared" si="198"/>
        <v>#REF!</v>
      </c>
    </row>
    <row r="174" spans="2:87" x14ac:dyDescent="0.4">
      <c r="C174" t="s">
        <v>152</v>
      </c>
      <c r="E174" s="12" t="s">
        <v>185</v>
      </c>
      <c r="F174" s="12"/>
      <c r="G174" s="13"/>
      <c r="H174" s="29">
        <v>50000</v>
      </c>
      <c r="I174" s="29">
        <v>50000</v>
      </c>
      <c r="J174" s="29">
        <v>50000</v>
      </c>
      <c r="K174" s="29">
        <v>50000</v>
      </c>
      <c r="L174" s="29">
        <v>50000</v>
      </c>
      <c r="M174" s="29">
        <v>50000</v>
      </c>
      <c r="N174" s="36"/>
      <c r="O174" s="36"/>
      <c r="P174" s="30" cm="1">
        <f t="array" ref="P174">INDEX($H:$M,ROW(),MATCH(P$2,$H$1:$M$1,0))/12</f>
        <v>4166.666666666667</v>
      </c>
      <c r="Q174" s="30" cm="1">
        <f t="array" ref="Q174">INDEX($H:$M,ROW(),MATCH(Q$2,$H$1:$M$1,0))/12</f>
        <v>4166.666666666667</v>
      </c>
      <c r="R174" s="30" cm="1">
        <f t="array" ref="R174">INDEX($H:$M,ROW(),MATCH(R$2,$H$1:$M$1,0))/12</f>
        <v>4166.666666666667</v>
      </c>
      <c r="S174" s="30" cm="1">
        <f t="array" ref="S174">INDEX($H:$M,ROW(),MATCH(S$2,$H$1:$M$1,0))/12</f>
        <v>4166.666666666667</v>
      </c>
      <c r="T174" s="30" cm="1">
        <f t="array" ref="T174">INDEX($H:$M,ROW(),MATCH(T$2,$H$1:$M$1,0))/12</f>
        <v>4166.666666666667</v>
      </c>
      <c r="U174" s="30" cm="1">
        <f t="array" ref="U174">INDEX($H:$M,ROW(),MATCH(U$2,$H$1:$M$1,0))/12</f>
        <v>4166.666666666667</v>
      </c>
      <c r="V174" s="30" cm="1">
        <f t="array" ref="V174">INDEX($H:$M,ROW(),MATCH(V$2,$H$1:$M$1,0))/12</f>
        <v>4166.666666666667</v>
      </c>
      <c r="W174" s="30" cm="1">
        <f t="array" ref="W174">INDEX($H:$M,ROW(),MATCH(W$2,$H$1:$M$1,0))/12</f>
        <v>4166.666666666667</v>
      </c>
      <c r="X174" s="30" cm="1">
        <f t="array" ref="X174">INDEX($H:$M,ROW(),MATCH(X$2,$H$1:$M$1,0))/12</f>
        <v>4166.666666666667</v>
      </c>
      <c r="Y174" s="30" cm="1">
        <f t="array" ref="Y174">INDEX($H:$M,ROW(),MATCH(Y$2,$H$1:$M$1,0))/12</f>
        <v>4166.666666666667</v>
      </c>
      <c r="Z174" s="30" cm="1">
        <f t="array" ref="Z174">INDEX($H:$M,ROW(),MATCH(Z$2,$H$1:$M$1,0))/12</f>
        <v>4166.666666666667</v>
      </c>
      <c r="AA174" s="30" cm="1">
        <f t="array" ref="AA174">INDEX($H:$M,ROW(),MATCH(AA$2,$H$1:$M$1,0))/12</f>
        <v>4166.666666666667</v>
      </c>
      <c r="AB174" s="30" cm="1">
        <f t="array" ref="AB174">INDEX($H:$M,ROW(),MATCH(AB$2,$H$1:$M$1,0))/12</f>
        <v>4166.666666666667</v>
      </c>
      <c r="AC174" s="30" cm="1">
        <f t="array" ref="AC174">INDEX($H:$M,ROW(),MATCH(AC$2,$H$1:$M$1,0))/12</f>
        <v>4166.666666666667</v>
      </c>
      <c r="AD174" s="30" cm="1">
        <f t="array" ref="AD174">INDEX($H:$M,ROW(),MATCH(AD$2,$H$1:$M$1,0))/12</f>
        <v>4166.666666666667</v>
      </c>
      <c r="AE174" s="30" cm="1">
        <f t="array" ref="AE174">INDEX($H:$M,ROW(),MATCH(AE$2,$H$1:$M$1,0))/12</f>
        <v>4166.666666666667</v>
      </c>
      <c r="AF174" s="30" cm="1">
        <f t="array" ref="AF174">INDEX($H:$M,ROW(),MATCH(AF$2,$H$1:$M$1,0))/12</f>
        <v>4166.666666666667</v>
      </c>
      <c r="AG174" s="30" cm="1">
        <f t="array" ref="AG174">INDEX($H:$M,ROW(),MATCH(AG$2,$H$1:$M$1,0))/12</f>
        <v>4166.666666666667</v>
      </c>
      <c r="AH174" s="30" cm="1">
        <f t="array" ref="AH174">INDEX($H:$M,ROW(),MATCH(AH$2,$H$1:$M$1,0))/12</f>
        <v>4166.666666666667</v>
      </c>
      <c r="AI174" s="30" cm="1">
        <f t="array" ref="AI174">INDEX($H:$M,ROW(),MATCH(AI$2,$H$1:$M$1,0))/12</f>
        <v>4166.666666666667</v>
      </c>
      <c r="AJ174" s="30" cm="1">
        <f t="array" ref="AJ174">INDEX($H:$M,ROW(),MATCH(AJ$2,$H$1:$M$1,0))/12</f>
        <v>4166.666666666667</v>
      </c>
      <c r="AK174" s="30" cm="1">
        <f t="array" ref="AK174">INDEX($H:$M,ROW(),MATCH(AK$2,$H$1:$M$1,0))/12</f>
        <v>4166.666666666667</v>
      </c>
      <c r="AL174" s="30" cm="1">
        <f t="array" ref="AL174">INDEX($H:$M,ROW(),MATCH(AL$2,$H$1:$M$1,0))/12</f>
        <v>4166.666666666667</v>
      </c>
      <c r="AM174" s="30" cm="1">
        <f t="array" ref="AM174">INDEX($H:$M,ROW(),MATCH(AM$2,$H$1:$M$1,0))/12</f>
        <v>4166.666666666667</v>
      </c>
      <c r="AN174" s="30" cm="1">
        <f t="array" ref="AN174">INDEX($H:$M,ROW(),MATCH(AN$2,$H$1:$M$1,0))/12</f>
        <v>4166.666666666667</v>
      </c>
      <c r="AO174" s="30" cm="1">
        <f t="array" ref="AO174">INDEX($H:$M,ROW(),MATCH(AO$2,$H$1:$M$1,0))/12</f>
        <v>4166.666666666667</v>
      </c>
      <c r="AP174" s="30" cm="1">
        <f t="array" ref="AP174">INDEX($H:$M,ROW(),MATCH(AP$2,$H$1:$M$1,0))/12</f>
        <v>4166.666666666667</v>
      </c>
      <c r="AQ174" s="30" cm="1">
        <f t="array" ref="AQ174">INDEX($H:$M,ROW(),MATCH(AQ$2,$H$1:$M$1,0))/12</f>
        <v>4166.666666666667</v>
      </c>
      <c r="AR174" s="30" cm="1">
        <f t="array" ref="AR174">INDEX($H:$M,ROW(),MATCH(AR$2,$H$1:$M$1,0))/12</f>
        <v>4166.666666666667</v>
      </c>
      <c r="AS174" s="30" cm="1">
        <f t="array" ref="AS174">INDEX($H:$M,ROW(),MATCH(AS$2,$H$1:$M$1,0))/12</f>
        <v>4166.666666666667</v>
      </c>
      <c r="AT174" s="30" cm="1">
        <f t="array" ref="AT174">INDEX($H:$M,ROW(),MATCH(AT$2,$H$1:$M$1,0))/12</f>
        <v>4166.666666666667</v>
      </c>
      <c r="AU174" s="30" cm="1">
        <f t="array" ref="AU174">INDEX($H:$M,ROW(),MATCH(AU$2,$H$1:$M$1,0))/12</f>
        <v>4166.666666666667</v>
      </c>
      <c r="AV174" s="30" cm="1">
        <f t="array" ref="AV174">INDEX($H:$M,ROW(),MATCH(AV$2,$H$1:$M$1,0))/12</f>
        <v>4166.666666666667</v>
      </c>
      <c r="AW174" s="30" cm="1">
        <f t="array" ref="AW174">INDEX($H:$M,ROW(),MATCH(AW$2,$H$1:$M$1,0))/12</f>
        <v>4166.666666666667</v>
      </c>
      <c r="AX174" s="30" cm="1">
        <f t="array" ref="AX174">INDEX($H:$M,ROW(),MATCH(AX$2,$H$1:$M$1,0))/12</f>
        <v>4166.666666666667</v>
      </c>
      <c r="AY174" s="30" cm="1">
        <f t="array" ref="AY174">INDEX($H:$M,ROW(),MATCH(AY$2,$H$1:$M$1,0))/12</f>
        <v>4166.666666666667</v>
      </c>
      <c r="AZ174" s="30" cm="1">
        <f t="array" ref="AZ174">INDEX($H:$M,ROW(),MATCH(AZ$2,$H$1:$M$1,0))/12</f>
        <v>4166.666666666667</v>
      </c>
      <c r="BA174" s="30" cm="1">
        <f t="array" ref="BA174">INDEX($H:$M,ROW(),MATCH(BA$2,$H$1:$M$1,0))/12</f>
        <v>4166.666666666667</v>
      </c>
      <c r="BB174" s="30" cm="1">
        <f t="array" ref="BB174">INDEX($H:$M,ROW(),MATCH(BB$2,$H$1:$M$1,0))/12</f>
        <v>4166.666666666667</v>
      </c>
      <c r="BC174" s="30" cm="1">
        <f t="array" ref="BC174">INDEX($H:$M,ROW(),MATCH(BC$2,$H$1:$M$1,0))/12</f>
        <v>4166.666666666667</v>
      </c>
      <c r="BD174" s="30" cm="1">
        <f t="array" ref="BD174">INDEX($H:$M,ROW(),MATCH(BD$2,$H$1:$M$1,0))/12</f>
        <v>4166.666666666667</v>
      </c>
      <c r="BE174" s="30" cm="1">
        <f t="array" ref="BE174">INDEX($H:$M,ROW(),MATCH(BE$2,$H$1:$M$1,0))/12</f>
        <v>4166.666666666667</v>
      </c>
      <c r="BF174" s="30" cm="1">
        <f t="array" ref="BF174">INDEX($H:$M,ROW(),MATCH(BF$2,$H$1:$M$1,0))/12</f>
        <v>4166.666666666667</v>
      </c>
      <c r="BG174" s="30" cm="1">
        <f t="array" ref="BG174">INDEX($H:$M,ROW(),MATCH(BG$2,$H$1:$M$1,0))/12</f>
        <v>4166.666666666667</v>
      </c>
      <c r="BH174" s="30" cm="1">
        <f t="array" ref="BH174">INDEX($H:$M,ROW(),MATCH(BH$2,$H$1:$M$1,0))/12</f>
        <v>4166.666666666667</v>
      </c>
      <c r="BI174" s="30" cm="1">
        <f t="array" ref="BI174">INDEX($H:$M,ROW(),MATCH(BI$2,$H$1:$M$1,0))/12</f>
        <v>4166.666666666667</v>
      </c>
      <c r="BJ174" s="30" cm="1">
        <f t="array" ref="BJ174">INDEX($H:$M,ROW(),MATCH(BJ$2,$H$1:$M$1,0))/12</f>
        <v>4166.666666666667</v>
      </c>
      <c r="BK174" s="30" cm="1">
        <f t="array" ref="BK174">INDEX($H:$M,ROW(),MATCH(BK$2,$H$1:$M$1,0))/12</f>
        <v>4166.666666666667</v>
      </c>
      <c r="BL174" s="30" cm="1">
        <f t="array" ref="BL174">INDEX($H:$M,ROW(),MATCH(BL$2,$H$1:$M$1,0))/12</f>
        <v>4166.666666666667</v>
      </c>
      <c r="BM174" s="30" cm="1">
        <f t="array" ref="BM174">INDEX($H:$M,ROW(),MATCH(BM$2,$H$1:$M$1,0))/12</f>
        <v>4166.666666666667</v>
      </c>
      <c r="BN174" s="30" cm="1">
        <f t="array" ref="BN174">INDEX($H:$M,ROW(),MATCH(BN$2,$H$1:$M$1,0))/12</f>
        <v>4166.666666666667</v>
      </c>
      <c r="BO174" s="30" cm="1">
        <f t="array" ref="BO174">INDEX($H:$M,ROW(),MATCH(BO$2,$H$1:$M$1,0))/12</f>
        <v>4166.666666666667</v>
      </c>
      <c r="BP174" s="30" cm="1">
        <f t="array" ref="BP174">INDEX($H:$M,ROW(),MATCH(BP$2,$H$1:$M$1,0))/12</f>
        <v>4166.666666666667</v>
      </c>
      <c r="BQ174" s="30" cm="1">
        <f t="array" ref="BQ174">INDEX($H:$M,ROW(),MATCH(BQ$2,$H$1:$M$1,0))/12</f>
        <v>4166.666666666667</v>
      </c>
      <c r="BR174" s="30" cm="1">
        <f t="array" ref="BR174">INDEX($H:$M,ROW(),MATCH(BR$2,$H$1:$M$1,0))/12</f>
        <v>4166.666666666667</v>
      </c>
      <c r="BS174" s="30" cm="1">
        <f t="array" ref="BS174">INDEX($H:$M,ROW(),MATCH(BS$2,$H$1:$M$1,0))/12</f>
        <v>4166.666666666667</v>
      </c>
      <c r="BT174" s="30" cm="1">
        <f t="array" ref="BT174">INDEX($H:$M,ROW(),MATCH(BT$2,$H$1:$M$1,0))/12</f>
        <v>4166.666666666667</v>
      </c>
      <c r="BU174" s="30" cm="1">
        <f t="array" ref="BU174">INDEX($H:$M,ROW(),MATCH(BU$2,$H$1:$M$1,0))/12</f>
        <v>4166.666666666667</v>
      </c>
      <c r="BV174" s="30" cm="1">
        <f t="array" ref="BV174">INDEX($H:$M,ROW(),MATCH(BV$2,$H$1:$M$1,0))/12</f>
        <v>4166.666666666667</v>
      </c>
      <c r="BW174" s="30" cm="1">
        <f t="array" ref="BW174">INDEX($H:$M,ROW(),MATCH(BW$2,$H$1:$M$1,0))/12</f>
        <v>4166.666666666667</v>
      </c>
      <c r="BX174" s="30" cm="1">
        <f t="array" ref="BX174">INDEX($H:$M,ROW(),MATCH(BX$2,$H$1:$M$1,0))/12</f>
        <v>4166.666666666667</v>
      </c>
      <c r="BY174" s="30" cm="1">
        <f t="array" ref="BY174">INDEX($H:$M,ROW(),MATCH(BY$2,$H$1:$M$1,0))/12</f>
        <v>4166.666666666667</v>
      </c>
      <c r="BZ174" s="30" cm="1">
        <f t="array" ref="BZ174">INDEX($H:$M,ROW(),MATCH(BZ$2,$H$1:$M$1,0))/12</f>
        <v>4166.666666666667</v>
      </c>
      <c r="CA174" s="30" cm="1">
        <f t="array" ref="CA174">INDEX($H:$M,ROW(),MATCH(CA$2,$H$1:$M$1,0))/12</f>
        <v>4166.666666666667</v>
      </c>
      <c r="CB174" s="30" cm="1">
        <f t="array" ref="CB174">INDEX($H:$M,ROW(),MATCH(CB$2,$H$1:$M$1,0))/12</f>
        <v>4166.666666666667</v>
      </c>
      <c r="CC174" s="30" cm="1">
        <f t="array" ref="CC174">INDEX($H:$M,ROW(),MATCH(CC$2,$H$1:$M$1,0))/12</f>
        <v>4166.666666666667</v>
      </c>
      <c r="CD174" s="30" cm="1">
        <f t="array" ref="CD174">INDEX($H:$M,ROW(),MATCH(CD$2,$H$1:$M$1,0))/12</f>
        <v>4166.666666666667</v>
      </c>
      <c r="CE174" s="30" cm="1">
        <f t="array" ref="CE174">INDEX($H:$M,ROW(),MATCH(CE$2,$H$1:$M$1,0))/12</f>
        <v>4166.666666666667</v>
      </c>
      <c r="CF174" s="30" cm="1">
        <f t="array" ref="CF174">INDEX($H:$M,ROW(),MATCH(CF$2,$H$1:$M$1,0))/12</f>
        <v>4166.666666666667</v>
      </c>
      <c r="CG174" s="30" cm="1">
        <f t="array" ref="CG174">INDEX($H:$M,ROW(),MATCH(CG$2,$H$1:$M$1,0))/12</f>
        <v>4166.666666666667</v>
      </c>
      <c r="CH174" s="30" cm="1">
        <f t="array" ref="CH174">INDEX($H:$M,ROW(),MATCH(CH$2,$H$1:$M$1,0))/12</f>
        <v>4166.666666666667</v>
      </c>
      <c r="CI174" s="30" cm="1">
        <f t="array" ref="CI174">INDEX($H:$M,ROW(),MATCH(CI$2,$H$1:$M$1,0))/12</f>
        <v>4166.666666666667</v>
      </c>
    </row>
    <row r="175" spans="2:87" x14ac:dyDescent="0.4">
      <c r="B175" t="s">
        <v>199</v>
      </c>
      <c r="C175" t="s">
        <v>152</v>
      </c>
      <c r="E175" s="27" t="str">
        <f>SUBSTITUTE(E171,":","")&amp;" Expense"</f>
        <v>Headcount - revenue driven Expense</v>
      </c>
      <c r="F175" s="27"/>
      <c r="G175" s="9"/>
      <c r="H175" s="28" t="e">
        <f t="shared" ref="H175:M175" si="199">SUMIF($2:$2,H$1,175:175)</f>
        <v>#REF!</v>
      </c>
      <c r="I175" s="28" t="e">
        <f t="shared" si="199"/>
        <v>#REF!</v>
      </c>
      <c r="J175" s="28" t="e">
        <f t="shared" si="199"/>
        <v>#REF!</v>
      </c>
      <c r="K175" s="28" t="e">
        <f t="shared" si="199"/>
        <v>#REF!</v>
      </c>
      <c r="L175" s="28" t="e">
        <f t="shared" si="199"/>
        <v>#REF!</v>
      </c>
      <c r="M175" s="28" t="e">
        <f t="shared" si="199"/>
        <v>#REF!</v>
      </c>
      <c r="P175" s="28">
        <f>-P174*P173</f>
        <v>0</v>
      </c>
      <c r="Q175" s="28" t="e">
        <f t="shared" ref="Q175:CB175" si="200">-Q174*Q173</f>
        <v>#REF!</v>
      </c>
      <c r="R175" s="28" t="e">
        <f t="shared" si="200"/>
        <v>#REF!</v>
      </c>
      <c r="S175" s="28" t="e">
        <f t="shared" si="200"/>
        <v>#REF!</v>
      </c>
      <c r="T175" s="28" t="e">
        <f t="shared" si="200"/>
        <v>#REF!</v>
      </c>
      <c r="U175" s="28" t="e">
        <f t="shared" si="200"/>
        <v>#REF!</v>
      </c>
      <c r="V175" s="28" t="e">
        <f t="shared" si="200"/>
        <v>#REF!</v>
      </c>
      <c r="W175" s="28" t="e">
        <f t="shared" si="200"/>
        <v>#REF!</v>
      </c>
      <c r="X175" s="28" t="e">
        <f t="shared" si="200"/>
        <v>#REF!</v>
      </c>
      <c r="Y175" s="28" t="e">
        <f t="shared" si="200"/>
        <v>#REF!</v>
      </c>
      <c r="Z175" s="28" t="e">
        <f t="shared" si="200"/>
        <v>#REF!</v>
      </c>
      <c r="AA175" s="28" t="e">
        <f t="shared" si="200"/>
        <v>#REF!</v>
      </c>
      <c r="AB175" s="28" t="e">
        <f t="shared" si="200"/>
        <v>#REF!</v>
      </c>
      <c r="AC175" s="28" t="e">
        <f t="shared" si="200"/>
        <v>#REF!</v>
      </c>
      <c r="AD175" s="28" t="e">
        <f t="shared" si="200"/>
        <v>#REF!</v>
      </c>
      <c r="AE175" s="28" t="e">
        <f t="shared" si="200"/>
        <v>#REF!</v>
      </c>
      <c r="AF175" s="28" t="e">
        <f t="shared" si="200"/>
        <v>#REF!</v>
      </c>
      <c r="AG175" s="28" t="e">
        <f t="shared" si="200"/>
        <v>#REF!</v>
      </c>
      <c r="AH175" s="28" t="e">
        <f t="shared" si="200"/>
        <v>#REF!</v>
      </c>
      <c r="AI175" s="28" t="e">
        <f t="shared" si="200"/>
        <v>#REF!</v>
      </c>
      <c r="AJ175" s="28" t="e">
        <f t="shared" si="200"/>
        <v>#REF!</v>
      </c>
      <c r="AK175" s="28" t="e">
        <f t="shared" si="200"/>
        <v>#REF!</v>
      </c>
      <c r="AL175" s="28" t="e">
        <f t="shared" si="200"/>
        <v>#REF!</v>
      </c>
      <c r="AM175" s="28" t="e">
        <f t="shared" si="200"/>
        <v>#REF!</v>
      </c>
      <c r="AN175" s="28" t="e">
        <f t="shared" si="200"/>
        <v>#REF!</v>
      </c>
      <c r="AO175" s="28" t="e">
        <f t="shared" si="200"/>
        <v>#REF!</v>
      </c>
      <c r="AP175" s="28" t="e">
        <f t="shared" si="200"/>
        <v>#REF!</v>
      </c>
      <c r="AQ175" s="28" t="e">
        <f t="shared" si="200"/>
        <v>#REF!</v>
      </c>
      <c r="AR175" s="28" t="e">
        <f t="shared" si="200"/>
        <v>#REF!</v>
      </c>
      <c r="AS175" s="28" t="e">
        <f t="shared" si="200"/>
        <v>#REF!</v>
      </c>
      <c r="AT175" s="28" t="e">
        <f t="shared" si="200"/>
        <v>#REF!</v>
      </c>
      <c r="AU175" s="28" t="e">
        <f t="shared" si="200"/>
        <v>#REF!</v>
      </c>
      <c r="AV175" s="28" t="e">
        <f t="shared" si="200"/>
        <v>#REF!</v>
      </c>
      <c r="AW175" s="28" t="e">
        <f t="shared" si="200"/>
        <v>#REF!</v>
      </c>
      <c r="AX175" s="28" t="e">
        <f t="shared" si="200"/>
        <v>#REF!</v>
      </c>
      <c r="AY175" s="28" t="e">
        <f t="shared" si="200"/>
        <v>#REF!</v>
      </c>
      <c r="AZ175" s="28" t="e">
        <f t="shared" si="200"/>
        <v>#REF!</v>
      </c>
      <c r="BA175" s="28" t="e">
        <f t="shared" si="200"/>
        <v>#REF!</v>
      </c>
      <c r="BB175" s="28" t="e">
        <f t="shared" si="200"/>
        <v>#REF!</v>
      </c>
      <c r="BC175" s="28" t="e">
        <f t="shared" si="200"/>
        <v>#REF!</v>
      </c>
      <c r="BD175" s="28" t="e">
        <f t="shared" si="200"/>
        <v>#REF!</v>
      </c>
      <c r="BE175" s="28" t="e">
        <f t="shared" si="200"/>
        <v>#REF!</v>
      </c>
      <c r="BF175" s="28" t="e">
        <f t="shared" si="200"/>
        <v>#REF!</v>
      </c>
      <c r="BG175" s="28" t="e">
        <f t="shared" si="200"/>
        <v>#REF!</v>
      </c>
      <c r="BH175" s="28" t="e">
        <f t="shared" si="200"/>
        <v>#REF!</v>
      </c>
      <c r="BI175" s="28" t="e">
        <f t="shared" si="200"/>
        <v>#REF!</v>
      </c>
      <c r="BJ175" s="28" t="e">
        <f t="shared" si="200"/>
        <v>#REF!</v>
      </c>
      <c r="BK175" s="28" t="e">
        <f t="shared" si="200"/>
        <v>#REF!</v>
      </c>
      <c r="BL175" s="28" t="e">
        <f t="shared" si="200"/>
        <v>#REF!</v>
      </c>
      <c r="BM175" s="28" t="e">
        <f t="shared" si="200"/>
        <v>#REF!</v>
      </c>
      <c r="BN175" s="28" t="e">
        <f t="shared" si="200"/>
        <v>#REF!</v>
      </c>
      <c r="BO175" s="28" t="e">
        <f t="shared" si="200"/>
        <v>#REF!</v>
      </c>
      <c r="BP175" s="28" t="e">
        <f t="shared" si="200"/>
        <v>#REF!</v>
      </c>
      <c r="BQ175" s="28" t="e">
        <f t="shared" si="200"/>
        <v>#REF!</v>
      </c>
      <c r="BR175" s="28" t="e">
        <f t="shared" si="200"/>
        <v>#REF!</v>
      </c>
      <c r="BS175" s="28" t="e">
        <f t="shared" si="200"/>
        <v>#REF!</v>
      </c>
      <c r="BT175" s="28" t="e">
        <f t="shared" si="200"/>
        <v>#REF!</v>
      </c>
      <c r="BU175" s="28" t="e">
        <f t="shared" si="200"/>
        <v>#REF!</v>
      </c>
      <c r="BV175" s="28" t="e">
        <f t="shared" si="200"/>
        <v>#REF!</v>
      </c>
      <c r="BW175" s="28" t="e">
        <f t="shared" si="200"/>
        <v>#REF!</v>
      </c>
      <c r="BX175" s="28" t="e">
        <f t="shared" si="200"/>
        <v>#REF!</v>
      </c>
      <c r="BY175" s="28" t="e">
        <f t="shared" si="200"/>
        <v>#REF!</v>
      </c>
      <c r="BZ175" s="28" t="e">
        <f t="shared" si="200"/>
        <v>#REF!</v>
      </c>
      <c r="CA175" s="28" t="e">
        <f t="shared" si="200"/>
        <v>#REF!</v>
      </c>
      <c r="CB175" s="28" t="e">
        <f t="shared" si="200"/>
        <v>#REF!</v>
      </c>
      <c r="CC175" s="28" t="e">
        <f t="shared" ref="CC175:CI175" si="201">-CC174*CC173</f>
        <v>#REF!</v>
      </c>
      <c r="CD175" s="28" t="e">
        <f t="shared" si="201"/>
        <v>#REF!</v>
      </c>
      <c r="CE175" s="28" t="e">
        <f t="shared" si="201"/>
        <v>#REF!</v>
      </c>
      <c r="CF175" s="28" t="e">
        <f t="shared" si="201"/>
        <v>#REF!</v>
      </c>
      <c r="CG175" s="28" t="e">
        <f t="shared" si="201"/>
        <v>#REF!</v>
      </c>
      <c r="CH175" s="28" t="e">
        <f t="shared" si="201"/>
        <v>#REF!</v>
      </c>
      <c r="CI175" s="28" t="e">
        <f t="shared" si="201"/>
        <v>#REF!</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f>P167</f>
        <v>0</v>
      </c>
      <c r="Q177" s="53" t="e">
        <f t="shared" ref="Q177:CB177" si="202">Q167</f>
        <v>#REF!</v>
      </c>
      <c r="R177" s="53" t="e">
        <f t="shared" si="202"/>
        <v>#REF!</v>
      </c>
      <c r="S177" s="53" t="e">
        <f t="shared" si="202"/>
        <v>#REF!</v>
      </c>
      <c r="T177" s="53" t="e">
        <f t="shared" si="202"/>
        <v>#REF!</v>
      </c>
      <c r="U177" s="53" t="e">
        <f t="shared" si="202"/>
        <v>#REF!</v>
      </c>
      <c r="V177" s="53" t="e">
        <f t="shared" si="202"/>
        <v>#REF!</v>
      </c>
      <c r="W177" s="53" t="e">
        <f t="shared" si="202"/>
        <v>#REF!</v>
      </c>
      <c r="X177" s="53" t="e">
        <f t="shared" si="202"/>
        <v>#REF!</v>
      </c>
      <c r="Y177" s="53" t="e">
        <f t="shared" si="202"/>
        <v>#REF!</v>
      </c>
      <c r="Z177" s="53" t="e">
        <f t="shared" si="202"/>
        <v>#REF!</v>
      </c>
      <c r="AA177" s="53" t="e">
        <f t="shared" si="202"/>
        <v>#REF!</v>
      </c>
      <c r="AB177" s="53" t="e">
        <f t="shared" si="202"/>
        <v>#REF!</v>
      </c>
      <c r="AC177" s="53" t="e">
        <f t="shared" si="202"/>
        <v>#REF!</v>
      </c>
      <c r="AD177" s="53" t="e">
        <f t="shared" si="202"/>
        <v>#REF!</v>
      </c>
      <c r="AE177" s="53" t="e">
        <f t="shared" si="202"/>
        <v>#REF!</v>
      </c>
      <c r="AF177" s="53" t="e">
        <f t="shared" si="202"/>
        <v>#REF!</v>
      </c>
      <c r="AG177" s="53" t="e">
        <f t="shared" si="202"/>
        <v>#REF!</v>
      </c>
      <c r="AH177" s="53" t="e">
        <f t="shared" si="202"/>
        <v>#REF!</v>
      </c>
      <c r="AI177" s="53" t="e">
        <f t="shared" si="202"/>
        <v>#REF!</v>
      </c>
      <c r="AJ177" s="53" t="e">
        <f t="shared" si="202"/>
        <v>#REF!</v>
      </c>
      <c r="AK177" s="53" t="e">
        <f t="shared" si="202"/>
        <v>#REF!</v>
      </c>
      <c r="AL177" s="53" t="e">
        <f t="shared" si="202"/>
        <v>#REF!</v>
      </c>
      <c r="AM177" s="53" t="e">
        <f t="shared" si="202"/>
        <v>#REF!</v>
      </c>
      <c r="AN177" s="53" t="e">
        <f t="shared" si="202"/>
        <v>#REF!</v>
      </c>
      <c r="AO177" s="53" t="e">
        <f t="shared" si="202"/>
        <v>#REF!</v>
      </c>
      <c r="AP177" s="53" t="e">
        <f t="shared" si="202"/>
        <v>#REF!</v>
      </c>
      <c r="AQ177" s="53" t="e">
        <f t="shared" si="202"/>
        <v>#REF!</v>
      </c>
      <c r="AR177" s="53" t="e">
        <f t="shared" si="202"/>
        <v>#REF!</v>
      </c>
      <c r="AS177" s="53" t="e">
        <f t="shared" si="202"/>
        <v>#REF!</v>
      </c>
      <c r="AT177" s="53" t="e">
        <f t="shared" si="202"/>
        <v>#REF!</v>
      </c>
      <c r="AU177" s="53" t="e">
        <f t="shared" si="202"/>
        <v>#REF!</v>
      </c>
      <c r="AV177" s="53" t="e">
        <f t="shared" si="202"/>
        <v>#REF!</v>
      </c>
      <c r="AW177" s="53" t="e">
        <f t="shared" si="202"/>
        <v>#REF!</v>
      </c>
      <c r="AX177" s="53" t="e">
        <f t="shared" si="202"/>
        <v>#REF!</v>
      </c>
      <c r="AY177" s="53" t="e">
        <f t="shared" si="202"/>
        <v>#REF!</v>
      </c>
      <c r="AZ177" s="53" t="e">
        <f t="shared" si="202"/>
        <v>#REF!</v>
      </c>
      <c r="BA177" s="53" t="e">
        <f t="shared" si="202"/>
        <v>#REF!</v>
      </c>
      <c r="BB177" s="53" t="e">
        <f t="shared" si="202"/>
        <v>#REF!</v>
      </c>
      <c r="BC177" s="53" t="e">
        <f t="shared" si="202"/>
        <v>#REF!</v>
      </c>
      <c r="BD177" s="53" t="e">
        <f t="shared" si="202"/>
        <v>#REF!</v>
      </c>
      <c r="BE177" s="53" t="e">
        <f t="shared" si="202"/>
        <v>#REF!</v>
      </c>
      <c r="BF177" s="53" t="e">
        <f t="shared" si="202"/>
        <v>#REF!</v>
      </c>
      <c r="BG177" s="53" t="e">
        <f t="shared" si="202"/>
        <v>#REF!</v>
      </c>
      <c r="BH177" s="53" t="e">
        <f t="shared" si="202"/>
        <v>#REF!</v>
      </c>
      <c r="BI177" s="53" t="e">
        <f t="shared" si="202"/>
        <v>#REF!</v>
      </c>
      <c r="BJ177" s="53" t="e">
        <f t="shared" si="202"/>
        <v>#REF!</v>
      </c>
      <c r="BK177" s="53" t="e">
        <f t="shared" si="202"/>
        <v>#REF!</v>
      </c>
      <c r="BL177" s="53" t="e">
        <f t="shared" si="202"/>
        <v>#REF!</v>
      </c>
      <c r="BM177" s="53" t="e">
        <f t="shared" si="202"/>
        <v>#REF!</v>
      </c>
      <c r="BN177" s="53" t="e">
        <f t="shared" si="202"/>
        <v>#REF!</v>
      </c>
      <c r="BO177" s="53" t="e">
        <f t="shared" si="202"/>
        <v>#REF!</v>
      </c>
      <c r="BP177" s="53" t="e">
        <f t="shared" si="202"/>
        <v>#REF!</v>
      </c>
      <c r="BQ177" s="53" t="e">
        <f t="shared" si="202"/>
        <v>#REF!</v>
      </c>
      <c r="BR177" s="53" t="e">
        <f t="shared" si="202"/>
        <v>#REF!</v>
      </c>
      <c r="BS177" s="53" t="e">
        <f t="shared" si="202"/>
        <v>#REF!</v>
      </c>
      <c r="BT177" s="53" t="e">
        <f t="shared" si="202"/>
        <v>#REF!</v>
      </c>
      <c r="BU177" s="53" t="e">
        <f t="shared" si="202"/>
        <v>#REF!</v>
      </c>
      <c r="BV177" s="53" t="e">
        <f t="shared" si="202"/>
        <v>#REF!</v>
      </c>
      <c r="BW177" s="53" t="e">
        <f t="shared" si="202"/>
        <v>#REF!</v>
      </c>
      <c r="BX177" s="53" t="e">
        <f t="shared" si="202"/>
        <v>#REF!</v>
      </c>
      <c r="BY177" s="53" t="e">
        <f t="shared" si="202"/>
        <v>#REF!</v>
      </c>
      <c r="BZ177" s="53" t="e">
        <f t="shared" si="202"/>
        <v>#REF!</v>
      </c>
      <c r="CA177" s="53" t="e">
        <f t="shared" si="202"/>
        <v>#REF!</v>
      </c>
      <c r="CB177" s="53" t="e">
        <f t="shared" si="202"/>
        <v>#REF!</v>
      </c>
      <c r="CC177" s="53" t="e">
        <f t="shared" ref="CC177:CI177" si="203">CC167</f>
        <v>#REF!</v>
      </c>
      <c r="CD177" s="53" t="e">
        <f t="shared" si="203"/>
        <v>#REF!</v>
      </c>
      <c r="CE177" s="53" t="e">
        <f t="shared" si="203"/>
        <v>#REF!</v>
      </c>
      <c r="CF177" s="53" t="e">
        <f t="shared" si="203"/>
        <v>#REF!</v>
      </c>
      <c r="CG177" s="53" t="e">
        <f t="shared" si="203"/>
        <v>#REF!</v>
      </c>
      <c r="CH177" s="53" t="e">
        <f t="shared" si="203"/>
        <v>#REF!</v>
      </c>
      <c r="CI177" s="53" t="e">
        <f t="shared" si="203"/>
        <v>#REF!</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f>P169</f>
        <v>0</v>
      </c>
      <c r="Q179" s="34" t="e">
        <f t="shared" ref="Q179:CB179" si="204">Q169</f>
        <v>#REF!</v>
      </c>
      <c r="R179" s="34" t="e">
        <f t="shared" si="204"/>
        <v>#REF!</v>
      </c>
      <c r="S179" s="34" t="e">
        <f t="shared" si="204"/>
        <v>#REF!</v>
      </c>
      <c r="T179" s="34" t="e">
        <f t="shared" si="204"/>
        <v>#REF!</v>
      </c>
      <c r="U179" s="34" t="e">
        <f t="shared" si="204"/>
        <v>#REF!</v>
      </c>
      <c r="V179" s="34" t="e">
        <f t="shared" si="204"/>
        <v>#REF!</v>
      </c>
      <c r="W179" s="34" t="e">
        <f t="shared" si="204"/>
        <v>#REF!</v>
      </c>
      <c r="X179" s="34" t="e">
        <f t="shared" si="204"/>
        <v>#REF!</v>
      </c>
      <c r="Y179" s="34" t="e">
        <f t="shared" si="204"/>
        <v>#REF!</v>
      </c>
      <c r="Z179" s="34" t="e">
        <f t="shared" si="204"/>
        <v>#REF!</v>
      </c>
      <c r="AA179" s="34" t="e">
        <f t="shared" si="204"/>
        <v>#REF!</v>
      </c>
      <c r="AB179" s="34" t="e">
        <f t="shared" si="204"/>
        <v>#REF!</v>
      </c>
      <c r="AC179" s="34" t="e">
        <f t="shared" si="204"/>
        <v>#REF!</v>
      </c>
      <c r="AD179" s="34" t="e">
        <f t="shared" si="204"/>
        <v>#REF!</v>
      </c>
      <c r="AE179" s="34" t="e">
        <f t="shared" si="204"/>
        <v>#REF!</v>
      </c>
      <c r="AF179" s="34" t="e">
        <f t="shared" si="204"/>
        <v>#REF!</v>
      </c>
      <c r="AG179" s="34" t="e">
        <f t="shared" si="204"/>
        <v>#REF!</v>
      </c>
      <c r="AH179" s="34" t="e">
        <f t="shared" si="204"/>
        <v>#REF!</v>
      </c>
      <c r="AI179" s="34" t="e">
        <f t="shared" si="204"/>
        <v>#REF!</v>
      </c>
      <c r="AJ179" s="34" t="e">
        <f t="shared" si="204"/>
        <v>#REF!</v>
      </c>
      <c r="AK179" s="34" t="e">
        <f t="shared" si="204"/>
        <v>#REF!</v>
      </c>
      <c r="AL179" s="34" t="e">
        <f t="shared" si="204"/>
        <v>#REF!</v>
      </c>
      <c r="AM179" s="34" t="e">
        <f t="shared" si="204"/>
        <v>#REF!</v>
      </c>
      <c r="AN179" s="34" t="e">
        <f t="shared" si="204"/>
        <v>#REF!</v>
      </c>
      <c r="AO179" s="34" t="e">
        <f t="shared" si="204"/>
        <v>#REF!</v>
      </c>
      <c r="AP179" s="34" t="e">
        <f t="shared" si="204"/>
        <v>#REF!</v>
      </c>
      <c r="AQ179" s="34" t="e">
        <f t="shared" si="204"/>
        <v>#REF!</v>
      </c>
      <c r="AR179" s="34" t="e">
        <f t="shared" si="204"/>
        <v>#REF!</v>
      </c>
      <c r="AS179" s="34" t="e">
        <f t="shared" si="204"/>
        <v>#REF!</v>
      </c>
      <c r="AT179" s="34" t="e">
        <f t="shared" si="204"/>
        <v>#REF!</v>
      </c>
      <c r="AU179" s="34" t="e">
        <f t="shared" si="204"/>
        <v>#REF!</v>
      </c>
      <c r="AV179" s="34" t="e">
        <f t="shared" si="204"/>
        <v>#REF!</v>
      </c>
      <c r="AW179" s="34" t="e">
        <f t="shared" si="204"/>
        <v>#REF!</v>
      </c>
      <c r="AX179" s="34" t="e">
        <f t="shared" si="204"/>
        <v>#REF!</v>
      </c>
      <c r="AY179" s="34" t="e">
        <f t="shared" si="204"/>
        <v>#REF!</v>
      </c>
      <c r="AZ179" s="34" t="e">
        <f t="shared" si="204"/>
        <v>#REF!</v>
      </c>
      <c r="BA179" s="34" t="e">
        <f t="shared" si="204"/>
        <v>#REF!</v>
      </c>
      <c r="BB179" s="34" t="e">
        <f t="shared" si="204"/>
        <v>#REF!</v>
      </c>
      <c r="BC179" s="34" t="e">
        <f t="shared" si="204"/>
        <v>#REF!</v>
      </c>
      <c r="BD179" s="34" t="e">
        <f t="shared" si="204"/>
        <v>#REF!</v>
      </c>
      <c r="BE179" s="34" t="e">
        <f t="shared" si="204"/>
        <v>#REF!</v>
      </c>
      <c r="BF179" s="34" t="e">
        <f t="shared" si="204"/>
        <v>#REF!</v>
      </c>
      <c r="BG179" s="34" t="e">
        <f t="shared" si="204"/>
        <v>#REF!</v>
      </c>
      <c r="BH179" s="34" t="e">
        <f t="shared" si="204"/>
        <v>#REF!</v>
      </c>
      <c r="BI179" s="34" t="e">
        <f t="shared" si="204"/>
        <v>#REF!</v>
      </c>
      <c r="BJ179" s="34" t="e">
        <f t="shared" si="204"/>
        <v>#REF!</v>
      </c>
      <c r="BK179" s="34" t="e">
        <f t="shared" si="204"/>
        <v>#REF!</v>
      </c>
      <c r="BL179" s="34" t="e">
        <f t="shared" si="204"/>
        <v>#REF!</v>
      </c>
      <c r="BM179" s="34" t="e">
        <f t="shared" si="204"/>
        <v>#REF!</v>
      </c>
      <c r="BN179" s="34" t="e">
        <f t="shared" si="204"/>
        <v>#REF!</v>
      </c>
      <c r="BO179" s="34" t="e">
        <f t="shared" si="204"/>
        <v>#REF!</v>
      </c>
      <c r="BP179" s="34" t="e">
        <f t="shared" si="204"/>
        <v>#REF!</v>
      </c>
      <c r="BQ179" s="34" t="e">
        <f t="shared" si="204"/>
        <v>#REF!</v>
      </c>
      <c r="BR179" s="34" t="e">
        <f t="shared" si="204"/>
        <v>#REF!</v>
      </c>
      <c r="BS179" s="34" t="e">
        <f t="shared" si="204"/>
        <v>#REF!</v>
      </c>
      <c r="BT179" s="34" t="e">
        <f t="shared" si="204"/>
        <v>#REF!</v>
      </c>
      <c r="BU179" s="34" t="e">
        <f t="shared" si="204"/>
        <v>#REF!</v>
      </c>
      <c r="BV179" s="34" t="e">
        <f t="shared" si="204"/>
        <v>#REF!</v>
      </c>
      <c r="BW179" s="34" t="e">
        <f t="shared" si="204"/>
        <v>#REF!</v>
      </c>
      <c r="BX179" s="34" t="e">
        <f t="shared" si="204"/>
        <v>#REF!</v>
      </c>
      <c r="BY179" s="34" t="e">
        <f t="shared" si="204"/>
        <v>#REF!</v>
      </c>
      <c r="BZ179" s="34" t="e">
        <f t="shared" si="204"/>
        <v>#REF!</v>
      </c>
      <c r="CA179" s="34" t="e">
        <f t="shared" si="204"/>
        <v>#REF!</v>
      </c>
      <c r="CB179" s="34" t="e">
        <f t="shared" si="204"/>
        <v>#REF!</v>
      </c>
      <c r="CC179" s="34" t="e">
        <f t="shared" ref="CC179:CI179" si="205">CC169</f>
        <v>#REF!</v>
      </c>
      <c r="CD179" s="34" t="e">
        <f t="shared" si="205"/>
        <v>#REF!</v>
      </c>
      <c r="CE179" s="34" t="e">
        <f t="shared" si="205"/>
        <v>#REF!</v>
      </c>
      <c r="CF179" s="34" t="e">
        <f t="shared" si="205"/>
        <v>#REF!</v>
      </c>
      <c r="CG179" s="34" t="e">
        <f t="shared" si="205"/>
        <v>#REF!</v>
      </c>
      <c r="CH179" s="34" t="e">
        <f t="shared" si="205"/>
        <v>#REF!</v>
      </c>
      <c r="CI179" s="34" t="e">
        <f t="shared" si="205"/>
        <v>#REF!</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f>SUMIF($3:$3,H$1-1,183:183)</f>
        <v>0</v>
      </c>
      <c r="I183" s="15" t="e">
        <f>H187</f>
        <v>#REF!</v>
      </c>
      <c r="J183" s="15" t="e">
        <f>I187</f>
        <v>#REF!</v>
      </c>
      <c r="K183" s="15" t="e">
        <f>J187</f>
        <v>#REF!</v>
      </c>
      <c r="L183" s="15" t="e">
        <f>K187</f>
        <v>#REF!</v>
      </c>
      <c r="M183" s="15" t="e">
        <f>L187</f>
        <v>#REF!</v>
      </c>
      <c r="O183" s="34"/>
      <c r="P183" s="34">
        <f>O187</f>
        <v>0</v>
      </c>
      <c r="Q183" s="34">
        <f>P187</f>
        <v>0</v>
      </c>
      <c r="R183" s="34">
        <f t="shared" ref="R183:CC183" si="206">Q187</f>
        <v>0</v>
      </c>
      <c r="S183" s="34" t="e">
        <f t="shared" si="206"/>
        <v>#REF!</v>
      </c>
      <c r="T183" s="34" t="e">
        <f t="shared" si="206"/>
        <v>#REF!</v>
      </c>
      <c r="U183" s="34" t="e">
        <f t="shared" si="206"/>
        <v>#REF!</v>
      </c>
      <c r="V183" s="34" t="e">
        <f t="shared" si="206"/>
        <v>#REF!</v>
      </c>
      <c r="W183" s="34" t="e">
        <f t="shared" si="206"/>
        <v>#REF!</v>
      </c>
      <c r="X183" s="34" t="e">
        <f t="shared" si="206"/>
        <v>#REF!</v>
      </c>
      <c r="Y183" s="34" t="e">
        <f t="shared" si="206"/>
        <v>#REF!</v>
      </c>
      <c r="Z183" s="34" t="e">
        <f t="shared" si="206"/>
        <v>#REF!</v>
      </c>
      <c r="AA183" s="34" t="e">
        <f t="shared" si="206"/>
        <v>#REF!</v>
      </c>
      <c r="AB183" s="34" t="e">
        <f t="shared" si="206"/>
        <v>#REF!</v>
      </c>
      <c r="AC183" s="34" t="e">
        <f t="shared" si="206"/>
        <v>#REF!</v>
      </c>
      <c r="AD183" s="34" t="e">
        <f t="shared" si="206"/>
        <v>#REF!</v>
      </c>
      <c r="AE183" s="34" t="e">
        <f t="shared" si="206"/>
        <v>#REF!</v>
      </c>
      <c r="AF183" s="34" t="e">
        <f t="shared" si="206"/>
        <v>#REF!</v>
      </c>
      <c r="AG183" s="34" t="e">
        <f t="shared" si="206"/>
        <v>#REF!</v>
      </c>
      <c r="AH183" s="34" t="e">
        <f t="shared" si="206"/>
        <v>#REF!</v>
      </c>
      <c r="AI183" s="34" t="e">
        <f t="shared" si="206"/>
        <v>#REF!</v>
      </c>
      <c r="AJ183" s="34" t="e">
        <f t="shared" si="206"/>
        <v>#REF!</v>
      </c>
      <c r="AK183" s="34" t="e">
        <f t="shared" si="206"/>
        <v>#REF!</v>
      </c>
      <c r="AL183" s="34" t="e">
        <f t="shared" si="206"/>
        <v>#REF!</v>
      </c>
      <c r="AM183" s="34" t="e">
        <f t="shared" si="206"/>
        <v>#REF!</v>
      </c>
      <c r="AN183" s="34" t="e">
        <f t="shared" si="206"/>
        <v>#REF!</v>
      </c>
      <c r="AO183" s="34" t="e">
        <f t="shared" si="206"/>
        <v>#REF!</v>
      </c>
      <c r="AP183" s="34" t="e">
        <f t="shared" si="206"/>
        <v>#REF!</v>
      </c>
      <c r="AQ183" s="34" t="e">
        <f t="shared" si="206"/>
        <v>#REF!</v>
      </c>
      <c r="AR183" s="34" t="e">
        <f t="shared" si="206"/>
        <v>#REF!</v>
      </c>
      <c r="AS183" s="34" t="e">
        <f t="shared" si="206"/>
        <v>#REF!</v>
      </c>
      <c r="AT183" s="34" t="e">
        <f t="shared" si="206"/>
        <v>#REF!</v>
      </c>
      <c r="AU183" s="34" t="e">
        <f t="shared" si="206"/>
        <v>#REF!</v>
      </c>
      <c r="AV183" s="34" t="e">
        <f t="shared" si="206"/>
        <v>#REF!</v>
      </c>
      <c r="AW183" s="34" t="e">
        <f t="shared" si="206"/>
        <v>#REF!</v>
      </c>
      <c r="AX183" s="34" t="e">
        <f t="shared" si="206"/>
        <v>#REF!</v>
      </c>
      <c r="AY183" s="34" t="e">
        <f t="shared" si="206"/>
        <v>#REF!</v>
      </c>
      <c r="AZ183" s="34" t="e">
        <f t="shared" si="206"/>
        <v>#REF!</v>
      </c>
      <c r="BA183" s="34" t="e">
        <f t="shared" si="206"/>
        <v>#REF!</v>
      </c>
      <c r="BB183" s="34" t="e">
        <f t="shared" si="206"/>
        <v>#REF!</v>
      </c>
      <c r="BC183" s="34" t="e">
        <f t="shared" si="206"/>
        <v>#REF!</v>
      </c>
      <c r="BD183" s="34" t="e">
        <f t="shared" si="206"/>
        <v>#REF!</v>
      </c>
      <c r="BE183" s="34" t="e">
        <f t="shared" si="206"/>
        <v>#REF!</v>
      </c>
      <c r="BF183" s="34" t="e">
        <f t="shared" si="206"/>
        <v>#REF!</v>
      </c>
      <c r="BG183" s="34" t="e">
        <f t="shared" si="206"/>
        <v>#REF!</v>
      </c>
      <c r="BH183" s="34" t="e">
        <f t="shared" si="206"/>
        <v>#REF!</v>
      </c>
      <c r="BI183" s="34" t="e">
        <f t="shared" si="206"/>
        <v>#REF!</v>
      </c>
      <c r="BJ183" s="34" t="e">
        <f t="shared" si="206"/>
        <v>#REF!</v>
      </c>
      <c r="BK183" s="34" t="e">
        <f t="shared" si="206"/>
        <v>#REF!</v>
      </c>
      <c r="BL183" s="34" t="e">
        <f t="shared" si="206"/>
        <v>#REF!</v>
      </c>
      <c r="BM183" s="34" t="e">
        <f t="shared" si="206"/>
        <v>#REF!</v>
      </c>
      <c r="BN183" s="34" t="e">
        <f t="shared" si="206"/>
        <v>#REF!</v>
      </c>
      <c r="BO183" s="34" t="e">
        <f t="shared" si="206"/>
        <v>#REF!</v>
      </c>
      <c r="BP183" s="34" t="e">
        <f t="shared" si="206"/>
        <v>#REF!</v>
      </c>
      <c r="BQ183" s="34" t="e">
        <f t="shared" si="206"/>
        <v>#REF!</v>
      </c>
      <c r="BR183" s="34" t="e">
        <f t="shared" si="206"/>
        <v>#REF!</v>
      </c>
      <c r="BS183" s="34" t="e">
        <f t="shared" si="206"/>
        <v>#REF!</v>
      </c>
      <c r="BT183" s="34" t="e">
        <f t="shared" si="206"/>
        <v>#REF!</v>
      </c>
      <c r="BU183" s="34" t="e">
        <f t="shared" si="206"/>
        <v>#REF!</v>
      </c>
      <c r="BV183" s="34" t="e">
        <f t="shared" si="206"/>
        <v>#REF!</v>
      </c>
      <c r="BW183" s="34" t="e">
        <f t="shared" si="206"/>
        <v>#REF!</v>
      </c>
      <c r="BX183" s="34" t="e">
        <f t="shared" si="206"/>
        <v>#REF!</v>
      </c>
      <c r="BY183" s="34" t="e">
        <f t="shared" si="206"/>
        <v>#REF!</v>
      </c>
      <c r="BZ183" s="34" t="e">
        <f t="shared" si="206"/>
        <v>#REF!</v>
      </c>
      <c r="CA183" s="34" t="e">
        <f t="shared" si="206"/>
        <v>#REF!</v>
      </c>
      <c r="CB183" s="34" t="e">
        <f t="shared" si="206"/>
        <v>#REF!</v>
      </c>
      <c r="CC183" s="34" t="e">
        <f t="shared" si="206"/>
        <v>#REF!</v>
      </c>
      <c r="CD183" s="34" t="e">
        <f t="shared" ref="CD183:CI183" si="207">CC187</f>
        <v>#REF!</v>
      </c>
      <c r="CE183" s="34" t="e">
        <f t="shared" si="207"/>
        <v>#REF!</v>
      </c>
      <c r="CF183" s="34" t="e">
        <f t="shared" si="207"/>
        <v>#REF!</v>
      </c>
      <c r="CG183" s="34" t="e">
        <f t="shared" si="207"/>
        <v>#REF!</v>
      </c>
      <c r="CH183" s="34" t="e">
        <f t="shared" si="207"/>
        <v>#REF!</v>
      </c>
      <c r="CI183" s="34" t="e">
        <f t="shared" si="207"/>
        <v>#REF!</v>
      </c>
    </row>
    <row r="184" spans="1:87" x14ac:dyDescent="0.4">
      <c r="A184" s="6"/>
      <c r="B184" s="6"/>
      <c r="C184" t="s">
        <v>190</v>
      </c>
      <c r="E184" t="s">
        <v>72</v>
      </c>
      <c r="H184" s="34" t="e">
        <f t="shared" ref="H184:M184" si="208">SUMIF($2:$2,H$1,184:184)</f>
        <v>#REF!</v>
      </c>
      <c r="I184" s="34" t="e">
        <f t="shared" si="208"/>
        <v>#REF!</v>
      </c>
      <c r="J184" s="34" t="e">
        <f t="shared" si="208"/>
        <v>#REF!</v>
      </c>
      <c r="K184" s="34" t="e">
        <f t="shared" si="208"/>
        <v>#REF!</v>
      </c>
      <c r="L184" s="34" t="e">
        <f t="shared" si="208"/>
        <v>#REF!</v>
      </c>
      <c r="M184" s="34" t="e">
        <f t="shared" si="208"/>
        <v>#REF!</v>
      </c>
      <c r="O184" s="17"/>
      <c r="P184" s="15">
        <f t="shared" ref="P184:CA184" si="209">P159</f>
        <v>0</v>
      </c>
      <c r="Q184" s="15">
        <f t="shared" si="209"/>
        <v>0</v>
      </c>
      <c r="R184" s="15" t="e">
        <f t="shared" si="209"/>
        <v>#REF!</v>
      </c>
      <c r="S184" s="15" t="e">
        <f t="shared" si="209"/>
        <v>#REF!</v>
      </c>
      <c r="T184" s="15" t="e">
        <f t="shared" si="209"/>
        <v>#REF!</v>
      </c>
      <c r="U184" s="15" t="e">
        <f t="shared" si="209"/>
        <v>#REF!</v>
      </c>
      <c r="V184" s="15" t="e">
        <f t="shared" si="209"/>
        <v>#REF!</v>
      </c>
      <c r="W184" s="15" t="e">
        <f t="shared" si="209"/>
        <v>#REF!</v>
      </c>
      <c r="X184" s="15" t="e">
        <f t="shared" si="209"/>
        <v>#REF!</v>
      </c>
      <c r="Y184" s="15" t="e">
        <f t="shared" si="209"/>
        <v>#REF!</v>
      </c>
      <c r="Z184" s="15" t="e">
        <f t="shared" si="209"/>
        <v>#REF!</v>
      </c>
      <c r="AA184" s="15" t="e">
        <f t="shared" si="209"/>
        <v>#REF!</v>
      </c>
      <c r="AB184" s="15" t="e">
        <f t="shared" si="209"/>
        <v>#REF!</v>
      </c>
      <c r="AC184" s="15" t="e">
        <f t="shared" si="209"/>
        <v>#REF!</v>
      </c>
      <c r="AD184" s="15" t="e">
        <f t="shared" si="209"/>
        <v>#REF!</v>
      </c>
      <c r="AE184" s="15" t="e">
        <f t="shared" si="209"/>
        <v>#REF!</v>
      </c>
      <c r="AF184" s="15" t="e">
        <f t="shared" si="209"/>
        <v>#REF!</v>
      </c>
      <c r="AG184" s="15" t="e">
        <f t="shared" si="209"/>
        <v>#REF!</v>
      </c>
      <c r="AH184" s="15" t="e">
        <f t="shared" si="209"/>
        <v>#REF!</v>
      </c>
      <c r="AI184" s="15" t="e">
        <f t="shared" si="209"/>
        <v>#REF!</v>
      </c>
      <c r="AJ184" s="15" t="e">
        <f t="shared" si="209"/>
        <v>#REF!</v>
      </c>
      <c r="AK184" s="15" t="e">
        <f t="shared" si="209"/>
        <v>#REF!</v>
      </c>
      <c r="AL184" s="15" t="e">
        <f t="shared" si="209"/>
        <v>#REF!</v>
      </c>
      <c r="AM184" s="15" t="e">
        <f t="shared" si="209"/>
        <v>#REF!</v>
      </c>
      <c r="AN184" s="15" t="e">
        <f t="shared" si="209"/>
        <v>#REF!</v>
      </c>
      <c r="AO184" s="15" t="e">
        <f t="shared" si="209"/>
        <v>#REF!</v>
      </c>
      <c r="AP184" s="15" t="e">
        <f t="shared" si="209"/>
        <v>#REF!</v>
      </c>
      <c r="AQ184" s="15" t="e">
        <f t="shared" si="209"/>
        <v>#REF!</v>
      </c>
      <c r="AR184" s="15" t="e">
        <f t="shared" si="209"/>
        <v>#REF!</v>
      </c>
      <c r="AS184" s="15" t="e">
        <f t="shared" si="209"/>
        <v>#REF!</v>
      </c>
      <c r="AT184" s="15" t="e">
        <f t="shared" si="209"/>
        <v>#REF!</v>
      </c>
      <c r="AU184" s="15" t="e">
        <f t="shared" si="209"/>
        <v>#REF!</v>
      </c>
      <c r="AV184" s="15" t="e">
        <f t="shared" si="209"/>
        <v>#REF!</v>
      </c>
      <c r="AW184" s="15" t="e">
        <f t="shared" si="209"/>
        <v>#REF!</v>
      </c>
      <c r="AX184" s="15" t="e">
        <f t="shared" si="209"/>
        <v>#REF!</v>
      </c>
      <c r="AY184" s="15" t="e">
        <f t="shared" si="209"/>
        <v>#REF!</v>
      </c>
      <c r="AZ184" s="15" t="e">
        <f t="shared" si="209"/>
        <v>#REF!</v>
      </c>
      <c r="BA184" s="15" t="e">
        <f t="shared" si="209"/>
        <v>#REF!</v>
      </c>
      <c r="BB184" s="15" t="e">
        <f t="shared" si="209"/>
        <v>#REF!</v>
      </c>
      <c r="BC184" s="15" t="e">
        <f t="shared" si="209"/>
        <v>#REF!</v>
      </c>
      <c r="BD184" s="15" t="e">
        <f t="shared" si="209"/>
        <v>#REF!</v>
      </c>
      <c r="BE184" s="15" t="e">
        <f t="shared" si="209"/>
        <v>#REF!</v>
      </c>
      <c r="BF184" s="15" t="e">
        <f t="shared" si="209"/>
        <v>#REF!</v>
      </c>
      <c r="BG184" s="15" t="e">
        <f t="shared" si="209"/>
        <v>#REF!</v>
      </c>
      <c r="BH184" s="15" t="e">
        <f t="shared" si="209"/>
        <v>#REF!</v>
      </c>
      <c r="BI184" s="15" t="e">
        <f t="shared" si="209"/>
        <v>#REF!</v>
      </c>
      <c r="BJ184" s="15" t="e">
        <f t="shared" si="209"/>
        <v>#REF!</v>
      </c>
      <c r="BK184" s="15" t="e">
        <f t="shared" si="209"/>
        <v>#REF!</v>
      </c>
      <c r="BL184" s="15" t="e">
        <f t="shared" si="209"/>
        <v>#REF!</v>
      </c>
      <c r="BM184" s="15" t="e">
        <f t="shared" si="209"/>
        <v>#REF!</v>
      </c>
      <c r="BN184" s="15" t="e">
        <f t="shared" si="209"/>
        <v>#REF!</v>
      </c>
      <c r="BO184" s="15" t="e">
        <f t="shared" si="209"/>
        <v>#REF!</v>
      </c>
      <c r="BP184" s="15" t="e">
        <f t="shared" si="209"/>
        <v>#REF!</v>
      </c>
      <c r="BQ184" s="15" t="e">
        <f t="shared" si="209"/>
        <v>#REF!</v>
      </c>
      <c r="BR184" s="15" t="e">
        <f t="shared" si="209"/>
        <v>#REF!</v>
      </c>
      <c r="BS184" s="15" t="e">
        <f t="shared" si="209"/>
        <v>#REF!</v>
      </c>
      <c r="BT184" s="15" t="e">
        <f t="shared" si="209"/>
        <v>#REF!</v>
      </c>
      <c r="BU184" s="15" t="e">
        <f t="shared" si="209"/>
        <v>#REF!</v>
      </c>
      <c r="BV184" s="15" t="e">
        <f t="shared" si="209"/>
        <v>#REF!</v>
      </c>
      <c r="BW184" s="15" t="e">
        <f t="shared" si="209"/>
        <v>#REF!</v>
      </c>
      <c r="BX184" s="15" t="e">
        <f t="shared" si="209"/>
        <v>#REF!</v>
      </c>
      <c r="BY184" s="15" t="e">
        <f t="shared" si="209"/>
        <v>#REF!</v>
      </c>
      <c r="BZ184" s="15" t="e">
        <f t="shared" si="209"/>
        <v>#REF!</v>
      </c>
      <c r="CA184" s="15" t="e">
        <f t="shared" si="209"/>
        <v>#REF!</v>
      </c>
      <c r="CB184" s="15" t="e">
        <f t="shared" ref="CB184:CI184" si="210">CB159</f>
        <v>#REF!</v>
      </c>
      <c r="CC184" s="15" t="e">
        <f t="shared" si="210"/>
        <v>#REF!</v>
      </c>
      <c r="CD184" s="15" t="e">
        <f t="shared" si="210"/>
        <v>#REF!</v>
      </c>
      <c r="CE184" s="15" t="e">
        <f t="shared" si="210"/>
        <v>#REF!</v>
      </c>
      <c r="CF184" s="15" t="e">
        <f t="shared" si="210"/>
        <v>#REF!</v>
      </c>
      <c r="CG184" s="15" t="e">
        <f t="shared" si="210"/>
        <v>#REF!</v>
      </c>
      <c r="CH184" s="15" t="e">
        <f t="shared" si="210"/>
        <v>#REF!</v>
      </c>
      <c r="CI184" s="15" t="e">
        <f t="shared" si="210"/>
        <v>#REF!</v>
      </c>
    </row>
    <row r="185" spans="1:87" x14ac:dyDescent="0.4">
      <c r="A185" s="6"/>
      <c r="B185" s="6"/>
      <c r="C185" t="s">
        <v>190</v>
      </c>
      <c r="E185" s="12" t="s">
        <v>73</v>
      </c>
      <c r="F185" s="12"/>
      <c r="G185" s="13"/>
      <c r="H185" s="16">
        <v>0.05</v>
      </c>
      <c r="I185" s="16">
        <v>0.05</v>
      </c>
      <c r="J185" s="16">
        <v>0.05</v>
      </c>
      <c r="K185" s="16">
        <v>0.05</v>
      </c>
      <c r="L185" s="16">
        <v>0.05</v>
      </c>
      <c r="M185" s="16">
        <v>0.05</v>
      </c>
      <c r="O185" s="20"/>
      <c r="P185" s="20" cm="1">
        <f t="array" ref="P185">INDEX($H:$M,ROW(),MATCH(P$2,$H$1:$M$1,0))</f>
        <v>0.05</v>
      </c>
      <c r="Q185" s="20" cm="1">
        <f t="array" ref="Q185">INDEX($H:$M,ROW(),MATCH(Q$2,$H$1:$M$1,0))</f>
        <v>0.05</v>
      </c>
      <c r="R185" s="20" cm="1">
        <f t="array" ref="R185">INDEX($H:$M,ROW(),MATCH(R$2,$H$1:$M$1,0))</f>
        <v>0.05</v>
      </c>
      <c r="S185" s="20" cm="1">
        <f t="array" ref="S185">INDEX($H:$M,ROW(),MATCH(S$2,$H$1:$M$1,0))</f>
        <v>0.05</v>
      </c>
      <c r="T185" s="20" cm="1">
        <f t="array" ref="T185">INDEX($H:$M,ROW(),MATCH(T$2,$H$1:$M$1,0))</f>
        <v>0.05</v>
      </c>
      <c r="U185" s="20" cm="1">
        <f t="array" ref="U185">INDEX($H:$M,ROW(),MATCH(U$2,$H$1:$M$1,0))</f>
        <v>0.05</v>
      </c>
      <c r="V185" s="20" cm="1">
        <f t="array" ref="V185">INDEX($H:$M,ROW(),MATCH(V$2,$H$1:$M$1,0))</f>
        <v>0.05</v>
      </c>
      <c r="W185" s="20" cm="1">
        <f t="array" ref="W185">INDEX($H:$M,ROW(),MATCH(W$2,$H$1:$M$1,0))</f>
        <v>0.05</v>
      </c>
      <c r="X185" s="20" cm="1">
        <f t="array" ref="X185">INDEX($H:$M,ROW(),MATCH(X$2,$H$1:$M$1,0))</f>
        <v>0.05</v>
      </c>
      <c r="Y185" s="20" cm="1">
        <f t="array" ref="Y185">INDEX($H:$M,ROW(),MATCH(Y$2,$H$1:$M$1,0))</f>
        <v>0.05</v>
      </c>
      <c r="Z185" s="20" cm="1">
        <f t="array" ref="Z185">INDEX($H:$M,ROW(),MATCH(Z$2,$H$1:$M$1,0))</f>
        <v>0.05</v>
      </c>
      <c r="AA185" s="20" cm="1">
        <f t="array" ref="AA185">INDEX($H:$M,ROW(),MATCH(AA$2,$H$1:$M$1,0))</f>
        <v>0.05</v>
      </c>
      <c r="AB185" s="20" cm="1">
        <f t="array" ref="AB185">INDEX($H:$M,ROW(),MATCH(AB$2,$H$1:$M$1,0))</f>
        <v>0.05</v>
      </c>
      <c r="AC185" s="20" cm="1">
        <f t="array" ref="AC185">INDEX($H:$M,ROW(),MATCH(AC$2,$H$1:$M$1,0))</f>
        <v>0.05</v>
      </c>
      <c r="AD185" s="20" cm="1">
        <f t="array" ref="AD185">INDEX($H:$M,ROW(),MATCH(AD$2,$H$1:$M$1,0))</f>
        <v>0.05</v>
      </c>
      <c r="AE185" s="20" cm="1">
        <f t="array" ref="AE185">INDEX($H:$M,ROW(),MATCH(AE$2,$H$1:$M$1,0))</f>
        <v>0.05</v>
      </c>
      <c r="AF185" s="20" cm="1">
        <f t="array" ref="AF185">INDEX($H:$M,ROW(),MATCH(AF$2,$H$1:$M$1,0))</f>
        <v>0.05</v>
      </c>
      <c r="AG185" s="20" cm="1">
        <f t="array" ref="AG185">INDEX($H:$M,ROW(),MATCH(AG$2,$H$1:$M$1,0))</f>
        <v>0.05</v>
      </c>
      <c r="AH185" s="20" cm="1">
        <f t="array" ref="AH185">INDEX($H:$M,ROW(),MATCH(AH$2,$H$1:$M$1,0))</f>
        <v>0.05</v>
      </c>
      <c r="AI185" s="20" cm="1">
        <f t="array" ref="AI185">INDEX($H:$M,ROW(),MATCH(AI$2,$H$1:$M$1,0))</f>
        <v>0.05</v>
      </c>
      <c r="AJ185" s="20" cm="1">
        <f t="array" ref="AJ185">INDEX($H:$M,ROW(),MATCH(AJ$2,$H$1:$M$1,0))</f>
        <v>0.05</v>
      </c>
      <c r="AK185" s="20" cm="1">
        <f t="array" ref="AK185">INDEX($H:$M,ROW(),MATCH(AK$2,$H$1:$M$1,0))</f>
        <v>0.05</v>
      </c>
      <c r="AL185" s="20" cm="1">
        <f t="array" ref="AL185">INDEX($H:$M,ROW(),MATCH(AL$2,$H$1:$M$1,0))</f>
        <v>0.05</v>
      </c>
      <c r="AM185" s="20" cm="1">
        <f t="array" ref="AM185">INDEX($H:$M,ROW(),MATCH(AM$2,$H$1:$M$1,0))</f>
        <v>0.05</v>
      </c>
      <c r="AN185" s="20" cm="1">
        <f t="array" ref="AN185">INDEX($H:$M,ROW(),MATCH(AN$2,$H$1:$M$1,0))</f>
        <v>0.05</v>
      </c>
      <c r="AO185" s="20" cm="1">
        <f t="array" ref="AO185">INDEX($H:$M,ROW(),MATCH(AO$2,$H$1:$M$1,0))</f>
        <v>0.05</v>
      </c>
      <c r="AP185" s="20" cm="1">
        <f t="array" ref="AP185">INDEX($H:$M,ROW(),MATCH(AP$2,$H$1:$M$1,0))</f>
        <v>0.05</v>
      </c>
      <c r="AQ185" s="20" cm="1">
        <f t="array" ref="AQ185">INDEX($H:$M,ROW(),MATCH(AQ$2,$H$1:$M$1,0))</f>
        <v>0.05</v>
      </c>
      <c r="AR185" s="20" cm="1">
        <f t="array" ref="AR185">INDEX($H:$M,ROW(),MATCH(AR$2,$H$1:$M$1,0))</f>
        <v>0.05</v>
      </c>
      <c r="AS185" s="20" cm="1">
        <f t="array" ref="AS185">INDEX($H:$M,ROW(),MATCH(AS$2,$H$1:$M$1,0))</f>
        <v>0.05</v>
      </c>
      <c r="AT185" s="20" cm="1">
        <f t="array" ref="AT185">INDEX($H:$M,ROW(),MATCH(AT$2,$H$1:$M$1,0))</f>
        <v>0.05</v>
      </c>
      <c r="AU185" s="20" cm="1">
        <f t="array" ref="AU185">INDEX($H:$M,ROW(),MATCH(AU$2,$H$1:$M$1,0))</f>
        <v>0.05</v>
      </c>
      <c r="AV185" s="20" cm="1">
        <f t="array" ref="AV185">INDEX($H:$M,ROW(),MATCH(AV$2,$H$1:$M$1,0))</f>
        <v>0.05</v>
      </c>
      <c r="AW185" s="20" cm="1">
        <f t="array" ref="AW185">INDEX($H:$M,ROW(),MATCH(AW$2,$H$1:$M$1,0))</f>
        <v>0.05</v>
      </c>
      <c r="AX185" s="20" cm="1">
        <f t="array" ref="AX185">INDEX($H:$M,ROW(),MATCH(AX$2,$H$1:$M$1,0))</f>
        <v>0.05</v>
      </c>
      <c r="AY185" s="20" cm="1">
        <f t="array" ref="AY185">INDEX($H:$M,ROW(),MATCH(AY$2,$H$1:$M$1,0))</f>
        <v>0.05</v>
      </c>
      <c r="AZ185" s="20" cm="1">
        <f t="array" ref="AZ185">INDEX($H:$M,ROW(),MATCH(AZ$2,$H$1:$M$1,0))</f>
        <v>0.05</v>
      </c>
      <c r="BA185" s="20" cm="1">
        <f t="array" ref="BA185">INDEX($H:$M,ROW(),MATCH(BA$2,$H$1:$M$1,0))</f>
        <v>0.05</v>
      </c>
      <c r="BB185" s="20" cm="1">
        <f t="array" ref="BB185">INDEX($H:$M,ROW(),MATCH(BB$2,$H$1:$M$1,0))</f>
        <v>0.05</v>
      </c>
      <c r="BC185" s="20" cm="1">
        <f t="array" ref="BC185">INDEX($H:$M,ROW(),MATCH(BC$2,$H$1:$M$1,0))</f>
        <v>0.05</v>
      </c>
      <c r="BD185" s="20" cm="1">
        <f t="array" ref="BD185">INDEX($H:$M,ROW(),MATCH(BD$2,$H$1:$M$1,0))</f>
        <v>0.05</v>
      </c>
      <c r="BE185" s="20" cm="1">
        <f t="array" ref="BE185">INDEX($H:$M,ROW(),MATCH(BE$2,$H$1:$M$1,0))</f>
        <v>0.05</v>
      </c>
      <c r="BF185" s="20" cm="1">
        <f t="array" ref="BF185">INDEX($H:$M,ROW(),MATCH(BF$2,$H$1:$M$1,0))</f>
        <v>0.05</v>
      </c>
      <c r="BG185" s="20" cm="1">
        <f t="array" ref="BG185">INDEX($H:$M,ROW(),MATCH(BG$2,$H$1:$M$1,0))</f>
        <v>0.05</v>
      </c>
      <c r="BH185" s="20" cm="1">
        <f t="array" ref="BH185">INDEX($H:$M,ROW(),MATCH(BH$2,$H$1:$M$1,0))</f>
        <v>0.05</v>
      </c>
      <c r="BI185" s="20" cm="1">
        <f t="array" ref="BI185">INDEX($H:$M,ROW(),MATCH(BI$2,$H$1:$M$1,0))</f>
        <v>0.05</v>
      </c>
      <c r="BJ185" s="20" cm="1">
        <f t="array" ref="BJ185">INDEX($H:$M,ROW(),MATCH(BJ$2,$H$1:$M$1,0))</f>
        <v>0.05</v>
      </c>
      <c r="BK185" s="20" cm="1">
        <f t="array" ref="BK185">INDEX($H:$M,ROW(),MATCH(BK$2,$H$1:$M$1,0))</f>
        <v>0.05</v>
      </c>
      <c r="BL185" s="20" cm="1">
        <f t="array" ref="BL185">INDEX($H:$M,ROW(),MATCH(BL$2,$H$1:$M$1,0))</f>
        <v>0.05</v>
      </c>
      <c r="BM185" s="20" cm="1">
        <f t="array" ref="BM185">INDEX($H:$M,ROW(),MATCH(BM$2,$H$1:$M$1,0))</f>
        <v>0.05</v>
      </c>
      <c r="BN185" s="20" cm="1">
        <f t="array" ref="BN185">INDEX($H:$M,ROW(),MATCH(BN$2,$H$1:$M$1,0))</f>
        <v>0.05</v>
      </c>
      <c r="BO185" s="20" cm="1">
        <f t="array" ref="BO185">INDEX($H:$M,ROW(),MATCH(BO$2,$H$1:$M$1,0))</f>
        <v>0.05</v>
      </c>
      <c r="BP185" s="20" cm="1">
        <f t="array" ref="BP185">INDEX($H:$M,ROW(),MATCH(BP$2,$H$1:$M$1,0))</f>
        <v>0.05</v>
      </c>
      <c r="BQ185" s="20" cm="1">
        <f t="array" ref="BQ185">INDEX($H:$M,ROW(),MATCH(BQ$2,$H$1:$M$1,0))</f>
        <v>0.05</v>
      </c>
      <c r="BR185" s="20" cm="1">
        <f t="array" ref="BR185">INDEX($H:$M,ROW(),MATCH(BR$2,$H$1:$M$1,0))</f>
        <v>0.05</v>
      </c>
      <c r="BS185" s="20" cm="1">
        <f t="array" ref="BS185">INDEX($H:$M,ROW(),MATCH(BS$2,$H$1:$M$1,0))</f>
        <v>0.05</v>
      </c>
      <c r="BT185" s="20" cm="1">
        <f t="array" ref="BT185">INDEX($H:$M,ROW(),MATCH(BT$2,$H$1:$M$1,0))</f>
        <v>0.05</v>
      </c>
      <c r="BU185" s="20" cm="1">
        <f t="array" ref="BU185">INDEX($H:$M,ROW(),MATCH(BU$2,$H$1:$M$1,0))</f>
        <v>0.05</v>
      </c>
      <c r="BV185" s="20" cm="1">
        <f t="array" ref="BV185">INDEX($H:$M,ROW(),MATCH(BV$2,$H$1:$M$1,0))</f>
        <v>0.05</v>
      </c>
      <c r="BW185" s="20" cm="1">
        <f t="array" ref="BW185">INDEX($H:$M,ROW(),MATCH(BW$2,$H$1:$M$1,0))</f>
        <v>0.05</v>
      </c>
      <c r="BX185" s="20" cm="1">
        <f t="array" ref="BX185">INDEX($H:$M,ROW(),MATCH(BX$2,$H$1:$M$1,0))</f>
        <v>0.05</v>
      </c>
      <c r="BY185" s="20" cm="1">
        <f t="array" ref="BY185">INDEX($H:$M,ROW(),MATCH(BY$2,$H$1:$M$1,0))</f>
        <v>0.05</v>
      </c>
      <c r="BZ185" s="20" cm="1">
        <f t="array" ref="BZ185">INDEX($H:$M,ROW(),MATCH(BZ$2,$H$1:$M$1,0))</f>
        <v>0.05</v>
      </c>
      <c r="CA185" s="20" cm="1">
        <f t="array" ref="CA185">INDEX($H:$M,ROW(),MATCH(CA$2,$H$1:$M$1,0))</f>
        <v>0.05</v>
      </c>
      <c r="CB185" s="20" cm="1">
        <f t="array" ref="CB185">INDEX($H:$M,ROW(),MATCH(CB$2,$H$1:$M$1,0))</f>
        <v>0.05</v>
      </c>
      <c r="CC185" s="20" cm="1">
        <f t="array" ref="CC185">INDEX($H:$M,ROW(),MATCH(CC$2,$H$1:$M$1,0))</f>
        <v>0.05</v>
      </c>
      <c r="CD185" s="20" cm="1">
        <f t="array" ref="CD185">INDEX($H:$M,ROW(),MATCH(CD$2,$H$1:$M$1,0))</f>
        <v>0.05</v>
      </c>
      <c r="CE185" s="20" cm="1">
        <f t="array" ref="CE185">INDEX($H:$M,ROW(),MATCH(CE$2,$H$1:$M$1,0))</f>
        <v>0.05</v>
      </c>
      <c r="CF185" s="20" cm="1">
        <f t="array" ref="CF185">INDEX($H:$M,ROW(),MATCH(CF$2,$H$1:$M$1,0))</f>
        <v>0.05</v>
      </c>
      <c r="CG185" s="20" cm="1">
        <f t="array" ref="CG185">INDEX($H:$M,ROW(),MATCH(CG$2,$H$1:$M$1,0))</f>
        <v>0.05</v>
      </c>
      <c r="CH185" s="20" cm="1">
        <f t="array" ref="CH185">INDEX($H:$M,ROW(),MATCH(CH$2,$H$1:$M$1,0))</f>
        <v>0.05</v>
      </c>
      <c r="CI185" s="20" cm="1">
        <f t="array" ref="CI185">INDEX($H:$M,ROW(),MATCH(CI$2,$H$1:$M$1,0))</f>
        <v>0.05</v>
      </c>
    </row>
    <row r="186" spans="1:87" x14ac:dyDescent="0.4">
      <c r="B186" s="6"/>
      <c r="C186" t="s">
        <v>190</v>
      </c>
      <c r="E186" t="s">
        <v>74</v>
      </c>
      <c r="H186" s="35" t="e">
        <f t="shared" ref="H186:M186" si="211">SUMIF($2:$2,H$1,186:186)</f>
        <v>#REF!</v>
      </c>
      <c r="I186" s="35" t="e">
        <f t="shared" si="211"/>
        <v>#REF!</v>
      </c>
      <c r="J186" s="35" t="e">
        <f t="shared" si="211"/>
        <v>#REF!</v>
      </c>
      <c r="K186" s="35" t="e">
        <f t="shared" si="211"/>
        <v>#REF!</v>
      </c>
      <c r="L186" s="35" t="e">
        <f t="shared" si="211"/>
        <v>#REF!</v>
      </c>
      <c r="M186" s="35" t="e">
        <f t="shared" si="211"/>
        <v>#REF!</v>
      </c>
      <c r="N186" s="36"/>
      <c r="O186" s="35"/>
      <c r="P186" s="35">
        <f t="shared" ref="P186:CA186" si="212">-P183*P185</f>
        <v>0</v>
      </c>
      <c r="Q186" s="35">
        <f t="shared" si="212"/>
        <v>0</v>
      </c>
      <c r="R186" s="35">
        <f t="shared" si="212"/>
        <v>0</v>
      </c>
      <c r="S186" s="35" t="e">
        <f t="shared" si="212"/>
        <v>#REF!</v>
      </c>
      <c r="T186" s="35" t="e">
        <f t="shared" si="212"/>
        <v>#REF!</v>
      </c>
      <c r="U186" s="35" t="e">
        <f t="shared" si="212"/>
        <v>#REF!</v>
      </c>
      <c r="V186" s="35" t="e">
        <f t="shared" si="212"/>
        <v>#REF!</v>
      </c>
      <c r="W186" s="35" t="e">
        <f t="shared" si="212"/>
        <v>#REF!</v>
      </c>
      <c r="X186" s="35" t="e">
        <f t="shared" si="212"/>
        <v>#REF!</v>
      </c>
      <c r="Y186" s="35" t="e">
        <f t="shared" si="212"/>
        <v>#REF!</v>
      </c>
      <c r="Z186" s="35" t="e">
        <f t="shared" si="212"/>
        <v>#REF!</v>
      </c>
      <c r="AA186" s="35" t="e">
        <f t="shared" si="212"/>
        <v>#REF!</v>
      </c>
      <c r="AB186" s="35" t="e">
        <f t="shared" si="212"/>
        <v>#REF!</v>
      </c>
      <c r="AC186" s="35" t="e">
        <f t="shared" si="212"/>
        <v>#REF!</v>
      </c>
      <c r="AD186" s="35" t="e">
        <f t="shared" si="212"/>
        <v>#REF!</v>
      </c>
      <c r="AE186" s="35" t="e">
        <f t="shared" si="212"/>
        <v>#REF!</v>
      </c>
      <c r="AF186" s="35" t="e">
        <f t="shared" si="212"/>
        <v>#REF!</v>
      </c>
      <c r="AG186" s="35" t="e">
        <f t="shared" si="212"/>
        <v>#REF!</v>
      </c>
      <c r="AH186" s="35" t="e">
        <f t="shared" si="212"/>
        <v>#REF!</v>
      </c>
      <c r="AI186" s="35" t="e">
        <f t="shared" si="212"/>
        <v>#REF!</v>
      </c>
      <c r="AJ186" s="35" t="e">
        <f t="shared" si="212"/>
        <v>#REF!</v>
      </c>
      <c r="AK186" s="35" t="e">
        <f t="shared" si="212"/>
        <v>#REF!</v>
      </c>
      <c r="AL186" s="35" t="e">
        <f t="shared" si="212"/>
        <v>#REF!</v>
      </c>
      <c r="AM186" s="35" t="e">
        <f t="shared" si="212"/>
        <v>#REF!</v>
      </c>
      <c r="AN186" s="35" t="e">
        <f t="shared" si="212"/>
        <v>#REF!</v>
      </c>
      <c r="AO186" s="35" t="e">
        <f t="shared" si="212"/>
        <v>#REF!</v>
      </c>
      <c r="AP186" s="35" t="e">
        <f t="shared" si="212"/>
        <v>#REF!</v>
      </c>
      <c r="AQ186" s="35" t="e">
        <f t="shared" si="212"/>
        <v>#REF!</v>
      </c>
      <c r="AR186" s="35" t="e">
        <f t="shared" si="212"/>
        <v>#REF!</v>
      </c>
      <c r="AS186" s="35" t="e">
        <f t="shared" si="212"/>
        <v>#REF!</v>
      </c>
      <c r="AT186" s="35" t="e">
        <f t="shared" si="212"/>
        <v>#REF!</v>
      </c>
      <c r="AU186" s="35" t="e">
        <f t="shared" si="212"/>
        <v>#REF!</v>
      </c>
      <c r="AV186" s="35" t="e">
        <f t="shared" si="212"/>
        <v>#REF!</v>
      </c>
      <c r="AW186" s="35" t="e">
        <f t="shared" si="212"/>
        <v>#REF!</v>
      </c>
      <c r="AX186" s="35" t="e">
        <f t="shared" si="212"/>
        <v>#REF!</v>
      </c>
      <c r="AY186" s="35" t="e">
        <f t="shared" si="212"/>
        <v>#REF!</v>
      </c>
      <c r="AZ186" s="35" t="e">
        <f t="shared" si="212"/>
        <v>#REF!</v>
      </c>
      <c r="BA186" s="35" t="e">
        <f t="shared" si="212"/>
        <v>#REF!</v>
      </c>
      <c r="BB186" s="35" t="e">
        <f t="shared" si="212"/>
        <v>#REF!</v>
      </c>
      <c r="BC186" s="35" t="e">
        <f t="shared" si="212"/>
        <v>#REF!</v>
      </c>
      <c r="BD186" s="35" t="e">
        <f t="shared" si="212"/>
        <v>#REF!</v>
      </c>
      <c r="BE186" s="35" t="e">
        <f t="shared" si="212"/>
        <v>#REF!</v>
      </c>
      <c r="BF186" s="35" t="e">
        <f t="shared" si="212"/>
        <v>#REF!</v>
      </c>
      <c r="BG186" s="35" t="e">
        <f t="shared" si="212"/>
        <v>#REF!</v>
      </c>
      <c r="BH186" s="35" t="e">
        <f t="shared" si="212"/>
        <v>#REF!</v>
      </c>
      <c r="BI186" s="35" t="e">
        <f t="shared" si="212"/>
        <v>#REF!</v>
      </c>
      <c r="BJ186" s="35" t="e">
        <f t="shared" si="212"/>
        <v>#REF!</v>
      </c>
      <c r="BK186" s="35" t="e">
        <f t="shared" si="212"/>
        <v>#REF!</v>
      </c>
      <c r="BL186" s="35" t="e">
        <f t="shared" si="212"/>
        <v>#REF!</v>
      </c>
      <c r="BM186" s="35" t="e">
        <f t="shared" si="212"/>
        <v>#REF!</v>
      </c>
      <c r="BN186" s="35" t="e">
        <f t="shared" si="212"/>
        <v>#REF!</v>
      </c>
      <c r="BO186" s="35" t="e">
        <f t="shared" si="212"/>
        <v>#REF!</v>
      </c>
      <c r="BP186" s="35" t="e">
        <f t="shared" si="212"/>
        <v>#REF!</v>
      </c>
      <c r="BQ186" s="35" t="e">
        <f t="shared" si="212"/>
        <v>#REF!</v>
      </c>
      <c r="BR186" s="35" t="e">
        <f t="shared" si="212"/>
        <v>#REF!</v>
      </c>
      <c r="BS186" s="35" t="e">
        <f t="shared" si="212"/>
        <v>#REF!</v>
      </c>
      <c r="BT186" s="35" t="e">
        <f t="shared" si="212"/>
        <v>#REF!</v>
      </c>
      <c r="BU186" s="35" t="e">
        <f t="shared" si="212"/>
        <v>#REF!</v>
      </c>
      <c r="BV186" s="35" t="e">
        <f t="shared" si="212"/>
        <v>#REF!</v>
      </c>
      <c r="BW186" s="35" t="e">
        <f t="shared" si="212"/>
        <v>#REF!</v>
      </c>
      <c r="BX186" s="35" t="e">
        <f t="shared" si="212"/>
        <v>#REF!</v>
      </c>
      <c r="BY186" s="35" t="e">
        <f t="shared" si="212"/>
        <v>#REF!</v>
      </c>
      <c r="BZ186" s="35" t="e">
        <f t="shared" si="212"/>
        <v>#REF!</v>
      </c>
      <c r="CA186" s="35" t="e">
        <f t="shared" si="212"/>
        <v>#REF!</v>
      </c>
      <c r="CB186" s="35" t="e">
        <f t="shared" ref="CB186:CI186" si="213">-CB183*CB185</f>
        <v>#REF!</v>
      </c>
      <c r="CC186" s="35" t="e">
        <f t="shared" si="213"/>
        <v>#REF!</v>
      </c>
      <c r="CD186" s="35" t="e">
        <f t="shared" si="213"/>
        <v>#REF!</v>
      </c>
      <c r="CE186" s="35" t="e">
        <f t="shared" si="213"/>
        <v>#REF!</v>
      </c>
      <c r="CF186" s="35" t="e">
        <f t="shared" si="213"/>
        <v>#REF!</v>
      </c>
      <c r="CG186" s="35" t="e">
        <f t="shared" si="213"/>
        <v>#REF!</v>
      </c>
      <c r="CH186" s="35" t="e">
        <f t="shared" si="213"/>
        <v>#REF!</v>
      </c>
      <c r="CI186" s="35" t="e">
        <f t="shared" si="213"/>
        <v>#REF!</v>
      </c>
    </row>
    <row r="187" spans="1:87" x14ac:dyDescent="0.4">
      <c r="B187" t="s">
        <v>80</v>
      </c>
      <c r="C187" t="s">
        <v>190</v>
      </c>
      <c r="E187" s="31" t="str">
        <f>"# of subscriers - "&amp;E181</f>
        <v># of subscriers - Subscription revenue - Last tier, secondary:</v>
      </c>
      <c r="F187" s="31"/>
      <c r="G187" s="67"/>
      <c r="H187" s="32" t="e">
        <f t="shared" ref="H187:N187" si="214">SUMIF($3:$3,H$1,187:187)</f>
        <v>#REF!</v>
      </c>
      <c r="I187" s="32" t="e">
        <f t="shared" si="214"/>
        <v>#REF!</v>
      </c>
      <c r="J187" s="32" t="e">
        <f t="shared" si="214"/>
        <v>#REF!</v>
      </c>
      <c r="K187" s="32" t="e">
        <f t="shared" si="214"/>
        <v>#REF!</v>
      </c>
      <c r="L187" s="32" t="e">
        <f t="shared" si="214"/>
        <v>#REF!</v>
      </c>
      <c r="M187" s="32" t="e">
        <f t="shared" si="214"/>
        <v>#REF!</v>
      </c>
      <c r="N187" s="32" t="e">
        <f t="shared" si="214"/>
        <v>#REF!</v>
      </c>
      <c r="O187" s="32"/>
      <c r="P187" s="32">
        <f>P183+P184+P186</f>
        <v>0</v>
      </c>
      <c r="Q187" s="32">
        <f t="shared" ref="Q187:CB187" si="215">Q183+Q184+Q186</f>
        <v>0</v>
      </c>
      <c r="R187" s="32" t="e">
        <f t="shared" si="215"/>
        <v>#REF!</v>
      </c>
      <c r="S187" s="32" t="e">
        <f t="shared" si="215"/>
        <v>#REF!</v>
      </c>
      <c r="T187" s="32" t="e">
        <f t="shared" si="215"/>
        <v>#REF!</v>
      </c>
      <c r="U187" s="32" t="e">
        <f t="shared" si="215"/>
        <v>#REF!</v>
      </c>
      <c r="V187" s="32" t="e">
        <f t="shared" si="215"/>
        <v>#REF!</v>
      </c>
      <c r="W187" s="32" t="e">
        <f t="shared" si="215"/>
        <v>#REF!</v>
      </c>
      <c r="X187" s="32" t="e">
        <f t="shared" si="215"/>
        <v>#REF!</v>
      </c>
      <c r="Y187" s="32" t="e">
        <f t="shared" si="215"/>
        <v>#REF!</v>
      </c>
      <c r="Z187" s="32" t="e">
        <f t="shared" si="215"/>
        <v>#REF!</v>
      </c>
      <c r="AA187" s="32" t="e">
        <f t="shared" si="215"/>
        <v>#REF!</v>
      </c>
      <c r="AB187" s="32" t="e">
        <f t="shared" si="215"/>
        <v>#REF!</v>
      </c>
      <c r="AC187" s="32" t="e">
        <f t="shared" si="215"/>
        <v>#REF!</v>
      </c>
      <c r="AD187" s="32" t="e">
        <f t="shared" si="215"/>
        <v>#REF!</v>
      </c>
      <c r="AE187" s="32" t="e">
        <f t="shared" si="215"/>
        <v>#REF!</v>
      </c>
      <c r="AF187" s="32" t="e">
        <f t="shared" si="215"/>
        <v>#REF!</v>
      </c>
      <c r="AG187" s="32" t="e">
        <f t="shared" si="215"/>
        <v>#REF!</v>
      </c>
      <c r="AH187" s="32" t="e">
        <f t="shared" si="215"/>
        <v>#REF!</v>
      </c>
      <c r="AI187" s="32" t="e">
        <f t="shared" si="215"/>
        <v>#REF!</v>
      </c>
      <c r="AJ187" s="32" t="e">
        <f t="shared" si="215"/>
        <v>#REF!</v>
      </c>
      <c r="AK187" s="32" t="e">
        <f t="shared" si="215"/>
        <v>#REF!</v>
      </c>
      <c r="AL187" s="32" t="e">
        <f t="shared" si="215"/>
        <v>#REF!</v>
      </c>
      <c r="AM187" s="32" t="e">
        <f t="shared" si="215"/>
        <v>#REF!</v>
      </c>
      <c r="AN187" s="32" t="e">
        <f t="shared" si="215"/>
        <v>#REF!</v>
      </c>
      <c r="AO187" s="32" t="e">
        <f t="shared" si="215"/>
        <v>#REF!</v>
      </c>
      <c r="AP187" s="32" t="e">
        <f t="shared" si="215"/>
        <v>#REF!</v>
      </c>
      <c r="AQ187" s="32" t="e">
        <f t="shared" si="215"/>
        <v>#REF!</v>
      </c>
      <c r="AR187" s="32" t="e">
        <f t="shared" si="215"/>
        <v>#REF!</v>
      </c>
      <c r="AS187" s="32" t="e">
        <f t="shared" si="215"/>
        <v>#REF!</v>
      </c>
      <c r="AT187" s="32" t="e">
        <f t="shared" si="215"/>
        <v>#REF!</v>
      </c>
      <c r="AU187" s="32" t="e">
        <f t="shared" si="215"/>
        <v>#REF!</v>
      </c>
      <c r="AV187" s="32" t="e">
        <f t="shared" si="215"/>
        <v>#REF!</v>
      </c>
      <c r="AW187" s="32" t="e">
        <f t="shared" si="215"/>
        <v>#REF!</v>
      </c>
      <c r="AX187" s="32" t="e">
        <f t="shared" si="215"/>
        <v>#REF!</v>
      </c>
      <c r="AY187" s="32" t="e">
        <f t="shared" si="215"/>
        <v>#REF!</v>
      </c>
      <c r="AZ187" s="32" t="e">
        <f t="shared" si="215"/>
        <v>#REF!</v>
      </c>
      <c r="BA187" s="32" t="e">
        <f t="shared" si="215"/>
        <v>#REF!</v>
      </c>
      <c r="BB187" s="32" t="e">
        <f t="shared" si="215"/>
        <v>#REF!</v>
      </c>
      <c r="BC187" s="32" t="e">
        <f t="shared" si="215"/>
        <v>#REF!</v>
      </c>
      <c r="BD187" s="32" t="e">
        <f t="shared" si="215"/>
        <v>#REF!</v>
      </c>
      <c r="BE187" s="32" t="e">
        <f t="shared" si="215"/>
        <v>#REF!</v>
      </c>
      <c r="BF187" s="32" t="e">
        <f t="shared" si="215"/>
        <v>#REF!</v>
      </c>
      <c r="BG187" s="32" t="e">
        <f t="shared" si="215"/>
        <v>#REF!</v>
      </c>
      <c r="BH187" s="32" t="e">
        <f t="shared" si="215"/>
        <v>#REF!</v>
      </c>
      <c r="BI187" s="32" t="e">
        <f t="shared" si="215"/>
        <v>#REF!</v>
      </c>
      <c r="BJ187" s="32" t="e">
        <f t="shared" si="215"/>
        <v>#REF!</v>
      </c>
      <c r="BK187" s="32" t="e">
        <f t="shared" si="215"/>
        <v>#REF!</v>
      </c>
      <c r="BL187" s="32" t="e">
        <f t="shared" si="215"/>
        <v>#REF!</v>
      </c>
      <c r="BM187" s="32" t="e">
        <f t="shared" si="215"/>
        <v>#REF!</v>
      </c>
      <c r="BN187" s="32" t="e">
        <f t="shared" si="215"/>
        <v>#REF!</v>
      </c>
      <c r="BO187" s="32" t="e">
        <f t="shared" si="215"/>
        <v>#REF!</v>
      </c>
      <c r="BP187" s="32" t="e">
        <f t="shared" si="215"/>
        <v>#REF!</v>
      </c>
      <c r="BQ187" s="32" t="e">
        <f t="shared" si="215"/>
        <v>#REF!</v>
      </c>
      <c r="BR187" s="32" t="e">
        <f t="shared" si="215"/>
        <v>#REF!</v>
      </c>
      <c r="BS187" s="32" t="e">
        <f t="shared" si="215"/>
        <v>#REF!</v>
      </c>
      <c r="BT187" s="32" t="e">
        <f t="shared" si="215"/>
        <v>#REF!</v>
      </c>
      <c r="BU187" s="32" t="e">
        <f t="shared" si="215"/>
        <v>#REF!</v>
      </c>
      <c r="BV187" s="32" t="e">
        <f t="shared" si="215"/>
        <v>#REF!</v>
      </c>
      <c r="BW187" s="32" t="e">
        <f t="shared" si="215"/>
        <v>#REF!</v>
      </c>
      <c r="BX187" s="32" t="e">
        <f t="shared" si="215"/>
        <v>#REF!</v>
      </c>
      <c r="BY187" s="32" t="e">
        <f t="shared" si="215"/>
        <v>#REF!</v>
      </c>
      <c r="BZ187" s="32" t="e">
        <f t="shared" si="215"/>
        <v>#REF!</v>
      </c>
      <c r="CA187" s="32" t="e">
        <f t="shared" si="215"/>
        <v>#REF!</v>
      </c>
      <c r="CB187" s="32" t="e">
        <f t="shared" si="215"/>
        <v>#REF!</v>
      </c>
      <c r="CC187" s="32" t="e">
        <f t="shared" ref="CC187:CI187" si="216">CC183+CC184+CC186</f>
        <v>#REF!</v>
      </c>
      <c r="CD187" s="32" t="e">
        <f t="shared" si="216"/>
        <v>#REF!</v>
      </c>
      <c r="CE187" s="32" t="e">
        <f t="shared" si="216"/>
        <v>#REF!</v>
      </c>
      <c r="CF187" s="32" t="e">
        <f t="shared" si="216"/>
        <v>#REF!</v>
      </c>
      <c r="CG187" s="32" t="e">
        <f t="shared" si="216"/>
        <v>#REF!</v>
      </c>
      <c r="CH187" s="32" t="e">
        <f t="shared" si="216"/>
        <v>#REF!</v>
      </c>
      <c r="CI187" s="32" t="e">
        <f t="shared" si="216"/>
        <v>#REF!</v>
      </c>
    </row>
    <row r="188" spans="1:87" x14ac:dyDescent="0.4">
      <c r="B188" s="6"/>
      <c r="C188" t="s">
        <v>190</v>
      </c>
      <c r="E188" s="12" t="s">
        <v>62</v>
      </c>
      <c r="F188" s="12"/>
      <c r="G188" s="13"/>
      <c r="H188" s="34" t="e">
        <f t="shared" ref="H188:M188" si="217">H187-SUM(H186,H183:H184)</f>
        <v>#REF!</v>
      </c>
      <c r="I188" s="34" t="e">
        <f t="shared" si="217"/>
        <v>#REF!</v>
      </c>
      <c r="J188" s="34" t="e">
        <f t="shared" si="217"/>
        <v>#REF!</v>
      </c>
      <c r="K188" s="34" t="e">
        <f t="shared" si="217"/>
        <v>#REF!</v>
      </c>
      <c r="L188" s="34" t="e">
        <f t="shared" si="217"/>
        <v>#REF!</v>
      </c>
      <c r="M188" s="34" t="e">
        <f t="shared" si="217"/>
        <v>#REF!</v>
      </c>
      <c r="N188" s="34" t="e">
        <f>N187-SUM(N186,N183:N184)</f>
        <v>#REF!</v>
      </c>
      <c r="O188" s="34"/>
      <c r="P188" s="34">
        <f>P187-SUM(P186,P183:P184)</f>
        <v>0</v>
      </c>
      <c r="Q188" s="34">
        <f t="shared" ref="Q188:CB188" si="218">Q187-SUM(Q186,Q183:Q184)</f>
        <v>0</v>
      </c>
      <c r="R188" s="34" t="e">
        <f t="shared" si="218"/>
        <v>#REF!</v>
      </c>
      <c r="S188" s="34" t="e">
        <f t="shared" si="218"/>
        <v>#REF!</v>
      </c>
      <c r="T188" s="34" t="e">
        <f t="shared" si="218"/>
        <v>#REF!</v>
      </c>
      <c r="U188" s="34" t="e">
        <f t="shared" si="218"/>
        <v>#REF!</v>
      </c>
      <c r="V188" s="34" t="e">
        <f t="shared" si="218"/>
        <v>#REF!</v>
      </c>
      <c r="W188" s="34" t="e">
        <f t="shared" si="218"/>
        <v>#REF!</v>
      </c>
      <c r="X188" s="34" t="e">
        <f t="shared" si="218"/>
        <v>#REF!</v>
      </c>
      <c r="Y188" s="34" t="e">
        <f t="shared" si="218"/>
        <v>#REF!</v>
      </c>
      <c r="Z188" s="34" t="e">
        <f t="shared" si="218"/>
        <v>#REF!</v>
      </c>
      <c r="AA188" s="34" t="e">
        <f t="shared" si="218"/>
        <v>#REF!</v>
      </c>
      <c r="AB188" s="34" t="e">
        <f t="shared" si="218"/>
        <v>#REF!</v>
      </c>
      <c r="AC188" s="34" t="e">
        <f t="shared" si="218"/>
        <v>#REF!</v>
      </c>
      <c r="AD188" s="34" t="e">
        <f t="shared" si="218"/>
        <v>#REF!</v>
      </c>
      <c r="AE188" s="34" t="e">
        <f t="shared" si="218"/>
        <v>#REF!</v>
      </c>
      <c r="AF188" s="34" t="e">
        <f t="shared" si="218"/>
        <v>#REF!</v>
      </c>
      <c r="AG188" s="34" t="e">
        <f t="shared" si="218"/>
        <v>#REF!</v>
      </c>
      <c r="AH188" s="34" t="e">
        <f t="shared" si="218"/>
        <v>#REF!</v>
      </c>
      <c r="AI188" s="34" t="e">
        <f t="shared" si="218"/>
        <v>#REF!</v>
      </c>
      <c r="AJ188" s="34" t="e">
        <f t="shared" si="218"/>
        <v>#REF!</v>
      </c>
      <c r="AK188" s="34" t="e">
        <f t="shared" si="218"/>
        <v>#REF!</v>
      </c>
      <c r="AL188" s="34" t="e">
        <f t="shared" si="218"/>
        <v>#REF!</v>
      </c>
      <c r="AM188" s="34" t="e">
        <f t="shared" si="218"/>
        <v>#REF!</v>
      </c>
      <c r="AN188" s="34" t="e">
        <f t="shared" si="218"/>
        <v>#REF!</v>
      </c>
      <c r="AO188" s="34" t="e">
        <f t="shared" si="218"/>
        <v>#REF!</v>
      </c>
      <c r="AP188" s="34" t="e">
        <f t="shared" si="218"/>
        <v>#REF!</v>
      </c>
      <c r="AQ188" s="34" t="e">
        <f t="shared" si="218"/>
        <v>#REF!</v>
      </c>
      <c r="AR188" s="34" t="e">
        <f t="shared" si="218"/>
        <v>#REF!</v>
      </c>
      <c r="AS188" s="34" t="e">
        <f t="shared" si="218"/>
        <v>#REF!</v>
      </c>
      <c r="AT188" s="34" t="e">
        <f t="shared" si="218"/>
        <v>#REF!</v>
      </c>
      <c r="AU188" s="34" t="e">
        <f t="shared" si="218"/>
        <v>#REF!</v>
      </c>
      <c r="AV188" s="34" t="e">
        <f t="shared" si="218"/>
        <v>#REF!</v>
      </c>
      <c r="AW188" s="34" t="e">
        <f t="shared" si="218"/>
        <v>#REF!</v>
      </c>
      <c r="AX188" s="34" t="e">
        <f t="shared" si="218"/>
        <v>#REF!</v>
      </c>
      <c r="AY188" s="34" t="e">
        <f t="shared" si="218"/>
        <v>#REF!</v>
      </c>
      <c r="AZ188" s="34" t="e">
        <f t="shared" si="218"/>
        <v>#REF!</v>
      </c>
      <c r="BA188" s="34" t="e">
        <f t="shared" si="218"/>
        <v>#REF!</v>
      </c>
      <c r="BB188" s="34" t="e">
        <f t="shared" si="218"/>
        <v>#REF!</v>
      </c>
      <c r="BC188" s="34" t="e">
        <f t="shared" si="218"/>
        <v>#REF!</v>
      </c>
      <c r="BD188" s="34" t="e">
        <f t="shared" si="218"/>
        <v>#REF!</v>
      </c>
      <c r="BE188" s="34" t="e">
        <f t="shared" si="218"/>
        <v>#REF!</v>
      </c>
      <c r="BF188" s="34" t="e">
        <f t="shared" si="218"/>
        <v>#REF!</v>
      </c>
      <c r="BG188" s="34" t="e">
        <f t="shared" si="218"/>
        <v>#REF!</v>
      </c>
      <c r="BH188" s="34" t="e">
        <f t="shared" si="218"/>
        <v>#REF!</v>
      </c>
      <c r="BI188" s="34" t="e">
        <f t="shared" si="218"/>
        <v>#REF!</v>
      </c>
      <c r="BJ188" s="34" t="e">
        <f t="shared" si="218"/>
        <v>#REF!</v>
      </c>
      <c r="BK188" s="34" t="e">
        <f t="shared" si="218"/>
        <v>#REF!</v>
      </c>
      <c r="BL188" s="34" t="e">
        <f t="shared" si="218"/>
        <v>#REF!</v>
      </c>
      <c r="BM188" s="34" t="e">
        <f t="shared" si="218"/>
        <v>#REF!</v>
      </c>
      <c r="BN188" s="34" t="e">
        <f t="shared" si="218"/>
        <v>#REF!</v>
      </c>
      <c r="BO188" s="34" t="e">
        <f t="shared" si="218"/>
        <v>#REF!</v>
      </c>
      <c r="BP188" s="34" t="e">
        <f t="shared" si="218"/>
        <v>#REF!</v>
      </c>
      <c r="BQ188" s="34" t="e">
        <f t="shared" si="218"/>
        <v>#REF!</v>
      </c>
      <c r="BR188" s="34" t="e">
        <f t="shared" si="218"/>
        <v>#REF!</v>
      </c>
      <c r="BS188" s="34" t="e">
        <f t="shared" si="218"/>
        <v>#REF!</v>
      </c>
      <c r="BT188" s="34" t="e">
        <f t="shared" si="218"/>
        <v>#REF!</v>
      </c>
      <c r="BU188" s="34" t="e">
        <f t="shared" si="218"/>
        <v>#REF!</v>
      </c>
      <c r="BV188" s="34" t="e">
        <f t="shared" si="218"/>
        <v>#REF!</v>
      </c>
      <c r="BW188" s="34" t="e">
        <f t="shared" si="218"/>
        <v>#REF!</v>
      </c>
      <c r="BX188" s="34" t="e">
        <f t="shared" si="218"/>
        <v>#REF!</v>
      </c>
      <c r="BY188" s="34" t="e">
        <f t="shared" si="218"/>
        <v>#REF!</v>
      </c>
      <c r="BZ188" s="34" t="e">
        <f t="shared" si="218"/>
        <v>#REF!</v>
      </c>
      <c r="CA188" s="34" t="e">
        <f t="shared" si="218"/>
        <v>#REF!</v>
      </c>
      <c r="CB188" s="34" t="e">
        <f t="shared" si="218"/>
        <v>#REF!</v>
      </c>
      <c r="CC188" s="34" t="e">
        <f t="shared" ref="CC188:CI188" si="219">CC187-SUM(CC186,CC183:CC184)</f>
        <v>#REF!</v>
      </c>
      <c r="CD188" s="34" t="e">
        <f t="shared" si="219"/>
        <v>#REF!</v>
      </c>
      <c r="CE188" s="34" t="e">
        <f t="shared" si="219"/>
        <v>#REF!</v>
      </c>
      <c r="CF188" s="34" t="e">
        <f t="shared" si="219"/>
        <v>#REF!</v>
      </c>
      <c r="CG188" s="34" t="e">
        <f t="shared" si="219"/>
        <v>#REF!</v>
      </c>
      <c r="CH188" s="34" t="e">
        <f t="shared" si="219"/>
        <v>#REF!</v>
      </c>
      <c r="CI188" s="34" t="e">
        <f t="shared" si="219"/>
        <v>#REF!</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cm="1">
        <f t="array" ref="P191">INDEX($H:$M,ROW(),MATCH(P$2,$H$1:$M$1,0))</f>
        <v>20</v>
      </c>
      <c r="Q191" s="30" cm="1">
        <f t="array" ref="Q191">INDEX($H:$M,ROW(),MATCH(Q$2,$H$1:$M$1,0))</f>
        <v>20</v>
      </c>
      <c r="R191" s="30" cm="1">
        <f t="array" ref="R191">INDEX($H:$M,ROW(),MATCH(R$2,$H$1:$M$1,0))</f>
        <v>20</v>
      </c>
      <c r="S191" s="30" cm="1">
        <f t="array" ref="S191">INDEX($H:$M,ROW(),MATCH(S$2,$H$1:$M$1,0))</f>
        <v>20</v>
      </c>
      <c r="T191" s="30" cm="1">
        <f t="array" ref="T191">INDEX($H:$M,ROW(),MATCH(T$2,$H$1:$M$1,0))</f>
        <v>20</v>
      </c>
      <c r="U191" s="30" cm="1">
        <f t="array" ref="U191">INDEX($H:$M,ROW(),MATCH(U$2,$H$1:$M$1,0))</f>
        <v>20</v>
      </c>
      <c r="V191" s="30" cm="1">
        <f t="array" ref="V191">INDEX($H:$M,ROW(),MATCH(V$2,$H$1:$M$1,0))</f>
        <v>20</v>
      </c>
      <c r="W191" s="30" cm="1">
        <f t="array" ref="W191">INDEX($H:$M,ROW(),MATCH(W$2,$H$1:$M$1,0))</f>
        <v>20</v>
      </c>
      <c r="X191" s="30" cm="1">
        <f t="array" ref="X191">INDEX($H:$M,ROW(),MATCH(X$2,$H$1:$M$1,0))</f>
        <v>20</v>
      </c>
      <c r="Y191" s="30" cm="1">
        <f t="array" ref="Y191">INDEX($H:$M,ROW(),MATCH(Y$2,$H$1:$M$1,0))</f>
        <v>20</v>
      </c>
      <c r="Z191" s="30" cm="1">
        <f t="array" ref="Z191">INDEX($H:$M,ROW(),MATCH(Z$2,$H$1:$M$1,0))</f>
        <v>20</v>
      </c>
      <c r="AA191" s="30" cm="1">
        <f t="array" ref="AA191">INDEX($H:$M,ROW(),MATCH(AA$2,$H$1:$M$1,0))</f>
        <v>20</v>
      </c>
      <c r="AB191" s="30" cm="1">
        <f t="array" ref="AB191">INDEX($H:$M,ROW(),MATCH(AB$2,$H$1:$M$1,0))</f>
        <v>20</v>
      </c>
      <c r="AC191" s="30" cm="1">
        <f t="array" ref="AC191">INDEX($H:$M,ROW(),MATCH(AC$2,$H$1:$M$1,0))</f>
        <v>20</v>
      </c>
      <c r="AD191" s="30" cm="1">
        <f t="array" ref="AD191">INDEX($H:$M,ROW(),MATCH(AD$2,$H$1:$M$1,0))</f>
        <v>20</v>
      </c>
      <c r="AE191" s="30" cm="1">
        <f t="array" ref="AE191">INDEX($H:$M,ROW(),MATCH(AE$2,$H$1:$M$1,0))</f>
        <v>20</v>
      </c>
      <c r="AF191" s="30" cm="1">
        <f t="array" ref="AF191">INDEX($H:$M,ROW(),MATCH(AF$2,$H$1:$M$1,0))</f>
        <v>20</v>
      </c>
      <c r="AG191" s="30" cm="1">
        <f t="array" ref="AG191">INDEX($H:$M,ROW(),MATCH(AG$2,$H$1:$M$1,0))</f>
        <v>20</v>
      </c>
      <c r="AH191" s="30" cm="1">
        <f t="array" ref="AH191">INDEX($H:$M,ROW(),MATCH(AH$2,$H$1:$M$1,0))</f>
        <v>20</v>
      </c>
      <c r="AI191" s="30" cm="1">
        <f t="array" ref="AI191">INDEX($H:$M,ROW(),MATCH(AI$2,$H$1:$M$1,0))</f>
        <v>20</v>
      </c>
      <c r="AJ191" s="30" cm="1">
        <f t="array" ref="AJ191">INDEX($H:$M,ROW(),MATCH(AJ$2,$H$1:$M$1,0))</f>
        <v>20</v>
      </c>
      <c r="AK191" s="30" cm="1">
        <f t="array" ref="AK191">INDEX($H:$M,ROW(),MATCH(AK$2,$H$1:$M$1,0))</f>
        <v>20</v>
      </c>
      <c r="AL191" s="30" cm="1">
        <f t="array" ref="AL191">INDEX($H:$M,ROW(),MATCH(AL$2,$H$1:$M$1,0))</f>
        <v>20</v>
      </c>
      <c r="AM191" s="30" cm="1">
        <f t="array" ref="AM191">INDEX($H:$M,ROW(),MATCH(AM$2,$H$1:$M$1,0))</f>
        <v>20</v>
      </c>
      <c r="AN191" s="30" cm="1">
        <f t="array" ref="AN191">INDEX($H:$M,ROW(),MATCH(AN$2,$H$1:$M$1,0))</f>
        <v>20</v>
      </c>
      <c r="AO191" s="30" cm="1">
        <f t="array" ref="AO191">INDEX($H:$M,ROW(),MATCH(AO$2,$H$1:$M$1,0))</f>
        <v>20</v>
      </c>
      <c r="AP191" s="30" cm="1">
        <f t="array" ref="AP191">INDEX($H:$M,ROW(),MATCH(AP$2,$H$1:$M$1,0))</f>
        <v>20</v>
      </c>
      <c r="AQ191" s="30" cm="1">
        <f t="array" ref="AQ191">INDEX($H:$M,ROW(),MATCH(AQ$2,$H$1:$M$1,0))</f>
        <v>20</v>
      </c>
      <c r="AR191" s="30" cm="1">
        <f t="array" ref="AR191">INDEX($H:$M,ROW(),MATCH(AR$2,$H$1:$M$1,0))</f>
        <v>20</v>
      </c>
      <c r="AS191" s="30" cm="1">
        <f t="array" ref="AS191">INDEX($H:$M,ROW(),MATCH(AS$2,$H$1:$M$1,0))</f>
        <v>20</v>
      </c>
      <c r="AT191" s="30" cm="1">
        <f t="array" ref="AT191">INDEX($H:$M,ROW(),MATCH(AT$2,$H$1:$M$1,0))</f>
        <v>20</v>
      </c>
      <c r="AU191" s="30" cm="1">
        <f t="array" ref="AU191">INDEX($H:$M,ROW(),MATCH(AU$2,$H$1:$M$1,0))</f>
        <v>20</v>
      </c>
      <c r="AV191" s="30" cm="1">
        <f t="array" ref="AV191">INDEX($H:$M,ROW(),MATCH(AV$2,$H$1:$M$1,0))</f>
        <v>20</v>
      </c>
      <c r="AW191" s="30" cm="1">
        <f t="array" ref="AW191">INDEX($H:$M,ROW(),MATCH(AW$2,$H$1:$M$1,0))</f>
        <v>20</v>
      </c>
      <c r="AX191" s="30" cm="1">
        <f t="array" ref="AX191">INDEX($H:$M,ROW(),MATCH(AX$2,$H$1:$M$1,0))</f>
        <v>20</v>
      </c>
      <c r="AY191" s="30" cm="1">
        <f t="array" ref="AY191">INDEX($H:$M,ROW(),MATCH(AY$2,$H$1:$M$1,0))</f>
        <v>20</v>
      </c>
      <c r="AZ191" s="30" cm="1">
        <f t="array" ref="AZ191">INDEX($H:$M,ROW(),MATCH(AZ$2,$H$1:$M$1,0))</f>
        <v>20</v>
      </c>
      <c r="BA191" s="30" cm="1">
        <f t="array" ref="BA191">INDEX($H:$M,ROW(),MATCH(BA$2,$H$1:$M$1,0))</f>
        <v>20</v>
      </c>
      <c r="BB191" s="30" cm="1">
        <f t="array" ref="BB191">INDEX($H:$M,ROW(),MATCH(BB$2,$H$1:$M$1,0))</f>
        <v>20</v>
      </c>
      <c r="BC191" s="30" cm="1">
        <f t="array" ref="BC191">INDEX($H:$M,ROW(),MATCH(BC$2,$H$1:$M$1,0))</f>
        <v>20</v>
      </c>
      <c r="BD191" s="30" cm="1">
        <f t="array" ref="BD191">INDEX($H:$M,ROW(),MATCH(BD$2,$H$1:$M$1,0))</f>
        <v>20</v>
      </c>
      <c r="BE191" s="30" cm="1">
        <f t="array" ref="BE191">INDEX($H:$M,ROW(),MATCH(BE$2,$H$1:$M$1,0))</f>
        <v>20</v>
      </c>
      <c r="BF191" s="30" cm="1">
        <f t="array" ref="BF191">INDEX($H:$M,ROW(),MATCH(BF$2,$H$1:$M$1,0))</f>
        <v>20</v>
      </c>
      <c r="BG191" s="30" cm="1">
        <f t="array" ref="BG191">INDEX($H:$M,ROW(),MATCH(BG$2,$H$1:$M$1,0))</f>
        <v>20</v>
      </c>
      <c r="BH191" s="30" cm="1">
        <f t="array" ref="BH191">INDEX($H:$M,ROW(),MATCH(BH$2,$H$1:$M$1,0))</f>
        <v>20</v>
      </c>
      <c r="BI191" s="30" cm="1">
        <f t="array" ref="BI191">INDEX($H:$M,ROW(),MATCH(BI$2,$H$1:$M$1,0))</f>
        <v>20</v>
      </c>
      <c r="BJ191" s="30" cm="1">
        <f t="array" ref="BJ191">INDEX($H:$M,ROW(),MATCH(BJ$2,$H$1:$M$1,0))</f>
        <v>20</v>
      </c>
      <c r="BK191" s="30" cm="1">
        <f t="array" ref="BK191">INDEX($H:$M,ROW(),MATCH(BK$2,$H$1:$M$1,0))</f>
        <v>20</v>
      </c>
      <c r="BL191" s="30" cm="1">
        <f t="array" ref="BL191">INDEX($H:$M,ROW(),MATCH(BL$2,$H$1:$M$1,0))</f>
        <v>20</v>
      </c>
      <c r="BM191" s="30" cm="1">
        <f t="array" ref="BM191">INDEX($H:$M,ROW(),MATCH(BM$2,$H$1:$M$1,0))</f>
        <v>20</v>
      </c>
      <c r="BN191" s="30" cm="1">
        <f t="array" ref="BN191">INDEX($H:$M,ROW(),MATCH(BN$2,$H$1:$M$1,0))</f>
        <v>20</v>
      </c>
      <c r="BO191" s="30" cm="1">
        <f t="array" ref="BO191">INDEX($H:$M,ROW(),MATCH(BO$2,$H$1:$M$1,0))</f>
        <v>20</v>
      </c>
      <c r="BP191" s="30" cm="1">
        <f t="array" ref="BP191">INDEX($H:$M,ROW(),MATCH(BP$2,$H$1:$M$1,0))</f>
        <v>20</v>
      </c>
      <c r="BQ191" s="30" cm="1">
        <f t="array" ref="BQ191">INDEX($H:$M,ROW(),MATCH(BQ$2,$H$1:$M$1,0))</f>
        <v>20</v>
      </c>
      <c r="BR191" s="30" cm="1">
        <f t="array" ref="BR191">INDEX($H:$M,ROW(),MATCH(BR$2,$H$1:$M$1,0))</f>
        <v>20</v>
      </c>
      <c r="BS191" s="30" cm="1">
        <f t="array" ref="BS191">INDEX($H:$M,ROW(),MATCH(BS$2,$H$1:$M$1,0))</f>
        <v>20</v>
      </c>
      <c r="BT191" s="30" cm="1">
        <f t="array" ref="BT191">INDEX($H:$M,ROW(),MATCH(BT$2,$H$1:$M$1,0))</f>
        <v>20</v>
      </c>
      <c r="BU191" s="30" cm="1">
        <f t="array" ref="BU191">INDEX($H:$M,ROW(),MATCH(BU$2,$H$1:$M$1,0))</f>
        <v>20</v>
      </c>
      <c r="BV191" s="30" cm="1">
        <f t="array" ref="BV191">INDEX($H:$M,ROW(),MATCH(BV$2,$H$1:$M$1,0))</f>
        <v>20</v>
      </c>
      <c r="BW191" s="30" cm="1">
        <f t="array" ref="BW191">INDEX($H:$M,ROW(),MATCH(BW$2,$H$1:$M$1,0))</f>
        <v>20</v>
      </c>
      <c r="BX191" s="30" cm="1">
        <f t="array" ref="BX191">INDEX($H:$M,ROW(),MATCH(BX$2,$H$1:$M$1,0))</f>
        <v>20</v>
      </c>
      <c r="BY191" s="30" cm="1">
        <f t="array" ref="BY191">INDEX($H:$M,ROW(),MATCH(BY$2,$H$1:$M$1,0))</f>
        <v>20</v>
      </c>
      <c r="BZ191" s="30" cm="1">
        <f t="array" ref="BZ191">INDEX($H:$M,ROW(),MATCH(BZ$2,$H$1:$M$1,0))</f>
        <v>20</v>
      </c>
      <c r="CA191" s="30" cm="1">
        <f t="array" ref="CA191">INDEX($H:$M,ROW(),MATCH(CA$2,$H$1:$M$1,0))</f>
        <v>20</v>
      </c>
      <c r="CB191" s="30" cm="1">
        <f t="array" ref="CB191">INDEX($H:$M,ROW(),MATCH(CB$2,$H$1:$M$1,0))</f>
        <v>20</v>
      </c>
      <c r="CC191" s="30" cm="1">
        <f t="array" ref="CC191">INDEX($H:$M,ROW(),MATCH(CC$2,$H$1:$M$1,0))</f>
        <v>20</v>
      </c>
      <c r="CD191" s="30" cm="1">
        <f t="array" ref="CD191">INDEX($H:$M,ROW(),MATCH(CD$2,$H$1:$M$1,0))</f>
        <v>20</v>
      </c>
      <c r="CE191" s="30" cm="1">
        <f t="array" ref="CE191">INDEX($H:$M,ROW(),MATCH(CE$2,$H$1:$M$1,0))</f>
        <v>20</v>
      </c>
      <c r="CF191" s="30" cm="1">
        <f t="array" ref="CF191">INDEX($H:$M,ROW(),MATCH(CF$2,$H$1:$M$1,0))</f>
        <v>20</v>
      </c>
      <c r="CG191" s="30" cm="1">
        <f t="array" ref="CG191">INDEX($H:$M,ROW(),MATCH(CG$2,$H$1:$M$1,0))</f>
        <v>20</v>
      </c>
      <c r="CH191" s="30" cm="1">
        <f t="array" ref="CH191">INDEX($H:$M,ROW(),MATCH(CH$2,$H$1:$M$1,0))</f>
        <v>20</v>
      </c>
      <c r="CI191" s="30" cm="1">
        <f t="array" ref="CI191">INDEX($H:$M,ROW(),MATCH(CI$2,$H$1:$M$1,0))</f>
        <v>20</v>
      </c>
    </row>
    <row r="192" spans="1:87" x14ac:dyDescent="0.4">
      <c r="B192" s="6" t="s">
        <v>198</v>
      </c>
      <c r="C192" t="s">
        <v>190</v>
      </c>
      <c r="E192" s="27" t="str">
        <f>SUBSTITUTE(E181,":","")&amp;" Revenue"</f>
        <v>Subscription revenue - Last tier, secondary Revenue</v>
      </c>
      <c r="F192" s="27"/>
      <c r="G192" s="9"/>
      <c r="H192" s="28" t="e">
        <f t="shared" ref="H192:M192" si="220">SUMIF($2:$2,H$1,192:192)</f>
        <v>#REF!</v>
      </c>
      <c r="I192" s="28" t="e">
        <f t="shared" si="220"/>
        <v>#REF!</v>
      </c>
      <c r="J192" s="28" t="e">
        <f t="shared" si="220"/>
        <v>#REF!</v>
      </c>
      <c r="K192" s="28" t="e">
        <f t="shared" si="220"/>
        <v>#REF!</v>
      </c>
      <c r="L192" s="28" t="e">
        <f t="shared" si="220"/>
        <v>#REF!</v>
      </c>
      <c r="M192" s="28" t="e">
        <f t="shared" si="220"/>
        <v>#REF!</v>
      </c>
      <c r="P192" s="28">
        <f t="shared" ref="P192:CA192" si="221">P191*AVERAGE(P187,P183)</f>
        <v>0</v>
      </c>
      <c r="Q192" s="28">
        <f t="shared" si="221"/>
        <v>0</v>
      </c>
      <c r="R192" s="28" t="e">
        <f t="shared" si="221"/>
        <v>#REF!</v>
      </c>
      <c r="S192" s="28" t="e">
        <f t="shared" si="221"/>
        <v>#REF!</v>
      </c>
      <c r="T192" s="28" t="e">
        <f t="shared" si="221"/>
        <v>#REF!</v>
      </c>
      <c r="U192" s="28" t="e">
        <f t="shared" si="221"/>
        <v>#REF!</v>
      </c>
      <c r="V192" s="28" t="e">
        <f t="shared" si="221"/>
        <v>#REF!</v>
      </c>
      <c r="W192" s="28" t="e">
        <f t="shared" si="221"/>
        <v>#REF!</v>
      </c>
      <c r="X192" s="28" t="e">
        <f t="shared" si="221"/>
        <v>#REF!</v>
      </c>
      <c r="Y192" s="28" t="e">
        <f t="shared" si="221"/>
        <v>#REF!</v>
      </c>
      <c r="Z192" s="28" t="e">
        <f t="shared" si="221"/>
        <v>#REF!</v>
      </c>
      <c r="AA192" s="28" t="e">
        <f t="shared" si="221"/>
        <v>#REF!</v>
      </c>
      <c r="AB192" s="28" t="e">
        <f t="shared" si="221"/>
        <v>#REF!</v>
      </c>
      <c r="AC192" s="28" t="e">
        <f t="shared" si="221"/>
        <v>#REF!</v>
      </c>
      <c r="AD192" s="28" t="e">
        <f t="shared" si="221"/>
        <v>#REF!</v>
      </c>
      <c r="AE192" s="28" t="e">
        <f t="shared" si="221"/>
        <v>#REF!</v>
      </c>
      <c r="AF192" s="28" t="e">
        <f t="shared" si="221"/>
        <v>#REF!</v>
      </c>
      <c r="AG192" s="28" t="e">
        <f t="shared" si="221"/>
        <v>#REF!</v>
      </c>
      <c r="AH192" s="28" t="e">
        <f t="shared" si="221"/>
        <v>#REF!</v>
      </c>
      <c r="AI192" s="28" t="e">
        <f t="shared" si="221"/>
        <v>#REF!</v>
      </c>
      <c r="AJ192" s="28" t="e">
        <f t="shared" si="221"/>
        <v>#REF!</v>
      </c>
      <c r="AK192" s="28" t="e">
        <f t="shared" si="221"/>
        <v>#REF!</v>
      </c>
      <c r="AL192" s="28" t="e">
        <f t="shared" si="221"/>
        <v>#REF!</v>
      </c>
      <c r="AM192" s="28" t="e">
        <f t="shared" si="221"/>
        <v>#REF!</v>
      </c>
      <c r="AN192" s="28" t="e">
        <f t="shared" si="221"/>
        <v>#REF!</v>
      </c>
      <c r="AO192" s="28" t="e">
        <f t="shared" si="221"/>
        <v>#REF!</v>
      </c>
      <c r="AP192" s="28" t="e">
        <f t="shared" si="221"/>
        <v>#REF!</v>
      </c>
      <c r="AQ192" s="28" t="e">
        <f t="shared" si="221"/>
        <v>#REF!</v>
      </c>
      <c r="AR192" s="28" t="e">
        <f t="shared" si="221"/>
        <v>#REF!</v>
      </c>
      <c r="AS192" s="28" t="e">
        <f t="shared" si="221"/>
        <v>#REF!</v>
      </c>
      <c r="AT192" s="28" t="e">
        <f t="shared" si="221"/>
        <v>#REF!</v>
      </c>
      <c r="AU192" s="28" t="e">
        <f t="shared" si="221"/>
        <v>#REF!</v>
      </c>
      <c r="AV192" s="28" t="e">
        <f t="shared" si="221"/>
        <v>#REF!</v>
      </c>
      <c r="AW192" s="28" t="e">
        <f t="shared" si="221"/>
        <v>#REF!</v>
      </c>
      <c r="AX192" s="28" t="e">
        <f t="shared" si="221"/>
        <v>#REF!</v>
      </c>
      <c r="AY192" s="28" t="e">
        <f t="shared" si="221"/>
        <v>#REF!</v>
      </c>
      <c r="AZ192" s="28" t="e">
        <f t="shared" si="221"/>
        <v>#REF!</v>
      </c>
      <c r="BA192" s="28" t="e">
        <f t="shared" si="221"/>
        <v>#REF!</v>
      </c>
      <c r="BB192" s="28" t="e">
        <f t="shared" si="221"/>
        <v>#REF!</v>
      </c>
      <c r="BC192" s="28" t="e">
        <f t="shared" si="221"/>
        <v>#REF!</v>
      </c>
      <c r="BD192" s="28" t="e">
        <f t="shared" si="221"/>
        <v>#REF!</v>
      </c>
      <c r="BE192" s="28" t="e">
        <f t="shared" si="221"/>
        <v>#REF!</v>
      </c>
      <c r="BF192" s="28" t="e">
        <f t="shared" si="221"/>
        <v>#REF!</v>
      </c>
      <c r="BG192" s="28" t="e">
        <f t="shared" si="221"/>
        <v>#REF!</v>
      </c>
      <c r="BH192" s="28" t="e">
        <f t="shared" si="221"/>
        <v>#REF!</v>
      </c>
      <c r="BI192" s="28" t="e">
        <f t="shared" si="221"/>
        <v>#REF!</v>
      </c>
      <c r="BJ192" s="28" t="e">
        <f t="shared" si="221"/>
        <v>#REF!</v>
      </c>
      <c r="BK192" s="28" t="e">
        <f t="shared" si="221"/>
        <v>#REF!</v>
      </c>
      <c r="BL192" s="28" t="e">
        <f t="shared" si="221"/>
        <v>#REF!</v>
      </c>
      <c r="BM192" s="28" t="e">
        <f t="shared" si="221"/>
        <v>#REF!</v>
      </c>
      <c r="BN192" s="28" t="e">
        <f t="shared" si="221"/>
        <v>#REF!</v>
      </c>
      <c r="BO192" s="28" t="e">
        <f t="shared" si="221"/>
        <v>#REF!</v>
      </c>
      <c r="BP192" s="28" t="e">
        <f t="shared" si="221"/>
        <v>#REF!</v>
      </c>
      <c r="BQ192" s="28" t="e">
        <f t="shared" si="221"/>
        <v>#REF!</v>
      </c>
      <c r="BR192" s="28" t="e">
        <f t="shared" si="221"/>
        <v>#REF!</v>
      </c>
      <c r="BS192" s="28" t="e">
        <f t="shared" si="221"/>
        <v>#REF!</v>
      </c>
      <c r="BT192" s="28" t="e">
        <f t="shared" si="221"/>
        <v>#REF!</v>
      </c>
      <c r="BU192" s="28" t="e">
        <f t="shared" si="221"/>
        <v>#REF!</v>
      </c>
      <c r="BV192" s="28" t="e">
        <f t="shared" si="221"/>
        <v>#REF!</v>
      </c>
      <c r="BW192" s="28" t="e">
        <f t="shared" si="221"/>
        <v>#REF!</v>
      </c>
      <c r="BX192" s="28" t="e">
        <f t="shared" si="221"/>
        <v>#REF!</v>
      </c>
      <c r="BY192" s="28" t="e">
        <f t="shared" si="221"/>
        <v>#REF!</v>
      </c>
      <c r="BZ192" s="28" t="e">
        <f t="shared" si="221"/>
        <v>#REF!</v>
      </c>
      <c r="CA192" s="28" t="e">
        <f t="shared" si="221"/>
        <v>#REF!</v>
      </c>
      <c r="CB192" s="28" t="e">
        <f t="shared" ref="CB192:CI192" si="222">CB191*AVERAGE(CB187,CB183)</f>
        <v>#REF!</v>
      </c>
      <c r="CC192" s="28" t="e">
        <f t="shared" si="222"/>
        <v>#REF!</v>
      </c>
      <c r="CD192" s="28" t="e">
        <f t="shared" si="222"/>
        <v>#REF!</v>
      </c>
      <c r="CE192" s="28" t="e">
        <f t="shared" si="222"/>
        <v>#REF!</v>
      </c>
      <c r="CF192" s="28" t="e">
        <f t="shared" si="222"/>
        <v>#REF!</v>
      </c>
      <c r="CG192" s="28" t="e">
        <f t="shared" si="222"/>
        <v>#REF!</v>
      </c>
      <c r="CH192" s="28" t="e">
        <f t="shared" si="222"/>
        <v>#REF!</v>
      </c>
      <c r="CI192" s="28" t="e">
        <f t="shared" si="222"/>
        <v>#REF!</v>
      </c>
    </row>
    <row r="193" spans="1:87" x14ac:dyDescent="0.4">
      <c r="C193" t="s">
        <v>190</v>
      </c>
    </row>
    <row r="194" spans="1:87" outlineLevel="1" x14ac:dyDescent="0.4">
      <c r="B194" s="6"/>
      <c r="C194" t="s">
        <v>190</v>
      </c>
      <c r="E194" s="12" t="s">
        <v>166</v>
      </c>
      <c r="F194" s="12"/>
      <c r="G194" s="13"/>
      <c r="H194" s="34"/>
      <c r="I194" s="34"/>
      <c r="J194" s="34"/>
      <c r="K194" s="34"/>
      <c r="L194" s="34"/>
      <c r="M194" s="34"/>
      <c r="P194" s="34">
        <f t="shared" ref="P194:CA194" si="223">P187</f>
        <v>0</v>
      </c>
      <c r="Q194" s="34">
        <f t="shared" si="223"/>
        <v>0</v>
      </c>
      <c r="R194" s="34" t="e">
        <f t="shared" si="223"/>
        <v>#REF!</v>
      </c>
      <c r="S194" s="34" t="e">
        <f t="shared" si="223"/>
        <v>#REF!</v>
      </c>
      <c r="T194" s="34" t="e">
        <f t="shared" si="223"/>
        <v>#REF!</v>
      </c>
      <c r="U194" s="34" t="e">
        <f t="shared" si="223"/>
        <v>#REF!</v>
      </c>
      <c r="V194" s="34" t="e">
        <f t="shared" si="223"/>
        <v>#REF!</v>
      </c>
      <c r="W194" s="34" t="e">
        <f t="shared" si="223"/>
        <v>#REF!</v>
      </c>
      <c r="X194" s="34" t="e">
        <f t="shared" si="223"/>
        <v>#REF!</v>
      </c>
      <c r="Y194" s="34" t="e">
        <f t="shared" si="223"/>
        <v>#REF!</v>
      </c>
      <c r="Z194" s="34" t="e">
        <f t="shared" si="223"/>
        <v>#REF!</v>
      </c>
      <c r="AA194" s="34" t="e">
        <f t="shared" si="223"/>
        <v>#REF!</v>
      </c>
      <c r="AB194" s="34" t="e">
        <f t="shared" si="223"/>
        <v>#REF!</v>
      </c>
      <c r="AC194" s="34" t="e">
        <f t="shared" si="223"/>
        <v>#REF!</v>
      </c>
      <c r="AD194" s="34" t="e">
        <f t="shared" si="223"/>
        <v>#REF!</v>
      </c>
      <c r="AE194" s="34" t="e">
        <f t="shared" si="223"/>
        <v>#REF!</v>
      </c>
      <c r="AF194" s="34" t="e">
        <f t="shared" si="223"/>
        <v>#REF!</v>
      </c>
      <c r="AG194" s="34" t="e">
        <f t="shared" si="223"/>
        <v>#REF!</v>
      </c>
      <c r="AH194" s="34" t="e">
        <f t="shared" si="223"/>
        <v>#REF!</v>
      </c>
      <c r="AI194" s="34" t="e">
        <f t="shared" si="223"/>
        <v>#REF!</v>
      </c>
      <c r="AJ194" s="34" t="e">
        <f t="shared" si="223"/>
        <v>#REF!</v>
      </c>
      <c r="AK194" s="34" t="e">
        <f t="shared" si="223"/>
        <v>#REF!</v>
      </c>
      <c r="AL194" s="34" t="e">
        <f t="shared" si="223"/>
        <v>#REF!</v>
      </c>
      <c r="AM194" s="34" t="e">
        <f t="shared" si="223"/>
        <v>#REF!</v>
      </c>
      <c r="AN194" s="34" t="e">
        <f t="shared" si="223"/>
        <v>#REF!</v>
      </c>
      <c r="AO194" s="34" t="e">
        <f t="shared" si="223"/>
        <v>#REF!</v>
      </c>
      <c r="AP194" s="34" t="e">
        <f t="shared" si="223"/>
        <v>#REF!</v>
      </c>
      <c r="AQ194" s="34" t="e">
        <f t="shared" si="223"/>
        <v>#REF!</v>
      </c>
      <c r="AR194" s="34" t="e">
        <f t="shared" si="223"/>
        <v>#REF!</v>
      </c>
      <c r="AS194" s="34" t="e">
        <f t="shared" si="223"/>
        <v>#REF!</v>
      </c>
      <c r="AT194" s="34" t="e">
        <f t="shared" si="223"/>
        <v>#REF!</v>
      </c>
      <c r="AU194" s="34" t="e">
        <f t="shared" si="223"/>
        <v>#REF!</v>
      </c>
      <c r="AV194" s="34" t="e">
        <f t="shared" si="223"/>
        <v>#REF!</v>
      </c>
      <c r="AW194" s="34" t="e">
        <f t="shared" si="223"/>
        <v>#REF!</v>
      </c>
      <c r="AX194" s="34" t="e">
        <f t="shared" si="223"/>
        <v>#REF!</v>
      </c>
      <c r="AY194" s="34" t="e">
        <f t="shared" si="223"/>
        <v>#REF!</v>
      </c>
      <c r="AZ194" s="34" t="e">
        <f t="shared" si="223"/>
        <v>#REF!</v>
      </c>
      <c r="BA194" s="34" t="e">
        <f t="shared" si="223"/>
        <v>#REF!</v>
      </c>
      <c r="BB194" s="34" t="e">
        <f t="shared" si="223"/>
        <v>#REF!</v>
      </c>
      <c r="BC194" s="34" t="e">
        <f t="shared" si="223"/>
        <v>#REF!</v>
      </c>
      <c r="BD194" s="34" t="e">
        <f t="shared" si="223"/>
        <v>#REF!</v>
      </c>
      <c r="BE194" s="34" t="e">
        <f t="shared" si="223"/>
        <v>#REF!</v>
      </c>
      <c r="BF194" s="34" t="e">
        <f t="shared" si="223"/>
        <v>#REF!</v>
      </c>
      <c r="BG194" s="34" t="e">
        <f t="shared" si="223"/>
        <v>#REF!</v>
      </c>
      <c r="BH194" s="34" t="e">
        <f t="shared" si="223"/>
        <v>#REF!</v>
      </c>
      <c r="BI194" s="34" t="e">
        <f t="shared" si="223"/>
        <v>#REF!</v>
      </c>
      <c r="BJ194" s="34" t="e">
        <f t="shared" si="223"/>
        <v>#REF!</v>
      </c>
      <c r="BK194" s="34" t="e">
        <f t="shared" si="223"/>
        <v>#REF!</v>
      </c>
      <c r="BL194" s="34" t="e">
        <f t="shared" si="223"/>
        <v>#REF!</v>
      </c>
      <c r="BM194" s="34" t="e">
        <f t="shared" si="223"/>
        <v>#REF!</v>
      </c>
      <c r="BN194" s="34" t="e">
        <f t="shared" si="223"/>
        <v>#REF!</v>
      </c>
      <c r="BO194" s="34" t="e">
        <f t="shared" si="223"/>
        <v>#REF!</v>
      </c>
      <c r="BP194" s="34" t="e">
        <f t="shared" si="223"/>
        <v>#REF!</v>
      </c>
      <c r="BQ194" s="34" t="e">
        <f t="shared" si="223"/>
        <v>#REF!</v>
      </c>
      <c r="BR194" s="34" t="e">
        <f t="shared" si="223"/>
        <v>#REF!</v>
      </c>
      <c r="BS194" s="34" t="e">
        <f t="shared" si="223"/>
        <v>#REF!</v>
      </c>
      <c r="BT194" s="34" t="e">
        <f t="shared" si="223"/>
        <v>#REF!</v>
      </c>
      <c r="BU194" s="34" t="e">
        <f t="shared" si="223"/>
        <v>#REF!</v>
      </c>
      <c r="BV194" s="34" t="e">
        <f t="shared" si="223"/>
        <v>#REF!</v>
      </c>
      <c r="BW194" s="34" t="e">
        <f t="shared" si="223"/>
        <v>#REF!</v>
      </c>
      <c r="BX194" s="34" t="e">
        <f t="shared" si="223"/>
        <v>#REF!</v>
      </c>
      <c r="BY194" s="34" t="e">
        <f t="shared" si="223"/>
        <v>#REF!</v>
      </c>
      <c r="BZ194" s="34" t="e">
        <f t="shared" si="223"/>
        <v>#REF!</v>
      </c>
      <c r="CA194" s="34" t="e">
        <f t="shared" si="223"/>
        <v>#REF!</v>
      </c>
      <c r="CB194" s="34" t="e">
        <f t="shared" ref="CB194:CI194" si="224">CB187</f>
        <v>#REF!</v>
      </c>
      <c r="CC194" s="34" t="e">
        <f t="shared" si="224"/>
        <v>#REF!</v>
      </c>
      <c r="CD194" s="34" t="e">
        <f t="shared" si="224"/>
        <v>#REF!</v>
      </c>
      <c r="CE194" s="34" t="e">
        <f t="shared" si="224"/>
        <v>#REF!</v>
      </c>
      <c r="CF194" s="34" t="e">
        <f t="shared" si="224"/>
        <v>#REF!</v>
      </c>
      <c r="CG194" s="34" t="e">
        <f t="shared" si="224"/>
        <v>#REF!</v>
      </c>
      <c r="CH194" s="34" t="e">
        <f t="shared" si="224"/>
        <v>#REF!</v>
      </c>
      <c r="CI194" s="34" t="e">
        <f t="shared" si="224"/>
        <v>#REF!</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cm="1">
        <f t="array" ref="P197">INDEX($H:$M,ROW(),MATCH(P$2,$H$1:$M$1,0))</f>
        <v>0.1</v>
      </c>
      <c r="Q197" s="20" cm="1">
        <f t="array" ref="Q197">INDEX($H:$M,ROW(),MATCH(Q$2,$H$1:$M$1,0))</f>
        <v>0.1</v>
      </c>
      <c r="R197" s="20" cm="1">
        <f t="array" ref="R197">INDEX($H:$M,ROW(),MATCH(R$2,$H$1:$M$1,0))</f>
        <v>0.1</v>
      </c>
      <c r="S197" s="20" cm="1">
        <f t="array" ref="S197">INDEX($H:$M,ROW(),MATCH(S$2,$H$1:$M$1,0))</f>
        <v>0.1</v>
      </c>
      <c r="T197" s="20" cm="1">
        <f t="array" ref="T197">INDEX($H:$M,ROW(),MATCH(T$2,$H$1:$M$1,0))</f>
        <v>0.1</v>
      </c>
      <c r="U197" s="20" cm="1">
        <f t="array" ref="U197">INDEX($H:$M,ROW(),MATCH(U$2,$H$1:$M$1,0))</f>
        <v>0.1</v>
      </c>
      <c r="V197" s="20" cm="1">
        <f t="array" ref="V197">INDEX($H:$M,ROW(),MATCH(V$2,$H$1:$M$1,0))</f>
        <v>0.1</v>
      </c>
      <c r="W197" s="20" cm="1">
        <f t="array" ref="W197">INDEX($H:$M,ROW(),MATCH(W$2,$H$1:$M$1,0))</f>
        <v>0.1</v>
      </c>
      <c r="X197" s="20" cm="1">
        <f t="array" ref="X197">INDEX($H:$M,ROW(),MATCH(X$2,$H$1:$M$1,0))</f>
        <v>0.1</v>
      </c>
      <c r="Y197" s="20" cm="1">
        <f t="array" ref="Y197">INDEX($H:$M,ROW(),MATCH(Y$2,$H$1:$M$1,0))</f>
        <v>0.1</v>
      </c>
      <c r="Z197" s="20" cm="1">
        <f t="array" ref="Z197">INDEX($H:$M,ROW(),MATCH(Z$2,$H$1:$M$1,0))</f>
        <v>0.1</v>
      </c>
      <c r="AA197" s="20" cm="1">
        <f t="array" ref="AA197">INDEX($H:$M,ROW(),MATCH(AA$2,$H$1:$M$1,0))</f>
        <v>0.1</v>
      </c>
      <c r="AB197" s="20" cm="1">
        <f t="array" ref="AB197">INDEX($H:$M,ROW(),MATCH(AB$2,$H$1:$M$1,0))</f>
        <v>0.1</v>
      </c>
      <c r="AC197" s="20" cm="1">
        <f t="array" ref="AC197">INDEX($H:$M,ROW(),MATCH(AC$2,$H$1:$M$1,0))</f>
        <v>0.1</v>
      </c>
      <c r="AD197" s="20" cm="1">
        <f t="array" ref="AD197">INDEX($H:$M,ROW(),MATCH(AD$2,$H$1:$M$1,0))</f>
        <v>0.1</v>
      </c>
      <c r="AE197" s="20" cm="1">
        <f t="array" ref="AE197">INDEX($H:$M,ROW(),MATCH(AE$2,$H$1:$M$1,0))</f>
        <v>0.1</v>
      </c>
      <c r="AF197" s="20" cm="1">
        <f t="array" ref="AF197">INDEX($H:$M,ROW(),MATCH(AF$2,$H$1:$M$1,0))</f>
        <v>0.1</v>
      </c>
      <c r="AG197" s="20" cm="1">
        <f t="array" ref="AG197">INDEX($H:$M,ROW(),MATCH(AG$2,$H$1:$M$1,0))</f>
        <v>0.1</v>
      </c>
      <c r="AH197" s="20" cm="1">
        <f t="array" ref="AH197">INDEX($H:$M,ROW(),MATCH(AH$2,$H$1:$M$1,0))</f>
        <v>0.1</v>
      </c>
      <c r="AI197" s="20" cm="1">
        <f t="array" ref="AI197">INDEX($H:$M,ROW(),MATCH(AI$2,$H$1:$M$1,0))</f>
        <v>0.1</v>
      </c>
      <c r="AJ197" s="20" cm="1">
        <f t="array" ref="AJ197">INDEX($H:$M,ROW(),MATCH(AJ$2,$H$1:$M$1,0))</f>
        <v>0.1</v>
      </c>
      <c r="AK197" s="20" cm="1">
        <f t="array" ref="AK197">INDEX($H:$M,ROW(),MATCH(AK$2,$H$1:$M$1,0))</f>
        <v>0.1</v>
      </c>
      <c r="AL197" s="20" cm="1">
        <f t="array" ref="AL197">INDEX($H:$M,ROW(),MATCH(AL$2,$H$1:$M$1,0))</f>
        <v>0.1</v>
      </c>
      <c r="AM197" s="20" cm="1">
        <f t="array" ref="AM197">INDEX($H:$M,ROW(),MATCH(AM$2,$H$1:$M$1,0))</f>
        <v>0.1</v>
      </c>
      <c r="AN197" s="20" cm="1">
        <f t="array" ref="AN197">INDEX($H:$M,ROW(),MATCH(AN$2,$H$1:$M$1,0))</f>
        <v>0.1</v>
      </c>
      <c r="AO197" s="20" cm="1">
        <f t="array" ref="AO197">INDEX($H:$M,ROW(),MATCH(AO$2,$H$1:$M$1,0))</f>
        <v>0.1</v>
      </c>
      <c r="AP197" s="20" cm="1">
        <f t="array" ref="AP197">INDEX($H:$M,ROW(),MATCH(AP$2,$H$1:$M$1,0))</f>
        <v>0.1</v>
      </c>
      <c r="AQ197" s="20" cm="1">
        <f t="array" ref="AQ197">INDEX($H:$M,ROW(),MATCH(AQ$2,$H$1:$M$1,0))</f>
        <v>0.1</v>
      </c>
      <c r="AR197" s="20" cm="1">
        <f t="array" ref="AR197">INDEX($H:$M,ROW(),MATCH(AR$2,$H$1:$M$1,0))</f>
        <v>0.1</v>
      </c>
      <c r="AS197" s="20" cm="1">
        <f t="array" ref="AS197">INDEX($H:$M,ROW(),MATCH(AS$2,$H$1:$M$1,0))</f>
        <v>0.1</v>
      </c>
      <c r="AT197" s="20" cm="1">
        <f t="array" ref="AT197">INDEX($H:$M,ROW(),MATCH(AT$2,$H$1:$M$1,0))</f>
        <v>0.1</v>
      </c>
      <c r="AU197" s="20" cm="1">
        <f t="array" ref="AU197">INDEX($H:$M,ROW(),MATCH(AU$2,$H$1:$M$1,0))</f>
        <v>0.1</v>
      </c>
      <c r="AV197" s="20" cm="1">
        <f t="array" ref="AV197">INDEX($H:$M,ROW(),MATCH(AV$2,$H$1:$M$1,0))</f>
        <v>0.1</v>
      </c>
      <c r="AW197" s="20" cm="1">
        <f t="array" ref="AW197">INDEX($H:$M,ROW(),MATCH(AW$2,$H$1:$M$1,0))</f>
        <v>0.1</v>
      </c>
      <c r="AX197" s="20" cm="1">
        <f t="array" ref="AX197">INDEX($H:$M,ROW(),MATCH(AX$2,$H$1:$M$1,0))</f>
        <v>0.1</v>
      </c>
      <c r="AY197" s="20" cm="1">
        <f t="array" ref="AY197">INDEX($H:$M,ROW(),MATCH(AY$2,$H$1:$M$1,0))</f>
        <v>0.1</v>
      </c>
      <c r="AZ197" s="20" cm="1">
        <f t="array" ref="AZ197">INDEX($H:$M,ROW(),MATCH(AZ$2,$H$1:$M$1,0))</f>
        <v>0.1</v>
      </c>
      <c r="BA197" s="20" cm="1">
        <f t="array" ref="BA197">INDEX($H:$M,ROW(),MATCH(BA$2,$H$1:$M$1,0))</f>
        <v>0.1</v>
      </c>
      <c r="BB197" s="20" cm="1">
        <f t="array" ref="BB197">INDEX($H:$M,ROW(),MATCH(BB$2,$H$1:$M$1,0))</f>
        <v>0.1</v>
      </c>
      <c r="BC197" s="20" cm="1">
        <f t="array" ref="BC197">INDEX($H:$M,ROW(),MATCH(BC$2,$H$1:$M$1,0))</f>
        <v>0.1</v>
      </c>
      <c r="BD197" s="20" cm="1">
        <f t="array" ref="BD197">INDEX($H:$M,ROW(),MATCH(BD$2,$H$1:$M$1,0))</f>
        <v>0.1</v>
      </c>
      <c r="BE197" s="20" cm="1">
        <f t="array" ref="BE197">INDEX($H:$M,ROW(),MATCH(BE$2,$H$1:$M$1,0))</f>
        <v>0.1</v>
      </c>
      <c r="BF197" s="20" cm="1">
        <f t="array" ref="BF197">INDEX($H:$M,ROW(),MATCH(BF$2,$H$1:$M$1,0))</f>
        <v>0.1</v>
      </c>
      <c r="BG197" s="20" cm="1">
        <f t="array" ref="BG197">INDEX($H:$M,ROW(),MATCH(BG$2,$H$1:$M$1,0))</f>
        <v>0.1</v>
      </c>
      <c r="BH197" s="20" cm="1">
        <f t="array" ref="BH197">INDEX($H:$M,ROW(),MATCH(BH$2,$H$1:$M$1,0))</f>
        <v>0.1</v>
      </c>
      <c r="BI197" s="20" cm="1">
        <f t="array" ref="BI197">INDEX($H:$M,ROW(),MATCH(BI$2,$H$1:$M$1,0))</f>
        <v>0.1</v>
      </c>
      <c r="BJ197" s="20" cm="1">
        <f t="array" ref="BJ197">INDEX($H:$M,ROW(),MATCH(BJ$2,$H$1:$M$1,0))</f>
        <v>0.1</v>
      </c>
      <c r="BK197" s="20" cm="1">
        <f t="array" ref="BK197">INDEX($H:$M,ROW(),MATCH(BK$2,$H$1:$M$1,0))</f>
        <v>0.1</v>
      </c>
      <c r="BL197" s="20" cm="1">
        <f t="array" ref="BL197">INDEX($H:$M,ROW(),MATCH(BL$2,$H$1:$M$1,0))</f>
        <v>0.1</v>
      </c>
      <c r="BM197" s="20" cm="1">
        <f t="array" ref="BM197">INDEX($H:$M,ROW(),MATCH(BM$2,$H$1:$M$1,0))</f>
        <v>0.1</v>
      </c>
      <c r="BN197" s="20" cm="1">
        <f t="array" ref="BN197">INDEX($H:$M,ROW(),MATCH(BN$2,$H$1:$M$1,0))</f>
        <v>0.1</v>
      </c>
      <c r="BO197" s="20" cm="1">
        <f t="array" ref="BO197">INDEX($H:$M,ROW(),MATCH(BO$2,$H$1:$M$1,0))</f>
        <v>0.1</v>
      </c>
      <c r="BP197" s="20" cm="1">
        <f t="array" ref="BP197">INDEX($H:$M,ROW(),MATCH(BP$2,$H$1:$M$1,0))</f>
        <v>0.1</v>
      </c>
      <c r="BQ197" s="20" cm="1">
        <f t="array" ref="BQ197">INDEX($H:$M,ROW(),MATCH(BQ$2,$H$1:$M$1,0))</f>
        <v>0.1</v>
      </c>
      <c r="BR197" s="20" cm="1">
        <f t="array" ref="BR197">INDEX($H:$M,ROW(),MATCH(BR$2,$H$1:$M$1,0))</f>
        <v>0.1</v>
      </c>
      <c r="BS197" s="20" cm="1">
        <f t="array" ref="BS197">INDEX($H:$M,ROW(),MATCH(BS$2,$H$1:$M$1,0))</f>
        <v>0.1</v>
      </c>
      <c r="BT197" s="20" cm="1">
        <f t="array" ref="BT197">INDEX($H:$M,ROW(),MATCH(BT$2,$H$1:$M$1,0))</f>
        <v>0.1</v>
      </c>
      <c r="BU197" s="20" cm="1">
        <f t="array" ref="BU197">INDEX($H:$M,ROW(),MATCH(BU$2,$H$1:$M$1,0))</f>
        <v>0.1</v>
      </c>
      <c r="BV197" s="20" cm="1">
        <f t="array" ref="BV197">INDEX($H:$M,ROW(),MATCH(BV$2,$H$1:$M$1,0))</f>
        <v>0.1</v>
      </c>
      <c r="BW197" s="20" cm="1">
        <f t="array" ref="BW197">INDEX($H:$M,ROW(),MATCH(BW$2,$H$1:$M$1,0))</f>
        <v>0.1</v>
      </c>
      <c r="BX197" s="20" cm="1">
        <f t="array" ref="BX197">INDEX($H:$M,ROW(),MATCH(BX$2,$H$1:$M$1,0))</f>
        <v>0.1</v>
      </c>
      <c r="BY197" s="20" cm="1">
        <f t="array" ref="BY197">INDEX($H:$M,ROW(),MATCH(BY$2,$H$1:$M$1,0))</f>
        <v>0.1</v>
      </c>
      <c r="BZ197" s="20" cm="1">
        <f t="array" ref="BZ197">INDEX($H:$M,ROW(),MATCH(BZ$2,$H$1:$M$1,0))</f>
        <v>0.1</v>
      </c>
      <c r="CA197" s="20" cm="1">
        <f t="array" ref="CA197">INDEX($H:$M,ROW(),MATCH(CA$2,$H$1:$M$1,0))</f>
        <v>0.1</v>
      </c>
      <c r="CB197" s="20" cm="1">
        <f t="array" ref="CB197">INDEX($H:$M,ROW(),MATCH(CB$2,$H$1:$M$1,0))</f>
        <v>0.1</v>
      </c>
      <c r="CC197" s="20" cm="1">
        <f t="array" ref="CC197">INDEX($H:$M,ROW(),MATCH(CC$2,$H$1:$M$1,0))</f>
        <v>0.1</v>
      </c>
      <c r="CD197" s="20" cm="1">
        <f t="array" ref="CD197">INDEX($H:$M,ROW(),MATCH(CD$2,$H$1:$M$1,0))</f>
        <v>0.1</v>
      </c>
      <c r="CE197" s="20" cm="1">
        <f t="array" ref="CE197">INDEX($H:$M,ROW(),MATCH(CE$2,$H$1:$M$1,0))</f>
        <v>0.1</v>
      </c>
      <c r="CF197" s="20" cm="1">
        <f t="array" ref="CF197">INDEX($H:$M,ROW(),MATCH(CF$2,$H$1:$M$1,0))</f>
        <v>0.1</v>
      </c>
      <c r="CG197" s="20" cm="1">
        <f t="array" ref="CG197">INDEX($H:$M,ROW(),MATCH(CG$2,$H$1:$M$1,0))</f>
        <v>0.1</v>
      </c>
      <c r="CH197" s="20" cm="1">
        <f t="array" ref="CH197">INDEX($H:$M,ROW(),MATCH(CH$2,$H$1:$M$1,0))</f>
        <v>0.1</v>
      </c>
      <c r="CI197" s="20" cm="1">
        <f t="array" ref="CI197">INDEX($H:$M,ROW(),MATCH(CI$2,$H$1:$M$1,0))</f>
        <v>0.1</v>
      </c>
    </row>
    <row r="198" spans="1:87" x14ac:dyDescent="0.4">
      <c r="B198" t="s">
        <v>199</v>
      </c>
      <c r="C198" t="s">
        <v>154</v>
      </c>
      <c r="E198" s="27" t="str">
        <f>SUBSTITUTE(E196,":","")&amp;" Expense"</f>
        <v>% of revenue direct cost Expense</v>
      </c>
      <c r="F198" s="27"/>
      <c r="G198" s="9"/>
      <c r="H198" s="28" t="e">
        <f t="shared" ref="H198:M198" si="225">SUMIF($2:$2,H$1,198:198)</f>
        <v>#REF!</v>
      </c>
      <c r="I198" s="28" t="e">
        <f t="shared" si="225"/>
        <v>#REF!</v>
      </c>
      <c r="J198" s="28" t="e">
        <f t="shared" si="225"/>
        <v>#REF!</v>
      </c>
      <c r="K198" s="28" t="e">
        <f t="shared" si="225"/>
        <v>#REF!</v>
      </c>
      <c r="L198" s="28" t="e">
        <f t="shared" si="225"/>
        <v>#REF!</v>
      </c>
      <c r="M198" s="28" t="e">
        <f t="shared" si="225"/>
        <v>#REF!</v>
      </c>
      <c r="P198" s="28">
        <f t="shared" ref="P198:CA198" si="226">-P197*P192</f>
        <v>0</v>
      </c>
      <c r="Q198" s="28">
        <f t="shared" si="226"/>
        <v>0</v>
      </c>
      <c r="R198" s="28" t="e">
        <f t="shared" si="226"/>
        <v>#REF!</v>
      </c>
      <c r="S198" s="28" t="e">
        <f t="shared" si="226"/>
        <v>#REF!</v>
      </c>
      <c r="T198" s="28" t="e">
        <f t="shared" si="226"/>
        <v>#REF!</v>
      </c>
      <c r="U198" s="28" t="e">
        <f t="shared" si="226"/>
        <v>#REF!</v>
      </c>
      <c r="V198" s="28" t="e">
        <f t="shared" si="226"/>
        <v>#REF!</v>
      </c>
      <c r="W198" s="28" t="e">
        <f t="shared" si="226"/>
        <v>#REF!</v>
      </c>
      <c r="X198" s="28" t="e">
        <f t="shared" si="226"/>
        <v>#REF!</v>
      </c>
      <c r="Y198" s="28" t="e">
        <f t="shared" si="226"/>
        <v>#REF!</v>
      </c>
      <c r="Z198" s="28" t="e">
        <f t="shared" si="226"/>
        <v>#REF!</v>
      </c>
      <c r="AA198" s="28" t="e">
        <f t="shared" si="226"/>
        <v>#REF!</v>
      </c>
      <c r="AB198" s="28" t="e">
        <f t="shared" si="226"/>
        <v>#REF!</v>
      </c>
      <c r="AC198" s="28" t="e">
        <f t="shared" si="226"/>
        <v>#REF!</v>
      </c>
      <c r="AD198" s="28" t="e">
        <f t="shared" si="226"/>
        <v>#REF!</v>
      </c>
      <c r="AE198" s="28" t="e">
        <f t="shared" si="226"/>
        <v>#REF!</v>
      </c>
      <c r="AF198" s="28" t="e">
        <f t="shared" si="226"/>
        <v>#REF!</v>
      </c>
      <c r="AG198" s="28" t="e">
        <f t="shared" si="226"/>
        <v>#REF!</v>
      </c>
      <c r="AH198" s="28" t="e">
        <f t="shared" si="226"/>
        <v>#REF!</v>
      </c>
      <c r="AI198" s="28" t="e">
        <f t="shared" si="226"/>
        <v>#REF!</v>
      </c>
      <c r="AJ198" s="28" t="e">
        <f t="shared" si="226"/>
        <v>#REF!</v>
      </c>
      <c r="AK198" s="28" t="e">
        <f t="shared" si="226"/>
        <v>#REF!</v>
      </c>
      <c r="AL198" s="28" t="e">
        <f t="shared" si="226"/>
        <v>#REF!</v>
      </c>
      <c r="AM198" s="28" t="e">
        <f t="shared" si="226"/>
        <v>#REF!</v>
      </c>
      <c r="AN198" s="28" t="e">
        <f t="shared" si="226"/>
        <v>#REF!</v>
      </c>
      <c r="AO198" s="28" t="e">
        <f t="shared" si="226"/>
        <v>#REF!</v>
      </c>
      <c r="AP198" s="28" t="e">
        <f t="shared" si="226"/>
        <v>#REF!</v>
      </c>
      <c r="AQ198" s="28" t="e">
        <f t="shared" si="226"/>
        <v>#REF!</v>
      </c>
      <c r="AR198" s="28" t="e">
        <f t="shared" si="226"/>
        <v>#REF!</v>
      </c>
      <c r="AS198" s="28" t="e">
        <f t="shared" si="226"/>
        <v>#REF!</v>
      </c>
      <c r="AT198" s="28" t="e">
        <f t="shared" si="226"/>
        <v>#REF!</v>
      </c>
      <c r="AU198" s="28" t="e">
        <f t="shared" si="226"/>
        <v>#REF!</v>
      </c>
      <c r="AV198" s="28" t="e">
        <f t="shared" si="226"/>
        <v>#REF!</v>
      </c>
      <c r="AW198" s="28" t="e">
        <f t="shared" si="226"/>
        <v>#REF!</v>
      </c>
      <c r="AX198" s="28" t="e">
        <f t="shared" si="226"/>
        <v>#REF!</v>
      </c>
      <c r="AY198" s="28" t="e">
        <f t="shared" si="226"/>
        <v>#REF!</v>
      </c>
      <c r="AZ198" s="28" t="e">
        <f t="shared" si="226"/>
        <v>#REF!</v>
      </c>
      <c r="BA198" s="28" t="e">
        <f t="shared" si="226"/>
        <v>#REF!</v>
      </c>
      <c r="BB198" s="28" t="e">
        <f t="shared" si="226"/>
        <v>#REF!</v>
      </c>
      <c r="BC198" s="28" t="e">
        <f t="shared" si="226"/>
        <v>#REF!</v>
      </c>
      <c r="BD198" s="28" t="e">
        <f t="shared" si="226"/>
        <v>#REF!</v>
      </c>
      <c r="BE198" s="28" t="e">
        <f t="shared" si="226"/>
        <v>#REF!</v>
      </c>
      <c r="BF198" s="28" t="e">
        <f t="shared" si="226"/>
        <v>#REF!</v>
      </c>
      <c r="BG198" s="28" t="e">
        <f t="shared" si="226"/>
        <v>#REF!</v>
      </c>
      <c r="BH198" s="28" t="e">
        <f t="shared" si="226"/>
        <v>#REF!</v>
      </c>
      <c r="BI198" s="28" t="e">
        <f t="shared" si="226"/>
        <v>#REF!</v>
      </c>
      <c r="BJ198" s="28" t="e">
        <f t="shared" si="226"/>
        <v>#REF!</v>
      </c>
      <c r="BK198" s="28" t="e">
        <f t="shared" si="226"/>
        <v>#REF!</v>
      </c>
      <c r="BL198" s="28" t="e">
        <f t="shared" si="226"/>
        <v>#REF!</v>
      </c>
      <c r="BM198" s="28" t="e">
        <f t="shared" si="226"/>
        <v>#REF!</v>
      </c>
      <c r="BN198" s="28" t="e">
        <f t="shared" si="226"/>
        <v>#REF!</v>
      </c>
      <c r="BO198" s="28" t="e">
        <f t="shared" si="226"/>
        <v>#REF!</v>
      </c>
      <c r="BP198" s="28" t="e">
        <f t="shared" si="226"/>
        <v>#REF!</v>
      </c>
      <c r="BQ198" s="28" t="e">
        <f t="shared" si="226"/>
        <v>#REF!</v>
      </c>
      <c r="BR198" s="28" t="e">
        <f t="shared" si="226"/>
        <v>#REF!</v>
      </c>
      <c r="BS198" s="28" t="e">
        <f t="shared" si="226"/>
        <v>#REF!</v>
      </c>
      <c r="BT198" s="28" t="e">
        <f t="shared" si="226"/>
        <v>#REF!</v>
      </c>
      <c r="BU198" s="28" t="e">
        <f t="shared" si="226"/>
        <v>#REF!</v>
      </c>
      <c r="BV198" s="28" t="e">
        <f t="shared" si="226"/>
        <v>#REF!</v>
      </c>
      <c r="BW198" s="28" t="e">
        <f t="shared" si="226"/>
        <v>#REF!</v>
      </c>
      <c r="BX198" s="28" t="e">
        <f t="shared" si="226"/>
        <v>#REF!</v>
      </c>
      <c r="BY198" s="28" t="e">
        <f t="shared" si="226"/>
        <v>#REF!</v>
      </c>
      <c r="BZ198" s="28" t="e">
        <f t="shared" si="226"/>
        <v>#REF!</v>
      </c>
      <c r="CA198" s="28" t="e">
        <f t="shared" si="226"/>
        <v>#REF!</v>
      </c>
      <c r="CB198" s="28" t="e">
        <f t="shared" ref="CB198:CI198" si="227">-CB197*CB192</f>
        <v>#REF!</v>
      </c>
      <c r="CC198" s="28" t="e">
        <f t="shared" si="227"/>
        <v>#REF!</v>
      </c>
      <c r="CD198" s="28" t="e">
        <f t="shared" si="227"/>
        <v>#REF!</v>
      </c>
      <c r="CE198" s="28" t="e">
        <f t="shared" si="227"/>
        <v>#REF!</v>
      </c>
      <c r="CF198" s="28" t="e">
        <f t="shared" si="227"/>
        <v>#REF!</v>
      </c>
      <c r="CG198" s="28" t="e">
        <f t="shared" si="227"/>
        <v>#REF!</v>
      </c>
      <c r="CH198" s="28" t="e">
        <f t="shared" si="227"/>
        <v>#REF!</v>
      </c>
      <c r="CI198" s="28" t="e">
        <f t="shared" si="227"/>
        <v>#REF!</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f t="shared" ref="P200:CA200" si="228">P192</f>
        <v>0</v>
      </c>
      <c r="Q200" s="53">
        <f t="shared" si="228"/>
        <v>0</v>
      </c>
      <c r="R200" s="53" t="e">
        <f t="shared" si="228"/>
        <v>#REF!</v>
      </c>
      <c r="S200" s="53" t="e">
        <f t="shared" si="228"/>
        <v>#REF!</v>
      </c>
      <c r="T200" s="53" t="e">
        <f t="shared" si="228"/>
        <v>#REF!</v>
      </c>
      <c r="U200" s="53" t="e">
        <f t="shared" si="228"/>
        <v>#REF!</v>
      </c>
      <c r="V200" s="53" t="e">
        <f t="shared" si="228"/>
        <v>#REF!</v>
      </c>
      <c r="W200" s="53" t="e">
        <f t="shared" si="228"/>
        <v>#REF!</v>
      </c>
      <c r="X200" s="53" t="e">
        <f t="shared" si="228"/>
        <v>#REF!</v>
      </c>
      <c r="Y200" s="53" t="e">
        <f t="shared" si="228"/>
        <v>#REF!</v>
      </c>
      <c r="Z200" s="53" t="e">
        <f t="shared" si="228"/>
        <v>#REF!</v>
      </c>
      <c r="AA200" s="53" t="e">
        <f t="shared" si="228"/>
        <v>#REF!</v>
      </c>
      <c r="AB200" s="53" t="e">
        <f t="shared" si="228"/>
        <v>#REF!</v>
      </c>
      <c r="AC200" s="53" t="e">
        <f t="shared" si="228"/>
        <v>#REF!</v>
      </c>
      <c r="AD200" s="53" t="e">
        <f t="shared" si="228"/>
        <v>#REF!</v>
      </c>
      <c r="AE200" s="53" t="e">
        <f t="shared" si="228"/>
        <v>#REF!</v>
      </c>
      <c r="AF200" s="53" t="e">
        <f t="shared" si="228"/>
        <v>#REF!</v>
      </c>
      <c r="AG200" s="53" t="e">
        <f t="shared" si="228"/>
        <v>#REF!</v>
      </c>
      <c r="AH200" s="53" t="e">
        <f t="shared" si="228"/>
        <v>#REF!</v>
      </c>
      <c r="AI200" s="53" t="e">
        <f t="shared" si="228"/>
        <v>#REF!</v>
      </c>
      <c r="AJ200" s="53" t="e">
        <f t="shared" si="228"/>
        <v>#REF!</v>
      </c>
      <c r="AK200" s="53" t="e">
        <f t="shared" si="228"/>
        <v>#REF!</v>
      </c>
      <c r="AL200" s="53" t="e">
        <f t="shared" si="228"/>
        <v>#REF!</v>
      </c>
      <c r="AM200" s="53" t="e">
        <f t="shared" si="228"/>
        <v>#REF!</v>
      </c>
      <c r="AN200" s="53" t="e">
        <f t="shared" si="228"/>
        <v>#REF!</v>
      </c>
      <c r="AO200" s="53" t="e">
        <f t="shared" si="228"/>
        <v>#REF!</v>
      </c>
      <c r="AP200" s="53" t="e">
        <f t="shared" si="228"/>
        <v>#REF!</v>
      </c>
      <c r="AQ200" s="53" t="e">
        <f t="shared" si="228"/>
        <v>#REF!</v>
      </c>
      <c r="AR200" s="53" t="e">
        <f t="shared" si="228"/>
        <v>#REF!</v>
      </c>
      <c r="AS200" s="53" t="e">
        <f t="shared" si="228"/>
        <v>#REF!</v>
      </c>
      <c r="AT200" s="53" t="e">
        <f t="shared" si="228"/>
        <v>#REF!</v>
      </c>
      <c r="AU200" s="53" t="e">
        <f t="shared" si="228"/>
        <v>#REF!</v>
      </c>
      <c r="AV200" s="53" t="e">
        <f t="shared" si="228"/>
        <v>#REF!</v>
      </c>
      <c r="AW200" s="53" t="e">
        <f t="shared" si="228"/>
        <v>#REF!</v>
      </c>
      <c r="AX200" s="53" t="e">
        <f t="shared" si="228"/>
        <v>#REF!</v>
      </c>
      <c r="AY200" s="53" t="e">
        <f t="shared" si="228"/>
        <v>#REF!</v>
      </c>
      <c r="AZ200" s="53" t="e">
        <f t="shared" si="228"/>
        <v>#REF!</v>
      </c>
      <c r="BA200" s="53" t="e">
        <f t="shared" si="228"/>
        <v>#REF!</v>
      </c>
      <c r="BB200" s="53" t="e">
        <f t="shared" si="228"/>
        <v>#REF!</v>
      </c>
      <c r="BC200" s="53" t="e">
        <f t="shared" si="228"/>
        <v>#REF!</v>
      </c>
      <c r="BD200" s="53" t="e">
        <f t="shared" si="228"/>
        <v>#REF!</v>
      </c>
      <c r="BE200" s="53" t="e">
        <f t="shared" si="228"/>
        <v>#REF!</v>
      </c>
      <c r="BF200" s="53" t="e">
        <f t="shared" si="228"/>
        <v>#REF!</v>
      </c>
      <c r="BG200" s="53" t="e">
        <f t="shared" si="228"/>
        <v>#REF!</v>
      </c>
      <c r="BH200" s="53" t="e">
        <f t="shared" si="228"/>
        <v>#REF!</v>
      </c>
      <c r="BI200" s="53" t="e">
        <f t="shared" si="228"/>
        <v>#REF!</v>
      </c>
      <c r="BJ200" s="53" t="e">
        <f t="shared" si="228"/>
        <v>#REF!</v>
      </c>
      <c r="BK200" s="53" t="e">
        <f t="shared" si="228"/>
        <v>#REF!</v>
      </c>
      <c r="BL200" s="53" t="e">
        <f t="shared" si="228"/>
        <v>#REF!</v>
      </c>
      <c r="BM200" s="53" t="e">
        <f t="shared" si="228"/>
        <v>#REF!</v>
      </c>
      <c r="BN200" s="53" t="e">
        <f t="shared" si="228"/>
        <v>#REF!</v>
      </c>
      <c r="BO200" s="53" t="e">
        <f t="shared" si="228"/>
        <v>#REF!</v>
      </c>
      <c r="BP200" s="53" t="e">
        <f t="shared" si="228"/>
        <v>#REF!</v>
      </c>
      <c r="BQ200" s="53" t="e">
        <f t="shared" si="228"/>
        <v>#REF!</v>
      </c>
      <c r="BR200" s="53" t="e">
        <f t="shared" si="228"/>
        <v>#REF!</v>
      </c>
      <c r="BS200" s="53" t="e">
        <f t="shared" si="228"/>
        <v>#REF!</v>
      </c>
      <c r="BT200" s="53" t="e">
        <f t="shared" si="228"/>
        <v>#REF!</v>
      </c>
      <c r="BU200" s="53" t="e">
        <f t="shared" si="228"/>
        <v>#REF!</v>
      </c>
      <c r="BV200" s="53" t="e">
        <f t="shared" si="228"/>
        <v>#REF!</v>
      </c>
      <c r="BW200" s="53" t="e">
        <f t="shared" si="228"/>
        <v>#REF!</v>
      </c>
      <c r="BX200" s="53" t="e">
        <f t="shared" si="228"/>
        <v>#REF!</v>
      </c>
      <c r="BY200" s="53" t="e">
        <f t="shared" si="228"/>
        <v>#REF!</v>
      </c>
      <c r="BZ200" s="53" t="e">
        <f t="shared" si="228"/>
        <v>#REF!</v>
      </c>
      <c r="CA200" s="53" t="e">
        <f t="shared" si="228"/>
        <v>#REF!</v>
      </c>
      <c r="CB200" s="53" t="e">
        <f t="shared" ref="CB200:CI200" si="229">CB192</f>
        <v>#REF!</v>
      </c>
      <c r="CC200" s="53" t="e">
        <f t="shared" si="229"/>
        <v>#REF!</v>
      </c>
      <c r="CD200" s="53" t="e">
        <f t="shared" si="229"/>
        <v>#REF!</v>
      </c>
      <c r="CE200" s="53" t="e">
        <f t="shared" si="229"/>
        <v>#REF!</v>
      </c>
      <c r="CF200" s="53" t="e">
        <f t="shared" si="229"/>
        <v>#REF!</v>
      </c>
      <c r="CG200" s="53" t="e">
        <f t="shared" si="229"/>
        <v>#REF!</v>
      </c>
      <c r="CH200" s="53" t="e">
        <f t="shared" si="229"/>
        <v>#REF!</v>
      </c>
      <c r="CI200" s="53" t="e">
        <f t="shared" si="229"/>
        <v>#REF!</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f>P194</f>
        <v>0</v>
      </c>
      <c r="Q202" s="34">
        <f t="shared" ref="Q202:CB202" si="230">Q194</f>
        <v>0</v>
      </c>
      <c r="R202" s="34" t="e">
        <f t="shared" si="230"/>
        <v>#REF!</v>
      </c>
      <c r="S202" s="34" t="e">
        <f t="shared" si="230"/>
        <v>#REF!</v>
      </c>
      <c r="T202" s="34" t="e">
        <f t="shared" si="230"/>
        <v>#REF!</v>
      </c>
      <c r="U202" s="34" t="e">
        <f t="shared" si="230"/>
        <v>#REF!</v>
      </c>
      <c r="V202" s="34" t="e">
        <f t="shared" si="230"/>
        <v>#REF!</v>
      </c>
      <c r="W202" s="34" t="e">
        <f t="shared" si="230"/>
        <v>#REF!</v>
      </c>
      <c r="X202" s="34" t="e">
        <f t="shared" si="230"/>
        <v>#REF!</v>
      </c>
      <c r="Y202" s="34" t="e">
        <f t="shared" si="230"/>
        <v>#REF!</v>
      </c>
      <c r="Z202" s="34" t="e">
        <f t="shared" si="230"/>
        <v>#REF!</v>
      </c>
      <c r="AA202" s="34" t="e">
        <f t="shared" si="230"/>
        <v>#REF!</v>
      </c>
      <c r="AB202" s="34" t="e">
        <f t="shared" si="230"/>
        <v>#REF!</v>
      </c>
      <c r="AC202" s="34" t="e">
        <f t="shared" si="230"/>
        <v>#REF!</v>
      </c>
      <c r="AD202" s="34" t="e">
        <f t="shared" si="230"/>
        <v>#REF!</v>
      </c>
      <c r="AE202" s="34" t="e">
        <f t="shared" si="230"/>
        <v>#REF!</v>
      </c>
      <c r="AF202" s="34" t="e">
        <f t="shared" si="230"/>
        <v>#REF!</v>
      </c>
      <c r="AG202" s="34" t="e">
        <f t="shared" si="230"/>
        <v>#REF!</v>
      </c>
      <c r="AH202" s="34" t="e">
        <f t="shared" si="230"/>
        <v>#REF!</v>
      </c>
      <c r="AI202" s="34" t="e">
        <f t="shared" si="230"/>
        <v>#REF!</v>
      </c>
      <c r="AJ202" s="34" t="e">
        <f t="shared" si="230"/>
        <v>#REF!</v>
      </c>
      <c r="AK202" s="34" t="e">
        <f t="shared" si="230"/>
        <v>#REF!</v>
      </c>
      <c r="AL202" s="34" t="e">
        <f t="shared" si="230"/>
        <v>#REF!</v>
      </c>
      <c r="AM202" s="34" t="e">
        <f t="shared" si="230"/>
        <v>#REF!</v>
      </c>
      <c r="AN202" s="34" t="e">
        <f t="shared" si="230"/>
        <v>#REF!</v>
      </c>
      <c r="AO202" s="34" t="e">
        <f t="shared" si="230"/>
        <v>#REF!</v>
      </c>
      <c r="AP202" s="34" t="e">
        <f t="shared" si="230"/>
        <v>#REF!</v>
      </c>
      <c r="AQ202" s="34" t="e">
        <f t="shared" si="230"/>
        <v>#REF!</v>
      </c>
      <c r="AR202" s="34" t="e">
        <f t="shared" si="230"/>
        <v>#REF!</v>
      </c>
      <c r="AS202" s="34" t="e">
        <f t="shared" si="230"/>
        <v>#REF!</v>
      </c>
      <c r="AT202" s="34" t="e">
        <f t="shared" si="230"/>
        <v>#REF!</v>
      </c>
      <c r="AU202" s="34" t="e">
        <f t="shared" si="230"/>
        <v>#REF!</v>
      </c>
      <c r="AV202" s="34" t="e">
        <f t="shared" si="230"/>
        <v>#REF!</v>
      </c>
      <c r="AW202" s="34" t="e">
        <f t="shared" si="230"/>
        <v>#REF!</v>
      </c>
      <c r="AX202" s="34" t="e">
        <f t="shared" si="230"/>
        <v>#REF!</v>
      </c>
      <c r="AY202" s="34" t="e">
        <f t="shared" si="230"/>
        <v>#REF!</v>
      </c>
      <c r="AZ202" s="34" t="e">
        <f t="shared" si="230"/>
        <v>#REF!</v>
      </c>
      <c r="BA202" s="34" t="e">
        <f t="shared" si="230"/>
        <v>#REF!</v>
      </c>
      <c r="BB202" s="34" t="e">
        <f t="shared" si="230"/>
        <v>#REF!</v>
      </c>
      <c r="BC202" s="34" t="e">
        <f t="shared" si="230"/>
        <v>#REF!</v>
      </c>
      <c r="BD202" s="34" t="e">
        <f t="shared" si="230"/>
        <v>#REF!</v>
      </c>
      <c r="BE202" s="34" t="e">
        <f t="shared" si="230"/>
        <v>#REF!</v>
      </c>
      <c r="BF202" s="34" t="e">
        <f t="shared" si="230"/>
        <v>#REF!</v>
      </c>
      <c r="BG202" s="34" t="e">
        <f t="shared" si="230"/>
        <v>#REF!</v>
      </c>
      <c r="BH202" s="34" t="e">
        <f t="shared" si="230"/>
        <v>#REF!</v>
      </c>
      <c r="BI202" s="34" t="e">
        <f t="shared" si="230"/>
        <v>#REF!</v>
      </c>
      <c r="BJ202" s="34" t="e">
        <f t="shared" si="230"/>
        <v>#REF!</v>
      </c>
      <c r="BK202" s="34" t="e">
        <f t="shared" si="230"/>
        <v>#REF!</v>
      </c>
      <c r="BL202" s="34" t="e">
        <f t="shared" si="230"/>
        <v>#REF!</v>
      </c>
      <c r="BM202" s="34" t="e">
        <f t="shared" si="230"/>
        <v>#REF!</v>
      </c>
      <c r="BN202" s="34" t="e">
        <f t="shared" si="230"/>
        <v>#REF!</v>
      </c>
      <c r="BO202" s="34" t="e">
        <f t="shared" si="230"/>
        <v>#REF!</v>
      </c>
      <c r="BP202" s="34" t="e">
        <f t="shared" si="230"/>
        <v>#REF!</v>
      </c>
      <c r="BQ202" s="34" t="e">
        <f t="shared" si="230"/>
        <v>#REF!</v>
      </c>
      <c r="BR202" s="34" t="e">
        <f t="shared" si="230"/>
        <v>#REF!</v>
      </c>
      <c r="BS202" s="34" t="e">
        <f t="shared" si="230"/>
        <v>#REF!</v>
      </c>
      <c r="BT202" s="34" t="e">
        <f t="shared" si="230"/>
        <v>#REF!</v>
      </c>
      <c r="BU202" s="34" t="e">
        <f t="shared" si="230"/>
        <v>#REF!</v>
      </c>
      <c r="BV202" s="34" t="e">
        <f t="shared" si="230"/>
        <v>#REF!</v>
      </c>
      <c r="BW202" s="34" t="e">
        <f t="shared" si="230"/>
        <v>#REF!</v>
      </c>
      <c r="BX202" s="34" t="e">
        <f t="shared" si="230"/>
        <v>#REF!</v>
      </c>
      <c r="BY202" s="34" t="e">
        <f t="shared" si="230"/>
        <v>#REF!</v>
      </c>
      <c r="BZ202" s="34" t="e">
        <f t="shared" si="230"/>
        <v>#REF!</v>
      </c>
      <c r="CA202" s="34" t="e">
        <f t="shared" si="230"/>
        <v>#REF!</v>
      </c>
      <c r="CB202" s="34" t="e">
        <f t="shared" si="230"/>
        <v>#REF!</v>
      </c>
      <c r="CC202" s="34" t="e">
        <f t="shared" ref="CC202:CI202" si="231">CC194</f>
        <v>#REF!</v>
      </c>
      <c r="CD202" s="34" t="e">
        <f t="shared" si="231"/>
        <v>#REF!</v>
      </c>
      <c r="CE202" s="34" t="e">
        <f t="shared" si="231"/>
        <v>#REF!</v>
      </c>
      <c r="CF202" s="34" t="e">
        <f t="shared" si="231"/>
        <v>#REF!</v>
      </c>
      <c r="CG202" s="34" t="e">
        <f t="shared" si="231"/>
        <v>#REF!</v>
      </c>
      <c r="CH202" s="34" t="e">
        <f t="shared" si="231"/>
        <v>#REF!</v>
      </c>
      <c r="CI202" s="34" t="e">
        <f t="shared" si="231"/>
        <v>#REF!</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f t="shared" ref="H205:M205" si="232">SUMIF($2:$2,H$1,205:205)</f>
        <v>99999.999999999985</v>
      </c>
      <c r="I205" s="15">
        <f t="shared" si="232"/>
        <v>199999.99999999997</v>
      </c>
      <c r="J205" s="15">
        <f t="shared" si="232"/>
        <v>399999.99999999994</v>
      </c>
      <c r="K205" s="15">
        <f t="shared" si="232"/>
        <v>799999.99999999988</v>
      </c>
      <c r="L205" s="15">
        <f t="shared" si="232"/>
        <v>1599999.9999999998</v>
      </c>
      <c r="M205" s="15">
        <f t="shared" si="232"/>
        <v>3199999.9999999995</v>
      </c>
      <c r="P205" s="34">
        <f t="shared" ref="P205:AU205" si="233">P5</f>
        <v>8333.3333333333339</v>
      </c>
      <c r="Q205" s="34">
        <f t="shared" si="233"/>
        <v>8333.3333333333339</v>
      </c>
      <c r="R205" s="34">
        <f t="shared" si="233"/>
        <v>8333.3333333333339</v>
      </c>
      <c r="S205" s="34">
        <f t="shared" si="233"/>
        <v>8333.3333333333339</v>
      </c>
      <c r="T205" s="34">
        <f t="shared" si="233"/>
        <v>8333.3333333333339</v>
      </c>
      <c r="U205" s="34">
        <f t="shared" si="233"/>
        <v>8333.3333333333339</v>
      </c>
      <c r="V205" s="34">
        <f t="shared" si="233"/>
        <v>8333.3333333333339</v>
      </c>
      <c r="W205" s="34">
        <f t="shared" si="233"/>
        <v>8333.3333333333339</v>
      </c>
      <c r="X205" s="34">
        <f t="shared" si="233"/>
        <v>8333.3333333333339</v>
      </c>
      <c r="Y205" s="34">
        <f t="shared" si="233"/>
        <v>8333.3333333333339</v>
      </c>
      <c r="Z205" s="34">
        <f t="shared" si="233"/>
        <v>8333.3333333333339</v>
      </c>
      <c r="AA205" s="34">
        <f t="shared" si="233"/>
        <v>8333.3333333333339</v>
      </c>
      <c r="AB205" s="34">
        <f t="shared" si="233"/>
        <v>16666.666666666668</v>
      </c>
      <c r="AC205" s="34">
        <f t="shared" si="233"/>
        <v>16666.666666666668</v>
      </c>
      <c r="AD205" s="34">
        <f t="shared" si="233"/>
        <v>16666.666666666668</v>
      </c>
      <c r="AE205" s="34">
        <f t="shared" si="233"/>
        <v>16666.666666666668</v>
      </c>
      <c r="AF205" s="34">
        <f t="shared" si="233"/>
        <v>16666.666666666668</v>
      </c>
      <c r="AG205" s="34">
        <f t="shared" si="233"/>
        <v>16666.666666666668</v>
      </c>
      <c r="AH205" s="34">
        <f t="shared" si="233"/>
        <v>16666.666666666668</v>
      </c>
      <c r="AI205" s="34">
        <f t="shared" si="233"/>
        <v>16666.666666666668</v>
      </c>
      <c r="AJ205" s="34">
        <f t="shared" si="233"/>
        <v>16666.666666666668</v>
      </c>
      <c r="AK205" s="34">
        <f t="shared" si="233"/>
        <v>16666.666666666668</v>
      </c>
      <c r="AL205" s="34">
        <f t="shared" si="233"/>
        <v>16666.666666666668</v>
      </c>
      <c r="AM205" s="34">
        <f t="shared" si="233"/>
        <v>16666.666666666668</v>
      </c>
      <c r="AN205" s="34">
        <f t="shared" si="233"/>
        <v>33333.333333333336</v>
      </c>
      <c r="AO205" s="34">
        <f t="shared" si="233"/>
        <v>33333.333333333336</v>
      </c>
      <c r="AP205" s="34">
        <f t="shared" si="233"/>
        <v>33333.333333333336</v>
      </c>
      <c r="AQ205" s="34">
        <f t="shared" si="233"/>
        <v>33333.333333333336</v>
      </c>
      <c r="AR205" s="34">
        <f t="shared" si="233"/>
        <v>33333.333333333336</v>
      </c>
      <c r="AS205" s="34">
        <f t="shared" si="233"/>
        <v>33333.333333333336</v>
      </c>
      <c r="AT205" s="34">
        <f t="shared" si="233"/>
        <v>33333.333333333336</v>
      </c>
      <c r="AU205" s="34">
        <f t="shared" si="233"/>
        <v>33333.333333333336</v>
      </c>
      <c r="AV205" s="34">
        <f t="shared" ref="AV205:CA205" si="234">AV5</f>
        <v>33333.333333333336</v>
      </c>
      <c r="AW205" s="34">
        <f t="shared" si="234"/>
        <v>33333.333333333336</v>
      </c>
      <c r="AX205" s="34">
        <f t="shared" si="234"/>
        <v>33333.333333333336</v>
      </c>
      <c r="AY205" s="34">
        <f t="shared" si="234"/>
        <v>33333.333333333336</v>
      </c>
      <c r="AZ205" s="34">
        <f t="shared" si="234"/>
        <v>66666.666666666672</v>
      </c>
      <c r="BA205" s="34">
        <f t="shared" si="234"/>
        <v>66666.666666666672</v>
      </c>
      <c r="BB205" s="34">
        <f t="shared" si="234"/>
        <v>66666.666666666672</v>
      </c>
      <c r="BC205" s="34">
        <f t="shared" si="234"/>
        <v>66666.666666666672</v>
      </c>
      <c r="BD205" s="34">
        <f t="shared" si="234"/>
        <v>66666.666666666672</v>
      </c>
      <c r="BE205" s="34">
        <f t="shared" si="234"/>
        <v>66666.666666666672</v>
      </c>
      <c r="BF205" s="34">
        <f t="shared" si="234"/>
        <v>66666.666666666672</v>
      </c>
      <c r="BG205" s="34">
        <f t="shared" si="234"/>
        <v>66666.666666666672</v>
      </c>
      <c r="BH205" s="34">
        <f t="shared" si="234"/>
        <v>66666.666666666672</v>
      </c>
      <c r="BI205" s="34">
        <f t="shared" si="234"/>
        <v>66666.666666666672</v>
      </c>
      <c r="BJ205" s="34">
        <f t="shared" si="234"/>
        <v>66666.666666666672</v>
      </c>
      <c r="BK205" s="34">
        <f t="shared" si="234"/>
        <v>66666.666666666672</v>
      </c>
      <c r="BL205" s="34">
        <f t="shared" si="234"/>
        <v>133333.33333333334</v>
      </c>
      <c r="BM205" s="34">
        <f t="shared" si="234"/>
        <v>133333.33333333334</v>
      </c>
      <c r="BN205" s="34">
        <f t="shared" si="234"/>
        <v>133333.33333333334</v>
      </c>
      <c r="BO205" s="34">
        <f t="shared" si="234"/>
        <v>133333.33333333334</v>
      </c>
      <c r="BP205" s="34">
        <f t="shared" si="234"/>
        <v>133333.33333333334</v>
      </c>
      <c r="BQ205" s="34">
        <f t="shared" si="234"/>
        <v>133333.33333333334</v>
      </c>
      <c r="BR205" s="34">
        <f t="shared" si="234"/>
        <v>133333.33333333334</v>
      </c>
      <c r="BS205" s="34">
        <f t="shared" si="234"/>
        <v>133333.33333333334</v>
      </c>
      <c r="BT205" s="34">
        <f t="shared" si="234"/>
        <v>133333.33333333334</v>
      </c>
      <c r="BU205" s="34">
        <f t="shared" si="234"/>
        <v>133333.33333333334</v>
      </c>
      <c r="BV205" s="34">
        <f t="shared" si="234"/>
        <v>133333.33333333334</v>
      </c>
      <c r="BW205" s="34">
        <f t="shared" si="234"/>
        <v>133333.33333333334</v>
      </c>
      <c r="BX205" s="34">
        <f t="shared" si="234"/>
        <v>266666.66666666669</v>
      </c>
      <c r="BY205" s="34">
        <f t="shared" si="234"/>
        <v>266666.66666666669</v>
      </c>
      <c r="BZ205" s="34">
        <f t="shared" si="234"/>
        <v>266666.66666666669</v>
      </c>
      <c r="CA205" s="34">
        <f t="shared" si="234"/>
        <v>266666.66666666669</v>
      </c>
      <c r="CB205" s="34">
        <f t="shared" ref="CB205:CI205" si="235">CB5</f>
        <v>266666.66666666669</v>
      </c>
      <c r="CC205" s="34">
        <f t="shared" si="235"/>
        <v>266666.66666666669</v>
      </c>
      <c r="CD205" s="34">
        <f t="shared" si="235"/>
        <v>266666.66666666669</v>
      </c>
      <c r="CE205" s="34">
        <f t="shared" si="235"/>
        <v>266666.66666666669</v>
      </c>
      <c r="CF205" s="34">
        <f t="shared" si="235"/>
        <v>266666.66666666669</v>
      </c>
      <c r="CG205" s="34">
        <f t="shared" si="235"/>
        <v>266666.66666666669</v>
      </c>
      <c r="CH205" s="34">
        <f t="shared" si="235"/>
        <v>266666.66666666669</v>
      </c>
      <c r="CI205" s="34">
        <f t="shared" si="235"/>
        <v>266666.66666666669</v>
      </c>
    </row>
    <row r="206" spans="1:87" x14ac:dyDescent="0.4">
      <c r="C206" t="s">
        <v>213</v>
      </c>
      <c r="E206" s="12" t="s">
        <v>77</v>
      </c>
      <c r="F206" s="12"/>
      <c r="G206" s="13"/>
      <c r="H206" s="29">
        <v>10</v>
      </c>
      <c r="I206" s="29">
        <v>10</v>
      </c>
      <c r="J206" s="29">
        <v>10</v>
      </c>
      <c r="K206" s="29">
        <v>10</v>
      </c>
      <c r="L206" s="29">
        <v>10</v>
      </c>
      <c r="M206" s="29">
        <v>10</v>
      </c>
      <c r="P206" s="30" cm="1">
        <f t="array" ref="P206">INDEX($H:$M,ROW(),MATCH(P$2,$H$1:$M$1,0))</f>
        <v>10</v>
      </c>
      <c r="Q206" s="30" cm="1">
        <f t="array" ref="Q206">INDEX($H:$M,ROW(),MATCH(Q$2,$H$1:$M$1,0))</f>
        <v>10</v>
      </c>
      <c r="R206" s="30" cm="1">
        <f t="array" ref="R206">INDEX($H:$M,ROW(),MATCH(R$2,$H$1:$M$1,0))</f>
        <v>10</v>
      </c>
      <c r="S206" s="30" cm="1">
        <f t="array" ref="S206">INDEX($H:$M,ROW(),MATCH(S$2,$H$1:$M$1,0))</f>
        <v>10</v>
      </c>
      <c r="T206" s="30" cm="1">
        <f t="array" ref="T206">INDEX($H:$M,ROW(),MATCH(T$2,$H$1:$M$1,0))</f>
        <v>10</v>
      </c>
      <c r="U206" s="30" cm="1">
        <f t="array" ref="U206">INDEX($H:$M,ROW(),MATCH(U$2,$H$1:$M$1,0))</f>
        <v>10</v>
      </c>
      <c r="V206" s="30" cm="1">
        <f t="array" ref="V206">INDEX($H:$M,ROW(),MATCH(V$2,$H$1:$M$1,0))</f>
        <v>10</v>
      </c>
      <c r="W206" s="30" cm="1">
        <f t="array" ref="W206">INDEX($H:$M,ROW(),MATCH(W$2,$H$1:$M$1,0))</f>
        <v>10</v>
      </c>
      <c r="X206" s="30" cm="1">
        <f t="array" ref="X206">INDEX($H:$M,ROW(),MATCH(X$2,$H$1:$M$1,0))</f>
        <v>10</v>
      </c>
      <c r="Y206" s="30" cm="1">
        <f t="array" ref="Y206">INDEX($H:$M,ROW(),MATCH(Y$2,$H$1:$M$1,0))</f>
        <v>10</v>
      </c>
      <c r="Z206" s="30" cm="1">
        <f t="array" ref="Z206">INDEX($H:$M,ROW(),MATCH(Z$2,$H$1:$M$1,0))</f>
        <v>10</v>
      </c>
      <c r="AA206" s="30" cm="1">
        <f t="array" ref="AA206">INDEX($H:$M,ROW(),MATCH(AA$2,$H$1:$M$1,0))</f>
        <v>10</v>
      </c>
      <c r="AB206" s="30" cm="1">
        <f t="array" ref="AB206">INDEX($H:$M,ROW(),MATCH(AB$2,$H$1:$M$1,0))</f>
        <v>10</v>
      </c>
      <c r="AC206" s="30" cm="1">
        <f t="array" ref="AC206">INDEX($H:$M,ROW(),MATCH(AC$2,$H$1:$M$1,0))</f>
        <v>10</v>
      </c>
      <c r="AD206" s="30" cm="1">
        <f t="array" ref="AD206">INDEX($H:$M,ROW(),MATCH(AD$2,$H$1:$M$1,0))</f>
        <v>10</v>
      </c>
      <c r="AE206" s="30" cm="1">
        <f t="array" ref="AE206">INDEX($H:$M,ROW(),MATCH(AE$2,$H$1:$M$1,0))</f>
        <v>10</v>
      </c>
      <c r="AF206" s="30" cm="1">
        <f t="array" ref="AF206">INDEX($H:$M,ROW(),MATCH(AF$2,$H$1:$M$1,0))</f>
        <v>10</v>
      </c>
      <c r="AG206" s="30" cm="1">
        <f t="array" ref="AG206">INDEX($H:$M,ROW(),MATCH(AG$2,$H$1:$M$1,0))</f>
        <v>10</v>
      </c>
      <c r="AH206" s="30" cm="1">
        <f t="array" ref="AH206">INDEX($H:$M,ROW(),MATCH(AH$2,$H$1:$M$1,0))</f>
        <v>10</v>
      </c>
      <c r="AI206" s="30" cm="1">
        <f t="array" ref="AI206">INDEX($H:$M,ROW(),MATCH(AI$2,$H$1:$M$1,0))</f>
        <v>10</v>
      </c>
      <c r="AJ206" s="30" cm="1">
        <f t="array" ref="AJ206">INDEX($H:$M,ROW(),MATCH(AJ$2,$H$1:$M$1,0))</f>
        <v>10</v>
      </c>
      <c r="AK206" s="30" cm="1">
        <f t="array" ref="AK206">INDEX($H:$M,ROW(),MATCH(AK$2,$H$1:$M$1,0))</f>
        <v>10</v>
      </c>
      <c r="AL206" s="30" cm="1">
        <f t="array" ref="AL206">INDEX($H:$M,ROW(),MATCH(AL$2,$H$1:$M$1,0))</f>
        <v>10</v>
      </c>
      <c r="AM206" s="30" cm="1">
        <f t="array" ref="AM206">INDEX($H:$M,ROW(),MATCH(AM$2,$H$1:$M$1,0))</f>
        <v>10</v>
      </c>
      <c r="AN206" s="30" cm="1">
        <f t="array" ref="AN206">INDEX($H:$M,ROW(),MATCH(AN$2,$H$1:$M$1,0))</f>
        <v>10</v>
      </c>
      <c r="AO206" s="30" cm="1">
        <f t="array" ref="AO206">INDEX($H:$M,ROW(),MATCH(AO$2,$H$1:$M$1,0))</f>
        <v>10</v>
      </c>
      <c r="AP206" s="30" cm="1">
        <f t="array" ref="AP206">INDEX($H:$M,ROW(),MATCH(AP$2,$H$1:$M$1,0))</f>
        <v>10</v>
      </c>
      <c r="AQ206" s="30" cm="1">
        <f t="array" ref="AQ206">INDEX($H:$M,ROW(),MATCH(AQ$2,$H$1:$M$1,0))</f>
        <v>10</v>
      </c>
      <c r="AR206" s="30" cm="1">
        <f t="array" ref="AR206">INDEX($H:$M,ROW(),MATCH(AR$2,$H$1:$M$1,0))</f>
        <v>10</v>
      </c>
      <c r="AS206" s="30" cm="1">
        <f t="array" ref="AS206">INDEX($H:$M,ROW(),MATCH(AS$2,$H$1:$M$1,0))</f>
        <v>10</v>
      </c>
      <c r="AT206" s="30" cm="1">
        <f t="array" ref="AT206">INDEX($H:$M,ROW(),MATCH(AT$2,$H$1:$M$1,0))</f>
        <v>10</v>
      </c>
      <c r="AU206" s="30" cm="1">
        <f t="array" ref="AU206">INDEX($H:$M,ROW(),MATCH(AU$2,$H$1:$M$1,0))</f>
        <v>10</v>
      </c>
      <c r="AV206" s="30" cm="1">
        <f t="array" ref="AV206">INDEX($H:$M,ROW(),MATCH(AV$2,$H$1:$M$1,0))</f>
        <v>10</v>
      </c>
      <c r="AW206" s="30" cm="1">
        <f t="array" ref="AW206">INDEX($H:$M,ROW(),MATCH(AW$2,$H$1:$M$1,0))</f>
        <v>10</v>
      </c>
      <c r="AX206" s="30" cm="1">
        <f t="array" ref="AX206">INDEX($H:$M,ROW(),MATCH(AX$2,$H$1:$M$1,0))</f>
        <v>10</v>
      </c>
      <c r="AY206" s="30" cm="1">
        <f t="array" ref="AY206">INDEX($H:$M,ROW(),MATCH(AY$2,$H$1:$M$1,0))</f>
        <v>10</v>
      </c>
      <c r="AZ206" s="30" cm="1">
        <f t="array" ref="AZ206">INDEX($H:$M,ROW(),MATCH(AZ$2,$H$1:$M$1,0))</f>
        <v>10</v>
      </c>
      <c r="BA206" s="30" cm="1">
        <f t="array" ref="BA206">INDEX($H:$M,ROW(),MATCH(BA$2,$H$1:$M$1,0))</f>
        <v>10</v>
      </c>
      <c r="BB206" s="30" cm="1">
        <f t="array" ref="BB206">INDEX($H:$M,ROW(),MATCH(BB$2,$H$1:$M$1,0))</f>
        <v>10</v>
      </c>
      <c r="BC206" s="30" cm="1">
        <f t="array" ref="BC206">INDEX($H:$M,ROW(),MATCH(BC$2,$H$1:$M$1,0))</f>
        <v>10</v>
      </c>
      <c r="BD206" s="30" cm="1">
        <f t="array" ref="BD206">INDEX($H:$M,ROW(),MATCH(BD$2,$H$1:$M$1,0))</f>
        <v>10</v>
      </c>
      <c r="BE206" s="30" cm="1">
        <f t="array" ref="BE206">INDEX($H:$M,ROW(),MATCH(BE$2,$H$1:$M$1,0))</f>
        <v>10</v>
      </c>
      <c r="BF206" s="30" cm="1">
        <f t="array" ref="BF206">INDEX($H:$M,ROW(),MATCH(BF$2,$H$1:$M$1,0))</f>
        <v>10</v>
      </c>
      <c r="BG206" s="30" cm="1">
        <f t="array" ref="BG206">INDEX($H:$M,ROW(),MATCH(BG$2,$H$1:$M$1,0))</f>
        <v>10</v>
      </c>
      <c r="BH206" s="30" cm="1">
        <f t="array" ref="BH206">INDEX($H:$M,ROW(),MATCH(BH$2,$H$1:$M$1,0))</f>
        <v>10</v>
      </c>
      <c r="BI206" s="30" cm="1">
        <f t="array" ref="BI206">INDEX($H:$M,ROW(),MATCH(BI$2,$H$1:$M$1,0))</f>
        <v>10</v>
      </c>
      <c r="BJ206" s="30" cm="1">
        <f t="array" ref="BJ206">INDEX($H:$M,ROW(),MATCH(BJ$2,$H$1:$M$1,0))</f>
        <v>10</v>
      </c>
      <c r="BK206" s="30" cm="1">
        <f t="array" ref="BK206">INDEX($H:$M,ROW(),MATCH(BK$2,$H$1:$M$1,0))</f>
        <v>10</v>
      </c>
      <c r="BL206" s="30" cm="1">
        <f t="array" ref="BL206">INDEX($H:$M,ROW(),MATCH(BL$2,$H$1:$M$1,0))</f>
        <v>10</v>
      </c>
      <c r="BM206" s="30" cm="1">
        <f t="array" ref="BM206">INDEX($H:$M,ROW(),MATCH(BM$2,$H$1:$M$1,0))</f>
        <v>10</v>
      </c>
      <c r="BN206" s="30" cm="1">
        <f t="array" ref="BN206">INDEX($H:$M,ROW(),MATCH(BN$2,$H$1:$M$1,0))</f>
        <v>10</v>
      </c>
      <c r="BO206" s="30" cm="1">
        <f t="array" ref="BO206">INDEX($H:$M,ROW(),MATCH(BO$2,$H$1:$M$1,0))</f>
        <v>10</v>
      </c>
      <c r="BP206" s="30" cm="1">
        <f t="array" ref="BP206">INDEX($H:$M,ROW(),MATCH(BP$2,$H$1:$M$1,0))</f>
        <v>10</v>
      </c>
      <c r="BQ206" s="30" cm="1">
        <f t="array" ref="BQ206">INDEX($H:$M,ROW(),MATCH(BQ$2,$H$1:$M$1,0))</f>
        <v>10</v>
      </c>
      <c r="BR206" s="30" cm="1">
        <f t="array" ref="BR206">INDEX($H:$M,ROW(),MATCH(BR$2,$H$1:$M$1,0))</f>
        <v>10</v>
      </c>
      <c r="BS206" s="30" cm="1">
        <f t="array" ref="BS206">INDEX($H:$M,ROW(),MATCH(BS$2,$H$1:$M$1,0))</f>
        <v>10</v>
      </c>
      <c r="BT206" s="30" cm="1">
        <f t="array" ref="BT206">INDEX($H:$M,ROW(),MATCH(BT$2,$H$1:$M$1,0))</f>
        <v>10</v>
      </c>
      <c r="BU206" s="30" cm="1">
        <f t="array" ref="BU206">INDEX($H:$M,ROW(),MATCH(BU$2,$H$1:$M$1,0))</f>
        <v>10</v>
      </c>
      <c r="BV206" s="30" cm="1">
        <f t="array" ref="BV206">INDEX($H:$M,ROW(),MATCH(BV$2,$H$1:$M$1,0))</f>
        <v>10</v>
      </c>
      <c r="BW206" s="30" cm="1">
        <f t="array" ref="BW206">INDEX($H:$M,ROW(),MATCH(BW$2,$H$1:$M$1,0))</f>
        <v>10</v>
      </c>
      <c r="BX206" s="30" cm="1">
        <f t="array" ref="BX206">INDEX($H:$M,ROW(),MATCH(BX$2,$H$1:$M$1,0))</f>
        <v>10</v>
      </c>
      <c r="BY206" s="30" cm="1">
        <f t="array" ref="BY206">INDEX($H:$M,ROW(),MATCH(BY$2,$H$1:$M$1,0))</f>
        <v>10</v>
      </c>
      <c r="BZ206" s="30" cm="1">
        <f t="array" ref="BZ206">INDEX($H:$M,ROW(),MATCH(BZ$2,$H$1:$M$1,0))</f>
        <v>10</v>
      </c>
      <c r="CA206" s="30" cm="1">
        <f t="array" ref="CA206">INDEX($H:$M,ROW(),MATCH(CA$2,$H$1:$M$1,0))</f>
        <v>10</v>
      </c>
      <c r="CB206" s="30" cm="1">
        <f t="array" ref="CB206">INDEX($H:$M,ROW(),MATCH(CB$2,$H$1:$M$1,0))</f>
        <v>10</v>
      </c>
      <c r="CC206" s="30" cm="1">
        <f t="array" ref="CC206">INDEX($H:$M,ROW(),MATCH(CC$2,$H$1:$M$1,0))</f>
        <v>10</v>
      </c>
      <c r="CD206" s="30" cm="1">
        <f t="array" ref="CD206">INDEX($H:$M,ROW(),MATCH(CD$2,$H$1:$M$1,0))</f>
        <v>10</v>
      </c>
      <c r="CE206" s="30" cm="1">
        <f t="array" ref="CE206">INDEX($H:$M,ROW(),MATCH(CE$2,$H$1:$M$1,0))</f>
        <v>10</v>
      </c>
      <c r="CF206" s="30" cm="1">
        <f t="array" ref="CF206">INDEX($H:$M,ROW(),MATCH(CF$2,$H$1:$M$1,0))</f>
        <v>10</v>
      </c>
      <c r="CG206" s="30" cm="1">
        <f t="array" ref="CG206">INDEX($H:$M,ROW(),MATCH(CG$2,$H$1:$M$1,0))</f>
        <v>10</v>
      </c>
      <c r="CH206" s="30" cm="1">
        <f t="array" ref="CH206">INDEX($H:$M,ROW(),MATCH(CH$2,$H$1:$M$1,0))</f>
        <v>10</v>
      </c>
      <c r="CI206" s="30" cm="1">
        <f t="array" ref="CI206">INDEX($H:$M,ROW(),MATCH(CI$2,$H$1:$M$1,0))</f>
        <v>10</v>
      </c>
    </row>
    <row r="207" spans="1:87" x14ac:dyDescent="0.4">
      <c r="B207" t="s">
        <v>80</v>
      </c>
      <c r="C207" t="s">
        <v>213</v>
      </c>
      <c r="E207" s="27" t="s">
        <v>78</v>
      </c>
      <c r="F207" s="27"/>
      <c r="G207" s="9"/>
      <c r="H207" s="33">
        <f t="shared" ref="H207:M207" si="236">SUMIF($2:$2,H$1,207:207)</f>
        <v>1000000.0000000003</v>
      </c>
      <c r="I207" s="33">
        <f t="shared" si="236"/>
        <v>2000000.0000000007</v>
      </c>
      <c r="J207" s="33">
        <f t="shared" si="236"/>
        <v>4000000.0000000014</v>
      </c>
      <c r="K207" s="33">
        <f t="shared" si="236"/>
        <v>8000000.0000000028</v>
      </c>
      <c r="L207" s="33">
        <f t="shared" si="236"/>
        <v>16000000.000000006</v>
      </c>
      <c r="M207" s="33">
        <f t="shared" si="236"/>
        <v>32000000.000000011</v>
      </c>
      <c r="N207" s="27"/>
      <c r="O207" s="27"/>
      <c r="P207" s="28">
        <f>P206*P205</f>
        <v>83333.333333333343</v>
      </c>
      <c r="Q207" s="28">
        <f t="shared" ref="Q207:CB207" si="237">Q206*Q205</f>
        <v>83333.333333333343</v>
      </c>
      <c r="R207" s="28">
        <f t="shared" si="237"/>
        <v>83333.333333333343</v>
      </c>
      <c r="S207" s="28">
        <f t="shared" si="237"/>
        <v>83333.333333333343</v>
      </c>
      <c r="T207" s="28">
        <f t="shared" si="237"/>
        <v>83333.333333333343</v>
      </c>
      <c r="U207" s="28">
        <f t="shared" si="237"/>
        <v>83333.333333333343</v>
      </c>
      <c r="V207" s="28">
        <f t="shared" si="237"/>
        <v>83333.333333333343</v>
      </c>
      <c r="W207" s="28">
        <f t="shared" si="237"/>
        <v>83333.333333333343</v>
      </c>
      <c r="X207" s="28">
        <f t="shared" si="237"/>
        <v>83333.333333333343</v>
      </c>
      <c r="Y207" s="28">
        <f t="shared" si="237"/>
        <v>83333.333333333343</v>
      </c>
      <c r="Z207" s="28">
        <f t="shared" si="237"/>
        <v>83333.333333333343</v>
      </c>
      <c r="AA207" s="28">
        <f t="shared" si="237"/>
        <v>83333.333333333343</v>
      </c>
      <c r="AB207" s="28">
        <f t="shared" si="237"/>
        <v>166666.66666666669</v>
      </c>
      <c r="AC207" s="28">
        <f t="shared" si="237"/>
        <v>166666.66666666669</v>
      </c>
      <c r="AD207" s="28">
        <f t="shared" si="237"/>
        <v>166666.66666666669</v>
      </c>
      <c r="AE207" s="28">
        <f t="shared" si="237"/>
        <v>166666.66666666669</v>
      </c>
      <c r="AF207" s="28">
        <f t="shared" si="237"/>
        <v>166666.66666666669</v>
      </c>
      <c r="AG207" s="28">
        <f t="shared" si="237"/>
        <v>166666.66666666669</v>
      </c>
      <c r="AH207" s="28">
        <f t="shared" si="237"/>
        <v>166666.66666666669</v>
      </c>
      <c r="AI207" s="28">
        <f t="shared" si="237"/>
        <v>166666.66666666669</v>
      </c>
      <c r="AJ207" s="28">
        <f t="shared" si="237"/>
        <v>166666.66666666669</v>
      </c>
      <c r="AK207" s="28">
        <f t="shared" si="237"/>
        <v>166666.66666666669</v>
      </c>
      <c r="AL207" s="28">
        <f t="shared" si="237"/>
        <v>166666.66666666669</v>
      </c>
      <c r="AM207" s="28">
        <f t="shared" si="237"/>
        <v>166666.66666666669</v>
      </c>
      <c r="AN207" s="28">
        <f t="shared" si="237"/>
        <v>333333.33333333337</v>
      </c>
      <c r="AO207" s="28">
        <f t="shared" si="237"/>
        <v>333333.33333333337</v>
      </c>
      <c r="AP207" s="28">
        <f t="shared" si="237"/>
        <v>333333.33333333337</v>
      </c>
      <c r="AQ207" s="28">
        <f t="shared" si="237"/>
        <v>333333.33333333337</v>
      </c>
      <c r="AR207" s="28">
        <f t="shared" si="237"/>
        <v>333333.33333333337</v>
      </c>
      <c r="AS207" s="28">
        <f t="shared" si="237"/>
        <v>333333.33333333337</v>
      </c>
      <c r="AT207" s="28">
        <f t="shared" si="237"/>
        <v>333333.33333333337</v>
      </c>
      <c r="AU207" s="28">
        <f t="shared" si="237"/>
        <v>333333.33333333337</v>
      </c>
      <c r="AV207" s="28">
        <f t="shared" si="237"/>
        <v>333333.33333333337</v>
      </c>
      <c r="AW207" s="28">
        <f t="shared" si="237"/>
        <v>333333.33333333337</v>
      </c>
      <c r="AX207" s="28">
        <f t="shared" si="237"/>
        <v>333333.33333333337</v>
      </c>
      <c r="AY207" s="28">
        <f t="shared" si="237"/>
        <v>333333.33333333337</v>
      </c>
      <c r="AZ207" s="28">
        <f t="shared" si="237"/>
        <v>666666.66666666674</v>
      </c>
      <c r="BA207" s="28">
        <f t="shared" si="237"/>
        <v>666666.66666666674</v>
      </c>
      <c r="BB207" s="28">
        <f t="shared" si="237"/>
        <v>666666.66666666674</v>
      </c>
      <c r="BC207" s="28">
        <f t="shared" si="237"/>
        <v>666666.66666666674</v>
      </c>
      <c r="BD207" s="28">
        <f t="shared" si="237"/>
        <v>666666.66666666674</v>
      </c>
      <c r="BE207" s="28">
        <f t="shared" si="237"/>
        <v>666666.66666666674</v>
      </c>
      <c r="BF207" s="28">
        <f t="shared" si="237"/>
        <v>666666.66666666674</v>
      </c>
      <c r="BG207" s="28">
        <f t="shared" si="237"/>
        <v>666666.66666666674</v>
      </c>
      <c r="BH207" s="28">
        <f t="shared" si="237"/>
        <v>666666.66666666674</v>
      </c>
      <c r="BI207" s="28">
        <f t="shared" si="237"/>
        <v>666666.66666666674</v>
      </c>
      <c r="BJ207" s="28">
        <f t="shared" si="237"/>
        <v>666666.66666666674</v>
      </c>
      <c r="BK207" s="28">
        <f t="shared" si="237"/>
        <v>666666.66666666674</v>
      </c>
      <c r="BL207" s="28">
        <f t="shared" si="237"/>
        <v>1333333.3333333335</v>
      </c>
      <c r="BM207" s="28">
        <f t="shared" si="237"/>
        <v>1333333.3333333335</v>
      </c>
      <c r="BN207" s="28">
        <f t="shared" si="237"/>
        <v>1333333.3333333335</v>
      </c>
      <c r="BO207" s="28">
        <f t="shared" si="237"/>
        <v>1333333.3333333335</v>
      </c>
      <c r="BP207" s="28">
        <f t="shared" si="237"/>
        <v>1333333.3333333335</v>
      </c>
      <c r="BQ207" s="28">
        <f t="shared" si="237"/>
        <v>1333333.3333333335</v>
      </c>
      <c r="BR207" s="28">
        <f t="shared" si="237"/>
        <v>1333333.3333333335</v>
      </c>
      <c r="BS207" s="28">
        <f t="shared" si="237"/>
        <v>1333333.3333333335</v>
      </c>
      <c r="BT207" s="28">
        <f t="shared" si="237"/>
        <v>1333333.3333333335</v>
      </c>
      <c r="BU207" s="28">
        <f t="shared" si="237"/>
        <v>1333333.3333333335</v>
      </c>
      <c r="BV207" s="28">
        <f t="shared" si="237"/>
        <v>1333333.3333333335</v>
      </c>
      <c r="BW207" s="28">
        <f t="shared" si="237"/>
        <v>1333333.3333333335</v>
      </c>
      <c r="BX207" s="28">
        <f t="shared" si="237"/>
        <v>2666666.666666667</v>
      </c>
      <c r="BY207" s="28">
        <f t="shared" si="237"/>
        <v>2666666.666666667</v>
      </c>
      <c r="BZ207" s="28">
        <f t="shared" si="237"/>
        <v>2666666.666666667</v>
      </c>
      <c r="CA207" s="28">
        <f t="shared" si="237"/>
        <v>2666666.666666667</v>
      </c>
      <c r="CB207" s="28">
        <f t="shared" si="237"/>
        <v>2666666.666666667</v>
      </c>
      <c r="CC207" s="28">
        <f t="shared" ref="CC207:CI207" si="238">CC206*CC205</f>
        <v>2666666.666666667</v>
      </c>
      <c r="CD207" s="28">
        <f t="shared" si="238"/>
        <v>2666666.666666667</v>
      </c>
      <c r="CE207" s="28">
        <f t="shared" si="238"/>
        <v>2666666.666666667</v>
      </c>
      <c r="CF207" s="28">
        <f t="shared" si="238"/>
        <v>2666666.666666667</v>
      </c>
      <c r="CG207" s="28">
        <f t="shared" si="238"/>
        <v>2666666.666666667</v>
      </c>
      <c r="CH207" s="28">
        <f t="shared" si="238"/>
        <v>2666666.666666667</v>
      </c>
      <c r="CI207" s="28">
        <f t="shared" si="238"/>
        <v>2666666.666666667</v>
      </c>
    </row>
    <row r="208" spans="1:87" x14ac:dyDescent="0.4">
      <c r="C208" t="s">
        <v>213</v>
      </c>
      <c r="E208" s="12" t="s">
        <v>79</v>
      </c>
      <c r="F208" s="12"/>
      <c r="G208" s="13"/>
      <c r="H208" s="25">
        <v>0.1</v>
      </c>
      <c r="I208" s="25">
        <v>0.1</v>
      </c>
      <c r="J208" s="25">
        <v>0.1</v>
      </c>
      <c r="K208" s="25">
        <v>0.1</v>
      </c>
      <c r="L208" s="25">
        <v>0.1</v>
      </c>
      <c r="M208" s="25">
        <v>0.1</v>
      </c>
      <c r="P208" s="26" cm="1">
        <f t="array" ref="P208">INDEX($H:$M,ROW(),MATCH(P$2,$H$1:$M$1,0))</f>
        <v>0.1</v>
      </c>
      <c r="Q208" s="26" cm="1">
        <f t="array" ref="Q208">INDEX($H:$M,ROW(),MATCH(Q$2,$H$1:$M$1,0))</f>
        <v>0.1</v>
      </c>
      <c r="R208" s="26" cm="1">
        <f t="array" ref="R208">INDEX($H:$M,ROW(),MATCH(R$2,$H$1:$M$1,0))</f>
        <v>0.1</v>
      </c>
      <c r="S208" s="26" cm="1">
        <f t="array" ref="S208">INDEX($H:$M,ROW(),MATCH(S$2,$H$1:$M$1,0))</f>
        <v>0.1</v>
      </c>
      <c r="T208" s="26" cm="1">
        <f t="array" ref="T208">INDEX($H:$M,ROW(),MATCH(T$2,$H$1:$M$1,0))</f>
        <v>0.1</v>
      </c>
      <c r="U208" s="26" cm="1">
        <f t="array" ref="U208">INDEX($H:$M,ROW(),MATCH(U$2,$H$1:$M$1,0))</f>
        <v>0.1</v>
      </c>
      <c r="V208" s="26" cm="1">
        <f t="array" ref="V208">INDEX($H:$M,ROW(),MATCH(V$2,$H$1:$M$1,0))</f>
        <v>0.1</v>
      </c>
      <c r="W208" s="26" cm="1">
        <f t="array" ref="W208">INDEX($H:$M,ROW(),MATCH(W$2,$H$1:$M$1,0))</f>
        <v>0.1</v>
      </c>
      <c r="X208" s="26" cm="1">
        <f t="array" ref="X208">INDEX($H:$M,ROW(),MATCH(X$2,$H$1:$M$1,0))</f>
        <v>0.1</v>
      </c>
      <c r="Y208" s="26" cm="1">
        <f t="array" ref="Y208">INDEX($H:$M,ROW(),MATCH(Y$2,$H$1:$M$1,0))</f>
        <v>0.1</v>
      </c>
      <c r="Z208" s="26" cm="1">
        <f t="array" ref="Z208">INDEX($H:$M,ROW(),MATCH(Z$2,$H$1:$M$1,0))</f>
        <v>0.1</v>
      </c>
      <c r="AA208" s="26" cm="1">
        <f t="array" ref="AA208">INDEX($H:$M,ROW(),MATCH(AA$2,$H$1:$M$1,0))</f>
        <v>0.1</v>
      </c>
      <c r="AB208" s="26" cm="1">
        <f t="array" ref="AB208">INDEX($H:$M,ROW(),MATCH(AB$2,$H$1:$M$1,0))</f>
        <v>0.1</v>
      </c>
      <c r="AC208" s="26" cm="1">
        <f t="array" ref="AC208">INDEX($H:$M,ROW(),MATCH(AC$2,$H$1:$M$1,0))</f>
        <v>0.1</v>
      </c>
      <c r="AD208" s="26" cm="1">
        <f t="array" ref="AD208">INDEX($H:$M,ROW(),MATCH(AD$2,$H$1:$M$1,0))</f>
        <v>0.1</v>
      </c>
      <c r="AE208" s="26" cm="1">
        <f t="array" ref="AE208">INDEX($H:$M,ROW(),MATCH(AE$2,$H$1:$M$1,0))</f>
        <v>0.1</v>
      </c>
      <c r="AF208" s="26" cm="1">
        <f t="array" ref="AF208">INDEX($H:$M,ROW(),MATCH(AF$2,$H$1:$M$1,0))</f>
        <v>0.1</v>
      </c>
      <c r="AG208" s="26" cm="1">
        <f t="array" ref="AG208">INDEX($H:$M,ROW(),MATCH(AG$2,$H$1:$M$1,0))</f>
        <v>0.1</v>
      </c>
      <c r="AH208" s="26" cm="1">
        <f t="array" ref="AH208">INDEX($H:$M,ROW(),MATCH(AH$2,$H$1:$M$1,0))</f>
        <v>0.1</v>
      </c>
      <c r="AI208" s="26" cm="1">
        <f t="array" ref="AI208">INDEX($H:$M,ROW(),MATCH(AI$2,$H$1:$M$1,0))</f>
        <v>0.1</v>
      </c>
      <c r="AJ208" s="26" cm="1">
        <f t="array" ref="AJ208">INDEX($H:$M,ROW(),MATCH(AJ$2,$H$1:$M$1,0))</f>
        <v>0.1</v>
      </c>
      <c r="AK208" s="26" cm="1">
        <f t="array" ref="AK208">INDEX($H:$M,ROW(),MATCH(AK$2,$H$1:$M$1,0))</f>
        <v>0.1</v>
      </c>
      <c r="AL208" s="26" cm="1">
        <f t="array" ref="AL208">INDEX($H:$M,ROW(),MATCH(AL$2,$H$1:$M$1,0))</f>
        <v>0.1</v>
      </c>
      <c r="AM208" s="26" cm="1">
        <f t="array" ref="AM208">INDEX($H:$M,ROW(),MATCH(AM$2,$H$1:$M$1,0))</f>
        <v>0.1</v>
      </c>
      <c r="AN208" s="26" cm="1">
        <f t="array" ref="AN208">INDEX($H:$M,ROW(),MATCH(AN$2,$H$1:$M$1,0))</f>
        <v>0.1</v>
      </c>
      <c r="AO208" s="26" cm="1">
        <f t="array" ref="AO208">INDEX($H:$M,ROW(),MATCH(AO$2,$H$1:$M$1,0))</f>
        <v>0.1</v>
      </c>
      <c r="AP208" s="26" cm="1">
        <f t="array" ref="AP208">INDEX($H:$M,ROW(),MATCH(AP$2,$H$1:$M$1,0))</f>
        <v>0.1</v>
      </c>
      <c r="AQ208" s="26" cm="1">
        <f t="array" ref="AQ208">INDEX($H:$M,ROW(),MATCH(AQ$2,$H$1:$M$1,0))</f>
        <v>0.1</v>
      </c>
      <c r="AR208" s="26" cm="1">
        <f t="array" ref="AR208">INDEX($H:$M,ROW(),MATCH(AR$2,$H$1:$M$1,0))</f>
        <v>0.1</v>
      </c>
      <c r="AS208" s="26" cm="1">
        <f t="array" ref="AS208">INDEX($H:$M,ROW(),MATCH(AS$2,$H$1:$M$1,0))</f>
        <v>0.1</v>
      </c>
      <c r="AT208" s="26" cm="1">
        <f t="array" ref="AT208">INDEX($H:$M,ROW(),MATCH(AT$2,$H$1:$M$1,0))</f>
        <v>0.1</v>
      </c>
      <c r="AU208" s="26" cm="1">
        <f t="array" ref="AU208">INDEX($H:$M,ROW(),MATCH(AU$2,$H$1:$M$1,0))</f>
        <v>0.1</v>
      </c>
      <c r="AV208" s="26" cm="1">
        <f t="array" ref="AV208">INDEX($H:$M,ROW(),MATCH(AV$2,$H$1:$M$1,0))</f>
        <v>0.1</v>
      </c>
      <c r="AW208" s="26" cm="1">
        <f t="array" ref="AW208">INDEX($H:$M,ROW(),MATCH(AW$2,$H$1:$M$1,0))</f>
        <v>0.1</v>
      </c>
      <c r="AX208" s="26" cm="1">
        <f t="array" ref="AX208">INDEX($H:$M,ROW(),MATCH(AX$2,$H$1:$M$1,0))</f>
        <v>0.1</v>
      </c>
      <c r="AY208" s="26" cm="1">
        <f t="array" ref="AY208">INDEX($H:$M,ROW(),MATCH(AY$2,$H$1:$M$1,0))</f>
        <v>0.1</v>
      </c>
      <c r="AZ208" s="26" cm="1">
        <f t="array" ref="AZ208">INDEX($H:$M,ROW(),MATCH(AZ$2,$H$1:$M$1,0))</f>
        <v>0.1</v>
      </c>
      <c r="BA208" s="26" cm="1">
        <f t="array" ref="BA208">INDEX($H:$M,ROW(),MATCH(BA$2,$H$1:$M$1,0))</f>
        <v>0.1</v>
      </c>
      <c r="BB208" s="26" cm="1">
        <f t="array" ref="BB208">INDEX($H:$M,ROW(),MATCH(BB$2,$H$1:$M$1,0))</f>
        <v>0.1</v>
      </c>
      <c r="BC208" s="26" cm="1">
        <f t="array" ref="BC208">INDEX($H:$M,ROW(),MATCH(BC$2,$H$1:$M$1,0))</f>
        <v>0.1</v>
      </c>
      <c r="BD208" s="26" cm="1">
        <f t="array" ref="BD208">INDEX($H:$M,ROW(),MATCH(BD$2,$H$1:$M$1,0))</f>
        <v>0.1</v>
      </c>
      <c r="BE208" s="26" cm="1">
        <f t="array" ref="BE208">INDEX($H:$M,ROW(),MATCH(BE$2,$H$1:$M$1,0))</f>
        <v>0.1</v>
      </c>
      <c r="BF208" s="26" cm="1">
        <f t="array" ref="BF208">INDEX($H:$M,ROW(),MATCH(BF$2,$H$1:$M$1,0))</f>
        <v>0.1</v>
      </c>
      <c r="BG208" s="26" cm="1">
        <f t="array" ref="BG208">INDEX($H:$M,ROW(),MATCH(BG$2,$H$1:$M$1,0))</f>
        <v>0.1</v>
      </c>
      <c r="BH208" s="26" cm="1">
        <f t="array" ref="BH208">INDEX($H:$M,ROW(),MATCH(BH$2,$H$1:$M$1,0))</f>
        <v>0.1</v>
      </c>
      <c r="BI208" s="26" cm="1">
        <f t="array" ref="BI208">INDEX($H:$M,ROW(),MATCH(BI$2,$H$1:$M$1,0))</f>
        <v>0.1</v>
      </c>
      <c r="BJ208" s="26" cm="1">
        <f t="array" ref="BJ208">INDEX($H:$M,ROW(),MATCH(BJ$2,$H$1:$M$1,0))</f>
        <v>0.1</v>
      </c>
      <c r="BK208" s="26" cm="1">
        <f t="array" ref="BK208">INDEX($H:$M,ROW(),MATCH(BK$2,$H$1:$M$1,0))</f>
        <v>0.1</v>
      </c>
      <c r="BL208" s="26" cm="1">
        <f t="array" ref="BL208">INDEX($H:$M,ROW(),MATCH(BL$2,$H$1:$M$1,0))</f>
        <v>0.1</v>
      </c>
      <c r="BM208" s="26" cm="1">
        <f t="array" ref="BM208">INDEX($H:$M,ROW(),MATCH(BM$2,$H$1:$M$1,0))</f>
        <v>0.1</v>
      </c>
      <c r="BN208" s="26" cm="1">
        <f t="array" ref="BN208">INDEX($H:$M,ROW(),MATCH(BN$2,$H$1:$M$1,0))</f>
        <v>0.1</v>
      </c>
      <c r="BO208" s="26" cm="1">
        <f t="array" ref="BO208">INDEX($H:$M,ROW(),MATCH(BO$2,$H$1:$M$1,0))</f>
        <v>0.1</v>
      </c>
      <c r="BP208" s="26" cm="1">
        <f t="array" ref="BP208">INDEX($H:$M,ROW(),MATCH(BP$2,$H$1:$M$1,0))</f>
        <v>0.1</v>
      </c>
      <c r="BQ208" s="26" cm="1">
        <f t="array" ref="BQ208">INDEX($H:$M,ROW(),MATCH(BQ$2,$H$1:$M$1,0))</f>
        <v>0.1</v>
      </c>
      <c r="BR208" s="26" cm="1">
        <f t="array" ref="BR208">INDEX($H:$M,ROW(),MATCH(BR$2,$H$1:$M$1,0))</f>
        <v>0.1</v>
      </c>
      <c r="BS208" s="26" cm="1">
        <f t="array" ref="BS208">INDEX($H:$M,ROW(),MATCH(BS$2,$H$1:$M$1,0))</f>
        <v>0.1</v>
      </c>
      <c r="BT208" s="26" cm="1">
        <f t="array" ref="BT208">INDEX($H:$M,ROW(),MATCH(BT$2,$H$1:$M$1,0))</f>
        <v>0.1</v>
      </c>
      <c r="BU208" s="26" cm="1">
        <f t="array" ref="BU208">INDEX($H:$M,ROW(),MATCH(BU$2,$H$1:$M$1,0))</f>
        <v>0.1</v>
      </c>
      <c r="BV208" s="26" cm="1">
        <f t="array" ref="BV208">INDEX($H:$M,ROW(),MATCH(BV$2,$H$1:$M$1,0))</f>
        <v>0.1</v>
      </c>
      <c r="BW208" s="26" cm="1">
        <f t="array" ref="BW208">INDEX($H:$M,ROW(),MATCH(BW$2,$H$1:$M$1,0))</f>
        <v>0.1</v>
      </c>
      <c r="BX208" s="26" cm="1">
        <f t="array" ref="BX208">INDEX($H:$M,ROW(),MATCH(BX$2,$H$1:$M$1,0))</f>
        <v>0.1</v>
      </c>
      <c r="BY208" s="26" cm="1">
        <f t="array" ref="BY208">INDEX($H:$M,ROW(),MATCH(BY$2,$H$1:$M$1,0))</f>
        <v>0.1</v>
      </c>
      <c r="BZ208" s="26" cm="1">
        <f t="array" ref="BZ208">INDEX($H:$M,ROW(),MATCH(BZ$2,$H$1:$M$1,0))</f>
        <v>0.1</v>
      </c>
      <c r="CA208" s="26" cm="1">
        <f t="array" ref="CA208">INDEX($H:$M,ROW(),MATCH(CA$2,$H$1:$M$1,0))</f>
        <v>0.1</v>
      </c>
      <c r="CB208" s="26" cm="1">
        <f t="array" ref="CB208">INDEX($H:$M,ROW(),MATCH(CB$2,$H$1:$M$1,0))</f>
        <v>0.1</v>
      </c>
      <c r="CC208" s="26" cm="1">
        <f t="array" ref="CC208">INDEX($H:$M,ROW(),MATCH(CC$2,$H$1:$M$1,0))</f>
        <v>0.1</v>
      </c>
      <c r="CD208" s="26" cm="1">
        <f t="array" ref="CD208">INDEX($H:$M,ROW(),MATCH(CD$2,$H$1:$M$1,0))</f>
        <v>0.1</v>
      </c>
      <c r="CE208" s="26" cm="1">
        <f t="array" ref="CE208">INDEX($H:$M,ROW(),MATCH(CE$2,$H$1:$M$1,0))</f>
        <v>0.1</v>
      </c>
      <c r="CF208" s="26" cm="1">
        <f t="array" ref="CF208">INDEX($H:$M,ROW(),MATCH(CF$2,$H$1:$M$1,0))</f>
        <v>0.1</v>
      </c>
      <c r="CG208" s="26" cm="1">
        <f t="array" ref="CG208">INDEX($H:$M,ROW(),MATCH(CG$2,$H$1:$M$1,0))</f>
        <v>0.1</v>
      </c>
      <c r="CH208" s="26" cm="1">
        <f t="array" ref="CH208">INDEX($H:$M,ROW(),MATCH(CH$2,$H$1:$M$1,0))</f>
        <v>0.1</v>
      </c>
      <c r="CI208" s="26" cm="1">
        <f t="array" ref="CI208">INDEX($H:$M,ROW(),MATCH(CI$2,$H$1:$M$1,0))</f>
        <v>0.1</v>
      </c>
    </row>
    <row r="209" spans="1:87" x14ac:dyDescent="0.4">
      <c r="B209" t="s">
        <v>198</v>
      </c>
      <c r="C209" t="s">
        <v>213</v>
      </c>
      <c r="E209" s="27" t="str">
        <f>SUBSTITUTE(E204,":","")&amp;" Revenue"</f>
        <v>Marketplace revenue - primary Revenue</v>
      </c>
      <c r="F209" s="27"/>
      <c r="G209" s="9"/>
      <c r="H209" s="33">
        <f t="shared" ref="H209:M209" si="239">SUMIF($2:$2,H$1,209:209)</f>
        <v>99999.999999999985</v>
      </c>
      <c r="I209" s="33">
        <f t="shared" si="239"/>
        <v>199999.99999999997</v>
      </c>
      <c r="J209" s="33">
        <f t="shared" si="239"/>
        <v>399999.99999999994</v>
      </c>
      <c r="K209" s="33">
        <f t="shared" si="239"/>
        <v>799999.99999999988</v>
      </c>
      <c r="L209" s="33">
        <f t="shared" si="239"/>
        <v>1599999.9999999998</v>
      </c>
      <c r="M209" s="33">
        <f t="shared" si="239"/>
        <v>3199999.9999999995</v>
      </c>
      <c r="N209" s="27"/>
      <c r="O209" s="27"/>
      <c r="P209" s="28">
        <f>P208*P207</f>
        <v>8333.3333333333339</v>
      </c>
      <c r="Q209" s="28">
        <f t="shared" ref="Q209:CB209" si="240">Q208*Q207</f>
        <v>8333.3333333333339</v>
      </c>
      <c r="R209" s="28">
        <f t="shared" si="240"/>
        <v>8333.3333333333339</v>
      </c>
      <c r="S209" s="28">
        <f t="shared" si="240"/>
        <v>8333.3333333333339</v>
      </c>
      <c r="T209" s="28">
        <f t="shared" si="240"/>
        <v>8333.3333333333339</v>
      </c>
      <c r="U209" s="28">
        <f t="shared" si="240"/>
        <v>8333.3333333333339</v>
      </c>
      <c r="V209" s="28">
        <f t="shared" si="240"/>
        <v>8333.3333333333339</v>
      </c>
      <c r="W209" s="28">
        <f t="shared" si="240"/>
        <v>8333.3333333333339</v>
      </c>
      <c r="X209" s="28">
        <f t="shared" si="240"/>
        <v>8333.3333333333339</v>
      </c>
      <c r="Y209" s="28">
        <f t="shared" si="240"/>
        <v>8333.3333333333339</v>
      </c>
      <c r="Z209" s="28">
        <f t="shared" si="240"/>
        <v>8333.3333333333339</v>
      </c>
      <c r="AA209" s="28">
        <f t="shared" si="240"/>
        <v>8333.3333333333339</v>
      </c>
      <c r="AB209" s="28">
        <f t="shared" si="240"/>
        <v>16666.666666666668</v>
      </c>
      <c r="AC209" s="28">
        <f t="shared" si="240"/>
        <v>16666.666666666668</v>
      </c>
      <c r="AD209" s="28">
        <f t="shared" si="240"/>
        <v>16666.666666666668</v>
      </c>
      <c r="AE209" s="28">
        <f t="shared" si="240"/>
        <v>16666.666666666668</v>
      </c>
      <c r="AF209" s="28">
        <f t="shared" si="240"/>
        <v>16666.666666666668</v>
      </c>
      <c r="AG209" s="28">
        <f t="shared" si="240"/>
        <v>16666.666666666668</v>
      </c>
      <c r="AH209" s="28">
        <f t="shared" si="240"/>
        <v>16666.666666666668</v>
      </c>
      <c r="AI209" s="28">
        <f t="shared" si="240"/>
        <v>16666.666666666668</v>
      </c>
      <c r="AJ209" s="28">
        <f t="shared" si="240"/>
        <v>16666.666666666668</v>
      </c>
      <c r="AK209" s="28">
        <f t="shared" si="240"/>
        <v>16666.666666666668</v>
      </c>
      <c r="AL209" s="28">
        <f t="shared" si="240"/>
        <v>16666.666666666668</v>
      </c>
      <c r="AM209" s="28">
        <f t="shared" si="240"/>
        <v>16666.666666666668</v>
      </c>
      <c r="AN209" s="28">
        <f t="shared" si="240"/>
        <v>33333.333333333336</v>
      </c>
      <c r="AO209" s="28">
        <f t="shared" si="240"/>
        <v>33333.333333333336</v>
      </c>
      <c r="AP209" s="28">
        <f t="shared" si="240"/>
        <v>33333.333333333336</v>
      </c>
      <c r="AQ209" s="28">
        <f t="shared" si="240"/>
        <v>33333.333333333336</v>
      </c>
      <c r="AR209" s="28">
        <f t="shared" si="240"/>
        <v>33333.333333333336</v>
      </c>
      <c r="AS209" s="28">
        <f t="shared" si="240"/>
        <v>33333.333333333336</v>
      </c>
      <c r="AT209" s="28">
        <f t="shared" si="240"/>
        <v>33333.333333333336</v>
      </c>
      <c r="AU209" s="28">
        <f t="shared" si="240"/>
        <v>33333.333333333336</v>
      </c>
      <c r="AV209" s="28">
        <f t="shared" si="240"/>
        <v>33333.333333333336</v>
      </c>
      <c r="AW209" s="28">
        <f t="shared" si="240"/>
        <v>33333.333333333336</v>
      </c>
      <c r="AX209" s="28">
        <f t="shared" si="240"/>
        <v>33333.333333333336</v>
      </c>
      <c r="AY209" s="28">
        <f t="shared" si="240"/>
        <v>33333.333333333336</v>
      </c>
      <c r="AZ209" s="28">
        <f t="shared" si="240"/>
        <v>66666.666666666672</v>
      </c>
      <c r="BA209" s="28">
        <f t="shared" si="240"/>
        <v>66666.666666666672</v>
      </c>
      <c r="BB209" s="28">
        <f t="shared" si="240"/>
        <v>66666.666666666672</v>
      </c>
      <c r="BC209" s="28">
        <f t="shared" si="240"/>
        <v>66666.666666666672</v>
      </c>
      <c r="BD209" s="28">
        <f t="shared" si="240"/>
        <v>66666.666666666672</v>
      </c>
      <c r="BE209" s="28">
        <f t="shared" si="240"/>
        <v>66666.666666666672</v>
      </c>
      <c r="BF209" s="28">
        <f t="shared" si="240"/>
        <v>66666.666666666672</v>
      </c>
      <c r="BG209" s="28">
        <f t="shared" si="240"/>
        <v>66666.666666666672</v>
      </c>
      <c r="BH209" s="28">
        <f t="shared" si="240"/>
        <v>66666.666666666672</v>
      </c>
      <c r="BI209" s="28">
        <f t="shared" si="240"/>
        <v>66666.666666666672</v>
      </c>
      <c r="BJ209" s="28">
        <f t="shared" si="240"/>
        <v>66666.666666666672</v>
      </c>
      <c r="BK209" s="28">
        <f t="shared" si="240"/>
        <v>66666.666666666672</v>
      </c>
      <c r="BL209" s="28">
        <f t="shared" si="240"/>
        <v>133333.33333333334</v>
      </c>
      <c r="BM209" s="28">
        <f t="shared" si="240"/>
        <v>133333.33333333334</v>
      </c>
      <c r="BN209" s="28">
        <f t="shared" si="240"/>
        <v>133333.33333333334</v>
      </c>
      <c r="BO209" s="28">
        <f t="shared" si="240"/>
        <v>133333.33333333334</v>
      </c>
      <c r="BP209" s="28">
        <f t="shared" si="240"/>
        <v>133333.33333333334</v>
      </c>
      <c r="BQ209" s="28">
        <f t="shared" si="240"/>
        <v>133333.33333333334</v>
      </c>
      <c r="BR209" s="28">
        <f t="shared" si="240"/>
        <v>133333.33333333334</v>
      </c>
      <c r="BS209" s="28">
        <f t="shared" si="240"/>
        <v>133333.33333333334</v>
      </c>
      <c r="BT209" s="28">
        <f t="shared" si="240"/>
        <v>133333.33333333334</v>
      </c>
      <c r="BU209" s="28">
        <f t="shared" si="240"/>
        <v>133333.33333333334</v>
      </c>
      <c r="BV209" s="28">
        <f t="shared" si="240"/>
        <v>133333.33333333334</v>
      </c>
      <c r="BW209" s="28">
        <f t="shared" si="240"/>
        <v>133333.33333333334</v>
      </c>
      <c r="BX209" s="28">
        <f t="shared" si="240"/>
        <v>266666.66666666669</v>
      </c>
      <c r="BY209" s="28">
        <f t="shared" si="240"/>
        <v>266666.66666666669</v>
      </c>
      <c r="BZ209" s="28">
        <f t="shared" si="240"/>
        <v>266666.66666666669</v>
      </c>
      <c r="CA209" s="28">
        <f t="shared" si="240"/>
        <v>266666.66666666669</v>
      </c>
      <c r="CB209" s="28">
        <f t="shared" si="240"/>
        <v>266666.66666666669</v>
      </c>
      <c r="CC209" s="28">
        <f t="shared" ref="CC209:CI209" si="241">CC208*CC207</f>
        <v>266666.66666666669</v>
      </c>
      <c r="CD209" s="28">
        <f t="shared" si="241"/>
        <v>266666.66666666669</v>
      </c>
      <c r="CE209" s="28">
        <f t="shared" si="241"/>
        <v>266666.66666666669</v>
      </c>
      <c r="CF209" s="28">
        <f t="shared" si="241"/>
        <v>266666.66666666669</v>
      </c>
      <c r="CG209" s="28">
        <f t="shared" si="241"/>
        <v>266666.66666666669</v>
      </c>
      <c r="CH209" s="28">
        <f t="shared" si="241"/>
        <v>266666.66666666669</v>
      </c>
      <c r="CI209" s="28">
        <f t="shared" si="241"/>
        <v>266666.66666666669</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f t="shared" ref="H211:M211" si="242">SUMIF($2:$2,H$1,211:211)</f>
        <v>99999.999999999985</v>
      </c>
      <c r="I211" s="15">
        <f t="shared" si="242"/>
        <v>199999.99999999997</v>
      </c>
      <c r="J211" s="15">
        <f t="shared" si="242"/>
        <v>399999.99999999994</v>
      </c>
      <c r="K211" s="15">
        <f t="shared" si="242"/>
        <v>799999.99999999988</v>
      </c>
      <c r="L211" s="15">
        <f t="shared" si="242"/>
        <v>1599999.9999999998</v>
      </c>
      <c r="M211" s="15">
        <f t="shared" si="242"/>
        <v>3199999.9999999995</v>
      </c>
      <c r="P211" s="34">
        <f t="shared" ref="P211:CA211" si="243">P205</f>
        <v>8333.3333333333339</v>
      </c>
      <c r="Q211" s="34">
        <f t="shared" si="243"/>
        <v>8333.3333333333339</v>
      </c>
      <c r="R211" s="34">
        <f t="shared" si="243"/>
        <v>8333.3333333333339</v>
      </c>
      <c r="S211" s="34">
        <f t="shared" si="243"/>
        <v>8333.3333333333339</v>
      </c>
      <c r="T211" s="34">
        <f t="shared" si="243"/>
        <v>8333.3333333333339</v>
      </c>
      <c r="U211" s="34">
        <f t="shared" si="243"/>
        <v>8333.3333333333339</v>
      </c>
      <c r="V211" s="34">
        <f t="shared" si="243"/>
        <v>8333.3333333333339</v>
      </c>
      <c r="W211" s="34">
        <f t="shared" si="243"/>
        <v>8333.3333333333339</v>
      </c>
      <c r="X211" s="34">
        <f t="shared" si="243"/>
        <v>8333.3333333333339</v>
      </c>
      <c r="Y211" s="34">
        <f t="shared" si="243"/>
        <v>8333.3333333333339</v>
      </c>
      <c r="Z211" s="34">
        <f t="shared" si="243"/>
        <v>8333.3333333333339</v>
      </c>
      <c r="AA211" s="34">
        <f t="shared" si="243"/>
        <v>8333.3333333333339</v>
      </c>
      <c r="AB211" s="34">
        <f t="shared" si="243"/>
        <v>16666.666666666668</v>
      </c>
      <c r="AC211" s="34">
        <f t="shared" si="243"/>
        <v>16666.666666666668</v>
      </c>
      <c r="AD211" s="34">
        <f t="shared" si="243"/>
        <v>16666.666666666668</v>
      </c>
      <c r="AE211" s="34">
        <f t="shared" si="243"/>
        <v>16666.666666666668</v>
      </c>
      <c r="AF211" s="34">
        <f t="shared" si="243"/>
        <v>16666.666666666668</v>
      </c>
      <c r="AG211" s="34">
        <f t="shared" si="243"/>
        <v>16666.666666666668</v>
      </c>
      <c r="AH211" s="34">
        <f t="shared" si="243"/>
        <v>16666.666666666668</v>
      </c>
      <c r="AI211" s="34">
        <f t="shared" si="243"/>
        <v>16666.666666666668</v>
      </c>
      <c r="AJ211" s="34">
        <f t="shared" si="243"/>
        <v>16666.666666666668</v>
      </c>
      <c r="AK211" s="34">
        <f t="shared" si="243"/>
        <v>16666.666666666668</v>
      </c>
      <c r="AL211" s="34">
        <f t="shared" si="243"/>
        <v>16666.666666666668</v>
      </c>
      <c r="AM211" s="34">
        <f t="shared" si="243"/>
        <v>16666.666666666668</v>
      </c>
      <c r="AN211" s="34">
        <f t="shared" si="243"/>
        <v>33333.333333333336</v>
      </c>
      <c r="AO211" s="34">
        <f t="shared" si="243"/>
        <v>33333.333333333336</v>
      </c>
      <c r="AP211" s="34">
        <f t="shared" si="243"/>
        <v>33333.333333333336</v>
      </c>
      <c r="AQ211" s="34">
        <f t="shared" si="243"/>
        <v>33333.333333333336</v>
      </c>
      <c r="AR211" s="34">
        <f t="shared" si="243"/>
        <v>33333.333333333336</v>
      </c>
      <c r="AS211" s="34">
        <f t="shared" si="243"/>
        <v>33333.333333333336</v>
      </c>
      <c r="AT211" s="34">
        <f t="shared" si="243"/>
        <v>33333.333333333336</v>
      </c>
      <c r="AU211" s="34">
        <f t="shared" si="243"/>
        <v>33333.333333333336</v>
      </c>
      <c r="AV211" s="34">
        <f t="shared" si="243"/>
        <v>33333.333333333336</v>
      </c>
      <c r="AW211" s="34">
        <f t="shared" si="243"/>
        <v>33333.333333333336</v>
      </c>
      <c r="AX211" s="34">
        <f t="shared" si="243"/>
        <v>33333.333333333336</v>
      </c>
      <c r="AY211" s="34">
        <f t="shared" si="243"/>
        <v>33333.333333333336</v>
      </c>
      <c r="AZ211" s="34">
        <f t="shared" si="243"/>
        <v>66666.666666666672</v>
      </c>
      <c r="BA211" s="34">
        <f t="shared" si="243"/>
        <v>66666.666666666672</v>
      </c>
      <c r="BB211" s="34">
        <f t="shared" si="243"/>
        <v>66666.666666666672</v>
      </c>
      <c r="BC211" s="34">
        <f t="shared" si="243"/>
        <v>66666.666666666672</v>
      </c>
      <c r="BD211" s="34">
        <f t="shared" si="243"/>
        <v>66666.666666666672</v>
      </c>
      <c r="BE211" s="34">
        <f t="shared" si="243"/>
        <v>66666.666666666672</v>
      </c>
      <c r="BF211" s="34">
        <f t="shared" si="243"/>
        <v>66666.666666666672</v>
      </c>
      <c r="BG211" s="34">
        <f t="shared" si="243"/>
        <v>66666.666666666672</v>
      </c>
      <c r="BH211" s="34">
        <f t="shared" si="243"/>
        <v>66666.666666666672</v>
      </c>
      <c r="BI211" s="34">
        <f t="shared" si="243"/>
        <v>66666.666666666672</v>
      </c>
      <c r="BJ211" s="34">
        <f t="shared" si="243"/>
        <v>66666.666666666672</v>
      </c>
      <c r="BK211" s="34">
        <f t="shared" si="243"/>
        <v>66666.666666666672</v>
      </c>
      <c r="BL211" s="34">
        <f t="shared" si="243"/>
        <v>133333.33333333334</v>
      </c>
      <c r="BM211" s="34">
        <f t="shared" si="243"/>
        <v>133333.33333333334</v>
      </c>
      <c r="BN211" s="34">
        <f t="shared" si="243"/>
        <v>133333.33333333334</v>
      </c>
      <c r="BO211" s="34">
        <f t="shared" si="243"/>
        <v>133333.33333333334</v>
      </c>
      <c r="BP211" s="34">
        <f t="shared" si="243"/>
        <v>133333.33333333334</v>
      </c>
      <c r="BQ211" s="34">
        <f t="shared" si="243"/>
        <v>133333.33333333334</v>
      </c>
      <c r="BR211" s="34">
        <f t="shared" si="243"/>
        <v>133333.33333333334</v>
      </c>
      <c r="BS211" s="34">
        <f t="shared" si="243"/>
        <v>133333.33333333334</v>
      </c>
      <c r="BT211" s="34">
        <f t="shared" si="243"/>
        <v>133333.33333333334</v>
      </c>
      <c r="BU211" s="34">
        <f t="shared" si="243"/>
        <v>133333.33333333334</v>
      </c>
      <c r="BV211" s="34">
        <f t="shared" si="243"/>
        <v>133333.33333333334</v>
      </c>
      <c r="BW211" s="34">
        <f t="shared" si="243"/>
        <v>133333.33333333334</v>
      </c>
      <c r="BX211" s="34">
        <f t="shared" si="243"/>
        <v>266666.66666666669</v>
      </c>
      <c r="BY211" s="34">
        <f t="shared" si="243"/>
        <v>266666.66666666669</v>
      </c>
      <c r="BZ211" s="34">
        <f t="shared" si="243"/>
        <v>266666.66666666669</v>
      </c>
      <c r="CA211" s="34">
        <f t="shared" si="243"/>
        <v>266666.66666666669</v>
      </c>
      <c r="CB211" s="34">
        <f t="shared" ref="CB211:CI211" si="244">CB205</f>
        <v>266666.66666666669</v>
      </c>
      <c r="CC211" s="34">
        <f t="shared" si="244"/>
        <v>266666.66666666669</v>
      </c>
      <c r="CD211" s="34">
        <f t="shared" si="244"/>
        <v>266666.66666666669</v>
      </c>
      <c r="CE211" s="34">
        <f t="shared" si="244"/>
        <v>266666.66666666669</v>
      </c>
      <c r="CF211" s="34">
        <f t="shared" si="244"/>
        <v>266666.66666666669</v>
      </c>
      <c r="CG211" s="34">
        <f t="shared" si="244"/>
        <v>266666.66666666669</v>
      </c>
      <c r="CH211" s="34">
        <f t="shared" si="244"/>
        <v>266666.66666666669</v>
      </c>
      <c r="CI211" s="34">
        <f t="shared" si="244"/>
        <v>266666.66666666669</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cm="1">
        <f t="array" ref="P214">INDEX($H:$M,ROW(),MATCH(P$2,$H$1:$M$1,0))</f>
        <v>10</v>
      </c>
      <c r="Q214" s="15" cm="1">
        <f t="array" ref="Q214">INDEX($H:$M,ROW(),MATCH(Q$2,$H$1:$M$1,0))</f>
        <v>10</v>
      </c>
      <c r="R214" s="15" cm="1">
        <f t="array" ref="R214">INDEX($H:$M,ROW(),MATCH(R$2,$H$1:$M$1,0))</f>
        <v>10</v>
      </c>
      <c r="S214" s="15" cm="1">
        <f t="array" ref="S214">INDEX($H:$M,ROW(),MATCH(S$2,$H$1:$M$1,0))</f>
        <v>10</v>
      </c>
      <c r="T214" s="15" cm="1">
        <f t="array" ref="T214">INDEX($H:$M,ROW(),MATCH(T$2,$H$1:$M$1,0))</f>
        <v>10</v>
      </c>
      <c r="U214" s="15" cm="1">
        <f t="array" ref="U214">INDEX($H:$M,ROW(),MATCH(U$2,$H$1:$M$1,0))</f>
        <v>10</v>
      </c>
      <c r="V214" s="15" cm="1">
        <f t="array" ref="V214">INDEX($H:$M,ROW(),MATCH(V$2,$H$1:$M$1,0))</f>
        <v>10</v>
      </c>
      <c r="W214" s="15" cm="1">
        <f t="array" ref="W214">INDEX($H:$M,ROW(),MATCH(W$2,$H$1:$M$1,0))</f>
        <v>10</v>
      </c>
      <c r="X214" s="15" cm="1">
        <f t="array" ref="X214">INDEX($H:$M,ROW(),MATCH(X$2,$H$1:$M$1,0))</f>
        <v>10</v>
      </c>
      <c r="Y214" s="15" cm="1">
        <f t="array" ref="Y214">INDEX($H:$M,ROW(),MATCH(Y$2,$H$1:$M$1,0))</f>
        <v>10</v>
      </c>
      <c r="Z214" s="15" cm="1">
        <f t="array" ref="Z214">INDEX($H:$M,ROW(),MATCH(Z$2,$H$1:$M$1,0))</f>
        <v>10</v>
      </c>
      <c r="AA214" s="15" cm="1">
        <f t="array" ref="AA214">INDEX($H:$M,ROW(),MATCH(AA$2,$H$1:$M$1,0))</f>
        <v>10</v>
      </c>
      <c r="AB214" s="15" cm="1">
        <f t="array" ref="AB214">INDEX($H:$M,ROW(),MATCH(AB$2,$H$1:$M$1,0))</f>
        <v>10</v>
      </c>
      <c r="AC214" s="15" cm="1">
        <f t="array" ref="AC214">INDEX($H:$M,ROW(),MATCH(AC$2,$H$1:$M$1,0))</f>
        <v>10</v>
      </c>
      <c r="AD214" s="15" cm="1">
        <f t="array" ref="AD214">INDEX($H:$M,ROW(),MATCH(AD$2,$H$1:$M$1,0))</f>
        <v>10</v>
      </c>
      <c r="AE214" s="15" cm="1">
        <f t="array" ref="AE214">INDEX($H:$M,ROW(),MATCH(AE$2,$H$1:$M$1,0))</f>
        <v>10</v>
      </c>
      <c r="AF214" s="15" cm="1">
        <f t="array" ref="AF214">INDEX($H:$M,ROW(),MATCH(AF$2,$H$1:$M$1,0))</f>
        <v>10</v>
      </c>
      <c r="AG214" s="15" cm="1">
        <f t="array" ref="AG214">INDEX($H:$M,ROW(),MATCH(AG$2,$H$1:$M$1,0))</f>
        <v>10</v>
      </c>
      <c r="AH214" s="15" cm="1">
        <f t="array" ref="AH214">INDEX($H:$M,ROW(),MATCH(AH$2,$H$1:$M$1,0))</f>
        <v>10</v>
      </c>
      <c r="AI214" s="15" cm="1">
        <f t="array" ref="AI214">INDEX($H:$M,ROW(),MATCH(AI$2,$H$1:$M$1,0))</f>
        <v>10</v>
      </c>
      <c r="AJ214" s="15" cm="1">
        <f t="array" ref="AJ214">INDEX($H:$M,ROW(),MATCH(AJ$2,$H$1:$M$1,0))</f>
        <v>10</v>
      </c>
      <c r="AK214" s="15" cm="1">
        <f t="array" ref="AK214">INDEX($H:$M,ROW(),MATCH(AK$2,$H$1:$M$1,0))</f>
        <v>10</v>
      </c>
      <c r="AL214" s="15" cm="1">
        <f t="array" ref="AL214">INDEX($H:$M,ROW(),MATCH(AL$2,$H$1:$M$1,0))</f>
        <v>10</v>
      </c>
      <c r="AM214" s="15" cm="1">
        <f t="array" ref="AM214">INDEX($H:$M,ROW(),MATCH(AM$2,$H$1:$M$1,0))</f>
        <v>10</v>
      </c>
      <c r="AN214" s="15" cm="1">
        <f t="array" ref="AN214">INDEX($H:$M,ROW(),MATCH(AN$2,$H$1:$M$1,0))</f>
        <v>10</v>
      </c>
      <c r="AO214" s="15" cm="1">
        <f t="array" ref="AO214">INDEX($H:$M,ROW(),MATCH(AO$2,$H$1:$M$1,0))</f>
        <v>10</v>
      </c>
      <c r="AP214" s="15" cm="1">
        <f t="array" ref="AP214">INDEX($H:$M,ROW(),MATCH(AP$2,$H$1:$M$1,0))</f>
        <v>10</v>
      </c>
      <c r="AQ214" s="15" cm="1">
        <f t="array" ref="AQ214">INDEX($H:$M,ROW(),MATCH(AQ$2,$H$1:$M$1,0))</f>
        <v>10</v>
      </c>
      <c r="AR214" s="15" cm="1">
        <f t="array" ref="AR214">INDEX($H:$M,ROW(),MATCH(AR$2,$H$1:$M$1,0))</f>
        <v>10</v>
      </c>
      <c r="AS214" s="15" cm="1">
        <f t="array" ref="AS214">INDEX($H:$M,ROW(),MATCH(AS$2,$H$1:$M$1,0))</f>
        <v>10</v>
      </c>
      <c r="AT214" s="15" cm="1">
        <f t="array" ref="AT214">INDEX($H:$M,ROW(),MATCH(AT$2,$H$1:$M$1,0))</f>
        <v>10</v>
      </c>
      <c r="AU214" s="15" cm="1">
        <f t="array" ref="AU214">INDEX($H:$M,ROW(),MATCH(AU$2,$H$1:$M$1,0))</f>
        <v>10</v>
      </c>
      <c r="AV214" s="15" cm="1">
        <f t="array" ref="AV214">INDEX($H:$M,ROW(),MATCH(AV$2,$H$1:$M$1,0))</f>
        <v>10</v>
      </c>
      <c r="AW214" s="15" cm="1">
        <f t="array" ref="AW214">INDEX($H:$M,ROW(),MATCH(AW$2,$H$1:$M$1,0))</f>
        <v>10</v>
      </c>
      <c r="AX214" s="15" cm="1">
        <f t="array" ref="AX214">INDEX($H:$M,ROW(),MATCH(AX$2,$H$1:$M$1,0))</f>
        <v>10</v>
      </c>
      <c r="AY214" s="15" cm="1">
        <f t="array" ref="AY214">INDEX($H:$M,ROW(),MATCH(AY$2,$H$1:$M$1,0))</f>
        <v>10</v>
      </c>
      <c r="AZ214" s="15" cm="1">
        <f t="array" ref="AZ214">INDEX($H:$M,ROW(),MATCH(AZ$2,$H$1:$M$1,0))</f>
        <v>10</v>
      </c>
      <c r="BA214" s="15" cm="1">
        <f t="array" ref="BA214">INDEX($H:$M,ROW(),MATCH(BA$2,$H$1:$M$1,0))</f>
        <v>10</v>
      </c>
      <c r="BB214" s="15" cm="1">
        <f t="array" ref="BB214">INDEX($H:$M,ROW(),MATCH(BB$2,$H$1:$M$1,0))</f>
        <v>10</v>
      </c>
      <c r="BC214" s="15" cm="1">
        <f t="array" ref="BC214">INDEX($H:$M,ROW(),MATCH(BC$2,$H$1:$M$1,0))</f>
        <v>10</v>
      </c>
      <c r="BD214" s="15" cm="1">
        <f t="array" ref="BD214">INDEX($H:$M,ROW(),MATCH(BD$2,$H$1:$M$1,0))</f>
        <v>10</v>
      </c>
      <c r="BE214" s="15" cm="1">
        <f t="array" ref="BE214">INDEX($H:$M,ROW(),MATCH(BE$2,$H$1:$M$1,0))</f>
        <v>10</v>
      </c>
      <c r="BF214" s="15" cm="1">
        <f t="array" ref="BF214">INDEX($H:$M,ROW(),MATCH(BF$2,$H$1:$M$1,0))</f>
        <v>10</v>
      </c>
      <c r="BG214" s="15" cm="1">
        <f t="array" ref="BG214">INDEX($H:$M,ROW(),MATCH(BG$2,$H$1:$M$1,0))</f>
        <v>10</v>
      </c>
      <c r="BH214" s="15" cm="1">
        <f t="array" ref="BH214">INDEX($H:$M,ROW(),MATCH(BH$2,$H$1:$M$1,0))</f>
        <v>10</v>
      </c>
      <c r="BI214" s="15" cm="1">
        <f t="array" ref="BI214">INDEX($H:$M,ROW(),MATCH(BI$2,$H$1:$M$1,0))</f>
        <v>10</v>
      </c>
      <c r="BJ214" s="15" cm="1">
        <f t="array" ref="BJ214">INDEX($H:$M,ROW(),MATCH(BJ$2,$H$1:$M$1,0))</f>
        <v>10</v>
      </c>
      <c r="BK214" s="15" cm="1">
        <f t="array" ref="BK214">INDEX($H:$M,ROW(),MATCH(BK$2,$H$1:$M$1,0))</f>
        <v>10</v>
      </c>
      <c r="BL214" s="15" cm="1">
        <f t="array" ref="BL214">INDEX($H:$M,ROW(),MATCH(BL$2,$H$1:$M$1,0))</f>
        <v>10</v>
      </c>
      <c r="BM214" s="15" cm="1">
        <f t="array" ref="BM214">INDEX($H:$M,ROW(),MATCH(BM$2,$H$1:$M$1,0))</f>
        <v>10</v>
      </c>
      <c r="BN214" s="15" cm="1">
        <f t="array" ref="BN214">INDEX($H:$M,ROW(),MATCH(BN$2,$H$1:$M$1,0))</f>
        <v>10</v>
      </c>
      <c r="BO214" s="15" cm="1">
        <f t="array" ref="BO214">INDEX($H:$M,ROW(),MATCH(BO$2,$H$1:$M$1,0))</f>
        <v>10</v>
      </c>
      <c r="BP214" s="15" cm="1">
        <f t="array" ref="BP214">INDEX($H:$M,ROW(),MATCH(BP$2,$H$1:$M$1,0))</f>
        <v>10</v>
      </c>
      <c r="BQ214" s="15" cm="1">
        <f t="array" ref="BQ214">INDEX($H:$M,ROW(),MATCH(BQ$2,$H$1:$M$1,0))</f>
        <v>10</v>
      </c>
      <c r="BR214" s="15" cm="1">
        <f t="array" ref="BR214">INDEX($H:$M,ROW(),MATCH(BR$2,$H$1:$M$1,0))</f>
        <v>10</v>
      </c>
      <c r="BS214" s="15" cm="1">
        <f t="array" ref="BS214">INDEX($H:$M,ROW(),MATCH(BS$2,$H$1:$M$1,0))</f>
        <v>10</v>
      </c>
      <c r="BT214" s="15" cm="1">
        <f t="array" ref="BT214">INDEX($H:$M,ROW(),MATCH(BT$2,$H$1:$M$1,0))</f>
        <v>10</v>
      </c>
      <c r="BU214" s="15" cm="1">
        <f t="array" ref="BU214">INDEX($H:$M,ROW(),MATCH(BU$2,$H$1:$M$1,0))</f>
        <v>10</v>
      </c>
      <c r="BV214" s="15" cm="1">
        <f t="array" ref="BV214">INDEX($H:$M,ROW(),MATCH(BV$2,$H$1:$M$1,0))</f>
        <v>10</v>
      </c>
      <c r="BW214" s="15" cm="1">
        <f t="array" ref="BW214">INDEX($H:$M,ROW(),MATCH(BW$2,$H$1:$M$1,0))</f>
        <v>10</v>
      </c>
      <c r="BX214" s="15" cm="1">
        <f t="array" ref="BX214">INDEX($H:$M,ROW(),MATCH(BX$2,$H$1:$M$1,0))</f>
        <v>10</v>
      </c>
      <c r="BY214" s="15" cm="1">
        <f t="array" ref="BY214">INDEX($H:$M,ROW(),MATCH(BY$2,$H$1:$M$1,0))</f>
        <v>10</v>
      </c>
      <c r="BZ214" s="15" cm="1">
        <f t="array" ref="BZ214">INDEX($H:$M,ROW(),MATCH(BZ$2,$H$1:$M$1,0))</f>
        <v>10</v>
      </c>
      <c r="CA214" s="15" cm="1">
        <f t="array" ref="CA214">INDEX($H:$M,ROW(),MATCH(CA$2,$H$1:$M$1,0))</f>
        <v>10</v>
      </c>
      <c r="CB214" s="15" cm="1">
        <f t="array" ref="CB214">INDEX($H:$M,ROW(),MATCH(CB$2,$H$1:$M$1,0))</f>
        <v>10</v>
      </c>
      <c r="CC214" s="15" cm="1">
        <f t="array" ref="CC214">INDEX($H:$M,ROW(),MATCH(CC$2,$H$1:$M$1,0))</f>
        <v>10</v>
      </c>
      <c r="CD214" s="15" cm="1">
        <f t="array" ref="CD214">INDEX($H:$M,ROW(),MATCH(CD$2,$H$1:$M$1,0))</f>
        <v>10</v>
      </c>
      <c r="CE214" s="15" cm="1">
        <f t="array" ref="CE214">INDEX($H:$M,ROW(),MATCH(CE$2,$H$1:$M$1,0))</f>
        <v>10</v>
      </c>
      <c r="CF214" s="15" cm="1">
        <f t="array" ref="CF214">INDEX($H:$M,ROW(),MATCH(CF$2,$H$1:$M$1,0))</f>
        <v>10</v>
      </c>
      <c r="CG214" s="15" cm="1">
        <f t="array" ref="CG214">INDEX($H:$M,ROW(),MATCH(CG$2,$H$1:$M$1,0))</f>
        <v>10</v>
      </c>
      <c r="CH214" s="15" cm="1">
        <f t="array" ref="CH214">INDEX($H:$M,ROW(),MATCH(CH$2,$H$1:$M$1,0))</f>
        <v>10</v>
      </c>
      <c r="CI214" s="15" cm="1">
        <f t="array" ref="CI214">INDEX($H:$M,ROW(),MATCH(CI$2,$H$1:$M$1,0))</f>
        <v>10</v>
      </c>
    </row>
    <row r="215" spans="1:87" x14ac:dyDescent="0.4">
      <c r="B215" t="s">
        <v>80</v>
      </c>
      <c r="C215" t="s">
        <v>158</v>
      </c>
      <c r="E215" s="12" t="s">
        <v>196</v>
      </c>
      <c r="F215" s="12"/>
      <c r="G215" s="13"/>
      <c r="H215" s="15">
        <f t="shared" ref="H215:M215" si="245">SUMIF($2:$2,H$1,215:215)</f>
        <v>10000</v>
      </c>
      <c r="I215" s="15">
        <f t="shared" si="245"/>
        <v>20000</v>
      </c>
      <c r="J215" s="15">
        <f t="shared" si="245"/>
        <v>40000</v>
      </c>
      <c r="K215" s="15">
        <f t="shared" si="245"/>
        <v>80000</v>
      </c>
      <c r="L215" s="15">
        <f t="shared" si="245"/>
        <v>160000</v>
      </c>
      <c r="M215" s="15">
        <f t="shared" si="245"/>
        <v>320000</v>
      </c>
      <c r="P215" s="15">
        <f>P211/P214</f>
        <v>833.33333333333337</v>
      </c>
      <c r="Q215" s="15">
        <f t="shared" ref="Q215:CB215" si="246">Q211/Q214</f>
        <v>833.33333333333337</v>
      </c>
      <c r="R215" s="15">
        <f t="shared" si="246"/>
        <v>833.33333333333337</v>
      </c>
      <c r="S215" s="15">
        <f t="shared" si="246"/>
        <v>833.33333333333337</v>
      </c>
      <c r="T215" s="15">
        <f t="shared" si="246"/>
        <v>833.33333333333337</v>
      </c>
      <c r="U215" s="15">
        <f t="shared" si="246"/>
        <v>833.33333333333337</v>
      </c>
      <c r="V215" s="15">
        <f t="shared" si="246"/>
        <v>833.33333333333337</v>
      </c>
      <c r="W215" s="15">
        <f t="shared" si="246"/>
        <v>833.33333333333337</v>
      </c>
      <c r="X215" s="15">
        <f t="shared" si="246"/>
        <v>833.33333333333337</v>
      </c>
      <c r="Y215" s="15">
        <f t="shared" si="246"/>
        <v>833.33333333333337</v>
      </c>
      <c r="Z215" s="15">
        <f t="shared" si="246"/>
        <v>833.33333333333337</v>
      </c>
      <c r="AA215" s="15">
        <f t="shared" si="246"/>
        <v>833.33333333333337</v>
      </c>
      <c r="AB215" s="15">
        <f t="shared" si="246"/>
        <v>1666.6666666666667</v>
      </c>
      <c r="AC215" s="15">
        <f t="shared" si="246"/>
        <v>1666.6666666666667</v>
      </c>
      <c r="AD215" s="15">
        <f t="shared" si="246"/>
        <v>1666.6666666666667</v>
      </c>
      <c r="AE215" s="15">
        <f t="shared" si="246"/>
        <v>1666.6666666666667</v>
      </c>
      <c r="AF215" s="15">
        <f t="shared" si="246"/>
        <v>1666.6666666666667</v>
      </c>
      <c r="AG215" s="15">
        <f t="shared" si="246"/>
        <v>1666.6666666666667</v>
      </c>
      <c r="AH215" s="15">
        <f t="shared" si="246"/>
        <v>1666.6666666666667</v>
      </c>
      <c r="AI215" s="15">
        <f t="shared" si="246"/>
        <v>1666.6666666666667</v>
      </c>
      <c r="AJ215" s="15">
        <f t="shared" si="246"/>
        <v>1666.6666666666667</v>
      </c>
      <c r="AK215" s="15">
        <f t="shared" si="246"/>
        <v>1666.6666666666667</v>
      </c>
      <c r="AL215" s="15">
        <f t="shared" si="246"/>
        <v>1666.6666666666667</v>
      </c>
      <c r="AM215" s="15">
        <f t="shared" si="246"/>
        <v>1666.6666666666667</v>
      </c>
      <c r="AN215" s="15">
        <f t="shared" si="246"/>
        <v>3333.3333333333335</v>
      </c>
      <c r="AO215" s="15">
        <f t="shared" si="246"/>
        <v>3333.3333333333335</v>
      </c>
      <c r="AP215" s="15">
        <f t="shared" si="246"/>
        <v>3333.3333333333335</v>
      </c>
      <c r="AQ215" s="15">
        <f t="shared" si="246"/>
        <v>3333.3333333333335</v>
      </c>
      <c r="AR215" s="15">
        <f t="shared" si="246"/>
        <v>3333.3333333333335</v>
      </c>
      <c r="AS215" s="15">
        <f t="shared" si="246"/>
        <v>3333.3333333333335</v>
      </c>
      <c r="AT215" s="15">
        <f t="shared" si="246"/>
        <v>3333.3333333333335</v>
      </c>
      <c r="AU215" s="15">
        <f t="shared" si="246"/>
        <v>3333.3333333333335</v>
      </c>
      <c r="AV215" s="15">
        <f t="shared" si="246"/>
        <v>3333.3333333333335</v>
      </c>
      <c r="AW215" s="15">
        <f t="shared" si="246"/>
        <v>3333.3333333333335</v>
      </c>
      <c r="AX215" s="15">
        <f t="shared" si="246"/>
        <v>3333.3333333333335</v>
      </c>
      <c r="AY215" s="15">
        <f t="shared" si="246"/>
        <v>3333.3333333333335</v>
      </c>
      <c r="AZ215" s="15">
        <f t="shared" si="246"/>
        <v>6666.666666666667</v>
      </c>
      <c r="BA215" s="15">
        <f t="shared" si="246"/>
        <v>6666.666666666667</v>
      </c>
      <c r="BB215" s="15">
        <f t="shared" si="246"/>
        <v>6666.666666666667</v>
      </c>
      <c r="BC215" s="15">
        <f t="shared" si="246"/>
        <v>6666.666666666667</v>
      </c>
      <c r="BD215" s="15">
        <f t="shared" si="246"/>
        <v>6666.666666666667</v>
      </c>
      <c r="BE215" s="15">
        <f t="shared" si="246"/>
        <v>6666.666666666667</v>
      </c>
      <c r="BF215" s="15">
        <f t="shared" si="246"/>
        <v>6666.666666666667</v>
      </c>
      <c r="BG215" s="15">
        <f t="shared" si="246"/>
        <v>6666.666666666667</v>
      </c>
      <c r="BH215" s="15">
        <f t="shared" si="246"/>
        <v>6666.666666666667</v>
      </c>
      <c r="BI215" s="15">
        <f t="shared" si="246"/>
        <v>6666.666666666667</v>
      </c>
      <c r="BJ215" s="15">
        <f t="shared" si="246"/>
        <v>6666.666666666667</v>
      </c>
      <c r="BK215" s="15">
        <f t="shared" si="246"/>
        <v>6666.666666666667</v>
      </c>
      <c r="BL215" s="15">
        <f t="shared" si="246"/>
        <v>13333.333333333334</v>
      </c>
      <c r="BM215" s="15">
        <f t="shared" si="246"/>
        <v>13333.333333333334</v>
      </c>
      <c r="BN215" s="15">
        <f t="shared" si="246"/>
        <v>13333.333333333334</v>
      </c>
      <c r="BO215" s="15">
        <f t="shared" si="246"/>
        <v>13333.333333333334</v>
      </c>
      <c r="BP215" s="15">
        <f t="shared" si="246"/>
        <v>13333.333333333334</v>
      </c>
      <c r="BQ215" s="15">
        <f t="shared" si="246"/>
        <v>13333.333333333334</v>
      </c>
      <c r="BR215" s="15">
        <f t="shared" si="246"/>
        <v>13333.333333333334</v>
      </c>
      <c r="BS215" s="15">
        <f t="shared" si="246"/>
        <v>13333.333333333334</v>
      </c>
      <c r="BT215" s="15">
        <f t="shared" si="246"/>
        <v>13333.333333333334</v>
      </c>
      <c r="BU215" s="15">
        <f t="shared" si="246"/>
        <v>13333.333333333334</v>
      </c>
      <c r="BV215" s="15">
        <f t="shared" si="246"/>
        <v>13333.333333333334</v>
      </c>
      <c r="BW215" s="15">
        <f t="shared" si="246"/>
        <v>13333.333333333334</v>
      </c>
      <c r="BX215" s="15">
        <f t="shared" si="246"/>
        <v>26666.666666666668</v>
      </c>
      <c r="BY215" s="15">
        <f t="shared" si="246"/>
        <v>26666.666666666668</v>
      </c>
      <c r="BZ215" s="15">
        <f t="shared" si="246"/>
        <v>26666.666666666668</v>
      </c>
      <c r="CA215" s="15">
        <f t="shared" si="246"/>
        <v>26666.666666666668</v>
      </c>
      <c r="CB215" s="15">
        <f t="shared" si="246"/>
        <v>26666.666666666668</v>
      </c>
      <c r="CC215" s="15">
        <f t="shared" ref="CC215:CI215" si="247">CC211/CC214</f>
        <v>26666.666666666668</v>
      </c>
      <c r="CD215" s="15">
        <f t="shared" si="247"/>
        <v>26666.666666666668</v>
      </c>
      <c r="CE215" s="15">
        <f t="shared" si="247"/>
        <v>26666.666666666668</v>
      </c>
      <c r="CF215" s="15">
        <f t="shared" si="247"/>
        <v>26666.666666666668</v>
      </c>
      <c r="CG215" s="15">
        <f t="shared" si="247"/>
        <v>26666.666666666668</v>
      </c>
      <c r="CH215" s="15">
        <f t="shared" si="247"/>
        <v>26666.666666666668</v>
      </c>
      <c r="CI215" s="15">
        <f t="shared" si="247"/>
        <v>26666.666666666668</v>
      </c>
    </row>
    <row r="216" spans="1:87" x14ac:dyDescent="0.4">
      <c r="C216" t="s">
        <v>158</v>
      </c>
      <c r="E216" s="12" t="s">
        <v>197</v>
      </c>
      <c r="F216" s="12"/>
      <c r="G216" s="13"/>
      <c r="H216" s="29">
        <v>20</v>
      </c>
      <c r="I216" s="29">
        <v>20</v>
      </c>
      <c r="J216" s="29">
        <v>20</v>
      </c>
      <c r="K216" s="29">
        <v>20</v>
      </c>
      <c r="L216" s="29">
        <v>20</v>
      </c>
      <c r="M216" s="29">
        <v>20</v>
      </c>
      <c r="N216" s="36"/>
      <c r="O216" s="36"/>
      <c r="P216" s="30" cm="1">
        <f t="array" ref="P216">INDEX($H:$M,ROW(),MATCH(P$2,$H$1:$M$1,0))</f>
        <v>20</v>
      </c>
      <c r="Q216" s="30" cm="1">
        <f t="array" ref="Q216">INDEX($H:$M,ROW(),MATCH(Q$2,$H$1:$M$1,0))</f>
        <v>20</v>
      </c>
      <c r="R216" s="30" cm="1">
        <f t="array" ref="R216">INDEX($H:$M,ROW(),MATCH(R$2,$H$1:$M$1,0))</f>
        <v>20</v>
      </c>
      <c r="S216" s="30" cm="1">
        <f t="array" ref="S216">INDEX($H:$M,ROW(),MATCH(S$2,$H$1:$M$1,0))</f>
        <v>20</v>
      </c>
      <c r="T216" s="30" cm="1">
        <f t="array" ref="T216">INDEX($H:$M,ROW(),MATCH(T$2,$H$1:$M$1,0))</f>
        <v>20</v>
      </c>
      <c r="U216" s="30" cm="1">
        <f t="array" ref="U216">INDEX($H:$M,ROW(),MATCH(U$2,$H$1:$M$1,0))</f>
        <v>20</v>
      </c>
      <c r="V216" s="30" cm="1">
        <f t="array" ref="V216">INDEX($H:$M,ROW(),MATCH(V$2,$H$1:$M$1,0))</f>
        <v>20</v>
      </c>
      <c r="W216" s="30" cm="1">
        <f t="array" ref="W216">INDEX($H:$M,ROW(),MATCH(W$2,$H$1:$M$1,0))</f>
        <v>20</v>
      </c>
      <c r="X216" s="30" cm="1">
        <f t="array" ref="X216">INDEX($H:$M,ROW(),MATCH(X$2,$H$1:$M$1,0))</f>
        <v>20</v>
      </c>
      <c r="Y216" s="30" cm="1">
        <f t="array" ref="Y216">INDEX($H:$M,ROW(),MATCH(Y$2,$H$1:$M$1,0))</f>
        <v>20</v>
      </c>
      <c r="Z216" s="30" cm="1">
        <f t="array" ref="Z216">INDEX($H:$M,ROW(),MATCH(Z$2,$H$1:$M$1,0))</f>
        <v>20</v>
      </c>
      <c r="AA216" s="30" cm="1">
        <f t="array" ref="AA216">INDEX($H:$M,ROW(),MATCH(AA$2,$H$1:$M$1,0))</f>
        <v>20</v>
      </c>
      <c r="AB216" s="30" cm="1">
        <f t="array" ref="AB216">INDEX($H:$M,ROW(),MATCH(AB$2,$H$1:$M$1,0))</f>
        <v>20</v>
      </c>
      <c r="AC216" s="30" cm="1">
        <f t="array" ref="AC216">INDEX($H:$M,ROW(),MATCH(AC$2,$H$1:$M$1,0))</f>
        <v>20</v>
      </c>
      <c r="AD216" s="30" cm="1">
        <f t="array" ref="AD216">INDEX($H:$M,ROW(),MATCH(AD$2,$H$1:$M$1,0))</f>
        <v>20</v>
      </c>
      <c r="AE216" s="30" cm="1">
        <f t="array" ref="AE216">INDEX($H:$M,ROW(),MATCH(AE$2,$H$1:$M$1,0))</f>
        <v>20</v>
      </c>
      <c r="AF216" s="30" cm="1">
        <f t="array" ref="AF216">INDEX($H:$M,ROW(),MATCH(AF$2,$H$1:$M$1,0))</f>
        <v>20</v>
      </c>
      <c r="AG216" s="30" cm="1">
        <f t="array" ref="AG216">INDEX($H:$M,ROW(),MATCH(AG$2,$H$1:$M$1,0))</f>
        <v>20</v>
      </c>
      <c r="AH216" s="30" cm="1">
        <f t="array" ref="AH216">INDEX($H:$M,ROW(),MATCH(AH$2,$H$1:$M$1,0))</f>
        <v>20</v>
      </c>
      <c r="AI216" s="30" cm="1">
        <f t="array" ref="AI216">INDEX($H:$M,ROW(),MATCH(AI$2,$H$1:$M$1,0))</f>
        <v>20</v>
      </c>
      <c r="AJ216" s="30" cm="1">
        <f t="array" ref="AJ216">INDEX($H:$M,ROW(),MATCH(AJ$2,$H$1:$M$1,0))</f>
        <v>20</v>
      </c>
      <c r="AK216" s="30" cm="1">
        <f t="array" ref="AK216">INDEX($H:$M,ROW(),MATCH(AK$2,$H$1:$M$1,0))</f>
        <v>20</v>
      </c>
      <c r="AL216" s="30" cm="1">
        <f t="array" ref="AL216">INDEX($H:$M,ROW(),MATCH(AL$2,$H$1:$M$1,0))</f>
        <v>20</v>
      </c>
      <c r="AM216" s="30" cm="1">
        <f t="array" ref="AM216">INDEX($H:$M,ROW(),MATCH(AM$2,$H$1:$M$1,0))</f>
        <v>20</v>
      </c>
      <c r="AN216" s="30" cm="1">
        <f t="array" ref="AN216">INDEX($H:$M,ROW(),MATCH(AN$2,$H$1:$M$1,0))</f>
        <v>20</v>
      </c>
      <c r="AO216" s="30" cm="1">
        <f t="array" ref="AO216">INDEX($H:$M,ROW(),MATCH(AO$2,$H$1:$M$1,0))</f>
        <v>20</v>
      </c>
      <c r="AP216" s="30" cm="1">
        <f t="array" ref="AP216">INDEX($H:$M,ROW(),MATCH(AP$2,$H$1:$M$1,0))</f>
        <v>20</v>
      </c>
      <c r="AQ216" s="30" cm="1">
        <f t="array" ref="AQ216">INDEX($H:$M,ROW(),MATCH(AQ$2,$H$1:$M$1,0))</f>
        <v>20</v>
      </c>
      <c r="AR216" s="30" cm="1">
        <f t="array" ref="AR216">INDEX($H:$M,ROW(),MATCH(AR$2,$H$1:$M$1,0))</f>
        <v>20</v>
      </c>
      <c r="AS216" s="30" cm="1">
        <f t="array" ref="AS216">INDEX($H:$M,ROW(),MATCH(AS$2,$H$1:$M$1,0))</f>
        <v>20</v>
      </c>
      <c r="AT216" s="30" cm="1">
        <f t="array" ref="AT216">INDEX($H:$M,ROW(),MATCH(AT$2,$H$1:$M$1,0))</f>
        <v>20</v>
      </c>
      <c r="AU216" s="30" cm="1">
        <f t="array" ref="AU216">INDEX($H:$M,ROW(),MATCH(AU$2,$H$1:$M$1,0))</f>
        <v>20</v>
      </c>
      <c r="AV216" s="30" cm="1">
        <f t="array" ref="AV216">INDEX($H:$M,ROW(),MATCH(AV$2,$H$1:$M$1,0))</f>
        <v>20</v>
      </c>
      <c r="AW216" s="30" cm="1">
        <f t="array" ref="AW216">INDEX($H:$M,ROW(),MATCH(AW$2,$H$1:$M$1,0))</f>
        <v>20</v>
      </c>
      <c r="AX216" s="30" cm="1">
        <f t="array" ref="AX216">INDEX($H:$M,ROW(),MATCH(AX$2,$H$1:$M$1,0))</f>
        <v>20</v>
      </c>
      <c r="AY216" s="30" cm="1">
        <f t="array" ref="AY216">INDEX($H:$M,ROW(),MATCH(AY$2,$H$1:$M$1,0))</f>
        <v>20</v>
      </c>
      <c r="AZ216" s="30" cm="1">
        <f t="array" ref="AZ216">INDEX($H:$M,ROW(),MATCH(AZ$2,$H$1:$M$1,0))</f>
        <v>20</v>
      </c>
      <c r="BA216" s="30" cm="1">
        <f t="array" ref="BA216">INDEX($H:$M,ROW(),MATCH(BA$2,$H$1:$M$1,0))</f>
        <v>20</v>
      </c>
      <c r="BB216" s="30" cm="1">
        <f t="array" ref="BB216">INDEX($H:$M,ROW(),MATCH(BB$2,$H$1:$M$1,0))</f>
        <v>20</v>
      </c>
      <c r="BC216" s="30" cm="1">
        <f t="array" ref="BC216">INDEX($H:$M,ROW(),MATCH(BC$2,$H$1:$M$1,0))</f>
        <v>20</v>
      </c>
      <c r="BD216" s="30" cm="1">
        <f t="array" ref="BD216">INDEX($H:$M,ROW(),MATCH(BD$2,$H$1:$M$1,0))</f>
        <v>20</v>
      </c>
      <c r="BE216" s="30" cm="1">
        <f t="array" ref="BE216">INDEX($H:$M,ROW(),MATCH(BE$2,$H$1:$M$1,0))</f>
        <v>20</v>
      </c>
      <c r="BF216" s="30" cm="1">
        <f t="array" ref="BF216">INDEX($H:$M,ROW(),MATCH(BF$2,$H$1:$M$1,0))</f>
        <v>20</v>
      </c>
      <c r="BG216" s="30" cm="1">
        <f t="array" ref="BG216">INDEX($H:$M,ROW(),MATCH(BG$2,$H$1:$M$1,0))</f>
        <v>20</v>
      </c>
      <c r="BH216" s="30" cm="1">
        <f t="array" ref="BH216">INDEX($H:$M,ROW(),MATCH(BH$2,$H$1:$M$1,0))</f>
        <v>20</v>
      </c>
      <c r="BI216" s="30" cm="1">
        <f t="array" ref="BI216">INDEX($H:$M,ROW(),MATCH(BI$2,$H$1:$M$1,0))</f>
        <v>20</v>
      </c>
      <c r="BJ216" s="30" cm="1">
        <f t="array" ref="BJ216">INDEX($H:$M,ROW(),MATCH(BJ$2,$H$1:$M$1,0))</f>
        <v>20</v>
      </c>
      <c r="BK216" s="30" cm="1">
        <f t="array" ref="BK216">INDEX($H:$M,ROW(),MATCH(BK$2,$H$1:$M$1,0))</f>
        <v>20</v>
      </c>
      <c r="BL216" s="30" cm="1">
        <f t="array" ref="BL216">INDEX($H:$M,ROW(),MATCH(BL$2,$H$1:$M$1,0))</f>
        <v>20</v>
      </c>
      <c r="BM216" s="30" cm="1">
        <f t="array" ref="BM216">INDEX($H:$M,ROW(),MATCH(BM$2,$H$1:$M$1,0))</f>
        <v>20</v>
      </c>
      <c r="BN216" s="30" cm="1">
        <f t="array" ref="BN216">INDEX($H:$M,ROW(),MATCH(BN$2,$H$1:$M$1,0))</f>
        <v>20</v>
      </c>
      <c r="BO216" s="30" cm="1">
        <f t="array" ref="BO216">INDEX($H:$M,ROW(),MATCH(BO$2,$H$1:$M$1,0))</f>
        <v>20</v>
      </c>
      <c r="BP216" s="30" cm="1">
        <f t="array" ref="BP216">INDEX($H:$M,ROW(),MATCH(BP$2,$H$1:$M$1,0))</f>
        <v>20</v>
      </c>
      <c r="BQ216" s="30" cm="1">
        <f t="array" ref="BQ216">INDEX($H:$M,ROW(),MATCH(BQ$2,$H$1:$M$1,0))</f>
        <v>20</v>
      </c>
      <c r="BR216" s="30" cm="1">
        <f t="array" ref="BR216">INDEX($H:$M,ROW(),MATCH(BR$2,$H$1:$M$1,0))</f>
        <v>20</v>
      </c>
      <c r="BS216" s="30" cm="1">
        <f t="array" ref="BS216">INDEX($H:$M,ROW(),MATCH(BS$2,$H$1:$M$1,0))</f>
        <v>20</v>
      </c>
      <c r="BT216" s="30" cm="1">
        <f t="array" ref="BT216">INDEX($H:$M,ROW(),MATCH(BT$2,$H$1:$M$1,0))</f>
        <v>20</v>
      </c>
      <c r="BU216" s="30" cm="1">
        <f t="array" ref="BU216">INDEX($H:$M,ROW(),MATCH(BU$2,$H$1:$M$1,0))</f>
        <v>20</v>
      </c>
      <c r="BV216" s="30" cm="1">
        <f t="array" ref="BV216">INDEX($H:$M,ROW(),MATCH(BV$2,$H$1:$M$1,0))</f>
        <v>20</v>
      </c>
      <c r="BW216" s="30" cm="1">
        <f t="array" ref="BW216">INDEX($H:$M,ROW(),MATCH(BW$2,$H$1:$M$1,0))</f>
        <v>20</v>
      </c>
      <c r="BX216" s="30" cm="1">
        <f t="array" ref="BX216">INDEX($H:$M,ROW(),MATCH(BX$2,$H$1:$M$1,0))</f>
        <v>20</v>
      </c>
      <c r="BY216" s="30" cm="1">
        <f t="array" ref="BY216">INDEX($H:$M,ROW(),MATCH(BY$2,$H$1:$M$1,0))</f>
        <v>20</v>
      </c>
      <c r="BZ216" s="30" cm="1">
        <f t="array" ref="BZ216">INDEX($H:$M,ROW(),MATCH(BZ$2,$H$1:$M$1,0))</f>
        <v>20</v>
      </c>
      <c r="CA216" s="30" cm="1">
        <f t="array" ref="CA216">INDEX($H:$M,ROW(),MATCH(CA$2,$H$1:$M$1,0))</f>
        <v>20</v>
      </c>
      <c r="CB216" s="30" cm="1">
        <f t="array" ref="CB216">INDEX($H:$M,ROW(),MATCH(CB$2,$H$1:$M$1,0))</f>
        <v>20</v>
      </c>
      <c r="CC216" s="30" cm="1">
        <f t="array" ref="CC216">INDEX($H:$M,ROW(),MATCH(CC$2,$H$1:$M$1,0))</f>
        <v>20</v>
      </c>
      <c r="CD216" s="30" cm="1">
        <f t="array" ref="CD216">INDEX($H:$M,ROW(),MATCH(CD$2,$H$1:$M$1,0))</f>
        <v>20</v>
      </c>
      <c r="CE216" s="30" cm="1">
        <f t="array" ref="CE216">INDEX($H:$M,ROW(),MATCH(CE$2,$H$1:$M$1,0))</f>
        <v>20</v>
      </c>
      <c r="CF216" s="30" cm="1">
        <f t="array" ref="CF216">INDEX($H:$M,ROW(),MATCH(CF$2,$H$1:$M$1,0))</f>
        <v>20</v>
      </c>
      <c r="CG216" s="30" cm="1">
        <f t="array" ref="CG216">INDEX($H:$M,ROW(),MATCH(CG$2,$H$1:$M$1,0))</f>
        <v>20</v>
      </c>
      <c r="CH216" s="30" cm="1">
        <f t="array" ref="CH216">INDEX($H:$M,ROW(),MATCH(CH$2,$H$1:$M$1,0))</f>
        <v>20</v>
      </c>
      <c r="CI216" s="30" cm="1">
        <f t="array" ref="CI216">INDEX($H:$M,ROW(),MATCH(CI$2,$H$1:$M$1,0))</f>
        <v>20</v>
      </c>
    </row>
    <row r="217" spans="1:87" x14ac:dyDescent="0.4">
      <c r="B217" t="s">
        <v>199</v>
      </c>
      <c r="C217" t="s">
        <v>158</v>
      </c>
      <c r="E217" s="27" t="str">
        <f>SUBSTITUTE(E213,":","")&amp;" Expense"</f>
        <v>Seller acquisition cost Expense</v>
      </c>
      <c r="F217" s="27"/>
      <c r="G217" s="9"/>
      <c r="H217" s="28">
        <f t="shared" ref="H217:M217" si="248">SUMIF($2:$2,H$1,217:217)</f>
        <v>-199999.99999999997</v>
      </c>
      <c r="I217" s="28">
        <f t="shared" si="248"/>
        <v>-399999.99999999994</v>
      </c>
      <c r="J217" s="28">
        <f t="shared" si="248"/>
        <v>-799999.99999999988</v>
      </c>
      <c r="K217" s="28">
        <f t="shared" si="248"/>
        <v>-1599999.9999999998</v>
      </c>
      <c r="L217" s="28">
        <f t="shared" si="248"/>
        <v>-3199999.9999999995</v>
      </c>
      <c r="M217" s="28">
        <f t="shared" si="248"/>
        <v>-6399999.9999999991</v>
      </c>
      <c r="P217" s="28">
        <f>-P216*P215</f>
        <v>-16666.666666666668</v>
      </c>
      <c r="Q217" s="28">
        <f t="shared" ref="Q217:CB217" si="249">-Q216*Q215</f>
        <v>-16666.666666666668</v>
      </c>
      <c r="R217" s="28">
        <f t="shared" si="249"/>
        <v>-16666.666666666668</v>
      </c>
      <c r="S217" s="28">
        <f t="shared" si="249"/>
        <v>-16666.666666666668</v>
      </c>
      <c r="T217" s="28">
        <f t="shared" si="249"/>
        <v>-16666.666666666668</v>
      </c>
      <c r="U217" s="28">
        <f t="shared" si="249"/>
        <v>-16666.666666666668</v>
      </c>
      <c r="V217" s="28">
        <f t="shared" si="249"/>
        <v>-16666.666666666668</v>
      </c>
      <c r="W217" s="28">
        <f t="shared" si="249"/>
        <v>-16666.666666666668</v>
      </c>
      <c r="X217" s="28">
        <f t="shared" si="249"/>
        <v>-16666.666666666668</v>
      </c>
      <c r="Y217" s="28">
        <f t="shared" si="249"/>
        <v>-16666.666666666668</v>
      </c>
      <c r="Z217" s="28">
        <f t="shared" si="249"/>
        <v>-16666.666666666668</v>
      </c>
      <c r="AA217" s="28">
        <f t="shared" si="249"/>
        <v>-16666.666666666668</v>
      </c>
      <c r="AB217" s="28">
        <f t="shared" si="249"/>
        <v>-33333.333333333336</v>
      </c>
      <c r="AC217" s="28">
        <f t="shared" si="249"/>
        <v>-33333.333333333336</v>
      </c>
      <c r="AD217" s="28">
        <f t="shared" si="249"/>
        <v>-33333.333333333336</v>
      </c>
      <c r="AE217" s="28">
        <f t="shared" si="249"/>
        <v>-33333.333333333336</v>
      </c>
      <c r="AF217" s="28">
        <f t="shared" si="249"/>
        <v>-33333.333333333336</v>
      </c>
      <c r="AG217" s="28">
        <f t="shared" si="249"/>
        <v>-33333.333333333336</v>
      </c>
      <c r="AH217" s="28">
        <f t="shared" si="249"/>
        <v>-33333.333333333336</v>
      </c>
      <c r="AI217" s="28">
        <f t="shared" si="249"/>
        <v>-33333.333333333336</v>
      </c>
      <c r="AJ217" s="28">
        <f t="shared" si="249"/>
        <v>-33333.333333333336</v>
      </c>
      <c r="AK217" s="28">
        <f t="shared" si="249"/>
        <v>-33333.333333333336</v>
      </c>
      <c r="AL217" s="28">
        <f t="shared" si="249"/>
        <v>-33333.333333333336</v>
      </c>
      <c r="AM217" s="28">
        <f t="shared" si="249"/>
        <v>-33333.333333333336</v>
      </c>
      <c r="AN217" s="28">
        <f t="shared" si="249"/>
        <v>-66666.666666666672</v>
      </c>
      <c r="AO217" s="28">
        <f t="shared" si="249"/>
        <v>-66666.666666666672</v>
      </c>
      <c r="AP217" s="28">
        <f t="shared" si="249"/>
        <v>-66666.666666666672</v>
      </c>
      <c r="AQ217" s="28">
        <f t="shared" si="249"/>
        <v>-66666.666666666672</v>
      </c>
      <c r="AR217" s="28">
        <f t="shared" si="249"/>
        <v>-66666.666666666672</v>
      </c>
      <c r="AS217" s="28">
        <f t="shared" si="249"/>
        <v>-66666.666666666672</v>
      </c>
      <c r="AT217" s="28">
        <f t="shared" si="249"/>
        <v>-66666.666666666672</v>
      </c>
      <c r="AU217" s="28">
        <f t="shared" si="249"/>
        <v>-66666.666666666672</v>
      </c>
      <c r="AV217" s="28">
        <f t="shared" si="249"/>
        <v>-66666.666666666672</v>
      </c>
      <c r="AW217" s="28">
        <f t="shared" si="249"/>
        <v>-66666.666666666672</v>
      </c>
      <c r="AX217" s="28">
        <f t="shared" si="249"/>
        <v>-66666.666666666672</v>
      </c>
      <c r="AY217" s="28">
        <f t="shared" si="249"/>
        <v>-66666.666666666672</v>
      </c>
      <c r="AZ217" s="28">
        <f t="shared" si="249"/>
        <v>-133333.33333333334</v>
      </c>
      <c r="BA217" s="28">
        <f t="shared" si="249"/>
        <v>-133333.33333333334</v>
      </c>
      <c r="BB217" s="28">
        <f t="shared" si="249"/>
        <v>-133333.33333333334</v>
      </c>
      <c r="BC217" s="28">
        <f t="shared" si="249"/>
        <v>-133333.33333333334</v>
      </c>
      <c r="BD217" s="28">
        <f t="shared" si="249"/>
        <v>-133333.33333333334</v>
      </c>
      <c r="BE217" s="28">
        <f t="shared" si="249"/>
        <v>-133333.33333333334</v>
      </c>
      <c r="BF217" s="28">
        <f t="shared" si="249"/>
        <v>-133333.33333333334</v>
      </c>
      <c r="BG217" s="28">
        <f t="shared" si="249"/>
        <v>-133333.33333333334</v>
      </c>
      <c r="BH217" s="28">
        <f t="shared" si="249"/>
        <v>-133333.33333333334</v>
      </c>
      <c r="BI217" s="28">
        <f t="shared" si="249"/>
        <v>-133333.33333333334</v>
      </c>
      <c r="BJ217" s="28">
        <f t="shared" si="249"/>
        <v>-133333.33333333334</v>
      </c>
      <c r="BK217" s="28">
        <f t="shared" si="249"/>
        <v>-133333.33333333334</v>
      </c>
      <c r="BL217" s="28">
        <f t="shared" si="249"/>
        <v>-266666.66666666669</v>
      </c>
      <c r="BM217" s="28">
        <f t="shared" si="249"/>
        <v>-266666.66666666669</v>
      </c>
      <c r="BN217" s="28">
        <f t="shared" si="249"/>
        <v>-266666.66666666669</v>
      </c>
      <c r="BO217" s="28">
        <f t="shared" si="249"/>
        <v>-266666.66666666669</v>
      </c>
      <c r="BP217" s="28">
        <f t="shared" si="249"/>
        <v>-266666.66666666669</v>
      </c>
      <c r="BQ217" s="28">
        <f t="shared" si="249"/>
        <v>-266666.66666666669</v>
      </c>
      <c r="BR217" s="28">
        <f t="shared" si="249"/>
        <v>-266666.66666666669</v>
      </c>
      <c r="BS217" s="28">
        <f t="shared" si="249"/>
        <v>-266666.66666666669</v>
      </c>
      <c r="BT217" s="28">
        <f t="shared" si="249"/>
        <v>-266666.66666666669</v>
      </c>
      <c r="BU217" s="28">
        <f t="shared" si="249"/>
        <v>-266666.66666666669</v>
      </c>
      <c r="BV217" s="28">
        <f t="shared" si="249"/>
        <v>-266666.66666666669</v>
      </c>
      <c r="BW217" s="28">
        <f t="shared" si="249"/>
        <v>-266666.66666666669</v>
      </c>
      <c r="BX217" s="28">
        <f t="shared" si="249"/>
        <v>-533333.33333333337</v>
      </c>
      <c r="BY217" s="28">
        <f t="shared" si="249"/>
        <v>-533333.33333333337</v>
      </c>
      <c r="BZ217" s="28">
        <f t="shared" si="249"/>
        <v>-533333.33333333337</v>
      </c>
      <c r="CA217" s="28">
        <f t="shared" si="249"/>
        <v>-533333.33333333337</v>
      </c>
      <c r="CB217" s="28">
        <f t="shared" si="249"/>
        <v>-533333.33333333337</v>
      </c>
      <c r="CC217" s="28">
        <f t="shared" ref="CC217:CI217" si="250">-CC216*CC215</f>
        <v>-533333.33333333337</v>
      </c>
      <c r="CD217" s="28">
        <f t="shared" si="250"/>
        <v>-533333.33333333337</v>
      </c>
      <c r="CE217" s="28">
        <f t="shared" si="250"/>
        <v>-533333.33333333337</v>
      </c>
      <c r="CF217" s="28">
        <f t="shared" si="250"/>
        <v>-533333.33333333337</v>
      </c>
      <c r="CG217" s="28">
        <f t="shared" si="250"/>
        <v>-533333.33333333337</v>
      </c>
      <c r="CH217" s="28">
        <f t="shared" si="250"/>
        <v>-533333.33333333337</v>
      </c>
      <c r="CI217" s="28">
        <f t="shared" si="250"/>
        <v>-533333.33333333337</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f t="shared" ref="P219:CA221" si="251">P209</f>
        <v>8333.3333333333339</v>
      </c>
      <c r="Q219" s="53">
        <f t="shared" si="251"/>
        <v>8333.3333333333339</v>
      </c>
      <c r="R219" s="53">
        <f t="shared" si="251"/>
        <v>8333.3333333333339</v>
      </c>
      <c r="S219" s="53">
        <f t="shared" si="251"/>
        <v>8333.3333333333339</v>
      </c>
      <c r="T219" s="53">
        <f t="shared" si="251"/>
        <v>8333.3333333333339</v>
      </c>
      <c r="U219" s="53">
        <f t="shared" si="251"/>
        <v>8333.3333333333339</v>
      </c>
      <c r="V219" s="53">
        <f t="shared" si="251"/>
        <v>8333.3333333333339</v>
      </c>
      <c r="W219" s="53">
        <f t="shared" si="251"/>
        <v>8333.3333333333339</v>
      </c>
      <c r="X219" s="53">
        <f t="shared" si="251"/>
        <v>8333.3333333333339</v>
      </c>
      <c r="Y219" s="53">
        <f t="shared" si="251"/>
        <v>8333.3333333333339</v>
      </c>
      <c r="Z219" s="53">
        <f t="shared" si="251"/>
        <v>8333.3333333333339</v>
      </c>
      <c r="AA219" s="53">
        <f t="shared" si="251"/>
        <v>8333.3333333333339</v>
      </c>
      <c r="AB219" s="53">
        <f t="shared" si="251"/>
        <v>16666.666666666668</v>
      </c>
      <c r="AC219" s="53">
        <f t="shared" si="251"/>
        <v>16666.666666666668</v>
      </c>
      <c r="AD219" s="53">
        <f t="shared" si="251"/>
        <v>16666.666666666668</v>
      </c>
      <c r="AE219" s="53">
        <f t="shared" si="251"/>
        <v>16666.666666666668</v>
      </c>
      <c r="AF219" s="53">
        <f t="shared" si="251"/>
        <v>16666.666666666668</v>
      </c>
      <c r="AG219" s="53">
        <f t="shared" si="251"/>
        <v>16666.666666666668</v>
      </c>
      <c r="AH219" s="53">
        <f t="shared" si="251"/>
        <v>16666.666666666668</v>
      </c>
      <c r="AI219" s="53">
        <f t="shared" si="251"/>
        <v>16666.666666666668</v>
      </c>
      <c r="AJ219" s="53">
        <f t="shared" si="251"/>
        <v>16666.666666666668</v>
      </c>
      <c r="AK219" s="53">
        <f t="shared" si="251"/>
        <v>16666.666666666668</v>
      </c>
      <c r="AL219" s="53">
        <f t="shared" si="251"/>
        <v>16666.666666666668</v>
      </c>
      <c r="AM219" s="53">
        <f t="shared" si="251"/>
        <v>16666.666666666668</v>
      </c>
      <c r="AN219" s="53">
        <f t="shared" si="251"/>
        <v>33333.333333333336</v>
      </c>
      <c r="AO219" s="53">
        <f t="shared" si="251"/>
        <v>33333.333333333336</v>
      </c>
      <c r="AP219" s="53">
        <f t="shared" si="251"/>
        <v>33333.333333333336</v>
      </c>
      <c r="AQ219" s="53">
        <f t="shared" si="251"/>
        <v>33333.333333333336</v>
      </c>
      <c r="AR219" s="53">
        <f t="shared" si="251"/>
        <v>33333.333333333336</v>
      </c>
      <c r="AS219" s="53">
        <f t="shared" si="251"/>
        <v>33333.333333333336</v>
      </c>
      <c r="AT219" s="53">
        <f t="shared" si="251"/>
        <v>33333.333333333336</v>
      </c>
      <c r="AU219" s="53">
        <f t="shared" si="251"/>
        <v>33333.333333333336</v>
      </c>
      <c r="AV219" s="53">
        <f t="shared" si="251"/>
        <v>33333.333333333336</v>
      </c>
      <c r="AW219" s="53">
        <f t="shared" si="251"/>
        <v>33333.333333333336</v>
      </c>
      <c r="AX219" s="53">
        <f t="shared" si="251"/>
        <v>33333.333333333336</v>
      </c>
      <c r="AY219" s="53">
        <f t="shared" si="251"/>
        <v>33333.333333333336</v>
      </c>
      <c r="AZ219" s="53">
        <f t="shared" si="251"/>
        <v>66666.666666666672</v>
      </c>
      <c r="BA219" s="53">
        <f t="shared" si="251"/>
        <v>66666.666666666672</v>
      </c>
      <c r="BB219" s="53">
        <f t="shared" si="251"/>
        <v>66666.666666666672</v>
      </c>
      <c r="BC219" s="53">
        <f t="shared" si="251"/>
        <v>66666.666666666672</v>
      </c>
      <c r="BD219" s="53">
        <f t="shared" si="251"/>
        <v>66666.666666666672</v>
      </c>
      <c r="BE219" s="53">
        <f t="shared" si="251"/>
        <v>66666.666666666672</v>
      </c>
      <c r="BF219" s="53">
        <f t="shared" si="251"/>
        <v>66666.666666666672</v>
      </c>
      <c r="BG219" s="53">
        <f t="shared" si="251"/>
        <v>66666.666666666672</v>
      </c>
      <c r="BH219" s="53">
        <f t="shared" si="251"/>
        <v>66666.666666666672</v>
      </c>
      <c r="BI219" s="53">
        <f t="shared" si="251"/>
        <v>66666.666666666672</v>
      </c>
      <c r="BJ219" s="53">
        <f t="shared" si="251"/>
        <v>66666.666666666672</v>
      </c>
      <c r="BK219" s="53">
        <f t="shared" si="251"/>
        <v>66666.666666666672</v>
      </c>
      <c r="BL219" s="53">
        <f t="shared" si="251"/>
        <v>133333.33333333334</v>
      </c>
      <c r="BM219" s="53">
        <f t="shared" si="251"/>
        <v>133333.33333333334</v>
      </c>
      <c r="BN219" s="53">
        <f t="shared" si="251"/>
        <v>133333.33333333334</v>
      </c>
      <c r="BO219" s="53">
        <f t="shared" si="251"/>
        <v>133333.33333333334</v>
      </c>
      <c r="BP219" s="53">
        <f t="shared" si="251"/>
        <v>133333.33333333334</v>
      </c>
      <c r="BQ219" s="53">
        <f t="shared" si="251"/>
        <v>133333.33333333334</v>
      </c>
      <c r="BR219" s="53">
        <f t="shared" si="251"/>
        <v>133333.33333333334</v>
      </c>
      <c r="BS219" s="53">
        <f t="shared" si="251"/>
        <v>133333.33333333334</v>
      </c>
      <c r="BT219" s="53">
        <f t="shared" si="251"/>
        <v>133333.33333333334</v>
      </c>
      <c r="BU219" s="53">
        <f t="shared" si="251"/>
        <v>133333.33333333334</v>
      </c>
      <c r="BV219" s="53">
        <f t="shared" si="251"/>
        <v>133333.33333333334</v>
      </c>
      <c r="BW219" s="53">
        <f t="shared" si="251"/>
        <v>133333.33333333334</v>
      </c>
      <c r="BX219" s="53">
        <f t="shared" si="251"/>
        <v>266666.66666666669</v>
      </c>
      <c r="BY219" s="53">
        <f t="shared" si="251"/>
        <v>266666.66666666669</v>
      </c>
      <c r="BZ219" s="53">
        <f t="shared" si="251"/>
        <v>266666.66666666669</v>
      </c>
      <c r="CA219" s="53">
        <f t="shared" si="251"/>
        <v>266666.66666666669</v>
      </c>
      <c r="CB219" s="53">
        <f t="shared" ref="CB219:CI221" si="252">CB209</f>
        <v>266666.66666666669</v>
      </c>
      <c r="CC219" s="53">
        <f t="shared" si="252"/>
        <v>266666.66666666669</v>
      </c>
      <c r="CD219" s="53">
        <f t="shared" si="252"/>
        <v>266666.66666666669</v>
      </c>
      <c r="CE219" s="53">
        <f t="shared" si="252"/>
        <v>266666.66666666669</v>
      </c>
      <c r="CF219" s="53">
        <f t="shared" si="252"/>
        <v>266666.66666666669</v>
      </c>
      <c r="CG219" s="53">
        <f t="shared" si="252"/>
        <v>266666.66666666669</v>
      </c>
      <c r="CH219" s="53">
        <f t="shared" si="252"/>
        <v>266666.66666666669</v>
      </c>
      <c r="CI219" s="53">
        <f t="shared" si="252"/>
        <v>266666.66666666669</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f>P211</f>
        <v>8333.3333333333339</v>
      </c>
      <c r="Q221" s="34">
        <f t="shared" si="251"/>
        <v>8333.3333333333339</v>
      </c>
      <c r="R221" s="34">
        <f t="shared" si="251"/>
        <v>8333.3333333333339</v>
      </c>
      <c r="S221" s="34">
        <f t="shared" si="251"/>
        <v>8333.3333333333339</v>
      </c>
      <c r="T221" s="34">
        <f t="shared" si="251"/>
        <v>8333.3333333333339</v>
      </c>
      <c r="U221" s="34">
        <f t="shared" si="251"/>
        <v>8333.3333333333339</v>
      </c>
      <c r="V221" s="34">
        <f t="shared" si="251"/>
        <v>8333.3333333333339</v>
      </c>
      <c r="W221" s="34">
        <f t="shared" si="251"/>
        <v>8333.3333333333339</v>
      </c>
      <c r="X221" s="34">
        <f t="shared" si="251"/>
        <v>8333.3333333333339</v>
      </c>
      <c r="Y221" s="34">
        <f t="shared" si="251"/>
        <v>8333.3333333333339</v>
      </c>
      <c r="Z221" s="34">
        <f t="shared" si="251"/>
        <v>8333.3333333333339</v>
      </c>
      <c r="AA221" s="34">
        <f t="shared" si="251"/>
        <v>8333.3333333333339</v>
      </c>
      <c r="AB221" s="34">
        <f t="shared" si="251"/>
        <v>16666.666666666668</v>
      </c>
      <c r="AC221" s="34">
        <f t="shared" si="251"/>
        <v>16666.666666666668</v>
      </c>
      <c r="AD221" s="34">
        <f t="shared" si="251"/>
        <v>16666.666666666668</v>
      </c>
      <c r="AE221" s="34">
        <f t="shared" si="251"/>
        <v>16666.666666666668</v>
      </c>
      <c r="AF221" s="34">
        <f t="shared" si="251"/>
        <v>16666.666666666668</v>
      </c>
      <c r="AG221" s="34">
        <f t="shared" si="251"/>
        <v>16666.666666666668</v>
      </c>
      <c r="AH221" s="34">
        <f t="shared" si="251"/>
        <v>16666.666666666668</v>
      </c>
      <c r="AI221" s="34">
        <f t="shared" si="251"/>
        <v>16666.666666666668</v>
      </c>
      <c r="AJ221" s="34">
        <f t="shared" si="251"/>
        <v>16666.666666666668</v>
      </c>
      <c r="AK221" s="34">
        <f t="shared" si="251"/>
        <v>16666.666666666668</v>
      </c>
      <c r="AL221" s="34">
        <f t="shared" si="251"/>
        <v>16666.666666666668</v>
      </c>
      <c r="AM221" s="34">
        <f t="shared" si="251"/>
        <v>16666.666666666668</v>
      </c>
      <c r="AN221" s="34">
        <f t="shared" si="251"/>
        <v>33333.333333333336</v>
      </c>
      <c r="AO221" s="34">
        <f t="shared" si="251"/>
        <v>33333.333333333336</v>
      </c>
      <c r="AP221" s="34">
        <f t="shared" si="251"/>
        <v>33333.333333333336</v>
      </c>
      <c r="AQ221" s="34">
        <f t="shared" si="251"/>
        <v>33333.333333333336</v>
      </c>
      <c r="AR221" s="34">
        <f t="shared" si="251"/>
        <v>33333.333333333336</v>
      </c>
      <c r="AS221" s="34">
        <f t="shared" si="251"/>
        <v>33333.333333333336</v>
      </c>
      <c r="AT221" s="34">
        <f t="shared" si="251"/>
        <v>33333.333333333336</v>
      </c>
      <c r="AU221" s="34">
        <f t="shared" si="251"/>
        <v>33333.333333333336</v>
      </c>
      <c r="AV221" s="34">
        <f t="shared" si="251"/>
        <v>33333.333333333336</v>
      </c>
      <c r="AW221" s="34">
        <f t="shared" si="251"/>
        <v>33333.333333333336</v>
      </c>
      <c r="AX221" s="34">
        <f t="shared" si="251"/>
        <v>33333.333333333336</v>
      </c>
      <c r="AY221" s="34">
        <f t="shared" si="251"/>
        <v>33333.333333333336</v>
      </c>
      <c r="AZ221" s="34">
        <f t="shared" si="251"/>
        <v>66666.666666666672</v>
      </c>
      <c r="BA221" s="34">
        <f t="shared" si="251"/>
        <v>66666.666666666672</v>
      </c>
      <c r="BB221" s="34">
        <f t="shared" si="251"/>
        <v>66666.666666666672</v>
      </c>
      <c r="BC221" s="34">
        <f t="shared" si="251"/>
        <v>66666.666666666672</v>
      </c>
      <c r="BD221" s="34">
        <f t="shared" si="251"/>
        <v>66666.666666666672</v>
      </c>
      <c r="BE221" s="34">
        <f t="shared" si="251"/>
        <v>66666.666666666672</v>
      </c>
      <c r="BF221" s="34">
        <f t="shared" si="251"/>
        <v>66666.666666666672</v>
      </c>
      <c r="BG221" s="34">
        <f t="shared" si="251"/>
        <v>66666.666666666672</v>
      </c>
      <c r="BH221" s="34">
        <f t="shared" si="251"/>
        <v>66666.666666666672</v>
      </c>
      <c r="BI221" s="34">
        <f t="shared" si="251"/>
        <v>66666.666666666672</v>
      </c>
      <c r="BJ221" s="34">
        <f t="shared" si="251"/>
        <v>66666.666666666672</v>
      </c>
      <c r="BK221" s="34">
        <f t="shared" si="251"/>
        <v>66666.666666666672</v>
      </c>
      <c r="BL221" s="34">
        <f t="shared" si="251"/>
        <v>133333.33333333334</v>
      </c>
      <c r="BM221" s="34">
        <f t="shared" si="251"/>
        <v>133333.33333333334</v>
      </c>
      <c r="BN221" s="34">
        <f t="shared" si="251"/>
        <v>133333.33333333334</v>
      </c>
      <c r="BO221" s="34">
        <f t="shared" si="251"/>
        <v>133333.33333333334</v>
      </c>
      <c r="BP221" s="34">
        <f t="shared" si="251"/>
        <v>133333.33333333334</v>
      </c>
      <c r="BQ221" s="34">
        <f t="shared" si="251"/>
        <v>133333.33333333334</v>
      </c>
      <c r="BR221" s="34">
        <f t="shared" si="251"/>
        <v>133333.33333333334</v>
      </c>
      <c r="BS221" s="34">
        <f t="shared" si="251"/>
        <v>133333.33333333334</v>
      </c>
      <c r="BT221" s="34">
        <f t="shared" si="251"/>
        <v>133333.33333333334</v>
      </c>
      <c r="BU221" s="34">
        <f t="shared" si="251"/>
        <v>133333.33333333334</v>
      </c>
      <c r="BV221" s="34">
        <f t="shared" si="251"/>
        <v>133333.33333333334</v>
      </c>
      <c r="BW221" s="34">
        <f t="shared" si="251"/>
        <v>133333.33333333334</v>
      </c>
      <c r="BX221" s="34">
        <f t="shared" si="251"/>
        <v>266666.66666666669</v>
      </c>
      <c r="BY221" s="34">
        <f t="shared" si="251"/>
        <v>266666.66666666669</v>
      </c>
      <c r="BZ221" s="34">
        <f t="shared" si="251"/>
        <v>266666.66666666669</v>
      </c>
      <c r="CA221" s="34">
        <f t="shared" si="251"/>
        <v>266666.66666666669</v>
      </c>
      <c r="CB221" s="34">
        <f t="shared" si="252"/>
        <v>266666.66666666669</v>
      </c>
      <c r="CC221" s="34">
        <f t="shared" si="252"/>
        <v>266666.66666666669</v>
      </c>
      <c r="CD221" s="34">
        <f t="shared" si="252"/>
        <v>266666.66666666669</v>
      </c>
      <c r="CE221" s="34">
        <f t="shared" si="252"/>
        <v>266666.66666666669</v>
      </c>
      <c r="CF221" s="34">
        <f t="shared" si="252"/>
        <v>266666.66666666669</v>
      </c>
      <c r="CG221" s="34">
        <f t="shared" si="252"/>
        <v>266666.66666666669</v>
      </c>
      <c r="CH221" s="34">
        <f t="shared" si="252"/>
        <v>266666.66666666669</v>
      </c>
      <c r="CI221" s="34">
        <f t="shared" si="252"/>
        <v>266666.66666666669</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f t="shared" ref="H224:M224" si="253">SUMIF($2:$2,H$1,224:224)</f>
        <v>99999.999999999985</v>
      </c>
      <c r="I224" s="15">
        <f t="shared" si="253"/>
        <v>199999.99999999997</v>
      </c>
      <c r="J224" s="15">
        <f t="shared" si="253"/>
        <v>399999.99999999994</v>
      </c>
      <c r="K224" s="15">
        <f t="shared" si="253"/>
        <v>799999.99999999988</v>
      </c>
      <c r="L224" s="15">
        <f t="shared" si="253"/>
        <v>1599999.9999999998</v>
      </c>
      <c r="M224" s="15">
        <f t="shared" si="253"/>
        <v>3199999.9999999995</v>
      </c>
      <c r="P224" s="34">
        <f>P221</f>
        <v>8333.3333333333339</v>
      </c>
      <c r="Q224" s="34">
        <f t="shared" ref="Q224:CB224" si="254">Q221</f>
        <v>8333.3333333333339</v>
      </c>
      <c r="R224" s="34">
        <f t="shared" si="254"/>
        <v>8333.3333333333339</v>
      </c>
      <c r="S224" s="34">
        <f t="shared" si="254"/>
        <v>8333.3333333333339</v>
      </c>
      <c r="T224" s="34">
        <f t="shared" si="254"/>
        <v>8333.3333333333339</v>
      </c>
      <c r="U224" s="34">
        <f t="shared" si="254"/>
        <v>8333.3333333333339</v>
      </c>
      <c r="V224" s="34">
        <f t="shared" si="254"/>
        <v>8333.3333333333339</v>
      </c>
      <c r="W224" s="34">
        <f t="shared" si="254"/>
        <v>8333.3333333333339</v>
      </c>
      <c r="X224" s="34">
        <f t="shared" si="254"/>
        <v>8333.3333333333339</v>
      </c>
      <c r="Y224" s="34">
        <f t="shared" si="254"/>
        <v>8333.3333333333339</v>
      </c>
      <c r="Z224" s="34">
        <f t="shared" si="254"/>
        <v>8333.3333333333339</v>
      </c>
      <c r="AA224" s="34">
        <f t="shared" si="254"/>
        <v>8333.3333333333339</v>
      </c>
      <c r="AB224" s="34">
        <f t="shared" si="254"/>
        <v>16666.666666666668</v>
      </c>
      <c r="AC224" s="34">
        <f t="shared" si="254"/>
        <v>16666.666666666668</v>
      </c>
      <c r="AD224" s="34">
        <f t="shared" si="254"/>
        <v>16666.666666666668</v>
      </c>
      <c r="AE224" s="34">
        <f t="shared" si="254"/>
        <v>16666.666666666668</v>
      </c>
      <c r="AF224" s="34">
        <f t="shared" si="254"/>
        <v>16666.666666666668</v>
      </c>
      <c r="AG224" s="34">
        <f t="shared" si="254"/>
        <v>16666.666666666668</v>
      </c>
      <c r="AH224" s="34">
        <f t="shared" si="254"/>
        <v>16666.666666666668</v>
      </c>
      <c r="AI224" s="34">
        <f t="shared" si="254"/>
        <v>16666.666666666668</v>
      </c>
      <c r="AJ224" s="34">
        <f t="shared" si="254"/>
        <v>16666.666666666668</v>
      </c>
      <c r="AK224" s="34">
        <f t="shared" si="254"/>
        <v>16666.666666666668</v>
      </c>
      <c r="AL224" s="34">
        <f t="shared" si="254"/>
        <v>16666.666666666668</v>
      </c>
      <c r="AM224" s="34">
        <f t="shared" si="254"/>
        <v>16666.666666666668</v>
      </c>
      <c r="AN224" s="34">
        <f t="shared" si="254"/>
        <v>33333.333333333336</v>
      </c>
      <c r="AO224" s="34">
        <f t="shared" si="254"/>
        <v>33333.333333333336</v>
      </c>
      <c r="AP224" s="34">
        <f t="shared" si="254"/>
        <v>33333.333333333336</v>
      </c>
      <c r="AQ224" s="34">
        <f t="shared" si="254"/>
        <v>33333.333333333336</v>
      </c>
      <c r="AR224" s="34">
        <f t="shared" si="254"/>
        <v>33333.333333333336</v>
      </c>
      <c r="AS224" s="34">
        <f t="shared" si="254"/>
        <v>33333.333333333336</v>
      </c>
      <c r="AT224" s="34">
        <f t="shared" si="254"/>
        <v>33333.333333333336</v>
      </c>
      <c r="AU224" s="34">
        <f t="shared" si="254"/>
        <v>33333.333333333336</v>
      </c>
      <c r="AV224" s="34">
        <f t="shared" si="254"/>
        <v>33333.333333333336</v>
      </c>
      <c r="AW224" s="34">
        <f t="shared" si="254"/>
        <v>33333.333333333336</v>
      </c>
      <c r="AX224" s="34">
        <f t="shared" si="254"/>
        <v>33333.333333333336</v>
      </c>
      <c r="AY224" s="34">
        <f t="shared" si="254"/>
        <v>33333.333333333336</v>
      </c>
      <c r="AZ224" s="34">
        <f t="shared" si="254"/>
        <v>66666.666666666672</v>
      </c>
      <c r="BA224" s="34">
        <f t="shared" si="254"/>
        <v>66666.666666666672</v>
      </c>
      <c r="BB224" s="34">
        <f t="shared" si="254"/>
        <v>66666.666666666672</v>
      </c>
      <c r="BC224" s="34">
        <f t="shared" si="254"/>
        <v>66666.666666666672</v>
      </c>
      <c r="BD224" s="34">
        <f t="shared" si="254"/>
        <v>66666.666666666672</v>
      </c>
      <c r="BE224" s="34">
        <f t="shared" si="254"/>
        <v>66666.666666666672</v>
      </c>
      <c r="BF224" s="34">
        <f t="shared" si="254"/>
        <v>66666.666666666672</v>
      </c>
      <c r="BG224" s="34">
        <f t="shared" si="254"/>
        <v>66666.666666666672</v>
      </c>
      <c r="BH224" s="34">
        <f t="shared" si="254"/>
        <v>66666.666666666672</v>
      </c>
      <c r="BI224" s="34">
        <f t="shared" si="254"/>
        <v>66666.666666666672</v>
      </c>
      <c r="BJ224" s="34">
        <f t="shared" si="254"/>
        <v>66666.666666666672</v>
      </c>
      <c r="BK224" s="34">
        <f t="shared" si="254"/>
        <v>66666.666666666672</v>
      </c>
      <c r="BL224" s="34">
        <f t="shared" si="254"/>
        <v>133333.33333333334</v>
      </c>
      <c r="BM224" s="34">
        <f t="shared" si="254"/>
        <v>133333.33333333334</v>
      </c>
      <c r="BN224" s="34">
        <f t="shared" si="254"/>
        <v>133333.33333333334</v>
      </c>
      <c r="BO224" s="34">
        <f t="shared" si="254"/>
        <v>133333.33333333334</v>
      </c>
      <c r="BP224" s="34">
        <f t="shared" si="254"/>
        <v>133333.33333333334</v>
      </c>
      <c r="BQ224" s="34">
        <f t="shared" si="254"/>
        <v>133333.33333333334</v>
      </c>
      <c r="BR224" s="34">
        <f t="shared" si="254"/>
        <v>133333.33333333334</v>
      </c>
      <c r="BS224" s="34">
        <f t="shared" si="254"/>
        <v>133333.33333333334</v>
      </c>
      <c r="BT224" s="34">
        <f t="shared" si="254"/>
        <v>133333.33333333334</v>
      </c>
      <c r="BU224" s="34">
        <f t="shared" si="254"/>
        <v>133333.33333333334</v>
      </c>
      <c r="BV224" s="34">
        <f t="shared" si="254"/>
        <v>133333.33333333334</v>
      </c>
      <c r="BW224" s="34">
        <f t="shared" si="254"/>
        <v>133333.33333333334</v>
      </c>
      <c r="BX224" s="34">
        <f t="shared" si="254"/>
        <v>266666.66666666669</v>
      </c>
      <c r="BY224" s="34">
        <f t="shared" si="254"/>
        <v>266666.66666666669</v>
      </c>
      <c r="BZ224" s="34">
        <f t="shared" si="254"/>
        <v>266666.66666666669</v>
      </c>
      <c r="CA224" s="34">
        <f t="shared" si="254"/>
        <v>266666.66666666669</v>
      </c>
      <c r="CB224" s="34">
        <f t="shared" si="254"/>
        <v>266666.66666666669</v>
      </c>
      <c r="CC224" s="34">
        <f t="shared" ref="CC224:CI224" si="255">CC221</f>
        <v>266666.66666666669</v>
      </c>
      <c r="CD224" s="34">
        <f t="shared" si="255"/>
        <v>266666.66666666669</v>
      </c>
      <c r="CE224" s="34">
        <f t="shared" si="255"/>
        <v>266666.66666666669</v>
      </c>
      <c r="CF224" s="34">
        <f t="shared" si="255"/>
        <v>266666.66666666669</v>
      </c>
      <c r="CG224" s="34">
        <f t="shared" si="255"/>
        <v>266666.66666666669</v>
      </c>
      <c r="CH224" s="34">
        <f t="shared" si="255"/>
        <v>266666.66666666669</v>
      </c>
      <c r="CI224" s="34">
        <f t="shared" si="255"/>
        <v>266666.66666666669</v>
      </c>
    </row>
    <row r="225" spans="2:87" x14ac:dyDescent="0.4">
      <c r="C225" t="s">
        <v>210</v>
      </c>
      <c r="E225" s="12" t="s">
        <v>77</v>
      </c>
      <c r="F225" s="12"/>
      <c r="G225" s="13"/>
      <c r="H225" s="29">
        <v>10</v>
      </c>
      <c r="I225" s="29">
        <v>10</v>
      </c>
      <c r="J225" s="29">
        <v>10</v>
      </c>
      <c r="K225" s="29">
        <v>10</v>
      </c>
      <c r="L225" s="29">
        <v>10</v>
      </c>
      <c r="M225" s="29">
        <v>10</v>
      </c>
      <c r="P225" s="30" cm="1">
        <f t="array" ref="P225">INDEX($H:$M,ROW(),MATCH(P$2,$H$1:$M$1,0))</f>
        <v>10</v>
      </c>
      <c r="Q225" s="30" cm="1">
        <f t="array" ref="Q225">INDEX($H:$M,ROW(),MATCH(Q$2,$H$1:$M$1,0))</f>
        <v>10</v>
      </c>
      <c r="R225" s="30" cm="1">
        <f t="array" ref="R225">INDEX($H:$M,ROW(),MATCH(R$2,$H$1:$M$1,0))</f>
        <v>10</v>
      </c>
      <c r="S225" s="30" cm="1">
        <f t="array" ref="S225">INDEX($H:$M,ROW(),MATCH(S$2,$H$1:$M$1,0))</f>
        <v>10</v>
      </c>
      <c r="T225" s="30" cm="1">
        <f t="array" ref="T225">INDEX($H:$M,ROW(),MATCH(T$2,$H$1:$M$1,0))</f>
        <v>10</v>
      </c>
      <c r="U225" s="30" cm="1">
        <f t="array" ref="U225">INDEX($H:$M,ROW(),MATCH(U$2,$H$1:$M$1,0))</f>
        <v>10</v>
      </c>
      <c r="V225" s="30" cm="1">
        <f t="array" ref="V225">INDEX($H:$M,ROW(),MATCH(V$2,$H$1:$M$1,0))</f>
        <v>10</v>
      </c>
      <c r="W225" s="30" cm="1">
        <f t="array" ref="W225">INDEX($H:$M,ROW(),MATCH(W$2,$H$1:$M$1,0))</f>
        <v>10</v>
      </c>
      <c r="X225" s="30" cm="1">
        <f t="array" ref="X225">INDEX($H:$M,ROW(),MATCH(X$2,$H$1:$M$1,0))</f>
        <v>10</v>
      </c>
      <c r="Y225" s="30" cm="1">
        <f t="array" ref="Y225">INDEX($H:$M,ROW(),MATCH(Y$2,$H$1:$M$1,0))</f>
        <v>10</v>
      </c>
      <c r="Z225" s="30" cm="1">
        <f t="array" ref="Z225">INDEX($H:$M,ROW(),MATCH(Z$2,$H$1:$M$1,0))</f>
        <v>10</v>
      </c>
      <c r="AA225" s="30" cm="1">
        <f t="array" ref="AA225">INDEX($H:$M,ROW(),MATCH(AA$2,$H$1:$M$1,0))</f>
        <v>10</v>
      </c>
      <c r="AB225" s="30" cm="1">
        <f t="array" ref="AB225">INDEX($H:$M,ROW(),MATCH(AB$2,$H$1:$M$1,0))</f>
        <v>10</v>
      </c>
      <c r="AC225" s="30" cm="1">
        <f t="array" ref="AC225">INDEX($H:$M,ROW(),MATCH(AC$2,$H$1:$M$1,0))</f>
        <v>10</v>
      </c>
      <c r="AD225" s="30" cm="1">
        <f t="array" ref="AD225">INDEX($H:$M,ROW(),MATCH(AD$2,$H$1:$M$1,0))</f>
        <v>10</v>
      </c>
      <c r="AE225" s="30" cm="1">
        <f t="array" ref="AE225">INDEX($H:$M,ROW(),MATCH(AE$2,$H$1:$M$1,0))</f>
        <v>10</v>
      </c>
      <c r="AF225" s="30" cm="1">
        <f t="array" ref="AF225">INDEX($H:$M,ROW(),MATCH(AF$2,$H$1:$M$1,0))</f>
        <v>10</v>
      </c>
      <c r="AG225" s="30" cm="1">
        <f t="array" ref="AG225">INDEX($H:$M,ROW(),MATCH(AG$2,$H$1:$M$1,0))</f>
        <v>10</v>
      </c>
      <c r="AH225" s="30" cm="1">
        <f t="array" ref="AH225">INDEX($H:$M,ROW(),MATCH(AH$2,$H$1:$M$1,0))</f>
        <v>10</v>
      </c>
      <c r="AI225" s="30" cm="1">
        <f t="array" ref="AI225">INDEX($H:$M,ROW(),MATCH(AI$2,$H$1:$M$1,0))</f>
        <v>10</v>
      </c>
      <c r="AJ225" s="30" cm="1">
        <f t="array" ref="AJ225">INDEX($H:$M,ROW(),MATCH(AJ$2,$H$1:$M$1,0))</f>
        <v>10</v>
      </c>
      <c r="AK225" s="30" cm="1">
        <f t="array" ref="AK225">INDEX($H:$M,ROW(),MATCH(AK$2,$H$1:$M$1,0))</f>
        <v>10</v>
      </c>
      <c r="AL225" s="30" cm="1">
        <f t="array" ref="AL225">INDEX($H:$M,ROW(),MATCH(AL$2,$H$1:$M$1,0))</f>
        <v>10</v>
      </c>
      <c r="AM225" s="30" cm="1">
        <f t="array" ref="AM225">INDEX($H:$M,ROW(),MATCH(AM$2,$H$1:$M$1,0))</f>
        <v>10</v>
      </c>
      <c r="AN225" s="30" cm="1">
        <f t="array" ref="AN225">INDEX($H:$M,ROW(),MATCH(AN$2,$H$1:$M$1,0))</f>
        <v>10</v>
      </c>
      <c r="AO225" s="30" cm="1">
        <f t="array" ref="AO225">INDEX($H:$M,ROW(),MATCH(AO$2,$H$1:$M$1,0))</f>
        <v>10</v>
      </c>
      <c r="AP225" s="30" cm="1">
        <f t="array" ref="AP225">INDEX($H:$M,ROW(),MATCH(AP$2,$H$1:$M$1,0))</f>
        <v>10</v>
      </c>
      <c r="AQ225" s="30" cm="1">
        <f t="array" ref="AQ225">INDEX($H:$M,ROW(),MATCH(AQ$2,$H$1:$M$1,0))</f>
        <v>10</v>
      </c>
      <c r="AR225" s="30" cm="1">
        <f t="array" ref="AR225">INDEX($H:$M,ROW(),MATCH(AR$2,$H$1:$M$1,0))</f>
        <v>10</v>
      </c>
      <c r="AS225" s="30" cm="1">
        <f t="array" ref="AS225">INDEX($H:$M,ROW(),MATCH(AS$2,$H$1:$M$1,0))</f>
        <v>10</v>
      </c>
      <c r="AT225" s="30" cm="1">
        <f t="array" ref="AT225">INDEX($H:$M,ROW(),MATCH(AT$2,$H$1:$M$1,0))</f>
        <v>10</v>
      </c>
      <c r="AU225" s="30" cm="1">
        <f t="array" ref="AU225">INDEX($H:$M,ROW(),MATCH(AU$2,$H$1:$M$1,0))</f>
        <v>10</v>
      </c>
      <c r="AV225" s="30" cm="1">
        <f t="array" ref="AV225">INDEX($H:$M,ROW(),MATCH(AV$2,$H$1:$M$1,0))</f>
        <v>10</v>
      </c>
      <c r="AW225" s="30" cm="1">
        <f t="array" ref="AW225">INDEX($H:$M,ROW(),MATCH(AW$2,$H$1:$M$1,0))</f>
        <v>10</v>
      </c>
      <c r="AX225" s="30" cm="1">
        <f t="array" ref="AX225">INDEX($H:$M,ROW(),MATCH(AX$2,$H$1:$M$1,0))</f>
        <v>10</v>
      </c>
      <c r="AY225" s="30" cm="1">
        <f t="array" ref="AY225">INDEX($H:$M,ROW(),MATCH(AY$2,$H$1:$M$1,0))</f>
        <v>10</v>
      </c>
      <c r="AZ225" s="30" cm="1">
        <f t="array" ref="AZ225">INDEX($H:$M,ROW(),MATCH(AZ$2,$H$1:$M$1,0))</f>
        <v>10</v>
      </c>
      <c r="BA225" s="30" cm="1">
        <f t="array" ref="BA225">INDEX($H:$M,ROW(),MATCH(BA$2,$H$1:$M$1,0))</f>
        <v>10</v>
      </c>
      <c r="BB225" s="30" cm="1">
        <f t="array" ref="BB225">INDEX($H:$M,ROW(),MATCH(BB$2,$H$1:$M$1,0))</f>
        <v>10</v>
      </c>
      <c r="BC225" s="30" cm="1">
        <f t="array" ref="BC225">INDEX($H:$M,ROW(),MATCH(BC$2,$H$1:$M$1,0))</f>
        <v>10</v>
      </c>
      <c r="BD225" s="30" cm="1">
        <f t="array" ref="BD225">INDEX($H:$M,ROW(),MATCH(BD$2,$H$1:$M$1,0))</f>
        <v>10</v>
      </c>
      <c r="BE225" s="30" cm="1">
        <f t="array" ref="BE225">INDEX($H:$M,ROW(),MATCH(BE$2,$H$1:$M$1,0))</f>
        <v>10</v>
      </c>
      <c r="BF225" s="30" cm="1">
        <f t="array" ref="BF225">INDEX($H:$M,ROW(),MATCH(BF$2,$H$1:$M$1,0))</f>
        <v>10</v>
      </c>
      <c r="BG225" s="30" cm="1">
        <f t="array" ref="BG225">INDEX($H:$M,ROW(),MATCH(BG$2,$H$1:$M$1,0))</f>
        <v>10</v>
      </c>
      <c r="BH225" s="30" cm="1">
        <f t="array" ref="BH225">INDEX($H:$M,ROW(),MATCH(BH$2,$H$1:$M$1,0))</f>
        <v>10</v>
      </c>
      <c r="BI225" s="30" cm="1">
        <f t="array" ref="BI225">INDEX($H:$M,ROW(),MATCH(BI$2,$H$1:$M$1,0))</f>
        <v>10</v>
      </c>
      <c r="BJ225" s="30" cm="1">
        <f t="array" ref="BJ225">INDEX($H:$M,ROW(),MATCH(BJ$2,$H$1:$M$1,0))</f>
        <v>10</v>
      </c>
      <c r="BK225" s="30" cm="1">
        <f t="array" ref="BK225">INDEX($H:$M,ROW(),MATCH(BK$2,$H$1:$M$1,0))</f>
        <v>10</v>
      </c>
      <c r="BL225" s="30" cm="1">
        <f t="array" ref="BL225">INDEX($H:$M,ROW(),MATCH(BL$2,$H$1:$M$1,0))</f>
        <v>10</v>
      </c>
      <c r="BM225" s="30" cm="1">
        <f t="array" ref="BM225">INDEX($H:$M,ROW(),MATCH(BM$2,$H$1:$M$1,0))</f>
        <v>10</v>
      </c>
      <c r="BN225" s="30" cm="1">
        <f t="array" ref="BN225">INDEX($H:$M,ROW(),MATCH(BN$2,$H$1:$M$1,0))</f>
        <v>10</v>
      </c>
      <c r="BO225" s="30" cm="1">
        <f t="array" ref="BO225">INDEX($H:$M,ROW(),MATCH(BO$2,$H$1:$M$1,0))</f>
        <v>10</v>
      </c>
      <c r="BP225" s="30" cm="1">
        <f t="array" ref="BP225">INDEX($H:$M,ROW(),MATCH(BP$2,$H$1:$M$1,0))</f>
        <v>10</v>
      </c>
      <c r="BQ225" s="30" cm="1">
        <f t="array" ref="BQ225">INDEX($H:$M,ROW(),MATCH(BQ$2,$H$1:$M$1,0))</f>
        <v>10</v>
      </c>
      <c r="BR225" s="30" cm="1">
        <f t="array" ref="BR225">INDEX($H:$M,ROW(),MATCH(BR$2,$H$1:$M$1,0))</f>
        <v>10</v>
      </c>
      <c r="BS225" s="30" cm="1">
        <f t="array" ref="BS225">INDEX($H:$M,ROW(),MATCH(BS$2,$H$1:$M$1,0))</f>
        <v>10</v>
      </c>
      <c r="BT225" s="30" cm="1">
        <f t="array" ref="BT225">INDEX($H:$M,ROW(),MATCH(BT$2,$H$1:$M$1,0))</f>
        <v>10</v>
      </c>
      <c r="BU225" s="30" cm="1">
        <f t="array" ref="BU225">INDEX($H:$M,ROW(),MATCH(BU$2,$H$1:$M$1,0))</f>
        <v>10</v>
      </c>
      <c r="BV225" s="30" cm="1">
        <f t="array" ref="BV225">INDEX($H:$M,ROW(),MATCH(BV$2,$H$1:$M$1,0))</f>
        <v>10</v>
      </c>
      <c r="BW225" s="30" cm="1">
        <f t="array" ref="BW225">INDEX($H:$M,ROW(),MATCH(BW$2,$H$1:$M$1,0))</f>
        <v>10</v>
      </c>
      <c r="BX225" s="30" cm="1">
        <f t="array" ref="BX225">INDEX($H:$M,ROW(),MATCH(BX$2,$H$1:$M$1,0))</f>
        <v>10</v>
      </c>
      <c r="BY225" s="30" cm="1">
        <f t="array" ref="BY225">INDEX($H:$M,ROW(),MATCH(BY$2,$H$1:$M$1,0))</f>
        <v>10</v>
      </c>
      <c r="BZ225" s="30" cm="1">
        <f t="array" ref="BZ225">INDEX($H:$M,ROW(),MATCH(BZ$2,$H$1:$M$1,0))</f>
        <v>10</v>
      </c>
      <c r="CA225" s="30" cm="1">
        <f t="array" ref="CA225">INDEX($H:$M,ROW(),MATCH(CA$2,$H$1:$M$1,0))</f>
        <v>10</v>
      </c>
      <c r="CB225" s="30" cm="1">
        <f t="array" ref="CB225">INDEX($H:$M,ROW(),MATCH(CB$2,$H$1:$M$1,0))</f>
        <v>10</v>
      </c>
      <c r="CC225" s="30" cm="1">
        <f t="array" ref="CC225">INDEX($H:$M,ROW(),MATCH(CC$2,$H$1:$M$1,0))</f>
        <v>10</v>
      </c>
      <c r="CD225" s="30" cm="1">
        <f t="array" ref="CD225">INDEX($H:$M,ROW(),MATCH(CD$2,$H$1:$M$1,0))</f>
        <v>10</v>
      </c>
      <c r="CE225" s="30" cm="1">
        <f t="array" ref="CE225">INDEX($H:$M,ROW(),MATCH(CE$2,$H$1:$M$1,0))</f>
        <v>10</v>
      </c>
      <c r="CF225" s="30" cm="1">
        <f t="array" ref="CF225">INDEX($H:$M,ROW(),MATCH(CF$2,$H$1:$M$1,0))</f>
        <v>10</v>
      </c>
      <c r="CG225" s="30" cm="1">
        <f t="array" ref="CG225">INDEX($H:$M,ROW(),MATCH(CG$2,$H$1:$M$1,0))</f>
        <v>10</v>
      </c>
      <c r="CH225" s="30" cm="1">
        <f t="array" ref="CH225">INDEX($H:$M,ROW(),MATCH(CH$2,$H$1:$M$1,0))</f>
        <v>10</v>
      </c>
      <c r="CI225" s="30" cm="1">
        <f t="array" ref="CI225">INDEX($H:$M,ROW(),MATCH(CI$2,$H$1:$M$1,0))</f>
        <v>10</v>
      </c>
    </row>
    <row r="226" spans="2:87" x14ac:dyDescent="0.4">
      <c r="B226" t="s">
        <v>80</v>
      </c>
      <c r="C226" t="s">
        <v>210</v>
      </c>
      <c r="E226" s="27" t="s">
        <v>78</v>
      </c>
      <c r="F226" s="27"/>
      <c r="G226" s="9"/>
      <c r="H226" s="33">
        <f t="shared" ref="H226:M226" si="256">SUMIF($2:$2,H$1,226:226)</f>
        <v>1000000.0000000003</v>
      </c>
      <c r="I226" s="33">
        <f t="shared" si="256"/>
        <v>2000000.0000000007</v>
      </c>
      <c r="J226" s="33">
        <f t="shared" si="256"/>
        <v>4000000.0000000014</v>
      </c>
      <c r="K226" s="33">
        <f t="shared" si="256"/>
        <v>8000000.0000000028</v>
      </c>
      <c r="L226" s="33">
        <f t="shared" si="256"/>
        <v>16000000.000000006</v>
      </c>
      <c r="M226" s="33">
        <f t="shared" si="256"/>
        <v>32000000.000000011</v>
      </c>
      <c r="N226" s="27"/>
      <c r="O226" s="27"/>
      <c r="P226" s="28">
        <f>P225*P224</f>
        <v>83333.333333333343</v>
      </c>
      <c r="Q226" s="28">
        <f t="shared" ref="Q226:CB226" si="257">Q225*Q224</f>
        <v>83333.333333333343</v>
      </c>
      <c r="R226" s="28">
        <f t="shared" si="257"/>
        <v>83333.333333333343</v>
      </c>
      <c r="S226" s="28">
        <f t="shared" si="257"/>
        <v>83333.333333333343</v>
      </c>
      <c r="T226" s="28">
        <f t="shared" si="257"/>
        <v>83333.333333333343</v>
      </c>
      <c r="U226" s="28">
        <f t="shared" si="257"/>
        <v>83333.333333333343</v>
      </c>
      <c r="V226" s="28">
        <f t="shared" si="257"/>
        <v>83333.333333333343</v>
      </c>
      <c r="W226" s="28">
        <f t="shared" si="257"/>
        <v>83333.333333333343</v>
      </c>
      <c r="X226" s="28">
        <f t="shared" si="257"/>
        <v>83333.333333333343</v>
      </c>
      <c r="Y226" s="28">
        <f t="shared" si="257"/>
        <v>83333.333333333343</v>
      </c>
      <c r="Z226" s="28">
        <f t="shared" si="257"/>
        <v>83333.333333333343</v>
      </c>
      <c r="AA226" s="28">
        <f t="shared" si="257"/>
        <v>83333.333333333343</v>
      </c>
      <c r="AB226" s="28">
        <f t="shared" si="257"/>
        <v>166666.66666666669</v>
      </c>
      <c r="AC226" s="28">
        <f t="shared" si="257"/>
        <v>166666.66666666669</v>
      </c>
      <c r="AD226" s="28">
        <f t="shared" si="257"/>
        <v>166666.66666666669</v>
      </c>
      <c r="AE226" s="28">
        <f t="shared" si="257"/>
        <v>166666.66666666669</v>
      </c>
      <c r="AF226" s="28">
        <f t="shared" si="257"/>
        <v>166666.66666666669</v>
      </c>
      <c r="AG226" s="28">
        <f t="shared" si="257"/>
        <v>166666.66666666669</v>
      </c>
      <c r="AH226" s="28">
        <f t="shared" si="257"/>
        <v>166666.66666666669</v>
      </c>
      <c r="AI226" s="28">
        <f t="shared" si="257"/>
        <v>166666.66666666669</v>
      </c>
      <c r="AJ226" s="28">
        <f t="shared" si="257"/>
        <v>166666.66666666669</v>
      </c>
      <c r="AK226" s="28">
        <f t="shared" si="257"/>
        <v>166666.66666666669</v>
      </c>
      <c r="AL226" s="28">
        <f t="shared" si="257"/>
        <v>166666.66666666669</v>
      </c>
      <c r="AM226" s="28">
        <f t="shared" si="257"/>
        <v>166666.66666666669</v>
      </c>
      <c r="AN226" s="28">
        <f t="shared" si="257"/>
        <v>333333.33333333337</v>
      </c>
      <c r="AO226" s="28">
        <f t="shared" si="257"/>
        <v>333333.33333333337</v>
      </c>
      <c r="AP226" s="28">
        <f t="shared" si="257"/>
        <v>333333.33333333337</v>
      </c>
      <c r="AQ226" s="28">
        <f t="shared" si="257"/>
        <v>333333.33333333337</v>
      </c>
      <c r="AR226" s="28">
        <f t="shared" si="257"/>
        <v>333333.33333333337</v>
      </c>
      <c r="AS226" s="28">
        <f t="shared" si="257"/>
        <v>333333.33333333337</v>
      </c>
      <c r="AT226" s="28">
        <f t="shared" si="257"/>
        <v>333333.33333333337</v>
      </c>
      <c r="AU226" s="28">
        <f t="shared" si="257"/>
        <v>333333.33333333337</v>
      </c>
      <c r="AV226" s="28">
        <f t="shared" si="257"/>
        <v>333333.33333333337</v>
      </c>
      <c r="AW226" s="28">
        <f t="shared" si="257"/>
        <v>333333.33333333337</v>
      </c>
      <c r="AX226" s="28">
        <f t="shared" si="257"/>
        <v>333333.33333333337</v>
      </c>
      <c r="AY226" s="28">
        <f t="shared" si="257"/>
        <v>333333.33333333337</v>
      </c>
      <c r="AZ226" s="28">
        <f t="shared" si="257"/>
        <v>666666.66666666674</v>
      </c>
      <c r="BA226" s="28">
        <f t="shared" si="257"/>
        <v>666666.66666666674</v>
      </c>
      <c r="BB226" s="28">
        <f t="shared" si="257"/>
        <v>666666.66666666674</v>
      </c>
      <c r="BC226" s="28">
        <f t="shared" si="257"/>
        <v>666666.66666666674</v>
      </c>
      <c r="BD226" s="28">
        <f t="shared" si="257"/>
        <v>666666.66666666674</v>
      </c>
      <c r="BE226" s="28">
        <f t="shared" si="257"/>
        <v>666666.66666666674</v>
      </c>
      <c r="BF226" s="28">
        <f t="shared" si="257"/>
        <v>666666.66666666674</v>
      </c>
      <c r="BG226" s="28">
        <f t="shared" si="257"/>
        <v>666666.66666666674</v>
      </c>
      <c r="BH226" s="28">
        <f t="shared" si="257"/>
        <v>666666.66666666674</v>
      </c>
      <c r="BI226" s="28">
        <f t="shared" si="257"/>
        <v>666666.66666666674</v>
      </c>
      <c r="BJ226" s="28">
        <f t="shared" si="257"/>
        <v>666666.66666666674</v>
      </c>
      <c r="BK226" s="28">
        <f t="shared" si="257"/>
        <v>666666.66666666674</v>
      </c>
      <c r="BL226" s="28">
        <f t="shared" si="257"/>
        <v>1333333.3333333335</v>
      </c>
      <c r="BM226" s="28">
        <f t="shared" si="257"/>
        <v>1333333.3333333335</v>
      </c>
      <c r="BN226" s="28">
        <f t="shared" si="257"/>
        <v>1333333.3333333335</v>
      </c>
      <c r="BO226" s="28">
        <f t="shared" si="257"/>
        <v>1333333.3333333335</v>
      </c>
      <c r="BP226" s="28">
        <f t="shared" si="257"/>
        <v>1333333.3333333335</v>
      </c>
      <c r="BQ226" s="28">
        <f t="shared" si="257"/>
        <v>1333333.3333333335</v>
      </c>
      <c r="BR226" s="28">
        <f t="shared" si="257"/>
        <v>1333333.3333333335</v>
      </c>
      <c r="BS226" s="28">
        <f t="shared" si="257"/>
        <v>1333333.3333333335</v>
      </c>
      <c r="BT226" s="28">
        <f t="shared" si="257"/>
        <v>1333333.3333333335</v>
      </c>
      <c r="BU226" s="28">
        <f t="shared" si="257"/>
        <v>1333333.3333333335</v>
      </c>
      <c r="BV226" s="28">
        <f t="shared" si="257"/>
        <v>1333333.3333333335</v>
      </c>
      <c r="BW226" s="28">
        <f t="shared" si="257"/>
        <v>1333333.3333333335</v>
      </c>
      <c r="BX226" s="28">
        <f t="shared" si="257"/>
        <v>2666666.666666667</v>
      </c>
      <c r="BY226" s="28">
        <f t="shared" si="257"/>
        <v>2666666.666666667</v>
      </c>
      <c r="BZ226" s="28">
        <f t="shared" si="257"/>
        <v>2666666.666666667</v>
      </c>
      <c r="CA226" s="28">
        <f t="shared" si="257"/>
        <v>2666666.666666667</v>
      </c>
      <c r="CB226" s="28">
        <f t="shared" si="257"/>
        <v>2666666.666666667</v>
      </c>
      <c r="CC226" s="28">
        <f t="shared" ref="CC226:CI226" si="258">CC225*CC224</f>
        <v>2666666.666666667</v>
      </c>
      <c r="CD226" s="28">
        <f t="shared" si="258"/>
        <v>2666666.666666667</v>
      </c>
      <c r="CE226" s="28">
        <f t="shared" si="258"/>
        <v>2666666.666666667</v>
      </c>
      <c r="CF226" s="28">
        <f t="shared" si="258"/>
        <v>2666666.666666667</v>
      </c>
      <c r="CG226" s="28">
        <f t="shared" si="258"/>
        <v>2666666.666666667</v>
      </c>
      <c r="CH226" s="28">
        <f t="shared" si="258"/>
        <v>2666666.666666667</v>
      </c>
      <c r="CI226" s="28">
        <f t="shared" si="258"/>
        <v>2666666.666666667</v>
      </c>
    </row>
    <row r="227" spans="2:87" x14ac:dyDescent="0.4">
      <c r="C227" t="s">
        <v>210</v>
      </c>
      <c r="E227" s="12" t="s">
        <v>79</v>
      </c>
      <c r="F227" s="12"/>
      <c r="G227" s="13"/>
      <c r="H227" s="25">
        <v>0.1</v>
      </c>
      <c r="I227" s="25">
        <v>0.1</v>
      </c>
      <c r="J227" s="25">
        <v>0.1</v>
      </c>
      <c r="K227" s="25">
        <v>0.1</v>
      </c>
      <c r="L227" s="25">
        <v>0.1</v>
      </c>
      <c r="M227" s="25">
        <v>0.1</v>
      </c>
      <c r="P227" s="26" cm="1">
        <f t="array" ref="P227">INDEX($H:$M,ROW(),MATCH(P$2,$H$1:$M$1,0))</f>
        <v>0.1</v>
      </c>
      <c r="Q227" s="26" cm="1">
        <f t="array" ref="Q227">INDEX($H:$M,ROW(),MATCH(Q$2,$H$1:$M$1,0))</f>
        <v>0.1</v>
      </c>
      <c r="R227" s="26" cm="1">
        <f t="array" ref="R227">INDEX($H:$M,ROW(),MATCH(R$2,$H$1:$M$1,0))</f>
        <v>0.1</v>
      </c>
      <c r="S227" s="26" cm="1">
        <f t="array" ref="S227">INDEX($H:$M,ROW(),MATCH(S$2,$H$1:$M$1,0))</f>
        <v>0.1</v>
      </c>
      <c r="T227" s="26" cm="1">
        <f t="array" ref="T227">INDEX($H:$M,ROW(),MATCH(T$2,$H$1:$M$1,0))</f>
        <v>0.1</v>
      </c>
      <c r="U227" s="26" cm="1">
        <f t="array" ref="U227">INDEX($H:$M,ROW(),MATCH(U$2,$H$1:$M$1,0))</f>
        <v>0.1</v>
      </c>
      <c r="V227" s="26" cm="1">
        <f t="array" ref="V227">INDEX($H:$M,ROW(),MATCH(V$2,$H$1:$M$1,0))</f>
        <v>0.1</v>
      </c>
      <c r="W227" s="26" cm="1">
        <f t="array" ref="W227">INDEX($H:$M,ROW(),MATCH(W$2,$H$1:$M$1,0))</f>
        <v>0.1</v>
      </c>
      <c r="X227" s="26" cm="1">
        <f t="array" ref="X227">INDEX($H:$M,ROW(),MATCH(X$2,$H$1:$M$1,0))</f>
        <v>0.1</v>
      </c>
      <c r="Y227" s="26" cm="1">
        <f t="array" ref="Y227">INDEX($H:$M,ROW(),MATCH(Y$2,$H$1:$M$1,0))</f>
        <v>0.1</v>
      </c>
      <c r="Z227" s="26" cm="1">
        <f t="array" ref="Z227">INDEX($H:$M,ROW(),MATCH(Z$2,$H$1:$M$1,0))</f>
        <v>0.1</v>
      </c>
      <c r="AA227" s="26" cm="1">
        <f t="array" ref="AA227">INDEX($H:$M,ROW(),MATCH(AA$2,$H$1:$M$1,0))</f>
        <v>0.1</v>
      </c>
      <c r="AB227" s="26" cm="1">
        <f t="array" ref="AB227">INDEX($H:$M,ROW(),MATCH(AB$2,$H$1:$M$1,0))</f>
        <v>0.1</v>
      </c>
      <c r="AC227" s="26" cm="1">
        <f t="array" ref="AC227">INDEX($H:$M,ROW(),MATCH(AC$2,$H$1:$M$1,0))</f>
        <v>0.1</v>
      </c>
      <c r="AD227" s="26" cm="1">
        <f t="array" ref="AD227">INDEX($H:$M,ROW(),MATCH(AD$2,$H$1:$M$1,0))</f>
        <v>0.1</v>
      </c>
      <c r="AE227" s="26" cm="1">
        <f t="array" ref="AE227">INDEX($H:$M,ROW(),MATCH(AE$2,$H$1:$M$1,0))</f>
        <v>0.1</v>
      </c>
      <c r="AF227" s="26" cm="1">
        <f t="array" ref="AF227">INDEX($H:$M,ROW(),MATCH(AF$2,$H$1:$M$1,0))</f>
        <v>0.1</v>
      </c>
      <c r="AG227" s="26" cm="1">
        <f t="array" ref="AG227">INDEX($H:$M,ROW(),MATCH(AG$2,$H$1:$M$1,0))</f>
        <v>0.1</v>
      </c>
      <c r="AH227" s="26" cm="1">
        <f t="array" ref="AH227">INDEX($H:$M,ROW(),MATCH(AH$2,$H$1:$M$1,0))</f>
        <v>0.1</v>
      </c>
      <c r="AI227" s="26" cm="1">
        <f t="array" ref="AI227">INDEX($H:$M,ROW(),MATCH(AI$2,$H$1:$M$1,0))</f>
        <v>0.1</v>
      </c>
      <c r="AJ227" s="26" cm="1">
        <f t="array" ref="AJ227">INDEX($H:$M,ROW(),MATCH(AJ$2,$H$1:$M$1,0))</f>
        <v>0.1</v>
      </c>
      <c r="AK227" s="26" cm="1">
        <f t="array" ref="AK227">INDEX($H:$M,ROW(),MATCH(AK$2,$H$1:$M$1,0))</f>
        <v>0.1</v>
      </c>
      <c r="AL227" s="26" cm="1">
        <f t="array" ref="AL227">INDEX($H:$M,ROW(),MATCH(AL$2,$H$1:$M$1,0))</f>
        <v>0.1</v>
      </c>
      <c r="AM227" s="26" cm="1">
        <f t="array" ref="AM227">INDEX($H:$M,ROW(),MATCH(AM$2,$H$1:$M$1,0))</f>
        <v>0.1</v>
      </c>
      <c r="AN227" s="26" cm="1">
        <f t="array" ref="AN227">INDEX($H:$M,ROW(),MATCH(AN$2,$H$1:$M$1,0))</f>
        <v>0.1</v>
      </c>
      <c r="AO227" s="26" cm="1">
        <f t="array" ref="AO227">INDEX($H:$M,ROW(),MATCH(AO$2,$H$1:$M$1,0))</f>
        <v>0.1</v>
      </c>
      <c r="AP227" s="26" cm="1">
        <f t="array" ref="AP227">INDEX($H:$M,ROW(),MATCH(AP$2,$H$1:$M$1,0))</f>
        <v>0.1</v>
      </c>
      <c r="AQ227" s="26" cm="1">
        <f t="array" ref="AQ227">INDEX($H:$M,ROW(),MATCH(AQ$2,$H$1:$M$1,0))</f>
        <v>0.1</v>
      </c>
      <c r="AR227" s="26" cm="1">
        <f t="array" ref="AR227">INDEX($H:$M,ROW(),MATCH(AR$2,$H$1:$M$1,0))</f>
        <v>0.1</v>
      </c>
      <c r="AS227" s="26" cm="1">
        <f t="array" ref="AS227">INDEX($H:$M,ROW(),MATCH(AS$2,$H$1:$M$1,0))</f>
        <v>0.1</v>
      </c>
      <c r="AT227" s="26" cm="1">
        <f t="array" ref="AT227">INDEX($H:$M,ROW(),MATCH(AT$2,$H$1:$M$1,0))</f>
        <v>0.1</v>
      </c>
      <c r="AU227" s="26" cm="1">
        <f t="array" ref="AU227">INDEX($H:$M,ROW(),MATCH(AU$2,$H$1:$M$1,0))</f>
        <v>0.1</v>
      </c>
      <c r="AV227" s="26" cm="1">
        <f t="array" ref="AV227">INDEX($H:$M,ROW(),MATCH(AV$2,$H$1:$M$1,0))</f>
        <v>0.1</v>
      </c>
      <c r="AW227" s="26" cm="1">
        <f t="array" ref="AW227">INDEX($H:$M,ROW(),MATCH(AW$2,$H$1:$M$1,0))</f>
        <v>0.1</v>
      </c>
      <c r="AX227" s="26" cm="1">
        <f t="array" ref="AX227">INDEX($H:$M,ROW(),MATCH(AX$2,$H$1:$M$1,0))</f>
        <v>0.1</v>
      </c>
      <c r="AY227" s="26" cm="1">
        <f t="array" ref="AY227">INDEX($H:$M,ROW(),MATCH(AY$2,$H$1:$M$1,0))</f>
        <v>0.1</v>
      </c>
      <c r="AZ227" s="26" cm="1">
        <f t="array" ref="AZ227">INDEX($H:$M,ROW(),MATCH(AZ$2,$H$1:$M$1,0))</f>
        <v>0.1</v>
      </c>
      <c r="BA227" s="26" cm="1">
        <f t="array" ref="BA227">INDEX($H:$M,ROW(),MATCH(BA$2,$H$1:$M$1,0))</f>
        <v>0.1</v>
      </c>
      <c r="BB227" s="26" cm="1">
        <f t="array" ref="BB227">INDEX($H:$M,ROW(),MATCH(BB$2,$H$1:$M$1,0))</f>
        <v>0.1</v>
      </c>
      <c r="BC227" s="26" cm="1">
        <f t="array" ref="BC227">INDEX($H:$M,ROW(),MATCH(BC$2,$H$1:$M$1,0))</f>
        <v>0.1</v>
      </c>
      <c r="BD227" s="26" cm="1">
        <f t="array" ref="BD227">INDEX($H:$M,ROW(),MATCH(BD$2,$H$1:$M$1,0))</f>
        <v>0.1</v>
      </c>
      <c r="BE227" s="26" cm="1">
        <f t="array" ref="BE227">INDEX($H:$M,ROW(),MATCH(BE$2,$H$1:$M$1,0))</f>
        <v>0.1</v>
      </c>
      <c r="BF227" s="26" cm="1">
        <f t="array" ref="BF227">INDEX($H:$M,ROW(),MATCH(BF$2,$H$1:$M$1,0))</f>
        <v>0.1</v>
      </c>
      <c r="BG227" s="26" cm="1">
        <f t="array" ref="BG227">INDEX($H:$M,ROW(),MATCH(BG$2,$H$1:$M$1,0))</f>
        <v>0.1</v>
      </c>
      <c r="BH227" s="26" cm="1">
        <f t="array" ref="BH227">INDEX($H:$M,ROW(),MATCH(BH$2,$H$1:$M$1,0))</f>
        <v>0.1</v>
      </c>
      <c r="BI227" s="26" cm="1">
        <f t="array" ref="BI227">INDEX($H:$M,ROW(),MATCH(BI$2,$H$1:$M$1,0))</f>
        <v>0.1</v>
      </c>
      <c r="BJ227" s="26" cm="1">
        <f t="array" ref="BJ227">INDEX($H:$M,ROW(),MATCH(BJ$2,$H$1:$M$1,0))</f>
        <v>0.1</v>
      </c>
      <c r="BK227" s="26" cm="1">
        <f t="array" ref="BK227">INDEX($H:$M,ROW(),MATCH(BK$2,$H$1:$M$1,0))</f>
        <v>0.1</v>
      </c>
      <c r="BL227" s="26" cm="1">
        <f t="array" ref="BL227">INDEX($H:$M,ROW(),MATCH(BL$2,$H$1:$M$1,0))</f>
        <v>0.1</v>
      </c>
      <c r="BM227" s="26" cm="1">
        <f t="array" ref="BM227">INDEX($H:$M,ROW(),MATCH(BM$2,$H$1:$M$1,0))</f>
        <v>0.1</v>
      </c>
      <c r="BN227" s="26" cm="1">
        <f t="array" ref="BN227">INDEX($H:$M,ROW(),MATCH(BN$2,$H$1:$M$1,0))</f>
        <v>0.1</v>
      </c>
      <c r="BO227" s="26" cm="1">
        <f t="array" ref="BO227">INDEX($H:$M,ROW(),MATCH(BO$2,$H$1:$M$1,0))</f>
        <v>0.1</v>
      </c>
      <c r="BP227" s="26" cm="1">
        <f t="array" ref="BP227">INDEX($H:$M,ROW(),MATCH(BP$2,$H$1:$M$1,0))</f>
        <v>0.1</v>
      </c>
      <c r="BQ227" s="26" cm="1">
        <f t="array" ref="BQ227">INDEX($H:$M,ROW(),MATCH(BQ$2,$H$1:$M$1,0))</f>
        <v>0.1</v>
      </c>
      <c r="BR227" s="26" cm="1">
        <f t="array" ref="BR227">INDEX($H:$M,ROW(),MATCH(BR$2,$H$1:$M$1,0))</f>
        <v>0.1</v>
      </c>
      <c r="BS227" s="26" cm="1">
        <f t="array" ref="BS227">INDEX($H:$M,ROW(),MATCH(BS$2,$H$1:$M$1,0))</f>
        <v>0.1</v>
      </c>
      <c r="BT227" s="26" cm="1">
        <f t="array" ref="BT227">INDEX($H:$M,ROW(),MATCH(BT$2,$H$1:$M$1,0))</f>
        <v>0.1</v>
      </c>
      <c r="BU227" s="26" cm="1">
        <f t="array" ref="BU227">INDEX($H:$M,ROW(),MATCH(BU$2,$H$1:$M$1,0))</f>
        <v>0.1</v>
      </c>
      <c r="BV227" s="26" cm="1">
        <f t="array" ref="BV227">INDEX($H:$M,ROW(),MATCH(BV$2,$H$1:$M$1,0))</f>
        <v>0.1</v>
      </c>
      <c r="BW227" s="26" cm="1">
        <f t="array" ref="BW227">INDEX($H:$M,ROW(),MATCH(BW$2,$H$1:$M$1,0))</f>
        <v>0.1</v>
      </c>
      <c r="BX227" s="26" cm="1">
        <f t="array" ref="BX227">INDEX($H:$M,ROW(),MATCH(BX$2,$H$1:$M$1,0))</f>
        <v>0.1</v>
      </c>
      <c r="BY227" s="26" cm="1">
        <f t="array" ref="BY227">INDEX($H:$M,ROW(),MATCH(BY$2,$H$1:$M$1,0))</f>
        <v>0.1</v>
      </c>
      <c r="BZ227" s="26" cm="1">
        <f t="array" ref="BZ227">INDEX($H:$M,ROW(),MATCH(BZ$2,$H$1:$M$1,0))</f>
        <v>0.1</v>
      </c>
      <c r="CA227" s="26" cm="1">
        <f t="array" ref="CA227">INDEX($H:$M,ROW(),MATCH(CA$2,$H$1:$M$1,0))</f>
        <v>0.1</v>
      </c>
      <c r="CB227" s="26" cm="1">
        <f t="array" ref="CB227">INDEX($H:$M,ROW(),MATCH(CB$2,$H$1:$M$1,0))</f>
        <v>0.1</v>
      </c>
      <c r="CC227" s="26" cm="1">
        <f t="array" ref="CC227">INDEX($H:$M,ROW(),MATCH(CC$2,$H$1:$M$1,0))</f>
        <v>0.1</v>
      </c>
      <c r="CD227" s="26" cm="1">
        <f t="array" ref="CD227">INDEX($H:$M,ROW(),MATCH(CD$2,$H$1:$M$1,0))</f>
        <v>0.1</v>
      </c>
      <c r="CE227" s="26" cm="1">
        <f t="array" ref="CE227">INDEX($H:$M,ROW(),MATCH(CE$2,$H$1:$M$1,0))</f>
        <v>0.1</v>
      </c>
      <c r="CF227" s="26" cm="1">
        <f t="array" ref="CF227">INDEX($H:$M,ROW(),MATCH(CF$2,$H$1:$M$1,0))</f>
        <v>0.1</v>
      </c>
      <c r="CG227" s="26" cm="1">
        <f t="array" ref="CG227">INDEX($H:$M,ROW(),MATCH(CG$2,$H$1:$M$1,0))</f>
        <v>0.1</v>
      </c>
      <c r="CH227" s="26" cm="1">
        <f t="array" ref="CH227">INDEX($H:$M,ROW(),MATCH(CH$2,$H$1:$M$1,0))</f>
        <v>0.1</v>
      </c>
      <c r="CI227" s="26" cm="1">
        <f t="array" ref="CI227">INDEX($H:$M,ROW(),MATCH(CI$2,$H$1:$M$1,0))</f>
        <v>0.1</v>
      </c>
    </row>
    <row r="228" spans="2:87" x14ac:dyDescent="0.4">
      <c r="B228" t="s">
        <v>198</v>
      </c>
      <c r="C228" t="s">
        <v>210</v>
      </c>
      <c r="E228" s="27" t="str">
        <f>SUBSTITUTE(E223,":","")&amp;" Revenue"</f>
        <v>Marketplace revenue - primary volume driven Revenue</v>
      </c>
      <c r="F228" s="27"/>
      <c r="G228" s="9"/>
      <c r="H228" s="33">
        <f t="shared" ref="H228:M228" si="259">SUMIF($2:$2,H$1,228:228)</f>
        <v>99999.999999999985</v>
      </c>
      <c r="I228" s="33">
        <f t="shared" si="259"/>
        <v>199999.99999999997</v>
      </c>
      <c r="J228" s="33">
        <f t="shared" si="259"/>
        <v>399999.99999999994</v>
      </c>
      <c r="K228" s="33">
        <f t="shared" si="259"/>
        <v>799999.99999999988</v>
      </c>
      <c r="L228" s="33">
        <f t="shared" si="259"/>
        <v>1599999.9999999998</v>
      </c>
      <c r="M228" s="33">
        <f t="shared" si="259"/>
        <v>3199999.9999999995</v>
      </c>
      <c r="N228" s="27"/>
      <c r="O228" s="27"/>
      <c r="P228" s="28">
        <f>P227*P226</f>
        <v>8333.3333333333339</v>
      </c>
      <c r="Q228" s="28">
        <f t="shared" ref="Q228:CB228" si="260">Q227*Q226</f>
        <v>8333.3333333333339</v>
      </c>
      <c r="R228" s="28">
        <f t="shared" si="260"/>
        <v>8333.3333333333339</v>
      </c>
      <c r="S228" s="28">
        <f t="shared" si="260"/>
        <v>8333.3333333333339</v>
      </c>
      <c r="T228" s="28">
        <f t="shared" si="260"/>
        <v>8333.3333333333339</v>
      </c>
      <c r="U228" s="28">
        <f t="shared" si="260"/>
        <v>8333.3333333333339</v>
      </c>
      <c r="V228" s="28">
        <f t="shared" si="260"/>
        <v>8333.3333333333339</v>
      </c>
      <c r="W228" s="28">
        <f t="shared" si="260"/>
        <v>8333.3333333333339</v>
      </c>
      <c r="X228" s="28">
        <f t="shared" si="260"/>
        <v>8333.3333333333339</v>
      </c>
      <c r="Y228" s="28">
        <f t="shared" si="260"/>
        <v>8333.3333333333339</v>
      </c>
      <c r="Z228" s="28">
        <f t="shared" si="260"/>
        <v>8333.3333333333339</v>
      </c>
      <c r="AA228" s="28">
        <f t="shared" si="260"/>
        <v>8333.3333333333339</v>
      </c>
      <c r="AB228" s="28">
        <f t="shared" si="260"/>
        <v>16666.666666666668</v>
      </c>
      <c r="AC228" s="28">
        <f t="shared" si="260"/>
        <v>16666.666666666668</v>
      </c>
      <c r="AD228" s="28">
        <f t="shared" si="260"/>
        <v>16666.666666666668</v>
      </c>
      <c r="AE228" s="28">
        <f t="shared" si="260"/>
        <v>16666.666666666668</v>
      </c>
      <c r="AF228" s="28">
        <f t="shared" si="260"/>
        <v>16666.666666666668</v>
      </c>
      <c r="AG228" s="28">
        <f t="shared" si="260"/>
        <v>16666.666666666668</v>
      </c>
      <c r="AH228" s="28">
        <f t="shared" si="260"/>
        <v>16666.666666666668</v>
      </c>
      <c r="AI228" s="28">
        <f t="shared" si="260"/>
        <v>16666.666666666668</v>
      </c>
      <c r="AJ228" s="28">
        <f t="shared" si="260"/>
        <v>16666.666666666668</v>
      </c>
      <c r="AK228" s="28">
        <f t="shared" si="260"/>
        <v>16666.666666666668</v>
      </c>
      <c r="AL228" s="28">
        <f t="shared" si="260"/>
        <v>16666.666666666668</v>
      </c>
      <c r="AM228" s="28">
        <f t="shared" si="260"/>
        <v>16666.666666666668</v>
      </c>
      <c r="AN228" s="28">
        <f t="shared" si="260"/>
        <v>33333.333333333336</v>
      </c>
      <c r="AO228" s="28">
        <f t="shared" si="260"/>
        <v>33333.333333333336</v>
      </c>
      <c r="AP228" s="28">
        <f t="shared" si="260"/>
        <v>33333.333333333336</v>
      </c>
      <c r="AQ228" s="28">
        <f t="shared" si="260"/>
        <v>33333.333333333336</v>
      </c>
      <c r="AR228" s="28">
        <f t="shared" si="260"/>
        <v>33333.333333333336</v>
      </c>
      <c r="AS228" s="28">
        <f t="shared" si="260"/>
        <v>33333.333333333336</v>
      </c>
      <c r="AT228" s="28">
        <f t="shared" si="260"/>
        <v>33333.333333333336</v>
      </c>
      <c r="AU228" s="28">
        <f t="shared" si="260"/>
        <v>33333.333333333336</v>
      </c>
      <c r="AV228" s="28">
        <f t="shared" si="260"/>
        <v>33333.333333333336</v>
      </c>
      <c r="AW228" s="28">
        <f t="shared" si="260"/>
        <v>33333.333333333336</v>
      </c>
      <c r="AX228" s="28">
        <f t="shared" si="260"/>
        <v>33333.333333333336</v>
      </c>
      <c r="AY228" s="28">
        <f t="shared" si="260"/>
        <v>33333.333333333336</v>
      </c>
      <c r="AZ228" s="28">
        <f t="shared" si="260"/>
        <v>66666.666666666672</v>
      </c>
      <c r="BA228" s="28">
        <f t="shared" si="260"/>
        <v>66666.666666666672</v>
      </c>
      <c r="BB228" s="28">
        <f t="shared" si="260"/>
        <v>66666.666666666672</v>
      </c>
      <c r="BC228" s="28">
        <f t="shared" si="260"/>
        <v>66666.666666666672</v>
      </c>
      <c r="BD228" s="28">
        <f t="shared" si="260"/>
        <v>66666.666666666672</v>
      </c>
      <c r="BE228" s="28">
        <f t="shared" si="260"/>
        <v>66666.666666666672</v>
      </c>
      <c r="BF228" s="28">
        <f t="shared" si="260"/>
        <v>66666.666666666672</v>
      </c>
      <c r="BG228" s="28">
        <f t="shared" si="260"/>
        <v>66666.666666666672</v>
      </c>
      <c r="BH228" s="28">
        <f t="shared" si="260"/>
        <v>66666.666666666672</v>
      </c>
      <c r="BI228" s="28">
        <f t="shared" si="260"/>
        <v>66666.666666666672</v>
      </c>
      <c r="BJ228" s="28">
        <f t="shared" si="260"/>
        <v>66666.666666666672</v>
      </c>
      <c r="BK228" s="28">
        <f t="shared" si="260"/>
        <v>66666.666666666672</v>
      </c>
      <c r="BL228" s="28">
        <f t="shared" si="260"/>
        <v>133333.33333333334</v>
      </c>
      <c r="BM228" s="28">
        <f t="shared" si="260"/>
        <v>133333.33333333334</v>
      </c>
      <c r="BN228" s="28">
        <f t="shared" si="260"/>
        <v>133333.33333333334</v>
      </c>
      <c r="BO228" s="28">
        <f t="shared" si="260"/>
        <v>133333.33333333334</v>
      </c>
      <c r="BP228" s="28">
        <f t="shared" si="260"/>
        <v>133333.33333333334</v>
      </c>
      <c r="BQ228" s="28">
        <f t="shared" si="260"/>
        <v>133333.33333333334</v>
      </c>
      <c r="BR228" s="28">
        <f t="shared" si="260"/>
        <v>133333.33333333334</v>
      </c>
      <c r="BS228" s="28">
        <f t="shared" si="260"/>
        <v>133333.33333333334</v>
      </c>
      <c r="BT228" s="28">
        <f t="shared" si="260"/>
        <v>133333.33333333334</v>
      </c>
      <c r="BU228" s="28">
        <f t="shared" si="260"/>
        <v>133333.33333333334</v>
      </c>
      <c r="BV228" s="28">
        <f t="shared" si="260"/>
        <v>133333.33333333334</v>
      </c>
      <c r="BW228" s="28">
        <f t="shared" si="260"/>
        <v>133333.33333333334</v>
      </c>
      <c r="BX228" s="28">
        <f t="shared" si="260"/>
        <v>266666.66666666669</v>
      </c>
      <c r="BY228" s="28">
        <f t="shared" si="260"/>
        <v>266666.66666666669</v>
      </c>
      <c r="BZ228" s="28">
        <f t="shared" si="260"/>
        <v>266666.66666666669</v>
      </c>
      <c r="CA228" s="28">
        <f t="shared" si="260"/>
        <v>266666.66666666669</v>
      </c>
      <c r="CB228" s="28">
        <f t="shared" si="260"/>
        <v>266666.66666666669</v>
      </c>
      <c r="CC228" s="28">
        <f t="shared" ref="CC228:CI228" si="261">CC227*CC226</f>
        <v>266666.66666666669</v>
      </c>
      <c r="CD228" s="28">
        <f t="shared" si="261"/>
        <v>266666.66666666669</v>
      </c>
      <c r="CE228" s="28">
        <f t="shared" si="261"/>
        <v>266666.66666666669</v>
      </c>
      <c r="CF228" s="28">
        <f t="shared" si="261"/>
        <v>266666.66666666669</v>
      </c>
      <c r="CG228" s="28">
        <f t="shared" si="261"/>
        <v>266666.66666666669</v>
      </c>
      <c r="CH228" s="28">
        <f t="shared" si="261"/>
        <v>266666.66666666669</v>
      </c>
      <c r="CI228" s="28">
        <f t="shared" si="261"/>
        <v>266666.66666666669</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6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06" t="e">
        <f>J1-1</f>
        <v>#REF!</v>
      </c>
      <c r="J1" s="108" t="e">
        <f>#REF!</f>
        <v>#REF!</v>
      </c>
      <c r="K1" s="108" t="e">
        <f>#REF!</f>
        <v>#REF!</v>
      </c>
      <c r="L1" s="108" t="e">
        <f>#REF!</f>
        <v>#REF!</v>
      </c>
      <c r="M1" s="108" t="e">
        <f>#REF!</f>
        <v>#REF!</v>
      </c>
      <c r="N1" s="108" t="e">
        <f>#REF!</f>
        <v>#REF!</v>
      </c>
      <c r="O1" s="108" t="e">
        <f>#REF!</f>
        <v>#REF!</v>
      </c>
      <c r="Q1" s="109" t="e">
        <f>Q2</f>
        <v>#REF!</v>
      </c>
      <c r="R1" s="109" t="e">
        <f t="shared" ref="R1:CC1" si="0">R2</f>
        <v>#REF!</v>
      </c>
      <c r="S1" s="109" t="e">
        <f t="shared" si="0"/>
        <v>#REF!</v>
      </c>
      <c r="T1" s="109" t="e">
        <f t="shared" si="0"/>
        <v>#REF!</v>
      </c>
      <c r="U1" s="109" t="e">
        <f t="shared" si="0"/>
        <v>#REF!</v>
      </c>
      <c r="V1" s="109" t="e">
        <f t="shared" si="0"/>
        <v>#REF!</v>
      </c>
      <c r="W1" s="109" t="e">
        <f t="shared" si="0"/>
        <v>#REF!</v>
      </c>
      <c r="X1" s="109" t="e">
        <f t="shared" si="0"/>
        <v>#REF!</v>
      </c>
      <c r="Y1" s="109" t="e">
        <f t="shared" si="0"/>
        <v>#REF!</v>
      </c>
      <c r="Z1" s="109" t="e">
        <f t="shared" si="0"/>
        <v>#REF!</v>
      </c>
      <c r="AA1" s="109" t="e">
        <f t="shared" si="0"/>
        <v>#REF!</v>
      </c>
      <c r="AB1" s="109" t="e">
        <f t="shared" si="0"/>
        <v>#REF!</v>
      </c>
      <c r="AC1" s="109" t="e">
        <f t="shared" si="0"/>
        <v>#REF!</v>
      </c>
      <c r="AD1" s="109" t="e">
        <f t="shared" si="0"/>
        <v>#REF!</v>
      </c>
      <c r="AE1" s="109" t="e">
        <f t="shared" si="0"/>
        <v>#REF!</v>
      </c>
      <c r="AF1" s="109" t="e">
        <f t="shared" si="0"/>
        <v>#REF!</v>
      </c>
      <c r="AG1" s="109" t="e">
        <f t="shared" si="0"/>
        <v>#REF!</v>
      </c>
      <c r="AH1" s="109" t="e">
        <f t="shared" si="0"/>
        <v>#REF!</v>
      </c>
      <c r="AI1" s="109" t="e">
        <f t="shared" si="0"/>
        <v>#REF!</v>
      </c>
      <c r="AJ1" s="109" t="e">
        <f t="shared" si="0"/>
        <v>#REF!</v>
      </c>
      <c r="AK1" s="109" t="e">
        <f t="shared" si="0"/>
        <v>#REF!</v>
      </c>
      <c r="AL1" s="109" t="e">
        <f t="shared" si="0"/>
        <v>#REF!</v>
      </c>
      <c r="AM1" s="109" t="e">
        <f t="shared" si="0"/>
        <v>#REF!</v>
      </c>
      <c r="AN1" s="109" t="e">
        <f t="shared" si="0"/>
        <v>#REF!</v>
      </c>
      <c r="AO1" s="109" t="e">
        <f t="shared" si="0"/>
        <v>#REF!</v>
      </c>
      <c r="AP1" s="109" t="e">
        <f t="shared" si="0"/>
        <v>#REF!</v>
      </c>
      <c r="AQ1" s="109" t="e">
        <f t="shared" si="0"/>
        <v>#REF!</v>
      </c>
      <c r="AR1" s="109" t="e">
        <f t="shared" si="0"/>
        <v>#REF!</v>
      </c>
      <c r="AS1" s="109" t="e">
        <f t="shared" si="0"/>
        <v>#REF!</v>
      </c>
      <c r="AT1" s="109" t="e">
        <f t="shared" si="0"/>
        <v>#REF!</v>
      </c>
      <c r="AU1" s="109" t="e">
        <f t="shared" si="0"/>
        <v>#REF!</v>
      </c>
      <c r="AV1" s="109" t="e">
        <f t="shared" si="0"/>
        <v>#REF!</v>
      </c>
      <c r="AW1" s="109" t="e">
        <f t="shared" si="0"/>
        <v>#REF!</v>
      </c>
      <c r="AX1" s="109" t="e">
        <f t="shared" si="0"/>
        <v>#REF!</v>
      </c>
      <c r="AY1" s="109" t="e">
        <f t="shared" si="0"/>
        <v>#REF!</v>
      </c>
      <c r="AZ1" s="109" t="e">
        <f t="shared" si="0"/>
        <v>#REF!</v>
      </c>
      <c r="BA1" s="109" t="e">
        <f t="shared" si="0"/>
        <v>#REF!</v>
      </c>
      <c r="BB1" s="109" t="e">
        <f t="shared" si="0"/>
        <v>#REF!</v>
      </c>
      <c r="BC1" s="109" t="e">
        <f t="shared" si="0"/>
        <v>#REF!</v>
      </c>
      <c r="BD1" s="109" t="e">
        <f t="shared" si="0"/>
        <v>#REF!</v>
      </c>
      <c r="BE1" s="109" t="e">
        <f t="shared" si="0"/>
        <v>#REF!</v>
      </c>
      <c r="BF1" s="109" t="e">
        <f t="shared" si="0"/>
        <v>#REF!</v>
      </c>
      <c r="BG1" s="109" t="e">
        <f t="shared" si="0"/>
        <v>#REF!</v>
      </c>
      <c r="BH1" s="109" t="e">
        <f t="shared" si="0"/>
        <v>#REF!</v>
      </c>
      <c r="BI1" s="109" t="e">
        <f t="shared" si="0"/>
        <v>#REF!</v>
      </c>
      <c r="BJ1" s="109" t="e">
        <f t="shared" si="0"/>
        <v>#REF!</v>
      </c>
      <c r="BK1" s="109" t="e">
        <f t="shared" si="0"/>
        <v>#REF!</v>
      </c>
      <c r="BL1" s="109" t="e">
        <f t="shared" si="0"/>
        <v>#REF!</v>
      </c>
      <c r="BM1" s="109" t="e">
        <f t="shared" si="0"/>
        <v>#REF!</v>
      </c>
      <c r="BN1" s="109" t="e">
        <f t="shared" si="0"/>
        <v>#REF!</v>
      </c>
      <c r="BO1" s="109" t="e">
        <f t="shared" si="0"/>
        <v>#REF!</v>
      </c>
      <c r="BP1" s="109" t="e">
        <f t="shared" si="0"/>
        <v>#REF!</v>
      </c>
      <c r="BQ1" s="109" t="e">
        <f t="shared" si="0"/>
        <v>#REF!</v>
      </c>
      <c r="BR1" s="109" t="e">
        <f t="shared" si="0"/>
        <v>#REF!</v>
      </c>
      <c r="BS1" s="109" t="e">
        <f t="shared" si="0"/>
        <v>#REF!</v>
      </c>
      <c r="BT1" s="109" t="e">
        <f t="shared" si="0"/>
        <v>#REF!</v>
      </c>
      <c r="BU1" s="109" t="e">
        <f t="shared" si="0"/>
        <v>#REF!</v>
      </c>
      <c r="BV1" s="109" t="e">
        <f t="shared" si="0"/>
        <v>#REF!</v>
      </c>
      <c r="BW1" s="109" t="e">
        <f t="shared" si="0"/>
        <v>#REF!</v>
      </c>
      <c r="BX1" s="109" t="e">
        <f t="shared" si="0"/>
        <v>#REF!</v>
      </c>
      <c r="BY1" s="109" t="e">
        <f t="shared" si="0"/>
        <v>#REF!</v>
      </c>
      <c r="BZ1" s="109" t="e">
        <f t="shared" si="0"/>
        <v>#REF!</v>
      </c>
      <c r="CA1" s="109" t="e">
        <f t="shared" si="0"/>
        <v>#REF!</v>
      </c>
      <c r="CB1" s="109" t="e">
        <f t="shared" si="0"/>
        <v>#REF!</v>
      </c>
      <c r="CC1" s="109" t="e">
        <f t="shared" si="0"/>
        <v>#REF!</v>
      </c>
      <c r="CD1" s="109" t="e">
        <f t="shared" ref="CD1:CK1" si="1">CD2</f>
        <v>#REF!</v>
      </c>
      <c r="CE1" s="109" t="e">
        <f t="shared" si="1"/>
        <v>#REF!</v>
      </c>
      <c r="CF1" s="109" t="e">
        <f t="shared" si="1"/>
        <v>#REF!</v>
      </c>
      <c r="CG1" s="109" t="e">
        <f t="shared" si="1"/>
        <v>#REF!</v>
      </c>
      <c r="CH1" s="109" t="e">
        <f t="shared" si="1"/>
        <v>#REF!</v>
      </c>
      <c r="CI1" s="109" t="e">
        <f t="shared" si="1"/>
        <v>#REF!</v>
      </c>
      <c r="CJ1" s="109" t="e">
        <f t="shared" si="1"/>
        <v>#REF!</v>
      </c>
      <c r="CK1" s="109" t="e">
        <f t="shared" si="1"/>
        <v>#REF!</v>
      </c>
      <c r="CM1" s="106" t="e">
        <f>CN1-1</f>
        <v>#REF!</v>
      </c>
      <c r="CN1" s="222" t="e">
        <f t="shared" ref="CN1:DK1" si="2">IF(CN8=3,CN3&amp;" Q1",IF(CN8=6,CN3&amp;" Q2",IF(CN8=9,CN3&amp;" Q3",IF(CN8=12,CN3&amp;" Q4",0))))</f>
        <v>#REF!</v>
      </c>
      <c r="CO1" s="222" t="e">
        <f t="shared" si="2"/>
        <v>#REF!</v>
      </c>
      <c r="CP1" s="222" t="e">
        <f t="shared" si="2"/>
        <v>#REF!</v>
      </c>
      <c r="CQ1" s="222" t="e">
        <f t="shared" si="2"/>
        <v>#REF!</v>
      </c>
      <c r="CR1" s="222" t="e">
        <f t="shared" si="2"/>
        <v>#REF!</v>
      </c>
      <c r="CS1" s="222" t="e">
        <f t="shared" si="2"/>
        <v>#REF!</v>
      </c>
      <c r="CT1" s="222" t="e">
        <f t="shared" si="2"/>
        <v>#REF!</v>
      </c>
      <c r="CU1" s="222" t="e">
        <f t="shared" si="2"/>
        <v>#REF!</v>
      </c>
      <c r="CV1" s="222" t="e">
        <f t="shared" si="2"/>
        <v>#REF!</v>
      </c>
      <c r="CW1" s="222" t="e">
        <f t="shared" si="2"/>
        <v>#REF!</v>
      </c>
      <c r="CX1" s="222" t="e">
        <f t="shared" si="2"/>
        <v>#REF!</v>
      </c>
      <c r="CY1" s="222" t="e">
        <f t="shared" si="2"/>
        <v>#REF!</v>
      </c>
      <c r="CZ1" s="222" t="e">
        <f t="shared" si="2"/>
        <v>#REF!</v>
      </c>
      <c r="DA1" s="222" t="e">
        <f t="shared" si="2"/>
        <v>#REF!</v>
      </c>
      <c r="DB1" s="222" t="e">
        <f t="shared" si="2"/>
        <v>#REF!</v>
      </c>
      <c r="DC1" s="222" t="e">
        <f t="shared" si="2"/>
        <v>#REF!</v>
      </c>
      <c r="DD1" s="222" t="e">
        <f t="shared" si="2"/>
        <v>#REF!</v>
      </c>
      <c r="DE1" s="222" t="e">
        <f t="shared" si="2"/>
        <v>#REF!</v>
      </c>
      <c r="DF1" s="222" t="e">
        <f t="shared" si="2"/>
        <v>#REF!</v>
      </c>
      <c r="DG1" s="222" t="e">
        <f t="shared" si="2"/>
        <v>#REF!</v>
      </c>
      <c r="DH1" s="222" t="e">
        <f t="shared" si="2"/>
        <v>#REF!</v>
      </c>
      <c r="DI1" s="222" t="e">
        <f t="shared" si="2"/>
        <v>#REF!</v>
      </c>
      <c r="DJ1" s="222" t="e">
        <f t="shared" si="2"/>
        <v>#REF!</v>
      </c>
      <c r="DK1" s="222" t="e">
        <f t="shared" si="2"/>
        <v>#REF!</v>
      </c>
    </row>
    <row r="2" spans="1:115" outlineLevel="1" x14ac:dyDescent="0.4">
      <c r="A2" s="105"/>
      <c r="B2" s="1" t="str">
        <f>ADDRESS(ROW(),COLUMN(),2)</f>
        <v>B$2</v>
      </c>
      <c r="C2" s="110"/>
      <c r="D2" s="111"/>
      <c r="E2" s="111"/>
      <c r="F2" s="111"/>
      <c r="G2" s="110"/>
      <c r="H2" s="110"/>
      <c r="I2" s="106" t="e">
        <f>J2-1</f>
        <v>#REF!</v>
      </c>
      <c r="J2" s="108" t="e">
        <f>#REF!</f>
        <v>#REF!</v>
      </c>
      <c r="K2" s="108" t="e">
        <f>#REF!</f>
        <v>#REF!</v>
      </c>
      <c r="L2" s="108" t="e">
        <f>#REF!</f>
        <v>#REF!</v>
      </c>
      <c r="M2" s="108" t="e">
        <f>#REF!</f>
        <v>#REF!</v>
      </c>
      <c r="N2" s="108" t="e">
        <f>#REF!</f>
        <v>#REF!</v>
      </c>
      <c r="O2" s="108" t="e">
        <f>#REF!</f>
        <v>#REF!</v>
      </c>
      <c r="P2" s="2"/>
      <c r="Q2" s="109" t="e">
        <f>EOMONTH(R2,-1)</f>
        <v>#REF!</v>
      </c>
      <c r="R2" s="109" t="e">
        <f>#REF!</f>
        <v>#REF!</v>
      </c>
      <c r="S2" s="109" t="e">
        <f t="shared" ref="S2:CD2" si="3">EOMONTH(R2,1)</f>
        <v>#REF!</v>
      </c>
      <c r="T2" s="109" t="e">
        <f t="shared" si="3"/>
        <v>#REF!</v>
      </c>
      <c r="U2" s="109" t="e">
        <f t="shared" si="3"/>
        <v>#REF!</v>
      </c>
      <c r="V2" s="109" t="e">
        <f t="shared" si="3"/>
        <v>#REF!</v>
      </c>
      <c r="W2" s="109" t="e">
        <f t="shared" si="3"/>
        <v>#REF!</v>
      </c>
      <c r="X2" s="109" t="e">
        <f t="shared" si="3"/>
        <v>#REF!</v>
      </c>
      <c r="Y2" s="109" t="e">
        <f t="shared" si="3"/>
        <v>#REF!</v>
      </c>
      <c r="Z2" s="109" t="e">
        <f t="shared" si="3"/>
        <v>#REF!</v>
      </c>
      <c r="AA2" s="109" t="e">
        <f t="shared" si="3"/>
        <v>#REF!</v>
      </c>
      <c r="AB2" s="109" t="e">
        <f t="shared" si="3"/>
        <v>#REF!</v>
      </c>
      <c r="AC2" s="109" t="e">
        <f t="shared" si="3"/>
        <v>#REF!</v>
      </c>
      <c r="AD2" s="109" t="e">
        <f t="shared" si="3"/>
        <v>#REF!</v>
      </c>
      <c r="AE2" s="109" t="e">
        <f t="shared" si="3"/>
        <v>#REF!</v>
      </c>
      <c r="AF2" s="109" t="e">
        <f t="shared" si="3"/>
        <v>#REF!</v>
      </c>
      <c r="AG2" s="109" t="e">
        <f t="shared" si="3"/>
        <v>#REF!</v>
      </c>
      <c r="AH2" s="109" t="e">
        <f t="shared" si="3"/>
        <v>#REF!</v>
      </c>
      <c r="AI2" s="109" t="e">
        <f t="shared" si="3"/>
        <v>#REF!</v>
      </c>
      <c r="AJ2" s="109" t="e">
        <f t="shared" si="3"/>
        <v>#REF!</v>
      </c>
      <c r="AK2" s="109" t="e">
        <f t="shared" si="3"/>
        <v>#REF!</v>
      </c>
      <c r="AL2" s="109" t="e">
        <f t="shared" si="3"/>
        <v>#REF!</v>
      </c>
      <c r="AM2" s="109" t="e">
        <f t="shared" si="3"/>
        <v>#REF!</v>
      </c>
      <c r="AN2" s="109" t="e">
        <f t="shared" si="3"/>
        <v>#REF!</v>
      </c>
      <c r="AO2" s="109" t="e">
        <f t="shared" si="3"/>
        <v>#REF!</v>
      </c>
      <c r="AP2" s="109" t="e">
        <f t="shared" si="3"/>
        <v>#REF!</v>
      </c>
      <c r="AQ2" s="109" t="e">
        <f t="shared" si="3"/>
        <v>#REF!</v>
      </c>
      <c r="AR2" s="109" t="e">
        <f t="shared" si="3"/>
        <v>#REF!</v>
      </c>
      <c r="AS2" s="109" t="e">
        <f t="shared" si="3"/>
        <v>#REF!</v>
      </c>
      <c r="AT2" s="109" t="e">
        <f t="shared" si="3"/>
        <v>#REF!</v>
      </c>
      <c r="AU2" s="109" t="e">
        <f t="shared" si="3"/>
        <v>#REF!</v>
      </c>
      <c r="AV2" s="109" t="e">
        <f t="shared" si="3"/>
        <v>#REF!</v>
      </c>
      <c r="AW2" s="109" t="e">
        <f t="shared" si="3"/>
        <v>#REF!</v>
      </c>
      <c r="AX2" s="109" t="e">
        <f t="shared" si="3"/>
        <v>#REF!</v>
      </c>
      <c r="AY2" s="109" t="e">
        <f t="shared" si="3"/>
        <v>#REF!</v>
      </c>
      <c r="AZ2" s="109" t="e">
        <f t="shared" si="3"/>
        <v>#REF!</v>
      </c>
      <c r="BA2" s="109" t="e">
        <f t="shared" si="3"/>
        <v>#REF!</v>
      </c>
      <c r="BB2" s="109" t="e">
        <f t="shared" si="3"/>
        <v>#REF!</v>
      </c>
      <c r="BC2" s="109" t="e">
        <f t="shared" si="3"/>
        <v>#REF!</v>
      </c>
      <c r="BD2" s="109" t="e">
        <f t="shared" si="3"/>
        <v>#REF!</v>
      </c>
      <c r="BE2" s="109" t="e">
        <f t="shared" si="3"/>
        <v>#REF!</v>
      </c>
      <c r="BF2" s="109" t="e">
        <f t="shared" si="3"/>
        <v>#REF!</v>
      </c>
      <c r="BG2" s="109" t="e">
        <f t="shared" si="3"/>
        <v>#REF!</v>
      </c>
      <c r="BH2" s="109" t="e">
        <f t="shared" si="3"/>
        <v>#REF!</v>
      </c>
      <c r="BI2" s="109" t="e">
        <f t="shared" si="3"/>
        <v>#REF!</v>
      </c>
      <c r="BJ2" s="109" t="e">
        <f t="shared" si="3"/>
        <v>#REF!</v>
      </c>
      <c r="BK2" s="109" t="e">
        <f t="shared" si="3"/>
        <v>#REF!</v>
      </c>
      <c r="BL2" s="109" t="e">
        <f t="shared" si="3"/>
        <v>#REF!</v>
      </c>
      <c r="BM2" s="109" t="e">
        <f t="shared" si="3"/>
        <v>#REF!</v>
      </c>
      <c r="BN2" s="109" t="e">
        <f t="shared" si="3"/>
        <v>#REF!</v>
      </c>
      <c r="BO2" s="109" t="e">
        <f t="shared" si="3"/>
        <v>#REF!</v>
      </c>
      <c r="BP2" s="109" t="e">
        <f t="shared" si="3"/>
        <v>#REF!</v>
      </c>
      <c r="BQ2" s="109" t="e">
        <f t="shared" si="3"/>
        <v>#REF!</v>
      </c>
      <c r="BR2" s="109" t="e">
        <f t="shared" si="3"/>
        <v>#REF!</v>
      </c>
      <c r="BS2" s="109" t="e">
        <f t="shared" si="3"/>
        <v>#REF!</v>
      </c>
      <c r="BT2" s="109" t="e">
        <f t="shared" si="3"/>
        <v>#REF!</v>
      </c>
      <c r="BU2" s="109" t="e">
        <f t="shared" si="3"/>
        <v>#REF!</v>
      </c>
      <c r="BV2" s="109" t="e">
        <f t="shared" si="3"/>
        <v>#REF!</v>
      </c>
      <c r="BW2" s="109" t="e">
        <f t="shared" si="3"/>
        <v>#REF!</v>
      </c>
      <c r="BX2" s="109" t="e">
        <f t="shared" si="3"/>
        <v>#REF!</v>
      </c>
      <c r="BY2" s="109" t="e">
        <f t="shared" si="3"/>
        <v>#REF!</v>
      </c>
      <c r="BZ2" s="109" t="e">
        <f t="shared" si="3"/>
        <v>#REF!</v>
      </c>
      <c r="CA2" s="109" t="e">
        <f t="shared" si="3"/>
        <v>#REF!</v>
      </c>
      <c r="CB2" s="109" t="e">
        <f t="shared" si="3"/>
        <v>#REF!</v>
      </c>
      <c r="CC2" s="109" t="e">
        <f t="shared" si="3"/>
        <v>#REF!</v>
      </c>
      <c r="CD2" s="109" t="e">
        <f t="shared" si="3"/>
        <v>#REF!</v>
      </c>
      <c r="CE2" s="109" t="e">
        <f t="shared" ref="CE2:CK2" si="4">EOMONTH(CD2,1)</f>
        <v>#REF!</v>
      </c>
      <c r="CF2" s="109" t="e">
        <f t="shared" si="4"/>
        <v>#REF!</v>
      </c>
      <c r="CG2" s="109" t="e">
        <f t="shared" si="4"/>
        <v>#REF!</v>
      </c>
      <c r="CH2" s="109" t="e">
        <f t="shared" si="4"/>
        <v>#REF!</v>
      </c>
      <c r="CI2" s="109" t="e">
        <f t="shared" si="4"/>
        <v>#REF!</v>
      </c>
      <c r="CJ2" s="109" t="e">
        <f t="shared" si="4"/>
        <v>#REF!</v>
      </c>
      <c r="CK2" s="109" t="e">
        <f t="shared" si="4"/>
        <v>#REF!</v>
      </c>
      <c r="CL2" s="107" t="s">
        <v>503</v>
      </c>
      <c r="CM2" s="106">
        <f>CN2-1</f>
        <v>45351</v>
      </c>
      <c r="CN2" s="107">
        <v>45352</v>
      </c>
      <c r="CO2" s="221">
        <f t="shared" ref="CO2:DK2" si="5">EOMONTH(CN2,3)</f>
        <v>45473</v>
      </c>
      <c r="CP2" s="221">
        <f t="shared" si="5"/>
        <v>45565</v>
      </c>
      <c r="CQ2" s="221">
        <f t="shared" si="5"/>
        <v>45657</v>
      </c>
      <c r="CR2" s="221">
        <f t="shared" si="5"/>
        <v>45747</v>
      </c>
      <c r="CS2" s="221">
        <f t="shared" si="5"/>
        <v>45838</v>
      </c>
      <c r="CT2" s="221">
        <f t="shared" si="5"/>
        <v>45930</v>
      </c>
      <c r="CU2" s="221">
        <f t="shared" si="5"/>
        <v>46022</v>
      </c>
      <c r="CV2" s="221">
        <f t="shared" si="5"/>
        <v>46112</v>
      </c>
      <c r="CW2" s="221">
        <f t="shared" si="5"/>
        <v>46203</v>
      </c>
      <c r="CX2" s="221">
        <f t="shared" si="5"/>
        <v>46295</v>
      </c>
      <c r="CY2" s="221">
        <f t="shared" si="5"/>
        <v>46387</v>
      </c>
      <c r="CZ2" s="221">
        <f t="shared" si="5"/>
        <v>46477</v>
      </c>
      <c r="DA2" s="221">
        <f t="shared" si="5"/>
        <v>46568</v>
      </c>
      <c r="DB2" s="221">
        <f t="shared" si="5"/>
        <v>46660</v>
      </c>
      <c r="DC2" s="221">
        <f t="shared" si="5"/>
        <v>46752</v>
      </c>
      <c r="DD2" s="221">
        <f t="shared" si="5"/>
        <v>46843</v>
      </c>
      <c r="DE2" s="221">
        <f t="shared" si="5"/>
        <v>46934</v>
      </c>
      <c r="DF2" s="221">
        <f t="shared" si="5"/>
        <v>47026</v>
      </c>
      <c r="DG2" s="221">
        <f t="shared" si="5"/>
        <v>47118</v>
      </c>
      <c r="DH2" s="221">
        <f t="shared" si="5"/>
        <v>47208</v>
      </c>
      <c r="DI2" s="221">
        <f t="shared" si="5"/>
        <v>47299</v>
      </c>
      <c r="DJ2" s="221">
        <f t="shared" si="5"/>
        <v>47391</v>
      </c>
      <c r="DK2" s="221">
        <f t="shared" si="5"/>
        <v>47483</v>
      </c>
    </row>
    <row r="3" spans="1:115" outlineLevel="1" x14ac:dyDescent="0.4">
      <c r="B3"/>
      <c r="G3" s="94"/>
      <c r="H3" s="8"/>
      <c r="I3" s="95"/>
      <c r="J3" s="223"/>
      <c r="K3" s="223"/>
      <c r="L3" s="223"/>
      <c r="M3" s="223"/>
      <c r="N3" s="223"/>
      <c r="O3" s="223"/>
      <c r="P3" s="163" t="s">
        <v>60</v>
      </c>
      <c r="Q3" s="225" t="e">
        <f>YEAR(Q2)*(#REF!="Monthly")</f>
        <v>#REF!</v>
      </c>
      <c r="R3" s="225" t="e">
        <f>YEAR(R2)*(#REF!="Monthly")</f>
        <v>#REF!</v>
      </c>
      <c r="S3" s="225" t="e">
        <f>YEAR(S2)*(#REF!="Monthly")</f>
        <v>#REF!</v>
      </c>
      <c r="T3" s="225" t="e">
        <f>YEAR(T2)*(#REF!="Monthly")</f>
        <v>#REF!</v>
      </c>
      <c r="U3" s="225" t="e">
        <f>YEAR(U2)*(#REF!="Monthly")</f>
        <v>#REF!</v>
      </c>
      <c r="V3" s="225" t="e">
        <f>YEAR(V2)*(#REF!="Monthly")</f>
        <v>#REF!</v>
      </c>
      <c r="W3" s="225" t="e">
        <f>YEAR(W2)*(#REF!="Monthly")</f>
        <v>#REF!</v>
      </c>
      <c r="X3" s="225" t="e">
        <f>YEAR(X2)*(#REF!="Monthly")</f>
        <v>#REF!</v>
      </c>
      <c r="Y3" s="225" t="e">
        <f>YEAR(Y2)*(#REF!="Monthly")</f>
        <v>#REF!</v>
      </c>
      <c r="Z3" s="225" t="e">
        <f>YEAR(Z2)*(#REF!="Monthly")</f>
        <v>#REF!</v>
      </c>
      <c r="AA3" s="225" t="e">
        <f>YEAR(AA2)*(#REF!="Monthly")</f>
        <v>#REF!</v>
      </c>
      <c r="AB3" s="225" t="e">
        <f>YEAR(AB2)*(#REF!="Monthly")</f>
        <v>#REF!</v>
      </c>
      <c r="AC3" s="225" t="e">
        <f>YEAR(AC2)*(#REF!="Monthly")</f>
        <v>#REF!</v>
      </c>
      <c r="AD3" s="225" t="e">
        <f>YEAR(AD2)*(#REF!="Monthly")</f>
        <v>#REF!</v>
      </c>
      <c r="AE3" s="225" t="e">
        <f>YEAR(AE2)*(#REF!="Monthly")</f>
        <v>#REF!</v>
      </c>
      <c r="AF3" s="225" t="e">
        <f>YEAR(AF2)*(#REF!="Monthly")</f>
        <v>#REF!</v>
      </c>
      <c r="AG3" s="225" t="e">
        <f>YEAR(AG2)*(#REF!="Monthly")</f>
        <v>#REF!</v>
      </c>
      <c r="AH3" s="225" t="e">
        <f>YEAR(AH2)*(#REF!="Monthly")</f>
        <v>#REF!</v>
      </c>
      <c r="AI3" s="225" t="e">
        <f>YEAR(AI2)*(#REF!="Monthly")</f>
        <v>#REF!</v>
      </c>
      <c r="AJ3" s="225" t="e">
        <f>YEAR(AJ2)*(#REF!="Monthly")</f>
        <v>#REF!</v>
      </c>
      <c r="AK3" s="225" t="e">
        <f>YEAR(AK2)*(#REF!="Monthly")</f>
        <v>#REF!</v>
      </c>
      <c r="AL3" s="225" t="e">
        <f>YEAR(AL2)*(#REF!="Monthly")</f>
        <v>#REF!</v>
      </c>
      <c r="AM3" s="225" t="e">
        <f>YEAR(AM2)*(#REF!="Monthly")</f>
        <v>#REF!</v>
      </c>
      <c r="AN3" s="225" t="e">
        <f>YEAR(AN2)*(#REF!="Monthly")</f>
        <v>#REF!</v>
      </c>
      <c r="AO3" s="225" t="e">
        <f>YEAR(AO2)*(#REF!="Monthly")</f>
        <v>#REF!</v>
      </c>
      <c r="AP3" s="225" t="e">
        <f>YEAR(AP2)*(#REF!="Monthly")</f>
        <v>#REF!</v>
      </c>
      <c r="AQ3" s="225" t="e">
        <f>YEAR(AQ2)*(#REF!="Monthly")</f>
        <v>#REF!</v>
      </c>
      <c r="AR3" s="225" t="e">
        <f>YEAR(AR2)*(#REF!="Monthly")</f>
        <v>#REF!</v>
      </c>
      <c r="AS3" s="225" t="e">
        <f>YEAR(AS2)*(#REF!="Monthly")</f>
        <v>#REF!</v>
      </c>
      <c r="AT3" s="225" t="e">
        <f>YEAR(AT2)*(#REF!="Monthly")</f>
        <v>#REF!</v>
      </c>
      <c r="AU3" s="225" t="e">
        <f>YEAR(AU2)*(#REF!="Monthly")</f>
        <v>#REF!</v>
      </c>
      <c r="AV3" s="225" t="e">
        <f>YEAR(AV2)*(#REF!="Monthly")</f>
        <v>#REF!</v>
      </c>
      <c r="AW3" s="225" t="e">
        <f>YEAR(AW2)*(#REF!="Monthly")</f>
        <v>#REF!</v>
      </c>
      <c r="AX3" s="225" t="e">
        <f>YEAR(AX2)*(#REF!="Monthly")</f>
        <v>#REF!</v>
      </c>
      <c r="AY3" s="225" t="e">
        <f>YEAR(AY2)*(#REF!="Monthly")</f>
        <v>#REF!</v>
      </c>
      <c r="AZ3" s="225" t="e">
        <f>YEAR(AZ2)*(#REF!="Monthly")</f>
        <v>#REF!</v>
      </c>
      <c r="BA3" s="225" t="e">
        <f>YEAR(BA2)*(#REF!="Monthly")</f>
        <v>#REF!</v>
      </c>
      <c r="BB3" s="225" t="e">
        <f>YEAR(BB2)*(#REF!="Monthly")</f>
        <v>#REF!</v>
      </c>
      <c r="BC3" s="225" t="e">
        <f>YEAR(BC2)*(#REF!="Monthly")</f>
        <v>#REF!</v>
      </c>
      <c r="BD3" s="225" t="e">
        <f>YEAR(BD2)*(#REF!="Monthly")</f>
        <v>#REF!</v>
      </c>
      <c r="BE3" s="225" t="e">
        <f>YEAR(BE2)*(#REF!="Monthly")</f>
        <v>#REF!</v>
      </c>
      <c r="BF3" s="225" t="e">
        <f>YEAR(BF2)*(#REF!="Monthly")</f>
        <v>#REF!</v>
      </c>
      <c r="BG3" s="225" t="e">
        <f>YEAR(BG2)*(#REF!="Monthly")</f>
        <v>#REF!</v>
      </c>
      <c r="BH3" s="225" t="e">
        <f>YEAR(BH2)*(#REF!="Monthly")</f>
        <v>#REF!</v>
      </c>
      <c r="BI3" s="225" t="e">
        <f>YEAR(BI2)*(#REF!="Monthly")</f>
        <v>#REF!</v>
      </c>
      <c r="BJ3" s="225" t="e">
        <f>YEAR(BJ2)*(#REF!="Monthly")</f>
        <v>#REF!</v>
      </c>
      <c r="BK3" s="225" t="e">
        <f>YEAR(BK2)*(#REF!="Monthly")</f>
        <v>#REF!</v>
      </c>
      <c r="BL3" s="225" t="e">
        <f>YEAR(BL2)*(#REF!="Monthly")</f>
        <v>#REF!</v>
      </c>
      <c r="BM3" s="225" t="e">
        <f>YEAR(BM2)*(#REF!="Monthly")</f>
        <v>#REF!</v>
      </c>
      <c r="BN3" s="225" t="e">
        <f>YEAR(BN2)*(#REF!="Monthly")</f>
        <v>#REF!</v>
      </c>
      <c r="BO3" s="225" t="e">
        <f>YEAR(BO2)*(#REF!="Monthly")</f>
        <v>#REF!</v>
      </c>
      <c r="BP3" s="225" t="e">
        <f>YEAR(BP2)*(#REF!="Monthly")</f>
        <v>#REF!</v>
      </c>
      <c r="BQ3" s="225" t="e">
        <f>YEAR(BQ2)*(#REF!="Monthly")</f>
        <v>#REF!</v>
      </c>
      <c r="BR3" s="225" t="e">
        <f>YEAR(BR2)*(#REF!="Monthly")</f>
        <v>#REF!</v>
      </c>
      <c r="BS3" s="225" t="e">
        <f>YEAR(BS2)*(#REF!="Monthly")</f>
        <v>#REF!</v>
      </c>
      <c r="BT3" s="225" t="e">
        <f>YEAR(BT2)*(#REF!="Monthly")</f>
        <v>#REF!</v>
      </c>
      <c r="BU3" s="225" t="e">
        <f>YEAR(BU2)*(#REF!="Monthly")</f>
        <v>#REF!</v>
      </c>
      <c r="BV3" s="225" t="e">
        <f>YEAR(BV2)*(#REF!="Monthly")</f>
        <v>#REF!</v>
      </c>
      <c r="BW3" s="225" t="e">
        <f>YEAR(BW2)*(#REF!="Monthly")</f>
        <v>#REF!</v>
      </c>
      <c r="BX3" s="225" t="e">
        <f>YEAR(BX2)*(#REF!="Monthly")</f>
        <v>#REF!</v>
      </c>
      <c r="BY3" s="225" t="e">
        <f>YEAR(BY2)*(#REF!="Monthly")</f>
        <v>#REF!</v>
      </c>
      <c r="BZ3" s="225" t="e">
        <f>YEAR(BZ2)*(#REF!="Monthly")</f>
        <v>#REF!</v>
      </c>
      <c r="CA3" s="225" t="e">
        <f>YEAR(CA2)*(#REF!="Monthly")</f>
        <v>#REF!</v>
      </c>
      <c r="CB3" s="225" t="e">
        <f>YEAR(CB2)*(#REF!="Monthly")</f>
        <v>#REF!</v>
      </c>
      <c r="CC3" s="225" t="e">
        <f>YEAR(CC2)*(#REF!="Monthly")</f>
        <v>#REF!</v>
      </c>
      <c r="CD3" s="225" t="e">
        <f>YEAR(CD2)*(#REF!="Monthly")</f>
        <v>#REF!</v>
      </c>
      <c r="CE3" s="225" t="e">
        <f>YEAR(CE2)*(#REF!="Monthly")</f>
        <v>#REF!</v>
      </c>
      <c r="CF3" s="225" t="e">
        <f>YEAR(CF2)*(#REF!="Monthly")</f>
        <v>#REF!</v>
      </c>
      <c r="CG3" s="225" t="e">
        <f>YEAR(CG2)*(#REF!="Monthly")</f>
        <v>#REF!</v>
      </c>
      <c r="CH3" s="225" t="e">
        <f>YEAR(CH2)*(#REF!="Monthly")</f>
        <v>#REF!</v>
      </c>
      <c r="CI3" s="225" t="e">
        <f>YEAR(CI2)*(#REF!="Monthly")</f>
        <v>#REF!</v>
      </c>
      <c r="CJ3" s="225" t="e">
        <f>YEAR(CJ2)*(#REF!="Monthly")</f>
        <v>#REF!</v>
      </c>
      <c r="CK3" s="225" t="e">
        <f>YEAR(CK2)*(#REF!="Monthly")</f>
        <v>#REF!</v>
      </c>
      <c r="CL3" s="163" t="s">
        <v>60</v>
      </c>
      <c r="CM3" s="95"/>
      <c r="CN3" s="224" t="e">
        <f>YEAR(CN2)*(#REF!="Quarterly")</f>
        <v>#REF!</v>
      </c>
      <c r="CO3" s="224" t="e">
        <f>YEAR(CO2)*(#REF!="Quarterly")</f>
        <v>#REF!</v>
      </c>
      <c r="CP3" s="224" t="e">
        <f>YEAR(CP2)*(#REF!="Quarterly")</f>
        <v>#REF!</v>
      </c>
      <c r="CQ3" s="224" t="e">
        <f>YEAR(CQ2)*(#REF!="Quarterly")</f>
        <v>#REF!</v>
      </c>
      <c r="CR3" s="224" t="e">
        <f>YEAR(CR2)*(#REF!="Quarterly")</f>
        <v>#REF!</v>
      </c>
      <c r="CS3" s="224" t="e">
        <f>YEAR(CS2)*(#REF!="Quarterly")</f>
        <v>#REF!</v>
      </c>
      <c r="CT3" s="224" t="e">
        <f>YEAR(CT2)*(#REF!="Quarterly")</f>
        <v>#REF!</v>
      </c>
      <c r="CU3" s="224" t="e">
        <f>YEAR(CU2)*(#REF!="Quarterly")</f>
        <v>#REF!</v>
      </c>
      <c r="CV3" s="224" t="e">
        <f>YEAR(CV2)*(#REF!="Quarterly")</f>
        <v>#REF!</v>
      </c>
      <c r="CW3" s="224" t="e">
        <f>YEAR(CW2)*(#REF!="Quarterly")</f>
        <v>#REF!</v>
      </c>
      <c r="CX3" s="224" t="e">
        <f>YEAR(CX2)*(#REF!="Quarterly")</f>
        <v>#REF!</v>
      </c>
      <c r="CY3" s="224" t="e">
        <f>YEAR(CY2)*(#REF!="Quarterly")</f>
        <v>#REF!</v>
      </c>
      <c r="CZ3" s="224" t="e">
        <f>YEAR(CZ2)*(#REF!="Quarterly")</f>
        <v>#REF!</v>
      </c>
      <c r="DA3" s="224" t="e">
        <f>YEAR(DA2)*(#REF!="Quarterly")</f>
        <v>#REF!</v>
      </c>
      <c r="DB3" s="224" t="e">
        <f>YEAR(DB2)*(#REF!="Quarterly")</f>
        <v>#REF!</v>
      </c>
      <c r="DC3" s="224" t="e">
        <f>YEAR(DC2)*(#REF!="Quarterly")</f>
        <v>#REF!</v>
      </c>
      <c r="DD3" s="224" t="e">
        <f>YEAR(DD2)*(#REF!="Quarterly")</f>
        <v>#REF!</v>
      </c>
      <c r="DE3" s="224" t="e">
        <f>YEAR(DE2)*(#REF!="Quarterly")</f>
        <v>#REF!</v>
      </c>
      <c r="DF3" s="224" t="e">
        <f>YEAR(DF2)*(#REF!="Quarterly")</f>
        <v>#REF!</v>
      </c>
      <c r="DG3" s="224" t="e">
        <f>YEAR(DG2)*(#REF!="Quarterly")</f>
        <v>#REF!</v>
      </c>
      <c r="DH3" s="224" t="e">
        <f>YEAR(DH2)*(#REF!="Quarterly")</f>
        <v>#REF!</v>
      </c>
      <c r="DI3" s="224" t="e">
        <f>YEAR(DI2)*(#REF!="Quarterly")</f>
        <v>#REF!</v>
      </c>
      <c r="DJ3" s="224" t="e">
        <f>YEAR(DJ2)*(#REF!="Quarterly")</f>
        <v>#REF!</v>
      </c>
      <c r="DK3" s="224" t="e">
        <f>YEAR(DK2)*(#REF!="Quarterly")</f>
        <v>#REF!</v>
      </c>
    </row>
    <row r="4" spans="1:115" outlineLevel="1" x14ac:dyDescent="0.4">
      <c r="B4" t="s">
        <v>247</v>
      </c>
      <c r="C4" t="s">
        <v>242</v>
      </c>
      <c r="D4" t="s">
        <v>217</v>
      </c>
      <c r="E4" t="s">
        <v>245</v>
      </c>
      <c r="F4" t="s">
        <v>148</v>
      </c>
      <c r="G4" s="94"/>
      <c r="H4" s="8"/>
      <c r="I4" s="95"/>
      <c r="J4" s="223"/>
      <c r="K4" s="223"/>
      <c r="L4" s="223"/>
      <c r="M4" s="223"/>
      <c r="N4" s="223"/>
      <c r="O4" s="223"/>
      <c r="P4" s="163" t="s">
        <v>61</v>
      </c>
      <c r="Q4" s="225" t="e">
        <f>Q3*(MONTH(Q2)=12)*(#REF!="Monthly")</f>
        <v>#REF!</v>
      </c>
      <c r="R4" s="225" t="e">
        <f>R3*(MONTH(R2)=12)*(#REF!="Monthly")</f>
        <v>#REF!</v>
      </c>
      <c r="S4" s="225" t="e">
        <f>S3*(MONTH(S2)=12)*(#REF!="Monthly")</f>
        <v>#REF!</v>
      </c>
      <c r="T4" s="225" t="e">
        <f>T3*(MONTH(T2)=12)*(#REF!="Monthly")</f>
        <v>#REF!</v>
      </c>
      <c r="U4" s="225" t="e">
        <f>U3*(MONTH(U2)=12)*(#REF!="Monthly")</f>
        <v>#REF!</v>
      </c>
      <c r="V4" s="225" t="e">
        <f>V3*(MONTH(V2)=12)*(#REF!="Monthly")</f>
        <v>#REF!</v>
      </c>
      <c r="W4" s="225" t="e">
        <f>W3*(MONTH(W2)=12)*(#REF!="Monthly")</f>
        <v>#REF!</v>
      </c>
      <c r="X4" s="225" t="e">
        <f>X3*(MONTH(X2)=12)*(#REF!="Monthly")</f>
        <v>#REF!</v>
      </c>
      <c r="Y4" s="225" t="e">
        <f>Y3*(MONTH(Y2)=12)*(#REF!="Monthly")</f>
        <v>#REF!</v>
      </c>
      <c r="Z4" s="225" t="e">
        <f>Z3*(MONTH(Z2)=12)*(#REF!="Monthly")</f>
        <v>#REF!</v>
      </c>
      <c r="AA4" s="225" t="e">
        <f>AA3*(MONTH(AA2)=12)*(#REF!="Monthly")</f>
        <v>#REF!</v>
      </c>
      <c r="AB4" s="225" t="e">
        <f>AB3*(MONTH(AB2)=12)*(#REF!="Monthly")</f>
        <v>#REF!</v>
      </c>
      <c r="AC4" s="225" t="e">
        <f>AC3*(MONTH(AC2)=12)*(#REF!="Monthly")</f>
        <v>#REF!</v>
      </c>
      <c r="AD4" s="225" t="e">
        <f>AD3*(MONTH(AD2)=12)*(#REF!="Monthly")</f>
        <v>#REF!</v>
      </c>
      <c r="AE4" s="225" t="e">
        <f>AE3*(MONTH(AE2)=12)*(#REF!="Monthly")</f>
        <v>#REF!</v>
      </c>
      <c r="AF4" s="225" t="e">
        <f>AF3*(MONTH(AF2)=12)*(#REF!="Monthly")</f>
        <v>#REF!</v>
      </c>
      <c r="AG4" s="225" t="e">
        <f>AG3*(MONTH(AG2)=12)*(#REF!="Monthly")</f>
        <v>#REF!</v>
      </c>
      <c r="AH4" s="225" t="e">
        <f>AH3*(MONTH(AH2)=12)*(#REF!="Monthly")</f>
        <v>#REF!</v>
      </c>
      <c r="AI4" s="225" t="e">
        <f>AI3*(MONTH(AI2)=12)*(#REF!="Monthly")</f>
        <v>#REF!</v>
      </c>
      <c r="AJ4" s="225" t="e">
        <f>AJ3*(MONTH(AJ2)=12)*(#REF!="Monthly")</f>
        <v>#REF!</v>
      </c>
      <c r="AK4" s="225" t="e">
        <f>AK3*(MONTH(AK2)=12)*(#REF!="Monthly")</f>
        <v>#REF!</v>
      </c>
      <c r="AL4" s="225" t="e">
        <f>AL3*(MONTH(AL2)=12)*(#REF!="Monthly")</f>
        <v>#REF!</v>
      </c>
      <c r="AM4" s="225" t="e">
        <f>AM3*(MONTH(AM2)=12)*(#REF!="Monthly")</f>
        <v>#REF!</v>
      </c>
      <c r="AN4" s="225" t="e">
        <f>AN3*(MONTH(AN2)=12)*(#REF!="Monthly")</f>
        <v>#REF!</v>
      </c>
      <c r="AO4" s="225" t="e">
        <f>AO3*(MONTH(AO2)=12)*(#REF!="Monthly")</f>
        <v>#REF!</v>
      </c>
      <c r="AP4" s="225" t="e">
        <f>AP3*(MONTH(AP2)=12)*(#REF!="Monthly")</f>
        <v>#REF!</v>
      </c>
      <c r="AQ4" s="225" t="e">
        <f>AQ3*(MONTH(AQ2)=12)*(#REF!="Monthly")</f>
        <v>#REF!</v>
      </c>
      <c r="AR4" s="225" t="e">
        <f>AR3*(MONTH(AR2)=12)*(#REF!="Monthly")</f>
        <v>#REF!</v>
      </c>
      <c r="AS4" s="225" t="e">
        <f>AS3*(MONTH(AS2)=12)*(#REF!="Monthly")</f>
        <v>#REF!</v>
      </c>
      <c r="AT4" s="225" t="e">
        <f>AT3*(MONTH(AT2)=12)*(#REF!="Monthly")</f>
        <v>#REF!</v>
      </c>
      <c r="AU4" s="225" t="e">
        <f>AU3*(MONTH(AU2)=12)*(#REF!="Monthly")</f>
        <v>#REF!</v>
      </c>
      <c r="AV4" s="225" t="e">
        <f>AV3*(MONTH(AV2)=12)*(#REF!="Monthly")</f>
        <v>#REF!</v>
      </c>
      <c r="AW4" s="225" t="e">
        <f>AW3*(MONTH(AW2)=12)*(#REF!="Monthly")</f>
        <v>#REF!</v>
      </c>
      <c r="AX4" s="225" t="e">
        <f>AX3*(MONTH(AX2)=12)*(#REF!="Monthly")</f>
        <v>#REF!</v>
      </c>
      <c r="AY4" s="225" t="e">
        <f>AY3*(MONTH(AY2)=12)*(#REF!="Monthly")</f>
        <v>#REF!</v>
      </c>
      <c r="AZ4" s="225" t="e">
        <f>AZ3*(MONTH(AZ2)=12)*(#REF!="Monthly")</f>
        <v>#REF!</v>
      </c>
      <c r="BA4" s="225" t="e">
        <f>BA3*(MONTH(BA2)=12)*(#REF!="Monthly")</f>
        <v>#REF!</v>
      </c>
      <c r="BB4" s="225" t="e">
        <f>BB3*(MONTH(BB2)=12)*(#REF!="Monthly")</f>
        <v>#REF!</v>
      </c>
      <c r="BC4" s="225" t="e">
        <f>BC3*(MONTH(BC2)=12)*(#REF!="Monthly")</f>
        <v>#REF!</v>
      </c>
      <c r="BD4" s="225" t="e">
        <f>BD3*(MONTH(BD2)=12)*(#REF!="Monthly")</f>
        <v>#REF!</v>
      </c>
      <c r="BE4" s="225" t="e">
        <f>BE3*(MONTH(BE2)=12)*(#REF!="Monthly")</f>
        <v>#REF!</v>
      </c>
      <c r="BF4" s="225" t="e">
        <f>BF3*(MONTH(BF2)=12)*(#REF!="Monthly")</f>
        <v>#REF!</v>
      </c>
      <c r="BG4" s="225" t="e">
        <f>BG3*(MONTH(BG2)=12)*(#REF!="Monthly")</f>
        <v>#REF!</v>
      </c>
      <c r="BH4" s="225" t="e">
        <f>BH3*(MONTH(BH2)=12)*(#REF!="Monthly")</f>
        <v>#REF!</v>
      </c>
      <c r="BI4" s="225" t="e">
        <f>BI3*(MONTH(BI2)=12)*(#REF!="Monthly")</f>
        <v>#REF!</v>
      </c>
      <c r="BJ4" s="225" t="e">
        <f>BJ3*(MONTH(BJ2)=12)*(#REF!="Monthly")</f>
        <v>#REF!</v>
      </c>
      <c r="BK4" s="225" t="e">
        <f>BK3*(MONTH(BK2)=12)*(#REF!="Monthly")</f>
        <v>#REF!</v>
      </c>
      <c r="BL4" s="225" t="e">
        <f>BL3*(MONTH(BL2)=12)*(#REF!="Monthly")</f>
        <v>#REF!</v>
      </c>
      <c r="BM4" s="225" t="e">
        <f>BM3*(MONTH(BM2)=12)*(#REF!="Monthly")</f>
        <v>#REF!</v>
      </c>
      <c r="BN4" s="225" t="e">
        <f>BN3*(MONTH(BN2)=12)*(#REF!="Monthly")</f>
        <v>#REF!</v>
      </c>
      <c r="BO4" s="225" t="e">
        <f>BO3*(MONTH(BO2)=12)*(#REF!="Monthly")</f>
        <v>#REF!</v>
      </c>
      <c r="BP4" s="225" t="e">
        <f>BP3*(MONTH(BP2)=12)*(#REF!="Monthly")</f>
        <v>#REF!</v>
      </c>
      <c r="BQ4" s="225" t="e">
        <f>BQ3*(MONTH(BQ2)=12)*(#REF!="Monthly")</f>
        <v>#REF!</v>
      </c>
      <c r="BR4" s="225" t="e">
        <f>BR3*(MONTH(BR2)=12)*(#REF!="Monthly")</f>
        <v>#REF!</v>
      </c>
      <c r="BS4" s="225" t="e">
        <f>BS3*(MONTH(BS2)=12)*(#REF!="Monthly")</f>
        <v>#REF!</v>
      </c>
      <c r="BT4" s="225" t="e">
        <f>BT3*(MONTH(BT2)=12)*(#REF!="Monthly")</f>
        <v>#REF!</v>
      </c>
      <c r="BU4" s="225" t="e">
        <f>BU3*(MONTH(BU2)=12)*(#REF!="Monthly")</f>
        <v>#REF!</v>
      </c>
      <c r="BV4" s="225" t="e">
        <f>BV3*(MONTH(BV2)=12)*(#REF!="Monthly")</f>
        <v>#REF!</v>
      </c>
      <c r="BW4" s="225" t="e">
        <f>BW3*(MONTH(BW2)=12)*(#REF!="Monthly")</f>
        <v>#REF!</v>
      </c>
      <c r="BX4" s="225" t="e">
        <f>BX3*(MONTH(BX2)=12)*(#REF!="Monthly")</f>
        <v>#REF!</v>
      </c>
      <c r="BY4" s="225" t="e">
        <f>BY3*(MONTH(BY2)=12)*(#REF!="Monthly")</f>
        <v>#REF!</v>
      </c>
      <c r="BZ4" s="225" t="e">
        <f>BZ3*(MONTH(BZ2)=12)*(#REF!="Monthly")</f>
        <v>#REF!</v>
      </c>
      <c r="CA4" s="225" t="e">
        <f>CA3*(MONTH(CA2)=12)*(#REF!="Monthly")</f>
        <v>#REF!</v>
      </c>
      <c r="CB4" s="225" t="e">
        <f>CB3*(MONTH(CB2)=12)*(#REF!="Monthly")</f>
        <v>#REF!</v>
      </c>
      <c r="CC4" s="225" t="e">
        <f>CC3*(MONTH(CC2)=12)*(#REF!="Monthly")</f>
        <v>#REF!</v>
      </c>
      <c r="CD4" s="225" t="e">
        <f>CD3*(MONTH(CD2)=12)*(#REF!="Monthly")</f>
        <v>#REF!</v>
      </c>
      <c r="CE4" s="225" t="e">
        <f>CE3*(MONTH(CE2)=12)*(#REF!="Monthly")</f>
        <v>#REF!</v>
      </c>
      <c r="CF4" s="225" t="e">
        <f>CF3*(MONTH(CF2)=12)*(#REF!="Monthly")</f>
        <v>#REF!</v>
      </c>
      <c r="CG4" s="225" t="e">
        <f>CG3*(MONTH(CG2)=12)*(#REF!="Monthly")</f>
        <v>#REF!</v>
      </c>
      <c r="CH4" s="225" t="e">
        <f>CH3*(MONTH(CH2)=12)*(#REF!="Monthly")</f>
        <v>#REF!</v>
      </c>
      <c r="CI4" s="225" t="e">
        <f>CI3*(MONTH(CI2)=12)*(#REF!="Monthly")</f>
        <v>#REF!</v>
      </c>
      <c r="CJ4" s="225" t="e">
        <f>CJ3*(MONTH(CJ2)=12)*(#REF!="Monthly")</f>
        <v>#REF!</v>
      </c>
      <c r="CK4" s="225" t="e">
        <f>CK3*(MONTH(CK2)=12)*(#REF!="Monthly")</f>
        <v>#REF!</v>
      </c>
      <c r="CL4" s="163" t="s">
        <v>61</v>
      </c>
      <c r="CM4" s="95"/>
      <c r="CN4" s="224" t="e">
        <f>CN3*(MONTH(CN2)=12)*(#REF!="Quarterly")</f>
        <v>#REF!</v>
      </c>
      <c r="CO4" s="224" t="e">
        <f>CO3*(MONTH(CO2)=12)*(#REF!="Quarterly")</f>
        <v>#REF!</v>
      </c>
      <c r="CP4" s="224" t="e">
        <f>CP3*(MONTH(CP2)=12)*(#REF!="Quarterly")</f>
        <v>#REF!</v>
      </c>
      <c r="CQ4" s="224" t="e">
        <f>CQ3*(MONTH(CQ2)=12)*(#REF!="Quarterly")</f>
        <v>#REF!</v>
      </c>
      <c r="CR4" s="224" t="e">
        <f>CR3*(MONTH(CR2)=12)*(#REF!="Quarterly")</f>
        <v>#REF!</v>
      </c>
      <c r="CS4" s="224" t="e">
        <f>CS3*(MONTH(CS2)=12)*(#REF!="Quarterly")</f>
        <v>#REF!</v>
      </c>
      <c r="CT4" s="224" t="e">
        <f>CT3*(MONTH(CT2)=12)*(#REF!="Quarterly")</f>
        <v>#REF!</v>
      </c>
      <c r="CU4" s="224" t="e">
        <f>CU3*(MONTH(CU2)=12)*(#REF!="Quarterly")</f>
        <v>#REF!</v>
      </c>
      <c r="CV4" s="224" t="e">
        <f>CV3*(MONTH(CV2)=12)*(#REF!="Quarterly")</f>
        <v>#REF!</v>
      </c>
      <c r="CW4" s="224" t="e">
        <f>CW3*(MONTH(CW2)=12)*(#REF!="Quarterly")</f>
        <v>#REF!</v>
      </c>
      <c r="CX4" s="224" t="e">
        <f>CX3*(MONTH(CX2)=12)*(#REF!="Quarterly")</f>
        <v>#REF!</v>
      </c>
      <c r="CY4" s="224" t="e">
        <f>CY3*(MONTH(CY2)=12)*(#REF!="Quarterly")</f>
        <v>#REF!</v>
      </c>
      <c r="CZ4" s="224" t="e">
        <f>CZ3*(MONTH(CZ2)=12)*(#REF!="Quarterly")</f>
        <v>#REF!</v>
      </c>
      <c r="DA4" s="224" t="e">
        <f>DA3*(MONTH(DA2)=12)*(#REF!="Quarterly")</f>
        <v>#REF!</v>
      </c>
      <c r="DB4" s="224" t="e">
        <f>DB3*(MONTH(DB2)=12)*(#REF!="Quarterly")</f>
        <v>#REF!</v>
      </c>
      <c r="DC4" s="224" t="e">
        <f>DC3*(MONTH(DC2)=12)*(#REF!="Quarterly")</f>
        <v>#REF!</v>
      </c>
      <c r="DD4" s="224" t="e">
        <f>DD3*(MONTH(DD2)=12)*(#REF!="Quarterly")</f>
        <v>#REF!</v>
      </c>
      <c r="DE4" s="224" t="e">
        <f>DE3*(MONTH(DE2)=12)*(#REF!="Quarterly")</f>
        <v>#REF!</v>
      </c>
      <c r="DF4" s="224" t="e">
        <f>DF3*(MONTH(DF2)=12)*(#REF!="Quarterly")</f>
        <v>#REF!</v>
      </c>
      <c r="DG4" s="224" t="e">
        <f>DG3*(MONTH(DG2)=12)*(#REF!="Quarterly")</f>
        <v>#REF!</v>
      </c>
      <c r="DH4" s="224" t="e">
        <f>DH3*(MONTH(DH2)=12)*(#REF!="Quarterly")</f>
        <v>#REF!</v>
      </c>
      <c r="DI4" s="224" t="e">
        <f>DI3*(MONTH(DI2)=12)*(#REF!="Quarterly")</f>
        <v>#REF!</v>
      </c>
      <c r="DJ4" s="224" t="e">
        <f>DJ3*(MONTH(DJ2)=12)*(#REF!="Quarterly")</f>
        <v>#REF!</v>
      </c>
      <c r="DK4" s="224" t="e">
        <f>DK3*(MONTH(DK2)=12)*(#REF!="Quarterly")</f>
        <v>#REF!</v>
      </c>
    </row>
    <row r="5" spans="1:115" outlineLevel="1" x14ac:dyDescent="0.4">
      <c r="H5" s="12"/>
      <c r="I5" s="60"/>
      <c r="J5" s="12"/>
      <c r="K5" s="12"/>
      <c r="L5" s="12"/>
      <c r="M5" s="12"/>
      <c r="N5" s="12"/>
      <c r="O5" s="12"/>
      <c r="P5" s="163" t="s">
        <v>502</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3" t="s">
        <v>502</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3" t="s">
        <v>536</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3" t="s">
        <v>535</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301</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0">
        <v>1</v>
      </c>
      <c r="CO7" s="219">
        <f t="shared" ref="CO7:DK7" si="8">CN7+1</f>
        <v>2</v>
      </c>
      <c r="CP7" s="219">
        <f t="shared" si="8"/>
        <v>3</v>
      </c>
      <c r="CQ7" s="219">
        <f t="shared" si="8"/>
        <v>4</v>
      </c>
      <c r="CR7" s="219">
        <f t="shared" si="8"/>
        <v>5</v>
      </c>
      <c r="CS7" s="219">
        <f t="shared" si="8"/>
        <v>6</v>
      </c>
      <c r="CT7" s="219">
        <f t="shared" si="8"/>
        <v>7</v>
      </c>
      <c r="CU7" s="219">
        <f t="shared" si="8"/>
        <v>8</v>
      </c>
      <c r="CV7" s="219">
        <f t="shared" si="8"/>
        <v>9</v>
      </c>
      <c r="CW7" s="219">
        <f t="shared" si="8"/>
        <v>10</v>
      </c>
      <c r="CX7" s="219">
        <f t="shared" si="8"/>
        <v>11</v>
      </c>
      <c r="CY7" s="219">
        <f t="shared" si="8"/>
        <v>12</v>
      </c>
      <c r="CZ7" s="219">
        <f t="shared" si="8"/>
        <v>13</v>
      </c>
      <c r="DA7" s="219">
        <f t="shared" si="8"/>
        <v>14</v>
      </c>
      <c r="DB7" s="219">
        <f t="shared" si="8"/>
        <v>15</v>
      </c>
      <c r="DC7" s="219">
        <f t="shared" si="8"/>
        <v>16</v>
      </c>
      <c r="DD7" s="219">
        <f t="shared" si="8"/>
        <v>17</v>
      </c>
      <c r="DE7" s="219">
        <f t="shared" si="8"/>
        <v>18</v>
      </c>
      <c r="DF7" s="219">
        <f t="shared" si="8"/>
        <v>19</v>
      </c>
      <c r="DG7" s="219">
        <f t="shared" si="8"/>
        <v>20</v>
      </c>
      <c r="DH7" s="219">
        <f t="shared" si="8"/>
        <v>21</v>
      </c>
      <c r="DI7" s="219">
        <f t="shared" si="8"/>
        <v>22</v>
      </c>
      <c r="DJ7" s="219">
        <f t="shared" si="8"/>
        <v>23</v>
      </c>
      <c r="DK7" s="219">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3" t="s">
        <v>504</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3" t="s">
        <v>504</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66" t="s">
        <v>243</v>
      </c>
      <c r="C11" s="97"/>
      <c r="D11" s="98" t="s">
        <v>246</v>
      </c>
      <c r="E11" s="99" t="str">
        <f t="shared" ref="E11:E13" si="11">ROW()&amp;" "&amp;D11</f>
        <v>11 GENASS</v>
      </c>
      <c r="F11" s="98" t="s">
        <v>338</v>
      </c>
      <c r="G11" s="103" t="s">
        <v>229</v>
      </c>
      <c r="H11" s="97"/>
      <c r="I11" s="101"/>
      <c r="J11" s="97"/>
      <c r="K11" s="97"/>
      <c r="L11" s="97"/>
      <c r="M11" s="97"/>
      <c r="N11" s="97"/>
      <c r="O11" s="102"/>
      <c r="Q11" s="131"/>
      <c r="R11" s="100"/>
      <c r="S11" s="100"/>
      <c r="T11" s="100"/>
      <c r="U11" s="100"/>
      <c r="V11" s="100"/>
      <c r="W11" s="100"/>
      <c r="X11" s="100"/>
      <c r="Y11" s="100"/>
      <c r="Z11" s="100"/>
      <c r="AA11" s="100"/>
      <c r="AB11" s="100"/>
      <c r="AC11" s="100"/>
      <c r="AD11" s="100"/>
      <c r="AE11" s="100"/>
      <c r="AF11" s="100"/>
      <c r="AG11" s="100"/>
      <c r="AH11" s="100"/>
      <c r="AI11" s="100"/>
      <c r="AJ11" s="100"/>
      <c r="AK11" s="100"/>
      <c r="AL11" s="100"/>
      <c r="AM11" s="100"/>
      <c r="AN11" s="100"/>
      <c r="AO11" s="100"/>
      <c r="AP11" s="100"/>
      <c r="AQ11" s="100"/>
      <c r="AR11" s="100"/>
      <c r="AS11" s="100"/>
      <c r="AT11" s="100"/>
      <c r="AU11" s="100"/>
      <c r="AV11" s="100"/>
      <c r="AW11" s="100"/>
      <c r="AX11" s="100"/>
      <c r="AY11" s="100"/>
      <c r="AZ11" s="100"/>
      <c r="BA11" s="100"/>
      <c r="BB11" s="100"/>
      <c r="BC11" s="100"/>
      <c r="BD11" s="100"/>
      <c r="BE11" s="100"/>
      <c r="BF11" s="100"/>
      <c r="BG11" s="100"/>
      <c r="BH11" s="100"/>
      <c r="BI11" s="100"/>
      <c r="BJ11" s="100"/>
      <c r="BK11" s="100"/>
      <c r="BL11" s="100"/>
      <c r="BM11" s="100"/>
      <c r="BN11" s="100"/>
      <c r="BO11" s="100"/>
      <c r="BP11" s="100"/>
      <c r="BQ11" s="100"/>
      <c r="BR11" s="100"/>
      <c r="BS11" s="100"/>
      <c r="BT11" s="100"/>
      <c r="BU11" s="100"/>
      <c r="BV11" s="100"/>
      <c r="BW11" s="100"/>
      <c r="BX11" s="100"/>
      <c r="BY11" s="100"/>
      <c r="BZ11" s="100"/>
      <c r="CA11" s="100"/>
      <c r="CB11" s="100"/>
      <c r="CC11" s="100"/>
      <c r="CD11" s="100"/>
      <c r="CE11" s="100"/>
      <c r="CF11" s="100"/>
      <c r="CG11" s="100"/>
      <c r="CH11" s="100"/>
      <c r="CI11" s="100"/>
      <c r="CJ11" s="100"/>
      <c r="CK11" s="104"/>
      <c r="CM11" s="234"/>
      <c r="CN11" s="236"/>
      <c r="CO11" s="98"/>
      <c r="CP11" s="98"/>
      <c r="CQ11" s="98"/>
      <c r="CR11" s="98"/>
      <c r="CS11" s="98"/>
      <c r="CT11" s="98"/>
      <c r="CU11" s="98"/>
      <c r="CV11" s="98"/>
      <c r="CW11" s="98"/>
      <c r="CX11" s="98"/>
      <c r="CY11" s="98"/>
      <c r="CZ11" s="98"/>
      <c r="DA11" s="98"/>
      <c r="DB11" s="98"/>
      <c r="DC11" s="98"/>
      <c r="DD11" s="98"/>
      <c r="DE11" s="98"/>
      <c r="DF11" s="98"/>
      <c r="DG11" s="98"/>
      <c r="DH11" s="98"/>
      <c r="DI11" s="98"/>
      <c r="DJ11" s="98"/>
      <c r="DK11" s="235"/>
    </row>
    <row r="12" spans="1:115" x14ac:dyDescent="0.4">
      <c r="A12" s="64"/>
      <c r="B12" s="165" t="str">
        <f>E12</f>
        <v>12 GENASS</v>
      </c>
      <c r="D12" t="s">
        <v>246</v>
      </c>
      <c r="E12" t="str">
        <f t="shared" si="11"/>
        <v>12 GENASS</v>
      </c>
      <c r="G12" s="93" t="s">
        <v>230</v>
      </c>
      <c r="H12" s="84">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65" t="str">
        <f>E13</f>
        <v>13 GENASS</v>
      </c>
      <c r="D13" t="s">
        <v>246</v>
      </c>
      <c r="E13" t="str">
        <f t="shared" si="11"/>
        <v>13 GENASS</v>
      </c>
      <c r="G13" s="120" t="s">
        <v>316</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58"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8C38A-2606-4432-B7CE-8FBA872E52B2}">
  <sheetPr codeName="Sheet10">
    <tabColor theme="4"/>
  </sheetPr>
  <dimension ref="A1:CL3543"/>
  <sheetViews>
    <sheetView showGridLines="0" zoomScale="69" zoomScaleNormal="69" workbookViewId="0">
      <pane xSplit="9" ySplit="8" topLeftCell="J9" activePane="bottomRight" state="frozen"/>
      <selection activeCell="N83" sqref="N83"/>
      <selection pane="topRight" activeCell="N83" sqref="N83"/>
      <selection pane="bottomLeft" activeCell="N83" sqref="N83"/>
      <selection pane="bottomRight" activeCell="N83" sqref="N83"/>
    </sheetView>
  </sheetViews>
  <sheetFormatPr defaultRowHeight="14.6" outlineLevelRow="2" outlineLevelCol="1" x14ac:dyDescent="0.4"/>
  <cols>
    <col min="2" max="2" width="37.15234375" style="8" bestFit="1" customWidth="1"/>
    <col min="3" max="8" width="27.84375" hidden="1" customWidth="1" outlineLevel="1"/>
    <col min="9" max="9" width="16.53515625" style="1" customWidth="1" collapsed="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s>
  <sheetData>
    <row r="1" spans="1:90" x14ac:dyDescent="0.4">
      <c r="A1" t="s">
        <v>534</v>
      </c>
      <c r="I1" s="8"/>
      <c r="J1" s="108" t="str">
        <f>'IS BS CF'!J1</f>
        <v>2023A</v>
      </c>
      <c r="K1" s="108" t="str">
        <f>'IS BS CF'!K1</f>
        <v>2024P</v>
      </c>
      <c r="L1" s="108" t="str">
        <f>'IS BS CF'!L1</f>
        <v>2025P</v>
      </c>
      <c r="M1" s="108" t="str">
        <f>'IS BS CF'!M1</f>
        <v>2026P</v>
      </c>
      <c r="N1" s="108" t="str">
        <f>'IS BS CF'!N1</f>
        <v>2027P</v>
      </c>
      <c r="O1" s="108" t="str">
        <f>'IS BS CF'!O1</f>
        <v>2028P</v>
      </c>
      <c r="P1" s="108" t="str">
        <f>'IS BS CF'!P1</f>
        <v>2029P</v>
      </c>
      <c r="R1" s="109" t="str">
        <f>'IS BS CF'!R1</f>
        <v>Dec-23A</v>
      </c>
      <c r="S1" s="109" t="str">
        <f>'IS BS CF'!S1</f>
        <v>Jan-24P</v>
      </c>
      <c r="T1" s="109" t="str">
        <f>'IS BS CF'!T1</f>
        <v>Feb-24P</v>
      </c>
      <c r="U1" s="109" t="str">
        <f>'IS BS CF'!U1</f>
        <v>Mar-24P</v>
      </c>
      <c r="V1" s="109" t="str">
        <f>'IS BS CF'!V1</f>
        <v>Apr-24P</v>
      </c>
      <c r="W1" s="109" t="str">
        <f>'IS BS CF'!W1</f>
        <v>May-24P</v>
      </c>
      <c r="X1" s="109" t="str">
        <f>'IS BS CF'!X1</f>
        <v>Jun-24P</v>
      </c>
      <c r="Y1" s="109" t="str">
        <f>'IS BS CF'!Y1</f>
        <v>Jul-24P</v>
      </c>
      <c r="Z1" s="109" t="str">
        <f>'IS BS CF'!Z1</f>
        <v>Aug-24P</v>
      </c>
      <c r="AA1" s="109" t="str">
        <f>'IS BS CF'!AA1</f>
        <v>Sep-24P</v>
      </c>
      <c r="AB1" s="109" t="str">
        <f>'IS BS CF'!AB1</f>
        <v>Oct-24P</v>
      </c>
      <c r="AC1" s="109" t="str">
        <f>'IS BS CF'!AC1</f>
        <v>Nov-24P</v>
      </c>
      <c r="AD1" s="109" t="str">
        <f>'IS BS CF'!AD1</f>
        <v>Dec-24P</v>
      </c>
      <c r="AE1" s="109" t="str">
        <f>'IS BS CF'!AE1</f>
        <v>Jan-25P</v>
      </c>
      <c r="AF1" s="109" t="str">
        <f>'IS BS CF'!AF1</f>
        <v>Feb-25P</v>
      </c>
      <c r="AG1" s="109" t="str">
        <f>'IS BS CF'!AG1</f>
        <v>Mar-25P</v>
      </c>
      <c r="AH1" s="109" t="str">
        <f>'IS BS CF'!AH1</f>
        <v>Apr-25P</v>
      </c>
      <c r="AI1" s="109" t="str">
        <f>'IS BS CF'!AI1</f>
        <v>May-25P</v>
      </c>
      <c r="AJ1" s="109" t="str">
        <f>'IS BS CF'!AJ1</f>
        <v>Jun-25P</v>
      </c>
      <c r="AK1" s="109" t="str">
        <f>'IS BS CF'!AK1</f>
        <v>Jul-25P</v>
      </c>
      <c r="AL1" s="109" t="str">
        <f>'IS BS CF'!AL1</f>
        <v>Aug-25P</v>
      </c>
      <c r="AM1" s="109" t="str">
        <f>'IS BS CF'!AM1</f>
        <v>Sep-25P</v>
      </c>
      <c r="AN1" s="109" t="str">
        <f>'IS BS CF'!AN1</f>
        <v>Oct-25P</v>
      </c>
      <c r="AO1" s="109" t="str">
        <f>'IS BS CF'!AO1</f>
        <v>Nov-25P</v>
      </c>
      <c r="AP1" s="109" t="str">
        <f>'IS BS CF'!AP1</f>
        <v>Dec-25P</v>
      </c>
      <c r="AQ1" s="109" t="str">
        <f>'IS BS CF'!AQ1</f>
        <v>Jan-26P</v>
      </c>
      <c r="AR1" s="109" t="str">
        <f>'IS BS CF'!AR1</f>
        <v>Feb-26P</v>
      </c>
      <c r="AS1" s="109" t="str">
        <f>'IS BS CF'!AS1</f>
        <v>Mar-26P</v>
      </c>
      <c r="AT1" s="109" t="str">
        <f>'IS BS CF'!AT1</f>
        <v>Apr-26P</v>
      </c>
      <c r="AU1" s="109" t="str">
        <f>'IS BS CF'!AU1</f>
        <v>May-26P</v>
      </c>
      <c r="AV1" s="109" t="str">
        <f>'IS BS CF'!AV1</f>
        <v>Jun-26P</v>
      </c>
      <c r="AW1" s="109" t="str">
        <f>'IS BS CF'!AW1</f>
        <v>Jul-26P</v>
      </c>
      <c r="AX1" s="109" t="str">
        <f>'IS BS CF'!AX1</f>
        <v>Aug-26P</v>
      </c>
      <c r="AY1" s="109" t="str">
        <f>'IS BS CF'!AY1</f>
        <v>Sep-26P</v>
      </c>
      <c r="AZ1" s="109" t="str">
        <f>'IS BS CF'!AZ1</f>
        <v>Oct-26P</v>
      </c>
      <c r="BA1" s="109" t="str">
        <f>'IS BS CF'!BA1</f>
        <v>Nov-26P</v>
      </c>
      <c r="BB1" s="109" t="str">
        <f>'IS BS CF'!BB1</f>
        <v>Dec-26P</v>
      </c>
      <c r="BC1" s="109" t="str">
        <f>'IS BS CF'!BC1</f>
        <v>Jan-27P</v>
      </c>
      <c r="BD1" s="109" t="str">
        <f>'IS BS CF'!BD1</f>
        <v>Feb-27P</v>
      </c>
      <c r="BE1" s="109" t="str">
        <f>'IS BS CF'!BE1</f>
        <v>Mar-27P</v>
      </c>
      <c r="BF1" s="109" t="str">
        <f>'IS BS CF'!BF1</f>
        <v>Apr-27P</v>
      </c>
      <c r="BG1" s="109" t="str">
        <f>'IS BS CF'!BG1</f>
        <v>May-27P</v>
      </c>
      <c r="BH1" s="109" t="str">
        <f>'IS BS CF'!BH1</f>
        <v>Jun-27P</v>
      </c>
      <c r="BI1" s="109" t="str">
        <f>'IS BS CF'!BI1</f>
        <v>Jul-27P</v>
      </c>
      <c r="BJ1" s="109" t="str">
        <f>'IS BS CF'!BJ1</f>
        <v>Aug-27P</v>
      </c>
      <c r="BK1" s="109" t="str">
        <f>'IS BS CF'!BK1</f>
        <v>Sep-27P</v>
      </c>
      <c r="BL1" s="109" t="str">
        <f>'IS BS CF'!BL1</f>
        <v>Oct-27P</v>
      </c>
      <c r="BM1" s="109" t="str">
        <f>'IS BS CF'!BM1</f>
        <v>Nov-27P</v>
      </c>
      <c r="BN1" s="109" t="str">
        <f>'IS BS CF'!BN1</f>
        <v>Dec-27P</v>
      </c>
      <c r="BO1" s="109" t="str">
        <f>'IS BS CF'!BO1</f>
        <v>Jan-28P</v>
      </c>
      <c r="BP1" s="109" t="str">
        <f>'IS BS CF'!BP1</f>
        <v>Feb-28P</v>
      </c>
      <c r="BQ1" s="109" t="str">
        <f>'IS BS CF'!BQ1</f>
        <v>Mar-28P</v>
      </c>
      <c r="BR1" s="109" t="str">
        <f>'IS BS CF'!BR1</f>
        <v>Apr-28P</v>
      </c>
      <c r="BS1" s="109" t="str">
        <f>'IS BS CF'!BS1</f>
        <v>May-28P</v>
      </c>
      <c r="BT1" s="109" t="str">
        <f>'IS BS CF'!BT1</f>
        <v>Jun-28P</v>
      </c>
      <c r="BU1" s="109" t="str">
        <f>'IS BS CF'!BU1</f>
        <v>Jul-28P</v>
      </c>
      <c r="BV1" s="109" t="str">
        <f>'IS BS CF'!BV1</f>
        <v>Aug-28P</v>
      </c>
      <c r="BW1" s="109" t="str">
        <f>'IS BS CF'!BW1</f>
        <v>Sep-28P</v>
      </c>
      <c r="BX1" s="109" t="str">
        <f>'IS BS CF'!BX1</f>
        <v>Oct-28P</v>
      </c>
      <c r="BY1" s="109" t="str">
        <f>'IS BS CF'!BY1</f>
        <v>Nov-28P</v>
      </c>
      <c r="BZ1" s="109" t="str">
        <f>'IS BS CF'!BZ1</f>
        <v>Dec-28P</v>
      </c>
      <c r="CA1" s="109" t="str">
        <f>'IS BS CF'!CA1</f>
        <v>Jan-29P</v>
      </c>
      <c r="CB1" s="109" t="str">
        <f>'IS BS CF'!CB1</f>
        <v>Feb-29P</v>
      </c>
      <c r="CC1" s="109" t="str">
        <f>'IS BS CF'!CC1</f>
        <v>Mar-29P</v>
      </c>
      <c r="CD1" s="109" t="str">
        <f>'IS BS CF'!CD1</f>
        <v>Apr-29P</v>
      </c>
      <c r="CE1" s="109" t="str">
        <f>'IS BS CF'!CE1</f>
        <v>May-29P</v>
      </c>
      <c r="CF1" s="109" t="str">
        <f>'IS BS CF'!CF1</f>
        <v>Jun-29P</v>
      </c>
      <c r="CG1" s="109" t="str">
        <f>'IS BS CF'!CG1</f>
        <v>Jul-29P</v>
      </c>
      <c r="CH1" s="109" t="str">
        <f>'IS BS CF'!CH1</f>
        <v>Aug-29P</v>
      </c>
      <c r="CI1" s="109" t="str">
        <f>'IS BS CF'!CI1</f>
        <v>Sep-29P</v>
      </c>
      <c r="CJ1" s="109" t="str">
        <f>'IS BS CF'!CJ1</f>
        <v>Oct-29P</v>
      </c>
      <c r="CK1" s="109" t="str">
        <f>'IS BS CF'!CK1</f>
        <v>Nov-29P</v>
      </c>
      <c r="CL1" s="109" t="str">
        <f>'IS BS CF'!CL1</f>
        <v>Dec-29P</v>
      </c>
    </row>
    <row r="2" spans="1:90" outlineLevel="1" x14ac:dyDescent="0.4">
      <c r="B2" s="12">
        <v>0</v>
      </c>
      <c r="I2"/>
      <c r="J2">
        <f>'IS BS CF'!J2</f>
        <v>2023</v>
      </c>
      <c r="K2">
        <f>'IS BS CF'!K2</f>
        <v>2024</v>
      </c>
      <c r="L2">
        <f>'IS BS CF'!L2</f>
        <v>2025</v>
      </c>
      <c r="M2">
        <f>'IS BS CF'!M2</f>
        <v>2026</v>
      </c>
      <c r="N2">
        <f>'IS BS CF'!N2</f>
        <v>2027</v>
      </c>
      <c r="O2">
        <f>'IS BS CF'!O2</f>
        <v>2028</v>
      </c>
      <c r="P2">
        <f>'IS BS CF'!P2</f>
        <v>2029</v>
      </c>
      <c r="R2" s="317">
        <f>'IS BS CF'!R2</f>
        <v>45291</v>
      </c>
      <c r="S2" s="317">
        <f>EOMONTH('IS BS CF'!S2,0)</f>
        <v>45322</v>
      </c>
      <c r="T2" s="317">
        <f>'IS BS CF'!T2</f>
        <v>45351</v>
      </c>
      <c r="U2" s="317">
        <f>'IS BS CF'!U2</f>
        <v>45382</v>
      </c>
      <c r="V2" s="317">
        <f>'IS BS CF'!V2</f>
        <v>45412</v>
      </c>
      <c r="W2" s="317">
        <f>'IS BS CF'!W2</f>
        <v>45443</v>
      </c>
      <c r="X2" s="317">
        <f>'IS BS CF'!X2</f>
        <v>45473</v>
      </c>
      <c r="Y2" s="317">
        <f>'IS BS CF'!Y2</f>
        <v>45504</v>
      </c>
      <c r="Z2" s="317">
        <f>'IS BS CF'!Z2</f>
        <v>45535</v>
      </c>
      <c r="AA2" s="317">
        <f>'IS BS CF'!AA2</f>
        <v>45565</v>
      </c>
      <c r="AB2" s="317">
        <f>'IS BS CF'!AB2</f>
        <v>45596</v>
      </c>
      <c r="AC2" s="317">
        <f>'IS BS CF'!AC2</f>
        <v>45626</v>
      </c>
      <c r="AD2" s="317">
        <f>'IS BS CF'!AD2</f>
        <v>45657</v>
      </c>
      <c r="AE2" s="317">
        <f>'IS BS CF'!AE2</f>
        <v>45688</v>
      </c>
      <c r="AF2" s="317">
        <f>'IS BS CF'!AF2</f>
        <v>45716</v>
      </c>
      <c r="AG2" s="317">
        <f>'IS BS CF'!AG2</f>
        <v>45747</v>
      </c>
      <c r="AH2" s="317">
        <f>'IS BS CF'!AH2</f>
        <v>45777</v>
      </c>
      <c r="AI2" s="317">
        <f>'IS BS CF'!AI2</f>
        <v>45808</v>
      </c>
      <c r="AJ2" s="317">
        <f>'IS BS CF'!AJ2</f>
        <v>45838</v>
      </c>
      <c r="AK2" s="317">
        <f>'IS BS CF'!AK2</f>
        <v>45869</v>
      </c>
      <c r="AL2" s="317">
        <f>'IS BS CF'!AL2</f>
        <v>45900</v>
      </c>
      <c r="AM2" s="317">
        <f>'IS BS CF'!AM2</f>
        <v>45930</v>
      </c>
      <c r="AN2" s="317">
        <f>'IS BS CF'!AN2</f>
        <v>45961</v>
      </c>
      <c r="AO2" s="317">
        <f>'IS BS CF'!AO2</f>
        <v>45991</v>
      </c>
      <c r="AP2" s="317">
        <f>'IS BS CF'!AP2</f>
        <v>46022</v>
      </c>
      <c r="AQ2" s="317">
        <f>'IS BS CF'!AQ2</f>
        <v>46053</v>
      </c>
      <c r="AR2" s="317">
        <f>'IS BS CF'!AR2</f>
        <v>46081</v>
      </c>
      <c r="AS2" s="317">
        <f>'IS BS CF'!AS2</f>
        <v>46112</v>
      </c>
      <c r="AT2" s="317">
        <f>'IS BS CF'!AT2</f>
        <v>46142</v>
      </c>
      <c r="AU2" s="317">
        <f>'IS BS CF'!AU2</f>
        <v>46173</v>
      </c>
      <c r="AV2" s="317">
        <f>'IS BS CF'!AV2</f>
        <v>46203</v>
      </c>
      <c r="AW2" s="317">
        <f>'IS BS CF'!AW2</f>
        <v>46234</v>
      </c>
      <c r="AX2" s="317">
        <f>'IS BS CF'!AX2</f>
        <v>46265</v>
      </c>
      <c r="AY2" s="317">
        <f>'IS BS CF'!AY2</f>
        <v>46295</v>
      </c>
      <c r="AZ2" s="317">
        <f>'IS BS CF'!AZ2</f>
        <v>46326</v>
      </c>
      <c r="BA2" s="317">
        <f>'IS BS CF'!BA2</f>
        <v>46356</v>
      </c>
      <c r="BB2" s="317">
        <f>'IS BS CF'!BB2</f>
        <v>46387</v>
      </c>
      <c r="BC2" s="317">
        <f>'IS BS CF'!BC2</f>
        <v>46418</v>
      </c>
      <c r="BD2" s="317">
        <f>'IS BS CF'!BD2</f>
        <v>46446</v>
      </c>
      <c r="BE2" s="317">
        <f>'IS BS CF'!BE2</f>
        <v>46477</v>
      </c>
      <c r="BF2" s="317">
        <f>'IS BS CF'!BF2</f>
        <v>46507</v>
      </c>
      <c r="BG2" s="317">
        <f>'IS BS CF'!BG2</f>
        <v>46538</v>
      </c>
      <c r="BH2" s="317">
        <f>'IS BS CF'!BH2</f>
        <v>46568</v>
      </c>
      <c r="BI2" s="317">
        <f>'IS BS CF'!BI2</f>
        <v>46599</v>
      </c>
      <c r="BJ2" s="317">
        <f>'IS BS CF'!BJ2</f>
        <v>46630</v>
      </c>
      <c r="BK2" s="317">
        <f>'IS BS CF'!BK2</f>
        <v>46660</v>
      </c>
      <c r="BL2" s="317">
        <f>'IS BS CF'!BL2</f>
        <v>46691</v>
      </c>
      <c r="BM2" s="317">
        <f>'IS BS CF'!BM2</f>
        <v>46721</v>
      </c>
      <c r="BN2" s="317">
        <f>'IS BS CF'!BN2</f>
        <v>46752</v>
      </c>
      <c r="BO2" s="317">
        <f>'IS BS CF'!BO2</f>
        <v>46783</v>
      </c>
      <c r="BP2" s="317">
        <f>'IS BS CF'!BP2</f>
        <v>46812</v>
      </c>
      <c r="BQ2" s="317">
        <f>'IS BS CF'!BQ2</f>
        <v>46843</v>
      </c>
      <c r="BR2" s="317">
        <f>'IS BS CF'!BR2</f>
        <v>46873</v>
      </c>
      <c r="BS2" s="317">
        <f>'IS BS CF'!BS2</f>
        <v>46904</v>
      </c>
      <c r="BT2" s="317">
        <f>'IS BS CF'!BT2</f>
        <v>46934</v>
      </c>
      <c r="BU2" s="317">
        <f>'IS BS CF'!BU2</f>
        <v>46965</v>
      </c>
      <c r="BV2" s="317">
        <f>'IS BS CF'!BV2</f>
        <v>46996</v>
      </c>
      <c r="BW2" s="317">
        <f>'IS BS CF'!BW2</f>
        <v>47026</v>
      </c>
      <c r="BX2" s="317">
        <f>'IS BS CF'!BX2</f>
        <v>47057</v>
      </c>
      <c r="BY2" s="317">
        <f>'IS BS CF'!BY2</f>
        <v>47087</v>
      </c>
      <c r="BZ2" s="317">
        <f>'IS BS CF'!BZ2</f>
        <v>47118</v>
      </c>
      <c r="CA2" s="317">
        <f>'IS BS CF'!CA2</f>
        <v>47149</v>
      </c>
      <c r="CB2" s="317">
        <f>'IS BS CF'!CB2</f>
        <v>47177</v>
      </c>
      <c r="CC2" s="317">
        <f>'IS BS CF'!CC2</f>
        <v>47208</v>
      </c>
      <c r="CD2" s="317">
        <f>'IS BS CF'!CD2</f>
        <v>47238</v>
      </c>
      <c r="CE2" s="317">
        <f>'IS BS CF'!CE2</f>
        <v>47269</v>
      </c>
      <c r="CF2" s="317">
        <f>'IS BS CF'!CF2</f>
        <v>47299</v>
      </c>
      <c r="CG2" s="317">
        <f>'IS BS CF'!CG2</f>
        <v>47330</v>
      </c>
      <c r="CH2" s="317">
        <f>'IS BS CF'!CH2</f>
        <v>47361</v>
      </c>
      <c r="CI2" s="317">
        <f>'IS BS CF'!CI2</f>
        <v>47391</v>
      </c>
      <c r="CJ2" s="317">
        <f>'IS BS CF'!CJ2</f>
        <v>47422</v>
      </c>
      <c r="CK2" s="317">
        <f>'IS BS CF'!CK2</f>
        <v>47452</v>
      </c>
      <c r="CL2" s="317">
        <f>'IS BS CF'!CL2</f>
        <v>47483</v>
      </c>
    </row>
    <row r="3" spans="1:90" outlineLevel="1" x14ac:dyDescent="0.4">
      <c r="B3" s="12" t="s">
        <v>60</v>
      </c>
      <c r="I3"/>
      <c r="J3"/>
      <c r="R3" s="437">
        <f>'IS BS CF'!R3</f>
        <v>2023</v>
      </c>
      <c r="S3" s="437">
        <f>'IS BS CF'!S3</f>
        <v>2024</v>
      </c>
      <c r="T3" s="437">
        <f>'IS BS CF'!T3</f>
        <v>2024</v>
      </c>
      <c r="U3" s="437">
        <f>'IS BS CF'!U3</f>
        <v>2024</v>
      </c>
      <c r="V3" s="437">
        <f>'IS BS CF'!V3</f>
        <v>2024</v>
      </c>
      <c r="W3" s="437">
        <f>'IS BS CF'!W3</f>
        <v>2024</v>
      </c>
      <c r="X3" s="437">
        <f>'IS BS CF'!X3</f>
        <v>2024</v>
      </c>
      <c r="Y3" s="437">
        <f>'IS BS CF'!Y3</f>
        <v>2024</v>
      </c>
      <c r="Z3" s="437">
        <f>'IS BS CF'!Z3</f>
        <v>2024</v>
      </c>
      <c r="AA3" s="437">
        <f>'IS BS CF'!AA3</f>
        <v>2024</v>
      </c>
      <c r="AB3" s="437">
        <f>'IS BS CF'!AB3</f>
        <v>2024</v>
      </c>
      <c r="AC3" s="437">
        <f>'IS BS CF'!AC3</f>
        <v>2024</v>
      </c>
      <c r="AD3" s="437">
        <f>'IS BS CF'!AD3</f>
        <v>2024</v>
      </c>
      <c r="AE3" s="437">
        <f>'IS BS CF'!AE3</f>
        <v>2025</v>
      </c>
      <c r="AF3" s="437">
        <f>'IS BS CF'!AF3</f>
        <v>2025</v>
      </c>
      <c r="AG3" s="437">
        <f>'IS BS CF'!AG3</f>
        <v>2025</v>
      </c>
      <c r="AH3" s="437">
        <f>'IS BS CF'!AH3</f>
        <v>2025</v>
      </c>
      <c r="AI3" s="437">
        <f>'IS BS CF'!AI3</f>
        <v>2025</v>
      </c>
      <c r="AJ3" s="437">
        <f>'IS BS CF'!AJ3</f>
        <v>2025</v>
      </c>
      <c r="AK3" s="437">
        <f>'IS BS CF'!AK3</f>
        <v>2025</v>
      </c>
      <c r="AL3" s="437">
        <f>'IS BS CF'!AL3</f>
        <v>2025</v>
      </c>
      <c r="AM3" s="437">
        <f>'IS BS CF'!AM3</f>
        <v>2025</v>
      </c>
      <c r="AN3" s="437">
        <f>'IS BS CF'!AN3</f>
        <v>2025</v>
      </c>
      <c r="AO3" s="437">
        <f>'IS BS CF'!AO3</f>
        <v>2025</v>
      </c>
      <c r="AP3" s="437">
        <f>'IS BS CF'!AP3</f>
        <v>2025</v>
      </c>
      <c r="AQ3" s="437">
        <f>'IS BS CF'!AQ3</f>
        <v>2026</v>
      </c>
      <c r="AR3" s="437">
        <f>'IS BS CF'!AR3</f>
        <v>2026</v>
      </c>
      <c r="AS3" s="437">
        <f>'IS BS CF'!AS3</f>
        <v>2026</v>
      </c>
      <c r="AT3" s="437">
        <f>'IS BS CF'!AT3</f>
        <v>2026</v>
      </c>
      <c r="AU3" s="437">
        <f>'IS BS CF'!AU3</f>
        <v>2026</v>
      </c>
      <c r="AV3" s="437">
        <f>'IS BS CF'!AV3</f>
        <v>2026</v>
      </c>
      <c r="AW3" s="437">
        <f>'IS BS CF'!AW3</f>
        <v>2026</v>
      </c>
      <c r="AX3" s="437">
        <f>'IS BS CF'!AX3</f>
        <v>2026</v>
      </c>
      <c r="AY3" s="437">
        <f>'IS BS CF'!AY3</f>
        <v>2026</v>
      </c>
      <c r="AZ3" s="437">
        <f>'IS BS CF'!AZ3</f>
        <v>2026</v>
      </c>
      <c r="BA3" s="437">
        <f>'IS BS CF'!BA3</f>
        <v>2026</v>
      </c>
      <c r="BB3" s="437">
        <f>'IS BS CF'!BB3</f>
        <v>2026</v>
      </c>
      <c r="BC3" s="437">
        <f>'IS BS CF'!BC3</f>
        <v>2027</v>
      </c>
      <c r="BD3" s="437">
        <f>'IS BS CF'!BD3</f>
        <v>2027</v>
      </c>
      <c r="BE3" s="437">
        <f>'IS BS CF'!BE3</f>
        <v>2027</v>
      </c>
      <c r="BF3" s="437">
        <f>'IS BS CF'!BF3</f>
        <v>2027</v>
      </c>
      <c r="BG3" s="437">
        <f>'IS BS CF'!BG3</f>
        <v>2027</v>
      </c>
      <c r="BH3" s="437">
        <f>'IS BS CF'!BH3</f>
        <v>2027</v>
      </c>
      <c r="BI3" s="437">
        <f>'IS BS CF'!BI3</f>
        <v>2027</v>
      </c>
      <c r="BJ3" s="437">
        <f>'IS BS CF'!BJ3</f>
        <v>2027</v>
      </c>
      <c r="BK3" s="437">
        <f>'IS BS CF'!BK3</f>
        <v>2027</v>
      </c>
      <c r="BL3" s="437">
        <f>'IS BS CF'!BL3</f>
        <v>2027</v>
      </c>
      <c r="BM3" s="437">
        <f>'IS BS CF'!BM3</f>
        <v>2027</v>
      </c>
      <c r="BN3" s="437">
        <f>'IS BS CF'!BN3</f>
        <v>2027</v>
      </c>
      <c r="BO3" s="437">
        <f>'IS BS CF'!BO3</f>
        <v>2028</v>
      </c>
      <c r="BP3" s="437">
        <f>'IS BS CF'!BP3</f>
        <v>2028</v>
      </c>
      <c r="BQ3" s="437">
        <f>'IS BS CF'!BQ3</f>
        <v>2028</v>
      </c>
      <c r="BR3" s="437">
        <f>'IS BS CF'!BR3</f>
        <v>2028</v>
      </c>
      <c r="BS3" s="437">
        <f>'IS BS CF'!BS3</f>
        <v>2028</v>
      </c>
      <c r="BT3" s="437">
        <f>'IS BS CF'!BT3</f>
        <v>2028</v>
      </c>
      <c r="BU3" s="437">
        <f>'IS BS CF'!BU3</f>
        <v>2028</v>
      </c>
      <c r="BV3" s="437">
        <f>'IS BS CF'!BV3</f>
        <v>2028</v>
      </c>
      <c r="BW3" s="437">
        <f>'IS BS CF'!BW3</f>
        <v>2028</v>
      </c>
      <c r="BX3" s="437">
        <f>'IS BS CF'!BX3</f>
        <v>2028</v>
      </c>
      <c r="BY3" s="437">
        <f>'IS BS CF'!BY3</f>
        <v>2028</v>
      </c>
      <c r="BZ3" s="437">
        <f>'IS BS CF'!BZ3</f>
        <v>2028</v>
      </c>
      <c r="CA3" s="437">
        <f>'IS BS CF'!CA3</f>
        <v>2029</v>
      </c>
      <c r="CB3" s="437">
        <f>'IS BS CF'!CB3</f>
        <v>2029</v>
      </c>
      <c r="CC3" s="437">
        <f>'IS BS CF'!CC3</f>
        <v>2029</v>
      </c>
      <c r="CD3" s="437">
        <f>'IS BS CF'!CD3</f>
        <v>2029</v>
      </c>
      <c r="CE3" s="437">
        <f>'IS BS CF'!CE3</f>
        <v>2029</v>
      </c>
      <c r="CF3" s="437">
        <f>'IS BS CF'!CF3</f>
        <v>2029</v>
      </c>
      <c r="CG3" s="437">
        <f>'IS BS CF'!CG3</f>
        <v>2029</v>
      </c>
      <c r="CH3" s="437">
        <f>'IS BS CF'!CH3</f>
        <v>2029</v>
      </c>
      <c r="CI3" s="437">
        <f>'IS BS CF'!CI3</f>
        <v>2029</v>
      </c>
      <c r="CJ3" s="437">
        <f>'IS BS CF'!CJ3</f>
        <v>2029</v>
      </c>
      <c r="CK3" s="437">
        <f>'IS BS CF'!CK3</f>
        <v>2029</v>
      </c>
      <c r="CL3" s="437">
        <f>'IS BS CF'!CL3</f>
        <v>2029</v>
      </c>
    </row>
    <row r="4" spans="1:90" outlineLevel="1" x14ac:dyDescent="0.4">
      <c r="B4" s="12" t="s">
        <v>61</v>
      </c>
      <c r="I4"/>
      <c r="J4"/>
      <c r="R4" s="437">
        <f>'IS BS CF'!R4</f>
        <v>2023</v>
      </c>
      <c r="S4" s="437">
        <f>'IS BS CF'!S4</f>
        <v>0</v>
      </c>
      <c r="T4" s="437">
        <f>'IS BS CF'!T4</f>
        <v>0</v>
      </c>
      <c r="U4" s="437">
        <f>'IS BS CF'!U4</f>
        <v>0</v>
      </c>
      <c r="V4" s="437">
        <f>'IS BS CF'!V4</f>
        <v>0</v>
      </c>
      <c r="W4" s="437">
        <f>'IS BS CF'!W4</f>
        <v>0</v>
      </c>
      <c r="X4" s="437">
        <f>'IS BS CF'!X4</f>
        <v>0</v>
      </c>
      <c r="Y4" s="437">
        <f>'IS BS CF'!Y4</f>
        <v>0</v>
      </c>
      <c r="Z4" s="437">
        <f>'IS BS CF'!Z4</f>
        <v>0</v>
      </c>
      <c r="AA4" s="437">
        <f>'IS BS CF'!AA4</f>
        <v>0</v>
      </c>
      <c r="AB4" s="437">
        <f>'IS BS CF'!AB4</f>
        <v>0</v>
      </c>
      <c r="AC4" s="437">
        <f>'IS BS CF'!AC4</f>
        <v>0</v>
      </c>
      <c r="AD4" s="437">
        <f>'IS BS CF'!AD4</f>
        <v>2024</v>
      </c>
      <c r="AE4" s="437">
        <f>'IS BS CF'!AE4</f>
        <v>0</v>
      </c>
      <c r="AF4" s="437">
        <f>'IS BS CF'!AF4</f>
        <v>0</v>
      </c>
      <c r="AG4" s="437">
        <f>'IS BS CF'!AG4</f>
        <v>0</v>
      </c>
      <c r="AH4" s="437">
        <f>'IS BS CF'!AH4</f>
        <v>0</v>
      </c>
      <c r="AI4" s="437">
        <f>'IS BS CF'!AI4</f>
        <v>0</v>
      </c>
      <c r="AJ4" s="437">
        <f>'IS BS CF'!AJ4</f>
        <v>0</v>
      </c>
      <c r="AK4" s="437">
        <f>'IS BS CF'!AK4</f>
        <v>0</v>
      </c>
      <c r="AL4" s="437">
        <f>'IS BS CF'!AL4</f>
        <v>0</v>
      </c>
      <c r="AM4" s="437">
        <f>'IS BS CF'!AM4</f>
        <v>0</v>
      </c>
      <c r="AN4" s="437">
        <f>'IS BS CF'!AN4</f>
        <v>0</v>
      </c>
      <c r="AO4" s="437">
        <f>'IS BS CF'!AO4</f>
        <v>0</v>
      </c>
      <c r="AP4" s="437">
        <f>'IS BS CF'!AP4</f>
        <v>2025</v>
      </c>
      <c r="AQ4" s="437">
        <f>'IS BS CF'!AQ4</f>
        <v>0</v>
      </c>
      <c r="AR4" s="437">
        <f>'IS BS CF'!AR4</f>
        <v>0</v>
      </c>
      <c r="AS4" s="437">
        <f>'IS BS CF'!AS4</f>
        <v>0</v>
      </c>
      <c r="AT4" s="437">
        <f>'IS BS CF'!AT4</f>
        <v>0</v>
      </c>
      <c r="AU4" s="437">
        <f>'IS BS CF'!AU4</f>
        <v>0</v>
      </c>
      <c r="AV4" s="437">
        <f>'IS BS CF'!AV4</f>
        <v>0</v>
      </c>
      <c r="AW4" s="437">
        <f>'IS BS CF'!AW4</f>
        <v>0</v>
      </c>
      <c r="AX4" s="437">
        <f>'IS BS CF'!AX4</f>
        <v>0</v>
      </c>
      <c r="AY4" s="437">
        <f>'IS BS CF'!AY4</f>
        <v>0</v>
      </c>
      <c r="AZ4" s="437">
        <f>'IS BS CF'!AZ4</f>
        <v>0</v>
      </c>
      <c r="BA4" s="437">
        <f>'IS BS CF'!BA4</f>
        <v>0</v>
      </c>
      <c r="BB4" s="437">
        <f>'IS BS CF'!BB4</f>
        <v>2026</v>
      </c>
      <c r="BC4" s="437">
        <f>'IS BS CF'!BC4</f>
        <v>0</v>
      </c>
      <c r="BD4" s="437">
        <f>'IS BS CF'!BD4</f>
        <v>0</v>
      </c>
      <c r="BE4" s="437">
        <f>'IS BS CF'!BE4</f>
        <v>0</v>
      </c>
      <c r="BF4" s="437">
        <f>'IS BS CF'!BF4</f>
        <v>0</v>
      </c>
      <c r="BG4" s="437">
        <f>'IS BS CF'!BG4</f>
        <v>0</v>
      </c>
      <c r="BH4" s="437">
        <f>'IS BS CF'!BH4</f>
        <v>0</v>
      </c>
      <c r="BI4" s="437">
        <f>'IS BS CF'!BI4</f>
        <v>0</v>
      </c>
      <c r="BJ4" s="437">
        <f>'IS BS CF'!BJ4</f>
        <v>0</v>
      </c>
      <c r="BK4" s="437">
        <f>'IS BS CF'!BK4</f>
        <v>0</v>
      </c>
      <c r="BL4" s="437">
        <f>'IS BS CF'!BL4</f>
        <v>0</v>
      </c>
      <c r="BM4" s="437">
        <f>'IS BS CF'!BM4</f>
        <v>0</v>
      </c>
      <c r="BN4" s="437">
        <f>'IS BS CF'!BN4</f>
        <v>2027</v>
      </c>
      <c r="BO4" s="437">
        <f>'IS BS CF'!BO4</f>
        <v>0</v>
      </c>
      <c r="BP4" s="437">
        <f>'IS BS CF'!BP4</f>
        <v>0</v>
      </c>
      <c r="BQ4" s="437">
        <f>'IS BS CF'!BQ4</f>
        <v>0</v>
      </c>
      <c r="BR4" s="437">
        <f>'IS BS CF'!BR4</f>
        <v>0</v>
      </c>
      <c r="BS4" s="437">
        <f>'IS BS CF'!BS4</f>
        <v>0</v>
      </c>
      <c r="BT4" s="437">
        <f>'IS BS CF'!BT4</f>
        <v>0</v>
      </c>
      <c r="BU4" s="437">
        <f>'IS BS CF'!BU4</f>
        <v>0</v>
      </c>
      <c r="BV4" s="437">
        <f>'IS BS CF'!BV4</f>
        <v>0</v>
      </c>
      <c r="BW4" s="437">
        <f>'IS BS CF'!BW4</f>
        <v>0</v>
      </c>
      <c r="BX4" s="437">
        <f>'IS BS CF'!BX4</f>
        <v>0</v>
      </c>
      <c r="BY4" s="437">
        <f>'IS BS CF'!BY4</f>
        <v>0</v>
      </c>
      <c r="BZ4" s="437">
        <f>'IS BS CF'!BZ4</f>
        <v>2028</v>
      </c>
      <c r="CA4" s="437">
        <f>'IS BS CF'!CA4</f>
        <v>0</v>
      </c>
      <c r="CB4" s="437">
        <f>'IS BS CF'!CB4</f>
        <v>0</v>
      </c>
      <c r="CC4" s="437">
        <f>'IS BS CF'!CC4</f>
        <v>0</v>
      </c>
      <c r="CD4" s="437">
        <f>'IS BS CF'!CD4</f>
        <v>0</v>
      </c>
      <c r="CE4" s="437">
        <f>'IS BS CF'!CE4</f>
        <v>0</v>
      </c>
      <c r="CF4" s="437">
        <f>'IS BS CF'!CF4</f>
        <v>0</v>
      </c>
      <c r="CG4" s="437">
        <f>'IS BS CF'!CG4</f>
        <v>0</v>
      </c>
      <c r="CH4" s="437">
        <f>'IS BS CF'!CH4</f>
        <v>0</v>
      </c>
      <c r="CI4" s="437">
        <f>'IS BS CF'!CI4</f>
        <v>0</v>
      </c>
      <c r="CJ4" s="437">
        <f>'IS BS CF'!CJ4</f>
        <v>0</v>
      </c>
      <c r="CK4" s="437">
        <f>'IS BS CF'!CK4</f>
        <v>0</v>
      </c>
      <c r="CL4" s="437">
        <f>'IS BS CF'!CL4</f>
        <v>2029</v>
      </c>
    </row>
    <row r="5" spans="1:90" outlineLevel="1" x14ac:dyDescent="0.4">
      <c r="B5" s="12" t="s">
        <v>586</v>
      </c>
      <c r="I5"/>
      <c r="J5"/>
      <c r="S5" s="438">
        <f>'IS BS CF'!S5</f>
        <v>1</v>
      </c>
      <c r="T5" s="438">
        <f>'IS BS CF'!T5</f>
        <v>1</v>
      </c>
      <c r="U5" s="438">
        <f>'IS BS CF'!U5</f>
        <v>1</v>
      </c>
      <c r="V5" s="438">
        <f>'IS BS CF'!V5</f>
        <v>1</v>
      </c>
      <c r="W5" s="438">
        <f>'IS BS CF'!W5</f>
        <v>1</v>
      </c>
      <c r="X5" s="438">
        <f>'IS BS CF'!X5</f>
        <v>1</v>
      </c>
      <c r="Y5" s="438">
        <f>'IS BS CF'!Y5</f>
        <v>1</v>
      </c>
      <c r="Z5" s="438">
        <f>'IS BS CF'!Z5</f>
        <v>1</v>
      </c>
      <c r="AA5" s="438">
        <f>'IS BS CF'!AA5</f>
        <v>1</v>
      </c>
      <c r="AB5" s="438">
        <f>'IS BS CF'!AB5</f>
        <v>1</v>
      </c>
      <c r="AC5" s="438">
        <f>'IS BS CF'!AC5</f>
        <v>1</v>
      </c>
      <c r="AD5" s="438">
        <f>'IS BS CF'!AD5</f>
        <v>1</v>
      </c>
      <c r="AE5" s="438">
        <f>'IS BS CF'!AE5</f>
        <v>2</v>
      </c>
      <c r="AF5" s="438">
        <f>'IS BS CF'!AF5</f>
        <v>2</v>
      </c>
      <c r="AG5" s="438">
        <f>'IS BS CF'!AG5</f>
        <v>2</v>
      </c>
      <c r="AH5" s="438">
        <f>'IS BS CF'!AH5</f>
        <v>2</v>
      </c>
      <c r="AI5" s="438">
        <f>'IS BS CF'!AI5</f>
        <v>2</v>
      </c>
      <c r="AJ5" s="438">
        <f>'IS BS CF'!AJ5</f>
        <v>2</v>
      </c>
      <c r="AK5" s="438">
        <f>'IS BS CF'!AK5</f>
        <v>2</v>
      </c>
      <c r="AL5" s="438">
        <f>'IS BS CF'!AL5</f>
        <v>2</v>
      </c>
      <c r="AM5" s="438">
        <f>'IS BS CF'!AM5</f>
        <v>2</v>
      </c>
      <c r="AN5" s="438">
        <f>'IS BS CF'!AN5</f>
        <v>2</v>
      </c>
      <c r="AO5" s="438">
        <f>'IS BS CF'!AO5</f>
        <v>2</v>
      </c>
      <c r="AP5" s="438">
        <f>'IS BS CF'!AP5</f>
        <v>2</v>
      </c>
      <c r="AQ5" s="438">
        <f>'IS BS CF'!AQ5</f>
        <v>3</v>
      </c>
      <c r="AR5" s="438">
        <f>'IS BS CF'!AR5</f>
        <v>3</v>
      </c>
      <c r="AS5" s="438">
        <f>'IS BS CF'!AS5</f>
        <v>3</v>
      </c>
      <c r="AT5" s="438">
        <f>'IS BS CF'!AT5</f>
        <v>3</v>
      </c>
      <c r="AU5" s="438">
        <f>'IS BS CF'!AU5</f>
        <v>3</v>
      </c>
      <c r="AV5" s="438">
        <f>'IS BS CF'!AV5</f>
        <v>3</v>
      </c>
      <c r="AW5" s="438">
        <f>'IS BS CF'!AW5</f>
        <v>3</v>
      </c>
      <c r="AX5" s="438">
        <f>'IS BS CF'!AX5</f>
        <v>3</v>
      </c>
      <c r="AY5" s="438">
        <f>'IS BS CF'!AY5</f>
        <v>3</v>
      </c>
      <c r="AZ5" s="438">
        <f>'IS BS CF'!AZ5</f>
        <v>3</v>
      </c>
      <c r="BA5" s="438">
        <f>'IS BS CF'!BA5</f>
        <v>3</v>
      </c>
      <c r="BB5" s="438">
        <f>'IS BS CF'!BB5</f>
        <v>3</v>
      </c>
      <c r="BC5" s="438">
        <f>'IS BS CF'!BC5</f>
        <v>4</v>
      </c>
      <c r="BD5" s="438">
        <f>'IS BS CF'!BD5</f>
        <v>4</v>
      </c>
      <c r="BE5" s="438">
        <f>'IS BS CF'!BE5</f>
        <v>4</v>
      </c>
      <c r="BF5" s="438">
        <f>'IS BS CF'!BF5</f>
        <v>4</v>
      </c>
      <c r="BG5" s="438">
        <f>'IS BS CF'!BG5</f>
        <v>4</v>
      </c>
      <c r="BH5" s="438">
        <f>'IS BS CF'!BH5</f>
        <v>4</v>
      </c>
      <c r="BI5" s="438">
        <f>'IS BS CF'!BI5</f>
        <v>4</v>
      </c>
      <c r="BJ5" s="438">
        <f>'IS BS CF'!BJ5</f>
        <v>4</v>
      </c>
      <c r="BK5" s="438">
        <f>'IS BS CF'!BK5</f>
        <v>4</v>
      </c>
      <c r="BL5" s="438">
        <f>'IS BS CF'!BL5</f>
        <v>4</v>
      </c>
      <c r="BM5" s="438">
        <f>'IS BS CF'!BM5</f>
        <v>4</v>
      </c>
      <c r="BN5" s="438">
        <f>'IS BS CF'!BN5</f>
        <v>4</v>
      </c>
      <c r="BO5" s="438">
        <f>'IS BS CF'!BO5</f>
        <v>5</v>
      </c>
      <c r="BP5" s="438">
        <f>'IS BS CF'!BP5</f>
        <v>5</v>
      </c>
      <c r="BQ5" s="438">
        <f>'IS BS CF'!BQ5</f>
        <v>5</v>
      </c>
      <c r="BR5" s="438">
        <f>'IS BS CF'!BR5</f>
        <v>5</v>
      </c>
      <c r="BS5" s="438">
        <f>'IS BS CF'!BS5</f>
        <v>5</v>
      </c>
      <c r="BT5" s="438">
        <f>'IS BS CF'!BT5</f>
        <v>5</v>
      </c>
      <c r="BU5" s="438">
        <f>'IS BS CF'!BU5</f>
        <v>5</v>
      </c>
      <c r="BV5" s="438">
        <f>'IS BS CF'!BV5</f>
        <v>5</v>
      </c>
      <c r="BW5" s="438">
        <f>'IS BS CF'!BW5</f>
        <v>5</v>
      </c>
      <c r="BX5" s="438">
        <f>'IS BS CF'!BX5</f>
        <v>5</v>
      </c>
      <c r="BY5" s="438">
        <f>'IS BS CF'!BY5</f>
        <v>5</v>
      </c>
      <c r="BZ5" s="438">
        <f>'IS BS CF'!BZ5</f>
        <v>5</v>
      </c>
      <c r="CA5" s="438">
        <f>'IS BS CF'!CA5</f>
        <v>6</v>
      </c>
      <c r="CB5" s="438">
        <f>'IS BS CF'!CB5</f>
        <v>6</v>
      </c>
      <c r="CC5" s="438">
        <f>'IS BS CF'!CC5</f>
        <v>6</v>
      </c>
      <c r="CD5" s="438">
        <f>'IS BS CF'!CD5</f>
        <v>6</v>
      </c>
      <c r="CE5" s="438">
        <f>'IS BS CF'!CE5</f>
        <v>6</v>
      </c>
      <c r="CF5" s="438">
        <f>'IS BS CF'!CF5</f>
        <v>6</v>
      </c>
      <c r="CG5" s="438">
        <f>'IS BS CF'!CG5</f>
        <v>6</v>
      </c>
      <c r="CH5" s="438">
        <f>'IS BS CF'!CH5</f>
        <v>6</v>
      </c>
      <c r="CI5" s="438">
        <f>'IS BS CF'!CI5</f>
        <v>6</v>
      </c>
      <c r="CJ5" s="438">
        <f>'IS BS CF'!CJ5</f>
        <v>6</v>
      </c>
      <c r="CK5" s="438">
        <f>'IS BS CF'!CK5</f>
        <v>6</v>
      </c>
      <c r="CL5" s="438">
        <f>'IS BS CF'!CL5</f>
        <v>6</v>
      </c>
    </row>
    <row r="6" spans="1:90" outlineLevel="1" x14ac:dyDescent="0.4">
      <c r="B6" s="12" t="s">
        <v>587</v>
      </c>
      <c r="I6"/>
      <c r="J6"/>
      <c r="S6" s="439">
        <f>'IS BS CF'!S6</f>
        <v>0</v>
      </c>
      <c r="T6" s="439">
        <f>'IS BS CF'!T6</f>
        <v>0</v>
      </c>
      <c r="U6" s="439">
        <f>'IS BS CF'!U6</f>
        <v>0</v>
      </c>
      <c r="V6" s="439">
        <f>'IS BS CF'!V6</f>
        <v>0</v>
      </c>
      <c r="W6" s="439">
        <f>'IS BS CF'!W6</f>
        <v>0</v>
      </c>
      <c r="X6" s="439">
        <f>'IS BS CF'!X6</f>
        <v>0</v>
      </c>
      <c r="Y6" s="439">
        <f>'IS BS CF'!Y6</f>
        <v>0</v>
      </c>
      <c r="Z6" s="439">
        <f>'IS BS CF'!Z6</f>
        <v>0</v>
      </c>
      <c r="AA6" s="439">
        <f>'IS BS CF'!AA6</f>
        <v>0</v>
      </c>
      <c r="AB6" s="439">
        <f>'IS BS CF'!AB6</f>
        <v>0</v>
      </c>
      <c r="AC6" s="439">
        <f>'IS BS CF'!AC6</f>
        <v>0</v>
      </c>
      <c r="AD6" s="439">
        <f>'IS BS CF'!AD6</f>
        <v>1</v>
      </c>
      <c r="AE6" s="439">
        <f>'IS BS CF'!AE6</f>
        <v>0</v>
      </c>
      <c r="AF6" s="439">
        <f>'IS BS CF'!AF6</f>
        <v>0</v>
      </c>
      <c r="AG6" s="439">
        <f>'IS BS CF'!AG6</f>
        <v>0</v>
      </c>
      <c r="AH6" s="439">
        <f>'IS BS CF'!AH6</f>
        <v>0</v>
      </c>
      <c r="AI6" s="439">
        <f>'IS BS CF'!AI6</f>
        <v>0</v>
      </c>
      <c r="AJ6" s="439">
        <f>'IS BS CF'!AJ6</f>
        <v>0</v>
      </c>
      <c r="AK6" s="439">
        <f>'IS BS CF'!AK6</f>
        <v>0</v>
      </c>
      <c r="AL6" s="439">
        <f>'IS BS CF'!AL6</f>
        <v>0</v>
      </c>
      <c r="AM6" s="439">
        <f>'IS BS CF'!AM6</f>
        <v>0</v>
      </c>
      <c r="AN6" s="439">
        <f>'IS BS CF'!AN6</f>
        <v>0</v>
      </c>
      <c r="AO6" s="439">
        <f>'IS BS CF'!AO6</f>
        <v>0</v>
      </c>
      <c r="AP6" s="439">
        <f>'IS BS CF'!AP6</f>
        <v>2</v>
      </c>
      <c r="AQ6" s="439">
        <f>'IS BS CF'!AQ6</f>
        <v>0</v>
      </c>
      <c r="AR6" s="439">
        <f>'IS BS CF'!AR6</f>
        <v>0</v>
      </c>
      <c r="AS6" s="439">
        <f>'IS BS CF'!AS6</f>
        <v>0</v>
      </c>
      <c r="AT6" s="439">
        <f>'IS BS CF'!AT6</f>
        <v>0</v>
      </c>
      <c r="AU6" s="439">
        <f>'IS BS CF'!AU6</f>
        <v>0</v>
      </c>
      <c r="AV6" s="439">
        <f>'IS BS CF'!AV6</f>
        <v>0</v>
      </c>
      <c r="AW6" s="439">
        <f>'IS BS CF'!AW6</f>
        <v>0</v>
      </c>
      <c r="AX6" s="439">
        <f>'IS BS CF'!AX6</f>
        <v>0</v>
      </c>
      <c r="AY6" s="439">
        <f>'IS BS CF'!AY6</f>
        <v>0</v>
      </c>
      <c r="AZ6" s="439">
        <f>'IS BS CF'!AZ6</f>
        <v>0</v>
      </c>
      <c r="BA6" s="439">
        <f>'IS BS CF'!BA6</f>
        <v>0</v>
      </c>
      <c r="BB6" s="439">
        <f>'IS BS CF'!BB6</f>
        <v>3</v>
      </c>
      <c r="BC6" s="439">
        <f>'IS BS CF'!BC6</f>
        <v>0</v>
      </c>
      <c r="BD6" s="439">
        <f>'IS BS CF'!BD6</f>
        <v>0</v>
      </c>
      <c r="BE6" s="439">
        <f>'IS BS CF'!BE6</f>
        <v>0</v>
      </c>
      <c r="BF6" s="439">
        <f>'IS BS CF'!BF6</f>
        <v>0</v>
      </c>
      <c r="BG6" s="439">
        <f>'IS BS CF'!BG6</f>
        <v>0</v>
      </c>
      <c r="BH6" s="439">
        <f>'IS BS CF'!BH6</f>
        <v>0</v>
      </c>
      <c r="BI6" s="439">
        <f>'IS BS CF'!BI6</f>
        <v>0</v>
      </c>
      <c r="BJ6" s="439">
        <f>'IS BS CF'!BJ6</f>
        <v>0</v>
      </c>
      <c r="BK6" s="439">
        <f>'IS BS CF'!BK6</f>
        <v>0</v>
      </c>
      <c r="BL6" s="439">
        <f>'IS BS CF'!BL6</f>
        <v>0</v>
      </c>
      <c r="BM6" s="439">
        <f>'IS BS CF'!BM6</f>
        <v>0</v>
      </c>
      <c r="BN6" s="439">
        <f>'IS BS CF'!BN6</f>
        <v>4</v>
      </c>
      <c r="BO6" s="439">
        <f>'IS BS CF'!BO6</f>
        <v>0</v>
      </c>
      <c r="BP6" s="439">
        <f>'IS BS CF'!BP6</f>
        <v>0</v>
      </c>
      <c r="BQ6" s="439">
        <f>'IS BS CF'!BQ6</f>
        <v>0</v>
      </c>
      <c r="BR6" s="439">
        <f>'IS BS CF'!BR6</f>
        <v>0</v>
      </c>
      <c r="BS6" s="439">
        <f>'IS BS CF'!BS6</f>
        <v>0</v>
      </c>
      <c r="BT6" s="439">
        <f>'IS BS CF'!BT6</f>
        <v>0</v>
      </c>
      <c r="BU6" s="439">
        <f>'IS BS CF'!BU6</f>
        <v>0</v>
      </c>
      <c r="BV6" s="439">
        <f>'IS BS CF'!BV6</f>
        <v>0</v>
      </c>
      <c r="BW6" s="439">
        <f>'IS BS CF'!BW6</f>
        <v>0</v>
      </c>
      <c r="BX6" s="439">
        <f>'IS BS CF'!BX6</f>
        <v>0</v>
      </c>
      <c r="BY6" s="439">
        <f>'IS BS CF'!BY6</f>
        <v>0</v>
      </c>
      <c r="BZ6" s="439">
        <f>'IS BS CF'!BZ6</f>
        <v>5</v>
      </c>
      <c r="CA6" s="439">
        <f>'IS BS CF'!CA6</f>
        <v>0</v>
      </c>
      <c r="CB6" s="439">
        <f>'IS BS CF'!CB6</f>
        <v>0</v>
      </c>
      <c r="CC6" s="439">
        <f>'IS BS CF'!CC6</f>
        <v>0</v>
      </c>
      <c r="CD6" s="439">
        <f>'IS BS CF'!CD6</f>
        <v>0</v>
      </c>
      <c r="CE6" s="439">
        <f>'IS BS CF'!CE6</f>
        <v>0</v>
      </c>
      <c r="CF6" s="439">
        <f>'IS BS CF'!CF6</f>
        <v>0</v>
      </c>
      <c r="CG6" s="439">
        <f>'IS BS CF'!CG6</f>
        <v>0</v>
      </c>
      <c r="CH6" s="439">
        <f>'IS BS CF'!CH6</f>
        <v>0</v>
      </c>
      <c r="CI6" s="439">
        <f>'IS BS CF'!CI6</f>
        <v>0</v>
      </c>
      <c r="CJ6" s="439">
        <f>'IS BS CF'!CJ6</f>
        <v>0</v>
      </c>
      <c r="CK6" s="439">
        <f>'IS BS CF'!CK6</f>
        <v>0</v>
      </c>
      <c r="CL6" s="439" t="e">
        <f>'IS BS CF'!CL6</f>
        <v>#REF!</v>
      </c>
    </row>
    <row r="7" spans="1:90" outlineLevel="1" x14ac:dyDescent="0.4">
      <c r="B7" s="12" t="s">
        <v>589</v>
      </c>
      <c r="C7" s="57"/>
      <c r="D7" s="57"/>
      <c r="E7" s="57"/>
      <c r="F7" s="57"/>
      <c r="G7" s="57"/>
      <c r="H7" s="57"/>
      <c r="I7" s="57"/>
      <c r="J7" s="57"/>
      <c r="K7" s="57"/>
      <c r="L7" s="57"/>
      <c r="M7" s="57"/>
      <c r="N7" s="57"/>
      <c r="O7" s="57"/>
      <c r="P7" s="57"/>
      <c r="S7" s="436">
        <f>'IS BS CF'!S7</f>
        <v>1</v>
      </c>
      <c r="T7" s="436">
        <f>'IS BS CF'!T7</f>
        <v>2</v>
      </c>
      <c r="U7" s="436">
        <f>'IS BS CF'!U7</f>
        <v>3</v>
      </c>
      <c r="V7" s="436">
        <f>'IS BS CF'!V7</f>
        <v>4</v>
      </c>
      <c r="W7" s="436">
        <f>'IS BS CF'!W7</f>
        <v>5</v>
      </c>
      <c r="X7" s="436">
        <f>'IS BS CF'!X7</f>
        <v>6</v>
      </c>
      <c r="Y7" s="436">
        <f>'IS BS CF'!Y7</f>
        <v>7</v>
      </c>
      <c r="Z7" s="436">
        <f>'IS BS CF'!Z7</f>
        <v>8</v>
      </c>
      <c r="AA7" s="436">
        <f>'IS BS CF'!AA7</f>
        <v>9</v>
      </c>
      <c r="AB7" s="436">
        <f>'IS BS CF'!AB7</f>
        <v>10</v>
      </c>
      <c r="AC7" s="436">
        <f>'IS BS CF'!AC7</f>
        <v>11</v>
      </c>
      <c r="AD7" s="436">
        <f>'IS BS CF'!AD7</f>
        <v>12</v>
      </c>
      <c r="AE7" s="436">
        <f>'IS BS CF'!AE7</f>
        <v>1</v>
      </c>
      <c r="AF7" s="436">
        <f>'IS BS CF'!AF7</f>
        <v>2</v>
      </c>
      <c r="AG7" s="436">
        <f>'IS BS CF'!AG7</f>
        <v>3</v>
      </c>
      <c r="AH7" s="436">
        <f>'IS BS CF'!AH7</f>
        <v>4</v>
      </c>
      <c r="AI7" s="436">
        <f>'IS BS CF'!AI7</f>
        <v>5</v>
      </c>
      <c r="AJ7" s="436">
        <f>'IS BS CF'!AJ7</f>
        <v>6</v>
      </c>
      <c r="AK7" s="436">
        <f>'IS BS CF'!AK7</f>
        <v>7</v>
      </c>
      <c r="AL7" s="436">
        <f>'IS BS CF'!AL7</f>
        <v>8</v>
      </c>
      <c r="AM7" s="436">
        <f>'IS BS CF'!AM7</f>
        <v>9</v>
      </c>
      <c r="AN7" s="436">
        <f>'IS BS CF'!AN7</f>
        <v>10</v>
      </c>
      <c r="AO7" s="436">
        <f>'IS BS CF'!AO7</f>
        <v>11</v>
      </c>
      <c r="AP7" s="436">
        <f>'IS BS CF'!AP7</f>
        <v>12</v>
      </c>
      <c r="AQ7" s="436">
        <f>'IS BS CF'!AQ7</f>
        <v>1</v>
      </c>
      <c r="AR7" s="436">
        <f>'IS BS CF'!AR7</f>
        <v>2</v>
      </c>
      <c r="AS7" s="436">
        <f>'IS BS CF'!AS7</f>
        <v>3</v>
      </c>
      <c r="AT7" s="436">
        <f>'IS BS CF'!AT7</f>
        <v>4</v>
      </c>
      <c r="AU7" s="436">
        <f>'IS BS CF'!AU7</f>
        <v>5</v>
      </c>
      <c r="AV7" s="436">
        <f>'IS BS CF'!AV7</f>
        <v>6</v>
      </c>
      <c r="AW7" s="436">
        <f>'IS BS CF'!AW7</f>
        <v>7</v>
      </c>
      <c r="AX7" s="436">
        <f>'IS BS CF'!AX7</f>
        <v>8</v>
      </c>
      <c r="AY7" s="436">
        <f>'IS BS CF'!AY7</f>
        <v>9</v>
      </c>
      <c r="AZ7" s="436">
        <f>'IS BS CF'!AZ7</f>
        <v>10</v>
      </c>
      <c r="BA7" s="436">
        <f>'IS BS CF'!BA7</f>
        <v>11</v>
      </c>
      <c r="BB7" s="436">
        <f>'IS BS CF'!BB7</f>
        <v>12</v>
      </c>
      <c r="BC7" s="436">
        <f>'IS BS CF'!BC7</f>
        <v>1</v>
      </c>
      <c r="BD7" s="436">
        <f>'IS BS CF'!BD7</f>
        <v>2</v>
      </c>
      <c r="BE7" s="436">
        <f>'IS BS CF'!BE7</f>
        <v>3</v>
      </c>
      <c r="BF7" s="436">
        <f>'IS BS CF'!BF7</f>
        <v>4</v>
      </c>
      <c r="BG7" s="436">
        <f>'IS BS CF'!BG7</f>
        <v>5</v>
      </c>
      <c r="BH7" s="436">
        <f>'IS BS CF'!BH7</f>
        <v>6</v>
      </c>
      <c r="BI7" s="436">
        <f>'IS BS CF'!BI7</f>
        <v>7</v>
      </c>
      <c r="BJ7" s="436">
        <f>'IS BS CF'!BJ7</f>
        <v>8</v>
      </c>
      <c r="BK7" s="436">
        <f>'IS BS CF'!BK7</f>
        <v>9</v>
      </c>
      <c r="BL7" s="436">
        <f>'IS BS CF'!BL7</f>
        <v>10</v>
      </c>
      <c r="BM7" s="436">
        <f>'IS BS CF'!BM7</f>
        <v>11</v>
      </c>
      <c r="BN7" s="436">
        <f>'IS BS CF'!BN7</f>
        <v>12</v>
      </c>
      <c r="BO7" s="436">
        <f>'IS BS CF'!BO7</f>
        <v>1</v>
      </c>
      <c r="BP7" s="436">
        <f>'IS BS CF'!BP7</f>
        <v>2</v>
      </c>
      <c r="BQ7" s="436">
        <f>'IS BS CF'!BQ7</f>
        <v>3</v>
      </c>
      <c r="BR7" s="436">
        <f>'IS BS CF'!BR7</f>
        <v>4</v>
      </c>
      <c r="BS7" s="436">
        <f>'IS BS CF'!BS7</f>
        <v>5</v>
      </c>
      <c r="BT7" s="436">
        <f>'IS BS CF'!BT7</f>
        <v>6</v>
      </c>
      <c r="BU7" s="436">
        <f>'IS BS CF'!BU7</f>
        <v>7</v>
      </c>
      <c r="BV7" s="436">
        <f>'IS BS CF'!BV7</f>
        <v>8</v>
      </c>
      <c r="BW7" s="436">
        <f>'IS BS CF'!BW7</f>
        <v>9</v>
      </c>
      <c r="BX7" s="436">
        <f>'IS BS CF'!BX7</f>
        <v>10</v>
      </c>
      <c r="BY7" s="436">
        <f>'IS BS CF'!BY7</f>
        <v>11</v>
      </c>
      <c r="BZ7" s="436">
        <f>'IS BS CF'!BZ7</f>
        <v>12</v>
      </c>
      <c r="CA7" s="436">
        <f>'IS BS CF'!CA7</f>
        <v>1</v>
      </c>
      <c r="CB7" s="436">
        <f>'IS BS CF'!CB7</f>
        <v>2</v>
      </c>
      <c r="CC7" s="436">
        <f>'IS BS CF'!CC7</f>
        <v>3</v>
      </c>
      <c r="CD7" s="436">
        <f>'IS BS CF'!CD7</f>
        <v>4</v>
      </c>
      <c r="CE7" s="436">
        <f>'IS BS CF'!CE7</f>
        <v>5</v>
      </c>
      <c r="CF7" s="436">
        <f>'IS BS CF'!CF7</f>
        <v>6</v>
      </c>
      <c r="CG7" s="436">
        <f>'IS BS CF'!CG7</f>
        <v>7</v>
      </c>
      <c r="CH7" s="436">
        <f>'IS BS CF'!CH7</f>
        <v>8</v>
      </c>
      <c r="CI7" s="436">
        <f>'IS BS CF'!CI7</f>
        <v>9</v>
      </c>
      <c r="CJ7" s="436">
        <f>'IS BS CF'!CJ7</f>
        <v>10</v>
      </c>
      <c r="CK7" s="436">
        <f>'IS BS CF'!CK7</f>
        <v>11</v>
      </c>
      <c r="CL7" s="436">
        <f>'IS BS CF'!CL7</f>
        <v>12</v>
      </c>
    </row>
    <row r="8" spans="1:90" outlineLevel="1" x14ac:dyDescent="0.4">
      <c r="B8" s="15"/>
      <c r="C8" s="57" t="s">
        <v>242</v>
      </c>
      <c r="D8" s="57" t="s">
        <v>217</v>
      </c>
      <c r="E8" s="57" t="s">
        <v>1009</v>
      </c>
      <c r="F8" s="57" t="s">
        <v>148</v>
      </c>
      <c r="G8" s="57" t="s">
        <v>247</v>
      </c>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row>
    <row r="9" spans="1:90" x14ac:dyDescent="0.4">
      <c r="B9" s="285" t="s">
        <v>1032</v>
      </c>
      <c r="C9" s="283"/>
      <c r="D9" s="283" t="s">
        <v>1029</v>
      </c>
      <c r="E9" s="283" t="s">
        <v>1029</v>
      </c>
      <c r="F9" s="283" t="s">
        <v>448</v>
      </c>
      <c r="G9" s="283" t="s">
        <v>243</v>
      </c>
      <c r="H9" s="283"/>
      <c r="I9" s="488"/>
      <c r="J9" s="488"/>
      <c r="K9" s="283"/>
      <c r="L9" s="283"/>
      <c r="M9" s="283"/>
      <c r="N9" s="283"/>
      <c r="O9" s="283"/>
      <c r="P9" s="286"/>
      <c r="R9" s="285"/>
      <c r="S9" s="487"/>
      <c r="T9" s="487"/>
      <c r="U9" s="487"/>
      <c r="V9" s="487"/>
      <c r="W9" s="487"/>
      <c r="X9" s="487"/>
      <c r="Y9" s="487"/>
      <c r="Z9" s="487"/>
      <c r="AA9" s="487"/>
      <c r="AB9" s="487"/>
      <c r="AC9" s="487"/>
      <c r="AD9" s="487"/>
      <c r="AE9" s="487"/>
      <c r="AF9" s="487"/>
      <c r="AG9" s="487"/>
      <c r="AH9" s="487"/>
      <c r="AI9" s="487"/>
      <c r="AJ9" s="487"/>
      <c r="AK9" s="487"/>
      <c r="AL9" s="487"/>
      <c r="AM9" s="487"/>
      <c r="AN9" s="487"/>
      <c r="AO9" s="487"/>
      <c r="AP9" s="487"/>
      <c r="AQ9" s="487"/>
      <c r="AR9" s="487"/>
      <c r="AS9" s="487"/>
      <c r="AT9" s="487"/>
      <c r="AU9" s="487"/>
      <c r="AV9" s="487"/>
      <c r="AW9" s="487"/>
      <c r="AX9" s="487"/>
      <c r="AY9" s="487"/>
      <c r="AZ9" s="487"/>
      <c r="BA9" s="487"/>
      <c r="BB9" s="487"/>
      <c r="BC9" s="487"/>
      <c r="BD9" s="487"/>
      <c r="BE9" s="487"/>
      <c r="BF9" s="487"/>
      <c r="BG9" s="487"/>
      <c r="BH9" s="487"/>
      <c r="BI9" s="487"/>
      <c r="BJ9" s="487"/>
      <c r="BK9" s="487"/>
      <c r="BL9" s="487"/>
      <c r="BM9" s="487"/>
      <c r="BN9" s="487"/>
      <c r="BO9" s="487"/>
      <c r="BP9" s="487"/>
      <c r="BQ9" s="487"/>
      <c r="BR9" s="487"/>
      <c r="BS9" s="487"/>
      <c r="BT9" s="487"/>
      <c r="BU9" s="487"/>
      <c r="BV9" s="487"/>
      <c r="BW9" s="487"/>
      <c r="BX9" s="487"/>
      <c r="BY9" s="487"/>
      <c r="BZ9" s="487"/>
      <c r="CA9" s="487"/>
      <c r="CB9" s="487"/>
      <c r="CC9" s="487"/>
      <c r="CD9" s="487"/>
      <c r="CE9" s="487"/>
      <c r="CF9" s="487"/>
      <c r="CG9" s="487"/>
      <c r="CH9" s="487"/>
      <c r="CI9" s="487"/>
      <c r="CJ9" s="487"/>
      <c r="CK9" s="487"/>
      <c r="CL9" s="493"/>
    </row>
    <row r="10" spans="1:90" x14ac:dyDescent="0.4">
      <c r="B10" s="139" t="s">
        <v>1036</v>
      </c>
      <c r="C10" s="12"/>
      <c r="D10" s="31" t="s">
        <v>1029</v>
      </c>
      <c r="E10" s="12"/>
      <c r="F10" s="12"/>
      <c r="G10" s="12">
        <f>E10</f>
        <v>0</v>
      </c>
      <c r="H10" s="12"/>
      <c r="I10" s="60"/>
      <c r="J10" s="60"/>
      <c r="K10" s="17">
        <v>10</v>
      </c>
      <c r="L10" s="17">
        <v>15</v>
      </c>
      <c r="M10" s="17">
        <v>20</v>
      </c>
      <c r="N10" s="17">
        <v>25</v>
      </c>
      <c r="O10" s="17">
        <v>30</v>
      </c>
      <c r="P10" s="17">
        <v>35</v>
      </c>
      <c r="R10" s="15"/>
      <c r="S10" s="76">
        <f>INDEX($K:$P,ROW(),MATCH(S$3,$K$2:$P$2,0))</f>
        <v>10</v>
      </c>
      <c r="T10" s="76">
        <f>INDEX($K:$P,ROW(),MATCH(T$3,$K$2:$P$2,0))</f>
        <v>10</v>
      </c>
      <c r="U10" s="76">
        <f>INDEX($K:$P,ROW(),MATCH(U$3,$K$2:$P$2,0))</f>
        <v>10</v>
      </c>
      <c r="V10" s="76">
        <f>INDEX($K:$P,ROW(),MATCH(V$3,$K$2:$P$2,0))</f>
        <v>10</v>
      </c>
      <c r="W10" s="76">
        <f>INDEX($K:$P,ROW(),MATCH(W$3,$K$2:$P$2,0))</f>
        <v>10</v>
      </c>
      <c r="X10" s="76">
        <f>INDEX($K:$P,ROW(),MATCH(X$3,$K$2:$P$2,0))</f>
        <v>10</v>
      </c>
      <c r="Y10" s="76">
        <f>INDEX($K:$P,ROW(),MATCH(Y$3,$K$2:$P$2,0))</f>
        <v>10</v>
      </c>
      <c r="Z10" s="76">
        <f>INDEX($K:$P,ROW(),MATCH(Z$3,$K$2:$P$2,0))</f>
        <v>10</v>
      </c>
      <c r="AA10" s="76">
        <f>INDEX($K:$P,ROW(),MATCH(AA$3,$K$2:$P$2,0))</f>
        <v>10</v>
      </c>
      <c r="AB10" s="76">
        <f>INDEX($K:$P,ROW(),MATCH(AB$3,$K$2:$P$2,0))</f>
        <v>10</v>
      </c>
      <c r="AC10" s="76">
        <f>INDEX($K:$P,ROW(),MATCH(AC$3,$K$2:$P$2,0))</f>
        <v>10</v>
      </c>
      <c r="AD10" s="76">
        <f>INDEX($K:$P,ROW(),MATCH(AD$3,$K$2:$P$2,0))</f>
        <v>10</v>
      </c>
      <c r="AE10" s="76">
        <f>INDEX($K:$P,ROW(),MATCH(AE$3,$K$2:$P$2,0))</f>
        <v>15</v>
      </c>
      <c r="AF10" s="76">
        <f>INDEX($K:$P,ROW(),MATCH(AF$3,$K$2:$P$2,0))</f>
        <v>15</v>
      </c>
      <c r="AG10" s="76">
        <f>INDEX($K:$P,ROW(),MATCH(AG$3,$K$2:$P$2,0))</f>
        <v>15</v>
      </c>
      <c r="AH10" s="76">
        <f>INDEX($K:$P,ROW(),MATCH(AH$3,$K$2:$P$2,0))</f>
        <v>15</v>
      </c>
      <c r="AI10" s="76">
        <f>INDEX($K:$P,ROW(),MATCH(AI$3,$K$2:$P$2,0))</f>
        <v>15</v>
      </c>
      <c r="AJ10" s="76">
        <f>INDEX($K:$P,ROW(),MATCH(AJ$3,$K$2:$P$2,0))</f>
        <v>15</v>
      </c>
      <c r="AK10" s="76">
        <f>INDEX($K:$P,ROW(),MATCH(AK$3,$K$2:$P$2,0))</f>
        <v>15</v>
      </c>
      <c r="AL10" s="76">
        <f>INDEX($K:$P,ROW(),MATCH(AL$3,$K$2:$P$2,0))</f>
        <v>15</v>
      </c>
      <c r="AM10" s="76">
        <f>INDEX($K:$P,ROW(),MATCH(AM$3,$K$2:$P$2,0))</f>
        <v>15</v>
      </c>
      <c r="AN10" s="76">
        <f>INDEX($K:$P,ROW(),MATCH(AN$3,$K$2:$P$2,0))</f>
        <v>15</v>
      </c>
      <c r="AO10" s="76">
        <f>INDEX($K:$P,ROW(),MATCH(AO$3,$K$2:$P$2,0))</f>
        <v>15</v>
      </c>
      <c r="AP10" s="76">
        <f>INDEX($K:$P,ROW(),MATCH(AP$3,$K$2:$P$2,0))</f>
        <v>15</v>
      </c>
      <c r="AQ10" s="76">
        <f>INDEX($K:$P,ROW(),MATCH(AQ$3,$K$2:$P$2,0))</f>
        <v>20</v>
      </c>
      <c r="AR10" s="76">
        <f>INDEX($K:$P,ROW(),MATCH(AR$3,$K$2:$P$2,0))</f>
        <v>20</v>
      </c>
      <c r="AS10" s="76">
        <f>INDEX($K:$P,ROW(),MATCH(AS$3,$K$2:$P$2,0))</f>
        <v>20</v>
      </c>
      <c r="AT10" s="76">
        <f>INDEX($K:$P,ROW(),MATCH(AT$3,$K$2:$P$2,0))</f>
        <v>20</v>
      </c>
      <c r="AU10" s="76">
        <f>INDEX($K:$P,ROW(),MATCH(AU$3,$K$2:$P$2,0))</f>
        <v>20</v>
      </c>
      <c r="AV10" s="76">
        <f>INDEX($K:$P,ROW(),MATCH(AV$3,$K$2:$P$2,0))</f>
        <v>20</v>
      </c>
      <c r="AW10" s="76">
        <f>INDEX($K:$P,ROW(),MATCH(AW$3,$K$2:$P$2,0))</f>
        <v>20</v>
      </c>
      <c r="AX10" s="76">
        <f>INDEX($K:$P,ROW(),MATCH(AX$3,$K$2:$P$2,0))</f>
        <v>20</v>
      </c>
      <c r="AY10" s="76">
        <f>INDEX($K:$P,ROW(),MATCH(AY$3,$K$2:$P$2,0))</f>
        <v>20</v>
      </c>
      <c r="AZ10" s="76">
        <f>INDEX($K:$P,ROW(),MATCH(AZ$3,$K$2:$P$2,0))</f>
        <v>20</v>
      </c>
      <c r="BA10" s="76">
        <f>INDEX($K:$P,ROW(),MATCH(BA$3,$K$2:$P$2,0))</f>
        <v>20</v>
      </c>
      <c r="BB10" s="76">
        <f>INDEX($K:$P,ROW(),MATCH(BB$3,$K$2:$P$2,0))</f>
        <v>20</v>
      </c>
      <c r="BC10" s="76">
        <f>INDEX($K:$P,ROW(),MATCH(BC$3,$K$2:$P$2,0))</f>
        <v>25</v>
      </c>
      <c r="BD10" s="76">
        <f>INDEX($K:$P,ROW(),MATCH(BD$3,$K$2:$P$2,0))</f>
        <v>25</v>
      </c>
      <c r="BE10" s="76">
        <f>INDEX($K:$P,ROW(),MATCH(BE$3,$K$2:$P$2,0))</f>
        <v>25</v>
      </c>
      <c r="BF10" s="76">
        <f>INDEX($K:$P,ROW(),MATCH(BF$3,$K$2:$P$2,0))</f>
        <v>25</v>
      </c>
      <c r="BG10" s="76">
        <f>INDEX($K:$P,ROW(),MATCH(BG$3,$K$2:$P$2,0))</f>
        <v>25</v>
      </c>
      <c r="BH10" s="76">
        <f>INDEX($K:$P,ROW(),MATCH(BH$3,$K$2:$P$2,0))</f>
        <v>25</v>
      </c>
      <c r="BI10" s="76">
        <f>INDEX($K:$P,ROW(),MATCH(BI$3,$K$2:$P$2,0))</f>
        <v>25</v>
      </c>
      <c r="BJ10" s="76">
        <f>INDEX($K:$P,ROW(),MATCH(BJ$3,$K$2:$P$2,0))</f>
        <v>25</v>
      </c>
      <c r="BK10" s="76">
        <f>INDEX($K:$P,ROW(),MATCH(BK$3,$K$2:$P$2,0))</f>
        <v>25</v>
      </c>
      <c r="BL10" s="76">
        <f>INDEX($K:$P,ROW(),MATCH(BL$3,$K$2:$P$2,0))</f>
        <v>25</v>
      </c>
      <c r="BM10" s="76">
        <f>INDEX($K:$P,ROW(),MATCH(BM$3,$K$2:$P$2,0))</f>
        <v>25</v>
      </c>
      <c r="BN10" s="76">
        <f>INDEX($K:$P,ROW(),MATCH(BN$3,$K$2:$P$2,0))</f>
        <v>25</v>
      </c>
      <c r="BO10" s="76">
        <f>INDEX($K:$P,ROW(),MATCH(BO$3,$K$2:$P$2,0))</f>
        <v>30</v>
      </c>
      <c r="BP10" s="76">
        <f>INDEX($K:$P,ROW(),MATCH(BP$3,$K$2:$P$2,0))</f>
        <v>30</v>
      </c>
      <c r="BQ10" s="76">
        <f>INDEX($K:$P,ROW(),MATCH(BQ$3,$K$2:$P$2,0))</f>
        <v>30</v>
      </c>
      <c r="BR10" s="76">
        <f>INDEX($K:$P,ROW(),MATCH(BR$3,$K$2:$P$2,0))</f>
        <v>30</v>
      </c>
      <c r="BS10" s="76">
        <f>INDEX($K:$P,ROW(),MATCH(BS$3,$K$2:$P$2,0))</f>
        <v>30</v>
      </c>
      <c r="BT10" s="76">
        <f>INDEX($K:$P,ROW(),MATCH(BT$3,$K$2:$P$2,0))</f>
        <v>30</v>
      </c>
      <c r="BU10" s="76">
        <f>INDEX($K:$P,ROW(),MATCH(BU$3,$K$2:$P$2,0))</f>
        <v>30</v>
      </c>
      <c r="BV10" s="76">
        <f>INDEX($K:$P,ROW(),MATCH(BV$3,$K$2:$P$2,0))</f>
        <v>30</v>
      </c>
      <c r="BW10" s="76">
        <f>INDEX($K:$P,ROW(),MATCH(BW$3,$K$2:$P$2,0))</f>
        <v>30</v>
      </c>
      <c r="BX10" s="76">
        <f>INDEX($K:$P,ROW(),MATCH(BX$3,$K$2:$P$2,0))</f>
        <v>30</v>
      </c>
      <c r="BY10" s="76">
        <f>INDEX($K:$P,ROW(),MATCH(BY$3,$K$2:$P$2,0))</f>
        <v>30</v>
      </c>
      <c r="BZ10" s="76">
        <f>INDEX($K:$P,ROW(),MATCH(BZ$3,$K$2:$P$2,0))</f>
        <v>30</v>
      </c>
      <c r="CA10" s="76">
        <f>INDEX($K:$P,ROW(),MATCH(CA$3,$K$2:$P$2,0))</f>
        <v>35</v>
      </c>
      <c r="CB10" s="76">
        <f>INDEX($K:$P,ROW(),MATCH(CB$3,$K$2:$P$2,0))</f>
        <v>35</v>
      </c>
      <c r="CC10" s="76">
        <f>INDEX($K:$P,ROW(),MATCH(CC$3,$K$2:$P$2,0))</f>
        <v>35</v>
      </c>
      <c r="CD10" s="76">
        <f>INDEX($K:$P,ROW(),MATCH(CD$3,$K$2:$P$2,0))</f>
        <v>35</v>
      </c>
      <c r="CE10" s="76">
        <f>INDEX($K:$P,ROW(),MATCH(CE$3,$K$2:$P$2,0))</f>
        <v>35</v>
      </c>
      <c r="CF10" s="76">
        <f>INDEX($K:$P,ROW(),MATCH(CF$3,$K$2:$P$2,0))</f>
        <v>35</v>
      </c>
      <c r="CG10" s="76">
        <f>INDEX($K:$P,ROW(),MATCH(CG$3,$K$2:$P$2,0))</f>
        <v>35</v>
      </c>
      <c r="CH10" s="76">
        <f>INDEX($K:$P,ROW(),MATCH(CH$3,$K$2:$P$2,0))</f>
        <v>35</v>
      </c>
      <c r="CI10" s="76">
        <f>INDEX($K:$P,ROW(),MATCH(CI$3,$K$2:$P$2,0))</f>
        <v>35</v>
      </c>
      <c r="CJ10" s="76">
        <f>INDEX($K:$P,ROW(),MATCH(CJ$3,$K$2:$P$2,0))</f>
        <v>35</v>
      </c>
      <c r="CK10" s="76">
        <f>INDEX($K:$P,ROW(),MATCH(CK$3,$K$2:$P$2,0))</f>
        <v>35</v>
      </c>
      <c r="CL10" s="76">
        <f>INDEX($K:$P,ROW(),MATCH(CL$3,$K$2:$P$2,0))</f>
        <v>35</v>
      </c>
    </row>
    <row r="11" spans="1:90" x14ac:dyDescent="0.4">
      <c r="B11" s="139" t="s">
        <v>1053</v>
      </c>
      <c r="C11" s="31"/>
      <c r="D11" s="31" t="s">
        <v>1029</v>
      </c>
      <c r="E11" s="31"/>
      <c r="F11" s="31"/>
      <c r="G11" s="31">
        <f>E11</f>
        <v>0</v>
      </c>
      <c r="H11" s="31"/>
      <c r="I11" s="73"/>
      <c r="J11" s="73"/>
      <c r="K11" s="17">
        <v>4</v>
      </c>
      <c r="L11" s="17">
        <v>4</v>
      </c>
      <c r="M11" s="17">
        <v>4</v>
      </c>
      <c r="N11" s="17">
        <v>4</v>
      </c>
      <c r="O11" s="17">
        <v>4</v>
      </c>
      <c r="P11" s="17">
        <v>4</v>
      </c>
      <c r="R11" s="38"/>
      <c r="S11" s="76">
        <f>INDEX($K:$P,ROW(),MATCH(S$3,$K$2:$P$2,0))/12</f>
        <v>0.33333333333333331</v>
      </c>
      <c r="T11" s="76">
        <f>INDEX($K:$P,ROW(),MATCH(T$3,$K$2:$P$2,0))/12</f>
        <v>0.33333333333333331</v>
      </c>
      <c r="U11" s="76">
        <f>INDEX($K:$P,ROW(),MATCH(U$3,$K$2:$P$2,0))/12</f>
        <v>0.33333333333333331</v>
      </c>
      <c r="V11" s="76">
        <f>INDEX($K:$P,ROW(),MATCH(V$3,$K$2:$P$2,0))/12</f>
        <v>0.33333333333333331</v>
      </c>
      <c r="W11" s="76">
        <f>INDEX($K:$P,ROW(),MATCH(W$3,$K$2:$P$2,0))/12</f>
        <v>0.33333333333333331</v>
      </c>
      <c r="X11" s="76">
        <f>INDEX($K:$P,ROW(),MATCH(X$3,$K$2:$P$2,0))/12</f>
        <v>0.33333333333333331</v>
      </c>
      <c r="Y11" s="76">
        <f>INDEX($K:$P,ROW(),MATCH(Y$3,$K$2:$P$2,0))/12</f>
        <v>0.33333333333333331</v>
      </c>
      <c r="Z11" s="76">
        <f>INDEX($K:$P,ROW(),MATCH(Z$3,$K$2:$P$2,0))/12</f>
        <v>0.33333333333333331</v>
      </c>
      <c r="AA11" s="76">
        <f>INDEX($K:$P,ROW(),MATCH(AA$3,$K$2:$P$2,0))/12</f>
        <v>0.33333333333333331</v>
      </c>
      <c r="AB11" s="76">
        <f>INDEX($K:$P,ROW(),MATCH(AB$3,$K$2:$P$2,0))/12</f>
        <v>0.33333333333333331</v>
      </c>
      <c r="AC11" s="76">
        <f>INDEX($K:$P,ROW(),MATCH(AC$3,$K$2:$P$2,0))/12</f>
        <v>0.33333333333333331</v>
      </c>
      <c r="AD11" s="76">
        <f>INDEX($K:$P,ROW(),MATCH(AD$3,$K$2:$P$2,0))/12</f>
        <v>0.33333333333333331</v>
      </c>
      <c r="AE11" s="76">
        <f>INDEX($K:$P,ROW(),MATCH(AE$3,$K$2:$P$2,0))/12</f>
        <v>0.33333333333333331</v>
      </c>
      <c r="AF11" s="76">
        <f>INDEX($K:$P,ROW(),MATCH(AF$3,$K$2:$P$2,0))/12</f>
        <v>0.33333333333333331</v>
      </c>
      <c r="AG11" s="76">
        <f>INDEX($K:$P,ROW(),MATCH(AG$3,$K$2:$P$2,0))/12</f>
        <v>0.33333333333333331</v>
      </c>
      <c r="AH11" s="76">
        <f>INDEX($K:$P,ROW(),MATCH(AH$3,$K$2:$P$2,0))/12</f>
        <v>0.33333333333333331</v>
      </c>
      <c r="AI11" s="76">
        <f>INDEX($K:$P,ROW(),MATCH(AI$3,$K$2:$P$2,0))/12</f>
        <v>0.33333333333333331</v>
      </c>
      <c r="AJ11" s="76">
        <f>INDEX($K:$P,ROW(),MATCH(AJ$3,$K$2:$P$2,0))/12</f>
        <v>0.33333333333333331</v>
      </c>
      <c r="AK11" s="76">
        <f>INDEX($K:$P,ROW(),MATCH(AK$3,$K$2:$P$2,0))/12</f>
        <v>0.33333333333333331</v>
      </c>
      <c r="AL11" s="76">
        <f>INDEX($K:$P,ROW(),MATCH(AL$3,$K$2:$P$2,0))/12</f>
        <v>0.33333333333333331</v>
      </c>
      <c r="AM11" s="76">
        <f>INDEX($K:$P,ROW(),MATCH(AM$3,$K$2:$P$2,0))/12</f>
        <v>0.33333333333333331</v>
      </c>
      <c r="AN11" s="76">
        <f>INDEX($K:$P,ROW(),MATCH(AN$3,$K$2:$P$2,0))/12</f>
        <v>0.33333333333333331</v>
      </c>
      <c r="AO11" s="76">
        <f>INDEX($K:$P,ROW(),MATCH(AO$3,$K$2:$P$2,0))/12</f>
        <v>0.33333333333333331</v>
      </c>
      <c r="AP11" s="76">
        <f>INDEX($K:$P,ROW(),MATCH(AP$3,$K$2:$P$2,0))/12</f>
        <v>0.33333333333333331</v>
      </c>
      <c r="AQ11" s="76">
        <f>INDEX($K:$P,ROW(),MATCH(AQ$3,$K$2:$P$2,0))/12</f>
        <v>0.33333333333333331</v>
      </c>
      <c r="AR11" s="76">
        <f>INDEX($K:$P,ROW(),MATCH(AR$3,$K$2:$P$2,0))/12</f>
        <v>0.33333333333333331</v>
      </c>
      <c r="AS11" s="76">
        <f>INDEX($K:$P,ROW(),MATCH(AS$3,$K$2:$P$2,0))/12</f>
        <v>0.33333333333333331</v>
      </c>
      <c r="AT11" s="76">
        <f>INDEX($K:$P,ROW(),MATCH(AT$3,$K$2:$P$2,0))/12</f>
        <v>0.33333333333333331</v>
      </c>
      <c r="AU11" s="76">
        <f>INDEX($K:$P,ROW(),MATCH(AU$3,$K$2:$P$2,0))/12</f>
        <v>0.33333333333333331</v>
      </c>
      <c r="AV11" s="76">
        <f>INDEX($K:$P,ROW(),MATCH(AV$3,$K$2:$P$2,0))/12</f>
        <v>0.33333333333333331</v>
      </c>
      <c r="AW11" s="76">
        <f>INDEX($K:$P,ROW(),MATCH(AW$3,$K$2:$P$2,0))/12</f>
        <v>0.33333333333333331</v>
      </c>
      <c r="AX11" s="76">
        <f>INDEX($K:$P,ROW(),MATCH(AX$3,$K$2:$P$2,0))/12</f>
        <v>0.33333333333333331</v>
      </c>
      <c r="AY11" s="76">
        <f>INDEX($K:$P,ROW(),MATCH(AY$3,$K$2:$P$2,0))/12</f>
        <v>0.33333333333333331</v>
      </c>
      <c r="AZ11" s="76">
        <f>INDEX($K:$P,ROW(),MATCH(AZ$3,$K$2:$P$2,0))/12</f>
        <v>0.33333333333333331</v>
      </c>
      <c r="BA11" s="76">
        <f>INDEX($K:$P,ROW(),MATCH(BA$3,$K$2:$P$2,0))/12</f>
        <v>0.33333333333333331</v>
      </c>
      <c r="BB11" s="76">
        <f>INDEX($K:$P,ROW(),MATCH(BB$3,$K$2:$P$2,0))/12</f>
        <v>0.33333333333333331</v>
      </c>
      <c r="BC11" s="76">
        <f>INDEX($K:$P,ROW(),MATCH(BC$3,$K$2:$P$2,0))/12</f>
        <v>0.33333333333333331</v>
      </c>
      <c r="BD11" s="76">
        <f>INDEX($K:$P,ROW(),MATCH(BD$3,$K$2:$P$2,0))/12</f>
        <v>0.33333333333333331</v>
      </c>
      <c r="BE11" s="76">
        <f>INDEX($K:$P,ROW(),MATCH(BE$3,$K$2:$P$2,0))/12</f>
        <v>0.33333333333333331</v>
      </c>
      <c r="BF11" s="76">
        <f>INDEX($K:$P,ROW(),MATCH(BF$3,$K$2:$P$2,0))/12</f>
        <v>0.33333333333333331</v>
      </c>
      <c r="BG11" s="76">
        <f>INDEX($K:$P,ROW(),MATCH(BG$3,$K$2:$P$2,0))/12</f>
        <v>0.33333333333333331</v>
      </c>
      <c r="BH11" s="76">
        <f>INDEX($K:$P,ROW(),MATCH(BH$3,$K$2:$P$2,0))/12</f>
        <v>0.33333333333333331</v>
      </c>
      <c r="BI11" s="76">
        <f>INDEX($K:$P,ROW(),MATCH(BI$3,$K$2:$P$2,0))/12</f>
        <v>0.33333333333333331</v>
      </c>
      <c r="BJ11" s="76">
        <f>INDEX($K:$P,ROW(),MATCH(BJ$3,$K$2:$P$2,0))/12</f>
        <v>0.33333333333333331</v>
      </c>
      <c r="BK11" s="76">
        <f>INDEX($K:$P,ROW(),MATCH(BK$3,$K$2:$P$2,0))/12</f>
        <v>0.33333333333333331</v>
      </c>
      <c r="BL11" s="76">
        <f>INDEX($K:$P,ROW(),MATCH(BL$3,$K$2:$P$2,0))/12</f>
        <v>0.33333333333333331</v>
      </c>
      <c r="BM11" s="76">
        <f>INDEX($K:$P,ROW(),MATCH(BM$3,$K$2:$P$2,0))/12</f>
        <v>0.33333333333333331</v>
      </c>
      <c r="BN11" s="76">
        <f>INDEX($K:$P,ROW(),MATCH(BN$3,$K$2:$P$2,0))/12</f>
        <v>0.33333333333333331</v>
      </c>
      <c r="BO11" s="76">
        <f>INDEX($K:$P,ROW(),MATCH(BO$3,$K$2:$P$2,0))/12</f>
        <v>0.33333333333333331</v>
      </c>
      <c r="BP11" s="76">
        <f>INDEX($K:$P,ROW(),MATCH(BP$3,$K$2:$P$2,0))/12</f>
        <v>0.33333333333333331</v>
      </c>
      <c r="BQ11" s="76">
        <f>INDEX($K:$P,ROW(),MATCH(BQ$3,$K$2:$P$2,0))/12</f>
        <v>0.33333333333333331</v>
      </c>
      <c r="BR11" s="76">
        <f>INDEX($K:$P,ROW(),MATCH(BR$3,$K$2:$P$2,0))/12</f>
        <v>0.33333333333333331</v>
      </c>
      <c r="BS11" s="76">
        <f>INDEX($K:$P,ROW(),MATCH(BS$3,$K$2:$P$2,0))/12</f>
        <v>0.33333333333333331</v>
      </c>
      <c r="BT11" s="76">
        <f>INDEX($K:$P,ROW(),MATCH(BT$3,$K$2:$P$2,0))/12</f>
        <v>0.33333333333333331</v>
      </c>
      <c r="BU11" s="76">
        <f>INDEX($K:$P,ROW(),MATCH(BU$3,$K$2:$P$2,0))/12</f>
        <v>0.33333333333333331</v>
      </c>
      <c r="BV11" s="76">
        <f>INDEX($K:$P,ROW(),MATCH(BV$3,$K$2:$P$2,0))/12</f>
        <v>0.33333333333333331</v>
      </c>
      <c r="BW11" s="76">
        <f>INDEX($K:$P,ROW(),MATCH(BW$3,$K$2:$P$2,0))/12</f>
        <v>0.33333333333333331</v>
      </c>
      <c r="BX11" s="76">
        <f>INDEX($K:$P,ROW(),MATCH(BX$3,$K$2:$P$2,0))/12</f>
        <v>0.33333333333333331</v>
      </c>
      <c r="BY11" s="76">
        <f>INDEX($K:$P,ROW(),MATCH(BY$3,$K$2:$P$2,0))/12</f>
        <v>0.33333333333333331</v>
      </c>
      <c r="BZ11" s="76">
        <f>INDEX($K:$P,ROW(),MATCH(BZ$3,$K$2:$P$2,0))/12</f>
        <v>0.33333333333333331</v>
      </c>
      <c r="CA11" s="76">
        <f>INDEX($K:$P,ROW(),MATCH(CA$3,$K$2:$P$2,0))/12</f>
        <v>0.33333333333333331</v>
      </c>
      <c r="CB11" s="76">
        <f>INDEX($K:$P,ROW(),MATCH(CB$3,$K$2:$P$2,0))/12</f>
        <v>0.33333333333333331</v>
      </c>
      <c r="CC11" s="76">
        <f>INDEX($K:$P,ROW(),MATCH(CC$3,$K$2:$P$2,0))/12</f>
        <v>0.33333333333333331</v>
      </c>
      <c r="CD11" s="76">
        <f>INDEX($K:$P,ROW(),MATCH(CD$3,$K$2:$P$2,0))/12</f>
        <v>0.33333333333333331</v>
      </c>
      <c r="CE11" s="76">
        <f>INDEX($K:$P,ROW(),MATCH(CE$3,$K$2:$P$2,0))/12</f>
        <v>0.33333333333333331</v>
      </c>
      <c r="CF11" s="76">
        <f>INDEX($K:$P,ROW(),MATCH(CF$3,$K$2:$P$2,0))/12</f>
        <v>0.33333333333333331</v>
      </c>
      <c r="CG11" s="76">
        <f>INDEX($K:$P,ROW(),MATCH(CG$3,$K$2:$P$2,0))/12</f>
        <v>0.33333333333333331</v>
      </c>
      <c r="CH11" s="76">
        <f>INDEX($K:$P,ROW(),MATCH(CH$3,$K$2:$P$2,0))/12</f>
        <v>0.33333333333333331</v>
      </c>
      <c r="CI11" s="76">
        <f>INDEX($K:$P,ROW(),MATCH(CI$3,$K$2:$P$2,0))/12</f>
        <v>0.33333333333333331</v>
      </c>
      <c r="CJ11" s="76">
        <f>INDEX($K:$P,ROW(),MATCH(CJ$3,$K$2:$P$2,0))/12</f>
        <v>0.33333333333333331</v>
      </c>
      <c r="CK11" s="76">
        <f>INDEX($K:$P,ROW(),MATCH(CK$3,$K$2:$P$2,0))/12</f>
        <v>0.33333333333333331</v>
      </c>
      <c r="CL11" s="76">
        <f>INDEX($K:$P,ROW(),MATCH(CL$3,$K$2:$P$2,0))/12</f>
        <v>0.33333333333333331</v>
      </c>
    </row>
    <row r="12" spans="1:90" x14ac:dyDescent="0.4">
      <c r="B12" s="139" t="s">
        <v>441</v>
      </c>
      <c r="C12" s="31"/>
      <c r="D12" s="31" t="s">
        <v>1029</v>
      </c>
      <c r="E12" s="31"/>
      <c r="F12" s="31"/>
      <c r="G12" s="31">
        <f>E12</f>
        <v>0</v>
      </c>
      <c r="H12" s="31"/>
      <c r="I12" s="73"/>
      <c r="J12" s="73"/>
      <c r="K12" s="16">
        <v>0.7</v>
      </c>
      <c r="L12" s="16">
        <v>0.7</v>
      </c>
      <c r="M12" s="16">
        <v>0.7</v>
      </c>
      <c r="N12" s="16">
        <v>0.7</v>
      </c>
      <c r="O12" s="16">
        <v>0.7</v>
      </c>
      <c r="P12" s="16">
        <v>0.7</v>
      </c>
      <c r="R12" s="38"/>
      <c r="S12" s="144">
        <f>INDEX($K:$P,ROW(),MATCH(S$3,$K$2:$P$2,0))</f>
        <v>0.7</v>
      </c>
      <c r="T12" s="144">
        <f>INDEX($K:$P,ROW(),MATCH(T$3,$K$2:$P$2,0))</f>
        <v>0.7</v>
      </c>
      <c r="U12" s="144">
        <f>INDEX($K:$P,ROW(),MATCH(U$3,$K$2:$P$2,0))</f>
        <v>0.7</v>
      </c>
      <c r="V12" s="144">
        <f>INDEX($K:$P,ROW(),MATCH(V$3,$K$2:$P$2,0))</f>
        <v>0.7</v>
      </c>
      <c r="W12" s="144">
        <f>INDEX($K:$P,ROW(),MATCH(W$3,$K$2:$P$2,0))</f>
        <v>0.7</v>
      </c>
      <c r="X12" s="144">
        <f>INDEX($K:$P,ROW(),MATCH(X$3,$K$2:$P$2,0))</f>
        <v>0.7</v>
      </c>
      <c r="Y12" s="144">
        <f>INDEX($K:$P,ROW(),MATCH(Y$3,$K$2:$P$2,0))</f>
        <v>0.7</v>
      </c>
      <c r="Z12" s="144">
        <f>INDEX($K:$P,ROW(),MATCH(Z$3,$K$2:$P$2,0))</f>
        <v>0.7</v>
      </c>
      <c r="AA12" s="144">
        <f>INDEX($K:$P,ROW(),MATCH(AA$3,$K$2:$P$2,0))</f>
        <v>0.7</v>
      </c>
      <c r="AB12" s="144">
        <f>INDEX($K:$P,ROW(),MATCH(AB$3,$K$2:$P$2,0))</f>
        <v>0.7</v>
      </c>
      <c r="AC12" s="144">
        <f>INDEX($K:$P,ROW(),MATCH(AC$3,$K$2:$P$2,0))</f>
        <v>0.7</v>
      </c>
      <c r="AD12" s="144">
        <f>INDEX($K:$P,ROW(),MATCH(AD$3,$K$2:$P$2,0))</f>
        <v>0.7</v>
      </c>
      <c r="AE12" s="144">
        <f>INDEX($K:$P,ROW(),MATCH(AE$3,$K$2:$P$2,0))</f>
        <v>0.7</v>
      </c>
      <c r="AF12" s="144">
        <f>INDEX($K:$P,ROW(),MATCH(AF$3,$K$2:$P$2,0))</f>
        <v>0.7</v>
      </c>
      <c r="AG12" s="144">
        <f>INDEX($K:$P,ROW(),MATCH(AG$3,$K$2:$P$2,0))</f>
        <v>0.7</v>
      </c>
      <c r="AH12" s="144">
        <f>INDEX($K:$P,ROW(),MATCH(AH$3,$K$2:$P$2,0))</f>
        <v>0.7</v>
      </c>
      <c r="AI12" s="144">
        <f>INDEX($K:$P,ROW(),MATCH(AI$3,$K$2:$P$2,0))</f>
        <v>0.7</v>
      </c>
      <c r="AJ12" s="144">
        <f>INDEX($K:$P,ROW(),MATCH(AJ$3,$K$2:$P$2,0))</f>
        <v>0.7</v>
      </c>
      <c r="AK12" s="144">
        <f>INDEX($K:$P,ROW(),MATCH(AK$3,$K$2:$P$2,0))</f>
        <v>0.7</v>
      </c>
      <c r="AL12" s="144">
        <f>INDEX($K:$P,ROW(),MATCH(AL$3,$K$2:$P$2,0))</f>
        <v>0.7</v>
      </c>
      <c r="AM12" s="144">
        <f>INDEX($K:$P,ROW(),MATCH(AM$3,$K$2:$P$2,0))</f>
        <v>0.7</v>
      </c>
      <c r="AN12" s="144">
        <f>INDEX($K:$P,ROW(),MATCH(AN$3,$K$2:$P$2,0))</f>
        <v>0.7</v>
      </c>
      <c r="AO12" s="144">
        <f>INDEX($K:$P,ROW(),MATCH(AO$3,$K$2:$P$2,0))</f>
        <v>0.7</v>
      </c>
      <c r="AP12" s="144">
        <f>INDEX($K:$P,ROW(),MATCH(AP$3,$K$2:$P$2,0))</f>
        <v>0.7</v>
      </c>
      <c r="AQ12" s="144">
        <f>INDEX($K:$P,ROW(),MATCH(AQ$3,$K$2:$P$2,0))</f>
        <v>0.7</v>
      </c>
      <c r="AR12" s="144">
        <f>INDEX($K:$P,ROW(),MATCH(AR$3,$K$2:$P$2,0))</f>
        <v>0.7</v>
      </c>
      <c r="AS12" s="144">
        <f>INDEX($K:$P,ROW(),MATCH(AS$3,$K$2:$P$2,0))</f>
        <v>0.7</v>
      </c>
      <c r="AT12" s="144">
        <f>INDEX($K:$P,ROW(),MATCH(AT$3,$K$2:$P$2,0))</f>
        <v>0.7</v>
      </c>
      <c r="AU12" s="144">
        <f>INDEX($K:$P,ROW(),MATCH(AU$3,$K$2:$P$2,0))</f>
        <v>0.7</v>
      </c>
      <c r="AV12" s="144">
        <f>INDEX($K:$P,ROW(),MATCH(AV$3,$K$2:$P$2,0))</f>
        <v>0.7</v>
      </c>
      <c r="AW12" s="144">
        <f>INDEX($K:$P,ROW(),MATCH(AW$3,$K$2:$P$2,0))</f>
        <v>0.7</v>
      </c>
      <c r="AX12" s="144">
        <f>INDEX($K:$P,ROW(),MATCH(AX$3,$K$2:$P$2,0))</f>
        <v>0.7</v>
      </c>
      <c r="AY12" s="144">
        <f>INDEX($K:$P,ROW(),MATCH(AY$3,$K$2:$P$2,0))</f>
        <v>0.7</v>
      </c>
      <c r="AZ12" s="144">
        <f>INDEX($K:$P,ROW(),MATCH(AZ$3,$K$2:$P$2,0))</f>
        <v>0.7</v>
      </c>
      <c r="BA12" s="144">
        <f>INDEX($K:$P,ROW(),MATCH(BA$3,$K$2:$P$2,0))</f>
        <v>0.7</v>
      </c>
      <c r="BB12" s="144">
        <f>INDEX($K:$P,ROW(),MATCH(BB$3,$K$2:$P$2,0))</f>
        <v>0.7</v>
      </c>
      <c r="BC12" s="144">
        <f>INDEX($K:$P,ROW(),MATCH(BC$3,$K$2:$P$2,0))</f>
        <v>0.7</v>
      </c>
      <c r="BD12" s="144">
        <f>INDEX($K:$P,ROW(),MATCH(BD$3,$K$2:$P$2,0))</f>
        <v>0.7</v>
      </c>
      <c r="BE12" s="144">
        <f>INDEX($K:$P,ROW(),MATCH(BE$3,$K$2:$P$2,0))</f>
        <v>0.7</v>
      </c>
      <c r="BF12" s="144">
        <f>INDEX($K:$P,ROW(),MATCH(BF$3,$K$2:$P$2,0))</f>
        <v>0.7</v>
      </c>
      <c r="BG12" s="144">
        <f>INDEX($K:$P,ROW(),MATCH(BG$3,$K$2:$P$2,0))</f>
        <v>0.7</v>
      </c>
      <c r="BH12" s="144">
        <f>INDEX($K:$P,ROW(),MATCH(BH$3,$K$2:$P$2,0))</f>
        <v>0.7</v>
      </c>
      <c r="BI12" s="144">
        <f>INDEX($K:$P,ROW(),MATCH(BI$3,$K$2:$P$2,0))</f>
        <v>0.7</v>
      </c>
      <c r="BJ12" s="144">
        <f>INDEX($K:$P,ROW(),MATCH(BJ$3,$K$2:$P$2,0))</f>
        <v>0.7</v>
      </c>
      <c r="BK12" s="144">
        <f>INDEX($K:$P,ROW(),MATCH(BK$3,$K$2:$P$2,0))</f>
        <v>0.7</v>
      </c>
      <c r="BL12" s="144">
        <f>INDEX($K:$P,ROW(),MATCH(BL$3,$K$2:$P$2,0))</f>
        <v>0.7</v>
      </c>
      <c r="BM12" s="144">
        <f>INDEX($K:$P,ROW(),MATCH(BM$3,$K$2:$P$2,0))</f>
        <v>0.7</v>
      </c>
      <c r="BN12" s="144">
        <f>INDEX($K:$P,ROW(),MATCH(BN$3,$K$2:$P$2,0))</f>
        <v>0.7</v>
      </c>
      <c r="BO12" s="144">
        <f>INDEX($K:$P,ROW(),MATCH(BO$3,$K$2:$P$2,0))</f>
        <v>0.7</v>
      </c>
      <c r="BP12" s="144">
        <f>INDEX($K:$P,ROW(),MATCH(BP$3,$K$2:$P$2,0))</f>
        <v>0.7</v>
      </c>
      <c r="BQ12" s="144">
        <f>INDEX($K:$P,ROW(),MATCH(BQ$3,$K$2:$P$2,0))</f>
        <v>0.7</v>
      </c>
      <c r="BR12" s="144">
        <f>INDEX($K:$P,ROW(),MATCH(BR$3,$K$2:$P$2,0))</f>
        <v>0.7</v>
      </c>
      <c r="BS12" s="144">
        <f>INDEX($K:$P,ROW(),MATCH(BS$3,$K$2:$P$2,0))</f>
        <v>0.7</v>
      </c>
      <c r="BT12" s="144">
        <f>INDEX($K:$P,ROW(),MATCH(BT$3,$K$2:$P$2,0))</f>
        <v>0.7</v>
      </c>
      <c r="BU12" s="144">
        <f>INDEX($K:$P,ROW(),MATCH(BU$3,$K$2:$P$2,0))</f>
        <v>0.7</v>
      </c>
      <c r="BV12" s="144">
        <f>INDEX($K:$P,ROW(),MATCH(BV$3,$K$2:$P$2,0))</f>
        <v>0.7</v>
      </c>
      <c r="BW12" s="144">
        <f>INDEX($K:$P,ROW(),MATCH(BW$3,$K$2:$P$2,0))</f>
        <v>0.7</v>
      </c>
      <c r="BX12" s="144">
        <f>INDEX($K:$P,ROW(),MATCH(BX$3,$K$2:$P$2,0))</f>
        <v>0.7</v>
      </c>
      <c r="BY12" s="144">
        <f>INDEX($K:$P,ROW(),MATCH(BY$3,$K$2:$P$2,0))</f>
        <v>0.7</v>
      </c>
      <c r="BZ12" s="144">
        <f>INDEX($K:$P,ROW(),MATCH(BZ$3,$K$2:$P$2,0))</f>
        <v>0.7</v>
      </c>
      <c r="CA12" s="144">
        <f>INDEX($K:$P,ROW(),MATCH(CA$3,$K$2:$P$2,0))</f>
        <v>0.7</v>
      </c>
      <c r="CB12" s="144">
        <f>INDEX($K:$P,ROW(),MATCH(CB$3,$K$2:$P$2,0))</f>
        <v>0.7</v>
      </c>
      <c r="CC12" s="144">
        <f>INDEX($K:$P,ROW(),MATCH(CC$3,$K$2:$P$2,0))</f>
        <v>0.7</v>
      </c>
      <c r="CD12" s="144">
        <f>INDEX($K:$P,ROW(),MATCH(CD$3,$K$2:$P$2,0))</f>
        <v>0.7</v>
      </c>
      <c r="CE12" s="144">
        <f>INDEX($K:$P,ROW(),MATCH(CE$3,$K$2:$P$2,0))</f>
        <v>0.7</v>
      </c>
      <c r="CF12" s="144">
        <f>INDEX($K:$P,ROW(),MATCH(CF$3,$K$2:$P$2,0))</f>
        <v>0.7</v>
      </c>
      <c r="CG12" s="144">
        <f>INDEX($K:$P,ROW(),MATCH(CG$3,$K$2:$P$2,0))</f>
        <v>0.7</v>
      </c>
      <c r="CH12" s="144">
        <f>INDEX($K:$P,ROW(),MATCH(CH$3,$K$2:$P$2,0))</f>
        <v>0.7</v>
      </c>
      <c r="CI12" s="144">
        <f>INDEX($K:$P,ROW(),MATCH(CI$3,$K$2:$P$2,0))</f>
        <v>0.7</v>
      </c>
      <c r="CJ12" s="144">
        <f>INDEX($K:$P,ROW(),MATCH(CJ$3,$K$2:$P$2,0))</f>
        <v>0.7</v>
      </c>
      <c r="CK12" s="144">
        <f>INDEX($K:$P,ROW(),MATCH(CK$3,$K$2:$P$2,0))</f>
        <v>0.7</v>
      </c>
      <c r="CL12" s="144">
        <f>INDEX($K:$P,ROW(),MATCH(CL$3,$K$2:$P$2,0))</f>
        <v>0.7</v>
      </c>
    </row>
    <row r="13" spans="1:90" x14ac:dyDescent="0.4">
      <c r="B13" s="139" t="s">
        <v>1031</v>
      </c>
      <c r="C13" s="31"/>
      <c r="D13" s="31" t="s">
        <v>1029</v>
      </c>
      <c r="E13" s="31"/>
      <c r="F13" s="31"/>
      <c r="G13" s="31"/>
      <c r="H13" s="31"/>
      <c r="I13" s="73"/>
      <c r="J13" s="73"/>
      <c r="K13" s="17">
        <v>2</v>
      </c>
      <c r="L13" s="17">
        <v>2</v>
      </c>
      <c r="M13" s="17">
        <v>2</v>
      </c>
      <c r="N13" s="17">
        <v>2</v>
      </c>
      <c r="O13" s="17">
        <v>2</v>
      </c>
      <c r="P13" s="17">
        <v>2</v>
      </c>
      <c r="R13" s="15"/>
      <c r="S13" s="397">
        <f>INDEX($K:$P,ROW(),MATCH(S$3,$K$2:$P$2,0))</f>
        <v>2</v>
      </c>
      <c r="T13" s="397">
        <f>INDEX($K:$P,ROW(),MATCH(T$3,$K$2:$P$2,0))</f>
        <v>2</v>
      </c>
      <c r="U13" s="397">
        <f>INDEX($K:$P,ROW(),MATCH(U$3,$K$2:$P$2,0))</f>
        <v>2</v>
      </c>
      <c r="V13" s="397">
        <f>INDEX($K:$P,ROW(),MATCH(V$3,$K$2:$P$2,0))</f>
        <v>2</v>
      </c>
      <c r="W13" s="397">
        <f>INDEX($K:$P,ROW(),MATCH(W$3,$K$2:$P$2,0))</f>
        <v>2</v>
      </c>
      <c r="X13" s="397">
        <f>INDEX($K:$P,ROW(),MATCH(X$3,$K$2:$P$2,0))</f>
        <v>2</v>
      </c>
      <c r="Y13" s="397">
        <f>INDEX($K:$P,ROW(),MATCH(Y$3,$K$2:$P$2,0))</f>
        <v>2</v>
      </c>
      <c r="Z13" s="397">
        <f>INDEX($K:$P,ROW(),MATCH(Z$3,$K$2:$P$2,0))</f>
        <v>2</v>
      </c>
      <c r="AA13" s="397">
        <f>INDEX($K:$P,ROW(),MATCH(AA$3,$K$2:$P$2,0))</f>
        <v>2</v>
      </c>
      <c r="AB13" s="397">
        <f>INDEX($K:$P,ROW(),MATCH(AB$3,$K$2:$P$2,0))</f>
        <v>2</v>
      </c>
      <c r="AC13" s="397">
        <f>INDEX($K:$P,ROW(),MATCH(AC$3,$K$2:$P$2,0))</f>
        <v>2</v>
      </c>
      <c r="AD13" s="397">
        <f>INDEX($K:$P,ROW(),MATCH(AD$3,$K$2:$P$2,0))</f>
        <v>2</v>
      </c>
      <c r="AE13" s="397">
        <f>INDEX($K:$P,ROW(),MATCH(AE$3,$K$2:$P$2,0))</f>
        <v>2</v>
      </c>
      <c r="AF13" s="397">
        <f>INDEX($K:$P,ROW(),MATCH(AF$3,$K$2:$P$2,0))</f>
        <v>2</v>
      </c>
      <c r="AG13" s="397">
        <f>INDEX($K:$P,ROW(),MATCH(AG$3,$K$2:$P$2,0))</f>
        <v>2</v>
      </c>
      <c r="AH13" s="397">
        <f>INDEX($K:$P,ROW(),MATCH(AH$3,$K$2:$P$2,0))</f>
        <v>2</v>
      </c>
      <c r="AI13" s="397">
        <f>INDEX($K:$P,ROW(),MATCH(AI$3,$K$2:$P$2,0))</f>
        <v>2</v>
      </c>
      <c r="AJ13" s="397">
        <f>INDEX($K:$P,ROW(),MATCH(AJ$3,$K$2:$P$2,0))</f>
        <v>2</v>
      </c>
      <c r="AK13" s="397">
        <f>INDEX($K:$P,ROW(),MATCH(AK$3,$K$2:$P$2,0))</f>
        <v>2</v>
      </c>
      <c r="AL13" s="397">
        <f>INDEX($K:$P,ROW(),MATCH(AL$3,$K$2:$P$2,0))</f>
        <v>2</v>
      </c>
      <c r="AM13" s="397">
        <f>INDEX($K:$P,ROW(),MATCH(AM$3,$K$2:$P$2,0))</f>
        <v>2</v>
      </c>
      <c r="AN13" s="397">
        <f>INDEX($K:$P,ROW(),MATCH(AN$3,$K$2:$P$2,0))</f>
        <v>2</v>
      </c>
      <c r="AO13" s="397">
        <f>INDEX($K:$P,ROW(),MATCH(AO$3,$K$2:$P$2,0))</f>
        <v>2</v>
      </c>
      <c r="AP13" s="397">
        <f>INDEX($K:$P,ROW(),MATCH(AP$3,$K$2:$P$2,0))</f>
        <v>2</v>
      </c>
      <c r="AQ13" s="397">
        <f>INDEX($K:$P,ROW(),MATCH(AQ$3,$K$2:$P$2,0))</f>
        <v>2</v>
      </c>
      <c r="AR13" s="397">
        <f>INDEX($K:$P,ROW(),MATCH(AR$3,$K$2:$P$2,0))</f>
        <v>2</v>
      </c>
      <c r="AS13" s="397">
        <f>INDEX($K:$P,ROW(),MATCH(AS$3,$K$2:$P$2,0))</f>
        <v>2</v>
      </c>
      <c r="AT13" s="397">
        <f>INDEX($K:$P,ROW(),MATCH(AT$3,$K$2:$P$2,0))</f>
        <v>2</v>
      </c>
      <c r="AU13" s="397">
        <f>INDEX($K:$P,ROW(),MATCH(AU$3,$K$2:$P$2,0))</f>
        <v>2</v>
      </c>
      <c r="AV13" s="397">
        <f>INDEX($K:$P,ROW(),MATCH(AV$3,$K$2:$P$2,0))</f>
        <v>2</v>
      </c>
      <c r="AW13" s="397">
        <f>INDEX($K:$P,ROW(),MATCH(AW$3,$K$2:$P$2,0))</f>
        <v>2</v>
      </c>
      <c r="AX13" s="397">
        <f>INDEX($K:$P,ROW(),MATCH(AX$3,$K$2:$P$2,0))</f>
        <v>2</v>
      </c>
      <c r="AY13" s="397">
        <f>INDEX($K:$P,ROW(),MATCH(AY$3,$K$2:$P$2,0))</f>
        <v>2</v>
      </c>
      <c r="AZ13" s="397">
        <f>INDEX($K:$P,ROW(),MATCH(AZ$3,$K$2:$P$2,0))</f>
        <v>2</v>
      </c>
      <c r="BA13" s="397">
        <f>INDEX($K:$P,ROW(),MATCH(BA$3,$K$2:$P$2,0))</f>
        <v>2</v>
      </c>
      <c r="BB13" s="397">
        <f>INDEX($K:$P,ROW(),MATCH(BB$3,$K$2:$P$2,0))</f>
        <v>2</v>
      </c>
      <c r="BC13" s="397">
        <f>INDEX($K:$P,ROW(),MATCH(BC$3,$K$2:$P$2,0))</f>
        <v>2</v>
      </c>
      <c r="BD13" s="397">
        <f>INDEX($K:$P,ROW(),MATCH(BD$3,$K$2:$P$2,0))</f>
        <v>2</v>
      </c>
      <c r="BE13" s="397">
        <f>INDEX($K:$P,ROW(),MATCH(BE$3,$K$2:$P$2,0))</f>
        <v>2</v>
      </c>
      <c r="BF13" s="397">
        <f>INDEX($K:$P,ROW(),MATCH(BF$3,$K$2:$P$2,0))</f>
        <v>2</v>
      </c>
      <c r="BG13" s="397">
        <f>INDEX($K:$P,ROW(),MATCH(BG$3,$K$2:$P$2,0))</f>
        <v>2</v>
      </c>
      <c r="BH13" s="397">
        <f>INDEX($K:$P,ROW(),MATCH(BH$3,$K$2:$P$2,0))</f>
        <v>2</v>
      </c>
      <c r="BI13" s="397">
        <f>INDEX($K:$P,ROW(),MATCH(BI$3,$K$2:$P$2,0))</f>
        <v>2</v>
      </c>
      <c r="BJ13" s="397">
        <f>INDEX($K:$P,ROW(),MATCH(BJ$3,$K$2:$P$2,0))</f>
        <v>2</v>
      </c>
      <c r="BK13" s="397">
        <f>INDEX($K:$P,ROW(),MATCH(BK$3,$K$2:$P$2,0))</f>
        <v>2</v>
      </c>
      <c r="BL13" s="397">
        <f>INDEX($K:$P,ROW(),MATCH(BL$3,$K$2:$P$2,0))</f>
        <v>2</v>
      </c>
      <c r="BM13" s="397">
        <f>INDEX($K:$P,ROW(),MATCH(BM$3,$K$2:$P$2,0))</f>
        <v>2</v>
      </c>
      <c r="BN13" s="397">
        <f>INDEX($K:$P,ROW(),MATCH(BN$3,$K$2:$P$2,0))</f>
        <v>2</v>
      </c>
      <c r="BO13" s="397">
        <f>INDEX($K:$P,ROW(),MATCH(BO$3,$K$2:$P$2,0))</f>
        <v>2</v>
      </c>
      <c r="BP13" s="397">
        <f>INDEX($K:$P,ROW(),MATCH(BP$3,$K$2:$P$2,0))</f>
        <v>2</v>
      </c>
      <c r="BQ13" s="397">
        <f>INDEX($K:$P,ROW(),MATCH(BQ$3,$K$2:$P$2,0))</f>
        <v>2</v>
      </c>
      <c r="BR13" s="397">
        <f>INDEX($K:$P,ROW(),MATCH(BR$3,$K$2:$P$2,0))</f>
        <v>2</v>
      </c>
      <c r="BS13" s="397">
        <f>INDEX($K:$P,ROW(),MATCH(BS$3,$K$2:$P$2,0))</f>
        <v>2</v>
      </c>
      <c r="BT13" s="397">
        <f>INDEX($K:$P,ROW(),MATCH(BT$3,$K$2:$P$2,0))</f>
        <v>2</v>
      </c>
      <c r="BU13" s="397">
        <f>INDEX($K:$P,ROW(),MATCH(BU$3,$K$2:$P$2,0))</f>
        <v>2</v>
      </c>
      <c r="BV13" s="397">
        <f>INDEX($K:$P,ROW(),MATCH(BV$3,$K$2:$P$2,0))</f>
        <v>2</v>
      </c>
      <c r="BW13" s="397">
        <f>INDEX($K:$P,ROW(),MATCH(BW$3,$K$2:$P$2,0))</f>
        <v>2</v>
      </c>
      <c r="BX13" s="397">
        <f>INDEX($K:$P,ROW(),MATCH(BX$3,$K$2:$P$2,0))</f>
        <v>2</v>
      </c>
      <c r="BY13" s="397">
        <f>INDEX($K:$P,ROW(),MATCH(BY$3,$K$2:$P$2,0))</f>
        <v>2</v>
      </c>
      <c r="BZ13" s="397">
        <f>INDEX($K:$P,ROW(),MATCH(BZ$3,$K$2:$P$2,0))</f>
        <v>2</v>
      </c>
      <c r="CA13" s="397">
        <f>INDEX($K:$P,ROW(),MATCH(CA$3,$K$2:$P$2,0))</f>
        <v>2</v>
      </c>
      <c r="CB13" s="397">
        <f>INDEX($K:$P,ROW(),MATCH(CB$3,$K$2:$P$2,0))</f>
        <v>2</v>
      </c>
      <c r="CC13" s="397">
        <f>INDEX($K:$P,ROW(),MATCH(CC$3,$K$2:$P$2,0))</f>
        <v>2</v>
      </c>
      <c r="CD13" s="397">
        <f>INDEX($K:$P,ROW(),MATCH(CD$3,$K$2:$P$2,0))</f>
        <v>2</v>
      </c>
      <c r="CE13" s="397">
        <f>INDEX($K:$P,ROW(),MATCH(CE$3,$K$2:$P$2,0))</f>
        <v>2</v>
      </c>
      <c r="CF13" s="397">
        <f>INDEX($K:$P,ROW(),MATCH(CF$3,$K$2:$P$2,0))</f>
        <v>2</v>
      </c>
      <c r="CG13" s="397">
        <f>INDEX($K:$P,ROW(),MATCH(CG$3,$K$2:$P$2,0))</f>
        <v>2</v>
      </c>
      <c r="CH13" s="397">
        <f>INDEX($K:$P,ROW(),MATCH(CH$3,$K$2:$P$2,0))</f>
        <v>2</v>
      </c>
      <c r="CI13" s="397">
        <f>INDEX($K:$P,ROW(),MATCH(CI$3,$K$2:$P$2,0))</f>
        <v>2</v>
      </c>
      <c r="CJ13" s="397">
        <f>INDEX($K:$P,ROW(),MATCH(CJ$3,$K$2:$P$2,0))</f>
        <v>2</v>
      </c>
      <c r="CK13" s="397">
        <f>INDEX($K:$P,ROW(),MATCH(CK$3,$K$2:$P$2,0))</f>
        <v>2</v>
      </c>
      <c r="CL13" s="397">
        <f>INDEX($K:$P,ROW(),MATCH(CL$3,$K$2:$P$2,0))</f>
        <v>2</v>
      </c>
    </row>
    <row r="14" spans="1:90" x14ac:dyDescent="0.4">
      <c r="B14" s="122" t="s">
        <v>1047</v>
      </c>
      <c r="C14" s="31">
        <v>0</v>
      </c>
      <c r="D14" s="31" t="s">
        <v>1029</v>
      </c>
      <c r="E14" s="31"/>
      <c r="F14" s="31"/>
      <c r="G14" s="31">
        <f>E14</f>
        <v>0</v>
      </c>
      <c r="H14" s="31"/>
      <c r="I14" s="73"/>
      <c r="J14" s="73"/>
      <c r="K14" s="114">
        <f ca="1">SUMIF($3:$3,K$2,14:14)</f>
        <v>23.333333333333325</v>
      </c>
      <c r="L14" s="114">
        <f ca="1">SUMIF($3:$3,L$2,14:14)</f>
        <v>39.666666666666664</v>
      </c>
      <c r="M14" s="114">
        <f ca="1">SUMIF($3:$3,M$2,14:14)</f>
        <v>53.66666666666665</v>
      </c>
      <c r="N14" s="114">
        <f ca="1">SUMIF($3:$3,N$2,14:14)</f>
        <v>67.666666666666629</v>
      </c>
      <c r="O14" s="114">
        <f ca="1">SUMIF($3:$3,O$2,14:14)</f>
        <v>81.666666666666657</v>
      </c>
      <c r="P14" s="114">
        <f ca="1">SUMIF($3:$3,P$2,14:14)</f>
        <v>95.666666666666671</v>
      </c>
      <c r="R14" s="38"/>
      <c r="S14" s="230">
        <f ca="1">+IF((COLUMN()-COLUMN($S10))&lt;S13,0,OFFSET(S10,0,-S13)*S11*S12)</f>
        <v>0</v>
      </c>
      <c r="T14" s="230">
        <f ca="1">+IF((COLUMN()-COLUMN($S10))&lt;T13,0,OFFSET(T10,0,-T13)*T11*T12)</f>
        <v>0</v>
      </c>
      <c r="U14" s="230">
        <f ca="1">+IF((COLUMN()-COLUMN($S10))&lt;U13,0,OFFSET(U10,0,-U13)*U11*U12)</f>
        <v>2.333333333333333</v>
      </c>
      <c r="V14" s="230">
        <f ca="1">+IF((COLUMN()-COLUMN($S10))&lt;V13,0,OFFSET(V10,0,-V13)*V11*V12)</f>
        <v>2.333333333333333</v>
      </c>
      <c r="W14" s="230">
        <f ca="1">+IF((COLUMN()-COLUMN($S10))&lt;W13,0,OFFSET(W10,0,-W13)*W11*W12)</f>
        <v>2.333333333333333</v>
      </c>
      <c r="X14" s="230">
        <f ca="1">+IF((COLUMN()-COLUMN($S10))&lt;X13,0,OFFSET(X10,0,-X13)*X11*X12)</f>
        <v>2.333333333333333</v>
      </c>
      <c r="Y14" s="230">
        <f ca="1">+IF((COLUMN()-COLUMN($S10))&lt;Y13,0,OFFSET(Y10,0,-Y13)*Y11*Y12)</f>
        <v>2.333333333333333</v>
      </c>
      <c r="Z14" s="230">
        <f ca="1">+IF((COLUMN()-COLUMN($S10))&lt;Z13,0,OFFSET(Z10,0,-Z13)*Z11*Z12)</f>
        <v>2.333333333333333</v>
      </c>
      <c r="AA14" s="230">
        <f ca="1">+IF((COLUMN()-COLUMN($S10))&lt;AA13,0,OFFSET(AA10,0,-AA13)*AA11*AA12)</f>
        <v>2.333333333333333</v>
      </c>
      <c r="AB14" s="230">
        <f ca="1">+IF((COLUMN()-COLUMN($S10))&lt;AB13,0,OFFSET(AB10,0,-AB13)*AB11*AB12)</f>
        <v>2.333333333333333</v>
      </c>
      <c r="AC14" s="230">
        <f ca="1">+IF((COLUMN()-COLUMN($S10))&lt;AC13,0,OFFSET(AC10,0,-AC13)*AC11*AC12)</f>
        <v>2.333333333333333</v>
      </c>
      <c r="AD14" s="230">
        <f ca="1">+IF((COLUMN()-COLUMN($S10))&lt;AD13,0,OFFSET(AD10,0,-AD13)*AD11*AD12)</f>
        <v>2.333333333333333</v>
      </c>
      <c r="AE14" s="230">
        <f ca="1">+IF((COLUMN()-COLUMN($S10))&lt;AE13,0,OFFSET(AE10,0,-AE13)*AE11*AE12)</f>
        <v>2.333333333333333</v>
      </c>
      <c r="AF14" s="230">
        <f ca="1">+IF((COLUMN()-COLUMN($S10))&lt;AF13,0,OFFSET(AF10,0,-AF13)*AF11*AF12)</f>
        <v>2.333333333333333</v>
      </c>
      <c r="AG14" s="230">
        <f ca="1">+IF((COLUMN()-COLUMN($S10))&lt;AG13,0,OFFSET(AG10,0,-AG13)*AG11*AG12)</f>
        <v>3.5</v>
      </c>
      <c r="AH14" s="230">
        <f ca="1">+IF((COLUMN()-COLUMN($S10))&lt;AH13,0,OFFSET(AH10,0,-AH13)*AH11*AH12)</f>
        <v>3.5</v>
      </c>
      <c r="AI14" s="230">
        <f ca="1">+IF((COLUMN()-COLUMN($S10))&lt;AI13,0,OFFSET(AI10,0,-AI13)*AI11*AI12)</f>
        <v>3.5</v>
      </c>
      <c r="AJ14" s="230">
        <f ca="1">+IF((COLUMN()-COLUMN($S10))&lt;AJ13,0,OFFSET(AJ10,0,-AJ13)*AJ11*AJ12)</f>
        <v>3.5</v>
      </c>
      <c r="AK14" s="230">
        <f ca="1">+IF((COLUMN()-COLUMN($S10))&lt;AK13,0,OFFSET(AK10,0,-AK13)*AK11*AK12)</f>
        <v>3.5</v>
      </c>
      <c r="AL14" s="230">
        <f ca="1">+IF((COLUMN()-COLUMN($S10))&lt;AL13,0,OFFSET(AL10,0,-AL13)*AL11*AL12)</f>
        <v>3.5</v>
      </c>
      <c r="AM14" s="230">
        <f ca="1">+IF((COLUMN()-COLUMN($S10))&lt;AM13,0,OFFSET(AM10,0,-AM13)*AM11*AM12)</f>
        <v>3.5</v>
      </c>
      <c r="AN14" s="230">
        <f ca="1">+IF((COLUMN()-COLUMN($S10))&lt;AN13,0,OFFSET(AN10,0,-AN13)*AN11*AN12)</f>
        <v>3.5</v>
      </c>
      <c r="AO14" s="230">
        <f ca="1">+IF((COLUMN()-COLUMN($S10))&lt;AO13,0,OFFSET(AO10,0,-AO13)*AO11*AO12)</f>
        <v>3.5</v>
      </c>
      <c r="AP14" s="230">
        <f ca="1">+IF((COLUMN()-COLUMN($S10))&lt;AP13,0,OFFSET(AP10,0,-AP13)*AP11*AP12)</f>
        <v>3.5</v>
      </c>
      <c r="AQ14" s="230">
        <f ca="1">+IF((COLUMN()-COLUMN($S10))&lt;AQ13,0,OFFSET(AQ10,0,-AQ13)*AQ11*AQ12)</f>
        <v>3.5</v>
      </c>
      <c r="AR14" s="230">
        <f ca="1">+IF((COLUMN()-COLUMN($S10))&lt;AR13,0,OFFSET(AR10,0,-AR13)*AR11*AR12)</f>
        <v>3.5</v>
      </c>
      <c r="AS14" s="230">
        <f ca="1">+IF((COLUMN()-COLUMN($S10))&lt;AS13,0,OFFSET(AS10,0,-AS13)*AS11*AS12)</f>
        <v>4.6666666666666661</v>
      </c>
      <c r="AT14" s="230">
        <f ca="1">+IF((COLUMN()-COLUMN($S10))&lt;AT13,0,OFFSET(AT10,0,-AT13)*AT11*AT12)</f>
        <v>4.6666666666666661</v>
      </c>
      <c r="AU14" s="230">
        <f ca="1">+IF((COLUMN()-COLUMN($S10))&lt;AU13,0,OFFSET(AU10,0,-AU13)*AU11*AU12)</f>
        <v>4.6666666666666661</v>
      </c>
      <c r="AV14" s="230">
        <f ca="1">+IF((COLUMN()-COLUMN($S10))&lt;AV13,0,OFFSET(AV10,0,-AV13)*AV11*AV12)</f>
        <v>4.6666666666666661</v>
      </c>
      <c r="AW14" s="230">
        <f ca="1">+IF((COLUMN()-COLUMN($S10))&lt;AW13,0,OFFSET(AW10,0,-AW13)*AW11*AW12)</f>
        <v>4.6666666666666661</v>
      </c>
      <c r="AX14" s="230">
        <f ca="1">+IF((COLUMN()-COLUMN($S10))&lt;AX13,0,OFFSET(AX10,0,-AX13)*AX11*AX12)</f>
        <v>4.6666666666666661</v>
      </c>
      <c r="AY14" s="230">
        <f ca="1">+IF((COLUMN()-COLUMN($S10))&lt;AY13,0,OFFSET(AY10,0,-AY13)*AY11*AY12)</f>
        <v>4.6666666666666661</v>
      </c>
      <c r="AZ14" s="230">
        <f ca="1">+IF((COLUMN()-COLUMN($S10))&lt;AZ13,0,OFFSET(AZ10,0,-AZ13)*AZ11*AZ12)</f>
        <v>4.6666666666666661</v>
      </c>
      <c r="BA14" s="230">
        <f ca="1">+IF((COLUMN()-COLUMN($S10))&lt;BA13,0,OFFSET(BA10,0,-BA13)*BA11*BA12)</f>
        <v>4.6666666666666661</v>
      </c>
      <c r="BB14" s="230">
        <f ca="1">+IF((COLUMN()-COLUMN($S10))&lt;BB13,0,OFFSET(BB10,0,-BB13)*BB11*BB12)</f>
        <v>4.6666666666666661</v>
      </c>
      <c r="BC14" s="230">
        <f ca="1">+IF((COLUMN()-COLUMN($S10))&lt;BC13,0,OFFSET(BC10,0,-BC13)*BC11*BC12)</f>
        <v>4.6666666666666661</v>
      </c>
      <c r="BD14" s="230">
        <f ca="1">+IF((COLUMN()-COLUMN($S10))&lt;BD13,0,OFFSET(BD10,0,-BD13)*BD11*BD12)</f>
        <v>4.6666666666666661</v>
      </c>
      <c r="BE14" s="230">
        <f ca="1">+IF((COLUMN()-COLUMN($S10))&lt;BE13,0,OFFSET(BE10,0,-BE13)*BE11*BE12)</f>
        <v>5.8333333333333321</v>
      </c>
      <c r="BF14" s="230">
        <f ca="1">+IF((COLUMN()-COLUMN($S10))&lt;BF13,0,OFFSET(BF10,0,-BF13)*BF11*BF12)</f>
        <v>5.8333333333333321</v>
      </c>
      <c r="BG14" s="230">
        <f ca="1">+IF((COLUMN()-COLUMN($S10))&lt;BG13,0,OFFSET(BG10,0,-BG13)*BG11*BG12)</f>
        <v>5.8333333333333321</v>
      </c>
      <c r="BH14" s="230">
        <f ca="1">+IF((COLUMN()-COLUMN($S10))&lt;BH13,0,OFFSET(BH10,0,-BH13)*BH11*BH12)</f>
        <v>5.8333333333333321</v>
      </c>
      <c r="BI14" s="230">
        <f ca="1">+IF((COLUMN()-COLUMN($S10))&lt;BI13,0,OFFSET(BI10,0,-BI13)*BI11*BI12)</f>
        <v>5.8333333333333321</v>
      </c>
      <c r="BJ14" s="230">
        <f ca="1">+IF((COLUMN()-COLUMN($S10))&lt;BJ13,0,OFFSET(BJ10,0,-BJ13)*BJ11*BJ12)</f>
        <v>5.8333333333333321</v>
      </c>
      <c r="BK14" s="230">
        <f ca="1">+IF((COLUMN()-COLUMN($S10))&lt;BK13,0,OFFSET(BK10,0,-BK13)*BK11*BK12)</f>
        <v>5.8333333333333321</v>
      </c>
      <c r="BL14" s="230">
        <f ca="1">+IF((COLUMN()-COLUMN($S10))&lt;BL13,0,OFFSET(BL10,0,-BL13)*BL11*BL12)</f>
        <v>5.8333333333333321</v>
      </c>
      <c r="BM14" s="230">
        <f ca="1">+IF((COLUMN()-COLUMN($S10))&lt;BM13,0,OFFSET(BM10,0,-BM13)*BM11*BM12)</f>
        <v>5.8333333333333321</v>
      </c>
      <c r="BN14" s="230">
        <f ca="1">+IF((COLUMN()-COLUMN($S10))&lt;BN13,0,OFFSET(BN10,0,-BN13)*BN11*BN12)</f>
        <v>5.8333333333333321</v>
      </c>
      <c r="BO14" s="230">
        <f ca="1">+IF((COLUMN()-COLUMN($S10))&lt;BO13,0,OFFSET(BO10,0,-BO13)*BO11*BO12)</f>
        <v>5.8333333333333321</v>
      </c>
      <c r="BP14" s="230">
        <f ca="1">+IF((COLUMN()-COLUMN($S10))&lt;BP13,0,OFFSET(BP10,0,-BP13)*BP11*BP12)</f>
        <v>5.8333333333333321</v>
      </c>
      <c r="BQ14" s="230">
        <f ca="1">+IF((COLUMN()-COLUMN($S10))&lt;BQ13,0,OFFSET(BQ10,0,-BQ13)*BQ11*BQ12)</f>
        <v>7</v>
      </c>
      <c r="BR14" s="230">
        <f ca="1">+IF((COLUMN()-COLUMN($S10))&lt;BR13,0,OFFSET(BR10,0,-BR13)*BR11*BR12)</f>
        <v>7</v>
      </c>
      <c r="BS14" s="230">
        <f ca="1">+IF((COLUMN()-COLUMN($S10))&lt;BS13,0,OFFSET(BS10,0,-BS13)*BS11*BS12)</f>
        <v>7</v>
      </c>
      <c r="BT14" s="230">
        <f ca="1">+IF((COLUMN()-COLUMN($S10))&lt;BT13,0,OFFSET(BT10,0,-BT13)*BT11*BT12)</f>
        <v>7</v>
      </c>
      <c r="BU14" s="230">
        <f ca="1">+IF((COLUMN()-COLUMN($S10))&lt;BU13,0,OFFSET(BU10,0,-BU13)*BU11*BU12)</f>
        <v>7</v>
      </c>
      <c r="BV14" s="230">
        <f ca="1">+IF((COLUMN()-COLUMN($S10))&lt;BV13,0,OFFSET(BV10,0,-BV13)*BV11*BV12)</f>
        <v>7</v>
      </c>
      <c r="BW14" s="230">
        <f ca="1">+IF((COLUMN()-COLUMN($S10))&lt;BW13,0,OFFSET(BW10,0,-BW13)*BW11*BW12)</f>
        <v>7</v>
      </c>
      <c r="BX14" s="230">
        <f ca="1">+IF((COLUMN()-COLUMN($S10))&lt;BX13,0,OFFSET(BX10,0,-BX13)*BX11*BX12)</f>
        <v>7</v>
      </c>
      <c r="BY14" s="230">
        <f ca="1">+IF((COLUMN()-COLUMN($S10))&lt;BY13,0,OFFSET(BY10,0,-BY13)*BY11*BY12)</f>
        <v>7</v>
      </c>
      <c r="BZ14" s="230">
        <f ca="1">+IF((COLUMN()-COLUMN($S10))&lt;BZ13,0,OFFSET(BZ10,0,-BZ13)*BZ11*BZ12)</f>
        <v>7</v>
      </c>
      <c r="CA14" s="230">
        <f ca="1">+IF((COLUMN()-COLUMN($S10))&lt;CA13,0,OFFSET(CA10,0,-CA13)*CA11*CA12)</f>
        <v>7</v>
      </c>
      <c r="CB14" s="230">
        <f ca="1">+IF((COLUMN()-COLUMN($S10))&lt;CB13,0,OFFSET(CB10,0,-CB13)*CB11*CB12)</f>
        <v>7</v>
      </c>
      <c r="CC14" s="230">
        <f ca="1">+IF((COLUMN()-COLUMN($S10))&lt;CC13,0,OFFSET(CC10,0,-CC13)*CC11*CC12)</f>
        <v>8.1666666666666661</v>
      </c>
      <c r="CD14" s="230">
        <f ca="1">+IF((COLUMN()-COLUMN($S10))&lt;CD13,0,OFFSET(CD10,0,-CD13)*CD11*CD12)</f>
        <v>8.1666666666666661</v>
      </c>
      <c r="CE14" s="230">
        <f ca="1">+IF((COLUMN()-COLUMN($S10))&lt;CE13,0,OFFSET(CE10,0,-CE13)*CE11*CE12)</f>
        <v>8.1666666666666661</v>
      </c>
      <c r="CF14" s="230">
        <f ca="1">+IF((COLUMN()-COLUMN($S10))&lt;CF13,0,OFFSET(CF10,0,-CF13)*CF11*CF12)</f>
        <v>8.1666666666666661</v>
      </c>
      <c r="CG14" s="230">
        <f ca="1">+IF((COLUMN()-COLUMN($S10))&lt;CG13,0,OFFSET(CG10,0,-CG13)*CG11*CG12)</f>
        <v>8.1666666666666661</v>
      </c>
      <c r="CH14" s="230">
        <f ca="1">+IF((COLUMN()-COLUMN($S10))&lt;CH13,0,OFFSET(CH10,0,-CH13)*CH11*CH12)</f>
        <v>8.1666666666666661</v>
      </c>
      <c r="CI14" s="230">
        <f ca="1">+IF((COLUMN()-COLUMN($S10))&lt;CI13,0,OFFSET(CI10,0,-CI13)*CI11*CI12)</f>
        <v>8.1666666666666661</v>
      </c>
      <c r="CJ14" s="230">
        <f ca="1">+IF((COLUMN()-COLUMN($S10))&lt;CJ13,0,OFFSET(CJ10,0,-CJ13)*CJ11*CJ12)</f>
        <v>8.1666666666666661</v>
      </c>
      <c r="CK14" s="230">
        <f ca="1">+IF((COLUMN()-COLUMN($S10))&lt;CK13,0,OFFSET(CK10,0,-CK13)*CK11*CK12)</f>
        <v>8.1666666666666661</v>
      </c>
      <c r="CL14" s="230">
        <f ca="1">+IF((COLUMN()-COLUMN($S10))&lt;CL13,0,OFFSET(CL10,0,-CL13)*CL11*CL12)</f>
        <v>8.1666666666666661</v>
      </c>
    </row>
    <row r="15" spans="1:90" x14ac:dyDescent="0.4">
      <c r="B15" s="130"/>
      <c r="C15" s="31"/>
      <c r="D15" s="31" t="s">
        <v>1029</v>
      </c>
      <c r="E15" s="31"/>
      <c r="F15" s="31"/>
      <c r="G15" s="31">
        <f>E15</f>
        <v>0</v>
      </c>
      <c r="H15" s="31"/>
      <c r="I15" s="73"/>
      <c r="J15" s="73"/>
      <c r="K15" s="39"/>
      <c r="L15" s="39"/>
      <c r="M15" s="39"/>
      <c r="N15" s="39"/>
      <c r="O15" s="39"/>
      <c r="P15" s="39"/>
      <c r="R15" s="38"/>
    </row>
    <row r="16" spans="1:90" x14ac:dyDescent="0.4">
      <c r="B16" s="93" t="s">
        <v>226</v>
      </c>
      <c r="C16" s="31"/>
      <c r="D16" s="31" t="s">
        <v>1029</v>
      </c>
      <c r="E16" s="31"/>
      <c r="F16" s="31"/>
      <c r="G16" s="31">
        <f>E16</f>
        <v>0</v>
      </c>
      <c r="H16" s="31"/>
      <c r="I16" s="73"/>
      <c r="J16" s="73"/>
      <c r="K16" s="39"/>
      <c r="L16" s="39"/>
      <c r="M16" s="39"/>
      <c r="N16" s="39"/>
      <c r="O16" s="39"/>
      <c r="P16" s="39"/>
      <c r="R16" s="38"/>
    </row>
    <row r="17" spans="2:90" x14ac:dyDescent="0.4">
      <c r="B17" s="152" t="s">
        <v>1033</v>
      </c>
      <c r="C17" s="31"/>
      <c r="D17" s="31" t="s">
        <v>1029</v>
      </c>
      <c r="E17" s="31"/>
      <c r="F17" s="31"/>
      <c r="G17" s="31">
        <f>E17</f>
        <v>0</v>
      </c>
      <c r="H17" s="31"/>
      <c r="I17" s="73"/>
      <c r="J17" s="73"/>
      <c r="K17" s="18">
        <v>50000</v>
      </c>
      <c r="L17" s="18">
        <v>50000</v>
      </c>
      <c r="M17" s="18">
        <v>50000</v>
      </c>
      <c r="N17" s="18">
        <v>50000</v>
      </c>
      <c r="O17" s="18">
        <v>50000</v>
      </c>
      <c r="P17" s="18">
        <v>50000</v>
      </c>
      <c r="R17" s="38"/>
      <c r="S17" s="141">
        <f>INDEX($K:$P,ROW(),MATCH(S$3,$K$2:$P$2,0))/12</f>
        <v>4166.666666666667</v>
      </c>
      <c r="T17" s="141">
        <f>INDEX($K:$P,ROW(),MATCH(T$3,$K$2:$P$2,0))/12</f>
        <v>4166.666666666667</v>
      </c>
      <c r="U17" s="141">
        <f>INDEX($K:$P,ROW(),MATCH(U$3,$K$2:$P$2,0))/12</f>
        <v>4166.666666666667</v>
      </c>
      <c r="V17" s="141">
        <f>INDEX($K:$P,ROW(),MATCH(V$3,$K$2:$P$2,0))/12</f>
        <v>4166.666666666667</v>
      </c>
      <c r="W17" s="141">
        <f>INDEX($K:$P,ROW(),MATCH(W$3,$K$2:$P$2,0))/12</f>
        <v>4166.666666666667</v>
      </c>
      <c r="X17" s="141">
        <f>INDEX($K:$P,ROW(),MATCH(X$3,$K$2:$P$2,0))/12</f>
        <v>4166.666666666667</v>
      </c>
      <c r="Y17" s="141">
        <f>INDEX($K:$P,ROW(),MATCH(Y$3,$K$2:$P$2,0))/12</f>
        <v>4166.666666666667</v>
      </c>
      <c r="Z17" s="141">
        <f>INDEX($K:$P,ROW(),MATCH(Z$3,$K$2:$P$2,0))/12</f>
        <v>4166.666666666667</v>
      </c>
      <c r="AA17" s="141">
        <f>INDEX($K:$P,ROW(),MATCH(AA$3,$K$2:$P$2,0))/12</f>
        <v>4166.666666666667</v>
      </c>
      <c r="AB17" s="141">
        <f>INDEX($K:$P,ROW(),MATCH(AB$3,$K$2:$P$2,0))/12</f>
        <v>4166.666666666667</v>
      </c>
      <c r="AC17" s="141">
        <f>INDEX($K:$P,ROW(),MATCH(AC$3,$K$2:$P$2,0))/12</f>
        <v>4166.666666666667</v>
      </c>
      <c r="AD17" s="141">
        <f>INDEX($K:$P,ROW(),MATCH(AD$3,$K$2:$P$2,0))/12</f>
        <v>4166.666666666667</v>
      </c>
      <c r="AE17" s="141">
        <f>INDEX($K:$P,ROW(),MATCH(AE$3,$K$2:$P$2,0))/12</f>
        <v>4166.666666666667</v>
      </c>
      <c r="AF17" s="141">
        <f>INDEX($K:$P,ROW(),MATCH(AF$3,$K$2:$P$2,0))/12</f>
        <v>4166.666666666667</v>
      </c>
      <c r="AG17" s="141">
        <f>INDEX($K:$P,ROW(),MATCH(AG$3,$K$2:$P$2,0))/12</f>
        <v>4166.666666666667</v>
      </c>
      <c r="AH17" s="141">
        <f>INDEX($K:$P,ROW(),MATCH(AH$3,$K$2:$P$2,0))/12</f>
        <v>4166.666666666667</v>
      </c>
      <c r="AI17" s="141">
        <f>INDEX($K:$P,ROW(),MATCH(AI$3,$K$2:$P$2,0))/12</f>
        <v>4166.666666666667</v>
      </c>
      <c r="AJ17" s="141">
        <f>INDEX($K:$P,ROW(),MATCH(AJ$3,$K$2:$P$2,0))/12</f>
        <v>4166.666666666667</v>
      </c>
      <c r="AK17" s="141">
        <f>INDEX($K:$P,ROW(),MATCH(AK$3,$K$2:$P$2,0))/12</f>
        <v>4166.666666666667</v>
      </c>
      <c r="AL17" s="141">
        <f>INDEX($K:$P,ROW(),MATCH(AL$3,$K$2:$P$2,0))/12</f>
        <v>4166.666666666667</v>
      </c>
      <c r="AM17" s="141">
        <f>INDEX($K:$P,ROW(),MATCH(AM$3,$K$2:$P$2,0))/12</f>
        <v>4166.666666666667</v>
      </c>
      <c r="AN17" s="141">
        <f>INDEX($K:$P,ROW(),MATCH(AN$3,$K$2:$P$2,0))/12</f>
        <v>4166.666666666667</v>
      </c>
      <c r="AO17" s="141">
        <f>INDEX($K:$P,ROW(),MATCH(AO$3,$K$2:$P$2,0))/12</f>
        <v>4166.666666666667</v>
      </c>
      <c r="AP17" s="141">
        <f>INDEX($K:$P,ROW(),MATCH(AP$3,$K$2:$P$2,0))/12</f>
        <v>4166.666666666667</v>
      </c>
      <c r="AQ17" s="141">
        <f>INDEX($K:$P,ROW(),MATCH(AQ$3,$K$2:$P$2,0))/12</f>
        <v>4166.666666666667</v>
      </c>
      <c r="AR17" s="141">
        <f>INDEX($K:$P,ROW(),MATCH(AR$3,$K$2:$P$2,0))/12</f>
        <v>4166.666666666667</v>
      </c>
      <c r="AS17" s="141">
        <f>INDEX($K:$P,ROW(),MATCH(AS$3,$K$2:$P$2,0))/12</f>
        <v>4166.666666666667</v>
      </c>
      <c r="AT17" s="141">
        <f>INDEX($K:$P,ROW(),MATCH(AT$3,$K$2:$P$2,0))/12</f>
        <v>4166.666666666667</v>
      </c>
      <c r="AU17" s="141">
        <f>INDEX($K:$P,ROW(),MATCH(AU$3,$K$2:$P$2,0))/12</f>
        <v>4166.666666666667</v>
      </c>
      <c r="AV17" s="141">
        <f>INDEX($K:$P,ROW(),MATCH(AV$3,$K$2:$P$2,0))/12</f>
        <v>4166.666666666667</v>
      </c>
      <c r="AW17" s="141">
        <f>INDEX($K:$P,ROW(),MATCH(AW$3,$K$2:$P$2,0))/12</f>
        <v>4166.666666666667</v>
      </c>
      <c r="AX17" s="141">
        <f>INDEX($K:$P,ROW(),MATCH(AX$3,$K$2:$P$2,0))/12</f>
        <v>4166.666666666667</v>
      </c>
      <c r="AY17" s="141">
        <f>INDEX($K:$P,ROW(),MATCH(AY$3,$K$2:$P$2,0))/12</f>
        <v>4166.666666666667</v>
      </c>
      <c r="AZ17" s="141">
        <f>INDEX($K:$P,ROW(),MATCH(AZ$3,$K$2:$P$2,0))/12</f>
        <v>4166.666666666667</v>
      </c>
      <c r="BA17" s="141">
        <f>INDEX($K:$P,ROW(),MATCH(BA$3,$K$2:$P$2,0))/12</f>
        <v>4166.666666666667</v>
      </c>
      <c r="BB17" s="141">
        <f>INDEX($K:$P,ROW(),MATCH(BB$3,$K$2:$P$2,0))/12</f>
        <v>4166.666666666667</v>
      </c>
      <c r="BC17" s="141">
        <f>INDEX($K:$P,ROW(),MATCH(BC$3,$K$2:$P$2,0))/12</f>
        <v>4166.666666666667</v>
      </c>
      <c r="BD17" s="141">
        <f>INDEX($K:$P,ROW(),MATCH(BD$3,$K$2:$P$2,0))/12</f>
        <v>4166.666666666667</v>
      </c>
      <c r="BE17" s="141">
        <f>INDEX($K:$P,ROW(),MATCH(BE$3,$K$2:$P$2,0))/12</f>
        <v>4166.666666666667</v>
      </c>
      <c r="BF17" s="141">
        <f>INDEX($K:$P,ROW(),MATCH(BF$3,$K$2:$P$2,0))/12</f>
        <v>4166.666666666667</v>
      </c>
      <c r="BG17" s="141">
        <f>INDEX($K:$P,ROW(),MATCH(BG$3,$K$2:$P$2,0))/12</f>
        <v>4166.666666666667</v>
      </c>
      <c r="BH17" s="141">
        <f>INDEX($K:$P,ROW(),MATCH(BH$3,$K$2:$P$2,0))/12</f>
        <v>4166.666666666667</v>
      </c>
      <c r="BI17" s="141">
        <f>INDEX($K:$P,ROW(),MATCH(BI$3,$K$2:$P$2,0))/12</f>
        <v>4166.666666666667</v>
      </c>
      <c r="BJ17" s="141">
        <f>INDEX($K:$P,ROW(),MATCH(BJ$3,$K$2:$P$2,0))/12</f>
        <v>4166.666666666667</v>
      </c>
      <c r="BK17" s="141">
        <f>INDEX($K:$P,ROW(),MATCH(BK$3,$K$2:$P$2,0))/12</f>
        <v>4166.666666666667</v>
      </c>
      <c r="BL17" s="141">
        <f>INDEX($K:$P,ROW(),MATCH(BL$3,$K$2:$P$2,0))/12</f>
        <v>4166.666666666667</v>
      </c>
      <c r="BM17" s="141">
        <f>INDEX($K:$P,ROW(),MATCH(BM$3,$K$2:$P$2,0))/12</f>
        <v>4166.666666666667</v>
      </c>
      <c r="BN17" s="141">
        <f>INDEX($K:$P,ROW(),MATCH(BN$3,$K$2:$P$2,0))/12</f>
        <v>4166.666666666667</v>
      </c>
      <c r="BO17" s="141">
        <f>INDEX($K:$P,ROW(),MATCH(BO$3,$K$2:$P$2,0))/12</f>
        <v>4166.666666666667</v>
      </c>
      <c r="BP17" s="141">
        <f>INDEX($K:$P,ROW(),MATCH(BP$3,$K$2:$P$2,0))/12</f>
        <v>4166.666666666667</v>
      </c>
      <c r="BQ17" s="141">
        <f>INDEX($K:$P,ROW(),MATCH(BQ$3,$K$2:$P$2,0))/12</f>
        <v>4166.666666666667</v>
      </c>
      <c r="BR17" s="141">
        <f>INDEX($K:$P,ROW(),MATCH(BR$3,$K$2:$P$2,0))/12</f>
        <v>4166.666666666667</v>
      </c>
      <c r="BS17" s="141">
        <f>INDEX($K:$P,ROW(),MATCH(BS$3,$K$2:$P$2,0))/12</f>
        <v>4166.666666666667</v>
      </c>
      <c r="BT17" s="141">
        <f>INDEX($K:$P,ROW(),MATCH(BT$3,$K$2:$P$2,0))/12</f>
        <v>4166.666666666667</v>
      </c>
      <c r="BU17" s="141">
        <f>INDEX($K:$P,ROW(),MATCH(BU$3,$K$2:$P$2,0))/12</f>
        <v>4166.666666666667</v>
      </c>
      <c r="BV17" s="141">
        <f>INDEX($K:$P,ROW(),MATCH(BV$3,$K$2:$P$2,0))/12</f>
        <v>4166.666666666667</v>
      </c>
      <c r="BW17" s="141">
        <f>INDEX($K:$P,ROW(),MATCH(BW$3,$K$2:$P$2,0))/12</f>
        <v>4166.666666666667</v>
      </c>
      <c r="BX17" s="141">
        <f>INDEX($K:$P,ROW(),MATCH(BX$3,$K$2:$P$2,0))/12</f>
        <v>4166.666666666667</v>
      </c>
      <c r="BY17" s="141">
        <f>INDEX($K:$P,ROW(),MATCH(BY$3,$K$2:$P$2,0))/12</f>
        <v>4166.666666666667</v>
      </c>
      <c r="BZ17" s="141">
        <f>INDEX($K:$P,ROW(),MATCH(BZ$3,$K$2:$P$2,0))/12</f>
        <v>4166.666666666667</v>
      </c>
      <c r="CA17" s="141">
        <f>INDEX($K:$P,ROW(),MATCH(CA$3,$K$2:$P$2,0))/12</f>
        <v>4166.666666666667</v>
      </c>
      <c r="CB17" s="141">
        <f>INDEX($K:$P,ROW(),MATCH(CB$3,$K$2:$P$2,0))/12</f>
        <v>4166.666666666667</v>
      </c>
      <c r="CC17" s="141">
        <f>INDEX($K:$P,ROW(),MATCH(CC$3,$K$2:$P$2,0))/12</f>
        <v>4166.666666666667</v>
      </c>
      <c r="CD17" s="141">
        <f>INDEX($K:$P,ROW(),MATCH(CD$3,$K$2:$P$2,0))/12</f>
        <v>4166.666666666667</v>
      </c>
      <c r="CE17" s="141">
        <f>INDEX($K:$P,ROW(),MATCH(CE$3,$K$2:$P$2,0))/12</f>
        <v>4166.666666666667</v>
      </c>
      <c r="CF17" s="141">
        <f>INDEX($K:$P,ROW(),MATCH(CF$3,$K$2:$P$2,0))/12</f>
        <v>4166.666666666667</v>
      </c>
      <c r="CG17" s="141">
        <f>INDEX($K:$P,ROW(),MATCH(CG$3,$K$2:$P$2,0))/12</f>
        <v>4166.666666666667</v>
      </c>
      <c r="CH17" s="141">
        <f>INDEX($K:$P,ROW(),MATCH(CH$3,$K$2:$P$2,0))/12</f>
        <v>4166.666666666667</v>
      </c>
      <c r="CI17" s="141">
        <f>INDEX($K:$P,ROW(),MATCH(CI$3,$K$2:$P$2,0))/12</f>
        <v>4166.666666666667</v>
      </c>
      <c r="CJ17" s="141">
        <f>INDEX($K:$P,ROW(),MATCH(CJ$3,$K$2:$P$2,0))/12</f>
        <v>4166.666666666667</v>
      </c>
      <c r="CK17" s="141">
        <f>INDEX($K:$P,ROW(),MATCH(CK$3,$K$2:$P$2,0))/12</f>
        <v>4166.666666666667</v>
      </c>
      <c r="CL17" s="141">
        <f>INDEX($K:$P,ROW(),MATCH(CL$3,$K$2:$P$2,0))/12</f>
        <v>4166.666666666667</v>
      </c>
    </row>
    <row r="18" spans="2:90" x14ac:dyDescent="0.4">
      <c r="B18" s="139" t="s">
        <v>1046</v>
      </c>
      <c r="C18" s="31"/>
      <c r="D18" s="31" t="s">
        <v>1029</v>
      </c>
      <c r="E18" s="31"/>
      <c r="F18" s="31"/>
      <c r="G18" s="31">
        <f>E18</f>
        <v>0</v>
      </c>
      <c r="H18" s="31"/>
      <c r="I18" s="73"/>
      <c r="J18" s="73"/>
      <c r="K18" s="16">
        <v>0.05</v>
      </c>
      <c r="L18" s="176">
        <v>0.05</v>
      </c>
      <c r="M18" s="176">
        <v>0.05</v>
      </c>
      <c r="N18" s="176">
        <v>0.05</v>
      </c>
      <c r="O18" s="176">
        <v>0.05</v>
      </c>
      <c r="P18" s="176">
        <v>0.05</v>
      </c>
      <c r="R18" s="38"/>
      <c r="S18" s="144">
        <f>INDEX($K:$P,ROW(),MATCH(S$3,$K$2:$P$2,0))</f>
        <v>0.05</v>
      </c>
      <c r="T18" s="144">
        <f>INDEX($K:$P,ROW(),MATCH(T$3,$K$2:$P$2,0))</f>
        <v>0.05</v>
      </c>
      <c r="U18" s="144">
        <f>INDEX($K:$P,ROW(),MATCH(U$3,$K$2:$P$2,0))</f>
        <v>0.05</v>
      </c>
      <c r="V18" s="144">
        <f>INDEX($K:$P,ROW(),MATCH(V$3,$K$2:$P$2,0))</f>
        <v>0.05</v>
      </c>
      <c r="W18" s="144">
        <f>INDEX($K:$P,ROW(),MATCH(W$3,$K$2:$P$2,0))</f>
        <v>0.05</v>
      </c>
      <c r="X18" s="144">
        <f>INDEX($K:$P,ROW(),MATCH(X$3,$K$2:$P$2,0))</f>
        <v>0.05</v>
      </c>
      <c r="Y18" s="144">
        <f>INDEX($K:$P,ROW(),MATCH(Y$3,$K$2:$P$2,0))</f>
        <v>0.05</v>
      </c>
      <c r="Z18" s="144">
        <f>INDEX($K:$P,ROW(),MATCH(Z$3,$K$2:$P$2,0))</f>
        <v>0.05</v>
      </c>
      <c r="AA18" s="144">
        <f>INDEX($K:$P,ROW(),MATCH(AA$3,$K$2:$P$2,0))</f>
        <v>0.05</v>
      </c>
      <c r="AB18" s="144">
        <f>INDEX($K:$P,ROW(),MATCH(AB$3,$K$2:$P$2,0))</f>
        <v>0.05</v>
      </c>
      <c r="AC18" s="144">
        <f>INDEX($K:$P,ROW(),MATCH(AC$3,$K$2:$P$2,0))</f>
        <v>0.05</v>
      </c>
      <c r="AD18" s="144">
        <f>INDEX($K:$P,ROW(),MATCH(AD$3,$K$2:$P$2,0))</f>
        <v>0.05</v>
      </c>
      <c r="AE18" s="144">
        <f>INDEX($K:$P,ROW(),MATCH(AE$3,$K$2:$P$2,0))</f>
        <v>0.05</v>
      </c>
      <c r="AF18" s="144">
        <f>INDEX($K:$P,ROW(),MATCH(AF$3,$K$2:$P$2,0))</f>
        <v>0.05</v>
      </c>
      <c r="AG18" s="144">
        <f>INDEX($K:$P,ROW(),MATCH(AG$3,$K$2:$P$2,0))</f>
        <v>0.05</v>
      </c>
      <c r="AH18" s="144">
        <f>INDEX($K:$P,ROW(),MATCH(AH$3,$K$2:$P$2,0))</f>
        <v>0.05</v>
      </c>
      <c r="AI18" s="144">
        <f>INDEX($K:$P,ROW(),MATCH(AI$3,$K$2:$P$2,0))</f>
        <v>0.05</v>
      </c>
      <c r="AJ18" s="144">
        <f>INDEX($K:$P,ROW(),MATCH(AJ$3,$K$2:$P$2,0))</f>
        <v>0.05</v>
      </c>
      <c r="AK18" s="144">
        <f>INDEX($K:$P,ROW(),MATCH(AK$3,$K$2:$P$2,0))</f>
        <v>0.05</v>
      </c>
      <c r="AL18" s="144">
        <f>INDEX($K:$P,ROW(),MATCH(AL$3,$K$2:$P$2,0))</f>
        <v>0.05</v>
      </c>
      <c r="AM18" s="144">
        <f>INDEX($K:$P,ROW(),MATCH(AM$3,$K$2:$P$2,0))</f>
        <v>0.05</v>
      </c>
      <c r="AN18" s="144">
        <f>INDEX($K:$P,ROW(),MATCH(AN$3,$K$2:$P$2,0))</f>
        <v>0.05</v>
      </c>
      <c r="AO18" s="144">
        <f>INDEX($K:$P,ROW(),MATCH(AO$3,$K$2:$P$2,0))</f>
        <v>0.05</v>
      </c>
      <c r="AP18" s="144">
        <f>INDEX($K:$P,ROW(),MATCH(AP$3,$K$2:$P$2,0))</f>
        <v>0.05</v>
      </c>
      <c r="AQ18" s="144">
        <f>INDEX($K:$P,ROW(),MATCH(AQ$3,$K$2:$P$2,0))</f>
        <v>0.05</v>
      </c>
      <c r="AR18" s="144">
        <f>INDEX($K:$P,ROW(),MATCH(AR$3,$K$2:$P$2,0))</f>
        <v>0.05</v>
      </c>
      <c r="AS18" s="144">
        <f>INDEX($K:$P,ROW(),MATCH(AS$3,$K$2:$P$2,0))</f>
        <v>0.05</v>
      </c>
      <c r="AT18" s="144">
        <f>INDEX($K:$P,ROW(),MATCH(AT$3,$K$2:$P$2,0))</f>
        <v>0.05</v>
      </c>
      <c r="AU18" s="144">
        <f>INDEX($K:$P,ROW(),MATCH(AU$3,$K$2:$P$2,0))</f>
        <v>0.05</v>
      </c>
      <c r="AV18" s="144">
        <f>INDEX($K:$P,ROW(),MATCH(AV$3,$K$2:$P$2,0))</f>
        <v>0.05</v>
      </c>
      <c r="AW18" s="144">
        <f>INDEX($K:$P,ROW(),MATCH(AW$3,$K$2:$P$2,0))</f>
        <v>0.05</v>
      </c>
      <c r="AX18" s="144">
        <f>INDEX($K:$P,ROW(),MATCH(AX$3,$K$2:$P$2,0))</f>
        <v>0.05</v>
      </c>
      <c r="AY18" s="144">
        <f>INDEX($K:$P,ROW(),MATCH(AY$3,$K$2:$P$2,0))</f>
        <v>0.05</v>
      </c>
      <c r="AZ18" s="144">
        <f>INDEX($K:$P,ROW(),MATCH(AZ$3,$K$2:$P$2,0))</f>
        <v>0.05</v>
      </c>
      <c r="BA18" s="144">
        <f>INDEX($K:$P,ROW(),MATCH(BA$3,$K$2:$P$2,0))</f>
        <v>0.05</v>
      </c>
      <c r="BB18" s="144">
        <f>INDEX($K:$P,ROW(),MATCH(BB$3,$K$2:$P$2,0))</f>
        <v>0.05</v>
      </c>
      <c r="BC18" s="144">
        <f>INDEX($K:$P,ROW(),MATCH(BC$3,$K$2:$P$2,0))</f>
        <v>0.05</v>
      </c>
      <c r="BD18" s="144">
        <f>INDEX($K:$P,ROW(),MATCH(BD$3,$K$2:$P$2,0))</f>
        <v>0.05</v>
      </c>
      <c r="BE18" s="144">
        <f>INDEX($K:$P,ROW(),MATCH(BE$3,$K$2:$P$2,0))</f>
        <v>0.05</v>
      </c>
      <c r="BF18" s="144">
        <f>INDEX($K:$P,ROW(),MATCH(BF$3,$K$2:$P$2,0))</f>
        <v>0.05</v>
      </c>
      <c r="BG18" s="144">
        <f>INDEX($K:$P,ROW(),MATCH(BG$3,$K$2:$P$2,0))</f>
        <v>0.05</v>
      </c>
      <c r="BH18" s="144">
        <f>INDEX($K:$P,ROW(),MATCH(BH$3,$K$2:$P$2,0))</f>
        <v>0.05</v>
      </c>
      <c r="BI18" s="144">
        <f>INDEX($K:$P,ROW(),MATCH(BI$3,$K$2:$P$2,0))</f>
        <v>0.05</v>
      </c>
      <c r="BJ18" s="144">
        <f>INDEX($K:$P,ROW(),MATCH(BJ$3,$K$2:$P$2,0))</f>
        <v>0.05</v>
      </c>
      <c r="BK18" s="144">
        <f>INDEX($K:$P,ROW(),MATCH(BK$3,$K$2:$P$2,0))</f>
        <v>0.05</v>
      </c>
      <c r="BL18" s="144">
        <f>INDEX($K:$P,ROW(),MATCH(BL$3,$K$2:$P$2,0))</f>
        <v>0.05</v>
      </c>
      <c r="BM18" s="144">
        <f>INDEX($K:$P,ROW(),MATCH(BM$3,$K$2:$P$2,0))</f>
        <v>0.05</v>
      </c>
      <c r="BN18" s="144">
        <f>INDEX($K:$P,ROW(),MATCH(BN$3,$K$2:$P$2,0))</f>
        <v>0.05</v>
      </c>
      <c r="BO18" s="144">
        <f>INDEX($K:$P,ROW(),MATCH(BO$3,$K$2:$P$2,0))</f>
        <v>0.05</v>
      </c>
      <c r="BP18" s="144">
        <f>INDEX($K:$P,ROW(),MATCH(BP$3,$K$2:$P$2,0))</f>
        <v>0.05</v>
      </c>
      <c r="BQ18" s="144">
        <f>INDEX($K:$P,ROW(),MATCH(BQ$3,$K$2:$P$2,0))</f>
        <v>0.05</v>
      </c>
      <c r="BR18" s="144">
        <f>INDEX($K:$P,ROW(),MATCH(BR$3,$K$2:$P$2,0))</f>
        <v>0.05</v>
      </c>
      <c r="BS18" s="144">
        <f>INDEX($K:$P,ROW(),MATCH(BS$3,$K$2:$P$2,0))</f>
        <v>0.05</v>
      </c>
      <c r="BT18" s="144">
        <f>INDEX($K:$P,ROW(),MATCH(BT$3,$K$2:$P$2,0))</f>
        <v>0.05</v>
      </c>
      <c r="BU18" s="144">
        <f>INDEX($K:$P,ROW(),MATCH(BU$3,$K$2:$P$2,0))</f>
        <v>0.05</v>
      </c>
      <c r="BV18" s="144">
        <f>INDEX($K:$P,ROW(),MATCH(BV$3,$K$2:$P$2,0))</f>
        <v>0.05</v>
      </c>
      <c r="BW18" s="144">
        <f>INDEX($K:$P,ROW(),MATCH(BW$3,$K$2:$P$2,0))</f>
        <v>0.05</v>
      </c>
      <c r="BX18" s="144">
        <f>INDEX($K:$P,ROW(),MATCH(BX$3,$K$2:$P$2,0))</f>
        <v>0.05</v>
      </c>
      <c r="BY18" s="144">
        <f>INDEX($K:$P,ROW(),MATCH(BY$3,$K$2:$P$2,0))</f>
        <v>0.05</v>
      </c>
      <c r="BZ18" s="144">
        <f>INDEX($K:$P,ROW(),MATCH(BZ$3,$K$2:$P$2,0))</f>
        <v>0.05</v>
      </c>
      <c r="CA18" s="144">
        <f>INDEX($K:$P,ROW(),MATCH(CA$3,$K$2:$P$2,0))</f>
        <v>0.05</v>
      </c>
      <c r="CB18" s="144">
        <f>INDEX($K:$P,ROW(),MATCH(CB$3,$K$2:$P$2,0))</f>
        <v>0.05</v>
      </c>
      <c r="CC18" s="144">
        <f>INDEX($K:$P,ROW(),MATCH(CC$3,$K$2:$P$2,0))</f>
        <v>0.05</v>
      </c>
      <c r="CD18" s="144">
        <f>INDEX($K:$P,ROW(),MATCH(CD$3,$K$2:$P$2,0))</f>
        <v>0.05</v>
      </c>
      <c r="CE18" s="144">
        <f>INDEX($K:$P,ROW(),MATCH(CE$3,$K$2:$P$2,0))</f>
        <v>0.05</v>
      </c>
      <c r="CF18" s="144">
        <f>INDEX($K:$P,ROW(),MATCH(CF$3,$K$2:$P$2,0))</f>
        <v>0.05</v>
      </c>
      <c r="CG18" s="144">
        <f>INDEX($K:$P,ROW(),MATCH(CG$3,$K$2:$P$2,0))</f>
        <v>0.05</v>
      </c>
      <c r="CH18" s="144">
        <f>INDEX($K:$P,ROW(),MATCH(CH$3,$K$2:$P$2,0))</f>
        <v>0.05</v>
      </c>
      <c r="CI18" s="144">
        <f>INDEX($K:$P,ROW(),MATCH(CI$3,$K$2:$P$2,0))</f>
        <v>0.05</v>
      </c>
      <c r="CJ18" s="144">
        <f>INDEX($K:$P,ROW(),MATCH(CJ$3,$K$2:$P$2,0))</f>
        <v>0.05</v>
      </c>
      <c r="CK18" s="144">
        <f>INDEX($K:$P,ROW(),MATCH(CK$3,$K$2:$P$2,0))</f>
        <v>0.05</v>
      </c>
      <c r="CL18" s="144">
        <f>INDEX($K:$P,ROW(),MATCH(CL$3,$K$2:$P$2,0))</f>
        <v>0.05</v>
      </c>
    </row>
    <row r="19" spans="2:90" x14ac:dyDescent="0.4">
      <c r="B19" s="139" t="s">
        <v>215</v>
      </c>
      <c r="C19" s="177"/>
      <c r="D19" s="31" t="s">
        <v>1029</v>
      </c>
      <c r="E19" s="177"/>
      <c r="F19" s="177"/>
      <c r="G19" s="177">
        <f>E19</f>
        <v>0</v>
      </c>
      <c r="H19" s="84">
        <v>0.2</v>
      </c>
      <c r="I19" s="73"/>
      <c r="J19" s="73"/>
      <c r="K19" s="16"/>
      <c r="L19" s="16"/>
      <c r="M19" s="16"/>
      <c r="N19" s="16"/>
      <c r="O19" s="16"/>
      <c r="P19" s="16"/>
      <c r="R19" s="38"/>
      <c r="S19" s="175"/>
      <c r="T19" s="175"/>
      <c r="U19" s="175"/>
      <c r="V19" s="175"/>
      <c r="W19" s="175"/>
      <c r="X19" s="175"/>
      <c r="Y19" s="175"/>
      <c r="Z19" s="175"/>
      <c r="AA19" s="175"/>
      <c r="AB19" s="175"/>
      <c r="AC19" s="175"/>
      <c r="AD19" s="175"/>
      <c r="AE19" s="175"/>
      <c r="AF19" s="175"/>
      <c r="AG19" s="175"/>
      <c r="AH19" s="175"/>
      <c r="AI19" s="175"/>
      <c r="AJ19" s="175"/>
      <c r="AK19" s="175"/>
      <c r="AL19" s="175"/>
      <c r="AM19" s="175"/>
      <c r="AN19" s="175"/>
      <c r="AO19" s="175"/>
      <c r="AP19" s="175"/>
      <c r="AQ19" s="175"/>
      <c r="AR19" s="175"/>
      <c r="AS19" s="175"/>
      <c r="AT19" s="175"/>
      <c r="AU19" s="175"/>
      <c r="AV19" s="175"/>
      <c r="AW19" s="175"/>
      <c r="AX19" s="175"/>
      <c r="AY19" s="175"/>
      <c r="AZ19" s="175"/>
      <c r="BA19" s="175"/>
      <c r="BB19" s="175"/>
      <c r="BC19" s="175"/>
      <c r="BD19" s="175"/>
      <c r="BE19" s="175"/>
      <c r="BF19" s="175"/>
      <c r="BG19" s="175"/>
      <c r="BH19" s="175"/>
      <c r="BI19" s="175"/>
      <c r="BJ19" s="175"/>
      <c r="BK19" s="175"/>
      <c r="BL19" s="175"/>
      <c r="BM19" s="175"/>
      <c r="BN19" s="175"/>
      <c r="BO19" s="175"/>
      <c r="BP19" s="175"/>
      <c r="BQ19" s="175"/>
      <c r="BR19" s="175"/>
      <c r="BS19" s="175"/>
      <c r="BT19" s="175"/>
      <c r="BU19" s="175"/>
      <c r="BV19" s="175"/>
      <c r="BW19" s="175"/>
      <c r="BX19" s="175"/>
      <c r="BY19" s="175"/>
      <c r="BZ19" s="175"/>
      <c r="CA19" s="175"/>
      <c r="CB19" s="175"/>
      <c r="CC19" s="175"/>
      <c r="CD19" s="175"/>
      <c r="CE19" s="175"/>
      <c r="CF19" s="175"/>
      <c r="CG19" s="175"/>
      <c r="CH19" s="175"/>
      <c r="CI19" s="175"/>
      <c r="CJ19" s="175"/>
      <c r="CK19" s="175"/>
      <c r="CL19" s="175"/>
    </row>
    <row r="20" spans="2:90" x14ac:dyDescent="0.4">
      <c r="B20" s="121" t="s">
        <v>1034</v>
      </c>
      <c r="C20" s="31" t="s">
        <v>203</v>
      </c>
      <c r="D20" s="31" t="s">
        <v>1029</v>
      </c>
      <c r="E20" s="31"/>
      <c r="F20" s="31"/>
      <c r="G20" s="31">
        <f>E20</f>
        <v>0</v>
      </c>
      <c r="H20" s="31"/>
      <c r="I20" s="73"/>
      <c r="J20" s="73"/>
      <c r="K20" s="63">
        <f ca="1">SUMIF($3:$3,K$2,20:20)</f>
        <v>-60001.166666666679</v>
      </c>
      <c r="L20" s="63">
        <f ca="1">SUMIF($3:$3,L$2,20:20)</f>
        <v>-60001.983333333344</v>
      </c>
      <c r="M20" s="63">
        <f ca="1">SUMIF($3:$3,M$2,20:20)</f>
        <v>-60002.683333333349</v>
      </c>
      <c r="N20" s="63">
        <f ca="1">SUMIF($3:$3,N$2,20:20)</f>
        <v>-60003.383333333324</v>
      </c>
      <c r="O20" s="63">
        <f ca="1">SUMIF($3:$3,O$2,20:20)</f>
        <v>-60004.083333333321</v>
      </c>
      <c r="P20" s="63">
        <f ca="1">SUMIF($3:$3,P$2,20:20)</f>
        <v>-60004.783333333333</v>
      </c>
      <c r="R20" s="38"/>
      <c r="S20" s="33">
        <f ca="1">-(S17*(1+$H19)+S18*S14)</f>
        <v>-5000</v>
      </c>
      <c r="T20" s="33">
        <f ca="1">-(T17*(1+$H19)+T18*T14)</f>
        <v>-5000</v>
      </c>
      <c r="U20" s="33">
        <f ca="1">-(U17*(1+$H19)+U18*U14)</f>
        <v>-5000.1166666666668</v>
      </c>
      <c r="V20" s="33">
        <f ca="1">-(V17*(1+$H19)+V18*V14)</f>
        <v>-5000.1166666666668</v>
      </c>
      <c r="W20" s="33">
        <f ca="1">-(W17*(1+$H19)+W18*W14)</f>
        <v>-5000.1166666666668</v>
      </c>
      <c r="X20" s="33">
        <f ca="1">-(X17*(1+$H19)+X18*X14)</f>
        <v>-5000.1166666666668</v>
      </c>
      <c r="Y20" s="33">
        <f ca="1">-(Y17*(1+$H19)+Y18*Y14)</f>
        <v>-5000.1166666666668</v>
      </c>
      <c r="Z20" s="33">
        <f ca="1">-(Z17*(1+$H19)+Z18*Z14)</f>
        <v>-5000.1166666666668</v>
      </c>
      <c r="AA20" s="33">
        <f ca="1">-(AA17*(1+$H19)+AA18*AA14)</f>
        <v>-5000.1166666666668</v>
      </c>
      <c r="AB20" s="33">
        <f ca="1">-(AB17*(1+$H19)+AB18*AB14)</f>
        <v>-5000.1166666666668</v>
      </c>
      <c r="AC20" s="33">
        <f ca="1">-(AC17*(1+$H19)+AC18*AC14)</f>
        <v>-5000.1166666666668</v>
      </c>
      <c r="AD20" s="33">
        <f ca="1">-(AD17*(1+$H19)+AD18*AD14)</f>
        <v>-5000.1166666666668</v>
      </c>
      <c r="AE20" s="33">
        <f ca="1">-(AE17*(1+$H19)+AE18*AE14)</f>
        <v>-5000.1166666666668</v>
      </c>
      <c r="AF20" s="33">
        <f ca="1">-(AF17*(1+$H19)+AF18*AF14)</f>
        <v>-5000.1166666666668</v>
      </c>
      <c r="AG20" s="33">
        <f ca="1">-(AG17*(1+$H19)+AG18*AG14)</f>
        <v>-5000.1750000000002</v>
      </c>
      <c r="AH20" s="33">
        <f ca="1">-(AH17*(1+$H19)+AH18*AH14)</f>
        <v>-5000.1750000000002</v>
      </c>
      <c r="AI20" s="33">
        <f ca="1">-(AI17*(1+$H19)+AI18*AI14)</f>
        <v>-5000.1750000000002</v>
      </c>
      <c r="AJ20" s="33">
        <f ca="1">-(AJ17*(1+$H19)+AJ18*AJ14)</f>
        <v>-5000.1750000000002</v>
      </c>
      <c r="AK20" s="33">
        <f ca="1">-(AK17*(1+$H19)+AK18*AK14)</f>
        <v>-5000.1750000000002</v>
      </c>
      <c r="AL20" s="33">
        <f ca="1">-(AL17*(1+$H19)+AL18*AL14)</f>
        <v>-5000.1750000000002</v>
      </c>
      <c r="AM20" s="33">
        <f ca="1">-(AM17*(1+$H19)+AM18*AM14)</f>
        <v>-5000.1750000000002</v>
      </c>
      <c r="AN20" s="33">
        <f ca="1">-(AN17*(1+$H19)+AN18*AN14)</f>
        <v>-5000.1750000000002</v>
      </c>
      <c r="AO20" s="33">
        <f ca="1">-(AO17*(1+$H19)+AO18*AO14)</f>
        <v>-5000.1750000000002</v>
      </c>
      <c r="AP20" s="33">
        <f ca="1">-(AP17*(1+$H19)+AP18*AP14)</f>
        <v>-5000.1750000000002</v>
      </c>
      <c r="AQ20" s="33">
        <f ca="1">-(AQ17*(1+$H19)+AQ18*AQ14)</f>
        <v>-5000.1750000000002</v>
      </c>
      <c r="AR20" s="33">
        <f ca="1">-(AR17*(1+$H19)+AR18*AR14)</f>
        <v>-5000.1750000000002</v>
      </c>
      <c r="AS20" s="33">
        <f ca="1">-(AS17*(1+$H19)+AS18*AS14)</f>
        <v>-5000.2333333333336</v>
      </c>
      <c r="AT20" s="33">
        <f ca="1">-(AT17*(1+$H19)+AT18*AT14)</f>
        <v>-5000.2333333333336</v>
      </c>
      <c r="AU20" s="33">
        <f ca="1">-(AU17*(1+$H19)+AU18*AU14)</f>
        <v>-5000.2333333333336</v>
      </c>
      <c r="AV20" s="33">
        <f ca="1">-(AV17*(1+$H19)+AV18*AV14)</f>
        <v>-5000.2333333333336</v>
      </c>
      <c r="AW20" s="33">
        <f ca="1">-(AW17*(1+$H19)+AW18*AW14)</f>
        <v>-5000.2333333333336</v>
      </c>
      <c r="AX20" s="33">
        <f ca="1">-(AX17*(1+$H19)+AX18*AX14)</f>
        <v>-5000.2333333333336</v>
      </c>
      <c r="AY20" s="33">
        <f ca="1">-(AY17*(1+$H19)+AY18*AY14)</f>
        <v>-5000.2333333333336</v>
      </c>
      <c r="AZ20" s="33">
        <f ca="1">-(AZ17*(1+$H19)+AZ18*AZ14)</f>
        <v>-5000.2333333333336</v>
      </c>
      <c r="BA20" s="33">
        <f ca="1">-(BA17*(1+$H19)+BA18*BA14)</f>
        <v>-5000.2333333333336</v>
      </c>
      <c r="BB20" s="33">
        <f ca="1">-(BB17*(1+$H19)+BB18*BB14)</f>
        <v>-5000.2333333333336</v>
      </c>
      <c r="BC20" s="33">
        <f ca="1">-(BC17*(1+$H19)+BC18*BC14)</f>
        <v>-5000.2333333333336</v>
      </c>
      <c r="BD20" s="33">
        <f ca="1">-(BD17*(1+$H19)+BD18*BD14)</f>
        <v>-5000.2333333333336</v>
      </c>
      <c r="BE20" s="33">
        <f ca="1">-(BE17*(1+$H19)+BE18*BE14)</f>
        <v>-5000.291666666667</v>
      </c>
      <c r="BF20" s="33">
        <f ca="1">-(BF17*(1+$H19)+BF18*BF14)</f>
        <v>-5000.291666666667</v>
      </c>
      <c r="BG20" s="33">
        <f ca="1">-(BG17*(1+$H19)+BG18*BG14)</f>
        <v>-5000.291666666667</v>
      </c>
      <c r="BH20" s="33">
        <f ca="1">-(BH17*(1+$H19)+BH18*BH14)</f>
        <v>-5000.291666666667</v>
      </c>
      <c r="BI20" s="33">
        <f ca="1">-(BI17*(1+$H19)+BI18*BI14)</f>
        <v>-5000.291666666667</v>
      </c>
      <c r="BJ20" s="33">
        <f ca="1">-(BJ17*(1+$H19)+BJ18*BJ14)</f>
        <v>-5000.291666666667</v>
      </c>
      <c r="BK20" s="33">
        <f ca="1">-(BK17*(1+$H19)+BK18*BK14)</f>
        <v>-5000.291666666667</v>
      </c>
      <c r="BL20" s="33">
        <f ca="1">-(BL17*(1+$H19)+BL18*BL14)</f>
        <v>-5000.291666666667</v>
      </c>
      <c r="BM20" s="33">
        <f ca="1">-(BM17*(1+$H19)+BM18*BM14)</f>
        <v>-5000.291666666667</v>
      </c>
      <c r="BN20" s="33">
        <f ca="1">-(BN17*(1+$H19)+BN18*BN14)</f>
        <v>-5000.291666666667</v>
      </c>
      <c r="BO20" s="33">
        <f ca="1">-(BO17*(1+$H19)+BO18*BO14)</f>
        <v>-5000.291666666667</v>
      </c>
      <c r="BP20" s="33">
        <f ca="1">-(BP17*(1+$H19)+BP18*BP14)</f>
        <v>-5000.291666666667</v>
      </c>
      <c r="BQ20" s="33">
        <f ca="1">-(BQ17*(1+$H19)+BQ18*BQ14)</f>
        <v>-5000.3500000000004</v>
      </c>
      <c r="BR20" s="33">
        <f ca="1">-(BR17*(1+$H19)+BR18*BR14)</f>
        <v>-5000.3500000000004</v>
      </c>
      <c r="BS20" s="33">
        <f ca="1">-(BS17*(1+$H19)+BS18*BS14)</f>
        <v>-5000.3500000000004</v>
      </c>
      <c r="BT20" s="33">
        <f ca="1">-(BT17*(1+$H19)+BT18*BT14)</f>
        <v>-5000.3500000000004</v>
      </c>
      <c r="BU20" s="33">
        <f ca="1">-(BU17*(1+$H19)+BU18*BU14)</f>
        <v>-5000.3500000000004</v>
      </c>
      <c r="BV20" s="33">
        <f ca="1">-(BV17*(1+$H19)+BV18*BV14)</f>
        <v>-5000.3500000000004</v>
      </c>
      <c r="BW20" s="33">
        <f ca="1">-(BW17*(1+$H19)+BW18*BW14)</f>
        <v>-5000.3500000000004</v>
      </c>
      <c r="BX20" s="33">
        <f ca="1">-(BX17*(1+$H19)+BX18*BX14)</f>
        <v>-5000.3500000000004</v>
      </c>
      <c r="BY20" s="33">
        <f ca="1">-(BY17*(1+$H19)+BY18*BY14)</f>
        <v>-5000.3500000000004</v>
      </c>
      <c r="BZ20" s="33">
        <f ca="1">-(BZ17*(1+$H19)+BZ18*BZ14)</f>
        <v>-5000.3500000000004</v>
      </c>
      <c r="CA20" s="33">
        <f ca="1">-(CA17*(1+$H19)+CA18*CA14)</f>
        <v>-5000.3500000000004</v>
      </c>
      <c r="CB20" s="33">
        <f ca="1">-(CB17*(1+$H19)+CB18*CB14)</f>
        <v>-5000.3500000000004</v>
      </c>
      <c r="CC20" s="33">
        <f ca="1">-(CC17*(1+$H19)+CC18*CC14)</f>
        <v>-5000.4083333333338</v>
      </c>
      <c r="CD20" s="33">
        <f ca="1">-(CD17*(1+$H19)+CD18*CD14)</f>
        <v>-5000.4083333333338</v>
      </c>
      <c r="CE20" s="33">
        <f ca="1">-(CE17*(1+$H19)+CE18*CE14)</f>
        <v>-5000.4083333333338</v>
      </c>
      <c r="CF20" s="33">
        <f ca="1">-(CF17*(1+$H19)+CF18*CF14)</f>
        <v>-5000.4083333333338</v>
      </c>
      <c r="CG20" s="33">
        <f ca="1">-(CG17*(1+$H19)+CG18*CG14)</f>
        <v>-5000.4083333333338</v>
      </c>
      <c r="CH20" s="33">
        <f ca="1">-(CH17*(1+$H19)+CH18*CH14)</f>
        <v>-5000.4083333333338</v>
      </c>
      <c r="CI20" s="33">
        <f ca="1">-(CI17*(1+$H19)+CI18*CI14)</f>
        <v>-5000.4083333333338</v>
      </c>
      <c r="CJ20" s="33">
        <f ca="1">-(CJ17*(1+$H19)+CJ18*CJ14)</f>
        <v>-5000.4083333333338</v>
      </c>
      <c r="CK20" s="33">
        <f ca="1">-(CK17*(1+$H19)+CK18*CK14)</f>
        <v>-5000.4083333333338</v>
      </c>
      <c r="CL20" s="33">
        <f ca="1">-(CL17*(1+$H19)+CL18*CL14)</f>
        <v>-5000.4083333333338</v>
      </c>
    </row>
    <row r="21" spans="2:90" x14ac:dyDescent="0.4">
      <c r="D21" s="12" t="s">
        <v>1037</v>
      </c>
      <c r="S21" s="72"/>
      <c r="T21" s="72"/>
      <c r="U21" s="72"/>
      <c r="V21" s="72"/>
      <c r="W21" s="72"/>
      <c r="X21" s="72"/>
      <c r="Y21" s="72"/>
      <c r="Z21" s="72"/>
      <c r="AA21" s="72"/>
      <c r="AB21" s="72"/>
      <c r="AC21" s="72"/>
      <c r="AD21" s="72"/>
      <c r="AE21" s="72"/>
      <c r="AF21" s="72"/>
      <c r="AG21" s="72"/>
      <c r="AH21" s="72"/>
      <c r="AI21" s="72"/>
      <c r="AJ21" s="72"/>
      <c r="AK21" s="72"/>
      <c r="AL21" s="72"/>
      <c r="AM21" s="72"/>
      <c r="AN21" s="72"/>
      <c r="AO21" s="72"/>
      <c r="AP21" s="72"/>
      <c r="AQ21" s="72"/>
      <c r="AR21" s="72"/>
      <c r="AS21" s="72"/>
      <c r="AT21" s="72"/>
      <c r="AU21" s="72"/>
      <c r="AV21" s="72"/>
      <c r="AW21" s="72"/>
      <c r="AX21" s="72"/>
      <c r="AY21" s="72"/>
      <c r="AZ21" s="72"/>
      <c r="BA21" s="72"/>
      <c r="BB21" s="72"/>
      <c r="BC21" s="72"/>
      <c r="BD21" s="72"/>
      <c r="BE21" s="72"/>
      <c r="BF21" s="72"/>
      <c r="BG21" s="72"/>
      <c r="BH21" s="72"/>
      <c r="BI21" s="72"/>
      <c r="BJ21" s="72"/>
      <c r="BK21" s="72"/>
      <c r="BL21" s="72"/>
      <c r="BM21" s="72"/>
      <c r="BN21" s="72"/>
      <c r="BO21" s="72"/>
      <c r="BP21" s="72"/>
      <c r="BQ21" s="72"/>
      <c r="BR21" s="72"/>
      <c r="BS21" s="72"/>
      <c r="BT21" s="72"/>
      <c r="BU21" s="72"/>
      <c r="BV21" s="72"/>
      <c r="BW21" s="72"/>
      <c r="BX21" s="72"/>
      <c r="BY21" s="72"/>
      <c r="BZ21" s="72"/>
      <c r="CA21" s="72"/>
      <c r="CB21" s="72"/>
      <c r="CC21" s="72"/>
      <c r="CD21" s="72"/>
      <c r="CE21" s="72"/>
      <c r="CF21" s="72"/>
      <c r="CG21" s="72"/>
      <c r="CH21" s="72"/>
      <c r="CI21" s="72"/>
      <c r="CJ21" s="72"/>
      <c r="CK21" s="72"/>
      <c r="CL21" s="72"/>
    </row>
    <row r="22" spans="2:90" x14ac:dyDescent="0.4">
      <c r="B22" s="93" t="s">
        <v>1048</v>
      </c>
      <c r="C22" s="12"/>
      <c r="D22" s="12" t="s">
        <v>1037</v>
      </c>
      <c r="E22" s="12"/>
      <c r="F22" s="12"/>
      <c r="G22" s="12"/>
      <c r="H22" s="12"/>
      <c r="I22" s="60"/>
      <c r="J22" s="60"/>
      <c r="S22" s="72"/>
      <c r="T22" s="72"/>
      <c r="U22" s="72"/>
      <c r="V22" s="72"/>
      <c r="W22" s="72"/>
      <c r="X22" s="72"/>
      <c r="Y22" s="72"/>
      <c r="Z22" s="72"/>
      <c r="AA22" s="72"/>
      <c r="AB22" s="72"/>
      <c r="AC22" s="72"/>
      <c r="AD22" s="72"/>
      <c r="AE22" s="72"/>
      <c r="AF22" s="72"/>
      <c r="AG22" s="72"/>
      <c r="AH22" s="72"/>
      <c r="AI22" s="72"/>
      <c r="AJ22" s="72"/>
      <c r="AK22" s="72"/>
      <c r="AL22" s="72"/>
      <c r="AM22" s="72"/>
      <c r="AN22" s="72"/>
      <c r="AO22" s="72"/>
      <c r="AP22" s="72"/>
      <c r="AQ22" s="72"/>
      <c r="AR22" s="72"/>
      <c r="AS22" s="72"/>
      <c r="AT22" s="72"/>
      <c r="AU22" s="72"/>
      <c r="AV22" s="72"/>
      <c r="AW22" s="72"/>
      <c r="AX22" s="72"/>
      <c r="AY22" s="72"/>
      <c r="AZ22" s="72"/>
      <c r="BA22" s="72"/>
      <c r="BB22" s="72"/>
      <c r="BC22" s="72"/>
      <c r="BD22" s="72"/>
      <c r="BE22" s="72"/>
      <c r="BF22" s="72"/>
      <c r="BG22" s="72"/>
      <c r="BH22" s="72"/>
      <c r="BI22" s="72"/>
      <c r="BJ22" s="72"/>
      <c r="BK22" s="72"/>
      <c r="BL22" s="72"/>
      <c r="BM22" s="72"/>
      <c r="BN22" s="72"/>
      <c r="BO22" s="72"/>
      <c r="BP22" s="72"/>
      <c r="BQ22" s="72"/>
      <c r="BR22" s="72"/>
      <c r="BS22" s="72"/>
      <c r="BT22" s="72"/>
      <c r="BU22" s="72"/>
      <c r="BV22" s="72"/>
      <c r="BW22" s="72"/>
      <c r="BX22" s="72"/>
      <c r="BY22" s="72"/>
      <c r="BZ22" s="72"/>
      <c r="CA22" s="72"/>
      <c r="CB22" s="72"/>
      <c r="CC22" s="72"/>
      <c r="CD22" s="72"/>
      <c r="CE22" s="72"/>
      <c r="CF22" s="72"/>
      <c r="CG22" s="72"/>
      <c r="CH22" s="72"/>
      <c r="CI22" s="72"/>
      <c r="CJ22" s="72"/>
      <c r="CK22" s="72"/>
      <c r="CL22" s="72"/>
    </row>
    <row r="23" spans="2:90" x14ac:dyDescent="0.4">
      <c r="B23" s="152" t="s">
        <v>71</v>
      </c>
      <c r="D23" s="12" t="s">
        <v>1037</v>
      </c>
      <c r="K23" s="15">
        <f>SUMIF($4:$4,K$2-1,23:23)</f>
        <v>0</v>
      </c>
      <c r="L23" s="15">
        <f ca="1">K27</f>
        <v>17.789329027098528</v>
      </c>
      <c r="M23" s="15">
        <f ca="1">L27</f>
        <v>38.88467735304814</v>
      </c>
      <c r="N23" s="15">
        <f ca="1">M27</f>
        <v>60.472446347210344</v>
      </c>
      <c r="O23" s="15">
        <f ca="1">N27</f>
        <v>82.326299816814782</v>
      </c>
      <c r="P23" s="15">
        <f ca="1">O27</f>
        <v>104.32393471689488</v>
      </c>
      <c r="R23" s="15"/>
      <c r="S23" s="76">
        <f>R27</f>
        <v>0</v>
      </c>
      <c r="T23" s="76">
        <f ca="1">S27</f>
        <v>0</v>
      </c>
      <c r="U23" s="76">
        <f ca="1">T27</f>
        <v>0</v>
      </c>
      <c r="V23" s="76">
        <f ca="1">U27</f>
        <v>2.2166666666666663</v>
      </c>
      <c r="W23" s="76">
        <f ca="1">V27</f>
        <v>4.3224999999999989</v>
      </c>
      <c r="X23" s="76">
        <f ca="1">W27</f>
        <v>6.3230416666666649</v>
      </c>
      <c r="Y23" s="76">
        <f ca="1">X27</f>
        <v>8.2235562499999979</v>
      </c>
      <c r="Z23" s="76">
        <f ca="1">Y27</f>
        <v>10.029045104166663</v>
      </c>
      <c r="AA23" s="76">
        <f ca="1">Z27</f>
        <v>11.744259515624995</v>
      </c>
      <c r="AB23" s="76">
        <f ca="1">AA27</f>
        <v>13.373713206510413</v>
      </c>
      <c r="AC23" s="76">
        <f ca="1">AB27</f>
        <v>14.921694212851557</v>
      </c>
      <c r="AD23" s="76">
        <f ca="1">AC27</f>
        <v>16.392276168875647</v>
      </c>
      <c r="AE23" s="76">
        <f ca="1">AD27</f>
        <v>17.789329027098528</v>
      </c>
      <c r="AF23" s="76">
        <f ca="1">AE27</f>
        <v>19.116529242410266</v>
      </c>
      <c r="AG23" s="76">
        <f ca="1">AF27</f>
        <v>20.377369446956418</v>
      </c>
      <c r="AH23" s="76">
        <f ca="1">AG27</f>
        <v>22.683500974608599</v>
      </c>
      <c r="AI23" s="76">
        <f ca="1">AH27</f>
        <v>24.874325925878168</v>
      </c>
      <c r="AJ23" s="76">
        <f ca="1">AI27</f>
        <v>26.955609629584259</v>
      </c>
      <c r="AK23" s="76">
        <f ca="1">AJ27</f>
        <v>28.932829148105046</v>
      </c>
      <c r="AL23" s="76">
        <f ca="1">AK27</f>
        <v>30.811187690699789</v>
      </c>
      <c r="AM23" s="76">
        <f ca="1">AL27</f>
        <v>32.595628306164798</v>
      </c>
      <c r="AN23" s="76">
        <f ca="1">AM27</f>
        <v>34.290846890856557</v>
      </c>
      <c r="AO23" s="76">
        <f ca="1">AN27</f>
        <v>35.901304546313732</v>
      </c>
      <c r="AP23" s="76">
        <f ca="1">AO27</f>
        <v>37.431239318998045</v>
      </c>
      <c r="AQ23" s="76">
        <f ca="1">AP27</f>
        <v>38.88467735304814</v>
      </c>
      <c r="AR23" s="76">
        <f ca="1">AQ27</f>
        <v>40.265443485395735</v>
      </c>
      <c r="AS23" s="76">
        <f ca="1">AR27</f>
        <v>41.577171311125952</v>
      </c>
      <c r="AT23" s="76">
        <f ca="1">AS27</f>
        <v>43.931646078902986</v>
      </c>
      <c r="AU23" s="76">
        <f ca="1">AT27</f>
        <v>46.168397108291167</v>
      </c>
      <c r="AV23" s="76">
        <f ca="1">AU27</f>
        <v>48.293310586209941</v>
      </c>
      <c r="AW23" s="76">
        <f ca="1">AV27</f>
        <v>50.311978390232774</v>
      </c>
      <c r="AX23" s="76">
        <f ca="1">AW27</f>
        <v>52.229712804054465</v>
      </c>
      <c r="AY23" s="76">
        <f ca="1">AX27</f>
        <v>54.051560497185072</v>
      </c>
      <c r="AZ23" s="76">
        <f ca="1">AY27</f>
        <v>55.782315805659152</v>
      </c>
      <c r="BA23" s="76">
        <f ca="1">AZ27</f>
        <v>57.426533348709526</v>
      </c>
      <c r="BB23" s="76">
        <f ca="1">BA27</f>
        <v>58.988540014607381</v>
      </c>
      <c r="BC23" s="76">
        <f ca="1">BB27</f>
        <v>60.472446347210344</v>
      </c>
      <c r="BD23" s="76">
        <f ca="1">BC27</f>
        <v>61.882157363183154</v>
      </c>
      <c r="BE23" s="76">
        <f ca="1">BD27</f>
        <v>63.221382828357335</v>
      </c>
      <c r="BF23" s="76">
        <f ca="1">BE27</f>
        <v>65.601980353606137</v>
      </c>
      <c r="BG23" s="76">
        <f ca="1">BF27</f>
        <v>67.863548002592495</v>
      </c>
      <c r="BH23" s="76">
        <f ca="1">BG27</f>
        <v>70.012037269129536</v>
      </c>
      <c r="BI23" s="76">
        <f ca="1">BH27</f>
        <v>72.053102072339726</v>
      </c>
      <c r="BJ23" s="76">
        <f ca="1">BI27</f>
        <v>73.992113635389401</v>
      </c>
      <c r="BK23" s="76">
        <f ca="1">BJ27</f>
        <v>75.834174620286589</v>
      </c>
      <c r="BL23" s="76">
        <f ca="1">BK27</f>
        <v>77.584132555938922</v>
      </c>
      <c r="BM23" s="76">
        <f ca="1">BL27</f>
        <v>79.246592594808632</v>
      </c>
      <c r="BN23" s="76">
        <f ca="1">BM27</f>
        <v>80.825929631734866</v>
      </c>
      <c r="BO23" s="76">
        <f ca="1">BN27</f>
        <v>82.326299816814782</v>
      </c>
      <c r="BP23" s="76">
        <f ca="1">BO27</f>
        <v>83.751651492640704</v>
      </c>
      <c r="BQ23" s="76">
        <f ca="1">BP27</f>
        <v>85.10573558467533</v>
      </c>
      <c r="BR23" s="76">
        <f ca="1">BQ27</f>
        <v>87.500448805441565</v>
      </c>
      <c r="BS23" s="76">
        <f ca="1">BR27</f>
        <v>89.77542636516948</v>
      </c>
      <c r="BT23" s="76">
        <f ca="1">BS27</f>
        <v>91.936655046911</v>
      </c>
      <c r="BU23" s="76">
        <f ca="1">BT27</f>
        <v>93.989822294565442</v>
      </c>
      <c r="BV23" s="76">
        <f ca="1">BU27</f>
        <v>95.940331179837173</v>
      </c>
      <c r="BW23" s="76">
        <f ca="1">BV27</f>
        <v>97.793314620845308</v>
      </c>
      <c r="BX23" s="76">
        <f ca="1">BW27</f>
        <v>99.553648889803043</v>
      </c>
      <c r="BY23" s="76">
        <f ca="1">BX27</f>
        <v>101.22596644531289</v>
      </c>
      <c r="BZ23" s="76">
        <f ca="1">BY27</f>
        <v>102.81466812304724</v>
      </c>
      <c r="CA23" s="76">
        <f ca="1">BZ27</f>
        <v>104.32393471689488</v>
      </c>
      <c r="CB23" s="76">
        <f ca="1">CA27</f>
        <v>105.75773798105014</v>
      </c>
      <c r="CC23" s="76">
        <f ca="1">CB27</f>
        <v>107.11985108199764</v>
      </c>
      <c r="CD23" s="76">
        <f ca="1">CC27</f>
        <v>109.52219186123109</v>
      </c>
      <c r="CE23" s="76">
        <f ca="1">CD27</f>
        <v>111.80441560150288</v>
      </c>
      <c r="CF23" s="76">
        <f ca="1">CE27</f>
        <v>113.97252815476108</v>
      </c>
      <c r="CG23" s="76">
        <f ca="1">CF27</f>
        <v>116.03223508035636</v>
      </c>
      <c r="CH23" s="76">
        <f ca="1">CG27</f>
        <v>117.98895665967189</v>
      </c>
      <c r="CI23" s="76">
        <f ca="1">CH27</f>
        <v>119.84784216002163</v>
      </c>
      <c r="CJ23" s="76">
        <f ca="1">CI27</f>
        <v>121.61378338535387</v>
      </c>
      <c r="CK23" s="76">
        <f ca="1">CJ27</f>
        <v>123.29142754941951</v>
      </c>
      <c r="CL23" s="76">
        <f ca="1">CK27</f>
        <v>124.88518950528187</v>
      </c>
    </row>
    <row r="24" spans="2:90" x14ac:dyDescent="0.4">
      <c r="B24" s="152" t="s">
        <v>72</v>
      </c>
      <c r="D24" s="12" t="s">
        <v>1037</v>
      </c>
      <c r="K24" s="34">
        <f ca="1">SUMIF($3:$3,K$2,24:24)</f>
        <v>23.333333333333325</v>
      </c>
      <c r="L24" s="34">
        <f ca="1">SUMIF($3:$3,L$2,24:24)</f>
        <v>39.666666666666664</v>
      </c>
      <c r="M24" s="34">
        <f ca="1">SUMIF($3:$3,M$2,24:24)</f>
        <v>53.66666666666665</v>
      </c>
      <c r="N24" s="34">
        <f ca="1">SUMIF($3:$3,N$2,24:24)</f>
        <v>67.666666666666629</v>
      </c>
      <c r="O24" s="34">
        <f ca="1">SUMIF($3:$3,O$2,24:24)</f>
        <v>81.666666666666657</v>
      </c>
      <c r="P24" s="34">
        <f ca="1">SUMIF($3:$3,P$2,24:24)</f>
        <v>95.666666666666671</v>
      </c>
      <c r="R24" s="15"/>
      <c r="S24" s="76">
        <f ca="1">$S$14</f>
        <v>0</v>
      </c>
      <c r="T24" s="76">
        <f ca="1">$T$14</f>
        <v>0</v>
      </c>
      <c r="U24" s="76">
        <f ca="1">$U$14</f>
        <v>2.333333333333333</v>
      </c>
      <c r="V24" s="76">
        <f ca="1">$V$14</f>
        <v>2.333333333333333</v>
      </c>
      <c r="W24" s="76">
        <f ca="1">$W$14</f>
        <v>2.333333333333333</v>
      </c>
      <c r="X24" s="76">
        <f ca="1">$X$14</f>
        <v>2.333333333333333</v>
      </c>
      <c r="Y24" s="76">
        <f ca="1">$Y$14</f>
        <v>2.333333333333333</v>
      </c>
      <c r="Z24" s="76">
        <f ca="1">$Z$14</f>
        <v>2.333333333333333</v>
      </c>
      <c r="AA24" s="76">
        <f ca="1">$AA$14</f>
        <v>2.333333333333333</v>
      </c>
      <c r="AB24" s="76">
        <f ca="1">$AB$14</f>
        <v>2.333333333333333</v>
      </c>
      <c r="AC24" s="76">
        <f ca="1">$AC$14</f>
        <v>2.333333333333333</v>
      </c>
      <c r="AD24" s="76">
        <f ca="1">$AD$14</f>
        <v>2.333333333333333</v>
      </c>
      <c r="AE24" s="76">
        <f ca="1">$AE$14</f>
        <v>2.333333333333333</v>
      </c>
      <c r="AF24" s="76">
        <f ca="1">$AF$14</f>
        <v>2.333333333333333</v>
      </c>
      <c r="AG24" s="76">
        <f ca="1">$AG$14</f>
        <v>3.5</v>
      </c>
      <c r="AH24" s="76">
        <f ca="1">$AH$14</f>
        <v>3.5</v>
      </c>
      <c r="AI24" s="76">
        <f ca="1">$AI$14</f>
        <v>3.5</v>
      </c>
      <c r="AJ24" s="76">
        <f ca="1">$AJ$14</f>
        <v>3.5</v>
      </c>
      <c r="AK24" s="76">
        <f ca="1">$AK$14</f>
        <v>3.5</v>
      </c>
      <c r="AL24" s="76">
        <f ca="1">$AL$14</f>
        <v>3.5</v>
      </c>
      <c r="AM24" s="76">
        <f ca="1">$AM$14</f>
        <v>3.5</v>
      </c>
      <c r="AN24" s="76">
        <f ca="1">$AN$14</f>
        <v>3.5</v>
      </c>
      <c r="AO24" s="76">
        <f ca="1">$AO$14</f>
        <v>3.5</v>
      </c>
      <c r="AP24" s="76">
        <f ca="1">$AP$14</f>
        <v>3.5</v>
      </c>
      <c r="AQ24" s="76">
        <f ca="1">$AQ$14</f>
        <v>3.5</v>
      </c>
      <c r="AR24" s="76">
        <f ca="1">$AR$14</f>
        <v>3.5</v>
      </c>
      <c r="AS24" s="76">
        <f ca="1">$AS$14</f>
        <v>4.6666666666666661</v>
      </c>
      <c r="AT24" s="76">
        <f ca="1">$AT$14</f>
        <v>4.6666666666666661</v>
      </c>
      <c r="AU24" s="76">
        <f ca="1">$AU$14</f>
        <v>4.6666666666666661</v>
      </c>
      <c r="AV24" s="76">
        <f ca="1">$AV$14</f>
        <v>4.6666666666666661</v>
      </c>
      <c r="AW24" s="76">
        <f ca="1">$AW$14</f>
        <v>4.6666666666666661</v>
      </c>
      <c r="AX24" s="76">
        <f ca="1">$AX$14</f>
        <v>4.6666666666666661</v>
      </c>
      <c r="AY24" s="76">
        <f ca="1">$AY$14</f>
        <v>4.6666666666666661</v>
      </c>
      <c r="AZ24" s="76">
        <f ca="1">$AZ$14</f>
        <v>4.6666666666666661</v>
      </c>
      <c r="BA24" s="76">
        <f ca="1">$BA$14</f>
        <v>4.6666666666666661</v>
      </c>
      <c r="BB24" s="76">
        <f ca="1">$BB$14</f>
        <v>4.6666666666666661</v>
      </c>
      <c r="BC24" s="76">
        <f ca="1">$BC$14</f>
        <v>4.6666666666666661</v>
      </c>
      <c r="BD24" s="76">
        <f ca="1">$BD$14</f>
        <v>4.6666666666666661</v>
      </c>
      <c r="BE24" s="76">
        <f ca="1">$BE$14</f>
        <v>5.8333333333333321</v>
      </c>
      <c r="BF24" s="76">
        <f ca="1">$BF$14</f>
        <v>5.8333333333333321</v>
      </c>
      <c r="BG24" s="76">
        <f ca="1">$BG$14</f>
        <v>5.8333333333333321</v>
      </c>
      <c r="BH24" s="76">
        <f ca="1">$BH$14</f>
        <v>5.8333333333333321</v>
      </c>
      <c r="BI24" s="76">
        <f ca="1">$BI$14</f>
        <v>5.8333333333333321</v>
      </c>
      <c r="BJ24" s="76">
        <f ca="1">$BJ$14</f>
        <v>5.8333333333333321</v>
      </c>
      <c r="BK24" s="76">
        <f ca="1">$BK$14</f>
        <v>5.8333333333333321</v>
      </c>
      <c r="BL24" s="76">
        <f ca="1">$BL$14</f>
        <v>5.8333333333333321</v>
      </c>
      <c r="BM24" s="76">
        <f ca="1">$BM$14</f>
        <v>5.8333333333333321</v>
      </c>
      <c r="BN24" s="76">
        <f ca="1">$BN$14</f>
        <v>5.8333333333333321</v>
      </c>
      <c r="BO24" s="76">
        <f ca="1">$BO$14</f>
        <v>5.8333333333333321</v>
      </c>
      <c r="BP24" s="76">
        <f ca="1">$BP$14</f>
        <v>5.8333333333333321</v>
      </c>
      <c r="BQ24" s="76">
        <f ca="1">$BQ$14</f>
        <v>7</v>
      </c>
      <c r="BR24" s="76">
        <f ca="1">$BR$14</f>
        <v>7</v>
      </c>
      <c r="BS24" s="76">
        <f ca="1">$BS$14</f>
        <v>7</v>
      </c>
      <c r="BT24" s="76">
        <f ca="1">$BT$14</f>
        <v>7</v>
      </c>
      <c r="BU24" s="76">
        <f ca="1">$BU$14</f>
        <v>7</v>
      </c>
      <c r="BV24" s="76">
        <f ca="1">$BV$14</f>
        <v>7</v>
      </c>
      <c r="BW24" s="76">
        <f ca="1">$BW$14</f>
        <v>7</v>
      </c>
      <c r="BX24" s="76">
        <f ca="1">$BX$14</f>
        <v>7</v>
      </c>
      <c r="BY24" s="76">
        <f ca="1">$BY$14</f>
        <v>7</v>
      </c>
      <c r="BZ24" s="76">
        <f ca="1">$BZ$14</f>
        <v>7</v>
      </c>
      <c r="CA24" s="76">
        <f ca="1">$CA$14</f>
        <v>7</v>
      </c>
      <c r="CB24" s="76">
        <f ca="1">$CB$14</f>
        <v>7</v>
      </c>
      <c r="CC24" s="76">
        <f ca="1">$CC$14</f>
        <v>8.1666666666666661</v>
      </c>
      <c r="CD24" s="76">
        <f ca="1">$CD$14</f>
        <v>8.1666666666666661</v>
      </c>
      <c r="CE24" s="76">
        <f ca="1">$CE$14</f>
        <v>8.1666666666666661</v>
      </c>
      <c r="CF24" s="76">
        <f ca="1">$CF$14</f>
        <v>8.1666666666666661</v>
      </c>
      <c r="CG24" s="76">
        <f ca="1">$CG$14</f>
        <v>8.1666666666666661</v>
      </c>
      <c r="CH24" s="76">
        <f ca="1">$CH$14</f>
        <v>8.1666666666666661</v>
      </c>
      <c r="CI24" s="76">
        <f ca="1">$CI$14</f>
        <v>8.1666666666666661</v>
      </c>
      <c r="CJ24" s="76">
        <f ca="1">$CJ$14</f>
        <v>8.1666666666666661</v>
      </c>
      <c r="CK24" s="76">
        <f ca="1">$CK$14</f>
        <v>8.1666666666666661</v>
      </c>
      <c r="CL24" s="76">
        <f ca="1">$CL$14</f>
        <v>8.1666666666666661</v>
      </c>
    </row>
    <row r="25" spans="2:90" x14ac:dyDescent="0.4">
      <c r="B25" s="139" t="s">
        <v>73</v>
      </c>
      <c r="C25" s="12"/>
      <c r="D25" s="12" t="s">
        <v>1037</v>
      </c>
      <c r="E25" s="12"/>
      <c r="F25" s="12"/>
      <c r="G25" s="12">
        <f>E25</f>
        <v>0</v>
      </c>
      <c r="H25" s="12"/>
      <c r="I25" s="60"/>
      <c r="J25" s="60"/>
      <c r="K25" s="16">
        <v>0.05</v>
      </c>
      <c r="L25" s="16">
        <v>0.05</v>
      </c>
      <c r="M25" s="16">
        <v>0.05</v>
      </c>
      <c r="N25" s="16">
        <v>0.05</v>
      </c>
      <c r="O25" s="16">
        <v>0.05</v>
      </c>
      <c r="P25" s="16">
        <v>0.05</v>
      </c>
      <c r="R25" s="20"/>
      <c r="S25" s="144">
        <f>INDEX($K:$P,ROW(),MATCH(S$3,$K$2:$P$2,0))</f>
        <v>0.05</v>
      </c>
      <c r="T25" s="144">
        <f>INDEX($K:$P,ROW(),MATCH(T$3,$K$2:$P$2,0))</f>
        <v>0.05</v>
      </c>
      <c r="U25" s="144">
        <f>INDEX($K:$P,ROW(),MATCH(U$3,$K$2:$P$2,0))</f>
        <v>0.05</v>
      </c>
      <c r="V25" s="144">
        <f>INDEX($K:$P,ROW(),MATCH(V$3,$K$2:$P$2,0))</f>
        <v>0.05</v>
      </c>
      <c r="W25" s="144">
        <f>INDEX($K:$P,ROW(),MATCH(W$3,$K$2:$P$2,0))</f>
        <v>0.05</v>
      </c>
      <c r="X25" s="144">
        <f>INDEX($K:$P,ROW(),MATCH(X$3,$K$2:$P$2,0))</f>
        <v>0.05</v>
      </c>
      <c r="Y25" s="144">
        <f>INDEX($K:$P,ROW(),MATCH(Y$3,$K$2:$P$2,0))</f>
        <v>0.05</v>
      </c>
      <c r="Z25" s="144">
        <f>INDEX($K:$P,ROW(),MATCH(Z$3,$K$2:$P$2,0))</f>
        <v>0.05</v>
      </c>
      <c r="AA25" s="144">
        <f>INDEX($K:$P,ROW(),MATCH(AA$3,$K$2:$P$2,0))</f>
        <v>0.05</v>
      </c>
      <c r="AB25" s="144">
        <f>INDEX($K:$P,ROW(),MATCH(AB$3,$K$2:$P$2,0))</f>
        <v>0.05</v>
      </c>
      <c r="AC25" s="144">
        <f>INDEX($K:$P,ROW(),MATCH(AC$3,$K$2:$P$2,0))</f>
        <v>0.05</v>
      </c>
      <c r="AD25" s="144">
        <f>INDEX($K:$P,ROW(),MATCH(AD$3,$K$2:$P$2,0))</f>
        <v>0.05</v>
      </c>
      <c r="AE25" s="144">
        <f>INDEX($K:$P,ROW(),MATCH(AE$3,$K$2:$P$2,0))</f>
        <v>0.05</v>
      </c>
      <c r="AF25" s="144">
        <f>INDEX($K:$P,ROW(),MATCH(AF$3,$K$2:$P$2,0))</f>
        <v>0.05</v>
      </c>
      <c r="AG25" s="144">
        <f>INDEX($K:$P,ROW(),MATCH(AG$3,$K$2:$P$2,0))</f>
        <v>0.05</v>
      </c>
      <c r="AH25" s="144">
        <f>INDEX($K:$P,ROW(),MATCH(AH$3,$K$2:$P$2,0))</f>
        <v>0.05</v>
      </c>
      <c r="AI25" s="144">
        <f>INDEX($K:$P,ROW(),MATCH(AI$3,$K$2:$P$2,0))</f>
        <v>0.05</v>
      </c>
      <c r="AJ25" s="144">
        <f>INDEX($K:$P,ROW(),MATCH(AJ$3,$K$2:$P$2,0))</f>
        <v>0.05</v>
      </c>
      <c r="AK25" s="144">
        <f>INDEX($K:$P,ROW(),MATCH(AK$3,$K$2:$P$2,0))</f>
        <v>0.05</v>
      </c>
      <c r="AL25" s="144">
        <f>INDEX($K:$P,ROW(),MATCH(AL$3,$K$2:$P$2,0))</f>
        <v>0.05</v>
      </c>
      <c r="AM25" s="144">
        <f>INDEX($K:$P,ROW(),MATCH(AM$3,$K$2:$P$2,0))</f>
        <v>0.05</v>
      </c>
      <c r="AN25" s="144">
        <f>INDEX($K:$P,ROW(),MATCH(AN$3,$K$2:$P$2,0))</f>
        <v>0.05</v>
      </c>
      <c r="AO25" s="144">
        <f>INDEX($K:$P,ROW(),MATCH(AO$3,$K$2:$P$2,0))</f>
        <v>0.05</v>
      </c>
      <c r="AP25" s="144">
        <f>INDEX($K:$P,ROW(),MATCH(AP$3,$K$2:$P$2,0))</f>
        <v>0.05</v>
      </c>
      <c r="AQ25" s="144">
        <f>INDEX($K:$P,ROW(),MATCH(AQ$3,$K$2:$P$2,0))</f>
        <v>0.05</v>
      </c>
      <c r="AR25" s="144">
        <f>INDEX($K:$P,ROW(),MATCH(AR$3,$K$2:$P$2,0))</f>
        <v>0.05</v>
      </c>
      <c r="AS25" s="144">
        <f>INDEX($K:$P,ROW(),MATCH(AS$3,$K$2:$P$2,0))</f>
        <v>0.05</v>
      </c>
      <c r="AT25" s="144">
        <f>INDEX($K:$P,ROW(),MATCH(AT$3,$K$2:$P$2,0))</f>
        <v>0.05</v>
      </c>
      <c r="AU25" s="144">
        <f>INDEX($K:$P,ROW(),MATCH(AU$3,$K$2:$P$2,0))</f>
        <v>0.05</v>
      </c>
      <c r="AV25" s="144">
        <f>INDEX($K:$P,ROW(),MATCH(AV$3,$K$2:$P$2,0))</f>
        <v>0.05</v>
      </c>
      <c r="AW25" s="144">
        <f>INDEX($K:$P,ROW(),MATCH(AW$3,$K$2:$P$2,0))</f>
        <v>0.05</v>
      </c>
      <c r="AX25" s="144">
        <f>INDEX($K:$P,ROW(),MATCH(AX$3,$K$2:$P$2,0))</f>
        <v>0.05</v>
      </c>
      <c r="AY25" s="144">
        <f>INDEX($K:$P,ROW(),MATCH(AY$3,$K$2:$P$2,0))</f>
        <v>0.05</v>
      </c>
      <c r="AZ25" s="144">
        <f>INDEX($K:$P,ROW(),MATCH(AZ$3,$K$2:$P$2,0))</f>
        <v>0.05</v>
      </c>
      <c r="BA25" s="144">
        <f>INDEX($K:$P,ROW(),MATCH(BA$3,$K$2:$P$2,0))</f>
        <v>0.05</v>
      </c>
      <c r="BB25" s="144">
        <f>INDEX($K:$P,ROW(),MATCH(BB$3,$K$2:$P$2,0))</f>
        <v>0.05</v>
      </c>
      <c r="BC25" s="144">
        <f>INDEX($K:$P,ROW(),MATCH(BC$3,$K$2:$P$2,0))</f>
        <v>0.05</v>
      </c>
      <c r="BD25" s="144">
        <f>INDEX($K:$P,ROW(),MATCH(BD$3,$K$2:$P$2,0))</f>
        <v>0.05</v>
      </c>
      <c r="BE25" s="144">
        <f>INDEX($K:$P,ROW(),MATCH(BE$3,$K$2:$P$2,0))</f>
        <v>0.05</v>
      </c>
      <c r="BF25" s="144">
        <f>INDEX($K:$P,ROW(),MATCH(BF$3,$K$2:$P$2,0))</f>
        <v>0.05</v>
      </c>
      <c r="BG25" s="144">
        <f>INDEX($K:$P,ROW(),MATCH(BG$3,$K$2:$P$2,0))</f>
        <v>0.05</v>
      </c>
      <c r="BH25" s="144">
        <f>INDEX($K:$P,ROW(),MATCH(BH$3,$K$2:$P$2,0))</f>
        <v>0.05</v>
      </c>
      <c r="BI25" s="144">
        <f>INDEX($K:$P,ROW(),MATCH(BI$3,$K$2:$P$2,0))</f>
        <v>0.05</v>
      </c>
      <c r="BJ25" s="144">
        <f>INDEX($K:$P,ROW(),MATCH(BJ$3,$K$2:$P$2,0))</f>
        <v>0.05</v>
      </c>
      <c r="BK25" s="144">
        <f>INDEX($K:$P,ROW(),MATCH(BK$3,$K$2:$P$2,0))</f>
        <v>0.05</v>
      </c>
      <c r="BL25" s="144">
        <f>INDEX($K:$P,ROW(),MATCH(BL$3,$K$2:$P$2,0))</f>
        <v>0.05</v>
      </c>
      <c r="BM25" s="144">
        <f>INDEX($K:$P,ROW(),MATCH(BM$3,$K$2:$P$2,0))</f>
        <v>0.05</v>
      </c>
      <c r="BN25" s="144">
        <f>INDEX($K:$P,ROW(),MATCH(BN$3,$K$2:$P$2,0))</f>
        <v>0.05</v>
      </c>
      <c r="BO25" s="144">
        <f>INDEX($K:$P,ROW(),MATCH(BO$3,$K$2:$P$2,0))</f>
        <v>0.05</v>
      </c>
      <c r="BP25" s="144">
        <f>INDEX($K:$P,ROW(),MATCH(BP$3,$K$2:$P$2,0))</f>
        <v>0.05</v>
      </c>
      <c r="BQ25" s="144">
        <f>INDEX($K:$P,ROW(),MATCH(BQ$3,$K$2:$P$2,0))</f>
        <v>0.05</v>
      </c>
      <c r="BR25" s="144">
        <f>INDEX($K:$P,ROW(),MATCH(BR$3,$K$2:$P$2,0))</f>
        <v>0.05</v>
      </c>
      <c r="BS25" s="144">
        <f>INDEX($K:$P,ROW(),MATCH(BS$3,$K$2:$P$2,0))</f>
        <v>0.05</v>
      </c>
      <c r="BT25" s="144">
        <f>INDEX($K:$P,ROW(),MATCH(BT$3,$K$2:$P$2,0))</f>
        <v>0.05</v>
      </c>
      <c r="BU25" s="144">
        <f>INDEX($K:$P,ROW(),MATCH(BU$3,$K$2:$P$2,0))</f>
        <v>0.05</v>
      </c>
      <c r="BV25" s="144">
        <f>INDEX($K:$P,ROW(),MATCH(BV$3,$K$2:$P$2,0))</f>
        <v>0.05</v>
      </c>
      <c r="BW25" s="144">
        <f>INDEX($K:$P,ROW(),MATCH(BW$3,$K$2:$P$2,0))</f>
        <v>0.05</v>
      </c>
      <c r="BX25" s="144">
        <f>INDEX($K:$P,ROW(),MATCH(BX$3,$K$2:$P$2,0))</f>
        <v>0.05</v>
      </c>
      <c r="BY25" s="144">
        <f>INDEX($K:$P,ROW(),MATCH(BY$3,$K$2:$P$2,0))</f>
        <v>0.05</v>
      </c>
      <c r="BZ25" s="144">
        <f>INDEX($K:$P,ROW(),MATCH(BZ$3,$K$2:$P$2,0))</f>
        <v>0.05</v>
      </c>
      <c r="CA25" s="144">
        <f>INDEX($K:$P,ROW(),MATCH(CA$3,$K$2:$P$2,0))</f>
        <v>0.05</v>
      </c>
      <c r="CB25" s="144">
        <f>INDEX($K:$P,ROW(),MATCH(CB$3,$K$2:$P$2,0))</f>
        <v>0.05</v>
      </c>
      <c r="CC25" s="144">
        <f>INDEX($K:$P,ROW(),MATCH(CC$3,$K$2:$P$2,0))</f>
        <v>0.05</v>
      </c>
      <c r="CD25" s="144">
        <f>INDEX($K:$P,ROW(),MATCH(CD$3,$K$2:$P$2,0))</f>
        <v>0.05</v>
      </c>
      <c r="CE25" s="144">
        <f>INDEX($K:$P,ROW(),MATCH(CE$3,$K$2:$P$2,0))</f>
        <v>0.05</v>
      </c>
      <c r="CF25" s="144">
        <f>INDEX($K:$P,ROW(),MATCH(CF$3,$K$2:$P$2,0))</f>
        <v>0.05</v>
      </c>
      <c r="CG25" s="144">
        <f>INDEX($K:$P,ROW(),MATCH(CG$3,$K$2:$P$2,0))</f>
        <v>0.05</v>
      </c>
      <c r="CH25" s="144">
        <f>INDEX($K:$P,ROW(),MATCH(CH$3,$K$2:$P$2,0))</f>
        <v>0.05</v>
      </c>
      <c r="CI25" s="144">
        <f>INDEX($K:$P,ROW(),MATCH(CI$3,$K$2:$P$2,0))</f>
        <v>0.05</v>
      </c>
      <c r="CJ25" s="144">
        <f>INDEX($K:$P,ROW(),MATCH(CJ$3,$K$2:$P$2,0))</f>
        <v>0.05</v>
      </c>
      <c r="CK25" s="144">
        <f>INDEX($K:$P,ROW(),MATCH(CK$3,$K$2:$P$2,0))</f>
        <v>0.05</v>
      </c>
      <c r="CL25" s="144">
        <f>INDEX($K:$P,ROW(),MATCH(CL$3,$K$2:$P$2,0))</f>
        <v>0.05</v>
      </c>
    </row>
    <row r="26" spans="2:90" x14ac:dyDescent="0.4">
      <c r="B26" s="152" t="s">
        <v>74</v>
      </c>
      <c r="D26" s="12" t="s">
        <v>1037</v>
      </c>
      <c r="K26" s="34">
        <f ca="1">SUMIF($3:$3,K$2,26:26)</f>
        <v>-5.5440043062347968</v>
      </c>
      <c r="L26" s="34">
        <f ca="1">SUMIF($3:$3,L$2,26:26)</f>
        <v>-18.571318340717045</v>
      </c>
      <c r="M26" s="34">
        <f ca="1">SUMIF($3:$3,M$2,26:26)</f>
        <v>-32.078897672504453</v>
      </c>
      <c r="N26" s="34">
        <f ca="1">SUMIF($3:$3,N$2,26:26)</f>
        <v>-45.812813197062191</v>
      </c>
      <c r="O26" s="34">
        <f ca="1">SUMIF($3:$3,O$2,26:26)</f>
        <v>-59.669031766586528</v>
      </c>
      <c r="P26" s="34">
        <f ca="1">SUMIF($3:$3,P$2,26:26)</f>
        <v>-73.591338020210486</v>
      </c>
      <c r="R26" s="15"/>
      <c r="S26" s="76">
        <f ca="1">-SUM(S23:S24)*S25</f>
        <v>0</v>
      </c>
      <c r="T26" s="76">
        <f ca="1">-SUM(T23:T24)*T25</f>
        <v>0</v>
      </c>
      <c r="U26" s="76">
        <f ca="1">-SUM(U23:U24)*U25</f>
        <v>-0.11666666666666665</v>
      </c>
      <c r="V26" s="76">
        <f ca="1">-SUM(V23:V24)*V25</f>
        <v>-0.22749999999999995</v>
      </c>
      <c r="W26" s="76">
        <f ca="1">-SUM(W23:W24)*W25</f>
        <v>-0.3327916666666666</v>
      </c>
      <c r="X26" s="76">
        <f ca="1">-SUM(X23:X24)*X25</f>
        <v>-0.43281874999999986</v>
      </c>
      <c r="Y26" s="76">
        <f ca="1">-SUM(Y23:Y24)*Y25</f>
        <v>-0.52784447916666655</v>
      </c>
      <c r="Z26" s="76">
        <f ca="1">-SUM(Z23:Z24)*Z25</f>
        <v>-0.61811892187499984</v>
      </c>
      <c r="AA26" s="76">
        <f ca="1">-SUM(AA23:AA24)*AA25</f>
        <v>-0.70387964244791645</v>
      </c>
      <c r="AB26" s="76">
        <f ca="1">-SUM(AB23:AB24)*AB25</f>
        <v>-0.78535232699218727</v>
      </c>
      <c r="AC26" s="76">
        <f ca="1">-SUM(AC23:AC24)*AC25</f>
        <v>-0.86275137730924456</v>
      </c>
      <c r="AD26" s="76">
        <f ca="1">-SUM(AD23:AD24)*AD25</f>
        <v>-0.93628047511044898</v>
      </c>
      <c r="AE26" s="76">
        <f ca="1">-SUM(AE23:AE24)*AE25</f>
        <v>-1.0061331180215931</v>
      </c>
      <c r="AF26" s="76">
        <f ca="1">-SUM(AF23:AF24)*AF25</f>
        <v>-1.07249312878718</v>
      </c>
      <c r="AG26" s="76">
        <f ca="1">-SUM(AG23:AG24)*AG25</f>
        <v>-1.193868472347821</v>
      </c>
      <c r="AH26" s="76">
        <f ca="1">-SUM(AH23:AH24)*AH25</f>
        <v>-1.3091750487304301</v>
      </c>
      <c r="AI26" s="76">
        <f ca="1">-SUM(AI23:AI24)*AI25</f>
        <v>-1.4187162962939084</v>
      </c>
      <c r="AJ26" s="76">
        <f ca="1">-SUM(AJ23:AJ24)*AJ25</f>
        <v>-1.522780481479213</v>
      </c>
      <c r="AK26" s="76">
        <f ca="1">-SUM(AK23:AK24)*AK25</f>
        <v>-1.6216414574052522</v>
      </c>
      <c r="AL26" s="76">
        <f ca="1">-SUM(AL23:AL24)*AL25</f>
        <v>-1.7155593845349895</v>
      </c>
      <c r="AM26" s="76">
        <f ca="1">-SUM(AM23:AM24)*AM25</f>
        <v>-1.80478141530824</v>
      </c>
      <c r="AN26" s="76">
        <f ca="1">-SUM(AN23:AN24)*AN25</f>
        <v>-1.8895423445428279</v>
      </c>
      <c r="AO26" s="76">
        <f ca="1">-SUM(AO23:AO24)*AO25</f>
        <v>-1.9700652273156867</v>
      </c>
      <c r="AP26" s="76">
        <f ca="1">-SUM(AP23:AP24)*AP25</f>
        <v>-2.0465619659499024</v>
      </c>
      <c r="AQ26" s="76">
        <f ca="1">-SUM(AQ23:AQ24)*AQ25</f>
        <v>-2.1192338676524072</v>
      </c>
      <c r="AR26" s="76">
        <f ca="1">-SUM(AR23:AR24)*AR25</f>
        <v>-2.188272174269787</v>
      </c>
      <c r="AS26" s="76">
        <f ca="1">-SUM(AS23:AS24)*AS25</f>
        <v>-2.3121918988896311</v>
      </c>
      <c r="AT26" s="76">
        <f ca="1">-SUM(AT23:AT24)*AT25</f>
        <v>-2.4299156372784827</v>
      </c>
      <c r="AU26" s="76">
        <f ca="1">-SUM(AU23:AU24)*AU25</f>
        <v>-2.5417531887478919</v>
      </c>
      <c r="AV26" s="76">
        <f ca="1">-SUM(AV23:AV24)*AV25</f>
        <v>-2.6479988626438304</v>
      </c>
      <c r="AW26" s="76">
        <f ca="1">-SUM(AW23:AW24)*AW25</f>
        <v>-2.748932252844972</v>
      </c>
      <c r="AX26" s="76">
        <f ca="1">-SUM(AX23:AX24)*AX25</f>
        <v>-2.8448189735360567</v>
      </c>
      <c r="AY26" s="76">
        <f ca="1">-SUM(AY23:AY24)*AY25</f>
        <v>-2.9359113581925871</v>
      </c>
      <c r="AZ26" s="76">
        <f ca="1">-SUM(AZ23:AZ24)*AZ25</f>
        <v>-3.0224491236162909</v>
      </c>
      <c r="BA26" s="76">
        <f ca="1">-SUM(BA23:BA24)*BA25</f>
        <v>-3.1046600007688099</v>
      </c>
      <c r="BB26" s="76">
        <f ca="1">-SUM(BB23:BB24)*BB25</f>
        <v>-3.1827603340637025</v>
      </c>
      <c r="BC26" s="76">
        <f ca="1">-SUM(BC23:BC24)*BC25</f>
        <v>-3.2569556506938504</v>
      </c>
      <c r="BD26" s="76">
        <f ca="1">-SUM(BD23:BD24)*BD25</f>
        <v>-3.3274412014924915</v>
      </c>
      <c r="BE26" s="76">
        <f ca="1">-SUM(BE23:BE24)*BE25</f>
        <v>-3.4527358080845332</v>
      </c>
      <c r="BF26" s="76">
        <f ca="1">-SUM(BF23:BF24)*BF25</f>
        <v>-3.5717656843469734</v>
      </c>
      <c r="BG26" s="76">
        <f ca="1">-SUM(BG23:BG24)*BG25</f>
        <v>-3.6848440667962912</v>
      </c>
      <c r="BH26" s="76">
        <f ca="1">-SUM(BH23:BH24)*BH25</f>
        <v>-3.7922685301231436</v>
      </c>
      <c r="BI26" s="76">
        <f ca="1">-SUM(BI23:BI24)*BI25</f>
        <v>-3.894321770283653</v>
      </c>
      <c r="BJ26" s="76">
        <f ca="1">-SUM(BJ23:BJ24)*BJ25</f>
        <v>-3.9912723484361368</v>
      </c>
      <c r="BK26" s="76">
        <f ca="1">-SUM(BK23:BK24)*BK25</f>
        <v>-4.0833753976809959</v>
      </c>
      <c r="BL26" s="76">
        <f ca="1">-SUM(BL23:BL24)*BL25</f>
        <v>-4.1708732944636129</v>
      </c>
      <c r="BM26" s="76">
        <f ca="1">-SUM(BM23:BM24)*BM25</f>
        <v>-4.2539962964070979</v>
      </c>
      <c r="BN26" s="76">
        <f ca="1">-SUM(BN23:BN24)*BN25</f>
        <v>-4.3329631482534099</v>
      </c>
      <c r="BO26" s="76">
        <f ca="1">-SUM(BO23:BO24)*BO25</f>
        <v>-4.4079816575074053</v>
      </c>
      <c r="BP26" s="76">
        <f ca="1">-SUM(BP23:BP24)*BP25</f>
        <v>-4.4792492412987022</v>
      </c>
      <c r="BQ26" s="76">
        <f ca="1">-SUM(BQ23:BQ24)*BQ25</f>
        <v>-4.6052867792337668</v>
      </c>
      <c r="BR26" s="76">
        <f ca="1">-SUM(BR23:BR24)*BR25</f>
        <v>-4.7250224402720784</v>
      </c>
      <c r="BS26" s="76">
        <f ca="1">-SUM(BS23:BS24)*BS25</f>
        <v>-4.8387713182584742</v>
      </c>
      <c r="BT26" s="76">
        <f ca="1">-SUM(BT23:BT24)*BT25</f>
        <v>-4.94683275234555</v>
      </c>
      <c r="BU26" s="76">
        <f ca="1">-SUM(BU23:BU24)*BU25</f>
        <v>-5.0494911147282728</v>
      </c>
      <c r="BV26" s="76">
        <f ca="1">-SUM(BV23:BV24)*BV25</f>
        <v>-5.1470165589918588</v>
      </c>
      <c r="BW26" s="76">
        <f ca="1">-SUM(BW23:BW24)*BW25</f>
        <v>-5.2396657310422654</v>
      </c>
      <c r="BX26" s="76">
        <f ca="1">-SUM(BX23:BX24)*BX25</f>
        <v>-5.3276824444901525</v>
      </c>
      <c r="BY26" s="76">
        <f ca="1">-SUM(BY23:BY24)*BY25</f>
        <v>-5.4112983222656448</v>
      </c>
      <c r="BZ26" s="76">
        <f ca="1">-SUM(BZ23:BZ24)*BZ25</f>
        <v>-5.4907334061523621</v>
      </c>
      <c r="CA26" s="76">
        <f ca="1">-SUM(CA23:CA24)*CA25</f>
        <v>-5.5661967358447448</v>
      </c>
      <c r="CB26" s="76">
        <f ca="1">-SUM(CB23:CB24)*CB25</f>
        <v>-5.6378868990525071</v>
      </c>
      <c r="CC26" s="76">
        <f ca="1">-SUM(CC23:CC24)*CC25</f>
        <v>-5.7643258874332162</v>
      </c>
      <c r="CD26" s="76">
        <f ca="1">-SUM(CD23:CD24)*CD25</f>
        <v>-5.8844429263948888</v>
      </c>
      <c r="CE26" s="76">
        <f ca="1">-SUM(CE23:CE24)*CE25</f>
        <v>-5.9985541134084777</v>
      </c>
      <c r="CF26" s="76">
        <f ca="1">-SUM(CF23:CF24)*CF25</f>
        <v>-6.1069597410713881</v>
      </c>
      <c r="CG26" s="76">
        <f ca="1">-SUM(CG23:CG24)*CG25</f>
        <v>-6.2099450873511515</v>
      </c>
      <c r="CH26" s="76">
        <f ca="1">-SUM(CH23:CH24)*CH25</f>
        <v>-6.3077811663169285</v>
      </c>
      <c r="CI26" s="76">
        <f ca="1">-SUM(CI23:CI24)*CI25</f>
        <v>-6.4007254413344148</v>
      </c>
      <c r="CJ26" s="76">
        <f ca="1">-SUM(CJ23:CJ24)*CJ25</f>
        <v>-6.4890225026010278</v>
      </c>
      <c r="CK26" s="76">
        <f ca="1">-SUM(CK23:CK24)*CK25</f>
        <v>-6.572904710804309</v>
      </c>
      <c r="CL26" s="76">
        <f ca="1">-SUM(CL23:CL24)*CL25</f>
        <v>-6.6525928085974275</v>
      </c>
    </row>
    <row r="27" spans="2:90" x14ac:dyDescent="0.4">
      <c r="B27" s="122" t="s">
        <v>1049</v>
      </c>
      <c r="C27" s="31" t="s">
        <v>80</v>
      </c>
      <c r="D27" s="12" t="s">
        <v>1037</v>
      </c>
      <c r="E27" s="31"/>
      <c r="F27" s="31"/>
      <c r="G27" s="31"/>
      <c r="H27" s="31"/>
      <c r="I27" s="73"/>
      <c r="J27" s="73"/>
      <c r="K27" s="114">
        <f ca="1">SUMIF($4:$4,K$2,27:27)</f>
        <v>17.789329027098528</v>
      </c>
      <c r="L27" s="114">
        <f ca="1">SUMIF($4:$4,L$2,27:27)</f>
        <v>38.88467735304814</v>
      </c>
      <c r="M27" s="114">
        <f ca="1">SUMIF($4:$4,M$2,27:27)</f>
        <v>60.472446347210344</v>
      </c>
      <c r="N27" s="114">
        <f ca="1">SUMIF($4:$4,N$2,27:27)</f>
        <v>82.326299816814782</v>
      </c>
      <c r="O27" s="114">
        <f ca="1">SUMIF($4:$4,O$2,27:27)</f>
        <v>104.32393471689488</v>
      </c>
      <c r="P27" s="114">
        <f ca="1">SUMIF($4:$4,P$2,27:27)</f>
        <v>126.39926336335111</v>
      </c>
      <c r="R27" s="112"/>
      <c r="S27" s="145">
        <f ca="1">S23+S24+S26</f>
        <v>0</v>
      </c>
      <c r="T27" s="145">
        <f ca="1">T23+T24+T26</f>
        <v>0</v>
      </c>
      <c r="U27" s="145">
        <f ca="1">U23+U24+U26</f>
        <v>2.2166666666666663</v>
      </c>
      <c r="V27" s="145">
        <f ca="1">V23+V24+V26</f>
        <v>4.3224999999999989</v>
      </c>
      <c r="W27" s="145">
        <f ca="1">W23+W24+W26</f>
        <v>6.3230416666666649</v>
      </c>
      <c r="X27" s="145">
        <f ca="1">X23+X24+X26</f>
        <v>8.2235562499999979</v>
      </c>
      <c r="Y27" s="145">
        <f ca="1">Y23+Y24+Y26</f>
        <v>10.029045104166663</v>
      </c>
      <c r="Z27" s="145">
        <f ca="1">Z23+Z24+Z26</f>
        <v>11.744259515624995</v>
      </c>
      <c r="AA27" s="145">
        <f ca="1">AA23+AA24+AA26</f>
        <v>13.373713206510413</v>
      </c>
      <c r="AB27" s="145">
        <f ca="1">AB23+AB24+AB26</f>
        <v>14.921694212851557</v>
      </c>
      <c r="AC27" s="145">
        <f ca="1">AC23+AC24+AC26</f>
        <v>16.392276168875647</v>
      </c>
      <c r="AD27" s="145">
        <f ca="1">AD23+AD24+AD26</f>
        <v>17.789329027098528</v>
      </c>
      <c r="AE27" s="145">
        <f ca="1">AE23+AE24+AE26</f>
        <v>19.116529242410266</v>
      </c>
      <c r="AF27" s="145">
        <f ca="1">AF23+AF24+AF26</f>
        <v>20.377369446956418</v>
      </c>
      <c r="AG27" s="145">
        <f ca="1">AG23+AG24+AG26</f>
        <v>22.683500974608599</v>
      </c>
      <c r="AH27" s="145">
        <f ca="1">AH23+AH24+AH26</f>
        <v>24.874325925878168</v>
      </c>
      <c r="AI27" s="145">
        <f ca="1">AI23+AI24+AI26</f>
        <v>26.955609629584259</v>
      </c>
      <c r="AJ27" s="145">
        <f ca="1">AJ23+AJ24+AJ26</f>
        <v>28.932829148105046</v>
      </c>
      <c r="AK27" s="145">
        <f ca="1">AK23+AK24+AK26</f>
        <v>30.811187690699789</v>
      </c>
      <c r="AL27" s="145">
        <f ca="1">AL23+AL24+AL26</f>
        <v>32.595628306164798</v>
      </c>
      <c r="AM27" s="145">
        <f ca="1">AM23+AM24+AM26</f>
        <v>34.290846890856557</v>
      </c>
      <c r="AN27" s="145">
        <f ca="1">AN23+AN24+AN26</f>
        <v>35.901304546313732</v>
      </c>
      <c r="AO27" s="145">
        <f ca="1">AO23+AO24+AO26</f>
        <v>37.431239318998045</v>
      </c>
      <c r="AP27" s="145">
        <f ca="1">AP23+AP24+AP26</f>
        <v>38.88467735304814</v>
      </c>
      <c r="AQ27" s="145">
        <f ca="1">AQ23+AQ24+AQ26</f>
        <v>40.265443485395735</v>
      </c>
      <c r="AR27" s="145">
        <f ca="1">AR23+AR24+AR26</f>
        <v>41.577171311125952</v>
      </c>
      <c r="AS27" s="145">
        <f ca="1">AS23+AS24+AS26</f>
        <v>43.931646078902986</v>
      </c>
      <c r="AT27" s="145">
        <f ca="1">AT23+AT24+AT26</f>
        <v>46.168397108291167</v>
      </c>
      <c r="AU27" s="145">
        <f ca="1">AU23+AU24+AU26</f>
        <v>48.293310586209941</v>
      </c>
      <c r="AV27" s="145">
        <f ca="1">AV23+AV24+AV26</f>
        <v>50.311978390232774</v>
      </c>
      <c r="AW27" s="145">
        <f ca="1">AW23+AW24+AW26</f>
        <v>52.229712804054465</v>
      </c>
      <c r="AX27" s="145">
        <f ca="1">AX23+AX24+AX26</f>
        <v>54.051560497185072</v>
      </c>
      <c r="AY27" s="145">
        <f ca="1">AY23+AY24+AY26</f>
        <v>55.782315805659152</v>
      </c>
      <c r="AZ27" s="145">
        <f ca="1">AZ23+AZ24+AZ26</f>
        <v>57.426533348709526</v>
      </c>
      <c r="BA27" s="145">
        <f ca="1">BA23+BA24+BA26</f>
        <v>58.988540014607381</v>
      </c>
      <c r="BB27" s="145">
        <f ca="1">BB23+BB24+BB26</f>
        <v>60.472446347210344</v>
      </c>
      <c r="BC27" s="145">
        <f ca="1">BC23+BC24+BC26</f>
        <v>61.882157363183154</v>
      </c>
      <c r="BD27" s="145">
        <f ca="1">BD23+BD24+BD26</f>
        <v>63.221382828357335</v>
      </c>
      <c r="BE27" s="145">
        <f ca="1">BE23+BE24+BE26</f>
        <v>65.601980353606137</v>
      </c>
      <c r="BF27" s="145">
        <f ca="1">BF23+BF24+BF26</f>
        <v>67.863548002592495</v>
      </c>
      <c r="BG27" s="145">
        <f ca="1">BG23+BG24+BG26</f>
        <v>70.012037269129536</v>
      </c>
      <c r="BH27" s="145">
        <f ca="1">BH23+BH24+BH26</f>
        <v>72.053102072339726</v>
      </c>
      <c r="BI27" s="145">
        <f ca="1">BI23+BI24+BI26</f>
        <v>73.992113635389401</v>
      </c>
      <c r="BJ27" s="145">
        <f ca="1">BJ23+BJ24+BJ26</f>
        <v>75.834174620286589</v>
      </c>
      <c r="BK27" s="145">
        <f ca="1">BK23+BK24+BK26</f>
        <v>77.584132555938922</v>
      </c>
      <c r="BL27" s="145">
        <f ca="1">BL23+BL24+BL26</f>
        <v>79.246592594808632</v>
      </c>
      <c r="BM27" s="145">
        <f ca="1">BM23+BM24+BM26</f>
        <v>80.825929631734866</v>
      </c>
      <c r="BN27" s="145">
        <f ca="1">BN23+BN24+BN26</f>
        <v>82.326299816814782</v>
      </c>
      <c r="BO27" s="145">
        <f ca="1">BO23+BO24+BO26</f>
        <v>83.751651492640704</v>
      </c>
      <c r="BP27" s="145">
        <f ca="1">BP23+BP24+BP26</f>
        <v>85.10573558467533</v>
      </c>
      <c r="BQ27" s="145">
        <f ca="1">BQ23+BQ24+BQ26</f>
        <v>87.500448805441565</v>
      </c>
      <c r="BR27" s="145">
        <f ca="1">BR23+BR24+BR26</f>
        <v>89.77542636516948</v>
      </c>
      <c r="BS27" s="145">
        <f ca="1">BS23+BS24+BS26</f>
        <v>91.936655046911</v>
      </c>
      <c r="BT27" s="145">
        <f ca="1">BT23+BT24+BT26</f>
        <v>93.989822294565442</v>
      </c>
      <c r="BU27" s="145">
        <f ca="1">BU23+BU24+BU26</f>
        <v>95.940331179837173</v>
      </c>
      <c r="BV27" s="145">
        <f ca="1">BV23+BV24+BV26</f>
        <v>97.793314620845308</v>
      </c>
      <c r="BW27" s="145">
        <f ca="1">BW23+BW24+BW26</f>
        <v>99.553648889803043</v>
      </c>
      <c r="BX27" s="145">
        <f ca="1">BX23+BX24+BX26</f>
        <v>101.22596644531289</v>
      </c>
      <c r="BY27" s="145">
        <f ca="1">BY23+BY24+BY26</f>
        <v>102.81466812304724</v>
      </c>
      <c r="BZ27" s="145">
        <f ca="1">BZ23+BZ24+BZ26</f>
        <v>104.32393471689488</v>
      </c>
      <c r="CA27" s="145">
        <f ca="1">CA23+CA24+CA26</f>
        <v>105.75773798105014</v>
      </c>
      <c r="CB27" s="145">
        <f ca="1">CB23+CB24+CB26</f>
        <v>107.11985108199764</v>
      </c>
      <c r="CC27" s="145">
        <f ca="1">CC23+CC24+CC26</f>
        <v>109.52219186123109</v>
      </c>
      <c r="CD27" s="145">
        <f ca="1">CD23+CD24+CD26</f>
        <v>111.80441560150288</v>
      </c>
      <c r="CE27" s="145">
        <f ca="1">CE23+CE24+CE26</f>
        <v>113.97252815476108</v>
      </c>
      <c r="CF27" s="145">
        <f ca="1">CF23+CF24+CF26</f>
        <v>116.03223508035636</v>
      </c>
      <c r="CG27" s="145">
        <f ca="1">CG23+CG24+CG26</f>
        <v>117.98895665967189</v>
      </c>
      <c r="CH27" s="145">
        <f ca="1">CH23+CH24+CH26</f>
        <v>119.84784216002163</v>
      </c>
      <c r="CI27" s="145">
        <f ca="1">CI23+CI24+CI26</f>
        <v>121.61378338535387</v>
      </c>
      <c r="CJ27" s="145">
        <f ca="1">CJ23+CJ24+CJ26</f>
        <v>123.29142754941951</v>
      </c>
      <c r="CK27" s="145">
        <f ca="1">CK23+CK24+CK26</f>
        <v>124.88518950528187</v>
      </c>
      <c r="CL27" s="145">
        <f ca="1">CL23+CL24+CL26</f>
        <v>126.39926336335111</v>
      </c>
    </row>
    <row r="28" spans="2:90" x14ac:dyDescent="0.4">
      <c r="B28" s="139" t="s">
        <v>62</v>
      </c>
      <c r="C28" s="12"/>
      <c r="D28" s="12" t="s">
        <v>1037</v>
      </c>
      <c r="E28" s="12"/>
      <c r="F28" s="12"/>
      <c r="G28" s="12"/>
      <c r="H28" s="12"/>
      <c r="I28" s="60"/>
      <c r="J28" s="60"/>
      <c r="K28" s="34">
        <f ca="1">K27-SUM(K26,K23:K24)</f>
        <v>0</v>
      </c>
      <c r="L28" s="34">
        <f ca="1">L27-SUM(L26,L23:L24)</f>
        <v>0</v>
      </c>
      <c r="M28" s="34">
        <f ca="1">M27-SUM(M26,M23:M24)</f>
        <v>0</v>
      </c>
      <c r="N28" s="34">
        <f ca="1">N27-SUM(N26,N23:N24)</f>
        <v>0</v>
      </c>
      <c r="O28" s="34">
        <f ca="1">O27-SUM(O26,O23:O24)</f>
        <v>0</v>
      </c>
      <c r="P28" s="34">
        <f ca="1">P27-SUM(P26,P23:P24)</f>
        <v>0</v>
      </c>
      <c r="R28" s="15"/>
      <c r="S28" s="76">
        <f ca="1">S27-SUM(S26,S23:S24)</f>
        <v>0</v>
      </c>
      <c r="T28" s="76">
        <f ca="1">T27-SUM(T26,T23:T24)</f>
        <v>0</v>
      </c>
      <c r="U28" s="76">
        <f ca="1">U27-SUM(U26,U23:U24)</f>
        <v>0</v>
      </c>
      <c r="V28" s="76">
        <f ca="1">V27-SUM(V26,V23:V24)</f>
        <v>0</v>
      </c>
      <c r="W28" s="76">
        <f ca="1">W27-SUM(W26,W23:W24)</f>
        <v>0</v>
      </c>
      <c r="X28" s="76">
        <f ca="1">X27-SUM(X26,X23:X24)</f>
        <v>0</v>
      </c>
      <c r="Y28" s="76">
        <f ca="1">Y27-SUM(Y26,Y23:Y24)</f>
        <v>0</v>
      </c>
      <c r="Z28" s="76">
        <f ca="1">Z27-SUM(Z26,Z23:Z24)</f>
        <v>0</v>
      </c>
      <c r="AA28" s="76">
        <f ca="1">AA27-SUM(AA26,AA23:AA24)</f>
        <v>0</v>
      </c>
      <c r="AB28" s="76">
        <f ca="1">AB27-SUM(AB26,AB23:AB24)</f>
        <v>0</v>
      </c>
      <c r="AC28" s="76">
        <f ca="1">AC27-SUM(AC26,AC23:AC24)</f>
        <v>0</v>
      </c>
      <c r="AD28" s="76">
        <f ca="1">AD27-SUM(AD26,AD23:AD24)</f>
        <v>0</v>
      </c>
      <c r="AE28" s="76">
        <f ca="1">AE27-SUM(AE26,AE23:AE24)</f>
        <v>0</v>
      </c>
      <c r="AF28" s="76">
        <f ca="1">AF27-SUM(AF26,AF23:AF24)</f>
        <v>0</v>
      </c>
      <c r="AG28" s="76">
        <f ca="1">AG27-SUM(AG26,AG23:AG24)</f>
        <v>0</v>
      </c>
      <c r="AH28" s="76">
        <f ca="1">AH27-SUM(AH26,AH23:AH24)</f>
        <v>0</v>
      </c>
      <c r="AI28" s="76">
        <f ca="1">AI27-SUM(AI26,AI23:AI24)</f>
        <v>0</v>
      </c>
      <c r="AJ28" s="76">
        <f ca="1">AJ27-SUM(AJ26,AJ23:AJ24)</f>
        <v>0</v>
      </c>
      <c r="AK28" s="76">
        <f ca="1">AK27-SUM(AK26,AK23:AK24)</f>
        <v>0</v>
      </c>
      <c r="AL28" s="76">
        <f ca="1">AL27-SUM(AL26,AL23:AL24)</f>
        <v>0</v>
      </c>
      <c r="AM28" s="76">
        <f ca="1">AM27-SUM(AM26,AM23:AM24)</f>
        <v>0</v>
      </c>
      <c r="AN28" s="76">
        <f ca="1">AN27-SUM(AN26,AN23:AN24)</f>
        <v>0</v>
      </c>
      <c r="AO28" s="76">
        <f ca="1">AO27-SUM(AO26,AO23:AO24)</f>
        <v>0</v>
      </c>
      <c r="AP28" s="76">
        <f ca="1">AP27-SUM(AP26,AP23:AP24)</f>
        <v>0</v>
      </c>
      <c r="AQ28" s="76">
        <f ca="1">AQ27-SUM(AQ26,AQ23:AQ24)</f>
        <v>0</v>
      </c>
      <c r="AR28" s="76">
        <f ca="1">AR27-SUM(AR26,AR23:AR24)</f>
        <v>0</v>
      </c>
      <c r="AS28" s="76">
        <f ca="1">AS27-SUM(AS26,AS23:AS24)</f>
        <v>0</v>
      </c>
      <c r="AT28" s="76">
        <f ca="1">AT27-SUM(AT26,AT23:AT24)</f>
        <v>0</v>
      </c>
      <c r="AU28" s="76">
        <f ca="1">AU27-SUM(AU26,AU23:AU24)</f>
        <v>0</v>
      </c>
      <c r="AV28" s="76">
        <f ca="1">AV27-SUM(AV26,AV23:AV24)</f>
        <v>0</v>
      </c>
      <c r="AW28" s="76">
        <f ca="1">AW27-SUM(AW26,AW23:AW24)</f>
        <v>0</v>
      </c>
      <c r="AX28" s="76">
        <f ca="1">AX27-SUM(AX26,AX23:AX24)</f>
        <v>0</v>
      </c>
      <c r="AY28" s="76">
        <f ca="1">AY27-SUM(AY26,AY23:AY24)</f>
        <v>0</v>
      </c>
      <c r="AZ28" s="76">
        <f ca="1">AZ27-SUM(AZ26,AZ23:AZ24)</f>
        <v>0</v>
      </c>
      <c r="BA28" s="76">
        <f ca="1">BA27-SUM(BA26,BA23:BA24)</f>
        <v>0</v>
      </c>
      <c r="BB28" s="76">
        <f ca="1">BB27-SUM(BB26,BB23:BB24)</f>
        <v>0</v>
      </c>
      <c r="BC28" s="76">
        <f ca="1">BC27-SUM(BC26,BC23:BC24)</f>
        <v>0</v>
      </c>
      <c r="BD28" s="76">
        <f ca="1">BD27-SUM(BD26,BD23:BD24)</f>
        <v>0</v>
      </c>
      <c r="BE28" s="76">
        <f ca="1">BE27-SUM(BE26,BE23:BE24)</f>
        <v>0</v>
      </c>
      <c r="BF28" s="76">
        <f ca="1">BF27-SUM(BF26,BF23:BF24)</f>
        <v>0</v>
      </c>
      <c r="BG28" s="76">
        <f ca="1">BG27-SUM(BG26,BG23:BG24)</f>
        <v>0</v>
      </c>
      <c r="BH28" s="76">
        <f ca="1">BH27-SUM(BH26,BH23:BH24)</f>
        <v>0</v>
      </c>
      <c r="BI28" s="76">
        <f ca="1">BI27-SUM(BI26,BI23:BI24)</f>
        <v>0</v>
      </c>
      <c r="BJ28" s="76">
        <f ca="1">BJ27-SUM(BJ26,BJ23:BJ24)</f>
        <v>0</v>
      </c>
      <c r="BK28" s="76">
        <f ca="1">BK27-SUM(BK26,BK23:BK24)</f>
        <v>0</v>
      </c>
      <c r="BL28" s="76">
        <f ca="1">BL27-SUM(BL26,BL23:BL24)</f>
        <v>0</v>
      </c>
      <c r="BM28" s="76">
        <f ca="1">BM27-SUM(BM26,BM23:BM24)</f>
        <v>0</v>
      </c>
      <c r="BN28" s="76">
        <f ca="1">BN27-SUM(BN26,BN23:BN24)</f>
        <v>0</v>
      </c>
      <c r="BO28" s="76">
        <f ca="1">BO27-SUM(BO26,BO23:BO24)</f>
        <v>0</v>
      </c>
      <c r="BP28" s="76">
        <f ca="1">BP27-SUM(BP26,BP23:BP24)</f>
        <v>0</v>
      </c>
      <c r="BQ28" s="76">
        <f ca="1">BQ27-SUM(BQ26,BQ23:BQ24)</f>
        <v>0</v>
      </c>
      <c r="BR28" s="76">
        <f ca="1">BR27-SUM(BR26,BR23:BR24)</f>
        <v>0</v>
      </c>
      <c r="BS28" s="76">
        <f ca="1">BS27-SUM(BS26,BS23:BS24)</f>
        <v>0</v>
      </c>
      <c r="BT28" s="76">
        <f ca="1">BT27-SUM(BT26,BT23:BT24)</f>
        <v>0</v>
      </c>
      <c r="BU28" s="76">
        <f ca="1">BU27-SUM(BU26,BU23:BU24)</f>
        <v>0</v>
      </c>
      <c r="BV28" s="76">
        <f ca="1">BV27-SUM(BV26,BV23:BV24)</f>
        <v>0</v>
      </c>
      <c r="BW28" s="76">
        <f ca="1">BW27-SUM(BW26,BW23:BW24)</f>
        <v>0</v>
      </c>
      <c r="BX28" s="76">
        <f ca="1">BX27-SUM(BX26,BX23:BX24)</f>
        <v>0</v>
      </c>
      <c r="BY28" s="76">
        <f ca="1">BY27-SUM(BY26,BY23:BY24)</f>
        <v>0</v>
      </c>
      <c r="BZ28" s="76">
        <f ca="1">BZ27-SUM(BZ26,BZ23:BZ24)</f>
        <v>0</v>
      </c>
      <c r="CA28" s="76">
        <f ca="1">CA27-SUM(CA26,CA23:CA24)</f>
        <v>0</v>
      </c>
      <c r="CB28" s="76">
        <f ca="1">CB27-SUM(CB26,CB23:CB24)</f>
        <v>0</v>
      </c>
      <c r="CC28" s="76">
        <f ca="1">CC27-SUM(CC26,CC23:CC24)</f>
        <v>0</v>
      </c>
      <c r="CD28" s="76">
        <f ca="1">CD27-SUM(CD26,CD23:CD24)</f>
        <v>0</v>
      </c>
      <c r="CE28" s="76">
        <f ca="1">CE27-SUM(CE26,CE23:CE24)</f>
        <v>0</v>
      </c>
      <c r="CF28" s="76">
        <f ca="1">CF27-SUM(CF26,CF23:CF24)</f>
        <v>0</v>
      </c>
      <c r="CG28" s="76">
        <f ca="1">CG27-SUM(CG26,CG23:CG24)</f>
        <v>0</v>
      </c>
      <c r="CH28" s="76">
        <f ca="1">CH27-SUM(CH26,CH23:CH24)</f>
        <v>0</v>
      </c>
      <c r="CI28" s="76">
        <f ca="1">CI27-SUM(CI26,CI23:CI24)</f>
        <v>0</v>
      </c>
      <c r="CJ28" s="76">
        <f ca="1">CJ27-SUM(CJ26,CJ23:CJ24)</f>
        <v>0</v>
      </c>
      <c r="CK28" s="76">
        <f ca="1">CK27-SUM(CK26,CK23:CK24)</f>
        <v>0</v>
      </c>
      <c r="CL28" s="76">
        <f ca="1">CL27-SUM(CL26,CL23:CL24)</f>
        <v>0</v>
      </c>
    </row>
    <row r="29" spans="2:90" x14ac:dyDescent="0.4">
      <c r="B29" s="13"/>
      <c r="C29" s="12"/>
      <c r="D29" s="12" t="s">
        <v>1037</v>
      </c>
      <c r="E29" s="12"/>
      <c r="F29" s="12"/>
      <c r="G29" s="12"/>
      <c r="H29" s="12"/>
      <c r="K29" s="34"/>
      <c r="L29" s="34"/>
      <c r="M29" s="34"/>
      <c r="N29" s="34"/>
      <c r="O29" s="34"/>
      <c r="P29" s="34"/>
      <c r="R29" s="15"/>
      <c r="S29" s="76"/>
      <c r="T29" s="76"/>
      <c r="U29" s="76"/>
      <c r="V29" s="76"/>
      <c r="W29" s="76"/>
      <c r="X29" s="76"/>
      <c r="Y29" s="76"/>
      <c r="Z29" s="76"/>
      <c r="AA29" s="76"/>
      <c r="AB29" s="76"/>
      <c r="AC29" s="76"/>
      <c r="AD29" s="76"/>
      <c r="AE29" s="76"/>
      <c r="AF29" s="76"/>
      <c r="AG29" s="76"/>
      <c r="AH29" s="76"/>
      <c r="AI29" s="76"/>
      <c r="AJ29" s="76"/>
      <c r="AK29" s="76"/>
      <c r="AL29" s="76"/>
      <c r="AM29" s="76"/>
      <c r="AN29" s="76"/>
      <c r="AO29" s="76"/>
      <c r="AP29" s="76"/>
      <c r="AQ29" s="76"/>
      <c r="AR29" s="76"/>
      <c r="AS29" s="76"/>
      <c r="AT29" s="76"/>
      <c r="AU29" s="76"/>
      <c r="AV29" s="76"/>
      <c r="AW29" s="76"/>
      <c r="AX29" s="76"/>
      <c r="AY29" s="76"/>
      <c r="AZ29" s="76"/>
      <c r="BA29" s="76"/>
      <c r="BB29" s="76"/>
      <c r="BC29" s="76"/>
      <c r="BD29" s="76"/>
      <c r="BE29" s="76"/>
      <c r="BF29" s="76"/>
      <c r="BG29" s="76"/>
      <c r="BH29" s="76"/>
      <c r="BI29" s="76"/>
      <c r="BJ29" s="76"/>
      <c r="BK29" s="76"/>
      <c r="BL29" s="76"/>
      <c r="BM29" s="76"/>
      <c r="BN29" s="76"/>
      <c r="BO29" s="76"/>
      <c r="BP29" s="76"/>
      <c r="BQ29" s="76"/>
      <c r="BR29" s="76"/>
      <c r="BS29" s="76"/>
      <c r="BT29" s="76"/>
      <c r="BU29" s="76"/>
      <c r="BV29" s="76"/>
      <c r="BW29" s="76"/>
      <c r="BX29" s="76"/>
      <c r="BY29" s="76"/>
      <c r="BZ29" s="76"/>
      <c r="CA29" s="76"/>
      <c r="CB29" s="76"/>
      <c r="CC29" s="76"/>
      <c r="CD29" s="76"/>
      <c r="CE29" s="76"/>
      <c r="CF29" s="76"/>
      <c r="CG29" s="76"/>
      <c r="CH29" s="76"/>
      <c r="CI29" s="76"/>
      <c r="CJ29" s="76"/>
      <c r="CK29" s="76"/>
      <c r="CL29" s="76"/>
    </row>
    <row r="30" spans="2:90" x14ac:dyDescent="0.4">
      <c r="B30" s="93" t="s">
        <v>1039</v>
      </c>
      <c r="C30" s="12"/>
      <c r="D30" s="12" t="s">
        <v>1037</v>
      </c>
      <c r="E30" s="12"/>
      <c r="F30" s="12"/>
      <c r="G30" s="12"/>
      <c r="H30" s="12"/>
      <c r="I30" s="60"/>
      <c r="J30" s="60"/>
      <c r="K30" s="34"/>
      <c r="L30" s="34"/>
      <c r="M30" s="34"/>
      <c r="N30" s="34"/>
      <c r="O30" s="34"/>
      <c r="P30" s="34"/>
      <c r="R30" s="15"/>
      <c r="S30" s="76"/>
      <c r="T30" s="76"/>
      <c r="U30" s="76"/>
      <c r="V30" s="76"/>
      <c r="W30" s="76"/>
      <c r="X30" s="76"/>
      <c r="Y30" s="76"/>
      <c r="Z30" s="76"/>
      <c r="AA30" s="76"/>
      <c r="AB30" s="76"/>
      <c r="AC30" s="76"/>
      <c r="AD30" s="76"/>
      <c r="AE30" s="76"/>
      <c r="AF30" s="76"/>
      <c r="AG30" s="76"/>
      <c r="AH30" s="76"/>
      <c r="AI30" s="76"/>
      <c r="AJ30" s="76"/>
      <c r="AK30" s="76"/>
      <c r="AL30" s="76"/>
      <c r="AM30" s="76"/>
      <c r="AN30" s="76"/>
      <c r="AO30" s="76"/>
      <c r="AP30" s="76"/>
      <c r="AQ30" s="76"/>
      <c r="AR30" s="76"/>
      <c r="AS30" s="76"/>
      <c r="AT30" s="76"/>
      <c r="AU30" s="76"/>
      <c r="AV30" s="76"/>
      <c r="AW30" s="76"/>
      <c r="AX30" s="76"/>
      <c r="AY30" s="76"/>
      <c r="AZ30" s="76"/>
      <c r="BA30" s="76"/>
      <c r="BB30" s="76"/>
      <c r="BC30" s="76"/>
      <c r="BD30" s="76"/>
      <c r="BE30" s="76"/>
      <c r="BF30" s="76"/>
      <c r="BG30" s="76"/>
      <c r="BH30" s="76"/>
      <c r="BI30" s="76"/>
      <c r="BJ30" s="76"/>
      <c r="BK30" s="76"/>
      <c r="BL30" s="76"/>
      <c r="BM30" s="76"/>
      <c r="BN30" s="76"/>
      <c r="BO30" s="76"/>
      <c r="BP30" s="76"/>
      <c r="BQ30" s="76"/>
      <c r="BR30" s="76"/>
      <c r="BS30" s="76"/>
      <c r="BT30" s="76"/>
      <c r="BU30" s="76"/>
      <c r="BV30" s="76"/>
      <c r="BW30" s="76"/>
      <c r="BX30" s="76"/>
      <c r="BY30" s="76"/>
      <c r="BZ30" s="76"/>
      <c r="CA30" s="76"/>
      <c r="CB30" s="76"/>
      <c r="CC30" s="76"/>
      <c r="CD30" s="76"/>
      <c r="CE30" s="76"/>
      <c r="CF30" s="76"/>
      <c r="CG30" s="76"/>
      <c r="CH30" s="76"/>
      <c r="CI30" s="76"/>
      <c r="CJ30" s="76"/>
      <c r="CK30" s="76"/>
      <c r="CL30" s="76"/>
    </row>
    <row r="31" spans="2:90" x14ac:dyDescent="0.4">
      <c r="B31" s="139" t="s">
        <v>1050</v>
      </c>
      <c r="C31" s="12"/>
      <c r="D31" s="12" t="s">
        <v>1037</v>
      </c>
      <c r="E31" s="12"/>
      <c r="F31" s="12"/>
      <c r="G31" s="12"/>
      <c r="H31" s="12"/>
      <c r="I31" s="60"/>
      <c r="J31" s="60"/>
      <c r="K31" s="17">
        <v>5000</v>
      </c>
      <c r="L31" s="17">
        <v>5000</v>
      </c>
      <c r="M31" s="17">
        <v>5000</v>
      </c>
      <c r="N31" s="17">
        <v>5000</v>
      </c>
      <c r="O31" s="17">
        <v>5000</v>
      </c>
      <c r="P31" s="17">
        <v>5000</v>
      </c>
      <c r="R31" s="15"/>
      <c r="S31" s="76">
        <f>INDEX($K:$P,ROW(),MATCH(S$3,$K$2:$P$2,0))</f>
        <v>5000</v>
      </c>
      <c r="T31" s="76">
        <f>INDEX($K:$P,ROW(),MATCH(T$3,$K$2:$P$2,0))</f>
        <v>5000</v>
      </c>
      <c r="U31" s="76">
        <f>INDEX($K:$P,ROW(),MATCH(U$3,$K$2:$P$2,0))</f>
        <v>5000</v>
      </c>
      <c r="V31" s="76">
        <f>INDEX($K:$P,ROW(),MATCH(V$3,$K$2:$P$2,0))</f>
        <v>5000</v>
      </c>
      <c r="W31" s="76">
        <f>INDEX($K:$P,ROW(),MATCH(W$3,$K$2:$P$2,0))</f>
        <v>5000</v>
      </c>
      <c r="X31" s="76">
        <f>INDEX($K:$P,ROW(),MATCH(X$3,$K$2:$P$2,0))</f>
        <v>5000</v>
      </c>
      <c r="Y31" s="76">
        <f>INDEX($K:$P,ROW(),MATCH(Y$3,$K$2:$P$2,0))</f>
        <v>5000</v>
      </c>
      <c r="Z31" s="76">
        <f>INDEX($K:$P,ROW(),MATCH(Z$3,$K$2:$P$2,0))</f>
        <v>5000</v>
      </c>
      <c r="AA31" s="76">
        <f>INDEX($K:$P,ROW(),MATCH(AA$3,$K$2:$P$2,0))</f>
        <v>5000</v>
      </c>
      <c r="AB31" s="76">
        <f>INDEX($K:$P,ROW(),MATCH(AB$3,$K$2:$P$2,0))</f>
        <v>5000</v>
      </c>
      <c r="AC31" s="76">
        <f>INDEX($K:$P,ROW(),MATCH(AC$3,$K$2:$P$2,0))</f>
        <v>5000</v>
      </c>
      <c r="AD31" s="76">
        <f>INDEX($K:$P,ROW(),MATCH(AD$3,$K$2:$P$2,0))</f>
        <v>5000</v>
      </c>
      <c r="AE31" s="76">
        <f>INDEX($K:$P,ROW(),MATCH(AE$3,$K$2:$P$2,0))</f>
        <v>5000</v>
      </c>
      <c r="AF31" s="76">
        <f>INDEX($K:$P,ROW(),MATCH(AF$3,$K$2:$P$2,0))</f>
        <v>5000</v>
      </c>
      <c r="AG31" s="76">
        <f>INDEX($K:$P,ROW(),MATCH(AG$3,$K$2:$P$2,0))</f>
        <v>5000</v>
      </c>
      <c r="AH31" s="76">
        <f>INDEX($K:$P,ROW(),MATCH(AH$3,$K$2:$P$2,0))</f>
        <v>5000</v>
      </c>
      <c r="AI31" s="76">
        <f>INDEX($K:$P,ROW(),MATCH(AI$3,$K$2:$P$2,0))</f>
        <v>5000</v>
      </c>
      <c r="AJ31" s="76">
        <f>INDEX($K:$P,ROW(),MATCH(AJ$3,$K$2:$P$2,0))</f>
        <v>5000</v>
      </c>
      <c r="AK31" s="76">
        <f>INDEX($K:$P,ROW(),MATCH(AK$3,$K$2:$P$2,0))</f>
        <v>5000</v>
      </c>
      <c r="AL31" s="76">
        <f>INDEX($K:$P,ROW(),MATCH(AL$3,$K$2:$P$2,0))</f>
        <v>5000</v>
      </c>
      <c r="AM31" s="76">
        <f>INDEX($K:$P,ROW(),MATCH(AM$3,$K$2:$P$2,0))</f>
        <v>5000</v>
      </c>
      <c r="AN31" s="76">
        <f>INDEX($K:$P,ROW(),MATCH(AN$3,$K$2:$P$2,0))</f>
        <v>5000</v>
      </c>
      <c r="AO31" s="76">
        <f>INDEX($K:$P,ROW(),MATCH(AO$3,$K$2:$P$2,0))</f>
        <v>5000</v>
      </c>
      <c r="AP31" s="76">
        <f>INDEX($K:$P,ROW(),MATCH(AP$3,$K$2:$P$2,0))</f>
        <v>5000</v>
      </c>
      <c r="AQ31" s="76">
        <f>INDEX($K:$P,ROW(),MATCH(AQ$3,$K$2:$P$2,0))</f>
        <v>5000</v>
      </c>
      <c r="AR31" s="76">
        <f>INDEX($K:$P,ROW(),MATCH(AR$3,$K$2:$P$2,0))</f>
        <v>5000</v>
      </c>
      <c r="AS31" s="76">
        <f>INDEX($K:$P,ROW(),MATCH(AS$3,$K$2:$P$2,0))</f>
        <v>5000</v>
      </c>
      <c r="AT31" s="76">
        <f>INDEX($K:$P,ROW(),MATCH(AT$3,$K$2:$P$2,0))</f>
        <v>5000</v>
      </c>
      <c r="AU31" s="76">
        <f>INDEX($K:$P,ROW(),MATCH(AU$3,$K$2:$P$2,0))</f>
        <v>5000</v>
      </c>
      <c r="AV31" s="76">
        <f>INDEX($K:$P,ROW(),MATCH(AV$3,$K$2:$P$2,0))</f>
        <v>5000</v>
      </c>
      <c r="AW31" s="76">
        <f>INDEX($K:$P,ROW(),MATCH(AW$3,$K$2:$P$2,0))</f>
        <v>5000</v>
      </c>
      <c r="AX31" s="76">
        <f>INDEX($K:$P,ROW(),MATCH(AX$3,$K$2:$P$2,0))</f>
        <v>5000</v>
      </c>
      <c r="AY31" s="76">
        <f>INDEX($K:$P,ROW(),MATCH(AY$3,$K$2:$P$2,0))</f>
        <v>5000</v>
      </c>
      <c r="AZ31" s="76">
        <f>INDEX($K:$P,ROW(),MATCH(AZ$3,$K$2:$P$2,0))</f>
        <v>5000</v>
      </c>
      <c r="BA31" s="76">
        <f>INDEX($K:$P,ROW(),MATCH(BA$3,$K$2:$P$2,0))</f>
        <v>5000</v>
      </c>
      <c r="BB31" s="76">
        <f>INDEX($K:$P,ROW(),MATCH(BB$3,$K$2:$P$2,0))</f>
        <v>5000</v>
      </c>
      <c r="BC31" s="76">
        <f>INDEX($K:$P,ROW(),MATCH(BC$3,$K$2:$P$2,0))</f>
        <v>5000</v>
      </c>
      <c r="BD31" s="76">
        <f>INDEX($K:$P,ROW(),MATCH(BD$3,$K$2:$P$2,0))</f>
        <v>5000</v>
      </c>
      <c r="BE31" s="76">
        <f>INDEX($K:$P,ROW(),MATCH(BE$3,$K$2:$P$2,0))</f>
        <v>5000</v>
      </c>
      <c r="BF31" s="76">
        <f>INDEX($K:$P,ROW(),MATCH(BF$3,$K$2:$P$2,0))</f>
        <v>5000</v>
      </c>
      <c r="BG31" s="76">
        <f>INDEX($K:$P,ROW(),MATCH(BG$3,$K$2:$P$2,0))</f>
        <v>5000</v>
      </c>
      <c r="BH31" s="76">
        <f>INDEX($K:$P,ROW(),MATCH(BH$3,$K$2:$P$2,0))</f>
        <v>5000</v>
      </c>
      <c r="BI31" s="76">
        <f>INDEX($K:$P,ROW(),MATCH(BI$3,$K$2:$P$2,0))</f>
        <v>5000</v>
      </c>
      <c r="BJ31" s="76">
        <f>INDEX($K:$P,ROW(),MATCH(BJ$3,$K$2:$P$2,0))</f>
        <v>5000</v>
      </c>
      <c r="BK31" s="76">
        <f>INDEX($K:$P,ROW(),MATCH(BK$3,$K$2:$P$2,0))</f>
        <v>5000</v>
      </c>
      <c r="BL31" s="76">
        <f>INDEX($K:$P,ROW(),MATCH(BL$3,$K$2:$P$2,0))</f>
        <v>5000</v>
      </c>
      <c r="BM31" s="76">
        <f>INDEX($K:$P,ROW(),MATCH(BM$3,$K$2:$P$2,0))</f>
        <v>5000</v>
      </c>
      <c r="BN31" s="76">
        <f>INDEX($K:$P,ROW(),MATCH(BN$3,$K$2:$P$2,0))</f>
        <v>5000</v>
      </c>
      <c r="BO31" s="76">
        <f>INDEX($K:$P,ROW(),MATCH(BO$3,$K$2:$P$2,0))</f>
        <v>5000</v>
      </c>
      <c r="BP31" s="76">
        <f>INDEX($K:$P,ROW(),MATCH(BP$3,$K$2:$P$2,0))</f>
        <v>5000</v>
      </c>
      <c r="BQ31" s="76">
        <f>INDEX($K:$P,ROW(),MATCH(BQ$3,$K$2:$P$2,0))</f>
        <v>5000</v>
      </c>
      <c r="BR31" s="76">
        <f>INDEX($K:$P,ROW(),MATCH(BR$3,$K$2:$P$2,0))</f>
        <v>5000</v>
      </c>
      <c r="BS31" s="76">
        <f>INDEX($K:$P,ROW(),MATCH(BS$3,$K$2:$P$2,0))</f>
        <v>5000</v>
      </c>
      <c r="BT31" s="76">
        <f>INDEX($K:$P,ROW(),MATCH(BT$3,$K$2:$P$2,0))</f>
        <v>5000</v>
      </c>
      <c r="BU31" s="76">
        <f>INDEX($K:$P,ROW(),MATCH(BU$3,$K$2:$P$2,0))</f>
        <v>5000</v>
      </c>
      <c r="BV31" s="76">
        <f>INDEX($K:$P,ROW(),MATCH(BV$3,$K$2:$P$2,0))</f>
        <v>5000</v>
      </c>
      <c r="BW31" s="76">
        <f>INDEX($K:$P,ROW(),MATCH(BW$3,$K$2:$P$2,0))</f>
        <v>5000</v>
      </c>
      <c r="BX31" s="76">
        <f>INDEX($K:$P,ROW(),MATCH(BX$3,$K$2:$P$2,0))</f>
        <v>5000</v>
      </c>
      <c r="BY31" s="76">
        <f>INDEX($K:$P,ROW(),MATCH(BY$3,$K$2:$P$2,0))</f>
        <v>5000</v>
      </c>
      <c r="BZ31" s="76">
        <f>INDEX($K:$P,ROW(),MATCH(BZ$3,$K$2:$P$2,0))</f>
        <v>5000</v>
      </c>
      <c r="CA31" s="76">
        <f>INDEX($K:$P,ROW(),MATCH(CA$3,$K$2:$P$2,0))</f>
        <v>5000</v>
      </c>
      <c r="CB31" s="76">
        <f>INDEX($K:$P,ROW(),MATCH(CB$3,$K$2:$P$2,0))</f>
        <v>5000</v>
      </c>
      <c r="CC31" s="76">
        <f>INDEX($K:$P,ROW(),MATCH(CC$3,$K$2:$P$2,0))</f>
        <v>5000</v>
      </c>
      <c r="CD31" s="76">
        <f>INDEX($K:$P,ROW(),MATCH(CD$3,$K$2:$P$2,0))</f>
        <v>5000</v>
      </c>
      <c r="CE31" s="76">
        <f>INDEX($K:$P,ROW(),MATCH(CE$3,$K$2:$P$2,0))</f>
        <v>5000</v>
      </c>
      <c r="CF31" s="76">
        <f>INDEX($K:$P,ROW(),MATCH(CF$3,$K$2:$P$2,0))</f>
        <v>5000</v>
      </c>
      <c r="CG31" s="76">
        <f>INDEX($K:$P,ROW(),MATCH(CG$3,$K$2:$P$2,0))</f>
        <v>5000</v>
      </c>
      <c r="CH31" s="76">
        <f>INDEX($K:$P,ROW(),MATCH(CH$3,$K$2:$P$2,0))</f>
        <v>5000</v>
      </c>
      <c r="CI31" s="76">
        <f>INDEX($K:$P,ROW(),MATCH(CI$3,$K$2:$P$2,0))</f>
        <v>5000</v>
      </c>
      <c r="CJ31" s="76">
        <f>INDEX($K:$P,ROW(),MATCH(CJ$3,$K$2:$P$2,0))</f>
        <v>5000</v>
      </c>
      <c r="CK31" s="76">
        <f>INDEX($K:$P,ROW(),MATCH(CK$3,$K$2:$P$2,0))</f>
        <v>5000</v>
      </c>
      <c r="CL31" s="76">
        <f>INDEX($K:$P,ROW(),MATCH(CL$3,$K$2:$P$2,0))</f>
        <v>5000</v>
      </c>
    </row>
    <row r="32" spans="2:90" x14ac:dyDescent="0.4">
      <c r="B32" s="139" t="s">
        <v>495</v>
      </c>
      <c r="C32" s="12"/>
      <c r="D32" s="12" t="s">
        <v>1037</v>
      </c>
      <c r="E32" s="12"/>
      <c r="F32" s="12"/>
      <c r="G32" s="12">
        <f>E32</f>
        <v>0</v>
      </c>
      <c r="H32" s="12"/>
      <c r="I32" s="60"/>
      <c r="J32" s="60"/>
      <c r="K32" s="18">
        <v>1</v>
      </c>
      <c r="L32" s="18">
        <v>1</v>
      </c>
      <c r="M32" s="18">
        <v>1</v>
      </c>
      <c r="N32" s="18">
        <v>1</v>
      </c>
      <c r="O32" s="18">
        <v>1</v>
      </c>
      <c r="P32" s="18">
        <v>1</v>
      </c>
      <c r="R32" s="19"/>
      <c r="S32" s="141">
        <f>INDEX($K:$P,ROW(),MATCH(S$3,$K$2:$P$2,0))</f>
        <v>1</v>
      </c>
      <c r="T32" s="141">
        <f>INDEX($K:$P,ROW(),MATCH(T$3,$K$2:$P$2,0))</f>
        <v>1</v>
      </c>
      <c r="U32" s="141">
        <f>INDEX($K:$P,ROW(),MATCH(U$3,$K$2:$P$2,0))</f>
        <v>1</v>
      </c>
      <c r="V32" s="141">
        <f>INDEX($K:$P,ROW(),MATCH(V$3,$K$2:$P$2,0))</f>
        <v>1</v>
      </c>
      <c r="W32" s="141">
        <f>INDEX($K:$P,ROW(),MATCH(W$3,$K$2:$P$2,0))</f>
        <v>1</v>
      </c>
      <c r="X32" s="141">
        <f>INDEX($K:$P,ROW(),MATCH(X$3,$K$2:$P$2,0))</f>
        <v>1</v>
      </c>
      <c r="Y32" s="141">
        <f>INDEX($K:$P,ROW(),MATCH(Y$3,$K$2:$P$2,0))</f>
        <v>1</v>
      </c>
      <c r="Z32" s="141">
        <f>INDEX($K:$P,ROW(),MATCH(Z$3,$K$2:$P$2,0))</f>
        <v>1</v>
      </c>
      <c r="AA32" s="141">
        <f>INDEX($K:$P,ROW(),MATCH(AA$3,$K$2:$P$2,0))</f>
        <v>1</v>
      </c>
      <c r="AB32" s="141">
        <f>INDEX($K:$P,ROW(),MATCH(AB$3,$K$2:$P$2,0))</f>
        <v>1</v>
      </c>
      <c r="AC32" s="141">
        <f>INDEX($K:$P,ROW(),MATCH(AC$3,$K$2:$P$2,0))</f>
        <v>1</v>
      </c>
      <c r="AD32" s="141">
        <f>INDEX($K:$P,ROW(),MATCH(AD$3,$K$2:$P$2,0))</f>
        <v>1</v>
      </c>
      <c r="AE32" s="141">
        <f>INDEX($K:$P,ROW(),MATCH(AE$3,$K$2:$P$2,0))</f>
        <v>1</v>
      </c>
      <c r="AF32" s="141">
        <f>INDEX($K:$P,ROW(),MATCH(AF$3,$K$2:$P$2,0))</f>
        <v>1</v>
      </c>
      <c r="AG32" s="141">
        <f>INDEX($K:$P,ROW(),MATCH(AG$3,$K$2:$P$2,0))</f>
        <v>1</v>
      </c>
      <c r="AH32" s="141">
        <f>INDEX($K:$P,ROW(),MATCH(AH$3,$K$2:$P$2,0))</f>
        <v>1</v>
      </c>
      <c r="AI32" s="141">
        <f>INDEX($K:$P,ROW(),MATCH(AI$3,$K$2:$P$2,0))</f>
        <v>1</v>
      </c>
      <c r="AJ32" s="141">
        <f>INDEX($K:$P,ROW(),MATCH(AJ$3,$K$2:$P$2,0))</f>
        <v>1</v>
      </c>
      <c r="AK32" s="141">
        <f>INDEX($K:$P,ROW(),MATCH(AK$3,$K$2:$P$2,0))</f>
        <v>1</v>
      </c>
      <c r="AL32" s="141">
        <f>INDEX($K:$P,ROW(),MATCH(AL$3,$K$2:$P$2,0))</f>
        <v>1</v>
      </c>
      <c r="AM32" s="141">
        <f>INDEX($K:$P,ROW(),MATCH(AM$3,$K$2:$P$2,0))</f>
        <v>1</v>
      </c>
      <c r="AN32" s="141">
        <f>INDEX($K:$P,ROW(),MATCH(AN$3,$K$2:$P$2,0))</f>
        <v>1</v>
      </c>
      <c r="AO32" s="141">
        <f>INDEX($K:$P,ROW(),MATCH(AO$3,$K$2:$P$2,0))</f>
        <v>1</v>
      </c>
      <c r="AP32" s="141">
        <f>INDEX($K:$P,ROW(),MATCH(AP$3,$K$2:$P$2,0))</f>
        <v>1</v>
      </c>
      <c r="AQ32" s="141">
        <f>INDEX($K:$P,ROW(),MATCH(AQ$3,$K$2:$P$2,0))</f>
        <v>1</v>
      </c>
      <c r="AR32" s="141">
        <f>INDEX($K:$P,ROW(),MATCH(AR$3,$K$2:$P$2,0))</f>
        <v>1</v>
      </c>
      <c r="AS32" s="141">
        <f>INDEX($K:$P,ROW(),MATCH(AS$3,$K$2:$P$2,0))</f>
        <v>1</v>
      </c>
      <c r="AT32" s="141">
        <f>INDEX($K:$P,ROW(),MATCH(AT$3,$K$2:$P$2,0))</f>
        <v>1</v>
      </c>
      <c r="AU32" s="141">
        <f>INDEX($K:$P,ROW(),MATCH(AU$3,$K$2:$P$2,0))</f>
        <v>1</v>
      </c>
      <c r="AV32" s="141">
        <f>INDEX($K:$P,ROW(),MATCH(AV$3,$K$2:$P$2,0))</f>
        <v>1</v>
      </c>
      <c r="AW32" s="141">
        <f>INDEX($K:$P,ROW(),MATCH(AW$3,$K$2:$P$2,0))</f>
        <v>1</v>
      </c>
      <c r="AX32" s="141">
        <f>INDEX($K:$P,ROW(),MATCH(AX$3,$K$2:$P$2,0))</f>
        <v>1</v>
      </c>
      <c r="AY32" s="141">
        <f>INDEX($K:$P,ROW(),MATCH(AY$3,$K$2:$P$2,0))</f>
        <v>1</v>
      </c>
      <c r="AZ32" s="141">
        <f>INDEX($K:$P,ROW(),MATCH(AZ$3,$K$2:$P$2,0))</f>
        <v>1</v>
      </c>
      <c r="BA32" s="141">
        <f>INDEX($K:$P,ROW(),MATCH(BA$3,$K$2:$P$2,0))</f>
        <v>1</v>
      </c>
      <c r="BB32" s="141">
        <f>INDEX($K:$P,ROW(),MATCH(BB$3,$K$2:$P$2,0))</f>
        <v>1</v>
      </c>
      <c r="BC32" s="141">
        <f>INDEX($K:$P,ROW(),MATCH(BC$3,$K$2:$P$2,0))</f>
        <v>1</v>
      </c>
      <c r="BD32" s="141">
        <f>INDEX($K:$P,ROW(),MATCH(BD$3,$K$2:$P$2,0))</f>
        <v>1</v>
      </c>
      <c r="BE32" s="141">
        <f>INDEX($K:$P,ROW(),MATCH(BE$3,$K$2:$P$2,0))</f>
        <v>1</v>
      </c>
      <c r="BF32" s="141">
        <f>INDEX($K:$P,ROW(),MATCH(BF$3,$K$2:$P$2,0))</f>
        <v>1</v>
      </c>
      <c r="BG32" s="141">
        <f>INDEX($K:$P,ROW(),MATCH(BG$3,$K$2:$P$2,0))</f>
        <v>1</v>
      </c>
      <c r="BH32" s="141">
        <f>INDEX($K:$P,ROW(),MATCH(BH$3,$K$2:$P$2,0))</f>
        <v>1</v>
      </c>
      <c r="BI32" s="141">
        <f>INDEX($K:$P,ROW(),MATCH(BI$3,$K$2:$P$2,0))</f>
        <v>1</v>
      </c>
      <c r="BJ32" s="141">
        <f>INDEX($K:$P,ROW(),MATCH(BJ$3,$K$2:$P$2,0))</f>
        <v>1</v>
      </c>
      <c r="BK32" s="141">
        <f>INDEX($K:$P,ROW(),MATCH(BK$3,$K$2:$P$2,0))</f>
        <v>1</v>
      </c>
      <c r="BL32" s="141">
        <f>INDEX($K:$P,ROW(),MATCH(BL$3,$K$2:$P$2,0))</f>
        <v>1</v>
      </c>
      <c r="BM32" s="141">
        <f>INDEX($K:$P,ROW(),MATCH(BM$3,$K$2:$P$2,0))</f>
        <v>1</v>
      </c>
      <c r="BN32" s="141">
        <f>INDEX($K:$P,ROW(),MATCH(BN$3,$K$2:$P$2,0))</f>
        <v>1</v>
      </c>
      <c r="BO32" s="141">
        <f>INDEX($K:$P,ROW(),MATCH(BO$3,$K$2:$P$2,0))</f>
        <v>1</v>
      </c>
      <c r="BP32" s="141">
        <f>INDEX($K:$P,ROW(),MATCH(BP$3,$K$2:$P$2,0))</f>
        <v>1</v>
      </c>
      <c r="BQ32" s="141">
        <f>INDEX($K:$P,ROW(),MATCH(BQ$3,$K$2:$P$2,0))</f>
        <v>1</v>
      </c>
      <c r="BR32" s="141">
        <f>INDEX($K:$P,ROW(),MATCH(BR$3,$K$2:$P$2,0))</f>
        <v>1</v>
      </c>
      <c r="BS32" s="141">
        <f>INDEX($K:$P,ROW(),MATCH(BS$3,$K$2:$P$2,0))</f>
        <v>1</v>
      </c>
      <c r="BT32" s="141">
        <f>INDEX($K:$P,ROW(),MATCH(BT$3,$K$2:$P$2,0))</f>
        <v>1</v>
      </c>
      <c r="BU32" s="141">
        <f>INDEX($K:$P,ROW(),MATCH(BU$3,$K$2:$P$2,0))</f>
        <v>1</v>
      </c>
      <c r="BV32" s="141">
        <f>INDEX($K:$P,ROW(),MATCH(BV$3,$K$2:$P$2,0))</f>
        <v>1</v>
      </c>
      <c r="BW32" s="141">
        <f>INDEX($K:$P,ROW(),MATCH(BW$3,$K$2:$P$2,0))</f>
        <v>1</v>
      </c>
      <c r="BX32" s="141">
        <f>INDEX($K:$P,ROW(),MATCH(BX$3,$K$2:$P$2,0))</f>
        <v>1</v>
      </c>
      <c r="BY32" s="141">
        <f>INDEX($K:$P,ROW(),MATCH(BY$3,$K$2:$P$2,0))</f>
        <v>1</v>
      </c>
      <c r="BZ32" s="141">
        <f>INDEX($K:$P,ROW(),MATCH(BZ$3,$K$2:$P$2,0))</f>
        <v>1</v>
      </c>
      <c r="CA32" s="141">
        <f>INDEX($K:$P,ROW(),MATCH(CA$3,$K$2:$P$2,0))</f>
        <v>1</v>
      </c>
      <c r="CB32" s="141">
        <f>INDEX($K:$P,ROW(),MATCH(CB$3,$K$2:$P$2,0))</f>
        <v>1</v>
      </c>
      <c r="CC32" s="141">
        <f>INDEX($K:$P,ROW(),MATCH(CC$3,$K$2:$P$2,0))</f>
        <v>1</v>
      </c>
      <c r="CD32" s="141">
        <f>INDEX($K:$P,ROW(),MATCH(CD$3,$K$2:$P$2,0))</f>
        <v>1</v>
      </c>
      <c r="CE32" s="141">
        <f>INDEX($K:$P,ROW(),MATCH(CE$3,$K$2:$P$2,0))</f>
        <v>1</v>
      </c>
      <c r="CF32" s="141">
        <f>INDEX($K:$P,ROW(),MATCH(CF$3,$K$2:$P$2,0))</f>
        <v>1</v>
      </c>
      <c r="CG32" s="141">
        <f>INDEX($K:$P,ROW(),MATCH(CG$3,$K$2:$P$2,0))</f>
        <v>1</v>
      </c>
      <c r="CH32" s="141">
        <f>INDEX($K:$P,ROW(),MATCH(CH$3,$K$2:$P$2,0))</f>
        <v>1</v>
      </c>
      <c r="CI32" s="141">
        <f>INDEX($K:$P,ROW(),MATCH(CI$3,$K$2:$P$2,0))</f>
        <v>1</v>
      </c>
      <c r="CJ32" s="141">
        <f>INDEX($K:$P,ROW(),MATCH(CJ$3,$K$2:$P$2,0))</f>
        <v>1</v>
      </c>
      <c r="CK32" s="141">
        <f>INDEX($K:$P,ROW(),MATCH(CK$3,$K$2:$P$2,0))</f>
        <v>1</v>
      </c>
      <c r="CL32" s="141">
        <f>INDEX($K:$P,ROW(),MATCH(CL$3,$K$2:$P$2,0))</f>
        <v>1</v>
      </c>
    </row>
    <row r="33" spans="2:90" x14ac:dyDescent="0.4">
      <c r="B33" s="121" t="s">
        <v>1040</v>
      </c>
      <c r="C33" s="27" t="s">
        <v>198</v>
      </c>
      <c r="D33" s="12" t="s">
        <v>1037</v>
      </c>
      <c r="E33" s="27"/>
      <c r="F33" s="27"/>
      <c r="G33" s="27"/>
      <c r="H33" s="27"/>
      <c r="I33" s="78"/>
      <c r="J33" s="78"/>
      <c r="K33" s="63">
        <f ca="1">SUMIF($3:$3,K$2,33:33)</f>
        <v>482207.0865245593</v>
      </c>
      <c r="L33" s="63">
        <f ca="1">SUMIF($3:$3,L$2,33:33)</f>
        <v>1711536.871553245</v>
      </c>
      <c r="M33" s="63">
        <f ca="1">SUMIF($3:$3,M$2,33:33)</f>
        <v>2993525.8564025173</v>
      </c>
      <c r="N33" s="63">
        <f ca="1">SUMIF($3:$3,N$2,33:33)</f>
        <v>4297582.6200468969</v>
      </c>
      <c r="O33" s="63">
        <f ca="1">SUMIF($3:$3,O$2,33:33)</f>
        <v>5613563.9305755198</v>
      </c>
      <c r="P33" s="63">
        <f ca="1">SUMIF($3:$3,P$2,33:33)</f>
        <v>6935988.7903038543</v>
      </c>
      <c r="R33" s="113"/>
      <c r="S33" s="142">
        <f ca="1">S32*AVERAGE(S27,S23)*S31</f>
        <v>0</v>
      </c>
      <c r="T33" s="142">
        <f ca="1">T32*AVERAGE(T27,T23)*T31</f>
        <v>0</v>
      </c>
      <c r="U33" s="142">
        <f ca="1">U32*AVERAGE(U27,U23)*U31</f>
        <v>5541.6666666666661</v>
      </c>
      <c r="V33" s="142">
        <f ca="1">V32*AVERAGE(V27,V23)*V31</f>
        <v>16347.916666666662</v>
      </c>
      <c r="W33" s="142">
        <f ca="1">W32*AVERAGE(W27,W23)*W31</f>
        <v>26613.854166666657</v>
      </c>
      <c r="X33" s="142">
        <f ca="1">X32*AVERAGE(X27,X23)*X31</f>
        <v>36366.494791666657</v>
      </c>
      <c r="Y33" s="142">
        <f ca="1">Y32*AVERAGE(Y27,Y23)*Y31</f>
        <v>45631.503385416654</v>
      </c>
      <c r="Z33" s="142">
        <f ca="1">Z32*AVERAGE(Z27,Z23)*Z31</f>
        <v>54433.261549479146</v>
      </c>
      <c r="AA33" s="142">
        <f ca="1">AA32*AVERAGE(AA27,AA23)*AA31</f>
        <v>62794.931805338514</v>
      </c>
      <c r="AB33" s="142">
        <f ca="1">AB32*AVERAGE(AB27,AB23)*AB31</f>
        <v>70738.518548404929</v>
      </c>
      <c r="AC33" s="142">
        <f ca="1">AC32*AVERAGE(AC27,AC23)*AC31</f>
        <v>78284.925954318009</v>
      </c>
      <c r="AD33" s="142">
        <f ca="1">AD32*AVERAGE(AD27,AD23)*AD31</f>
        <v>85454.012989935422</v>
      </c>
      <c r="AE33" s="142">
        <f ca="1">AE32*AVERAGE(AE27,AE23)*AE31</f>
        <v>92264.645673772</v>
      </c>
      <c r="AF33" s="142">
        <f ca="1">AF32*AVERAGE(AF27,AF23)*AF31</f>
        <v>98734.746723416727</v>
      </c>
      <c r="AG33" s="142">
        <f ca="1">AG32*AVERAGE(AG27,AG23)*AG31</f>
        <v>107652.17605391254</v>
      </c>
      <c r="AH33" s="142">
        <f ca="1">AH32*AVERAGE(AH27,AH23)*AH31</f>
        <v>118894.56725121691</v>
      </c>
      <c r="AI33" s="142">
        <f ca="1">AI32*AVERAGE(AI27,AI23)*AI31</f>
        <v>129574.83888865607</v>
      </c>
      <c r="AJ33" s="142">
        <f ca="1">AJ32*AVERAGE(AJ27,AJ23)*AJ31</f>
        <v>139721.09694422325</v>
      </c>
      <c r="AK33" s="142">
        <f ca="1">AK32*AVERAGE(AK27,AK23)*AK31</f>
        <v>149360.0420970121</v>
      </c>
      <c r="AL33" s="142">
        <f ca="1">AL32*AVERAGE(AL27,AL23)*AL31</f>
        <v>158517.03999216147</v>
      </c>
      <c r="AM33" s="142">
        <f ca="1">AM32*AVERAGE(AM27,AM23)*AM31</f>
        <v>167216.1879925534</v>
      </c>
      <c r="AN33" s="142">
        <f ca="1">AN32*AVERAGE(AN27,AN23)*AN31</f>
        <v>175480.3785929257</v>
      </c>
      <c r="AO33" s="142">
        <f ca="1">AO32*AVERAGE(AO27,AO23)*AO31</f>
        <v>183331.35966327944</v>
      </c>
      <c r="AP33" s="142">
        <f ca="1">AP32*AVERAGE(AP27,AP23)*AP31</f>
        <v>190789.79168011545</v>
      </c>
      <c r="AQ33" s="142">
        <f ca="1">AQ32*AVERAGE(AQ27,AQ23)*AQ31</f>
        <v>197875.30209610972</v>
      </c>
      <c r="AR33" s="142">
        <f ca="1">AR32*AVERAGE(AR27,AR23)*AR31</f>
        <v>204606.53699130422</v>
      </c>
      <c r="AS33" s="142">
        <f ca="1">AS32*AVERAGE(AS27,AS23)*AS31</f>
        <v>213772.04347507234</v>
      </c>
      <c r="AT33" s="142">
        <f ca="1">AT32*AVERAGE(AT27,AT23)*AT31</f>
        <v>225250.10796798539</v>
      </c>
      <c r="AU33" s="142">
        <f ca="1">AU32*AVERAGE(AU27,AU23)*AU31</f>
        <v>236154.26923625279</v>
      </c>
      <c r="AV33" s="142">
        <f ca="1">AV32*AVERAGE(AV27,AV23)*AV31</f>
        <v>246513.2224411068</v>
      </c>
      <c r="AW33" s="142">
        <f ca="1">AW32*AVERAGE(AW27,AW23)*AW31</f>
        <v>256354.22798571808</v>
      </c>
      <c r="AX33" s="142">
        <f ca="1">AX32*AVERAGE(AX27,AX23)*AX31</f>
        <v>265703.18325309886</v>
      </c>
      <c r="AY33" s="142">
        <f ca="1">AY32*AVERAGE(AY27,AY23)*AY31</f>
        <v>274584.6907571106</v>
      </c>
      <c r="AZ33" s="142">
        <f ca="1">AZ32*AVERAGE(AZ27,AZ23)*AZ31</f>
        <v>283022.12288592168</v>
      </c>
      <c r="BA33" s="142">
        <f ca="1">BA32*AVERAGE(BA27,BA23)*BA31</f>
        <v>291037.68340829224</v>
      </c>
      <c r="BB33" s="142">
        <f ca="1">BB32*AVERAGE(BB27,BB23)*BB31</f>
        <v>298652.46590454434</v>
      </c>
      <c r="BC33" s="142">
        <f ca="1">BC32*AVERAGE(BC27,BC23)*BC31</f>
        <v>305886.50927598373</v>
      </c>
      <c r="BD33" s="142">
        <f ca="1">BD32*AVERAGE(BD27,BD23)*BD31</f>
        <v>312758.85047885124</v>
      </c>
      <c r="BE33" s="142">
        <f ca="1">BE32*AVERAGE(BE27,BE23)*BE31</f>
        <v>322058.40795490873</v>
      </c>
      <c r="BF33" s="142">
        <f ca="1">BF32*AVERAGE(BF27,BF23)*BF31</f>
        <v>333663.8208904966</v>
      </c>
      <c r="BG33" s="142">
        <f ca="1">BG32*AVERAGE(BG27,BG23)*BG31</f>
        <v>344688.96317930508</v>
      </c>
      <c r="BH33" s="142">
        <f ca="1">BH32*AVERAGE(BH27,BH23)*BH31</f>
        <v>355162.84835367318</v>
      </c>
      <c r="BI33" s="142">
        <f ca="1">BI32*AVERAGE(BI27,BI23)*BI31</f>
        <v>365113.03926932288</v>
      </c>
      <c r="BJ33" s="142">
        <f ca="1">BJ32*AVERAGE(BJ27,BJ23)*BJ31</f>
        <v>374565.72063919</v>
      </c>
      <c r="BK33" s="142">
        <f ca="1">BK32*AVERAGE(BK27,BK23)*BK31</f>
        <v>383545.76794056379</v>
      </c>
      <c r="BL33" s="142">
        <f ca="1">BL32*AVERAGE(BL27,BL23)*BL31</f>
        <v>392076.81287686888</v>
      </c>
      <c r="BM33" s="142">
        <f ca="1">BM32*AVERAGE(BM27,BM23)*BM31</f>
        <v>400181.30556635873</v>
      </c>
      <c r="BN33" s="142">
        <f ca="1">BN32*AVERAGE(BN27,BN23)*BN31</f>
        <v>407880.57362137409</v>
      </c>
      <c r="BO33" s="142">
        <f ca="1">BO32*AVERAGE(BO27,BO23)*BO31</f>
        <v>415194.87827363872</v>
      </c>
      <c r="BP33" s="142">
        <f ca="1">BP32*AVERAGE(BP27,BP23)*BP31</f>
        <v>422143.46769329009</v>
      </c>
      <c r="BQ33" s="142">
        <f ca="1">BQ32*AVERAGE(BQ27,BQ23)*BQ31</f>
        <v>431515.4609752922</v>
      </c>
      <c r="BR33" s="142">
        <f ca="1">BR32*AVERAGE(BR27,BR23)*BR31</f>
        <v>443189.68792652764</v>
      </c>
      <c r="BS33" s="142">
        <f ca="1">BS32*AVERAGE(BS27,BS23)*BS31</f>
        <v>454280.20353020116</v>
      </c>
      <c r="BT33" s="142">
        <f ca="1">BT32*AVERAGE(BT27,BT23)*BT31</f>
        <v>464816.19335369108</v>
      </c>
      <c r="BU33" s="142">
        <f ca="1">BU32*AVERAGE(BU27,BU23)*BU31</f>
        <v>474825.38368600659</v>
      </c>
      <c r="BV33" s="142">
        <f ca="1">BV32*AVERAGE(BV27,BV23)*BV31</f>
        <v>484334.11450170627</v>
      </c>
      <c r="BW33" s="142">
        <f ca="1">BW32*AVERAGE(BW27,BW23)*BW31</f>
        <v>493367.40877662087</v>
      </c>
      <c r="BX33" s="142">
        <f ca="1">BX32*AVERAGE(BX27,BX23)*BX31</f>
        <v>501949.03833778983</v>
      </c>
      <c r="BY33" s="142">
        <f ca="1">BY32*AVERAGE(BY27,BY23)*BY31</f>
        <v>510101.5864209003</v>
      </c>
      <c r="BZ33" s="142">
        <f ca="1">BZ32*AVERAGE(BZ27,BZ23)*BZ31</f>
        <v>517846.50709985528</v>
      </c>
      <c r="CA33" s="142">
        <f ca="1">CA32*AVERAGE(CA27,CA23)*CA31</f>
        <v>525204.18174486258</v>
      </c>
      <c r="CB33" s="142">
        <f ca="1">CB32*AVERAGE(CB27,CB23)*CB31</f>
        <v>532193.97265761939</v>
      </c>
      <c r="CC33" s="142">
        <f ca="1">CC32*AVERAGE(CC27,CC23)*CC31</f>
        <v>541605.10735807184</v>
      </c>
      <c r="CD33" s="142">
        <f ca="1">CD32*AVERAGE(CD27,CD23)*CD31</f>
        <v>553316.51865683496</v>
      </c>
      <c r="CE33" s="142">
        <f ca="1">CE32*AVERAGE(CE27,CE23)*CE31</f>
        <v>564442.35939065996</v>
      </c>
      <c r="CF33" s="142">
        <f ca="1">CF32*AVERAGE(CF27,CF23)*CF31</f>
        <v>575011.9080877935</v>
      </c>
      <c r="CG33" s="142">
        <f ca="1">CG32*AVERAGE(CG27,CG23)*CG31</f>
        <v>585052.97935007059</v>
      </c>
      <c r="CH33" s="142">
        <f ca="1">CH32*AVERAGE(CH27,CH23)*CH31</f>
        <v>594591.99704923376</v>
      </c>
      <c r="CI33" s="142">
        <f ca="1">CI32*AVERAGE(CI27,CI23)*CI31</f>
        <v>603654.06386343879</v>
      </c>
      <c r="CJ33" s="142">
        <f ca="1">CJ32*AVERAGE(CJ27,CJ23)*CJ31</f>
        <v>612263.02733693342</v>
      </c>
      <c r="CK33" s="142">
        <f ca="1">CK32*AVERAGE(CK27,CK23)*CK31</f>
        <v>620441.54263675341</v>
      </c>
      <c r="CL33" s="142">
        <f ca="1">CL32*AVERAGE(CL27,CL23)*CL31</f>
        <v>628211.13217158243</v>
      </c>
    </row>
    <row r="34" spans="2:90" x14ac:dyDescent="0.4">
      <c r="B34" s="121"/>
      <c r="C34" s="27"/>
      <c r="D34" s="12" t="s">
        <v>1037</v>
      </c>
      <c r="E34" s="27"/>
      <c r="F34" s="27"/>
      <c r="G34" s="27"/>
      <c r="H34" s="27"/>
      <c r="I34" s="78"/>
      <c r="J34" s="78"/>
      <c r="K34" s="28"/>
      <c r="L34" s="28"/>
      <c r="M34" s="28"/>
      <c r="N34" s="28"/>
      <c r="O34" s="28"/>
      <c r="P34" s="28"/>
      <c r="R34" s="33"/>
      <c r="S34" s="77"/>
      <c r="T34" s="77"/>
      <c r="U34" s="77"/>
      <c r="V34" s="77"/>
      <c r="W34" s="77"/>
      <c r="X34" s="77"/>
      <c r="Y34" s="77"/>
      <c r="Z34" s="77"/>
      <c r="AA34" s="77"/>
      <c r="AB34" s="77"/>
      <c r="AC34" s="77"/>
      <c r="AD34" s="77"/>
      <c r="AE34" s="77"/>
      <c r="AF34" s="77"/>
      <c r="AG34" s="77"/>
      <c r="AH34" s="77"/>
      <c r="AI34" s="77"/>
      <c r="AJ34" s="77"/>
      <c r="AK34" s="77"/>
      <c r="AL34" s="77"/>
      <c r="AM34" s="77"/>
      <c r="AN34" s="77"/>
      <c r="AO34" s="77"/>
      <c r="AP34" s="77"/>
      <c r="AQ34" s="77"/>
      <c r="AR34" s="77"/>
      <c r="AS34" s="77"/>
      <c r="AT34" s="77"/>
      <c r="AU34" s="77"/>
      <c r="AV34" s="77"/>
      <c r="AW34" s="77"/>
      <c r="AX34" s="77"/>
      <c r="AY34" s="77"/>
      <c r="AZ34" s="77"/>
      <c r="BA34" s="77"/>
      <c r="BB34" s="77"/>
      <c r="BC34" s="77"/>
      <c r="BD34" s="77"/>
      <c r="BE34" s="77"/>
      <c r="BF34" s="77"/>
      <c r="BG34" s="77"/>
      <c r="BH34" s="77"/>
      <c r="BI34" s="77"/>
      <c r="BJ34" s="77"/>
      <c r="BK34" s="77"/>
      <c r="BL34" s="77"/>
      <c r="BM34" s="77"/>
      <c r="BN34" s="77"/>
      <c r="BO34" s="77"/>
      <c r="BP34" s="77"/>
      <c r="BQ34" s="77"/>
      <c r="BR34" s="77"/>
      <c r="BS34" s="77"/>
      <c r="BT34" s="77"/>
      <c r="BU34" s="77"/>
      <c r="BV34" s="77"/>
      <c r="BW34" s="77"/>
      <c r="BX34" s="77"/>
      <c r="BY34" s="77"/>
      <c r="BZ34" s="77"/>
      <c r="CA34" s="77"/>
      <c r="CB34" s="77"/>
      <c r="CC34" s="77"/>
      <c r="CD34" s="77"/>
      <c r="CE34" s="77"/>
      <c r="CF34" s="77"/>
      <c r="CG34" s="77"/>
      <c r="CH34" s="77"/>
      <c r="CI34" s="77"/>
      <c r="CJ34" s="77"/>
      <c r="CK34" s="77"/>
      <c r="CL34" s="77"/>
    </row>
    <row r="35" spans="2:90" x14ac:dyDescent="0.4">
      <c r="B35" s="93" t="s">
        <v>1041</v>
      </c>
      <c r="C35" s="31"/>
      <c r="D35" s="31" t="s">
        <v>1035</v>
      </c>
      <c r="E35" s="31"/>
      <c r="F35" s="31"/>
      <c r="G35" s="31"/>
      <c r="H35" s="31"/>
      <c r="I35" s="73"/>
      <c r="J35" s="73"/>
      <c r="K35" s="31"/>
      <c r="L35" s="31"/>
      <c r="M35" s="31"/>
      <c r="N35" s="31"/>
      <c r="O35" s="31"/>
      <c r="P35" s="31"/>
      <c r="R35" s="67"/>
      <c r="S35" s="150"/>
      <c r="T35" s="150"/>
      <c r="U35" s="150"/>
      <c r="V35" s="150"/>
      <c r="W35" s="150"/>
      <c r="X35" s="150"/>
      <c r="Y35" s="150"/>
      <c r="Z35" s="150"/>
      <c r="AA35" s="150"/>
      <c r="AB35" s="150"/>
      <c r="AC35" s="150"/>
      <c r="AD35" s="150"/>
      <c r="AE35" s="150"/>
      <c r="AF35" s="150"/>
      <c r="AG35" s="150"/>
      <c r="AH35" s="150"/>
      <c r="AI35" s="150"/>
      <c r="AJ35" s="150"/>
      <c r="AK35" s="150"/>
      <c r="AL35" s="150"/>
      <c r="AM35" s="150"/>
      <c r="AN35" s="150"/>
      <c r="AO35" s="150"/>
      <c r="AP35" s="150"/>
      <c r="AQ35" s="150"/>
      <c r="AR35" s="150"/>
      <c r="AS35" s="150"/>
      <c r="AT35" s="150"/>
      <c r="AU35" s="150"/>
      <c r="AV35" s="150"/>
      <c r="AW35" s="150"/>
      <c r="AX35" s="150"/>
      <c r="AY35" s="150"/>
      <c r="AZ35" s="150"/>
      <c r="BA35" s="150"/>
      <c r="BB35" s="150"/>
      <c r="BC35" s="150"/>
      <c r="BD35" s="150"/>
      <c r="BE35" s="150"/>
      <c r="BF35" s="150"/>
      <c r="BG35" s="150"/>
      <c r="BH35" s="150"/>
      <c r="BI35" s="150"/>
      <c r="BJ35" s="150"/>
      <c r="BK35" s="150"/>
      <c r="BL35" s="150"/>
      <c r="BM35" s="150"/>
      <c r="BN35" s="150"/>
      <c r="BO35" s="150"/>
      <c r="BP35" s="150"/>
      <c r="BQ35" s="150"/>
      <c r="BR35" s="150"/>
      <c r="BS35" s="150"/>
      <c r="BT35" s="150"/>
      <c r="BU35" s="150"/>
      <c r="BV35" s="150"/>
      <c r="BW35" s="150"/>
      <c r="BX35" s="150"/>
      <c r="BY35" s="150"/>
      <c r="BZ35" s="150"/>
      <c r="CA35" s="150"/>
      <c r="CB35" s="150"/>
      <c r="CC35" s="150"/>
      <c r="CD35" s="150"/>
      <c r="CE35" s="150"/>
      <c r="CF35" s="150"/>
      <c r="CG35" s="150"/>
      <c r="CH35" s="150"/>
      <c r="CI35" s="150"/>
      <c r="CJ35" s="150"/>
      <c r="CK35" s="150"/>
      <c r="CL35" s="150"/>
    </row>
    <row r="36" spans="2:90" x14ac:dyDescent="0.4">
      <c r="B36" s="139" t="s">
        <v>342</v>
      </c>
      <c r="C36" s="12"/>
      <c r="D36" s="31" t="s">
        <v>1035</v>
      </c>
      <c r="E36" s="12"/>
      <c r="F36" s="12"/>
      <c r="G36" s="12">
        <f>E36</f>
        <v>0</v>
      </c>
      <c r="H36" s="12"/>
      <c r="I36" s="60"/>
      <c r="J36" s="60"/>
      <c r="K36" s="17">
        <v>180</v>
      </c>
      <c r="L36" s="17">
        <v>180</v>
      </c>
      <c r="M36" s="17">
        <v>180</v>
      </c>
      <c r="N36" s="17">
        <v>180</v>
      </c>
      <c r="O36" s="17">
        <v>180</v>
      </c>
      <c r="P36" s="17">
        <v>180</v>
      </c>
      <c r="R36" s="15"/>
      <c r="S36" s="76">
        <f>INDEX($K:$P,ROW(),MATCH(S$3,$K$2:$P$2,0))</f>
        <v>180</v>
      </c>
      <c r="T36" s="76">
        <f>INDEX($K:$P,ROW(),MATCH(T$3,$K$2:$P$2,0))</f>
        <v>180</v>
      </c>
      <c r="U36" s="76">
        <f>INDEX($K:$P,ROW(),MATCH(U$3,$K$2:$P$2,0))</f>
        <v>180</v>
      </c>
      <c r="V36" s="76">
        <f>INDEX($K:$P,ROW(),MATCH(V$3,$K$2:$P$2,0))</f>
        <v>180</v>
      </c>
      <c r="W36" s="76">
        <f>INDEX($K:$P,ROW(),MATCH(W$3,$K$2:$P$2,0))</f>
        <v>180</v>
      </c>
      <c r="X36" s="76">
        <f>INDEX($K:$P,ROW(),MATCH(X$3,$K$2:$P$2,0))</f>
        <v>180</v>
      </c>
      <c r="Y36" s="76">
        <f>INDEX($K:$P,ROW(),MATCH(Y$3,$K$2:$P$2,0))</f>
        <v>180</v>
      </c>
      <c r="Z36" s="76">
        <f>INDEX($K:$P,ROW(),MATCH(Z$3,$K$2:$P$2,0))</f>
        <v>180</v>
      </c>
      <c r="AA36" s="76">
        <f>INDEX($K:$P,ROW(),MATCH(AA$3,$K$2:$P$2,0))</f>
        <v>180</v>
      </c>
      <c r="AB36" s="76">
        <f>INDEX($K:$P,ROW(),MATCH(AB$3,$K$2:$P$2,0))</f>
        <v>180</v>
      </c>
      <c r="AC36" s="76">
        <f>INDEX($K:$P,ROW(),MATCH(AC$3,$K$2:$P$2,0))</f>
        <v>180</v>
      </c>
      <c r="AD36" s="76">
        <f>INDEX($K:$P,ROW(),MATCH(AD$3,$K$2:$P$2,0))</f>
        <v>180</v>
      </c>
      <c r="AE36" s="76">
        <f>INDEX($K:$P,ROW(),MATCH(AE$3,$K$2:$P$2,0))</f>
        <v>180</v>
      </c>
      <c r="AF36" s="76">
        <f>INDEX($K:$P,ROW(),MATCH(AF$3,$K$2:$P$2,0))</f>
        <v>180</v>
      </c>
      <c r="AG36" s="76">
        <f>INDEX($K:$P,ROW(),MATCH(AG$3,$K$2:$P$2,0))</f>
        <v>180</v>
      </c>
      <c r="AH36" s="76">
        <f>INDEX($K:$P,ROW(),MATCH(AH$3,$K$2:$P$2,0))</f>
        <v>180</v>
      </c>
      <c r="AI36" s="76">
        <f>INDEX($K:$P,ROW(),MATCH(AI$3,$K$2:$P$2,0))</f>
        <v>180</v>
      </c>
      <c r="AJ36" s="76">
        <f>INDEX($K:$P,ROW(),MATCH(AJ$3,$K$2:$P$2,0))</f>
        <v>180</v>
      </c>
      <c r="AK36" s="76">
        <f>INDEX($K:$P,ROW(),MATCH(AK$3,$K$2:$P$2,0))</f>
        <v>180</v>
      </c>
      <c r="AL36" s="76">
        <f>INDEX($K:$P,ROW(),MATCH(AL$3,$K$2:$P$2,0))</f>
        <v>180</v>
      </c>
      <c r="AM36" s="76">
        <f>INDEX($K:$P,ROW(),MATCH(AM$3,$K$2:$P$2,0))</f>
        <v>180</v>
      </c>
      <c r="AN36" s="76">
        <f>INDEX($K:$P,ROW(),MATCH(AN$3,$K$2:$P$2,0))</f>
        <v>180</v>
      </c>
      <c r="AO36" s="76">
        <f>INDEX($K:$P,ROW(),MATCH(AO$3,$K$2:$P$2,0))</f>
        <v>180</v>
      </c>
      <c r="AP36" s="76">
        <f>INDEX($K:$P,ROW(),MATCH(AP$3,$K$2:$P$2,0))</f>
        <v>180</v>
      </c>
      <c r="AQ36" s="76">
        <f>INDEX($K:$P,ROW(),MATCH(AQ$3,$K$2:$P$2,0))</f>
        <v>180</v>
      </c>
      <c r="AR36" s="76">
        <f>INDEX($K:$P,ROW(),MATCH(AR$3,$K$2:$P$2,0))</f>
        <v>180</v>
      </c>
      <c r="AS36" s="76">
        <f>INDEX($K:$P,ROW(),MATCH(AS$3,$K$2:$P$2,0))</f>
        <v>180</v>
      </c>
      <c r="AT36" s="76">
        <f>INDEX($K:$P,ROW(),MATCH(AT$3,$K$2:$P$2,0))</f>
        <v>180</v>
      </c>
      <c r="AU36" s="76">
        <f>INDEX($K:$P,ROW(),MATCH(AU$3,$K$2:$P$2,0))</f>
        <v>180</v>
      </c>
      <c r="AV36" s="76">
        <f>INDEX($K:$P,ROW(),MATCH(AV$3,$K$2:$P$2,0))</f>
        <v>180</v>
      </c>
      <c r="AW36" s="76">
        <f>INDEX($K:$P,ROW(),MATCH(AW$3,$K$2:$P$2,0))</f>
        <v>180</v>
      </c>
      <c r="AX36" s="76">
        <f>INDEX($K:$P,ROW(),MATCH(AX$3,$K$2:$P$2,0))</f>
        <v>180</v>
      </c>
      <c r="AY36" s="76">
        <f>INDEX($K:$P,ROW(),MATCH(AY$3,$K$2:$P$2,0))</f>
        <v>180</v>
      </c>
      <c r="AZ36" s="76">
        <f>INDEX($K:$P,ROW(),MATCH(AZ$3,$K$2:$P$2,0))</f>
        <v>180</v>
      </c>
      <c r="BA36" s="76">
        <f>INDEX($K:$P,ROW(),MATCH(BA$3,$K$2:$P$2,0))</f>
        <v>180</v>
      </c>
      <c r="BB36" s="76">
        <f>INDEX($K:$P,ROW(),MATCH(BB$3,$K$2:$P$2,0))</f>
        <v>180</v>
      </c>
      <c r="BC36" s="76">
        <f>INDEX($K:$P,ROW(),MATCH(BC$3,$K$2:$P$2,0))</f>
        <v>180</v>
      </c>
      <c r="BD36" s="76">
        <f>INDEX($K:$P,ROW(),MATCH(BD$3,$K$2:$P$2,0))</f>
        <v>180</v>
      </c>
      <c r="BE36" s="76">
        <f>INDEX($K:$P,ROW(),MATCH(BE$3,$K$2:$P$2,0))</f>
        <v>180</v>
      </c>
      <c r="BF36" s="76">
        <f>INDEX($K:$P,ROW(),MATCH(BF$3,$K$2:$P$2,0))</f>
        <v>180</v>
      </c>
      <c r="BG36" s="76">
        <f>INDEX($K:$P,ROW(),MATCH(BG$3,$K$2:$P$2,0))</f>
        <v>180</v>
      </c>
      <c r="BH36" s="76">
        <f>INDEX($K:$P,ROW(),MATCH(BH$3,$K$2:$P$2,0))</f>
        <v>180</v>
      </c>
      <c r="BI36" s="76">
        <f>INDEX($K:$P,ROW(),MATCH(BI$3,$K$2:$P$2,0))</f>
        <v>180</v>
      </c>
      <c r="BJ36" s="76">
        <f>INDEX($K:$P,ROW(),MATCH(BJ$3,$K$2:$P$2,0))</f>
        <v>180</v>
      </c>
      <c r="BK36" s="76">
        <f>INDEX($K:$P,ROW(),MATCH(BK$3,$K$2:$P$2,0))</f>
        <v>180</v>
      </c>
      <c r="BL36" s="76">
        <f>INDEX($K:$P,ROW(),MATCH(BL$3,$K$2:$P$2,0))</f>
        <v>180</v>
      </c>
      <c r="BM36" s="76">
        <f>INDEX($K:$P,ROW(),MATCH(BM$3,$K$2:$P$2,0))</f>
        <v>180</v>
      </c>
      <c r="BN36" s="76">
        <f>INDEX($K:$P,ROW(),MATCH(BN$3,$K$2:$P$2,0))</f>
        <v>180</v>
      </c>
      <c r="BO36" s="76">
        <f>INDEX($K:$P,ROW(),MATCH(BO$3,$K$2:$P$2,0))</f>
        <v>180</v>
      </c>
      <c r="BP36" s="76">
        <f>INDEX($K:$P,ROW(),MATCH(BP$3,$K$2:$P$2,0))</f>
        <v>180</v>
      </c>
      <c r="BQ36" s="76">
        <f>INDEX($K:$P,ROW(),MATCH(BQ$3,$K$2:$P$2,0))</f>
        <v>180</v>
      </c>
      <c r="BR36" s="76">
        <f>INDEX($K:$P,ROW(),MATCH(BR$3,$K$2:$P$2,0))</f>
        <v>180</v>
      </c>
      <c r="BS36" s="76">
        <f>INDEX($K:$P,ROW(),MATCH(BS$3,$K$2:$P$2,0))</f>
        <v>180</v>
      </c>
      <c r="BT36" s="76">
        <f>INDEX($K:$P,ROW(),MATCH(BT$3,$K$2:$P$2,0))</f>
        <v>180</v>
      </c>
      <c r="BU36" s="76">
        <f>INDEX($K:$P,ROW(),MATCH(BU$3,$K$2:$P$2,0))</f>
        <v>180</v>
      </c>
      <c r="BV36" s="76">
        <f>INDEX($K:$P,ROW(),MATCH(BV$3,$K$2:$P$2,0))</f>
        <v>180</v>
      </c>
      <c r="BW36" s="76">
        <f>INDEX($K:$P,ROW(),MATCH(BW$3,$K$2:$P$2,0))</f>
        <v>180</v>
      </c>
      <c r="BX36" s="76">
        <f>INDEX($K:$P,ROW(),MATCH(BX$3,$K$2:$P$2,0))</f>
        <v>180</v>
      </c>
      <c r="BY36" s="76">
        <f>INDEX($K:$P,ROW(),MATCH(BY$3,$K$2:$P$2,0))</f>
        <v>180</v>
      </c>
      <c r="BZ36" s="76">
        <f>INDEX($K:$P,ROW(),MATCH(BZ$3,$K$2:$P$2,0))</f>
        <v>180</v>
      </c>
      <c r="CA36" s="76">
        <f>INDEX($K:$P,ROW(),MATCH(CA$3,$K$2:$P$2,0))</f>
        <v>180</v>
      </c>
      <c r="CB36" s="76">
        <f>INDEX($K:$P,ROW(),MATCH(CB$3,$K$2:$P$2,0))</f>
        <v>180</v>
      </c>
      <c r="CC36" s="76">
        <f>INDEX($K:$P,ROW(),MATCH(CC$3,$K$2:$P$2,0))</f>
        <v>180</v>
      </c>
      <c r="CD36" s="76">
        <f>INDEX($K:$P,ROW(),MATCH(CD$3,$K$2:$P$2,0))</f>
        <v>180</v>
      </c>
      <c r="CE36" s="76">
        <f>INDEX($K:$P,ROW(),MATCH(CE$3,$K$2:$P$2,0))</f>
        <v>180</v>
      </c>
      <c r="CF36" s="76">
        <f>INDEX($K:$P,ROW(),MATCH(CF$3,$K$2:$P$2,0))</f>
        <v>180</v>
      </c>
      <c r="CG36" s="76">
        <f>INDEX($K:$P,ROW(),MATCH(CG$3,$K$2:$P$2,0))</f>
        <v>180</v>
      </c>
      <c r="CH36" s="76">
        <f>INDEX($K:$P,ROW(),MATCH(CH$3,$K$2:$P$2,0))</f>
        <v>180</v>
      </c>
      <c r="CI36" s="76">
        <f>INDEX($K:$P,ROW(),MATCH(CI$3,$K$2:$P$2,0))</f>
        <v>180</v>
      </c>
      <c r="CJ36" s="76">
        <f>INDEX($K:$P,ROW(),MATCH(CJ$3,$K$2:$P$2,0))</f>
        <v>180</v>
      </c>
      <c r="CK36" s="76">
        <f>INDEX($K:$P,ROW(),MATCH(CK$3,$K$2:$P$2,0))</f>
        <v>180</v>
      </c>
      <c r="CL36" s="76">
        <f>INDEX($K:$P,ROW(),MATCH(CL$3,$K$2:$P$2,0))</f>
        <v>180</v>
      </c>
    </row>
    <row r="37" spans="2:90" x14ac:dyDescent="0.4">
      <c r="B37" s="121" t="s">
        <v>1042</v>
      </c>
      <c r="C37" s="27" t="s">
        <v>232</v>
      </c>
      <c r="D37" s="31" t="s">
        <v>1035</v>
      </c>
      <c r="E37" s="27"/>
      <c r="F37" s="27"/>
      <c r="G37" s="27"/>
      <c r="H37" s="27"/>
      <c r="I37" s="78"/>
      <c r="J37" s="78"/>
      <c r="K37" s="113">
        <f ca="1">SUMIF($4:$4,K$2,37:37)</f>
        <v>482207.0865245593</v>
      </c>
      <c r="L37" s="113">
        <f ca="1">SUMIF($4:$4,L$2,37:37)</f>
        <v>1144738.7500806926</v>
      </c>
      <c r="M37" s="113">
        <f ca="1">SUMIF($4:$4,M$2,37:37)</f>
        <v>1791914.795427266</v>
      </c>
      <c r="N37" s="113">
        <f ca="1">SUMIF($4:$4,N$2,37:37)</f>
        <v>2447283.4417282445</v>
      </c>
      <c r="O37" s="113">
        <f ca="1">SUMIF($4:$4,O$2,37:37)</f>
        <v>3107079.0425991318</v>
      </c>
      <c r="P37" s="113">
        <f ca="1">SUMIF($4:$4,P$2,37:37)</f>
        <v>3769266.7930294946</v>
      </c>
      <c r="R37" s="33"/>
      <c r="S37" s="142">
        <f ca="1">MIN(S36/30*$S$33,R37+$S$33)</f>
        <v>0</v>
      </c>
      <c r="T37" s="142">
        <f ca="1">MIN(T36/30*$T$33,S37+$T$33)</f>
        <v>0</v>
      </c>
      <c r="U37" s="142">
        <f ca="1">MIN(U36/30*$U$33,T37+$U$33)</f>
        <v>5541.6666666666661</v>
      </c>
      <c r="V37" s="142">
        <f ca="1">MIN(V36/30*$V$33,U37+$V$33)</f>
        <v>21889.583333333328</v>
      </c>
      <c r="W37" s="142">
        <f ca="1">MIN(W36/30*$W$33,V37+$W$33)</f>
        <v>48503.437499999985</v>
      </c>
      <c r="X37" s="142">
        <f ca="1">MIN(X36/30*$X$33,W37+$X$33)</f>
        <v>84869.932291666642</v>
      </c>
      <c r="Y37" s="142">
        <f ca="1">MIN(Y36/30*$Y$33,X37+$Y$33)</f>
        <v>130501.4356770833</v>
      </c>
      <c r="Z37" s="142">
        <f ca="1">MIN(Z36/30*$Z$33,Y37+$Z$33)</f>
        <v>184934.69722656245</v>
      </c>
      <c r="AA37" s="142">
        <f ca="1">MIN(AA36/30*$AA$33,Z37+$AA$33)</f>
        <v>247729.62903190096</v>
      </c>
      <c r="AB37" s="142">
        <f ca="1">MIN(AB36/30*$AB$33,AA37+$AB$33)</f>
        <v>318468.14758030587</v>
      </c>
      <c r="AC37" s="142">
        <f ca="1">MIN(AC36/30*$AC$33,AB37+$AC$33)</f>
        <v>396753.07353462389</v>
      </c>
      <c r="AD37" s="142">
        <f ca="1">MIN(AD36/30*$AD$33,AC37+$AD$33)</f>
        <v>482207.0865245593</v>
      </c>
      <c r="AE37" s="142">
        <f ca="1">MIN(AE36/30*$AE$33,AD37+$AE$33)</f>
        <v>553587.87404263206</v>
      </c>
      <c r="AF37" s="142">
        <f ca="1">MIN(AF36/30*$AF$33,AE37+$AF$33)</f>
        <v>592408.48034050036</v>
      </c>
      <c r="AG37" s="142">
        <f ca="1">MIN(AG36/30*$AG$33,AF37+$AG$33)</f>
        <v>645913.0563234752</v>
      </c>
      <c r="AH37" s="142">
        <f ca="1">MIN(AH36/30*$AH$33,AG37+$AH$33)</f>
        <v>713367.40350730147</v>
      </c>
      <c r="AI37" s="142">
        <f ca="1">MIN(AI36/30*$AI$33,AH37+$AI$33)</f>
        <v>777449.03333193646</v>
      </c>
      <c r="AJ37" s="142">
        <f ca="1">MIN(AJ36/30*$AJ$33,AI37+$AJ$33)</f>
        <v>838326.58166533941</v>
      </c>
      <c r="AK37" s="142">
        <f ca="1">MIN(AK36/30*$AK$33,AJ37+$AK$33)</f>
        <v>896160.25258207263</v>
      </c>
      <c r="AL37" s="142">
        <f ca="1">MIN(AL36/30*$AL$33,AK37+$AL$33)</f>
        <v>951102.2399529689</v>
      </c>
      <c r="AM37" s="142">
        <f ca="1">MIN(AM36/30*$AM$33,AL37+$AM$33)</f>
        <v>1003297.1279553204</v>
      </c>
      <c r="AN37" s="142">
        <f ca="1">MIN(AN36/30*$AN$33,AM37+$AN$33)</f>
        <v>1052882.2715575541</v>
      </c>
      <c r="AO37" s="142">
        <f ca="1">MIN(AO36/30*$AO$33,AN37+$AO$33)</f>
        <v>1099988.1579796765</v>
      </c>
      <c r="AP37" s="142">
        <f ca="1">MIN(AP36/30*$AP$33,AO37+$AP$33)</f>
        <v>1144738.7500806926</v>
      </c>
      <c r="AQ37" s="142">
        <f ca="1">MIN(AQ36/30*$AQ$33,AP37+$AQ$33)</f>
        <v>1187251.8125766583</v>
      </c>
      <c r="AR37" s="142">
        <f ca="1">MIN(AR36/30*$AR$33,AQ37+$AR$33)</f>
        <v>1227639.2219478253</v>
      </c>
      <c r="AS37" s="142">
        <f ca="1">MIN(AS36/30*$AS$33,AR37+$AS$33)</f>
        <v>1282632.260850434</v>
      </c>
      <c r="AT37" s="142">
        <f ca="1">MIN(AT36/30*$AT$33,AS37+$AT$33)</f>
        <v>1351500.6478079124</v>
      </c>
      <c r="AU37" s="142">
        <f ca="1">MIN(AU36/30*$AU$33,AT37+$AU$33)</f>
        <v>1416925.6154175168</v>
      </c>
      <c r="AV37" s="142">
        <f ca="1">MIN(AV36/30*$AV$33,AU37+$AV$33)</f>
        <v>1479079.3346466408</v>
      </c>
      <c r="AW37" s="142">
        <f ca="1">MIN(AW36/30*$AW$33,AV37+$AW$33)</f>
        <v>1538125.3679143086</v>
      </c>
      <c r="AX37" s="142">
        <f ca="1">MIN(AX36/30*$AX$33,AW37+$AX$33)</f>
        <v>1594219.0995185932</v>
      </c>
      <c r="AY37" s="142">
        <f ca="1">MIN(AY36/30*$AY$33,AX37+$AY$33)</f>
        <v>1647508.1445426636</v>
      </c>
      <c r="AZ37" s="142">
        <f ca="1">MIN(AZ36/30*$AZ$33,AY37+$AZ$33)</f>
        <v>1698132.73731553</v>
      </c>
      <c r="BA37" s="142">
        <f ca="1">MIN(BA36/30*$BA$33,AZ37+$BA$33)</f>
        <v>1746226.1004497535</v>
      </c>
      <c r="BB37" s="142">
        <f ca="1">MIN(BB36/30*$BB$33,BA37+$BB$33)</f>
        <v>1791914.795427266</v>
      </c>
      <c r="BC37" s="142">
        <f ca="1">MIN(BC36/30*$BC$33,BB37+$BC$33)</f>
        <v>1835319.0556559023</v>
      </c>
      <c r="BD37" s="142">
        <f ca="1">MIN(BD36/30*$BD$33,BC37+$BD$33)</f>
        <v>1876553.1028731074</v>
      </c>
      <c r="BE37" s="142">
        <f ca="1">MIN(BE36/30*$BE$33,BD37+$BE$33)</f>
        <v>1932350.4477294525</v>
      </c>
      <c r="BF37" s="142">
        <f ca="1">MIN(BF36/30*$BF$33,BE37+$BF$33)</f>
        <v>2001982.9253429796</v>
      </c>
      <c r="BG37" s="142">
        <f ca="1">MIN(BG36/30*$BG$33,BF37+$BG$33)</f>
        <v>2068133.7790758305</v>
      </c>
      <c r="BH37" s="142">
        <f ca="1">MIN(BH36/30*$BH$33,BG37+$BH$33)</f>
        <v>2130977.090122039</v>
      </c>
      <c r="BI37" s="142">
        <f ca="1">MIN(BI36/30*$BI$33,BH37+$BI$33)</f>
        <v>2190678.235615937</v>
      </c>
      <c r="BJ37" s="142">
        <f ca="1">MIN(BJ36/30*$BJ$33,BI37+$BJ$33)</f>
        <v>2247394.3238351401</v>
      </c>
      <c r="BK37" s="142">
        <f ca="1">MIN(BK36/30*$BK$33,BJ37+$BK$33)</f>
        <v>2301274.6076433826</v>
      </c>
      <c r="BL37" s="142">
        <f ca="1">MIN(BL36/30*$BL$33,BK37+$BL$33)</f>
        <v>2352460.877261213</v>
      </c>
      <c r="BM37" s="142">
        <f ca="1">MIN(BM36/30*$BM$33,BL37+$BM$33)</f>
        <v>2401087.8333981521</v>
      </c>
      <c r="BN37" s="142">
        <f ca="1">MIN(BN36/30*$BN$33,BM37+$BN$33)</f>
        <v>2447283.4417282445</v>
      </c>
      <c r="BO37" s="142">
        <f ca="1">MIN(BO36/30*$BO$33,BN37+$BO$33)</f>
        <v>2491169.2696418324</v>
      </c>
      <c r="BP37" s="142">
        <f ca="1">MIN(BP36/30*$BP$33,BO37+$BP$33)</f>
        <v>2532860.8061597403</v>
      </c>
      <c r="BQ37" s="142">
        <f ca="1">MIN(BQ36/30*$BQ$33,BP37+$BQ$33)</f>
        <v>2589092.7658517533</v>
      </c>
      <c r="BR37" s="142">
        <f ca="1">MIN(BR36/30*$BR$33,BQ37+$BR$33)</f>
        <v>2659138.1275591659</v>
      </c>
      <c r="BS37" s="142">
        <f ca="1">MIN(BS36/30*$BS$33,BR37+$BS$33)</f>
        <v>2725681.2211812069</v>
      </c>
      <c r="BT37" s="142">
        <f ca="1">MIN(BT36/30*$BT$33,BS37+$BT$33)</f>
        <v>2788897.1601221464</v>
      </c>
      <c r="BU37" s="142">
        <f ca="1">MIN(BU36/30*$BU$33,BT37+$BU$33)</f>
        <v>2848952.3021160397</v>
      </c>
      <c r="BV37" s="142">
        <f ca="1">MIN(BV36/30*$BV$33,BU37+$BV$33)</f>
        <v>2906004.6870102375</v>
      </c>
      <c r="BW37" s="142">
        <f ca="1">MIN(BW36/30*$BW$33,BV37+$BW$33)</f>
        <v>2960204.4526597252</v>
      </c>
      <c r="BX37" s="142">
        <f ca="1">MIN(BX36/30*$BX$33,BW37+$BX$33)</f>
        <v>3011694.2300267387</v>
      </c>
      <c r="BY37" s="142">
        <f ca="1">MIN(BY36/30*$BY$33,BX37+$BY$33)</f>
        <v>3060609.5185254021</v>
      </c>
      <c r="BZ37" s="142">
        <f ca="1">MIN(BZ36/30*$BZ$33,BY37+$BZ$33)</f>
        <v>3107079.0425991318</v>
      </c>
      <c r="CA37" s="142">
        <f ca="1">MIN(CA36/30*$CA$33,BZ37+$CA$33)</f>
        <v>3151225.0904691755</v>
      </c>
      <c r="CB37" s="142">
        <f ca="1">MIN(CB36/30*$CB$33,CA37+$CB$33)</f>
        <v>3193163.8359457161</v>
      </c>
      <c r="CC37" s="142">
        <f ca="1">MIN(CC36/30*$CC$33,CB37+$CC$33)</f>
        <v>3249630.6441484308</v>
      </c>
      <c r="CD37" s="142">
        <f ca="1">MIN(CD36/30*$CD$33,CC37+$CD$33)</f>
        <v>3319899.1119410098</v>
      </c>
      <c r="CE37" s="142">
        <f ca="1">MIN(CE36/30*$CE$33,CD37+$CE$33)</f>
        <v>3386654.1563439597</v>
      </c>
      <c r="CF37" s="142">
        <f ca="1">MIN(CF36/30*$CF$33,CE37+$CF$33)</f>
        <v>3450071.448526761</v>
      </c>
      <c r="CG37" s="142">
        <f ca="1">MIN(CG36/30*$CG$33,CF37+$CG$33)</f>
        <v>3510317.8761004237</v>
      </c>
      <c r="CH37" s="142">
        <f ca="1">MIN(CH36/30*$CH$33,CG37+$CH$33)</f>
        <v>3567551.9822954023</v>
      </c>
      <c r="CI37" s="142">
        <f ca="1">MIN(CI36/30*$CI$33,CH37+$CI$33)</f>
        <v>3621924.3831806327</v>
      </c>
      <c r="CJ37" s="142">
        <f ca="1">MIN(CJ36/30*$CJ$33,CI37+$CJ$33)</f>
        <v>3673578.1640216005</v>
      </c>
      <c r="CK37" s="142">
        <f ca="1">MIN(CK36/30*$CK$33,CJ37+$CK$33)</f>
        <v>3722649.2558205202</v>
      </c>
      <c r="CL37" s="142">
        <f ca="1">MIN(CL36/30*$CL$33,CK37+$CL$33)</f>
        <v>3769266.7930294946</v>
      </c>
    </row>
    <row r="38" spans="2:90" x14ac:dyDescent="0.4">
      <c r="B38" s="9"/>
      <c r="C38" s="27"/>
      <c r="D38" s="31" t="s">
        <v>1035</v>
      </c>
      <c r="E38" s="27"/>
      <c r="F38" s="27"/>
      <c r="G38" s="27"/>
      <c r="H38" s="27"/>
      <c r="I38" s="78"/>
      <c r="J38" s="78"/>
      <c r="K38" s="33"/>
      <c r="L38" s="33"/>
      <c r="M38" s="33"/>
      <c r="N38" s="33"/>
      <c r="O38" s="33"/>
      <c r="P38" s="33"/>
      <c r="R38" s="33"/>
      <c r="S38" s="77"/>
      <c r="T38" s="77"/>
      <c r="U38" s="77"/>
      <c r="V38" s="77"/>
      <c r="W38" s="77"/>
      <c r="X38" s="77"/>
      <c r="Y38" s="77"/>
      <c r="Z38" s="77"/>
      <c r="AA38" s="77"/>
      <c r="AB38" s="77"/>
      <c r="AC38" s="77"/>
      <c r="AD38" s="77"/>
      <c r="AE38" s="77"/>
      <c r="AF38" s="77"/>
      <c r="AG38" s="77"/>
      <c r="AH38" s="77"/>
      <c r="AI38" s="77"/>
      <c r="AJ38" s="77"/>
      <c r="AK38" s="77"/>
      <c r="AL38" s="77"/>
      <c r="AM38" s="77"/>
      <c r="AN38" s="77"/>
      <c r="AO38" s="77"/>
      <c r="AP38" s="77"/>
      <c r="AQ38" s="77"/>
      <c r="AR38" s="77"/>
      <c r="AS38" s="77"/>
      <c r="AT38" s="77"/>
      <c r="AU38" s="77"/>
      <c r="AV38" s="77"/>
      <c r="AW38" s="77"/>
      <c r="AX38" s="77"/>
      <c r="AY38" s="77"/>
      <c r="AZ38" s="77"/>
      <c r="BA38" s="77"/>
      <c r="BB38" s="77"/>
      <c r="BC38" s="77"/>
      <c r="BD38" s="77"/>
      <c r="BE38" s="77"/>
      <c r="BF38" s="77"/>
      <c r="BG38" s="77"/>
      <c r="BH38" s="77"/>
      <c r="BI38" s="77"/>
      <c r="BJ38" s="77"/>
      <c r="BK38" s="77"/>
      <c r="BL38" s="77"/>
      <c r="BM38" s="77"/>
      <c r="BN38" s="77"/>
      <c r="BO38" s="77"/>
      <c r="BP38" s="77"/>
      <c r="BQ38" s="77"/>
      <c r="BR38" s="77"/>
      <c r="BS38" s="77"/>
      <c r="BT38" s="77"/>
      <c r="BU38" s="77"/>
      <c r="BV38" s="77"/>
      <c r="BW38" s="77"/>
      <c r="BX38" s="77"/>
      <c r="BY38" s="77"/>
      <c r="BZ38" s="77"/>
      <c r="CA38" s="77"/>
      <c r="CB38" s="77"/>
      <c r="CC38" s="77"/>
      <c r="CD38" s="77"/>
      <c r="CE38" s="77"/>
      <c r="CF38" s="77"/>
      <c r="CG38" s="77"/>
      <c r="CH38" s="77"/>
      <c r="CI38" s="77"/>
      <c r="CJ38" s="77"/>
      <c r="CK38" s="77"/>
      <c r="CL38" s="77"/>
    </row>
    <row r="39" spans="2:90" x14ac:dyDescent="0.4">
      <c r="B39" s="121" t="s">
        <v>1043</v>
      </c>
      <c r="C39" t="s">
        <v>234</v>
      </c>
      <c r="D39" s="31" t="s">
        <v>1035</v>
      </c>
      <c r="K39" s="33">
        <f ca="1">SUMIF($3:$3,K$2,39:39)</f>
        <v>482207.0865245593</v>
      </c>
      <c r="L39" s="33">
        <f ca="1">SUMIF($3:$3,L$2,39:39)</f>
        <v>662531.66355613328</v>
      </c>
      <c r="M39" s="33">
        <f ca="1">SUMIF($3:$3,M$2,39:39)</f>
        <v>647176.04534657346</v>
      </c>
      <c r="N39" s="33">
        <f ca="1">SUMIF($3:$3,N$2,39:39)</f>
        <v>655368.64630097849</v>
      </c>
      <c r="O39" s="33">
        <f ca="1">SUMIF($3:$3,O$2,39:39)</f>
        <v>659795.60087088728</v>
      </c>
      <c r="P39" s="33">
        <f ca="1">SUMIF($3:$3,P$2,39:39)</f>
        <v>662187.75043036276</v>
      </c>
      <c r="R39" s="33"/>
      <c r="S39" s="77">
        <f ca="1">S37-R37</f>
        <v>0</v>
      </c>
      <c r="T39" s="77">
        <f ca="1">T37-S37</f>
        <v>0</v>
      </c>
      <c r="U39" s="77">
        <f ca="1">U37-T37</f>
        <v>5541.6666666666661</v>
      </c>
      <c r="V39" s="77">
        <f ca="1">V37-U37</f>
        <v>16347.916666666662</v>
      </c>
      <c r="W39" s="77">
        <f ca="1">W37-V37</f>
        <v>26613.854166666657</v>
      </c>
      <c r="X39" s="77">
        <f ca="1">X37-W37</f>
        <v>36366.494791666657</v>
      </c>
      <c r="Y39" s="77">
        <f ca="1">Y37-X37</f>
        <v>45631.503385416654</v>
      </c>
      <c r="Z39" s="77">
        <f ca="1">Z37-Y37</f>
        <v>54433.261549479153</v>
      </c>
      <c r="AA39" s="77">
        <f ca="1">AA37-Z37</f>
        <v>62794.931805338507</v>
      </c>
      <c r="AB39" s="77">
        <f ca="1">AB37-AA37</f>
        <v>70738.518548404914</v>
      </c>
      <c r="AC39" s="77">
        <f ca="1">AC37-AB37</f>
        <v>78284.925954318023</v>
      </c>
      <c r="AD39" s="77">
        <f ca="1">AD37-AC37</f>
        <v>85454.012989935407</v>
      </c>
      <c r="AE39" s="77">
        <f ca="1">AE37-AD37</f>
        <v>71380.787518072757</v>
      </c>
      <c r="AF39" s="77">
        <f ca="1">AF37-AE37</f>
        <v>38820.606297868304</v>
      </c>
      <c r="AG39" s="77">
        <f ca="1">AG37-AF37</f>
        <v>53504.575982974842</v>
      </c>
      <c r="AH39" s="77">
        <f ca="1">AH37-AG37</f>
        <v>67454.347183826263</v>
      </c>
      <c r="AI39" s="77">
        <f ca="1">AI37-AH37</f>
        <v>64081.629824634991</v>
      </c>
      <c r="AJ39" s="77">
        <f ca="1">AJ37-AI37</f>
        <v>60877.548333402956</v>
      </c>
      <c r="AK39" s="77">
        <f ca="1">AK37-AJ37</f>
        <v>57833.670916733216</v>
      </c>
      <c r="AL39" s="77">
        <f ca="1">AL37-AK37</f>
        <v>54941.98737089627</v>
      </c>
      <c r="AM39" s="77">
        <f ca="1">AM37-AL37</f>
        <v>52194.888002351508</v>
      </c>
      <c r="AN39" s="77">
        <f ca="1">AN37-AM37</f>
        <v>49585.143602233729</v>
      </c>
      <c r="AO39" s="77">
        <f ca="1">AO37-AN37</f>
        <v>47105.886422122363</v>
      </c>
      <c r="AP39" s="77">
        <f ca="1">AP37-AO37</f>
        <v>44750.592101016082</v>
      </c>
      <c r="AQ39" s="77">
        <f ca="1">AQ37-AP37</f>
        <v>42513.062495965743</v>
      </c>
      <c r="AR39" s="77">
        <f ca="1">AR37-AQ37</f>
        <v>40387.409371166956</v>
      </c>
      <c r="AS39" s="77">
        <f ca="1">AS37-AR37</f>
        <v>54993.038902608678</v>
      </c>
      <c r="AT39" s="77">
        <f ca="1">AT37-AS37</f>
        <v>68868.386957478477</v>
      </c>
      <c r="AU39" s="77">
        <f ca="1">AU37-AT37</f>
        <v>65424.967609604355</v>
      </c>
      <c r="AV39" s="77">
        <f ca="1">AV37-AU37</f>
        <v>62153.719229124021</v>
      </c>
      <c r="AW39" s="77">
        <f ca="1">AW37-AV37</f>
        <v>59046.03326766775</v>
      </c>
      <c r="AX39" s="77">
        <f ca="1">AX37-AW37</f>
        <v>56093.731604284607</v>
      </c>
      <c r="AY39" s="77">
        <f ca="1">AY37-AX37</f>
        <v>53289.045024070423</v>
      </c>
      <c r="AZ39" s="77">
        <f ca="1">AZ37-AY37</f>
        <v>50624.592772866366</v>
      </c>
      <c r="BA39" s="77">
        <f ca="1">BA37-AZ37</f>
        <v>48093.363134223502</v>
      </c>
      <c r="BB39" s="77">
        <f ca="1">BB37-BA37</f>
        <v>45688.694977512583</v>
      </c>
      <c r="BC39" s="77">
        <f ca="1">BC37-BB37</f>
        <v>43404.260228636209</v>
      </c>
      <c r="BD39" s="77">
        <f ca="1">BD37-BC37</f>
        <v>41234.047217205167</v>
      </c>
      <c r="BE39" s="77">
        <f ca="1">BE37-BD37</f>
        <v>55797.344856345095</v>
      </c>
      <c r="BF39" s="77">
        <f ca="1">BF37-BE37</f>
        <v>69632.477613527095</v>
      </c>
      <c r="BG39" s="77">
        <f ca="1">BG37-BF37</f>
        <v>66150.853732850868</v>
      </c>
      <c r="BH39" s="77">
        <f ca="1">BH37-BG37</f>
        <v>62843.311046208488</v>
      </c>
      <c r="BI39" s="77">
        <f ca="1">BI37-BH37</f>
        <v>59701.145493898075</v>
      </c>
      <c r="BJ39" s="77">
        <f ca="1">BJ37-BI37</f>
        <v>56716.088219203055</v>
      </c>
      <c r="BK39" s="77">
        <f ca="1">BK37-BJ37</f>
        <v>53880.28380824253</v>
      </c>
      <c r="BL39" s="77">
        <f ca="1">BL37-BK37</f>
        <v>51186.269617830403</v>
      </c>
      <c r="BM39" s="77">
        <f ca="1">BM37-BL37</f>
        <v>48626.956136939116</v>
      </c>
      <c r="BN39" s="77">
        <f ca="1">BN37-BM37</f>
        <v>46195.608330092393</v>
      </c>
      <c r="BO39" s="77">
        <f ca="1">BO37-BN37</f>
        <v>43885.827913587913</v>
      </c>
      <c r="BP39" s="77">
        <f ca="1">BP37-BO37</f>
        <v>41691.536517907865</v>
      </c>
      <c r="BQ39" s="77">
        <f ca="1">BQ37-BP37</f>
        <v>56231.959692012984</v>
      </c>
      <c r="BR39" s="77">
        <f ca="1">BR37-BQ37</f>
        <v>70045.361707412638</v>
      </c>
      <c r="BS39" s="77">
        <f ca="1">BS37-BR37</f>
        <v>66543.093622040935</v>
      </c>
      <c r="BT39" s="77">
        <f ca="1">BT37-BS37</f>
        <v>63215.938940939493</v>
      </c>
      <c r="BU39" s="77">
        <f ca="1">BU37-BT37</f>
        <v>60055.14199389331</v>
      </c>
      <c r="BV39" s="77">
        <f ca="1">BV37-BU37</f>
        <v>57052.384894197807</v>
      </c>
      <c r="BW39" s="77">
        <f ca="1">BW37-BV37</f>
        <v>54199.76564948773</v>
      </c>
      <c r="BX39" s="77">
        <f ca="1">BX37-BW37</f>
        <v>51489.777367013507</v>
      </c>
      <c r="BY39" s="77">
        <f ca="1">BY37-BX37</f>
        <v>48915.288498663343</v>
      </c>
      <c r="BZ39" s="77">
        <f ca="1">BZ37-BY37</f>
        <v>46469.524073729757</v>
      </c>
      <c r="CA39" s="77">
        <f ca="1">CA37-BZ37</f>
        <v>44146.047870043665</v>
      </c>
      <c r="CB39" s="77">
        <f ca="1">CB37-CA37</f>
        <v>41938.745476540644</v>
      </c>
      <c r="CC39" s="77">
        <f ca="1">CC37-CB37</f>
        <v>56466.808202714659</v>
      </c>
      <c r="CD39" s="77">
        <f ca="1">CD37-CC37</f>
        <v>70268.467792578973</v>
      </c>
      <c r="CE39" s="77">
        <f ca="1">CE37-CD37</f>
        <v>66755.044402949978</v>
      </c>
      <c r="CF39" s="77">
        <f ca="1">CF37-CE37</f>
        <v>63417.292182801291</v>
      </c>
      <c r="CG39" s="77">
        <f ca="1">CG37-CF37</f>
        <v>60246.427573662717</v>
      </c>
      <c r="CH39" s="77">
        <f ca="1">CH37-CG37</f>
        <v>57234.10619497858</v>
      </c>
      <c r="CI39" s="77">
        <f ca="1">CI37-CH37</f>
        <v>54372.400885230396</v>
      </c>
      <c r="CJ39" s="77">
        <f ca="1">CJ37-CI37</f>
        <v>51653.780840967782</v>
      </c>
      <c r="CK39" s="77">
        <f ca="1">CK37-CJ37</f>
        <v>49071.091798919719</v>
      </c>
      <c r="CL39" s="77">
        <f ca="1">CL37-CK37</f>
        <v>46617.537208974361</v>
      </c>
    </row>
    <row r="40" spans="2:90" x14ac:dyDescent="0.4">
      <c r="D40" s="31" t="s">
        <v>1035</v>
      </c>
      <c r="G40" t="s">
        <v>244</v>
      </c>
      <c r="K40" s="53"/>
      <c r="L40" s="53"/>
      <c r="M40" s="53"/>
      <c r="N40" s="53"/>
      <c r="O40" s="53"/>
      <c r="P40" s="53"/>
      <c r="R40" s="24"/>
      <c r="S40" s="80"/>
      <c r="T40" s="80"/>
      <c r="U40" s="80"/>
      <c r="V40" s="80"/>
      <c r="W40" s="80"/>
      <c r="X40" s="80"/>
      <c r="Y40" s="80"/>
      <c r="Z40" s="80"/>
      <c r="AA40" s="80"/>
      <c r="AB40" s="80"/>
      <c r="AC40" s="80"/>
      <c r="AD40" s="80"/>
      <c r="AE40" s="80"/>
      <c r="AF40" s="80"/>
      <c r="AG40" s="80"/>
      <c r="AH40" s="80"/>
      <c r="AI40" s="80"/>
      <c r="AJ40" s="80"/>
      <c r="AK40" s="80"/>
      <c r="AL40" s="80"/>
      <c r="AM40" s="80"/>
      <c r="AN40" s="80"/>
      <c r="AO40" s="80"/>
      <c r="AP40" s="80"/>
      <c r="AQ40" s="80"/>
      <c r="AR40" s="80"/>
      <c r="AS40" s="80"/>
      <c r="AT40" s="80"/>
      <c r="AU40" s="80"/>
      <c r="AV40" s="80"/>
      <c r="AW40" s="80"/>
      <c r="AX40" s="80"/>
      <c r="AY40" s="80"/>
      <c r="AZ40" s="80"/>
      <c r="BA40" s="80"/>
      <c r="BB40" s="80"/>
      <c r="BC40" s="80"/>
      <c r="BD40" s="80"/>
      <c r="BE40" s="80"/>
      <c r="BF40" s="80"/>
      <c r="BG40" s="80"/>
      <c r="BH40" s="80"/>
      <c r="BI40" s="80"/>
      <c r="BJ40" s="80"/>
      <c r="BK40" s="80"/>
      <c r="BL40" s="80"/>
      <c r="BM40" s="80"/>
      <c r="BN40" s="80"/>
      <c r="BO40" s="80"/>
      <c r="BP40" s="80"/>
      <c r="BQ40" s="80"/>
      <c r="BR40" s="80"/>
      <c r="BS40" s="80"/>
      <c r="BT40" s="80"/>
      <c r="BU40" s="80"/>
      <c r="BV40" s="80"/>
      <c r="BW40" s="80"/>
      <c r="BX40" s="80"/>
      <c r="BY40" s="80"/>
      <c r="BZ40" s="80"/>
      <c r="CA40" s="80"/>
      <c r="CB40" s="80"/>
      <c r="CC40" s="80"/>
      <c r="CD40" s="80"/>
      <c r="CE40" s="80"/>
      <c r="CF40" s="80"/>
      <c r="CG40" s="80"/>
      <c r="CH40" s="80"/>
      <c r="CI40" s="80"/>
      <c r="CJ40" s="80"/>
      <c r="CK40" s="80"/>
      <c r="CL40" s="80"/>
    </row>
    <row r="41" spans="2:90" x14ac:dyDescent="0.4">
      <c r="B41" s="93" t="s">
        <v>1044</v>
      </c>
      <c r="C41" s="31"/>
      <c r="D41" s="31" t="s">
        <v>982</v>
      </c>
      <c r="E41" s="31"/>
      <c r="F41" s="31"/>
      <c r="G41" s="31"/>
      <c r="H41" s="31"/>
      <c r="I41" s="73"/>
      <c r="J41" s="73"/>
      <c r="K41" s="31"/>
      <c r="L41" s="31"/>
      <c r="M41" s="31"/>
      <c r="N41" s="31"/>
      <c r="O41" s="31"/>
      <c r="P41" s="31"/>
      <c r="R41" s="67"/>
      <c r="S41" s="150"/>
      <c r="T41" s="150"/>
      <c r="U41" s="150"/>
      <c r="V41" s="150"/>
      <c r="W41" s="150"/>
      <c r="X41" s="150"/>
      <c r="Y41" s="150"/>
      <c r="Z41" s="150"/>
      <c r="AA41" s="150"/>
      <c r="AB41" s="150"/>
      <c r="AC41" s="150"/>
      <c r="AD41" s="150"/>
      <c r="AE41" s="150"/>
      <c r="AF41" s="150"/>
      <c r="AG41" s="150"/>
      <c r="AH41" s="150"/>
      <c r="AI41" s="150"/>
      <c r="AJ41" s="150"/>
      <c r="AK41" s="150"/>
      <c r="AL41" s="150"/>
      <c r="AM41" s="150"/>
      <c r="AN41" s="150"/>
      <c r="AO41" s="150"/>
      <c r="AP41" s="150"/>
      <c r="AQ41" s="150"/>
      <c r="AR41" s="150"/>
      <c r="AS41" s="150"/>
      <c r="AT41" s="150"/>
      <c r="AU41" s="150"/>
      <c r="AV41" s="150"/>
      <c r="AW41" s="150"/>
      <c r="AX41" s="150"/>
      <c r="AY41" s="150"/>
      <c r="AZ41" s="150"/>
      <c r="BA41" s="150"/>
      <c r="BB41" s="150"/>
      <c r="BC41" s="150"/>
      <c r="BD41" s="150"/>
      <c r="BE41" s="150"/>
      <c r="BF41" s="150"/>
      <c r="BG41" s="150"/>
      <c r="BH41" s="150"/>
      <c r="BI41" s="150"/>
      <c r="BJ41" s="150"/>
      <c r="BK41" s="150"/>
      <c r="BL41" s="150"/>
      <c r="BM41" s="150"/>
      <c r="BN41" s="150"/>
      <c r="BO41" s="150"/>
      <c r="BP41" s="150"/>
      <c r="BQ41" s="150"/>
      <c r="BR41" s="150"/>
      <c r="BS41" s="150"/>
      <c r="BT41" s="150"/>
      <c r="BU41" s="150"/>
      <c r="BV41" s="150"/>
      <c r="BW41" s="150"/>
      <c r="BX41" s="150"/>
      <c r="BY41" s="150"/>
      <c r="BZ41" s="150"/>
      <c r="CA41" s="150"/>
      <c r="CB41" s="150"/>
      <c r="CC41" s="150"/>
      <c r="CD41" s="150"/>
      <c r="CE41" s="150"/>
      <c r="CF41" s="150"/>
      <c r="CG41" s="150"/>
      <c r="CH41" s="150"/>
      <c r="CI41" s="150"/>
      <c r="CJ41" s="150"/>
      <c r="CK41" s="150"/>
      <c r="CL41" s="150"/>
    </row>
    <row r="42" spans="2:90" x14ac:dyDescent="0.4">
      <c r="B42" s="139" t="s">
        <v>1051</v>
      </c>
      <c r="C42" s="12"/>
      <c r="D42" s="12" t="s">
        <v>982</v>
      </c>
      <c r="E42" s="12"/>
      <c r="F42" s="12"/>
      <c r="G42" s="12">
        <f>E42</f>
        <v>0</v>
      </c>
      <c r="H42" s="12"/>
      <c r="I42" s="60"/>
      <c r="J42" s="60"/>
      <c r="K42" s="18">
        <v>5</v>
      </c>
      <c r="L42" s="18">
        <v>5</v>
      </c>
      <c r="M42" s="18">
        <v>5</v>
      </c>
      <c r="N42" s="18">
        <v>5</v>
      </c>
      <c r="O42" s="18">
        <v>5</v>
      </c>
      <c r="P42" s="18">
        <v>5</v>
      </c>
      <c r="R42" s="19"/>
      <c r="S42" s="141">
        <f>INDEX($K:$P,ROW(),MATCH(S$3,$K$2:$P$2,0))</f>
        <v>5</v>
      </c>
      <c r="T42" s="141">
        <f>INDEX($K:$P,ROW(),MATCH(T$3,$K$2:$P$2,0))</f>
        <v>5</v>
      </c>
      <c r="U42" s="141">
        <f>INDEX($K:$P,ROW(),MATCH(U$3,$K$2:$P$2,0))</f>
        <v>5</v>
      </c>
      <c r="V42" s="141">
        <f>INDEX($K:$P,ROW(),MATCH(V$3,$K$2:$P$2,0))</f>
        <v>5</v>
      </c>
      <c r="W42" s="141">
        <f>INDEX($K:$P,ROW(),MATCH(W$3,$K$2:$P$2,0))</f>
        <v>5</v>
      </c>
      <c r="X42" s="141">
        <f>INDEX($K:$P,ROW(),MATCH(X$3,$K$2:$P$2,0))</f>
        <v>5</v>
      </c>
      <c r="Y42" s="141">
        <f>INDEX($K:$P,ROW(),MATCH(Y$3,$K$2:$P$2,0))</f>
        <v>5</v>
      </c>
      <c r="Z42" s="141">
        <f>INDEX($K:$P,ROW(),MATCH(Z$3,$K$2:$P$2,0))</f>
        <v>5</v>
      </c>
      <c r="AA42" s="141">
        <f>INDEX($K:$P,ROW(),MATCH(AA$3,$K$2:$P$2,0))</f>
        <v>5</v>
      </c>
      <c r="AB42" s="141">
        <f>INDEX($K:$P,ROW(),MATCH(AB$3,$K$2:$P$2,0))</f>
        <v>5</v>
      </c>
      <c r="AC42" s="141">
        <f>INDEX($K:$P,ROW(),MATCH(AC$3,$K$2:$P$2,0))</f>
        <v>5</v>
      </c>
      <c r="AD42" s="141">
        <f>INDEX($K:$P,ROW(),MATCH(AD$3,$K$2:$P$2,0))</f>
        <v>5</v>
      </c>
      <c r="AE42" s="141">
        <f>INDEX($K:$P,ROW(),MATCH(AE$3,$K$2:$P$2,0))</f>
        <v>5</v>
      </c>
      <c r="AF42" s="141">
        <f>INDEX($K:$P,ROW(),MATCH(AF$3,$K$2:$P$2,0))</f>
        <v>5</v>
      </c>
      <c r="AG42" s="141">
        <f>INDEX($K:$P,ROW(),MATCH(AG$3,$K$2:$P$2,0))</f>
        <v>5</v>
      </c>
      <c r="AH42" s="141">
        <f>INDEX($K:$P,ROW(),MATCH(AH$3,$K$2:$P$2,0))</f>
        <v>5</v>
      </c>
      <c r="AI42" s="141">
        <f>INDEX($K:$P,ROW(),MATCH(AI$3,$K$2:$P$2,0))</f>
        <v>5</v>
      </c>
      <c r="AJ42" s="141">
        <f>INDEX($K:$P,ROW(),MATCH(AJ$3,$K$2:$P$2,0))</f>
        <v>5</v>
      </c>
      <c r="AK42" s="141">
        <f>INDEX($K:$P,ROW(),MATCH(AK$3,$K$2:$P$2,0))</f>
        <v>5</v>
      </c>
      <c r="AL42" s="141">
        <f>INDEX($K:$P,ROW(),MATCH(AL$3,$K$2:$P$2,0))</f>
        <v>5</v>
      </c>
      <c r="AM42" s="141">
        <f>INDEX($K:$P,ROW(),MATCH(AM$3,$K$2:$P$2,0))</f>
        <v>5</v>
      </c>
      <c r="AN42" s="141">
        <f>INDEX($K:$P,ROW(),MATCH(AN$3,$K$2:$P$2,0))</f>
        <v>5</v>
      </c>
      <c r="AO42" s="141">
        <f>INDEX($K:$P,ROW(),MATCH(AO$3,$K$2:$P$2,0))</f>
        <v>5</v>
      </c>
      <c r="AP42" s="141">
        <f>INDEX($K:$P,ROW(),MATCH(AP$3,$K$2:$P$2,0))</f>
        <v>5</v>
      </c>
      <c r="AQ42" s="141">
        <f>INDEX($K:$P,ROW(),MATCH(AQ$3,$K$2:$P$2,0))</f>
        <v>5</v>
      </c>
      <c r="AR42" s="141">
        <f>INDEX($K:$P,ROW(),MATCH(AR$3,$K$2:$P$2,0))</f>
        <v>5</v>
      </c>
      <c r="AS42" s="141">
        <f>INDEX($K:$P,ROW(),MATCH(AS$3,$K$2:$P$2,0))</f>
        <v>5</v>
      </c>
      <c r="AT42" s="141">
        <f>INDEX($K:$P,ROW(),MATCH(AT$3,$K$2:$P$2,0))</f>
        <v>5</v>
      </c>
      <c r="AU42" s="141">
        <f>INDEX($K:$P,ROW(),MATCH(AU$3,$K$2:$P$2,0))</f>
        <v>5</v>
      </c>
      <c r="AV42" s="141">
        <f>INDEX($K:$P,ROW(),MATCH(AV$3,$K$2:$P$2,0))</f>
        <v>5</v>
      </c>
      <c r="AW42" s="141">
        <f>INDEX($K:$P,ROW(),MATCH(AW$3,$K$2:$P$2,0))</f>
        <v>5</v>
      </c>
      <c r="AX42" s="141">
        <f>INDEX($K:$P,ROW(),MATCH(AX$3,$K$2:$P$2,0))</f>
        <v>5</v>
      </c>
      <c r="AY42" s="141">
        <f>INDEX($K:$P,ROW(),MATCH(AY$3,$K$2:$P$2,0))</f>
        <v>5</v>
      </c>
      <c r="AZ42" s="141">
        <f>INDEX($K:$P,ROW(),MATCH(AZ$3,$K$2:$P$2,0))</f>
        <v>5</v>
      </c>
      <c r="BA42" s="141">
        <f>INDEX($K:$P,ROW(),MATCH(BA$3,$K$2:$P$2,0))</f>
        <v>5</v>
      </c>
      <c r="BB42" s="141">
        <f>INDEX($K:$P,ROW(),MATCH(BB$3,$K$2:$P$2,0))</f>
        <v>5</v>
      </c>
      <c r="BC42" s="141">
        <f>INDEX($K:$P,ROW(),MATCH(BC$3,$K$2:$P$2,0))</f>
        <v>5</v>
      </c>
      <c r="BD42" s="141">
        <f>INDEX($K:$P,ROW(),MATCH(BD$3,$K$2:$P$2,0))</f>
        <v>5</v>
      </c>
      <c r="BE42" s="141">
        <f>INDEX($K:$P,ROW(),MATCH(BE$3,$K$2:$P$2,0))</f>
        <v>5</v>
      </c>
      <c r="BF42" s="141">
        <f>INDEX($K:$P,ROW(),MATCH(BF$3,$K$2:$P$2,0))</f>
        <v>5</v>
      </c>
      <c r="BG42" s="141">
        <f>INDEX($K:$P,ROW(),MATCH(BG$3,$K$2:$P$2,0))</f>
        <v>5</v>
      </c>
      <c r="BH42" s="141">
        <f>INDEX($K:$P,ROW(),MATCH(BH$3,$K$2:$P$2,0))</f>
        <v>5</v>
      </c>
      <c r="BI42" s="141">
        <f>INDEX($K:$P,ROW(),MATCH(BI$3,$K$2:$P$2,0))</f>
        <v>5</v>
      </c>
      <c r="BJ42" s="141">
        <f>INDEX($K:$P,ROW(),MATCH(BJ$3,$K$2:$P$2,0))</f>
        <v>5</v>
      </c>
      <c r="BK42" s="141">
        <f>INDEX($K:$P,ROW(),MATCH(BK$3,$K$2:$P$2,0))</f>
        <v>5</v>
      </c>
      <c r="BL42" s="141">
        <f>INDEX($K:$P,ROW(),MATCH(BL$3,$K$2:$P$2,0))</f>
        <v>5</v>
      </c>
      <c r="BM42" s="141">
        <f>INDEX($K:$P,ROW(),MATCH(BM$3,$K$2:$P$2,0))</f>
        <v>5</v>
      </c>
      <c r="BN42" s="141">
        <f>INDEX($K:$P,ROW(),MATCH(BN$3,$K$2:$P$2,0))</f>
        <v>5</v>
      </c>
      <c r="BO42" s="141">
        <f>INDEX($K:$P,ROW(),MATCH(BO$3,$K$2:$P$2,0))</f>
        <v>5</v>
      </c>
      <c r="BP42" s="141">
        <f>INDEX($K:$P,ROW(),MATCH(BP$3,$K$2:$P$2,0))</f>
        <v>5</v>
      </c>
      <c r="BQ42" s="141">
        <f>INDEX($K:$P,ROW(),MATCH(BQ$3,$K$2:$P$2,0))</f>
        <v>5</v>
      </c>
      <c r="BR42" s="141">
        <f>INDEX($K:$P,ROW(),MATCH(BR$3,$K$2:$P$2,0))</f>
        <v>5</v>
      </c>
      <c r="BS42" s="141">
        <f>INDEX($K:$P,ROW(),MATCH(BS$3,$K$2:$P$2,0))</f>
        <v>5</v>
      </c>
      <c r="BT42" s="141">
        <f>INDEX($K:$P,ROW(),MATCH(BT$3,$K$2:$P$2,0))</f>
        <v>5</v>
      </c>
      <c r="BU42" s="141">
        <f>INDEX($K:$P,ROW(),MATCH(BU$3,$K$2:$P$2,0))</f>
        <v>5</v>
      </c>
      <c r="BV42" s="141">
        <f>INDEX($K:$P,ROW(),MATCH(BV$3,$K$2:$P$2,0))</f>
        <v>5</v>
      </c>
      <c r="BW42" s="141">
        <f>INDEX($K:$P,ROW(),MATCH(BW$3,$K$2:$P$2,0))</f>
        <v>5</v>
      </c>
      <c r="BX42" s="141">
        <f>INDEX($K:$P,ROW(),MATCH(BX$3,$K$2:$P$2,0))</f>
        <v>5</v>
      </c>
      <c r="BY42" s="141">
        <f>INDEX($K:$P,ROW(),MATCH(BY$3,$K$2:$P$2,0))</f>
        <v>5</v>
      </c>
      <c r="BZ42" s="141">
        <f>INDEX($K:$P,ROW(),MATCH(BZ$3,$K$2:$P$2,0))</f>
        <v>5</v>
      </c>
      <c r="CA42" s="141">
        <f>INDEX($K:$P,ROW(),MATCH(CA$3,$K$2:$P$2,0))</f>
        <v>5</v>
      </c>
      <c r="CB42" s="141">
        <f>INDEX($K:$P,ROW(),MATCH(CB$3,$K$2:$P$2,0))</f>
        <v>5</v>
      </c>
      <c r="CC42" s="141">
        <f>INDEX($K:$P,ROW(),MATCH(CC$3,$K$2:$P$2,0))</f>
        <v>5</v>
      </c>
      <c r="CD42" s="141">
        <f>INDEX($K:$P,ROW(),MATCH(CD$3,$K$2:$P$2,0))</f>
        <v>5</v>
      </c>
      <c r="CE42" s="141">
        <f>INDEX($K:$P,ROW(),MATCH(CE$3,$K$2:$P$2,0))</f>
        <v>5</v>
      </c>
      <c r="CF42" s="141">
        <f>INDEX($K:$P,ROW(),MATCH(CF$3,$K$2:$P$2,0))</f>
        <v>5</v>
      </c>
      <c r="CG42" s="141">
        <f>INDEX($K:$P,ROW(),MATCH(CG$3,$K$2:$P$2,0))</f>
        <v>5</v>
      </c>
      <c r="CH42" s="141">
        <f>INDEX($K:$P,ROW(),MATCH(CH$3,$K$2:$P$2,0))</f>
        <v>5</v>
      </c>
      <c r="CI42" s="141">
        <f>INDEX($K:$P,ROW(),MATCH(CI$3,$K$2:$P$2,0))</f>
        <v>5</v>
      </c>
      <c r="CJ42" s="141">
        <f>INDEX($K:$P,ROW(),MATCH(CJ$3,$K$2:$P$2,0))</f>
        <v>5</v>
      </c>
      <c r="CK42" s="141">
        <f>INDEX($K:$P,ROW(),MATCH(CK$3,$K$2:$P$2,0))</f>
        <v>5</v>
      </c>
      <c r="CL42" s="141">
        <f>INDEX($K:$P,ROW(),MATCH(CL$3,$K$2:$P$2,0))</f>
        <v>5</v>
      </c>
    </row>
    <row r="43" spans="2:90" x14ac:dyDescent="0.4">
      <c r="B43" s="121" t="s">
        <v>1045</v>
      </c>
      <c r="C43" s="27" t="s">
        <v>198</v>
      </c>
      <c r="D43" s="27" t="s">
        <v>982</v>
      </c>
      <c r="E43" s="27"/>
      <c r="F43" s="27"/>
      <c r="G43" s="27"/>
      <c r="H43" s="27"/>
      <c r="I43" s="78"/>
      <c r="J43" s="78"/>
      <c r="K43" s="113">
        <f ca="1">SUMIF($3:$3,K$2,43:43)</f>
        <v>116.66666666666663</v>
      </c>
      <c r="L43" s="113">
        <f ca="1">SUMIF($3:$3,L$2,43:43)</f>
        <v>198.33333333333331</v>
      </c>
      <c r="M43" s="113">
        <f ca="1">SUMIF($3:$3,M$2,43:43)</f>
        <v>268.3333333333332</v>
      </c>
      <c r="N43" s="113">
        <f ca="1">SUMIF($3:$3,N$2,43:43)</f>
        <v>338.33333333333331</v>
      </c>
      <c r="O43" s="113">
        <f ca="1">SUMIF($3:$3,O$2,43:43)</f>
        <v>408.33333333333331</v>
      </c>
      <c r="P43" s="113">
        <f ca="1">SUMIF($3:$3,P$2,43:43)</f>
        <v>478.3333333333332</v>
      </c>
      <c r="R43" s="33"/>
      <c r="S43" s="142">
        <f ca="1">S42*$S$14</f>
        <v>0</v>
      </c>
      <c r="T43" s="142">
        <f ca="1">T42*$T$14</f>
        <v>0</v>
      </c>
      <c r="U43" s="142">
        <f ca="1">U42*$U$14</f>
        <v>11.666666666666664</v>
      </c>
      <c r="V43" s="142">
        <f ca="1">V42*$V$14</f>
        <v>11.666666666666664</v>
      </c>
      <c r="W43" s="142">
        <f ca="1">W42*$W$14</f>
        <v>11.666666666666664</v>
      </c>
      <c r="X43" s="142">
        <f ca="1">X42*$X$14</f>
        <v>11.666666666666664</v>
      </c>
      <c r="Y43" s="142">
        <f ca="1">Y42*$Y$14</f>
        <v>11.666666666666664</v>
      </c>
      <c r="Z43" s="142">
        <f ca="1">Z42*$Z$14</f>
        <v>11.666666666666664</v>
      </c>
      <c r="AA43" s="142">
        <f ca="1">AA42*$AA$14</f>
        <v>11.666666666666664</v>
      </c>
      <c r="AB43" s="142">
        <f ca="1">AB42*$AB$14</f>
        <v>11.666666666666664</v>
      </c>
      <c r="AC43" s="142">
        <f ca="1">AC42*$AC$14</f>
        <v>11.666666666666664</v>
      </c>
      <c r="AD43" s="142">
        <f ca="1">AD42*$AD$14</f>
        <v>11.666666666666664</v>
      </c>
      <c r="AE43" s="142">
        <f ca="1">AE42*$AE$14</f>
        <v>11.666666666666664</v>
      </c>
      <c r="AF43" s="142">
        <f ca="1">AF42*$AF$14</f>
        <v>11.666666666666664</v>
      </c>
      <c r="AG43" s="142">
        <f ca="1">AG42*$AG$14</f>
        <v>17.5</v>
      </c>
      <c r="AH43" s="142">
        <f ca="1">AH42*$AH$14</f>
        <v>17.5</v>
      </c>
      <c r="AI43" s="142">
        <f ca="1">AI42*$AI$14</f>
        <v>17.5</v>
      </c>
      <c r="AJ43" s="142">
        <f ca="1">AJ42*$AJ$14</f>
        <v>17.5</v>
      </c>
      <c r="AK43" s="142">
        <f ca="1">AK42*$AK$14</f>
        <v>17.5</v>
      </c>
      <c r="AL43" s="142">
        <f ca="1">AL42*$AL$14</f>
        <v>17.5</v>
      </c>
      <c r="AM43" s="142">
        <f ca="1">AM42*$AM$14</f>
        <v>17.5</v>
      </c>
      <c r="AN43" s="142">
        <f ca="1">AN42*$AN$14</f>
        <v>17.5</v>
      </c>
      <c r="AO43" s="142">
        <f ca="1">AO42*$AO$14</f>
        <v>17.5</v>
      </c>
      <c r="AP43" s="142">
        <f ca="1">AP42*$AP$14</f>
        <v>17.5</v>
      </c>
      <c r="AQ43" s="142">
        <f ca="1">AQ42*$AQ$14</f>
        <v>17.5</v>
      </c>
      <c r="AR43" s="142">
        <f ca="1">AR42*$AR$14</f>
        <v>17.5</v>
      </c>
      <c r="AS43" s="142">
        <f ca="1">AS42*$AS$14</f>
        <v>23.333333333333329</v>
      </c>
      <c r="AT43" s="142">
        <f ca="1">AT42*$AT$14</f>
        <v>23.333333333333329</v>
      </c>
      <c r="AU43" s="142">
        <f ca="1">AU42*$AU$14</f>
        <v>23.333333333333329</v>
      </c>
      <c r="AV43" s="142">
        <f ca="1">AV42*$AV$14</f>
        <v>23.333333333333329</v>
      </c>
      <c r="AW43" s="142">
        <f ca="1">AW42*$AW$14</f>
        <v>23.333333333333329</v>
      </c>
      <c r="AX43" s="142">
        <f ca="1">AX42*$AX$14</f>
        <v>23.333333333333329</v>
      </c>
      <c r="AY43" s="142">
        <f ca="1">AY42*$AY$14</f>
        <v>23.333333333333329</v>
      </c>
      <c r="AZ43" s="142">
        <f ca="1">AZ42*$AZ$14</f>
        <v>23.333333333333329</v>
      </c>
      <c r="BA43" s="142">
        <f ca="1">BA42*$BA$14</f>
        <v>23.333333333333329</v>
      </c>
      <c r="BB43" s="142">
        <f ca="1">BB42*$BB$14</f>
        <v>23.333333333333329</v>
      </c>
      <c r="BC43" s="142">
        <f ca="1">BC42*$BC$14</f>
        <v>23.333333333333329</v>
      </c>
      <c r="BD43" s="142">
        <f ca="1">BD42*$BD$14</f>
        <v>23.333333333333329</v>
      </c>
      <c r="BE43" s="142">
        <f ca="1">BE42*$BE$14</f>
        <v>29.166666666666661</v>
      </c>
      <c r="BF43" s="142">
        <f ca="1">BF42*$BF$14</f>
        <v>29.166666666666661</v>
      </c>
      <c r="BG43" s="142">
        <f ca="1">BG42*$BG$14</f>
        <v>29.166666666666661</v>
      </c>
      <c r="BH43" s="142">
        <f ca="1">BH42*$BH$14</f>
        <v>29.166666666666661</v>
      </c>
      <c r="BI43" s="142">
        <f ca="1">BI42*$BI$14</f>
        <v>29.166666666666661</v>
      </c>
      <c r="BJ43" s="142">
        <f ca="1">BJ42*$BJ$14</f>
        <v>29.166666666666661</v>
      </c>
      <c r="BK43" s="142">
        <f ca="1">BK42*$BK$14</f>
        <v>29.166666666666661</v>
      </c>
      <c r="BL43" s="142">
        <f ca="1">BL42*$BL$14</f>
        <v>29.166666666666661</v>
      </c>
      <c r="BM43" s="142">
        <f ca="1">BM42*$BM$14</f>
        <v>29.166666666666661</v>
      </c>
      <c r="BN43" s="142">
        <f ca="1">BN42*$BN$14</f>
        <v>29.166666666666661</v>
      </c>
      <c r="BO43" s="142">
        <f ca="1">BO42*$BO$14</f>
        <v>29.166666666666661</v>
      </c>
      <c r="BP43" s="142">
        <f ca="1">BP42*$BP$14</f>
        <v>29.166666666666661</v>
      </c>
      <c r="BQ43" s="142">
        <f ca="1">BQ42*$BQ$14</f>
        <v>35</v>
      </c>
      <c r="BR43" s="142">
        <f ca="1">BR42*$BR$14</f>
        <v>35</v>
      </c>
      <c r="BS43" s="142">
        <f ca="1">BS42*$BS$14</f>
        <v>35</v>
      </c>
      <c r="BT43" s="142">
        <f ca="1">BT42*$BT$14</f>
        <v>35</v>
      </c>
      <c r="BU43" s="142">
        <f ca="1">BU42*$BU$14</f>
        <v>35</v>
      </c>
      <c r="BV43" s="142">
        <f ca="1">BV42*$BV$14</f>
        <v>35</v>
      </c>
      <c r="BW43" s="142">
        <f ca="1">BW42*$BW$14</f>
        <v>35</v>
      </c>
      <c r="BX43" s="142">
        <f ca="1">BX42*$BX$14</f>
        <v>35</v>
      </c>
      <c r="BY43" s="142">
        <f ca="1">BY42*$BY$14</f>
        <v>35</v>
      </c>
      <c r="BZ43" s="142">
        <f ca="1">BZ42*$BZ$14</f>
        <v>35</v>
      </c>
      <c r="CA43" s="142">
        <f ca="1">CA42*$CA$14</f>
        <v>35</v>
      </c>
      <c r="CB43" s="142">
        <f ca="1">CB42*$CB$14</f>
        <v>35</v>
      </c>
      <c r="CC43" s="142">
        <f ca="1">CC42*$CC$14</f>
        <v>40.833333333333329</v>
      </c>
      <c r="CD43" s="142">
        <f ca="1">CD42*$CD$14</f>
        <v>40.833333333333329</v>
      </c>
      <c r="CE43" s="142">
        <f ca="1">CE42*$CE$14</f>
        <v>40.833333333333329</v>
      </c>
      <c r="CF43" s="142">
        <f ca="1">CF42*$CF$14</f>
        <v>40.833333333333329</v>
      </c>
      <c r="CG43" s="142">
        <f ca="1">CG42*$CG$14</f>
        <v>40.833333333333329</v>
      </c>
      <c r="CH43" s="142">
        <f ca="1">CH42*$CH$14</f>
        <v>40.833333333333329</v>
      </c>
      <c r="CI43" s="142">
        <f ca="1">CI42*$CI$14</f>
        <v>40.833333333333329</v>
      </c>
      <c r="CJ43" s="142">
        <f ca="1">CJ42*$CJ$14</f>
        <v>40.833333333333329</v>
      </c>
      <c r="CK43" s="142">
        <f ca="1">CK42*$CK$14</f>
        <v>40.833333333333329</v>
      </c>
      <c r="CL43" s="142">
        <f ca="1">CL42*$CL$14</f>
        <v>40.833333333333329</v>
      </c>
    </row>
    <row r="44" spans="2:90" x14ac:dyDescent="0.4">
      <c r="B44" s="13"/>
      <c r="C44" s="12"/>
      <c r="D44" s="12" t="s">
        <v>982</v>
      </c>
      <c r="E44" s="12"/>
      <c r="F44" s="12"/>
      <c r="G44" s="12" t="s">
        <v>244</v>
      </c>
      <c r="H44" s="12"/>
      <c r="I44" s="60"/>
      <c r="J44" s="60"/>
      <c r="R44" s="9"/>
      <c r="S44" s="143"/>
      <c r="T44" s="143"/>
      <c r="U44" s="143"/>
      <c r="V44" s="143"/>
      <c r="W44" s="143"/>
      <c r="X44" s="143"/>
      <c r="Y44" s="143"/>
      <c r="Z44" s="143"/>
      <c r="AA44" s="143"/>
      <c r="AB44" s="143"/>
      <c r="AC44" s="143"/>
      <c r="AD44" s="143"/>
      <c r="AE44" s="143"/>
      <c r="AF44" s="143"/>
      <c r="AG44" s="143"/>
      <c r="AH44" s="143"/>
      <c r="AI44" s="143"/>
      <c r="AJ44" s="143"/>
      <c r="AK44" s="143"/>
      <c r="AL44" s="143"/>
      <c r="AM44" s="143"/>
      <c r="AN44" s="143"/>
      <c r="AO44" s="143"/>
      <c r="AP44" s="143"/>
      <c r="AQ44" s="143"/>
      <c r="AR44" s="143"/>
      <c r="AS44" s="143"/>
      <c r="AT44" s="143"/>
      <c r="AU44" s="143"/>
      <c r="AV44" s="143"/>
      <c r="AW44" s="143"/>
      <c r="AX44" s="143"/>
      <c r="AY44" s="143"/>
      <c r="AZ44" s="143"/>
      <c r="BA44" s="143"/>
      <c r="BB44" s="143"/>
      <c r="BC44" s="143"/>
      <c r="BD44" s="143"/>
      <c r="BE44" s="143"/>
      <c r="BF44" s="143"/>
      <c r="BG44" s="143"/>
      <c r="BH44" s="143"/>
      <c r="BI44" s="143"/>
      <c r="BJ44" s="143"/>
      <c r="BK44" s="143"/>
      <c r="BL44" s="143"/>
      <c r="BM44" s="143"/>
      <c r="BN44" s="143"/>
      <c r="BO44" s="143"/>
      <c r="BP44" s="143"/>
      <c r="BQ44" s="143"/>
      <c r="BR44" s="143"/>
      <c r="BS44" s="143"/>
      <c r="BT44" s="143"/>
      <c r="BU44" s="143"/>
      <c r="BV44" s="143"/>
      <c r="BW44" s="143"/>
      <c r="BX44" s="143"/>
      <c r="BY44" s="143"/>
      <c r="BZ44" s="143"/>
      <c r="CA44" s="143"/>
      <c r="CB44" s="143"/>
      <c r="CC44" s="143"/>
      <c r="CD44" s="143"/>
      <c r="CE44" s="143"/>
      <c r="CF44" s="143"/>
      <c r="CG44" s="143"/>
      <c r="CH44" s="143"/>
      <c r="CI44" s="143"/>
      <c r="CJ44" s="143"/>
      <c r="CK44" s="143"/>
      <c r="CL44" s="143"/>
    </row>
    <row r="45" spans="2:90" x14ac:dyDescent="0.4">
      <c r="B45" s="139" t="s">
        <v>1056</v>
      </c>
      <c r="C45" s="12"/>
      <c r="D45" s="12" t="s">
        <v>744</v>
      </c>
      <c r="E45" s="12"/>
      <c r="F45" s="12"/>
      <c r="G45" s="12">
        <f>E45</f>
        <v>0</v>
      </c>
      <c r="H45" s="12"/>
      <c r="I45" s="60"/>
      <c r="J45" s="60"/>
      <c r="K45" s="16">
        <v>0.1</v>
      </c>
      <c r="L45" s="16">
        <v>0.1</v>
      </c>
      <c r="M45" s="16">
        <v>0.1</v>
      </c>
      <c r="N45" s="16">
        <v>0.1</v>
      </c>
      <c r="O45" s="16">
        <v>0.1</v>
      </c>
      <c r="P45" s="16">
        <v>0.1</v>
      </c>
      <c r="R45" s="20"/>
      <c r="S45" s="144">
        <f>INDEX($K:$P,ROW(),MATCH(S$3,$K$2:$P$2,0))</f>
        <v>0.1</v>
      </c>
      <c r="T45" s="144">
        <f>INDEX($K:$P,ROW(),MATCH(T$3,$K$2:$P$2,0))</f>
        <v>0.1</v>
      </c>
      <c r="U45" s="144">
        <f>INDEX($K:$P,ROW(),MATCH(U$3,$K$2:$P$2,0))</f>
        <v>0.1</v>
      </c>
      <c r="V45" s="144">
        <f>INDEX($K:$P,ROW(),MATCH(V$3,$K$2:$P$2,0))</f>
        <v>0.1</v>
      </c>
      <c r="W45" s="144">
        <f>INDEX($K:$P,ROW(),MATCH(W$3,$K$2:$P$2,0))</f>
        <v>0.1</v>
      </c>
      <c r="X45" s="144">
        <f>INDEX($K:$P,ROW(),MATCH(X$3,$K$2:$P$2,0))</f>
        <v>0.1</v>
      </c>
      <c r="Y45" s="144">
        <f>INDEX($K:$P,ROW(),MATCH(Y$3,$K$2:$P$2,0))</f>
        <v>0.1</v>
      </c>
      <c r="Z45" s="144">
        <f>INDEX($K:$P,ROW(),MATCH(Z$3,$K$2:$P$2,0))</f>
        <v>0.1</v>
      </c>
      <c r="AA45" s="144">
        <f>INDEX($K:$P,ROW(),MATCH(AA$3,$K$2:$P$2,0))</f>
        <v>0.1</v>
      </c>
      <c r="AB45" s="144">
        <f>INDEX($K:$P,ROW(),MATCH(AB$3,$K$2:$P$2,0))</f>
        <v>0.1</v>
      </c>
      <c r="AC45" s="144">
        <f>INDEX($K:$P,ROW(),MATCH(AC$3,$K$2:$P$2,0))</f>
        <v>0.1</v>
      </c>
      <c r="AD45" s="144">
        <f>INDEX($K:$P,ROW(),MATCH(AD$3,$K$2:$P$2,0))</f>
        <v>0.1</v>
      </c>
      <c r="AE45" s="144">
        <f>INDEX($K:$P,ROW(),MATCH(AE$3,$K$2:$P$2,0))</f>
        <v>0.1</v>
      </c>
      <c r="AF45" s="144">
        <f>INDEX($K:$P,ROW(),MATCH(AF$3,$K$2:$P$2,0))</f>
        <v>0.1</v>
      </c>
      <c r="AG45" s="144">
        <f>INDEX($K:$P,ROW(),MATCH(AG$3,$K$2:$P$2,0))</f>
        <v>0.1</v>
      </c>
      <c r="AH45" s="144">
        <f>INDEX($K:$P,ROW(),MATCH(AH$3,$K$2:$P$2,0))</f>
        <v>0.1</v>
      </c>
      <c r="AI45" s="144">
        <f>INDEX($K:$P,ROW(),MATCH(AI$3,$K$2:$P$2,0))</f>
        <v>0.1</v>
      </c>
      <c r="AJ45" s="144">
        <f>INDEX($K:$P,ROW(),MATCH(AJ$3,$K$2:$P$2,0))</f>
        <v>0.1</v>
      </c>
      <c r="AK45" s="144">
        <f>INDEX($K:$P,ROW(),MATCH(AK$3,$K$2:$P$2,0))</f>
        <v>0.1</v>
      </c>
      <c r="AL45" s="144">
        <f>INDEX($K:$P,ROW(),MATCH(AL$3,$K$2:$P$2,0))</f>
        <v>0.1</v>
      </c>
      <c r="AM45" s="144">
        <f>INDEX($K:$P,ROW(),MATCH(AM$3,$K$2:$P$2,0))</f>
        <v>0.1</v>
      </c>
      <c r="AN45" s="144">
        <f>INDEX($K:$P,ROW(),MATCH(AN$3,$K$2:$P$2,0))</f>
        <v>0.1</v>
      </c>
      <c r="AO45" s="144">
        <f>INDEX($K:$P,ROW(),MATCH(AO$3,$K$2:$P$2,0))</f>
        <v>0.1</v>
      </c>
      <c r="AP45" s="144">
        <f>INDEX($K:$P,ROW(),MATCH(AP$3,$K$2:$P$2,0))</f>
        <v>0.1</v>
      </c>
      <c r="AQ45" s="144">
        <f>INDEX($K:$P,ROW(),MATCH(AQ$3,$K$2:$P$2,0))</f>
        <v>0.1</v>
      </c>
      <c r="AR45" s="144">
        <f>INDEX($K:$P,ROW(),MATCH(AR$3,$K$2:$P$2,0))</f>
        <v>0.1</v>
      </c>
      <c r="AS45" s="144">
        <f>INDEX($K:$P,ROW(),MATCH(AS$3,$K$2:$P$2,0))</f>
        <v>0.1</v>
      </c>
      <c r="AT45" s="144">
        <f>INDEX($K:$P,ROW(),MATCH(AT$3,$K$2:$P$2,0))</f>
        <v>0.1</v>
      </c>
      <c r="AU45" s="144">
        <f>INDEX($K:$P,ROW(),MATCH(AU$3,$K$2:$P$2,0))</f>
        <v>0.1</v>
      </c>
      <c r="AV45" s="144">
        <f>INDEX($K:$P,ROW(),MATCH(AV$3,$K$2:$P$2,0))</f>
        <v>0.1</v>
      </c>
      <c r="AW45" s="144">
        <f>INDEX($K:$P,ROW(),MATCH(AW$3,$K$2:$P$2,0))</f>
        <v>0.1</v>
      </c>
      <c r="AX45" s="144">
        <f>INDEX($K:$P,ROW(),MATCH(AX$3,$K$2:$P$2,0))</f>
        <v>0.1</v>
      </c>
      <c r="AY45" s="144">
        <f>INDEX($K:$P,ROW(),MATCH(AY$3,$K$2:$P$2,0))</f>
        <v>0.1</v>
      </c>
      <c r="AZ45" s="144">
        <f>INDEX($K:$P,ROW(),MATCH(AZ$3,$K$2:$P$2,0))</f>
        <v>0.1</v>
      </c>
      <c r="BA45" s="144">
        <f>INDEX($K:$P,ROW(),MATCH(BA$3,$K$2:$P$2,0))</f>
        <v>0.1</v>
      </c>
      <c r="BB45" s="144">
        <f>INDEX($K:$P,ROW(),MATCH(BB$3,$K$2:$P$2,0))</f>
        <v>0.1</v>
      </c>
      <c r="BC45" s="144">
        <f>INDEX($K:$P,ROW(),MATCH(BC$3,$K$2:$P$2,0))</f>
        <v>0.1</v>
      </c>
      <c r="BD45" s="144">
        <f>INDEX($K:$P,ROW(),MATCH(BD$3,$K$2:$P$2,0))</f>
        <v>0.1</v>
      </c>
      <c r="BE45" s="144">
        <f>INDEX($K:$P,ROW(),MATCH(BE$3,$K$2:$P$2,0))</f>
        <v>0.1</v>
      </c>
      <c r="BF45" s="144">
        <f>INDEX($K:$P,ROW(),MATCH(BF$3,$K$2:$P$2,0))</f>
        <v>0.1</v>
      </c>
      <c r="BG45" s="144">
        <f>INDEX($K:$P,ROW(),MATCH(BG$3,$K$2:$P$2,0))</f>
        <v>0.1</v>
      </c>
      <c r="BH45" s="144">
        <f>INDEX($K:$P,ROW(),MATCH(BH$3,$K$2:$P$2,0))</f>
        <v>0.1</v>
      </c>
      <c r="BI45" s="144">
        <f>INDEX($K:$P,ROW(),MATCH(BI$3,$K$2:$P$2,0))</f>
        <v>0.1</v>
      </c>
      <c r="BJ45" s="144">
        <f>INDEX($K:$P,ROW(),MATCH(BJ$3,$K$2:$P$2,0))</f>
        <v>0.1</v>
      </c>
      <c r="BK45" s="144">
        <f>INDEX($K:$P,ROW(),MATCH(BK$3,$K$2:$P$2,0))</f>
        <v>0.1</v>
      </c>
      <c r="BL45" s="144">
        <f>INDEX($K:$P,ROW(),MATCH(BL$3,$K$2:$P$2,0))</f>
        <v>0.1</v>
      </c>
      <c r="BM45" s="144">
        <f>INDEX($K:$P,ROW(),MATCH(BM$3,$K$2:$P$2,0))</f>
        <v>0.1</v>
      </c>
      <c r="BN45" s="144">
        <f>INDEX($K:$P,ROW(),MATCH(BN$3,$K$2:$P$2,0))</f>
        <v>0.1</v>
      </c>
      <c r="BO45" s="144">
        <f>INDEX($K:$P,ROW(),MATCH(BO$3,$K$2:$P$2,0))</f>
        <v>0.1</v>
      </c>
      <c r="BP45" s="144">
        <f>INDEX($K:$P,ROW(),MATCH(BP$3,$K$2:$P$2,0))</f>
        <v>0.1</v>
      </c>
      <c r="BQ45" s="144">
        <f>INDEX($K:$P,ROW(),MATCH(BQ$3,$K$2:$P$2,0))</f>
        <v>0.1</v>
      </c>
      <c r="BR45" s="144">
        <f>INDEX($K:$P,ROW(),MATCH(BR$3,$K$2:$P$2,0))</f>
        <v>0.1</v>
      </c>
      <c r="BS45" s="144">
        <f>INDEX($K:$P,ROW(),MATCH(BS$3,$K$2:$P$2,0))</f>
        <v>0.1</v>
      </c>
      <c r="BT45" s="144">
        <f>INDEX($K:$P,ROW(),MATCH(BT$3,$K$2:$P$2,0))</f>
        <v>0.1</v>
      </c>
      <c r="BU45" s="144">
        <f>INDEX($K:$P,ROW(),MATCH(BU$3,$K$2:$P$2,0))</f>
        <v>0.1</v>
      </c>
      <c r="BV45" s="144">
        <f>INDEX($K:$P,ROW(),MATCH(BV$3,$K$2:$P$2,0))</f>
        <v>0.1</v>
      </c>
      <c r="BW45" s="144">
        <f>INDEX($K:$P,ROW(),MATCH(BW$3,$K$2:$P$2,0))</f>
        <v>0.1</v>
      </c>
      <c r="BX45" s="144">
        <f>INDEX($K:$P,ROW(),MATCH(BX$3,$K$2:$P$2,0))</f>
        <v>0.1</v>
      </c>
      <c r="BY45" s="144">
        <f>INDEX($K:$P,ROW(),MATCH(BY$3,$K$2:$P$2,0))</f>
        <v>0.1</v>
      </c>
      <c r="BZ45" s="144">
        <f>INDEX($K:$P,ROW(),MATCH(BZ$3,$K$2:$P$2,0))</f>
        <v>0.1</v>
      </c>
      <c r="CA45" s="144">
        <f>INDEX($K:$P,ROW(),MATCH(CA$3,$K$2:$P$2,0))</f>
        <v>0.1</v>
      </c>
      <c r="CB45" s="144">
        <f>INDEX($K:$P,ROW(),MATCH(CB$3,$K$2:$P$2,0))</f>
        <v>0.1</v>
      </c>
      <c r="CC45" s="144">
        <f>INDEX($K:$P,ROW(),MATCH(CC$3,$K$2:$P$2,0))</f>
        <v>0.1</v>
      </c>
      <c r="CD45" s="144">
        <f>INDEX($K:$P,ROW(),MATCH(CD$3,$K$2:$P$2,0))</f>
        <v>0.1</v>
      </c>
      <c r="CE45" s="144">
        <f>INDEX($K:$P,ROW(),MATCH(CE$3,$K$2:$P$2,0))</f>
        <v>0.1</v>
      </c>
      <c r="CF45" s="144">
        <f>INDEX($K:$P,ROW(),MATCH(CF$3,$K$2:$P$2,0))</f>
        <v>0.1</v>
      </c>
      <c r="CG45" s="144">
        <f>INDEX($K:$P,ROW(),MATCH(CG$3,$K$2:$P$2,0))</f>
        <v>0.1</v>
      </c>
      <c r="CH45" s="144">
        <f>INDEX($K:$P,ROW(),MATCH(CH$3,$K$2:$P$2,0))</f>
        <v>0.1</v>
      </c>
      <c r="CI45" s="144">
        <f>INDEX($K:$P,ROW(),MATCH(CI$3,$K$2:$P$2,0))</f>
        <v>0.1</v>
      </c>
      <c r="CJ45" s="144">
        <f>INDEX($K:$P,ROW(),MATCH(CJ$3,$K$2:$P$2,0))</f>
        <v>0.1</v>
      </c>
      <c r="CK45" s="144">
        <f>INDEX($K:$P,ROW(),MATCH(CK$3,$K$2:$P$2,0))</f>
        <v>0.1</v>
      </c>
      <c r="CL45" s="144">
        <f>INDEX($K:$P,ROW(),MATCH(CL$3,$K$2:$P$2,0))</f>
        <v>0.1</v>
      </c>
    </row>
    <row r="46" spans="2:90" x14ac:dyDescent="0.4">
      <c r="D46" t="s">
        <v>744</v>
      </c>
      <c r="S46" s="72"/>
      <c r="T46" s="72"/>
      <c r="U46" s="72"/>
      <c r="V46" s="72"/>
      <c r="W46" s="72"/>
      <c r="X46" s="72"/>
      <c r="Y46" s="72"/>
      <c r="Z46" s="72"/>
      <c r="AA46" s="72"/>
      <c r="AB46" s="72"/>
      <c r="AC46" s="72"/>
      <c r="AD46" s="72"/>
      <c r="AE46" s="72"/>
      <c r="AF46" s="72"/>
      <c r="AG46" s="72"/>
      <c r="AH46" s="72"/>
      <c r="AI46" s="72"/>
      <c r="AJ46" s="72"/>
      <c r="AK46" s="72"/>
      <c r="AL46" s="72"/>
      <c r="AM46" s="72"/>
      <c r="AN46" s="72"/>
      <c r="AO46" s="72"/>
      <c r="AP46" s="72"/>
      <c r="AQ46" s="72"/>
      <c r="AR46" s="72"/>
      <c r="AS46" s="72"/>
      <c r="AT46" s="72"/>
      <c r="AU46" s="72"/>
      <c r="AV46" s="72"/>
      <c r="AW46" s="72"/>
      <c r="AX46" s="72"/>
      <c r="AY46" s="72"/>
      <c r="AZ46" s="72"/>
      <c r="BA46" s="72"/>
      <c r="BB46" s="72"/>
      <c r="BC46" s="72"/>
      <c r="BD46" s="72"/>
      <c r="BE46" s="72"/>
      <c r="BF46" s="72"/>
      <c r="BG46" s="72"/>
      <c r="BH46" s="72"/>
      <c r="BI46" s="72"/>
      <c r="BJ46" s="72"/>
      <c r="BK46" s="72"/>
      <c r="BL46" s="72"/>
      <c r="BM46" s="72"/>
      <c r="BN46" s="72"/>
      <c r="BO46" s="72"/>
      <c r="BP46" s="72"/>
      <c r="BQ46" s="72"/>
      <c r="BR46" s="72"/>
      <c r="BS46" s="72"/>
      <c r="BT46" s="72"/>
      <c r="BU46" s="72"/>
      <c r="BV46" s="72"/>
      <c r="BW46" s="72"/>
      <c r="BX46" s="72"/>
      <c r="BY46" s="72"/>
      <c r="BZ46" s="72"/>
      <c r="CA46" s="72"/>
      <c r="CB46" s="72"/>
      <c r="CC46" s="72"/>
      <c r="CD46" s="72"/>
      <c r="CE46" s="72"/>
      <c r="CF46" s="72"/>
      <c r="CG46" s="72"/>
      <c r="CH46" s="72"/>
      <c r="CI46" s="72"/>
      <c r="CJ46" s="72"/>
      <c r="CK46" s="72"/>
      <c r="CL46" s="72"/>
    </row>
    <row r="47" spans="2:90" x14ac:dyDescent="0.4">
      <c r="B47" s="93" t="s">
        <v>1058</v>
      </c>
      <c r="C47" s="12"/>
      <c r="D47" s="12" t="s">
        <v>744</v>
      </c>
      <c r="E47" s="12"/>
      <c r="F47" s="12"/>
      <c r="G47" s="12"/>
      <c r="H47" s="12"/>
      <c r="I47" s="60"/>
      <c r="J47" s="60"/>
      <c r="S47" s="72"/>
      <c r="T47" s="72"/>
      <c r="U47" s="72"/>
      <c r="V47" s="72"/>
      <c r="W47" s="72"/>
      <c r="X47" s="72"/>
      <c r="Y47" s="72"/>
      <c r="Z47" s="72"/>
      <c r="AA47" s="72"/>
      <c r="AB47" s="72"/>
      <c r="AC47" s="72"/>
      <c r="AD47" s="72"/>
      <c r="AE47" s="72"/>
      <c r="AF47" s="72"/>
      <c r="AG47" s="72"/>
      <c r="AH47" s="72"/>
      <c r="AI47" s="72"/>
      <c r="AJ47" s="72"/>
      <c r="AK47" s="72"/>
      <c r="AL47" s="72"/>
      <c r="AM47" s="72"/>
      <c r="AN47" s="72"/>
      <c r="AO47" s="72"/>
      <c r="AP47" s="72"/>
      <c r="AQ47" s="72"/>
      <c r="AR47" s="72"/>
      <c r="AS47" s="72"/>
      <c r="AT47" s="72"/>
      <c r="AU47" s="72"/>
      <c r="AV47" s="72"/>
      <c r="AW47" s="72"/>
      <c r="AX47" s="72"/>
      <c r="AY47" s="72"/>
      <c r="AZ47" s="72"/>
      <c r="BA47" s="72"/>
      <c r="BB47" s="72"/>
      <c r="BC47" s="72"/>
      <c r="BD47" s="72"/>
      <c r="BE47" s="72"/>
      <c r="BF47" s="72"/>
      <c r="BG47" s="72"/>
      <c r="BH47" s="72"/>
      <c r="BI47" s="72"/>
      <c r="BJ47" s="72"/>
      <c r="BK47" s="72"/>
      <c r="BL47" s="72"/>
      <c r="BM47" s="72"/>
      <c r="BN47" s="72"/>
      <c r="BO47" s="72"/>
      <c r="BP47" s="72"/>
      <c r="BQ47" s="72"/>
      <c r="BR47" s="72"/>
      <c r="BS47" s="72"/>
      <c r="BT47" s="72"/>
      <c r="BU47" s="72"/>
      <c r="BV47" s="72"/>
      <c r="BW47" s="72"/>
      <c r="BX47" s="72"/>
      <c r="BY47" s="72"/>
      <c r="BZ47" s="72"/>
      <c r="CA47" s="72"/>
      <c r="CB47" s="72"/>
      <c r="CC47" s="72"/>
      <c r="CD47" s="72"/>
      <c r="CE47" s="72"/>
      <c r="CF47" s="72"/>
      <c r="CG47" s="72"/>
      <c r="CH47" s="72"/>
      <c r="CI47" s="72"/>
      <c r="CJ47" s="72"/>
      <c r="CK47" s="72"/>
      <c r="CL47" s="72"/>
    </row>
    <row r="48" spans="2:90" x14ac:dyDescent="0.4">
      <c r="B48" s="152" t="s">
        <v>71</v>
      </c>
      <c r="D48" t="s">
        <v>744</v>
      </c>
      <c r="K48" s="15">
        <f>SUMIF($4:$4,K$2-1,46:46)</f>
        <v>0</v>
      </c>
      <c r="L48" s="15">
        <f ca="1">K52</f>
        <v>45809.673219833145</v>
      </c>
      <c r="M48" s="15">
        <f ca="1">L52</f>
        <v>208405.67601739141</v>
      </c>
      <c r="N48" s="15">
        <f ca="1">M52</f>
        <v>492790.63237563055</v>
      </c>
      <c r="O48" s="15">
        <f ca="1">N52</f>
        <v>901060.98128008575</v>
      </c>
      <c r="P48" s="15">
        <f ca="1">O52</f>
        <v>1434349.5546847605</v>
      </c>
      <c r="R48" s="15"/>
      <c r="S48" s="76">
        <f>R52</f>
        <v>0</v>
      </c>
      <c r="T48" s="76">
        <f ca="1">S52</f>
        <v>0</v>
      </c>
      <c r="U48" s="76">
        <f ca="1">T52</f>
        <v>0</v>
      </c>
      <c r="V48" s="76">
        <f ca="1">U52</f>
        <v>526.45833333333326</v>
      </c>
      <c r="W48" s="76">
        <f ca="1">V52</f>
        <v>2079.5104166666661</v>
      </c>
      <c r="X48" s="76">
        <f ca="1">W52</f>
        <v>4607.8265624999985</v>
      </c>
      <c r="Y48" s="76">
        <f ca="1">X52</f>
        <v>8062.6435677083318</v>
      </c>
      <c r="Z48" s="76">
        <f ca="1">Y52</f>
        <v>12397.636389322914</v>
      </c>
      <c r="AA48" s="76">
        <f ca="1">Z52</f>
        <v>17568.796236523431</v>
      </c>
      <c r="AB48" s="76">
        <f ca="1">AA52</f>
        <v>23534.314758030592</v>
      </c>
      <c r="AC48" s="76">
        <f ca="1">AB52</f>
        <v>30254.474020129062</v>
      </c>
      <c r="AD48" s="76">
        <f ca="1">AC52</f>
        <v>37691.541985789278</v>
      </c>
      <c r="AE48" s="76">
        <f ca="1">AD52</f>
        <v>45809.673219833145</v>
      </c>
      <c r="AF48" s="76">
        <f ca="1">AE52</f>
        <v>54574.814558841485</v>
      </c>
      <c r="AG48" s="76">
        <f ca="1">AF52</f>
        <v>63954.615497566076</v>
      </c>
      <c r="AH48" s="76">
        <f ca="1">AG52</f>
        <v>74181.57222268777</v>
      </c>
      <c r="AI48" s="76">
        <f ca="1">AH52</f>
        <v>85476.556111553378</v>
      </c>
      <c r="AJ48" s="76">
        <f ca="1">AI52</f>
        <v>97786.165805975703</v>
      </c>
      <c r="AK48" s="76">
        <f ca="1">AJ52</f>
        <v>111059.67001567691</v>
      </c>
      <c r="AL48" s="76">
        <f ca="1">AK52</f>
        <v>125248.87401489305</v>
      </c>
      <c r="AM48" s="76">
        <f ca="1">AL52</f>
        <v>140307.9928141484</v>
      </c>
      <c r="AN48" s="76">
        <f ca="1">AM52</f>
        <v>156193.53067344098</v>
      </c>
      <c r="AO48" s="76">
        <f ca="1">AN52</f>
        <v>172864.1666397689</v>
      </c>
      <c r="AP48" s="76">
        <f ca="1">AO52</f>
        <v>190280.64580778044</v>
      </c>
      <c r="AQ48" s="76">
        <f ca="1">AP52</f>
        <v>208405.67601739141</v>
      </c>
      <c r="AR48" s="76">
        <f ca="1">AQ52</f>
        <v>227203.82971652184</v>
      </c>
      <c r="AS48" s="76">
        <f ca="1">AR52</f>
        <v>246641.45073069574</v>
      </c>
      <c r="AT48" s="76">
        <f ca="1">AS52</f>
        <v>266949.79486082756</v>
      </c>
      <c r="AU48" s="76">
        <f ca="1">AT52</f>
        <v>288348.55511778622</v>
      </c>
      <c r="AV48" s="76">
        <f ca="1">AU52</f>
        <v>310783.21069523023</v>
      </c>
      <c r="AW48" s="76">
        <f ca="1">AV52</f>
        <v>334201.96682713536</v>
      </c>
      <c r="AX48" s="76">
        <f ca="1">AW52</f>
        <v>358555.61848577857</v>
      </c>
      <c r="AY48" s="76">
        <f ca="1">AX52</f>
        <v>383797.42089482298</v>
      </c>
      <c r="AZ48" s="76">
        <f ca="1">AY52</f>
        <v>409882.96651674848</v>
      </c>
      <c r="BA48" s="76">
        <f ca="1">AZ52</f>
        <v>436770.06819091103</v>
      </c>
      <c r="BB48" s="76">
        <f ca="1">BA52</f>
        <v>464418.64811469882</v>
      </c>
      <c r="BC48" s="76">
        <f ca="1">BB52</f>
        <v>492790.63237563055</v>
      </c>
      <c r="BD48" s="76">
        <f ca="1">BC52</f>
        <v>521849.85075684899</v>
      </c>
      <c r="BE48" s="76">
        <f ca="1">BD52</f>
        <v>551561.94155233982</v>
      </c>
      <c r="BF48" s="76">
        <f ca="1">BE52</f>
        <v>582157.49030805612</v>
      </c>
      <c r="BG48" s="76">
        <f ca="1">BF52</f>
        <v>613855.55329265329</v>
      </c>
      <c r="BH48" s="76">
        <f ca="1">BG52</f>
        <v>646601.00479468727</v>
      </c>
      <c r="BI48" s="76">
        <f ca="1">BH52</f>
        <v>680341.47538828629</v>
      </c>
      <c r="BJ48" s="76">
        <f ca="1">BI52</f>
        <v>715027.21411887195</v>
      </c>
      <c r="BK48" s="76">
        <f ca="1">BJ52</f>
        <v>750610.95757959504</v>
      </c>
      <c r="BL48" s="76">
        <f ca="1">BK52</f>
        <v>787047.80553394859</v>
      </c>
      <c r="BM48" s="76">
        <f ca="1">BL52</f>
        <v>824295.10275725112</v>
      </c>
      <c r="BN48" s="76">
        <f ca="1">BM52</f>
        <v>862312.32678605523</v>
      </c>
      <c r="BO48" s="76">
        <f ca="1">BN52</f>
        <v>901060.98128008575</v>
      </c>
      <c r="BP48" s="76">
        <f ca="1">BO52</f>
        <v>940504.49471608142</v>
      </c>
      <c r="BQ48" s="76">
        <f ca="1">BP52</f>
        <v>980608.12414694403</v>
      </c>
      <c r="BR48" s="76">
        <f ca="1">BQ52</f>
        <v>1021602.0929395969</v>
      </c>
      <c r="BS48" s="76">
        <f ca="1">BR52</f>
        <v>1063705.113292617</v>
      </c>
      <c r="BT48" s="76">
        <f ca="1">BS52</f>
        <v>1106861.7326279862</v>
      </c>
      <c r="BU48" s="76">
        <f ca="1">BT52</f>
        <v>1151019.2709965869</v>
      </c>
      <c r="BV48" s="76">
        <f ca="1">BU52</f>
        <v>1196127.6824467576</v>
      </c>
      <c r="BW48" s="76">
        <f ca="1">BV52</f>
        <v>1242139.4233244197</v>
      </c>
      <c r="BX48" s="76">
        <f ca="1">BW52</f>
        <v>1289009.3271581987</v>
      </c>
      <c r="BY48" s="76">
        <f ca="1">BX52</f>
        <v>1336694.4858002889</v>
      </c>
      <c r="BZ48" s="76">
        <f ca="1">BY52</f>
        <v>1385154.1365102744</v>
      </c>
      <c r="CA48" s="76">
        <f ca="1">BZ52</f>
        <v>1434349.5546847605</v>
      </c>
      <c r="CB48" s="76">
        <f ca="1">CA52</f>
        <v>1484243.9519505224</v>
      </c>
      <c r="CC48" s="76">
        <f ca="1">CB52</f>
        <v>1534802.3793529961</v>
      </c>
      <c r="CD48" s="76">
        <f ca="1">CC52</f>
        <v>1586254.8645520131</v>
      </c>
      <c r="CE48" s="76">
        <f ca="1">CD52</f>
        <v>1638819.9338244125</v>
      </c>
      <c r="CF48" s="76">
        <f ca="1">CE52</f>
        <v>1692441.9579665251</v>
      </c>
      <c r="CG48" s="76">
        <f ca="1">CF52</f>
        <v>1747068.0892348655</v>
      </c>
      <c r="CH48" s="76">
        <f ca="1">CG52</f>
        <v>1802648.1222731222</v>
      </c>
      <c r="CI48" s="76">
        <f ca="1">CH52</f>
        <v>1859134.3619927994</v>
      </c>
      <c r="CJ48" s="76">
        <f ca="1">CI52</f>
        <v>1916481.4980598262</v>
      </c>
      <c r="CK48" s="76">
        <f ca="1">CJ52</f>
        <v>1974646.4856568349</v>
      </c>
      <c r="CL48" s="76">
        <f ca="1">CK52</f>
        <v>2033588.4322073266</v>
      </c>
    </row>
    <row r="49" spans="2:90" x14ac:dyDescent="0.4">
      <c r="B49" s="152" t="s">
        <v>72</v>
      </c>
      <c r="D49" t="s">
        <v>744</v>
      </c>
      <c r="K49" s="34">
        <f ca="1">SUMIF($3:$3,K$2,49:49)</f>
        <v>48220.708652455934</v>
      </c>
      <c r="L49" s="34">
        <f ca="1">SUMIF($3:$3,L$2,49:49)</f>
        <v>171153.6871553245</v>
      </c>
      <c r="M49" s="34">
        <f ca="1">SUMIF($3:$3,M$2,49:49)</f>
        <v>299352.58564025175</v>
      </c>
      <c r="N49" s="34">
        <f ca="1">SUMIF($3:$3,N$2,49:49)</f>
        <v>429758.26200468972</v>
      </c>
      <c r="O49" s="34">
        <f ca="1">SUMIF($3:$3,O$2,49:49)</f>
        <v>561356.39305755205</v>
      </c>
      <c r="P49" s="34">
        <f ca="1">SUMIF($3:$3,P$2,49:49)</f>
        <v>693598.87903038552</v>
      </c>
      <c r="R49" s="15"/>
      <c r="S49" s="76">
        <f ca="1">$S$33*S45</f>
        <v>0</v>
      </c>
      <c r="T49" s="76">
        <f ca="1">$T$33*T45</f>
        <v>0</v>
      </c>
      <c r="U49" s="76">
        <f ca="1">$U$33*U45</f>
        <v>554.16666666666663</v>
      </c>
      <c r="V49" s="76">
        <f ca="1">$V$33*V45</f>
        <v>1634.7916666666663</v>
      </c>
      <c r="W49" s="76">
        <f ca="1">$W$33*W45</f>
        <v>2661.3854166666661</v>
      </c>
      <c r="X49" s="76">
        <f ca="1">$X$33*X45</f>
        <v>3636.649479166666</v>
      </c>
      <c r="Y49" s="76">
        <f ca="1">$Y$33*Y45</f>
        <v>4563.1503385416654</v>
      </c>
      <c r="Z49" s="76">
        <f ca="1">$Z$33*Z45</f>
        <v>5443.3261549479148</v>
      </c>
      <c r="AA49" s="76">
        <f ca="1">$AA$33*AA45</f>
        <v>6279.493180533852</v>
      </c>
      <c r="AB49" s="76">
        <f ca="1">$AB$33*AB45</f>
        <v>7073.8518548404936</v>
      </c>
      <c r="AC49" s="76">
        <f ca="1">$AC$33*AC45</f>
        <v>7828.4925954318014</v>
      </c>
      <c r="AD49" s="76">
        <f ca="1">$AD$33*AD45</f>
        <v>8545.4012989935418</v>
      </c>
      <c r="AE49" s="76">
        <f ca="1">$AE$33*AE45</f>
        <v>9226.4645673772011</v>
      </c>
      <c r="AF49" s="76">
        <f ca="1">$AF$33*AF45</f>
        <v>9873.4746723416738</v>
      </c>
      <c r="AG49" s="76">
        <f ca="1">$AG$33*AG45</f>
        <v>10765.217605391255</v>
      </c>
      <c r="AH49" s="76">
        <f ca="1">$AH$33*AH45</f>
        <v>11889.456725121692</v>
      </c>
      <c r="AI49" s="76">
        <f ca="1">$AI$33*AI45</f>
        <v>12957.483888865609</v>
      </c>
      <c r="AJ49" s="76">
        <f ca="1">$AJ$33*AJ45</f>
        <v>13972.109694422325</v>
      </c>
      <c r="AK49" s="76">
        <f ca="1">$AK$33*AK45</f>
        <v>14936.004209701212</v>
      </c>
      <c r="AL49" s="76">
        <f ca="1">$AL$33*AL45</f>
        <v>15851.703999216148</v>
      </c>
      <c r="AM49" s="76">
        <f ca="1">$AM$33*AM45</f>
        <v>16721.618799255342</v>
      </c>
      <c r="AN49" s="76">
        <f ca="1">$AN$33*AN45</f>
        <v>17548.03785929257</v>
      </c>
      <c r="AO49" s="76">
        <f ca="1">$AO$33*AO45</f>
        <v>18333.135966327944</v>
      </c>
      <c r="AP49" s="76">
        <f ca="1">$AP$33*AP45</f>
        <v>19078.979168011545</v>
      </c>
      <c r="AQ49" s="76">
        <f ca="1">$AQ$33*AQ45</f>
        <v>19787.530209610974</v>
      </c>
      <c r="AR49" s="76">
        <f ca="1">$AR$33*AR45</f>
        <v>20460.653699130424</v>
      </c>
      <c r="AS49" s="76">
        <f ca="1">$AS$33*AS45</f>
        <v>21377.204347507235</v>
      </c>
      <c r="AT49" s="76">
        <f ca="1">$AT$33*AT45</f>
        <v>22525.010796798539</v>
      </c>
      <c r="AU49" s="76">
        <f ca="1">$AU$33*AU45</f>
        <v>23615.42692362528</v>
      </c>
      <c r="AV49" s="76">
        <f ca="1">$AV$33*AV45</f>
        <v>24651.322244110681</v>
      </c>
      <c r="AW49" s="76">
        <f ca="1">$AW$33*AW45</f>
        <v>25635.42279857181</v>
      </c>
      <c r="AX49" s="76">
        <f ca="1">$AX$33*AX45</f>
        <v>26570.318325309887</v>
      </c>
      <c r="AY49" s="76">
        <f ca="1">$AY$33*AY45</f>
        <v>27458.469075711062</v>
      </c>
      <c r="AZ49" s="76">
        <f ca="1">$AZ$33*AZ45</f>
        <v>28302.212288592171</v>
      </c>
      <c r="BA49" s="76">
        <f ca="1">$BA$33*BA45</f>
        <v>29103.768340829225</v>
      </c>
      <c r="BB49" s="76">
        <f ca="1">$BB$33*BB45</f>
        <v>29865.246590454437</v>
      </c>
      <c r="BC49" s="76">
        <f ca="1">$BC$33*BC45</f>
        <v>30588.650927598374</v>
      </c>
      <c r="BD49" s="76">
        <f ca="1">$BD$33*BD45</f>
        <v>31275.885047885124</v>
      </c>
      <c r="BE49" s="76">
        <f ca="1">$BE$33*BE45</f>
        <v>32205.840795490876</v>
      </c>
      <c r="BF49" s="76">
        <f ca="1">$BF$33*BF45</f>
        <v>33366.382089049665</v>
      </c>
      <c r="BG49" s="76">
        <f ca="1">$BG$33*BG45</f>
        <v>34468.896317930506</v>
      </c>
      <c r="BH49" s="76">
        <f ca="1">$BH$33*BH45</f>
        <v>35516.284835367318</v>
      </c>
      <c r="BI49" s="76">
        <f ca="1">$BI$33*BI45</f>
        <v>36511.303926932291</v>
      </c>
      <c r="BJ49" s="76">
        <f ca="1">$BJ$33*BJ45</f>
        <v>37456.572063919004</v>
      </c>
      <c r="BK49" s="76">
        <f ca="1">$BK$33*BK45</f>
        <v>38354.576794056382</v>
      </c>
      <c r="BL49" s="76">
        <f ca="1">$BL$33*BL45</f>
        <v>39207.681287686886</v>
      </c>
      <c r="BM49" s="76">
        <f ca="1">$BM$33*BM45</f>
        <v>40018.130556635879</v>
      </c>
      <c r="BN49" s="76">
        <f ca="1">$BN$33*BN45</f>
        <v>40788.057362137413</v>
      </c>
      <c r="BO49" s="76">
        <f ca="1">$BO$33*BO45</f>
        <v>41519.487827363875</v>
      </c>
      <c r="BP49" s="76">
        <f ca="1">$BP$33*BP45</f>
        <v>42214.346769329015</v>
      </c>
      <c r="BQ49" s="76">
        <f ca="1">$BQ$33*BQ45</f>
        <v>43151.546097529223</v>
      </c>
      <c r="BR49" s="76">
        <f ca="1">$BR$33*BR45</f>
        <v>44318.968792652769</v>
      </c>
      <c r="BS49" s="76">
        <f ca="1">$BS$33*BS45</f>
        <v>45428.020353020118</v>
      </c>
      <c r="BT49" s="76">
        <f ca="1">$BT$33*BT45</f>
        <v>46481.619335369112</v>
      </c>
      <c r="BU49" s="76">
        <f ca="1">$BU$33*BU45</f>
        <v>47482.538368600661</v>
      </c>
      <c r="BV49" s="76">
        <f ca="1">$BV$33*BV45</f>
        <v>48433.411450170628</v>
      </c>
      <c r="BW49" s="76">
        <f ca="1">$BW$33*BW45</f>
        <v>49336.740877662087</v>
      </c>
      <c r="BX49" s="76">
        <f ca="1">$BX$33*BX45</f>
        <v>50194.903833778983</v>
      </c>
      <c r="BY49" s="76">
        <f ca="1">$BY$33*BY45</f>
        <v>51010.158642090035</v>
      </c>
      <c r="BZ49" s="76">
        <f ca="1">$BZ$33*BZ45</f>
        <v>51784.65070998553</v>
      </c>
      <c r="CA49" s="76">
        <f ca="1">$CA$33*CA45</f>
        <v>52520.418174486258</v>
      </c>
      <c r="CB49" s="76">
        <f ca="1">$CB$33*CB45</f>
        <v>53219.397265761945</v>
      </c>
      <c r="CC49" s="76">
        <f ca="1">$CC$33*CC45</f>
        <v>54160.510735807184</v>
      </c>
      <c r="CD49" s="76">
        <f ca="1">$CD$33*CD45</f>
        <v>55331.651865683496</v>
      </c>
      <c r="CE49" s="76">
        <f ca="1">$CE$33*CE45</f>
        <v>56444.235939065999</v>
      </c>
      <c r="CF49" s="76">
        <f ca="1">$CF$33*CF45</f>
        <v>57501.190808779356</v>
      </c>
      <c r="CG49" s="76">
        <f ca="1">$CG$33*CG45</f>
        <v>58505.29793500706</v>
      </c>
      <c r="CH49" s="76">
        <f ca="1">$CH$33*CH45</f>
        <v>59459.199704923376</v>
      </c>
      <c r="CI49" s="76">
        <f ca="1">$CI$33*CI45</f>
        <v>60365.406386343879</v>
      </c>
      <c r="CJ49" s="76">
        <f ca="1">$CJ$33*CJ45</f>
        <v>61226.302733693345</v>
      </c>
      <c r="CK49" s="76">
        <f ca="1">$CK$33*CK45</f>
        <v>62044.154263675344</v>
      </c>
      <c r="CL49" s="76">
        <f ca="1">$CL$33*CL45</f>
        <v>62821.113217158243</v>
      </c>
    </row>
    <row r="50" spans="2:90" x14ac:dyDescent="0.4">
      <c r="B50" s="152" t="s">
        <v>73</v>
      </c>
      <c r="C50" s="12"/>
      <c r="D50" s="12" t="s">
        <v>744</v>
      </c>
      <c r="E50" s="12"/>
      <c r="F50" s="12"/>
      <c r="G50" s="12">
        <f>E50</f>
        <v>0</v>
      </c>
      <c r="H50" s="12"/>
      <c r="I50" s="60"/>
      <c r="J50" s="60"/>
      <c r="K50" s="16">
        <v>0.05</v>
      </c>
      <c r="L50" s="16">
        <v>0.05</v>
      </c>
      <c r="M50" s="16">
        <v>0.05</v>
      </c>
      <c r="N50" s="16">
        <v>0.05</v>
      </c>
      <c r="O50" s="16">
        <v>0.05</v>
      </c>
      <c r="P50" s="16">
        <v>0.05</v>
      </c>
      <c r="R50" s="20"/>
      <c r="S50" s="144">
        <f>INDEX($K:$P,ROW(),MATCH(S$3,$K$2:$P$2,0))</f>
        <v>0.05</v>
      </c>
      <c r="T50" s="144">
        <f>INDEX($K:$P,ROW(),MATCH(T$3,$K$2:$P$2,0))</f>
        <v>0.05</v>
      </c>
      <c r="U50" s="144">
        <f>INDEX($K:$P,ROW(),MATCH(U$3,$K$2:$P$2,0))</f>
        <v>0.05</v>
      </c>
      <c r="V50" s="144">
        <f>INDEX($K:$P,ROW(),MATCH(V$3,$K$2:$P$2,0))</f>
        <v>0.05</v>
      </c>
      <c r="W50" s="144">
        <f>INDEX($K:$P,ROW(),MATCH(W$3,$K$2:$P$2,0))</f>
        <v>0.05</v>
      </c>
      <c r="X50" s="144">
        <f>INDEX($K:$P,ROW(),MATCH(X$3,$K$2:$P$2,0))</f>
        <v>0.05</v>
      </c>
      <c r="Y50" s="144">
        <f>INDEX($K:$P,ROW(),MATCH(Y$3,$K$2:$P$2,0))</f>
        <v>0.05</v>
      </c>
      <c r="Z50" s="144">
        <f>INDEX($K:$P,ROW(),MATCH(Z$3,$K$2:$P$2,0))</f>
        <v>0.05</v>
      </c>
      <c r="AA50" s="144">
        <f>INDEX($K:$P,ROW(),MATCH(AA$3,$K$2:$P$2,0))</f>
        <v>0.05</v>
      </c>
      <c r="AB50" s="144">
        <f>INDEX($K:$P,ROW(),MATCH(AB$3,$K$2:$P$2,0))</f>
        <v>0.05</v>
      </c>
      <c r="AC50" s="144">
        <f>INDEX($K:$P,ROW(),MATCH(AC$3,$K$2:$P$2,0))</f>
        <v>0.05</v>
      </c>
      <c r="AD50" s="144">
        <f>INDEX($K:$P,ROW(),MATCH(AD$3,$K$2:$P$2,0))</f>
        <v>0.05</v>
      </c>
      <c r="AE50" s="144">
        <f>INDEX($K:$P,ROW(),MATCH(AE$3,$K$2:$P$2,0))</f>
        <v>0.05</v>
      </c>
      <c r="AF50" s="144">
        <f>INDEX($K:$P,ROW(),MATCH(AF$3,$K$2:$P$2,0))</f>
        <v>0.05</v>
      </c>
      <c r="AG50" s="144">
        <f>INDEX($K:$P,ROW(),MATCH(AG$3,$K$2:$P$2,0))</f>
        <v>0.05</v>
      </c>
      <c r="AH50" s="144">
        <f>INDEX($K:$P,ROW(),MATCH(AH$3,$K$2:$P$2,0))</f>
        <v>0.05</v>
      </c>
      <c r="AI50" s="144">
        <f>INDEX($K:$P,ROW(),MATCH(AI$3,$K$2:$P$2,0))</f>
        <v>0.05</v>
      </c>
      <c r="AJ50" s="144">
        <f>INDEX($K:$P,ROW(),MATCH(AJ$3,$K$2:$P$2,0))</f>
        <v>0.05</v>
      </c>
      <c r="AK50" s="144">
        <f>INDEX($K:$P,ROW(),MATCH(AK$3,$K$2:$P$2,0))</f>
        <v>0.05</v>
      </c>
      <c r="AL50" s="144">
        <f>INDEX($K:$P,ROW(),MATCH(AL$3,$K$2:$P$2,0))</f>
        <v>0.05</v>
      </c>
      <c r="AM50" s="144">
        <f>INDEX($K:$P,ROW(),MATCH(AM$3,$K$2:$P$2,0))</f>
        <v>0.05</v>
      </c>
      <c r="AN50" s="144">
        <f>INDEX($K:$P,ROW(),MATCH(AN$3,$K$2:$P$2,0))</f>
        <v>0.05</v>
      </c>
      <c r="AO50" s="144">
        <f>INDEX($K:$P,ROW(),MATCH(AO$3,$K$2:$P$2,0))</f>
        <v>0.05</v>
      </c>
      <c r="AP50" s="144">
        <f>INDEX($K:$P,ROW(),MATCH(AP$3,$K$2:$P$2,0))</f>
        <v>0.05</v>
      </c>
      <c r="AQ50" s="144">
        <f>INDEX($K:$P,ROW(),MATCH(AQ$3,$K$2:$P$2,0))</f>
        <v>0.05</v>
      </c>
      <c r="AR50" s="144">
        <f>INDEX($K:$P,ROW(),MATCH(AR$3,$K$2:$P$2,0))</f>
        <v>0.05</v>
      </c>
      <c r="AS50" s="144">
        <f>INDEX($K:$P,ROW(),MATCH(AS$3,$K$2:$P$2,0))</f>
        <v>0.05</v>
      </c>
      <c r="AT50" s="144">
        <f>INDEX($K:$P,ROW(),MATCH(AT$3,$K$2:$P$2,0))</f>
        <v>0.05</v>
      </c>
      <c r="AU50" s="144">
        <f>INDEX($K:$P,ROW(),MATCH(AU$3,$K$2:$P$2,0))</f>
        <v>0.05</v>
      </c>
      <c r="AV50" s="144">
        <f>INDEX($K:$P,ROW(),MATCH(AV$3,$K$2:$P$2,0))</f>
        <v>0.05</v>
      </c>
      <c r="AW50" s="144">
        <f>INDEX($K:$P,ROW(),MATCH(AW$3,$K$2:$P$2,0))</f>
        <v>0.05</v>
      </c>
      <c r="AX50" s="144">
        <f>INDEX($K:$P,ROW(),MATCH(AX$3,$K$2:$P$2,0))</f>
        <v>0.05</v>
      </c>
      <c r="AY50" s="144">
        <f>INDEX($K:$P,ROW(),MATCH(AY$3,$K$2:$P$2,0))</f>
        <v>0.05</v>
      </c>
      <c r="AZ50" s="144">
        <f>INDEX($K:$P,ROW(),MATCH(AZ$3,$K$2:$P$2,0))</f>
        <v>0.05</v>
      </c>
      <c r="BA50" s="144">
        <f>INDEX($K:$P,ROW(),MATCH(BA$3,$K$2:$P$2,0))</f>
        <v>0.05</v>
      </c>
      <c r="BB50" s="144">
        <f>INDEX($K:$P,ROW(),MATCH(BB$3,$K$2:$P$2,0))</f>
        <v>0.05</v>
      </c>
      <c r="BC50" s="144">
        <f>INDEX($K:$P,ROW(),MATCH(BC$3,$K$2:$P$2,0))</f>
        <v>0.05</v>
      </c>
      <c r="BD50" s="144">
        <f>INDEX($K:$P,ROW(),MATCH(BD$3,$K$2:$P$2,0))</f>
        <v>0.05</v>
      </c>
      <c r="BE50" s="144">
        <f>INDEX($K:$P,ROW(),MATCH(BE$3,$K$2:$P$2,0))</f>
        <v>0.05</v>
      </c>
      <c r="BF50" s="144">
        <f>INDEX($K:$P,ROW(),MATCH(BF$3,$K$2:$P$2,0))</f>
        <v>0.05</v>
      </c>
      <c r="BG50" s="144">
        <f>INDEX($K:$P,ROW(),MATCH(BG$3,$K$2:$P$2,0))</f>
        <v>0.05</v>
      </c>
      <c r="BH50" s="144">
        <f>INDEX($K:$P,ROW(),MATCH(BH$3,$K$2:$P$2,0))</f>
        <v>0.05</v>
      </c>
      <c r="BI50" s="144">
        <f>INDEX($K:$P,ROW(),MATCH(BI$3,$K$2:$P$2,0))</f>
        <v>0.05</v>
      </c>
      <c r="BJ50" s="144">
        <f>INDEX($K:$P,ROW(),MATCH(BJ$3,$K$2:$P$2,0))</f>
        <v>0.05</v>
      </c>
      <c r="BK50" s="144">
        <f>INDEX($K:$P,ROW(),MATCH(BK$3,$K$2:$P$2,0))</f>
        <v>0.05</v>
      </c>
      <c r="BL50" s="144">
        <f>INDEX($K:$P,ROW(),MATCH(BL$3,$K$2:$P$2,0))</f>
        <v>0.05</v>
      </c>
      <c r="BM50" s="144">
        <f>INDEX($K:$P,ROW(),MATCH(BM$3,$K$2:$P$2,0))</f>
        <v>0.05</v>
      </c>
      <c r="BN50" s="144">
        <f>INDEX($K:$P,ROW(),MATCH(BN$3,$K$2:$P$2,0))</f>
        <v>0.05</v>
      </c>
      <c r="BO50" s="144">
        <f>INDEX($K:$P,ROW(),MATCH(BO$3,$K$2:$P$2,0))</f>
        <v>0.05</v>
      </c>
      <c r="BP50" s="144">
        <f>INDEX($K:$P,ROW(),MATCH(BP$3,$K$2:$P$2,0))</f>
        <v>0.05</v>
      </c>
      <c r="BQ50" s="144">
        <f>INDEX($K:$P,ROW(),MATCH(BQ$3,$K$2:$P$2,0))</f>
        <v>0.05</v>
      </c>
      <c r="BR50" s="144">
        <f>INDEX($K:$P,ROW(),MATCH(BR$3,$K$2:$P$2,0))</f>
        <v>0.05</v>
      </c>
      <c r="BS50" s="144">
        <f>INDEX($K:$P,ROW(),MATCH(BS$3,$K$2:$P$2,0))</f>
        <v>0.05</v>
      </c>
      <c r="BT50" s="144">
        <f>INDEX($K:$P,ROW(),MATCH(BT$3,$K$2:$P$2,0))</f>
        <v>0.05</v>
      </c>
      <c r="BU50" s="144">
        <f>INDEX($K:$P,ROW(),MATCH(BU$3,$K$2:$P$2,0))</f>
        <v>0.05</v>
      </c>
      <c r="BV50" s="144">
        <f>INDEX($K:$P,ROW(),MATCH(BV$3,$K$2:$P$2,0))</f>
        <v>0.05</v>
      </c>
      <c r="BW50" s="144">
        <f>INDEX($K:$P,ROW(),MATCH(BW$3,$K$2:$P$2,0))</f>
        <v>0.05</v>
      </c>
      <c r="BX50" s="144">
        <f>INDEX($K:$P,ROW(),MATCH(BX$3,$K$2:$P$2,0))</f>
        <v>0.05</v>
      </c>
      <c r="BY50" s="144">
        <f>INDEX($K:$P,ROW(),MATCH(BY$3,$K$2:$P$2,0))</f>
        <v>0.05</v>
      </c>
      <c r="BZ50" s="144">
        <f>INDEX($K:$P,ROW(),MATCH(BZ$3,$K$2:$P$2,0))</f>
        <v>0.05</v>
      </c>
      <c r="CA50" s="144">
        <f>INDEX($K:$P,ROW(),MATCH(CA$3,$K$2:$P$2,0))</f>
        <v>0.05</v>
      </c>
      <c r="CB50" s="144">
        <f>INDEX($K:$P,ROW(),MATCH(CB$3,$K$2:$P$2,0))</f>
        <v>0.05</v>
      </c>
      <c r="CC50" s="144">
        <f>INDEX($K:$P,ROW(),MATCH(CC$3,$K$2:$P$2,0))</f>
        <v>0.05</v>
      </c>
      <c r="CD50" s="144">
        <f>INDEX($K:$P,ROW(),MATCH(CD$3,$K$2:$P$2,0))</f>
        <v>0.05</v>
      </c>
      <c r="CE50" s="144">
        <f>INDEX($K:$P,ROW(),MATCH(CE$3,$K$2:$P$2,0))</f>
        <v>0.05</v>
      </c>
      <c r="CF50" s="144">
        <f>INDEX($K:$P,ROW(),MATCH(CF$3,$K$2:$P$2,0))</f>
        <v>0.05</v>
      </c>
      <c r="CG50" s="144">
        <f>INDEX($K:$P,ROW(),MATCH(CG$3,$K$2:$P$2,0))</f>
        <v>0.05</v>
      </c>
      <c r="CH50" s="144">
        <f>INDEX($K:$P,ROW(),MATCH(CH$3,$K$2:$P$2,0))</f>
        <v>0.05</v>
      </c>
      <c r="CI50" s="144">
        <f>INDEX($K:$P,ROW(),MATCH(CI$3,$K$2:$P$2,0))</f>
        <v>0.05</v>
      </c>
      <c r="CJ50" s="144">
        <f>INDEX($K:$P,ROW(),MATCH(CJ$3,$K$2:$P$2,0))</f>
        <v>0.05</v>
      </c>
      <c r="CK50" s="144">
        <f>INDEX($K:$P,ROW(),MATCH(CK$3,$K$2:$P$2,0))</f>
        <v>0.05</v>
      </c>
      <c r="CL50" s="144">
        <f>INDEX($K:$P,ROW(),MATCH(CL$3,$K$2:$P$2,0))</f>
        <v>0.05</v>
      </c>
    </row>
    <row r="51" spans="2:90" x14ac:dyDescent="0.4">
      <c r="B51" s="152" t="s">
        <v>74</v>
      </c>
      <c r="D51" t="s">
        <v>744</v>
      </c>
      <c r="K51" s="307">
        <f ca="1">SUMIF($3:$3,K$2,51:51)</f>
        <v>-2411.0354326227971</v>
      </c>
      <c r="L51" s="307">
        <f ca="1">SUMIF($3:$3,L$2,51:51)</f>
        <v>-8557.6843577662257</v>
      </c>
      <c r="M51" s="307">
        <f ca="1">SUMIF($3:$3,M$2,51:51)</f>
        <v>-14967.629282012589</v>
      </c>
      <c r="N51" s="307">
        <f ca="1">SUMIF($3:$3,N$2,51:51)</f>
        <v>-21487.913100234488</v>
      </c>
      <c r="O51" s="307">
        <f ca="1">SUMIF($3:$3,O$2,51:51)</f>
        <v>-28067.819652877602</v>
      </c>
      <c r="P51" s="307">
        <f ca="1">SUMIF($3:$3,P$2,51:51)</f>
        <v>-34679.943951519279</v>
      </c>
      <c r="R51" s="15"/>
      <c r="S51" s="76">
        <f ca="1">-S49*S50</f>
        <v>0</v>
      </c>
      <c r="T51" s="76">
        <f ca="1">-T49*T50</f>
        <v>0</v>
      </c>
      <c r="U51" s="76">
        <f ca="1">-U49*U50</f>
        <v>-27.708333333333332</v>
      </c>
      <c r="V51" s="76">
        <f ca="1">-V49*V50</f>
        <v>-81.739583333333314</v>
      </c>
      <c r="W51" s="76">
        <f ca="1">-W49*W50</f>
        <v>-133.06927083333332</v>
      </c>
      <c r="X51" s="76">
        <f ca="1">-X49*X50</f>
        <v>-181.83247395833331</v>
      </c>
      <c r="Y51" s="76">
        <f ca="1">-Y49*Y50</f>
        <v>-228.15751692708329</v>
      </c>
      <c r="Z51" s="76">
        <f ca="1">-Z49*Z50</f>
        <v>-272.16630774739576</v>
      </c>
      <c r="AA51" s="76">
        <f ca="1">-AA49*AA50</f>
        <v>-313.97465902669262</v>
      </c>
      <c r="AB51" s="76">
        <f ca="1">-AB49*AB50</f>
        <v>-353.69259274202471</v>
      </c>
      <c r="AC51" s="76">
        <f ca="1">-AC49*AC50</f>
        <v>-391.42462977159011</v>
      </c>
      <c r="AD51" s="76">
        <f ca="1">-AD49*AD50</f>
        <v>-427.27006494967713</v>
      </c>
      <c r="AE51" s="76">
        <f ca="1">-AE49*AE50</f>
        <v>-461.3232283688601</v>
      </c>
      <c r="AF51" s="76">
        <f ca="1">-AF49*AF50</f>
        <v>-493.67373361708371</v>
      </c>
      <c r="AG51" s="76">
        <f ca="1">-AG49*AG50</f>
        <v>-538.26088026956279</v>
      </c>
      <c r="AH51" s="76">
        <f ca="1">-AH49*AH50</f>
        <v>-594.47283625608463</v>
      </c>
      <c r="AI51" s="76">
        <f ca="1">-AI49*AI50</f>
        <v>-647.87419444328043</v>
      </c>
      <c r="AJ51" s="76">
        <f ca="1">-AJ49*AJ50</f>
        <v>-698.60548472111623</v>
      </c>
      <c r="AK51" s="76">
        <f ca="1">-AK49*AK50</f>
        <v>-746.80021048506069</v>
      </c>
      <c r="AL51" s="76">
        <f ca="1">-AL49*AL50</f>
        <v>-792.58519996080747</v>
      </c>
      <c r="AM51" s="76">
        <f ca="1">-AM49*AM50</f>
        <v>-836.08093996276716</v>
      </c>
      <c r="AN51" s="76">
        <f ca="1">-AN49*AN50</f>
        <v>-877.40189296462859</v>
      </c>
      <c r="AO51" s="76">
        <f ca="1">-AO49*AO50</f>
        <v>-916.65679831639727</v>
      </c>
      <c r="AP51" s="76">
        <f ca="1">-AP49*AP50</f>
        <v>-953.94895840057734</v>
      </c>
      <c r="AQ51" s="76">
        <f ca="1">-AQ49*AQ50</f>
        <v>-989.37651048054875</v>
      </c>
      <c r="AR51" s="76">
        <f ca="1">-AR49*AR50</f>
        <v>-1023.0326849565213</v>
      </c>
      <c r="AS51" s="76">
        <f ca="1">-AS49*AS50</f>
        <v>-1068.8602173753618</v>
      </c>
      <c r="AT51" s="76">
        <f ca="1">-AT49*AT50</f>
        <v>-1126.2505398399269</v>
      </c>
      <c r="AU51" s="76">
        <f ca="1">-AU49*AU50</f>
        <v>-1180.7713461812641</v>
      </c>
      <c r="AV51" s="76">
        <f ca="1">-AV49*AV50</f>
        <v>-1232.5661122055342</v>
      </c>
      <c r="AW51" s="76">
        <f ca="1">-AW49*AW50</f>
        <v>-1281.7711399285906</v>
      </c>
      <c r="AX51" s="76">
        <f ca="1">-AX49*AX50</f>
        <v>-1328.5159162654945</v>
      </c>
      <c r="AY51" s="76">
        <f ca="1">-AY49*AY50</f>
        <v>-1372.9234537855532</v>
      </c>
      <c r="AZ51" s="76">
        <f ca="1">-AZ49*AZ50</f>
        <v>-1415.1106144296086</v>
      </c>
      <c r="BA51" s="76">
        <f ca="1">-BA49*BA50</f>
        <v>-1455.1884170414614</v>
      </c>
      <c r="BB51" s="76">
        <f ca="1">-BB49*BB50</f>
        <v>-1493.262329522722</v>
      </c>
      <c r="BC51" s="76">
        <f ca="1">-BC49*BC50</f>
        <v>-1529.4325463799187</v>
      </c>
      <c r="BD51" s="76">
        <f ca="1">-BD49*BD50</f>
        <v>-1563.7942523942563</v>
      </c>
      <c r="BE51" s="76">
        <f ca="1">-BE49*BE50</f>
        <v>-1610.2920397745438</v>
      </c>
      <c r="BF51" s="76">
        <f ca="1">-BF49*BF50</f>
        <v>-1668.3191044524833</v>
      </c>
      <c r="BG51" s="76">
        <f ca="1">-BG49*BG50</f>
        <v>-1723.4448158965254</v>
      </c>
      <c r="BH51" s="76">
        <f ca="1">-BH49*BH50</f>
        <v>-1775.8142417683659</v>
      </c>
      <c r="BI51" s="76">
        <f ca="1">-BI49*BI50</f>
        <v>-1825.5651963466146</v>
      </c>
      <c r="BJ51" s="76">
        <f ca="1">-BJ49*BJ50</f>
        <v>-1872.8286031959503</v>
      </c>
      <c r="BK51" s="76">
        <f ca="1">-BK49*BK50</f>
        <v>-1917.7288397028192</v>
      </c>
      <c r="BL51" s="76">
        <f ca="1">-BL49*BL50</f>
        <v>-1960.3840643843444</v>
      </c>
      <c r="BM51" s="76">
        <f ca="1">-BM49*BM50</f>
        <v>-2000.9065278317939</v>
      </c>
      <c r="BN51" s="76">
        <f ca="1">-BN49*BN50</f>
        <v>-2039.4028681068708</v>
      </c>
      <c r="BO51" s="76">
        <f ca="1">-BO49*BO50</f>
        <v>-2075.9743913681937</v>
      </c>
      <c r="BP51" s="76">
        <f ca="1">-BP49*BP50</f>
        <v>-2110.7173384664507</v>
      </c>
      <c r="BQ51" s="76">
        <f ca="1">-BQ49*BQ50</f>
        <v>-2157.5773048764613</v>
      </c>
      <c r="BR51" s="76">
        <f ca="1">-BR49*BR50</f>
        <v>-2215.9484396326384</v>
      </c>
      <c r="BS51" s="76">
        <f ca="1">-BS49*BS50</f>
        <v>-2271.401017651006</v>
      </c>
      <c r="BT51" s="76">
        <f ca="1">-BT49*BT50</f>
        <v>-2324.0809667684557</v>
      </c>
      <c r="BU51" s="76">
        <f ca="1">-BU49*BU50</f>
        <v>-2374.1269184300331</v>
      </c>
      <c r="BV51" s="76">
        <f ca="1">-BV49*BV50</f>
        <v>-2421.6705725085317</v>
      </c>
      <c r="BW51" s="76">
        <f ca="1">-BW49*BW50</f>
        <v>-2466.8370438831043</v>
      </c>
      <c r="BX51" s="76">
        <f ca="1">-BX49*BX50</f>
        <v>-2509.7451916889495</v>
      </c>
      <c r="BY51" s="76">
        <f ca="1">-BY49*BY50</f>
        <v>-2550.5079321045018</v>
      </c>
      <c r="BZ51" s="76">
        <f ca="1">-BZ49*BZ50</f>
        <v>-2589.2325354992768</v>
      </c>
      <c r="CA51" s="76">
        <f ca="1">-CA49*CA50</f>
        <v>-2626.0209087243129</v>
      </c>
      <c r="CB51" s="76">
        <f ca="1">-CB49*CB50</f>
        <v>-2660.9698632880973</v>
      </c>
      <c r="CC51" s="76">
        <f ca="1">-CC49*CC50</f>
        <v>-2708.0255367903592</v>
      </c>
      <c r="CD51" s="76">
        <f ca="1">-CD49*CD50</f>
        <v>-2766.5825932841749</v>
      </c>
      <c r="CE51" s="76">
        <f ca="1">-CE49*CE50</f>
        <v>-2822.2117969533001</v>
      </c>
      <c r="CF51" s="76">
        <f ca="1">-CF49*CF50</f>
        <v>-2875.0595404389678</v>
      </c>
      <c r="CG51" s="76">
        <f ca="1">-CG49*CG50</f>
        <v>-2925.2648967503533</v>
      </c>
      <c r="CH51" s="76">
        <f ca="1">-CH49*CH50</f>
        <v>-2972.9599852461688</v>
      </c>
      <c r="CI51" s="76">
        <f ca="1">-CI49*CI50</f>
        <v>-3018.2703193171942</v>
      </c>
      <c r="CJ51" s="76">
        <f ca="1">-CJ49*CJ50</f>
        <v>-3061.3151366846673</v>
      </c>
      <c r="CK51" s="76">
        <f ca="1">-CK49*CK50</f>
        <v>-3102.2077131837673</v>
      </c>
      <c r="CL51" s="76">
        <f ca="1">-CL49*CL50</f>
        <v>-3141.0556608579122</v>
      </c>
    </row>
    <row r="52" spans="2:90" x14ac:dyDescent="0.4">
      <c r="B52" s="122" t="s">
        <v>1059</v>
      </c>
      <c r="C52" s="31" t="s">
        <v>80</v>
      </c>
      <c r="D52" s="31" t="s">
        <v>744</v>
      </c>
      <c r="E52" s="31"/>
      <c r="F52" s="31"/>
      <c r="G52" s="31"/>
      <c r="H52" s="31"/>
      <c r="I52" s="73"/>
      <c r="J52" s="73"/>
      <c r="K52" s="38">
        <f ca="1">SUMIF($4:$4,K$2,52:52)</f>
        <v>45809.673219833145</v>
      </c>
      <c r="L52" s="38">
        <f ca="1">SUMIF($4:$4,L$2,52:52)</f>
        <v>208405.67601739141</v>
      </c>
      <c r="M52" s="38">
        <f ca="1">SUMIF($4:$4,M$2,52:52)</f>
        <v>492790.63237563055</v>
      </c>
      <c r="N52" s="38">
        <f ca="1">SUMIF($4:$4,N$2,52:52)</f>
        <v>901060.98128008575</v>
      </c>
      <c r="O52" s="38">
        <f ca="1">SUMIF($4:$4,O$2,52:52)</f>
        <v>1434349.5546847605</v>
      </c>
      <c r="P52" s="38">
        <f ca="1">SUMIF($4:$4,P$2,52:52)</f>
        <v>2093268.4897636271</v>
      </c>
      <c r="Q52" s="38"/>
      <c r="R52" s="38"/>
      <c r="S52" s="145">
        <f ca="1">S48+S49+S51</f>
        <v>0</v>
      </c>
      <c r="T52" s="145">
        <f ca="1">T48+T49+T51</f>
        <v>0</v>
      </c>
      <c r="U52" s="145">
        <f ca="1">U48+U49+U51</f>
        <v>526.45833333333326</v>
      </c>
      <c r="V52" s="145">
        <f ca="1">V48+V49+V51</f>
        <v>2079.5104166666661</v>
      </c>
      <c r="W52" s="145">
        <f ca="1">W48+W49+W51</f>
        <v>4607.8265624999985</v>
      </c>
      <c r="X52" s="145">
        <f ca="1">X48+X49+X51</f>
        <v>8062.6435677083318</v>
      </c>
      <c r="Y52" s="145">
        <f ca="1">Y48+Y49+Y51</f>
        <v>12397.636389322914</v>
      </c>
      <c r="Z52" s="145">
        <f ca="1">Z48+Z49+Z51</f>
        <v>17568.796236523431</v>
      </c>
      <c r="AA52" s="145">
        <f ca="1">AA48+AA49+AA51</f>
        <v>23534.314758030592</v>
      </c>
      <c r="AB52" s="145">
        <f ca="1">AB48+AB49+AB51</f>
        <v>30254.474020129062</v>
      </c>
      <c r="AC52" s="145">
        <f ca="1">AC48+AC49+AC51</f>
        <v>37691.541985789278</v>
      </c>
      <c r="AD52" s="145">
        <f ca="1">AD48+AD49+AD51</f>
        <v>45809.673219833145</v>
      </c>
      <c r="AE52" s="145">
        <f ca="1">AE48+AE49+AE51</f>
        <v>54574.814558841485</v>
      </c>
      <c r="AF52" s="145">
        <f ca="1">AF48+AF49+AF51</f>
        <v>63954.615497566076</v>
      </c>
      <c r="AG52" s="145">
        <f ca="1">AG48+AG49+AG51</f>
        <v>74181.57222268777</v>
      </c>
      <c r="AH52" s="145">
        <f ca="1">AH48+AH49+AH51</f>
        <v>85476.556111553378</v>
      </c>
      <c r="AI52" s="145">
        <f ca="1">AI48+AI49+AI51</f>
        <v>97786.165805975703</v>
      </c>
      <c r="AJ52" s="145">
        <f ca="1">AJ48+AJ49+AJ51</f>
        <v>111059.67001567691</v>
      </c>
      <c r="AK52" s="145">
        <f ca="1">AK48+AK49+AK51</f>
        <v>125248.87401489305</v>
      </c>
      <c r="AL52" s="145">
        <f ca="1">AL48+AL49+AL51</f>
        <v>140307.9928141484</v>
      </c>
      <c r="AM52" s="145">
        <f ca="1">AM48+AM49+AM51</f>
        <v>156193.53067344098</v>
      </c>
      <c r="AN52" s="145">
        <f ca="1">AN48+AN49+AN51</f>
        <v>172864.1666397689</v>
      </c>
      <c r="AO52" s="145">
        <f ca="1">AO48+AO49+AO51</f>
        <v>190280.64580778044</v>
      </c>
      <c r="AP52" s="145">
        <f ca="1">AP48+AP49+AP51</f>
        <v>208405.67601739141</v>
      </c>
      <c r="AQ52" s="145">
        <f ca="1">AQ48+AQ49+AQ51</f>
        <v>227203.82971652184</v>
      </c>
      <c r="AR52" s="145">
        <f ca="1">AR48+AR49+AR51</f>
        <v>246641.45073069574</v>
      </c>
      <c r="AS52" s="145">
        <f ca="1">AS48+AS49+AS51</f>
        <v>266949.79486082756</v>
      </c>
      <c r="AT52" s="145">
        <f ca="1">AT48+AT49+AT51</f>
        <v>288348.55511778622</v>
      </c>
      <c r="AU52" s="145">
        <f ca="1">AU48+AU49+AU51</f>
        <v>310783.21069523023</v>
      </c>
      <c r="AV52" s="145">
        <f ca="1">AV48+AV49+AV51</f>
        <v>334201.96682713536</v>
      </c>
      <c r="AW52" s="145">
        <f ca="1">AW48+AW49+AW51</f>
        <v>358555.61848577857</v>
      </c>
      <c r="AX52" s="145">
        <f ca="1">AX48+AX49+AX51</f>
        <v>383797.42089482298</v>
      </c>
      <c r="AY52" s="145">
        <f ca="1">AY48+AY49+AY51</f>
        <v>409882.96651674848</v>
      </c>
      <c r="AZ52" s="145">
        <f ca="1">AZ48+AZ49+AZ51</f>
        <v>436770.06819091103</v>
      </c>
      <c r="BA52" s="145">
        <f ca="1">BA48+BA49+BA51</f>
        <v>464418.64811469882</v>
      </c>
      <c r="BB52" s="145">
        <f ca="1">BB48+BB49+BB51</f>
        <v>492790.63237563055</v>
      </c>
      <c r="BC52" s="145">
        <f ca="1">BC48+BC49+BC51</f>
        <v>521849.85075684899</v>
      </c>
      <c r="BD52" s="145">
        <f ca="1">BD48+BD49+BD51</f>
        <v>551561.94155233982</v>
      </c>
      <c r="BE52" s="145">
        <f ca="1">BE48+BE49+BE51</f>
        <v>582157.49030805612</v>
      </c>
      <c r="BF52" s="145">
        <f ca="1">BF48+BF49+BF51</f>
        <v>613855.55329265329</v>
      </c>
      <c r="BG52" s="145">
        <f ca="1">BG48+BG49+BG51</f>
        <v>646601.00479468727</v>
      </c>
      <c r="BH52" s="145">
        <f ca="1">BH48+BH49+BH51</f>
        <v>680341.47538828629</v>
      </c>
      <c r="BI52" s="145">
        <f ca="1">BI48+BI49+BI51</f>
        <v>715027.21411887195</v>
      </c>
      <c r="BJ52" s="145">
        <f ca="1">BJ48+BJ49+BJ51</f>
        <v>750610.95757959504</v>
      </c>
      <c r="BK52" s="145">
        <f ca="1">BK48+BK49+BK51</f>
        <v>787047.80553394859</v>
      </c>
      <c r="BL52" s="145">
        <f ca="1">BL48+BL49+BL51</f>
        <v>824295.10275725112</v>
      </c>
      <c r="BM52" s="145">
        <f ca="1">BM48+BM49+BM51</f>
        <v>862312.32678605523</v>
      </c>
      <c r="BN52" s="145">
        <f ca="1">BN48+BN49+BN51</f>
        <v>901060.98128008575</v>
      </c>
      <c r="BO52" s="145">
        <f ca="1">BO48+BO49+BO51</f>
        <v>940504.49471608142</v>
      </c>
      <c r="BP52" s="145">
        <f ca="1">BP48+BP49+BP51</f>
        <v>980608.12414694403</v>
      </c>
      <c r="BQ52" s="145">
        <f ca="1">BQ48+BQ49+BQ51</f>
        <v>1021602.0929395969</v>
      </c>
      <c r="BR52" s="145">
        <f ca="1">BR48+BR49+BR51</f>
        <v>1063705.113292617</v>
      </c>
      <c r="BS52" s="145">
        <f ca="1">BS48+BS49+BS51</f>
        <v>1106861.7326279862</v>
      </c>
      <c r="BT52" s="145">
        <f ca="1">BT48+BT49+BT51</f>
        <v>1151019.2709965869</v>
      </c>
      <c r="BU52" s="145">
        <f ca="1">BU48+BU49+BU51</f>
        <v>1196127.6824467576</v>
      </c>
      <c r="BV52" s="145">
        <f ca="1">BV48+BV49+BV51</f>
        <v>1242139.4233244197</v>
      </c>
      <c r="BW52" s="145">
        <f ca="1">BW48+BW49+BW51</f>
        <v>1289009.3271581987</v>
      </c>
      <c r="BX52" s="145">
        <f ca="1">BX48+BX49+BX51</f>
        <v>1336694.4858002889</v>
      </c>
      <c r="BY52" s="145">
        <f ca="1">BY48+BY49+BY51</f>
        <v>1385154.1365102744</v>
      </c>
      <c r="BZ52" s="145">
        <f ca="1">BZ48+BZ49+BZ51</f>
        <v>1434349.5546847605</v>
      </c>
      <c r="CA52" s="145">
        <f ca="1">CA48+CA49+CA51</f>
        <v>1484243.9519505224</v>
      </c>
      <c r="CB52" s="145">
        <f ca="1">CB48+CB49+CB51</f>
        <v>1534802.3793529961</v>
      </c>
      <c r="CC52" s="145">
        <f ca="1">CC48+CC49+CC51</f>
        <v>1586254.8645520131</v>
      </c>
      <c r="CD52" s="145">
        <f ca="1">CD48+CD49+CD51</f>
        <v>1638819.9338244125</v>
      </c>
      <c r="CE52" s="145">
        <f ca="1">CE48+CE49+CE51</f>
        <v>1692441.9579665251</v>
      </c>
      <c r="CF52" s="145">
        <f ca="1">CF48+CF49+CF51</f>
        <v>1747068.0892348655</v>
      </c>
      <c r="CG52" s="145">
        <f ca="1">CG48+CG49+CG51</f>
        <v>1802648.1222731222</v>
      </c>
      <c r="CH52" s="145">
        <f ca="1">CH48+CH49+CH51</f>
        <v>1859134.3619927994</v>
      </c>
      <c r="CI52" s="145">
        <f ca="1">CI48+CI49+CI51</f>
        <v>1916481.4980598262</v>
      </c>
      <c r="CJ52" s="145">
        <f ca="1">CJ48+CJ49+CJ51</f>
        <v>1974646.4856568349</v>
      </c>
      <c r="CK52" s="145">
        <f ca="1">CK48+CK49+CK51</f>
        <v>2033588.4322073266</v>
      </c>
      <c r="CL52" s="145">
        <f ca="1">CL48+CL49+CL51</f>
        <v>2093268.4897636271</v>
      </c>
    </row>
    <row r="53" spans="2:90" x14ac:dyDescent="0.4">
      <c r="B53" s="139" t="s">
        <v>62</v>
      </c>
      <c r="C53" s="12"/>
      <c r="D53" s="12" t="s">
        <v>744</v>
      </c>
      <c r="E53" s="12"/>
      <c r="F53" s="12"/>
      <c r="G53" s="12"/>
      <c r="H53" s="12"/>
      <c r="I53" s="60"/>
      <c r="J53" s="60"/>
      <c r="K53" s="34">
        <f ca="1">K52-SUM(K51,K48:K49)</f>
        <v>0</v>
      </c>
      <c r="L53" s="34">
        <f ca="1">L52-SUM(L51,L48:L49)</f>
        <v>0</v>
      </c>
      <c r="M53" s="34">
        <f ca="1">M52-SUM(M51,M48:M49)</f>
        <v>0</v>
      </c>
      <c r="N53" s="34">
        <f ca="1">N52-SUM(N51,N48:N49)</f>
        <v>0</v>
      </c>
      <c r="O53" s="34">
        <f ca="1">O52-SUM(O51,O48:O49)</f>
        <v>0</v>
      </c>
      <c r="P53" s="34">
        <f ca="1">P52-SUM(P51,P48:P49)</f>
        <v>0</v>
      </c>
      <c r="R53" s="15"/>
      <c r="S53" s="76">
        <f ca="1">S52-SUM(S51,S48:S49)</f>
        <v>0</v>
      </c>
      <c r="T53" s="76">
        <f ca="1">T52-SUM(T51,T48:T49)</f>
        <v>0</v>
      </c>
      <c r="U53" s="76">
        <f ca="1">U52-SUM(U51,U48:U49)</f>
        <v>0</v>
      </c>
      <c r="V53" s="76">
        <f ca="1">V52-SUM(V51,V48:V49)</f>
        <v>0</v>
      </c>
      <c r="W53" s="76">
        <f ca="1">W52-SUM(W51,W48:W49)</f>
        <v>0</v>
      </c>
      <c r="X53" s="76">
        <f ca="1">X52-SUM(X51,X48:X49)</f>
        <v>0</v>
      </c>
      <c r="Y53" s="76">
        <f ca="1">Y52-SUM(Y51,Y48:Y49)</f>
        <v>0</v>
      </c>
      <c r="Z53" s="76">
        <f ca="1">Z52-SUM(Z51,Z48:Z49)</f>
        <v>0</v>
      </c>
      <c r="AA53" s="76">
        <f ca="1">AA52-SUM(AA51,AA48:AA49)</f>
        <v>0</v>
      </c>
      <c r="AB53" s="76">
        <f ca="1">AB52-SUM(AB51,AB48:AB49)</f>
        <v>0</v>
      </c>
      <c r="AC53" s="76">
        <f ca="1">AC52-SUM(AC51,AC48:AC49)</f>
        <v>0</v>
      </c>
      <c r="AD53" s="76">
        <f ca="1">AD52-SUM(AD51,AD48:AD49)</f>
        <v>0</v>
      </c>
      <c r="AE53" s="76">
        <f ca="1">AE52-SUM(AE51,AE48:AE49)</f>
        <v>0</v>
      </c>
      <c r="AF53" s="76">
        <f ca="1">AF52-SUM(AF51,AF48:AF49)</f>
        <v>0</v>
      </c>
      <c r="AG53" s="76">
        <f ca="1">AG52-SUM(AG51,AG48:AG49)</f>
        <v>0</v>
      </c>
      <c r="AH53" s="76">
        <f ca="1">AH52-SUM(AH51,AH48:AH49)</f>
        <v>0</v>
      </c>
      <c r="AI53" s="76">
        <f ca="1">AI52-SUM(AI51,AI48:AI49)</f>
        <v>0</v>
      </c>
      <c r="AJ53" s="76">
        <f ca="1">AJ52-SUM(AJ51,AJ48:AJ49)</f>
        <v>0</v>
      </c>
      <c r="AK53" s="76">
        <f ca="1">AK52-SUM(AK51,AK48:AK49)</f>
        <v>0</v>
      </c>
      <c r="AL53" s="76">
        <f ca="1">AL52-SUM(AL51,AL48:AL49)</f>
        <v>0</v>
      </c>
      <c r="AM53" s="76">
        <f ca="1">AM52-SUM(AM51,AM48:AM49)</f>
        <v>0</v>
      </c>
      <c r="AN53" s="76">
        <f ca="1">AN52-SUM(AN51,AN48:AN49)</f>
        <v>0</v>
      </c>
      <c r="AO53" s="76">
        <f ca="1">AO52-SUM(AO51,AO48:AO49)</f>
        <v>0</v>
      </c>
      <c r="AP53" s="76">
        <f ca="1">AP52-SUM(AP51,AP48:AP49)</f>
        <v>0</v>
      </c>
      <c r="AQ53" s="76">
        <f ca="1">AQ52-SUM(AQ51,AQ48:AQ49)</f>
        <v>0</v>
      </c>
      <c r="AR53" s="76">
        <f ca="1">AR52-SUM(AR51,AR48:AR49)</f>
        <v>0</v>
      </c>
      <c r="AS53" s="76">
        <f ca="1">AS52-SUM(AS51,AS48:AS49)</f>
        <v>0</v>
      </c>
      <c r="AT53" s="76">
        <f ca="1">AT52-SUM(AT51,AT48:AT49)</f>
        <v>0</v>
      </c>
      <c r="AU53" s="76">
        <f ca="1">AU52-SUM(AU51,AU48:AU49)</f>
        <v>0</v>
      </c>
      <c r="AV53" s="76">
        <f ca="1">AV52-SUM(AV51,AV48:AV49)</f>
        <v>0</v>
      </c>
      <c r="AW53" s="76">
        <f ca="1">AW52-SUM(AW51,AW48:AW49)</f>
        <v>0</v>
      </c>
      <c r="AX53" s="76">
        <f ca="1">AX52-SUM(AX51,AX48:AX49)</f>
        <v>0</v>
      </c>
      <c r="AY53" s="76">
        <f ca="1">AY52-SUM(AY51,AY48:AY49)</f>
        <v>0</v>
      </c>
      <c r="AZ53" s="76">
        <f ca="1">AZ52-SUM(AZ51,AZ48:AZ49)</f>
        <v>0</v>
      </c>
      <c r="BA53" s="76">
        <f ca="1">BA52-SUM(BA51,BA48:BA49)</f>
        <v>0</v>
      </c>
      <c r="BB53" s="76">
        <f ca="1">BB52-SUM(BB51,BB48:BB49)</f>
        <v>0</v>
      </c>
      <c r="BC53" s="76">
        <f ca="1">BC52-SUM(BC51,BC48:BC49)</f>
        <v>0</v>
      </c>
      <c r="BD53" s="76">
        <f ca="1">BD52-SUM(BD51,BD48:BD49)</f>
        <v>0</v>
      </c>
      <c r="BE53" s="76">
        <f ca="1">BE52-SUM(BE51,BE48:BE49)</f>
        <v>0</v>
      </c>
      <c r="BF53" s="76">
        <f ca="1">BF52-SUM(BF51,BF48:BF49)</f>
        <v>0</v>
      </c>
      <c r="BG53" s="76">
        <f ca="1">BG52-SUM(BG51,BG48:BG49)</f>
        <v>0</v>
      </c>
      <c r="BH53" s="76">
        <f ca="1">BH52-SUM(BH51,BH48:BH49)</f>
        <v>0</v>
      </c>
      <c r="BI53" s="76">
        <f ca="1">BI52-SUM(BI51,BI48:BI49)</f>
        <v>0</v>
      </c>
      <c r="BJ53" s="76">
        <f ca="1">BJ52-SUM(BJ51,BJ48:BJ49)</f>
        <v>0</v>
      </c>
      <c r="BK53" s="76">
        <f ca="1">BK52-SUM(BK51,BK48:BK49)</f>
        <v>0</v>
      </c>
      <c r="BL53" s="76">
        <f ca="1">BL52-SUM(BL51,BL48:BL49)</f>
        <v>0</v>
      </c>
      <c r="BM53" s="76">
        <f ca="1">BM52-SUM(BM51,BM48:BM49)</f>
        <v>0</v>
      </c>
      <c r="BN53" s="76">
        <f ca="1">BN52-SUM(BN51,BN48:BN49)</f>
        <v>0</v>
      </c>
      <c r="BO53" s="76">
        <f ca="1">BO52-SUM(BO51,BO48:BO49)</f>
        <v>0</v>
      </c>
      <c r="BP53" s="76">
        <f ca="1">BP52-SUM(BP51,BP48:BP49)</f>
        <v>0</v>
      </c>
      <c r="BQ53" s="76">
        <f ca="1">BQ52-SUM(BQ51,BQ48:BQ49)</f>
        <v>0</v>
      </c>
      <c r="BR53" s="76">
        <f ca="1">BR52-SUM(BR51,BR48:BR49)</f>
        <v>0</v>
      </c>
      <c r="BS53" s="76">
        <f ca="1">BS52-SUM(BS51,BS48:BS49)</f>
        <v>0</v>
      </c>
      <c r="BT53" s="76">
        <f ca="1">BT52-SUM(BT51,BT48:BT49)</f>
        <v>0</v>
      </c>
      <c r="BU53" s="76">
        <f ca="1">BU52-SUM(BU51,BU48:BU49)</f>
        <v>0</v>
      </c>
      <c r="BV53" s="76">
        <f ca="1">BV52-SUM(BV51,BV48:BV49)</f>
        <v>0</v>
      </c>
      <c r="BW53" s="76">
        <f ca="1">BW52-SUM(BW51,BW48:BW49)</f>
        <v>0</v>
      </c>
      <c r="BX53" s="76">
        <f ca="1">BX52-SUM(BX51,BX48:BX49)</f>
        <v>0</v>
      </c>
      <c r="BY53" s="76">
        <f ca="1">BY52-SUM(BY51,BY48:BY49)</f>
        <v>0</v>
      </c>
      <c r="BZ53" s="76">
        <f ca="1">BZ52-SUM(BZ51,BZ48:BZ49)</f>
        <v>0</v>
      </c>
      <c r="CA53" s="76">
        <f ca="1">CA52-SUM(CA51,CA48:CA49)</f>
        <v>0</v>
      </c>
      <c r="CB53" s="76">
        <f ca="1">CB52-SUM(CB51,CB48:CB49)</f>
        <v>0</v>
      </c>
      <c r="CC53" s="76">
        <f ca="1">CC52-SUM(CC51,CC48:CC49)</f>
        <v>0</v>
      </c>
      <c r="CD53" s="76">
        <f ca="1">CD52-SUM(CD51,CD48:CD49)</f>
        <v>0</v>
      </c>
      <c r="CE53" s="76">
        <f ca="1">CE52-SUM(CE51,CE48:CE49)</f>
        <v>0</v>
      </c>
      <c r="CF53" s="76">
        <f ca="1">CF52-SUM(CF51,CF48:CF49)</f>
        <v>0</v>
      </c>
      <c r="CG53" s="76">
        <f ca="1">CG52-SUM(CG51,CG48:CG49)</f>
        <v>0</v>
      </c>
      <c r="CH53" s="76">
        <f ca="1">CH52-SUM(CH51,CH48:CH49)</f>
        <v>0</v>
      </c>
      <c r="CI53" s="76">
        <f ca="1">CI52-SUM(CI51,CI48:CI49)</f>
        <v>0</v>
      </c>
      <c r="CJ53" s="76">
        <f ca="1">CJ52-SUM(CJ51,CJ48:CJ49)</f>
        <v>0</v>
      </c>
      <c r="CK53" s="76">
        <f ca="1">CK52-SUM(CK51,CK48:CK49)</f>
        <v>0</v>
      </c>
      <c r="CL53" s="76">
        <f ca="1">CL52-SUM(CL51,CL48:CL49)</f>
        <v>0</v>
      </c>
    </row>
    <row r="54" spans="2:90" x14ac:dyDescent="0.4">
      <c r="B54" s="13"/>
      <c r="C54" s="12"/>
      <c r="D54" s="12" t="s">
        <v>744</v>
      </c>
      <c r="E54" s="12"/>
      <c r="F54" s="12"/>
      <c r="G54" s="12"/>
      <c r="H54" s="12"/>
      <c r="K54" s="34"/>
      <c r="L54" s="34"/>
      <c r="M54" s="34"/>
      <c r="N54" s="34"/>
      <c r="O54" s="34"/>
      <c r="P54" s="34"/>
      <c r="R54" s="15"/>
      <c r="S54" s="76"/>
      <c r="T54" s="76"/>
      <c r="U54" s="76"/>
      <c r="V54" s="76"/>
      <c r="W54" s="76"/>
      <c r="X54" s="76"/>
      <c r="Y54" s="76"/>
      <c r="Z54" s="76"/>
      <c r="AA54" s="76"/>
      <c r="AB54" s="76"/>
      <c r="AC54" s="76"/>
      <c r="AD54" s="76"/>
      <c r="AE54" s="76"/>
      <c r="AF54" s="76"/>
      <c r="AG54" s="76"/>
      <c r="AH54" s="76"/>
      <c r="AI54" s="76"/>
      <c r="AJ54" s="76"/>
      <c r="AK54" s="76"/>
      <c r="AL54" s="76"/>
      <c r="AM54" s="76"/>
      <c r="AN54" s="76"/>
      <c r="AO54" s="76"/>
      <c r="AP54" s="76"/>
      <c r="AQ54" s="76"/>
      <c r="AR54" s="76"/>
      <c r="AS54" s="76"/>
      <c r="AT54" s="76"/>
      <c r="AU54" s="76"/>
      <c r="AV54" s="76"/>
      <c r="AW54" s="76"/>
      <c r="AX54" s="76"/>
      <c r="AY54" s="76"/>
      <c r="AZ54" s="76"/>
      <c r="BA54" s="76"/>
      <c r="BB54" s="76"/>
      <c r="BC54" s="76"/>
      <c r="BD54" s="76"/>
      <c r="BE54" s="76"/>
      <c r="BF54" s="76"/>
      <c r="BG54" s="76"/>
      <c r="BH54" s="76"/>
      <c r="BI54" s="76"/>
      <c r="BJ54" s="76"/>
      <c r="BK54" s="76"/>
      <c r="BL54" s="76"/>
      <c r="BM54" s="76"/>
      <c r="BN54" s="76"/>
      <c r="BO54" s="76"/>
      <c r="BP54" s="76"/>
      <c r="BQ54" s="76"/>
      <c r="BR54" s="76"/>
      <c r="BS54" s="76"/>
      <c r="BT54" s="76"/>
      <c r="BU54" s="76"/>
      <c r="BV54" s="76"/>
      <c r="BW54" s="76"/>
      <c r="BX54" s="76"/>
      <c r="BY54" s="76"/>
      <c r="BZ54" s="76"/>
      <c r="CA54" s="76"/>
      <c r="CB54" s="76"/>
      <c r="CC54" s="76"/>
      <c r="CD54" s="76"/>
      <c r="CE54" s="76"/>
      <c r="CF54" s="76"/>
      <c r="CG54" s="76"/>
      <c r="CH54" s="76"/>
      <c r="CI54" s="76"/>
      <c r="CJ54" s="76"/>
      <c r="CK54" s="76"/>
      <c r="CL54" s="76"/>
    </row>
    <row r="55" spans="2:90" x14ac:dyDescent="0.4">
      <c r="B55" s="93" t="s">
        <v>1057</v>
      </c>
      <c r="C55" s="12"/>
      <c r="D55" s="12" t="s">
        <v>744</v>
      </c>
      <c r="E55" s="12"/>
      <c r="F55" s="12"/>
      <c r="G55" s="12"/>
      <c r="H55" s="12"/>
      <c r="I55" s="60"/>
      <c r="J55" s="60"/>
      <c r="K55" s="34"/>
      <c r="L55" s="34"/>
      <c r="M55" s="34"/>
      <c r="N55" s="34"/>
      <c r="O55" s="34"/>
      <c r="P55" s="34"/>
      <c r="R55" s="15"/>
      <c r="S55" s="76"/>
      <c r="T55" s="76"/>
      <c r="U55" s="76"/>
      <c r="V55" s="76"/>
      <c r="W55" s="76"/>
      <c r="X55" s="76"/>
      <c r="Y55" s="76"/>
      <c r="Z55" s="76"/>
      <c r="AA55" s="76"/>
      <c r="AB55" s="76"/>
      <c r="AC55" s="76"/>
      <c r="AD55" s="76"/>
      <c r="AE55" s="76"/>
      <c r="AF55" s="76"/>
      <c r="AG55" s="76"/>
      <c r="AH55" s="76"/>
      <c r="AI55" s="76"/>
      <c r="AJ55" s="76"/>
      <c r="AK55" s="76"/>
      <c r="AL55" s="76"/>
      <c r="AM55" s="76"/>
      <c r="AN55" s="76"/>
      <c r="AO55" s="76"/>
      <c r="AP55" s="76"/>
      <c r="AQ55" s="76"/>
      <c r="AR55" s="76"/>
      <c r="AS55" s="76"/>
      <c r="AT55" s="76"/>
      <c r="AU55" s="76"/>
      <c r="AV55" s="76"/>
      <c r="AW55" s="76"/>
      <c r="AX55" s="76"/>
      <c r="AY55" s="76"/>
      <c r="AZ55" s="76"/>
      <c r="BA55" s="76"/>
      <c r="BB55" s="76"/>
      <c r="BC55" s="76"/>
      <c r="BD55" s="76"/>
      <c r="BE55" s="76"/>
      <c r="BF55" s="76"/>
      <c r="BG55" s="76"/>
      <c r="BH55" s="76"/>
      <c r="BI55" s="76"/>
      <c r="BJ55" s="76"/>
      <c r="BK55" s="76"/>
      <c r="BL55" s="76"/>
      <c r="BM55" s="76"/>
      <c r="BN55" s="76"/>
      <c r="BO55" s="76"/>
      <c r="BP55" s="76"/>
      <c r="BQ55" s="76"/>
      <c r="BR55" s="76"/>
      <c r="BS55" s="76"/>
      <c r="BT55" s="76"/>
      <c r="BU55" s="76"/>
      <c r="BV55" s="76"/>
      <c r="BW55" s="76"/>
      <c r="BX55" s="76"/>
      <c r="BY55" s="76"/>
      <c r="BZ55" s="76"/>
      <c r="CA55" s="76"/>
      <c r="CB55" s="76"/>
      <c r="CC55" s="76"/>
      <c r="CD55" s="76"/>
      <c r="CE55" s="76"/>
      <c r="CF55" s="76"/>
      <c r="CG55" s="76"/>
      <c r="CH55" s="76"/>
      <c r="CI55" s="76"/>
      <c r="CJ55" s="76"/>
      <c r="CK55" s="76"/>
      <c r="CL55" s="76"/>
    </row>
    <row r="56" spans="2:90" x14ac:dyDescent="0.4">
      <c r="B56" s="139" t="s">
        <v>77</v>
      </c>
      <c r="C56" s="12"/>
      <c r="D56" s="12" t="s">
        <v>744</v>
      </c>
      <c r="E56" s="12"/>
      <c r="F56" s="12"/>
      <c r="G56" s="12">
        <f>E56</f>
        <v>0</v>
      </c>
      <c r="H56" s="12"/>
      <c r="I56" s="60"/>
      <c r="J56" s="60"/>
      <c r="K56" s="18">
        <v>20</v>
      </c>
      <c r="L56" s="18">
        <v>20</v>
      </c>
      <c r="M56" s="18">
        <v>20</v>
      </c>
      <c r="N56" s="18">
        <v>20</v>
      </c>
      <c r="O56" s="18">
        <v>20</v>
      </c>
      <c r="P56" s="18">
        <v>20</v>
      </c>
      <c r="R56" s="19"/>
      <c r="S56" s="141">
        <f>INDEX($K:$P,ROW(),MATCH(S$3,$K$2:$P$2,0))</f>
        <v>20</v>
      </c>
      <c r="T56" s="141">
        <f>INDEX($K:$P,ROW(),MATCH(T$3,$K$2:$P$2,0))</f>
        <v>20</v>
      </c>
      <c r="U56" s="141">
        <f>INDEX($K:$P,ROW(),MATCH(U$3,$K$2:$P$2,0))</f>
        <v>20</v>
      </c>
      <c r="V56" s="141">
        <f>INDEX($K:$P,ROW(),MATCH(V$3,$K$2:$P$2,0))</f>
        <v>20</v>
      </c>
      <c r="W56" s="141">
        <f>INDEX($K:$P,ROW(),MATCH(W$3,$K$2:$P$2,0))</f>
        <v>20</v>
      </c>
      <c r="X56" s="141">
        <f>INDEX($K:$P,ROW(),MATCH(X$3,$K$2:$P$2,0))</f>
        <v>20</v>
      </c>
      <c r="Y56" s="141">
        <f>INDEX($K:$P,ROW(),MATCH(Y$3,$K$2:$P$2,0))</f>
        <v>20</v>
      </c>
      <c r="Z56" s="141">
        <f>INDEX($K:$P,ROW(),MATCH(Z$3,$K$2:$P$2,0))</f>
        <v>20</v>
      </c>
      <c r="AA56" s="141">
        <f>INDEX($K:$P,ROW(),MATCH(AA$3,$K$2:$P$2,0))</f>
        <v>20</v>
      </c>
      <c r="AB56" s="141">
        <f>INDEX($K:$P,ROW(),MATCH(AB$3,$K$2:$P$2,0))</f>
        <v>20</v>
      </c>
      <c r="AC56" s="141">
        <f>INDEX($K:$P,ROW(),MATCH(AC$3,$K$2:$P$2,0))</f>
        <v>20</v>
      </c>
      <c r="AD56" s="141">
        <f>INDEX($K:$P,ROW(),MATCH(AD$3,$K$2:$P$2,0))</f>
        <v>20</v>
      </c>
      <c r="AE56" s="141">
        <f>INDEX($K:$P,ROW(),MATCH(AE$3,$K$2:$P$2,0))</f>
        <v>20</v>
      </c>
      <c r="AF56" s="141">
        <f>INDEX($K:$P,ROW(),MATCH(AF$3,$K$2:$P$2,0))</f>
        <v>20</v>
      </c>
      <c r="AG56" s="141">
        <f>INDEX($K:$P,ROW(),MATCH(AG$3,$K$2:$P$2,0))</f>
        <v>20</v>
      </c>
      <c r="AH56" s="141">
        <f>INDEX($K:$P,ROW(),MATCH(AH$3,$K$2:$P$2,0))</f>
        <v>20</v>
      </c>
      <c r="AI56" s="141">
        <f>INDEX($K:$P,ROW(),MATCH(AI$3,$K$2:$P$2,0))</f>
        <v>20</v>
      </c>
      <c r="AJ56" s="141">
        <f>INDEX($K:$P,ROW(),MATCH(AJ$3,$K$2:$P$2,0))</f>
        <v>20</v>
      </c>
      <c r="AK56" s="141">
        <f>INDEX($K:$P,ROW(),MATCH(AK$3,$K$2:$P$2,0))</f>
        <v>20</v>
      </c>
      <c r="AL56" s="141">
        <f>INDEX($K:$P,ROW(),MATCH(AL$3,$K$2:$P$2,0))</f>
        <v>20</v>
      </c>
      <c r="AM56" s="141">
        <f>INDEX($K:$P,ROW(),MATCH(AM$3,$K$2:$P$2,0))</f>
        <v>20</v>
      </c>
      <c r="AN56" s="141">
        <f>INDEX($K:$P,ROW(),MATCH(AN$3,$K$2:$P$2,0))</f>
        <v>20</v>
      </c>
      <c r="AO56" s="141">
        <f>INDEX($K:$P,ROW(),MATCH(AO$3,$K$2:$P$2,0))</f>
        <v>20</v>
      </c>
      <c r="AP56" s="141">
        <f>INDEX($K:$P,ROW(),MATCH(AP$3,$K$2:$P$2,0))</f>
        <v>20</v>
      </c>
      <c r="AQ56" s="141">
        <f>INDEX($K:$P,ROW(),MATCH(AQ$3,$K$2:$P$2,0))</f>
        <v>20</v>
      </c>
      <c r="AR56" s="141">
        <f>INDEX($K:$P,ROW(),MATCH(AR$3,$K$2:$P$2,0))</f>
        <v>20</v>
      </c>
      <c r="AS56" s="141">
        <f>INDEX($K:$P,ROW(),MATCH(AS$3,$K$2:$P$2,0))</f>
        <v>20</v>
      </c>
      <c r="AT56" s="141">
        <f>INDEX($K:$P,ROW(),MATCH(AT$3,$K$2:$P$2,0))</f>
        <v>20</v>
      </c>
      <c r="AU56" s="141">
        <f>INDEX($K:$P,ROW(),MATCH(AU$3,$K$2:$P$2,0))</f>
        <v>20</v>
      </c>
      <c r="AV56" s="141">
        <f>INDEX($K:$P,ROW(),MATCH(AV$3,$K$2:$P$2,0))</f>
        <v>20</v>
      </c>
      <c r="AW56" s="141">
        <f>INDEX($K:$P,ROW(),MATCH(AW$3,$K$2:$P$2,0))</f>
        <v>20</v>
      </c>
      <c r="AX56" s="141">
        <f>INDEX($K:$P,ROW(),MATCH(AX$3,$K$2:$P$2,0))</f>
        <v>20</v>
      </c>
      <c r="AY56" s="141">
        <f>INDEX($K:$P,ROW(),MATCH(AY$3,$K$2:$P$2,0))</f>
        <v>20</v>
      </c>
      <c r="AZ56" s="141">
        <f>INDEX($K:$P,ROW(),MATCH(AZ$3,$K$2:$P$2,0))</f>
        <v>20</v>
      </c>
      <c r="BA56" s="141">
        <f>INDEX($K:$P,ROW(),MATCH(BA$3,$K$2:$P$2,0))</f>
        <v>20</v>
      </c>
      <c r="BB56" s="141">
        <f>INDEX($K:$P,ROW(),MATCH(BB$3,$K$2:$P$2,0))</f>
        <v>20</v>
      </c>
      <c r="BC56" s="141">
        <f>INDEX($K:$P,ROW(),MATCH(BC$3,$K$2:$P$2,0))</f>
        <v>20</v>
      </c>
      <c r="BD56" s="141">
        <f>INDEX($K:$P,ROW(),MATCH(BD$3,$K$2:$P$2,0))</f>
        <v>20</v>
      </c>
      <c r="BE56" s="141">
        <f>INDEX($K:$P,ROW(),MATCH(BE$3,$K$2:$P$2,0))</f>
        <v>20</v>
      </c>
      <c r="BF56" s="141">
        <f>INDEX($K:$P,ROW(),MATCH(BF$3,$K$2:$P$2,0))</f>
        <v>20</v>
      </c>
      <c r="BG56" s="141">
        <f>INDEX($K:$P,ROW(),MATCH(BG$3,$K$2:$P$2,0))</f>
        <v>20</v>
      </c>
      <c r="BH56" s="141">
        <f>INDEX($K:$P,ROW(),MATCH(BH$3,$K$2:$P$2,0))</f>
        <v>20</v>
      </c>
      <c r="BI56" s="141">
        <f>INDEX($K:$P,ROW(),MATCH(BI$3,$K$2:$P$2,0))</f>
        <v>20</v>
      </c>
      <c r="BJ56" s="141">
        <f>INDEX($K:$P,ROW(),MATCH(BJ$3,$K$2:$P$2,0))</f>
        <v>20</v>
      </c>
      <c r="BK56" s="141">
        <f>INDEX($K:$P,ROW(),MATCH(BK$3,$K$2:$P$2,0))</f>
        <v>20</v>
      </c>
      <c r="BL56" s="141">
        <f>INDEX($K:$P,ROW(),MATCH(BL$3,$K$2:$P$2,0))</f>
        <v>20</v>
      </c>
      <c r="BM56" s="141">
        <f>INDEX($K:$P,ROW(),MATCH(BM$3,$K$2:$P$2,0))</f>
        <v>20</v>
      </c>
      <c r="BN56" s="141">
        <f>INDEX($K:$P,ROW(),MATCH(BN$3,$K$2:$P$2,0))</f>
        <v>20</v>
      </c>
      <c r="BO56" s="141">
        <f>INDEX($K:$P,ROW(),MATCH(BO$3,$K$2:$P$2,0))</f>
        <v>20</v>
      </c>
      <c r="BP56" s="141">
        <f>INDEX($K:$P,ROW(),MATCH(BP$3,$K$2:$P$2,0))</f>
        <v>20</v>
      </c>
      <c r="BQ56" s="141">
        <f>INDEX($K:$P,ROW(),MATCH(BQ$3,$K$2:$P$2,0))</f>
        <v>20</v>
      </c>
      <c r="BR56" s="141">
        <f>INDEX($K:$P,ROW(),MATCH(BR$3,$K$2:$P$2,0))</f>
        <v>20</v>
      </c>
      <c r="BS56" s="141">
        <f>INDEX($K:$P,ROW(),MATCH(BS$3,$K$2:$P$2,0))</f>
        <v>20</v>
      </c>
      <c r="BT56" s="141">
        <f>INDEX($K:$P,ROW(),MATCH(BT$3,$K$2:$P$2,0))</f>
        <v>20</v>
      </c>
      <c r="BU56" s="141">
        <f>INDEX($K:$P,ROW(),MATCH(BU$3,$K$2:$P$2,0))</f>
        <v>20</v>
      </c>
      <c r="BV56" s="141">
        <f>INDEX($K:$P,ROW(),MATCH(BV$3,$K$2:$P$2,0))</f>
        <v>20</v>
      </c>
      <c r="BW56" s="141">
        <f>INDEX($K:$P,ROW(),MATCH(BW$3,$K$2:$P$2,0))</f>
        <v>20</v>
      </c>
      <c r="BX56" s="141">
        <f>INDEX($K:$P,ROW(),MATCH(BX$3,$K$2:$P$2,0))</f>
        <v>20</v>
      </c>
      <c r="BY56" s="141">
        <f>INDEX($K:$P,ROW(),MATCH(BY$3,$K$2:$P$2,0))</f>
        <v>20</v>
      </c>
      <c r="BZ56" s="141">
        <f>INDEX($K:$P,ROW(),MATCH(BZ$3,$K$2:$P$2,0))</f>
        <v>20</v>
      </c>
      <c r="CA56" s="141">
        <f>INDEX($K:$P,ROW(),MATCH(CA$3,$K$2:$P$2,0))</f>
        <v>20</v>
      </c>
      <c r="CB56" s="141">
        <f>INDEX($K:$P,ROW(),MATCH(CB$3,$K$2:$P$2,0))</f>
        <v>20</v>
      </c>
      <c r="CC56" s="141">
        <f>INDEX($K:$P,ROW(),MATCH(CC$3,$K$2:$P$2,0))</f>
        <v>20</v>
      </c>
      <c r="CD56" s="141">
        <f>INDEX($K:$P,ROW(),MATCH(CD$3,$K$2:$P$2,0))</f>
        <v>20</v>
      </c>
      <c r="CE56" s="141">
        <f>INDEX($K:$P,ROW(),MATCH(CE$3,$K$2:$P$2,0))</f>
        <v>20</v>
      </c>
      <c r="CF56" s="141">
        <f>INDEX($K:$P,ROW(),MATCH(CF$3,$K$2:$P$2,0))</f>
        <v>20</v>
      </c>
      <c r="CG56" s="141">
        <f>INDEX($K:$P,ROW(),MATCH(CG$3,$K$2:$P$2,0))</f>
        <v>20</v>
      </c>
      <c r="CH56" s="141">
        <f>INDEX($K:$P,ROW(),MATCH(CH$3,$K$2:$P$2,0))</f>
        <v>20</v>
      </c>
      <c r="CI56" s="141">
        <f>INDEX($K:$P,ROW(),MATCH(CI$3,$K$2:$P$2,0))</f>
        <v>20</v>
      </c>
      <c r="CJ56" s="141">
        <f>INDEX($K:$P,ROW(),MATCH(CJ$3,$K$2:$P$2,0))</f>
        <v>20</v>
      </c>
      <c r="CK56" s="141">
        <f>INDEX($K:$P,ROW(),MATCH(CK$3,$K$2:$P$2,0))</f>
        <v>20</v>
      </c>
      <c r="CL56" s="141">
        <f>INDEX($K:$P,ROW(),MATCH(CL$3,$K$2:$P$2,0))</f>
        <v>20</v>
      </c>
    </row>
    <row r="57" spans="2:90" x14ac:dyDescent="0.4">
      <c r="B57" s="121" t="s">
        <v>1054</v>
      </c>
      <c r="C57" s="27" t="s">
        <v>198</v>
      </c>
      <c r="D57" s="27" t="s">
        <v>744</v>
      </c>
      <c r="E57" s="27"/>
      <c r="F57" s="27"/>
      <c r="G57" s="27"/>
      <c r="H57" s="27"/>
      <c r="I57" s="78"/>
      <c r="J57" s="78"/>
      <c r="K57" s="63">
        <f ca="1">SUMIF($3:$3,K$2,57:57)</f>
        <v>3192560.7775984034</v>
      </c>
      <c r="L57" s="63">
        <f ca="1">SUMIF($3:$3,L$2,57:57)</f>
        <v>27980725.575618908</v>
      </c>
      <c r="M57" s="63">
        <f ca="1">SUMIF($3:$3,M$2,57:57)</f>
        <v>81563033.686953366</v>
      </c>
      <c r="N57" s="63">
        <f ca="1">SUMIF($3:$3,N$2,57:57)</f>
        <v>164651730.59392905</v>
      </c>
      <c r="O57" s="63">
        <f ca="1">SUMIF($3:$3,O$2,57:57)</f>
        <v>277622623.03884351</v>
      </c>
      <c r="P57" s="63">
        <f ca="1">SUMIF($3:$3,P$2,57:57)</f>
        <v>420678781.98590881</v>
      </c>
      <c r="R57" s="33"/>
      <c r="S57" s="142">
        <f ca="1">S56*AVERAGE(S52,S48)</f>
        <v>0</v>
      </c>
      <c r="T57" s="142">
        <f ca="1">T56*AVERAGE(T52,T48)</f>
        <v>0</v>
      </c>
      <c r="U57" s="142">
        <f ca="1">U56*AVERAGE(U52,U48)</f>
        <v>5264.5833333333321</v>
      </c>
      <c r="V57" s="142">
        <f ca="1">V56*AVERAGE(V52,V48)</f>
        <v>26059.687499999993</v>
      </c>
      <c r="W57" s="142">
        <f ca="1">W56*AVERAGE(W52,W48)</f>
        <v>66873.369791666642</v>
      </c>
      <c r="X57" s="142">
        <f ca="1">X56*AVERAGE(X52,X48)</f>
        <v>126704.7013020833</v>
      </c>
      <c r="Y57" s="142">
        <f ca="1">Y56*AVERAGE(Y52,Y48)</f>
        <v>204602.79957031246</v>
      </c>
      <c r="Z57" s="142">
        <f ca="1">Z56*AVERAGE(Z52,Z48)</f>
        <v>299664.32625846344</v>
      </c>
      <c r="AA57" s="142">
        <f ca="1">AA56*AVERAGE(AA52,AA48)</f>
        <v>411031.1099455402</v>
      </c>
      <c r="AB57" s="142">
        <f ca="1">AB56*AVERAGE(AB52,AB48)</f>
        <v>537887.88778159651</v>
      </c>
      <c r="AC57" s="142">
        <f ca="1">AC56*AVERAGE(AC52,AC48)</f>
        <v>679460.16005918337</v>
      </c>
      <c r="AD57" s="142">
        <f ca="1">AD56*AVERAGE(AD52,AD48)</f>
        <v>835012.15205622429</v>
      </c>
      <c r="AE57" s="142">
        <f ca="1">AE56*AVERAGE(AE52,AE48)</f>
        <v>1003844.8777867464</v>
      </c>
      <c r="AF57" s="142">
        <f ca="1">AF56*AVERAGE(AF52,AF48)</f>
        <v>1185294.3005640756</v>
      </c>
      <c r="AG57" s="142">
        <f ca="1">AG56*AVERAGE(AG52,AG48)</f>
        <v>1381361.8772025383</v>
      </c>
      <c r="AH57" s="142">
        <f ca="1">AH56*AVERAGE(AH52,AH48)</f>
        <v>1596581.2833424117</v>
      </c>
      <c r="AI57" s="142">
        <f ca="1">AI56*AVERAGE(AI52,AI48)</f>
        <v>1832627.2191752908</v>
      </c>
      <c r="AJ57" s="142">
        <f ca="1">AJ56*AVERAGE(AJ52,AJ48)</f>
        <v>2088458.358216526</v>
      </c>
      <c r="AK57" s="142">
        <f ca="1">AK56*AVERAGE(AK52,AK48)</f>
        <v>2363085.4403056996</v>
      </c>
      <c r="AL57" s="142">
        <f ca="1">AL56*AVERAGE(AL52,AL48)</f>
        <v>2655568.6682904144</v>
      </c>
      <c r="AM57" s="142">
        <f ca="1">AM56*AVERAGE(AM52,AM48)</f>
        <v>2965015.2348758937</v>
      </c>
      <c r="AN57" s="142">
        <f ca="1">AN56*AVERAGE(AN52,AN48)</f>
        <v>3290576.973132099</v>
      </c>
      <c r="AO57" s="142">
        <f ca="1">AO56*AVERAGE(AO52,AO48)</f>
        <v>3631448.1244754931</v>
      </c>
      <c r="AP57" s="142">
        <f ca="1">AP56*AVERAGE(AP52,AP48)</f>
        <v>3986863.2182517182</v>
      </c>
      <c r="AQ57" s="142">
        <f ca="1">AQ56*AVERAGE(AQ52,AQ48)</f>
        <v>4356095.0573391328</v>
      </c>
      <c r="AR57" s="142">
        <f ca="1">AR56*AVERAGE(AR52,AR48)</f>
        <v>4738452.8044721754</v>
      </c>
      <c r="AS57" s="142">
        <f ca="1">AS56*AVERAGE(AS52,AS48)</f>
        <v>5135912.4559152331</v>
      </c>
      <c r="AT57" s="142">
        <f ca="1">AT56*AVERAGE(AT52,AT48)</f>
        <v>5552983.4997861376</v>
      </c>
      <c r="AU57" s="142">
        <f ca="1">AU56*AVERAGE(AU52,AU48)</f>
        <v>5991317.6581301643</v>
      </c>
      <c r="AV57" s="142">
        <f ca="1">AV56*AVERAGE(AV52,AV48)</f>
        <v>6449851.7752236556</v>
      </c>
      <c r="AW57" s="142">
        <f ca="1">AW56*AVERAGE(AW52,AW48)</f>
        <v>6927575.8531291392</v>
      </c>
      <c r="AX57" s="142">
        <f ca="1">AX56*AVERAGE(AX52,AX48)</f>
        <v>7423530.3938060161</v>
      </c>
      <c r="AY57" s="142">
        <f ca="1">AY56*AVERAGE(AY52,AY48)</f>
        <v>7936803.8741157148</v>
      </c>
      <c r="AZ57" s="142">
        <f ca="1">AZ56*AVERAGE(AZ52,AZ48)</f>
        <v>8466530.3470765948</v>
      </c>
      <c r="BA57" s="142">
        <f ca="1">BA56*AVERAGE(BA52,BA48)</f>
        <v>9011887.1630560979</v>
      </c>
      <c r="BB57" s="142">
        <f ca="1">BB56*AVERAGE(BB52,BB48)</f>
        <v>9572092.804903293</v>
      </c>
      <c r="BC57" s="142">
        <f ca="1">BC56*AVERAGE(BC52,BC48)</f>
        <v>10146404.831324795</v>
      </c>
      <c r="BD57" s="142">
        <f ca="1">BD56*AVERAGE(BD52,BD48)</f>
        <v>10734117.923091888</v>
      </c>
      <c r="BE57" s="142">
        <f ca="1">BE56*AVERAGE(BE52,BE48)</f>
        <v>11337194.318603959</v>
      </c>
      <c r="BF57" s="142">
        <f ca="1">BF56*AVERAGE(BF52,BF48)</f>
        <v>11960130.436007094</v>
      </c>
      <c r="BG57" s="142">
        <f ca="1">BG56*AVERAGE(BG52,BG48)</f>
        <v>12604565.580873406</v>
      </c>
      <c r="BH57" s="142">
        <f ca="1">BH56*AVERAGE(BH52,BH48)</f>
        <v>13269424.801829737</v>
      </c>
      <c r="BI57" s="142">
        <f ca="1">BI56*AVERAGE(BI52,BI48)</f>
        <v>13953686.895071583</v>
      </c>
      <c r="BJ57" s="142">
        <f ca="1">BJ56*AVERAGE(BJ52,BJ48)</f>
        <v>14656381.716984669</v>
      </c>
      <c r="BK57" s="142">
        <f ca="1">BK56*AVERAGE(BK52,BK48)</f>
        <v>15376587.631135436</v>
      </c>
      <c r="BL57" s="142">
        <f ca="1">BL56*AVERAGE(BL52,BL48)</f>
        <v>16113429.082911998</v>
      </c>
      <c r="BM57" s="142">
        <f ca="1">BM56*AVERAGE(BM52,BM48)</f>
        <v>16866074.295433063</v>
      </c>
      <c r="BN57" s="142">
        <f ca="1">BN56*AVERAGE(BN52,BN48)</f>
        <v>17633733.080661409</v>
      </c>
      <c r="BO57" s="142">
        <f ca="1">BO56*AVERAGE(BO52,BO48)</f>
        <v>18415654.759961672</v>
      </c>
      <c r="BP57" s="142">
        <f ca="1">BP56*AVERAGE(BP52,BP48)</f>
        <v>19211126.188630253</v>
      </c>
      <c r="BQ57" s="142">
        <f ca="1">BQ56*AVERAGE(BQ52,BQ48)</f>
        <v>20022102.170865409</v>
      </c>
      <c r="BR57" s="142">
        <f ca="1">BR56*AVERAGE(BR52,BR48)</f>
        <v>20853072.06232214</v>
      </c>
      <c r="BS57" s="142">
        <f ca="1">BS56*AVERAGE(BS52,BS48)</f>
        <v>21705668.459206033</v>
      </c>
      <c r="BT57" s="142">
        <f ca="1">BT56*AVERAGE(BT52,BT48)</f>
        <v>22578810.036245733</v>
      </c>
      <c r="BU57" s="142">
        <f ca="1">BU56*AVERAGE(BU52,BU48)</f>
        <v>23471469.534433447</v>
      </c>
      <c r="BV57" s="142">
        <f ca="1">BV56*AVERAGE(BV52,BV48)</f>
        <v>24382671.057711773</v>
      </c>
      <c r="BW57" s="142">
        <f ca="1">BW56*AVERAGE(BW52,BW48)</f>
        <v>25311487.504826184</v>
      </c>
      <c r="BX57" s="142">
        <f ca="1">BX56*AVERAGE(BX52,BX48)</f>
        <v>26257038.129584871</v>
      </c>
      <c r="BY57" s="142">
        <f ca="1">BY56*AVERAGE(BY52,BY48)</f>
        <v>27218486.223105632</v>
      </c>
      <c r="BZ57" s="142">
        <f ca="1">BZ56*AVERAGE(BZ52,BZ48)</f>
        <v>28195036.91195035</v>
      </c>
      <c r="CA57" s="142">
        <f ca="1">CA56*AVERAGE(CA52,CA48)</f>
        <v>29185935.066352829</v>
      </c>
      <c r="CB57" s="142">
        <f ca="1">CB56*AVERAGE(CB52,CB48)</f>
        <v>30190463.313035183</v>
      </c>
      <c r="CC57" s="142">
        <f ca="1">CC56*AVERAGE(CC52,CC48)</f>
        <v>31210572.439050093</v>
      </c>
      <c r="CD57" s="142">
        <f ca="1">CD56*AVERAGE(CD52,CD48)</f>
        <v>32250747.983764257</v>
      </c>
      <c r="CE57" s="142">
        <f ca="1">CE56*AVERAGE(CE52,CE48)</f>
        <v>33312618.917909376</v>
      </c>
      <c r="CF57" s="142">
        <f ca="1">CF56*AVERAGE(CF52,CF48)</f>
        <v>34395100.472013906</v>
      </c>
      <c r="CG57" s="142">
        <f ca="1">CG56*AVERAGE(CG52,CG48)</f>
        <v>35497162.11507988</v>
      </c>
      <c r="CH57" s="142">
        <f ca="1">CH56*AVERAGE(CH52,CH48)</f>
        <v>36617824.84265922</v>
      </c>
      <c r="CI57" s="142">
        <f ca="1">CI56*AVERAGE(CI52,CI48)</f>
        <v>37756158.600526258</v>
      </c>
      <c r="CJ57" s="142">
        <f ca="1">CJ56*AVERAGE(CJ52,CJ48)</f>
        <v>38911279.837166607</v>
      </c>
      <c r="CK57" s="142">
        <f ca="1">CK56*AVERAGE(CK52,CK48)</f>
        <v>40082349.178641617</v>
      </c>
      <c r="CL57" s="142">
        <f ca="1">CL56*AVERAGE(CL52,CL48)</f>
        <v>41268569.219709538</v>
      </c>
    </row>
    <row r="58" spans="2:90" x14ac:dyDescent="0.4">
      <c r="D58" t="s">
        <v>744</v>
      </c>
      <c r="G58" t="s">
        <v>244</v>
      </c>
      <c r="S58" s="72"/>
      <c r="T58" s="72"/>
      <c r="U58" s="72"/>
      <c r="V58" s="72"/>
      <c r="W58" s="72"/>
      <c r="X58" s="72"/>
      <c r="Y58" s="72"/>
      <c r="Z58" s="72"/>
      <c r="AA58" s="72"/>
      <c r="AB58" s="72"/>
      <c r="AC58" s="72"/>
      <c r="AD58" s="72"/>
      <c r="AE58" s="72"/>
      <c r="AF58" s="72"/>
      <c r="AG58" s="72"/>
      <c r="AH58" s="72"/>
      <c r="AI58" s="72"/>
      <c r="AJ58" s="72"/>
      <c r="AK58" s="72"/>
      <c r="AL58" s="72"/>
      <c r="AM58" s="72"/>
      <c r="AN58" s="72"/>
      <c r="AO58" s="72"/>
      <c r="AP58" s="72"/>
      <c r="AQ58" s="72"/>
      <c r="AR58" s="72"/>
      <c r="AS58" s="72"/>
      <c r="AT58" s="72"/>
      <c r="AU58" s="72"/>
      <c r="AV58" s="72"/>
      <c r="AW58" s="72"/>
      <c r="AX58" s="72"/>
      <c r="AY58" s="72"/>
      <c r="AZ58" s="72"/>
      <c r="BA58" s="72"/>
      <c r="BB58" s="72"/>
      <c r="BC58" s="72"/>
      <c r="BD58" s="72"/>
      <c r="BE58" s="72"/>
      <c r="BF58" s="72"/>
      <c r="BG58" s="72"/>
      <c r="BH58" s="72"/>
      <c r="BI58" s="72"/>
      <c r="BJ58" s="72"/>
      <c r="BK58" s="72"/>
      <c r="BL58" s="72"/>
      <c r="BM58" s="72"/>
      <c r="BN58" s="72"/>
      <c r="BO58" s="72"/>
      <c r="BP58" s="72"/>
      <c r="BQ58" s="72"/>
      <c r="BR58" s="72"/>
      <c r="BS58" s="72"/>
      <c r="BT58" s="72"/>
      <c r="BU58" s="72"/>
      <c r="BV58" s="72"/>
      <c r="BW58" s="72"/>
      <c r="BX58" s="72"/>
      <c r="BY58" s="72"/>
      <c r="BZ58" s="72"/>
      <c r="CA58" s="72"/>
      <c r="CB58" s="72"/>
      <c r="CC58" s="72"/>
      <c r="CD58" s="72"/>
      <c r="CE58" s="72"/>
      <c r="CF58" s="72"/>
      <c r="CG58" s="72"/>
      <c r="CH58" s="72"/>
      <c r="CI58" s="72"/>
      <c r="CJ58" s="72"/>
      <c r="CK58" s="72"/>
      <c r="CL58" s="72"/>
    </row>
    <row r="59" spans="2:90" x14ac:dyDescent="0.4">
      <c r="B59" s="124" t="s">
        <v>1062</v>
      </c>
      <c r="D59" t="s">
        <v>1060</v>
      </c>
      <c r="G59">
        <f>E59</f>
        <v>0</v>
      </c>
      <c r="I59"/>
      <c r="J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row>
    <row r="60" spans="2:90" x14ac:dyDescent="0.4">
      <c r="B60" s="139" t="s">
        <v>222</v>
      </c>
      <c r="C60" s="12"/>
      <c r="D60" s="12" t="s">
        <v>1060</v>
      </c>
      <c r="E60" s="12"/>
      <c r="F60" s="12"/>
      <c r="G60" s="12">
        <f>E60</f>
        <v>0</v>
      </c>
      <c r="H60" s="12"/>
      <c r="I60" s="60"/>
      <c r="J60" s="60"/>
      <c r="K60" s="17">
        <v>30</v>
      </c>
      <c r="L60" s="17">
        <v>30</v>
      </c>
      <c r="M60" s="17">
        <v>30</v>
      </c>
      <c r="N60" s="17">
        <v>30</v>
      </c>
      <c r="O60" s="17">
        <v>30</v>
      </c>
      <c r="P60" s="17">
        <v>30</v>
      </c>
      <c r="R60" s="15"/>
      <c r="S60" s="15">
        <f>INDEX($K:$P,ROW(),MATCH(S$3,$K$2:$P$2,0))</f>
        <v>30</v>
      </c>
      <c r="T60" s="15">
        <f>INDEX($K:$P,ROW(),MATCH(T$3,$K$2:$P$2,0))</f>
        <v>30</v>
      </c>
      <c r="U60" s="15">
        <f>INDEX($K:$P,ROW(),MATCH(U$3,$K$2:$P$2,0))</f>
        <v>30</v>
      </c>
      <c r="V60" s="15">
        <f>INDEX($K:$P,ROW(),MATCH(V$3,$K$2:$P$2,0))</f>
        <v>30</v>
      </c>
      <c r="W60" s="15">
        <f>INDEX($K:$P,ROW(),MATCH(W$3,$K$2:$P$2,0))</f>
        <v>30</v>
      </c>
      <c r="X60" s="15">
        <f>INDEX($K:$P,ROW(),MATCH(X$3,$K$2:$P$2,0))</f>
        <v>30</v>
      </c>
      <c r="Y60" s="15">
        <f>INDEX($K:$P,ROW(),MATCH(Y$3,$K$2:$P$2,0))</f>
        <v>30</v>
      </c>
      <c r="Z60" s="15">
        <f>INDEX($K:$P,ROW(),MATCH(Z$3,$K$2:$P$2,0))</f>
        <v>30</v>
      </c>
      <c r="AA60" s="15">
        <f>INDEX($K:$P,ROW(),MATCH(AA$3,$K$2:$P$2,0))</f>
        <v>30</v>
      </c>
      <c r="AB60" s="15">
        <f>INDEX($K:$P,ROW(),MATCH(AB$3,$K$2:$P$2,0))</f>
        <v>30</v>
      </c>
      <c r="AC60" s="15">
        <f>INDEX($K:$P,ROW(),MATCH(AC$3,$K$2:$P$2,0))</f>
        <v>30</v>
      </c>
      <c r="AD60" s="15">
        <f>INDEX($K:$P,ROW(),MATCH(AD$3,$K$2:$P$2,0))</f>
        <v>30</v>
      </c>
      <c r="AE60" s="15">
        <f>INDEX($K:$P,ROW(),MATCH(AE$3,$K$2:$P$2,0))</f>
        <v>30</v>
      </c>
      <c r="AF60" s="15">
        <f>INDEX($K:$P,ROW(),MATCH(AF$3,$K$2:$P$2,0))</f>
        <v>30</v>
      </c>
      <c r="AG60" s="15">
        <f>INDEX($K:$P,ROW(),MATCH(AG$3,$K$2:$P$2,0))</f>
        <v>30</v>
      </c>
      <c r="AH60" s="15">
        <f>INDEX($K:$P,ROW(),MATCH(AH$3,$K$2:$P$2,0))</f>
        <v>30</v>
      </c>
      <c r="AI60" s="15">
        <f>INDEX($K:$P,ROW(),MATCH(AI$3,$K$2:$P$2,0))</f>
        <v>30</v>
      </c>
      <c r="AJ60" s="15">
        <f>INDEX($K:$P,ROW(),MATCH(AJ$3,$K$2:$P$2,0))</f>
        <v>30</v>
      </c>
      <c r="AK60" s="15">
        <f>INDEX($K:$P,ROW(),MATCH(AK$3,$K$2:$P$2,0))</f>
        <v>30</v>
      </c>
      <c r="AL60" s="15">
        <f>INDEX($K:$P,ROW(),MATCH(AL$3,$K$2:$P$2,0))</f>
        <v>30</v>
      </c>
      <c r="AM60" s="15">
        <f>INDEX($K:$P,ROW(),MATCH(AM$3,$K$2:$P$2,0))</f>
        <v>30</v>
      </c>
      <c r="AN60" s="15">
        <f>INDEX($K:$P,ROW(),MATCH(AN$3,$K$2:$P$2,0))</f>
        <v>30</v>
      </c>
      <c r="AO60" s="15">
        <f>INDEX($K:$P,ROW(),MATCH(AO$3,$K$2:$P$2,0))</f>
        <v>30</v>
      </c>
      <c r="AP60" s="15">
        <f>INDEX($K:$P,ROW(),MATCH(AP$3,$K$2:$P$2,0))</f>
        <v>30</v>
      </c>
      <c r="AQ60" s="15">
        <f>INDEX($K:$P,ROW(),MATCH(AQ$3,$K$2:$P$2,0))</f>
        <v>30</v>
      </c>
      <c r="AR60" s="15">
        <f>INDEX($K:$P,ROW(),MATCH(AR$3,$K$2:$P$2,0))</f>
        <v>30</v>
      </c>
      <c r="AS60" s="15">
        <f>INDEX($K:$P,ROW(),MATCH(AS$3,$K$2:$P$2,0))</f>
        <v>30</v>
      </c>
      <c r="AT60" s="15">
        <f>INDEX($K:$P,ROW(),MATCH(AT$3,$K$2:$P$2,0))</f>
        <v>30</v>
      </c>
      <c r="AU60" s="15">
        <f>INDEX($K:$P,ROW(),MATCH(AU$3,$K$2:$P$2,0))</f>
        <v>30</v>
      </c>
      <c r="AV60" s="15">
        <f>INDEX($K:$P,ROW(),MATCH(AV$3,$K$2:$P$2,0))</f>
        <v>30</v>
      </c>
      <c r="AW60" s="15">
        <f>INDEX($K:$P,ROW(),MATCH(AW$3,$K$2:$P$2,0))</f>
        <v>30</v>
      </c>
      <c r="AX60" s="15">
        <f>INDEX($K:$P,ROW(),MATCH(AX$3,$K$2:$P$2,0))</f>
        <v>30</v>
      </c>
      <c r="AY60" s="15">
        <f>INDEX($K:$P,ROW(),MATCH(AY$3,$K$2:$P$2,0))</f>
        <v>30</v>
      </c>
      <c r="AZ60" s="15">
        <f>INDEX($K:$P,ROW(),MATCH(AZ$3,$K$2:$P$2,0))</f>
        <v>30</v>
      </c>
      <c r="BA60" s="15">
        <f>INDEX($K:$P,ROW(),MATCH(BA$3,$K$2:$P$2,0))</f>
        <v>30</v>
      </c>
      <c r="BB60" s="15">
        <f>INDEX($K:$P,ROW(),MATCH(BB$3,$K$2:$P$2,0))</f>
        <v>30</v>
      </c>
      <c r="BC60" s="15">
        <f>INDEX($K:$P,ROW(),MATCH(BC$3,$K$2:$P$2,0))</f>
        <v>30</v>
      </c>
      <c r="BD60" s="15">
        <f>INDEX($K:$P,ROW(),MATCH(BD$3,$K$2:$P$2,0))</f>
        <v>30</v>
      </c>
      <c r="BE60" s="15">
        <f>INDEX($K:$P,ROW(),MATCH(BE$3,$K$2:$P$2,0))</f>
        <v>30</v>
      </c>
      <c r="BF60" s="15">
        <f>INDEX($K:$P,ROW(),MATCH(BF$3,$K$2:$P$2,0))</f>
        <v>30</v>
      </c>
      <c r="BG60" s="15">
        <f>INDEX($K:$P,ROW(),MATCH(BG$3,$K$2:$P$2,0))</f>
        <v>30</v>
      </c>
      <c r="BH60" s="15">
        <f>INDEX($K:$P,ROW(),MATCH(BH$3,$K$2:$P$2,0))</f>
        <v>30</v>
      </c>
      <c r="BI60" s="15">
        <f>INDEX($K:$P,ROW(),MATCH(BI$3,$K$2:$P$2,0))</f>
        <v>30</v>
      </c>
      <c r="BJ60" s="15">
        <f>INDEX($K:$P,ROW(),MATCH(BJ$3,$K$2:$P$2,0))</f>
        <v>30</v>
      </c>
      <c r="BK60" s="15">
        <f>INDEX($K:$P,ROW(),MATCH(BK$3,$K$2:$P$2,0))</f>
        <v>30</v>
      </c>
      <c r="BL60" s="15">
        <f>INDEX($K:$P,ROW(),MATCH(BL$3,$K$2:$P$2,0))</f>
        <v>30</v>
      </c>
      <c r="BM60" s="15">
        <f>INDEX($K:$P,ROW(),MATCH(BM$3,$K$2:$P$2,0))</f>
        <v>30</v>
      </c>
      <c r="BN60" s="15">
        <f>INDEX($K:$P,ROW(),MATCH(BN$3,$K$2:$P$2,0))</f>
        <v>30</v>
      </c>
      <c r="BO60" s="15">
        <f>INDEX($K:$P,ROW(),MATCH(BO$3,$K$2:$P$2,0))</f>
        <v>30</v>
      </c>
      <c r="BP60" s="15">
        <f>INDEX($K:$P,ROW(),MATCH(BP$3,$K$2:$P$2,0))</f>
        <v>30</v>
      </c>
      <c r="BQ60" s="15">
        <f>INDEX($K:$P,ROW(),MATCH(BQ$3,$K$2:$P$2,0))</f>
        <v>30</v>
      </c>
      <c r="BR60" s="15">
        <f>INDEX($K:$P,ROW(),MATCH(BR$3,$K$2:$P$2,0))</f>
        <v>30</v>
      </c>
      <c r="BS60" s="15">
        <f>INDEX($K:$P,ROW(),MATCH(BS$3,$K$2:$P$2,0))</f>
        <v>30</v>
      </c>
      <c r="BT60" s="15">
        <f>INDEX($K:$P,ROW(),MATCH(BT$3,$K$2:$P$2,0))</f>
        <v>30</v>
      </c>
      <c r="BU60" s="15">
        <f>INDEX($K:$P,ROW(),MATCH(BU$3,$K$2:$P$2,0))</f>
        <v>30</v>
      </c>
      <c r="BV60" s="15">
        <f>INDEX($K:$P,ROW(),MATCH(BV$3,$K$2:$P$2,0))</f>
        <v>30</v>
      </c>
      <c r="BW60" s="15">
        <f>INDEX($K:$P,ROW(),MATCH(BW$3,$K$2:$P$2,0))</f>
        <v>30</v>
      </c>
      <c r="BX60" s="15">
        <f>INDEX($K:$P,ROW(),MATCH(BX$3,$K$2:$P$2,0))</f>
        <v>30</v>
      </c>
      <c r="BY60" s="15">
        <f>INDEX($K:$P,ROW(),MATCH(BY$3,$K$2:$P$2,0))</f>
        <v>30</v>
      </c>
      <c r="BZ60" s="15">
        <f>INDEX($K:$P,ROW(),MATCH(BZ$3,$K$2:$P$2,0))</f>
        <v>30</v>
      </c>
      <c r="CA60" s="15">
        <f>INDEX($K:$P,ROW(),MATCH(CA$3,$K$2:$P$2,0))</f>
        <v>30</v>
      </c>
      <c r="CB60" s="15">
        <f>INDEX($K:$P,ROW(),MATCH(CB$3,$K$2:$P$2,0))</f>
        <v>30</v>
      </c>
      <c r="CC60" s="15">
        <f>INDEX($K:$P,ROW(),MATCH(CC$3,$K$2:$P$2,0))</f>
        <v>30</v>
      </c>
      <c r="CD60" s="15">
        <f>INDEX($K:$P,ROW(),MATCH(CD$3,$K$2:$P$2,0))</f>
        <v>30</v>
      </c>
      <c r="CE60" s="15">
        <f>INDEX($K:$P,ROW(),MATCH(CE$3,$K$2:$P$2,0))</f>
        <v>30</v>
      </c>
      <c r="CF60" s="15">
        <f>INDEX($K:$P,ROW(),MATCH(CF$3,$K$2:$P$2,0))</f>
        <v>30</v>
      </c>
      <c r="CG60" s="15">
        <f>INDEX($K:$P,ROW(),MATCH(CG$3,$K$2:$P$2,0))</f>
        <v>30</v>
      </c>
      <c r="CH60" s="15">
        <f>INDEX($K:$P,ROW(),MATCH(CH$3,$K$2:$P$2,0))</f>
        <v>30</v>
      </c>
      <c r="CI60" s="15">
        <f>INDEX($K:$P,ROW(),MATCH(CI$3,$K$2:$P$2,0))</f>
        <v>30</v>
      </c>
      <c r="CJ60" s="15">
        <f>INDEX($K:$P,ROW(),MATCH(CJ$3,$K$2:$P$2,0))</f>
        <v>30</v>
      </c>
      <c r="CK60" s="15">
        <f>INDEX($K:$P,ROW(),MATCH(CK$3,$K$2:$P$2,0))</f>
        <v>30</v>
      </c>
      <c r="CL60" s="15">
        <f>INDEX($K:$P,ROW(),MATCH(CL$3,$K$2:$P$2,0))</f>
        <v>30</v>
      </c>
    </row>
    <row r="61" spans="2:90" x14ac:dyDescent="0.4">
      <c r="B61" s="121" t="s">
        <v>1063</v>
      </c>
      <c r="C61" s="27" t="s">
        <v>224</v>
      </c>
      <c r="D61" s="27" t="s">
        <v>1060</v>
      </c>
      <c r="E61" s="27"/>
      <c r="F61" s="27"/>
      <c r="G61" s="27">
        <f>E61</f>
        <v>0</v>
      </c>
      <c r="H61" s="27"/>
      <c r="I61" s="78"/>
      <c r="J61" s="78"/>
      <c r="K61" s="113">
        <f ca="1">SUMIF($4:$4,K$2,61:61)</f>
        <v>835012.15205622429</v>
      </c>
      <c r="L61" s="113">
        <f ca="1">SUMIF($4:$4,L$2,61:61)</f>
        <v>3986863.2182517182</v>
      </c>
      <c r="M61" s="113">
        <f ca="1">SUMIF($4:$4,M$2,61:61)</f>
        <v>9572092.804903293</v>
      </c>
      <c r="N61" s="113">
        <f ca="1">SUMIF($4:$4,N$2,61:61)</f>
        <v>17633733.080661409</v>
      </c>
      <c r="O61" s="113">
        <f ca="1">SUMIF($4:$4,O$2,61:61)</f>
        <v>28195036.91195035</v>
      </c>
      <c r="P61" s="113">
        <f ca="1">SUMIF($4:$4,P$2,61:61)</f>
        <v>41268569.219709538</v>
      </c>
      <c r="R61" s="33"/>
      <c r="S61" s="113">
        <f ca="1">MIN(S60/30*S$57,R61+S$57)</f>
        <v>0</v>
      </c>
      <c r="T61" s="113">
        <f ca="1">MIN(T60/30*T$57,S61+T$57)</f>
        <v>0</v>
      </c>
      <c r="U61" s="113">
        <f ca="1">MIN(U60/30*U$57,T61+U$57)</f>
        <v>5264.5833333333321</v>
      </c>
      <c r="V61" s="113">
        <f ca="1">MIN(V60/30*V$57,U61+V$57)</f>
        <v>26059.687499999993</v>
      </c>
      <c r="W61" s="113">
        <f ca="1">MIN(W60/30*W$57,V61+W$57)</f>
        <v>66873.369791666642</v>
      </c>
      <c r="X61" s="113">
        <f ca="1">MIN(X60/30*X$57,W61+X$57)</f>
        <v>126704.7013020833</v>
      </c>
      <c r="Y61" s="113">
        <f ca="1">MIN(Y60/30*Y$57,X61+Y$57)</f>
        <v>204602.79957031246</v>
      </c>
      <c r="Z61" s="113">
        <f ca="1">MIN(Z60/30*Z$57,Y61+Z$57)</f>
        <v>299664.32625846344</v>
      </c>
      <c r="AA61" s="113">
        <f ca="1">MIN(AA60/30*AA$57,Z61+AA$57)</f>
        <v>411031.1099455402</v>
      </c>
      <c r="AB61" s="113">
        <f ca="1">MIN(AB60/30*AB$57,AA61+AB$57)</f>
        <v>537887.88778159651</v>
      </c>
      <c r="AC61" s="113">
        <f ca="1">MIN(AC60/30*AC$57,AB61+AC$57)</f>
        <v>679460.16005918337</v>
      </c>
      <c r="AD61" s="113">
        <f ca="1">MIN(AD60/30*AD$57,AC61+AD$57)</f>
        <v>835012.15205622429</v>
      </c>
      <c r="AE61" s="113">
        <f ca="1">MIN(AE60/30*AE$57,AD61+AE$57)</f>
        <v>1003844.8777867464</v>
      </c>
      <c r="AF61" s="113">
        <f ca="1">MIN(AF60/30*AF$57,AE61+AF$57)</f>
        <v>1185294.3005640756</v>
      </c>
      <c r="AG61" s="113">
        <f ca="1">MIN(AG60/30*AG$57,AF61+AG$57)</f>
        <v>1381361.8772025383</v>
      </c>
      <c r="AH61" s="113">
        <f ca="1">MIN(AH60/30*AH$57,AG61+AH$57)</f>
        <v>1596581.2833424117</v>
      </c>
      <c r="AI61" s="113">
        <f ca="1">MIN(AI60/30*AI$57,AH61+AI$57)</f>
        <v>1832627.2191752908</v>
      </c>
      <c r="AJ61" s="113">
        <f ca="1">MIN(AJ60/30*AJ$57,AI61+AJ$57)</f>
        <v>2088458.358216526</v>
      </c>
      <c r="AK61" s="113">
        <f ca="1">MIN(AK60/30*AK$57,AJ61+AK$57)</f>
        <v>2363085.4403056996</v>
      </c>
      <c r="AL61" s="113">
        <f ca="1">MIN(AL60/30*AL$57,AK61+AL$57)</f>
        <v>2655568.6682904144</v>
      </c>
      <c r="AM61" s="113">
        <f ca="1">MIN(AM60/30*AM$57,AL61+AM$57)</f>
        <v>2965015.2348758937</v>
      </c>
      <c r="AN61" s="113">
        <f ca="1">MIN(AN60/30*AN$57,AM61+AN$57)</f>
        <v>3290576.973132099</v>
      </c>
      <c r="AO61" s="113">
        <f ca="1">MIN(AO60/30*AO$57,AN61+AO$57)</f>
        <v>3631448.1244754931</v>
      </c>
      <c r="AP61" s="113">
        <f ca="1">MIN(AP60/30*AP$57,AO61+AP$57)</f>
        <v>3986863.2182517182</v>
      </c>
      <c r="AQ61" s="113">
        <f ca="1">MIN(AQ60/30*AQ$57,AP61+AQ$57)</f>
        <v>4356095.0573391328</v>
      </c>
      <c r="AR61" s="113">
        <f ca="1">MIN(AR60/30*AR$57,AQ61+AR$57)</f>
        <v>4738452.8044721754</v>
      </c>
      <c r="AS61" s="113">
        <f ca="1">MIN(AS60/30*AS$57,AR61+AS$57)</f>
        <v>5135912.4559152331</v>
      </c>
      <c r="AT61" s="113">
        <f ca="1">MIN(AT60/30*AT$57,AS61+AT$57)</f>
        <v>5552983.4997861376</v>
      </c>
      <c r="AU61" s="113">
        <f ca="1">MIN(AU60/30*AU$57,AT61+AU$57)</f>
        <v>5991317.6581301643</v>
      </c>
      <c r="AV61" s="113">
        <f ca="1">MIN(AV60/30*AV$57,AU61+AV$57)</f>
        <v>6449851.7752236556</v>
      </c>
      <c r="AW61" s="113">
        <f ca="1">MIN(AW60/30*AW$57,AV61+AW$57)</f>
        <v>6927575.8531291392</v>
      </c>
      <c r="AX61" s="113">
        <f ca="1">MIN(AX60/30*AX$57,AW61+AX$57)</f>
        <v>7423530.3938060161</v>
      </c>
      <c r="AY61" s="113">
        <f ca="1">MIN(AY60/30*AY$57,AX61+AY$57)</f>
        <v>7936803.8741157148</v>
      </c>
      <c r="AZ61" s="113">
        <f ca="1">MIN(AZ60/30*AZ$57,AY61+AZ$57)</f>
        <v>8466530.3470765948</v>
      </c>
      <c r="BA61" s="113">
        <f ca="1">MIN(BA60/30*BA$57,AZ61+BA$57)</f>
        <v>9011887.1630560979</v>
      </c>
      <c r="BB61" s="113">
        <f ca="1">MIN(BB60/30*BB$57,BA61+BB$57)</f>
        <v>9572092.804903293</v>
      </c>
      <c r="BC61" s="113">
        <f ca="1">MIN(BC60/30*BC$57,BB61+BC$57)</f>
        <v>10146404.831324795</v>
      </c>
      <c r="BD61" s="113">
        <f ca="1">MIN(BD60/30*BD$57,BC61+BD$57)</f>
        <v>10734117.923091888</v>
      </c>
      <c r="BE61" s="113">
        <f ca="1">MIN(BE60/30*BE$57,BD61+BE$57)</f>
        <v>11337194.318603959</v>
      </c>
      <c r="BF61" s="113">
        <f ca="1">MIN(BF60/30*BF$57,BE61+BF$57)</f>
        <v>11960130.436007094</v>
      </c>
      <c r="BG61" s="113">
        <f ca="1">MIN(BG60/30*BG$57,BF61+BG$57)</f>
        <v>12604565.580873406</v>
      </c>
      <c r="BH61" s="113">
        <f ca="1">MIN(BH60/30*BH$57,BG61+BH$57)</f>
        <v>13269424.801829737</v>
      </c>
      <c r="BI61" s="113">
        <f ca="1">MIN(BI60/30*BI$57,BH61+BI$57)</f>
        <v>13953686.895071583</v>
      </c>
      <c r="BJ61" s="113">
        <f ca="1">MIN(BJ60/30*BJ$57,BI61+BJ$57)</f>
        <v>14656381.716984669</v>
      </c>
      <c r="BK61" s="113">
        <f ca="1">MIN(BK60/30*BK$57,BJ61+BK$57)</f>
        <v>15376587.631135436</v>
      </c>
      <c r="BL61" s="113">
        <f ca="1">MIN(BL60/30*BL$57,BK61+BL$57)</f>
        <v>16113429.082911998</v>
      </c>
      <c r="BM61" s="113">
        <f ca="1">MIN(BM60/30*BM$57,BL61+BM$57)</f>
        <v>16866074.295433063</v>
      </c>
      <c r="BN61" s="113">
        <f ca="1">MIN(BN60/30*BN$57,BM61+BN$57)</f>
        <v>17633733.080661409</v>
      </c>
      <c r="BO61" s="113">
        <f ca="1">MIN(BO60/30*BO$57,BN61+BO$57)</f>
        <v>18415654.759961672</v>
      </c>
      <c r="BP61" s="113">
        <f ca="1">MIN(BP60/30*BP$57,BO61+BP$57)</f>
        <v>19211126.188630253</v>
      </c>
      <c r="BQ61" s="113">
        <f ca="1">MIN(BQ60/30*BQ$57,BP61+BQ$57)</f>
        <v>20022102.170865409</v>
      </c>
      <c r="BR61" s="113">
        <f ca="1">MIN(BR60/30*BR$57,BQ61+BR$57)</f>
        <v>20853072.06232214</v>
      </c>
      <c r="BS61" s="113">
        <f ca="1">MIN(BS60/30*BS$57,BR61+BS$57)</f>
        <v>21705668.459206033</v>
      </c>
      <c r="BT61" s="113">
        <f ca="1">MIN(BT60/30*BT$57,BS61+BT$57)</f>
        <v>22578810.036245733</v>
      </c>
      <c r="BU61" s="113">
        <f ca="1">MIN(BU60/30*BU$57,BT61+BU$57)</f>
        <v>23471469.534433447</v>
      </c>
      <c r="BV61" s="113">
        <f ca="1">MIN(BV60/30*BV$57,BU61+BV$57)</f>
        <v>24382671.057711773</v>
      </c>
      <c r="BW61" s="113">
        <f ca="1">MIN(BW60/30*BW$57,BV61+BW$57)</f>
        <v>25311487.504826184</v>
      </c>
      <c r="BX61" s="113">
        <f ca="1">MIN(BX60/30*BX$57,BW61+BX$57)</f>
        <v>26257038.129584871</v>
      </c>
      <c r="BY61" s="113">
        <f ca="1">MIN(BY60/30*BY$57,BX61+BY$57)</f>
        <v>27218486.223105632</v>
      </c>
      <c r="BZ61" s="113">
        <f ca="1">MIN(BZ60/30*BZ$57,BY61+BZ$57)</f>
        <v>28195036.91195035</v>
      </c>
      <c r="CA61" s="113">
        <f ca="1">MIN(CA60/30*CA$57,BZ61+CA$57)</f>
        <v>29185935.066352829</v>
      </c>
      <c r="CB61" s="113">
        <f ca="1">MIN(CB60/30*CB$57,CA61+CB$57)</f>
        <v>30190463.313035183</v>
      </c>
      <c r="CC61" s="113">
        <f ca="1">MIN(CC60/30*CC$57,CB61+CC$57)</f>
        <v>31210572.439050093</v>
      </c>
      <c r="CD61" s="113">
        <f ca="1">MIN(CD60/30*CD$57,CC61+CD$57)</f>
        <v>32250747.983764257</v>
      </c>
      <c r="CE61" s="113">
        <f ca="1">MIN(CE60/30*CE$57,CD61+CE$57)</f>
        <v>33312618.917909376</v>
      </c>
      <c r="CF61" s="113">
        <f ca="1">MIN(CF60/30*CF$57,CE61+CF$57)</f>
        <v>34395100.472013906</v>
      </c>
      <c r="CG61" s="113">
        <f ca="1">MIN(CG60/30*CG$57,CF61+CG$57)</f>
        <v>35497162.11507988</v>
      </c>
      <c r="CH61" s="113">
        <f ca="1">MIN(CH60/30*CH$57,CG61+CH$57)</f>
        <v>36617824.84265922</v>
      </c>
      <c r="CI61" s="113">
        <f ca="1">MIN(CI60/30*CI$57,CH61+CI$57)</f>
        <v>37756158.600526258</v>
      </c>
      <c r="CJ61" s="113">
        <f ca="1">MIN(CJ60/30*CJ$57,CI61+CJ$57)</f>
        <v>38911279.837166607</v>
      </c>
      <c r="CK61" s="113">
        <f ca="1">MIN(CK60/30*CK$57,CJ61+CK$57)</f>
        <v>40082349.178641617</v>
      </c>
      <c r="CL61" s="113">
        <f ca="1">MIN(CL60/30*CL$57,CK61+CL$57)</f>
        <v>41268569.219709538</v>
      </c>
    </row>
    <row r="62" spans="2:90" x14ac:dyDescent="0.4">
      <c r="B62" s="121"/>
      <c r="C62" s="27"/>
      <c r="D62" s="27" t="s">
        <v>1060</v>
      </c>
      <c r="E62" s="27"/>
      <c r="F62" s="27"/>
      <c r="G62" s="27">
        <f>E62</f>
        <v>0</v>
      </c>
      <c r="H62" s="27"/>
      <c r="I62" s="78"/>
      <c r="J62" s="78"/>
      <c r="K62" s="33"/>
      <c r="L62" s="33"/>
      <c r="M62" s="33"/>
      <c r="N62" s="33"/>
      <c r="O62" s="33"/>
      <c r="P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33"/>
      <c r="CG62" s="33"/>
      <c r="CH62" s="33"/>
      <c r="CI62" s="33"/>
      <c r="CJ62" s="33"/>
      <c r="CK62" s="33"/>
      <c r="CL62" s="33"/>
    </row>
    <row r="63" spans="2:90" x14ac:dyDescent="0.4">
      <c r="B63" s="121" t="s">
        <v>1064</v>
      </c>
      <c r="C63" t="s">
        <v>234</v>
      </c>
      <c r="D63" t="s">
        <v>1060</v>
      </c>
      <c r="G63">
        <f>E63</f>
        <v>0</v>
      </c>
      <c r="K63" s="33">
        <f ca="1">SUMIF($3:$3,K$2,61:61)</f>
        <v>3192560.7775984034</v>
      </c>
      <c r="L63" s="33">
        <f ca="1">SUMIF($3:$3,L$2,61:61)</f>
        <v>27980725.575618908</v>
      </c>
      <c r="M63" s="33">
        <f ca="1">SUMIF($3:$3,M$2,61:61)</f>
        <v>81563033.686953366</v>
      </c>
      <c r="N63" s="33">
        <f ca="1">SUMIF($3:$3,N$2,61:61)</f>
        <v>164651730.59392905</v>
      </c>
      <c r="O63" s="33">
        <f ca="1">SUMIF($3:$3,O$2,61:61)</f>
        <v>277622623.03884351</v>
      </c>
      <c r="P63" s="33">
        <f ca="1">SUMIF($3:$3,P$2,61:61)</f>
        <v>420678781.98590881</v>
      </c>
      <c r="R63" s="33"/>
      <c r="S63" s="33">
        <f ca="1">R61-S61</f>
        <v>0</v>
      </c>
      <c r="T63" s="33">
        <f ca="1">S61-T61</f>
        <v>0</v>
      </c>
      <c r="U63" s="33">
        <f ca="1">T61-U61</f>
        <v>-5264.5833333333321</v>
      </c>
      <c r="V63" s="33">
        <f ca="1">U61-V61</f>
        <v>-20795.104166666661</v>
      </c>
      <c r="W63" s="33">
        <f ca="1">V61-W61</f>
        <v>-40813.68229166665</v>
      </c>
      <c r="X63" s="33">
        <f ca="1">W61-X61</f>
        <v>-59831.331510416654</v>
      </c>
      <c r="Y63" s="33">
        <f ca="1">X61-Y61</f>
        <v>-77898.098268229165</v>
      </c>
      <c r="Z63" s="33">
        <f ca="1">Y61-Z61</f>
        <v>-95061.526688150974</v>
      </c>
      <c r="AA63" s="33">
        <f ca="1">Z61-AA61</f>
        <v>-111366.78368707676</v>
      </c>
      <c r="AB63" s="33">
        <f ca="1">AA61-AB61</f>
        <v>-126856.77783605631</v>
      </c>
      <c r="AC63" s="33">
        <f ca="1">AB61-AC61</f>
        <v>-141572.27227758686</v>
      </c>
      <c r="AD63" s="33">
        <f ca="1">AC61-AD61</f>
        <v>-155551.99199704092</v>
      </c>
      <c r="AE63" s="33">
        <f ca="1">AD61-AE61</f>
        <v>-168832.72573052207</v>
      </c>
      <c r="AF63" s="33">
        <f ca="1">AE61-AF61</f>
        <v>-181449.42277732922</v>
      </c>
      <c r="AG63" s="33">
        <f ca="1">AF61-AG61</f>
        <v>-196067.57663846272</v>
      </c>
      <c r="AH63" s="33">
        <f ca="1">AG61-AH61</f>
        <v>-215219.40613987343</v>
      </c>
      <c r="AI63" s="33">
        <f ca="1">AH61-AI61</f>
        <v>-236045.93583287904</v>
      </c>
      <c r="AJ63" s="33">
        <f ca="1">AI61-AJ61</f>
        <v>-255831.1390412352</v>
      </c>
      <c r="AK63" s="33">
        <f ca="1">AJ61-AK61</f>
        <v>-274627.08208917361</v>
      </c>
      <c r="AL63" s="33">
        <f ca="1">AK61-AL61</f>
        <v>-292483.22798471479</v>
      </c>
      <c r="AM63" s="33">
        <f ca="1">AL61-AM61</f>
        <v>-309446.5665854793</v>
      </c>
      <c r="AN63" s="33">
        <f ca="1">AM61-AN61</f>
        <v>-325561.73825620534</v>
      </c>
      <c r="AO63" s="33">
        <f ca="1">AN61-AO61</f>
        <v>-340871.15134339407</v>
      </c>
      <c r="AP63" s="33">
        <f ca="1">AO61-AP61</f>
        <v>-355415.09377622511</v>
      </c>
      <c r="AQ63" s="33">
        <f ca="1">AP61-AQ61</f>
        <v>-369231.83908741456</v>
      </c>
      <c r="AR63" s="33">
        <f ca="1">AQ61-AR61</f>
        <v>-382357.74713304266</v>
      </c>
      <c r="AS63" s="33">
        <f ca="1">AR61-AS61</f>
        <v>-397459.65144305769</v>
      </c>
      <c r="AT63" s="33">
        <f ca="1">AS61-AT61</f>
        <v>-417071.04387090448</v>
      </c>
      <c r="AU63" s="33">
        <f ca="1">AT61-AU61</f>
        <v>-438334.15834402665</v>
      </c>
      <c r="AV63" s="33">
        <f ca="1">AU61-AV61</f>
        <v>-458534.11709349137</v>
      </c>
      <c r="AW63" s="33">
        <f ca="1">AV61-AW61</f>
        <v>-477724.07790548354</v>
      </c>
      <c r="AX63" s="33">
        <f ca="1">AW61-AX61</f>
        <v>-495954.5406768769</v>
      </c>
      <c r="AY63" s="33">
        <f ca="1">AX61-AY61</f>
        <v>-513273.48030969873</v>
      </c>
      <c r="AZ63" s="33">
        <f ca="1">AY61-AZ61</f>
        <v>-529726.47296088003</v>
      </c>
      <c r="BA63" s="33">
        <f ca="1">AZ61-BA61</f>
        <v>-545356.8159795031</v>
      </c>
      <c r="BB63" s="33">
        <f ca="1">BA61-BB61</f>
        <v>-560205.6418471951</v>
      </c>
      <c r="BC63" s="33">
        <f ca="1">BB61-BC61</f>
        <v>-574312.02642150223</v>
      </c>
      <c r="BD63" s="33">
        <f ca="1">BC61-BD61</f>
        <v>-587713.09176709317</v>
      </c>
      <c r="BE63" s="33">
        <f ca="1">BD61-BE61</f>
        <v>-603076.39551207051</v>
      </c>
      <c r="BF63" s="33">
        <f ca="1">BE61-BF61</f>
        <v>-622936.1174031347</v>
      </c>
      <c r="BG63" s="33">
        <f ca="1">BF61-BG61</f>
        <v>-644435.14486631192</v>
      </c>
      <c r="BH63" s="33">
        <f ca="1">BG61-BH61</f>
        <v>-664859.22095633112</v>
      </c>
      <c r="BI63" s="33">
        <f ca="1">BH61-BI61</f>
        <v>-684262.09324184619</v>
      </c>
      <c r="BJ63" s="33">
        <f ca="1">BI61-BJ61</f>
        <v>-702694.82191308588</v>
      </c>
      <c r="BK63" s="33">
        <f ca="1">BJ61-BK61</f>
        <v>-720205.91415076703</v>
      </c>
      <c r="BL63" s="33">
        <f ca="1">BK61-BL61</f>
        <v>-736841.45177656226</v>
      </c>
      <c r="BM63" s="33">
        <f ca="1">BL61-BM61</f>
        <v>-752645.21252106503</v>
      </c>
      <c r="BN63" s="33">
        <f ca="1">BM61-BN61</f>
        <v>-767658.78522834554</v>
      </c>
      <c r="BO63" s="33">
        <f ca="1">BN61-BO61</f>
        <v>-781921.67930026352</v>
      </c>
      <c r="BP63" s="33">
        <f ca="1">BO61-BP61</f>
        <v>-795471.42866858095</v>
      </c>
      <c r="BQ63" s="33">
        <f ca="1">BP61-BQ61</f>
        <v>-810975.982235156</v>
      </c>
      <c r="BR63" s="33">
        <f ca="1">BQ61-BR61</f>
        <v>-830969.89145673066</v>
      </c>
      <c r="BS63" s="33">
        <f ca="1">BR61-BS61</f>
        <v>-852596.39688389376</v>
      </c>
      <c r="BT63" s="33">
        <f ca="1">BS61-BT61</f>
        <v>-873141.5770397</v>
      </c>
      <c r="BU63" s="33">
        <f ca="1">BT61-BU61</f>
        <v>-892659.49818771333</v>
      </c>
      <c r="BV63" s="33">
        <f ca="1">BU61-BV61</f>
        <v>-911201.5232783258</v>
      </c>
      <c r="BW63" s="33">
        <f ca="1">BV61-BW61</f>
        <v>-928816.44711441174</v>
      </c>
      <c r="BX63" s="33">
        <f ca="1">BW61-BX61</f>
        <v>-945550.62475868687</v>
      </c>
      <c r="BY63" s="33">
        <f ca="1">BX61-BY61</f>
        <v>-961448.09352076054</v>
      </c>
      <c r="BZ63" s="33">
        <f ca="1">BY61-BZ61</f>
        <v>-976550.68884471804</v>
      </c>
      <c r="CA63" s="33">
        <f ca="1">BZ61-CA61</f>
        <v>-990898.15440247953</v>
      </c>
      <c r="CB63" s="33">
        <f ca="1">CA61-CB61</f>
        <v>-1004528.2466823533</v>
      </c>
      <c r="CC63" s="33">
        <f ca="1">CB61-CC61</f>
        <v>-1020109.1260149106</v>
      </c>
      <c r="CD63" s="33">
        <f ca="1">CC61-CD61</f>
        <v>-1040175.544714164</v>
      </c>
      <c r="CE63" s="33">
        <f ca="1">CD61-CE61</f>
        <v>-1061870.934145119</v>
      </c>
      <c r="CF63" s="33">
        <f ca="1">CE61-CF61</f>
        <v>-1082481.5541045293</v>
      </c>
      <c r="CG63" s="33">
        <f ca="1">CF61-CG61</f>
        <v>-1102061.6430659741</v>
      </c>
      <c r="CH63" s="33">
        <f ca="1">CG61-CH61</f>
        <v>-1120662.7275793403</v>
      </c>
      <c r="CI63" s="33">
        <f ca="1">CH61-CI61</f>
        <v>-1138333.7578670382</v>
      </c>
      <c r="CJ63" s="33">
        <f ca="1">CI61-CJ61</f>
        <v>-1155121.236640349</v>
      </c>
      <c r="CK63" s="33">
        <f ca="1">CJ61-CK61</f>
        <v>-1171069.3414750099</v>
      </c>
      <c r="CL63" s="33">
        <f ca="1">CK61-CL61</f>
        <v>-1186220.0410679206</v>
      </c>
    </row>
    <row r="64" spans="2:90" x14ac:dyDescent="0.4">
      <c r="B64" s="120"/>
      <c r="D64" t="s">
        <v>1060</v>
      </c>
      <c r="G64">
        <f>E64</f>
        <v>0</v>
      </c>
      <c r="K64" s="53"/>
      <c r="L64" s="53"/>
      <c r="M64" s="53"/>
      <c r="N64" s="53"/>
      <c r="O64" s="53"/>
      <c r="P64" s="53"/>
      <c r="R64" s="24"/>
      <c r="S64" s="24"/>
      <c r="T64" s="24"/>
      <c r="U64" s="24"/>
      <c r="V64" s="24"/>
      <c r="W64" s="24"/>
      <c r="X64" s="24"/>
      <c r="Y64" s="24"/>
      <c r="Z64" s="24"/>
      <c r="AA64" s="24"/>
      <c r="AB64" s="24"/>
      <c r="AC64" s="24"/>
      <c r="AD64" s="24"/>
      <c r="AE64" s="24"/>
      <c r="AF64" s="24"/>
      <c r="AG64" s="24"/>
      <c r="AH64" s="24"/>
      <c r="AI64" s="24"/>
      <c r="AJ64" s="24"/>
      <c r="AK64" s="24"/>
      <c r="AL64" s="24"/>
      <c r="AM64" s="24"/>
      <c r="AN64" s="24"/>
      <c r="AO64" s="24"/>
      <c r="AP64" s="24"/>
      <c r="AQ64" s="24"/>
      <c r="AR64" s="24"/>
      <c r="AS64" s="24"/>
      <c r="AT64" s="24"/>
      <c r="AU64" s="24"/>
      <c r="AV64" s="24"/>
      <c r="AW64" s="24"/>
      <c r="AX64" s="24"/>
      <c r="AY64" s="24"/>
      <c r="AZ64" s="24"/>
      <c r="BA64" s="24"/>
      <c r="BB64" s="24"/>
      <c r="BC64" s="24"/>
      <c r="BD64" s="24"/>
      <c r="BE64" s="24"/>
      <c r="BF64" s="24"/>
      <c r="BG64" s="24"/>
      <c r="BH64" s="24"/>
      <c r="BI64" s="24"/>
      <c r="BJ64" s="24"/>
      <c r="BK64" s="24"/>
      <c r="BL64" s="24"/>
      <c r="BM64" s="24"/>
      <c r="BN64" s="24"/>
      <c r="BO64" s="24"/>
      <c r="BP64" s="24"/>
      <c r="BQ64" s="24"/>
      <c r="BR64" s="24"/>
      <c r="BS64" s="24"/>
      <c r="BT64" s="24"/>
      <c r="BU64" s="24"/>
      <c r="BV64" s="24"/>
      <c r="BW64" s="24"/>
      <c r="BX64" s="24"/>
      <c r="BY64" s="24"/>
      <c r="BZ64" s="24"/>
      <c r="CA64" s="24"/>
      <c r="CB64" s="24"/>
      <c r="CC64" s="24"/>
      <c r="CD64" s="24"/>
      <c r="CE64" s="24"/>
      <c r="CF64" s="24"/>
      <c r="CG64" s="24"/>
      <c r="CH64" s="24"/>
      <c r="CI64" s="24"/>
      <c r="CJ64" s="24"/>
      <c r="CK64" s="24"/>
      <c r="CL64" s="24"/>
    </row>
    <row r="65" spans="2:90" x14ac:dyDescent="0.4">
      <c r="B65" s="492" t="s">
        <v>1102</v>
      </c>
      <c r="C65" s="489"/>
      <c r="D65" s="489" t="s">
        <v>405</v>
      </c>
      <c r="E65" s="489" t="s">
        <v>405</v>
      </c>
      <c r="F65" s="489" t="s">
        <v>433</v>
      </c>
      <c r="G65" s="489" t="s">
        <v>393</v>
      </c>
      <c r="H65" s="489"/>
      <c r="I65" s="490"/>
      <c r="J65" s="490"/>
      <c r="K65" s="489"/>
      <c r="L65" s="489"/>
      <c r="M65" s="489"/>
      <c r="N65" s="489"/>
      <c r="O65" s="489"/>
      <c r="P65" s="494"/>
      <c r="R65" s="492"/>
      <c r="S65" s="491"/>
      <c r="T65" s="491"/>
      <c r="U65" s="491"/>
      <c r="V65" s="491"/>
      <c r="W65" s="491"/>
      <c r="X65" s="491"/>
      <c r="Y65" s="491"/>
      <c r="Z65" s="491"/>
      <c r="AA65" s="491"/>
      <c r="AB65" s="491"/>
      <c r="AC65" s="491"/>
      <c r="AD65" s="491"/>
      <c r="AE65" s="491"/>
      <c r="AF65" s="491"/>
      <c r="AG65" s="491"/>
      <c r="AH65" s="491"/>
      <c r="AI65" s="491"/>
      <c r="AJ65" s="491"/>
      <c r="AK65" s="491"/>
      <c r="AL65" s="491"/>
      <c r="AM65" s="491"/>
      <c r="AN65" s="491"/>
      <c r="AO65" s="491"/>
      <c r="AP65" s="491"/>
      <c r="AQ65" s="491"/>
      <c r="AR65" s="491"/>
      <c r="AS65" s="491"/>
      <c r="AT65" s="491"/>
      <c r="AU65" s="491"/>
      <c r="AV65" s="491"/>
      <c r="AW65" s="491"/>
      <c r="AX65" s="491"/>
      <c r="AY65" s="491"/>
      <c r="AZ65" s="491"/>
      <c r="BA65" s="491"/>
      <c r="BB65" s="491"/>
      <c r="BC65" s="491"/>
      <c r="BD65" s="491"/>
      <c r="BE65" s="491"/>
      <c r="BF65" s="491"/>
      <c r="BG65" s="491"/>
      <c r="BH65" s="491"/>
      <c r="BI65" s="491"/>
      <c r="BJ65" s="491"/>
      <c r="BK65" s="491"/>
      <c r="BL65" s="491"/>
      <c r="BM65" s="491"/>
      <c r="BN65" s="491"/>
      <c r="BO65" s="491"/>
      <c r="BP65" s="491"/>
      <c r="BQ65" s="491"/>
      <c r="BR65" s="491"/>
      <c r="BS65" s="491"/>
      <c r="BT65" s="491"/>
      <c r="BU65" s="491"/>
      <c r="BV65" s="491"/>
      <c r="BW65" s="491"/>
      <c r="BX65" s="491"/>
      <c r="BY65" s="491"/>
      <c r="BZ65" s="491"/>
      <c r="CA65" s="491"/>
      <c r="CB65" s="491"/>
      <c r="CC65" s="491"/>
      <c r="CD65" s="491"/>
      <c r="CE65" s="491"/>
      <c r="CF65" s="491"/>
      <c r="CG65" s="491"/>
      <c r="CH65" s="491"/>
      <c r="CI65" s="491"/>
      <c r="CJ65" s="491"/>
      <c r="CK65" s="491"/>
      <c r="CL65" s="495"/>
    </row>
    <row r="66" spans="2:90" x14ac:dyDescent="0.4">
      <c r="B66" s="120" t="s">
        <v>402</v>
      </c>
      <c r="C66" s="31"/>
      <c r="D66" s="31" t="s">
        <v>405</v>
      </c>
      <c r="E66" s="31"/>
      <c r="F66" s="31"/>
      <c r="G66" s="31">
        <f>E66</f>
        <v>0</v>
      </c>
      <c r="H66" s="31"/>
      <c r="I66" s="73"/>
      <c r="J66" s="73"/>
      <c r="K66" s="119">
        <f ca="1">'IS BS CF'!K$24+'IS BS CF'!K$37</f>
        <v>-466351.56666666665</v>
      </c>
      <c r="L66" s="119">
        <f ca="1">'IS BS CF'!L$24+'IS BS CF'!L$37</f>
        <v>-783394.51113838842</v>
      </c>
      <c r="M66" s="119">
        <f ca="1">'IS BS CF'!M$24+'IS BS CF'!M$37</f>
        <v>-1353162.2781002254</v>
      </c>
      <c r="N66" s="119">
        <f ca="1">'IS BS CF'!N$24+'IS BS CF'!N$37</f>
        <v>-2219270.7806064263</v>
      </c>
      <c r="O66" s="119">
        <f ca="1">'IS BS CF'!O$24+'IS BS CF'!O$37</f>
        <v>-3385429.4622508571</v>
      </c>
      <c r="P66" s="119">
        <f ca="1">'IS BS CF'!P$24+'IS BS CF'!P$37</f>
        <v>-4853669.6716132928</v>
      </c>
      <c r="Q66" s="119"/>
      <c r="R66" s="119">
        <f>'IS BS CF'!R$24+'IS BS CF'!R$37</f>
        <v>0</v>
      </c>
      <c r="S66" s="119">
        <f ca="1">'IS BS CF'!S$24+'IS BS CF'!S$37</f>
        <v>-38862.533333333333</v>
      </c>
      <c r="T66" s="119">
        <f ca="1">'IS BS CF'!T$24+'IS BS CF'!T$37</f>
        <v>-38862.533333333333</v>
      </c>
      <c r="U66" s="119">
        <f ca="1">'IS BS CF'!U$24+'IS BS CF'!U$37</f>
        <v>-38862.65</v>
      </c>
      <c r="V66" s="119">
        <f ca="1">'IS BS CF'!V$24+'IS BS CF'!V$37</f>
        <v>-38862.65</v>
      </c>
      <c r="W66" s="119">
        <f ca="1">'IS BS CF'!W$24+'IS BS CF'!W$37</f>
        <v>-38862.65</v>
      </c>
      <c r="X66" s="119">
        <f ca="1">'IS BS CF'!X$24+'IS BS CF'!X$37</f>
        <v>-38862.65</v>
      </c>
      <c r="Y66" s="119">
        <f ca="1">'IS BS CF'!Y$24+'IS BS CF'!Y$37</f>
        <v>-38862.65</v>
      </c>
      <c r="Z66" s="119">
        <f ca="1">'IS BS CF'!Z$24+'IS BS CF'!Z$37</f>
        <v>-38862.65</v>
      </c>
      <c r="AA66" s="119">
        <f ca="1">'IS BS CF'!AA$24+'IS BS CF'!AA$37</f>
        <v>-38862.65</v>
      </c>
      <c r="AB66" s="119">
        <f ca="1">'IS BS CF'!AB$24+'IS BS CF'!AB$37</f>
        <v>-38862.65</v>
      </c>
      <c r="AC66" s="119">
        <f ca="1">'IS BS CF'!AC$24+'IS BS CF'!AC$37</f>
        <v>-38862.65</v>
      </c>
      <c r="AD66" s="119">
        <f ca="1">'IS BS CF'!AD$24+'IS BS CF'!AD$37</f>
        <v>-38862.65</v>
      </c>
      <c r="AE66" s="119">
        <f ca="1">'IS BS CF'!AE$24+'IS BS CF'!AE$37</f>
        <v>-51500.321901271862</v>
      </c>
      <c r="AF66" s="119">
        <f ca="1">'IS BS CF'!AF$24+'IS BS CF'!AF$37</f>
        <v>-53379.517139541596</v>
      </c>
      <c r="AG66" s="119">
        <f ca="1">'IS BS CF'!AG$24+'IS BS CF'!AG$37</f>
        <v>-55429.483865897855</v>
      </c>
      <c r="AH66" s="119">
        <f ca="1">'IS BS CF'!AH$24+'IS BS CF'!AH$37</f>
        <v>-57694.101839269628</v>
      </c>
      <c r="AI66" s="119">
        <f ca="1">'IS BS CF'!AI$24+'IS BS CF'!AI$37</f>
        <v>-60161.363913972811</v>
      </c>
      <c r="AJ66" s="119">
        <f ca="1">'IS BS CF'!AJ$24+'IS BS CF'!AJ$37</f>
        <v>-62821.137884940836</v>
      </c>
      <c r="AK66" s="119">
        <f ca="1">'IS BS CF'!AK$24+'IS BS CF'!AK$37</f>
        <v>-65663.798157360463</v>
      </c>
      <c r="AL66" s="119">
        <f ca="1">'IS BS CF'!AL$24+'IS BS CF'!AL$37</f>
        <v>-68680.200416159103</v>
      </c>
      <c r="AM66" s="119">
        <f ca="1">'IS BS CF'!AM$24+'IS BS CF'!AM$37</f>
        <v>-71861.657562017805</v>
      </c>
      <c r="AN66" s="119">
        <f ca="1">'IS BS CF'!AN$24+'IS BS CF'!AN$37</f>
        <v>-75199.916850583584</v>
      </c>
      <c r="AO66" s="119">
        <f ca="1">'IS BS CF'!AO$24+'IS BS CF'!AO$37</f>
        <v>-78687.138174721069</v>
      </c>
      <c r="AP66" s="119">
        <f ca="1">'IS BS CF'!AP$24+'IS BS CF'!AP$37</f>
        <v>-82315.873432651671</v>
      </c>
      <c r="AQ66" s="119">
        <f ca="1">'IS BS CF'!AQ$24+'IS BS CF'!AQ$37</f>
        <v>-87839.329927685772</v>
      </c>
      <c r="AR66" s="119">
        <f ca="1">'IS BS CF'!AR$24+'IS BS CF'!AR$37</f>
        <v>-91730.219747968134</v>
      </c>
      <c r="AS66" s="119">
        <f ca="1">'IS BS CF'!AS$24+'IS BS CF'!AS$37</f>
        <v>-95796.587993903056</v>
      </c>
      <c r="AT66" s="119">
        <f ca="1">'IS BS CF'!AT$24+'IS BS CF'!AT$37</f>
        <v>-100082.07907754125</v>
      </c>
      <c r="AU66" s="119">
        <f ca="1">'IS BS CF'!AU$24+'IS BS CF'!AU$37</f>
        <v>-104574.46227366419</v>
      </c>
      <c r="AV66" s="119">
        <f ca="1">'IS BS CF'!AV$24+'IS BS CF'!AV$37</f>
        <v>-109263.39297664762</v>
      </c>
      <c r="AW66" s="119">
        <f ca="1">'IS BS CF'!AW$24+'IS BS CF'!AW$37</f>
        <v>-114139.04381114859</v>
      </c>
      <c r="AX66" s="119">
        <f ca="1">'IS BS CF'!AX$24+'IS BS CF'!AX$37</f>
        <v>-119192.07877059115</v>
      </c>
      <c r="AY66" s="119">
        <f ca="1">'IS BS CF'!AY$24+'IS BS CF'!AY$37</f>
        <v>-124413.62864872825</v>
      </c>
      <c r="AZ66" s="119">
        <f ca="1">'IS BS CF'!AZ$24+'IS BS CF'!AZ$37</f>
        <v>-129795.26769962517</v>
      </c>
      <c r="BA66" s="119">
        <f ca="1">'IS BS CF'!BA$24+'IS BS CF'!BA$37</f>
        <v>-135328.99146464391</v>
      </c>
      <c r="BB66" s="119">
        <f ca="1">'IS BS CF'!BB$24+'IS BS CF'!BB$37</f>
        <v>-141007.19570807839</v>
      </c>
      <c r="BC66" s="119">
        <f ca="1">'IS BS CF'!BC$24+'IS BS CF'!BC$37</f>
        <v>-148670.95355600779</v>
      </c>
      <c r="BD66" s="119">
        <f ca="1">'IS BS CF'!BD$24+'IS BS CF'!BD$37</f>
        <v>-154616.80788570741</v>
      </c>
      <c r="BE66" s="119">
        <f ca="1">'IS BS CF'!BE$24+'IS BS CF'!BE$37</f>
        <v>-160740.68408225532</v>
      </c>
      <c r="BF66" s="119">
        <f ca="1">'IS BS CF'!BF$24+'IS BS CF'!BF$37</f>
        <v>-167086.09938564256</v>
      </c>
      <c r="BG66" s="119">
        <f ca="1">'IS BS CF'!BG$24+'IS BS CF'!BG$37</f>
        <v>-173640.70225719377</v>
      </c>
      <c r="BH66" s="119">
        <f ca="1">'IS BS CF'!BH$24+'IS BS CF'!BH$37</f>
        <v>-180394.03331850076</v>
      </c>
      <c r="BI66" s="119">
        <f ca="1">'IS BS CF'!BI$24+'IS BS CF'!BI$37</f>
        <v>-187336.15616007574</v>
      </c>
      <c r="BJ66" s="119">
        <f ca="1">'IS BS CF'!BJ$24+'IS BS CF'!BJ$37</f>
        <v>-194457.63119290528</v>
      </c>
      <c r="BK66" s="119">
        <f ca="1">'IS BS CF'!BK$24+'IS BS CF'!BK$37</f>
        <v>-201749.49080742666</v>
      </c>
      <c r="BL66" s="119">
        <f ca="1">'IS BS CF'!BL$24+'IS BS CF'!BL$37</f>
        <v>-209203.21577455534</v>
      </c>
      <c r="BM66" s="119">
        <f ca="1">'IS BS CF'!BM$24+'IS BS CF'!BM$37</f>
        <v>-216810.71282666089</v>
      </c>
      <c r="BN66" s="119">
        <f ca="1">'IS BS CF'!BN$24+'IS BS CF'!BN$37</f>
        <v>-224564.29335949451</v>
      </c>
      <c r="BO66" s="119">
        <f ca="1">'IS BS CF'!BO$24+'IS BS CF'!BO$37</f>
        <v>-234397.36520651975</v>
      </c>
      <c r="BP66" s="119">
        <f ca="1">'IS BS CF'!BP$24+'IS BS CF'!BP$37</f>
        <v>-242421.56538740208</v>
      </c>
      <c r="BQ66" s="119">
        <f ca="1">'IS BS CF'!BQ$24+'IS BS CF'!BQ$37</f>
        <v>-250625.16180924038</v>
      </c>
      <c r="BR66" s="119">
        <f ca="1">'IS BS CF'!BR$24+'IS BS CF'!BR$37</f>
        <v>-259051.60299332</v>
      </c>
      <c r="BS66" s="119">
        <f ca="1">'IS BS CF'!BS$24+'IS BS CF'!BS$37</f>
        <v>-267688.47211819561</v>
      </c>
      <c r="BT66" s="119">
        <f ca="1">'IS BS CF'!BT$24+'IS BS CF'!BT$37</f>
        <v>-276525.24778682756</v>
      </c>
      <c r="BU66" s="119">
        <f ca="1">'IS BS CF'!BU$24+'IS BS CF'!BU$37</f>
        <v>-285551.93467202783</v>
      </c>
      <c r="BV66" s="119">
        <f ca="1">'IS BS CF'!BV$24+'IS BS CF'!BV$37</f>
        <v>-294759.03721296811</v>
      </c>
      <c r="BW66" s="119">
        <f ca="1">'IS BS CF'!BW$24+'IS BS CF'!BW$37</f>
        <v>-304137.53462686139</v>
      </c>
      <c r="BX66" s="119">
        <f ca="1">'IS BS CF'!BX$24+'IS BS CF'!BX$37</f>
        <v>-313678.85717005993</v>
      </c>
      <c r="BY66" s="119">
        <f ca="1">'IS BS CF'!BY$24+'IS BS CF'!BY$37</f>
        <v>-323374.86358609865</v>
      </c>
      <c r="BZ66" s="119">
        <f ca="1">'IS BS CF'!BZ$24+'IS BS CF'!BZ$37</f>
        <v>-333217.81968133536</v>
      </c>
      <c r="CA66" s="119">
        <f ca="1">'IS BS CF'!CA$24+'IS BS CF'!CA$37</f>
        <v>-345238.12557968521</v>
      </c>
      <c r="CB66" s="119">
        <f ca="1">'IS BS CF'!CB$24+'IS BS CF'!CB$37</f>
        <v>-355353.30595563632</v>
      </c>
      <c r="CC66" s="119">
        <f ca="1">'IS BS CF'!CC$24+'IS BS CF'!CC$37</f>
        <v>-365648.62522945664</v>
      </c>
      <c r="CD66" s="119">
        <f ca="1">'IS BS CF'!CD$24+'IS BS CF'!CD$37</f>
        <v>-376167.49478958588</v>
      </c>
      <c r="CE66" s="119">
        <f ca="1">'IS BS CF'!CE$24+'IS BS CF'!CE$37</f>
        <v>-386897.4625383754</v>
      </c>
      <c r="CF66" s="119">
        <f ca="1">'IS BS CF'!CF$24+'IS BS CF'!CF$37</f>
        <v>-397827.97356639197</v>
      </c>
      <c r="CG66" s="119">
        <f ca="1">'IS BS CF'!CG$24+'IS BS CF'!CG$37</f>
        <v>-408949.0007096745</v>
      </c>
      <c r="CH66" s="119">
        <f ca="1">'IS BS CF'!CH$24+'IS BS CF'!CH$37</f>
        <v>-420251.01816245954</v>
      </c>
      <c r="CI66" s="119">
        <f ca="1">'IS BS CF'!CI$24+'IS BS CF'!CI$37</f>
        <v>-431724.97640927194</v>
      </c>
      <c r="CJ66" s="119">
        <f ca="1">'IS BS CF'!CJ$24+'IS BS CF'!CJ$37</f>
        <v>-443362.27841041039</v>
      </c>
      <c r="CK66" s="119">
        <f ca="1">'IS BS CF'!CK$24+'IS BS CF'!CK$37</f>
        <v>-455154.75697815872</v>
      </c>
      <c r="CL66" s="119">
        <f ca="1">'IS BS CF'!CL$24+'IS BS CF'!CL$37</f>
        <v>-467094.65328418615</v>
      </c>
    </row>
    <row r="67" spans="2:90" x14ac:dyDescent="0.4">
      <c r="B67" s="67"/>
      <c r="C67" s="31"/>
      <c r="D67" s="31" t="s">
        <v>405</v>
      </c>
      <c r="E67" s="31"/>
      <c r="F67" s="31"/>
      <c r="G67" s="31">
        <f>E67</f>
        <v>0</v>
      </c>
      <c r="H67" s="31"/>
      <c r="I67" s="73"/>
      <c r="J67" s="73"/>
      <c r="K67" s="31"/>
      <c r="L67" s="31"/>
      <c r="M67" s="31"/>
      <c r="N67" s="31"/>
      <c r="O67" s="31"/>
      <c r="P67" s="31"/>
      <c r="R67" s="67"/>
      <c r="S67" s="67"/>
      <c r="T67" s="67"/>
      <c r="U67" s="67"/>
      <c r="V67" s="67"/>
      <c r="W67" s="67"/>
      <c r="X67" s="67"/>
      <c r="Y67" s="67"/>
      <c r="Z67" s="67"/>
      <c r="AA67" s="67"/>
      <c r="AB67" s="67"/>
      <c r="AC67" s="67"/>
      <c r="AD67" s="67"/>
      <c r="AE67" s="67"/>
      <c r="AF67" s="67"/>
      <c r="AG67" s="67"/>
      <c r="AH67" s="67"/>
      <c r="AI67" s="67"/>
      <c r="AJ67" s="67"/>
      <c r="AK67" s="67"/>
      <c r="AL67" s="67"/>
      <c r="AM67" s="67"/>
      <c r="AN67" s="67"/>
      <c r="AO67" s="67"/>
      <c r="AP67" s="67"/>
      <c r="AQ67" s="67"/>
      <c r="AR67" s="67"/>
      <c r="AS67" s="67"/>
      <c r="AT67" s="67"/>
      <c r="AU67" s="67"/>
      <c r="AV67" s="67"/>
      <c r="AW67" s="67"/>
      <c r="AX67" s="67"/>
      <c r="AY67" s="67"/>
      <c r="AZ67" s="67"/>
      <c r="BA67" s="67"/>
      <c r="BB67" s="67"/>
      <c r="BC67" s="67"/>
      <c r="BD67" s="67"/>
      <c r="BE67" s="67"/>
      <c r="BF67" s="67"/>
      <c r="BG67" s="67"/>
      <c r="BH67" s="67"/>
      <c r="BI67" s="67"/>
      <c r="BJ67" s="67"/>
      <c r="BK67" s="67"/>
      <c r="BL67" s="67"/>
      <c r="BM67" s="67"/>
      <c r="BN67" s="67"/>
      <c r="BO67" s="67"/>
      <c r="BP67" s="67"/>
      <c r="BQ67" s="67"/>
      <c r="BR67" s="67"/>
      <c r="BS67" s="67"/>
      <c r="BT67" s="67"/>
      <c r="BU67" s="67"/>
      <c r="BV67" s="67"/>
      <c r="BW67" s="67"/>
      <c r="BX67" s="67"/>
      <c r="BY67" s="67"/>
      <c r="BZ67" s="67"/>
      <c r="CA67" s="67"/>
      <c r="CB67" s="67"/>
      <c r="CC67" s="67"/>
      <c r="CD67" s="67"/>
      <c r="CE67" s="67"/>
      <c r="CF67" s="67"/>
      <c r="CG67" s="67"/>
      <c r="CH67" s="67"/>
      <c r="CI67" s="67"/>
      <c r="CJ67" s="67"/>
      <c r="CK67" s="67"/>
      <c r="CL67" s="67"/>
    </row>
    <row r="68" spans="2:90" x14ac:dyDescent="0.4">
      <c r="B68" s="124" t="s">
        <v>398</v>
      </c>
      <c r="D68" t="s">
        <v>405</v>
      </c>
      <c r="G68">
        <f>E68</f>
        <v>0</v>
      </c>
      <c r="I68"/>
      <c r="J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row>
    <row r="69" spans="2:90" x14ac:dyDescent="0.4">
      <c r="B69" s="139" t="s">
        <v>399</v>
      </c>
      <c r="C69" s="12"/>
      <c r="D69" s="12" t="s">
        <v>405</v>
      </c>
      <c r="E69" s="12"/>
      <c r="F69" s="12"/>
      <c r="G69" s="12">
        <f>E69</f>
        <v>0</v>
      </c>
      <c r="H69" s="12"/>
      <c r="I69" s="60"/>
      <c r="J69" s="60"/>
      <c r="K69" s="17">
        <v>30</v>
      </c>
      <c r="L69" s="17">
        <v>30</v>
      </c>
      <c r="M69" s="17">
        <v>30</v>
      </c>
      <c r="N69" s="17">
        <v>30</v>
      </c>
      <c r="O69" s="17">
        <v>30</v>
      </c>
      <c r="P69" s="17">
        <v>30</v>
      </c>
      <c r="R69" s="15"/>
      <c r="S69" s="15">
        <f>INDEX($K:$P,ROW(),MATCH(S$3,$K$2:$P$2,0))</f>
        <v>30</v>
      </c>
      <c r="T69" s="15">
        <f>INDEX($K:$P,ROW(),MATCH(T$3,$K$2:$P$2,0))</f>
        <v>30</v>
      </c>
      <c r="U69" s="15">
        <f>INDEX($K:$P,ROW(),MATCH(U$3,$K$2:$P$2,0))</f>
        <v>30</v>
      </c>
      <c r="V69" s="15">
        <f>INDEX($K:$P,ROW(),MATCH(V$3,$K$2:$P$2,0))</f>
        <v>30</v>
      </c>
      <c r="W69" s="15">
        <f>INDEX($K:$P,ROW(),MATCH(W$3,$K$2:$P$2,0))</f>
        <v>30</v>
      </c>
      <c r="X69" s="15">
        <f>INDEX($K:$P,ROW(),MATCH(X$3,$K$2:$P$2,0))</f>
        <v>30</v>
      </c>
      <c r="Y69" s="15">
        <f>INDEX($K:$P,ROW(),MATCH(Y$3,$K$2:$P$2,0))</f>
        <v>30</v>
      </c>
      <c r="Z69" s="15">
        <f>INDEX($K:$P,ROW(),MATCH(Z$3,$K$2:$P$2,0))</f>
        <v>30</v>
      </c>
      <c r="AA69" s="15">
        <f>INDEX($K:$P,ROW(),MATCH(AA$3,$K$2:$P$2,0))</f>
        <v>30</v>
      </c>
      <c r="AB69" s="15">
        <f>INDEX($K:$P,ROW(),MATCH(AB$3,$K$2:$P$2,0))</f>
        <v>30</v>
      </c>
      <c r="AC69" s="15">
        <f>INDEX($K:$P,ROW(),MATCH(AC$3,$K$2:$P$2,0))</f>
        <v>30</v>
      </c>
      <c r="AD69" s="15">
        <f>INDEX($K:$P,ROW(),MATCH(AD$3,$K$2:$P$2,0))</f>
        <v>30</v>
      </c>
      <c r="AE69" s="15">
        <f>INDEX($K:$P,ROW(),MATCH(AE$3,$K$2:$P$2,0))</f>
        <v>30</v>
      </c>
      <c r="AF69" s="15">
        <f>INDEX($K:$P,ROW(),MATCH(AF$3,$K$2:$P$2,0))</f>
        <v>30</v>
      </c>
      <c r="AG69" s="15">
        <f>INDEX($K:$P,ROW(),MATCH(AG$3,$K$2:$P$2,0))</f>
        <v>30</v>
      </c>
      <c r="AH69" s="15">
        <f>INDEX($K:$P,ROW(),MATCH(AH$3,$K$2:$P$2,0))</f>
        <v>30</v>
      </c>
      <c r="AI69" s="15">
        <f>INDEX($K:$P,ROW(),MATCH(AI$3,$K$2:$P$2,0))</f>
        <v>30</v>
      </c>
      <c r="AJ69" s="15">
        <f>INDEX($K:$P,ROW(),MATCH(AJ$3,$K$2:$P$2,0))</f>
        <v>30</v>
      </c>
      <c r="AK69" s="15">
        <f>INDEX($K:$P,ROW(),MATCH(AK$3,$K$2:$P$2,0))</f>
        <v>30</v>
      </c>
      <c r="AL69" s="15">
        <f>INDEX($K:$P,ROW(),MATCH(AL$3,$K$2:$P$2,0))</f>
        <v>30</v>
      </c>
      <c r="AM69" s="15">
        <f>INDEX($K:$P,ROW(),MATCH(AM$3,$K$2:$P$2,0))</f>
        <v>30</v>
      </c>
      <c r="AN69" s="15">
        <f>INDEX($K:$P,ROW(),MATCH(AN$3,$K$2:$P$2,0))</f>
        <v>30</v>
      </c>
      <c r="AO69" s="15">
        <f>INDEX($K:$P,ROW(),MATCH(AO$3,$K$2:$P$2,0))</f>
        <v>30</v>
      </c>
      <c r="AP69" s="15">
        <f>INDEX($K:$P,ROW(),MATCH(AP$3,$K$2:$P$2,0))</f>
        <v>30</v>
      </c>
      <c r="AQ69" s="15">
        <f>INDEX($K:$P,ROW(),MATCH(AQ$3,$K$2:$P$2,0))</f>
        <v>30</v>
      </c>
      <c r="AR69" s="15">
        <f>INDEX($K:$P,ROW(),MATCH(AR$3,$K$2:$P$2,0))</f>
        <v>30</v>
      </c>
      <c r="AS69" s="15">
        <f>INDEX($K:$P,ROW(),MATCH(AS$3,$K$2:$P$2,0))</f>
        <v>30</v>
      </c>
      <c r="AT69" s="15">
        <f>INDEX($K:$P,ROW(),MATCH(AT$3,$K$2:$P$2,0))</f>
        <v>30</v>
      </c>
      <c r="AU69" s="15">
        <f>INDEX($K:$P,ROW(),MATCH(AU$3,$K$2:$P$2,0))</f>
        <v>30</v>
      </c>
      <c r="AV69" s="15">
        <f>INDEX($K:$P,ROW(),MATCH(AV$3,$K$2:$P$2,0))</f>
        <v>30</v>
      </c>
      <c r="AW69" s="15">
        <f>INDEX($K:$P,ROW(),MATCH(AW$3,$K$2:$P$2,0))</f>
        <v>30</v>
      </c>
      <c r="AX69" s="15">
        <f>INDEX($K:$P,ROW(),MATCH(AX$3,$K$2:$P$2,0))</f>
        <v>30</v>
      </c>
      <c r="AY69" s="15">
        <f>INDEX($K:$P,ROW(),MATCH(AY$3,$K$2:$P$2,0))</f>
        <v>30</v>
      </c>
      <c r="AZ69" s="15">
        <f>INDEX($K:$P,ROW(),MATCH(AZ$3,$K$2:$P$2,0))</f>
        <v>30</v>
      </c>
      <c r="BA69" s="15">
        <f>INDEX($K:$P,ROW(),MATCH(BA$3,$K$2:$P$2,0))</f>
        <v>30</v>
      </c>
      <c r="BB69" s="15">
        <f>INDEX($K:$P,ROW(),MATCH(BB$3,$K$2:$P$2,0))</f>
        <v>30</v>
      </c>
      <c r="BC69" s="15">
        <f>INDEX($K:$P,ROW(),MATCH(BC$3,$K$2:$P$2,0))</f>
        <v>30</v>
      </c>
      <c r="BD69" s="15">
        <f>INDEX($K:$P,ROW(),MATCH(BD$3,$K$2:$P$2,0))</f>
        <v>30</v>
      </c>
      <c r="BE69" s="15">
        <f>INDEX($K:$P,ROW(),MATCH(BE$3,$K$2:$P$2,0))</f>
        <v>30</v>
      </c>
      <c r="BF69" s="15">
        <f>INDEX($K:$P,ROW(),MATCH(BF$3,$K$2:$P$2,0))</f>
        <v>30</v>
      </c>
      <c r="BG69" s="15">
        <f>INDEX($K:$P,ROW(),MATCH(BG$3,$K$2:$P$2,0))</f>
        <v>30</v>
      </c>
      <c r="BH69" s="15">
        <f>INDEX($K:$P,ROW(),MATCH(BH$3,$K$2:$P$2,0))</f>
        <v>30</v>
      </c>
      <c r="BI69" s="15">
        <f>INDEX($K:$P,ROW(),MATCH(BI$3,$K$2:$P$2,0))</f>
        <v>30</v>
      </c>
      <c r="BJ69" s="15">
        <f>INDEX($K:$P,ROW(),MATCH(BJ$3,$K$2:$P$2,0))</f>
        <v>30</v>
      </c>
      <c r="BK69" s="15">
        <f>INDEX($K:$P,ROW(),MATCH(BK$3,$K$2:$P$2,0))</f>
        <v>30</v>
      </c>
      <c r="BL69" s="15">
        <f>INDEX($K:$P,ROW(),MATCH(BL$3,$K$2:$P$2,0))</f>
        <v>30</v>
      </c>
      <c r="BM69" s="15">
        <f>INDEX($K:$P,ROW(),MATCH(BM$3,$K$2:$P$2,0))</f>
        <v>30</v>
      </c>
      <c r="BN69" s="15">
        <f>INDEX($K:$P,ROW(),MATCH(BN$3,$K$2:$P$2,0))</f>
        <v>30</v>
      </c>
      <c r="BO69" s="15">
        <f>INDEX($K:$P,ROW(),MATCH(BO$3,$K$2:$P$2,0))</f>
        <v>30</v>
      </c>
      <c r="BP69" s="15">
        <f>INDEX($K:$P,ROW(),MATCH(BP$3,$K$2:$P$2,0))</f>
        <v>30</v>
      </c>
      <c r="BQ69" s="15">
        <f>INDEX($K:$P,ROW(),MATCH(BQ$3,$K$2:$P$2,0))</f>
        <v>30</v>
      </c>
      <c r="BR69" s="15">
        <f>INDEX($K:$P,ROW(),MATCH(BR$3,$K$2:$P$2,0))</f>
        <v>30</v>
      </c>
      <c r="BS69" s="15">
        <f>INDEX($K:$P,ROW(),MATCH(BS$3,$K$2:$P$2,0))</f>
        <v>30</v>
      </c>
      <c r="BT69" s="15">
        <f>INDEX($K:$P,ROW(),MATCH(BT$3,$K$2:$P$2,0))</f>
        <v>30</v>
      </c>
      <c r="BU69" s="15">
        <f>INDEX($K:$P,ROW(),MATCH(BU$3,$K$2:$P$2,0))</f>
        <v>30</v>
      </c>
      <c r="BV69" s="15">
        <f>INDEX($K:$P,ROW(),MATCH(BV$3,$K$2:$P$2,0))</f>
        <v>30</v>
      </c>
      <c r="BW69" s="15">
        <f>INDEX($K:$P,ROW(),MATCH(BW$3,$K$2:$P$2,0))</f>
        <v>30</v>
      </c>
      <c r="BX69" s="15">
        <f>INDEX($K:$P,ROW(),MATCH(BX$3,$K$2:$P$2,0))</f>
        <v>30</v>
      </c>
      <c r="BY69" s="15">
        <f>INDEX($K:$P,ROW(),MATCH(BY$3,$K$2:$P$2,0))</f>
        <v>30</v>
      </c>
      <c r="BZ69" s="15">
        <f>INDEX($K:$P,ROW(),MATCH(BZ$3,$K$2:$P$2,0))</f>
        <v>30</v>
      </c>
      <c r="CA69" s="15">
        <f>INDEX($K:$P,ROW(),MATCH(CA$3,$K$2:$P$2,0))</f>
        <v>30</v>
      </c>
      <c r="CB69" s="15">
        <f>INDEX($K:$P,ROW(),MATCH(CB$3,$K$2:$P$2,0))</f>
        <v>30</v>
      </c>
      <c r="CC69" s="15">
        <f>INDEX($K:$P,ROW(),MATCH(CC$3,$K$2:$P$2,0))</f>
        <v>30</v>
      </c>
      <c r="CD69" s="15">
        <f>INDEX($K:$P,ROW(),MATCH(CD$3,$K$2:$P$2,0))</f>
        <v>30</v>
      </c>
      <c r="CE69" s="15">
        <f>INDEX($K:$P,ROW(),MATCH(CE$3,$K$2:$P$2,0))</f>
        <v>30</v>
      </c>
      <c r="CF69" s="15">
        <f>INDEX($K:$P,ROW(),MATCH(CF$3,$K$2:$P$2,0))</f>
        <v>30</v>
      </c>
      <c r="CG69" s="15">
        <f>INDEX($K:$P,ROW(),MATCH(CG$3,$K$2:$P$2,0))</f>
        <v>30</v>
      </c>
      <c r="CH69" s="15">
        <f>INDEX($K:$P,ROW(),MATCH(CH$3,$K$2:$P$2,0))</f>
        <v>30</v>
      </c>
      <c r="CI69" s="15">
        <f>INDEX($K:$P,ROW(),MATCH(CI$3,$K$2:$P$2,0))</f>
        <v>30</v>
      </c>
      <c r="CJ69" s="15">
        <f>INDEX($K:$P,ROW(),MATCH(CJ$3,$K$2:$P$2,0))</f>
        <v>30</v>
      </c>
      <c r="CK69" s="15">
        <f>INDEX($K:$P,ROW(),MATCH(CK$3,$K$2:$P$2,0))</f>
        <v>30</v>
      </c>
      <c r="CL69" s="15">
        <f>INDEX($K:$P,ROW(),MATCH(CL$3,$K$2:$P$2,0))</f>
        <v>30</v>
      </c>
    </row>
    <row r="70" spans="2:90" x14ac:dyDescent="0.4">
      <c r="B70" s="121" t="s">
        <v>915</v>
      </c>
      <c r="C70" s="27" t="s">
        <v>232</v>
      </c>
      <c r="D70" s="27" t="s">
        <v>405</v>
      </c>
      <c r="E70" s="27"/>
      <c r="F70" s="27"/>
      <c r="G70" s="27">
        <f>E70</f>
        <v>0</v>
      </c>
      <c r="H70" s="27"/>
      <c r="I70" s="78"/>
      <c r="J70" s="78"/>
      <c r="K70" s="113">
        <f ca="1">SUMIF($4:$4,K$2,70:70)</f>
        <v>38862.65</v>
      </c>
      <c r="L70" s="113">
        <f ca="1">SUMIF($4:$4,L$2,70:70)</f>
        <v>82315.873432651671</v>
      </c>
      <c r="M70" s="113">
        <f ca="1">SUMIF($4:$4,M$2,70:70)</f>
        <v>141007.19570807839</v>
      </c>
      <c r="N70" s="113">
        <f ca="1">SUMIF($4:$4,N$2,70:70)</f>
        <v>224564.29335949451</v>
      </c>
      <c r="O70" s="113">
        <f ca="1">SUMIF($4:$4,O$2,70:70)</f>
        <v>333217.81968133536</v>
      </c>
      <c r="P70" s="113">
        <f ca="1">SUMIF($4:$4,P$2,70:70)</f>
        <v>467094.65328418615</v>
      </c>
      <c r="R70" s="113"/>
      <c r="S70" s="113">
        <f ca="1">MIN(-S69/30*S66,R70-S66)</f>
        <v>38862.533333333333</v>
      </c>
      <c r="T70" s="113">
        <f ca="1">MIN(-T69/30*T66,S70-T66)</f>
        <v>38862.533333333333</v>
      </c>
      <c r="U70" s="113">
        <f ca="1">MIN(-U69/30*U66,T70-U66)</f>
        <v>38862.65</v>
      </c>
      <c r="V70" s="113">
        <f ca="1">MIN(-V69/30*V66,U70-V66)</f>
        <v>38862.65</v>
      </c>
      <c r="W70" s="113">
        <f ca="1">MIN(-W69/30*W66,V70-W66)</f>
        <v>38862.65</v>
      </c>
      <c r="X70" s="113">
        <f ca="1">MIN(-X69/30*X66,W70-X66)</f>
        <v>38862.65</v>
      </c>
      <c r="Y70" s="113">
        <f ca="1">MIN(-Y69/30*Y66,X70-Y66)</f>
        <v>38862.65</v>
      </c>
      <c r="Z70" s="113">
        <f ca="1">MIN(-Z69/30*Z66,Y70-Z66)</f>
        <v>38862.65</v>
      </c>
      <c r="AA70" s="113">
        <f ca="1">MIN(-AA69/30*AA66,Z70-AA66)</f>
        <v>38862.65</v>
      </c>
      <c r="AB70" s="113">
        <f ca="1">MIN(-AB69/30*AB66,AA70-AB66)</f>
        <v>38862.65</v>
      </c>
      <c r="AC70" s="113">
        <f ca="1">MIN(-AC69/30*AC66,AB70-AC66)</f>
        <v>38862.65</v>
      </c>
      <c r="AD70" s="113">
        <f ca="1">MIN(-AD69/30*AD66,AC70-AD66)</f>
        <v>38862.65</v>
      </c>
      <c r="AE70" s="113">
        <f ca="1">MIN(-AE69/30*AE66,AD70-AE66)</f>
        <v>51500.321901271862</v>
      </c>
      <c r="AF70" s="113">
        <f ca="1">MIN(-AF69/30*AF66,AE70-AF66)</f>
        <v>53379.517139541596</v>
      </c>
      <c r="AG70" s="113">
        <f ca="1">MIN(-AG69/30*AG66,AF70-AG66)</f>
        <v>55429.483865897855</v>
      </c>
      <c r="AH70" s="113">
        <f ca="1">MIN(-AH69/30*AH66,AG70-AH66)</f>
        <v>57694.101839269628</v>
      </c>
      <c r="AI70" s="113">
        <f ca="1">MIN(-AI69/30*AI66,AH70-AI66)</f>
        <v>60161.363913972811</v>
      </c>
      <c r="AJ70" s="113">
        <f ca="1">MIN(-AJ69/30*AJ66,AI70-AJ66)</f>
        <v>62821.137884940836</v>
      </c>
      <c r="AK70" s="113">
        <f ca="1">MIN(-AK69/30*AK66,AJ70-AK66)</f>
        <v>65663.798157360463</v>
      </c>
      <c r="AL70" s="113">
        <f ca="1">MIN(-AL69/30*AL66,AK70-AL66)</f>
        <v>68680.200416159103</v>
      </c>
      <c r="AM70" s="113">
        <f ca="1">MIN(-AM69/30*AM66,AL70-AM66)</f>
        <v>71861.657562017805</v>
      </c>
      <c r="AN70" s="113">
        <f ca="1">MIN(-AN69/30*AN66,AM70-AN66)</f>
        <v>75199.916850583584</v>
      </c>
      <c r="AO70" s="113">
        <f ca="1">MIN(-AO69/30*AO66,AN70-AO66)</f>
        <v>78687.138174721069</v>
      </c>
      <c r="AP70" s="113">
        <f ca="1">MIN(-AP69/30*AP66,AO70-AP66)</f>
        <v>82315.873432651671</v>
      </c>
      <c r="AQ70" s="113">
        <f ca="1">MIN(-AQ69/30*AQ66,AP70-AQ66)</f>
        <v>87839.329927685772</v>
      </c>
      <c r="AR70" s="113">
        <f ca="1">MIN(-AR69/30*AR66,AQ70-AR66)</f>
        <v>91730.219747968134</v>
      </c>
      <c r="AS70" s="113">
        <f ca="1">MIN(-AS69/30*AS66,AR70-AS66)</f>
        <v>95796.587993903056</v>
      </c>
      <c r="AT70" s="113">
        <f ca="1">MIN(-AT69/30*AT66,AS70-AT66)</f>
        <v>100082.07907754125</v>
      </c>
      <c r="AU70" s="113">
        <f ca="1">MIN(-AU69/30*AU66,AT70-AU66)</f>
        <v>104574.46227366419</v>
      </c>
      <c r="AV70" s="113">
        <f ca="1">MIN(-AV69/30*AV66,AU70-AV66)</f>
        <v>109263.39297664762</v>
      </c>
      <c r="AW70" s="113">
        <f ca="1">MIN(-AW69/30*AW66,AV70-AW66)</f>
        <v>114139.04381114859</v>
      </c>
      <c r="AX70" s="113">
        <f ca="1">MIN(-AX69/30*AX66,AW70-AX66)</f>
        <v>119192.07877059115</v>
      </c>
      <c r="AY70" s="113">
        <f ca="1">MIN(-AY69/30*AY66,AX70-AY66)</f>
        <v>124413.62864872825</v>
      </c>
      <c r="AZ70" s="113">
        <f ca="1">MIN(-AZ69/30*AZ66,AY70-AZ66)</f>
        <v>129795.26769962517</v>
      </c>
      <c r="BA70" s="113">
        <f ca="1">MIN(-BA69/30*BA66,AZ70-BA66)</f>
        <v>135328.99146464391</v>
      </c>
      <c r="BB70" s="113">
        <f ca="1">MIN(-BB69/30*BB66,BA70-BB66)</f>
        <v>141007.19570807839</v>
      </c>
      <c r="BC70" s="113">
        <f ca="1">MIN(-BC69/30*BC66,BB70-BC66)</f>
        <v>148670.95355600779</v>
      </c>
      <c r="BD70" s="113">
        <f ca="1">MIN(-BD69/30*BD66,BC70-BD66)</f>
        <v>154616.80788570741</v>
      </c>
      <c r="BE70" s="113">
        <f ca="1">MIN(-BE69/30*BE66,BD70-BE66)</f>
        <v>160740.68408225532</v>
      </c>
      <c r="BF70" s="113">
        <f ca="1">MIN(-BF69/30*BF66,BE70-BF66)</f>
        <v>167086.09938564256</v>
      </c>
      <c r="BG70" s="113">
        <f ca="1">MIN(-BG69/30*BG66,BF70-BG66)</f>
        <v>173640.70225719377</v>
      </c>
      <c r="BH70" s="113">
        <f ca="1">MIN(-BH69/30*BH66,BG70-BH66)</f>
        <v>180394.03331850076</v>
      </c>
      <c r="BI70" s="113">
        <f ca="1">MIN(-BI69/30*BI66,BH70-BI66)</f>
        <v>187336.15616007574</v>
      </c>
      <c r="BJ70" s="113">
        <f ca="1">MIN(-BJ69/30*BJ66,BI70-BJ66)</f>
        <v>194457.63119290528</v>
      </c>
      <c r="BK70" s="113">
        <f ca="1">MIN(-BK69/30*BK66,BJ70-BK66)</f>
        <v>201749.49080742666</v>
      </c>
      <c r="BL70" s="113">
        <f ca="1">MIN(-BL69/30*BL66,BK70-BL66)</f>
        <v>209203.21577455534</v>
      </c>
      <c r="BM70" s="113">
        <f ca="1">MIN(-BM69/30*BM66,BL70-BM66)</f>
        <v>216810.71282666089</v>
      </c>
      <c r="BN70" s="113">
        <f ca="1">MIN(-BN69/30*BN66,BM70-BN66)</f>
        <v>224564.29335949451</v>
      </c>
      <c r="BO70" s="113">
        <f ca="1">MIN(-BO69/30*BO66,BN70-BO66)</f>
        <v>234397.36520651975</v>
      </c>
      <c r="BP70" s="113">
        <f ca="1">MIN(-BP69/30*BP66,BO70-BP66)</f>
        <v>242421.56538740208</v>
      </c>
      <c r="BQ70" s="113">
        <f ca="1">MIN(-BQ69/30*BQ66,BP70-BQ66)</f>
        <v>250625.16180924038</v>
      </c>
      <c r="BR70" s="113">
        <f ca="1">MIN(-BR69/30*BR66,BQ70-BR66)</f>
        <v>259051.60299332</v>
      </c>
      <c r="BS70" s="113">
        <f ca="1">MIN(-BS69/30*BS66,BR70-BS66)</f>
        <v>267688.47211819561</v>
      </c>
      <c r="BT70" s="113">
        <f ca="1">MIN(-BT69/30*BT66,BS70-BT66)</f>
        <v>276525.24778682756</v>
      </c>
      <c r="BU70" s="113">
        <f ca="1">MIN(-BU69/30*BU66,BT70-BU66)</f>
        <v>285551.93467202783</v>
      </c>
      <c r="BV70" s="113">
        <f ca="1">MIN(-BV69/30*BV66,BU70-BV66)</f>
        <v>294759.03721296811</v>
      </c>
      <c r="BW70" s="113">
        <f ca="1">MIN(-BW69/30*BW66,BV70-BW66)</f>
        <v>304137.53462686139</v>
      </c>
      <c r="BX70" s="113">
        <f ca="1">MIN(-BX69/30*BX66,BW70-BX66)</f>
        <v>313678.85717005993</v>
      </c>
      <c r="BY70" s="113">
        <f ca="1">MIN(-BY69/30*BY66,BX70-BY66)</f>
        <v>323374.86358609865</v>
      </c>
      <c r="BZ70" s="113">
        <f ca="1">MIN(-BZ69/30*BZ66,BY70-BZ66)</f>
        <v>333217.81968133536</v>
      </c>
      <c r="CA70" s="113">
        <f ca="1">MIN(-CA69/30*CA66,BZ70-CA66)</f>
        <v>345238.12557968521</v>
      </c>
      <c r="CB70" s="113">
        <f ca="1">MIN(-CB69/30*CB66,CA70-CB66)</f>
        <v>355353.30595563632</v>
      </c>
      <c r="CC70" s="113">
        <f ca="1">MIN(-CC69/30*CC66,CB70-CC66)</f>
        <v>365648.62522945664</v>
      </c>
      <c r="CD70" s="113">
        <f ca="1">MIN(-CD69/30*CD66,CC70-CD66)</f>
        <v>376167.49478958588</v>
      </c>
      <c r="CE70" s="113">
        <f ca="1">MIN(-CE69/30*CE66,CD70-CE66)</f>
        <v>386897.4625383754</v>
      </c>
      <c r="CF70" s="113">
        <f ca="1">MIN(-CF69/30*CF66,CE70-CF66)</f>
        <v>397827.97356639197</v>
      </c>
      <c r="CG70" s="113">
        <f ca="1">MIN(-CG69/30*CG66,CF70-CG66)</f>
        <v>408949.0007096745</v>
      </c>
      <c r="CH70" s="113">
        <f ca="1">MIN(-CH69/30*CH66,CG70-CH66)</f>
        <v>420251.01816245954</v>
      </c>
      <c r="CI70" s="113">
        <f ca="1">MIN(-CI69/30*CI66,CH70-CI66)</f>
        <v>431724.97640927194</v>
      </c>
      <c r="CJ70" s="113">
        <f ca="1">MIN(-CJ69/30*CJ66,CI70-CJ66)</f>
        <v>443362.27841041039</v>
      </c>
      <c r="CK70" s="113">
        <f ca="1">MIN(-CK69/30*CK66,CJ70-CK66)</f>
        <v>455154.75697815872</v>
      </c>
      <c r="CL70" s="113">
        <f ca="1">MIN(-CL69/30*CL66,CK70-CL66)</f>
        <v>467094.65328418615</v>
      </c>
    </row>
    <row r="71" spans="2:90" x14ac:dyDescent="0.4">
      <c r="B71" s="121"/>
      <c r="C71" s="27"/>
      <c r="D71" s="27" t="s">
        <v>405</v>
      </c>
      <c r="E71" s="27"/>
      <c r="F71" s="27"/>
      <c r="G71" s="27">
        <f>E71</f>
        <v>0</v>
      </c>
      <c r="H71" s="27"/>
      <c r="I71" s="78"/>
      <c r="J71" s="78"/>
      <c r="K71" s="33"/>
      <c r="L71" s="33"/>
      <c r="M71" s="33"/>
      <c r="N71" s="33"/>
      <c r="O71" s="33"/>
      <c r="P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33"/>
      <c r="CA71" s="33"/>
      <c r="CB71" s="33"/>
      <c r="CC71" s="33"/>
      <c r="CD71" s="33"/>
      <c r="CE71" s="33"/>
      <c r="CF71" s="33"/>
      <c r="CG71" s="33"/>
      <c r="CH71" s="33"/>
      <c r="CI71" s="33"/>
      <c r="CJ71" s="33"/>
      <c r="CK71" s="33"/>
      <c r="CL71" s="33"/>
    </row>
    <row r="72" spans="2:90" x14ac:dyDescent="0.4">
      <c r="B72" s="121" t="s">
        <v>909</v>
      </c>
      <c r="C72" t="s">
        <v>234</v>
      </c>
      <c r="D72" t="s">
        <v>405</v>
      </c>
      <c r="G72">
        <f>E72</f>
        <v>0</v>
      </c>
      <c r="K72" s="33">
        <f ca="1">SUMIF($3:$3,K$2,72:72)</f>
        <v>38862.65</v>
      </c>
      <c r="L72" s="33">
        <f ca="1">SUMIF($3:$3,L$2,72:72)</f>
        <v>43453.22343265167</v>
      </c>
      <c r="M72" s="33">
        <f ca="1">SUMIF($3:$3,M$2,72:72)</f>
        <v>58691.322275426719</v>
      </c>
      <c r="N72" s="33">
        <f ca="1">SUMIF($3:$3,N$2,72:72)</f>
        <v>83557.097651416116</v>
      </c>
      <c r="O72" s="33">
        <f ca="1">SUMIF($3:$3,O$2,72:72)</f>
        <v>108653.52632184085</v>
      </c>
      <c r="P72" s="33">
        <f ca="1">SUMIF($3:$3,P$2,72:72)</f>
        <v>133876.83360285079</v>
      </c>
      <c r="R72" s="33"/>
      <c r="S72" s="33">
        <f ca="1">S70-R70</f>
        <v>38862.533333333333</v>
      </c>
      <c r="T72" s="33">
        <f ca="1">T70-S70</f>
        <v>0</v>
      </c>
      <c r="U72" s="33">
        <f ca="1">U70-T70</f>
        <v>0.11666666666860692</v>
      </c>
      <c r="V72" s="33">
        <f ca="1">V70-U70</f>
        <v>0</v>
      </c>
      <c r="W72" s="33">
        <f ca="1">W70-V70</f>
        <v>0</v>
      </c>
      <c r="X72" s="33">
        <f ca="1">X70-W70</f>
        <v>0</v>
      </c>
      <c r="Y72" s="33">
        <f ca="1">Y70-X70</f>
        <v>0</v>
      </c>
      <c r="Z72" s="33">
        <f ca="1">Z70-Y70</f>
        <v>0</v>
      </c>
      <c r="AA72" s="33">
        <f ca="1">AA70-Z70</f>
        <v>0</v>
      </c>
      <c r="AB72" s="33">
        <f ca="1">AB70-AA70</f>
        <v>0</v>
      </c>
      <c r="AC72" s="33">
        <f ca="1">AC70-AB70</f>
        <v>0</v>
      </c>
      <c r="AD72" s="33">
        <f ca="1">AD70-AC70</f>
        <v>0</v>
      </c>
      <c r="AE72" s="33">
        <f ca="1">AE70-AD70</f>
        <v>12637.67190127186</v>
      </c>
      <c r="AF72" s="33">
        <f ca="1">AF70-AE70</f>
        <v>1879.1952382697345</v>
      </c>
      <c r="AG72" s="33">
        <f ca="1">AG70-AF70</f>
        <v>2049.9667263562587</v>
      </c>
      <c r="AH72" s="33">
        <f ca="1">AH70-AG70</f>
        <v>2264.6179733717727</v>
      </c>
      <c r="AI72" s="33">
        <f ca="1">AI70-AH70</f>
        <v>2467.2620747031833</v>
      </c>
      <c r="AJ72" s="33">
        <f ca="1">AJ70-AI70</f>
        <v>2659.7739709680245</v>
      </c>
      <c r="AK72" s="33">
        <f ca="1">AK70-AJ70</f>
        <v>2842.6602724196273</v>
      </c>
      <c r="AL72" s="33">
        <f ca="1">AL70-AK70</f>
        <v>3016.4022587986401</v>
      </c>
      <c r="AM72" s="33">
        <f ca="1">AM70-AL70</f>
        <v>3181.4571458587016</v>
      </c>
      <c r="AN72" s="33">
        <f ca="1">AN70-AM70</f>
        <v>3338.2592885657796</v>
      </c>
      <c r="AO72" s="33">
        <f ca="1">AO70-AN70</f>
        <v>3487.2213241374848</v>
      </c>
      <c r="AP72" s="33">
        <f ca="1">AP70-AO70</f>
        <v>3628.7352579306025</v>
      </c>
      <c r="AQ72" s="33">
        <f ca="1">AQ70-AP70</f>
        <v>5523.456495034101</v>
      </c>
      <c r="AR72" s="33">
        <f ca="1">AR70-AQ70</f>
        <v>3890.8898202823621</v>
      </c>
      <c r="AS72" s="33">
        <f ca="1">AS70-AR70</f>
        <v>4066.368245934922</v>
      </c>
      <c r="AT72" s="33">
        <f ca="1">AT70-AS70</f>
        <v>4285.4910836381896</v>
      </c>
      <c r="AU72" s="33">
        <f ca="1">AU70-AT70</f>
        <v>4492.3831961229444</v>
      </c>
      <c r="AV72" s="33">
        <f ca="1">AV70-AU70</f>
        <v>4688.9307029834308</v>
      </c>
      <c r="AW72" s="33">
        <f ca="1">AW70-AV70</f>
        <v>4875.6508345009643</v>
      </c>
      <c r="AX72" s="33">
        <f ca="1">AX70-AW70</f>
        <v>5053.0349594425643</v>
      </c>
      <c r="AY72" s="33">
        <f ca="1">AY70-AX70</f>
        <v>5221.5498781370989</v>
      </c>
      <c r="AZ72" s="33">
        <f ca="1">AZ70-AY70</f>
        <v>5381.6390508969198</v>
      </c>
      <c r="BA72" s="33">
        <f ca="1">BA70-AZ70</f>
        <v>5533.7237650187453</v>
      </c>
      <c r="BB72" s="33">
        <f ca="1">BB70-BA70</f>
        <v>5678.2042434344767</v>
      </c>
      <c r="BC72" s="33">
        <f ca="1">BC70-BB70</f>
        <v>7663.7578479294025</v>
      </c>
      <c r="BD72" s="33">
        <f ca="1">BD70-BC70</f>
        <v>5945.8543296996213</v>
      </c>
      <c r="BE72" s="33">
        <f ca="1">BE70-BD70</f>
        <v>6123.8761965479061</v>
      </c>
      <c r="BF72" s="33">
        <f ca="1">BF70-BE70</f>
        <v>6345.4153033872426</v>
      </c>
      <c r="BG72" s="33">
        <f ca="1">BG70-BF70</f>
        <v>6554.6028715512075</v>
      </c>
      <c r="BH72" s="33">
        <f ca="1">BH70-BG70</f>
        <v>6753.3310613069916</v>
      </c>
      <c r="BI72" s="33">
        <f ca="1">BI70-BH70</f>
        <v>6942.1228415749792</v>
      </c>
      <c r="BJ72" s="33">
        <f ca="1">BJ70-BI70</f>
        <v>7121.475032829534</v>
      </c>
      <c r="BK72" s="33">
        <f ca="1">BK70-BJ70</f>
        <v>7291.8596145213814</v>
      </c>
      <c r="BL72" s="33">
        <f ca="1">BL70-BK70</f>
        <v>7453.7249671286845</v>
      </c>
      <c r="BM72" s="33">
        <f ca="1">BM70-BL70</f>
        <v>7607.4970521055511</v>
      </c>
      <c r="BN72" s="33">
        <f ca="1">BN70-BM70</f>
        <v>7753.5805328336137</v>
      </c>
      <c r="BO72" s="33">
        <f ca="1">BO70-BN70</f>
        <v>9833.0718470252468</v>
      </c>
      <c r="BP72" s="33">
        <f ca="1">BP70-BO70</f>
        <v>8024.2001808823261</v>
      </c>
      <c r="BQ72" s="33">
        <f ca="1">BQ70-BP70</f>
        <v>8203.5964218383015</v>
      </c>
      <c r="BR72" s="33">
        <f ca="1">BR70-BQ70</f>
        <v>8426.4411840796238</v>
      </c>
      <c r="BS72" s="33">
        <f ca="1">BS70-BR70</f>
        <v>8636.8691248756077</v>
      </c>
      <c r="BT72" s="33">
        <f ca="1">BT70-BS70</f>
        <v>8836.7756686319481</v>
      </c>
      <c r="BU72" s="33">
        <f ca="1">BU70-BT70</f>
        <v>9026.6868852002663</v>
      </c>
      <c r="BV72" s="33">
        <f ca="1">BV70-BU70</f>
        <v>9207.1025409402791</v>
      </c>
      <c r="BW72" s="33">
        <f ca="1">BW70-BV70</f>
        <v>9378.4974138932885</v>
      </c>
      <c r="BX72" s="33">
        <f ca="1">BX70-BW70</f>
        <v>9541.3225431985338</v>
      </c>
      <c r="BY72" s="33">
        <f ca="1">BY70-BX70</f>
        <v>9696.0064160387265</v>
      </c>
      <c r="BZ72" s="33">
        <f ca="1">BZ70-BY70</f>
        <v>9842.9560952367028</v>
      </c>
      <c r="CA72" s="33">
        <f ca="1">CA70-BZ70</f>
        <v>12020.305898349849</v>
      </c>
      <c r="CB72" s="33">
        <f ca="1">CB70-CA70</f>
        <v>10115.180375951109</v>
      </c>
      <c r="CC72" s="33">
        <f ca="1">CC70-CB70</f>
        <v>10295.319273820322</v>
      </c>
      <c r="CD72" s="33">
        <f ca="1">CD70-CC70</f>
        <v>10518.869560129242</v>
      </c>
      <c r="CE72" s="33">
        <f ca="1">CE70-CD70</f>
        <v>10729.967748789524</v>
      </c>
      <c r="CF72" s="33">
        <f ca="1">CF70-CE70</f>
        <v>10930.511028016568</v>
      </c>
      <c r="CG72" s="33">
        <f ca="1">CG70-CF70</f>
        <v>11121.027143282525</v>
      </c>
      <c r="CH72" s="33">
        <f ca="1">CH70-CG70</f>
        <v>11302.017452785047</v>
      </c>
      <c r="CI72" s="33">
        <f ca="1">CI70-CH70</f>
        <v>11473.958246812399</v>
      </c>
      <c r="CJ72" s="33">
        <f ca="1">CJ70-CI70</f>
        <v>11637.302001138451</v>
      </c>
      <c r="CK72" s="33">
        <f ca="1">CK70-CJ70</f>
        <v>11792.478567748331</v>
      </c>
      <c r="CL72" s="33">
        <f ca="1">CL70-CK70</f>
        <v>11939.896306027425</v>
      </c>
    </row>
    <row r="73" spans="2:90" x14ac:dyDescent="0.4">
      <c r="B73" s="120"/>
      <c r="D73" t="s">
        <v>405</v>
      </c>
      <c r="G73">
        <f>E73</f>
        <v>0</v>
      </c>
      <c r="K73" s="53"/>
      <c r="L73" s="53"/>
      <c r="M73" s="53"/>
      <c r="N73" s="53"/>
      <c r="O73" s="53"/>
      <c r="P73" s="53"/>
      <c r="R73" s="24"/>
      <c r="S73" s="24"/>
      <c r="T73" s="24"/>
      <c r="U73" s="24"/>
      <c r="V73" s="24"/>
      <c r="W73" s="24"/>
      <c r="X73" s="24"/>
      <c r="Y73" s="24"/>
      <c r="Z73" s="24"/>
      <c r="AA73" s="24"/>
      <c r="AB73" s="24"/>
      <c r="AC73" s="24"/>
      <c r="AD73" s="24"/>
      <c r="AE73" s="24"/>
      <c r="AF73" s="24"/>
      <c r="AG73" s="24"/>
      <c r="AH73" s="24"/>
      <c r="AI73" s="24"/>
      <c r="AJ73" s="24"/>
      <c r="AK73" s="24"/>
      <c r="AL73" s="24"/>
      <c r="AM73" s="24"/>
      <c r="AN73" s="24"/>
      <c r="AO73" s="24"/>
      <c r="AP73" s="24"/>
      <c r="AQ73" s="24"/>
      <c r="AR73" s="24"/>
      <c r="AS73" s="24"/>
      <c r="AT73" s="24"/>
      <c r="AU73" s="24"/>
      <c r="AV73" s="24"/>
      <c r="AW73" s="24"/>
      <c r="AX73" s="24"/>
      <c r="AY73" s="24"/>
      <c r="AZ73" s="24"/>
      <c r="BA73" s="24"/>
      <c r="BB73" s="24"/>
      <c r="BC73" s="24"/>
      <c r="BD73" s="24"/>
      <c r="BE73" s="24"/>
      <c r="BF73" s="24"/>
      <c r="BG73" s="24"/>
      <c r="BH73" s="24"/>
      <c r="BI73" s="24"/>
      <c r="BJ73" s="24"/>
      <c r="BK73" s="24"/>
      <c r="BL73" s="24"/>
      <c r="BM73" s="24"/>
      <c r="BN73" s="24"/>
      <c r="BO73" s="24"/>
      <c r="BP73" s="24"/>
      <c r="BQ73" s="24"/>
      <c r="BR73" s="24"/>
      <c r="BS73" s="24"/>
      <c r="BT73" s="24"/>
      <c r="BU73" s="24"/>
      <c r="BV73" s="24"/>
      <c r="BW73" s="24"/>
      <c r="BX73" s="24"/>
      <c r="BY73" s="24"/>
      <c r="BZ73" s="24"/>
      <c r="CA73" s="24"/>
      <c r="CB73" s="24"/>
      <c r="CC73" s="24"/>
      <c r="CD73" s="24"/>
      <c r="CE73" s="24"/>
      <c r="CF73" s="24"/>
      <c r="CG73" s="24"/>
      <c r="CH73" s="24"/>
      <c r="CI73" s="24"/>
      <c r="CJ73" s="24"/>
      <c r="CK73" s="24"/>
      <c r="CL73" s="24"/>
    </row>
    <row r="74" spans="2:90" x14ac:dyDescent="0.4">
      <c r="B74" s="492" t="s">
        <v>1103</v>
      </c>
      <c r="C74" s="489"/>
      <c r="D74" s="489" t="s">
        <v>995</v>
      </c>
      <c r="E74" s="489" t="s">
        <v>995</v>
      </c>
      <c r="F74" s="489" t="s">
        <v>521</v>
      </c>
      <c r="G74" s="489" t="s">
        <v>393</v>
      </c>
      <c r="H74" s="489"/>
      <c r="I74" s="490"/>
      <c r="J74" s="490"/>
      <c r="K74" s="489"/>
      <c r="L74" s="489"/>
      <c r="M74" s="489"/>
      <c r="N74" s="489"/>
      <c r="O74" s="489"/>
      <c r="P74" s="494"/>
      <c r="R74" s="492"/>
      <c r="S74" s="491"/>
      <c r="T74" s="491"/>
      <c r="U74" s="491"/>
      <c r="V74" s="491"/>
      <c r="W74" s="491"/>
      <c r="X74" s="491"/>
      <c r="Y74" s="491"/>
      <c r="Z74" s="491"/>
      <c r="AA74" s="491"/>
      <c r="AB74" s="491"/>
      <c r="AC74" s="491"/>
      <c r="AD74" s="491"/>
      <c r="AE74" s="491"/>
      <c r="AF74" s="491"/>
      <c r="AG74" s="491"/>
      <c r="AH74" s="491"/>
      <c r="AI74" s="491"/>
      <c r="AJ74" s="491"/>
      <c r="AK74" s="491"/>
      <c r="AL74" s="491"/>
      <c r="AM74" s="491"/>
      <c r="AN74" s="491"/>
      <c r="AO74" s="491"/>
      <c r="AP74" s="491"/>
      <c r="AQ74" s="491"/>
      <c r="AR74" s="491"/>
      <c r="AS74" s="491"/>
      <c r="AT74" s="491"/>
      <c r="AU74" s="491"/>
      <c r="AV74" s="491"/>
      <c r="AW74" s="491"/>
      <c r="AX74" s="491"/>
      <c r="AY74" s="491"/>
      <c r="AZ74" s="491"/>
      <c r="BA74" s="491"/>
      <c r="BB74" s="491"/>
      <c r="BC74" s="491"/>
      <c r="BD74" s="491"/>
      <c r="BE74" s="491"/>
      <c r="BF74" s="491"/>
      <c r="BG74" s="491"/>
      <c r="BH74" s="491"/>
      <c r="BI74" s="491"/>
      <c r="BJ74" s="491"/>
      <c r="BK74" s="491"/>
      <c r="BL74" s="491"/>
      <c r="BM74" s="491"/>
      <c r="BN74" s="491"/>
      <c r="BO74" s="491"/>
      <c r="BP74" s="491"/>
      <c r="BQ74" s="491"/>
      <c r="BR74" s="491"/>
      <c r="BS74" s="491"/>
      <c r="BT74" s="491"/>
      <c r="BU74" s="491"/>
      <c r="BV74" s="491"/>
      <c r="BW74" s="491"/>
      <c r="BX74" s="491"/>
      <c r="BY74" s="491"/>
      <c r="BZ74" s="491"/>
      <c r="CA74" s="491"/>
      <c r="CB74" s="491"/>
      <c r="CC74" s="491"/>
      <c r="CD74" s="491"/>
      <c r="CE74" s="491"/>
      <c r="CF74" s="491"/>
      <c r="CG74" s="491"/>
      <c r="CH74" s="491"/>
      <c r="CI74" s="491"/>
      <c r="CJ74" s="491"/>
      <c r="CK74" s="491"/>
      <c r="CL74" s="495"/>
    </row>
    <row r="75" spans="2:90" x14ac:dyDescent="0.4">
      <c r="B75" s="120" t="s">
        <v>1104</v>
      </c>
      <c r="C75" s="31"/>
      <c r="D75" s="31" t="s">
        <v>995</v>
      </c>
      <c r="E75" s="31"/>
      <c r="F75" s="31"/>
      <c r="G75" s="31">
        <f>E75</f>
        <v>0</v>
      </c>
      <c r="H75" s="31"/>
      <c r="I75" s="73"/>
      <c r="J75" s="73"/>
      <c r="K75" s="119">
        <f ca="1">+'IS BS CF'!K$51</f>
        <v>3208532.9641229627</v>
      </c>
      <c r="L75" s="119">
        <f ca="1">+'IS BS CF'!L$51</f>
        <v>28909066.269367095</v>
      </c>
      <c r="M75" s="119">
        <f ca="1">+'IS BS CF'!M$51</f>
        <v>83203665.598588988</v>
      </c>
      <c r="N75" s="119">
        <f ca="1">+'IS BS CF'!N$51</f>
        <v>166730380.76670283</v>
      </c>
      <c r="O75" s="119">
        <f ca="1">+'IS BS CF'!O$51</f>
        <v>279851165.84050143</v>
      </c>
      <c r="P75" s="119">
        <f ca="1">+'IS BS CF'!P$51</f>
        <v>422761579.43793267</v>
      </c>
      <c r="Q75" s="119">
        <f>+'IS BS CF'!Q$51</f>
        <v>0</v>
      </c>
      <c r="R75" s="119">
        <f>+'IS BS CF'!R$51</f>
        <v>0</v>
      </c>
      <c r="S75" s="119">
        <f ca="1">+'IS BS CF'!S$51</f>
        <v>-38862.533333333333</v>
      </c>
      <c r="T75" s="119">
        <f ca="1">+'IS BS CF'!T$51</f>
        <v>-38862.533333333333</v>
      </c>
      <c r="U75" s="119">
        <f ca="1">+'IS BS CF'!U$51</f>
        <v>-28044.733333333337</v>
      </c>
      <c r="V75" s="119">
        <f ca="1">+'IS BS CF'!V$51</f>
        <v>3556.6208333333198</v>
      </c>
      <c r="W75" s="119">
        <f ca="1">+'IS BS CF'!W$51</f>
        <v>54636.240624999969</v>
      </c>
      <c r="X75" s="119">
        <f ca="1">+'IS BS CF'!X$51</f>
        <v>124220.21276041662</v>
      </c>
      <c r="Y75" s="119">
        <f ca="1">+'IS BS CF'!Y$51</f>
        <v>211383.31962239579</v>
      </c>
      <c r="Z75" s="119">
        <f ca="1">+'IS BS CF'!Z$51</f>
        <v>315246.60447460931</v>
      </c>
      <c r="AA75" s="119">
        <f ca="1">+'IS BS CF'!AA$51</f>
        <v>434975.0584175454</v>
      </c>
      <c r="AB75" s="119">
        <f ca="1">+'IS BS CF'!AB$51</f>
        <v>569775.42299666803</v>
      </c>
      <c r="AC75" s="119">
        <f ca="1">+'IS BS CF'!AC$51</f>
        <v>718894.102680168</v>
      </c>
      <c r="AD75" s="119">
        <f ca="1">+'IS BS CF'!AD$51</f>
        <v>881615.18171282636</v>
      </c>
      <c r="AE75" s="119">
        <f ca="1">+'IS BS CF'!AE$51</f>
        <v>1044620.8682259131</v>
      </c>
      <c r="AF75" s="119">
        <f ca="1">+'IS BS CF'!AF$51</f>
        <v>1230661.1968146174</v>
      </c>
      <c r="AG75" s="119">
        <f ca="1">+'IS BS CF'!AG$51</f>
        <v>1433602.069390553</v>
      </c>
      <c r="AH75" s="119">
        <f ca="1">+'IS BS CF'!AH$51</f>
        <v>1657799.2487543589</v>
      </c>
      <c r="AI75" s="119">
        <f ca="1">+'IS BS CF'!AI$51</f>
        <v>1902058.194149974</v>
      </c>
      <c r="AJ75" s="119">
        <f ca="1">+'IS BS CF'!AJ$51</f>
        <v>2165375.8172758087</v>
      </c>
      <c r="AK75" s="119">
        <f ca="1">+'IS BS CF'!AK$51</f>
        <v>2446799.1842453512</v>
      </c>
      <c r="AL75" s="119">
        <f ca="1">+'IS BS CF'!AL$51</f>
        <v>2745423.0078664171</v>
      </c>
      <c r="AM75" s="119">
        <f ca="1">+'IS BS CF'!AM$51</f>
        <v>3060387.2653064295</v>
      </c>
      <c r="AN75" s="119">
        <f ca="1">+'IS BS CF'!AN$51</f>
        <v>3390874.9348744415</v>
      </c>
      <c r="AO75" s="119">
        <f ca="1">+'IS BS CF'!AO$51</f>
        <v>3736109.8459640513</v>
      </c>
      <c r="AP75" s="119">
        <f ca="1">+'IS BS CF'!AP$51</f>
        <v>4095354.6364991819</v>
      </c>
      <c r="AQ75" s="119">
        <f ca="1">+'IS BS CF'!AQ$51</f>
        <v>4466148.5295075569</v>
      </c>
      <c r="AR75" s="119">
        <f ca="1">+'IS BS CF'!AR$51</f>
        <v>4851346.6217155112</v>
      </c>
      <c r="AS75" s="119">
        <f ca="1">+'IS BS CF'!AS$51</f>
        <v>5253911.2447297359</v>
      </c>
      <c r="AT75" s="119">
        <f ca="1">+'IS BS CF'!AT$51</f>
        <v>5678174.8620099155</v>
      </c>
      <c r="AU75" s="119">
        <f ca="1">+'IS BS CF'!AU$51</f>
        <v>6122920.798426087</v>
      </c>
      <c r="AV75" s="119">
        <f ca="1">+'IS BS CF'!AV$51</f>
        <v>6587124.9380214484</v>
      </c>
      <c r="AW75" s="119">
        <f ca="1">+'IS BS CF'!AW$51</f>
        <v>7069814.3706370415</v>
      </c>
      <c r="AX75" s="119">
        <f ca="1">+'IS BS CF'!AX$51</f>
        <v>7570064.8316218574</v>
      </c>
      <c r="AY75" s="119">
        <f ca="1">+'IS BS CF'!AY$51</f>
        <v>8086998.2695574304</v>
      </c>
      <c r="AZ75" s="119">
        <f ca="1">+'IS BS CF'!AZ$51</f>
        <v>8619780.5355962273</v>
      </c>
      <c r="BA75" s="119">
        <f ca="1">+'IS BS CF'!BA$51</f>
        <v>9167619.1883330811</v>
      </c>
      <c r="BB75" s="119">
        <f ca="1">+'IS BS CF'!BB$51</f>
        <v>9729761.4084330928</v>
      </c>
      <c r="BC75" s="119">
        <f ca="1">+'IS BS CF'!BC$51</f>
        <v>10303643.720378106</v>
      </c>
      <c r="BD75" s="119">
        <f ca="1">+'IS BS CF'!BD$51</f>
        <v>10892283.299018366</v>
      </c>
      <c r="BE75" s="119">
        <f ca="1">+'IS BS CF'!BE$51</f>
        <v>11498541.209143279</v>
      </c>
      <c r="BF75" s="119">
        <f ca="1">+'IS BS CF'!BF$51</f>
        <v>12126737.324178616</v>
      </c>
      <c r="BG75" s="119">
        <f ca="1">+'IS BS CF'!BG$51</f>
        <v>12775643.008462183</v>
      </c>
      <c r="BH75" s="119">
        <f ca="1">+'IS BS CF'!BH$51</f>
        <v>13444222.783531576</v>
      </c>
      <c r="BI75" s="119">
        <f ca="1">+'IS BS CF'!BI$51</f>
        <v>14131492.944847498</v>
      </c>
      <c r="BJ75" s="119">
        <f ca="1">+'IS BS CF'!BJ$51</f>
        <v>14836518.973097622</v>
      </c>
      <c r="BK75" s="119">
        <f ca="1">+'IS BS CF'!BK$51</f>
        <v>15558413.074935241</v>
      </c>
      <c r="BL75" s="119">
        <f ca="1">+'IS BS CF'!BL$51</f>
        <v>16296331.846680978</v>
      </c>
      <c r="BM75" s="119">
        <f ca="1">+'IS BS CF'!BM$51</f>
        <v>17049474.054839429</v>
      </c>
      <c r="BN75" s="119">
        <f ca="1">+'IS BS CF'!BN$51</f>
        <v>17817078.527589954</v>
      </c>
      <c r="BO75" s="119">
        <f ca="1">+'IS BS CF'!BO$51</f>
        <v>18596481.439695455</v>
      </c>
      <c r="BP75" s="119">
        <f ca="1">+'IS BS CF'!BP$51</f>
        <v>19390877.257602807</v>
      </c>
      <c r="BQ75" s="119">
        <f ca="1">+'IS BS CF'!BQ$51</f>
        <v>20203027.470031459</v>
      </c>
      <c r="BR75" s="119">
        <f ca="1">+'IS BS CF'!BR$51</f>
        <v>21037245.147255346</v>
      </c>
      <c r="BS75" s="119">
        <f ca="1">+'IS BS CF'!BS$51</f>
        <v>21892295.190618034</v>
      </c>
      <c r="BT75" s="119">
        <f ca="1">+'IS BS CF'!BT$51</f>
        <v>22767135.981812596</v>
      </c>
      <c r="BU75" s="119">
        <f ca="1">+'IS BS CF'!BU$51</f>
        <v>23660777.983447425</v>
      </c>
      <c r="BV75" s="119">
        <f ca="1">+'IS BS CF'!BV$51</f>
        <v>24572281.135000512</v>
      </c>
      <c r="BW75" s="119">
        <f ca="1">+'IS BS CF'!BW$51</f>
        <v>25500752.378975943</v>
      </c>
      <c r="BX75" s="119">
        <f ca="1">+'IS BS CF'!BX$51</f>
        <v>26445343.3107526</v>
      </c>
      <c r="BY75" s="119">
        <f ca="1">+'IS BS CF'!BY$51</f>
        <v>27405247.945940431</v>
      </c>
      <c r="BZ75" s="119">
        <f ca="1">+'IS BS CF'!BZ$51</f>
        <v>28379700.59936887</v>
      </c>
      <c r="CA75" s="119">
        <f ca="1">+'IS BS CF'!CA$51</f>
        <v>29365936.122518007</v>
      </c>
      <c r="CB75" s="119">
        <f ca="1">+'IS BS CF'!CB$51</f>
        <v>30367338.979737166</v>
      </c>
      <c r="CC75" s="119">
        <f ca="1">+'IS BS CF'!CC$51</f>
        <v>31386569.754512038</v>
      </c>
      <c r="CD75" s="119">
        <f ca="1">+'IS BS CF'!CD$51</f>
        <v>32427937.840964835</v>
      </c>
      <c r="CE75" s="119">
        <f ca="1">+'IS BS CF'!CE$51</f>
        <v>33490204.648095001</v>
      </c>
      <c r="CF75" s="119">
        <f ca="1">+'IS BS CF'!CF$51</f>
        <v>34572325.239868641</v>
      </c>
      <c r="CG75" s="119">
        <f ca="1">+'IS BS CF'!CG$51</f>
        <v>35673306.927053608</v>
      </c>
      <c r="CH75" s="119">
        <f ca="1">+'IS BS CF'!CH$51</f>
        <v>36792206.654879332</v>
      </c>
      <c r="CI75" s="119">
        <f ca="1">+'IS BS CF'!CI$51</f>
        <v>37928128.521313757</v>
      </c>
      <c r="CJ75" s="119">
        <f ca="1">+'IS BS CF'!CJ$51</f>
        <v>39080221.419426471</v>
      </c>
      <c r="CK75" s="119">
        <f ca="1">+'IS BS CF'!CK$51</f>
        <v>40247676.797633551</v>
      </c>
      <c r="CL75" s="119">
        <f ca="1">+'IS BS CF'!CL$51</f>
        <v>41429726.531930268</v>
      </c>
    </row>
    <row r="76" spans="2:90" x14ac:dyDescent="0.4">
      <c r="B76" s="139" t="s">
        <v>1105</v>
      </c>
      <c r="C76" s="12"/>
      <c r="D76" s="12" t="s">
        <v>995</v>
      </c>
      <c r="E76" s="12"/>
      <c r="F76" s="12"/>
      <c r="G76" s="12">
        <f>E76</f>
        <v>0</v>
      </c>
      <c r="H76" s="12"/>
      <c r="I76" s="60"/>
      <c r="J76" s="60"/>
      <c r="K76" s="16">
        <v>0.25</v>
      </c>
      <c r="L76" s="16">
        <v>0.25</v>
      </c>
      <c r="M76" s="16">
        <v>0.25</v>
      </c>
      <c r="N76" s="16">
        <v>0.25</v>
      </c>
      <c r="O76" s="16">
        <v>0.25</v>
      </c>
      <c r="P76" s="16">
        <v>0.25</v>
      </c>
      <c r="R76" s="19"/>
      <c r="S76" s="144">
        <f>INDEX($K:$P,ROW(),MATCH(S$3,$K$2:$P$2,0))</f>
        <v>0.25</v>
      </c>
      <c r="T76" s="144">
        <f>INDEX($K:$P,ROW(),MATCH(T$3,$K$2:$P$2,0))</f>
        <v>0.25</v>
      </c>
      <c r="U76" s="144">
        <f>INDEX($K:$P,ROW(),MATCH(U$3,$K$2:$P$2,0))</f>
        <v>0.25</v>
      </c>
      <c r="V76" s="144">
        <f>INDEX($K:$P,ROW(),MATCH(V$3,$K$2:$P$2,0))</f>
        <v>0.25</v>
      </c>
      <c r="W76" s="144">
        <f>INDEX($K:$P,ROW(),MATCH(W$3,$K$2:$P$2,0))</f>
        <v>0.25</v>
      </c>
      <c r="X76" s="144">
        <f>INDEX($K:$P,ROW(),MATCH(X$3,$K$2:$P$2,0))</f>
        <v>0.25</v>
      </c>
      <c r="Y76" s="144">
        <f>INDEX($K:$P,ROW(),MATCH(Y$3,$K$2:$P$2,0))</f>
        <v>0.25</v>
      </c>
      <c r="Z76" s="144">
        <f>INDEX($K:$P,ROW(),MATCH(Z$3,$K$2:$P$2,0))</f>
        <v>0.25</v>
      </c>
      <c r="AA76" s="144">
        <f>INDEX($K:$P,ROW(),MATCH(AA$3,$K$2:$P$2,0))</f>
        <v>0.25</v>
      </c>
      <c r="AB76" s="144">
        <f>INDEX($K:$P,ROW(),MATCH(AB$3,$K$2:$P$2,0))</f>
        <v>0.25</v>
      </c>
      <c r="AC76" s="144">
        <f>INDEX($K:$P,ROW(),MATCH(AC$3,$K$2:$P$2,0))</f>
        <v>0.25</v>
      </c>
      <c r="AD76" s="144">
        <f>INDEX($K:$P,ROW(),MATCH(AD$3,$K$2:$P$2,0))</f>
        <v>0.25</v>
      </c>
      <c r="AE76" s="144">
        <f>INDEX($K:$P,ROW(),MATCH(AE$3,$K$2:$P$2,0))</f>
        <v>0.25</v>
      </c>
      <c r="AF76" s="144">
        <f>INDEX($K:$P,ROW(),MATCH(AF$3,$K$2:$P$2,0))</f>
        <v>0.25</v>
      </c>
      <c r="AG76" s="144">
        <f>INDEX($K:$P,ROW(),MATCH(AG$3,$K$2:$P$2,0))</f>
        <v>0.25</v>
      </c>
      <c r="AH76" s="144">
        <f>INDEX($K:$P,ROW(),MATCH(AH$3,$K$2:$P$2,0))</f>
        <v>0.25</v>
      </c>
      <c r="AI76" s="144">
        <f>INDEX($K:$P,ROW(),MATCH(AI$3,$K$2:$P$2,0))</f>
        <v>0.25</v>
      </c>
      <c r="AJ76" s="144">
        <f>INDEX($K:$P,ROW(),MATCH(AJ$3,$K$2:$P$2,0))</f>
        <v>0.25</v>
      </c>
      <c r="AK76" s="144">
        <f>INDEX($K:$P,ROW(),MATCH(AK$3,$K$2:$P$2,0))</f>
        <v>0.25</v>
      </c>
      <c r="AL76" s="144">
        <f>INDEX($K:$P,ROW(),MATCH(AL$3,$K$2:$P$2,0))</f>
        <v>0.25</v>
      </c>
      <c r="AM76" s="144">
        <f>INDEX($K:$P,ROW(),MATCH(AM$3,$K$2:$P$2,0))</f>
        <v>0.25</v>
      </c>
      <c r="AN76" s="144">
        <f>INDEX($K:$P,ROW(),MATCH(AN$3,$K$2:$P$2,0))</f>
        <v>0.25</v>
      </c>
      <c r="AO76" s="144">
        <f>INDEX($K:$P,ROW(),MATCH(AO$3,$K$2:$P$2,0))</f>
        <v>0.25</v>
      </c>
      <c r="AP76" s="144">
        <f>INDEX($K:$P,ROW(),MATCH(AP$3,$K$2:$P$2,0))</f>
        <v>0.25</v>
      </c>
      <c r="AQ76" s="144">
        <f>INDEX($K:$P,ROW(),MATCH(AQ$3,$K$2:$P$2,0))</f>
        <v>0.25</v>
      </c>
      <c r="AR76" s="144">
        <f>INDEX($K:$P,ROW(),MATCH(AR$3,$K$2:$P$2,0))</f>
        <v>0.25</v>
      </c>
      <c r="AS76" s="144">
        <f>INDEX($K:$P,ROW(),MATCH(AS$3,$K$2:$P$2,0))</f>
        <v>0.25</v>
      </c>
      <c r="AT76" s="144">
        <f>INDEX($K:$P,ROW(),MATCH(AT$3,$K$2:$P$2,0))</f>
        <v>0.25</v>
      </c>
      <c r="AU76" s="144">
        <f>INDEX($K:$P,ROW(),MATCH(AU$3,$K$2:$P$2,0))</f>
        <v>0.25</v>
      </c>
      <c r="AV76" s="144">
        <f>INDEX($K:$P,ROW(),MATCH(AV$3,$K$2:$P$2,0))</f>
        <v>0.25</v>
      </c>
      <c r="AW76" s="144">
        <f>INDEX($K:$P,ROW(),MATCH(AW$3,$K$2:$P$2,0))</f>
        <v>0.25</v>
      </c>
      <c r="AX76" s="144">
        <f>INDEX($K:$P,ROW(),MATCH(AX$3,$K$2:$P$2,0))</f>
        <v>0.25</v>
      </c>
      <c r="AY76" s="144">
        <f>INDEX($K:$P,ROW(),MATCH(AY$3,$K$2:$P$2,0))</f>
        <v>0.25</v>
      </c>
      <c r="AZ76" s="144">
        <f>INDEX($K:$P,ROW(),MATCH(AZ$3,$K$2:$P$2,0))</f>
        <v>0.25</v>
      </c>
      <c r="BA76" s="144">
        <f>INDEX($K:$P,ROW(),MATCH(BA$3,$K$2:$P$2,0))</f>
        <v>0.25</v>
      </c>
      <c r="BB76" s="144">
        <f>INDEX($K:$P,ROW(),MATCH(BB$3,$K$2:$P$2,0))</f>
        <v>0.25</v>
      </c>
      <c r="BC76" s="144">
        <f>INDEX($K:$P,ROW(),MATCH(BC$3,$K$2:$P$2,0))</f>
        <v>0.25</v>
      </c>
      <c r="BD76" s="144">
        <f>INDEX($K:$P,ROW(),MATCH(BD$3,$K$2:$P$2,0))</f>
        <v>0.25</v>
      </c>
      <c r="BE76" s="144">
        <f>INDEX($K:$P,ROW(),MATCH(BE$3,$K$2:$P$2,0))</f>
        <v>0.25</v>
      </c>
      <c r="BF76" s="144">
        <f>INDEX($K:$P,ROW(),MATCH(BF$3,$K$2:$P$2,0))</f>
        <v>0.25</v>
      </c>
      <c r="BG76" s="144">
        <f>INDEX($K:$P,ROW(),MATCH(BG$3,$K$2:$P$2,0))</f>
        <v>0.25</v>
      </c>
      <c r="BH76" s="144">
        <f>INDEX($K:$P,ROW(),MATCH(BH$3,$K$2:$P$2,0))</f>
        <v>0.25</v>
      </c>
      <c r="BI76" s="144">
        <f>INDEX($K:$P,ROW(),MATCH(BI$3,$K$2:$P$2,0))</f>
        <v>0.25</v>
      </c>
      <c r="BJ76" s="144">
        <f>INDEX($K:$P,ROW(),MATCH(BJ$3,$K$2:$P$2,0))</f>
        <v>0.25</v>
      </c>
      <c r="BK76" s="144">
        <f>INDEX($K:$P,ROW(),MATCH(BK$3,$K$2:$P$2,0))</f>
        <v>0.25</v>
      </c>
      <c r="BL76" s="144">
        <f>INDEX($K:$P,ROW(),MATCH(BL$3,$K$2:$P$2,0))</f>
        <v>0.25</v>
      </c>
      <c r="BM76" s="144">
        <f>INDEX($K:$P,ROW(),MATCH(BM$3,$K$2:$P$2,0))</f>
        <v>0.25</v>
      </c>
      <c r="BN76" s="144">
        <f>INDEX($K:$P,ROW(),MATCH(BN$3,$K$2:$P$2,0))</f>
        <v>0.25</v>
      </c>
      <c r="BO76" s="144">
        <f>INDEX($K:$P,ROW(),MATCH(BO$3,$K$2:$P$2,0))</f>
        <v>0.25</v>
      </c>
      <c r="BP76" s="144">
        <f>INDEX($K:$P,ROW(),MATCH(BP$3,$K$2:$P$2,0))</f>
        <v>0.25</v>
      </c>
      <c r="BQ76" s="144">
        <f>INDEX($K:$P,ROW(),MATCH(BQ$3,$K$2:$P$2,0))</f>
        <v>0.25</v>
      </c>
      <c r="BR76" s="144">
        <f>INDEX($K:$P,ROW(),MATCH(BR$3,$K$2:$P$2,0))</f>
        <v>0.25</v>
      </c>
      <c r="BS76" s="144">
        <f>INDEX($K:$P,ROW(),MATCH(BS$3,$K$2:$P$2,0))</f>
        <v>0.25</v>
      </c>
      <c r="BT76" s="144">
        <f>INDEX($K:$P,ROW(),MATCH(BT$3,$K$2:$P$2,0))</f>
        <v>0.25</v>
      </c>
      <c r="BU76" s="144">
        <f>INDEX($K:$P,ROW(),MATCH(BU$3,$K$2:$P$2,0))</f>
        <v>0.25</v>
      </c>
      <c r="BV76" s="144">
        <f>INDEX($K:$P,ROW(),MATCH(BV$3,$K$2:$P$2,0))</f>
        <v>0.25</v>
      </c>
      <c r="BW76" s="144">
        <f>INDEX($K:$P,ROW(),MATCH(BW$3,$K$2:$P$2,0))</f>
        <v>0.25</v>
      </c>
      <c r="BX76" s="144">
        <f>INDEX($K:$P,ROW(),MATCH(BX$3,$K$2:$P$2,0))</f>
        <v>0.25</v>
      </c>
      <c r="BY76" s="144">
        <f>INDEX($K:$P,ROW(),MATCH(BY$3,$K$2:$P$2,0))</f>
        <v>0.25</v>
      </c>
      <c r="BZ76" s="144">
        <f>INDEX($K:$P,ROW(),MATCH(BZ$3,$K$2:$P$2,0))</f>
        <v>0.25</v>
      </c>
      <c r="CA76" s="144">
        <f>INDEX($K:$P,ROW(),MATCH(CA$3,$K$2:$P$2,0))</f>
        <v>0.25</v>
      </c>
      <c r="CB76" s="144">
        <f>INDEX($K:$P,ROW(),MATCH(CB$3,$K$2:$P$2,0))</f>
        <v>0.25</v>
      </c>
      <c r="CC76" s="144">
        <f>INDEX($K:$P,ROW(),MATCH(CC$3,$K$2:$P$2,0))</f>
        <v>0.25</v>
      </c>
      <c r="CD76" s="144">
        <f>INDEX($K:$P,ROW(),MATCH(CD$3,$K$2:$P$2,0))</f>
        <v>0.25</v>
      </c>
      <c r="CE76" s="144">
        <f>INDEX($K:$P,ROW(),MATCH(CE$3,$K$2:$P$2,0))</f>
        <v>0.25</v>
      </c>
      <c r="CF76" s="144">
        <f>INDEX($K:$P,ROW(),MATCH(CF$3,$K$2:$P$2,0))</f>
        <v>0.25</v>
      </c>
      <c r="CG76" s="144">
        <f>INDEX($K:$P,ROW(),MATCH(CG$3,$K$2:$P$2,0))</f>
        <v>0.25</v>
      </c>
      <c r="CH76" s="144">
        <f>INDEX($K:$P,ROW(),MATCH(CH$3,$K$2:$P$2,0))</f>
        <v>0.25</v>
      </c>
      <c r="CI76" s="144">
        <f>INDEX($K:$P,ROW(),MATCH(CI$3,$K$2:$P$2,0))</f>
        <v>0.25</v>
      </c>
      <c r="CJ76" s="144">
        <f>INDEX($K:$P,ROW(),MATCH(CJ$3,$K$2:$P$2,0))</f>
        <v>0.25</v>
      </c>
      <c r="CK76" s="144">
        <f>INDEX($K:$P,ROW(),MATCH(CK$3,$K$2:$P$2,0))</f>
        <v>0.25</v>
      </c>
      <c r="CL76" s="144">
        <f>INDEX($K:$P,ROW(),MATCH(CL$3,$K$2:$P$2,0))</f>
        <v>0.25</v>
      </c>
    </row>
    <row r="77" spans="2:90" x14ac:dyDescent="0.4">
      <c r="B77" s="121" t="s">
        <v>1106</v>
      </c>
      <c r="C77" t="s">
        <v>993</v>
      </c>
      <c r="D77" t="s">
        <v>995</v>
      </c>
      <c r="G77">
        <f>E77</f>
        <v>0</v>
      </c>
      <c r="K77" s="432">
        <f ca="1">SUMIF($3:$3,K$2,77:77)</f>
        <v>-802133.24103074067</v>
      </c>
      <c r="L77" s="432">
        <f ca="1">SUMIF($3:$3,L$2,77:77)</f>
        <v>-7227266.5673417738</v>
      </c>
      <c r="M77" s="432">
        <f ca="1">SUMIF($3:$3,M$2,77:77)</f>
        <v>-20800916.399647247</v>
      </c>
      <c r="N77" s="432">
        <f ca="1">SUMIF($3:$3,N$2,77:77)</f>
        <v>-41682595.191675708</v>
      </c>
      <c r="O77" s="432">
        <f ca="1">SUMIF($3:$3,O$2,77:77)</f>
        <v>-69962791.460125357</v>
      </c>
      <c r="P77" s="432">
        <f ca="1">SUMIF($3:$3,P$2,77:77)</f>
        <v>-105690394.85948317</v>
      </c>
      <c r="S77" s="432">
        <f ca="1">-S76*S75</f>
        <v>9715.6333333333332</v>
      </c>
      <c r="T77" s="432">
        <f ca="1">-T76*T75</f>
        <v>9715.6333333333332</v>
      </c>
      <c r="U77" s="432">
        <f ca="1">-U76*U75</f>
        <v>7011.1833333333343</v>
      </c>
      <c r="V77" s="432">
        <f ca="1">-V76*V75</f>
        <v>-889.15520833332994</v>
      </c>
      <c r="W77" s="432">
        <f ca="1">-W76*W75</f>
        <v>-13659.060156249992</v>
      </c>
      <c r="X77" s="432">
        <f ca="1">-X76*X75</f>
        <v>-31055.053190104154</v>
      </c>
      <c r="Y77" s="432">
        <f ca="1">-Y76*Y75</f>
        <v>-52845.829905598948</v>
      </c>
      <c r="Z77" s="432">
        <f ca="1">-Z76*Z75</f>
        <v>-78811.651118652328</v>
      </c>
      <c r="AA77" s="432">
        <f ca="1">-AA76*AA75</f>
        <v>-108743.76460438635</v>
      </c>
      <c r="AB77" s="432">
        <f ca="1">-AB76*AB75</f>
        <v>-142443.85574916701</v>
      </c>
      <c r="AC77" s="432">
        <f ca="1">-AC76*AC75</f>
        <v>-179723.525670042</v>
      </c>
      <c r="AD77" s="432">
        <f ca="1">-AD76*AD75</f>
        <v>-220403.79542820659</v>
      </c>
      <c r="AE77" s="432">
        <f ca="1">-AE76*AE75</f>
        <v>-261155.21705647829</v>
      </c>
      <c r="AF77" s="432">
        <f ca="1">-AF76*AF75</f>
        <v>-307665.29920365434</v>
      </c>
      <c r="AG77" s="432">
        <f ca="1">-AG76*AG75</f>
        <v>-358400.51734763826</v>
      </c>
      <c r="AH77" s="432">
        <f ca="1">-AH76*AH75</f>
        <v>-414449.81218858971</v>
      </c>
      <c r="AI77" s="432">
        <f ca="1">-AI76*AI75</f>
        <v>-475514.54853749351</v>
      </c>
      <c r="AJ77" s="432">
        <f ca="1">-AJ76*AJ75</f>
        <v>-541343.95431895216</v>
      </c>
      <c r="AK77" s="432">
        <f ca="1">-AK76*AK75</f>
        <v>-611699.79606133781</v>
      </c>
      <c r="AL77" s="432">
        <f ca="1">-AL76*AL75</f>
        <v>-686355.75196660426</v>
      </c>
      <c r="AM77" s="432">
        <f ca="1">-AM76*AM75</f>
        <v>-765096.81632660737</v>
      </c>
      <c r="AN77" s="432">
        <f ca="1">-AN76*AN75</f>
        <v>-847718.73371861037</v>
      </c>
      <c r="AO77" s="432">
        <f ca="1">-AO76*AO75</f>
        <v>-934027.46149101283</v>
      </c>
      <c r="AP77" s="432">
        <f ca="1">-AP76*AP75</f>
        <v>-1023838.6591247955</v>
      </c>
      <c r="AQ77" s="432">
        <f ca="1">-AQ76*AQ75</f>
        <v>-1116537.1323768892</v>
      </c>
      <c r="AR77" s="432">
        <f ca="1">-AR76*AR75</f>
        <v>-1212836.6554288778</v>
      </c>
      <c r="AS77" s="432">
        <f ca="1">-AS76*AS75</f>
        <v>-1313477.811182434</v>
      </c>
      <c r="AT77" s="432">
        <f ca="1">-AT76*AT75</f>
        <v>-1419543.7155024789</v>
      </c>
      <c r="AU77" s="432">
        <f ca="1">-AU76*AU75</f>
        <v>-1530730.1996065218</v>
      </c>
      <c r="AV77" s="432">
        <f ca="1">-AV76*AV75</f>
        <v>-1646781.2345053621</v>
      </c>
      <c r="AW77" s="432">
        <f ca="1">-AW76*AW75</f>
        <v>-1767453.5926592604</v>
      </c>
      <c r="AX77" s="432">
        <f ca="1">-AX76*AX75</f>
        <v>-1892516.2079054643</v>
      </c>
      <c r="AY77" s="432">
        <f ca="1">-AY76*AY75</f>
        <v>-2021749.5673893576</v>
      </c>
      <c r="AZ77" s="432">
        <f ca="1">-AZ76*AZ75</f>
        <v>-2154945.1338990568</v>
      </c>
      <c r="BA77" s="432">
        <f ca="1">-BA76*BA75</f>
        <v>-2291904.7970832703</v>
      </c>
      <c r="BB77" s="432">
        <f ca="1">-BB76*BB75</f>
        <v>-2432440.3521082732</v>
      </c>
      <c r="BC77" s="432">
        <f ca="1">-BC76*BC75</f>
        <v>-2575910.9300945266</v>
      </c>
      <c r="BD77" s="432">
        <f ca="1">-BD76*BD75</f>
        <v>-2723070.8247545916</v>
      </c>
      <c r="BE77" s="432">
        <f ca="1">-BE76*BE75</f>
        <v>-2874635.3022858198</v>
      </c>
      <c r="BF77" s="432">
        <f ca="1">-BF76*BF75</f>
        <v>-3031684.3310446539</v>
      </c>
      <c r="BG77" s="432">
        <f ca="1">-BG76*BG75</f>
        <v>-3193910.7521155458</v>
      </c>
      <c r="BH77" s="432">
        <f ca="1">-BH76*BH75</f>
        <v>-3361055.6958828941</v>
      </c>
      <c r="BI77" s="432">
        <f ca="1">-BI76*BI75</f>
        <v>-3532873.2362118745</v>
      </c>
      <c r="BJ77" s="432">
        <f ca="1">-BJ76*BJ75</f>
        <v>-3709129.7432744056</v>
      </c>
      <c r="BK77" s="432">
        <f ca="1">-BK76*BK75</f>
        <v>-3889603.2687338102</v>
      </c>
      <c r="BL77" s="432">
        <f ca="1">-BL76*BL75</f>
        <v>-4074082.9616702446</v>
      </c>
      <c r="BM77" s="432">
        <f ca="1">-BM76*BM75</f>
        <v>-4262368.5137098571</v>
      </c>
      <c r="BN77" s="432">
        <f ca="1">-BN76*BN75</f>
        <v>-4454269.6318974886</v>
      </c>
      <c r="BO77" s="432">
        <f ca="1">-BO76*BO75</f>
        <v>-4649120.3599238638</v>
      </c>
      <c r="BP77" s="432">
        <f ca="1">-BP76*BP75</f>
        <v>-4847719.3144007018</v>
      </c>
      <c r="BQ77" s="432">
        <f ca="1">-BQ76*BQ75</f>
        <v>-5050756.8675078647</v>
      </c>
      <c r="BR77" s="432">
        <f ca="1">-BR76*BR75</f>
        <v>-5259311.2868138365</v>
      </c>
      <c r="BS77" s="432">
        <f ca="1">-BS76*BS75</f>
        <v>-5473073.7976545086</v>
      </c>
      <c r="BT77" s="432">
        <f ca="1">-BT76*BT75</f>
        <v>-5691783.9954531491</v>
      </c>
      <c r="BU77" s="432">
        <f ca="1">-BU76*BU75</f>
        <v>-5915194.4958618563</v>
      </c>
      <c r="BV77" s="432">
        <f ca="1">-BV76*BV75</f>
        <v>-6143070.283750128</v>
      </c>
      <c r="BW77" s="432">
        <f ca="1">-BW76*BW75</f>
        <v>-6375188.0947439857</v>
      </c>
      <c r="BX77" s="432">
        <f ca="1">-BX76*BX75</f>
        <v>-6611335.8276881501</v>
      </c>
      <c r="BY77" s="432">
        <f ca="1">-BY76*BY75</f>
        <v>-6851311.9864851078</v>
      </c>
      <c r="BZ77" s="432">
        <f ca="1">-BZ76*BZ75</f>
        <v>-7094925.1498422176</v>
      </c>
      <c r="CA77" s="432">
        <f ca="1">-CA76*CA75</f>
        <v>-7341484.0306295017</v>
      </c>
      <c r="CB77" s="432">
        <f ca="1">-CB76*CB75</f>
        <v>-7591834.7449342916</v>
      </c>
      <c r="CC77" s="432">
        <f ca="1">-CC76*CC75</f>
        <v>-7846642.4386280095</v>
      </c>
      <c r="CD77" s="432">
        <f ca="1">-CD76*CD75</f>
        <v>-8106984.4602412088</v>
      </c>
      <c r="CE77" s="432">
        <f ca="1">-CE76*CE75</f>
        <v>-8372551.1620237501</v>
      </c>
      <c r="CF77" s="432">
        <f ca="1">-CF76*CF75</f>
        <v>-8643081.3099671602</v>
      </c>
      <c r="CG77" s="432">
        <f ca="1">-CG76*CG75</f>
        <v>-8918326.731763402</v>
      </c>
      <c r="CH77" s="432">
        <f ca="1">-CH76*CH75</f>
        <v>-9198051.6637198329</v>
      </c>
      <c r="CI77" s="432">
        <f ca="1">-CI76*CI75</f>
        <v>-9482032.1303284392</v>
      </c>
      <c r="CJ77" s="432">
        <f ca="1">-CJ76*CJ75</f>
        <v>-9770055.3548566177</v>
      </c>
      <c r="CK77" s="432">
        <f ca="1">-CK76*CK75</f>
        <v>-10061919.199408388</v>
      </c>
      <c r="CL77" s="432">
        <f ca="1">-CL76*CL75</f>
        <v>-10357431.632982567</v>
      </c>
    </row>
    <row r="78" spans="2:90" x14ac:dyDescent="0.4">
      <c r="B78" s="121"/>
      <c r="D78" t="s">
        <v>995</v>
      </c>
      <c r="G78">
        <f>E78</f>
        <v>0</v>
      </c>
      <c r="K78" s="33"/>
      <c r="L78" s="33"/>
      <c r="M78" s="33"/>
      <c r="N78" s="33"/>
      <c r="O78" s="33"/>
      <c r="P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33"/>
      <c r="CA78" s="33"/>
      <c r="CB78" s="33"/>
      <c r="CC78" s="33"/>
      <c r="CD78" s="33"/>
      <c r="CE78" s="33"/>
      <c r="CF78" s="33"/>
      <c r="CG78" s="33"/>
      <c r="CH78" s="33"/>
      <c r="CI78" s="33"/>
      <c r="CJ78" s="33"/>
      <c r="CK78" s="33"/>
      <c r="CL78" s="33"/>
    </row>
    <row r="79" spans="2:90" x14ac:dyDescent="0.4">
      <c r="B79" s="121" t="s">
        <v>812</v>
      </c>
      <c r="C79" t="s">
        <v>224</v>
      </c>
      <c r="D79" t="s">
        <v>995</v>
      </c>
      <c r="G79">
        <f>E79</f>
        <v>0</v>
      </c>
      <c r="K79" s="33">
        <f ca="1">SUMIF($4:$4,K$2,79:79)</f>
        <v>0</v>
      </c>
      <c r="L79" s="33">
        <f ca="1">SUMIF($4:$4,L$2,79:79)</f>
        <v>0</v>
      </c>
      <c r="M79" s="33">
        <f ca="1">SUMIF($4:$4,M$2,79:79)</f>
        <v>0</v>
      </c>
      <c r="N79" s="33">
        <f ca="1">SUMIF($4:$4,N$2,79:79)</f>
        <v>0</v>
      </c>
      <c r="O79" s="33">
        <f ca="1">SUMIF($4:$4,O$2,79:79)</f>
        <v>0</v>
      </c>
      <c r="P79" s="33">
        <f ca="1">SUMIF($4:$4,P$2,79:79)</f>
        <v>0</v>
      </c>
      <c r="S79" s="33">
        <f ca="1">+MAX(0,R79+S77)</f>
        <v>9715.6333333333332</v>
      </c>
      <c r="T79" s="33">
        <f ca="1">+MAX(0,S79+T77)</f>
        <v>19431.266666666666</v>
      </c>
      <c r="U79" s="33">
        <f ca="1">+MAX(0,T79+U77)</f>
        <v>26442.45</v>
      </c>
      <c r="V79" s="33">
        <f ca="1">+MAX(0,U79+V77)</f>
        <v>25553.294791666671</v>
      </c>
      <c r="W79" s="33">
        <f ca="1">+MAX(0,V79+W77)</f>
        <v>11894.234635416678</v>
      </c>
      <c r="X79" s="33">
        <f ca="1">+MAX(0,W79+X77)</f>
        <v>0</v>
      </c>
      <c r="Y79" s="33">
        <f ca="1">+MAX(0,X79+Y77)</f>
        <v>0</v>
      </c>
      <c r="Z79" s="33">
        <f ca="1">+MAX(0,Y79+Z77)</f>
        <v>0</v>
      </c>
      <c r="AA79" s="33">
        <f ca="1">+MAX(0,Z79+AA77)</f>
        <v>0</v>
      </c>
      <c r="AB79" s="33">
        <f ca="1">+MAX(0,AA79+AB77)</f>
        <v>0</v>
      </c>
      <c r="AC79" s="33">
        <f ca="1">+MAX(0,AB79+AC77)</f>
        <v>0</v>
      </c>
      <c r="AD79" s="33">
        <f ca="1">+MAX(0,AC79+AD77)</f>
        <v>0</v>
      </c>
      <c r="AE79" s="33">
        <f ca="1">+MAX(0,AD79+AE77)</f>
        <v>0</v>
      </c>
      <c r="AF79" s="33">
        <f ca="1">+MAX(0,AE79+AF77)</f>
        <v>0</v>
      </c>
      <c r="AG79" s="33">
        <f ca="1">+MAX(0,AF79+AG77)</f>
        <v>0</v>
      </c>
      <c r="AH79" s="33">
        <f ca="1">+MAX(0,AG79+AH77)</f>
        <v>0</v>
      </c>
      <c r="AI79" s="33">
        <f ca="1">+MAX(0,AH79+AI77)</f>
        <v>0</v>
      </c>
      <c r="AJ79" s="33">
        <f ca="1">+MAX(0,AI79+AJ77)</f>
        <v>0</v>
      </c>
      <c r="AK79" s="33">
        <f ca="1">+MAX(0,AJ79+AK77)</f>
        <v>0</v>
      </c>
      <c r="AL79" s="33">
        <f ca="1">+MAX(0,AK79+AL77)</f>
        <v>0</v>
      </c>
      <c r="AM79" s="33">
        <f ca="1">+MAX(0,AL79+AM77)</f>
        <v>0</v>
      </c>
      <c r="AN79" s="33">
        <f ca="1">+MAX(0,AM79+AN77)</f>
        <v>0</v>
      </c>
      <c r="AO79" s="33">
        <f ca="1">+MAX(0,AN79+AO77)</f>
        <v>0</v>
      </c>
      <c r="AP79" s="33">
        <f ca="1">+MAX(0,AO79+AP77)</f>
        <v>0</v>
      </c>
      <c r="AQ79" s="33">
        <f ca="1">+MAX(0,AP79+AQ77)</f>
        <v>0</v>
      </c>
      <c r="AR79" s="33">
        <f ca="1">+MAX(0,AQ79+AR77)</f>
        <v>0</v>
      </c>
      <c r="AS79" s="33">
        <f ca="1">+MAX(0,AR79+AS77)</f>
        <v>0</v>
      </c>
      <c r="AT79" s="33">
        <f ca="1">+MAX(0,AS79+AT77)</f>
        <v>0</v>
      </c>
      <c r="AU79" s="33">
        <f ca="1">+MAX(0,AT79+AU77)</f>
        <v>0</v>
      </c>
      <c r="AV79" s="33">
        <f ca="1">+MAX(0,AU79+AV77)</f>
        <v>0</v>
      </c>
      <c r="AW79" s="33">
        <f ca="1">+MAX(0,AV79+AW77)</f>
        <v>0</v>
      </c>
      <c r="AX79" s="33">
        <f ca="1">+MAX(0,AW79+AX77)</f>
        <v>0</v>
      </c>
      <c r="AY79" s="33">
        <f ca="1">+MAX(0,AX79+AY77)</f>
        <v>0</v>
      </c>
      <c r="AZ79" s="33">
        <f ca="1">+MAX(0,AY79+AZ77)</f>
        <v>0</v>
      </c>
      <c r="BA79" s="33">
        <f ca="1">+MAX(0,AZ79+BA77)</f>
        <v>0</v>
      </c>
      <c r="BB79" s="33">
        <f ca="1">+MAX(0,BA79+BB77)</f>
        <v>0</v>
      </c>
      <c r="BC79" s="33">
        <f ca="1">+MAX(0,BB79+BC77)</f>
        <v>0</v>
      </c>
      <c r="BD79" s="33">
        <f ca="1">+MAX(0,BC79+BD77)</f>
        <v>0</v>
      </c>
      <c r="BE79" s="33">
        <f ca="1">+MAX(0,BD79+BE77)</f>
        <v>0</v>
      </c>
      <c r="BF79" s="33">
        <f ca="1">+MAX(0,BE79+BF77)</f>
        <v>0</v>
      </c>
      <c r="BG79" s="33">
        <f ca="1">+MAX(0,BF79+BG77)</f>
        <v>0</v>
      </c>
      <c r="BH79" s="33">
        <f ca="1">+MAX(0,BG79+BH77)</f>
        <v>0</v>
      </c>
      <c r="BI79" s="33">
        <f ca="1">+MAX(0,BH79+BI77)</f>
        <v>0</v>
      </c>
      <c r="BJ79" s="33">
        <f ca="1">+MAX(0,BI79+BJ77)</f>
        <v>0</v>
      </c>
      <c r="BK79" s="33">
        <f ca="1">+MAX(0,BJ79+BK77)</f>
        <v>0</v>
      </c>
      <c r="BL79" s="33">
        <f ca="1">+MAX(0,BK79+BL77)</f>
        <v>0</v>
      </c>
      <c r="BM79" s="33">
        <f ca="1">+MAX(0,BL79+BM77)</f>
        <v>0</v>
      </c>
      <c r="BN79" s="33">
        <f ca="1">+MAX(0,BM79+BN77)</f>
        <v>0</v>
      </c>
      <c r="BO79" s="33">
        <f ca="1">+MAX(0,BN79+BO77)</f>
        <v>0</v>
      </c>
      <c r="BP79" s="33">
        <f ca="1">+MAX(0,BO79+BP77)</f>
        <v>0</v>
      </c>
      <c r="BQ79" s="33">
        <f ca="1">+MAX(0,BP79+BQ77)</f>
        <v>0</v>
      </c>
      <c r="BR79" s="33">
        <f ca="1">+MAX(0,BQ79+BR77)</f>
        <v>0</v>
      </c>
      <c r="BS79" s="33">
        <f ca="1">+MAX(0,BR79+BS77)</f>
        <v>0</v>
      </c>
      <c r="BT79" s="33">
        <f ca="1">+MAX(0,BS79+BT77)</f>
        <v>0</v>
      </c>
      <c r="BU79" s="33">
        <f ca="1">+MAX(0,BT79+BU77)</f>
        <v>0</v>
      </c>
      <c r="BV79" s="33">
        <f ca="1">+MAX(0,BU79+BV77)</f>
        <v>0</v>
      </c>
      <c r="BW79" s="33">
        <f ca="1">+MAX(0,BV79+BW77)</f>
        <v>0</v>
      </c>
      <c r="BX79" s="33">
        <f ca="1">+MAX(0,BW79+BX77)</f>
        <v>0</v>
      </c>
      <c r="BY79" s="33">
        <f ca="1">+MAX(0,BX79+BY77)</f>
        <v>0</v>
      </c>
      <c r="BZ79" s="33">
        <f ca="1">+MAX(0,BY79+BZ77)</f>
        <v>0</v>
      </c>
      <c r="CA79" s="33">
        <f ca="1">+MAX(0,BZ79+CA77)</f>
        <v>0</v>
      </c>
      <c r="CB79" s="33">
        <f ca="1">+MAX(0,CA79+CB77)</f>
        <v>0</v>
      </c>
      <c r="CC79" s="33">
        <f ca="1">+MAX(0,CB79+CC77)</f>
        <v>0</v>
      </c>
      <c r="CD79" s="33">
        <f ca="1">+MAX(0,CC79+CD77)</f>
        <v>0</v>
      </c>
      <c r="CE79" s="33">
        <f ca="1">+MAX(0,CD79+CE77)</f>
        <v>0</v>
      </c>
      <c r="CF79" s="33">
        <f ca="1">+MAX(0,CE79+CF77)</f>
        <v>0</v>
      </c>
      <c r="CG79" s="33">
        <f ca="1">+MAX(0,CF79+CG77)</f>
        <v>0</v>
      </c>
      <c r="CH79" s="33">
        <f ca="1">+MAX(0,CG79+CH77)</f>
        <v>0</v>
      </c>
      <c r="CI79" s="33">
        <f ca="1">+MAX(0,CH79+CI77)</f>
        <v>0</v>
      </c>
      <c r="CJ79" s="33">
        <f ca="1">+MAX(0,CI79+CJ77)</f>
        <v>0</v>
      </c>
      <c r="CK79" s="33">
        <f ca="1">+MAX(0,CJ79+CK77)</f>
        <v>0</v>
      </c>
      <c r="CL79" s="33">
        <f ca="1">+MAX(0,CK79+CL77)</f>
        <v>0</v>
      </c>
    </row>
    <row r="80" spans="2:90" x14ac:dyDescent="0.4">
      <c r="B80" s="121"/>
      <c r="D80" t="s">
        <v>995</v>
      </c>
      <c r="G80">
        <f>E80</f>
        <v>0</v>
      </c>
      <c r="K80" s="33"/>
      <c r="L80" s="33"/>
      <c r="M80" s="33"/>
      <c r="N80" s="33"/>
      <c r="O80" s="33"/>
      <c r="P80" s="33"/>
      <c r="S80" s="33"/>
      <c r="T80" s="33"/>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c r="BZ80" s="33"/>
      <c r="CA80" s="33"/>
      <c r="CB80" s="33"/>
      <c r="CC80" s="33"/>
      <c r="CD80" s="33"/>
      <c r="CE80" s="33"/>
      <c r="CF80" s="33"/>
      <c r="CG80" s="33"/>
      <c r="CH80" s="33"/>
      <c r="CI80" s="33"/>
      <c r="CJ80" s="33"/>
      <c r="CK80" s="33"/>
      <c r="CL80" s="33"/>
    </row>
    <row r="81" spans="2:90" x14ac:dyDescent="0.4">
      <c r="B81" s="121" t="s">
        <v>813</v>
      </c>
      <c r="C81" t="s">
        <v>234</v>
      </c>
      <c r="D81" t="s">
        <v>995</v>
      </c>
      <c r="G81">
        <f>E81</f>
        <v>0</v>
      </c>
      <c r="K81" s="33">
        <f ca="1">SUMIF($3:$3,K$2,81:81)</f>
        <v>0</v>
      </c>
      <c r="L81" s="33">
        <f ca="1">SUMIF($3:$3,L$2,81:81)</f>
        <v>0</v>
      </c>
      <c r="M81" s="33">
        <f ca="1">SUMIF($3:$3,M$2,81:81)</f>
        <v>0</v>
      </c>
      <c r="N81" s="33">
        <f ca="1">SUMIF($3:$3,N$2,81:81)</f>
        <v>0</v>
      </c>
      <c r="O81" s="33">
        <f ca="1">SUMIF($3:$3,O$2,81:81)</f>
        <v>0</v>
      </c>
      <c r="P81" s="33">
        <f ca="1">SUMIF($3:$3,P$2,81:81)</f>
        <v>0</v>
      </c>
      <c r="S81" s="33">
        <f ca="1">+R79-S79</f>
        <v>-9715.6333333333332</v>
      </c>
      <c r="T81" s="33">
        <f ca="1">+S79-T79</f>
        <v>-9715.6333333333332</v>
      </c>
      <c r="U81" s="33">
        <f ca="1">+T79-U79</f>
        <v>-7011.1833333333343</v>
      </c>
      <c r="V81" s="33">
        <f ca="1">+U79-V79</f>
        <v>889.15520833332994</v>
      </c>
      <c r="W81" s="33">
        <f ca="1">+V79-W79</f>
        <v>13659.060156249992</v>
      </c>
      <c r="X81" s="33">
        <f ca="1">+W79-X79</f>
        <v>11894.234635416678</v>
      </c>
      <c r="Y81" s="33">
        <f ca="1">+X79-Y79</f>
        <v>0</v>
      </c>
      <c r="Z81" s="33">
        <f ca="1">+Y79-Z79</f>
        <v>0</v>
      </c>
      <c r="AA81" s="33">
        <f ca="1">+Z79-AA79</f>
        <v>0</v>
      </c>
      <c r="AB81" s="33">
        <f ca="1">+AA79-AB79</f>
        <v>0</v>
      </c>
      <c r="AC81" s="33">
        <f ca="1">+AB79-AC79</f>
        <v>0</v>
      </c>
      <c r="AD81" s="33">
        <f ca="1">+AC79-AD79</f>
        <v>0</v>
      </c>
      <c r="AE81" s="33">
        <f ca="1">+AD79-AE79</f>
        <v>0</v>
      </c>
      <c r="AF81" s="33">
        <f ca="1">+AE79-AF79</f>
        <v>0</v>
      </c>
      <c r="AG81" s="33">
        <f ca="1">+AF79-AG79</f>
        <v>0</v>
      </c>
      <c r="AH81" s="33">
        <f ca="1">+AG79-AH79</f>
        <v>0</v>
      </c>
      <c r="AI81" s="33">
        <f ca="1">+AH79-AI79</f>
        <v>0</v>
      </c>
      <c r="AJ81" s="33">
        <f ca="1">+AI79-AJ79</f>
        <v>0</v>
      </c>
      <c r="AK81" s="33">
        <f ca="1">+AJ79-AK79</f>
        <v>0</v>
      </c>
      <c r="AL81" s="33">
        <f ca="1">+AK79-AL79</f>
        <v>0</v>
      </c>
      <c r="AM81" s="33">
        <f ca="1">+AL79-AM79</f>
        <v>0</v>
      </c>
      <c r="AN81" s="33">
        <f ca="1">+AM79-AN79</f>
        <v>0</v>
      </c>
      <c r="AO81" s="33">
        <f ca="1">+AN79-AO79</f>
        <v>0</v>
      </c>
      <c r="AP81" s="33">
        <f ca="1">+AO79-AP79</f>
        <v>0</v>
      </c>
      <c r="AQ81" s="33">
        <f ca="1">+AP79-AQ79</f>
        <v>0</v>
      </c>
      <c r="AR81" s="33">
        <f ca="1">+AQ79-AR79</f>
        <v>0</v>
      </c>
      <c r="AS81" s="33">
        <f ca="1">+AR79-AS79</f>
        <v>0</v>
      </c>
      <c r="AT81" s="33">
        <f ca="1">+AS79-AT79</f>
        <v>0</v>
      </c>
      <c r="AU81" s="33">
        <f ca="1">+AT79-AU79</f>
        <v>0</v>
      </c>
      <c r="AV81" s="33">
        <f ca="1">+AU79-AV79</f>
        <v>0</v>
      </c>
      <c r="AW81" s="33">
        <f ca="1">+AV79-AW79</f>
        <v>0</v>
      </c>
      <c r="AX81" s="33">
        <f ca="1">+AW79-AX79</f>
        <v>0</v>
      </c>
      <c r="AY81" s="33">
        <f ca="1">+AX79-AY79</f>
        <v>0</v>
      </c>
      <c r="AZ81" s="33">
        <f ca="1">+AY79-AZ79</f>
        <v>0</v>
      </c>
      <c r="BA81" s="33">
        <f ca="1">+AZ79-BA79</f>
        <v>0</v>
      </c>
      <c r="BB81" s="33">
        <f ca="1">+BA79-BB79</f>
        <v>0</v>
      </c>
      <c r="BC81" s="33">
        <f ca="1">+BB79-BC79</f>
        <v>0</v>
      </c>
      <c r="BD81" s="33">
        <f ca="1">+BC79-BD79</f>
        <v>0</v>
      </c>
      <c r="BE81" s="33">
        <f ca="1">+BD79-BE79</f>
        <v>0</v>
      </c>
      <c r="BF81" s="33">
        <f ca="1">+BE79-BF79</f>
        <v>0</v>
      </c>
      <c r="BG81" s="33">
        <f ca="1">+BF79-BG79</f>
        <v>0</v>
      </c>
      <c r="BH81" s="33">
        <f ca="1">+BG79-BH79</f>
        <v>0</v>
      </c>
      <c r="BI81" s="33">
        <f ca="1">+BH79-BI79</f>
        <v>0</v>
      </c>
      <c r="BJ81" s="33">
        <f ca="1">+BI79-BJ79</f>
        <v>0</v>
      </c>
      <c r="BK81" s="33">
        <f ca="1">+BJ79-BK79</f>
        <v>0</v>
      </c>
      <c r="BL81" s="33">
        <f ca="1">+BK79-BL79</f>
        <v>0</v>
      </c>
      <c r="BM81" s="33">
        <f ca="1">+BL79-BM79</f>
        <v>0</v>
      </c>
      <c r="BN81" s="33">
        <f ca="1">+BM79-BN79</f>
        <v>0</v>
      </c>
      <c r="BO81" s="33">
        <f ca="1">+BN79-BO79</f>
        <v>0</v>
      </c>
      <c r="BP81" s="33">
        <f ca="1">+BO79-BP79</f>
        <v>0</v>
      </c>
      <c r="BQ81" s="33">
        <f ca="1">+BP79-BQ79</f>
        <v>0</v>
      </c>
      <c r="BR81" s="33">
        <f ca="1">+BQ79-BR79</f>
        <v>0</v>
      </c>
      <c r="BS81" s="33">
        <f ca="1">+BR79-BS79</f>
        <v>0</v>
      </c>
      <c r="BT81" s="33">
        <f ca="1">+BS79-BT79</f>
        <v>0</v>
      </c>
      <c r="BU81" s="33">
        <f ca="1">+BT79-BU79</f>
        <v>0</v>
      </c>
      <c r="BV81" s="33">
        <f ca="1">+BU79-BV79</f>
        <v>0</v>
      </c>
      <c r="BW81" s="33">
        <f ca="1">+BV79-BW79</f>
        <v>0</v>
      </c>
      <c r="BX81" s="33">
        <f ca="1">+BW79-BX79</f>
        <v>0</v>
      </c>
      <c r="BY81" s="33">
        <f ca="1">+BX79-BY79</f>
        <v>0</v>
      </c>
      <c r="BZ81" s="33">
        <f ca="1">+BY79-BZ79</f>
        <v>0</v>
      </c>
      <c r="CA81" s="33">
        <f ca="1">+BZ79-CA79</f>
        <v>0</v>
      </c>
      <c r="CB81" s="33">
        <f ca="1">+CA79-CB79</f>
        <v>0</v>
      </c>
      <c r="CC81" s="33">
        <f ca="1">+CB79-CC79</f>
        <v>0</v>
      </c>
      <c r="CD81" s="33">
        <f ca="1">+CC79-CD79</f>
        <v>0</v>
      </c>
      <c r="CE81" s="33">
        <f ca="1">+CD79-CE79</f>
        <v>0</v>
      </c>
      <c r="CF81" s="33">
        <f ca="1">+CE79-CF79</f>
        <v>0</v>
      </c>
      <c r="CG81" s="33">
        <f ca="1">+CF79-CG79</f>
        <v>0</v>
      </c>
      <c r="CH81" s="33">
        <f ca="1">+CG79-CH79</f>
        <v>0</v>
      </c>
      <c r="CI81" s="33">
        <f ca="1">+CH79-CI79</f>
        <v>0</v>
      </c>
      <c r="CJ81" s="33">
        <f ca="1">+CI79-CJ79</f>
        <v>0</v>
      </c>
      <c r="CK81" s="33">
        <f ca="1">+CJ79-CK79</f>
        <v>0</v>
      </c>
      <c r="CL81" s="33">
        <f ca="1">+CK79-CL79</f>
        <v>0</v>
      </c>
    </row>
    <row r="82" spans="2:90" x14ac:dyDescent="0.4">
      <c r="B82"/>
      <c r="I82"/>
      <c r="J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row>
    <row r="83" spans="2:90" x14ac:dyDescent="0.4">
      <c r="B83"/>
      <c r="I83"/>
      <c r="J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row>
    <row r="84" spans="2:90" x14ac:dyDescent="0.4">
      <c r="B84"/>
      <c r="I84"/>
      <c r="J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row>
    <row r="85" spans="2:90" x14ac:dyDescent="0.4">
      <c r="B85"/>
      <c r="I85"/>
      <c r="J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row>
    <row r="86" spans="2:90" x14ac:dyDescent="0.4">
      <c r="B86"/>
      <c r="I86"/>
      <c r="J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row>
    <row r="87" spans="2:90" x14ac:dyDescent="0.4">
      <c r="B87"/>
      <c r="I87"/>
      <c r="J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row>
    <row r="88" spans="2:90" x14ac:dyDescent="0.4">
      <c r="B88"/>
      <c r="I88"/>
      <c r="J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row>
    <row r="89" spans="2:90" x14ac:dyDescent="0.4">
      <c r="B89"/>
      <c r="I89"/>
      <c r="J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row>
    <row r="90" spans="2:90" x14ac:dyDescent="0.4">
      <c r="B90"/>
      <c r="I90"/>
      <c r="J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row>
    <row r="91" spans="2:90" x14ac:dyDescent="0.4">
      <c r="B91"/>
      <c r="I91"/>
      <c r="J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row>
    <row r="92" spans="2:90" x14ac:dyDescent="0.4">
      <c r="B92"/>
      <c r="I92"/>
      <c r="J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row>
    <row r="93" spans="2:90" x14ac:dyDescent="0.4">
      <c r="B93"/>
      <c r="I93"/>
      <c r="J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row>
    <row r="94" spans="2:90" x14ac:dyDescent="0.4">
      <c r="B94"/>
      <c r="I94"/>
      <c r="J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row>
    <row r="95" spans="2:90" x14ac:dyDescent="0.4">
      <c r="B95"/>
      <c r="I95"/>
      <c r="J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row>
    <row r="96" spans="2:90" x14ac:dyDescent="0.4">
      <c r="B96"/>
      <c r="I96"/>
      <c r="J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row>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ht="12.9" customHeigh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spans="1:90" x14ac:dyDescent="0.4">
      <c r="B209"/>
      <c r="I209"/>
      <c r="J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row>
    <row r="210" spans="1:90" x14ac:dyDescent="0.4">
      <c r="B210"/>
      <c r="I210"/>
      <c r="J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row>
    <row r="211" spans="1:90" x14ac:dyDescent="0.4">
      <c r="B211"/>
      <c r="I211"/>
      <c r="J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row>
    <row r="212" spans="1:90" x14ac:dyDescent="0.4">
      <c r="B212"/>
      <c r="I212"/>
      <c r="J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row>
    <row r="213" spans="1:90" x14ac:dyDescent="0.4">
      <c r="B213"/>
      <c r="I213"/>
      <c r="J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row>
    <row r="214" spans="1:90" x14ac:dyDescent="0.4">
      <c r="B214"/>
      <c r="I214"/>
      <c r="J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row>
    <row r="215" spans="1:90" x14ac:dyDescent="0.4">
      <c r="B215"/>
      <c r="I215"/>
      <c r="J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row>
    <row r="216" spans="1:90" x14ac:dyDescent="0.4">
      <c r="B216"/>
      <c r="I216"/>
      <c r="J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row>
    <row r="217" spans="1:90" x14ac:dyDescent="0.4">
      <c r="B217"/>
      <c r="I217"/>
      <c r="J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row>
    <row r="218" spans="1:90" s="27" customFormat="1" x14ac:dyDescent="0.4">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row>
    <row r="219" spans="1:90" x14ac:dyDescent="0.4">
      <c r="B219"/>
      <c r="I219"/>
      <c r="J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row>
    <row r="220" spans="1:90" x14ac:dyDescent="0.4">
      <c r="B220"/>
      <c r="I220"/>
      <c r="J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row>
    <row r="221" spans="1:90" x14ac:dyDescent="0.4">
      <c r="B221"/>
      <c r="I221"/>
      <c r="J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row>
    <row r="222" spans="1:90" x14ac:dyDescent="0.4">
      <c r="B222"/>
      <c r="I222"/>
      <c r="J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row>
    <row r="223" spans="1:90" x14ac:dyDescent="0.4">
      <c r="B223"/>
      <c r="I223"/>
      <c r="J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row>
    <row r="224" spans="1:90" x14ac:dyDescent="0.4">
      <c r="B224"/>
      <c r="I224"/>
      <c r="J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row>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outlineLevel="2" x14ac:dyDescent="0.4"/>
    <row r="414" customFormat="1" outlineLevel="2" x14ac:dyDescent="0.4"/>
    <row r="415" customFormat="1" outlineLevel="2" x14ac:dyDescent="0.4"/>
    <row r="416" customFormat="1" outlineLevel="2" x14ac:dyDescent="0.4"/>
    <row r="417" customFormat="1" outlineLevel="2" x14ac:dyDescent="0.4"/>
    <row r="418" customFormat="1" outlineLevel="2" x14ac:dyDescent="0.4"/>
    <row r="419" customFormat="1" outlineLevel="2" x14ac:dyDescent="0.4"/>
    <row r="420" customFormat="1" outlineLevel="2" x14ac:dyDescent="0.4"/>
    <row r="421" customFormat="1" outlineLevel="2" x14ac:dyDescent="0.4"/>
    <row r="422" customFormat="1" outlineLevel="2" x14ac:dyDescent="0.4"/>
    <row r="423" customFormat="1" outlineLevel="2" x14ac:dyDescent="0.4"/>
    <row r="424" customFormat="1" outlineLevel="2" x14ac:dyDescent="0.4"/>
    <row r="425" customFormat="1" outlineLevel="2" x14ac:dyDescent="0.4"/>
    <row r="426" customFormat="1" outlineLevel="2" x14ac:dyDescent="0.4"/>
    <row r="427" customFormat="1" outlineLevel="2" x14ac:dyDescent="0.4"/>
    <row r="428" customFormat="1" outlineLevel="2" x14ac:dyDescent="0.4"/>
    <row r="429" customFormat="1" outlineLevel="2" x14ac:dyDescent="0.4"/>
    <row r="430" customFormat="1" outlineLevel="2" x14ac:dyDescent="0.4"/>
    <row r="431" customFormat="1" outlineLevel="2" x14ac:dyDescent="0.4"/>
    <row r="432" customFormat="1" outlineLevel="2" x14ac:dyDescent="0.4"/>
    <row r="433" customFormat="1" outlineLevel="2" x14ac:dyDescent="0.4"/>
    <row r="434" customFormat="1" outlineLevel="2" x14ac:dyDescent="0.4"/>
    <row r="435" customFormat="1" outlineLevel="2" x14ac:dyDescent="0.4"/>
    <row r="436" customFormat="1" outlineLevel="2" x14ac:dyDescent="0.4"/>
    <row r="437" customFormat="1" outlineLevel="2"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outlineLevel="2" x14ac:dyDescent="0.4"/>
    <row r="465" customFormat="1" outlineLevel="2" x14ac:dyDescent="0.4"/>
    <row r="466" customFormat="1" outlineLevel="2" x14ac:dyDescent="0.4"/>
    <row r="467" customFormat="1" outlineLevel="2" x14ac:dyDescent="0.4"/>
    <row r="468" customFormat="1" outlineLevel="2" x14ac:dyDescent="0.4"/>
    <row r="469" customFormat="1" outlineLevel="2" x14ac:dyDescent="0.4"/>
    <row r="470" customFormat="1" outlineLevel="2" x14ac:dyDescent="0.4"/>
    <row r="471" customFormat="1" outlineLevel="2" x14ac:dyDescent="0.4"/>
    <row r="472" customFormat="1" outlineLevel="2" x14ac:dyDescent="0.4"/>
    <row r="473" customFormat="1" outlineLevel="2" x14ac:dyDescent="0.4"/>
    <row r="474" customFormat="1" outlineLevel="2" x14ac:dyDescent="0.4"/>
    <row r="475" customFormat="1" outlineLevel="2" x14ac:dyDescent="0.4"/>
    <row r="476" customFormat="1" outlineLevel="2" x14ac:dyDescent="0.4"/>
    <row r="477" customFormat="1" outlineLevel="2" x14ac:dyDescent="0.4"/>
    <row r="478" customFormat="1" outlineLevel="2" x14ac:dyDescent="0.4"/>
    <row r="479" customFormat="1" outlineLevel="2" x14ac:dyDescent="0.4"/>
    <row r="480" customFormat="1" outlineLevel="2" x14ac:dyDescent="0.4"/>
    <row r="481" customFormat="1" outlineLevel="2" x14ac:dyDescent="0.4"/>
    <row r="482" customFormat="1" outlineLevel="2" x14ac:dyDescent="0.4"/>
    <row r="483" customFormat="1" outlineLevel="2" x14ac:dyDescent="0.4"/>
    <row r="484" customFormat="1" outlineLevel="2" x14ac:dyDescent="0.4"/>
    <row r="485" customFormat="1" outlineLevel="2" x14ac:dyDescent="0.4"/>
    <row r="486" customFormat="1" outlineLevel="2" x14ac:dyDescent="0.4"/>
    <row r="487" customFormat="1" outlineLevel="2" x14ac:dyDescent="0.4"/>
    <row r="488" customFormat="1" outlineLevel="2"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spans="1:90" x14ac:dyDescent="0.4">
      <c r="B529"/>
      <c r="I529"/>
      <c r="J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row>
    <row r="530" spans="1:90" x14ac:dyDescent="0.4">
      <c r="B530"/>
      <c r="I530"/>
      <c r="J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row>
    <row r="531" spans="1:90" x14ac:dyDescent="0.4">
      <c r="B531"/>
      <c r="I531"/>
      <c r="J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row>
    <row r="532" spans="1:90" x14ac:dyDescent="0.4">
      <c r="B532"/>
      <c r="I532"/>
      <c r="J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row>
    <row r="533" spans="1:90" x14ac:dyDescent="0.4">
      <c r="B533"/>
      <c r="I533"/>
      <c r="J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row>
    <row r="534" spans="1:90" x14ac:dyDescent="0.4">
      <c r="B534"/>
      <c r="I534"/>
      <c r="J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row>
    <row r="535" spans="1:90" s="27" customFormat="1" x14ac:dyDescent="0.4">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row>
    <row r="536" spans="1:90" x14ac:dyDescent="0.4">
      <c r="B536"/>
      <c r="I536"/>
      <c r="J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row>
    <row r="537" spans="1:90" x14ac:dyDescent="0.4">
      <c r="B537"/>
      <c r="I537"/>
      <c r="J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row>
    <row r="538" spans="1:90" x14ac:dyDescent="0.4">
      <c r="B538"/>
      <c r="I538"/>
      <c r="J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row>
    <row r="539" spans="1:90" x14ac:dyDescent="0.4">
      <c r="B539"/>
      <c r="I539"/>
      <c r="J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row>
    <row r="540" spans="1:90" x14ac:dyDescent="0.4">
      <c r="B540"/>
      <c r="I540"/>
      <c r="J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row>
    <row r="541" spans="1:90" x14ac:dyDescent="0.4">
      <c r="B541"/>
      <c r="I541"/>
      <c r="J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row>
    <row r="542" spans="1:90" x14ac:dyDescent="0.4">
      <c r="B542"/>
      <c r="I542"/>
      <c r="J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row>
    <row r="543" spans="1:90" x14ac:dyDescent="0.4">
      <c r="B543"/>
      <c r="I543"/>
      <c r="J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row>
    <row r="544" spans="1:90" x14ac:dyDescent="0.4">
      <c r="B544"/>
      <c r="I544"/>
      <c r="J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row>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collapsed="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spans="1:90" x14ac:dyDescent="0.4">
      <c r="B657"/>
      <c r="I657"/>
      <c r="J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row>
    <row r="658" spans="1:90" x14ac:dyDescent="0.4">
      <c r="B658"/>
      <c r="I658"/>
      <c r="J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row>
    <row r="659" spans="1:90" x14ac:dyDescent="0.4">
      <c r="B659"/>
      <c r="I659"/>
      <c r="J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row>
    <row r="660" spans="1:90" x14ac:dyDescent="0.4">
      <c r="B660"/>
      <c r="I660"/>
      <c r="J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row>
    <row r="661" spans="1:90" x14ac:dyDescent="0.4">
      <c r="B661"/>
      <c r="I661"/>
      <c r="J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row>
    <row r="662" spans="1:90" x14ac:dyDescent="0.4">
      <c r="B662"/>
      <c r="I662"/>
      <c r="J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row>
    <row r="663" spans="1:90" s="3" customFormat="1" x14ac:dyDescent="0.4">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row>
    <row r="664" spans="1:90" x14ac:dyDescent="0.4">
      <c r="B664"/>
      <c r="I664"/>
      <c r="J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row>
    <row r="665" spans="1:90" x14ac:dyDescent="0.4">
      <c r="B665"/>
      <c r="I665"/>
      <c r="J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row>
    <row r="666" spans="1:90" x14ac:dyDescent="0.4">
      <c r="B666"/>
      <c r="I666"/>
      <c r="J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row>
    <row r="667" spans="1:90" x14ac:dyDescent="0.4">
      <c r="B667"/>
      <c r="I667"/>
      <c r="J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row>
    <row r="668" spans="1:90" x14ac:dyDescent="0.4">
      <c r="B668"/>
      <c r="I668"/>
      <c r="J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row>
    <row r="669" spans="1:90" x14ac:dyDescent="0.4">
      <c r="B669"/>
      <c r="I669"/>
      <c r="J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row>
    <row r="670" spans="1:90" x14ac:dyDescent="0.4">
      <c r="B670"/>
      <c r="I670"/>
      <c r="J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row>
    <row r="671" spans="1:90" x14ac:dyDescent="0.4">
      <c r="B671"/>
      <c r="I671"/>
      <c r="J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row>
    <row r="672" spans="1:90" x14ac:dyDescent="0.4">
      <c r="B672"/>
      <c r="I672"/>
      <c r="J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row>
    <row r="673" customFormat="1" x14ac:dyDescent="0.4"/>
    <row r="674" customFormat="1" collapsed="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spans="1:90" x14ac:dyDescent="0.4">
      <c r="B689"/>
      <c r="I689"/>
      <c r="J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row>
    <row r="690" spans="1:90" x14ac:dyDescent="0.4">
      <c r="B690"/>
      <c r="I690"/>
      <c r="J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row>
    <row r="691" spans="1:90" x14ac:dyDescent="0.4">
      <c r="B691"/>
      <c r="I691"/>
      <c r="J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row>
    <row r="692" spans="1:90" x14ac:dyDescent="0.4">
      <c r="B692"/>
      <c r="I692"/>
      <c r="J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row>
    <row r="693" spans="1:90" x14ac:dyDescent="0.4">
      <c r="B693"/>
      <c r="I693"/>
      <c r="J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row>
    <row r="694" spans="1:90" x14ac:dyDescent="0.4">
      <c r="B694"/>
      <c r="I694"/>
      <c r="J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row>
    <row r="695" spans="1:90" s="3" customFormat="1" x14ac:dyDescent="0.4">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row>
    <row r="696" spans="1:90" x14ac:dyDescent="0.4">
      <c r="B696"/>
      <c r="I696"/>
      <c r="J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row>
    <row r="697" spans="1:90" ht="13.75" customHeight="1" x14ac:dyDescent="0.4">
      <c r="B697"/>
      <c r="I697"/>
      <c r="J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row>
    <row r="698" spans="1:90" x14ac:dyDescent="0.4">
      <c r="B698"/>
      <c r="I698"/>
      <c r="J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row>
    <row r="699" spans="1:90" x14ac:dyDescent="0.4">
      <c r="B699"/>
      <c r="I699"/>
      <c r="J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row>
    <row r="700" spans="1:90" x14ac:dyDescent="0.4">
      <c r="B700"/>
      <c r="I700"/>
      <c r="J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row>
    <row r="701" spans="1:90" x14ac:dyDescent="0.4">
      <c r="B701"/>
      <c r="I701"/>
      <c r="J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row>
    <row r="702" spans="1:90" x14ac:dyDescent="0.4">
      <c r="B702"/>
      <c r="I702"/>
      <c r="J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row>
    <row r="703" spans="1:90" x14ac:dyDescent="0.4">
      <c r="B703"/>
      <c r="I703"/>
      <c r="J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row>
    <row r="704" spans="1:90" x14ac:dyDescent="0.4">
      <c r="B704"/>
      <c r="I704"/>
      <c r="J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row>
    <row r="705" customFormat="1" x14ac:dyDescent="0.4"/>
    <row r="706" customFormat="1" collapsed="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spans="1:90" x14ac:dyDescent="0.4">
      <c r="B721"/>
      <c r="I721"/>
      <c r="J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row>
    <row r="722" spans="1:90" x14ac:dyDescent="0.4">
      <c r="B722"/>
      <c r="I722"/>
      <c r="J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row>
    <row r="723" spans="1:90" x14ac:dyDescent="0.4">
      <c r="B723"/>
      <c r="I723"/>
      <c r="J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row>
    <row r="724" spans="1:90" x14ac:dyDescent="0.4">
      <c r="B724"/>
      <c r="I724"/>
      <c r="J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row>
    <row r="725" spans="1:90" x14ac:dyDescent="0.4">
      <c r="B725"/>
      <c r="I725"/>
      <c r="J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row>
    <row r="726" spans="1:90" x14ac:dyDescent="0.4">
      <c r="B726"/>
      <c r="I726"/>
      <c r="J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row>
    <row r="727" spans="1:90" x14ac:dyDescent="0.4">
      <c r="B727"/>
      <c r="I727"/>
      <c r="J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row>
    <row r="728" spans="1:90" x14ac:dyDescent="0.4">
      <c r="B728"/>
      <c r="I728"/>
      <c r="J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row>
    <row r="729" spans="1:90" x14ac:dyDescent="0.4">
      <c r="B729"/>
      <c r="I729"/>
      <c r="J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row>
    <row r="730" spans="1:90" x14ac:dyDescent="0.4">
      <c r="B730"/>
      <c r="I730"/>
      <c r="J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row>
    <row r="731" spans="1:90" s="3" customFormat="1" x14ac:dyDescent="0.4">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row>
    <row r="732" spans="1:90" x14ac:dyDescent="0.4">
      <c r="B732"/>
      <c r="I732"/>
      <c r="J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row>
    <row r="733" spans="1:90" x14ac:dyDescent="0.4">
      <c r="B733"/>
      <c r="I733"/>
      <c r="J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row>
    <row r="734" spans="1:90" x14ac:dyDescent="0.4">
      <c r="B734"/>
      <c r="I734"/>
      <c r="J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row>
    <row r="735" spans="1:90" x14ac:dyDescent="0.4">
      <c r="B735"/>
      <c r="I735"/>
      <c r="J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row>
    <row r="736" spans="1:90" x14ac:dyDescent="0.4">
      <c r="B736"/>
      <c r="I736"/>
      <c r="J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row>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collapsed="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customFormat="1" x14ac:dyDescent="0.4"/>
    <row r="850" customFormat="1" x14ac:dyDescent="0.4"/>
    <row r="851" customFormat="1" x14ac:dyDescent="0.4"/>
    <row r="852" customFormat="1" x14ac:dyDescent="0.4"/>
    <row r="853" customFormat="1" x14ac:dyDescent="0.4"/>
    <row r="854" customFormat="1" x14ac:dyDescent="0.4"/>
    <row r="855" customFormat="1" x14ac:dyDescent="0.4"/>
    <row r="856" customFormat="1" x14ac:dyDescent="0.4"/>
    <row r="857" customFormat="1" x14ac:dyDescent="0.4"/>
    <row r="858" customFormat="1" x14ac:dyDescent="0.4"/>
    <row r="859" customFormat="1" x14ac:dyDescent="0.4"/>
    <row r="860" customFormat="1" x14ac:dyDescent="0.4"/>
    <row r="861" customFormat="1" x14ac:dyDescent="0.4"/>
    <row r="862" customFormat="1" x14ac:dyDescent="0.4"/>
    <row r="863" customFormat="1" x14ac:dyDescent="0.4"/>
    <row r="864" customFormat="1" x14ac:dyDescent="0.4"/>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x14ac:dyDescent="0.4"/>
    <row r="943" customFormat="1" x14ac:dyDescent="0.4"/>
    <row r="944" customForma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spans="1:90" x14ac:dyDescent="0.4">
      <c r="B1137"/>
      <c r="I1137"/>
      <c r="J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row>
    <row r="1138" spans="1:90" x14ac:dyDescent="0.4">
      <c r="B1138"/>
      <c r="I1138"/>
      <c r="J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row>
    <row r="1139" spans="1:90" x14ac:dyDescent="0.4">
      <c r="B1139"/>
      <c r="I1139"/>
      <c r="J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row>
    <row r="1140" spans="1:90" x14ac:dyDescent="0.4">
      <c r="B1140"/>
      <c r="I1140"/>
      <c r="J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row>
    <row r="1141" spans="1:90" x14ac:dyDescent="0.4">
      <c r="B1141"/>
      <c r="I1141"/>
      <c r="J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row>
    <row r="1142" spans="1:90" s="27" customFormat="1" x14ac:dyDescent="0.4">
      <c r="A1142"/>
      <c r="B1142"/>
      <c r="C1142"/>
      <c r="D1142"/>
      <c r="E1142"/>
      <c r="F1142"/>
      <c r="G1142"/>
      <c r="H1142"/>
      <c r="I1142"/>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row>
    <row r="1143" spans="1:90" x14ac:dyDescent="0.4">
      <c r="B1143"/>
      <c r="I1143"/>
      <c r="J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row>
    <row r="1144" spans="1:90" x14ac:dyDescent="0.4">
      <c r="B1144"/>
      <c r="I1144"/>
      <c r="J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row>
    <row r="1145" spans="1:90" x14ac:dyDescent="0.4">
      <c r="B1145"/>
      <c r="I1145"/>
      <c r="J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row>
    <row r="1146" spans="1:90" x14ac:dyDescent="0.4">
      <c r="B1146"/>
      <c r="I1146"/>
      <c r="J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row>
    <row r="1147" spans="1:90" x14ac:dyDescent="0.4">
      <c r="B1147"/>
      <c r="I1147"/>
      <c r="J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row>
    <row r="1148" spans="1:90" x14ac:dyDescent="0.4">
      <c r="B1148"/>
      <c r="I1148"/>
      <c r="J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row>
    <row r="1149" spans="1:90" x14ac:dyDescent="0.4">
      <c r="B1149"/>
      <c r="I1149"/>
      <c r="J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row>
    <row r="1150" spans="1:90" x14ac:dyDescent="0.4">
      <c r="B1150"/>
      <c r="I1150"/>
      <c r="J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row>
    <row r="1151" spans="1:90" x14ac:dyDescent="0.4">
      <c r="B1151"/>
      <c r="I1151"/>
      <c r="J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row>
    <row r="1152" spans="1:90" x14ac:dyDescent="0.4">
      <c r="B1152"/>
      <c r="I1152"/>
      <c r="J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row>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customFormat="1" x14ac:dyDescent="0.4"/>
    <row r="1170" customFormat="1" x14ac:dyDescent="0.4"/>
    <row r="1171" customFormat="1" x14ac:dyDescent="0.4"/>
    <row r="1172" customFormat="1" x14ac:dyDescent="0.4"/>
    <row r="1173" customFormat="1" x14ac:dyDescent="0.4"/>
    <row r="1174" customFormat="1" x14ac:dyDescent="0.4"/>
    <row r="1175" customFormat="1" x14ac:dyDescent="0.4"/>
    <row r="1176" customFormat="1" x14ac:dyDescent="0.4"/>
    <row r="1177" customFormat="1" x14ac:dyDescent="0.4"/>
    <row r="1178" customFormat="1" x14ac:dyDescent="0.4"/>
    <row r="1179" customFormat="1" x14ac:dyDescent="0.4"/>
    <row r="1180" customFormat="1" x14ac:dyDescent="0.4"/>
    <row r="1181" customFormat="1" x14ac:dyDescent="0.4"/>
    <row r="1182" customFormat="1" x14ac:dyDescent="0.4"/>
    <row r="1183" customFormat="1" x14ac:dyDescent="0.4"/>
    <row r="1184" customFormat="1" x14ac:dyDescent="0.4"/>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row r="1966" customFormat="1" x14ac:dyDescent="0.4"/>
    <row r="1967" customFormat="1" x14ac:dyDescent="0.4"/>
    <row r="1968" customFormat="1" x14ac:dyDescent="0.4"/>
    <row r="1969" customFormat="1" x14ac:dyDescent="0.4"/>
    <row r="1970" customFormat="1" x14ac:dyDescent="0.4"/>
    <row r="1971" customFormat="1" x14ac:dyDescent="0.4"/>
    <row r="1972" customFormat="1" x14ac:dyDescent="0.4"/>
    <row r="1973" customFormat="1" x14ac:dyDescent="0.4"/>
    <row r="1974" customFormat="1" x14ac:dyDescent="0.4"/>
    <row r="1975" customFormat="1" x14ac:dyDescent="0.4"/>
    <row r="1976" customFormat="1" x14ac:dyDescent="0.4"/>
    <row r="1977" customFormat="1" x14ac:dyDescent="0.4"/>
    <row r="1978" customFormat="1" x14ac:dyDescent="0.4"/>
    <row r="1979" customFormat="1" x14ac:dyDescent="0.4"/>
    <row r="1980" customFormat="1" x14ac:dyDescent="0.4"/>
    <row r="1981" customFormat="1" x14ac:dyDescent="0.4"/>
    <row r="1982" customFormat="1" x14ac:dyDescent="0.4"/>
    <row r="1983" customFormat="1" x14ac:dyDescent="0.4"/>
    <row r="1984" customFormat="1" x14ac:dyDescent="0.4"/>
    <row r="1985" customFormat="1" x14ac:dyDescent="0.4"/>
    <row r="1986" customFormat="1" x14ac:dyDescent="0.4"/>
    <row r="1987" customFormat="1" x14ac:dyDescent="0.4"/>
    <row r="1988" customFormat="1" x14ac:dyDescent="0.4"/>
    <row r="1989" customFormat="1" x14ac:dyDescent="0.4"/>
    <row r="1990" customFormat="1" x14ac:dyDescent="0.4"/>
    <row r="1991" customFormat="1" x14ac:dyDescent="0.4"/>
    <row r="1992" customFormat="1" x14ac:dyDescent="0.4"/>
    <row r="1993" customFormat="1" x14ac:dyDescent="0.4"/>
    <row r="1994" customFormat="1" x14ac:dyDescent="0.4"/>
    <row r="1995" customFormat="1" x14ac:dyDescent="0.4"/>
    <row r="1996" customFormat="1" x14ac:dyDescent="0.4"/>
    <row r="1997" customFormat="1" x14ac:dyDescent="0.4"/>
    <row r="1998" customFormat="1" x14ac:dyDescent="0.4"/>
    <row r="1999" customFormat="1" x14ac:dyDescent="0.4"/>
    <row r="2000" customFormat="1" x14ac:dyDescent="0.4"/>
    <row r="2001" customFormat="1" x14ac:dyDescent="0.4"/>
    <row r="2002" customFormat="1" x14ac:dyDescent="0.4"/>
    <row r="2003" customFormat="1" x14ac:dyDescent="0.4"/>
    <row r="2004" customFormat="1" x14ac:dyDescent="0.4"/>
    <row r="2005" customFormat="1" x14ac:dyDescent="0.4"/>
    <row r="2006" customFormat="1" x14ac:dyDescent="0.4"/>
    <row r="2007" customFormat="1" x14ac:dyDescent="0.4"/>
    <row r="2008" customFormat="1" x14ac:dyDescent="0.4"/>
    <row r="2009" customFormat="1" x14ac:dyDescent="0.4"/>
    <row r="2010" customFormat="1" x14ac:dyDescent="0.4"/>
    <row r="2011" customFormat="1" x14ac:dyDescent="0.4"/>
    <row r="2012" customFormat="1" x14ac:dyDescent="0.4"/>
    <row r="2013" customFormat="1" x14ac:dyDescent="0.4"/>
    <row r="2014" customFormat="1" x14ac:dyDescent="0.4"/>
    <row r="2015" customFormat="1" x14ac:dyDescent="0.4"/>
    <row r="2016" customFormat="1" x14ac:dyDescent="0.4"/>
    <row r="2017" customFormat="1" x14ac:dyDescent="0.4"/>
    <row r="2018" customFormat="1" x14ac:dyDescent="0.4"/>
    <row r="2019" customFormat="1" x14ac:dyDescent="0.4"/>
    <row r="2020" customFormat="1" x14ac:dyDescent="0.4"/>
    <row r="2021" customFormat="1" x14ac:dyDescent="0.4"/>
    <row r="2022" customFormat="1" x14ac:dyDescent="0.4"/>
    <row r="2023" customFormat="1" x14ac:dyDescent="0.4"/>
    <row r="2024" customFormat="1" x14ac:dyDescent="0.4"/>
    <row r="2025" customFormat="1" x14ac:dyDescent="0.4"/>
    <row r="2026" customFormat="1" x14ac:dyDescent="0.4"/>
    <row r="2027" customFormat="1" x14ac:dyDescent="0.4"/>
    <row r="2028" customFormat="1" x14ac:dyDescent="0.4"/>
    <row r="2029" customFormat="1" x14ac:dyDescent="0.4"/>
    <row r="2030" customFormat="1" x14ac:dyDescent="0.4"/>
    <row r="2031" customFormat="1" x14ac:dyDescent="0.4"/>
    <row r="2032" customFormat="1" x14ac:dyDescent="0.4"/>
    <row r="2033" customFormat="1" x14ac:dyDescent="0.4"/>
    <row r="2034" customFormat="1" x14ac:dyDescent="0.4"/>
    <row r="2035" customFormat="1" x14ac:dyDescent="0.4"/>
    <row r="2036" customFormat="1" x14ac:dyDescent="0.4"/>
    <row r="2037" customFormat="1" x14ac:dyDescent="0.4"/>
    <row r="2038" customFormat="1" x14ac:dyDescent="0.4"/>
    <row r="2039" customFormat="1" x14ac:dyDescent="0.4"/>
    <row r="2040" customFormat="1" x14ac:dyDescent="0.4"/>
    <row r="2041" customFormat="1" x14ac:dyDescent="0.4"/>
    <row r="2042" customFormat="1" x14ac:dyDescent="0.4"/>
    <row r="2043" customFormat="1" x14ac:dyDescent="0.4"/>
    <row r="2044" customFormat="1" x14ac:dyDescent="0.4"/>
    <row r="2045" customFormat="1" x14ac:dyDescent="0.4"/>
    <row r="2046" customFormat="1" x14ac:dyDescent="0.4"/>
    <row r="2047" customFormat="1" x14ac:dyDescent="0.4"/>
    <row r="2048" customFormat="1" x14ac:dyDescent="0.4"/>
    <row r="2049" customFormat="1" x14ac:dyDescent="0.4"/>
    <row r="2050" customFormat="1" x14ac:dyDescent="0.4"/>
    <row r="2051" customFormat="1" x14ac:dyDescent="0.4"/>
    <row r="2052" customFormat="1" x14ac:dyDescent="0.4"/>
    <row r="2053" customFormat="1" x14ac:dyDescent="0.4"/>
    <row r="2054" customFormat="1" x14ac:dyDescent="0.4"/>
    <row r="2055" customFormat="1" x14ac:dyDescent="0.4"/>
    <row r="2056" customFormat="1" x14ac:dyDescent="0.4"/>
    <row r="2057" customFormat="1" x14ac:dyDescent="0.4"/>
    <row r="2058" customFormat="1" x14ac:dyDescent="0.4"/>
    <row r="2059" customFormat="1" x14ac:dyDescent="0.4"/>
    <row r="2060" customFormat="1" x14ac:dyDescent="0.4"/>
    <row r="2061" customFormat="1" x14ac:dyDescent="0.4"/>
    <row r="2062" customFormat="1" x14ac:dyDescent="0.4"/>
    <row r="2063" customFormat="1" x14ac:dyDescent="0.4"/>
    <row r="2064" customFormat="1" x14ac:dyDescent="0.4"/>
    <row r="2065" customFormat="1" x14ac:dyDescent="0.4"/>
    <row r="2066" customFormat="1" x14ac:dyDescent="0.4"/>
    <row r="2067" customFormat="1" x14ac:dyDescent="0.4"/>
    <row r="2068" customFormat="1" x14ac:dyDescent="0.4"/>
    <row r="2069" customFormat="1" x14ac:dyDescent="0.4"/>
    <row r="2070" customFormat="1" x14ac:dyDescent="0.4"/>
    <row r="2071" customFormat="1" x14ac:dyDescent="0.4"/>
    <row r="2072" customFormat="1" x14ac:dyDescent="0.4"/>
    <row r="2073" customFormat="1" x14ac:dyDescent="0.4"/>
    <row r="2074" customFormat="1" x14ac:dyDescent="0.4"/>
    <row r="2075" customFormat="1" x14ac:dyDescent="0.4"/>
    <row r="2076" customFormat="1" x14ac:dyDescent="0.4"/>
    <row r="2077" customFormat="1" x14ac:dyDescent="0.4"/>
    <row r="2078" customFormat="1" x14ac:dyDescent="0.4"/>
    <row r="2079" customFormat="1" x14ac:dyDescent="0.4"/>
    <row r="2080" customFormat="1" x14ac:dyDescent="0.4"/>
    <row r="2081" customFormat="1" x14ac:dyDescent="0.4"/>
    <row r="2082" customFormat="1" x14ac:dyDescent="0.4"/>
    <row r="2083" customFormat="1" x14ac:dyDescent="0.4"/>
    <row r="2084" customFormat="1" x14ac:dyDescent="0.4"/>
    <row r="2085" customFormat="1" x14ac:dyDescent="0.4"/>
    <row r="2086" customFormat="1" x14ac:dyDescent="0.4"/>
    <row r="2087" customFormat="1" x14ac:dyDescent="0.4"/>
    <row r="2088" customFormat="1" x14ac:dyDescent="0.4"/>
    <row r="2089" customFormat="1" x14ac:dyDescent="0.4"/>
    <row r="2090" customFormat="1" x14ac:dyDescent="0.4"/>
    <row r="2091" customFormat="1" x14ac:dyDescent="0.4"/>
    <row r="2092" customFormat="1" x14ac:dyDescent="0.4"/>
    <row r="2093" customFormat="1" x14ac:dyDescent="0.4"/>
    <row r="2094" customFormat="1" x14ac:dyDescent="0.4"/>
    <row r="2095" customFormat="1" x14ac:dyDescent="0.4"/>
    <row r="2096" customFormat="1" x14ac:dyDescent="0.4"/>
    <row r="2097" customFormat="1" x14ac:dyDescent="0.4"/>
    <row r="2098" customFormat="1" x14ac:dyDescent="0.4"/>
    <row r="2099" customFormat="1" x14ac:dyDescent="0.4"/>
    <row r="2100" customFormat="1" x14ac:dyDescent="0.4"/>
    <row r="2101" customFormat="1" x14ac:dyDescent="0.4"/>
    <row r="2102" customFormat="1" x14ac:dyDescent="0.4"/>
    <row r="2103" customFormat="1" x14ac:dyDescent="0.4"/>
    <row r="2104" customFormat="1" x14ac:dyDescent="0.4"/>
    <row r="2105" customFormat="1" x14ac:dyDescent="0.4"/>
    <row r="2106" customFormat="1" x14ac:dyDescent="0.4"/>
    <row r="2107" customFormat="1" x14ac:dyDescent="0.4"/>
    <row r="2108" customFormat="1" x14ac:dyDescent="0.4"/>
    <row r="2109" customFormat="1" x14ac:dyDescent="0.4"/>
    <row r="2110" customFormat="1" x14ac:dyDescent="0.4"/>
    <row r="2111" customFormat="1" x14ac:dyDescent="0.4"/>
    <row r="2112" customFormat="1" x14ac:dyDescent="0.4"/>
    <row r="2113" customFormat="1" x14ac:dyDescent="0.4"/>
    <row r="2114" customFormat="1" x14ac:dyDescent="0.4"/>
    <row r="2115" customFormat="1" x14ac:dyDescent="0.4"/>
    <row r="2116" customFormat="1" x14ac:dyDescent="0.4"/>
    <row r="2117" customFormat="1" x14ac:dyDescent="0.4"/>
    <row r="2118" customFormat="1" x14ac:dyDescent="0.4"/>
    <row r="2119" customFormat="1" x14ac:dyDescent="0.4"/>
    <row r="2120" customFormat="1" x14ac:dyDescent="0.4"/>
    <row r="2121" customFormat="1" x14ac:dyDescent="0.4"/>
    <row r="2122" customFormat="1" x14ac:dyDescent="0.4"/>
    <row r="2123" customFormat="1" x14ac:dyDescent="0.4"/>
    <row r="2124" customFormat="1" x14ac:dyDescent="0.4"/>
    <row r="2125" customFormat="1" x14ac:dyDescent="0.4"/>
    <row r="2126" customFormat="1" x14ac:dyDescent="0.4"/>
    <row r="2127" customFormat="1" x14ac:dyDescent="0.4"/>
    <row r="2128" customFormat="1" x14ac:dyDescent="0.4"/>
    <row r="2129" customFormat="1" x14ac:dyDescent="0.4"/>
    <row r="2130" customFormat="1" x14ac:dyDescent="0.4"/>
    <row r="2131" customFormat="1" x14ac:dyDescent="0.4"/>
    <row r="2132" customFormat="1" x14ac:dyDescent="0.4"/>
    <row r="2133" customFormat="1" x14ac:dyDescent="0.4"/>
    <row r="2134" customFormat="1" x14ac:dyDescent="0.4"/>
    <row r="2135" customFormat="1" x14ac:dyDescent="0.4"/>
    <row r="2136" customFormat="1" x14ac:dyDescent="0.4"/>
    <row r="2137" customFormat="1" x14ac:dyDescent="0.4"/>
    <row r="2138" customFormat="1" x14ac:dyDescent="0.4"/>
    <row r="2139" customFormat="1" x14ac:dyDescent="0.4"/>
    <row r="2140" customFormat="1" x14ac:dyDescent="0.4"/>
    <row r="2141" customFormat="1" x14ac:dyDescent="0.4"/>
    <row r="2142" customFormat="1" x14ac:dyDescent="0.4"/>
    <row r="2143" customFormat="1" x14ac:dyDescent="0.4"/>
    <row r="2144" customFormat="1" x14ac:dyDescent="0.4"/>
    <row r="2145" spans="1:90" x14ac:dyDescent="0.4">
      <c r="B2145"/>
      <c r="I2145"/>
      <c r="J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row>
    <row r="2146" spans="1:90" x14ac:dyDescent="0.4">
      <c r="B2146"/>
      <c r="I2146"/>
      <c r="J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row>
    <row r="2147" spans="1:90" x14ac:dyDescent="0.4">
      <c r="B2147"/>
      <c r="I2147"/>
      <c r="J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row>
    <row r="2148" spans="1:90" x14ac:dyDescent="0.4">
      <c r="B2148"/>
      <c r="I2148"/>
      <c r="J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row>
    <row r="2149" spans="1:90" x14ac:dyDescent="0.4">
      <c r="B2149"/>
      <c r="I2149"/>
      <c r="J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row>
    <row r="2150" spans="1:90" x14ac:dyDescent="0.4">
      <c r="B2150"/>
      <c r="I2150"/>
      <c r="J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row>
    <row r="2151" spans="1:90" x14ac:dyDescent="0.4">
      <c r="B2151"/>
      <c r="I2151"/>
      <c r="J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row>
    <row r="2152" spans="1:90" x14ac:dyDescent="0.4">
      <c r="B2152"/>
      <c r="I2152"/>
      <c r="J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row>
    <row r="2153" spans="1:90" x14ac:dyDescent="0.4">
      <c r="B2153"/>
      <c r="I2153"/>
      <c r="J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row>
    <row r="2154" spans="1:90" x14ac:dyDescent="0.4">
      <c r="B2154"/>
      <c r="I2154"/>
      <c r="J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row>
    <row r="2155" spans="1:90" s="27" customFormat="1" x14ac:dyDescent="0.4">
      <c r="A2155"/>
      <c r="B2155"/>
      <c r="C2155"/>
      <c r="D2155"/>
      <c r="E2155"/>
      <c r="F2155"/>
      <c r="G2155"/>
      <c r="H2155"/>
      <c r="I215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row>
    <row r="2156" spans="1:90" x14ac:dyDescent="0.4">
      <c r="B2156"/>
      <c r="I2156"/>
      <c r="J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row>
    <row r="2157" spans="1:90" x14ac:dyDescent="0.4">
      <c r="B2157"/>
      <c r="I2157"/>
      <c r="J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row>
    <row r="2158" spans="1:90" x14ac:dyDescent="0.4">
      <c r="B2158"/>
      <c r="I2158"/>
      <c r="J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row>
    <row r="2159" spans="1:90" x14ac:dyDescent="0.4">
      <c r="B2159"/>
      <c r="I2159"/>
      <c r="J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row>
    <row r="2160" spans="1:90" x14ac:dyDescent="0.4">
      <c r="B2160"/>
      <c r="I2160"/>
      <c r="J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row>
    <row r="2161" customFormat="1" x14ac:dyDescent="0.4"/>
    <row r="2162" customFormat="1" x14ac:dyDescent="0.4"/>
    <row r="2163" customFormat="1" x14ac:dyDescent="0.4"/>
    <row r="2164" customFormat="1" x14ac:dyDescent="0.4"/>
    <row r="2165" customFormat="1" x14ac:dyDescent="0.4"/>
    <row r="2166" customFormat="1" x14ac:dyDescent="0.4"/>
    <row r="2167" customFormat="1" x14ac:dyDescent="0.4"/>
    <row r="2168" customFormat="1" x14ac:dyDescent="0.4"/>
    <row r="2169" customFormat="1" x14ac:dyDescent="0.4"/>
    <row r="2170" customFormat="1" x14ac:dyDescent="0.4"/>
    <row r="2171" customFormat="1" x14ac:dyDescent="0.4"/>
    <row r="2172" customFormat="1" x14ac:dyDescent="0.4"/>
    <row r="2173" customFormat="1" x14ac:dyDescent="0.4"/>
    <row r="2174" customFormat="1" x14ac:dyDescent="0.4"/>
    <row r="2175" customFormat="1" x14ac:dyDescent="0.4"/>
    <row r="2176" customFormat="1" x14ac:dyDescent="0.4"/>
    <row r="2177" customFormat="1" x14ac:dyDescent="0.4"/>
    <row r="2178" customFormat="1" x14ac:dyDescent="0.4"/>
    <row r="2179" customFormat="1" x14ac:dyDescent="0.4"/>
    <row r="2180" customFormat="1" x14ac:dyDescent="0.4"/>
    <row r="2181" customFormat="1" x14ac:dyDescent="0.4"/>
    <row r="2182" customFormat="1" x14ac:dyDescent="0.4"/>
    <row r="2183" customFormat="1" x14ac:dyDescent="0.4"/>
    <row r="2184" customFormat="1" x14ac:dyDescent="0.4"/>
    <row r="2185" customFormat="1" x14ac:dyDescent="0.4"/>
    <row r="2186" customFormat="1" x14ac:dyDescent="0.4"/>
    <row r="2187" customFormat="1" x14ac:dyDescent="0.4"/>
    <row r="2188" customFormat="1" x14ac:dyDescent="0.4"/>
    <row r="2189" customFormat="1" x14ac:dyDescent="0.4"/>
    <row r="2190" customFormat="1" x14ac:dyDescent="0.4"/>
    <row r="2191" customFormat="1" x14ac:dyDescent="0.4"/>
    <row r="2192" customFormat="1" x14ac:dyDescent="0.4"/>
    <row r="2193" customFormat="1" x14ac:dyDescent="0.4"/>
    <row r="2194" customFormat="1" x14ac:dyDescent="0.4"/>
    <row r="2195" customFormat="1" x14ac:dyDescent="0.4"/>
    <row r="2196" customFormat="1" x14ac:dyDescent="0.4"/>
    <row r="2197" customFormat="1" x14ac:dyDescent="0.4"/>
    <row r="2198" customFormat="1" x14ac:dyDescent="0.4"/>
    <row r="2199" customFormat="1" x14ac:dyDescent="0.4"/>
    <row r="2200" customFormat="1" x14ac:dyDescent="0.4"/>
    <row r="2201" customFormat="1" x14ac:dyDescent="0.4"/>
    <row r="2202" customFormat="1" x14ac:dyDescent="0.4"/>
    <row r="2203" customFormat="1" x14ac:dyDescent="0.4"/>
    <row r="2204" customFormat="1" x14ac:dyDescent="0.4"/>
    <row r="2205" customFormat="1" x14ac:dyDescent="0.4"/>
    <row r="2206" customFormat="1" x14ac:dyDescent="0.4"/>
    <row r="2207" customFormat="1" x14ac:dyDescent="0.4"/>
    <row r="2208" customFormat="1" x14ac:dyDescent="0.4"/>
    <row r="2209" customFormat="1" x14ac:dyDescent="0.4"/>
    <row r="2210" customFormat="1" x14ac:dyDescent="0.4"/>
    <row r="2211" customFormat="1" x14ac:dyDescent="0.4"/>
    <row r="2212" customFormat="1" x14ac:dyDescent="0.4"/>
    <row r="2213" customFormat="1" x14ac:dyDescent="0.4"/>
    <row r="2214" customFormat="1" x14ac:dyDescent="0.4"/>
    <row r="2215" customFormat="1" x14ac:dyDescent="0.4"/>
    <row r="2216" customFormat="1" x14ac:dyDescent="0.4"/>
    <row r="2217" customFormat="1" x14ac:dyDescent="0.4"/>
    <row r="2218" customFormat="1" x14ac:dyDescent="0.4"/>
    <row r="2219" customFormat="1" x14ac:dyDescent="0.4"/>
    <row r="2220" customFormat="1" x14ac:dyDescent="0.4"/>
    <row r="2221" customFormat="1" x14ac:dyDescent="0.4"/>
    <row r="2222" customFormat="1" x14ac:dyDescent="0.4"/>
    <row r="2223" customFormat="1" x14ac:dyDescent="0.4"/>
    <row r="2224" customFormat="1" x14ac:dyDescent="0.4"/>
    <row r="2225" customFormat="1" x14ac:dyDescent="0.4"/>
    <row r="2226" customFormat="1" x14ac:dyDescent="0.4"/>
    <row r="2227" customFormat="1" x14ac:dyDescent="0.4"/>
    <row r="2228" customFormat="1" x14ac:dyDescent="0.4"/>
    <row r="2229" customFormat="1" x14ac:dyDescent="0.4"/>
    <row r="2230" customFormat="1" x14ac:dyDescent="0.4"/>
    <row r="2231" customFormat="1" x14ac:dyDescent="0.4"/>
    <row r="2232" customFormat="1" x14ac:dyDescent="0.4"/>
    <row r="2233" customFormat="1" x14ac:dyDescent="0.4"/>
    <row r="2234" customFormat="1" x14ac:dyDescent="0.4"/>
    <row r="2235" customFormat="1" x14ac:dyDescent="0.4"/>
    <row r="2236" customFormat="1" x14ac:dyDescent="0.4"/>
    <row r="2237" customFormat="1" ht="16.5" customHeight="1" x14ac:dyDescent="0.4"/>
    <row r="2238" customFormat="1" ht="16.5" customHeight="1" x14ac:dyDescent="0.4"/>
    <row r="2239" customFormat="1" ht="16.5" customHeight="1" x14ac:dyDescent="0.4"/>
    <row r="2240" customFormat="1" x14ac:dyDescent="0.4"/>
    <row r="2241" customFormat="1" x14ac:dyDescent="0.4"/>
    <row r="2242" customFormat="1" x14ac:dyDescent="0.4"/>
    <row r="2243" customFormat="1" x14ac:dyDescent="0.4"/>
    <row r="2244" customFormat="1" x14ac:dyDescent="0.4"/>
    <row r="2245" customFormat="1" x14ac:dyDescent="0.4"/>
    <row r="2246" customFormat="1" x14ac:dyDescent="0.4"/>
    <row r="2247" customFormat="1" x14ac:dyDescent="0.4"/>
    <row r="2248" customFormat="1" x14ac:dyDescent="0.4"/>
    <row r="2249" customFormat="1" x14ac:dyDescent="0.4"/>
    <row r="2250" customFormat="1" x14ac:dyDescent="0.4"/>
    <row r="2251" customFormat="1" x14ac:dyDescent="0.4"/>
    <row r="2252" customFormat="1" x14ac:dyDescent="0.4"/>
    <row r="2253" customFormat="1" x14ac:dyDescent="0.4"/>
    <row r="2254" customFormat="1" x14ac:dyDescent="0.4"/>
    <row r="2255" customFormat="1" x14ac:dyDescent="0.4"/>
    <row r="2256" customFormat="1" x14ac:dyDescent="0.4"/>
    <row r="2257" customFormat="1" x14ac:dyDescent="0.4"/>
    <row r="2258" customFormat="1" x14ac:dyDescent="0.4"/>
    <row r="2259" customFormat="1" x14ac:dyDescent="0.4"/>
    <row r="2260" customFormat="1" x14ac:dyDescent="0.4"/>
    <row r="2261" customFormat="1" x14ac:dyDescent="0.4"/>
    <row r="2262" customFormat="1" x14ac:dyDescent="0.4"/>
    <row r="2263" customFormat="1" x14ac:dyDescent="0.4"/>
    <row r="2264" customFormat="1" x14ac:dyDescent="0.4"/>
    <row r="2265" customFormat="1" x14ac:dyDescent="0.4"/>
    <row r="2266" customFormat="1" x14ac:dyDescent="0.4"/>
    <row r="2267" customFormat="1" x14ac:dyDescent="0.4"/>
    <row r="2268" customFormat="1" x14ac:dyDescent="0.4"/>
    <row r="2269" customFormat="1" x14ac:dyDescent="0.4"/>
    <row r="2270" customFormat="1" x14ac:dyDescent="0.4"/>
    <row r="2271" customFormat="1" x14ac:dyDescent="0.4"/>
    <row r="2272" customFormat="1" x14ac:dyDescent="0.4"/>
    <row r="2273" customFormat="1" x14ac:dyDescent="0.4"/>
    <row r="2274" customFormat="1" x14ac:dyDescent="0.4"/>
    <row r="2275" customFormat="1" x14ac:dyDescent="0.4"/>
    <row r="2276" customFormat="1" x14ac:dyDescent="0.4"/>
    <row r="2277" customFormat="1" x14ac:dyDescent="0.4"/>
    <row r="2278" customFormat="1" x14ac:dyDescent="0.4"/>
    <row r="2279" customFormat="1" x14ac:dyDescent="0.4"/>
    <row r="2280" customFormat="1" x14ac:dyDescent="0.4"/>
    <row r="2281" customFormat="1" x14ac:dyDescent="0.4"/>
    <row r="2282" customFormat="1" x14ac:dyDescent="0.4"/>
    <row r="2283" customFormat="1" x14ac:dyDescent="0.4"/>
    <row r="2284" customFormat="1" x14ac:dyDescent="0.4"/>
    <row r="2285" customFormat="1" x14ac:dyDescent="0.4"/>
    <row r="2286" customFormat="1" x14ac:dyDescent="0.4"/>
    <row r="2287" customFormat="1" x14ac:dyDescent="0.4"/>
    <row r="2288" customFormat="1" x14ac:dyDescent="0.4"/>
    <row r="2289" customFormat="1" x14ac:dyDescent="0.4"/>
    <row r="2290" customFormat="1" x14ac:dyDescent="0.4"/>
    <row r="2291" customFormat="1" x14ac:dyDescent="0.4"/>
    <row r="2292" customFormat="1" x14ac:dyDescent="0.4"/>
    <row r="2293" customFormat="1" x14ac:dyDescent="0.4"/>
    <row r="2294" customFormat="1" x14ac:dyDescent="0.4"/>
    <row r="2295" customFormat="1" x14ac:dyDescent="0.4"/>
    <row r="2296" customFormat="1" x14ac:dyDescent="0.4"/>
    <row r="2297" customFormat="1" x14ac:dyDescent="0.4"/>
    <row r="2298" customFormat="1" x14ac:dyDescent="0.4"/>
    <row r="2299" customFormat="1" x14ac:dyDescent="0.4"/>
    <row r="2300" customFormat="1" x14ac:dyDescent="0.4"/>
    <row r="2301" customFormat="1" x14ac:dyDescent="0.4"/>
    <row r="2302" customFormat="1" x14ac:dyDescent="0.4"/>
    <row r="2303" customFormat="1" x14ac:dyDescent="0.4"/>
    <row r="2304" customFormat="1" x14ac:dyDescent="0.4"/>
    <row r="2305" customFormat="1" x14ac:dyDescent="0.4"/>
    <row r="2306" customFormat="1" x14ac:dyDescent="0.4"/>
    <row r="2307" customFormat="1" x14ac:dyDescent="0.4"/>
    <row r="2308" customFormat="1" x14ac:dyDescent="0.4"/>
    <row r="2309" customFormat="1" x14ac:dyDescent="0.4"/>
    <row r="2310" customFormat="1" x14ac:dyDescent="0.4"/>
    <row r="2311" customFormat="1" x14ac:dyDescent="0.4"/>
    <row r="2312" customFormat="1" x14ac:dyDescent="0.4"/>
    <row r="2313" customFormat="1" x14ac:dyDescent="0.4"/>
    <row r="2314" customFormat="1" x14ac:dyDescent="0.4"/>
    <row r="2315" customFormat="1" x14ac:dyDescent="0.4"/>
    <row r="2316" customFormat="1" x14ac:dyDescent="0.4"/>
    <row r="2317" customFormat="1" x14ac:dyDescent="0.4"/>
    <row r="2318" customFormat="1" x14ac:dyDescent="0.4"/>
    <row r="2319" customFormat="1" x14ac:dyDescent="0.4"/>
    <row r="2320" customFormat="1" x14ac:dyDescent="0.4"/>
    <row r="2321" customFormat="1" x14ac:dyDescent="0.4"/>
    <row r="2322" customFormat="1" x14ac:dyDescent="0.4"/>
    <row r="2323" customFormat="1" x14ac:dyDescent="0.4"/>
    <row r="2324" customFormat="1" x14ac:dyDescent="0.4"/>
    <row r="2325" customFormat="1" x14ac:dyDescent="0.4"/>
    <row r="2326" customFormat="1" x14ac:dyDescent="0.4"/>
    <row r="2327" customFormat="1" x14ac:dyDescent="0.4"/>
    <row r="2328" customFormat="1" x14ac:dyDescent="0.4"/>
    <row r="2329" customFormat="1" x14ac:dyDescent="0.4"/>
    <row r="2330" customFormat="1" x14ac:dyDescent="0.4"/>
    <row r="2331" customFormat="1" x14ac:dyDescent="0.4"/>
    <row r="2332" customFormat="1" x14ac:dyDescent="0.4"/>
    <row r="2333" customFormat="1" x14ac:dyDescent="0.4"/>
    <row r="2334" customFormat="1" x14ac:dyDescent="0.4"/>
    <row r="2335" customFormat="1" x14ac:dyDescent="0.4"/>
    <row r="2336" customFormat="1" x14ac:dyDescent="0.4"/>
    <row r="2337" customFormat="1" x14ac:dyDescent="0.4"/>
    <row r="2338" customFormat="1" x14ac:dyDescent="0.4"/>
    <row r="2339" customFormat="1" x14ac:dyDescent="0.4"/>
    <row r="2340" customFormat="1" x14ac:dyDescent="0.4"/>
    <row r="2341" customFormat="1" x14ac:dyDescent="0.4"/>
    <row r="2342" customFormat="1" x14ac:dyDescent="0.4"/>
    <row r="2343" customFormat="1" x14ac:dyDescent="0.4"/>
    <row r="2344" customFormat="1" x14ac:dyDescent="0.4"/>
    <row r="2345" customFormat="1" x14ac:dyDescent="0.4"/>
    <row r="2346" customFormat="1" x14ac:dyDescent="0.4"/>
    <row r="2347" customFormat="1" x14ac:dyDescent="0.4"/>
    <row r="2348" customFormat="1" x14ac:dyDescent="0.4"/>
    <row r="2349" customFormat="1" x14ac:dyDescent="0.4"/>
    <row r="2350" customFormat="1" x14ac:dyDescent="0.4"/>
    <row r="2351" customFormat="1" x14ac:dyDescent="0.4"/>
    <row r="2352" customFormat="1" x14ac:dyDescent="0.4"/>
    <row r="2353" customFormat="1" x14ac:dyDescent="0.4"/>
    <row r="2354" customFormat="1" x14ac:dyDescent="0.4"/>
    <row r="2355" customFormat="1" x14ac:dyDescent="0.4"/>
    <row r="2356" customFormat="1" x14ac:dyDescent="0.4"/>
    <row r="2357" customFormat="1" x14ac:dyDescent="0.4"/>
    <row r="2358" customFormat="1" x14ac:dyDescent="0.4"/>
    <row r="2359" customFormat="1" x14ac:dyDescent="0.4"/>
    <row r="2360" customFormat="1" x14ac:dyDescent="0.4"/>
    <row r="2361" customFormat="1" x14ac:dyDescent="0.4"/>
    <row r="2362" customFormat="1" x14ac:dyDescent="0.4"/>
    <row r="2363" customFormat="1" x14ac:dyDescent="0.4"/>
    <row r="2364" customFormat="1" x14ac:dyDescent="0.4"/>
    <row r="2365" customFormat="1" x14ac:dyDescent="0.4"/>
    <row r="2366" customFormat="1" x14ac:dyDescent="0.4"/>
    <row r="2367" customFormat="1" x14ac:dyDescent="0.4"/>
    <row r="2368" customFormat="1" x14ac:dyDescent="0.4"/>
    <row r="2369" customFormat="1" x14ac:dyDescent="0.4"/>
    <row r="2370" customFormat="1" x14ac:dyDescent="0.4"/>
    <row r="2371" customFormat="1" x14ac:dyDescent="0.4"/>
    <row r="2372" customFormat="1" x14ac:dyDescent="0.4"/>
    <row r="2373" customFormat="1" x14ac:dyDescent="0.4"/>
    <row r="2374" customFormat="1" x14ac:dyDescent="0.4"/>
    <row r="2375" customFormat="1" x14ac:dyDescent="0.4"/>
    <row r="2376" customFormat="1" x14ac:dyDescent="0.4"/>
    <row r="2377" customFormat="1" x14ac:dyDescent="0.4"/>
    <row r="2378" customFormat="1" x14ac:dyDescent="0.4"/>
    <row r="2379" customFormat="1" x14ac:dyDescent="0.4"/>
    <row r="2380" customFormat="1" x14ac:dyDescent="0.4"/>
    <row r="2381" customFormat="1" x14ac:dyDescent="0.4"/>
    <row r="2382" customFormat="1" x14ac:dyDescent="0.4"/>
    <row r="2383" customFormat="1" x14ac:dyDescent="0.4"/>
    <row r="2384" customFormat="1" x14ac:dyDescent="0.4"/>
    <row r="2385" customFormat="1" x14ac:dyDescent="0.4"/>
    <row r="2386" customFormat="1" x14ac:dyDescent="0.4"/>
    <row r="2387" customFormat="1" x14ac:dyDescent="0.4"/>
    <row r="2388" customFormat="1" x14ac:dyDescent="0.4"/>
    <row r="2389" customFormat="1" x14ac:dyDescent="0.4"/>
    <row r="2390" customFormat="1" x14ac:dyDescent="0.4"/>
    <row r="2391" customFormat="1" x14ac:dyDescent="0.4"/>
    <row r="2392" customFormat="1" x14ac:dyDescent="0.4"/>
    <row r="2393" customFormat="1" x14ac:dyDescent="0.4"/>
    <row r="2394" customFormat="1" x14ac:dyDescent="0.4"/>
    <row r="2395" customFormat="1" x14ac:dyDescent="0.4"/>
    <row r="2396" customFormat="1" x14ac:dyDescent="0.4"/>
    <row r="2397" customFormat="1" x14ac:dyDescent="0.4"/>
    <row r="2398" customFormat="1" x14ac:dyDescent="0.4"/>
    <row r="2399" customFormat="1" x14ac:dyDescent="0.4"/>
    <row r="2400" customFormat="1" x14ac:dyDescent="0.4"/>
    <row r="2401" customFormat="1" x14ac:dyDescent="0.4"/>
    <row r="2402" customFormat="1" x14ac:dyDescent="0.4"/>
    <row r="2403" customFormat="1" x14ac:dyDescent="0.4"/>
    <row r="2404" customFormat="1" x14ac:dyDescent="0.4"/>
    <row r="2405" customFormat="1" x14ac:dyDescent="0.4"/>
    <row r="2406" customFormat="1" x14ac:dyDescent="0.4"/>
    <row r="2407" customFormat="1" x14ac:dyDescent="0.4"/>
    <row r="2408" customFormat="1" x14ac:dyDescent="0.4"/>
    <row r="2409" customFormat="1" x14ac:dyDescent="0.4"/>
    <row r="2410" customFormat="1" x14ac:dyDescent="0.4"/>
    <row r="2411" customFormat="1" x14ac:dyDescent="0.4"/>
    <row r="2412" customFormat="1" x14ac:dyDescent="0.4"/>
    <row r="2413" customFormat="1" x14ac:dyDescent="0.4"/>
    <row r="2414" customFormat="1" x14ac:dyDescent="0.4"/>
    <row r="2415" customFormat="1" x14ac:dyDescent="0.4"/>
    <row r="2416" customFormat="1" x14ac:dyDescent="0.4"/>
    <row r="2417" customFormat="1" x14ac:dyDescent="0.4"/>
    <row r="2418" customFormat="1" x14ac:dyDescent="0.4"/>
    <row r="2419" customFormat="1" x14ac:dyDescent="0.4"/>
    <row r="2420" customFormat="1" x14ac:dyDescent="0.4"/>
    <row r="2421" customFormat="1" x14ac:dyDescent="0.4"/>
    <row r="2422" customFormat="1" x14ac:dyDescent="0.4"/>
    <row r="2423" customFormat="1" x14ac:dyDescent="0.4"/>
    <row r="2424" customFormat="1" x14ac:dyDescent="0.4"/>
    <row r="2425" customFormat="1" x14ac:dyDescent="0.4"/>
    <row r="2426" customFormat="1" x14ac:dyDescent="0.4"/>
    <row r="2427" customFormat="1" x14ac:dyDescent="0.4"/>
    <row r="2428" customFormat="1" x14ac:dyDescent="0.4"/>
    <row r="2429" customFormat="1" x14ac:dyDescent="0.4"/>
    <row r="2430" customFormat="1" x14ac:dyDescent="0.4"/>
    <row r="2431" customFormat="1" x14ac:dyDescent="0.4"/>
    <row r="2432" customFormat="1" x14ac:dyDescent="0.4"/>
    <row r="2433" customFormat="1" x14ac:dyDescent="0.4"/>
    <row r="2434" customFormat="1" x14ac:dyDescent="0.4"/>
    <row r="2435" customFormat="1" x14ac:dyDescent="0.4"/>
    <row r="2436" customFormat="1" x14ac:dyDescent="0.4"/>
    <row r="2437" customFormat="1" x14ac:dyDescent="0.4"/>
    <row r="2438" customFormat="1" x14ac:dyDescent="0.4"/>
    <row r="2439" customFormat="1" x14ac:dyDescent="0.4"/>
    <row r="2440" customFormat="1" x14ac:dyDescent="0.4"/>
    <row r="2441" customFormat="1" x14ac:dyDescent="0.4"/>
    <row r="2442" customFormat="1" x14ac:dyDescent="0.4"/>
    <row r="2443" customFormat="1" x14ac:dyDescent="0.4"/>
    <row r="2444" customFormat="1" x14ac:dyDescent="0.4"/>
    <row r="2445" customFormat="1" x14ac:dyDescent="0.4"/>
    <row r="2446" customFormat="1" x14ac:dyDescent="0.4"/>
    <row r="2447" customFormat="1" x14ac:dyDescent="0.4"/>
    <row r="2448" customFormat="1" x14ac:dyDescent="0.4"/>
    <row r="2449" customFormat="1" x14ac:dyDescent="0.4"/>
    <row r="2450" customFormat="1" x14ac:dyDescent="0.4"/>
    <row r="2451" customFormat="1" x14ac:dyDescent="0.4"/>
    <row r="2452" customFormat="1" x14ac:dyDescent="0.4"/>
    <row r="2453" customFormat="1" x14ac:dyDescent="0.4"/>
    <row r="2454" customFormat="1" x14ac:dyDescent="0.4"/>
    <row r="2455" customFormat="1" x14ac:dyDescent="0.4"/>
    <row r="2456" customFormat="1" x14ac:dyDescent="0.4"/>
    <row r="2457" customFormat="1" x14ac:dyDescent="0.4"/>
    <row r="2458" customFormat="1" x14ac:dyDescent="0.4"/>
    <row r="2459" customFormat="1" x14ac:dyDescent="0.4"/>
    <row r="2460" customFormat="1" x14ac:dyDescent="0.4"/>
    <row r="2461" customFormat="1" x14ac:dyDescent="0.4"/>
    <row r="2462" customFormat="1" x14ac:dyDescent="0.4"/>
    <row r="2463" customFormat="1" x14ac:dyDescent="0.4"/>
    <row r="2464" customFormat="1" x14ac:dyDescent="0.4"/>
    <row r="2465" customFormat="1" x14ac:dyDescent="0.4"/>
    <row r="2466" customFormat="1" x14ac:dyDescent="0.4"/>
    <row r="2467" customFormat="1" x14ac:dyDescent="0.4"/>
    <row r="2468" customFormat="1" x14ac:dyDescent="0.4"/>
    <row r="2469" customFormat="1" x14ac:dyDescent="0.4"/>
    <row r="2470" customFormat="1" x14ac:dyDescent="0.4"/>
    <row r="2471" customFormat="1" x14ac:dyDescent="0.4"/>
    <row r="2472" customFormat="1" x14ac:dyDescent="0.4"/>
    <row r="2473" customFormat="1" x14ac:dyDescent="0.4"/>
    <row r="2474" customFormat="1" x14ac:dyDescent="0.4"/>
    <row r="2475" customFormat="1" x14ac:dyDescent="0.4"/>
    <row r="2476" customFormat="1" x14ac:dyDescent="0.4"/>
    <row r="2477" customFormat="1" x14ac:dyDescent="0.4"/>
    <row r="2478" customFormat="1" x14ac:dyDescent="0.4"/>
    <row r="2479" customFormat="1" x14ac:dyDescent="0.4"/>
    <row r="2480" customFormat="1" x14ac:dyDescent="0.4"/>
    <row r="2481" customFormat="1" x14ac:dyDescent="0.4"/>
    <row r="2482" customFormat="1" x14ac:dyDescent="0.4"/>
    <row r="2483" customFormat="1" x14ac:dyDescent="0.4"/>
    <row r="2484" customFormat="1" x14ac:dyDescent="0.4"/>
    <row r="2485" customFormat="1" x14ac:dyDescent="0.4"/>
    <row r="2486" customFormat="1" x14ac:dyDescent="0.4"/>
    <row r="2487" customFormat="1" x14ac:dyDescent="0.4"/>
    <row r="2488" customFormat="1" x14ac:dyDescent="0.4"/>
    <row r="2489" customFormat="1" x14ac:dyDescent="0.4"/>
    <row r="2490" customFormat="1" x14ac:dyDescent="0.4"/>
    <row r="2491" customFormat="1" x14ac:dyDescent="0.4"/>
    <row r="2492" customFormat="1" x14ac:dyDescent="0.4"/>
    <row r="2493" customFormat="1" x14ac:dyDescent="0.4"/>
    <row r="2494" customFormat="1" x14ac:dyDescent="0.4"/>
    <row r="2495" customFormat="1" x14ac:dyDescent="0.4"/>
    <row r="2496" customFormat="1" x14ac:dyDescent="0.4"/>
    <row r="2497" spans="1:90" x14ac:dyDescent="0.4">
      <c r="B2497"/>
      <c r="I2497"/>
      <c r="J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row>
    <row r="2498" spans="1:90" x14ac:dyDescent="0.4">
      <c r="B2498"/>
      <c r="I2498"/>
      <c r="J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row>
    <row r="2499" spans="1:90" x14ac:dyDescent="0.4">
      <c r="B2499"/>
      <c r="I2499"/>
      <c r="J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row>
    <row r="2500" spans="1:90" x14ac:dyDescent="0.4">
      <c r="B2500"/>
      <c r="I2500"/>
      <c r="J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row>
    <row r="2501" spans="1:90" x14ac:dyDescent="0.4">
      <c r="B2501"/>
      <c r="I2501"/>
      <c r="J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row>
    <row r="2502" spans="1:90" x14ac:dyDescent="0.4">
      <c r="B2502"/>
      <c r="I2502"/>
      <c r="J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row>
    <row r="2503" spans="1:90" x14ac:dyDescent="0.4">
      <c r="B2503"/>
      <c r="I2503"/>
      <c r="J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row>
    <row r="2504" spans="1:90" x14ac:dyDescent="0.4">
      <c r="B2504"/>
      <c r="I2504"/>
      <c r="J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row>
    <row r="2505" spans="1:90" x14ac:dyDescent="0.4">
      <c r="B2505"/>
      <c r="I2505"/>
      <c r="J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c r="BP2505"/>
      <c r="BQ2505"/>
      <c r="BR2505"/>
      <c r="BS2505"/>
      <c r="BT2505"/>
      <c r="BU2505"/>
      <c r="BV2505"/>
      <c r="BW2505"/>
      <c r="BX2505"/>
      <c r="BY2505"/>
      <c r="BZ2505"/>
      <c r="CA2505"/>
      <c r="CB2505"/>
      <c r="CC2505"/>
      <c r="CD2505"/>
      <c r="CE2505"/>
      <c r="CF2505"/>
      <c r="CG2505"/>
      <c r="CH2505"/>
      <c r="CI2505"/>
      <c r="CJ2505"/>
      <c r="CK2505"/>
      <c r="CL2505"/>
    </row>
    <row r="2506" spans="1:90" x14ac:dyDescent="0.4">
      <c r="B2506"/>
      <c r="I2506"/>
      <c r="J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c r="BP2506"/>
      <c r="BQ2506"/>
      <c r="BR2506"/>
      <c r="BS2506"/>
      <c r="BT2506"/>
      <c r="BU2506"/>
      <c r="BV2506"/>
      <c r="BW2506"/>
      <c r="BX2506"/>
      <c r="BY2506"/>
      <c r="BZ2506"/>
      <c r="CA2506"/>
      <c r="CB2506"/>
      <c r="CC2506"/>
      <c r="CD2506"/>
      <c r="CE2506"/>
      <c r="CF2506"/>
      <c r="CG2506"/>
      <c r="CH2506"/>
      <c r="CI2506"/>
      <c r="CJ2506"/>
      <c r="CK2506"/>
      <c r="CL2506"/>
    </row>
    <row r="2507" spans="1:90" x14ac:dyDescent="0.4">
      <c r="B2507"/>
      <c r="I2507"/>
      <c r="J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c r="BP2507"/>
      <c r="BQ2507"/>
      <c r="BR2507"/>
      <c r="BS2507"/>
      <c r="BT2507"/>
      <c r="BU2507"/>
      <c r="BV2507"/>
      <c r="BW2507"/>
      <c r="BX2507"/>
      <c r="BY2507"/>
      <c r="BZ2507"/>
      <c r="CA2507"/>
      <c r="CB2507"/>
      <c r="CC2507"/>
      <c r="CD2507"/>
      <c r="CE2507"/>
      <c r="CF2507"/>
      <c r="CG2507"/>
      <c r="CH2507"/>
      <c r="CI2507"/>
      <c r="CJ2507"/>
      <c r="CK2507"/>
      <c r="CL2507"/>
    </row>
    <row r="2508" spans="1:90" x14ac:dyDescent="0.4">
      <c r="B2508"/>
      <c r="I2508"/>
      <c r="J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c r="BD2508"/>
      <c r="BE2508"/>
      <c r="BF2508"/>
      <c r="BG2508"/>
      <c r="BH2508"/>
      <c r="BI2508"/>
      <c r="BJ2508"/>
      <c r="BK2508"/>
      <c r="BL2508"/>
      <c r="BM2508"/>
      <c r="BN2508"/>
      <c r="BO2508"/>
      <c r="BP2508"/>
      <c r="BQ2508"/>
      <c r="BR2508"/>
      <c r="BS2508"/>
      <c r="BT2508"/>
      <c r="BU2508"/>
      <c r="BV2508"/>
      <c r="BW2508"/>
      <c r="BX2508"/>
      <c r="BY2508"/>
      <c r="BZ2508"/>
      <c r="CA2508"/>
      <c r="CB2508"/>
      <c r="CC2508"/>
      <c r="CD2508"/>
      <c r="CE2508"/>
      <c r="CF2508"/>
      <c r="CG2508"/>
      <c r="CH2508"/>
      <c r="CI2508"/>
      <c r="CJ2508"/>
      <c r="CK2508"/>
      <c r="CL2508"/>
    </row>
    <row r="2509" spans="1:90" s="158" customFormat="1" x14ac:dyDescent="0.4">
      <c r="A2509"/>
      <c r="B2509"/>
      <c r="C2509"/>
      <c r="D2509"/>
      <c r="E2509"/>
      <c r="F2509"/>
      <c r="G2509"/>
      <c r="H2509"/>
      <c r="I2509"/>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c r="BD2509"/>
      <c r="BE2509"/>
      <c r="BF2509"/>
      <c r="BG2509"/>
      <c r="BH2509"/>
      <c r="BI2509"/>
      <c r="BJ2509"/>
      <c r="BK2509"/>
      <c r="BL2509"/>
      <c r="BM2509"/>
      <c r="BN2509"/>
      <c r="BO2509"/>
      <c r="BP2509"/>
      <c r="BQ2509"/>
      <c r="BR2509"/>
      <c r="BS2509"/>
      <c r="BT2509"/>
      <c r="BU2509"/>
      <c r="BV2509"/>
      <c r="BW2509"/>
      <c r="BX2509"/>
      <c r="BY2509"/>
      <c r="BZ2509"/>
      <c r="CA2509"/>
      <c r="CB2509"/>
      <c r="CC2509"/>
      <c r="CD2509"/>
      <c r="CE2509"/>
      <c r="CF2509"/>
      <c r="CG2509"/>
      <c r="CH2509"/>
      <c r="CI2509"/>
      <c r="CJ2509"/>
      <c r="CK2509"/>
      <c r="CL2509"/>
    </row>
    <row r="2510" spans="1:90" x14ac:dyDescent="0.4">
      <c r="B2510"/>
      <c r="I2510"/>
      <c r="J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c r="BA2510"/>
      <c r="BB2510"/>
      <c r="BC2510"/>
      <c r="BD2510"/>
      <c r="BE2510"/>
      <c r="BF2510"/>
      <c r="BG2510"/>
      <c r="BH2510"/>
      <c r="BI2510"/>
      <c r="BJ2510"/>
      <c r="BK2510"/>
      <c r="BL2510"/>
      <c r="BM2510"/>
      <c r="BN2510"/>
      <c r="BO2510"/>
      <c r="BP2510"/>
      <c r="BQ2510"/>
      <c r="BR2510"/>
      <c r="BS2510"/>
      <c r="BT2510"/>
      <c r="BU2510"/>
      <c r="BV2510"/>
      <c r="BW2510"/>
      <c r="BX2510"/>
      <c r="BY2510"/>
      <c r="BZ2510"/>
      <c r="CA2510"/>
      <c r="CB2510"/>
      <c r="CC2510"/>
      <c r="CD2510"/>
      <c r="CE2510"/>
      <c r="CF2510"/>
      <c r="CG2510"/>
      <c r="CH2510"/>
      <c r="CI2510"/>
      <c r="CJ2510"/>
      <c r="CK2510"/>
      <c r="CL2510"/>
    </row>
    <row r="2511" spans="1:90" x14ac:dyDescent="0.4">
      <c r="B2511"/>
      <c r="I2511"/>
      <c r="J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c r="BA2511"/>
      <c r="BB2511"/>
      <c r="BC2511"/>
      <c r="BD2511"/>
      <c r="BE2511"/>
      <c r="BF2511"/>
      <c r="BG2511"/>
      <c r="BH2511"/>
      <c r="BI2511"/>
      <c r="BJ2511"/>
      <c r="BK2511"/>
      <c r="BL2511"/>
      <c r="BM2511"/>
      <c r="BN2511"/>
      <c r="BO2511"/>
      <c r="BP2511"/>
      <c r="BQ2511"/>
      <c r="BR2511"/>
      <c r="BS2511"/>
      <c r="BT2511"/>
      <c r="BU2511"/>
      <c r="BV2511"/>
      <c r="BW2511"/>
      <c r="BX2511"/>
      <c r="BY2511"/>
      <c r="BZ2511"/>
      <c r="CA2511"/>
      <c r="CB2511"/>
      <c r="CC2511"/>
      <c r="CD2511"/>
      <c r="CE2511"/>
      <c r="CF2511"/>
      <c r="CG2511"/>
      <c r="CH2511"/>
      <c r="CI2511"/>
      <c r="CJ2511"/>
      <c r="CK2511"/>
      <c r="CL2511"/>
    </row>
    <row r="2512" spans="1:90" x14ac:dyDescent="0.4">
      <c r="B2512"/>
      <c r="I2512"/>
      <c r="J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c r="BA2512"/>
      <c r="BB2512"/>
      <c r="BC2512"/>
      <c r="BD2512"/>
      <c r="BE2512"/>
      <c r="BF2512"/>
      <c r="BG2512"/>
      <c r="BH2512"/>
      <c r="BI2512"/>
      <c r="BJ2512"/>
      <c r="BK2512"/>
      <c r="BL2512"/>
      <c r="BM2512"/>
      <c r="BN2512"/>
      <c r="BO2512"/>
      <c r="BP2512"/>
      <c r="BQ2512"/>
      <c r="BR2512"/>
      <c r="BS2512"/>
      <c r="BT2512"/>
      <c r="BU2512"/>
      <c r="BV2512"/>
      <c r="BW2512"/>
      <c r="BX2512"/>
      <c r="BY2512"/>
      <c r="BZ2512"/>
      <c r="CA2512"/>
      <c r="CB2512"/>
      <c r="CC2512"/>
      <c r="CD2512"/>
      <c r="CE2512"/>
      <c r="CF2512"/>
      <c r="CG2512"/>
      <c r="CH2512"/>
      <c r="CI2512"/>
      <c r="CJ2512"/>
      <c r="CK2512"/>
      <c r="CL2512"/>
    </row>
    <row r="2513" customFormat="1" x14ac:dyDescent="0.4"/>
    <row r="2514" customFormat="1" x14ac:dyDescent="0.4"/>
    <row r="2515" customFormat="1" x14ac:dyDescent="0.4"/>
    <row r="2516" customFormat="1" x14ac:dyDescent="0.4"/>
    <row r="2517" customFormat="1" x14ac:dyDescent="0.4"/>
    <row r="2518" customFormat="1" x14ac:dyDescent="0.4"/>
    <row r="2519" customFormat="1" x14ac:dyDescent="0.4"/>
    <row r="2520" customFormat="1" x14ac:dyDescent="0.4"/>
    <row r="2521" customFormat="1" x14ac:dyDescent="0.4"/>
    <row r="2522" customFormat="1" x14ac:dyDescent="0.4"/>
    <row r="2523" customFormat="1" x14ac:dyDescent="0.4"/>
    <row r="2524" customFormat="1" x14ac:dyDescent="0.4"/>
    <row r="2525" customFormat="1" x14ac:dyDescent="0.4"/>
    <row r="2526" customFormat="1" x14ac:dyDescent="0.4"/>
    <row r="2527" customFormat="1" x14ac:dyDescent="0.4"/>
    <row r="2528" customFormat="1" x14ac:dyDescent="0.4"/>
    <row r="2529" customFormat="1" x14ac:dyDescent="0.4"/>
    <row r="2530" customFormat="1" x14ac:dyDescent="0.4"/>
    <row r="2531" customFormat="1" x14ac:dyDescent="0.4"/>
    <row r="2532" customFormat="1" x14ac:dyDescent="0.4"/>
    <row r="2533" customFormat="1" x14ac:dyDescent="0.4"/>
    <row r="2534" customFormat="1" x14ac:dyDescent="0.4"/>
    <row r="2535" customFormat="1" x14ac:dyDescent="0.4"/>
    <row r="2536" customFormat="1" x14ac:dyDescent="0.4"/>
    <row r="2537" customFormat="1" x14ac:dyDescent="0.4"/>
    <row r="2538" customFormat="1" x14ac:dyDescent="0.4"/>
    <row r="2539" customFormat="1" x14ac:dyDescent="0.4"/>
    <row r="2540" customFormat="1" x14ac:dyDescent="0.4"/>
    <row r="2541" customFormat="1" x14ac:dyDescent="0.4"/>
    <row r="2542" customFormat="1" x14ac:dyDescent="0.4"/>
    <row r="2543" customFormat="1" x14ac:dyDescent="0.4"/>
    <row r="2544" customFormat="1" x14ac:dyDescent="0.4"/>
    <row r="2545" customFormat="1" x14ac:dyDescent="0.4"/>
    <row r="2546" customFormat="1" x14ac:dyDescent="0.4"/>
    <row r="2547" customFormat="1" x14ac:dyDescent="0.4"/>
    <row r="2548" customFormat="1" x14ac:dyDescent="0.4"/>
    <row r="2549" customFormat="1" x14ac:dyDescent="0.4"/>
    <row r="2550" customFormat="1" x14ac:dyDescent="0.4"/>
    <row r="2551" customFormat="1" x14ac:dyDescent="0.4"/>
    <row r="2552" customFormat="1" x14ac:dyDescent="0.4"/>
    <row r="2553" customFormat="1" x14ac:dyDescent="0.4"/>
    <row r="2554" customFormat="1" x14ac:dyDescent="0.4"/>
    <row r="2555" customFormat="1" x14ac:dyDescent="0.4"/>
    <row r="2556" customFormat="1" x14ac:dyDescent="0.4"/>
    <row r="2557" customFormat="1" x14ac:dyDescent="0.4"/>
    <row r="2558" customFormat="1" x14ac:dyDescent="0.4"/>
    <row r="2559" customFormat="1" x14ac:dyDescent="0.4"/>
    <row r="2560" customFormat="1" x14ac:dyDescent="0.4"/>
    <row r="2561" customFormat="1" x14ac:dyDescent="0.4"/>
    <row r="2562" customFormat="1" x14ac:dyDescent="0.4"/>
    <row r="2563" customFormat="1" x14ac:dyDescent="0.4"/>
    <row r="2564" customFormat="1" x14ac:dyDescent="0.4"/>
    <row r="2565" customFormat="1" x14ac:dyDescent="0.4"/>
    <row r="2566" customFormat="1" x14ac:dyDescent="0.4"/>
    <row r="2567" customFormat="1" x14ac:dyDescent="0.4"/>
    <row r="2568" customFormat="1" x14ac:dyDescent="0.4"/>
    <row r="2569" customFormat="1" x14ac:dyDescent="0.4"/>
    <row r="2570" customFormat="1" x14ac:dyDescent="0.4"/>
    <row r="2571" customFormat="1" x14ac:dyDescent="0.4"/>
    <row r="2572" customFormat="1" x14ac:dyDescent="0.4"/>
    <row r="2573" customFormat="1" x14ac:dyDescent="0.4"/>
    <row r="2574" customFormat="1" x14ac:dyDescent="0.4"/>
    <row r="2575" customFormat="1" x14ac:dyDescent="0.4"/>
    <row r="2576" customFormat="1" x14ac:dyDescent="0.4"/>
    <row r="2577" customFormat="1" x14ac:dyDescent="0.4"/>
    <row r="2578" customFormat="1" x14ac:dyDescent="0.4"/>
    <row r="2579" customFormat="1" x14ac:dyDescent="0.4"/>
    <row r="2580" customFormat="1" x14ac:dyDescent="0.4"/>
    <row r="2581" customFormat="1" x14ac:dyDescent="0.4"/>
    <row r="2582" customFormat="1" x14ac:dyDescent="0.4"/>
    <row r="2583" customFormat="1" x14ac:dyDescent="0.4"/>
    <row r="2584" customFormat="1" x14ac:dyDescent="0.4"/>
    <row r="2585" customFormat="1" x14ac:dyDescent="0.4"/>
    <row r="2586" customFormat="1" x14ac:dyDescent="0.4"/>
    <row r="2587" customFormat="1" x14ac:dyDescent="0.4"/>
    <row r="2588" customFormat="1" x14ac:dyDescent="0.4"/>
    <row r="2589" customFormat="1" x14ac:dyDescent="0.4"/>
    <row r="2590" customFormat="1" x14ac:dyDescent="0.4"/>
    <row r="2591" customFormat="1" x14ac:dyDescent="0.4"/>
    <row r="2592" customFormat="1" x14ac:dyDescent="0.4"/>
    <row r="2593" customFormat="1" x14ac:dyDescent="0.4"/>
    <row r="2594" customFormat="1" x14ac:dyDescent="0.4"/>
    <row r="2595" customFormat="1" x14ac:dyDescent="0.4"/>
    <row r="2596" customFormat="1" x14ac:dyDescent="0.4"/>
    <row r="2597" customFormat="1" x14ac:dyDescent="0.4"/>
    <row r="2598" customFormat="1" x14ac:dyDescent="0.4"/>
    <row r="2599" customFormat="1" x14ac:dyDescent="0.4"/>
    <row r="2600" customFormat="1" x14ac:dyDescent="0.4"/>
    <row r="2601" customFormat="1" x14ac:dyDescent="0.4"/>
    <row r="2602" customFormat="1" x14ac:dyDescent="0.4"/>
    <row r="2603" customFormat="1" x14ac:dyDescent="0.4"/>
    <row r="2604" customFormat="1" x14ac:dyDescent="0.4"/>
    <row r="2605" customFormat="1" x14ac:dyDescent="0.4"/>
    <row r="2606" customFormat="1" x14ac:dyDescent="0.4"/>
    <row r="2607" customFormat="1" x14ac:dyDescent="0.4"/>
    <row r="2608" customFormat="1" x14ac:dyDescent="0.4"/>
    <row r="2609" customFormat="1" x14ac:dyDescent="0.4"/>
    <row r="2610" customFormat="1" x14ac:dyDescent="0.4"/>
    <row r="2611" customFormat="1" x14ac:dyDescent="0.4"/>
    <row r="2612" customFormat="1" x14ac:dyDescent="0.4"/>
    <row r="2613" customFormat="1" x14ac:dyDescent="0.4"/>
    <row r="2614" customFormat="1" x14ac:dyDescent="0.4"/>
    <row r="2615" customFormat="1" x14ac:dyDescent="0.4"/>
    <row r="2616" customFormat="1" x14ac:dyDescent="0.4"/>
    <row r="2617" customFormat="1" x14ac:dyDescent="0.4"/>
    <row r="2618" customFormat="1" x14ac:dyDescent="0.4"/>
    <row r="2619" customFormat="1" x14ac:dyDescent="0.4"/>
    <row r="2620" customFormat="1" x14ac:dyDescent="0.4"/>
    <row r="2621" customFormat="1" x14ac:dyDescent="0.4"/>
    <row r="2622" customFormat="1" x14ac:dyDescent="0.4"/>
    <row r="2623" customFormat="1" x14ac:dyDescent="0.4"/>
    <row r="2624" customFormat="1" x14ac:dyDescent="0.4"/>
    <row r="2625" customFormat="1" x14ac:dyDescent="0.4"/>
    <row r="2626" customFormat="1" x14ac:dyDescent="0.4"/>
    <row r="2627" customFormat="1" x14ac:dyDescent="0.4"/>
    <row r="2628" customFormat="1" x14ac:dyDescent="0.4"/>
    <row r="2629" customFormat="1" x14ac:dyDescent="0.4"/>
    <row r="2630" customFormat="1" x14ac:dyDescent="0.4"/>
    <row r="2631" customFormat="1" x14ac:dyDescent="0.4"/>
    <row r="2632" customFormat="1" x14ac:dyDescent="0.4"/>
    <row r="2633" customFormat="1" x14ac:dyDescent="0.4"/>
    <row r="2634" customFormat="1" x14ac:dyDescent="0.4"/>
    <row r="2635" customFormat="1" x14ac:dyDescent="0.4"/>
    <row r="2636" customFormat="1" x14ac:dyDescent="0.4"/>
    <row r="2637" customFormat="1" x14ac:dyDescent="0.4"/>
    <row r="2638" customFormat="1" x14ac:dyDescent="0.4"/>
    <row r="2639" customFormat="1" x14ac:dyDescent="0.4"/>
    <row r="2640" customFormat="1" x14ac:dyDescent="0.4"/>
    <row r="2641" customFormat="1" x14ac:dyDescent="0.4"/>
    <row r="2642" customFormat="1" x14ac:dyDescent="0.4"/>
    <row r="2643" customFormat="1" x14ac:dyDescent="0.4"/>
    <row r="2644" customFormat="1" x14ac:dyDescent="0.4"/>
    <row r="2645" customFormat="1" x14ac:dyDescent="0.4"/>
    <row r="2646" customFormat="1" x14ac:dyDescent="0.4"/>
    <row r="2647" customFormat="1" x14ac:dyDescent="0.4"/>
    <row r="2648" customFormat="1" x14ac:dyDescent="0.4"/>
    <row r="2649" customFormat="1" x14ac:dyDescent="0.4"/>
    <row r="2650" customFormat="1" x14ac:dyDescent="0.4"/>
    <row r="2651" customFormat="1" x14ac:dyDescent="0.4"/>
    <row r="2652" customFormat="1" x14ac:dyDescent="0.4"/>
    <row r="2653" customFormat="1" x14ac:dyDescent="0.4"/>
    <row r="2654" customFormat="1" x14ac:dyDescent="0.4"/>
    <row r="2655" customFormat="1" x14ac:dyDescent="0.4"/>
    <row r="2656" customFormat="1" x14ac:dyDescent="0.4"/>
    <row r="2657" customFormat="1" x14ac:dyDescent="0.4"/>
    <row r="2658" customFormat="1" x14ac:dyDescent="0.4"/>
    <row r="2659" customFormat="1" x14ac:dyDescent="0.4"/>
    <row r="2660" customFormat="1" x14ac:dyDescent="0.4"/>
    <row r="2661" customFormat="1" x14ac:dyDescent="0.4"/>
    <row r="2662" customFormat="1" x14ac:dyDescent="0.4"/>
    <row r="2663" customFormat="1" x14ac:dyDescent="0.4"/>
    <row r="2664" customFormat="1" x14ac:dyDescent="0.4"/>
    <row r="2665" customFormat="1" x14ac:dyDescent="0.4"/>
    <row r="2666" customFormat="1" x14ac:dyDescent="0.4"/>
    <row r="2667" customFormat="1" x14ac:dyDescent="0.4"/>
    <row r="2668" customFormat="1" x14ac:dyDescent="0.4"/>
    <row r="2669" customFormat="1" x14ac:dyDescent="0.4"/>
    <row r="2670" customFormat="1" x14ac:dyDescent="0.4"/>
    <row r="2671" customFormat="1" x14ac:dyDescent="0.4"/>
    <row r="2672" customFormat="1" x14ac:dyDescent="0.4"/>
    <row r="2673" customFormat="1" x14ac:dyDescent="0.4"/>
    <row r="2674" customFormat="1" x14ac:dyDescent="0.4"/>
    <row r="2675" customFormat="1" x14ac:dyDescent="0.4"/>
    <row r="2676" customFormat="1" x14ac:dyDescent="0.4"/>
    <row r="2677" customFormat="1" x14ac:dyDescent="0.4"/>
    <row r="2678" customFormat="1" x14ac:dyDescent="0.4"/>
    <row r="2679" customFormat="1" x14ac:dyDescent="0.4"/>
    <row r="2680" customFormat="1" x14ac:dyDescent="0.4"/>
    <row r="2681" customFormat="1" x14ac:dyDescent="0.4"/>
    <row r="2682" customFormat="1" x14ac:dyDescent="0.4"/>
    <row r="2683" customFormat="1" x14ac:dyDescent="0.4"/>
    <row r="2684" customFormat="1" x14ac:dyDescent="0.4"/>
    <row r="2685" customFormat="1" x14ac:dyDescent="0.4"/>
    <row r="2686" customFormat="1" x14ac:dyDescent="0.4"/>
    <row r="2687" customFormat="1" x14ac:dyDescent="0.4"/>
    <row r="2688" customFormat="1" x14ac:dyDescent="0.4"/>
    <row r="2689" customFormat="1" x14ac:dyDescent="0.4"/>
    <row r="2690" customFormat="1" x14ac:dyDescent="0.4"/>
    <row r="2691" customFormat="1" x14ac:dyDescent="0.4"/>
    <row r="2692" customFormat="1" x14ac:dyDescent="0.4"/>
    <row r="2693" customFormat="1" x14ac:dyDescent="0.4"/>
    <row r="2694" customFormat="1" x14ac:dyDescent="0.4"/>
    <row r="2695" customFormat="1" x14ac:dyDescent="0.4"/>
    <row r="2696" customFormat="1" x14ac:dyDescent="0.4"/>
    <row r="2697" customFormat="1" x14ac:dyDescent="0.4"/>
    <row r="2698" customFormat="1" x14ac:dyDescent="0.4"/>
    <row r="2699" customFormat="1" x14ac:dyDescent="0.4"/>
    <row r="2700" customFormat="1" x14ac:dyDescent="0.4"/>
    <row r="2701" customFormat="1" x14ac:dyDescent="0.4"/>
    <row r="2702" customFormat="1" x14ac:dyDescent="0.4"/>
    <row r="2703" customFormat="1" x14ac:dyDescent="0.4"/>
    <row r="2704" customFormat="1" x14ac:dyDescent="0.4"/>
    <row r="2705" customFormat="1" x14ac:dyDescent="0.4"/>
    <row r="2706" customFormat="1" x14ac:dyDescent="0.4"/>
    <row r="2707" customFormat="1" x14ac:dyDescent="0.4"/>
    <row r="2708" customFormat="1" x14ac:dyDescent="0.4"/>
    <row r="2709" customFormat="1" x14ac:dyDescent="0.4"/>
    <row r="2710" customFormat="1" x14ac:dyDescent="0.4"/>
    <row r="2711" customFormat="1" x14ac:dyDescent="0.4"/>
    <row r="2712" customFormat="1" x14ac:dyDescent="0.4"/>
    <row r="2713" customFormat="1" x14ac:dyDescent="0.4"/>
    <row r="2714" customFormat="1" x14ac:dyDescent="0.4"/>
    <row r="2715" customFormat="1" x14ac:dyDescent="0.4"/>
    <row r="2716" customFormat="1" x14ac:dyDescent="0.4"/>
    <row r="2717" customFormat="1" x14ac:dyDescent="0.4"/>
    <row r="2718" customFormat="1" x14ac:dyDescent="0.4"/>
    <row r="2719" customFormat="1" x14ac:dyDescent="0.4"/>
    <row r="2720" customFormat="1" x14ac:dyDescent="0.4"/>
    <row r="2721" customFormat="1" x14ac:dyDescent="0.4"/>
    <row r="2722" customFormat="1" x14ac:dyDescent="0.4"/>
    <row r="2723" customFormat="1" x14ac:dyDescent="0.4"/>
    <row r="2724" customFormat="1" x14ac:dyDescent="0.4"/>
    <row r="2725" customFormat="1" x14ac:dyDescent="0.4"/>
    <row r="2726" customFormat="1" x14ac:dyDescent="0.4"/>
    <row r="2727" customFormat="1" x14ac:dyDescent="0.4"/>
    <row r="2728" customFormat="1" x14ac:dyDescent="0.4"/>
    <row r="2729" customFormat="1" x14ac:dyDescent="0.4"/>
    <row r="2730" customFormat="1" x14ac:dyDescent="0.4"/>
    <row r="2731" customFormat="1" x14ac:dyDescent="0.4"/>
    <row r="2732" customFormat="1" x14ac:dyDescent="0.4"/>
    <row r="2733" customFormat="1" x14ac:dyDescent="0.4"/>
    <row r="2734" customFormat="1" x14ac:dyDescent="0.4"/>
    <row r="2735" customFormat="1" x14ac:dyDescent="0.4"/>
    <row r="2736" customFormat="1" x14ac:dyDescent="0.4"/>
    <row r="2737" customFormat="1" x14ac:dyDescent="0.4"/>
    <row r="2738" customFormat="1" x14ac:dyDescent="0.4"/>
    <row r="2739" customFormat="1" x14ac:dyDescent="0.4"/>
    <row r="2740" customFormat="1" x14ac:dyDescent="0.4"/>
    <row r="2741" customFormat="1" x14ac:dyDescent="0.4"/>
    <row r="2742" customFormat="1" x14ac:dyDescent="0.4"/>
    <row r="2743" customFormat="1" x14ac:dyDescent="0.4"/>
    <row r="2744" customFormat="1" x14ac:dyDescent="0.4"/>
    <row r="2745" customFormat="1" x14ac:dyDescent="0.4"/>
    <row r="2746" customFormat="1" x14ac:dyDescent="0.4"/>
    <row r="2747" customFormat="1" x14ac:dyDescent="0.4"/>
    <row r="2748" customFormat="1" x14ac:dyDescent="0.4"/>
    <row r="2749" customFormat="1" x14ac:dyDescent="0.4"/>
    <row r="2750" customFormat="1" x14ac:dyDescent="0.4"/>
    <row r="2751" customFormat="1" x14ac:dyDescent="0.4"/>
    <row r="2752" customFormat="1" x14ac:dyDescent="0.4"/>
    <row r="2753" customFormat="1" x14ac:dyDescent="0.4"/>
    <row r="2754" customFormat="1" x14ac:dyDescent="0.4"/>
    <row r="2755" customFormat="1" x14ac:dyDescent="0.4"/>
    <row r="2756" customFormat="1" x14ac:dyDescent="0.4"/>
    <row r="2757" customFormat="1" x14ac:dyDescent="0.4"/>
    <row r="2758" customFormat="1" x14ac:dyDescent="0.4"/>
    <row r="2759" customFormat="1" x14ac:dyDescent="0.4"/>
    <row r="2760" customFormat="1" x14ac:dyDescent="0.4"/>
    <row r="2761" customFormat="1" x14ac:dyDescent="0.4"/>
    <row r="2762" customFormat="1" x14ac:dyDescent="0.4"/>
    <row r="2763" customFormat="1" x14ac:dyDescent="0.4"/>
    <row r="2764" customFormat="1" x14ac:dyDescent="0.4"/>
    <row r="2765" customFormat="1" x14ac:dyDescent="0.4"/>
    <row r="2766" customFormat="1" x14ac:dyDescent="0.4"/>
    <row r="2767" customFormat="1" x14ac:dyDescent="0.4"/>
    <row r="2768" customFormat="1" x14ac:dyDescent="0.4"/>
    <row r="2769" customFormat="1" x14ac:dyDescent="0.4"/>
    <row r="2770" customFormat="1" x14ac:dyDescent="0.4"/>
    <row r="2771" customFormat="1" x14ac:dyDescent="0.4"/>
    <row r="2772" customFormat="1" x14ac:dyDescent="0.4"/>
    <row r="2773" customFormat="1" x14ac:dyDescent="0.4"/>
    <row r="2774" customFormat="1" x14ac:dyDescent="0.4"/>
    <row r="2775" customFormat="1" x14ac:dyDescent="0.4"/>
    <row r="2776" customFormat="1" x14ac:dyDescent="0.4"/>
    <row r="2777" customFormat="1" x14ac:dyDescent="0.4"/>
    <row r="2778" customFormat="1" x14ac:dyDescent="0.4"/>
    <row r="2779" customFormat="1" x14ac:dyDescent="0.4"/>
    <row r="2780" customFormat="1" x14ac:dyDescent="0.4"/>
    <row r="2781" customFormat="1" x14ac:dyDescent="0.4"/>
    <row r="2782" customFormat="1" x14ac:dyDescent="0.4"/>
    <row r="2783" customFormat="1" x14ac:dyDescent="0.4"/>
    <row r="2784" customFormat="1" x14ac:dyDescent="0.4"/>
    <row r="2785" customFormat="1" x14ac:dyDescent="0.4"/>
    <row r="2786" customFormat="1" x14ac:dyDescent="0.4"/>
    <row r="2787" customFormat="1" x14ac:dyDescent="0.4"/>
    <row r="2788" customFormat="1" x14ac:dyDescent="0.4"/>
    <row r="2789" customFormat="1" x14ac:dyDescent="0.4"/>
    <row r="2790" customFormat="1" x14ac:dyDescent="0.4"/>
    <row r="2791" customFormat="1" x14ac:dyDescent="0.4"/>
    <row r="2792" customFormat="1" x14ac:dyDescent="0.4"/>
    <row r="2793" customFormat="1" x14ac:dyDescent="0.4"/>
    <row r="2794" customFormat="1" x14ac:dyDescent="0.4"/>
    <row r="2795" customFormat="1" x14ac:dyDescent="0.4"/>
    <row r="2796" customFormat="1" x14ac:dyDescent="0.4"/>
    <row r="2797" customFormat="1" x14ac:dyDescent="0.4"/>
    <row r="2798" customFormat="1" x14ac:dyDescent="0.4"/>
    <row r="2799" customFormat="1" x14ac:dyDescent="0.4"/>
    <row r="2800" customFormat="1" x14ac:dyDescent="0.4"/>
    <row r="2801" customFormat="1" x14ac:dyDescent="0.4"/>
    <row r="2802" customFormat="1" x14ac:dyDescent="0.4"/>
    <row r="2803" customFormat="1" x14ac:dyDescent="0.4"/>
    <row r="2804" customFormat="1" x14ac:dyDescent="0.4"/>
    <row r="2805" customFormat="1" x14ac:dyDescent="0.4"/>
    <row r="2806" customFormat="1" x14ac:dyDescent="0.4"/>
    <row r="2807" customFormat="1" x14ac:dyDescent="0.4"/>
    <row r="2808" customFormat="1" x14ac:dyDescent="0.4"/>
    <row r="2809" customFormat="1" x14ac:dyDescent="0.4"/>
    <row r="2810" customFormat="1" x14ac:dyDescent="0.4"/>
    <row r="2811" customFormat="1" x14ac:dyDescent="0.4"/>
    <row r="2812" customFormat="1" x14ac:dyDescent="0.4"/>
    <row r="2813" customFormat="1" x14ac:dyDescent="0.4"/>
    <row r="2814" customFormat="1" x14ac:dyDescent="0.4"/>
    <row r="2815" customFormat="1" x14ac:dyDescent="0.4"/>
    <row r="2816" customFormat="1" x14ac:dyDescent="0.4"/>
    <row r="2817" customFormat="1" x14ac:dyDescent="0.4"/>
    <row r="2818" customFormat="1" x14ac:dyDescent="0.4"/>
    <row r="2819" customFormat="1" x14ac:dyDescent="0.4"/>
    <row r="2820" customFormat="1" x14ac:dyDescent="0.4"/>
    <row r="2821" customFormat="1" x14ac:dyDescent="0.4"/>
    <row r="2822" customFormat="1" x14ac:dyDescent="0.4"/>
    <row r="2823" customFormat="1" x14ac:dyDescent="0.4"/>
    <row r="2824" customFormat="1" x14ac:dyDescent="0.4"/>
    <row r="2825" customFormat="1" x14ac:dyDescent="0.4"/>
    <row r="2826" customFormat="1" x14ac:dyDescent="0.4"/>
    <row r="2827" customFormat="1" x14ac:dyDescent="0.4"/>
    <row r="2828" customFormat="1" x14ac:dyDescent="0.4"/>
    <row r="2829" customFormat="1" x14ac:dyDescent="0.4"/>
    <row r="2830" customFormat="1" x14ac:dyDescent="0.4"/>
    <row r="2831" customFormat="1" x14ac:dyDescent="0.4"/>
    <row r="2832" customFormat="1" x14ac:dyDescent="0.4"/>
    <row r="2833" customFormat="1" x14ac:dyDescent="0.4"/>
    <row r="2834" customFormat="1" x14ac:dyDescent="0.4"/>
    <row r="2835" customFormat="1" x14ac:dyDescent="0.4"/>
    <row r="2836" customFormat="1" x14ac:dyDescent="0.4"/>
    <row r="2837" customFormat="1" x14ac:dyDescent="0.4"/>
    <row r="2838" customFormat="1" x14ac:dyDescent="0.4"/>
    <row r="2839" customFormat="1" x14ac:dyDescent="0.4"/>
    <row r="2840" customFormat="1" x14ac:dyDescent="0.4"/>
    <row r="2841" customFormat="1" x14ac:dyDescent="0.4"/>
    <row r="2842" customFormat="1" x14ac:dyDescent="0.4"/>
    <row r="2843" customFormat="1" x14ac:dyDescent="0.4"/>
    <row r="2844" customFormat="1" x14ac:dyDescent="0.4"/>
    <row r="2845" customFormat="1" x14ac:dyDescent="0.4"/>
    <row r="2846" customFormat="1" x14ac:dyDescent="0.4"/>
    <row r="2847" customFormat="1" x14ac:dyDescent="0.4"/>
    <row r="2848" customFormat="1" x14ac:dyDescent="0.4"/>
    <row r="2849" customFormat="1" x14ac:dyDescent="0.4"/>
    <row r="2850" customFormat="1" x14ac:dyDescent="0.4"/>
    <row r="2851" customFormat="1" x14ac:dyDescent="0.4"/>
    <row r="2852" customFormat="1" x14ac:dyDescent="0.4"/>
    <row r="2853" customFormat="1" x14ac:dyDescent="0.4"/>
    <row r="2854" customFormat="1" x14ac:dyDescent="0.4"/>
    <row r="2855" customFormat="1" x14ac:dyDescent="0.4"/>
    <row r="2856" customFormat="1" x14ac:dyDescent="0.4"/>
    <row r="2857" customFormat="1" x14ac:dyDescent="0.4"/>
    <row r="2858" customFormat="1" x14ac:dyDescent="0.4"/>
    <row r="2859" customFormat="1" x14ac:dyDescent="0.4"/>
    <row r="2860" customFormat="1" x14ac:dyDescent="0.4"/>
    <row r="2861" customFormat="1" x14ac:dyDescent="0.4"/>
    <row r="2862" customFormat="1" x14ac:dyDescent="0.4"/>
    <row r="2863" customFormat="1" x14ac:dyDescent="0.4"/>
    <row r="2864" customFormat="1" x14ac:dyDescent="0.4"/>
    <row r="2865" customFormat="1" x14ac:dyDescent="0.4"/>
    <row r="2866" customFormat="1" x14ac:dyDescent="0.4"/>
    <row r="2867" customFormat="1" x14ac:dyDescent="0.4"/>
    <row r="2868" customFormat="1" x14ac:dyDescent="0.4"/>
    <row r="2869" customFormat="1" x14ac:dyDescent="0.4"/>
    <row r="2870" customFormat="1" x14ac:dyDescent="0.4"/>
    <row r="2871" customFormat="1" x14ac:dyDescent="0.4"/>
    <row r="2872" customFormat="1" x14ac:dyDescent="0.4"/>
    <row r="2873" customFormat="1" x14ac:dyDescent="0.4"/>
    <row r="2874" customFormat="1" x14ac:dyDescent="0.4"/>
    <row r="2875" customFormat="1" x14ac:dyDescent="0.4"/>
    <row r="2876" customFormat="1" x14ac:dyDescent="0.4"/>
    <row r="2877" customFormat="1" x14ac:dyDescent="0.4"/>
    <row r="2878" customFormat="1" x14ac:dyDescent="0.4"/>
    <row r="2879" customFormat="1" x14ac:dyDescent="0.4"/>
    <row r="2880" customFormat="1" x14ac:dyDescent="0.4"/>
    <row r="2881" customFormat="1" x14ac:dyDescent="0.4"/>
    <row r="2882" customFormat="1" x14ac:dyDescent="0.4"/>
    <row r="2883" customFormat="1" x14ac:dyDescent="0.4"/>
    <row r="2884" customFormat="1" x14ac:dyDescent="0.4"/>
    <row r="2885" customFormat="1" x14ac:dyDescent="0.4"/>
    <row r="2886" customFormat="1" x14ac:dyDescent="0.4"/>
    <row r="2887" customFormat="1" x14ac:dyDescent="0.4"/>
    <row r="2888" customFormat="1" x14ac:dyDescent="0.4"/>
    <row r="2889" customFormat="1" x14ac:dyDescent="0.4"/>
    <row r="2890" customFormat="1" x14ac:dyDescent="0.4"/>
    <row r="2891" customFormat="1" x14ac:dyDescent="0.4"/>
    <row r="2892" customFormat="1" x14ac:dyDescent="0.4"/>
    <row r="2893" customFormat="1" x14ac:dyDescent="0.4"/>
    <row r="2894" customFormat="1" x14ac:dyDescent="0.4"/>
    <row r="2895" customFormat="1" x14ac:dyDescent="0.4"/>
    <row r="2896" customFormat="1" x14ac:dyDescent="0.4"/>
    <row r="2897" customFormat="1" x14ac:dyDescent="0.4"/>
    <row r="2898" customFormat="1" x14ac:dyDescent="0.4"/>
    <row r="2899" customFormat="1" x14ac:dyDescent="0.4"/>
    <row r="2900" customFormat="1" x14ac:dyDescent="0.4"/>
    <row r="2901" customFormat="1" x14ac:dyDescent="0.4"/>
    <row r="2902" customFormat="1" x14ac:dyDescent="0.4"/>
    <row r="2903" customFormat="1" x14ac:dyDescent="0.4"/>
    <row r="2904" customFormat="1" x14ac:dyDescent="0.4"/>
    <row r="2905" customFormat="1" x14ac:dyDescent="0.4"/>
    <row r="2906" customFormat="1" x14ac:dyDescent="0.4"/>
    <row r="2907" customFormat="1" x14ac:dyDescent="0.4"/>
    <row r="2908" customFormat="1" x14ac:dyDescent="0.4"/>
    <row r="2909" customFormat="1" x14ac:dyDescent="0.4"/>
    <row r="2910" customFormat="1" x14ac:dyDescent="0.4"/>
    <row r="2911" customFormat="1" x14ac:dyDescent="0.4"/>
    <row r="2912" customFormat="1" x14ac:dyDescent="0.4"/>
    <row r="2913" customFormat="1" x14ac:dyDescent="0.4"/>
    <row r="2914" customFormat="1" x14ac:dyDescent="0.4"/>
    <row r="2915" customFormat="1" x14ac:dyDescent="0.4"/>
    <row r="2916" customFormat="1" x14ac:dyDescent="0.4"/>
    <row r="2917" customFormat="1" x14ac:dyDescent="0.4"/>
    <row r="2918" customFormat="1" x14ac:dyDescent="0.4"/>
    <row r="2919" customFormat="1" x14ac:dyDescent="0.4"/>
    <row r="2920" customFormat="1" x14ac:dyDescent="0.4"/>
    <row r="2921" customFormat="1" x14ac:dyDescent="0.4"/>
    <row r="2922" customFormat="1" x14ac:dyDescent="0.4"/>
    <row r="2923" customFormat="1" x14ac:dyDescent="0.4"/>
    <row r="2924" customFormat="1" x14ac:dyDescent="0.4"/>
    <row r="2925" customFormat="1" x14ac:dyDescent="0.4"/>
    <row r="2926" customFormat="1" x14ac:dyDescent="0.4"/>
    <row r="2927" customFormat="1" x14ac:dyDescent="0.4"/>
    <row r="2928" customFormat="1" x14ac:dyDescent="0.4"/>
    <row r="2929" customFormat="1" x14ac:dyDescent="0.4"/>
    <row r="2930" customFormat="1" x14ac:dyDescent="0.4"/>
    <row r="2931" customFormat="1" x14ac:dyDescent="0.4"/>
    <row r="2932" customFormat="1" x14ac:dyDescent="0.4"/>
    <row r="2933" customFormat="1" x14ac:dyDescent="0.4"/>
    <row r="2934" customFormat="1" x14ac:dyDescent="0.4"/>
    <row r="2935" customFormat="1" x14ac:dyDescent="0.4"/>
    <row r="2936" customFormat="1" x14ac:dyDescent="0.4"/>
    <row r="2937" customFormat="1" x14ac:dyDescent="0.4"/>
    <row r="2938" customFormat="1" x14ac:dyDescent="0.4"/>
    <row r="2939" customFormat="1" x14ac:dyDescent="0.4"/>
    <row r="2940" customFormat="1" x14ac:dyDescent="0.4"/>
    <row r="2941" customFormat="1" x14ac:dyDescent="0.4"/>
    <row r="2942" customFormat="1" x14ac:dyDescent="0.4"/>
    <row r="2943" customFormat="1" x14ac:dyDescent="0.4"/>
    <row r="2944" customFormat="1" x14ac:dyDescent="0.4"/>
    <row r="2945" spans="1:90" x14ac:dyDescent="0.4">
      <c r="B2945"/>
      <c r="I2945"/>
      <c r="J2945"/>
      <c r="R2945"/>
      <c r="S2945"/>
      <c r="T2945"/>
      <c r="U2945"/>
      <c r="V2945"/>
      <c r="W2945"/>
      <c r="X2945"/>
      <c r="Y2945"/>
      <c r="Z2945"/>
      <c r="AA2945"/>
      <c r="AB2945"/>
      <c r="AC2945"/>
      <c r="AD2945"/>
      <c r="AE2945"/>
      <c r="AF2945"/>
      <c r="AG2945"/>
      <c r="AH2945"/>
      <c r="AI2945"/>
      <c r="AJ2945"/>
      <c r="AK2945"/>
      <c r="AL2945"/>
      <c r="AM2945"/>
      <c r="AN2945"/>
      <c r="AO2945"/>
      <c r="AP2945"/>
      <c r="AQ2945"/>
      <c r="AR2945"/>
      <c r="AS2945"/>
      <c r="AT2945"/>
      <c r="AU2945"/>
      <c r="AV2945"/>
      <c r="AW2945"/>
      <c r="AX2945"/>
      <c r="AY2945"/>
      <c r="AZ2945"/>
      <c r="BA2945"/>
      <c r="BB2945"/>
      <c r="BC2945"/>
      <c r="BD2945"/>
      <c r="BE2945"/>
      <c r="BF2945"/>
      <c r="BG2945"/>
      <c r="BH2945"/>
      <c r="BI2945"/>
      <c r="BJ2945"/>
      <c r="BK2945"/>
      <c r="BL2945"/>
      <c r="BM2945"/>
      <c r="BN2945"/>
      <c r="BO2945"/>
      <c r="BP2945"/>
      <c r="BQ2945"/>
      <c r="BR2945"/>
      <c r="BS2945"/>
      <c r="BT2945"/>
      <c r="BU2945"/>
      <c r="BV2945"/>
      <c r="BW2945"/>
      <c r="BX2945"/>
      <c r="BY2945"/>
      <c r="BZ2945"/>
      <c r="CA2945"/>
      <c r="CB2945"/>
      <c r="CC2945"/>
      <c r="CD2945"/>
      <c r="CE2945"/>
      <c r="CF2945"/>
      <c r="CG2945"/>
      <c r="CH2945"/>
      <c r="CI2945"/>
      <c r="CJ2945"/>
      <c r="CK2945"/>
      <c r="CL2945"/>
    </row>
    <row r="2946" spans="1:90" x14ac:dyDescent="0.4">
      <c r="B2946"/>
      <c r="I2946"/>
      <c r="J2946"/>
      <c r="R2946"/>
      <c r="S2946"/>
      <c r="T2946"/>
      <c r="U2946"/>
      <c r="V2946"/>
      <c r="W2946"/>
      <c r="X2946"/>
      <c r="Y2946"/>
      <c r="Z2946"/>
      <c r="AA2946"/>
      <c r="AB2946"/>
      <c r="AC2946"/>
      <c r="AD2946"/>
      <c r="AE2946"/>
      <c r="AF2946"/>
      <c r="AG2946"/>
      <c r="AH2946"/>
      <c r="AI2946"/>
      <c r="AJ2946"/>
      <c r="AK2946"/>
      <c r="AL2946"/>
      <c r="AM2946"/>
      <c r="AN2946"/>
      <c r="AO2946"/>
      <c r="AP2946"/>
      <c r="AQ2946"/>
      <c r="AR2946"/>
      <c r="AS2946"/>
      <c r="AT2946"/>
      <c r="AU2946"/>
      <c r="AV2946"/>
      <c r="AW2946"/>
      <c r="AX2946"/>
      <c r="AY2946"/>
      <c r="AZ2946"/>
      <c r="BA2946"/>
      <c r="BB2946"/>
      <c r="BC2946"/>
      <c r="BD2946"/>
      <c r="BE2946"/>
      <c r="BF2946"/>
      <c r="BG2946"/>
      <c r="BH2946"/>
      <c r="BI2946"/>
      <c r="BJ2946"/>
      <c r="BK2946"/>
      <c r="BL2946"/>
      <c r="BM2946"/>
      <c r="BN2946"/>
      <c r="BO2946"/>
      <c r="BP2946"/>
      <c r="BQ2946"/>
      <c r="BR2946"/>
      <c r="BS2946"/>
      <c r="BT2946"/>
      <c r="BU2946"/>
      <c r="BV2946"/>
      <c r="BW2946"/>
      <c r="BX2946"/>
      <c r="BY2946"/>
      <c r="BZ2946"/>
      <c r="CA2946"/>
      <c r="CB2946"/>
      <c r="CC2946"/>
      <c r="CD2946"/>
      <c r="CE2946"/>
      <c r="CF2946"/>
      <c r="CG2946"/>
      <c r="CH2946"/>
      <c r="CI2946"/>
      <c r="CJ2946"/>
      <c r="CK2946"/>
      <c r="CL2946"/>
    </row>
    <row r="2947" spans="1:90" s="27" customFormat="1" x14ac:dyDescent="0.4">
      <c r="A2947"/>
      <c r="B2947"/>
      <c r="C2947"/>
      <c r="D2947"/>
      <c r="E2947"/>
      <c r="F2947"/>
      <c r="G2947"/>
      <c r="H2947"/>
      <c r="I2947"/>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c r="AT2947"/>
      <c r="AU2947"/>
      <c r="AV2947"/>
      <c r="AW2947"/>
      <c r="AX2947"/>
      <c r="AY2947"/>
      <c r="AZ2947"/>
      <c r="BA2947"/>
      <c r="BB2947"/>
      <c r="BC2947"/>
      <c r="BD2947"/>
      <c r="BE2947"/>
      <c r="BF2947"/>
      <c r="BG2947"/>
      <c r="BH2947"/>
      <c r="BI2947"/>
      <c r="BJ2947"/>
      <c r="BK2947"/>
      <c r="BL2947"/>
      <c r="BM2947"/>
      <c r="BN2947"/>
      <c r="BO2947"/>
      <c r="BP2947"/>
      <c r="BQ2947"/>
      <c r="BR2947"/>
      <c r="BS2947"/>
      <c r="BT2947"/>
      <c r="BU2947"/>
      <c r="BV2947"/>
      <c r="BW2947"/>
      <c r="BX2947"/>
      <c r="BY2947"/>
      <c r="BZ2947"/>
      <c r="CA2947"/>
      <c r="CB2947"/>
      <c r="CC2947"/>
      <c r="CD2947"/>
      <c r="CE2947"/>
      <c r="CF2947"/>
      <c r="CG2947"/>
      <c r="CH2947"/>
      <c r="CI2947"/>
      <c r="CJ2947"/>
      <c r="CK2947"/>
      <c r="CL2947"/>
    </row>
    <row r="2948" spans="1:90" x14ac:dyDescent="0.4">
      <c r="B2948"/>
      <c r="I2948"/>
      <c r="J2948"/>
      <c r="R2948"/>
      <c r="S2948"/>
      <c r="T2948"/>
      <c r="U2948"/>
      <c r="V2948"/>
      <c r="W2948"/>
      <c r="X2948"/>
      <c r="Y2948"/>
      <c r="Z2948"/>
      <c r="AA2948"/>
      <c r="AB2948"/>
      <c r="AC2948"/>
      <c r="AD2948"/>
      <c r="AE2948"/>
      <c r="AF2948"/>
      <c r="AG2948"/>
      <c r="AH2948"/>
      <c r="AI2948"/>
      <c r="AJ2948"/>
      <c r="AK2948"/>
      <c r="AL2948"/>
      <c r="AM2948"/>
      <c r="AN2948"/>
      <c r="AO2948"/>
      <c r="AP2948"/>
      <c r="AQ2948"/>
      <c r="AR2948"/>
      <c r="AS2948"/>
      <c r="AT2948"/>
      <c r="AU2948"/>
      <c r="AV2948"/>
      <c r="AW2948"/>
      <c r="AX2948"/>
      <c r="AY2948"/>
      <c r="AZ2948"/>
      <c r="BA2948"/>
      <c r="BB2948"/>
      <c r="BC2948"/>
      <c r="BD2948"/>
      <c r="BE2948"/>
      <c r="BF2948"/>
      <c r="BG2948"/>
      <c r="BH2948"/>
      <c r="BI2948"/>
      <c r="BJ2948"/>
      <c r="BK2948"/>
      <c r="BL2948"/>
      <c r="BM2948"/>
      <c r="BN2948"/>
      <c r="BO2948"/>
      <c r="BP2948"/>
      <c r="BQ2948"/>
      <c r="BR2948"/>
      <c r="BS2948"/>
      <c r="BT2948"/>
      <c r="BU2948"/>
      <c r="BV2948"/>
      <c r="BW2948"/>
      <c r="BX2948"/>
      <c r="BY2948"/>
      <c r="BZ2948"/>
      <c r="CA2948"/>
      <c r="CB2948"/>
      <c r="CC2948"/>
      <c r="CD2948"/>
      <c r="CE2948"/>
      <c r="CF2948"/>
      <c r="CG2948"/>
      <c r="CH2948"/>
      <c r="CI2948"/>
      <c r="CJ2948"/>
      <c r="CK2948"/>
      <c r="CL2948"/>
    </row>
    <row r="2949" spans="1:90" x14ac:dyDescent="0.4">
      <c r="B2949"/>
      <c r="I2949"/>
      <c r="J2949"/>
      <c r="R2949"/>
      <c r="S2949"/>
      <c r="T2949"/>
      <c r="U2949"/>
      <c r="V2949"/>
      <c r="W2949"/>
      <c r="X2949"/>
      <c r="Y2949"/>
      <c r="Z2949"/>
      <c r="AA2949"/>
      <c r="AB2949"/>
      <c r="AC2949"/>
      <c r="AD2949"/>
      <c r="AE2949"/>
      <c r="AF2949"/>
      <c r="AG2949"/>
      <c r="AH2949"/>
      <c r="AI2949"/>
      <c r="AJ2949"/>
      <c r="AK2949"/>
      <c r="AL2949"/>
      <c r="AM2949"/>
      <c r="AN2949"/>
      <c r="AO2949"/>
      <c r="AP2949"/>
      <c r="AQ2949"/>
      <c r="AR2949"/>
      <c r="AS2949"/>
      <c r="AT2949"/>
      <c r="AU2949"/>
      <c r="AV2949"/>
      <c r="AW2949"/>
      <c r="AX2949"/>
      <c r="AY2949"/>
      <c r="AZ2949"/>
      <c r="BA2949"/>
      <c r="BB2949"/>
      <c r="BC2949"/>
      <c r="BD2949"/>
      <c r="BE2949"/>
      <c r="BF2949"/>
      <c r="BG2949"/>
      <c r="BH2949"/>
      <c r="BI2949"/>
      <c r="BJ2949"/>
      <c r="BK2949"/>
      <c r="BL2949"/>
      <c r="BM2949"/>
      <c r="BN2949"/>
      <c r="BO2949"/>
      <c r="BP2949"/>
      <c r="BQ2949"/>
      <c r="BR2949"/>
      <c r="BS2949"/>
      <c r="BT2949"/>
      <c r="BU2949"/>
      <c r="BV2949"/>
      <c r="BW2949"/>
      <c r="BX2949"/>
      <c r="BY2949"/>
      <c r="BZ2949"/>
      <c r="CA2949"/>
      <c r="CB2949"/>
      <c r="CC2949"/>
      <c r="CD2949"/>
      <c r="CE2949"/>
      <c r="CF2949"/>
      <c r="CG2949"/>
      <c r="CH2949"/>
      <c r="CI2949"/>
      <c r="CJ2949"/>
      <c r="CK2949"/>
      <c r="CL2949"/>
    </row>
    <row r="2950" spans="1:90" x14ac:dyDescent="0.4">
      <c r="B2950"/>
      <c r="I2950"/>
      <c r="J2950"/>
      <c r="R2950"/>
      <c r="S2950"/>
      <c r="T2950"/>
      <c r="U2950"/>
      <c r="V2950"/>
      <c r="W2950"/>
      <c r="X2950"/>
      <c r="Y2950"/>
      <c r="Z2950"/>
      <c r="AA2950"/>
      <c r="AB2950"/>
      <c r="AC2950"/>
      <c r="AD2950"/>
      <c r="AE2950"/>
      <c r="AF2950"/>
      <c r="AG2950"/>
      <c r="AH2950"/>
      <c r="AI2950"/>
      <c r="AJ2950"/>
      <c r="AK2950"/>
      <c r="AL2950"/>
      <c r="AM2950"/>
      <c r="AN2950"/>
      <c r="AO2950"/>
      <c r="AP2950"/>
      <c r="AQ2950"/>
      <c r="AR2950"/>
      <c r="AS2950"/>
      <c r="AT2950"/>
      <c r="AU2950"/>
      <c r="AV2950"/>
      <c r="AW2950"/>
      <c r="AX2950"/>
      <c r="AY2950"/>
      <c r="AZ2950"/>
      <c r="BA2950"/>
      <c r="BB2950"/>
      <c r="BC2950"/>
      <c r="BD2950"/>
      <c r="BE2950"/>
      <c r="BF2950"/>
      <c r="BG2950"/>
      <c r="BH2950"/>
      <c r="BI2950"/>
      <c r="BJ2950"/>
      <c r="BK2950"/>
      <c r="BL2950"/>
      <c r="BM2950"/>
      <c r="BN2950"/>
      <c r="BO2950"/>
      <c r="BP2950"/>
      <c r="BQ2950"/>
      <c r="BR2950"/>
      <c r="BS2950"/>
      <c r="BT2950"/>
      <c r="BU2950"/>
      <c r="BV2950"/>
      <c r="BW2950"/>
      <c r="BX2950"/>
      <c r="BY2950"/>
      <c r="BZ2950"/>
      <c r="CA2950"/>
      <c r="CB2950"/>
      <c r="CC2950"/>
      <c r="CD2950"/>
      <c r="CE2950"/>
      <c r="CF2950"/>
      <c r="CG2950"/>
      <c r="CH2950"/>
      <c r="CI2950"/>
      <c r="CJ2950"/>
      <c r="CK2950"/>
      <c r="CL2950"/>
    </row>
    <row r="2951" spans="1:90" x14ac:dyDescent="0.4">
      <c r="B2951"/>
      <c r="I2951"/>
      <c r="J2951"/>
      <c r="R2951"/>
      <c r="S2951"/>
      <c r="T2951"/>
      <c r="U2951"/>
      <c r="V2951"/>
      <c r="W2951"/>
      <c r="X2951"/>
      <c r="Y2951"/>
      <c r="Z2951"/>
      <c r="AA2951"/>
      <c r="AB2951"/>
      <c r="AC2951"/>
      <c r="AD2951"/>
      <c r="AE2951"/>
      <c r="AF2951"/>
      <c r="AG2951"/>
      <c r="AH2951"/>
      <c r="AI2951"/>
      <c r="AJ2951"/>
      <c r="AK2951"/>
      <c r="AL2951"/>
      <c r="AM2951"/>
      <c r="AN2951"/>
      <c r="AO2951"/>
      <c r="AP2951"/>
      <c r="AQ2951"/>
      <c r="AR2951"/>
      <c r="AS2951"/>
      <c r="AT2951"/>
      <c r="AU2951"/>
      <c r="AV2951"/>
      <c r="AW2951"/>
      <c r="AX2951"/>
      <c r="AY2951"/>
      <c r="AZ2951"/>
      <c r="BA2951"/>
      <c r="BB2951"/>
      <c r="BC2951"/>
      <c r="BD2951"/>
      <c r="BE2951"/>
      <c r="BF2951"/>
      <c r="BG2951"/>
      <c r="BH2951"/>
      <c r="BI2951"/>
      <c r="BJ2951"/>
      <c r="BK2951"/>
      <c r="BL2951"/>
      <c r="BM2951"/>
      <c r="BN2951"/>
      <c r="BO2951"/>
      <c r="BP2951"/>
      <c r="BQ2951"/>
      <c r="BR2951"/>
      <c r="BS2951"/>
      <c r="BT2951"/>
      <c r="BU2951"/>
      <c r="BV2951"/>
      <c r="BW2951"/>
      <c r="BX2951"/>
      <c r="BY2951"/>
      <c r="BZ2951"/>
      <c r="CA2951"/>
      <c r="CB2951"/>
      <c r="CC2951"/>
      <c r="CD2951"/>
      <c r="CE2951"/>
      <c r="CF2951"/>
      <c r="CG2951"/>
      <c r="CH2951"/>
      <c r="CI2951"/>
      <c r="CJ2951"/>
      <c r="CK2951"/>
      <c r="CL2951"/>
    </row>
    <row r="2952" spans="1:90" x14ac:dyDescent="0.4">
      <c r="B2952"/>
      <c r="I2952"/>
      <c r="J2952"/>
      <c r="R2952"/>
      <c r="S2952"/>
      <c r="T2952"/>
      <c r="U2952"/>
      <c r="V2952"/>
      <c r="W2952"/>
      <c r="X2952"/>
      <c r="Y2952"/>
      <c r="Z2952"/>
      <c r="AA2952"/>
      <c r="AB2952"/>
      <c r="AC2952"/>
      <c r="AD2952"/>
      <c r="AE2952"/>
      <c r="AF2952"/>
      <c r="AG2952"/>
      <c r="AH2952"/>
      <c r="AI2952"/>
      <c r="AJ2952"/>
      <c r="AK2952"/>
      <c r="AL2952"/>
      <c r="AM2952"/>
      <c r="AN2952"/>
      <c r="AO2952"/>
      <c r="AP2952"/>
      <c r="AQ2952"/>
      <c r="AR2952"/>
      <c r="AS2952"/>
      <c r="AT2952"/>
      <c r="AU2952"/>
      <c r="AV2952"/>
      <c r="AW2952"/>
      <c r="AX2952"/>
      <c r="AY2952"/>
      <c r="AZ2952"/>
      <c r="BA2952"/>
      <c r="BB2952"/>
      <c r="BC2952"/>
      <c r="BD2952"/>
      <c r="BE2952"/>
      <c r="BF2952"/>
      <c r="BG2952"/>
      <c r="BH2952"/>
      <c r="BI2952"/>
      <c r="BJ2952"/>
      <c r="BK2952"/>
      <c r="BL2952"/>
      <c r="BM2952"/>
      <c r="BN2952"/>
      <c r="BO2952"/>
      <c r="BP2952"/>
      <c r="BQ2952"/>
      <c r="BR2952"/>
      <c r="BS2952"/>
      <c r="BT2952"/>
      <c r="BU2952"/>
      <c r="BV2952"/>
      <c r="BW2952"/>
      <c r="BX2952"/>
      <c r="BY2952"/>
      <c r="BZ2952"/>
      <c r="CA2952"/>
      <c r="CB2952"/>
      <c r="CC2952"/>
      <c r="CD2952"/>
      <c r="CE2952"/>
      <c r="CF2952"/>
      <c r="CG2952"/>
      <c r="CH2952"/>
      <c r="CI2952"/>
      <c r="CJ2952"/>
      <c r="CK2952"/>
      <c r="CL2952"/>
    </row>
    <row r="2953" spans="1:90" x14ac:dyDescent="0.4">
      <c r="B2953"/>
      <c r="I2953"/>
      <c r="J2953"/>
      <c r="R2953"/>
      <c r="S2953"/>
      <c r="T2953"/>
      <c r="U2953"/>
      <c r="V2953"/>
      <c r="W2953"/>
      <c r="X2953"/>
      <c r="Y2953"/>
      <c r="Z2953"/>
      <c r="AA2953"/>
      <c r="AB2953"/>
      <c r="AC2953"/>
      <c r="AD2953"/>
      <c r="AE2953"/>
      <c r="AF2953"/>
      <c r="AG2953"/>
      <c r="AH2953"/>
      <c r="AI2953"/>
      <c r="AJ2953"/>
      <c r="AK2953"/>
      <c r="AL2953"/>
      <c r="AM2953"/>
      <c r="AN2953"/>
      <c r="AO2953"/>
      <c r="AP2953"/>
      <c r="AQ2953"/>
      <c r="AR2953"/>
      <c r="AS2953"/>
      <c r="AT2953"/>
      <c r="AU2953"/>
      <c r="AV2953"/>
      <c r="AW2953"/>
      <c r="AX2953"/>
      <c r="AY2953"/>
      <c r="AZ2953"/>
      <c r="BA2953"/>
      <c r="BB2953"/>
      <c r="BC2953"/>
      <c r="BD2953"/>
      <c r="BE2953"/>
      <c r="BF2953"/>
      <c r="BG2953"/>
      <c r="BH2953"/>
      <c r="BI2953"/>
      <c r="BJ2953"/>
      <c r="BK2953"/>
      <c r="BL2953"/>
      <c r="BM2953"/>
      <c r="BN2953"/>
      <c r="BO2953"/>
      <c r="BP2953"/>
      <c r="BQ2953"/>
      <c r="BR2953"/>
      <c r="BS2953"/>
      <c r="BT2953"/>
      <c r="BU2953"/>
      <c r="BV2953"/>
      <c r="BW2953"/>
      <c r="BX2953"/>
      <c r="BY2953"/>
      <c r="BZ2953"/>
      <c r="CA2953"/>
      <c r="CB2953"/>
      <c r="CC2953"/>
      <c r="CD2953"/>
      <c r="CE2953"/>
      <c r="CF2953"/>
      <c r="CG2953"/>
      <c r="CH2953"/>
      <c r="CI2953"/>
      <c r="CJ2953"/>
      <c r="CK2953"/>
      <c r="CL2953"/>
    </row>
    <row r="2954" spans="1:90" x14ac:dyDescent="0.4">
      <c r="B2954"/>
      <c r="I2954"/>
      <c r="J2954"/>
      <c r="R2954"/>
      <c r="S2954"/>
      <c r="T2954"/>
      <c r="U2954"/>
      <c r="V2954"/>
      <c r="W2954"/>
      <c r="X2954"/>
      <c r="Y2954"/>
      <c r="Z2954"/>
      <c r="AA2954"/>
      <c r="AB2954"/>
      <c r="AC2954"/>
      <c r="AD2954"/>
      <c r="AE2954"/>
      <c r="AF2954"/>
      <c r="AG2954"/>
      <c r="AH2954"/>
      <c r="AI2954"/>
      <c r="AJ2954"/>
      <c r="AK2954"/>
      <c r="AL2954"/>
      <c r="AM2954"/>
      <c r="AN2954"/>
      <c r="AO2954"/>
      <c r="AP2954"/>
      <c r="AQ2954"/>
      <c r="AR2954"/>
      <c r="AS2954"/>
      <c r="AT2954"/>
      <c r="AU2954"/>
      <c r="AV2954"/>
      <c r="AW2954"/>
      <c r="AX2954"/>
      <c r="AY2954"/>
      <c r="AZ2954"/>
      <c r="BA2954"/>
      <c r="BB2954"/>
      <c r="BC2954"/>
      <c r="BD2954"/>
      <c r="BE2954"/>
      <c r="BF2954"/>
      <c r="BG2954"/>
      <c r="BH2954"/>
      <c r="BI2954"/>
      <c r="BJ2954"/>
      <c r="BK2954"/>
      <c r="BL2954"/>
      <c r="BM2954"/>
      <c r="BN2954"/>
      <c r="BO2954"/>
      <c r="BP2954"/>
      <c r="BQ2954"/>
      <c r="BR2954"/>
      <c r="BS2954"/>
      <c r="BT2954"/>
      <c r="BU2954"/>
      <c r="BV2954"/>
      <c r="BW2954"/>
      <c r="BX2954"/>
      <c r="BY2954"/>
      <c r="BZ2954"/>
      <c r="CA2954"/>
      <c r="CB2954"/>
      <c r="CC2954"/>
      <c r="CD2954"/>
      <c r="CE2954"/>
      <c r="CF2954"/>
      <c r="CG2954"/>
      <c r="CH2954"/>
      <c r="CI2954"/>
      <c r="CJ2954"/>
      <c r="CK2954"/>
      <c r="CL2954"/>
    </row>
    <row r="2955" spans="1:90" x14ac:dyDescent="0.4">
      <c r="B2955"/>
      <c r="I2955"/>
      <c r="J2955"/>
      <c r="R2955"/>
      <c r="S2955"/>
      <c r="T2955"/>
      <c r="U2955"/>
      <c r="V2955"/>
      <c r="W2955"/>
      <c r="X2955"/>
      <c r="Y2955"/>
      <c r="Z2955"/>
      <c r="AA2955"/>
      <c r="AB2955"/>
      <c r="AC2955"/>
      <c r="AD2955"/>
      <c r="AE2955"/>
      <c r="AF2955"/>
      <c r="AG2955"/>
      <c r="AH2955"/>
      <c r="AI2955"/>
      <c r="AJ2955"/>
      <c r="AK2955"/>
      <c r="AL2955"/>
      <c r="AM2955"/>
      <c r="AN2955"/>
      <c r="AO2955"/>
      <c r="AP2955"/>
      <c r="AQ2955"/>
      <c r="AR2955"/>
      <c r="AS2955"/>
      <c r="AT2955"/>
      <c r="AU2955"/>
      <c r="AV2955"/>
      <c r="AW2955"/>
      <c r="AX2955"/>
      <c r="AY2955"/>
      <c r="AZ2955"/>
      <c r="BA2955"/>
      <c r="BB2955"/>
      <c r="BC2955"/>
      <c r="BD2955"/>
      <c r="BE2955"/>
      <c r="BF2955"/>
      <c r="BG2955"/>
      <c r="BH2955"/>
      <c r="BI2955"/>
      <c r="BJ2955"/>
      <c r="BK2955"/>
      <c r="BL2955"/>
      <c r="BM2955"/>
      <c r="BN2955"/>
      <c r="BO2955"/>
      <c r="BP2955"/>
      <c r="BQ2955"/>
      <c r="BR2955"/>
      <c r="BS2955"/>
      <c r="BT2955"/>
      <c r="BU2955"/>
      <c r="BV2955"/>
      <c r="BW2955"/>
      <c r="BX2955"/>
      <c r="BY2955"/>
      <c r="BZ2955"/>
      <c r="CA2955"/>
      <c r="CB2955"/>
      <c r="CC2955"/>
      <c r="CD2955"/>
      <c r="CE2955"/>
      <c r="CF2955"/>
      <c r="CG2955"/>
      <c r="CH2955"/>
      <c r="CI2955"/>
      <c r="CJ2955"/>
      <c r="CK2955"/>
      <c r="CL2955"/>
    </row>
    <row r="2956" spans="1:90" x14ac:dyDescent="0.4">
      <c r="B2956"/>
      <c r="I2956"/>
      <c r="J2956"/>
      <c r="R2956"/>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c r="AZ2956"/>
      <c r="BA2956"/>
      <c r="BB2956"/>
      <c r="BC2956"/>
      <c r="BD2956"/>
      <c r="BE2956"/>
      <c r="BF2956"/>
      <c r="BG2956"/>
      <c r="BH2956"/>
      <c r="BI2956"/>
      <c r="BJ2956"/>
      <c r="BK2956"/>
      <c r="BL2956"/>
      <c r="BM2956"/>
      <c r="BN2956"/>
      <c r="BO2956"/>
      <c r="BP2956"/>
      <c r="BQ2956"/>
      <c r="BR2956"/>
      <c r="BS2956"/>
      <c r="BT2956"/>
      <c r="BU2956"/>
      <c r="BV2956"/>
      <c r="BW2956"/>
      <c r="BX2956"/>
      <c r="BY2956"/>
      <c r="BZ2956"/>
      <c r="CA2956"/>
      <c r="CB2956"/>
      <c r="CC2956"/>
      <c r="CD2956"/>
      <c r="CE2956"/>
      <c r="CF2956"/>
      <c r="CG2956"/>
      <c r="CH2956"/>
      <c r="CI2956"/>
      <c r="CJ2956"/>
      <c r="CK2956"/>
      <c r="CL2956"/>
    </row>
    <row r="2957" spans="1:90" x14ac:dyDescent="0.4">
      <c r="B2957"/>
      <c r="I2957"/>
      <c r="J2957"/>
      <c r="R2957"/>
      <c r="S2957"/>
      <c r="T2957"/>
      <c r="U2957"/>
      <c r="V2957"/>
      <c r="W2957"/>
      <c r="X2957"/>
      <c r="Y2957"/>
      <c r="Z2957"/>
      <c r="AA2957"/>
      <c r="AB2957"/>
      <c r="AC2957"/>
      <c r="AD2957"/>
      <c r="AE2957"/>
      <c r="AF2957"/>
      <c r="AG2957"/>
      <c r="AH2957"/>
      <c r="AI2957"/>
      <c r="AJ2957"/>
      <c r="AK2957"/>
      <c r="AL2957"/>
      <c r="AM2957"/>
      <c r="AN2957"/>
      <c r="AO2957"/>
      <c r="AP2957"/>
      <c r="AQ2957"/>
      <c r="AR2957"/>
      <c r="AS2957"/>
      <c r="AT2957"/>
      <c r="AU2957"/>
      <c r="AV2957"/>
      <c r="AW2957"/>
      <c r="AX2957"/>
      <c r="AY2957"/>
      <c r="AZ2957"/>
      <c r="BA2957"/>
      <c r="BB2957"/>
      <c r="BC2957"/>
      <c r="BD2957"/>
      <c r="BE2957"/>
      <c r="BF2957"/>
      <c r="BG2957"/>
      <c r="BH2957"/>
      <c r="BI2957"/>
      <c r="BJ2957"/>
      <c r="BK2957"/>
      <c r="BL2957"/>
      <c r="BM2957"/>
      <c r="BN2957"/>
      <c r="BO2957"/>
      <c r="BP2957"/>
      <c r="BQ2957"/>
      <c r="BR2957"/>
      <c r="BS2957"/>
      <c r="BT2957"/>
      <c r="BU2957"/>
      <c r="BV2957"/>
      <c r="BW2957"/>
      <c r="BX2957"/>
      <c r="BY2957"/>
      <c r="BZ2957"/>
      <c r="CA2957"/>
      <c r="CB2957"/>
      <c r="CC2957"/>
      <c r="CD2957"/>
      <c r="CE2957"/>
      <c r="CF2957"/>
      <c r="CG2957"/>
      <c r="CH2957"/>
      <c r="CI2957"/>
      <c r="CJ2957"/>
      <c r="CK2957"/>
      <c r="CL2957"/>
    </row>
    <row r="2958" spans="1:90" x14ac:dyDescent="0.4">
      <c r="B2958"/>
      <c r="I2958"/>
      <c r="J2958"/>
      <c r="R2958"/>
      <c r="S2958"/>
      <c r="T2958"/>
      <c r="U2958"/>
      <c r="V2958"/>
      <c r="W2958"/>
      <c r="X2958"/>
      <c r="Y2958"/>
      <c r="Z2958"/>
      <c r="AA2958"/>
      <c r="AB2958"/>
      <c r="AC2958"/>
      <c r="AD2958"/>
      <c r="AE2958"/>
      <c r="AF2958"/>
      <c r="AG2958"/>
      <c r="AH2958"/>
      <c r="AI2958"/>
      <c r="AJ2958"/>
      <c r="AK2958"/>
      <c r="AL2958"/>
      <c r="AM2958"/>
      <c r="AN2958"/>
      <c r="AO2958"/>
      <c r="AP2958"/>
      <c r="AQ2958"/>
      <c r="AR2958"/>
      <c r="AS2958"/>
      <c r="AT2958"/>
      <c r="AU2958"/>
      <c r="AV2958"/>
      <c r="AW2958"/>
      <c r="AX2958"/>
      <c r="AY2958"/>
      <c r="AZ2958"/>
      <c r="BA2958"/>
      <c r="BB2958"/>
      <c r="BC2958"/>
      <c r="BD2958"/>
      <c r="BE2958"/>
      <c r="BF2958"/>
      <c r="BG2958"/>
      <c r="BH2958"/>
      <c r="BI2958"/>
      <c r="BJ2958"/>
      <c r="BK2958"/>
      <c r="BL2958"/>
      <c r="BM2958"/>
      <c r="BN2958"/>
      <c r="BO2958"/>
      <c r="BP2958"/>
      <c r="BQ2958"/>
      <c r="BR2958"/>
      <c r="BS2958"/>
      <c r="BT2958"/>
      <c r="BU2958"/>
      <c r="BV2958"/>
      <c r="BW2958"/>
      <c r="BX2958"/>
      <c r="BY2958"/>
      <c r="BZ2958"/>
      <c r="CA2958"/>
      <c r="CB2958"/>
      <c r="CC2958"/>
      <c r="CD2958"/>
      <c r="CE2958"/>
      <c r="CF2958"/>
      <c r="CG2958"/>
      <c r="CH2958"/>
      <c r="CI2958"/>
      <c r="CJ2958"/>
      <c r="CK2958"/>
      <c r="CL2958"/>
    </row>
    <row r="2959" spans="1:90" x14ac:dyDescent="0.4">
      <c r="B2959"/>
      <c r="I2959"/>
      <c r="J2959"/>
      <c r="R2959"/>
      <c r="S2959"/>
      <c r="T2959"/>
      <c r="U2959"/>
      <c r="V2959"/>
      <c r="W2959"/>
      <c r="X2959"/>
      <c r="Y2959"/>
      <c r="Z2959"/>
      <c r="AA2959"/>
      <c r="AB2959"/>
      <c r="AC2959"/>
      <c r="AD2959"/>
      <c r="AE2959"/>
      <c r="AF2959"/>
      <c r="AG2959"/>
      <c r="AH2959"/>
      <c r="AI2959"/>
      <c r="AJ2959"/>
      <c r="AK2959"/>
      <c r="AL2959"/>
      <c r="AM2959"/>
      <c r="AN2959"/>
      <c r="AO2959"/>
      <c r="AP2959"/>
      <c r="AQ2959"/>
      <c r="AR2959"/>
      <c r="AS2959"/>
      <c r="AT2959"/>
      <c r="AU2959"/>
      <c r="AV2959"/>
      <c r="AW2959"/>
      <c r="AX2959"/>
      <c r="AY2959"/>
      <c r="AZ2959"/>
      <c r="BA2959"/>
      <c r="BB2959"/>
      <c r="BC2959"/>
      <c r="BD2959"/>
      <c r="BE2959"/>
      <c r="BF2959"/>
      <c r="BG2959"/>
      <c r="BH2959"/>
      <c r="BI2959"/>
      <c r="BJ2959"/>
      <c r="BK2959"/>
      <c r="BL2959"/>
      <c r="BM2959"/>
      <c r="BN2959"/>
      <c r="BO2959"/>
      <c r="BP2959"/>
      <c r="BQ2959"/>
      <c r="BR2959"/>
      <c r="BS2959"/>
      <c r="BT2959"/>
      <c r="BU2959"/>
      <c r="BV2959"/>
      <c r="BW2959"/>
      <c r="BX2959"/>
      <c r="BY2959"/>
      <c r="BZ2959"/>
      <c r="CA2959"/>
      <c r="CB2959"/>
      <c r="CC2959"/>
      <c r="CD2959"/>
      <c r="CE2959"/>
      <c r="CF2959"/>
      <c r="CG2959"/>
      <c r="CH2959"/>
      <c r="CI2959"/>
      <c r="CJ2959"/>
      <c r="CK2959"/>
      <c r="CL2959"/>
    </row>
    <row r="2960" spans="1:90" x14ac:dyDescent="0.4">
      <c r="B2960"/>
      <c r="I2960"/>
      <c r="J2960"/>
      <c r="R2960"/>
      <c r="S2960"/>
      <c r="T2960"/>
      <c r="U2960"/>
      <c r="V2960"/>
      <c r="W2960"/>
      <c r="X2960"/>
      <c r="Y2960"/>
      <c r="Z2960"/>
      <c r="AA2960"/>
      <c r="AB2960"/>
      <c r="AC2960"/>
      <c r="AD2960"/>
      <c r="AE2960"/>
      <c r="AF2960"/>
      <c r="AG2960"/>
      <c r="AH2960"/>
      <c r="AI2960"/>
      <c r="AJ2960"/>
      <c r="AK2960"/>
      <c r="AL2960"/>
      <c r="AM2960"/>
      <c r="AN2960"/>
      <c r="AO2960"/>
      <c r="AP2960"/>
      <c r="AQ2960"/>
      <c r="AR2960"/>
      <c r="AS2960"/>
      <c r="AT2960"/>
      <c r="AU2960"/>
      <c r="AV2960"/>
      <c r="AW2960"/>
      <c r="AX2960"/>
      <c r="AY2960"/>
      <c r="AZ2960"/>
      <c r="BA2960"/>
      <c r="BB2960"/>
      <c r="BC2960"/>
      <c r="BD2960"/>
      <c r="BE2960"/>
      <c r="BF2960"/>
      <c r="BG2960"/>
      <c r="BH2960"/>
      <c r="BI2960"/>
      <c r="BJ2960"/>
      <c r="BK2960"/>
      <c r="BL2960"/>
      <c r="BM2960"/>
      <c r="BN2960"/>
      <c r="BO2960"/>
      <c r="BP2960"/>
      <c r="BQ2960"/>
      <c r="BR2960"/>
      <c r="BS2960"/>
      <c r="BT2960"/>
      <c r="BU2960"/>
      <c r="BV2960"/>
      <c r="BW2960"/>
      <c r="BX2960"/>
      <c r="BY2960"/>
      <c r="BZ2960"/>
      <c r="CA2960"/>
      <c r="CB2960"/>
      <c r="CC2960"/>
      <c r="CD2960"/>
      <c r="CE2960"/>
      <c r="CF2960"/>
      <c r="CG2960"/>
      <c r="CH2960"/>
      <c r="CI2960"/>
      <c r="CJ2960"/>
      <c r="CK2960"/>
      <c r="CL2960"/>
    </row>
    <row r="2961" customFormat="1" x14ac:dyDescent="0.4"/>
    <row r="2962" customFormat="1" x14ac:dyDescent="0.4"/>
    <row r="2963" customFormat="1" x14ac:dyDescent="0.4"/>
    <row r="2964" customFormat="1" x14ac:dyDescent="0.4"/>
    <row r="2965" customFormat="1" x14ac:dyDescent="0.4"/>
    <row r="2966" customFormat="1" x14ac:dyDescent="0.4"/>
    <row r="2967" customFormat="1" x14ac:dyDescent="0.4"/>
    <row r="2968" customFormat="1" x14ac:dyDescent="0.4"/>
    <row r="2969" customFormat="1" x14ac:dyDescent="0.4"/>
    <row r="2970" customFormat="1" x14ac:dyDescent="0.4"/>
    <row r="2971" customFormat="1" x14ac:dyDescent="0.4"/>
    <row r="2972" customFormat="1" x14ac:dyDescent="0.4"/>
    <row r="2973" customFormat="1" x14ac:dyDescent="0.4"/>
    <row r="2974" customFormat="1" x14ac:dyDescent="0.4"/>
    <row r="2975" customFormat="1" x14ac:dyDescent="0.4"/>
    <row r="2976" customFormat="1" x14ac:dyDescent="0.4"/>
    <row r="2977" customFormat="1" x14ac:dyDescent="0.4"/>
    <row r="2978" customFormat="1" x14ac:dyDescent="0.4"/>
    <row r="2979" customFormat="1" x14ac:dyDescent="0.4"/>
    <row r="2980" customFormat="1" x14ac:dyDescent="0.4"/>
    <row r="2981" customFormat="1" x14ac:dyDescent="0.4"/>
    <row r="2982" customFormat="1" x14ac:dyDescent="0.4"/>
    <row r="2983" customFormat="1" x14ac:dyDescent="0.4"/>
    <row r="2984" customFormat="1" x14ac:dyDescent="0.4"/>
    <row r="2985" customFormat="1" x14ac:dyDescent="0.4"/>
    <row r="2986" customFormat="1" x14ac:dyDescent="0.4"/>
    <row r="2987" customFormat="1" x14ac:dyDescent="0.4"/>
    <row r="2988" customFormat="1" x14ac:dyDescent="0.4"/>
    <row r="2989" customFormat="1" x14ac:dyDescent="0.4"/>
    <row r="2990" customFormat="1" x14ac:dyDescent="0.4"/>
    <row r="2991" customFormat="1" x14ac:dyDescent="0.4"/>
    <row r="2992" customFormat="1" x14ac:dyDescent="0.4"/>
    <row r="2993" customFormat="1" x14ac:dyDescent="0.4"/>
    <row r="2994" customFormat="1" x14ac:dyDescent="0.4"/>
    <row r="2995" customFormat="1" x14ac:dyDescent="0.4"/>
    <row r="2996" customFormat="1" x14ac:dyDescent="0.4"/>
    <row r="2997" customFormat="1" x14ac:dyDescent="0.4"/>
    <row r="2998" customFormat="1" x14ac:dyDescent="0.4"/>
    <row r="2999" customFormat="1" x14ac:dyDescent="0.4"/>
    <row r="3000" customFormat="1" x14ac:dyDescent="0.4"/>
    <row r="3001" customFormat="1" x14ac:dyDescent="0.4"/>
    <row r="3002" customFormat="1" x14ac:dyDescent="0.4"/>
    <row r="3003" customFormat="1" x14ac:dyDescent="0.4"/>
    <row r="3004" customFormat="1" x14ac:dyDescent="0.4"/>
    <row r="3005" customFormat="1" x14ac:dyDescent="0.4"/>
    <row r="3006" customFormat="1" x14ac:dyDescent="0.4"/>
    <row r="3007" customFormat="1" x14ac:dyDescent="0.4"/>
    <row r="3008" customFormat="1" x14ac:dyDescent="0.4"/>
    <row r="3009" customFormat="1" x14ac:dyDescent="0.4"/>
    <row r="3010" customFormat="1" x14ac:dyDescent="0.4"/>
    <row r="3011" customFormat="1" x14ac:dyDescent="0.4"/>
    <row r="3012" customFormat="1" x14ac:dyDescent="0.4"/>
    <row r="3013" customFormat="1" x14ac:dyDescent="0.4"/>
    <row r="3014" customFormat="1" x14ac:dyDescent="0.4"/>
    <row r="3015" customFormat="1" x14ac:dyDescent="0.4"/>
    <row r="3016" customFormat="1" x14ac:dyDescent="0.4"/>
    <row r="3017" customFormat="1" x14ac:dyDescent="0.4"/>
    <row r="3018" customFormat="1" x14ac:dyDescent="0.4"/>
    <row r="3019" customFormat="1" x14ac:dyDescent="0.4"/>
    <row r="3020" customFormat="1" x14ac:dyDescent="0.4"/>
    <row r="3021" customFormat="1" x14ac:dyDescent="0.4"/>
    <row r="3022" customFormat="1" x14ac:dyDescent="0.4"/>
    <row r="3023" customFormat="1" x14ac:dyDescent="0.4"/>
    <row r="3024" customFormat="1" x14ac:dyDescent="0.4"/>
    <row r="3025" customFormat="1" x14ac:dyDescent="0.4"/>
    <row r="3026" customFormat="1" x14ac:dyDescent="0.4"/>
    <row r="3027" customFormat="1" x14ac:dyDescent="0.4"/>
    <row r="3028" customFormat="1" x14ac:dyDescent="0.4"/>
    <row r="3029" customFormat="1" x14ac:dyDescent="0.4"/>
    <row r="3030" customFormat="1" x14ac:dyDescent="0.4"/>
    <row r="3031" customFormat="1" x14ac:dyDescent="0.4"/>
    <row r="3032" customFormat="1" x14ac:dyDescent="0.4"/>
    <row r="3033" customFormat="1" x14ac:dyDescent="0.4"/>
    <row r="3034" customFormat="1" x14ac:dyDescent="0.4"/>
    <row r="3035" customFormat="1" x14ac:dyDescent="0.4"/>
    <row r="3036" customFormat="1" x14ac:dyDescent="0.4"/>
    <row r="3037" customFormat="1" x14ac:dyDescent="0.4"/>
    <row r="3038" customFormat="1" x14ac:dyDescent="0.4"/>
    <row r="3039" customFormat="1" x14ac:dyDescent="0.4"/>
    <row r="3040" customFormat="1" x14ac:dyDescent="0.4"/>
    <row r="3041" customFormat="1" x14ac:dyDescent="0.4"/>
    <row r="3042" customFormat="1" x14ac:dyDescent="0.4"/>
    <row r="3043" customFormat="1" x14ac:dyDescent="0.4"/>
    <row r="3044" customFormat="1" x14ac:dyDescent="0.4"/>
    <row r="3045" customFormat="1" x14ac:dyDescent="0.4"/>
    <row r="3046" customFormat="1" x14ac:dyDescent="0.4"/>
    <row r="3047" customFormat="1" x14ac:dyDescent="0.4"/>
    <row r="3048" customFormat="1" x14ac:dyDescent="0.4"/>
    <row r="3049" customFormat="1" x14ac:dyDescent="0.4"/>
    <row r="3050" customFormat="1" x14ac:dyDescent="0.4"/>
    <row r="3051" customFormat="1" x14ac:dyDescent="0.4"/>
    <row r="3052" customFormat="1" x14ac:dyDescent="0.4"/>
    <row r="3053" customFormat="1" x14ac:dyDescent="0.4"/>
    <row r="3054" customFormat="1" x14ac:dyDescent="0.4"/>
    <row r="3055" customFormat="1" x14ac:dyDescent="0.4"/>
    <row r="3056" customFormat="1" x14ac:dyDescent="0.4"/>
    <row r="3057" customFormat="1" x14ac:dyDescent="0.4"/>
    <row r="3058" customFormat="1" x14ac:dyDescent="0.4"/>
    <row r="3059" customFormat="1" x14ac:dyDescent="0.4"/>
    <row r="3060" customFormat="1" x14ac:dyDescent="0.4"/>
    <row r="3061" customFormat="1" x14ac:dyDescent="0.4"/>
    <row r="3062" customFormat="1" x14ac:dyDescent="0.4"/>
    <row r="3063" customFormat="1" x14ac:dyDescent="0.4"/>
    <row r="3064" customFormat="1" x14ac:dyDescent="0.4"/>
    <row r="3065" customFormat="1" x14ac:dyDescent="0.4"/>
    <row r="3066" customFormat="1" x14ac:dyDescent="0.4"/>
    <row r="3067" customFormat="1" x14ac:dyDescent="0.4"/>
    <row r="3068" customFormat="1" x14ac:dyDescent="0.4"/>
    <row r="3069" customFormat="1" x14ac:dyDescent="0.4"/>
    <row r="3070" customFormat="1" x14ac:dyDescent="0.4"/>
    <row r="3071" customFormat="1" x14ac:dyDescent="0.4"/>
    <row r="3072" customFormat="1" x14ac:dyDescent="0.4"/>
    <row r="3073" customFormat="1" x14ac:dyDescent="0.4"/>
    <row r="3074" customFormat="1" x14ac:dyDescent="0.4"/>
    <row r="3075" customFormat="1" x14ac:dyDescent="0.4"/>
    <row r="3076" customFormat="1" x14ac:dyDescent="0.4"/>
    <row r="3077" customFormat="1" x14ac:dyDescent="0.4"/>
    <row r="3078" customFormat="1" x14ac:dyDescent="0.4"/>
    <row r="3079" customFormat="1" x14ac:dyDescent="0.4"/>
    <row r="3080" customFormat="1" x14ac:dyDescent="0.4"/>
    <row r="3081" customFormat="1" x14ac:dyDescent="0.4"/>
    <row r="3082" customFormat="1" x14ac:dyDescent="0.4"/>
    <row r="3083" customFormat="1" x14ac:dyDescent="0.4"/>
    <row r="3084" customFormat="1" x14ac:dyDescent="0.4"/>
    <row r="3085" customFormat="1" x14ac:dyDescent="0.4"/>
    <row r="3086" customFormat="1" x14ac:dyDescent="0.4"/>
    <row r="3087" customFormat="1" x14ac:dyDescent="0.4"/>
    <row r="3088" customFormat="1" x14ac:dyDescent="0.4"/>
    <row r="3089" customFormat="1" x14ac:dyDescent="0.4"/>
    <row r="3090" customFormat="1" x14ac:dyDescent="0.4"/>
    <row r="3091" customFormat="1" x14ac:dyDescent="0.4"/>
    <row r="3092" customFormat="1" x14ac:dyDescent="0.4"/>
    <row r="3093" customFormat="1" x14ac:dyDescent="0.4"/>
    <row r="3094" customFormat="1" x14ac:dyDescent="0.4"/>
    <row r="3095" customFormat="1" x14ac:dyDescent="0.4"/>
    <row r="3096" customFormat="1" x14ac:dyDescent="0.4"/>
    <row r="3097" customFormat="1" x14ac:dyDescent="0.4"/>
    <row r="3098" customFormat="1" x14ac:dyDescent="0.4"/>
    <row r="3099" customFormat="1" x14ac:dyDescent="0.4"/>
    <row r="3100" customFormat="1" x14ac:dyDescent="0.4"/>
    <row r="3101" customFormat="1" x14ac:dyDescent="0.4"/>
    <row r="3102" customFormat="1" x14ac:dyDescent="0.4"/>
    <row r="3103" customFormat="1" x14ac:dyDescent="0.4"/>
    <row r="3104" customFormat="1" x14ac:dyDescent="0.4"/>
    <row r="3105" customFormat="1" x14ac:dyDescent="0.4"/>
    <row r="3106" customFormat="1" x14ac:dyDescent="0.4"/>
    <row r="3107" customFormat="1" x14ac:dyDescent="0.4"/>
    <row r="3108" customFormat="1" x14ac:dyDescent="0.4"/>
    <row r="3109" customFormat="1" x14ac:dyDescent="0.4"/>
    <row r="3110" customFormat="1" x14ac:dyDescent="0.4"/>
    <row r="3111" customFormat="1" x14ac:dyDescent="0.4"/>
    <row r="3112" customFormat="1" x14ac:dyDescent="0.4"/>
    <row r="3113" customFormat="1" x14ac:dyDescent="0.4"/>
    <row r="3114" customFormat="1" x14ac:dyDescent="0.4"/>
    <row r="3115" customFormat="1" x14ac:dyDescent="0.4"/>
    <row r="3116" customFormat="1" x14ac:dyDescent="0.4"/>
    <row r="3117" customFormat="1" x14ac:dyDescent="0.4"/>
    <row r="3118" customFormat="1" x14ac:dyDescent="0.4"/>
    <row r="3119" customFormat="1" x14ac:dyDescent="0.4"/>
    <row r="3120" customFormat="1" x14ac:dyDescent="0.4"/>
    <row r="3121" customFormat="1" x14ac:dyDescent="0.4"/>
    <row r="3122" customFormat="1" x14ac:dyDescent="0.4"/>
    <row r="3123" customFormat="1" x14ac:dyDescent="0.4"/>
    <row r="3124" customFormat="1" x14ac:dyDescent="0.4"/>
    <row r="3125" customFormat="1" x14ac:dyDescent="0.4"/>
    <row r="3126" customFormat="1" x14ac:dyDescent="0.4"/>
    <row r="3127" customFormat="1" x14ac:dyDescent="0.4"/>
    <row r="3128" customFormat="1" x14ac:dyDescent="0.4"/>
    <row r="3129" customFormat="1" x14ac:dyDescent="0.4"/>
    <row r="3130" customFormat="1" x14ac:dyDescent="0.4"/>
    <row r="3131" customFormat="1" x14ac:dyDescent="0.4"/>
    <row r="3132" customFormat="1" x14ac:dyDescent="0.4"/>
    <row r="3133" customFormat="1" x14ac:dyDescent="0.4"/>
    <row r="3134" customFormat="1" x14ac:dyDescent="0.4"/>
    <row r="3135" customFormat="1" x14ac:dyDescent="0.4"/>
    <row r="3136" customFormat="1" x14ac:dyDescent="0.4"/>
    <row r="3137" customFormat="1" x14ac:dyDescent="0.4"/>
    <row r="3138" customFormat="1" x14ac:dyDescent="0.4"/>
    <row r="3139" customFormat="1" x14ac:dyDescent="0.4"/>
    <row r="3140" customFormat="1" collapsed="1" x14ac:dyDescent="0.4"/>
    <row r="3141" customFormat="1" x14ac:dyDescent="0.4"/>
    <row r="3142" customFormat="1" x14ac:dyDescent="0.4"/>
    <row r="3143" customFormat="1" x14ac:dyDescent="0.4"/>
    <row r="3144" customFormat="1" x14ac:dyDescent="0.4"/>
    <row r="3145" customFormat="1" x14ac:dyDescent="0.4"/>
    <row r="3146" customFormat="1" x14ac:dyDescent="0.4"/>
    <row r="3147" customFormat="1" x14ac:dyDescent="0.4"/>
    <row r="3148" customFormat="1" x14ac:dyDescent="0.4"/>
    <row r="3149" customFormat="1" x14ac:dyDescent="0.4"/>
    <row r="3150" customFormat="1" x14ac:dyDescent="0.4"/>
    <row r="3151" customFormat="1" x14ac:dyDescent="0.4"/>
    <row r="3152" customFormat="1" x14ac:dyDescent="0.4"/>
    <row r="3153" spans="1:90" x14ac:dyDescent="0.4">
      <c r="B3153"/>
      <c r="I3153"/>
      <c r="J3153"/>
      <c r="R3153"/>
      <c r="S3153"/>
      <c r="T3153"/>
      <c r="U3153"/>
      <c r="V3153"/>
      <c r="W3153"/>
      <c r="X3153"/>
      <c r="Y3153"/>
      <c r="Z3153"/>
      <c r="AA3153"/>
      <c r="AB3153"/>
      <c r="AC3153"/>
      <c r="AD3153"/>
      <c r="AE3153"/>
      <c r="AF3153"/>
      <c r="AG3153"/>
      <c r="AH3153"/>
      <c r="AI3153"/>
      <c r="AJ3153"/>
      <c r="AK3153"/>
      <c r="AL3153"/>
      <c r="AM3153"/>
      <c r="AN3153"/>
      <c r="AO3153"/>
      <c r="AP3153"/>
      <c r="AQ3153"/>
      <c r="AR3153"/>
      <c r="AS3153"/>
      <c r="AT3153"/>
      <c r="AU3153"/>
      <c r="AV3153"/>
      <c r="AW3153"/>
      <c r="AX3153"/>
      <c r="AY3153"/>
      <c r="AZ3153"/>
      <c r="BA3153"/>
      <c r="BB3153"/>
      <c r="BC3153"/>
      <c r="BD3153"/>
      <c r="BE3153"/>
      <c r="BF3153"/>
      <c r="BG3153"/>
      <c r="BH3153"/>
      <c r="BI3153"/>
      <c r="BJ3153"/>
      <c r="BK3153"/>
      <c r="BL3153"/>
      <c r="BM3153"/>
      <c r="BN3153"/>
      <c r="BO3153"/>
      <c r="BP3153"/>
      <c r="BQ3153"/>
      <c r="BR3153"/>
      <c r="BS3153"/>
      <c r="BT3153"/>
      <c r="BU3153"/>
      <c r="BV3153"/>
      <c r="BW3153"/>
      <c r="BX3153"/>
      <c r="BY3153"/>
      <c r="BZ3153"/>
      <c r="CA3153"/>
      <c r="CB3153"/>
      <c r="CC3153"/>
      <c r="CD3153"/>
      <c r="CE3153"/>
      <c r="CF3153"/>
      <c r="CG3153"/>
      <c r="CH3153"/>
      <c r="CI3153"/>
      <c r="CJ3153"/>
      <c r="CK3153"/>
      <c r="CL3153"/>
    </row>
    <row r="3154" spans="1:90" x14ac:dyDescent="0.4">
      <c r="B3154"/>
      <c r="I3154"/>
      <c r="J3154"/>
      <c r="R3154"/>
      <c r="S3154"/>
      <c r="T3154"/>
      <c r="U3154"/>
      <c r="V3154"/>
      <c r="W3154"/>
      <c r="X3154"/>
      <c r="Y3154"/>
      <c r="Z3154"/>
      <c r="AA3154"/>
      <c r="AB3154"/>
      <c r="AC3154"/>
      <c r="AD3154"/>
      <c r="AE3154"/>
      <c r="AF3154"/>
      <c r="AG3154"/>
      <c r="AH3154"/>
      <c r="AI3154"/>
      <c r="AJ3154"/>
      <c r="AK3154"/>
      <c r="AL3154"/>
      <c r="AM3154"/>
      <c r="AN3154"/>
      <c r="AO3154"/>
      <c r="AP3154"/>
      <c r="AQ3154"/>
      <c r="AR3154"/>
      <c r="AS3154"/>
      <c r="AT3154"/>
      <c r="AU3154"/>
      <c r="AV3154"/>
      <c r="AW3154"/>
      <c r="AX3154"/>
      <c r="AY3154"/>
      <c r="AZ3154"/>
      <c r="BA3154"/>
      <c r="BB3154"/>
      <c r="BC3154"/>
      <c r="BD3154"/>
      <c r="BE3154"/>
      <c r="BF3154"/>
      <c r="BG3154"/>
      <c r="BH3154"/>
      <c r="BI3154"/>
      <c r="BJ3154"/>
      <c r="BK3154"/>
      <c r="BL3154"/>
      <c r="BM3154"/>
      <c r="BN3154"/>
      <c r="BO3154"/>
      <c r="BP3154"/>
      <c r="BQ3154"/>
      <c r="BR3154"/>
      <c r="BS3154"/>
      <c r="BT3154"/>
      <c r="BU3154"/>
      <c r="BV3154"/>
      <c r="BW3154"/>
      <c r="BX3154"/>
      <c r="BY3154"/>
      <c r="BZ3154"/>
      <c r="CA3154"/>
      <c r="CB3154"/>
      <c r="CC3154"/>
      <c r="CD3154"/>
      <c r="CE3154"/>
      <c r="CF3154"/>
      <c r="CG3154"/>
      <c r="CH3154"/>
      <c r="CI3154"/>
      <c r="CJ3154"/>
      <c r="CK3154"/>
      <c r="CL3154"/>
    </row>
    <row r="3155" spans="1:90" x14ac:dyDescent="0.4">
      <c r="B3155"/>
      <c r="I3155"/>
      <c r="J3155"/>
      <c r="R3155"/>
      <c r="S3155"/>
      <c r="T3155"/>
      <c r="U3155"/>
      <c r="V3155"/>
      <c r="W3155"/>
      <c r="X3155"/>
      <c r="Y3155"/>
      <c r="Z3155"/>
      <c r="AA3155"/>
      <c r="AB3155"/>
      <c r="AC3155"/>
      <c r="AD3155"/>
      <c r="AE3155"/>
      <c r="AF3155"/>
      <c r="AG3155"/>
      <c r="AH3155"/>
      <c r="AI3155"/>
      <c r="AJ3155"/>
      <c r="AK3155"/>
      <c r="AL3155"/>
      <c r="AM3155"/>
      <c r="AN3155"/>
      <c r="AO3155"/>
      <c r="AP3155"/>
      <c r="AQ3155"/>
      <c r="AR3155"/>
      <c r="AS3155"/>
      <c r="AT3155"/>
      <c r="AU3155"/>
      <c r="AV3155"/>
      <c r="AW3155"/>
      <c r="AX3155"/>
      <c r="AY3155"/>
      <c r="AZ3155"/>
      <c r="BA3155"/>
      <c r="BB3155"/>
      <c r="BC3155"/>
      <c r="BD3155"/>
      <c r="BE3155"/>
      <c r="BF3155"/>
      <c r="BG3155"/>
      <c r="BH3155"/>
      <c r="BI3155"/>
      <c r="BJ3155"/>
      <c r="BK3155"/>
      <c r="BL3155"/>
      <c r="BM3155"/>
      <c r="BN3155"/>
      <c r="BO3155"/>
      <c r="BP3155"/>
      <c r="BQ3155"/>
      <c r="BR3155"/>
      <c r="BS3155"/>
      <c r="BT3155"/>
      <c r="BU3155"/>
      <c r="BV3155"/>
      <c r="BW3155"/>
      <c r="BX3155"/>
      <c r="BY3155"/>
      <c r="BZ3155"/>
      <c r="CA3155"/>
      <c r="CB3155"/>
      <c r="CC3155"/>
      <c r="CD3155"/>
      <c r="CE3155"/>
      <c r="CF3155"/>
      <c r="CG3155"/>
      <c r="CH3155"/>
      <c r="CI3155"/>
      <c r="CJ3155"/>
      <c r="CK3155"/>
      <c r="CL3155"/>
    </row>
    <row r="3156" spans="1:90" s="3" customFormat="1" x14ac:dyDescent="0.4">
      <c r="A3156"/>
      <c r="B3156"/>
      <c r="C3156"/>
      <c r="D3156"/>
      <c r="E3156"/>
      <c r="F3156"/>
      <c r="G3156"/>
      <c r="H3156"/>
      <c r="I3156"/>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c r="AT3156"/>
      <c r="AU3156"/>
      <c r="AV3156"/>
      <c r="AW3156"/>
      <c r="AX3156"/>
      <c r="AY3156"/>
      <c r="AZ3156"/>
      <c r="BA3156"/>
      <c r="BB3156"/>
      <c r="BC3156"/>
      <c r="BD3156"/>
      <c r="BE3156"/>
      <c r="BF3156"/>
      <c r="BG3156"/>
      <c r="BH3156"/>
      <c r="BI3156"/>
      <c r="BJ3156"/>
      <c r="BK3156"/>
      <c r="BL3156"/>
      <c r="BM3156"/>
      <c r="BN3156"/>
      <c r="BO3156"/>
      <c r="BP3156"/>
      <c r="BQ3156"/>
      <c r="BR3156"/>
      <c r="BS3156"/>
      <c r="BT3156"/>
      <c r="BU3156"/>
      <c r="BV3156"/>
      <c r="BW3156"/>
      <c r="BX3156"/>
      <c r="BY3156"/>
      <c r="BZ3156"/>
      <c r="CA3156"/>
      <c r="CB3156"/>
      <c r="CC3156"/>
      <c r="CD3156"/>
      <c r="CE3156"/>
      <c r="CF3156"/>
      <c r="CG3156"/>
      <c r="CH3156"/>
      <c r="CI3156"/>
      <c r="CJ3156"/>
      <c r="CK3156"/>
      <c r="CL3156"/>
    </row>
    <row r="3157" spans="1:90" x14ac:dyDescent="0.4">
      <c r="B3157"/>
      <c r="I3157"/>
      <c r="J3157"/>
      <c r="R3157"/>
      <c r="S3157"/>
      <c r="T3157"/>
      <c r="U3157"/>
      <c r="V3157"/>
      <c r="W3157"/>
      <c r="X3157"/>
      <c r="Y3157"/>
      <c r="Z3157"/>
      <c r="AA3157"/>
      <c r="AB3157"/>
      <c r="AC3157"/>
      <c r="AD3157"/>
      <c r="AE3157"/>
      <c r="AF3157"/>
      <c r="AG3157"/>
      <c r="AH3157"/>
      <c r="AI3157"/>
      <c r="AJ3157"/>
      <c r="AK3157"/>
      <c r="AL3157"/>
      <c r="AM3157"/>
      <c r="AN3157"/>
      <c r="AO3157"/>
      <c r="AP3157"/>
      <c r="AQ3157"/>
      <c r="AR3157"/>
      <c r="AS3157"/>
      <c r="AT3157"/>
      <c r="AU3157"/>
      <c r="AV3157"/>
      <c r="AW3157"/>
      <c r="AX3157"/>
      <c r="AY3157"/>
      <c r="AZ3157"/>
      <c r="BA3157"/>
      <c r="BB3157"/>
      <c r="BC3157"/>
      <c r="BD3157"/>
      <c r="BE3157"/>
      <c r="BF3157"/>
      <c r="BG3157"/>
      <c r="BH3157"/>
      <c r="BI3157"/>
      <c r="BJ3157"/>
      <c r="BK3157"/>
      <c r="BL3157"/>
      <c r="BM3157"/>
      <c r="BN3157"/>
      <c r="BO3157"/>
      <c r="BP3157"/>
      <c r="BQ3157"/>
      <c r="BR3157"/>
      <c r="BS3157"/>
      <c r="BT3157"/>
      <c r="BU3157"/>
      <c r="BV3157"/>
      <c r="BW3157"/>
      <c r="BX3157"/>
      <c r="BY3157"/>
      <c r="BZ3157"/>
      <c r="CA3157"/>
      <c r="CB3157"/>
      <c r="CC3157"/>
      <c r="CD3157"/>
      <c r="CE3157"/>
      <c r="CF3157"/>
      <c r="CG3157"/>
      <c r="CH3157"/>
      <c r="CI3157"/>
      <c r="CJ3157"/>
      <c r="CK3157"/>
      <c r="CL3157"/>
    </row>
    <row r="3158" spans="1:90" x14ac:dyDescent="0.4">
      <c r="B3158"/>
      <c r="I3158"/>
      <c r="J3158"/>
      <c r="R3158"/>
      <c r="S3158"/>
      <c r="T3158"/>
      <c r="U3158"/>
      <c r="V3158"/>
      <c r="W3158"/>
      <c r="X3158"/>
      <c r="Y3158"/>
      <c r="Z3158"/>
      <c r="AA3158"/>
      <c r="AB3158"/>
      <c r="AC3158"/>
      <c r="AD3158"/>
      <c r="AE3158"/>
      <c r="AF3158"/>
      <c r="AG3158"/>
      <c r="AH3158"/>
      <c r="AI3158"/>
      <c r="AJ3158"/>
      <c r="AK3158"/>
      <c r="AL3158"/>
      <c r="AM3158"/>
      <c r="AN3158"/>
      <c r="AO3158"/>
      <c r="AP3158"/>
      <c r="AQ3158"/>
      <c r="AR3158"/>
      <c r="AS3158"/>
      <c r="AT3158"/>
      <c r="AU3158"/>
      <c r="AV3158"/>
      <c r="AW3158"/>
      <c r="AX3158"/>
      <c r="AY3158"/>
      <c r="AZ3158"/>
      <c r="BA3158"/>
      <c r="BB3158"/>
      <c r="BC3158"/>
      <c r="BD3158"/>
      <c r="BE3158"/>
      <c r="BF3158"/>
      <c r="BG3158"/>
      <c r="BH3158"/>
      <c r="BI3158"/>
      <c r="BJ3158"/>
      <c r="BK3158"/>
      <c r="BL3158"/>
      <c r="BM3158"/>
      <c r="BN3158"/>
      <c r="BO3158"/>
      <c r="BP3158"/>
      <c r="BQ3158"/>
      <c r="BR3158"/>
      <c r="BS3158"/>
      <c r="BT3158"/>
      <c r="BU3158"/>
      <c r="BV3158"/>
      <c r="BW3158"/>
      <c r="BX3158"/>
      <c r="BY3158"/>
      <c r="BZ3158"/>
      <c r="CA3158"/>
      <c r="CB3158"/>
      <c r="CC3158"/>
      <c r="CD3158"/>
      <c r="CE3158"/>
      <c r="CF3158"/>
      <c r="CG3158"/>
      <c r="CH3158"/>
      <c r="CI3158"/>
      <c r="CJ3158"/>
      <c r="CK3158"/>
      <c r="CL3158"/>
    </row>
    <row r="3159" spans="1:90" x14ac:dyDescent="0.4">
      <c r="B3159"/>
      <c r="I3159"/>
      <c r="J3159"/>
      <c r="R3159"/>
      <c r="S3159"/>
      <c r="T3159"/>
      <c r="U3159"/>
      <c r="V3159"/>
      <c r="W3159"/>
      <c r="X3159"/>
      <c r="Y3159"/>
      <c r="Z3159"/>
      <c r="AA3159"/>
      <c r="AB3159"/>
      <c r="AC3159"/>
      <c r="AD3159"/>
      <c r="AE3159"/>
      <c r="AF3159"/>
      <c r="AG3159"/>
      <c r="AH3159"/>
      <c r="AI3159"/>
      <c r="AJ3159"/>
      <c r="AK3159"/>
      <c r="AL3159"/>
      <c r="AM3159"/>
      <c r="AN3159"/>
      <c r="AO3159"/>
      <c r="AP3159"/>
      <c r="AQ3159"/>
      <c r="AR3159"/>
      <c r="AS3159"/>
      <c r="AT3159"/>
      <c r="AU3159"/>
      <c r="AV3159"/>
      <c r="AW3159"/>
      <c r="AX3159"/>
      <c r="AY3159"/>
      <c r="AZ3159"/>
      <c r="BA3159"/>
      <c r="BB3159"/>
      <c r="BC3159"/>
      <c r="BD3159"/>
      <c r="BE3159"/>
      <c r="BF3159"/>
      <c r="BG3159"/>
      <c r="BH3159"/>
      <c r="BI3159"/>
      <c r="BJ3159"/>
      <c r="BK3159"/>
      <c r="BL3159"/>
      <c r="BM3159"/>
      <c r="BN3159"/>
      <c r="BO3159"/>
      <c r="BP3159"/>
      <c r="BQ3159"/>
      <c r="BR3159"/>
      <c r="BS3159"/>
      <c r="BT3159"/>
      <c r="BU3159"/>
      <c r="BV3159"/>
      <c r="BW3159"/>
      <c r="BX3159"/>
      <c r="BY3159"/>
      <c r="BZ3159"/>
      <c r="CA3159"/>
      <c r="CB3159"/>
      <c r="CC3159"/>
      <c r="CD3159"/>
      <c r="CE3159"/>
      <c r="CF3159"/>
      <c r="CG3159"/>
      <c r="CH3159"/>
      <c r="CI3159"/>
      <c r="CJ3159"/>
      <c r="CK3159"/>
      <c r="CL3159"/>
    </row>
    <row r="3160" spans="1:90" x14ac:dyDescent="0.4">
      <c r="B3160"/>
      <c r="I3160"/>
      <c r="J3160"/>
      <c r="R3160"/>
      <c r="S3160"/>
      <c r="T3160"/>
      <c r="U3160"/>
      <c r="V3160"/>
      <c r="W3160"/>
      <c r="X3160"/>
      <c r="Y3160"/>
      <c r="Z3160"/>
      <c r="AA3160"/>
      <c r="AB3160"/>
      <c r="AC3160"/>
      <c r="AD3160"/>
      <c r="AE3160"/>
      <c r="AF3160"/>
      <c r="AG3160"/>
      <c r="AH3160"/>
      <c r="AI3160"/>
      <c r="AJ3160"/>
      <c r="AK3160"/>
      <c r="AL3160"/>
      <c r="AM3160"/>
      <c r="AN3160"/>
      <c r="AO3160"/>
      <c r="AP3160"/>
      <c r="AQ3160"/>
      <c r="AR3160"/>
      <c r="AS3160"/>
      <c r="AT3160"/>
      <c r="AU3160"/>
      <c r="AV3160"/>
      <c r="AW3160"/>
      <c r="AX3160"/>
      <c r="AY3160"/>
      <c r="AZ3160"/>
      <c r="BA3160"/>
      <c r="BB3160"/>
      <c r="BC3160"/>
      <c r="BD3160"/>
      <c r="BE3160"/>
      <c r="BF3160"/>
      <c r="BG3160"/>
      <c r="BH3160"/>
      <c r="BI3160"/>
      <c r="BJ3160"/>
      <c r="BK3160"/>
      <c r="BL3160"/>
      <c r="BM3160"/>
      <c r="BN3160"/>
      <c r="BO3160"/>
      <c r="BP3160"/>
      <c r="BQ3160"/>
      <c r="BR3160"/>
      <c r="BS3160"/>
      <c r="BT3160"/>
      <c r="BU3160"/>
      <c r="BV3160"/>
      <c r="BW3160"/>
      <c r="BX3160"/>
      <c r="BY3160"/>
      <c r="BZ3160"/>
      <c r="CA3160"/>
      <c r="CB3160"/>
      <c r="CC3160"/>
      <c r="CD3160"/>
      <c r="CE3160"/>
      <c r="CF3160"/>
      <c r="CG3160"/>
      <c r="CH3160"/>
      <c r="CI3160"/>
      <c r="CJ3160"/>
      <c r="CK3160"/>
      <c r="CL3160"/>
    </row>
    <row r="3161" spans="1:90" x14ac:dyDescent="0.4">
      <c r="B3161"/>
      <c r="I3161"/>
      <c r="J3161"/>
      <c r="R3161"/>
      <c r="S3161"/>
      <c r="T3161"/>
      <c r="U3161"/>
      <c r="V3161"/>
      <c r="W3161"/>
      <c r="X3161"/>
      <c r="Y3161"/>
      <c r="Z3161"/>
      <c r="AA3161"/>
      <c r="AB3161"/>
      <c r="AC3161"/>
      <c r="AD3161"/>
      <c r="AE3161"/>
      <c r="AF3161"/>
      <c r="AG3161"/>
      <c r="AH3161"/>
      <c r="AI3161"/>
      <c r="AJ3161"/>
      <c r="AK3161"/>
      <c r="AL3161"/>
      <c r="AM3161"/>
      <c r="AN3161"/>
      <c r="AO3161"/>
      <c r="AP3161"/>
      <c r="AQ3161"/>
      <c r="AR3161"/>
      <c r="AS3161"/>
      <c r="AT3161"/>
      <c r="AU3161"/>
      <c r="AV3161"/>
      <c r="AW3161"/>
      <c r="AX3161"/>
      <c r="AY3161"/>
      <c r="AZ3161"/>
      <c r="BA3161"/>
      <c r="BB3161"/>
      <c r="BC3161"/>
      <c r="BD3161"/>
      <c r="BE3161"/>
      <c r="BF3161"/>
      <c r="BG3161"/>
      <c r="BH3161"/>
      <c r="BI3161"/>
      <c r="BJ3161"/>
      <c r="BK3161"/>
      <c r="BL3161"/>
      <c r="BM3161"/>
      <c r="BN3161"/>
      <c r="BO3161"/>
      <c r="BP3161"/>
      <c r="BQ3161"/>
      <c r="BR3161"/>
      <c r="BS3161"/>
      <c r="BT3161"/>
      <c r="BU3161"/>
      <c r="BV3161"/>
      <c r="BW3161"/>
      <c r="BX3161"/>
      <c r="BY3161"/>
      <c r="BZ3161"/>
      <c r="CA3161"/>
      <c r="CB3161"/>
      <c r="CC3161"/>
      <c r="CD3161"/>
      <c r="CE3161"/>
      <c r="CF3161"/>
      <c r="CG3161"/>
      <c r="CH3161"/>
      <c r="CI3161"/>
      <c r="CJ3161"/>
      <c r="CK3161"/>
      <c r="CL3161"/>
    </row>
    <row r="3162" spans="1:90" x14ac:dyDescent="0.4">
      <c r="B3162"/>
      <c r="I3162"/>
      <c r="J3162"/>
      <c r="R3162"/>
      <c r="S3162"/>
      <c r="T3162"/>
      <c r="U3162"/>
      <c r="V3162"/>
      <c r="W3162"/>
      <c r="X3162"/>
      <c r="Y3162"/>
      <c r="Z3162"/>
      <c r="AA3162"/>
      <c r="AB3162"/>
      <c r="AC3162"/>
      <c r="AD3162"/>
      <c r="AE3162"/>
      <c r="AF3162"/>
      <c r="AG3162"/>
      <c r="AH3162"/>
      <c r="AI3162"/>
      <c r="AJ3162"/>
      <c r="AK3162"/>
      <c r="AL3162"/>
      <c r="AM3162"/>
      <c r="AN3162"/>
      <c r="AO3162"/>
      <c r="AP3162"/>
      <c r="AQ3162"/>
      <c r="AR3162"/>
      <c r="AS3162"/>
      <c r="AT3162"/>
      <c r="AU3162"/>
      <c r="AV3162"/>
      <c r="AW3162"/>
      <c r="AX3162"/>
      <c r="AY3162"/>
      <c r="AZ3162"/>
      <c r="BA3162"/>
      <c r="BB3162"/>
      <c r="BC3162"/>
      <c r="BD3162"/>
      <c r="BE3162"/>
      <c r="BF3162"/>
      <c r="BG3162"/>
      <c r="BH3162"/>
      <c r="BI3162"/>
      <c r="BJ3162"/>
      <c r="BK3162"/>
      <c r="BL3162"/>
      <c r="BM3162"/>
      <c r="BN3162"/>
      <c r="BO3162"/>
      <c r="BP3162"/>
      <c r="BQ3162"/>
      <c r="BR3162"/>
      <c r="BS3162"/>
      <c r="BT3162"/>
      <c r="BU3162"/>
      <c r="BV3162"/>
      <c r="BW3162"/>
      <c r="BX3162"/>
      <c r="BY3162"/>
      <c r="BZ3162"/>
      <c r="CA3162"/>
      <c r="CB3162"/>
      <c r="CC3162"/>
      <c r="CD3162"/>
      <c r="CE3162"/>
      <c r="CF3162"/>
      <c r="CG3162"/>
      <c r="CH3162"/>
      <c r="CI3162"/>
      <c r="CJ3162"/>
      <c r="CK3162"/>
      <c r="CL3162"/>
    </row>
    <row r="3163" spans="1:90" x14ac:dyDescent="0.4">
      <c r="B3163"/>
      <c r="I3163"/>
      <c r="J3163"/>
      <c r="R3163"/>
      <c r="S3163"/>
      <c r="T3163"/>
      <c r="U3163"/>
      <c r="V3163"/>
      <c r="W3163"/>
      <c r="X3163"/>
      <c r="Y3163"/>
      <c r="Z3163"/>
      <c r="AA3163"/>
      <c r="AB3163"/>
      <c r="AC3163"/>
      <c r="AD3163"/>
      <c r="AE3163"/>
      <c r="AF3163"/>
      <c r="AG3163"/>
      <c r="AH3163"/>
      <c r="AI3163"/>
      <c r="AJ3163"/>
      <c r="AK3163"/>
      <c r="AL3163"/>
      <c r="AM3163"/>
      <c r="AN3163"/>
      <c r="AO3163"/>
      <c r="AP3163"/>
      <c r="AQ3163"/>
      <c r="AR3163"/>
      <c r="AS3163"/>
      <c r="AT3163"/>
      <c r="AU3163"/>
      <c r="AV3163"/>
      <c r="AW3163"/>
      <c r="AX3163"/>
      <c r="AY3163"/>
      <c r="AZ3163"/>
      <c r="BA3163"/>
      <c r="BB3163"/>
      <c r="BC3163"/>
      <c r="BD3163"/>
      <c r="BE3163"/>
      <c r="BF3163"/>
      <c r="BG3163"/>
      <c r="BH3163"/>
      <c r="BI3163"/>
      <c r="BJ3163"/>
      <c r="BK3163"/>
      <c r="BL3163"/>
      <c r="BM3163"/>
      <c r="BN3163"/>
      <c r="BO3163"/>
      <c r="BP3163"/>
      <c r="BQ3163"/>
      <c r="BR3163"/>
      <c r="BS3163"/>
      <c r="BT3163"/>
      <c r="BU3163"/>
      <c r="BV3163"/>
      <c r="BW3163"/>
      <c r="BX3163"/>
      <c r="BY3163"/>
      <c r="BZ3163"/>
      <c r="CA3163"/>
      <c r="CB3163"/>
      <c r="CC3163"/>
      <c r="CD3163"/>
      <c r="CE3163"/>
      <c r="CF3163"/>
      <c r="CG3163"/>
      <c r="CH3163"/>
      <c r="CI3163"/>
      <c r="CJ3163"/>
      <c r="CK3163"/>
      <c r="CL3163"/>
    </row>
    <row r="3164" spans="1:90" x14ac:dyDescent="0.4">
      <c r="B3164"/>
      <c r="I3164"/>
      <c r="J3164"/>
      <c r="R3164"/>
      <c r="S3164"/>
      <c r="T3164"/>
      <c r="U3164"/>
      <c r="V3164"/>
      <c r="W3164"/>
      <c r="X3164"/>
      <c r="Y3164"/>
      <c r="Z3164"/>
      <c r="AA3164"/>
      <c r="AB3164"/>
      <c r="AC3164"/>
      <c r="AD3164"/>
      <c r="AE3164"/>
      <c r="AF3164"/>
      <c r="AG3164"/>
      <c r="AH3164"/>
      <c r="AI3164"/>
      <c r="AJ3164"/>
      <c r="AK3164"/>
      <c r="AL3164"/>
      <c r="AM3164"/>
      <c r="AN3164"/>
      <c r="AO3164"/>
      <c r="AP3164"/>
      <c r="AQ3164"/>
      <c r="AR3164"/>
      <c r="AS3164"/>
      <c r="AT3164"/>
      <c r="AU3164"/>
      <c r="AV3164"/>
      <c r="AW3164"/>
      <c r="AX3164"/>
      <c r="AY3164"/>
      <c r="AZ3164"/>
      <c r="BA3164"/>
      <c r="BB3164"/>
      <c r="BC3164"/>
      <c r="BD3164"/>
      <c r="BE3164"/>
      <c r="BF3164"/>
      <c r="BG3164"/>
      <c r="BH3164"/>
      <c r="BI3164"/>
      <c r="BJ3164"/>
      <c r="BK3164"/>
      <c r="BL3164"/>
      <c r="BM3164"/>
      <c r="BN3164"/>
      <c r="BO3164"/>
      <c r="BP3164"/>
      <c r="BQ3164"/>
      <c r="BR3164"/>
      <c r="BS3164"/>
      <c r="BT3164"/>
      <c r="BU3164"/>
      <c r="BV3164"/>
      <c r="BW3164"/>
      <c r="BX3164"/>
      <c r="BY3164"/>
      <c r="BZ3164"/>
      <c r="CA3164"/>
      <c r="CB3164"/>
      <c r="CC3164"/>
      <c r="CD3164"/>
      <c r="CE3164"/>
      <c r="CF3164"/>
      <c r="CG3164"/>
      <c r="CH3164"/>
      <c r="CI3164"/>
      <c r="CJ3164"/>
      <c r="CK3164"/>
      <c r="CL3164"/>
    </row>
    <row r="3165" spans="1:90" x14ac:dyDescent="0.4">
      <c r="B3165"/>
      <c r="I3165"/>
      <c r="J3165"/>
      <c r="R3165"/>
      <c r="S3165"/>
      <c r="T3165"/>
      <c r="U3165"/>
      <c r="V3165"/>
      <c r="W3165"/>
      <c r="X3165"/>
      <c r="Y3165"/>
      <c r="Z3165"/>
      <c r="AA3165"/>
      <c r="AB3165"/>
      <c r="AC3165"/>
      <c r="AD3165"/>
      <c r="AE3165"/>
      <c r="AF3165"/>
      <c r="AG3165"/>
      <c r="AH3165"/>
      <c r="AI3165"/>
      <c r="AJ3165"/>
      <c r="AK3165"/>
      <c r="AL3165"/>
      <c r="AM3165"/>
      <c r="AN3165"/>
      <c r="AO3165"/>
      <c r="AP3165"/>
      <c r="AQ3165"/>
      <c r="AR3165"/>
      <c r="AS3165"/>
      <c r="AT3165"/>
      <c r="AU3165"/>
      <c r="AV3165"/>
      <c r="AW3165"/>
      <c r="AX3165"/>
      <c r="AY3165"/>
      <c r="AZ3165"/>
      <c r="BA3165"/>
      <c r="BB3165"/>
      <c r="BC3165"/>
      <c r="BD3165"/>
      <c r="BE3165"/>
      <c r="BF3165"/>
      <c r="BG3165"/>
      <c r="BH3165"/>
      <c r="BI3165"/>
      <c r="BJ3165"/>
      <c r="BK3165"/>
      <c r="BL3165"/>
      <c r="BM3165"/>
      <c r="BN3165"/>
      <c r="BO3165"/>
      <c r="BP3165"/>
      <c r="BQ3165"/>
      <c r="BR3165"/>
      <c r="BS3165"/>
      <c r="BT3165"/>
      <c r="BU3165"/>
      <c r="BV3165"/>
      <c r="BW3165"/>
      <c r="BX3165"/>
      <c r="BY3165"/>
      <c r="BZ3165"/>
      <c r="CA3165"/>
      <c r="CB3165"/>
      <c r="CC3165"/>
      <c r="CD3165"/>
      <c r="CE3165"/>
      <c r="CF3165"/>
      <c r="CG3165"/>
      <c r="CH3165"/>
      <c r="CI3165"/>
      <c r="CJ3165"/>
      <c r="CK3165"/>
      <c r="CL3165"/>
    </row>
    <row r="3166" spans="1:90" x14ac:dyDescent="0.4">
      <c r="B3166"/>
      <c r="I3166"/>
      <c r="J3166"/>
      <c r="R3166"/>
      <c r="S3166"/>
      <c r="T3166"/>
      <c r="U3166"/>
      <c r="V3166"/>
      <c r="W3166"/>
      <c r="X3166"/>
      <c r="Y3166"/>
      <c r="Z3166"/>
      <c r="AA3166"/>
      <c r="AB3166"/>
      <c r="AC3166"/>
      <c r="AD3166"/>
      <c r="AE3166"/>
      <c r="AF3166"/>
      <c r="AG3166"/>
      <c r="AH3166"/>
      <c r="AI3166"/>
      <c r="AJ3166"/>
      <c r="AK3166"/>
      <c r="AL3166"/>
      <c r="AM3166"/>
      <c r="AN3166"/>
      <c r="AO3166"/>
      <c r="AP3166"/>
      <c r="AQ3166"/>
      <c r="AR3166"/>
      <c r="AS3166"/>
      <c r="AT3166"/>
      <c r="AU3166"/>
      <c r="AV3166"/>
      <c r="AW3166"/>
      <c r="AX3166"/>
      <c r="AY3166"/>
      <c r="AZ3166"/>
      <c r="BA3166"/>
      <c r="BB3166"/>
      <c r="BC3166"/>
      <c r="BD3166"/>
      <c r="BE3166"/>
      <c r="BF3166"/>
      <c r="BG3166"/>
      <c r="BH3166"/>
      <c r="BI3166"/>
      <c r="BJ3166"/>
      <c r="BK3166"/>
      <c r="BL3166"/>
      <c r="BM3166"/>
      <c r="BN3166"/>
      <c r="BO3166"/>
      <c r="BP3166"/>
      <c r="BQ3166"/>
      <c r="BR3166"/>
      <c r="BS3166"/>
      <c r="BT3166"/>
      <c r="BU3166"/>
      <c r="BV3166"/>
      <c r="BW3166"/>
      <c r="BX3166"/>
      <c r="BY3166"/>
      <c r="BZ3166"/>
      <c r="CA3166"/>
      <c r="CB3166"/>
      <c r="CC3166"/>
      <c r="CD3166"/>
      <c r="CE3166"/>
      <c r="CF3166"/>
      <c r="CG3166"/>
      <c r="CH3166"/>
      <c r="CI3166"/>
      <c r="CJ3166"/>
      <c r="CK3166"/>
      <c r="CL3166"/>
    </row>
    <row r="3167" spans="1:90" collapsed="1" x14ac:dyDescent="0.4">
      <c r="B3167"/>
      <c r="I3167"/>
      <c r="J3167"/>
      <c r="R3167"/>
      <c r="S3167"/>
      <c r="T3167"/>
      <c r="U3167"/>
      <c r="V3167"/>
      <c r="W3167"/>
      <c r="X3167"/>
      <c r="Y3167"/>
      <c r="Z3167"/>
      <c r="AA3167"/>
      <c r="AB3167"/>
      <c r="AC3167"/>
      <c r="AD3167"/>
      <c r="AE3167"/>
      <c r="AF3167"/>
      <c r="AG3167"/>
      <c r="AH3167"/>
      <c r="AI3167"/>
      <c r="AJ3167"/>
      <c r="AK3167"/>
      <c r="AL3167"/>
      <c r="AM3167"/>
      <c r="AN3167"/>
      <c r="AO3167"/>
      <c r="AP3167"/>
      <c r="AQ3167"/>
      <c r="AR3167"/>
      <c r="AS3167"/>
      <c r="AT3167"/>
      <c r="AU3167"/>
      <c r="AV3167"/>
      <c r="AW3167"/>
      <c r="AX3167"/>
      <c r="AY3167"/>
      <c r="AZ3167"/>
      <c r="BA3167"/>
      <c r="BB3167"/>
      <c r="BC3167"/>
      <c r="BD3167"/>
      <c r="BE3167"/>
      <c r="BF3167"/>
      <c r="BG3167"/>
      <c r="BH3167"/>
      <c r="BI3167"/>
      <c r="BJ3167"/>
      <c r="BK3167"/>
      <c r="BL3167"/>
      <c r="BM3167"/>
      <c r="BN3167"/>
      <c r="BO3167"/>
      <c r="BP3167"/>
      <c r="BQ3167"/>
      <c r="BR3167"/>
      <c r="BS3167"/>
      <c r="BT3167"/>
      <c r="BU3167"/>
      <c r="BV3167"/>
      <c r="BW3167"/>
      <c r="BX3167"/>
      <c r="BY3167"/>
      <c r="BZ3167"/>
      <c r="CA3167"/>
      <c r="CB3167"/>
      <c r="CC3167"/>
      <c r="CD3167"/>
      <c r="CE3167"/>
      <c r="CF3167"/>
      <c r="CG3167"/>
      <c r="CH3167"/>
      <c r="CI3167"/>
      <c r="CJ3167"/>
      <c r="CK3167"/>
      <c r="CL3167"/>
    </row>
    <row r="3168" spans="1:90" x14ac:dyDescent="0.4">
      <c r="B3168"/>
      <c r="I3168"/>
      <c r="J3168"/>
      <c r="R3168"/>
      <c r="S3168"/>
      <c r="T3168"/>
      <c r="U3168"/>
      <c r="V3168"/>
      <c r="W3168"/>
      <c r="X3168"/>
      <c r="Y3168"/>
      <c r="Z3168"/>
      <c r="AA3168"/>
      <c r="AB3168"/>
      <c r="AC3168"/>
      <c r="AD3168"/>
      <c r="AE3168"/>
      <c r="AF3168"/>
      <c r="AG3168"/>
      <c r="AH3168"/>
      <c r="AI3168"/>
      <c r="AJ3168"/>
      <c r="AK3168"/>
      <c r="AL3168"/>
      <c r="AM3168"/>
      <c r="AN3168"/>
      <c r="AO3168"/>
      <c r="AP3168"/>
      <c r="AQ3168"/>
      <c r="AR3168"/>
      <c r="AS3168"/>
      <c r="AT3168"/>
      <c r="AU3168"/>
      <c r="AV3168"/>
      <c r="AW3168"/>
      <c r="AX3168"/>
      <c r="AY3168"/>
      <c r="AZ3168"/>
      <c r="BA3168"/>
      <c r="BB3168"/>
      <c r="BC3168"/>
      <c r="BD3168"/>
      <c r="BE3168"/>
      <c r="BF3168"/>
      <c r="BG3168"/>
      <c r="BH3168"/>
      <c r="BI3168"/>
      <c r="BJ3168"/>
      <c r="BK3168"/>
      <c r="BL3168"/>
      <c r="BM3168"/>
      <c r="BN3168"/>
      <c r="BO3168"/>
      <c r="BP3168"/>
      <c r="BQ3168"/>
      <c r="BR3168"/>
      <c r="BS3168"/>
      <c r="BT3168"/>
      <c r="BU3168"/>
      <c r="BV3168"/>
      <c r="BW3168"/>
      <c r="BX3168"/>
      <c r="BY3168"/>
      <c r="BZ3168"/>
      <c r="CA3168"/>
      <c r="CB3168"/>
      <c r="CC3168"/>
      <c r="CD3168"/>
      <c r="CE3168"/>
      <c r="CF3168"/>
      <c r="CG3168"/>
      <c r="CH3168"/>
      <c r="CI3168"/>
      <c r="CJ3168"/>
      <c r="CK3168"/>
      <c r="CL3168"/>
    </row>
    <row r="3169" spans="1:90" x14ac:dyDescent="0.4">
      <c r="B3169"/>
      <c r="I3169"/>
      <c r="J3169"/>
      <c r="R3169"/>
      <c r="S3169"/>
      <c r="T3169"/>
      <c r="U3169"/>
      <c r="V3169"/>
      <c r="W3169"/>
      <c r="X3169"/>
      <c r="Y3169"/>
      <c r="Z3169"/>
      <c r="AA3169"/>
      <c r="AB3169"/>
      <c r="AC3169"/>
      <c r="AD3169"/>
      <c r="AE3169"/>
      <c r="AF3169"/>
      <c r="AG3169"/>
      <c r="AH3169"/>
      <c r="AI3169"/>
      <c r="AJ3169"/>
      <c r="AK3169"/>
      <c r="AL3169"/>
      <c r="AM3169"/>
      <c r="AN3169"/>
      <c r="AO3169"/>
      <c r="AP3169"/>
      <c r="AQ3169"/>
      <c r="AR3169"/>
      <c r="AS3169"/>
      <c r="AT3169"/>
      <c r="AU3169"/>
      <c r="AV3169"/>
      <c r="AW3169"/>
      <c r="AX3169"/>
      <c r="AY3169"/>
      <c r="AZ3169"/>
      <c r="BA3169"/>
      <c r="BB3169"/>
      <c r="BC3169"/>
      <c r="BD3169"/>
      <c r="BE3169"/>
      <c r="BF3169"/>
      <c r="BG3169"/>
      <c r="BH3169"/>
      <c r="BI3169"/>
      <c r="BJ3169"/>
      <c r="BK3169"/>
      <c r="BL3169"/>
      <c r="BM3169"/>
      <c r="BN3169"/>
      <c r="BO3169"/>
      <c r="BP3169"/>
      <c r="BQ3169"/>
      <c r="BR3169"/>
      <c r="BS3169"/>
      <c r="BT3169"/>
      <c r="BU3169"/>
      <c r="BV3169"/>
      <c r="BW3169"/>
      <c r="BX3169"/>
      <c r="BY3169"/>
      <c r="BZ3169"/>
      <c r="CA3169"/>
      <c r="CB3169"/>
      <c r="CC3169"/>
      <c r="CD3169"/>
      <c r="CE3169"/>
      <c r="CF3169"/>
      <c r="CG3169"/>
      <c r="CH3169"/>
      <c r="CI3169"/>
      <c r="CJ3169"/>
      <c r="CK3169"/>
      <c r="CL3169"/>
    </row>
    <row r="3170" spans="1:90" x14ac:dyDescent="0.4">
      <c r="B3170"/>
      <c r="I3170"/>
      <c r="J3170"/>
      <c r="R3170"/>
      <c r="S3170"/>
      <c r="T3170"/>
      <c r="U3170"/>
      <c r="V3170"/>
      <c r="W3170"/>
      <c r="X3170"/>
      <c r="Y3170"/>
      <c r="Z3170"/>
      <c r="AA3170"/>
      <c r="AB3170"/>
      <c r="AC3170"/>
      <c r="AD3170"/>
      <c r="AE3170"/>
      <c r="AF3170"/>
      <c r="AG3170"/>
      <c r="AH3170"/>
      <c r="AI3170"/>
      <c r="AJ3170"/>
      <c r="AK3170"/>
      <c r="AL3170"/>
      <c r="AM3170"/>
      <c r="AN3170"/>
      <c r="AO3170"/>
      <c r="AP3170"/>
      <c r="AQ3170"/>
      <c r="AR3170"/>
      <c r="AS3170"/>
      <c r="AT3170"/>
      <c r="AU3170"/>
      <c r="AV3170"/>
      <c r="AW3170"/>
      <c r="AX3170"/>
      <c r="AY3170"/>
      <c r="AZ3170"/>
      <c r="BA3170"/>
      <c r="BB3170"/>
      <c r="BC3170"/>
      <c r="BD3170"/>
      <c r="BE3170"/>
      <c r="BF3170"/>
      <c r="BG3170"/>
      <c r="BH3170"/>
      <c r="BI3170"/>
      <c r="BJ3170"/>
      <c r="BK3170"/>
      <c r="BL3170"/>
      <c r="BM3170"/>
      <c r="BN3170"/>
      <c r="BO3170"/>
      <c r="BP3170"/>
      <c r="BQ3170"/>
      <c r="BR3170"/>
      <c r="BS3170"/>
      <c r="BT3170"/>
      <c r="BU3170"/>
      <c r="BV3170"/>
      <c r="BW3170"/>
      <c r="BX3170"/>
      <c r="BY3170"/>
      <c r="BZ3170"/>
      <c r="CA3170"/>
      <c r="CB3170"/>
      <c r="CC3170"/>
      <c r="CD3170"/>
      <c r="CE3170"/>
      <c r="CF3170"/>
      <c r="CG3170"/>
      <c r="CH3170"/>
      <c r="CI3170"/>
      <c r="CJ3170"/>
      <c r="CK3170"/>
      <c r="CL3170"/>
    </row>
    <row r="3171" spans="1:90" x14ac:dyDescent="0.4">
      <c r="B3171"/>
      <c r="I3171"/>
      <c r="J3171"/>
      <c r="R3171"/>
      <c r="S3171"/>
      <c r="T3171"/>
      <c r="U3171"/>
      <c r="V3171"/>
      <c r="W3171"/>
      <c r="X3171"/>
      <c r="Y3171"/>
      <c r="Z3171"/>
      <c r="AA3171"/>
      <c r="AB3171"/>
      <c r="AC3171"/>
      <c r="AD3171"/>
      <c r="AE3171"/>
      <c r="AF3171"/>
      <c r="AG3171"/>
      <c r="AH3171"/>
      <c r="AI3171"/>
      <c r="AJ3171"/>
      <c r="AK3171"/>
      <c r="AL3171"/>
      <c r="AM3171"/>
      <c r="AN3171"/>
      <c r="AO3171"/>
      <c r="AP3171"/>
      <c r="AQ3171"/>
      <c r="AR3171"/>
      <c r="AS3171"/>
      <c r="AT3171"/>
      <c r="AU3171"/>
      <c r="AV3171"/>
      <c r="AW3171"/>
      <c r="AX3171"/>
      <c r="AY3171"/>
      <c r="AZ3171"/>
      <c r="BA3171"/>
      <c r="BB3171"/>
      <c r="BC3171"/>
      <c r="BD3171"/>
      <c r="BE3171"/>
      <c r="BF3171"/>
      <c r="BG3171"/>
      <c r="BH3171"/>
      <c r="BI3171"/>
      <c r="BJ3171"/>
      <c r="BK3171"/>
      <c r="BL3171"/>
      <c r="BM3171"/>
      <c r="BN3171"/>
      <c r="BO3171"/>
      <c r="BP3171"/>
      <c r="BQ3171"/>
      <c r="BR3171"/>
      <c r="BS3171"/>
      <c r="BT3171"/>
      <c r="BU3171"/>
      <c r="BV3171"/>
      <c r="BW3171"/>
      <c r="BX3171"/>
      <c r="BY3171"/>
      <c r="BZ3171"/>
      <c r="CA3171"/>
      <c r="CB3171"/>
      <c r="CC3171"/>
      <c r="CD3171"/>
      <c r="CE3171"/>
      <c r="CF3171"/>
      <c r="CG3171"/>
      <c r="CH3171"/>
      <c r="CI3171"/>
      <c r="CJ3171"/>
      <c r="CK3171"/>
      <c r="CL3171"/>
    </row>
    <row r="3172" spans="1:90" x14ac:dyDescent="0.4">
      <c r="B3172"/>
      <c r="I3172"/>
      <c r="J3172"/>
      <c r="R3172"/>
      <c r="S3172"/>
      <c r="T3172"/>
      <c r="U3172"/>
      <c r="V3172"/>
      <c r="W3172"/>
      <c r="X3172"/>
      <c r="Y3172"/>
      <c r="Z3172"/>
      <c r="AA3172"/>
      <c r="AB3172"/>
      <c r="AC3172"/>
      <c r="AD3172"/>
      <c r="AE3172"/>
      <c r="AF3172"/>
      <c r="AG3172"/>
      <c r="AH3172"/>
      <c r="AI3172"/>
      <c r="AJ3172"/>
      <c r="AK3172"/>
      <c r="AL3172"/>
      <c r="AM3172"/>
      <c r="AN3172"/>
      <c r="AO3172"/>
      <c r="AP3172"/>
      <c r="AQ3172"/>
      <c r="AR3172"/>
      <c r="AS3172"/>
      <c r="AT3172"/>
      <c r="AU3172"/>
      <c r="AV3172"/>
      <c r="AW3172"/>
      <c r="AX3172"/>
      <c r="AY3172"/>
      <c r="AZ3172"/>
      <c r="BA3172"/>
      <c r="BB3172"/>
      <c r="BC3172"/>
      <c r="BD3172"/>
      <c r="BE3172"/>
      <c r="BF3172"/>
      <c r="BG3172"/>
      <c r="BH3172"/>
      <c r="BI3172"/>
      <c r="BJ3172"/>
      <c r="BK3172"/>
      <c r="BL3172"/>
      <c r="BM3172"/>
      <c r="BN3172"/>
      <c r="BO3172"/>
      <c r="BP3172"/>
      <c r="BQ3172"/>
      <c r="BR3172"/>
      <c r="BS3172"/>
      <c r="BT3172"/>
      <c r="BU3172"/>
      <c r="BV3172"/>
      <c r="BW3172"/>
      <c r="BX3172"/>
      <c r="BY3172"/>
      <c r="BZ3172"/>
      <c r="CA3172"/>
      <c r="CB3172"/>
      <c r="CC3172"/>
      <c r="CD3172"/>
      <c r="CE3172"/>
      <c r="CF3172"/>
      <c r="CG3172"/>
      <c r="CH3172"/>
      <c r="CI3172"/>
      <c r="CJ3172"/>
      <c r="CK3172"/>
      <c r="CL3172"/>
    </row>
    <row r="3173" spans="1:90" x14ac:dyDescent="0.4">
      <c r="B3173"/>
      <c r="I3173"/>
      <c r="J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c r="BA3173"/>
      <c r="BB3173"/>
      <c r="BC3173"/>
      <c r="BD3173"/>
      <c r="BE3173"/>
      <c r="BF3173"/>
      <c r="BG3173"/>
      <c r="BH3173"/>
      <c r="BI3173"/>
      <c r="BJ3173"/>
      <c r="BK3173"/>
      <c r="BL3173"/>
      <c r="BM3173"/>
      <c r="BN3173"/>
      <c r="BO3173"/>
      <c r="BP3173"/>
      <c r="BQ3173"/>
      <c r="BR3173"/>
      <c r="BS3173"/>
      <c r="BT3173"/>
      <c r="BU3173"/>
      <c r="BV3173"/>
      <c r="BW3173"/>
      <c r="BX3173"/>
      <c r="BY3173"/>
      <c r="BZ3173"/>
      <c r="CA3173"/>
      <c r="CB3173"/>
      <c r="CC3173"/>
      <c r="CD3173"/>
      <c r="CE3173"/>
      <c r="CF3173"/>
      <c r="CG3173"/>
      <c r="CH3173"/>
      <c r="CI3173"/>
      <c r="CJ3173"/>
      <c r="CK3173"/>
      <c r="CL3173"/>
    </row>
    <row r="3174" spans="1:90" x14ac:dyDescent="0.4">
      <c r="B3174"/>
      <c r="I3174"/>
      <c r="J3174"/>
      <c r="R3174"/>
      <c r="S3174"/>
      <c r="T3174"/>
      <c r="U3174"/>
      <c r="V3174"/>
      <c r="W3174"/>
      <c r="X3174"/>
      <c r="Y3174"/>
      <c r="Z3174"/>
      <c r="AA3174"/>
      <c r="AB3174"/>
      <c r="AC3174"/>
      <c r="AD3174"/>
      <c r="AE3174"/>
      <c r="AF3174"/>
      <c r="AG3174"/>
      <c r="AH3174"/>
      <c r="AI3174"/>
      <c r="AJ3174"/>
      <c r="AK3174"/>
      <c r="AL3174"/>
      <c r="AM3174"/>
      <c r="AN3174"/>
      <c r="AO3174"/>
      <c r="AP3174"/>
      <c r="AQ3174"/>
      <c r="AR3174"/>
      <c r="AS3174"/>
      <c r="AT3174"/>
      <c r="AU3174"/>
      <c r="AV3174"/>
      <c r="AW3174"/>
      <c r="AX3174"/>
      <c r="AY3174"/>
      <c r="AZ3174"/>
      <c r="BA3174"/>
      <c r="BB3174"/>
      <c r="BC3174"/>
      <c r="BD3174"/>
      <c r="BE3174"/>
      <c r="BF3174"/>
      <c r="BG3174"/>
      <c r="BH3174"/>
      <c r="BI3174"/>
      <c r="BJ3174"/>
      <c r="BK3174"/>
      <c r="BL3174"/>
      <c r="BM3174"/>
      <c r="BN3174"/>
      <c r="BO3174"/>
      <c r="BP3174"/>
      <c r="BQ3174"/>
      <c r="BR3174"/>
      <c r="BS3174"/>
      <c r="BT3174"/>
      <c r="BU3174"/>
      <c r="BV3174"/>
      <c r="BW3174"/>
      <c r="BX3174"/>
      <c r="BY3174"/>
      <c r="BZ3174"/>
      <c r="CA3174"/>
      <c r="CB3174"/>
      <c r="CC3174"/>
      <c r="CD3174"/>
      <c r="CE3174"/>
      <c r="CF3174"/>
      <c r="CG3174"/>
      <c r="CH3174"/>
      <c r="CI3174"/>
      <c r="CJ3174"/>
      <c r="CK3174"/>
      <c r="CL3174"/>
    </row>
    <row r="3175" spans="1:90" x14ac:dyDescent="0.4">
      <c r="B3175"/>
      <c r="I3175"/>
      <c r="J3175"/>
      <c r="R3175"/>
      <c r="S3175"/>
      <c r="T3175"/>
      <c r="U3175"/>
      <c r="V3175"/>
      <c r="W3175"/>
      <c r="X3175"/>
      <c r="Y3175"/>
      <c r="Z3175"/>
      <c r="AA3175"/>
      <c r="AB3175"/>
      <c r="AC3175"/>
      <c r="AD3175"/>
      <c r="AE3175"/>
      <c r="AF3175"/>
      <c r="AG3175"/>
      <c r="AH3175"/>
      <c r="AI3175"/>
      <c r="AJ3175"/>
      <c r="AK3175"/>
      <c r="AL3175"/>
      <c r="AM3175"/>
      <c r="AN3175"/>
      <c r="AO3175"/>
      <c r="AP3175"/>
      <c r="AQ3175"/>
      <c r="AR3175"/>
      <c r="AS3175"/>
      <c r="AT3175"/>
      <c r="AU3175"/>
      <c r="AV3175"/>
      <c r="AW3175"/>
      <c r="AX3175"/>
      <c r="AY3175"/>
      <c r="AZ3175"/>
      <c r="BA3175"/>
      <c r="BB3175"/>
      <c r="BC3175"/>
      <c r="BD3175"/>
      <c r="BE3175"/>
      <c r="BF3175"/>
      <c r="BG3175"/>
      <c r="BH3175"/>
      <c r="BI3175"/>
      <c r="BJ3175"/>
      <c r="BK3175"/>
      <c r="BL3175"/>
      <c r="BM3175"/>
      <c r="BN3175"/>
      <c r="BO3175"/>
      <c r="BP3175"/>
      <c r="BQ3175"/>
      <c r="BR3175"/>
      <c r="BS3175"/>
      <c r="BT3175"/>
      <c r="BU3175"/>
      <c r="BV3175"/>
      <c r="BW3175"/>
      <c r="BX3175"/>
      <c r="BY3175"/>
      <c r="BZ3175"/>
      <c r="CA3175"/>
      <c r="CB3175"/>
      <c r="CC3175"/>
      <c r="CD3175"/>
      <c r="CE3175"/>
      <c r="CF3175"/>
      <c r="CG3175"/>
      <c r="CH3175"/>
      <c r="CI3175"/>
      <c r="CJ3175"/>
      <c r="CK3175"/>
      <c r="CL3175"/>
    </row>
    <row r="3176" spans="1:90" x14ac:dyDescent="0.4">
      <c r="B3176"/>
      <c r="I3176"/>
      <c r="J3176"/>
      <c r="R3176"/>
      <c r="S3176"/>
      <c r="T3176"/>
      <c r="U3176"/>
      <c r="V3176"/>
      <c r="W3176"/>
      <c r="X3176"/>
      <c r="Y3176"/>
      <c r="Z3176"/>
      <c r="AA3176"/>
      <c r="AB3176"/>
      <c r="AC3176"/>
      <c r="AD3176"/>
      <c r="AE3176"/>
      <c r="AF3176"/>
      <c r="AG3176"/>
      <c r="AH3176"/>
      <c r="AI3176"/>
      <c r="AJ3176"/>
      <c r="AK3176"/>
      <c r="AL3176"/>
      <c r="AM3176"/>
      <c r="AN3176"/>
      <c r="AO3176"/>
      <c r="AP3176"/>
      <c r="AQ3176"/>
      <c r="AR3176"/>
      <c r="AS3176"/>
      <c r="AT3176"/>
      <c r="AU3176"/>
      <c r="AV3176"/>
      <c r="AW3176"/>
      <c r="AX3176"/>
      <c r="AY3176"/>
      <c r="AZ3176"/>
      <c r="BA3176"/>
      <c r="BB3176"/>
      <c r="BC3176"/>
      <c r="BD3176"/>
      <c r="BE3176"/>
      <c r="BF3176"/>
      <c r="BG3176"/>
      <c r="BH3176"/>
      <c r="BI3176"/>
      <c r="BJ3176"/>
      <c r="BK3176"/>
      <c r="BL3176"/>
      <c r="BM3176"/>
      <c r="BN3176"/>
      <c r="BO3176"/>
      <c r="BP3176"/>
      <c r="BQ3176"/>
      <c r="BR3176"/>
      <c r="BS3176"/>
      <c r="BT3176"/>
      <c r="BU3176"/>
      <c r="BV3176"/>
      <c r="BW3176"/>
      <c r="BX3176"/>
      <c r="BY3176"/>
      <c r="BZ3176"/>
      <c r="CA3176"/>
      <c r="CB3176"/>
      <c r="CC3176"/>
      <c r="CD3176"/>
      <c r="CE3176"/>
      <c r="CF3176"/>
      <c r="CG3176"/>
      <c r="CH3176"/>
      <c r="CI3176"/>
      <c r="CJ3176"/>
      <c r="CK3176"/>
      <c r="CL3176"/>
    </row>
    <row r="3177" spans="1:90" x14ac:dyDescent="0.4">
      <c r="B3177"/>
      <c r="I3177"/>
      <c r="J3177"/>
      <c r="R3177"/>
      <c r="S3177"/>
      <c r="T3177"/>
      <c r="U3177"/>
      <c r="V3177"/>
      <c r="W3177"/>
      <c r="X3177"/>
      <c r="Y3177"/>
      <c r="Z3177"/>
      <c r="AA3177"/>
      <c r="AB3177"/>
      <c r="AC3177"/>
      <c r="AD3177"/>
      <c r="AE3177"/>
      <c r="AF3177"/>
      <c r="AG3177"/>
      <c r="AH3177"/>
      <c r="AI3177"/>
      <c r="AJ3177"/>
      <c r="AK3177"/>
      <c r="AL3177"/>
      <c r="AM3177"/>
      <c r="AN3177"/>
      <c r="AO3177"/>
      <c r="AP3177"/>
      <c r="AQ3177"/>
      <c r="AR3177"/>
      <c r="AS3177"/>
      <c r="AT3177"/>
      <c r="AU3177"/>
      <c r="AV3177"/>
      <c r="AW3177"/>
      <c r="AX3177"/>
      <c r="AY3177"/>
      <c r="AZ3177"/>
      <c r="BA3177"/>
      <c r="BB3177"/>
      <c r="BC3177"/>
      <c r="BD3177"/>
      <c r="BE3177"/>
      <c r="BF3177"/>
      <c r="BG3177"/>
      <c r="BH3177"/>
      <c r="BI3177"/>
      <c r="BJ3177"/>
      <c r="BK3177"/>
      <c r="BL3177"/>
      <c r="BM3177"/>
      <c r="BN3177"/>
      <c r="BO3177"/>
      <c r="BP3177"/>
      <c r="BQ3177"/>
      <c r="BR3177"/>
      <c r="BS3177"/>
      <c r="BT3177"/>
      <c r="BU3177"/>
      <c r="BV3177"/>
      <c r="BW3177"/>
      <c r="BX3177"/>
      <c r="BY3177"/>
      <c r="BZ3177"/>
      <c r="CA3177"/>
      <c r="CB3177"/>
      <c r="CC3177"/>
      <c r="CD3177"/>
      <c r="CE3177"/>
      <c r="CF3177"/>
      <c r="CG3177"/>
      <c r="CH3177"/>
      <c r="CI3177"/>
      <c r="CJ3177"/>
      <c r="CK3177"/>
      <c r="CL3177"/>
    </row>
    <row r="3178" spans="1:90" x14ac:dyDescent="0.4">
      <c r="B3178"/>
      <c r="I3178"/>
      <c r="J3178"/>
      <c r="R3178"/>
      <c r="S3178"/>
      <c r="T3178"/>
      <c r="U3178"/>
      <c r="V3178"/>
      <c r="W3178"/>
      <c r="X3178"/>
      <c r="Y3178"/>
      <c r="Z3178"/>
      <c r="AA3178"/>
      <c r="AB3178"/>
      <c r="AC3178"/>
      <c r="AD3178"/>
      <c r="AE3178"/>
      <c r="AF3178"/>
      <c r="AG3178"/>
      <c r="AH3178"/>
      <c r="AI3178"/>
      <c r="AJ3178"/>
      <c r="AK3178"/>
      <c r="AL3178"/>
      <c r="AM3178"/>
      <c r="AN3178"/>
      <c r="AO3178"/>
      <c r="AP3178"/>
      <c r="AQ3178"/>
      <c r="AR3178"/>
      <c r="AS3178"/>
      <c r="AT3178"/>
      <c r="AU3178"/>
      <c r="AV3178"/>
      <c r="AW3178"/>
      <c r="AX3178"/>
      <c r="AY3178"/>
      <c r="AZ3178"/>
      <c r="BA3178"/>
      <c r="BB3178"/>
      <c r="BC3178"/>
      <c r="BD3178"/>
      <c r="BE3178"/>
      <c r="BF3178"/>
      <c r="BG3178"/>
      <c r="BH3178"/>
      <c r="BI3178"/>
      <c r="BJ3178"/>
      <c r="BK3178"/>
      <c r="BL3178"/>
      <c r="BM3178"/>
      <c r="BN3178"/>
      <c r="BO3178"/>
      <c r="BP3178"/>
      <c r="BQ3178"/>
      <c r="BR3178"/>
      <c r="BS3178"/>
      <c r="BT3178"/>
      <c r="BU3178"/>
      <c r="BV3178"/>
      <c r="BW3178"/>
      <c r="BX3178"/>
      <c r="BY3178"/>
      <c r="BZ3178"/>
      <c r="CA3178"/>
      <c r="CB3178"/>
      <c r="CC3178"/>
      <c r="CD3178"/>
      <c r="CE3178"/>
      <c r="CF3178"/>
      <c r="CG3178"/>
      <c r="CH3178"/>
      <c r="CI3178"/>
      <c r="CJ3178"/>
      <c r="CK3178"/>
      <c r="CL3178"/>
    </row>
    <row r="3179" spans="1:90" s="3" customFormat="1" x14ac:dyDescent="0.4">
      <c r="A3179"/>
      <c r="B3179"/>
      <c r="C3179"/>
      <c r="D3179"/>
      <c r="E3179"/>
      <c r="F3179"/>
      <c r="G3179"/>
      <c r="H3179"/>
      <c r="I3179"/>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c r="AT3179"/>
      <c r="AU3179"/>
      <c r="AV3179"/>
      <c r="AW3179"/>
      <c r="AX3179"/>
      <c r="AY3179"/>
      <c r="AZ3179"/>
      <c r="BA3179"/>
      <c r="BB3179"/>
      <c r="BC3179"/>
      <c r="BD3179"/>
      <c r="BE3179"/>
      <c r="BF3179"/>
      <c r="BG3179"/>
      <c r="BH3179"/>
      <c r="BI3179"/>
      <c r="BJ3179"/>
      <c r="BK3179"/>
      <c r="BL3179"/>
      <c r="BM3179"/>
      <c r="BN3179"/>
      <c r="BO3179"/>
      <c r="BP3179"/>
      <c r="BQ3179"/>
      <c r="BR3179"/>
      <c r="BS3179"/>
      <c r="BT3179"/>
      <c r="BU3179"/>
      <c r="BV3179"/>
      <c r="BW3179"/>
      <c r="BX3179"/>
      <c r="BY3179"/>
      <c r="BZ3179"/>
      <c r="CA3179"/>
      <c r="CB3179"/>
      <c r="CC3179"/>
      <c r="CD3179"/>
      <c r="CE3179"/>
      <c r="CF3179"/>
      <c r="CG3179"/>
      <c r="CH3179"/>
      <c r="CI3179"/>
      <c r="CJ3179"/>
      <c r="CK3179"/>
      <c r="CL3179"/>
    </row>
    <row r="3180" spans="1:90" x14ac:dyDescent="0.4">
      <c r="B3180"/>
      <c r="I3180"/>
      <c r="J3180"/>
      <c r="R3180"/>
      <c r="S3180"/>
      <c r="T3180"/>
      <c r="U3180"/>
      <c r="V3180"/>
      <c r="W3180"/>
      <c r="X3180"/>
      <c r="Y3180"/>
      <c r="Z3180"/>
      <c r="AA3180"/>
      <c r="AB3180"/>
      <c r="AC3180"/>
      <c r="AD3180"/>
      <c r="AE3180"/>
      <c r="AF3180"/>
      <c r="AG3180"/>
      <c r="AH3180"/>
      <c r="AI3180"/>
      <c r="AJ3180"/>
      <c r="AK3180"/>
      <c r="AL3180"/>
      <c r="AM3180"/>
      <c r="AN3180"/>
      <c r="AO3180"/>
      <c r="AP3180"/>
      <c r="AQ3180"/>
      <c r="AR3180"/>
      <c r="AS3180"/>
      <c r="AT3180"/>
      <c r="AU3180"/>
      <c r="AV3180"/>
      <c r="AW3180"/>
      <c r="AX3180"/>
      <c r="AY3180"/>
      <c r="AZ3180"/>
      <c r="BA3180"/>
      <c r="BB3180"/>
      <c r="BC3180"/>
      <c r="BD3180"/>
      <c r="BE3180"/>
      <c r="BF3180"/>
      <c r="BG3180"/>
      <c r="BH3180"/>
      <c r="BI3180"/>
      <c r="BJ3180"/>
      <c r="BK3180"/>
      <c r="BL3180"/>
      <c r="BM3180"/>
      <c r="BN3180"/>
      <c r="BO3180"/>
      <c r="BP3180"/>
      <c r="BQ3180"/>
      <c r="BR3180"/>
      <c r="BS3180"/>
      <c r="BT3180"/>
      <c r="BU3180"/>
      <c r="BV3180"/>
      <c r="BW3180"/>
      <c r="BX3180"/>
      <c r="BY3180"/>
      <c r="BZ3180"/>
      <c r="CA3180"/>
      <c r="CB3180"/>
      <c r="CC3180"/>
      <c r="CD3180"/>
      <c r="CE3180"/>
      <c r="CF3180"/>
      <c r="CG3180"/>
      <c r="CH3180"/>
      <c r="CI3180"/>
      <c r="CJ3180"/>
      <c r="CK3180"/>
      <c r="CL3180"/>
    </row>
    <row r="3181" spans="1:90" x14ac:dyDescent="0.4">
      <c r="B3181"/>
      <c r="I3181"/>
      <c r="J3181"/>
      <c r="R3181"/>
      <c r="S3181"/>
      <c r="T3181"/>
      <c r="U3181"/>
      <c r="V3181"/>
      <c r="W3181"/>
      <c r="X3181"/>
      <c r="Y3181"/>
      <c r="Z3181"/>
      <c r="AA3181"/>
      <c r="AB3181"/>
      <c r="AC3181"/>
      <c r="AD3181"/>
      <c r="AE3181"/>
      <c r="AF3181"/>
      <c r="AG3181"/>
      <c r="AH3181"/>
      <c r="AI3181"/>
      <c r="AJ3181"/>
      <c r="AK3181"/>
      <c r="AL3181"/>
      <c r="AM3181"/>
      <c r="AN3181"/>
      <c r="AO3181"/>
      <c r="AP3181"/>
      <c r="AQ3181"/>
      <c r="AR3181"/>
      <c r="AS3181"/>
      <c r="AT3181"/>
      <c r="AU3181"/>
      <c r="AV3181"/>
      <c r="AW3181"/>
      <c r="AX3181"/>
      <c r="AY3181"/>
      <c r="AZ3181"/>
      <c r="BA3181"/>
      <c r="BB3181"/>
      <c r="BC3181"/>
      <c r="BD3181"/>
      <c r="BE3181"/>
      <c r="BF3181"/>
      <c r="BG3181"/>
      <c r="BH3181"/>
      <c r="BI3181"/>
      <c r="BJ3181"/>
      <c r="BK3181"/>
      <c r="BL3181"/>
      <c r="BM3181"/>
      <c r="BN3181"/>
      <c r="BO3181"/>
      <c r="BP3181"/>
      <c r="BQ3181"/>
      <c r="BR3181"/>
      <c r="BS3181"/>
      <c r="BT3181"/>
      <c r="BU3181"/>
      <c r="BV3181"/>
      <c r="BW3181"/>
      <c r="BX3181"/>
      <c r="BY3181"/>
      <c r="BZ3181"/>
      <c r="CA3181"/>
      <c r="CB3181"/>
      <c r="CC3181"/>
      <c r="CD3181"/>
      <c r="CE3181"/>
      <c r="CF3181"/>
      <c r="CG3181"/>
      <c r="CH3181"/>
      <c r="CI3181"/>
      <c r="CJ3181"/>
      <c r="CK3181"/>
      <c r="CL3181"/>
    </row>
    <row r="3182" spans="1:90" x14ac:dyDescent="0.4">
      <c r="B3182"/>
      <c r="I3182"/>
      <c r="J3182"/>
      <c r="R3182"/>
      <c r="S3182"/>
      <c r="T3182"/>
      <c r="U3182"/>
      <c r="V3182"/>
      <c r="W3182"/>
      <c r="X3182"/>
      <c r="Y3182"/>
      <c r="Z3182"/>
      <c r="AA3182"/>
      <c r="AB3182"/>
      <c r="AC3182"/>
      <c r="AD3182"/>
      <c r="AE3182"/>
      <c r="AF3182"/>
      <c r="AG3182"/>
      <c r="AH3182"/>
      <c r="AI3182"/>
      <c r="AJ3182"/>
      <c r="AK3182"/>
      <c r="AL3182"/>
      <c r="AM3182"/>
      <c r="AN3182"/>
      <c r="AO3182"/>
      <c r="AP3182"/>
      <c r="AQ3182"/>
      <c r="AR3182"/>
      <c r="AS3182"/>
      <c r="AT3182"/>
      <c r="AU3182"/>
      <c r="AV3182"/>
      <c r="AW3182"/>
      <c r="AX3182"/>
      <c r="AY3182"/>
      <c r="AZ3182"/>
      <c r="BA3182"/>
      <c r="BB3182"/>
      <c r="BC3182"/>
      <c r="BD3182"/>
      <c r="BE3182"/>
      <c r="BF3182"/>
      <c r="BG3182"/>
      <c r="BH3182"/>
      <c r="BI3182"/>
      <c r="BJ3182"/>
      <c r="BK3182"/>
      <c r="BL3182"/>
      <c r="BM3182"/>
      <c r="BN3182"/>
      <c r="BO3182"/>
      <c r="BP3182"/>
      <c r="BQ3182"/>
      <c r="BR3182"/>
      <c r="BS3182"/>
      <c r="BT3182"/>
      <c r="BU3182"/>
      <c r="BV3182"/>
      <c r="BW3182"/>
      <c r="BX3182"/>
      <c r="BY3182"/>
      <c r="BZ3182"/>
      <c r="CA3182"/>
      <c r="CB3182"/>
      <c r="CC3182"/>
      <c r="CD3182"/>
      <c r="CE3182"/>
      <c r="CF3182"/>
      <c r="CG3182"/>
      <c r="CH3182"/>
      <c r="CI3182"/>
      <c r="CJ3182"/>
      <c r="CK3182"/>
      <c r="CL3182"/>
    </row>
    <row r="3183" spans="1:90" x14ac:dyDescent="0.4">
      <c r="B3183"/>
      <c r="I3183"/>
      <c r="J3183"/>
      <c r="R3183"/>
      <c r="S3183"/>
      <c r="T3183"/>
      <c r="U3183"/>
      <c r="V3183"/>
      <c r="W3183"/>
      <c r="X3183"/>
      <c r="Y3183"/>
      <c r="Z3183"/>
      <c r="AA3183"/>
      <c r="AB3183"/>
      <c r="AC3183"/>
      <c r="AD3183"/>
      <c r="AE3183"/>
      <c r="AF3183"/>
      <c r="AG3183"/>
      <c r="AH3183"/>
      <c r="AI3183"/>
      <c r="AJ3183"/>
      <c r="AK3183"/>
      <c r="AL3183"/>
      <c r="AM3183"/>
      <c r="AN3183"/>
      <c r="AO3183"/>
      <c r="AP3183"/>
      <c r="AQ3183"/>
      <c r="AR3183"/>
      <c r="AS3183"/>
      <c r="AT3183"/>
      <c r="AU3183"/>
      <c r="AV3183"/>
      <c r="AW3183"/>
      <c r="AX3183"/>
      <c r="AY3183"/>
      <c r="AZ3183"/>
      <c r="BA3183"/>
      <c r="BB3183"/>
      <c r="BC3183"/>
      <c r="BD3183"/>
      <c r="BE3183"/>
      <c r="BF3183"/>
      <c r="BG3183"/>
      <c r="BH3183"/>
      <c r="BI3183"/>
      <c r="BJ3183"/>
      <c r="BK3183"/>
      <c r="BL3183"/>
      <c r="BM3183"/>
      <c r="BN3183"/>
      <c r="BO3183"/>
      <c r="BP3183"/>
      <c r="BQ3183"/>
      <c r="BR3183"/>
      <c r="BS3183"/>
      <c r="BT3183"/>
      <c r="BU3183"/>
      <c r="BV3183"/>
      <c r="BW3183"/>
      <c r="BX3183"/>
      <c r="BY3183"/>
      <c r="BZ3183"/>
      <c r="CA3183"/>
      <c r="CB3183"/>
      <c r="CC3183"/>
      <c r="CD3183"/>
      <c r="CE3183"/>
      <c r="CF3183"/>
      <c r="CG3183"/>
      <c r="CH3183"/>
      <c r="CI3183"/>
      <c r="CJ3183"/>
      <c r="CK3183"/>
      <c r="CL3183"/>
    </row>
    <row r="3184" spans="1:90" x14ac:dyDescent="0.4">
      <c r="B3184"/>
      <c r="I3184"/>
      <c r="J3184"/>
      <c r="R3184"/>
      <c r="S3184"/>
      <c r="T3184"/>
      <c r="U3184"/>
      <c r="V3184"/>
      <c r="W3184"/>
      <c r="X3184"/>
      <c r="Y3184"/>
      <c r="Z3184"/>
      <c r="AA3184"/>
      <c r="AB3184"/>
      <c r="AC3184"/>
      <c r="AD3184"/>
      <c r="AE3184"/>
      <c r="AF3184"/>
      <c r="AG3184"/>
      <c r="AH3184"/>
      <c r="AI3184"/>
      <c r="AJ3184"/>
      <c r="AK3184"/>
      <c r="AL3184"/>
      <c r="AM3184"/>
      <c r="AN3184"/>
      <c r="AO3184"/>
      <c r="AP3184"/>
      <c r="AQ3184"/>
      <c r="AR3184"/>
      <c r="AS3184"/>
      <c r="AT3184"/>
      <c r="AU3184"/>
      <c r="AV3184"/>
      <c r="AW3184"/>
      <c r="AX3184"/>
      <c r="AY3184"/>
      <c r="AZ3184"/>
      <c r="BA3184"/>
      <c r="BB3184"/>
      <c r="BC3184"/>
      <c r="BD3184"/>
      <c r="BE3184"/>
      <c r="BF3184"/>
      <c r="BG3184"/>
      <c r="BH3184"/>
      <c r="BI3184"/>
      <c r="BJ3184"/>
      <c r="BK3184"/>
      <c r="BL3184"/>
      <c r="BM3184"/>
      <c r="BN3184"/>
      <c r="BO3184"/>
      <c r="BP3184"/>
      <c r="BQ3184"/>
      <c r="BR3184"/>
      <c r="BS3184"/>
      <c r="BT3184"/>
      <c r="BU3184"/>
      <c r="BV3184"/>
      <c r="BW3184"/>
      <c r="BX3184"/>
      <c r="BY3184"/>
      <c r="BZ3184"/>
      <c r="CA3184"/>
      <c r="CB3184"/>
      <c r="CC3184"/>
      <c r="CD3184"/>
      <c r="CE3184"/>
      <c r="CF3184"/>
      <c r="CG3184"/>
      <c r="CH3184"/>
      <c r="CI3184"/>
      <c r="CJ3184"/>
      <c r="CK3184"/>
      <c r="CL3184"/>
    </row>
    <row r="3185" customFormat="1" x14ac:dyDescent="0.4"/>
    <row r="3186" customFormat="1" x14ac:dyDescent="0.4"/>
    <row r="3187" customFormat="1" x14ac:dyDescent="0.4"/>
    <row r="3188" customFormat="1" x14ac:dyDescent="0.4"/>
    <row r="3189" customFormat="1" x14ac:dyDescent="0.4"/>
    <row r="3190" customFormat="1" x14ac:dyDescent="0.4"/>
    <row r="3191" customFormat="1" x14ac:dyDescent="0.4"/>
    <row r="3192" customFormat="1" x14ac:dyDescent="0.4"/>
    <row r="3193" customFormat="1" x14ac:dyDescent="0.4"/>
    <row r="3194" customFormat="1" x14ac:dyDescent="0.4"/>
    <row r="3195" customFormat="1" x14ac:dyDescent="0.4"/>
    <row r="3196" customFormat="1" x14ac:dyDescent="0.4"/>
    <row r="3197" customFormat="1" x14ac:dyDescent="0.4"/>
    <row r="3198" customFormat="1" x14ac:dyDescent="0.4"/>
    <row r="3199" customFormat="1" x14ac:dyDescent="0.4"/>
    <row r="3200" customFormat="1" x14ac:dyDescent="0.4"/>
    <row r="3201" customFormat="1" x14ac:dyDescent="0.4"/>
    <row r="3202" customFormat="1" x14ac:dyDescent="0.4"/>
    <row r="3203" customFormat="1" x14ac:dyDescent="0.4"/>
    <row r="3204" customFormat="1" x14ac:dyDescent="0.4"/>
    <row r="3205" customFormat="1" x14ac:dyDescent="0.4"/>
    <row r="3206" customFormat="1" x14ac:dyDescent="0.4"/>
    <row r="3207" customFormat="1" x14ac:dyDescent="0.4"/>
    <row r="3208" customFormat="1" x14ac:dyDescent="0.4"/>
    <row r="3209" customFormat="1" x14ac:dyDescent="0.4"/>
    <row r="3210" customFormat="1" x14ac:dyDescent="0.4"/>
    <row r="3211" customFormat="1" x14ac:dyDescent="0.4"/>
    <row r="3212" customFormat="1" x14ac:dyDescent="0.4"/>
    <row r="3213" customFormat="1" x14ac:dyDescent="0.4"/>
    <row r="3214" customFormat="1" x14ac:dyDescent="0.4"/>
    <row r="3215" customFormat="1" x14ac:dyDescent="0.4"/>
    <row r="3216" customFormat="1" x14ac:dyDescent="0.4"/>
    <row r="3217" customFormat="1" x14ac:dyDescent="0.4"/>
    <row r="3218" customFormat="1" x14ac:dyDescent="0.4"/>
    <row r="3219" customFormat="1" x14ac:dyDescent="0.4"/>
    <row r="3220" customFormat="1" x14ac:dyDescent="0.4"/>
    <row r="3221" customFormat="1" x14ac:dyDescent="0.4"/>
    <row r="3222" customFormat="1" x14ac:dyDescent="0.4"/>
    <row r="3223" customFormat="1" x14ac:dyDescent="0.4"/>
    <row r="3224" customFormat="1" x14ac:dyDescent="0.4"/>
    <row r="3225" customFormat="1" x14ac:dyDescent="0.4"/>
    <row r="3226" customFormat="1" x14ac:dyDescent="0.4"/>
    <row r="3227" customFormat="1" x14ac:dyDescent="0.4"/>
    <row r="3228" customFormat="1" x14ac:dyDescent="0.4"/>
    <row r="3229" customFormat="1" x14ac:dyDescent="0.4"/>
    <row r="3230" customFormat="1" x14ac:dyDescent="0.4"/>
    <row r="3231" customFormat="1" x14ac:dyDescent="0.4"/>
    <row r="3232" customFormat="1" x14ac:dyDescent="0.4"/>
    <row r="3233" customFormat="1" x14ac:dyDescent="0.4"/>
    <row r="3234" customFormat="1" x14ac:dyDescent="0.4"/>
    <row r="3235" customFormat="1" x14ac:dyDescent="0.4"/>
    <row r="3236" customFormat="1" x14ac:dyDescent="0.4"/>
    <row r="3237" customFormat="1" x14ac:dyDescent="0.4"/>
    <row r="3238" customFormat="1" x14ac:dyDescent="0.4"/>
    <row r="3239" customFormat="1" x14ac:dyDescent="0.4"/>
    <row r="3240" customFormat="1" x14ac:dyDescent="0.4"/>
    <row r="3241" customFormat="1" x14ac:dyDescent="0.4"/>
    <row r="3242" customFormat="1" x14ac:dyDescent="0.4"/>
    <row r="3243" customFormat="1" x14ac:dyDescent="0.4"/>
    <row r="3244" customFormat="1" x14ac:dyDescent="0.4"/>
    <row r="3245" customFormat="1" x14ac:dyDescent="0.4"/>
    <row r="3246" customFormat="1" x14ac:dyDescent="0.4"/>
    <row r="3247" customFormat="1" x14ac:dyDescent="0.4"/>
    <row r="3248" customFormat="1" x14ac:dyDescent="0.4"/>
    <row r="3249" customFormat="1" x14ac:dyDescent="0.4"/>
    <row r="3250" customFormat="1" x14ac:dyDescent="0.4"/>
    <row r="3251" customFormat="1" x14ac:dyDescent="0.4"/>
    <row r="3252" customFormat="1" x14ac:dyDescent="0.4"/>
    <row r="3253" customFormat="1" x14ac:dyDescent="0.4"/>
    <row r="3254" customFormat="1" x14ac:dyDescent="0.4"/>
    <row r="3255" customFormat="1" x14ac:dyDescent="0.4"/>
    <row r="3256" customFormat="1" x14ac:dyDescent="0.4"/>
    <row r="3257" customFormat="1" x14ac:dyDescent="0.4"/>
    <row r="3258" customFormat="1" x14ac:dyDescent="0.4"/>
    <row r="3259" customFormat="1" x14ac:dyDescent="0.4"/>
    <row r="3260" customFormat="1" x14ac:dyDescent="0.4"/>
    <row r="3261" customFormat="1" x14ac:dyDescent="0.4"/>
    <row r="3262" customFormat="1" x14ac:dyDescent="0.4"/>
    <row r="3263" customFormat="1" x14ac:dyDescent="0.4"/>
    <row r="3264" customFormat="1" x14ac:dyDescent="0.4"/>
    <row r="3265" customFormat="1" x14ac:dyDescent="0.4"/>
    <row r="3266" customFormat="1" x14ac:dyDescent="0.4"/>
    <row r="3267" customFormat="1" x14ac:dyDescent="0.4"/>
    <row r="3268" customFormat="1" x14ac:dyDescent="0.4"/>
    <row r="3269" customFormat="1" x14ac:dyDescent="0.4"/>
    <row r="3270" customFormat="1" x14ac:dyDescent="0.4"/>
    <row r="3271" customFormat="1" x14ac:dyDescent="0.4"/>
    <row r="3272" customFormat="1" x14ac:dyDescent="0.4"/>
    <row r="3273" customFormat="1" x14ac:dyDescent="0.4"/>
    <row r="3274" customFormat="1" x14ac:dyDescent="0.4"/>
    <row r="3275" customFormat="1" x14ac:dyDescent="0.4"/>
    <row r="3276" customFormat="1" x14ac:dyDescent="0.4"/>
    <row r="3277" customFormat="1" x14ac:dyDescent="0.4"/>
    <row r="3278" customFormat="1" x14ac:dyDescent="0.4"/>
    <row r="3279" customFormat="1" x14ac:dyDescent="0.4"/>
    <row r="3280" customFormat="1" x14ac:dyDescent="0.4"/>
    <row r="3281" customFormat="1" x14ac:dyDescent="0.4"/>
    <row r="3282" customFormat="1" x14ac:dyDescent="0.4"/>
    <row r="3283" customFormat="1" x14ac:dyDescent="0.4"/>
    <row r="3284" customFormat="1" x14ac:dyDescent="0.4"/>
    <row r="3285" customFormat="1" x14ac:dyDescent="0.4"/>
    <row r="3286" customFormat="1" x14ac:dyDescent="0.4"/>
    <row r="3287" customFormat="1" x14ac:dyDescent="0.4"/>
    <row r="3288" customFormat="1" x14ac:dyDescent="0.4"/>
    <row r="3289" customFormat="1" x14ac:dyDescent="0.4"/>
    <row r="3290" customFormat="1" x14ac:dyDescent="0.4"/>
    <row r="3291" customFormat="1" x14ac:dyDescent="0.4"/>
    <row r="3292" customFormat="1" x14ac:dyDescent="0.4"/>
    <row r="3293" customFormat="1" x14ac:dyDescent="0.4"/>
    <row r="3294" customFormat="1" x14ac:dyDescent="0.4"/>
    <row r="3295" customFormat="1" x14ac:dyDescent="0.4"/>
    <row r="3296" customFormat="1" x14ac:dyDescent="0.4"/>
    <row r="3297" customFormat="1" x14ac:dyDescent="0.4"/>
    <row r="3298" customFormat="1" x14ac:dyDescent="0.4"/>
    <row r="3299" customFormat="1" x14ac:dyDescent="0.4"/>
    <row r="3300" customFormat="1" x14ac:dyDescent="0.4"/>
    <row r="3301" customFormat="1" x14ac:dyDescent="0.4"/>
    <row r="3302" customFormat="1" x14ac:dyDescent="0.4"/>
    <row r="3303" customFormat="1" x14ac:dyDescent="0.4"/>
    <row r="3304" customFormat="1" x14ac:dyDescent="0.4"/>
    <row r="3305" customFormat="1" x14ac:dyDescent="0.4"/>
    <row r="3306" customFormat="1" x14ac:dyDescent="0.4"/>
    <row r="3307" customFormat="1" x14ac:dyDescent="0.4"/>
    <row r="3308" customFormat="1" x14ac:dyDescent="0.4"/>
    <row r="3309" customFormat="1" x14ac:dyDescent="0.4"/>
    <row r="3310" customFormat="1" x14ac:dyDescent="0.4"/>
    <row r="3311" customFormat="1" x14ac:dyDescent="0.4"/>
    <row r="3312" customFormat="1" x14ac:dyDescent="0.4"/>
    <row r="3313" customFormat="1" x14ac:dyDescent="0.4"/>
    <row r="3314" customFormat="1" x14ac:dyDescent="0.4"/>
    <row r="3315" customFormat="1" x14ac:dyDescent="0.4"/>
    <row r="3316" customFormat="1" x14ac:dyDescent="0.4"/>
    <row r="3317" customFormat="1" x14ac:dyDescent="0.4"/>
    <row r="3318" customFormat="1" x14ac:dyDescent="0.4"/>
    <row r="3319" customFormat="1" x14ac:dyDescent="0.4"/>
    <row r="3320" customFormat="1" x14ac:dyDescent="0.4"/>
    <row r="3321" customFormat="1" x14ac:dyDescent="0.4"/>
    <row r="3322" customFormat="1" x14ac:dyDescent="0.4"/>
    <row r="3323" customFormat="1" x14ac:dyDescent="0.4"/>
    <row r="3324" customFormat="1" x14ac:dyDescent="0.4"/>
    <row r="3325" customFormat="1" x14ac:dyDescent="0.4"/>
    <row r="3326" customFormat="1" x14ac:dyDescent="0.4"/>
    <row r="3327" customFormat="1" x14ac:dyDescent="0.4"/>
    <row r="3328" customFormat="1" x14ac:dyDescent="0.4"/>
    <row r="3329" customFormat="1" x14ac:dyDescent="0.4"/>
    <row r="3330" customFormat="1" x14ac:dyDescent="0.4"/>
    <row r="3331" customFormat="1" x14ac:dyDescent="0.4"/>
    <row r="3332" customFormat="1" x14ac:dyDescent="0.4"/>
    <row r="3333" customFormat="1" x14ac:dyDescent="0.4"/>
    <row r="3334" customFormat="1" x14ac:dyDescent="0.4"/>
    <row r="3335" customFormat="1" x14ac:dyDescent="0.4"/>
    <row r="3336" customFormat="1" x14ac:dyDescent="0.4"/>
    <row r="3337" customFormat="1" x14ac:dyDescent="0.4"/>
    <row r="3338" customFormat="1" x14ac:dyDescent="0.4"/>
    <row r="3339" customFormat="1" x14ac:dyDescent="0.4"/>
    <row r="3340" customFormat="1" x14ac:dyDescent="0.4"/>
    <row r="3341" customFormat="1" x14ac:dyDescent="0.4"/>
    <row r="3342" customFormat="1" x14ac:dyDescent="0.4"/>
    <row r="3343" customFormat="1" x14ac:dyDescent="0.4"/>
    <row r="3344" customFormat="1" x14ac:dyDescent="0.4"/>
    <row r="3345" customFormat="1" x14ac:dyDescent="0.4"/>
    <row r="3346" customFormat="1" x14ac:dyDescent="0.4"/>
    <row r="3347" customFormat="1" x14ac:dyDescent="0.4"/>
    <row r="3348" customFormat="1" x14ac:dyDescent="0.4"/>
    <row r="3349" customFormat="1" x14ac:dyDescent="0.4"/>
    <row r="3350" customFormat="1" x14ac:dyDescent="0.4"/>
    <row r="3351" customFormat="1" x14ac:dyDescent="0.4"/>
    <row r="3352" customFormat="1" x14ac:dyDescent="0.4"/>
    <row r="3353" customFormat="1" x14ac:dyDescent="0.4"/>
    <row r="3354" customFormat="1" x14ac:dyDescent="0.4"/>
    <row r="3355" customFormat="1" x14ac:dyDescent="0.4"/>
    <row r="3356" customFormat="1" ht="1.5" customHeight="1" x14ac:dyDescent="0.4"/>
    <row r="3357" customFormat="1" x14ac:dyDescent="0.4"/>
    <row r="3358" customFormat="1" x14ac:dyDescent="0.4"/>
    <row r="3359" customFormat="1" x14ac:dyDescent="0.4"/>
    <row r="3360" customFormat="1" x14ac:dyDescent="0.4"/>
    <row r="3361" customFormat="1" x14ac:dyDescent="0.4"/>
    <row r="3362" customFormat="1" x14ac:dyDescent="0.4"/>
    <row r="3363" customFormat="1" x14ac:dyDescent="0.4"/>
    <row r="3364" customFormat="1" x14ac:dyDescent="0.4"/>
    <row r="3365" customFormat="1" x14ac:dyDescent="0.4"/>
    <row r="3366" customFormat="1" x14ac:dyDescent="0.4"/>
    <row r="3367" customFormat="1" x14ac:dyDescent="0.4"/>
    <row r="3368" customFormat="1" x14ac:dyDescent="0.4"/>
    <row r="3369" customFormat="1" x14ac:dyDescent="0.4"/>
    <row r="3370" customFormat="1" x14ac:dyDescent="0.4"/>
    <row r="3371" customFormat="1" x14ac:dyDescent="0.4"/>
    <row r="3372" customFormat="1" x14ac:dyDescent="0.4"/>
    <row r="3373" customFormat="1" x14ac:dyDescent="0.4"/>
    <row r="3374" customFormat="1" x14ac:dyDescent="0.4"/>
    <row r="3375" customFormat="1" x14ac:dyDescent="0.4"/>
    <row r="3376" customFormat="1" x14ac:dyDescent="0.4"/>
    <row r="3377" customFormat="1" x14ac:dyDescent="0.4"/>
    <row r="3378" customFormat="1" x14ac:dyDescent="0.4"/>
    <row r="3379" customFormat="1" x14ac:dyDescent="0.4"/>
    <row r="3380" customFormat="1" x14ac:dyDescent="0.4"/>
    <row r="3381" customFormat="1" x14ac:dyDescent="0.4"/>
    <row r="3382" customFormat="1" x14ac:dyDescent="0.4"/>
    <row r="3383" customFormat="1" x14ac:dyDescent="0.4"/>
    <row r="3384" customFormat="1" x14ac:dyDescent="0.4"/>
    <row r="3385" customFormat="1" x14ac:dyDescent="0.4"/>
    <row r="3386" customFormat="1" x14ac:dyDescent="0.4"/>
    <row r="3387" customFormat="1" x14ac:dyDescent="0.4"/>
    <row r="3388" customFormat="1" x14ac:dyDescent="0.4"/>
    <row r="3389" customFormat="1" x14ac:dyDescent="0.4"/>
    <row r="3390" customFormat="1" x14ac:dyDescent="0.4"/>
    <row r="3391" customFormat="1" x14ac:dyDescent="0.4"/>
    <row r="3392" customFormat="1" x14ac:dyDescent="0.4"/>
    <row r="3393" spans="2:90" x14ac:dyDescent="0.4">
      <c r="B3393"/>
      <c r="I3393"/>
      <c r="J3393"/>
      <c r="R3393"/>
      <c r="S3393"/>
      <c r="T3393"/>
      <c r="U3393"/>
      <c r="V3393"/>
      <c r="W3393"/>
      <c r="X3393"/>
      <c r="Y3393"/>
      <c r="Z3393"/>
      <c r="AA3393"/>
      <c r="AB3393"/>
      <c r="AC3393"/>
      <c r="AD3393"/>
      <c r="AE3393"/>
      <c r="AF3393"/>
      <c r="AG3393"/>
      <c r="AH3393"/>
      <c r="AI3393"/>
      <c r="AJ3393"/>
      <c r="AK3393"/>
      <c r="AL3393"/>
      <c r="AM3393"/>
      <c r="AN3393"/>
      <c r="AO3393"/>
      <c r="AP3393"/>
      <c r="AQ3393"/>
      <c r="AR3393"/>
      <c r="AS3393"/>
      <c r="AT3393"/>
      <c r="AU3393"/>
      <c r="AV3393"/>
      <c r="AW3393"/>
      <c r="AX3393"/>
      <c r="AY3393"/>
      <c r="AZ3393"/>
      <c r="BA3393"/>
      <c r="BB3393"/>
      <c r="BC3393"/>
      <c r="BD3393"/>
      <c r="BE3393"/>
      <c r="BF3393"/>
      <c r="BG3393"/>
      <c r="BH3393"/>
      <c r="BI3393"/>
      <c r="BJ3393"/>
      <c r="BK3393"/>
      <c r="BL3393"/>
      <c r="BM3393"/>
      <c r="BN3393"/>
      <c r="BO3393"/>
      <c r="BP3393"/>
      <c r="BQ3393"/>
      <c r="BR3393"/>
      <c r="BS3393"/>
      <c r="BT3393"/>
      <c r="BU3393"/>
      <c r="BV3393"/>
      <c r="BW3393"/>
      <c r="BX3393"/>
      <c r="BY3393"/>
      <c r="BZ3393"/>
      <c r="CA3393"/>
      <c r="CB3393"/>
      <c r="CC3393"/>
      <c r="CD3393"/>
      <c r="CE3393"/>
      <c r="CF3393"/>
      <c r="CG3393"/>
      <c r="CH3393"/>
      <c r="CI3393"/>
      <c r="CJ3393"/>
      <c r="CK3393"/>
      <c r="CL3393"/>
    </row>
    <row r="3394" spans="2:90" x14ac:dyDescent="0.4">
      <c r="B3394"/>
      <c r="I3394"/>
      <c r="J3394"/>
      <c r="R3394"/>
      <c r="S3394"/>
      <c r="T3394"/>
      <c r="U3394"/>
      <c r="V3394"/>
      <c r="W3394"/>
      <c r="X3394"/>
      <c r="Y3394"/>
      <c r="Z3394"/>
      <c r="AA3394"/>
      <c r="AB3394"/>
      <c r="AC3394"/>
      <c r="AD3394"/>
      <c r="AE3394"/>
      <c r="AF3394"/>
      <c r="AG3394"/>
      <c r="AH3394"/>
      <c r="AI3394"/>
      <c r="AJ3394"/>
      <c r="AK3394"/>
      <c r="AL3394"/>
      <c r="AM3394"/>
      <c r="AN3394"/>
      <c r="AO3394"/>
      <c r="AP3394"/>
      <c r="AQ3394"/>
      <c r="AR3394"/>
      <c r="AS3394"/>
      <c r="AT3394"/>
      <c r="AU3394"/>
      <c r="AV3394"/>
      <c r="AW3394"/>
      <c r="AX3394"/>
      <c r="AY3394"/>
      <c r="AZ3394"/>
      <c r="BA3394"/>
      <c r="BB3394"/>
      <c r="BC3394"/>
      <c r="BD3394"/>
      <c r="BE3394"/>
      <c r="BF3394"/>
      <c r="BG3394"/>
      <c r="BH3394"/>
      <c r="BI3394"/>
      <c r="BJ3394"/>
      <c r="BK3394"/>
      <c r="BL3394"/>
      <c r="BM3394"/>
      <c r="BN3394"/>
      <c r="BO3394"/>
      <c r="BP3394"/>
      <c r="BQ3394"/>
      <c r="BR3394"/>
      <c r="BS3394"/>
      <c r="BT3394"/>
      <c r="BU3394"/>
      <c r="BV3394"/>
      <c r="BW3394"/>
      <c r="BX3394"/>
      <c r="BY3394"/>
      <c r="BZ3394"/>
      <c r="CA3394"/>
      <c r="CB3394"/>
      <c r="CC3394"/>
      <c r="CD3394"/>
      <c r="CE3394"/>
      <c r="CF3394"/>
      <c r="CG3394"/>
      <c r="CH3394"/>
      <c r="CI3394"/>
      <c r="CJ3394"/>
      <c r="CK3394"/>
      <c r="CL3394"/>
    </row>
    <row r="3395" spans="2:90" x14ac:dyDescent="0.4">
      <c r="B3395"/>
      <c r="I3395"/>
      <c r="J3395"/>
      <c r="R3395"/>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c r="BA3395"/>
      <c r="BB3395"/>
      <c r="BC3395"/>
      <c r="BD3395"/>
      <c r="BE3395"/>
      <c r="BF3395"/>
      <c r="BG3395"/>
      <c r="BH3395"/>
      <c r="BI3395"/>
      <c r="BJ3395"/>
      <c r="BK3395"/>
      <c r="BL3395"/>
      <c r="BM3395"/>
      <c r="BN3395"/>
      <c r="BO3395"/>
      <c r="BP3395"/>
      <c r="BQ3395"/>
      <c r="BR3395"/>
      <c r="BS3395"/>
      <c r="BT3395"/>
      <c r="BU3395"/>
      <c r="BV3395"/>
      <c r="BW3395"/>
      <c r="BX3395"/>
      <c r="BY3395"/>
      <c r="BZ3395"/>
      <c r="CA3395"/>
      <c r="CB3395"/>
      <c r="CC3395"/>
      <c r="CD3395"/>
      <c r="CE3395"/>
      <c r="CF3395"/>
      <c r="CG3395"/>
      <c r="CH3395"/>
      <c r="CI3395"/>
      <c r="CJ3395"/>
      <c r="CK3395"/>
      <c r="CL3395"/>
    </row>
    <row r="3396" spans="2:90" x14ac:dyDescent="0.4">
      <c r="B3396"/>
      <c r="I3396"/>
      <c r="J3396"/>
      <c r="R3396"/>
      <c r="S3396"/>
      <c r="T3396"/>
      <c r="U3396"/>
      <c r="V3396"/>
      <c r="W3396"/>
      <c r="X3396"/>
      <c r="Y3396"/>
      <c r="Z3396"/>
      <c r="AA3396"/>
      <c r="AB3396"/>
      <c r="AC3396"/>
      <c r="AD3396"/>
      <c r="AE3396"/>
      <c r="AF3396"/>
      <c r="AG3396"/>
      <c r="AH3396"/>
      <c r="AI3396"/>
      <c r="AJ3396"/>
      <c r="AK3396"/>
      <c r="AL3396"/>
      <c r="AM3396"/>
      <c r="AN3396"/>
      <c r="AO3396"/>
      <c r="AP3396"/>
      <c r="AQ3396"/>
      <c r="AR3396"/>
      <c r="AS3396"/>
      <c r="AT3396"/>
      <c r="AU3396"/>
      <c r="AV3396"/>
      <c r="AW3396"/>
      <c r="AX3396"/>
      <c r="AY3396"/>
      <c r="AZ3396"/>
      <c r="BA3396"/>
      <c r="BB3396"/>
      <c r="BC3396"/>
      <c r="BD3396"/>
      <c r="BE3396"/>
      <c r="BF3396"/>
      <c r="BG3396"/>
      <c r="BH3396"/>
      <c r="BI3396"/>
      <c r="BJ3396"/>
      <c r="BK3396"/>
      <c r="BL3396"/>
      <c r="BM3396"/>
      <c r="BN3396"/>
      <c r="BO3396"/>
      <c r="BP3396"/>
      <c r="BQ3396"/>
      <c r="BR3396"/>
      <c r="BS3396"/>
      <c r="BT3396"/>
      <c r="BU3396"/>
      <c r="BV3396"/>
      <c r="BW3396"/>
      <c r="BX3396"/>
      <c r="BY3396"/>
      <c r="BZ3396"/>
      <c r="CA3396"/>
      <c r="CB3396"/>
      <c r="CC3396"/>
      <c r="CD3396"/>
      <c r="CE3396"/>
      <c r="CF3396"/>
      <c r="CG3396"/>
      <c r="CH3396"/>
      <c r="CI3396"/>
      <c r="CJ3396"/>
      <c r="CK3396"/>
      <c r="CL3396"/>
    </row>
    <row r="3397" spans="2:90" x14ac:dyDescent="0.4">
      <c r="B3397"/>
      <c r="I3397"/>
      <c r="J3397"/>
      <c r="R3397"/>
      <c r="S3397"/>
      <c r="T3397"/>
      <c r="U3397"/>
      <c r="V3397"/>
      <c r="W3397"/>
      <c r="X3397"/>
      <c r="Y3397"/>
      <c r="Z3397"/>
      <c r="AA3397"/>
      <c r="AB3397"/>
      <c r="AC3397"/>
      <c r="AD3397"/>
      <c r="AE3397"/>
      <c r="AF3397"/>
      <c r="AG3397"/>
      <c r="AH3397"/>
      <c r="AI3397"/>
      <c r="AJ3397"/>
      <c r="AK3397"/>
      <c r="AL3397"/>
      <c r="AM3397"/>
      <c r="AN3397"/>
      <c r="AO3397"/>
      <c r="AP3397"/>
      <c r="AQ3397"/>
      <c r="AR3397"/>
      <c r="AS3397"/>
      <c r="AT3397"/>
      <c r="AU3397"/>
      <c r="AV3397"/>
      <c r="AW3397"/>
      <c r="AX3397"/>
      <c r="AY3397"/>
      <c r="AZ3397"/>
      <c r="BA3397"/>
      <c r="BB3397"/>
      <c r="BC3397"/>
      <c r="BD3397"/>
      <c r="BE3397"/>
      <c r="BF3397"/>
      <c r="BG3397"/>
      <c r="BH3397"/>
      <c r="BI3397"/>
      <c r="BJ3397"/>
      <c r="BK3397"/>
      <c r="BL3397"/>
      <c r="BM3397"/>
      <c r="BN3397"/>
      <c r="BO3397"/>
      <c r="BP3397"/>
      <c r="BQ3397"/>
      <c r="BR3397"/>
      <c r="BS3397"/>
      <c r="BT3397"/>
      <c r="BU3397"/>
      <c r="BV3397"/>
      <c r="BW3397"/>
      <c r="BX3397"/>
      <c r="BY3397"/>
      <c r="BZ3397"/>
      <c r="CA3397"/>
      <c r="CB3397"/>
      <c r="CC3397"/>
      <c r="CD3397"/>
      <c r="CE3397"/>
      <c r="CF3397"/>
      <c r="CG3397"/>
      <c r="CH3397"/>
      <c r="CI3397"/>
      <c r="CJ3397"/>
      <c r="CK3397"/>
      <c r="CL3397"/>
    </row>
    <row r="3398" spans="2:90" x14ac:dyDescent="0.4">
      <c r="B3398"/>
      <c r="I3398"/>
      <c r="J3398"/>
      <c r="R3398"/>
      <c r="S3398"/>
      <c r="T3398"/>
      <c r="U3398"/>
      <c r="V3398"/>
      <c r="W3398"/>
      <c r="X3398"/>
      <c r="Y3398"/>
      <c r="Z3398"/>
      <c r="AA3398"/>
      <c r="AB3398"/>
      <c r="AC3398"/>
      <c r="AD3398"/>
      <c r="AE3398"/>
      <c r="AF3398"/>
      <c r="AG3398"/>
      <c r="AH3398"/>
      <c r="AI3398"/>
      <c r="AJ3398"/>
      <c r="AK3398"/>
      <c r="AL3398"/>
      <c r="AM3398"/>
      <c r="AN3398"/>
      <c r="AO3398"/>
      <c r="AP3398"/>
      <c r="AQ3398"/>
      <c r="AR3398"/>
      <c r="AS3398"/>
      <c r="AT3398"/>
      <c r="AU3398"/>
      <c r="AV3398"/>
      <c r="AW3398"/>
      <c r="AX3398"/>
      <c r="AY3398"/>
      <c r="AZ3398"/>
      <c r="BA3398"/>
      <c r="BB3398"/>
      <c r="BC3398"/>
      <c r="BD3398"/>
      <c r="BE3398"/>
      <c r="BF3398"/>
      <c r="BG3398"/>
      <c r="BH3398"/>
      <c r="BI3398"/>
      <c r="BJ3398"/>
      <c r="BK3398"/>
      <c r="BL3398"/>
      <c r="BM3398"/>
      <c r="BN3398"/>
      <c r="BO3398"/>
      <c r="BP3398"/>
      <c r="BQ3398"/>
      <c r="BR3398"/>
      <c r="BS3398"/>
      <c r="BT3398"/>
      <c r="BU3398"/>
      <c r="BV3398"/>
      <c r="BW3398"/>
      <c r="BX3398"/>
      <c r="BY3398"/>
      <c r="BZ3398"/>
      <c r="CA3398"/>
      <c r="CB3398"/>
      <c r="CC3398"/>
      <c r="CD3398"/>
      <c r="CE3398"/>
      <c r="CF3398"/>
      <c r="CG3398"/>
      <c r="CH3398"/>
      <c r="CI3398"/>
      <c r="CJ3398"/>
      <c r="CK3398"/>
      <c r="CL3398"/>
    </row>
    <row r="3399" spans="2:90" x14ac:dyDescent="0.4">
      <c r="B3399"/>
      <c r="I3399"/>
      <c r="J3399"/>
      <c r="R3399"/>
      <c r="S3399"/>
      <c r="T3399"/>
      <c r="U3399"/>
      <c r="V3399"/>
      <c r="W3399"/>
      <c r="X3399"/>
      <c r="Y3399"/>
      <c r="Z3399"/>
      <c r="AA3399"/>
      <c r="AB3399"/>
      <c r="AC3399"/>
      <c r="AD3399"/>
      <c r="AE3399"/>
      <c r="AF3399"/>
      <c r="AG3399"/>
      <c r="AH3399"/>
      <c r="AI3399"/>
      <c r="AJ3399"/>
      <c r="AK3399"/>
      <c r="AL3399"/>
      <c r="AM3399"/>
      <c r="AN3399"/>
      <c r="AO3399"/>
      <c r="AP3399"/>
      <c r="AQ3399"/>
      <c r="AR3399"/>
      <c r="AS3399"/>
      <c r="AT3399"/>
      <c r="AU3399"/>
      <c r="AV3399"/>
      <c r="AW3399"/>
      <c r="AX3399"/>
      <c r="AY3399"/>
      <c r="AZ3399"/>
      <c r="BA3399"/>
      <c r="BB3399"/>
      <c r="BC3399"/>
      <c r="BD3399"/>
      <c r="BE3399"/>
      <c r="BF3399"/>
      <c r="BG3399"/>
      <c r="BH3399"/>
      <c r="BI3399"/>
      <c r="BJ3399"/>
      <c r="BK3399"/>
      <c r="BL3399"/>
      <c r="BM3399"/>
      <c r="BN3399"/>
      <c r="BO3399"/>
      <c r="BP3399"/>
      <c r="BQ3399"/>
      <c r="BR3399"/>
      <c r="BS3399"/>
      <c r="BT3399"/>
      <c r="BU3399"/>
      <c r="BV3399"/>
      <c r="BW3399"/>
      <c r="BX3399"/>
      <c r="BY3399"/>
      <c r="BZ3399"/>
      <c r="CA3399"/>
      <c r="CB3399"/>
      <c r="CC3399"/>
      <c r="CD3399"/>
      <c r="CE3399"/>
      <c r="CF3399"/>
      <c r="CG3399"/>
      <c r="CH3399"/>
      <c r="CI3399"/>
      <c r="CJ3399"/>
      <c r="CK3399"/>
      <c r="CL3399"/>
    </row>
    <row r="3400" spans="2:90" x14ac:dyDescent="0.4">
      <c r="B3400"/>
      <c r="I3400"/>
      <c r="J3400"/>
      <c r="R3400"/>
      <c r="S3400"/>
      <c r="T3400"/>
      <c r="U3400"/>
      <c r="V3400"/>
      <c r="W3400"/>
      <c r="X3400"/>
      <c r="Y3400"/>
      <c r="Z3400"/>
      <c r="AA3400"/>
      <c r="AB3400"/>
      <c r="AC3400"/>
      <c r="AD3400"/>
      <c r="AE3400"/>
      <c r="AF3400"/>
      <c r="AG3400"/>
      <c r="AH3400"/>
      <c r="AI3400"/>
      <c r="AJ3400"/>
      <c r="AK3400"/>
      <c r="AL3400"/>
      <c r="AM3400"/>
      <c r="AN3400"/>
      <c r="AO3400"/>
      <c r="AP3400"/>
      <c r="AQ3400"/>
      <c r="AR3400"/>
      <c r="AS3400"/>
      <c r="AT3400"/>
      <c r="AU3400"/>
      <c r="AV3400"/>
      <c r="AW3400"/>
      <c r="AX3400"/>
      <c r="AY3400"/>
      <c r="AZ3400"/>
      <c r="BA3400"/>
      <c r="BB3400"/>
      <c r="BC3400"/>
      <c r="BD3400"/>
      <c r="BE3400"/>
      <c r="BF3400"/>
      <c r="BG3400"/>
      <c r="BH3400"/>
      <c r="BI3400"/>
      <c r="BJ3400"/>
      <c r="BK3400"/>
      <c r="BL3400"/>
      <c r="BM3400"/>
      <c r="BN3400"/>
      <c r="BO3400"/>
      <c r="BP3400"/>
      <c r="BQ3400"/>
      <c r="BR3400"/>
      <c r="BS3400"/>
      <c r="BT3400"/>
      <c r="BU3400"/>
      <c r="BV3400"/>
      <c r="BW3400"/>
      <c r="BX3400"/>
      <c r="BY3400"/>
      <c r="BZ3400"/>
      <c r="CA3400"/>
      <c r="CB3400"/>
      <c r="CC3400"/>
      <c r="CD3400"/>
      <c r="CE3400"/>
      <c r="CF3400"/>
      <c r="CG3400"/>
      <c r="CH3400"/>
      <c r="CI3400"/>
      <c r="CJ3400"/>
      <c r="CK3400"/>
      <c r="CL3400"/>
    </row>
    <row r="3401" spans="2:90" x14ac:dyDescent="0.4">
      <c r="B3401"/>
      <c r="I3401"/>
      <c r="J3401"/>
      <c r="R3401"/>
      <c r="S3401"/>
      <c r="T3401"/>
      <c r="U3401"/>
      <c r="V3401"/>
      <c r="W3401"/>
      <c r="X3401"/>
      <c r="Y3401"/>
      <c r="Z3401"/>
      <c r="AA3401"/>
      <c r="AB3401"/>
      <c r="AC3401"/>
      <c r="AD3401"/>
      <c r="AE3401"/>
      <c r="AF3401"/>
      <c r="AG3401"/>
      <c r="AH3401"/>
      <c r="AI3401"/>
      <c r="AJ3401"/>
      <c r="AK3401"/>
      <c r="AL3401"/>
      <c r="AM3401"/>
      <c r="AN3401"/>
      <c r="AO3401"/>
      <c r="AP3401"/>
      <c r="AQ3401"/>
      <c r="AR3401"/>
      <c r="AS3401"/>
      <c r="AT3401"/>
      <c r="AU3401"/>
      <c r="AV3401"/>
      <c r="AW3401"/>
      <c r="AX3401"/>
      <c r="AY3401"/>
      <c r="AZ3401"/>
      <c r="BA3401"/>
      <c r="BB3401"/>
      <c r="BC3401"/>
      <c r="BD3401"/>
      <c r="BE3401"/>
      <c r="BF3401"/>
      <c r="BG3401"/>
      <c r="BH3401"/>
      <c r="BI3401"/>
      <c r="BJ3401"/>
      <c r="BK3401"/>
      <c r="BL3401"/>
      <c r="BM3401"/>
      <c r="BN3401"/>
      <c r="BO3401"/>
      <c r="BP3401"/>
      <c r="BQ3401"/>
      <c r="BR3401"/>
      <c r="BS3401"/>
      <c r="BT3401"/>
      <c r="BU3401"/>
      <c r="BV3401"/>
      <c r="BW3401"/>
      <c r="BX3401"/>
      <c r="BY3401"/>
      <c r="BZ3401"/>
      <c r="CA3401"/>
      <c r="CB3401"/>
      <c r="CC3401"/>
      <c r="CD3401"/>
      <c r="CE3401"/>
      <c r="CF3401"/>
      <c r="CG3401"/>
      <c r="CH3401"/>
      <c r="CI3401"/>
      <c r="CJ3401"/>
      <c r="CK3401"/>
      <c r="CL3401"/>
    </row>
    <row r="3402" spans="2:90" x14ac:dyDescent="0.4">
      <c r="B3402"/>
      <c r="I3402"/>
      <c r="J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c r="BA3402"/>
      <c r="BB3402"/>
      <c r="BC3402"/>
      <c r="BD3402"/>
      <c r="BE3402"/>
      <c r="BF3402"/>
      <c r="BG3402"/>
      <c r="BH3402"/>
      <c r="BI3402"/>
      <c r="BJ3402"/>
      <c r="BK3402"/>
      <c r="BL3402"/>
      <c r="BM3402"/>
      <c r="BN3402"/>
      <c r="BO3402"/>
      <c r="BP3402"/>
      <c r="BQ3402"/>
      <c r="BR3402"/>
      <c r="BS3402"/>
      <c r="BT3402"/>
      <c r="BU3402"/>
      <c r="BV3402"/>
      <c r="BW3402"/>
      <c r="BX3402"/>
      <c r="BY3402"/>
      <c r="BZ3402"/>
      <c r="CA3402"/>
      <c r="CB3402"/>
      <c r="CC3402"/>
      <c r="CD3402"/>
      <c r="CE3402"/>
      <c r="CF3402"/>
      <c r="CG3402"/>
      <c r="CH3402"/>
      <c r="CI3402"/>
      <c r="CJ3402"/>
      <c r="CK3402"/>
      <c r="CL3402"/>
    </row>
    <row r="3403" spans="2:90" x14ac:dyDescent="0.4">
      <c r="B3403"/>
      <c r="I3403"/>
      <c r="J3403"/>
      <c r="R3403"/>
      <c r="S3403"/>
      <c r="T3403"/>
      <c r="U3403"/>
      <c r="V3403"/>
      <c r="W3403"/>
      <c r="X3403"/>
      <c r="Y3403"/>
      <c r="Z3403"/>
      <c r="AA3403"/>
      <c r="AB3403"/>
      <c r="AC3403"/>
      <c r="AD3403"/>
      <c r="AE3403"/>
      <c r="AF3403"/>
      <c r="AG3403"/>
      <c r="AH3403"/>
      <c r="AI3403"/>
      <c r="AJ3403"/>
      <c r="AK3403"/>
      <c r="AL3403"/>
      <c r="AM3403"/>
      <c r="AN3403"/>
      <c r="AO3403"/>
      <c r="AP3403"/>
      <c r="AQ3403"/>
      <c r="AR3403"/>
      <c r="AS3403"/>
      <c r="AT3403"/>
      <c r="AU3403"/>
      <c r="AV3403"/>
      <c r="AW3403"/>
      <c r="AX3403"/>
      <c r="AY3403"/>
      <c r="AZ3403"/>
      <c r="BA3403"/>
      <c r="BB3403"/>
      <c r="BC3403"/>
      <c r="BD3403"/>
      <c r="BE3403"/>
      <c r="BF3403"/>
      <c r="BG3403"/>
      <c r="BH3403"/>
      <c r="BI3403"/>
      <c r="BJ3403"/>
      <c r="BK3403"/>
      <c r="BL3403"/>
      <c r="BM3403"/>
      <c r="BN3403"/>
      <c r="BO3403"/>
      <c r="BP3403"/>
      <c r="BQ3403"/>
      <c r="BR3403"/>
      <c r="BS3403"/>
      <c r="BT3403"/>
      <c r="BU3403"/>
      <c r="BV3403"/>
      <c r="BW3403"/>
      <c r="BX3403"/>
      <c r="BY3403"/>
      <c r="BZ3403"/>
      <c r="CA3403"/>
      <c r="CB3403"/>
      <c r="CC3403"/>
      <c r="CD3403"/>
      <c r="CE3403"/>
      <c r="CF3403"/>
      <c r="CG3403"/>
      <c r="CH3403"/>
      <c r="CI3403"/>
      <c r="CJ3403"/>
      <c r="CK3403"/>
      <c r="CL3403"/>
    </row>
    <row r="3404" spans="2:90" x14ac:dyDescent="0.4">
      <c r="B3404"/>
      <c r="I3404"/>
      <c r="J3404"/>
      <c r="R3404"/>
      <c r="S3404"/>
      <c r="T3404"/>
      <c r="U3404"/>
      <c r="V3404"/>
      <c r="W3404"/>
      <c r="X3404"/>
      <c r="Y3404"/>
      <c r="Z3404"/>
      <c r="AA3404"/>
      <c r="AB3404"/>
      <c r="AC3404"/>
      <c r="AD3404"/>
      <c r="AE3404"/>
      <c r="AF3404"/>
      <c r="AG3404"/>
      <c r="AH3404"/>
      <c r="AI3404"/>
      <c r="AJ3404"/>
      <c r="AK3404"/>
      <c r="AL3404"/>
      <c r="AM3404"/>
      <c r="AN3404"/>
      <c r="AO3404"/>
      <c r="AP3404"/>
      <c r="AQ3404"/>
      <c r="AR3404"/>
      <c r="AS3404"/>
      <c r="AT3404"/>
      <c r="AU3404"/>
      <c r="AV3404"/>
      <c r="AW3404"/>
      <c r="AX3404"/>
      <c r="AY3404"/>
      <c r="AZ3404"/>
      <c r="BA3404"/>
      <c r="BB3404"/>
      <c r="BC3404"/>
      <c r="BD3404"/>
      <c r="BE3404"/>
      <c r="BF3404"/>
      <c r="BG3404"/>
      <c r="BH3404"/>
      <c r="BI3404"/>
      <c r="BJ3404"/>
      <c r="BK3404"/>
      <c r="BL3404"/>
      <c r="BM3404"/>
      <c r="BN3404"/>
      <c r="BO3404"/>
      <c r="BP3404"/>
      <c r="BQ3404"/>
      <c r="BR3404"/>
      <c r="BS3404"/>
      <c r="BT3404"/>
      <c r="BU3404"/>
      <c r="BV3404"/>
      <c r="BW3404"/>
      <c r="BX3404"/>
      <c r="BY3404"/>
      <c r="BZ3404"/>
      <c r="CA3404"/>
      <c r="CB3404"/>
      <c r="CC3404"/>
      <c r="CD3404"/>
      <c r="CE3404"/>
      <c r="CF3404"/>
      <c r="CG3404"/>
      <c r="CH3404"/>
      <c r="CI3404"/>
      <c r="CJ3404"/>
      <c r="CK3404"/>
      <c r="CL3404"/>
    </row>
    <row r="3405" spans="2:90" s="27" customFormat="1" x14ac:dyDescent="0.4">
      <c r="B3405"/>
      <c r="C3405"/>
      <c r="D3405"/>
      <c r="E3405"/>
      <c r="F3405"/>
      <c r="G3405"/>
      <c r="H3405"/>
      <c r="I3405"/>
      <c r="J3405"/>
      <c r="K3405"/>
      <c r="L3405"/>
      <c r="M3405"/>
      <c r="N3405"/>
      <c r="O3405"/>
      <c r="P3405"/>
      <c r="Q3405"/>
      <c r="R3405"/>
      <c r="S3405"/>
      <c r="T3405"/>
      <c r="U3405"/>
      <c r="V3405"/>
      <c r="W3405"/>
      <c r="X3405"/>
      <c r="Y3405"/>
      <c r="Z3405"/>
      <c r="AA3405"/>
      <c r="AB3405"/>
      <c r="AC3405"/>
      <c r="AD3405"/>
      <c r="AE3405"/>
      <c r="AF3405"/>
      <c r="AG3405"/>
      <c r="AH3405"/>
      <c r="AI3405"/>
      <c r="AJ3405"/>
      <c r="AK3405"/>
      <c r="AL3405"/>
      <c r="AM3405"/>
      <c r="AN3405"/>
      <c r="AO3405"/>
      <c r="AP3405"/>
      <c r="AQ3405"/>
      <c r="AR3405"/>
      <c r="AS3405"/>
      <c r="AT3405"/>
      <c r="AU3405"/>
      <c r="AV3405"/>
      <c r="AW3405"/>
      <c r="AX3405"/>
      <c r="AY3405"/>
      <c r="AZ3405"/>
      <c r="BA3405"/>
      <c r="BB3405"/>
      <c r="BC3405"/>
      <c r="BD3405"/>
      <c r="BE3405"/>
      <c r="BF3405"/>
      <c r="BG3405"/>
      <c r="BH3405"/>
      <c r="BI3405"/>
      <c r="BJ3405"/>
      <c r="BK3405"/>
      <c r="BL3405"/>
      <c r="BM3405"/>
      <c r="BN3405"/>
      <c r="BO3405"/>
      <c r="BP3405"/>
      <c r="BQ3405"/>
      <c r="BR3405"/>
      <c r="BS3405"/>
      <c r="BT3405"/>
      <c r="BU3405"/>
      <c r="BV3405"/>
      <c r="BW3405"/>
      <c r="BX3405"/>
      <c r="BY3405"/>
      <c r="BZ3405"/>
      <c r="CA3405"/>
      <c r="CB3405"/>
      <c r="CC3405"/>
      <c r="CD3405"/>
      <c r="CE3405"/>
      <c r="CF3405"/>
      <c r="CG3405"/>
      <c r="CH3405"/>
      <c r="CI3405"/>
      <c r="CJ3405"/>
      <c r="CK3405"/>
      <c r="CL3405"/>
    </row>
    <row r="3406" spans="2:90" s="27" customFormat="1" x14ac:dyDescent="0.4">
      <c r="B3406"/>
      <c r="C3406"/>
      <c r="D3406"/>
      <c r="E3406"/>
      <c r="F3406"/>
      <c r="G3406"/>
      <c r="H3406"/>
      <c r="I3406"/>
      <c r="J3406"/>
      <c r="K3406"/>
      <c r="L3406"/>
      <c r="M3406"/>
      <c r="N3406"/>
      <c r="O3406"/>
      <c r="P3406"/>
      <c r="Q3406"/>
      <c r="R3406"/>
      <c r="S3406"/>
      <c r="T3406"/>
      <c r="U3406"/>
      <c r="V3406"/>
      <c r="W3406"/>
      <c r="X3406"/>
      <c r="Y3406"/>
      <c r="Z3406"/>
      <c r="AA3406"/>
      <c r="AB3406"/>
      <c r="AC3406"/>
      <c r="AD3406"/>
      <c r="AE3406"/>
      <c r="AF3406"/>
      <c r="AG3406"/>
      <c r="AH3406"/>
      <c r="AI3406"/>
      <c r="AJ3406"/>
      <c r="AK3406"/>
      <c r="AL3406"/>
      <c r="AM3406"/>
      <c r="AN3406"/>
      <c r="AO3406"/>
      <c r="AP3406"/>
      <c r="AQ3406"/>
      <c r="AR3406"/>
      <c r="AS3406"/>
      <c r="AT3406"/>
      <c r="AU3406"/>
      <c r="AV3406"/>
      <c r="AW3406"/>
      <c r="AX3406"/>
      <c r="AY3406"/>
      <c r="AZ3406"/>
      <c r="BA3406"/>
      <c r="BB3406"/>
      <c r="BC3406"/>
      <c r="BD3406"/>
      <c r="BE3406"/>
      <c r="BF3406"/>
      <c r="BG3406"/>
      <c r="BH3406"/>
      <c r="BI3406"/>
      <c r="BJ3406"/>
      <c r="BK3406"/>
      <c r="BL3406"/>
      <c r="BM3406"/>
      <c r="BN3406"/>
      <c r="BO3406"/>
      <c r="BP3406"/>
      <c r="BQ3406"/>
      <c r="BR3406"/>
      <c r="BS3406"/>
      <c r="BT3406"/>
      <c r="BU3406"/>
      <c r="BV3406"/>
      <c r="BW3406"/>
      <c r="BX3406"/>
      <c r="BY3406"/>
      <c r="BZ3406"/>
      <c r="CA3406"/>
      <c r="CB3406"/>
      <c r="CC3406"/>
      <c r="CD3406"/>
      <c r="CE3406"/>
      <c r="CF3406"/>
      <c r="CG3406"/>
      <c r="CH3406"/>
      <c r="CI3406"/>
      <c r="CJ3406"/>
      <c r="CK3406"/>
      <c r="CL3406"/>
    </row>
    <row r="3407" spans="2:90" x14ac:dyDescent="0.4">
      <c r="B3407"/>
      <c r="I3407"/>
      <c r="J3407"/>
      <c r="R3407"/>
      <c r="S3407"/>
      <c r="T3407"/>
      <c r="U3407"/>
      <c r="V3407"/>
      <c r="W3407"/>
      <c r="X3407"/>
      <c r="Y3407"/>
      <c r="Z3407"/>
      <c r="AA3407"/>
      <c r="AB3407"/>
      <c r="AC3407"/>
      <c r="AD3407"/>
      <c r="AE3407"/>
      <c r="AF3407"/>
      <c r="AG3407"/>
      <c r="AH3407"/>
      <c r="AI3407"/>
      <c r="AJ3407"/>
      <c r="AK3407"/>
      <c r="AL3407"/>
      <c r="AM3407"/>
      <c r="AN3407"/>
      <c r="AO3407"/>
      <c r="AP3407"/>
      <c r="AQ3407"/>
      <c r="AR3407"/>
      <c r="AS3407"/>
      <c r="AT3407"/>
      <c r="AU3407"/>
      <c r="AV3407"/>
      <c r="AW3407"/>
      <c r="AX3407"/>
      <c r="AY3407"/>
      <c r="AZ3407"/>
      <c r="BA3407"/>
      <c r="BB3407"/>
      <c r="BC3407"/>
      <c r="BD3407"/>
      <c r="BE3407"/>
      <c r="BF3407"/>
      <c r="BG3407"/>
      <c r="BH3407"/>
      <c r="BI3407"/>
      <c r="BJ3407"/>
      <c r="BK3407"/>
      <c r="BL3407"/>
      <c r="BM3407"/>
      <c r="BN3407"/>
      <c r="BO3407"/>
      <c r="BP3407"/>
      <c r="BQ3407"/>
      <c r="BR3407"/>
      <c r="BS3407"/>
      <c r="BT3407"/>
      <c r="BU3407"/>
      <c r="BV3407"/>
      <c r="BW3407"/>
      <c r="BX3407"/>
      <c r="BY3407"/>
      <c r="BZ3407"/>
      <c r="CA3407"/>
      <c r="CB3407"/>
      <c r="CC3407"/>
      <c r="CD3407"/>
      <c r="CE3407"/>
      <c r="CF3407"/>
      <c r="CG3407"/>
      <c r="CH3407"/>
      <c r="CI3407"/>
      <c r="CJ3407"/>
      <c r="CK3407"/>
      <c r="CL3407"/>
    </row>
    <row r="3408" spans="2:90" x14ac:dyDescent="0.4">
      <c r="B3408"/>
      <c r="I3408"/>
      <c r="J3408"/>
      <c r="R3408"/>
      <c r="S3408"/>
      <c r="T3408"/>
      <c r="U3408"/>
      <c r="V3408"/>
      <c r="W3408"/>
      <c r="X3408"/>
      <c r="Y3408"/>
      <c r="Z3408"/>
      <c r="AA3408"/>
      <c r="AB3408"/>
      <c r="AC3408"/>
      <c r="AD3408"/>
      <c r="AE3408"/>
      <c r="AF3408"/>
      <c r="AG3408"/>
      <c r="AH3408"/>
      <c r="AI3408"/>
      <c r="AJ3408"/>
      <c r="AK3408"/>
      <c r="AL3408"/>
      <c r="AM3408"/>
      <c r="AN3408"/>
      <c r="AO3408"/>
      <c r="AP3408"/>
      <c r="AQ3408"/>
      <c r="AR3408"/>
      <c r="AS3408"/>
      <c r="AT3408"/>
      <c r="AU3408"/>
      <c r="AV3408"/>
      <c r="AW3408"/>
      <c r="AX3408"/>
      <c r="AY3408"/>
      <c r="AZ3408"/>
      <c r="BA3408"/>
      <c r="BB3408"/>
      <c r="BC3408"/>
      <c r="BD3408"/>
      <c r="BE3408"/>
      <c r="BF3408"/>
      <c r="BG3408"/>
      <c r="BH3408"/>
      <c r="BI3408"/>
      <c r="BJ3408"/>
      <c r="BK3408"/>
      <c r="BL3408"/>
      <c r="BM3408"/>
      <c r="BN3408"/>
      <c r="BO3408"/>
      <c r="BP3408"/>
      <c r="BQ3408"/>
      <c r="BR3408"/>
      <c r="BS3408"/>
      <c r="BT3408"/>
      <c r="BU3408"/>
      <c r="BV3408"/>
      <c r="BW3408"/>
      <c r="BX3408"/>
      <c r="BY3408"/>
      <c r="BZ3408"/>
      <c r="CA3408"/>
      <c r="CB3408"/>
      <c r="CC3408"/>
      <c r="CD3408"/>
      <c r="CE3408"/>
      <c r="CF3408"/>
      <c r="CG3408"/>
      <c r="CH3408"/>
      <c r="CI3408"/>
      <c r="CJ3408"/>
      <c r="CK3408"/>
      <c r="CL3408"/>
    </row>
    <row r="3409" customFormat="1" x14ac:dyDescent="0.4"/>
    <row r="3410" customFormat="1" x14ac:dyDescent="0.4"/>
    <row r="3411" customFormat="1" x14ac:dyDescent="0.4"/>
    <row r="3412" customFormat="1" x14ac:dyDescent="0.4"/>
    <row r="3413" customFormat="1" x14ac:dyDescent="0.4"/>
    <row r="3414" customFormat="1" x14ac:dyDescent="0.4"/>
    <row r="3415" customFormat="1" x14ac:dyDescent="0.4"/>
    <row r="3416" customFormat="1" x14ac:dyDescent="0.4"/>
    <row r="3417" customFormat="1" x14ac:dyDescent="0.4"/>
    <row r="3418" customFormat="1" x14ac:dyDescent="0.4"/>
    <row r="3419" customFormat="1" x14ac:dyDescent="0.4"/>
    <row r="3420" customFormat="1" x14ac:dyDescent="0.4"/>
    <row r="3421" customFormat="1" x14ac:dyDescent="0.4"/>
    <row r="3422" customFormat="1" x14ac:dyDescent="0.4"/>
    <row r="3423" customFormat="1" x14ac:dyDescent="0.4"/>
    <row r="3424" customFormat="1" x14ac:dyDescent="0.4"/>
    <row r="3425" customFormat="1" x14ac:dyDescent="0.4"/>
    <row r="3426" customFormat="1" x14ac:dyDescent="0.4"/>
    <row r="3427" customFormat="1" x14ac:dyDescent="0.4"/>
    <row r="3428" customFormat="1" x14ac:dyDescent="0.4"/>
    <row r="3429" customFormat="1" x14ac:dyDescent="0.4"/>
    <row r="3430" customFormat="1" x14ac:dyDescent="0.4"/>
    <row r="3431" customFormat="1" x14ac:dyDescent="0.4"/>
    <row r="3432" customFormat="1" x14ac:dyDescent="0.4"/>
    <row r="3433" customFormat="1" x14ac:dyDescent="0.4"/>
    <row r="3434" customFormat="1" x14ac:dyDescent="0.4"/>
    <row r="3435" customFormat="1" x14ac:dyDescent="0.4"/>
    <row r="3436" customFormat="1" x14ac:dyDescent="0.4"/>
    <row r="3437" customFormat="1" x14ac:dyDescent="0.4"/>
    <row r="3438" customFormat="1" x14ac:dyDescent="0.4"/>
    <row r="3439" customFormat="1" x14ac:dyDescent="0.4"/>
    <row r="3440" customFormat="1" x14ac:dyDescent="0.4"/>
    <row r="3441" customFormat="1" x14ac:dyDescent="0.4"/>
    <row r="3442" customFormat="1" x14ac:dyDescent="0.4"/>
    <row r="3443" customFormat="1" x14ac:dyDescent="0.4"/>
    <row r="3444" customFormat="1" x14ac:dyDescent="0.4"/>
    <row r="3445" customFormat="1" x14ac:dyDescent="0.4"/>
    <row r="3446" customFormat="1" x14ac:dyDescent="0.4"/>
    <row r="3447" customFormat="1" x14ac:dyDescent="0.4"/>
    <row r="3448" customFormat="1" x14ac:dyDescent="0.4"/>
    <row r="3449" customFormat="1" x14ac:dyDescent="0.4"/>
    <row r="3450" customFormat="1" x14ac:dyDescent="0.4"/>
    <row r="3451" customFormat="1" x14ac:dyDescent="0.4"/>
    <row r="3452" customFormat="1" x14ac:dyDescent="0.4"/>
    <row r="3453" customFormat="1" x14ac:dyDescent="0.4"/>
    <row r="3454" customFormat="1" x14ac:dyDescent="0.4"/>
    <row r="3455" customFormat="1" x14ac:dyDescent="0.4"/>
    <row r="3456" customFormat="1" x14ac:dyDescent="0.4"/>
    <row r="3457" customFormat="1" x14ac:dyDescent="0.4"/>
    <row r="3458" customFormat="1" x14ac:dyDescent="0.4"/>
    <row r="3459" customFormat="1" x14ac:dyDescent="0.4"/>
    <row r="3460" customFormat="1" x14ac:dyDescent="0.4"/>
    <row r="3461" customFormat="1" x14ac:dyDescent="0.4"/>
    <row r="3462" customFormat="1" x14ac:dyDescent="0.4"/>
    <row r="3463" customFormat="1" x14ac:dyDescent="0.4"/>
    <row r="3464" customFormat="1" x14ac:dyDescent="0.4"/>
    <row r="3465" customFormat="1" x14ac:dyDescent="0.4"/>
    <row r="3466" customFormat="1" x14ac:dyDescent="0.4"/>
    <row r="3467" customFormat="1" x14ac:dyDescent="0.4"/>
    <row r="3468" customFormat="1" x14ac:dyDescent="0.4"/>
    <row r="3469" customFormat="1" x14ac:dyDescent="0.4"/>
    <row r="3470" customFormat="1" x14ac:dyDescent="0.4"/>
    <row r="3471" customFormat="1" x14ac:dyDescent="0.4"/>
    <row r="3472" customFormat="1" x14ac:dyDescent="0.4"/>
    <row r="3473" customFormat="1" x14ac:dyDescent="0.4"/>
    <row r="3474" customFormat="1" x14ac:dyDescent="0.4"/>
    <row r="3475" customFormat="1" x14ac:dyDescent="0.4"/>
    <row r="3476" customFormat="1" x14ac:dyDescent="0.4"/>
    <row r="3477" customFormat="1" x14ac:dyDescent="0.4"/>
    <row r="3478" customFormat="1" x14ac:dyDescent="0.4"/>
    <row r="3479" customFormat="1" x14ac:dyDescent="0.4"/>
    <row r="3480" customFormat="1" x14ac:dyDescent="0.4"/>
    <row r="3481" customFormat="1" x14ac:dyDescent="0.4"/>
    <row r="3482" customFormat="1" x14ac:dyDescent="0.4"/>
    <row r="3483" customFormat="1" x14ac:dyDescent="0.4"/>
    <row r="3484" customFormat="1" x14ac:dyDescent="0.4"/>
    <row r="3485" customFormat="1" x14ac:dyDescent="0.4"/>
    <row r="3486" customFormat="1" x14ac:dyDescent="0.4"/>
    <row r="3487" customFormat="1" x14ac:dyDescent="0.4"/>
    <row r="3488" customFormat="1" x14ac:dyDescent="0.4"/>
    <row r="3489" customFormat="1" x14ac:dyDescent="0.4"/>
    <row r="3490" customFormat="1" x14ac:dyDescent="0.4"/>
    <row r="3491" customFormat="1" x14ac:dyDescent="0.4"/>
    <row r="3492" customFormat="1" x14ac:dyDescent="0.4"/>
    <row r="3493" customFormat="1" x14ac:dyDescent="0.4"/>
    <row r="3494" customFormat="1" x14ac:dyDescent="0.4"/>
    <row r="3495" customFormat="1" x14ac:dyDescent="0.4"/>
    <row r="3496" customFormat="1" x14ac:dyDescent="0.4"/>
    <row r="3497" customFormat="1" x14ac:dyDescent="0.4"/>
    <row r="3498" customFormat="1" x14ac:dyDescent="0.4"/>
    <row r="3499" customFormat="1" x14ac:dyDescent="0.4"/>
    <row r="3500" customFormat="1" x14ac:dyDescent="0.4"/>
    <row r="3501" customFormat="1" x14ac:dyDescent="0.4"/>
    <row r="3502" customFormat="1" x14ac:dyDescent="0.4"/>
    <row r="3503" customFormat="1" x14ac:dyDescent="0.4"/>
    <row r="3504" customFormat="1" x14ac:dyDescent="0.4"/>
    <row r="3505" customFormat="1" x14ac:dyDescent="0.4"/>
    <row r="3506" customFormat="1" x14ac:dyDescent="0.4"/>
    <row r="3507" customFormat="1" x14ac:dyDescent="0.4"/>
    <row r="3508" customFormat="1" x14ac:dyDescent="0.4"/>
    <row r="3509" customFormat="1" x14ac:dyDescent="0.4"/>
    <row r="3510" customFormat="1" x14ac:dyDescent="0.4"/>
    <row r="3511" customFormat="1" x14ac:dyDescent="0.4"/>
    <row r="3512" customFormat="1" x14ac:dyDescent="0.4"/>
    <row r="3513" customFormat="1" x14ac:dyDescent="0.4"/>
    <row r="3514" customFormat="1" x14ac:dyDescent="0.4"/>
    <row r="3515" customFormat="1" x14ac:dyDescent="0.4"/>
    <row r="3516" customFormat="1" x14ac:dyDescent="0.4"/>
    <row r="3517" customFormat="1" x14ac:dyDescent="0.4"/>
    <row r="3518" customFormat="1" x14ac:dyDescent="0.4"/>
    <row r="3519" customFormat="1" x14ac:dyDescent="0.4"/>
    <row r="3520" customFormat="1" x14ac:dyDescent="0.4"/>
    <row r="3521" customFormat="1" x14ac:dyDescent="0.4"/>
    <row r="3522" customFormat="1" x14ac:dyDescent="0.4"/>
    <row r="3523" customFormat="1" x14ac:dyDescent="0.4"/>
    <row r="3524" customFormat="1" x14ac:dyDescent="0.4"/>
    <row r="3525" customFormat="1" x14ac:dyDescent="0.4"/>
    <row r="3526" customFormat="1" x14ac:dyDescent="0.4"/>
    <row r="3527" customFormat="1" x14ac:dyDescent="0.4"/>
    <row r="3528" customFormat="1" x14ac:dyDescent="0.4"/>
    <row r="3529" customFormat="1" x14ac:dyDescent="0.4"/>
    <row r="3530" customFormat="1" x14ac:dyDescent="0.4"/>
    <row r="3531" customFormat="1" x14ac:dyDescent="0.4"/>
    <row r="3532" customFormat="1" x14ac:dyDescent="0.4"/>
    <row r="3533" customFormat="1" x14ac:dyDescent="0.4"/>
    <row r="3534" customFormat="1" x14ac:dyDescent="0.4"/>
    <row r="3535" customFormat="1" x14ac:dyDescent="0.4"/>
    <row r="3536" customFormat="1" x14ac:dyDescent="0.4"/>
    <row r="3537" customFormat="1" x14ac:dyDescent="0.4"/>
    <row r="3538" customFormat="1" x14ac:dyDescent="0.4"/>
    <row r="3539" customFormat="1" x14ac:dyDescent="0.4"/>
    <row r="3540" customFormat="1" x14ac:dyDescent="0.4"/>
    <row r="3541" customFormat="1" x14ac:dyDescent="0.4"/>
    <row r="3542" customFormat="1" x14ac:dyDescent="0.4"/>
    <row r="3543" customFormat="1" x14ac:dyDescent="0.4"/>
  </sheetData>
  <conditionalFormatting sqref="B1:XFD1">
    <cfRule type="cellIs" dxfId="15" priority="1" stopIfTrue="1" operator="notEqual">
      <formula>0.6545646468</formula>
    </cfRule>
  </conditionalFormatting>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C997AA93-0DD5-4E68-8A67-A3DB897D28E6}">
          <x14:formula1>
            <xm:f>'Data validation'!$A:$A</xm:f>
          </x14:formula1>
          <xm:sqref>C3544:C1048576 C2:C4 C8:C81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393D6-4882-4CC6-AE74-F7CDADECB197}">
  <sheetPr codeName="Sheet18">
    <tabColor rgb="FF00B050"/>
  </sheetPr>
  <dimension ref="A1:AM85"/>
  <sheetViews>
    <sheetView showGridLines="0" topLeftCell="A2" zoomScale="91" zoomScaleNormal="91" workbookViewId="0">
      <pane xSplit="1" ySplit="8" topLeftCell="B10" activePane="bottomRight" state="frozen"/>
      <selection activeCell="C3239" sqref="C3239"/>
      <selection pane="topRight" activeCell="C3239" sqref="C3239"/>
      <selection pane="bottomLeft" activeCell="C3239" sqref="C3239"/>
      <selection pane="bottomRight" activeCell="L26" sqref="L26"/>
    </sheetView>
  </sheetViews>
  <sheetFormatPr defaultColWidth="8.69140625" defaultRowHeight="15.65" customHeight="1" outlineLevelRow="1" x14ac:dyDescent="0.4"/>
  <cols>
    <col min="1" max="1" width="22.4609375" style="8" bestFit="1" customWidth="1"/>
    <col min="2" max="37" width="13.23046875" style="8" customWidth="1"/>
    <col min="38" max="16384" width="8.69140625" style="8"/>
  </cols>
  <sheetData>
    <row r="1" spans="1:39" ht="15.65" customHeight="1" x14ac:dyDescent="0.4">
      <c r="A1" s="9"/>
    </row>
    <row r="2" spans="1:39" ht="15.65" customHeight="1" x14ac:dyDescent="0.4">
      <c r="A2" s="13"/>
      <c r="B2" s="412">
        <f>F4</f>
        <v>2024</v>
      </c>
      <c r="C2" s="411"/>
      <c r="D2" s="411"/>
      <c r="E2" s="411"/>
      <c r="F2" s="410"/>
      <c r="G2" s="8" t="str">
        <f>G3</f>
        <v/>
      </c>
      <c r="H2" s="412">
        <f>L4</f>
        <v>2025</v>
      </c>
      <c r="I2" s="411"/>
      <c r="J2" s="411"/>
      <c r="K2" s="411"/>
      <c r="L2" s="410"/>
      <c r="M2" s="8" t="str">
        <f>M3</f>
        <v/>
      </c>
      <c r="N2" s="412">
        <f>R4</f>
        <v>2026</v>
      </c>
      <c r="O2" s="411"/>
      <c r="P2" s="411"/>
      <c r="Q2" s="411"/>
      <c r="R2" s="410"/>
      <c r="S2" s="8" t="str">
        <f>S3</f>
        <v/>
      </c>
      <c r="T2" s="412">
        <f>X4</f>
        <v>2027</v>
      </c>
      <c r="U2" s="411"/>
      <c r="V2" s="411"/>
      <c r="W2" s="411"/>
      <c r="X2" s="410"/>
      <c r="Z2" s="412">
        <f>AD4</f>
        <v>2028</v>
      </c>
      <c r="AA2" s="411"/>
      <c r="AB2" s="411"/>
      <c r="AC2" s="411"/>
      <c r="AD2" s="410"/>
      <c r="AF2" s="412">
        <f>AJ4</f>
        <v>2029</v>
      </c>
      <c r="AG2" s="411"/>
      <c r="AH2" s="411"/>
      <c r="AI2" s="411"/>
      <c r="AJ2" s="410"/>
    </row>
    <row r="3" spans="1:39" ht="15.65" customHeight="1" x14ac:dyDescent="0.4">
      <c r="A3" s="13"/>
      <c r="B3" s="409" t="s">
        <v>543</v>
      </c>
      <c r="C3" s="409" t="s">
        <v>544</v>
      </c>
      <c r="D3" s="409" t="s">
        <v>546</v>
      </c>
      <c r="E3" s="409" t="s">
        <v>545</v>
      </c>
      <c r="F3" s="409" t="s">
        <v>656</v>
      </c>
      <c r="G3" s="409" t="str">
        <f>G4</f>
        <v/>
      </c>
      <c r="H3" s="409" t="str">
        <f t="shared" ref="H3:X3" si="0">B3</f>
        <v>Q1</v>
      </c>
      <c r="I3" s="409" t="str">
        <f t="shared" si="0"/>
        <v>Q2</v>
      </c>
      <c r="J3" s="409" t="str">
        <f t="shared" si="0"/>
        <v>Q3</v>
      </c>
      <c r="K3" s="409" t="str">
        <f t="shared" si="0"/>
        <v>Q4</v>
      </c>
      <c r="L3" s="409" t="str">
        <f t="shared" si="0"/>
        <v>Total</v>
      </c>
      <c r="M3" s="409" t="str">
        <f t="shared" si="0"/>
        <v/>
      </c>
      <c r="N3" s="409" t="str">
        <f t="shared" si="0"/>
        <v>Q1</v>
      </c>
      <c r="O3" s="409" t="str">
        <f t="shared" si="0"/>
        <v>Q2</v>
      </c>
      <c r="P3" s="409" t="str">
        <f t="shared" si="0"/>
        <v>Q3</v>
      </c>
      <c r="Q3" s="409" t="str">
        <f t="shared" si="0"/>
        <v>Q4</v>
      </c>
      <c r="R3" s="409" t="str">
        <f t="shared" si="0"/>
        <v>Total</v>
      </c>
      <c r="S3" s="409" t="str">
        <f t="shared" si="0"/>
        <v/>
      </c>
      <c r="T3" s="409" t="str">
        <f t="shared" si="0"/>
        <v>Q1</v>
      </c>
      <c r="U3" s="409" t="str">
        <f t="shared" si="0"/>
        <v>Q2</v>
      </c>
      <c r="V3" s="409" t="str">
        <f t="shared" si="0"/>
        <v>Q3</v>
      </c>
      <c r="W3" s="409" t="str">
        <f t="shared" si="0"/>
        <v>Q4</v>
      </c>
      <c r="X3" s="409" t="str">
        <f t="shared" si="0"/>
        <v>Total</v>
      </c>
      <c r="Y3" s="409"/>
      <c r="Z3" s="409" t="str">
        <f>T3</f>
        <v>Q1</v>
      </c>
      <c r="AA3" s="409" t="str">
        <f>U3</f>
        <v>Q2</v>
      </c>
      <c r="AB3" s="409" t="str">
        <f>V3</f>
        <v>Q3</v>
      </c>
      <c r="AC3" s="409" t="str">
        <f>W3</f>
        <v>Q4</v>
      </c>
      <c r="AD3" s="409" t="str">
        <f>X3</f>
        <v>Total</v>
      </c>
      <c r="AE3" s="409"/>
      <c r="AF3" s="409" t="str">
        <f>Z3</f>
        <v>Q1</v>
      </c>
      <c r="AG3" s="409" t="str">
        <f>AA3</f>
        <v>Q2</v>
      </c>
      <c r="AH3" s="409" t="str">
        <f>AB3</f>
        <v>Q3</v>
      </c>
      <c r="AI3" s="409" t="str">
        <f>AC3</f>
        <v>Q4</v>
      </c>
      <c r="AJ3" s="409" t="str">
        <f>AD3</f>
        <v>Total</v>
      </c>
    </row>
    <row r="4" spans="1:39" ht="14.4" hidden="1" customHeight="1" outlineLevel="1" x14ac:dyDescent="0.4">
      <c r="A4" s="13"/>
      <c r="B4" s="143" t="s">
        <v>933</v>
      </c>
      <c r="C4" s="143" t="s">
        <v>934</v>
      </c>
      <c r="D4" s="143" t="s">
        <v>935</v>
      </c>
      <c r="E4" s="143" t="s">
        <v>936</v>
      </c>
      <c r="F4" s="9">
        <v>2024</v>
      </c>
      <c r="G4" s="8" t="str">
        <f>""</f>
        <v/>
      </c>
      <c r="H4" s="143" t="str">
        <f>IF(H8=3,H6&amp;" Q1",IF(H8=6,H6&amp;" Q2",IF(H8=9,H6&amp;" Q3",IF(H8=12,H6&amp;" Q4",0))))</f>
        <v>2025 Q1</v>
      </c>
      <c r="I4" s="143" t="str">
        <f>IF(I8=3,I6&amp;" Q1",IF(I8=6,I6&amp;" Q2",IF(I8=9,I6&amp;" Q3",IF(I8=12,I6&amp;" Q4",0))))</f>
        <v>2025 Q2</v>
      </c>
      <c r="J4" s="143" t="str">
        <f>IF(J8=3,J6&amp;" Q1",IF(J8=6,J6&amp;" Q2",IF(J8=9,J6&amp;" Q3",IF(J8=12,J6&amp;" Q4",0))))</f>
        <v>2025 Q3</v>
      </c>
      <c r="K4" s="143" t="str">
        <f>IF(K8=3,K6&amp;" Q1",IF(K8=6,K6&amp;" Q2",IF(K8=9,K6&amp;" Q3",IF(K8=12,K6&amp;" Q4",0))))</f>
        <v>2025 Q4</v>
      </c>
      <c r="L4" s="143">
        <f>YEAR(K5)</f>
        <v>2025</v>
      </c>
      <c r="M4" s="143" t="str">
        <f>""</f>
        <v/>
      </c>
      <c r="N4" s="143" t="str">
        <f>IF(N8=3,N6&amp;" Q1",IF(N8=6,N6&amp;" Q2",IF(N8=9,N6&amp;" Q3",IF(N8=12,N6&amp;" Q4",0))))</f>
        <v>2026 Q1</v>
      </c>
      <c r="O4" s="143" t="str">
        <f>IF(O8=3,O6&amp;" Q1",IF(O8=6,O6&amp;" Q2",IF(O8=9,O6&amp;" Q3",IF(O8=12,O6&amp;" Q4",0))))</f>
        <v>2026 Q2</v>
      </c>
      <c r="P4" s="143" t="str">
        <f>IF(P8=3,P6&amp;" Q1",IF(P8=6,P6&amp;" Q2",IF(P8=9,P6&amp;" Q3",IF(P8=12,P6&amp;" Q4",0))))</f>
        <v>2026 Q3</v>
      </c>
      <c r="Q4" s="143" t="str">
        <f>IF(Q8=3,Q6&amp;" Q1",IF(Q8=6,Q6&amp;" Q2",IF(Q8=9,Q6&amp;" Q3",IF(Q8=12,Q6&amp;" Q4",0))))</f>
        <v>2026 Q4</v>
      </c>
      <c r="R4" s="143">
        <f>YEAR(Q5)</f>
        <v>2026</v>
      </c>
      <c r="S4" s="143" t="str">
        <f>""</f>
        <v/>
      </c>
      <c r="T4" s="143" t="str">
        <f>IF(T8=3,T6&amp;" Q1",IF(T8=6,T6&amp;" Q2",IF(T8=9,T6&amp;" Q3",IF(T8=12,T6&amp;" Q4",0))))</f>
        <v>2027 Q1</v>
      </c>
      <c r="U4" s="143" t="str">
        <f>IF(U8=3,U6&amp;" Q1",IF(U8=6,U6&amp;" Q2",IF(U8=9,U6&amp;" Q3",IF(U8=12,U6&amp;" Q4",0))))</f>
        <v>2027 Q2</v>
      </c>
      <c r="V4" s="143" t="str">
        <f>IF(V8=3,V6&amp;" Q1",IF(V8=6,V6&amp;" Q2",IF(V8=9,V6&amp;" Q3",IF(V8=12,V6&amp;" Q4",0))))</f>
        <v>2027 Q3</v>
      </c>
      <c r="W4" s="143" t="str">
        <f>IF(W8=3,W6&amp;" Q1",IF(W8=6,W6&amp;" Q2",IF(W8=9,W6&amp;" Q3",IF(W8=12,W6&amp;" Q4",0))))</f>
        <v>2027 Q4</v>
      </c>
      <c r="X4" s="143">
        <f>YEAR(W5)</f>
        <v>2027</v>
      </c>
      <c r="Y4" s="143"/>
      <c r="Z4" s="143" t="str">
        <f>IF(Z8=3,Z6&amp;" Q1",IF(Z8=6,Z6&amp;" Q2",IF(Z8=9,Z6&amp;" Q3",IF(Z8=12,Z6&amp;" Q4",0))))</f>
        <v>2028 Q1</v>
      </c>
      <c r="AA4" s="143" t="str">
        <f>IF(AA8=3,AA6&amp;" Q1",IF(AA8=6,AA6&amp;" Q2",IF(AA8=9,AA6&amp;" Q3",IF(AA8=12,AA6&amp;" Q4",0))))</f>
        <v>2028 Q2</v>
      </c>
      <c r="AB4" s="143" t="str">
        <f>IF(AB8=3,AB6&amp;" Q1",IF(AB8=6,AB6&amp;" Q2",IF(AB8=9,AB6&amp;" Q3",IF(AB8=12,AB6&amp;" Q4",0))))</f>
        <v>2028 Q3</v>
      </c>
      <c r="AC4" s="143" t="str">
        <f>IF(AC8=3,AC6&amp;" Q1",IF(AC8=6,AC6&amp;" Q2",IF(AC8=9,AC6&amp;" Q3",IF(AC8=12,AC6&amp;" Q4",0))))</f>
        <v>2028 Q4</v>
      </c>
      <c r="AD4" s="143">
        <f>YEAR(AC5)</f>
        <v>2028</v>
      </c>
      <c r="AE4" s="143"/>
      <c r="AF4" s="143" t="str">
        <f>IF(AF8=3,AF6&amp;" Q1",IF(AF8=6,AF6&amp;" Q2",IF(AF8=9,AF6&amp;" Q3",IF(AF8=12,AF6&amp;" Q4",0))))</f>
        <v>2029 Q1</v>
      </c>
      <c r="AG4" s="143" t="str">
        <f>IF(AG8=3,AG6&amp;" Q1",IF(AG8=6,AG6&amp;" Q2",IF(AG8=9,AG6&amp;" Q3",IF(AG8=12,AG6&amp;" Q4",0))))</f>
        <v>2029 Q2</v>
      </c>
      <c r="AH4" s="143" t="str">
        <f>IF(AH8=3,AH6&amp;" Q1",IF(AH8=6,AH6&amp;" Q2",IF(AH8=9,AH6&amp;" Q3",IF(AH8=12,AH6&amp;" Q4",0))))</f>
        <v>2029 Q3</v>
      </c>
      <c r="AI4" s="143" t="str">
        <f>IF(AI8=3,AI6&amp;" Q1",IF(AI8=6,AI6&amp;" Q2",IF(AI8=9,AI6&amp;" Q3",IF(AI8=12,AI6&amp;" Q4",0))))</f>
        <v>2029 Q4</v>
      </c>
      <c r="AJ4" s="143">
        <f>YEAR(AI5)</f>
        <v>2029</v>
      </c>
      <c r="AK4" s="143" t="str">
        <f>""</f>
        <v/>
      </c>
      <c r="AL4" s="143" t="str">
        <f>""</f>
        <v/>
      </c>
      <c r="AM4" s="143"/>
    </row>
    <row r="5" spans="1:39" ht="14.4" hidden="1" customHeight="1" outlineLevel="1" x14ac:dyDescent="0.4">
      <c r="A5" s="13" t="s">
        <v>930</v>
      </c>
      <c r="B5" s="408">
        <f>EOMONTH(C5,-3)</f>
        <v>45382</v>
      </c>
      <c r="C5" s="408">
        <f>EOMONTH(D5,-3)</f>
        <v>45473</v>
      </c>
      <c r="D5" s="408">
        <f>EOMONTH(E5,-3)</f>
        <v>45565</v>
      </c>
      <c r="E5" s="408">
        <v>45657</v>
      </c>
      <c r="H5" s="408">
        <f>EOMONTH(E5,3)</f>
        <v>45747</v>
      </c>
      <c r="I5" s="408">
        <f>EOMONTH(H5,3)</f>
        <v>45838</v>
      </c>
      <c r="J5" s="408">
        <f>EOMONTH(I5,3)</f>
        <v>45930</v>
      </c>
      <c r="K5" s="408">
        <f>EOMONTH(J5,3)</f>
        <v>46022</v>
      </c>
      <c r="N5" s="408">
        <f>EOMONTH(K5,3)</f>
        <v>46112</v>
      </c>
      <c r="O5" s="408">
        <f>EOMONTH(N5,3)</f>
        <v>46203</v>
      </c>
      <c r="P5" s="408">
        <f>EOMONTH(O5,3)</f>
        <v>46295</v>
      </c>
      <c r="Q5" s="408">
        <f>EOMONTH(P5,3)</f>
        <v>46387</v>
      </c>
      <c r="T5" s="408">
        <f>EOMONTH(Q5,3)</f>
        <v>46477</v>
      </c>
      <c r="U5" s="408">
        <f>EOMONTH(T5,3)</f>
        <v>46568</v>
      </c>
      <c r="V5" s="408">
        <f>EOMONTH(U5,3)</f>
        <v>46660</v>
      </c>
      <c r="W5" s="408">
        <f>EOMONTH(V5,3)</f>
        <v>46752</v>
      </c>
      <c r="Z5" s="408">
        <f>EOMONTH(W5,3)</f>
        <v>46843</v>
      </c>
      <c r="AA5" s="408">
        <f>EOMONTH(Z5,3)</f>
        <v>46934</v>
      </c>
      <c r="AB5" s="408">
        <f>EOMONTH(AA5,3)</f>
        <v>47026</v>
      </c>
      <c r="AC5" s="408">
        <f>EOMONTH(AB5,3)</f>
        <v>47118</v>
      </c>
      <c r="AF5" s="408">
        <f>EOMONTH(AC5,3)</f>
        <v>47208</v>
      </c>
      <c r="AG5" s="408">
        <f>EOMONTH(AF5,3)</f>
        <v>47299</v>
      </c>
      <c r="AH5" s="408">
        <f>EOMONTH(AG5,3)</f>
        <v>47391</v>
      </c>
      <c r="AI5" s="408">
        <f>EOMONTH(AH5,3)</f>
        <v>47483</v>
      </c>
      <c r="AL5" s="408"/>
      <c r="AM5" s="408" t="e">
        <f>EOMONTH(#REF!,3)</f>
        <v>#REF!</v>
      </c>
    </row>
    <row r="6" spans="1:39" ht="14.6" hidden="1" outlineLevel="1" x14ac:dyDescent="0.4">
      <c r="A6" s="13" t="s">
        <v>60</v>
      </c>
      <c r="B6" s="13">
        <v>2023</v>
      </c>
      <c r="C6" s="13">
        <v>2023</v>
      </c>
      <c r="D6" s="13">
        <v>2023</v>
      </c>
      <c r="E6" s="13">
        <v>2023</v>
      </c>
      <c r="H6" s="13">
        <f>YEAR(H5)</f>
        <v>2025</v>
      </c>
      <c r="I6" s="13">
        <f>YEAR(I5)</f>
        <v>2025</v>
      </c>
      <c r="J6" s="13">
        <f>YEAR(J5)</f>
        <v>2025</v>
      </c>
      <c r="K6" s="13">
        <f>YEAR(K5)</f>
        <v>2025</v>
      </c>
      <c r="N6" s="13">
        <f>YEAR(N5)</f>
        <v>2026</v>
      </c>
      <c r="O6" s="13">
        <f>YEAR(O5)</f>
        <v>2026</v>
      </c>
      <c r="P6" s="13">
        <f>YEAR(P5)</f>
        <v>2026</v>
      </c>
      <c r="Q6" s="13">
        <f>YEAR(Q5)</f>
        <v>2026</v>
      </c>
      <c r="T6" s="13">
        <f>YEAR(T5)</f>
        <v>2027</v>
      </c>
      <c r="U6" s="13">
        <f>YEAR(U5)</f>
        <v>2027</v>
      </c>
      <c r="V6" s="13">
        <f>YEAR(V5)</f>
        <v>2027</v>
      </c>
      <c r="W6" s="13">
        <f>YEAR(W5)</f>
        <v>2027</v>
      </c>
      <c r="Z6" s="13">
        <f>YEAR(Z5)</f>
        <v>2028</v>
      </c>
      <c r="AA6" s="13">
        <f>YEAR(AA5)</f>
        <v>2028</v>
      </c>
      <c r="AB6" s="13">
        <f>YEAR(AB5)</f>
        <v>2028</v>
      </c>
      <c r="AC6" s="13">
        <f>YEAR(AC5)</f>
        <v>2028</v>
      </c>
      <c r="AF6" s="13">
        <f>YEAR(AF5)</f>
        <v>2029</v>
      </c>
      <c r="AG6" s="13">
        <f>YEAR(AG5)</f>
        <v>2029</v>
      </c>
      <c r="AH6" s="13">
        <f>YEAR(AH5)</f>
        <v>2029</v>
      </c>
      <c r="AI6" s="13">
        <f>YEAR(AI5)</f>
        <v>2029</v>
      </c>
      <c r="AL6" s="13"/>
      <c r="AM6" s="13" t="e">
        <f>YEAR(AM5)</f>
        <v>#REF!</v>
      </c>
    </row>
    <row r="7" spans="1:39" ht="14.6" hidden="1" outlineLevel="1" x14ac:dyDescent="0.4">
      <c r="A7" s="13" t="s">
        <v>61</v>
      </c>
      <c r="B7" s="13">
        <v>0</v>
      </c>
      <c r="C7" s="13">
        <v>0</v>
      </c>
      <c r="D7" s="13">
        <v>2023</v>
      </c>
      <c r="E7" s="13">
        <v>2023</v>
      </c>
      <c r="H7" s="13">
        <f>H6*(MONTH(H5)=12)</f>
        <v>0</v>
      </c>
      <c r="I7" s="13">
        <f>I6*(MONTH(I5)=12)</f>
        <v>0</v>
      </c>
      <c r="J7" s="13">
        <f>J6*(MONTH(J5)=12)</f>
        <v>0</v>
      </c>
      <c r="K7" s="13">
        <f>K6*(MONTH(K5)=12)</f>
        <v>2025</v>
      </c>
      <c r="N7" s="13">
        <f>N6*(MONTH(N5)=12)</f>
        <v>0</v>
      </c>
      <c r="O7" s="13">
        <f>O6*(MONTH(O5)=12)</f>
        <v>0</v>
      </c>
      <c r="P7" s="13">
        <f>P6*(MONTH(P5)=12)</f>
        <v>0</v>
      </c>
      <c r="Q7" s="13">
        <f>Q6*(MONTH(Q5)=12)</f>
        <v>2026</v>
      </c>
      <c r="T7" s="13">
        <f>T6*(MONTH(T5)=12)</f>
        <v>0</v>
      </c>
      <c r="U7" s="13">
        <f>U6*(MONTH(U5)=12)</f>
        <v>0</v>
      </c>
      <c r="V7" s="13">
        <f>V6*(MONTH(V5)=12)</f>
        <v>0</v>
      </c>
      <c r="W7" s="13">
        <f>W6*(MONTH(W5)=12)</f>
        <v>2027</v>
      </c>
      <c r="Z7" s="13">
        <f>Z6*(MONTH(Z5)=12)</f>
        <v>0</v>
      </c>
      <c r="AA7" s="13">
        <f>AA6*(MONTH(AA5)=12)</f>
        <v>0</v>
      </c>
      <c r="AB7" s="13">
        <f>AB6*(MONTH(AB5)=12)</f>
        <v>0</v>
      </c>
      <c r="AC7" s="13">
        <f>AC6*(MONTH(AC5)=12)</f>
        <v>2028</v>
      </c>
      <c r="AF7" s="13">
        <f>AF6*(MONTH(AF5)=12)</f>
        <v>0</v>
      </c>
      <c r="AG7" s="13">
        <f>AG6*(MONTH(AG5)=12)</f>
        <v>0</v>
      </c>
      <c r="AH7" s="13">
        <f>AH6*(MONTH(AH5)=12)</f>
        <v>0</v>
      </c>
      <c r="AI7" s="13">
        <f>AI6*(MONTH(AI5)=12)</f>
        <v>2029</v>
      </c>
      <c r="AL7" s="13"/>
      <c r="AM7" s="13" t="e">
        <f>AM6*(MONTH(AM5)=12)</f>
        <v>#REF!</v>
      </c>
    </row>
    <row r="8" spans="1:39" ht="14.6" hidden="1" outlineLevel="1" x14ac:dyDescent="0.4">
      <c r="A8" s="13" t="s">
        <v>702</v>
      </c>
      <c r="B8" s="13">
        <v>6</v>
      </c>
      <c r="C8" s="13">
        <v>9</v>
      </c>
      <c r="D8" s="13">
        <v>12</v>
      </c>
      <c r="E8" s="13">
        <v>12</v>
      </c>
      <c r="H8" s="13">
        <f>MONTH(H5)</f>
        <v>3</v>
      </c>
      <c r="I8" s="13">
        <f>MONTH(I5)</f>
        <v>6</v>
      </c>
      <c r="J8" s="13">
        <f>MONTH(J5)</f>
        <v>9</v>
      </c>
      <c r="K8" s="13">
        <f>MONTH(K5)</f>
        <v>12</v>
      </c>
      <c r="N8" s="13">
        <f>MONTH(N5)</f>
        <v>3</v>
      </c>
      <c r="O8" s="13">
        <f>MONTH(O5)</f>
        <v>6</v>
      </c>
      <c r="P8" s="13">
        <f>MONTH(P5)</f>
        <v>9</v>
      </c>
      <c r="Q8" s="13">
        <f>MONTH(Q5)</f>
        <v>12</v>
      </c>
      <c r="T8" s="13">
        <f>MONTH(T5)</f>
        <v>3</v>
      </c>
      <c r="U8" s="13">
        <f>MONTH(U5)</f>
        <v>6</v>
      </c>
      <c r="V8" s="13">
        <f>MONTH(V5)</f>
        <v>9</v>
      </c>
      <c r="W8" s="13">
        <f>MONTH(W5)</f>
        <v>12</v>
      </c>
      <c r="Z8" s="13">
        <f>MONTH(Z5)</f>
        <v>3</v>
      </c>
      <c r="AA8" s="13">
        <f>MONTH(AA5)</f>
        <v>6</v>
      </c>
      <c r="AB8" s="13">
        <f>MONTH(AB5)</f>
        <v>9</v>
      </c>
      <c r="AC8" s="13">
        <f>MONTH(AC5)</f>
        <v>12</v>
      </c>
      <c r="AF8" s="13">
        <f>MONTH(AF5)</f>
        <v>3</v>
      </c>
      <c r="AG8" s="13">
        <f>MONTH(AG5)</f>
        <v>6</v>
      </c>
      <c r="AH8" s="13">
        <f>MONTH(AH5)</f>
        <v>9</v>
      </c>
      <c r="AI8" s="13">
        <f>MONTH(AI5)</f>
        <v>12</v>
      </c>
      <c r="AL8" s="13"/>
      <c r="AM8" s="13" t="e">
        <f>MONTH(AM5)</f>
        <v>#REF!</v>
      </c>
    </row>
    <row r="9" spans="1:39" ht="14.6" hidden="1" outlineLevel="1" x14ac:dyDescent="0.4">
      <c r="A9" s="13" t="s">
        <v>929</v>
      </c>
      <c r="B9" s="13">
        <v>2</v>
      </c>
      <c r="C9" s="13">
        <v>3</v>
      </c>
      <c r="D9" s="13">
        <v>4</v>
      </c>
      <c r="E9" s="13">
        <v>4</v>
      </c>
      <c r="H9" s="13">
        <f>ROUNDUP(MONTH(H5)/3,0)</f>
        <v>1</v>
      </c>
      <c r="I9" s="13">
        <f>ROUNDUP(MONTH(I5)/3,0)</f>
        <v>2</v>
      </c>
      <c r="J9" s="13">
        <f>ROUNDUP(MONTH(J5)/3,0)</f>
        <v>3</v>
      </c>
      <c r="K9" s="13">
        <f>ROUNDUP(MONTH(K5)/3,0)</f>
        <v>4</v>
      </c>
      <c r="N9" s="13">
        <f>ROUNDUP(MONTH(N5)/3,0)</f>
        <v>1</v>
      </c>
      <c r="O9" s="13">
        <f>ROUNDUP(MONTH(O5)/3,0)</f>
        <v>2</v>
      </c>
      <c r="P9" s="13">
        <f>ROUNDUP(MONTH(P5)/3,0)</f>
        <v>3</v>
      </c>
      <c r="Q9" s="13">
        <f>ROUNDUP(MONTH(Q5)/3,0)</f>
        <v>4</v>
      </c>
      <c r="T9" s="13">
        <f>ROUNDUP(MONTH(T5)/3,0)</f>
        <v>1</v>
      </c>
      <c r="U9" s="13">
        <f>ROUNDUP(MONTH(U5)/3,0)</f>
        <v>2</v>
      </c>
      <c r="V9" s="13">
        <f>ROUNDUP(MONTH(V5)/3,0)</f>
        <v>3</v>
      </c>
      <c r="W9" s="13">
        <f>ROUNDUP(MONTH(W5)/3,0)</f>
        <v>4</v>
      </c>
      <c r="Z9" s="13">
        <f>ROUNDUP(MONTH(Z5)/3,0)</f>
        <v>1</v>
      </c>
      <c r="AA9" s="13">
        <f>ROUNDUP(MONTH(AA5)/3,0)</f>
        <v>2</v>
      </c>
      <c r="AB9" s="13">
        <f>ROUNDUP(MONTH(AB5)/3,0)</f>
        <v>3</v>
      </c>
      <c r="AC9" s="13">
        <f>ROUNDUP(MONTH(AC5)/3,0)</f>
        <v>4</v>
      </c>
      <c r="AF9" s="13">
        <f>ROUNDUP(MONTH(AF5)/3,0)</f>
        <v>1</v>
      </c>
      <c r="AG9" s="13">
        <f>ROUNDUP(MONTH(AG5)/3,0)</f>
        <v>2</v>
      </c>
      <c r="AH9" s="13">
        <f>ROUNDUP(MONTH(AH5)/3,0)</f>
        <v>3</v>
      </c>
      <c r="AI9" s="13">
        <f>ROUNDUP(MONTH(AI5)/3,0)</f>
        <v>4</v>
      </c>
      <c r="AL9" s="13"/>
      <c r="AM9" s="13" t="e">
        <f>ROUNDUP(MONTH(AM5)/3,0)</f>
        <v>#REF!</v>
      </c>
    </row>
    <row r="10" spans="1:39" s="406" customFormat="1" ht="15.65" customHeight="1" collapsed="1" x14ac:dyDescent="0.4">
      <c r="A10" s="66" t="s">
        <v>204</v>
      </c>
      <c r="B10" s="407">
        <v>0</v>
      </c>
      <c r="C10" s="407"/>
      <c r="D10" s="407"/>
      <c r="E10" s="407"/>
      <c r="F10" s="407"/>
      <c r="G10" s="24"/>
      <c r="H10" s="407"/>
      <c r="I10" s="407"/>
      <c r="J10" s="407"/>
      <c r="K10" s="407"/>
      <c r="L10" s="407"/>
      <c r="M10" s="24"/>
      <c r="N10" s="407"/>
      <c r="O10" s="407"/>
      <c r="P10" s="407"/>
      <c r="Q10" s="407"/>
      <c r="R10" s="407"/>
      <c r="S10" s="24"/>
      <c r="T10" s="407"/>
      <c r="U10" s="407"/>
      <c r="V10" s="407"/>
      <c r="W10" s="407"/>
      <c r="X10" s="407"/>
      <c r="Y10" s="24"/>
      <c r="Z10" s="407"/>
      <c r="AA10" s="407"/>
      <c r="AB10" s="407"/>
      <c r="AC10" s="407"/>
      <c r="AD10" s="407"/>
      <c r="AE10" s="24"/>
      <c r="AF10" s="407"/>
      <c r="AG10" s="407"/>
      <c r="AH10" s="407"/>
      <c r="AI10" s="407"/>
      <c r="AJ10" s="407"/>
      <c r="AK10" s="407"/>
    </row>
    <row r="11" spans="1:39" ht="15.65" customHeight="1" x14ac:dyDescent="0.4">
      <c r="A11" s="13" t="s">
        <v>241</v>
      </c>
    </row>
    <row r="12" spans="1:39" ht="15.65" customHeight="1" x14ac:dyDescent="0.4">
      <c r="A12" s="8" t="s">
        <v>928</v>
      </c>
      <c r="B12" s="24">
        <v>0</v>
      </c>
      <c r="C12" s="24">
        <v>0</v>
      </c>
      <c r="D12" s="24">
        <v>0</v>
      </c>
      <c r="E12" s="24">
        <v>0</v>
      </c>
      <c r="F12" s="24">
        <v>0</v>
      </c>
      <c r="G12" s="24" t="s">
        <v>905</v>
      </c>
      <c r="H12" s="24">
        <v>0</v>
      </c>
      <c r="I12" s="24">
        <v>0</v>
      </c>
      <c r="J12" s="24">
        <v>0</v>
      </c>
      <c r="K12" s="24">
        <v>0</v>
      </c>
      <c r="L12" s="24">
        <v>0</v>
      </c>
      <c r="M12" s="24" t="s">
        <v>905</v>
      </c>
      <c r="N12" s="24">
        <v>0</v>
      </c>
      <c r="O12" s="24">
        <v>0</v>
      </c>
      <c r="P12" s="24">
        <v>0</v>
      </c>
      <c r="Q12" s="24">
        <v>0</v>
      </c>
      <c r="R12" s="24">
        <v>0</v>
      </c>
      <c r="S12" s="24" t="s">
        <v>905</v>
      </c>
      <c r="T12" s="24">
        <v>0</v>
      </c>
      <c r="U12" s="24">
        <v>0</v>
      </c>
      <c r="V12" s="24">
        <v>0</v>
      </c>
      <c r="W12" s="24">
        <v>0</v>
      </c>
      <c r="X12" s="24">
        <v>0</v>
      </c>
      <c r="Y12" s="24"/>
      <c r="Z12" s="24">
        <v>0</v>
      </c>
      <c r="AA12" s="24">
        <v>0</v>
      </c>
      <c r="AB12" s="24">
        <v>0</v>
      </c>
      <c r="AC12" s="24">
        <v>0</v>
      </c>
      <c r="AD12" s="24">
        <v>0</v>
      </c>
      <c r="AE12" s="24"/>
      <c r="AF12" s="24">
        <v>0</v>
      </c>
      <c r="AG12" s="24">
        <v>0</v>
      </c>
      <c r="AH12" s="24">
        <v>0</v>
      </c>
      <c r="AI12" s="24">
        <v>0</v>
      </c>
      <c r="AJ12" s="24">
        <v>0</v>
      </c>
      <c r="AK12" s="24" t="s">
        <v>905</v>
      </c>
    </row>
    <row r="13" spans="1:39" ht="15.65" customHeight="1" x14ac:dyDescent="0.4">
      <c r="A13" s="8" t="s">
        <v>927</v>
      </c>
      <c r="B13" s="24">
        <v>0</v>
      </c>
      <c r="C13" s="24">
        <v>0</v>
      </c>
      <c r="D13" s="24">
        <v>0</v>
      </c>
      <c r="E13" s="24">
        <v>0</v>
      </c>
      <c r="F13" s="24">
        <v>0</v>
      </c>
      <c r="G13" s="24" t="s">
        <v>905</v>
      </c>
      <c r="H13" s="24">
        <v>0</v>
      </c>
      <c r="I13" s="24">
        <v>0</v>
      </c>
      <c r="J13" s="24">
        <v>0</v>
      </c>
      <c r="K13" s="24">
        <v>0</v>
      </c>
      <c r="L13" s="24">
        <v>0</v>
      </c>
      <c r="M13" s="24" t="s">
        <v>905</v>
      </c>
      <c r="N13" s="24">
        <v>0</v>
      </c>
      <c r="O13" s="24">
        <v>0</v>
      </c>
      <c r="P13" s="24">
        <v>0</v>
      </c>
      <c r="Q13" s="24">
        <v>0</v>
      </c>
      <c r="R13" s="24">
        <v>0</v>
      </c>
      <c r="S13" s="24" t="s">
        <v>905</v>
      </c>
      <c r="T13" s="24">
        <v>0</v>
      </c>
      <c r="U13" s="24">
        <v>0</v>
      </c>
      <c r="V13" s="24">
        <v>0</v>
      </c>
      <c r="W13" s="24">
        <v>0</v>
      </c>
      <c r="X13" s="24">
        <v>0</v>
      </c>
      <c r="Y13" s="24"/>
      <c r="Z13" s="24">
        <v>0</v>
      </c>
      <c r="AA13" s="24">
        <v>0</v>
      </c>
      <c r="AB13" s="24">
        <v>0</v>
      </c>
      <c r="AC13" s="24">
        <v>0</v>
      </c>
      <c r="AD13" s="24">
        <v>0</v>
      </c>
      <c r="AE13" s="24"/>
      <c r="AF13" s="24">
        <v>0</v>
      </c>
      <c r="AG13" s="24">
        <v>0</v>
      </c>
      <c r="AH13" s="24">
        <v>0</v>
      </c>
      <c r="AI13" s="24">
        <v>0</v>
      </c>
      <c r="AJ13" s="24">
        <v>0</v>
      </c>
      <c r="AK13" s="24" t="s">
        <v>905</v>
      </c>
    </row>
    <row r="14" spans="1:39" ht="15.65" customHeight="1" x14ac:dyDescent="0.7">
      <c r="A14" s="8" t="s">
        <v>926</v>
      </c>
      <c r="B14" s="404">
        <v>0</v>
      </c>
      <c r="C14" s="404">
        <v>0</v>
      </c>
      <c r="D14" s="404">
        <v>0</v>
      </c>
      <c r="E14" s="404">
        <v>0</v>
      </c>
      <c r="F14" s="404">
        <v>0</v>
      </c>
      <c r="G14" s="404" t="s">
        <v>905</v>
      </c>
      <c r="H14" s="404">
        <v>0</v>
      </c>
      <c r="I14" s="404">
        <v>0</v>
      </c>
      <c r="J14" s="404">
        <v>0</v>
      </c>
      <c r="K14" s="404">
        <v>0</v>
      </c>
      <c r="L14" s="404">
        <v>0</v>
      </c>
      <c r="M14" s="404" t="s">
        <v>905</v>
      </c>
      <c r="N14" s="404">
        <v>0</v>
      </c>
      <c r="O14" s="404">
        <v>0</v>
      </c>
      <c r="P14" s="404">
        <v>0</v>
      </c>
      <c r="Q14" s="404">
        <v>0</v>
      </c>
      <c r="R14" s="404">
        <v>0</v>
      </c>
      <c r="S14" s="404" t="s">
        <v>905</v>
      </c>
      <c r="T14" s="404">
        <v>0</v>
      </c>
      <c r="U14" s="404">
        <v>0</v>
      </c>
      <c r="V14" s="404">
        <v>0</v>
      </c>
      <c r="W14" s="404">
        <v>0</v>
      </c>
      <c r="X14" s="404">
        <v>0</v>
      </c>
      <c r="Y14" s="404"/>
      <c r="Z14" s="404">
        <v>0</v>
      </c>
      <c r="AA14" s="404">
        <v>0</v>
      </c>
      <c r="AB14" s="404">
        <v>0</v>
      </c>
      <c r="AC14" s="404">
        <v>0</v>
      </c>
      <c r="AD14" s="404">
        <v>0</v>
      </c>
      <c r="AE14" s="24"/>
      <c r="AF14" s="24">
        <v>0</v>
      </c>
      <c r="AG14" s="24">
        <v>0</v>
      </c>
      <c r="AH14" s="24">
        <v>0</v>
      </c>
      <c r="AI14" s="24">
        <v>0</v>
      </c>
      <c r="AJ14" s="24">
        <v>0</v>
      </c>
      <c r="AK14" s="24" t="s">
        <v>905</v>
      </c>
    </row>
    <row r="15" spans="1:39" ht="15.65" customHeight="1" x14ac:dyDescent="0.4">
      <c r="A15" s="9" t="s">
        <v>5</v>
      </c>
      <c r="B15" s="33">
        <v>0</v>
      </c>
      <c r="C15" s="33">
        <v>0</v>
      </c>
      <c r="D15" s="33">
        <v>0</v>
      </c>
      <c r="E15" s="33">
        <v>0</v>
      </c>
      <c r="F15" s="33">
        <v>0</v>
      </c>
      <c r="G15" s="33" t="s">
        <v>905</v>
      </c>
      <c r="H15" s="33">
        <v>0</v>
      </c>
      <c r="I15" s="33">
        <v>0</v>
      </c>
      <c r="J15" s="33">
        <v>0</v>
      </c>
      <c r="K15" s="33">
        <v>0</v>
      </c>
      <c r="L15" s="33">
        <v>0</v>
      </c>
      <c r="M15" s="33" t="s">
        <v>905</v>
      </c>
      <c r="N15" s="33">
        <v>0</v>
      </c>
      <c r="O15" s="33">
        <v>0</v>
      </c>
      <c r="P15" s="33">
        <v>0</v>
      </c>
      <c r="Q15" s="33">
        <v>0</v>
      </c>
      <c r="R15" s="33">
        <v>0</v>
      </c>
      <c r="S15" s="33" t="s">
        <v>905</v>
      </c>
      <c r="T15" s="33">
        <v>0</v>
      </c>
      <c r="U15" s="33">
        <v>0</v>
      </c>
      <c r="V15" s="33">
        <v>0</v>
      </c>
      <c r="W15" s="33">
        <v>0</v>
      </c>
      <c r="X15" s="33">
        <v>0</v>
      </c>
      <c r="Y15" s="33"/>
      <c r="Z15" s="33">
        <v>0</v>
      </c>
      <c r="AA15" s="33">
        <v>0</v>
      </c>
      <c r="AB15" s="33">
        <v>0</v>
      </c>
      <c r="AC15" s="33">
        <v>0</v>
      </c>
      <c r="AD15" s="33">
        <v>0</v>
      </c>
      <c r="AE15" s="33"/>
      <c r="AF15" s="33">
        <v>0</v>
      </c>
      <c r="AG15" s="33">
        <v>0</v>
      </c>
      <c r="AH15" s="33">
        <v>0</v>
      </c>
      <c r="AI15" s="33">
        <v>0</v>
      </c>
      <c r="AJ15" s="33">
        <v>0</v>
      </c>
      <c r="AK15" s="33" t="s">
        <v>905</v>
      </c>
    </row>
    <row r="16" spans="1:39" ht="15.65" customHeight="1" x14ac:dyDescent="0.4">
      <c r="A16" s="13" t="s">
        <v>590</v>
      </c>
      <c r="B16" s="33"/>
      <c r="C16" s="33"/>
      <c r="D16" s="33"/>
      <c r="E16" s="33"/>
      <c r="F16" s="33"/>
      <c r="G16" s="33"/>
      <c r="H16" s="20">
        <f t="shared" ref="H16:X16" si="1">IF(H$4="","Blank",IFERROR(H15/B15-1,0))</f>
        <v>0</v>
      </c>
      <c r="I16" s="20">
        <f t="shared" si="1"/>
        <v>0</v>
      </c>
      <c r="J16" s="20">
        <f t="shared" si="1"/>
        <v>0</v>
      </c>
      <c r="K16" s="20">
        <f t="shared" si="1"/>
        <v>0</v>
      </c>
      <c r="L16" s="20">
        <f t="shared" si="1"/>
        <v>0</v>
      </c>
      <c r="M16" s="20" t="str">
        <f t="shared" si="1"/>
        <v>Blank</v>
      </c>
      <c r="N16" s="20">
        <f t="shared" si="1"/>
        <v>0</v>
      </c>
      <c r="O16" s="20">
        <f t="shared" si="1"/>
        <v>0</v>
      </c>
      <c r="P16" s="20">
        <f t="shared" si="1"/>
        <v>0</v>
      </c>
      <c r="Q16" s="20">
        <f t="shared" si="1"/>
        <v>0</v>
      </c>
      <c r="R16" s="20">
        <f t="shared" si="1"/>
        <v>0</v>
      </c>
      <c r="S16" s="20" t="str">
        <f t="shared" si="1"/>
        <v>Blank</v>
      </c>
      <c r="T16" s="20">
        <f t="shared" si="1"/>
        <v>0</v>
      </c>
      <c r="U16" s="20">
        <f t="shared" si="1"/>
        <v>0</v>
      </c>
      <c r="V16" s="20">
        <f t="shared" si="1"/>
        <v>0</v>
      </c>
      <c r="W16" s="20">
        <f t="shared" si="1"/>
        <v>0</v>
      </c>
      <c r="X16" s="20">
        <f t="shared" si="1"/>
        <v>0</v>
      </c>
      <c r="Y16" s="33"/>
      <c r="Z16" s="33"/>
      <c r="AA16" s="33"/>
      <c r="AB16" s="33"/>
      <c r="AC16" s="33"/>
      <c r="AD16" s="33"/>
      <c r="AE16" s="33"/>
      <c r="AF16" s="33"/>
      <c r="AG16" s="33"/>
      <c r="AH16" s="33"/>
      <c r="AI16" s="33"/>
      <c r="AJ16" s="33"/>
      <c r="AK16" s="33"/>
    </row>
    <row r="17" spans="1:37" ht="15.65" customHeight="1" x14ac:dyDescent="0.4">
      <c r="A17" s="13" t="s">
        <v>906</v>
      </c>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row>
    <row r="18" spans="1:37" ht="15.65" customHeight="1" x14ac:dyDescent="0.4">
      <c r="A18" s="13" t="s">
        <v>226</v>
      </c>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row>
    <row r="19" spans="1:37" ht="15.65" customHeight="1" x14ac:dyDescent="0.4">
      <c r="A19" s="8" t="s">
        <v>928</v>
      </c>
      <c r="B19" s="24">
        <v>0</v>
      </c>
      <c r="C19" s="24">
        <v>0</v>
      </c>
      <c r="D19" s="24">
        <v>0</v>
      </c>
      <c r="E19" s="24">
        <v>0</v>
      </c>
      <c r="F19" s="24">
        <v>0</v>
      </c>
      <c r="G19" s="24" t="s">
        <v>905</v>
      </c>
      <c r="H19" s="24">
        <v>0</v>
      </c>
      <c r="I19" s="24">
        <v>0</v>
      </c>
      <c r="J19" s="24">
        <v>0</v>
      </c>
      <c r="K19" s="24">
        <v>0</v>
      </c>
      <c r="L19" s="24">
        <v>0</v>
      </c>
      <c r="M19" s="24" t="s">
        <v>905</v>
      </c>
      <c r="N19" s="24">
        <v>0</v>
      </c>
      <c r="O19" s="24">
        <v>0</v>
      </c>
      <c r="P19" s="24">
        <v>0</v>
      </c>
      <c r="Q19" s="24">
        <v>0</v>
      </c>
      <c r="R19" s="24">
        <v>0</v>
      </c>
      <c r="S19" s="24" t="s">
        <v>905</v>
      </c>
      <c r="T19" s="24">
        <v>0</v>
      </c>
      <c r="U19" s="24">
        <v>0</v>
      </c>
      <c r="V19" s="24">
        <v>0</v>
      </c>
      <c r="W19" s="24">
        <v>0</v>
      </c>
      <c r="X19" s="24">
        <v>0</v>
      </c>
      <c r="Y19" s="24"/>
      <c r="Z19" s="24">
        <v>0</v>
      </c>
      <c r="AA19" s="24">
        <v>0</v>
      </c>
      <c r="AB19" s="24">
        <v>0</v>
      </c>
      <c r="AC19" s="24">
        <v>0</v>
      </c>
      <c r="AD19" s="24">
        <v>0</v>
      </c>
      <c r="AE19" s="24"/>
      <c r="AF19" s="24">
        <v>0</v>
      </c>
      <c r="AG19" s="24">
        <v>0</v>
      </c>
      <c r="AH19" s="24">
        <v>0</v>
      </c>
      <c r="AI19" s="24">
        <v>0</v>
      </c>
      <c r="AJ19" s="24">
        <v>0</v>
      </c>
      <c r="AK19" s="24" t="s">
        <v>905</v>
      </c>
    </row>
    <row r="20" spans="1:37" ht="15.65" customHeight="1" x14ac:dyDescent="0.4">
      <c r="A20" s="8" t="s">
        <v>927</v>
      </c>
      <c r="B20" s="24">
        <v>0</v>
      </c>
      <c r="C20" s="24">
        <v>0</v>
      </c>
      <c r="D20" s="24">
        <v>0</v>
      </c>
      <c r="E20" s="24">
        <v>0</v>
      </c>
      <c r="F20" s="24">
        <v>0</v>
      </c>
      <c r="G20" s="24" t="s">
        <v>905</v>
      </c>
      <c r="H20" s="24">
        <v>0</v>
      </c>
      <c r="I20" s="24">
        <v>0</v>
      </c>
      <c r="J20" s="24">
        <v>0</v>
      </c>
      <c r="K20" s="24">
        <v>0</v>
      </c>
      <c r="L20" s="24">
        <v>0</v>
      </c>
      <c r="M20" s="24" t="s">
        <v>905</v>
      </c>
      <c r="N20" s="24">
        <v>0</v>
      </c>
      <c r="O20" s="24">
        <v>0</v>
      </c>
      <c r="P20" s="24">
        <v>0</v>
      </c>
      <c r="Q20" s="24">
        <v>0</v>
      </c>
      <c r="R20" s="24">
        <v>0</v>
      </c>
      <c r="S20" s="24" t="s">
        <v>905</v>
      </c>
      <c r="T20" s="24">
        <v>0</v>
      </c>
      <c r="U20" s="24">
        <v>0</v>
      </c>
      <c r="V20" s="24">
        <v>0</v>
      </c>
      <c r="W20" s="24">
        <v>0</v>
      </c>
      <c r="X20" s="24">
        <v>0</v>
      </c>
      <c r="Y20" s="24"/>
      <c r="Z20" s="24">
        <v>0</v>
      </c>
      <c r="AA20" s="24">
        <v>0</v>
      </c>
      <c r="AB20" s="24">
        <v>0</v>
      </c>
      <c r="AC20" s="24">
        <v>0</v>
      </c>
      <c r="AD20" s="24">
        <v>0</v>
      </c>
      <c r="AE20" s="24"/>
      <c r="AF20" s="24">
        <v>0</v>
      </c>
      <c r="AG20" s="24">
        <v>0</v>
      </c>
      <c r="AH20" s="24">
        <v>0</v>
      </c>
      <c r="AI20" s="24">
        <v>0</v>
      </c>
      <c r="AJ20" s="24">
        <v>0</v>
      </c>
      <c r="AK20" s="24" t="s">
        <v>905</v>
      </c>
    </row>
    <row r="21" spans="1:37" ht="15.65" customHeight="1" x14ac:dyDescent="0.7">
      <c r="A21" s="8" t="s">
        <v>926</v>
      </c>
      <c r="B21" s="404">
        <v>0</v>
      </c>
      <c r="C21" s="404">
        <v>0</v>
      </c>
      <c r="D21" s="404">
        <v>0</v>
      </c>
      <c r="E21" s="404">
        <v>0</v>
      </c>
      <c r="F21" s="404">
        <v>0</v>
      </c>
      <c r="G21" s="404" t="s">
        <v>905</v>
      </c>
      <c r="H21" s="404">
        <v>0</v>
      </c>
      <c r="I21" s="404">
        <v>0</v>
      </c>
      <c r="J21" s="404">
        <v>0</v>
      </c>
      <c r="K21" s="404">
        <v>0</v>
      </c>
      <c r="L21" s="404">
        <v>0</v>
      </c>
      <c r="M21" s="404" t="s">
        <v>905</v>
      </c>
      <c r="N21" s="404">
        <v>0</v>
      </c>
      <c r="O21" s="404">
        <v>0</v>
      </c>
      <c r="P21" s="404">
        <v>0</v>
      </c>
      <c r="Q21" s="404">
        <v>0</v>
      </c>
      <c r="R21" s="404">
        <v>0</v>
      </c>
      <c r="S21" s="404" t="s">
        <v>905</v>
      </c>
      <c r="T21" s="404">
        <v>0</v>
      </c>
      <c r="U21" s="404">
        <v>0</v>
      </c>
      <c r="V21" s="404">
        <v>0</v>
      </c>
      <c r="W21" s="404">
        <v>0</v>
      </c>
      <c r="X21" s="404">
        <v>0</v>
      </c>
      <c r="Y21" s="404"/>
      <c r="Z21" s="404">
        <v>0</v>
      </c>
      <c r="AA21" s="404">
        <v>0</v>
      </c>
      <c r="AB21" s="404">
        <v>0</v>
      </c>
      <c r="AC21" s="404">
        <v>0</v>
      </c>
      <c r="AD21" s="404">
        <v>0</v>
      </c>
      <c r="AE21" s="24"/>
      <c r="AF21" s="24">
        <v>0</v>
      </c>
      <c r="AG21" s="24">
        <v>0</v>
      </c>
      <c r="AH21" s="24">
        <v>0</v>
      </c>
      <c r="AI21" s="24">
        <v>0</v>
      </c>
      <c r="AJ21" s="24">
        <v>0</v>
      </c>
      <c r="AK21" s="24" t="s">
        <v>905</v>
      </c>
    </row>
    <row r="22" spans="1:37" ht="15.65" customHeight="1" x14ac:dyDescent="0.4">
      <c r="A22" s="9" t="s">
        <v>591</v>
      </c>
      <c r="B22" s="33">
        <v>0</v>
      </c>
      <c r="C22" s="33">
        <v>0</v>
      </c>
      <c r="D22" s="33">
        <v>0</v>
      </c>
      <c r="E22" s="33">
        <v>0</v>
      </c>
      <c r="F22" s="33">
        <v>0</v>
      </c>
      <c r="G22" s="33" t="s">
        <v>905</v>
      </c>
      <c r="H22" s="33">
        <v>0</v>
      </c>
      <c r="I22" s="33">
        <v>0</v>
      </c>
      <c r="J22" s="33">
        <v>0</v>
      </c>
      <c r="K22" s="33">
        <v>0</v>
      </c>
      <c r="L22" s="33">
        <v>0</v>
      </c>
      <c r="M22" s="33" t="s">
        <v>905</v>
      </c>
      <c r="N22" s="33">
        <v>0</v>
      </c>
      <c r="O22" s="33">
        <v>0</v>
      </c>
      <c r="P22" s="33">
        <v>0</v>
      </c>
      <c r="Q22" s="33">
        <v>0</v>
      </c>
      <c r="R22" s="33">
        <v>0</v>
      </c>
      <c r="S22" s="33" t="s">
        <v>905</v>
      </c>
      <c r="T22" s="33">
        <v>0</v>
      </c>
      <c r="U22" s="33">
        <v>0</v>
      </c>
      <c r="V22" s="33">
        <v>0</v>
      </c>
      <c r="W22" s="33">
        <v>0</v>
      </c>
      <c r="X22" s="33">
        <v>0</v>
      </c>
      <c r="Y22" s="33"/>
      <c r="Z22" s="33">
        <v>0</v>
      </c>
      <c r="AA22" s="33">
        <v>0</v>
      </c>
      <c r="AB22" s="33">
        <v>0</v>
      </c>
      <c r="AC22" s="33">
        <v>0</v>
      </c>
      <c r="AD22" s="33">
        <v>0</v>
      </c>
      <c r="AE22" s="33"/>
      <c r="AF22" s="33">
        <v>0</v>
      </c>
      <c r="AG22" s="33">
        <v>0</v>
      </c>
      <c r="AH22" s="33">
        <v>0</v>
      </c>
      <c r="AI22" s="33">
        <v>0</v>
      </c>
      <c r="AJ22" s="33">
        <v>0</v>
      </c>
      <c r="AK22" s="33" t="s">
        <v>905</v>
      </c>
    </row>
    <row r="23" spans="1:37" ht="15.65" customHeight="1" x14ac:dyDescent="0.4">
      <c r="A23" s="8" t="s">
        <v>906</v>
      </c>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row>
    <row r="24" spans="1:37" ht="15.65" customHeight="1" x14ac:dyDescent="0.4">
      <c r="A24" s="9" t="s">
        <v>68</v>
      </c>
      <c r="B24" s="33">
        <v>0</v>
      </c>
      <c r="C24" s="33">
        <v>0</v>
      </c>
      <c r="D24" s="33">
        <v>0</v>
      </c>
      <c r="E24" s="33">
        <v>0</v>
      </c>
      <c r="F24" s="33">
        <v>0</v>
      </c>
      <c r="G24" s="33" t="s">
        <v>905</v>
      </c>
      <c r="H24" s="33">
        <v>0</v>
      </c>
      <c r="I24" s="33">
        <v>0</v>
      </c>
      <c r="J24" s="33">
        <v>0</v>
      </c>
      <c r="K24" s="33">
        <v>0</v>
      </c>
      <c r="L24" s="33">
        <v>0</v>
      </c>
      <c r="M24" s="33" t="s">
        <v>905</v>
      </c>
      <c r="N24" s="33">
        <v>0</v>
      </c>
      <c r="O24" s="33">
        <v>0</v>
      </c>
      <c r="P24" s="33">
        <v>0</v>
      </c>
      <c r="Q24" s="33">
        <v>0</v>
      </c>
      <c r="R24" s="33">
        <v>0</v>
      </c>
      <c r="S24" s="33" t="s">
        <v>905</v>
      </c>
      <c r="T24" s="33">
        <v>0</v>
      </c>
      <c r="U24" s="33">
        <v>0</v>
      </c>
      <c r="V24" s="33">
        <v>0</v>
      </c>
      <c r="W24" s="33">
        <v>0</v>
      </c>
      <c r="X24" s="33">
        <v>0</v>
      </c>
      <c r="Y24" s="33"/>
      <c r="Z24" s="33">
        <v>0</v>
      </c>
      <c r="AA24" s="33">
        <v>0</v>
      </c>
      <c r="AB24" s="33">
        <v>0</v>
      </c>
      <c r="AC24" s="33">
        <v>0</v>
      </c>
      <c r="AD24" s="33">
        <v>0</v>
      </c>
      <c r="AE24" s="33"/>
      <c r="AF24" s="33">
        <v>0</v>
      </c>
      <c r="AG24" s="33">
        <v>0</v>
      </c>
      <c r="AH24" s="33">
        <v>0</v>
      </c>
      <c r="AI24" s="33">
        <v>0</v>
      </c>
      <c r="AJ24" s="33">
        <v>0</v>
      </c>
      <c r="AK24" s="33" t="s">
        <v>905</v>
      </c>
    </row>
    <row r="25" spans="1:37" ht="15.65" customHeight="1" x14ac:dyDescent="0.4">
      <c r="A25" s="13" t="s">
        <v>225</v>
      </c>
      <c r="B25" s="20">
        <f>IFERROR(B24/B15,0)</f>
        <v>0</v>
      </c>
      <c r="C25" s="20">
        <f>IFERROR(C24/C15,0)</f>
        <v>0</v>
      </c>
      <c r="D25" s="20">
        <f>IFERROR(D24/D15,0)</f>
        <v>0</v>
      </c>
      <c r="E25" s="20">
        <f t="shared" ref="E25:X25" si="2">IF(E$4="","Blank",IFERROR(E24/E15,0))</f>
        <v>0</v>
      </c>
      <c r="F25" s="20">
        <f t="shared" si="2"/>
        <v>0</v>
      </c>
      <c r="G25" s="20" t="str">
        <f t="shared" si="2"/>
        <v>Blank</v>
      </c>
      <c r="H25" s="20">
        <f t="shared" si="2"/>
        <v>0</v>
      </c>
      <c r="I25" s="20">
        <f t="shared" si="2"/>
        <v>0</v>
      </c>
      <c r="J25" s="20">
        <f t="shared" si="2"/>
        <v>0</v>
      </c>
      <c r="K25" s="20">
        <f t="shared" si="2"/>
        <v>0</v>
      </c>
      <c r="L25" s="20">
        <f t="shared" si="2"/>
        <v>0</v>
      </c>
      <c r="M25" s="20" t="str">
        <f t="shared" si="2"/>
        <v>Blank</v>
      </c>
      <c r="N25" s="20">
        <f t="shared" si="2"/>
        <v>0</v>
      </c>
      <c r="O25" s="20">
        <f t="shared" si="2"/>
        <v>0</v>
      </c>
      <c r="P25" s="20">
        <f t="shared" si="2"/>
        <v>0</v>
      </c>
      <c r="Q25" s="20">
        <f t="shared" si="2"/>
        <v>0</v>
      </c>
      <c r="R25" s="20">
        <f t="shared" si="2"/>
        <v>0</v>
      </c>
      <c r="S25" s="20" t="str">
        <f t="shared" si="2"/>
        <v>Blank</v>
      </c>
      <c r="T25" s="20">
        <f t="shared" si="2"/>
        <v>0</v>
      </c>
      <c r="U25" s="20">
        <f t="shared" si="2"/>
        <v>0</v>
      </c>
      <c r="V25" s="20">
        <f t="shared" si="2"/>
        <v>0</v>
      </c>
      <c r="W25" s="20">
        <f t="shared" si="2"/>
        <v>0</v>
      </c>
      <c r="X25" s="20">
        <f t="shared" si="2"/>
        <v>0</v>
      </c>
      <c r="Y25" s="20"/>
      <c r="Z25" s="20"/>
      <c r="AA25" s="20"/>
      <c r="AB25" s="20"/>
      <c r="AC25" s="20"/>
      <c r="AD25" s="20"/>
      <c r="AE25" s="20"/>
      <c r="AF25" s="20"/>
      <c r="AG25" s="20"/>
      <c r="AH25" s="20"/>
      <c r="AI25" s="20"/>
      <c r="AJ25" s="20"/>
      <c r="AK25" s="20"/>
    </row>
    <row r="26" spans="1:37" ht="15.65" customHeight="1" x14ac:dyDescent="0.4">
      <c r="A26" s="8" t="s">
        <v>906</v>
      </c>
    </row>
    <row r="27" spans="1:37" ht="15.65" customHeight="1" x14ac:dyDescent="0.4">
      <c r="A27" s="13" t="s">
        <v>593</v>
      </c>
    </row>
    <row r="28" spans="1:37" ht="15.65" customHeight="1" x14ac:dyDescent="0.4">
      <c r="A28" s="8" t="s">
        <v>925</v>
      </c>
      <c r="B28" s="24">
        <v>0</v>
      </c>
      <c r="C28" s="24">
        <v>0</v>
      </c>
      <c r="D28" s="24">
        <v>0</v>
      </c>
      <c r="E28" s="24">
        <v>0</v>
      </c>
      <c r="F28" s="24">
        <v>0</v>
      </c>
      <c r="G28" s="24" t="s">
        <v>905</v>
      </c>
      <c r="H28" s="24">
        <v>0</v>
      </c>
      <c r="I28" s="24">
        <v>0</v>
      </c>
      <c r="J28" s="24">
        <v>0</v>
      </c>
      <c r="K28" s="24">
        <v>0</v>
      </c>
      <c r="L28" s="24">
        <v>0</v>
      </c>
      <c r="M28" s="24" t="s">
        <v>905</v>
      </c>
      <c r="N28" s="24">
        <v>0</v>
      </c>
      <c r="O28" s="24">
        <v>0</v>
      </c>
      <c r="P28" s="24">
        <v>0</v>
      </c>
      <c r="Q28" s="24">
        <v>0</v>
      </c>
      <c r="R28" s="24">
        <v>0</v>
      </c>
      <c r="S28" s="24" t="s">
        <v>905</v>
      </c>
      <c r="T28" s="24">
        <v>0</v>
      </c>
      <c r="U28" s="24">
        <v>0</v>
      </c>
      <c r="V28" s="24">
        <v>0</v>
      </c>
      <c r="W28" s="24">
        <v>0</v>
      </c>
      <c r="X28" s="24">
        <v>0</v>
      </c>
      <c r="Y28" s="24"/>
      <c r="Z28" s="24">
        <v>0</v>
      </c>
      <c r="AA28" s="24">
        <v>0</v>
      </c>
      <c r="AB28" s="24">
        <v>0</v>
      </c>
      <c r="AC28" s="24">
        <v>0</v>
      </c>
      <c r="AD28" s="24">
        <v>0</v>
      </c>
      <c r="AE28" s="24"/>
      <c r="AF28" s="24">
        <v>0</v>
      </c>
      <c r="AG28" s="24">
        <v>0</v>
      </c>
      <c r="AH28" s="24">
        <v>0</v>
      </c>
      <c r="AI28" s="24">
        <v>0</v>
      </c>
      <c r="AJ28" s="24">
        <v>0</v>
      </c>
      <c r="AK28" s="24" t="s">
        <v>905</v>
      </c>
    </row>
    <row r="29" spans="1:37" ht="15.65" customHeight="1" x14ac:dyDescent="0.4">
      <c r="A29" s="8" t="s">
        <v>617</v>
      </c>
      <c r="B29" s="24">
        <v>0</v>
      </c>
      <c r="C29" s="24">
        <v>0</v>
      </c>
      <c r="D29" s="24">
        <v>0</v>
      </c>
      <c r="E29" s="24">
        <v>0</v>
      </c>
      <c r="F29" s="24">
        <v>0</v>
      </c>
      <c r="G29" s="24" t="s">
        <v>905</v>
      </c>
      <c r="H29" s="24">
        <v>0</v>
      </c>
      <c r="I29" s="24">
        <v>0</v>
      </c>
      <c r="J29" s="24">
        <v>0</v>
      </c>
      <c r="K29" s="24">
        <v>0</v>
      </c>
      <c r="L29" s="24">
        <v>0</v>
      </c>
      <c r="M29" s="24" t="s">
        <v>905</v>
      </c>
      <c r="N29" s="24">
        <v>0</v>
      </c>
      <c r="O29" s="24">
        <v>0</v>
      </c>
      <c r="P29" s="24">
        <v>0</v>
      </c>
      <c r="Q29" s="24">
        <v>0</v>
      </c>
      <c r="R29" s="24">
        <v>0</v>
      </c>
      <c r="S29" s="24" t="s">
        <v>905</v>
      </c>
      <c r="T29" s="24">
        <v>0</v>
      </c>
      <c r="U29" s="24">
        <v>0</v>
      </c>
      <c r="V29" s="24">
        <v>0</v>
      </c>
      <c r="W29" s="24">
        <v>0</v>
      </c>
      <c r="X29" s="24">
        <v>0</v>
      </c>
      <c r="Y29" s="24"/>
      <c r="Z29" s="24">
        <v>0</v>
      </c>
      <c r="AA29" s="24">
        <v>0</v>
      </c>
      <c r="AB29" s="24">
        <v>0</v>
      </c>
      <c r="AC29" s="24">
        <v>0</v>
      </c>
      <c r="AD29" s="24">
        <v>0</v>
      </c>
      <c r="AE29" s="24"/>
      <c r="AF29" s="24">
        <v>0</v>
      </c>
      <c r="AG29" s="24">
        <v>0</v>
      </c>
      <c r="AH29" s="24">
        <v>0</v>
      </c>
      <c r="AI29" s="24">
        <v>0</v>
      </c>
      <c r="AJ29" s="24">
        <v>0</v>
      </c>
      <c r="AK29" s="24" t="s">
        <v>905</v>
      </c>
    </row>
    <row r="30" spans="1:37" ht="15.65" customHeight="1" x14ac:dyDescent="0.4">
      <c r="A30" s="8" t="s">
        <v>924</v>
      </c>
      <c r="B30" s="24">
        <v>0</v>
      </c>
      <c r="C30" s="24">
        <v>0</v>
      </c>
      <c r="D30" s="24">
        <v>0</v>
      </c>
      <c r="E30" s="24">
        <v>0</v>
      </c>
      <c r="F30" s="24">
        <v>0</v>
      </c>
      <c r="G30" s="24" t="s">
        <v>905</v>
      </c>
      <c r="H30" s="24">
        <v>0</v>
      </c>
      <c r="I30" s="24">
        <v>0</v>
      </c>
      <c r="J30" s="24">
        <v>0</v>
      </c>
      <c r="K30" s="24">
        <v>0</v>
      </c>
      <c r="L30" s="24">
        <v>0</v>
      </c>
      <c r="M30" s="24" t="s">
        <v>905</v>
      </c>
      <c r="N30" s="24">
        <v>0</v>
      </c>
      <c r="O30" s="24">
        <v>0</v>
      </c>
      <c r="P30" s="24">
        <v>0</v>
      </c>
      <c r="Q30" s="24">
        <v>0</v>
      </c>
      <c r="R30" s="24">
        <v>0</v>
      </c>
      <c r="S30" s="24" t="s">
        <v>905</v>
      </c>
      <c r="T30" s="24">
        <v>0</v>
      </c>
      <c r="U30" s="24">
        <v>0</v>
      </c>
      <c r="V30" s="24">
        <v>0</v>
      </c>
      <c r="W30" s="24">
        <v>0</v>
      </c>
      <c r="X30" s="24">
        <v>0</v>
      </c>
      <c r="Y30" s="24"/>
      <c r="Z30" s="24">
        <v>0</v>
      </c>
      <c r="AA30" s="24">
        <v>0</v>
      </c>
      <c r="AB30" s="24">
        <v>0</v>
      </c>
      <c r="AC30" s="24">
        <v>0</v>
      </c>
      <c r="AD30" s="24">
        <v>0</v>
      </c>
      <c r="AE30" s="24"/>
      <c r="AF30" s="24">
        <v>0</v>
      </c>
      <c r="AG30" s="24">
        <v>0</v>
      </c>
      <c r="AH30" s="24">
        <v>0</v>
      </c>
      <c r="AI30" s="24">
        <v>0</v>
      </c>
      <c r="AJ30" s="24">
        <v>0</v>
      </c>
      <c r="AK30" s="24" t="s">
        <v>905</v>
      </c>
    </row>
    <row r="31" spans="1:37" ht="15.65" customHeight="1" x14ac:dyDescent="0.4">
      <c r="A31" s="8" t="s">
        <v>923</v>
      </c>
      <c r="B31" s="24">
        <v>0</v>
      </c>
      <c r="C31" s="24">
        <v>0</v>
      </c>
      <c r="D31" s="24">
        <v>0</v>
      </c>
      <c r="E31" s="24">
        <v>0</v>
      </c>
      <c r="F31" s="24">
        <v>0</v>
      </c>
      <c r="G31" s="24" t="s">
        <v>905</v>
      </c>
      <c r="H31" s="24">
        <v>0</v>
      </c>
      <c r="I31" s="24">
        <v>0</v>
      </c>
      <c r="J31" s="24">
        <v>0</v>
      </c>
      <c r="K31" s="24">
        <v>0</v>
      </c>
      <c r="L31" s="24">
        <v>0</v>
      </c>
      <c r="M31" s="24" t="s">
        <v>905</v>
      </c>
      <c r="N31" s="24">
        <v>0</v>
      </c>
      <c r="O31" s="24">
        <v>0</v>
      </c>
      <c r="P31" s="24">
        <v>0</v>
      </c>
      <c r="Q31" s="24">
        <v>0</v>
      </c>
      <c r="R31" s="24">
        <v>0</v>
      </c>
      <c r="S31" s="24" t="s">
        <v>905</v>
      </c>
      <c r="T31" s="24">
        <v>0</v>
      </c>
      <c r="U31" s="24">
        <v>0</v>
      </c>
      <c r="V31" s="24">
        <v>0</v>
      </c>
      <c r="W31" s="24">
        <v>0</v>
      </c>
      <c r="X31" s="24">
        <v>0</v>
      </c>
      <c r="Y31" s="24"/>
      <c r="Z31" s="24">
        <v>0</v>
      </c>
      <c r="AA31" s="24">
        <v>0</v>
      </c>
      <c r="AB31" s="24">
        <v>0</v>
      </c>
      <c r="AC31" s="24">
        <v>0</v>
      </c>
      <c r="AD31" s="24">
        <v>0</v>
      </c>
      <c r="AE31" s="24"/>
      <c r="AF31" s="24">
        <v>0</v>
      </c>
      <c r="AG31" s="24">
        <v>0</v>
      </c>
      <c r="AH31" s="24">
        <v>0</v>
      </c>
      <c r="AI31" s="24">
        <v>0</v>
      </c>
      <c r="AJ31" s="24">
        <v>0</v>
      </c>
      <c r="AK31" s="24" t="s">
        <v>905</v>
      </c>
    </row>
    <row r="32" spans="1:37" ht="15.65" customHeight="1" x14ac:dyDescent="0.4">
      <c r="A32" s="8" t="s">
        <v>922</v>
      </c>
      <c r="B32" s="24">
        <v>0</v>
      </c>
      <c r="C32" s="24">
        <v>0</v>
      </c>
      <c r="D32" s="24">
        <v>0</v>
      </c>
      <c r="E32" s="24">
        <v>0</v>
      </c>
      <c r="F32" s="24">
        <v>0</v>
      </c>
      <c r="G32" s="24" t="s">
        <v>905</v>
      </c>
      <c r="H32" s="24">
        <v>0</v>
      </c>
      <c r="I32" s="24">
        <v>0</v>
      </c>
      <c r="J32" s="24">
        <v>0</v>
      </c>
      <c r="K32" s="24">
        <v>0</v>
      </c>
      <c r="L32" s="24">
        <v>0</v>
      </c>
      <c r="M32" s="24" t="s">
        <v>905</v>
      </c>
      <c r="N32" s="24">
        <v>0</v>
      </c>
      <c r="O32" s="24">
        <v>0</v>
      </c>
      <c r="P32" s="24">
        <v>0</v>
      </c>
      <c r="Q32" s="24">
        <v>0</v>
      </c>
      <c r="R32" s="24">
        <v>0</v>
      </c>
      <c r="S32" s="24" t="s">
        <v>905</v>
      </c>
      <c r="T32" s="24">
        <v>0</v>
      </c>
      <c r="U32" s="24">
        <v>0</v>
      </c>
      <c r="V32" s="24">
        <v>0</v>
      </c>
      <c r="W32" s="24">
        <v>0</v>
      </c>
      <c r="X32" s="24">
        <v>0</v>
      </c>
      <c r="Y32" s="24"/>
      <c r="Z32" s="24">
        <v>0</v>
      </c>
      <c r="AA32" s="24">
        <v>0</v>
      </c>
      <c r="AB32" s="24">
        <v>0</v>
      </c>
      <c r="AC32" s="24">
        <v>0</v>
      </c>
      <c r="AD32" s="24">
        <v>0</v>
      </c>
      <c r="AE32" s="24"/>
      <c r="AF32" s="24">
        <v>0</v>
      </c>
      <c r="AG32" s="24">
        <v>0</v>
      </c>
      <c r="AH32" s="24">
        <v>0</v>
      </c>
      <c r="AI32" s="24">
        <v>0</v>
      </c>
      <c r="AJ32" s="24">
        <v>0</v>
      </c>
      <c r="AK32" s="24" t="s">
        <v>905</v>
      </c>
    </row>
    <row r="33" spans="1:37" ht="15.65" customHeight="1" x14ac:dyDescent="0.7">
      <c r="A33" s="8" t="s">
        <v>921</v>
      </c>
      <c r="B33" s="404">
        <v>0</v>
      </c>
      <c r="C33" s="404">
        <v>0</v>
      </c>
      <c r="D33" s="404">
        <v>0</v>
      </c>
      <c r="E33" s="404">
        <v>0</v>
      </c>
      <c r="F33" s="404">
        <v>0</v>
      </c>
      <c r="G33" s="404" t="s">
        <v>905</v>
      </c>
      <c r="H33" s="404">
        <v>0</v>
      </c>
      <c r="I33" s="404">
        <v>0</v>
      </c>
      <c r="J33" s="404">
        <v>0</v>
      </c>
      <c r="K33" s="404">
        <v>0</v>
      </c>
      <c r="L33" s="404">
        <v>0</v>
      </c>
      <c r="M33" s="404" t="s">
        <v>905</v>
      </c>
      <c r="N33" s="404">
        <v>0</v>
      </c>
      <c r="O33" s="404">
        <v>0</v>
      </c>
      <c r="P33" s="404">
        <v>0</v>
      </c>
      <c r="Q33" s="404">
        <v>0</v>
      </c>
      <c r="R33" s="404">
        <v>0</v>
      </c>
      <c r="S33" s="404" t="s">
        <v>905</v>
      </c>
      <c r="T33" s="404">
        <v>0</v>
      </c>
      <c r="U33" s="404">
        <v>0</v>
      </c>
      <c r="V33" s="404">
        <v>0</v>
      </c>
      <c r="W33" s="404">
        <v>0</v>
      </c>
      <c r="X33" s="404">
        <v>0</v>
      </c>
      <c r="Y33" s="404"/>
      <c r="Z33" s="404">
        <v>0</v>
      </c>
      <c r="AA33" s="404">
        <v>0</v>
      </c>
      <c r="AB33" s="404">
        <v>0</v>
      </c>
      <c r="AC33" s="404">
        <v>0</v>
      </c>
      <c r="AD33" s="404">
        <v>0</v>
      </c>
      <c r="AE33" s="24"/>
      <c r="AF33" s="24">
        <v>0</v>
      </c>
      <c r="AG33" s="24">
        <v>0</v>
      </c>
      <c r="AH33" s="24">
        <v>0</v>
      </c>
      <c r="AI33" s="24">
        <v>0</v>
      </c>
      <c r="AJ33" s="24">
        <v>0</v>
      </c>
      <c r="AK33" s="24" t="s">
        <v>905</v>
      </c>
    </row>
    <row r="34" spans="1:37" ht="15.65" customHeight="1" x14ac:dyDescent="0.4">
      <c r="A34" s="9" t="s">
        <v>595</v>
      </c>
      <c r="B34" s="33">
        <v>0</v>
      </c>
      <c r="C34" s="33">
        <v>0</v>
      </c>
      <c r="D34" s="33">
        <v>0</v>
      </c>
      <c r="E34" s="33">
        <v>0</v>
      </c>
      <c r="F34" s="33">
        <v>0</v>
      </c>
      <c r="G34" s="33" t="s">
        <v>905</v>
      </c>
      <c r="H34" s="33">
        <v>0</v>
      </c>
      <c r="I34" s="33">
        <v>0</v>
      </c>
      <c r="J34" s="33">
        <v>0</v>
      </c>
      <c r="K34" s="33">
        <v>0</v>
      </c>
      <c r="L34" s="33">
        <v>0</v>
      </c>
      <c r="M34" s="33" t="s">
        <v>905</v>
      </c>
      <c r="N34" s="33">
        <v>0</v>
      </c>
      <c r="O34" s="33">
        <v>0</v>
      </c>
      <c r="P34" s="33">
        <v>0</v>
      </c>
      <c r="Q34" s="33">
        <v>0</v>
      </c>
      <c r="R34" s="33">
        <v>0</v>
      </c>
      <c r="S34" s="33" t="s">
        <v>905</v>
      </c>
      <c r="T34" s="33">
        <v>0</v>
      </c>
      <c r="U34" s="33">
        <v>0</v>
      </c>
      <c r="V34" s="33">
        <v>0</v>
      </c>
      <c r="W34" s="33">
        <v>0</v>
      </c>
      <c r="X34" s="33">
        <v>0</v>
      </c>
      <c r="Y34" s="33"/>
      <c r="Z34" s="33">
        <v>0</v>
      </c>
      <c r="AA34" s="33">
        <v>0</v>
      </c>
      <c r="AB34" s="33">
        <v>0</v>
      </c>
      <c r="AC34" s="33">
        <v>0</v>
      </c>
      <c r="AD34" s="33">
        <v>0</v>
      </c>
      <c r="AE34" s="33"/>
      <c r="AF34" s="33">
        <v>0</v>
      </c>
      <c r="AG34" s="33">
        <v>0</v>
      </c>
      <c r="AH34" s="33">
        <v>0</v>
      </c>
      <c r="AI34" s="33">
        <v>0</v>
      </c>
      <c r="AJ34" s="33">
        <v>0</v>
      </c>
      <c r="AK34" s="33" t="s">
        <v>905</v>
      </c>
    </row>
    <row r="35" spans="1:37" ht="15.65" customHeight="1" x14ac:dyDescent="0.4">
      <c r="A35" s="8" t="s">
        <v>906</v>
      </c>
    </row>
    <row r="36" spans="1:37" ht="15.65" customHeight="1" x14ac:dyDescent="0.4">
      <c r="A36" s="9" t="s">
        <v>596</v>
      </c>
      <c r="B36" s="33">
        <v>0</v>
      </c>
      <c r="C36" s="33">
        <v>0</v>
      </c>
      <c r="D36" s="33">
        <v>0</v>
      </c>
      <c r="E36" s="33">
        <v>0</v>
      </c>
      <c r="F36" s="33">
        <v>0</v>
      </c>
      <c r="G36" s="33" t="s">
        <v>905</v>
      </c>
      <c r="H36" s="33">
        <v>0</v>
      </c>
      <c r="I36" s="33">
        <v>0</v>
      </c>
      <c r="J36" s="33">
        <v>0</v>
      </c>
      <c r="K36" s="33">
        <v>0</v>
      </c>
      <c r="L36" s="33">
        <v>0</v>
      </c>
      <c r="M36" s="33" t="s">
        <v>905</v>
      </c>
      <c r="N36" s="33">
        <v>0</v>
      </c>
      <c r="O36" s="33">
        <v>0</v>
      </c>
      <c r="P36" s="33">
        <v>0</v>
      </c>
      <c r="Q36" s="33">
        <v>0</v>
      </c>
      <c r="R36" s="33">
        <v>0</v>
      </c>
      <c r="S36" s="33" t="s">
        <v>905</v>
      </c>
      <c r="T36" s="33">
        <v>0</v>
      </c>
      <c r="U36" s="33">
        <v>0</v>
      </c>
      <c r="V36" s="33">
        <v>0</v>
      </c>
      <c r="W36" s="33">
        <v>0</v>
      </c>
      <c r="X36" s="33">
        <v>0</v>
      </c>
      <c r="Y36" s="33"/>
      <c r="Z36" s="33">
        <v>0</v>
      </c>
      <c r="AA36" s="33">
        <v>0</v>
      </c>
      <c r="AB36" s="33">
        <v>0</v>
      </c>
      <c r="AC36" s="33">
        <v>0</v>
      </c>
      <c r="AD36" s="33">
        <v>0</v>
      </c>
      <c r="AE36" s="33"/>
      <c r="AF36" s="33">
        <v>0</v>
      </c>
      <c r="AG36" s="33">
        <v>0</v>
      </c>
      <c r="AH36" s="33">
        <v>0</v>
      </c>
      <c r="AI36" s="33">
        <v>0</v>
      </c>
      <c r="AJ36" s="33">
        <v>0</v>
      </c>
      <c r="AK36" s="33" t="s">
        <v>905</v>
      </c>
    </row>
    <row r="37" spans="1:37" ht="15.65" customHeight="1" x14ac:dyDescent="0.4">
      <c r="A37" s="13" t="s">
        <v>597</v>
      </c>
      <c r="B37" s="20">
        <f>IFERROR(B36/B15,0)</f>
        <v>0</v>
      </c>
      <c r="C37" s="20">
        <f>IFERROR(C36/C15,0)</f>
        <v>0</v>
      </c>
      <c r="D37" s="20">
        <f>IFERROR(D36/D15,0)</f>
        <v>0</v>
      </c>
      <c r="E37" s="20">
        <f>IF(E$4="","Blank",IFERROR(E36/E15,0))</f>
        <v>0</v>
      </c>
      <c r="F37" s="20">
        <f t="shared" ref="F37:X37" si="3">IFERROR(F36/F15,0)</f>
        <v>0</v>
      </c>
      <c r="G37" s="20">
        <f t="shared" si="3"/>
        <v>0</v>
      </c>
      <c r="H37" s="20">
        <f t="shared" si="3"/>
        <v>0</v>
      </c>
      <c r="I37" s="20">
        <f t="shared" si="3"/>
        <v>0</v>
      </c>
      <c r="J37" s="20">
        <f t="shared" si="3"/>
        <v>0</v>
      </c>
      <c r="K37" s="20">
        <f t="shared" si="3"/>
        <v>0</v>
      </c>
      <c r="L37" s="20">
        <f t="shared" si="3"/>
        <v>0</v>
      </c>
      <c r="M37" s="20">
        <f t="shared" si="3"/>
        <v>0</v>
      </c>
      <c r="N37" s="20">
        <f t="shared" si="3"/>
        <v>0</v>
      </c>
      <c r="O37" s="20">
        <f t="shared" si="3"/>
        <v>0</v>
      </c>
      <c r="P37" s="20">
        <f t="shared" si="3"/>
        <v>0</v>
      </c>
      <c r="Q37" s="20">
        <f t="shared" si="3"/>
        <v>0</v>
      </c>
      <c r="R37" s="20">
        <f t="shared" si="3"/>
        <v>0</v>
      </c>
      <c r="S37" s="20">
        <f t="shared" si="3"/>
        <v>0</v>
      </c>
      <c r="T37" s="20">
        <f t="shared" si="3"/>
        <v>0</v>
      </c>
      <c r="U37" s="20">
        <f t="shared" si="3"/>
        <v>0</v>
      </c>
      <c r="V37" s="20">
        <f t="shared" si="3"/>
        <v>0</v>
      </c>
      <c r="W37" s="20">
        <f t="shared" si="3"/>
        <v>0</v>
      </c>
      <c r="X37" s="20">
        <f t="shared" si="3"/>
        <v>0</v>
      </c>
      <c r="Y37" s="159"/>
      <c r="Z37" s="159">
        <v>0</v>
      </c>
      <c r="AA37" s="159">
        <v>0</v>
      </c>
      <c r="AB37" s="159">
        <v>0</v>
      </c>
      <c r="AC37" s="159">
        <v>0</v>
      </c>
      <c r="AD37" s="159">
        <v>0</v>
      </c>
      <c r="AE37" s="159"/>
      <c r="AF37" s="159">
        <v>0</v>
      </c>
      <c r="AG37" s="159">
        <v>0</v>
      </c>
      <c r="AH37" s="159">
        <v>0</v>
      </c>
      <c r="AI37" s="159">
        <v>0</v>
      </c>
      <c r="AJ37" s="159">
        <v>0</v>
      </c>
      <c r="AK37" s="159" t="s">
        <v>905</v>
      </c>
    </row>
    <row r="38" spans="1:37" ht="15.65" customHeight="1" x14ac:dyDescent="0.7">
      <c r="A38" s="8" t="s">
        <v>598</v>
      </c>
      <c r="B38" s="405">
        <v>0</v>
      </c>
      <c r="C38" s="405">
        <v>0</v>
      </c>
      <c r="D38" s="405">
        <v>0</v>
      </c>
      <c r="E38" s="405">
        <v>0</v>
      </c>
      <c r="F38" s="405">
        <v>0</v>
      </c>
      <c r="G38" s="405" t="s">
        <v>905</v>
      </c>
      <c r="H38" s="405">
        <v>0</v>
      </c>
      <c r="I38" s="405">
        <v>0</v>
      </c>
      <c r="J38" s="405">
        <v>0</v>
      </c>
      <c r="K38" s="405">
        <v>0</v>
      </c>
      <c r="L38" s="405">
        <v>0</v>
      </c>
      <c r="M38" s="405" t="s">
        <v>905</v>
      </c>
      <c r="N38" s="405">
        <v>0</v>
      </c>
      <c r="O38" s="405">
        <v>0</v>
      </c>
      <c r="P38" s="405">
        <v>0</v>
      </c>
      <c r="Q38" s="405">
        <v>0</v>
      </c>
      <c r="R38" s="405">
        <v>0</v>
      </c>
      <c r="S38" s="405" t="s">
        <v>905</v>
      </c>
      <c r="T38" s="405">
        <v>0</v>
      </c>
      <c r="U38" s="405">
        <v>0</v>
      </c>
      <c r="V38" s="405">
        <v>0</v>
      </c>
      <c r="W38" s="405">
        <v>0</v>
      </c>
      <c r="X38" s="405">
        <v>0</v>
      </c>
      <c r="Y38" s="405"/>
      <c r="Z38" s="405">
        <v>0</v>
      </c>
      <c r="AA38" s="405">
        <v>0</v>
      </c>
      <c r="AB38" s="405">
        <v>0</v>
      </c>
      <c r="AC38" s="405">
        <v>0</v>
      </c>
      <c r="AD38" s="405">
        <v>0</v>
      </c>
      <c r="AE38" s="239"/>
      <c r="AF38" s="239">
        <v>0</v>
      </c>
      <c r="AG38" s="239">
        <v>0</v>
      </c>
      <c r="AH38" s="239">
        <v>0</v>
      </c>
      <c r="AI38" s="239">
        <v>0</v>
      </c>
      <c r="AJ38" s="239">
        <v>0</v>
      </c>
      <c r="AK38" s="239" t="s">
        <v>905</v>
      </c>
    </row>
    <row r="39" spans="1:37" ht="15.65" customHeight="1" x14ac:dyDescent="0.4">
      <c r="A39" s="9" t="s">
        <v>599</v>
      </c>
      <c r="B39" s="33">
        <v>0</v>
      </c>
      <c r="C39" s="33">
        <v>0</v>
      </c>
      <c r="D39" s="33">
        <v>0</v>
      </c>
      <c r="E39" s="33">
        <v>0</v>
      </c>
      <c r="F39" s="33">
        <v>0</v>
      </c>
      <c r="G39" s="33" t="s">
        <v>905</v>
      </c>
      <c r="H39" s="33">
        <v>0</v>
      </c>
      <c r="I39" s="33">
        <v>0</v>
      </c>
      <c r="J39" s="33">
        <v>0</v>
      </c>
      <c r="K39" s="33">
        <v>0</v>
      </c>
      <c r="L39" s="33">
        <v>0</v>
      </c>
      <c r="M39" s="33" t="s">
        <v>905</v>
      </c>
      <c r="N39" s="33">
        <v>0</v>
      </c>
      <c r="O39" s="33">
        <v>0</v>
      </c>
      <c r="P39" s="33">
        <v>0</v>
      </c>
      <c r="Q39" s="33">
        <v>0</v>
      </c>
      <c r="R39" s="33">
        <v>0</v>
      </c>
      <c r="S39" s="33" t="s">
        <v>905</v>
      </c>
      <c r="T39" s="33">
        <v>0</v>
      </c>
      <c r="U39" s="33">
        <v>0</v>
      </c>
      <c r="V39" s="33">
        <v>0</v>
      </c>
      <c r="W39" s="33">
        <v>0</v>
      </c>
      <c r="X39" s="33">
        <v>0</v>
      </c>
      <c r="Y39" s="33"/>
      <c r="Z39" s="33">
        <v>0</v>
      </c>
      <c r="AA39" s="33">
        <v>0</v>
      </c>
      <c r="AB39" s="33">
        <v>0</v>
      </c>
      <c r="AC39" s="33">
        <v>0</v>
      </c>
      <c r="AD39" s="33">
        <v>0</v>
      </c>
      <c r="AE39" s="33"/>
      <c r="AF39" s="33">
        <v>0</v>
      </c>
      <c r="AG39" s="33">
        <v>0</v>
      </c>
      <c r="AH39" s="33">
        <v>0</v>
      </c>
      <c r="AI39" s="33">
        <v>0</v>
      </c>
      <c r="AJ39" s="33">
        <v>0</v>
      </c>
      <c r="AK39" s="33" t="s">
        <v>905</v>
      </c>
    </row>
    <row r="40" spans="1:37" ht="15.65" customHeight="1" x14ac:dyDescent="0.4">
      <c r="A40" s="13" t="s">
        <v>69</v>
      </c>
      <c r="B40" s="20">
        <f>IFERROR(B39/B15,0)</f>
        <v>0</v>
      </c>
      <c r="C40" s="20">
        <f>IFERROR(C39/C15,0)</f>
        <v>0</v>
      </c>
      <c r="D40" s="20">
        <f>IFERROR(D39/D15,0)</f>
        <v>0</v>
      </c>
      <c r="E40" s="20">
        <f t="shared" ref="E40:X40" si="4">IF(E$4="","Blank",IFERROR(E39/E15,0))</f>
        <v>0</v>
      </c>
      <c r="F40" s="20">
        <f t="shared" si="4"/>
        <v>0</v>
      </c>
      <c r="G40" s="20" t="str">
        <f t="shared" si="4"/>
        <v>Blank</v>
      </c>
      <c r="H40" s="20">
        <f t="shared" si="4"/>
        <v>0</v>
      </c>
      <c r="I40" s="20">
        <f t="shared" si="4"/>
        <v>0</v>
      </c>
      <c r="J40" s="20">
        <f t="shared" si="4"/>
        <v>0</v>
      </c>
      <c r="K40" s="20">
        <f t="shared" si="4"/>
        <v>0</v>
      </c>
      <c r="L40" s="20">
        <f t="shared" si="4"/>
        <v>0</v>
      </c>
      <c r="M40" s="20" t="str">
        <f t="shared" si="4"/>
        <v>Blank</v>
      </c>
      <c r="N40" s="20">
        <f t="shared" si="4"/>
        <v>0</v>
      </c>
      <c r="O40" s="20">
        <f t="shared" si="4"/>
        <v>0</v>
      </c>
      <c r="P40" s="20">
        <f t="shared" si="4"/>
        <v>0</v>
      </c>
      <c r="Q40" s="20">
        <f t="shared" si="4"/>
        <v>0</v>
      </c>
      <c r="R40" s="20">
        <f t="shared" si="4"/>
        <v>0</v>
      </c>
      <c r="S40" s="20" t="str">
        <f t="shared" si="4"/>
        <v>Blank</v>
      </c>
      <c r="T40" s="20">
        <f t="shared" si="4"/>
        <v>0</v>
      </c>
      <c r="U40" s="20">
        <f t="shared" si="4"/>
        <v>0</v>
      </c>
      <c r="V40" s="20">
        <f t="shared" si="4"/>
        <v>0</v>
      </c>
      <c r="W40" s="20">
        <f t="shared" si="4"/>
        <v>0</v>
      </c>
      <c r="X40" s="20">
        <f t="shared" si="4"/>
        <v>0</v>
      </c>
      <c r="Y40" s="20"/>
      <c r="Z40" s="20">
        <v>0</v>
      </c>
      <c r="AA40" s="20">
        <v>0</v>
      </c>
      <c r="AB40" s="20">
        <v>0</v>
      </c>
      <c r="AC40" s="20">
        <v>0</v>
      </c>
      <c r="AD40" s="20">
        <v>0</v>
      </c>
      <c r="AE40" s="20"/>
      <c r="AF40" s="20">
        <v>0</v>
      </c>
      <c r="AG40" s="20">
        <v>0</v>
      </c>
      <c r="AH40" s="20">
        <v>0</v>
      </c>
      <c r="AI40" s="20">
        <v>0</v>
      </c>
      <c r="AJ40" s="20">
        <v>0</v>
      </c>
      <c r="AK40" s="20" t="s">
        <v>905</v>
      </c>
    </row>
    <row r="41" spans="1:37" ht="15.65" customHeight="1" x14ac:dyDescent="0.4">
      <c r="A41" s="8" t="s">
        <v>906</v>
      </c>
    </row>
    <row r="42" spans="1:37" ht="15.65" customHeight="1" x14ac:dyDescent="0.4">
      <c r="A42" s="66" t="s">
        <v>205</v>
      </c>
      <c r="B42" s="66"/>
      <c r="C42" s="66"/>
      <c r="D42" s="66"/>
      <c r="E42" s="66"/>
      <c r="F42" s="66"/>
      <c r="G42" s="67"/>
      <c r="H42" s="66"/>
      <c r="I42" s="66"/>
      <c r="J42" s="66"/>
      <c r="K42" s="66"/>
      <c r="L42" s="66"/>
      <c r="M42" s="67"/>
      <c r="N42" s="66"/>
      <c r="O42" s="66"/>
      <c r="P42" s="66"/>
      <c r="Q42" s="66"/>
      <c r="R42" s="66"/>
      <c r="S42" s="67"/>
      <c r="T42" s="66"/>
      <c r="U42" s="66"/>
      <c r="V42" s="66"/>
      <c r="W42" s="66"/>
      <c r="X42" s="66"/>
      <c r="Y42" s="67"/>
      <c r="Z42" s="66"/>
      <c r="AA42" s="66"/>
      <c r="AB42" s="66"/>
      <c r="AC42" s="66"/>
      <c r="AD42" s="66"/>
      <c r="AE42" s="67"/>
      <c r="AF42" s="66"/>
      <c r="AG42" s="66"/>
      <c r="AH42" s="66"/>
      <c r="AI42" s="66"/>
      <c r="AJ42" s="66"/>
      <c r="AK42" s="66"/>
    </row>
    <row r="43" spans="1:37" ht="15.65" customHeight="1" x14ac:dyDescent="0.4">
      <c r="A43" s="13" t="s">
        <v>920</v>
      </c>
    </row>
    <row r="44" spans="1:37" ht="15.65" customHeight="1" x14ac:dyDescent="0.4">
      <c r="A44" s="8" t="s">
        <v>601</v>
      </c>
      <c r="B44" s="24">
        <v>0</v>
      </c>
      <c r="C44" s="24">
        <v>0</v>
      </c>
      <c r="D44" s="24">
        <v>0</v>
      </c>
      <c r="E44" s="24">
        <v>0</v>
      </c>
      <c r="F44" s="24">
        <v>0</v>
      </c>
      <c r="G44" s="24" t="s">
        <v>905</v>
      </c>
      <c r="H44" s="24">
        <v>0</v>
      </c>
      <c r="I44" s="24">
        <v>0</v>
      </c>
      <c r="J44" s="24">
        <v>0</v>
      </c>
      <c r="K44" s="24">
        <v>0</v>
      </c>
      <c r="L44" s="24">
        <v>0</v>
      </c>
      <c r="M44" s="24" t="s">
        <v>905</v>
      </c>
      <c r="N44" s="24">
        <v>0</v>
      </c>
      <c r="O44" s="24">
        <v>0</v>
      </c>
      <c r="P44" s="24">
        <v>0</v>
      </c>
      <c r="Q44" s="24">
        <v>0</v>
      </c>
      <c r="R44" s="24">
        <v>0</v>
      </c>
      <c r="S44" s="24" t="s">
        <v>905</v>
      </c>
      <c r="T44" s="24">
        <v>0</v>
      </c>
      <c r="U44" s="24">
        <v>0</v>
      </c>
      <c r="V44" s="24">
        <v>0</v>
      </c>
      <c r="W44" s="24">
        <v>0</v>
      </c>
      <c r="X44" s="24">
        <v>0</v>
      </c>
      <c r="Y44" s="24"/>
      <c r="Z44" s="24">
        <v>0</v>
      </c>
      <c r="AA44" s="24">
        <v>0</v>
      </c>
      <c r="AB44" s="24">
        <v>0</v>
      </c>
      <c r="AC44" s="24">
        <v>0</v>
      </c>
      <c r="AD44" s="24">
        <v>0</v>
      </c>
      <c r="AE44" s="24"/>
      <c r="AF44" s="24">
        <v>0</v>
      </c>
      <c r="AG44" s="24">
        <v>0</v>
      </c>
      <c r="AH44" s="24">
        <v>0</v>
      </c>
      <c r="AI44" s="24">
        <v>0</v>
      </c>
      <c r="AJ44" s="24">
        <v>0</v>
      </c>
      <c r="AK44" s="24" t="s">
        <v>905</v>
      </c>
    </row>
    <row r="45" spans="1:37" ht="15.65" customHeight="1" x14ac:dyDescent="0.4">
      <c r="A45" s="8" t="s">
        <v>919</v>
      </c>
      <c r="B45" s="239">
        <v>0</v>
      </c>
      <c r="C45" s="239">
        <v>0</v>
      </c>
      <c r="D45" s="239">
        <v>0</v>
      </c>
      <c r="E45" s="239">
        <v>0</v>
      </c>
      <c r="F45" s="239">
        <v>0</v>
      </c>
      <c r="G45" s="239" t="s">
        <v>905</v>
      </c>
      <c r="H45" s="239">
        <v>0</v>
      </c>
      <c r="I45" s="239">
        <v>0</v>
      </c>
      <c r="J45" s="239">
        <v>0</v>
      </c>
      <c r="K45" s="239">
        <v>0</v>
      </c>
      <c r="L45" s="239">
        <v>0</v>
      </c>
      <c r="M45" s="239" t="s">
        <v>905</v>
      </c>
      <c r="N45" s="239">
        <v>0</v>
      </c>
      <c r="O45" s="239">
        <v>0</v>
      </c>
      <c r="P45" s="239">
        <v>0</v>
      </c>
      <c r="Q45" s="239">
        <v>0</v>
      </c>
      <c r="R45" s="239">
        <v>0</v>
      </c>
      <c r="S45" s="239" t="s">
        <v>905</v>
      </c>
      <c r="T45" s="239">
        <v>0</v>
      </c>
      <c r="U45" s="239">
        <v>0</v>
      </c>
      <c r="V45" s="239">
        <v>0</v>
      </c>
      <c r="W45" s="239">
        <v>0</v>
      </c>
      <c r="X45" s="239">
        <v>0</v>
      </c>
      <c r="Y45" s="239"/>
      <c r="Z45" s="239">
        <v>0</v>
      </c>
      <c r="AA45" s="239">
        <v>0</v>
      </c>
      <c r="AB45" s="239">
        <v>0</v>
      </c>
      <c r="AC45" s="239">
        <v>0</v>
      </c>
      <c r="AD45" s="239">
        <v>0</v>
      </c>
      <c r="AE45" s="239"/>
      <c r="AF45" s="239">
        <v>0</v>
      </c>
      <c r="AG45" s="239">
        <v>0</v>
      </c>
      <c r="AH45" s="239">
        <v>0</v>
      </c>
      <c r="AI45" s="239">
        <v>0</v>
      </c>
      <c r="AJ45" s="239">
        <v>0</v>
      </c>
      <c r="AK45" s="239" t="s">
        <v>905</v>
      </c>
    </row>
    <row r="46" spans="1:37" ht="15.65" customHeight="1" x14ac:dyDescent="0.4">
      <c r="A46" s="8" t="s">
        <v>36</v>
      </c>
      <c r="B46" s="239">
        <v>0</v>
      </c>
      <c r="C46" s="239">
        <v>0</v>
      </c>
      <c r="D46" s="239">
        <v>0</v>
      </c>
      <c r="E46" s="239">
        <v>0</v>
      </c>
      <c r="F46" s="239">
        <v>0</v>
      </c>
      <c r="G46" s="239" t="s">
        <v>905</v>
      </c>
      <c r="H46" s="239">
        <v>0</v>
      </c>
      <c r="I46" s="239">
        <v>0</v>
      </c>
      <c r="J46" s="239">
        <v>0</v>
      </c>
      <c r="K46" s="239">
        <v>0</v>
      </c>
      <c r="L46" s="239">
        <v>0</v>
      </c>
      <c r="M46" s="239" t="s">
        <v>905</v>
      </c>
      <c r="N46" s="239">
        <v>0</v>
      </c>
      <c r="O46" s="239">
        <v>0</v>
      </c>
      <c r="P46" s="239">
        <v>0</v>
      </c>
      <c r="Q46" s="239">
        <v>0</v>
      </c>
      <c r="R46" s="239">
        <v>0</v>
      </c>
      <c r="S46" s="239" t="s">
        <v>905</v>
      </c>
      <c r="T46" s="239">
        <v>0</v>
      </c>
      <c r="U46" s="239">
        <v>0</v>
      </c>
      <c r="V46" s="239">
        <v>0</v>
      </c>
      <c r="W46" s="239">
        <v>0</v>
      </c>
      <c r="X46" s="239">
        <v>0</v>
      </c>
      <c r="Y46" s="239"/>
      <c r="Z46" s="239">
        <v>0</v>
      </c>
      <c r="AA46" s="239">
        <v>0</v>
      </c>
      <c r="AB46" s="239">
        <v>0</v>
      </c>
      <c r="AC46" s="239">
        <v>0</v>
      </c>
      <c r="AD46" s="239">
        <v>0</v>
      </c>
      <c r="AE46" s="239"/>
      <c r="AF46" s="239">
        <v>0</v>
      </c>
      <c r="AG46" s="239">
        <v>0</v>
      </c>
      <c r="AH46" s="239">
        <v>0</v>
      </c>
      <c r="AI46" s="239">
        <v>0</v>
      </c>
      <c r="AJ46" s="239">
        <v>0</v>
      </c>
      <c r="AK46" s="239" t="s">
        <v>905</v>
      </c>
    </row>
    <row r="47" spans="1:37" ht="15.65" customHeight="1" x14ac:dyDescent="0.4">
      <c r="A47" s="8" t="s">
        <v>918</v>
      </c>
      <c r="B47" s="239">
        <v>0</v>
      </c>
      <c r="C47" s="239">
        <v>0</v>
      </c>
      <c r="D47" s="239">
        <v>0</v>
      </c>
      <c r="E47" s="239">
        <v>0</v>
      </c>
      <c r="F47" s="239">
        <v>0</v>
      </c>
      <c r="G47" s="239" t="s">
        <v>905</v>
      </c>
      <c r="H47" s="239">
        <v>0</v>
      </c>
      <c r="I47" s="239">
        <v>0</v>
      </c>
      <c r="J47" s="239">
        <v>0</v>
      </c>
      <c r="K47" s="239">
        <v>0</v>
      </c>
      <c r="L47" s="239">
        <v>0</v>
      </c>
      <c r="M47" s="239" t="s">
        <v>905</v>
      </c>
      <c r="N47" s="239">
        <v>0</v>
      </c>
      <c r="O47" s="239">
        <v>0</v>
      </c>
      <c r="P47" s="239">
        <v>0</v>
      </c>
      <c r="Q47" s="239">
        <v>0</v>
      </c>
      <c r="R47" s="239">
        <v>0</v>
      </c>
      <c r="S47" s="239" t="s">
        <v>905</v>
      </c>
      <c r="T47" s="239">
        <v>0</v>
      </c>
      <c r="U47" s="239">
        <v>0</v>
      </c>
      <c r="V47" s="239">
        <v>0</v>
      </c>
      <c r="W47" s="239">
        <v>0</v>
      </c>
      <c r="X47" s="239">
        <v>0</v>
      </c>
      <c r="Y47" s="239"/>
      <c r="Z47" s="239">
        <v>0</v>
      </c>
      <c r="AA47" s="239">
        <v>0</v>
      </c>
      <c r="AB47" s="239">
        <v>0</v>
      </c>
      <c r="AC47" s="239">
        <v>0</v>
      </c>
      <c r="AD47" s="239">
        <v>0</v>
      </c>
      <c r="AE47" s="239"/>
      <c r="AF47" s="239">
        <v>0</v>
      </c>
      <c r="AG47" s="239">
        <v>0</v>
      </c>
      <c r="AH47" s="239">
        <v>0</v>
      </c>
      <c r="AI47" s="239">
        <v>0</v>
      </c>
      <c r="AJ47" s="239">
        <v>0</v>
      </c>
      <c r="AK47" s="239" t="s">
        <v>905</v>
      </c>
    </row>
    <row r="48" spans="1:37" ht="15.65" customHeight="1" x14ac:dyDescent="0.7">
      <c r="A48" s="8" t="s">
        <v>917</v>
      </c>
      <c r="B48" s="404">
        <v>0</v>
      </c>
      <c r="C48" s="404">
        <v>0</v>
      </c>
      <c r="D48" s="404">
        <v>0</v>
      </c>
      <c r="E48" s="404">
        <v>0</v>
      </c>
      <c r="F48" s="404">
        <v>0</v>
      </c>
      <c r="G48" s="404" t="s">
        <v>905</v>
      </c>
      <c r="H48" s="404">
        <v>0</v>
      </c>
      <c r="I48" s="404">
        <v>0</v>
      </c>
      <c r="J48" s="404">
        <v>0</v>
      </c>
      <c r="K48" s="404">
        <v>0</v>
      </c>
      <c r="L48" s="404">
        <v>0</v>
      </c>
      <c r="M48" s="404" t="s">
        <v>905</v>
      </c>
      <c r="N48" s="404">
        <v>0</v>
      </c>
      <c r="O48" s="404">
        <v>0</v>
      </c>
      <c r="P48" s="404">
        <v>0</v>
      </c>
      <c r="Q48" s="404">
        <v>0</v>
      </c>
      <c r="R48" s="404">
        <v>0</v>
      </c>
      <c r="S48" s="404" t="s">
        <v>905</v>
      </c>
      <c r="T48" s="404">
        <v>0</v>
      </c>
      <c r="U48" s="404">
        <v>0</v>
      </c>
      <c r="V48" s="404">
        <v>0</v>
      </c>
      <c r="W48" s="404">
        <v>0</v>
      </c>
      <c r="X48" s="404">
        <v>0</v>
      </c>
      <c r="Y48" s="404"/>
      <c r="Z48" s="404">
        <v>0</v>
      </c>
      <c r="AA48" s="404">
        <v>0</v>
      </c>
      <c r="AB48" s="404">
        <v>0</v>
      </c>
      <c r="AC48" s="404">
        <v>0</v>
      </c>
      <c r="AD48" s="404">
        <v>0</v>
      </c>
      <c r="AE48" s="24"/>
      <c r="AF48" s="24">
        <v>0</v>
      </c>
      <c r="AG48" s="24">
        <v>0</v>
      </c>
      <c r="AH48" s="24">
        <v>0</v>
      </c>
      <c r="AI48" s="24">
        <v>0</v>
      </c>
      <c r="AJ48" s="24">
        <v>0</v>
      </c>
      <c r="AK48" s="24" t="s">
        <v>905</v>
      </c>
    </row>
    <row r="49" spans="1:37" ht="15.65" customHeight="1" x14ac:dyDescent="0.4">
      <c r="A49" s="9" t="s">
        <v>602</v>
      </c>
      <c r="B49" s="33">
        <v>0</v>
      </c>
      <c r="C49" s="33">
        <v>0</v>
      </c>
      <c r="D49" s="33">
        <v>0</v>
      </c>
      <c r="E49" s="33">
        <v>0</v>
      </c>
      <c r="F49" s="33">
        <v>0</v>
      </c>
      <c r="G49" s="33" t="s">
        <v>905</v>
      </c>
      <c r="H49" s="33">
        <v>0</v>
      </c>
      <c r="I49" s="33">
        <v>0</v>
      </c>
      <c r="J49" s="33">
        <v>0</v>
      </c>
      <c r="K49" s="33">
        <v>0</v>
      </c>
      <c r="L49" s="33">
        <v>0</v>
      </c>
      <c r="M49" s="33" t="s">
        <v>905</v>
      </c>
      <c r="N49" s="33">
        <v>0</v>
      </c>
      <c r="O49" s="33">
        <v>0</v>
      </c>
      <c r="P49" s="33">
        <v>0</v>
      </c>
      <c r="Q49" s="33">
        <v>0</v>
      </c>
      <c r="R49" s="33">
        <v>0</v>
      </c>
      <c r="S49" s="33" t="s">
        <v>905</v>
      </c>
      <c r="T49" s="33">
        <v>0</v>
      </c>
      <c r="U49" s="33">
        <v>0</v>
      </c>
      <c r="V49" s="33">
        <v>0</v>
      </c>
      <c r="W49" s="33">
        <v>0</v>
      </c>
      <c r="X49" s="33">
        <v>0</v>
      </c>
      <c r="Y49" s="33"/>
      <c r="Z49" s="33">
        <v>0</v>
      </c>
      <c r="AA49" s="33">
        <v>0</v>
      </c>
      <c r="AB49" s="33">
        <v>0</v>
      </c>
      <c r="AC49" s="33">
        <v>0</v>
      </c>
      <c r="AD49" s="33">
        <v>0</v>
      </c>
      <c r="AE49" s="33"/>
      <c r="AF49" s="33">
        <v>0</v>
      </c>
      <c r="AG49" s="33">
        <v>0</v>
      </c>
      <c r="AH49" s="33">
        <v>0</v>
      </c>
      <c r="AI49" s="33">
        <v>0</v>
      </c>
      <c r="AJ49" s="33">
        <v>0</v>
      </c>
      <c r="AK49" s="33" t="s">
        <v>905</v>
      </c>
    </row>
    <row r="50" spans="1:37" ht="15.65" customHeight="1" x14ac:dyDescent="0.4">
      <c r="A50" s="8" t="s">
        <v>906</v>
      </c>
    </row>
    <row r="51" spans="1:37" ht="15.65" customHeight="1" x14ac:dyDescent="0.4">
      <c r="A51" s="13" t="s">
        <v>916</v>
      </c>
    </row>
    <row r="52" spans="1:37" ht="15.65" customHeight="1" x14ac:dyDescent="0.4">
      <c r="A52" s="8" t="s">
        <v>915</v>
      </c>
      <c r="B52" s="24">
        <v>0</v>
      </c>
      <c r="C52" s="24">
        <v>0</v>
      </c>
      <c r="D52" s="24">
        <v>0</v>
      </c>
      <c r="E52" s="24">
        <v>0</v>
      </c>
      <c r="F52" s="24">
        <v>0</v>
      </c>
      <c r="G52" s="24" t="s">
        <v>905</v>
      </c>
      <c r="H52" s="24">
        <v>0</v>
      </c>
      <c r="I52" s="24">
        <v>0</v>
      </c>
      <c r="J52" s="24">
        <v>0</v>
      </c>
      <c r="K52" s="24">
        <v>0</v>
      </c>
      <c r="L52" s="24">
        <v>0</v>
      </c>
      <c r="M52" s="24" t="s">
        <v>905</v>
      </c>
      <c r="N52" s="24">
        <v>0</v>
      </c>
      <c r="O52" s="24">
        <v>0</v>
      </c>
      <c r="P52" s="24">
        <v>0</v>
      </c>
      <c r="Q52" s="24">
        <v>0</v>
      </c>
      <c r="R52" s="24">
        <v>0</v>
      </c>
      <c r="S52" s="24" t="s">
        <v>905</v>
      </c>
      <c r="T52" s="24">
        <v>0</v>
      </c>
      <c r="U52" s="24">
        <v>0</v>
      </c>
      <c r="V52" s="24">
        <v>0</v>
      </c>
      <c r="W52" s="24">
        <v>0</v>
      </c>
      <c r="X52" s="24">
        <v>0</v>
      </c>
      <c r="Y52" s="24"/>
      <c r="Z52" s="24">
        <v>0</v>
      </c>
      <c r="AA52" s="24">
        <v>0</v>
      </c>
      <c r="AB52" s="24">
        <v>0</v>
      </c>
      <c r="AC52" s="24">
        <v>0</v>
      </c>
      <c r="AD52" s="24">
        <v>0</v>
      </c>
      <c r="AE52" s="24"/>
      <c r="AF52" s="24">
        <v>0</v>
      </c>
      <c r="AG52" s="24">
        <v>0</v>
      </c>
      <c r="AH52" s="24">
        <v>0</v>
      </c>
      <c r="AI52" s="24">
        <v>0</v>
      </c>
      <c r="AJ52" s="24">
        <v>0</v>
      </c>
      <c r="AK52" s="24" t="s">
        <v>905</v>
      </c>
    </row>
    <row r="53" spans="1:37" ht="15.65" customHeight="1" x14ac:dyDescent="0.4">
      <c r="A53" s="8" t="s">
        <v>914</v>
      </c>
      <c r="B53" s="24">
        <v>0</v>
      </c>
      <c r="C53" s="24">
        <v>0</v>
      </c>
      <c r="D53" s="24">
        <v>0</v>
      </c>
      <c r="E53" s="24">
        <v>0</v>
      </c>
      <c r="F53" s="24">
        <v>0</v>
      </c>
      <c r="G53" s="24" t="s">
        <v>905</v>
      </c>
      <c r="H53" s="24">
        <v>0</v>
      </c>
      <c r="I53" s="24">
        <v>0</v>
      </c>
      <c r="J53" s="24">
        <v>0</v>
      </c>
      <c r="K53" s="24">
        <v>0</v>
      </c>
      <c r="L53" s="24">
        <v>0</v>
      </c>
      <c r="M53" s="24" t="s">
        <v>905</v>
      </c>
      <c r="N53" s="24">
        <v>0</v>
      </c>
      <c r="O53" s="24">
        <v>0</v>
      </c>
      <c r="P53" s="24">
        <v>0</v>
      </c>
      <c r="Q53" s="24">
        <v>0</v>
      </c>
      <c r="R53" s="24">
        <v>0</v>
      </c>
      <c r="S53" s="24" t="s">
        <v>905</v>
      </c>
      <c r="T53" s="24">
        <v>0</v>
      </c>
      <c r="U53" s="24">
        <v>0</v>
      </c>
      <c r="V53" s="24">
        <v>0</v>
      </c>
      <c r="W53" s="24">
        <v>0</v>
      </c>
      <c r="X53" s="24">
        <v>0</v>
      </c>
      <c r="Y53" s="24"/>
      <c r="Z53" s="24">
        <v>0</v>
      </c>
      <c r="AA53" s="24">
        <v>0</v>
      </c>
      <c r="AB53" s="24">
        <v>0</v>
      </c>
      <c r="AC53" s="24">
        <v>0</v>
      </c>
      <c r="AD53" s="24">
        <v>0</v>
      </c>
      <c r="AE53" s="24"/>
      <c r="AF53" s="24">
        <v>0</v>
      </c>
      <c r="AG53" s="24">
        <v>0</v>
      </c>
      <c r="AH53" s="24">
        <v>0</v>
      </c>
      <c r="AI53" s="24">
        <v>0</v>
      </c>
      <c r="AJ53" s="24">
        <v>0</v>
      </c>
      <c r="AK53" s="24" t="s">
        <v>905</v>
      </c>
    </row>
    <row r="54" spans="1:37" ht="15.65" customHeight="1" x14ac:dyDescent="0.4">
      <c r="A54" s="9" t="s">
        <v>603</v>
      </c>
      <c r="B54" s="33">
        <v>0</v>
      </c>
      <c r="C54" s="33">
        <v>0</v>
      </c>
      <c r="D54" s="33">
        <v>0</v>
      </c>
      <c r="E54" s="33">
        <v>0</v>
      </c>
      <c r="F54" s="33">
        <v>0</v>
      </c>
      <c r="G54" s="33" t="s">
        <v>905</v>
      </c>
      <c r="H54" s="33">
        <v>0</v>
      </c>
      <c r="I54" s="33">
        <v>0</v>
      </c>
      <c r="J54" s="33">
        <v>0</v>
      </c>
      <c r="K54" s="33">
        <v>0</v>
      </c>
      <c r="L54" s="33">
        <v>0</v>
      </c>
      <c r="M54" s="33" t="s">
        <v>905</v>
      </c>
      <c r="N54" s="33">
        <v>0</v>
      </c>
      <c r="O54" s="33">
        <v>0</v>
      </c>
      <c r="P54" s="33">
        <v>0</v>
      </c>
      <c r="Q54" s="33">
        <v>0</v>
      </c>
      <c r="R54" s="33">
        <v>0</v>
      </c>
      <c r="S54" s="33" t="s">
        <v>905</v>
      </c>
      <c r="T54" s="33">
        <v>0</v>
      </c>
      <c r="U54" s="33">
        <v>0</v>
      </c>
      <c r="V54" s="33">
        <v>0</v>
      </c>
      <c r="W54" s="33">
        <v>0</v>
      </c>
      <c r="X54" s="33">
        <v>0</v>
      </c>
      <c r="Y54" s="33"/>
      <c r="Z54" s="33">
        <v>0</v>
      </c>
      <c r="AA54" s="33">
        <v>0</v>
      </c>
      <c r="AB54" s="33">
        <v>0</v>
      </c>
      <c r="AC54" s="33">
        <v>0</v>
      </c>
      <c r="AD54" s="33">
        <v>0</v>
      </c>
      <c r="AE54" s="33"/>
      <c r="AF54" s="33">
        <v>0</v>
      </c>
      <c r="AG54" s="33">
        <v>0</v>
      </c>
      <c r="AH54" s="33">
        <v>0</v>
      </c>
      <c r="AI54" s="33">
        <v>0</v>
      </c>
      <c r="AJ54" s="33">
        <v>0</v>
      </c>
      <c r="AK54" s="33" t="s">
        <v>905</v>
      </c>
    </row>
    <row r="55" spans="1:37" ht="15.65" customHeight="1" x14ac:dyDescent="0.4">
      <c r="A55" s="8" t="s">
        <v>906</v>
      </c>
    </row>
    <row r="56" spans="1:37" ht="15.65" customHeight="1" x14ac:dyDescent="0.4">
      <c r="A56" s="13" t="s">
        <v>604</v>
      </c>
    </row>
    <row r="57" spans="1:37" ht="15.65" customHeight="1" x14ac:dyDescent="0.4">
      <c r="A57" s="8" t="s">
        <v>577</v>
      </c>
      <c r="B57" s="24">
        <v>0</v>
      </c>
      <c r="C57" s="24">
        <v>0</v>
      </c>
      <c r="D57" s="24">
        <v>0</v>
      </c>
      <c r="E57" s="24">
        <v>0</v>
      </c>
      <c r="F57" s="24">
        <v>0</v>
      </c>
      <c r="G57" s="24" t="s">
        <v>905</v>
      </c>
      <c r="H57" s="24">
        <v>0</v>
      </c>
      <c r="I57" s="24">
        <v>0</v>
      </c>
      <c r="J57" s="24">
        <v>0</v>
      </c>
      <c r="K57" s="24">
        <v>0</v>
      </c>
      <c r="L57" s="24">
        <v>0</v>
      </c>
      <c r="M57" s="24" t="s">
        <v>905</v>
      </c>
      <c r="N57" s="24">
        <v>0</v>
      </c>
      <c r="O57" s="24">
        <v>0</v>
      </c>
      <c r="P57" s="24">
        <v>0</v>
      </c>
      <c r="Q57" s="24">
        <v>0</v>
      </c>
      <c r="R57" s="24">
        <v>0</v>
      </c>
      <c r="S57" s="24" t="s">
        <v>905</v>
      </c>
      <c r="T57" s="24">
        <v>0</v>
      </c>
      <c r="U57" s="24">
        <v>0</v>
      </c>
      <c r="V57" s="24">
        <v>0</v>
      </c>
      <c r="W57" s="24">
        <v>0</v>
      </c>
      <c r="X57" s="24">
        <v>0</v>
      </c>
      <c r="Y57" s="24"/>
      <c r="Z57" s="24">
        <v>0</v>
      </c>
      <c r="AA57" s="24">
        <v>0</v>
      </c>
      <c r="AB57" s="24">
        <v>0</v>
      </c>
      <c r="AC57" s="24">
        <v>0</v>
      </c>
      <c r="AD57" s="24">
        <v>0</v>
      </c>
      <c r="AE57" s="24"/>
      <c r="AF57" s="24">
        <v>0</v>
      </c>
      <c r="AG57" s="24">
        <v>0</v>
      </c>
      <c r="AH57" s="24">
        <v>0</v>
      </c>
      <c r="AI57" s="24">
        <v>0</v>
      </c>
      <c r="AJ57" s="24">
        <v>0</v>
      </c>
      <c r="AK57" s="24" t="s">
        <v>905</v>
      </c>
    </row>
    <row r="58" spans="1:37" ht="15.65" customHeight="1" x14ac:dyDescent="0.7">
      <c r="A58" s="8" t="s">
        <v>605</v>
      </c>
      <c r="B58" s="405">
        <v>0</v>
      </c>
      <c r="C58" s="405">
        <v>0</v>
      </c>
      <c r="D58" s="405">
        <v>0</v>
      </c>
      <c r="E58" s="405">
        <v>0</v>
      </c>
      <c r="F58" s="405">
        <v>0</v>
      </c>
      <c r="G58" s="405" t="s">
        <v>905</v>
      </c>
      <c r="H58" s="405">
        <v>0</v>
      </c>
      <c r="I58" s="405">
        <v>0</v>
      </c>
      <c r="J58" s="405">
        <v>0</v>
      </c>
      <c r="K58" s="405">
        <v>0</v>
      </c>
      <c r="L58" s="405">
        <v>0</v>
      </c>
      <c r="M58" s="405" t="s">
        <v>905</v>
      </c>
      <c r="N58" s="405">
        <v>0</v>
      </c>
      <c r="O58" s="405">
        <v>0</v>
      </c>
      <c r="P58" s="405">
        <v>0</v>
      </c>
      <c r="Q58" s="405">
        <v>0</v>
      </c>
      <c r="R58" s="405">
        <v>0</v>
      </c>
      <c r="S58" s="405" t="s">
        <v>905</v>
      </c>
      <c r="T58" s="405">
        <v>0</v>
      </c>
      <c r="U58" s="405">
        <v>0</v>
      </c>
      <c r="V58" s="405">
        <v>0</v>
      </c>
      <c r="W58" s="405">
        <v>0</v>
      </c>
      <c r="X58" s="405">
        <v>0</v>
      </c>
      <c r="Y58" s="405"/>
      <c r="Z58" s="405">
        <v>0</v>
      </c>
      <c r="AA58" s="405">
        <v>0</v>
      </c>
      <c r="AB58" s="405">
        <v>0</v>
      </c>
      <c r="AC58" s="405">
        <v>0</v>
      </c>
      <c r="AD58" s="405">
        <v>0</v>
      </c>
      <c r="AE58" s="239"/>
      <c r="AF58" s="239">
        <v>0</v>
      </c>
      <c r="AG58" s="239">
        <v>0</v>
      </c>
      <c r="AH58" s="239">
        <v>0</v>
      </c>
      <c r="AI58" s="239">
        <v>0</v>
      </c>
      <c r="AJ58" s="239">
        <v>0</v>
      </c>
      <c r="AK58" s="239" t="s">
        <v>905</v>
      </c>
    </row>
    <row r="59" spans="1:37" ht="15.65" customHeight="1" x14ac:dyDescent="0.4">
      <c r="A59" s="9" t="s">
        <v>606</v>
      </c>
      <c r="B59" s="33">
        <v>0</v>
      </c>
      <c r="C59" s="33">
        <v>0</v>
      </c>
      <c r="D59" s="33">
        <v>0</v>
      </c>
      <c r="E59" s="33">
        <v>0</v>
      </c>
      <c r="F59" s="33">
        <v>0</v>
      </c>
      <c r="G59" s="33" t="s">
        <v>905</v>
      </c>
      <c r="H59" s="33">
        <v>0</v>
      </c>
      <c r="I59" s="33">
        <v>0</v>
      </c>
      <c r="J59" s="33">
        <v>0</v>
      </c>
      <c r="K59" s="33">
        <v>0</v>
      </c>
      <c r="L59" s="33">
        <v>0</v>
      </c>
      <c r="M59" s="33" t="s">
        <v>905</v>
      </c>
      <c r="N59" s="33">
        <v>0</v>
      </c>
      <c r="O59" s="33">
        <v>0</v>
      </c>
      <c r="P59" s="33">
        <v>0</v>
      </c>
      <c r="Q59" s="33">
        <v>0</v>
      </c>
      <c r="R59" s="33">
        <v>0</v>
      </c>
      <c r="S59" s="33" t="s">
        <v>905</v>
      </c>
      <c r="T59" s="33">
        <v>0</v>
      </c>
      <c r="U59" s="33">
        <v>0</v>
      </c>
      <c r="V59" s="33">
        <v>0</v>
      </c>
      <c r="W59" s="33">
        <v>0</v>
      </c>
      <c r="X59" s="33">
        <v>0</v>
      </c>
      <c r="Y59" s="33"/>
      <c r="Z59" s="33">
        <v>0</v>
      </c>
      <c r="AA59" s="33">
        <v>0</v>
      </c>
      <c r="AB59" s="33">
        <v>0</v>
      </c>
      <c r="AC59" s="33">
        <v>0</v>
      </c>
      <c r="AD59" s="33">
        <v>0</v>
      </c>
      <c r="AE59" s="33"/>
      <c r="AF59" s="33">
        <v>0</v>
      </c>
      <c r="AG59" s="33">
        <v>0</v>
      </c>
      <c r="AH59" s="33">
        <v>0</v>
      </c>
      <c r="AI59" s="33">
        <v>0</v>
      </c>
      <c r="AJ59" s="33">
        <v>0</v>
      </c>
      <c r="AK59" s="33" t="s">
        <v>905</v>
      </c>
    </row>
    <row r="60" spans="1:37" ht="15.65" customHeight="1" x14ac:dyDescent="0.4">
      <c r="A60" s="8" t="s">
        <v>906</v>
      </c>
    </row>
    <row r="61" spans="1:37" ht="15.65" customHeight="1" x14ac:dyDescent="0.4">
      <c r="A61" s="13" t="s">
        <v>62</v>
      </c>
      <c r="B61" s="15">
        <f>B49-B54-B59</f>
        <v>0</v>
      </c>
      <c r="C61" s="15">
        <f>C49-C54-C59</f>
        <v>0</v>
      </c>
      <c r="D61" s="15">
        <f>D49-D54-D59</f>
        <v>0</v>
      </c>
      <c r="E61" s="15">
        <f>E49-E54-E59</f>
        <v>0</v>
      </c>
      <c r="F61" s="15">
        <f>F49-F54-F59</f>
        <v>0</v>
      </c>
      <c r="G61" s="15"/>
      <c r="H61" s="15">
        <f>H49-H54-H59</f>
        <v>0</v>
      </c>
      <c r="I61" s="15">
        <f>I49-I54-I59</f>
        <v>0</v>
      </c>
      <c r="J61" s="15">
        <f>J49-J54-J59</f>
        <v>0</v>
      </c>
      <c r="K61" s="15">
        <f>K49-K54-K59</f>
        <v>0</v>
      </c>
      <c r="L61" s="15">
        <f>L49-L54-L59</f>
        <v>0</v>
      </c>
      <c r="M61" s="15"/>
      <c r="N61" s="15">
        <f>N49-N54-N59</f>
        <v>0</v>
      </c>
      <c r="O61" s="15">
        <f>O49-O54-O59</f>
        <v>0</v>
      </c>
      <c r="P61" s="15">
        <f>P49-P54-P59</f>
        <v>0</v>
      </c>
      <c r="Q61" s="15">
        <f>Q49-Q54-Q59</f>
        <v>0</v>
      </c>
      <c r="R61" s="15">
        <f>R49-R54-R59</f>
        <v>0</v>
      </c>
      <c r="S61" s="15"/>
      <c r="T61" s="15">
        <f>T49-T54-T59</f>
        <v>0</v>
      </c>
      <c r="U61" s="15">
        <f>U49-U54-U59</f>
        <v>0</v>
      </c>
      <c r="V61" s="15">
        <f>V49-V54-V59</f>
        <v>0</v>
      </c>
      <c r="W61" s="15">
        <f>W49-W54-W59</f>
        <v>0</v>
      </c>
      <c r="X61" s="15">
        <f>X49-X54-X59</f>
        <v>0</v>
      </c>
      <c r="Y61" s="15"/>
      <c r="Z61" s="15">
        <f>Z49-Z54-Z59</f>
        <v>0</v>
      </c>
      <c r="AA61" s="15">
        <f>AA49-AA54-AA59</f>
        <v>0</v>
      </c>
      <c r="AB61" s="15">
        <f>AB49-AB54-AB59</f>
        <v>0</v>
      </c>
      <c r="AC61" s="15">
        <f>AC49-AC54-AC59</f>
        <v>0</v>
      </c>
      <c r="AD61" s="15">
        <f>AD49-AD54-AD59</f>
        <v>0</v>
      </c>
      <c r="AE61" s="15"/>
      <c r="AF61" s="15">
        <f>AF49-AF54-AF59</f>
        <v>0</v>
      </c>
      <c r="AG61" s="15">
        <f>AG49-AG54-AG59</f>
        <v>0</v>
      </c>
      <c r="AH61" s="15">
        <f>AH49-AH54-AH59</f>
        <v>0</v>
      </c>
      <c r="AI61" s="15">
        <f>AI49-AI54-AI59</f>
        <v>0</v>
      </c>
      <c r="AJ61" s="15">
        <f>AJ49-AJ54-AJ59</f>
        <v>0</v>
      </c>
      <c r="AK61" s="15"/>
    </row>
    <row r="62" spans="1:37" ht="15.65" customHeight="1" x14ac:dyDescent="0.4">
      <c r="A62" s="8" t="s">
        <v>906</v>
      </c>
    </row>
    <row r="63" spans="1:37" ht="15.65" customHeight="1" x14ac:dyDescent="0.4">
      <c r="A63" s="66" t="s">
        <v>607</v>
      </c>
      <c r="B63" s="66"/>
      <c r="C63" s="66"/>
      <c r="D63" s="66"/>
      <c r="E63" s="66"/>
      <c r="F63" s="66"/>
      <c r="G63" s="67"/>
      <c r="H63" s="66"/>
      <c r="I63" s="66"/>
      <c r="J63" s="66"/>
      <c r="K63" s="66"/>
      <c r="L63" s="66"/>
      <c r="M63" s="67"/>
      <c r="N63" s="66"/>
      <c r="O63" s="66"/>
      <c r="P63" s="66"/>
      <c r="Q63" s="66"/>
      <c r="R63" s="66"/>
      <c r="S63" s="67"/>
      <c r="T63" s="66"/>
      <c r="U63" s="66"/>
      <c r="V63" s="66"/>
      <c r="W63" s="66"/>
      <c r="X63" s="66"/>
      <c r="Y63" s="67"/>
      <c r="Z63" s="66"/>
      <c r="AA63" s="66"/>
      <c r="AB63" s="66"/>
      <c r="AC63" s="66"/>
      <c r="AD63" s="66"/>
      <c r="AE63" s="67"/>
      <c r="AF63" s="66"/>
      <c r="AG63" s="66"/>
      <c r="AH63" s="66"/>
      <c r="AI63" s="66"/>
      <c r="AJ63" s="66"/>
      <c r="AK63" s="67"/>
    </row>
    <row r="64" spans="1:37" ht="15.65" customHeight="1" x14ac:dyDescent="0.4">
      <c r="A64" s="13" t="s">
        <v>608</v>
      </c>
    </row>
    <row r="65" spans="1:37" ht="15.65" customHeight="1" x14ac:dyDescent="0.4">
      <c r="A65" s="8" t="s">
        <v>599</v>
      </c>
      <c r="B65" s="24">
        <v>0</v>
      </c>
      <c r="C65" s="24">
        <v>0</v>
      </c>
      <c r="D65" s="24">
        <v>0</v>
      </c>
      <c r="E65" s="24">
        <v>0</v>
      </c>
      <c r="F65" s="24">
        <v>0</v>
      </c>
      <c r="G65" s="24" t="s">
        <v>905</v>
      </c>
      <c r="H65" s="24">
        <v>0</v>
      </c>
      <c r="I65" s="24">
        <v>0</v>
      </c>
      <c r="J65" s="24">
        <v>0</v>
      </c>
      <c r="K65" s="24">
        <v>0</v>
      </c>
      <c r="L65" s="24">
        <v>0</v>
      </c>
      <c r="M65" s="24" t="s">
        <v>905</v>
      </c>
      <c r="N65" s="24">
        <v>0</v>
      </c>
      <c r="O65" s="24">
        <v>0</v>
      </c>
      <c r="P65" s="24">
        <v>0</v>
      </c>
      <c r="Q65" s="24">
        <v>0</v>
      </c>
      <c r="R65" s="24">
        <v>0</v>
      </c>
      <c r="S65" s="24" t="s">
        <v>905</v>
      </c>
      <c r="T65" s="24">
        <v>0</v>
      </c>
      <c r="U65" s="24">
        <v>0</v>
      </c>
      <c r="V65" s="24">
        <v>0</v>
      </c>
      <c r="W65" s="24">
        <v>0</v>
      </c>
      <c r="X65" s="24">
        <v>0</v>
      </c>
      <c r="Y65" s="24"/>
      <c r="Z65" s="24">
        <v>0</v>
      </c>
      <c r="AA65" s="24">
        <v>0</v>
      </c>
      <c r="AB65" s="24">
        <v>0</v>
      </c>
      <c r="AC65" s="24">
        <v>0</v>
      </c>
      <c r="AD65" s="24">
        <v>0</v>
      </c>
      <c r="AE65" s="24"/>
      <c r="AF65" s="24">
        <v>0</v>
      </c>
      <c r="AG65" s="24">
        <v>0</v>
      </c>
      <c r="AH65" s="24">
        <v>0</v>
      </c>
      <c r="AI65" s="24">
        <v>0</v>
      </c>
      <c r="AJ65" s="24">
        <v>0</v>
      </c>
      <c r="AK65" s="24" t="s">
        <v>905</v>
      </c>
    </row>
    <row r="66" spans="1:37" ht="15.65" customHeight="1" x14ac:dyDescent="0.4">
      <c r="A66" s="8" t="s">
        <v>906</v>
      </c>
    </row>
    <row r="67" spans="1:37" ht="15.65" customHeight="1" x14ac:dyDescent="0.4">
      <c r="A67" s="13" t="s">
        <v>609</v>
      </c>
    </row>
    <row r="68" spans="1:37" ht="15.65" customHeight="1" x14ac:dyDescent="0.4">
      <c r="A68" s="8" t="s">
        <v>913</v>
      </c>
      <c r="B68" s="24">
        <v>0</v>
      </c>
      <c r="C68" s="24">
        <v>0</v>
      </c>
      <c r="D68" s="24">
        <v>0</v>
      </c>
      <c r="E68" s="24">
        <v>0</v>
      </c>
      <c r="F68" s="24">
        <v>0</v>
      </c>
      <c r="G68" s="24" t="s">
        <v>905</v>
      </c>
      <c r="H68" s="24">
        <v>0</v>
      </c>
      <c r="I68" s="24">
        <v>0</v>
      </c>
      <c r="J68" s="24">
        <v>0</v>
      </c>
      <c r="K68" s="24">
        <v>0</v>
      </c>
      <c r="L68" s="24">
        <v>0</v>
      </c>
      <c r="M68" s="24" t="s">
        <v>905</v>
      </c>
      <c r="N68" s="24">
        <v>0</v>
      </c>
      <c r="O68" s="24">
        <v>0</v>
      </c>
      <c r="P68" s="24">
        <v>0</v>
      </c>
      <c r="Q68" s="24">
        <v>0</v>
      </c>
      <c r="R68" s="24">
        <v>0</v>
      </c>
      <c r="S68" s="24" t="s">
        <v>905</v>
      </c>
      <c r="T68" s="24">
        <v>0</v>
      </c>
      <c r="U68" s="24">
        <v>0</v>
      </c>
      <c r="V68" s="24">
        <v>0</v>
      </c>
      <c r="W68" s="24">
        <v>0</v>
      </c>
      <c r="X68" s="24">
        <v>0</v>
      </c>
      <c r="Y68" s="24"/>
      <c r="Z68" s="24">
        <v>0</v>
      </c>
      <c r="AA68" s="24">
        <v>0</v>
      </c>
      <c r="AB68" s="24">
        <v>0</v>
      </c>
      <c r="AC68" s="24">
        <v>0</v>
      </c>
      <c r="AD68" s="24">
        <v>0</v>
      </c>
      <c r="AE68" s="24"/>
      <c r="AF68" s="24">
        <v>0</v>
      </c>
      <c r="AG68" s="24">
        <v>0</v>
      </c>
      <c r="AH68" s="24">
        <v>0</v>
      </c>
      <c r="AI68" s="24">
        <v>0</v>
      </c>
      <c r="AJ68" s="24">
        <v>0</v>
      </c>
      <c r="AK68" s="24" t="s">
        <v>905</v>
      </c>
    </row>
    <row r="69" spans="1:37" ht="15.65" customHeight="1" x14ac:dyDescent="0.4">
      <c r="A69" s="8" t="s">
        <v>912</v>
      </c>
      <c r="B69" s="24">
        <v>0</v>
      </c>
      <c r="C69" s="24">
        <v>0</v>
      </c>
      <c r="D69" s="24">
        <v>0</v>
      </c>
      <c r="E69" s="24">
        <v>0</v>
      </c>
      <c r="F69" s="24">
        <v>0</v>
      </c>
      <c r="G69" s="24" t="s">
        <v>905</v>
      </c>
      <c r="H69" s="24">
        <v>0</v>
      </c>
      <c r="I69" s="24">
        <v>0</v>
      </c>
      <c r="J69" s="24">
        <v>0</v>
      </c>
      <c r="K69" s="24">
        <v>0</v>
      </c>
      <c r="L69" s="24">
        <v>0</v>
      </c>
      <c r="M69" s="24" t="s">
        <v>905</v>
      </c>
      <c r="N69" s="24">
        <v>0</v>
      </c>
      <c r="O69" s="24">
        <v>0</v>
      </c>
      <c r="P69" s="24">
        <v>0</v>
      </c>
      <c r="Q69" s="24">
        <v>0</v>
      </c>
      <c r="R69" s="24">
        <v>0</v>
      </c>
      <c r="S69" s="24" t="s">
        <v>905</v>
      </c>
      <c r="T69" s="24">
        <v>0</v>
      </c>
      <c r="U69" s="24">
        <v>0</v>
      </c>
      <c r="V69" s="24">
        <v>0</v>
      </c>
      <c r="W69" s="24">
        <v>0</v>
      </c>
      <c r="X69" s="24">
        <v>0</v>
      </c>
      <c r="Y69" s="24"/>
      <c r="Z69" s="24">
        <v>0</v>
      </c>
      <c r="AA69" s="24">
        <v>0</v>
      </c>
      <c r="AB69" s="24">
        <v>0</v>
      </c>
      <c r="AC69" s="24">
        <v>0</v>
      </c>
      <c r="AD69" s="24">
        <v>0</v>
      </c>
      <c r="AE69" s="24"/>
      <c r="AF69" s="24">
        <v>0</v>
      </c>
      <c r="AG69" s="24">
        <v>0</v>
      </c>
      <c r="AH69" s="24">
        <v>0</v>
      </c>
      <c r="AI69" s="24">
        <v>0</v>
      </c>
      <c r="AJ69" s="24">
        <v>0</v>
      </c>
      <c r="AK69" s="24" t="s">
        <v>905</v>
      </c>
    </row>
    <row r="70" spans="1:37" ht="15.65" customHeight="1" x14ac:dyDescent="0.4">
      <c r="A70" s="8" t="s">
        <v>911</v>
      </c>
      <c r="B70" s="24">
        <v>0</v>
      </c>
      <c r="C70" s="24">
        <v>0</v>
      </c>
      <c r="D70" s="24">
        <v>0</v>
      </c>
      <c r="E70" s="24">
        <v>0</v>
      </c>
      <c r="F70" s="24">
        <v>0</v>
      </c>
      <c r="G70" s="24" t="s">
        <v>905</v>
      </c>
      <c r="H70" s="24">
        <v>0</v>
      </c>
      <c r="I70" s="24">
        <v>0</v>
      </c>
      <c r="J70" s="24">
        <v>0</v>
      </c>
      <c r="K70" s="24">
        <v>0</v>
      </c>
      <c r="L70" s="24">
        <v>0</v>
      </c>
      <c r="M70" s="24" t="s">
        <v>905</v>
      </c>
      <c r="N70" s="24">
        <v>0</v>
      </c>
      <c r="O70" s="24">
        <v>0</v>
      </c>
      <c r="P70" s="24">
        <v>0</v>
      </c>
      <c r="Q70" s="24">
        <v>0</v>
      </c>
      <c r="R70" s="24">
        <v>0</v>
      </c>
      <c r="S70" s="24" t="s">
        <v>905</v>
      </c>
      <c r="T70" s="24">
        <v>0</v>
      </c>
      <c r="U70" s="24">
        <v>0</v>
      </c>
      <c r="V70" s="24">
        <v>0</v>
      </c>
      <c r="W70" s="24">
        <v>0</v>
      </c>
      <c r="X70" s="24">
        <v>0</v>
      </c>
      <c r="Y70" s="24"/>
      <c r="Z70" s="24">
        <v>0</v>
      </c>
      <c r="AA70" s="24">
        <v>0</v>
      </c>
      <c r="AB70" s="24">
        <v>0</v>
      </c>
      <c r="AC70" s="24">
        <v>0</v>
      </c>
      <c r="AD70" s="24">
        <v>0</v>
      </c>
      <c r="AE70" s="24"/>
      <c r="AF70" s="24">
        <v>0</v>
      </c>
      <c r="AG70" s="24">
        <v>0</v>
      </c>
      <c r="AH70" s="24">
        <v>0</v>
      </c>
      <c r="AI70" s="24">
        <v>0</v>
      </c>
      <c r="AJ70" s="24">
        <v>0</v>
      </c>
      <c r="AK70" s="24" t="s">
        <v>905</v>
      </c>
    </row>
    <row r="71" spans="1:37" ht="15.65" customHeight="1" x14ac:dyDescent="0.4">
      <c r="A71" s="8" t="s">
        <v>910</v>
      </c>
      <c r="B71" s="24">
        <v>0</v>
      </c>
      <c r="C71" s="24">
        <v>0</v>
      </c>
      <c r="D71" s="24">
        <v>0</v>
      </c>
      <c r="E71" s="24">
        <v>0</v>
      </c>
      <c r="F71" s="24">
        <v>0</v>
      </c>
      <c r="G71" s="24" t="s">
        <v>905</v>
      </c>
      <c r="H71" s="24">
        <v>0</v>
      </c>
      <c r="I71" s="24">
        <v>0</v>
      </c>
      <c r="J71" s="24">
        <v>0</v>
      </c>
      <c r="K71" s="24">
        <v>0</v>
      </c>
      <c r="L71" s="24">
        <v>0</v>
      </c>
      <c r="M71" s="24" t="s">
        <v>905</v>
      </c>
      <c r="N71" s="24">
        <v>0</v>
      </c>
      <c r="O71" s="24">
        <v>0</v>
      </c>
      <c r="P71" s="24">
        <v>0</v>
      </c>
      <c r="Q71" s="24">
        <v>0</v>
      </c>
      <c r="R71" s="24">
        <v>0</v>
      </c>
      <c r="S71" s="24" t="s">
        <v>905</v>
      </c>
      <c r="T71" s="24">
        <v>0</v>
      </c>
      <c r="U71" s="24">
        <v>0</v>
      </c>
      <c r="V71" s="24">
        <v>0</v>
      </c>
      <c r="W71" s="24">
        <v>0</v>
      </c>
      <c r="X71" s="24">
        <v>0</v>
      </c>
      <c r="Y71" s="24"/>
      <c r="Z71" s="24">
        <v>0</v>
      </c>
      <c r="AA71" s="24">
        <v>0</v>
      </c>
      <c r="AB71" s="24">
        <v>0</v>
      </c>
      <c r="AC71" s="24">
        <v>0</v>
      </c>
      <c r="AD71" s="24">
        <v>0</v>
      </c>
      <c r="AE71" s="24"/>
      <c r="AF71" s="24">
        <v>0</v>
      </c>
      <c r="AG71" s="24">
        <v>0</v>
      </c>
      <c r="AH71" s="24">
        <v>0</v>
      </c>
      <c r="AI71" s="24">
        <v>0</v>
      </c>
      <c r="AJ71" s="24">
        <v>0</v>
      </c>
      <c r="AK71" s="24" t="s">
        <v>905</v>
      </c>
    </row>
    <row r="72" spans="1:37" ht="15.65" customHeight="1" x14ac:dyDescent="0.4">
      <c r="A72" s="8" t="s">
        <v>909</v>
      </c>
      <c r="B72" s="24">
        <v>0</v>
      </c>
      <c r="C72" s="24">
        <v>0</v>
      </c>
      <c r="D72" s="24">
        <v>0</v>
      </c>
      <c r="E72" s="24">
        <v>0</v>
      </c>
      <c r="F72" s="24">
        <v>0</v>
      </c>
      <c r="G72" s="24" t="s">
        <v>905</v>
      </c>
      <c r="H72" s="24">
        <v>0</v>
      </c>
      <c r="I72" s="24">
        <v>0</v>
      </c>
      <c r="J72" s="24">
        <v>0</v>
      </c>
      <c r="K72" s="24">
        <v>0</v>
      </c>
      <c r="L72" s="24">
        <v>0</v>
      </c>
      <c r="M72" s="24" t="s">
        <v>905</v>
      </c>
      <c r="N72" s="24">
        <v>0</v>
      </c>
      <c r="O72" s="24">
        <v>0</v>
      </c>
      <c r="P72" s="24">
        <v>0</v>
      </c>
      <c r="Q72" s="24">
        <v>0</v>
      </c>
      <c r="R72" s="24">
        <v>0</v>
      </c>
      <c r="S72" s="24" t="s">
        <v>905</v>
      </c>
      <c r="T72" s="24">
        <v>0</v>
      </c>
      <c r="U72" s="24">
        <v>0</v>
      </c>
      <c r="V72" s="24">
        <v>0</v>
      </c>
      <c r="W72" s="24">
        <v>0</v>
      </c>
      <c r="X72" s="24">
        <v>0</v>
      </c>
      <c r="Y72" s="24"/>
      <c r="Z72" s="24">
        <v>0</v>
      </c>
      <c r="AA72" s="24">
        <v>0</v>
      </c>
      <c r="AB72" s="24">
        <v>0</v>
      </c>
      <c r="AC72" s="24">
        <v>0</v>
      </c>
      <c r="AD72" s="24">
        <v>0</v>
      </c>
      <c r="AE72" s="24"/>
      <c r="AF72" s="24">
        <v>0</v>
      </c>
      <c r="AG72" s="24">
        <v>0</v>
      </c>
      <c r="AH72" s="24">
        <v>0</v>
      </c>
      <c r="AI72" s="24">
        <v>0</v>
      </c>
      <c r="AJ72" s="24">
        <v>0</v>
      </c>
      <c r="AK72" s="24" t="s">
        <v>905</v>
      </c>
    </row>
    <row r="73" spans="1:37" ht="15.65" customHeight="1" x14ac:dyDescent="0.7">
      <c r="A73" s="8" t="s">
        <v>908</v>
      </c>
      <c r="B73" s="404">
        <v>0</v>
      </c>
      <c r="C73" s="404">
        <v>0</v>
      </c>
      <c r="D73" s="404">
        <v>0</v>
      </c>
      <c r="E73" s="404">
        <v>0</v>
      </c>
      <c r="F73" s="404">
        <v>0</v>
      </c>
      <c r="G73" s="404" t="s">
        <v>905</v>
      </c>
      <c r="H73" s="404">
        <v>0</v>
      </c>
      <c r="I73" s="404">
        <v>0</v>
      </c>
      <c r="J73" s="404">
        <v>0</v>
      </c>
      <c r="K73" s="404">
        <v>0</v>
      </c>
      <c r="L73" s="404">
        <v>0</v>
      </c>
      <c r="M73" s="404" t="s">
        <v>905</v>
      </c>
      <c r="N73" s="404">
        <v>0</v>
      </c>
      <c r="O73" s="404">
        <v>0</v>
      </c>
      <c r="P73" s="404">
        <v>0</v>
      </c>
      <c r="Q73" s="404">
        <v>0</v>
      </c>
      <c r="R73" s="404">
        <v>0</v>
      </c>
      <c r="S73" s="404" t="s">
        <v>905</v>
      </c>
      <c r="T73" s="404">
        <v>0</v>
      </c>
      <c r="U73" s="404">
        <v>0</v>
      </c>
      <c r="V73" s="404">
        <v>0</v>
      </c>
      <c r="W73" s="404">
        <v>0</v>
      </c>
      <c r="X73" s="404">
        <v>0</v>
      </c>
      <c r="Y73" s="24"/>
      <c r="Z73" s="24">
        <v>0</v>
      </c>
      <c r="AA73" s="24">
        <v>0</v>
      </c>
      <c r="AB73" s="24">
        <v>0</v>
      </c>
      <c r="AC73" s="24">
        <v>0</v>
      </c>
      <c r="AD73" s="24">
        <v>0</v>
      </c>
      <c r="AE73" s="24"/>
      <c r="AF73" s="24">
        <v>0</v>
      </c>
      <c r="AG73" s="24">
        <v>0</v>
      </c>
      <c r="AH73" s="24">
        <v>0</v>
      </c>
      <c r="AI73" s="24">
        <v>0</v>
      </c>
      <c r="AJ73" s="24">
        <v>0</v>
      </c>
      <c r="AK73" s="24" t="s">
        <v>905</v>
      </c>
    </row>
    <row r="74" spans="1:37" ht="15.65" customHeight="1" x14ac:dyDescent="0.4">
      <c r="A74" s="9" t="s">
        <v>610</v>
      </c>
      <c r="B74" s="33">
        <v>0</v>
      </c>
      <c r="C74" s="33">
        <v>0</v>
      </c>
      <c r="D74" s="33">
        <v>0</v>
      </c>
      <c r="E74" s="33">
        <v>0</v>
      </c>
      <c r="F74" s="33">
        <v>0</v>
      </c>
      <c r="G74" s="33" t="s">
        <v>905</v>
      </c>
      <c r="H74" s="33">
        <v>0</v>
      </c>
      <c r="I74" s="33">
        <v>0</v>
      </c>
      <c r="J74" s="33">
        <v>0</v>
      </c>
      <c r="K74" s="33">
        <v>0</v>
      </c>
      <c r="L74" s="33">
        <v>0</v>
      </c>
      <c r="M74" s="33" t="s">
        <v>905</v>
      </c>
      <c r="N74" s="33">
        <v>0</v>
      </c>
      <c r="O74" s="33">
        <v>0</v>
      </c>
      <c r="P74" s="33">
        <v>0</v>
      </c>
      <c r="Q74" s="33">
        <v>0</v>
      </c>
      <c r="R74" s="33">
        <v>0</v>
      </c>
      <c r="S74" s="33" t="s">
        <v>905</v>
      </c>
      <c r="T74" s="33">
        <v>0</v>
      </c>
      <c r="U74" s="33">
        <v>0</v>
      </c>
      <c r="V74" s="33">
        <v>0</v>
      </c>
      <c r="W74" s="33">
        <v>0</v>
      </c>
      <c r="X74" s="33">
        <v>0</v>
      </c>
      <c r="Y74" s="33"/>
      <c r="Z74" s="33">
        <v>0</v>
      </c>
      <c r="AA74" s="33">
        <v>0</v>
      </c>
      <c r="AB74" s="33">
        <v>0</v>
      </c>
      <c r="AC74" s="33">
        <v>0</v>
      </c>
      <c r="AD74" s="33">
        <v>0</v>
      </c>
      <c r="AE74" s="33"/>
      <c r="AF74" s="33">
        <v>0</v>
      </c>
      <c r="AG74" s="33">
        <v>0</v>
      </c>
      <c r="AH74" s="33">
        <v>0</v>
      </c>
      <c r="AI74" s="33">
        <v>0</v>
      </c>
      <c r="AJ74" s="33">
        <v>0</v>
      </c>
      <c r="AK74" s="33" t="s">
        <v>905</v>
      </c>
    </row>
    <row r="75" spans="1:37" ht="15.65" customHeight="1" x14ac:dyDescent="0.7">
      <c r="A75" s="8" t="s">
        <v>906</v>
      </c>
      <c r="B75" s="404">
        <v>0</v>
      </c>
      <c r="C75" s="404">
        <v>0</v>
      </c>
      <c r="D75" s="404">
        <v>0</v>
      </c>
      <c r="E75" s="404">
        <v>0</v>
      </c>
      <c r="F75" s="404">
        <v>0</v>
      </c>
      <c r="G75" s="404" t="s">
        <v>905</v>
      </c>
      <c r="H75" s="404">
        <v>0</v>
      </c>
      <c r="I75" s="404">
        <v>0</v>
      </c>
      <c r="J75" s="404">
        <v>0</v>
      </c>
      <c r="K75" s="404">
        <v>0</v>
      </c>
      <c r="L75" s="404">
        <v>0</v>
      </c>
      <c r="M75" s="404" t="s">
        <v>905</v>
      </c>
      <c r="N75" s="404">
        <v>0</v>
      </c>
      <c r="O75" s="404">
        <v>0</v>
      </c>
      <c r="P75" s="404">
        <v>0</v>
      </c>
      <c r="Q75" s="404">
        <v>0</v>
      </c>
      <c r="R75" s="404">
        <v>0</v>
      </c>
      <c r="S75" s="404" t="s">
        <v>905</v>
      </c>
      <c r="T75" s="404">
        <v>0</v>
      </c>
      <c r="U75" s="404">
        <v>0</v>
      </c>
      <c r="V75" s="404">
        <v>0</v>
      </c>
      <c r="W75" s="404">
        <v>0</v>
      </c>
      <c r="X75" s="404">
        <v>0</v>
      </c>
      <c r="Y75" s="24"/>
      <c r="Z75" s="24">
        <v>0</v>
      </c>
      <c r="AA75" s="24">
        <v>0</v>
      </c>
      <c r="AB75" s="24">
        <v>0</v>
      </c>
      <c r="AC75" s="24">
        <v>0</v>
      </c>
      <c r="AD75" s="24">
        <v>0</v>
      </c>
      <c r="AE75" s="24"/>
      <c r="AF75" s="24">
        <v>0</v>
      </c>
      <c r="AG75" s="24">
        <v>0</v>
      </c>
      <c r="AH75" s="24">
        <v>0</v>
      </c>
      <c r="AI75" s="24">
        <v>0</v>
      </c>
      <c r="AJ75" s="24">
        <v>0</v>
      </c>
      <c r="AK75" s="24" t="s">
        <v>905</v>
      </c>
    </row>
    <row r="76" spans="1:37" ht="15.65" customHeight="1" x14ac:dyDescent="0.4">
      <c r="A76" s="9" t="s">
        <v>611</v>
      </c>
      <c r="B76" s="33">
        <v>0</v>
      </c>
      <c r="C76" s="33">
        <v>0</v>
      </c>
      <c r="D76" s="33">
        <v>0</v>
      </c>
      <c r="E76" s="33">
        <v>0</v>
      </c>
      <c r="F76" s="33">
        <v>0</v>
      </c>
      <c r="G76" s="33" t="s">
        <v>905</v>
      </c>
      <c r="H76" s="33">
        <v>0</v>
      </c>
      <c r="I76" s="33">
        <v>0</v>
      </c>
      <c r="J76" s="33">
        <v>0</v>
      </c>
      <c r="K76" s="33">
        <v>0</v>
      </c>
      <c r="L76" s="33">
        <v>0</v>
      </c>
      <c r="M76" s="33" t="s">
        <v>905</v>
      </c>
      <c r="N76" s="33">
        <v>0</v>
      </c>
      <c r="O76" s="33">
        <v>0</v>
      </c>
      <c r="P76" s="33">
        <v>0</v>
      </c>
      <c r="Q76" s="33">
        <v>0</v>
      </c>
      <c r="R76" s="33">
        <v>0</v>
      </c>
      <c r="S76" s="33" t="s">
        <v>905</v>
      </c>
      <c r="T76" s="33">
        <v>0</v>
      </c>
      <c r="U76" s="33">
        <v>0</v>
      </c>
      <c r="V76" s="33">
        <v>0</v>
      </c>
      <c r="W76" s="33">
        <v>0</v>
      </c>
      <c r="X76" s="33">
        <v>0</v>
      </c>
      <c r="Y76" s="33"/>
      <c r="Z76" s="33">
        <v>0</v>
      </c>
      <c r="AA76" s="33">
        <v>0</v>
      </c>
      <c r="AB76" s="33">
        <v>0</v>
      </c>
      <c r="AC76" s="33">
        <v>0</v>
      </c>
      <c r="AD76" s="33">
        <v>0</v>
      </c>
      <c r="AE76" s="33"/>
      <c r="AF76" s="33">
        <v>0</v>
      </c>
      <c r="AG76" s="33">
        <v>0</v>
      </c>
      <c r="AH76" s="33">
        <v>0</v>
      </c>
      <c r="AI76" s="33">
        <v>0</v>
      </c>
      <c r="AJ76" s="33">
        <v>0</v>
      </c>
      <c r="AK76" s="33" t="s">
        <v>905</v>
      </c>
    </row>
    <row r="77" spans="1:37" ht="15.65" customHeight="1" x14ac:dyDescent="0.4">
      <c r="A77" s="8" t="s">
        <v>906</v>
      </c>
    </row>
    <row r="78" spans="1:37" ht="15.65" customHeight="1" x14ac:dyDescent="0.4">
      <c r="A78" s="13" t="s">
        <v>613</v>
      </c>
    </row>
    <row r="79" spans="1:37" ht="15.65" customHeight="1" x14ac:dyDescent="0.4">
      <c r="A79" s="8" t="s">
        <v>300</v>
      </c>
      <c r="B79" s="24">
        <v>0</v>
      </c>
      <c r="C79" s="24">
        <v>0</v>
      </c>
      <c r="D79" s="24">
        <v>0</v>
      </c>
      <c r="E79" s="24">
        <v>0</v>
      </c>
      <c r="F79" s="24">
        <v>0</v>
      </c>
      <c r="G79" s="24" t="s">
        <v>905</v>
      </c>
      <c r="H79" s="24">
        <v>0</v>
      </c>
      <c r="I79" s="24">
        <v>0</v>
      </c>
      <c r="J79" s="24">
        <v>0</v>
      </c>
      <c r="K79" s="24">
        <v>0</v>
      </c>
      <c r="L79" s="24">
        <v>0</v>
      </c>
      <c r="M79" s="24" t="s">
        <v>905</v>
      </c>
      <c r="N79" s="24">
        <v>0</v>
      </c>
      <c r="O79" s="24">
        <v>0</v>
      </c>
      <c r="P79" s="24">
        <v>0</v>
      </c>
      <c r="Q79" s="24">
        <v>0</v>
      </c>
      <c r="R79" s="24">
        <v>0</v>
      </c>
      <c r="S79" s="24" t="s">
        <v>905</v>
      </c>
      <c r="T79" s="24">
        <v>0</v>
      </c>
      <c r="U79" s="24">
        <v>0</v>
      </c>
      <c r="V79" s="24">
        <v>0</v>
      </c>
      <c r="W79" s="24">
        <v>0</v>
      </c>
      <c r="X79" s="24">
        <v>0</v>
      </c>
      <c r="Y79" s="24"/>
      <c r="Z79" s="24">
        <v>0</v>
      </c>
      <c r="AA79" s="24">
        <v>0</v>
      </c>
      <c r="AB79" s="24">
        <v>0</v>
      </c>
      <c r="AC79" s="24">
        <v>0</v>
      </c>
      <c r="AD79" s="24">
        <v>0</v>
      </c>
      <c r="AE79" s="24"/>
      <c r="AF79" s="24">
        <v>0</v>
      </c>
      <c r="AG79" s="24">
        <v>0</v>
      </c>
      <c r="AH79" s="24">
        <v>0</v>
      </c>
      <c r="AI79" s="24">
        <v>0</v>
      </c>
      <c r="AJ79" s="24">
        <v>0</v>
      </c>
      <c r="AK79" s="24" t="s">
        <v>905</v>
      </c>
    </row>
    <row r="80" spans="1:37" ht="15.65" customHeight="1" x14ac:dyDescent="0.7">
      <c r="A80" s="8" t="s">
        <v>907</v>
      </c>
      <c r="B80" s="404">
        <v>0</v>
      </c>
      <c r="C80" s="404">
        <v>0</v>
      </c>
      <c r="D80" s="404">
        <v>0</v>
      </c>
      <c r="E80" s="404">
        <v>0</v>
      </c>
      <c r="F80" s="404">
        <v>0</v>
      </c>
      <c r="G80" s="404" t="s">
        <v>905</v>
      </c>
      <c r="H80" s="404">
        <v>0</v>
      </c>
      <c r="I80" s="404">
        <v>0</v>
      </c>
      <c r="J80" s="404">
        <v>0</v>
      </c>
      <c r="K80" s="404">
        <v>0</v>
      </c>
      <c r="L80" s="404">
        <v>0</v>
      </c>
      <c r="M80" s="404" t="s">
        <v>905</v>
      </c>
      <c r="N80" s="404">
        <v>0</v>
      </c>
      <c r="O80" s="404">
        <v>0</v>
      </c>
      <c r="P80" s="404">
        <v>0</v>
      </c>
      <c r="Q80" s="404">
        <v>0</v>
      </c>
      <c r="R80" s="404">
        <v>0</v>
      </c>
      <c r="S80" s="404" t="s">
        <v>905</v>
      </c>
      <c r="T80" s="404">
        <v>0</v>
      </c>
      <c r="U80" s="404">
        <v>0</v>
      </c>
      <c r="V80" s="404">
        <v>0</v>
      </c>
      <c r="W80" s="404">
        <v>0</v>
      </c>
      <c r="X80" s="404">
        <v>0</v>
      </c>
      <c r="Y80" s="24"/>
      <c r="Z80" s="24">
        <v>0</v>
      </c>
      <c r="AA80" s="24">
        <v>0</v>
      </c>
      <c r="AB80" s="24">
        <v>0</v>
      </c>
      <c r="AC80" s="24">
        <v>0</v>
      </c>
      <c r="AD80" s="24">
        <v>0</v>
      </c>
      <c r="AE80" s="24"/>
      <c r="AF80" s="24">
        <v>0</v>
      </c>
      <c r="AG80" s="24">
        <v>0</v>
      </c>
      <c r="AH80" s="24">
        <v>0</v>
      </c>
      <c r="AI80" s="24">
        <v>0</v>
      </c>
      <c r="AJ80" s="24">
        <v>0</v>
      </c>
      <c r="AK80" s="24" t="s">
        <v>905</v>
      </c>
    </row>
    <row r="81" spans="1:37" ht="15.65" customHeight="1" x14ac:dyDescent="0.4">
      <c r="A81" s="9" t="s">
        <v>614</v>
      </c>
      <c r="B81" s="33">
        <v>0</v>
      </c>
      <c r="C81" s="33">
        <v>0</v>
      </c>
      <c r="D81" s="33">
        <v>0</v>
      </c>
      <c r="E81" s="33">
        <v>0</v>
      </c>
      <c r="F81" s="33">
        <v>0</v>
      </c>
      <c r="G81" s="33" t="s">
        <v>905</v>
      </c>
      <c r="H81" s="33">
        <v>0</v>
      </c>
      <c r="I81" s="33">
        <v>0</v>
      </c>
      <c r="J81" s="33">
        <v>0</v>
      </c>
      <c r="K81" s="33">
        <v>0</v>
      </c>
      <c r="L81" s="33">
        <v>0</v>
      </c>
      <c r="M81" s="33" t="s">
        <v>905</v>
      </c>
      <c r="N81" s="33">
        <v>0</v>
      </c>
      <c r="O81" s="33">
        <v>0</v>
      </c>
      <c r="P81" s="33">
        <v>0</v>
      </c>
      <c r="Q81" s="33">
        <v>0</v>
      </c>
      <c r="R81" s="33">
        <v>0</v>
      </c>
      <c r="S81" s="33" t="s">
        <v>905</v>
      </c>
      <c r="T81" s="33">
        <v>0</v>
      </c>
      <c r="U81" s="33">
        <v>0</v>
      </c>
      <c r="V81" s="33">
        <v>0</v>
      </c>
      <c r="W81" s="33">
        <v>0</v>
      </c>
      <c r="X81" s="33">
        <v>0</v>
      </c>
      <c r="Y81" s="33"/>
      <c r="Z81" s="33">
        <v>0</v>
      </c>
      <c r="AA81" s="33">
        <v>0</v>
      </c>
      <c r="AB81" s="33">
        <v>0</v>
      </c>
      <c r="AC81" s="33">
        <v>0</v>
      </c>
      <c r="AD81" s="33">
        <v>0</v>
      </c>
      <c r="AE81" s="33"/>
      <c r="AF81" s="33">
        <v>0</v>
      </c>
      <c r="AG81" s="33">
        <v>0</v>
      </c>
      <c r="AH81" s="33">
        <v>0</v>
      </c>
      <c r="AI81" s="33">
        <v>0</v>
      </c>
      <c r="AJ81" s="33">
        <v>0</v>
      </c>
      <c r="AK81" s="33" t="s">
        <v>905</v>
      </c>
    </row>
    <row r="82" spans="1:37" ht="15.65" customHeight="1" x14ac:dyDescent="0.4">
      <c r="A82" s="8" t="s">
        <v>906</v>
      </c>
    </row>
    <row r="83" spans="1:37" ht="15.65" customHeight="1" x14ac:dyDescent="0.4">
      <c r="A83" s="9" t="s">
        <v>615</v>
      </c>
      <c r="B83" s="33">
        <v>0</v>
      </c>
      <c r="C83" s="33">
        <v>0</v>
      </c>
      <c r="D83" s="33">
        <v>0</v>
      </c>
      <c r="E83" s="33">
        <v>0</v>
      </c>
      <c r="F83" s="33">
        <v>0</v>
      </c>
      <c r="G83" s="33" t="s">
        <v>905</v>
      </c>
      <c r="H83" s="33">
        <v>0</v>
      </c>
      <c r="I83" s="33">
        <v>0</v>
      </c>
      <c r="J83" s="33">
        <v>0</v>
      </c>
      <c r="K83" s="33">
        <v>0</v>
      </c>
      <c r="L83" s="33">
        <v>0</v>
      </c>
      <c r="M83" s="33" t="s">
        <v>905</v>
      </c>
      <c r="N83" s="33">
        <v>0</v>
      </c>
      <c r="O83" s="33">
        <v>0</v>
      </c>
      <c r="P83" s="33">
        <v>0</v>
      </c>
      <c r="Q83" s="33">
        <v>0</v>
      </c>
      <c r="R83" s="33">
        <v>0</v>
      </c>
      <c r="S83" s="33" t="s">
        <v>905</v>
      </c>
      <c r="T83" s="33">
        <v>0</v>
      </c>
      <c r="U83" s="33">
        <v>0</v>
      </c>
      <c r="V83" s="33">
        <v>0</v>
      </c>
      <c r="W83" s="33">
        <v>0</v>
      </c>
      <c r="X83" s="33">
        <v>0</v>
      </c>
      <c r="Y83" s="33"/>
      <c r="Z83" s="33">
        <v>0</v>
      </c>
      <c r="AA83" s="33">
        <v>0</v>
      </c>
      <c r="AB83" s="33">
        <v>0</v>
      </c>
      <c r="AC83" s="33">
        <v>0</v>
      </c>
      <c r="AD83" s="33">
        <v>0</v>
      </c>
      <c r="AE83" s="33"/>
      <c r="AF83" s="33">
        <v>0</v>
      </c>
      <c r="AG83" s="33">
        <v>0</v>
      </c>
      <c r="AH83" s="33">
        <v>0</v>
      </c>
      <c r="AI83" s="33">
        <v>0</v>
      </c>
      <c r="AJ83" s="33">
        <v>0</v>
      </c>
      <c r="AK83" s="33" t="s">
        <v>905</v>
      </c>
    </row>
    <row r="85" spans="1:37" ht="15.65" customHeight="1" x14ac:dyDescent="0.4">
      <c r="A85" s="9"/>
    </row>
  </sheetData>
  <conditionalFormatting sqref="A1:XFD1048576">
    <cfRule type="cellIs" dxfId="14" priority="1" operator="equal">
      <formula>"Blank"</formula>
    </cfRule>
  </conditionalFormatting>
  <conditionalFormatting sqref="B10:AK10">
    <cfRule type="expression" dxfId="13" priority="3">
      <formula>(ISTEXT(B4)*1=0)</formula>
    </cfRule>
    <cfRule type="cellIs" dxfId="12" priority="4" operator="equal">
      <formula>"Blank"</formula>
    </cfRule>
  </conditionalFormatting>
  <conditionalFormatting sqref="B44:AK44">
    <cfRule type="cellIs" dxfId="11" priority="2" operator="lessThan">
      <formula>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1F09B-00F8-4F2E-A3C8-ECC47952551D}">
  <sheetPr codeName="Sheet19">
    <tabColor rgb="FF00B050"/>
    <pageSetUpPr autoPageBreaks="0" fitToPage="1"/>
  </sheetPr>
  <dimension ref="A1:M84"/>
  <sheetViews>
    <sheetView showGridLines="0" zoomScale="80" zoomScaleNormal="80" zoomScaleSheetLayoutView="80" workbookViewId="0"/>
  </sheetViews>
  <sheetFormatPr defaultColWidth="11.53515625" defaultRowHeight="10.5" customHeight="1" x14ac:dyDescent="0.4"/>
  <cols>
    <col min="1" max="1" width="2.4609375" style="413" customWidth="1"/>
    <col min="2" max="2" width="15.53515625" style="413" customWidth="1"/>
    <col min="3" max="8" width="13.4609375" style="413" customWidth="1"/>
    <col min="9" max="11" width="13.4609375" customWidth="1"/>
    <col min="14" max="16384" width="11.53515625" style="413"/>
  </cols>
  <sheetData>
    <row r="1" spans="1:13" ht="14.15" customHeight="1" x14ac:dyDescent="0.4">
      <c r="A1" s="416"/>
      <c r="B1" s="416"/>
      <c r="C1" s="415"/>
      <c r="D1" s="415"/>
      <c r="E1" s="415"/>
      <c r="F1" s="415"/>
      <c r="G1" s="415"/>
      <c r="H1" s="415"/>
    </row>
    <row r="2" spans="1:13" ht="14.15" customHeight="1" x14ac:dyDescent="0.4">
      <c r="B2" s="431"/>
      <c r="C2" s="430" t="str">
        <f>+'IS BS CF'!K1</f>
        <v>2024P</v>
      </c>
      <c r="D2" s="430" t="str">
        <f>+'IS BS CF'!L1</f>
        <v>2025P</v>
      </c>
      <c r="E2" s="430" t="str">
        <f>+'IS BS CF'!M1</f>
        <v>2026P</v>
      </c>
      <c r="F2" s="430" t="str">
        <f>+'IS BS CF'!N1</f>
        <v>2027P</v>
      </c>
      <c r="G2" s="430" t="str">
        <f>+'IS BS CF'!O1</f>
        <v>2028P</v>
      </c>
      <c r="H2" s="430" t="str">
        <f>+'IS BS CF'!P1</f>
        <v>2029P</v>
      </c>
    </row>
    <row r="3" spans="1:13" ht="14.15" hidden="1" customHeight="1" x14ac:dyDescent="0.4">
      <c r="B3" s="429"/>
      <c r="C3" s="428"/>
      <c r="D3" s="428"/>
      <c r="E3" s="428"/>
      <c r="F3" s="428"/>
      <c r="G3" s="428"/>
      <c r="H3" s="428"/>
    </row>
    <row r="4" spans="1:13" ht="14.15" hidden="1" customHeight="1" x14ac:dyDescent="0.4">
      <c r="B4" s="12"/>
      <c r="C4" s="427"/>
      <c r="D4" s="427"/>
      <c r="E4" s="427"/>
      <c r="F4" s="427"/>
      <c r="G4" s="427"/>
      <c r="H4" s="427"/>
    </row>
    <row r="5" spans="1:13" ht="14.15" hidden="1" customHeight="1" x14ac:dyDescent="0.4">
      <c r="B5"/>
      <c r="C5" s="426"/>
      <c r="D5" s="426"/>
      <c r="E5" s="426"/>
      <c r="F5" s="426"/>
      <c r="G5" s="426"/>
      <c r="H5" s="426"/>
    </row>
    <row r="6" spans="1:13" s="424" customFormat="1" ht="14.15" hidden="1" customHeight="1" x14ac:dyDescent="0.4">
      <c r="B6"/>
      <c r="C6" s="426"/>
      <c r="D6" s="426"/>
      <c r="E6" s="426"/>
      <c r="F6" s="426"/>
      <c r="G6" s="426"/>
      <c r="H6" s="426"/>
      <c r="I6"/>
      <c r="J6"/>
      <c r="K6"/>
      <c r="L6"/>
      <c r="M6"/>
    </row>
    <row r="7" spans="1:13" s="424" customFormat="1" ht="14.15" hidden="1" customHeight="1" x14ac:dyDescent="0.4">
      <c r="B7"/>
      <c r="C7" s="426"/>
      <c r="D7" s="426"/>
      <c r="E7" s="426"/>
      <c r="F7" s="426"/>
      <c r="G7" s="426"/>
      <c r="H7" s="426"/>
      <c r="I7"/>
      <c r="J7"/>
      <c r="K7"/>
      <c r="L7"/>
      <c r="M7"/>
    </row>
    <row r="8" spans="1:13" s="424" customFormat="1" ht="14.15" customHeight="1" x14ac:dyDescent="0.4">
      <c r="B8" s="27" t="s">
        <v>5</v>
      </c>
      <c r="C8" s="425">
        <f ca="1">+'IS BS CF'!K19</f>
        <v>3674884.5307896296</v>
      </c>
      <c r="D8" s="425">
        <f ca="1">+'IS BS CF'!L19</f>
        <v>29692460.780505478</v>
      </c>
      <c r="E8" s="425">
        <f ca="1">+'IS BS CF'!M19</f>
        <v>84556827.876689211</v>
      </c>
      <c r="F8" s="425">
        <f ca="1">+'IS BS CF'!N19</f>
        <v>168949651.54730928</v>
      </c>
      <c r="G8" s="425">
        <f ca="1">+'IS BS CF'!O19</f>
        <v>283236595.30275232</v>
      </c>
      <c r="H8" s="425">
        <f ca="1">+'IS BS CF'!P19</f>
        <v>427615249.10954595</v>
      </c>
      <c r="I8"/>
      <c r="J8"/>
      <c r="K8"/>
      <c r="L8"/>
      <c r="M8"/>
    </row>
    <row r="9" spans="1:13" ht="14.15" customHeight="1" x14ac:dyDescent="0.4">
      <c r="A9" s="416"/>
      <c r="B9" s="27" t="s">
        <v>596</v>
      </c>
      <c r="C9" s="423">
        <f ca="1">+'IS BS CF'!K39</f>
        <v>3208532.9641229627</v>
      </c>
      <c r="D9" s="423">
        <f ca="1">+'IS BS CF'!L39</f>
        <v>28909066.269367095</v>
      </c>
      <c r="E9" s="423">
        <f ca="1">+'IS BS CF'!M39</f>
        <v>83203665.598588988</v>
      </c>
      <c r="F9" s="423">
        <f ca="1">+'IS BS CF'!N39</f>
        <v>166730380.76670283</v>
      </c>
      <c r="G9" s="423">
        <f ca="1">+'IS BS CF'!O39</f>
        <v>279851165.84050143</v>
      </c>
      <c r="H9" s="423">
        <f ca="1">+'IS BS CF'!P39</f>
        <v>422761579.43793267</v>
      </c>
    </row>
    <row r="10" spans="1:13" ht="14.15" customHeight="1" x14ac:dyDescent="0.4">
      <c r="A10" s="416"/>
      <c r="B10" s="422" t="s">
        <v>932</v>
      </c>
      <c r="C10" s="421">
        <f ca="1">+IFERROR(C9/C8,0)</f>
        <v>0.87309762721538875</v>
      </c>
      <c r="D10" s="421">
        <f t="shared" ref="D10:H10" ca="1" si="0">+IFERROR(D9/D8,0)</f>
        <v>0.97361638306338294</v>
      </c>
      <c r="E10" s="421">
        <f t="shared" ca="1" si="0"/>
        <v>0.98399700755007546</v>
      </c>
      <c r="F10" s="421">
        <f t="shared" ca="1" si="0"/>
        <v>0.9868643068495172</v>
      </c>
      <c r="G10" s="421">
        <f t="shared" ca="1" si="0"/>
        <v>0.98804734445196885</v>
      </c>
      <c r="H10" s="421">
        <f t="shared" ca="1" si="0"/>
        <v>0.98864944671238819</v>
      </c>
    </row>
    <row r="11" spans="1:13" customFormat="1" ht="14.15" customHeight="1" x14ac:dyDescent="0.4"/>
    <row r="12" spans="1:13" s="414" customFormat="1" ht="14.6" x14ac:dyDescent="0.4">
      <c r="A12" s="416"/>
      <c r="B12" s="419" t="s">
        <v>931</v>
      </c>
      <c r="I12"/>
      <c r="J12"/>
      <c r="K12"/>
      <c r="L12"/>
      <c r="M12"/>
    </row>
    <row r="13" spans="1:13" s="414" customFormat="1" ht="14.6" x14ac:dyDescent="0.4">
      <c r="A13" s="416"/>
      <c r="B13" s="416" t="s">
        <v>5</v>
      </c>
      <c r="C13" s="420">
        <f ca="1">+C8/1000000</f>
        <v>3.6748845307896296</v>
      </c>
      <c r="D13" s="420">
        <f t="shared" ref="D13:H14" ca="1" si="1">+D8/1000000</f>
        <v>29.692460780505478</v>
      </c>
      <c r="E13" s="420">
        <f t="shared" ca="1" si="1"/>
        <v>84.556827876689212</v>
      </c>
      <c r="F13" s="420">
        <f t="shared" ca="1" si="1"/>
        <v>168.94965154730929</v>
      </c>
      <c r="G13" s="420">
        <f t="shared" ca="1" si="1"/>
        <v>283.23659530275233</v>
      </c>
      <c r="H13" s="420">
        <f t="shared" ca="1" si="1"/>
        <v>427.61524910954597</v>
      </c>
      <c r="I13"/>
      <c r="J13"/>
      <c r="K13"/>
      <c r="L13"/>
      <c r="M13"/>
    </row>
    <row r="14" spans="1:13" s="414" customFormat="1" ht="14.6" x14ac:dyDescent="0.4">
      <c r="A14" s="416"/>
      <c r="B14" s="416" t="s">
        <v>596</v>
      </c>
      <c r="C14" s="420">
        <f ca="1">+C9/1000000</f>
        <v>3.2085329641229627</v>
      </c>
      <c r="D14" s="420">
        <f t="shared" ca="1" si="1"/>
        <v>28.909066269367095</v>
      </c>
      <c r="E14" s="420">
        <f t="shared" ca="1" si="1"/>
        <v>83.203665598588984</v>
      </c>
      <c r="F14" s="420">
        <f t="shared" ca="1" si="1"/>
        <v>166.73038076670284</v>
      </c>
      <c r="G14" s="420">
        <f t="shared" ca="1" si="1"/>
        <v>279.85116584050144</v>
      </c>
      <c r="H14" s="420">
        <f t="shared" ca="1" si="1"/>
        <v>422.76157943793265</v>
      </c>
      <c r="I14"/>
      <c r="J14"/>
      <c r="K14"/>
      <c r="L14"/>
      <c r="M14"/>
    </row>
    <row r="15" spans="1:13" s="414" customFormat="1" ht="14.6" x14ac:dyDescent="0.4">
      <c r="A15" s="416"/>
      <c r="B15" s="416"/>
      <c r="I15"/>
      <c r="J15"/>
      <c r="K15"/>
      <c r="L15"/>
      <c r="M15"/>
    </row>
    <row r="16" spans="1:13" s="414" customFormat="1" ht="14.6" x14ac:dyDescent="0.4">
      <c r="A16" s="416"/>
      <c r="B16" s="419"/>
      <c r="D16"/>
      <c r="E16"/>
      <c r="F16" s="418"/>
      <c r="G16" s="418"/>
      <c r="I16"/>
      <c r="J16"/>
      <c r="K16"/>
      <c r="L16"/>
      <c r="M16"/>
    </row>
    <row r="17" spans="1:13" s="414" customFormat="1" ht="14.6" x14ac:dyDescent="0.4">
      <c r="A17" s="416"/>
      <c r="B17"/>
      <c r="C17" s="403"/>
      <c r="D17"/>
      <c r="E17"/>
      <c r="F17" s="418"/>
      <c r="G17" s="418"/>
      <c r="I17"/>
      <c r="J17"/>
      <c r="K17"/>
      <c r="L17"/>
      <c r="M17"/>
    </row>
    <row r="18" spans="1:13" s="414" customFormat="1" ht="14.6" collapsed="1" x14ac:dyDescent="0.4">
      <c r="A18" s="416"/>
      <c r="B18"/>
      <c r="C18" s="403"/>
      <c r="D18" s="418"/>
      <c r="E18" s="418"/>
      <c r="F18" s="418"/>
      <c r="G18" s="418"/>
      <c r="H18" s="119"/>
      <c r="I18"/>
      <c r="J18"/>
      <c r="K18"/>
      <c r="L18"/>
      <c r="M18"/>
    </row>
    <row r="19" spans="1:13" s="414" customFormat="1" ht="14.6" x14ac:dyDescent="0.4">
      <c r="A19" s="416"/>
      <c r="B19" s="417"/>
      <c r="C19" s="417"/>
      <c r="I19"/>
      <c r="J19"/>
      <c r="K19"/>
      <c r="L19"/>
      <c r="M19"/>
    </row>
    <row r="20" spans="1:13" s="414" customFormat="1" ht="14.6" x14ac:dyDescent="0.4">
      <c r="A20" s="416"/>
      <c r="B20" s="416"/>
      <c r="I20"/>
      <c r="J20"/>
      <c r="K20"/>
      <c r="L20"/>
      <c r="M20"/>
    </row>
    <row r="21" spans="1:13" s="414" customFormat="1" ht="14.6" x14ac:dyDescent="0.4">
      <c r="A21" s="416"/>
      <c r="B21" s="416"/>
      <c r="I21"/>
      <c r="J21"/>
      <c r="K21"/>
      <c r="L21"/>
      <c r="M21"/>
    </row>
    <row r="22" spans="1:13" s="414" customFormat="1" ht="14.6" x14ac:dyDescent="0.4">
      <c r="A22" s="416"/>
      <c r="B22" s="416"/>
      <c r="I22"/>
      <c r="J22"/>
      <c r="K22"/>
      <c r="L22"/>
      <c r="M22"/>
    </row>
    <row r="23" spans="1:13" s="414" customFormat="1" ht="14.6" x14ac:dyDescent="0.4">
      <c r="A23" s="416"/>
      <c r="B23" s="416"/>
      <c r="I23"/>
      <c r="J23"/>
      <c r="K23"/>
      <c r="L23"/>
      <c r="M23"/>
    </row>
    <row r="24" spans="1:13" s="414" customFormat="1" ht="5.15" customHeight="1" x14ac:dyDescent="0.4">
      <c r="A24" s="416"/>
      <c r="B24" s="416"/>
      <c r="I24"/>
      <c r="J24"/>
      <c r="K24"/>
      <c r="L24"/>
      <c r="M24"/>
    </row>
    <row r="25" spans="1:13" s="414" customFormat="1" ht="14.6" x14ac:dyDescent="0.4">
      <c r="A25" s="416"/>
      <c r="B25" s="416"/>
      <c r="I25"/>
      <c r="J25"/>
      <c r="K25"/>
      <c r="L25"/>
      <c r="M25"/>
    </row>
    <row r="26" spans="1:13" s="414" customFormat="1" ht="14.6" x14ac:dyDescent="0.4">
      <c r="A26" s="416"/>
      <c r="B26" s="416"/>
      <c r="I26"/>
      <c r="J26"/>
      <c r="K26"/>
      <c r="L26"/>
      <c r="M26"/>
    </row>
    <row r="27" spans="1:13" s="414" customFormat="1" ht="14.6" x14ac:dyDescent="0.4">
      <c r="A27" s="416"/>
      <c r="B27" s="416"/>
      <c r="I27"/>
      <c r="J27"/>
      <c r="K27"/>
      <c r="L27"/>
      <c r="M27"/>
    </row>
    <row r="28" spans="1:13" s="414" customFormat="1" ht="14.6" x14ac:dyDescent="0.4">
      <c r="A28" s="416"/>
      <c r="B28" s="416"/>
      <c r="I28"/>
      <c r="J28"/>
      <c r="K28"/>
      <c r="L28"/>
      <c r="M28"/>
    </row>
    <row r="29" spans="1:13" s="414" customFormat="1" ht="14.6" x14ac:dyDescent="0.4">
      <c r="A29" s="416"/>
      <c r="B29" s="416"/>
      <c r="I29"/>
      <c r="J29"/>
      <c r="K29"/>
      <c r="L29"/>
      <c r="M29"/>
    </row>
    <row r="30" spans="1:13" s="414" customFormat="1" ht="14.6" x14ac:dyDescent="0.4">
      <c r="A30" s="416"/>
      <c r="B30" s="416"/>
      <c r="I30"/>
      <c r="J30"/>
      <c r="K30"/>
      <c r="L30"/>
      <c r="M30"/>
    </row>
    <row r="31" spans="1:13" s="414" customFormat="1" ht="14.6" x14ac:dyDescent="0.4">
      <c r="A31" s="416"/>
      <c r="B31" s="416"/>
      <c r="I31"/>
      <c r="J31"/>
      <c r="K31"/>
      <c r="L31"/>
      <c r="M31"/>
    </row>
    <row r="32" spans="1:13" s="414" customFormat="1" ht="14.6" x14ac:dyDescent="0.4">
      <c r="A32" s="416"/>
      <c r="B32" s="416"/>
      <c r="I32"/>
      <c r="J32"/>
      <c r="K32"/>
      <c r="L32"/>
      <c r="M32"/>
    </row>
    <row r="33" spans="1:13" s="414" customFormat="1" ht="14.6" x14ac:dyDescent="0.4">
      <c r="A33" s="416"/>
      <c r="B33" s="416"/>
      <c r="I33"/>
      <c r="J33"/>
      <c r="K33"/>
      <c r="L33"/>
      <c r="M33"/>
    </row>
    <row r="34" spans="1:13" s="414" customFormat="1" ht="14.6" x14ac:dyDescent="0.4">
      <c r="A34" s="416"/>
      <c r="B34" s="416"/>
      <c r="I34"/>
      <c r="J34"/>
      <c r="K34"/>
      <c r="L34"/>
      <c r="M34"/>
    </row>
    <row r="35" spans="1:13" s="414" customFormat="1" ht="14.6" x14ac:dyDescent="0.4">
      <c r="A35" s="416"/>
      <c r="B35" s="416"/>
      <c r="I35"/>
      <c r="J35"/>
      <c r="K35"/>
      <c r="L35"/>
      <c r="M35"/>
    </row>
    <row r="36" spans="1:13" s="414" customFormat="1" ht="14.6" x14ac:dyDescent="0.4">
      <c r="A36" s="416"/>
      <c r="B36" s="416"/>
      <c r="I36"/>
      <c r="J36"/>
      <c r="K36"/>
      <c r="L36"/>
      <c r="M36"/>
    </row>
    <row r="37" spans="1:13" s="414" customFormat="1" ht="14.6" x14ac:dyDescent="0.4">
      <c r="A37" s="416"/>
      <c r="B37" s="416"/>
      <c r="I37"/>
      <c r="J37"/>
      <c r="K37"/>
      <c r="L37"/>
      <c r="M37"/>
    </row>
    <row r="38" spans="1:13" s="414" customFormat="1" ht="14.6" x14ac:dyDescent="0.4">
      <c r="A38" s="416"/>
      <c r="B38" s="416"/>
      <c r="I38"/>
      <c r="J38"/>
      <c r="K38"/>
      <c r="L38"/>
      <c r="M38"/>
    </row>
    <row r="39" spans="1:13" s="414" customFormat="1" ht="14.6" x14ac:dyDescent="0.4">
      <c r="A39" s="416"/>
      <c r="B39" s="416"/>
      <c r="I39"/>
      <c r="J39"/>
      <c r="K39"/>
      <c r="L39"/>
      <c r="M39"/>
    </row>
    <row r="40" spans="1:13" s="414" customFormat="1" ht="14.6" x14ac:dyDescent="0.4">
      <c r="A40" s="416"/>
      <c r="B40" s="416"/>
      <c r="I40"/>
      <c r="J40"/>
      <c r="K40"/>
      <c r="L40"/>
      <c r="M40"/>
    </row>
    <row r="41" spans="1:13" s="414" customFormat="1" ht="5.15" customHeight="1" x14ac:dyDescent="0.4">
      <c r="A41" s="416"/>
      <c r="B41" s="416"/>
      <c r="I41"/>
      <c r="J41"/>
      <c r="K41"/>
      <c r="L41"/>
      <c r="M41"/>
    </row>
    <row r="42" spans="1:13" s="414" customFormat="1" ht="14.6" x14ac:dyDescent="0.4">
      <c r="A42" s="416"/>
      <c r="B42" s="416"/>
      <c r="I42"/>
      <c r="J42"/>
      <c r="K42"/>
      <c r="L42"/>
      <c r="M42"/>
    </row>
    <row r="43" spans="1:13" s="414" customFormat="1" ht="14.6" x14ac:dyDescent="0.4">
      <c r="A43" s="416"/>
      <c r="B43" s="416"/>
      <c r="I43"/>
      <c r="J43"/>
      <c r="K43"/>
      <c r="L43"/>
      <c r="M43"/>
    </row>
    <row r="44" spans="1:13" s="414" customFormat="1" ht="14.6" x14ac:dyDescent="0.4">
      <c r="A44" s="416"/>
      <c r="B44" s="416"/>
      <c r="I44"/>
      <c r="J44"/>
      <c r="K44"/>
      <c r="L44"/>
      <c r="M44"/>
    </row>
    <row r="45" spans="1:13" s="414" customFormat="1" ht="14.6" x14ac:dyDescent="0.4">
      <c r="A45" s="416"/>
      <c r="B45" s="416"/>
      <c r="I45"/>
      <c r="J45"/>
      <c r="K45"/>
      <c r="L45"/>
      <c r="M45"/>
    </row>
    <row r="46" spans="1:13" s="414" customFormat="1" ht="14.6" x14ac:dyDescent="0.4">
      <c r="A46" s="416"/>
      <c r="B46" s="416"/>
      <c r="I46"/>
      <c r="J46"/>
      <c r="K46"/>
      <c r="L46"/>
      <c r="M46"/>
    </row>
    <row r="47" spans="1:13" s="414" customFormat="1" ht="14.6" x14ac:dyDescent="0.4">
      <c r="A47" s="416"/>
      <c r="B47" s="416"/>
      <c r="I47"/>
      <c r="J47"/>
      <c r="K47"/>
      <c r="L47"/>
      <c r="M47"/>
    </row>
    <row r="48" spans="1:13" s="414" customFormat="1" ht="14.6" x14ac:dyDescent="0.4">
      <c r="A48" s="416"/>
      <c r="B48" s="416"/>
      <c r="I48"/>
      <c r="J48"/>
      <c r="K48"/>
      <c r="L48"/>
      <c r="M48"/>
    </row>
    <row r="49" spans="1:13" s="414" customFormat="1" ht="14.6" x14ac:dyDescent="0.4">
      <c r="A49" s="416"/>
      <c r="B49" s="416"/>
      <c r="I49"/>
      <c r="J49"/>
      <c r="K49"/>
      <c r="L49"/>
      <c r="M49"/>
    </row>
    <row r="50" spans="1:13" s="414" customFormat="1" ht="14.6" x14ac:dyDescent="0.4">
      <c r="A50" s="416"/>
      <c r="B50" s="416"/>
      <c r="I50"/>
      <c r="J50"/>
      <c r="K50"/>
      <c r="L50"/>
      <c r="M50"/>
    </row>
    <row r="51" spans="1:13" s="414" customFormat="1" ht="14.6" x14ac:dyDescent="0.4">
      <c r="A51" s="416"/>
      <c r="B51" s="416"/>
      <c r="I51"/>
      <c r="J51"/>
      <c r="K51"/>
      <c r="L51"/>
      <c r="M51"/>
    </row>
    <row r="52" spans="1:13" s="414" customFormat="1" ht="14.6" x14ac:dyDescent="0.4">
      <c r="A52" s="416"/>
      <c r="B52" s="416"/>
      <c r="I52"/>
      <c r="J52"/>
      <c r="K52"/>
      <c r="L52"/>
      <c r="M52"/>
    </row>
    <row r="53" spans="1:13" s="414" customFormat="1" ht="14.6" x14ac:dyDescent="0.4">
      <c r="A53" s="416"/>
      <c r="B53" s="416"/>
      <c r="I53"/>
      <c r="J53"/>
      <c r="K53"/>
      <c r="L53"/>
      <c r="M53"/>
    </row>
    <row r="54" spans="1:13" s="414" customFormat="1" ht="14.6" x14ac:dyDescent="0.4">
      <c r="A54" s="416"/>
      <c r="B54" s="416"/>
      <c r="I54"/>
      <c r="J54"/>
      <c r="K54"/>
      <c r="L54"/>
      <c r="M54"/>
    </row>
    <row r="55" spans="1:13" s="414" customFormat="1" ht="5.15" customHeight="1" x14ac:dyDescent="0.4">
      <c r="A55" s="416"/>
      <c r="B55" s="416"/>
      <c r="I55"/>
      <c r="J55"/>
      <c r="K55"/>
      <c r="L55"/>
      <c r="M55"/>
    </row>
    <row r="56" spans="1:13" s="414" customFormat="1" ht="14.6" x14ac:dyDescent="0.4">
      <c r="A56" s="416"/>
      <c r="B56" s="416"/>
      <c r="I56"/>
      <c r="J56"/>
      <c r="K56"/>
      <c r="L56"/>
      <c r="M56"/>
    </row>
    <row r="57" spans="1:13" s="414" customFormat="1" ht="14.6" x14ac:dyDescent="0.4">
      <c r="A57" s="416"/>
      <c r="B57" s="416"/>
      <c r="I57"/>
      <c r="J57"/>
      <c r="K57"/>
      <c r="L57"/>
      <c r="M57"/>
    </row>
    <row r="58" spans="1:13" s="414" customFormat="1" ht="14.6" x14ac:dyDescent="0.4">
      <c r="A58" s="416"/>
      <c r="B58" s="416"/>
      <c r="I58"/>
      <c r="J58"/>
      <c r="K58"/>
      <c r="L58"/>
      <c r="M58"/>
    </row>
    <row r="59" spans="1:13" s="414" customFormat="1" ht="14.6" x14ac:dyDescent="0.4">
      <c r="A59" s="415"/>
      <c r="B59" s="416"/>
      <c r="I59"/>
      <c r="J59"/>
      <c r="K59"/>
      <c r="L59"/>
      <c r="M59"/>
    </row>
    <row r="60" spans="1:13" s="414" customFormat="1" ht="14.6" x14ac:dyDescent="0.4">
      <c r="A60" s="415"/>
      <c r="B60" s="415"/>
      <c r="I60"/>
      <c r="J60"/>
      <c r="K60"/>
      <c r="L60"/>
      <c r="M60"/>
    </row>
    <row r="61" spans="1:13" s="414" customFormat="1" ht="14.6" x14ac:dyDescent="0.4">
      <c r="A61" s="415"/>
      <c r="B61" s="415"/>
      <c r="I61"/>
      <c r="J61"/>
      <c r="K61"/>
      <c r="L61"/>
      <c r="M61"/>
    </row>
    <row r="62" spans="1:13" s="414" customFormat="1" ht="14.6" x14ac:dyDescent="0.4">
      <c r="A62" s="415"/>
      <c r="B62" s="415"/>
      <c r="I62"/>
      <c r="J62"/>
      <c r="K62"/>
      <c r="L62"/>
      <c r="M62"/>
    </row>
    <row r="63" spans="1:13" s="414" customFormat="1" ht="14.6" x14ac:dyDescent="0.4">
      <c r="A63" s="415"/>
      <c r="B63" s="415"/>
      <c r="I63"/>
      <c r="J63"/>
      <c r="K63"/>
      <c r="L63"/>
      <c r="M63"/>
    </row>
    <row r="64" spans="1:13" ht="14.6" x14ac:dyDescent="0.4">
      <c r="B64" s="415"/>
      <c r="C64" s="414"/>
      <c r="D64" s="414"/>
      <c r="E64" s="414"/>
      <c r="F64" s="414"/>
      <c r="G64" s="414"/>
      <c r="H64" s="414"/>
    </row>
    <row r="65" spans="3:8" customFormat="1" ht="14.6" x14ac:dyDescent="0.4">
      <c r="C65" s="414"/>
      <c r="D65" s="414"/>
      <c r="E65" s="414"/>
      <c r="F65" s="414"/>
      <c r="G65" s="414"/>
      <c r="H65" s="414"/>
    </row>
    <row r="66" spans="3:8" customFormat="1" ht="14.6" x14ac:dyDescent="0.4">
      <c r="C66" s="414"/>
      <c r="D66" s="414"/>
      <c r="E66" s="414"/>
      <c r="F66" s="414"/>
      <c r="G66" s="414"/>
      <c r="H66" s="414"/>
    </row>
    <row r="67" spans="3:8" customFormat="1" ht="14.6" x14ac:dyDescent="0.4">
      <c r="C67" s="414"/>
      <c r="D67" s="413"/>
      <c r="E67" s="413"/>
      <c r="F67" s="413"/>
      <c r="G67" s="413"/>
      <c r="H67" s="413"/>
    </row>
    <row r="68" spans="3:8" customFormat="1" ht="14.6" x14ac:dyDescent="0.4">
      <c r="C68" s="413"/>
      <c r="D68" s="413"/>
      <c r="E68" s="413"/>
      <c r="F68" s="413"/>
      <c r="G68" s="413"/>
      <c r="H68" s="413"/>
    </row>
    <row r="69" spans="3:8" customFormat="1" ht="14.6" x14ac:dyDescent="0.4">
      <c r="C69" s="413"/>
      <c r="D69" s="413"/>
      <c r="E69" s="413"/>
      <c r="F69" s="413"/>
      <c r="G69" s="413"/>
      <c r="H69" s="413"/>
    </row>
    <row r="70" spans="3:8" customFormat="1" ht="14.6" x14ac:dyDescent="0.4">
      <c r="C70" s="413"/>
      <c r="D70" s="413"/>
      <c r="E70" s="413"/>
      <c r="F70" s="413"/>
      <c r="G70" s="413"/>
      <c r="H70" s="413"/>
    </row>
    <row r="71" spans="3:8" customFormat="1" ht="14.6" x14ac:dyDescent="0.4">
      <c r="C71" s="413"/>
      <c r="D71" s="413"/>
      <c r="E71" s="413"/>
      <c r="F71" s="413"/>
      <c r="G71" s="413"/>
      <c r="H71" s="413"/>
    </row>
    <row r="72" spans="3:8" customFormat="1" ht="14.6" x14ac:dyDescent="0.4">
      <c r="C72" s="413"/>
      <c r="D72" s="413"/>
      <c r="E72" s="413"/>
      <c r="F72" s="413"/>
      <c r="G72" s="413"/>
      <c r="H72" s="413"/>
    </row>
    <row r="73" spans="3:8" customFormat="1" ht="14.6" x14ac:dyDescent="0.4">
      <c r="C73" s="413"/>
      <c r="D73" s="413"/>
      <c r="E73" s="413"/>
      <c r="F73" s="413"/>
      <c r="G73" s="413"/>
      <c r="H73" s="413"/>
    </row>
    <row r="74" spans="3:8" customFormat="1" ht="14.6" x14ac:dyDescent="0.4">
      <c r="C74" s="413"/>
      <c r="D74" s="413"/>
      <c r="E74" s="413"/>
      <c r="F74" s="413"/>
      <c r="G74" s="413"/>
      <c r="H74" s="413"/>
    </row>
    <row r="75" spans="3:8" customFormat="1" ht="14.6" x14ac:dyDescent="0.4">
      <c r="C75" s="413"/>
      <c r="D75" s="413"/>
      <c r="E75" s="413"/>
      <c r="F75" s="413"/>
      <c r="G75" s="413"/>
      <c r="H75" s="413"/>
    </row>
    <row r="76" spans="3:8" customFormat="1" ht="14.6" x14ac:dyDescent="0.4">
      <c r="C76" s="413"/>
      <c r="D76" s="413"/>
      <c r="E76" s="413"/>
      <c r="F76" s="413"/>
      <c r="G76" s="413"/>
      <c r="H76" s="413"/>
    </row>
    <row r="77" spans="3:8" customFormat="1" ht="14.6" x14ac:dyDescent="0.4">
      <c r="C77" s="413"/>
      <c r="D77" s="413"/>
      <c r="E77" s="413"/>
      <c r="F77" s="413"/>
      <c r="G77" s="413"/>
      <c r="H77" s="413"/>
    </row>
    <row r="78" spans="3:8" customFormat="1" ht="14.6" x14ac:dyDescent="0.4">
      <c r="C78" s="413"/>
      <c r="D78" s="413"/>
      <c r="E78" s="413"/>
      <c r="F78" s="413"/>
      <c r="G78" s="413"/>
      <c r="H78" s="413"/>
    </row>
    <row r="79" spans="3:8" customFormat="1" ht="14.6" x14ac:dyDescent="0.4">
      <c r="C79" s="413"/>
      <c r="D79" s="413"/>
      <c r="E79" s="413"/>
      <c r="F79" s="413"/>
      <c r="G79" s="413"/>
      <c r="H79" s="413"/>
    </row>
    <row r="80" spans="3:8" customFormat="1" ht="14.6" x14ac:dyDescent="0.4">
      <c r="C80" s="413"/>
      <c r="D80" s="413"/>
      <c r="E80" s="413"/>
      <c r="F80" s="413"/>
      <c r="G80" s="413"/>
      <c r="H80" s="413"/>
    </row>
    <row r="81" ht="14.6" x14ac:dyDescent="0.4"/>
    <row r="82" ht="14.6" x14ac:dyDescent="0.4"/>
    <row r="83" ht="14.6" x14ac:dyDescent="0.4"/>
    <row r="84" ht="14.6" x14ac:dyDescent="0.4"/>
  </sheetData>
  <pageMargins left="0.2" right="0.2" top="0.25" bottom="0.25" header="0" footer="0.25"/>
  <pageSetup paperSize="9" scale="72" orientation="landscape" r:id="rId1"/>
  <headerFooter>
    <oddHeader>&amp;LManna Operating Model</oddHeader>
    <oddFooter>&amp;L&amp;12Confidential - Do not duplicate or distribute without written permission&amp;R&amp;12&amp;P/&amp;N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activeCell="C3239" sqref="C3239"/>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651</v>
      </c>
      <c r="B1" s="27" t="s">
        <v>652</v>
      </c>
      <c r="C1" s="27" t="s">
        <v>648</v>
      </c>
      <c r="D1" s="27" t="s">
        <v>650</v>
      </c>
      <c r="E1" s="27" t="s">
        <v>649</v>
      </c>
    </row>
    <row r="2" spans="1:5" x14ac:dyDescent="0.4">
      <c r="A2" s="87" t="s">
        <v>451</v>
      </c>
      <c r="B2" t="s">
        <v>481</v>
      </c>
      <c r="C2" t="s">
        <v>220</v>
      </c>
      <c r="D2" t="s">
        <v>477</v>
      </c>
      <c r="E2" t="s">
        <v>533</v>
      </c>
    </row>
    <row r="3" spans="1:5" x14ac:dyDescent="0.4">
      <c r="A3" t="s">
        <v>453</v>
      </c>
      <c r="B3" t="s">
        <v>556</v>
      </c>
      <c r="C3" s="3" t="s">
        <v>261</v>
      </c>
      <c r="D3" t="s">
        <v>506</v>
      </c>
      <c r="E3" t="s">
        <v>525</v>
      </c>
    </row>
    <row r="4" spans="1:5" x14ac:dyDescent="0.4">
      <c r="A4" t="s">
        <v>322</v>
      </c>
      <c r="B4" t="s">
        <v>555</v>
      </c>
      <c r="C4" t="s">
        <v>493</v>
      </c>
      <c r="D4" t="s">
        <v>512</v>
      </c>
      <c r="E4" t="s">
        <v>524</v>
      </c>
    </row>
    <row r="5" spans="1:5" x14ac:dyDescent="0.4">
      <c r="A5" t="s">
        <v>257</v>
      </c>
      <c r="B5" t="s">
        <v>464</v>
      </c>
      <c r="C5" t="s">
        <v>418</v>
      </c>
      <c r="D5" t="s">
        <v>537</v>
      </c>
      <c r="E5" t="s">
        <v>528</v>
      </c>
    </row>
    <row r="6" spans="1:5" x14ac:dyDescent="0.4">
      <c r="A6" t="s">
        <v>580</v>
      </c>
      <c r="B6" t="s">
        <v>483</v>
      </c>
      <c r="C6" t="s">
        <v>273</v>
      </c>
      <c r="D6" t="s">
        <v>541</v>
      </c>
      <c r="E6" t="s">
        <v>529</v>
      </c>
    </row>
    <row r="7" spans="1:5" x14ac:dyDescent="0.4">
      <c r="A7" t="s">
        <v>258</v>
      </c>
      <c r="B7" s="3" t="s">
        <v>482</v>
      </c>
      <c r="C7" t="s">
        <v>274</v>
      </c>
      <c r="D7" t="s">
        <v>550</v>
      </c>
      <c r="E7" t="s">
        <v>424</v>
      </c>
    </row>
    <row r="8" spans="1:5" x14ac:dyDescent="0.4">
      <c r="A8" t="s">
        <v>259</v>
      </c>
      <c r="B8" t="s">
        <v>569</v>
      </c>
      <c r="C8" t="s">
        <v>335</v>
      </c>
      <c r="D8" t="s">
        <v>542</v>
      </c>
      <c r="E8" t="s">
        <v>425</v>
      </c>
    </row>
    <row r="9" spans="1:5" x14ac:dyDescent="0.4">
      <c r="A9" t="s">
        <v>446</v>
      </c>
      <c r="B9" t="s">
        <v>465</v>
      </c>
      <c r="C9" t="s">
        <v>419</v>
      </c>
      <c r="D9" t="s">
        <v>558</v>
      </c>
      <c r="E9" t="s">
        <v>426</v>
      </c>
    </row>
    <row r="10" spans="1:5" x14ac:dyDescent="0.4">
      <c r="A10" t="s">
        <v>584</v>
      </c>
      <c r="B10" t="s">
        <v>484</v>
      </c>
      <c r="C10" t="s">
        <v>420</v>
      </c>
      <c r="E10" t="s">
        <v>423</v>
      </c>
    </row>
    <row r="11" spans="1:5" x14ac:dyDescent="0.4">
      <c r="B11" t="s">
        <v>476</v>
      </c>
      <c r="C11" t="s">
        <v>416</v>
      </c>
      <c r="E11" t="s">
        <v>422</v>
      </c>
    </row>
    <row r="12" spans="1:5" x14ac:dyDescent="0.4">
      <c r="C12" t="s">
        <v>417</v>
      </c>
      <c r="E12" t="s">
        <v>560</v>
      </c>
    </row>
    <row r="13" spans="1:5" x14ac:dyDescent="0.4">
      <c r="C13" t="s">
        <v>421</v>
      </c>
      <c r="E13" t="s">
        <v>575</v>
      </c>
    </row>
    <row r="14" spans="1:5" x14ac:dyDescent="0.4">
      <c r="C14" t="s">
        <v>430</v>
      </c>
      <c r="E14" t="s">
        <v>576</v>
      </c>
    </row>
    <row r="15" spans="1:5" x14ac:dyDescent="0.4">
      <c r="C15" t="s">
        <v>428</v>
      </c>
      <c r="E15" t="s">
        <v>480</v>
      </c>
    </row>
    <row r="16" spans="1:5" x14ac:dyDescent="0.4">
      <c r="C16" t="s">
        <v>267</v>
      </c>
      <c r="E16" s="3" t="s">
        <v>389</v>
      </c>
    </row>
    <row r="17" spans="3:5" x14ac:dyDescent="0.4">
      <c r="C17" t="s">
        <v>388</v>
      </c>
      <c r="E17" s="3" t="s">
        <v>404</v>
      </c>
    </row>
    <row r="18" spans="3:5" x14ac:dyDescent="0.4">
      <c r="C18" t="s">
        <v>463</v>
      </c>
      <c r="E18" s="3" t="s">
        <v>405</v>
      </c>
    </row>
    <row r="19" spans="3:5" x14ac:dyDescent="0.4">
      <c r="C19" t="s">
        <v>265</v>
      </c>
      <c r="E19" t="s">
        <v>406</v>
      </c>
    </row>
    <row r="20" spans="3:5" x14ac:dyDescent="0.4">
      <c r="C20" t="s">
        <v>272</v>
      </c>
      <c r="E20" t="s">
        <v>519</v>
      </c>
    </row>
    <row r="21" spans="3:5" x14ac:dyDescent="0.4">
      <c r="C21" t="s">
        <v>508</v>
      </c>
      <c r="E21" t="s">
        <v>427</v>
      </c>
    </row>
    <row r="22" spans="3:5" x14ac:dyDescent="0.4">
      <c r="C22" t="s">
        <v>514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6" x14ac:dyDescent="0.4"/>
  <cols>
    <col min="6" max="6" width="5.15234375" customWidth="1"/>
    <col min="7" max="7" width="3.69140625" style="8" customWidth="1"/>
    <col min="8" max="8" width="17.53515625" bestFit="1" customWidth="1"/>
    <col min="9" max="9" width="16.23046875" style="273"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1061</v>
      </c>
      <c r="I1"/>
      <c r="J1" s="238"/>
      <c r="N1" s="85">
        <v>0.59494212962962967</v>
      </c>
      <c r="O1" s="85">
        <v>0.59495370370370371</v>
      </c>
      <c r="P1" t="str">
        <f>TEXT(O1-N1, "h:mm:ss")</f>
        <v>0:00:01</v>
      </c>
    </row>
    <row r="2" spans="1:39" x14ac:dyDescent="0.4">
      <c r="A2" t="s">
        <v>553</v>
      </c>
      <c r="C2" s="27"/>
      <c r="D2" s="65"/>
      <c r="I2"/>
      <c r="J2"/>
      <c r="O2" s="85"/>
      <c r="P2" s="64"/>
    </row>
    <row r="3" spans="1:39" x14ac:dyDescent="0.4">
      <c r="A3" t="s">
        <v>498</v>
      </c>
      <c r="I3"/>
      <c r="J3"/>
      <c r="M3" cm="1">
        <f t="array" ref="M3:M115">_xlfn.UNIQUE(Codes!D:D)</f>
        <v>0</v>
      </c>
      <c r="P3" s="64" t="s">
        <v>574</v>
      </c>
      <c r="AE3" s="12" t="s">
        <v>659</v>
      </c>
      <c r="AI3" s="12" t="s">
        <v>660</v>
      </c>
      <c r="AL3" t="s">
        <v>662</v>
      </c>
    </row>
    <row r="4" spans="1:39" x14ac:dyDescent="0.4">
      <c r="A4" s="237" t="s">
        <v>554</v>
      </c>
      <c r="I4"/>
      <c r="J4"/>
      <c r="M4" s="126" t="str">
        <v>Calcs.</v>
      </c>
      <c r="N4" s="126" t="s">
        <v>81</v>
      </c>
      <c r="T4" s="301" t="s">
        <v>651</v>
      </c>
      <c r="U4" s="301" t="s">
        <v>653</v>
      </c>
      <c r="V4" s="301" t="s">
        <v>652</v>
      </c>
      <c r="W4" s="301" t="s">
        <v>654</v>
      </c>
      <c r="X4" s="301" t="s">
        <v>648</v>
      </c>
      <c r="Y4" s="301" t="s">
        <v>649</v>
      </c>
      <c r="Z4" s="301" t="s">
        <v>726</v>
      </c>
      <c r="AE4" s="170" t="s">
        <v>446</v>
      </c>
      <c r="AI4" s="163" t="s">
        <v>451</v>
      </c>
      <c r="AL4" t="s">
        <v>451</v>
      </c>
      <c r="AM4" t="s">
        <v>708</v>
      </c>
    </row>
    <row r="5" spans="1:39" x14ac:dyDescent="0.4">
      <c r="I5"/>
      <c r="J5"/>
      <c r="M5" t="str">
        <v>HVOL-EV</v>
      </c>
      <c r="N5" t="str">
        <f>IFERROR(VLOOKUP(M5,'Code list'!$B$4:$C$311,2,0),"")</f>
        <v/>
      </c>
      <c r="T5" s="8" t="s">
        <v>451</v>
      </c>
      <c r="U5" s="6" t="s">
        <v>258</v>
      </c>
      <c r="V5" t="s">
        <v>481</v>
      </c>
      <c r="W5" t="s">
        <v>465</v>
      </c>
      <c r="X5" t="s">
        <v>220</v>
      </c>
      <c r="Y5" t="s">
        <v>525</v>
      </c>
      <c r="Z5" t="s">
        <v>389</v>
      </c>
      <c r="AB5" s="27" t="s">
        <v>650</v>
      </c>
      <c r="AE5" s="170" t="s">
        <v>258</v>
      </c>
      <c r="AI5" s="163" t="s">
        <v>481</v>
      </c>
      <c r="AL5" t="s">
        <v>556</v>
      </c>
      <c r="AM5" t="s">
        <v>709</v>
      </c>
    </row>
    <row r="6" spans="1:39" x14ac:dyDescent="0.4">
      <c r="I6"/>
      <c r="J6"/>
      <c r="M6" s="9" t="str">
        <v>SCENVOL-EV</v>
      </c>
      <c r="N6" t="str">
        <f>IFERROR(VLOOKUP(M6,'Code list'!$B$4:$C$311,2,0),"")</f>
        <v>Volume driven - primary unit</v>
      </c>
      <c r="T6" t="s">
        <v>453</v>
      </c>
      <c r="U6" t="s">
        <v>259</v>
      </c>
      <c r="V6" t="s">
        <v>556</v>
      </c>
      <c r="W6" t="s">
        <v>484</v>
      </c>
      <c r="X6" t="s">
        <v>261</v>
      </c>
      <c r="Y6" t="s">
        <v>524</v>
      </c>
      <c r="Z6" t="s">
        <v>404</v>
      </c>
      <c r="AB6" t="s">
        <v>477</v>
      </c>
      <c r="AE6" s="170" t="s">
        <v>453</v>
      </c>
      <c r="AI6" s="163" t="s">
        <v>451</v>
      </c>
      <c r="AL6" t="s">
        <v>261</v>
      </c>
      <c r="AM6" t="s">
        <v>564</v>
      </c>
    </row>
    <row r="7" spans="1:39" x14ac:dyDescent="0.4">
      <c r="B7" s="36"/>
      <c r="I7"/>
      <c r="J7"/>
      <c r="M7" s="12" t="str">
        <v>SALESQUOTA-EV</v>
      </c>
      <c r="N7" t="str">
        <f>IFERROR(VLOOKUP(M7,'Code list'!$B$4:$C$311,2,0),"")</f>
        <v>Sales Quota - AE</v>
      </c>
      <c r="T7" t="s">
        <v>322</v>
      </c>
      <c r="U7" t="s">
        <v>446</v>
      </c>
      <c r="V7" t="s">
        <v>555</v>
      </c>
      <c r="W7" t="s">
        <v>476</v>
      </c>
      <c r="X7" t="s">
        <v>493</v>
      </c>
      <c r="Y7" t="s">
        <v>528</v>
      </c>
      <c r="Z7" t="s">
        <v>405</v>
      </c>
      <c r="AB7" t="s">
        <v>506</v>
      </c>
      <c r="AE7" s="170" t="s">
        <v>555</v>
      </c>
      <c r="AI7" s="163" t="s">
        <v>556</v>
      </c>
      <c r="AL7" t="s">
        <v>430</v>
      </c>
      <c r="AM7" t="s">
        <v>565</v>
      </c>
    </row>
    <row r="8" spans="1:39" x14ac:dyDescent="0.4">
      <c r="B8" s="86" t="str">
        <f>IFERROR(P1,"Running")</f>
        <v>0:00:01</v>
      </c>
      <c r="I8"/>
      <c r="J8"/>
      <c r="M8" t="str">
        <v>SALESQUOTA-ER</v>
      </c>
      <c r="N8" t="str">
        <f>IFERROR(VLOOKUP(M8,'Code list'!$B$4:$C$311,2,0),"")</f>
        <v>Sales quota driven</v>
      </c>
      <c r="T8" t="s">
        <v>257</v>
      </c>
      <c r="U8" t="s">
        <v>584</v>
      </c>
      <c r="V8" t="s">
        <v>464</v>
      </c>
      <c r="X8" t="s">
        <v>418</v>
      </c>
      <c r="Y8" t="s">
        <v>529</v>
      </c>
      <c r="Z8" t="s">
        <v>406</v>
      </c>
      <c r="AB8" t="s">
        <v>512</v>
      </c>
      <c r="AE8" s="170" t="s">
        <v>322</v>
      </c>
      <c r="AI8" s="163" t="s">
        <v>451</v>
      </c>
      <c r="AL8" t="s">
        <v>451</v>
      </c>
      <c r="AM8" t="s">
        <v>710</v>
      </c>
    </row>
    <row r="9" spans="1:39" x14ac:dyDescent="0.4">
      <c r="I9"/>
      <c r="J9"/>
      <c r="M9" s="12" t="str">
        <v>LVOL-EV</v>
      </c>
      <c r="N9" t="str">
        <f>IFERROR(VLOOKUP(M9,'Code list'!$B$4:$C$311,2,0),"")</f>
        <v>Low volume-driven</v>
      </c>
      <c r="T9" t="s">
        <v>580</v>
      </c>
      <c r="V9" t="s">
        <v>483</v>
      </c>
      <c r="X9" t="s">
        <v>273</v>
      </c>
      <c r="Y9" t="s">
        <v>424</v>
      </c>
      <c r="Z9" t="s">
        <v>519</v>
      </c>
      <c r="AB9" t="s">
        <v>537</v>
      </c>
      <c r="AE9" s="170" t="s">
        <v>556</v>
      </c>
      <c r="AI9" s="163" t="s">
        <v>555</v>
      </c>
      <c r="AL9" t="s">
        <v>556</v>
      </c>
      <c r="AM9" t="s">
        <v>711</v>
      </c>
    </row>
    <row r="10" spans="1:39" x14ac:dyDescent="0.4">
      <c r="A10" t="s">
        <v>220</v>
      </c>
      <c r="B10" s="273" t="s">
        <v>320</v>
      </c>
      <c r="I10"/>
      <c r="J10"/>
      <c r="M10" t="str">
        <v>VOLLIST-EV</v>
      </c>
      <c r="N10" t="str">
        <f>IFERROR(VLOOKUP(M10,'Code list'!$B$4:$C$311,2,0),"")</f>
        <v>Volume-driven - list</v>
      </c>
      <c r="T10" t="s">
        <v>258</v>
      </c>
      <c r="V10" t="s">
        <v>482</v>
      </c>
      <c r="X10" t="s">
        <v>274</v>
      </c>
      <c r="Y10" t="s">
        <v>425</v>
      </c>
      <c r="Z10" t="s">
        <v>427</v>
      </c>
      <c r="AB10" t="s">
        <v>541</v>
      </c>
      <c r="AE10" s="170" t="s">
        <v>257</v>
      </c>
      <c r="AI10" s="163" t="s">
        <v>451</v>
      </c>
      <c r="AL10" t="s">
        <v>428</v>
      </c>
      <c r="AM10" t="s">
        <v>669</v>
      </c>
    </row>
    <row r="11" spans="1:39" x14ac:dyDescent="0.4">
      <c r="A11" t="s">
        <v>421</v>
      </c>
      <c r="B11" s="273" t="s">
        <v>321</v>
      </c>
      <c r="I11"/>
      <c r="J11"/>
      <c r="M11" s="12" t="str">
        <v>VOLLIST-EVP</v>
      </c>
      <c r="N11" t="str">
        <f>IFERROR(VLOOKUP(M11,'Code list'!$B$4:$C$311,2,0),"")</f>
        <v>Volume-driven - list</v>
      </c>
      <c r="T11" t="s">
        <v>259</v>
      </c>
      <c r="V11" t="s">
        <v>569</v>
      </c>
      <c r="X11" t="s">
        <v>335</v>
      </c>
      <c r="Y11" t="s">
        <v>426</v>
      </c>
      <c r="AB11" t="s">
        <v>550</v>
      </c>
      <c r="AE11" s="170" t="s">
        <v>464</v>
      </c>
      <c r="AI11" s="163" t="s">
        <v>464</v>
      </c>
      <c r="AL11" t="s">
        <v>451</v>
      </c>
      <c r="AM11" t="s">
        <v>670</v>
      </c>
    </row>
    <row r="12" spans="1:39" x14ac:dyDescent="0.4">
      <c r="I12"/>
      <c r="J12"/>
      <c r="M12" s="12" t="str">
        <v>AD-EV</v>
      </c>
      <c r="N12" t="str">
        <f>IFERROR(VLOOKUP(M12,'Code list'!$B$4:$C$311,2,0),"")</f>
        <v xml:space="preserve">Ad driven revenue </v>
      </c>
      <c r="T12" t="s">
        <v>446</v>
      </c>
      <c r="X12" t="s">
        <v>419</v>
      </c>
      <c r="Y12" t="s">
        <v>423</v>
      </c>
      <c r="AB12" t="s">
        <v>542</v>
      </c>
      <c r="AE12" s="170" t="s">
        <v>258</v>
      </c>
      <c r="AI12" s="163" t="s">
        <v>451</v>
      </c>
      <c r="AL12" t="s">
        <v>555</v>
      </c>
      <c r="AM12" t="s">
        <v>671</v>
      </c>
    </row>
    <row r="13" spans="1:39" x14ac:dyDescent="0.4">
      <c r="I13"/>
      <c r="J13"/>
      <c r="M13" s="12" t="str">
        <v>TAM-ER</v>
      </c>
      <c r="N13" t="str">
        <f>IFERROR(VLOOKUP(M13,'Code list'!$B$4:$C$311,2,0),"")</f>
        <v>TAM</v>
      </c>
      <c r="T13" t="s">
        <v>584</v>
      </c>
      <c r="X13" t="s">
        <v>420</v>
      </c>
      <c r="Y13" t="s">
        <v>422</v>
      </c>
      <c r="AB13" t="s">
        <v>558</v>
      </c>
      <c r="AE13" s="170" t="s">
        <v>476</v>
      </c>
      <c r="AI13" s="163" t="s">
        <v>483</v>
      </c>
      <c r="AL13" t="s">
        <v>418</v>
      </c>
      <c r="AM13" t="s">
        <v>672</v>
      </c>
    </row>
    <row r="14" spans="1:39" x14ac:dyDescent="0.4">
      <c r="I14"/>
      <c r="J14"/>
      <c r="M14" s="12" t="str">
        <v>TAM-EV</v>
      </c>
      <c r="N14" t="str">
        <f>IFERROR(VLOOKUP(M14,'Code list'!$B$4:$C$311,2,0),"")</f>
        <v>TAM</v>
      </c>
      <c r="X14" t="s">
        <v>416</v>
      </c>
      <c r="Y14" t="s">
        <v>560</v>
      </c>
      <c r="AE14" s="170" t="s">
        <v>259</v>
      </c>
      <c r="AI14" s="163" t="s">
        <v>451</v>
      </c>
      <c r="AL14" t="s">
        <v>493</v>
      </c>
      <c r="AM14" t="s">
        <v>668</v>
      </c>
    </row>
    <row r="15" spans="1:39" x14ac:dyDescent="0.4">
      <c r="I15"/>
      <c r="J15"/>
      <c r="M15" t="str">
        <v>REV-ER</v>
      </c>
      <c r="N15" t="str">
        <f>IFERROR(VLOOKUP(M15,'Code list'!$B$4:$C$311,2,0),"")</f>
        <v>Revenue hard code</v>
      </c>
      <c r="X15" t="s">
        <v>417</v>
      </c>
      <c r="AE15" s="170" t="s">
        <v>465</v>
      </c>
      <c r="AI15" s="163" t="s">
        <v>482</v>
      </c>
      <c r="AL15" t="s">
        <v>267</v>
      </c>
      <c r="AM15" t="s">
        <v>673</v>
      </c>
    </row>
    <row r="16" spans="1:39" x14ac:dyDescent="0.4">
      <c r="I16"/>
      <c r="J16"/>
      <c r="M16" s="12" t="str">
        <v>PROB-EV</v>
      </c>
      <c r="N16" t="str">
        <f>IFERROR(VLOOKUP(M16,'Code list'!$B$4:$C$311,2,0),"")</f>
        <v>Volume-driven probability weighted list - list</v>
      </c>
      <c r="X16" t="s">
        <v>421</v>
      </c>
      <c r="AE16" s="170" t="s">
        <v>580</v>
      </c>
      <c r="AI16" s="163" t="s">
        <v>451</v>
      </c>
      <c r="AL16" t="s">
        <v>451</v>
      </c>
      <c r="AM16" t="s">
        <v>708</v>
      </c>
    </row>
    <row r="17" spans="1:39" x14ac:dyDescent="0.4">
      <c r="I17"/>
      <c r="J17"/>
      <c r="M17" t="str">
        <v>PROB-ER</v>
      </c>
      <c r="N17" t="str">
        <f>IFERROR(VLOOKUP(M17,'Code list'!$B$4:$C$311,2,0),"")</f>
        <v>Volume-driven probability weighted list - list</v>
      </c>
      <c r="X17" t="s">
        <v>430</v>
      </c>
      <c r="AE17" s="170" t="s">
        <v>483</v>
      </c>
      <c r="AI17" s="163" t="s">
        <v>569</v>
      </c>
      <c r="AL17" t="s">
        <v>556</v>
      </c>
      <c r="AM17" t="s">
        <v>709</v>
      </c>
    </row>
    <row r="18" spans="1:39" x14ac:dyDescent="0.4">
      <c r="I18"/>
      <c r="J18"/>
      <c r="M18" s="12" t="str">
        <v>SCENARIO-EV</v>
      </c>
      <c r="N18" t="str">
        <f>IFERROR(VLOOKUP(M18,'Code list'!$B$4:$C$311,2,0),"")</f>
        <v>Volume driven - primary unit</v>
      </c>
      <c r="X18" t="s">
        <v>428</v>
      </c>
      <c r="AE18" s="170" t="s">
        <v>584</v>
      </c>
      <c r="AI18" s="163" t="s">
        <v>259</v>
      </c>
      <c r="AL18" t="s">
        <v>261</v>
      </c>
      <c r="AM18" t="s">
        <v>564</v>
      </c>
    </row>
    <row r="19" spans="1:39" x14ac:dyDescent="0.4">
      <c r="A19" t="s">
        <v>664</v>
      </c>
      <c r="I19"/>
      <c r="J19"/>
      <c r="M19" s="12" t="str">
        <v>CAGRP-EV</v>
      </c>
      <c r="N19" t="str">
        <f>IFERROR(VLOOKUP(M19,'Code list'!$B$4:$C$311,2,0),"")</f>
        <v>Volume driven - primary unit</v>
      </c>
      <c r="X19" t="s">
        <v>267</v>
      </c>
      <c r="AE19" s="170" t="s">
        <v>484</v>
      </c>
      <c r="AI19" s="163" t="s">
        <v>465</v>
      </c>
      <c r="AL19" t="s">
        <v>430</v>
      </c>
      <c r="AM19" t="s">
        <v>565</v>
      </c>
    </row>
    <row r="20" spans="1:39" x14ac:dyDescent="0.4">
      <c r="A20" t="s">
        <v>663</v>
      </c>
      <c r="I20"/>
      <c r="J20"/>
      <c r="M20" s="12" t="str">
        <v>SCENARIOCAGR-EP</v>
      </c>
      <c r="N20" t="str">
        <f>IFERROR(VLOOKUP(M20,'Code list'!$B$4:$C$311,2,0),"")</f>
        <v>Volume driven - primary unit</v>
      </c>
      <c r="X20" t="s">
        <v>388</v>
      </c>
      <c r="AE20" s="170" t="s">
        <v>481</v>
      </c>
      <c r="AI20" s="163" t="s">
        <v>259</v>
      </c>
      <c r="AL20" t="s">
        <v>451</v>
      </c>
      <c r="AM20" t="s">
        <v>710</v>
      </c>
    </row>
    <row r="21" spans="1:39" x14ac:dyDescent="0.4">
      <c r="A21" t="s">
        <v>665</v>
      </c>
      <c r="I21"/>
      <c r="J21"/>
      <c r="M21" s="12" t="str">
        <v>LAGVOL-EV</v>
      </c>
      <c r="N21" t="str">
        <f>IFERROR(VLOOKUP(M21,'Code list'!$B$4:$C$311,2,0),"")</f>
        <v>Lagged volume</v>
      </c>
      <c r="X21" t="s">
        <v>463</v>
      </c>
      <c r="AI21" s="163" t="s">
        <v>484</v>
      </c>
      <c r="AL21" t="s">
        <v>556</v>
      </c>
      <c r="AM21" t="s">
        <v>711</v>
      </c>
    </row>
    <row r="22" spans="1:39" x14ac:dyDescent="0.4">
      <c r="A22" t="s">
        <v>265</v>
      </c>
      <c r="I22"/>
      <c r="J22"/>
      <c r="M22" s="12" t="str">
        <v>FUNNEL-EV</v>
      </c>
      <c r="N22" t="str">
        <f>IFERROR(VLOOKUP(M22,'Code list'!$B$4:$C$311,2,0),"")</f>
        <v>Sales Funnel</v>
      </c>
      <c r="X22" t="s">
        <v>265</v>
      </c>
      <c r="AI22" s="163" t="s">
        <v>259</v>
      </c>
      <c r="AL22" t="s">
        <v>428</v>
      </c>
      <c r="AM22" t="s">
        <v>669</v>
      </c>
    </row>
    <row r="23" spans="1:39" x14ac:dyDescent="0.4">
      <c r="A23" t="s">
        <v>419</v>
      </c>
      <c r="I23"/>
      <c r="J23"/>
      <c r="M23" s="27" t="str">
        <v>P CODES</v>
      </c>
      <c r="N23" t="str">
        <f>IFERROR(VLOOKUP(M23,'Code list'!$B$4:$C$311,2,0),"")</f>
        <v>P CODES</v>
      </c>
      <c r="X23" t="s">
        <v>272</v>
      </c>
      <c r="AI23" s="163" t="s">
        <v>476</v>
      </c>
      <c r="AL23" t="s">
        <v>451</v>
      </c>
      <c r="AM23" t="s">
        <v>670</v>
      </c>
    </row>
    <row r="24" spans="1:39" x14ac:dyDescent="0.4">
      <c r="A24" t="s">
        <v>272</v>
      </c>
      <c r="I24"/>
      <c r="J24"/>
      <c r="M24" s="12" t="str">
        <v>DTERMY-PV</v>
      </c>
      <c r="N24" t="str">
        <f>IFERROR(VLOOKUP(M24,'Code list'!$B$4:$C$311,2,0),"")</f>
        <v>Rolling fixed term debt - multiple borrowings w/ annual control</v>
      </c>
      <c r="AL24" t="s">
        <v>555</v>
      </c>
      <c r="AM24" t="s">
        <v>671</v>
      </c>
    </row>
    <row r="25" spans="1:39" x14ac:dyDescent="0.4">
      <c r="I25"/>
      <c r="J25"/>
      <c r="M25" s="12" t="str">
        <v>GROWTHCHURN-PV</v>
      </c>
    </row>
    <row r="26" spans="1:39" x14ac:dyDescent="0.4">
      <c r="A26" s="3" t="s">
        <v>259</v>
      </c>
      <c r="I26"/>
      <c r="J26"/>
      <c r="M26" t="str">
        <v>GROWTH-PV</v>
      </c>
      <c r="N26" t="str">
        <f>IFERROR(VLOOKUP(M26,'Code list'!$B$4:$C$311,2,0),"")</f>
        <v>Growth curve steady state rev</v>
      </c>
      <c r="X26" t="s">
        <v>514</v>
      </c>
      <c r="AE26" t="s">
        <v>506</v>
      </c>
      <c r="AL26" t="s">
        <v>418</v>
      </c>
      <c r="AM26" t="s">
        <v>672</v>
      </c>
    </row>
    <row r="27" spans="1:39" x14ac:dyDescent="0.4">
      <c r="A27" s="3" t="s">
        <v>465</v>
      </c>
      <c r="I27"/>
      <c r="J27"/>
      <c r="M27" s="12" t="str">
        <v>ADREV-PV</v>
      </c>
      <c r="N27" t="str">
        <f>IFERROR(VLOOKUP(M27,'Code list'!$B$4:$C$311,2,0),"")</f>
        <v>impression</v>
      </c>
      <c r="AE27" t="s">
        <v>512</v>
      </c>
      <c r="AL27" t="s">
        <v>493</v>
      </c>
      <c r="AM27" t="s">
        <v>668</v>
      </c>
    </row>
    <row r="28" spans="1:39" x14ac:dyDescent="0.4">
      <c r="A28" t="s">
        <v>420</v>
      </c>
      <c r="C28" s="12" t="s">
        <v>666</v>
      </c>
      <c r="I28"/>
      <c r="J28"/>
      <c r="M28" t="str">
        <v>RAZOR-PV</v>
      </c>
      <c r="N28" t="str">
        <f>IFERROR(VLOOKUP(M28,'Code list'!$B$4:$C$311,2,0),"")</f>
        <v>kit/ strip</v>
      </c>
      <c r="AE28" t="s">
        <v>537</v>
      </c>
      <c r="AL28" t="s">
        <v>267</v>
      </c>
      <c r="AM28" t="s">
        <v>673</v>
      </c>
    </row>
    <row r="29" spans="1:39" x14ac:dyDescent="0.4">
      <c r="A29" t="s">
        <v>416</v>
      </c>
      <c r="C29" t="s">
        <v>419</v>
      </c>
      <c r="I29"/>
      <c r="J29"/>
      <c r="M29" t="str">
        <v>MONTHRENT-PV</v>
      </c>
      <c r="N29" t="str">
        <f>IFERROR(VLOOKUP(M29,'Code list'!$B$4:$C$311,2,0),"")</f>
        <v>unit</v>
      </c>
      <c r="AE29" t="s">
        <v>558</v>
      </c>
      <c r="AL29" t="s">
        <v>451</v>
      </c>
      <c r="AM29" t="s">
        <v>712</v>
      </c>
    </row>
    <row r="30" spans="1:39" x14ac:dyDescent="0.4">
      <c r="I30"/>
      <c r="J30"/>
      <c r="M30" t="str">
        <v>DAYRENT-PV</v>
      </c>
      <c r="N30" t="str">
        <f>IFERROR(VLOOKUP(M30,'Code list'!$B$4:$C$311,2,0),"")</f>
        <v>unit</v>
      </c>
      <c r="AL30" t="s">
        <v>464</v>
      </c>
      <c r="AM30" t="s">
        <v>713</v>
      </c>
    </row>
    <row r="31" spans="1:39" x14ac:dyDescent="0.4">
      <c r="A31" t="s">
        <v>493</v>
      </c>
      <c r="B31" s="276" t="str">
        <f t="shared" ref="B31:B37" si="0">LEFT(A31,3)&amp;" - "&amp;"dog"</f>
        <v>WCI - dog</v>
      </c>
      <c r="I31"/>
      <c r="J31"/>
      <c r="M31" t="str">
        <v>SUBV-PV</v>
      </c>
      <c r="N31" t="str">
        <f>IFERROR(VLOOKUP(M31,'Code list'!$B$4:$C$311,2,0),"")</f>
        <v>subscriber - client</v>
      </c>
      <c r="T31" t="s">
        <v>451</v>
      </c>
      <c r="AL31" t="s">
        <v>273</v>
      </c>
      <c r="AM31" t="s">
        <v>674</v>
      </c>
    </row>
    <row r="32" spans="1:39" x14ac:dyDescent="0.4">
      <c r="A32" s="83" t="s">
        <v>273</v>
      </c>
      <c r="B32" s="276" t="str">
        <f t="shared" si="0"/>
        <v>DCH - dog</v>
      </c>
      <c r="I32"/>
      <c r="J32"/>
      <c r="M32" t="str">
        <v>SUB-PV</v>
      </c>
      <c r="N32" t="str">
        <f>IFERROR(VLOOKUP(M32,'Code list'!$B$4:$C$311,2,0),"")</f>
        <v>subscriber</v>
      </c>
      <c r="T32" t="s">
        <v>481</v>
      </c>
      <c r="AL32" t="s">
        <v>388</v>
      </c>
      <c r="AM32" t="s">
        <v>675</v>
      </c>
    </row>
    <row r="33" spans="1:39" x14ac:dyDescent="0.4">
      <c r="A33" s="83" t="s">
        <v>265</v>
      </c>
      <c r="B33" s="276" t="str">
        <f t="shared" si="0"/>
        <v>UER - dog</v>
      </c>
      <c r="I33"/>
      <c r="J33"/>
      <c r="M33" t="str">
        <v>SUBCLIENT-PV</v>
      </c>
      <c r="N33" t="str">
        <f>IFERROR(VLOOKUP(M33,'Code list'!$B$4:$C$311,2,0),"")</f>
        <v>Firm</v>
      </c>
      <c r="T33" t="s">
        <v>451</v>
      </c>
      <c r="AL33" t="s">
        <v>451</v>
      </c>
      <c r="AM33" t="s">
        <v>714</v>
      </c>
    </row>
    <row r="34" spans="1:39" x14ac:dyDescent="0.4">
      <c r="A34" t="s">
        <v>419</v>
      </c>
      <c r="B34" s="276" t="str">
        <f t="shared" si="0"/>
        <v>FAI - dog</v>
      </c>
      <c r="I34"/>
      <c r="J34"/>
      <c r="M34" t="str">
        <v>SUBFREE-PV</v>
      </c>
      <c r="N34" t="str">
        <f>IFERROR(VLOOKUP(M34,'Code list'!$B$4:$C$311,2,0),"")</f>
        <v>subscriber</v>
      </c>
      <c r="T34" t="s">
        <v>556</v>
      </c>
      <c r="AL34" t="s">
        <v>483</v>
      </c>
      <c r="AM34" t="s">
        <v>715</v>
      </c>
    </row>
    <row r="35" spans="1:39" x14ac:dyDescent="0.4">
      <c r="A35" t="s">
        <v>272</v>
      </c>
      <c r="B35" s="276" t="str">
        <f t="shared" si="0"/>
        <v>DCH - dog</v>
      </c>
      <c r="I35"/>
      <c r="J35"/>
      <c r="M35" t="str">
        <v>SUB-PR</v>
      </c>
      <c r="N35" t="str">
        <f>IFERROR(VLOOKUP(M35,'Code list'!$B$4:$C$311,2,0),"")</f>
        <v>subscriber</v>
      </c>
      <c r="T35" t="s">
        <v>451</v>
      </c>
      <c r="AL35" t="s">
        <v>274</v>
      </c>
      <c r="AM35" t="s">
        <v>676</v>
      </c>
    </row>
    <row r="36" spans="1:39" x14ac:dyDescent="0.4">
      <c r="A36" s="83" t="s">
        <v>420</v>
      </c>
      <c r="B36" s="276" t="str">
        <f t="shared" si="0"/>
        <v>FAP - dog</v>
      </c>
      <c r="I36"/>
      <c r="J36"/>
      <c r="M36" t="str">
        <v>SALES-PR</v>
      </c>
      <c r="N36" t="str">
        <f>IFERROR(VLOOKUP(M36,'Code list'!$B$4:$C$311,2,0),"")</f>
        <v>unit</v>
      </c>
      <c r="T36" t="s">
        <v>555</v>
      </c>
      <c r="AL36" t="s">
        <v>463</v>
      </c>
      <c r="AM36" t="s">
        <v>677</v>
      </c>
    </row>
    <row r="37" spans="1:39" x14ac:dyDescent="0.4">
      <c r="A37" s="83" t="s">
        <v>416</v>
      </c>
      <c r="B37" s="276" t="str">
        <f t="shared" si="0"/>
        <v>FAI - dog</v>
      </c>
      <c r="I37"/>
      <c r="J37"/>
      <c r="M37" t="str">
        <v>SAM-PR-R</v>
      </c>
      <c r="N37" t="str">
        <f>IFERROR(VLOOKUP(M37,'Code list'!$B$4:$C$311,2,0),"")</f>
        <v>unit</v>
      </c>
      <c r="T37" t="s">
        <v>451</v>
      </c>
      <c r="AL37" t="s">
        <v>451</v>
      </c>
      <c r="AM37" t="s">
        <v>716</v>
      </c>
    </row>
    <row r="38" spans="1:39" x14ac:dyDescent="0.4">
      <c r="I38"/>
      <c r="J38"/>
      <c r="M38" t="str">
        <v>GMV-PV</v>
      </c>
      <c r="N38" t="str">
        <f>IFERROR(VLOOKUP(M38,'Code list'!$B$4:$C$311,2,0),"")</f>
        <v>unit</v>
      </c>
      <c r="T38" t="s">
        <v>464</v>
      </c>
      <c r="AL38" t="s">
        <v>482</v>
      </c>
      <c r="AM38" t="s">
        <v>717</v>
      </c>
    </row>
    <row r="39" spans="1:39" x14ac:dyDescent="0.4">
      <c r="I39"/>
      <c r="J39"/>
      <c r="M39" t="str">
        <v>SALES-PV</v>
      </c>
      <c r="N39" t="str">
        <f>IFERROR(VLOOKUP(M39,'Code list'!$B$4:$C$311,2,0),"")</f>
        <v>unit</v>
      </c>
      <c r="T39" t="s">
        <v>451</v>
      </c>
      <c r="AL39" t="s">
        <v>335</v>
      </c>
      <c r="AM39" t="s">
        <v>678</v>
      </c>
    </row>
    <row r="40" spans="1:39" x14ac:dyDescent="0.4">
      <c r="I40"/>
      <c r="J40"/>
      <c r="M40" t="str">
        <v>ASSETSALE-PV</v>
      </c>
      <c r="N40" t="str">
        <f>IFERROR(VLOOKUP(M40,'Code list'!$B$4:$C$311,2,0),"")</f>
        <v>Unit</v>
      </c>
      <c r="T40" t="s">
        <v>483</v>
      </c>
      <c r="AL40" t="s">
        <v>265</v>
      </c>
      <c r="AM40" t="s">
        <v>679</v>
      </c>
    </row>
    <row r="41" spans="1:39" x14ac:dyDescent="0.4">
      <c r="I41"/>
      <c r="J41"/>
      <c r="M41" t="str">
        <v>HOURLY-PV</v>
      </c>
      <c r="N41" t="str">
        <f>IFERROR(VLOOKUP(M41,'Code list'!$B$4:$C$311,2,0),"")</f>
        <v>project</v>
      </c>
      <c r="T41" t="s">
        <v>451</v>
      </c>
      <c r="AL41" t="s">
        <v>451</v>
      </c>
      <c r="AM41" t="s">
        <v>718</v>
      </c>
    </row>
    <row r="42" spans="1:39" x14ac:dyDescent="0.4">
      <c r="I42"/>
      <c r="J42"/>
      <c r="M42" t="str">
        <v>ORIGINATIONS-PP</v>
      </c>
      <c r="N42" t="str">
        <f>IFERROR(VLOOKUP(M42,'Code list'!$B$4:$C$311,2,0),"")</f>
        <v>unit</v>
      </c>
      <c r="T42" t="s">
        <v>482</v>
      </c>
      <c r="AL42" t="s">
        <v>569</v>
      </c>
      <c r="AM42" t="s">
        <v>719</v>
      </c>
    </row>
    <row r="43" spans="1:39" x14ac:dyDescent="0.4">
      <c r="I43"/>
      <c r="J43"/>
      <c r="M43" t="str">
        <v>LISTSALE-PV</v>
      </c>
      <c r="N43" t="str">
        <f>IFERROR(VLOOKUP(M43,'Code list'!$B$4:$C$311,2,0),"")</f>
        <v>unit</v>
      </c>
      <c r="T43" t="s">
        <v>451</v>
      </c>
      <c r="AL43" t="s">
        <v>419</v>
      </c>
      <c r="AM43" t="s">
        <v>680</v>
      </c>
    </row>
    <row r="44" spans="1:39" x14ac:dyDescent="0.4">
      <c r="I44"/>
      <c r="J44"/>
      <c r="M44" t="str">
        <v>LAMORT-PV</v>
      </c>
      <c r="N44" t="str">
        <f>IFERROR(VLOOKUP(M44,'Code list'!$B$4:$C$311,2,0),"")</f>
        <v>Volume driven amortizing loan - no defaults</v>
      </c>
      <c r="T44" t="s">
        <v>569</v>
      </c>
      <c r="AL44" t="s">
        <v>272</v>
      </c>
      <c r="AM44" t="s">
        <v>681</v>
      </c>
    </row>
    <row r="45" spans="1:39" x14ac:dyDescent="0.4">
      <c r="A45" s="158" t="s">
        <v>430</v>
      </c>
      <c r="I45"/>
      <c r="J45"/>
      <c r="M45" t="str">
        <v>LTERMY-PV</v>
      </c>
      <c r="N45" t="str">
        <f>IFERROR(VLOOKUP(M45,'Code list'!$B$4:$C$311,2,0),"")</f>
        <v>Rolling fixed term loan - multiple borrowings w/ annual control</v>
      </c>
      <c r="T45" t="s">
        <v>259</v>
      </c>
      <c r="AL45" t="s">
        <v>259</v>
      </c>
      <c r="AM45" t="s">
        <v>720</v>
      </c>
    </row>
    <row r="46" spans="1:39" x14ac:dyDescent="0.4">
      <c r="A46" s="158" t="s">
        <v>493</v>
      </c>
      <c r="I46"/>
      <c r="J46"/>
      <c r="M46" t="str">
        <v>LTERMY-S</v>
      </c>
      <c r="N46" t="str">
        <f>IFERROR(VLOOKUP(M46,'Code list'!$B$4:$C$311,2,0),"")</f>
        <v>Rolling fixed term loan - multiple borrowings w/ annual control</v>
      </c>
      <c r="T46" t="s">
        <v>465</v>
      </c>
      <c r="AL46" t="s">
        <v>465</v>
      </c>
      <c r="AM46" t="s">
        <v>721</v>
      </c>
    </row>
    <row r="47" spans="1:39" x14ac:dyDescent="0.4">
      <c r="A47" s="158" t="s">
        <v>273</v>
      </c>
      <c r="I47"/>
      <c r="J47"/>
      <c r="M47" t="str">
        <v>WCAR-S</v>
      </c>
      <c r="N47" t="str">
        <f>IFERROR(VLOOKUP(M47,'Code list'!$B$4:$C$311,2,0),"")</f>
        <v xml:space="preserve">Simple accounts receivable - revenue </v>
      </c>
      <c r="T47" t="s">
        <v>259</v>
      </c>
      <c r="AL47" t="s">
        <v>420</v>
      </c>
      <c r="AM47" t="s">
        <v>682</v>
      </c>
    </row>
    <row r="48" spans="1:39" x14ac:dyDescent="0.4">
      <c r="A48" s="158" t="s">
        <v>265</v>
      </c>
      <c r="I48"/>
      <c r="J48"/>
      <c r="M48" t="str">
        <v>WCAR-SS</v>
      </c>
      <c r="N48" t="str">
        <f>IFERROR(VLOOKUP(M48,'Code list'!$B$4:$C$311,2,0),"")</f>
        <v xml:space="preserve">Simple accounts receivable - revenue </v>
      </c>
      <c r="T48" t="s">
        <v>484</v>
      </c>
      <c r="AL48" t="s">
        <v>259</v>
      </c>
      <c r="AM48" t="s">
        <v>722</v>
      </c>
    </row>
    <row r="49" spans="1:39" x14ac:dyDescent="0.4">
      <c r="A49" s="158" t="s">
        <v>419</v>
      </c>
      <c r="I49"/>
      <c r="J49"/>
      <c r="M49" t="str">
        <v>DCSALESQUOTA-S</v>
      </c>
      <c r="N49" t="str">
        <f>IFERROR(VLOOKUP(M49,'Code list'!$B$4:$C$311,2,0),"")</f>
        <v>SALESQUOTA Direct Cost</v>
      </c>
      <c r="T49" t="s">
        <v>259</v>
      </c>
      <c r="W49" t="s">
        <v>1020</v>
      </c>
      <c r="AL49" t="s">
        <v>484</v>
      </c>
      <c r="AM49" t="s">
        <v>723</v>
      </c>
    </row>
    <row r="50" spans="1:39" x14ac:dyDescent="0.4">
      <c r="A50" s="158" t="s">
        <v>272</v>
      </c>
      <c r="I50"/>
      <c r="J50"/>
      <c r="M50" t="str">
        <v>DCV-S</v>
      </c>
      <c r="N50" t="str">
        <f>IFERROR(VLOOKUP(M50,'Code list'!$B$4:$C$311,2,0),"")</f>
        <v xml:space="preserve">DC volume driven </v>
      </c>
      <c r="T50" t="s">
        <v>476</v>
      </c>
      <c r="AL50" t="s">
        <v>416</v>
      </c>
      <c r="AM50" t="s">
        <v>683</v>
      </c>
    </row>
    <row r="51" spans="1:39" x14ac:dyDescent="0.4">
      <c r="A51" s="158" t="s">
        <v>420</v>
      </c>
      <c r="I51"/>
      <c r="J51"/>
      <c r="M51" t="str">
        <v>SUBCAC-S</v>
      </c>
      <c r="N51" t="str">
        <f>IFERROR(VLOOKUP(M51,'Code list'!$B$4:$C$311,2,0),"")</f>
        <v>New user acquisition cost</v>
      </c>
      <c r="AL51" t="s">
        <v>258</v>
      </c>
      <c r="AM51" t="s">
        <v>724</v>
      </c>
    </row>
    <row r="52" spans="1:39" x14ac:dyDescent="0.4">
      <c r="A52" s="158" t="s">
        <v>416</v>
      </c>
      <c r="I52"/>
      <c r="J52"/>
      <c r="M52" t="str">
        <v>SALES-S</v>
      </c>
      <c r="N52" t="str">
        <f>IFERROR(VLOOKUP(M52,'Code list'!$B$4:$C$311,2,0),"")</f>
        <v>Sales</v>
      </c>
      <c r="AL52" t="s">
        <v>476</v>
      </c>
      <c r="AM52" t="s">
        <v>725</v>
      </c>
    </row>
    <row r="53" spans="1:39" x14ac:dyDescent="0.4">
      <c r="I53"/>
      <c r="J53"/>
      <c r="M53" t="str">
        <v>SETUPFEE-S</v>
      </c>
      <c r="N53" t="str">
        <f>IFERROR(VLOOKUP(M53,'Code list'!$B$4:$C$311,2,0),"")</f>
        <v>Setup fees</v>
      </c>
      <c r="AL53" t="s">
        <v>417</v>
      </c>
      <c r="AM53" t="s">
        <v>685</v>
      </c>
    </row>
    <row r="54" spans="1:39" x14ac:dyDescent="0.4">
      <c r="I54"/>
      <c r="J54"/>
      <c r="M54" t="str">
        <v>SETUPFEEPERCENT-S</v>
      </c>
      <c r="N54" t="str">
        <f>IFERROR(VLOOKUP(M54,'Code list'!$B$4:$C$311,2,0),"")</f>
        <v>Setup fees</v>
      </c>
      <c r="AL54" t="s">
        <v>525</v>
      </c>
      <c r="AM54" t="s">
        <v>686</v>
      </c>
    </row>
    <row r="55" spans="1:39" x14ac:dyDescent="0.4">
      <c r="I55"/>
      <c r="J55"/>
      <c r="M55" t="str">
        <v>RECURFEE-S</v>
      </c>
      <c r="N55" t="str">
        <f>IFERROR(VLOOKUP(M55,'Code list'!$B$4:$C$311,2,0),"")</f>
        <v>Recurring fees</v>
      </c>
      <c r="AL55" t="s">
        <v>524</v>
      </c>
      <c r="AM55" t="s">
        <v>687</v>
      </c>
    </row>
    <row r="56" spans="1:39" x14ac:dyDescent="0.4">
      <c r="A56" s="170"/>
      <c r="B56" s="274">
        <f t="shared" ref="B56" si="1">A56</f>
        <v>0</v>
      </c>
      <c r="I56"/>
      <c r="J56"/>
      <c r="M56" t="str">
        <v>SETUPDC-S</v>
      </c>
      <c r="N56" t="str">
        <f>IFERROR(VLOOKUP(M56,'Code list'!$B$4:$C$311,2,0),"")</f>
        <v>Setup DC</v>
      </c>
      <c r="AL56" t="s">
        <v>528</v>
      </c>
      <c r="AM56" t="s">
        <v>688</v>
      </c>
    </row>
    <row r="57" spans="1:39" x14ac:dyDescent="0.4">
      <c r="I57"/>
      <c r="J57"/>
      <c r="M57" t="str">
        <v>RECURDC-S</v>
      </c>
      <c r="N57" t="str">
        <f>IFERROR(VLOOKUP(M57,'Code list'!$B$4:$C$311,2,0),"")</f>
        <v>Recurring fees</v>
      </c>
      <c r="T57" s="83" t="s">
        <v>451</v>
      </c>
      <c r="AL57" t="s">
        <v>529</v>
      </c>
      <c r="AM57" t="s">
        <v>689</v>
      </c>
    </row>
    <row r="58" spans="1:39" x14ac:dyDescent="0.4">
      <c r="I58"/>
      <c r="J58"/>
      <c r="M58" t="str">
        <v>RECURPERCENTDC-S</v>
      </c>
      <c r="N58" t="str">
        <f>IFERROR(VLOOKUP(M58,'Code list'!$B$4:$C$311,2,0),"")</f>
        <v>Recurring fees</v>
      </c>
      <c r="T58" s="83" t="s">
        <v>556</v>
      </c>
      <c r="AL58" t="s">
        <v>424</v>
      </c>
      <c r="AM58" t="s">
        <v>690</v>
      </c>
    </row>
    <row r="59" spans="1:39" x14ac:dyDescent="0.4">
      <c r="I59"/>
      <c r="J59"/>
      <c r="M59" t="str">
        <v>DTERMY-S</v>
      </c>
      <c r="N59" t="str">
        <f>IFERROR(VLOOKUP(M59,'Code list'!$B$4:$C$311,2,0),"")</f>
        <v>Rolling fixed term debt - multiple borrowings w/ annual control</v>
      </c>
      <c r="T59" s="83" t="s">
        <v>451</v>
      </c>
      <c r="AL59" t="s">
        <v>425</v>
      </c>
      <c r="AM59" t="s">
        <v>691</v>
      </c>
    </row>
    <row r="60" spans="1:39" x14ac:dyDescent="0.4">
      <c r="I60"/>
      <c r="J60"/>
      <c r="M60" t="str">
        <v>WCINV-SSV</v>
      </c>
      <c r="N60" t="str">
        <f>IFERROR(VLOOKUP(M60,'Code list'!$B$4:$C$311,2,0),"")</f>
        <v xml:space="preserve">COGS w/ inventory - volume driven </v>
      </c>
      <c r="T60" s="83" t="s">
        <v>555</v>
      </c>
      <c r="AL60" t="s">
        <v>426</v>
      </c>
      <c r="AM60" t="s">
        <v>692</v>
      </c>
    </row>
    <row r="61" spans="1:39" x14ac:dyDescent="0.4">
      <c r="I61"/>
      <c r="J61"/>
      <c r="M61" t="str">
        <v>WCINVBATCHR-S</v>
      </c>
      <c r="N61" t="str">
        <f>IFERROR(VLOOKUP(M61,'Code list'!$B$4:$C$311,2,0),"")</f>
        <v xml:space="preserve">COGS w/ inventory - volume driven </v>
      </c>
      <c r="T61" s="83" t="s">
        <v>451</v>
      </c>
      <c r="AL61" t="s">
        <v>423</v>
      </c>
      <c r="AM61" t="s">
        <v>693</v>
      </c>
    </row>
    <row r="62" spans="1:39" x14ac:dyDescent="0.4">
      <c r="I62"/>
      <c r="J62"/>
      <c r="M62" t="str">
        <v>WCINVBATCHV-S</v>
      </c>
      <c r="N62" t="str">
        <f>IFERROR(VLOOKUP(M62,'Code list'!$B$4:$C$311,2,0),"")</f>
        <v xml:space="preserve">COGS w/ inventory - volume driven </v>
      </c>
      <c r="T62" s="83" t="s">
        <v>464</v>
      </c>
      <c r="AL62" t="s">
        <v>422</v>
      </c>
      <c r="AM62" t="s">
        <v>694</v>
      </c>
    </row>
    <row r="63" spans="1:39" x14ac:dyDescent="0.4">
      <c r="A63" t="s">
        <v>258</v>
      </c>
      <c r="B63" t="s">
        <v>684</v>
      </c>
      <c r="I63"/>
      <c r="J63"/>
      <c r="M63" t="str">
        <v>ADREV-S</v>
      </c>
      <c r="N63" t="str">
        <f>IFERROR(VLOOKUP(M63,'Code list'!$B$4:$C$311,2,0),"")</f>
        <v>Advertising revenue - secondary</v>
      </c>
      <c r="T63" s="83" t="s">
        <v>451</v>
      </c>
      <c r="AL63" t="s">
        <v>560</v>
      </c>
      <c r="AM63" t="s">
        <v>695</v>
      </c>
    </row>
    <row r="64" spans="1:39" x14ac:dyDescent="0.4">
      <c r="A64" t="s">
        <v>476</v>
      </c>
      <c r="B64" t="s">
        <v>685</v>
      </c>
      <c r="I64"/>
      <c r="J64"/>
      <c r="M64" t="str">
        <v>DCHC-S</v>
      </c>
      <c r="N64" t="str">
        <f>IFERROR(VLOOKUP(M64,'Code list'!$B$4:$C$311,2,0),"")</f>
        <v>Headcount - revenue driven</v>
      </c>
      <c r="T64" s="83" t="s">
        <v>483</v>
      </c>
      <c r="AL64" t="s">
        <v>389</v>
      </c>
      <c r="AM64" t="s">
        <v>696</v>
      </c>
    </row>
    <row r="65" spans="1:39" x14ac:dyDescent="0.4">
      <c r="A65" t="s">
        <v>417</v>
      </c>
      <c r="B65" t="s">
        <v>686</v>
      </c>
      <c r="I65"/>
      <c r="J65"/>
      <c r="M65" t="str">
        <v>DC-S</v>
      </c>
      <c r="N65" t="str">
        <f>IFERROR(VLOOKUP(M65,'Code list'!$B$4:$C$311,2,0),"")</f>
        <v>% of revenue direct cost</v>
      </c>
      <c r="T65" s="83" t="s">
        <v>451</v>
      </c>
      <c r="AL65" t="s">
        <v>404</v>
      </c>
      <c r="AM65" t="s">
        <v>697</v>
      </c>
    </row>
    <row r="66" spans="1:39" x14ac:dyDescent="0.4">
      <c r="I66"/>
      <c r="J66"/>
      <c r="M66" t="str">
        <v>HOURLY-S</v>
      </c>
      <c r="N66" t="str">
        <f>IFERROR(VLOOKUP(M66,'Code list'!$B$4:$C$311,2,0),"")</f>
        <v>Volume driven hourly wage</v>
      </c>
      <c r="T66" s="83" t="s">
        <v>482</v>
      </c>
      <c r="AL66" t="s">
        <v>405</v>
      </c>
      <c r="AM66" t="s">
        <v>698</v>
      </c>
    </row>
    <row r="67" spans="1:39" x14ac:dyDescent="0.4">
      <c r="I67"/>
      <c r="J67"/>
      <c r="M67" t="str">
        <v>DCSCAC-S</v>
      </c>
      <c r="N67" t="str">
        <f>IFERROR(VLOOKUP(M67,'Code list'!$B$4:$C$311,2,0),"")</f>
        <v>Seller acquisition cost</v>
      </c>
      <c r="T67" s="83" t="s">
        <v>451</v>
      </c>
      <c r="AL67" t="s">
        <v>406</v>
      </c>
      <c r="AM67" t="s">
        <v>699</v>
      </c>
    </row>
    <row r="68" spans="1:39" x14ac:dyDescent="0.4">
      <c r="I68"/>
      <c r="J68"/>
      <c r="M68" t="str">
        <v>FAINT-S</v>
      </c>
      <c r="N68" t="str">
        <f>IFERROR(VLOOKUP(M68,'Code list'!$B$4:$C$311,2,0),"")</f>
        <v>Volume driven secondary intangible assets</v>
      </c>
      <c r="T68" s="83" t="s">
        <v>569</v>
      </c>
      <c r="AL68" t="s">
        <v>519</v>
      </c>
      <c r="AM68" t="s">
        <v>700</v>
      </c>
    </row>
    <row r="69" spans="1:39" x14ac:dyDescent="0.4">
      <c r="I69"/>
      <c r="J69"/>
      <c r="M69" t="str">
        <v>FAPPE-S</v>
      </c>
      <c r="N69" t="str">
        <f>IFERROR(VLOOKUP(M69,'Code list'!$B$4:$C$311,2,0),"")</f>
        <v>Volume driven secondary PP&amp;E</v>
      </c>
      <c r="T69" s="83" t="s">
        <v>259</v>
      </c>
      <c r="AL69" t="s">
        <v>427</v>
      </c>
      <c r="AM69" t="s">
        <v>701</v>
      </c>
    </row>
    <row r="70" spans="1:39" x14ac:dyDescent="0.4">
      <c r="I70"/>
      <c r="J70"/>
      <c r="M70" t="str">
        <v>FAPPE-IS</v>
      </c>
      <c r="N70" t="str">
        <f>IFERROR(VLOOKUP(M70,'Code list'!$B$4:$C$311,2,0),"")</f>
        <v>Volume driven secondary PP&amp;E</v>
      </c>
      <c r="T70" s="83" t="s">
        <v>465</v>
      </c>
    </row>
    <row r="71" spans="1:39" x14ac:dyDescent="0.4">
      <c r="A71" t="s">
        <v>451</v>
      </c>
      <c r="B71" s="273" t="s">
        <v>708</v>
      </c>
      <c r="I71"/>
      <c r="J71"/>
      <c r="M71" t="str">
        <v>FAINTR-S</v>
      </c>
      <c r="N71" t="str">
        <f>IFERROR(VLOOKUP(M71,'Code list'!$B$4:$C$311,2,0),"")</f>
        <v>Revenue driven intangible assets</v>
      </c>
      <c r="T71" s="83" t="s">
        <v>259</v>
      </c>
    </row>
    <row r="72" spans="1:39" x14ac:dyDescent="0.4">
      <c r="A72" t="s">
        <v>556</v>
      </c>
      <c r="B72" s="273" t="s">
        <v>709</v>
      </c>
      <c r="I72"/>
      <c r="J72"/>
      <c r="M72" t="str">
        <v>FAPPER-S</v>
      </c>
      <c r="T72" s="83" t="s">
        <v>484</v>
      </c>
    </row>
    <row r="73" spans="1:39" x14ac:dyDescent="0.4">
      <c r="A73" t="s">
        <v>261</v>
      </c>
      <c r="B73" s="273" t="s">
        <v>564</v>
      </c>
      <c r="I73"/>
      <c r="J73"/>
      <c r="M73" t="str">
        <v>LAMORT-S</v>
      </c>
      <c r="T73" s="83" t="s">
        <v>258</v>
      </c>
    </row>
    <row r="74" spans="1:39" x14ac:dyDescent="0.4">
      <c r="A74" t="s">
        <v>430</v>
      </c>
      <c r="B74" s="273" t="s">
        <v>565</v>
      </c>
      <c r="I74"/>
      <c r="J74"/>
      <c r="M74" t="str">
        <v>LAMORTR-S</v>
      </c>
      <c r="T74" s="83" t="s">
        <v>476</v>
      </c>
    </row>
    <row r="75" spans="1:39" x14ac:dyDescent="0.4">
      <c r="A75" t="s">
        <v>451</v>
      </c>
      <c r="B75" s="273" t="s">
        <v>710</v>
      </c>
      <c r="I75"/>
      <c r="J75"/>
      <c r="M75" t="str">
        <v>PDC-S</v>
      </c>
    </row>
    <row r="76" spans="1:39" x14ac:dyDescent="0.4">
      <c r="A76" t="s">
        <v>556</v>
      </c>
      <c r="B76" s="273" t="s">
        <v>711</v>
      </c>
      <c r="I76"/>
      <c r="J76"/>
      <c r="M76" t="str">
        <v>SUB-S</v>
      </c>
    </row>
    <row r="77" spans="1:39" x14ac:dyDescent="0.4">
      <c r="A77" s="3" t="s">
        <v>428</v>
      </c>
      <c r="B77" t="s">
        <v>669</v>
      </c>
      <c r="I77"/>
      <c r="J77"/>
      <c r="M77" t="str">
        <v>GMV-S</v>
      </c>
    </row>
    <row r="78" spans="1:39" x14ac:dyDescent="0.4">
      <c r="A78" s="3" t="s">
        <v>451</v>
      </c>
      <c r="B78" t="s">
        <v>670</v>
      </c>
      <c r="I78"/>
      <c r="J78"/>
      <c r="M78" t="str">
        <v>SUBR-S</v>
      </c>
    </row>
    <row r="79" spans="1:39" x14ac:dyDescent="0.4">
      <c r="A79" s="3" t="s">
        <v>555</v>
      </c>
      <c r="B79" t="s">
        <v>671</v>
      </c>
      <c r="I79"/>
      <c r="J79"/>
      <c r="M79" t="str">
        <v>UEREV-S</v>
      </c>
    </row>
    <row r="80" spans="1:39" x14ac:dyDescent="0.4">
      <c r="A80" s="3" t="s">
        <v>418</v>
      </c>
      <c r="B80" t="s">
        <v>672</v>
      </c>
      <c r="I80"/>
      <c r="J80"/>
      <c r="M80" t="str">
        <v>SPLIT-SV-VR</v>
      </c>
    </row>
    <row r="81" spans="1:13" x14ac:dyDescent="0.4">
      <c r="A81" s="3" t="s">
        <v>493</v>
      </c>
      <c r="B81" s="3" t="s">
        <v>668</v>
      </c>
      <c r="I81"/>
      <c r="J81"/>
      <c r="M81" t="str">
        <v>DAMORT-S</v>
      </c>
    </row>
    <row r="82" spans="1:13" x14ac:dyDescent="0.4">
      <c r="A82" t="s">
        <v>267</v>
      </c>
      <c r="B82" t="s">
        <v>673</v>
      </c>
      <c r="I82"/>
      <c r="J82"/>
      <c r="M82" t="str">
        <v>F codes</v>
      </c>
    </row>
    <row r="83" spans="1:13" x14ac:dyDescent="0.4">
      <c r="A83" t="s">
        <v>451</v>
      </c>
      <c r="B83" t="s">
        <v>712</v>
      </c>
      <c r="I83"/>
      <c r="J83"/>
      <c r="M83" t="str">
        <v>FCCA-F</v>
      </c>
    </row>
    <row r="84" spans="1:13" x14ac:dyDescent="0.4">
      <c r="A84" t="s">
        <v>464</v>
      </c>
      <c r="B84" t="s">
        <v>713</v>
      </c>
      <c r="I84"/>
      <c r="J84"/>
      <c r="M84" t="str">
        <v>FCCL-F</v>
      </c>
    </row>
    <row r="85" spans="1:13" x14ac:dyDescent="0.4">
      <c r="A85" s="3" t="s">
        <v>273</v>
      </c>
      <c r="B85" s="3" t="s">
        <v>674</v>
      </c>
      <c r="I85"/>
      <c r="J85"/>
      <c r="M85" t="str">
        <v>FCLTA-F</v>
      </c>
    </row>
    <row r="86" spans="1:13" x14ac:dyDescent="0.4">
      <c r="A86" t="s">
        <v>388</v>
      </c>
      <c r="B86" t="s">
        <v>675</v>
      </c>
      <c r="I86"/>
      <c r="J86"/>
      <c r="M86" t="str">
        <v>FCLTL-F</v>
      </c>
    </row>
    <row r="87" spans="1:13" x14ac:dyDescent="0.4">
      <c r="A87" t="s">
        <v>451</v>
      </c>
      <c r="B87" t="s">
        <v>714</v>
      </c>
      <c r="I87"/>
      <c r="J87"/>
      <c r="M87" t="str">
        <v>DAMORT-F</v>
      </c>
    </row>
    <row r="88" spans="1:13" x14ac:dyDescent="0.4">
      <c r="A88" t="s">
        <v>483</v>
      </c>
      <c r="B88" t="s">
        <v>715</v>
      </c>
      <c r="I88"/>
      <c r="J88"/>
      <c r="M88" t="str">
        <v>DTERMY-F</v>
      </c>
    </row>
    <row r="89" spans="1:13" x14ac:dyDescent="0.4">
      <c r="A89" s="3" t="s">
        <v>274</v>
      </c>
      <c r="B89" s="3" t="s">
        <v>676</v>
      </c>
      <c r="I89"/>
      <c r="J89"/>
      <c r="M89" t="str">
        <v>LTERMY-F</v>
      </c>
    </row>
    <row r="90" spans="1:13" x14ac:dyDescent="0.4">
      <c r="A90" s="3" t="s">
        <v>463</v>
      </c>
      <c r="B90" s="3" t="s">
        <v>677</v>
      </c>
      <c r="I90"/>
      <c r="J90"/>
      <c r="M90" t="str">
        <v>DTERM1-F</v>
      </c>
    </row>
    <row r="91" spans="1:13" x14ac:dyDescent="0.4">
      <c r="A91" t="s">
        <v>451</v>
      </c>
      <c r="B91" t="s">
        <v>716</v>
      </c>
      <c r="I91"/>
      <c r="J91"/>
      <c r="M91" t="str">
        <v>FAPPE-F</v>
      </c>
    </row>
    <row r="92" spans="1:13" x14ac:dyDescent="0.4">
      <c r="A92" t="s">
        <v>482</v>
      </c>
      <c r="B92" t="s">
        <v>717</v>
      </c>
      <c r="I92"/>
      <c r="J92"/>
      <c r="M92" t="str">
        <v>FAINT-F</v>
      </c>
    </row>
    <row r="93" spans="1:13" x14ac:dyDescent="0.4">
      <c r="A93" s="3" t="s">
        <v>335</v>
      </c>
      <c r="B93" s="3" t="s">
        <v>678</v>
      </c>
      <c r="I93"/>
      <c r="J93"/>
      <c r="M93" t="str">
        <v>FAPPELIST-F</v>
      </c>
    </row>
    <row r="94" spans="1:13" x14ac:dyDescent="0.4">
      <c r="A94" t="s">
        <v>265</v>
      </c>
      <c r="B94" t="s">
        <v>679</v>
      </c>
      <c r="I94"/>
      <c r="J94"/>
      <c r="M94" t="str">
        <v>AOV-TR-RV</v>
      </c>
    </row>
    <row r="95" spans="1:13" x14ac:dyDescent="0.4">
      <c r="A95" s="3" t="s">
        <v>451</v>
      </c>
      <c r="B95" s="3" t="s">
        <v>718</v>
      </c>
      <c r="I95"/>
      <c r="J95"/>
      <c r="M95" t="str">
        <v>VOV-TV-V</v>
      </c>
    </row>
    <row r="96" spans="1:13" x14ac:dyDescent="0.4">
      <c r="A96" s="3" t="s">
        <v>569</v>
      </c>
      <c r="B96" s="3" t="s">
        <v>719</v>
      </c>
      <c r="I96"/>
      <c r="J96"/>
      <c r="M96" t="str">
        <v>SALESQUOTA-TV</v>
      </c>
    </row>
    <row r="97" spans="1:13" x14ac:dyDescent="0.4">
      <c r="A97" t="s">
        <v>419</v>
      </c>
      <c r="B97" t="s">
        <v>680</v>
      </c>
      <c r="I97"/>
      <c r="J97"/>
      <c r="M97" t="str">
        <v>FAIL-TV-V</v>
      </c>
    </row>
    <row r="98" spans="1:13" x14ac:dyDescent="0.4">
      <c r="A98" s="3" t="s">
        <v>272</v>
      </c>
      <c r="B98" s="3" t="s">
        <v>681</v>
      </c>
      <c r="I98"/>
      <c r="J98"/>
      <c r="M98" t="str">
        <v>SEASON MONTHL-TV-V</v>
      </c>
    </row>
    <row r="99" spans="1:13" x14ac:dyDescent="0.4">
      <c r="A99" t="s">
        <v>259</v>
      </c>
      <c r="B99" t="s">
        <v>720</v>
      </c>
      <c r="I99"/>
      <c r="J99"/>
      <c r="M99" t="str">
        <v>SEASON MONTHL-TR-R</v>
      </c>
    </row>
    <row r="100" spans="1:13" x14ac:dyDescent="0.4">
      <c r="A100" t="s">
        <v>465</v>
      </c>
      <c r="B100" t="s">
        <v>721</v>
      </c>
      <c r="I100"/>
      <c r="J100"/>
      <c r="M100" t="str">
        <v>SEASON QUARTER-TR-R</v>
      </c>
    </row>
    <row r="101" spans="1:13" x14ac:dyDescent="0.4">
      <c r="A101" t="s">
        <v>420</v>
      </c>
      <c r="B101" t="s">
        <v>682</v>
      </c>
      <c r="I101"/>
      <c r="J101"/>
      <c r="M101" t="str">
        <v>SEASON QUARTER-TV-V</v>
      </c>
    </row>
    <row r="102" spans="1:13" x14ac:dyDescent="0.4">
      <c r="A102" t="s">
        <v>259</v>
      </c>
      <c r="B102" t="s">
        <v>722</v>
      </c>
      <c r="I102"/>
      <c r="J102"/>
      <c r="M102" t="str">
        <v>TOGGLE-TV-V</v>
      </c>
    </row>
    <row r="103" spans="1:13" x14ac:dyDescent="0.4">
      <c r="A103" t="s">
        <v>484</v>
      </c>
      <c r="B103" t="s">
        <v>723</v>
      </c>
      <c r="I103"/>
      <c r="J103"/>
      <c r="M103" t="str">
        <v>SUB-TV</v>
      </c>
    </row>
    <row r="104" spans="1:13" x14ac:dyDescent="0.4">
      <c r="A104" t="s">
        <v>416</v>
      </c>
      <c r="B104" t="s">
        <v>683</v>
      </c>
      <c r="I104"/>
      <c r="J104"/>
      <c r="M104" t="str">
        <v>ORDERS-TV</v>
      </c>
    </row>
    <row r="105" spans="1:13" x14ac:dyDescent="0.4">
      <c r="A105" t="s">
        <v>258</v>
      </c>
      <c r="B105" t="s">
        <v>724</v>
      </c>
      <c r="I105"/>
      <c r="J105"/>
      <c r="M105" t="str">
        <v>IS CODES</v>
      </c>
    </row>
    <row r="106" spans="1:13" x14ac:dyDescent="0.4">
      <c r="A106" t="s">
        <v>476</v>
      </c>
      <c r="B106" t="s">
        <v>725</v>
      </c>
      <c r="I106"/>
      <c r="J106"/>
      <c r="M106" t="str">
        <v>WCAR-IS</v>
      </c>
    </row>
    <row r="107" spans="1:13" x14ac:dyDescent="0.4">
      <c r="A107" t="s">
        <v>417</v>
      </c>
      <c r="B107" t="s">
        <v>685</v>
      </c>
      <c r="I107"/>
      <c r="J107"/>
      <c r="M107" t="str">
        <v>WCINV-IS</v>
      </c>
    </row>
    <row r="108" spans="1:13" x14ac:dyDescent="0.4">
      <c r="A108" t="s">
        <v>525</v>
      </c>
      <c r="B108" t="s">
        <v>686</v>
      </c>
      <c r="I108"/>
      <c r="J108"/>
      <c r="M108" t="str">
        <v>WCAP-IS</v>
      </c>
    </row>
    <row r="109" spans="1:13" x14ac:dyDescent="0.4">
      <c r="A109" s="3" t="s">
        <v>524</v>
      </c>
      <c r="B109" t="s">
        <v>687</v>
      </c>
      <c r="I109"/>
      <c r="J109"/>
      <c r="M109" t="str">
        <v>WCUR-IS</v>
      </c>
    </row>
    <row r="110" spans="1:13" x14ac:dyDescent="0.4">
      <c r="A110" s="3" t="s">
        <v>528</v>
      </c>
      <c r="B110" t="s">
        <v>688</v>
      </c>
      <c r="I110"/>
      <c r="J110"/>
      <c r="M110" t="str">
        <v>WCPP-IS</v>
      </c>
    </row>
    <row r="111" spans="1:13" x14ac:dyDescent="0.4">
      <c r="A111" t="s">
        <v>529</v>
      </c>
      <c r="B111" t="s">
        <v>689</v>
      </c>
      <c r="I111"/>
      <c r="J111"/>
      <c r="M111" t="str">
        <v>DCOPS-IS</v>
      </c>
    </row>
    <row r="112" spans="1:13" x14ac:dyDescent="0.4">
      <c r="A112" t="s">
        <v>424</v>
      </c>
      <c r="B112" t="s">
        <v>690</v>
      </c>
      <c r="I112"/>
      <c r="J112"/>
      <c r="M112" t="str">
        <v>GPLP-IS</v>
      </c>
    </row>
    <row r="113" spans="1:13" x14ac:dyDescent="0.4">
      <c r="A113" t="s">
        <v>425</v>
      </c>
      <c r="B113" t="s">
        <v>691</v>
      </c>
      <c r="I113"/>
      <c r="J113"/>
      <c r="M113" t="str">
        <v>TAX-IS</v>
      </c>
    </row>
    <row r="114" spans="1:13" x14ac:dyDescent="0.4">
      <c r="A114" t="s">
        <v>426</v>
      </c>
      <c r="B114" t="s">
        <v>692</v>
      </c>
      <c r="I114"/>
      <c r="J114"/>
      <c r="M114" t="str">
        <v>TAXDTA-IS</v>
      </c>
    </row>
    <row r="115" spans="1:13" x14ac:dyDescent="0.4">
      <c r="A115" t="s">
        <v>423</v>
      </c>
      <c r="B115" t="s">
        <v>693</v>
      </c>
      <c r="I115"/>
      <c r="J115"/>
      <c r="M115" t="str">
        <v>COVER-F</v>
      </c>
    </row>
    <row r="116" spans="1:13" x14ac:dyDescent="0.4">
      <c r="A116" s="3" t="s">
        <v>422</v>
      </c>
      <c r="B116" t="s">
        <v>694</v>
      </c>
      <c r="I116"/>
      <c r="J116"/>
    </row>
    <row r="117" spans="1:13" x14ac:dyDescent="0.4">
      <c r="A117" s="3" t="s">
        <v>560</v>
      </c>
      <c r="B117" t="s">
        <v>695</v>
      </c>
    </row>
    <row r="118" spans="1:13" x14ac:dyDescent="0.4">
      <c r="A118" t="s">
        <v>389</v>
      </c>
      <c r="B118" t="s">
        <v>696</v>
      </c>
    </row>
    <row r="119" spans="1:13" x14ac:dyDescent="0.4">
      <c r="A119" t="s">
        <v>404</v>
      </c>
      <c r="B119" t="s">
        <v>697</v>
      </c>
    </row>
    <row r="120" spans="1:13" x14ac:dyDescent="0.4">
      <c r="A120" t="s">
        <v>405</v>
      </c>
      <c r="B120" t="s">
        <v>698</v>
      </c>
    </row>
    <row r="121" spans="1:13" x14ac:dyDescent="0.4">
      <c r="A121" t="s">
        <v>406</v>
      </c>
      <c r="B121" t="s">
        <v>699</v>
      </c>
    </row>
    <row r="122" spans="1:13" x14ac:dyDescent="0.4">
      <c r="A122" t="s">
        <v>519</v>
      </c>
      <c r="B122" t="s">
        <v>700</v>
      </c>
    </row>
    <row r="123" spans="1:13" x14ac:dyDescent="0.4">
      <c r="A123" t="s">
        <v>427</v>
      </c>
      <c r="B123" t="s">
        <v>701</v>
      </c>
    </row>
  </sheetData>
  <phoneticPr fontId="37"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AModelBuilderMacroTabCell">
                <anchor moveWithCells="1" sizeWithCells="1">
                  <from>
                    <xdr:col>2</xdr:col>
                    <xdr:colOff>223157</xdr:colOff>
                    <xdr:row>6</xdr:row>
                    <xdr:rowOff>97971</xdr:rowOff>
                  </from>
                  <to>
                    <xdr:col>5</xdr:col>
                    <xdr:colOff>364671</xdr:colOff>
                    <xdr:row>10</xdr:row>
                    <xdr:rowOff>48986</xdr:rowOff>
                  </to>
                </anchor>
              </controlPr>
            </control>
          </mc:Choice>
        </mc:AlternateContent>
        <mc:AlternateContent xmlns:mc="http://schemas.openxmlformats.org/markup-compatibility/2006">
          <mc:Choice Requires="x14">
            <control shapeId="216068" r:id="rId5"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6"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7"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J1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387</v>
      </c>
    </row>
    <row r="2" spans="1:27" x14ac:dyDescent="0.4">
      <c r="C2" t="s">
        <v>260</v>
      </c>
      <c r="D2" s="12" t="s">
        <v>322</v>
      </c>
      <c r="E2" s="12" t="s">
        <v>259</v>
      </c>
      <c r="F2" s="12" t="s">
        <v>258</v>
      </c>
      <c r="G2" s="12" t="s">
        <v>257</v>
      </c>
      <c r="J2" s="3" t="s">
        <v>260</v>
      </c>
      <c r="K2" s="3" t="s">
        <v>260</v>
      </c>
      <c r="L2" s="3" t="s">
        <v>260</v>
      </c>
      <c r="M2" s="88" t="s">
        <v>322</v>
      </c>
      <c r="N2" s="88" t="s">
        <v>322</v>
      </c>
      <c r="O2" s="88" t="s">
        <v>322</v>
      </c>
      <c r="P2" s="88" t="s">
        <v>259</v>
      </c>
      <c r="Q2" s="88" t="s">
        <v>258</v>
      </c>
      <c r="R2" s="88" t="s">
        <v>257</v>
      </c>
      <c r="S2" s="88" t="s">
        <v>257</v>
      </c>
      <c r="T2" s="88" t="s">
        <v>257</v>
      </c>
      <c r="V2" s="3" t="s">
        <v>260</v>
      </c>
      <c r="W2" s="88" t="s">
        <v>322</v>
      </c>
      <c r="X2" s="12" t="s">
        <v>259</v>
      </c>
      <c r="Y2" s="12" t="s">
        <v>257</v>
      </c>
      <c r="AA2" t="s">
        <v>260</v>
      </c>
    </row>
    <row r="3" spans="1:27" x14ac:dyDescent="0.4">
      <c r="A3" s="8"/>
      <c r="C3" s="12" t="s">
        <v>334</v>
      </c>
      <c r="D3" s="12" t="s">
        <v>334</v>
      </c>
      <c r="E3" t="s">
        <v>271</v>
      </c>
      <c r="F3" t="s">
        <v>271</v>
      </c>
      <c r="G3" s="12" t="s">
        <v>334</v>
      </c>
      <c r="J3" s="88" t="s">
        <v>334</v>
      </c>
      <c r="K3" s="3" t="s">
        <v>270</v>
      </c>
      <c r="L3" s="88" t="s">
        <v>208</v>
      </c>
      <c r="M3" s="88" t="s">
        <v>334</v>
      </c>
      <c r="N3" s="3" t="s">
        <v>270</v>
      </c>
      <c r="O3" s="88" t="s">
        <v>208</v>
      </c>
      <c r="P3" s="3" t="s">
        <v>271</v>
      </c>
      <c r="Q3" s="3" t="s">
        <v>271</v>
      </c>
      <c r="R3" s="88" t="s">
        <v>334</v>
      </c>
      <c r="S3" s="3" t="s">
        <v>270</v>
      </c>
      <c r="T3" s="88" t="s">
        <v>208</v>
      </c>
      <c r="V3" s="88" t="s">
        <v>334</v>
      </c>
      <c r="W3" s="88" t="s">
        <v>334</v>
      </c>
      <c r="X3" t="s">
        <v>271</v>
      </c>
      <c r="Y3" s="12" t="s">
        <v>334</v>
      </c>
      <c r="AA3" t="s">
        <v>351</v>
      </c>
    </row>
    <row r="4" spans="1:27" x14ac:dyDescent="0.4">
      <c r="C4" t="s">
        <v>270</v>
      </c>
      <c r="D4" t="s">
        <v>270</v>
      </c>
      <c r="G4" t="s">
        <v>270</v>
      </c>
      <c r="J4" s="3" t="s">
        <v>264</v>
      </c>
      <c r="K4" s="3" t="s">
        <v>264</v>
      </c>
      <c r="L4" s="3" t="s">
        <v>264</v>
      </c>
      <c r="M4" s="3" t="s">
        <v>264</v>
      </c>
      <c r="N4" s="3" t="s">
        <v>264</v>
      </c>
      <c r="O4" s="3" t="s">
        <v>264</v>
      </c>
      <c r="P4" s="3" t="s">
        <v>264</v>
      </c>
      <c r="Q4" s="3" t="s">
        <v>264</v>
      </c>
      <c r="R4" s="3" t="s">
        <v>264</v>
      </c>
      <c r="S4" s="3" t="s">
        <v>264</v>
      </c>
      <c r="T4" s="3" t="s">
        <v>264</v>
      </c>
      <c r="V4" s="3" t="s">
        <v>264</v>
      </c>
      <c r="W4" s="3" t="s">
        <v>264</v>
      </c>
      <c r="X4" t="s">
        <v>264</v>
      </c>
      <c r="Y4" t="s">
        <v>264</v>
      </c>
      <c r="AA4" t="s">
        <v>352</v>
      </c>
    </row>
    <row r="5" spans="1:27" x14ac:dyDescent="0.4">
      <c r="A5" t="s">
        <v>264</v>
      </c>
      <c r="C5" s="12" t="s">
        <v>208</v>
      </c>
      <c r="D5" s="12" t="s">
        <v>208</v>
      </c>
      <c r="G5" s="12" t="s">
        <v>208</v>
      </c>
      <c r="J5" s="88" t="s">
        <v>269</v>
      </c>
      <c r="K5" s="88" t="s">
        <v>269</v>
      </c>
      <c r="L5" s="88" t="s">
        <v>269</v>
      </c>
      <c r="M5" s="88" t="s">
        <v>269</v>
      </c>
      <c r="N5" s="88" t="s">
        <v>269</v>
      </c>
      <c r="O5" s="88" t="s">
        <v>269</v>
      </c>
      <c r="P5" s="88" t="s">
        <v>269</v>
      </c>
      <c r="Q5" s="88" t="s">
        <v>269</v>
      </c>
      <c r="R5" s="88" t="s">
        <v>269</v>
      </c>
      <c r="S5" s="88" t="s">
        <v>269</v>
      </c>
      <c r="T5" s="88" t="s">
        <v>269</v>
      </c>
      <c r="V5" s="88" t="s">
        <v>269</v>
      </c>
      <c r="W5" s="88" t="s">
        <v>269</v>
      </c>
      <c r="X5" s="12" t="s">
        <v>269</v>
      </c>
      <c r="Y5" s="12" t="s">
        <v>269</v>
      </c>
      <c r="AA5" t="s">
        <v>353</v>
      </c>
    </row>
    <row r="6" spans="1:27" x14ac:dyDescent="0.4">
      <c r="A6" s="12" t="s">
        <v>269</v>
      </c>
      <c r="B6" s="12"/>
      <c r="V6" s="3" t="s">
        <v>272</v>
      </c>
      <c r="W6" s="3" t="s">
        <v>272</v>
      </c>
      <c r="X6" t="s">
        <v>272</v>
      </c>
      <c r="Y6" t="s">
        <v>272</v>
      </c>
      <c r="AA6" t="s">
        <v>354</v>
      </c>
    </row>
    <row r="7" spans="1:27" x14ac:dyDescent="0.4">
      <c r="A7" t="s">
        <v>272</v>
      </c>
      <c r="V7" s="88" t="s">
        <v>265</v>
      </c>
      <c r="W7" s="88" t="s">
        <v>265</v>
      </c>
      <c r="X7" s="12" t="s">
        <v>265</v>
      </c>
      <c r="Y7" s="12" t="s">
        <v>265</v>
      </c>
      <c r="AA7" t="s">
        <v>355</v>
      </c>
    </row>
    <row r="8" spans="1:27" x14ac:dyDescent="0.4">
      <c r="A8" s="12" t="s">
        <v>266</v>
      </c>
      <c r="B8" s="12"/>
      <c r="V8" s="88" t="s">
        <v>220</v>
      </c>
      <c r="W8" s="88" t="s">
        <v>220</v>
      </c>
      <c r="X8" s="12" t="s">
        <v>220</v>
      </c>
      <c r="Y8" s="12" t="s">
        <v>220</v>
      </c>
      <c r="AA8" t="s">
        <v>356</v>
      </c>
    </row>
    <row r="9" spans="1:27" x14ac:dyDescent="0.4">
      <c r="A9" s="12" t="s">
        <v>265</v>
      </c>
      <c r="B9" s="12"/>
      <c r="V9" s="3" t="s">
        <v>261</v>
      </c>
      <c r="W9" s="3" t="s">
        <v>261</v>
      </c>
      <c r="X9" t="s">
        <v>261</v>
      </c>
      <c r="Y9" t="s">
        <v>261</v>
      </c>
      <c r="AA9" t="s">
        <v>357</v>
      </c>
    </row>
    <row r="10" spans="1:27" x14ac:dyDescent="0.4">
      <c r="A10" s="12" t="s">
        <v>220</v>
      </c>
      <c r="B10" s="12"/>
      <c r="V10" s="88" t="s">
        <v>262</v>
      </c>
      <c r="W10" s="88" t="s">
        <v>262</v>
      </c>
      <c r="X10" s="12" t="s">
        <v>262</v>
      </c>
      <c r="Y10" s="12" t="s">
        <v>262</v>
      </c>
      <c r="AA10" t="s">
        <v>358</v>
      </c>
    </row>
    <row r="11" spans="1:27" x14ac:dyDescent="0.4">
      <c r="A11" t="s">
        <v>261</v>
      </c>
      <c r="V11" s="88" t="s">
        <v>268</v>
      </c>
      <c r="W11" s="88" t="s">
        <v>268</v>
      </c>
      <c r="X11" s="12" t="s">
        <v>268</v>
      </c>
      <c r="Y11" s="12" t="s">
        <v>268</v>
      </c>
      <c r="AA11" t="s">
        <v>359</v>
      </c>
    </row>
    <row r="12" spans="1:27" x14ac:dyDescent="0.4">
      <c r="A12" s="12" t="s">
        <v>262</v>
      </c>
      <c r="B12" s="12"/>
      <c r="V12" s="3" t="s">
        <v>273</v>
      </c>
      <c r="W12" s="3" t="s">
        <v>273</v>
      </c>
      <c r="X12" t="s">
        <v>273</v>
      </c>
      <c r="Y12" t="s">
        <v>273</v>
      </c>
      <c r="AA12" t="s">
        <v>360</v>
      </c>
    </row>
    <row r="13" spans="1:27" x14ac:dyDescent="0.4">
      <c r="A13" s="12" t="s">
        <v>268</v>
      </c>
      <c r="B13" s="12"/>
      <c r="V13" s="88" t="s">
        <v>274</v>
      </c>
      <c r="W13" s="88" t="s">
        <v>274</v>
      </c>
      <c r="X13" s="12" t="s">
        <v>274</v>
      </c>
      <c r="Y13" s="12" t="s">
        <v>274</v>
      </c>
      <c r="AA13" t="s">
        <v>361</v>
      </c>
    </row>
    <row r="14" spans="1:27" x14ac:dyDescent="0.4">
      <c r="A14" t="s">
        <v>273</v>
      </c>
      <c r="V14" s="88" t="s">
        <v>335</v>
      </c>
      <c r="W14" s="88" t="s">
        <v>335</v>
      </c>
      <c r="X14" s="12" t="s">
        <v>335</v>
      </c>
      <c r="Y14" s="12" t="s">
        <v>335</v>
      </c>
      <c r="AA14" t="s">
        <v>362</v>
      </c>
    </row>
    <row r="15" spans="1:27" x14ac:dyDescent="0.4">
      <c r="A15" s="12" t="s">
        <v>274</v>
      </c>
      <c r="B15" s="12"/>
      <c r="V15" s="3" t="s">
        <v>276</v>
      </c>
      <c r="W15" s="3" t="s">
        <v>276</v>
      </c>
      <c r="X15" t="s">
        <v>276</v>
      </c>
      <c r="Y15" t="s">
        <v>276</v>
      </c>
      <c r="AA15" t="s">
        <v>359</v>
      </c>
    </row>
    <row r="16" spans="1:27" x14ac:dyDescent="0.4">
      <c r="A16" s="12" t="s">
        <v>335</v>
      </c>
      <c r="B16" s="12"/>
      <c r="V16" s="3" t="s">
        <v>277</v>
      </c>
      <c r="W16" s="3" t="s">
        <v>277</v>
      </c>
      <c r="X16" t="s">
        <v>277</v>
      </c>
      <c r="Y16" t="s">
        <v>277</v>
      </c>
      <c r="AA16" t="s">
        <v>361</v>
      </c>
    </row>
    <row r="17" spans="1:27" x14ac:dyDescent="0.4">
      <c r="A17" t="s">
        <v>276</v>
      </c>
      <c r="V17" s="3" t="s">
        <v>253</v>
      </c>
      <c r="W17" s="3" t="s">
        <v>253</v>
      </c>
      <c r="X17" t="s">
        <v>253</v>
      </c>
      <c r="Y17" t="s">
        <v>253</v>
      </c>
      <c r="AA17" t="s">
        <v>363</v>
      </c>
    </row>
    <row r="18" spans="1:27" x14ac:dyDescent="0.4">
      <c r="A18" t="s">
        <v>277</v>
      </c>
      <c r="V18" s="3" t="s">
        <v>254</v>
      </c>
      <c r="W18" s="3" t="s">
        <v>254</v>
      </c>
      <c r="X18" t="s">
        <v>254</v>
      </c>
      <c r="Y18" t="s">
        <v>254</v>
      </c>
      <c r="AA18" t="s">
        <v>364</v>
      </c>
    </row>
    <row r="19" spans="1:27" x14ac:dyDescent="0.4">
      <c r="A19" t="s">
        <v>253</v>
      </c>
      <c r="V19" s="3" t="s">
        <v>255</v>
      </c>
      <c r="W19" s="3" t="s">
        <v>255</v>
      </c>
      <c r="X19" t="s">
        <v>255</v>
      </c>
      <c r="Y19" t="s">
        <v>255</v>
      </c>
      <c r="AA19" t="s">
        <v>365</v>
      </c>
    </row>
    <row r="20" spans="1:27" x14ac:dyDescent="0.4">
      <c r="A20" t="s">
        <v>254</v>
      </c>
      <c r="V20" s="3" t="s">
        <v>256</v>
      </c>
      <c r="W20" s="3" t="s">
        <v>256</v>
      </c>
      <c r="X20" t="s">
        <v>256</v>
      </c>
      <c r="Y20" t="s">
        <v>256</v>
      </c>
      <c r="AA20" t="s">
        <v>366</v>
      </c>
    </row>
    <row r="21" spans="1:27" x14ac:dyDescent="0.4">
      <c r="A21" t="s">
        <v>255</v>
      </c>
      <c r="V21" s="3" t="s">
        <v>283</v>
      </c>
      <c r="W21" s="3" t="s">
        <v>283</v>
      </c>
      <c r="X21" t="s">
        <v>283</v>
      </c>
      <c r="Y21" t="s">
        <v>283</v>
      </c>
      <c r="AA21" t="s">
        <v>367</v>
      </c>
    </row>
    <row r="22" spans="1:27" x14ac:dyDescent="0.4">
      <c r="A22" t="s">
        <v>256</v>
      </c>
      <c r="V22" s="3" t="s">
        <v>296</v>
      </c>
      <c r="W22" s="3" t="s">
        <v>296</v>
      </c>
      <c r="X22" t="s">
        <v>296</v>
      </c>
      <c r="Y22" t="s">
        <v>296</v>
      </c>
      <c r="AA22" t="s">
        <v>368</v>
      </c>
    </row>
    <row r="23" spans="1:27" x14ac:dyDescent="0.4">
      <c r="A23" t="s">
        <v>283</v>
      </c>
      <c r="V23" s="3" t="s">
        <v>297</v>
      </c>
      <c r="W23" s="3" t="s">
        <v>297</v>
      </c>
      <c r="X23" t="s">
        <v>297</v>
      </c>
      <c r="Y23" t="s">
        <v>297</v>
      </c>
      <c r="AA23" t="s">
        <v>369</v>
      </c>
    </row>
    <row r="24" spans="1:27" x14ac:dyDescent="0.4">
      <c r="A24" t="s">
        <v>296</v>
      </c>
      <c r="V24" s="3" t="s">
        <v>305</v>
      </c>
      <c r="W24" s="3" t="s">
        <v>305</v>
      </c>
      <c r="X24" t="s">
        <v>305</v>
      </c>
      <c r="Y24" t="s">
        <v>305</v>
      </c>
      <c r="AA24" t="s">
        <v>370</v>
      </c>
    </row>
    <row r="25" spans="1:27" x14ac:dyDescent="0.4">
      <c r="A25" t="s">
        <v>297</v>
      </c>
      <c r="V25" s="3" t="s">
        <v>308</v>
      </c>
      <c r="W25" s="3" t="s">
        <v>308</v>
      </c>
      <c r="X25" t="s">
        <v>308</v>
      </c>
      <c r="Y25" t="s">
        <v>308</v>
      </c>
      <c r="AA25" t="s">
        <v>371</v>
      </c>
    </row>
    <row r="26" spans="1:27" x14ac:dyDescent="0.4">
      <c r="A26" t="s">
        <v>305</v>
      </c>
      <c r="V26" s="3" t="s">
        <v>314</v>
      </c>
      <c r="W26" s="3" t="s">
        <v>314</v>
      </c>
      <c r="X26" t="s">
        <v>314</v>
      </c>
      <c r="Y26" t="s">
        <v>314</v>
      </c>
      <c r="AA26" t="s">
        <v>372</v>
      </c>
    </row>
    <row r="27" spans="1:27" x14ac:dyDescent="0.4">
      <c r="A27" t="s">
        <v>308</v>
      </c>
      <c r="V27" s="3" t="s">
        <v>333</v>
      </c>
      <c r="W27" s="3" t="s">
        <v>333</v>
      </c>
      <c r="X27" t="s">
        <v>333</v>
      </c>
      <c r="Y27" t="s">
        <v>333</v>
      </c>
      <c r="AA27" t="s">
        <v>373</v>
      </c>
    </row>
    <row r="28" spans="1:27" x14ac:dyDescent="0.4">
      <c r="A28" t="s">
        <v>314</v>
      </c>
      <c r="V28" s="3" t="s">
        <v>329</v>
      </c>
      <c r="W28" s="3" t="s">
        <v>329</v>
      </c>
      <c r="X28" t="s">
        <v>329</v>
      </c>
      <c r="Y28" t="s">
        <v>329</v>
      </c>
      <c r="AA28" t="s">
        <v>374</v>
      </c>
    </row>
    <row r="29" spans="1:27" x14ac:dyDescent="0.4">
      <c r="A29" t="s">
        <v>333</v>
      </c>
      <c r="V29" s="3" t="s">
        <v>267</v>
      </c>
      <c r="W29" s="3" t="s">
        <v>267</v>
      </c>
      <c r="X29" t="s">
        <v>267</v>
      </c>
      <c r="Y29" t="s">
        <v>267</v>
      </c>
      <c r="AA29" t="s">
        <v>375</v>
      </c>
    </row>
    <row r="30" spans="1:27" x14ac:dyDescent="0.4">
      <c r="A30" t="s">
        <v>329</v>
      </c>
      <c r="V30" s="3" t="s">
        <v>317</v>
      </c>
      <c r="W30" s="3" t="s">
        <v>317</v>
      </c>
      <c r="X30" t="s">
        <v>317</v>
      </c>
      <c r="Y30" t="s">
        <v>317</v>
      </c>
      <c r="AA30" t="s">
        <v>376</v>
      </c>
    </row>
    <row r="31" spans="1:27" x14ac:dyDescent="0.4">
      <c r="A31" t="s">
        <v>267</v>
      </c>
      <c r="V31" s="3" t="s">
        <v>267</v>
      </c>
      <c r="W31" s="3" t="s">
        <v>267</v>
      </c>
      <c r="X31" t="s">
        <v>267</v>
      </c>
      <c r="Y31" t="s">
        <v>267</v>
      </c>
      <c r="AA31" t="s">
        <v>377</v>
      </c>
    </row>
    <row r="32" spans="1:27" x14ac:dyDescent="0.4">
      <c r="A32" t="s">
        <v>317</v>
      </c>
      <c r="AA32" t="s">
        <v>378</v>
      </c>
    </row>
    <row r="33" spans="1:27" x14ac:dyDescent="0.4">
      <c r="A33" t="s">
        <v>267</v>
      </c>
      <c r="AA33" t="s">
        <v>379</v>
      </c>
    </row>
    <row r="34" spans="1:27" x14ac:dyDescent="0.4">
      <c r="AA34" t="s">
        <v>380</v>
      </c>
    </row>
    <row r="35" spans="1:27" x14ac:dyDescent="0.4">
      <c r="AA35" t="s">
        <v>381</v>
      </c>
    </row>
    <row r="36" spans="1:27" x14ac:dyDescent="0.4">
      <c r="AA36" t="s">
        <v>382</v>
      </c>
    </row>
    <row r="37" spans="1:27" x14ac:dyDescent="0.4">
      <c r="AA37" t="s">
        <v>383</v>
      </c>
    </row>
    <row r="38" spans="1:27" x14ac:dyDescent="0.4">
      <c r="AA38" t="s">
        <v>384</v>
      </c>
    </row>
    <row r="39" spans="1:27" x14ac:dyDescent="0.4">
      <c r="AA39" t="s">
        <v>385</v>
      </c>
    </row>
    <row r="40" spans="1:27" x14ac:dyDescent="0.4">
      <c r="AA40" t="s">
        <v>386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7"/>
  <sheetViews>
    <sheetView workbookViewId="0"/>
  </sheetViews>
  <sheetFormatPr defaultColWidth="8.84375" defaultRowHeight="14.6" x14ac:dyDescent="0.4"/>
  <cols>
    <col min="17" max="90" width="8.84375" customWidth="1"/>
    <col min="91" max="115" width="0" hidden="1" customWidth="1"/>
  </cols>
  <sheetData>
    <row r="1" spans="1:7" x14ac:dyDescent="0.4">
      <c r="A1" t="s">
        <v>937</v>
      </c>
      <c r="E1" t="s">
        <v>470</v>
      </c>
      <c r="G1" t="s">
        <v>497</v>
      </c>
    </row>
    <row r="2" spans="1:7" x14ac:dyDescent="0.4">
      <c r="A2" t="s">
        <v>198</v>
      </c>
      <c r="E2" t="s">
        <v>466</v>
      </c>
      <c r="G2" t="s">
        <v>498</v>
      </c>
    </row>
    <row r="3" spans="1:7" x14ac:dyDescent="0.4">
      <c r="A3" t="s">
        <v>203</v>
      </c>
      <c r="E3" t="s">
        <v>467</v>
      </c>
    </row>
    <row r="4" spans="1:7" x14ac:dyDescent="0.4">
      <c r="A4" t="s">
        <v>227</v>
      </c>
      <c r="E4" t="s">
        <v>471</v>
      </c>
    </row>
    <row r="5" spans="1:7" x14ac:dyDescent="0.4">
      <c r="A5" t="s">
        <v>233</v>
      </c>
      <c r="E5" t="s">
        <v>468</v>
      </c>
    </row>
    <row r="6" spans="1:7" x14ac:dyDescent="0.4">
      <c r="A6" t="s">
        <v>228</v>
      </c>
      <c r="E6" t="s">
        <v>469</v>
      </c>
    </row>
    <row r="7" spans="1:7" x14ac:dyDescent="0.4">
      <c r="A7" t="s">
        <v>315</v>
      </c>
    </row>
    <row r="8" spans="1:7" x14ac:dyDescent="0.4">
      <c r="A8" t="str">
        <f>'IS BS CF'!I53</f>
        <v>IS: Net income</v>
      </c>
    </row>
    <row r="9" spans="1:7" x14ac:dyDescent="0.4">
      <c r="A9" t="s">
        <v>224</v>
      </c>
    </row>
    <row r="10" spans="1:7" x14ac:dyDescent="0.4">
      <c r="A10" t="s">
        <v>240</v>
      </c>
    </row>
    <row r="11" spans="1:7" x14ac:dyDescent="0.4">
      <c r="A11" t="s">
        <v>232</v>
      </c>
    </row>
    <row r="12" spans="1:7" x14ac:dyDescent="0.4">
      <c r="A12" t="s">
        <v>237</v>
      </c>
    </row>
    <row r="13" spans="1:7" x14ac:dyDescent="0.4">
      <c r="A13" t="s">
        <v>231</v>
      </c>
    </row>
    <row r="14" spans="1:7" x14ac:dyDescent="0.4">
      <c r="A14" t="s">
        <v>234</v>
      </c>
    </row>
    <row r="15" spans="1:7" x14ac:dyDescent="0.4">
      <c r="A15" t="s">
        <v>573</v>
      </c>
    </row>
    <row r="16" spans="1:7" x14ac:dyDescent="0.4">
      <c r="A16" t="s">
        <v>235</v>
      </c>
    </row>
    <row r="17" spans="1:1" x14ac:dyDescent="0.4">
      <c r="A17" t="s">
        <v>236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113"/>
  <sheetViews>
    <sheetView showGridLines="0" workbookViewId="0">
      <pane ySplit="2" topLeftCell="A72" activePane="bottomLeft" state="frozen"/>
      <selection activeCell="C3239" sqref="C3239"/>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cm="1">
        <f t="array" ref="B1:B113">_xlfn.UNIQUE(Codes!D:D)</f>
        <v>0</v>
      </c>
      <c r="C1" s="27" t="s">
        <v>81</v>
      </c>
      <c r="D1" s="27" t="s">
        <v>148</v>
      </c>
    </row>
    <row r="2" spans="2:4" hidden="1" x14ac:dyDescent="0.4">
      <c r="B2" t="str">
        <v>Calcs.</v>
      </c>
    </row>
    <row r="3" spans="2:4" x14ac:dyDescent="0.4">
      <c r="B3" t="str">
        <v>HVOL-EV</v>
      </c>
      <c r="C3" t="str">
        <f>SUBSTITUTE(INDEX(Codes!$B:$B,MATCH('Code list'!$B3,Codes!$D:$D,0)),":","")</f>
        <v>Volume driven - primary unit</v>
      </c>
      <c r="D3" t="str">
        <f>INDEX(Codes!$F:$F,MATCH('Code list'!$B3,Codes!$D:$D,0))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4" spans="2:4" x14ac:dyDescent="0.4">
      <c r="B4" t="str">
        <v>SCENVOL-EV</v>
      </c>
      <c r="C4" t="str">
        <f>SUBSTITUTE(INDEX(Codes!$B:$B,MATCH('Code list'!$B4,Codes!$D:$D,0)),":","")</f>
        <v>Volume driven - primary unit</v>
      </c>
      <c r="D4" t="str">
        <f>INDEX(Codes!$F:$F,MATCH('Code list'!$B4,Codes!$D:$D,0))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5" spans="2:4" x14ac:dyDescent="0.4">
      <c r="B5" t="str">
        <v>SALESQUOTA-EV</v>
      </c>
      <c r="C5" t="str">
        <f>SUBSTITUTE(INDEX(Codes!$B:$B,MATCH('Code list'!$B5,Codes!$D:$D,0)),":","")</f>
        <v>Sales Quota - AE</v>
      </c>
      <c r="D5" t="str">
        <f>INDEX(Codes!$F:$F,MATCH('Code list'!$B5,Codes!$D:$D,0))</f>
        <v>Sales quota driven event with revenue driver. We take assumptions about # of salesman, their revneue quotas, and their percent obtainment to calculate revenue. Use this if the client mentions driving revenue by hiring salesman</v>
      </c>
    </row>
    <row r="6" spans="2:4" x14ac:dyDescent="0.4">
      <c r="B6" t="str">
        <v>SALESQUOTA-ER</v>
      </c>
      <c r="C6" t="str">
        <f>SUBSTITUTE(INDEX(Codes!$B:$B,MATCH('Code list'!$B6,Codes!$D:$D,0)),":","")</f>
        <v>Sales quota driven</v>
      </c>
      <c r="D6" t="str">
        <f>INDEX(Codes!$F:$F,MATCH('Code list'!$B6,Codes!$D:$D,0))</f>
        <v>Sales quota driven event with revenue driver. We take assumptions about # of salesman, their revneue quotas, and their percent obtainment to calculate revenue. Use this if the client mentions driving revenue by hiring salesman</v>
      </c>
    </row>
    <row r="7" spans="2:4" x14ac:dyDescent="0.4">
      <c r="B7" t="str">
        <v>LVOL-EV</v>
      </c>
      <c r="C7" t="str">
        <f>SUBSTITUTE(INDEX(Codes!$B:$B,MATCH('Code list'!$B7,Codes!$D:$D,0)),":","")</f>
        <v>Low volume-driven</v>
      </c>
      <c r="D7" t="str">
        <f>INDEX(Codes!$F:$F,MATCH('Code list'!$B7,Codes!$D:$D,0))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8" spans="2:4" x14ac:dyDescent="0.4">
      <c r="B8" t="str">
        <v>VOLLIST-EV</v>
      </c>
      <c r="C8" t="str">
        <f>SUBSTITUTE(INDEX(Codes!$B:$B,MATCH('Code list'!$B8,Codes!$D:$D,0)),":","")</f>
        <v>Volume-driven - list</v>
      </c>
      <c r="D8" t="str">
        <f>INDEX(Codes!$F:$F,MATCH('Code list'!$B8,Codes!$D:$D,0))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9" spans="2:4" x14ac:dyDescent="0.4">
      <c r="B9" t="str">
        <v>VOLLIST-EVP</v>
      </c>
      <c r="C9" t="str">
        <f>SUBSTITUTE(INDEX(Codes!$B:$B,MATCH('Code list'!$B9,Codes!$D:$D,0)),":","")</f>
        <v>Volume-driven - list</v>
      </c>
      <c r="D9" t="str">
        <f>INDEX(Codes!$F:$F,MATCH('Code list'!$B9,Codes!$D:$D,0))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10" spans="2:4" x14ac:dyDescent="0.4">
      <c r="B10" t="str">
        <v>AD-EV</v>
      </c>
      <c r="C10" t="str">
        <f>SUBSTITUTE(INDEX(Codes!$B:$B,MATCH('Code list'!$B10,Codes!$D:$D,0)),":","")</f>
        <v xml:space="preserve">Ad driven revenue </v>
      </c>
      <c r="D10" t="str">
        <f>INDEX(Codes!$F:$F,MATCH('Code list'!$B10,Codes!$D:$D,0))</f>
        <v xml:space="preserve">Ad driven event. Assumptions about ad budget and customer acquisition cost drive volume. Useful for companies that plan to grow via advertising. Common amongst software and app businesses. </v>
      </c>
    </row>
    <row r="11" spans="2:4" x14ac:dyDescent="0.4">
      <c r="B11" t="str">
        <v>TAM-ER</v>
      </c>
      <c r="C11" t="str">
        <f>SUBSTITUTE(INDEX(Codes!$B:$B,MATCH('Code list'!$B11,Codes!$D:$D,0)),":","")</f>
        <v>TAM</v>
      </c>
      <c r="D11" t="str">
        <f>INDEX(Codes!$F:$F,MATCH('Code list'!$B11,Codes!$D:$D,0))</f>
        <v xml:space="preserve">TAM driven event. Begin with total addressable market assumptions and take penetration assumptions to calculate expected revenue. </v>
      </c>
    </row>
    <row r="12" spans="2:4" x14ac:dyDescent="0.4">
      <c r="B12" t="str">
        <v>TAM-EV</v>
      </c>
      <c r="C12" t="str">
        <f>SUBSTITUTE(INDEX(Codes!$B:$B,MATCH('Code list'!$B12,Codes!$D:$D,0)),":","")</f>
        <v>TAM</v>
      </c>
      <c r="D12" t="str">
        <f>INDEX(Codes!$F:$F,MATCH('Code list'!$B12,Codes!$D:$D,0))</f>
        <v xml:space="preserve">TAM driven volume. Begin with total addressable market assumptions and take penetration assumptions to calculate expected revenue. </v>
      </c>
    </row>
    <row r="13" spans="2:4" x14ac:dyDescent="0.4">
      <c r="B13" t="str">
        <v>REV-ER</v>
      </c>
      <c r="C13" t="str">
        <f>SUBSTITUTE(INDEX(Codes!$B:$B,MATCH('Code list'!$B13,Codes!$D:$D,0)),":","")</f>
        <v>Revenue hard code</v>
      </c>
      <c r="D13" t="str">
        <f>INDEX(Codes!$F:$F,MATCH('Code list'!$B13,Codes!$D:$D,0))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4" spans="2:4" x14ac:dyDescent="0.4">
      <c r="B14" t="str">
        <v>PROB-EV</v>
      </c>
      <c r="C14" t="str">
        <f>SUBSTITUTE(INDEX(Codes!$B:$B,MATCH('Code list'!$B14,Codes!$D:$D,0)),":","")</f>
        <v>Volume-driven probability weighted list - list</v>
      </c>
      <c r="D14" t="str">
        <f>INDEX(Codes!$F:$F,MATCH('Code list'!$B14,Codes!$D:$D,0))</f>
        <v>Probability-weighted list of volume items. Ex. A sales organization has a pipeline of potential contracts that will yield X volume. Item A has a 50% chance of closing on June 2025. On June 2025, volume X * 50% would be included in the projection</v>
      </c>
    </row>
    <row r="15" spans="2:4" x14ac:dyDescent="0.4">
      <c r="B15" t="str">
        <v>PROB-ER</v>
      </c>
      <c r="C15" t="str">
        <f>SUBSTITUTE(INDEX(Codes!$B:$B,MATCH('Code list'!$B15,Codes!$D:$D,0)),":","")</f>
        <v>Volume-driven probability weighted list - list</v>
      </c>
      <c r="D15" t="str">
        <f>INDEX(Codes!$F:$F,MATCH('Code list'!$B15,Codes!$D:$D,0))</f>
        <v>Probability-weighted list of revenue items. Ex. A sales organization has a pipeline of potential contracts that will yield X $ of revenue. Item A has a 50% chance of closing on June 2025. On June 2025, revenue X * 50% would be included in the projection</v>
      </c>
    </row>
    <row r="16" spans="2:4" x14ac:dyDescent="0.4">
      <c r="B16" t="str">
        <v>SCENARIO-EV</v>
      </c>
      <c r="C16" t="str">
        <f>SUBSTITUTE(INDEX(Codes!$B:$B,MATCH('Code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4">
      <c r="B17" t="str">
        <v>CAGRP-EV</v>
      </c>
      <c r="C17" t="str">
        <f>SUBSTITUTE(INDEX(Codes!$B:$B,MATCH('Code list'!$B17,Codes!$D:$D,0)),":","")</f>
        <v>Volume driven - primary unit</v>
      </c>
      <c r="D17" t="str">
        <f>INDEX(Codes!$F:$F,MATCH('Code list'!$B17,Codes!$D:$D,0))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8" spans="2:9" x14ac:dyDescent="0.4">
      <c r="B18" t="str">
        <v>SCENARIOCAGR-EP</v>
      </c>
      <c r="C18" t="str">
        <f>SUBSTITUTE(INDEX(Codes!$B:$B,MATCH('Code list'!$B18,Codes!$D:$D,0)),":","")</f>
        <v>Volume driven - primary unit</v>
      </c>
      <c r="D18" t="str">
        <f>INDEX(Codes!$F:$F,MATCH('Code list'!$B18,Codes!$D:$D,0))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c r="I18" t="s">
        <v>220</v>
      </c>
    </row>
    <row r="19" spans="2:9" x14ac:dyDescent="0.4">
      <c r="B19" t="str">
        <v>LAGVOL-EV</v>
      </c>
      <c r="C19" t="str">
        <f>SUBSTITUTE(INDEX(Codes!$B:$B,MATCH('Code list'!$B19,Codes!$D:$D,0)),":","")</f>
        <v>Lagged volume</v>
      </c>
      <c r="D19" t="str">
        <f>INDEX(Codes!$F:$F,MATCH('Code list'!$B19,Codes!$D:$D,0))</f>
        <v>Hardcoded high volume with lag. Client makes assumption about how long the volume is "Work in procress" before it becomes a volume that can drive revenue items</v>
      </c>
    </row>
    <row r="20" spans="2:9" x14ac:dyDescent="0.4">
      <c r="B20" t="str">
        <v>FUNNEL-EV</v>
      </c>
      <c r="C20" t="str">
        <f>SUBSTITUTE(INDEX(Codes!$B:$B,MATCH('Code list'!$B20,Codes!$D:$D,0)),":","")</f>
        <v>Sales Funnel</v>
      </c>
      <c r="D20" t="str">
        <f>INDEX(Codes!$F:$F,MATCH('Code list'!$B20,Codes!$D:$D,0))</f>
        <v>Hardcoded high volume with lag. Client makes assumption about how long the volume is "Work in procress" before it becomes a volume that can drive revenue items</v>
      </c>
    </row>
    <row r="21" spans="2:9" x14ac:dyDescent="0.4">
      <c r="B21" t="str">
        <v>P CODES</v>
      </c>
      <c r="C21" t="str">
        <f>SUBSTITUTE(INDEX(Codes!$B:$B,MATCH('Code list'!$B21,Codes!$D:$D,0)),":","")</f>
        <v>P CODES</v>
      </c>
      <c r="D21" t="str">
        <f>INDEX(Codes!$F:$F,MATCH('Code list'!$B21,Codes!$D:$D,0))</f>
        <v>P CODES</v>
      </c>
    </row>
    <row r="22" spans="2:9" x14ac:dyDescent="0.4">
      <c r="B22" t="str">
        <v>DTERMY-PV</v>
      </c>
      <c r="C22" t="str">
        <f>SUBSTITUTE(INDEX(Codes!$B:$B,MATCH('Code list'!$B22,Codes!$D:$D,0)),":","")</f>
        <v>Rolling fixed term debt - multiple borrowings w/ annual control</v>
      </c>
      <c r="D22" t="str">
        <f>INDEX(Codes!$F:$F,MATCH('Code list'!$B22,Codes!$D:$D,0))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23" spans="2:9" x14ac:dyDescent="0.4">
      <c r="B23" t="str">
        <v>GROWTHCHURN-PV</v>
      </c>
      <c r="C23" t="str">
        <f>SUBSTITUTE(INDEX(Codes!$B:$B,MATCH('Code list'!$B23,Codes!$D:$D,0)),":","")</f>
        <v>Growth curve steady state rev w/ churn</v>
      </c>
      <c r="D23" t="str">
        <f>INDEX(Codes!$F:$F,MATCH('Code list'!$B23,Codes!$D:$D,0))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4" spans="2:9" x14ac:dyDescent="0.4">
      <c r="B24" t="str">
        <v>GROWTH-PV</v>
      </c>
      <c r="C24" t="str">
        <f>SUBSTITUTE(INDEX(Codes!$B:$B,MATCH('Code list'!$B24,Codes!$D:$D,0)),":","")</f>
        <v>Growth curve steady state rev</v>
      </c>
      <c r="D24" t="str">
        <f>INDEX(Codes!$F:$F,MATCH('Code list'!$B24,Codes!$D:$D,0))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5" spans="2:9" x14ac:dyDescent="0.4">
      <c r="B25" t="str">
        <v>ADREV-PV</v>
      </c>
      <c r="C25" t="str">
        <f>SUBSTITUTE(INDEX(Codes!$B:$B,MATCH('Code list'!$B25,Codes!$D:$D,0)),":","")</f>
        <v>impression</v>
      </c>
      <c r="D25" t="str">
        <f>INDEX(Codes!$F:$F,MATCH('Code list'!$B25,Codes!$D:$D,0))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6" spans="2:9" x14ac:dyDescent="0.4">
      <c r="B26" t="str">
        <v>RAZOR-PV</v>
      </c>
      <c r="C26" t="str">
        <f>SUBSTITUTE(INDEX(Codes!$B:$B,MATCH('Code list'!$B26,Codes!$D:$D,0)),":","")</f>
        <v>kit/ strip</v>
      </c>
      <c r="D26" t="str">
        <f>INDEX(Codes!$F:$F,MATCH('Code list'!$B26,Codes!$D:$D,0))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7" spans="2:9" x14ac:dyDescent="0.4">
      <c r="B27" t="str">
        <v>MONTHRENT-PV</v>
      </c>
      <c r="C27" t="str">
        <f>SUBSTITUTE(INDEX(Codes!$B:$B,MATCH('Code list'!$B27,Codes!$D:$D,0)),":","")</f>
        <v>unit</v>
      </c>
      <c r="D27" t="str">
        <f>INDEX(Codes!$F:$F,MATCH('Code list'!$B27,Codes!$D:$D,0))</f>
        <v>Primary volume driven monthly rental revenue that creates a revenue driver. Pairs with an EV code to drive rental income based off a monthly rent/unit assumption</v>
      </c>
    </row>
    <row r="28" spans="2:9" x14ac:dyDescent="0.4">
      <c r="B28" t="str">
        <v>DAYRENT-PV</v>
      </c>
      <c r="C28" t="str">
        <f>SUBSTITUTE(INDEX(Codes!$B:$B,MATCH('Code list'!$B28,Codes!$D:$D,0)),":","")</f>
        <v>unit</v>
      </c>
      <c r="D28" t="str">
        <f>INDEX(Codes!$F:$F,MATCH('Code list'!$B28,Codes!$D:$D,0))</f>
        <v>Primary volume daily driven rental revenue that creates a revenue driver. Pairs with an EV code to drive rental income based off a daily rent/unit assumption</v>
      </c>
    </row>
    <row r="29" spans="2:9" x14ac:dyDescent="0.4">
      <c r="B29" t="str">
        <v>SUBV-PV</v>
      </c>
      <c r="C29" t="str">
        <f>SUBSTITUTE(INDEX(Codes!$B:$B,MATCH('Code list'!$B29,Codes!$D:$D,0)),":","")</f>
        <v>subscriber - client</v>
      </c>
      <c r="D29" t="str">
        <f>INDEX(Codes!$F:$F,MATCH('Code list'!$B29,Codes!$D:$D,0))</f>
        <v>Primary volume driven subscription revenue. PaiSR with an EV code to drive # of new subscriber, which is then used to calculate subscription revenue</v>
      </c>
    </row>
    <row r="30" spans="2:9" x14ac:dyDescent="0.4">
      <c r="B30" t="str">
        <v>SUB-PV</v>
      </c>
      <c r="C30" t="str">
        <f>SUBSTITUTE(INDEX(Codes!$B:$B,MATCH('Code list'!$B30,Codes!$D:$D,0)),":","")</f>
        <v>subscriber</v>
      </c>
      <c r="D30" t="str">
        <f>INDEX(Codes!$F:$F,MATCH('Code list'!$B30,Codes!$D:$D,0))</f>
        <v>Primary volume driven subscription revenue. PaiSR with an EV code to drive # of new subscriber, which is then used to calculate subscription revenue</v>
      </c>
    </row>
    <row r="31" spans="2:9" x14ac:dyDescent="0.4">
      <c r="B31" t="str">
        <v>SUBCLIENT-PV</v>
      </c>
      <c r="C31" t="str">
        <f>SUBSTITUTE(INDEX(Codes!$B:$B,MATCH('Code list'!$B31,Codes!$D:$D,0)),":","")</f>
        <v>Firm</v>
      </c>
      <c r="D31" t="str">
        <f>INDEX(Codes!$F:$F,MATCH('Code list'!$B31,Codes!$D:$D,0))</f>
        <v>Primary volume driven subscription revenue. PaiSR with an EV code to drive # of new subscriber, which is then used to calculate subscription revenue</v>
      </c>
    </row>
    <row r="32" spans="2:9" x14ac:dyDescent="0.4">
      <c r="B32" t="str">
        <v>SUBFREE-PV</v>
      </c>
      <c r="C32" t="str">
        <f>SUBSTITUTE(INDEX(Codes!$B:$B,MATCH('Code list'!$B32,Codes!$D:$D,0)),":","")</f>
        <v>subscriber</v>
      </c>
      <c r="D32" t="str">
        <f>INDEX(Codes!$F:$F,MATCH('Code list'!$B32,Codes!$D:$D,0))</f>
        <v>Primary volume driven freemium subscription revenue. Pairswith an EV code to drive # of new subscriber, which is then used to calculate # of free subscribers, some of whom upgrade to a paid subscription</v>
      </c>
    </row>
    <row r="33" spans="2:4" x14ac:dyDescent="0.4">
      <c r="B33" t="str">
        <v>SUB-PR</v>
      </c>
      <c r="C33" t="str">
        <f>SUBSTITUTE(INDEX(Codes!$B:$B,MATCH('Code list'!$B33,Codes!$D:$D,0)),":","")</f>
        <v>subscriber</v>
      </c>
      <c r="D33" t="str">
        <f>INDEX(Codes!$F:$F,MATCH('Code list'!$B33,Codes!$D:$D,0))</f>
        <v>Primary volume driven subscription revenue. PaiSR with an EV code to drive # of new subscriber, which is then used to calculate subscription revenue</v>
      </c>
    </row>
    <row r="34" spans="2:4" x14ac:dyDescent="0.4">
      <c r="B34" t="str">
        <v>SALES-PR</v>
      </c>
      <c r="C34" t="str">
        <f>SUBSTITUTE(INDEX(Codes!$B:$B,MATCH('Code list'!$B34,Codes!$D:$D,0)),":","")</f>
        <v>unit</v>
      </c>
      <c r="D34" t="str">
        <f>INDEX(Codes!$F:$F,MATCH('Code list'!$B34,Codes!$D:$D,0))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35" spans="2:4" x14ac:dyDescent="0.4">
      <c r="B35" t="str">
        <v>SAM-PR-R</v>
      </c>
      <c r="C35" t="str">
        <f>SUBSTITUTE(INDEX(Codes!$B:$B,MATCH('Code list'!$B35,Codes!$D:$D,0)),":","")</f>
        <v>unit</v>
      </c>
      <c r="D35" t="str">
        <f>INDEX(Codes!$F:$F,MATCH('Code list'!$B35,Codes!$D:$D,0))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36" spans="2:4" x14ac:dyDescent="0.4">
      <c r="B36" t="str">
        <v>GMV-PV</v>
      </c>
      <c r="C36" t="str">
        <f>SUBSTITUTE(INDEX(Codes!$B:$B,MATCH('Code list'!$B36,Codes!$D:$D,0)),":","")</f>
        <v>unit</v>
      </c>
      <c r="D36" t="str">
        <f>INDEX(Codes!$F:$F,MATCH('Code list'!$B36,Codes!$D:$D,0))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37" spans="2:4" x14ac:dyDescent="0.4">
      <c r="B37" t="str">
        <v>SALES-PV</v>
      </c>
      <c r="C37" t="str">
        <f>SUBSTITUTE(INDEX(Codes!$B:$B,MATCH('Code list'!$B37,Codes!$D:$D,0)),":","")</f>
        <v>unit</v>
      </c>
      <c r="D37" t="str">
        <f>INDEX(Codes!$F:$F,MATCH('Code list'!$B37,Codes!$D:$D,0))</f>
        <v xml:space="preserve">Primary sales revenue volume driven. # of units sold * price/unit = sales. </v>
      </c>
    </row>
    <row r="38" spans="2:4" x14ac:dyDescent="0.4">
      <c r="B38" t="str">
        <v>ASSETSALE-PV</v>
      </c>
      <c r="C38" t="str">
        <f>SUBSTITUTE(INDEX(Codes!$B:$B,MATCH('Code list'!$B38,Codes!$D:$D,0)),":","")</f>
        <v>Unit</v>
      </c>
      <c r="D38" t="str">
        <f>INDEX(Codes!$F:$F,MATCH('Code list'!$B38,Codes!$D:$D,0))</f>
        <v>Volume driven asset sales. Use this for large items that involve large capex per item prior to that item being sold later on (ex. Houses)</v>
      </c>
    </row>
    <row r="39" spans="2:4" x14ac:dyDescent="0.4">
      <c r="B39" t="str">
        <v>HOURLY-PV</v>
      </c>
      <c r="C39" t="str">
        <f>SUBSTITUTE(INDEX(Codes!$B:$B,MATCH('Code list'!$B39,Codes!$D:$D,0)),":","")</f>
        <v>project</v>
      </c>
      <c r="D39" t="str">
        <f>INDEX(Codes!$F:$F,MATCH('Code list'!$B39,Codes!$D:$D,0))</f>
        <v xml:space="preserve">Primary sales revenue volume driven. # of units sold * price/unit = sales. </v>
      </c>
    </row>
    <row r="40" spans="2:4" x14ac:dyDescent="0.4">
      <c r="B40" t="str">
        <v>ORIGINATIONS-PP</v>
      </c>
      <c r="C40" t="str">
        <f>SUBSTITUTE(INDEX(Codes!$B:$B,MATCH('Code list'!$B40,Codes!$D:$D,0)),":","")</f>
        <v>unit</v>
      </c>
      <c r="D40" t="str">
        <f>INDEX(Codes!$F:$F,MATCH('Code list'!$B40,Codes!$D:$D,0))</f>
        <v>CAGR-driven sales</v>
      </c>
    </row>
    <row r="41" spans="2:4" x14ac:dyDescent="0.4">
      <c r="B41" t="str">
        <v>LISTSALE-PV</v>
      </c>
      <c r="C41" t="str">
        <f>SUBSTITUTE(INDEX(Codes!$B:$B,MATCH('Code list'!$B41,Codes!$D:$D,0)),":","")</f>
        <v>unit</v>
      </c>
      <c r="D41" t="str">
        <f>INDEX(Codes!$F:$F,MATCH('Code list'!$B41,Codes!$D:$D,0))</f>
        <v>CAGR-driven sales</v>
      </c>
    </row>
    <row r="42" spans="2:4" x14ac:dyDescent="0.4">
      <c r="B42" t="str">
        <v>LAMORT-PV</v>
      </c>
      <c r="C42" t="str">
        <f>SUBSTITUTE(INDEX(Codes!$B:$B,MATCH('Code list'!$B42,Codes!$D:$D,0)),":","")</f>
        <v>Volume driven amortizing loan - no defaults</v>
      </c>
      <c r="D42" t="str">
        <f>INDEX(Codes!$F:$F,MATCH('Code list'!$B42,Codes!$D:$D,0))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43" spans="2:4" x14ac:dyDescent="0.4">
      <c r="B43" t="str">
        <v>LTERMY-PV</v>
      </c>
      <c r="C43" t="str">
        <f>SUBSTITUTE(INDEX(Codes!$B:$B,MATCH('Code list'!$B43,Codes!$D:$D,0)),":","")</f>
        <v>Rolling fixed term loan - multiple borrowings w/ annual control</v>
      </c>
      <c r="D43" t="str">
        <f>INDEX(Codes!$F:$F,MATCH('Code list'!$B43,Codes!$D:$D,0))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44" spans="2:4" x14ac:dyDescent="0.4">
      <c r="B44" t="str">
        <v>LTERMY-S</v>
      </c>
      <c r="C44" t="str">
        <f>SUBSTITUTE(INDEX(Codes!$B:$B,MATCH('Code list'!$B44,Codes!$D:$D,0)),":","")</f>
        <v>Rolling fixed term loan - multiple borrowings w/ annual control</v>
      </c>
      <c r="D44" t="str">
        <f>INDEX(Codes!$F:$F,MATCH('Code list'!$B44,Codes!$D:$D,0))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45" spans="2:4" x14ac:dyDescent="0.4">
      <c r="B45" t="str">
        <v>WCAR-S</v>
      </c>
      <c r="C45" t="str">
        <f>SUBSTITUTE(INDEX(Codes!$B:$B,MATCH('Code list'!$B45,Codes!$D:$D,0)),":","")</f>
        <v xml:space="preserve">Simple accounts receivable - revenue </v>
      </c>
      <c r="D45" t="str">
        <f>INDEX(Codes!$F:$F,MATCH('Code list'!$B45,Codes!$D:$D,0))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46" spans="2:4" x14ac:dyDescent="0.4">
      <c r="B46" t="str">
        <v>WCAR-SS</v>
      </c>
      <c r="C46" t="str">
        <f>SUBSTITUTE(INDEX(Codes!$B:$B,MATCH('Code list'!$B46,Codes!$D:$D,0)),":","")</f>
        <v xml:space="preserve">Simple accounts receivable - revenue </v>
      </c>
      <c r="D46" t="str">
        <f>INDEX(Codes!$F:$F,MATCH('Code list'!$B46,Codes!$D:$D,0))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47" spans="2:4" x14ac:dyDescent="0.4">
      <c r="B47" t="str">
        <v>DCSALESQUOTA-S</v>
      </c>
      <c r="C47" t="str">
        <f>SUBSTITUTE(INDEX(Codes!$B:$B,MATCH('Code list'!$B47,Codes!$D:$D,0)),":","")</f>
        <v>SALESQUOTA Direct Cost</v>
      </c>
      <c r="D47" t="str">
        <f>INDEX(Codes!$F:$F,MATCH('Code list'!$B47,Codes!$D:$D,0))</f>
        <v>Sales FTE's that are driven by revenue and sales quota assumption. # of FTE's = ARR/obtained quota</v>
      </c>
    </row>
    <row r="48" spans="2:4" x14ac:dyDescent="0.4">
      <c r="B48" t="str">
        <v>DCV-S</v>
      </c>
      <c r="C48" t="str">
        <f>SUBSTITUTE(INDEX(Codes!$B:$B,MATCH('Code list'!$B48,Codes!$D:$D,0)),":","")</f>
        <v xml:space="preserve">DC volume driven </v>
      </c>
      <c r="D48" t="str">
        <f>INDEX(Codes!$F:$F,MATCH('Code list'!$B48,Codes!$D:$D,0))</f>
        <v xml:space="preserve">Secondary direct cost measuring the cost of goods sold. ONLY compatible with SR-P! Do not use with any other revenue codes other than SR-P. Multiplies # of orders by a COGS/unit assumption. </v>
      </c>
    </row>
    <row r="49" spans="2:4" x14ac:dyDescent="0.4">
      <c r="B49" t="str">
        <v>SUBCAC-S</v>
      </c>
      <c r="C49" t="str">
        <f>SUBSTITUTE(INDEX(Codes!$B:$B,MATCH('Code list'!$B49,Codes!$D:$D,0)),":","")</f>
        <v>New user acquisition cost</v>
      </c>
      <c r="D49" t="str">
        <f>INDEX(Codes!$F:$F,MATCH('Code list'!$B49,Codes!$D:$D,0))</f>
        <v xml:space="preserve">Secondary direct cost measuring the cost of goods sold. ONLY compatible with SR-P! Do not use with any other revenue codes other than SR-P. Multiplies # of orders by a COGS/unit assumption. </v>
      </c>
    </row>
    <row r="50" spans="2:4" x14ac:dyDescent="0.4">
      <c r="B50" t="str">
        <v>SALES-S</v>
      </c>
      <c r="C50" t="str">
        <f>SUBSTITUTE(INDEX(Codes!$B:$B,MATCH('Code list'!$B50,Codes!$D:$D,0)),":","")</f>
        <v>Sales</v>
      </c>
      <c r="D50" t="str">
        <f>INDEX(Codes!$F:$F,MATCH('Code list'!$B50,Codes!$D:$D,0))</f>
        <v xml:space="preserve">Secondary direct cost measuring the cost of goods sold. ONLY compatible with SR-P! Do not use with any other revenue codes other than SR-P. Multiplies # of orders by a COGS/unit assumption. </v>
      </c>
    </row>
    <row r="51" spans="2:4" x14ac:dyDescent="0.4">
      <c r="B51" t="str">
        <v>SETUPFEE-S</v>
      </c>
      <c r="C51" t="str">
        <f>SUBSTITUTE(INDEX(Codes!$B:$B,MATCH('Code list'!$B51,Codes!$D:$D,0)),":","")</f>
        <v>Setup fees</v>
      </c>
      <c r="D51" t="str">
        <f>INDEX(Codes!$F:$F,MATCH('Code list'!$B51,Codes!$D:$D,0))</f>
        <v xml:space="preserve">Secondary direct cost measuring the cost of goods sold. ONLY compatible with SR-P! Do not use with any other revenue codes other than SR-P. Multiplies # of orders by a COGS/unit assumption. </v>
      </c>
    </row>
    <row r="52" spans="2:4" x14ac:dyDescent="0.4">
      <c r="B52" t="str">
        <v>SETUPFEEPERCENT-S</v>
      </c>
      <c r="C52" t="str">
        <f>SUBSTITUTE(INDEX(Codes!$B:$B,MATCH('Code list'!$B52,Codes!$D:$D,0)),":","")</f>
        <v>Setup fees</v>
      </c>
      <c r="D52" t="str">
        <f>INDEX(Codes!$F:$F,MATCH('Code list'!$B52,Codes!$D:$D,0))</f>
        <v xml:space="preserve">Secondary direct cost measuring the cost of goods sold. ONLY compatible with SR-P! Do not use with any other revenue codes other than SR-P. Multiplies # of orders by a COGS/unit assumption. </v>
      </c>
    </row>
    <row r="53" spans="2:4" x14ac:dyDescent="0.4">
      <c r="B53" t="str">
        <v>RECURFEE-S</v>
      </c>
      <c r="C53" t="str">
        <f>SUBSTITUTE(INDEX(Codes!$B:$B,MATCH('Code list'!$B53,Codes!$D:$D,0)),":","")</f>
        <v>Recurring fees</v>
      </c>
      <c r="D53" t="str">
        <f>INDEX(Codes!$F:$F,MATCH('Code list'!$B53,Codes!$D:$D,0))</f>
        <v xml:space="preserve">Secondary direct cost measuring the cost of goods sold. ONLY compatible with SR-P! Do not use with any other revenue codes other than SR-P. Multiplies # of orders by a COGS/unit assumption. </v>
      </c>
    </row>
    <row r="54" spans="2:4" x14ac:dyDescent="0.4">
      <c r="B54" t="str">
        <v>SETUPDC-S</v>
      </c>
      <c r="C54" t="str">
        <f>SUBSTITUTE(INDEX(Codes!$B:$B,MATCH('Code list'!$B54,Codes!$D:$D,0)),":","")</f>
        <v>Setup DC</v>
      </c>
      <c r="D54" t="str">
        <f>INDEX(Codes!$F:$F,MATCH('Code list'!$B54,Codes!$D:$D,0))</f>
        <v xml:space="preserve">Secondary direct cost measuring the cost of goods sold. ONLY compatible with SR-P! Do not use with any other revenue codes other than SR-P. Multiplies # of orders by a COGS/unit assumption. </v>
      </c>
    </row>
    <row r="55" spans="2:4" x14ac:dyDescent="0.4">
      <c r="B55" t="str">
        <v>RECURDC-S</v>
      </c>
      <c r="C55" t="str">
        <f>SUBSTITUTE(INDEX(Codes!$B:$B,MATCH('Code list'!$B55,Codes!$D:$D,0)),":","")</f>
        <v>Recurring fees</v>
      </c>
      <c r="D55" t="str">
        <f>INDEX(Codes!$F:$F,MATCH('Code list'!$B55,Codes!$D:$D,0))</f>
        <v xml:space="preserve">Secondary direct cost measuring the cost of goods sold. ONLY compatible with SR-P! Do not use with any other revenue codes other than SR-P. Multiplies # of orders by a COGS/unit assumption. </v>
      </c>
    </row>
    <row r="56" spans="2:4" x14ac:dyDescent="0.4">
      <c r="B56" t="str">
        <v>RECURPERCENTDC-S</v>
      </c>
      <c r="C56" t="str">
        <f>SUBSTITUTE(INDEX(Codes!$B:$B,MATCH('Code list'!$B56,Codes!$D:$D,0)),":","")</f>
        <v>Recurring fees</v>
      </c>
      <c r="D56" t="str">
        <f>INDEX(Codes!$F:$F,MATCH('Code list'!$B56,Codes!$D:$D,0))</f>
        <v xml:space="preserve">Secondary direct cost measuring the cost of goods sold. ONLY compatible with SR-P! Do not use with any other revenue codes other than SR-P. Multiplies # of orders by a COGS/unit assumption. </v>
      </c>
    </row>
    <row r="57" spans="2:4" x14ac:dyDescent="0.4">
      <c r="B57" t="str">
        <v>DTERMY-S</v>
      </c>
      <c r="C57" t="str">
        <f>SUBSTITUTE(INDEX(Codes!$B:$B,MATCH('Code list'!$B57,Codes!$D:$D,0)),":","")</f>
        <v>Rolling fixed term debt - multiple borrowings w/ annual control</v>
      </c>
      <c r="D57" t="str">
        <f>INDEX(Codes!$F:$F,MATCH('Code list'!$B57,Codes!$D:$D,0))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58" spans="2:4" x14ac:dyDescent="0.4">
      <c r="B58" t="str">
        <v>WCINV-SSV</v>
      </c>
      <c r="C58" t="str">
        <f>SUBSTITUTE(INDEX(Codes!$B:$B,MATCH('Code list'!$B58,Codes!$D:$D,0)),":","")</f>
        <v xml:space="preserve">COGS w/ inventory - volume driven </v>
      </c>
      <c r="D58" t="str">
        <f>INDEX(Codes!$F:$F,MATCH('Code list'!$B58,Codes!$D:$D,0))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59" spans="2:4" x14ac:dyDescent="0.4">
      <c r="B59" t="str">
        <v>WCINVBATCHR-S</v>
      </c>
      <c r="C59" t="str">
        <f>SUBSTITUTE(INDEX(Codes!$B:$B,MATCH('Code list'!$B59,Codes!$D:$D,0)),":","")</f>
        <v xml:space="preserve">COGS w/ inventory - volume driven </v>
      </c>
      <c r="D59" t="str">
        <f>INDEX(Codes!$F:$F,MATCH('Code list'!$B59,Codes!$D:$D,0))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60" spans="2:4" x14ac:dyDescent="0.4">
      <c r="B60" t="str">
        <v>WCINVBATCHV-S</v>
      </c>
      <c r="C60" t="str">
        <f>SUBSTITUTE(INDEX(Codes!$B:$B,MATCH('Code list'!$B60,Codes!$D:$D,0)),":","")</f>
        <v xml:space="preserve">COGS w/ inventory - volume driven </v>
      </c>
      <c r="D60" t="str">
        <f>INDEX(Codes!$F:$F,MATCH('Code list'!$B60,Codes!$D:$D,0))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61" spans="2:4" x14ac:dyDescent="0.4">
      <c r="B61" t="str">
        <v>ADREV-S</v>
      </c>
      <c r="C61" t="str">
        <f>SUBSTITUTE(INDEX(Codes!$B:$B,MATCH('Code list'!$B61,Codes!$D:$D,0)),":","")</f>
        <v>Advertising revenue - secondary</v>
      </c>
      <c r="D61" t="str">
        <f>INDEX(Codes!$F:$F,MATCH('Code list'!$B61,Codes!$D:$D,0))</f>
        <v>Secondary advertising revenue. We take assumptions about # of impressions per (unit of primary volume) and then multiply the two to calculation # of impressions. We then take an assumption about revenue/impression to driven ad revenue</v>
      </c>
    </row>
    <row r="62" spans="2:4" x14ac:dyDescent="0.4">
      <c r="B62" t="str">
        <v>DCHC-S</v>
      </c>
      <c r="C62" t="str">
        <f>SUBSTITUTE(INDEX(Codes!$B:$B,MATCH('Code list'!$B62,Codes!$D:$D,0)),":","")</f>
        <v>Headcount - revenue driven</v>
      </c>
      <c r="D62" t="str">
        <f>INDEX(Codes!$F:$F,MATCH('Code list'!$B62,Codes!$D:$D,0))</f>
        <v>This is a secondary revenue driven direct cost where the revenue from the previous code combines with an assumption about revenue/FTE to drive # of FTE's. This is multiplied by a total compensation/year assumption to get to total headcount expense</v>
      </c>
    </row>
    <row r="63" spans="2:4" x14ac:dyDescent="0.4">
      <c r="B63" t="str">
        <v>DC-S</v>
      </c>
      <c r="C63" t="str">
        <f>SUBSTITUTE(INDEX(Codes!$B:$B,MATCH('Code list'!$B63,Codes!$D:$D,0)),":","")</f>
        <v>% of revenue direct cost</v>
      </c>
      <c r="D63" t="str">
        <f>INDEX(Codes!$F:$F,MATCH('Code list'!$B63,Codes!$D:$D,0))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64" spans="2:4" x14ac:dyDescent="0.4">
      <c r="B64" t="str">
        <v>HOURLY-S</v>
      </c>
      <c r="C64" t="str">
        <f>SUBSTITUTE(INDEX(Codes!$B:$B,MATCH('Code list'!$B64,Codes!$D:$D,0)),":","")</f>
        <v>Volume driven hourly wage</v>
      </c>
      <c r="D64" t="str">
        <f>INDEX(Codes!$F:$F,MATCH('Code list'!$B64,Codes!$D:$D,0))</f>
        <v>This is a secondary revenue driven direct cost where the revenue from the previous code combines with an assumption about revenue/FTE to drive # of FTE's. This is multiplied by a total compensation/year assumption to get to total headcount expense</v>
      </c>
    </row>
    <row r="65" spans="2:4" x14ac:dyDescent="0.4">
      <c r="B65" t="str">
        <v>DCSCAC-S</v>
      </c>
      <c r="C65" t="str">
        <f>SUBSTITUTE(INDEX(Codes!$B:$B,MATCH('Code list'!$B65,Codes!$D:$D,0)),":","")</f>
        <v>Seller acquisition cost</v>
      </c>
      <c r="D65" t="str">
        <f>INDEX(Codes!$F:$F,MATCH('Code list'!$B65,Codes!$D:$D,0))</f>
        <v>Secondary seller acquisition cost. This is used in a two sided marketplace where selleSR and buyeSR must be acquired. We take an assumption about # of selleSR per order to calculate # of new selleSR and then multiply by CAC to get the expense</v>
      </c>
    </row>
    <row r="66" spans="2:4" x14ac:dyDescent="0.4">
      <c r="B66" t="str">
        <v>FAINT-S</v>
      </c>
      <c r="C66" t="str">
        <f>SUBSTITUTE(INDEX(Codes!$B:$B,MATCH('Code list'!$B66,Codes!$D:$D,0)),":","")</f>
        <v>Volume driven secondary intangible assets</v>
      </c>
      <c r="D66" t="str">
        <f>INDEX(Codes!$F:$F,MATCH('Code list'!$B66,Codes!$D:$D,0))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7" spans="2:4" x14ac:dyDescent="0.4">
      <c r="B67" t="str">
        <v>FAPPE-S</v>
      </c>
      <c r="C67" t="str">
        <f>SUBSTITUTE(INDEX(Codes!$B:$B,MATCH('Code list'!$B67,Codes!$D:$D,0)),":","")</f>
        <v>Volume driven secondary PP&amp;E</v>
      </c>
      <c r="D67" t="str">
        <f>INDEX(Codes!$F:$F,MATCH('Code list'!$B67,Codes!$D:$D,0))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8" spans="2:4" x14ac:dyDescent="0.4">
      <c r="B68" t="str">
        <v>FAPPE-IS</v>
      </c>
      <c r="C68" t="str">
        <f>SUBSTITUTE(INDEX(Codes!$B:$B,MATCH('Code list'!$B68,Codes!$D:$D,0)),":","")</f>
        <v>Volume driven secondary PP&amp;E</v>
      </c>
      <c r="D68" t="str">
        <f>INDEX(Codes!$F:$F,MATCH('Code list'!$B68,Codes!$D:$D,0))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9" spans="2:4" x14ac:dyDescent="0.4">
      <c r="B69" t="str">
        <v>FAINTR-S</v>
      </c>
      <c r="C69" t="str">
        <f>SUBSTITUTE(INDEX(Codes!$B:$B,MATCH('Code list'!$B69,Codes!$D:$D,0)),":","")</f>
        <v>Revenue driven intangible assets</v>
      </c>
      <c r="D69" t="str">
        <f>INDEX(Codes!$F:$F,MATCH('Code list'!$B69,Codes!$D:$D,0))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70" spans="2:4" x14ac:dyDescent="0.4">
      <c r="B70" t="str">
        <v>FAPPER-S</v>
      </c>
      <c r="C70" t="str">
        <f>SUBSTITUTE(INDEX(Codes!$B:$B,MATCH('Code list'!$B70,Codes!$D:$D,0)),":","")</f>
        <v>Revenue driven PP&amp;E</v>
      </c>
      <c r="D70" t="str">
        <f>INDEX(Codes!$F:$F,MATCH('Code list'!$B70,Codes!$D:$D,0))</f>
        <v>This is a code for fixed assets that are driven by a revenue driver. Use this when you want to drive the amount of investment based on revenue. Ex. You need to to invest in $10k of software for every $1 million of revenue</v>
      </c>
    </row>
    <row r="71" spans="2:4" x14ac:dyDescent="0.4">
      <c r="B71" t="str">
        <v>LAMORT-S</v>
      </c>
      <c r="C71" t="str">
        <f>SUBSTITUTE(INDEX(Codes!$B:$B,MATCH('Code list'!$B71,Codes!$D:$D,0)),":","")</f>
        <v>Volume driven amortizing loan - no defaults</v>
      </c>
      <c r="D71" t="str">
        <f>INDEX(Codes!$F:$F,MATCH('Code list'!$B71,Codes!$D:$D,0))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72" spans="2:4" x14ac:dyDescent="0.4">
      <c r="B72" t="str">
        <v>LAMORTR-S</v>
      </c>
      <c r="C72" t="str">
        <f>SUBSTITUTE(INDEX(Codes!$B:$B,MATCH('Code list'!$B72,Codes!$D:$D,0)),":","")</f>
        <v>Revenue driven amortizing loan - no defaults</v>
      </c>
      <c r="D72" t="str">
        <f>INDEX(Codes!$F:$F,MATCH('Code list'!$B72,Codes!$D:$D,0))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73" spans="2:4" x14ac:dyDescent="0.4">
      <c r="B73" t="str">
        <v>PDC-S</v>
      </c>
    </row>
    <row r="74" spans="2:4" x14ac:dyDescent="0.4">
      <c r="B74" t="str">
        <v>SUB-S</v>
      </c>
    </row>
    <row r="75" spans="2:4" x14ac:dyDescent="0.4">
      <c r="B75" t="str">
        <v>GMV-S</v>
      </c>
    </row>
    <row r="76" spans="2:4" x14ac:dyDescent="0.4">
      <c r="B76" t="str">
        <v>SUBR-S</v>
      </c>
    </row>
    <row r="77" spans="2:4" x14ac:dyDescent="0.4">
      <c r="B77" t="str">
        <v>UEREV-S</v>
      </c>
    </row>
    <row r="78" spans="2:4" x14ac:dyDescent="0.4">
      <c r="B78" t="str">
        <v>SPLIT-SV-VR</v>
      </c>
    </row>
    <row r="79" spans="2:4" x14ac:dyDescent="0.4">
      <c r="B79" t="str">
        <v>DAMORT-S</v>
      </c>
    </row>
    <row r="80" spans="2:4" x14ac:dyDescent="0.4">
      <c r="B80" t="str">
        <v>F codes</v>
      </c>
    </row>
    <row r="81" spans="2:2" x14ac:dyDescent="0.4">
      <c r="B81" t="str">
        <v>FCCA-F</v>
      </c>
    </row>
    <row r="82" spans="2:2" x14ac:dyDescent="0.4">
      <c r="B82" t="str">
        <v>FCCL-F</v>
      </c>
    </row>
    <row r="83" spans="2:2" x14ac:dyDescent="0.4">
      <c r="B83" t="str">
        <v>FCLTA-F</v>
      </c>
    </row>
    <row r="84" spans="2:2" x14ac:dyDescent="0.4">
      <c r="B84" t="str">
        <v>FCLTL-F</v>
      </c>
    </row>
    <row r="85" spans="2:2" x14ac:dyDescent="0.4">
      <c r="B85" t="str">
        <v>DAMORT-F</v>
      </c>
    </row>
    <row r="86" spans="2:2" x14ac:dyDescent="0.4">
      <c r="B86" t="str">
        <v>DTERMY-F</v>
      </c>
    </row>
    <row r="87" spans="2:2" x14ac:dyDescent="0.4">
      <c r="B87" t="str">
        <v>LTERMY-F</v>
      </c>
    </row>
    <row r="88" spans="2:2" x14ac:dyDescent="0.4">
      <c r="B88" t="str">
        <v>DTERM1-F</v>
      </c>
    </row>
    <row r="89" spans="2:2" x14ac:dyDescent="0.4">
      <c r="B89" t="str">
        <v>FAPPE-F</v>
      </c>
    </row>
    <row r="90" spans="2:2" x14ac:dyDescent="0.4">
      <c r="B90" t="str">
        <v>FAINT-F</v>
      </c>
    </row>
    <row r="91" spans="2:2" x14ac:dyDescent="0.4">
      <c r="B91" t="str">
        <v>FAPPELIST-F</v>
      </c>
    </row>
    <row r="92" spans="2:2" x14ac:dyDescent="0.4">
      <c r="B92" t="str">
        <v>AOV-TR-RV</v>
      </c>
    </row>
    <row r="93" spans="2:2" x14ac:dyDescent="0.4">
      <c r="B93" t="str">
        <v>VOV-TV-V</v>
      </c>
    </row>
    <row r="94" spans="2:2" x14ac:dyDescent="0.4">
      <c r="B94" t="str">
        <v>SALESQUOTA-TV</v>
      </c>
    </row>
    <row r="95" spans="2:2" x14ac:dyDescent="0.4">
      <c r="B95" t="str">
        <v>FAIL-TV-V</v>
      </c>
    </row>
    <row r="96" spans="2:2" x14ac:dyDescent="0.4">
      <c r="B96" t="str">
        <v>SEASON MONTHL-TV-V</v>
      </c>
    </row>
    <row r="97" spans="2:2" x14ac:dyDescent="0.4">
      <c r="B97" t="str">
        <v>SEASON MONTHL-TR-R</v>
      </c>
    </row>
    <row r="98" spans="2:2" x14ac:dyDescent="0.4">
      <c r="B98" t="str">
        <v>SEASON QUARTER-TR-R</v>
      </c>
    </row>
    <row r="99" spans="2:2" x14ac:dyDescent="0.4">
      <c r="B99" t="str">
        <v>SEASON QUARTER-TV-V</v>
      </c>
    </row>
    <row r="100" spans="2:2" x14ac:dyDescent="0.4">
      <c r="B100" t="str">
        <v>TOGGLE-TV-V</v>
      </c>
    </row>
    <row r="101" spans="2:2" x14ac:dyDescent="0.4">
      <c r="B101" t="str">
        <v>SUB-TV</v>
      </c>
    </row>
    <row r="102" spans="2:2" x14ac:dyDescent="0.4">
      <c r="B102" t="str">
        <v>ORDERS-TV</v>
      </c>
    </row>
    <row r="103" spans="2:2" x14ac:dyDescent="0.4">
      <c r="B103" t="str">
        <v>IS CODES</v>
      </c>
    </row>
    <row r="104" spans="2:2" x14ac:dyDescent="0.4">
      <c r="B104" t="str">
        <v>WCAR-IS</v>
      </c>
    </row>
    <row r="105" spans="2:2" x14ac:dyDescent="0.4">
      <c r="B105" t="str">
        <v>WCINV-IS</v>
      </c>
    </row>
    <row r="106" spans="2:2" x14ac:dyDescent="0.4">
      <c r="B106" t="str">
        <v>WCAP-IS</v>
      </c>
    </row>
    <row r="107" spans="2:2" x14ac:dyDescent="0.4">
      <c r="B107" t="str">
        <v>WCUR-IS</v>
      </c>
    </row>
    <row r="108" spans="2:2" x14ac:dyDescent="0.4">
      <c r="B108" t="str">
        <v>WCPP-IS</v>
      </c>
    </row>
    <row r="109" spans="2:2" x14ac:dyDescent="0.4">
      <c r="B109" t="str">
        <v>DCOPS-IS</v>
      </c>
    </row>
    <row r="110" spans="2:2" x14ac:dyDescent="0.4">
      <c r="B110" t="str">
        <v>GPLP-IS</v>
      </c>
    </row>
    <row r="111" spans="2:2" x14ac:dyDescent="0.4">
      <c r="B111" t="str">
        <v>TAX-IS</v>
      </c>
    </row>
    <row r="112" spans="2:2" x14ac:dyDescent="0.4">
      <c r="B112" t="str">
        <v>TAXDTA-IS</v>
      </c>
    </row>
    <row r="113" spans="2:2" x14ac:dyDescent="0.4">
      <c r="B113" t="str">
        <v>COVER-F</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9E8DD-6A40-4B89-B964-2E5CA57C783F}">
  <sheetPr codeName="Sheet20">
    <tabColor theme="5"/>
  </sheetPr>
  <dimension ref="D2:H40"/>
  <sheetViews>
    <sheetView showGridLines="0" workbookViewId="0">
      <selection activeCell="D3" sqref="D3"/>
    </sheetView>
  </sheetViews>
  <sheetFormatPr defaultRowHeight="14.6" x14ac:dyDescent="0.4"/>
  <cols>
    <col min="1" max="1" width="4.53515625" customWidth="1"/>
    <col min="2" max="2" width="41.84375" customWidth="1"/>
    <col min="3" max="3" width="4.53515625" customWidth="1"/>
    <col min="4" max="4" width="22" bestFit="1" customWidth="1"/>
    <col min="5" max="5" width="119.84375" customWidth="1"/>
  </cols>
  <sheetData>
    <row r="2" spans="4:8" x14ac:dyDescent="0.4">
      <c r="D2" s="454" t="s">
        <v>991</v>
      </c>
      <c r="E2" s="454" t="s">
        <v>248</v>
      </c>
      <c r="H2" s="455"/>
    </row>
    <row r="3" spans="4:8" x14ac:dyDescent="0.4">
      <c r="D3" s="452" t="s">
        <v>1010</v>
      </c>
      <c r="E3" t="s">
        <v>1101</v>
      </c>
      <c r="H3" s="455"/>
    </row>
    <row r="4" spans="4:8" x14ac:dyDescent="0.4">
      <c r="D4" s="453"/>
      <c r="E4" s="456"/>
      <c r="H4" s="455"/>
    </row>
    <row r="5" spans="4:8" x14ac:dyDescent="0.4">
      <c r="D5" s="226"/>
      <c r="E5" s="456"/>
      <c r="H5" s="455"/>
    </row>
    <row r="6" spans="4:8" x14ac:dyDescent="0.4">
      <c r="D6" s="226"/>
      <c r="E6" s="456"/>
      <c r="H6" s="455"/>
    </row>
    <row r="7" spans="4:8" x14ac:dyDescent="0.4">
      <c r="D7" s="226"/>
      <c r="E7" s="456"/>
      <c r="H7" s="455"/>
    </row>
    <row r="8" spans="4:8" x14ac:dyDescent="0.4">
      <c r="D8" s="226"/>
      <c r="E8" s="226"/>
    </row>
    <row r="9" spans="4:8" x14ac:dyDescent="0.4">
      <c r="D9" s="226"/>
      <c r="E9" s="226"/>
    </row>
    <row r="10" spans="4:8" x14ac:dyDescent="0.4">
      <c r="D10" s="453"/>
      <c r="E10" s="453"/>
    </row>
    <row r="11" spans="4:8" x14ac:dyDescent="0.4">
      <c r="D11" s="453"/>
      <c r="E11" s="453"/>
    </row>
    <row r="12" spans="4:8" x14ac:dyDescent="0.4">
      <c r="D12" s="453"/>
      <c r="E12" s="453"/>
    </row>
    <row r="13" spans="4:8" x14ac:dyDescent="0.4">
      <c r="D13" s="453"/>
      <c r="E13" s="453"/>
    </row>
    <row r="14" spans="4:8" x14ac:dyDescent="0.4">
      <c r="D14" s="453"/>
      <c r="E14" s="453"/>
    </row>
    <row r="15" spans="4:8" x14ac:dyDescent="0.4">
      <c r="D15" s="453"/>
      <c r="E15" s="453"/>
    </row>
    <row r="16" spans="4:8" x14ac:dyDescent="0.4">
      <c r="D16" s="453" t="s">
        <v>337</v>
      </c>
      <c r="E16" s="453"/>
    </row>
    <row r="17" spans="4:5" x14ac:dyDescent="0.4">
      <c r="D17" s="453"/>
      <c r="E17" s="453"/>
    </row>
    <row r="18" spans="4:5" x14ac:dyDescent="0.4">
      <c r="D18" s="453"/>
      <c r="E18" s="453"/>
    </row>
    <row r="19" spans="4:5" x14ac:dyDescent="0.4">
      <c r="D19" s="453"/>
      <c r="E19" s="453"/>
    </row>
    <row r="20" spans="4:5" x14ac:dyDescent="0.4">
      <c r="D20" s="453"/>
      <c r="E20" s="453"/>
    </row>
    <row r="21" spans="4:5" x14ac:dyDescent="0.4">
      <c r="D21" s="453"/>
      <c r="E21" s="453"/>
    </row>
    <row r="22" spans="4:5" x14ac:dyDescent="0.4">
      <c r="D22" s="453"/>
      <c r="E22" s="453"/>
    </row>
    <row r="23" spans="4:5" x14ac:dyDescent="0.4">
      <c r="D23" s="453"/>
      <c r="E23" s="453"/>
    </row>
    <row r="24" spans="4:5" x14ac:dyDescent="0.4">
      <c r="D24" s="453"/>
      <c r="E24" s="453"/>
    </row>
    <row r="25" spans="4:5" x14ac:dyDescent="0.4">
      <c r="D25" s="453"/>
      <c r="E25" s="453"/>
    </row>
    <row r="26" spans="4:5" x14ac:dyDescent="0.4">
      <c r="D26" s="453"/>
      <c r="E26" s="453"/>
    </row>
    <row r="27" spans="4:5" x14ac:dyDescent="0.4">
      <c r="D27" s="453"/>
      <c r="E27" s="453"/>
    </row>
    <row r="28" spans="4:5" x14ac:dyDescent="0.4">
      <c r="D28" s="453"/>
      <c r="E28" s="453"/>
    </row>
    <row r="29" spans="4:5" x14ac:dyDescent="0.4">
      <c r="D29" s="453"/>
      <c r="E29" s="453"/>
    </row>
    <row r="30" spans="4:5" x14ac:dyDescent="0.4">
      <c r="D30" s="453"/>
      <c r="E30" s="453"/>
    </row>
    <row r="31" spans="4:5" x14ac:dyDescent="0.4">
      <c r="D31" s="453"/>
      <c r="E31" s="453"/>
    </row>
    <row r="32" spans="4:5" x14ac:dyDescent="0.4">
      <c r="D32" s="453"/>
      <c r="E32" s="453"/>
    </row>
    <row r="33" spans="4:5" x14ac:dyDescent="0.4">
      <c r="D33" s="453"/>
      <c r="E33" s="453"/>
    </row>
    <row r="34" spans="4:5" x14ac:dyDescent="0.4">
      <c r="D34" s="453"/>
      <c r="E34" s="453"/>
    </row>
    <row r="35" spans="4:5" x14ac:dyDescent="0.4">
      <c r="D35" s="453"/>
      <c r="E35" s="453"/>
    </row>
    <row r="36" spans="4:5" x14ac:dyDescent="0.4">
      <c r="D36" s="453"/>
      <c r="E36" s="453"/>
    </row>
    <row r="37" spans="4:5" x14ac:dyDescent="0.4">
      <c r="D37" s="453"/>
      <c r="E37" s="453"/>
    </row>
    <row r="38" spans="4:5" x14ac:dyDescent="0.4">
      <c r="D38" s="453"/>
      <c r="E38" s="453"/>
    </row>
    <row r="39" spans="4:5" x14ac:dyDescent="0.4">
      <c r="D39" s="453"/>
      <c r="E39" s="453"/>
    </row>
    <row r="40" spans="4:5" x14ac:dyDescent="0.4">
      <c r="D40" s="453"/>
      <c r="E40" s="45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0225" r:id="rId3" name="Button 1">
              <controlPr defaultSize="0" print="0" autoFill="0" autoPict="0" macro="[0]!RunCodes1">
                <anchor moveWithCells="1" sizeWithCells="1">
                  <from>
                    <xdr:col>1</xdr:col>
                    <xdr:colOff>549729</xdr:colOff>
                    <xdr:row>6</xdr:row>
                    <xdr:rowOff>32657</xdr:rowOff>
                  </from>
                  <to>
                    <xdr:col>1</xdr:col>
                    <xdr:colOff>2634343</xdr:colOff>
                    <xdr:row>9</xdr:row>
                    <xdr:rowOff>163286</xdr:rowOff>
                  </to>
                </anchor>
              </controlPr>
            </control>
          </mc:Choice>
        </mc:AlternateContent>
        <mc:AlternateContent xmlns:mc="http://schemas.openxmlformats.org/markup-compatibility/2006">
          <mc:Choice Requires="x14">
            <control shapeId="820226" r:id="rId4" name="Button 2">
              <controlPr defaultSize="0" print="0" autoFill="0" autoPict="0" macro="[0]!ParseData">
                <anchor moveWithCells="1" sizeWithCells="1">
                  <from>
                    <xdr:col>1</xdr:col>
                    <xdr:colOff>544286</xdr:colOff>
                    <xdr:row>14</xdr:row>
                    <xdr:rowOff>152400</xdr:rowOff>
                  </from>
                  <to>
                    <xdr:col>1</xdr:col>
                    <xdr:colOff>2628900</xdr:colOff>
                    <xdr:row>18</xdr:row>
                    <xdr:rowOff>97971</xdr:rowOff>
                  </to>
                </anchor>
              </controlPr>
            </control>
          </mc:Choice>
        </mc:AlternateContent>
        <mc:AlternateContent xmlns:mc="http://schemas.openxmlformats.org/markup-compatibility/2006">
          <mc:Choice Requires="x14">
            <control shapeId="820227" r:id="rId5" name="Button 3">
              <controlPr defaultSize="0" print="0" autoFill="0" autoPict="0" macro="[0]!Reset">
                <anchor moveWithCells="1" sizeWithCells="1">
                  <from>
                    <xdr:col>1</xdr:col>
                    <xdr:colOff>527957</xdr:colOff>
                    <xdr:row>1</xdr:row>
                    <xdr:rowOff>157843</xdr:rowOff>
                  </from>
                  <to>
                    <xdr:col>1</xdr:col>
                    <xdr:colOff>2628900</xdr:colOff>
                    <xdr:row>5</xdr:row>
                    <xdr:rowOff>108857</xdr:rowOff>
                  </to>
                </anchor>
              </controlPr>
            </control>
          </mc:Choice>
        </mc:AlternateContent>
        <mc:AlternateContent xmlns:mc="http://schemas.openxmlformats.org/markup-compatibility/2006">
          <mc:Choice Requires="x14">
            <control shapeId="820228" r:id="rId6" name="Button 4">
              <controlPr defaultSize="0" print="0" autoFill="0" autoPict="0" macro="[0]!RunCodesPreCalc">
                <anchor moveWithCells="1" sizeWithCells="1">
                  <from>
                    <xdr:col>1</xdr:col>
                    <xdr:colOff>549729</xdr:colOff>
                    <xdr:row>10</xdr:row>
                    <xdr:rowOff>87086</xdr:rowOff>
                  </from>
                  <to>
                    <xdr:col>1</xdr:col>
                    <xdr:colOff>2634343</xdr:colOff>
                    <xdr:row>14</xdr:row>
                    <xdr:rowOff>32657</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CL3613"/>
  <sheetViews>
    <sheetView showGridLines="0" tabSelected="1" zoomScale="69" zoomScaleNormal="69" workbookViewId="0">
      <pane xSplit="9" ySplit="8" topLeftCell="J1406" activePane="bottomRight" state="frozen"/>
      <selection pane="topRight" activeCell="J1" sqref="J1"/>
      <selection pane="bottomLeft" activeCell="A9" sqref="A9"/>
      <selection pane="bottomRight" activeCell="K1442" sqref="K1442"/>
    </sheetView>
  </sheetViews>
  <sheetFormatPr defaultRowHeight="14.6" outlineLevelRow="2" outlineLevelCol="1" x14ac:dyDescent="0.4"/>
  <cols>
    <col min="2" max="2" width="37.15234375" style="8" bestFit="1" customWidth="1"/>
    <col min="3" max="8" width="27.84375" customWidth="1" outlineLevel="1"/>
    <col min="9" max="9" width="16.53515625"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s>
  <sheetData>
    <row r="1" spans="1:90" x14ac:dyDescent="0.4">
      <c r="A1" t="s">
        <v>534</v>
      </c>
      <c r="I1" s="8"/>
      <c r="J1" s="108" t="str">
        <f>'IS BS CF'!J1</f>
        <v>2023A</v>
      </c>
      <c r="K1" s="108" t="str">
        <f>'IS BS CF'!K1</f>
        <v>2024P</v>
      </c>
      <c r="L1" s="108" t="str">
        <f>'IS BS CF'!L1</f>
        <v>2025P</v>
      </c>
      <c r="M1" s="108" t="str">
        <f>'IS BS CF'!M1</f>
        <v>2026P</v>
      </c>
      <c r="N1" s="108" t="str">
        <f>'IS BS CF'!N1</f>
        <v>2027P</v>
      </c>
      <c r="O1" s="108" t="str">
        <f>'IS BS CF'!O1</f>
        <v>2028P</v>
      </c>
      <c r="P1" s="108" t="str">
        <f>'IS BS CF'!P1</f>
        <v>2029P</v>
      </c>
      <c r="R1" s="109" t="str">
        <f>'IS BS CF'!R1</f>
        <v>Dec-23A</v>
      </c>
      <c r="S1" s="109" t="str">
        <f>'IS BS CF'!S1</f>
        <v>Jan-24P</v>
      </c>
      <c r="T1" s="109" t="str">
        <f>'IS BS CF'!T1</f>
        <v>Feb-24P</v>
      </c>
      <c r="U1" s="109" t="str">
        <f>'IS BS CF'!U1</f>
        <v>Mar-24P</v>
      </c>
      <c r="V1" s="109" t="str">
        <f>'IS BS CF'!V1</f>
        <v>Apr-24P</v>
      </c>
      <c r="W1" s="109" t="str">
        <f>'IS BS CF'!W1</f>
        <v>May-24P</v>
      </c>
      <c r="X1" s="109" t="str">
        <f>'IS BS CF'!X1</f>
        <v>Jun-24P</v>
      </c>
      <c r="Y1" s="109" t="str">
        <f>'IS BS CF'!Y1</f>
        <v>Jul-24P</v>
      </c>
      <c r="Z1" s="109" t="str">
        <f>'IS BS CF'!Z1</f>
        <v>Aug-24P</v>
      </c>
      <c r="AA1" s="109" t="str">
        <f>'IS BS CF'!AA1</f>
        <v>Sep-24P</v>
      </c>
      <c r="AB1" s="109" t="str">
        <f>'IS BS CF'!AB1</f>
        <v>Oct-24P</v>
      </c>
      <c r="AC1" s="109" t="str">
        <f>'IS BS CF'!AC1</f>
        <v>Nov-24P</v>
      </c>
      <c r="AD1" s="109" t="str">
        <f>'IS BS CF'!AD1</f>
        <v>Dec-24P</v>
      </c>
      <c r="AE1" s="109" t="str">
        <f>'IS BS CF'!AE1</f>
        <v>Jan-25P</v>
      </c>
      <c r="AF1" s="109" t="str">
        <f>'IS BS CF'!AF1</f>
        <v>Feb-25P</v>
      </c>
      <c r="AG1" s="109" t="str">
        <f>'IS BS CF'!AG1</f>
        <v>Mar-25P</v>
      </c>
      <c r="AH1" s="109" t="str">
        <f>'IS BS CF'!AH1</f>
        <v>Apr-25P</v>
      </c>
      <c r="AI1" s="109" t="str">
        <f>'IS BS CF'!AI1</f>
        <v>May-25P</v>
      </c>
      <c r="AJ1" s="109" t="str">
        <f>'IS BS CF'!AJ1</f>
        <v>Jun-25P</v>
      </c>
      <c r="AK1" s="109" t="str">
        <f>'IS BS CF'!AK1</f>
        <v>Jul-25P</v>
      </c>
      <c r="AL1" s="109" t="str">
        <f>'IS BS CF'!AL1</f>
        <v>Aug-25P</v>
      </c>
      <c r="AM1" s="109" t="str">
        <f>'IS BS CF'!AM1</f>
        <v>Sep-25P</v>
      </c>
      <c r="AN1" s="109" t="str">
        <f>'IS BS CF'!AN1</f>
        <v>Oct-25P</v>
      </c>
      <c r="AO1" s="109" t="str">
        <f>'IS BS CF'!AO1</f>
        <v>Nov-25P</v>
      </c>
      <c r="AP1" s="109" t="str">
        <f>'IS BS CF'!AP1</f>
        <v>Dec-25P</v>
      </c>
      <c r="AQ1" s="109" t="str">
        <f>'IS BS CF'!AQ1</f>
        <v>Jan-26P</v>
      </c>
      <c r="AR1" s="109" t="str">
        <f>'IS BS CF'!AR1</f>
        <v>Feb-26P</v>
      </c>
      <c r="AS1" s="109" t="str">
        <f>'IS BS CF'!AS1</f>
        <v>Mar-26P</v>
      </c>
      <c r="AT1" s="109" t="str">
        <f>'IS BS CF'!AT1</f>
        <v>Apr-26P</v>
      </c>
      <c r="AU1" s="109" t="str">
        <f>'IS BS CF'!AU1</f>
        <v>May-26P</v>
      </c>
      <c r="AV1" s="109" t="str">
        <f>'IS BS CF'!AV1</f>
        <v>Jun-26P</v>
      </c>
      <c r="AW1" s="109" t="str">
        <f>'IS BS CF'!AW1</f>
        <v>Jul-26P</v>
      </c>
      <c r="AX1" s="109" t="str">
        <f>'IS BS CF'!AX1</f>
        <v>Aug-26P</v>
      </c>
      <c r="AY1" s="109" t="str">
        <f>'IS BS CF'!AY1</f>
        <v>Sep-26P</v>
      </c>
      <c r="AZ1" s="109" t="str">
        <f>'IS BS CF'!AZ1</f>
        <v>Oct-26P</v>
      </c>
      <c r="BA1" s="109" t="str">
        <f>'IS BS CF'!BA1</f>
        <v>Nov-26P</v>
      </c>
      <c r="BB1" s="109" t="str">
        <f>'IS BS CF'!BB1</f>
        <v>Dec-26P</v>
      </c>
      <c r="BC1" s="109" t="str">
        <f>'IS BS CF'!BC1</f>
        <v>Jan-27P</v>
      </c>
      <c r="BD1" s="109" t="str">
        <f>'IS BS CF'!BD1</f>
        <v>Feb-27P</v>
      </c>
      <c r="BE1" s="109" t="str">
        <f>'IS BS CF'!BE1</f>
        <v>Mar-27P</v>
      </c>
      <c r="BF1" s="109" t="str">
        <f>'IS BS CF'!BF1</f>
        <v>Apr-27P</v>
      </c>
      <c r="BG1" s="109" t="str">
        <f>'IS BS CF'!BG1</f>
        <v>May-27P</v>
      </c>
      <c r="BH1" s="109" t="str">
        <f>'IS BS CF'!BH1</f>
        <v>Jun-27P</v>
      </c>
      <c r="BI1" s="109" t="str">
        <f>'IS BS CF'!BI1</f>
        <v>Jul-27P</v>
      </c>
      <c r="BJ1" s="109" t="str">
        <f>'IS BS CF'!BJ1</f>
        <v>Aug-27P</v>
      </c>
      <c r="BK1" s="109" t="str">
        <f>'IS BS CF'!BK1</f>
        <v>Sep-27P</v>
      </c>
      <c r="BL1" s="109" t="str">
        <f>'IS BS CF'!BL1</f>
        <v>Oct-27P</v>
      </c>
      <c r="BM1" s="109" t="str">
        <f>'IS BS CF'!BM1</f>
        <v>Nov-27P</v>
      </c>
      <c r="BN1" s="109" t="str">
        <f>'IS BS CF'!BN1</f>
        <v>Dec-27P</v>
      </c>
      <c r="BO1" s="109" t="str">
        <f>'IS BS CF'!BO1</f>
        <v>Jan-28P</v>
      </c>
      <c r="BP1" s="109" t="str">
        <f>'IS BS CF'!BP1</f>
        <v>Feb-28P</v>
      </c>
      <c r="BQ1" s="109" t="str">
        <f>'IS BS CF'!BQ1</f>
        <v>Mar-28P</v>
      </c>
      <c r="BR1" s="109" t="str">
        <f>'IS BS CF'!BR1</f>
        <v>Apr-28P</v>
      </c>
      <c r="BS1" s="109" t="str">
        <f>'IS BS CF'!BS1</f>
        <v>May-28P</v>
      </c>
      <c r="BT1" s="109" t="str">
        <f>'IS BS CF'!BT1</f>
        <v>Jun-28P</v>
      </c>
      <c r="BU1" s="109" t="str">
        <f>'IS BS CF'!BU1</f>
        <v>Jul-28P</v>
      </c>
      <c r="BV1" s="109" t="str">
        <f>'IS BS CF'!BV1</f>
        <v>Aug-28P</v>
      </c>
      <c r="BW1" s="109" t="str">
        <f>'IS BS CF'!BW1</f>
        <v>Sep-28P</v>
      </c>
      <c r="BX1" s="109" t="str">
        <f>'IS BS CF'!BX1</f>
        <v>Oct-28P</v>
      </c>
      <c r="BY1" s="109" t="str">
        <f>'IS BS CF'!BY1</f>
        <v>Nov-28P</v>
      </c>
      <c r="BZ1" s="109" t="str">
        <f>'IS BS CF'!BZ1</f>
        <v>Dec-28P</v>
      </c>
      <c r="CA1" s="109" t="str">
        <f>'IS BS CF'!CA1</f>
        <v>Jan-29P</v>
      </c>
      <c r="CB1" s="109" t="str">
        <f>'IS BS CF'!CB1</f>
        <v>Feb-29P</v>
      </c>
      <c r="CC1" s="109" t="str">
        <f>'IS BS CF'!CC1</f>
        <v>Mar-29P</v>
      </c>
      <c r="CD1" s="109" t="str">
        <f>'IS BS CF'!CD1</f>
        <v>Apr-29P</v>
      </c>
      <c r="CE1" s="109" t="str">
        <f>'IS BS CF'!CE1</f>
        <v>May-29P</v>
      </c>
      <c r="CF1" s="109" t="str">
        <f>'IS BS CF'!CF1</f>
        <v>Jun-29P</v>
      </c>
      <c r="CG1" s="109" t="str">
        <f>'IS BS CF'!CG1</f>
        <v>Jul-29P</v>
      </c>
      <c r="CH1" s="109" t="str">
        <f>'IS BS CF'!CH1</f>
        <v>Aug-29P</v>
      </c>
      <c r="CI1" s="109" t="str">
        <f>'IS BS CF'!CI1</f>
        <v>Sep-29P</v>
      </c>
      <c r="CJ1" s="109" t="str">
        <f>'IS BS CF'!CJ1</f>
        <v>Oct-29P</v>
      </c>
      <c r="CK1" s="109" t="str">
        <f>'IS BS CF'!CK1</f>
        <v>Nov-29P</v>
      </c>
      <c r="CL1" s="109" t="str">
        <f>'IS BS CF'!CL1</f>
        <v>Dec-29P</v>
      </c>
    </row>
    <row r="2" spans="1:90" outlineLevel="1" x14ac:dyDescent="0.4">
      <c r="B2" s="12">
        <f>'IS BS CF'!B2</f>
        <v>0</v>
      </c>
      <c r="I2"/>
      <c r="J2">
        <f>'IS BS CF'!J2</f>
        <v>2023</v>
      </c>
      <c r="K2">
        <f>'IS BS CF'!K2</f>
        <v>2024</v>
      </c>
      <c r="L2">
        <f>'IS BS CF'!L2</f>
        <v>2025</v>
      </c>
      <c r="M2">
        <f>'IS BS CF'!M2</f>
        <v>2026</v>
      </c>
      <c r="N2">
        <f>'IS BS CF'!N2</f>
        <v>2027</v>
      </c>
      <c r="O2">
        <f>'IS BS CF'!O2</f>
        <v>2028</v>
      </c>
      <c r="P2">
        <f>'IS BS CF'!P2</f>
        <v>2029</v>
      </c>
      <c r="R2" s="317">
        <f>'IS BS CF'!R2</f>
        <v>45291</v>
      </c>
      <c r="S2" s="317">
        <f>EOMONTH('IS BS CF'!S2,0)</f>
        <v>45322</v>
      </c>
      <c r="T2" s="317">
        <f>'IS BS CF'!T2</f>
        <v>45351</v>
      </c>
      <c r="U2" s="317">
        <f>'IS BS CF'!U2</f>
        <v>45382</v>
      </c>
      <c r="V2" s="317">
        <f>'IS BS CF'!V2</f>
        <v>45412</v>
      </c>
      <c r="W2" s="317">
        <f>'IS BS CF'!W2</f>
        <v>45443</v>
      </c>
      <c r="X2" s="317">
        <f>'IS BS CF'!X2</f>
        <v>45473</v>
      </c>
      <c r="Y2" s="317">
        <f>'IS BS CF'!Y2</f>
        <v>45504</v>
      </c>
      <c r="Z2" s="317">
        <f>'IS BS CF'!Z2</f>
        <v>45535</v>
      </c>
      <c r="AA2" s="317">
        <f>'IS BS CF'!AA2</f>
        <v>45565</v>
      </c>
      <c r="AB2" s="317">
        <f>'IS BS CF'!AB2</f>
        <v>45596</v>
      </c>
      <c r="AC2" s="317">
        <f>'IS BS CF'!AC2</f>
        <v>45626</v>
      </c>
      <c r="AD2" s="317">
        <f>'IS BS CF'!AD2</f>
        <v>45657</v>
      </c>
      <c r="AE2" s="317">
        <f>'IS BS CF'!AE2</f>
        <v>45688</v>
      </c>
      <c r="AF2" s="317">
        <f>'IS BS CF'!AF2</f>
        <v>45716</v>
      </c>
      <c r="AG2" s="317">
        <f>'IS BS CF'!AG2</f>
        <v>45747</v>
      </c>
      <c r="AH2" s="317">
        <f>'IS BS CF'!AH2</f>
        <v>45777</v>
      </c>
      <c r="AI2" s="317">
        <f>'IS BS CF'!AI2</f>
        <v>45808</v>
      </c>
      <c r="AJ2" s="317">
        <f>'IS BS CF'!AJ2</f>
        <v>45838</v>
      </c>
      <c r="AK2" s="317">
        <f>'IS BS CF'!AK2</f>
        <v>45869</v>
      </c>
      <c r="AL2" s="317">
        <f>'IS BS CF'!AL2</f>
        <v>45900</v>
      </c>
      <c r="AM2" s="317">
        <f>'IS BS CF'!AM2</f>
        <v>45930</v>
      </c>
      <c r="AN2" s="317">
        <f>'IS BS CF'!AN2</f>
        <v>45961</v>
      </c>
      <c r="AO2" s="317">
        <f>'IS BS CF'!AO2</f>
        <v>45991</v>
      </c>
      <c r="AP2" s="317">
        <f>'IS BS CF'!AP2</f>
        <v>46022</v>
      </c>
      <c r="AQ2" s="317">
        <f>'IS BS CF'!AQ2</f>
        <v>46053</v>
      </c>
      <c r="AR2" s="317">
        <f>'IS BS CF'!AR2</f>
        <v>46081</v>
      </c>
      <c r="AS2" s="317">
        <f>'IS BS CF'!AS2</f>
        <v>46112</v>
      </c>
      <c r="AT2" s="317">
        <f>'IS BS CF'!AT2</f>
        <v>46142</v>
      </c>
      <c r="AU2" s="317">
        <f>'IS BS CF'!AU2</f>
        <v>46173</v>
      </c>
      <c r="AV2" s="317">
        <f>'IS BS CF'!AV2</f>
        <v>46203</v>
      </c>
      <c r="AW2" s="317">
        <f>'IS BS CF'!AW2</f>
        <v>46234</v>
      </c>
      <c r="AX2" s="317">
        <f>'IS BS CF'!AX2</f>
        <v>46265</v>
      </c>
      <c r="AY2" s="317">
        <f>'IS BS CF'!AY2</f>
        <v>46295</v>
      </c>
      <c r="AZ2" s="317">
        <f>'IS BS CF'!AZ2</f>
        <v>46326</v>
      </c>
      <c r="BA2" s="317">
        <f>'IS BS CF'!BA2</f>
        <v>46356</v>
      </c>
      <c r="BB2" s="317">
        <f>'IS BS CF'!BB2</f>
        <v>46387</v>
      </c>
      <c r="BC2" s="317">
        <f>'IS BS CF'!BC2</f>
        <v>46418</v>
      </c>
      <c r="BD2" s="317">
        <f>'IS BS CF'!BD2</f>
        <v>46446</v>
      </c>
      <c r="BE2" s="317">
        <f>'IS BS CF'!BE2</f>
        <v>46477</v>
      </c>
      <c r="BF2" s="317">
        <f>'IS BS CF'!BF2</f>
        <v>46507</v>
      </c>
      <c r="BG2" s="317">
        <f>'IS BS CF'!BG2</f>
        <v>46538</v>
      </c>
      <c r="BH2" s="317">
        <f>'IS BS CF'!BH2</f>
        <v>46568</v>
      </c>
      <c r="BI2" s="317">
        <f>'IS BS CF'!BI2</f>
        <v>46599</v>
      </c>
      <c r="BJ2" s="317">
        <f>'IS BS CF'!BJ2</f>
        <v>46630</v>
      </c>
      <c r="BK2" s="317">
        <f>'IS BS CF'!BK2</f>
        <v>46660</v>
      </c>
      <c r="BL2" s="317">
        <f>'IS BS CF'!BL2</f>
        <v>46691</v>
      </c>
      <c r="BM2" s="317">
        <f>'IS BS CF'!BM2</f>
        <v>46721</v>
      </c>
      <c r="BN2" s="317">
        <f>'IS BS CF'!BN2</f>
        <v>46752</v>
      </c>
      <c r="BO2" s="317">
        <f>'IS BS CF'!BO2</f>
        <v>46783</v>
      </c>
      <c r="BP2" s="317">
        <f>'IS BS CF'!BP2</f>
        <v>46812</v>
      </c>
      <c r="BQ2" s="317">
        <f>'IS BS CF'!BQ2</f>
        <v>46843</v>
      </c>
      <c r="BR2" s="317">
        <f>'IS BS CF'!BR2</f>
        <v>46873</v>
      </c>
      <c r="BS2" s="317">
        <f>'IS BS CF'!BS2</f>
        <v>46904</v>
      </c>
      <c r="BT2" s="317">
        <f>'IS BS CF'!BT2</f>
        <v>46934</v>
      </c>
      <c r="BU2" s="317">
        <f>'IS BS CF'!BU2</f>
        <v>46965</v>
      </c>
      <c r="BV2" s="317">
        <f>'IS BS CF'!BV2</f>
        <v>46996</v>
      </c>
      <c r="BW2" s="317">
        <f>'IS BS CF'!BW2</f>
        <v>47026</v>
      </c>
      <c r="BX2" s="317">
        <f>'IS BS CF'!BX2</f>
        <v>47057</v>
      </c>
      <c r="BY2" s="317">
        <f>'IS BS CF'!BY2</f>
        <v>47087</v>
      </c>
      <c r="BZ2" s="317">
        <f>'IS BS CF'!BZ2</f>
        <v>47118</v>
      </c>
      <c r="CA2" s="317">
        <f>'IS BS CF'!CA2</f>
        <v>47149</v>
      </c>
      <c r="CB2" s="317">
        <f>'IS BS CF'!CB2</f>
        <v>47177</v>
      </c>
      <c r="CC2" s="317">
        <f>'IS BS CF'!CC2</f>
        <v>47208</v>
      </c>
      <c r="CD2" s="317">
        <f>'IS BS CF'!CD2</f>
        <v>47238</v>
      </c>
      <c r="CE2" s="317">
        <f>'IS BS CF'!CE2</f>
        <v>47269</v>
      </c>
      <c r="CF2" s="317">
        <f>'IS BS CF'!CF2</f>
        <v>47299</v>
      </c>
      <c r="CG2" s="317">
        <f>'IS BS CF'!CG2</f>
        <v>47330</v>
      </c>
      <c r="CH2" s="317">
        <f>'IS BS CF'!CH2</f>
        <v>47361</v>
      </c>
      <c r="CI2" s="317">
        <f>'IS BS CF'!CI2</f>
        <v>47391</v>
      </c>
      <c r="CJ2" s="317">
        <f>'IS BS CF'!CJ2</f>
        <v>47422</v>
      </c>
      <c r="CK2" s="317">
        <f>'IS BS CF'!CK2</f>
        <v>47452</v>
      </c>
      <c r="CL2" s="317">
        <f>'IS BS CF'!CL2</f>
        <v>47483</v>
      </c>
    </row>
    <row r="3" spans="1:90" outlineLevel="1" x14ac:dyDescent="0.4">
      <c r="B3" s="12" t="str">
        <f>'IS BS CF'!B3</f>
        <v>(year)</v>
      </c>
      <c r="I3"/>
      <c r="J3"/>
      <c r="R3" s="437">
        <f>'IS BS CF'!R3</f>
        <v>2023</v>
      </c>
      <c r="S3" s="437">
        <f>'IS BS CF'!S3</f>
        <v>2024</v>
      </c>
      <c r="T3" s="437">
        <f>'IS BS CF'!T3</f>
        <v>2024</v>
      </c>
      <c r="U3" s="437">
        <f>'IS BS CF'!U3</f>
        <v>2024</v>
      </c>
      <c r="V3" s="437">
        <f>'IS BS CF'!V3</f>
        <v>2024</v>
      </c>
      <c r="W3" s="437">
        <f>'IS BS CF'!W3</f>
        <v>2024</v>
      </c>
      <c r="X3" s="437">
        <f>'IS BS CF'!X3</f>
        <v>2024</v>
      </c>
      <c r="Y3" s="437">
        <f>'IS BS CF'!Y3</f>
        <v>2024</v>
      </c>
      <c r="Z3" s="437">
        <f>'IS BS CF'!Z3</f>
        <v>2024</v>
      </c>
      <c r="AA3" s="437">
        <f>'IS BS CF'!AA3</f>
        <v>2024</v>
      </c>
      <c r="AB3" s="437">
        <f>'IS BS CF'!AB3</f>
        <v>2024</v>
      </c>
      <c r="AC3" s="437">
        <f>'IS BS CF'!AC3</f>
        <v>2024</v>
      </c>
      <c r="AD3" s="437">
        <f>'IS BS CF'!AD3</f>
        <v>2024</v>
      </c>
      <c r="AE3" s="437">
        <f>'IS BS CF'!AE3</f>
        <v>2025</v>
      </c>
      <c r="AF3" s="437">
        <f>'IS BS CF'!AF3</f>
        <v>2025</v>
      </c>
      <c r="AG3" s="437">
        <f>'IS BS CF'!AG3</f>
        <v>2025</v>
      </c>
      <c r="AH3" s="437">
        <f>'IS BS CF'!AH3</f>
        <v>2025</v>
      </c>
      <c r="AI3" s="437">
        <f>'IS BS CF'!AI3</f>
        <v>2025</v>
      </c>
      <c r="AJ3" s="437">
        <f>'IS BS CF'!AJ3</f>
        <v>2025</v>
      </c>
      <c r="AK3" s="437">
        <f>'IS BS CF'!AK3</f>
        <v>2025</v>
      </c>
      <c r="AL3" s="437">
        <f>'IS BS CF'!AL3</f>
        <v>2025</v>
      </c>
      <c r="AM3" s="437">
        <f>'IS BS CF'!AM3</f>
        <v>2025</v>
      </c>
      <c r="AN3" s="437">
        <f>'IS BS CF'!AN3</f>
        <v>2025</v>
      </c>
      <c r="AO3" s="437">
        <f>'IS BS CF'!AO3</f>
        <v>2025</v>
      </c>
      <c r="AP3" s="437">
        <f>'IS BS CF'!AP3</f>
        <v>2025</v>
      </c>
      <c r="AQ3" s="437">
        <f>'IS BS CF'!AQ3</f>
        <v>2026</v>
      </c>
      <c r="AR3" s="437">
        <f>'IS BS CF'!AR3</f>
        <v>2026</v>
      </c>
      <c r="AS3" s="437">
        <f>'IS BS CF'!AS3</f>
        <v>2026</v>
      </c>
      <c r="AT3" s="437">
        <f>'IS BS CF'!AT3</f>
        <v>2026</v>
      </c>
      <c r="AU3" s="437">
        <f>'IS BS CF'!AU3</f>
        <v>2026</v>
      </c>
      <c r="AV3" s="437">
        <f>'IS BS CF'!AV3</f>
        <v>2026</v>
      </c>
      <c r="AW3" s="437">
        <f>'IS BS CF'!AW3</f>
        <v>2026</v>
      </c>
      <c r="AX3" s="437">
        <f>'IS BS CF'!AX3</f>
        <v>2026</v>
      </c>
      <c r="AY3" s="437">
        <f>'IS BS CF'!AY3</f>
        <v>2026</v>
      </c>
      <c r="AZ3" s="437">
        <f>'IS BS CF'!AZ3</f>
        <v>2026</v>
      </c>
      <c r="BA3" s="437">
        <f>'IS BS CF'!BA3</f>
        <v>2026</v>
      </c>
      <c r="BB3" s="437">
        <f>'IS BS CF'!BB3</f>
        <v>2026</v>
      </c>
      <c r="BC3" s="437">
        <f>'IS BS CF'!BC3</f>
        <v>2027</v>
      </c>
      <c r="BD3" s="437">
        <f>'IS BS CF'!BD3</f>
        <v>2027</v>
      </c>
      <c r="BE3" s="437">
        <f>'IS BS CF'!BE3</f>
        <v>2027</v>
      </c>
      <c r="BF3" s="437">
        <f>'IS BS CF'!BF3</f>
        <v>2027</v>
      </c>
      <c r="BG3" s="437">
        <f>'IS BS CF'!BG3</f>
        <v>2027</v>
      </c>
      <c r="BH3" s="437">
        <f>'IS BS CF'!BH3</f>
        <v>2027</v>
      </c>
      <c r="BI3" s="437">
        <f>'IS BS CF'!BI3</f>
        <v>2027</v>
      </c>
      <c r="BJ3" s="437">
        <f>'IS BS CF'!BJ3</f>
        <v>2027</v>
      </c>
      <c r="BK3" s="437">
        <f>'IS BS CF'!BK3</f>
        <v>2027</v>
      </c>
      <c r="BL3" s="437">
        <f>'IS BS CF'!BL3</f>
        <v>2027</v>
      </c>
      <c r="BM3" s="437">
        <f>'IS BS CF'!BM3</f>
        <v>2027</v>
      </c>
      <c r="BN3" s="437">
        <f>'IS BS CF'!BN3</f>
        <v>2027</v>
      </c>
      <c r="BO3" s="437">
        <f>'IS BS CF'!BO3</f>
        <v>2028</v>
      </c>
      <c r="BP3" s="437">
        <f>'IS BS CF'!BP3</f>
        <v>2028</v>
      </c>
      <c r="BQ3" s="437">
        <f>'IS BS CF'!BQ3</f>
        <v>2028</v>
      </c>
      <c r="BR3" s="437">
        <f>'IS BS CF'!BR3</f>
        <v>2028</v>
      </c>
      <c r="BS3" s="437">
        <f>'IS BS CF'!BS3</f>
        <v>2028</v>
      </c>
      <c r="BT3" s="437">
        <f>'IS BS CF'!BT3</f>
        <v>2028</v>
      </c>
      <c r="BU3" s="437">
        <f>'IS BS CF'!BU3</f>
        <v>2028</v>
      </c>
      <c r="BV3" s="437">
        <f>'IS BS CF'!BV3</f>
        <v>2028</v>
      </c>
      <c r="BW3" s="437">
        <f>'IS BS CF'!BW3</f>
        <v>2028</v>
      </c>
      <c r="BX3" s="437">
        <f>'IS BS CF'!BX3</f>
        <v>2028</v>
      </c>
      <c r="BY3" s="437">
        <f>'IS BS CF'!BY3</f>
        <v>2028</v>
      </c>
      <c r="BZ3" s="437">
        <f>'IS BS CF'!BZ3</f>
        <v>2028</v>
      </c>
      <c r="CA3" s="437">
        <f>'IS BS CF'!CA3</f>
        <v>2029</v>
      </c>
      <c r="CB3" s="437">
        <f>'IS BS CF'!CB3</f>
        <v>2029</v>
      </c>
      <c r="CC3" s="437">
        <f>'IS BS CF'!CC3</f>
        <v>2029</v>
      </c>
      <c r="CD3" s="437">
        <f>'IS BS CF'!CD3</f>
        <v>2029</v>
      </c>
      <c r="CE3" s="437">
        <f>'IS BS CF'!CE3</f>
        <v>2029</v>
      </c>
      <c r="CF3" s="437">
        <f>'IS BS CF'!CF3</f>
        <v>2029</v>
      </c>
      <c r="CG3" s="437">
        <f>'IS BS CF'!CG3</f>
        <v>2029</v>
      </c>
      <c r="CH3" s="437">
        <f>'IS BS CF'!CH3</f>
        <v>2029</v>
      </c>
      <c r="CI3" s="437">
        <f>'IS BS CF'!CI3</f>
        <v>2029</v>
      </c>
      <c r="CJ3" s="437">
        <f>'IS BS CF'!CJ3</f>
        <v>2029</v>
      </c>
      <c r="CK3" s="437">
        <f>'IS BS CF'!CK3</f>
        <v>2029</v>
      </c>
      <c r="CL3" s="437">
        <f>'IS BS CF'!CL3</f>
        <v>2029</v>
      </c>
    </row>
    <row r="4" spans="1:90" outlineLevel="1" x14ac:dyDescent="0.4">
      <c r="B4" s="12" t="str">
        <f>'IS BS CF'!B4</f>
        <v>(year end)</v>
      </c>
      <c r="I4"/>
      <c r="J4"/>
      <c r="R4" s="437">
        <f>'IS BS CF'!R4</f>
        <v>2023</v>
      </c>
      <c r="S4" s="437">
        <f>'IS BS CF'!S4</f>
        <v>0</v>
      </c>
      <c r="T4" s="437">
        <f>'IS BS CF'!T4</f>
        <v>0</v>
      </c>
      <c r="U4" s="437">
        <f>'IS BS CF'!U4</f>
        <v>0</v>
      </c>
      <c r="V4" s="437">
        <f>'IS BS CF'!V4</f>
        <v>0</v>
      </c>
      <c r="W4" s="437">
        <f>'IS BS CF'!W4</f>
        <v>0</v>
      </c>
      <c r="X4" s="437">
        <f>'IS BS CF'!X4</f>
        <v>0</v>
      </c>
      <c r="Y4" s="437">
        <f>'IS BS CF'!Y4</f>
        <v>0</v>
      </c>
      <c r="Z4" s="437">
        <f>'IS BS CF'!Z4</f>
        <v>0</v>
      </c>
      <c r="AA4" s="437">
        <f>'IS BS CF'!AA4</f>
        <v>0</v>
      </c>
      <c r="AB4" s="437">
        <f>'IS BS CF'!AB4</f>
        <v>0</v>
      </c>
      <c r="AC4" s="437">
        <f>'IS BS CF'!AC4</f>
        <v>0</v>
      </c>
      <c r="AD4" s="437">
        <f>'IS BS CF'!AD4</f>
        <v>2024</v>
      </c>
      <c r="AE4" s="437">
        <f>'IS BS CF'!AE4</f>
        <v>0</v>
      </c>
      <c r="AF4" s="437">
        <f>'IS BS CF'!AF4</f>
        <v>0</v>
      </c>
      <c r="AG4" s="437">
        <f>'IS BS CF'!AG4</f>
        <v>0</v>
      </c>
      <c r="AH4" s="437">
        <f>'IS BS CF'!AH4</f>
        <v>0</v>
      </c>
      <c r="AI4" s="437">
        <f>'IS BS CF'!AI4</f>
        <v>0</v>
      </c>
      <c r="AJ4" s="437">
        <f>'IS BS CF'!AJ4</f>
        <v>0</v>
      </c>
      <c r="AK4" s="437">
        <f>'IS BS CF'!AK4</f>
        <v>0</v>
      </c>
      <c r="AL4" s="437">
        <f>'IS BS CF'!AL4</f>
        <v>0</v>
      </c>
      <c r="AM4" s="437">
        <f>'IS BS CF'!AM4</f>
        <v>0</v>
      </c>
      <c r="AN4" s="437">
        <f>'IS BS CF'!AN4</f>
        <v>0</v>
      </c>
      <c r="AO4" s="437">
        <f>'IS BS CF'!AO4</f>
        <v>0</v>
      </c>
      <c r="AP4" s="437">
        <f>'IS BS CF'!AP4</f>
        <v>2025</v>
      </c>
      <c r="AQ4" s="437">
        <f>'IS BS CF'!AQ4</f>
        <v>0</v>
      </c>
      <c r="AR4" s="437">
        <f>'IS BS CF'!AR4</f>
        <v>0</v>
      </c>
      <c r="AS4" s="437">
        <f>'IS BS CF'!AS4</f>
        <v>0</v>
      </c>
      <c r="AT4" s="437">
        <f>'IS BS CF'!AT4</f>
        <v>0</v>
      </c>
      <c r="AU4" s="437">
        <f>'IS BS CF'!AU4</f>
        <v>0</v>
      </c>
      <c r="AV4" s="437">
        <f>'IS BS CF'!AV4</f>
        <v>0</v>
      </c>
      <c r="AW4" s="437">
        <f>'IS BS CF'!AW4</f>
        <v>0</v>
      </c>
      <c r="AX4" s="437">
        <f>'IS BS CF'!AX4</f>
        <v>0</v>
      </c>
      <c r="AY4" s="437">
        <f>'IS BS CF'!AY4</f>
        <v>0</v>
      </c>
      <c r="AZ4" s="437">
        <f>'IS BS CF'!AZ4</f>
        <v>0</v>
      </c>
      <c r="BA4" s="437">
        <f>'IS BS CF'!BA4</f>
        <v>0</v>
      </c>
      <c r="BB4" s="437">
        <f>'IS BS CF'!BB4</f>
        <v>2026</v>
      </c>
      <c r="BC4" s="437">
        <f>'IS BS CF'!BC4</f>
        <v>0</v>
      </c>
      <c r="BD4" s="437">
        <f>'IS BS CF'!BD4</f>
        <v>0</v>
      </c>
      <c r="BE4" s="437">
        <f>'IS BS CF'!BE4</f>
        <v>0</v>
      </c>
      <c r="BF4" s="437">
        <f>'IS BS CF'!BF4</f>
        <v>0</v>
      </c>
      <c r="BG4" s="437">
        <f>'IS BS CF'!BG4</f>
        <v>0</v>
      </c>
      <c r="BH4" s="437">
        <f>'IS BS CF'!BH4</f>
        <v>0</v>
      </c>
      <c r="BI4" s="437">
        <f>'IS BS CF'!BI4</f>
        <v>0</v>
      </c>
      <c r="BJ4" s="437">
        <f>'IS BS CF'!BJ4</f>
        <v>0</v>
      </c>
      <c r="BK4" s="437">
        <f>'IS BS CF'!BK4</f>
        <v>0</v>
      </c>
      <c r="BL4" s="437">
        <f>'IS BS CF'!BL4</f>
        <v>0</v>
      </c>
      <c r="BM4" s="437">
        <f>'IS BS CF'!BM4</f>
        <v>0</v>
      </c>
      <c r="BN4" s="437">
        <f>'IS BS CF'!BN4</f>
        <v>2027</v>
      </c>
      <c r="BO4" s="437">
        <f>'IS BS CF'!BO4</f>
        <v>0</v>
      </c>
      <c r="BP4" s="437">
        <f>'IS BS CF'!BP4</f>
        <v>0</v>
      </c>
      <c r="BQ4" s="437">
        <f>'IS BS CF'!BQ4</f>
        <v>0</v>
      </c>
      <c r="BR4" s="437">
        <f>'IS BS CF'!BR4</f>
        <v>0</v>
      </c>
      <c r="BS4" s="437">
        <f>'IS BS CF'!BS4</f>
        <v>0</v>
      </c>
      <c r="BT4" s="437">
        <f>'IS BS CF'!BT4</f>
        <v>0</v>
      </c>
      <c r="BU4" s="437">
        <f>'IS BS CF'!BU4</f>
        <v>0</v>
      </c>
      <c r="BV4" s="437">
        <f>'IS BS CF'!BV4</f>
        <v>0</v>
      </c>
      <c r="BW4" s="437">
        <f>'IS BS CF'!BW4</f>
        <v>0</v>
      </c>
      <c r="BX4" s="437">
        <f>'IS BS CF'!BX4</f>
        <v>0</v>
      </c>
      <c r="BY4" s="437">
        <f>'IS BS CF'!BY4</f>
        <v>0</v>
      </c>
      <c r="BZ4" s="437">
        <f>'IS BS CF'!BZ4</f>
        <v>2028</v>
      </c>
      <c r="CA4" s="437">
        <f>'IS BS CF'!CA4</f>
        <v>0</v>
      </c>
      <c r="CB4" s="437">
        <f>'IS BS CF'!CB4</f>
        <v>0</v>
      </c>
      <c r="CC4" s="437">
        <f>'IS BS CF'!CC4</f>
        <v>0</v>
      </c>
      <c r="CD4" s="437">
        <f>'IS BS CF'!CD4</f>
        <v>0</v>
      </c>
      <c r="CE4" s="437">
        <f>'IS BS CF'!CE4</f>
        <v>0</v>
      </c>
      <c r="CF4" s="437">
        <f>'IS BS CF'!CF4</f>
        <v>0</v>
      </c>
      <c r="CG4" s="437">
        <f>'IS BS CF'!CG4</f>
        <v>0</v>
      </c>
      <c r="CH4" s="437">
        <f>'IS BS CF'!CH4</f>
        <v>0</v>
      </c>
      <c r="CI4" s="437">
        <f>'IS BS CF'!CI4</f>
        <v>0</v>
      </c>
      <c r="CJ4" s="437">
        <f>'IS BS CF'!CJ4</f>
        <v>0</v>
      </c>
      <c r="CK4" s="437">
        <f>'IS BS CF'!CK4</f>
        <v>0</v>
      </c>
      <c r="CL4" s="437">
        <f>'IS BS CF'!CL4</f>
        <v>2029</v>
      </c>
    </row>
    <row r="5" spans="1:90" outlineLevel="1" x14ac:dyDescent="0.4">
      <c r="B5" s="12" t="str">
        <f>'IS BS CF'!B5</f>
        <v>(Year #)</v>
      </c>
      <c r="I5"/>
      <c r="J5"/>
      <c r="S5" s="438">
        <f>'IS BS CF'!S5</f>
        <v>1</v>
      </c>
      <c r="T5" s="438">
        <f>'IS BS CF'!T5</f>
        <v>1</v>
      </c>
      <c r="U5" s="438">
        <f>'IS BS CF'!U5</f>
        <v>1</v>
      </c>
      <c r="V5" s="438">
        <f>'IS BS CF'!V5</f>
        <v>1</v>
      </c>
      <c r="W5" s="438">
        <f>'IS BS CF'!W5</f>
        <v>1</v>
      </c>
      <c r="X5" s="438">
        <f>'IS BS CF'!X5</f>
        <v>1</v>
      </c>
      <c r="Y5" s="438">
        <f>'IS BS CF'!Y5</f>
        <v>1</v>
      </c>
      <c r="Z5" s="438">
        <f>'IS BS CF'!Z5</f>
        <v>1</v>
      </c>
      <c r="AA5" s="438">
        <f>'IS BS CF'!AA5</f>
        <v>1</v>
      </c>
      <c r="AB5" s="438">
        <f>'IS BS CF'!AB5</f>
        <v>1</v>
      </c>
      <c r="AC5" s="438">
        <f>'IS BS CF'!AC5</f>
        <v>1</v>
      </c>
      <c r="AD5" s="438">
        <f>'IS BS CF'!AD5</f>
        <v>1</v>
      </c>
      <c r="AE5" s="438">
        <f>'IS BS CF'!AE5</f>
        <v>2</v>
      </c>
      <c r="AF5" s="438">
        <f>'IS BS CF'!AF5</f>
        <v>2</v>
      </c>
      <c r="AG5" s="438">
        <f>'IS BS CF'!AG5</f>
        <v>2</v>
      </c>
      <c r="AH5" s="438">
        <f>'IS BS CF'!AH5</f>
        <v>2</v>
      </c>
      <c r="AI5" s="438">
        <f>'IS BS CF'!AI5</f>
        <v>2</v>
      </c>
      <c r="AJ5" s="438">
        <f>'IS BS CF'!AJ5</f>
        <v>2</v>
      </c>
      <c r="AK5" s="438">
        <f>'IS BS CF'!AK5</f>
        <v>2</v>
      </c>
      <c r="AL5" s="438">
        <f>'IS BS CF'!AL5</f>
        <v>2</v>
      </c>
      <c r="AM5" s="438">
        <f>'IS BS CF'!AM5</f>
        <v>2</v>
      </c>
      <c r="AN5" s="438">
        <f>'IS BS CF'!AN5</f>
        <v>2</v>
      </c>
      <c r="AO5" s="438">
        <f>'IS BS CF'!AO5</f>
        <v>2</v>
      </c>
      <c r="AP5" s="438">
        <f>'IS BS CF'!AP5</f>
        <v>2</v>
      </c>
      <c r="AQ5" s="438">
        <f>'IS BS CF'!AQ5</f>
        <v>3</v>
      </c>
      <c r="AR5" s="438">
        <f>'IS BS CF'!AR5</f>
        <v>3</v>
      </c>
      <c r="AS5" s="438">
        <f>'IS BS CF'!AS5</f>
        <v>3</v>
      </c>
      <c r="AT5" s="438">
        <f>'IS BS CF'!AT5</f>
        <v>3</v>
      </c>
      <c r="AU5" s="438">
        <f>'IS BS CF'!AU5</f>
        <v>3</v>
      </c>
      <c r="AV5" s="438">
        <f>'IS BS CF'!AV5</f>
        <v>3</v>
      </c>
      <c r="AW5" s="438">
        <f>'IS BS CF'!AW5</f>
        <v>3</v>
      </c>
      <c r="AX5" s="438">
        <f>'IS BS CF'!AX5</f>
        <v>3</v>
      </c>
      <c r="AY5" s="438">
        <f>'IS BS CF'!AY5</f>
        <v>3</v>
      </c>
      <c r="AZ5" s="438">
        <f>'IS BS CF'!AZ5</f>
        <v>3</v>
      </c>
      <c r="BA5" s="438">
        <f>'IS BS CF'!BA5</f>
        <v>3</v>
      </c>
      <c r="BB5" s="438">
        <f>'IS BS CF'!BB5</f>
        <v>3</v>
      </c>
      <c r="BC5" s="438">
        <f>'IS BS CF'!BC5</f>
        <v>4</v>
      </c>
      <c r="BD5" s="438">
        <f>'IS BS CF'!BD5</f>
        <v>4</v>
      </c>
      <c r="BE5" s="438">
        <f>'IS BS CF'!BE5</f>
        <v>4</v>
      </c>
      <c r="BF5" s="438">
        <f>'IS BS CF'!BF5</f>
        <v>4</v>
      </c>
      <c r="BG5" s="438">
        <f>'IS BS CF'!BG5</f>
        <v>4</v>
      </c>
      <c r="BH5" s="438">
        <f>'IS BS CF'!BH5</f>
        <v>4</v>
      </c>
      <c r="BI5" s="438">
        <f>'IS BS CF'!BI5</f>
        <v>4</v>
      </c>
      <c r="BJ5" s="438">
        <f>'IS BS CF'!BJ5</f>
        <v>4</v>
      </c>
      <c r="BK5" s="438">
        <f>'IS BS CF'!BK5</f>
        <v>4</v>
      </c>
      <c r="BL5" s="438">
        <f>'IS BS CF'!BL5</f>
        <v>4</v>
      </c>
      <c r="BM5" s="438">
        <f>'IS BS CF'!BM5</f>
        <v>4</v>
      </c>
      <c r="BN5" s="438">
        <f>'IS BS CF'!BN5</f>
        <v>4</v>
      </c>
      <c r="BO5" s="438">
        <f>'IS BS CF'!BO5</f>
        <v>5</v>
      </c>
      <c r="BP5" s="438">
        <f>'IS BS CF'!BP5</f>
        <v>5</v>
      </c>
      <c r="BQ5" s="438">
        <f>'IS BS CF'!BQ5</f>
        <v>5</v>
      </c>
      <c r="BR5" s="438">
        <f>'IS BS CF'!BR5</f>
        <v>5</v>
      </c>
      <c r="BS5" s="438">
        <f>'IS BS CF'!BS5</f>
        <v>5</v>
      </c>
      <c r="BT5" s="438">
        <f>'IS BS CF'!BT5</f>
        <v>5</v>
      </c>
      <c r="BU5" s="438">
        <f>'IS BS CF'!BU5</f>
        <v>5</v>
      </c>
      <c r="BV5" s="438">
        <f>'IS BS CF'!BV5</f>
        <v>5</v>
      </c>
      <c r="BW5" s="438">
        <f>'IS BS CF'!BW5</f>
        <v>5</v>
      </c>
      <c r="BX5" s="438">
        <f>'IS BS CF'!BX5</f>
        <v>5</v>
      </c>
      <c r="BY5" s="438">
        <f>'IS BS CF'!BY5</f>
        <v>5</v>
      </c>
      <c r="BZ5" s="438">
        <f>'IS BS CF'!BZ5</f>
        <v>5</v>
      </c>
      <c r="CA5" s="438">
        <f>'IS BS CF'!CA5</f>
        <v>6</v>
      </c>
      <c r="CB5" s="438">
        <f>'IS BS CF'!CB5</f>
        <v>6</v>
      </c>
      <c r="CC5" s="438">
        <f>'IS BS CF'!CC5</f>
        <v>6</v>
      </c>
      <c r="CD5" s="438">
        <f>'IS BS CF'!CD5</f>
        <v>6</v>
      </c>
      <c r="CE5" s="438">
        <f>'IS BS CF'!CE5</f>
        <v>6</v>
      </c>
      <c r="CF5" s="438">
        <f>'IS BS CF'!CF5</f>
        <v>6</v>
      </c>
      <c r="CG5" s="438">
        <f>'IS BS CF'!CG5</f>
        <v>6</v>
      </c>
      <c r="CH5" s="438">
        <f>'IS BS CF'!CH5</f>
        <v>6</v>
      </c>
      <c r="CI5" s="438">
        <f>'IS BS CF'!CI5</f>
        <v>6</v>
      </c>
      <c r="CJ5" s="438">
        <f>'IS BS CF'!CJ5</f>
        <v>6</v>
      </c>
      <c r="CK5" s="438">
        <f>'IS BS CF'!CK5</f>
        <v>6</v>
      </c>
      <c r="CL5" s="438">
        <f>'IS BS CF'!CL5</f>
        <v>6</v>
      </c>
    </row>
    <row r="6" spans="1:90" outlineLevel="1" x14ac:dyDescent="0.4">
      <c r="B6" s="12" t="str">
        <f>'IS BS CF'!B6</f>
        <v>(Year end #)</v>
      </c>
      <c r="I6"/>
      <c r="J6"/>
      <c r="S6" s="439">
        <f>'IS BS CF'!S6</f>
        <v>0</v>
      </c>
      <c r="T6" s="439">
        <f>'IS BS CF'!T6</f>
        <v>0</v>
      </c>
      <c r="U6" s="439">
        <f>'IS BS CF'!U6</f>
        <v>0</v>
      </c>
      <c r="V6" s="439">
        <f>'IS BS CF'!V6</f>
        <v>0</v>
      </c>
      <c r="W6" s="439">
        <f>'IS BS CF'!W6</f>
        <v>0</v>
      </c>
      <c r="X6" s="439">
        <f>'IS BS CF'!X6</f>
        <v>0</v>
      </c>
      <c r="Y6" s="439">
        <f>'IS BS CF'!Y6</f>
        <v>0</v>
      </c>
      <c r="Z6" s="439">
        <f>'IS BS CF'!Z6</f>
        <v>0</v>
      </c>
      <c r="AA6" s="439">
        <f>'IS BS CF'!AA6</f>
        <v>0</v>
      </c>
      <c r="AB6" s="439">
        <f>'IS BS CF'!AB6</f>
        <v>0</v>
      </c>
      <c r="AC6" s="439">
        <f>'IS BS CF'!AC6</f>
        <v>0</v>
      </c>
      <c r="AD6" s="439">
        <f>'IS BS CF'!AD6</f>
        <v>1</v>
      </c>
      <c r="AE6" s="439">
        <f>'IS BS CF'!AE6</f>
        <v>0</v>
      </c>
      <c r="AF6" s="439">
        <f>'IS BS CF'!AF6</f>
        <v>0</v>
      </c>
      <c r="AG6" s="439">
        <f>'IS BS CF'!AG6</f>
        <v>0</v>
      </c>
      <c r="AH6" s="439">
        <f>'IS BS CF'!AH6</f>
        <v>0</v>
      </c>
      <c r="AI6" s="439">
        <f>'IS BS CF'!AI6</f>
        <v>0</v>
      </c>
      <c r="AJ6" s="439">
        <f>'IS BS CF'!AJ6</f>
        <v>0</v>
      </c>
      <c r="AK6" s="439">
        <f>'IS BS CF'!AK6</f>
        <v>0</v>
      </c>
      <c r="AL6" s="439">
        <f>'IS BS CF'!AL6</f>
        <v>0</v>
      </c>
      <c r="AM6" s="439">
        <f>'IS BS CF'!AM6</f>
        <v>0</v>
      </c>
      <c r="AN6" s="439">
        <f>'IS BS CF'!AN6</f>
        <v>0</v>
      </c>
      <c r="AO6" s="439">
        <f>'IS BS CF'!AO6</f>
        <v>0</v>
      </c>
      <c r="AP6" s="439">
        <f>'IS BS CF'!AP6</f>
        <v>2</v>
      </c>
      <c r="AQ6" s="439">
        <f>'IS BS CF'!AQ6</f>
        <v>0</v>
      </c>
      <c r="AR6" s="439">
        <f>'IS BS CF'!AR6</f>
        <v>0</v>
      </c>
      <c r="AS6" s="439">
        <f>'IS BS CF'!AS6</f>
        <v>0</v>
      </c>
      <c r="AT6" s="439">
        <f>'IS BS CF'!AT6</f>
        <v>0</v>
      </c>
      <c r="AU6" s="439">
        <f>'IS BS CF'!AU6</f>
        <v>0</v>
      </c>
      <c r="AV6" s="439">
        <f>'IS BS CF'!AV6</f>
        <v>0</v>
      </c>
      <c r="AW6" s="439">
        <f>'IS BS CF'!AW6</f>
        <v>0</v>
      </c>
      <c r="AX6" s="439">
        <f>'IS BS CF'!AX6</f>
        <v>0</v>
      </c>
      <c r="AY6" s="439">
        <f>'IS BS CF'!AY6</f>
        <v>0</v>
      </c>
      <c r="AZ6" s="439">
        <f>'IS BS CF'!AZ6</f>
        <v>0</v>
      </c>
      <c r="BA6" s="439">
        <f>'IS BS CF'!BA6</f>
        <v>0</v>
      </c>
      <c r="BB6" s="439">
        <f>'IS BS CF'!BB6</f>
        <v>3</v>
      </c>
      <c r="BC6" s="439">
        <f>'IS BS CF'!BC6</f>
        <v>0</v>
      </c>
      <c r="BD6" s="439">
        <f>'IS BS CF'!BD6</f>
        <v>0</v>
      </c>
      <c r="BE6" s="439">
        <f>'IS BS CF'!BE6</f>
        <v>0</v>
      </c>
      <c r="BF6" s="439">
        <f>'IS BS CF'!BF6</f>
        <v>0</v>
      </c>
      <c r="BG6" s="439">
        <f>'IS BS CF'!BG6</f>
        <v>0</v>
      </c>
      <c r="BH6" s="439">
        <f>'IS BS CF'!BH6</f>
        <v>0</v>
      </c>
      <c r="BI6" s="439">
        <f>'IS BS CF'!BI6</f>
        <v>0</v>
      </c>
      <c r="BJ6" s="439">
        <f>'IS BS CF'!BJ6</f>
        <v>0</v>
      </c>
      <c r="BK6" s="439">
        <f>'IS BS CF'!BK6</f>
        <v>0</v>
      </c>
      <c r="BL6" s="439">
        <f>'IS BS CF'!BL6</f>
        <v>0</v>
      </c>
      <c r="BM6" s="439">
        <f>'IS BS CF'!BM6</f>
        <v>0</v>
      </c>
      <c r="BN6" s="439">
        <f>'IS BS CF'!BN6</f>
        <v>4</v>
      </c>
      <c r="BO6" s="439">
        <f>'IS BS CF'!BO6</f>
        <v>0</v>
      </c>
      <c r="BP6" s="439">
        <f>'IS BS CF'!BP6</f>
        <v>0</v>
      </c>
      <c r="BQ6" s="439">
        <f>'IS BS CF'!BQ6</f>
        <v>0</v>
      </c>
      <c r="BR6" s="439">
        <f>'IS BS CF'!BR6</f>
        <v>0</v>
      </c>
      <c r="BS6" s="439">
        <f>'IS BS CF'!BS6</f>
        <v>0</v>
      </c>
      <c r="BT6" s="439">
        <f>'IS BS CF'!BT6</f>
        <v>0</v>
      </c>
      <c r="BU6" s="439">
        <f>'IS BS CF'!BU6</f>
        <v>0</v>
      </c>
      <c r="BV6" s="439">
        <f>'IS BS CF'!BV6</f>
        <v>0</v>
      </c>
      <c r="BW6" s="439">
        <f>'IS BS CF'!BW6</f>
        <v>0</v>
      </c>
      <c r="BX6" s="439">
        <f>'IS BS CF'!BX6</f>
        <v>0</v>
      </c>
      <c r="BY6" s="439">
        <f>'IS BS CF'!BY6</f>
        <v>0</v>
      </c>
      <c r="BZ6" s="439">
        <f>'IS BS CF'!BZ6</f>
        <v>5</v>
      </c>
      <c r="CA6" s="439">
        <f>'IS BS CF'!CA6</f>
        <v>0</v>
      </c>
      <c r="CB6" s="439">
        <f>'IS BS CF'!CB6</f>
        <v>0</v>
      </c>
      <c r="CC6" s="439">
        <f>'IS BS CF'!CC6</f>
        <v>0</v>
      </c>
      <c r="CD6" s="439">
        <f>'IS BS CF'!CD6</f>
        <v>0</v>
      </c>
      <c r="CE6" s="439">
        <f>'IS BS CF'!CE6</f>
        <v>0</v>
      </c>
      <c r="CF6" s="439">
        <f>'IS BS CF'!CF6</f>
        <v>0</v>
      </c>
      <c r="CG6" s="439">
        <f>'IS BS CF'!CG6</f>
        <v>0</v>
      </c>
      <c r="CH6" s="439">
        <f>'IS BS CF'!CH6</f>
        <v>0</v>
      </c>
      <c r="CI6" s="439">
        <f>'IS BS CF'!CI6</f>
        <v>0</v>
      </c>
      <c r="CJ6" s="439">
        <f>'IS BS CF'!CJ6</f>
        <v>0</v>
      </c>
      <c r="CK6" s="439">
        <f>'IS BS CF'!CK6</f>
        <v>0</v>
      </c>
      <c r="CL6" s="439" t="e">
        <f>'IS BS CF'!CL6</f>
        <v>#REF!</v>
      </c>
    </row>
    <row r="7" spans="1:90" outlineLevel="1" x14ac:dyDescent="0.4">
      <c r="B7" s="12" t="str">
        <f>'IS BS CF'!B7</f>
        <v>(Calendar month #)</v>
      </c>
      <c r="C7" s="57"/>
      <c r="D7" s="57"/>
      <c r="E7" s="57"/>
      <c r="F7" s="57"/>
      <c r="G7" s="57"/>
      <c r="H7" s="57"/>
      <c r="I7" s="57"/>
      <c r="J7" s="57"/>
      <c r="K7" s="57"/>
      <c r="L7" s="57"/>
      <c r="M7" s="57"/>
      <c r="N7" s="57"/>
      <c r="O7" s="57"/>
      <c r="P7" s="57"/>
      <c r="S7" s="436">
        <f>'IS BS CF'!S7</f>
        <v>1</v>
      </c>
      <c r="T7" s="436">
        <f>'IS BS CF'!T7</f>
        <v>2</v>
      </c>
      <c r="U7" s="436">
        <f>'IS BS CF'!U7</f>
        <v>3</v>
      </c>
      <c r="V7" s="436">
        <f>'IS BS CF'!V7</f>
        <v>4</v>
      </c>
      <c r="W7" s="436">
        <f>'IS BS CF'!W7</f>
        <v>5</v>
      </c>
      <c r="X7" s="436">
        <f>'IS BS CF'!X7</f>
        <v>6</v>
      </c>
      <c r="Y7" s="436">
        <f>'IS BS CF'!Y7</f>
        <v>7</v>
      </c>
      <c r="Z7" s="436">
        <f>'IS BS CF'!Z7</f>
        <v>8</v>
      </c>
      <c r="AA7" s="436">
        <f>'IS BS CF'!AA7</f>
        <v>9</v>
      </c>
      <c r="AB7" s="436">
        <f>'IS BS CF'!AB7</f>
        <v>10</v>
      </c>
      <c r="AC7" s="436">
        <f>'IS BS CF'!AC7</f>
        <v>11</v>
      </c>
      <c r="AD7" s="436">
        <f>'IS BS CF'!AD7</f>
        <v>12</v>
      </c>
      <c r="AE7" s="436">
        <f>'IS BS CF'!AE7</f>
        <v>1</v>
      </c>
      <c r="AF7" s="436">
        <f>'IS BS CF'!AF7</f>
        <v>2</v>
      </c>
      <c r="AG7" s="436">
        <f>'IS BS CF'!AG7</f>
        <v>3</v>
      </c>
      <c r="AH7" s="436">
        <f>'IS BS CF'!AH7</f>
        <v>4</v>
      </c>
      <c r="AI7" s="436">
        <f>'IS BS CF'!AI7</f>
        <v>5</v>
      </c>
      <c r="AJ7" s="436">
        <f>'IS BS CF'!AJ7</f>
        <v>6</v>
      </c>
      <c r="AK7" s="436">
        <f>'IS BS CF'!AK7</f>
        <v>7</v>
      </c>
      <c r="AL7" s="436">
        <f>'IS BS CF'!AL7</f>
        <v>8</v>
      </c>
      <c r="AM7" s="436">
        <f>'IS BS CF'!AM7</f>
        <v>9</v>
      </c>
      <c r="AN7" s="436">
        <f>'IS BS CF'!AN7</f>
        <v>10</v>
      </c>
      <c r="AO7" s="436">
        <f>'IS BS CF'!AO7</f>
        <v>11</v>
      </c>
      <c r="AP7" s="436">
        <f>'IS BS CF'!AP7</f>
        <v>12</v>
      </c>
      <c r="AQ7" s="436">
        <f>'IS BS CF'!AQ7</f>
        <v>1</v>
      </c>
      <c r="AR7" s="436">
        <f>'IS BS CF'!AR7</f>
        <v>2</v>
      </c>
      <c r="AS7" s="436">
        <f>'IS BS CF'!AS7</f>
        <v>3</v>
      </c>
      <c r="AT7" s="436">
        <f>'IS BS CF'!AT7</f>
        <v>4</v>
      </c>
      <c r="AU7" s="436">
        <f>'IS BS CF'!AU7</f>
        <v>5</v>
      </c>
      <c r="AV7" s="436">
        <f>'IS BS CF'!AV7</f>
        <v>6</v>
      </c>
      <c r="AW7" s="436">
        <f>'IS BS CF'!AW7</f>
        <v>7</v>
      </c>
      <c r="AX7" s="436">
        <f>'IS BS CF'!AX7</f>
        <v>8</v>
      </c>
      <c r="AY7" s="436">
        <f>'IS BS CF'!AY7</f>
        <v>9</v>
      </c>
      <c r="AZ7" s="436">
        <f>'IS BS CF'!AZ7</f>
        <v>10</v>
      </c>
      <c r="BA7" s="436">
        <f>'IS BS CF'!BA7</f>
        <v>11</v>
      </c>
      <c r="BB7" s="436">
        <f>'IS BS CF'!BB7</f>
        <v>12</v>
      </c>
      <c r="BC7" s="436">
        <f>'IS BS CF'!BC7</f>
        <v>1</v>
      </c>
      <c r="BD7" s="436">
        <f>'IS BS CF'!BD7</f>
        <v>2</v>
      </c>
      <c r="BE7" s="436">
        <f>'IS BS CF'!BE7</f>
        <v>3</v>
      </c>
      <c r="BF7" s="436">
        <f>'IS BS CF'!BF7</f>
        <v>4</v>
      </c>
      <c r="BG7" s="436">
        <f>'IS BS CF'!BG7</f>
        <v>5</v>
      </c>
      <c r="BH7" s="436">
        <f>'IS BS CF'!BH7</f>
        <v>6</v>
      </c>
      <c r="BI7" s="436">
        <f>'IS BS CF'!BI7</f>
        <v>7</v>
      </c>
      <c r="BJ7" s="436">
        <f>'IS BS CF'!BJ7</f>
        <v>8</v>
      </c>
      <c r="BK7" s="436">
        <f>'IS BS CF'!BK7</f>
        <v>9</v>
      </c>
      <c r="BL7" s="436">
        <f>'IS BS CF'!BL7</f>
        <v>10</v>
      </c>
      <c r="BM7" s="436">
        <f>'IS BS CF'!BM7</f>
        <v>11</v>
      </c>
      <c r="BN7" s="436">
        <f>'IS BS CF'!BN7</f>
        <v>12</v>
      </c>
      <c r="BO7" s="436">
        <f>'IS BS CF'!BO7</f>
        <v>1</v>
      </c>
      <c r="BP7" s="436">
        <f>'IS BS CF'!BP7</f>
        <v>2</v>
      </c>
      <c r="BQ7" s="436">
        <f>'IS BS CF'!BQ7</f>
        <v>3</v>
      </c>
      <c r="BR7" s="436">
        <f>'IS BS CF'!BR7</f>
        <v>4</v>
      </c>
      <c r="BS7" s="436">
        <f>'IS BS CF'!BS7</f>
        <v>5</v>
      </c>
      <c r="BT7" s="436">
        <f>'IS BS CF'!BT7</f>
        <v>6</v>
      </c>
      <c r="BU7" s="436">
        <f>'IS BS CF'!BU7</f>
        <v>7</v>
      </c>
      <c r="BV7" s="436">
        <f>'IS BS CF'!BV7</f>
        <v>8</v>
      </c>
      <c r="BW7" s="436">
        <f>'IS BS CF'!BW7</f>
        <v>9</v>
      </c>
      <c r="BX7" s="436">
        <f>'IS BS CF'!BX7</f>
        <v>10</v>
      </c>
      <c r="BY7" s="436">
        <f>'IS BS CF'!BY7</f>
        <v>11</v>
      </c>
      <c r="BZ7" s="436">
        <f>'IS BS CF'!BZ7</f>
        <v>12</v>
      </c>
      <c r="CA7" s="436">
        <f>'IS BS CF'!CA7</f>
        <v>1</v>
      </c>
      <c r="CB7" s="436">
        <f>'IS BS CF'!CB7</f>
        <v>2</v>
      </c>
      <c r="CC7" s="436">
        <f>'IS BS CF'!CC7</f>
        <v>3</v>
      </c>
      <c r="CD7" s="436">
        <f>'IS BS CF'!CD7</f>
        <v>4</v>
      </c>
      <c r="CE7" s="436">
        <f>'IS BS CF'!CE7</f>
        <v>5</v>
      </c>
      <c r="CF7" s="436">
        <f>'IS BS CF'!CF7</f>
        <v>6</v>
      </c>
      <c r="CG7" s="436">
        <f>'IS BS CF'!CG7</f>
        <v>7</v>
      </c>
      <c r="CH7" s="436">
        <f>'IS BS CF'!CH7</f>
        <v>8</v>
      </c>
      <c r="CI7" s="436">
        <f>'IS BS CF'!CI7</f>
        <v>9</v>
      </c>
      <c r="CJ7" s="436">
        <f>'IS BS CF'!CJ7</f>
        <v>10</v>
      </c>
      <c r="CK7" s="436">
        <f>'IS BS CF'!CK7</f>
        <v>11</v>
      </c>
      <c r="CL7" s="436">
        <f>'IS BS CF'!CL7</f>
        <v>12</v>
      </c>
    </row>
    <row r="8" spans="1:90" outlineLevel="1" x14ac:dyDescent="0.4">
      <c r="B8" s="15"/>
      <c r="C8" s="57" t="s">
        <v>242</v>
      </c>
      <c r="D8" s="57" t="s">
        <v>217</v>
      </c>
      <c r="E8" s="57" t="s">
        <v>1009</v>
      </c>
      <c r="F8" s="57" t="s">
        <v>148</v>
      </c>
      <c r="G8" s="57" t="s">
        <v>247</v>
      </c>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row>
    <row r="9" spans="1:90" ht="7.5" customHeight="1" x14ac:dyDescent="0.4">
      <c r="B9" s="15"/>
      <c r="C9" s="57"/>
      <c r="D9" s="57"/>
      <c r="E9" s="57"/>
      <c r="F9" s="57"/>
      <c r="G9" s="57"/>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row>
    <row r="10" spans="1:90" ht="5.5" customHeight="1" x14ac:dyDescent="0.4">
      <c r="B10" s="13"/>
      <c r="C10" s="12"/>
      <c r="D10" s="12"/>
      <c r="E10" s="12"/>
      <c r="F10" s="12"/>
      <c r="G10" s="12"/>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row>
    <row r="11" spans="1:90" x14ac:dyDescent="0.4">
      <c r="B11" s="216"/>
      <c r="C11" s="167"/>
      <c r="D11" s="167"/>
      <c r="E11" s="167"/>
      <c r="F11" s="167"/>
      <c r="G11" s="167" t="s">
        <v>473</v>
      </c>
      <c r="H11" s="167"/>
      <c r="I11" s="190"/>
      <c r="J11" s="190"/>
      <c r="K11" s="190"/>
      <c r="L11" s="190"/>
      <c r="M11" s="190"/>
      <c r="N11" s="190"/>
      <c r="O11" s="190"/>
      <c r="P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c r="CL11" s="190"/>
    </row>
    <row r="12" spans="1:90" x14ac:dyDescent="0.4">
      <c r="B12" s="167" t="s">
        <v>459</v>
      </c>
      <c r="C12" s="167"/>
      <c r="D12" s="167"/>
      <c r="E12" s="167"/>
      <c r="F12" s="167"/>
      <c r="G12" s="167"/>
      <c r="H12" s="167"/>
      <c r="I12" s="190"/>
      <c r="J12" s="190"/>
      <c r="K12" s="167"/>
      <c r="L12" s="167"/>
      <c r="M12" s="167"/>
      <c r="N12" s="167"/>
      <c r="O12" s="167"/>
      <c r="P12" s="167"/>
      <c r="R12" s="190">
        <v>10000</v>
      </c>
      <c r="S12" s="190">
        <v>10000</v>
      </c>
      <c r="T12" s="190">
        <v>10000</v>
      </c>
      <c r="U12" s="190">
        <v>10000</v>
      </c>
      <c r="V12" s="190">
        <v>10000</v>
      </c>
      <c r="W12" s="190">
        <v>10000</v>
      </c>
      <c r="X12" s="190">
        <v>10000</v>
      </c>
      <c r="Y12" s="190">
        <v>10000</v>
      </c>
      <c r="Z12" s="190">
        <v>10000</v>
      </c>
      <c r="AA12" s="190">
        <v>10000</v>
      </c>
      <c r="AB12" s="190">
        <v>10000</v>
      </c>
      <c r="AC12" s="190">
        <v>10000</v>
      </c>
      <c r="AD12" s="190">
        <v>10000</v>
      </c>
      <c r="AE12" s="190">
        <v>10000</v>
      </c>
      <c r="AF12" s="190">
        <v>10000</v>
      </c>
      <c r="AG12" s="190">
        <v>10000</v>
      </c>
      <c r="AH12" s="190">
        <v>10000</v>
      </c>
      <c r="AI12" s="190">
        <v>10000</v>
      </c>
      <c r="AJ12" s="190">
        <v>10000</v>
      </c>
      <c r="AK12" s="190">
        <v>10000</v>
      </c>
      <c r="AL12" s="190">
        <v>10000</v>
      </c>
      <c r="AM12" s="190">
        <v>10000</v>
      </c>
      <c r="AN12" s="190">
        <v>10000</v>
      </c>
      <c r="AO12" s="190">
        <v>10000</v>
      </c>
      <c r="AP12" s="190">
        <v>10000</v>
      </c>
      <c r="AQ12" s="190">
        <v>10000</v>
      </c>
      <c r="AR12" s="190">
        <v>10000</v>
      </c>
      <c r="AS12" s="190">
        <v>10000</v>
      </c>
      <c r="AT12" s="190">
        <v>10000</v>
      </c>
      <c r="AU12" s="190">
        <v>10000</v>
      </c>
      <c r="AV12" s="190">
        <v>10000</v>
      </c>
      <c r="AW12" s="190">
        <v>10000</v>
      </c>
      <c r="AX12" s="190">
        <v>10000</v>
      </c>
      <c r="AY12" s="190">
        <v>10000</v>
      </c>
      <c r="AZ12" s="190">
        <v>10000</v>
      </c>
      <c r="BA12" s="190">
        <v>10000</v>
      </c>
      <c r="BB12" s="190">
        <v>10000</v>
      </c>
      <c r="BC12" s="190">
        <v>10000</v>
      </c>
      <c r="BD12" s="190">
        <v>10000</v>
      </c>
      <c r="BE12" s="190">
        <v>10000</v>
      </c>
      <c r="BF12" s="190">
        <v>10000</v>
      </c>
      <c r="BG12" s="190">
        <v>10000</v>
      </c>
      <c r="BH12" s="190">
        <v>10000</v>
      </c>
      <c r="BI12" s="190">
        <v>10000</v>
      </c>
      <c r="BJ12" s="190">
        <v>10000</v>
      </c>
      <c r="BK12" s="190">
        <v>10000</v>
      </c>
      <c r="BL12" s="190">
        <v>10000</v>
      </c>
      <c r="BM12" s="190">
        <v>10000</v>
      </c>
      <c r="BN12" s="190">
        <v>10000</v>
      </c>
      <c r="BO12" s="190">
        <v>10000</v>
      </c>
      <c r="BP12" s="190">
        <v>10000</v>
      </c>
      <c r="BQ12" s="190">
        <v>10000</v>
      </c>
      <c r="BR12" s="190">
        <v>10000</v>
      </c>
      <c r="BS12" s="190">
        <v>10000</v>
      </c>
      <c r="BT12" s="190">
        <v>10000</v>
      </c>
      <c r="BU12" s="190">
        <v>10000</v>
      </c>
      <c r="BV12" s="190">
        <v>10000</v>
      </c>
      <c r="BW12" s="190">
        <v>10000</v>
      </c>
      <c r="BX12" s="190">
        <v>10000</v>
      </c>
      <c r="BY12" s="190">
        <v>10000</v>
      </c>
      <c r="BZ12" s="190">
        <v>10000</v>
      </c>
      <c r="CA12" s="190">
        <v>10000</v>
      </c>
      <c r="CB12" s="190">
        <v>10000</v>
      </c>
      <c r="CC12" s="190">
        <v>10000</v>
      </c>
      <c r="CD12" s="190">
        <v>10000</v>
      </c>
      <c r="CE12" s="190">
        <v>10000</v>
      </c>
      <c r="CF12" s="190">
        <v>10000</v>
      </c>
      <c r="CG12" s="190">
        <v>10000</v>
      </c>
      <c r="CH12" s="190">
        <v>10000</v>
      </c>
      <c r="CI12" s="190">
        <v>10000</v>
      </c>
      <c r="CJ12" s="190">
        <v>10000</v>
      </c>
      <c r="CK12" s="190">
        <v>10000</v>
      </c>
      <c r="CL12" s="190">
        <v>10000</v>
      </c>
    </row>
    <row r="13" spans="1:90" x14ac:dyDescent="0.4">
      <c r="B13" s="167" t="s">
        <v>460</v>
      </c>
      <c r="C13" s="167"/>
      <c r="D13" s="167"/>
      <c r="E13" s="167"/>
      <c r="F13" s="167"/>
      <c r="G13" s="167"/>
      <c r="H13" s="167"/>
      <c r="I13" s="190"/>
      <c r="J13" s="190"/>
      <c r="K13" s="190"/>
      <c r="L13" s="190"/>
      <c r="M13" s="190"/>
      <c r="N13" s="190"/>
      <c r="O13" s="190"/>
      <c r="P13" s="190"/>
      <c r="R13" s="214">
        <v>5000</v>
      </c>
      <c r="S13" s="214">
        <v>5000</v>
      </c>
      <c r="T13" s="214">
        <v>5000</v>
      </c>
      <c r="U13" s="214">
        <v>5000</v>
      </c>
      <c r="V13" s="214">
        <v>5000</v>
      </c>
      <c r="W13" s="214">
        <v>5000</v>
      </c>
      <c r="X13" s="214">
        <v>5000</v>
      </c>
      <c r="Y13" s="214">
        <v>5000</v>
      </c>
      <c r="Z13" s="214">
        <v>5000</v>
      </c>
      <c r="AA13" s="214">
        <v>5000</v>
      </c>
      <c r="AB13" s="214">
        <v>5000</v>
      </c>
      <c r="AC13" s="214">
        <v>5000</v>
      </c>
      <c r="AD13" s="214">
        <v>5000</v>
      </c>
      <c r="AE13" s="214">
        <v>5000</v>
      </c>
      <c r="AF13" s="214">
        <v>5000</v>
      </c>
      <c r="AG13" s="214">
        <v>5000</v>
      </c>
      <c r="AH13" s="214">
        <v>5000</v>
      </c>
      <c r="AI13" s="214">
        <v>5000</v>
      </c>
      <c r="AJ13" s="214">
        <v>5000</v>
      </c>
      <c r="AK13" s="214">
        <v>5000</v>
      </c>
      <c r="AL13" s="214">
        <v>5000</v>
      </c>
      <c r="AM13" s="214">
        <v>5000</v>
      </c>
      <c r="AN13" s="214">
        <v>5000</v>
      </c>
      <c r="AO13" s="214">
        <v>5000</v>
      </c>
      <c r="AP13" s="214">
        <v>5000</v>
      </c>
      <c r="AQ13" s="214">
        <v>5000</v>
      </c>
      <c r="AR13" s="214">
        <v>5000</v>
      </c>
      <c r="AS13" s="214">
        <v>5000</v>
      </c>
      <c r="AT13" s="214">
        <v>5000</v>
      </c>
      <c r="AU13" s="214">
        <v>5000</v>
      </c>
      <c r="AV13" s="214">
        <v>5000</v>
      </c>
      <c r="AW13" s="214">
        <v>5000</v>
      </c>
      <c r="AX13" s="214">
        <v>5000</v>
      </c>
      <c r="AY13" s="214">
        <v>5000</v>
      </c>
      <c r="AZ13" s="214">
        <v>5000</v>
      </c>
      <c r="BA13" s="214">
        <v>5000</v>
      </c>
      <c r="BB13" s="214">
        <v>5000</v>
      </c>
      <c r="BC13" s="214">
        <v>5000</v>
      </c>
      <c r="BD13" s="214">
        <v>5000</v>
      </c>
      <c r="BE13" s="214">
        <v>5000</v>
      </c>
      <c r="BF13" s="214">
        <v>5000</v>
      </c>
      <c r="BG13" s="214">
        <v>5000</v>
      </c>
      <c r="BH13" s="214">
        <v>5000</v>
      </c>
      <c r="BI13" s="214">
        <v>5000</v>
      </c>
      <c r="BJ13" s="214">
        <v>5000</v>
      </c>
      <c r="BK13" s="214">
        <v>5000</v>
      </c>
      <c r="BL13" s="214">
        <v>5000</v>
      </c>
      <c r="BM13" s="214">
        <v>5000</v>
      </c>
      <c r="BN13" s="214">
        <v>5000</v>
      </c>
      <c r="BO13" s="214">
        <v>5000</v>
      </c>
      <c r="BP13" s="214">
        <v>5000</v>
      </c>
      <c r="BQ13" s="214">
        <v>5000</v>
      </c>
      <c r="BR13" s="214">
        <v>5000</v>
      </c>
      <c r="BS13" s="214">
        <v>5000</v>
      </c>
      <c r="BT13" s="214">
        <v>5000</v>
      </c>
      <c r="BU13" s="214">
        <v>5000</v>
      </c>
      <c r="BV13" s="214">
        <v>5000</v>
      </c>
      <c r="BW13" s="214">
        <v>5000</v>
      </c>
      <c r="BX13" s="214">
        <v>5000</v>
      </c>
      <c r="BY13" s="214">
        <v>5000</v>
      </c>
      <c r="BZ13" s="214">
        <v>5000</v>
      </c>
      <c r="CA13" s="214">
        <v>5000</v>
      </c>
      <c r="CB13" s="214">
        <v>5000</v>
      </c>
      <c r="CC13" s="214">
        <v>5000</v>
      </c>
      <c r="CD13" s="214">
        <v>5000</v>
      </c>
      <c r="CE13" s="214">
        <v>5000</v>
      </c>
      <c r="CF13" s="214">
        <v>5000</v>
      </c>
      <c r="CG13" s="214">
        <v>5000</v>
      </c>
      <c r="CH13" s="214">
        <v>5000</v>
      </c>
      <c r="CI13" s="214">
        <v>5000</v>
      </c>
      <c r="CJ13" s="214">
        <v>5000</v>
      </c>
      <c r="CK13" s="214">
        <v>5000</v>
      </c>
      <c r="CL13" s="214">
        <v>5000</v>
      </c>
    </row>
    <row r="14" spans="1:90" x14ac:dyDescent="0.4">
      <c r="B14" s="167" t="s">
        <v>461</v>
      </c>
      <c r="C14" s="167"/>
      <c r="D14" s="167"/>
      <c r="E14" s="167"/>
      <c r="F14" s="167"/>
      <c r="G14" s="167"/>
      <c r="H14" s="167"/>
      <c r="I14" s="190"/>
      <c r="J14" s="190"/>
      <c r="K14" s="190"/>
      <c r="L14" s="190"/>
      <c r="M14" s="190"/>
      <c r="N14" s="190"/>
      <c r="O14" s="190"/>
      <c r="P14" s="190"/>
      <c r="R14" s="190">
        <v>20000</v>
      </c>
      <c r="S14" s="190">
        <v>20000</v>
      </c>
      <c r="T14" s="190">
        <v>20000</v>
      </c>
      <c r="U14" s="190">
        <v>20000</v>
      </c>
      <c r="V14" s="190">
        <v>20000</v>
      </c>
      <c r="W14" s="190">
        <v>20000</v>
      </c>
      <c r="X14" s="190">
        <v>20000</v>
      </c>
      <c r="Y14" s="190">
        <v>20000</v>
      </c>
      <c r="Z14" s="190">
        <v>20000</v>
      </c>
      <c r="AA14" s="190">
        <v>20000</v>
      </c>
      <c r="AB14" s="190">
        <v>20000</v>
      </c>
      <c r="AC14" s="190">
        <v>20000</v>
      </c>
      <c r="AD14" s="190">
        <v>20000</v>
      </c>
      <c r="AE14" s="190">
        <v>20000</v>
      </c>
      <c r="AF14" s="190">
        <v>20000</v>
      </c>
      <c r="AG14" s="190">
        <v>20000</v>
      </c>
      <c r="AH14" s="190">
        <v>20000</v>
      </c>
      <c r="AI14" s="190">
        <v>20000</v>
      </c>
      <c r="AJ14" s="190">
        <v>20000</v>
      </c>
      <c r="AK14" s="190">
        <v>20000</v>
      </c>
      <c r="AL14" s="190">
        <v>20000</v>
      </c>
      <c r="AM14" s="190">
        <v>20000</v>
      </c>
      <c r="AN14" s="190">
        <v>20000</v>
      </c>
      <c r="AO14" s="190">
        <v>20000</v>
      </c>
      <c r="AP14" s="190">
        <v>20000</v>
      </c>
      <c r="AQ14" s="190">
        <v>20000</v>
      </c>
      <c r="AR14" s="190">
        <v>20000</v>
      </c>
      <c r="AS14" s="190">
        <v>20000</v>
      </c>
      <c r="AT14" s="190">
        <v>20000</v>
      </c>
      <c r="AU14" s="190">
        <v>20000</v>
      </c>
      <c r="AV14" s="190">
        <v>20000</v>
      </c>
      <c r="AW14" s="190">
        <v>20000</v>
      </c>
      <c r="AX14" s="190">
        <v>20000</v>
      </c>
      <c r="AY14" s="190">
        <v>20000</v>
      </c>
      <c r="AZ14" s="190">
        <v>20000</v>
      </c>
      <c r="BA14" s="190">
        <v>20000</v>
      </c>
      <c r="BB14" s="190">
        <v>20000</v>
      </c>
      <c r="BC14" s="190">
        <v>20000</v>
      </c>
      <c r="BD14" s="190">
        <v>20000</v>
      </c>
      <c r="BE14" s="190">
        <v>20000</v>
      </c>
      <c r="BF14" s="190">
        <v>20000</v>
      </c>
      <c r="BG14" s="190">
        <v>20000</v>
      </c>
      <c r="BH14" s="190">
        <v>20000</v>
      </c>
      <c r="BI14" s="190">
        <v>20000</v>
      </c>
      <c r="BJ14" s="190">
        <v>20000</v>
      </c>
      <c r="BK14" s="190">
        <v>20000</v>
      </c>
      <c r="BL14" s="190">
        <v>20000</v>
      </c>
      <c r="BM14" s="190">
        <v>20000</v>
      </c>
      <c r="BN14" s="190">
        <v>20000</v>
      </c>
      <c r="BO14" s="190">
        <v>20000</v>
      </c>
      <c r="BP14" s="190">
        <v>20000</v>
      </c>
      <c r="BQ14" s="190">
        <v>20000</v>
      </c>
      <c r="BR14" s="190">
        <v>20000</v>
      </c>
      <c r="BS14" s="190">
        <v>20000</v>
      </c>
      <c r="BT14" s="190">
        <v>20000</v>
      </c>
      <c r="BU14" s="190">
        <v>20000</v>
      </c>
      <c r="BV14" s="190">
        <v>20000</v>
      </c>
      <c r="BW14" s="190">
        <v>20000</v>
      </c>
      <c r="BX14" s="190">
        <v>20000</v>
      </c>
      <c r="BY14" s="190">
        <v>20000</v>
      </c>
      <c r="BZ14" s="190">
        <v>20000</v>
      </c>
      <c r="CA14" s="190">
        <v>20000</v>
      </c>
      <c r="CB14" s="190">
        <v>20000</v>
      </c>
      <c r="CC14" s="190">
        <v>20000</v>
      </c>
      <c r="CD14" s="190">
        <v>20000</v>
      </c>
      <c r="CE14" s="190">
        <v>20000</v>
      </c>
      <c r="CF14" s="190">
        <v>20000</v>
      </c>
      <c r="CG14" s="190">
        <v>20000</v>
      </c>
      <c r="CH14" s="190">
        <v>20000</v>
      </c>
      <c r="CI14" s="190">
        <v>20000</v>
      </c>
      <c r="CJ14" s="190">
        <v>20000</v>
      </c>
      <c r="CK14" s="190">
        <v>20000</v>
      </c>
      <c r="CL14" s="190">
        <v>20000</v>
      </c>
    </row>
    <row r="15" spans="1:90" x14ac:dyDescent="0.4">
      <c r="B15" s="167" t="s">
        <v>462</v>
      </c>
      <c r="C15" s="167"/>
      <c r="D15" s="167"/>
      <c r="E15" s="167"/>
      <c r="F15" s="167"/>
      <c r="G15" s="167"/>
      <c r="H15" s="167"/>
      <c r="I15" s="190"/>
      <c r="J15" s="190"/>
      <c r="K15" s="190"/>
      <c r="L15" s="190"/>
      <c r="M15" s="190"/>
      <c r="N15" s="190"/>
      <c r="O15" s="190"/>
      <c r="P15" s="190"/>
      <c r="R15" s="214">
        <v>2000</v>
      </c>
      <c r="S15" s="214">
        <v>2000</v>
      </c>
      <c r="T15" s="214">
        <v>2000</v>
      </c>
      <c r="U15" s="214">
        <v>2000</v>
      </c>
      <c r="V15" s="214">
        <v>2000</v>
      </c>
      <c r="W15" s="214">
        <v>2000</v>
      </c>
      <c r="X15" s="214">
        <v>2000</v>
      </c>
      <c r="Y15" s="214">
        <v>2000</v>
      </c>
      <c r="Z15" s="214">
        <v>2000</v>
      </c>
      <c r="AA15" s="214">
        <v>2000</v>
      </c>
      <c r="AB15" s="214">
        <v>2000</v>
      </c>
      <c r="AC15" s="214">
        <v>2000</v>
      </c>
      <c r="AD15" s="214">
        <v>2000</v>
      </c>
      <c r="AE15" s="214">
        <v>2000</v>
      </c>
      <c r="AF15" s="214">
        <v>2000</v>
      </c>
      <c r="AG15" s="214">
        <v>2000</v>
      </c>
      <c r="AH15" s="214">
        <v>2000</v>
      </c>
      <c r="AI15" s="214">
        <v>2000</v>
      </c>
      <c r="AJ15" s="214">
        <v>2000</v>
      </c>
      <c r="AK15" s="214">
        <v>2000</v>
      </c>
      <c r="AL15" s="214">
        <v>2000</v>
      </c>
      <c r="AM15" s="214">
        <v>2000</v>
      </c>
      <c r="AN15" s="214">
        <v>2000</v>
      </c>
      <c r="AO15" s="214">
        <v>2000</v>
      </c>
      <c r="AP15" s="214">
        <v>2000</v>
      </c>
      <c r="AQ15" s="214">
        <v>2000</v>
      </c>
      <c r="AR15" s="214">
        <v>2000</v>
      </c>
      <c r="AS15" s="214">
        <v>2000</v>
      </c>
      <c r="AT15" s="214">
        <v>2000</v>
      </c>
      <c r="AU15" s="214">
        <v>2000</v>
      </c>
      <c r="AV15" s="214">
        <v>2000</v>
      </c>
      <c r="AW15" s="214">
        <v>2000</v>
      </c>
      <c r="AX15" s="214">
        <v>2000</v>
      </c>
      <c r="AY15" s="214">
        <v>2000</v>
      </c>
      <c r="AZ15" s="214">
        <v>2000</v>
      </c>
      <c r="BA15" s="214">
        <v>2000</v>
      </c>
      <c r="BB15" s="214">
        <v>2000</v>
      </c>
      <c r="BC15" s="214">
        <v>2000</v>
      </c>
      <c r="BD15" s="214">
        <v>2000</v>
      </c>
      <c r="BE15" s="214">
        <v>2000</v>
      </c>
      <c r="BF15" s="214">
        <v>2000</v>
      </c>
      <c r="BG15" s="214">
        <v>2000</v>
      </c>
      <c r="BH15" s="214">
        <v>2000</v>
      </c>
      <c r="BI15" s="214">
        <v>2000</v>
      </c>
      <c r="BJ15" s="214">
        <v>2000</v>
      </c>
      <c r="BK15" s="214">
        <v>2000</v>
      </c>
      <c r="BL15" s="214">
        <v>2000</v>
      </c>
      <c r="BM15" s="214">
        <v>2000</v>
      </c>
      <c r="BN15" s="214">
        <v>2000</v>
      </c>
      <c r="BO15" s="214">
        <v>2000</v>
      </c>
      <c r="BP15" s="214">
        <v>2000</v>
      </c>
      <c r="BQ15" s="214">
        <v>2000</v>
      </c>
      <c r="BR15" s="214">
        <v>2000</v>
      </c>
      <c r="BS15" s="214">
        <v>2000</v>
      </c>
      <c r="BT15" s="214">
        <v>2000</v>
      </c>
      <c r="BU15" s="214">
        <v>2000</v>
      </c>
      <c r="BV15" s="214">
        <v>2000</v>
      </c>
      <c r="BW15" s="214">
        <v>2000</v>
      </c>
      <c r="BX15" s="214">
        <v>2000</v>
      </c>
      <c r="BY15" s="214">
        <v>2000</v>
      </c>
      <c r="BZ15" s="214">
        <v>2000</v>
      </c>
      <c r="CA15" s="214">
        <v>2000</v>
      </c>
      <c r="CB15" s="214">
        <v>2000</v>
      </c>
      <c r="CC15" s="214">
        <v>2000</v>
      </c>
      <c r="CD15" s="214">
        <v>2000</v>
      </c>
      <c r="CE15" s="214">
        <v>2000</v>
      </c>
      <c r="CF15" s="214">
        <v>2000</v>
      </c>
      <c r="CG15" s="214">
        <v>2000</v>
      </c>
      <c r="CH15" s="214">
        <v>2000</v>
      </c>
      <c r="CI15" s="214">
        <v>2000</v>
      </c>
      <c r="CJ15" s="214">
        <v>2000</v>
      </c>
      <c r="CK15" s="214">
        <v>2000</v>
      </c>
      <c r="CL15" s="214">
        <v>2000</v>
      </c>
    </row>
    <row r="16" spans="1:90" x14ac:dyDescent="0.4">
      <c r="B16" s="167" t="str">
        <f>B12</f>
        <v>Primary revenue driver</v>
      </c>
      <c r="C16" s="167"/>
      <c r="D16" s="167"/>
      <c r="E16" s="167"/>
      <c r="F16" s="167"/>
      <c r="G16" s="167"/>
      <c r="H16" s="167"/>
      <c r="I16" s="190"/>
      <c r="J16" s="190"/>
      <c r="K16" s="190"/>
      <c r="L16" s="190"/>
      <c r="M16" s="190"/>
      <c r="N16" s="190"/>
      <c r="O16" s="190"/>
      <c r="P16" s="190"/>
      <c r="R16" s="215" t="str">
        <f t="shared" ref="R16:AW16" si="0">ADDRESS(ROW(R12),COLUMN(R12),2)</f>
        <v>R$12</v>
      </c>
      <c r="S16" s="215" t="str">
        <f t="shared" si="0"/>
        <v>S$12</v>
      </c>
      <c r="T16" s="215" t="str">
        <f t="shared" si="0"/>
        <v>T$12</v>
      </c>
      <c r="U16" s="215" t="str">
        <f t="shared" si="0"/>
        <v>U$12</v>
      </c>
      <c r="V16" s="215" t="str">
        <f t="shared" si="0"/>
        <v>V$12</v>
      </c>
      <c r="W16" s="215" t="str">
        <f t="shared" si="0"/>
        <v>W$12</v>
      </c>
      <c r="X16" s="215" t="str">
        <f t="shared" si="0"/>
        <v>X$12</v>
      </c>
      <c r="Y16" s="215" t="str">
        <f t="shared" si="0"/>
        <v>Y$12</v>
      </c>
      <c r="Z16" s="215" t="str">
        <f t="shared" si="0"/>
        <v>Z$12</v>
      </c>
      <c r="AA16" s="215" t="str">
        <f t="shared" si="0"/>
        <v>AA$12</v>
      </c>
      <c r="AB16" s="215" t="str">
        <f t="shared" si="0"/>
        <v>AB$12</v>
      </c>
      <c r="AC16" s="215" t="str">
        <f t="shared" si="0"/>
        <v>AC$12</v>
      </c>
      <c r="AD16" s="215" t="str">
        <f t="shared" si="0"/>
        <v>AD$12</v>
      </c>
      <c r="AE16" s="215" t="str">
        <f t="shared" si="0"/>
        <v>AE$12</v>
      </c>
      <c r="AF16" s="215" t="str">
        <f t="shared" si="0"/>
        <v>AF$12</v>
      </c>
      <c r="AG16" s="215" t="str">
        <f t="shared" si="0"/>
        <v>AG$12</v>
      </c>
      <c r="AH16" s="215" t="str">
        <f t="shared" si="0"/>
        <v>AH$12</v>
      </c>
      <c r="AI16" s="215" t="str">
        <f t="shared" si="0"/>
        <v>AI$12</v>
      </c>
      <c r="AJ16" s="215" t="str">
        <f t="shared" si="0"/>
        <v>AJ$12</v>
      </c>
      <c r="AK16" s="215" t="str">
        <f t="shared" si="0"/>
        <v>AK$12</v>
      </c>
      <c r="AL16" s="215" t="str">
        <f t="shared" si="0"/>
        <v>AL$12</v>
      </c>
      <c r="AM16" s="215" t="str">
        <f t="shared" si="0"/>
        <v>AM$12</v>
      </c>
      <c r="AN16" s="215" t="str">
        <f t="shared" si="0"/>
        <v>AN$12</v>
      </c>
      <c r="AO16" s="215" t="str">
        <f t="shared" si="0"/>
        <v>AO$12</v>
      </c>
      <c r="AP16" s="215" t="str">
        <f t="shared" si="0"/>
        <v>AP$12</v>
      </c>
      <c r="AQ16" s="215" t="str">
        <f t="shared" si="0"/>
        <v>AQ$12</v>
      </c>
      <c r="AR16" s="215" t="str">
        <f t="shared" si="0"/>
        <v>AR$12</v>
      </c>
      <c r="AS16" s="215" t="str">
        <f t="shared" si="0"/>
        <v>AS$12</v>
      </c>
      <c r="AT16" s="215" t="str">
        <f t="shared" si="0"/>
        <v>AT$12</v>
      </c>
      <c r="AU16" s="215" t="str">
        <f t="shared" si="0"/>
        <v>AU$12</v>
      </c>
      <c r="AV16" s="215" t="str">
        <f t="shared" si="0"/>
        <v>AV$12</v>
      </c>
      <c r="AW16" s="215" t="str">
        <f t="shared" si="0"/>
        <v>AW$12</v>
      </c>
      <c r="AX16" s="215" t="str">
        <f t="shared" ref="AX16:CC16" si="1">ADDRESS(ROW(AX12),COLUMN(AX12),2)</f>
        <v>AX$12</v>
      </c>
      <c r="AY16" s="215" t="str">
        <f t="shared" si="1"/>
        <v>AY$12</v>
      </c>
      <c r="AZ16" s="215" t="str">
        <f t="shared" si="1"/>
        <v>AZ$12</v>
      </c>
      <c r="BA16" s="215" t="str">
        <f t="shared" si="1"/>
        <v>BA$12</v>
      </c>
      <c r="BB16" s="215" t="str">
        <f t="shared" si="1"/>
        <v>BB$12</v>
      </c>
      <c r="BC16" s="215" t="str">
        <f t="shared" si="1"/>
        <v>BC$12</v>
      </c>
      <c r="BD16" s="215" t="str">
        <f t="shared" si="1"/>
        <v>BD$12</v>
      </c>
      <c r="BE16" s="215" t="str">
        <f t="shared" si="1"/>
        <v>BE$12</v>
      </c>
      <c r="BF16" s="215" t="str">
        <f t="shared" si="1"/>
        <v>BF$12</v>
      </c>
      <c r="BG16" s="215" t="str">
        <f t="shared" si="1"/>
        <v>BG$12</v>
      </c>
      <c r="BH16" s="215" t="str">
        <f t="shared" si="1"/>
        <v>BH$12</v>
      </c>
      <c r="BI16" s="215" t="str">
        <f t="shared" si="1"/>
        <v>BI$12</v>
      </c>
      <c r="BJ16" s="215" t="str">
        <f t="shared" si="1"/>
        <v>BJ$12</v>
      </c>
      <c r="BK16" s="215" t="str">
        <f t="shared" si="1"/>
        <v>BK$12</v>
      </c>
      <c r="BL16" s="215" t="str">
        <f t="shared" si="1"/>
        <v>BL$12</v>
      </c>
      <c r="BM16" s="215" t="str">
        <f t="shared" si="1"/>
        <v>BM$12</v>
      </c>
      <c r="BN16" s="215" t="str">
        <f t="shared" si="1"/>
        <v>BN$12</v>
      </c>
      <c r="BO16" s="215" t="str">
        <f t="shared" si="1"/>
        <v>BO$12</v>
      </c>
      <c r="BP16" s="215" t="str">
        <f t="shared" si="1"/>
        <v>BP$12</v>
      </c>
      <c r="BQ16" s="215" t="str">
        <f t="shared" si="1"/>
        <v>BQ$12</v>
      </c>
      <c r="BR16" s="215" t="str">
        <f t="shared" si="1"/>
        <v>BR$12</v>
      </c>
      <c r="BS16" s="215" t="str">
        <f t="shared" si="1"/>
        <v>BS$12</v>
      </c>
      <c r="BT16" s="215" t="str">
        <f t="shared" si="1"/>
        <v>BT$12</v>
      </c>
      <c r="BU16" s="215" t="str">
        <f t="shared" si="1"/>
        <v>BU$12</v>
      </c>
      <c r="BV16" s="215" t="str">
        <f t="shared" si="1"/>
        <v>BV$12</v>
      </c>
      <c r="BW16" s="215" t="str">
        <f t="shared" si="1"/>
        <v>BW$12</v>
      </c>
      <c r="BX16" s="215" t="str">
        <f t="shared" si="1"/>
        <v>BX$12</v>
      </c>
      <c r="BY16" s="215" t="str">
        <f t="shared" si="1"/>
        <v>BY$12</v>
      </c>
      <c r="BZ16" s="215" t="str">
        <f t="shared" si="1"/>
        <v>BZ$12</v>
      </c>
      <c r="CA16" s="215" t="str">
        <f t="shared" si="1"/>
        <v>CA$12</v>
      </c>
      <c r="CB16" s="215" t="str">
        <f t="shared" si="1"/>
        <v>CB$12</v>
      </c>
      <c r="CC16" s="215" t="str">
        <f t="shared" si="1"/>
        <v>CC$12</v>
      </c>
      <c r="CD16" s="215" t="str">
        <f t="shared" ref="CD16:CK16" si="2">ADDRESS(ROW(CD12),COLUMN(CD12),2)</f>
        <v>CD$12</v>
      </c>
      <c r="CE16" s="215" t="str">
        <f t="shared" si="2"/>
        <v>CE$12</v>
      </c>
      <c r="CF16" s="215" t="str">
        <f t="shared" si="2"/>
        <v>CF$12</v>
      </c>
      <c r="CG16" s="215" t="str">
        <f t="shared" si="2"/>
        <v>CG$12</v>
      </c>
      <c r="CH16" s="215" t="str">
        <f t="shared" si="2"/>
        <v>CH$12</v>
      </c>
      <c r="CI16" s="215" t="str">
        <f t="shared" si="2"/>
        <v>CI$12</v>
      </c>
      <c r="CJ16" s="215" t="str">
        <f t="shared" si="2"/>
        <v>CJ$12</v>
      </c>
      <c r="CK16" s="215" t="str">
        <f t="shared" si="2"/>
        <v>CK$12</v>
      </c>
      <c r="CL16" s="215" t="str">
        <f t="shared" ref="CL16" si="3">ADDRESS(ROW(CL12),COLUMN(CL12),2)</f>
        <v>CL$12</v>
      </c>
    </row>
    <row r="17" spans="2:90" x14ac:dyDescent="0.4">
      <c r="B17" s="167" t="str">
        <f>B13</f>
        <v>Primary volume driver</v>
      </c>
      <c r="C17" s="167"/>
      <c r="D17" s="167"/>
      <c r="E17" s="167"/>
      <c r="F17" s="167"/>
      <c r="G17" s="167"/>
      <c r="H17" s="167"/>
      <c r="I17" s="190"/>
      <c r="J17" s="190"/>
      <c r="K17" s="190"/>
      <c r="L17" s="190"/>
      <c r="M17" s="190"/>
      <c r="N17" s="190"/>
      <c r="O17" s="190"/>
      <c r="P17" s="190"/>
      <c r="R17" s="215" t="str">
        <f t="shared" ref="R17:AW17" si="4">ADDRESS(ROW(R13),COLUMN(R13),2)</f>
        <v>R$13</v>
      </c>
      <c r="S17" s="215" t="str">
        <f t="shared" si="4"/>
        <v>S$13</v>
      </c>
      <c r="T17" s="215" t="str">
        <f t="shared" si="4"/>
        <v>T$13</v>
      </c>
      <c r="U17" s="215" t="str">
        <f t="shared" si="4"/>
        <v>U$13</v>
      </c>
      <c r="V17" s="215" t="str">
        <f t="shared" si="4"/>
        <v>V$13</v>
      </c>
      <c r="W17" s="215" t="str">
        <f t="shared" si="4"/>
        <v>W$13</v>
      </c>
      <c r="X17" s="215" t="str">
        <f t="shared" si="4"/>
        <v>X$13</v>
      </c>
      <c r="Y17" s="215" t="str">
        <f t="shared" si="4"/>
        <v>Y$13</v>
      </c>
      <c r="Z17" s="215" t="str">
        <f t="shared" si="4"/>
        <v>Z$13</v>
      </c>
      <c r="AA17" s="215" t="str">
        <f t="shared" si="4"/>
        <v>AA$13</v>
      </c>
      <c r="AB17" s="215" t="str">
        <f t="shared" si="4"/>
        <v>AB$13</v>
      </c>
      <c r="AC17" s="215" t="str">
        <f t="shared" si="4"/>
        <v>AC$13</v>
      </c>
      <c r="AD17" s="215" t="str">
        <f t="shared" si="4"/>
        <v>AD$13</v>
      </c>
      <c r="AE17" s="215" t="str">
        <f t="shared" si="4"/>
        <v>AE$13</v>
      </c>
      <c r="AF17" s="215" t="str">
        <f t="shared" si="4"/>
        <v>AF$13</v>
      </c>
      <c r="AG17" s="215" t="str">
        <f t="shared" si="4"/>
        <v>AG$13</v>
      </c>
      <c r="AH17" s="215" t="str">
        <f t="shared" si="4"/>
        <v>AH$13</v>
      </c>
      <c r="AI17" s="215" t="str">
        <f t="shared" si="4"/>
        <v>AI$13</v>
      </c>
      <c r="AJ17" s="215" t="str">
        <f t="shared" si="4"/>
        <v>AJ$13</v>
      </c>
      <c r="AK17" s="215" t="str">
        <f t="shared" si="4"/>
        <v>AK$13</v>
      </c>
      <c r="AL17" s="215" t="str">
        <f t="shared" si="4"/>
        <v>AL$13</v>
      </c>
      <c r="AM17" s="215" t="str">
        <f t="shared" si="4"/>
        <v>AM$13</v>
      </c>
      <c r="AN17" s="215" t="str">
        <f t="shared" si="4"/>
        <v>AN$13</v>
      </c>
      <c r="AO17" s="215" t="str">
        <f t="shared" si="4"/>
        <v>AO$13</v>
      </c>
      <c r="AP17" s="215" t="str">
        <f t="shared" si="4"/>
        <v>AP$13</v>
      </c>
      <c r="AQ17" s="215" t="str">
        <f t="shared" si="4"/>
        <v>AQ$13</v>
      </c>
      <c r="AR17" s="215" t="str">
        <f t="shared" si="4"/>
        <v>AR$13</v>
      </c>
      <c r="AS17" s="215" t="str">
        <f t="shared" si="4"/>
        <v>AS$13</v>
      </c>
      <c r="AT17" s="215" t="str">
        <f t="shared" si="4"/>
        <v>AT$13</v>
      </c>
      <c r="AU17" s="215" t="str">
        <f t="shared" si="4"/>
        <v>AU$13</v>
      </c>
      <c r="AV17" s="215" t="str">
        <f t="shared" si="4"/>
        <v>AV$13</v>
      </c>
      <c r="AW17" s="215" t="str">
        <f t="shared" si="4"/>
        <v>AW$13</v>
      </c>
      <c r="AX17" s="215" t="str">
        <f t="shared" ref="AX17:CC17" si="5">ADDRESS(ROW(AX13),COLUMN(AX13),2)</f>
        <v>AX$13</v>
      </c>
      <c r="AY17" s="215" t="str">
        <f t="shared" si="5"/>
        <v>AY$13</v>
      </c>
      <c r="AZ17" s="215" t="str">
        <f t="shared" si="5"/>
        <v>AZ$13</v>
      </c>
      <c r="BA17" s="215" t="str">
        <f t="shared" si="5"/>
        <v>BA$13</v>
      </c>
      <c r="BB17" s="215" t="str">
        <f t="shared" si="5"/>
        <v>BB$13</v>
      </c>
      <c r="BC17" s="215" t="str">
        <f t="shared" si="5"/>
        <v>BC$13</v>
      </c>
      <c r="BD17" s="215" t="str">
        <f t="shared" si="5"/>
        <v>BD$13</v>
      </c>
      <c r="BE17" s="215" t="str">
        <f t="shared" si="5"/>
        <v>BE$13</v>
      </c>
      <c r="BF17" s="215" t="str">
        <f t="shared" si="5"/>
        <v>BF$13</v>
      </c>
      <c r="BG17" s="215" t="str">
        <f t="shared" si="5"/>
        <v>BG$13</v>
      </c>
      <c r="BH17" s="215" t="str">
        <f t="shared" si="5"/>
        <v>BH$13</v>
      </c>
      <c r="BI17" s="215" t="str">
        <f t="shared" si="5"/>
        <v>BI$13</v>
      </c>
      <c r="BJ17" s="215" t="str">
        <f t="shared" si="5"/>
        <v>BJ$13</v>
      </c>
      <c r="BK17" s="215" t="str">
        <f t="shared" si="5"/>
        <v>BK$13</v>
      </c>
      <c r="BL17" s="215" t="str">
        <f t="shared" si="5"/>
        <v>BL$13</v>
      </c>
      <c r="BM17" s="215" t="str">
        <f t="shared" si="5"/>
        <v>BM$13</v>
      </c>
      <c r="BN17" s="215" t="str">
        <f t="shared" si="5"/>
        <v>BN$13</v>
      </c>
      <c r="BO17" s="215" t="str">
        <f t="shared" si="5"/>
        <v>BO$13</v>
      </c>
      <c r="BP17" s="215" t="str">
        <f t="shared" si="5"/>
        <v>BP$13</v>
      </c>
      <c r="BQ17" s="215" t="str">
        <f t="shared" si="5"/>
        <v>BQ$13</v>
      </c>
      <c r="BR17" s="215" t="str">
        <f t="shared" si="5"/>
        <v>BR$13</v>
      </c>
      <c r="BS17" s="215" t="str">
        <f t="shared" si="5"/>
        <v>BS$13</v>
      </c>
      <c r="BT17" s="215" t="str">
        <f t="shared" si="5"/>
        <v>BT$13</v>
      </c>
      <c r="BU17" s="215" t="str">
        <f t="shared" si="5"/>
        <v>BU$13</v>
      </c>
      <c r="BV17" s="215" t="str">
        <f t="shared" si="5"/>
        <v>BV$13</v>
      </c>
      <c r="BW17" s="215" t="str">
        <f t="shared" si="5"/>
        <v>BW$13</v>
      </c>
      <c r="BX17" s="215" t="str">
        <f t="shared" si="5"/>
        <v>BX$13</v>
      </c>
      <c r="BY17" s="215" t="str">
        <f t="shared" si="5"/>
        <v>BY$13</v>
      </c>
      <c r="BZ17" s="215" t="str">
        <f t="shared" si="5"/>
        <v>BZ$13</v>
      </c>
      <c r="CA17" s="215" t="str">
        <f t="shared" si="5"/>
        <v>CA$13</v>
      </c>
      <c r="CB17" s="215" t="str">
        <f t="shared" si="5"/>
        <v>CB$13</v>
      </c>
      <c r="CC17" s="215" t="str">
        <f t="shared" si="5"/>
        <v>CC$13</v>
      </c>
      <c r="CD17" s="215" t="str">
        <f t="shared" ref="CD17:CK17" si="6">ADDRESS(ROW(CD13),COLUMN(CD13),2)</f>
        <v>CD$13</v>
      </c>
      <c r="CE17" s="215" t="str">
        <f t="shared" si="6"/>
        <v>CE$13</v>
      </c>
      <c r="CF17" s="215" t="str">
        <f t="shared" si="6"/>
        <v>CF$13</v>
      </c>
      <c r="CG17" s="215" t="str">
        <f t="shared" si="6"/>
        <v>CG$13</v>
      </c>
      <c r="CH17" s="215" t="str">
        <f t="shared" si="6"/>
        <v>CH$13</v>
      </c>
      <c r="CI17" s="215" t="str">
        <f t="shared" si="6"/>
        <v>CI$13</v>
      </c>
      <c r="CJ17" s="215" t="str">
        <f t="shared" si="6"/>
        <v>CJ$13</v>
      </c>
      <c r="CK17" s="215" t="str">
        <f t="shared" si="6"/>
        <v>CK$13</v>
      </c>
      <c r="CL17" s="215" t="str">
        <f t="shared" ref="CL17" si="7">ADDRESS(ROW(CL13),COLUMN(CL13),2)</f>
        <v>CL$13</v>
      </c>
    </row>
    <row r="18" spans="2:90" x14ac:dyDescent="0.4">
      <c r="B18" s="167" t="str">
        <f>B14</f>
        <v>Secondary revenue driver</v>
      </c>
      <c r="C18" s="167"/>
      <c r="D18" s="167"/>
      <c r="E18" s="167"/>
      <c r="F18" s="167"/>
      <c r="G18" s="167"/>
      <c r="H18" s="167"/>
      <c r="I18" s="190"/>
      <c r="J18" s="190"/>
      <c r="K18" s="190"/>
      <c r="L18" s="190"/>
      <c r="M18" s="190"/>
      <c r="N18" s="190"/>
      <c r="O18" s="190"/>
      <c r="P18" s="190"/>
      <c r="R18" s="215" t="str">
        <f t="shared" ref="R18:AW18" si="8">ADDRESS(ROW(R14),COLUMN(R14),2)</f>
        <v>R$14</v>
      </c>
      <c r="S18" s="215" t="str">
        <f t="shared" si="8"/>
        <v>S$14</v>
      </c>
      <c r="T18" s="215" t="str">
        <f t="shared" si="8"/>
        <v>T$14</v>
      </c>
      <c r="U18" s="215" t="str">
        <f t="shared" si="8"/>
        <v>U$14</v>
      </c>
      <c r="V18" s="215" t="str">
        <f t="shared" si="8"/>
        <v>V$14</v>
      </c>
      <c r="W18" s="215" t="str">
        <f t="shared" si="8"/>
        <v>W$14</v>
      </c>
      <c r="X18" s="215" t="str">
        <f t="shared" si="8"/>
        <v>X$14</v>
      </c>
      <c r="Y18" s="215" t="str">
        <f t="shared" si="8"/>
        <v>Y$14</v>
      </c>
      <c r="Z18" s="215" t="str">
        <f t="shared" si="8"/>
        <v>Z$14</v>
      </c>
      <c r="AA18" s="215" t="str">
        <f t="shared" si="8"/>
        <v>AA$14</v>
      </c>
      <c r="AB18" s="215" t="str">
        <f t="shared" si="8"/>
        <v>AB$14</v>
      </c>
      <c r="AC18" s="215" t="str">
        <f t="shared" si="8"/>
        <v>AC$14</v>
      </c>
      <c r="AD18" s="215" t="str">
        <f t="shared" si="8"/>
        <v>AD$14</v>
      </c>
      <c r="AE18" s="215" t="str">
        <f t="shared" si="8"/>
        <v>AE$14</v>
      </c>
      <c r="AF18" s="215" t="str">
        <f t="shared" si="8"/>
        <v>AF$14</v>
      </c>
      <c r="AG18" s="215" t="str">
        <f t="shared" si="8"/>
        <v>AG$14</v>
      </c>
      <c r="AH18" s="215" t="str">
        <f t="shared" si="8"/>
        <v>AH$14</v>
      </c>
      <c r="AI18" s="215" t="str">
        <f t="shared" si="8"/>
        <v>AI$14</v>
      </c>
      <c r="AJ18" s="215" t="str">
        <f t="shared" si="8"/>
        <v>AJ$14</v>
      </c>
      <c r="AK18" s="215" t="str">
        <f t="shared" si="8"/>
        <v>AK$14</v>
      </c>
      <c r="AL18" s="215" t="str">
        <f t="shared" si="8"/>
        <v>AL$14</v>
      </c>
      <c r="AM18" s="215" t="str">
        <f t="shared" si="8"/>
        <v>AM$14</v>
      </c>
      <c r="AN18" s="215" t="str">
        <f t="shared" si="8"/>
        <v>AN$14</v>
      </c>
      <c r="AO18" s="215" t="str">
        <f t="shared" si="8"/>
        <v>AO$14</v>
      </c>
      <c r="AP18" s="215" t="str">
        <f t="shared" si="8"/>
        <v>AP$14</v>
      </c>
      <c r="AQ18" s="215" t="str">
        <f t="shared" si="8"/>
        <v>AQ$14</v>
      </c>
      <c r="AR18" s="215" t="str">
        <f t="shared" si="8"/>
        <v>AR$14</v>
      </c>
      <c r="AS18" s="215" t="str">
        <f t="shared" si="8"/>
        <v>AS$14</v>
      </c>
      <c r="AT18" s="215" t="str">
        <f t="shared" si="8"/>
        <v>AT$14</v>
      </c>
      <c r="AU18" s="215" t="str">
        <f t="shared" si="8"/>
        <v>AU$14</v>
      </c>
      <c r="AV18" s="215" t="str">
        <f t="shared" si="8"/>
        <v>AV$14</v>
      </c>
      <c r="AW18" s="215" t="str">
        <f t="shared" si="8"/>
        <v>AW$14</v>
      </c>
      <c r="AX18" s="215" t="str">
        <f t="shared" ref="AX18:CC18" si="9">ADDRESS(ROW(AX14),COLUMN(AX14),2)</f>
        <v>AX$14</v>
      </c>
      <c r="AY18" s="215" t="str">
        <f t="shared" si="9"/>
        <v>AY$14</v>
      </c>
      <c r="AZ18" s="215" t="str">
        <f t="shared" si="9"/>
        <v>AZ$14</v>
      </c>
      <c r="BA18" s="215" t="str">
        <f t="shared" si="9"/>
        <v>BA$14</v>
      </c>
      <c r="BB18" s="215" t="str">
        <f t="shared" si="9"/>
        <v>BB$14</v>
      </c>
      <c r="BC18" s="215" t="str">
        <f t="shared" si="9"/>
        <v>BC$14</v>
      </c>
      <c r="BD18" s="215" t="str">
        <f t="shared" si="9"/>
        <v>BD$14</v>
      </c>
      <c r="BE18" s="215" t="str">
        <f t="shared" si="9"/>
        <v>BE$14</v>
      </c>
      <c r="BF18" s="215" t="str">
        <f t="shared" si="9"/>
        <v>BF$14</v>
      </c>
      <c r="BG18" s="215" t="str">
        <f t="shared" si="9"/>
        <v>BG$14</v>
      </c>
      <c r="BH18" s="215" t="str">
        <f t="shared" si="9"/>
        <v>BH$14</v>
      </c>
      <c r="BI18" s="215" t="str">
        <f t="shared" si="9"/>
        <v>BI$14</v>
      </c>
      <c r="BJ18" s="215" t="str">
        <f t="shared" si="9"/>
        <v>BJ$14</v>
      </c>
      <c r="BK18" s="215" t="str">
        <f t="shared" si="9"/>
        <v>BK$14</v>
      </c>
      <c r="BL18" s="215" t="str">
        <f t="shared" si="9"/>
        <v>BL$14</v>
      </c>
      <c r="BM18" s="215" t="str">
        <f t="shared" si="9"/>
        <v>BM$14</v>
      </c>
      <c r="BN18" s="215" t="str">
        <f t="shared" si="9"/>
        <v>BN$14</v>
      </c>
      <c r="BO18" s="215" t="str">
        <f t="shared" si="9"/>
        <v>BO$14</v>
      </c>
      <c r="BP18" s="215" t="str">
        <f t="shared" si="9"/>
        <v>BP$14</v>
      </c>
      <c r="BQ18" s="215" t="str">
        <f t="shared" si="9"/>
        <v>BQ$14</v>
      </c>
      <c r="BR18" s="215" t="str">
        <f t="shared" si="9"/>
        <v>BR$14</v>
      </c>
      <c r="BS18" s="215" t="str">
        <f t="shared" si="9"/>
        <v>BS$14</v>
      </c>
      <c r="BT18" s="215" t="str">
        <f t="shared" si="9"/>
        <v>BT$14</v>
      </c>
      <c r="BU18" s="215" t="str">
        <f t="shared" si="9"/>
        <v>BU$14</v>
      </c>
      <c r="BV18" s="215" t="str">
        <f t="shared" si="9"/>
        <v>BV$14</v>
      </c>
      <c r="BW18" s="215" t="str">
        <f t="shared" si="9"/>
        <v>BW$14</v>
      </c>
      <c r="BX18" s="215" t="str">
        <f t="shared" si="9"/>
        <v>BX$14</v>
      </c>
      <c r="BY18" s="215" t="str">
        <f t="shared" si="9"/>
        <v>BY$14</v>
      </c>
      <c r="BZ18" s="215" t="str">
        <f t="shared" si="9"/>
        <v>BZ$14</v>
      </c>
      <c r="CA18" s="215" t="str">
        <f t="shared" si="9"/>
        <v>CA$14</v>
      </c>
      <c r="CB18" s="215" t="str">
        <f t="shared" si="9"/>
        <v>CB$14</v>
      </c>
      <c r="CC18" s="215" t="str">
        <f t="shared" si="9"/>
        <v>CC$14</v>
      </c>
      <c r="CD18" s="215" t="str">
        <f t="shared" ref="CD18:CK18" si="10">ADDRESS(ROW(CD14),COLUMN(CD14),2)</f>
        <v>CD$14</v>
      </c>
      <c r="CE18" s="215" t="str">
        <f t="shared" si="10"/>
        <v>CE$14</v>
      </c>
      <c r="CF18" s="215" t="str">
        <f t="shared" si="10"/>
        <v>CF$14</v>
      </c>
      <c r="CG18" s="215" t="str">
        <f t="shared" si="10"/>
        <v>CG$14</v>
      </c>
      <c r="CH18" s="215" t="str">
        <f t="shared" si="10"/>
        <v>CH$14</v>
      </c>
      <c r="CI18" s="215" t="str">
        <f t="shared" si="10"/>
        <v>CI$14</v>
      </c>
      <c r="CJ18" s="215" t="str">
        <f t="shared" si="10"/>
        <v>CJ$14</v>
      </c>
      <c r="CK18" s="215" t="str">
        <f t="shared" si="10"/>
        <v>CK$14</v>
      </c>
      <c r="CL18" s="215" t="str">
        <f t="shared" ref="CL18" si="11">ADDRESS(ROW(CL14),COLUMN(CL14),2)</f>
        <v>CL$14</v>
      </c>
    </row>
    <row r="19" spans="2:90" x14ac:dyDescent="0.4">
      <c r="B19" s="167" t="str">
        <f>B15</f>
        <v>Secondary volume driver</v>
      </c>
      <c r="C19" s="167"/>
      <c r="D19" s="167"/>
      <c r="E19" s="167"/>
      <c r="F19" s="167"/>
      <c r="G19" s="167"/>
      <c r="H19" s="167"/>
      <c r="I19" s="190"/>
      <c r="J19" s="190"/>
      <c r="K19" s="190"/>
      <c r="L19" s="190"/>
      <c r="M19" s="190"/>
      <c r="N19" s="190"/>
      <c r="O19" s="190"/>
      <c r="P19" s="190"/>
      <c r="R19" s="215" t="str">
        <f t="shared" ref="R19:AW19" si="12">ADDRESS(ROW(R15),COLUMN(R15),2)</f>
        <v>R$15</v>
      </c>
      <c r="S19" s="215" t="str">
        <f t="shared" si="12"/>
        <v>S$15</v>
      </c>
      <c r="T19" s="215" t="str">
        <f t="shared" si="12"/>
        <v>T$15</v>
      </c>
      <c r="U19" s="215" t="str">
        <f t="shared" si="12"/>
        <v>U$15</v>
      </c>
      <c r="V19" s="215" t="str">
        <f t="shared" si="12"/>
        <v>V$15</v>
      </c>
      <c r="W19" s="215" t="str">
        <f t="shared" si="12"/>
        <v>W$15</v>
      </c>
      <c r="X19" s="215" t="str">
        <f t="shared" si="12"/>
        <v>X$15</v>
      </c>
      <c r="Y19" s="215" t="str">
        <f t="shared" si="12"/>
        <v>Y$15</v>
      </c>
      <c r="Z19" s="215" t="str">
        <f t="shared" si="12"/>
        <v>Z$15</v>
      </c>
      <c r="AA19" s="215" t="str">
        <f t="shared" si="12"/>
        <v>AA$15</v>
      </c>
      <c r="AB19" s="215" t="str">
        <f t="shared" si="12"/>
        <v>AB$15</v>
      </c>
      <c r="AC19" s="215" t="str">
        <f t="shared" si="12"/>
        <v>AC$15</v>
      </c>
      <c r="AD19" s="215" t="str">
        <f t="shared" si="12"/>
        <v>AD$15</v>
      </c>
      <c r="AE19" s="215" t="str">
        <f t="shared" si="12"/>
        <v>AE$15</v>
      </c>
      <c r="AF19" s="215" t="str">
        <f t="shared" si="12"/>
        <v>AF$15</v>
      </c>
      <c r="AG19" s="215" t="str">
        <f t="shared" si="12"/>
        <v>AG$15</v>
      </c>
      <c r="AH19" s="215" t="str">
        <f t="shared" si="12"/>
        <v>AH$15</v>
      </c>
      <c r="AI19" s="215" t="str">
        <f t="shared" si="12"/>
        <v>AI$15</v>
      </c>
      <c r="AJ19" s="215" t="str">
        <f t="shared" si="12"/>
        <v>AJ$15</v>
      </c>
      <c r="AK19" s="215" t="str">
        <f t="shared" si="12"/>
        <v>AK$15</v>
      </c>
      <c r="AL19" s="215" t="str">
        <f t="shared" si="12"/>
        <v>AL$15</v>
      </c>
      <c r="AM19" s="215" t="str">
        <f t="shared" si="12"/>
        <v>AM$15</v>
      </c>
      <c r="AN19" s="215" t="str">
        <f t="shared" si="12"/>
        <v>AN$15</v>
      </c>
      <c r="AO19" s="215" t="str">
        <f t="shared" si="12"/>
        <v>AO$15</v>
      </c>
      <c r="AP19" s="215" t="str">
        <f t="shared" si="12"/>
        <v>AP$15</v>
      </c>
      <c r="AQ19" s="215" t="str">
        <f t="shared" si="12"/>
        <v>AQ$15</v>
      </c>
      <c r="AR19" s="215" t="str">
        <f t="shared" si="12"/>
        <v>AR$15</v>
      </c>
      <c r="AS19" s="215" t="str">
        <f t="shared" si="12"/>
        <v>AS$15</v>
      </c>
      <c r="AT19" s="215" t="str">
        <f t="shared" si="12"/>
        <v>AT$15</v>
      </c>
      <c r="AU19" s="215" t="str">
        <f t="shared" si="12"/>
        <v>AU$15</v>
      </c>
      <c r="AV19" s="215" t="str">
        <f t="shared" si="12"/>
        <v>AV$15</v>
      </c>
      <c r="AW19" s="215" t="str">
        <f t="shared" si="12"/>
        <v>AW$15</v>
      </c>
      <c r="AX19" s="215" t="str">
        <f t="shared" ref="AX19:CC19" si="13">ADDRESS(ROW(AX15),COLUMN(AX15),2)</f>
        <v>AX$15</v>
      </c>
      <c r="AY19" s="215" t="str">
        <f t="shared" si="13"/>
        <v>AY$15</v>
      </c>
      <c r="AZ19" s="215" t="str">
        <f t="shared" si="13"/>
        <v>AZ$15</v>
      </c>
      <c r="BA19" s="215" t="str">
        <f t="shared" si="13"/>
        <v>BA$15</v>
      </c>
      <c r="BB19" s="215" t="str">
        <f t="shared" si="13"/>
        <v>BB$15</v>
      </c>
      <c r="BC19" s="215" t="str">
        <f t="shared" si="13"/>
        <v>BC$15</v>
      </c>
      <c r="BD19" s="215" t="str">
        <f t="shared" si="13"/>
        <v>BD$15</v>
      </c>
      <c r="BE19" s="215" t="str">
        <f t="shared" si="13"/>
        <v>BE$15</v>
      </c>
      <c r="BF19" s="215" t="str">
        <f t="shared" si="13"/>
        <v>BF$15</v>
      </c>
      <c r="BG19" s="215" t="str">
        <f t="shared" si="13"/>
        <v>BG$15</v>
      </c>
      <c r="BH19" s="215" t="str">
        <f t="shared" si="13"/>
        <v>BH$15</v>
      </c>
      <c r="BI19" s="215" t="str">
        <f t="shared" si="13"/>
        <v>BI$15</v>
      </c>
      <c r="BJ19" s="215" t="str">
        <f t="shared" si="13"/>
        <v>BJ$15</v>
      </c>
      <c r="BK19" s="215" t="str">
        <f t="shared" si="13"/>
        <v>BK$15</v>
      </c>
      <c r="BL19" s="215" t="str">
        <f t="shared" si="13"/>
        <v>BL$15</v>
      </c>
      <c r="BM19" s="215" t="str">
        <f t="shared" si="13"/>
        <v>BM$15</v>
      </c>
      <c r="BN19" s="215" t="str">
        <f t="shared" si="13"/>
        <v>BN$15</v>
      </c>
      <c r="BO19" s="215" t="str">
        <f t="shared" si="13"/>
        <v>BO$15</v>
      </c>
      <c r="BP19" s="215" t="str">
        <f t="shared" si="13"/>
        <v>BP$15</v>
      </c>
      <c r="BQ19" s="215" t="str">
        <f t="shared" si="13"/>
        <v>BQ$15</v>
      </c>
      <c r="BR19" s="215" t="str">
        <f t="shared" si="13"/>
        <v>BR$15</v>
      </c>
      <c r="BS19" s="215" t="str">
        <f t="shared" si="13"/>
        <v>BS$15</v>
      </c>
      <c r="BT19" s="215" t="str">
        <f t="shared" si="13"/>
        <v>BT$15</v>
      </c>
      <c r="BU19" s="215" t="str">
        <f t="shared" si="13"/>
        <v>BU$15</v>
      </c>
      <c r="BV19" s="215" t="str">
        <f t="shared" si="13"/>
        <v>BV$15</v>
      </c>
      <c r="BW19" s="215" t="str">
        <f t="shared" si="13"/>
        <v>BW$15</v>
      </c>
      <c r="BX19" s="215" t="str">
        <f t="shared" si="13"/>
        <v>BX$15</v>
      </c>
      <c r="BY19" s="215" t="str">
        <f t="shared" si="13"/>
        <v>BY$15</v>
      </c>
      <c r="BZ19" s="215" t="str">
        <f t="shared" si="13"/>
        <v>BZ$15</v>
      </c>
      <c r="CA19" s="215" t="str">
        <f t="shared" si="13"/>
        <v>CA$15</v>
      </c>
      <c r="CB19" s="215" t="str">
        <f t="shared" si="13"/>
        <v>CB$15</v>
      </c>
      <c r="CC19" s="215" t="str">
        <f t="shared" si="13"/>
        <v>CC$15</v>
      </c>
      <c r="CD19" s="215" t="str">
        <f t="shared" ref="CD19:CK19" si="14">ADDRESS(ROW(CD15),COLUMN(CD15),2)</f>
        <v>CD$15</v>
      </c>
      <c r="CE19" s="215" t="str">
        <f t="shared" si="14"/>
        <v>CE$15</v>
      </c>
      <c r="CF19" s="215" t="str">
        <f t="shared" si="14"/>
        <v>CF$15</v>
      </c>
      <c r="CG19" s="215" t="str">
        <f t="shared" si="14"/>
        <v>CG$15</v>
      </c>
      <c r="CH19" s="215" t="str">
        <f t="shared" si="14"/>
        <v>CH$15</v>
      </c>
      <c r="CI19" s="215" t="str">
        <f t="shared" si="14"/>
        <v>CI$15</v>
      </c>
      <c r="CJ19" s="215" t="str">
        <f t="shared" si="14"/>
        <v>CJ$15</v>
      </c>
      <c r="CK19" s="215" t="str">
        <f t="shared" si="14"/>
        <v>CK$15</v>
      </c>
      <c r="CL19" s="215" t="str">
        <f t="shared" ref="CL19" si="15">ADDRESS(ROW(CL15),COLUMN(CL15),2)</f>
        <v>CL$15</v>
      </c>
    </row>
    <row r="20" spans="2:90" x14ac:dyDescent="0.4">
      <c r="I20" s="53"/>
      <c r="J20" s="53"/>
      <c r="K20" s="53"/>
      <c r="L20" s="53"/>
      <c r="M20" s="53"/>
      <c r="N20" s="53"/>
      <c r="O20" s="53"/>
      <c r="P20" s="53"/>
      <c r="R20" s="53"/>
      <c r="S20" s="53"/>
      <c r="T20" s="53"/>
      <c r="U20" s="53"/>
      <c r="V20" s="53"/>
      <c r="W20" s="53"/>
      <c r="X20" s="53"/>
      <c r="Y20" s="53"/>
      <c r="Z20" s="53"/>
      <c r="AA20" s="53"/>
      <c r="AB20" s="53"/>
      <c r="AC20" s="53"/>
      <c r="AD20" s="53"/>
      <c r="AE20" s="53"/>
      <c r="AF20" s="53"/>
      <c r="AG20" s="53"/>
      <c r="AH20" s="53"/>
      <c r="AI20" s="53"/>
      <c r="AJ20" s="53"/>
      <c r="AK20" s="53"/>
      <c r="AL20" s="53"/>
      <c r="AM20" s="53"/>
      <c r="AN20" s="53"/>
      <c r="AO20" s="53"/>
      <c r="AP20" s="53"/>
      <c r="AQ20" s="53"/>
      <c r="AR20" s="53"/>
      <c r="AS20" s="53"/>
      <c r="AT20" s="53"/>
      <c r="AU20" s="53"/>
      <c r="AV20" s="53"/>
      <c r="AW20" s="53"/>
      <c r="AX20" s="53"/>
      <c r="AY20" s="53"/>
      <c r="AZ20" s="53"/>
      <c r="BA20" s="53"/>
      <c r="BB20" s="53"/>
      <c r="BC20" s="53"/>
      <c r="BD20" s="53"/>
      <c r="BE20" s="53"/>
      <c r="BF20" s="53"/>
      <c r="BG20" s="53"/>
      <c r="BH20" s="53"/>
      <c r="BI20" s="53"/>
      <c r="BJ20" s="53"/>
      <c r="BK20" s="53"/>
      <c r="BL20" s="53"/>
      <c r="BM20" s="53"/>
      <c r="BN20" s="53"/>
      <c r="BO20" s="53"/>
      <c r="BP20" s="53"/>
      <c r="BQ20" s="53"/>
      <c r="BR20" s="53"/>
      <c r="BS20" s="53"/>
      <c r="BT20" s="53"/>
      <c r="BU20" s="53"/>
      <c r="BV20" s="53"/>
      <c r="BW20" s="53"/>
      <c r="BX20" s="53"/>
      <c r="BY20" s="53"/>
      <c r="BZ20" s="53"/>
      <c r="CA20" s="53"/>
      <c r="CB20" s="53"/>
      <c r="CC20" s="53"/>
      <c r="CD20" s="53"/>
      <c r="CE20" s="53"/>
      <c r="CF20" s="53"/>
      <c r="CG20" s="53"/>
      <c r="CH20" s="53"/>
      <c r="CI20" s="53"/>
      <c r="CJ20" s="53"/>
      <c r="CK20" s="53"/>
      <c r="CL20" s="53"/>
    </row>
    <row r="21" spans="2:90" x14ac:dyDescent="0.4">
      <c r="B21" s="8" t="s">
        <v>1001</v>
      </c>
      <c r="I21" s="53"/>
      <c r="J21" s="53"/>
      <c r="K21" s="53"/>
      <c r="L21" s="53"/>
      <c r="M21" s="53"/>
      <c r="N21" s="53"/>
      <c r="O21" s="53"/>
      <c r="P21" s="53"/>
      <c r="R21" s="53"/>
      <c r="S21" s="53"/>
      <c r="T21" s="53"/>
      <c r="U21" s="53"/>
      <c r="V21" s="53"/>
      <c r="W21" s="53"/>
      <c r="X21" s="53"/>
      <c r="Y21" s="53"/>
      <c r="Z21" s="53"/>
      <c r="AA21" s="53"/>
      <c r="AB21" s="53"/>
      <c r="AC21" s="53"/>
      <c r="AD21" s="53"/>
      <c r="AE21" s="53"/>
      <c r="AF21" s="53"/>
      <c r="AG21" s="53"/>
      <c r="AH21" s="53"/>
      <c r="AI21" s="53"/>
      <c r="AJ21" s="53"/>
      <c r="AK21" s="53"/>
      <c r="AL21" s="53"/>
      <c r="AM21" s="53"/>
      <c r="AN21" s="53"/>
      <c r="AO21" s="53"/>
      <c r="AP21" s="53"/>
      <c r="AQ21" s="53"/>
      <c r="AR21" s="53"/>
      <c r="AS21" s="53"/>
      <c r="AT21" s="53"/>
      <c r="AU21" s="53"/>
      <c r="AV21" s="53"/>
      <c r="AW21" s="53"/>
      <c r="AX21" s="53"/>
      <c r="AY21" s="53"/>
      <c r="AZ21" s="53"/>
      <c r="BA21" s="53"/>
      <c r="BB21" s="53"/>
      <c r="BC21" s="53"/>
      <c r="BD21" s="53"/>
      <c r="BE21" s="53"/>
      <c r="BF21" s="53"/>
      <c r="BG21" s="53"/>
      <c r="BH21" s="53"/>
      <c r="BI21" s="53"/>
      <c r="BJ21" s="53"/>
      <c r="BK21" s="53"/>
      <c r="BL21" s="53"/>
      <c r="BM21" s="53"/>
      <c r="BN21" s="53"/>
      <c r="BO21" s="53"/>
      <c r="BP21" s="53"/>
      <c r="BQ21" s="53"/>
      <c r="BR21" s="53"/>
      <c r="BS21" s="53"/>
      <c r="BT21" s="53"/>
      <c r="BU21" s="53"/>
      <c r="BV21" s="53"/>
      <c r="BW21" s="53"/>
      <c r="BX21" s="53"/>
      <c r="BY21" s="53"/>
      <c r="BZ21" s="53"/>
      <c r="CA21" s="53"/>
      <c r="CB21" s="53"/>
      <c r="CC21" s="53"/>
      <c r="CD21" s="53"/>
      <c r="CE21" s="53"/>
      <c r="CF21" s="53"/>
      <c r="CG21" s="53"/>
      <c r="CH21" s="53"/>
      <c r="CI21" s="53"/>
      <c r="CJ21" s="53"/>
      <c r="CK21" s="53"/>
      <c r="CL21" s="53"/>
    </row>
    <row r="22" spans="2:90" x14ac:dyDescent="0.4">
      <c r="B22" s="8" t="s">
        <v>1002</v>
      </c>
      <c r="I22" s="53"/>
      <c r="J22" s="53"/>
      <c r="K22" s="53"/>
      <c r="L22" s="53"/>
      <c r="M22" s="53"/>
      <c r="N22" s="53"/>
      <c r="O22" s="53"/>
      <c r="P22" s="53"/>
      <c r="R22" s="53"/>
      <c r="S22" s="53"/>
      <c r="T22" s="53"/>
      <c r="U22" s="53"/>
      <c r="V22" s="53"/>
      <c r="W22" s="53"/>
      <c r="X22" s="53"/>
      <c r="Y22" s="53"/>
      <c r="Z22" s="53"/>
      <c r="AA22" s="53"/>
      <c r="AB22" s="53"/>
      <c r="AC22" s="53"/>
      <c r="AD22" s="53"/>
      <c r="AE22" s="53"/>
      <c r="AF22" s="53"/>
      <c r="AG22" s="53"/>
      <c r="AH22" s="53"/>
      <c r="AI22" s="53"/>
      <c r="AJ22" s="53"/>
      <c r="AK22" s="53"/>
      <c r="AL22" s="53"/>
      <c r="AM22" s="53"/>
      <c r="AN22" s="53"/>
      <c r="AO22" s="53"/>
      <c r="AP22" s="53"/>
      <c r="AQ22" s="53"/>
      <c r="AR22" s="53"/>
      <c r="AS22" s="53"/>
      <c r="AT22" s="53"/>
      <c r="AU22" s="53"/>
      <c r="AV22" s="53"/>
      <c r="AW22" s="53"/>
      <c r="AX22" s="53"/>
      <c r="AY22" s="53"/>
      <c r="AZ22" s="53"/>
      <c r="BA22" s="53"/>
      <c r="BB22" s="53"/>
      <c r="BC22" s="53"/>
      <c r="BD22" s="53"/>
      <c r="BE22" s="53"/>
      <c r="BF22" s="53"/>
      <c r="BG22" s="53"/>
      <c r="BH22" s="53"/>
      <c r="BI22" s="53"/>
      <c r="BJ22" s="53"/>
      <c r="BK22" s="53"/>
      <c r="BL22" s="53"/>
      <c r="BM22" s="53"/>
      <c r="BN22" s="53"/>
      <c r="BO22" s="53"/>
      <c r="BP22" s="53"/>
      <c r="BQ22" s="53"/>
      <c r="BR22" s="53"/>
      <c r="BS22" s="53"/>
      <c r="BT22" s="53"/>
      <c r="BU22" s="53"/>
      <c r="BV22" s="53"/>
      <c r="BW22" s="53"/>
      <c r="BX22" s="53"/>
      <c r="BY22" s="53"/>
      <c r="BZ22" s="53"/>
      <c r="CA22" s="53"/>
      <c r="CB22" s="53"/>
      <c r="CC22" s="53"/>
      <c r="CD22" s="53"/>
      <c r="CE22" s="53"/>
      <c r="CF22" s="53"/>
      <c r="CG22" s="53"/>
      <c r="CH22" s="53"/>
      <c r="CI22" s="53"/>
      <c r="CJ22" s="53"/>
      <c r="CK22" s="53"/>
      <c r="CL22" s="53"/>
    </row>
    <row r="23" spans="2:90" x14ac:dyDescent="0.4">
      <c r="B23" s="8" t="s">
        <v>648</v>
      </c>
      <c r="I23" s="53"/>
      <c r="J23" s="53"/>
      <c r="K23" s="53"/>
      <c r="L23" s="53"/>
      <c r="M23" s="53"/>
      <c r="N23" s="53"/>
      <c r="O23" s="53"/>
      <c r="P23" s="53"/>
      <c r="R23" s="53"/>
      <c r="S23" s="53"/>
      <c r="T23" s="53"/>
      <c r="U23" s="53"/>
      <c r="V23" s="53"/>
      <c r="W23" s="53"/>
      <c r="X23" s="53"/>
      <c r="Y23" s="53"/>
      <c r="Z23" s="53"/>
      <c r="AA23" s="53"/>
      <c r="AB23" s="53"/>
      <c r="AC23" s="53"/>
      <c r="AD23" s="53"/>
      <c r="AE23" s="53"/>
      <c r="AF23" s="53"/>
      <c r="AG23" s="53"/>
      <c r="AH23" s="53"/>
      <c r="AI23" s="53"/>
      <c r="AJ23" s="53"/>
      <c r="AK23" s="53"/>
      <c r="AL23" s="53"/>
      <c r="AM23" s="53"/>
      <c r="AN23" s="53"/>
      <c r="AO23" s="53"/>
      <c r="AP23" s="53"/>
      <c r="AQ23" s="53"/>
      <c r="AR23" s="53"/>
      <c r="AS23" s="53"/>
      <c r="AT23" s="53"/>
      <c r="AU23" s="53"/>
      <c r="AV23" s="53"/>
      <c r="AW23" s="53"/>
      <c r="AX23" s="53"/>
      <c r="AY23" s="53"/>
      <c r="AZ23" s="53"/>
      <c r="BA23" s="53"/>
      <c r="BB23" s="53"/>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3"/>
      <c r="CB23" s="53"/>
      <c r="CC23" s="53"/>
      <c r="CD23" s="53"/>
      <c r="CE23" s="53"/>
      <c r="CF23" s="53"/>
      <c r="CG23" s="53"/>
      <c r="CH23" s="53"/>
      <c r="CI23" s="53"/>
      <c r="CJ23" s="53"/>
      <c r="CK23" s="53"/>
      <c r="CL23" s="53"/>
    </row>
    <row r="24" spans="2:90" x14ac:dyDescent="0.4">
      <c r="B24" s="8" t="s">
        <v>649</v>
      </c>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row>
    <row r="25" spans="2:90" x14ac:dyDescent="0.4">
      <c r="B25" s="8" t="s">
        <v>650</v>
      </c>
      <c r="I25" s="53"/>
      <c r="J25" s="53"/>
      <c r="K25" s="53"/>
      <c r="L25" s="53"/>
      <c r="M25" s="53"/>
      <c r="N25" s="53"/>
      <c r="O25" s="53"/>
      <c r="P25" s="53"/>
      <c r="R25" s="53"/>
      <c r="S25" s="53"/>
      <c r="T25" s="53"/>
      <c r="U25" s="53"/>
      <c r="V25" s="53"/>
      <c r="W25" s="53"/>
      <c r="X25" s="53"/>
      <c r="Y25" s="53"/>
      <c r="Z25" s="53"/>
      <c r="AA25" s="53"/>
      <c r="AB25" s="53"/>
      <c r="AC25" s="53"/>
      <c r="AD25" s="53"/>
      <c r="AE25" s="53"/>
      <c r="AF25" s="53"/>
      <c r="AG25" s="53"/>
      <c r="AH25" s="53"/>
      <c r="AI25" s="53"/>
      <c r="AJ25" s="53"/>
      <c r="AK25" s="53"/>
      <c r="AL25" s="53"/>
      <c r="AM25" s="53"/>
      <c r="AN25" s="53"/>
      <c r="AO25" s="53"/>
      <c r="AP25" s="53"/>
      <c r="AQ25" s="53"/>
      <c r="AR25" s="53"/>
      <c r="AS25" s="53"/>
      <c r="AT25" s="53"/>
      <c r="AU25" s="53"/>
      <c r="AV25" s="53"/>
      <c r="AW25" s="53"/>
      <c r="AX25" s="53"/>
      <c r="AY25" s="53"/>
      <c r="AZ25" s="53"/>
      <c r="BA25" s="53"/>
      <c r="BB25" s="53"/>
      <c r="BC25" s="53"/>
      <c r="BD25" s="53"/>
      <c r="BE25" s="53"/>
      <c r="BF25" s="53"/>
      <c r="BG25" s="53"/>
      <c r="BH25" s="53"/>
      <c r="BI25" s="53"/>
      <c r="BJ25" s="53"/>
      <c r="BK25" s="53"/>
      <c r="BL25" s="53"/>
      <c r="BM25" s="53"/>
      <c r="BN25" s="53"/>
      <c r="BO25" s="53"/>
      <c r="BP25" s="53"/>
      <c r="BQ25" s="53"/>
      <c r="BR25" s="53"/>
      <c r="BS25" s="53"/>
      <c r="BT25" s="53"/>
      <c r="BU25" s="53"/>
      <c r="BV25" s="53"/>
      <c r="BW25" s="53"/>
      <c r="BX25" s="53"/>
      <c r="BY25" s="53"/>
      <c r="BZ25" s="53"/>
      <c r="CA25" s="53"/>
      <c r="CB25" s="53"/>
      <c r="CC25" s="53"/>
      <c r="CD25" s="53"/>
      <c r="CE25" s="53"/>
      <c r="CF25" s="53"/>
      <c r="CG25" s="53"/>
      <c r="CH25" s="53"/>
      <c r="CI25" s="53"/>
      <c r="CJ25" s="53"/>
      <c r="CK25" s="53"/>
      <c r="CL25" s="53"/>
    </row>
    <row r="26" spans="2:90" x14ac:dyDescent="0.4">
      <c r="B26" s="8" t="s">
        <v>726</v>
      </c>
      <c r="I26" s="53"/>
      <c r="J26" s="53"/>
      <c r="K26" s="53"/>
      <c r="L26" s="53"/>
      <c r="M26" s="53"/>
      <c r="N26" s="53"/>
      <c r="O26" s="53"/>
      <c r="P26" s="53"/>
      <c r="R26" s="53"/>
      <c r="S26" s="53"/>
      <c r="T26" s="53"/>
      <c r="U26" s="53"/>
      <c r="V26" s="53"/>
      <c r="W26" s="53"/>
      <c r="X26" s="53"/>
      <c r="Y26" s="53"/>
      <c r="Z26" s="53"/>
      <c r="AA26" s="53"/>
      <c r="AB26" s="53"/>
      <c r="AC26" s="53"/>
      <c r="AD26" s="53"/>
      <c r="AE26" s="53"/>
      <c r="AF26" s="53"/>
      <c r="AG26" s="53"/>
      <c r="AH26" s="53"/>
      <c r="AI26" s="53"/>
      <c r="AJ26" s="53"/>
      <c r="AK26" s="53"/>
      <c r="AL26" s="53"/>
      <c r="AM26" s="53"/>
      <c r="AN26" s="53"/>
      <c r="AO26" s="53"/>
      <c r="AP26" s="53"/>
      <c r="AQ26" s="53"/>
      <c r="AR26" s="53"/>
      <c r="AS26" s="53"/>
      <c r="AT26" s="53"/>
      <c r="AU26" s="53"/>
      <c r="AV26" s="53"/>
      <c r="AW26" s="53"/>
      <c r="AX26" s="53"/>
      <c r="AY26" s="53"/>
      <c r="AZ26" s="53"/>
      <c r="BA26" s="53"/>
      <c r="BB26" s="53"/>
      <c r="BC26" s="53"/>
      <c r="BD26" s="53"/>
      <c r="BE26" s="53"/>
      <c r="BF26" s="53"/>
      <c r="BG26" s="53"/>
      <c r="BH26" s="53"/>
      <c r="BI26" s="53"/>
      <c r="BJ26" s="53"/>
      <c r="BK26" s="53"/>
      <c r="BL26" s="53"/>
      <c r="BM26" s="53"/>
      <c r="BN26" s="53"/>
      <c r="BO26" s="53"/>
      <c r="BP26" s="53"/>
      <c r="BQ26" s="53"/>
      <c r="BR26" s="53"/>
      <c r="BS26" s="53"/>
      <c r="BT26" s="53"/>
      <c r="BU26" s="53"/>
      <c r="BV26" s="53"/>
      <c r="BW26" s="53"/>
      <c r="BX26" s="53"/>
      <c r="BY26" s="53"/>
      <c r="BZ26" s="53"/>
      <c r="CA26" s="53"/>
      <c r="CB26" s="53"/>
      <c r="CC26" s="53"/>
      <c r="CD26" s="53"/>
      <c r="CE26" s="53"/>
      <c r="CF26" s="53"/>
      <c r="CG26" s="53"/>
      <c r="CH26" s="53"/>
      <c r="CI26" s="53"/>
      <c r="CJ26" s="53"/>
      <c r="CK26" s="53"/>
      <c r="CL26" s="53"/>
    </row>
    <row r="27" spans="2:90" x14ac:dyDescent="0.4">
      <c r="I27" s="53"/>
      <c r="J27" s="53"/>
      <c r="K27" s="53"/>
      <c r="L27" s="53"/>
      <c r="M27" s="53"/>
      <c r="N27" s="53"/>
      <c r="O27" s="53"/>
      <c r="P27" s="53"/>
      <c r="R27" s="53"/>
      <c r="S27" s="53"/>
      <c r="T27" s="53"/>
      <c r="U27" s="53"/>
      <c r="V27" s="53"/>
      <c r="W27" s="53"/>
      <c r="X27" s="53"/>
      <c r="Y27" s="53"/>
      <c r="Z27" s="53"/>
      <c r="AA27" s="53"/>
      <c r="AB27" s="53"/>
      <c r="AC27" s="53"/>
      <c r="AD27" s="53"/>
      <c r="AE27" s="53"/>
      <c r="AF27" s="53"/>
      <c r="AG27" s="53"/>
      <c r="AH27" s="53"/>
      <c r="AI27" s="53"/>
      <c r="AJ27" s="53"/>
      <c r="AK27" s="53"/>
      <c r="AL27" s="53"/>
      <c r="AM27" s="53"/>
      <c r="AN27" s="53"/>
      <c r="AO27" s="53"/>
      <c r="AP27" s="53"/>
      <c r="AQ27" s="53"/>
      <c r="AR27" s="53"/>
      <c r="AS27" s="53"/>
      <c r="AT27" s="53"/>
      <c r="AU27" s="53"/>
      <c r="AV27" s="53"/>
      <c r="AW27" s="53"/>
      <c r="AX27" s="53"/>
      <c r="AY27" s="53"/>
      <c r="AZ27" s="53"/>
      <c r="BA27" s="53"/>
      <c r="BB27" s="53"/>
      <c r="BC27" s="53"/>
      <c r="BD27" s="53"/>
      <c r="BE27" s="53"/>
      <c r="BF27" s="53"/>
      <c r="BG27" s="53"/>
      <c r="BH27" s="53"/>
      <c r="BI27" s="53"/>
      <c r="BJ27" s="53"/>
      <c r="BK27" s="53"/>
      <c r="BL27" s="53"/>
      <c r="BM27" s="53"/>
      <c r="BN27" s="53"/>
      <c r="BO27" s="53"/>
      <c r="BP27" s="53"/>
      <c r="BQ27" s="53"/>
      <c r="BR27" s="53"/>
      <c r="BS27" s="53"/>
      <c r="BT27" s="53"/>
      <c r="BU27" s="53"/>
      <c r="BV27" s="53"/>
      <c r="BW27" s="53"/>
      <c r="BX27" s="53"/>
      <c r="BY27" s="53"/>
      <c r="BZ27" s="53"/>
      <c r="CA27" s="53"/>
      <c r="CB27" s="53"/>
      <c r="CC27" s="53"/>
      <c r="CD27" s="53"/>
      <c r="CE27" s="53"/>
      <c r="CF27" s="53"/>
      <c r="CG27" s="53"/>
      <c r="CH27" s="53"/>
      <c r="CI27" s="53"/>
      <c r="CJ27" s="53"/>
      <c r="CK27" s="53"/>
      <c r="CL27" s="53"/>
    </row>
    <row r="28" spans="2:90" x14ac:dyDescent="0.4">
      <c r="I28" s="53"/>
      <c r="J28" s="53"/>
      <c r="K28" s="53"/>
      <c r="L28" s="53"/>
      <c r="M28" s="53"/>
      <c r="N28" s="53"/>
      <c r="O28" s="53"/>
      <c r="P28" s="53"/>
      <c r="R28" s="53"/>
      <c r="S28" s="53"/>
      <c r="T28" s="53"/>
      <c r="U28" s="53"/>
      <c r="V28" s="53"/>
      <c r="W28" s="53"/>
      <c r="X28" s="53"/>
      <c r="Y28" s="53"/>
      <c r="Z28" s="53"/>
      <c r="AA28" s="53"/>
      <c r="AB28" s="53"/>
      <c r="AC28" s="53"/>
      <c r="AD28" s="53"/>
      <c r="AE28" s="53"/>
      <c r="AF28" s="53"/>
      <c r="AG28" s="53"/>
      <c r="AH28" s="53"/>
      <c r="AI28" s="53"/>
      <c r="AJ28" s="53"/>
      <c r="AK28" s="53"/>
      <c r="AL28" s="53"/>
      <c r="AM28" s="53"/>
      <c r="AN28" s="53"/>
      <c r="AO28" s="53"/>
      <c r="AP28" s="53"/>
      <c r="AQ28" s="53"/>
      <c r="AR28" s="53"/>
      <c r="AS28" s="53"/>
      <c r="AT28" s="53"/>
      <c r="AU28" s="53"/>
      <c r="AV28" s="53"/>
      <c r="AW28" s="53"/>
      <c r="AX28" s="53"/>
      <c r="AY28" s="53"/>
      <c r="AZ28" s="53"/>
      <c r="BA28" s="53"/>
      <c r="BB28" s="53"/>
      <c r="BC28" s="53"/>
      <c r="BD28" s="53"/>
      <c r="BE28" s="53"/>
      <c r="BF28" s="53"/>
      <c r="BG28" s="53"/>
      <c r="BH28" s="53"/>
      <c r="BI28" s="53"/>
      <c r="BJ28" s="53"/>
      <c r="BK28" s="53"/>
      <c r="BL28" s="53"/>
      <c r="BM28" s="53"/>
      <c r="BN28" s="53"/>
      <c r="BO28" s="53"/>
      <c r="BP28" s="53"/>
      <c r="BQ28" s="53"/>
      <c r="BR28" s="53"/>
      <c r="BS28" s="53"/>
      <c r="BT28" s="53"/>
      <c r="BU28" s="53"/>
      <c r="BV28" s="53"/>
      <c r="BW28" s="53"/>
      <c r="BX28" s="53"/>
      <c r="BY28" s="53"/>
      <c r="BZ28" s="53"/>
      <c r="CA28" s="53"/>
      <c r="CB28" s="53"/>
      <c r="CC28" s="53"/>
      <c r="CD28" s="53"/>
      <c r="CE28" s="53"/>
      <c r="CF28" s="53"/>
      <c r="CG28" s="53"/>
      <c r="CH28" s="53"/>
      <c r="CI28" s="53"/>
      <c r="CJ28" s="53"/>
      <c r="CK28" s="53"/>
      <c r="CL28" s="53"/>
    </row>
    <row r="29" spans="2:90" x14ac:dyDescent="0.4">
      <c r="B29" s="199" t="s">
        <v>474</v>
      </c>
      <c r="C29" s="199" t="s">
        <v>474</v>
      </c>
      <c r="D29" s="199"/>
      <c r="E29" s="199" t="s">
        <v>474</v>
      </c>
      <c r="F29" s="199" t="s">
        <v>474</v>
      </c>
      <c r="G29" s="199" t="s">
        <v>474</v>
      </c>
      <c r="H29" s="199" t="s">
        <v>474</v>
      </c>
      <c r="I29" s="199" t="s">
        <v>474</v>
      </c>
      <c r="J29" s="199"/>
      <c r="K29" s="199" t="s">
        <v>474</v>
      </c>
      <c r="L29" s="199" t="s">
        <v>474</v>
      </c>
      <c r="M29" s="199" t="s">
        <v>474</v>
      </c>
      <c r="N29" s="199" t="s">
        <v>474</v>
      </c>
      <c r="O29" s="199" t="s">
        <v>474</v>
      </c>
      <c r="P29" s="199" t="s">
        <v>474</v>
      </c>
      <c r="R29" s="199" t="s">
        <v>474</v>
      </c>
      <c r="S29" s="199" t="s">
        <v>474</v>
      </c>
      <c r="T29" s="199" t="s">
        <v>474</v>
      </c>
      <c r="U29" s="199" t="s">
        <v>474</v>
      </c>
      <c r="V29" s="199" t="s">
        <v>474</v>
      </c>
      <c r="W29" s="199" t="s">
        <v>474</v>
      </c>
      <c r="X29" s="199" t="s">
        <v>474</v>
      </c>
      <c r="Y29" s="199" t="s">
        <v>474</v>
      </c>
      <c r="Z29" s="199" t="s">
        <v>474</v>
      </c>
      <c r="AA29" s="199" t="s">
        <v>474</v>
      </c>
      <c r="AB29" s="199" t="s">
        <v>474</v>
      </c>
      <c r="AC29" s="199" t="s">
        <v>474</v>
      </c>
      <c r="AD29" s="203"/>
      <c r="AE29" s="203"/>
      <c r="AF29" s="203"/>
      <c r="AG29" s="203"/>
      <c r="AH29" s="203"/>
      <c r="AI29" s="203"/>
      <c r="AJ29" s="203"/>
      <c r="AK29" s="203"/>
      <c r="AL29" s="203"/>
      <c r="AM29" s="203"/>
      <c r="AN29" s="203"/>
      <c r="AO29" s="203"/>
      <c r="AP29" s="203"/>
      <c r="AQ29" s="203"/>
      <c r="AR29" s="203"/>
      <c r="AS29" s="203"/>
      <c r="AT29" s="203"/>
      <c r="AU29" s="203"/>
      <c r="AV29" s="203"/>
      <c r="AW29" s="203"/>
      <c r="AX29" s="203"/>
      <c r="AY29" s="203"/>
      <c r="AZ29" s="203"/>
      <c r="BA29" s="203"/>
      <c r="BB29" s="203"/>
      <c r="BC29" s="203"/>
      <c r="BD29" s="203"/>
      <c r="BE29" s="203"/>
      <c r="BF29" s="203"/>
      <c r="BG29" s="203"/>
      <c r="BH29" s="203"/>
      <c r="BI29" s="203"/>
      <c r="BJ29" s="203"/>
      <c r="BK29" s="203"/>
      <c r="BL29" s="203"/>
      <c r="BM29" s="203"/>
      <c r="BN29" s="203"/>
      <c r="BO29" s="203"/>
      <c r="BP29" s="203"/>
      <c r="BQ29" s="203"/>
      <c r="BR29" s="203"/>
      <c r="BS29" s="203"/>
      <c r="BT29" s="203"/>
      <c r="BU29" s="203"/>
      <c r="BV29" s="203"/>
      <c r="BW29" s="203"/>
      <c r="BX29" s="203"/>
      <c r="BY29" s="203"/>
      <c r="BZ29" s="203"/>
      <c r="CA29" s="203"/>
      <c r="CB29" s="203"/>
      <c r="CC29" s="203"/>
      <c r="CD29" s="203"/>
      <c r="CE29" s="203"/>
      <c r="CF29" s="203"/>
      <c r="CG29" s="203"/>
      <c r="CH29" s="203"/>
      <c r="CI29" s="203"/>
      <c r="CJ29" s="203"/>
      <c r="CK29" s="203"/>
      <c r="CL29" s="203"/>
    </row>
    <row r="30" spans="2:90" x14ac:dyDescent="0.4">
      <c r="B30" s="199"/>
      <c r="C30" s="199"/>
      <c r="D30" s="199"/>
      <c r="E30" s="199"/>
      <c r="F30" s="199"/>
      <c r="G30" s="199"/>
      <c r="H30" s="199"/>
      <c r="I30" s="199"/>
      <c r="J30" s="199"/>
      <c r="K30" s="199"/>
      <c r="L30" s="199"/>
      <c r="M30" s="199"/>
      <c r="N30" s="199"/>
      <c r="O30" s="199"/>
      <c r="P30" s="199"/>
      <c r="R30" s="199"/>
      <c r="S30" s="199"/>
      <c r="T30" s="199"/>
      <c r="U30" s="199"/>
      <c r="V30" s="199"/>
      <c r="W30" s="199"/>
      <c r="X30" s="199"/>
      <c r="Y30" s="199"/>
      <c r="Z30" s="199"/>
      <c r="AA30" s="199"/>
      <c r="AB30" s="199"/>
      <c r="AC30" s="199"/>
      <c r="AD30" s="203"/>
      <c r="AE30" s="203"/>
      <c r="AF30" s="203"/>
      <c r="AG30" s="203"/>
      <c r="AH30" s="203"/>
      <c r="AI30" s="203"/>
      <c r="AJ30" s="203"/>
      <c r="AK30" s="203"/>
      <c r="AL30" s="203"/>
      <c r="AM30" s="203"/>
      <c r="AN30" s="203"/>
      <c r="AO30" s="203"/>
      <c r="AP30" s="203"/>
      <c r="AQ30" s="203"/>
      <c r="AR30" s="203"/>
      <c r="AS30" s="203"/>
      <c r="AT30" s="203"/>
      <c r="AU30" s="203"/>
      <c r="AV30" s="203"/>
      <c r="AW30" s="203"/>
      <c r="AX30" s="203"/>
      <c r="AY30" s="203"/>
      <c r="AZ30" s="203"/>
      <c r="BA30" s="203"/>
      <c r="BB30" s="203"/>
      <c r="BC30" s="203"/>
      <c r="BD30" s="203"/>
      <c r="BE30" s="203"/>
      <c r="BF30" s="203"/>
      <c r="BG30" s="203"/>
      <c r="BH30" s="203"/>
      <c r="BI30" s="203"/>
      <c r="BJ30" s="203"/>
      <c r="BK30" s="203"/>
      <c r="BL30" s="203"/>
      <c r="BM30" s="203"/>
      <c r="BN30" s="203"/>
      <c r="BO30" s="203"/>
      <c r="BP30" s="203"/>
      <c r="BQ30" s="203"/>
      <c r="BR30" s="203"/>
      <c r="BS30" s="203"/>
      <c r="BT30" s="203"/>
      <c r="BU30" s="203"/>
      <c r="BV30" s="203"/>
      <c r="BW30" s="203"/>
      <c r="BX30" s="203"/>
      <c r="BY30" s="203"/>
      <c r="BZ30" s="203"/>
      <c r="CA30" s="203"/>
      <c r="CB30" s="203"/>
      <c r="CC30" s="203"/>
      <c r="CD30" s="203"/>
      <c r="CE30" s="203"/>
      <c r="CF30" s="203"/>
      <c r="CG30" s="203"/>
      <c r="CH30" s="203"/>
      <c r="CI30" s="203"/>
      <c r="CJ30" s="203"/>
      <c r="CK30" s="203"/>
      <c r="CL30" s="203"/>
    </row>
    <row r="31" spans="2:90" x14ac:dyDescent="0.4">
      <c r="B31" s="199"/>
      <c r="C31" s="199"/>
      <c r="D31" s="199"/>
      <c r="E31" s="199"/>
      <c r="F31" s="199"/>
      <c r="G31" s="199"/>
      <c r="H31" s="199"/>
      <c r="I31" s="199"/>
      <c r="J31" s="199"/>
      <c r="K31" s="199"/>
      <c r="L31" s="199"/>
      <c r="M31" s="199"/>
      <c r="N31" s="199"/>
      <c r="O31" s="199"/>
      <c r="P31" s="199"/>
      <c r="R31" s="199"/>
      <c r="S31" s="199"/>
      <c r="T31" s="199"/>
      <c r="U31" s="199"/>
      <c r="V31" s="199"/>
      <c r="W31" s="199"/>
      <c r="X31" s="199"/>
      <c r="Y31" s="199"/>
      <c r="Z31" s="199"/>
      <c r="AA31" s="199"/>
      <c r="AB31" s="199"/>
      <c r="AC31" s="199"/>
      <c r="AD31" s="203"/>
      <c r="AE31" s="203"/>
      <c r="AF31" s="203"/>
      <c r="AG31" s="203"/>
      <c r="AH31" s="203"/>
      <c r="AI31" s="203"/>
      <c r="AJ31" s="203"/>
      <c r="AK31" s="203"/>
      <c r="AL31" s="203"/>
      <c r="AM31" s="203"/>
      <c r="AN31" s="203"/>
      <c r="AO31" s="203"/>
      <c r="AP31" s="203"/>
      <c r="AQ31" s="203"/>
      <c r="AR31" s="203"/>
      <c r="AS31" s="203"/>
      <c r="AT31" s="203"/>
      <c r="AU31" s="203"/>
      <c r="AV31" s="203"/>
      <c r="AW31" s="203"/>
      <c r="AX31" s="203"/>
      <c r="AY31" s="203"/>
      <c r="AZ31" s="203"/>
      <c r="BA31" s="203"/>
      <c r="BB31" s="203"/>
      <c r="BC31" s="203"/>
      <c r="BD31" s="203"/>
      <c r="BE31" s="203"/>
      <c r="BF31" s="203"/>
      <c r="BG31" s="203"/>
      <c r="BH31" s="203"/>
      <c r="BI31" s="203"/>
      <c r="BJ31" s="203"/>
      <c r="BK31" s="203"/>
      <c r="BL31" s="203"/>
      <c r="BM31" s="203"/>
      <c r="BN31" s="203"/>
      <c r="BO31" s="203"/>
      <c r="BP31" s="203"/>
      <c r="BQ31" s="203"/>
      <c r="BR31" s="203"/>
      <c r="BS31" s="203"/>
      <c r="BT31" s="203"/>
      <c r="BU31" s="203"/>
      <c r="BV31" s="203"/>
      <c r="BW31" s="203"/>
      <c r="BX31" s="203"/>
      <c r="BY31" s="203"/>
      <c r="BZ31" s="203"/>
      <c r="CA31" s="203"/>
      <c r="CB31" s="203"/>
      <c r="CC31" s="203"/>
      <c r="CD31" s="203"/>
      <c r="CE31" s="203"/>
      <c r="CF31" s="203"/>
      <c r="CG31" s="203"/>
      <c r="CH31" s="203"/>
      <c r="CI31" s="203"/>
      <c r="CJ31" s="203"/>
      <c r="CK31" s="203"/>
      <c r="CL31" s="203"/>
    </row>
    <row r="32" spans="2:90" x14ac:dyDescent="0.4">
      <c r="B32" s="199"/>
      <c r="C32" s="199"/>
      <c r="D32" s="199"/>
      <c r="E32" s="199"/>
      <c r="F32" s="199"/>
      <c r="G32" s="199"/>
      <c r="H32" s="199"/>
      <c r="I32" s="199"/>
      <c r="J32" s="199"/>
      <c r="K32" s="199"/>
      <c r="L32" s="199"/>
      <c r="M32" s="199"/>
      <c r="N32" s="199"/>
      <c r="O32" s="199"/>
      <c r="P32" s="199"/>
      <c r="R32" s="199"/>
      <c r="S32" s="199"/>
      <c r="T32" s="199"/>
      <c r="U32" s="199"/>
      <c r="V32" s="199"/>
      <c r="W32" s="199"/>
      <c r="X32" s="199"/>
      <c r="Y32" s="199"/>
      <c r="Z32" s="199"/>
      <c r="AA32" s="199"/>
      <c r="AB32" s="199"/>
      <c r="AC32" s="199"/>
      <c r="AD32" s="203"/>
      <c r="AE32" s="203"/>
      <c r="AF32" s="203"/>
      <c r="AG32" s="203"/>
      <c r="AH32" s="203"/>
      <c r="AI32" s="203"/>
      <c r="AJ32" s="203"/>
      <c r="AK32" s="203"/>
      <c r="AL32" s="203"/>
      <c r="AM32" s="203"/>
      <c r="AN32" s="203"/>
      <c r="AO32" s="203"/>
      <c r="AP32" s="203"/>
      <c r="AQ32" s="203"/>
      <c r="AR32" s="203"/>
      <c r="AS32" s="203"/>
      <c r="AT32" s="203"/>
      <c r="AU32" s="203"/>
      <c r="AV32" s="203"/>
      <c r="AW32" s="203"/>
      <c r="AX32" s="203"/>
      <c r="AY32" s="203"/>
      <c r="AZ32" s="203"/>
      <c r="BA32" s="203"/>
      <c r="BB32" s="203"/>
      <c r="BC32" s="203"/>
      <c r="BD32" s="203"/>
      <c r="BE32" s="203"/>
      <c r="BF32" s="203"/>
      <c r="BG32" s="203"/>
      <c r="BH32" s="203"/>
      <c r="BI32" s="203"/>
      <c r="BJ32" s="203"/>
      <c r="BK32" s="203"/>
      <c r="BL32" s="203"/>
      <c r="BM32" s="203"/>
      <c r="BN32" s="203"/>
      <c r="BO32" s="203"/>
      <c r="BP32" s="203"/>
      <c r="BQ32" s="203"/>
      <c r="BR32" s="203"/>
      <c r="BS32" s="203"/>
      <c r="BT32" s="203"/>
      <c r="BU32" s="203"/>
      <c r="BV32" s="203"/>
      <c r="BW32" s="203"/>
      <c r="BX32" s="203"/>
      <c r="BY32" s="203"/>
      <c r="BZ32" s="203"/>
      <c r="CA32" s="203"/>
      <c r="CB32" s="203"/>
      <c r="CC32" s="203"/>
      <c r="CD32" s="203"/>
      <c r="CE32" s="203"/>
      <c r="CF32" s="203"/>
      <c r="CG32" s="203"/>
      <c r="CH32" s="203"/>
      <c r="CI32" s="203"/>
      <c r="CJ32" s="203"/>
      <c r="CK32" s="203"/>
      <c r="CL32" s="203"/>
    </row>
    <row r="33" spans="2:90" x14ac:dyDescent="0.4">
      <c r="B33" s="199"/>
      <c r="C33" s="199"/>
      <c r="D33" s="199"/>
      <c r="E33" s="199"/>
      <c r="F33" s="199"/>
      <c r="G33" s="199"/>
      <c r="H33" s="199"/>
      <c r="I33" s="199"/>
      <c r="J33" s="199"/>
      <c r="K33" s="199"/>
      <c r="L33" s="199"/>
      <c r="M33" s="199"/>
      <c r="N33" s="199"/>
      <c r="O33" s="199"/>
      <c r="P33" s="199"/>
      <c r="R33" s="199"/>
      <c r="S33" s="199"/>
      <c r="T33" s="199"/>
      <c r="U33" s="199"/>
      <c r="V33" s="199"/>
      <c r="W33" s="199"/>
      <c r="X33" s="199"/>
      <c r="Y33" s="199"/>
      <c r="Z33" s="199"/>
      <c r="AA33" s="199"/>
      <c r="AB33" s="199"/>
      <c r="AC33" s="199"/>
      <c r="AD33" s="203"/>
      <c r="AE33" s="203"/>
      <c r="AF33" s="203"/>
      <c r="AG33" s="203"/>
      <c r="AH33" s="203"/>
      <c r="AI33" s="203"/>
      <c r="AJ33" s="203"/>
      <c r="AK33" s="203"/>
      <c r="AL33" s="203"/>
      <c r="AM33" s="203"/>
      <c r="AN33" s="203"/>
      <c r="AO33" s="203"/>
      <c r="AP33" s="203"/>
      <c r="AQ33" s="203"/>
      <c r="AR33" s="203"/>
      <c r="AS33" s="203"/>
      <c r="AT33" s="203"/>
      <c r="AU33" s="203"/>
      <c r="AV33" s="203"/>
      <c r="AW33" s="203"/>
      <c r="AX33" s="203"/>
      <c r="AY33" s="203"/>
      <c r="AZ33" s="203"/>
      <c r="BA33" s="203"/>
      <c r="BB33" s="203"/>
      <c r="BC33" s="203"/>
      <c r="BD33" s="203"/>
      <c r="BE33" s="203"/>
      <c r="BF33" s="203"/>
      <c r="BG33" s="203"/>
      <c r="BH33" s="203"/>
      <c r="BI33" s="203"/>
      <c r="BJ33" s="203"/>
      <c r="BK33" s="203"/>
      <c r="BL33" s="203"/>
      <c r="BM33" s="203"/>
      <c r="BN33" s="203"/>
      <c r="BO33" s="203"/>
      <c r="BP33" s="203"/>
      <c r="BQ33" s="203"/>
      <c r="BR33" s="203"/>
      <c r="BS33" s="203"/>
      <c r="BT33" s="203"/>
      <c r="BU33" s="203"/>
      <c r="BV33" s="203"/>
      <c r="BW33" s="203"/>
      <c r="BX33" s="203"/>
      <c r="BY33" s="203"/>
      <c r="BZ33" s="203"/>
      <c r="CA33" s="203"/>
      <c r="CB33" s="203"/>
      <c r="CC33" s="203"/>
      <c r="CD33" s="203"/>
      <c r="CE33" s="203"/>
      <c r="CF33" s="203"/>
      <c r="CG33" s="203"/>
      <c r="CH33" s="203"/>
      <c r="CI33" s="203"/>
      <c r="CJ33" s="203"/>
      <c r="CK33" s="203"/>
      <c r="CL33" s="203"/>
    </row>
    <row r="34" spans="2:90" x14ac:dyDescent="0.4">
      <c r="B34" s="199"/>
      <c r="C34" s="199"/>
      <c r="D34" s="199"/>
      <c r="E34" s="199"/>
      <c r="F34" s="199"/>
      <c r="G34" s="199"/>
      <c r="H34" s="199"/>
      <c r="I34" s="199"/>
      <c r="J34" s="199"/>
      <c r="K34" s="199"/>
      <c r="L34" s="199"/>
      <c r="M34" s="199"/>
      <c r="N34" s="199"/>
      <c r="O34" s="199"/>
      <c r="P34" s="199"/>
      <c r="R34" s="199"/>
      <c r="S34" s="199"/>
      <c r="T34" s="199"/>
      <c r="U34" s="199"/>
      <c r="V34" s="199"/>
      <c r="W34" s="199"/>
      <c r="X34" s="199"/>
      <c r="Y34" s="199"/>
      <c r="Z34" s="199"/>
      <c r="AA34" s="199"/>
      <c r="AB34" s="199"/>
      <c r="AC34" s="199"/>
      <c r="AD34" s="203"/>
      <c r="AE34" s="203"/>
      <c r="AF34" s="203"/>
      <c r="AG34" s="203"/>
      <c r="AH34" s="203"/>
      <c r="AI34" s="203"/>
      <c r="AJ34" s="203"/>
      <c r="AK34" s="203"/>
      <c r="AL34" s="203"/>
      <c r="AM34" s="203"/>
      <c r="AN34" s="203"/>
      <c r="AO34" s="203"/>
      <c r="AP34" s="203"/>
      <c r="AQ34" s="203"/>
      <c r="AR34" s="203"/>
      <c r="AS34" s="203"/>
      <c r="AT34" s="203"/>
      <c r="AU34" s="203"/>
      <c r="AV34" s="203"/>
      <c r="AW34" s="203"/>
      <c r="AX34" s="203"/>
      <c r="AY34" s="203"/>
      <c r="AZ34" s="203"/>
      <c r="BA34" s="203"/>
      <c r="BB34" s="203"/>
      <c r="BC34" s="203"/>
      <c r="BD34" s="203"/>
      <c r="BE34" s="203"/>
      <c r="BF34" s="203"/>
      <c r="BG34" s="203"/>
      <c r="BH34" s="203"/>
      <c r="BI34" s="203"/>
      <c r="BJ34" s="203"/>
      <c r="BK34" s="203"/>
      <c r="BL34" s="203"/>
      <c r="BM34" s="203"/>
      <c r="BN34" s="203"/>
      <c r="BO34" s="203"/>
      <c r="BP34" s="203"/>
      <c r="BQ34" s="203"/>
      <c r="BR34" s="203"/>
      <c r="BS34" s="203"/>
      <c r="BT34" s="203"/>
      <c r="BU34" s="203"/>
      <c r="BV34" s="203"/>
      <c r="BW34" s="203"/>
      <c r="BX34" s="203"/>
      <c r="BY34" s="203"/>
      <c r="BZ34" s="203"/>
      <c r="CA34" s="203"/>
      <c r="CB34" s="203"/>
      <c r="CC34" s="203"/>
      <c r="CD34" s="203"/>
      <c r="CE34" s="203"/>
      <c r="CF34" s="203"/>
      <c r="CG34" s="203"/>
      <c r="CH34" s="203"/>
      <c r="CI34" s="203"/>
      <c r="CJ34" s="203"/>
      <c r="CK34" s="203"/>
      <c r="CL34" s="203"/>
    </row>
    <row r="35" spans="2:90" x14ac:dyDescent="0.4">
      <c r="B35" s="199"/>
      <c r="C35" s="199"/>
      <c r="D35" s="199"/>
      <c r="E35" s="199"/>
      <c r="F35" s="199"/>
      <c r="G35" s="199"/>
      <c r="H35" s="199"/>
      <c r="I35" s="199"/>
      <c r="J35" s="199"/>
      <c r="K35" s="199"/>
      <c r="L35" s="199"/>
      <c r="M35" s="199"/>
      <c r="N35" s="199"/>
      <c r="O35" s="199"/>
      <c r="P35" s="199"/>
      <c r="R35" s="199"/>
      <c r="S35" s="199"/>
      <c r="T35" s="199"/>
      <c r="U35" s="199"/>
      <c r="V35" s="199"/>
      <c r="W35" s="199"/>
      <c r="X35" s="199"/>
      <c r="Y35" s="199"/>
      <c r="Z35" s="199"/>
      <c r="AA35" s="199"/>
      <c r="AB35" s="199"/>
      <c r="AC35" s="199"/>
      <c r="AD35" s="203"/>
      <c r="AE35" s="203"/>
      <c r="AF35" s="203"/>
      <c r="AG35" s="203"/>
      <c r="AH35" s="203"/>
      <c r="AI35" s="203"/>
      <c r="AJ35" s="203"/>
      <c r="AK35" s="203"/>
      <c r="AL35" s="203"/>
      <c r="AM35" s="203"/>
      <c r="AN35" s="203"/>
      <c r="AO35" s="203"/>
      <c r="AP35" s="203"/>
      <c r="AQ35" s="203"/>
      <c r="AR35" s="203"/>
      <c r="AS35" s="203"/>
      <c r="AT35" s="203"/>
      <c r="AU35" s="203"/>
      <c r="AV35" s="203"/>
      <c r="AW35" s="203"/>
      <c r="AX35" s="203"/>
      <c r="AY35" s="203"/>
      <c r="AZ35" s="203"/>
      <c r="BA35" s="203"/>
      <c r="BB35" s="203"/>
      <c r="BC35" s="203"/>
      <c r="BD35" s="203"/>
      <c r="BE35" s="203"/>
      <c r="BF35" s="203"/>
      <c r="BG35" s="203"/>
      <c r="BH35" s="203"/>
      <c r="BI35" s="203"/>
      <c r="BJ35" s="203"/>
      <c r="BK35" s="203"/>
      <c r="BL35" s="203"/>
      <c r="BM35" s="203"/>
      <c r="BN35" s="203"/>
      <c r="BO35" s="203"/>
      <c r="BP35" s="203"/>
      <c r="BQ35" s="203"/>
      <c r="BR35" s="203"/>
      <c r="BS35" s="203"/>
      <c r="BT35" s="203"/>
      <c r="BU35" s="203"/>
      <c r="BV35" s="203"/>
      <c r="BW35" s="203"/>
      <c r="BX35" s="203"/>
      <c r="BY35" s="203"/>
      <c r="BZ35" s="203"/>
      <c r="CA35" s="203"/>
      <c r="CB35" s="203"/>
      <c r="CC35" s="203"/>
      <c r="CD35" s="203"/>
      <c r="CE35" s="203"/>
      <c r="CF35" s="203"/>
      <c r="CG35" s="203"/>
      <c r="CH35" s="203"/>
      <c r="CI35" s="203"/>
      <c r="CJ35" s="203"/>
      <c r="CK35" s="203"/>
      <c r="CL35" s="203"/>
    </row>
    <row r="36" spans="2:90" x14ac:dyDescent="0.4">
      <c r="B36" s="199"/>
      <c r="C36" s="199"/>
      <c r="D36" s="199"/>
      <c r="E36" s="199"/>
      <c r="F36" s="199"/>
      <c r="G36" s="199"/>
      <c r="H36" s="199"/>
      <c r="I36" s="199"/>
      <c r="J36" s="199"/>
      <c r="K36" s="199"/>
      <c r="L36" s="199"/>
      <c r="M36" s="199"/>
      <c r="N36" s="199"/>
      <c r="O36" s="199"/>
      <c r="P36" s="199"/>
      <c r="R36" s="199"/>
      <c r="S36" s="199"/>
      <c r="T36" s="199"/>
      <c r="U36" s="199"/>
      <c r="V36" s="199"/>
      <c r="W36" s="199"/>
      <c r="X36" s="199"/>
      <c r="Y36" s="199"/>
      <c r="Z36" s="199"/>
      <c r="AA36" s="199"/>
      <c r="AB36" s="199"/>
      <c r="AC36" s="199"/>
      <c r="AD36" s="203"/>
      <c r="AE36" s="203"/>
      <c r="AF36" s="203"/>
      <c r="AG36" s="203"/>
      <c r="AH36" s="203"/>
      <c r="AI36" s="203"/>
      <c r="AJ36" s="203"/>
      <c r="AK36" s="203"/>
      <c r="AL36" s="203"/>
      <c r="AM36" s="203"/>
      <c r="AN36" s="203"/>
      <c r="AO36" s="203"/>
      <c r="AP36" s="203"/>
      <c r="AQ36" s="203"/>
      <c r="AR36" s="203"/>
      <c r="AS36" s="203"/>
      <c r="AT36" s="203"/>
      <c r="AU36" s="203"/>
      <c r="AV36" s="203"/>
      <c r="AW36" s="203"/>
      <c r="AX36" s="203"/>
      <c r="AY36" s="203"/>
      <c r="AZ36" s="203"/>
      <c r="BA36" s="203"/>
      <c r="BB36" s="203"/>
      <c r="BC36" s="203"/>
      <c r="BD36" s="203"/>
      <c r="BE36" s="203"/>
      <c r="BF36" s="203"/>
      <c r="BG36" s="203"/>
      <c r="BH36" s="203"/>
      <c r="BI36" s="203"/>
      <c r="BJ36" s="203"/>
      <c r="BK36" s="203"/>
      <c r="BL36" s="203"/>
      <c r="BM36" s="203"/>
      <c r="BN36" s="203"/>
      <c r="BO36" s="203"/>
      <c r="BP36" s="203"/>
      <c r="BQ36" s="203"/>
      <c r="BR36" s="203"/>
      <c r="BS36" s="203"/>
      <c r="BT36" s="203"/>
      <c r="BU36" s="203"/>
      <c r="BV36" s="203"/>
      <c r="BW36" s="203"/>
      <c r="BX36" s="203"/>
      <c r="BY36" s="203"/>
      <c r="BZ36" s="203"/>
      <c r="CA36" s="203"/>
      <c r="CB36" s="203"/>
      <c r="CC36" s="203"/>
      <c r="CD36" s="203"/>
      <c r="CE36" s="203"/>
      <c r="CF36" s="203"/>
      <c r="CG36" s="203"/>
      <c r="CH36" s="203"/>
      <c r="CI36" s="203"/>
      <c r="CJ36" s="203"/>
      <c r="CK36" s="203"/>
      <c r="CL36" s="203"/>
    </row>
    <row r="37" spans="2:90" x14ac:dyDescent="0.4">
      <c r="B37" s="199"/>
      <c r="C37" s="199"/>
      <c r="D37" s="199"/>
      <c r="E37" s="199"/>
      <c r="F37" s="199"/>
      <c r="G37" s="199"/>
      <c r="H37" s="199"/>
      <c r="I37" s="199"/>
      <c r="J37" s="199"/>
      <c r="K37" s="199"/>
      <c r="L37" s="199"/>
      <c r="M37" s="199"/>
      <c r="N37" s="199"/>
      <c r="O37" s="199"/>
      <c r="P37" s="199"/>
      <c r="R37" s="199"/>
      <c r="S37" s="199"/>
      <c r="T37" s="199"/>
      <c r="U37" s="199"/>
      <c r="V37" s="199"/>
      <c r="W37" s="199"/>
      <c r="X37" s="199"/>
      <c r="Y37" s="199"/>
      <c r="Z37" s="199"/>
      <c r="AA37" s="199"/>
      <c r="AB37" s="199"/>
      <c r="AC37" s="199"/>
      <c r="AD37" s="203"/>
      <c r="AE37" s="203"/>
      <c r="AF37" s="203"/>
      <c r="AG37" s="203"/>
      <c r="AH37" s="203"/>
      <c r="AI37" s="203"/>
      <c r="AJ37" s="203"/>
      <c r="AK37" s="203"/>
      <c r="AL37" s="203"/>
      <c r="AM37" s="203"/>
      <c r="AN37" s="203"/>
      <c r="AO37" s="203"/>
      <c r="AP37" s="203"/>
      <c r="AQ37" s="203"/>
      <c r="AR37" s="203"/>
      <c r="AS37" s="203"/>
      <c r="AT37" s="203"/>
      <c r="AU37" s="203"/>
      <c r="AV37" s="203"/>
      <c r="AW37" s="203"/>
      <c r="AX37" s="203"/>
      <c r="AY37" s="203"/>
      <c r="AZ37" s="203"/>
      <c r="BA37" s="203"/>
      <c r="BB37" s="203"/>
      <c r="BC37" s="203"/>
      <c r="BD37" s="203"/>
      <c r="BE37" s="203"/>
      <c r="BF37" s="203"/>
      <c r="BG37" s="203"/>
      <c r="BH37" s="203"/>
      <c r="BI37" s="203"/>
      <c r="BJ37" s="203"/>
      <c r="BK37" s="203"/>
      <c r="BL37" s="203"/>
      <c r="BM37" s="203"/>
      <c r="BN37" s="203"/>
      <c r="BO37" s="203"/>
      <c r="BP37" s="203"/>
      <c r="BQ37" s="203"/>
      <c r="BR37" s="203"/>
      <c r="BS37" s="203"/>
      <c r="BT37" s="203"/>
      <c r="BU37" s="203"/>
      <c r="BV37" s="203"/>
      <c r="BW37" s="203"/>
      <c r="BX37" s="203"/>
      <c r="BY37" s="203"/>
      <c r="BZ37" s="203"/>
      <c r="CA37" s="203"/>
      <c r="CB37" s="203"/>
      <c r="CC37" s="203"/>
      <c r="CD37" s="203"/>
      <c r="CE37" s="203"/>
      <c r="CF37" s="203"/>
      <c r="CG37" s="203"/>
      <c r="CH37" s="203"/>
      <c r="CI37" s="203"/>
      <c r="CJ37" s="203"/>
      <c r="CK37" s="203"/>
      <c r="CL37" s="203"/>
    </row>
    <row r="38" spans="2:90" x14ac:dyDescent="0.4">
      <c r="B38" s="199"/>
      <c r="C38" s="199"/>
      <c r="D38" s="199"/>
      <c r="E38" s="199"/>
      <c r="F38" s="199"/>
      <c r="G38" s="199"/>
      <c r="H38" s="199"/>
      <c r="I38" s="199"/>
      <c r="J38" s="199"/>
      <c r="K38" s="199"/>
      <c r="L38" s="199"/>
      <c r="M38" s="199"/>
      <c r="N38" s="199"/>
      <c r="O38" s="199"/>
      <c r="P38" s="199"/>
      <c r="R38" s="199"/>
      <c r="S38" s="199"/>
      <c r="T38" s="199"/>
      <c r="U38" s="199"/>
      <c r="V38" s="199"/>
      <c r="W38" s="199"/>
      <c r="X38" s="199"/>
      <c r="Y38" s="199"/>
      <c r="Z38" s="199"/>
      <c r="AA38" s="199"/>
      <c r="AB38" s="199"/>
      <c r="AC38" s="199"/>
      <c r="AD38" s="203"/>
      <c r="AE38" s="203"/>
      <c r="AF38" s="203"/>
      <c r="AG38" s="203"/>
      <c r="AH38" s="203"/>
      <c r="AI38" s="203"/>
      <c r="AJ38" s="203"/>
      <c r="AK38" s="203"/>
      <c r="AL38" s="203"/>
      <c r="AM38" s="203"/>
      <c r="AN38" s="203"/>
      <c r="AO38" s="203"/>
      <c r="AP38" s="203"/>
      <c r="AQ38" s="203"/>
      <c r="AR38" s="203"/>
      <c r="AS38" s="203"/>
      <c r="AT38" s="203"/>
      <c r="AU38" s="203"/>
      <c r="AV38" s="203"/>
      <c r="AW38" s="203"/>
      <c r="AX38" s="203"/>
      <c r="AY38" s="203"/>
      <c r="AZ38" s="203"/>
      <c r="BA38" s="203"/>
      <c r="BB38" s="203"/>
      <c r="BC38" s="203"/>
      <c r="BD38" s="203"/>
      <c r="BE38" s="203"/>
      <c r="BF38" s="203"/>
      <c r="BG38" s="203"/>
      <c r="BH38" s="203"/>
      <c r="BI38" s="203"/>
      <c r="BJ38" s="203"/>
      <c r="BK38" s="203"/>
      <c r="BL38" s="203"/>
      <c r="BM38" s="203"/>
      <c r="BN38" s="203"/>
      <c r="BO38" s="203"/>
      <c r="BP38" s="203"/>
      <c r="BQ38" s="203"/>
      <c r="BR38" s="203"/>
      <c r="BS38" s="203"/>
      <c r="BT38" s="203"/>
      <c r="BU38" s="203"/>
      <c r="BV38" s="203"/>
      <c r="BW38" s="203"/>
      <c r="BX38" s="203"/>
      <c r="BY38" s="203"/>
      <c r="BZ38" s="203"/>
      <c r="CA38" s="203"/>
      <c r="CB38" s="203"/>
      <c r="CC38" s="203"/>
      <c r="CD38" s="203"/>
      <c r="CE38" s="203"/>
      <c r="CF38" s="203"/>
      <c r="CG38" s="203"/>
      <c r="CH38" s="203"/>
      <c r="CI38" s="203"/>
      <c r="CJ38" s="203"/>
      <c r="CK38" s="203"/>
      <c r="CL38" s="203"/>
    </row>
    <row r="39" spans="2:90" x14ac:dyDescent="0.4">
      <c r="B39" s="199"/>
      <c r="C39" s="199"/>
      <c r="D39" s="199"/>
      <c r="E39" s="199"/>
      <c r="F39" s="199"/>
      <c r="G39" s="199"/>
      <c r="H39" s="199"/>
      <c r="I39" s="199"/>
      <c r="J39" s="199"/>
      <c r="K39" s="199"/>
      <c r="L39" s="199"/>
      <c r="M39" s="199"/>
      <c r="N39" s="199"/>
      <c r="O39" s="199"/>
      <c r="P39" s="199"/>
      <c r="R39" s="199"/>
      <c r="S39" s="199"/>
      <c r="T39" s="199"/>
      <c r="U39" s="199"/>
      <c r="V39" s="199"/>
      <c r="W39" s="199"/>
      <c r="X39" s="199"/>
      <c r="Y39" s="199"/>
      <c r="Z39" s="199"/>
      <c r="AA39" s="199"/>
      <c r="AB39" s="199"/>
      <c r="AC39" s="199"/>
      <c r="AD39" s="203"/>
      <c r="AE39" s="203"/>
      <c r="AF39" s="203"/>
      <c r="AG39" s="203"/>
      <c r="AH39" s="203"/>
      <c r="AI39" s="203"/>
      <c r="AJ39" s="203"/>
      <c r="AK39" s="203"/>
      <c r="AL39" s="203"/>
      <c r="AM39" s="203"/>
      <c r="AN39" s="203"/>
      <c r="AO39" s="203"/>
      <c r="AP39" s="203"/>
      <c r="AQ39" s="203"/>
      <c r="AR39" s="203"/>
      <c r="AS39" s="203"/>
      <c r="AT39" s="203"/>
      <c r="AU39" s="203"/>
      <c r="AV39" s="203"/>
      <c r="AW39" s="203"/>
      <c r="AX39" s="203"/>
      <c r="AY39" s="203"/>
      <c r="AZ39" s="203"/>
      <c r="BA39" s="203"/>
      <c r="BB39" s="203"/>
      <c r="BC39" s="203"/>
      <c r="BD39" s="203"/>
      <c r="BE39" s="203"/>
      <c r="BF39" s="203"/>
      <c r="BG39" s="203"/>
      <c r="BH39" s="203"/>
      <c r="BI39" s="203"/>
      <c r="BJ39" s="203"/>
      <c r="BK39" s="203"/>
      <c r="BL39" s="203"/>
      <c r="BM39" s="203"/>
      <c r="BN39" s="203"/>
      <c r="BO39" s="203"/>
      <c r="BP39" s="203"/>
      <c r="BQ39" s="203"/>
      <c r="BR39" s="203"/>
      <c r="BS39" s="203"/>
      <c r="BT39" s="203"/>
      <c r="BU39" s="203"/>
      <c r="BV39" s="203"/>
      <c r="BW39" s="203"/>
      <c r="BX39" s="203"/>
      <c r="BY39" s="203"/>
      <c r="BZ39" s="203"/>
      <c r="CA39" s="203"/>
      <c r="CB39" s="203"/>
      <c r="CC39" s="203"/>
      <c r="CD39" s="203"/>
      <c r="CE39" s="203"/>
      <c r="CF39" s="203"/>
      <c r="CG39" s="203"/>
      <c r="CH39" s="203"/>
      <c r="CI39" s="203"/>
      <c r="CJ39" s="203"/>
      <c r="CK39" s="203"/>
      <c r="CL39" s="203"/>
    </row>
    <row r="40" spans="2:90" x14ac:dyDescent="0.4">
      <c r="B40" s="199"/>
      <c r="C40" s="199"/>
      <c r="D40" s="199"/>
      <c r="E40" s="199"/>
      <c r="F40" s="199"/>
      <c r="G40" s="199"/>
      <c r="H40" s="199"/>
      <c r="I40" s="199"/>
      <c r="J40" s="199"/>
      <c r="K40" s="199"/>
      <c r="L40" s="199"/>
      <c r="M40" s="199"/>
      <c r="N40" s="199"/>
      <c r="O40" s="199"/>
      <c r="P40" s="199"/>
      <c r="R40" s="199"/>
      <c r="S40" s="199"/>
      <c r="T40" s="199"/>
      <c r="U40" s="199"/>
      <c r="V40" s="199"/>
      <c r="W40" s="199"/>
      <c r="X40" s="199"/>
      <c r="Y40" s="199"/>
      <c r="Z40" s="199"/>
      <c r="AA40" s="199"/>
      <c r="AB40" s="199"/>
      <c r="AC40" s="199"/>
      <c r="AD40" s="203"/>
      <c r="AE40" s="203"/>
      <c r="AF40" s="203"/>
      <c r="AG40" s="203"/>
      <c r="AH40" s="203"/>
      <c r="AI40" s="203"/>
      <c r="AJ40" s="203"/>
      <c r="AK40" s="203"/>
      <c r="AL40" s="203"/>
      <c r="AM40" s="203"/>
      <c r="AN40" s="203"/>
      <c r="AO40" s="203"/>
      <c r="AP40" s="203"/>
      <c r="AQ40" s="203"/>
      <c r="AR40" s="203"/>
      <c r="AS40" s="203"/>
      <c r="AT40" s="203"/>
      <c r="AU40" s="203"/>
      <c r="AV40" s="203"/>
      <c r="AW40" s="203"/>
      <c r="AX40" s="203"/>
      <c r="AY40" s="203"/>
      <c r="AZ40" s="203"/>
      <c r="BA40" s="203"/>
      <c r="BB40" s="203"/>
      <c r="BC40" s="203"/>
      <c r="BD40" s="203"/>
      <c r="BE40" s="203"/>
      <c r="BF40" s="203"/>
      <c r="BG40" s="203"/>
      <c r="BH40" s="203"/>
      <c r="BI40" s="203"/>
      <c r="BJ40" s="203"/>
      <c r="BK40" s="203"/>
      <c r="BL40" s="203"/>
      <c r="BM40" s="203"/>
      <c r="BN40" s="203"/>
      <c r="BO40" s="203"/>
      <c r="BP40" s="203"/>
      <c r="BQ40" s="203"/>
      <c r="BR40" s="203"/>
      <c r="BS40" s="203"/>
      <c r="BT40" s="203"/>
      <c r="BU40" s="203"/>
      <c r="BV40" s="203"/>
      <c r="BW40" s="203"/>
      <c r="BX40" s="203"/>
      <c r="BY40" s="203"/>
      <c r="BZ40" s="203"/>
      <c r="CA40" s="203"/>
      <c r="CB40" s="203"/>
      <c r="CC40" s="203"/>
      <c r="CD40" s="203"/>
      <c r="CE40" s="203"/>
      <c r="CF40" s="203"/>
      <c r="CG40" s="203"/>
      <c r="CH40" s="203"/>
      <c r="CI40" s="203"/>
      <c r="CJ40" s="203"/>
      <c r="CK40" s="203"/>
      <c r="CL40" s="203"/>
    </row>
    <row r="41" spans="2:90" x14ac:dyDescent="0.4">
      <c r="B41" s="199"/>
      <c r="C41" s="199"/>
      <c r="D41" s="199"/>
      <c r="E41" s="199"/>
      <c r="F41" s="199"/>
      <c r="G41" s="199"/>
      <c r="H41" s="199"/>
      <c r="I41" s="199"/>
      <c r="J41" s="199"/>
      <c r="K41" s="199"/>
      <c r="L41" s="199"/>
      <c r="M41" s="199"/>
      <c r="N41" s="199"/>
      <c r="O41" s="199"/>
      <c r="P41" s="199"/>
      <c r="R41" s="199"/>
      <c r="S41" s="199"/>
      <c r="T41" s="199"/>
      <c r="U41" s="199"/>
      <c r="V41" s="199"/>
      <c r="W41" s="199"/>
      <c r="X41" s="199"/>
      <c r="Y41" s="199"/>
      <c r="Z41" s="199"/>
      <c r="AA41" s="199"/>
      <c r="AB41" s="199"/>
      <c r="AC41" s="199"/>
      <c r="AD41" s="203"/>
      <c r="AE41" s="203"/>
      <c r="AF41" s="203"/>
      <c r="AG41" s="203"/>
      <c r="AH41" s="203"/>
      <c r="AI41" s="203"/>
      <c r="AJ41" s="203"/>
      <c r="AK41" s="203"/>
      <c r="AL41" s="203"/>
      <c r="AM41" s="203"/>
      <c r="AN41" s="203"/>
      <c r="AO41" s="203"/>
      <c r="AP41" s="203"/>
      <c r="AQ41" s="203"/>
      <c r="AR41" s="203"/>
      <c r="AS41" s="203"/>
      <c r="AT41" s="203"/>
      <c r="AU41" s="203"/>
      <c r="AV41" s="203"/>
      <c r="AW41" s="203"/>
      <c r="AX41" s="203"/>
      <c r="AY41" s="203"/>
      <c r="AZ41" s="203"/>
      <c r="BA41" s="203"/>
      <c r="BB41" s="203"/>
      <c r="BC41" s="203"/>
      <c r="BD41" s="203"/>
      <c r="BE41" s="203"/>
      <c r="BF41" s="203"/>
      <c r="BG41" s="203"/>
      <c r="BH41" s="203"/>
      <c r="BI41" s="203"/>
      <c r="BJ41" s="203"/>
      <c r="BK41" s="203"/>
      <c r="BL41" s="203"/>
      <c r="BM41" s="203"/>
      <c r="BN41" s="203"/>
      <c r="BO41" s="203"/>
      <c r="BP41" s="203"/>
      <c r="BQ41" s="203"/>
      <c r="BR41" s="203"/>
      <c r="BS41" s="203"/>
      <c r="BT41" s="203"/>
      <c r="BU41" s="203"/>
      <c r="BV41" s="203"/>
      <c r="BW41" s="203"/>
      <c r="BX41" s="203"/>
      <c r="BY41" s="203"/>
      <c r="BZ41" s="203"/>
      <c r="CA41" s="203"/>
      <c r="CB41" s="203"/>
      <c r="CC41" s="203"/>
      <c r="CD41" s="203"/>
      <c r="CE41" s="203"/>
      <c r="CF41" s="203"/>
      <c r="CG41" s="203"/>
      <c r="CH41" s="203"/>
      <c r="CI41" s="203"/>
      <c r="CJ41" s="203"/>
      <c r="CK41" s="203"/>
      <c r="CL41" s="203"/>
    </row>
    <row r="42" spans="2:90" x14ac:dyDescent="0.4">
      <c r="B42" s="199"/>
      <c r="C42" s="199"/>
      <c r="D42" s="199"/>
      <c r="E42" s="199"/>
      <c r="F42" s="199"/>
      <c r="G42" s="199"/>
      <c r="H42" s="199"/>
      <c r="I42" s="199"/>
      <c r="J42" s="199"/>
      <c r="K42" s="199"/>
      <c r="L42" s="199"/>
      <c r="M42" s="199"/>
      <c r="N42" s="199"/>
      <c r="O42" s="199"/>
      <c r="P42" s="199"/>
      <c r="R42" s="199"/>
      <c r="S42" s="199"/>
      <c r="T42" s="199"/>
      <c r="U42" s="199"/>
      <c r="V42" s="199"/>
      <c r="W42" s="199"/>
      <c r="X42" s="199"/>
      <c r="Y42" s="199"/>
      <c r="Z42" s="199"/>
      <c r="AA42" s="199"/>
      <c r="AB42" s="199"/>
      <c r="AC42" s="199"/>
      <c r="AD42" s="203"/>
      <c r="AE42" s="203"/>
      <c r="AF42" s="203"/>
      <c r="AG42" s="203"/>
      <c r="AH42" s="203"/>
      <c r="AI42" s="203"/>
      <c r="AJ42" s="203"/>
      <c r="AK42" s="203"/>
      <c r="AL42" s="203"/>
      <c r="AM42" s="203"/>
      <c r="AN42" s="203"/>
      <c r="AO42" s="203"/>
      <c r="AP42" s="203"/>
      <c r="AQ42" s="203"/>
      <c r="AR42" s="203"/>
      <c r="AS42" s="203"/>
      <c r="AT42" s="203"/>
      <c r="AU42" s="203"/>
      <c r="AV42" s="203"/>
      <c r="AW42" s="203"/>
      <c r="AX42" s="203"/>
      <c r="AY42" s="203"/>
      <c r="AZ42" s="203"/>
      <c r="BA42" s="203"/>
      <c r="BB42" s="203"/>
      <c r="BC42" s="203"/>
      <c r="BD42" s="203"/>
      <c r="BE42" s="203"/>
      <c r="BF42" s="203"/>
      <c r="BG42" s="203"/>
      <c r="BH42" s="203"/>
      <c r="BI42" s="203"/>
      <c r="BJ42" s="203"/>
      <c r="BK42" s="203"/>
      <c r="BL42" s="203"/>
      <c r="BM42" s="203"/>
      <c r="BN42" s="203"/>
      <c r="BO42" s="203"/>
      <c r="BP42" s="203"/>
      <c r="BQ42" s="203"/>
      <c r="BR42" s="203"/>
      <c r="BS42" s="203"/>
      <c r="BT42" s="203"/>
      <c r="BU42" s="203"/>
      <c r="BV42" s="203"/>
      <c r="BW42" s="203"/>
      <c r="BX42" s="203"/>
      <c r="BY42" s="203"/>
      <c r="BZ42" s="203"/>
      <c r="CA42" s="203"/>
      <c r="CB42" s="203"/>
      <c r="CC42" s="203"/>
      <c r="CD42" s="203"/>
      <c r="CE42" s="203"/>
      <c r="CF42" s="203"/>
      <c r="CG42" s="203"/>
      <c r="CH42" s="203"/>
      <c r="CI42" s="203"/>
      <c r="CJ42" s="203"/>
      <c r="CK42" s="203"/>
      <c r="CL42" s="203"/>
    </row>
    <row r="43" spans="2:90" x14ac:dyDescent="0.4">
      <c r="B43" s="66" t="s">
        <v>513</v>
      </c>
      <c r="C43" s="22"/>
      <c r="D43" s="22" t="s">
        <v>451</v>
      </c>
      <c r="E43" s="22" t="s">
        <v>451</v>
      </c>
      <c r="F43" s="22" t="s">
        <v>452</v>
      </c>
      <c r="G43" s="22" t="s">
        <v>243</v>
      </c>
      <c r="H43" s="22"/>
      <c r="I43" s="279"/>
      <c r="J43" s="279"/>
      <c r="K43" s="22"/>
      <c r="L43" s="22"/>
      <c r="M43" s="22"/>
      <c r="N43" s="22"/>
      <c r="O43" s="22"/>
      <c r="P43" s="22"/>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6"/>
      <c r="BH43" s="66"/>
      <c r="BI43" s="66"/>
      <c r="BJ43" s="66"/>
      <c r="BK43" s="66"/>
      <c r="BL43" s="66"/>
      <c r="BM43" s="66"/>
      <c r="BN43" s="66"/>
      <c r="BO43" s="66"/>
      <c r="BP43" s="66"/>
      <c r="BQ43" s="66"/>
      <c r="BR43" s="66"/>
      <c r="BS43" s="66"/>
      <c r="BT43" s="66"/>
      <c r="BU43" s="66"/>
      <c r="BV43" s="66"/>
      <c r="BW43" s="66"/>
      <c r="BX43" s="66"/>
      <c r="BY43" s="66"/>
      <c r="BZ43" s="66"/>
      <c r="CA43" s="66"/>
      <c r="CB43" s="66"/>
      <c r="CC43" s="66"/>
      <c r="CD43" s="66"/>
      <c r="CE43" s="66"/>
      <c r="CF43" s="66"/>
      <c r="CG43" s="66"/>
      <c r="CH43" s="66"/>
      <c r="CI43" s="66"/>
      <c r="CJ43" s="66"/>
      <c r="CK43" s="66"/>
      <c r="CL43" s="66"/>
    </row>
    <row r="44" spans="2:90" x14ac:dyDescent="0.4">
      <c r="B44" s="122" t="str">
        <f ca="1">OFFSET(B44,ROW(B54)-ROW(B44),0)</f>
        <v># of units</v>
      </c>
      <c r="C44" s="12" t="s">
        <v>937</v>
      </c>
      <c r="D44" s="12" t="s">
        <v>451</v>
      </c>
      <c r="E44" s="12" t="s">
        <v>906</v>
      </c>
      <c r="F44" s="12"/>
      <c r="G44" s="12" t="str">
        <f>E44</f>
        <v/>
      </c>
      <c r="H44" s="12"/>
      <c r="I44" s="60"/>
      <c r="J44" s="60"/>
      <c r="K44" s="17">
        <v>100000</v>
      </c>
      <c r="L44" s="17">
        <v>200000</v>
      </c>
      <c r="M44" s="17">
        <v>400000</v>
      </c>
      <c r="N44" s="17">
        <v>800000</v>
      </c>
      <c r="O44" s="17">
        <v>1600000</v>
      </c>
      <c r="P44" s="17">
        <v>3200000</v>
      </c>
      <c r="R44" s="15"/>
      <c r="S44" s="15" cm="1">
        <f t="array" ref="S44">INDEX($K:$P,ROW(),MATCH(S$3,$K$2:$P$2,0))/12</f>
        <v>8333.3333333333339</v>
      </c>
      <c r="T44" s="15" cm="1">
        <f t="array" ref="T44">INDEX($K:$P,ROW(),MATCH(T$3,$K$2:$P$2,0))/12</f>
        <v>8333.3333333333339</v>
      </c>
      <c r="U44" s="15" cm="1">
        <f t="array" ref="U44">INDEX($K:$P,ROW(),MATCH(U$3,$K$2:$P$2,0))/12</f>
        <v>8333.3333333333339</v>
      </c>
      <c r="V44" s="15" cm="1">
        <f t="array" ref="V44">INDEX($K:$P,ROW(),MATCH(V$3,$K$2:$P$2,0))/12</f>
        <v>8333.3333333333339</v>
      </c>
      <c r="W44" s="15" cm="1">
        <f t="array" ref="W44">INDEX($K:$P,ROW(),MATCH(W$3,$K$2:$P$2,0))/12</f>
        <v>8333.3333333333339</v>
      </c>
      <c r="X44" s="15" cm="1">
        <f t="array" ref="X44">INDEX($K:$P,ROW(),MATCH(X$3,$K$2:$P$2,0))/12</f>
        <v>8333.3333333333339</v>
      </c>
      <c r="Y44" s="15" cm="1">
        <f t="array" ref="Y44">INDEX($K:$P,ROW(),MATCH(Y$3,$K$2:$P$2,0))/12</f>
        <v>8333.3333333333339</v>
      </c>
      <c r="Z44" s="15" cm="1">
        <f t="array" ref="Z44">INDEX($K:$P,ROW(),MATCH(Z$3,$K$2:$P$2,0))/12</f>
        <v>8333.3333333333339</v>
      </c>
      <c r="AA44" s="15" cm="1">
        <f t="array" ref="AA44">INDEX($K:$P,ROW(),MATCH(AA$3,$K$2:$P$2,0))/12</f>
        <v>8333.3333333333339</v>
      </c>
      <c r="AB44" s="15" cm="1">
        <f t="array" ref="AB44">INDEX($K:$P,ROW(),MATCH(AB$3,$K$2:$P$2,0))/12</f>
        <v>8333.3333333333339</v>
      </c>
      <c r="AC44" s="15" cm="1">
        <f t="array" ref="AC44">INDEX($K:$P,ROW(),MATCH(AC$3,$K$2:$P$2,0))/12</f>
        <v>8333.3333333333339</v>
      </c>
      <c r="AD44" s="15" cm="1">
        <f t="array" ref="AD44">INDEX($K:$P,ROW(),MATCH(AD$3,$K$2:$P$2,0))/12</f>
        <v>8333.3333333333339</v>
      </c>
      <c r="AE44" s="15" cm="1">
        <f t="array" ref="AE44">INDEX($K:$P,ROW(),MATCH(AE$3,$K$2:$P$2,0))/12</f>
        <v>16666.666666666668</v>
      </c>
      <c r="AF44" s="15" cm="1">
        <f t="array" ref="AF44">INDEX($K:$P,ROW(),MATCH(AF$3,$K$2:$P$2,0))/12</f>
        <v>16666.666666666668</v>
      </c>
      <c r="AG44" s="15" cm="1">
        <f t="array" ref="AG44">INDEX($K:$P,ROW(),MATCH(AG$3,$K$2:$P$2,0))/12</f>
        <v>16666.666666666668</v>
      </c>
      <c r="AH44" s="15" cm="1">
        <f t="array" ref="AH44">INDEX($K:$P,ROW(),MATCH(AH$3,$K$2:$P$2,0))/12</f>
        <v>16666.666666666668</v>
      </c>
      <c r="AI44" s="15" cm="1">
        <f t="array" ref="AI44">INDEX($K:$P,ROW(),MATCH(AI$3,$K$2:$P$2,0))/12</f>
        <v>16666.666666666668</v>
      </c>
      <c r="AJ44" s="15" cm="1">
        <f t="array" ref="AJ44">INDEX($K:$P,ROW(),MATCH(AJ$3,$K$2:$P$2,0))/12</f>
        <v>16666.666666666668</v>
      </c>
      <c r="AK44" s="15" cm="1">
        <f t="array" ref="AK44">INDEX($K:$P,ROW(),MATCH(AK$3,$K$2:$P$2,0))/12</f>
        <v>16666.666666666668</v>
      </c>
      <c r="AL44" s="15" cm="1">
        <f t="array" ref="AL44">INDEX($K:$P,ROW(),MATCH(AL$3,$K$2:$P$2,0))/12</f>
        <v>16666.666666666668</v>
      </c>
      <c r="AM44" s="15" cm="1">
        <f t="array" ref="AM44">INDEX($K:$P,ROW(),MATCH(AM$3,$K$2:$P$2,0))/12</f>
        <v>16666.666666666668</v>
      </c>
      <c r="AN44" s="15" cm="1">
        <f t="array" ref="AN44">INDEX($K:$P,ROW(),MATCH(AN$3,$K$2:$P$2,0))/12</f>
        <v>16666.666666666668</v>
      </c>
      <c r="AO44" s="15" cm="1">
        <f t="array" ref="AO44">INDEX($K:$P,ROW(),MATCH(AO$3,$K$2:$P$2,0))/12</f>
        <v>16666.666666666668</v>
      </c>
      <c r="AP44" s="15" cm="1">
        <f t="array" ref="AP44">INDEX($K:$P,ROW(),MATCH(AP$3,$K$2:$P$2,0))/12</f>
        <v>16666.666666666668</v>
      </c>
      <c r="AQ44" s="15" cm="1">
        <f t="array" ref="AQ44">INDEX($K:$P,ROW(),MATCH(AQ$3,$K$2:$P$2,0))/12</f>
        <v>33333.333333333336</v>
      </c>
      <c r="AR44" s="15" cm="1">
        <f t="array" ref="AR44">INDEX($K:$P,ROW(),MATCH(AR$3,$K$2:$P$2,0))/12</f>
        <v>33333.333333333336</v>
      </c>
      <c r="AS44" s="15" cm="1">
        <f t="array" ref="AS44">INDEX($K:$P,ROW(),MATCH(AS$3,$K$2:$P$2,0))/12</f>
        <v>33333.333333333336</v>
      </c>
      <c r="AT44" s="15" cm="1">
        <f t="array" ref="AT44">INDEX($K:$P,ROW(),MATCH(AT$3,$K$2:$P$2,0))/12</f>
        <v>33333.333333333336</v>
      </c>
      <c r="AU44" s="15" cm="1">
        <f t="array" ref="AU44">INDEX($K:$P,ROW(),MATCH(AU$3,$K$2:$P$2,0))/12</f>
        <v>33333.333333333336</v>
      </c>
      <c r="AV44" s="15" cm="1">
        <f t="array" ref="AV44">INDEX($K:$P,ROW(),MATCH(AV$3,$K$2:$P$2,0))/12</f>
        <v>33333.333333333336</v>
      </c>
      <c r="AW44" s="15" cm="1">
        <f t="array" ref="AW44">INDEX($K:$P,ROW(),MATCH(AW$3,$K$2:$P$2,0))/12</f>
        <v>33333.333333333336</v>
      </c>
      <c r="AX44" s="15" cm="1">
        <f t="array" ref="AX44">INDEX($K:$P,ROW(),MATCH(AX$3,$K$2:$P$2,0))/12</f>
        <v>33333.333333333336</v>
      </c>
      <c r="AY44" s="15" cm="1">
        <f t="array" ref="AY44">INDEX($K:$P,ROW(),MATCH(AY$3,$K$2:$P$2,0))/12</f>
        <v>33333.333333333336</v>
      </c>
      <c r="AZ44" s="15" cm="1">
        <f t="array" ref="AZ44">INDEX($K:$P,ROW(),MATCH(AZ$3,$K$2:$P$2,0))/12</f>
        <v>33333.333333333336</v>
      </c>
      <c r="BA44" s="15" cm="1">
        <f t="array" ref="BA44">INDEX($K:$P,ROW(),MATCH(BA$3,$K$2:$P$2,0))/12</f>
        <v>33333.333333333336</v>
      </c>
      <c r="BB44" s="15" cm="1">
        <f t="array" ref="BB44">INDEX($K:$P,ROW(),MATCH(BB$3,$K$2:$P$2,0))/12</f>
        <v>33333.333333333336</v>
      </c>
      <c r="BC44" s="15" cm="1">
        <f t="array" ref="BC44">INDEX($K:$P,ROW(),MATCH(BC$3,$K$2:$P$2,0))/12</f>
        <v>66666.666666666672</v>
      </c>
      <c r="BD44" s="15" cm="1">
        <f t="array" ref="BD44">INDEX($K:$P,ROW(),MATCH(BD$3,$K$2:$P$2,0))/12</f>
        <v>66666.666666666672</v>
      </c>
      <c r="BE44" s="15" cm="1">
        <f t="array" ref="BE44">INDEX($K:$P,ROW(),MATCH(BE$3,$K$2:$P$2,0))/12</f>
        <v>66666.666666666672</v>
      </c>
      <c r="BF44" s="15" cm="1">
        <f t="array" ref="BF44">INDEX($K:$P,ROW(),MATCH(BF$3,$K$2:$P$2,0))/12</f>
        <v>66666.666666666672</v>
      </c>
      <c r="BG44" s="15" cm="1">
        <f t="array" ref="BG44">INDEX($K:$P,ROW(),MATCH(BG$3,$K$2:$P$2,0))/12</f>
        <v>66666.666666666672</v>
      </c>
      <c r="BH44" s="15" cm="1">
        <f t="array" ref="BH44">INDEX($K:$P,ROW(),MATCH(BH$3,$K$2:$P$2,0))/12</f>
        <v>66666.666666666672</v>
      </c>
      <c r="BI44" s="15" cm="1">
        <f t="array" ref="BI44">INDEX($K:$P,ROW(),MATCH(BI$3,$K$2:$P$2,0))/12</f>
        <v>66666.666666666672</v>
      </c>
      <c r="BJ44" s="15" cm="1">
        <f t="array" ref="BJ44">INDEX($K:$P,ROW(),MATCH(BJ$3,$K$2:$P$2,0))/12</f>
        <v>66666.666666666672</v>
      </c>
      <c r="BK44" s="15" cm="1">
        <f t="array" ref="BK44">INDEX($K:$P,ROW(),MATCH(BK$3,$K$2:$P$2,0))/12</f>
        <v>66666.666666666672</v>
      </c>
      <c r="BL44" s="15" cm="1">
        <f t="array" ref="BL44">INDEX($K:$P,ROW(),MATCH(BL$3,$K$2:$P$2,0))/12</f>
        <v>66666.666666666672</v>
      </c>
      <c r="BM44" s="15" cm="1">
        <f t="array" ref="BM44">INDEX($K:$P,ROW(),MATCH(BM$3,$K$2:$P$2,0))/12</f>
        <v>66666.666666666672</v>
      </c>
      <c r="BN44" s="15" cm="1">
        <f t="array" ref="BN44">INDEX($K:$P,ROW(),MATCH(BN$3,$K$2:$P$2,0))/12</f>
        <v>66666.666666666672</v>
      </c>
      <c r="BO44" s="15" cm="1">
        <f t="array" ref="BO44">INDEX($K:$P,ROW(),MATCH(BO$3,$K$2:$P$2,0))/12</f>
        <v>133333.33333333334</v>
      </c>
      <c r="BP44" s="15" cm="1">
        <f t="array" ref="BP44">INDEX($K:$P,ROW(),MATCH(BP$3,$K$2:$P$2,0))/12</f>
        <v>133333.33333333334</v>
      </c>
      <c r="BQ44" s="15" cm="1">
        <f t="array" ref="BQ44">INDEX($K:$P,ROW(),MATCH(BQ$3,$K$2:$P$2,0))/12</f>
        <v>133333.33333333334</v>
      </c>
      <c r="BR44" s="15" cm="1">
        <f t="array" ref="BR44">INDEX($K:$P,ROW(),MATCH(BR$3,$K$2:$P$2,0))/12</f>
        <v>133333.33333333334</v>
      </c>
      <c r="BS44" s="15" cm="1">
        <f t="array" ref="BS44">INDEX($K:$P,ROW(),MATCH(BS$3,$K$2:$P$2,0))/12</f>
        <v>133333.33333333334</v>
      </c>
      <c r="BT44" s="15" cm="1">
        <f t="array" ref="BT44">INDEX($K:$P,ROW(),MATCH(BT$3,$K$2:$P$2,0))/12</f>
        <v>133333.33333333334</v>
      </c>
      <c r="BU44" s="15" cm="1">
        <f t="array" ref="BU44">INDEX($K:$P,ROW(),MATCH(BU$3,$K$2:$P$2,0))/12</f>
        <v>133333.33333333334</v>
      </c>
      <c r="BV44" s="15" cm="1">
        <f t="array" ref="BV44">INDEX($K:$P,ROW(),MATCH(BV$3,$K$2:$P$2,0))/12</f>
        <v>133333.33333333334</v>
      </c>
      <c r="BW44" s="15" cm="1">
        <f t="array" ref="BW44">INDEX($K:$P,ROW(),MATCH(BW$3,$K$2:$P$2,0))/12</f>
        <v>133333.33333333334</v>
      </c>
      <c r="BX44" s="15" cm="1">
        <f t="array" ref="BX44">INDEX($K:$P,ROW(),MATCH(BX$3,$K$2:$P$2,0))/12</f>
        <v>133333.33333333334</v>
      </c>
      <c r="BY44" s="15" cm="1">
        <f t="array" ref="BY44">INDEX($K:$P,ROW(),MATCH(BY$3,$K$2:$P$2,0))/12</f>
        <v>133333.33333333334</v>
      </c>
      <c r="BZ44" s="15" cm="1">
        <f t="array" ref="BZ44">INDEX($K:$P,ROW(),MATCH(BZ$3,$K$2:$P$2,0))/12</f>
        <v>133333.33333333334</v>
      </c>
      <c r="CA44" s="15" cm="1">
        <f t="array" ref="CA44">INDEX($K:$P,ROW(),MATCH(CA$3,$K$2:$P$2,0))/12</f>
        <v>266666.66666666669</v>
      </c>
      <c r="CB44" s="15" cm="1">
        <f t="array" ref="CB44">INDEX($K:$P,ROW(),MATCH(CB$3,$K$2:$P$2,0))/12</f>
        <v>266666.66666666669</v>
      </c>
      <c r="CC44" s="15" cm="1">
        <f t="array" ref="CC44">INDEX($K:$P,ROW(),MATCH(CC$3,$K$2:$P$2,0))/12</f>
        <v>266666.66666666669</v>
      </c>
      <c r="CD44" s="15" cm="1">
        <f t="array" ref="CD44">INDEX($K:$P,ROW(),MATCH(CD$3,$K$2:$P$2,0))/12</f>
        <v>266666.66666666669</v>
      </c>
      <c r="CE44" s="15" cm="1">
        <f t="array" ref="CE44">INDEX($K:$P,ROW(),MATCH(CE$3,$K$2:$P$2,0))/12</f>
        <v>266666.66666666669</v>
      </c>
      <c r="CF44" s="15" cm="1">
        <f t="array" ref="CF44">INDEX($K:$P,ROW(),MATCH(CF$3,$K$2:$P$2,0))/12</f>
        <v>266666.66666666669</v>
      </c>
      <c r="CG44" s="15" cm="1">
        <f t="array" ref="CG44">INDEX($K:$P,ROW(),MATCH(CG$3,$K$2:$P$2,0))/12</f>
        <v>266666.66666666669</v>
      </c>
      <c r="CH44" s="15" cm="1">
        <f t="array" ref="CH44">INDEX($K:$P,ROW(),MATCH(CH$3,$K$2:$P$2,0))/12</f>
        <v>266666.66666666669</v>
      </c>
      <c r="CI44" s="15" cm="1">
        <f t="array" ref="CI44">INDEX($K:$P,ROW(),MATCH(CI$3,$K$2:$P$2,0))/12</f>
        <v>266666.66666666669</v>
      </c>
      <c r="CJ44" s="15" cm="1">
        <f t="array" ref="CJ44">INDEX($K:$P,ROW(),MATCH(CJ$3,$K$2:$P$2,0))/12</f>
        <v>266666.66666666669</v>
      </c>
      <c r="CK44" s="15" cm="1">
        <f t="array" ref="CK44">INDEX($K:$P,ROW(),MATCH(CK$3,$K$2:$P$2,0))/12</f>
        <v>266666.66666666669</v>
      </c>
      <c r="CL44" s="15" cm="1">
        <f t="array" ref="CL44">INDEX($K:$P,ROW(),MATCH(CL$3,$K$2:$P$2,0))/12</f>
        <v>266666.66666666669</v>
      </c>
    </row>
    <row r="45" spans="2:90" x14ac:dyDescent="0.4">
      <c r="B45" s="184" t="str">
        <f>IFERROR(SUBSTITUTE(TRIM(LEFT(B43,SEARCH("-",B43)-1)),":",""),SUBSTITUTE(B43,":",""))</f>
        <v>Volume driven</v>
      </c>
      <c r="C45" s="31"/>
      <c r="D45" s="31" t="s">
        <v>451</v>
      </c>
      <c r="E45" s="31" t="s">
        <v>906</v>
      </c>
      <c r="F45" s="31"/>
      <c r="G45" s="31" t="s">
        <v>330</v>
      </c>
      <c r="H45" s="31"/>
      <c r="I45" s="73"/>
      <c r="J45" s="73"/>
      <c r="K45" s="39"/>
      <c r="L45" s="39"/>
      <c r="M45" s="39"/>
      <c r="N45" s="39"/>
      <c r="O45" s="39"/>
      <c r="P45" s="39"/>
      <c r="R45" s="38"/>
      <c r="S45" s="38"/>
      <c r="T45" s="38"/>
      <c r="U45" s="38"/>
      <c r="V45" s="38"/>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c r="BJ45" s="38"/>
      <c r="BK45" s="38"/>
      <c r="BL45" s="38"/>
      <c r="BM45" s="38"/>
      <c r="BN45" s="38"/>
      <c r="BO45" s="38"/>
      <c r="BP45" s="38"/>
      <c r="BQ45" s="38"/>
      <c r="BR45" s="38"/>
      <c r="BS45" s="38"/>
      <c r="BT45" s="38"/>
      <c r="BU45" s="38"/>
      <c r="BV45" s="38"/>
      <c r="BW45" s="38"/>
      <c r="BX45" s="38"/>
      <c r="BY45" s="38"/>
      <c r="BZ45" s="38"/>
      <c r="CA45" s="38"/>
      <c r="CB45" s="38"/>
      <c r="CC45" s="38"/>
      <c r="CD45" s="38"/>
      <c r="CE45" s="38"/>
      <c r="CF45" s="38"/>
      <c r="CG45" s="38"/>
      <c r="CH45" s="38"/>
      <c r="CI45" s="38"/>
      <c r="CJ45" s="38"/>
      <c r="CK45" s="38"/>
      <c r="CL45" s="38"/>
    </row>
    <row r="46" spans="2:90" x14ac:dyDescent="0.4">
      <c r="B46" s="231" t="str">
        <f>IFERROR(SUBSTITUTE(TRIM(MID(B43, SEARCH("-", B43) + 1, LEN(B43))),":",""),"no unit")</f>
        <v>primary unit</v>
      </c>
      <c r="C46" s="31"/>
      <c r="D46" s="31" t="s">
        <v>451</v>
      </c>
      <c r="E46" s="31" t="s">
        <v>906</v>
      </c>
      <c r="F46" s="31"/>
      <c r="G46" s="31" t="s">
        <v>330</v>
      </c>
      <c r="H46" s="31"/>
      <c r="I46" s="73"/>
      <c r="J46" s="73"/>
      <c r="K46" s="39"/>
      <c r="L46" s="39"/>
      <c r="M46" s="39"/>
      <c r="N46" s="39"/>
      <c r="O46" s="39"/>
      <c r="P46" s="39"/>
      <c r="R46" s="38"/>
      <c r="S46" s="38"/>
      <c r="T46" s="38"/>
      <c r="U46" s="38"/>
      <c r="V46" s="38"/>
      <c r="W46" s="38"/>
      <c r="X46" s="38"/>
      <c r="Y46" s="38"/>
      <c r="Z46" s="38"/>
      <c r="AA46" s="38"/>
      <c r="AB46" s="38"/>
      <c r="AC46" s="38"/>
      <c r="AD46" s="38"/>
      <c r="AE46" s="38"/>
      <c r="AF46" s="38"/>
      <c r="AG46" s="38"/>
      <c r="AH46" s="38"/>
      <c r="AI46" s="38"/>
      <c r="AJ46" s="38"/>
      <c r="AK46" s="38"/>
      <c r="AL46" s="38"/>
      <c r="AM46" s="38"/>
      <c r="AN46" s="38"/>
      <c r="AO46" s="38"/>
      <c r="AP46" s="38"/>
      <c r="AQ46" s="38"/>
      <c r="AR46" s="38"/>
      <c r="AS46" s="38"/>
      <c r="AT46" s="38"/>
      <c r="AU46" s="38"/>
      <c r="AV46" s="38"/>
      <c r="AW46" s="38"/>
      <c r="AX46" s="38"/>
      <c r="AY46" s="38"/>
      <c r="AZ46" s="38"/>
      <c r="BA46" s="38"/>
      <c r="BB46" s="38"/>
      <c r="BC46" s="38"/>
      <c r="BD46" s="38"/>
      <c r="BE46" s="38"/>
      <c r="BF46" s="38"/>
      <c r="BG46" s="38"/>
      <c r="BH46" s="38"/>
      <c r="BI46" s="38"/>
      <c r="BJ46" s="38"/>
      <c r="BK46" s="38"/>
      <c r="BL46" s="38"/>
      <c r="BM46" s="38"/>
      <c r="BN46" s="38"/>
      <c r="BO46" s="38"/>
      <c r="BP46" s="38"/>
      <c r="BQ46" s="38"/>
      <c r="BR46" s="38"/>
      <c r="BS46" s="38"/>
      <c r="BT46" s="38"/>
      <c r="BU46" s="38"/>
      <c r="BV46" s="38"/>
      <c r="BW46" s="38"/>
      <c r="BX46" s="38"/>
      <c r="BY46" s="38"/>
      <c r="BZ46" s="38"/>
      <c r="CA46" s="38"/>
      <c r="CB46" s="38"/>
      <c r="CC46" s="38"/>
      <c r="CD46" s="38"/>
      <c r="CE46" s="38"/>
      <c r="CF46" s="38"/>
      <c r="CG46" s="38"/>
      <c r="CH46" s="38"/>
      <c r="CI46" s="38"/>
      <c r="CJ46" s="38"/>
      <c r="CK46" s="38"/>
      <c r="CL46" s="38"/>
    </row>
    <row r="47" spans="2:90" x14ac:dyDescent="0.4">
      <c r="B47" s="130" t="s">
        <v>459</v>
      </c>
      <c r="C47" s="31"/>
      <c r="D47" s="31" t="s">
        <v>451</v>
      </c>
      <c r="E47" s="31" t="s">
        <v>906</v>
      </c>
      <c r="F47" s="31"/>
      <c r="G47" s="31" t="s">
        <v>330</v>
      </c>
      <c r="H47" s="31"/>
      <c r="I47" s="73"/>
      <c r="J47" s="73"/>
      <c r="K47" s="39"/>
      <c r="L47" s="39"/>
      <c r="M47" s="39"/>
      <c r="N47" s="39"/>
      <c r="O47" s="39"/>
      <c r="P47" s="39"/>
      <c r="R47" s="38"/>
    </row>
    <row r="48" spans="2:90" x14ac:dyDescent="0.4">
      <c r="B48" s="130" t="s">
        <v>460</v>
      </c>
      <c r="C48" s="31"/>
      <c r="D48" s="31" t="s">
        <v>451</v>
      </c>
      <c r="E48" s="31" t="s">
        <v>906</v>
      </c>
      <c r="F48" s="31"/>
      <c r="G48" s="31" t="s">
        <v>330</v>
      </c>
      <c r="H48" s="31"/>
      <c r="I48" s="73"/>
      <c r="J48" s="73"/>
      <c r="K48" s="39"/>
      <c r="L48" s="39"/>
      <c r="M48" s="39"/>
      <c r="N48" s="39"/>
      <c r="O48" s="39"/>
      <c r="P48" s="39"/>
      <c r="R48" s="38"/>
      <c r="S48" s="196" t="str">
        <f t="shared" ref="S48:AX48" si="16">ADDRESS(ROW(S44),COLUMN(S44))</f>
        <v>$S$44</v>
      </c>
      <c r="T48" s="196" t="str">
        <f t="shared" si="16"/>
        <v>$T$44</v>
      </c>
      <c r="U48" s="196" t="str">
        <f t="shared" si="16"/>
        <v>$U$44</v>
      </c>
      <c r="V48" s="196" t="str">
        <f t="shared" si="16"/>
        <v>$V$44</v>
      </c>
      <c r="W48" s="196" t="str">
        <f t="shared" si="16"/>
        <v>$W$44</v>
      </c>
      <c r="X48" s="196" t="str">
        <f t="shared" si="16"/>
        <v>$X$44</v>
      </c>
      <c r="Y48" s="196" t="str">
        <f t="shared" si="16"/>
        <v>$Y$44</v>
      </c>
      <c r="Z48" s="196" t="str">
        <f t="shared" si="16"/>
        <v>$Z$44</v>
      </c>
      <c r="AA48" s="196" t="str">
        <f t="shared" si="16"/>
        <v>$AA$44</v>
      </c>
      <c r="AB48" s="196" t="str">
        <f t="shared" si="16"/>
        <v>$AB$44</v>
      </c>
      <c r="AC48" s="196" t="str">
        <f t="shared" si="16"/>
        <v>$AC$44</v>
      </c>
      <c r="AD48" s="196" t="str">
        <f t="shared" si="16"/>
        <v>$AD$44</v>
      </c>
      <c r="AE48" s="196" t="str">
        <f t="shared" si="16"/>
        <v>$AE$44</v>
      </c>
      <c r="AF48" s="196" t="str">
        <f t="shared" si="16"/>
        <v>$AF$44</v>
      </c>
      <c r="AG48" s="196" t="str">
        <f t="shared" si="16"/>
        <v>$AG$44</v>
      </c>
      <c r="AH48" s="196" t="str">
        <f t="shared" si="16"/>
        <v>$AH$44</v>
      </c>
      <c r="AI48" s="196" t="str">
        <f t="shared" si="16"/>
        <v>$AI$44</v>
      </c>
      <c r="AJ48" s="196" t="str">
        <f t="shared" si="16"/>
        <v>$AJ$44</v>
      </c>
      <c r="AK48" s="196" t="str">
        <f t="shared" si="16"/>
        <v>$AK$44</v>
      </c>
      <c r="AL48" s="196" t="str">
        <f t="shared" si="16"/>
        <v>$AL$44</v>
      </c>
      <c r="AM48" s="196" t="str">
        <f t="shared" si="16"/>
        <v>$AM$44</v>
      </c>
      <c r="AN48" s="196" t="str">
        <f t="shared" si="16"/>
        <v>$AN$44</v>
      </c>
      <c r="AO48" s="196" t="str">
        <f t="shared" si="16"/>
        <v>$AO$44</v>
      </c>
      <c r="AP48" s="196" t="str">
        <f t="shared" si="16"/>
        <v>$AP$44</v>
      </c>
      <c r="AQ48" s="196" t="str">
        <f t="shared" si="16"/>
        <v>$AQ$44</v>
      </c>
      <c r="AR48" s="196" t="str">
        <f t="shared" si="16"/>
        <v>$AR$44</v>
      </c>
      <c r="AS48" s="196" t="str">
        <f t="shared" si="16"/>
        <v>$AS$44</v>
      </c>
      <c r="AT48" s="196" t="str">
        <f t="shared" si="16"/>
        <v>$AT$44</v>
      </c>
      <c r="AU48" s="196" t="str">
        <f t="shared" si="16"/>
        <v>$AU$44</v>
      </c>
      <c r="AV48" s="196" t="str">
        <f t="shared" si="16"/>
        <v>$AV$44</v>
      </c>
      <c r="AW48" s="196" t="str">
        <f t="shared" si="16"/>
        <v>$AW$44</v>
      </c>
      <c r="AX48" s="196" t="str">
        <f t="shared" si="16"/>
        <v>$AX$44</v>
      </c>
      <c r="AY48" s="196" t="str">
        <f t="shared" ref="AY48:CD48" si="17">ADDRESS(ROW(AY44),COLUMN(AY44))</f>
        <v>$AY$44</v>
      </c>
      <c r="AZ48" s="196" t="str">
        <f t="shared" si="17"/>
        <v>$AZ$44</v>
      </c>
      <c r="BA48" s="196" t="str">
        <f t="shared" si="17"/>
        <v>$BA$44</v>
      </c>
      <c r="BB48" s="196" t="str">
        <f t="shared" si="17"/>
        <v>$BB$44</v>
      </c>
      <c r="BC48" s="196" t="str">
        <f t="shared" si="17"/>
        <v>$BC$44</v>
      </c>
      <c r="BD48" s="196" t="str">
        <f t="shared" si="17"/>
        <v>$BD$44</v>
      </c>
      <c r="BE48" s="196" t="str">
        <f t="shared" si="17"/>
        <v>$BE$44</v>
      </c>
      <c r="BF48" s="196" t="str">
        <f t="shared" si="17"/>
        <v>$BF$44</v>
      </c>
      <c r="BG48" s="196" t="str">
        <f t="shared" si="17"/>
        <v>$BG$44</v>
      </c>
      <c r="BH48" s="196" t="str">
        <f t="shared" si="17"/>
        <v>$BH$44</v>
      </c>
      <c r="BI48" s="196" t="str">
        <f t="shared" si="17"/>
        <v>$BI$44</v>
      </c>
      <c r="BJ48" s="196" t="str">
        <f t="shared" si="17"/>
        <v>$BJ$44</v>
      </c>
      <c r="BK48" s="196" t="str">
        <f t="shared" si="17"/>
        <v>$BK$44</v>
      </c>
      <c r="BL48" s="196" t="str">
        <f t="shared" si="17"/>
        <v>$BL$44</v>
      </c>
      <c r="BM48" s="196" t="str">
        <f t="shared" si="17"/>
        <v>$BM$44</v>
      </c>
      <c r="BN48" s="196" t="str">
        <f t="shared" si="17"/>
        <v>$BN$44</v>
      </c>
      <c r="BO48" s="196" t="str">
        <f t="shared" si="17"/>
        <v>$BO$44</v>
      </c>
      <c r="BP48" s="196" t="str">
        <f t="shared" si="17"/>
        <v>$BP$44</v>
      </c>
      <c r="BQ48" s="196" t="str">
        <f t="shared" si="17"/>
        <v>$BQ$44</v>
      </c>
      <c r="BR48" s="196" t="str">
        <f t="shared" si="17"/>
        <v>$BR$44</v>
      </c>
      <c r="BS48" s="196" t="str">
        <f t="shared" si="17"/>
        <v>$BS$44</v>
      </c>
      <c r="BT48" s="196" t="str">
        <f t="shared" si="17"/>
        <v>$BT$44</v>
      </c>
      <c r="BU48" s="196" t="str">
        <f t="shared" si="17"/>
        <v>$BU$44</v>
      </c>
      <c r="BV48" s="196" t="str">
        <f t="shared" si="17"/>
        <v>$BV$44</v>
      </c>
      <c r="BW48" s="196" t="str">
        <f t="shared" si="17"/>
        <v>$BW$44</v>
      </c>
      <c r="BX48" s="196" t="str">
        <f t="shared" si="17"/>
        <v>$BX$44</v>
      </c>
      <c r="BY48" s="196" t="str">
        <f t="shared" si="17"/>
        <v>$BY$44</v>
      </c>
      <c r="BZ48" s="196" t="str">
        <f t="shared" si="17"/>
        <v>$BZ$44</v>
      </c>
      <c r="CA48" s="196" t="str">
        <f t="shared" si="17"/>
        <v>$CA$44</v>
      </c>
      <c r="CB48" s="196" t="str">
        <f t="shared" si="17"/>
        <v>$CB$44</v>
      </c>
      <c r="CC48" s="196" t="str">
        <f t="shared" si="17"/>
        <v>$CC$44</v>
      </c>
      <c r="CD48" s="196" t="str">
        <f t="shared" si="17"/>
        <v>$CD$44</v>
      </c>
      <c r="CE48" s="196" t="str">
        <f t="shared" ref="CE48:CK48" si="18">ADDRESS(ROW(CE44),COLUMN(CE44))</f>
        <v>$CE$44</v>
      </c>
      <c r="CF48" s="196" t="str">
        <f t="shared" si="18"/>
        <v>$CF$44</v>
      </c>
      <c r="CG48" s="196" t="str">
        <f t="shared" si="18"/>
        <v>$CG$44</v>
      </c>
      <c r="CH48" s="196" t="str">
        <f t="shared" si="18"/>
        <v>$CH$44</v>
      </c>
      <c r="CI48" s="196" t="str">
        <f t="shared" si="18"/>
        <v>$CI$44</v>
      </c>
      <c r="CJ48" s="196" t="str">
        <f t="shared" si="18"/>
        <v>$CJ$44</v>
      </c>
      <c r="CK48" s="196" t="str">
        <f t="shared" si="18"/>
        <v>$CK$44</v>
      </c>
      <c r="CL48" s="196" t="str">
        <f t="shared" ref="CL48" si="19">ADDRESS(ROW(CL44),COLUMN(CL44))</f>
        <v>$CL$44</v>
      </c>
    </row>
    <row r="49" spans="2:90" s="484" customFormat="1" x14ac:dyDescent="0.4">
      <c r="B49" s="480" t="s">
        <v>485</v>
      </c>
      <c r="C49" s="481"/>
      <c r="D49" s="481" t="s">
        <v>451</v>
      </c>
      <c r="E49" s="481" t="s">
        <v>906</v>
      </c>
      <c r="F49" s="481"/>
      <c r="G49" s="481" t="s">
        <v>330</v>
      </c>
      <c r="H49" s="481"/>
      <c r="I49" s="482"/>
      <c r="J49" s="482"/>
      <c r="K49" s="483"/>
      <c r="L49" s="483"/>
      <c r="M49" s="483"/>
      <c r="N49" s="483"/>
      <c r="O49" s="483"/>
      <c r="P49" s="483"/>
      <c r="R49" s="485"/>
      <c r="S49" s="486"/>
      <c r="T49" s="486"/>
      <c r="U49" s="486"/>
      <c r="V49" s="486"/>
      <c r="W49" s="486"/>
      <c r="X49" s="486"/>
      <c r="Y49" s="486"/>
      <c r="Z49" s="486"/>
      <c r="AA49" s="486"/>
      <c r="AB49" s="486"/>
      <c r="AC49" s="486"/>
      <c r="AD49" s="486"/>
      <c r="AE49" s="486"/>
      <c r="AF49" s="486"/>
      <c r="AG49" s="486"/>
      <c r="AH49" s="486"/>
      <c r="AI49" s="486"/>
      <c r="AJ49" s="486"/>
      <c r="AK49" s="486"/>
      <c r="AL49" s="486"/>
      <c r="AM49" s="486"/>
      <c r="AN49" s="486"/>
      <c r="AO49" s="486"/>
      <c r="AP49" s="486"/>
      <c r="AQ49" s="486"/>
      <c r="AR49" s="486"/>
      <c r="AS49" s="486"/>
      <c r="AT49" s="486"/>
      <c r="AU49" s="486"/>
      <c r="AV49" s="486"/>
      <c r="AW49" s="486"/>
      <c r="AX49" s="486"/>
      <c r="AY49" s="486"/>
      <c r="AZ49" s="486"/>
      <c r="BA49" s="486"/>
      <c r="BB49" s="486"/>
      <c r="BC49" s="486"/>
      <c r="BD49" s="486"/>
      <c r="BE49" s="486"/>
      <c r="BF49" s="486"/>
      <c r="BG49" s="486"/>
      <c r="BH49" s="486"/>
      <c r="BI49" s="486"/>
      <c r="BJ49" s="486"/>
      <c r="BK49" s="486"/>
      <c r="BL49" s="486"/>
      <c r="BM49" s="486"/>
      <c r="BN49" s="486"/>
      <c r="BO49" s="486"/>
      <c r="BP49" s="486"/>
      <c r="BQ49" s="486"/>
      <c r="BR49" s="486"/>
      <c r="BS49" s="486"/>
      <c r="BT49" s="486"/>
      <c r="BU49" s="486"/>
      <c r="BV49" s="486"/>
      <c r="BW49" s="486"/>
      <c r="BX49" s="486"/>
      <c r="BY49" s="486"/>
      <c r="BZ49" s="486"/>
      <c r="CA49" s="486"/>
      <c r="CB49" s="486"/>
      <c r="CC49" s="486"/>
      <c r="CD49" s="486"/>
      <c r="CE49" s="486"/>
      <c r="CF49" s="486"/>
      <c r="CG49" s="486"/>
      <c r="CH49" s="486"/>
      <c r="CI49" s="486"/>
      <c r="CJ49" s="486"/>
      <c r="CK49" s="486"/>
      <c r="CL49" s="486"/>
    </row>
    <row r="50" spans="2:90" s="484" customFormat="1" x14ac:dyDescent="0.4">
      <c r="B50" s="480" t="s">
        <v>491</v>
      </c>
      <c r="C50" s="481"/>
      <c r="D50" s="481" t="s">
        <v>451</v>
      </c>
      <c r="E50" s="481" t="s">
        <v>906</v>
      </c>
      <c r="F50" s="481"/>
      <c r="G50" s="481" t="s">
        <v>330</v>
      </c>
      <c r="H50" s="481"/>
      <c r="I50" s="482"/>
      <c r="J50" s="482"/>
      <c r="K50" s="483"/>
      <c r="L50" s="483"/>
      <c r="M50" s="483"/>
      <c r="N50" s="483"/>
      <c r="O50" s="483"/>
      <c r="P50" s="483"/>
      <c r="R50" s="485"/>
      <c r="S50" s="486"/>
      <c r="T50" s="486"/>
      <c r="U50" s="486"/>
      <c r="V50" s="486"/>
      <c r="W50" s="486"/>
      <c r="X50" s="486"/>
      <c r="Y50" s="486"/>
      <c r="Z50" s="486"/>
      <c r="AA50" s="486"/>
      <c r="AB50" s="486"/>
      <c r="AC50" s="486"/>
      <c r="AD50" s="486"/>
      <c r="AE50" s="486"/>
      <c r="AF50" s="486"/>
      <c r="AG50" s="486"/>
      <c r="AH50" s="486"/>
      <c r="AI50" s="486"/>
      <c r="AJ50" s="486"/>
      <c r="AK50" s="486"/>
      <c r="AL50" s="486"/>
      <c r="AM50" s="486"/>
      <c r="AN50" s="486"/>
      <c r="AO50" s="486"/>
      <c r="AP50" s="486"/>
      <c r="AQ50" s="486"/>
      <c r="AR50" s="486"/>
      <c r="AS50" s="486"/>
      <c r="AT50" s="486"/>
      <c r="AU50" s="486"/>
      <c r="AV50" s="486"/>
      <c r="AW50" s="486"/>
      <c r="AX50" s="486"/>
      <c r="AY50" s="486"/>
      <c r="AZ50" s="486"/>
      <c r="BA50" s="486"/>
      <c r="BB50" s="486"/>
      <c r="BC50" s="486"/>
      <c r="BD50" s="486"/>
      <c r="BE50" s="486"/>
      <c r="BF50" s="486"/>
      <c r="BG50" s="486"/>
      <c r="BH50" s="486"/>
      <c r="BI50" s="486"/>
      <c r="BJ50" s="486"/>
      <c r="BK50" s="486"/>
      <c r="BL50" s="486"/>
      <c r="BM50" s="486"/>
      <c r="BN50" s="486"/>
      <c r="BO50" s="486"/>
      <c r="BP50" s="486"/>
      <c r="BQ50" s="486"/>
      <c r="BR50" s="486"/>
      <c r="BS50" s="486"/>
      <c r="BT50" s="486"/>
      <c r="BU50" s="486"/>
      <c r="BV50" s="486"/>
      <c r="BW50" s="486"/>
      <c r="BX50" s="486"/>
      <c r="BY50" s="486"/>
      <c r="BZ50" s="486"/>
      <c r="CA50" s="486"/>
      <c r="CB50" s="486"/>
      <c r="CC50" s="486"/>
      <c r="CD50" s="486"/>
      <c r="CE50" s="486"/>
      <c r="CF50" s="486"/>
      <c r="CG50" s="486"/>
      <c r="CH50" s="486"/>
      <c r="CI50" s="486"/>
      <c r="CJ50" s="486"/>
      <c r="CK50" s="486"/>
      <c r="CL50" s="486"/>
    </row>
    <row r="51" spans="2:90" s="484" customFormat="1" x14ac:dyDescent="0.4">
      <c r="B51" s="480" t="s">
        <v>461</v>
      </c>
      <c r="C51" s="481"/>
      <c r="D51" s="481" t="s">
        <v>451</v>
      </c>
      <c r="E51" s="481" t="s">
        <v>906</v>
      </c>
      <c r="F51" s="481"/>
      <c r="G51" s="481" t="s">
        <v>330</v>
      </c>
      <c r="H51" s="481"/>
      <c r="I51" s="482"/>
      <c r="J51" s="482"/>
      <c r="K51" s="483"/>
      <c r="L51" s="483"/>
      <c r="M51" s="483"/>
      <c r="N51" s="483"/>
      <c r="O51" s="483"/>
      <c r="P51" s="483"/>
      <c r="R51" s="485"/>
      <c r="S51" s="486"/>
      <c r="T51" s="486"/>
      <c r="U51" s="486"/>
      <c r="V51" s="486"/>
      <c r="W51" s="486"/>
      <c r="X51" s="486"/>
      <c r="Y51" s="486"/>
      <c r="Z51" s="486"/>
      <c r="AA51" s="486"/>
      <c r="AB51" s="486"/>
      <c r="AC51" s="486"/>
      <c r="AD51" s="486"/>
      <c r="AE51" s="486"/>
      <c r="AF51" s="486"/>
      <c r="AG51" s="486"/>
      <c r="AH51" s="486"/>
      <c r="AI51" s="486"/>
      <c r="AJ51" s="486"/>
      <c r="AK51" s="486"/>
      <c r="AL51" s="486"/>
      <c r="AM51" s="486"/>
      <c r="AN51" s="486"/>
      <c r="AO51" s="486"/>
      <c r="AP51" s="486"/>
      <c r="AQ51" s="486"/>
      <c r="AR51" s="486"/>
      <c r="AS51" s="486"/>
      <c r="AT51" s="486"/>
      <c r="AU51" s="486"/>
      <c r="AV51" s="486"/>
      <c r="AW51" s="486"/>
      <c r="AX51" s="486"/>
      <c r="AY51" s="486"/>
      <c r="AZ51" s="486"/>
      <c r="BA51" s="486"/>
      <c r="BB51" s="486"/>
      <c r="BC51" s="486"/>
      <c r="BD51" s="486"/>
      <c r="BE51" s="486"/>
      <c r="BF51" s="486"/>
      <c r="BG51" s="486"/>
      <c r="BH51" s="486"/>
      <c r="BI51" s="486"/>
      <c r="BJ51" s="486"/>
      <c r="BK51" s="486"/>
      <c r="BL51" s="486"/>
      <c r="BM51" s="486"/>
      <c r="BN51" s="486"/>
      <c r="BO51" s="486"/>
      <c r="BP51" s="486"/>
      <c r="BQ51" s="486"/>
      <c r="BR51" s="486"/>
      <c r="BS51" s="486"/>
      <c r="BT51" s="486"/>
      <c r="BU51" s="486"/>
      <c r="BV51" s="486"/>
      <c r="BW51" s="486"/>
      <c r="BX51" s="486"/>
      <c r="BY51" s="486"/>
      <c r="BZ51" s="486"/>
      <c r="CA51" s="486"/>
      <c r="CB51" s="486"/>
      <c r="CC51" s="486"/>
      <c r="CD51" s="486"/>
      <c r="CE51" s="486"/>
      <c r="CF51" s="486"/>
      <c r="CG51" s="486"/>
      <c r="CH51" s="486"/>
      <c r="CI51" s="486"/>
      <c r="CJ51" s="486"/>
      <c r="CK51" s="486"/>
      <c r="CL51" s="486"/>
    </row>
    <row r="52" spans="2:90" s="484" customFormat="1" x14ac:dyDescent="0.4">
      <c r="B52" s="480" t="s">
        <v>462</v>
      </c>
      <c r="C52" s="481"/>
      <c r="D52" s="481" t="s">
        <v>451</v>
      </c>
      <c r="E52" s="481" t="s">
        <v>906</v>
      </c>
      <c r="F52" s="481"/>
      <c r="G52" s="481" t="s">
        <v>330</v>
      </c>
      <c r="H52" s="481"/>
      <c r="I52" s="482"/>
      <c r="J52" s="482"/>
      <c r="K52" s="483"/>
      <c r="L52" s="483"/>
      <c r="M52" s="483"/>
      <c r="N52" s="483"/>
      <c r="O52" s="483"/>
      <c r="P52" s="483"/>
      <c r="R52" s="485"/>
      <c r="S52" s="486"/>
      <c r="T52" s="486"/>
      <c r="U52" s="486"/>
      <c r="V52" s="486"/>
      <c r="W52" s="486"/>
      <c r="X52" s="486"/>
      <c r="Y52" s="486"/>
      <c r="Z52" s="486"/>
      <c r="AA52" s="486"/>
      <c r="AB52" s="486"/>
      <c r="AC52" s="486"/>
      <c r="AD52" s="486"/>
      <c r="AE52" s="486"/>
      <c r="AF52" s="486"/>
      <c r="AG52" s="486"/>
      <c r="AH52" s="486"/>
      <c r="AI52" s="486"/>
      <c r="AJ52" s="486"/>
      <c r="AK52" s="486"/>
      <c r="AL52" s="486"/>
      <c r="AM52" s="486"/>
      <c r="AN52" s="486"/>
      <c r="AO52" s="486"/>
      <c r="AP52" s="486"/>
      <c r="AQ52" s="486"/>
      <c r="AR52" s="486"/>
      <c r="AS52" s="486"/>
      <c r="AT52" s="486"/>
      <c r="AU52" s="486"/>
      <c r="AV52" s="486"/>
      <c r="AW52" s="486"/>
      <c r="AX52" s="486"/>
      <c r="AY52" s="486"/>
      <c r="AZ52" s="486"/>
      <c r="BA52" s="486"/>
      <c r="BB52" s="486"/>
      <c r="BC52" s="486"/>
      <c r="BD52" s="486"/>
      <c r="BE52" s="486"/>
      <c r="BF52" s="486"/>
      <c r="BG52" s="486"/>
      <c r="BH52" s="486"/>
      <c r="BI52" s="486"/>
      <c r="BJ52" s="486"/>
      <c r="BK52" s="486"/>
      <c r="BL52" s="486"/>
      <c r="BM52" s="486"/>
      <c r="BN52" s="486"/>
      <c r="BO52" s="486"/>
      <c r="BP52" s="486"/>
      <c r="BQ52" s="486"/>
      <c r="BR52" s="486"/>
      <c r="BS52" s="486"/>
      <c r="BT52" s="486"/>
      <c r="BU52" s="486"/>
      <c r="BV52" s="486"/>
      <c r="BW52" s="486"/>
      <c r="BX52" s="486"/>
      <c r="BY52" s="486"/>
      <c r="BZ52" s="486"/>
      <c r="CA52" s="486"/>
      <c r="CB52" s="486"/>
      <c r="CC52" s="486"/>
      <c r="CD52" s="486"/>
      <c r="CE52" s="486"/>
      <c r="CF52" s="486"/>
      <c r="CG52" s="486"/>
      <c r="CH52" s="486"/>
      <c r="CI52" s="486"/>
      <c r="CJ52" s="486"/>
      <c r="CK52" s="486"/>
      <c r="CL52" s="486"/>
    </row>
    <row r="53" spans="2:90" x14ac:dyDescent="0.4">
      <c r="B53" s="178" t="s">
        <v>457</v>
      </c>
      <c r="C53" s="179"/>
      <c r="D53" s="179"/>
      <c r="E53" s="179" t="s">
        <v>906</v>
      </c>
      <c r="F53" s="179"/>
      <c r="G53" s="179"/>
      <c r="H53" s="179"/>
      <c r="I53" s="180"/>
      <c r="J53" s="180"/>
      <c r="K53" s="181"/>
      <c r="L53" s="181"/>
      <c r="M53" s="181"/>
      <c r="N53" s="181"/>
      <c r="O53" s="181"/>
      <c r="P53" s="181"/>
      <c r="R53" s="182"/>
      <c r="S53" s="183"/>
      <c r="T53" s="183"/>
      <c r="U53" s="183"/>
      <c r="V53" s="183"/>
      <c r="W53" s="183"/>
      <c r="X53" s="183"/>
      <c r="Y53" s="183"/>
      <c r="Z53" s="183"/>
      <c r="AA53" s="183"/>
      <c r="AB53" s="183"/>
      <c r="AC53" s="183"/>
      <c r="AD53" s="183"/>
      <c r="AE53" s="183"/>
      <c r="AF53" s="183"/>
      <c r="AG53" s="183"/>
      <c r="AH53" s="183"/>
      <c r="AI53" s="183"/>
      <c r="AJ53" s="183"/>
      <c r="AK53" s="183"/>
      <c r="AL53" s="183"/>
      <c r="AM53" s="183"/>
      <c r="AN53" s="183"/>
      <c r="AO53" s="183"/>
      <c r="AP53" s="183"/>
      <c r="AQ53" s="183"/>
      <c r="AR53" s="183"/>
      <c r="AS53" s="183"/>
      <c r="AT53" s="183"/>
      <c r="AU53" s="183"/>
      <c r="AV53" s="183"/>
      <c r="AW53" s="183"/>
      <c r="AX53" s="183"/>
      <c r="AY53" s="183"/>
      <c r="AZ53" s="183"/>
      <c r="BA53" s="183"/>
      <c r="BB53" s="183"/>
      <c r="BC53" s="183"/>
      <c r="BD53" s="183"/>
      <c r="BE53" s="183"/>
      <c r="BF53" s="183"/>
      <c r="BG53" s="183"/>
      <c r="BH53" s="183"/>
      <c r="BI53" s="183"/>
      <c r="BJ53" s="183"/>
      <c r="BK53" s="183"/>
      <c r="BL53" s="183"/>
      <c r="BM53" s="183"/>
      <c r="BN53" s="183"/>
      <c r="BO53" s="183"/>
      <c r="BP53" s="183"/>
      <c r="BQ53" s="183"/>
      <c r="BR53" s="183"/>
      <c r="BS53" s="183"/>
      <c r="BT53" s="183"/>
      <c r="BU53" s="183"/>
      <c r="BV53" s="183"/>
      <c r="BW53" s="183"/>
      <c r="BX53" s="183"/>
      <c r="BY53" s="183"/>
      <c r="BZ53" s="183"/>
      <c r="CA53" s="183"/>
      <c r="CB53" s="183"/>
      <c r="CC53" s="183"/>
      <c r="CD53" s="183"/>
      <c r="CE53" s="183"/>
      <c r="CF53" s="183"/>
      <c r="CG53" s="183"/>
      <c r="CH53" s="183"/>
      <c r="CI53" s="183"/>
      <c r="CJ53" s="183"/>
      <c r="CK53" s="183"/>
      <c r="CL53" s="183"/>
    </row>
    <row r="54" spans="2:90" x14ac:dyDescent="0.4">
      <c r="B54" s="185" t="s">
        <v>472</v>
      </c>
      <c r="C54" s="179"/>
      <c r="D54" s="179"/>
      <c r="E54" s="179" t="s">
        <v>906</v>
      </c>
      <c r="F54" s="179"/>
      <c r="G54" s="179"/>
      <c r="H54" s="179"/>
      <c r="I54" s="180"/>
      <c r="J54" s="180"/>
      <c r="K54" s="181"/>
      <c r="L54" s="181"/>
      <c r="M54" s="181"/>
      <c r="N54" s="181"/>
      <c r="O54" s="181"/>
      <c r="P54" s="181"/>
      <c r="R54" s="182"/>
      <c r="S54" s="183"/>
      <c r="T54" s="183"/>
      <c r="U54" s="183"/>
      <c r="V54" s="183"/>
      <c r="W54" s="183"/>
      <c r="X54" s="183"/>
      <c r="Y54" s="183"/>
      <c r="Z54" s="183"/>
      <c r="AA54" s="183"/>
      <c r="AB54" s="183"/>
      <c r="AC54" s="183"/>
      <c r="AD54" s="183"/>
      <c r="AE54" s="183"/>
      <c r="AF54" s="183"/>
      <c r="AG54" s="183"/>
      <c r="AH54" s="183"/>
      <c r="AI54" s="183"/>
      <c r="AJ54" s="183"/>
      <c r="AK54" s="183"/>
      <c r="AL54" s="183"/>
      <c r="AM54" s="183"/>
      <c r="AN54" s="183"/>
      <c r="AO54" s="183"/>
      <c r="AP54" s="183"/>
      <c r="AQ54" s="183"/>
      <c r="AR54" s="183"/>
      <c r="AS54" s="183"/>
      <c r="AT54" s="183"/>
      <c r="AU54" s="183"/>
      <c r="AV54" s="183"/>
      <c r="AW54" s="183"/>
      <c r="AX54" s="183"/>
      <c r="AY54" s="183"/>
      <c r="AZ54" s="183"/>
      <c r="BA54" s="183"/>
      <c r="BB54" s="183"/>
      <c r="BC54" s="183"/>
      <c r="BD54" s="183"/>
      <c r="BE54" s="183"/>
      <c r="BF54" s="183"/>
      <c r="BG54" s="183"/>
      <c r="BH54" s="183"/>
      <c r="BI54" s="183"/>
      <c r="BJ54" s="183"/>
      <c r="BK54" s="183"/>
      <c r="BL54" s="183"/>
      <c r="BM54" s="183"/>
      <c r="BN54" s="183"/>
      <c r="BO54" s="183"/>
      <c r="BP54" s="183"/>
      <c r="BQ54" s="183"/>
      <c r="BR54" s="183"/>
      <c r="BS54" s="183"/>
      <c r="BT54" s="183"/>
      <c r="BU54" s="183"/>
      <c r="BV54" s="183"/>
      <c r="BW54" s="183"/>
      <c r="BX54" s="183"/>
      <c r="BY54" s="183"/>
      <c r="BZ54" s="183"/>
      <c r="CA54" s="183"/>
      <c r="CB54" s="183"/>
      <c r="CC54" s="183"/>
      <c r="CD54" s="183"/>
      <c r="CE54" s="183"/>
      <c r="CF54" s="183"/>
      <c r="CG54" s="183"/>
      <c r="CH54" s="183"/>
      <c r="CI54" s="183"/>
      <c r="CJ54" s="183"/>
      <c r="CK54" s="183"/>
      <c r="CL54" s="183"/>
    </row>
    <row r="55" spans="2:90" x14ac:dyDescent="0.4">
      <c r="B55" s="164"/>
      <c r="C55" s="31"/>
      <c r="D55" s="31"/>
      <c r="E55" s="31" t="s">
        <v>906</v>
      </c>
      <c r="F55" s="31"/>
      <c r="G55" s="31"/>
      <c r="H55" s="31"/>
      <c r="I55" s="73"/>
      <c r="J55" s="73"/>
      <c r="K55" s="39"/>
      <c r="L55" s="39"/>
      <c r="M55" s="39"/>
      <c r="N55" s="39"/>
      <c r="O55" s="39"/>
      <c r="P55" s="39"/>
      <c r="R55" s="38"/>
      <c r="S55" s="76"/>
      <c r="T55" s="76"/>
      <c r="U55" s="76"/>
      <c r="V55" s="76"/>
      <c r="W55" s="76"/>
      <c r="X55" s="76"/>
      <c r="Y55" s="76"/>
      <c r="Z55" s="76"/>
      <c r="AA55" s="76"/>
      <c r="AB55" s="76"/>
      <c r="AC55" s="76"/>
      <c r="AD55" s="76"/>
      <c r="AE55" s="76"/>
      <c r="AF55" s="76"/>
      <c r="AG55" s="76"/>
      <c r="AH55" s="76"/>
      <c r="AI55" s="76"/>
      <c r="AJ55" s="76"/>
      <c r="AK55" s="76"/>
      <c r="AL55" s="76"/>
      <c r="AM55" s="76"/>
      <c r="AN55" s="76"/>
      <c r="AO55" s="76"/>
      <c r="AP55" s="76"/>
      <c r="AQ55" s="76"/>
      <c r="AR55" s="76"/>
      <c r="AS55" s="76"/>
      <c r="AT55" s="76"/>
      <c r="AU55" s="76"/>
      <c r="AV55" s="76"/>
      <c r="AW55" s="76"/>
      <c r="AX55" s="76"/>
      <c r="AY55" s="76"/>
      <c r="AZ55" s="76"/>
      <c r="BA55" s="76"/>
      <c r="BB55" s="76"/>
      <c r="BC55" s="76"/>
      <c r="BD55" s="76"/>
      <c r="BE55" s="76"/>
      <c r="BF55" s="76"/>
      <c r="BG55" s="76"/>
      <c r="BH55" s="76"/>
      <c r="BI55" s="76"/>
      <c r="BJ55" s="76"/>
      <c r="BK55" s="76"/>
      <c r="BL55" s="76"/>
      <c r="BM55" s="76"/>
      <c r="BN55" s="76"/>
      <c r="BO55" s="76"/>
      <c r="BP55" s="76"/>
      <c r="BQ55" s="76"/>
      <c r="BR55" s="76"/>
      <c r="BS55" s="76"/>
      <c r="BT55" s="76"/>
      <c r="BU55" s="76"/>
      <c r="BV55" s="76"/>
      <c r="BW55" s="76"/>
      <c r="BX55" s="76"/>
      <c r="BY55" s="76"/>
      <c r="BZ55" s="76"/>
      <c r="CA55" s="76"/>
      <c r="CB55" s="76"/>
      <c r="CC55" s="76"/>
      <c r="CD55" s="76"/>
      <c r="CE55" s="76"/>
      <c r="CF55" s="76"/>
      <c r="CG55" s="76"/>
      <c r="CH55" s="76"/>
      <c r="CI55" s="76"/>
      <c r="CJ55" s="76"/>
      <c r="CK55" s="76"/>
      <c r="CL55" s="76"/>
    </row>
    <row r="56" spans="2:90" x14ac:dyDescent="0.4">
      <c r="B56" s="66" t="s">
        <v>513</v>
      </c>
      <c r="C56" s="22"/>
      <c r="D56" s="22" t="s">
        <v>999</v>
      </c>
      <c r="E56" s="22" t="s">
        <v>999</v>
      </c>
      <c r="F56" s="22" t="s">
        <v>452</v>
      </c>
      <c r="G56" s="22" t="s">
        <v>243</v>
      </c>
      <c r="H56" s="22"/>
      <c r="I56" s="279"/>
      <c r="J56" s="279"/>
      <c r="K56" s="22"/>
      <c r="L56" s="22"/>
      <c r="M56" s="22"/>
      <c r="N56" s="22"/>
      <c r="O56" s="22"/>
      <c r="P56" s="22"/>
      <c r="R56" s="66"/>
      <c r="S56" s="66"/>
      <c r="T56" s="66"/>
      <c r="U56" s="66"/>
      <c r="V56" s="66"/>
      <c r="W56" s="66"/>
      <c r="X56" s="66"/>
      <c r="Y56" s="66"/>
      <c r="Z56" s="66"/>
      <c r="AA56" s="66"/>
      <c r="AB56" s="66"/>
      <c r="AC56" s="66"/>
      <c r="AD56" s="66"/>
      <c r="AE56" s="66"/>
      <c r="AF56" s="66"/>
      <c r="AG56" s="66"/>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6"/>
      <c r="BH56" s="66"/>
      <c r="BI56" s="66"/>
      <c r="BJ56" s="66"/>
      <c r="BK56" s="66"/>
      <c r="BL56" s="66"/>
      <c r="BM56" s="66"/>
      <c r="BN56" s="66"/>
      <c r="BO56" s="66"/>
      <c r="BP56" s="66"/>
      <c r="BQ56" s="66"/>
      <c r="BR56" s="66"/>
      <c r="BS56" s="66"/>
      <c r="BT56" s="66"/>
      <c r="BU56" s="66"/>
      <c r="BV56" s="66"/>
      <c r="BW56" s="66"/>
      <c r="BX56" s="66"/>
      <c r="BY56" s="66"/>
      <c r="BZ56" s="66"/>
      <c r="CA56" s="66"/>
      <c r="CB56" s="66"/>
      <c r="CC56" s="66"/>
      <c r="CD56" s="66"/>
      <c r="CE56" s="66"/>
      <c r="CF56" s="66"/>
      <c r="CG56" s="66"/>
      <c r="CH56" s="66"/>
      <c r="CI56" s="66"/>
      <c r="CJ56" s="66"/>
      <c r="CK56" s="66"/>
      <c r="CL56" s="66"/>
    </row>
    <row r="57" spans="2:90" x14ac:dyDescent="0.4">
      <c r="B57" s="122" t="str">
        <f ca="1">"Scenarios - "&amp;OFFSET(B58,ROW(B72)-ROW(B58),0)&amp;":"</f>
        <v>Scenarios - # of units:</v>
      </c>
      <c r="C57" s="31"/>
      <c r="D57" s="31" t="s">
        <v>999</v>
      </c>
      <c r="E57" s="31" t="s">
        <v>906</v>
      </c>
      <c r="F57" s="31"/>
      <c r="G57" s="31"/>
      <c r="H57" s="31"/>
      <c r="I57" s="73"/>
      <c r="J57" s="73"/>
      <c r="K57" s="31"/>
      <c r="L57" s="31"/>
      <c r="M57" s="31"/>
      <c r="N57" s="31"/>
      <c r="O57" s="31"/>
      <c r="P57" s="31"/>
      <c r="R57" s="67"/>
      <c r="S57" s="67"/>
      <c r="T57" s="67"/>
      <c r="U57" s="67"/>
      <c r="V57" s="67"/>
      <c r="W57" s="67"/>
      <c r="X57" s="67"/>
      <c r="Y57" s="67"/>
      <c r="Z57" s="67"/>
      <c r="AA57" s="67"/>
      <c r="AB57" s="67"/>
      <c r="AC57" s="67"/>
      <c r="AD57" s="67"/>
      <c r="AE57" s="67"/>
      <c r="AF57" s="67"/>
      <c r="AG57" s="67"/>
      <c r="AH57" s="67"/>
      <c r="AI57" s="67"/>
      <c r="AJ57" s="67"/>
      <c r="AK57" s="67"/>
      <c r="AL57" s="67"/>
      <c r="AM57" s="67"/>
      <c r="AN57" s="67"/>
      <c r="AO57" s="67"/>
      <c r="AP57" s="67"/>
      <c r="AQ57" s="67"/>
      <c r="AR57" s="67"/>
      <c r="AS57" s="67"/>
      <c r="AT57" s="67"/>
      <c r="AU57" s="67"/>
      <c r="AV57" s="67"/>
      <c r="AW57" s="67"/>
      <c r="AX57" s="67"/>
      <c r="AY57" s="67"/>
      <c r="AZ57" s="67"/>
      <c r="BA57" s="67"/>
      <c r="BB57" s="67"/>
      <c r="BC57" s="67"/>
      <c r="BD57" s="67"/>
      <c r="BE57" s="67"/>
      <c r="BF57" s="67"/>
      <c r="BG57" s="67"/>
      <c r="BH57" s="67"/>
      <c r="BI57" s="67"/>
      <c r="BJ57" s="67"/>
      <c r="BK57" s="67"/>
      <c r="BL57" s="67"/>
      <c r="BM57" s="67"/>
      <c r="BN57" s="67"/>
      <c r="BO57" s="67"/>
      <c r="BP57" s="67"/>
      <c r="BQ57" s="67"/>
      <c r="BR57" s="67"/>
      <c r="BS57" s="67"/>
      <c r="BT57" s="67"/>
      <c r="BU57" s="67"/>
      <c r="BV57" s="67"/>
      <c r="BW57" s="67"/>
      <c r="BX57" s="67"/>
      <c r="BY57" s="67"/>
      <c r="BZ57" s="67"/>
      <c r="CA57" s="67"/>
      <c r="CB57" s="67"/>
      <c r="CC57" s="67"/>
      <c r="CD57" s="67"/>
      <c r="CE57" s="67"/>
      <c r="CF57" s="67"/>
      <c r="CG57" s="67"/>
      <c r="CH57" s="67"/>
      <c r="CI57" s="67"/>
      <c r="CJ57" s="67"/>
      <c r="CK57" s="67"/>
      <c r="CL57" s="67"/>
    </row>
    <row r="58" spans="2:90" s="27" customFormat="1" x14ac:dyDescent="0.4">
      <c r="B58" s="310" t="str">
        <f ca="1">OFFSET(B58,ROW(B72)-ROW(B58),0)</f>
        <v># of units</v>
      </c>
      <c r="C58" s="27" t="s">
        <v>937</v>
      </c>
      <c r="D58" s="27" t="s">
        <v>999</v>
      </c>
      <c r="E58" s="27" t="s">
        <v>906</v>
      </c>
      <c r="I58" s="459" t="s">
        <v>759</v>
      </c>
      <c r="J58" s="73"/>
      <c r="K58" s="38" cm="1">
        <f t="array" ref="K58">+INDEX($A59:$CL61,MATCH($I58,$B59:$B61,0),COLUMN())</f>
        <v>200000</v>
      </c>
      <c r="L58" s="38" cm="1">
        <f t="array" ref="L58">+INDEX($A59:$CL61,MATCH($I58,$B59:$B61,0),COLUMN())</f>
        <v>400000</v>
      </c>
      <c r="M58" s="38" cm="1">
        <f t="array" ref="M58">+INDEX($A59:$CL61,MATCH($I58,$B59:$B61,0),COLUMN())</f>
        <v>800000</v>
      </c>
      <c r="N58" s="38" cm="1">
        <f t="array" ref="N58">+INDEX($A59:$CL61,MATCH($I58,$B59:$B61,0),COLUMN())</f>
        <v>1600000</v>
      </c>
      <c r="O58" s="38" cm="1">
        <f t="array" ref="O58">+INDEX($A59:$CL61,MATCH($I58,$B59:$B61,0),COLUMN())</f>
        <v>3200000</v>
      </c>
      <c r="P58" s="38" cm="1">
        <f t="array" ref="P58">+INDEX($A59:$CL61,MATCH($I58,$B59:$B61,0),COLUMN())</f>
        <v>6400000</v>
      </c>
      <c r="Q58" s="38" cm="1">
        <f t="array" ref="Q58">+INDEX($A59:$CL61,MATCH($I58,$B59:$B61,0),COLUMN())</f>
        <v>0</v>
      </c>
      <c r="R58" s="38" cm="1">
        <f t="array" ref="R58">+INDEX($A59:$CL61,MATCH($I58,$B59:$B61,0),COLUMN())</f>
        <v>0</v>
      </c>
      <c r="S58" s="38" cm="1">
        <f t="array" ref="S58">+INDEX($A59:$CL61,MATCH($I58,$B59:$B61,0),COLUMN())</f>
        <v>16666.666666666668</v>
      </c>
      <c r="T58" s="38" cm="1">
        <f t="array" ref="T58">+INDEX($A59:$CL61,MATCH($I58,$B59:$B61,0),COLUMN())</f>
        <v>16666.666666666668</v>
      </c>
      <c r="U58" s="38" cm="1">
        <f t="array" ref="U58">+INDEX($A59:$CL61,MATCH($I58,$B59:$B61,0),COLUMN())</f>
        <v>16666.666666666668</v>
      </c>
      <c r="V58" s="38" cm="1">
        <f t="array" ref="V58">+INDEX($A59:$CL61,MATCH($I58,$B59:$B61,0),COLUMN())</f>
        <v>16666.666666666668</v>
      </c>
      <c r="W58" s="38" cm="1">
        <f t="array" ref="W58">+INDEX($A59:$CL61,MATCH($I58,$B59:$B61,0),COLUMN())</f>
        <v>16666.666666666668</v>
      </c>
      <c r="X58" s="38" cm="1">
        <f t="array" ref="X58">+INDEX($A59:$CL61,MATCH($I58,$B59:$B61,0),COLUMN())</f>
        <v>16666.666666666668</v>
      </c>
      <c r="Y58" s="38" cm="1">
        <f t="array" ref="Y58">+INDEX($A59:$CL61,MATCH($I58,$B59:$B61,0),COLUMN())</f>
        <v>16666.666666666668</v>
      </c>
      <c r="Z58" s="38" cm="1">
        <f t="array" ref="Z58">+INDEX($A59:$CL61,MATCH($I58,$B59:$B61,0),COLUMN())</f>
        <v>16666.666666666668</v>
      </c>
      <c r="AA58" s="38" cm="1">
        <f t="array" ref="AA58">+INDEX($A59:$CL61,MATCH($I58,$B59:$B61,0),COLUMN())</f>
        <v>16666.666666666668</v>
      </c>
      <c r="AB58" s="38" cm="1">
        <f t="array" ref="AB58">+INDEX($A59:$CL61,MATCH($I58,$B59:$B61,0),COLUMN())</f>
        <v>16666.666666666668</v>
      </c>
      <c r="AC58" s="38" cm="1">
        <f t="array" ref="AC58">+INDEX($A59:$CL61,MATCH($I58,$B59:$B61,0),COLUMN())</f>
        <v>16666.666666666668</v>
      </c>
      <c r="AD58" s="38" cm="1">
        <f t="array" ref="AD58">+INDEX($A59:$CL61,MATCH($I58,$B59:$B61,0),COLUMN())</f>
        <v>16666.666666666668</v>
      </c>
      <c r="AE58" s="38" cm="1">
        <f t="array" ref="AE58">+INDEX($A59:$CL61,MATCH($I58,$B59:$B61,0),COLUMN())</f>
        <v>33333.333333333336</v>
      </c>
      <c r="AF58" s="38" cm="1">
        <f t="array" ref="AF58">+INDEX($A59:$CL61,MATCH($I58,$B59:$B61,0),COLUMN())</f>
        <v>33333.333333333336</v>
      </c>
      <c r="AG58" s="38" cm="1">
        <f t="array" ref="AG58">+INDEX($A59:$CL61,MATCH($I58,$B59:$B61,0),COLUMN())</f>
        <v>33333.333333333336</v>
      </c>
      <c r="AH58" s="38" cm="1">
        <f t="array" ref="AH58">+INDEX($A59:$CL61,MATCH($I58,$B59:$B61,0),COLUMN())</f>
        <v>33333.333333333336</v>
      </c>
      <c r="AI58" s="38" cm="1">
        <f t="array" ref="AI58">+INDEX($A59:$CL61,MATCH($I58,$B59:$B61,0),COLUMN())</f>
        <v>33333.333333333336</v>
      </c>
      <c r="AJ58" s="38" cm="1">
        <f t="array" ref="AJ58">+INDEX($A59:$CL61,MATCH($I58,$B59:$B61,0),COLUMN())</f>
        <v>33333.333333333336</v>
      </c>
      <c r="AK58" s="38" cm="1">
        <f t="array" ref="AK58">+INDEX($A59:$CL61,MATCH($I58,$B59:$B61,0),COLUMN())</f>
        <v>33333.333333333336</v>
      </c>
      <c r="AL58" s="38" cm="1">
        <f t="array" ref="AL58">+INDEX($A59:$CL61,MATCH($I58,$B59:$B61,0),COLUMN())</f>
        <v>33333.333333333336</v>
      </c>
      <c r="AM58" s="38" cm="1">
        <f t="array" ref="AM58">+INDEX($A59:$CL61,MATCH($I58,$B59:$B61,0),COLUMN())</f>
        <v>33333.333333333336</v>
      </c>
      <c r="AN58" s="38" cm="1">
        <f t="array" ref="AN58">+INDEX($A59:$CL61,MATCH($I58,$B59:$B61,0),COLUMN())</f>
        <v>33333.333333333336</v>
      </c>
      <c r="AO58" s="38" cm="1">
        <f t="array" ref="AO58">+INDEX($A59:$CL61,MATCH($I58,$B59:$B61,0),COLUMN())</f>
        <v>33333.333333333336</v>
      </c>
      <c r="AP58" s="38" cm="1">
        <f t="array" ref="AP58">+INDEX($A59:$CL61,MATCH($I58,$B59:$B61,0),COLUMN())</f>
        <v>33333.333333333336</v>
      </c>
      <c r="AQ58" s="38" cm="1">
        <f t="array" ref="AQ58">+INDEX($A59:$CL61,MATCH($I58,$B59:$B61,0),COLUMN())</f>
        <v>66666.666666666672</v>
      </c>
      <c r="AR58" s="38" cm="1">
        <f t="array" ref="AR58">+INDEX($A59:$CL61,MATCH($I58,$B59:$B61,0),COLUMN())</f>
        <v>66666.666666666672</v>
      </c>
      <c r="AS58" s="38" cm="1">
        <f t="array" ref="AS58">+INDEX($A59:$CL61,MATCH($I58,$B59:$B61,0),COLUMN())</f>
        <v>66666.666666666672</v>
      </c>
      <c r="AT58" s="38" cm="1">
        <f t="array" ref="AT58">+INDEX($A59:$CL61,MATCH($I58,$B59:$B61,0),COLUMN())</f>
        <v>66666.666666666672</v>
      </c>
      <c r="AU58" s="38" cm="1">
        <f t="array" ref="AU58">+INDEX($A59:$CL61,MATCH($I58,$B59:$B61,0),COLUMN())</f>
        <v>66666.666666666672</v>
      </c>
      <c r="AV58" s="38" cm="1">
        <f t="array" ref="AV58">+INDEX($A59:$CL61,MATCH($I58,$B59:$B61,0),COLUMN())</f>
        <v>66666.666666666672</v>
      </c>
      <c r="AW58" s="38" cm="1">
        <f t="array" ref="AW58">+INDEX($A59:$CL61,MATCH($I58,$B59:$B61,0),COLUMN())</f>
        <v>66666.666666666672</v>
      </c>
      <c r="AX58" s="38" cm="1">
        <f t="array" ref="AX58">+INDEX($A59:$CL61,MATCH($I58,$B59:$B61,0),COLUMN())</f>
        <v>66666.666666666672</v>
      </c>
      <c r="AY58" s="38" cm="1">
        <f t="array" ref="AY58">+INDEX($A59:$CL61,MATCH($I58,$B59:$B61,0),COLUMN())</f>
        <v>66666.666666666672</v>
      </c>
      <c r="AZ58" s="38" cm="1">
        <f t="array" ref="AZ58">+INDEX($A59:$CL61,MATCH($I58,$B59:$B61,0),COLUMN())</f>
        <v>66666.666666666672</v>
      </c>
      <c r="BA58" s="38" cm="1">
        <f t="array" ref="BA58">+INDEX($A59:$CL61,MATCH($I58,$B59:$B61,0),COLUMN())</f>
        <v>66666.666666666672</v>
      </c>
      <c r="BB58" s="38" cm="1">
        <f t="array" ref="BB58">+INDEX($A59:$CL61,MATCH($I58,$B59:$B61,0),COLUMN())</f>
        <v>66666.666666666672</v>
      </c>
      <c r="BC58" s="38" cm="1">
        <f t="array" ref="BC58">+INDEX($A59:$CL61,MATCH($I58,$B59:$B61,0),COLUMN())</f>
        <v>133333.33333333334</v>
      </c>
      <c r="BD58" s="38" cm="1">
        <f t="array" ref="BD58">+INDEX($A59:$CL61,MATCH($I58,$B59:$B61,0),COLUMN())</f>
        <v>133333.33333333334</v>
      </c>
      <c r="BE58" s="38" cm="1">
        <f t="array" ref="BE58">+INDEX($A59:$CL61,MATCH($I58,$B59:$B61,0),COLUMN())</f>
        <v>133333.33333333334</v>
      </c>
      <c r="BF58" s="38" cm="1">
        <f t="array" ref="BF58">+INDEX($A59:$CL61,MATCH($I58,$B59:$B61,0),COLUMN())</f>
        <v>133333.33333333334</v>
      </c>
      <c r="BG58" s="38" cm="1">
        <f t="array" ref="BG58">+INDEX($A59:$CL61,MATCH($I58,$B59:$B61,0),COLUMN())</f>
        <v>133333.33333333334</v>
      </c>
      <c r="BH58" s="38" cm="1">
        <f t="array" ref="BH58">+INDEX($A59:$CL61,MATCH($I58,$B59:$B61,0),COLUMN())</f>
        <v>133333.33333333334</v>
      </c>
      <c r="BI58" s="38" cm="1">
        <f t="array" ref="BI58">+INDEX($A59:$CL61,MATCH($I58,$B59:$B61,0),COLUMN())</f>
        <v>133333.33333333334</v>
      </c>
      <c r="BJ58" s="38" cm="1">
        <f t="array" ref="BJ58">+INDEX($A59:$CL61,MATCH($I58,$B59:$B61,0),COLUMN())</f>
        <v>133333.33333333334</v>
      </c>
      <c r="BK58" s="38" cm="1">
        <f t="array" ref="BK58">+INDEX($A59:$CL61,MATCH($I58,$B59:$B61,0),COLUMN())</f>
        <v>133333.33333333334</v>
      </c>
      <c r="BL58" s="38" cm="1">
        <f t="array" ref="BL58">+INDEX($A59:$CL61,MATCH($I58,$B59:$B61,0),COLUMN())</f>
        <v>133333.33333333334</v>
      </c>
      <c r="BM58" s="38" cm="1">
        <f t="array" ref="BM58">+INDEX($A59:$CL61,MATCH($I58,$B59:$B61,0),COLUMN())</f>
        <v>133333.33333333334</v>
      </c>
      <c r="BN58" s="38" cm="1">
        <f t="array" ref="BN58">+INDEX($A59:$CL61,MATCH($I58,$B59:$B61,0),COLUMN())</f>
        <v>133333.33333333334</v>
      </c>
      <c r="BO58" s="38" cm="1">
        <f t="array" ref="BO58">+INDEX($A59:$CL61,MATCH($I58,$B59:$B61,0),COLUMN())</f>
        <v>266666.66666666669</v>
      </c>
      <c r="BP58" s="38" cm="1">
        <f t="array" ref="BP58">+INDEX($A59:$CL61,MATCH($I58,$B59:$B61,0),COLUMN())</f>
        <v>266666.66666666669</v>
      </c>
      <c r="BQ58" s="38" cm="1">
        <f t="array" ref="BQ58">+INDEX($A59:$CL61,MATCH($I58,$B59:$B61,0),COLUMN())</f>
        <v>266666.66666666669</v>
      </c>
      <c r="BR58" s="38" cm="1">
        <f t="array" ref="BR58">+INDEX($A59:$CL61,MATCH($I58,$B59:$B61,0),COLUMN())</f>
        <v>266666.66666666669</v>
      </c>
      <c r="BS58" s="38" cm="1">
        <f t="array" ref="BS58">+INDEX($A59:$CL61,MATCH($I58,$B59:$B61,0),COLUMN())</f>
        <v>266666.66666666669</v>
      </c>
      <c r="BT58" s="38" cm="1">
        <f t="array" ref="BT58">+INDEX($A59:$CL61,MATCH($I58,$B59:$B61,0),COLUMN())</f>
        <v>266666.66666666669</v>
      </c>
      <c r="BU58" s="38" cm="1">
        <f t="array" ref="BU58">+INDEX($A59:$CL61,MATCH($I58,$B59:$B61,0),COLUMN())</f>
        <v>266666.66666666669</v>
      </c>
      <c r="BV58" s="38" cm="1">
        <f t="array" ref="BV58">+INDEX($A59:$CL61,MATCH($I58,$B59:$B61,0),COLUMN())</f>
        <v>266666.66666666669</v>
      </c>
      <c r="BW58" s="38" cm="1">
        <f t="array" ref="BW58">+INDEX($A59:$CL61,MATCH($I58,$B59:$B61,0),COLUMN())</f>
        <v>266666.66666666669</v>
      </c>
      <c r="BX58" s="38" cm="1">
        <f t="array" ref="BX58">+INDEX($A59:$CL61,MATCH($I58,$B59:$B61,0),COLUMN())</f>
        <v>266666.66666666669</v>
      </c>
      <c r="BY58" s="38" cm="1">
        <f t="array" ref="BY58">+INDEX($A59:$CL61,MATCH($I58,$B59:$B61,0),COLUMN())</f>
        <v>266666.66666666669</v>
      </c>
      <c r="BZ58" s="38" cm="1">
        <f t="array" ref="BZ58">+INDEX($A59:$CL61,MATCH($I58,$B59:$B61,0),COLUMN())</f>
        <v>266666.66666666669</v>
      </c>
      <c r="CA58" s="38" cm="1">
        <f t="array" ref="CA58">+INDEX($A59:$CL61,MATCH($I58,$B59:$B61,0),COLUMN())</f>
        <v>533333.33333333337</v>
      </c>
      <c r="CB58" s="38" cm="1">
        <f t="array" ref="CB58">+INDEX($A59:$CL61,MATCH($I58,$B59:$B61,0),COLUMN())</f>
        <v>533333.33333333337</v>
      </c>
      <c r="CC58" s="38" cm="1">
        <f t="array" ref="CC58">+INDEX($A59:$CL61,MATCH($I58,$B59:$B61,0),COLUMN())</f>
        <v>533333.33333333337</v>
      </c>
      <c r="CD58" s="38" cm="1">
        <f t="array" ref="CD58">+INDEX($A59:$CL61,MATCH($I58,$B59:$B61,0),COLUMN())</f>
        <v>533333.33333333337</v>
      </c>
      <c r="CE58" s="38" cm="1">
        <f t="array" ref="CE58">+INDEX($A59:$CL61,MATCH($I58,$B59:$B61,0),COLUMN())</f>
        <v>533333.33333333337</v>
      </c>
      <c r="CF58" s="38" cm="1">
        <f t="array" ref="CF58">+INDEX($A59:$CL61,MATCH($I58,$B59:$B61,0),COLUMN())</f>
        <v>533333.33333333337</v>
      </c>
      <c r="CG58" s="38" cm="1">
        <f t="array" ref="CG58">+INDEX($A59:$CL61,MATCH($I58,$B59:$B61,0),COLUMN())</f>
        <v>533333.33333333337</v>
      </c>
      <c r="CH58" s="38" cm="1">
        <f t="array" ref="CH58">+INDEX($A59:$CL61,MATCH($I58,$B59:$B61,0),COLUMN())</f>
        <v>533333.33333333337</v>
      </c>
      <c r="CI58" s="38" cm="1">
        <f t="array" ref="CI58">+INDEX($A59:$CL61,MATCH($I58,$B59:$B61,0),COLUMN())</f>
        <v>533333.33333333337</v>
      </c>
      <c r="CJ58" s="38" cm="1">
        <f t="array" ref="CJ58">+INDEX($A59:$CL61,MATCH($I58,$B59:$B61,0),COLUMN())</f>
        <v>533333.33333333337</v>
      </c>
      <c r="CK58" s="38" cm="1">
        <f t="array" ref="CK58">+INDEX($A59:$CL61,MATCH($I58,$B59:$B61,0),COLUMN())</f>
        <v>533333.33333333337</v>
      </c>
      <c r="CL58" s="38" cm="1">
        <f t="array" ref="CL58">+INDEX($A59:$CL61,MATCH($I58,$B59:$B61,0),COLUMN())</f>
        <v>533333.33333333337</v>
      </c>
    </row>
    <row r="59" spans="2:90" x14ac:dyDescent="0.4">
      <c r="B59" s="232" t="s">
        <v>998</v>
      </c>
      <c r="C59" s="31"/>
      <c r="D59" s="31" t="s">
        <v>999</v>
      </c>
      <c r="E59" s="31" t="s">
        <v>906</v>
      </c>
      <c r="F59" s="31"/>
      <c r="G59" s="31"/>
      <c r="H59" s="31"/>
      <c r="I59" s="73"/>
      <c r="J59" s="73"/>
      <c r="K59" s="17">
        <v>100000</v>
      </c>
      <c r="L59" s="17">
        <v>200000</v>
      </c>
      <c r="M59" s="17">
        <v>400000</v>
      </c>
      <c r="N59" s="17">
        <v>800000</v>
      </c>
      <c r="O59" s="17">
        <v>1600000</v>
      </c>
      <c r="P59" s="17">
        <v>3200000</v>
      </c>
      <c r="R59" s="15"/>
      <c r="S59" s="15" cm="1">
        <f t="array" ref="S59">INDEX($K:$P,ROW(),MATCH(S$3,$K$2:$P$2,0))/12</f>
        <v>8333.3333333333339</v>
      </c>
      <c r="T59" s="15" cm="1">
        <f t="array" ref="T59">INDEX($K:$P,ROW(),MATCH(T$3,$K$2:$P$2,0))/12</f>
        <v>8333.3333333333339</v>
      </c>
      <c r="U59" s="15" cm="1">
        <f t="array" ref="U59">INDEX($K:$P,ROW(),MATCH(U$3,$K$2:$P$2,0))/12</f>
        <v>8333.3333333333339</v>
      </c>
      <c r="V59" s="15" cm="1">
        <f t="array" ref="V59">INDEX($K:$P,ROW(),MATCH(V$3,$K$2:$P$2,0))/12</f>
        <v>8333.3333333333339</v>
      </c>
      <c r="W59" s="15" cm="1">
        <f t="array" ref="W59">INDEX($K:$P,ROW(),MATCH(W$3,$K$2:$P$2,0))/12</f>
        <v>8333.3333333333339</v>
      </c>
      <c r="X59" s="15" cm="1">
        <f t="array" ref="X59">INDEX($K:$P,ROW(),MATCH(X$3,$K$2:$P$2,0))/12</f>
        <v>8333.3333333333339</v>
      </c>
      <c r="Y59" s="15" cm="1">
        <f t="array" ref="Y59">INDEX($K:$P,ROW(),MATCH(Y$3,$K$2:$P$2,0))/12</f>
        <v>8333.3333333333339</v>
      </c>
      <c r="Z59" s="15" cm="1">
        <f t="array" ref="Z59">INDEX($K:$P,ROW(),MATCH(Z$3,$K$2:$P$2,0))/12</f>
        <v>8333.3333333333339</v>
      </c>
      <c r="AA59" s="15" cm="1">
        <f t="array" ref="AA59">INDEX($K:$P,ROW(),MATCH(AA$3,$K$2:$P$2,0))/12</f>
        <v>8333.3333333333339</v>
      </c>
      <c r="AB59" s="15" cm="1">
        <f t="array" ref="AB59">INDEX($K:$P,ROW(),MATCH(AB$3,$K$2:$P$2,0))/12</f>
        <v>8333.3333333333339</v>
      </c>
      <c r="AC59" s="15" cm="1">
        <f t="array" ref="AC59">INDEX($K:$P,ROW(),MATCH(AC$3,$K$2:$P$2,0))/12</f>
        <v>8333.3333333333339</v>
      </c>
      <c r="AD59" s="15" cm="1">
        <f t="array" ref="AD59">INDEX($K:$P,ROW(),MATCH(AD$3,$K$2:$P$2,0))/12</f>
        <v>8333.3333333333339</v>
      </c>
      <c r="AE59" s="15" cm="1">
        <f t="array" ref="AE59">INDEX($K:$P,ROW(),MATCH(AE$3,$K$2:$P$2,0))/12</f>
        <v>16666.666666666668</v>
      </c>
      <c r="AF59" s="15" cm="1">
        <f t="array" ref="AF59">INDEX($K:$P,ROW(),MATCH(AF$3,$K$2:$P$2,0))/12</f>
        <v>16666.666666666668</v>
      </c>
      <c r="AG59" s="15" cm="1">
        <f t="array" ref="AG59">INDEX($K:$P,ROW(),MATCH(AG$3,$K$2:$P$2,0))/12</f>
        <v>16666.666666666668</v>
      </c>
      <c r="AH59" s="15" cm="1">
        <f t="array" ref="AH59">INDEX($K:$P,ROW(),MATCH(AH$3,$K$2:$P$2,0))/12</f>
        <v>16666.666666666668</v>
      </c>
      <c r="AI59" s="15" cm="1">
        <f t="array" ref="AI59">INDEX($K:$P,ROW(),MATCH(AI$3,$K$2:$P$2,0))/12</f>
        <v>16666.666666666668</v>
      </c>
      <c r="AJ59" s="15" cm="1">
        <f t="array" ref="AJ59">INDEX($K:$P,ROW(),MATCH(AJ$3,$K$2:$P$2,0))/12</f>
        <v>16666.666666666668</v>
      </c>
      <c r="AK59" s="15" cm="1">
        <f t="array" ref="AK59">INDEX($K:$P,ROW(),MATCH(AK$3,$K$2:$P$2,0))/12</f>
        <v>16666.666666666668</v>
      </c>
      <c r="AL59" s="15" cm="1">
        <f t="array" ref="AL59">INDEX($K:$P,ROW(),MATCH(AL$3,$K$2:$P$2,0))/12</f>
        <v>16666.666666666668</v>
      </c>
      <c r="AM59" s="15" cm="1">
        <f t="array" ref="AM59">INDEX($K:$P,ROW(),MATCH(AM$3,$K$2:$P$2,0))/12</f>
        <v>16666.666666666668</v>
      </c>
      <c r="AN59" s="15" cm="1">
        <f t="array" ref="AN59">INDEX($K:$P,ROW(),MATCH(AN$3,$K$2:$P$2,0))/12</f>
        <v>16666.666666666668</v>
      </c>
      <c r="AO59" s="15" cm="1">
        <f t="array" ref="AO59">INDEX($K:$P,ROW(),MATCH(AO$3,$K$2:$P$2,0))/12</f>
        <v>16666.666666666668</v>
      </c>
      <c r="AP59" s="15" cm="1">
        <f t="array" ref="AP59">INDEX($K:$P,ROW(),MATCH(AP$3,$K$2:$P$2,0))/12</f>
        <v>16666.666666666668</v>
      </c>
      <c r="AQ59" s="15" cm="1">
        <f t="array" ref="AQ59">INDEX($K:$P,ROW(),MATCH(AQ$3,$K$2:$P$2,0))/12</f>
        <v>33333.333333333336</v>
      </c>
      <c r="AR59" s="15" cm="1">
        <f t="array" ref="AR59">INDEX($K:$P,ROW(),MATCH(AR$3,$K$2:$P$2,0))/12</f>
        <v>33333.333333333336</v>
      </c>
      <c r="AS59" s="15" cm="1">
        <f t="array" ref="AS59">INDEX($K:$P,ROW(),MATCH(AS$3,$K$2:$P$2,0))/12</f>
        <v>33333.333333333336</v>
      </c>
      <c r="AT59" s="15" cm="1">
        <f t="array" ref="AT59">INDEX($K:$P,ROW(),MATCH(AT$3,$K$2:$P$2,0))/12</f>
        <v>33333.333333333336</v>
      </c>
      <c r="AU59" s="15" cm="1">
        <f t="array" ref="AU59">INDEX($K:$P,ROW(),MATCH(AU$3,$K$2:$P$2,0))/12</f>
        <v>33333.333333333336</v>
      </c>
      <c r="AV59" s="15" cm="1">
        <f t="array" ref="AV59">INDEX($K:$P,ROW(),MATCH(AV$3,$K$2:$P$2,0))/12</f>
        <v>33333.333333333336</v>
      </c>
      <c r="AW59" s="15" cm="1">
        <f t="array" ref="AW59">INDEX($K:$P,ROW(),MATCH(AW$3,$K$2:$P$2,0))/12</f>
        <v>33333.333333333336</v>
      </c>
      <c r="AX59" s="15" cm="1">
        <f t="array" ref="AX59">INDEX($K:$P,ROW(),MATCH(AX$3,$K$2:$P$2,0))/12</f>
        <v>33333.333333333336</v>
      </c>
      <c r="AY59" s="15" cm="1">
        <f t="array" ref="AY59">INDEX($K:$P,ROW(),MATCH(AY$3,$K$2:$P$2,0))/12</f>
        <v>33333.333333333336</v>
      </c>
      <c r="AZ59" s="15" cm="1">
        <f t="array" ref="AZ59">INDEX($K:$P,ROW(),MATCH(AZ$3,$K$2:$P$2,0))/12</f>
        <v>33333.333333333336</v>
      </c>
      <c r="BA59" s="15" cm="1">
        <f t="array" ref="BA59">INDEX($K:$P,ROW(),MATCH(BA$3,$K$2:$P$2,0))/12</f>
        <v>33333.333333333336</v>
      </c>
      <c r="BB59" s="15" cm="1">
        <f t="array" ref="BB59">INDEX($K:$P,ROW(),MATCH(BB$3,$K$2:$P$2,0))/12</f>
        <v>33333.333333333336</v>
      </c>
      <c r="BC59" s="15" cm="1">
        <f t="array" ref="BC59">INDEX($K:$P,ROW(),MATCH(BC$3,$K$2:$P$2,0))/12</f>
        <v>66666.666666666672</v>
      </c>
      <c r="BD59" s="15" cm="1">
        <f t="array" ref="BD59">INDEX($K:$P,ROW(),MATCH(BD$3,$K$2:$P$2,0))/12</f>
        <v>66666.666666666672</v>
      </c>
      <c r="BE59" s="15" cm="1">
        <f t="array" ref="BE59">INDEX($K:$P,ROW(),MATCH(BE$3,$K$2:$P$2,0))/12</f>
        <v>66666.666666666672</v>
      </c>
      <c r="BF59" s="15" cm="1">
        <f t="array" ref="BF59">INDEX($K:$P,ROW(),MATCH(BF$3,$K$2:$P$2,0))/12</f>
        <v>66666.666666666672</v>
      </c>
      <c r="BG59" s="15" cm="1">
        <f t="array" ref="BG59">INDEX($K:$P,ROW(),MATCH(BG$3,$K$2:$P$2,0))/12</f>
        <v>66666.666666666672</v>
      </c>
      <c r="BH59" s="15" cm="1">
        <f t="array" ref="BH59">INDEX($K:$P,ROW(),MATCH(BH$3,$K$2:$P$2,0))/12</f>
        <v>66666.666666666672</v>
      </c>
      <c r="BI59" s="15" cm="1">
        <f t="array" ref="BI59">INDEX($K:$P,ROW(),MATCH(BI$3,$K$2:$P$2,0))/12</f>
        <v>66666.666666666672</v>
      </c>
      <c r="BJ59" s="15" cm="1">
        <f t="array" ref="BJ59">INDEX($K:$P,ROW(),MATCH(BJ$3,$K$2:$P$2,0))/12</f>
        <v>66666.666666666672</v>
      </c>
      <c r="BK59" s="15" cm="1">
        <f t="array" ref="BK59">INDEX($K:$P,ROW(),MATCH(BK$3,$K$2:$P$2,0))/12</f>
        <v>66666.666666666672</v>
      </c>
      <c r="BL59" s="15" cm="1">
        <f t="array" ref="BL59">INDEX($K:$P,ROW(),MATCH(BL$3,$K$2:$P$2,0))/12</f>
        <v>66666.666666666672</v>
      </c>
      <c r="BM59" s="15" cm="1">
        <f t="array" ref="BM59">INDEX($K:$P,ROW(),MATCH(BM$3,$K$2:$P$2,0))/12</f>
        <v>66666.666666666672</v>
      </c>
      <c r="BN59" s="15" cm="1">
        <f t="array" ref="BN59">INDEX($K:$P,ROW(),MATCH(BN$3,$K$2:$P$2,0))/12</f>
        <v>66666.666666666672</v>
      </c>
      <c r="BO59" s="15" cm="1">
        <f t="array" ref="BO59">INDEX($K:$P,ROW(),MATCH(BO$3,$K$2:$P$2,0))/12</f>
        <v>133333.33333333334</v>
      </c>
      <c r="BP59" s="15" cm="1">
        <f t="array" ref="BP59">INDEX($K:$P,ROW(),MATCH(BP$3,$K$2:$P$2,0))/12</f>
        <v>133333.33333333334</v>
      </c>
      <c r="BQ59" s="15" cm="1">
        <f t="array" ref="BQ59">INDEX($K:$P,ROW(),MATCH(BQ$3,$K$2:$P$2,0))/12</f>
        <v>133333.33333333334</v>
      </c>
      <c r="BR59" s="15" cm="1">
        <f t="array" ref="BR59">INDEX($K:$P,ROW(),MATCH(BR$3,$K$2:$P$2,0))/12</f>
        <v>133333.33333333334</v>
      </c>
      <c r="BS59" s="15" cm="1">
        <f t="array" ref="BS59">INDEX($K:$P,ROW(),MATCH(BS$3,$K$2:$P$2,0))/12</f>
        <v>133333.33333333334</v>
      </c>
      <c r="BT59" s="15" cm="1">
        <f t="array" ref="BT59">INDEX($K:$P,ROW(),MATCH(BT$3,$K$2:$P$2,0))/12</f>
        <v>133333.33333333334</v>
      </c>
      <c r="BU59" s="15" cm="1">
        <f t="array" ref="BU59">INDEX($K:$P,ROW(),MATCH(BU$3,$K$2:$P$2,0))/12</f>
        <v>133333.33333333334</v>
      </c>
      <c r="BV59" s="15" cm="1">
        <f t="array" ref="BV59">INDEX($K:$P,ROW(),MATCH(BV$3,$K$2:$P$2,0))/12</f>
        <v>133333.33333333334</v>
      </c>
      <c r="BW59" s="15" cm="1">
        <f t="array" ref="BW59">INDEX($K:$P,ROW(),MATCH(BW$3,$K$2:$P$2,0))/12</f>
        <v>133333.33333333334</v>
      </c>
      <c r="BX59" s="15" cm="1">
        <f t="array" ref="BX59">INDEX($K:$P,ROW(),MATCH(BX$3,$K$2:$P$2,0))/12</f>
        <v>133333.33333333334</v>
      </c>
      <c r="BY59" s="15" cm="1">
        <f t="array" ref="BY59">INDEX($K:$P,ROW(),MATCH(BY$3,$K$2:$P$2,0))/12</f>
        <v>133333.33333333334</v>
      </c>
      <c r="BZ59" s="15" cm="1">
        <f t="array" ref="BZ59">INDEX($K:$P,ROW(),MATCH(BZ$3,$K$2:$P$2,0))/12</f>
        <v>133333.33333333334</v>
      </c>
      <c r="CA59" s="15" cm="1">
        <f t="array" ref="CA59">INDEX($K:$P,ROW(),MATCH(CA$3,$K$2:$P$2,0))/12</f>
        <v>266666.66666666669</v>
      </c>
      <c r="CB59" s="15" cm="1">
        <f t="array" ref="CB59">INDEX($K:$P,ROW(),MATCH(CB$3,$K$2:$P$2,0))/12</f>
        <v>266666.66666666669</v>
      </c>
      <c r="CC59" s="15" cm="1">
        <f t="array" ref="CC59">INDEX($K:$P,ROW(),MATCH(CC$3,$K$2:$P$2,0))/12</f>
        <v>266666.66666666669</v>
      </c>
      <c r="CD59" s="15" cm="1">
        <f t="array" ref="CD59">INDEX($K:$P,ROW(),MATCH(CD$3,$K$2:$P$2,0))/12</f>
        <v>266666.66666666669</v>
      </c>
      <c r="CE59" s="15" cm="1">
        <f t="array" ref="CE59">INDEX($K:$P,ROW(),MATCH(CE$3,$K$2:$P$2,0))/12</f>
        <v>266666.66666666669</v>
      </c>
      <c r="CF59" s="15" cm="1">
        <f t="array" ref="CF59">INDEX($K:$P,ROW(),MATCH(CF$3,$K$2:$P$2,0))/12</f>
        <v>266666.66666666669</v>
      </c>
      <c r="CG59" s="15" cm="1">
        <f t="array" ref="CG59">INDEX($K:$P,ROW(),MATCH(CG$3,$K$2:$P$2,0))/12</f>
        <v>266666.66666666669</v>
      </c>
      <c r="CH59" s="15" cm="1">
        <f t="array" ref="CH59">INDEX($K:$P,ROW(),MATCH(CH$3,$K$2:$P$2,0))/12</f>
        <v>266666.66666666669</v>
      </c>
      <c r="CI59" s="15" cm="1">
        <f t="array" ref="CI59">INDEX($K:$P,ROW(),MATCH(CI$3,$K$2:$P$2,0))/12</f>
        <v>266666.66666666669</v>
      </c>
      <c r="CJ59" s="15" cm="1">
        <f t="array" ref="CJ59">INDEX($K:$P,ROW(),MATCH(CJ$3,$K$2:$P$2,0))/12</f>
        <v>266666.66666666669</v>
      </c>
      <c r="CK59" s="15" cm="1">
        <f t="array" ref="CK59">INDEX($K:$P,ROW(),MATCH(CK$3,$K$2:$P$2,0))/12</f>
        <v>266666.66666666669</v>
      </c>
      <c r="CL59" s="15" cm="1">
        <f t="array" ref="CL59">INDEX($K:$P,ROW(),MATCH(CL$3,$K$2:$P$2,0))/12</f>
        <v>266666.66666666669</v>
      </c>
    </row>
    <row r="60" spans="2:90" x14ac:dyDescent="0.4">
      <c r="B60" s="232" t="s">
        <v>759</v>
      </c>
      <c r="C60" s="31"/>
      <c r="D60" s="31" t="s">
        <v>999</v>
      </c>
      <c r="E60" s="31" t="s">
        <v>906</v>
      </c>
      <c r="F60" s="31"/>
      <c r="G60" s="31"/>
      <c r="H60" s="31"/>
      <c r="I60" s="73"/>
      <c r="J60" s="73"/>
      <c r="K60" s="17">
        <v>200000</v>
      </c>
      <c r="L60" s="17">
        <v>400000</v>
      </c>
      <c r="M60" s="17">
        <v>800000</v>
      </c>
      <c r="N60" s="17">
        <v>1600000</v>
      </c>
      <c r="O60" s="17">
        <v>3200000</v>
      </c>
      <c r="P60" s="17">
        <v>6400000</v>
      </c>
      <c r="R60" s="15"/>
      <c r="S60" s="15" cm="1">
        <f t="array" ref="S60">INDEX($K:$P,ROW(),MATCH(S$3,$K$2:$P$2,0))/12</f>
        <v>16666.666666666668</v>
      </c>
      <c r="T60" s="15" cm="1">
        <f t="array" ref="T60">INDEX($K:$P,ROW(),MATCH(T$3,$K$2:$P$2,0))/12</f>
        <v>16666.666666666668</v>
      </c>
      <c r="U60" s="15" cm="1">
        <f t="array" ref="U60">INDEX($K:$P,ROW(),MATCH(U$3,$K$2:$P$2,0))/12</f>
        <v>16666.666666666668</v>
      </c>
      <c r="V60" s="15" cm="1">
        <f t="array" ref="V60">INDEX($K:$P,ROW(),MATCH(V$3,$K$2:$P$2,0))/12</f>
        <v>16666.666666666668</v>
      </c>
      <c r="W60" s="15" cm="1">
        <f t="array" ref="W60">INDEX($K:$P,ROW(),MATCH(W$3,$K$2:$P$2,0))/12</f>
        <v>16666.666666666668</v>
      </c>
      <c r="X60" s="15" cm="1">
        <f t="array" ref="X60">INDEX($K:$P,ROW(),MATCH(X$3,$K$2:$P$2,0))/12</f>
        <v>16666.666666666668</v>
      </c>
      <c r="Y60" s="15" cm="1">
        <f t="array" ref="Y60">INDEX($K:$P,ROW(),MATCH(Y$3,$K$2:$P$2,0))/12</f>
        <v>16666.666666666668</v>
      </c>
      <c r="Z60" s="15" cm="1">
        <f t="array" ref="Z60">INDEX($K:$P,ROW(),MATCH(Z$3,$K$2:$P$2,0))/12</f>
        <v>16666.666666666668</v>
      </c>
      <c r="AA60" s="15" cm="1">
        <f t="array" ref="AA60">INDEX($K:$P,ROW(),MATCH(AA$3,$K$2:$P$2,0))/12</f>
        <v>16666.666666666668</v>
      </c>
      <c r="AB60" s="15" cm="1">
        <f t="array" ref="AB60">INDEX($K:$P,ROW(),MATCH(AB$3,$K$2:$P$2,0))/12</f>
        <v>16666.666666666668</v>
      </c>
      <c r="AC60" s="15" cm="1">
        <f t="array" ref="AC60">INDEX($K:$P,ROW(),MATCH(AC$3,$K$2:$P$2,0))/12</f>
        <v>16666.666666666668</v>
      </c>
      <c r="AD60" s="15" cm="1">
        <f t="array" ref="AD60">INDEX($K:$P,ROW(),MATCH(AD$3,$K$2:$P$2,0))/12</f>
        <v>16666.666666666668</v>
      </c>
      <c r="AE60" s="15" cm="1">
        <f t="array" ref="AE60">INDEX($K:$P,ROW(),MATCH(AE$3,$K$2:$P$2,0))/12</f>
        <v>33333.333333333336</v>
      </c>
      <c r="AF60" s="15" cm="1">
        <f t="array" ref="AF60">INDEX($K:$P,ROW(),MATCH(AF$3,$K$2:$P$2,0))/12</f>
        <v>33333.333333333336</v>
      </c>
      <c r="AG60" s="15" cm="1">
        <f t="array" ref="AG60">INDEX($K:$P,ROW(),MATCH(AG$3,$K$2:$P$2,0))/12</f>
        <v>33333.333333333336</v>
      </c>
      <c r="AH60" s="15" cm="1">
        <f t="array" ref="AH60">INDEX($K:$P,ROW(),MATCH(AH$3,$K$2:$P$2,0))/12</f>
        <v>33333.333333333336</v>
      </c>
      <c r="AI60" s="15" cm="1">
        <f t="array" ref="AI60">INDEX($K:$P,ROW(),MATCH(AI$3,$K$2:$P$2,0))/12</f>
        <v>33333.333333333336</v>
      </c>
      <c r="AJ60" s="15" cm="1">
        <f t="array" ref="AJ60">INDEX($K:$P,ROW(),MATCH(AJ$3,$K$2:$P$2,0))/12</f>
        <v>33333.333333333336</v>
      </c>
      <c r="AK60" s="15" cm="1">
        <f t="array" ref="AK60">INDEX($K:$P,ROW(),MATCH(AK$3,$K$2:$P$2,0))/12</f>
        <v>33333.333333333336</v>
      </c>
      <c r="AL60" s="15" cm="1">
        <f t="array" ref="AL60">INDEX($K:$P,ROW(),MATCH(AL$3,$K$2:$P$2,0))/12</f>
        <v>33333.333333333336</v>
      </c>
      <c r="AM60" s="15" cm="1">
        <f t="array" ref="AM60">INDEX($K:$P,ROW(),MATCH(AM$3,$K$2:$P$2,0))/12</f>
        <v>33333.333333333336</v>
      </c>
      <c r="AN60" s="15" cm="1">
        <f t="array" ref="AN60">INDEX($K:$P,ROW(),MATCH(AN$3,$K$2:$P$2,0))/12</f>
        <v>33333.333333333336</v>
      </c>
      <c r="AO60" s="15" cm="1">
        <f t="array" ref="AO60">INDEX($K:$P,ROW(),MATCH(AO$3,$K$2:$P$2,0))/12</f>
        <v>33333.333333333336</v>
      </c>
      <c r="AP60" s="15" cm="1">
        <f t="array" ref="AP60">INDEX($K:$P,ROW(),MATCH(AP$3,$K$2:$P$2,0))/12</f>
        <v>33333.333333333336</v>
      </c>
      <c r="AQ60" s="15" cm="1">
        <f t="array" ref="AQ60">INDEX($K:$P,ROW(),MATCH(AQ$3,$K$2:$P$2,0))/12</f>
        <v>66666.666666666672</v>
      </c>
      <c r="AR60" s="15" cm="1">
        <f t="array" ref="AR60">INDEX($K:$P,ROW(),MATCH(AR$3,$K$2:$P$2,0))/12</f>
        <v>66666.666666666672</v>
      </c>
      <c r="AS60" s="15" cm="1">
        <f t="array" ref="AS60">INDEX($K:$P,ROW(),MATCH(AS$3,$K$2:$P$2,0))/12</f>
        <v>66666.666666666672</v>
      </c>
      <c r="AT60" s="15" cm="1">
        <f t="array" ref="AT60">INDEX($K:$P,ROW(),MATCH(AT$3,$K$2:$P$2,0))/12</f>
        <v>66666.666666666672</v>
      </c>
      <c r="AU60" s="15" cm="1">
        <f t="array" ref="AU60">INDEX($K:$P,ROW(),MATCH(AU$3,$K$2:$P$2,0))/12</f>
        <v>66666.666666666672</v>
      </c>
      <c r="AV60" s="15" cm="1">
        <f t="array" ref="AV60">INDEX($K:$P,ROW(),MATCH(AV$3,$K$2:$P$2,0))/12</f>
        <v>66666.666666666672</v>
      </c>
      <c r="AW60" s="15" cm="1">
        <f t="array" ref="AW60">INDEX($K:$P,ROW(),MATCH(AW$3,$K$2:$P$2,0))/12</f>
        <v>66666.666666666672</v>
      </c>
      <c r="AX60" s="15" cm="1">
        <f t="array" ref="AX60">INDEX($K:$P,ROW(),MATCH(AX$3,$K$2:$P$2,0))/12</f>
        <v>66666.666666666672</v>
      </c>
      <c r="AY60" s="15" cm="1">
        <f t="array" ref="AY60">INDEX($K:$P,ROW(),MATCH(AY$3,$K$2:$P$2,0))/12</f>
        <v>66666.666666666672</v>
      </c>
      <c r="AZ60" s="15" cm="1">
        <f t="array" ref="AZ60">INDEX($K:$P,ROW(),MATCH(AZ$3,$K$2:$P$2,0))/12</f>
        <v>66666.666666666672</v>
      </c>
      <c r="BA60" s="15" cm="1">
        <f t="array" ref="BA60">INDEX($K:$P,ROW(),MATCH(BA$3,$K$2:$P$2,0))/12</f>
        <v>66666.666666666672</v>
      </c>
      <c r="BB60" s="15" cm="1">
        <f t="array" ref="BB60">INDEX($K:$P,ROW(),MATCH(BB$3,$K$2:$P$2,0))/12</f>
        <v>66666.666666666672</v>
      </c>
      <c r="BC60" s="15" cm="1">
        <f t="array" ref="BC60">INDEX($K:$P,ROW(),MATCH(BC$3,$K$2:$P$2,0))/12</f>
        <v>133333.33333333334</v>
      </c>
      <c r="BD60" s="15" cm="1">
        <f t="array" ref="BD60">INDEX($K:$P,ROW(),MATCH(BD$3,$K$2:$P$2,0))/12</f>
        <v>133333.33333333334</v>
      </c>
      <c r="BE60" s="15" cm="1">
        <f t="array" ref="BE60">INDEX($K:$P,ROW(),MATCH(BE$3,$K$2:$P$2,0))/12</f>
        <v>133333.33333333334</v>
      </c>
      <c r="BF60" s="15" cm="1">
        <f t="array" ref="BF60">INDEX($K:$P,ROW(),MATCH(BF$3,$K$2:$P$2,0))/12</f>
        <v>133333.33333333334</v>
      </c>
      <c r="BG60" s="15" cm="1">
        <f t="array" ref="BG60">INDEX($K:$P,ROW(),MATCH(BG$3,$K$2:$P$2,0))/12</f>
        <v>133333.33333333334</v>
      </c>
      <c r="BH60" s="15" cm="1">
        <f t="array" ref="BH60">INDEX($K:$P,ROW(),MATCH(BH$3,$K$2:$P$2,0))/12</f>
        <v>133333.33333333334</v>
      </c>
      <c r="BI60" s="15" cm="1">
        <f t="array" ref="BI60">INDEX($K:$P,ROW(),MATCH(BI$3,$K$2:$P$2,0))/12</f>
        <v>133333.33333333334</v>
      </c>
      <c r="BJ60" s="15" cm="1">
        <f t="array" ref="BJ60">INDEX($K:$P,ROW(),MATCH(BJ$3,$K$2:$P$2,0))/12</f>
        <v>133333.33333333334</v>
      </c>
      <c r="BK60" s="15" cm="1">
        <f t="array" ref="BK60">INDEX($K:$P,ROW(),MATCH(BK$3,$K$2:$P$2,0))/12</f>
        <v>133333.33333333334</v>
      </c>
      <c r="BL60" s="15" cm="1">
        <f t="array" ref="BL60">INDEX($K:$P,ROW(),MATCH(BL$3,$K$2:$P$2,0))/12</f>
        <v>133333.33333333334</v>
      </c>
      <c r="BM60" s="15" cm="1">
        <f t="array" ref="BM60">INDEX($K:$P,ROW(),MATCH(BM$3,$K$2:$P$2,0))/12</f>
        <v>133333.33333333334</v>
      </c>
      <c r="BN60" s="15" cm="1">
        <f t="array" ref="BN60">INDEX($K:$P,ROW(),MATCH(BN$3,$K$2:$P$2,0))/12</f>
        <v>133333.33333333334</v>
      </c>
      <c r="BO60" s="15" cm="1">
        <f t="array" ref="BO60">INDEX($K:$P,ROW(),MATCH(BO$3,$K$2:$P$2,0))/12</f>
        <v>266666.66666666669</v>
      </c>
      <c r="BP60" s="15" cm="1">
        <f t="array" ref="BP60">INDEX($K:$P,ROW(),MATCH(BP$3,$K$2:$P$2,0))/12</f>
        <v>266666.66666666669</v>
      </c>
      <c r="BQ60" s="15" cm="1">
        <f t="array" ref="BQ60">INDEX($K:$P,ROW(),MATCH(BQ$3,$K$2:$P$2,0))/12</f>
        <v>266666.66666666669</v>
      </c>
      <c r="BR60" s="15" cm="1">
        <f t="array" ref="BR60">INDEX($K:$P,ROW(),MATCH(BR$3,$K$2:$P$2,0))/12</f>
        <v>266666.66666666669</v>
      </c>
      <c r="BS60" s="15" cm="1">
        <f t="array" ref="BS60">INDEX($K:$P,ROW(),MATCH(BS$3,$K$2:$P$2,0))/12</f>
        <v>266666.66666666669</v>
      </c>
      <c r="BT60" s="15" cm="1">
        <f t="array" ref="BT60">INDEX($K:$P,ROW(),MATCH(BT$3,$K$2:$P$2,0))/12</f>
        <v>266666.66666666669</v>
      </c>
      <c r="BU60" s="15" cm="1">
        <f t="array" ref="BU60">INDEX($K:$P,ROW(),MATCH(BU$3,$K$2:$P$2,0))/12</f>
        <v>266666.66666666669</v>
      </c>
      <c r="BV60" s="15" cm="1">
        <f t="array" ref="BV60">INDEX($K:$P,ROW(),MATCH(BV$3,$K$2:$P$2,0))/12</f>
        <v>266666.66666666669</v>
      </c>
      <c r="BW60" s="15" cm="1">
        <f t="array" ref="BW60">INDEX($K:$P,ROW(),MATCH(BW$3,$K$2:$P$2,0))/12</f>
        <v>266666.66666666669</v>
      </c>
      <c r="BX60" s="15" cm="1">
        <f t="array" ref="BX60">INDEX($K:$P,ROW(),MATCH(BX$3,$K$2:$P$2,0))/12</f>
        <v>266666.66666666669</v>
      </c>
      <c r="BY60" s="15" cm="1">
        <f t="array" ref="BY60">INDEX($K:$P,ROW(),MATCH(BY$3,$K$2:$P$2,0))/12</f>
        <v>266666.66666666669</v>
      </c>
      <c r="BZ60" s="15" cm="1">
        <f t="array" ref="BZ60">INDEX($K:$P,ROW(),MATCH(BZ$3,$K$2:$P$2,0))/12</f>
        <v>266666.66666666669</v>
      </c>
      <c r="CA60" s="15" cm="1">
        <f t="array" ref="CA60">INDEX($K:$P,ROW(),MATCH(CA$3,$K$2:$P$2,0))/12</f>
        <v>533333.33333333337</v>
      </c>
      <c r="CB60" s="15" cm="1">
        <f t="array" ref="CB60">INDEX($K:$P,ROW(),MATCH(CB$3,$K$2:$P$2,0))/12</f>
        <v>533333.33333333337</v>
      </c>
      <c r="CC60" s="15" cm="1">
        <f t="array" ref="CC60">INDEX($K:$P,ROW(),MATCH(CC$3,$K$2:$P$2,0))/12</f>
        <v>533333.33333333337</v>
      </c>
      <c r="CD60" s="15" cm="1">
        <f t="array" ref="CD60">INDEX($K:$P,ROW(),MATCH(CD$3,$K$2:$P$2,0))/12</f>
        <v>533333.33333333337</v>
      </c>
      <c r="CE60" s="15" cm="1">
        <f t="array" ref="CE60">INDEX($K:$P,ROW(),MATCH(CE$3,$K$2:$P$2,0))/12</f>
        <v>533333.33333333337</v>
      </c>
      <c r="CF60" s="15" cm="1">
        <f t="array" ref="CF60">INDEX($K:$P,ROW(),MATCH(CF$3,$K$2:$P$2,0))/12</f>
        <v>533333.33333333337</v>
      </c>
      <c r="CG60" s="15" cm="1">
        <f t="array" ref="CG60">INDEX($K:$P,ROW(),MATCH(CG$3,$K$2:$P$2,0))/12</f>
        <v>533333.33333333337</v>
      </c>
      <c r="CH60" s="15" cm="1">
        <f t="array" ref="CH60">INDEX($K:$P,ROW(),MATCH(CH$3,$K$2:$P$2,0))/12</f>
        <v>533333.33333333337</v>
      </c>
      <c r="CI60" s="15" cm="1">
        <f t="array" ref="CI60">INDEX($K:$P,ROW(),MATCH(CI$3,$K$2:$P$2,0))/12</f>
        <v>533333.33333333337</v>
      </c>
      <c r="CJ60" s="15" cm="1">
        <f t="array" ref="CJ60">INDEX($K:$P,ROW(),MATCH(CJ$3,$K$2:$P$2,0))/12</f>
        <v>533333.33333333337</v>
      </c>
      <c r="CK60" s="15" cm="1">
        <f t="array" ref="CK60">INDEX($K:$P,ROW(),MATCH(CK$3,$K$2:$P$2,0))/12</f>
        <v>533333.33333333337</v>
      </c>
      <c r="CL60" s="15" cm="1">
        <f t="array" ref="CL60">INDEX($K:$P,ROW(),MATCH(CL$3,$K$2:$P$2,0))/12</f>
        <v>533333.33333333337</v>
      </c>
    </row>
    <row r="61" spans="2:90" x14ac:dyDescent="0.4">
      <c r="B61" s="232" t="s">
        <v>997</v>
      </c>
      <c r="C61" s="31"/>
      <c r="D61" s="31" t="s">
        <v>999</v>
      </c>
      <c r="E61" s="31" t="s">
        <v>906</v>
      </c>
      <c r="F61" s="31"/>
      <c r="G61" s="31"/>
      <c r="H61" s="31"/>
      <c r="I61" s="73"/>
      <c r="J61" s="73"/>
      <c r="K61" s="17">
        <v>20000</v>
      </c>
      <c r="L61" s="17">
        <v>40000</v>
      </c>
      <c r="M61" s="17">
        <v>80000</v>
      </c>
      <c r="N61" s="17">
        <v>160000</v>
      </c>
      <c r="O61" s="17">
        <v>320000</v>
      </c>
      <c r="P61" s="17">
        <v>640000</v>
      </c>
      <c r="R61" s="15"/>
      <c r="S61" s="15" cm="1">
        <f t="array" ref="S61">INDEX($K:$P,ROW(),MATCH(S$3,$K$2:$P$2,0))/12</f>
        <v>1666.6666666666667</v>
      </c>
      <c r="T61" s="15" cm="1">
        <f t="array" ref="T61">INDEX($K:$P,ROW(),MATCH(T$3,$K$2:$P$2,0))/12</f>
        <v>1666.6666666666667</v>
      </c>
      <c r="U61" s="15" cm="1">
        <f t="array" ref="U61">INDEX($K:$P,ROW(),MATCH(U$3,$K$2:$P$2,0))/12</f>
        <v>1666.6666666666667</v>
      </c>
      <c r="V61" s="15" cm="1">
        <f t="array" ref="V61">INDEX($K:$P,ROW(),MATCH(V$3,$K$2:$P$2,0))/12</f>
        <v>1666.6666666666667</v>
      </c>
      <c r="W61" s="15" cm="1">
        <f t="array" ref="W61">INDEX($K:$P,ROW(),MATCH(W$3,$K$2:$P$2,0))/12</f>
        <v>1666.6666666666667</v>
      </c>
      <c r="X61" s="15" cm="1">
        <f t="array" ref="X61">INDEX($K:$P,ROW(),MATCH(X$3,$K$2:$P$2,0))/12</f>
        <v>1666.6666666666667</v>
      </c>
      <c r="Y61" s="15" cm="1">
        <f t="array" ref="Y61">INDEX($K:$P,ROW(),MATCH(Y$3,$K$2:$P$2,0))/12</f>
        <v>1666.6666666666667</v>
      </c>
      <c r="Z61" s="15" cm="1">
        <f t="array" ref="Z61">INDEX($K:$P,ROW(),MATCH(Z$3,$K$2:$P$2,0))/12</f>
        <v>1666.6666666666667</v>
      </c>
      <c r="AA61" s="15" cm="1">
        <f t="array" ref="AA61">INDEX($K:$P,ROW(),MATCH(AA$3,$K$2:$P$2,0))/12</f>
        <v>1666.6666666666667</v>
      </c>
      <c r="AB61" s="15" cm="1">
        <f t="array" ref="AB61">INDEX($K:$P,ROW(),MATCH(AB$3,$K$2:$P$2,0))/12</f>
        <v>1666.6666666666667</v>
      </c>
      <c r="AC61" s="15" cm="1">
        <f t="array" ref="AC61">INDEX($K:$P,ROW(),MATCH(AC$3,$K$2:$P$2,0))/12</f>
        <v>1666.6666666666667</v>
      </c>
      <c r="AD61" s="15" cm="1">
        <f t="array" ref="AD61">INDEX($K:$P,ROW(),MATCH(AD$3,$K$2:$P$2,0))/12</f>
        <v>1666.6666666666667</v>
      </c>
      <c r="AE61" s="15" cm="1">
        <f t="array" ref="AE61">INDEX($K:$P,ROW(),MATCH(AE$3,$K$2:$P$2,0))/12</f>
        <v>3333.3333333333335</v>
      </c>
      <c r="AF61" s="15" cm="1">
        <f t="array" ref="AF61">INDEX($K:$P,ROW(),MATCH(AF$3,$K$2:$P$2,0))/12</f>
        <v>3333.3333333333335</v>
      </c>
      <c r="AG61" s="15" cm="1">
        <f t="array" ref="AG61">INDEX($K:$P,ROW(),MATCH(AG$3,$K$2:$P$2,0))/12</f>
        <v>3333.3333333333335</v>
      </c>
      <c r="AH61" s="15" cm="1">
        <f t="array" ref="AH61">INDEX($K:$P,ROW(),MATCH(AH$3,$K$2:$P$2,0))/12</f>
        <v>3333.3333333333335</v>
      </c>
      <c r="AI61" s="15" cm="1">
        <f t="array" ref="AI61">INDEX($K:$P,ROW(),MATCH(AI$3,$K$2:$P$2,0))/12</f>
        <v>3333.3333333333335</v>
      </c>
      <c r="AJ61" s="15" cm="1">
        <f t="array" ref="AJ61">INDEX($K:$P,ROW(),MATCH(AJ$3,$K$2:$P$2,0))/12</f>
        <v>3333.3333333333335</v>
      </c>
      <c r="AK61" s="15" cm="1">
        <f t="array" ref="AK61">INDEX($K:$P,ROW(),MATCH(AK$3,$K$2:$P$2,0))/12</f>
        <v>3333.3333333333335</v>
      </c>
      <c r="AL61" s="15" cm="1">
        <f t="array" ref="AL61">INDEX($K:$P,ROW(),MATCH(AL$3,$K$2:$P$2,0))/12</f>
        <v>3333.3333333333335</v>
      </c>
      <c r="AM61" s="15" cm="1">
        <f t="array" ref="AM61">INDEX($K:$P,ROW(),MATCH(AM$3,$K$2:$P$2,0))/12</f>
        <v>3333.3333333333335</v>
      </c>
      <c r="AN61" s="15" cm="1">
        <f t="array" ref="AN61">INDEX($K:$P,ROW(),MATCH(AN$3,$K$2:$P$2,0))/12</f>
        <v>3333.3333333333335</v>
      </c>
      <c r="AO61" s="15" cm="1">
        <f t="array" ref="AO61">INDEX($K:$P,ROW(),MATCH(AO$3,$K$2:$P$2,0))/12</f>
        <v>3333.3333333333335</v>
      </c>
      <c r="AP61" s="15" cm="1">
        <f t="array" ref="AP61">INDEX($K:$P,ROW(),MATCH(AP$3,$K$2:$P$2,0))/12</f>
        <v>3333.3333333333335</v>
      </c>
      <c r="AQ61" s="15" cm="1">
        <f t="array" ref="AQ61">INDEX($K:$P,ROW(),MATCH(AQ$3,$K$2:$P$2,0))/12</f>
        <v>6666.666666666667</v>
      </c>
      <c r="AR61" s="15" cm="1">
        <f t="array" ref="AR61">INDEX($K:$P,ROW(),MATCH(AR$3,$K$2:$P$2,0))/12</f>
        <v>6666.666666666667</v>
      </c>
      <c r="AS61" s="15" cm="1">
        <f t="array" ref="AS61">INDEX($K:$P,ROW(),MATCH(AS$3,$K$2:$P$2,0))/12</f>
        <v>6666.666666666667</v>
      </c>
      <c r="AT61" s="15" cm="1">
        <f t="array" ref="AT61">INDEX($K:$P,ROW(),MATCH(AT$3,$K$2:$P$2,0))/12</f>
        <v>6666.666666666667</v>
      </c>
      <c r="AU61" s="15" cm="1">
        <f t="array" ref="AU61">INDEX($K:$P,ROW(),MATCH(AU$3,$K$2:$P$2,0))/12</f>
        <v>6666.666666666667</v>
      </c>
      <c r="AV61" s="15" cm="1">
        <f t="array" ref="AV61">INDEX($K:$P,ROW(),MATCH(AV$3,$K$2:$P$2,0))/12</f>
        <v>6666.666666666667</v>
      </c>
      <c r="AW61" s="15" cm="1">
        <f t="array" ref="AW61">INDEX($K:$P,ROW(),MATCH(AW$3,$K$2:$P$2,0))/12</f>
        <v>6666.666666666667</v>
      </c>
      <c r="AX61" s="15" cm="1">
        <f t="array" ref="AX61">INDEX($K:$P,ROW(),MATCH(AX$3,$K$2:$P$2,0))/12</f>
        <v>6666.666666666667</v>
      </c>
      <c r="AY61" s="15" cm="1">
        <f t="array" ref="AY61">INDEX($K:$P,ROW(),MATCH(AY$3,$K$2:$P$2,0))/12</f>
        <v>6666.666666666667</v>
      </c>
      <c r="AZ61" s="15" cm="1">
        <f t="array" ref="AZ61">INDEX($K:$P,ROW(),MATCH(AZ$3,$K$2:$P$2,0))/12</f>
        <v>6666.666666666667</v>
      </c>
      <c r="BA61" s="15" cm="1">
        <f t="array" ref="BA61">INDEX($K:$P,ROW(),MATCH(BA$3,$K$2:$P$2,0))/12</f>
        <v>6666.666666666667</v>
      </c>
      <c r="BB61" s="15" cm="1">
        <f t="array" ref="BB61">INDEX($K:$P,ROW(),MATCH(BB$3,$K$2:$P$2,0))/12</f>
        <v>6666.666666666667</v>
      </c>
      <c r="BC61" s="15" cm="1">
        <f t="array" ref="BC61">INDEX($K:$P,ROW(),MATCH(BC$3,$K$2:$P$2,0))/12</f>
        <v>13333.333333333334</v>
      </c>
      <c r="BD61" s="15" cm="1">
        <f t="array" ref="BD61">INDEX($K:$P,ROW(),MATCH(BD$3,$K$2:$P$2,0))/12</f>
        <v>13333.333333333334</v>
      </c>
      <c r="BE61" s="15" cm="1">
        <f t="array" ref="BE61">INDEX($K:$P,ROW(),MATCH(BE$3,$K$2:$P$2,0))/12</f>
        <v>13333.333333333334</v>
      </c>
      <c r="BF61" s="15" cm="1">
        <f t="array" ref="BF61">INDEX($K:$P,ROW(),MATCH(BF$3,$K$2:$P$2,0))/12</f>
        <v>13333.333333333334</v>
      </c>
      <c r="BG61" s="15" cm="1">
        <f t="array" ref="BG61">INDEX($K:$P,ROW(),MATCH(BG$3,$K$2:$P$2,0))/12</f>
        <v>13333.333333333334</v>
      </c>
      <c r="BH61" s="15" cm="1">
        <f t="array" ref="BH61">INDEX($K:$P,ROW(),MATCH(BH$3,$K$2:$P$2,0))/12</f>
        <v>13333.333333333334</v>
      </c>
      <c r="BI61" s="15" cm="1">
        <f t="array" ref="BI61">INDEX($K:$P,ROW(),MATCH(BI$3,$K$2:$P$2,0))/12</f>
        <v>13333.333333333334</v>
      </c>
      <c r="BJ61" s="15" cm="1">
        <f t="array" ref="BJ61">INDEX($K:$P,ROW(),MATCH(BJ$3,$K$2:$P$2,0))/12</f>
        <v>13333.333333333334</v>
      </c>
      <c r="BK61" s="15" cm="1">
        <f t="array" ref="BK61">INDEX($K:$P,ROW(),MATCH(BK$3,$K$2:$P$2,0))/12</f>
        <v>13333.333333333334</v>
      </c>
      <c r="BL61" s="15" cm="1">
        <f t="array" ref="BL61">INDEX($K:$P,ROW(),MATCH(BL$3,$K$2:$P$2,0))/12</f>
        <v>13333.333333333334</v>
      </c>
      <c r="BM61" s="15" cm="1">
        <f t="array" ref="BM61">INDEX($K:$P,ROW(),MATCH(BM$3,$K$2:$P$2,0))/12</f>
        <v>13333.333333333334</v>
      </c>
      <c r="BN61" s="15" cm="1">
        <f t="array" ref="BN61">INDEX($K:$P,ROW(),MATCH(BN$3,$K$2:$P$2,0))/12</f>
        <v>13333.333333333334</v>
      </c>
      <c r="BO61" s="15" cm="1">
        <f t="array" ref="BO61">INDEX($K:$P,ROW(),MATCH(BO$3,$K$2:$P$2,0))/12</f>
        <v>26666.666666666668</v>
      </c>
      <c r="BP61" s="15" cm="1">
        <f t="array" ref="BP61">INDEX($K:$P,ROW(),MATCH(BP$3,$K$2:$P$2,0))/12</f>
        <v>26666.666666666668</v>
      </c>
      <c r="BQ61" s="15" cm="1">
        <f t="array" ref="BQ61">INDEX($K:$P,ROW(),MATCH(BQ$3,$K$2:$P$2,0))/12</f>
        <v>26666.666666666668</v>
      </c>
      <c r="BR61" s="15" cm="1">
        <f t="array" ref="BR61">INDEX($K:$P,ROW(),MATCH(BR$3,$K$2:$P$2,0))/12</f>
        <v>26666.666666666668</v>
      </c>
      <c r="BS61" s="15" cm="1">
        <f t="array" ref="BS61">INDEX($K:$P,ROW(),MATCH(BS$3,$K$2:$P$2,0))/12</f>
        <v>26666.666666666668</v>
      </c>
      <c r="BT61" s="15" cm="1">
        <f t="array" ref="BT61">INDEX($K:$P,ROW(),MATCH(BT$3,$K$2:$P$2,0))/12</f>
        <v>26666.666666666668</v>
      </c>
      <c r="BU61" s="15" cm="1">
        <f t="array" ref="BU61">INDEX($K:$P,ROW(),MATCH(BU$3,$K$2:$P$2,0))/12</f>
        <v>26666.666666666668</v>
      </c>
      <c r="BV61" s="15" cm="1">
        <f t="array" ref="BV61">INDEX($K:$P,ROW(),MATCH(BV$3,$K$2:$P$2,0))/12</f>
        <v>26666.666666666668</v>
      </c>
      <c r="BW61" s="15" cm="1">
        <f t="array" ref="BW61">INDEX($K:$P,ROW(),MATCH(BW$3,$K$2:$P$2,0))/12</f>
        <v>26666.666666666668</v>
      </c>
      <c r="BX61" s="15" cm="1">
        <f t="array" ref="BX61">INDEX($K:$P,ROW(),MATCH(BX$3,$K$2:$P$2,0))/12</f>
        <v>26666.666666666668</v>
      </c>
      <c r="BY61" s="15" cm="1">
        <f t="array" ref="BY61">INDEX($K:$P,ROW(),MATCH(BY$3,$K$2:$P$2,0))/12</f>
        <v>26666.666666666668</v>
      </c>
      <c r="BZ61" s="15" cm="1">
        <f t="array" ref="BZ61">INDEX($K:$P,ROW(),MATCH(BZ$3,$K$2:$P$2,0))/12</f>
        <v>26666.666666666668</v>
      </c>
      <c r="CA61" s="15" cm="1">
        <f t="array" ref="CA61">INDEX($K:$P,ROW(),MATCH(CA$3,$K$2:$P$2,0))/12</f>
        <v>53333.333333333336</v>
      </c>
      <c r="CB61" s="15" cm="1">
        <f t="array" ref="CB61">INDEX($K:$P,ROW(),MATCH(CB$3,$K$2:$P$2,0))/12</f>
        <v>53333.333333333336</v>
      </c>
      <c r="CC61" s="15" cm="1">
        <f t="array" ref="CC61">INDEX($K:$P,ROW(),MATCH(CC$3,$K$2:$P$2,0))/12</f>
        <v>53333.333333333336</v>
      </c>
      <c r="CD61" s="15" cm="1">
        <f t="array" ref="CD61">INDEX($K:$P,ROW(),MATCH(CD$3,$K$2:$P$2,0))/12</f>
        <v>53333.333333333336</v>
      </c>
      <c r="CE61" s="15" cm="1">
        <f t="array" ref="CE61">INDEX($K:$P,ROW(),MATCH(CE$3,$K$2:$P$2,0))/12</f>
        <v>53333.333333333336</v>
      </c>
      <c r="CF61" s="15" cm="1">
        <f t="array" ref="CF61">INDEX($K:$P,ROW(),MATCH(CF$3,$K$2:$P$2,0))/12</f>
        <v>53333.333333333336</v>
      </c>
      <c r="CG61" s="15" cm="1">
        <f t="array" ref="CG61">INDEX($K:$P,ROW(),MATCH(CG$3,$K$2:$P$2,0))/12</f>
        <v>53333.333333333336</v>
      </c>
      <c r="CH61" s="15" cm="1">
        <f t="array" ref="CH61">INDEX($K:$P,ROW(),MATCH(CH$3,$K$2:$P$2,0))/12</f>
        <v>53333.333333333336</v>
      </c>
      <c r="CI61" s="15" cm="1">
        <f t="array" ref="CI61">INDEX($K:$P,ROW(),MATCH(CI$3,$K$2:$P$2,0))/12</f>
        <v>53333.333333333336</v>
      </c>
      <c r="CJ61" s="15" cm="1">
        <f t="array" ref="CJ61">INDEX($K:$P,ROW(),MATCH(CJ$3,$K$2:$P$2,0))/12</f>
        <v>53333.333333333336</v>
      </c>
      <c r="CK61" s="15" cm="1">
        <f t="array" ref="CK61">INDEX($K:$P,ROW(),MATCH(CK$3,$K$2:$P$2,0))/12</f>
        <v>53333.333333333336</v>
      </c>
      <c r="CL61" s="15" cm="1">
        <f t="array" ref="CL61">INDEX($K:$P,ROW(),MATCH(CL$3,$K$2:$P$2,0))/12</f>
        <v>53333.333333333336</v>
      </c>
    </row>
    <row r="62" spans="2:90" x14ac:dyDescent="0.4">
      <c r="B62" s="232"/>
      <c r="C62" s="31"/>
      <c r="D62" s="31" t="s">
        <v>999</v>
      </c>
      <c r="E62" s="31" t="s">
        <v>906</v>
      </c>
      <c r="F62" s="31"/>
      <c r="G62" s="31"/>
      <c r="H62" s="31"/>
      <c r="I62" s="73"/>
      <c r="J62" s="73"/>
      <c r="K62" s="17"/>
      <c r="L62" s="17"/>
      <c r="M62" s="17"/>
      <c r="N62" s="17"/>
      <c r="O62" s="17"/>
      <c r="P62" s="17"/>
      <c r="R62" s="15"/>
      <c r="S62" s="15"/>
      <c r="T62" s="15"/>
      <c r="U62" s="15"/>
      <c r="V62" s="15"/>
      <c r="W62" s="15"/>
      <c r="X62" s="15"/>
      <c r="Y62" s="15"/>
      <c r="Z62" s="15"/>
      <c r="AA62" s="15"/>
      <c r="AB62" s="15"/>
      <c r="AC62" s="15"/>
      <c r="AD62" s="15"/>
      <c r="AE62" s="15"/>
      <c r="AF62" s="15"/>
      <c r="AG62" s="15"/>
      <c r="AH62" s="15"/>
      <c r="AI62" s="15"/>
      <c r="AJ62" s="15"/>
      <c r="AK62" s="15"/>
      <c r="AL62" s="15"/>
      <c r="AM62" s="15"/>
      <c r="AN62" s="15"/>
      <c r="AO62" s="15"/>
      <c r="AP62" s="15"/>
      <c r="AQ62" s="15"/>
      <c r="AR62" s="15"/>
      <c r="AS62" s="15"/>
      <c r="AT62" s="15"/>
      <c r="AU62" s="15"/>
      <c r="AV62" s="15"/>
      <c r="AW62" s="15"/>
      <c r="AX62" s="15"/>
      <c r="AY62" s="15"/>
      <c r="AZ62" s="15"/>
      <c r="BA62" s="15"/>
      <c r="BB62" s="15"/>
      <c r="BC62" s="15"/>
      <c r="BD62" s="15"/>
      <c r="BE62" s="15"/>
      <c r="BF62" s="15"/>
      <c r="BG62" s="15"/>
      <c r="BH62" s="15"/>
      <c r="BI62" s="15"/>
      <c r="BJ62" s="15"/>
      <c r="BK62" s="15"/>
      <c r="BL62" s="15"/>
      <c r="BM62" s="15"/>
      <c r="BN62" s="15"/>
      <c r="BO62" s="15"/>
      <c r="BP62" s="15"/>
      <c r="BQ62" s="15"/>
      <c r="BR62" s="15"/>
      <c r="BS62" s="15"/>
      <c r="BT62" s="15"/>
      <c r="BU62" s="15"/>
      <c r="BV62" s="15"/>
      <c r="BW62" s="15"/>
      <c r="BX62" s="15"/>
      <c r="BY62" s="15"/>
      <c r="BZ62" s="15"/>
      <c r="CA62" s="15"/>
      <c r="CB62" s="15"/>
      <c r="CC62" s="15"/>
      <c r="CD62" s="15"/>
      <c r="CE62" s="15"/>
      <c r="CF62" s="15"/>
      <c r="CG62" s="15"/>
      <c r="CH62" s="15"/>
      <c r="CI62" s="15"/>
      <c r="CJ62" s="15"/>
      <c r="CK62" s="15"/>
      <c r="CL62" s="15"/>
    </row>
    <row r="63" spans="2:90" x14ac:dyDescent="0.4">
      <c r="B63" s="184" t="str">
        <f>IFERROR(SUBSTITUTE(TRIM(LEFT(B56,SEARCH("-",B56)-1)),":",""),SUBSTITUTE(B56,":",""))</f>
        <v>Volume driven</v>
      </c>
      <c r="C63" s="31"/>
      <c r="D63" s="31" t="s">
        <v>999</v>
      </c>
      <c r="E63" s="31" t="s">
        <v>906</v>
      </c>
      <c r="F63" s="31"/>
      <c r="G63" s="31" t="s">
        <v>330</v>
      </c>
      <c r="H63" s="31"/>
      <c r="I63" s="73"/>
      <c r="J63" s="73"/>
      <c r="K63" s="39"/>
      <c r="L63" s="39"/>
      <c r="M63" s="39"/>
      <c r="N63" s="39"/>
      <c r="O63" s="39"/>
      <c r="P63" s="39"/>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c r="BZ63" s="38"/>
      <c r="CA63" s="38"/>
      <c r="CB63" s="38"/>
      <c r="CC63" s="38"/>
      <c r="CD63" s="38"/>
      <c r="CE63" s="38"/>
      <c r="CF63" s="38"/>
      <c r="CG63" s="38"/>
      <c r="CH63" s="38"/>
      <c r="CI63" s="38"/>
      <c r="CJ63" s="38"/>
      <c r="CK63" s="38"/>
      <c r="CL63" s="38"/>
    </row>
    <row r="64" spans="2:90" x14ac:dyDescent="0.4">
      <c r="B64" s="231" t="str">
        <f>IFERROR(SUBSTITUTE(TRIM(MID(B56, SEARCH("-", B56) + 1, LEN(B56))),":",""),"no unit")</f>
        <v>primary unit</v>
      </c>
      <c r="C64" s="31"/>
      <c r="D64" s="31" t="s">
        <v>999</v>
      </c>
      <c r="E64" s="31" t="s">
        <v>906</v>
      </c>
      <c r="F64" s="31"/>
      <c r="G64" s="31" t="s">
        <v>330</v>
      </c>
      <c r="H64" s="31"/>
      <c r="I64" s="73"/>
      <c r="J64" s="73"/>
      <c r="K64" s="39"/>
      <c r="L64" s="39"/>
      <c r="M64" s="39"/>
      <c r="N64" s="39"/>
      <c r="O64" s="39"/>
      <c r="P64" s="39"/>
      <c r="R64" s="38"/>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c r="BL64" s="38"/>
      <c r="BM64" s="38"/>
      <c r="BN64" s="38"/>
      <c r="BO64" s="38"/>
      <c r="BP64" s="38"/>
      <c r="BQ64" s="38"/>
      <c r="BR64" s="38"/>
      <c r="BS64" s="38"/>
      <c r="BT64" s="38"/>
      <c r="BU64" s="38"/>
      <c r="BV64" s="38"/>
      <c r="BW64" s="38"/>
      <c r="BX64" s="38"/>
      <c r="BY64" s="38"/>
      <c r="BZ64" s="38"/>
      <c r="CA64" s="38"/>
      <c r="CB64" s="38"/>
      <c r="CC64" s="38"/>
      <c r="CD64" s="38"/>
      <c r="CE64" s="38"/>
      <c r="CF64" s="38"/>
      <c r="CG64" s="38"/>
      <c r="CH64" s="38"/>
      <c r="CI64" s="38"/>
      <c r="CJ64" s="38"/>
      <c r="CK64" s="38"/>
      <c r="CL64" s="38"/>
    </row>
    <row r="65" spans="2:90" x14ac:dyDescent="0.4">
      <c r="B65" s="130" t="s">
        <v>459</v>
      </c>
      <c r="C65" s="31"/>
      <c r="D65" s="31" t="s">
        <v>999</v>
      </c>
      <c r="E65" s="31" t="s">
        <v>906</v>
      </c>
      <c r="F65" s="31"/>
      <c r="G65" s="31" t="s">
        <v>330</v>
      </c>
      <c r="H65" s="31"/>
      <c r="I65" s="73"/>
      <c r="J65" s="73"/>
      <c r="K65" s="39"/>
      <c r="L65" s="39"/>
      <c r="M65" s="39"/>
      <c r="N65" s="39"/>
      <c r="O65" s="39"/>
      <c r="P65" s="39"/>
      <c r="R65" s="38"/>
    </row>
    <row r="66" spans="2:90" x14ac:dyDescent="0.4">
      <c r="B66" s="130" t="s">
        <v>460</v>
      </c>
      <c r="C66" s="31"/>
      <c r="D66" s="31" t="s">
        <v>999</v>
      </c>
      <c r="E66" s="31" t="s">
        <v>906</v>
      </c>
      <c r="F66" s="31"/>
      <c r="G66" s="31" t="s">
        <v>330</v>
      </c>
      <c r="H66" s="31"/>
      <c r="I66" s="73"/>
      <c r="J66" s="73"/>
      <c r="K66" s="39"/>
      <c r="L66" s="39"/>
      <c r="M66" s="39"/>
      <c r="N66" s="39"/>
      <c r="O66" s="39"/>
      <c r="P66" s="39"/>
      <c r="R66" s="38"/>
      <c r="S66" s="196" t="str">
        <f t="shared" ref="S66:AX66" si="20">ADDRESS(ROW(S58),COLUMN(S58))</f>
        <v>$S$58</v>
      </c>
      <c r="T66" s="196" t="str">
        <f t="shared" si="20"/>
        <v>$T$58</v>
      </c>
      <c r="U66" s="196" t="str">
        <f t="shared" si="20"/>
        <v>$U$58</v>
      </c>
      <c r="V66" s="196" t="str">
        <f t="shared" si="20"/>
        <v>$V$58</v>
      </c>
      <c r="W66" s="196" t="str">
        <f t="shared" si="20"/>
        <v>$W$58</v>
      </c>
      <c r="X66" s="196" t="str">
        <f t="shared" si="20"/>
        <v>$X$58</v>
      </c>
      <c r="Y66" s="196" t="str">
        <f t="shared" si="20"/>
        <v>$Y$58</v>
      </c>
      <c r="Z66" s="196" t="str">
        <f t="shared" si="20"/>
        <v>$Z$58</v>
      </c>
      <c r="AA66" s="196" t="str">
        <f t="shared" si="20"/>
        <v>$AA$58</v>
      </c>
      <c r="AB66" s="196" t="str">
        <f t="shared" si="20"/>
        <v>$AB$58</v>
      </c>
      <c r="AC66" s="196" t="str">
        <f t="shared" si="20"/>
        <v>$AC$58</v>
      </c>
      <c r="AD66" s="196" t="str">
        <f t="shared" si="20"/>
        <v>$AD$58</v>
      </c>
      <c r="AE66" s="196" t="str">
        <f t="shared" si="20"/>
        <v>$AE$58</v>
      </c>
      <c r="AF66" s="196" t="str">
        <f t="shared" si="20"/>
        <v>$AF$58</v>
      </c>
      <c r="AG66" s="196" t="str">
        <f t="shared" si="20"/>
        <v>$AG$58</v>
      </c>
      <c r="AH66" s="196" t="str">
        <f t="shared" si="20"/>
        <v>$AH$58</v>
      </c>
      <c r="AI66" s="196" t="str">
        <f t="shared" si="20"/>
        <v>$AI$58</v>
      </c>
      <c r="AJ66" s="196" t="str">
        <f t="shared" si="20"/>
        <v>$AJ$58</v>
      </c>
      <c r="AK66" s="196" t="str">
        <f t="shared" si="20"/>
        <v>$AK$58</v>
      </c>
      <c r="AL66" s="196" t="str">
        <f t="shared" si="20"/>
        <v>$AL$58</v>
      </c>
      <c r="AM66" s="196" t="str">
        <f t="shared" si="20"/>
        <v>$AM$58</v>
      </c>
      <c r="AN66" s="196" t="str">
        <f t="shared" si="20"/>
        <v>$AN$58</v>
      </c>
      <c r="AO66" s="196" t="str">
        <f t="shared" si="20"/>
        <v>$AO$58</v>
      </c>
      <c r="AP66" s="196" t="str">
        <f t="shared" si="20"/>
        <v>$AP$58</v>
      </c>
      <c r="AQ66" s="196" t="str">
        <f t="shared" si="20"/>
        <v>$AQ$58</v>
      </c>
      <c r="AR66" s="196" t="str">
        <f t="shared" si="20"/>
        <v>$AR$58</v>
      </c>
      <c r="AS66" s="196" t="str">
        <f t="shared" si="20"/>
        <v>$AS$58</v>
      </c>
      <c r="AT66" s="196" t="str">
        <f t="shared" si="20"/>
        <v>$AT$58</v>
      </c>
      <c r="AU66" s="196" t="str">
        <f t="shared" si="20"/>
        <v>$AU$58</v>
      </c>
      <c r="AV66" s="196" t="str">
        <f t="shared" si="20"/>
        <v>$AV$58</v>
      </c>
      <c r="AW66" s="196" t="str">
        <f t="shared" si="20"/>
        <v>$AW$58</v>
      </c>
      <c r="AX66" s="196" t="str">
        <f t="shared" si="20"/>
        <v>$AX$58</v>
      </c>
      <c r="AY66" s="196" t="str">
        <f t="shared" ref="AY66:CD66" si="21">ADDRESS(ROW(AY58),COLUMN(AY58))</f>
        <v>$AY$58</v>
      </c>
      <c r="AZ66" s="196" t="str">
        <f t="shared" si="21"/>
        <v>$AZ$58</v>
      </c>
      <c r="BA66" s="196" t="str">
        <f t="shared" si="21"/>
        <v>$BA$58</v>
      </c>
      <c r="BB66" s="196" t="str">
        <f t="shared" si="21"/>
        <v>$BB$58</v>
      </c>
      <c r="BC66" s="196" t="str">
        <f t="shared" si="21"/>
        <v>$BC$58</v>
      </c>
      <c r="BD66" s="196" t="str">
        <f t="shared" si="21"/>
        <v>$BD$58</v>
      </c>
      <c r="BE66" s="196" t="str">
        <f t="shared" si="21"/>
        <v>$BE$58</v>
      </c>
      <c r="BF66" s="196" t="str">
        <f t="shared" si="21"/>
        <v>$BF$58</v>
      </c>
      <c r="BG66" s="196" t="str">
        <f t="shared" si="21"/>
        <v>$BG$58</v>
      </c>
      <c r="BH66" s="196" t="str">
        <f t="shared" si="21"/>
        <v>$BH$58</v>
      </c>
      <c r="BI66" s="196" t="str">
        <f t="shared" si="21"/>
        <v>$BI$58</v>
      </c>
      <c r="BJ66" s="196" t="str">
        <f t="shared" si="21"/>
        <v>$BJ$58</v>
      </c>
      <c r="BK66" s="196" t="str">
        <f t="shared" si="21"/>
        <v>$BK$58</v>
      </c>
      <c r="BL66" s="196" t="str">
        <f t="shared" si="21"/>
        <v>$BL$58</v>
      </c>
      <c r="BM66" s="196" t="str">
        <f t="shared" si="21"/>
        <v>$BM$58</v>
      </c>
      <c r="BN66" s="196" t="str">
        <f t="shared" si="21"/>
        <v>$BN$58</v>
      </c>
      <c r="BO66" s="196" t="str">
        <f t="shared" si="21"/>
        <v>$BO$58</v>
      </c>
      <c r="BP66" s="196" t="str">
        <f t="shared" si="21"/>
        <v>$BP$58</v>
      </c>
      <c r="BQ66" s="196" t="str">
        <f t="shared" si="21"/>
        <v>$BQ$58</v>
      </c>
      <c r="BR66" s="196" t="str">
        <f t="shared" si="21"/>
        <v>$BR$58</v>
      </c>
      <c r="BS66" s="196" t="str">
        <f t="shared" si="21"/>
        <v>$BS$58</v>
      </c>
      <c r="BT66" s="196" t="str">
        <f t="shared" si="21"/>
        <v>$BT$58</v>
      </c>
      <c r="BU66" s="196" t="str">
        <f t="shared" si="21"/>
        <v>$BU$58</v>
      </c>
      <c r="BV66" s="196" t="str">
        <f t="shared" si="21"/>
        <v>$BV$58</v>
      </c>
      <c r="BW66" s="196" t="str">
        <f t="shared" si="21"/>
        <v>$BW$58</v>
      </c>
      <c r="BX66" s="196" t="str">
        <f t="shared" si="21"/>
        <v>$BX$58</v>
      </c>
      <c r="BY66" s="196" t="str">
        <f t="shared" si="21"/>
        <v>$BY$58</v>
      </c>
      <c r="BZ66" s="196" t="str">
        <f t="shared" si="21"/>
        <v>$BZ$58</v>
      </c>
      <c r="CA66" s="196" t="str">
        <f t="shared" si="21"/>
        <v>$CA$58</v>
      </c>
      <c r="CB66" s="196" t="str">
        <f t="shared" si="21"/>
        <v>$CB$58</v>
      </c>
      <c r="CC66" s="196" t="str">
        <f t="shared" si="21"/>
        <v>$CC$58</v>
      </c>
      <c r="CD66" s="196" t="str">
        <f t="shared" si="21"/>
        <v>$CD$58</v>
      </c>
      <c r="CE66" s="196" t="str">
        <f t="shared" ref="CE66:CL66" si="22">ADDRESS(ROW(CE58),COLUMN(CE58))</f>
        <v>$CE$58</v>
      </c>
      <c r="CF66" s="196" t="str">
        <f t="shared" si="22"/>
        <v>$CF$58</v>
      </c>
      <c r="CG66" s="196" t="str">
        <f t="shared" si="22"/>
        <v>$CG$58</v>
      </c>
      <c r="CH66" s="196" t="str">
        <f t="shared" si="22"/>
        <v>$CH$58</v>
      </c>
      <c r="CI66" s="196" t="str">
        <f t="shared" si="22"/>
        <v>$CI$58</v>
      </c>
      <c r="CJ66" s="196" t="str">
        <f t="shared" si="22"/>
        <v>$CJ$58</v>
      </c>
      <c r="CK66" s="196" t="str">
        <f t="shared" si="22"/>
        <v>$CK$58</v>
      </c>
      <c r="CL66" s="196" t="str">
        <f t="shared" si="22"/>
        <v>$CL$58</v>
      </c>
    </row>
    <row r="67" spans="2:90" x14ac:dyDescent="0.4">
      <c r="B67" s="8" t="s">
        <v>485</v>
      </c>
      <c r="C67" s="31"/>
      <c r="D67" s="31" t="s">
        <v>999</v>
      </c>
      <c r="E67" s="31" t="s">
        <v>906</v>
      </c>
      <c r="F67" s="31"/>
      <c r="G67" s="31" t="s">
        <v>330</v>
      </c>
      <c r="H67" s="31"/>
      <c r="I67" s="73"/>
      <c r="J67" s="73"/>
      <c r="K67" s="39"/>
      <c r="L67" s="39"/>
      <c r="M67" s="39"/>
      <c r="N67" s="39"/>
      <c r="O67" s="39"/>
      <c r="P67" s="39"/>
      <c r="R67" s="38"/>
      <c r="S67" s="196"/>
      <c r="T67" s="196"/>
      <c r="U67" s="196"/>
      <c r="V67" s="196"/>
      <c r="W67" s="196"/>
      <c r="X67" s="196"/>
      <c r="Y67" s="196"/>
      <c r="Z67" s="196"/>
      <c r="AA67" s="196"/>
      <c r="AB67" s="196"/>
      <c r="AC67" s="196"/>
      <c r="AD67" s="196"/>
      <c r="AE67" s="196"/>
      <c r="AF67" s="196"/>
      <c r="AG67" s="196"/>
      <c r="AH67" s="196"/>
      <c r="AI67" s="196"/>
      <c r="AJ67" s="196"/>
      <c r="AK67" s="196"/>
      <c r="AL67" s="196"/>
      <c r="AM67" s="196"/>
      <c r="AN67" s="196"/>
      <c r="AO67" s="196"/>
      <c r="AP67" s="196"/>
      <c r="AQ67" s="196"/>
      <c r="AR67" s="196"/>
      <c r="AS67" s="196"/>
      <c r="AT67" s="196"/>
      <c r="AU67" s="196"/>
      <c r="AV67" s="196"/>
      <c r="AW67" s="196"/>
      <c r="AX67" s="196"/>
      <c r="AY67" s="196"/>
      <c r="AZ67" s="196"/>
      <c r="BA67" s="196"/>
      <c r="BB67" s="196"/>
      <c r="BC67" s="196"/>
      <c r="BD67" s="196"/>
      <c r="BE67" s="196"/>
      <c r="BF67" s="196"/>
      <c r="BG67" s="196"/>
      <c r="BH67" s="196"/>
      <c r="BI67" s="196"/>
      <c r="BJ67" s="196"/>
      <c r="BK67" s="196"/>
      <c r="BL67" s="196"/>
      <c r="BM67" s="196"/>
      <c r="BN67" s="196"/>
      <c r="BO67" s="196"/>
      <c r="BP67" s="196"/>
      <c r="BQ67" s="196"/>
      <c r="BR67" s="196"/>
      <c r="BS67" s="196"/>
      <c r="BT67" s="196"/>
      <c r="BU67" s="196"/>
      <c r="BV67" s="196"/>
      <c r="BW67" s="196"/>
      <c r="BX67" s="196"/>
      <c r="BY67" s="196"/>
      <c r="BZ67" s="196"/>
      <c r="CA67" s="196"/>
      <c r="CB67" s="196"/>
      <c r="CC67" s="196"/>
      <c r="CD67" s="196"/>
      <c r="CE67" s="196"/>
      <c r="CF67" s="196"/>
      <c r="CG67" s="196"/>
      <c r="CH67" s="196"/>
      <c r="CI67" s="196"/>
      <c r="CJ67" s="196"/>
      <c r="CK67" s="196"/>
      <c r="CL67" s="196"/>
    </row>
    <row r="68" spans="2:90" x14ac:dyDescent="0.4">
      <c r="B68" s="8" t="s">
        <v>491</v>
      </c>
      <c r="C68" s="31"/>
      <c r="D68" s="31" t="s">
        <v>999</v>
      </c>
      <c r="E68" s="31" t="s">
        <v>906</v>
      </c>
      <c r="F68" s="31"/>
      <c r="G68" s="31" t="s">
        <v>330</v>
      </c>
      <c r="H68" s="31"/>
      <c r="I68" s="73"/>
      <c r="J68" s="73"/>
      <c r="K68" s="39"/>
      <c r="L68" s="39"/>
      <c r="M68" s="39"/>
      <c r="N68" s="39"/>
      <c r="O68" s="39"/>
      <c r="P68" s="39"/>
      <c r="R68" s="38"/>
      <c r="S68" s="196"/>
      <c r="T68" s="196"/>
      <c r="U68" s="196"/>
      <c r="V68" s="196"/>
      <c r="W68" s="196"/>
      <c r="X68" s="196"/>
      <c r="Y68" s="196"/>
      <c r="Z68" s="196"/>
      <c r="AA68" s="196"/>
      <c r="AB68" s="196"/>
      <c r="AC68" s="196"/>
      <c r="AD68" s="196"/>
      <c r="AE68" s="196"/>
      <c r="AF68" s="196"/>
      <c r="AG68" s="196"/>
      <c r="AH68" s="196"/>
      <c r="AI68" s="196"/>
      <c r="AJ68" s="196"/>
      <c r="AK68" s="196"/>
      <c r="AL68" s="196"/>
      <c r="AM68" s="196"/>
      <c r="AN68" s="196"/>
      <c r="AO68" s="196"/>
      <c r="AP68" s="196"/>
      <c r="AQ68" s="196"/>
      <c r="AR68" s="196"/>
      <c r="AS68" s="196"/>
      <c r="AT68" s="196"/>
      <c r="AU68" s="196"/>
      <c r="AV68" s="196"/>
      <c r="AW68" s="196"/>
      <c r="AX68" s="196"/>
      <c r="AY68" s="196"/>
      <c r="AZ68" s="196"/>
      <c r="BA68" s="196"/>
      <c r="BB68" s="196"/>
      <c r="BC68" s="196"/>
      <c r="BD68" s="196"/>
      <c r="BE68" s="196"/>
      <c r="BF68" s="196"/>
      <c r="BG68" s="196"/>
      <c r="BH68" s="196"/>
      <c r="BI68" s="196"/>
      <c r="BJ68" s="196"/>
      <c r="BK68" s="196"/>
      <c r="BL68" s="196"/>
      <c r="BM68" s="196"/>
      <c r="BN68" s="196"/>
      <c r="BO68" s="196"/>
      <c r="BP68" s="196"/>
      <c r="BQ68" s="196"/>
      <c r="BR68" s="196"/>
      <c r="BS68" s="196"/>
      <c r="BT68" s="196"/>
      <c r="BU68" s="196"/>
      <c r="BV68" s="196"/>
      <c r="BW68" s="196"/>
      <c r="BX68" s="196"/>
      <c r="BY68" s="196"/>
      <c r="BZ68" s="196"/>
      <c r="CA68" s="196"/>
      <c r="CB68" s="196"/>
      <c r="CC68" s="196"/>
      <c r="CD68" s="196"/>
      <c r="CE68" s="196"/>
      <c r="CF68" s="196"/>
      <c r="CG68" s="196"/>
      <c r="CH68" s="196"/>
      <c r="CI68" s="196"/>
      <c r="CJ68" s="196"/>
      <c r="CK68" s="196"/>
      <c r="CL68" s="196"/>
    </row>
    <row r="69" spans="2:90" x14ac:dyDescent="0.4">
      <c r="B69" s="8" t="s">
        <v>461</v>
      </c>
      <c r="C69" s="31"/>
      <c r="D69" s="31" t="s">
        <v>999</v>
      </c>
      <c r="E69" s="31" t="s">
        <v>906</v>
      </c>
      <c r="F69" s="31"/>
      <c r="G69" s="31" t="s">
        <v>330</v>
      </c>
      <c r="H69" s="31"/>
      <c r="I69" s="73"/>
      <c r="J69" s="73"/>
      <c r="K69" s="39"/>
      <c r="L69" s="39"/>
      <c r="M69" s="39"/>
      <c r="N69" s="39"/>
      <c r="O69" s="39"/>
      <c r="P69" s="39"/>
      <c r="R69" s="38"/>
      <c r="S69" s="196"/>
      <c r="T69" s="196"/>
      <c r="U69" s="196"/>
      <c r="V69" s="196"/>
      <c r="W69" s="196"/>
      <c r="X69" s="196"/>
      <c r="Y69" s="196"/>
      <c r="Z69" s="196"/>
      <c r="AA69" s="196"/>
      <c r="AB69" s="196"/>
      <c r="AC69" s="196"/>
      <c r="AD69" s="196"/>
      <c r="AE69" s="196"/>
      <c r="AF69" s="196"/>
      <c r="AG69" s="196"/>
      <c r="AH69" s="196"/>
      <c r="AI69" s="196"/>
      <c r="AJ69" s="196"/>
      <c r="AK69" s="196"/>
      <c r="AL69" s="196"/>
      <c r="AM69" s="196"/>
      <c r="AN69" s="196"/>
      <c r="AO69" s="196"/>
      <c r="AP69" s="196"/>
      <c r="AQ69" s="196"/>
      <c r="AR69" s="196"/>
      <c r="AS69" s="196"/>
      <c r="AT69" s="196"/>
      <c r="AU69" s="196"/>
      <c r="AV69" s="196"/>
      <c r="AW69" s="196"/>
      <c r="AX69" s="196"/>
      <c r="AY69" s="196"/>
      <c r="AZ69" s="196"/>
      <c r="BA69" s="196"/>
      <c r="BB69" s="196"/>
      <c r="BC69" s="196"/>
      <c r="BD69" s="196"/>
      <c r="BE69" s="196"/>
      <c r="BF69" s="196"/>
      <c r="BG69" s="196"/>
      <c r="BH69" s="196"/>
      <c r="BI69" s="196"/>
      <c r="BJ69" s="196"/>
      <c r="BK69" s="196"/>
      <c r="BL69" s="196"/>
      <c r="BM69" s="196"/>
      <c r="BN69" s="196"/>
      <c r="BO69" s="196"/>
      <c r="BP69" s="196"/>
      <c r="BQ69" s="196"/>
      <c r="BR69" s="196"/>
      <c r="BS69" s="196"/>
      <c r="BT69" s="196"/>
      <c r="BU69" s="196"/>
      <c r="BV69" s="196"/>
      <c r="BW69" s="196"/>
      <c r="BX69" s="196"/>
      <c r="BY69" s="196"/>
      <c r="BZ69" s="196"/>
      <c r="CA69" s="196"/>
      <c r="CB69" s="196"/>
      <c r="CC69" s="196"/>
      <c r="CD69" s="196"/>
      <c r="CE69" s="196"/>
      <c r="CF69" s="196"/>
      <c r="CG69" s="196"/>
      <c r="CH69" s="196"/>
      <c r="CI69" s="196"/>
      <c r="CJ69" s="196"/>
      <c r="CK69" s="196"/>
      <c r="CL69" s="196"/>
    </row>
    <row r="70" spans="2:90" x14ac:dyDescent="0.4">
      <c r="B70" s="8" t="s">
        <v>462</v>
      </c>
      <c r="C70" s="31"/>
      <c r="D70" s="31" t="s">
        <v>999</v>
      </c>
      <c r="E70" s="31" t="s">
        <v>906</v>
      </c>
      <c r="F70" s="31"/>
      <c r="G70" s="31" t="s">
        <v>330</v>
      </c>
      <c r="H70" s="31"/>
      <c r="I70" s="73"/>
      <c r="J70" s="73"/>
      <c r="K70" s="39"/>
      <c r="L70" s="39"/>
      <c r="M70" s="39"/>
      <c r="N70" s="39"/>
      <c r="O70" s="39"/>
      <c r="P70" s="39"/>
      <c r="R70" s="38"/>
      <c r="S70" s="196"/>
      <c r="T70" s="196"/>
      <c r="U70" s="196"/>
      <c r="V70" s="196"/>
      <c r="W70" s="196"/>
      <c r="X70" s="196"/>
      <c r="Y70" s="196"/>
      <c r="Z70" s="196"/>
      <c r="AA70" s="196"/>
      <c r="AB70" s="196"/>
      <c r="AC70" s="196"/>
      <c r="AD70" s="196"/>
      <c r="AE70" s="196"/>
      <c r="AF70" s="196"/>
      <c r="AG70" s="196"/>
      <c r="AH70" s="196"/>
      <c r="AI70" s="196"/>
      <c r="AJ70" s="196"/>
      <c r="AK70" s="196"/>
      <c r="AL70" s="196"/>
      <c r="AM70" s="196"/>
      <c r="AN70" s="196"/>
      <c r="AO70" s="196"/>
      <c r="AP70" s="196"/>
      <c r="AQ70" s="196"/>
      <c r="AR70" s="196"/>
      <c r="AS70" s="196"/>
      <c r="AT70" s="196"/>
      <c r="AU70" s="196"/>
      <c r="AV70" s="196"/>
      <c r="AW70" s="196"/>
      <c r="AX70" s="196"/>
      <c r="AY70" s="196"/>
      <c r="AZ70" s="196"/>
      <c r="BA70" s="196"/>
      <c r="BB70" s="196"/>
      <c r="BC70" s="196"/>
      <c r="BD70" s="196"/>
      <c r="BE70" s="196"/>
      <c r="BF70" s="196"/>
      <c r="BG70" s="196"/>
      <c r="BH70" s="196"/>
      <c r="BI70" s="196"/>
      <c r="BJ70" s="196"/>
      <c r="BK70" s="196"/>
      <c r="BL70" s="196"/>
      <c r="BM70" s="196"/>
      <c r="BN70" s="196"/>
      <c r="BO70" s="196"/>
      <c r="BP70" s="196"/>
      <c r="BQ70" s="196"/>
      <c r="BR70" s="196"/>
      <c r="BS70" s="196"/>
      <c r="BT70" s="196"/>
      <c r="BU70" s="196"/>
      <c r="BV70" s="196"/>
      <c r="BW70" s="196"/>
      <c r="BX70" s="196"/>
      <c r="BY70" s="196"/>
      <c r="BZ70" s="196"/>
      <c r="CA70" s="196"/>
      <c r="CB70" s="196"/>
      <c r="CC70" s="196"/>
      <c r="CD70" s="196"/>
      <c r="CE70" s="196"/>
      <c r="CF70" s="196"/>
      <c r="CG70" s="196"/>
      <c r="CH70" s="196"/>
      <c r="CI70" s="196"/>
      <c r="CJ70" s="196"/>
      <c r="CK70" s="196"/>
      <c r="CL70" s="196"/>
    </row>
    <row r="71" spans="2:90" x14ac:dyDescent="0.4">
      <c r="B71" s="178" t="s">
        <v>457</v>
      </c>
      <c r="C71" s="179"/>
      <c r="D71" s="179"/>
      <c r="E71" s="179" t="s">
        <v>906</v>
      </c>
      <c r="F71" s="179"/>
      <c r="G71" s="179"/>
      <c r="H71" s="179"/>
      <c r="I71" s="180"/>
      <c r="J71" s="180"/>
      <c r="K71" s="181"/>
      <c r="L71" s="181"/>
      <c r="M71" s="181"/>
      <c r="N71" s="181"/>
      <c r="O71" s="181"/>
      <c r="P71" s="181"/>
      <c r="R71" s="182"/>
      <c r="S71" s="183"/>
      <c r="T71" s="183"/>
      <c r="U71" s="183"/>
      <c r="V71" s="183"/>
      <c r="W71" s="183"/>
      <c r="X71" s="183"/>
      <c r="Y71" s="183"/>
      <c r="Z71" s="183"/>
      <c r="AA71" s="183"/>
      <c r="AB71" s="183"/>
      <c r="AC71" s="183"/>
      <c r="AD71" s="183"/>
      <c r="AE71" s="183"/>
      <c r="AF71" s="183"/>
      <c r="AG71" s="183"/>
      <c r="AH71" s="183"/>
      <c r="AI71" s="183"/>
      <c r="AJ71" s="183"/>
      <c r="AK71" s="183"/>
      <c r="AL71" s="183"/>
      <c r="AM71" s="183"/>
      <c r="AN71" s="183"/>
      <c r="AO71" s="183"/>
      <c r="AP71" s="183"/>
      <c r="AQ71" s="183"/>
      <c r="AR71" s="183"/>
      <c r="AS71" s="183"/>
      <c r="AT71" s="183"/>
      <c r="AU71" s="183"/>
      <c r="AV71" s="183"/>
      <c r="AW71" s="183"/>
      <c r="AX71" s="183"/>
      <c r="AY71" s="183"/>
      <c r="AZ71" s="183"/>
      <c r="BA71" s="183"/>
      <c r="BB71" s="183"/>
      <c r="BC71" s="183"/>
      <c r="BD71" s="183"/>
      <c r="BE71" s="183"/>
      <c r="BF71" s="183"/>
      <c r="BG71" s="183"/>
      <c r="BH71" s="183"/>
      <c r="BI71" s="183"/>
      <c r="BJ71" s="183"/>
      <c r="BK71" s="183"/>
      <c r="BL71" s="183"/>
      <c r="BM71" s="183"/>
      <c r="BN71" s="183"/>
      <c r="BO71" s="183"/>
      <c r="BP71" s="183"/>
      <c r="BQ71" s="183"/>
      <c r="BR71" s="183"/>
      <c r="BS71" s="183"/>
      <c r="BT71" s="183"/>
      <c r="BU71" s="183"/>
      <c r="BV71" s="183"/>
      <c r="BW71" s="183"/>
      <c r="BX71" s="183"/>
      <c r="BY71" s="183"/>
      <c r="BZ71" s="183"/>
      <c r="CA71" s="183"/>
      <c r="CB71" s="183"/>
      <c r="CC71" s="183"/>
      <c r="CD71" s="183"/>
      <c r="CE71" s="183"/>
      <c r="CF71" s="183"/>
      <c r="CG71" s="183"/>
      <c r="CH71" s="183"/>
      <c r="CI71" s="183"/>
      <c r="CJ71" s="183"/>
      <c r="CK71" s="183"/>
      <c r="CL71" s="183"/>
    </row>
    <row r="72" spans="2:90" x14ac:dyDescent="0.4">
      <c r="B72" s="185" t="s">
        <v>472</v>
      </c>
      <c r="C72" s="179"/>
      <c r="D72" s="179"/>
      <c r="E72" s="179" t="s">
        <v>906</v>
      </c>
      <c r="F72" s="179"/>
      <c r="G72" s="179"/>
      <c r="H72" s="179"/>
      <c r="I72" s="180"/>
      <c r="J72" s="180"/>
      <c r="K72" s="181"/>
      <c r="L72" s="181"/>
      <c r="M72" s="181"/>
      <c r="N72" s="181"/>
      <c r="O72" s="181"/>
      <c r="P72" s="181"/>
      <c r="R72" s="182"/>
      <c r="S72" s="183"/>
      <c r="T72" s="183"/>
      <c r="U72" s="183"/>
      <c r="V72" s="183"/>
      <c r="W72" s="183"/>
      <c r="X72" s="183"/>
      <c r="Y72" s="183"/>
      <c r="Z72" s="183"/>
      <c r="AA72" s="183"/>
      <c r="AB72" s="183"/>
      <c r="AC72" s="183"/>
      <c r="AD72" s="183"/>
      <c r="AE72" s="183"/>
      <c r="AF72" s="183"/>
      <c r="AG72" s="183"/>
      <c r="AH72" s="183"/>
      <c r="AI72" s="183"/>
      <c r="AJ72" s="183"/>
      <c r="AK72" s="183"/>
      <c r="AL72" s="183"/>
      <c r="AM72" s="183"/>
      <c r="AN72" s="183"/>
      <c r="AO72" s="183"/>
      <c r="AP72" s="183"/>
      <c r="AQ72" s="183"/>
      <c r="AR72" s="183"/>
      <c r="AS72" s="183"/>
      <c r="AT72" s="183"/>
      <c r="AU72" s="183"/>
      <c r="AV72" s="183"/>
      <c r="AW72" s="183"/>
      <c r="AX72" s="183"/>
      <c r="AY72" s="183"/>
      <c r="AZ72" s="183"/>
      <c r="BA72" s="183"/>
      <c r="BB72" s="183"/>
      <c r="BC72" s="183"/>
      <c r="BD72" s="183"/>
      <c r="BE72" s="183"/>
      <c r="BF72" s="183"/>
      <c r="BG72" s="183"/>
      <c r="BH72" s="183"/>
      <c r="BI72" s="183"/>
      <c r="BJ72" s="183"/>
      <c r="BK72" s="183"/>
      <c r="BL72" s="183"/>
      <c r="BM72" s="183"/>
      <c r="BN72" s="183"/>
      <c r="BO72" s="183"/>
      <c r="BP72" s="183"/>
      <c r="BQ72" s="183"/>
      <c r="BR72" s="183"/>
      <c r="BS72" s="183"/>
      <c r="BT72" s="183"/>
      <c r="BU72" s="183"/>
      <c r="BV72" s="183"/>
      <c r="BW72" s="183"/>
      <c r="BX72" s="183"/>
      <c r="BY72" s="183"/>
      <c r="BZ72" s="183"/>
      <c r="CA72" s="183"/>
      <c r="CB72" s="183"/>
      <c r="CC72" s="183"/>
      <c r="CD72" s="183"/>
      <c r="CE72" s="183"/>
      <c r="CF72" s="183"/>
      <c r="CG72" s="183"/>
      <c r="CH72" s="183"/>
      <c r="CI72" s="183"/>
      <c r="CJ72" s="183"/>
      <c r="CK72" s="183"/>
      <c r="CL72" s="183"/>
    </row>
    <row r="73" spans="2:90" x14ac:dyDescent="0.4">
      <c r="B73" s="66" t="s">
        <v>1030</v>
      </c>
      <c r="C73" s="22"/>
      <c r="D73" s="22" t="s">
        <v>1029</v>
      </c>
      <c r="E73" s="22" t="s">
        <v>1029</v>
      </c>
      <c r="F73" s="22" t="s">
        <v>448</v>
      </c>
      <c r="G73" s="22" t="s">
        <v>243</v>
      </c>
      <c r="H73" s="22"/>
      <c r="I73" s="279"/>
      <c r="J73" s="279"/>
      <c r="K73" s="22"/>
      <c r="L73" s="22"/>
      <c r="M73" s="22"/>
      <c r="N73" s="22"/>
      <c r="O73" s="22"/>
      <c r="P73" s="22"/>
      <c r="R73" s="66"/>
      <c r="S73" s="66"/>
      <c r="T73" s="66"/>
      <c r="U73" s="66"/>
      <c r="V73" s="66"/>
      <c r="W73" s="66"/>
      <c r="X73" s="66"/>
      <c r="Y73" s="66"/>
      <c r="Z73" s="66"/>
      <c r="AA73" s="66"/>
      <c r="AB73" s="66"/>
      <c r="AC73" s="66"/>
      <c r="AD73" s="66"/>
      <c r="AE73" s="66"/>
      <c r="AF73" s="66"/>
      <c r="AG73" s="66"/>
      <c r="AH73" s="66"/>
      <c r="AI73" s="66"/>
      <c r="AJ73" s="66"/>
      <c r="AK73" s="66"/>
      <c r="AL73" s="66"/>
      <c r="AM73" s="66"/>
      <c r="AN73" s="66"/>
      <c r="AO73" s="66"/>
      <c r="AP73" s="66"/>
      <c r="AQ73" s="66"/>
      <c r="AR73" s="66"/>
      <c r="AS73" s="66"/>
      <c r="AT73" s="66"/>
      <c r="AU73" s="66"/>
      <c r="AV73" s="66"/>
      <c r="AW73" s="66"/>
      <c r="AX73" s="66"/>
      <c r="AY73" s="66"/>
      <c r="AZ73" s="66"/>
      <c r="BA73" s="66"/>
      <c r="BB73" s="66"/>
      <c r="BC73" s="66"/>
      <c r="BD73" s="66"/>
      <c r="BE73" s="66"/>
      <c r="BF73" s="66"/>
      <c r="BG73" s="66"/>
      <c r="BH73" s="66"/>
      <c r="BI73" s="66"/>
      <c r="BJ73" s="66"/>
      <c r="BK73" s="66"/>
      <c r="BL73" s="66"/>
      <c r="BM73" s="66"/>
      <c r="BN73" s="66"/>
      <c r="BO73" s="66"/>
      <c r="BP73" s="66"/>
      <c r="BQ73" s="66"/>
      <c r="BR73" s="66"/>
      <c r="BS73" s="66"/>
      <c r="BT73" s="66"/>
      <c r="BU73" s="66"/>
      <c r="BV73" s="66"/>
      <c r="BW73" s="66"/>
      <c r="BX73" s="66"/>
      <c r="BY73" s="66"/>
      <c r="BZ73" s="66"/>
      <c r="CA73" s="66"/>
      <c r="CB73" s="66"/>
      <c r="CC73" s="66"/>
      <c r="CD73" s="66"/>
      <c r="CE73" s="66"/>
      <c r="CF73" s="66"/>
      <c r="CG73" s="66"/>
      <c r="CH73" s="66"/>
      <c r="CI73" s="66"/>
      <c r="CJ73" s="66"/>
      <c r="CK73" s="66"/>
      <c r="CL73" s="66"/>
    </row>
    <row r="74" spans="2:90" x14ac:dyDescent="0.4">
      <c r="B74" s="139" t="str">
        <f>"# of "&amp;B86&amp;"'s"</f>
        <v># of AE's</v>
      </c>
      <c r="C74" s="12"/>
      <c r="D74" s="31" t="s">
        <v>1029</v>
      </c>
      <c r="E74" s="12" t="s">
        <v>906</v>
      </c>
      <c r="F74" s="12"/>
      <c r="G74" s="12" t="str">
        <f t="shared" ref="G74:G84" si="23">E74</f>
        <v/>
      </c>
      <c r="H74" s="12"/>
      <c r="I74" s="60"/>
      <c r="J74" s="60"/>
      <c r="K74" s="17">
        <v>10</v>
      </c>
      <c r="L74" s="17">
        <v>15</v>
      </c>
      <c r="M74" s="17">
        <v>20</v>
      </c>
      <c r="N74" s="17">
        <v>25</v>
      </c>
      <c r="O74" s="17">
        <v>30</v>
      </c>
      <c r="P74" s="17">
        <v>35</v>
      </c>
      <c r="R74" s="15"/>
      <c r="S74" s="76" cm="1">
        <f t="array" ref="S74">INDEX($K:$P,ROW(),MATCH(S$3,$K$2:$P$2,0))</f>
        <v>10</v>
      </c>
      <c r="T74" s="76" cm="1">
        <f t="array" ref="T74">INDEX($K:$P,ROW(),MATCH(T$3,$K$2:$P$2,0))</f>
        <v>10</v>
      </c>
      <c r="U74" s="76" cm="1">
        <f t="array" ref="U74">INDEX($K:$P,ROW(),MATCH(U$3,$K$2:$P$2,0))</f>
        <v>10</v>
      </c>
      <c r="V74" s="76" cm="1">
        <f t="array" ref="V74">INDEX($K:$P,ROW(),MATCH(V$3,$K$2:$P$2,0))</f>
        <v>10</v>
      </c>
      <c r="W74" s="76" cm="1">
        <f t="array" ref="W74">INDEX($K:$P,ROW(),MATCH(W$3,$K$2:$P$2,0))</f>
        <v>10</v>
      </c>
      <c r="X74" s="76" cm="1">
        <f t="array" ref="X74">INDEX($K:$P,ROW(),MATCH(X$3,$K$2:$P$2,0))</f>
        <v>10</v>
      </c>
      <c r="Y74" s="76" cm="1">
        <f t="array" ref="Y74">INDEX($K:$P,ROW(),MATCH(Y$3,$K$2:$P$2,0))</f>
        <v>10</v>
      </c>
      <c r="Z74" s="76" cm="1">
        <f t="array" ref="Z74">INDEX($K:$P,ROW(),MATCH(Z$3,$K$2:$P$2,0))</f>
        <v>10</v>
      </c>
      <c r="AA74" s="76" cm="1">
        <f t="array" ref="AA74">INDEX($K:$P,ROW(),MATCH(AA$3,$K$2:$P$2,0))</f>
        <v>10</v>
      </c>
      <c r="AB74" s="76" cm="1">
        <f t="array" ref="AB74">INDEX($K:$P,ROW(),MATCH(AB$3,$K$2:$P$2,0))</f>
        <v>10</v>
      </c>
      <c r="AC74" s="76" cm="1">
        <f t="array" ref="AC74">INDEX($K:$P,ROW(),MATCH(AC$3,$K$2:$P$2,0))</f>
        <v>10</v>
      </c>
      <c r="AD74" s="76" cm="1">
        <f t="array" ref="AD74">INDEX($K:$P,ROW(),MATCH(AD$3,$K$2:$P$2,0))</f>
        <v>10</v>
      </c>
      <c r="AE74" s="76" cm="1">
        <f t="array" ref="AE74">INDEX($K:$P,ROW(),MATCH(AE$3,$K$2:$P$2,0))</f>
        <v>15</v>
      </c>
      <c r="AF74" s="76" cm="1">
        <f t="array" ref="AF74">INDEX($K:$P,ROW(),MATCH(AF$3,$K$2:$P$2,0))</f>
        <v>15</v>
      </c>
      <c r="AG74" s="76" cm="1">
        <f t="array" ref="AG74">INDEX($K:$P,ROW(),MATCH(AG$3,$K$2:$P$2,0))</f>
        <v>15</v>
      </c>
      <c r="AH74" s="76" cm="1">
        <f t="array" ref="AH74">INDEX($K:$P,ROW(),MATCH(AH$3,$K$2:$P$2,0))</f>
        <v>15</v>
      </c>
      <c r="AI74" s="76" cm="1">
        <f t="array" ref="AI74">INDEX($K:$P,ROW(),MATCH(AI$3,$K$2:$P$2,0))</f>
        <v>15</v>
      </c>
      <c r="AJ74" s="76" cm="1">
        <f t="array" ref="AJ74">INDEX($K:$P,ROW(),MATCH(AJ$3,$K$2:$P$2,0))</f>
        <v>15</v>
      </c>
      <c r="AK74" s="76" cm="1">
        <f t="array" ref="AK74">INDEX($K:$P,ROW(),MATCH(AK$3,$K$2:$P$2,0))</f>
        <v>15</v>
      </c>
      <c r="AL74" s="76" cm="1">
        <f t="array" ref="AL74">INDEX($K:$P,ROW(),MATCH(AL$3,$K$2:$P$2,0))</f>
        <v>15</v>
      </c>
      <c r="AM74" s="76" cm="1">
        <f t="array" ref="AM74">INDEX($K:$P,ROW(),MATCH(AM$3,$K$2:$P$2,0))</f>
        <v>15</v>
      </c>
      <c r="AN74" s="76" cm="1">
        <f t="array" ref="AN74">INDEX($K:$P,ROW(),MATCH(AN$3,$K$2:$P$2,0))</f>
        <v>15</v>
      </c>
      <c r="AO74" s="76" cm="1">
        <f t="array" ref="AO74">INDEX($K:$P,ROW(),MATCH(AO$3,$K$2:$P$2,0))</f>
        <v>15</v>
      </c>
      <c r="AP74" s="76" cm="1">
        <f t="array" ref="AP74">INDEX($K:$P,ROW(),MATCH(AP$3,$K$2:$P$2,0))</f>
        <v>15</v>
      </c>
      <c r="AQ74" s="76" cm="1">
        <f t="array" ref="AQ74">INDEX($K:$P,ROW(),MATCH(AQ$3,$K$2:$P$2,0))</f>
        <v>20</v>
      </c>
      <c r="AR74" s="76" cm="1">
        <f t="array" ref="AR74">INDEX($K:$P,ROW(),MATCH(AR$3,$K$2:$P$2,0))</f>
        <v>20</v>
      </c>
      <c r="AS74" s="76" cm="1">
        <f t="array" ref="AS74">INDEX($K:$P,ROW(),MATCH(AS$3,$K$2:$P$2,0))</f>
        <v>20</v>
      </c>
      <c r="AT74" s="76" cm="1">
        <f t="array" ref="AT74">INDEX($K:$P,ROW(),MATCH(AT$3,$K$2:$P$2,0))</f>
        <v>20</v>
      </c>
      <c r="AU74" s="76" cm="1">
        <f t="array" ref="AU74">INDEX($K:$P,ROW(),MATCH(AU$3,$K$2:$P$2,0))</f>
        <v>20</v>
      </c>
      <c r="AV74" s="76" cm="1">
        <f t="array" ref="AV74">INDEX($K:$P,ROW(),MATCH(AV$3,$K$2:$P$2,0))</f>
        <v>20</v>
      </c>
      <c r="AW74" s="76" cm="1">
        <f t="array" ref="AW74">INDEX($K:$P,ROW(),MATCH(AW$3,$K$2:$P$2,0))</f>
        <v>20</v>
      </c>
      <c r="AX74" s="76" cm="1">
        <f t="array" ref="AX74">INDEX($K:$P,ROW(),MATCH(AX$3,$K$2:$P$2,0))</f>
        <v>20</v>
      </c>
      <c r="AY74" s="76" cm="1">
        <f t="array" ref="AY74">INDEX($K:$P,ROW(),MATCH(AY$3,$K$2:$P$2,0))</f>
        <v>20</v>
      </c>
      <c r="AZ74" s="76" cm="1">
        <f t="array" ref="AZ74">INDEX($K:$P,ROW(),MATCH(AZ$3,$K$2:$P$2,0))</f>
        <v>20</v>
      </c>
      <c r="BA74" s="76" cm="1">
        <f t="array" ref="BA74">INDEX($K:$P,ROW(),MATCH(BA$3,$K$2:$P$2,0))</f>
        <v>20</v>
      </c>
      <c r="BB74" s="76" cm="1">
        <f t="array" ref="BB74">INDEX($K:$P,ROW(),MATCH(BB$3,$K$2:$P$2,0))</f>
        <v>20</v>
      </c>
      <c r="BC74" s="76" cm="1">
        <f t="array" ref="BC74">INDEX($K:$P,ROW(),MATCH(BC$3,$K$2:$P$2,0))</f>
        <v>25</v>
      </c>
      <c r="BD74" s="76" cm="1">
        <f t="array" ref="BD74">INDEX($K:$P,ROW(),MATCH(BD$3,$K$2:$P$2,0))</f>
        <v>25</v>
      </c>
      <c r="BE74" s="76" cm="1">
        <f t="array" ref="BE74">INDEX($K:$P,ROW(),MATCH(BE$3,$K$2:$P$2,0))</f>
        <v>25</v>
      </c>
      <c r="BF74" s="76" cm="1">
        <f t="array" ref="BF74">INDEX($K:$P,ROW(),MATCH(BF$3,$K$2:$P$2,0))</f>
        <v>25</v>
      </c>
      <c r="BG74" s="76" cm="1">
        <f t="array" ref="BG74">INDEX($K:$P,ROW(),MATCH(BG$3,$K$2:$P$2,0))</f>
        <v>25</v>
      </c>
      <c r="BH74" s="76" cm="1">
        <f t="array" ref="BH74">INDEX($K:$P,ROW(),MATCH(BH$3,$K$2:$P$2,0))</f>
        <v>25</v>
      </c>
      <c r="BI74" s="76" cm="1">
        <f t="array" ref="BI74">INDEX($K:$P,ROW(),MATCH(BI$3,$K$2:$P$2,0))</f>
        <v>25</v>
      </c>
      <c r="BJ74" s="76" cm="1">
        <f t="array" ref="BJ74">INDEX($K:$P,ROW(),MATCH(BJ$3,$K$2:$P$2,0))</f>
        <v>25</v>
      </c>
      <c r="BK74" s="76" cm="1">
        <f t="array" ref="BK74">INDEX($K:$P,ROW(),MATCH(BK$3,$K$2:$P$2,0))</f>
        <v>25</v>
      </c>
      <c r="BL74" s="76" cm="1">
        <f t="array" ref="BL74">INDEX($K:$P,ROW(),MATCH(BL$3,$K$2:$P$2,0))</f>
        <v>25</v>
      </c>
      <c r="BM74" s="76" cm="1">
        <f t="array" ref="BM74">INDEX($K:$P,ROW(),MATCH(BM$3,$K$2:$P$2,0))</f>
        <v>25</v>
      </c>
      <c r="BN74" s="76" cm="1">
        <f t="array" ref="BN74">INDEX($K:$P,ROW(),MATCH(BN$3,$K$2:$P$2,0))</f>
        <v>25</v>
      </c>
      <c r="BO74" s="76" cm="1">
        <f t="array" ref="BO74">INDEX($K:$P,ROW(),MATCH(BO$3,$K$2:$P$2,0))</f>
        <v>30</v>
      </c>
      <c r="BP74" s="76" cm="1">
        <f t="array" ref="BP74">INDEX($K:$P,ROW(),MATCH(BP$3,$K$2:$P$2,0))</f>
        <v>30</v>
      </c>
      <c r="BQ74" s="76" cm="1">
        <f t="array" ref="BQ74">INDEX($K:$P,ROW(),MATCH(BQ$3,$K$2:$P$2,0))</f>
        <v>30</v>
      </c>
      <c r="BR74" s="76" cm="1">
        <f t="array" ref="BR74">INDEX($K:$P,ROW(),MATCH(BR$3,$K$2:$P$2,0))</f>
        <v>30</v>
      </c>
      <c r="BS74" s="76" cm="1">
        <f t="array" ref="BS74">INDEX($K:$P,ROW(),MATCH(BS$3,$K$2:$P$2,0))</f>
        <v>30</v>
      </c>
      <c r="BT74" s="76" cm="1">
        <f t="array" ref="BT74">INDEX($K:$P,ROW(),MATCH(BT$3,$K$2:$P$2,0))</f>
        <v>30</v>
      </c>
      <c r="BU74" s="76" cm="1">
        <f t="array" ref="BU74">INDEX($K:$P,ROW(),MATCH(BU$3,$K$2:$P$2,0))</f>
        <v>30</v>
      </c>
      <c r="BV74" s="76" cm="1">
        <f t="array" ref="BV74">INDEX($K:$P,ROW(),MATCH(BV$3,$K$2:$P$2,0))</f>
        <v>30</v>
      </c>
      <c r="BW74" s="76" cm="1">
        <f t="array" ref="BW74">INDEX($K:$P,ROW(),MATCH(BW$3,$K$2:$P$2,0))</f>
        <v>30</v>
      </c>
      <c r="BX74" s="76" cm="1">
        <f t="array" ref="BX74">INDEX($K:$P,ROW(),MATCH(BX$3,$K$2:$P$2,0))</f>
        <v>30</v>
      </c>
      <c r="BY74" s="76" cm="1">
        <f t="array" ref="BY74">INDEX($K:$P,ROW(),MATCH(BY$3,$K$2:$P$2,0))</f>
        <v>30</v>
      </c>
      <c r="BZ74" s="76" cm="1">
        <f t="array" ref="BZ74">INDEX($K:$P,ROW(),MATCH(BZ$3,$K$2:$P$2,0))</f>
        <v>30</v>
      </c>
      <c r="CA74" s="76" cm="1">
        <f t="array" ref="CA74">INDEX($K:$P,ROW(),MATCH(CA$3,$K$2:$P$2,0))</f>
        <v>35</v>
      </c>
      <c r="CB74" s="76" cm="1">
        <f t="array" ref="CB74">INDEX($K:$P,ROW(),MATCH(CB$3,$K$2:$P$2,0))</f>
        <v>35</v>
      </c>
      <c r="CC74" s="76" cm="1">
        <f t="array" ref="CC74">INDEX($K:$P,ROW(),MATCH(CC$3,$K$2:$P$2,0))</f>
        <v>35</v>
      </c>
      <c r="CD74" s="76" cm="1">
        <f t="array" ref="CD74">INDEX($K:$P,ROW(),MATCH(CD$3,$K$2:$P$2,0))</f>
        <v>35</v>
      </c>
      <c r="CE74" s="76" cm="1">
        <f t="array" ref="CE74">INDEX($K:$P,ROW(),MATCH(CE$3,$K$2:$P$2,0))</f>
        <v>35</v>
      </c>
      <c r="CF74" s="76" cm="1">
        <f t="array" ref="CF74">INDEX($K:$P,ROW(),MATCH(CF$3,$K$2:$P$2,0))</f>
        <v>35</v>
      </c>
      <c r="CG74" s="76" cm="1">
        <f t="array" ref="CG74">INDEX($K:$P,ROW(),MATCH(CG$3,$K$2:$P$2,0))</f>
        <v>35</v>
      </c>
      <c r="CH74" s="76" cm="1">
        <f t="array" ref="CH74">INDEX($K:$P,ROW(),MATCH(CH$3,$K$2:$P$2,0))</f>
        <v>35</v>
      </c>
      <c r="CI74" s="76" cm="1">
        <f t="array" ref="CI74">INDEX($K:$P,ROW(),MATCH(CI$3,$K$2:$P$2,0))</f>
        <v>35</v>
      </c>
      <c r="CJ74" s="76" cm="1">
        <f t="array" ref="CJ74">INDEX($K:$P,ROW(),MATCH(CJ$3,$K$2:$P$2,0))</f>
        <v>35</v>
      </c>
      <c r="CK74" s="76" cm="1">
        <f t="array" ref="CK74">INDEX($K:$P,ROW(),MATCH(CK$3,$K$2:$P$2,0))</f>
        <v>35</v>
      </c>
      <c r="CL74" s="76" cm="1">
        <f t="array" ref="CL74">INDEX($K:$P,ROW(),MATCH(CL$3,$K$2:$P$2,0))</f>
        <v>35</v>
      </c>
    </row>
    <row r="75" spans="2:90" x14ac:dyDescent="0.4">
      <c r="B75" s="139" t="str">
        <f>B94&amp;"s/Month - Quota/"&amp;B86</f>
        <v># of New Planss/Month - Quota/AE</v>
      </c>
      <c r="C75" s="31"/>
      <c r="D75" s="31" t="s">
        <v>1029</v>
      </c>
      <c r="E75" s="31" t="s">
        <v>906</v>
      </c>
      <c r="F75" s="31"/>
      <c r="G75" s="31" t="str">
        <f t="shared" si="23"/>
        <v/>
      </c>
      <c r="H75" s="31"/>
      <c r="I75" s="73"/>
      <c r="J75" s="73"/>
      <c r="K75" s="17">
        <v>4</v>
      </c>
      <c r="L75" s="17">
        <v>4</v>
      </c>
      <c r="M75" s="17">
        <v>4</v>
      </c>
      <c r="N75" s="17">
        <v>4</v>
      </c>
      <c r="O75" s="17">
        <v>4</v>
      </c>
      <c r="P75" s="17">
        <v>4</v>
      </c>
      <c r="R75" s="38"/>
      <c r="S75" s="76" cm="1">
        <f t="array" ref="S75">INDEX($K:$P,ROW(),MATCH(S$3,$K$2:$P$2,0))/12</f>
        <v>0.33333333333333331</v>
      </c>
      <c r="T75" s="76" cm="1">
        <f t="array" ref="T75">INDEX($K:$P,ROW(),MATCH(T$3,$K$2:$P$2,0))/12</f>
        <v>0.33333333333333331</v>
      </c>
      <c r="U75" s="76" cm="1">
        <f t="array" ref="U75">INDEX($K:$P,ROW(),MATCH(U$3,$K$2:$P$2,0))/12</f>
        <v>0.33333333333333331</v>
      </c>
      <c r="V75" s="76" cm="1">
        <f t="array" ref="V75">INDEX($K:$P,ROW(),MATCH(V$3,$K$2:$P$2,0))/12</f>
        <v>0.33333333333333331</v>
      </c>
      <c r="W75" s="76" cm="1">
        <f t="array" ref="W75">INDEX($K:$P,ROW(),MATCH(W$3,$K$2:$P$2,0))/12</f>
        <v>0.33333333333333331</v>
      </c>
      <c r="X75" s="76" cm="1">
        <f t="array" ref="X75">INDEX($K:$P,ROW(),MATCH(X$3,$K$2:$P$2,0))/12</f>
        <v>0.33333333333333331</v>
      </c>
      <c r="Y75" s="76" cm="1">
        <f t="array" ref="Y75">INDEX($K:$P,ROW(),MATCH(Y$3,$K$2:$P$2,0))/12</f>
        <v>0.33333333333333331</v>
      </c>
      <c r="Z75" s="76" cm="1">
        <f t="array" ref="Z75">INDEX($K:$P,ROW(),MATCH(Z$3,$K$2:$P$2,0))/12</f>
        <v>0.33333333333333331</v>
      </c>
      <c r="AA75" s="76" cm="1">
        <f t="array" ref="AA75">INDEX($K:$P,ROW(),MATCH(AA$3,$K$2:$P$2,0))/12</f>
        <v>0.33333333333333331</v>
      </c>
      <c r="AB75" s="76" cm="1">
        <f t="array" ref="AB75">INDEX($K:$P,ROW(),MATCH(AB$3,$K$2:$P$2,0))/12</f>
        <v>0.33333333333333331</v>
      </c>
      <c r="AC75" s="76" cm="1">
        <f t="array" ref="AC75">INDEX($K:$P,ROW(),MATCH(AC$3,$K$2:$P$2,0))/12</f>
        <v>0.33333333333333331</v>
      </c>
      <c r="AD75" s="76" cm="1">
        <f t="array" ref="AD75">INDEX($K:$P,ROW(),MATCH(AD$3,$K$2:$P$2,0))/12</f>
        <v>0.33333333333333331</v>
      </c>
      <c r="AE75" s="76" cm="1">
        <f t="array" ref="AE75">INDEX($K:$P,ROW(),MATCH(AE$3,$K$2:$P$2,0))/12</f>
        <v>0.33333333333333331</v>
      </c>
      <c r="AF75" s="76" cm="1">
        <f t="array" ref="AF75">INDEX($K:$P,ROW(),MATCH(AF$3,$K$2:$P$2,0))/12</f>
        <v>0.33333333333333331</v>
      </c>
      <c r="AG75" s="76" cm="1">
        <f t="array" ref="AG75">INDEX($K:$P,ROW(),MATCH(AG$3,$K$2:$P$2,0))/12</f>
        <v>0.33333333333333331</v>
      </c>
      <c r="AH75" s="76" cm="1">
        <f t="array" ref="AH75">INDEX($K:$P,ROW(),MATCH(AH$3,$K$2:$P$2,0))/12</f>
        <v>0.33333333333333331</v>
      </c>
      <c r="AI75" s="76" cm="1">
        <f t="array" ref="AI75">INDEX($K:$P,ROW(),MATCH(AI$3,$K$2:$P$2,0))/12</f>
        <v>0.33333333333333331</v>
      </c>
      <c r="AJ75" s="76" cm="1">
        <f t="array" ref="AJ75">INDEX($K:$P,ROW(),MATCH(AJ$3,$K$2:$P$2,0))/12</f>
        <v>0.33333333333333331</v>
      </c>
      <c r="AK75" s="76" cm="1">
        <f t="array" ref="AK75">INDEX($K:$P,ROW(),MATCH(AK$3,$K$2:$P$2,0))/12</f>
        <v>0.33333333333333331</v>
      </c>
      <c r="AL75" s="76" cm="1">
        <f t="array" ref="AL75">INDEX($K:$P,ROW(),MATCH(AL$3,$K$2:$P$2,0))/12</f>
        <v>0.33333333333333331</v>
      </c>
      <c r="AM75" s="76" cm="1">
        <f t="array" ref="AM75">INDEX($K:$P,ROW(),MATCH(AM$3,$K$2:$P$2,0))/12</f>
        <v>0.33333333333333331</v>
      </c>
      <c r="AN75" s="76" cm="1">
        <f t="array" ref="AN75">INDEX($K:$P,ROW(),MATCH(AN$3,$K$2:$P$2,0))/12</f>
        <v>0.33333333333333331</v>
      </c>
      <c r="AO75" s="76" cm="1">
        <f t="array" ref="AO75">INDEX($K:$P,ROW(),MATCH(AO$3,$K$2:$P$2,0))/12</f>
        <v>0.33333333333333331</v>
      </c>
      <c r="AP75" s="76" cm="1">
        <f t="array" ref="AP75">INDEX($K:$P,ROW(),MATCH(AP$3,$K$2:$P$2,0))/12</f>
        <v>0.33333333333333331</v>
      </c>
      <c r="AQ75" s="76" cm="1">
        <f t="array" ref="AQ75">INDEX($K:$P,ROW(),MATCH(AQ$3,$K$2:$P$2,0))/12</f>
        <v>0.33333333333333331</v>
      </c>
      <c r="AR75" s="76" cm="1">
        <f t="array" ref="AR75">INDEX($K:$P,ROW(),MATCH(AR$3,$K$2:$P$2,0))/12</f>
        <v>0.33333333333333331</v>
      </c>
      <c r="AS75" s="76" cm="1">
        <f t="array" ref="AS75">INDEX($K:$P,ROW(),MATCH(AS$3,$K$2:$P$2,0))/12</f>
        <v>0.33333333333333331</v>
      </c>
      <c r="AT75" s="76" cm="1">
        <f t="array" ref="AT75">INDEX($K:$P,ROW(),MATCH(AT$3,$K$2:$P$2,0))/12</f>
        <v>0.33333333333333331</v>
      </c>
      <c r="AU75" s="76" cm="1">
        <f t="array" ref="AU75">INDEX($K:$P,ROW(),MATCH(AU$3,$K$2:$P$2,0))/12</f>
        <v>0.33333333333333331</v>
      </c>
      <c r="AV75" s="76" cm="1">
        <f t="array" ref="AV75">INDEX($K:$P,ROW(),MATCH(AV$3,$K$2:$P$2,0))/12</f>
        <v>0.33333333333333331</v>
      </c>
      <c r="AW75" s="76" cm="1">
        <f t="array" ref="AW75">INDEX($K:$P,ROW(),MATCH(AW$3,$K$2:$P$2,0))/12</f>
        <v>0.33333333333333331</v>
      </c>
      <c r="AX75" s="76" cm="1">
        <f t="array" ref="AX75">INDEX($K:$P,ROW(),MATCH(AX$3,$K$2:$P$2,0))/12</f>
        <v>0.33333333333333331</v>
      </c>
      <c r="AY75" s="76" cm="1">
        <f t="array" ref="AY75">INDEX($K:$P,ROW(),MATCH(AY$3,$K$2:$P$2,0))/12</f>
        <v>0.33333333333333331</v>
      </c>
      <c r="AZ75" s="76" cm="1">
        <f t="array" ref="AZ75">INDEX($K:$P,ROW(),MATCH(AZ$3,$K$2:$P$2,0))/12</f>
        <v>0.33333333333333331</v>
      </c>
      <c r="BA75" s="76" cm="1">
        <f t="array" ref="BA75">INDEX($K:$P,ROW(),MATCH(BA$3,$K$2:$P$2,0))/12</f>
        <v>0.33333333333333331</v>
      </c>
      <c r="BB75" s="76" cm="1">
        <f t="array" ref="BB75">INDEX($K:$P,ROW(),MATCH(BB$3,$K$2:$P$2,0))/12</f>
        <v>0.33333333333333331</v>
      </c>
      <c r="BC75" s="76" cm="1">
        <f t="array" ref="BC75">INDEX($K:$P,ROW(),MATCH(BC$3,$K$2:$P$2,0))/12</f>
        <v>0.33333333333333331</v>
      </c>
      <c r="BD75" s="76" cm="1">
        <f t="array" ref="BD75">INDEX($K:$P,ROW(),MATCH(BD$3,$K$2:$P$2,0))/12</f>
        <v>0.33333333333333331</v>
      </c>
      <c r="BE75" s="76" cm="1">
        <f t="array" ref="BE75">INDEX($K:$P,ROW(),MATCH(BE$3,$K$2:$P$2,0))/12</f>
        <v>0.33333333333333331</v>
      </c>
      <c r="BF75" s="76" cm="1">
        <f t="array" ref="BF75">INDEX($K:$P,ROW(),MATCH(BF$3,$K$2:$P$2,0))/12</f>
        <v>0.33333333333333331</v>
      </c>
      <c r="BG75" s="76" cm="1">
        <f t="array" ref="BG75">INDEX($K:$P,ROW(),MATCH(BG$3,$K$2:$P$2,0))/12</f>
        <v>0.33333333333333331</v>
      </c>
      <c r="BH75" s="76" cm="1">
        <f t="array" ref="BH75">INDEX($K:$P,ROW(),MATCH(BH$3,$K$2:$P$2,0))/12</f>
        <v>0.33333333333333331</v>
      </c>
      <c r="BI75" s="76" cm="1">
        <f t="array" ref="BI75">INDEX($K:$P,ROW(),MATCH(BI$3,$K$2:$P$2,0))/12</f>
        <v>0.33333333333333331</v>
      </c>
      <c r="BJ75" s="76" cm="1">
        <f t="array" ref="BJ75">INDEX($K:$P,ROW(),MATCH(BJ$3,$K$2:$P$2,0))/12</f>
        <v>0.33333333333333331</v>
      </c>
      <c r="BK75" s="76" cm="1">
        <f t="array" ref="BK75">INDEX($K:$P,ROW(),MATCH(BK$3,$K$2:$P$2,0))/12</f>
        <v>0.33333333333333331</v>
      </c>
      <c r="BL75" s="76" cm="1">
        <f t="array" ref="BL75">INDEX($K:$P,ROW(),MATCH(BL$3,$K$2:$P$2,0))/12</f>
        <v>0.33333333333333331</v>
      </c>
      <c r="BM75" s="76" cm="1">
        <f t="array" ref="BM75">INDEX($K:$P,ROW(),MATCH(BM$3,$K$2:$P$2,0))/12</f>
        <v>0.33333333333333331</v>
      </c>
      <c r="BN75" s="76" cm="1">
        <f t="array" ref="BN75">INDEX($K:$P,ROW(),MATCH(BN$3,$K$2:$P$2,0))/12</f>
        <v>0.33333333333333331</v>
      </c>
      <c r="BO75" s="76" cm="1">
        <f t="array" ref="BO75">INDEX($K:$P,ROW(),MATCH(BO$3,$K$2:$P$2,0))/12</f>
        <v>0.33333333333333331</v>
      </c>
      <c r="BP75" s="76" cm="1">
        <f t="array" ref="BP75">INDEX($K:$P,ROW(),MATCH(BP$3,$K$2:$P$2,0))/12</f>
        <v>0.33333333333333331</v>
      </c>
      <c r="BQ75" s="76" cm="1">
        <f t="array" ref="BQ75">INDEX($K:$P,ROW(),MATCH(BQ$3,$K$2:$P$2,0))/12</f>
        <v>0.33333333333333331</v>
      </c>
      <c r="BR75" s="76" cm="1">
        <f t="array" ref="BR75">INDEX($K:$P,ROW(),MATCH(BR$3,$K$2:$P$2,0))/12</f>
        <v>0.33333333333333331</v>
      </c>
      <c r="BS75" s="76" cm="1">
        <f t="array" ref="BS75">INDEX($K:$P,ROW(),MATCH(BS$3,$K$2:$P$2,0))/12</f>
        <v>0.33333333333333331</v>
      </c>
      <c r="BT75" s="76" cm="1">
        <f t="array" ref="BT75">INDEX($K:$P,ROW(),MATCH(BT$3,$K$2:$P$2,0))/12</f>
        <v>0.33333333333333331</v>
      </c>
      <c r="BU75" s="76" cm="1">
        <f t="array" ref="BU75">INDEX($K:$P,ROW(),MATCH(BU$3,$K$2:$P$2,0))/12</f>
        <v>0.33333333333333331</v>
      </c>
      <c r="BV75" s="76" cm="1">
        <f t="array" ref="BV75">INDEX($K:$P,ROW(),MATCH(BV$3,$K$2:$P$2,0))/12</f>
        <v>0.33333333333333331</v>
      </c>
      <c r="BW75" s="76" cm="1">
        <f t="array" ref="BW75">INDEX($K:$P,ROW(),MATCH(BW$3,$K$2:$P$2,0))/12</f>
        <v>0.33333333333333331</v>
      </c>
      <c r="BX75" s="76" cm="1">
        <f t="array" ref="BX75">INDEX($K:$P,ROW(),MATCH(BX$3,$K$2:$P$2,0))/12</f>
        <v>0.33333333333333331</v>
      </c>
      <c r="BY75" s="76" cm="1">
        <f t="array" ref="BY75">INDEX($K:$P,ROW(),MATCH(BY$3,$K$2:$P$2,0))/12</f>
        <v>0.33333333333333331</v>
      </c>
      <c r="BZ75" s="76" cm="1">
        <f t="array" ref="BZ75">INDEX($K:$P,ROW(),MATCH(BZ$3,$K$2:$P$2,0))/12</f>
        <v>0.33333333333333331</v>
      </c>
      <c r="CA75" s="76" cm="1">
        <f t="array" ref="CA75">INDEX($K:$P,ROW(),MATCH(CA$3,$K$2:$P$2,0))/12</f>
        <v>0.33333333333333331</v>
      </c>
      <c r="CB75" s="76" cm="1">
        <f t="array" ref="CB75">INDEX($K:$P,ROW(),MATCH(CB$3,$K$2:$P$2,0))/12</f>
        <v>0.33333333333333331</v>
      </c>
      <c r="CC75" s="76" cm="1">
        <f t="array" ref="CC75">INDEX($K:$P,ROW(),MATCH(CC$3,$K$2:$P$2,0))/12</f>
        <v>0.33333333333333331</v>
      </c>
      <c r="CD75" s="76" cm="1">
        <f t="array" ref="CD75">INDEX($K:$P,ROW(),MATCH(CD$3,$K$2:$P$2,0))/12</f>
        <v>0.33333333333333331</v>
      </c>
      <c r="CE75" s="76" cm="1">
        <f t="array" ref="CE75">INDEX($K:$P,ROW(),MATCH(CE$3,$K$2:$P$2,0))/12</f>
        <v>0.33333333333333331</v>
      </c>
      <c r="CF75" s="76" cm="1">
        <f t="array" ref="CF75">INDEX($K:$P,ROW(),MATCH(CF$3,$K$2:$P$2,0))/12</f>
        <v>0.33333333333333331</v>
      </c>
      <c r="CG75" s="76" cm="1">
        <f t="array" ref="CG75">INDEX($K:$P,ROW(),MATCH(CG$3,$K$2:$P$2,0))/12</f>
        <v>0.33333333333333331</v>
      </c>
      <c r="CH75" s="76" cm="1">
        <f t="array" ref="CH75">INDEX($K:$P,ROW(),MATCH(CH$3,$K$2:$P$2,0))/12</f>
        <v>0.33333333333333331</v>
      </c>
      <c r="CI75" s="76" cm="1">
        <f t="array" ref="CI75">INDEX($K:$P,ROW(),MATCH(CI$3,$K$2:$P$2,0))/12</f>
        <v>0.33333333333333331</v>
      </c>
      <c r="CJ75" s="76" cm="1">
        <f t="array" ref="CJ75">INDEX($K:$P,ROW(),MATCH(CJ$3,$K$2:$P$2,0))/12</f>
        <v>0.33333333333333331</v>
      </c>
      <c r="CK75" s="76" cm="1">
        <f t="array" ref="CK75">INDEX($K:$P,ROW(),MATCH(CK$3,$K$2:$P$2,0))/12</f>
        <v>0.33333333333333331</v>
      </c>
      <c r="CL75" s="76" cm="1">
        <f t="array" ref="CL75">INDEX($K:$P,ROW(),MATCH(CL$3,$K$2:$P$2,0))/12</f>
        <v>0.33333333333333331</v>
      </c>
    </row>
    <row r="76" spans="2:90" x14ac:dyDescent="0.4">
      <c r="B76" s="139" t="s">
        <v>441</v>
      </c>
      <c r="C76" s="31"/>
      <c r="D76" s="31" t="s">
        <v>1029</v>
      </c>
      <c r="E76" s="31" t="s">
        <v>906</v>
      </c>
      <c r="F76" s="31"/>
      <c r="G76" s="31" t="str">
        <f t="shared" si="23"/>
        <v/>
      </c>
      <c r="H76" s="31"/>
      <c r="I76" s="73"/>
      <c r="J76" s="73"/>
      <c r="K76" s="16">
        <v>0.7</v>
      </c>
      <c r="L76" s="16">
        <v>0.7</v>
      </c>
      <c r="M76" s="16">
        <v>0.7</v>
      </c>
      <c r="N76" s="16">
        <v>0.7</v>
      </c>
      <c r="O76" s="16">
        <v>0.7</v>
      </c>
      <c r="P76" s="16">
        <v>0.7</v>
      </c>
      <c r="R76" s="38"/>
      <c r="S76" s="144" cm="1">
        <f t="array" ref="S76">INDEX($K:$P,ROW(),MATCH(S$3,$K$2:$P$2,0))</f>
        <v>0.7</v>
      </c>
      <c r="T76" s="144" cm="1">
        <f t="array" ref="T76">INDEX($K:$P,ROW(),MATCH(T$3,$K$2:$P$2,0))</f>
        <v>0.7</v>
      </c>
      <c r="U76" s="144" cm="1">
        <f t="array" ref="U76">INDEX($K:$P,ROW(),MATCH(U$3,$K$2:$P$2,0))</f>
        <v>0.7</v>
      </c>
      <c r="V76" s="144" cm="1">
        <f t="array" ref="V76">INDEX($K:$P,ROW(),MATCH(V$3,$K$2:$P$2,0))</f>
        <v>0.7</v>
      </c>
      <c r="W76" s="144" cm="1">
        <f t="array" ref="W76">INDEX($K:$P,ROW(),MATCH(W$3,$K$2:$P$2,0))</f>
        <v>0.7</v>
      </c>
      <c r="X76" s="144" cm="1">
        <f t="array" ref="X76">INDEX($K:$P,ROW(),MATCH(X$3,$K$2:$P$2,0))</f>
        <v>0.7</v>
      </c>
      <c r="Y76" s="144" cm="1">
        <f t="array" ref="Y76">INDEX($K:$P,ROW(),MATCH(Y$3,$K$2:$P$2,0))</f>
        <v>0.7</v>
      </c>
      <c r="Z76" s="144" cm="1">
        <f t="array" ref="Z76">INDEX($K:$P,ROW(),MATCH(Z$3,$K$2:$P$2,0))</f>
        <v>0.7</v>
      </c>
      <c r="AA76" s="144" cm="1">
        <f t="array" ref="AA76">INDEX($K:$P,ROW(),MATCH(AA$3,$K$2:$P$2,0))</f>
        <v>0.7</v>
      </c>
      <c r="AB76" s="144" cm="1">
        <f t="array" ref="AB76">INDEX($K:$P,ROW(),MATCH(AB$3,$K$2:$P$2,0))</f>
        <v>0.7</v>
      </c>
      <c r="AC76" s="144" cm="1">
        <f t="array" ref="AC76">INDEX($K:$P,ROW(),MATCH(AC$3,$K$2:$P$2,0))</f>
        <v>0.7</v>
      </c>
      <c r="AD76" s="144" cm="1">
        <f t="array" ref="AD76">INDEX($K:$P,ROW(),MATCH(AD$3,$K$2:$P$2,0))</f>
        <v>0.7</v>
      </c>
      <c r="AE76" s="144" cm="1">
        <f t="array" ref="AE76">INDEX($K:$P,ROW(),MATCH(AE$3,$K$2:$P$2,0))</f>
        <v>0.7</v>
      </c>
      <c r="AF76" s="144" cm="1">
        <f t="array" ref="AF76">INDEX($K:$P,ROW(),MATCH(AF$3,$K$2:$P$2,0))</f>
        <v>0.7</v>
      </c>
      <c r="AG76" s="144" cm="1">
        <f t="array" ref="AG76">INDEX($K:$P,ROW(),MATCH(AG$3,$K$2:$P$2,0))</f>
        <v>0.7</v>
      </c>
      <c r="AH76" s="144" cm="1">
        <f t="array" ref="AH76">INDEX($K:$P,ROW(),MATCH(AH$3,$K$2:$P$2,0))</f>
        <v>0.7</v>
      </c>
      <c r="AI76" s="144" cm="1">
        <f t="array" ref="AI76">INDEX($K:$P,ROW(),MATCH(AI$3,$K$2:$P$2,0))</f>
        <v>0.7</v>
      </c>
      <c r="AJ76" s="144" cm="1">
        <f t="array" ref="AJ76">INDEX($K:$P,ROW(),MATCH(AJ$3,$K$2:$P$2,0))</f>
        <v>0.7</v>
      </c>
      <c r="AK76" s="144" cm="1">
        <f t="array" ref="AK76">INDEX($K:$P,ROW(),MATCH(AK$3,$K$2:$P$2,0))</f>
        <v>0.7</v>
      </c>
      <c r="AL76" s="144" cm="1">
        <f t="array" ref="AL76">INDEX($K:$P,ROW(),MATCH(AL$3,$K$2:$P$2,0))</f>
        <v>0.7</v>
      </c>
      <c r="AM76" s="144" cm="1">
        <f t="array" ref="AM76">INDEX($K:$P,ROW(),MATCH(AM$3,$K$2:$P$2,0))</f>
        <v>0.7</v>
      </c>
      <c r="AN76" s="144" cm="1">
        <f t="array" ref="AN76">INDEX($K:$P,ROW(),MATCH(AN$3,$K$2:$P$2,0))</f>
        <v>0.7</v>
      </c>
      <c r="AO76" s="144" cm="1">
        <f t="array" ref="AO76">INDEX($K:$P,ROW(),MATCH(AO$3,$K$2:$P$2,0))</f>
        <v>0.7</v>
      </c>
      <c r="AP76" s="144" cm="1">
        <f t="array" ref="AP76">INDEX($K:$P,ROW(),MATCH(AP$3,$K$2:$P$2,0))</f>
        <v>0.7</v>
      </c>
      <c r="AQ76" s="144" cm="1">
        <f t="array" ref="AQ76">INDEX($K:$P,ROW(),MATCH(AQ$3,$K$2:$P$2,0))</f>
        <v>0.7</v>
      </c>
      <c r="AR76" s="144" cm="1">
        <f t="array" ref="AR76">INDEX($K:$P,ROW(),MATCH(AR$3,$K$2:$P$2,0))</f>
        <v>0.7</v>
      </c>
      <c r="AS76" s="144" cm="1">
        <f t="array" ref="AS76">INDEX($K:$P,ROW(),MATCH(AS$3,$K$2:$P$2,0))</f>
        <v>0.7</v>
      </c>
      <c r="AT76" s="144" cm="1">
        <f t="array" ref="AT76">INDEX($K:$P,ROW(),MATCH(AT$3,$K$2:$P$2,0))</f>
        <v>0.7</v>
      </c>
      <c r="AU76" s="144" cm="1">
        <f t="array" ref="AU76">INDEX($K:$P,ROW(),MATCH(AU$3,$K$2:$P$2,0))</f>
        <v>0.7</v>
      </c>
      <c r="AV76" s="144" cm="1">
        <f t="array" ref="AV76">INDEX($K:$P,ROW(),MATCH(AV$3,$K$2:$P$2,0))</f>
        <v>0.7</v>
      </c>
      <c r="AW76" s="144" cm="1">
        <f t="array" ref="AW76">INDEX($K:$P,ROW(),MATCH(AW$3,$K$2:$P$2,0))</f>
        <v>0.7</v>
      </c>
      <c r="AX76" s="144" cm="1">
        <f t="array" ref="AX76">INDEX($K:$P,ROW(),MATCH(AX$3,$K$2:$P$2,0))</f>
        <v>0.7</v>
      </c>
      <c r="AY76" s="144" cm="1">
        <f t="array" ref="AY76">INDEX($K:$P,ROW(),MATCH(AY$3,$K$2:$P$2,0))</f>
        <v>0.7</v>
      </c>
      <c r="AZ76" s="144" cm="1">
        <f t="array" ref="AZ76">INDEX($K:$P,ROW(),MATCH(AZ$3,$K$2:$P$2,0))</f>
        <v>0.7</v>
      </c>
      <c r="BA76" s="144" cm="1">
        <f t="array" ref="BA76">INDEX($K:$P,ROW(),MATCH(BA$3,$K$2:$P$2,0))</f>
        <v>0.7</v>
      </c>
      <c r="BB76" s="144" cm="1">
        <f t="array" ref="BB76">INDEX($K:$P,ROW(),MATCH(BB$3,$K$2:$P$2,0))</f>
        <v>0.7</v>
      </c>
      <c r="BC76" s="144" cm="1">
        <f t="array" ref="BC76">INDEX($K:$P,ROW(),MATCH(BC$3,$K$2:$P$2,0))</f>
        <v>0.7</v>
      </c>
      <c r="BD76" s="144" cm="1">
        <f t="array" ref="BD76">INDEX($K:$P,ROW(),MATCH(BD$3,$K$2:$P$2,0))</f>
        <v>0.7</v>
      </c>
      <c r="BE76" s="144" cm="1">
        <f t="array" ref="BE76">INDEX($K:$P,ROW(),MATCH(BE$3,$K$2:$P$2,0))</f>
        <v>0.7</v>
      </c>
      <c r="BF76" s="144" cm="1">
        <f t="array" ref="BF76">INDEX($K:$P,ROW(),MATCH(BF$3,$K$2:$P$2,0))</f>
        <v>0.7</v>
      </c>
      <c r="BG76" s="144" cm="1">
        <f t="array" ref="BG76">INDEX($K:$P,ROW(),MATCH(BG$3,$K$2:$P$2,0))</f>
        <v>0.7</v>
      </c>
      <c r="BH76" s="144" cm="1">
        <f t="array" ref="BH76">INDEX($K:$P,ROW(),MATCH(BH$3,$K$2:$P$2,0))</f>
        <v>0.7</v>
      </c>
      <c r="BI76" s="144" cm="1">
        <f t="array" ref="BI76">INDEX($K:$P,ROW(),MATCH(BI$3,$K$2:$P$2,0))</f>
        <v>0.7</v>
      </c>
      <c r="BJ76" s="144" cm="1">
        <f t="array" ref="BJ76">INDEX($K:$P,ROW(),MATCH(BJ$3,$K$2:$P$2,0))</f>
        <v>0.7</v>
      </c>
      <c r="BK76" s="144" cm="1">
        <f t="array" ref="BK76">INDEX($K:$P,ROW(),MATCH(BK$3,$K$2:$P$2,0))</f>
        <v>0.7</v>
      </c>
      <c r="BL76" s="144" cm="1">
        <f t="array" ref="BL76">INDEX($K:$P,ROW(),MATCH(BL$3,$K$2:$P$2,0))</f>
        <v>0.7</v>
      </c>
      <c r="BM76" s="144" cm="1">
        <f t="array" ref="BM76">INDEX($K:$P,ROW(),MATCH(BM$3,$K$2:$P$2,0))</f>
        <v>0.7</v>
      </c>
      <c r="BN76" s="144" cm="1">
        <f t="array" ref="BN76">INDEX($K:$P,ROW(),MATCH(BN$3,$K$2:$P$2,0))</f>
        <v>0.7</v>
      </c>
      <c r="BO76" s="144" cm="1">
        <f t="array" ref="BO76">INDEX($K:$P,ROW(),MATCH(BO$3,$K$2:$P$2,0))</f>
        <v>0.7</v>
      </c>
      <c r="BP76" s="144" cm="1">
        <f t="array" ref="BP76">INDEX($K:$P,ROW(),MATCH(BP$3,$K$2:$P$2,0))</f>
        <v>0.7</v>
      </c>
      <c r="BQ76" s="144" cm="1">
        <f t="array" ref="BQ76">INDEX($K:$P,ROW(),MATCH(BQ$3,$K$2:$P$2,0))</f>
        <v>0.7</v>
      </c>
      <c r="BR76" s="144" cm="1">
        <f t="array" ref="BR76">INDEX($K:$P,ROW(),MATCH(BR$3,$K$2:$P$2,0))</f>
        <v>0.7</v>
      </c>
      <c r="BS76" s="144" cm="1">
        <f t="array" ref="BS76">INDEX($K:$P,ROW(),MATCH(BS$3,$K$2:$P$2,0))</f>
        <v>0.7</v>
      </c>
      <c r="BT76" s="144" cm="1">
        <f t="array" ref="BT76">INDEX($K:$P,ROW(),MATCH(BT$3,$K$2:$P$2,0))</f>
        <v>0.7</v>
      </c>
      <c r="BU76" s="144" cm="1">
        <f t="array" ref="BU76">INDEX($K:$P,ROW(),MATCH(BU$3,$K$2:$P$2,0))</f>
        <v>0.7</v>
      </c>
      <c r="BV76" s="144" cm="1">
        <f t="array" ref="BV76">INDEX($K:$P,ROW(),MATCH(BV$3,$K$2:$P$2,0))</f>
        <v>0.7</v>
      </c>
      <c r="BW76" s="144" cm="1">
        <f t="array" ref="BW76">INDEX($K:$P,ROW(),MATCH(BW$3,$K$2:$P$2,0))</f>
        <v>0.7</v>
      </c>
      <c r="BX76" s="144" cm="1">
        <f t="array" ref="BX76">INDEX($K:$P,ROW(),MATCH(BX$3,$K$2:$P$2,0))</f>
        <v>0.7</v>
      </c>
      <c r="BY76" s="144" cm="1">
        <f t="array" ref="BY76">INDEX($K:$P,ROW(),MATCH(BY$3,$K$2:$P$2,0))</f>
        <v>0.7</v>
      </c>
      <c r="BZ76" s="144" cm="1">
        <f t="array" ref="BZ76">INDEX($K:$P,ROW(),MATCH(BZ$3,$K$2:$P$2,0))</f>
        <v>0.7</v>
      </c>
      <c r="CA76" s="144" cm="1">
        <f t="array" ref="CA76">INDEX($K:$P,ROW(),MATCH(CA$3,$K$2:$P$2,0))</f>
        <v>0.7</v>
      </c>
      <c r="CB76" s="144" cm="1">
        <f t="array" ref="CB76">INDEX($K:$P,ROW(),MATCH(CB$3,$K$2:$P$2,0))</f>
        <v>0.7</v>
      </c>
      <c r="CC76" s="144" cm="1">
        <f t="array" ref="CC76">INDEX($K:$P,ROW(),MATCH(CC$3,$K$2:$P$2,0))</f>
        <v>0.7</v>
      </c>
      <c r="CD76" s="144" cm="1">
        <f t="array" ref="CD76">INDEX($K:$P,ROW(),MATCH(CD$3,$K$2:$P$2,0))</f>
        <v>0.7</v>
      </c>
      <c r="CE76" s="144" cm="1">
        <f t="array" ref="CE76">INDEX($K:$P,ROW(),MATCH(CE$3,$K$2:$P$2,0))</f>
        <v>0.7</v>
      </c>
      <c r="CF76" s="144" cm="1">
        <f t="array" ref="CF76">INDEX($K:$P,ROW(),MATCH(CF$3,$K$2:$P$2,0))</f>
        <v>0.7</v>
      </c>
      <c r="CG76" s="144" cm="1">
        <f t="array" ref="CG76">INDEX($K:$P,ROW(),MATCH(CG$3,$K$2:$P$2,0))</f>
        <v>0.7</v>
      </c>
      <c r="CH76" s="144" cm="1">
        <f t="array" ref="CH76">INDEX($K:$P,ROW(),MATCH(CH$3,$K$2:$P$2,0))</f>
        <v>0.7</v>
      </c>
      <c r="CI76" s="144" cm="1">
        <f t="array" ref="CI76">INDEX($K:$P,ROW(),MATCH(CI$3,$K$2:$P$2,0))</f>
        <v>0.7</v>
      </c>
      <c r="CJ76" s="144" cm="1">
        <f t="array" ref="CJ76">INDEX($K:$P,ROW(),MATCH(CJ$3,$K$2:$P$2,0))</f>
        <v>0.7</v>
      </c>
      <c r="CK76" s="144" cm="1">
        <f t="array" ref="CK76">INDEX($K:$P,ROW(),MATCH(CK$3,$K$2:$P$2,0))</f>
        <v>0.7</v>
      </c>
      <c r="CL76" s="144" cm="1">
        <f t="array" ref="CL76">INDEX($K:$P,ROW(),MATCH(CL$3,$K$2:$P$2,0))</f>
        <v>0.7</v>
      </c>
    </row>
    <row r="77" spans="2:90" x14ac:dyDescent="0.4">
      <c r="B77" s="139" t="s">
        <v>1031</v>
      </c>
      <c r="C77" s="31"/>
      <c r="D77" s="31" t="s">
        <v>1029</v>
      </c>
      <c r="E77" s="31"/>
      <c r="F77" s="31"/>
      <c r="G77" s="31"/>
      <c r="H77" s="31"/>
      <c r="I77" s="73"/>
      <c r="J77" s="73"/>
      <c r="K77" s="17">
        <v>2</v>
      </c>
      <c r="L77" s="17">
        <v>2</v>
      </c>
      <c r="M77" s="17">
        <v>2</v>
      </c>
      <c r="N77" s="17">
        <v>2</v>
      </c>
      <c r="O77" s="17">
        <v>2</v>
      </c>
      <c r="P77" s="17">
        <v>2</v>
      </c>
      <c r="R77" s="15"/>
      <c r="S77" s="397" cm="1">
        <f t="array" ref="S77">INDEX($K:$P,ROW(),MATCH(S$3,$K$2:$P$2,0))</f>
        <v>2</v>
      </c>
      <c r="T77" s="397" cm="1">
        <f t="array" ref="T77">INDEX($K:$P,ROW(),MATCH(T$3,$K$2:$P$2,0))</f>
        <v>2</v>
      </c>
      <c r="U77" s="397" cm="1">
        <f t="array" ref="U77">INDEX($K:$P,ROW(),MATCH(U$3,$K$2:$P$2,0))</f>
        <v>2</v>
      </c>
      <c r="V77" s="397" cm="1">
        <f t="array" ref="V77">INDEX($K:$P,ROW(),MATCH(V$3,$K$2:$P$2,0))</f>
        <v>2</v>
      </c>
      <c r="W77" s="397" cm="1">
        <f t="array" ref="W77">INDEX($K:$P,ROW(),MATCH(W$3,$K$2:$P$2,0))</f>
        <v>2</v>
      </c>
      <c r="X77" s="397" cm="1">
        <f t="array" ref="X77">INDEX($K:$P,ROW(),MATCH(X$3,$K$2:$P$2,0))</f>
        <v>2</v>
      </c>
      <c r="Y77" s="397" cm="1">
        <f t="array" ref="Y77">INDEX($K:$P,ROW(),MATCH(Y$3,$K$2:$P$2,0))</f>
        <v>2</v>
      </c>
      <c r="Z77" s="397" cm="1">
        <f t="array" ref="Z77">INDEX($K:$P,ROW(),MATCH(Z$3,$K$2:$P$2,0))</f>
        <v>2</v>
      </c>
      <c r="AA77" s="397" cm="1">
        <f t="array" ref="AA77">INDEX($K:$P,ROW(),MATCH(AA$3,$K$2:$P$2,0))</f>
        <v>2</v>
      </c>
      <c r="AB77" s="397" cm="1">
        <f t="array" ref="AB77">INDEX($K:$P,ROW(),MATCH(AB$3,$K$2:$P$2,0))</f>
        <v>2</v>
      </c>
      <c r="AC77" s="397" cm="1">
        <f t="array" ref="AC77">INDEX($K:$P,ROW(),MATCH(AC$3,$K$2:$P$2,0))</f>
        <v>2</v>
      </c>
      <c r="AD77" s="397" cm="1">
        <f t="array" ref="AD77">INDEX($K:$P,ROW(),MATCH(AD$3,$K$2:$P$2,0))</f>
        <v>2</v>
      </c>
      <c r="AE77" s="397" cm="1">
        <f t="array" ref="AE77">INDEX($K:$P,ROW(),MATCH(AE$3,$K$2:$P$2,0))</f>
        <v>2</v>
      </c>
      <c r="AF77" s="397" cm="1">
        <f t="array" ref="AF77">INDEX($K:$P,ROW(),MATCH(AF$3,$K$2:$P$2,0))</f>
        <v>2</v>
      </c>
      <c r="AG77" s="397" cm="1">
        <f t="array" ref="AG77">INDEX($K:$P,ROW(),MATCH(AG$3,$K$2:$P$2,0))</f>
        <v>2</v>
      </c>
      <c r="AH77" s="397" cm="1">
        <f t="array" ref="AH77">INDEX($K:$P,ROW(),MATCH(AH$3,$K$2:$P$2,0))</f>
        <v>2</v>
      </c>
      <c r="AI77" s="397" cm="1">
        <f t="array" ref="AI77">INDEX($K:$P,ROW(),MATCH(AI$3,$K$2:$P$2,0))</f>
        <v>2</v>
      </c>
      <c r="AJ77" s="397" cm="1">
        <f t="array" ref="AJ77">INDEX($K:$P,ROW(),MATCH(AJ$3,$K$2:$P$2,0))</f>
        <v>2</v>
      </c>
      <c r="AK77" s="397" cm="1">
        <f t="array" ref="AK77">INDEX($K:$P,ROW(),MATCH(AK$3,$K$2:$P$2,0))</f>
        <v>2</v>
      </c>
      <c r="AL77" s="397" cm="1">
        <f t="array" ref="AL77">INDEX($K:$P,ROW(),MATCH(AL$3,$K$2:$P$2,0))</f>
        <v>2</v>
      </c>
      <c r="AM77" s="397" cm="1">
        <f t="array" ref="AM77">INDEX($K:$P,ROW(),MATCH(AM$3,$K$2:$P$2,0))</f>
        <v>2</v>
      </c>
      <c r="AN77" s="397" cm="1">
        <f t="array" ref="AN77">INDEX($K:$P,ROW(),MATCH(AN$3,$K$2:$P$2,0))</f>
        <v>2</v>
      </c>
      <c r="AO77" s="397" cm="1">
        <f t="array" ref="AO77">INDEX($K:$P,ROW(),MATCH(AO$3,$K$2:$P$2,0))</f>
        <v>2</v>
      </c>
      <c r="AP77" s="397" cm="1">
        <f t="array" ref="AP77">INDEX($K:$P,ROW(),MATCH(AP$3,$K$2:$P$2,0))</f>
        <v>2</v>
      </c>
      <c r="AQ77" s="397" cm="1">
        <f t="array" ref="AQ77">INDEX($K:$P,ROW(),MATCH(AQ$3,$K$2:$P$2,0))</f>
        <v>2</v>
      </c>
      <c r="AR77" s="397" cm="1">
        <f t="array" ref="AR77">INDEX($K:$P,ROW(),MATCH(AR$3,$K$2:$P$2,0))</f>
        <v>2</v>
      </c>
      <c r="AS77" s="397" cm="1">
        <f t="array" ref="AS77">INDEX($K:$P,ROW(),MATCH(AS$3,$K$2:$P$2,0))</f>
        <v>2</v>
      </c>
      <c r="AT77" s="397" cm="1">
        <f t="array" ref="AT77">INDEX($K:$P,ROW(),MATCH(AT$3,$K$2:$P$2,0))</f>
        <v>2</v>
      </c>
      <c r="AU77" s="397" cm="1">
        <f t="array" ref="AU77">INDEX($K:$P,ROW(),MATCH(AU$3,$K$2:$P$2,0))</f>
        <v>2</v>
      </c>
      <c r="AV77" s="397" cm="1">
        <f t="array" ref="AV77">INDEX($K:$P,ROW(),MATCH(AV$3,$K$2:$P$2,0))</f>
        <v>2</v>
      </c>
      <c r="AW77" s="397" cm="1">
        <f t="array" ref="AW77">INDEX($K:$P,ROW(),MATCH(AW$3,$K$2:$P$2,0))</f>
        <v>2</v>
      </c>
      <c r="AX77" s="397" cm="1">
        <f t="array" ref="AX77">INDEX($K:$P,ROW(),MATCH(AX$3,$K$2:$P$2,0))</f>
        <v>2</v>
      </c>
      <c r="AY77" s="397" cm="1">
        <f t="array" ref="AY77">INDEX($K:$P,ROW(),MATCH(AY$3,$K$2:$P$2,0))</f>
        <v>2</v>
      </c>
      <c r="AZ77" s="397" cm="1">
        <f t="array" ref="AZ77">INDEX($K:$P,ROW(),MATCH(AZ$3,$K$2:$P$2,0))</f>
        <v>2</v>
      </c>
      <c r="BA77" s="397" cm="1">
        <f t="array" ref="BA77">INDEX($K:$P,ROW(),MATCH(BA$3,$K$2:$P$2,0))</f>
        <v>2</v>
      </c>
      <c r="BB77" s="397" cm="1">
        <f t="array" ref="BB77">INDEX($K:$P,ROW(),MATCH(BB$3,$K$2:$P$2,0))</f>
        <v>2</v>
      </c>
      <c r="BC77" s="397" cm="1">
        <f t="array" ref="BC77">INDEX($K:$P,ROW(),MATCH(BC$3,$K$2:$P$2,0))</f>
        <v>2</v>
      </c>
      <c r="BD77" s="397" cm="1">
        <f t="array" ref="BD77">INDEX($K:$P,ROW(),MATCH(BD$3,$K$2:$P$2,0))</f>
        <v>2</v>
      </c>
      <c r="BE77" s="397" cm="1">
        <f t="array" ref="BE77">INDEX($K:$P,ROW(),MATCH(BE$3,$K$2:$P$2,0))</f>
        <v>2</v>
      </c>
      <c r="BF77" s="397" cm="1">
        <f t="array" ref="BF77">INDEX($K:$P,ROW(),MATCH(BF$3,$K$2:$P$2,0))</f>
        <v>2</v>
      </c>
      <c r="BG77" s="397" cm="1">
        <f t="array" ref="BG77">INDEX($K:$P,ROW(),MATCH(BG$3,$K$2:$P$2,0))</f>
        <v>2</v>
      </c>
      <c r="BH77" s="397" cm="1">
        <f t="array" ref="BH77">INDEX($K:$P,ROW(),MATCH(BH$3,$K$2:$P$2,0))</f>
        <v>2</v>
      </c>
      <c r="BI77" s="397" cm="1">
        <f t="array" ref="BI77">INDEX($K:$P,ROW(),MATCH(BI$3,$K$2:$P$2,0))</f>
        <v>2</v>
      </c>
      <c r="BJ77" s="397" cm="1">
        <f t="array" ref="BJ77">INDEX($K:$P,ROW(),MATCH(BJ$3,$K$2:$P$2,0))</f>
        <v>2</v>
      </c>
      <c r="BK77" s="397" cm="1">
        <f t="array" ref="BK77">INDEX($K:$P,ROW(),MATCH(BK$3,$K$2:$P$2,0))</f>
        <v>2</v>
      </c>
      <c r="BL77" s="397" cm="1">
        <f t="array" ref="BL77">INDEX($K:$P,ROW(),MATCH(BL$3,$K$2:$P$2,0))</f>
        <v>2</v>
      </c>
      <c r="BM77" s="397" cm="1">
        <f t="array" ref="BM77">INDEX($K:$P,ROW(),MATCH(BM$3,$K$2:$P$2,0))</f>
        <v>2</v>
      </c>
      <c r="BN77" s="397" cm="1">
        <f t="array" ref="BN77">INDEX($K:$P,ROW(),MATCH(BN$3,$K$2:$P$2,0))</f>
        <v>2</v>
      </c>
      <c r="BO77" s="397" cm="1">
        <f t="array" ref="BO77">INDEX($K:$P,ROW(),MATCH(BO$3,$K$2:$P$2,0))</f>
        <v>2</v>
      </c>
      <c r="BP77" s="397" cm="1">
        <f t="array" ref="BP77">INDEX($K:$P,ROW(),MATCH(BP$3,$K$2:$P$2,0))</f>
        <v>2</v>
      </c>
      <c r="BQ77" s="397" cm="1">
        <f t="array" ref="BQ77">INDEX($K:$P,ROW(),MATCH(BQ$3,$K$2:$P$2,0))</f>
        <v>2</v>
      </c>
      <c r="BR77" s="397" cm="1">
        <f t="array" ref="BR77">INDEX($K:$P,ROW(),MATCH(BR$3,$K$2:$P$2,0))</f>
        <v>2</v>
      </c>
      <c r="BS77" s="397" cm="1">
        <f t="array" ref="BS77">INDEX($K:$P,ROW(),MATCH(BS$3,$K$2:$P$2,0))</f>
        <v>2</v>
      </c>
      <c r="BT77" s="397" cm="1">
        <f t="array" ref="BT77">INDEX($K:$P,ROW(),MATCH(BT$3,$K$2:$P$2,0))</f>
        <v>2</v>
      </c>
      <c r="BU77" s="397" cm="1">
        <f t="array" ref="BU77">INDEX($K:$P,ROW(),MATCH(BU$3,$K$2:$P$2,0))</f>
        <v>2</v>
      </c>
      <c r="BV77" s="397" cm="1">
        <f t="array" ref="BV77">INDEX($K:$P,ROW(),MATCH(BV$3,$K$2:$P$2,0))</f>
        <v>2</v>
      </c>
      <c r="BW77" s="397" cm="1">
        <f t="array" ref="BW77">INDEX($K:$P,ROW(),MATCH(BW$3,$K$2:$P$2,0))</f>
        <v>2</v>
      </c>
      <c r="BX77" s="397" cm="1">
        <f t="array" ref="BX77">INDEX($K:$P,ROW(),MATCH(BX$3,$K$2:$P$2,0))</f>
        <v>2</v>
      </c>
      <c r="BY77" s="397" cm="1">
        <f t="array" ref="BY77">INDEX($K:$P,ROW(),MATCH(BY$3,$K$2:$P$2,0))</f>
        <v>2</v>
      </c>
      <c r="BZ77" s="397" cm="1">
        <f t="array" ref="BZ77">INDEX($K:$P,ROW(),MATCH(BZ$3,$K$2:$P$2,0))</f>
        <v>2</v>
      </c>
      <c r="CA77" s="397" cm="1">
        <f t="array" ref="CA77">INDEX($K:$P,ROW(),MATCH(CA$3,$K$2:$P$2,0))</f>
        <v>2</v>
      </c>
      <c r="CB77" s="397" cm="1">
        <f t="array" ref="CB77">INDEX($K:$P,ROW(),MATCH(CB$3,$K$2:$P$2,0))</f>
        <v>2</v>
      </c>
      <c r="CC77" s="397" cm="1">
        <f t="array" ref="CC77">INDEX($K:$P,ROW(),MATCH(CC$3,$K$2:$P$2,0))</f>
        <v>2</v>
      </c>
      <c r="CD77" s="397" cm="1">
        <f t="array" ref="CD77">INDEX($K:$P,ROW(),MATCH(CD$3,$K$2:$P$2,0))</f>
        <v>2</v>
      </c>
      <c r="CE77" s="397" cm="1">
        <f t="array" ref="CE77">INDEX($K:$P,ROW(),MATCH(CE$3,$K$2:$P$2,0))</f>
        <v>2</v>
      </c>
      <c r="CF77" s="397" cm="1">
        <f t="array" ref="CF77">INDEX($K:$P,ROW(),MATCH(CF$3,$K$2:$P$2,0))</f>
        <v>2</v>
      </c>
      <c r="CG77" s="397" cm="1">
        <f t="array" ref="CG77">INDEX($K:$P,ROW(),MATCH(CG$3,$K$2:$P$2,0))</f>
        <v>2</v>
      </c>
      <c r="CH77" s="397" cm="1">
        <f t="array" ref="CH77">INDEX($K:$P,ROW(),MATCH(CH$3,$K$2:$P$2,0))</f>
        <v>2</v>
      </c>
      <c r="CI77" s="397" cm="1">
        <f t="array" ref="CI77">INDEX($K:$P,ROW(),MATCH(CI$3,$K$2:$P$2,0))</f>
        <v>2</v>
      </c>
      <c r="CJ77" s="397" cm="1">
        <f t="array" ref="CJ77">INDEX($K:$P,ROW(),MATCH(CJ$3,$K$2:$P$2,0))</f>
        <v>2</v>
      </c>
      <c r="CK77" s="397" cm="1">
        <f t="array" ref="CK77">INDEX($K:$P,ROW(),MATCH(CK$3,$K$2:$P$2,0))</f>
        <v>2</v>
      </c>
      <c r="CL77" s="397" cm="1">
        <f t="array" ref="CL77">INDEX($K:$P,ROW(),MATCH(CL$3,$K$2:$P$2,0))</f>
        <v>2</v>
      </c>
    </row>
    <row r="78" spans="2:90" x14ac:dyDescent="0.4">
      <c r="B78" s="122" t="str">
        <f>B94</f>
        <v># of New Plans</v>
      </c>
      <c r="C78" s="31" t="str">
        <f ca="1">OFFSET(C78,16,0)</f>
        <v>IS: revenue</v>
      </c>
      <c r="D78" s="31" t="s">
        <v>1029</v>
      </c>
      <c r="E78" s="31" t="s">
        <v>906</v>
      </c>
      <c r="F78" s="31"/>
      <c r="G78" s="31" t="str">
        <f t="shared" si="23"/>
        <v/>
      </c>
      <c r="H78" s="31"/>
      <c r="I78" s="73"/>
      <c r="J78" s="73"/>
      <c r="K78" s="114">
        <f t="shared" ref="K78:P78" ca="1" si="24">SUMIF($3:$3,K$2,78:78)</f>
        <v>23.333333333333325</v>
      </c>
      <c r="L78" s="114">
        <f t="shared" ca="1" si="24"/>
        <v>39.666666666666664</v>
      </c>
      <c r="M78" s="114">
        <f t="shared" ca="1" si="24"/>
        <v>53.66666666666665</v>
      </c>
      <c r="N78" s="114">
        <f t="shared" ca="1" si="24"/>
        <v>67.666666666666629</v>
      </c>
      <c r="O78" s="114">
        <f t="shared" ca="1" si="24"/>
        <v>81.666666666666657</v>
      </c>
      <c r="P78" s="114">
        <f t="shared" ca="1" si="24"/>
        <v>95.666666666666671</v>
      </c>
      <c r="R78" s="38"/>
      <c r="S78" s="230">
        <f ca="1">+IF((COLUMN()-COLUMN($S74))&lt;S77,0,OFFSET(S74,0,-S77)*S75*S76)</f>
        <v>0</v>
      </c>
      <c r="T78" s="230">
        <f t="shared" ref="T78:CE78" ca="1" si="25">+IF((COLUMN()-COLUMN($S74))&lt;T77,0,OFFSET(T74,0,-T77)*T75*T76)</f>
        <v>0</v>
      </c>
      <c r="U78" s="230">
        <f t="shared" ca="1" si="25"/>
        <v>2.333333333333333</v>
      </c>
      <c r="V78" s="230">
        <f t="shared" ca="1" si="25"/>
        <v>2.333333333333333</v>
      </c>
      <c r="W78" s="230">
        <f t="shared" ca="1" si="25"/>
        <v>2.333333333333333</v>
      </c>
      <c r="X78" s="230">
        <f t="shared" ca="1" si="25"/>
        <v>2.333333333333333</v>
      </c>
      <c r="Y78" s="230">
        <f t="shared" ca="1" si="25"/>
        <v>2.333333333333333</v>
      </c>
      <c r="Z78" s="230">
        <f t="shared" ca="1" si="25"/>
        <v>2.333333333333333</v>
      </c>
      <c r="AA78" s="230">
        <f t="shared" ca="1" si="25"/>
        <v>2.333333333333333</v>
      </c>
      <c r="AB78" s="230">
        <f t="shared" ca="1" si="25"/>
        <v>2.333333333333333</v>
      </c>
      <c r="AC78" s="230">
        <f t="shared" ca="1" si="25"/>
        <v>2.333333333333333</v>
      </c>
      <c r="AD78" s="230">
        <f t="shared" ca="1" si="25"/>
        <v>2.333333333333333</v>
      </c>
      <c r="AE78" s="230">
        <f t="shared" ca="1" si="25"/>
        <v>2.333333333333333</v>
      </c>
      <c r="AF78" s="230">
        <f t="shared" ca="1" si="25"/>
        <v>2.333333333333333</v>
      </c>
      <c r="AG78" s="230">
        <f t="shared" ca="1" si="25"/>
        <v>3.5</v>
      </c>
      <c r="AH78" s="230">
        <f t="shared" ca="1" si="25"/>
        <v>3.5</v>
      </c>
      <c r="AI78" s="230">
        <f t="shared" ca="1" si="25"/>
        <v>3.5</v>
      </c>
      <c r="AJ78" s="230">
        <f t="shared" ca="1" si="25"/>
        <v>3.5</v>
      </c>
      <c r="AK78" s="230">
        <f t="shared" ca="1" si="25"/>
        <v>3.5</v>
      </c>
      <c r="AL78" s="230">
        <f t="shared" ca="1" si="25"/>
        <v>3.5</v>
      </c>
      <c r="AM78" s="230">
        <f t="shared" ca="1" si="25"/>
        <v>3.5</v>
      </c>
      <c r="AN78" s="230">
        <f t="shared" ca="1" si="25"/>
        <v>3.5</v>
      </c>
      <c r="AO78" s="230">
        <f t="shared" ca="1" si="25"/>
        <v>3.5</v>
      </c>
      <c r="AP78" s="230">
        <f t="shared" ca="1" si="25"/>
        <v>3.5</v>
      </c>
      <c r="AQ78" s="230">
        <f t="shared" ca="1" si="25"/>
        <v>3.5</v>
      </c>
      <c r="AR78" s="230">
        <f t="shared" ca="1" si="25"/>
        <v>3.5</v>
      </c>
      <c r="AS78" s="230">
        <f t="shared" ca="1" si="25"/>
        <v>4.6666666666666661</v>
      </c>
      <c r="AT78" s="230">
        <f t="shared" ca="1" si="25"/>
        <v>4.6666666666666661</v>
      </c>
      <c r="AU78" s="230">
        <f t="shared" ca="1" si="25"/>
        <v>4.6666666666666661</v>
      </c>
      <c r="AV78" s="230">
        <f t="shared" ca="1" si="25"/>
        <v>4.6666666666666661</v>
      </c>
      <c r="AW78" s="230">
        <f t="shared" ca="1" si="25"/>
        <v>4.6666666666666661</v>
      </c>
      <c r="AX78" s="230">
        <f t="shared" ca="1" si="25"/>
        <v>4.6666666666666661</v>
      </c>
      <c r="AY78" s="230">
        <f t="shared" ca="1" si="25"/>
        <v>4.6666666666666661</v>
      </c>
      <c r="AZ78" s="230">
        <f t="shared" ca="1" si="25"/>
        <v>4.6666666666666661</v>
      </c>
      <c r="BA78" s="230">
        <f t="shared" ca="1" si="25"/>
        <v>4.6666666666666661</v>
      </c>
      <c r="BB78" s="230">
        <f t="shared" ca="1" si="25"/>
        <v>4.6666666666666661</v>
      </c>
      <c r="BC78" s="230">
        <f t="shared" ca="1" si="25"/>
        <v>4.6666666666666661</v>
      </c>
      <c r="BD78" s="230">
        <f t="shared" ca="1" si="25"/>
        <v>4.6666666666666661</v>
      </c>
      <c r="BE78" s="230">
        <f t="shared" ca="1" si="25"/>
        <v>5.8333333333333321</v>
      </c>
      <c r="BF78" s="230">
        <f t="shared" ca="1" si="25"/>
        <v>5.8333333333333321</v>
      </c>
      <c r="BG78" s="230">
        <f t="shared" ca="1" si="25"/>
        <v>5.8333333333333321</v>
      </c>
      <c r="BH78" s="230">
        <f t="shared" ca="1" si="25"/>
        <v>5.8333333333333321</v>
      </c>
      <c r="BI78" s="230">
        <f t="shared" ca="1" si="25"/>
        <v>5.8333333333333321</v>
      </c>
      <c r="BJ78" s="230">
        <f t="shared" ca="1" si="25"/>
        <v>5.8333333333333321</v>
      </c>
      <c r="BK78" s="230">
        <f t="shared" ca="1" si="25"/>
        <v>5.8333333333333321</v>
      </c>
      <c r="BL78" s="230">
        <f t="shared" ca="1" si="25"/>
        <v>5.8333333333333321</v>
      </c>
      <c r="BM78" s="230">
        <f t="shared" ca="1" si="25"/>
        <v>5.8333333333333321</v>
      </c>
      <c r="BN78" s="230">
        <f t="shared" ca="1" si="25"/>
        <v>5.8333333333333321</v>
      </c>
      <c r="BO78" s="230">
        <f t="shared" ca="1" si="25"/>
        <v>5.8333333333333321</v>
      </c>
      <c r="BP78" s="230">
        <f t="shared" ca="1" si="25"/>
        <v>5.8333333333333321</v>
      </c>
      <c r="BQ78" s="230">
        <f t="shared" ca="1" si="25"/>
        <v>7</v>
      </c>
      <c r="BR78" s="230">
        <f t="shared" ca="1" si="25"/>
        <v>7</v>
      </c>
      <c r="BS78" s="230">
        <f t="shared" ca="1" si="25"/>
        <v>7</v>
      </c>
      <c r="BT78" s="230">
        <f t="shared" ca="1" si="25"/>
        <v>7</v>
      </c>
      <c r="BU78" s="230">
        <f t="shared" ca="1" si="25"/>
        <v>7</v>
      </c>
      <c r="BV78" s="230">
        <f t="shared" ca="1" si="25"/>
        <v>7</v>
      </c>
      <c r="BW78" s="230">
        <f t="shared" ca="1" si="25"/>
        <v>7</v>
      </c>
      <c r="BX78" s="230">
        <f t="shared" ca="1" si="25"/>
        <v>7</v>
      </c>
      <c r="BY78" s="230">
        <f t="shared" ca="1" si="25"/>
        <v>7</v>
      </c>
      <c r="BZ78" s="230">
        <f t="shared" ca="1" si="25"/>
        <v>7</v>
      </c>
      <c r="CA78" s="230">
        <f t="shared" ca="1" si="25"/>
        <v>7</v>
      </c>
      <c r="CB78" s="230">
        <f t="shared" ca="1" si="25"/>
        <v>7</v>
      </c>
      <c r="CC78" s="230">
        <f t="shared" ca="1" si="25"/>
        <v>8.1666666666666661</v>
      </c>
      <c r="CD78" s="230">
        <f t="shared" ca="1" si="25"/>
        <v>8.1666666666666661</v>
      </c>
      <c r="CE78" s="230">
        <f t="shared" ca="1" si="25"/>
        <v>8.1666666666666661</v>
      </c>
      <c r="CF78" s="230">
        <f t="shared" ref="CF78:CL78" ca="1" si="26">+IF((COLUMN()-COLUMN($S74))&lt;CF77,0,OFFSET(CF74,0,-CF77)*CF75*CF76)</f>
        <v>8.1666666666666661</v>
      </c>
      <c r="CG78" s="230">
        <f t="shared" ca="1" si="26"/>
        <v>8.1666666666666661</v>
      </c>
      <c r="CH78" s="230">
        <f t="shared" ca="1" si="26"/>
        <v>8.1666666666666661</v>
      </c>
      <c r="CI78" s="230">
        <f t="shared" ca="1" si="26"/>
        <v>8.1666666666666661</v>
      </c>
      <c r="CJ78" s="230">
        <f t="shared" ca="1" si="26"/>
        <v>8.1666666666666661</v>
      </c>
      <c r="CK78" s="230">
        <f t="shared" ca="1" si="26"/>
        <v>8.1666666666666661</v>
      </c>
      <c r="CL78" s="230">
        <f t="shared" ca="1" si="26"/>
        <v>8.1666666666666661</v>
      </c>
    </row>
    <row r="79" spans="2:90" x14ac:dyDescent="0.4">
      <c r="B79" s="130"/>
      <c r="C79" s="31"/>
      <c r="D79" s="31" t="s">
        <v>1029</v>
      </c>
      <c r="E79" s="31" t="s">
        <v>906</v>
      </c>
      <c r="F79" s="31"/>
      <c r="G79" s="31" t="str">
        <f t="shared" si="23"/>
        <v/>
      </c>
      <c r="H79" s="31"/>
      <c r="I79" s="73"/>
      <c r="J79" s="73"/>
      <c r="K79" s="39"/>
      <c r="L79" s="39"/>
      <c r="M79" s="39"/>
      <c r="N79" s="39"/>
      <c r="O79" s="39"/>
      <c r="P79" s="39"/>
      <c r="R79" s="38"/>
    </row>
    <row r="80" spans="2:90" x14ac:dyDescent="0.4">
      <c r="B80" s="93" t="s">
        <v>226</v>
      </c>
      <c r="C80" s="31"/>
      <c r="D80" s="31" t="s">
        <v>1029</v>
      </c>
      <c r="E80" s="31" t="s">
        <v>906</v>
      </c>
      <c r="F80" s="31"/>
      <c r="G80" s="31" t="str">
        <f t="shared" si="23"/>
        <v/>
      </c>
      <c r="H80" s="31"/>
      <c r="I80" s="73"/>
      <c r="J80" s="73"/>
      <c r="K80" s="39"/>
      <c r="L80" s="39"/>
      <c r="M80" s="39"/>
      <c r="N80" s="39"/>
      <c r="O80" s="39"/>
      <c r="P80" s="39"/>
      <c r="R80" s="38"/>
    </row>
    <row r="81" spans="2:90" x14ac:dyDescent="0.4">
      <c r="B81" s="152" t="str">
        <f>B86&amp;" Salary"</f>
        <v>AE Salary</v>
      </c>
      <c r="C81" s="31"/>
      <c r="D81" s="31" t="s">
        <v>1029</v>
      </c>
      <c r="E81" s="31" t="s">
        <v>906</v>
      </c>
      <c r="F81" s="31"/>
      <c r="G81" s="31" t="str">
        <f t="shared" si="23"/>
        <v/>
      </c>
      <c r="H81" s="31"/>
      <c r="I81" s="73"/>
      <c r="J81" s="73"/>
      <c r="K81" s="18">
        <v>50000</v>
      </c>
      <c r="L81" s="18">
        <v>50000</v>
      </c>
      <c r="M81" s="18">
        <v>50000</v>
      </c>
      <c r="N81" s="18">
        <v>50000</v>
      </c>
      <c r="O81" s="18">
        <v>50000</v>
      </c>
      <c r="P81" s="18">
        <v>50000</v>
      </c>
      <c r="R81" s="38"/>
      <c r="S81" s="141" cm="1">
        <f t="array" ref="S81">INDEX($K:$P,ROW(),MATCH(S$3,$K$2:$P$2,0))/12</f>
        <v>4166.666666666667</v>
      </c>
      <c r="T81" s="141" cm="1">
        <f t="array" ref="T81">INDEX($K:$P,ROW(),MATCH(T$3,$K$2:$P$2,0))/12</f>
        <v>4166.666666666667</v>
      </c>
      <c r="U81" s="141" cm="1">
        <f t="array" ref="U81">INDEX($K:$P,ROW(),MATCH(U$3,$K$2:$P$2,0))/12</f>
        <v>4166.666666666667</v>
      </c>
      <c r="V81" s="141" cm="1">
        <f t="array" ref="V81">INDEX($K:$P,ROW(),MATCH(V$3,$K$2:$P$2,0))/12</f>
        <v>4166.666666666667</v>
      </c>
      <c r="W81" s="141" cm="1">
        <f t="array" ref="W81">INDEX($K:$P,ROW(),MATCH(W$3,$K$2:$P$2,0))/12</f>
        <v>4166.666666666667</v>
      </c>
      <c r="X81" s="141" cm="1">
        <f t="array" ref="X81">INDEX($K:$P,ROW(),MATCH(X$3,$K$2:$P$2,0))/12</f>
        <v>4166.666666666667</v>
      </c>
      <c r="Y81" s="141" cm="1">
        <f t="array" ref="Y81">INDEX($K:$P,ROW(),MATCH(Y$3,$K$2:$P$2,0))/12</f>
        <v>4166.666666666667</v>
      </c>
      <c r="Z81" s="141" cm="1">
        <f t="array" ref="Z81">INDEX($K:$P,ROW(),MATCH(Z$3,$K$2:$P$2,0))/12</f>
        <v>4166.666666666667</v>
      </c>
      <c r="AA81" s="141" cm="1">
        <f t="array" ref="AA81">INDEX($K:$P,ROW(),MATCH(AA$3,$K$2:$P$2,0))/12</f>
        <v>4166.666666666667</v>
      </c>
      <c r="AB81" s="141" cm="1">
        <f t="array" ref="AB81">INDEX($K:$P,ROW(),MATCH(AB$3,$K$2:$P$2,0))/12</f>
        <v>4166.666666666667</v>
      </c>
      <c r="AC81" s="141" cm="1">
        <f t="array" ref="AC81">INDEX($K:$P,ROW(),MATCH(AC$3,$K$2:$P$2,0))/12</f>
        <v>4166.666666666667</v>
      </c>
      <c r="AD81" s="141" cm="1">
        <f t="array" ref="AD81">INDEX($K:$P,ROW(),MATCH(AD$3,$K$2:$P$2,0))/12</f>
        <v>4166.666666666667</v>
      </c>
      <c r="AE81" s="141" cm="1">
        <f t="array" ref="AE81">INDEX($K:$P,ROW(),MATCH(AE$3,$K$2:$P$2,0))/12</f>
        <v>4166.666666666667</v>
      </c>
      <c r="AF81" s="141" cm="1">
        <f t="array" ref="AF81">INDEX($K:$P,ROW(),MATCH(AF$3,$K$2:$P$2,0))/12</f>
        <v>4166.666666666667</v>
      </c>
      <c r="AG81" s="141" cm="1">
        <f t="array" ref="AG81">INDEX($K:$P,ROW(),MATCH(AG$3,$K$2:$P$2,0))/12</f>
        <v>4166.666666666667</v>
      </c>
      <c r="AH81" s="141" cm="1">
        <f t="array" ref="AH81">INDEX($K:$P,ROW(),MATCH(AH$3,$K$2:$P$2,0))/12</f>
        <v>4166.666666666667</v>
      </c>
      <c r="AI81" s="141" cm="1">
        <f t="array" ref="AI81">INDEX($K:$P,ROW(),MATCH(AI$3,$K$2:$P$2,0))/12</f>
        <v>4166.666666666667</v>
      </c>
      <c r="AJ81" s="141" cm="1">
        <f t="array" ref="AJ81">INDEX($K:$P,ROW(),MATCH(AJ$3,$K$2:$P$2,0))/12</f>
        <v>4166.666666666667</v>
      </c>
      <c r="AK81" s="141" cm="1">
        <f t="array" ref="AK81">INDEX($K:$P,ROW(),MATCH(AK$3,$K$2:$P$2,0))/12</f>
        <v>4166.666666666667</v>
      </c>
      <c r="AL81" s="141" cm="1">
        <f t="array" ref="AL81">INDEX($K:$P,ROW(),MATCH(AL$3,$K$2:$P$2,0))/12</f>
        <v>4166.666666666667</v>
      </c>
      <c r="AM81" s="141" cm="1">
        <f t="array" ref="AM81">INDEX($K:$P,ROW(),MATCH(AM$3,$K$2:$P$2,0))/12</f>
        <v>4166.666666666667</v>
      </c>
      <c r="AN81" s="141" cm="1">
        <f t="array" ref="AN81">INDEX($K:$P,ROW(),MATCH(AN$3,$K$2:$P$2,0))/12</f>
        <v>4166.666666666667</v>
      </c>
      <c r="AO81" s="141" cm="1">
        <f t="array" ref="AO81">INDEX($K:$P,ROW(),MATCH(AO$3,$K$2:$P$2,0))/12</f>
        <v>4166.666666666667</v>
      </c>
      <c r="AP81" s="141" cm="1">
        <f t="array" ref="AP81">INDEX($K:$P,ROW(),MATCH(AP$3,$K$2:$P$2,0))/12</f>
        <v>4166.666666666667</v>
      </c>
      <c r="AQ81" s="141" cm="1">
        <f t="array" ref="AQ81">INDEX($K:$P,ROW(),MATCH(AQ$3,$K$2:$P$2,0))/12</f>
        <v>4166.666666666667</v>
      </c>
      <c r="AR81" s="141" cm="1">
        <f t="array" ref="AR81">INDEX($K:$P,ROW(),MATCH(AR$3,$K$2:$P$2,0))/12</f>
        <v>4166.666666666667</v>
      </c>
      <c r="AS81" s="141" cm="1">
        <f t="array" ref="AS81">INDEX($K:$P,ROW(),MATCH(AS$3,$K$2:$P$2,0))/12</f>
        <v>4166.666666666667</v>
      </c>
      <c r="AT81" s="141" cm="1">
        <f t="array" ref="AT81">INDEX($K:$P,ROW(),MATCH(AT$3,$K$2:$P$2,0))/12</f>
        <v>4166.666666666667</v>
      </c>
      <c r="AU81" s="141" cm="1">
        <f t="array" ref="AU81">INDEX($K:$P,ROW(),MATCH(AU$3,$K$2:$P$2,0))/12</f>
        <v>4166.666666666667</v>
      </c>
      <c r="AV81" s="141" cm="1">
        <f t="array" ref="AV81">INDEX($K:$P,ROW(),MATCH(AV$3,$K$2:$P$2,0))/12</f>
        <v>4166.666666666667</v>
      </c>
      <c r="AW81" s="141" cm="1">
        <f t="array" ref="AW81">INDEX($K:$P,ROW(),MATCH(AW$3,$K$2:$P$2,0))/12</f>
        <v>4166.666666666667</v>
      </c>
      <c r="AX81" s="141" cm="1">
        <f t="array" ref="AX81">INDEX($K:$P,ROW(),MATCH(AX$3,$K$2:$P$2,0))/12</f>
        <v>4166.666666666667</v>
      </c>
      <c r="AY81" s="141" cm="1">
        <f t="array" ref="AY81">INDEX($K:$P,ROW(),MATCH(AY$3,$K$2:$P$2,0))/12</f>
        <v>4166.666666666667</v>
      </c>
      <c r="AZ81" s="141" cm="1">
        <f t="array" ref="AZ81">INDEX($K:$P,ROW(),MATCH(AZ$3,$K$2:$P$2,0))/12</f>
        <v>4166.666666666667</v>
      </c>
      <c r="BA81" s="141" cm="1">
        <f t="array" ref="BA81">INDEX($K:$P,ROW(),MATCH(BA$3,$K$2:$P$2,0))/12</f>
        <v>4166.666666666667</v>
      </c>
      <c r="BB81" s="141" cm="1">
        <f t="array" ref="BB81">INDEX($K:$P,ROW(),MATCH(BB$3,$K$2:$P$2,0))/12</f>
        <v>4166.666666666667</v>
      </c>
      <c r="BC81" s="141" cm="1">
        <f t="array" ref="BC81">INDEX($K:$P,ROW(),MATCH(BC$3,$K$2:$P$2,0))/12</f>
        <v>4166.666666666667</v>
      </c>
      <c r="BD81" s="141" cm="1">
        <f t="array" ref="BD81">INDEX($K:$P,ROW(),MATCH(BD$3,$K$2:$P$2,0))/12</f>
        <v>4166.666666666667</v>
      </c>
      <c r="BE81" s="141" cm="1">
        <f t="array" ref="BE81">INDEX($K:$P,ROW(),MATCH(BE$3,$K$2:$P$2,0))/12</f>
        <v>4166.666666666667</v>
      </c>
      <c r="BF81" s="141" cm="1">
        <f t="array" ref="BF81">INDEX($K:$P,ROW(),MATCH(BF$3,$K$2:$P$2,0))/12</f>
        <v>4166.666666666667</v>
      </c>
      <c r="BG81" s="141" cm="1">
        <f t="array" ref="BG81">INDEX($K:$P,ROW(),MATCH(BG$3,$K$2:$P$2,0))/12</f>
        <v>4166.666666666667</v>
      </c>
      <c r="BH81" s="141" cm="1">
        <f t="array" ref="BH81">INDEX($K:$P,ROW(),MATCH(BH$3,$K$2:$P$2,0))/12</f>
        <v>4166.666666666667</v>
      </c>
      <c r="BI81" s="141" cm="1">
        <f t="array" ref="BI81">INDEX($K:$P,ROW(),MATCH(BI$3,$K$2:$P$2,0))/12</f>
        <v>4166.666666666667</v>
      </c>
      <c r="BJ81" s="141" cm="1">
        <f t="array" ref="BJ81">INDEX($K:$P,ROW(),MATCH(BJ$3,$K$2:$P$2,0))/12</f>
        <v>4166.666666666667</v>
      </c>
      <c r="BK81" s="141" cm="1">
        <f t="array" ref="BK81">INDEX($K:$P,ROW(),MATCH(BK$3,$K$2:$P$2,0))/12</f>
        <v>4166.666666666667</v>
      </c>
      <c r="BL81" s="141" cm="1">
        <f t="array" ref="BL81">INDEX($K:$P,ROW(),MATCH(BL$3,$K$2:$P$2,0))/12</f>
        <v>4166.666666666667</v>
      </c>
      <c r="BM81" s="141" cm="1">
        <f t="array" ref="BM81">INDEX($K:$P,ROW(),MATCH(BM$3,$K$2:$P$2,0))/12</f>
        <v>4166.666666666667</v>
      </c>
      <c r="BN81" s="141" cm="1">
        <f t="array" ref="BN81">INDEX($K:$P,ROW(),MATCH(BN$3,$K$2:$P$2,0))/12</f>
        <v>4166.666666666667</v>
      </c>
      <c r="BO81" s="141" cm="1">
        <f t="array" ref="BO81">INDEX($K:$P,ROW(),MATCH(BO$3,$K$2:$P$2,0))/12</f>
        <v>4166.666666666667</v>
      </c>
      <c r="BP81" s="141" cm="1">
        <f t="array" ref="BP81">INDEX($K:$P,ROW(),MATCH(BP$3,$K$2:$P$2,0))/12</f>
        <v>4166.666666666667</v>
      </c>
      <c r="BQ81" s="141" cm="1">
        <f t="array" ref="BQ81">INDEX($K:$P,ROW(),MATCH(BQ$3,$K$2:$P$2,0))/12</f>
        <v>4166.666666666667</v>
      </c>
      <c r="BR81" s="141" cm="1">
        <f t="array" ref="BR81">INDEX($K:$P,ROW(),MATCH(BR$3,$K$2:$P$2,0))/12</f>
        <v>4166.666666666667</v>
      </c>
      <c r="BS81" s="141" cm="1">
        <f t="array" ref="BS81">INDEX($K:$P,ROW(),MATCH(BS$3,$K$2:$P$2,0))/12</f>
        <v>4166.666666666667</v>
      </c>
      <c r="BT81" s="141" cm="1">
        <f t="array" ref="BT81">INDEX($K:$P,ROW(),MATCH(BT$3,$K$2:$P$2,0))/12</f>
        <v>4166.666666666667</v>
      </c>
      <c r="BU81" s="141" cm="1">
        <f t="array" ref="BU81">INDEX($K:$P,ROW(),MATCH(BU$3,$K$2:$P$2,0))/12</f>
        <v>4166.666666666667</v>
      </c>
      <c r="BV81" s="141" cm="1">
        <f t="array" ref="BV81">INDEX($K:$P,ROW(),MATCH(BV$3,$K$2:$P$2,0))/12</f>
        <v>4166.666666666667</v>
      </c>
      <c r="BW81" s="141" cm="1">
        <f t="array" ref="BW81">INDEX($K:$P,ROW(),MATCH(BW$3,$K$2:$P$2,0))/12</f>
        <v>4166.666666666667</v>
      </c>
      <c r="BX81" s="141" cm="1">
        <f t="array" ref="BX81">INDEX($K:$P,ROW(),MATCH(BX$3,$K$2:$P$2,0))/12</f>
        <v>4166.666666666667</v>
      </c>
      <c r="BY81" s="141" cm="1">
        <f t="array" ref="BY81">INDEX($K:$P,ROW(),MATCH(BY$3,$K$2:$P$2,0))/12</f>
        <v>4166.666666666667</v>
      </c>
      <c r="BZ81" s="141" cm="1">
        <f t="array" ref="BZ81">INDEX($K:$P,ROW(),MATCH(BZ$3,$K$2:$P$2,0))/12</f>
        <v>4166.666666666667</v>
      </c>
      <c r="CA81" s="141" cm="1">
        <f t="array" ref="CA81">INDEX($K:$P,ROW(),MATCH(CA$3,$K$2:$P$2,0))/12</f>
        <v>4166.666666666667</v>
      </c>
      <c r="CB81" s="141" cm="1">
        <f t="array" ref="CB81">INDEX($K:$P,ROW(),MATCH(CB$3,$K$2:$P$2,0))/12</f>
        <v>4166.666666666667</v>
      </c>
      <c r="CC81" s="141" cm="1">
        <f t="array" ref="CC81">INDEX($K:$P,ROW(),MATCH(CC$3,$K$2:$P$2,0))/12</f>
        <v>4166.666666666667</v>
      </c>
      <c r="CD81" s="141" cm="1">
        <f t="array" ref="CD81">INDEX($K:$P,ROW(),MATCH(CD$3,$K$2:$P$2,0))/12</f>
        <v>4166.666666666667</v>
      </c>
      <c r="CE81" s="141" cm="1">
        <f t="array" ref="CE81">INDEX($K:$P,ROW(),MATCH(CE$3,$K$2:$P$2,0))/12</f>
        <v>4166.666666666667</v>
      </c>
      <c r="CF81" s="141" cm="1">
        <f t="array" ref="CF81">INDEX($K:$P,ROW(),MATCH(CF$3,$K$2:$P$2,0))/12</f>
        <v>4166.666666666667</v>
      </c>
      <c r="CG81" s="141" cm="1">
        <f t="array" ref="CG81">INDEX($K:$P,ROW(),MATCH(CG$3,$K$2:$P$2,0))/12</f>
        <v>4166.666666666667</v>
      </c>
      <c r="CH81" s="141" cm="1">
        <f t="array" ref="CH81">INDEX($K:$P,ROW(),MATCH(CH$3,$K$2:$P$2,0))/12</f>
        <v>4166.666666666667</v>
      </c>
      <c r="CI81" s="141" cm="1">
        <f t="array" ref="CI81">INDEX($K:$P,ROW(),MATCH(CI$3,$K$2:$P$2,0))/12</f>
        <v>4166.666666666667</v>
      </c>
      <c r="CJ81" s="141" cm="1">
        <f t="array" ref="CJ81">INDEX($K:$P,ROW(),MATCH(CJ$3,$K$2:$P$2,0))/12</f>
        <v>4166.666666666667</v>
      </c>
      <c r="CK81" s="141" cm="1">
        <f t="array" ref="CK81">INDEX($K:$P,ROW(),MATCH(CK$3,$K$2:$P$2,0))/12</f>
        <v>4166.666666666667</v>
      </c>
      <c r="CL81" s="141" cm="1">
        <f t="array" ref="CL81">INDEX($K:$P,ROW(),MATCH(CL$3,$K$2:$P$2,0))/12</f>
        <v>4166.666666666667</v>
      </c>
    </row>
    <row r="82" spans="2:90" x14ac:dyDescent="0.4">
      <c r="B82" s="139" t="str">
        <f>"$/"&amp;B94&amp;" - Commission"</f>
        <v>$/# of New Plans - Commission</v>
      </c>
      <c r="C82" s="31"/>
      <c r="D82" s="31" t="s">
        <v>1029</v>
      </c>
      <c r="E82" s="31" t="s">
        <v>906</v>
      </c>
      <c r="F82" s="31"/>
      <c r="G82" s="31" t="str">
        <f t="shared" si="23"/>
        <v/>
      </c>
      <c r="H82" s="31"/>
      <c r="I82" s="73"/>
      <c r="J82" s="73"/>
      <c r="K82" s="16">
        <v>0.05</v>
      </c>
      <c r="L82" s="176">
        <v>0.05</v>
      </c>
      <c r="M82" s="176">
        <v>0.05</v>
      </c>
      <c r="N82" s="176">
        <v>0.05</v>
      </c>
      <c r="O82" s="176">
        <v>0.05</v>
      </c>
      <c r="P82" s="176">
        <v>0.05</v>
      </c>
      <c r="R82" s="38"/>
      <c r="S82" s="144" cm="1">
        <f t="array" ref="S82">INDEX($K:$P,ROW(),MATCH(S$3,$K$2:$P$2,0))</f>
        <v>0.05</v>
      </c>
      <c r="T82" s="144" cm="1">
        <f t="array" ref="T82">INDEX($K:$P,ROW(),MATCH(T$3,$K$2:$P$2,0))</f>
        <v>0.05</v>
      </c>
      <c r="U82" s="144" cm="1">
        <f t="array" ref="U82">INDEX($K:$P,ROW(),MATCH(U$3,$K$2:$P$2,0))</f>
        <v>0.05</v>
      </c>
      <c r="V82" s="144" cm="1">
        <f t="array" ref="V82">INDEX($K:$P,ROW(),MATCH(V$3,$K$2:$P$2,0))</f>
        <v>0.05</v>
      </c>
      <c r="W82" s="144" cm="1">
        <f t="array" ref="W82">INDEX($K:$P,ROW(),MATCH(W$3,$K$2:$P$2,0))</f>
        <v>0.05</v>
      </c>
      <c r="X82" s="144" cm="1">
        <f t="array" ref="X82">INDEX($K:$P,ROW(),MATCH(X$3,$K$2:$P$2,0))</f>
        <v>0.05</v>
      </c>
      <c r="Y82" s="144" cm="1">
        <f t="array" ref="Y82">INDEX($K:$P,ROW(),MATCH(Y$3,$K$2:$P$2,0))</f>
        <v>0.05</v>
      </c>
      <c r="Z82" s="144" cm="1">
        <f t="array" ref="Z82">INDEX($K:$P,ROW(),MATCH(Z$3,$K$2:$P$2,0))</f>
        <v>0.05</v>
      </c>
      <c r="AA82" s="144" cm="1">
        <f t="array" ref="AA82">INDEX($K:$P,ROW(),MATCH(AA$3,$K$2:$P$2,0))</f>
        <v>0.05</v>
      </c>
      <c r="AB82" s="144" cm="1">
        <f t="array" ref="AB82">INDEX($K:$P,ROW(),MATCH(AB$3,$K$2:$P$2,0))</f>
        <v>0.05</v>
      </c>
      <c r="AC82" s="144" cm="1">
        <f t="array" ref="AC82">INDEX($K:$P,ROW(),MATCH(AC$3,$K$2:$P$2,0))</f>
        <v>0.05</v>
      </c>
      <c r="AD82" s="144" cm="1">
        <f t="array" ref="AD82">INDEX($K:$P,ROW(),MATCH(AD$3,$K$2:$P$2,0))</f>
        <v>0.05</v>
      </c>
      <c r="AE82" s="144" cm="1">
        <f t="array" ref="AE82">INDEX($K:$P,ROW(),MATCH(AE$3,$K$2:$P$2,0))</f>
        <v>0.05</v>
      </c>
      <c r="AF82" s="144" cm="1">
        <f t="array" ref="AF82">INDEX($K:$P,ROW(),MATCH(AF$3,$K$2:$P$2,0))</f>
        <v>0.05</v>
      </c>
      <c r="AG82" s="144" cm="1">
        <f t="array" ref="AG82">INDEX($K:$P,ROW(),MATCH(AG$3,$K$2:$P$2,0))</f>
        <v>0.05</v>
      </c>
      <c r="AH82" s="144" cm="1">
        <f t="array" ref="AH82">INDEX($K:$P,ROW(),MATCH(AH$3,$K$2:$P$2,0))</f>
        <v>0.05</v>
      </c>
      <c r="AI82" s="144" cm="1">
        <f t="array" ref="AI82">INDEX($K:$P,ROW(),MATCH(AI$3,$K$2:$P$2,0))</f>
        <v>0.05</v>
      </c>
      <c r="AJ82" s="144" cm="1">
        <f t="array" ref="AJ82">INDEX($K:$P,ROW(),MATCH(AJ$3,$K$2:$P$2,0))</f>
        <v>0.05</v>
      </c>
      <c r="AK82" s="144" cm="1">
        <f t="array" ref="AK82">INDEX($K:$P,ROW(),MATCH(AK$3,$K$2:$P$2,0))</f>
        <v>0.05</v>
      </c>
      <c r="AL82" s="144" cm="1">
        <f t="array" ref="AL82">INDEX($K:$P,ROW(),MATCH(AL$3,$K$2:$P$2,0))</f>
        <v>0.05</v>
      </c>
      <c r="AM82" s="144" cm="1">
        <f t="array" ref="AM82">INDEX($K:$P,ROW(),MATCH(AM$3,$K$2:$P$2,0))</f>
        <v>0.05</v>
      </c>
      <c r="AN82" s="144" cm="1">
        <f t="array" ref="AN82">INDEX($K:$P,ROW(),MATCH(AN$3,$K$2:$P$2,0))</f>
        <v>0.05</v>
      </c>
      <c r="AO82" s="144" cm="1">
        <f t="array" ref="AO82">INDEX($K:$P,ROW(),MATCH(AO$3,$K$2:$P$2,0))</f>
        <v>0.05</v>
      </c>
      <c r="AP82" s="144" cm="1">
        <f t="array" ref="AP82">INDEX($K:$P,ROW(),MATCH(AP$3,$K$2:$P$2,0))</f>
        <v>0.05</v>
      </c>
      <c r="AQ82" s="144" cm="1">
        <f t="array" ref="AQ82">INDEX($K:$P,ROW(),MATCH(AQ$3,$K$2:$P$2,0))</f>
        <v>0.05</v>
      </c>
      <c r="AR82" s="144" cm="1">
        <f t="array" ref="AR82">INDEX($K:$P,ROW(),MATCH(AR$3,$K$2:$P$2,0))</f>
        <v>0.05</v>
      </c>
      <c r="AS82" s="144" cm="1">
        <f t="array" ref="AS82">INDEX($K:$P,ROW(),MATCH(AS$3,$K$2:$P$2,0))</f>
        <v>0.05</v>
      </c>
      <c r="AT82" s="144" cm="1">
        <f t="array" ref="AT82">INDEX($K:$P,ROW(),MATCH(AT$3,$K$2:$P$2,0))</f>
        <v>0.05</v>
      </c>
      <c r="AU82" s="144" cm="1">
        <f t="array" ref="AU82">INDEX($K:$P,ROW(),MATCH(AU$3,$K$2:$P$2,0))</f>
        <v>0.05</v>
      </c>
      <c r="AV82" s="144" cm="1">
        <f t="array" ref="AV82">INDEX($K:$P,ROW(),MATCH(AV$3,$K$2:$P$2,0))</f>
        <v>0.05</v>
      </c>
      <c r="AW82" s="144" cm="1">
        <f t="array" ref="AW82">INDEX($K:$P,ROW(),MATCH(AW$3,$K$2:$P$2,0))</f>
        <v>0.05</v>
      </c>
      <c r="AX82" s="144" cm="1">
        <f t="array" ref="AX82">INDEX($K:$P,ROW(),MATCH(AX$3,$K$2:$P$2,0))</f>
        <v>0.05</v>
      </c>
      <c r="AY82" s="144" cm="1">
        <f t="array" ref="AY82">INDEX($K:$P,ROW(),MATCH(AY$3,$K$2:$P$2,0))</f>
        <v>0.05</v>
      </c>
      <c r="AZ82" s="144" cm="1">
        <f t="array" ref="AZ82">INDEX($K:$P,ROW(),MATCH(AZ$3,$K$2:$P$2,0))</f>
        <v>0.05</v>
      </c>
      <c r="BA82" s="144" cm="1">
        <f t="array" ref="BA82">INDEX($K:$P,ROW(),MATCH(BA$3,$K$2:$P$2,0))</f>
        <v>0.05</v>
      </c>
      <c r="BB82" s="144" cm="1">
        <f t="array" ref="BB82">INDEX($K:$P,ROW(),MATCH(BB$3,$K$2:$P$2,0))</f>
        <v>0.05</v>
      </c>
      <c r="BC82" s="144" cm="1">
        <f t="array" ref="BC82">INDEX($K:$P,ROW(),MATCH(BC$3,$K$2:$P$2,0))</f>
        <v>0.05</v>
      </c>
      <c r="BD82" s="144" cm="1">
        <f t="array" ref="BD82">INDEX($K:$P,ROW(),MATCH(BD$3,$K$2:$P$2,0))</f>
        <v>0.05</v>
      </c>
      <c r="BE82" s="144" cm="1">
        <f t="array" ref="BE82">INDEX($K:$P,ROW(),MATCH(BE$3,$K$2:$P$2,0))</f>
        <v>0.05</v>
      </c>
      <c r="BF82" s="144" cm="1">
        <f t="array" ref="BF82">INDEX($K:$P,ROW(),MATCH(BF$3,$K$2:$P$2,0))</f>
        <v>0.05</v>
      </c>
      <c r="BG82" s="144" cm="1">
        <f t="array" ref="BG82">INDEX($K:$P,ROW(),MATCH(BG$3,$K$2:$P$2,0))</f>
        <v>0.05</v>
      </c>
      <c r="BH82" s="144" cm="1">
        <f t="array" ref="BH82">INDEX($K:$P,ROW(),MATCH(BH$3,$K$2:$P$2,0))</f>
        <v>0.05</v>
      </c>
      <c r="BI82" s="144" cm="1">
        <f t="array" ref="BI82">INDEX($K:$P,ROW(),MATCH(BI$3,$K$2:$P$2,0))</f>
        <v>0.05</v>
      </c>
      <c r="BJ82" s="144" cm="1">
        <f t="array" ref="BJ82">INDEX($K:$P,ROW(),MATCH(BJ$3,$K$2:$P$2,0))</f>
        <v>0.05</v>
      </c>
      <c r="BK82" s="144" cm="1">
        <f t="array" ref="BK82">INDEX($K:$P,ROW(),MATCH(BK$3,$K$2:$P$2,0))</f>
        <v>0.05</v>
      </c>
      <c r="BL82" s="144" cm="1">
        <f t="array" ref="BL82">INDEX($K:$P,ROW(),MATCH(BL$3,$K$2:$P$2,0))</f>
        <v>0.05</v>
      </c>
      <c r="BM82" s="144" cm="1">
        <f t="array" ref="BM82">INDEX($K:$P,ROW(),MATCH(BM$3,$K$2:$P$2,0))</f>
        <v>0.05</v>
      </c>
      <c r="BN82" s="144" cm="1">
        <f t="array" ref="BN82">INDEX($K:$P,ROW(),MATCH(BN$3,$K$2:$P$2,0))</f>
        <v>0.05</v>
      </c>
      <c r="BO82" s="144" cm="1">
        <f t="array" ref="BO82">INDEX($K:$P,ROW(),MATCH(BO$3,$K$2:$P$2,0))</f>
        <v>0.05</v>
      </c>
      <c r="BP82" s="144" cm="1">
        <f t="array" ref="BP82">INDEX($K:$P,ROW(),MATCH(BP$3,$K$2:$P$2,0))</f>
        <v>0.05</v>
      </c>
      <c r="BQ82" s="144" cm="1">
        <f t="array" ref="BQ82">INDEX($K:$P,ROW(),MATCH(BQ$3,$K$2:$P$2,0))</f>
        <v>0.05</v>
      </c>
      <c r="BR82" s="144" cm="1">
        <f t="array" ref="BR82">INDEX($K:$P,ROW(),MATCH(BR$3,$K$2:$P$2,0))</f>
        <v>0.05</v>
      </c>
      <c r="BS82" s="144" cm="1">
        <f t="array" ref="BS82">INDEX($K:$P,ROW(),MATCH(BS$3,$K$2:$P$2,0))</f>
        <v>0.05</v>
      </c>
      <c r="BT82" s="144" cm="1">
        <f t="array" ref="BT82">INDEX($K:$P,ROW(),MATCH(BT$3,$K$2:$P$2,0))</f>
        <v>0.05</v>
      </c>
      <c r="BU82" s="144" cm="1">
        <f t="array" ref="BU82">INDEX($K:$P,ROW(),MATCH(BU$3,$K$2:$P$2,0))</f>
        <v>0.05</v>
      </c>
      <c r="BV82" s="144" cm="1">
        <f t="array" ref="BV82">INDEX($K:$P,ROW(),MATCH(BV$3,$K$2:$P$2,0))</f>
        <v>0.05</v>
      </c>
      <c r="BW82" s="144" cm="1">
        <f t="array" ref="BW82">INDEX($K:$P,ROW(),MATCH(BW$3,$K$2:$P$2,0))</f>
        <v>0.05</v>
      </c>
      <c r="BX82" s="144" cm="1">
        <f t="array" ref="BX82">INDEX($K:$P,ROW(),MATCH(BX$3,$K$2:$P$2,0))</f>
        <v>0.05</v>
      </c>
      <c r="BY82" s="144" cm="1">
        <f t="array" ref="BY82">INDEX($K:$P,ROW(),MATCH(BY$3,$K$2:$P$2,0))</f>
        <v>0.05</v>
      </c>
      <c r="BZ82" s="144" cm="1">
        <f t="array" ref="BZ82">INDEX($K:$P,ROW(),MATCH(BZ$3,$K$2:$P$2,0))</f>
        <v>0.05</v>
      </c>
      <c r="CA82" s="144" cm="1">
        <f t="array" ref="CA82">INDEX($K:$P,ROW(),MATCH(CA$3,$K$2:$P$2,0))</f>
        <v>0.05</v>
      </c>
      <c r="CB82" s="144" cm="1">
        <f t="array" ref="CB82">INDEX($K:$P,ROW(),MATCH(CB$3,$K$2:$P$2,0))</f>
        <v>0.05</v>
      </c>
      <c r="CC82" s="144" cm="1">
        <f t="array" ref="CC82">INDEX($K:$P,ROW(),MATCH(CC$3,$K$2:$P$2,0))</f>
        <v>0.05</v>
      </c>
      <c r="CD82" s="144" cm="1">
        <f t="array" ref="CD82">INDEX($K:$P,ROW(),MATCH(CD$3,$K$2:$P$2,0))</f>
        <v>0.05</v>
      </c>
      <c r="CE82" s="144" cm="1">
        <f t="array" ref="CE82">INDEX($K:$P,ROW(),MATCH(CE$3,$K$2:$P$2,0))</f>
        <v>0.05</v>
      </c>
      <c r="CF82" s="144" cm="1">
        <f t="array" ref="CF82">INDEX($K:$P,ROW(),MATCH(CF$3,$K$2:$P$2,0))</f>
        <v>0.05</v>
      </c>
      <c r="CG82" s="144" cm="1">
        <f t="array" ref="CG82">INDEX($K:$P,ROW(),MATCH(CG$3,$K$2:$P$2,0))</f>
        <v>0.05</v>
      </c>
      <c r="CH82" s="144" cm="1">
        <f t="array" ref="CH82">INDEX($K:$P,ROW(),MATCH(CH$3,$K$2:$P$2,0))</f>
        <v>0.05</v>
      </c>
      <c r="CI82" s="144" cm="1">
        <f t="array" ref="CI82">INDEX($K:$P,ROW(),MATCH(CI$3,$K$2:$P$2,0))</f>
        <v>0.05</v>
      </c>
      <c r="CJ82" s="144" cm="1">
        <f t="array" ref="CJ82">INDEX($K:$P,ROW(),MATCH(CJ$3,$K$2:$P$2,0))</f>
        <v>0.05</v>
      </c>
      <c r="CK82" s="144" cm="1">
        <f t="array" ref="CK82">INDEX($K:$P,ROW(),MATCH(CK$3,$K$2:$P$2,0))</f>
        <v>0.05</v>
      </c>
      <c r="CL82" s="144" cm="1">
        <f t="array" ref="CL82">INDEX($K:$P,ROW(),MATCH(CL$3,$K$2:$P$2,0))</f>
        <v>0.05</v>
      </c>
    </row>
    <row r="83" spans="2:90" x14ac:dyDescent="0.4">
      <c r="B83" s="139" t="s">
        <v>215</v>
      </c>
      <c r="C83" s="177"/>
      <c r="D83" s="31" t="s">
        <v>1029</v>
      </c>
      <c r="E83" s="177" t="s">
        <v>906</v>
      </c>
      <c r="F83" s="177"/>
      <c r="G83" s="177" t="str">
        <f t="shared" si="23"/>
        <v/>
      </c>
      <c r="H83" s="84">
        <v>0.2</v>
      </c>
      <c r="I83" s="73"/>
      <c r="J83" s="73"/>
      <c r="K83" s="16"/>
      <c r="L83" s="16"/>
      <c r="M83" s="16"/>
      <c r="N83" s="16"/>
      <c r="O83" s="16"/>
      <c r="P83" s="16"/>
      <c r="R83" s="38"/>
      <c r="S83" s="175"/>
      <c r="T83" s="175"/>
      <c r="U83" s="175"/>
      <c r="V83" s="175"/>
      <c r="W83" s="175"/>
      <c r="X83" s="175"/>
      <c r="Y83" s="175"/>
      <c r="Z83" s="175"/>
      <c r="AA83" s="175"/>
      <c r="AB83" s="175"/>
      <c r="AC83" s="175"/>
      <c r="AD83" s="175"/>
      <c r="AE83" s="175"/>
      <c r="AF83" s="175"/>
      <c r="AG83" s="175"/>
      <c r="AH83" s="175"/>
      <c r="AI83" s="175"/>
      <c r="AJ83" s="175"/>
      <c r="AK83" s="175"/>
      <c r="AL83" s="175"/>
      <c r="AM83" s="175"/>
      <c r="AN83" s="175"/>
      <c r="AO83" s="175"/>
      <c r="AP83" s="175"/>
      <c r="AQ83" s="175"/>
      <c r="AR83" s="175"/>
      <c r="AS83" s="175"/>
      <c r="AT83" s="175"/>
      <c r="AU83" s="175"/>
      <c r="AV83" s="175"/>
      <c r="AW83" s="175"/>
      <c r="AX83" s="175"/>
      <c r="AY83" s="175"/>
      <c r="AZ83" s="175"/>
      <c r="BA83" s="175"/>
      <c r="BB83" s="175"/>
      <c r="BC83" s="175"/>
      <c r="BD83" s="175"/>
      <c r="BE83" s="175"/>
      <c r="BF83" s="175"/>
      <c r="BG83" s="175"/>
      <c r="BH83" s="175"/>
      <c r="BI83" s="175"/>
      <c r="BJ83" s="175"/>
      <c r="BK83" s="175"/>
      <c r="BL83" s="175"/>
      <c r="BM83" s="175"/>
      <c r="BN83" s="175"/>
      <c r="BO83" s="175"/>
      <c r="BP83" s="175"/>
      <c r="BQ83" s="175"/>
      <c r="BR83" s="175"/>
      <c r="BS83" s="175"/>
      <c r="BT83" s="175"/>
      <c r="BU83" s="175"/>
      <c r="BV83" s="175"/>
      <c r="BW83" s="175"/>
      <c r="BX83" s="175"/>
      <c r="BY83" s="175"/>
      <c r="BZ83" s="175"/>
      <c r="CA83" s="175"/>
      <c r="CB83" s="175"/>
      <c r="CC83" s="175"/>
      <c r="CD83" s="175"/>
      <c r="CE83" s="175"/>
      <c r="CF83" s="175"/>
      <c r="CG83" s="175"/>
      <c r="CH83" s="175"/>
      <c r="CI83" s="175"/>
      <c r="CJ83" s="175"/>
      <c r="CK83" s="175"/>
      <c r="CL83" s="175"/>
    </row>
    <row r="84" spans="2:90" x14ac:dyDescent="0.4">
      <c r="B84" s="121" t="str">
        <f>+B86&amp;" Payroll and Benefits"</f>
        <v>AE Payroll and Benefits</v>
      </c>
      <c r="C84" s="31" t="s">
        <v>203</v>
      </c>
      <c r="D84" s="31" t="s">
        <v>1029</v>
      </c>
      <c r="E84" s="31" t="s">
        <v>906</v>
      </c>
      <c r="F84" s="31"/>
      <c r="G84" s="31" t="str">
        <f t="shared" si="23"/>
        <v/>
      </c>
      <c r="H84" s="31"/>
      <c r="I84" s="73"/>
      <c r="J84" s="73"/>
      <c r="K84" s="63">
        <f t="shared" ref="K84:P84" ca="1" si="27">SUMIF($3:$3,K$2,84:84)</f>
        <v>-60001.166666666679</v>
      </c>
      <c r="L84" s="63">
        <f t="shared" ca="1" si="27"/>
        <v>-60001.983333333344</v>
      </c>
      <c r="M84" s="63">
        <f t="shared" ca="1" si="27"/>
        <v>-60002.683333333349</v>
      </c>
      <c r="N84" s="63">
        <f t="shared" ca="1" si="27"/>
        <v>-60003.383333333324</v>
      </c>
      <c r="O84" s="63">
        <f t="shared" ca="1" si="27"/>
        <v>-60004.083333333321</v>
      </c>
      <c r="P84" s="63">
        <f t="shared" ca="1" si="27"/>
        <v>-60004.783333333333</v>
      </c>
      <c r="R84" s="38"/>
      <c r="S84" s="33">
        <f t="shared" ref="S84:CD84" ca="1" si="28">-(S81*(1+$H83)+S82*S78)</f>
        <v>-5000</v>
      </c>
      <c r="T84" s="33">
        <f t="shared" ca="1" si="28"/>
        <v>-5000</v>
      </c>
      <c r="U84" s="33">
        <f t="shared" ca="1" si="28"/>
        <v>-5000.1166666666668</v>
      </c>
      <c r="V84" s="33">
        <f t="shared" ca="1" si="28"/>
        <v>-5000.1166666666668</v>
      </c>
      <c r="W84" s="33">
        <f t="shared" ca="1" si="28"/>
        <v>-5000.1166666666668</v>
      </c>
      <c r="X84" s="33">
        <f t="shared" ca="1" si="28"/>
        <v>-5000.1166666666668</v>
      </c>
      <c r="Y84" s="33">
        <f t="shared" ca="1" si="28"/>
        <v>-5000.1166666666668</v>
      </c>
      <c r="Z84" s="33">
        <f t="shared" ca="1" si="28"/>
        <v>-5000.1166666666668</v>
      </c>
      <c r="AA84" s="33">
        <f t="shared" ca="1" si="28"/>
        <v>-5000.1166666666668</v>
      </c>
      <c r="AB84" s="33">
        <f t="shared" ca="1" si="28"/>
        <v>-5000.1166666666668</v>
      </c>
      <c r="AC84" s="33">
        <f t="shared" ca="1" si="28"/>
        <v>-5000.1166666666668</v>
      </c>
      <c r="AD84" s="33">
        <f t="shared" ca="1" si="28"/>
        <v>-5000.1166666666668</v>
      </c>
      <c r="AE84" s="33">
        <f t="shared" ca="1" si="28"/>
        <v>-5000.1166666666668</v>
      </c>
      <c r="AF84" s="33">
        <f t="shared" ca="1" si="28"/>
        <v>-5000.1166666666668</v>
      </c>
      <c r="AG84" s="33">
        <f t="shared" ca="1" si="28"/>
        <v>-5000.1750000000002</v>
      </c>
      <c r="AH84" s="33">
        <f t="shared" ca="1" si="28"/>
        <v>-5000.1750000000002</v>
      </c>
      <c r="AI84" s="33">
        <f t="shared" ca="1" si="28"/>
        <v>-5000.1750000000002</v>
      </c>
      <c r="AJ84" s="33">
        <f t="shared" ca="1" si="28"/>
        <v>-5000.1750000000002</v>
      </c>
      <c r="AK84" s="33">
        <f t="shared" ca="1" si="28"/>
        <v>-5000.1750000000002</v>
      </c>
      <c r="AL84" s="33">
        <f t="shared" ca="1" si="28"/>
        <v>-5000.1750000000002</v>
      </c>
      <c r="AM84" s="33">
        <f t="shared" ca="1" si="28"/>
        <v>-5000.1750000000002</v>
      </c>
      <c r="AN84" s="33">
        <f t="shared" ca="1" si="28"/>
        <v>-5000.1750000000002</v>
      </c>
      <c r="AO84" s="33">
        <f t="shared" ca="1" si="28"/>
        <v>-5000.1750000000002</v>
      </c>
      <c r="AP84" s="33">
        <f t="shared" ca="1" si="28"/>
        <v>-5000.1750000000002</v>
      </c>
      <c r="AQ84" s="33">
        <f t="shared" ca="1" si="28"/>
        <v>-5000.1750000000002</v>
      </c>
      <c r="AR84" s="33">
        <f t="shared" ca="1" si="28"/>
        <v>-5000.1750000000002</v>
      </c>
      <c r="AS84" s="33">
        <f t="shared" ca="1" si="28"/>
        <v>-5000.2333333333336</v>
      </c>
      <c r="AT84" s="33">
        <f t="shared" ca="1" si="28"/>
        <v>-5000.2333333333336</v>
      </c>
      <c r="AU84" s="33">
        <f t="shared" ca="1" si="28"/>
        <v>-5000.2333333333336</v>
      </c>
      <c r="AV84" s="33">
        <f t="shared" ca="1" si="28"/>
        <v>-5000.2333333333336</v>
      </c>
      <c r="AW84" s="33">
        <f t="shared" ca="1" si="28"/>
        <v>-5000.2333333333336</v>
      </c>
      <c r="AX84" s="33">
        <f t="shared" ca="1" si="28"/>
        <v>-5000.2333333333336</v>
      </c>
      <c r="AY84" s="33">
        <f t="shared" ca="1" si="28"/>
        <v>-5000.2333333333336</v>
      </c>
      <c r="AZ84" s="33">
        <f t="shared" ca="1" si="28"/>
        <v>-5000.2333333333336</v>
      </c>
      <c r="BA84" s="33">
        <f t="shared" ca="1" si="28"/>
        <v>-5000.2333333333336</v>
      </c>
      <c r="BB84" s="33">
        <f t="shared" ca="1" si="28"/>
        <v>-5000.2333333333336</v>
      </c>
      <c r="BC84" s="33">
        <f t="shared" ca="1" si="28"/>
        <v>-5000.2333333333336</v>
      </c>
      <c r="BD84" s="33">
        <f t="shared" ca="1" si="28"/>
        <v>-5000.2333333333336</v>
      </c>
      <c r="BE84" s="33">
        <f t="shared" ca="1" si="28"/>
        <v>-5000.291666666667</v>
      </c>
      <c r="BF84" s="33">
        <f t="shared" ca="1" si="28"/>
        <v>-5000.291666666667</v>
      </c>
      <c r="BG84" s="33">
        <f t="shared" ca="1" si="28"/>
        <v>-5000.291666666667</v>
      </c>
      <c r="BH84" s="33">
        <f t="shared" ca="1" si="28"/>
        <v>-5000.291666666667</v>
      </c>
      <c r="BI84" s="33">
        <f t="shared" ca="1" si="28"/>
        <v>-5000.291666666667</v>
      </c>
      <c r="BJ84" s="33">
        <f t="shared" ca="1" si="28"/>
        <v>-5000.291666666667</v>
      </c>
      <c r="BK84" s="33">
        <f t="shared" ca="1" si="28"/>
        <v>-5000.291666666667</v>
      </c>
      <c r="BL84" s="33">
        <f t="shared" ca="1" si="28"/>
        <v>-5000.291666666667</v>
      </c>
      <c r="BM84" s="33">
        <f t="shared" ca="1" si="28"/>
        <v>-5000.291666666667</v>
      </c>
      <c r="BN84" s="33">
        <f t="shared" ca="1" si="28"/>
        <v>-5000.291666666667</v>
      </c>
      <c r="BO84" s="33">
        <f t="shared" ca="1" si="28"/>
        <v>-5000.291666666667</v>
      </c>
      <c r="BP84" s="33">
        <f t="shared" ca="1" si="28"/>
        <v>-5000.291666666667</v>
      </c>
      <c r="BQ84" s="33">
        <f t="shared" ca="1" si="28"/>
        <v>-5000.3500000000004</v>
      </c>
      <c r="BR84" s="33">
        <f t="shared" ca="1" si="28"/>
        <v>-5000.3500000000004</v>
      </c>
      <c r="BS84" s="33">
        <f t="shared" ca="1" si="28"/>
        <v>-5000.3500000000004</v>
      </c>
      <c r="BT84" s="33">
        <f t="shared" ca="1" si="28"/>
        <v>-5000.3500000000004</v>
      </c>
      <c r="BU84" s="33">
        <f t="shared" ca="1" si="28"/>
        <v>-5000.3500000000004</v>
      </c>
      <c r="BV84" s="33">
        <f t="shared" ca="1" si="28"/>
        <v>-5000.3500000000004</v>
      </c>
      <c r="BW84" s="33">
        <f t="shared" ca="1" si="28"/>
        <v>-5000.3500000000004</v>
      </c>
      <c r="BX84" s="33">
        <f t="shared" ca="1" si="28"/>
        <v>-5000.3500000000004</v>
      </c>
      <c r="BY84" s="33">
        <f t="shared" ca="1" si="28"/>
        <v>-5000.3500000000004</v>
      </c>
      <c r="BZ84" s="33">
        <f t="shared" ca="1" si="28"/>
        <v>-5000.3500000000004</v>
      </c>
      <c r="CA84" s="33">
        <f t="shared" ca="1" si="28"/>
        <v>-5000.3500000000004</v>
      </c>
      <c r="CB84" s="33">
        <f t="shared" ca="1" si="28"/>
        <v>-5000.3500000000004</v>
      </c>
      <c r="CC84" s="33">
        <f t="shared" ca="1" si="28"/>
        <v>-5000.4083333333338</v>
      </c>
      <c r="CD84" s="33">
        <f t="shared" ca="1" si="28"/>
        <v>-5000.4083333333338</v>
      </c>
      <c r="CE84" s="33">
        <f t="shared" ref="CE84:CL84" ca="1" si="29">-(CE81*(1+$H83)+CE82*CE78)</f>
        <v>-5000.4083333333338</v>
      </c>
      <c r="CF84" s="33">
        <f t="shared" ca="1" si="29"/>
        <v>-5000.4083333333338</v>
      </c>
      <c r="CG84" s="33">
        <f t="shared" ca="1" si="29"/>
        <v>-5000.4083333333338</v>
      </c>
      <c r="CH84" s="33">
        <f t="shared" ca="1" si="29"/>
        <v>-5000.4083333333338</v>
      </c>
      <c r="CI84" s="33">
        <f t="shared" ca="1" si="29"/>
        <v>-5000.4083333333338</v>
      </c>
      <c r="CJ84" s="33">
        <f t="shared" ca="1" si="29"/>
        <v>-5000.4083333333338</v>
      </c>
      <c r="CK84" s="33">
        <f t="shared" ca="1" si="29"/>
        <v>-5000.4083333333338</v>
      </c>
      <c r="CL84" s="33">
        <f t="shared" ca="1" si="29"/>
        <v>-5000.4083333333338</v>
      </c>
    </row>
    <row r="85" spans="2:90" x14ac:dyDescent="0.4">
      <c r="B85" s="184" t="str">
        <f>IFERROR(SUBSTITUTE(TRIM(LEFT(B73,SEARCH("-",B73)-1)),":",""),SUBSTITUTE(B73,":",""))</f>
        <v>Sales Quota</v>
      </c>
      <c r="C85" s="31"/>
      <c r="D85" s="31" t="s">
        <v>1029</v>
      </c>
      <c r="E85" s="31" t="s">
        <v>906</v>
      </c>
      <c r="F85" s="31"/>
      <c r="G85" s="31" t="s">
        <v>330</v>
      </c>
      <c r="H85" s="31"/>
      <c r="I85" s="73"/>
      <c r="J85" s="73"/>
      <c r="K85" s="39"/>
      <c r="L85" s="39"/>
      <c r="M85" s="39"/>
      <c r="N85" s="39"/>
      <c r="O85" s="39"/>
      <c r="P85" s="39"/>
      <c r="R85" s="38"/>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76"/>
      <c r="AS85" s="76"/>
      <c r="AT85" s="76"/>
      <c r="AU85" s="76"/>
      <c r="AV85" s="76"/>
      <c r="AW85" s="76"/>
      <c r="AX85" s="76"/>
      <c r="AY85" s="76"/>
      <c r="AZ85" s="76"/>
      <c r="BA85" s="76"/>
      <c r="BB85" s="76"/>
      <c r="BC85" s="76"/>
      <c r="BD85" s="76"/>
      <c r="BE85" s="76"/>
      <c r="BF85" s="76"/>
      <c r="BG85" s="76"/>
      <c r="BH85" s="76"/>
      <c r="BI85" s="76"/>
      <c r="BJ85" s="76"/>
      <c r="BK85" s="76"/>
      <c r="BL85" s="76"/>
      <c r="BM85" s="76"/>
      <c r="BN85" s="76"/>
      <c r="BO85" s="76"/>
      <c r="BP85" s="76"/>
      <c r="BQ85" s="76"/>
      <c r="BR85" s="76"/>
      <c r="BS85" s="76"/>
      <c r="BT85" s="76"/>
      <c r="BU85" s="76"/>
      <c r="BV85" s="76"/>
      <c r="BW85" s="76"/>
      <c r="BX85" s="76"/>
      <c r="BY85" s="76"/>
      <c r="BZ85" s="76"/>
      <c r="CA85" s="76"/>
      <c r="CB85" s="76"/>
      <c r="CC85" s="76"/>
      <c r="CD85" s="76"/>
      <c r="CE85" s="76"/>
      <c r="CF85" s="76"/>
      <c r="CG85" s="76"/>
      <c r="CH85" s="76"/>
      <c r="CI85" s="76"/>
      <c r="CJ85" s="76"/>
      <c r="CK85" s="76"/>
      <c r="CL85" s="76"/>
    </row>
    <row r="86" spans="2:90" x14ac:dyDescent="0.4">
      <c r="B86" s="231" t="str">
        <f>IFERROR(SUBSTITUTE(TRIM(MID(B73, SEARCH("-", B73) + 1, LEN(B73))),":",""),"no unit")</f>
        <v>AE</v>
      </c>
      <c r="C86" s="31"/>
      <c r="D86" s="31" t="s">
        <v>1029</v>
      </c>
      <c r="E86" s="31" t="s">
        <v>906</v>
      </c>
      <c r="F86" s="31"/>
      <c r="G86" s="31" t="s">
        <v>330</v>
      </c>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row>
    <row r="87" spans="2:90" x14ac:dyDescent="0.4">
      <c r="B87" s="130" t="s">
        <v>332</v>
      </c>
      <c r="C87" s="31"/>
      <c r="D87" s="31" t="s">
        <v>1029</v>
      </c>
      <c r="E87" s="31" t="s">
        <v>906</v>
      </c>
      <c r="F87" s="31"/>
      <c r="G87" s="31" t="s">
        <v>330</v>
      </c>
      <c r="H87" s="31"/>
      <c r="I87" s="73"/>
      <c r="J87" s="73"/>
      <c r="K87" s="39"/>
      <c r="L87" s="39"/>
      <c r="M87" s="39"/>
      <c r="N87" s="39"/>
      <c r="O87" s="39"/>
      <c r="P87" s="39"/>
      <c r="R87" s="38"/>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row>
    <row r="88" spans="2:90" x14ac:dyDescent="0.4">
      <c r="B88" s="130" t="s">
        <v>331</v>
      </c>
      <c r="C88" s="31"/>
      <c r="D88" s="31" t="s">
        <v>1029</v>
      </c>
      <c r="E88" s="31" t="s">
        <v>906</v>
      </c>
      <c r="F88" s="31"/>
      <c r="G88" s="31" t="s">
        <v>330</v>
      </c>
      <c r="H88" s="31"/>
      <c r="I88" s="73"/>
      <c r="J88" s="73"/>
      <c r="K88" s="39"/>
      <c r="L88" s="39"/>
      <c r="M88" s="39"/>
      <c r="N88" s="39"/>
      <c r="O88" s="39"/>
      <c r="P88" s="39"/>
      <c r="R88" s="38"/>
      <c r="S88" s="196" t="str">
        <f>ADDRESS(ROW(S78),COLUMN(S78))</f>
        <v>$S$78</v>
      </c>
      <c r="T88" s="196" t="str">
        <f t="shared" ref="T88:CE88" si="30">ADDRESS(ROW(T78),COLUMN(T78))</f>
        <v>$T$78</v>
      </c>
      <c r="U88" s="196" t="str">
        <f t="shared" si="30"/>
        <v>$U$78</v>
      </c>
      <c r="V88" s="196" t="str">
        <f t="shared" si="30"/>
        <v>$V$78</v>
      </c>
      <c r="W88" s="196" t="str">
        <f t="shared" si="30"/>
        <v>$W$78</v>
      </c>
      <c r="X88" s="196" t="str">
        <f t="shared" si="30"/>
        <v>$X$78</v>
      </c>
      <c r="Y88" s="196" t="str">
        <f t="shared" si="30"/>
        <v>$Y$78</v>
      </c>
      <c r="Z88" s="196" t="str">
        <f t="shared" si="30"/>
        <v>$Z$78</v>
      </c>
      <c r="AA88" s="196" t="str">
        <f t="shared" si="30"/>
        <v>$AA$78</v>
      </c>
      <c r="AB88" s="196" t="str">
        <f t="shared" si="30"/>
        <v>$AB$78</v>
      </c>
      <c r="AC88" s="196" t="str">
        <f t="shared" si="30"/>
        <v>$AC$78</v>
      </c>
      <c r="AD88" s="196" t="str">
        <f t="shared" si="30"/>
        <v>$AD$78</v>
      </c>
      <c r="AE88" s="196" t="str">
        <f t="shared" si="30"/>
        <v>$AE$78</v>
      </c>
      <c r="AF88" s="196" t="str">
        <f t="shared" si="30"/>
        <v>$AF$78</v>
      </c>
      <c r="AG88" s="196" t="str">
        <f t="shared" si="30"/>
        <v>$AG$78</v>
      </c>
      <c r="AH88" s="196" t="str">
        <f t="shared" si="30"/>
        <v>$AH$78</v>
      </c>
      <c r="AI88" s="196" t="str">
        <f t="shared" si="30"/>
        <v>$AI$78</v>
      </c>
      <c r="AJ88" s="196" t="str">
        <f t="shared" si="30"/>
        <v>$AJ$78</v>
      </c>
      <c r="AK88" s="196" t="str">
        <f t="shared" si="30"/>
        <v>$AK$78</v>
      </c>
      <c r="AL88" s="196" t="str">
        <f t="shared" si="30"/>
        <v>$AL$78</v>
      </c>
      <c r="AM88" s="196" t="str">
        <f t="shared" si="30"/>
        <v>$AM$78</v>
      </c>
      <c r="AN88" s="196" t="str">
        <f t="shared" si="30"/>
        <v>$AN$78</v>
      </c>
      <c r="AO88" s="196" t="str">
        <f t="shared" si="30"/>
        <v>$AO$78</v>
      </c>
      <c r="AP88" s="196" t="str">
        <f t="shared" si="30"/>
        <v>$AP$78</v>
      </c>
      <c r="AQ88" s="196" t="str">
        <f t="shared" si="30"/>
        <v>$AQ$78</v>
      </c>
      <c r="AR88" s="196" t="str">
        <f t="shared" si="30"/>
        <v>$AR$78</v>
      </c>
      <c r="AS88" s="196" t="str">
        <f t="shared" si="30"/>
        <v>$AS$78</v>
      </c>
      <c r="AT88" s="196" t="str">
        <f t="shared" si="30"/>
        <v>$AT$78</v>
      </c>
      <c r="AU88" s="196" t="str">
        <f t="shared" si="30"/>
        <v>$AU$78</v>
      </c>
      <c r="AV88" s="196" t="str">
        <f t="shared" si="30"/>
        <v>$AV$78</v>
      </c>
      <c r="AW88" s="196" t="str">
        <f t="shared" si="30"/>
        <v>$AW$78</v>
      </c>
      <c r="AX88" s="196" t="str">
        <f t="shared" si="30"/>
        <v>$AX$78</v>
      </c>
      <c r="AY88" s="196" t="str">
        <f t="shared" si="30"/>
        <v>$AY$78</v>
      </c>
      <c r="AZ88" s="196" t="str">
        <f t="shared" si="30"/>
        <v>$AZ$78</v>
      </c>
      <c r="BA88" s="196" t="str">
        <f t="shared" si="30"/>
        <v>$BA$78</v>
      </c>
      <c r="BB88" s="196" t="str">
        <f t="shared" si="30"/>
        <v>$BB$78</v>
      </c>
      <c r="BC88" s="196" t="str">
        <f t="shared" si="30"/>
        <v>$BC$78</v>
      </c>
      <c r="BD88" s="196" t="str">
        <f t="shared" si="30"/>
        <v>$BD$78</v>
      </c>
      <c r="BE88" s="196" t="str">
        <f t="shared" si="30"/>
        <v>$BE$78</v>
      </c>
      <c r="BF88" s="196" t="str">
        <f t="shared" si="30"/>
        <v>$BF$78</v>
      </c>
      <c r="BG88" s="196" t="str">
        <f t="shared" si="30"/>
        <v>$BG$78</v>
      </c>
      <c r="BH88" s="196" t="str">
        <f t="shared" si="30"/>
        <v>$BH$78</v>
      </c>
      <c r="BI88" s="196" t="str">
        <f t="shared" si="30"/>
        <v>$BI$78</v>
      </c>
      <c r="BJ88" s="196" t="str">
        <f t="shared" si="30"/>
        <v>$BJ$78</v>
      </c>
      <c r="BK88" s="196" t="str">
        <f t="shared" si="30"/>
        <v>$BK$78</v>
      </c>
      <c r="BL88" s="196" t="str">
        <f t="shared" si="30"/>
        <v>$BL$78</v>
      </c>
      <c r="BM88" s="196" t="str">
        <f t="shared" si="30"/>
        <v>$BM$78</v>
      </c>
      <c r="BN88" s="196" t="str">
        <f t="shared" si="30"/>
        <v>$BN$78</v>
      </c>
      <c r="BO88" s="196" t="str">
        <f t="shared" si="30"/>
        <v>$BO$78</v>
      </c>
      <c r="BP88" s="196" t="str">
        <f t="shared" si="30"/>
        <v>$BP$78</v>
      </c>
      <c r="BQ88" s="196" t="str">
        <f t="shared" si="30"/>
        <v>$BQ$78</v>
      </c>
      <c r="BR88" s="196" t="str">
        <f t="shared" si="30"/>
        <v>$BR$78</v>
      </c>
      <c r="BS88" s="196" t="str">
        <f t="shared" si="30"/>
        <v>$BS$78</v>
      </c>
      <c r="BT88" s="196" t="str">
        <f t="shared" si="30"/>
        <v>$BT$78</v>
      </c>
      <c r="BU88" s="196" t="str">
        <f t="shared" si="30"/>
        <v>$BU$78</v>
      </c>
      <c r="BV88" s="196" t="str">
        <f t="shared" si="30"/>
        <v>$BV$78</v>
      </c>
      <c r="BW88" s="196" t="str">
        <f t="shared" si="30"/>
        <v>$BW$78</v>
      </c>
      <c r="BX88" s="196" t="str">
        <f t="shared" si="30"/>
        <v>$BX$78</v>
      </c>
      <c r="BY88" s="196" t="str">
        <f t="shared" si="30"/>
        <v>$BY$78</v>
      </c>
      <c r="BZ88" s="196" t="str">
        <f t="shared" si="30"/>
        <v>$BZ$78</v>
      </c>
      <c r="CA88" s="196" t="str">
        <f t="shared" si="30"/>
        <v>$CA$78</v>
      </c>
      <c r="CB88" s="196" t="str">
        <f t="shared" si="30"/>
        <v>$CB$78</v>
      </c>
      <c r="CC88" s="196" t="str">
        <f t="shared" si="30"/>
        <v>$CC$78</v>
      </c>
      <c r="CD88" s="196" t="str">
        <f t="shared" si="30"/>
        <v>$CD$78</v>
      </c>
      <c r="CE88" s="196" t="str">
        <f t="shared" si="30"/>
        <v>$CE$78</v>
      </c>
      <c r="CF88" s="196" t="str">
        <f t="shared" ref="CF88:CL88" si="31">ADDRESS(ROW(CF78),COLUMN(CF78))</f>
        <v>$CF$78</v>
      </c>
      <c r="CG88" s="196" t="str">
        <f t="shared" si="31"/>
        <v>$CG$78</v>
      </c>
      <c r="CH88" s="196" t="str">
        <f t="shared" si="31"/>
        <v>$CH$78</v>
      </c>
      <c r="CI88" s="196" t="str">
        <f t="shared" si="31"/>
        <v>$CI$78</v>
      </c>
      <c r="CJ88" s="196" t="str">
        <f t="shared" si="31"/>
        <v>$CJ$78</v>
      </c>
      <c r="CK88" s="196" t="str">
        <f t="shared" si="31"/>
        <v>$CK$78</v>
      </c>
      <c r="CL88" s="196" t="str">
        <f t="shared" si="31"/>
        <v>$CL$78</v>
      </c>
    </row>
    <row r="89" spans="2:90" x14ac:dyDescent="0.4">
      <c r="B89" s="8" t="str">
        <f>"Secondary label: "</f>
        <v xml:space="preserve">Secondary label: </v>
      </c>
      <c r="C89" s="12"/>
      <c r="D89" s="31" t="s">
        <v>1029</v>
      </c>
      <c r="E89" s="12" t="s">
        <v>906</v>
      </c>
      <c r="F89" s="12"/>
      <c r="G89" s="12" t="s">
        <v>330</v>
      </c>
      <c r="H89" s="12"/>
      <c r="I89" s="60"/>
      <c r="J89" s="60"/>
      <c r="K89" s="15"/>
      <c r="L89" s="15"/>
      <c r="M89" s="15"/>
      <c r="N89" s="15"/>
      <c r="O89" s="15"/>
      <c r="P89" s="15"/>
      <c r="R89" s="15"/>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76"/>
      <c r="AS89" s="76"/>
      <c r="AT89" s="76"/>
      <c r="AU89" s="76"/>
      <c r="AV89" s="76"/>
      <c r="AW89" s="76"/>
      <c r="AX89" s="76"/>
      <c r="AY89" s="76"/>
      <c r="AZ89" s="76"/>
      <c r="BA89" s="76"/>
      <c r="BB89" s="76"/>
      <c r="BC89" s="76"/>
      <c r="BD89" s="76"/>
      <c r="BE89" s="76"/>
      <c r="BF89" s="76"/>
      <c r="BG89" s="76"/>
      <c r="BH89" s="76"/>
      <c r="BI89" s="76"/>
      <c r="BJ89" s="76"/>
      <c r="BK89" s="76"/>
      <c r="BL89" s="76"/>
      <c r="BM89" s="76"/>
      <c r="BN89" s="76"/>
      <c r="BO89" s="76"/>
      <c r="BP89" s="76"/>
      <c r="BQ89" s="76"/>
      <c r="BR89" s="76"/>
      <c r="BS89" s="76"/>
      <c r="BT89" s="76"/>
      <c r="BU89" s="76"/>
      <c r="BV89" s="76"/>
      <c r="BW89" s="76"/>
      <c r="BX89" s="76"/>
      <c r="BY89" s="76"/>
      <c r="BZ89" s="76"/>
      <c r="CA89" s="76"/>
      <c r="CB89" s="76"/>
      <c r="CC89" s="76"/>
      <c r="CD89" s="76"/>
      <c r="CE89" s="76"/>
      <c r="CF89" s="76"/>
      <c r="CG89" s="76"/>
      <c r="CH89" s="76"/>
      <c r="CI89" s="76"/>
      <c r="CJ89" s="76"/>
      <c r="CK89" s="76"/>
      <c r="CL89" s="76"/>
    </row>
    <row r="90" spans="2:90" x14ac:dyDescent="0.4">
      <c r="B90" s="8" t="s">
        <v>491</v>
      </c>
      <c r="C90" s="12"/>
      <c r="D90" s="31" t="s">
        <v>1029</v>
      </c>
      <c r="E90" s="12" t="s">
        <v>906</v>
      </c>
      <c r="F90" s="12"/>
      <c r="G90" s="12" t="s">
        <v>330</v>
      </c>
      <c r="H90" s="12"/>
      <c r="I90" s="60"/>
      <c r="J90" s="60"/>
      <c r="K90" s="15"/>
      <c r="L90" s="15"/>
      <c r="M90" s="15"/>
      <c r="N90" s="15"/>
      <c r="O90" s="15"/>
      <c r="P90" s="15"/>
      <c r="R90" s="15"/>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76"/>
      <c r="AS90" s="76"/>
      <c r="AT90" s="76"/>
      <c r="AU90" s="76"/>
      <c r="AV90" s="76"/>
      <c r="AW90" s="76"/>
      <c r="AX90" s="76"/>
      <c r="AY90" s="76"/>
      <c r="AZ90" s="76"/>
      <c r="BA90" s="76"/>
      <c r="BB90" s="76"/>
      <c r="BC90" s="76"/>
      <c r="BD90" s="76"/>
      <c r="BE90" s="76"/>
      <c r="BF90" s="76"/>
      <c r="BG90" s="76"/>
      <c r="BH90" s="76"/>
      <c r="BI90" s="76"/>
      <c r="BJ90" s="76"/>
      <c r="BK90" s="76"/>
      <c r="BL90" s="76"/>
      <c r="BM90" s="76"/>
      <c r="BN90" s="76"/>
      <c r="BO90" s="76"/>
      <c r="BP90" s="76"/>
      <c r="BQ90" s="76"/>
      <c r="BR90" s="76"/>
      <c r="BS90" s="76"/>
      <c r="BT90" s="76"/>
      <c r="BU90" s="76"/>
      <c r="BV90" s="76"/>
      <c r="BW90" s="76"/>
      <c r="BX90" s="76"/>
      <c r="BY90" s="76"/>
      <c r="BZ90" s="76"/>
      <c r="CA90" s="76"/>
      <c r="CB90" s="76"/>
      <c r="CC90" s="76"/>
      <c r="CD90" s="76"/>
      <c r="CE90" s="76"/>
      <c r="CF90" s="76"/>
      <c r="CG90" s="76"/>
      <c r="CH90" s="76"/>
      <c r="CI90" s="76"/>
      <c r="CJ90" s="76"/>
      <c r="CK90" s="76"/>
      <c r="CL90" s="76"/>
    </row>
    <row r="91" spans="2:90" x14ac:dyDescent="0.4">
      <c r="B91" s="8" t="s">
        <v>461</v>
      </c>
      <c r="C91" s="12"/>
      <c r="D91" s="31" t="s">
        <v>1029</v>
      </c>
      <c r="E91" s="12" t="s">
        <v>906</v>
      </c>
      <c r="F91" s="12"/>
      <c r="G91" s="12" t="s">
        <v>330</v>
      </c>
      <c r="H91" s="12"/>
      <c r="I91" s="60"/>
      <c r="J91" s="60"/>
      <c r="K91" s="15"/>
      <c r="L91" s="15"/>
      <c r="M91" s="15"/>
      <c r="N91" s="15"/>
      <c r="O91" s="15"/>
      <c r="P91" s="15"/>
      <c r="R91" s="15"/>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76"/>
      <c r="AS91" s="76"/>
      <c r="AT91" s="76"/>
      <c r="AU91" s="76"/>
      <c r="AV91" s="76"/>
      <c r="AW91" s="76"/>
      <c r="AX91" s="76"/>
      <c r="AY91" s="76"/>
      <c r="AZ91" s="76"/>
      <c r="BA91" s="76"/>
      <c r="BB91" s="76"/>
      <c r="BC91" s="76"/>
      <c r="BD91" s="76"/>
      <c r="BE91" s="76"/>
      <c r="BF91" s="76"/>
      <c r="BG91" s="76"/>
      <c r="BH91" s="76"/>
      <c r="BI91" s="76"/>
      <c r="BJ91" s="76"/>
      <c r="BK91" s="76"/>
      <c r="BL91" s="76"/>
      <c r="BM91" s="76"/>
      <c r="BN91" s="76"/>
      <c r="BO91" s="76"/>
      <c r="BP91" s="76"/>
      <c r="BQ91" s="76"/>
      <c r="BR91" s="76"/>
      <c r="BS91" s="76"/>
      <c r="BT91" s="76"/>
      <c r="BU91" s="76"/>
      <c r="BV91" s="76"/>
      <c r="BW91" s="76"/>
      <c r="BX91" s="76"/>
      <c r="BY91" s="76"/>
      <c r="BZ91" s="76"/>
      <c r="CA91" s="76"/>
      <c r="CB91" s="76"/>
      <c r="CC91" s="76"/>
      <c r="CD91" s="76"/>
      <c r="CE91" s="76"/>
      <c r="CF91" s="76"/>
      <c r="CG91" s="76"/>
      <c r="CH91" s="76"/>
      <c r="CI91" s="76"/>
      <c r="CJ91" s="76"/>
      <c r="CK91" s="76"/>
      <c r="CL91" s="76"/>
    </row>
    <row r="92" spans="2:90" x14ac:dyDescent="0.4">
      <c r="B92" s="8" t="s">
        <v>462</v>
      </c>
      <c r="C92" s="12"/>
      <c r="D92" s="31" t="s">
        <v>1029</v>
      </c>
      <c r="E92" s="12" t="s">
        <v>906</v>
      </c>
      <c r="F92" s="12"/>
      <c r="G92" s="12" t="s">
        <v>330</v>
      </c>
      <c r="H92" s="12"/>
      <c r="I92" s="60"/>
      <c r="J92" s="60"/>
      <c r="K92" s="15"/>
      <c r="L92" s="15"/>
      <c r="M92" s="15"/>
      <c r="N92" s="15"/>
      <c r="O92" s="15"/>
      <c r="P92" s="15"/>
      <c r="R92" s="15"/>
      <c r="S92" s="76">
        <f t="shared" ref="S92:CD92" si="32">S79</f>
        <v>0</v>
      </c>
      <c r="T92" s="76">
        <f t="shared" si="32"/>
        <v>0</v>
      </c>
      <c r="U92" s="76">
        <f t="shared" si="32"/>
        <v>0</v>
      </c>
      <c r="V92" s="76">
        <f t="shared" si="32"/>
        <v>0</v>
      </c>
      <c r="W92" s="76">
        <f t="shared" si="32"/>
        <v>0</v>
      </c>
      <c r="X92" s="76">
        <f t="shared" si="32"/>
        <v>0</v>
      </c>
      <c r="Y92" s="76">
        <f t="shared" si="32"/>
        <v>0</v>
      </c>
      <c r="Z92" s="76">
        <f t="shared" si="32"/>
        <v>0</v>
      </c>
      <c r="AA92" s="76">
        <f t="shared" si="32"/>
        <v>0</v>
      </c>
      <c r="AB92" s="76">
        <f t="shared" si="32"/>
        <v>0</v>
      </c>
      <c r="AC92" s="76">
        <f t="shared" si="32"/>
        <v>0</v>
      </c>
      <c r="AD92" s="76">
        <f t="shared" si="32"/>
        <v>0</v>
      </c>
      <c r="AE92" s="76">
        <f t="shared" si="32"/>
        <v>0</v>
      </c>
      <c r="AF92" s="76">
        <f t="shared" si="32"/>
        <v>0</v>
      </c>
      <c r="AG92" s="76">
        <f t="shared" si="32"/>
        <v>0</v>
      </c>
      <c r="AH92" s="76">
        <f t="shared" si="32"/>
        <v>0</v>
      </c>
      <c r="AI92" s="76">
        <f t="shared" si="32"/>
        <v>0</v>
      </c>
      <c r="AJ92" s="76">
        <f t="shared" si="32"/>
        <v>0</v>
      </c>
      <c r="AK92" s="76">
        <f t="shared" si="32"/>
        <v>0</v>
      </c>
      <c r="AL92" s="76">
        <f t="shared" si="32"/>
        <v>0</v>
      </c>
      <c r="AM92" s="76">
        <f t="shared" si="32"/>
        <v>0</v>
      </c>
      <c r="AN92" s="76">
        <f t="shared" si="32"/>
        <v>0</v>
      </c>
      <c r="AO92" s="76">
        <f t="shared" si="32"/>
        <v>0</v>
      </c>
      <c r="AP92" s="76">
        <f t="shared" si="32"/>
        <v>0</v>
      </c>
      <c r="AQ92" s="76">
        <f t="shared" si="32"/>
        <v>0</v>
      </c>
      <c r="AR92" s="76">
        <f t="shared" si="32"/>
        <v>0</v>
      </c>
      <c r="AS92" s="76">
        <f t="shared" si="32"/>
        <v>0</v>
      </c>
      <c r="AT92" s="76">
        <f t="shared" si="32"/>
        <v>0</v>
      </c>
      <c r="AU92" s="76">
        <f t="shared" si="32"/>
        <v>0</v>
      </c>
      <c r="AV92" s="76">
        <f t="shared" si="32"/>
        <v>0</v>
      </c>
      <c r="AW92" s="76">
        <f t="shared" si="32"/>
        <v>0</v>
      </c>
      <c r="AX92" s="76">
        <f t="shared" si="32"/>
        <v>0</v>
      </c>
      <c r="AY92" s="76">
        <f t="shared" si="32"/>
        <v>0</v>
      </c>
      <c r="AZ92" s="76">
        <f t="shared" si="32"/>
        <v>0</v>
      </c>
      <c r="BA92" s="76">
        <f t="shared" si="32"/>
        <v>0</v>
      </c>
      <c r="BB92" s="76">
        <f t="shared" si="32"/>
        <v>0</v>
      </c>
      <c r="BC92" s="76">
        <f t="shared" si="32"/>
        <v>0</v>
      </c>
      <c r="BD92" s="76">
        <f t="shared" si="32"/>
        <v>0</v>
      </c>
      <c r="BE92" s="76">
        <f t="shared" si="32"/>
        <v>0</v>
      </c>
      <c r="BF92" s="76">
        <f t="shared" si="32"/>
        <v>0</v>
      </c>
      <c r="BG92" s="76">
        <f t="shared" si="32"/>
        <v>0</v>
      </c>
      <c r="BH92" s="76">
        <f t="shared" si="32"/>
        <v>0</v>
      </c>
      <c r="BI92" s="76">
        <f t="shared" si="32"/>
        <v>0</v>
      </c>
      <c r="BJ92" s="76">
        <f t="shared" si="32"/>
        <v>0</v>
      </c>
      <c r="BK92" s="76">
        <f t="shared" si="32"/>
        <v>0</v>
      </c>
      <c r="BL92" s="76">
        <f t="shared" si="32"/>
        <v>0</v>
      </c>
      <c r="BM92" s="76">
        <f t="shared" si="32"/>
        <v>0</v>
      </c>
      <c r="BN92" s="76">
        <f t="shared" si="32"/>
        <v>0</v>
      </c>
      <c r="BO92" s="76">
        <f t="shared" si="32"/>
        <v>0</v>
      </c>
      <c r="BP92" s="76">
        <f t="shared" si="32"/>
        <v>0</v>
      </c>
      <c r="BQ92" s="76">
        <f t="shared" si="32"/>
        <v>0</v>
      </c>
      <c r="BR92" s="76">
        <f t="shared" si="32"/>
        <v>0</v>
      </c>
      <c r="BS92" s="76">
        <f t="shared" si="32"/>
        <v>0</v>
      </c>
      <c r="BT92" s="76">
        <f t="shared" si="32"/>
        <v>0</v>
      </c>
      <c r="BU92" s="76">
        <f t="shared" si="32"/>
        <v>0</v>
      </c>
      <c r="BV92" s="76">
        <f t="shared" si="32"/>
        <v>0</v>
      </c>
      <c r="BW92" s="76">
        <f t="shared" si="32"/>
        <v>0</v>
      </c>
      <c r="BX92" s="76">
        <f t="shared" si="32"/>
        <v>0</v>
      </c>
      <c r="BY92" s="76">
        <f t="shared" si="32"/>
        <v>0</v>
      </c>
      <c r="BZ92" s="76">
        <f t="shared" si="32"/>
        <v>0</v>
      </c>
      <c r="CA92" s="76">
        <f t="shared" si="32"/>
        <v>0</v>
      </c>
      <c r="CB92" s="76">
        <f t="shared" si="32"/>
        <v>0</v>
      </c>
      <c r="CC92" s="76">
        <f t="shared" si="32"/>
        <v>0</v>
      </c>
      <c r="CD92" s="76">
        <f t="shared" si="32"/>
        <v>0</v>
      </c>
      <c r="CE92" s="76">
        <f t="shared" ref="CE92:CL92" si="33">CE79</f>
        <v>0</v>
      </c>
      <c r="CF92" s="76">
        <f t="shared" si="33"/>
        <v>0</v>
      </c>
      <c r="CG92" s="76">
        <f t="shared" si="33"/>
        <v>0</v>
      </c>
      <c r="CH92" s="76">
        <f t="shared" si="33"/>
        <v>0</v>
      </c>
      <c r="CI92" s="76">
        <f t="shared" si="33"/>
        <v>0</v>
      </c>
      <c r="CJ92" s="76">
        <f t="shared" si="33"/>
        <v>0</v>
      </c>
      <c r="CK92" s="76">
        <f t="shared" si="33"/>
        <v>0</v>
      </c>
      <c r="CL92" s="76">
        <f t="shared" si="33"/>
        <v>0</v>
      </c>
    </row>
    <row r="93" spans="2:90" x14ac:dyDescent="0.4">
      <c r="B93" s="178" t="s">
        <v>457</v>
      </c>
      <c r="C93" s="179"/>
      <c r="D93" s="179"/>
      <c r="E93" s="179" t="s">
        <v>906</v>
      </c>
      <c r="F93" s="179"/>
      <c r="G93" s="179"/>
      <c r="H93" s="179"/>
      <c r="I93" s="180"/>
      <c r="J93" s="180"/>
      <c r="K93" s="181"/>
      <c r="L93" s="181"/>
      <c r="M93" s="181"/>
      <c r="N93" s="181"/>
      <c r="O93" s="181"/>
      <c r="P93" s="181"/>
      <c r="R93" s="182"/>
      <c r="S93" s="183"/>
      <c r="T93" s="183"/>
      <c r="U93" s="183"/>
      <c r="V93" s="183"/>
      <c r="W93" s="183"/>
      <c r="X93" s="183"/>
      <c r="Y93" s="183"/>
      <c r="Z93" s="183"/>
      <c r="AA93" s="183"/>
      <c r="AB93" s="183"/>
      <c r="AC93" s="183"/>
      <c r="AD93" s="183"/>
      <c r="AE93" s="183"/>
      <c r="AF93" s="183"/>
      <c r="AG93" s="183"/>
      <c r="AH93" s="183"/>
      <c r="AI93" s="183"/>
      <c r="AJ93" s="183"/>
      <c r="AK93" s="183"/>
      <c r="AL93" s="183"/>
      <c r="AM93" s="183"/>
      <c r="AN93" s="183"/>
      <c r="AO93" s="183"/>
      <c r="AP93" s="183"/>
      <c r="AQ93" s="183"/>
      <c r="AR93" s="183"/>
      <c r="AS93" s="183"/>
      <c r="AT93" s="183"/>
      <c r="AU93" s="183"/>
      <c r="AV93" s="183"/>
      <c r="AW93" s="183"/>
      <c r="AX93" s="183"/>
      <c r="AY93" s="183"/>
      <c r="AZ93" s="183"/>
      <c r="BA93" s="183"/>
      <c r="BB93" s="183"/>
      <c r="BC93" s="183"/>
      <c r="BD93" s="183"/>
      <c r="BE93" s="183"/>
      <c r="BF93" s="183"/>
      <c r="BG93" s="183"/>
      <c r="BH93" s="183"/>
      <c r="BI93" s="183"/>
      <c r="BJ93" s="183"/>
      <c r="BK93" s="183"/>
      <c r="BL93" s="183"/>
      <c r="BM93" s="183"/>
      <c r="BN93" s="183"/>
      <c r="BO93" s="183"/>
      <c r="BP93" s="183"/>
      <c r="BQ93" s="183"/>
      <c r="BR93" s="183"/>
      <c r="BS93" s="183"/>
      <c r="BT93" s="183"/>
      <c r="BU93" s="183"/>
      <c r="BV93" s="183"/>
      <c r="BW93" s="183"/>
      <c r="BX93" s="183"/>
      <c r="BY93" s="183"/>
      <c r="BZ93" s="183"/>
      <c r="CA93" s="183"/>
      <c r="CB93" s="183"/>
      <c r="CC93" s="183"/>
      <c r="CD93" s="183"/>
      <c r="CE93" s="183"/>
      <c r="CF93" s="183"/>
      <c r="CG93" s="183"/>
      <c r="CH93" s="183"/>
      <c r="CI93" s="183"/>
      <c r="CJ93" s="183"/>
      <c r="CK93" s="183"/>
      <c r="CL93" s="183"/>
    </row>
    <row r="94" spans="2:90" x14ac:dyDescent="0.4">
      <c r="B94" s="185" t="s">
        <v>1052</v>
      </c>
      <c r="C94" s="179" t="s">
        <v>198</v>
      </c>
      <c r="D94" s="179"/>
      <c r="E94" s="179" t="s">
        <v>906</v>
      </c>
      <c r="F94" s="179"/>
      <c r="G94" s="179"/>
      <c r="H94" s="179"/>
      <c r="I94" s="180"/>
      <c r="J94" s="180"/>
      <c r="K94" s="181"/>
      <c r="L94" s="181"/>
      <c r="M94" s="181"/>
      <c r="N94" s="181"/>
      <c r="O94" s="181"/>
      <c r="P94" s="181"/>
      <c r="R94" s="182"/>
      <c r="S94" s="183"/>
      <c r="T94" s="183"/>
      <c r="U94" s="183"/>
      <c r="V94" s="183"/>
      <c r="W94" s="183"/>
      <c r="X94" s="183"/>
      <c r="Y94" s="183"/>
      <c r="Z94" s="183"/>
      <c r="AA94" s="183"/>
      <c r="AB94" s="183"/>
      <c r="AC94" s="183"/>
      <c r="AD94" s="183"/>
      <c r="AE94" s="183"/>
      <c r="AF94" s="183"/>
      <c r="AG94" s="183"/>
      <c r="AH94" s="183"/>
      <c r="AI94" s="183"/>
      <c r="AJ94" s="183"/>
      <c r="AK94" s="183"/>
      <c r="AL94" s="183"/>
      <c r="AM94" s="183"/>
      <c r="AN94" s="183"/>
      <c r="AO94" s="183"/>
      <c r="AP94" s="183"/>
      <c r="AQ94" s="183"/>
      <c r="AR94" s="183"/>
      <c r="AS94" s="183"/>
      <c r="AT94" s="183"/>
      <c r="AU94" s="183"/>
      <c r="AV94" s="183"/>
      <c r="AW94" s="183"/>
      <c r="AX94" s="183"/>
      <c r="AY94" s="183"/>
      <c r="AZ94" s="183"/>
      <c r="BA94" s="183"/>
      <c r="BB94" s="183"/>
      <c r="BC94" s="183"/>
      <c r="BD94" s="183"/>
      <c r="BE94" s="183"/>
      <c r="BF94" s="183"/>
      <c r="BG94" s="183"/>
      <c r="BH94" s="183"/>
      <c r="BI94" s="183"/>
      <c r="BJ94" s="183"/>
      <c r="BK94" s="183"/>
      <c r="BL94" s="183"/>
      <c r="BM94" s="183"/>
      <c r="BN94" s="183"/>
      <c r="BO94" s="183"/>
      <c r="BP94" s="183"/>
      <c r="BQ94" s="183"/>
      <c r="BR94" s="183"/>
      <c r="BS94" s="183"/>
      <c r="BT94" s="183"/>
      <c r="BU94" s="183"/>
      <c r="BV94" s="183"/>
      <c r="BW94" s="183"/>
      <c r="BX94" s="183"/>
      <c r="BY94" s="183"/>
      <c r="BZ94" s="183"/>
      <c r="CA94" s="183"/>
      <c r="CB94" s="183"/>
      <c r="CC94" s="183"/>
      <c r="CD94" s="183"/>
      <c r="CE94" s="183"/>
      <c r="CF94" s="183"/>
      <c r="CG94" s="183"/>
      <c r="CH94" s="183"/>
      <c r="CI94" s="183"/>
      <c r="CJ94" s="183"/>
      <c r="CK94" s="183"/>
      <c r="CL94" s="183"/>
    </row>
    <row r="95" spans="2:90" x14ac:dyDescent="0.4">
      <c r="B95" s="66" t="s">
        <v>447</v>
      </c>
      <c r="C95" s="22"/>
      <c r="D95" s="22" t="s">
        <v>446</v>
      </c>
      <c r="E95" s="22" t="s">
        <v>446</v>
      </c>
      <c r="F95" s="22" t="s">
        <v>448</v>
      </c>
      <c r="G95" s="22" t="s">
        <v>243</v>
      </c>
      <c r="H95" s="22"/>
      <c r="I95" s="279"/>
      <c r="J95" s="279"/>
      <c r="K95" s="22"/>
      <c r="L95" s="22"/>
      <c r="M95" s="22"/>
      <c r="N95" s="22"/>
      <c r="O95" s="22"/>
      <c r="P95" s="22"/>
      <c r="R95" s="66"/>
      <c r="S95" s="66"/>
      <c r="T95" s="66"/>
      <c r="U95" s="66"/>
      <c r="V95" s="66"/>
      <c r="W95" s="66"/>
      <c r="X95" s="66"/>
      <c r="Y95" s="66"/>
      <c r="Z95" s="66"/>
      <c r="AA95" s="66"/>
      <c r="AB95" s="66"/>
      <c r="AC95" s="66"/>
      <c r="AD95" s="66"/>
      <c r="AE95" s="66"/>
      <c r="AF95" s="66"/>
      <c r="AG95" s="66"/>
      <c r="AH95" s="66"/>
      <c r="AI95" s="66"/>
      <c r="AJ95" s="66"/>
      <c r="AK95" s="66"/>
      <c r="AL95" s="66"/>
      <c r="AM95" s="66"/>
      <c r="AN95" s="66"/>
      <c r="AO95" s="66"/>
      <c r="AP95" s="66"/>
      <c r="AQ95" s="66"/>
      <c r="AR95" s="66"/>
      <c r="AS95" s="66"/>
      <c r="AT95" s="66"/>
      <c r="AU95" s="66"/>
      <c r="AV95" s="66"/>
      <c r="AW95" s="66"/>
      <c r="AX95" s="66"/>
      <c r="AY95" s="66"/>
      <c r="AZ95" s="66"/>
      <c r="BA95" s="66"/>
      <c r="BB95" s="66"/>
      <c r="BC95" s="66"/>
      <c r="BD95" s="66"/>
      <c r="BE95" s="66"/>
      <c r="BF95" s="66"/>
      <c r="BG95" s="66"/>
      <c r="BH95" s="66"/>
      <c r="BI95" s="66"/>
      <c r="BJ95" s="66"/>
      <c r="BK95" s="66"/>
      <c r="BL95" s="66"/>
      <c r="BM95" s="66"/>
      <c r="BN95" s="66"/>
      <c r="BO95" s="66"/>
      <c r="BP95" s="66"/>
      <c r="BQ95" s="66"/>
      <c r="BR95" s="66"/>
      <c r="BS95" s="66"/>
      <c r="BT95" s="66"/>
      <c r="BU95" s="66"/>
      <c r="BV95" s="66"/>
      <c r="BW95" s="66"/>
      <c r="BX95" s="66"/>
      <c r="BY95" s="66"/>
      <c r="BZ95" s="66"/>
      <c r="CA95" s="66"/>
      <c r="CB95" s="66"/>
      <c r="CC95" s="66"/>
      <c r="CD95" s="66"/>
      <c r="CE95" s="66"/>
      <c r="CF95" s="66"/>
      <c r="CG95" s="66"/>
      <c r="CH95" s="66"/>
      <c r="CI95" s="66"/>
      <c r="CJ95" s="66"/>
      <c r="CK95" s="66"/>
      <c r="CL95" s="66"/>
    </row>
    <row r="96" spans="2:90" x14ac:dyDescent="0.4">
      <c r="B96" s="139" t="s">
        <v>439</v>
      </c>
      <c r="C96" s="12"/>
      <c r="D96" s="12" t="s">
        <v>446</v>
      </c>
      <c r="E96" s="12" t="s">
        <v>906</v>
      </c>
      <c r="F96" s="12"/>
      <c r="G96" s="12" t="str">
        <f t="shared" ref="G96:G105" si="34">E96</f>
        <v/>
      </c>
      <c r="H96" s="12"/>
      <c r="I96" s="60"/>
      <c r="J96" s="60"/>
      <c r="K96" s="17">
        <v>10</v>
      </c>
      <c r="L96" s="17">
        <v>15</v>
      </c>
      <c r="M96" s="17">
        <v>20</v>
      </c>
      <c r="N96" s="17">
        <v>25</v>
      </c>
      <c r="O96" s="17">
        <v>30</v>
      </c>
      <c r="P96" s="17">
        <v>35</v>
      </c>
      <c r="R96" s="15"/>
      <c r="S96" s="76" cm="1">
        <f t="array" ref="S96">INDEX($K:$P,ROW(),MATCH(S$3,$K$2:$P$2,0))</f>
        <v>10</v>
      </c>
      <c r="T96" s="76" cm="1">
        <f t="array" ref="T96">INDEX($K:$P,ROW(),MATCH(T$3,$K$2:$P$2,0))</f>
        <v>10</v>
      </c>
      <c r="U96" s="76" cm="1">
        <f t="array" ref="U96">INDEX($K:$P,ROW(),MATCH(U$3,$K$2:$P$2,0))</f>
        <v>10</v>
      </c>
      <c r="V96" s="76" cm="1">
        <f t="array" ref="V96">INDEX($K:$P,ROW(),MATCH(V$3,$K$2:$P$2,0))</f>
        <v>10</v>
      </c>
      <c r="W96" s="76" cm="1">
        <f t="array" ref="W96">INDEX($K:$P,ROW(),MATCH(W$3,$K$2:$P$2,0))</f>
        <v>10</v>
      </c>
      <c r="X96" s="76" cm="1">
        <f t="array" ref="X96">INDEX($K:$P,ROW(),MATCH(X$3,$K$2:$P$2,0))</f>
        <v>10</v>
      </c>
      <c r="Y96" s="76" cm="1">
        <f t="array" ref="Y96">INDEX($K:$P,ROW(),MATCH(Y$3,$K$2:$P$2,0))</f>
        <v>10</v>
      </c>
      <c r="Z96" s="76" cm="1">
        <f t="array" ref="Z96">INDEX($K:$P,ROW(),MATCH(Z$3,$K$2:$P$2,0))</f>
        <v>10</v>
      </c>
      <c r="AA96" s="76" cm="1">
        <f t="array" ref="AA96">INDEX($K:$P,ROW(),MATCH(AA$3,$K$2:$P$2,0))</f>
        <v>10</v>
      </c>
      <c r="AB96" s="76" cm="1">
        <f t="array" ref="AB96">INDEX($K:$P,ROW(),MATCH(AB$3,$K$2:$P$2,0))</f>
        <v>10</v>
      </c>
      <c r="AC96" s="76" cm="1">
        <f t="array" ref="AC96">INDEX($K:$P,ROW(),MATCH(AC$3,$K$2:$P$2,0))</f>
        <v>10</v>
      </c>
      <c r="AD96" s="76" cm="1">
        <f t="array" ref="AD96">INDEX($K:$P,ROW(),MATCH(AD$3,$K$2:$P$2,0))</f>
        <v>10</v>
      </c>
      <c r="AE96" s="76" cm="1">
        <f t="array" ref="AE96">INDEX($K:$P,ROW(),MATCH(AE$3,$K$2:$P$2,0))</f>
        <v>15</v>
      </c>
      <c r="AF96" s="76" cm="1">
        <f t="array" ref="AF96">INDEX($K:$P,ROW(),MATCH(AF$3,$K$2:$P$2,0))</f>
        <v>15</v>
      </c>
      <c r="AG96" s="76" cm="1">
        <f t="array" ref="AG96">INDEX($K:$P,ROW(),MATCH(AG$3,$K$2:$P$2,0))</f>
        <v>15</v>
      </c>
      <c r="AH96" s="76" cm="1">
        <f t="array" ref="AH96">INDEX($K:$P,ROW(),MATCH(AH$3,$K$2:$P$2,0))</f>
        <v>15</v>
      </c>
      <c r="AI96" s="76" cm="1">
        <f t="array" ref="AI96">INDEX($K:$P,ROW(),MATCH(AI$3,$K$2:$P$2,0))</f>
        <v>15</v>
      </c>
      <c r="AJ96" s="76" cm="1">
        <f t="array" ref="AJ96">INDEX($K:$P,ROW(),MATCH(AJ$3,$K$2:$P$2,0))</f>
        <v>15</v>
      </c>
      <c r="AK96" s="76" cm="1">
        <f t="array" ref="AK96">INDEX($K:$P,ROW(),MATCH(AK$3,$K$2:$P$2,0))</f>
        <v>15</v>
      </c>
      <c r="AL96" s="76" cm="1">
        <f t="array" ref="AL96">INDEX($K:$P,ROW(),MATCH(AL$3,$K$2:$P$2,0))</f>
        <v>15</v>
      </c>
      <c r="AM96" s="76" cm="1">
        <f t="array" ref="AM96">INDEX($K:$P,ROW(),MATCH(AM$3,$K$2:$P$2,0))</f>
        <v>15</v>
      </c>
      <c r="AN96" s="76" cm="1">
        <f t="array" ref="AN96">INDEX($K:$P,ROW(),MATCH(AN$3,$K$2:$P$2,0))</f>
        <v>15</v>
      </c>
      <c r="AO96" s="76" cm="1">
        <f t="array" ref="AO96">INDEX($K:$P,ROW(),MATCH(AO$3,$K$2:$P$2,0))</f>
        <v>15</v>
      </c>
      <c r="AP96" s="76" cm="1">
        <f t="array" ref="AP96">INDEX($K:$P,ROW(),MATCH(AP$3,$K$2:$P$2,0))</f>
        <v>15</v>
      </c>
      <c r="AQ96" s="76" cm="1">
        <f t="array" ref="AQ96">INDEX($K:$P,ROW(),MATCH(AQ$3,$K$2:$P$2,0))</f>
        <v>20</v>
      </c>
      <c r="AR96" s="76" cm="1">
        <f t="array" ref="AR96">INDEX($K:$P,ROW(),MATCH(AR$3,$K$2:$P$2,0))</f>
        <v>20</v>
      </c>
      <c r="AS96" s="76" cm="1">
        <f t="array" ref="AS96">INDEX($K:$P,ROW(),MATCH(AS$3,$K$2:$P$2,0))</f>
        <v>20</v>
      </c>
      <c r="AT96" s="76" cm="1">
        <f t="array" ref="AT96">INDEX($K:$P,ROW(),MATCH(AT$3,$K$2:$P$2,0))</f>
        <v>20</v>
      </c>
      <c r="AU96" s="76" cm="1">
        <f t="array" ref="AU96">INDEX($K:$P,ROW(),MATCH(AU$3,$K$2:$P$2,0))</f>
        <v>20</v>
      </c>
      <c r="AV96" s="76" cm="1">
        <f t="array" ref="AV96">INDEX($K:$P,ROW(),MATCH(AV$3,$K$2:$P$2,0))</f>
        <v>20</v>
      </c>
      <c r="AW96" s="76" cm="1">
        <f t="array" ref="AW96">INDEX($K:$P,ROW(),MATCH(AW$3,$K$2:$P$2,0))</f>
        <v>20</v>
      </c>
      <c r="AX96" s="76" cm="1">
        <f t="array" ref="AX96">INDEX($K:$P,ROW(),MATCH(AX$3,$K$2:$P$2,0))</f>
        <v>20</v>
      </c>
      <c r="AY96" s="76" cm="1">
        <f t="array" ref="AY96">INDEX($K:$P,ROW(),MATCH(AY$3,$K$2:$P$2,0))</f>
        <v>20</v>
      </c>
      <c r="AZ96" s="76" cm="1">
        <f t="array" ref="AZ96">INDEX($K:$P,ROW(),MATCH(AZ$3,$K$2:$P$2,0))</f>
        <v>20</v>
      </c>
      <c r="BA96" s="76" cm="1">
        <f t="array" ref="BA96">INDEX($K:$P,ROW(),MATCH(BA$3,$K$2:$P$2,0))</f>
        <v>20</v>
      </c>
      <c r="BB96" s="76" cm="1">
        <f t="array" ref="BB96">INDEX($K:$P,ROW(),MATCH(BB$3,$K$2:$P$2,0))</f>
        <v>20</v>
      </c>
      <c r="BC96" s="76" cm="1">
        <f t="array" ref="BC96">INDEX($K:$P,ROW(),MATCH(BC$3,$K$2:$P$2,0))</f>
        <v>25</v>
      </c>
      <c r="BD96" s="76" cm="1">
        <f t="array" ref="BD96">INDEX($K:$P,ROW(),MATCH(BD$3,$K$2:$P$2,0))</f>
        <v>25</v>
      </c>
      <c r="BE96" s="76" cm="1">
        <f t="array" ref="BE96">INDEX($K:$P,ROW(),MATCH(BE$3,$K$2:$P$2,0))</f>
        <v>25</v>
      </c>
      <c r="BF96" s="76" cm="1">
        <f t="array" ref="BF96">INDEX($K:$P,ROW(),MATCH(BF$3,$K$2:$P$2,0))</f>
        <v>25</v>
      </c>
      <c r="BG96" s="76" cm="1">
        <f t="array" ref="BG96">INDEX($K:$P,ROW(),MATCH(BG$3,$K$2:$P$2,0))</f>
        <v>25</v>
      </c>
      <c r="BH96" s="76" cm="1">
        <f t="array" ref="BH96">INDEX($K:$P,ROW(),MATCH(BH$3,$K$2:$P$2,0))</f>
        <v>25</v>
      </c>
      <c r="BI96" s="76" cm="1">
        <f t="array" ref="BI96">INDEX($K:$P,ROW(),MATCH(BI$3,$K$2:$P$2,0))</f>
        <v>25</v>
      </c>
      <c r="BJ96" s="76" cm="1">
        <f t="array" ref="BJ96">INDEX($K:$P,ROW(),MATCH(BJ$3,$K$2:$P$2,0))</f>
        <v>25</v>
      </c>
      <c r="BK96" s="76" cm="1">
        <f t="array" ref="BK96">INDEX($K:$P,ROW(),MATCH(BK$3,$K$2:$P$2,0))</f>
        <v>25</v>
      </c>
      <c r="BL96" s="76" cm="1">
        <f t="array" ref="BL96">INDEX($K:$P,ROW(),MATCH(BL$3,$K$2:$P$2,0))</f>
        <v>25</v>
      </c>
      <c r="BM96" s="76" cm="1">
        <f t="array" ref="BM96">INDEX($K:$P,ROW(),MATCH(BM$3,$K$2:$P$2,0))</f>
        <v>25</v>
      </c>
      <c r="BN96" s="76" cm="1">
        <f t="array" ref="BN96">INDEX($K:$P,ROW(),MATCH(BN$3,$K$2:$P$2,0))</f>
        <v>25</v>
      </c>
      <c r="BO96" s="76" cm="1">
        <f t="array" ref="BO96">INDEX($K:$P,ROW(),MATCH(BO$3,$K$2:$P$2,0))</f>
        <v>30</v>
      </c>
      <c r="BP96" s="76" cm="1">
        <f t="array" ref="BP96">INDEX($K:$P,ROW(),MATCH(BP$3,$K$2:$P$2,0))</f>
        <v>30</v>
      </c>
      <c r="BQ96" s="76" cm="1">
        <f t="array" ref="BQ96">INDEX($K:$P,ROW(),MATCH(BQ$3,$K$2:$P$2,0))</f>
        <v>30</v>
      </c>
      <c r="BR96" s="76" cm="1">
        <f t="array" ref="BR96">INDEX($K:$P,ROW(),MATCH(BR$3,$K$2:$P$2,0))</f>
        <v>30</v>
      </c>
      <c r="BS96" s="76" cm="1">
        <f t="array" ref="BS96">INDEX($K:$P,ROW(),MATCH(BS$3,$K$2:$P$2,0))</f>
        <v>30</v>
      </c>
      <c r="BT96" s="76" cm="1">
        <f t="array" ref="BT96">INDEX($K:$P,ROW(),MATCH(BT$3,$K$2:$P$2,0))</f>
        <v>30</v>
      </c>
      <c r="BU96" s="76" cm="1">
        <f t="array" ref="BU96">INDEX($K:$P,ROW(),MATCH(BU$3,$K$2:$P$2,0))</f>
        <v>30</v>
      </c>
      <c r="BV96" s="76" cm="1">
        <f t="array" ref="BV96">INDEX($K:$P,ROW(),MATCH(BV$3,$K$2:$P$2,0))</f>
        <v>30</v>
      </c>
      <c r="BW96" s="76" cm="1">
        <f t="array" ref="BW96">INDEX($K:$P,ROW(),MATCH(BW$3,$K$2:$P$2,0))</f>
        <v>30</v>
      </c>
      <c r="BX96" s="76" cm="1">
        <f t="array" ref="BX96">INDEX($K:$P,ROW(),MATCH(BX$3,$K$2:$P$2,0))</f>
        <v>30</v>
      </c>
      <c r="BY96" s="76" cm="1">
        <f t="array" ref="BY96">INDEX($K:$P,ROW(),MATCH(BY$3,$K$2:$P$2,0))</f>
        <v>30</v>
      </c>
      <c r="BZ96" s="76" cm="1">
        <f t="array" ref="BZ96">INDEX($K:$P,ROW(),MATCH(BZ$3,$K$2:$P$2,0))</f>
        <v>30</v>
      </c>
      <c r="CA96" s="76" cm="1">
        <f t="array" ref="CA96">INDEX($K:$P,ROW(),MATCH(CA$3,$K$2:$P$2,0))</f>
        <v>35</v>
      </c>
      <c r="CB96" s="76" cm="1">
        <f t="array" ref="CB96">INDEX($K:$P,ROW(),MATCH(CB$3,$K$2:$P$2,0))</f>
        <v>35</v>
      </c>
      <c r="CC96" s="76" cm="1">
        <f t="array" ref="CC96">INDEX($K:$P,ROW(),MATCH(CC$3,$K$2:$P$2,0))</f>
        <v>35</v>
      </c>
      <c r="CD96" s="76" cm="1">
        <f t="array" ref="CD96">INDEX($K:$P,ROW(),MATCH(CD$3,$K$2:$P$2,0))</f>
        <v>35</v>
      </c>
      <c r="CE96" s="76" cm="1">
        <f t="array" ref="CE96">INDEX($K:$P,ROW(),MATCH(CE$3,$K$2:$P$2,0))</f>
        <v>35</v>
      </c>
      <c r="CF96" s="76" cm="1">
        <f t="array" ref="CF96">INDEX($K:$P,ROW(),MATCH(CF$3,$K$2:$P$2,0))</f>
        <v>35</v>
      </c>
      <c r="CG96" s="76" cm="1">
        <f t="array" ref="CG96">INDEX($K:$P,ROW(),MATCH(CG$3,$K$2:$P$2,0))</f>
        <v>35</v>
      </c>
      <c r="CH96" s="76" cm="1">
        <f t="array" ref="CH96">INDEX($K:$P,ROW(),MATCH(CH$3,$K$2:$P$2,0))</f>
        <v>35</v>
      </c>
      <c r="CI96" s="76" cm="1">
        <f t="array" ref="CI96">INDEX($K:$P,ROW(),MATCH(CI$3,$K$2:$P$2,0))</f>
        <v>35</v>
      </c>
      <c r="CJ96" s="76" cm="1">
        <f t="array" ref="CJ96">INDEX($K:$P,ROW(),MATCH(CJ$3,$K$2:$P$2,0))</f>
        <v>35</v>
      </c>
      <c r="CK96" s="76" cm="1">
        <f t="array" ref="CK96">INDEX($K:$P,ROW(),MATCH(CK$3,$K$2:$P$2,0))</f>
        <v>35</v>
      </c>
      <c r="CL96" s="76" cm="1">
        <f t="array" ref="CL96">INDEX($K:$P,ROW(),MATCH(CL$3,$K$2:$P$2,0))</f>
        <v>35</v>
      </c>
    </row>
    <row r="97" spans="2:90" x14ac:dyDescent="0.4">
      <c r="B97" s="139" t="s">
        <v>440</v>
      </c>
      <c r="C97" s="31"/>
      <c r="D97" s="31" t="s">
        <v>446</v>
      </c>
      <c r="E97" s="31" t="s">
        <v>906</v>
      </c>
      <c r="F97" s="31"/>
      <c r="G97" s="31" t="str">
        <f t="shared" si="34"/>
        <v/>
      </c>
      <c r="H97" s="31"/>
      <c r="I97" s="73"/>
      <c r="J97" s="73"/>
      <c r="K97" s="18">
        <v>100000</v>
      </c>
      <c r="L97" s="18">
        <v>100000</v>
      </c>
      <c r="M97" s="18">
        <v>100000</v>
      </c>
      <c r="N97" s="18">
        <v>100000</v>
      </c>
      <c r="O97" s="18">
        <v>100000</v>
      </c>
      <c r="P97" s="18">
        <v>100000</v>
      </c>
      <c r="R97" s="38"/>
      <c r="S97" s="141" cm="1">
        <f t="array" ref="S97">INDEX($K:$P,ROW(),MATCH(S$3,$K$2:$P$2,0))/12</f>
        <v>8333.3333333333339</v>
      </c>
      <c r="T97" s="141" cm="1">
        <f t="array" ref="T97">INDEX($K:$P,ROW(),MATCH(T$3,$K$2:$P$2,0))/12</f>
        <v>8333.3333333333339</v>
      </c>
      <c r="U97" s="141" cm="1">
        <f t="array" ref="U97">INDEX($K:$P,ROW(),MATCH(U$3,$K$2:$P$2,0))/12</f>
        <v>8333.3333333333339</v>
      </c>
      <c r="V97" s="141" cm="1">
        <f t="array" ref="V97">INDEX($K:$P,ROW(),MATCH(V$3,$K$2:$P$2,0))/12</f>
        <v>8333.3333333333339</v>
      </c>
      <c r="W97" s="141" cm="1">
        <f t="array" ref="W97">INDEX($K:$P,ROW(),MATCH(W$3,$K$2:$P$2,0))/12</f>
        <v>8333.3333333333339</v>
      </c>
      <c r="X97" s="141" cm="1">
        <f t="array" ref="X97">INDEX($K:$P,ROW(),MATCH(X$3,$K$2:$P$2,0))/12</f>
        <v>8333.3333333333339</v>
      </c>
      <c r="Y97" s="141" cm="1">
        <f t="array" ref="Y97">INDEX($K:$P,ROW(),MATCH(Y$3,$K$2:$P$2,0))/12</f>
        <v>8333.3333333333339</v>
      </c>
      <c r="Z97" s="141" cm="1">
        <f t="array" ref="Z97">INDEX($K:$P,ROW(),MATCH(Z$3,$K$2:$P$2,0))/12</f>
        <v>8333.3333333333339</v>
      </c>
      <c r="AA97" s="141" cm="1">
        <f t="array" ref="AA97">INDEX($K:$P,ROW(),MATCH(AA$3,$K$2:$P$2,0))/12</f>
        <v>8333.3333333333339</v>
      </c>
      <c r="AB97" s="141" cm="1">
        <f t="array" ref="AB97">INDEX($K:$P,ROW(),MATCH(AB$3,$K$2:$P$2,0))/12</f>
        <v>8333.3333333333339</v>
      </c>
      <c r="AC97" s="141" cm="1">
        <f t="array" ref="AC97">INDEX($K:$P,ROW(),MATCH(AC$3,$K$2:$P$2,0))/12</f>
        <v>8333.3333333333339</v>
      </c>
      <c r="AD97" s="141" cm="1">
        <f t="array" ref="AD97">INDEX($K:$P,ROW(),MATCH(AD$3,$K$2:$P$2,0))/12</f>
        <v>8333.3333333333339</v>
      </c>
      <c r="AE97" s="141" cm="1">
        <f t="array" ref="AE97">INDEX($K:$P,ROW(),MATCH(AE$3,$K$2:$P$2,0))/12</f>
        <v>8333.3333333333339</v>
      </c>
      <c r="AF97" s="141" cm="1">
        <f t="array" ref="AF97">INDEX($K:$P,ROW(),MATCH(AF$3,$K$2:$P$2,0))/12</f>
        <v>8333.3333333333339</v>
      </c>
      <c r="AG97" s="141" cm="1">
        <f t="array" ref="AG97">INDEX($K:$P,ROW(),MATCH(AG$3,$K$2:$P$2,0))/12</f>
        <v>8333.3333333333339</v>
      </c>
      <c r="AH97" s="141" cm="1">
        <f t="array" ref="AH97">INDEX($K:$P,ROW(),MATCH(AH$3,$K$2:$P$2,0))/12</f>
        <v>8333.3333333333339</v>
      </c>
      <c r="AI97" s="141" cm="1">
        <f t="array" ref="AI97">INDEX($K:$P,ROW(),MATCH(AI$3,$K$2:$P$2,0))/12</f>
        <v>8333.3333333333339</v>
      </c>
      <c r="AJ97" s="141" cm="1">
        <f t="array" ref="AJ97">INDEX($K:$P,ROW(),MATCH(AJ$3,$K$2:$P$2,0))/12</f>
        <v>8333.3333333333339</v>
      </c>
      <c r="AK97" s="141" cm="1">
        <f t="array" ref="AK97">INDEX($K:$P,ROW(),MATCH(AK$3,$K$2:$P$2,0))/12</f>
        <v>8333.3333333333339</v>
      </c>
      <c r="AL97" s="141" cm="1">
        <f t="array" ref="AL97">INDEX($K:$P,ROW(),MATCH(AL$3,$K$2:$P$2,0))/12</f>
        <v>8333.3333333333339</v>
      </c>
      <c r="AM97" s="141" cm="1">
        <f t="array" ref="AM97">INDEX($K:$P,ROW(),MATCH(AM$3,$K$2:$P$2,0))/12</f>
        <v>8333.3333333333339</v>
      </c>
      <c r="AN97" s="141" cm="1">
        <f t="array" ref="AN97">INDEX($K:$P,ROW(),MATCH(AN$3,$K$2:$P$2,0))/12</f>
        <v>8333.3333333333339</v>
      </c>
      <c r="AO97" s="141" cm="1">
        <f t="array" ref="AO97">INDEX($K:$P,ROW(),MATCH(AO$3,$K$2:$P$2,0))/12</f>
        <v>8333.3333333333339</v>
      </c>
      <c r="AP97" s="141" cm="1">
        <f t="array" ref="AP97">INDEX($K:$P,ROW(),MATCH(AP$3,$K$2:$P$2,0))/12</f>
        <v>8333.3333333333339</v>
      </c>
      <c r="AQ97" s="141" cm="1">
        <f t="array" ref="AQ97">INDEX($K:$P,ROW(),MATCH(AQ$3,$K$2:$P$2,0))/12</f>
        <v>8333.3333333333339</v>
      </c>
      <c r="AR97" s="141" cm="1">
        <f t="array" ref="AR97">INDEX($K:$P,ROW(),MATCH(AR$3,$K$2:$P$2,0))/12</f>
        <v>8333.3333333333339</v>
      </c>
      <c r="AS97" s="141" cm="1">
        <f t="array" ref="AS97">INDEX($K:$P,ROW(),MATCH(AS$3,$K$2:$P$2,0))/12</f>
        <v>8333.3333333333339</v>
      </c>
      <c r="AT97" s="141" cm="1">
        <f t="array" ref="AT97">INDEX($K:$P,ROW(),MATCH(AT$3,$K$2:$P$2,0))/12</f>
        <v>8333.3333333333339</v>
      </c>
      <c r="AU97" s="141" cm="1">
        <f t="array" ref="AU97">INDEX($K:$P,ROW(),MATCH(AU$3,$K$2:$P$2,0))/12</f>
        <v>8333.3333333333339</v>
      </c>
      <c r="AV97" s="141" cm="1">
        <f t="array" ref="AV97">INDEX($K:$P,ROW(),MATCH(AV$3,$K$2:$P$2,0))/12</f>
        <v>8333.3333333333339</v>
      </c>
      <c r="AW97" s="141" cm="1">
        <f t="array" ref="AW97">INDEX($K:$P,ROW(),MATCH(AW$3,$K$2:$P$2,0))/12</f>
        <v>8333.3333333333339</v>
      </c>
      <c r="AX97" s="141" cm="1">
        <f t="array" ref="AX97">INDEX($K:$P,ROW(),MATCH(AX$3,$K$2:$P$2,0))/12</f>
        <v>8333.3333333333339</v>
      </c>
      <c r="AY97" s="141" cm="1">
        <f t="array" ref="AY97">INDEX($K:$P,ROW(),MATCH(AY$3,$K$2:$P$2,0))/12</f>
        <v>8333.3333333333339</v>
      </c>
      <c r="AZ97" s="141" cm="1">
        <f t="array" ref="AZ97">INDEX($K:$P,ROW(),MATCH(AZ$3,$K$2:$P$2,0))/12</f>
        <v>8333.3333333333339</v>
      </c>
      <c r="BA97" s="141" cm="1">
        <f t="array" ref="BA97">INDEX($K:$P,ROW(),MATCH(BA$3,$K$2:$P$2,0))/12</f>
        <v>8333.3333333333339</v>
      </c>
      <c r="BB97" s="141" cm="1">
        <f t="array" ref="BB97">INDEX($K:$P,ROW(),MATCH(BB$3,$K$2:$P$2,0))/12</f>
        <v>8333.3333333333339</v>
      </c>
      <c r="BC97" s="141" cm="1">
        <f t="array" ref="BC97">INDEX($K:$P,ROW(),MATCH(BC$3,$K$2:$P$2,0))/12</f>
        <v>8333.3333333333339</v>
      </c>
      <c r="BD97" s="141" cm="1">
        <f t="array" ref="BD97">INDEX($K:$P,ROW(),MATCH(BD$3,$K$2:$P$2,0))/12</f>
        <v>8333.3333333333339</v>
      </c>
      <c r="BE97" s="141" cm="1">
        <f t="array" ref="BE97">INDEX($K:$P,ROW(),MATCH(BE$3,$K$2:$P$2,0))/12</f>
        <v>8333.3333333333339</v>
      </c>
      <c r="BF97" s="141" cm="1">
        <f t="array" ref="BF97">INDEX($K:$P,ROW(),MATCH(BF$3,$K$2:$P$2,0))/12</f>
        <v>8333.3333333333339</v>
      </c>
      <c r="BG97" s="141" cm="1">
        <f t="array" ref="BG97">INDEX($K:$P,ROW(),MATCH(BG$3,$K$2:$P$2,0))/12</f>
        <v>8333.3333333333339</v>
      </c>
      <c r="BH97" s="141" cm="1">
        <f t="array" ref="BH97">INDEX($K:$P,ROW(),MATCH(BH$3,$K$2:$P$2,0))/12</f>
        <v>8333.3333333333339</v>
      </c>
      <c r="BI97" s="141" cm="1">
        <f t="array" ref="BI97">INDEX($K:$P,ROW(),MATCH(BI$3,$K$2:$P$2,0))/12</f>
        <v>8333.3333333333339</v>
      </c>
      <c r="BJ97" s="141" cm="1">
        <f t="array" ref="BJ97">INDEX($K:$P,ROW(),MATCH(BJ$3,$K$2:$P$2,0))/12</f>
        <v>8333.3333333333339</v>
      </c>
      <c r="BK97" s="141" cm="1">
        <f t="array" ref="BK97">INDEX($K:$P,ROW(),MATCH(BK$3,$K$2:$P$2,0))/12</f>
        <v>8333.3333333333339</v>
      </c>
      <c r="BL97" s="141" cm="1">
        <f t="array" ref="BL97">INDEX($K:$P,ROW(),MATCH(BL$3,$K$2:$P$2,0))/12</f>
        <v>8333.3333333333339</v>
      </c>
      <c r="BM97" s="141" cm="1">
        <f t="array" ref="BM97">INDEX($K:$P,ROW(),MATCH(BM$3,$K$2:$P$2,0))/12</f>
        <v>8333.3333333333339</v>
      </c>
      <c r="BN97" s="141" cm="1">
        <f t="array" ref="BN97">INDEX($K:$P,ROW(),MATCH(BN$3,$K$2:$P$2,0))/12</f>
        <v>8333.3333333333339</v>
      </c>
      <c r="BO97" s="141" cm="1">
        <f t="array" ref="BO97">INDEX($K:$P,ROW(),MATCH(BO$3,$K$2:$P$2,0))/12</f>
        <v>8333.3333333333339</v>
      </c>
      <c r="BP97" s="141" cm="1">
        <f t="array" ref="BP97">INDEX($K:$P,ROW(),MATCH(BP$3,$K$2:$P$2,0))/12</f>
        <v>8333.3333333333339</v>
      </c>
      <c r="BQ97" s="141" cm="1">
        <f t="array" ref="BQ97">INDEX($K:$P,ROW(),MATCH(BQ$3,$K$2:$P$2,0))/12</f>
        <v>8333.3333333333339</v>
      </c>
      <c r="BR97" s="141" cm="1">
        <f t="array" ref="BR97">INDEX($K:$P,ROW(),MATCH(BR$3,$K$2:$P$2,0))/12</f>
        <v>8333.3333333333339</v>
      </c>
      <c r="BS97" s="141" cm="1">
        <f t="array" ref="BS97">INDEX($K:$P,ROW(),MATCH(BS$3,$K$2:$P$2,0))/12</f>
        <v>8333.3333333333339</v>
      </c>
      <c r="BT97" s="141" cm="1">
        <f t="array" ref="BT97">INDEX($K:$P,ROW(),MATCH(BT$3,$K$2:$P$2,0))/12</f>
        <v>8333.3333333333339</v>
      </c>
      <c r="BU97" s="141" cm="1">
        <f t="array" ref="BU97">INDEX($K:$P,ROW(),MATCH(BU$3,$K$2:$P$2,0))/12</f>
        <v>8333.3333333333339</v>
      </c>
      <c r="BV97" s="141" cm="1">
        <f t="array" ref="BV97">INDEX($K:$P,ROW(),MATCH(BV$3,$K$2:$P$2,0))/12</f>
        <v>8333.3333333333339</v>
      </c>
      <c r="BW97" s="141" cm="1">
        <f t="array" ref="BW97">INDEX($K:$P,ROW(),MATCH(BW$3,$K$2:$P$2,0))/12</f>
        <v>8333.3333333333339</v>
      </c>
      <c r="BX97" s="141" cm="1">
        <f t="array" ref="BX97">INDEX($K:$P,ROW(),MATCH(BX$3,$K$2:$P$2,0))/12</f>
        <v>8333.3333333333339</v>
      </c>
      <c r="BY97" s="141" cm="1">
        <f t="array" ref="BY97">INDEX($K:$P,ROW(),MATCH(BY$3,$K$2:$P$2,0))/12</f>
        <v>8333.3333333333339</v>
      </c>
      <c r="BZ97" s="141" cm="1">
        <f t="array" ref="BZ97">INDEX($K:$P,ROW(),MATCH(BZ$3,$K$2:$P$2,0))/12</f>
        <v>8333.3333333333339</v>
      </c>
      <c r="CA97" s="141" cm="1">
        <f t="array" ref="CA97">INDEX($K:$P,ROW(),MATCH(CA$3,$K$2:$P$2,0))/12</f>
        <v>8333.3333333333339</v>
      </c>
      <c r="CB97" s="141" cm="1">
        <f t="array" ref="CB97">INDEX($K:$P,ROW(),MATCH(CB$3,$K$2:$P$2,0))/12</f>
        <v>8333.3333333333339</v>
      </c>
      <c r="CC97" s="141" cm="1">
        <f t="array" ref="CC97">INDEX($K:$P,ROW(),MATCH(CC$3,$K$2:$P$2,0))/12</f>
        <v>8333.3333333333339</v>
      </c>
      <c r="CD97" s="141" cm="1">
        <f t="array" ref="CD97">INDEX($K:$P,ROW(),MATCH(CD$3,$K$2:$P$2,0))/12</f>
        <v>8333.3333333333339</v>
      </c>
      <c r="CE97" s="141" cm="1">
        <f t="array" ref="CE97">INDEX($K:$P,ROW(),MATCH(CE$3,$K$2:$P$2,0))/12</f>
        <v>8333.3333333333339</v>
      </c>
      <c r="CF97" s="141" cm="1">
        <f t="array" ref="CF97">INDEX($K:$P,ROW(),MATCH(CF$3,$K$2:$P$2,0))/12</f>
        <v>8333.3333333333339</v>
      </c>
      <c r="CG97" s="141" cm="1">
        <f t="array" ref="CG97">INDEX($K:$P,ROW(),MATCH(CG$3,$K$2:$P$2,0))/12</f>
        <v>8333.3333333333339</v>
      </c>
      <c r="CH97" s="141" cm="1">
        <f t="array" ref="CH97">INDEX($K:$P,ROW(),MATCH(CH$3,$K$2:$P$2,0))/12</f>
        <v>8333.3333333333339</v>
      </c>
      <c r="CI97" s="141" cm="1">
        <f t="array" ref="CI97">INDEX($K:$P,ROW(),MATCH(CI$3,$K$2:$P$2,0))/12</f>
        <v>8333.3333333333339</v>
      </c>
      <c r="CJ97" s="141" cm="1">
        <f t="array" ref="CJ97">INDEX($K:$P,ROW(),MATCH(CJ$3,$K$2:$P$2,0))/12</f>
        <v>8333.3333333333339</v>
      </c>
      <c r="CK97" s="141" cm="1">
        <f t="array" ref="CK97">INDEX($K:$P,ROW(),MATCH(CK$3,$K$2:$P$2,0))/12</f>
        <v>8333.3333333333339</v>
      </c>
      <c r="CL97" s="141" cm="1">
        <f t="array" ref="CL97">INDEX($K:$P,ROW(),MATCH(CL$3,$K$2:$P$2,0))/12</f>
        <v>8333.3333333333339</v>
      </c>
    </row>
    <row r="98" spans="2:90" x14ac:dyDescent="0.4">
      <c r="B98" s="139" t="s">
        <v>441</v>
      </c>
      <c r="C98" s="31"/>
      <c r="D98" s="31" t="s">
        <v>446</v>
      </c>
      <c r="E98" s="31" t="s">
        <v>906</v>
      </c>
      <c r="F98" s="31"/>
      <c r="G98" s="31" t="str">
        <f t="shared" si="34"/>
        <v/>
      </c>
      <c r="H98" s="31"/>
      <c r="I98" s="73"/>
      <c r="J98" s="73"/>
      <c r="K98" s="16">
        <v>0.7</v>
      </c>
      <c r="L98" s="16">
        <v>0.7</v>
      </c>
      <c r="M98" s="16">
        <v>0.7</v>
      </c>
      <c r="N98" s="16">
        <v>0.7</v>
      </c>
      <c r="O98" s="16">
        <v>0.7</v>
      </c>
      <c r="P98" s="16">
        <v>0.7</v>
      </c>
      <c r="R98" s="38"/>
      <c r="S98" s="175" cm="1">
        <f t="array" ref="S98">INDEX($K:$P,ROW(),MATCH(S$3,$K$2:$P$2,0))</f>
        <v>0.7</v>
      </c>
      <c r="T98" s="175" cm="1">
        <f t="array" ref="T98">INDEX($K:$P,ROW(),MATCH(T$3,$K$2:$P$2,0))</f>
        <v>0.7</v>
      </c>
      <c r="U98" s="175" cm="1">
        <f t="array" ref="U98">INDEX($K:$P,ROW(),MATCH(U$3,$K$2:$P$2,0))</f>
        <v>0.7</v>
      </c>
      <c r="V98" s="175" cm="1">
        <f t="array" ref="V98">INDEX($K:$P,ROW(),MATCH(V$3,$K$2:$P$2,0))</f>
        <v>0.7</v>
      </c>
      <c r="W98" s="175" cm="1">
        <f t="array" ref="W98">INDEX($K:$P,ROW(),MATCH(W$3,$K$2:$P$2,0))</f>
        <v>0.7</v>
      </c>
      <c r="X98" s="175" cm="1">
        <f t="array" ref="X98">INDEX($K:$P,ROW(),MATCH(X$3,$K$2:$P$2,0))</f>
        <v>0.7</v>
      </c>
      <c r="Y98" s="175" cm="1">
        <f t="array" ref="Y98">INDEX($K:$P,ROW(),MATCH(Y$3,$K$2:$P$2,0))</f>
        <v>0.7</v>
      </c>
      <c r="Z98" s="175" cm="1">
        <f t="array" ref="Z98">INDEX($K:$P,ROW(),MATCH(Z$3,$K$2:$P$2,0))</f>
        <v>0.7</v>
      </c>
      <c r="AA98" s="175" cm="1">
        <f t="array" ref="AA98">INDEX($K:$P,ROW(),MATCH(AA$3,$K$2:$P$2,0))</f>
        <v>0.7</v>
      </c>
      <c r="AB98" s="175" cm="1">
        <f t="array" ref="AB98">INDEX($K:$P,ROW(),MATCH(AB$3,$K$2:$P$2,0))</f>
        <v>0.7</v>
      </c>
      <c r="AC98" s="175" cm="1">
        <f t="array" ref="AC98">INDEX($K:$P,ROW(),MATCH(AC$3,$K$2:$P$2,0))</f>
        <v>0.7</v>
      </c>
      <c r="AD98" s="175" cm="1">
        <f t="array" ref="AD98">INDEX($K:$P,ROW(),MATCH(AD$3,$K$2:$P$2,0))</f>
        <v>0.7</v>
      </c>
      <c r="AE98" s="175" cm="1">
        <f t="array" ref="AE98">INDEX($K:$P,ROW(),MATCH(AE$3,$K$2:$P$2,0))</f>
        <v>0.7</v>
      </c>
      <c r="AF98" s="175" cm="1">
        <f t="array" ref="AF98">INDEX($K:$P,ROW(),MATCH(AF$3,$K$2:$P$2,0))</f>
        <v>0.7</v>
      </c>
      <c r="AG98" s="175" cm="1">
        <f t="array" ref="AG98">INDEX($K:$P,ROW(),MATCH(AG$3,$K$2:$P$2,0))</f>
        <v>0.7</v>
      </c>
      <c r="AH98" s="175" cm="1">
        <f t="array" ref="AH98">INDEX($K:$P,ROW(),MATCH(AH$3,$K$2:$P$2,0))</f>
        <v>0.7</v>
      </c>
      <c r="AI98" s="175" cm="1">
        <f t="array" ref="AI98">INDEX($K:$P,ROW(),MATCH(AI$3,$K$2:$P$2,0))</f>
        <v>0.7</v>
      </c>
      <c r="AJ98" s="175" cm="1">
        <f t="array" ref="AJ98">INDEX($K:$P,ROW(),MATCH(AJ$3,$K$2:$P$2,0))</f>
        <v>0.7</v>
      </c>
      <c r="AK98" s="175" cm="1">
        <f t="array" ref="AK98">INDEX($K:$P,ROW(),MATCH(AK$3,$K$2:$P$2,0))</f>
        <v>0.7</v>
      </c>
      <c r="AL98" s="175" cm="1">
        <f t="array" ref="AL98">INDEX($K:$P,ROW(),MATCH(AL$3,$K$2:$P$2,0))</f>
        <v>0.7</v>
      </c>
      <c r="AM98" s="175" cm="1">
        <f t="array" ref="AM98">INDEX($K:$P,ROW(),MATCH(AM$3,$K$2:$P$2,0))</f>
        <v>0.7</v>
      </c>
      <c r="AN98" s="175" cm="1">
        <f t="array" ref="AN98">INDEX($K:$P,ROW(),MATCH(AN$3,$K$2:$P$2,0))</f>
        <v>0.7</v>
      </c>
      <c r="AO98" s="175" cm="1">
        <f t="array" ref="AO98">INDEX($K:$P,ROW(),MATCH(AO$3,$K$2:$P$2,0))</f>
        <v>0.7</v>
      </c>
      <c r="AP98" s="175" cm="1">
        <f t="array" ref="AP98">INDEX($K:$P,ROW(),MATCH(AP$3,$K$2:$P$2,0))</f>
        <v>0.7</v>
      </c>
      <c r="AQ98" s="175" cm="1">
        <f t="array" ref="AQ98">INDEX($K:$P,ROW(),MATCH(AQ$3,$K$2:$P$2,0))</f>
        <v>0.7</v>
      </c>
      <c r="AR98" s="175" cm="1">
        <f t="array" ref="AR98">INDEX($K:$P,ROW(),MATCH(AR$3,$K$2:$P$2,0))</f>
        <v>0.7</v>
      </c>
      <c r="AS98" s="175" cm="1">
        <f t="array" ref="AS98">INDEX($K:$P,ROW(),MATCH(AS$3,$K$2:$P$2,0))</f>
        <v>0.7</v>
      </c>
      <c r="AT98" s="175" cm="1">
        <f t="array" ref="AT98">INDEX($K:$P,ROW(),MATCH(AT$3,$K$2:$P$2,0))</f>
        <v>0.7</v>
      </c>
      <c r="AU98" s="175" cm="1">
        <f t="array" ref="AU98">INDEX($K:$P,ROW(),MATCH(AU$3,$K$2:$P$2,0))</f>
        <v>0.7</v>
      </c>
      <c r="AV98" s="175" cm="1">
        <f t="array" ref="AV98">INDEX($K:$P,ROW(),MATCH(AV$3,$K$2:$P$2,0))</f>
        <v>0.7</v>
      </c>
      <c r="AW98" s="175" cm="1">
        <f t="array" ref="AW98">INDEX($K:$P,ROW(),MATCH(AW$3,$K$2:$P$2,0))</f>
        <v>0.7</v>
      </c>
      <c r="AX98" s="175" cm="1">
        <f t="array" ref="AX98">INDEX($K:$P,ROW(),MATCH(AX$3,$K$2:$P$2,0))</f>
        <v>0.7</v>
      </c>
      <c r="AY98" s="175" cm="1">
        <f t="array" ref="AY98">INDEX($K:$P,ROW(),MATCH(AY$3,$K$2:$P$2,0))</f>
        <v>0.7</v>
      </c>
      <c r="AZ98" s="175" cm="1">
        <f t="array" ref="AZ98">INDEX($K:$P,ROW(),MATCH(AZ$3,$K$2:$P$2,0))</f>
        <v>0.7</v>
      </c>
      <c r="BA98" s="175" cm="1">
        <f t="array" ref="BA98">INDEX($K:$P,ROW(),MATCH(BA$3,$K$2:$P$2,0))</f>
        <v>0.7</v>
      </c>
      <c r="BB98" s="175" cm="1">
        <f t="array" ref="BB98">INDEX($K:$P,ROW(),MATCH(BB$3,$K$2:$P$2,0))</f>
        <v>0.7</v>
      </c>
      <c r="BC98" s="175" cm="1">
        <f t="array" ref="BC98">INDEX($K:$P,ROW(),MATCH(BC$3,$K$2:$P$2,0))</f>
        <v>0.7</v>
      </c>
      <c r="BD98" s="175" cm="1">
        <f t="array" ref="BD98">INDEX($K:$P,ROW(),MATCH(BD$3,$K$2:$P$2,0))</f>
        <v>0.7</v>
      </c>
      <c r="BE98" s="175" cm="1">
        <f t="array" ref="BE98">INDEX($K:$P,ROW(),MATCH(BE$3,$K$2:$P$2,0))</f>
        <v>0.7</v>
      </c>
      <c r="BF98" s="175" cm="1">
        <f t="array" ref="BF98">INDEX($K:$P,ROW(),MATCH(BF$3,$K$2:$P$2,0))</f>
        <v>0.7</v>
      </c>
      <c r="BG98" s="175" cm="1">
        <f t="array" ref="BG98">INDEX($K:$P,ROW(),MATCH(BG$3,$K$2:$P$2,0))</f>
        <v>0.7</v>
      </c>
      <c r="BH98" s="175" cm="1">
        <f t="array" ref="BH98">INDEX($K:$P,ROW(),MATCH(BH$3,$K$2:$P$2,0))</f>
        <v>0.7</v>
      </c>
      <c r="BI98" s="175" cm="1">
        <f t="array" ref="BI98">INDEX($K:$P,ROW(),MATCH(BI$3,$K$2:$P$2,0))</f>
        <v>0.7</v>
      </c>
      <c r="BJ98" s="175" cm="1">
        <f t="array" ref="BJ98">INDEX($K:$P,ROW(),MATCH(BJ$3,$K$2:$P$2,0))</f>
        <v>0.7</v>
      </c>
      <c r="BK98" s="175" cm="1">
        <f t="array" ref="BK98">INDEX($K:$P,ROW(),MATCH(BK$3,$K$2:$P$2,0))</f>
        <v>0.7</v>
      </c>
      <c r="BL98" s="175" cm="1">
        <f t="array" ref="BL98">INDEX($K:$P,ROW(),MATCH(BL$3,$K$2:$P$2,0))</f>
        <v>0.7</v>
      </c>
      <c r="BM98" s="175" cm="1">
        <f t="array" ref="BM98">INDEX($K:$P,ROW(),MATCH(BM$3,$K$2:$P$2,0))</f>
        <v>0.7</v>
      </c>
      <c r="BN98" s="175" cm="1">
        <f t="array" ref="BN98">INDEX($K:$P,ROW(),MATCH(BN$3,$K$2:$P$2,0))</f>
        <v>0.7</v>
      </c>
      <c r="BO98" s="175" cm="1">
        <f t="array" ref="BO98">INDEX($K:$P,ROW(),MATCH(BO$3,$K$2:$P$2,0))</f>
        <v>0.7</v>
      </c>
      <c r="BP98" s="175" cm="1">
        <f t="array" ref="BP98">INDEX($K:$P,ROW(),MATCH(BP$3,$K$2:$P$2,0))</f>
        <v>0.7</v>
      </c>
      <c r="BQ98" s="175" cm="1">
        <f t="array" ref="BQ98">INDEX($K:$P,ROW(),MATCH(BQ$3,$K$2:$P$2,0))</f>
        <v>0.7</v>
      </c>
      <c r="BR98" s="175" cm="1">
        <f t="array" ref="BR98">INDEX($K:$P,ROW(),MATCH(BR$3,$K$2:$P$2,0))</f>
        <v>0.7</v>
      </c>
      <c r="BS98" s="175" cm="1">
        <f t="array" ref="BS98">INDEX($K:$P,ROW(),MATCH(BS$3,$K$2:$P$2,0))</f>
        <v>0.7</v>
      </c>
      <c r="BT98" s="175" cm="1">
        <f t="array" ref="BT98">INDEX($K:$P,ROW(),MATCH(BT$3,$K$2:$P$2,0))</f>
        <v>0.7</v>
      </c>
      <c r="BU98" s="175" cm="1">
        <f t="array" ref="BU98">INDEX($K:$P,ROW(),MATCH(BU$3,$K$2:$P$2,0))</f>
        <v>0.7</v>
      </c>
      <c r="BV98" s="175" cm="1">
        <f t="array" ref="BV98">INDEX($K:$P,ROW(),MATCH(BV$3,$K$2:$P$2,0))</f>
        <v>0.7</v>
      </c>
      <c r="BW98" s="175" cm="1">
        <f t="array" ref="BW98">INDEX($K:$P,ROW(),MATCH(BW$3,$K$2:$P$2,0))</f>
        <v>0.7</v>
      </c>
      <c r="BX98" s="175" cm="1">
        <f t="array" ref="BX98">INDEX($K:$P,ROW(),MATCH(BX$3,$K$2:$P$2,0))</f>
        <v>0.7</v>
      </c>
      <c r="BY98" s="175" cm="1">
        <f t="array" ref="BY98">INDEX($K:$P,ROW(),MATCH(BY$3,$K$2:$P$2,0))</f>
        <v>0.7</v>
      </c>
      <c r="BZ98" s="175" cm="1">
        <f t="array" ref="BZ98">INDEX($K:$P,ROW(),MATCH(BZ$3,$K$2:$P$2,0))</f>
        <v>0.7</v>
      </c>
      <c r="CA98" s="175" cm="1">
        <f t="array" ref="CA98">INDEX($K:$P,ROW(),MATCH(CA$3,$K$2:$P$2,0))</f>
        <v>0.7</v>
      </c>
      <c r="CB98" s="175" cm="1">
        <f t="array" ref="CB98">INDEX($K:$P,ROW(),MATCH(CB$3,$K$2:$P$2,0))</f>
        <v>0.7</v>
      </c>
      <c r="CC98" s="175" cm="1">
        <f t="array" ref="CC98">INDEX($K:$P,ROW(),MATCH(CC$3,$K$2:$P$2,0))</f>
        <v>0.7</v>
      </c>
      <c r="CD98" s="175" cm="1">
        <f t="array" ref="CD98">INDEX($K:$P,ROW(),MATCH(CD$3,$K$2:$P$2,0))</f>
        <v>0.7</v>
      </c>
      <c r="CE98" s="175" cm="1">
        <f t="array" ref="CE98">INDEX($K:$P,ROW(),MATCH(CE$3,$K$2:$P$2,0))</f>
        <v>0.7</v>
      </c>
      <c r="CF98" s="175" cm="1">
        <f t="array" ref="CF98">INDEX($K:$P,ROW(),MATCH(CF$3,$K$2:$P$2,0))</f>
        <v>0.7</v>
      </c>
      <c r="CG98" s="175" cm="1">
        <f t="array" ref="CG98">INDEX($K:$P,ROW(),MATCH(CG$3,$K$2:$P$2,0))</f>
        <v>0.7</v>
      </c>
      <c r="CH98" s="175" cm="1">
        <f t="array" ref="CH98">INDEX($K:$P,ROW(),MATCH(CH$3,$K$2:$P$2,0))</f>
        <v>0.7</v>
      </c>
      <c r="CI98" s="175" cm="1">
        <f t="array" ref="CI98">INDEX($K:$P,ROW(),MATCH(CI$3,$K$2:$P$2,0))</f>
        <v>0.7</v>
      </c>
      <c r="CJ98" s="175" cm="1">
        <f t="array" ref="CJ98">INDEX($K:$P,ROW(),MATCH(CJ$3,$K$2:$P$2,0))</f>
        <v>0.7</v>
      </c>
      <c r="CK98" s="175" cm="1">
        <f t="array" ref="CK98">INDEX($K:$P,ROW(),MATCH(CK$3,$K$2:$P$2,0))</f>
        <v>0.7</v>
      </c>
      <c r="CL98" s="175" cm="1">
        <f t="array" ref="CL98">INDEX($K:$P,ROW(),MATCH(CL$3,$K$2:$P$2,0))</f>
        <v>0.7</v>
      </c>
    </row>
    <row r="99" spans="2:90" x14ac:dyDescent="0.4">
      <c r="B99" s="121" t="str">
        <f ca="1">OFFSET(B99,ROW(B115)-ROW(B99),0)</f>
        <v>Rev</v>
      </c>
      <c r="C99" s="31" t="str">
        <f ca="1">OFFSET(C99,16,0)</f>
        <v>IS: revenue</v>
      </c>
      <c r="D99" s="31" t="s">
        <v>446</v>
      </c>
      <c r="E99" s="31" t="s">
        <v>906</v>
      </c>
      <c r="F99" s="31"/>
      <c r="G99" s="31" t="str">
        <f t="shared" si="34"/>
        <v/>
      </c>
      <c r="H99" s="31"/>
      <c r="I99" s="73"/>
      <c r="J99" s="73"/>
      <c r="K99" s="63">
        <f t="shared" ref="K99:P99" si="35">SUMIF($3:$3,K$2,99:99)</f>
        <v>700000</v>
      </c>
      <c r="L99" s="63">
        <f t="shared" si="35"/>
        <v>1050000</v>
      </c>
      <c r="M99" s="63">
        <f t="shared" si="35"/>
        <v>1400000</v>
      </c>
      <c r="N99" s="63">
        <f t="shared" si="35"/>
        <v>1749999.9999999993</v>
      </c>
      <c r="O99" s="63">
        <f t="shared" si="35"/>
        <v>2100000</v>
      </c>
      <c r="P99" s="63">
        <f t="shared" si="35"/>
        <v>2450000</v>
      </c>
      <c r="R99" s="38"/>
      <c r="S99" s="77">
        <f t="shared" ref="S99" si="36">S97*S98*S96</f>
        <v>58333.333333333328</v>
      </c>
      <c r="T99" s="77">
        <f t="shared" ref="T99:AX99" si="37">T97*T98*T96</f>
        <v>58333.333333333328</v>
      </c>
      <c r="U99" s="77">
        <f t="shared" si="37"/>
        <v>58333.333333333328</v>
      </c>
      <c r="V99" s="77">
        <f t="shared" si="37"/>
        <v>58333.333333333328</v>
      </c>
      <c r="W99" s="77">
        <f t="shared" si="37"/>
        <v>58333.333333333328</v>
      </c>
      <c r="X99" s="77">
        <f t="shared" si="37"/>
        <v>58333.333333333328</v>
      </c>
      <c r="Y99" s="77">
        <f t="shared" si="37"/>
        <v>58333.333333333328</v>
      </c>
      <c r="Z99" s="77">
        <f t="shared" si="37"/>
        <v>58333.333333333328</v>
      </c>
      <c r="AA99" s="77">
        <f t="shared" si="37"/>
        <v>58333.333333333328</v>
      </c>
      <c r="AB99" s="77">
        <f t="shared" si="37"/>
        <v>58333.333333333328</v>
      </c>
      <c r="AC99" s="77">
        <f t="shared" si="37"/>
        <v>58333.333333333328</v>
      </c>
      <c r="AD99" s="77">
        <f t="shared" si="37"/>
        <v>58333.333333333328</v>
      </c>
      <c r="AE99" s="77">
        <f t="shared" si="37"/>
        <v>87500</v>
      </c>
      <c r="AF99" s="77">
        <f t="shared" si="37"/>
        <v>87500</v>
      </c>
      <c r="AG99" s="77">
        <f t="shared" si="37"/>
        <v>87500</v>
      </c>
      <c r="AH99" s="77">
        <f t="shared" si="37"/>
        <v>87500</v>
      </c>
      <c r="AI99" s="77">
        <f t="shared" si="37"/>
        <v>87500</v>
      </c>
      <c r="AJ99" s="77">
        <f t="shared" si="37"/>
        <v>87500</v>
      </c>
      <c r="AK99" s="77">
        <f t="shared" si="37"/>
        <v>87500</v>
      </c>
      <c r="AL99" s="77">
        <f t="shared" si="37"/>
        <v>87500</v>
      </c>
      <c r="AM99" s="77">
        <f t="shared" si="37"/>
        <v>87500</v>
      </c>
      <c r="AN99" s="77">
        <f t="shared" si="37"/>
        <v>87500</v>
      </c>
      <c r="AO99" s="77">
        <f t="shared" si="37"/>
        <v>87500</v>
      </c>
      <c r="AP99" s="77">
        <f t="shared" si="37"/>
        <v>87500</v>
      </c>
      <c r="AQ99" s="77">
        <f t="shared" si="37"/>
        <v>116666.66666666666</v>
      </c>
      <c r="AR99" s="77">
        <f t="shared" si="37"/>
        <v>116666.66666666666</v>
      </c>
      <c r="AS99" s="77">
        <f t="shared" si="37"/>
        <v>116666.66666666666</v>
      </c>
      <c r="AT99" s="77">
        <f t="shared" si="37"/>
        <v>116666.66666666666</v>
      </c>
      <c r="AU99" s="77">
        <f t="shared" si="37"/>
        <v>116666.66666666666</v>
      </c>
      <c r="AV99" s="77">
        <f t="shared" si="37"/>
        <v>116666.66666666666</v>
      </c>
      <c r="AW99" s="77">
        <f t="shared" si="37"/>
        <v>116666.66666666666</v>
      </c>
      <c r="AX99" s="77">
        <f t="shared" si="37"/>
        <v>116666.66666666666</v>
      </c>
      <c r="AY99" s="77">
        <f t="shared" ref="AY99:CD99" si="38">AY97*AY98*AY96</f>
        <v>116666.66666666666</v>
      </c>
      <c r="AZ99" s="77">
        <f t="shared" si="38"/>
        <v>116666.66666666666</v>
      </c>
      <c r="BA99" s="77">
        <f t="shared" si="38"/>
        <v>116666.66666666666</v>
      </c>
      <c r="BB99" s="77">
        <f t="shared" si="38"/>
        <v>116666.66666666666</v>
      </c>
      <c r="BC99" s="77">
        <f t="shared" si="38"/>
        <v>145833.33333333331</v>
      </c>
      <c r="BD99" s="77">
        <f t="shared" si="38"/>
        <v>145833.33333333331</v>
      </c>
      <c r="BE99" s="77">
        <f t="shared" si="38"/>
        <v>145833.33333333331</v>
      </c>
      <c r="BF99" s="77">
        <f t="shared" si="38"/>
        <v>145833.33333333331</v>
      </c>
      <c r="BG99" s="77">
        <f t="shared" si="38"/>
        <v>145833.33333333331</v>
      </c>
      <c r="BH99" s="77">
        <f t="shared" si="38"/>
        <v>145833.33333333331</v>
      </c>
      <c r="BI99" s="77">
        <f t="shared" si="38"/>
        <v>145833.33333333331</v>
      </c>
      <c r="BJ99" s="77">
        <f t="shared" si="38"/>
        <v>145833.33333333331</v>
      </c>
      <c r="BK99" s="77">
        <f t="shared" si="38"/>
        <v>145833.33333333331</v>
      </c>
      <c r="BL99" s="77">
        <f t="shared" si="38"/>
        <v>145833.33333333331</v>
      </c>
      <c r="BM99" s="77">
        <f t="shared" si="38"/>
        <v>145833.33333333331</v>
      </c>
      <c r="BN99" s="77">
        <f t="shared" si="38"/>
        <v>145833.33333333331</v>
      </c>
      <c r="BO99" s="77">
        <f t="shared" si="38"/>
        <v>175000</v>
      </c>
      <c r="BP99" s="77">
        <f t="shared" si="38"/>
        <v>175000</v>
      </c>
      <c r="BQ99" s="77">
        <f t="shared" si="38"/>
        <v>175000</v>
      </c>
      <c r="BR99" s="77">
        <f t="shared" si="38"/>
        <v>175000</v>
      </c>
      <c r="BS99" s="77">
        <f t="shared" si="38"/>
        <v>175000</v>
      </c>
      <c r="BT99" s="77">
        <f t="shared" si="38"/>
        <v>175000</v>
      </c>
      <c r="BU99" s="77">
        <f t="shared" si="38"/>
        <v>175000</v>
      </c>
      <c r="BV99" s="77">
        <f t="shared" si="38"/>
        <v>175000</v>
      </c>
      <c r="BW99" s="77">
        <f t="shared" si="38"/>
        <v>175000</v>
      </c>
      <c r="BX99" s="77">
        <f t="shared" si="38"/>
        <v>175000</v>
      </c>
      <c r="BY99" s="77">
        <f t="shared" si="38"/>
        <v>175000</v>
      </c>
      <c r="BZ99" s="77">
        <f t="shared" si="38"/>
        <v>175000</v>
      </c>
      <c r="CA99" s="77">
        <f t="shared" si="38"/>
        <v>204166.66666666666</v>
      </c>
      <c r="CB99" s="77">
        <f t="shared" si="38"/>
        <v>204166.66666666666</v>
      </c>
      <c r="CC99" s="77">
        <f t="shared" si="38"/>
        <v>204166.66666666666</v>
      </c>
      <c r="CD99" s="77">
        <f t="shared" si="38"/>
        <v>204166.66666666666</v>
      </c>
      <c r="CE99" s="77">
        <f t="shared" ref="CE99:CK99" si="39">CE97*CE98*CE96</f>
        <v>204166.66666666666</v>
      </c>
      <c r="CF99" s="77">
        <f t="shared" si="39"/>
        <v>204166.66666666666</v>
      </c>
      <c r="CG99" s="77">
        <f t="shared" si="39"/>
        <v>204166.66666666666</v>
      </c>
      <c r="CH99" s="77">
        <f t="shared" si="39"/>
        <v>204166.66666666666</v>
      </c>
      <c r="CI99" s="77">
        <f t="shared" si="39"/>
        <v>204166.66666666666</v>
      </c>
      <c r="CJ99" s="77">
        <f t="shared" si="39"/>
        <v>204166.66666666666</v>
      </c>
      <c r="CK99" s="77">
        <f t="shared" si="39"/>
        <v>204166.66666666666</v>
      </c>
      <c r="CL99" s="77">
        <f t="shared" ref="CL99" si="40">CL97*CL98*CL96</f>
        <v>204166.66666666666</v>
      </c>
    </row>
    <row r="100" spans="2:90" x14ac:dyDescent="0.4">
      <c r="B100" s="130"/>
      <c r="C100" s="31"/>
      <c r="D100" s="31" t="s">
        <v>446</v>
      </c>
      <c r="E100" s="31" t="s">
        <v>906</v>
      </c>
      <c r="F100" s="31"/>
      <c r="G100" s="31" t="str">
        <f t="shared" si="34"/>
        <v/>
      </c>
      <c r="H100" s="31"/>
      <c r="I100" s="73"/>
      <c r="J100" s="73"/>
      <c r="K100" s="39"/>
      <c r="L100" s="39"/>
      <c r="M100" s="39"/>
      <c r="N100" s="39"/>
      <c r="O100" s="39"/>
      <c r="P100" s="39"/>
      <c r="R100" s="38"/>
    </row>
    <row r="101" spans="2:90" x14ac:dyDescent="0.4">
      <c r="B101" s="93" t="s">
        <v>226</v>
      </c>
      <c r="C101" s="31"/>
      <c r="D101" s="31" t="s">
        <v>446</v>
      </c>
      <c r="E101" s="31" t="s">
        <v>906</v>
      </c>
      <c r="F101" s="31"/>
      <c r="G101" s="31" t="str">
        <f t="shared" si="34"/>
        <v/>
      </c>
      <c r="H101" s="31"/>
      <c r="I101" s="73"/>
      <c r="J101" s="73"/>
      <c r="K101" s="39"/>
      <c r="L101" s="39"/>
      <c r="M101" s="39"/>
      <c r="N101" s="39"/>
      <c r="O101" s="39"/>
      <c r="P101" s="39"/>
      <c r="R101" s="38"/>
    </row>
    <row r="102" spans="2:90" x14ac:dyDescent="0.4">
      <c r="B102" s="152" t="s">
        <v>449</v>
      </c>
      <c r="C102" s="31"/>
      <c r="D102" s="31" t="s">
        <v>446</v>
      </c>
      <c r="E102" s="31" t="s">
        <v>906</v>
      </c>
      <c r="F102" s="31"/>
      <c r="G102" s="31" t="str">
        <f t="shared" si="34"/>
        <v/>
      </c>
      <c r="H102" s="31"/>
      <c r="I102" s="73"/>
      <c r="J102" s="73"/>
      <c r="K102" s="18">
        <v>50000</v>
      </c>
      <c r="L102" s="18">
        <v>50000</v>
      </c>
      <c r="M102" s="18">
        <v>50000</v>
      </c>
      <c r="N102" s="18">
        <v>50000</v>
      </c>
      <c r="O102" s="18">
        <v>50000</v>
      </c>
      <c r="P102" s="18">
        <v>50000</v>
      </c>
      <c r="R102" s="38"/>
      <c r="S102" s="141" cm="1">
        <f t="array" ref="S102">INDEX($K:$P,ROW(),MATCH(S$3,$K$2:$P$2,0))/12</f>
        <v>4166.666666666667</v>
      </c>
      <c r="T102" s="141" cm="1">
        <f t="array" ref="T102">INDEX($K:$P,ROW(),MATCH(T$3,$K$2:$P$2,0))/12</f>
        <v>4166.666666666667</v>
      </c>
      <c r="U102" s="141" cm="1">
        <f t="array" ref="U102">INDEX($K:$P,ROW(),MATCH(U$3,$K$2:$P$2,0))/12</f>
        <v>4166.666666666667</v>
      </c>
      <c r="V102" s="141" cm="1">
        <f t="array" ref="V102">INDEX($K:$P,ROW(),MATCH(V$3,$K$2:$P$2,0))/12</f>
        <v>4166.666666666667</v>
      </c>
      <c r="W102" s="141" cm="1">
        <f t="array" ref="W102">INDEX($K:$P,ROW(),MATCH(W$3,$K$2:$P$2,0))/12</f>
        <v>4166.666666666667</v>
      </c>
      <c r="X102" s="141" cm="1">
        <f t="array" ref="X102">INDEX($K:$P,ROW(),MATCH(X$3,$K$2:$P$2,0))/12</f>
        <v>4166.666666666667</v>
      </c>
      <c r="Y102" s="141" cm="1">
        <f t="array" ref="Y102">INDEX($K:$P,ROW(),MATCH(Y$3,$K$2:$P$2,0))/12</f>
        <v>4166.666666666667</v>
      </c>
      <c r="Z102" s="141" cm="1">
        <f t="array" ref="Z102">INDEX($K:$P,ROW(),MATCH(Z$3,$K$2:$P$2,0))/12</f>
        <v>4166.666666666667</v>
      </c>
      <c r="AA102" s="141" cm="1">
        <f t="array" ref="AA102">INDEX($K:$P,ROW(),MATCH(AA$3,$K$2:$P$2,0))/12</f>
        <v>4166.666666666667</v>
      </c>
      <c r="AB102" s="141" cm="1">
        <f t="array" ref="AB102">INDEX($K:$P,ROW(),MATCH(AB$3,$K$2:$P$2,0))/12</f>
        <v>4166.666666666667</v>
      </c>
      <c r="AC102" s="141" cm="1">
        <f t="array" ref="AC102">INDEX($K:$P,ROW(),MATCH(AC$3,$K$2:$P$2,0))/12</f>
        <v>4166.666666666667</v>
      </c>
      <c r="AD102" s="141" cm="1">
        <f t="array" ref="AD102">INDEX($K:$P,ROW(),MATCH(AD$3,$K$2:$P$2,0))/12</f>
        <v>4166.666666666667</v>
      </c>
      <c r="AE102" s="141" cm="1">
        <f t="array" ref="AE102">INDEX($K:$P,ROW(),MATCH(AE$3,$K$2:$P$2,0))/12</f>
        <v>4166.666666666667</v>
      </c>
      <c r="AF102" s="141" cm="1">
        <f t="array" ref="AF102">INDEX($K:$P,ROW(),MATCH(AF$3,$K$2:$P$2,0))/12</f>
        <v>4166.666666666667</v>
      </c>
      <c r="AG102" s="141" cm="1">
        <f t="array" ref="AG102">INDEX($K:$P,ROW(),MATCH(AG$3,$K$2:$P$2,0))/12</f>
        <v>4166.666666666667</v>
      </c>
      <c r="AH102" s="141" cm="1">
        <f t="array" ref="AH102">INDEX($K:$P,ROW(),MATCH(AH$3,$K$2:$P$2,0))/12</f>
        <v>4166.666666666667</v>
      </c>
      <c r="AI102" s="141" cm="1">
        <f t="array" ref="AI102">INDEX($K:$P,ROW(),MATCH(AI$3,$K$2:$P$2,0))/12</f>
        <v>4166.666666666667</v>
      </c>
      <c r="AJ102" s="141" cm="1">
        <f t="array" ref="AJ102">INDEX($K:$P,ROW(),MATCH(AJ$3,$K$2:$P$2,0))/12</f>
        <v>4166.666666666667</v>
      </c>
      <c r="AK102" s="141" cm="1">
        <f t="array" ref="AK102">INDEX($K:$P,ROW(),MATCH(AK$3,$K$2:$P$2,0))/12</f>
        <v>4166.666666666667</v>
      </c>
      <c r="AL102" s="141" cm="1">
        <f t="array" ref="AL102">INDEX($K:$P,ROW(),MATCH(AL$3,$K$2:$P$2,0))/12</f>
        <v>4166.666666666667</v>
      </c>
      <c r="AM102" s="141" cm="1">
        <f t="array" ref="AM102">INDEX($K:$P,ROW(),MATCH(AM$3,$K$2:$P$2,0))/12</f>
        <v>4166.666666666667</v>
      </c>
      <c r="AN102" s="141" cm="1">
        <f t="array" ref="AN102">INDEX($K:$P,ROW(),MATCH(AN$3,$K$2:$P$2,0))/12</f>
        <v>4166.666666666667</v>
      </c>
      <c r="AO102" s="141" cm="1">
        <f t="array" ref="AO102">INDEX($K:$P,ROW(),MATCH(AO$3,$K$2:$P$2,0))/12</f>
        <v>4166.666666666667</v>
      </c>
      <c r="AP102" s="141" cm="1">
        <f t="array" ref="AP102">INDEX($K:$P,ROW(),MATCH(AP$3,$K$2:$P$2,0))/12</f>
        <v>4166.666666666667</v>
      </c>
      <c r="AQ102" s="141" cm="1">
        <f t="array" ref="AQ102">INDEX($K:$P,ROW(),MATCH(AQ$3,$K$2:$P$2,0))/12</f>
        <v>4166.666666666667</v>
      </c>
      <c r="AR102" s="141" cm="1">
        <f t="array" ref="AR102">INDEX($K:$P,ROW(),MATCH(AR$3,$K$2:$P$2,0))/12</f>
        <v>4166.666666666667</v>
      </c>
      <c r="AS102" s="141" cm="1">
        <f t="array" ref="AS102">INDEX($K:$P,ROW(),MATCH(AS$3,$K$2:$P$2,0))/12</f>
        <v>4166.666666666667</v>
      </c>
      <c r="AT102" s="141" cm="1">
        <f t="array" ref="AT102">INDEX($K:$P,ROW(),MATCH(AT$3,$K$2:$P$2,0))/12</f>
        <v>4166.666666666667</v>
      </c>
      <c r="AU102" s="141" cm="1">
        <f t="array" ref="AU102">INDEX($K:$P,ROW(),MATCH(AU$3,$K$2:$P$2,0))/12</f>
        <v>4166.666666666667</v>
      </c>
      <c r="AV102" s="141" cm="1">
        <f t="array" ref="AV102">INDEX($K:$P,ROW(),MATCH(AV$3,$K$2:$P$2,0))/12</f>
        <v>4166.666666666667</v>
      </c>
      <c r="AW102" s="141" cm="1">
        <f t="array" ref="AW102">INDEX($K:$P,ROW(),MATCH(AW$3,$K$2:$P$2,0))/12</f>
        <v>4166.666666666667</v>
      </c>
      <c r="AX102" s="141" cm="1">
        <f t="array" ref="AX102">INDEX($K:$P,ROW(),MATCH(AX$3,$K$2:$P$2,0))/12</f>
        <v>4166.666666666667</v>
      </c>
      <c r="AY102" s="141" cm="1">
        <f t="array" ref="AY102">INDEX($K:$P,ROW(),MATCH(AY$3,$K$2:$P$2,0))/12</f>
        <v>4166.666666666667</v>
      </c>
      <c r="AZ102" s="141" cm="1">
        <f t="array" ref="AZ102">INDEX($K:$P,ROW(),MATCH(AZ$3,$K$2:$P$2,0))/12</f>
        <v>4166.666666666667</v>
      </c>
      <c r="BA102" s="141" cm="1">
        <f t="array" ref="BA102">INDEX($K:$P,ROW(),MATCH(BA$3,$K$2:$P$2,0))/12</f>
        <v>4166.666666666667</v>
      </c>
      <c r="BB102" s="141" cm="1">
        <f t="array" ref="BB102">INDEX($K:$P,ROW(),MATCH(BB$3,$K$2:$P$2,0))/12</f>
        <v>4166.666666666667</v>
      </c>
      <c r="BC102" s="141" cm="1">
        <f t="array" ref="BC102">INDEX($K:$P,ROW(),MATCH(BC$3,$K$2:$P$2,0))/12</f>
        <v>4166.666666666667</v>
      </c>
      <c r="BD102" s="141" cm="1">
        <f t="array" ref="BD102">INDEX($K:$P,ROW(),MATCH(BD$3,$K$2:$P$2,0))/12</f>
        <v>4166.666666666667</v>
      </c>
      <c r="BE102" s="141" cm="1">
        <f t="array" ref="BE102">INDEX($K:$P,ROW(),MATCH(BE$3,$K$2:$P$2,0))/12</f>
        <v>4166.666666666667</v>
      </c>
      <c r="BF102" s="141" cm="1">
        <f t="array" ref="BF102">INDEX($K:$P,ROW(),MATCH(BF$3,$K$2:$P$2,0))/12</f>
        <v>4166.666666666667</v>
      </c>
      <c r="BG102" s="141" cm="1">
        <f t="array" ref="BG102">INDEX($K:$P,ROW(),MATCH(BG$3,$K$2:$P$2,0))/12</f>
        <v>4166.666666666667</v>
      </c>
      <c r="BH102" s="141" cm="1">
        <f t="array" ref="BH102">INDEX($K:$P,ROW(),MATCH(BH$3,$K$2:$P$2,0))/12</f>
        <v>4166.666666666667</v>
      </c>
      <c r="BI102" s="141" cm="1">
        <f t="array" ref="BI102">INDEX($K:$P,ROW(),MATCH(BI$3,$K$2:$P$2,0))/12</f>
        <v>4166.666666666667</v>
      </c>
      <c r="BJ102" s="141" cm="1">
        <f t="array" ref="BJ102">INDEX($K:$P,ROW(),MATCH(BJ$3,$K$2:$P$2,0))/12</f>
        <v>4166.666666666667</v>
      </c>
      <c r="BK102" s="141" cm="1">
        <f t="array" ref="BK102">INDEX($K:$P,ROW(),MATCH(BK$3,$K$2:$P$2,0))/12</f>
        <v>4166.666666666667</v>
      </c>
      <c r="BL102" s="141" cm="1">
        <f t="array" ref="BL102">INDEX($K:$P,ROW(),MATCH(BL$3,$K$2:$P$2,0))/12</f>
        <v>4166.666666666667</v>
      </c>
      <c r="BM102" s="141" cm="1">
        <f t="array" ref="BM102">INDEX($K:$P,ROW(),MATCH(BM$3,$K$2:$P$2,0))/12</f>
        <v>4166.666666666667</v>
      </c>
      <c r="BN102" s="141" cm="1">
        <f t="array" ref="BN102">INDEX($K:$P,ROW(),MATCH(BN$3,$K$2:$P$2,0))/12</f>
        <v>4166.666666666667</v>
      </c>
      <c r="BO102" s="141" cm="1">
        <f t="array" ref="BO102">INDEX($K:$P,ROW(),MATCH(BO$3,$K$2:$P$2,0))/12</f>
        <v>4166.666666666667</v>
      </c>
      <c r="BP102" s="141" cm="1">
        <f t="array" ref="BP102">INDEX($K:$P,ROW(),MATCH(BP$3,$K$2:$P$2,0))/12</f>
        <v>4166.666666666667</v>
      </c>
      <c r="BQ102" s="141" cm="1">
        <f t="array" ref="BQ102">INDEX($K:$P,ROW(),MATCH(BQ$3,$K$2:$P$2,0))/12</f>
        <v>4166.666666666667</v>
      </c>
      <c r="BR102" s="141" cm="1">
        <f t="array" ref="BR102">INDEX($K:$P,ROW(),MATCH(BR$3,$K$2:$P$2,0))/12</f>
        <v>4166.666666666667</v>
      </c>
      <c r="BS102" s="141" cm="1">
        <f t="array" ref="BS102">INDEX($K:$P,ROW(),MATCH(BS$3,$K$2:$P$2,0))/12</f>
        <v>4166.666666666667</v>
      </c>
      <c r="BT102" s="141" cm="1">
        <f t="array" ref="BT102">INDEX($K:$P,ROW(),MATCH(BT$3,$K$2:$P$2,0))/12</f>
        <v>4166.666666666667</v>
      </c>
      <c r="BU102" s="141" cm="1">
        <f t="array" ref="BU102">INDEX($K:$P,ROW(),MATCH(BU$3,$K$2:$P$2,0))/12</f>
        <v>4166.666666666667</v>
      </c>
      <c r="BV102" s="141" cm="1">
        <f t="array" ref="BV102">INDEX($K:$P,ROW(),MATCH(BV$3,$K$2:$P$2,0))/12</f>
        <v>4166.666666666667</v>
      </c>
      <c r="BW102" s="141" cm="1">
        <f t="array" ref="BW102">INDEX($K:$P,ROW(),MATCH(BW$3,$K$2:$P$2,0))/12</f>
        <v>4166.666666666667</v>
      </c>
      <c r="BX102" s="141" cm="1">
        <f t="array" ref="BX102">INDEX($K:$P,ROW(),MATCH(BX$3,$K$2:$P$2,0))/12</f>
        <v>4166.666666666667</v>
      </c>
      <c r="BY102" s="141" cm="1">
        <f t="array" ref="BY102">INDEX($K:$P,ROW(),MATCH(BY$3,$K$2:$P$2,0))/12</f>
        <v>4166.666666666667</v>
      </c>
      <c r="BZ102" s="141" cm="1">
        <f t="array" ref="BZ102">INDEX($K:$P,ROW(),MATCH(BZ$3,$K$2:$P$2,0))/12</f>
        <v>4166.666666666667</v>
      </c>
      <c r="CA102" s="141" cm="1">
        <f t="array" ref="CA102">INDEX($K:$P,ROW(),MATCH(CA$3,$K$2:$P$2,0))/12</f>
        <v>4166.666666666667</v>
      </c>
      <c r="CB102" s="141" cm="1">
        <f t="array" ref="CB102">INDEX($K:$P,ROW(),MATCH(CB$3,$K$2:$P$2,0))/12</f>
        <v>4166.666666666667</v>
      </c>
      <c r="CC102" s="141" cm="1">
        <f t="array" ref="CC102">INDEX($K:$P,ROW(),MATCH(CC$3,$K$2:$P$2,0))/12</f>
        <v>4166.666666666667</v>
      </c>
      <c r="CD102" s="141" cm="1">
        <f t="array" ref="CD102">INDEX($K:$P,ROW(),MATCH(CD$3,$K$2:$P$2,0))/12</f>
        <v>4166.666666666667</v>
      </c>
      <c r="CE102" s="141" cm="1">
        <f t="array" ref="CE102">INDEX($K:$P,ROW(),MATCH(CE$3,$K$2:$P$2,0))/12</f>
        <v>4166.666666666667</v>
      </c>
      <c r="CF102" s="141" cm="1">
        <f t="array" ref="CF102">INDEX($K:$P,ROW(),MATCH(CF$3,$K$2:$P$2,0))/12</f>
        <v>4166.666666666667</v>
      </c>
      <c r="CG102" s="141" cm="1">
        <f t="array" ref="CG102">INDEX($K:$P,ROW(),MATCH(CG$3,$K$2:$P$2,0))/12</f>
        <v>4166.666666666667</v>
      </c>
      <c r="CH102" s="141" cm="1">
        <f t="array" ref="CH102">INDEX($K:$P,ROW(),MATCH(CH$3,$K$2:$P$2,0))/12</f>
        <v>4166.666666666667</v>
      </c>
      <c r="CI102" s="141" cm="1">
        <f t="array" ref="CI102">INDEX($K:$P,ROW(),MATCH(CI$3,$K$2:$P$2,0))/12</f>
        <v>4166.666666666667</v>
      </c>
      <c r="CJ102" s="141" cm="1">
        <f t="array" ref="CJ102">INDEX($K:$P,ROW(),MATCH(CJ$3,$K$2:$P$2,0))/12</f>
        <v>4166.666666666667</v>
      </c>
      <c r="CK102" s="141" cm="1">
        <f t="array" ref="CK102">INDEX($K:$P,ROW(),MATCH(CK$3,$K$2:$P$2,0))/12</f>
        <v>4166.666666666667</v>
      </c>
      <c r="CL102" s="141" cm="1">
        <f t="array" ref="CL102">INDEX($K:$P,ROW(),MATCH(CL$3,$K$2:$P$2,0))/12</f>
        <v>4166.666666666667</v>
      </c>
    </row>
    <row r="103" spans="2:90" x14ac:dyDescent="0.4">
      <c r="B103" s="139" t="s">
        <v>450</v>
      </c>
      <c r="C103" s="31"/>
      <c r="D103" s="31" t="s">
        <v>446</v>
      </c>
      <c r="E103" s="31" t="s">
        <v>906</v>
      </c>
      <c r="F103" s="31"/>
      <c r="G103" s="31" t="str">
        <f t="shared" si="34"/>
        <v/>
      </c>
      <c r="H103" s="31"/>
      <c r="I103" s="73"/>
      <c r="J103" s="73"/>
      <c r="K103" s="16">
        <v>0.05</v>
      </c>
      <c r="L103" s="176">
        <v>0.05</v>
      </c>
      <c r="M103" s="176">
        <v>0.05</v>
      </c>
      <c r="N103" s="176">
        <v>0.05</v>
      </c>
      <c r="O103" s="176">
        <v>0.05</v>
      </c>
      <c r="P103" s="176">
        <v>0.05</v>
      </c>
      <c r="R103" s="38"/>
      <c r="S103" s="144" cm="1">
        <f t="array" ref="S103">INDEX($K:$P,ROW(),MATCH(S$3,$K$2:$P$2,0))</f>
        <v>0.05</v>
      </c>
      <c r="T103" s="144" cm="1">
        <f t="array" ref="T103">INDEX($K:$P,ROW(),MATCH(T$3,$K$2:$P$2,0))</f>
        <v>0.05</v>
      </c>
      <c r="U103" s="144" cm="1">
        <f t="array" ref="U103">INDEX($K:$P,ROW(),MATCH(U$3,$K$2:$P$2,0))</f>
        <v>0.05</v>
      </c>
      <c r="V103" s="144" cm="1">
        <f t="array" ref="V103">INDEX($K:$P,ROW(),MATCH(V$3,$K$2:$P$2,0))</f>
        <v>0.05</v>
      </c>
      <c r="W103" s="144" cm="1">
        <f t="array" ref="W103">INDEX($K:$P,ROW(),MATCH(W$3,$K$2:$P$2,0))</f>
        <v>0.05</v>
      </c>
      <c r="X103" s="144" cm="1">
        <f t="array" ref="X103">INDEX($K:$P,ROW(),MATCH(X$3,$K$2:$P$2,0))</f>
        <v>0.05</v>
      </c>
      <c r="Y103" s="144" cm="1">
        <f t="array" ref="Y103">INDEX($K:$P,ROW(),MATCH(Y$3,$K$2:$P$2,0))</f>
        <v>0.05</v>
      </c>
      <c r="Z103" s="144" cm="1">
        <f t="array" ref="Z103">INDEX($K:$P,ROW(),MATCH(Z$3,$K$2:$P$2,0))</f>
        <v>0.05</v>
      </c>
      <c r="AA103" s="144" cm="1">
        <f t="array" ref="AA103">INDEX($K:$P,ROW(),MATCH(AA$3,$K$2:$P$2,0))</f>
        <v>0.05</v>
      </c>
      <c r="AB103" s="144" cm="1">
        <f t="array" ref="AB103">INDEX($K:$P,ROW(),MATCH(AB$3,$K$2:$P$2,0))</f>
        <v>0.05</v>
      </c>
      <c r="AC103" s="144" cm="1">
        <f t="array" ref="AC103">INDEX($K:$P,ROW(),MATCH(AC$3,$K$2:$P$2,0))</f>
        <v>0.05</v>
      </c>
      <c r="AD103" s="144" cm="1">
        <f t="array" ref="AD103">INDEX($K:$P,ROW(),MATCH(AD$3,$K$2:$P$2,0))</f>
        <v>0.05</v>
      </c>
      <c r="AE103" s="144" cm="1">
        <f t="array" ref="AE103">INDEX($K:$P,ROW(),MATCH(AE$3,$K$2:$P$2,0))</f>
        <v>0.05</v>
      </c>
      <c r="AF103" s="144" cm="1">
        <f t="array" ref="AF103">INDEX($K:$P,ROW(),MATCH(AF$3,$K$2:$P$2,0))</f>
        <v>0.05</v>
      </c>
      <c r="AG103" s="144" cm="1">
        <f t="array" ref="AG103">INDEX($K:$P,ROW(),MATCH(AG$3,$K$2:$P$2,0))</f>
        <v>0.05</v>
      </c>
      <c r="AH103" s="144" cm="1">
        <f t="array" ref="AH103">INDEX($K:$P,ROW(),MATCH(AH$3,$K$2:$P$2,0))</f>
        <v>0.05</v>
      </c>
      <c r="AI103" s="144" cm="1">
        <f t="array" ref="AI103">INDEX($K:$P,ROW(),MATCH(AI$3,$K$2:$P$2,0))</f>
        <v>0.05</v>
      </c>
      <c r="AJ103" s="144" cm="1">
        <f t="array" ref="AJ103">INDEX($K:$P,ROW(),MATCH(AJ$3,$K$2:$P$2,0))</f>
        <v>0.05</v>
      </c>
      <c r="AK103" s="144" cm="1">
        <f t="array" ref="AK103">INDEX($K:$P,ROW(),MATCH(AK$3,$K$2:$P$2,0))</f>
        <v>0.05</v>
      </c>
      <c r="AL103" s="144" cm="1">
        <f t="array" ref="AL103">INDEX($K:$P,ROW(),MATCH(AL$3,$K$2:$P$2,0))</f>
        <v>0.05</v>
      </c>
      <c r="AM103" s="144" cm="1">
        <f t="array" ref="AM103">INDEX($K:$P,ROW(),MATCH(AM$3,$K$2:$P$2,0))</f>
        <v>0.05</v>
      </c>
      <c r="AN103" s="144" cm="1">
        <f t="array" ref="AN103">INDEX($K:$P,ROW(),MATCH(AN$3,$K$2:$P$2,0))</f>
        <v>0.05</v>
      </c>
      <c r="AO103" s="144" cm="1">
        <f t="array" ref="AO103">INDEX($K:$P,ROW(),MATCH(AO$3,$K$2:$P$2,0))</f>
        <v>0.05</v>
      </c>
      <c r="AP103" s="144" cm="1">
        <f t="array" ref="AP103">INDEX($K:$P,ROW(),MATCH(AP$3,$K$2:$P$2,0))</f>
        <v>0.05</v>
      </c>
      <c r="AQ103" s="144" cm="1">
        <f t="array" ref="AQ103">INDEX($K:$P,ROW(),MATCH(AQ$3,$K$2:$P$2,0))</f>
        <v>0.05</v>
      </c>
      <c r="AR103" s="144" cm="1">
        <f t="array" ref="AR103">INDEX($K:$P,ROW(),MATCH(AR$3,$K$2:$P$2,0))</f>
        <v>0.05</v>
      </c>
      <c r="AS103" s="144" cm="1">
        <f t="array" ref="AS103">INDEX($K:$P,ROW(),MATCH(AS$3,$K$2:$P$2,0))</f>
        <v>0.05</v>
      </c>
      <c r="AT103" s="144" cm="1">
        <f t="array" ref="AT103">INDEX($K:$P,ROW(),MATCH(AT$3,$K$2:$P$2,0))</f>
        <v>0.05</v>
      </c>
      <c r="AU103" s="144" cm="1">
        <f t="array" ref="AU103">INDEX($K:$P,ROW(),MATCH(AU$3,$K$2:$P$2,0))</f>
        <v>0.05</v>
      </c>
      <c r="AV103" s="144" cm="1">
        <f t="array" ref="AV103">INDEX($K:$P,ROW(),MATCH(AV$3,$K$2:$P$2,0))</f>
        <v>0.05</v>
      </c>
      <c r="AW103" s="144" cm="1">
        <f t="array" ref="AW103">INDEX($K:$P,ROW(),MATCH(AW$3,$K$2:$P$2,0))</f>
        <v>0.05</v>
      </c>
      <c r="AX103" s="144" cm="1">
        <f t="array" ref="AX103">INDEX($K:$P,ROW(),MATCH(AX$3,$K$2:$P$2,0))</f>
        <v>0.05</v>
      </c>
      <c r="AY103" s="144" cm="1">
        <f t="array" ref="AY103">INDEX($K:$P,ROW(),MATCH(AY$3,$K$2:$P$2,0))</f>
        <v>0.05</v>
      </c>
      <c r="AZ103" s="144" cm="1">
        <f t="array" ref="AZ103">INDEX($K:$P,ROW(),MATCH(AZ$3,$K$2:$P$2,0))</f>
        <v>0.05</v>
      </c>
      <c r="BA103" s="144" cm="1">
        <f t="array" ref="BA103">INDEX($K:$P,ROW(),MATCH(BA$3,$K$2:$P$2,0))</f>
        <v>0.05</v>
      </c>
      <c r="BB103" s="144" cm="1">
        <f t="array" ref="BB103">INDEX($K:$P,ROW(),MATCH(BB$3,$K$2:$P$2,0))</f>
        <v>0.05</v>
      </c>
      <c r="BC103" s="144" cm="1">
        <f t="array" ref="BC103">INDEX($K:$P,ROW(),MATCH(BC$3,$K$2:$P$2,0))</f>
        <v>0.05</v>
      </c>
      <c r="BD103" s="144" cm="1">
        <f t="array" ref="BD103">INDEX($K:$P,ROW(),MATCH(BD$3,$K$2:$P$2,0))</f>
        <v>0.05</v>
      </c>
      <c r="BE103" s="144" cm="1">
        <f t="array" ref="BE103">INDEX($K:$P,ROW(),MATCH(BE$3,$K$2:$P$2,0))</f>
        <v>0.05</v>
      </c>
      <c r="BF103" s="144" cm="1">
        <f t="array" ref="BF103">INDEX($K:$P,ROW(),MATCH(BF$3,$K$2:$P$2,0))</f>
        <v>0.05</v>
      </c>
      <c r="BG103" s="144" cm="1">
        <f t="array" ref="BG103">INDEX($K:$P,ROW(),MATCH(BG$3,$K$2:$P$2,0))</f>
        <v>0.05</v>
      </c>
      <c r="BH103" s="144" cm="1">
        <f t="array" ref="BH103">INDEX($K:$P,ROW(),MATCH(BH$3,$K$2:$P$2,0))</f>
        <v>0.05</v>
      </c>
      <c r="BI103" s="144" cm="1">
        <f t="array" ref="BI103">INDEX($K:$P,ROW(),MATCH(BI$3,$K$2:$P$2,0))</f>
        <v>0.05</v>
      </c>
      <c r="BJ103" s="144" cm="1">
        <f t="array" ref="BJ103">INDEX($K:$P,ROW(),MATCH(BJ$3,$K$2:$P$2,0))</f>
        <v>0.05</v>
      </c>
      <c r="BK103" s="144" cm="1">
        <f t="array" ref="BK103">INDEX($K:$P,ROW(),MATCH(BK$3,$K$2:$P$2,0))</f>
        <v>0.05</v>
      </c>
      <c r="BL103" s="144" cm="1">
        <f t="array" ref="BL103">INDEX($K:$P,ROW(),MATCH(BL$3,$K$2:$P$2,0))</f>
        <v>0.05</v>
      </c>
      <c r="BM103" s="144" cm="1">
        <f t="array" ref="BM103">INDEX($K:$P,ROW(),MATCH(BM$3,$K$2:$P$2,0))</f>
        <v>0.05</v>
      </c>
      <c r="BN103" s="144" cm="1">
        <f t="array" ref="BN103">INDEX($K:$P,ROW(),MATCH(BN$3,$K$2:$P$2,0))</f>
        <v>0.05</v>
      </c>
      <c r="BO103" s="144" cm="1">
        <f t="array" ref="BO103">INDEX($K:$P,ROW(),MATCH(BO$3,$K$2:$P$2,0))</f>
        <v>0.05</v>
      </c>
      <c r="BP103" s="144" cm="1">
        <f t="array" ref="BP103">INDEX($K:$P,ROW(),MATCH(BP$3,$K$2:$P$2,0))</f>
        <v>0.05</v>
      </c>
      <c r="BQ103" s="144" cm="1">
        <f t="array" ref="BQ103">INDEX($K:$P,ROW(),MATCH(BQ$3,$K$2:$P$2,0))</f>
        <v>0.05</v>
      </c>
      <c r="BR103" s="144" cm="1">
        <f t="array" ref="BR103">INDEX($K:$P,ROW(),MATCH(BR$3,$K$2:$P$2,0))</f>
        <v>0.05</v>
      </c>
      <c r="BS103" s="144" cm="1">
        <f t="array" ref="BS103">INDEX($K:$P,ROW(),MATCH(BS$3,$K$2:$P$2,0))</f>
        <v>0.05</v>
      </c>
      <c r="BT103" s="144" cm="1">
        <f t="array" ref="BT103">INDEX($K:$P,ROW(),MATCH(BT$3,$K$2:$P$2,0))</f>
        <v>0.05</v>
      </c>
      <c r="BU103" s="144" cm="1">
        <f t="array" ref="BU103">INDEX($K:$P,ROW(),MATCH(BU$3,$K$2:$P$2,0))</f>
        <v>0.05</v>
      </c>
      <c r="BV103" s="144" cm="1">
        <f t="array" ref="BV103">INDEX($K:$P,ROW(),MATCH(BV$3,$K$2:$P$2,0))</f>
        <v>0.05</v>
      </c>
      <c r="BW103" s="144" cm="1">
        <f t="array" ref="BW103">INDEX($K:$P,ROW(),MATCH(BW$3,$K$2:$P$2,0))</f>
        <v>0.05</v>
      </c>
      <c r="BX103" s="144" cm="1">
        <f t="array" ref="BX103">INDEX($K:$P,ROW(),MATCH(BX$3,$K$2:$P$2,0))</f>
        <v>0.05</v>
      </c>
      <c r="BY103" s="144" cm="1">
        <f t="array" ref="BY103">INDEX($K:$P,ROW(),MATCH(BY$3,$K$2:$P$2,0))</f>
        <v>0.05</v>
      </c>
      <c r="BZ103" s="144" cm="1">
        <f t="array" ref="BZ103">INDEX($K:$P,ROW(),MATCH(BZ$3,$K$2:$P$2,0))</f>
        <v>0.05</v>
      </c>
      <c r="CA103" s="144" cm="1">
        <f t="array" ref="CA103">INDEX($K:$P,ROW(),MATCH(CA$3,$K$2:$P$2,0))</f>
        <v>0.05</v>
      </c>
      <c r="CB103" s="144" cm="1">
        <f t="array" ref="CB103">INDEX($K:$P,ROW(),MATCH(CB$3,$K$2:$P$2,0))</f>
        <v>0.05</v>
      </c>
      <c r="CC103" s="144" cm="1">
        <f t="array" ref="CC103">INDEX($K:$P,ROW(),MATCH(CC$3,$K$2:$P$2,0))</f>
        <v>0.05</v>
      </c>
      <c r="CD103" s="144" cm="1">
        <f t="array" ref="CD103">INDEX($K:$P,ROW(),MATCH(CD$3,$K$2:$P$2,0))</f>
        <v>0.05</v>
      </c>
      <c r="CE103" s="144" cm="1">
        <f t="array" ref="CE103">INDEX($K:$P,ROW(),MATCH(CE$3,$K$2:$P$2,0))</f>
        <v>0.05</v>
      </c>
      <c r="CF103" s="144" cm="1">
        <f t="array" ref="CF103">INDEX($K:$P,ROW(),MATCH(CF$3,$K$2:$P$2,0))</f>
        <v>0.05</v>
      </c>
      <c r="CG103" s="144" cm="1">
        <f t="array" ref="CG103">INDEX($K:$P,ROW(),MATCH(CG$3,$K$2:$P$2,0))</f>
        <v>0.05</v>
      </c>
      <c r="CH103" s="144" cm="1">
        <f t="array" ref="CH103">INDEX($K:$P,ROW(),MATCH(CH$3,$K$2:$P$2,0))</f>
        <v>0.05</v>
      </c>
      <c r="CI103" s="144" cm="1">
        <f t="array" ref="CI103">INDEX($K:$P,ROW(),MATCH(CI$3,$K$2:$P$2,0))</f>
        <v>0.05</v>
      </c>
      <c r="CJ103" s="144" cm="1">
        <f t="array" ref="CJ103">INDEX($K:$P,ROW(),MATCH(CJ$3,$K$2:$P$2,0))</f>
        <v>0.05</v>
      </c>
      <c r="CK103" s="144" cm="1">
        <f t="array" ref="CK103">INDEX($K:$P,ROW(),MATCH(CK$3,$K$2:$P$2,0))</f>
        <v>0.05</v>
      </c>
      <c r="CL103" s="144" cm="1">
        <f t="array" ref="CL103">INDEX($K:$P,ROW(),MATCH(CL$3,$K$2:$P$2,0))</f>
        <v>0.05</v>
      </c>
    </row>
    <row r="104" spans="2:90" x14ac:dyDescent="0.4">
      <c r="B104" s="139" t="s">
        <v>215</v>
      </c>
      <c r="C104" s="177"/>
      <c r="D104" s="177" t="s">
        <v>446</v>
      </c>
      <c r="E104" s="177" t="s">
        <v>906</v>
      </c>
      <c r="F104" s="177"/>
      <c r="G104" s="177" t="str">
        <f t="shared" si="34"/>
        <v/>
      </c>
      <c r="H104" s="177">
        <v>0.2</v>
      </c>
      <c r="I104" s="73"/>
      <c r="J104" s="73"/>
      <c r="K104" s="16"/>
      <c r="L104" s="16"/>
      <c r="M104" s="16"/>
      <c r="N104" s="16"/>
      <c r="O104" s="16"/>
      <c r="P104" s="16"/>
      <c r="R104" s="38"/>
      <c r="S104" s="175"/>
      <c r="T104" s="175"/>
      <c r="U104" s="175"/>
      <c r="V104" s="175"/>
      <c r="W104" s="175"/>
      <c r="X104" s="175"/>
      <c r="Y104" s="175"/>
      <c r="Z104" s="175"/>
      <c r="AA104" s="175"/>
      <c r="AB104" s="175"/>
      <c r="AC104" s="175"/>
      <c r="AD104" s="175"/>
      <c r="AE104" s="175"/>
      <c r="AF104" s="175"/>
      <c r="AG104" s="175"/>
      <c r="AH104" s="175"/>
      <c r="AI104" s="175"/>
      <c r="AJ104" s="175"/>
      <c r="AK104" s="175"/>
      <c r="AL104" s="175"/>
      <c r="AM104" s="175"/>
      <c r="AN104" s="175"/>
      <c r="AO104" s="175"/>
      <c r="AP104" s="175"/>
      <c r="AQ104" s="175"/>
      <c r="AR104" s="175"/>
      <c r="AS104" s="175"/>
      <c r="AT104" s="175"/>
      <c r="AU104" s="175"/>
      <c r="AV104" s="175"/>
      <c r="AW104" s="175"/>
      <c r="AX104" s="175"/>
      <c r="AY104" s="175"/>
      <c r="AZ104" s="175"/>
      <c r="BA104" s="175"/>
      <c r="BB104" s="175"/>
      <c r="BC104" s="175"/>
      <c r="BD104" s="175"/>
      <c r="BE104" s="175"/>
      <c r="BF104" s="175"/>
      <c r="BG104" s="175"/>
      <c r="BH104" s="175"/>
      <c r="BI104" s="175"/>
      <c r="BJ104" s="175"/>
      <c r="BK104" s="175"/>
      <c r="BL104" s="175"/>
      <c r="BM104" s="175"/>
      <c r="BN104" s="175"/>
      <c r="BO104" s="175"/>
      <c r="BP104" s="175"/>
      <c r="BQ104" s="175"/>
      <c r="BR104" s="175"/>
      <c r="BS104" s="175"/>
      <c r="BT104" s="175"/>
      <c r="BU104" s="175"/>
      <c r="BV104" s="175"/>
      <c r="BW104" s="175"/>
      <c r="BX104" s="175"/>
      <c r="BY104" s="175"/>
      <c r="BZ104" s="175"/>
      <c r="CA104" s="175"/>
      <c r="CB104" s="175"/>
      <c r="CC104" s="175"/>
      <c r="CD104" s="175"/>
      <c r="CE104" s="175"/>
      <c r="CF104" s="175"/>
      <c r="CG104" s="175"/>
      <c r="CH104" s="175"/>
      <c r="CI104" s="175"/>
      <c r="CJ104" s="175"/>
      <c r="CK104" s="175"/>
      <c r="CL104" s="175"/>
    </row>
    <row r="105" spans="2:90" x14ac:dyDescent="0.4">
      <c r="B105" s="121" t="str">
        <f>"Sales payroll and benefits - "&amp;SUBSTITUTE(B95,":","")</f>
        <v>Sales payroll and benefits - Sales quota driven</v>
      </c>
      <c r="C105" s="31" t="s">
        <v>203</v>
      </c>
      <c r="D105" s="31" t="s">
        <v>446</v>
      </c>
      <c r="E105" s="31" t="s">
        <v>906</v>
      </c>
      <c r="F105" s="31"/>
      <c r="G105" s="31" t="str">
        <f t="shared" si="34"/>
        <v/>
      </c>
      <c r="H105" s="31"/>
      <c r="I105" s="73"/>
      <c r="J105" s="73"/>
      <c r="K105" s="63">
        <f t="shared" ref="K105:P105" si="41">SUMIF($3:$3,K$2,105:105)</f>
        <v>-95000</v>
      </c>
      <c r="L105" s="63">
        <f t="shared" si="41"/>
        <v>-112500</v>
      </c>
      <c r="M105" s="63">
        <f t="shared" si="41"/>
        <v>-129999.99999999996</v>
      </c>
      <c r="N105" s="63">
        <f t="shared" si="41"/>
        <v>-147500</v>
      </c>
      <c r="O105" s="63">
        <f t="shared" si="41"/>
        <v>-165000</v>
      </c>
      <c r="P105" s="63">
        <f t="shared" si="41"/>
        <v>-182500.00000000003</v>
      </c>
      <c r="R105" s="38"/>
      <c r="S105" s="33">
        <f t="shared" ref="S105" si="42">-(S102*(1+$H104)+S103*S99)</f>
        <v>-7916.6666666666661</v>
      </c>
      <c r="T105" s="33">
        <f t="shared" ref="T105:AX105" si="43">-(T102*(1+$H104)+T103*T99)</f>
        <v>-7916.6666666666661</v>
      </c>
      <c r="U105" s="33">
        <f t="shared" si="43"/>
        <v>-7916.6666666666661</v>
      </c>
      <c r="V105" s="33">
        <f t="shared" si="43"/>
        <v>-7916.6666666666661</v>
      </c>
      <c r="W105" s="33">
        <f t="shared" si="43"/>
        <v>-7916.6666666666661</v>
      </c>
      <c r="X105" s="33">
        <f t="shared" si="43"/>
        <v>-7916.6666666666661</v>
      </c>
      <c r="Y105" s="33">
        <f t="shared" si="43"/>
        <v>-7916.6666666666661</v>
      </c>
      <c r="Z105" s="33">
        <f t="shared" si="43"/>
        <v>-7916.6666666666661</v>
      </c>
      <c r="AA105" s="33">
        <f t="shared" si="43"/>
        <v>-7916.6666666666661</v>
      </c>
      <c r="AB105" s="33">
        <f t="shared" si="43"/>
        <v>-7916.6666666666661</v>
      </c>
      <c r="AC105" s="33">
        <f t="shared" si="43"/>
        <v>-7916.6666666666661</v>
      </c>
      <c r="AD105" s="33">
        <f t="shared" si="43"/>
        <v>-7916.6666666666661</v>
      </c>
      <c r="AE105" s="33">
        <f t="shared" si="43"/>
        <v>-9375</v>
      </c>
      <c r="AF105" s="33">
        <f t="shared" si="43"/>
        <v>-9375</v>
      </c>
      <c r="AG105" s="33">
        <f t="shared" si="43"/>
        <v>-9375</v>
      </c>
      <c r="AH105" s="33">
        <f t="shared" si="43"/>
        <v>-9375</v>
      </c>
      <c r="AI105" s="33">
        <f t="shared" si="43"/>
        <v>-9375</v>
      </c>
      <c r="AJ105" s="33">
        <f t="shared" si="43"/>
        <v>-9375</v>
      </c>
      <c r="AK105" s="33">
        <f t="shared" si="43"/>
        <v>-9375</v>
      </c>
      <c r="AL105" s="33">
        <f t="shared" si="43"/>
        <v>-9375</v>
      </c>
      <c r="AM105" s="33">
        <f t="shared" si="43"/>
        <v>-9375</v>
      </c>
      <c r="AN105" s="33">
        <f t="shared" si="43"/>
        <v>-9375</v>
      </c>
      <c r="AO105" s="33">
        <f t="shared" si="43"/>
        <v>-9375</v>
      </c>
      <c r="AP105" s="33">
        <f t="shared" si="43"/>
        <v>-9375</v>
      </c>
      <c r="AQ105" s="33">
        <f t="shared" si="43"/>
        <v>-10833.333333333332</v>
      </c>
      <c r="AR105" s="33">
        <f t="shared" si="43"/>
        <v>-10833.333333333332</v>
      </c>
      <c r="AS105" s="33">
        <f t="shared" si="43"/>
        <v>-10833.333333333332</v>
      </c>
      <c r="AT105" s="33">
        <f t="shared" si="43"/>
        <v>-10833.333333333332</v>
      </c>
      <c r="AU105" s="33">
        <f t="shared" si="43"/>
        <v>-10833.333333333332</v>
      </c>
      <c r="AV105" s="33">
        <f t="shared" si="43"/>
        <v>-10833.333333333332</v>
      </c>
      <c r="AW105" s="33">
        <f t="shared" si="43"/>
        <v>-10833.333333333332</v>
      </c>
      <c r="AX105" s="33">
        <f t="shared" si="43"/>
        <v>-10833.333333333332</v>
      </c>
      <c r="AY105" s="33">
        <f t="shared" ref="AY105:CD105" si="44">-(AY102*(1+$H104)+AY103*AY99)</f>
        <v>-10833.333333333332</v>
      </c>
      <c r="AZ105" s="33">
        <f t="shared" si="44"/>
        <v>-10833.333333333332</v>
      </c>
      <c r="BA105" s="33">
        <f t="shared" si="44"/>
        <v>-10833.333333333332</v>
      </c>
      <c r="BB105" s="33">
        <f t="shared" si="44"/>
        <v>-10833.333333333332</v>
      </c>
      <c r="BC105" s="33">
        <f t="shared" si="44"/>
        <v>-12291.666666666666</v>
      </c>
      <c r="BD105" s="33">
        <f t="shared" si="44"/>
        <v>-12291.666666666666</v>
      </c>
      <c r="BE105" s="33">
        <f t="shared" si="44"/>
        <v>-12291.666666666666</v>
      </c>
      <c r="BF105" s="33">
        <f t="shared" si="44"/>
        <v>-12291.666666666666</v>
      </c>
      <c r="BG105" s="33">
        <f t="shared" si="44"/>
        <v>-12291.666666666666</v>
      </c>
      <c r="BH105" s="33">
        <f t="shared" si="44"/>
        <v>-12291.666666666666</v>
      </c>
      <c r="BI105" s="33">
        <f t="shared" si="44"/>
        <v>-12291.666666666666</v>
      </c>
      <c r="BJ105" s="33">
        <f t="shared" si="44"/>
        <v>-12291.666666666666</v>
      </c>
      <c r="BK105" s="33">
        <f t="shared" si="44"/>
        <v>-12291.666666666666</v>
      </c>
      <c r="BL105" s="33">
        <f t="shared" si="44"/>
        <v>-12291.666666666666</v>
      </c>
      <c r="BM105" s="33">
        <f t="shared" si="44"/>
        <v>-12291.666666666666</v>
      </c>
      <c r="BN105" s="33">
        <f t="shared" si="44"/>
        <v>-12291.666666666666</v>
      </c>
      <c r="BO105" s="33">
        <f t="shared" si="44"/>
        <v>-13750</v>
      </c>
      <c r="BP105" s="33">
        <f t="shared" si="44"/>
        <v>-13750</v>
      </c>
      <c r="BQ105" s="33">
        <f t="shared" si="44"/>
        <v>-13750</v>
      </c>
      <c r="BR105" s="33">
        <f t="shared" si="44"/>
        <v>-13750</v>
      </c>
      <c r="BS105" s="33">
        <f t="shared" si="44"/>
        <v>-13750</v>
      </c>
      <c r="BT105" s="33">
        <f t="shared" si="44"/>
        <v>-13750</v>
      </c>
      <c r="BU105" s="33">
        <f t="shared" si="44"/>
        <v>-13750</v>
      </c>
      <c r="BV105" s="33">
        <f t="shared" si="44"/>
        <v>-13750</v>
      </c>
      <c r="BW105" s="33">
        <f t="shared" si="44"/>
        <v>-13750</v>
      </c>
      <c r="BX105" s="33">
        <f t="shared" si="44"/>
        <v>-13750</v>
      </c>
      <c r="BY105" s="33">
        <f t="shared" si="44"/>
        <v>-13750</v>
      </c>
      <c r="BZ105" s="33">
        <f t="shared" si="44"/>
        <v>-13750</v>
      </c>
      <c r="CA105" s="33">
        <f t="shared" si="44"/>
        <v>-15208.333333333334</v>
      </c>
      <c r="CB105" s="33">
        <f t="shared" si="44"/>
        <v>-15208.333333333334</v>
      </c>
      <c r="CC105" s="33">
        <f t="shared" si="44"/>
        <v>-15208.333333333334</v>
      </c>
      <c r="CD105" s="33">
        <f t="shared" si="44"/>
        <v>-15208.333333333334</v>
      </c>
      <c r="CE105" s="33">
        <f t="shared" ref="CE105:CK105" si="45">-(CE102*(1+$H104)+CE103*CE99)</f>
        <v>-15208.333333333334</v>
      </c>
      <c r="CF105" s="33">
        <f t="shared" si="45"/>
        <v>-15208.333333333334</v>
      </c>
      <c r="CG105" s="33">
        <f t="shared" si="45"/>
        <v>-15208.333333333334</v>
      </c>
      <c r="CH105" s="33">
        <f t="shared" si="45"/>
        <v>-15208.333333333334</v>
      </c>
      <c r="CI105" s="33">
        <f t="shared" si="45"/>
        <v>-15208.333333333334</v>
      </c>
      <c r="CJ105" s="33">
        <f t="shared" si="45"/>
        <v>-15208.333333333334</v>
      </c>
      <c r="CK105" s="33">
        <f t="shared" si="45"/>
        <v>-15208.333333333334</v>
      </c>
      <c r="CL105" s="33">
        <f t="shared" ref="CL105" si="46">-(CL102*(1+$H104)+CL103*CL99)</f>
        <v>-15208.333333333334</v>
      </c>
    </row>
    <row r="106" spans="2:90" x14ac:dyDescent="0.4">
      <c r="B106" s="184" t="str">
        <f>IFERROR(SUBSTITUTE(TRIM(LEFT(B95,SEARCH("-",B95)-1)),":",""),SUBSTITUTE(B95,":",""))</f>
        <v>Sales quota driven</v>
      </c>
      <c r="C106" s="31"/>
      <c r="D106" s="31" t="s">
        <v>446</v>
      </c>
      <c r="E106" s="31" t="s">
        <v>906</v>
      </c>
      <c r="F106" s="31"/>
      <c r="G106" s="31" t="s">
        <v>330</v>
      </c>
      <c r="H106" s="31"/>
      <c r="I106" s="73"/>
      <c r="J106" s="73"/>
      <c r="K106" s="39"/>
      <c r="L106" s="39"/>
      <c r="M106" s="39"/>
      <c r="N106" s="39"/>
      <c r="O106" s="39"/>
      <c r="P106" s="39"/>
      <c r="R106" s="38"/>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76"/>
      <c r="AS106" s="76"/>
      <c r="AT106" s="76"/>
      <c r="AU106" s="76"/>
      <c r="AV106" s="76"/>
      <c r="AW106" s="76"/>
      <c r="AX106" s="76"/>
      <c r="AY106" s="76"/>
      <c r="AZ106" s="76"/>
      <c r="BA106" s="76"/>
      <c r="BB106" s="76"/>
      <c r="BC106" s="76"/>
      <c r="BD106" s="76"/>
      <c r="BE106" s="76"/>
      <c r="BF106" s="76"/>
      <c r="BG106" s="76"/>
      <c r="BH106" s="76"/>
      <c r="BI106" s="76"/>
      <c r="BJ106" s="76"/>
      <c r="BK106" s="76"/>
      <c r="BL106" s="76"/>
      <c r="BM106" s="76"/>
      <c r="BN106" s="76"/>
      <c r="BO106" s="76"/>
      <c r="BP106" s="76"/>
      <c r="BQ106" s="76"/>
      <c r="BR106" s="76"/>
      <c r="BS106" s="76"/>
      <c r="BT106" s="76"/>
      <c r="BU106" s="76"/>
      <c r="BV106" s="76"/>
      <c r="BW106" s="76"/>
      <c r="BX106" s="76"/>
      <c r="BY106" s="76"/>
      <c r="BZ106" s="76"/>
      <c r="CA106" s="76"/>
      <c r="CB106" s="76"/>
      <c r="CC106" s="76"/>
      <c r="CD106" s="76"/>
      <c r="CE106" s="76"/>
      <c r="CF106" s="76"/>
      <c r="CG106" s="76"/>
      <c r="CH106" s="76"/>
      <c r="CI106" s="76"/>
      <c r="CJ106" s="76"/>
      <c r="CK106" s="76"/>
      <c r="CL106" s="76"/>
    </row>
    <row r="107" spans="2:90" x14ac:dyDescent="0.4">
      <c r="B107" s="231" t="str">
        <f>IFERROR(SUBSTITUTE(TRIM(MID(B95, SEARCH("-", B95) + 1, LEN(B95))),":",""),"no unit")</f>
        <v>no unit</v>
      </c>
      <c r="C107" s="31"/>
      <c r="D107" s="31" t="s">
        <v>446</v>
      </c>
      <c r="E107" s="31" t="s">
        <v>906</v>
      </c>
      <c r="F107" s="31"/>
      <c r="G107" s="31" t="s">
        <v>330</v>
      </c>
      <c r="H107" s="31"/>
      <c r="I107" s="73"/>
      <c r="J107" s="73"/>
      <c r="K107" s="39"/>
      <c r="L107" s="39"/>
      <c r="M107" s="39"/>
      <c r="N107" s="39"/>
      <c r="O107" s="39"/>
      <c r="P107" s="39"/>
      <c r="R107" s="38"/>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76"/>
      <c r="AS107" s="76"/>
      <c r="AT107" s="76"/>
      <c r="AU107" s="76"/>
      <c r="AV107" s="76"/>
      <c r="AW107" s="76"/>
      <c r="AX107" s="76"/>
      <c r="AY107" s="76"/>
      <c r="AZ107" s="76"/>
      <c r="BA107" s="76"/>
      <c r="BB107" s="76"/>
      <c r="BC107" s="76"/>
      <c r="BD107" s="76"/>
      <c r="BE107" s="76"/>
      <c r="BF107" s="76"/>
      <c r="BG107" s="76"/>
      <c r="BH107" s="76"/>
      <c r="BI107" s="76"/>
      <c r="BJ107" s="76"/>
      <c r="BK107" s="76"/>
      <c r="BL107" s="76"/>
      <c r="BM107" s="76"/>
      <c r="BN107" s="76"/>
      <c r="BO107" s="76"/>
      <c r="BP107" s="76"/>
      <c r="BQ107" s="76"/>
      <c r="BR107" s="76"/>
      <c r="BS107" s="76"/>
      <c r="BT107" s="76"/>
      <c r="BU107" s="76"/>
      <c r="BV107" s="76"/>
      <c r="BW107" s="76"/>
      <c r="BX107" s="76"/>
      <c r="BY107" s="76"/>
      <c r="BZ107" s="76"/>
      <c r="CA107" s="76"/>
      <c r="CB107" s="76"/>
      <c r="CC107" s="76"/>
      <c r="CD107" s="76"/>
      <c r="CE107" s="76"/>
      <c r="CF107" s="76"/>
      <c r="CG107" s="76"/>
      <c r="CH107" s="76"/>
      <c r="CI107" s="76"/>
      <c r="CJ107" s="76"/>
      <c r="CK107" s="76"/>
      <c r="CL107" s="76"/>
    </row>
    <row r="108" spans="2:90" x14ac:dyDescent="0.4">
      <c r="B108" s="130" t="s">
        <v>332</v>
      </c>
      <c r="C108" s="31"/>
      <c r="D108" s="31" t="s">
        <v>446</v>
      </c>
      <c r="E108" s="31" t="s">
        <v>906</v>
      </c>
      <c r="F108" s="31"/>
      <c r="G108" s="31" t="s">
        <v>330</v>
      </c>
      <c r="H108" s="31"/>
      <c r="I108" s="73"/>
      <c r="J108" s="73"/>
      <c r="K108" s="39"/>
      <c r="L108" s="39"/>
      <c r="M108" s="39"/>
      <c r="N108" s="39"/>
      <c r="O108" s="39"/>
      <c r="P108" s="39"/>
      <c r="R108" s="38"/>
      <c r="S108" s="196" t="str">
        <f t="shared" ref="S108" si="47">ADDRESS(ROW(S99),COLUMN(S99))</f>
        <v>$S$99</v>
      </c>
      <c r="T108" s="196" t="str">
        <f t="shared" ref="T108:AX108" si="48">ADDRESS(ROW(T99),COLUMN(T99))</f>
        <v>$T$99</v>
      </c>
      <c r="U108" s="196" t="str">
        <f t="shared" si="48"/>
        <v>$U$99</v>
      </c>
      <c r="V108" s="196" t="str">
        <f t="shared" si="48"/>
        <v>$V$99</v>
      </c>
      <c r="W108" s="196" t="str">
        <f t="shared" si="48"/>
        <v>$W$99</v>
      </c>
      <c r="X108" s="196" t="str">
        <f t="shared" si="48"/>
        <v>$X$99</v>
      </c>
      <c r="Y108" s="196" t="str">
        <f t="shared" si="48"/>
        <v>$Y$99</v>
      </c>
      <c r="Z108" s="196" t="str">
        <f t="shared" si="48"/>
        <v>$Z$99</v>
      </c>
      <c r="AA108" s="196" t="str">
        <f t="shared" si="48"/>
        <v>$AA$99</v>
      </c>
      <c r="AB108" s="196" t="str">
        <f t="shared" si="48"/>
        <v>$AB$99</v>
      </c>
      <c r="AC108" s="196" t="str">
        <f t="shared" si="48"/>
        <v>$AC$99</v>
      </c>
      <c r="AD108" s="196" t="str">
        <f t="shared" si="48"/>
        <v>$AD$99</v>
      </c>
      <c r="AE108" s="196" t="str">
        <f t="shared" si="48"/>
        <v>$AE$99</v>
      </c>
      <c r="AF108" s="196" t="str">
        <f t="shared" si="48"/>
        <v>$AF$99</v>
      </c>
      <c r="AG108" s="196" t="str">
        <f t="shared" si="48"/>
        <v>$AG$99</v>
      </c>
      <c r="AH108" s="196" t="str">
        <f t="shared" si="48"/>
        <v>$AH$99</v>
      </c>
      <c r="AI108" s="196" t="str">
        <f t="shared" si="48"/>
        <v>$AI$99</v>
      </c>
      <c r="AJ108" s="196" t="str">
        <f t="shared" si="48"/>
        <v>$AJ$99</v>
      </c>
      <c r="AK108" s="196" t="str">
        <f t="shared" si="48"/>
        <v>$AK$99</v>
      </c>
      <c r="AL108" s="196" t="str">
        <f t="shared" si="48"/>
        <v>$AL$99</v>
      </c>
      <c r="AM108" s="196" t="str">
        <f t="shared" si="48"/>
        <v>$AM$99</v>
      </c>
      <c r="AN108" s="196" t="str">
        <f t="shared" si="48"/>
        <v>$AN$99</v>
      </c>
      <c r="AO108" s="196" t="str">
        <f t="shared" si="48"/>
        <v>$AO$99</v>
      </c>
      <c r="AP108" s="196" t="str">
        <f t="shared" si="48"/>
        <v>$AP$99</v>
      </c>
      <c r="AQ108" s="196" t="str">
        <f t="shared" si="48"/>
        <v>$AQ$99</v>
      </c>
      <c r="AR108" s="196" t="str">
        <f t="shared" si="48"/>
        <v>$AR$99</v>
      </c>
      <c r="AS108" s="196" t="str">
        <f t="shared" si="48"/>
        <v>$AS$99</v>
      </c>
      <c r="AT108" s="196" t="str">
        <f t="shared" si="48"/>
        <v>$AT$99</v>
      </c>
      <c r="AU108" s="196" t="str">
        <f t="shared" si="48"/>
        <v>$AU$99</v>
      </c>
      <c r="AV108" s="196" t="str">
        <f t="shared" si="48"/>
        <v>$AV$99</v>
      </c>
      <c r="AW108" s="196" t="str">
        <f t="shared" si="48"/>
        <v>$AW$99</v>
      </c>
      <c r="AX108" s="196" t="str">
        <f t="shared" si="48"/>
        <v>$AX$99</v>
      </c>
      <c r="AY108" s="196" t="str">
        <f t="shared" ref="AY108:CD108" si="49">ADDRESS(ROW(AY99),COLUMN(AY99))</f>
        <v>$AY$99</v>
      </c>
      <c r="AZ108" s="196" t="str">
        <f t="shared" si="49"/>
        <v>$AZ$99</v>
      </c>
      <c r="BA108" s="196" t="str">
        <f t="shared" si="49"/>
        <v>$BA$99</v>
      </c>
      <c r="BB108" s="196" t="str">
        <f t="shared" si="49"/>
        <v>$BB$99</v>
      </c>
      <c r="BC108" s="196" t="str">
        <f t="shared" si="49"/>
        <v>$BC$99</v>
      </c>
      <c r="BD108" s="196" t="str">
        <f t="shared" si="49"/>
        <v>$BD$99</v>
      </c>
      <c r="BE108" s="196" t="str">
        <f t="shared" si="49"/>
        <v>$BE$99</v>
      </c>
      <c r="BF108" s="196" t="str">
        <f t="shared" si="49"/>
        <v>$BF$99</v>
      </c>
      <c r="BG108" s="196" t="str">
        <f t="shared" si="49"/>
        <v>$BG$99</v>
      </c>
      <c r="BH108" s="196" t="str">
        <f t="shared" si="49"/>
        <v>$BH$99</v>
      </c>
      <c r="BI108" s="196" t="str">
        <f t="shared" si="49"/>
        <v>$BI$99</v>
      </c>
      <c r="BJ108" s="196" t="str">
        <f t="shared" si="49"/>
        <v>$BJ$99</v>
      </c>
      <c r="BK108" s="196" t="str">
        <f t="shared" si="49"/>
        <v>$BK$99</v>
      </c>
      <c r="BL108" s="196" t="str">
        <f t="shared" si="49"/>
        <v>$BL$99</v>
      </c>
      <c r="BM108" s="196" t="str">
        <f t="shared" si="49"/>
        <v>$BM$99</v>
      </c>
      <c r="BN108" s="196" t="str">
        <f t="shared" si="49"/>
        <v>$BN$99</v>
      </c>
      <c r="BO108" s="196" t="str">
        <f t="shared" si="49"/>
        <v>$BO$99</v>
      </c>
      <c r="BP108" s="196" t="str">
        <f t="shared" si="49"/>
        <v>$BP$99</v>
      </c>
      <c r="BQ108" s="196" t="str">
        <f t="shared" si="49"/>
        <v>$BQ$99</v>
      </c>
      <c r="BR108" s="196" t="str">
        <f t="shared" si="49"/>
        <v>$BR$99</v>
      </c>
      <c r="BS108" s="196" t="str">
        <f t="shared" si="49"/>
        <v>$BS$99</v>
      </c>
      <c r="BT108" s="196" t="str">
        <f t="shared" si="49"/>
        <v>$BT$99</v>
      </c>
      <c r="BU108" s="196" t="str">
        <f t="shared" si="49"/>
        <v>$BU$99</v>
      </c>
      <c r="BV108" s="196" t="str">
        <f t="shared" si="49"/>
        <v>$BV$99</v>
      </c>
      <c r="BW108" s="196" t="str">
        <f t="shared" si="49"/>
        <v>$BW$99</v>
      </c>
      <c r="BX108" s="196" t="str">
        <f t="shared" si="49"/>
        <v>$BX$99</v>
      </c>
      <c r="BY108" s="196" t="str">
        <f t="shared" si="49"/>
        <v>$BY$99</v>
      </c>
      <c r="BZ108" s="196" t="str">
        <f t="shared" si="49"/>
        <v>$BZ$99</v>
      </c>
      <c r="CA108" s="196" t="str">
        <f t="shared" si="49"/>
        <v>$CA$99</v>
      </c>
      <c r="CB108" s="196" t="str">
        <f t="shared" si="49"/>
        <v>$CB$99</v>
      </c>
      <c r="CC108" s="196" t="str">
        <f t="shared" si="49"/>
        <v>$CC$99</v>
      </c>
      <c r="CD108" s="196" t="str">
        <f t="shared" si="49"/>
        <v>$CD$99</v>
      </c>
      <c r="CE108" s="196" t="str">
        <f t="shared" ref="CE108:CK108" si="50">ADDRESS(ROW(CE99),COLUMN(CE99))</f>
        <v>$CE$99</v>
      </c>
      <c r="CF108" s="196" t="str">
        <f t="shared" si="50"/>
        <v>$CF$99</v>
      </c>
      <c r="CG108" s="196" t="str">
        <f t="shared" si="50"/>
        <v>$CG$99</v>
      </c>
      <c r="CH108" s="196" t="str">
        <f t="shared" si="50"/>
        <v>$CH$99</v>
      </c>
      <c r="CI108" s="196" t="str">
        <f t="shared" si="50"/>
        <v>$CI$99</v>
      </c>
      <c r="CJ108" s="196" t="str">
        <f t="shared" si="50"/>
        <v>$CJ$99</v>
      </c>
      <c r="CK108" s="196" t="str">
        <f t="shared" si="50"/>
        <v>$CK$99</v>
      </c>
      <c r="CL108" s="196" t="str">
        <f t="shared" ref="CL108" si="51">ADDRESS(ROW(CL99),COLUMN(CL99))</f>
        <v>$CL$99</v>
      </c>
    </row>
    <row r="109" spans="2:90" x14ac:dyDescent="0.4">
      <c r="B109" s="130" t="s">
        <v>331</v>
      </c>
      <c r="C109" s="31"/>
      <c r="D109" s="31" t="s">
        <v>446</v>
      </c>
      <c r="E109" s="31" t="s">
        <v>906</v>
      </c>
      <c r="F109" s="31"/>
      <c r="G109" s="31" t="s">
        <v>330</v>
      </c>
      <c r="H109" s="31"/>
      <c r="I109" s="73"/>
      <c r="J109" s="73"/>
      <c r="K109" s="39"/>
      <c r="L109" s="39"/>
      <c r="M109" s="39"/>
      <c r="N109" s="39"/>
      <c r="O109" s="39"/>
      <c r="P109" s="39"/>
      <c r="R109" s="38"/>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76"/>
      <c r="AS109" s="76"/>
      <c r="AT109" s="76"/>
      <c r="AU109" s="76"/>
      <c r="AV109" s="76"/>
      <c r="AW109" s="76"/>
      <c r="AX109" s="76"/>
      <c r="AY109" s="76"/>
      <c r="AZ109" s="76"/>
      <c r="BA109" s="76"/>
      <c r="BB109" s="76"/>
      <c r="BC109" s="76"/>
      <c r="BD109" s="76"/>
      <c r="BE109" s="76"/>
      <c r="BF109" s="76"/>
      <c r="BG109" s="76"/>
      <c r="BH109" s="76"/>
      <c r="BI109" s="76"/>
      <c r="BJ109" s="76"/>
      <c r="BK109" s="76"/>
      <c r="BL109" s="76"/>
      <c r="BM109" s="76"/>
      <c r="BN109" s="76"/>
      <c r="BO109" s="76"/>
      <c r="BP109" s="76"/>
      <c r="BQ109" s="76"/>
      <c r="BR109" s="76"/>
      <c r="BS109" s="76"/>
      <c r="BT109" s="76"/>
      <c r="BU109" s="76"/>
      <c r="BV109" s="76"/>
      <c r="BW109" s="76"/>
      <c r="BX109" s="76"/>
      <c r="BY109" s="76"/>
      <c r="BZ109" s="76"/>
      <c r="CA109" s="76"/>
      <c r="CB109" s="76"/>
      <c r="CC109" s="76"/>
      <c r="CD109" s="76"/>
      <c r="CE109" s="76"/>
      <c r="CF109" s="76"/>
      <c r="CG109" s="76"/>
      <c r="CH109" s="76"/>
      <c r="CI109" s="76"/>
      <c r="CJ109" s="76"/>
      <c r="CK109" s="76"/>
      <c r="CL109" s="76"/>
    </row>
    <row r="110" spans="2:90" x14ac:dyDescent="0.4">
      <c r="B110" s="8" t="str">
        <f>"Secondary label: "</f>
        <v xml:space="preserve">Secondary label: </v>
      </c>
      <c r="C110" s="12"/>
      <c r="D110" s="12" t="s">
        <v>446</v>
      </c>
      <c r="E110" s="12" t="s">
        <v>906</v>
      </c>
      <c r="F110" s="12"/>
      <c r="G110" s="12" t="s">
        <v>330</v>
      </c>
      <c r="H110" s="12"/>
      <c r="I110" s="60"/>
      <c r="J110" s="60"/>
      <c r="K110" s="15"/>
      <c r="L110" s="15"/>
      <c r="M110" s="15"/>
      <c r="N110" s="15"/>
      <c r="O110" s="15"/>
      <c r="P110" s="15"/>
      <c r="R110" s="15"/>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76"/>
      <c r="AS110" s="76"/>
      <c r="AT110" s="76"/>
      <c r="AU110" s="76"/>
      <c r="AV110" s="76"/>
      <c r="AW110" s="76"/>
      <c r="AX110" s="76"/>
      <c r="AY110" s="76"/>
      <c r="AZ110" s="76"/>
      <c r="BA110" s="76"/>
      <c r="BB110" s="76"/>
      <c r="BC110" s="76"/>
      <c r="BD110" s="76"/>
      <c r="BE110" s="76"/>
      <c r="BF110" s="76"/>
      <c r="BG110" s="76"/>
      <c r="BH110" s="76"/>
      <c r="BI110" s="76"/>
      <c r="BJ110" s="76"/>
      <c r="BK110" s="76"/>
      <c r="BL110" s="76"/>
      <c r="BM110" s="76"/>
      <c r="BN110" s="76"/>
      <c r="BO110" s="76"/>
      <c r="BP110" s="76"/>
      <c r="BQ110" s="76"/>
      <c r="BR110" s="76"/>
      <c r="BS110" s="76"/>
      <c r="BT110" s="76"/>
      <c r="BU110" s="76"/>
      <c r="BV110" s="76"/>
      <c r="BW110" s="76"/>
      <c r="BX110" s="76"/>
      <c r="BY110" s="76"/>
      <c r="BZ110" s="76"/>
      <c r="CA110" s="76"/>
      <c r="CB110" s="76"/>
      <c r="CC110" s="76"/>
      <c r="CD110" s="76"/>
      <c r="CE110" s="76"/>
      <c r="CF110" s="76"/>
      <c r="CG110" s="76"/>
      <c r="CH110" s="76"/>
      <c r="CI110" s="76"/>
      <c r="CJ110" s="76"/>
      <c r="CK110" s="76"/>
      <c r="CL110" s="76"/>
    </row>
    <row r="111" spans="2:90" x14ac:dyDescent="0.4">
      <c r="C111" s="12"/>
      <c r="D111" s="12" t="s">
        <v>446</v>
      </c>
      <c r="E111" s="12" t="s">
        <v>906</v>
      </c>
      <c r="F111" s="12"/>
      <c r="G111" s="12" t="s">
        <v>330</v>
      </c>
      <c r="H111" s="12"/>
      <c r="I111" s="60"/>
      <c r="J111" s="60"/>
      <c r="K111" s="15"/>
      <c r="L111" s="15"/>
      <c r="M111" s="15"/>
      <c r="N111" s="15"/>
      <c r="O111" s="15"/>
      <c r="P111" s="15"/>
      <c r="R111" s="15"/>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76"/>
      <c r="AS111" s="76"/>
      <c r="AT111" s="76"/>
      <c r="AU111" s="76"/>
      <c r="AV111" s="76"/>
      <c r="AW111" s="76"/>
      <c r="AX111" s="76"/>
      <c r="AY111" s="76"/>
      <c r="AZ111" s="76"/>
      <c r="BA111" s="76"/>
      <c r="BB111" s="76"/>
      <c r="BC111" s="76"/>
      <c r="BD111" s="76"/>
      <c r="BE111" s="76"/>
      <c r="BF111" s="76"/>
      <c r="BG111" s="76"/>
      <c r="BH111" s="76"/>
      <c r="BI111" s="76"/>
      <c r="BJ111" s="76"/>
      <c r="BK111" s="76"/>
      <c r="BL111" s="76"/>
      <c r="BM111" s="76"/>
      <c r="BN111" s="76"/>
      <c r="BO111" s="76"/>
      <c r="BP111" s="76"/>
      <c r="BQ111" s="76"/>
      <c r="BR111" s="76"/>
      <c r="BS111" s="76"/>
      <c r="BT111" s="76"/>
      <c r="BU111" s="76"/>
      <c r="BV111" s="76"/>
      <c r="BW111" s="76"/>
      <c r="BX111" s="76"/>
      <c r="BY111" s="76"/>
      <c r="BZ111" s="76"/>
      <c r="CA111" s="76"/>
      <c r="CB111" s="76"/>
      <c r="CC111" s="76"/>
      <c r="CD111" s="76"/>
      <c r="CE111" s="76"/>
      <c r="CF111" s="76"/>
      <c r="CG111" s="76"/>
      <c r="CH111" s="76"/>
      <c r="CI111" s="76"/>
      <c r="CJ111" s="76"/>
      <c r="CK111" s="76"/>
      <c r="CL111" s="76"/>
    </row>
    <row r="112" spans="2:90" x14ac:dyDescent="0.4">
      <c r="B112" s="8" t="s">
        <v>461</v>
      </c>
      <c r="C112" s="12"/>
      <c r="D112" s="12" t="s">
        <v>446</v>
      </c>
      <c r="E112" s="12" t="s">
        <v>906</v>
      </c>
      <c r="F112" s="12"/>
      <c r="G112" s="12" t="s">
        <v>330</v>
      </c>
      <c r="H112" s="12"/>
      <c r="I112" s="60"/>
      <c r="J112" s="60"/>
      <c r="K112" s="15"/>
      <c r="L112" s="15"/>
      <c r="M112" s="15"/>
      <c r="N112" s="15"/>
      <c r="O112" s="15"/>
      <c r="P112" s="15"/>
      <c r="R112" s="15"/>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76"/>
      <c r="AS112" s="76"/>
      <c r="AT112" s="76"/>
      <c r="AU112" s="76"/>
      <c r="AV112" s="76"/>
      <c r="AW112" s="76"/>
      <c r="AX112" s="76"/>
      <c r="AY112" s="76"/>
      <c r="AZ112" s="76"/>
      <c r="BA112" s="76"/>
      <c r="BB112" s="76"/>
      <c r="BC112" s="76"/>
      <c r="BD112" s="76"/>
      <c r="BE112" s="76"/>
      <c r="BF112" s="76"/>
      <c r="BG112" s="76"/>
      <c r="BH112" s="76"/>
      <c r="BI112" s="76"/>
      <c r="BJ112" s="76"/>
      <c r="BK112" s="76"/>
      <c r="BL112" s="76"/>
      <c r="BM112" s="76"/>
      <c r="BN112" s="76"/>
      <c r="BO112" s="76"/>
      <c r="BP112" s="76"/>
      <c r="BQ112" s="76"/>
      <c r="BR112" s="76"/>
      <c r="BS112" s="76"/>
      <c r="BT112" s="76"/>
      <c r="BU112" s="76"/>
      <c r="BV112" s="76"/>
      <c r="BW112" s="76"/>
      <c r="BX112" s="76"/>
      <c r="BY112" s="76"/>
      <c r="BZ112" s="76"/>
      <c r="CA112" s="76"/>
      <c r="CB112" s="76"/>
      <c r="CC112" s="76"/>
      <c r="CD112" s="76"/>
      <c r="CE112" s="76"/>
      <c r="CF112" s="76"/>
      <c r="CG112" s="76"/>
      <c r="CH112" s="76"/>
      <c r="CI112" s="76"/>
      <c r="CJ112" s="76"/>
      <c r="CK112" s="76"/>
      <c r="CL112" s="76"/>
    </row>
    <row r="113" spans="2:90" x14ac:dyDescent="0.4">
      <c r="B113" s="8" t="s">
        <v>462</v>
      </c>
      <c r="C113" s="12"/>
      <c r="D113" s="12" t="s">
        <v>446</v>
      </c>
      <c r="E113" s="12" t="s">
        <v>906</v>
      </c>
      <c r="F113" s="12"/>
      <c r="G113" s="12" t="s">
        <v>330</v>
      </c>
      <c r="H113" s="12"/>
      <c r="I113" s="60"/>
      <c r="J113" s="60"/>
      <c r="K113" s="15"/>
      <c r="L113" s="15"/>
      <c r="M113" s="15"/>
      <c r="N113" s="15"/>
      <c r="O113" s="15"/>
      <c r="P113" s="15"/>
      <c r="R113" s="15"/>
      <c r="S113" s="76">
        <f t="shared" ref="S113" si="52">S100</f>
        <v>0</v>
      </c>
      <c r="T113" s="76">
        <f t="shared" ref="T113:AX113" si="53">T100</f>
        <v>0</v>
      </c>
      <c r="U113" s="76">
        <f t="shared" si="53"/>
        <v>0</v>
      </c>
      <c r="V113" s="76">
        <f t="shared" si="53"/>
        <v>0</v>
      </c>
      <c r="W113" s="76">
        <f t="shared" si="53"/>
        <v>0</v>
      </c>
      <c r="X113" s="76">
        <f t="shared" si="53"/>
        <v>0</v>
      </c>
      <c r="Y113" s="76">
        <f t="shared" si="53"/>
        <v>0</v>
      </c>
      <c r="Z113" s="76">
        <f t="shared" si="53"/>
        <v>0</v>
      </c>
      <c r="AA113" s="76">
        <f t="shared" si="53"/>
        <v>0</v>
      </c>
      <c r="AB113" s="76">
        <f t="shared" si="53"/>
        <v>0</v>
      </c>
      <c r="AC113" s="76">
        <f t="shared" si="53"/>
        <v>0</v>
      </c>
      <c r="AD113" s="76">
        <f t="shared" si="53"/>
        <v>0</v>
      </c>
      <c r="AE113" s="76">
        <f t="shared" si="53"/>
        <v>0</v>
      </c>
      <c r="AF113" s="76">
        <f t="shared" si="53"/>
        <v>0</v>
      </c>
      <c r="AG113" s="76">
        <f t="shared" si="53"/>
        <v>0</v>
      </c>
      <c r="AH113" s="76">
        <f t="shared" si="53"/>
        <v>0</v>
      </c>
      <c r="AI113" s="76">
        <f t="shared" si="53"/>
        <v>0</v>
      </c>
      <c r="AJ113" s="76">
        <f t="shared" si="53"/>
        <v>0</v>
      </c>
      <c r="AK113" s="76">
        <f t="shared" si="53"/>
        <v>0</v>
      </c>
      <c r="AL113" s="76">
        <f t="shared" si="53"/>
        <v>0</v>
      </c>
      <c r="AM113" s="76">
        <f t="shared" si="53"/>
        <v>0</v>
      </c>
      <c r="AN113" s="76">
        <f t="shared" si="53"/>
        <v>0</v>
      </c>
      <c r="AO113" s="76">
        <f t="shared" si="53"/>
        <v>0</v>
      </c>
      <c r="AP113" s="76">
        <f t="shared" si="53"/>
        <v>0</v>
      </c>
      <c r="AQ113" s="76">
        <f t="shared" si="53"/>
        <v>0</v>
      </c>
      <c r="AR113" s="76">
        <f t="shared" si="53"/>
        <v>0</v>
      </c>
      <c r="AS113" s="76">
        <f t="shared" si="53"/>
        <v>0</v>
      </c>
      <c r="AT113" s="76">
        <f t="shared" si="53"/>
        <v>0</v>
      </c>
      <c r="AU113" s="76">
        <f t="shared" si="53"/>
        <v>0</v>
      </c>
      <c r="AV113" s="76">
        <f t="shared" si="53"/>
        <v>0</v>
      </c>
      <c r="AW113" s="76">
        <f t="shared" si="53"/>
        <v>0</v>
      </c>
      <c r="AX113" s="76">
        <f t="shared" si="53"/>
        <v>0</v>
      </c>
      <c r="AY113" s="76">
        <f t="shared" ref="AY113:CD113" si="54">AY100</f>
        <v>0</v>
      </c>
      <c r="AZ113" s="76">
        <f t="shared" si="54"/>
        <v>0</v>
      </c>
      <c r="BA113" s="76">
        <f t="shared" si="54"/>
        <v>0</v>
      </c>
      <c r="BB113" s="76">
        <f t="shared" si="54"/>
        <v>0</v>
      </c>
      <c r="BC113" s="76">
        <f t="shared" si="54"/>
        <v>0</v>
      </c>
      <c r="BD113" s="76">
        <f t="shared" si="54"/>
        <v>0</v>
      </c>
      <c r="BE113" s="76">
        <f t="shared" si="54"/>
        <v>0</v>
      </c>
      <c r="BF113" s="76">
        <f t="shared" si="54"/>
        <v>0</v>
      </c>
      <c r="BG113" s="76">
        <f t="shared" si="54"/>
        <v>0</v>
      </c>
      <c r="BH113" s="76">
        <f t="shared" si="54"/>
        <v>0</v>
      </c>
      <c r="BI113" s="76">
        <f t="shared" si="54"/>
        <v>0</v>
      </c>
      <c r="BJ113" s="76">
        <f t="shared" si="54"/>
        <v>0</v>
      </c>
      <c r="BK113" s="76">
        <f t="shared" si="54"/>
        <v>0</v>
      </c>
      <c r="BL113" s="76">
        <f t="shared" si="54"/>
        <v>0</v>
      </c>
      <c r="BM113" s="76">
        <f t="shared" si="54"/>
        <v>0</v>
      </c>
      <c r="BN113" s="76">
        <f t="shared" si="54"/>
        <v>0</v>
      </c>
      <c r="BO113" s="76">
        <f t="shared" si="54"/>
        <v>0</v>
      </c>
      <c r="BP113" s="76">
        <f t="shared" si="54"/>
        <v>0</v>
      </c>
      <c r="BQ113" s="76">
        <f t="shared" si="54"/>
        <v>0</v>
      </c>
      <c r="BR113" s="76">
        <f t="shared" si="54"/>
        <v>0</v>
      </c>
      <c r="BS113" s="76">
        <f t="shared" si="54"/>
        <v>0</v>
      </c>
      <c r="BT113" s="76">
        <f t="shared" si="54"/>
        <v>0</v>
      </c>
      <c r="BU113" s="76">
        <f t="shared" si="54"/>
        <v>0</v>
      </c>
      <c r="BV113" s="76">
        <f t="shared" si="54"/>
        <v>0</v>
      </c>
      <c r="BW113" s="76">
        <f t="shared" si="54"/>
        <v>0</v>
      </c>
      <c r="BX113" s="76">
        <f t="shared" si="54"/>
        <v>0</v>
      </c>
      <c r="BY113" s="76">
        <f t="shared" si="54"/>
        <v>0</v>
      </c>
      <c r="BZ113" s="76">
        <f t="shared" si="54"/>
        <v>0</v>
      </c>
      <c r="CA113" s="76">
        <f t="shared" si="54"/>
        <v>0</v>
      </c>
      <c r="CB113" s="76">
        <f t="shared" si="54"/>
        <v>0</v>
      </c>
      <c r="CC113" s="76">
        <f t="shared" si="54"/>
        <v>0</v>
      </c>
      <c r="CD113" s="76">
        <f t="shared" si="54"/>
        <v>0</v>
      </c>
      <c r="CE113" s="76">
        <f t="shared" ref="CE113:CK113" si="55">CE100</f>
        <v>0</v>
      </c>
      <c r="CF113" s="76">
        <f t="shared" si="55"/>
        <v>0</v>
      </c>
      <c r="CG113" s="76">
        <f t="shared" si="55"/>
        <v>0</v>
      </c>
      <c r="CH113" s="76">
        <f t="shared" si="55"/>
        <v>0</v>
      </c>
      <c r="CI113" s="76">
        <f t="shared" si="55"/>
        <v>0</v>
      </c>
      <c r="CJ113" s="76">
        <f t="shared" si="55"/>
        <v>0</v>
      </c>
      <c r="CK113" s="76">
        <f t="shared" si="55"/>
        <v>0</v>
      </c>
      <c r="CL113" s="76">
        <f t="shared" ref="CL113" si="56">CL100</f>
        <v>0</v>
      </c>
    </row>
    <row r="114" spans="2:90" x14ac:dyDescent="0.4">
      <c r="B114" s="178" t="s">
        <v>457</v>
      </c>
      <c r="C114" s="179"/>
      <c r="D114" s="179"/>
      <c r="E114" s="179" t="s">
        <v>906</v>
      </c>
      <c r="F114" s="179"/>
      <c r="G114" s="179"/>
      <c r="H114" s="179"/>
      <c r="I114" s="180"/>
      <c r="J114" s="180"/>
      <c r="K114" s="181"/>
      <c r="L114" s="181"/>
      <c r="M114" s="181"/>
      <c r="N114" s="181"/>
      <c r="O114" s="181"/>
      <c r="P114" s="181"/>
      <c r="R114" s="182"/>
      <c r="S114" s="183"/>
      <c r="T114" s="183"/>
      <c r="U114" s="183"/>
      <c r="V114" s="183"/>
      <c r="W114" s="183"/>
      <c r="X114" s="183"/>
      <c r="Y114" s="183"/>
      <c r="Z114" s="183"/>
      <c r="AA114" s="183"/>
      <c r="AB114" s="183"/>
      <c r="AC114" s="183"/>
      <c r="AD114" s="183"/>
      <c r="AE114" s="183"/>
      <c r="AF114" s="183"/>
      <c r="AG114" s="183"/>
      <c r="AH114" s="183"/>
      <c r="AI114" s="183"/>
      <c r="AJ114" s="183"/>
      <c r="AK114" s="183"/>
      <c r="AL114" s="183"/>
      <c r="AM114" s="183"/>
      <c r="AN114" s="183"/>
      <c r="AO114" s="183"/>
      <c r="AP114" s="183"/>
      <c r="AQ114" s="183"/>
      <c r="AR114" s="183"/>
      <c r="AS114" s="183"/>
      <c r="AT114" s="183"/>
      <c r="AU114" s="183"/>
      <c r="AV114" s="183"/>
      <c r="AW114" s="183"/>
      <c r="AX114" s="183"/>
      <c r="AY114" s="183"/>
      <c r="AZ114" s="183"/>
      <c r="BA114" s="183"/>
      <c r="BB114" s="183"/>
      <c r="BC114" s="183"/>
      <c r="BD114" s="183"/>
      <c r="BE114" s="183"/>
      <c r="BF114" s="183"/>
      <c r="BG114" s="183"/>
      <c r="BH114" s="183"/>
      <c r="BI114" s="183"/>
      <c r="BJ114" s="183"/>
      <c r="BK114" s="183"/>
      <c r="BL114" s="183"/>
      <c r="BM114" s="183"/>
      <c r="BN114" s="183"/>
      <c r="BO114" s="183"/>
      <c r="BP114" s="183"/>
      <c r="BQ114" s="183"/>
      <c r="BR114" s="183"/>
      <c r="BS114" s="183"/>
      <c r="BT114" s="183"/>
      <c r="BU114" s="183"/>
      <c r="BV114" s="183"/>
      <c r="BW114" s="183"/>
      <c r="BX114" s="183"/>
      <c r="BY114" s="183"/>
      <c r="BZ114" s="183"/>
      <c r="CA114" s="183"/>
      <c r="CB114" s="183"/>
      <c r="CC114" s="183"/>
      <c r="CD114" s="183"/>
      <c r="CE114" s="183"/>
      <c r="CF114" s="183"/>
      <c r="CG114" s="183"/>
      <c r="CH114" s="183"/>
      <c r="CI114" s="183"/>
      <c r="CJ114" s="183"/>
      <c r="CK114" s="183"/>
      <c r="CL114" s="183"/>
    </row>
    <row r="115" spans="2:90" x14ac:dyDescent="0.4">
      <c r="B115" s="185" t="s">
        <v>496</v>
      </c>
      <c r="C115" s="179" t="s">
        <v>198</v>
      </c>
      <c r="D115" s="179"/>
      <c r="E115" s="179" t="s">
        <v>906</v>
      </c>
      <c r="F115" s="179"/>
      <c r="G115" s="179"/>
      <c r="H115" s="179"/>
      <c r="I115" s="180"/>
      <c r="J115" s="180"/>
      <c r="K115" s="181"/>
      <c r="L115" s="181"/>
      <c r="M115" s="181"/>
      <c r="N115" s="181"/>
      <c r="O115" s="181"/>
      <c r="P115" s="181"/>
      <c r="R115" s="182"/>
      <c r="S115" s="183"/>
      <c r="T115" s="183"/>
      <c r="U115" s="183"/>
      <c r="V115" s="183"/>
      <c r="W115" s="183"/>
      <c r="X115" s="183"/>
      <c r="Y115" s="183"/>
      <c r="Z115" s="183"/>
      <c r="AA115" s="183"/>
      <c r="AB115" s="183"/>
      <c r="AC115" s="183"/>
      <c r="AD115" s="183"/>
      <c r="AE115" s="183"/>
      <c r="AF115" s="183"/>
      <c r="AG115" s="183"/>
      <c r="AH115" s="183"/>
      <c r="AI115" s="183"/>
      <c r="AJ115" s="183"/>
      <c r="AK115" s="183"/>
      <c r="AL115" s="183"/>
      <c r="AM115" s="183"/>
      <c r="AN115" s="183"/>
      <c r="AO115" s="183"/>
      <c r="AP115" s="183"/>
      <c r="AQ115" s="183"/>
      <c r="AR115" s="183"/>
      <c r="AS115" s="183"/>
      <c r="AT115" s="183"/>
      <c r="AU115" s="183"/>
      <c r="AV115" s="183"/>
      <c r="AW115" s="183"/>
      <c r="AX115" s="183"/>
      <c r="AY115" s="183"/>
      <c r="AZ115" s="183"/>
      <c r="BA115" s="183"/>
      <c r="BB115" s="183"/>
      <c r="BC115" s="183"/>
      <c r="BD115" s="183"/>
      <c r="BE115" s="183"/>
      <c r="BF115" s="183"/>
      <c r="BG115" s="183"/>
      <c r="BH115" s="183"/>
      <c r="BI115" s="183"/>
      <c r="BJ115" s="183"/>
      <c r="BK115" s="183"/>
      <c r="BL115" s="183"/>
      <c r="BM115" s="183"/>
      <c r="BN115" s="183"/>
      <c r="BO115" s="183"/>
      <c r="BP115" s="183"/>
      <c r="BQ115" s="183"/>
      <c r="BR115" s="183"/>
      <c r="BS115" s="183"/>
      <c r="BT115" s="183"/>
      <c r="BU115" s="183"/>
      <c r="BV115" s="183"/>
      <c r="BW115" s="183"/>
      <c r="BX115" s="183"/>
      <c r="BY115" s="183"/>
      <c r="BZ115" s="183"/>
      <c r="CA115" s="183"/>
      <c r="CB115" s="183"/>
      <c r="CC115" s="183"/>
      <c r="CD115" s="183"/>
      <c r="CE115" s="183"/>
      <c r="CF115" s="183"/>
      <c r="CG115" s="183"/>
      <c r="CH115" s="183"/>
      <c r="CI115" s="183"/>
      <c r="CJ115" s="183"/>
      <c r="CK115" s="183"/>
      <c r="CL115" s="183"/>
    </row>
    <row r="116" spans="2:90" x14ac:dyDescent="0.4">
      <c r="B116" s="164"/>
      <c r="C116" s="31"/>
      <c r="D116" s="31"/>
      <c r="E116" s="31" t="s">
        <v>906</v>
      </c>
      <c r="F116" s="31"/>
      <c r="G116" s="31"/>
      <c r="H116" s="31"/>
      <c r="I116" s="73"/>
      <c r="J116" s="73"/>
      <c r="K116" s="39"/>
      <c r="L116" s="39"/>
      <c r="M116" s="39"/>
      <c r="N116" s="39"/>
      <c r="O116" s="39"/>
      <c r="P116" s="39"/>
      <c r="R116" s="38"/>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76"/>
      <c r="AS116" s="76"/>
      <c r="AT116" s="76"/>
      <c r="AU116" s="76"/>
      <c r="AV116" s="76"/>
      <c r="AW116" s="76"/>
      <c r="AX116" s="76"/>
      <c r="AY116" s="76"/>
      <c r="AZ116" s="76"/>
      <c r="BA116" s="76"/>
      <c r="BB116" s="76"/>
      <c r="BC116" s="76"/>
      <c r="BD116" s="76"/>
      <c r="BE116" s="76"/>
      <c r="BF116" s="76"/>
      <c r="BG116" s="76"/>
      <c r="BH116" s="76"/>
      <c r="BI116" s="76"/>
      <c r="BJ116" s="76"/>
      <c r="BK116" s="76"/>
      <c r="BL116" s="76"/>
      <c r="BM116" s="76"/>
      <c r="BN116" s="76"/>
      <c r="BO116" s="76"/>
      <c r="BP116" s="76"/>
      <c r="BQ116" s="76"/>
      <c r="BR116" s="76"/>
      <c r="BS116" s="76"/>
      <c r="BT116" s="76"/>
      <c r="BU116" s="76"/>
      <c r="BV116" s="76"/>
      <c r="BW116" s="76"/>
      <c r="BX116" s="76"/>
      <c r="BY116" s="76"/>
      <c r="BZ116" s="76"/>
      <c r="CA116" s="76"/>
      <c r="CB116" s="76"/>
      <c r="CC116" s="76"/>
      <c r="CD116" s="76"/>
      <c r="CE116" s="76"/>
      <c r="CF116" s="76"/>
      <c r="CG116" s="76"/>
      <c r="CH116" s="76"/>
      <c r="CI116" s="76"/>
      <c r="CJ116" s="76"/>
      <c r="CK116" s="76"/>
      <c r="CL116" s="76"/>
    </row>
    <row r="117" spans="2:90" x14ac:dyDescent="0.4">
      <c r="B117" s="66" t="s">
        <v>455</v>
      </c>
      <c r="C117" s="22"/>
      <c r="D117" s="22" t="s">
        <v>453</v>
      </c>
      <c r="E117" s="22" t="s">
        <v>453</v>
      </c>
      <c r="F117" s="22" t="s">
        <v>452</v>
      </c>
      <c r="G117" s="22" t="s">
        <v>243</v>
      </c>
      <c r="H117" s="22"/>
      <c r="I117" s="279"/>
      <c r="J117" s="279"/>
      <c r="K117" s="22"/>
      <c r="L117" s="22"/>
      <c r="M117" s="22"/>
      <c r="N117" s="22"/>
      <c r="O117" s="22"/>
      <c r="P117" s="22"/>
      <c r="R117" s="66"/>
      <c r="S117" s="66"/>
      <c r="T117" s="66"/>
      <c r="U117" s="66"/>
      <c r="V117" s="66"/>
      <c r="W117" s="66"/>
      <c r="X117" s="66"/>
      <c r="Y117" s="66"/>
      <c r="Z117" s="66"/>
      <c r="AA117" s="66"/>
      <c r="AB117" s="66"/>
      <c r="AC117" s="66"/>
      <c r="AD117" s="66"/>
      <c r="AE117" s="66"/>
      <c r="AF117" s="66"/>
      <c r="AG117" s="66"/>
      <c r="AH117" s="66"/>
      <c r="AI117" s="66"/>
      <c r="AJ117" s="66"/>
      <c r="AK117" s="66"/>
      <c r="AL117" s="66"/>
      <c r="AM117" s="66"/>
      <c r="AN117" s="66"/>
      <c r="AO117" s="66"/>
      <c r="AP117" s="66"/>
      <c r="AQ117" s="66"/>
      <c r="AR117" s="66"/>
      <c r="AS117" s="66"/>
      <c r="AT117" s="66"/>
      <c r="AU117" s="66"/>
      <c r="AV117" s="66"/>
      <c r="AW117" s="66"/>
      <c r="AX117" s="66"/>
      <c r="AY117" s="66"/>
      <c r="AZ117" s="66"/>
      <c r="BA117" s="66"/>
      <c r="BB117" s="66"/>
      <c r="BC117" s="66"/>
      <c r="BD117" s="66"/>
      <c r="BE117" s="66"/>
      <c r="BF117" s="66"/>
      <c r="BG117" s="66"/>
      <c r="BH117" s="66"/>
      <c r="BI117" s="66"/>
      <c r="BJ117" s="66"/>
      <c r="BK117" s="66"/>
      <c r="BL117" s="66"/>
      <c r="BM117" s="66"/>
      <c r="BN117" s="66"/>
      <c r="BO117" s="66"/>
      <c r="BP117" s="66"/>
      <c r="BQ117" s="66"/>
      <c r="BR117" s="66"/>
      <c r="BS117" s="66"/>
      <c r="BT117" s="66"/>
      <c r="BU117" s="66"/>
      <c r="BV117" s="66"/>
      <c r="BW117" s="66"/>
      <c r="BX117" s="66"/>
      <c r="BY117" s="66"/>
      <c r="BZ117" s="66"/>
      <c r="CA117" s="66"/>
      <c r="CB117" s="66"/>
      <c r="CC117" s="66"/>
      <c r="CD117" s="66"/>
      <c r="CE117" s="66"/>
      <c r="CF117" s="66"/>
      <c r="CG117" s="66"/>
      <c r="CH117" s="66"/>
      <c r="CI117" s="66"/>
      <c r="CJ117" s="66"/>
      <c r="CK117" s="66"/>
      <c r="CL117" s="66"/>
    </row>
    <row r="118" spans="2:90" x14ac:dyDescent="0.4">
      <c r="B118" s="122" t="str">
        <f ca="1">OFFSET(B118,ROW(B128)-ROW(B118),0)</f>
        <v># of assets</v>
      </c>
      <c r="C118" s="12" t="s">
        <v>937</v>
      </c>
      <c r="D118" s="12" t="s">
        <v>453</v>
      </c>
      <c r="E118" s="12" t="s">
        <v>906</v>
      </c>
      <c r="F118" s="12"/>
      <c r="G118" s="12" t="str">
        <f>E118</f>
        <v/>
      </c>
      <c r="H118" s="12"/>
      <c r="I118" s="60"/>
      <c r="J118" s="60"/>
      <c r="K118" s="17">
        <v>10</v>
      </c>
      <c r="L118" s="17">
        <v>15</v>
      </c>
      <c r="M118" s="17">
        <v>20</v>
      </c>
      <c r="N118" s="17">
        <v>25</v>
      </c>
      <c r="O118" s="17">
        <v>30</v>
      </c>
      <c r="P118" s="17">
        <v>35</v>
      </c>
      <c r="R118" s="15"/>
      <c r="S118" s="15" cm="1">
        <f t="array" ref="S118">INDEX($K:$P,ROW(),MATCH(S$3,$K$2:$P$2,0))/12</f>
        <v>0.83333333333333337</v>
      </c>
      <c r="T118" s="15" cm="1">
        <f t="array" ref="T118">INDEX($K:$P,ROW(),MATCH(T$3,$K$2:$P$2,0))/12</f>
        <v>0.83333333333333337</v>
      </c>
      <c r="U118" s="15" cm="1">
        <f t="array" ref="U118">INDEX($K:$P,ROW(),MATCH(U$3,$K$2:$P$2,0))/12</f>
        <v>0.83333333333333337</v>
      </c>
      <c r="V118" s="15" cm="1">
        <f t="array" ref="V118">INDEX($K:$P,ROW(),MATCH(V$3,$K$2:$P$2,0))/12</f>
        <v>0.83333333333333337</v>
      </c>
      <c r="W118" s="15" cm="1">
        <f t="array" ref="W118">INDEX($K:$P,ROW(),MATCH(W$3,$K$2:$P$2,0))/12</f>
        <v>0.83333333333333337</v>
      </c>
      <c r="X118" s="15" cm="1">
        <f t="array" ref="X118">INDEX($K:$P,ROW(),MATCH(X$3,$K$2:$P$2,0))/12</f>
        <v>0.83333333333333337</v>
      </c>
      <c r="Y118" s="15" cm="1">
        <f t="array" ref="Y118">INDEX($K:$P,ROW(),MATCH(Y$3,$K$2:$P$2,0))/12</f>
        <v>0.83333333333333337</v>
      </c>
      <c r="Z118" s="15" cm="1">
        <f t="array" ref="Z118">INDEX($K:$P,ROW(),MATCH(Z$3,$K$2:$P$2,0))/12</f>
        <v>0.83333333333333337</v>
      </c>
      <c r="AA118" s="15" cm="1">
        <f t="array" ref="AA118">INDEX($K:$P,ROW(),MATCH(AA$3,$K$2:$P$2,0))/12</f>
        <v>0.83333333333333337</v>
      </c>
      <c r="AB118" s="15" cm="1">
        <f t="array" ref="AB118">INDEX($K:$P,ROW(),MATCH(AB$3,$K$2:$P$2,0))/12</f>
        <v>0.83333333333333337</v>
      </c>
      <c r="AC118" s="15" cm="1">
        <f t="array" ref="AC118">INDEX($K:$P,ROW(),MATCH(AC$3,$K$2:$P$2,0))/12</f>
        <v>0.83333333333333337</v>
      </c>
      <c r="AD118" s="15" cm="1">
        <f t="array" ref="AD118">INDEX($K:$P,ROW(),MATCH(AD$3,$K$2:$P$2,0))/12</f>
        <v>0.83333333333333337</v>
      </c>
      <c r="AE118" s="15" cm="1">
        <f t="array" ref="AE118">INDEX($K:$P,ROW(),MATCH(AE$3,$K$2:$P$2,0))/12</f>
        <v>1.25</v>
      </c>
      <c r="AF118" s="15" cm="1">
        <f t="array" ref="AF118">INDEX($K:$P,ROW(),MATCH(AF$3,$K$2:$P$2,0))/12</f>
        <v>1.25</v>
      </c>
      <c r="AG118" s="15" cm="1">
        <f t="array" ref="AG118">INDEX($K:$P,ROW(),MATCH(AG$3,$K$2:$P$2,0))/12</f>
        <v>1.25</v>
      </c>
      <c r="AH118" s="15" cm="1">
        <f t="array" ref="AH118">INDEX($K:$P,ROW(),MATCH(AH$3,$K$2:$P$2,0))/12</f>
        <v>1.25</v>
      </c>
      <c r="AI118" s="15" cm="1">
        <f t="array" ref="AI118">INDEX($K:$P,ROW(),MATCH(AI$3,$K$2:$P$2,0))/12</f>
        <v>1.25</v>
      </c>
      <c r="AJ118" s="15" cm="1">
        <f t="array" ref="AJ118">INDEX($K:$P,ROW(),MATCH(AJ$3,$K$2:$P$2,0))/12</f>
        <v>1.25</v>
      </c>
      <c r="AK118" s="15" cm="1">
        <f t="array" ref="AK118">INDEX($K:$P,ROW(),MATCH(AK$3,$K$2:$P$2,0))/12</f>
        <v>1.25</v>
      </c>
      <c r="AL118" s="15" cm="1">
        <f t="array" ref="AL118">INDEX($K:$P,ROW(),MATCH(AL$3,$K$2:$P$2,0))/12</f>
        <v>1.25</v>
      </c>
      <c r="AM118" s="15" cm="1">
        <f t="array" ref="AM118">INDEX($K:$P,ROW(),MATCH(AM$3,$K$2:$P$2,0))/12</f>
        <v>1.25</v>
      </c>
      <c r="AN118" s="15" cm="1">
        <f t="array" ref="AN118">INDEX($K:$P,ROW(),MATCH(AN$3,$K$2:$P$2,0))/12</f>
        <v>1.25</v>
      </c>
      <c r="AO118" s="15" cm="1">
        <f t="array" ref="AO118">INDEX($K:$P,ROW(),MATCH(AO$3,$K$2:$P$2,0))/12</f>
        <v>1.25</v>
      </c>
      <c r="AP118" s="15" cm="1">
        <f t="array" ref="AP118">INDEX($K:$P,ROW(),MATCH(AP$3,$K$2:$P$2,0))/12</f>
        <v>1.25</v>
      </c>
      <c r="AQ118" s="15" cm="1">
        <f t="array" ref="AQ118">INDEX($K:$P,ROW(),MATCH(AQ$3,$K$2:$P$2,0))/12</f>
        <v>1.6666666666666667</v>
      </c>
      <c r="AR118" s="15" cm="1">
        <f t="array" ref="AR118">INDEX($K:$P,ROW(),MATCH(AR$3,$K$2:$P$2,0))/12</f>
        <v>1.6666666666666667</v>
      </c>
      <c r="AS118" s="15" cm="1">
        <f t="array" ref="AS118">INDEX($K:$P,ROW(),MATCH(AS$3,$K$2:$P$2,0))/12</f>
        <v>1.6666666666666667</v>
      </c>
      <c r="AT118" s="15" cm="1">
        <f t="array" ref="AT118">INDEX($K:$P,ROW(),MATCH(AT$3,$K$2:$P$2,0))/12</f>
        <v>1.6666666666666667</v>
      </c>
      <c r="AU118" s="15" cm="1">
        <f t="array" ref="AU118">INDEX($K:$P,ROW(),MATCH(AU$3,$K$2:$P$2,0))/12</f>
        <v>1.6666666666666667</v>
      </c>
      <c r="AV118" s="15" cm="1">
        <f t="array" ref="AV118">INDEX($K:$P,ROW(),MATCH(AV$3,$K$2:$P$2,0))/12</f>
        <v>1.6666666666666667</v>
      </c>
      <c r="AW118" s="15" cm="1">
        <f t="array" ref="AW118">INDEX($K:$P,ROW(),MATCH(AW$3,$K$2:$P$2,0))/12</f>
        <v>1.6666666666666667</v>
      </c>
      <c r="AX118" s="15" cm="1">
        <f t="array" ref="AX118">INDEX($K:$P,ROW(),MATCH(AX$3,$K$2:$P$2,0))/12</f>
        <v>1.6666666666666667</v>
      </c>
      <c r="AY118" s="15" cm="1">
        <f t="array" ref="AY118">INDEX($K:$P,ROW(),MATCH(AY$3,$K$2:$P$2,0))/12</f>
        <v>1.6666666666666667</v>
      </c>
      <c r="AZ118" s="15" cm="1">
        <f t="array" ref="AZ118">INDEX($K:$P,ROW(),MATCH(AZ$3,$K$2:$P$2,0))/12</f>
        <v>1.6666666666666667</v>
      </c>
      <c r="BA118" s="15" cm="1">
        <f t="array" ref="BA118">INDEX($K:$P,ROW(),MATCH(BA$3,$K$2:$P$2,0))/12</f>
        <v>1.6666666666666667</v>
      </c>
      <c r="BB118" s="15" cm="1">
        <f t="array" ref="BB118">INDEX($K:$P,ROW(),MATCH(BB$3,$K$2:$P$2,0))/12</f>
        <v>1.6666666666666667</v>
      </c>
      <c r="BC118" s="15" cm="1">
        <f t="array" ref="BC118">INDEX($K:$P,ROW(),MATCH(BC$3,$K$2:$P$2,0))/12</f>
        <v>2.0833333333333335</v>
      </c>
      <c r="BD118" s="15" cm="1">
        <f t="array" ref="BD118">INDEX($K:$P,ROW(),MATCH(BD$3,$K$2:$P$2,0))/12</f>
        <v>2.0833333333333335</v>
      </c>
      <c r="BE118" s="15" cm="1">
        <f t="array" ref="BE118">INDEX($K:$P,ROW(),MATCH(BE$3,$K$2:$P$2,0))/12</f>
        <v>2.0833333333333335</v>
      </c>
      <c r="BF118" s="15" cm="1">
        <f t="array" ref="BF118">INDEX($K:$P,ROW(),MATCH(BF$3,$K$2:$P$2,0))/12</f>
        <v>2.0833333333333335</v>
      </c>
      <c r="BG118" s="15" cm="1">
        <f t="array" ref="BG118">INDEX($K:$P,ROW(),MATCH(BG$3,$K$2:$P$2,0))/12</f>
        <v>2.0833333333333335</v>
      </c>
      <c r="BH118" s="15" cm="1">
        <f t="array" ref="BH118">INDEX($K:$P,ROW(),MATCH(BH$3,$K$2:$P$2,0))/12</f>
        <v>2.0833333333333335</v>
      </c>
      <c r="BI118" s="15" cm="1">
        <f t="array" ref="BI118">INDEX($K:$P,ROW(),MATCH(BI$3,$K$2:$P$2,0))/12</f>
        <v>2.0833333333333335</v>
      </c>
      <c r="BJ118" s="15" cm="1">
        <f t="array" ref="BJ118">INDEX($K:$P,ROW(),MATCH(BJ$3,$K$2:$P$2,0))/12</f>
        <v>2.0833333333333335</v>
      </c>
      <c r="BK118" s="15" cm="1">
        <f t="array" ref="BK118">INDEX($K:$P,ROW(),MATCH(BK$3,$K$2:$P$2,0))/12</f>
        <v>2.0833333333333335</v>
      </c>
      <c r="BL118" s="15" cm="1">
        <f t="array" ref="BL118">INDEX($K:$P,ROW(),MATCH(BL$3,$K$2:$P$2,0))/12</f>
        <v>2.0833333333333335</v>
      </c>
      <c r="BM118" s="15" cm="1">
        <f t="array" ref="BM118">INDEX($K:$P,ROW(),MATCH(BM$3,$K$2:$P$2,0))/12</f>
        <v>2.0833333333333335</v>
      </c>
      <c r="BN118" s="15" cm="1">
        <f t="array" ref="BN118">INDEX($K:$P,ROW(),MATCH(BN$3,$K$2:$P$2,0))/12</f>
        <v>2.0833333333333335</v>
      </c>
      <c r="BO118" s="15" cm="1">
        <f t="array" ref="BO118">INDEX($K:$P,ROW(),MATCH(BO$3,$K$2:$P$2,0))/12</f>
        <v>2.5</v>
      </c>
      <c r="BP118" s="15" cm="1">
        <f t="array" ref="BP118">INDEX($K:$P,ROW(),MATCH(BP$3,$K$2:$P$2,0))/12</f>
        <v>2.5</v>
      </c>
      <c r="BQ118" s="15" cm="1">
        <f t="array" ref="BQ118">INDEX($K:$P,ROW(),MATCH(BQ$3,$K$2:$P$2,0))/12</f>
        <v>2.5</v>
      </c>
      <c r="BR118" s="15" cm="1">
        <f t="array" ref="BR118">INDEX($K:$P,ROW(),MATCH(BR$3,$K$2:$P$2,0))/12</f>
        <v>2.5</v>
      </c>
      <c r="BS118" s="15" cm="1">
        <f t="array" ref="BS118">INDEX($K:$P,ROW(),MATCH(BS$3,$K$2:$P$2,0))/12</f>
        <v>2.5</v>
      </c>
      <c r="BT118" s="15" cm="1">
        <f t="array" ref="BT118">INDEX($K:$P,ROW(),MATCH(BT$3,$K$2:$P$2,0))/12</f>
        <v>2.5</v>
      </c>
      <c r="BU118" s="15" cm="1">
        <f t="array" ref="BU118">INDEX($K:$P,ROW(),MATCH(BU$3,$K$2:$P$2,0))/12</f>
        <v>2.5</v>
      </c>
      <c r="BV118" s="15" cm="1">
        <f t="array" ref="BV118">INDEX($K:$P,ROW(),MATCH(BV$3,$K$2:$P$2,0))/12</f>
        <v>2.5</v>
      </c>
      <c r="BW118" s="15" cm="1">
        <f t="array" ref="BW118">INDEX($K:$P,ROW(),MATCH(BW$3,$K$2:$P$2,0))/12</f>
        <v>2.5</v>
      </c>
      <c r="BX118" s="15" cm="1">
        <f t="array" ref="BX118">INDEX($K:$P,ROW(),MATCH(BX$3,$K$2:$P$2,0))/12</f>
        <v>2.5</v>
      </c>
      <c r="BY118" s="15" cm="1">
        <f t="array" ref="BY118">INDEX($K:$P,ROW(),MATCH(BY$3,$K$2:$P$2,0))/12</f>
        <v>2.5</v>
      </c>
      <c r="BZ118" s="15" cm="1">
        <f t="array" ref="BZ118">INDEX($K:$P,ROW(),MATCH(BZ$3,$K$2:$P$2,0))/12</f>
        <v>2.5</v>
      </c>
      <c r="CA118" s="15" cm="1">
        <f t="array" ref="CA118">INDEX($K:$P,ROW(),MATCH(CA$3,$K$2:$P$2,0))/12</f>
        <v>2.9166666666666665</v>
      </c>
      <c r="CB118" s="15" cm="1">
        <f t="array" ref="CB118">INDEX($K:$P,ROW(),MATCH(CB$3,$K$2:$P$2,0))/12</f>
        <v>2.9166666666666665</v>
      </c>
      <c r="CC118" s="15" cm="1">
        <f t="array" ref="CC118">INDEX($K:$P,ROW(),MATCH(CC$3,$K$2:$P$2,0))/12</f>
        <v>2.9166666666666665</v>
      </c>
      <c r="CD118" s="15" cm="1">
        <f t="array" ref="CD118">INDEX($K:$P,ROW(),MATCH(CD$3,$K$2:$P$2,0))/12</f>
        <v>2.9166666666666665</v>
      </c>
      <c r="CE118" s="15" cm="1">
        <f t="array" ref="CE118">INDEX($K:$P,ROW(),MATCH(CE$3,$K$2:$P$2,0))/12</f>
        <v>2.9166666666666665</v>
      </c>
      <c r="CF118" s="15" cm="1">
        <f t="array" ref="CF118">INDEX($K:$P,ROW(),MATCH(CF$3,$K$2:$P$2,0))/12</f>
        <v>2.9166666666666665</v>
      </c>
      <c r="CG118" s="15" cm="1">
        <f t="array" ref="CG118">INDEX($K:$P,ROW(),MATCH(CG$3,$K$2:$P$2,0))/12</f>
        <v>2.9166666666666665</v>
      </c>
      <c r="CH118" s="15" cm="1">
        <f t="array" ref="CH118">INDEX($K:$P,ROW(),MATCH(CH$3,$K$2:$P$2,0))/12</f>
        <v>2.9166666666666665</v>
      </c>
      <c r="CI118" s="15" cm="1">
        <f t="array" ref="CI118">INDEX($K:$P,ROW(),MATCH(CI$3,$K$2:$P$2,0))/12</f>
        <v>2.9166666666666665</v>
      </c>
      <c r="CJ118" s="15" cm="1">
        <f t="array" ref="CJ118">INDEX($K:$P,ROW(),MATCH(CJ$3,$K$2:$P$2,0))/12</f>
        <v>2.9166666666666665</v>
      </c>
      <c r="CK118" s="15" cm="1">
        <f t="array" ref="CK118">INDEX($K:$P,ROW(),MATCH(CK$3,$K$2:$P$2,0))/12</f>
        <v>2.9166666666666665</v>
      </c>
      <c r="CL118" s="15" cm="1">
        <f t="array" ref="CL118">INDEX($K:$P,ROW(),MATCH(CL$3,$K$2:$P$2,0))/12</f>
        <v>2.9166666666666665</v>
      </c>
    </row>
    <row r="119" spans="2:90" x14ac:dyDescent="0.4">
      <c r="B119" s="184" t="str">
        <f>IFERROR(SUBSTITUTE(TRIM(LEFT(B117,SEARCH("-",B117)-1)),":",""),SUBSTITUTE(B117,":",""))</f>
        <v>Low volume</v>
      </c>
      <c r="C119" s="31"/>
      <c r="D119" s="31" t="s">
        <v>453</v>
      </c>
      <c r="E119" s="31" t="s">
        <v>906</v>
      </c>
      <c r="F119" s="31"/>
      <c r="G119" s="31" t="s">
        <v>330</v>
      </c>
      <c r="H119" s="31"/>
      <c r="I119" s="73"/>
      <c r="J119" s="73"/>
      <c r="K119" s="39"/>
      <c r="L119" s="39"/>
      <c r="M119" s="39"/>
      <c r="N119" s="39"/>
      <c r="O119" s="39"/>
      <c r="P119" s="39"/>
      <c r="R119" s="38"/>
      <c r="S119" s="38"/>
      <c r="T119" s="38"/>
      <c r="U119" s="38"/>
      <c r="V119" s="38"/>
      <c r="W119" s="38"/>
      <c r="X119" s="38"/>
      <c r="Y119" s="38"/>
      <c r="Z119" s="38"/>
      <c r="AA119" s="38"/>
      <c r="AB119" s="38"/>
      <c r="AC119" s="38"/>
      <c r="AD119" s="38"/>
      <c r="AE119" s="38"/>
      <c r="AF119" s="38"/>
      <c r="AG119" s="38"/>
      <c r="AH119" s="38"/>
      <c r="AI119" s="38"/>
      <c r="AJ119" s="38"/>
      <c r="AK119" s="38"/>
      <c r="AL119" s="38"/>
      <c r="AM119" s="38"/>
      <c r="AN119" s="38"/>
      <c r="AO119" s="38"/>
      <c r="AP119" s="38"/>
      <c r="AQ119" s="38"/>
      <c r="AR119" s="38"/>
      <c r="AS119" s="38"/>
      <c r="AT119" s="38"/>
      <c r="AU119" s="38"/>
      <c r="AV119" s="38"/>
      <c r="AW119" s="38"/>
      <c r="AX119" s="38"/>
      <c r="AY119" s="38"/>
      <c r="AZ119" s="38"/>
      <c r="BA119" s="38"/>
      <c r="BB119" s="38"/>
      <c r="BC119" s="38"/>
      <c r="BD119" s="38"/>
      <c r="BE119" s="38"/>
      <c r="BF119" s="38"/>
      <c r="BG119" s="38"/>
      <c r="BH119" s="38"/>
      <c r="BI119" s="38"/>
      <c r="BJ119" s="38"/>
      <c r="BK119" s="38"/>
      <c r="BL119" s="38"/>
      <c r="BM119" s="38"/>
      <c r="BN119" s="38"/>
      <c r="BO119" s="38"/>
      <c r="BP119" s="38"/>
      <c r="BQ119" s="38"/>
      <c r="BR119" s="38"/>
      <c r="BS119" s="38"/>
      <c r="BT119" s="38"/>
      <c r="BU119" s="38"/>
      <c r="BV119" s="38"/>
      <c r="BW119" s="38"/>
      <c r="BX119" s="38"/>
      <c r="BY119" s="38"/>
      <c r="BZ119" s="38"/>
      <c r="CA119" s="38"/>
      <c r="CB119" s="38"/>
      <c r="CC119" s="38"/>
      <c r="CD119" s="38"/>
      <c r="CE119" s="38"/>
      <c r="CF119" s="38"/>
      <c r="CG119" s="38"/>
      <c r="CH119" s="38"/>
      <c r="CI119" s="38"/>
      <c r="CJ119" s="38"/>
      <c r="CK119" s="38"/>
      <c r="CL119" s="38"/>
    </row>
    <row r="120" spans="2:90" x14ac:dyDescent="0.4">
      <c r="B120" s="231" t="str">
        <f>IFERROR(SUBSTITUTE(TRIM(MID(B117, SEARCH("-", B117) + 1, LEN(B117))),":",""),"no unit")</f>
        <v>driven</v>
      </c>
      <c r="C120" s="31"/>
      <c r="D120" s="31" t="s">
        <v>453</v>
      </c>
      <c r="E120" s="31" t="s">
        <v>906</v>
      </c>
      <c r="F120" s="31"/>
      <c r="G120" s="31" t="s">
        <v>330</v>
      </c>
      <c r="H120" s="31"/>
      <c r="I120" s="73"/>
      <c r="J120" s="73"/>
      <c r="K120" s="39"/>
      <c r="L120" s="39"/>
      <c r="M120" s="39"/>
      <c r="N120" s="39"/>
      <c r="O120" s="39"/>
      <c r="P120" s="39"/>
      <c r="R120" s="38"/>
      <c r="S120" s="38"/>
      <c r="T120" s="38"/>
      <c r="U120" s="38"/>
      <c r="V120" s="38"/>
      <c r="W120" s="38"/>
      <c r="X120" s="38"/>
      <c r="Y120" s="38"/>
      <c r="Z120" s="38"/>
      <c r="AA120" s="38"/>
      <c r="AB120" s="38"/>
      <c r="AC120" s="38"/>
      <c r="AD120" s="38"/>
      <c r="AE120" s="38"/>
      <c r="AF120" s="38"/>
      <c r="AG120" s="38"/>
      <c r="AH120" s="38"/>
      <c r="AI120" s="38"/>
      <c r="AJ120" s="38"/>
      <c r="AK120" s="38"/>
      <c r="AL120" s="38"/>
      <c r="AM120" s="38"/>
      <c r="AN120" s="38"/>
      <c r="AO120" s="38"/>
      <c r="AP120" s="38"/>
      <c r="AQ120" s="38"/>
      <c r="AR120" s="38"/>
      <c r="AS120" s="38"/>
      <c r="AT120" s="38"/>
      <c r="AU120" s="38"/>
      <c r="AV120" s="38"/>
      <c r="AW120" s="38"/>
      <c r="AX120" s="38"/>
      <c r="AY120" s="38"/>
      <c r="AZ120" s="38"/>
      <c r="BA120" s="38"/>
      <c r="BB120" s="38"/>
      <c r="BC120" s="38"/>
      <c r="BD120" s="38"/>
      <c r="BE120" s="38"/>
      <c r="BF120" s="38"/>
      <c r="BG120" s="38"/>
      <c r="BH120" s="38"/>
      <c r="BI120" s="38"/>
      <c r="BJ120" s="38"/>
      <c r="BK120" s="38"/>
      <c r="BL120" s="38"/>
      <c r="BM120" s="38"/>
      <c r="BN120" s="38"/>
      <c r="BO120" s="38"/>
      <c r="BP120" s="38"/>
      <c r="BQ120" s="38"/>
      <c r="BR120" s="38"/>
      <c r="BS120" s="38"/>
      <c r="BT120" s="38"/>
      <c r="BU120" s="38"/>
      <c r="BV120" s="38"/>
      <c r="BW120" s="38"/>
      <c r="BX120" s="38"/>
      <c r="BY120" s="38"/>
      <c r="BZ120" s="38"/>
      <c r="CA120" s="38"/>
      <c r="CB120" s="38"/>
      <c r="CC120" s="38"/>
      <c r="CD120" s="38"/>
      <c r="CE120" s="38"/>
      <c r="CF120" s="38"/>
      <c r="CG120" s="38"/>
      <c r="CH120" s="38"/>
      <c r="CI120" s="38"/>
      <c r="CJ120" s="38"/>
      <c r="CK120" s="38"/>
      <c r="CL120" s="38"/>
    </row>
    <row r="121" spans="2:90" x14ac:dyDescent="0.4">
      <c r="B121" s="130" t="s">
        <v>332</v>
      </c>
      <c r="C121" s="31"/>
      <c r="D121" s="31" t="s">
        <v>453</v>
      </c>
      <c r="E121" s="31" t="s">
        <v>906</v>
      </c>
      <c r="F121" s="31"/>
      <c r="G121" s="31" t="s">
        <v>330</v>
      </c>
      <c r="H121" s="31"/>
      <c r="I121" s="73"/>
      <c r="J121" s="73"/>
      <c r="K121" s="39"/>
      <c r="L121" s="39"/>
      <c r="M121" s="39"/>
      <c r="N121" s="39"/>
      <c r="O121" s="39"/>
      <c r="P121" s="39"/>
      <c r="R121" s="38"/>
      <c r="S121" s="38"/>
      <c r="T121" s="38"/>
      <c r="U121" s="38"/>
      <c r="V121" s="38"/>
      <c r="W121" s="38"/>
      <c r="X121" s="38"/>
      <c r="Y121" s="38"/>
      <c r="Z121" s="38"/>
      <c r="AA121" s="38"/>
      <c r="AB121" s="38"/>
      <c r="AC121" s="38"/>
      <c r="AD121" s="38"/>
      <c r="AE121" s="38"/>
      <c r="AF121" s="38"/>
      <c r="AG121" s="38"/>
      <c r="AH121" s="38"/>
      <c r="AI121" s="38"/>
      <c r="AJ121" s="38"/>
      <c r="AK121" s="38"/>
      <c r="AL121" s="38"/>
      <c r="AM121" s="38"/>
      <c r="AN121" s="38"/>
      <c r="AO121" s="38"/>
      <c r="AP121" s="38"/>
      <c r="AQ121" s="38"/>
      <c r="AR121" s="38"/>
      <c r="AS121" s="38"/>
      <c r="AT121" s="38"/>
      <c r="AU121" s="38"/>
      <c r="AV121" s="38"/>
      <c r="AW121" s="38"/>
      <c r="AX121" s="38"/>
      <c r="AY121" s="38"/>
      <c r="AZ121" s="38"/>
      <c r="BA121" s="38"/>
      <c r="BB121" s="38"/>
      <c r="BC121" s="38"/>
      <c r="BD121" s="38"/>
      <c r="BE121" s="38"/>
      <c r="BF121" s="38"/>
      <c r="BG121" s="38"/>
      <c r="BH121" s="38"/>
      <c r="BI121" s="38"/>
      <c r="BJ121" s="38"/>
      <c r="BK121" s="38"/>
      <c r="BL121" s="38"/>
      <c r="BM121" s="38"/>
      <c r="BN121" s="38"/>
      <c r="BO121" s="38"/>
      <c r="BP121" s="38"/>
      <c r="BQ121" s="38"/>
      <c r="BR121" s="38"/>
      <c r="BS121" s="38"/>
      <c r="BT121" s="38"/>
      <c r="BU121" s="38"/>
      <c r="BV121" s="38"/>
      <c r="BW121" s="38"/>
      <c r="BX121" s="38"/>
      <c r="BY121" s="38"/>
      <c r="BZ121" s="38"/>
      <c r="CA121" s="38"/>
      <c r="CB121" s="38"/>
      <c r="CC121" s="38"/>
      <c r="CD121" s="38"/>
      <c r="CE121" s="38"/>
      <c r="CF121" s="38"/>
      <c r="CG121" s="38"/>
      <c r="CH121" s="38"/>
      <c r="CI121" s="38"/>
      <c r="CJ121" s="38"/>
      <c r="CK121" s="38"/>
      <c r="CL121" s="38"/>
    </row>
    <row r="122" spans="2:90" x14ac:dyDescent="0.4">
      <c r="B122" s="130" t="s">
        <v>331</v>
      </c>
      <c r="C122" s="31"/>
      <c r="D122" s="31" t="s">
        <v>453</v>
      </c>
      <c r="E122" s="31" t="s">
        <v>906</v>
      </c>
      <c r="F122" s="31"/>
      <c r="G122" s="31" t="s">
        <v>330</v>
      </c>
      <c r="H122" s="31"/>
      <c r="I122" s="73"/>
      <c r="J122" s="73"/>
      <c r="K122" s="39"/>
      <c r="L122" s="39"/>
      <c r="M122" s="39"/>
      <c r="N122" s="39"/>
      <c r="O122" s="39"/>
      <c r="P122" s="39"/>
      <c r="R122" s="38"/>
      <c r="S122" s="196" t="str">
        <f t="shared" ref="S122" si="57">ADDRESS(ROW(S118),COLUMN(S118),2)</f>
        <v>S$118</v>
      </c>
      <c r="T122" s="196" t="str">
        <f t="shared" ref="T122:AX122" si="58">ADDRESS(ROW(T118),COLUMN(T118),2)</f>
        <v>T$118</v>
      </c>
      <c r="U122" s="196" t="str">
        <f t="shared" si="58"/>
        <v>U$118</v>
      </c>
      <c r="V122" s="196" t="str">
        <f t="shared" si="58"/>
        <v>V$118</v>
      </c>
      <c r="W122" s="196" t="str">
        <f t="shared" si="58"/>
        <v>W$118</v>
      </c>
      <c r="X122" s="196" t="str">
        <f t="shared" si="58"/>
        <v>X$118</v>
      </c>
      <c r="Y122" s="196" t="str">
        <f t="shared" si="58"/>
        <v>Y$118</v>
      </c>
      <c r="Z122" s="196" t="str">
        <f t="shared" si="58"/>
        <v>Z$118</v>
      </c>
      <c r="AA122" s="196" t="str">
        <f t="shared" si="58"/>
        <v>AA$118</v>
      </c>
      <c r="AB122" s="196" t="str">
        <f t="shared" si="58"/>
        <v>AB$118</v>
      </c>
      <c r="AC122" s="196" t="str">
        <f t="shared" si="58"/>
        <v>AC$118</v>
      </c>
      <c r="AD122" s="196" t="str">
        <f t="shared" si="58"/>
        <v>AD$118</v>
      </c>
      <c r="AE122" s="196" t="str">
        <f t="shared" si="58"/>
        <v>AE$118</v>
      </c>
      <c r="AF122" s="196" t="str">
        <f t="shared" si="58"/>
        <v>AF$118</v>
      </c>
      <c r="AG122" s="196" t="str">
        <f t="shared" si="58"/>
        <v>AG$118</v>
      </c>
      <c r="AH122" s="196" t="str">
        <f t="shared" si="58"/>
        <v>AH$118</v>
      </c>
      <c r="AI122" s="196" t="str">
        <f t="shared" si="58"/>
        <v>AI$118</v>
      </c>
      <c r="AJ122" s="196" t="str">
        <f t="shared" si="58"/>
        <v>AJ$118</v>
      </c>
      <c r="AK122" s="196" t="str">
        <f t="shared" si="58"/>
        <v>AK$118</v>
      </c>
      <c r="AL122" s="196" t="str">
        <f t="shared" si="58"/>
        <v>AL$118</v>
      </c>
      <c r="AM122" s="196" t="str">
        <f t="shared" si="58"/>
        <v>AM$118</v>
      </c>
      <c r="AN122" s="196" t="str">
        <f t="shared" si="58"/>
        <v>AN$118</v>
      </c>
      <c r="AO122" s="196" t="str">
        <f t="shared" si="58"/>
        <v>AO$118</v>
      </c>
      <c r="AP122" s="196" t="str">
        <f t="shared" si="58"/>
        <v>AP$118</v>
      </c>
      <c r="AQ122" s="196" t="str">
        <f t="shared" si="58"/>
        <v>AQ$118</v>
      </c>
      <c r="AR122" s="196" t="str">
        <f t="shared" si="58"/>
        <v>AR$118</v>
      </c>
      <c r="AS122" s="196" t="str">
        <f t="shared" si="58"/>
        <v>AS$118</v>
      </c>
      <c r="AT122" s="196" t="str">
        <f t="shared" si="58"/>
        <v>AT$118</v>
      </c>
      <c r="AU122" s="196" t="str">
        <f t="shared" si="58"/>
        <v>AU$118</v>
      </c>
      <c r="AV122" s="196" t="str">
        <f t="shared" si="58"/>
        <v>AV$118</v>
      </c>
      <c r="AW122" s="196" t="str">
        <f t="shared" si="58"/>
        <v>AW$118</v>
      </c>
      <c r="AX122" s="196" t="str">
        <f t="shared" si="58"/>
        <v>AX$118</v>
      </c>
      <c r="AY122" s="196" t="str">
        <f t="shared" ref="AY122:CD122" si="59">ADDRESS(ROW(AY118),COLUMN(AY118),2)</f>
        <v>AY$118</v>
      </c>
      <c r="AZ122" s="196" t="str">
        <f t="shared" si="59"/>
        <v>AZ$118</v>
      </c>
      <c r="BA122" s="196" t="str">
        <f t="shared" si="59"/>
        <v>BA$118</v>
      </c>
      <c r="BB122" s="196" t="str">
        <f t="shared" si="59"/>
        <v>BB$118</v>
      </c>
      <c r="BC122" s="196" t="str">
        <f t="shared" si="59"/>
        <v>BC$118</v>
      </c>
      <c r="BD122" s="196" t="str">
        <f t="shared" si="59"/>
        <v>BD$118</v>
      </c>
      <c r="BE122" s="196" t="str">
        <f t="shared" si="59"/>
        <v>BE$118</v>
      </c>
      <c r="BF122" s="196" t="str">
        <f t="shared" si="59"/>
        <v>BF$118</v>
      </c>
      <c r="BG122" s="196" t="str">
        <f t="shared" si="59"/>
        <v>BG$118</v>
      </c>
      <c r="BH122" s="196" t="str">
        <f t="shared" si="59"/>
        <v>BH$118</v>
      </c>
      <c r="BI122" s="196" t="str">
        <f t="shared" si="59"/>
        <v>BI$118</v>
      </c>
      <c r="BJ122" s="196" t="str">
        <f t="shared" si="59"/>
        <v>BJ$118</v>
      </c>
      <c r="BK122" s="196" t="str">
        <f t="shared" si="59"/>
        <v>BK$118</v>
      </c>
      <c r="BL122" s="196" t="str">
        <f t="shared" si="59"/>
        <v>BL$118</v>
      </c>
      <c r="BM122" s="196" t="str">
        <f t="shared" si="59"/>
        <v>BM$118</v>
      </c>
      <c r="BN122" s="196" t="str">
        <f t="shared" si="59"/>
        <v>BN$118</v>
      </c>
      <c r="BO122" s="196" t="str">
        <f t="shared" si="59"/>
        <v>BO$118</v>
      </c>
      <c r="BP122" s="196" t="str">
        <f t="shared" si="59"/>
        <v>BP$118</v>
      </c>
      <c r="BQ122" s="196" t="str">
        <f t="shared" si="59"/>
        <v>BQ$118</v>
      </c>
      <c r="BR122" s="196" t="str">
        <f t="shared" si="59"/>
        <v>BR$118</v>
      </c>
      <c r="BS122" s="196" t="str">
        <f t="shared" si="59"/>
        <v>BS$118</v>
      </c>
      <c r="BT122" s="196" t="str">
        <f t="shared" si="59"/>
        <v>BT$118</v>
      </c>
      <c r="BU122" s="196" t="str">
        <f t="shared" si="59"/>
        <v>BU$118</v>
      </c>
      <c r="BV122" s="196" t="str">
        <f t="shared" si="59"/>
        <v>BV$118</v>
      </c>
      <c r="BW122" s="196" t="str">
        <f t="shared" si="59"/>
        <v>BW$118</v>
      </c>
      <c r="BX122" s="196" t="str">
        <f t="shared" si="59"/>
        <v>BX$118</v>
      </c>
      <c r="BY122" s="196" t="str">
        <f t="shared" si="59"/>
        <v>BY$118</v>
      </c>
      <c r="BZ122" s="196" t="str">
        <f t="shared" si="59"/>
        <v>BZ$118</v>
      </c>
      <c r="CA122" s="196" t="str">
        <f t="shared" si="59"/>
        <v>CA$118</v>
      </c>
      <c r="CB122" s="196" t="str">
        <f t="shared" si="59"/>
        <v>CB$118</v>
      </c>
      <c r="CC122" s="196" t="str">
        <f t="shared" si="59"/>
        <v>CC$118</v>
      </c>
      <c r="CD122" s="196" t="str">
        <f t="shared" si="59"/>
        <v>CD$118</v>
      </c>
      <c r="CE122" s="196" t="str">
        <f t="shared" ref="CE122:CK122" si="60">ADDRESS(ROW(CE118),COLUMN(CE118),2)</f>
        <v>CE$118</v>
      </c>
      <c r="CF122" s="196" t="str">
        <f t="shared" si="60"/>
        <v>CF$118</v>
      </c>
      <c r="CG122" s="196" t="str">
        <f t="shared" si="60"/>
        <v>CG$118</v>
      </c>
      <c r="CH122" s="196" t="str">
        <f t="shared" si="60"/>
        <v>CH$118</v>
      </c>
      <c r="CI122" s="196" t="str">
        <f t="shared" si="60"/>
        <v>CI$118</v>
      </c>
      <c r="CJ122" s="196" t="str">
        <f t="shared" si="60"/>
        <v>CJ$118</v>
      </c>
      <c r="CK122" s="196" t="str">
        <f t="shared" si="60"/>
        <v>CK$118</v>
      </c>
      <c r="CL122" s="196" t="str">
        <f t="shared" ref="CL122" si="61">ADDRESS(ROW(CL118),COLUMN(CL118),2)</f>
        <v>CL$118</v>
      </c>
    </row>
    <row r="123" spans="2:90" x14ac:dyDescent="0.4">
      <c r="B123" s="8" t="s">
        <v>485</v>
      </c>
      <c r="C123" s="12"/>
      <c r="D123" s="12" t="s">
        <v>453</v>
      </c>
      <c r="E123" s="12" t="s">
        <v>906</v>
      </c>
      <c r="F123" s="12"/>
      <c r="G123" s="12" t="s">
        <v>330</v>
      </c>
      <c r="H123" s="12"/>
      <c r="I123" s="60"/>
      <c r="J123" s="60"/>
      <c r="K123" s="15"/>
      <c r="L123" s="15"/>
      <c r="M123" s="15"/>
      <c r="N123" s="15"/>
      <c r="O123" s="15"/>
      <c r="P123" s="15"/>
      <c r="R123" s="15"/>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76"/>
      <c r="AS123" s="76"/>
      <c r="AT123" s="76"/>
      <c r="AU123" s="76"/>
      <c r="AV123" s="76"/>
      <c r="AW123" s="76"/>
      <c r="AX123" s="76"/>
      <c r="AY123" s="76"/>
      <c r="AZ123" s="76"/>
      <c r="BA123" s="76"/>
      <c r="BB123" s="76"/>
      <c r="BC123" s="76"/>
      <c r="BD123" s="76"/>
      <c r="BE123" s="76"/>
      <c r="BF123" s="76"/>
      <c r="BG123" s="76"/>
      <c r="BH123" s="76"/>
      <c r="BI123" s="76"/>
      <c r="BJ123" s="76"/>
      <c r="BK123" s="76"/>
      <c r="BL123" s="76"/>
      <c r="BM123" s="76"/>
      <c r="BN123" s="76"/>
      <c r="BO123" s="76"/>
      <c r="BP123" s="76"/>
      <c r="BQ123" s="76"/>
      <c r="BR123" s="76"/>
      <c r="BS123" s="76"/>
      <c r="BT123" s="76"/>
      <c r="BU123" s="76"/>
      <c r="BV123" s="76"/>
      <c r="BW123" s="76"/>
      <c r="BX123" s="76"/>
      <c r="BY123" s="76"/>
      <c r="BZ123" s="76"/>
      <c r="CA123" s="76"/>
      <c r="CB123" s="76"/>
      <c r="CC123" s="76"/>
      <c r="CD123" s="76"/>
      <c r="CE123" s="76"/>
      <c r="CF123" s="76"/>
      <c r="CG123" s="76"/>
      <c r="CH123" s="76"/>
      <c r="CI123" s="76"/>
      <c r="CJ123" s="76"/>
      <c r="CK123" s="76"/>
      <c r="CL123" s="76"/>
    </row>
    <row r="124" spans="2:90" x14ac:dyDescent="0.4">
      <c r="B124" s="8" t="s">
        <v>491</v>
      </c>
      <c r="C124" s="12"/>
      <c r="D124" s="12" t="s">
        <v>453</v>
      </c>
      <c r="E124" s="12" t="s">
        <v>906</v>
      </c>
      <c r="F124" s="12"/>
      <c r="G124" s="12" t="s">
        <v>330</v>
      </c>
      <c r="H124" s="12"/>
      <c r="I124" s="60"/>
      <c r="J124" s="60"/>
      <c r="K124" s="15"/>
      <c r="L124" s="15"/>
      <c r="M124" s="15"/>
      <c r="N124" s="15"/>
      <c r="O124" s="15"/>
      <c r="P124" s="15"/>
      <c r="R124" s="15"/>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76"/>
      <c r="AS124" s="76"/>
      <c r="AT124" s="76"/>
      <c r="AU124" s="76"/>
      <c r="AV124" s="76"/>
      <c r="AW124" s="76"/>
      <c r="AX124" s="76"/>
      <c r="AY124" s="76"/>
      <c r="AZ124" s="76"/>
      <c r="BA124" s="76"/>
      <c r="BB124" s="76"/>
      <c r="BC124" s="76"/>
      <c r="BD124" s="76"/>
      <c r="BE124" s="76"/>
      <c r="BF124" s="76"/>
      <c r="BG124" s="76"/>
      <c r="BH124" s="76"/>
      <c r="BI124" s="76"/>
      <c r="BJ124" s="76"/>
      <c r="BK124" s="76"/>
      <c r="BL124" s="76"/>
      <c r="BM124" s="76"/>
      <c r="BN124" s="76"/>
      <c r="BO124" s="76"/>
      <c r="BP124" s="76"/>
      <c r="BQ124" s="76"/>
      <c r="BR124" s="76"/>
      <c r="BS124" s="76"/>
      <c r="BT124" s="76"/>
      <c r="BU124" s="76"/>
      <c r="BV124" s="76"/>
      <c r="BW124" s="76"/>
      <c r="BX124" s="76"/>
      <c r="BY124" s="76"/>
      <c r="BZ124" s="76"/>
      <c r="CA124" s="76"/>
      <c r="CB124" s="76"/>
      <c r="CC124" s="76"/>
      <c r="CD124" s="76"/>
      <c r="CE124" s="76"/>
      <c r="CF124" s="76"/>
      <c r="CG124" s="76"/>
      <c r="CH124" s="76"/>
      <c r="CI124" s="76"/>
      <c r="CJ124" s="76"/>
      <c r="CK124" s="76"/>
      <c r="CL124" s="76"/>
    </row>
    <row r="125" spans="2:90" x14ac:dyDescent="0.4">
      <c r="B125" s="8" t="s">
        <v>461</v>
      </c>
      <c r="C125" s="12"/>
      <c r="D125" s="12" t="s">
        <v>453</v>
      </c>
      <c r="E125" s="12" t="s">
        <v>906</v>
      </c>
      <c r="F125" s="12"/>
      <c r="G125" s="12" t="s">
        <v>330</v>
      </c>
      <c r="H125" s="12"/>
      <c r="I125" s="60"/>
      <c r="J125" s="60"/>
      <c r="K125" s="15"/>
      <c r="L125" s="15"/>
      <c r="M125" s="15"/>
      <c r="N125" s="15"/>
      <c r="O125" s="15"/>
      <c r="P125" s="15"/>
      <c r="R125" s="15"/>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76"/>
      <c r="AS125" s="76"/>
      <c r="AT125" s="76"/>
      <c r="AU125" s="76"/>
      <c r="AV125" s="76"/>
      <c r="AW125" s="76"/>
      <c r="AX125" s="76"/>
      <c r="AY125" s="76"/>
      <c r="AZ125" s="76"/>
      <c r="BA125" s="76"/>
      <c r="BB125" s="76"/>
      <c r="BC125" s="76"/>
      <c r="BD125" s="76"/>
      <c r="BE125" s="76"/>
      <c r="BF125" s="76"/>
      <c r="BG125" s="76"/>
      <c r="BH125" s="76"/>
      <c r="BI125" s="76"/>
      <c r="BJ125" s="76"/>
      <c r="BK125" s="76"/>
      <c r="BL125" s="76"/>
      <c r="BM125" s="76"/>
      <c r="BN125" s="76"/>
      <c r="BO125" s="76"/>
      <c r="BP125" s="76"/>
      <c r="BQ125" s="76"/>
      <c r="BR125" s="76"/>
      <c r="BS125" s="76"/>
      <c r="BT125" s="76"/>
      <c r="BU125" s="76"/>
      <c r="BV125" s="76"/>
      <c r="BW125" s="76"/>
      <c r="BX125" s="76"/>
      <c r="BY125" s="76"/>
      <c r="BZ125" s="76"/>
      <c r="CA125" s="76"/>
      <c r="CB125" s="76"/>
      <c r="CC125" s="76"/>
      <c r="CD125" s="76"/>
      <c r="CE125" s="76"/>
      <c r="CF125" s="76"/>
      <c r="CG125" s="76"/>
      <c r="CH125" s="76"/>
      <c r="CI125" s="76"/>
      <c r="CJ125" s="76"/>
      <c r="CK125" s="76"/>
      <c r="CL125" s="76"/>
    </row>
    <row r="126" spans="2:90" x14ac:dyDescent="0.4">
      <c r="B126" s="8" t="s">
        <v>462</v>
      </c>
      <c r="C126" s="12"/>
      <c r="D126" s="12" t="s">
        <v>453</v>
      </c>
      <c r="E126" s="12" t="s">
        <v>906</v>
      </c>
      <c r="F126" s="12"/>
      <c r="G126" s="12" t="s">
        <v>330</v>
      </c>
      <c r="H126" s="12"/>
      <c r="I126" s="60"/>
      <c r="J126" s="60"/>
      <c r="K126" s="15"/>
      <c r="L126" s="15"/>
      <c r="M126" s="15"/>
      <c r="N126" s="15"/>
      <c r="O126" s="15"/>
      <c r="P126" s="15"/>
      <c r="R126" s="15"/>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76"/>
      <c r="AS126" s="76"/>
      <c r="AT126" s="76"/>
      <c r="AU126" s="76"/>
      <c r="AV126" s="76"/>
      <c r="AW126" s="76"/>
      <c r="AX126" s="76"/>
      <c r="AY126" s="76"/>
      <c r="AZ126" s="76"/>
      <c r="BA126" s="76"/>
      <c r="BB126" s="76"/>
      <c r="BC126" s="76"/>
      <c r="BD126" s="76"/>
      <c r="BE126" s="76"/>
      <c r="BF126" s="76"/>
      <c r="BG126" s="76"/>
      <c r="BH126" s="76"/>
      <c r="BI126" s="76"/>
      <c r="BJ126" s="76"/>
      <c r="BK126" s="76"/>
      <c r="BL126" s="76"/>
      <c r="BM126" s="76"/>
      <c r="BN126" s="76"/>
      <c r="BO126" s="76"/>
      <c r="BP126" s="76"/>
      <c r="BQ126" s="76"/>
      <c r="BR126" s="76"/>
      <c r="BS126" s="76"/>
      <c r="BT126" s="76"/>
      <c r="BU126" s="76"/>
      <c r="BV126" s="76"/>
      <c r="BW126" s="76"/>
      <c r="BX126" s="76"/>
      <c r="BY126" s="76"/>
      <c r="BZ126" s="76"/>
      <c r="CA126" s="76"/>
      <c r="CB126" s="76"/>
      <c r="CC126" s="76"/>
      <c r="CD126" s="76"/>
      <c r="CE126" s="76"/>
      <c r="CF126" s="76"/>
      <c r="CG126" s="76"/>
      <c r="CH126" s="76"/>
      <c r="CI126" s="76"/>
      <c r="CJ126" s="76"/>
      <c r="CK126" s="76"/>
      <c r="CL126" s="76"/>
    </row>
    <row r="127" spans="2:90" x14ac:dyDescent="0.4">
      <c r="B127" s="178" t="s">
        <v>457</v>
      </c>
      <c r="C127" s="179"/>
      <c r="D127" s="179"/>
      <c r="E127" s="179" t="s">
        <v>906</v>
      </c>
      <c r="F127" s="179"/>
      <c r="G127" s="179"/>
      <c r="H127" s="179"/>
      <c r="I127" s="180"/>
      <c r="J127" s="180"/>
      <c r="K127" s="181"/>
      <c r="L127" s="181"/>
      <c r="M127" s="181"/>
      <c r="N127" s="181"/>
      <c r="O127" s="181"/>
      <c r="P127" s="181"/>
      <c r="R127" s="182"/>
      <c r="S127" s="183"/>
      <c r="T127" s="183"/>
      <c r="U127" s="183"/>
      <c r="V127" s="183"/>
      <c r="W127" s="183"/>
      <c r="X127" s="183"/>
      <c r="Y127" s="183"/>
      <c r="Z127" s="183"/>
      <c r="AA127" s="183"/>
      <c r="AB127" s="183"/>
      <c r="AC127" s="183"/>
      <c r="AD127" s="183"/>
      <c r="AE127" s="183"/>
      <c r="AF127" s="183"/>
      <c r="AG127" s="183"/>
      <c r="AH127" s="183"/>
      <c r="AI127" s="183"/>
      <c r="AJ127" s="183"/>
      <c r="AK127" s="183"/>
      <c r="AL127" s="183"/>
      <c r="AM127" s="183"/>
      <c r="AN127" s="183"/>
      <c r="AO127" s="183"/>
      <c r="AP127" s="183"/>
      <c r="AQ127" s="183"/>
      <c r="AR127" s="183"/>
      <c r="AS127" s="183"/>
      <c r="AT127" s="183"/>
      <c r="AU127" s="183"/>
      <c r="AV127" s="183"/>
      <c r="AW127" s="183"/>
      <c r="AX127" s="183"/>
      <c r="AY127" s="183"/>
      <c r="AZ127" s="183"/>
      <c r="BA127" s="183"/>
      <c r="BB127" s="183"/>
      <c r="BC127" s="183"/>
      <c r="BD127" s="183"/>
      <c r="BE127" s="183"/>
      <c r="BF127" s="183"/>
      <c r="BG127" s="183"/>
      <c r="BH127" s="183"/>
      <c r="BI127" s="183"/>
      <c r="BJ127" s="183"/>
      <c r="BK127" s="183"/>
      <c r="BL127" s="183"/>
      <c r="BM127" s="183"/>
      <c r="BN127" s="183"/>
      <c r="BO127" s="183"/>
      <c r="BP127" s="183"/>
      <c r="BQ127" s="183"/>
      <c r="BR127" s="183"/>
      <c r="BS127" s="183"/>
      <c r="BT127" s="183"/>
      <c r="BU127" s="183"/>
      <c r="BV127" s="183"/>
      <c r="BW127" s="183"/>
      <c r="BX127" s="183"/>
      <c r="BY127" s="183"/>
      <c r="BZ127" s="183"/>
      <c r="CA127" s="183"/>
      <c r="CB127" s="183"/>
      <c r="CC127" s="183"/>
      <c r="CD127" s="183"/>
      <c r="CE127" s="183"/>
      <c r="CF127" s="183"/>
      <c r="CG127" s="183"/>
      <c r="CH127" s="183"/>
      <c r="CI127" s="183"/>
      <c r="CJ127" s="183"/>
      <c r="CK127" s="183"/>
      <c r="CL127" s="183"/>
    </row>
    <row r="128" spans="2:90" x14ac:dyDescent="0.4">
      <c r="B128" s="178" t="s">
        <v>454</v>
      </c>
      <c r="C128" s="179"/>
      <c r="D128" s="179"/>
      <c r="E128" s="179" t="s">
        <v>906</v>
      </c>
      <c r="F128" s="179"/>
      <c r="G128" s="179"/>
      <c r="H128" s="179"/>
      <c r="I128" s="180"/>
      <c r="J128" s="180"/>
      <c r="K128" s="181"/>
      <c r="L128" s="181"/>
      <c r="M128" s="181"/>
      <c r="N128" s="181"/>
      <c r="O128" s="181"/>
      <c r="P128" s="181"/>
      <c r="R128" s="182"/>
      <c r="S128" s="183"/>
      <c r="T128" s="183"/>
      <c r="U128" s="183"/>
      <c r="V128" s="183"/>
      <c r="W128" s="183"/>
      <c r="X128" s="183"/>
      <c r="Y128" s="183"/>
      <c r="Z128" s="183"/>
      <c r="AA128" s="183"/>
      <c r="AB128" s="183"/>
      <c r="AC128" s="183"/>
      <c r="AD128" s="183"/>
      <c r="AE128" s="183"/>
      <c r="AF128" s="183"/>
      <c r="AG128" s="183"/>
      <c r="AH128" s="183"/>
      <c r="AI128" s="183"/>
      <c r="AJ128" s="183"/>
      <c r="AK128" s="183"/>
      <c r="AL128" s="183"/>
      <c r="AM128" s="183"/>
      <c r="AN128" s="183"/>
      <c r="AO128" s="183"/>
      <c r="AP128" s="183"/>
      <c r="AQ128" s="183"/>
      <c r="AR128" s="183"/>
      <c r="AS128" s="183"/>
      <c r="AT128" s="183"/>
      <c r="AU128" s="183"/>
      <c r="AV128" s="183"/>
      <c r="AW128" s="183"/>
      <c r="AX128" s="183"/>
      <c r="AY128" s="183"/>
      <c r="AZ128" s="183"/>
      <c r="BA128" s="183"/>
      <c r="BB128" s="183"/>
      <c r="BC128" s="183"/>
      <c r="BD128" s="183"/>
      <c r="BE128" s="183"/>
      <c r="BF128" s="183"/>
      <c r="BG128" s="183"/>
      <c r="BH128" s="183"/>
      <c r="BI128" s="183"/>
      <c r="BJ128" s="183"/>
      <c r="BK128" s="183"/>
      <c r="BL128" s="183"/>
      <c r="BM128" s="183"/>
      <c r="BN128" s="183"/>
      <c r="BO128" s="183"/>
      <c r="BP128" s="183"/>
      <c r="BQ128" s="183"/>
      <c r="BR128" s="183"/>
      <c r="BS128" s="183"/>
      <c r="BT128" s="183"/>
      <c r="BU128" s="183"/>
      <c r="BV128" s="183"/>
      <c r="BW128" s="183"/>
      <c r="BX128" s="183"/>
      <c r="BY128" s="183"/>
      <c r="BZ128" s="183"/>
      <c r="CA128" s="183"/>
      <c r="CB128" s="183"/>
      <c r="CC128" s="183"/>
      <c r="CD128" s="183"/>
      <c r="CE128" s="183"/>
      <c r="CF128" s="183"/>
      <c r="CG128" s="183"/>
      <c r="CH128" s="183"/>
      <c r="CI128" s="183"/>
      <c r="CJ128" s="183"/>
      <c r="CK128" s="183"/>
      <c r="CL128" s="183"/>
    </row>
    <row r="129" spans="2:90" x14ac:dyDescent="0.4">
      <c r="B129" s="164"/>
      <c r="C129" s="31"/>
      <c r="D129" s="31"/>
      <c r="E129" s="31" t="s">
        <v>906</v>
      </c>
      <c r="F129" s="31"/>
      <c r="G129" s="31"/>
      <c r="H129" s="31"/>
      <c r="I129" s="73"/>
      <c r="J129" s="73"/>
      <c r="K129" s="39"/>
      <c r="L129" s="39"/>
      <c r="M129" s="39"/>
      <c r="N129" s="39"/>
      <c r="O129" s="39"/>
      <c r="P129" s="39"/>
      <c r="R129" s="38"/>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76"/>
      <c r="AS129" s="76"/>
      <c r="AT129" s="76"/>
      <c r="AU129" s="76"/>
      <c r="AV129" s="76"/>
      <c r="AW129" s="76"/>
      <c r="AX129" s="76"/>
      <c r="AY129" s="76"/>
      <c r="AZ129" s="76"/>
      <c r="BA129" s="76"/>
      <c r="BB129" s="76"/>
      <c r="BC129" s="76"/>
      <c r="BD129" s="76"/>
      <c r="BE129" s="76"/>
      <c r="BF129" s="76"/>
      <c r="BG129" s="76"/>
      <c r="BH129" s="76"/>
      <c r="BI129" s="76"/>
      <c r="BJ129" s="76"/>
      <c r="BK129" s="76"/>
      <c r="BL129" s="76"/>
      <c r="BM129" s="76"/>
      <c r="BN129" s="76"/>
      <c r="BO129" s="76"/>
      <c r="BP129" s="76"/>
      <c r="BQ129" s="76"/>
      <c r="BR129" s="76"/>
      <c r="BS129" s="76"/>
      <c r="BT129" s="76"/>
      <c r="BU129" s="76"/>
      <c r="BV129" s="76"/>
      <c r="BW129" s="76"/>
      <c r="BX129" s="76"/>
      <c r="BY129" s="76"/>
      <c r="BZ129" s="76"/>
      <c r="CA129" s="76"/>
      <c r="CB129" s="76"/>
      <c r="CC129" s="76"/>
      <c r="CD129" s="76"/>
      <c r="CE129" s="76"/>
      <c r="CF129" s="76"/>
      <c r="CG129" s="76"/>
      <c r="CH129" s="76"/>
      <c r="CI129" s="76"/>
      <c r="CJ129" s="76"/>
      <c r="CK129" s="76"/>
      <c r="CL129" s="76"/>
    </row>
    <row r="130" spans="2:90" x14ac:dyDescent="0.4">
      <c r="B130" s="66" t="s">
        <v>323</v>
      </c>
      <c r="C130" s="22"/>
      <c r="D130" s="22" t="s">
        <v>322</v>
      </c>
      <c r="E130" s="22" t="s">
        <v>322</v>
      </c>
      <c r="F130" s="22" t="s">
        <v>324</v>
      </c>
      <c r="G130" s="22" t="s">
        <v>243</v>
      </c>
      <c r="H130" s="22"/>
      <c r="I130" s="279"/>
      <c r="J130" s="279"/>
      <c r="K130" s="22"/>
      <c r="L130" s="22"/>
      <c r="M130" s="22"/>
      <c r="N130" s="22"/>
      <c r="O130" s="22"/>
      <c r="P130" s="22"/>
      <c r="R130" s="66"/>
      <c r="S130" s="66"/>
      <c r="T130" s="66"/>
      <c r="U130" s="66"/>
      <c r="V130" s="66"/>
      <c r="W130" s="66"/>
      <c r="X130" s="66"/>
      <c r="Y130" s="66"/>
      <c r="Z130" s="66"/>
      <c r="AA130" s="66"/>
      <c r="AB130" s="66"/>
      <c r="AC130" s="66"/>
      <c r="AD130" s="66"/>
      <c r="AE130" s="66"/>
      <c r="AF130" s="66"/>
      <c r="AG130" s="66"/>
      <c r="AH130" s="66"/>
      <c r="AI130" s="66"/>
      <c r="AJ130" s="66"/>
      <c r="AK130" s="66"/>
      <c r="AL130" s="66"/>
      <c r="AM130" s="66"/>
      <c r="AN130" s="66"/>
      <c r="AO130" s="66"/>
      <c r="AP130" s="66"/>
      <c r="AQ130" s="66"/>
      <c r="AR130" s="66"/>
      <c r="AS130" s="66"/>
      <c r="AT130" s="66"/>
      <c r="AU130" s="66"/>
      <c r="AV130" s="66"/>
      <c r="AW130" s="66"/>
      <c r="AX130" s="66"/>
      <c r="AY130" s="66"/>
      <c r="AZ130" s="66"/>
      <c r="BA130" s="66"/>
      <c r="BB130" s="66"/>
      <c r="BC130" s="66"/>
      <c r="BD130" s="66"/>
      <c r="BE130" s="66"/>
      <c r="BF130" s="66"/>
      <c r="BG130" s="66"/>
      <c r="BH130" s="66"/>
      <c r="BI130" s="66"/>
      <c r="BJ130" s="66"/>
      <c r="BK130" s="66"/>
      <c r="BL130" s="66"/>
      <c r="BM130" s="66"/>
      <c r="BN130" s="66"/>
      <c r="BO130" s="66"/>
      <c r="BP130" s="66"/>
      <c r="BQ130" s="66"/>
      <c r="BR130" s="66"/>
      <c r="BS130" s="66"/>
      <c r="BT130" s="66"/>
      <c r="BU130" s="66"/>
      <c r="BV130" s="66"/>
      <c r="BW130" s="66"/>
      <c r="BX130" s="66"/>
      <c r="BY130" s="66"/>
      <c r="BZ130" s="66"/>
      <c r="CA130" s="66"/>
      <c r="CB130" s="66"/>
      <c r="CC130" s="66"/>
      <c r="CD130" s="66"/>
      <c r="CE130" s="66"/>
      <c r="CF130" s="66"/>
      <c r="CG130" s="66"/>
      <c r="CH130" s="66"/>
      <c r="CI130" s="66"/>
      <c r="CJ130" s="66"/>
      <c r="CK130" s="66"/>
      <c r="CL130" s="66"/>
    </row>
    <row r="131" spans="2:90" x14ac:dyDescent="0.4">
      <c r="B131" s="93" t="str">
        <f ca="1">B136&amp;":"</f>
        <v># of assets:</v>
      </c>
      <c r="C131" s="31"/>
      <c r="D131" s="31" t="s">
        <v>322</v>
      </c>
      <c r="E131" s="31" t="s">
        <v>906</v>
      </c>
      <c r="F131" s="31"/>
      <c r="G131" s="31" t="str">
        <f t="shared" ref="G131:G136" si="62">E131</f>
        <v/>
      </c>
      <c r="H131" s="31"/>
      <c r="I131" s="73"/>
      <c r="J131" s="73"/>
      <c r="K131" s="31"/>
      <c r="L131" s="31"/>
      <c r="M131" s="31"/>
      <c r="N131" s="31"/>
      <c r="O131" s="31"/>
      <c r="P131" s="31"/>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67"/>
      <c r="BI131" s="67"/>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row>
    <row r="132" spans="2:90" x14ac:dyDescent="0.4">
      <c r="B132" s="135" t="s">
        <v>318</v>
      </c>
      <c r="C132" s="31"/>
      <c r="D132" s="31" t="s">
        <v>322</v>
      </c>
      <c r="E132" s="31" t="s">
        <v>906</v>
      </c>
      <c r="F132" s="31"/>
      <c r="G132" s="31" t="str">
        <f t="shared" si="62"/>
        <v/>
      </c>
      <c r="H132" s="31"/>
      <c r="I132" s="73"/>
      <c r="J132" s="73"/>
      <c r="K132" s="17">
        <v>100000</v>
      </c>
      <c r="L132" s="17">
        <v>200000</v>
      </c>
      <c r="M132" s="17">
        <v>400000</v>
      </c>
      <c r="N132" s="17">
        <v>800000</v>
      </c>
      <c r="O132" s="17">
        <v>1600000</v>
      </c>
      <c r="P132" s="17">
        <v>3200000</v>
      </c>
      <c r="R132" s="15"/>
      <c r="S132" s="15" cm="1">
        <f t="array" ref="S132">INDEX($K:$P,ROW(),MATCH(S$3,$K$2:$P$2,0))/12</f>
        <v>8333.3333333333339</v>
      </c>
      <c r="T132" s="15" cm="1">
        <f t="array" ref="T132">INDEX($K:$P,ROW(),MATCH(T$3,$K$2:$P$2,0))/12</f>
        <v>8333.3333333333339</v>
      </c>
      <c r="U132" s="15" cm="1">
        <f t="array" ref="U132">INDEX($K:$P,ROW(),MATCH(U$3,$K$2:$P$2,0))/12</f>
        <v>8333.3333333333339</v>
      </c>
      <c r="V132" s="15" cm="1">
        <f t="array" ref="V132">INDEX($K:$P,ROW(),MATCH(V$3,$K$2:$P$2,0))/12</f>
        <v>8333.3333333333339</v>
      </c>
      <c r="W132" s="15" cm="1">
        <f t="array" ref="W132">INDEX($K:$P,ROW(),MATCH(W$3,$K$2:$P$2,0))/12</f>
        <v>8333.3333333333339</v>
      </c>
      <c r="X132" s="15" cm="1">
        <f t="array" ref="X132">INDEX($K:$P,ROW(),MATCH(X$3,$K$2:$P$2,0))/12</f>
        <v>8333.3333333333339</v>
      </c>
      <c r="Y132" s="15" cm="1">
        <f t="array" ref="Y132">INDEX($K:$P,ROW(),MATCH(Y$3,$K$2:$P$2,0))/12</f>
        <v>8333.3333333333339</v>
      </c>
      <c r="Z132" s="15" cm="1">
        <f t="array" ref="Z132">INDEX($K:$P,ROW(),MATCH(Z$3,$K$2:$P$2,0))/12</f>
        <v>8333.3333333333339</v>
      </c>
      <c r="AA132" s="15" cm="1">
        <f t="array" ref="AA132">INDEX($K:$P,ROW(),MATCH(AA$3,$K$2:$P$2,0))/12</f>
        <v>8333.3333333333339</v>
      </c>
      <c r="AB132" s="15" cm="1">
        <f t="array" ref="AB132">INDEX($K:$P,ROW(),MATCH(AB$3,$K$2:$P$2,0))/12</f>
        <v>8333.3333333333339</v>
      </c>
      <c r="AC132" s="15" cm="1">
        <f t="array" ref="AC132">INDEX($K:$P,ROW(),MATCH(AC$3,$K$2:$P$2,0))/12</f>
        <v>8333.3333333333339</v>
      </c>
      <c r="AD132" s="15" cm="1">
        <f t="array" ref="AD132">INDEX($K:$P,ROW(),MATCH(AD$3,$K$2:$P$2,0))/12</f>
        <v>8333.3333333333339</v>
      </c>
      <c r="AE132" s="15" cm="1">
        <f t="array" ref="AE132">INDEX($K:$P,ROW(),MATCH(AE$3,$K$2:$P$2,0))/12</f>
        <v>16666.666666666668</v>
      </c>
      <c r="AF132" s="15" cm="1">
        <f t="array" ref="AF132">INDEX($K:$P,ROW(),MATCH(AF$3,$K$2:$P$2,0))/12</f>
        <v>16666.666666666668</v>
      </c>
      <c r="AG132" s="15" cm="1">
        <f t="array" ref="AG132">INDEX($K:$P,ROW(),MATCH(AG$3,$K$2:$P$2,0))/12</f>
        <v>16666.666666666668</v>
      </c>
      <c r="AH132" s="15" cm="1">
        <f t="array" ref="AH132">INDEX($K:$P,ROW(),MATCH(AH$3,$K$2:$P$2,0))/12</f>
        <v>16666.666666666668</v>
      </c>
      <c r="AI132" s="15" cm="1">
        <f t="array" ref="AI132">INDEX($K:$P,ROW(),MATCH(AI$3,$K$2:$P$2,0))/12</f>
        <v>16666.666666666668</v>
      </c>
      <c r="AJ132" s="15" cm="1">
        <f t="array" ref="AJ132">INDEX($K:$P,ROW(),MATCH(AJ$3,$K$2:$P$2,0))/12</f>
        <v>16666.666666666668</v>
      </c>
      <c r="AK132" s="15" cm="1">
        <f t="array" ref="AK132">INDEX($K:$P,ROW(),MATCH(AK$3,$K$2:$P$2,0))/12</f>
        <v>16666.666666666668</v>
      </c>
      <c r="AL132" s="15" cm="1">
        <f t="array" ref="AL132">INDEX($K:$P,ROW(),MATCH(AL$3,$K$2:$P$2,0))/12</f>
        <v>16666.666666666668</v>
      </c>
      <c r="AM132" s="15" cm="1">
        <f t="array" ref="AM132">INDEX($K:$P,ROW(),MATCH(AM$3,$K$2:$P$2,0))/12</f>
        <v>16666.666666666668</v>
      </c>
      <c r="AN132" s="15" cm="1">
        <f t="array" ref="AN132">INDEX($K:$P,ROW(),MATCH(AN$3,$K$2:$P$2,0))/12</f>
        <v>16666.666666666668</v>
      </c>
      <c r="AO132" s="15" cm="1">
        <f t="array" ref="AO132">INDEX($K:$P,ROW(),MATCH(AO$3,$K$2:$P$2,0))/12</f>
        <v>16666.666666666668</v>
      </c>
      <c r="AP132" s="15" cm="1">
        <f t="array" ref="AP132">INDEX($K:$P,ROW(),MATCH(AP$3,$K$2:$P$2,0))/12</f>
        <v>16666.666666666668</v>
      </c>
      <c r="AQ132" s="15" cm="1">
        <f t="array" ref="AQ132">INDEX($K:$P,ROW(),MATCH(AQ$3,$K$2:$P$2,0))/12</f>
        <v>33333.333333333336</v>
      </c>
      <c r="AR132" s="15" cm="1">
        <f t="array" ref="AR132">INDEX($K:$P,ROW(),MATCH(AR$3,$K$2:$P$2,0))/12</f>
        <v>33333.333333333336</v>
      </c>
      <c r="AS132" s="15" cm="1">
        <f t="array" ref="AS132">INDEX($K:$P,ROW(),MATCH(AS$3,$K$2:$P$2,0))/12</f>
        <v>33333.333333333336</v>
      </c>
      <c r="AT132" s="15" cm="1">
        <f t="array" ref="AT132">INDEX($K:$P,ROW(),MATCH(AT$3,$K$2:$P$2,0))/12</f>
        <v>33333.333333333336</v>
      </c>
      <c r="AU132" s="15" cm="1">
        <f t="array" ref="AU132">INDEX($K:$P,ROW(),MATCH(AU$3,$K$2:$P$2,0))/12</f>
        <v>33333.333333333336</v>
      </c>
      <c r="AV132" s="15" cm="1">
        <f t="array" ref="AV132">INDEX($K:$P,ROW(),MATCH(AV$3,$K$2:$P$2,0))/12</f>
        <v>33333.333333333336</v>
      </c>
      <c r="AW132" s="15" cm="1">
        <f t="array" ref="AW132">INDEX($K:$P,ROW(),MATCH(AW$3,$K$2:$P$2,0))/12</f>
        <v>33333.333333333336</v>
      </c>
      <c r="AX132" s="15" cm="1">
        <f t="array" ref="AX132">INDEX($K:$P,ROW(),MATCH(AX$3,$K$2:$P$2,0))/12</f>
        <v>33333.333333333336</v>
      </c>
      <c r="AY132" s="15" cm="1">
        <f t="array" ref="AY132">INDEX($K:$P,ROW(),MATCH(AY$3,$K$2:$P$2,0))/12</f>
        <v>33333.333333333336</v>
      </c>
      <c r="AZ132" s="15" cm="1">
        <f t="array" ref="AZ132">INDEX($K:$P,ROW(),MATCH(AZ$3,$K$2:$P$2,0))/12</f>
        <v>33333.333333333336</v>
      </c>
      <c r="BA132" s="15" cm="1">
        <f t="array" ref="BA132">INDEX($K:$P,ROW(),MATCH(BA$3,$K$2:$P$2,0))/12</f>
        <v>33333.333333333336</v>
      </c>
      <c r="BB132" s="15" cm="1">
        <f t="array" ref="BB132">INDEX($K:$P,ROW(),MATCH(BB$3,$K$2:$P$2,0))/12</f>
        <v>33333.333333333336</v>
      </c>
      <c r="BC132" s="15" cm="1">
        <f t="array" ref="BC132">INDEX($K:$P,ROW(),MATCH(BC$3,$K$2:$P$2,0))/12</f>
        <v>66666.666666666672</v>
      </c>
      <c r="BD132" s="15" cm="1">
        <f t="array" ref="BD132">INDEX($K:$P,ROW(),MATCH(BD$3,$K$2:$P$2,0))/12</f>
        <v>66666.666666666672</v>
      </c>
      <c r="BE132" s="15" cm="1">
        <f t="array" ref="BE132">INDEX($K:$P,ROW(),MATCH(BE$3,$K$2:$P$2,0))/12</f>
        <v>66666.666666666672</v>
      </c>
      <c r="BF132" s="15" cm="1">
        <f t="array" ref="BF132">INDEX($K:$P,ROW(),MATCH(BF$3,$K$2:$P$2,0))/12</f>
        <v>66666.666666666672</v>
      </c>
      <c r="BG132" s="15" cm="1">
        <f t="array" ref="BG132">INDEX($K:$P,ROW(),MATCH(BG$3,$K$2:$P$2,0))/12</f>
        <v>66666.666666666672</v>
      </c>
      <c r="BH132" s="15" cm="1">
        <f t="array" ref="BH132">INDEX($K:$P,ROW(),MATCH(BH$3,$K$2:$P$2,0))/12</f>
        <v>66666.666666666672</v>
      </c>
      <c r="BI132" s="15" cm="1">
        <f t="array" ref="BI132">INDEX($K:$P,ROW(),MATCH(BI$3,$K$2:$P$2,0))/12</f>
        <v>66666.666666666672</v>
      </c>
      <c r="BJ132" s="15" cm="1">
        <f t="array" ref="BJ132">INDEX($K:$P,ROW(),MATCH(BJ$3,$K$2:$P$2,0))/12</f>
        <v>66666.666666666672</v>
      </c>
      <c r="BK132" s="15" cm="1">
        <f t="array" ref="BK132">INDEX($K:$P,ROW(),MATCH(BK$3,$K$2:$P$2,0))/12</f>
        <v>66666.666666666672</v>
      </c>
      <c r="BL132" s="15" cm="1">
        <f t="array" ref="BL132">INDEX($K:$P,ROW(),MATCH(BL$3,$K$2:$P$2,0))/12</f>
        <v>66666.666666666672</v>
      </c>
      <c r="BM132" s="15" cm="1">
        <f t="array" ref="BM132">INDEX($K:$P,ROW(),MATCH(BM$3,$K$2:$P$2,0))/12</f>
        <v>66666.666666666672</v>
      </c>
      <c r="BN132" s="15" cm="1">
        <f t="array" ref="BN132">INDEX($K:$P,ROW(),MATCH(BN$3,$K$2:$P$2,0))/12</f>
        <v>66666.666666666672</v>
      </c>
      <c r="BO132" s="15" cm="1">
        <f t="array" ref="BO132">INDEX($K:$P,ROW(),MATCH(BO$3,$K$2:$P$2,0))/12</f>
        <v>133333.33333333334</v>
      </c>
      <c r="BP132" s="15" cm="1">
        <f t="array" ref="BP132">INDEX($K:$P,ROW(),MATCH(BP$3,$K$2:$P$2,0))/12</f>
        <v>133333.33333333334</v>
      </c>
      <c r="BQ132" s="15" cm="1">
        <f t="array" ref="BQ132">INDEX($K:$P,ROW(),MATCH(BQ$3,$K$2:$P$2,0))/12</f>
        <v>133333.33333333334</v>
      </c>
      <c r="BR132" s="15" cm="1">
        <f t="array" ref="BR132">INDEX($K:$P,ROW(),MATCH(BR$3,$K$2:$P$2,0))/12</f>
        <v>133333.33333333334</v>
      </c>
      <c r="BS132" s="15" cm="1">
        <f t="array" ref="BS132">INDEX($K:$P,ROW(),MATCH(BS$3,$K$2:$P$2,0))/12</f>
        <v>133333.33333333334</v>
      </c>
      <c r="BT132" s="15" cm="1">
        <f t="array" ref="BT132">INDEX($K:$P,ROW(),MATCH(BT$3,$K$2:$P$2,0))/12</f>
        <v>133333.33333333334</v>
      </c>
      <c r="BU132" s="15" cm="1">
        <f t="array" ref="BU132">INDEX($K:$P,ROW(),MATCH(BU$3,$K$2:$P$2,0))/12</f>
        <v>133333.33333333334</v>
      </c>
      <c r="BV132" s="15" cm="1">
        <f t="array" ref="BV132">INDEX($K:$P,ROW(),MATCH(BV$3,$K$2:$P$2,0))/12</f>
        <v>133333.33333333334</v>
      </c>
      <c r="BW132" s="15" cm="1">
        <f t="array" ref="BW132">INDEX($K:$P,ROW(),MATCH(BW$3,$K$2:$P$2,0))/12</f>
        <v>133333.33333333334</v>
      </c>
      <c r="BX132" s="15" cm="1">
        <f t="array" ref="BX132">INDEX($K:$P,ROW(),MATCH(BX$3,$K$2:$P$2,0))/12</f>
        <v>133333.33333333334</v>
      </c>
      <c r="BY132" s="15" cm="1">
        <f t="array" ref="BY132">INDEX($K:$P,ROW(),MATCH(BY$3,$K$2:$P$2,0))/12</f>
        <v>133333.33333333334</v>
      </c>
      <c r="BZ132" s="15" cm="1">
        <f t="array" ref="BZ132">INDEX($K:$P,ROW(),MATCH(BZ$3,$K$2:$P$2,0))/12</f>
        <v>133333.33333333334</v>
      </c>
      <c r="CA132" s="15" cm="1">
        <f t="array" ref="CA132">INDEX($K:$P,ROW(),MATCH(CA$3,$K$2:$P$2,0))/12</f>
        <v>266666.66666666669</v>
      </c>
      <c r="CB132" s="15" cm="1">
        <f t="array" ref="CB132">INDEX($K:$P,ROW(),MATCH(CB$3,$K$2:$P$2,0))/12</f>
        <v>266666.66666666669</v>
      </c>
      <c r="CC132" s="15" cm="1">
        <f t="array" ref="CC132">INDEX($K:$P,ROW(),MATCH(CC$3,$K$2:$P$2,0))/12</f>
        <v>266666.66666666669</v>
      </c>
      <c r="CD132" s="15" cm="1">
        <f t="array" ref="CD132">INDEX($K:$P,ROW(),MATCH(CD$3,$K$2:$P$2,0))/12</f>
        <v>266666.66666666669</v>
      </c>
      <c r="CE132" s="15" cm="1">
        <f t="array" ref="CE132">INDEX($K:$P,ROW(),MATCH(CE$3,$K$2:$P$2,0))/12</f>
        <v>266666.66666666669</v>
      </c>
      <c r="CF132" s="15" cm="1">
        <f t="array" ref="CF132">INDEX($K:$P,ROW(),MATCH(CF$3,$K$2:$P$2,0))/12</f>
        <v>266666.66666666669</v>
      </c>
      <c r="CG132" s="15" cm="1">
        <f t="array" ref="CG132">INDEX($K:$P,ROW(),MATCH(CG$3,$K$2:$P$2,0))/12</f>
        <v>266666.66666666669</v>
      </c>
      <c r="CH132" s="15" cm="1">
        <f t="array" ref="CH132">INDEX($K:$P,ROW(),MATCH(CH$3,$K$2:$P$2,0))/12</f>
        <v>266666.66666666669</v>
      </c>
      <c r="CI132" s="15" cm="1">
        <f t="array" ref="CI132">INDEX($K:$P,ROW(),MATCH(CI$3,$K$2:$P$2,0))/12</f>
        <v>266666.66666666669</v>
      </c>
      <c r="CJ132" s="15" cm="1">
        <f t="array" ref="CJ132">INDEX($K:$P,ROW(),MATCH(CJ$3,$K$2:$P$2,0))/12</f>
        <v>266666.66666666669</v>
      </c>
      <c r="CK132" s="15" cm="1">
        <f t="array" ref="CK132">INDEX($K:$P,ROW(),MATCH(CK$3,$K$2:$P$2,0))/12</f>
        <v>266666.66666666669</v>
      </c>
      <c r="CL132" s="15" cm="1">
        <f t="array" ref="CL132">INDEX($K:$P,ROW(),MATCH(CL$3,$K$2:$P$2,0))/12</f>
        <v>266666.66666666669</v>
      </c>
    </row>
    <row r="133" spans="2:90" x14ac:dyDescent="0.4">
      <c r="B133" s="135" t="s">
        <v>319</v>
      </c>
      <c r="C133" s="31"/>
      <c r="D133" s="31" t="s">
        <v>322</v>
      </c>
      <c r="E133" s="31" t="s">
        <v>906</v>
      </c>
      <c r="F133" s="31"/>
      <c r="G133" s="31" t="str">
        <f t="shared" si="62"/>
        <v/>
      </c>
      <c r="H133" s="31"/>
      <c r="I133" s="73"/>
      <c r="J133" s="73"/>
      <c r="K133" s="17">
        <v>100000</v>
      </c>
      <c r="L133" s="17">
        <v>200000</v>
      </c>
      <c r="M133" s="17">
        <v>400000</v>
      </c>
      <c r="N133" s="17">
        <v>800000</v>
      </c>
      <c r="O133" s="17">
        <v>1600000</v>
      </c>
      <c r="P133" s="17">
        <v>3200000</v>
      </c>
      <c r="R133" s="15"/>
      <c r="S133" s="15" cm="1">
        <f t="array" ref="S133">INDEX($K:$P,ROW(),MATCH(S$3,$K$2:$P$2,0))/12</f>
        <v>8333.3333333333339</v>
      </c>
      <c r="T133" s="15" cm="1">
        <f t="array" ref="T133">INDEX($K:$P,ROW(),MATCH(T$3,$K$2:$P$2,0))/12</f>
        <v>8333.3333333333339</v>
      </c>
      <c r="U133" s="15" cm="1">
        <f t="array" ref="U133">INDEX($K:$P,ROW(),MATCH(U$3,$K$2:$P$2,0))/12</f>
        <v>8333.3333333333339</v>
      </c>
      <c r="V133" s="15" cm="1">
        <f t="array" ref="V133">INDEX($K:$P,ROW(),MATCH(V$3,$K$2:$P$2,0))/12</f>
        <v>8333.3333333333339</v>
      </c>
      <c r="W133" s="15" cm="1">
        <f t="array" ref="W133">INDEX($K:$P,ROW(),MATCH(W$3,$K$2:$P$2,0))/12</f>
        <v>8333.3333333333339</v>
      </c>
      <c r="X133" s="15" cm="1">
        <f t="array" ref="X133">INDEX($K:$P,ROW(),MATCH(X$3,$K$2:$P$2,0))/12</f>
        <v>8333.3333333333339</v>
      </c>
      <c r="Y133" s="15" cm="1">
        <f t="array" ref="Y133">INDEX($K:$P,ROW(),MATCH(Y$3,$K$2:$P$2,0))/12</f>
        <v>8333.3333333333339</v>
      </c>
      <c r="Z133" s="15" cm="1">
        <f t="array" ref="Z133">INDEX($K:$P,ROW(),MATCH(Z$3,$K$2:$P$2,0))/12</f>
        <v>8333.3333333333339</v>
      </c>
      <c r="AA133" s="15" cm="1">
        <f t="array" ref="AA133">INDEX($K:$P,ROW(),MATCH(AA$3,$K$2:$P$2,0))/12</f>
        <v>8333.3333333333339</v>
      </c>
      <c r="AB133" s="15" cm="1">
        <f t="array" ref="AB133">INDEX($K:$P,ROW(),MATCH(AB$3,$K$2:$P$2,0))/12</f>
        <v>8333.3333333333339</v>
      </c>
      <c r="AC133" s="15" cm="1">
        <f t="array" ref="AC133">INDEX($K:$P,ROW(),MATCH(AC$3,$K$2:$P$2,0))/12</f>
        <v>8333.3333333333339</v>
      </c>
      <c r="AD133" s="15" cm="1">
        <f t="array" ref="AD133">INDEX($K:$P,ROW(),MATCH(AD$3,$K$2:$P$2,0))/12</f>
        <v>8333.3333333333339</v>
      </c>
      <c r="AE133" s="15" cm="1">
        <f t="array" ref="AE133">INDEX($K:$P,ROW(),MATCH(AE$3,$K$2:$P$2,0))/12</f>
        <v>16666.666666666668</v>
      </c>
      <c r="AF133" s="15" cm="1">
        <f t="array" ref="AF133">INDEX($K:$P,ROW(),MATCH(AF$3,$K$2:$P$2,0))/12</f>
        <v>16666.666666666668</v>
      </c>
      <c r="AG133" s="15" cm="1">
        <f t="array" ref="AG133">INDEX($K:$P,ROW(),MATCH(AG$3,$K$2:$P$2,0))/12</f>
        <v>16666.666666666668</v>
      </c>
      <c r="AH133" s="15" cm="1">
        <f t="array" ref="AH133">INDEX($K:$P,ROW(),MATCH(AH$3,$K$2:$P$2,0))/12</f>
        <v>16666.666666666668</v>
      </c>
      <c r="AI133" s="15" cm="1">
        <f t="array" ref="AI133">INDEX($K:$P,ROW(),MATCH(AI$3,$K$2:$P$2,0))/12</f>
        <v>16666.666666666668</v>
      </c>
      <c r="AJ133" s="15" cm="1">
        <f t="array" ref="AJ133">INDEX($K:$P,ROW(),MATCH(AJ$3,$K$2:$P$2,0))/12</f>
        <v>16666.666666666668</v>
      </c>
      <c r="AK133" s="15" cm="1">
        <f t="array" ref="AK133">INDEX($K:$P,ROW(),MATCH(AK$3,$K$2:$P$2,0))/12</f>
        <v>16666.666666666668</v>
      </c>
      <c r="AL133" s="15" cm="1">
        <f t="array" ref="AL133">INDEX($K:$P,ROW(),MATCH(AL$3,$K$2:$P$2,0))/12</f>
        <v>16666.666666666668</v>
      </c>
      <c r="AM133" s="15" cm="1">
        <f t="array" ref="AM133">INDEX($K:$P,ROW(),MATCH(AM$3,$K$2:$P$2,0))/12</f>
        <v>16666.666666666668</v>
      </c>
      <c r="AN133" s="15" cm="1">
        <f t="array" ref="AN133">INDEX($K:$P,ROW(),MATCH(AN$3,$K$2:$P$2,0))/12</f>
        <v>16666.666666666668</v>
      </c>
      <c r="AO133" s="15" cm="1">
        <f t="array" ref="AO133">INDEX($K:$P,ROW(),MATCH(AO$3,$K$2:$P$2,0))/12</f>
        <v>16666.666666666668</v>
      </c>
      <c r="AP133" s="15" cm="1">
        <f t="array" ref="AP133">INDEX($K:$P,ROW(),MATCH(AP$3,$K$2:$P$2,0))/12</f>
        <v>16666.666666666668</v>
      </c>
      <c r="AQ133" s="15" cm="1">
        <f t="array" ref="AQ133">INDEX($K:$P,ROW(),MATCH(AQ$3,$K$2:$P$2,0))/12</f>
        <v>33333.333333333336</v>
      </c>
      <c r="AR133" s="15" cm="1">
        <f t="array" ref="AR133">INDEX($K:$P,ROW(),MATCH(AR$3,$K$2:$P$2,0))/12</f>
        <v>33333.333333333336</v>
      </c>
      <c r="AS133" s="15" cm="1">
        <f t="array" ref="AS133">INDEX($K:$P,ROW(),MATCH(AS$3,$K$2:$P$2,0))/12</f>
        <v>33333.333333333336</v>
      </c>
      <c r="AT133" s="15" cm="1">
        <f t="array" ref="AT133">INDEX($K:$P,ROW(),MATCH(AT$3,$K$2:$P$2,0))/12</f>
        <v>33333.333333333336</v>
      </c>
      <c r="AU133" s="15" cm="1">
        <f t="array" ref="AU133">INDEX($K:$P,ROW(),MATCH(AU$3,$K$2:$P$2,0))/12</f>
        <v>33333.333333333336</v>
      </c>
      <c r="AV133" s="15" cm="1">
        <f t="array" ref="AV133">INDEX($K:$P,ROW(),MATCH(AV$3,$K$2:$P$2,0))/12</f>
        <v>33333.333333333336</v>
      </c>
      <c r="AW133" s="15" cm="1">
        <f t="array" ref="AW133">INDEX($K:$P,ROW(),MATCH(AW$3,$K$2:$P$2,0))/12</f>
        <v>33333.333333333336</v>
      </c>
      <c r="AX133" s="15" cm="1">
        <f t="array" ref="AX133">INDEX($K:$P,ROW(),MATCH(AX$3,$K$2:$P$2,0))/12</f>
        <v>33333.333333333336</v>
      </c>
      <c r="AY133" s="15" cm="1">
        <f t="array" ref="AY133">INDEX($K:$P,ROW(),MATCH(AY$3,$K$2:$P$2,0))/12</f>
        <v>33333.333333333336</v>
      </c>
      <c r="AZ133" s="15" cm="1">
        <f t="array" ref="AZ133">INDEX($K:$P,ROW(),MATCH(AZ$3,$K$2:$P$2,0))/12</f>
        <v>33333.333333333336</v>
      </c>
      <c r="BA133" s="15" cm="1">
        <f t="array" ref="BA133">INDEX($K:$P,ROW(),MATCH(BA$3,$K$2:$P$2,0))/12</f>
        <v>33333.333333333336</v>
      </c>
      <c r="BB133" s="15" cm="1">
        <f t="array" ref="BB133">INDEX($K:$P,ROW(),MATCH(BB$3,$K$2:$P$2,0))/12</f>
        <v>33333.333333333336</v>
      </c>
      <c r="BC133" s="15" cm="1">
        <f t="array" ref="BC133">INDEX($K:$P,ROW(),MATCH(BC$3,$K$2:$P$2,0))/12</f>
        <v>66666.666666666672</v>
      </c>
      <c r="BD133" s="15" cm="1">
        <f t="array" ref="BD133">INDEX($K:$P,ROW(),MATCH(BD$3,$K$2:$P$2,0))/12</f>
        <v>66666.666666666672</v>
      </c>
      <c r="BE133" s="15" cm="1">
        <f t="array" ref="BE133">INDEX($K:$P,ROW(),MATCH(BE$3,$K$2:$P$2,0))/12</f>
        <v>66666.666666666672</v>
      </c>
      <c r="BF133" s="15" cm="1">
        <f t="array" ref="BF133">INDEX($K:$P,ROW(),MATCH(BF$3,$K$2:$P$2,0))/12</f>
        <v>66666.666666666672</v>
      </c>
      <c r="BG133" s="15" cm="1">
        <f t="array" ref="BG133">INDEX($K:$P,ROW(),MATCH(BG$3,$K$2:$P$2,0))/12</f>
        <v>66666.666666666672</v>
      </c>
      <c r="BH133" s="15" cm="1">
        <f t="array" ref="BH133">INDEX($K:$P,ROW(),MATCH(BH$3,$K$2:$P$2,0))/12</f>
        <v>66666.666666666672</v>
      </c>
      <c r="BI133" s="15" cm="1">
        <f t="array" ref="BI133">INDEX($K:$P,ROW(),MATCH(BI$3,$K$2:$P$2,0))/12</f>
        <v>66666.666666666672</v>
      </c>
      <c r="BJ133" s="15" cm="1">
        <f t="array" ref="BJ133">INDEX($K:$P,ROW(),MATCH(BJ$3,$K$2:$P$2,0))/12</f>
        <v>66666.666666666672</v>
      </c>
      <c r="BK133" s="15" cm="1">
        <f t="array" ref="BK133">INDEX($K:$P,ROW(),MATCH(BK$3,$K$2:$P$2,0))/12</f>
        <v>66666.666666666672</v>
      </c>
      <c r="BL133" s="15" cm="1">
        <f t="array" ref="BL133">INDEX($K:$P,ROW(),MATCH(BL$3,$K$2:$P$2,0))/12</f>
        <v>66666.666666666672</v>
      </c>
      <c r="BM133" s="15" cm="1">
        <f t="array" ref="BM133">INDEX($K:$P,ROW(),MATCH(BM$3,$K$2:$P$2,0))/12</f>
        <v>66666.666666666672</v>
      </c>
      <c r="BN133" s="15" cm="1">
        <f t="array" ref="BN133">INDEX($K:$P,ROW(),MATCH(BN$3,$K$2:$P$2,0))/12</f>
        <v>66666.666666666672</v>
      </c>
      <c r="BO133" s="15" cm="1">
        <f t="array" ref="BO133">INDEX($K:$P,ROW(),MATCH(BO$3,$K$2:$P$2,0))/12</f>
        <v>133333.33333333334</v>
      </c>
      <c r="BP133" s="15" cm="1">
        <f t="array" ref="BP133">INDEX($K:$P,ROW(),MATCH(BP$3,$K$2:$P$2,0))/12</f>
        <v>133333.33333333334</v>
      </c>
      <c r="BQ133" s="15" cm="1">
        <f t="array" ref="BQ133">INDEX($K:$P,ROW(),MATCH(BQ$3,$K$2:$P$2,0))/12</f>
        <v>133333.33333333334</v>
      </c>
      <c r="BR133" s="15" cm="1">
        <f t="array" ref="BR133">INDEX($K:$P,ROW(),MATCH(BR$3,$K$2:$P$2,0))/12</f>
        <v>133333.33333333334</v>
      </c>
      <c r="BS133" s="15" cm="1">
        <f t="array" ref="BS133">INDEX($K:$P,ROW(),MATCH(BS$3,$K$2:$P$2,0))/12</f>
        <v>133333.33333333334</v>
      </c>
      <c r="BT133" s="15" cm="1">
        <f t="array" ref="BT133">INDEX($K:$P,ROW(),MATCH(BT$3,$K$2:$P$2,0))/12</f>
        <v>133333.33333333334</v>
      </c>
      <c r="BU133" s="15" cm="1">
        <f t="array" ref="BU133">INDEX($K:$P,ROW(),MATCH(BU$3,$K$2:$P$2,0))/12</f>
        <v>133333.33333333334</v>
      </c>
      <c r="BV133" s="15" cm="1">
        <f t="array" ref="BV133">INDEX($K:$P,ROW(),MATCH(BV$3,$K$2:$P$2,0))/12</f>
        <v>133333.33333333334</v>
      </c>
      <c r="BW133" s="15" cm="1">
        <f t="array" ref="BW133">INDEX($K:$P,ROW(),MATCH(BW$3,$K$2:$P$2,0))/12</f>
        <v>133333.33333333334</v>
      </c>
      <c r="BX133" s="15" cm="1">
        <f t="array" ref="BX133">INDEX($K:$P,ROW(),MATCH(BX$3,$K$2:$P$2,0))/12</f>
        <v>133333.33333333334</v>
      </c>
      <c r="BY133" s="15" cm="1">
        <f t="array" ref="BY133">INDEX($K:$P,ROW(),MATCH(BY$3,$K$2:$P$2,0))/12</f>
        <v>133333.33333333334</v>
      </c>
      <c r="BZ133" s="15" cm="1">
        <f t="array" ref="BZ133">INDEX($K:$P,ROW(),MATCH(BZ$3,$K$2:$P$2,0))/12</f>
        <v>133333.33333333334</v>
      </c>
      <c r="CA133" s="15" cm="1">
        <f t="array" ref="CA133">INDEX($K:$P,ROW(),MATCH(CA$3,$K$2:$P$2,0))/12</f>
        <v>266666.66666666669</v>
      </c>
      <c r="CB133" s="15" cm="1">
        <f t="array" ref="CB133">INDEX($K:$P,ROW(),MATCH(CB$3,$K$2:$P$2,0))/12</f>
        <v>266666.66666666669</v>
      </c>
      <c r="CC133" s="15" cm="1">
        <f t="array" ref="CC133">INDEX($K:$P,ROW(),MATCH(CC$3,$K$2:$P$2,0))/12</f>
        <v>266666.66666666669</v>
      </c>
      <c r="CD133" s="15" cm="1">
        <f t="array" ref="CD133">INDEX($K:$P,ROW(),MATCH(CD$3,$K$2:$P$2,0))/12</f>
        <v>266666.66666666669</v>
      </c>
      <c r="CE133" s="15" cm="1">
        <f t="array" ref="CE133">INDEX($K:$P,ROW(),MATCH(CE$3,$K$2:$P$2,0))/12</f>
        <v>266666.66666666669</v>
      </c>
      <c r="CF133" s="15" cm="1">
        <f t="array" ref="CF133">INDEX($K:$P,ROW(),MATCH(CF$3,$K$2:$P$2,0))/12</f>
        <v>266666.66666666669</v>
      </c>
      <c r="CG133" s="15" cm="1">
        <f t="array" ref="CG133">INDEX($K:$P,ROW(),MATCH(CG$3,$K$2:$P$2,0))/12</f>
        <v>266666.66666666669</v>
      </c>
      <c r="CH133" s="15" cm="1">
        <f t="array" ref="CH133">INDEX($K:$P,ROW(),MATCH(CH$3,$K$2:$P$2,0))/12</f>
        <v>266666.66666666669</v>
      </c>
      <c r="CI133" s="15" cm="1">
        <f t="array" ref="CI133">INDEX($K:$P,ROW(),MATCH(CI$3,$K$2:$P$2,0))/12</f>
        <v>266666.66666666669</v>
      </c>
      <c r="CJ133" s="15" cm="1">
        <f t="array" ref="CJ133">INDEX($K:$P,ROW(),MATCH(CJ$3,$K$2:$P$2,0))/12</f>
        <v>266666.66666666669</v>
      </c>
      <c r="CK133" s="15" cm="1">
        <f t="array" ref="CK133">INDEX($K:$P,ROW(),MATCH(CK$3,$K$2:$P$2,0))/12</f>
        <v>266666.66666666669</v>
      </c>
      <c r="CL133" s="15" cm="1">
        <f t="array" ref="CL133">INDEX($K:$P,ROW(),MATCH(CL$3,$K$2:$P$2,0))/12</f>
        <v>266666.66666666669</v>
      </c>
    </row>
    <row r="134" spans="2:90" x14ac:dyDescent="0.4">
      <c r="B134" s="135" t="s">
        <v>320</v>
      </c>
      <c r="C134" s="31"/>
      <c r="D134" s="31" t="s">
        <v>322</v>
      </c>
      <c r="E134" s="31" t="s">
        <v>906</v>
      </c>
      <c r="F134" s="31"/>
      <c r="G134" s="31" t="str">
        <f t="shared" si="62"/>
        <v/>
      </c>
      <c r="H134" s="31"/>
      <c r="I134" s="73"/>
      <c r="J134" s="73"/>
      <c r="K134" s="17">
        <v>100000</v>
      </c>
      <c r="L134" s="17">
        <v>200000</v>
      </c>
      <c r="M134" s="17">
        <v>400000</v>
      </c>
      <c r="N134" s="17">
        <v>800000</v>
      </c>
      <c r="O134" s="17">
        <v>1600000</v>
      </c>
      <c r="P134" s="17">
        <v>3200000</v>
      </c>
      <c r="R134" s="15"/>
      <c r="S134" s="15" cm="1">
        <f t="array" ref="S134">INDEX($K:$P,ROW(),MATCH(S$3,$K$2:$P$2,0))/12</f>
        <v>8333.3333333333339</v>
      </c>
      <c r="T134" s="15" cm="1">
        <f t="array" ref="T134">INDEX($K:$P,ROW(),MATCH(T$3,$K$2:$P$2,0))/12</f>
        <v>8333.3333333333339</v>
      </c>
      <c r="U134" s="15" cm="1">
        <f t="array" ref="U134">INDEX($K:$P,ROW(),MATCH(U$3,$K$2:$P$2,0))/12</f>
        <v>8333.3333333333339</v>
      </c>
      <c r="V134" s="15" cm="1">
        <f t="array" ref="V134">INDEX($K:$P,ROW(),MATCH(V$3,$K$2:$P$2,0))/12</f>
        <v>8333.3333333333339</v>
      </c>
      <c r="W134" s="15" cm="1">
        <f t="array" ref="W134">INDEX($K:$P,ROW(),MATCH(W$3,$K$2:$P$2,0))/12</f>
        <v>8333.3333333333339</v>
      </c>
      <c r="X134" s="15" cm="1">
        <f t="array" ref="X134">INDEX($K:$P,ROW(),MATCH(X$3,$K$2:$P$2,0))/12</f>
        <v>8333.3333333333339</v>
      </c>
      <c r="Y134" s="15" cm="1">
        <f t="array" ref="Y134">INDEX($K:$P,ROW(),MATCH(Y$3,$K$2:$P$2,0))/12</f>
        <v>8333.3333333333339</v>
      </c>
      <c r="Z134" s="15" cm="1">
        <f t="array" ref="Z134">INDEX($K:$P,ROW(),MATCH(Z$3,$K$2:$P$2,0))/12</f>
        <v>8333.3333333333339</v>
      </c>
      <c r="AA134" s="15" cm="1">
        <f t="array" ref="AA134">INDEX($K:$P,ROW(),MATCH(AA$3,$K$2:$P$2,0))/12</f>
        <v>8333.3333333333339</v>
      </c>
      <c r="AB134" s="15" cm="1">
        <f t="array" ref="AB134">INDEX($K:$P,ROW(),MATCH(AB$3,$K$2:$P$2,0))/12</f>
        <v>8333.3333333333339</v>
      </c>
      <c r="AC134" s="15" cm="1">
        <f t="array" ref="AC134">INDEX($K:$P,ROW(),MATCH(AC$3,$K$2:$P$2,0))/12</f>
        <v>8333.3333333333339</v>
      </c>
      <c r="AD134" s="15" cm="1">
        <f t="array" ref="AD134">INDEX($K:$P,ROW(),MATCH(AD$3,$K$2:$P$2,0))/12</f>
        <v>8333.3333333333339</v>
      </c>
      <c r="AE134" s="15" cm="1">
        <f t="array" ref="AE134">INDEX($K:$P,ROW(),MATCH(AE$3,$K$2:$P$2,0))/12</f>
        <v>16666.666666666668</v>
      </c>
      <c r="AF134" s="15" cm="1">
        <f t="array" ref="AF134">INDEX($K:$P,ROW(),MATCH(AF$3,$K$2:$P$2,0))/12</f>
        <v>16666.666666666668</v>
      </c>
      <c r="AG134" s="15" cm="1">
        <f t="array" ref="AG134">INDEX($K:$P,ROW(),MATCH(AG$3,$K$2:$P$2,0))/12</f>
        <v>16666.666666666668</v>
      </c>
      <c r="AH134" s="15" cm="1">
        <f t="array" ref="AH134">INDEX($K:$P,ROW(),MATCH(AH$3,$K$2:$P$2,0))/12</f>
        <v>16666.666666666668</v>
      </c>
      <c r="AI134" s="15" cm="1">
        <f t="array" ref="AI134">INDEX($K:$P,ROW(),MATCH(AI$3,$K$2:$P$2,0))/12</f>
        <v>16666.666666666668</v>
      </c>
      <c r="AJ134" s="15" cm="1">
        <f t="array" ref="AJ134">INDEX($K:$P,ROW(),MATCH(AJ$3,$K$2:$P$2,0))/12</f>
        <v>16666.666666666668</v>
      </c>
      <c r="AK134" s="15" cm="1">
        <f t="array" ref="AK134">INDEX($K:$P,ROW(),MATCH(AK$3,$K$2:$P$2,0))/12</f>
        <v>16666.666666666668</v>
      </c>
      <c r="AL134" s="15" cm="1">
        <f t="array" ref="AL134">INDEX($K:$P,ROW(),MATCH(AL$3,$K$2:$P$2,0))/12</f>
        <v>16666.666666666668</v>
      </c>
      <c r="AM134" s="15" cm="1">
        <f t="array" ref="AM134">INDEX($K:$P,ROW(),MATCH(AM$3,$K$2:$P$2,0))/12</f>
        <v>16666.666666666668</v>
      </c>
      <c r="AN134" s="15" cm="1">
        <f t="array" ref="AN134">INDEX($K:$P,ROW(),MATCH(AN$3,$K$2:$P$2,0))/12</f>
        <v>16666.666666666668</v>
      </c>
      <c r="AO134" s="15" cm="1">
        <f t="array" ref="AO134">INDEX($K:$P,ROW(),MATCH(AO$3,$K$2:$P$2,0))/12</f>
        <v>16666.666666666668</v>
      </c>
      <c r="AP134" s="15" cm="1">
        <f t="array" ref="AP134">INDEX($K:$P,ROW(),MATCH(AP$3,$K$2:$P$2,0))/12</f>
        <v>16666.666666666668</v>
      </c>
      <c r="AQ134" s="15" cm="1">
        <f t="array" ref="AQ134">INDEX($K:$P,ROW(),MATCH(AQ$3,$K$2:$P$2,0))/12</f>
        <v>33333.333333333336</v>
      </c>
      <c r="AR134" s="15" cm="1">
        <f t="array" ref="AR134">INDEX($K:$P,ROW(),MATCH(AR$3,$K$2:$P$2,0))/12</f>
        <v>33333.333333333336</v>
      </c>
      <c r="AS134" s="15" cm="1">
        <f t="array" ref="AS134">INDEX($K:$P,ROW(),MATCH(AS$3,$K$2:$P$2,0))/12</f>
        <v>33333.333333333336</v>
      </c>
      <c r="AT134" s="15" cm="1">
        <f t="array" ref="AT134">INDEX($K:$P,ROW(),MATCH(AT$3,$K$2:$P$2,0))/12</f>
        <v>33333.333333333336</v>
      </c>
      <c r="AU134" s="15" cm="1">
        <f t="array" ref="AU134">INDEX($K:$P,ROW(),MATCH(AU$3,$K$2:$P$2,0))/12</f>
        <v>33333.333333333336</v>
      </c>
      <c r="AV134" s="15" cm="1">
        <f t="array" ref="AV134">INDEX($K:$P,ROW(),MATCH(AV$3,$K$2:$P$2,0))/12</f>
        <v>33333.333333333336</v>
      </c>
      <c r="AW134" s="15" cm="1">
        <f t="array" ref="AW134">INDEX($K:$P,ROW(),MATCH(AW$3,$K$2:$P$2,0))/12</f>
        <v>33333.333333333336</v>
      </c>
      <c r="AX134" s="15" cm="1">
        <f t="array" ref="AX134">INDEX($K:$P,ROW(),MATCH(AX$3,$K$2:$P$2,0))/12</f>
        <v>33333.333333333336</v>
      </c>
      <c r="AY134" s="15" cm="1">
        <f t="array" ref="AY134">INDEX($K:$P,ROW(),MATCH(AY$3,$K$2:$P$2,0))/12</f>
        <v>33333.333333333336</v>
      </c>
      <c r="AZ134" s="15" cm="1">
        <f t="array" ref="AZ134">INDEX($K:$P,ROW(),MATCH(AZ$3,$K$2:$P$2,0))/12</f>
        <v>33333.333333333336</v>
      </c>
      <c r="BA134" s="15" cm="1">
        <f t="array" ref="BA134">INDEX($K:$P,ROW(),MATCH(BA$3,$K$2:$P$2,0))/12</f>
        <v>33333.333333333336</v>
      </c>
      <c r="BB134" s="15" cm="1">
        <f t="array" ref="BB134">INDEX($K:$P,ROW(),MATCH(BB$3,$K$2:$P$2,0))/12</f>
        <v>33333.333333333336</v>
      </c>
      <c r="BC134" s="15" cm="1">
        <f t="array" ref="BC134">INDEX($K:$P,ROW(),MATCH(BC$3,$K$2:$P$2,0))/12</f>
        <v>66666.666666666672</v>
      </c>
      <c r="BD134" s="15" cm="1">
        <f t="array" ref="BD134">INDEX($K:$P,ROW(),MATCH(BD$3,$K$2:$P$2,0))/12</f>
        <v>66666.666666666672</v>
      </c>
      <c r="BE134" s="15" cm="1">
        <f t="array" ref="BE134">INDEX($K:$P,ROW(),MATCH(BE$3,$K$2:$P$2,0))/12</f>
        <v>66666.666666666672</v>
      </c>
      <c r="BF134" s="15" cm="1">
        <f t="array" ref="BF134">INDEX($K:$P,ROW(),MATCH(BF$3,$K$2:$P$2,0))/12</f>
        <v>66666.666666666672</v>
      </c>
      <c r="BG134" s="15" cm="1">
        <f t="array" ref="BG134">INDEX($K:$P,ROW(),MATCH(BG$3,$K$2:$P$2,0))/12</f>
        <v>66666.666666666672</v>
      </c>
      <c r="BH134" s="15" cm="1">
        <f t="array" ref="BH134">INDEX($K:$P,ROW(),MATCH(BH$3,$K$2:$P$2,0))/12</f>
        <v>66666.666666666672</v>
      </c>
      <c r="BI134" s="15" cm="1">
        <f t="array" ref="BI134">INDEX($K:$P,ROW(),MATCH(BI$3,$K$2:$P$2,0))/12</f>
        <v>66666.666666666672</v>
      </c>
      <c r="BJ134" s="15" cm="1">
        <f t="array" ref="BJ134">INDEX($K:$P,ROW(),MATCH(BJ$3,$K$2:$P$2,0))/12</f>
        <v>66666.666666666672</v>
      </c>
      <c r="BK134" s="15" cm="1">
        <f t="array" ref="BK134">INDEX($K:$P,ROW(),MATCH(BK$3,$K$2:$P$2,0))/12</f>
        <v>66666.666666666672</v>
      </c>
      <c r="BL134" s="15" cm="1">
        <f t="array" ref="BL134">INDEX($K:$P,ROW(),MATCH(BL$3,$K$2:$P$2,0))/12</f>
        <v>66666.666666666672</v>
      </c>
      <c r="BM134" s="15" cm="1">
        <f t="array" ref="BM134">INDEX($K:$P,ROW(),MATCH(BM$3,$K$2:$P$2,0))/12</f>
        <v>66666.666666666672</v>
      </c>
      <c r="BN134" s="15" cm="1">
        <f t="array" ref="BN134">INDEX($K:$P,ROW(),MATCH(BN$3,$K$2:$P$2,0))/12</f>
        <v>66666.666666666672</v>
      </c>
      <c r="BO134" s="15" cm="1">
        <f t="array" ref="BO134">INDEX($K:$P,ROW(),MATCH(BO$3,$K$2:$P$2,0))/12</f>
        <v>133333.33333333334</v>
      </c>
      <c r="BP134" s="15" cm="1">
        <f t="array" ref="BP134">INDEX($K:$P,ROW(),MATCH(BP$3,$K$2:$P$2,0))/12</f>
        <v>133333.33333333334</v>
      </c>
      <c r="BQ134" s="15" cm="1">
        <f t="array" ref="BQ134">INDEX($K:$P,ROW(),MATCH(BQ$3,$K$2:$P$2,0))/12</f>
        <v>133333.33333333334</v>
      </c>
      <c r="BR134" s="15" cm="1">
        <f t="array" ref="BR134">INDEX($K:$P,ROW(),MATCH(BR$3,$K$2:$P$2,0))/12</f>
        <v>133333.33333333334</v>
      </c>
      <c r="BS134" s="15" cm="1">
        <f t="array" ref="BS134">INDEX($K:$P,ROW(),MATCH(BS$3,$K$2:$P$2,0))/12</f>
        <v>133333.33333333334</v>
      </c>
      <c r="BT134" s="15" cm="1">
        <f t="array" ref="BT134">INDEX($K:$P,ROW(),MATCH(BT$3,$K$2:$P$2,0))/12</f>
        <v>133333.33333333334</v>
      </c>
      <c r="BU134" s="15" cm="1">
        <f t="array" ref="BU134">INDEX($K:$P,ROW(),MATCH(BU$3,$K$2:$P$2,0))/12</f>
        <v>133333.33333333334</v>
      </c>
      <c r="BV134" s="15" cm="1">
        <f t="array" ref="BV134">INDEX($K:$P,ROW(),MATCH(BV$3,$K$2:$P$2,0))/12</f>
        <v>133333.33333333334</v>
      </c>
      <c r="BW134" s="15" cm="1">
        <f t="array" ref="BW134">INDEX($K:$P,ROW(),MATCH(BW$3,$K$2:$P$2,0))/12</f>
        <v>133333.33333333334</v>
      </c>
      <c r="BX134" s="15" cm="1">
        <f t="array" ref="BX134">INDEX($K:$P,ROW(),MATCH(BX$3,$K$2:$P$2,0))/12</f>
        <v>133333.33333333334</v>
      </c>
      <c r="BY134" s="15" cm="1">
        <f t="array" ref="BY134">INDEX($K:$P,ROW(),MATCH(BY$3,$K$2:$P$2,0))/12</f>
        <v>133333.33333333334</v>
      </c>
      <c r="BZ134" s="15" cm="1">
        <f t="array" ref="BZ134">INDEX($K:$P,ROW(),MATCH(BZ$3,$K$2:$P$2,0))/12</f>
        <v>133333.33333333334</v>
      </c>
      <c r="CA134" s="15" cm="1">
        <f t="array" ref="CA134">INDEX($K:$P,ROW(),MATCH(CA$3,$K$2:$P$2,0))/12</f>
        <v>266666.66666666669</v>
      </c>
      <c r="CB134" s="15" cm="1">
        <f t="array" ref="CB134">INDEX($K:$P,ROW(),MATCH(CB$3,$K$2:$P$2,0))/12</f>
        <v>266666.66666666669</v>
      </c>
      <c r="CC134" s="15" cm="1">
        <f t="array" ref="CC134">INDEX($K:$P,ROW(),MATCH(CC$3,$K$2:$P$2,0))/12</f>
        <v>266666.66666666669</v>
      </c>
      <c r="CD134" s="15" cm="1">
        <f t="array" ref="CD134">INDEX($K:$P,ROW(),MATCH(CD$3,$K$2:$P$2,0))/12</f>
        <v>266666.66666666669</v>
      </c>
      <c r="CE134" s="15" cm="1">
        <f t="array" ref="CE134">INDEX($K:$P,ROW(),MATCH(CE$3,$K$2:$P$2,0))/12</f>
        <v>266666.66666666669</v>
      </c>
      <c r="CF134" s="15" cm="1">
        <f t="array" ref="CF134">INDEX($K:$P,ROW(),MATCH(CF$3,$K$2:$P$2,0))/12</f>
        <v>266666.66666666669</v>
      </c>
      <c r="CG134" s="15" cm="1">
        <f t="array" ref="CG134">INDEX($K:$P,ROW(),MATCH(CG$3,$K$2:$P$2,0))/12</f>
        <v>266666.66666666669</v>
      </c>
      <c r="CH134" s="15" cm="1">
        <f t="array" ref="CH134">INDEX($K:$P,ROW(),MATCH(CH$3,$K$2:$P$2,0))/12</f>
        <v>266666.66666666669</v>
      </c>
      <c r="CI134" s="15" cm="1">
        <f t="array" ref="CI134">INDEX($K:$P,ROW(),MATCH(CI$3,$K$2:$P$2,0))/12</f>
        <v>266666.66666666669</v>
      </c>
      <c r="CJ134" s="15" cm="1">
        <f t="array" ref="CJ134">INDEX($K:$P,ROW(),MATCH(CJ$3,$K$2:$P$2,0))/12</f>
        <v>266666.66666666669</v>
      </c>
      <c r="CK134" s="15" cm="1">
        <f t="array" ref="CK134">INDEX($K:$P,ROW(),MATCH(CK$3,$K$2:$P$2,0))/12</f>
        <v>266666.66666666669</v>
      </c>
      <c r="CL134" s="15" cm="1">
        <f t="array" ref="CL134">INDEX($K:$P,ROW(),MATCH(CL$3,$K$2:$P$2,0))/12</f>
        <v>266666.66666666669</v>
      </c>
    </row>
    <row r="135" spans="2:90" x14ac:dyDescent="0.4">
      <c r="B135" s="135" t="s">
        <v>321</v>
      </c>
      <c r="C135" s="31"/>
      <c r="D135" s="31" t="s">
        <v>322</v>
      </c>
      <c r="E135" s="31" t="s">
        <v>906</v>
      </c>
      <c r="F135" s="31"/>
      <c r="G135" s="31" t="str">
        <f t="shared" si="62"/>
        <v/>
      </c>
      <c r="H135" s="31"/>
      <c r="I135" s="73"/>
      <c r="J135" s="73"/>
      <c r="K135" s="128">
        <v>100000</v>
      </c>
      <c r="L135" s="128">
        <v>200000</v>
      </c>
      <c r="M135" s="128">
        <v>400000</v>
      </c>
      <c r="N135" s="128">
        <v>800000</v>
      </c>
      <c r="O135" s="128">
        <v>1600000</v>
      </c>
      <c r="P135" s="128">
        <v>3200000</v>
      </c>
      <c r="R135" s="15"/>
      <c r="S135" s="129" cm="1">
        <f t="array" ref="S135">INDEX($K:$P,ROW(),MATCH(S$3,$K$2:$P$2,0))/12</f>
        <v>8333.3333333333339</v>
      </c>
      <c r="T135" s="129" cm="1">
        <f t="array" ref="T135">INDEX($K:$P,ROW(),MATCH(T$3,$K$2:$P$2,0))/12</f>
        <v>8333.3333333333339</v>
      </c>
      <c r="U135" s="129" cm="1">
        <f t="array" ref="U135">INDEX($K:$P,ROW(),MATCH(U$3,$K$2:$P$2,0))/12</f>
        <v>8333.3333333333339</v>
      </c>
      <c r="V135" s="129" cm="1">
        <f t="array" ref="V135">INDEX($K:$P,ROW(),MATCH(V$3,$K$2:$P$2,0))/12</f>
        <v>8333.3333333333339</v>
      </c>
      <c r="W135" s="129" cm="1">
        <f t="array" ref="W135">INDEX($K:$P,ROW(),MATCH(W$3,$K$2:$P$2,0))/12</f>
        <v>8333.3333333333339</v>
      </c>
      <c r="X135" s="129" cm="1">
        <f t="array" ref="X135">INDEX($K:$P,ROW(),MATCH(X$3,$K$2:$P$2,0))/12</f>
        <v>8333.3333333333339</v>
      </c>
      <c r="Y135" s="129" cm="1">
        <f t="array" ref="Y135">INDEX($K:$P,ROW(),MATCH(Y$3,$K$2:$P$2,0))/12</f>
        <v>8333.3333333333339</v>
      </c>
      <c r="Z135" s="129" cm="1">
        <f t="array" ref="Z135">INDEX($K:$P,ROW(),MATCH(Z$3,$K$2:$P$2,0))/12</f>
        <v>8333.3333333333339</v>
      </c>
      <c r="AA135" s="129" cm="1">
        <f t="array" ref="AA135">INDEX($K:$P,ROW(),MATCH(AA$3,$K$2:$P$2,0))/12</f>
        <v>8333.3333333333339</v>
      </c>
      <c r="AB135" s="129" cm="1">
        <f t="array" ref="AB135">INDEX($K:$P,ROW(),MATCH(AB$3,$K$2:$P$2,0))/12</f>
        <v>8333.3333333333339</v>
      </c>
      <c r="AC135" s="129" cm="1">
        <f t="array" ref="AC135">INDEX($K:$P,ROW(),MATCH(AC$3,$K$2:$P$2,0))/12</f>
        <v>8333.3333333333339</v>
      </c>
      <c r="AD135" s="129" cm="1">
        <f t="array" ref="AD135">INDEX($K:$P,ROW(),MATCH(AD$3,$K$2:$P$2,0))/12</f>
        <v>8333.3333333333339</v>
      </c>
      <c r="AE135" s="129" cm="1">
        <f t="array" ref="AE135">INDEX($K:$P,ROW(),MATCH(AE$3,$K$2:$P$2,0))/12</f>
        <v>16666.666666666668</v>
      </c>
      <c r="AF135" s="129" cm="1">
        <f t="array" ref="AF135">INDEX($K:$P,ROW(),MATCH(AF$3,$K$2:$P$2,0))/12</f>
        <v>16666.666666666668</v>
      </c>
      <c r="AG135" s="129" cm="1">
        <f t="array" ref="AG135">INDEX($K:$P,ROW(),MATCH(AG$3,$K$2:$P$2,0))/12</f>
        <v>16666.666666666668</v>
      </c>
      <c r="AH135" s="129" cm="1">
        <f t="array" ref="AH135">INDEX($K:$P,ROW(),MATCH(AH$3,$K$2:$P$2,0))/12</f>
        <v>16666.666666666668</v>
      </c>
      <c r="AI135" s="129" cm="1">
        <f t="array" ref="AI135">INDEX($K:$P,ROW(),MATCH(AI$3,$K$2:$P$2,0))/12</f>
        <v>16666.666666666668</v>
      </c>
      <c r="AJ135" s="129" cm="1">
        <f t="array" ref="AJ135">INDEX($K:$P,ROW(),MATCH(AJ$3,$K$2:$P$2,0))/12</f>
        <v>16666.666666666668</v>
      </c>
      <c r="AK135" s="129" cm="1">
        <f t="array" ref="AK135">INDEX($K:$P,ROW(),MATCH(AK$3,$K$2:$P$2,0))/12</f>
        <v>16666.666666666668</v>
      </c>
      <c r="AL135" s="129" cm="1">
        <f t="array" ref="AL135">INDEX($K:$P,ROW(),MATCH(AL$3,$K$2:$P$2,0))/12</f>
        <v>16666.666666666668</v>
      </c>
      <c r="AM135" s="129" cm="1">
        <f t="array" ref="AM135">INDEX($K:$P,ROW(),MATCH(AM$3,$K$2:$P$2,0))/12</f>
        <v>16666.666666666668</v>
      </c>
      <c r="AN135" s="129" cm="1">
        <f t="array" ref="AN135">INDEX($K:$P,ROW(),MATCH(AN$3,$K$2:$P$2,0))/12</f>
        <v>16666.666666666668</v>
      </c>
      <c r="AO135" s="129" cm="1">
        <f t="array" ref="AO135">INDEX($K:$P,ROW(),MATCH(AO$3,$K$2:$P$2,0))/12</f>
        <v>16666.666666666668</v>
      </c>
      <c r="AP135" s="129" cm="1">
        <f t="array" ref="AP135">INDEX($K:$P,ROW(),MATCH(AP$3,$K$2:$P$2,0))/12</f>
        <v>16666.666666666668</v>
      </c>
      <c r="AQ135" s="129" cm="1">
        <f t="array" ref="AQ135">INDEX($K:$P,ROW(),MATCH(AQ$3,$K$2:$P$2,0))/12</f>
        <v>33333.333333333336</v>
      </c>
      <c r="AR135" s="129" cm="1">
        <f t="array" ref="AR135">INDEX($K:$P,ROW(),MATCH(AR$3,$K$2:$P$2,0))/12</f>
        <v>33333.333333333336</v>
      </c>
      <c r="AS135" s="129" cm="1">
        <f t="array" ref="AS135">INDEX($K:$P,ROW(),MATCH(AS$3,$K$2:$P$2,0))/12</f>
        <v>33333.333333333336</v>
      </c>
      <c r="AT135" s="129" cm="1">
        <f t="array" ref="AT135">INDEX($K:$P,ROW(),MATCH(AT$3,$K$2:$P$2,0))/12</f>
        <v>33333.333333333336</v>
      </c>
      <c r="AU135" s="129" cm="1">
        <f t="array" ref="AU135">INDEX($K:$P,ROW(),MATCH(AU$3,$K$2:$P$2,0))/12</f>
        <v>33333.333333333336</v>
      </c>
      <c r="AV135" s="129" cm="1">
        <f t="array" ref="AV135">INDEX($K:$P,ROW(),MATCH(AV$3,$K$2:$P$2,0))/12</f>
        <v>33333.333333333336</v>
      </c>
      <c r="AW135" s="129" cm="1">
        <f t="array" ref="AW135">INDEX($K:$P,ROW(),MATCH(AW$3,$K$2:$P$2,0))/12</f>
        <v>33333.333333333336</v>
      </c>
      <c r="AX135" s="129" cm="1">
        <f t="array" ref="AX135">INDEX($K:$P,ROW(),MATCH(AX$3,$K$2:$P$2,0))/12</f>
        <v>33333.333333333336</v>
      </c>
      <c r="AY135" s="129" cm="1">
        <f t="array" ref="AY135">INDEX($K:$P,ROW(),MATCH(AY$3,$K$2:$P$2,0))/12</f>
        <v>33333.333333333336</v>
      </c>
      <c r="AZ135" s="129" cm="1">
        <f t="array" ref="AZ135">INDEX($K:$P,ROW(),MATCH(AZ$3,$K$2:$P$2,0))/12</f>
        <v>33333.333333333336</v>
      </c>
      <c r="BA135" s="129" cm="1">
        <f t="array" ref="BA135">INDEX($K:$P,ROW(),MATCH(BA$3,$K$2:$P$2,0))/12</f>
        <v>33333.333333333336</v>
      </c>
      <c r="BB135" s="129" cm="1">
        <f t="array" ref="BB135">INDEX($K:$P,ROW(),MATCH(BB$3,$K$2:$P$2,0))/12</f>
        <v>33333.333333333336</v>
      </c>
      <c r="BC135" s="129" cm="1">
        <f t="array" ref="BC135">INDEX($K:$P,ROW(),MATCH(BC$3,$K$2:$P$2,0))/12</f>
        <v>66666.666666666672</v>
      </c>
      <c r="BD135" s="129" cm="1">
        <f t="array" ref="BD135">INDEX($K:$P,ROW(),MATCH(BD$3,$K$2:$P$2,0))/12</f>
        <v>66666.666666666672</v>
      </c>
      <c r="BE135" s="129" cm="1">
        <f t="array" ref="BE135">INDEX($K:$P,ROW(),MATCH(BE$3,$K$2:$P$2,0))/12</f>
        <v>66666.666666666672</v>
      </c>
      <c r="BF135" s="129" cm="1">
        <f t="array" ref="BF135">INDEX($K:$P,ROW(),MATCH(BF$3,$K$2:$P$2,0))/12</f>
        <v>66666.666666666672</v>
      </c>
      <c r="BG135" s="129" cm="1">
        <f t="array" ref="BG135">INDEX($K:$P,ROW(),MATCH(BG$3,$K$2:$P$2,0))/12</f>
        <v>66666.666666666672</v>
      </c>
      <c r="BH135" s="129" cm="1">
        <f t="array" ref="BH135">INDEX($K:$P,ROW(),MATCH(BH$3,$K$2:$P$2,0))/12</f>
        <v>66666.666666666672</v>
      </c>
      <c r="BI135" s="129" cm="1">
        <f t="array" ref="BI135">INDEX($K:$P,ROW(),MATCH(BI$3,$K$2:$P$2,0))/12</f>
        <v>66666.666666666672</v>
      </c>
      <c r="BJ135" s="129" cm="1">
        <f t="array" ref="BJ135">INDEX($K:$P,ROW(),MATCH(BJ$3,$K$2:$P$2,0))/12</f>
        <v>66666.666666666672</v>
      </c>
      <c r="BK135" s="129" cm="1">
        <f t="array" ref="BK135">INDEX($K:$P,ROW(),MATCH(BK$3,$K$2:$P$2,0))/12</f>
        <v>66666.666666666672</v>
      </c>
      <c r="BL135" s="129" cm="1">
        <f t="array" ref="BL135">INDEX($K:$P,ROW(),MATCH(BL$3,$K$2:$P$2,0))/12</f>
        <v>66666.666666666672</v>
      </c>
      <c r="BM135" s="129" cm="1">
        <f t="array" ref="BM135">INDEX($K:$P,ROW(),MATCH(BM$3,$K$2:$P$2,0))/12</f>
        <v>66666.666666666672</v>
      </c>
      <c r="BN135" s="129" cm="1">
        <f t="array" ref="BN135">INDEX($K:$P,ROW(),MATCH(BN$3,$K$2:$P$2,0))/12</f>
        <v>66666.666666666672</v>
      </c>
      <c r="BO135" s="129" cm="1">
        <f t="array" ref="BO135">INDEX($K:$P,ROW(),MATCH(BO$3,$K$2:$P$2,0))/12</f>
        <v>133333.33333333334</v>
      </c>
      <c r="BP135" s="129" cm="1">
        <f t="array" ref="BP135">INDEX($K:$P,ROW(),MATCH(BP$3,$K$2:$P$2,0))/12</f>
        <v>133333.33333333334</v>
      </c>
      <c r="BQ135" s="129" cm="1">
        <f t="array" ref="BQ135">INDEX($K:$P,ROW(),MATCH(BQ$3,$K$2:$P$2,0))/12</f>
        <v>133333.33333333334</v>
      </c>
      <c r="BR135" s="129" cm="1">
        <f t="array" ref="BR135">INDEX($K:$P,ROW(),MATCH(BR$3,$K$2:$P$2,0))/12</f>
        <v>133333.33333333334</v>
      </c>
      <c r="BS135" s="129" cm="1">
        <f t="array" ref="BS135">INDEX($K:$P,ROW(),MATCH(BS$3,$K$2:$P$2,0))/12</f>
        <v>133333.33333333334</v>
      </c>
      <c r="BT135" s="129" cm="1">
        <f t="array" ref="BT135">INDEX($K:$P,ROW(),MATCH(BT$3,$K$2:$P$2,0))/12</f>
        <v>133333.33333333334</v>
      </c>
      <c r="BU135" s="129" cm="1">
        <f t="array" ref="BU135">INDEX($K:$P,ROW(),MATCH(BU$3,$K$2:$P$2,0))/12</f>
        <v>133333.33333333334</v>
      </c>
      <c r="BV135" s="129" cm="1">
        <f t="array" ref="BV135">INDEX($K:$P,ROW(),MATCH(BV$3,$K$2:$P$2,0))/12</f>
        <v>133333.33333333334</v>
      </c>
      <c r="BW135" s="129" cm="1">
        <f t="array" ref="BW135">INDEX($K:$P,ROW(),MATCH(BW$3,$K$2:$P$2,0))/12</f>
        <v>133333.33333333334</v>
      </c>
      <c r="BX135" s="129" cm="1">
        <f t="array" ref="BX135">INDEX($K:$P,ROW(),MATCH(BX$3,$K$2:$P$2,0))/12</f>
        <v>133333.33333333334</v>
      </c>
      <c r="BY135" s="129" cm="1">
        <f t="array" ref="BY135">INDEX($K:$P,ROW(),MATCH(BY$3,$K$2:$P$2,0))/12</f>
        <v>133333.33333333334</v>
      </c>
      <c r="BZ135" s="129" cm="1">
        <f t="array" ref="BZ135">INDEX($K:$P,ROW(),MATCH(BZ$3,$K$2:$P$2,0))/12</f>
        <v>133333.33333333334</v>
      </c>
      <c r="CA135" s="129" cm="1">
        <f t="array" ref="CA135">INDEX($K:$P,ROW(),MATCH(CA$3,$K$2:$P$2,0))/12</f>
        <v>266666.66666666669</v>
      </c>
      <c r="CB135" s="129" cm="1">
        <f t="array" ref="CB135">INDEX($K:$P,ROW(),MATCH(CB$3,$K$2:$P$2,0))/12</f>
        <v>266666.66666666669</v>
      </c>
      <c r="CC135" s="129" cm="1">
        <f t="array" ref="CC135">INDEX($K:$P,ROW(),MATCH(CC$3,$K$2:$P$2,0))/12</f>
        <v>266666.66666666669</v>
      </c>
      <c r="CD135" s="129" cm="1">
        <f t="array" ref="CD135">INDEX($K:$P,ROW(),MATCH(CD$3,$K$2:$P$2,0))/12</f>
        <v>266666.66666666669</v>
      </c>
      <c r="CE135" s="129" cm="1">
        <f t="array" ref="CE135">INDEX($K:$P,ROW(),MATCH(CE$3,$K$2:$P$2,0))/12</f>
        <v>266666.66666666669</v>
      </c>
      <c r="CF135" s="129" cm="1">
        <f t="array" ref="CF135">INDEX($K:$P,ROW(),MATCH(CF$3,$K$2:$P$2,0))/12</f>
        <v>266666.66666666669</v>
      </c>
      <c r="CG135" s="129" cm="1">
        <f t="array" ref="CG135">INDEX($K:$P,ROW(),MATCH(CG$3,$K$2:$P$2,0))/12</f>
        <v>266666.66666666669</v>
      </c>
      <c r="CH135" s="129" cm="1">
        <f t="array" ref="CH135">INDEX($K:$P,ROW(),MATCH(CH$3,$K$2:$P$2,0))/12</f>
        <v>266666.66666666669</v>
      </c>
      <c r="CI135" s="129" cm="1">
        <f t="array" ref="CI135">INDEX($K:$P,ROW(),MATCH(CI$3,$K$2:$P$2,0))/12</f>
        <v>266666.66666666669</v>
      </c>
      <c r="CJ135" s="129" cm="1">
        <f t="array" ref="CJ135">INDEX($K:$P,ROW(),MATCH(CJ$3,$K$2:$P$2,0))/12</f>
        <v>266666.66666666669</v>
      </c>
      <c r="CK135" s="129" cm="1">
        <f t="array" ref="CK135">INDEX($K:$P,ROW(),MATCH(CK$3,$K$2:$P$2,0))/12</f>
        <v>266666.66666666669</v>
      </c>
      <c r="CL135" s="129" cm="1">
        <f t="array" ref="CL135">INDEX($K:$P,ROW(),MATCH(CL$3,$K$2:$P$2,0))/12</f>
        <v>266666.66666666669</v>
      </c>
    </row>
    <row r="136" spans="2:90" x14ac:dyDescent="0.4">
      <c r="B136" s="122" t="str">
        <f ca="1">OFFSET(B136,ROW(B146)-ROW(B136),0)</f>
        <v># of assets</v>
      </c>
      <c r="C136" s="31" t="s">
        <v>937</v>
      </c>
      <c r="D136" s="31" t="s">
        <v>322</v>
      </c>
      <c r="E136" s="31" t="s">
        <v>906</v>
      </c>
      <c r="F136" s="31"/>
      <c r="G136" s="31" t="str">
        <f t="shared" si="62"/>
        <v/>
      </c>
      <c r="H136" s="31"/>
      <c r="I136" s="73"/>
      <c r="J136" s="73"/>
      <c r="K136" s="39">
        <f t="shared" ref="K136:P136" si="63">SUM(K132:K135)</f>
        <v>400000</v>
      </c>
      <c r="L136" s="39">
        <f t="shared" si="63"/>
        <v>800000</v>
      </c>
      <c r="M136" s="39">
        <f t="shared" si="63"/>
        <v>1600000</v>
      </c>
      <c r="N136" s="39">
        <f t="shared" si="63"/>
        <v>3200000</v>
      </c>
      <c r="O136" s="39">
        <f t="shared" si="63"/>
        <v>6400000</v>
      </c>
      <c r="P136" s="39">
        <f t="shared" si="63"/>
        <v>12800000</v>
      </c>
      <c r="R136" s="38"/>
      <c r="S136" s="38">
        <f t="shared" ref="S136" si="64">SUM(S132:S135)</f>
        <v>33333.333333333336</v>
      </c>
      <c r="T136" s="38">
        <f t="shared" ref="T136:AX136" si="65">SUM(T132:T135)</f>
        <v>33333.333333333336</v>
      </c>
      <c r="U136" s="38">
        <f t="shared" si="65"/>
        <v>33333.333333333336</v>
      </c>
      <c r="V136" s="38">
        <f t="shared" si="65"/>
        <v>33333.333333333336</v>
      </c>
      <c r="W136" s="38">
        <f t="shared" si="65"/>
        <v>33333.333333333336</v>
      </c>
      <c r="X136" s="38">
        <f t="shared" si="65"/>
        <v>33333.333333333336</v>
      </c>
      <c r="Y136" s="38">
        <f t="shared" si="65"/>
        <v>33333.333333333336</v>
      </c>
      <c r="Z136" s="38">
        <f t="shared" si="65"/>
        <v>33333.333333333336</v>
      </c>
      <c r="AA136" s="38">
        <f t="shared" si="65"/>
        <v>33333.333333333336</v>
      </c>
      <c r="AB136" s="38">
        <f t="shared" si="65"/>
        <v>33333.333333333336</v>
      </c>
      <c r="AC136" s="38">
        <f t="shared" si="65"/>
        <v>33333.333333333336</v>
      </c>
      <c r="AD136" s="38">
        <f t="shared" si="65"/>
        <v>33333.333333333336</v>
      </c>
      <c r="AE136" s="38">
        <f t="shared" si="65"/>
        <v>66666.666666666672</v>
      </c>
      <c r="AF136" s="38">
        <f t="shared" si="65"/>
        <v>66666.666666666672</v>
      </c>
      <c r="AG136" s="38">
        <f t="shared" si="65"/>
        <v>66666.666666666672</v>
      </c>
      <c r="AH136" s="38">
        <f t="shared" si="65"/>
        <v>66666.666666666672</v>
      </c>
      <c r="AI136" s="38">
        <f t="shared" si="65"/>
        <v>66666.666666666672</v>
      </c>
      <c r="AJ136" s="38">
        <f t="shared" si="65"/>
        <v>66666.666666666672</v>
      </c>
      <c r="AK136" s="38">
        <f t="shared" si="65"/>
        <v>66666.666666666672</v>
      </c>
      <c r="AL136" s="38">
        <f t="shared" si="65"/>
        <v>66666.666666666672</v>
      </c>
      <c r="AM136" s="38">
        <f t="shared" si="65"/>
        <v>66666.666666666672</v>
      </c>
      <c r="AN136" s="38">
        <f t="shared" si="65"/>
        <v>66666.666666666672</v>
      </c>
      <c r="AO136" s="38">
        <f t="shared" si="65"/>
        <v>66666.666666666672</v>
      </c>
      <c r="AP136" s="38">
        <f t="shared" si="65"/>
        <v>66666.666666666672</v>
      </c>
      <c r="AQ136" s="38">
        <f t="shared" si="65"/>
        <v>133333.33333333334</v>
      </c>
      <c r="AR136" s="38">
        <f t="shared" si="65"/>
        <v>133333.33333333334</v>
      </c>
      <c r="AS136" s="38">
        <f t="shared" si="65"/>
        <v>133333.33333333334</v>
      </c>
      <c r="AT136" s="38">
        <f t="shared" si="65"/>
        <v>133333.33333333334</v>
      </c>
      <c r="AU136" s="38">
        <f t="shared" si="65"/>
        <v>133333.33333333334</v>
      </c>
      <c r="AV136" s="38">
        <f t="shared" si="65"/>
        <v>133333.33333333334</v>
      </c>
      <c r="AW136" s="38">
        <f t="shared" si="65"/>
        <v>133333.33333333334</v>
      </c>
      <c r="AX136" s="38">
        <f t="shared" si="65"/>
        <v>133333.33333333334</v>
      </c>
      <c r="AY136" s="38">
        <f t="shared" ref="AY136:CD136" si="66">SUM(AY132:AY135)</f>
        <v>133333.33333333334</v>
      </c>
      <c r="AZ136" s="38">
        <f t="shared" si="66"/>
        <v>133333.33333333334</v>
      </c>
      <c r="BA136" s="38">
        <f t="shared" si="66"/>
        <v>133333.33333333334</v>
      </c>
      <c r="BB136" s="38">
        <f t="shared" si="66"/>
        <v>133333.33333333334</v>
      </c>
      <c r="BC136" s="38">
        <f t="shared" si="66"/>
        <v>266666.66666666669</v>
      </c>
      <c r="BD136" s="38">
        <f t="shared" si="66"/>
        <v>266666.66666666669</v>
      </c>
      <c r="BE136" s="38">
        <f t="shared" si="66"/>
        <v>266666.66666666669</v>
      </c>
      <c r="BF136" s="38">
        <f t="shared" si="66"/>
        <v>266666.66666666669</v>
      </c>
      <c r="BG136" s="38">
        <f t="shared" si="66"/>
        <v>266666.66666666669</v>
      </c>
      <c r="BH136" s="38">
        <f t="shared" si="66"/>
        <v>266666.66666666669</v>
      </c>
      <c r="BI136" s="38">
        <f t="shared" si="66"/>
        <v>266666.66666666669</v>
      </c>
      <c r="BJ136" s="38">
        <f t="shared" si="66"/>
        <v>266666.66666666669</v>
      </c>
      <c r="BK136" s="38">
        <f t="shared" si="66"/>
        <v>266666.66666666669</v>
      </c>
      <c r="BL136" s="38">
        <f t="shared" si="66"/>
        <v>266666.66666666669</v>
      </c>
      <c r="BM136" s="38">
        <f t="shared" si="66"/>
        <v>266666.66666666669</v>
      </c>
      <c r="BN136" s="38">
        <f t="shared" si="66"/>
        <v>266666.66666666669</v>
      </c>
      <c r="BO136" s="38">
        <f t="shared" si="66"/>
        <v>533333.33333333337</v>
      </c>
      <c r="BP136" s="38">
        <f t="shared" si="66"/>
        <v>533333.33333333337</v>
      </c>
      <c r="BQ136" s="38">
        <f t="shared" si="66"/>
        <v>533333.33333333337</v>
      </c>
      <c r="BR136" s="38">
        <f t="shared" si="66"/>
        <v>533333.33333333337</v>
      </c>
      <c r="BS136" s="38">
        <f t="shared" si="66"/>
        <v>533333.33333333337</v>
      </c>
      <c r="BT136" s="38">
        <f t="shared" si="66"/>
        <v>533333.33333333337</v>
      </c>
      <c r="BU136" s="38">
        <f t="shared" si="66"/>
        <v>533333.33333333337</v>
      </c>
      <c r="BV136" s="38">
        <f t="shared" si="66"/>
        <v>533333.33333333337</v>
      </c>
      <c r="BW136" s="38">
        <f t="shared" si="66"/>
        <v>533333.33333333337</v>
      </c>
      <c r="BX136" s="38">
        <f t="shared" si="66"/>
        <v>533333.33333333337</v>
      </c>
      <c r="BY136" s="38">
        <f t="shared" si="66"/>
        <v>533333.33333333337</v>
      </c>
      <c r="BZ136" s="38">
        <f t="shared" si="66"/>
        <v>533333.33333333337</v>
      </c>
      <c r="CA136" s="38">
        <f t="shared" si="66"/>
        <v>1066666.6666666667</v>
      </c>
      <c r="CB136" s="38">
        <f t="shared" si="66"/>
        <v>1066666.6666666667</v>
      </c>
      <c r="CC136" s="38">
        <f t="shared" si="66"/>
        <v>1066666.6666666667</v>
      </c>
      <c r="CD136" s="38">
        <f t="shared" si="66"/>
        <v>1066666.6666666667</v>
      </c>
      <c r="CE136" s="38">
        <f t="shared" ref="CE136:CK136" si="67">SUM(CE132:CE135)</f>
        <v>1066666.6666666667</v>
      </c>
      <c r="CF136" s="38">
        <f t="shared" si="67"/>
        <v>1066666.6666666667</v>
      </c>
      <c r="CG136" s="38">
        <f t="shared" si="67"/>
        <v>1066666.6666666667</v>
      </c>
      <c r="CH136" s="38">
        <f t="shared" si="67"/>
        <v>1066666.6666666667</v>
      </c>
      <c r="CI136" s="38">
        <f t="shared" si="67"/>
        <v>1066666.6666666667</v>
      </c>
      <c r="CJ136" s="38">
        <f t="shared" si="67"/>
        <v>1066666.6666666667</v>
      </c>
      <c r="CK136" s="38">
        <f t="shared" si="67"/>
        <v>1066666.6666666667</v>
      </c>
      <c r="CL136" s="38">
        <f t="shared" ref="CL136" si="68">SUM(CL132:CL135)</f>
        <v>1066666.6666666667</v>
      </c>
    </row>
    <row r="137" spans="2:90" x14ac:dyDescent="0.4">
      <c r="B137" s="184" t="str">
        <f>IFERROR(SUBSTITUTE(TRIM(LEFT(B130,SEARCH("-",B130)-1)),":",""),SUBSTITUTE(B130,":",""))</f>
        <v>Volume</v>
      </c>
      <c r="C137" s="31"/>
      <c r="D137" s="31" t="s">
        <v>322</v>
      </c>
      <c r="E137" s="31" t="s">
        <v>906</v>
      </c>
      <c r="F137" s="31"/>
      <c r="G137" s="31" t="s">
        <v>330</v>
      </c>
      <c r="H137" s="31"/>
      <c r="I137" s="73"/>
      <c r="J137" s="73"/>
      <c r="K137" s="39"/>
      <c r="L137" s="39"/>
      <c r="M137" s="39"/>
      <c r="N137" s="39"/>
      <c r="O137" s="39"/>
      <c r="P137" s="39"/>
      <c r="R137" s="38"/>
      <c r="S137" s="38"/>
      <c r="T137" s="38"/>
      <c r="U137" s="38"/>
      <c r="V137" s="38"/>
      <c r="W137" s="38"/>
      <c r="X137" s="38"/>
      <c r="Y137" s="38"/>
      <c r="Z137" s="38"/>
      <c r="AA137" s="38"/>
      <c r="AB137" s="38"/>
      <c r="AC137" s="38"/>
      <c r="AD137" s="38"/>
      <c r="AE137" s="38"/>
      <c r="AF137" s="38"/>
      <c r="AG137" s="38"/>
      <c r="AH137" s="38"/>
      <c r="AI137" s="38"/>
      <c r="AJ137" s="38"/>
      <c r="AK137" s="38"/>
      <c r="AL137" s="38"/>
      <c r="AM137" s="38"/>
      <c r="AN137" s="38"/>
      <c r="AO137" s="38"/>
      <c r="AP137" s="38"/>
      <c r="AQ137" s="38"/>
      <c r="AR137" s="38"/>
      <c r="AS137" s="38"/>
      <c r="AT137" s="38"/>
      <c r="AU137" s="38"/>
      <c r="AV137" s="38"/>
      <c r="AW137" s="38"/>
      <c r="AX137" s="38"/>
      <c r="AY137" s="38"/>
      <c r="AZ137" s="38"/>
      <c r="BA137" s="38"/>
      <c r="BB137" s="38"/>
      <c r="BC137" s="38"/>
      <c r="BD137" s="38"/>
      <c r="BE137" s="38"/>
      <c r="BF137" s="38"/>
      <c r="BG137" s="38"/>
      <c r="BH137" s="38"/>
      <c r="BI137" s="38"/>
      <c r="BJ137" s="38"/>
      <c r="BK137" s="38"/>
      <c r="BL137" s="38"/>
      <c r="BM137" s="38"/>
      <c r="BN137" s="38"/>
      <c r="BO137" s="38"/>
      <c r="BP137" s="38"/>
      <c r="BQ137" s="38"/>
      <c r="BR137" s="38"/>
      <c r="BS137" s="38"/>
      <c r="BT137" s="38"/>
      <c r="BU137" s="38"/>
      <c r="BV137" s="38"/>
      <c r="BW137" s="38"/>
      <c r="BX137" s="38"/>
      <c r="BY137" s="38"/>
      <c r="BZ137" s="38"/>
      <c r="CA137" s="38"/>
      <c r="CB137" s="38"/>
      <c r="CC137" s="38"/>
      <c r="CD137" s="38"/>
      <c r="CE137" s="38"/>
      <c r="CF137" s="38"/>
      <c r="CG137" s="38"/>
      <c r="CH137" s="38"/>
      <c r="CI137" s="38"/>
      <c r="CJ137" s="38"/>
      <c r="CK137" s="38"/>
      <c r="CL137" s="38"/>
    </row>
    <row r="138" spans="2:90" x14ac:dyDescent="0.4">
      <c r="B138" s="231" t="str">
        <f>IFERROR(SUBSTITUTE(TRIM(MID(B130, SEARCH("-", B130) + 1, LEN(B130))),":",""),"no unit")</f>
        <v>driven - list</v>
      </c>
      <c r="C138" s="31"/>
      <c r="D138" s="31" t="s">
        <v>322</v>
      </c>
      <c r="E138" s="31" t="s">
        <v>906</v>
      </c>
      <c r="F138" s="31"/>
      <c r="G138" s="31" t="s">
        <v>330</v>
      </c>
      <c r="H138" s="31"/>
      <c r="I138" s="73"/>
      <c r="J138" s="73"/>
      <c r="K138" s="39"/>
      <c r="L138" s="39"/>
      <c r="M138" s="39"/>
      <c r="N138" s="39"/>
      <c r="O138" s="39"/>
      <c r="P138" s="39"/>
      <c r="R138" s="38"/>
      <c r="S138" s="38"/>
      <c r="T138" s="38"/>
      <c r="U138" s="38"/>
      <c r="V138" s="38"/>
      <c r="W138" s="38"/>
      <c r="X138" s="38"/>
      <c r="Y138" s="38"/>
      <c r="Z138" s="38"/>
      <c r="AA138" s="38"/>
      <c r="AB138" s="38"/>
      <c r="AC138" s="38"/>
      <c r="AD138" s="38"/>
      <c r="AE138" s="38"/>
      <c r="AF138" s="38"/>
      <c r="AG138" s="38"/>
      <c r="AH138" s="38"/>
      <c r="AI138" s="38"/>
      <c r="AJ138" s="38"/>
      <c r="AK138" s="38"/>
      <c r="AL138" s="38"/>
      <c r="AM138" s="38"/>
      <c r="AN138" s="38"/>
      <c r="AO138" s="38"/>
      <c r="AP138" s="38"/>
      <c r="AQ138" s="38"/>
      <c r="AR138" s="38"/>
      <c r="AS138" s="38"/>
      <c r="AT138" s="38"/>
      <c r="AU138" s="38"/>
      <c r="AV138" s="38"/>
      <c r="AW138" s="38"/>
      <c r="AX138" s="38"/>
      <c r="AY138" s="38"/>
      <c r="AZ138" s="38"/>
      <c r="BA138" s="38"/>
      <c r="BB138" s="38"/>
      <c r="BC138" s="38"/>
      <c r="BD138" s="38"/>
      <c r="BE138" s="38"/>
      <c r="BF138" s="38"/>
      <c r="BG138" s="38"/>
      <c r="BH138" s="38"/>
      <c r="BI138" s="38"/>
      <c r="BJ138" s="38"/>
      <c r="BK138" s="38"/>
      <c r="BL138" s="38"/>
      <c r="BM138" s="38"/>
      <c r="BN138" s="38"/>
      <c r="BO138" s="38"/>
      <c r="BP138" s="38"/>
      <c r="BQ138" s="38"/>
      <c r="BR138" s="38"/>
      <c r="BS138" s="38"/>
      <c r="BT138" s="38"/>
      <c r="BU138" s="38"/>
      <c r="BV138" s="38"/>
      <c r="BW138" s="38"/>
      <c r="BX138" s="38"/>
      <c r="BY138" s="38"/>
      <c r="BZ138" s="38"/>
      <c r="CA138" s="38"/>
      <c r="CB138" s="38"/>
      <c r="CC138" s="38"/>
      <c r="CD138" s="38"/>
      <c r="CE138" s="38"/>
      <c r="CF138" s="38"/>
      <c r="CG138" s="38"/>
      <c r="CH138" s="38"/>
      <c r="CI138" s="38"/>
      <c r="CJ138" s="38"/>
      <c r="CK138" s="38"/>
      <c r="CL138" s="38"/>
    </row>
    <row r="139" spans="2:90" x14ac:dyDescent="0.4">
      <c r="B139" s="130" t="s">
        <v>332</v>
      </c>
      <c r="C139" s="31"/>
      <c r="D139" s="31" t="s">
        <v>322</v>
      </c>
      <c r="E139" s="31" t="s">
        <v>906</v>
      </c>
      <c r="F139" s="31"/>
      <c r="G139" s="31" t="s">
        <v>330</v>
      </c>
      <c r="H139" s="31"/>
      <c r="I139" s="73"/>
      <c r="J139" s="73"/>
      <c r="K139" s="39"/>
      <c r="L139" s="39"/>
      <c r="M139" s="39"/>
      <c r="N139" s="39"/>
      <c r="O139" s="39"/>
      <c r="P139" s="39"/>
      <c r="R139" s="38"/>
      <c r="S139" s="38"/>
      <c r="T139" s="38"/>
      <c r="U139" s="38"/>
      <c r="V139" s="38"/>
      <c r="W139" s="38"/>
      <c r="X139" s="38"/>
      <c r="Y139" s="38"/>
      <c r="Z139" s="38"/>
      <c r="AA139" s="38"/>
      <c r="AB139" s="38"/>
      <c r="AC139" s="38"/>
      <c r="AD139" s="38"/>
      <c r="AE139" s="38"/>
      <c r="AF139" s="38"/>
      <c r="AG139" s="38"/>
      <c r="AH139" s="38"/>
      <c r="AI139" s="38"/>
      <c r="AJ139" s="38"/>
      <c r="AK139" s="38"/>
      <c r="AL139" s="38"/>
      <c r="AM139" s="38"/>
      <c r="AN139" s="38"/>
      <c r="AO139" s="38"/>
      <c r="AP139" s="38"/>
      <c r="AQ139" s="38"/>
      <c r="AR139" s="38"/>
      <c r="AS139" s="38"/>
      <c r="AT139" s="38"/>
      <c r="AU139" s="38"/>
      <c r="AV139" s="38"/>
      <c r="AW139" s="38"/>
      <c r="AX139" s="38"/>
      <c r="AY139" s="38"/>
      <c r="AZ139" s="38"/>
      <c r="BA139" s="38"/>
      <c r="BB139" s="38"/>
      <c r="BC139" s="38"/>
      <c r="BD139" s="38"/>
      <c r="BE139" s="38"/>
      <c r="BF139" s="38"/>
      <c r="BG139" s="38"/>
      <c r="BH139" s="38"/>
      <c r="BI139" s="38"/>
      <c r="BJ139" s="38"/>
      <c r="BK139" s="38"/>
      <c r="BL139" s="38"/>
      <c r="BM139" s="38"/>
      <c r="BN139" s="38"/>
      <c r="BO139" s="38"/>
      <c r="BP139" s="38"/>
      <c r="BQ139" s="38"/>
      <c r="BR139" s="38"/>
      <c r="BS139" s="38"/>
      <c r="BT139" s="38"/>
      <c r="BU139" s="38"/>
      <c r="BV139" s="38"/>
      <c r="BW139" s="38"/>
      <c r="BX139" s="38"/>
      <c r="BY139" s="38"/>
      <c r="BZ139" s="38"/>
      <c r="CA139" s="38"/>
      <c r="CB139" s="38"/>
      <c r="CC139" s="38"/>
      <c r="CD139" s="38"/>
      <c r="CE139" s="38"/>
      <c r="CF139" s="38"/>
      <c r="CG139" s="38"/>
      <c r="CH139" s="38"/>
      <c r="CI139" s="38"/>
      <c r="CJ139" s="38"/>
      <c r="CK139" s="38"/>
      <c r="CL139" s="38"/>
    </row>
    <row r="140" spans="2:90" x14ac:dyDescent="0.4">
      <c r="B140" s="130" t="s">
        <v>331</v>
      </c>
      <c r="C140" s="31"/>
      <c r="D140" s="31" t="s">
        <v>322</v>
      </c>
      <c r="E140" s="31" t="s">
        <v>906</v>
      </c>
      <c r="F140" s="31"/>
      <c r="G140" s="31" t="s">
        <v>330</v>
      </c>
      <c r="H140" s="31"/>
      <c r="I140" s="73"/>
      <c r="J140" s="73"/>
      <c r="K140" s="39"/>
      <c r="L140" s="39"/>
      <c r="M140" s="39"/>
      <c r="N140" s="39"/>
      <c r="O140" s="39"/>
      <c r="P140" s="39"/>
      <c r="R140" s="38"/>
      <c r="S140" s="196" t="str">
        <f t="shared" ref="S140" si="69">ADDRESS(ROW(S136),COLUMN(S136),2)</f>
        <v>S$136</v>
      </c>
      <c r="T140" s="196" t="str">
        <f t="shared" ref="T140:AX140" si="70">ADDRESS(ROW(T136),COLUMN(T136),2)</f>
        <v>T$136</v>
      </c>
      <c r="U140" s="196" t="str">
        <f t="shared" si="70"/>
        <v>U$136</v>
      </c>
      <c r="V140" s="196" t="str">
        <f t="shared" si="70"/>
        <v>V$136</v>
      </c>
      <c r="W140" s="196" t="str">
        <f t="shared" si="70"/>
        <v>W$136</v>
      </c>
      <c r="X140" s="196" t="str">
        <f t="shared" si="70"/>
        <v>X$136</v>
      </c>
      <c r="Y140" s="196" t="str">
        <f t="shared" si="70"/>
        <v>Y$136</v>
      </c>
      <c r="Z140" s="196" t="str">
        <f t="shared" si="70"/>
        <v>Z$136</v>
      </c>
      <c r="AA140" s="196" t="str">
        <f t="shared" si="70"/>
        <v>AA$136</v>
      </c>
      <c r="AB140" s="196" t="str">
        <f t="shared" si="70"/>
        <v>AB$136</v>
      </c>
      <c r="AC140" s="196" t="str">
        <f t="shared" si="70"/>
        <v>AC$136</v>
      </c>
      <c r="AD140" s="196" t="str">
        <f t="shared" si="70"/>
        <v>AD$136</v>
      </c>
      <c r="AE140" s="196" t="str">
        <f t="shared" si="70"/>
        <v>AE$136</v>
      </c>
      <c r="AF140" s="196" t="str">
        <f t="shared" si="70"/>
        <v>AF$136</v>
      </c>
      <c r="AG140" s="196" t="str">
        <f t="shared" si="70"/>
        <v>AG$136</v>
      </c>
      <c r="AH140" s="196" t="str">
        <f t="shared" si="70"/>
        <v>AH$136</v>
      </c>
      <c r="AI140" s="196" t="str">
        <f t="shared" si="70"/>
        <v>AI$136</v>
      </c>
      <c r="AJ140" s="196" t="str">
        <f t="shared" si="70"/>
        <v>AJ$136</v>
      </c>
      <c r="AK140" s="196" t="str">
        <f t="shared" si="70"/>
        <v>AK$136</v>
      </c>
      <c r="AL140" s="196" t="str">
        <f t="shared" si="70"/>
        <v>AL$136</v>
      </c>
      <c r="AM140" s="196" t="str">
        <f t="shared" si="70"/>
        <v>AM$136</v>
      </c>
      <c r="AN140" s="196" t="str">
        <f t="shared" si="70"/>
        <v>AN$136</v>
      </c>
      <c r="AO140" s="196" t="str">
        <f t="shared" si="70"/>
        <v>AO$136</v>
      </c>
      <c r="AP140" s="196" t="str">
        <f t="shared" si="70"/>
        <v>AP$136</v>
      </c>
      <c r="AQ140" s="196" t="str">
        <f t="shared" si="70"/>
        <v>AQ$136</v>
      </c>
      <c r="AR140" s="196" t="str">
        <f t="shared" si="70"/>
        <v>AR$136</v>
      </c>
      <c r="AS140" s="196" t="str">
        <f t="shared" si="70"/>
        <v>AS$136</v>
      </c>
      <c r="AT140" s="196" t="str">
        <f t="shared" si="70"/>
        <v>AT$136</v>
      </c>
      <c r="AU140" s="196" t="str">
        <f t="shared" si="70"/>
        <v>AU$136</v>
      </c>
      <c r="AV140" s="196" t="str">
        <f t="shared" si="70"/>
        <v>AV$136</v>
      </c>
      <c r="AW140" s="196" t="str">
        <f t="shared" si="70"/>
        <v>AW$136</v>
      </c>
      <c r="AX140" s="196" t="str">
        <f t="shared" si="70"/>
        <v>AX$136</v>
      </c>
      <c r="AY140" s="196" t="str">
        <f t="shared" ref="AY140:CD140" si="71">ADDRESS(ROW(AY136),COLUMN(AY136),2)</f>
        <v>AY$136</v>
      </c>
      <c r="AZ140" s="196" t="str">
        <f t="shared" si="71"/>
        <v>AZ$136</v>
      </c>
      <c r="BA140" s="196" t="str">
        <f t="shared" si="71"/>
        <v>BA$136</v>
      </c>
      <c r="BB140" s="196" t="str">
        <f t="shared" si="71"/>
        <v>BB$136</v>
      </c>
      <c r="BC140" s="196" t="str">
        <f t="shared" si="71"/>
        <v>BC$136</v>
      </c>
      <c r="BD140" s="196" t="str">
        <f t="shared" si="71"/>
        <v>BD$136</v>
      </c>
      <c r="BE140" s="196" t="str">
        <f t="shared" si="71"/>
        <v>BE$136</v>
      </c>
      <c r="BF140" s="196" t="str">
        <f t="shared" si="71"/>
        <v>BF$136</v>
      </c>
      <c r="BG140" s="196" t="str">
        <f t="shared" si="71"/>
        <v>BG$136</v>
      </c>
      <c r="BH140" s="196" t="str">
        <f t="shared" si="71"/>
        <v>BH$136</v>
      </c>
      <c r="BI140" s="196" t="str">
        <f t="shared" si="71"/>
        <v>BI$136</v>
      </c>
      <c r="BJ140" s="196" t="str">
        <f t="shared" si="71"/>
        <v>BJ$136</v>
      </c>
      <c r="BK140" s="196" t="str">
        <f t="shared" si="71"/>
        <v>BK$136</v>
      </c>
      <c r="BL140" s="196" t="str">
        <f t="shared" si="71"/>
        <v>BL$136</v>
      </c>
      <c r="BM140" s="196" t="str">
        <f t="shared" si="71"/>
        <v>BM$136</v>
      </c>
      <c r="BN140" s="196" t="str">
        <f t="shared" si="71"/>
        <v>BN$136</v>
      </c>
      <c r="BO140" s="196" t="str">
        <f t="shared" si="71"/>
        <v>BO$136</v>
      </c>
      <c r="BP140" s="196" t="str">
        <f t="shared" si="71"/>
        <v>BP$136</v>
      </c>
      <c r="BQ140" s="196" t="str">
        <f t="shared" si="71"/>
        <v>BQ$136</v>
      </c>
      <c r="BR140" s="196" t="str">
        <f t="shared" si="71"/>
        <v>BR$136</v>
      </c>
      <c r="BS140" s="196" t="str">
        <f t="shared" si="71"/>
        <v>BS$136</v>
      </c>
      <c r="BT140" s="196" t="str">
        <f t="shared" si="71"/>
        <v>BT$136</v>
      </c>
      <c r="BU140" s="196" t="str">
        <f t="shared" si="71"/>
        <v>BU$136</v>
      </c>
      <c r="BV140" s="196" t="str">
        <f t="shared" si="71"/>
        <v>BV$136</v>
      </c>
      <c r="BW140" s="196" t="str">
        <f t="shared" si="71"/>
        <v>BW$136</v>
      </c>
      <c r="BX140" s="196" t="str">
        <f t="shared" si="71"/>
        <v>BX$136</v>
      </c>
      <c r="BY140" s="196" t="str">
        <f t="shared" si="71"/>
        <v>BY$136</v>
      </c>
      <c r="BZ140" s="196" t="str">
        <f t="shared" si="71"/>
        <v>BZ$136</v>
      </c>
      <c r="CA140" s="196" t="str">
        <f t="shared" si="71"/>
        <v>CA$136</v>
      </c>
      <c r="CB140" s="196" t="str">
        <f t="shared" si="71"/>
        <v>CB$136</v>
      </c>
      <c r="CC140" s="196" t="str">
        <f t="shared" si="71"/>
        <v>CC$136</v>
      </c>
      <c r="CD140" s="196" t="str">
        <f t="shared" si="71"/>
        <v>CD$136</v>
      </c>
      <c r="CE140" s="196" t="str">
        <f t="shared" ref="CE140:CK140" si="72">ADDRESS(ROW(CE136),COLUMN(CE136),2)</f>
        <v>CE$136</v>
      </c>
      <c r="CF140" s="196" t="str">
        <f t="shared" si="72"/>
        <v>CF$136</v>
      </c>
      <c r="CG140" s="196" t="str">
        <f t="shared" si="72"/>
        <v>CG$136</v>
      </c>
      <c r="CH140" s="196" t="str">
        <f t="shared" si="72"/>
        <v>CH$136</v>
      </c>
      <c r="CI140" s="196" t="str">
        <f t="shared" si="72"/>
        <v>CI$136</v>
      </c>
      <c r="CJ140" s="196" t="str">
        <f t="shared" si="72"/>
        <v>CJ$136</v>
      </c>
      <c r="CK140" s="196" t="str">
        <f t="shared" si="72"/>
        <v>CK$136</v>
      </c>
      <c r="CL140" s="196" t="str">
        <f t="shared" ref="CL140" si="73">ADDRESS(ROW(CL136),COLUMN(CL136),2)</f>
        <v>CL$136</v>
      </c>
    </row>
    <row r="141" spans="2:90" x14ac:dyDescent="0.4">
      <c r="B141" s="8" t="str">
        <f>"Secondary label: "</f>
        <v xml:space="preserve">Secondary label: </v>
      </c>
      <c r="C141" s="12"/>
      <c r="D141" s="12" t="s">
        <v>322</v>
      </c>
      <c r="E141" s="12" t="s">
        <v>906</v>
      </c>
      <c r="F141" s="12"/>
      <c r="G141" s="12" t="s">
        <v>330</v>
      </c>
      <c r="H141" s="12"/>
      <c r="I141" s="60"/>
      <c r="J141" s="60"/>
      <c r="K141" s="15"/>
      <c r="L141" s="15"/>
      <c r="M141" s="15"/>
      <c r="N141" s="15"/>
      <c r="O141" s="15"/>
      <c r="P141" s="15"/>
      <c r="R141" s="15"/>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76"/>
      <c r="AS141" s="76"/>
      <c r="AT141" s="76"/>
      <c r="AU141" s="76"/>
      <c r="AV141" s="76"/>
      <c r="AW141" s="76"/>
      <c r="AX141" s="76"/>
      <c r="AY141" s="76"/>
      <c r="AZ141" s="76"/>
      <c r="BA141" s="76"/>
      <c r="BB141" s="76"/>
      <c r="BC141" s="76"/>
      <c r="BD141" s="76"/>
      <c r="BE141" s="76"/>
      <c r="BF141" s="76"/>
      <c r="BG141" s="76"/>
      <c r="BH141" s="76"/>
      <c r="BI141" s="76"/>
      <c r="BJ141" s="76"/>
      <c r="BK141" s="76"/>
      <c r="BL141" s="76"/>
      <c r="BM141" s="76"/>
      <c r="BN141" s="76"/>
      <c r="BO141" s="76"/>
      <c r="BP141" s="76"/>
      <c r="BQ141" s="76"/>
      <c r="BR141" s="76"/>
      <c r="BS141" s="76"/>
      <c r="BT141" s="76"/>
      <c r="BU141" s="76"/>
      <c r="BV141" s="76"/>
      <c r="BW141" s="76"/>
      <c r="BX141" s="76"/>
      <c r="BY141" s="76"/>
      <c r="BZ141" s="76"/>
      <c r="CA141" s="76"/>
      <c r="CB141" s="76"/>
      <c r="CC141" s="76"/>
      <c r="CD141" s="76"/>
      <c r="CE141" s="76"/>
      <c r="CF141" s="76"/>
      <c r="CG141" s="76"/>
      <c r="CH141" s="76"/>
      <c r="CI141" s="76"/>
      <c r="CJ141" s="76"/>
      <c r="CK141" s="76"/>
      <c r="CL141" s="76"/>
    </row>
    <row r="142" spans="2:90" x14ac:dyDescent="0.4">
      <c r="C142" s="12"/>
      <c r="D142" s="12" t="s">
        <v>322</v>
      </c>
      <c r="E142" s="12" t="s">
        <v>906</v>
      </c>
      <c r="F142" s="12"/>
      <c r="G142" s="12" t="s">
        <v>330</v>
      </c>
      <c r="H142" s="12"/>
      <c r="I142" s="60"/>
      <c r="J142" s="60"/>
      <c r="K142" s="15"/>
      <c r="L142" s="15"/>
      <c r="M142" s="15"/>
      <c r="N142" s="15"/>
      <c r="O142" s="15"/>
      <c r="P142" s="15"/>
      <c r="R142" s="15"/>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76"/>
      <c r="AS142" s="76"/>
      <c r="AT142" s="76"/>
      <c r="AU142" s="76"/>
      <c r="AV142" s="76"/>
      <c r="AW142" s="76"/>
      <c r="AX142" s="76"/>
      <c r="AY142" s="76"/>
      <c r="AZ142" s="76"/>
      <c r="BA142" s="76"/>
      <c r="BB142" s="76"/>
      <c r="BC142" s="76"/>
      <c r="BD142" s="76"/>
      <c r="BE142" s="76"/>
      <c r="BF142" s="76"/>
      <c r="BG142" s="76"/>
      <c r="BH142" s="76"/>
      <c r="BI142" s="76"/>
      <c r="BJ142" s="76"/>
      <c r="BK142" s="76"/>
      <c r="BL142" s="76"/>
      <c r="BM142" s="76"/>
      <c r="BN142" s="76"/>
      <c r="BO142" s="76"/>
      <c r="BP142" s="76"/>
      <c r="BQ142" s="76"/>
      <c r="BR142" s="76"/>
      <c r="BS142" s="76"/>
      <c r="BT142" s="76"/>
      <c r="BU142" s="76"/>
      <c r="BV142" s="76"/>
      <c r="BW142" s="76"/>
      <c r="BX142" s="76"/>
      <c r="BY142" s="76"/>
      <c r="BZ142" s="76"/>
      <c r="CA142" s="76"/>
      <c r="CB142" s="76"/>
      <c r="CC142" s="76"/>
      <c r="CD142" s="76"/>
      <c r="CE142" s="76"/>
      <c r="CF142" s="76"/>
      <c r="CG142" s="76"/>
      <c r="CH142" s="76"/>
      <c r="CI142" s="76"/>
      <c r="CJ142" s="76"/>
      <c r="CK142" s="76"/>
      <c r="CL142" s="76"/>
    </row>
    <row r="143" spans="2:90" x14ac:dyDescent="0.4">
      <c r="B143" s="8" t="s">
        <v>461</v>
      </c>
      <c r="C143" s="12"/>
      <c r="D143" s="12" t="s">
        <v>322</v>
      </c>
      <c r="E143" s="12" t="s">
        <v>906</v>
      </c>
      <c r="F143" s="12"/>
      <c r="G143" s="12" t="s">
        <v>330</v>
      </c>
      <c r="H143" s="12"/>
      <c r="I143" s="60"/>
      <c r="J143" s="60"/>
      <c r="K143" s="15"/>
      <c r="L143" s="15"/>
      <c r="M143" s="15"/>
      <c r="N143" s="15"/>
      <c r="O143" s="15"/>
      <c r="P143" s="15"/>
      <c r="R143" s="15"/>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76"/>
      <c r="AS143" s="76"/>
      <c r="AT143" s="76"/>
      <c r="AU143" s="76"/>
      <c r="AV143" s="76"/>
      <c r="AW143" s="76"/>
      <c r="AX143" s="76"/>
      <c r="AY143" s="76"/>
      <c r="AZ143" s="76"/>
      <c r="BA143" s="76"/>
      <c r="BB143" s="76"/>
      <c r="BC143" s="76"/>
      <c r="BD143" s="76"/>
      <c r="BE143" s="76"/>
      <c r="BF143" s="76"/>
      <c r="BG143" s="76"/>
      <c r="BH143" s="76"/>
      <c r="BI143" s="76"/>
      <c r="BJ143" s="76"/>
      <c r="BK143" s="76"/>
      <c r="BL143" s="76"/>
      <c r="BM143" s="76"/>
      <c r="BN143" s="76"/>
      <c r="BO143" s="76"/>
      <c r="BP143" s="76"/>
      <c r="BQ143" s="76"/>
      <c r="BR143" s="76"/>
      <c r="BS143" s="76"/>
      <c r="BT143" s="76"/>
      <c r="BU143" s="76"/>
      <c r="BV143" s="76"/>
      <c r="BW143" s="76"/>
      <c r="BX143" s="76"/>
      <c r="BY143" s="76"/>
      <c r="BZ143" s="76"/>
      <c r="CA143" s="76"/>
      <c r="CB143" s="76"/>
      <c r="CC143" s="76"/>
      <c r="CD143" s="76"/>
      <c r="CE143" s="76"/>
      <c r="CF143" s="76"/>
      <c r="CG143" s="76"/>
      <c r="CH143" s="76"/>
      <c r="CI143" s="76"/>
      <c r="CJ143" s="76"/>
      <c r="CK143" s="76"/>
      <c r="CL143" s="76"/>
    </row>
    <row r="144" spans="2:90" x14ac:dyDescent="0.4">
      <c r="B144" s="8" t="s">
        <v>462</v>
      </c>
      <c r="C144" s="12"/>
      <c r="D144" s="12" t="s">
        <v>322</v>
      </c>
      <c r="E144" s="12" t="s">
        <v>906</v>
      </c>
      <c r="F144" s="12"/>
      <c r="G144" s="12" t="s">
        <v>330</v>
      </c>
      <c r="H144" s="12"/>
      <c r="I144" s="60"/>
      <c r="J144" s="60"/>
      <c r="K144" s="15"/>
      <c r="L144" s="15"/>
      <c r="M144" s="15"/>
      <c r="N144" s="15"/>
      <c r="O144" s="15"/>
      <c r="P144" s="15"/>
      <c r="R144" s="15"/>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76"/>
      <c r="AS144" s="76"/>
      <c r="AT144" s="76"/>
      <c r="AU144" s="76"/>
      <c r="AV144" s="76"/>
      <c r="AW144" s="76"/>
      <c r="AX144" s="76"/>
      <c r="AY144" s="76"/>
      <c r="AZ144" s="76"/>
      <c r="BA144" s="76"/>
      <c r="BB144" s="76"/>
      <c r="BC144" s="76"/>
      <c r="BD144" s="76"/>
      <c r="BE144" s="76"/>
      <c r="BF144" s="76"/>
      <c r="BG144" s="76"/>
      <c r="BH144" s="76"/>
      <c r="BI144" s="76"/>
      <c r="BJ144" s="76"/>
      <c r="BK144" s="76"/>
      <c r="BL144" s="76"/>
      <c r="BM144" s="76"/>
      <c r="BN144" s="76"/>
      <c r="BO144" s="76"/>
      <c r="BP144" s="76"/>
      <c r="BQ144" s="76"/>
      <c r="BR144" s="76"/>
      <c r="BS144" s="76"/>
      <c r="BT144" s="76"/>
      <c r="BU144" s="76"/>
      <c r="BV144" s="76"/>
      <c r="BW144" s="76"/>
      <c r="BX144" s="76"/>
      <c r="BY144" s="76"/>
      <c r="BZ144" s="76"/>
      <c r="CA144" s="76"/>
      <c r="CB144" s="76"/>
      <c r="CC144" s="76"/>
      <c r="CD144" s="76"/>
      <c r="CE144" s="76"/>
      <c r="CF144" s="76"/>
      <c r="CG144" s="76"/>
      <c r="CH144" s="76"/>
      <c r="CI144" s="76"/>
      <c r="CJ144" s="76"/>
      <c r="CK144" s="76"/>
      <c r="CL144" s="76"/>
    </row>
    <row r="145" spans="2:90" x14ac:dyDescent="0.4">
      <c r="B145" s="178" t="s">
        <v>457</v>
      </c>
      <c r="C145" s="179"/>
      <c r="D145" s="179"/>
      <c r="E145" s="179" t="s">
        <v>906</v>
      </c>
      <c r="F145" s="179"/>
      <c r="G145" s="179"/>
      <c r="H145" s="179"/>
      <c r="I145" s="180"/>
      <c r="J145" s="180"/>
      <c r="K145" s="181"/>
      <c r="L145" s="181"/>
      <c r="M145" s="181"/>
      <c r="N145" s="181"/>
      <c r="O145" s="181"/>
      <c r="P145" s="181"/>
      <c r="R145" s="182"/>
      <c r="S145" s="183"/>
      <c r="T145" s="183"/>
      <c r="U145" s="183"/>
      <c r="V145" s="183"/>
      <c r="W145" s="183"/>
      <c r="X145" s="183"/>
      <c r="Y145" s="183"/>
      <c r="Z145" s="183"/>
      <c r="AA145" s="183"/>
      <c r="AB145" s="183"/>
      <c r="AC145" s="183"/>
      <c r="AD145" s="183"/>
      <c r="AE145" s="183"/>
      <c r="AF145" s="183"/>
      <c r="AG145" s="183"/>
      <c r="AH145" s="183"/>
      <c r="AI145" s="183"/>
      <c r="AJ145" s="183"/>
      <c r="AK145" s="183"/>
      <c r="AL145" s="183"/>
      <c r="AM145" s="183"/>
      <c r="AN145" s="183"/>
      <c r="AO145" s="183"/>
      <c r="AP145" s="183"/>
      <c r="AQ145" s="183"/>
      <c r="AR145" s="183"/>
      <c r="AS145" s="183"/>
      <c r="AT145" s="183"/>
      <c r="AU145" s="183"/>
      <c r="AV145" s="183"/>
      <c r="AW145" s="183"/>
      <c r="AX145" s="183"/>
      <c r="AY145" s="183"/>
      <c r="AZ145" s="183"/>
      <c r="BA145" s="183"/>
      <c r="BB145" s="183"/>
      <c r="BC145" s="183"/>
      <c r="BD145" s="183"/>
      <c r="BE145" s="183"/>
      <c r="BF145" s="183"/>
      <c r="BG145" s="183"/>
      <c r="BH145" s="183"/>
      <c r="BI145" s="183"/>
      <c r="BJ145" s="183"/>
      <c r="BK145" s="183"/>
      <c r="BL145" s="183"/>
      <c r="BM145" s="183"/>
      <c r="BN145" s="183"/>
      <c r="BO145" s="183"/>
      <c r="BP145" s="183"/>
      <c r="BQ145" s="183"/>
      <c r="BR145" s="183"/>
      <c r="BS145" s="183"/>
      <c r="BT145" s="183"/>
      <c r="BU145" s="183"/>
      <c r="BV145" s="183"/>
      <c r="BW145" s="183"/>
      <c r="BX145" s="183"/>
      <c r="BY145" s="183"/>
      <c r="BZ145" s="183"/>
      <c r="CA145" s="183"/>
      <c r="CB145" s="183"/>
      <c r="CC145" s="183"/>
      <c r="CD145" s="183"/>
      <c r="CE145" s="183"/>
      <c r="CF145" s="183"/>
      <c r="CG145" s="183"/>
      <c r="CH145" s="183"/>
      <c r="CI145" s="183"/>
      <c r="CJ145" s="183"/>
      <c r="CK145" s="183"/>
      <c r="CL145" s="183"/>
    </row>
    <row r="146" spans="2:90" x14ac:dyDescent="0.4">
      <c r="B146" s="178" t="s">
        <v>454</v>
      </c>
      <c r="C146" s="179"/>
      <c r="D146" s="179"/>
      <c r="E146" s="179" t="s">
        <v>906</v>
      </c>
      <c r="F146" s="179"/>
      <c r="G146" s="179"/>
      <c r="H146" s="179"/>
      <c r="I146" s="180"/>
      <c r="J146" s="180"/>
      <c r="K146" s="181"/>
      <c r="L146" s="181"/>
      <c r="M146" s="181"/>
      <c r="N146" s="181"/>
      <c r="O146" s="181"/>
      <c r="P146" s="181"/>
      <c r="R146" s="182"/>
      <c r="S146" s="183"/>
      <c r="T146" s="183"/>
      <c r="U146" s="183"/>
      <c r="V146" s="183"/>
      <c r="W146" s="183"/>
      <c r="X146" s="183"/>
      <c r="Y146" s="183"/>
      <c r="Z146" s="183"/>
      <c r="AA146" s="183"/>
      <c r="AB146" s="183"/>
      <c r="AC146" s="183"/>
      <c r="AD146" s="183"/>
      <c r="AE146" s="183"/>
      <c r="AF146" s="183"/>
      <c r="AG146" s="183"/>
      <c r="AH146" s="183"/>
      <c r="AI146" s="183"/>
      <c r="AJ146" s="183"/>
      <c r="AK146" s="183"/>
      <c r="AL146" s="183"/>
      <c r="AM146" s="183"/>
      <c r="AN146" s="183"/>
      <c r="AO146" s="183"/>
      <c r="AP146" s="183"/>
      <c r="AQ146" s="183"/>
      <c r="AR146" s="183"/>
      <c r="AS146" s="183"/>
      <c r="AT146" s="183"/>
      <c r="AU146" s="183"/>
      <c r="AV146" s="183"/>
      <c r="AW146" s="183"/>
      <c r="AX146" s="183"/>
      <c r="AY146" s="183"/>
      <c r="AZ146" s="183"/>
      <c r="BA146" s="183"/>
      <c r="BB146" s="183"/>
      <c r="BC146" s="183"/>
      <c r="BD146" s="183"/>
      <c r="BE146" s="183"/>
      <c r="BF146" s="183"/>
      <c r="BG146" s="183"/>
      <c r="BH146" s="183"/>
      <c r="BI146" s="183"/>
      <c r="BJ146" s="183"/>
      <c r="BK146" s="183"/>
      <c r="BL146" s="183"/>
      <c r="BM146" s="183"/>
      <c r="BN146" s="183"/>
      <c r="BO146" s="183"/>
      <c r="BP146" s="183"/>
      <c r="BQ146" s="183"/>
      <c r="BR146" s="183"/>
      <c r="BS146" s="183"/>
      <c r="BT146" s="183"/>
      <c r="BU146" s="183"/>
      <c r="BV146" s="183"/>
      <c r="BW146" s="183"/>
      <c r="BX146" s="183"/>
      <c r="BY146" s="183"/>
      <c r="BZ146" s="183"/>
      <c r="CA146" s="183"/>
      <c r="CB146" s="183"/>
      <c r="CC146" s="183"/>
      <c r="CD146" s="183"/>
      <c r="CE146" s="183"/>
      <c r="CF146" s="183"/>
      <c r="CG146" s="183"/>
      <c r="CH146" s="183"/>
      <c r="CI146" s="183"/>
      <c r="CJ146" s="183"/>
      <c r="CK146" s="183"/>
      <c r="CL146" s="183"/>
    </row>
    <row r="147" spans="2:90" x14ac:dyDescent="0.4">
      <c r="B147"/>
      <c r="E147" t="s">
        <v>906</v>
      </c>
      <c r="I147"/>
      <c r="J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row>
    <row r="148" spans="2:90" x14ac:dyDescent="0.4">
      <c r="B148" s="66" t="s">
        <v>323</v>
      </c>
      <c r="C148" s="22"/>
      <c r="D148" s="22" t="s">
        <v>790</v>
      </c>
      <c r="E148" s="22" t="s">
        <v>790</v>
      </c>
      <c r="F148" s="22" t="s">
        <v>324</v>
      </c>
      <c r="G148" s="22" t="s">
        <v>243</v>
      </c>
      <c r="H148" s="22"/>
      <c r="I148" s="279"/>
      <c r="J148" s="279"/>
      <c r="K148" s="22"/>
      <c r="L148" s="22"/>
      <c r="M148" s="22"/>
      <c r="N148" s="22"/>
      <c r="O148" s="22"/>
      <c r="P148" s="22"/>
      <c r="R148" s="66"/>
      <c r="S148" s="66"/>
      <c r="T148" s="66"/>
      <c r="U148" s="66"/>
      <c r="V148" s="66"/>
      <c r="W148" s="66"/>
      <c r="X148" s="66"/>
      <c r="Y148" s="66"/>
      <c r="Z148" s="66"/>
      <c r="AA148" s="66"/>
      <c r="AB148" s="66"/>
      <c r="AC148" s="66"/>
      <c r="AD148" s="66"/>
      <c r="AE148" s="66"/>
      <c r="AF148" s="66"/>
      <c r="AG148" s="66"/>
      <c r="AH148" s="66"/>
      <c r="AI148" s="66"/>
      <c r="AJ148" s="66"/>
      <c r="AK148" s="66"/>
      <c r="AL148" s="66"/>
      <c r="AM148" s="66"/>
      <c r="AN148" s="66"/>
      <c r="AO148" s="66"/>
      <c r="AP148" s="66"/>
      <c r="AQ148" s="66"/>
      <c r="AR148" s="66"/>
      <c r="AS148" s="66"/>
      <c r="AT148" s="66"/>
      <c r="AU148" s="66"/>
      <c r="AV148" s="66"/>
      <c r="AW148" s="66"/>
      <c r="AX148" s="66"/>
      <c r="AY148" s="66"/>
      <c r="AZ148" s="66"/>
      <c r="BA148" s="66"/>
      <c r="BB148" s="66"/>
      <c r="BC148" s="66"/>
      <c r="BD148" s="66"/>
      <c r="BE148" s="66"/>
      <c r="BF148" s="66"/>
      <c r="BG148" s="66"/>
      <c r="BH148" s="66"/>
      <c r="BI148" s="66"/>
      <c r="BJ148" s="66"/>
      <c r="BK148" s="66"/>
      <c r="BL148" s="66"/>
      <c r="BM148" s="66"/>
      <c r="BN148" s="66"/>
      <c r="BO148" s="66"/>
      <c r="BP148" s="66"/>
      <c r="BQ148" s="66"/>
      <c r="BR148" s="66"/>
      <c r="BS148" s="66"/>
      <c r="BT148" s="66"/>
      <c r="BU148" s="66"/>
      <c r="BV148" s="66"/>
      <c r="BW148" s="66"/>
      <c r="BX148" s="66"/>
      <c r="BY148" s="66"/>
      <c r="BZ148" s="66"/>
      <c r="CA148" s="66"/>
      <c r="CB148" s="66"/>
      <c r="CC148" s="66"/>
      <c r="CD148" s="66"/>
      <c r="CE148" s="66"/>
      <c r="CF148" s="66"/>
      <c r="CG148" s="66"/>
      <c r="CH148" s="66"/>
      <c r="CI148" s="66"/>
      <c r="CJ148" s="66"/>
      <c r="CK148" s="66"/>
      <c r="CL148" s="66"/>
    </row>
    <row r="149" spans="2:90" x14ac:dyDescent="0.4">
      <c r="B149" s="93" t="str">
        <f>B155&amp;":"</f>
        <v># of units sold:</v>
      </c>
      <c r="C149" s="31"/>
      <c r="D149" s="31" t="s">
        <v>790</v>
      </c>
      <c r="E149" s="31" t="s">
        <v>906</v>
      </c>
      <c r="F149" s="31"/>
      <c r="G149" s="31" t="str">
        <f t="shared" ref="G149:G155" si="74">E149</f>
        <v/>
      </c>
      <c r="H149" s="31"/>
      <c r="I149" s="73"/>
      <c r="J149" s="73"/>
      <c r="K149" s="31"/>
      <c r="L149" s="31"/>
      <c r="M149" s="31"/>
      <c r="N149" s="31"/>
      <c r="O149" s="31"/>
      <c r="P149" s="31"/>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67"/>
      <c r="BI149" s="67"/>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row>
    <row r="150" spans="2:90" x14ac:dyDescent="0.4">
      <c r="B150" s="135" t="s">
        <v>318</v>
      </c>
      <c r="C150" s="31"/>
      <c r="D150" s="31" t="s">
        <v>790</v>
      </c>
      <c r="E150" s="31" t="s">
        <v>906</v>
      </c>
      <c r="F150" s="31"/>
      <c r="G150" s="31" t="str">
        <f t="shared" si="74"/>
        <v/>
      </c>
      <c r="H150" s="31"/>
      <c r="I150" s="73"/>
      <c r="J150" s="73"/>
      <c r="K150" s="17">
        <v>100000</v>
      </c>
      <c r="L150" s="17">
        <v>200000</v>
      </c>
      <c r="M150" s="17">
        <v>400000</v>
      </c>
      <c r="N150" s="17">
        <v>800000</v>
      </c>
      <c r="O150" s="17">
        <v>1600000</v>
      </c>
      <c r="P150" s="17">
        <v>3200000</v>
      </c>
      <c r="R150" s="15"/>
      <c r="S150" s="15" cm="1">
        <f t="array" ref="S150">INDEX($K:$P,ROW(),MATCH(S$3,$K$2:$P$2,0))/12</f>
        <v>8333.3333333333339</v>
      </c>
      <c r="T150" s="15" cm="1">
        <f t="array" ref="T150">INDEX($K:$P,ROW(),MATCH(T$3,$K$2:$P$2,0))/12</f>
        <v>8333.3333333333339</v>
      </c>
      <c r="U150" s="15" cm="1">
        <f t="array" ref="U150">INDEX($K:$P,ROW(),MATCH(U$3,$K$2:$P$2,0))/12</f>
        <v>8333.3333333333339</v>
      </c>
      <c r="V150" s="15" cm="1">
        <f t="array" ref="V150">INDEX($K:$P,ROW(),MATCH(V$3,$K$2:$P$2,0))/12</f>
        <v>8333.3333333333339</v>
      </c>
      <c r="W150" s="15" cm="1">
        <f t="array" ref="W150">INDEX($K:$P,ROW(),MATCH(W$3,$K$2:$P$2,0))/12</f>
        <v>8333.3333333333339</v>
      </c>
      <c r="X150" s="15" cm="1">
        <f t="array" ref="X150">INDEX($K:$P,ROW(),MATCH(X$3,$K$2:$P$2,0))/12</f>
        <v>8333.3333333333339</v>
      </c>
      <c r="Y150" s="15" cm="1">
        <f t="array" ref="Y150">INDEX($K:$P,ROW(),MATCH(Y$3,$K$2:$P$2,0))/12</f>
        <v>8333.3333333333339</v>
      </c>
      <c r="Z150" s="15" cm="1">
        <f t="array" ref="Z150">INDEX($K:$P,ROW(),MATCH(Z$3,$K$2:$P$2,0))/12</f>
        <v>8333.3333333333339</v>
      </c>
      <c r="AA150" s="15" cm="1">
        <f t="array" ref="AA150">INDEX($K:$P,ROW(),MATCH(AA$3,$K$2:$P$2,0))/12</f>
        <v>8333.3333333333339</v>
      </c>
      <c r="AB150" s="15" cm="1">
        <f t="array" ref="AB150">INDEX($K:$P,ROW(),MATCH(AB$3,$K$2:$P$2,0))/12</f>
        <v>8333.3333333333339</v>
      </c>
      <c r="AC150" s="15" cm="1">
        <f t="array" ref="AC150">INDEX($K:$P,ROW(),MATCH(AC$3,$K$2:$P$2,0))/12</f>
        <v>8333.3333333333339</v>
      </c>
      <c r="AD150" s="15" cm="1">
        <f t="array" ref="AD150">INDEX($K:$P,ROW(),MATCH(AD$3,$K$2:$P$2,0))/12</f>
        <v>8333.3333333333339</v>
      </c>
      <c r="AE150" s="15" cm="1">
        <f t="array" ref="AE150">INDEX($K:$P,ROW(),MATCH(AE$3,$K$2:$P$2,0))/12</f>
        <v>16666.666666666668</v>
      </c>
      <c r="AF150" s="15" cm="1">
        <f t="array" ref="AF150">INDEX($K:$P,ROW(),MATCH(AF$3,$K$2:$P$2,0))/12</f>
        <v>16666.666666666668</v>
      </c>
      <c r="AG150" s="15" cm="1">
        <f t="array" ref="AG150">INDEX($K:$P,ROW(),MATCH(AG$3,$K$2:$P$2,0))/12</f>
        <v>16666.666666666668</v>
      </c>
      <c r="AH150" s="15" cm="1">
        <f t="array" ref="AH150">INDEX($K:$P,ROW(),MATCH(AH$3,$K$2:$P$2,0))/12</f>
        <v>16666.666666666668</v>
      </c>
      <c r="AI150" s="15" cm="1">
        <f t="array" ref="AI150">INDEX($K:$P,ROW(),MATCH(AI$3,$K$2:$P$2,0))/12</f>
        <v>16666.666666666668</v>
      </c>
      <c r="AJ150" s="15" cm="1">
        <f t="array" ref="AJ150">INDEX($K:$P,ROW(),MATCH(AJ$3,$K$2:$P$2,0))/12</f>
        <v>16666.666666666668</v>
      </c>
      <c r="AK150" s="15" cm="1">
        <f t="array" ref="AK150">INDEX($K:$P,ROW(),MATCH(AK$3,$K$2:$P$2,0))/12</f>
        <v>16666.666666666668</v>
      </c>
      <c r="AL150" s="15" cm="1">
        <f t="array" ref="AL150">INDEX($K:$P,ROW(),MATCH(AL$3,$K$2:$P$2,0))/12</f>
        <v>16666.666666666668</v>
      </c>
      <c r="AM150" s="15" cm="1">
        <f t="array" ref="AM150">INDEX($K:$P,ROW(),MATCH(AM$3,$K$2:$P$2,0))/12</f>
        <v>16666.666666666668</v>
      </c>
      <c r="AN150" s="15" cm="1">
        <f t="array" ref="AN150">INDEX($K:$P,ROW(),MATCH(AN$3,$K$2:$P$2,0))/12</f>
        <v>16666.666666666668</v>
      </c>
      <c r="AO150" s="15" cm="1">
        <f t="array" ref="AO150">INDEX($K:$P,ROW(),MATCH(AO$3,$K$2:$P$2,0))/12</f>
        <v>16666.666666666668</v>
      </c>
      <c r="AP150" s="15" cm="1">
        <f t="array" ref="AP150">INDEX($K:$P,ROW(),MATCH(AP$3,$K$2:$P$2,0))/12</f>
        <v>16666.666666666668</v>
      </c>
      <c r="AQ150" s="15" cm="1">
        <f t="array" ref="AQ150">INDEX($K:$P,ROW(),MATCH(AQ$3,$K$2:$P$2,0))/12</f>
        <v>33333.333333333336</v>
      </c>
      <c r="AR150" s="15" cm="1">
        <f t="array" ref="AR150">INDEX($K:$P,ROW(),MATCH(AR$3,$K$2:$P$2,0))/12</f>
        <v>33333.333333333336</v>
      </c>
      <c r="AS150" s="15" cm="1">
        <f t="array" ref="AS150">INDEX($K:$P,ROW(),MATCH(AS$3,$K$2:$P$2,0))/12</f>
        <v>33333.333333333336</v>
      </c>
      <c r="AT150" s="15" cm="1">
        <f t="array" ref="AT150">INDEX($K:$P,ROW(),MATCH(AT$3,$K$2:$P$2,0))/12</f>
        <v>33333.333333333336</v>
      </c>
      <c r="AU150" s="15" cm="1">
        <f t="array" ref="AU150">INDEX($K:$P,ROW(),MATCH(AU$3,$K$2:$P$2,0))/12</f>
        <v>33333.333333333336</v>
      </c>
      <c r="AV150" s="15" cm="1">
        <f t="array" ref="AV150">INDEX($K:$P,ROW(),MATCH(AV$3,$K$2:$P$2,0))/12</f>
        <v>33333.333333333336</v>
      </c>
      <c r="AW150" s="15" cm="1">
        <f t="array" ref="AW150">INDEX($K:$P,ROW(),MATCH(AW$3,$K$2:$P$2,0))/12</f>
        <v>33333.333333333336</v>
      </c>
      <c r="AX150" s="15" cm="1">
        <f t="array" ref="AX150">INDEX($K:$P,ROW(),MATCH(AX$3,$K$2:$P$2,0))/12</f>
        <v>33333.333333333336</v>
      </c>
      <c r="AY150" s="15" cm="1">
        <f t="array" ref="AY150">INDEX($K:$P,ROW(),MATCH(AY$3,$K$2:$P$2,0))/12</f>
        <v>33333.333333333336</v>
      </c>
      <c r="AZ150" s="15" cm="1">
        <f t="array" ref="AZ150">INDEX($K:$P,ROW(),MATCH(AZ$3,$K$2:$P$2,0))/12</f>
        <v>33333.333333333336</v>
      </c>
      <c r="BA150" s="15" cm="1">
        <f t="array" ref="BA150">INDEX($K:$P,ROW(),MATCH(BA$3,$K$2:$P$2,0))/12</f>
        <v>33333.333333333336</v>
      </c>
      <c r="BB150" s="15" cm="1">
        <f t="array" ref="BB150">INDEX($K:$P,ROW(),MATCH(BB$3,$K$2:$P$2,0))/12</f>
        <v>33333.333333333336</v>
      </c>
      <c r="BC150" s="15" cm="1">
        <f t="array" ref="BC150">INDEX($K:$P,ROW(),MATCH(BC$3,$K$2:$P$2,0))/12</f>
        <v>66666.666666666672</v>
      </c>
      <c r="BD150" s="15" cm="1">
        <f t="array" ref="BD150">INDEX($K:$P,ROW(),MATCH(BD$3,$K$2:$P$2,0))/12</f>
        <v>66666.666666666672</v>
      </c>
      <c r="BE150" s="15" cm="1">
        <f t="array" ref="BE150">INDEX($K:$P,ROW(),MATCH(BE$3,$K$2:$P$2,0))/12</f>
        <v>66666.666666666672</v>
      </c>
      <c r="BF150" s="15" cm="1">
        <f t="array" ref="BF150">INDEX($K:$P,ROW(),MATCH(BF$3,$K$2:$P$2,0))/12</f>
        <v>66666.666666666672</v>
      </c>
      <c r="BG150" s="15" cm="1">
        <f t="array" ref="BG150">INDEX($K:$P,ROW(),MATCH(BG$3,$K$2:$P$2,0))/12</f>
        <v>66666.666666666672</v>
      </c>
      <c r="BH150" s="15" cm="1">
        <f t="array" ref="BH150">INDEX($K:$P,ROW(),MATCH(BH$3,$K$2:$P$2,0))/12</f>
        <v>66666.666666666672</v>
      </c>
      <c r="BI150" s="15" cm="1">
        <f t="array" ref="BI150">INDEX($K:$P,ROW(),MATCH(BI$3,$K$2:$P$2,0))/12</f>
        <v>66666.666666666672</v>
      </c>
      <c r="BJ150" s="15" cm="1">
        <f t="array" ref="BJ150">INDEX($K:$P,ROW(),MATCH(BJ$3,$K$2:$P$2,0))/12</f>
        <v>66666.666666666672</v>
      </c>
      <c r="BK150" s="15" cm="1">
        <f t="array" ref="BK150">INDEX($K:$P,ROW(),MATCH(BK$3,$K$2:$P$2,0))/12</f>
        <v>66666.666666666672</v>
      </c>
      <c r="BL150" s="15" cm="1">
        <f t="array" ref="BL150">INDEX($K:$P,ROW(),MATCH(BL$3,$K$2:$P$2,0))/12</f>
        <v>66666.666666666672</v>
      </c>
      <c r="BM150" s="15" cm="1">
        <f t="array" ref="BM150">INDEX($K:$P,ROW(),MATCH(BM$3,$K$2:$P$2,0))/12</f>
        <v>66666.666666666672</v>
      </c>
      <c r="BN150" s="15" cm="1">
        <f t="array" ref="BN150">INDEX($K:$P,ROW(),MATCH(BN$3,$K$2:$P$2,0))/12</f>
        <v>66666.666666666672</v>
      </c>
      <c r="BO150" s="15" cm="1">
        <f t="array" ref="BO150">INDEX($K:$P,ROW(),MATCH(BO$3,$K$2:$P$2,0))/12</f>
        <v>133333.33333333334</v>
      </c>
      <c r="BP150" s="15" cm="1">
        <f t="array" ref="BP150">INDEX($K:$P,ROW(),MATCH(BP$3,$K$2:$P$2,0))/12</f>
        <v>133333.33333333334</v>
      </c>
      <c r="BQ150" s="15" cm="1">
        <f t="array" ref="BQ150">INDEX($K:$P,ROW(),MATCH(BQ$3,$K$2:$P$2,0))/12</f>
        <v>133333.33333333334</v>
      </c>
      <c r="BR150" s="15" cm="1">
        <f t="array" ref="BR150">INDEX($K:$P,ROW(),MATCH(BR$3,$K$2:$P$2,0))/12</f>
        <v>133333.33333333334</v>
      </c>
      <c r="BS150" s="15" cm="1">
        <f t="array" ref="BS150">INDEX($K:$P,ROW(),MATCH(BS$3,$K$2:$P$2,0))/12</f>
        <v>133333.33333333334</v>
      </c>
      <c r="BT150" s="15" cm="1">
        <f t="array" ref="BT150">INDEX($K:$P,ROW(),MATCH(BT$3,$K$2:$P$2,0))/12</f>
        <v>133333.33333333334</v>
      </c>
      <c r="BU150" s="15" cm="1">
        <f t="array" ref="BU150">INDEX($K:$P,ROW(),MATCH(BU$3,$K$2:$P$2,0))/12</f>
        <v>133333.33333333334</v>
      </c>
      <c r="BV150" s="15" cm="1">
        <f t="array" ref="BV150">INDEX($K:$P,ROW(),MATCH(BV$3,$K$2:$P$2,0))/12</f>
        <v>133333.33333333334</v>
      </c>
      <c r="BW150" s="15" cm="1">
        <f t="array" ref="BW150">INDEX($K:$P,ROW(),MATCH(BW$3,$K$2:$P$2,0))/12</f>
        <v>133333.33333333334</v>
      </c>
      <c r="BX150" s="15" cm="1">
        <f t="array" ref="BX150">INDEX($K:$P,ROW(),MATCH(BX$3,$K$2:$P$2,0))/12</f>
        <v>133333.33333333334</v>
      </c>
      <c r="BY150" s="15" cm="1">
        <f t="array" ref="BY150">INDEX($K:$P,ROW(),MATCH(BY$3,$K$2:$P$2,0))/12</f>
        <v>133333.33333333334</v>
      </c>
      <c r="BZ150" s="15" cm="1">
        <f t="array" ref="BZ150">INDEX($K:$P,ROW(),MATCH(BZ$3,$K$2:$P$2,0))/12</f>
        <v>133333.33333333334</v>
      </c>
      <c r="CA150" s="15" cm="1">
        <f t="array" ref="CA150">INDEX($K:$P,ROW(),MATCH(CA$3,$K$2:$P$2,0))/12</f>
        <v>266666.66666666669</v>
      </c>
      <c r="CB150" s="15" cm="1">
        <f t="array" ref="CB150">INDEX($K:$P,ROW(),MATCH(CB$3,$K$2:$P$2,0))/12</f>
        <v>266666.66666666669</v>
      </c>
      <c r="CC150" s="15" cm="1">
        <f t="array" ref="CC150">INDEX($K:$P,ROW(),MATCH(CC$3,$K$2:$P$2,0))/12</f>
        <v>266666.66666666669</v>
      </c>
      <c r="CD150" s="15" cm="1">
        <f t="array" ref="CD150">INDEX($K:$P,ROW(),MATCH(CD$3,$K$2:$P$2,0))/12</f>
        <v>266666.66666666669</v>
      </c>
      <c r="CE150" s="15" cm="1">
        <f t="array" ref="CE150">INDEX($K:$P,ROW(),MATCH(CE$3,$K$2:$P$2,0))/12</f>
        <v>266666.66666666669</v>
      </c>
      <c r="CF150" s="15" cm="1">
        <f t="array" ref="CF150">INDEX($K:$P,ROW(),MATCH(CF$3,$K$2:$P$2,0))/12</f>
        <v>266666.66666666669</v>
      </c>
      <c r="CG150" s="15" cm="1">
        <f t="array" ref="CG150">INDEX($K:$P,ROW(),MATCH(CG$3,$K$2:$P$2,0))/12</f>
        <v>266666.66666666669</v>
      </c>
      <c r="CH150" s="15" cm="1">
        <f t="array" ref="CH150">INDEX($K:$P,ROW(),MATCH(CH$3,$K$2:$P$2,0))/12</f>
        <v>266666.66666666669</v>
      </c>
      <c r="CI150" s="15" cm="1">
        <f t="array" ref="CI150">INDEX($K:$P,ROW(),MATCH(CI$3,$K$2:$P$2,0))/12</f>
        <v>266666.66666666669</v>
      </c>
      <c r="CJ150" s="15" cm="1">
        <f t="array" ref="CJ150">INDEX($K:$P,ROW(),MATCH(CJ$3,$K$2:$P$2,0))/12</f>
        <v>266666.66666666669</v>
      </c>
      <c r="CK150" s="15" cm="1">
        <f t="array" ref="CK150">INDEX($K:$P,ROW(),MATCH(CK$3,$K$2:$P$2,0))/12</f>
        <v>266666.66666666669</v>
      </c>
      <c r="CL150" s="15" cm="1">
        <f t="array" ref="CL150">INDEX($K:$P,ROW(),MATCH(CL$3,$K$2:$P$2,0))/12</f>
        <v>266666.66666666669</v>
      </c>
    </row>
    <row r="151" spans="2:90" x14ac:dyDescent="0.4">
      <c r="B151" s="135" t="s">
        <v>319</v>
      </c>
      <c r="C151" s="31"/>
      <c r="D151" s="31" t="s">
        <v>790</v>
      </c>
      <c r="E151" s="31" t="s">
        <v>906</v>
      </c>
      <c r="F151" s="31"/>
      <c r="G151" s="31" t="str">
        <f t="shared" si="74"/>
        <v/>
      </c>
      <c r="H151" s="31"/>
      <c r="I151" s="73"/>
      <c r="J151" s="73"/>
      <c r="K151" s="17">
        <v>100000</v>
      </c>
      <c r="L151" s="17">
        <v>200000</v>
      </c>
      <c r="M151" s="17">
        <v>400000</v>
      </c>
      <c r="N151" s="17">
        <v>800000</v>
      </c>
      <c r="O151" s="17">
        <v>1600000</v>
      </c>
      <c r="P151" s="17">
        <v>3200000</v>
      </c>
      <c r="R151" s="15"/>
      <c r="S151" s="15" cm="1">
        <f t="array" ref="S151">INDEX($K:$P,ROW(),MATCH(S$3,$K$2:$P$2,0))/12</f>
        <v>8333.3333333333339</v>
      </c>
      <c r="T151" s="15" cm="1">
        <f t="array" ref="T151">INDEX($K:$P,ROW(),MATCH(T$3,$K$2:$P$2,0))/12</f>
        <v>8333.3333333333339</v>
      </c>
      <c r="U151" s="15" cm="1">
        <f t="array" ref="U151">INDEX($K:$P,ROW(),MATCH(U$3,$K$2:$P$2,0))/12</f>
        <v>8333.3333333333339</v>
      </c>
      <c r="V151" s="15" cm="1">
        <f t="array" ref="V151">INDEX($K:$P,ROW(),MATCH(V$3,$K$2:$P$2,0))/12</f>
        <v>8333.3333333333339</v>
      </c>
      <c r="W151" s="15" cm="1">
        <f t="array" ref="W151">INDEX($K:$P,ROW(),MATCH(W$3,$K$2:$P$2,0))/12</f>
        <v>8333.3333333333339</v>
      </c>
      <c r="X151" s="15" cm="1">
        <f t="array" ref="X151">INDEX($K:$P,ROW(),MATCH(X$3,$K$2:$P$2,0))/12</f>
        <v>8333.3333333333339</v>
      </c>
      <c r="Y151" s="15" cm="1">
        <f t="array" ref="Y151">INDEX($K:$P,ROW(),MATCH(Y$3,$K$2:$P$2,0))/12</f>
        <v>8333.3333333333339</v>
      </c>
      <c r="Z151" s="15" cm="1">
        <f t="array" ref="Z151">INDEX($K:$P,ROW(),MATCH(Z$3,$K$2:$P$2,0))/12</f>
        <v>8333.3333333333339</v>
      </c>
      <c r="AA151" s="15" cm="1">
        <f t="array" ref="AA151">INDEX($K:$P,ROW(),MATCH(AA$3,$K$2:$P$2,0))/12</f>
        <v>8333.3333333333339</v>
      </c>
      <c r="AB151" s="15" cm="1">
        <f t="array" ref="AB151">INDEX($K:$P,ROW(),MATCH(AB$3,$K$2:$P$2,0))/12</f>
        <v>8333.3333333333339</v>
      </c>
      <c r="AC151" s="15" cm="1">
        <f t="array" ref="AC151">INDEX($K:$P,ROW(),MATCH(AC$3,$K$2:$P$2,0))/12</f>
        <v>8333.3333333333339</v>
      </c>
      <c r="AD151" s="15" cm="1">
        <f t="array" ref="AD151">INDEX($K:$P,ROW(),MATCH(AD$3,$K$2:$P$2,0))/12</f>
        <v>8333.3333333333339</v>
      </c>
      <c r="AE151" s="15" cm="1">
        <f t="array" ref="AE151">INDEX($K:$P,ROW(),MATCH(AE$3,$K$2:$P$2,0))/12</f>
        <v>16666.666666666668</v>
      </c>
      <c r="AF151" s="15" cm="1">
        <f t="array" ref="AF151">INDEX($K:$P,ROW(),MATCH(AF$3,$K$2:$P$2,0))/12</f>
        <v>16666.666666666668</v>
      </c>
      <c r="AG151" s="15" cm="1">
        <f t="array" ref="AG151">INDEX($K:$P,ROW(),MATCH(AG$3,$K$2:$P$2,0))/12</f>
        <v>16666.666666666668</v>
      </c>
      <c r="AH151" s="15" cm="1">
        <f t="array" ref="AH151">INDEX($K:$P,ROW(),MATCH(AH$3,$K$2:$P$2,0))/12</f>
        <v>16666.666666666668</v>
      </c>
      <c r="AI151" s="15" cm="1">
        <f t="array" ref="AI151">INDEX($K:$P,ROW(),MATCH(AI$3,$K$2:$P$2,0))/12</f>
        <v>16666.666666666668</v>
      </c>
      <c r="AJ151" s="15" cm="1">
        <f t="array" ref="AJ151">INDEX($K:$P,ROW(),MATCH(AJ$3,$K$2:$P$2,0))/12</f>
        <v>16666.666666666668</v>
      </c>
      <c r="AK151" s="15" cm="1">
        <f t="array" ref="AK151">INDEX($K:$P,ROW(),MATCH(AK$3,$K$2:$P$2,0))/12</f>
        <v>16666.666666666668</v>
      </c>
      <c r="AL151" s="15" cm="1">
        <f t="array" ref="AL151">INDEX($K:$P,ROW(),MATCH(AL$3,$K$2:$P$2,0))/12</f>
        <v>16666.666666666668</v>
      </c>
      <c r="AM151" s="15" cm="1">
        <f t="array" ref="AM151">INDEX($K:$P,ROW(),MATCH(AM$3,$K$2:$P$2,0))/12</f>
        <v>16666.666666666668</v>
      </c>
      <c r="AN151" s="15" cm="1">
        <f t="array" ref="AN151">INDEX($K:$P,ROW(),MATCH(AN$3,$K$2:$P$2,0))/12</f>
        <v>16666.666666666668</v>
      </c>
      <c r="AO151" s="15" cm="1">
        <f t="array" ref="AO151">INDEX($K:$P,ROW(),MATCH(AO$3,$K$2:$P$2,0))/12</f>
        <v>16666.666666666668</v>
      </c>
      <c r="AP151" s="15" cm="1">
        <f t="array" ref="AP151">INDEX($K:$P,ROW(),MATCH(AP$3,$K$2:$P$2,0))/12</f>
        <v>16666.666666666668</v>
      </c>
      <c r="AQ151" s="15" cm="1">
        <f t="array" ref="AQ151">INDEX($K:$P,ROW(),MATCH(AQ$3,$K$2:$P$2,0))/12</f>
        <v>33333.333333333336</v>
      </c>
      <c r="AR151" s="15" cm="1">
        <f t="array" ref="AR151">INDEX($K:$P,ROW(),MATCH(AR$3,$K$2:$P$2,0))/12</f>
        <v>33333.333333333336</v>
      </c>
      <c r="AS151" s="15" cm="1">
        <f t="array" ref="AS151">INDEX($K:$P,ROW(),MATCH(AS$3,$K$2:$P$2,0))/12</f>
        <v>33333.333333333336</v>
      </c>
      <c r="AT151" s="15" cm="1">
        <f t="array" ref="AT151">INDEX($K:$P,ROW(),MATCH(AT$3,$K$2:$P$2,0))/12</f>
        <v>33333.333333333336</v>
      </c>
      <c r="AU151" s="15" cm="1">
        <f t="array" ref="AU151">INDEX($K:$P,ROW(),MATCH(AU$3,$K$2:$P$2,0))/12</f>
        <v>33333.333333333336</v>
      </c>
      <c r="AV151" s="15" cm="1">
        <f t="array" ref="AV151">INDEX($K:$P,ROW(),MATCH(AV$3,$K$2:$P$2,0))/12</f>
        <v>33333.333333333336</v>
      </c>
      <c r="AW151" s="15" cm="1">
        <f t="array" ref="AW151">INDEX($K:$P,ROW(),MATCH(AW$3,$K$2:$P$2,0))/12</f>
        <v>33333.333333333336</v>
      </c>
      <c r="AX151" s="15" cm="1">
        <f t="array" ref="AX151">INDEX($K:$P,ROW(),MATCH(AX$3,$K$2:$P$2,0))/12</f>
        <v>33333.333333333336</v>
      </c>
      <c r="AY151" s="15" cm="1">
        <f t="array" ref="AY151">INDEX($K:$P,ROW(),MATCH(AY$3,$K$2:$P$2,0))/12</f>
        <v>33333.333333333336</v>
      </c>
      <c r="AZ151" s="15" cm="1">
        <f t="array" ref="AZ151">INDEX($K:$P,ROW(),MATCH(AZ$3,$K$2:$P$2,0))/12</f>
        <v>33333.333333333336</v>
      </c>
      <c r="BA151" s="15" cm="1">
        <f t="array" ref="BA151">INDEX($K:$P,ROW(),MATCH(BA$3,$K$2:$P$2,0))/12</f>
        <v>33333.333333333336</v>
      </c>
      <c r="BB151" s="15" cm="1">
        <f t="array" ref="BB151">INDEX($K:$P,ROW(),MATCH(BB$3,$K$2:$P$2,0))/12</f>
        <v>33333.333333333336</v>
      </c>
      <c r="BC151" s="15" cm="1">
        <f t="array" ref="BC151">INDEX($K:$P,ROW(),MATCH(BC$3,$K$2:$P$2,0))/12</f>
        <v>66666.666666666672</v>
      </c>
      <c r="BD151" s="15" cm="1">
        <f t="array" ref="BD151">INDEX($K:$P,ROW(),MATCH(BD$3,$K$2:$P$2,0))/12</f>
        <v>66666.666666666672</v>
      </c>
      <c r="BE151" s="15" cm="1">
        <f t="array" ref="BE151">INDEX($K:$P,ROW(),MATCH(BE$3,$K$2:$P$2,0))/12</f>
        <v>66666.666666666672</v>
      </c>
      <c r="BF151" s="15" cm="1">
        <f t="array" ref="BF151">INDEX($K:$P,ROW(),MATCH(BF$3,$K$2:$P$2,0))/12</f>
        <v>66666.666666666672</v>
      </c>
      <c r="BG151" s="15" cm="1">
        <f t="array" ref="BG151">INDEX($K:$P,ROW(),MATCH(BG$3,$K$2:$P$2,0))/12</f>
        <v>66666.666666666672</v>
      </c>
      <c r="BH151" s="15" cm="1">
        <f t="array" ref="BH151">INDEX($K:$P,ROW(),MATCH(BH$3,$K$2:$P$2,0))/12</f>
        <v>66666.666666666672</v>
      </c>
      <c r="BI151" s="15" cm="1">
        <f t="array" ref="BI151">INDEX($K:$P,ROW(),MATCH(BI$3,$K$2:$P$2,0))/12</f>
        <v>66666.666666666672</v>
      </c>
      <c r="BJ151" s="15" cm="1">
        <f t="array" ref="BJ151">INDEX($K:$P,ROW(),MATCH(BJ$3,$K$2:$P$2,0))/12</f>
        <v>66666.666666666672</v>
      </c>
      <c r="BK151" s="15" cm="1">
        <f t="array" ref="BK151">INDEX($K:$P,ROW(),MATCH(BK$3,$K$2:$P$2,0))/12</f>
        <v>66666.666666666672</v>
      </c>
      <c r="BL151" s="15" cm="1">
        <f t="array" ref="BL151">INDEX($K:$P,ROW(),MATCH(BL$3,$K$2:$P$2,0))/12</f>
        <v>66666.666666666672</v>
      </c>
      <c r="BM151" s="15" cm="1">
        <f t="array" ref="BM151">INDEX($K:$P,ROW(),MATCH(BM$3,$K$2:$P$2,0))/12</f>
        <v>66666.666666666672</v>
      </c>
      <c r="BN151" s="15" cm="1">
        <f t="array" ref="BN151">INDEX($K:$P,ROW(),MATCH(BN$3,$K$2:$P$2,0))/12</f>
        <v>66666.666666666672</v>
      </c>
      <c r="BO151" s="15" cm="1">
        <f t="array" ref="BO151">INDEX($K:$P,ROW(),MATCH(BO$3,$K$2:$P$2,0))/12</f>
        <v>133333.33333333334</v>
      </c>
      <c r="BP151" s="15" cm="1">
        <f t="array" ref="BP151">INDEX($K:$P,ROW(),MATCH(BP$3,$K$2:$P$2,0))/12</f>
        <v>133333.33333333334</v>
      </c>
      <c r="BQ151" s="15" cm="1">
        <f t="array" ref="BQ151">INDEX($K:$P,ROW(),MATCH(BQ$3,$K$2:$P$2,0))/12</f>
        <v>133333.33333333334</v>
      </c>
      <c r="BR151" s="15" cm="1">
        <f t="array" ref="BR151">INDEX($K:$P,ROW(),MATCH(BR$3,$K$2:$P$2,0))/12</f>
        <v>133333.33333333334</v>
      </c>
      <c r="BS151" s="15" cm="1">
        <f t="array" ref="BS151">INDEX($K:$P,ROW(),MATCH(BS$3,$K$2:$P$2,0))/12</f>
        <v>133333.33333333334</v>
      </c>
      <c r="BT151" s="15" cm="1">
        <f t="array" ref="BT151">INDEX($K:$P,ROW(),MATCH(BT$3,$K$2:$P$2,0))/12</f>
        <v>133333.33333333334</v>
      </c>
      <c r="BU151" s="15" cm="1">
        <f t="array" ref="BU151">INDEX($K:$P,ROW(),MATCH(BU$3,$K$2:$P$2,0))/12</f>
        <v>133333.33333333334</v>
      </c>
      <c r="BV151" s="15" cm="1">
        <f t="array" ref="BV151">INDEX($K:$P,ROW(),MATCH(BV$3,$K$2:$P$2,0))/12</f>
        <v>133333.33333333334</v>
      </c>
      <c r="BW151" s="15" cm="1">
        <f t="array" ref="BW151">INDEX($K:$P,ROW(),MATCH(BW$3,$K$2:$P$2,0))/12</f>
        <v>133333.33333333334</v>
      </c>
      <c r="BX151" s="15" cm="1">
        <f t="array" ref="BX151">INDEX($K:$P,ROW(),MATCH(BX$3,$K$2:$P$2,0))/12</f>
        <v>133333.33333333334</v>
      </c>
      <c r="BY151" s="15" cm="1">
        <f t="array" ref="BY151">INDEX($K:$P,ROW(),MATCH(BY$3,$K$2:$P$2,0))/12</f>
        <v>133333.33333333334</v>
      </c>
      <c r="BZ151" s="15" cm="1">
        <f t="array" ref="BZ151">INDEX($K:$P,ROW(),MATCH(BZ$3,$K$2:$P$2,0))/12</f>
        <v>133333.33333333334</v>
      </c>
      <c r="CA151" s="15" cm="1">
        <f t="array" ref="CA151">INDEX($K:$P,ROW(),MATCH(CA$3,$K$2:$P$2,0))/12</f>
        <v>266666.66666666669</v>
      </c>
      <c r="CB151" s="15" cm="1">
        <f t="array" ref="CB151">INDEX($K:$P,ROW(),MATCH(CB$3,$K$2:$P$2,0))/12</f>
        <v>266666.66666666669</v>
      </c>
      <c r="CC151" s="15" cm="1">
        <f t="array" ref="CC151">INDEX($K:$P,ROW(),MATCH(CC$3,$K$2:$P$2,0))/12</f>
        <v>266666.66666666669</v>
      </c>
      <c r="CD151" s="15" cm="1">
        <f t="array" ref="CD151">INDEX($K:$P,ROW(),MATCH(CD$3,$K$2:$P$2,0))/12</f>
        <v>266666.66666666669</v>
      </c>
      <c r="CE151" s="15" cm="1">
        <f t="array" ref="CE151">INDEX($K:$P,ROW(),MATCH(CE$3,$K$2:$P$2,0))/12</f>
        <v>266666.66666666669</v>
      </c>
      <c r="CF151" s="15" cm="1">
        <f t="array" ref="CF151">INDEX($K:$P,ROW(),MATCH(CF$3,$K$2:$P$2,0))/12</f>
        <v>266666.66666666669</v>
      </c>
      <c r="CG151" s="15" cm="1">
        <f t="array" ref="CG151">INDEX($K:$P,ROW(),MATCH(CG$3,$K$2:$P$2,0))/12</f>
        <v>266666.66666666669</v>
      </c>
      <c r="CH151" s="15" cm="1">
        <f t="array" ref="CH151">INDEX($K:$P,ROW(),MATCH(CH$3,$K$2:$P$2,0))/12</f>
        <v>266666.66666666669</v>
      </c>
      <c r="CI151" s="15" cm="1">
        <f t="array" ref="CI151">INDEX($K:$P,ROW(),MATCH(CI$3,$K$2:$P$2,0))/12</f>
        <v>266666.66666666669</v>
      </c>
      <c r="CJ151" s="15" cm="1">
        <f t="array" ref="CJ151">INDEX($K:$P,ROW(),MATCH(CJ$3,$K$2:$P$2,0))/12</f>
        <v>266666.66666666669</v>
      </c>
      <c r="CK151" s="15" cm="1">
        <f t="array" ref="CK151">INDEX($K:$P,ROW(),MATCH(CK$3,$K$2:$P$2,0))/12</f>
        <v>266666.66666666669</v>
      </c>
      <c r="CL151" s="15" cm="1">
        <f t="array" ref="CL151">INDEX($K:$P,ROW(),MATCH(CL$3,$K$2:$P$2,0))/12</f>
        <v>266666.66666666669</v>
      </c>
    </row>
    <row r="152" spans="2:90" x14ac:dyDescent="0.4">
      <c r="B152" s="135" t="s">
        <v>320</v>
      </c>
      <c r="C152" s="31"/>
      <c r="D152" s="31" t="s">
        <v>790</v>
      </c>
      <c r="E152" s="31" t="s">
        <v>906</v>
      </c>
      <c r="F152" s="31"/>
      <c r="G152" s="31" t="str">
        <f t="shared" si="74"/>
        <v/>
      </c>
      <c r="H152" s="31"/>
      <c r="I152" s="73"/>
      <c r="J152" s="73"/>
      <c r="K152" s="17">
        <v>100000</v>
      </c>
      <c r="L152" s="17">
        <v>200000</v>
      </c>
      <c r="M152" s="17">
        <v>400000</v>
      </c>
      <c r="N152" s="17">
        <v>800000</v>
      </c>
      <c r="O152" s="17">
        <v>1600000</v>
      </c>
      <c r="P152" s="17">
        <v>3200000</v>
      </c>
      <c r="R152" s="15"/>
      <c r="S152" s="15" cm="1">
        <f t="array" ref="S152">INDEX($K:$P,ROW(),MATCH(S$3,$K$2:$P$2,0))/12</f>
        <v>8333.3333333333339</v>
      </c>
      <c r="T152" s="15" cm="1">
        <f t="array" ref="T152">INDEX($K:$P,ROW(),MATCH(T$3,$K$2:$P$2,0))/12</f>
        <v>8333.3333333333339</v>
      </c>
      <c r="U152" s="15" cm="1">
        <f t="array" ref="U152">INDEX($K:$P,ROW(),MATCH(U$3,$K$2:$P$2,0))/12</f>
        <v>8333.3333333333339</v>
      </c>
      <c r="V152" s="15" cm="1">
        <f t="array" ref="V152">INDEX($K:$P,ROW(),MATCH(V$3,$K$2:$P$2,0))/12</f>
        <v>8333.3333333333339</v>
      </c>
      <c r="W152" s="15" cm="1">
        <f t="array" ref="W152">INDEX($K:$P,ROW(),MATCH(W$3,$K$2:$P$2,0))/12</f>
        <v>8333.3333333333339</v>
      </c>
      <c r="X152" s="15" cm="1">
        <f t="array" ref="X152">INDEX($K:$P,ROW(),MATCH(X$3,$K$2:$P$2,0))/12</f>
        <v>8333.3333333333339</v>
      </c>
      <c r="Y152" s="15" cm="1">
        <f t="array" ref="Y152">INDEX($K:$P,ROW(),MATCH(Y$3,$K$2:$P$2,0))/12</f>
        <v>8333.3333333333339</v>
      </c>
      <c r="Z152" s="15" cm="1">
        <f t="array" ref="Z152">INDEX($K:$P,ROW(),MATCH(Z$3,$K$2:$P$2,0))/12</f>
        <v>8333.3333333333339</v>
      </c>
      <c r="AA152" s="15" cm="1">
        <f t="array" ref="AA152">INDEX($K:$P,ROW(),MATCH(AA$3,$K$2:$P$2,0))/12</f>
        <v>8333.3333333333339</v>
      </c>
      <c r="AB152" s="15" cm="1">
        <f t="array" ref="AB152">INDEX($K:$P,ROW(),MATCH(AB$3,$K$2:$P$2,0))/12</f>
        <v>8333.3333333333339</v>
      </c>
      <c r="AC152" s="15" cm="1">
        <f t="array" ref="AC152">INDEX($K:$P,ROW(),MATCH(AC$3,$K$2:$P$2,0))/12</f>
        <v>8333.3333333333339</v>
      </c>
      <c r="AD152" s="15" cm="1">
        <f t="array" ref="AD152">INDEX($K:$P,ROW(),MATCH(AD$3,$K$2:$P$2,0))/12</f>
        <v>8333.3333333333339</v>
      </c>
      <c r="AE152" s="15" cm="1">
        <f t="array" ref="AE152">INDEX($K:$P,ROW(),MATCH(AE$3,$K$2:$P$2,0))/12</f>
        <v>16666.666666666668</v>
      </c>
      <c r="AF152" s="15" cm="1">
        <f t="array" ref="AF152">INDEX($K:$P,ROW(),MATCH(AF$3,$K$2:$P$2,0))/12</f>
        <v>16666.666666666668</v>
      </c>
      <c r="AG152" s="15" cm="1">
        <f t="array" ref="AG152">INDEX($K:$P,ROW(),MATCH(AG$3,$K$2:$P$2,0))/12</f>
        <v>16666.666666666668</v>
      </c>
      <c r="AH152" s="15" cm="1">
        <f t="array" ref="AH152">INDEX($K:$P,ROW(),MATCH(AH$3,$K$2:$P$2,0))/12</f>
        <v>16666.666666666668</v>
      </c>
      <c r="AI152" s="15" cm="1">
        <f t="array" ref="AI152">INDEX($K:$P,ROW(),MATCH(AI$3,$K$2:$P$2,0))/12</f>
        <v>16666.666666666668</v>
      </c>
      <c r="AJ152" s="15" cm="1">
        <f t="array" ref="AJ152">INDEX($K:$P,ROW(),MATCH(AJ$3,$K$2:$P$2,0))/12</f>
        <v>16666.666666666668</v>
      </c>
      <c r="AK152" s="15" cm="1">
        <f t="array" ref="AK152">INDEX($K:$P,ROW(),MATCH(AK$3,$K$2:$P$2,0))/12</f>
        <v>16666.666666666668</v>
      </c>
      <c r="AL152" s="15" cm="1">
        <f t="array" ref="AL152">INDEX($K:$P,ROW(),MATCH(AL$3,$K$2:$P$2,0))/12</f>
        <v>16666.666666666668</v>
      </c>
      <c r="AM152" s="15" cm="1">
        <f t="array" ref="AM152">INDEX($K:$P,ROW(),MATCH(AM$3,$K$2:$P$2,0))/12</f>
        <v>16666.666666666668</v>
      </c>
      <c r="AN152" s="15" cm="1">
        <f t="array" ref="AN152">INDEX($K:$P,ROW(),MATCH(AN$3,$K$2:$P$2,0))/12</f>
        <v>16666.666666666668</v>
      </c>
      <c r="AO152" s="15" cm="1">
        <f t="array" ref="AO152">INDEX($K:$P,ROW(),MATCH(AO$3,$K$2:$P$2,0))/12</f>
        <v>16666.666666666668</v>
      </c>
      <c r="AP152" s="15" cm="1">
        <f t="array" ref="AP152">INDEX($K:$P,ROW(),MATCH(AP$3,$K$2:$P$2,0))/12</f>
        <v>16666.666666666668</v>
      </c>
      <c r="AQ152" s="15" cm="1">
        <f t="array" ref="AQ152">INDEX($K:$P,ROW(),MATCH(AQ$3,$K$2:$P$2,0))/12</f>
        <v>33333.333333333336</v>
      </c>
      <c r="AR152" s="15" cm="1">
        <f t="array" ref="AR152">INDEX($K:$P,ROW(),MATCH(AR$3,$K$2:$P$2,0))/12</f>
        <v>33333.333333333336</v>
      </c>
      <c r="AS152" s="15" cm="1">
        <f t="array" ref="AS152">INDEX($K:$P,ROW(),MATCH(AS$3,$K$2:$P$2,0))/12</f>
        <v>33333.333333333336</v>
      </c>
      <c r="AT152" s="15" cm="1">
        <f t="array" ref="AT152">INDEX($K:$P,ROW(),MATCH(AT$3,$K$2:$P$2,0))/12</f>
        <v>33333.333333333336</v>
      </c>
      <c r="AU152" s="15" cm="1">
        <f t="array" ref="AU152">INDEX($K:$P,ROW(),MATCH(AU$3,$K$2:$P$2,0))/12</f>
        <v>33333.333333333336</v>
      </c>
      <c r="AV152" s="15" cm="1">
        <f t="array" ref="AV152">INDEX($K:$P,ROW(),MATCH(AV$3,$K$2:$P$2,0))/12</f>
        <v>33333.333333333336</v>
      </c>
      <c r="AW152" s="15" cm="1">
        <f t="array" ref="AW152">INDEX($K:$P,ROW(),MATCH(AW$3,$K$2:$P$2,0))/12</f>
        <v>33333.333333333336</v>
      </c>
      <c r="AX152" s="15" cm="1">
        <f t="array" ref="AX152">INDEX($K:$P,ROW(),MATCH(AX$3,$K$2:$P$2,0))/12</f>
        <v>33333.333333333336</v>
      </c>
      <c r="AY152" s="15" cm="1">
        <f t="array" ref="AY152">INDEX($K:$P,ROW(),MATCH(AY$3,$K$2:$P$2,0))/12</f>
        <v>33333.333333333336</v>
      </c>
      <c r="AZ152" s="15" cm="1">
        <f t="array" ref="AZ152">INDEX($K:$P,ROW(),MATCH(AZ$3,$K$2:$P$2,0))/12</f>
        <v>33333.333333333336</v>
      </c>
      <c r="BA152" s="15" cm="1">
        <f t="array" ref="BA152">INDEX($K:$P,ROW(),MATCH(BA$3,$K$2:$P$2,0))/12</f>
        <v>33333.333333333336</v>
      </c>
      <c r="BB152" s="15" cm="1">
        <f t="array" ref="BB152">INDEX($K:$P,ROW(),MATCH(BB$3,$K$2:$P$2,0))/12</f>
        <v>33333.333333333336</v>
      </c>
      <c r="BC152" s="15" cm="1">
        <f t="array" ref="BC152">INDEX($K:$P,ROW(),MATCH(BC$3,$K$2:$P$2,0))/12</f>
        <v>66666.666666666672</v>
      </c>
      <c r="BD152" s="15" cm="1">
        <f t="array" ref="BD152">INDEX($K:$P,ROW(),MATCH(BD$3,$K$2:$P$2,0))/12</f>
        <v>66666.666666666672</v>
      </c>
      <c r="BE152" s="15" cm="1">
        <f t="array" ref="BE152">INDEX($K:$P,ROW(),MATCH(BE$3,$K$2:$P$2,0))/12</f>
        <v>66666.666666666672</v>
      </c>
      <c r="BF152" s="15" cm="1">
        <f t="array" ref="BF152">INDEX($K:$P,ROW(),MATCH(BF$3,$K$2:$P$2,0))/12</f>
        <v>66666.666666666672</v>
      </c>
      <c r="BG152" s="15" cm="1">
        <f t="array" ref="BG152">INDEX($K:$P,ROW(),MATCH(BG$3,$K$2:$P$2,0))/12</f>
        <v>66666.666666666672</v>
      </c>
      <c r="BH152" s="15" cm="1">
        <f t="array" ref="BH152">INDEX($K:$P,ROW(),MATCH(BH$3,$K$2:$P$2,0))/12</f>
        <v>66666.666666666672</v>
      </c>
      <c r="BI152" s="15" cm="1">
        <f t="array" ref="BI152">INDEX($K:$P,ROW(),MATCH(BI$3,$K$2:$P$2,0))/12</f>
        <v>66666.666666666672</v>
      </c>
      <c r="BJ152" s="15" cm="1">
        <f t="array" ref="BJ152">INDEX($K:$P,ROW(),MATCH(BJ$3,$K$2:$P$2,0))/12</f>
        <v>66666.666666666672</v>
      </c>
      <c r="BK152" s="15" cm="1">
        <f t="array" ref="BK152">INDEX($K:$P,ROW(),MATCH(BK$3,$K$2:$P$2,0))/12</f>
        <v>66666.666666666672</v>
      </c>
      <c r="BL152" s="15" cm="1">
        <f t="array" ref="BL152">INDEX($K:$P,ROW(),MATCH(BL$3,$K$2:$P$2,0))/12</f>
        <v>66666.666666666672</v>
      </c>
      <c r="BM152" s="15" cm="1">
        <f t="array" ref="BM152">INDEX($K:$P,ROW(),MATCH(BM$3,$K$2:$P$2,0))/12</f>
        <v>66666.666666666672</v>
      </c>
      <c r="BN152" s="15" cm="1">
        <f t="array" ref="BN152">INDEX($K:$P,ROW(),MATCH(BN$3,$K$2:$P$2,0))/12</f>
        <v>66666.666666666672</v>
      </c>
      <c r="BO152" s="15" cm="1">
        <f t="array" ref="BO152">INDEX($K:$P,ROW(),MATCH(BO$3,$K$2:$P$2,0))/12</f>
        <v>133333.33333333334</v>
      </c>
      <c r="BP152" s="15" cm="1">
        <f t="array" ref="BP152">INDEX($K:$P,ROW(),MATCH(BP$3,$K$2:$P$2,0))/12</f>
        <v>133333.33333333334</v>
      </c>
      <c r="BQ152" s="15" cm="1">
        <f t="array" ref="BQ152">INDEX($K:$P,ROW(),MATCH(BQ$3,$K$2:$P$2,0))/12</f>
        <v>133333.33333333334</v>
      </c>
      <c r="BR152" s="15" cm="1">
        <f t="array" ref="BR152">INDEX($K:$P,ROW(),MATCH(BR$3,$K$2:$P$2,0))/12</f>
        <v>133333.33333333334</v>
      </c>
      <c r="BS152" s="15" cm="1">
        <f t="array" ref="BS152">INDEX($K:$P,ROW(),MATCH(BS$3,$K$2:$P$2,0))/12</f>
        <v>133333.33333333334</v>
      </c>
      <c r="BT152" s="15" cm="1">
        <f t="array" ref="BT152">INDEX($K:$P,ROW(),MATCH(BT$3,$K$2:$P$2,0))/12</f>
        <v>133333.33333333334</v>
      </c>
      <c r="BU152" s="15" cm="1">
        <f t="array" ref="BU152">INDEX($K:$P,ROW(),MATCH(BU$3,$K$2:$P$2,0))/12</f>
        <v>133333.33333333334</v>
      </c>
      <c r="BV152" s="15" cm="1">
        <f t="array" ref="BV152">INDEX($K:$P,ROW(),MATCH(BV$3,$K$2:$P$2,0))/12</f>
        <v>133333.33333333334</v>
      </c>
      <c r="BW152" s="15" cm="1">
        <f t="array" ref="BW152">INDEX($K:$P,ROW(),MATCH(BW$3,$K$2:$P$2,0))/12</f>
        <v>133333.33333333334</v>
      </c>
      <c r="BX152" s="15" cm="1">
        <f t="array" ref="BX152">INDEX($K:$P,ROW(),MATCH(BX$3,$K$2:$P$2,0))/12</f>
        <v>133333.33333333334</v>
      </c>
      <c r="BY152" s="15" cm="1">
        <f t="array" ref="BY152">INDEX($K:$P,ROW(),MATCH(BY$3,$K$2:$P$2,0))/12</f>
        <v>133333.33333333334</v>
      </c>
      <c r="BZ152" s="15" cm="1">
        <f t="array" ref="BZ152">INDEX($K:$P,ROW(),MATCH(BZ$3,$K$2:$P$2,0))/12</f>
        <v>133333.33333333334</v>
      </c>
      <c r="CA152" s="15" cm="1">
        <f t="array" ref="CA152">INDEX($K:$P,ROW(),MATCH(CA$3,$K$2:$P$2,0))/12</f>
        <v>266666.66666666669</v>
      </c>
      <c r="CB152" s="15" cm="1">
        <f t="array" ref="CB152">INDEX($K:$P,ROW(),MATCH(CB$3,$K$2:$P$2,0))/12</f>
        <v>266666.66666666669</v>
      </c>
      <c r="CC152" s="15" cm="1">
        <f t="array" ref="CC152">INDEX($K:$P,ROW(),MATCH(CC$3,$K$2:$P$2,0))/12</f>
        <v>266666.66666666669</v>
      </c>
      <c r="CD152" s="15" cm="1">
        <f t="array" ref="CD152">INDEX($K:$P,ROW(),MATCH(CD$3,$K$2:$P$2,0))/12</f>
        <v>266666.66666666669</v>
      </c>
      <c r="CE152" s="15" cm="1">
        <f t="array" ref="CE152">INDEX($K:$P,ROW(),MATCH(CE$3,$K$2:$P$2,0))/12</f>
        <v>266666.66666666669</v>
      </c>
      <c r="CF152" s="15" cm="1">
        <f t="array" ref="CF152">INDEX($K:$P,ROW(),MATCH(CF$3,$K$2:$P$2,0))/12</f>
        <v>266666.66666666669</v>
      </c>
      <c r="CG152" s="15" cm="1">
        <f t="array" ref="CG152">INDEX($K:$P,ROW(),MATCH(CG$3,$K$2:$P$2,0))/12</f>
        <v>266666.66666666669</v>
      </c>
      <c r="CH152" s="15" cm="1">
        <f t="array" ref="CH152">INDEX($K:$P,ROW(),MATCH(CH$3,$K$2:$P$2,0))/12</f>
        <v>266666.66666666669</v>
      </c>
      <c r="CI152" s="15" cm="1">
        <f t="array" ref="CI152">INDEX($K:$P,ROW(),MATCH(CI$3,$K$2:$P$2,0))/12</f>
        <v>266666.66666666669</v>
      </c>
      <c r="CJ152" s="15" cm="1">
        <f t="array" ref="CJ152">INDEX($K:$P,ROW(),MATCH(CJ$3,$K$2:$P$2,0))/12</f>
        <v>266666.66666666669</v>
      </c>
      <c r="CK152" s="15" cm="1">
        <f t="array" ref="CK152">INDEX($K:$P,ROW(),MATCH(CK$3,$K$2:$P$2,0))/12</f>
        <v>266666.66666666669</v>
      </c>
      <c r="CL152" s="15" cm="1">
        <f t="array" ref="CL152">INDEX($K:$P,ROW(),MATCH(CL$3,$K$2:$P$2,0))/12</f>
        <v>266666.66666666669</v>
      </c>
    </row>
    <row r="153" spans="2:90" x14ac:dyDescent="0.4">
      <c r="B153" s="135" t="s">
        <v>321</v>
      </c>
      <c r="C153" s="31"/>
      <c r="D153" s="31" t="s">
        <v>790</v>
      </c>
      <c r="E153" s="31" t="s">
        <v>906</v>
      </c>
      <c r="F153" s="31"/>
      <c r="G153" s="31" t="str">
        <f t="shared" si="74"/>
        <v/>
      </c>
      <c r="H153" s="31"/>
      <c r="I153" s="73"/>
      <c r="J153" s="73"/>
      <c r="K153" s="17">
        <v>100000</v>
      </c>
      <c r="L153" s="17">
        <v>200000</v>
      </c>
      <c r="M153" s="17">
        <v>400000</v>
      </c>
      <c r="N153" s="17">
        <v>800000</v>
      </c>
      <c r="O153" s="17">
        <v>1600000</v>
      </c>
      <c r="P153" s="17">
        <v>3200000</v>
      </c>
      <c r="R153" s="15"/>
      <c r="S153" s="15" cm="1">
        <f t="array" ref="S153">INDEX($K:$P,ROW(),MATCH(S$3,$K$2:$P$2,0))/12</f>
        <v>8333.3333333333339</v>
      </c>
      <c r="T153" s="15" cm="1">
        <f t="array" ref="T153">INDEX($K:$P,ROW(),MATCH(T$3,$K$2:$P$2,0))/12</f>
        <v>8333.3333333333339</v>
      </c>
      <c r="U153" s="15" cm="1">
        <f t="array" ref="U153">INDEX($K:$P,ROW(),MATCH(U$3,$K$2:$P$2,0))/12</f>
        <v>8333.3333333333339</v>
      </c>
      <c r="V153" s="15" cm="1">
        <f t="array" ref="V153">INDEX($K:$P,ROW(),MATCH(V$3,$K$2:$P$2,0))/12</f>
        <v>8333.3333333333339</v>
      </c>
      <c r="W153" s="15" cm="1">
        <f t="array" ref="W153">INDEX($K:$P,ROW(),MATCH(W$3,$K$2:$P$2,0))/12</f>
        <v>8333.3333333333339</v>
      </c>
      <c r="X153" s="15" cm="1">
        <f t="array" ref="X153">INDEX($K:$P,ROW(),MATCH(X$3,$K$2:$P$2,0))/12</f>
        <v>8333.3333333333339</v>
      </c>
      <c r="Y153" s="15" cm="1">
        <f t="array" ref="Y153">INDEX($K:$P,ROW(),MATCH(Y$3,$K$2:$P$2,0))/12</f>
        <v>8333.3333333333339</v>
      </c>
      <c r="Z153" s="15" cm="1">
        <f t="array" ref="Z153">INDEX($K:$P,ROW(),MATCH(Z$3,$K$2:$P$2,0))/12</f>
        <v>8333.3333333333339</v>
      </c>
      <c r="AA153" s="15" cm="1">
        <f t="array" ref="AA153">INDEX($K:$P,ROW(),MATCH(AA$3,$K$2:$P$2,0))/12</f>
        <v>8333.3333333333339</v>
      </c>
      <c r="AB153" s="15" cm="1">
        <f t="array" ref="AB153">INDEX($K:$P,ROW(),MATCH(AB$3,$K$2:$P$2,0))/12</f>
        <v>8333.3333333333339</v>
      </c>
      <c r="AC153" s="15" cm="1">
        <f t="array" ref="AC153">INDEX($K:$P,ROW(),MATCH(AC$3,$K$2:$P$2,0))/12</f>
        <v>8333.3333333333339</v>
      </c>
      <c r="AD153" s="15" cm="1">
        <f t="array" ref="AD153">INDEX($K:$P,ROW(),MATCH(AD$3,$K$2:$P$2,0))/12</f>
        <v>8333.3333333333339</v>
      </c>
      <c r="AE153" s="15" cm="1">
        <f t="array" ref="AE153">INDEX($K:$P,ROW(),MATCH(AE$3,$K$2:$P$2,0))/12</f>
        <v>16666.666666666668</v>
      </c>
      <c r="AF153" s="15" cm="1">
        <f t="array" ref="AF153">INDEX($K:$P,ROW(),MATCH(AF$3,$K$2:$P$2,0))/12</f>
        <v>16666.666666666668</v>
      </c>
      <c r="AG153" s="15" cm="1">
        <f t="array" ref="AG153">INDEX($K:$P,ROW(),MATCH(AG$3,$K$2:$P$2,0))/12</f>
        <v>16666.666666666668</v>
      </c>
      <c r="AH153" s="15" cm="1">
        <f t="array" ref="AH153">INDEX($K:$P,ROW(),MATCH(AH$3,$K$2:$P$2,0))/12</f>
        <v>16666.666666666668</v>
      </c>
      <c r="AI153" s="15" cm="1">
        <f t="array" ref="AI153">INDEX($K:$P,ROW(),MATCH(AI$3,$K$2:$P$2,0))/12</f>
        <v>16666.666666666668</v>
      </c>
      <c r="AJ153" s="15" cm="1">
        <f t="array" ref="AJ153">INDEX($K:$P,ROW(),MATCH(AJ$3,$K$2:$P$2,0))/12</f>
        <v>16666.666666666668</v>
      </c>
      <c r="AK153" s="15" cm="1">
        <f t="array" ref="AK153">INDEX($K:$P,ROW(),MATCH(AK$3,$K$2:$P$2,0))/12</f>
        <v>16666.666666666668</v>
      </c>
      <c r="AL153" s="15" cm="1">
        <f t="array" ref="AL153">INDEX($K:$P,ROW(),MATCH(AL$3,$K$2:$P$2,0))/12</f>
        <v>16666.666666666668</v>
      </c>
      <c r="AM153" s="15" cm="1">
        <f t="array" ref="AM153">INDEX($K:$P,ROW(),MATCH(AM$3,$K$2:$P$2,0))/12</f>
        <v>16666.666666666668</v>
      </c>
      <c r="AN153" s="15" cm="1">
        <f t="array" ref="AN153">INDEX($K:$P,ROW(),MATCH(AN$3,$K$2:$P$2,0))/12</f>
        <v>16666.666666666668</v>
      </c>
      <c r="AO153" s="15" cm="1">
        <f t="array" ref="AO153">INDEX($K:$P,ROW(),MATCH(AO$3,$K$2:$P$2,0))/12</f>
        <v>16666.666666666668</v>
      </c>
      <c r="AP153" s="15" cm="1">
        <f t="array" ref="AP153">INDEX($K:$P,ROW(),MATCH(AP$3,$K$2:$P$2,0))/12</f>
        <v>16666.666666666668</v>
      </c>
      <c r="AQ153" s="15" cm="1">
        <f t="array" ref="AQ153">INDEX($K:$P,ROW(),MATCH(AQ$3,$K$2:$P$2,0))/12</f>
        <v>33333.333333333336</v>
      </c>
      <c r="AR153" s="15" cm="1">
        <f t="array" ref="AR153">INDEX($K:$P,ROW(),MATCH(AR$3,$K$2:$P$2,0))/12</f>
        <v>33333.333333333336</v>
      </c>
      <c r="AS153" s="15" cm="1">
        <f t="array" ref="AS153">INDEX($K:$P,ROW(),MATCH(AS$3,$K$2:$P$2,0))/12</f>
        <v>33333.333333333336</v>
      </c>
      <c r="AT153" s="15" cm="1">
        <f t="array" ref="AT153">INDEX($K:$P,ROW(),MATCH(AT$3,$K$2:$P$2,0))/12</f>
        <v>33333.333333333336</v>
      </c>
      <c r="AU153" s="15" cm="1">
        <f t="array" ref="AU153">INDEX($K:$P,ROW(),MATCH(AU$3,$K$2:$P$2,0))/12</f>
        <v>33333.333333333336</v>
      </c>
      <c r="AV153" s="15" cm="1">
        <f t="array" ref="AV153">INDEX($K:$P,ROW(),MATCH(AV$3,$K$2:$P$2,0))/12</f>
        <v>33333.333333333336</v>
      </c>
      <c r="AW153" s="15" cm="1">
        <f t="array" ref="AW153">INDEX($K:$P,ROW(),MATCH(AW$3,$K$2:$P$2,0))/12</f>
        <v>33333.333333333336</v>
      </c>
      <c r="AX153" s="15" cm="1">
        <f t="array" ref="AX153">INDEX($K:$P,ROW(),MATCH(AX$3,$K$2:$P$2,0))/12</f>
        <v>33333.333333333336</v>
      </c>
      <c r="AY153" s="15" cm="1">
        <f t="array" ref="AY153">INDEX($K:$P,ROW(),MATCH(AY$3,$K$2:$P$2,0))/12</f>
        <v>33333.333333333336</v>
      </c>
      <c r="AZ153" s="15" cm="1">
        <f t="array" ref="AZ153">INDEX($K:$P,ROW(),MATCH(AZ$3,$K$2:$P$2,0))/12</f>
        <v>33333.333333333336</v>
      </c>
      <c r="BA153" s="15" cm="1">
        <f t="array" ref="BA153">INDEX($K:$P,ROW(),MATCH(BA$3,$K$2:$P$2,0))/12</f>
        <v>33333.333333333336</v>
      </c>
      <c r="BB153" s="15" cm="1">
        <f t="array" ref="BB153">INDEX($K:$P,ROW(),MATCH(BB$3,$K$2:$P$2,0))/12</f>
        <v>33333.333333333336</v>
      </c>
      <c r="BC153" s="15" cm="1">
        <f t="array" ref="BC153">INDEX($K:$P,ROW(),MATCH(BC$3,$K$2:$P$2,0))/12</f>
        <v>66666.666666666672</v>
      </c>
      <c r="BD153" s="15" cm="1">
        <f t="array" ref="BD153">INDEX($K:$P,ROW(),MATCH(BD$3,$K$2:$P$2,0))/12</f>
        <v>66666.666666666672</v>
      </c>
      <c r="BE153" s="15" cm="1">
        <f t="array" ref="BE153">INDEX($K:$P,ROW(),MATCH(BE$3,$K$2:$P$2,0))/12</f>
        <v>66666.666666666672</v>
      </c>
      <c r="BF153" s="15" cm="1">
        <f t="array" ref="BF153">INDEX($K:$P,ROW(),MATCH(BF$3,$K$2:$P$2,0))/12</f>
        <v>66666.666666666672</v>
      </c>
      <c r="BG153" s="15" cm="1">
        <f t="array" ref="BG153">INDEX($K:$P,ROW(),MATCH(BG$3,$K$2:$P$2,0))/12</f>
        <v>66666.666666666672</v>
      </c>
      <c r="BH153" s="15" cm="1">
        <f t="array" ref="BH153">INDEX($K:$P,ROW(),MATCH(BH$3,$K$2:$P$2,0))/12</f>
        <v>66666.666666666672</v>
      </c>
      <c r="BI153" s="15" cm="1">
        <f t="array" ref="BI153">INDEX($K:$P,ROW(),MATCH(BI$3,$K$2:$P$2,0))/12</f>
        <v>66666.666666666672</v>
      </c>
      <c r="BJ153" s="15" cm="1">
        <f t="array" ref="BJ153">INDEX($K:$P,ROW(),MATCH(BJ$3,$K$2:$P$2,0))/12</f>
        <v>66666.666666666672</v>
      </c>
      <c r="BK153" s="15" cm="1">
        <f t="array" ref="BK153">INDEX($K:$P,ROW(),MATCH(BK$3,$K$2:$P$2,0))/12</f>
        <v>66666.666666666672</v>
      </c>
      <c r="BL153" s="15" cm="1">
        <f t="array" ref="BL153">INDEX($K:$P,ROW(),MATCH(BL$3,$K$2:$P$2,0))/12</f>
        <v>66666.666666666672</v>
      </c>
      <c r="BM153" s="15" cm="1">
        <f t="array" ref="BM153">INDEX($K:$P,ROW(),MATCH(BM$3,$K$2:$P$2,0))/12</f>
        <v>66666.666666666672</v>
      </c>
      <c r="BN153" s="15" cm="1">
        <f t="array" ref="BN153">INDEX($K:$P,ROW(),MATCH(BN$3,$K$2:$P$2,0))/12</f>
        <v>66666.666666666672</v>
      </c>
      <c r="BO153" s="15" cm="1">
        <f t="array" ref="BO153">INDEX($K:$P,ROW(),MATCH(BO$3,$K$2:$P$2,0))/12</f>
        <v>133333.33333333334</v>
      </c>
      <c r="BP153" s="15" cm="1">
        <f t="array" ref="BP153">INDEX($K:$P,ROW(),MATCH(BP$3,$K$2:$P$2,0))/12</f>
        <v>133333.33333333334</v>
      </c>
      <c r="BQ153" s="15" cm="1">
        <f t="array" ref="BQ153">INDEX($K:$P,ROW(),MATCH(BQ$3,$K$2:$P$2,0))/12</f>
        <v>133333.33333333334</v>
      </c>
      <c r="BR153" s="15" cm="1">
        <f t="array" ref="BR153">INDEX($K:$P,ROW(),MATCH(BR$3,$K$2:$P$2,0))/12</f>
        <v>133333.33333333334</v>
      </c>
      <c r="BS153" s="15" cm="1">
        <f t="array" ref="BS153">INDEX($K:$P,ROW(),MATCH(BS$3,$K$2:$P$2,0))/12</f>
        <v>133333.33333333334</v>
      </c>
      <c r="BT153" s="15" cm="1">
        <f t="array" ref="BT153">INDEX($K:$P,ROW(),MATCH(BT$3,$K$2:$P$2,0))/12</f>
        <v>133333.33333333334</v>
      </c>
      <c r="BU153" s="15" cm="1">
        <f t="array" ref="BU153">INDEX($K:$P,ROW(),MATCH(BU$3,$K$2:$P$2,0))/12</f>
        <v>133333.33333333334</v>
      </c>
      <c r="BV153" s="15" cm="1">
        <f t="array" ref="BV153">INDEX($K:$P,ROW(),MATCH(BV$3,$K$2:$P$2,0))/12</f>
        <v>133333.33333333334</v>
      </c>
      <c r="BW153" s="15" cm="1">
        <f t="array" ref="BW153">INDEX($K:$P,ROW(),MATCH(BW$3,$K$2:$P$2,0))/12</f>
        <v>133333.33333333334</v>
      </c>
      <c r="BX153" s="15" cm="1">
        <f t="array" ref="BX153">INDEX($K:$P,ROW(),MATCH(BX$3,$K$2:$P$2,0))/12</f>
        <v>133333.33333333334</v>
      </c>
      <c r="BY153" s="15" cm="1">
        <f t="array" ref="BY153">INDEX($K:$P,ROW(),MATCH(BY$3,$K$2:$P$2,0))/12</f>
        <v>133333.33333333334</v>
      </c>
      <c r="BZ153" s="15" cm="1">
        <f t="array" ref="BZ153">INDEX($K:$P,ROW(),MATCH(BZ$3,$K$2:$P$2,0))/12</f>
        <v>133333.33333333334</v>
      </c>
      <c r="CA153" s="15" cm="1">
        <f t="array" ref="CA153">INDEX($K:$P,ROW(),MATCH(CA$3,$K$2:$P$2,0))/12</f>
        <v>266666.66666666669</v>
      </c>
      <c r="CB153" s="15" cm="1">
        <f t="array" ref="CB153">INDEX($K:$P,ROW(),MATCH(CB$3,$K$2:$P$2,0))/12</f>
        <v>266666.66666666669</v>
      </c>
      <c r="CC153" s="15" cm="1">
        <f t="array" ref="CC153">INDEX($K:$P,ROW(),MATCH(CC$3,$K$2:$P$2,0))/12</f>
        <v>266666.66666666669</v>
      </c>
      <c r="CD153" s="15" cm="1">
        <f t="array" ref="CD153">INDEX($K:$P,ROW(),MATCH(CD$3,$K$2:$P$2,0))/12</f>
        <v>266666.66666666669</v>
      </c>
      <c r="CE153" s="15" cm="1">
        <f t="array" ref="CE153">INDEX($K:$P,ROW(),MATCH(CE$3,$K$2:$P$2,0))/12</f>
        <v>266666.66666666669</v>
      </c>
      <c r="CF153" s="15" cm="1">
        <f t="array" ref="CF153">INDEX($K:$P,ROW(),MATCH(CF$3,$K$2:$P$2,0))/12</f>
        <v>266666.66666666669</v>
      </c>
      <c r="CG153" s="15" cm="1">
        <f t="array" ref="CG153">INDEX($K:$P,ROW(),MATCH(CG$3,$K$2:$P$2,0))/12</f>
        <v>266666.66666666669</v>
      </c>
      <c r="CH153" s="15" cm="1">
        <f t="array" ref="CH153">INDEX($K:$P,ROW(),MATCH(CH$3,$K$2:$P$2,0))/12</f>
        <v>266666.66666666669</v>
      </c>
      <c r="CI153" s="15" cm="1">
        <f t="array" ref="CI153">INDEX($K:$P,ROW(),MATCH(CI$3,$K$2:$P$2,0))/12</f>
        <v>266666.66666666669</v>
      </c>
      <c r="CJ153" s="15" cm="1">
        <f t="array" ref="CJ153">INDEX($K:$P,ROW(),MATCH(CJ$3,$K$2:$P$2,0))/12</f>
        <v>266666.66666666669</v>
      </c>
      <c r="CK153" s="15" cm="1">
        <f t="array" ref="CK153">INDEX($K:$P,ROW(),MATCH(CK$3,$K$2:$P$2,0))/12</f>
        <v>266666.66666666669</v>
      </c>
      <c r="CL153" s="15" cm="1">
        <f t="array" ref="CL153">INDEX($K:$P,ROW(),MATCH(CL$3,$K$2:$P$2,0))/12</f>
        <v>266666.66666666669</v>
      </c>
    </row>
    <row r="154" spans="2:90" x14ac:dyDescent="0.4">
      <c r="B154" s="135" t="s">
        <v>562</v>
      </c>
      <c r="C154" s="31"/>
      <c r="D154" s="31" t="s">
        <v>790</v>
      </c>
      <c r="E154" s="31" t="s">
        <v>906</v>
      </c>
      <c r="F154" s="31"/>
      <c r="G154" s="31" t="str">
        <f t="shared" si="74"/>
        <v/>
      </c>
      <c r="H154" s="31"/>
      <c r="I154" s="73"/>
      <c r="J154" s="73"/>
      <c r="K154" s="244">
        <v>100000</v>
      </c>
      <c r="L154" s="244">
        <v>200000</v>
      </c>
      <c r="M154" s="244">
        <v>400000</v>
      </c>
      <c r="N154" s="244">
        <v>800000</v>
      </c>
      <c r="O154" s="244">
        <v>1600000</v>
      </c>
      <c r="P154" s="244">
        <v>3200000</v>
      </c>
      <c r="R154" s="15"/>
      <c r="S154" s="245" cm="1">
        <f t="array" ref="S154">INDEX($K:$P,ROW(),MATCH(S$3,$K$2:$P$2,0))/12</f>
        <v>8333.3333333333339</v>
      </c>
      <c r="T154" s="245" cm="1">
        <f t="array" ref="T154">INDEX($K:$P,ROW(),MATCH(T$3,$K$2:$P$2,0))/12</f>
        <v>8333.3333333333339</v>
      </c>
      <c r="U154" s="245" cm="1">
        <f t="array" ref="U154">INDEX($K:$P,ROW(),MATCH(U$3,$K$2:$P$2,0))/12</f>
        <v>8333.3333333333339</v>
      </c>
      <c r="V154" s="245" cm="1">
        <f t="array" ref="V154">INDEX($K:$P,ROW(),MATCH(V$3,$K$2:$P$2,0))/12</f>
        <v>8333.3333333333339</v>
      </c>
      <c r="W154" s="245" cm="1">
        <f t="array" ref="W154">INDEX($K:$P,ROW(),MATCH(W$3,$K$2:$P$2,0))/12</f>
        <v>8333.3333333333339</v>
      </c>
      <c r="X154" s="245" cm="1">
        <f t="array" ref="X154">INDEX($K:$P,ROW(),MATCH(X$3,$K$2:$P$2,0))/12</f>
        <v>8333.3333333333339</v>
      </c>
      <c r="Y154" s="245" cm="1">
        <f t="array" ref="Y154">INDEX($K:$P,ROW(),MATCH(Y$3,$K$2:$P$2,0))/12</f>
        <v>8333.3333333333339</v>
      </c>
      <c r="Z154" s="245" cm="1">
        <f t="array" ref="Z154">INDEX($K:$P,ROW(),MATCH(Z$3,$K$2:$P$2,0))/12</f>
        <v>8333.3333333333339</v>
      </c>
      <c r="AA154" s="245" cm="1">
        <f t="array" ref="AA154">INDEX($K:$P,ROW(),MATCH(AA$3,$K$2:$P$2,0))/12</f>
        <v>8333.3333333333339</v>
      </c>
      <c r="AB154" s="245" cm="1">
        <f t="array" ref="AB154">INDEX($K:$P,ROW(),MATCH(AB$3,$K$2:$P$2,0))/12</f>
        <v>8333.3333333333339</v>
      </c>
      <c r="AC154" s="245" cm="1">
        <f t="array" ref="AC154">INDEX($K:$P,ROW(),MATCH(AC$3,$K$2:$P$2,0))/12</f>
        <v>8333.3333333333339</v>
      </c>
      <c r="AD154" s="245" cm="1">
        <f t="array" ref="AD154">INDEX($K:$P,ROW(),MATCH(AD$3,$K$2:$P$2,0))/12</f>
        <v>8333.3333333333339</v>
      </c>
      <c r="AE154" s="245" cm="1">
        <f t="array" ref="AE154">INDEX($K:$P,ROW(),MATCH(AE$3,$K$2:$P$2,0))/12</f>
        <v>16666.666666666668</v>
      </c>
      <c r="AF154" s="245" cm="1">
        <f t="array" ref="AF154">INDEX($K:$P,ROW(),MATCH(AF$3,$K$2:$P$2,0))/12</f>
        <v>16666.666666666668</v>
      </c>
      <c r="AG154" s="245" cm="1">
        <f t="array" ref="AG154">INDEX($K:$P,ROW(),MATCH(AG$3,$K$2:$P$2,0))/12</f>
        <v>16666.666666666668</v>
      </c>
      <c r="AH154" s="245" cm="1">
        <f t="array" ref="AH154">INDEX($K:$P,ROW(),MATCH(AH$3,$K$2:$P$2,0))/12</f>
        <v>16666.666666666668</v>
      </c>
      <c r="AI154" s="245" cm="1">
        <f t="array" ref="AI154">INDEX($K:$P,ROW(),MATCH(AI$3,$K$2:$P$2,0))/12</f>
        <v>16666.666666666668</v>
      </c>
      <c r="AJ154" s="245" cm="1">
        <f t="array" ref="AJ154">INDEX($K:$P,ROW(),MATCH(AJ$3,$K$2:$P$2,0))/12</f>
        <v>16666.666666666668</v>
      </c>
      <c r="AK154" s="245" cm="1">
        <f t="array" ref="AK154">INDEX($K:$P,ROW(),MATCH(AK$3,$K$2:$P$2,0))/12</f>
        <v>16666.666666666668</v>
      </c>
      <c r="AL154" s="245" cm="1">
        <f t="array" ref="AL154">INDEX($K:$P,ROW(),MATCH(AL$3,$K$2:$P$2,0))/12</f>
        <v>16666.666666666668</v>
      </c>
      <c r="AM154" s="245" cm="1">
        <f t="array" ref="AM154">INDEX($K:$P,ROW(),MATCH(AM$3,$K$2:$P$2,0))/12</f>
        <v>16666.666666666668</v>
      </c>
      <c r="AN154" s="245" cm="1">
        <f t="array" ref="AN154">INDEX($K:$P,ROW(),MATCH(AN$3,$K$2:$P$2,0))/12</f>
        <v>16666.666666666668</v>
      </c>
      <c r="AO154" s="245" cm="1">
        <f t="array" ref="AO154">INDEX($K:$P,ROW(),MATCH(AO$3,$K$2:$P$2,0))/12</f>
        <v>16666.666666666668</v>
      </c>
      <c r="AP154" s="245" cm="1">
        <f t="array" ref="AP154">INDEX($K:$P,ROW(),MATCH(AP$3,$K$2:$P$2,0))/12</f>
        <v>16666.666666666668</v>
      </c>
      <c r="AQ154" s="245" cm="1">
        <f t="array" ref="AQ154">INDEX($K:$P,ROW(),MATCH(AQ$3,$K$2:$P$2,0))/12</f>
        <v>33333.333333333336</v>
      </c>
      <c r="AR154" s="245" cm="1">
        <f t="array" ref="AR154">INDEX($K:$P,ROW(),MATCH(AR$3,$K$2:$P$2,0))/12</f>
        <v>33333.333333333336</v>
      </c>
      <c r="AS154" s="245" cm="1">
        <f t="array" ref="AS154">INDEX($K:$P,ROW(),MATCH(AS$3,$K$2:$P$2,0))/12</f>
        <v>33333.333333333336</v>
      </c>
      <c r="AT154" s="245" cm="1">
        <f t="array" ref="AT154">INDEX($K:$P,ROW(),MATCH(AT$3,$K$2:$P$2,0))/12</f>
        <v>33333.333333333336</v>
      </c>
      <c r="AU154" s="245" cm="1">
        <f t="array" ref="AU154">INDEX($K:$P,ROW(),MATCH(AU$3,$K$2:$P$2,0))/12</f>
        <v>33333.333333333336</v>
      </c>
      <c r="AV154" s="245" cm="1">
        <f t="array" ref="AV154">INDEX($K:$P,ROW(),MATCH(AV$3,$K$2:$P$2,0))/12</f>
        <v>33333.333333333336</v>
      </c>
      <c r="AW154" s="245" cm="1">
        <f t="array" ref="AW154">INDEX($K:$P,ROW(),MATCH(AW$3,$K$2:$P$2,0))/12</f>
        <v>33333.333333333336</v>
      </c>
      <c r="AX154" s="245" cm="1">
        <f t="array" ref="AX154">INDEX($K:$P,ROW(),MATCH(AX$3,$K$2:$P$2,0))/12</f>
        <v>33333.333333333336</v>
      </c>
      <c r="AY154" s="245" cm="1">
        <f t="array" ref="AY154">INDEX($K:$P,ROW(),MATCH(AY$3,$K$2:$P$2,0))/12</f>
        <v>33333.333333333336</v>
      </c>
      <c r="AZ154" s="245" cm="1">
        <f t="array" ref="AZ154">INDEX($K:$P,ROW(),MATCH(AZ$3,$K$2:$P$2,0))/12</f>
        <v>33333.333333333336</v>
      </c>
      <c r="BA154" s="245" cm="1">
        <f t="array" ref="BA154">INDEX($K:$P,ROW(),MATCH(BA$3,$K$2:$P$2,0))/12</f>
        <v>33333.333333333336</v>
      </c>
      <c r="BB154" s="245" cm="1">
        <f t="array" ref="BB154">INDEX($K:$P,ROW(),MATCH(BB$3,$K$2:$P$2,0))/12</f>
        <v>33333.333333333336</v>
      </c>
      <c r="BC154" s="245" cm="1">
        <f t="array" ref="BC154">INDEX($K:$P,ROW(),MATCH(BC$3,$K$2:$P$2,0))/12</f>
        <v>66666.666666666672</v>
      </c>
      <c r="BD154" s="245" cm="1">
        <f t="array" ref="BD154">INDEX($K:$P,ROW(),MATCH(BD$3,$K$2:$P$2,0))/12</f>
        <v>66666.666666666672</v>
      </c>
      <c r="BE154" s="245" cm="1">
        <f t="array" ref="BE154">INDEX($K:$P,ROW(),MATCH(BE$3,$K$2:$P$2,0))/12</f>
        <v>66666.666666666672</v>
      </c>
      <c r="BF154" s="245" cm="1">
        <f t="array" ref="BF154">INDEX($K:$P,ROW(),MATCH(BF$3,$K$2:$P$2,0))/12</f>
        <v>66666.666666666672</v>
      </c>
      <c r="BG154" s="245" cm="1">
        <f t="array" ref="BG154">INDEX($K:$P,ROW(),MATCH(BG$3,$K$2:$P$2,0))/12</f>
        <v>66666.666666666672</v>
      </c>
      <c r="BH154" s="245" cm="1">
        <f t="array" ref="BH154">INDEX($K:$P,ROW(),MATCH(BH$3,$K$2:$P$2,0))/12</f>
        <v>66666.666666666672</v>
      </c>
      <c r="BI154" s="245" cm="1">
        <f t="array" ref="BI154">INDEX($K:$P,ROW(),MATCH(BI$3,$K$2:$P$2,0))/12</f>
        <v>66666.666666666672</v>
      </c>
      <c r="BJ154" s="245" cm="1">
        <f t="array" ref="BJ154">INDEX($K:$P,ROW(),MATCH(BJ$3,$K$2:$P$2,0))/12</f>
        <v>66666.666666666672</v>
      </c>
      <c r="BK154" s="245" cm="1">
        <f t="array" ref="BK154">INDEX($K:$P,ROW(),MATCH(BK$3,$K$2:$P$2,0))/12</f>
        <v>66666.666666666672</v>
      </c>
      <c r="BL154" s="245" cm="1">
        <f t="array" ref="BL154">INDEX($K:$P,ROW(),MATCH(BL$3,$K$2:$P$2,0))/12</f>
        <v>66666.666666666672</v>
      </c>
      <c r="BM154" s="245" cm="1">
        <f t="array" ref="BM154">INDEX($K:$P,ROW(),MATCH(BM$3,$K$2:$P$2,0))/12</f>
        <v>66666.666666666672</v>
      </c>
      <c r="BN154" s="245" cm="1">
        <f t="array" ref="BN154">INDEX($K:$P,ROW(),MATCH(BN$3,$K$2:$P$2,0))/12</f>
        <v>66666.666666666672</v>
      </c>
      <c r="BO154" s="245" cm="1">
        <f t="array" ref="BO154">INDEX($K:$P,ROW(),MATCH(BO$3,$K$2:$P$2,0))/12</f>
        <v>133333.33333333334</v>
      </c>
      <c r="BP154" s="245" cm="1">
        <f t="array" ref="BP154">INDEX($K:$P,ROW(),MATCH(BP$3,$K$2:$P$2,0))/12</f>
        <v>133333.33333333334</v>
      </c>
      <c r="BQ154" s="245" cm="1">
        <f t="array" ref="BQ154">INDEX($K:$P,ROW(),MATCH(BQ$3,$K$2:$P$2,0))/12</f>
        <v>133333.33333333334</v>
      </c>
      <c r="BR154" s="245" cm="1">
        <f t="array" ref="BR154">INDEX($K:$P,ROW(),MATCH(BR$3,$K$2:$P$2,0))/12</f>
        <v>133333.33333333334</v>
      </c>
      <c r="BS154" s="245" cm="1">
        <f t="array" ref="BS154">INDEX($K:$P,ROW(),MATCH(BS$3,$K$2:$P$2,0))/12</f>
        <v>133333.33333333334</v>
      </c>
      <c r="BT154" s="245" cm="1">
        <f t="array" ref="BT154">INDEX($K:$P,ROW(),MATCH(BT$3,$K$2:$P$2,0))/12</f>
        <v>133333.33333333334</v>
      </c>
      <c r="BU154" s="245" cm="1">
        <f t="array" ref="BU154">INDEX($K:$P,ROW(),MATCH(BU$3,$K$2:$P$2,0))/12</f>
        <v>133333.33333333334</v>
      </c>
      <c r="BV154" s="245" cm="1">
        <f t="array" ref="BV154">INDEX($K:$P,ROW(),MATCH(BV$3,$K$2:$P$2,0))/12</f>
        <v>133333.33333333334</v>
      </c>
      <c r="BW154" s="245" cm="1">
        <f t="array" ref="BW154">INDEX($K:$P,ROW(),MATCH(BW$3,$K$2:$P$2,0))/12</f>
        <v>133333.33333333334</v>
      </c>
      <c r="BX154" s="245" cm="1">
        <f t="array" ref="BX154">INDEX($K:$P,ROW(),MATCH(BX$3,$K$2:$P$2,0))/12</f>
        <v>133333.33333333334</v>
      </c>
      <c r="BY154" s="245" cm="1">
        <f t="array" ref="BY154">INDEX($K:$P,ROW(),MATCH(BY$3,$K$2:$P$2,0))/12</f>
        <v>133333.33333333334</v>
      </c>
      <c r="BZ154" s="245" cm="1">
        <f t="array" ref="BZ154">INDEX($K:$P,ROW(),MATCH(BZ$3,$K$2:$P$2,0))/12</f>
        <v>133333.33333333334</v>
      </c>
      <c r="CA154" s="245" cm="1">
        <f t="array" ref="CA154">INDEX($K:$P,ROW(),MATCH(CA$3,$K$2:$P$2,0))/12</f>
        <v>266666.66666666669</v>
      </c>
      <c r="CB154" s="245" cm="1">
        <f t="array" ref="CB154">INDEX($K:$P,ROW(),MATCH(CB$3,$K$2:$P$2,0))/12</f>
        <v>266666.66666666669</v>
      </c>
      <c r="CC154" s="245" cm="1">
        <f t="array" ref="CC154">INDEX($K:$P,ROW(),MATCH(CC$3,$K$2:$P$2,0))/12</f>
        <v>266666.66666666669</v>
      </c>
      <c r="CD154" s="245" cm="1">
        <f t="array" ref="CD154">INDEX($K:$P,ROW(),MATCH(CD$3,$K$2:$P$2,0))/12</f>
        <v>266666.66666666669</v>
      </c>
      <c r="CE154" s="245" cm="1">
        <f t="array" ref="CE154">INDEX($K:$P,ROW(),MATCH(CE$3,$K$2:$P$2,0))/12</f>
        <v>266666.66666666669</v>
      </c>
      <c r="CF154" s="245" cm="1">
        <f t="array" ref="CF154">INDEX($K:$P,ROW(),MATCH(CF$3,$K$2:$P$2,0))/12</f>
        <v>266666.66666666669</v>
      </c>
      <c r="CG154" s="245" cm="1">
        <f t="array" ref="CG154">INDEX($K:$P,ROW(),MATCH(CG$3,$K$2:$P$2,0))/12</f>
        <v>266666.66666666669</v>
      </c>
      <c r="CH154" s="245" cm="1">
        <f t="array" ref="CH154">INDEX($K:$P,ROW(),MATCH(CH$3,$K$2:$P$2,0))/12</f>
        <v>266666.66666666669</v>
      </c>
      <c r="CI154" s="245" cm="1">
        <f t="array" ref="CI154">INDEX($K:$P,ROW(),MATCH(CI$3,$K$2:$P$2,0))/12</f>
        <v>266666.66666666669</v>
      </c>
      <c r="CJ154" s="245" cm="1">
        <f t="array" ref="CJ154">INDEX($K:$P,ROW(),MATCH(CJ$3,$K$2:$P$2,0))/12</f>
        <v>266666.66666666669</v>
      </c>
      <c r="CK154" s="245" cm="1">
        <f t="array" ref="CK154">INDEX($K:$P,ROW(),MATCH(CK$3,$K$2:$P$2,0))/12</f>
        <v>266666.66666666669</v>
      </c>
      <c r="CL154" s="245" cm="1">
        <f t="array" ref="CL154">INDEX($K:$P,ROW(),MATCH(CL$3,$K$2:$P$2,0))/12</f>
        <v>266666.66666666669</v>
      </c>
    </row>
    <row r="155" spans="2:90" x14ac:dyDescent="0.4">
      <c r="B155" s="122" t="s">
        <v>778</v>
      </c>
      <c r="C155" s="31" t="s">
        <v>937</v>
      </c>
      <c r="D155" s="31" t="s">
        <v>790</v>
      </c>
      <c r="E155" s="31" t="s">
        <v>906</v>
      </c>
      <c r="F155" s="31"/>
      <c r="G155" s="31" t="str">
        <f t="shared" si="74"/>
        <v/>
      </c>
      <c r="H155" s="31"/>
      <c r="I155" s="73"/>
      <c r="J155" s="73"/>
      <c r="K155" s="38">
        <f t="shared" ref="K155:P155" si="75">SUMIF($3:$3,K$2,155:155)</f>
        <v>399999.99999999994</v>
      </c>
      <c r="L155" s="38">
        <f t="shared" si="75"/>
        <v>799999.99999999988</v>
      </c>
      <c r="M155" s="38">
        <f t="shared" si="75"/>
        <v>1599999.9999999998</v>
      </c>
      <c r="N155" s="38">
        <f t="shared" si="75"/>
        <v>3199999.9999999995</v>
      </c>
      <c r="O155" s="38">
        <f t="shared" si="75"/>
        <v>6399999.9999999991</v>
      </c>
      <c r="P155" s="38">
        <f t="shared" si="75"/>
        <v>12799999.999999998</v>
      </c>
      <c r="R155" s="38"/>
      <c r="S155" s="38">
        <f t="shared" ref="S155" si="76">SUM(S150:S153)</f>
        <v>33333.333333333336</v>
      </c>
      <c r="T155" s="38">
        <f t="shared" ref="T155:AX155" si="77">SUM(T150:T153)</f>
        <v>33333.333333333336</v>
      </c>
      <c r="U155" s="38">
        <f t="shared" si="77"/>
        <v>33333.333333333336</v>
      </c>
      <c r="V155" s="38">
        <f t="shared" si="77"/>
        <v>33333.333333333336</v>
      </c>
      <c r="W155" s="38">
        <f t="shared" si="77"/>
        <v>33333.333333333336</v>
      </c>
      <c r="X155" s="38">
        <f t="shared" si="77"/>
        <v>33333.333333333336</v>
      </c>
      <c r="Y155" s="38">
        <f t="shared" si="77"/>
        <v>33333.333333333336</v>
      </c>
      <c r="Z155" s="38">
        <f t="shared" si="77"/>
        <v>33333.333333333336</v>
      </c>
      <c r="AA155" s="38">
        <f t="shared" si="77"/>
        <v>33333.333333333336</v>
      </c>
      <c r="AB155" s="38">
        <f t="shared" si="77"/>
        <v>33333.333333333336</v>
      </c>
      <c r="AC155" s="38">
        <f t="shared" si="77"/>
        <v>33333.333333333336</v>
      </c>
      <c r="AD155" s="38">
        <f t="shared" si="77"/>
        <v>33333.333333333336</v>
      </c>
      <c r="AE155" s="38">
        <f t="shared" si="77"/>
        <v>66666.666666666672</v>
      </c>
      <c r="AF155" s="38">
        <f t="shared" si="77"/>
        <v>66666.666666666672</v>
      </c>
      <c r="AG155" s="38">
        <f t="shared" si="77"/>
        <v>66666.666666666672</v>
      </c>
      <c r="AH155" s="38">
        <f t="shared" si="77"/>
        <v>66666.666666666672</v>
      </c>
      <c r="AI155" s="38">
        <f t="shared" si="77"/>
        <v>66666.666666666672</v>
      </c>
      <c r="AJ155" s="38">
        <f t="shared" si="77"/>
        <v>66666.666666666672</v>
      </c>
      <c r="AK155" s="38">
        <f t="shared" si="77"/>
        <v>66666.666666666672</v>
      </c>
      <c r="AL155" s="38">
        <f t="shared" si="77"/>
        <v>66666.666666666672</v>
      </c>
      <c r="AM155" s="38">
        <f t="shared" si="77"/>
        <v>66666.666666666672</v>
      </c>
      <c r="AN155" s="38">
        <f t="shared" si="77"/>
        <v>66666.666666666672</v>
      </c>
      <c r="AO155" s="38">
        <f t="shared" si="77"/>
        <v>66666.666666666672</v>
      </c>
      <c r="AP155" s="38">
        <f t="shared" si="77"/>
        <v>66666.666666666672</v>
      </c>
      <c r="AQ155" s="38">
        <f t="shared" si="77"/>
        <v>133333.33333333334</v>
      </c>
      <c r="AR155" s="38">
        <f t="shared" si="77"/>
        <v>133333.33333333334</v>
      </c>
      <c r="AS155" s="38">
        <f t="shared" si="77"/>
        <v>133333.33333333334</v>
      </c>
      <c r="AT155" s="38">
        <f t="shared" si="77"/>
        <v>133333.33333333334</v>
      </c>
      <c r="AU155" s="38">
        <f t="shared" si="77"/>
        <v>133333.33333333334</v>
      </c>
      <c r="AV155" s="38">
        <f t="shared" si="77"/>
        <v>133333.33333333334</v>
      </c>
      <c r="AW155" s="38">
        <f t="shared" si="77"/>
        <v>133333.33333333334</v>
      </c>
      <c r="AX155" s="38">
        <f t="shared" si="77"/>
        <v>133333.33333333334</v>
      </c>
      <c r="AY155" s="38">
        <f t="shared" ref="AY155:CD155" si="78">SUM(AY150:AY153)</f>
        <v>133333.33333333334</v>
      </c>
      <c r="AZ155" s="38">
        <f t="shared" si="78"/>
        <v>133333.33333333334</v>
      </c>
      <c r="BA155" s="38">
        <f t="shared" si="78"/>
        <v>133333.33333333334</v>
      </c>
      <c r="BB155" s="38">
        <f t="shared" si="78"/>
        <v>133333.33333333334</v>
      </c>
      <c r="BC155" s="38">
        <f t="shared" si="78"/>
        <v>266666.66666666669</v>
      </c>
      <c r="BD155" s="38">
        <f t="shared" si="78"/>
        <v>266666.66666666669</v>
      </c>
      <c r="BE155" s="38">
        <f t="shared" si="78"/>
        <v>266666.66666666669</v>
      </c>
      <c r="BF155" s="38">
        <f t="shared" si="78"/>
        <v>266666.66666666669</v>
      </c>
      <c r="BG155" s="38">
        <f t="shared" si="78"/>
        <v>266666.66666666669</v>
      </c>
      <c r="BH155" s="38">
        <f t="shared" si="78"/>
        <v>266666.66666666669</v>
      </c>
      <c r="BI155" s="38">
        <f t="shared" si="78"/>
        <v>266666.66666666669</v>
      </c>
      <c r="BJ155" s="38">
        <f t="shared" si="78"/>
        <v>266666.66666666669</v>
      </c>
      <c r="BK155" s="38">
        <f t="shared" si="78"/>
        <v>266666.66666666669</v>
      </c>
      <c r="BL155" s="38">
        <f t="shared" si="78"/>
        <v>266666.66666666669</v>
      </c>
      <c r="BM155" s="38">
        <f t="shared" si="78"/>
        <v>266666.66666666669</v>
      </c>
      <c r="BN155" s="38">
        <f t="shared" si="78"/>
        <v>266666.66666666669</v>
      </c>
      <c r="BO155" s="38">
        <f t="shared" si="78"/>
        <v>533333.33333333337</v>
      </c>
      <c r="BP155" s="38">
        <f t="shared" si="78"/>
        <v>533333.33333333337</v>
      </c>
      <c r="BQ155" s="38">
        <f t="shared" si="78"/>
        <v>533333.33333333337</v>
      </c>
      <c r="BR155" s="38">
        <f t="shared" si="78"/>
        <v>533333.33333333337</v>
      </c>
      <c r="BS155" s="38">
        <f t="shared" si="78"/>
        <v>533333.33333333337</v>
      </c>
      <c r="BT155" s="38">
        <f t="shared" si="78"/>
        <v>533333.33333333337</v>
      </c>
      <c r="BU155" s="38">
        <f t="shared" si="78"/>
        <v>533333.33333333337</v>
      </c>
      <c r="BV155" s="38">
        <f t="shared" si="78"/>
        <v>533333.33333333337</v>
      </c>
      <c r="BW155" s="38">
        <f t="shared" si="78"/>
        <v>533333.33333333337</v>
      </c>
      <c r="BX155" s="38">
        <f t="shared" si="78"/>
        <v>533333.33333333337</v>
      </c>
      <c r="BY155" s="38">
        <f t="shared" si="78"/>
        <v>533333.33333333337</v>
      </c>
      <c r="BZ155" s="38">
        <f t="shared" si="78"/>
        <v>533333.33333333337</v>
      </c>
      <c r="CA155" s="38">
        <f t="shared" si="78"/>
        <v>1066666.6666666667</v>
      </c>
      <c r="CB155" s="38">
        <f t="shared" si="78"/>
        <v>1066666.6666666667</v>
      </c>
      <c r="CC155" s="38">
        <f t="shared" si="78"/>
        <v>1066666.6666666667</v>
      </c>
      <c r="CD155" s="38">
        <f t="shared" si="78"/>
        <v>1066666.6666666667</v>
      </c>
      <c r="CE155" s="38">
        <f t="shared" ref="CE155:CK155" si="79">SUM(CE150:CE153)</f>
        <v>1066666.6666666667</v>
      </c>
      <c r="CF155" s="38">
        <f t="shared" si="79"/>
        <v>1066666.6666666667</v>
      </c>
      <c r="CG155" s="38">
        <f t="shared" si="79"/>
        <v>1066666.6666666667</v>
      </c>
      <c r="CH155" s="38">
        <f t="shared" si="79"/>
        <v>1066666.6666666667</v>
      </c>
      <c r="CI155" s="38">
        <f t="shared" si="79"/>
        <v>1066666.6666666667</v>
      </c>
      <c r="CJ155" s="38">
        <f t="shared" si="79"/>
        <v>1066666.6666666667</v>
      </c>
      <c r="CK155" s="38">
        <f t="shared" si="79"/>
        <v>1066666.6666666667</v>
      </c>
      <c r="CL155" s="38">
        <f t="shared" ref="CL155" si="80">SUM(CL150:CL153)</f>
        <v>1066666.6666666667</v>
      </c>
    </row>
    <row r="156" spans="2:90" x14ac:dyDescent="0.4">
      <c r="B156" s="122"/>
      <c r="C156" s="31"/>
      <c r="D156" s="31" t="s">
        <v>790</v>
      </c>
      <c r="E156" s="31" t="s">
        <v>906</v>
      </c>
      <c r="F156" s="31"/>
      <c r="G156" s="31"/>
      <c r="H156" s="31"/>
      <c r="I156" s="73"/>
      <c r="J156" s="73"/>
      <c r="K156" s="39"/>
      <c r="L156" s="39"/>
      <c r="M156" s="39"/>
      <c r="N156" s="39"/>
      <c r="O156" s="39"/>
      <c r="P156" s="39"/>
      <c r="R156" s="38"/>
      <c r="S156" s="38"/>
      <c r="T156" s="38"/>
      <c r="U156" s="38"/>
      <c r="V156" s="38"/>
      <c r="W156" s="38"/>
      <c r="X156" s="38"/>
      <c r="Y156" s="38"/>
      <c r="Z156" s="38"/>
      <c r="AA156" s="38"/>
      <c r="AB156" s="38"/>
      <c r="AC156" s="38"/>
      <c r="AD156" s="38"/>
      <c r="AE156" s="38"/>
      <c r="AF156" s="38"/>
      <c r="AG156" s="38"/>
      <c r="AH156" s="38"/>
      <c r="AI156" s="38"/>
      <c r="AJ156" s="38"/>
      <c r="AK156" s="38"/>
      <c r="AL156" s="38"/>
      <c r="AM156" s="38"/>
      <c r="AN156" s="38"/>
      <c r="AO156" s="38"/>
      <c r="AP156" s="38"/>
      <c r="AQ156" s="38"/>
      <c r="AR156" s="38"/>
      <c r="AS156" s="38"/>
      <c r="AT156" s="38"/>
      <c r="AU156" s="38"/>
      <c r="AV156" s="38"/>
      <c r="AW156" s="38"/>
      <c r="AX156" s="38"/>
      <c r="AY156" s="38"/>
      <c r="AZ156" s="38"/>
      <c r="BA156" s="38"/>
      <c r="BB156" s="38"/>
      <c r="BC156" s="38"/>
      <c r="BD156" s="38"/>
      <c r="BE156" s="38"/>
      <c r="BF156" s="38"/>
      <c r="BG156" s="38"/>
      <c r="BH156" s="38"/>
      <c r="BI156" s="38"/>
      <c r="BJ156" s="38"/>
      <c r="BK156" s="38"/>
      <c r="BL156" s="38"/>
      <c r="BM156" s="38"/>
      <c r="BN156" s="38"/>
      <c r="BO156" s="38"/>
      <c r="BP156" s="38"/>
      <c r="BQ156" s="38"/>
      <c r="BR156" s="38"/>
      <c r="BS156" s="38"/>
      <c r="BT156" s="38"/>
      <c r="BU156" s="38"/>
      <c r="BV156" s="38"/>
      <c r="BW156" s="38"/>
      <c r="BX156" s="38"/>
      <c r="BY156" s="38"/>
      <c r="BZ156" s="38"/>
      <c r="CA156" s="38"/>
      <c r="CB156" s="38"/>
      <c r="CC156" s="38"/>
      <c r="CD156" s="38"/>
      <c r="CE156" s="38"/>
      <c r="CF156" s="38"/>
      <c r="CG156" s="38"/>
      <c r="CH156" s="38"/>
      <c r="CI156" s="38"/>
      <c r="CJ156" s="38"/>
      <c r="CK156" s="38"/>
      <c r="CL156" s="38"/>
    </row>
    <row r="157" spans="2:90" x14ac:dyDescent="0.4">
      <c r="B157" s="93" t="s">
        <v>792</v>
      </c>
      <c r="C157" s="31"/>
      <c r="D157" s="31" t="s">
        <v>790</v>
      </c>
      <c r="E157" s="31" t="s">
        <v>906</v>
      </c>
      <c r="F157" s="31"/>
      <c r="G157" s="31"/>
      <c r="H157" s="31"/>
      <c r="I157" s="73"/>
      <c r="J157" s="73"/>
      <c r="K157" s="18"/>
      <c r="L157" s="18"/>
      <c r="M157" s="18"/>
      <c r="N157" s="18"/>
      <c r="O157" s="18"/>
      <c r="P157" s="18"/>
      <c r="R157" s="33"/>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row>
    <row r="158" spans="2:90" x14ac:dyDescent="0.4">
      <c r="B158" s="139" t="str">
        <f>+B150</f>
        <v>Item 1</v>
      </c>
      <c r="C158" s="31"/>
      <c r="D158" s="31" t="s">
        <v>790</v>
      </c>
      <c r="E158" s="31" t="s">
        <v>906</v>
      </c>
      <c r="F158" s="31"/>
      <c r="G158" s="31"/>
      <c r="H158" s="31"/>
      <c r="I158" s="73"/>
      <c r="J158" s="73"/>
      <c r="K158" s="18">
        <v>10</v>
      </c>
      <c r="L158" s="18">
        <v>10</v>
      </c>
      <c r="M158" s="18">
        <v>10</v>
      </c>
      <c r="N158" s="18">
        <v>10</v>
      </c>
      <c r="O158" s="18">
        <v>10</v>
      </c>
      <c r="P158" s="18">
        <v>10</v>
      </c>
      <c r="R158" s="33"/>
      <c r="S158" s="19" cm="1">
        <f t="array" ref="S158">INDEX($K:$P,ROW(),MATCH(S$3,$K$2:$P$2,0))</f>
        <v>10</v>
      </c>
      <c r="T158" s="19" cm="1">
        <f t="array" ref="T158">INDEX($K:$P,ROW(),MATCH(T$3,$K$2:$P$2,0))</f>
        <v>10</v>
      </c>
      <c r="U158" s="19" cm="1">
        <f t="array" ref="U158">INDEX($K:$P,ROW(),MATCH(U$3,$K$2:$P$2,0))</f>
        <v>10</v>
      </c>
      <c r="V158" s="19" cm="1">
        <f t="array" ref="V158">INDEX($K:$P,ROW(),MATCH(V$3,$K$2:$P$2,0))</f>
        <v>10</v>
      </c>
      <c r="W158" s="19" cm="1">
        <f t="array" ref="W158">INDEX($K:$P,ROW(),MATCH(W$3,$K$2:$P$2,0))</f>
        <v>10</v>
      </c>
      <c r="X158" s="19" cm="1">
        <f t="array" ref="X158">INDEX($K:$P,ROW(),MATCH(X$3,$K$2:$P$2,0))</f>
        <v>10</v>
      </c>
      <c r="Y158" s="19" cm="1">
        <f t="array" ref="Y158">INDEX($K:$P,ROW(),MATCH(Y$3,$K$2:$P$2,0))</f>
        <v>10</v>
      </c>
      <c r="Z158" s="19" cm="1">
        <f t="array" ref="Z158">INDEX($K:$P,ROW(),MATCH(Z$3,$K$2:$P$2,0))</f>
        <v>10</v>
      </c>
      <c r="AA158" s="19" cm="1">
        <f t="array" ref="AA158">INDEX($K:$P,ROW(),MATCH(AA$3,$K$2:$P$2,0))</f>
        <v>10</v>
      </c>
      <c r="AB158" s="19" cm="1">
        <f t="array" ref="AB158">INDEX($K:$P,ROW(),MATCH(AB$3,$K$2:$P$2,0))</f>
        <v>10</v>
      </c>
      <c r="AC158" s="19" cm="1">
        <f t="array" ref="AC158">INDEX($K:$P,ROW(),MATCH(AC$3,$K$2:$P$2,0))</f>
        <v>10</v>
      </c>
      <c r="AD158" s="19" cm="1">
        <f t="array" ref="AD158">INDEX($K:$P,ROW(),MATCH(AD$3,$K$2:$P$2,0))</f>
        <v>10</v>
      </c>
      <c r="AE158" s="19" cm="1">
        <f t="array" ref="AE158">INDEX($K:$P,ROW(),MATCH(AE$3,$K$2:$P$2,0))</f>
        <v>10</v>
      </c>
      <c r="AF158" s="19" cm="1">
        <f t="array" ref="AF158">INDEX($K:$P,ROW(),MATCH(AF$3,$K$2:$P$2,0))</f>
        <v>10</v>
      </c>
      <c r="AG158" s="19" cm="1">
        <f t="array" ref="AG158">INDEX($K:$P,ROW(),MATCH(AG$3,$K$2:$P$2,0))</f>
        <v>10</v>
      </c>
      <c r="AH158" s="19" cm="1">
        <f t="array" ref="AH158">INDEX($K:$P,ROW(),MATCH(AH$3,$K$2:$P$2,0))</f>
        <v>10</v>
      </c>
      <c r="AI158" s="19" cm="1">
        <f t="array" ref="AI158">INDEX($K:$P,ROW(),MATCH(AI$3,$K$2:$P$2,0))</f>
        <v>10</v>
      </c>
      <c r="AJ158" s="19" cm="1">
        <f t="array" ref="AJ158">INDEX($K:$P,ROW(),MATCH(AJ$3,$K$2:$P$2,0))</f>
        <v>10</v>
      </c>
      <c r="AK158" s="19" cm="1">
        <f t="array" ref="AK158">INDEX($K:$P,ROW(),MATCH(AK$3,$K$2:$P$2,0))</f>
        <v>10</v>
      </c>
      <c r="AL158" s="19" cm="1">
        <f t="array" ref="AL158">INDEX($K:$P,ROW(),MATCH(AL$3,$K$2:$P$2,0))</f>
        <v>10</v>
      </c>
      <c r="AM158" s="19" cm="1">
        <f t="array" ref="AM158">INDEX($K:$P,ROW(),MATCH(AM$3,$K$2:$P$2,0))</f>
        <v>10</v>
      </c>
      <c r="AN158" s="19" cm="1">
        <f t="array" ref="AN158">INDEX($K:$P,ROW(),MATCH(AN$3,$K$2:$P$2,0))</f>
        <v>10</v>
      </c>
      <c r="AO158" s="19" cm="1">
        <f t="array" ref="AO158">INDEX($K:$P,ROW(),MATCH(AO$3,$K$2:$P$2,0))</f>
        <v>10</v>
      </c>
      <c r="AP158" s="19" cm="1">
        <f t="array" ref="AP158">INDEX($K:$P,ROW(),MATCH(AP$3,$K$2:$P$2,0))</f>
        <v>10</v>
      </c>
      <c r="AQ158" s="19" cm="1">
        <f t="array" ref="AQ158">INDEX($K:$P,ROW(),MATCH(AQ$3,$K$2:$P$2,0))</f>
        <v>10</v>
      </c>
      <c r="AR158" s="19" cm="1">
        <f t="array" ref="AR158">INDEX($K:$P,ROW(),MATCH(AR$3,$K$2:$P$2,0))</f>
        <v>10</v>
      </c>
      <c r="AS158" s="19" cm="1">
        <f t="array" ref="AS158">INDEX($K:$P,ROW(),MATCH(AS$3,$K$2:$P$2,0))</f>
        <v>10</v>
      </c>
      <c r="AT158" s="19" cm="1">
        <f t="array" ref="AT158">INDEX($K:$P,ROW(),MATCH(AT$3,$K$2:$P$2,0))</f>
        <v>10</v>
      </c>
      <c r="AU158" s="19" cm="1">
        <f t="array" ref="AU158">INDEX($K:$P,ROW(),MATCH(AU$3,$K$2:$P$2,0))</f>
        <v>10</v>
      </c>
      <c r="AV158" s="19" cm="1">
        <f t="array" ref="AV158">INDEX($K:$P,ROW(),MATCH(AV$3,$K$2:$P$2,0))</f>
        <v>10</v>
      </c>
      <c r="AW158" s="19" cm="1">
        <f t="array" ref="AW158">INDEX($K:$P,ROW(),MATCH(AW$3,$K$2:$P$2,0))</f>
        <v>10</v>
      </c>
      <c r="AX158" s="19" cm="1">
        <f t="array" ref="AX158">INDEX($K:$P,ROW(),MATCH(AX$3,$K$2:$P$2,0))</f>
        <v>10</v>
      </c>
      <c r="AY158" s="19" cm="1">
        <f t="array" ref="AY158">INDEX($K:$P,ROW(),MATCH(AY$3,$K$2:$P$2,0))</f>
        <v>10</v>
      </c>
      <c r="AZ158" s="19" cm="1">
        <f t="array" ref="AZ158">INDEX($K:$P,ROW(),MATCH(AZ$3,$K$2:$P$2,0))</f>
        <v>10</v>
      </c>
      <c r="BA158" s="19" cm="1">
        <f t="array" ref="BA158">INDEX($K:$P,ROW(),MATCH(BA$3,$K$2:$P$2,0))</f>
        <v>10</v>
      </c>
      <c r="BB158" s="19" cm="1">
        <f t="array" ref="BB158">INDEX($K:$P,ROW(),MATCH(BB$3,$K$2:$P$2,0))</f>
        <v>10</v>
      </c>
      <c r="BC158" s="19" cm="1">
        <f t="array" ref="BC158">INDEX($K:$P,ROW(),MATCH(BC$3,$K$2:$P$2,0))</f>
        <v>10</v>
      </c>
      <c r="BD158" s="19" cm="1">
        <f t="array" ref="BD158">INDEX($K:$P,ROW(),MATCH(BD$3,$K$2:$P$2,0))</f>
        <v>10</v>
      </c>
      <c r="BE158" s="19" cm="1">
        <f t="array" ref="BE158">INDEX($K:$P,ROW(),MATCH(BE$3,$K$2:$P$2,0))</f>
        <v>10</v>
      </c>
      <c r="BF158" s="19" cm="1">
        <f t="array" ref="BF158">INDEX($K:$P,ROW(),MATCH(BF$3,$K$2:$P$2,0))</f>
        <v>10</v>
      </c>
      <c r="BG158" s="19" cm="1">
        <f t="array" ref="BG158">INDEX($K:$P,ROW(),MATCH(BG$3,$K$2:$P$2,0))</f>
        <v>10</v>
      </c>
      <c r="BH158" s="19" cm="1">
        <f t="array" ref="BH158">INDEX($K:$P,ROW(),MATCH(BH$3,$K$2:$P$2,0))</f>
        <v>10</v>
      </c>
      <c r="BI158" s="19" cm="1">
        <f t="array" ref="BI158">INDEX($K:$P,ROW(),MATCH(BI$3,$K$2:$P$2,0))</f>
        <v>10</v>
      </c>
      <c r="BJ158" s="19" cm="1">
        <f t="array" ref="BJ158">INDEX($K:$P,ROW(),MATCH(BJ$3,$K$2:$P$2,0))</f>
        <v>10</v>
      </c>
      <c r="BK158" s="19" cm="1">
        <f t="array" ref="BK158">INDEX($K:$P,ROW(),MATCH(BK$3,$K$2:$P$2,0))</f>
        <v>10</v>
      </c>
      <c r="BL158" s="19" cm="1">
        <f t="array" ref="BL158">INDEX($K:$P,ROW(),MATCH(BL$3,$K$2:$P$2,0))</f>
        <v>10</v>
      </c>
      <c r="BM158" s="19" cm="1">
        <f t="array" ref="BM158">INDEX($K:$P,ROW(),MATCH(BM$3,$K$2:$P$2,0))</f>
        <v>10</v>
      </c>
      <c r="BN158" s="19" cm="1">
        <f t="array" ref="BN158">INDEX($K:$P,ROW(),MATCH(BN$3,$K$2:$P$2,0))</f>
        <v>10</v>
      </c>
      <c r="BO158" s="19" cm="1">
        <f t="array" ref="BO158">INDEX($K:$P,ROW(),MATCH(BO$3,$K$2:$P$2,0))</f>
        <v>10</v>
      </c>
      <c r="BP158" s="19" cm="1">
        <f t="array" ref="BP158">INDEX($K:$P,ROW(),MATCH(BP$3,$K$2:$P$2,0))</f>
        <v>10</v>
      </c>
      <c r="BQ158" s="19" cm="1">
        <f t="array" ref="BQ158">INDEX($K:$P,ROW(),MATCH(BQ$3,$K$2:$P$2,0))</f>
        <v>10</v>
      </c>
      <c r="BR158" s="19" cm="1">
        <f t="array" ref="BR158">INDEX($K:$P,ROW(),MATCH(BR$3,$K$2:$P$2,0))</f>
        <v>10</v>
      </c>
      <c r="BS158" s="19" cm="1">
        <f t="array" ref="BS158">INDEX($K:$P,ROW(),MATCH(BS$3,$K$2:$P$2,0))</f>
        <v>10</v>
      </c>
      <c r="BT158" s="19" cm="1">
        <f t="array" ref="BT158">INDEX($K:$P,ROW(),MATCH(BT$3,$K$2:$P$2,0))</f>
        <v>10</v>
      </c>
      <c r="BU158" s="19" cm="1">
        <f t="array" ref="BU158">INDEX($K:$P,ROW(),MATCH(BU$3,$K$2:$P$2,0))</f>
        <v>10</v>
      </c>
      <c r="BV158" s="19" cm="1">
        <f t="array" ref="BV158">INDEX($K:$P,ROW(),MATCH(BV$3,$K$2:$P$2,0))</f>
        <v>10</v>
      </c>
      <c r="BW158" s="19" cm="1">
        <f t="array" ref="BW158">INDEX($K:$P,ROW(),MATCH(BW$3,$K$2:$P$2,0))</f>
        <v>10</v>
      </c>
      <c r="BX158" s="19" cm="1">
        <f t="array" ref="BX158">INDEX($K:$P,ROW(),MATCH(BX$3,$K$2:$P$2,0))</f>
        <v>10</v>
      </c>
      <c r="BY158" s="19" cm="1">
        <f t="array" ref="BY158">INDEX($K:$P,ROW(),MATCH(BY$3,$K$2:$P$2,0))</f>
        <v>10</v>
      </c>
      <c r="BZ158" s="19" cm="1">
        <f t="array" ref="BZ158">INDEX($K:$P,ROW(),MATCH(BZ$3,$K$2:$P$2,0))</f>
        <v>10</v>
      </c>
      <c r="CA158" s="19" cm="1">
        <f t="array" ref="CA158">INDEX($K:$P,ROW(),MATCH(CA$3,$K$2:$P$2,0))</f>
        <v>10</v>
      </c>
      <c r="CB158" s="19" cm="1">
        <f t="array" ref="CB158">INDEX($K:$P,ROW(),MATCH(CB$3,$K$2:$P$2,0))</f>
        <v>10</v>
      </c>
      <c r="CC158" s="19" cm="1">
        <f t="array" ref="CC158">INDEX($K:$P,ROW(),MATCH(CC$3,$K$2:$P$2,0))</f>
        <v>10</v>
      </c>
      <c r="CD158" s="19" cm="1">
        <f t="array" ref="CD158">INDEX($K:$P,ROW(),MATCH(CD$3,$K$2:$P$2,0))</f>
        <v>10</v>
      </c>
      <c r="CE158" s="19" cm="1">
        <f t="array" ref="CE158">INDEX($K:$P,ROW(),MATCH(CE$3,$K$2:$P$2,0))</f>
        <v>10</v>
      </c>
      <c r="CF158" s="19" cm="1">
        <f t="array" ref="CF158">INDEX($K:$P,ROW(),MATCH(CF$3,$K$2:$P$2,0))</f>
        <v>10</v>
      </c>
      <c r="CG158" s="19" cm="1">
        <f t="array" ref="CG158">INDEX($K:$P,ROW(),MATCH(CG$3,$K$2:$P$2,0))</f>
        <v>10</v>
      </c>
      <c r="CH158" s="19" cm="1">
        <f t="array" ref="CH158">INDEX($K:$P,ROW(),MATCH(CH$3,$K$2:$P$2,0))</f>
        <v>10</v>
      </c>
      <c r="CI158" s="19" cm="1">
        <f t="array" ref="CI158">INDEX($K:$P,ROW(),MATCH(CI$3,$K$2:$P$2,0))</f>
        <v>10</v>
      </c>
      <c r="CJ158" s="19" cm="1">
        <f t="array" ref="CJ158">INDEX($K:$P,ROW(),MATCH(CJ$3,$K$2:$P$2,0))</f>
        <v>10</v>
      </c>
      <c r="CK158" s="19" cm="1">
        <f t="array" ref="CK158">INDEX($K:$P,ROW(),MATCH(CK$3,$K$2:$P$2,0))</f>
        <v>10</v>
      </c>
      <c r="CL158" s="19" cm="1">
        <f t="array" ref="CL158">INDEX($K:$P,ROW(),MATCH(CL$3,$K$2:$P$2,0))</f>
        <v>10</v>
      </c>
    </row>
    <row r="159" spans="2:90" x14ac:dyDescent="0.4">
      <c r="B159" s="139" t="str">
        <f>+B151</f>
        <v>Item 2</v>
      </c>
      <c r="C159" s="31"/>
      <c r="D159" s="31" t="s">
        <v>790</v>
      </c>
      <c r="E159" s="31" t="s">
        <v>906</v>
      </c>
      <c r="F159" s="31"/>
      <c r="G159" s="31"/>
      <c r="H159" s="31"/>
      <c r="I159" s="73"/>
      <c r="J159" s="73"/>
      <c r="K159" s="18">
        <v>10</v>
      </c>
      <c r="L159" s="18">
        <v>10</v>
      </c>
      <c r="M159" s="18">
        <v>10</v>
      </c>
      <c r="N159" s="18">
        <v>10</v>
      </c>
      <c r="O159" s="18">
        <v>10</v>
      </c>
      <c r="P159" s="18">
        <v>10</v>
      </c>
      <c r="R159" s="33"/>
      <c r="S159" s="19" cm="1">
        <f t="array" ref="S159">INDEX($K:$P,ROW(),MATCH(S$3,$K$2:$P$2,0))</f>
        <v>10</v>
      </c>
      <c r="T159" s="19" cm="1">
        <f t="array" ref="T159">INDEX($K:$P,ROW(),MATCH(T$3,$K$2:$P$2,0))</f>
        <v>10</v>
      </c>
      <c r="U159" s="19" cm="1">
        <f t="array" ref="U159">INDEX($K:$P,ROW(),MATCH(U$3,$K$2:$P$2,0))</f>
        <v>10</v>
      </c>
      <c r="V159" s="19" cm="1">
        <f t="array" ref="V159">INDEX($K:$P,ROW(),MATCH(V$3,$K$2:$P$2,0))</f>
        <v>10</v>
      </c>
      <c r="W159" s="19" cm="1">
        <f t="array" ref="W159">INDEX($K:$P,ROW(),MATCH(W$3,$K$2:$P$2,0))</f>
        <v>10</v>
      </c>
      <c r="X159" s="19" cm="1">
        <f t="array" ref="X159">INDEX($K:$P,ROW(),MATCH(X$3,$K$2:$P$2,0))</f>
        <v>10</v>
      </c>
      <c r="Y159" s="19" cm="1">
        <f t="array" ref="Y159">INDEX($K:$P,ROW(),MATCH(Y$3,$K$2:$P$2,0))</f>
        <v>10</v>
      </c>
      <c r="Z159" s="19" cm="1">
        <f t="array" ref="Z159">INDEX($K:$P,ROW(),MATCH(Z$3,$K$2:$P$2,0))</f>
        <v>10</v>
      </c>
      <c r="AA159" s="19" cm="1">
        <f t="array" ref="AA159">INDEX($K:$P,ROW(),MATCH(AA$3,$K$2:$P$2,0))</f>
        <v>10</v>
      </c>
      <c r="AB159" s="19" cm="1">
        <f t="array" ref="AB159">INDEX($K:$P,ROW(),MATCH(AB$3,$K$2:$P$2,0))</f>
        <v>10</v>
      </c>
      <c r="AC159" s="19" cm="1">
        <f t="array" ref="AC159">INDEX($K:$P,ROW(),MATCH(AC$3,$K$2:$P$2,0))</f>
        <v>10</v>
      </c>
      <c r="AD159" s="19" cm="1">
        <f t="array" ref="AD159">INDEX($K:$P,ROW(),MATCH(AD$3,$K$2:$P$2,0))</f>
        <v>10</v>
      </c>
      <c r="AE159" s="19" cm="1">
        <f t="array" ref="AE159">INDEX($K:$P,ROW(),MATCH(AE$3,$K$2:$P$2,0))</f>
        <v>10</v>
      </c>
      <c r="AF159" s="19" cm="1">
        <f t="array" ref="AF159">INDEX($K:$P,ROW(),MATCH(AF$3,$K$2:$P$2,0))</f>
        <v>10</v>
      </c>
      <c r="AG159" s="19" cm="1">
        <f t="array" ref="AG159">INDEX($K:$P,ROW(),MATCH(AG$3,$K$2:$P$2,0))</f>
        <v>10</v>
      </c>
      <c r="AH159" s="19" cm="1">
        <f t="array" ref="AH159">INDEX($K:$P,ROW(),MATCH(AH$3,$K$2:$P$2,0))</f>
        <v>10</v>
      </c>
      <c r="AI159" s="19" cm="1">
        <f t="array" ref="AI159">INDEX($K:$P,ROW(),MATCH(AI$3,$K$2:$P$2,0))</f>
        <v>10</v>
      </c>
      <c r="AJ159" s="19" cm="1">
        <f t="array" ref="AJ159">INDEX($K:$P,ROW(),MATCH(AJ$3,$K$2:$P$2,0))</f>
        <v>10</v>
      </c>
      <c r="AK159" s="19" cm="1">
        <f t="array" ref="AK159">INDEX($K:$P,ROW(),MATCH(AK$3,$K$2:$P$2,0))</f>
        <v>10</v>
      </c>
      <c r="AL159" s="19" cm="1">
        <f t="array" ref="AL159">INDEX($K:$P,ROW(),MATCH(AL$3,$K$2:$P$2,0))</f>
        <v>10</v>
      </c>
      <c r="AM159" s="19" cm="1">
        <f t="array" ref="AM159">INDEX($K:$P,ROW(),MATCH(AM$3,$K$2:$P$2,0))</f>
        <v>10</v>
      </c>
      <c r="AN159" s="19" cm="1">
        <f t="array" ref="AN159">INDEX($K:$P,ROW(),MATCH(AN$3,$K$2:$P$2,0))</f>
        <v>10</v>
      </c>
      <c r="AO159" s="19" cm="1">
        <f t="array" ref="AO159">INDEX($K:$P,ROW(),MATCH(AO$3,$K$2:$P$2,0))</f>
        <v>10</v>
      </c>
      <c r="AP159" s="19" cm="1">
        <f t="array" ref="AP159">INDEX($K:$P,ROW(),MATCH(AP$3,$K$2:$P$2,0))</f>
        <v>10</v>
      </c>
      <c r="AQ159" s="19" cm="1">
        <f t="array" ref="AQ159">INDEX($K:$P,ROW(),MATCH(AQ$3,$K$2:$P$2,0))</f>
        <v>10</v>
      </c>
      <c r="AR159" s="19" cm="1">
        <f t="array" ref="AR159">INDEX($K:$P,ROW(),MATCH(AR$3,$K$2:$P$2,0))</f>
        <v>10</v>
      </c>
      <c r="AS159" s="19" cm="1">
        <f t="array" ref="AS159">INDEX($K:$P,ROW(),MATCH(AS$3,$K$2:$P$2,0))</f>
        <v>10</v>
      </c>
      <c r="AT159" s="19" cm="1">
        <f t="array" ref="AT159">INDEX($K:$P,ROW(),MATCH(AT$3,$K$2:$P$2,0))</f>
        <v>10</v>
      </c>
      <c r="AU159" s="19" cm="1">
        <f t="array" ref="AU159">INDEX($K:$P,ROW(),MATCH(AU$3,$K$2:$P$2,0))</f>
        <v>10</v>
      </c>
      <c r="AV159" s="19" cm="1">
        <f t="array" ref="AV159">INDEX($K:$P,ROW(),MATCH(AV$3,$K$2:$P$2,0))</f>
        <v>10</v>
      </c>
      <c r="AW159" s="19" cm="1">
        <f t="array" ref="AW159">INDEX($K:$P,ROW(),MATCH(AW$3,$K$2:$P$2,0))</f>
        <v>10</v>
      </c>
      <c r="AX159" s="19" cm="1">
        <f t="array" ref="AX159">INDEX($K:$P,ROW(),MATCH(AX$3,$K$2:$P$2,0))</f>
        <v>10</v>
      </c>
      <c r="AY159" s="19" cm="1">
        <f t="array" ref="AY159">INDEX($K:$P,ROW(),MATCH(AY$3,$K$2:$P$2,0))</f>
        <v>10</v>
      </c>
      <c r="AZ159" s="19" cm="1">
        <f t="array" ref="AZ159">INDEX($K:$P,ROW(),MATCH(AZ$3,$K$2:$P$2,0))</f>
        <v>10</v>
      </c>
      <c r="BA159" s="19" cm="1">
        <f t="array" ref="BA159">INDEX($K:$P,ROW(),MATCH(BA$3,$K$2:$P$2,0))</f>
        <v>10</v>
      </c>
      <c r="BB159" s="19" cm="1">
        <f t="array" ref="BB159">INDEX($K:$P,ROW(),MATCH(BB$3,$K$2:$P$2,0))</f>
        <v>10</v>
      </c>
      <c r="BC159" s="19" cm="1">
        <f t="array" ref="BC159">INDEX($K:$P,ROW(),MATCH(BC$3,$K$2:$P$2,0))</f>
        <v>10</v>
      </c>
      <c r="BD159" s="19" cm="1">
        <f t="array" ref="BD159">INDEX($K:$P,ROW(),MATCH(BD$3,$K$2:$P$2,0))</f>
        <v>10</v>
      </c>
      <c r="BE159" s="19" cm="1">
        <f t="array" ref="BE159">INDEX($K:$P,ROW(),MATCH(BE$3,$K$2:$P$2,0))</f>
        <v>10</v>
      </c>
      <c r="BF159" s="19" cm="1">
        <f t="array" ref="BF159">INDEX($K:$P,ROW(),MATCH(BF$3,$K$2:$P$2,0))</f>
        <v>10</v>
      </c>
      <c r="BG159" s="19" cm="1">
        <f t="array" ref="BG159">INDEX($K:$P,ROW(),MATCH(BG$3,$K$2:$P$2,0))</f>
        <v>10</v>
      </c>
      <c r="BH159" s="19" cm="1">
        <f t="array" ref="BH159">INDEX($K:$P,ROW(),MATCH(BH$3,$K$2:$P$2,0))</f>
        <v>10</v>
      </c>
      <c r="BI159" s="19" cm="1">
        <f t="array" ref="BI159">INDEX($K:$P,ROW(),MATCH(BI$3,$K$2:$P$2,0))</f>
        <v>10</v>
      </c>
      <c r="BJ159" s="19" cm="1">
        <f t="array" ref="BJ159">INDEX($K:$P,ROW(),MATCH(BJ$3,$K$2:$P$2,0))</f>
        <v>10</v>
      </c>
      <c r="BK159" s="19" cm="1">
        <f t="array" ref="BK159">INDEX($K:$P,ROW(),MATCH(BK$3,$K$2:$P$2,0))</f>
        <v>10</v>
      </c>
      <c r="BL159" s="19" cm="1">
        <f t="array" ref="BL159">INDEX($K:$P,ROW(),MATCH(BL$3,$K$2:$P$2,0))</f>
        <v>10</v>
      </c>
      <c r="BM159" s="19" cm="1">
        <f t="array" ref="BM159">INDEX($K:$P,ROW(),MATCH(BM$3,$K$2:$P$2,0))</f>
        <v>10</v>
      </c>
      <c r="BN159" s="19" cm="1">
        <f t="array" ref="BN159">INDEX($K:$P,ROW(),MATCH(BN$3,$K$2:$P$2,0))</f>
        <v>10</v>
      </c>
      <c r="BO159" s="19" cm="1">
        <f t="array" ref="BO159">INDEX($K:$P,ROW(),MATCH(BO$3,$K$2:$P$2,0))</f>
        <v>10</v>
      </c>
      <c r="BP159" s="19" cm="1">
        <f t="array" ref="BP159">INDEX($K:$P,ROW(),MATCH(BP$3,$K$2:$P$2,0))</f>
        <v>10</v>
      </c>
      <c r="BQ159" s="19" cm="1">
        <f t="array" ref="BQ159">INDEX($K:$P,ROW(),MATCH(BQ$3,$K$2:$P$2,0))</f>
        <v>10</v>
      </c>
      <c r="BR159" s="19" cm="1">
        <f t="array" ref="BR159">INDEX($K:$P,ROW(),MATCH(BR$3,$K$2:$P$2,0))</f>
        <v>10</v>
      </c>
      <c r="BS159" s="19" cm="1">
        <f t="array" ref="BS159">INDEX($K:$P,ROW(),MATCH(BS$3,$K$2:$P$2,0))</f>
        <v>10</v>
      </c>
      <c r="BT159" s="19" cm="1">
        <f t="array" ref="BT159">INDEX($K:$P,ROW(),MATCH(BT$3,$K$2:$P$2,0))</f>
        <v>10</v>
      </c>
      <c r="BU159" s="19" cm="1">
        <f t="array" ref="BU159">INDEX($K:$P,ROW(),MATCH(BU$3,$K$2:$P$2,0))</f>
        <v>10</v>
      </c>
      <c r="BV159" s="19" cm="1">
        <f t="array" ref="BV159">INDEX($K:$P,ROW(),MATCH(BV$3,$K$2:$P$2,0))</f>
        <v>10</v>
      </c>
      <c r="BW159" s="19" cm="1">
        <f t="array" ref="BW159">INDEX($K:$P,ROW(),MATCH(BW$3,$K$2:$P$2,0))</f>
        <v>10</v>
      </c>
      <c r="BX159" s="19" cm="1">
        <f t="array" ref="BX159">INDEX($K:$P,ROW(),MATCH(BX$3,$K$2:$P$2,0))</f>
        <v>10</v>
      </c>
      <c r="BY159" s="19" cm="1">
        <f t="array" ref="BY159">INDEX($K:$P,ROW(),MATCH(BY$3,$K$2:$P$2,0))</f>
        <v>10</v>
      </c>
      <c r="BZ159" s="19" cm="1">
        <f t="array" ref="BZ159">INDEX($K:$P,ROW(),MATCH(BZ$3,$K$2:$P$2,0))</f>
        <v>10</v>
      </c>
      <c r="CA159" s="19" cm="1">
        <f t="array" ref="CA159">INDEX($K:$P,ROW(),MATCH(CA$3,$K$2:$P$2,0))</f>
        <v>10</v>
      </c>
      <c r="CB159" s="19" cm="1">
        <f t="array" ref="CB159">INDEX($K:$P,ROW(),MATCH(CB$3,$K$2:$P$2,0))</f>
        <v>10</v>
      </c>
      <c r="CC159" s="19" cm="1">
        <f t="array" ref="CC159">INDEX($K:$P,ROW(),MATCH(CC$3,$K$2:$P$2,0))</f>
        <v>10</v>
      </c>
      <c r="CD159" s="19" cm="1">
        <f t="array" ref="CD159">INDEX($K:$P,ROW(),MATCH(CD$3,$K$2:$P$2,0))</f>
        <v>10</v>
      </c>
      <c r="CE159" s="19" cm="1">
        <f t="array" ref="CE159">INDEX($K:$P,ROW(),MATCH(CE$3,$K$2:$P$2,0))</f>
        <v>10</v>
      </c>
      <c r="CF159" s="19" cm="1">
        <f t="array" ref="CF159">INDEX($K:$P,ROW(),MATCH(CF$3,$K$2:$P$2,0))</f>
        <v>10</v>
      </c>
      <c r="CG159" s="19" cm="1">
        <f t="array" ref="CG159">INDEX($K:$P,ROW(),MATCH(CG$3,$K$2:$P$2,0))</f>
        <v>10</v>
      </c>
      <c r="CH159" s="19" cm="1">
        <f t="array" ref="CH159">INDEX($K:$P,ROW(),MATCH(CH$3,$K$2:$P$2,0))</f>
        <v>10</v>
      </c>
      <c r="CI159" s="19" cm="1">
        <f t="array" ref="CI159">INDEX($K:$P,ROW(),MATCH(CI$3,$K$2:$P$2,0))</f>
        <v>10</v>
      </c>
      <c r="CJ159" s="19" cm="1">
        <f t="array" ref="CJ159">INDEX($K:$P,ROW(),MATCH(CJ$3,$K$2:$P$2,0))</f>
        <v>10</v>
      </c>
      <c r="CK159" s="19" cm="1">
        <f t="array" ref="CK159">INDEX($K:$P,ROW(),MATCH(CK$3,$K$2:$P$2,0))</f>
        <v>10</v>
      </c>
      <c r="CL159" s="19" cm="1">
        <f t="array" ref="CL159">INDEX($K:$P,ROW(),MATCH(CL$3,$K$2:$P$2,0))</f>
        <v>10</v>
      </c>
    </row>
    <row r="160" spans="2:90" x14ac:dyDescent="0.4">
      <c r="B160" s="139" t="str">
        <f>+B152</f>
        <v>Item 3</v>
      </c>
      <c r="C160" s="31"/>
      <c r="D160" s="31" t="s">
        <v>790</v>
      </c>
      <c r="E160" s="31" t="s">
        <v>906</v>
      </c>
      <c r="F160" s="31"/>
      <c r="G160" s="31"/>
      <c r="H160" s="31"/>
      <c r="I160" s="73"/>
      <c r="J160" s="73"/>
      <c r="K160" s="18">
        <v>10</v>
      </c>
      <c r="L160" s="18">
        <v>10</v>
      </c>
      <c r="M160" s="18">
        <v>10</v>
      </c>
      <c r="N160" s="18">
        <v>10</v>
      </c>
      <c r="O160" s="18">
        <v>10</v>
      </c>
      <c r="P160" s="18">
        <v>10</v>
      </c>
      <c r="R160" s="33"/>
      <c r="S160" s="19" cm="1">
        <f t="array" ref="S160">INDEX($K:$P,ROW(),MATCH(S$3,$K$2:$P$2,0))</f>
        <v>10</v>
      </c>
      <c r="T160" s="19" cm="1">
        <f t="array" ref="T160">INDEX($K:$P,ROW(),MATCH(T$3,$K$2:$P$2,0))</f>
        <v>10</v>
      </c>
      <c r="U160" s="19" cm="1">
        <f t="array" ref="U160">INDEX($K:$P,ROW(),MATCH(U$3,$K$2:$P$2,0))</f>
        <v>10</v>
      </c>
      <c r="V160" s="19" cm="1">
        <f t="array" ref="V160">INDEX($K:$P,ROW(),MATCH(V$3,$K$2:$P$2,0))</f>
        <v>10</v>
      </c>
      <c r="W160" s="19" cm="1">
        <f t="array" ref="W160">INDEX($K:$P,ROW(),MATCH(W$3,$K$2:$P$2,0))</f>
        <v>10</v>
      </c>
      <c r="X160" s="19" cm="1">
        <f t="array" ref="X160">INDEX($K:$P,ROW(),MATCH(X$3,$K$2:$P$2,0))</f>
        <v>10</v>
      </c>
      <c r="Y160" s="19" cm="1">
        <f t="array" ref="Y160">INDEX($K:$P,ROW(),MATCH(Y$3,$K$2:$P$2,0))</f>
        <v>10</v>
      </c>
      <c r="Z160" s="19" cm="1">
        <f t="array" ref="Z160">INDEX($K:$P,ROW(),MATCH(Z$3,$K$2:$P$2,0))</f>
        <v>10</v>
      </c>
      <c r="AA160" s="19" cm="1">
        <f t="array" ref="AA160">INDEX($K:$P,ROW(),MATCH(AA$3,$K$2:$P$2,0))</f>
        <v>10</v>
      </c>
      <c r="AB160" s="19" cm="1">
        <f t="array" ref="AB160">INDEX($K:$P,ROW(),MATCH(AB$3,$K$2:$P$2,0))</f>
        <v>10</v>
      </c>
      <c r="AC160" s="19" cm="1">
        <f t="array" ref="AC160">INDEX($K:$P,ROW(),MATCH(AC$3,$K$2:$P$2,0))</f>
        <v>10</v>
      </c>
      <c r="AD160" s="19" cm="1">
        <f t="array" ref="AD160">INDEX($K:$P,ROW(),MATCH(AD$3,$K$2:$P$2,0))</f>
        <v>10</v>
      </c>
      <c r="AE160" s="19" cm="1">
        <f t="array" ref="AE160">INDEX($K:$P,ROW(),MATCH(AE$3,$K$2:$P$2,0))</f>
        <v>10</v>
      </c>
      <c r="AF160" s="19" cm="1">
        <f t="array" ref="AF160">INDEX($K:$P,ROW(),MATCH(AF$3,$K$2:$P$2,0))</f>
        <v>10</v>
      </c>
      <c r="AG160" s="19" cm="1">
        <f t="array" ref="AG160">INDEX($K:$P,ROW(),MATCH(AG$3,$K$2:$P$2,0))</f>
        <v>10</v>
      </c>
      <c r="AH160" s="19" cm="1">
        <f t="array" ref="AH160">INDEX($K:$P,ROW(),MATCH(AH$3,$K$2:$P$2,0))</f>
        <v>10</v>
      </c>
      <c r="AI160" s="19" cm="1">
        <f t="array" ref="AI160">INDEX($K:$P,ROW(),MATCH(AI$3,$K$2:$P$2,0))</f>
        <v>10</v>
      </c>
      <c r="AJ160" s="19" cm="1">
        <f t="array" ref="AJ160">INDEX($K:$P,ROW(),MATCH(AJ$3,$K$2:$P$2,0))</f>
        <v>10</v>
      </c>
      <c r="AK160" s="19" cm="1">
        <f t="array" ref="AK160">INDEX($K:$P,ROW(),MATCH(AK$3,$K$2:$P$2,0))</f>
        <v>10</v>
      </c>
      <c r="AL160" s="19" cm="1">
        <f t="array" ref="AL160">INDEX($K:$P,ROW(),MATCH(AL$3,$K$2:$P$2,0))</f>
        <v>10</v>
      </c>
      <c r="AM160" s="19" cm="1">
        <f t="array" ref="AM160">INDEX($K:$P,ROW(),MATCH(AM$3,$K$2:$P$2,0))</f>
        <v>10</v>
      </c>
      <c r="AN160" s="19" cm="1">
        <f t="array" ref="AN160">INDEX($K:$P,ROW(),MATCH(AN$3,$K$2:$P$2,0))</f>
        <v>10</v>
      </c>
      <c r="AO160" s="19" cm="1">
        <f t="array" ref="AO160">INDEX($K:$P,ROW(),MATCH(AO$3,$K$2:$P$2,0))</f>
        <v>10</v>
      </c>
      <c r="AP160" s="19" cm="1">
        <f t="array" ref="AP160">INDEX($K:$P,ROW(),MATCH(AP$3,$K$2:$P$2,0))</f>
        <v>10</v>
      </c>
      <c r="AQ160" s="19" cm="1">
        <f t="array" ref="AQ160">INDEX($K:$P,ROW(),MATCH(AQ$3,$K$2:$P$2,0))</f>
        <v>10</v>
      </c>
      <c r="AR160" s="19" cm="1">
        <f t="array" ref="AR160">INDEX($K:$P,ROW(),MATCH(AR$3,$K$2:$P$2,0))</f>
        <v>10</v>
      </c>
      <c r="AS160" s="19" cm="1">
        <f t="array" ref="AS160">INDEX($K:$P,ROW(),MATCH(AS$3,$K$2:$P$2,0))</f>
        <v>10</v>
      </c>
      <c r="AT160" s="19" cm="1">
        <f t="array" ref="AT160">INDEX($K:$P,ROW(),MATCH(AT$3,$K$2:$P$2,0))</f>
        <v>10</v>
      </c>
      <c r="AU160" s="19" cm="1">
        <f t="array" ref="AU160">INDEX($K:$P,ROW(),MATCH(AU$3,$K$2:$P$2,0))</f>
        <v>10</v>
      </c>
      <c r="AV160" s="19" cm="1">
        <f t="array" ref="AV160">INDEX($K:$P,ROW(),MATCH(AV$3,$K$2:$P$2,0))</f>
        <v>10</v>
      </c>
      <c r="AW160" s="19" cm="1">
        <f t="array" ref="AW160">INDEX($K:$P,ROW(),MATCH(AW$3,$K$2:$P$2,0))</f>
        <v>10</v>
      </c>
      <c r="AX160" s="19" cm="1">
        <f t="array" ref="AX160">INDEX($K:$P,ROW(),MATCH(AX$3,$K$2:$P$2,0))</f>
        <v>10</v>
      </c>
      <c r="AY160" s="19" cm="1">
        <f t="array" ref="AY160">INDEX($K:$P,ROW(),MATCH(AY$3,$K$2:$P$2,0))</f>
        <v>10</v>
      </c>
      <c r="AZ160" s="19" cm="1">
        <f t="array" ref="AZ160">INDEX($K:$P,ROW(),MATCH(AZ$3,$K$2:$P$2,0))</f>
        <v>10</v>
      </c>
      <c r="BA160" s="19" cm="1">
        <f t="array" ref="BA160">INDEX($K:$P,ROW(),MATCH(BA$3,$K$2:$P$2,0))</f>
        <v>10</v>
      </c>
      <c r="BB160" s="19" cm="1">
        <f t="array" ref="BB160">INDEX($K:$P,ROW(),MATCH(BB$3,$K$2:$P$2,0))</f>
        <v>10</v>
      </c>
      <c r="BC160" s="19" cm="1">
        <f t="array" ref="BC160">INDEX($K:$P,ROW(),MATCH(BC$3,$K$2:$P$2,0))</f>
        <v>10</v>
      </c>
      <c r="BD160" s="19" cm="1">
        <f t="array" ref="BD160">INDEX($K:$P,ROW(),MATCH(BD$3,$K$2:$P$2,0))</f>
        <v>10</v>
      </c>
      <c r="BE160" s="19" cm="1">
        <f t="array" ref="BE160">INDEX($K:$P,ROW(),MATCH(BE$3,$K$2:$P$2,0))</f>
        <v>10</v>
      </c>
      <c r="BF160" s="19" cm="1">
        <f t="array" ref="BF160">INDEX($K:$P,ROW(),MATCH(BF$3,$K$2:$P$2,0))</f>
        <v>10</v>
      </c>
      <c r="BG160" s="19" cm="1">
        <f t="array" ref="BG160">INDEX($K:$P,ROW(),MATCH(BG$3,$K$2:$P$2,0))</f>
        <v>10</v>
      </c>
      <c r="BH160" s="19" cm="1">
        <f t="array" ref="BH160">INDEX($K:$P,ROW(),MATCH(BH$3,$K$2:$P$2,0))</f>
        <v>10</v>
      </c>
      <c r="BI160" s="19" cm="1">
        <f t="array" ref="BI160">INDEX($K:$P,ROW(),MATCH(BI$3,$K$2:$P$2,0))</f>
        <v>10</v>
      </c>
      <c r="BJ160" s="19" cm="1">
        <f t="array" ref="BJ160">INDEX($K:$P,ROW(),MATCH(BJ$3,$K$2:$P$2,0))</f>
        <v>10</v>
      </c>
      <c r="BK160" s="19" cm="1">
        <f t="array" ref="BK160">INDEX($K:$P,ROW(),MATCH(BK$3,$K$2:$P$2,0))</f>
        <v>10</v>
      </c>
      <c r="BL160" s="19" cm="1">
        <f t="array" ref="BL160">INDEX($K:$P,ROW(),MATCH(BL$3,$K$2:$P$2,0))</f>
        <v>10</v>
      </c>
      <c r="BM160" s="19" cm="1">
        <f t="array" ref="BM160">INDEX($K:$P,ROW(),MATCH(BM$3,$K$2:$P$2,0))</f>
        <v>10</v>
      </c>
      <c r="BN160" s="19" cm="1">
        <f t="array" ref="BN160">INDEX($K:$P,ROW(),MATCH(BN$3,$K$2:$P$2,0))</f>
        <v>10</v>
      </c>
      <c r="BO160" s="19" cm="1">
        <f t="array" ref="BO160">INDEX($K:$P,ROW(),MATCH(BO$3,$K$2:$P$2,0))</f>
        <v>10</v>
      </c>
      <c r="BP160" s="19" cm="1">
        <f t="array" ref="BP160">INDEX($K:$P,ROW(),MATCH(BP$3,$K$2:$P$2,0))</f>
        <v>10</v>
      </c>
      <c r="BQ160" s="19" cm="1">
        <f t="array" ref="BQ160">INDEX($K:$P,ROW(),MATCH(BQ$3,$K$2:$P$2,0))</f>
        <v>10</v>
      </c>
      <c r="BR160" s="19" cm="1">
        <f t="array" ref="BR160">INDEX($K:$P,ROW(),MATCH(BR$3,$K$2:$P$2,0))</f>
        <v>10</v>
      </c>
      <c r="BS160" s="19" cm="1">
        <f t="array" ref="BS160">INDEX($K:$P,ROW(),MATCH(BS$3,$K$2:$P$2,0))</f>
        <v>10</v>
      </c>
      <c r="BT160" s="19" cm="1">
        <f t="array" ref="BT160">INDEX($K:$P,ROW(),MATCH(BT$3,$K$2:$P$2,0))</f>
        <v>10</v>
      </c>
      <c r="BU160" s="19" cm="1">
        <f t="array" ref="BU160">INDEX($K:$P,ROW(),MATCH(BU$3,$K$2:$P$2,0))</f>
        <v>10</v>
      </c>
      <c r="BV160" s="19" cm="1">
        <f t="array" ref="BV160">INDEX($K:$P,ROW(),MATCH(BV$3,$K$2:$P$2,0))</f>
        <v>10</v>
      </c>
      <c r="BW160" s="19" cm="1">
        <f t="array" ref="BW160">INDEX($K:$P,ROW(),MATCH(BW$3,$K$2:$P$2,0))</f>
        <v>10</v>
      </c>
      <c r="BX160" s="19" cm="1">
        <f t="array" ref="BX160">INDEX($K:$P,ROW(),MATCH(BX$3,$K$2:$P$2,0))</f>
        <v>10</v>
      </c>
      <c r="BY160" s="19" cm="1">
        <f t="array" ref="BY160">INDEX($K:$P,ROW(),MATCH(BY$3,$K$2:$P$2,0))</f>
        <v>10</v>
      </c>
      <c r="BZ160" s="19" cm="1">
        <f t="array" ref="BZ160">INDEX($K:$P,ROW(),MATCH(BZ$3,$K$2:$P$2,0))</f>
        <v>10</v>
      </c>
      <c r="CA160" s="19" cm="1">
        <f t="array" ref="CA160">INDEX($K:$P,ROW(),MATCH(CA$3,$K$2:$P$2,0))</f>
        <v>10</v>
      </c>
      <c r="CB160" s="19" cm="1">
        <f t="array" ref="CB160">INDEX($K:$P,ROW(),MATCH(CB$3,$K$2:$P$2,0))</f>
        <v>10</v>
      </c>
      <c r="CC160" s="19" cm="1">
        <f t="array" ref="CC160">INDEX($K:$P,ROW(),MATCH(CC$3,$K$2:$P$2,0))</f>
        <v>10</v>
      </c>
      <c r="CD160" s="19" cm="1">
        <f t="array" ref="CD160">INDEX($K:$P,ROW(),MATCH(CD$3,$K$2:$P$2,0))</f>
        <v>10</v>
      </c>
      <c r="CE160" s="19" cm="1">
        <f t="array" ref="CE160">INDEX($K:$P,ROW(),MATCH(CE$3,$K$2:$P$2,0))</f>
        <v>10</v>
      </c>
      <c r="CF160" s="19" cm="1">
        <f t="array" ref="CF160">INDEX($K:$P,ROW(),MATCH(CF$3,$K$2:$P$2,0))</f>
        <v>10</v>
      </c>
      <c r="CG160" s="19" cm="1">
        <f t="array" ref="CG160">INDEX($K:$P,ROW(),MATCH(CG$3,$K$2:$P$2,0))</f>
        <v>10</v>
      </c>
      <c r="CH160" s="19" cm="1">
        <f t="array" ref="CH160">INDEX($K:$P,ROW(),MATCH(CH$3,$K$2:$P$2,0))</f>
        <v>10</v>
      </c>
      <c r="CI160" s="19" cm="1">
        <f t="array" ref="CI160">INDEX($K:$P,ROW(),MATCH(CI$3,$K$2:$P$2,0))</f>
        <v>10</v>
      </c>
      <c r="CJ160" s="19" cm="1">
        <f t="array" ref="CJ160">INDEX($K:$P,ROW(),MATCH(CJ$3,$K$2:$P$2,0))</f>
        <v>10</v>
      </c>
      <c r="CK160" s="19" cm="1">
        <f t="array" ref="CK160">INDEX($K:$P,ROW(),MATCH(CK$3,$K$2:$P$2,0))</f>
        <v>10</v>
      </c>
      <c r="CL160" s="19" cm="1">
        <f t="array" ref="CL160">INDEX($K:$P,ROW(),MATCH(CL$3,$K$2:$P$2,0))</f>
        <v>10</v>
      </c>
    </row>
    <row r="161" spans="2:90" x14ac:dyDescent="0.4">
      <c r="B161" s="139" t="str">
        <f>+B153</f>
        <v>Item 4</v>
      </c>
      <c r="C161" s="31"/>
      <c r="D161" s="31" t="s">
        <v>790</v>
      </c>
      <c r="E161" s="31" t="s">
        <v>906</v>
      </c>
      <c r="F161" s="31"/>
      <c r="G161" s="31"/>
      <c r="H161" s="31"/>
      <c r="I161" s="73"/>
      <c r="J161" s="73"/>
      <c r="K161" s="18">
        <v>10</v>
      </c>
      <c r="L161" s="18">
        <v>10</v>
      </c>
      <c r="M161" s="18">
        <v>10</v>
      </c>
      <c r="N161" s="18">
        <v>10</v>
      </c>
      <c r="O161" s="18">
        <v>10</v>
      </c>
      <c r="P161" s="18">
        <v>10</v>
      </c>
      <c r="R161" s="33"/>
      <c r="S161" s="19" cm="1">
        <f t="array" ref="S161">INDEX($K:$P,ROW(),MATCH(S$3,$K$2:$P$2,0))</f>
        <v>10</v>
      </c>
      <c r="T161" s="19" cm="1">
        <f t="array" ref="T161">INDEX($K:$P,ROW(),MATCH(T$3,$K$2:$P$2,0))</f>
        <v>10</v>
      </c>
      <c r="U161" s="19" cm="1">
        <f t="array" ref="U161">INDEX($K:$P,ROW(),MATCH(U$3,$K$2:$P$2,0))</f>
        <v>10</v>
      </c>
      <c r="V161" s="19" cm="1">
        <f t="array" ref="V161">INDEX($K:$P,ROW(),MATCH(V$3,$K$2:$P$2,0))</f>
        <v>10</v>
      </c>
      <c r="W161" s="19" cm="1">
        <f t="array" ref="W161">INDEX($K:$P,ROW(),MATCH(W$3,$K$2:$P$2,0))</f>
        <v>10</v>
      </c>
      <c r="X161" s="19" cm="1">
        <f t="array" ref="X161">INDEX($K:$P,ROW(),MATCH(X$3,$K$2:$P$2,0))</f>
        <v>10</v>
      </c>
      <c r="Y161" s="19" cm="1">
        <f t="array" ref="Y161">INDEX($K:$P,ROW(),MATCH(Y$3,$K$2:$P$2,0))</f>
        <v>10</v>
      </c>
      <c r="Z161" s="19" cm="1">
        <f t="array" ref="Z161">INDEX($K:$P,ROW(),MATCH(Z$3,$K$2:$P$2,0))</f>
        <v>10</v>
      </c>
      <c r="AA161" s="19" cm="1">
        <f t="array" ref="AA161">INDEX($K:$P,ROW(),MATCH(AA$3,$K$2:$P$2,0))</f>
        <v>10</v>
      </c>
      <c r="AB161" s="19" cm="1">
        <f t="array" ref="AB161">INDEX($K:$P,ROW(),MATCH(AB$3,$K$2:$P$2,0))</f>
        <v>10</v>
      </c>
      <c r="AC161" s="19" cm="1">
        <f t="array" ref="AC161">INDEX($K:$P,ROW(),MATCH(AC$3,$K$2:$P$2,0))</f>
        <v>10</v>
      </c>
      <c r="AD161" s="19" cm="1">
        <f t="array" ref="AD161">INDEX($K:$P,ROW(),MATCH(AD$3,$K$2:$P$2,0))</f>
        <v>10</v>
      </c>
      <c r="AE161" s="19" cm="1">
        <f t="array" ref="AE161">INDEX($K:$P,ROW(),MATCH(AE$3,$K$2:$P$2,0))</f>
        <v>10</v>
      </c>
      <c r="AF161" s="19" cm="1">
        <f t="array" ref="AF161">INDEX($K:$P,ROW(),MATCH(AF$3,$K$2:$P$2,0))</f>
        <v>10</v>
      </c>
      <c r="AG161" s="19" cm="1">
        <f t="array" ref="AG161">INDEX($K:$P,ROW(),MATCH(AG$3,$K$2:$P$2,0))</f>
        <v>10</v>
      </c>
      <c r="AH161" s="19" cm="1">
        <f t="array" ref="AH161">INDEX($K:$P,ROW(),MATCH(AH$3,$K$2:$P$2,0))</f>
        <v>10</v>
      </c>
      <c r="AI161" s="19" cm="1">
        <f t="array" ref="AI161">INDEX($K:$P,ROW(),MATCH(AI$3,$K$2:$P$2,0))</f>
        <v>10</v>
      </c>
      <c r="AJ161" s="19" cm="1">
        <f t="array" ref="AJ161">INDEX($K:$P,ROW(),MATCH(AJ$3,$K$2:$P$2,0))</f>
        <v>10</v>
      </c>
      <c r="AK161" s="19" cm="1">
        <f t="array" ref="AK161">INDEX($K:$P,ROW(),MATCH(AK$3,$K$2:$P$2,0))</f>
        <v>10</v>
      </c>
      <c r="AL161" s="19" cm="1">
        <f t="array" ref="AL161">INDEX($K:$P,ROW(),MATCH(AL$3,$K$2:$P$2,0))</f>
        <v>10</v>
      </c>
      <c r="AM161" s="19" cm="1">
        <f t="array" ref="AM161">INDEX($K:$P,ROW(),MATCH(AM$3,$K$2:$P$2,0))</f>
        <v>10</v>
      </c>
      <c r="AN161" s="19" cm="1">
        <f t="array" ref="AN161">INDEX($K:$P,ROW(),MATCH(AN$3,$K$2:$P$2,0))</f>
        <v>10</v>
      </c>
      <c r="AO161" s="19" cm="1">
        <f t="array" ref="AO161">INDEX($K:$P,ROW(),MATCH(AO$3,$K$2:$P$2,0))</f>
        <v>10</v>
      </c>
      <c r="AP161" s="19" cm="1">
        <f t="array" ref="AP161">INDEX($K:$P,ROW(),MATCH(AP$3,$K$2:$P$2,0))</f>
        <v>10</v>
      </c>
      <c r="AQ161" s="19" cm="1">
        <f t="array" ref="AQ161">INDEX($K:$P,ROW(),MATCH(AQ$3,$K$2:$P$2,0))</f>
        <v>10</v>
      </c>
      <c r="AR161" s="19" cm="1">
        <f t="array" ref="AR161">INDEX($K:$P,ROW(),MATCH(AR$3,$K$2:$P$2,0))</f>
        <v>10</v>
      </c>
      <c r="AS161" s="19" cm="1">
        <f t="array" ref="AS161">INDEX($K:$P,ROW(),MATCH(AS$3,$K$2:$P$2,0))</f>
        <v>10</v>
      </c>
      <c r="AT161" s="19" cm="1">
        <f t="array" ref="AT161">INDEX($K:$P,ROW(),MATCH(AT$3,$K$2:$P$2,0))</f>
        <v>10</v>
      </c>
      <c r="AU161" s="19" cm="1">
        <f t="array" ref="AU161">INDEX($K:$P,ROW(),MATCH(AU$3,$K$2:$P$2,0))</f>
        <v>10</v>
      </c>
      <c r="AV161" s="19" cm="1">
        <f t="array" ref="AV161">INDEX($K:$P,ROW(),MATCH(AV$3,$K$2:$P$2,0))</f>
        <v>10</v>
      </c>
      <c r="AW161" s="19" cm="1">
        <f t="array" ref="AW161">INDEX($K:$P,ROW(),MATCH(AW$3,$K$2:$P$2,0))</f>
        <v>10</v>
      </c>
      <c r="AX161" s="19" cm="1">
        <f t="array" ref="AX161">INDEX($K:$P,ROW(),MATCH(AX$3,$K$2:$P$2,0))</f>
        <v>10</v>
      </c>
      <c r="AY161" s="19" cm="1">
        <f t="array" ref="AY161">INDEX($K:$P,ROW(),MATCH(AY$3,$K$2:$P$2,0))</f>
        <v>10</v>
      </c>
      <c r="AZ161" s="19" cm="1">
        <f t="array" ref="AZ161">INDEX($K:$P,ROW(),MATCH(AZ$3,$K$2:$P$2,0))</f>
        <v>10</v>
      </c>
      <c r="BA161" s="19" cm="1">
        <f t="array" ref="BA161">INDEX($K:$P,ROW(),MATCH(BA$3,$K$2:$P$2,0))</f>
        <v>10</v>
      </c>
      <c r="BB161" s="19" cm="1">
        <f t="array" ref="BB161">INDEX($K:$P,ROW(),MATCH(BB$3,$K$2:$P$2,0))</f>
        <v>10</v>
      </c>
      <c r="BC161" s="19" cm="1">
        <f t="array" ref="BC161">INDEX($K:$P,ROW(),MATCH(BC$3,$K$2:$P$2,0))</f>
        <v>10</v>
      </c>
      <c r="BD161" s="19" cm="1">
        <f t="array" ref="BD161">INDEX($K:$P,ROW(),MATCH(BD$3,$K$2:$P$2,0))</f>
        <v>10</v>
      </c>
      <c r="BE161" s="19" cm="1">
        <f t="array" ref="BE161">INDEX($K:$P,ROW(),MATCH(BE$3,$K$2:$P$2,0))</f>
        <v>10</v>
      </c>
      <c r="BF161" s="19" cm="1">
        <f t="array" ref="BF161">INDEX($K:$P,ROW(),MATCH(BF$3,$K$2:$P$2,0))</f>
        <v>10</v>
      </c>
      <c r="BG161" s="19" cm="1">
        <f t="array" ref="BG161">INDEX($K:$P,ROW(),MATCH(BG$3,$K$2:$P$2,0))</f>
        <v>10</v>
      </c>
      <c r="BH161" s="19" cm="1">
        <f t="array" ref="BH161">INDEX($K:$P,ROW(),MATCH(BH$3,$K$2:$P$2,0))</f>
        <v>10</v>
      </c>
      <c r="BI161" s="19" cm="1">
        <f t="array" ref="BI161">INDEX($K:$P,ROW(),MATCH(BI$3,$K$2:$P$2,0))</f>
        <v>10</v>
      </c>
      <c r="BJ161" s="19" cm="1">
        <f t="array" ref="BJ161">INDEX($K:$P,ROW(),MATCH(BJ$3,$K$2:$P$2,0))</f>
        <v>10</v>
      </c>
      <c r="BK161" s="19" cm="1">
        <f t="array" ref="BK161">INDEX($K:$P,ROW(),MATCH(BK$3,$K$2:$P$2,0))</f>
        <v>10</v>
      </c>
      <c r="BL161" s="19" cm="1">
        <f t="array" ref="BL161">INDEX($K:$P,ROW(),MATCH(BL$3,$K$2:$P$2,0))</f>
        <v>10</v>
      </c>
      <c r="BM161" s="19" cm="1">
        <f t="array" ref="BM161">INDEX($K:$P,ROW(),MATCH(BM$3,$K$2:$P$2,0))</f>
        <v>10</v>
      </c>
      <c r="BN161" s="19" cm="1">
        <f t="array" ref="BN161">INDEX($K:$P,ROW(),MATCH(BN$3,$K$2:$P$2,0))</f>
        <v>10</v>
      </c>
      <c r="BO161" s="19" cm="1">
        <f t="array" ref="BO161">INDEX($K:$P,ROW(),MATCH(BO$3,$K$2:$P$2,0))</f>
        <v>10</v>
      </c>
      <c r="BP161" s="19" cm="1">
        <f t="array" ref="BP161">INDEX($K:$P,ROW(),MATCH(BP$3,$K$2:$P$2,0))</f>
        <v>10</v>
      </c>
      <c r="BQ161" s="19" cm="1">
        <f t="array" ref="BQ161">INDEX($K:$P,ROW(),MATCH(BQ$3,$K$2:$P$2,0))</f>
        <v>10</v>
      </c>
      <c r="BR161" s="19" cm="1">
        <f t="array" ref="BR161">INDEX($K:$P,ROW(),MATCH(BR$3,$K$2:$P$2,0))</f>
        <v>10</v>
      </c>
      <c r="BS161" s="19" cm="1">
        <f t="array" ref="BS161">INDEX($K:$P,ROW(),MATCH(BS$3,$K$2:$P$2,0))</f>
        <v>10</v>
      </c>
      <c r="BT161" s="19" cm="1">
        <f t="array" ref="BT161">INDEX($K:$P,ROW(),MATCH(BT$3,$K$2:$P$2,0))</f>
        <v>10</v>
      </c>
      <c r="BU161" s="19" cm="1">
        <f t="array" ref="BU161">INDEX($K:$P,ROW(),MATCH(BU$3,$K$2:$P$2,0))</f>
        <v>10</v>
      </c>
      <c r="BV161" s="19" cm="1">
        <f t="array" ref="BV161">INDEX($K:$P,ROW(),MATCH(BV$3,$K$2:$P$2,0))</f>
        <v>10</v>
      </c>
      <c r="BW161" s="19" cm="1">
        <f t="array" ref="BW161">INDEX($K:$P,ROW(),MATCH(BW$3,$K$2:$P$2,0))</f>
        <v>10</v>
      </c>
      <c r="BX161" s="19" cm="1">
        <f t="array" ref="BX161">INDEX($K:$P,ROW(),MATCH(BX$3,$K$2:$P$2,0))</f>
        <v>10</v>
      </c>
      <c r="BY161" s="19" cm="1">
        <f t="array" ref="BY161">INDEX($K:$P,ROW(),MATCH(BY$3,$K$2:$P$2,0))</f>
        <v>10</v>
      </c>
      <c r="BZ161" s="19" cm="1">
        <f t="array" ref="BZ161">INDEX($K:$P,ROW(),MATCH(BZ$3,$K$2:$P$2,0))</f>
        <v>10</v>
      </c>
      <c r="CA161" s="19" cm="1">
        <f t="array" ref="CA161">INDEX($K:$P,ROW(),MATCH(CA$3,$K$2:$P$2,0))</f>
        <v>10</v>
      </c>
      <c r="CB161" s="19" cm="1">
        <f t="array" ref="CB161">INDEX($K:$P,ROW(),MATCH(CB$3,$K$2:$P$2,0))</f>
        <v>10</v>
      </c>
      <c r="CC161" s="19" cm="1">
        <f t="array" ref="CC161">INDEX($K:$P,ROW(),MATCH(CC$3,$K$2:$P$2,0))</f>
        <v>10</v>
      </c>
      <c r="CD161" s="19" cm="1">
        <f t="array" ref="CD161">INDEX($K:$P,ROW(),MATCH(CD$3,$K$2:$P$2,0))</f>
        <v>10</v>
      </c>
      <c r="CE161" s="19" cm="1">
        <f t="array" ref="CE161">INDEX($K:$P,ROW(),MATCH(CE$3,$K$2:$P$2,0))</f>
        <v>10</v>
      </c>
      <c r="CF161" s="19" cm="1">
        <f t="array" ref="CF161">INDEX($K:$P,ROW(),MATCH(CF$3,$K$2:$P$2,0))</f>
        <v>10</v>
      </c>
      <c r="CG161" s="19" cm="1">
        <f t="array" ref="CG161">INDEX($K:$P,ROW(),MATCH(CG$3,$K$2:$P$2,0))</f>
        <v>10</v>
      </c>
      <c r="CH161" s="19" cm="1">
        <f t="array" ref="CH161">INDEX($K:$P,ROW(),MATCH(CH$3,$K$2:$P$2,0))</f>
        <v>10</v>
      </c>
      <c r="CI161" s="19" cm="1">
        <f t="array" ref="CI161">INDEX($K:$P,ROW(),MATCH(CI$3,$K$2:$P$2,0))</f>
        <v>10</v>
      </c>
      <c r="CJ161" s="19" cm="1">
        <f t="array" ref="CJ161">INDEX($K:$P,ROW(),MATCH(CJ$3,$K$2:$P$2,0))</f>
        <v>10</v>
      </c>
      <c r="CK161" s="19" cm="1">
        <f t="array" ref="CK161">INDEX($K:$P,ROW(),MATCH(CK$3,$K$2:$P$2,0))</f>
        <v>10</v>
      </c>
      <c r="CL161" s="19" cm="1">
        <f t="array" ref="CL161">INDEX($K:$P,ROW(),MATCH(CL$3,$K$2:$P$2,0))</f>
        <v>10</v>
      </c>
    </row>
    <row r="162" spans="2:90" x14ac:dyDescent="0.4">
      <c r="B162" s="139" t="str">
        <f>+B154</f>
        <v>Item 5</v>
      </c>
      <c r="C162" s="31"/>
      <c r="D162" s="31" t="s">
        <v>790</v>
      </c>
      <c r="E162" s="31" t="s">
        <v>906</v>
      </c>
      <c r="F162" s="31"/>
      <c r="G162" s="31"/>
      <c r="H162" s="31"/>
      <c r="I162" s="73"/>
      <c r="J162" s="73"/>
      <c r="K162" s="18">
        <v>10</v>
      </c>
      <c r="L162" s="18">
        <v>10</v>
      </c>
      <c r="M162" s="18">
        <v>10</v>
      </c>
      <c r="N162" s="18">
        <v>10</v>
      </c>
      <c r="O162" s="18">
        <v>10</v>
      </c>
      <c r="P162" s="18">
        <v>10</v>
      </c>
      <c r="R162" s="33"/>
      <c r="S162" s="19" cm="1">
        <f t="array" ref="S162">INDEX($K:$P,ROW(),MATCH(S$3,$K$2:$P$2,0))</f>
        <v>10</v>
      </c>
      <c r="T162" s="19" cm="1">
        <f t="array" ref="T162">INDEX($K:$P,ROW(),MATCH(T$3,$K$2:$P$2,0))</f>
        <v>10</v>
      </c>
      <c r="U162" s="19" cm="1">
        <f t="array" ref="U162">INDEX($K:$P,ROW(),MATCH(U$3,$K$2:$P$2,0))</f>
        <v>10</v>
      </c>
      <c r="V162" s="19" cm="1">
        <f t="array" ref="V162">INDEX($K:$P,ROW(),MATCH(V$3,$K$2:$P$2,0))</f>
        <v>10</v>
      </c>
      <c r="W162" s="19" cm="1">
        <f t="array" ref="W162">INDEX($K:$P,ROW(),MATCH(W$3,$K$2:$P$2,0))</f>
        <v>10</v>
      </c>
      <c r="X162" s="19" cm="1">
        <f t="array" ref="X162">INDEX($K:$P,ROW(),MATCH(X$3,$K$2:$P$2,0))</f>
        <v>10</v>
      </c>
      <c r="Y162" s="19" cm="1">
        <f t="array" ref="Y162">INDEX($K:$P,ROW(),MATCH(Y$3,$K$2:$P$2,0))</f>
        <v>10</v>
      </c>
      <c r="Z162" s="19" cm="1">
        <f t="array" ref="Z162">INDEX($K:$P,ROW(),MATCH(Z$3,$K$2:$P$2,0))</f>
        <v>10</v>
      </c>
      <c r="AA162" s="19" cm="1">
        <f t="array" ref="AA162">INDEX($K:$P,ROW(),MATCH(AA$3,$K$2:$P$2,0))</f>
        <v>10</v>
      </c>
      <c r="AB162" s="19" cm="1">
        <f t="array" ref="AB162">INDEX($K:$P,ROW(),MATCH(AB$3,$K$2:$P$2,0))</f>
        <v>10</v>
      </c>
      <c r="AC162" s="19" cm="1">
        <f t="array" ref="AC162">INDEX($K:$P,ROW(),MATCH(AC$3,$K$2:$P$2,0))</f>
        <v>10</v>
      </c>
      <c r="AD162" s="19" cm="1">
        <f t="array" ref="AD162">INDEX($K:$P,ROW(),MATCH(AD$3,$K$2:$P$2,0))</f>
        <v>10</v>
      </c>
      <c r="AE162" s="19" cm="1">
        <f t="array" ref="AE162">INDEX($K:$P,ROW(),MATCH(AE$3,$K$2:$P$2,0))</f>
        <v>10</v>
      </c>
      <c r="AF162" s="19" cm="1">
        <f t="array" ref="AF162">INDEX($K:$P,ROW(),MATCH(AF$3,$K$2:$P$2,0))</f>
        <v>10</v>
      </c>
      <c r="AG162" s="19" cm="1">
        <f t="array" ref="AG162">INDEX($K:$P,ROW(),MATCH(AG$3,$K$2:$P$2,0))</f>
        <v>10</v>
      </c>
      <c r="AH162" s="19" cm="1">
        <f t="array" ref="AH162">INDEX($K:$P,ROW(),MATCH(AH$3,$K$2:$P$2,0))</f>
        <v>10</v>
      </c>
      <c r="AI162" s="19" cm="1">
        <f t="array" ref="AI162">INDEX($K:$P,ROW(),MATCH(AI$3,$K$2:$P$2,0))</f>
        <v>10</v>
      </c>
      <c r="AJ162" s="19" cm="1">
        <f t="array" ref="AJ162">INDEX($K:$P,ROW(),MATCH(AJ$3,$K$2:$P$2,0))</f>
        <v>10</v>
      </c>
      <c r="AK162" s="19" cm="1">
        <f t="array" ref="AK162">INDEX($K:$P,ROW(),MATCH(AK$3,$K$2:$P$2,0))</f>
        <v>10</v>
      </c>
      <c r="AL162" s="19" cm="1">
        <f t="array" ref="AL162">INDEX($K:$P,ROW(),MATCH(AL$3,$K$2:$P$2,0))</f>
        <v>10</v>
      </c>
      <c r="AM162" s="19" cm="1">
        <f t="array" ref="AM162">INDEX($K:$P,ROW(),MATCH(AM$3,$K$2:$P$2,0))</f>
        <v>10</v>
      </c>
      <c r="AN162" s="19" cm="1">
        <f t="array" ref="AN162">INDEX($K:$P,ROW(),MATCH(AN$3,$K$2:$P$2,0))</f>
        <v>10</v>
      </c>
      <c r="AO162" s="19" cm="1">
        <f t="array" ref="AO162">INDEX($K:$P,ROW(),MATCH(AO$3,$K$2:$P$2,0))</f>
        <v>10</v>
      </c>
      <c r="AP162" s="19" cm="1">
        <f t="array" ref="AP162">INDEX($K:$P,ROW(),MATCH(AP$3,$K$2:$P$2,0))</f>
        <v>10</v>
      </c>
      <c r="AQ162" s="19" cm="1">
        <f t="array" ref="AQ162">INDEX($K:$P,ROW(),MATCH(AQ$3,$K$2:$P$2,0))</f>
        <v>10</v>
      </c>
      <c r="AR162" s="19" cm="1">
        <f t="array" ref="AR162">INDEX($K:$P,ROW(),MATCH(AR$3,$K$2:$P$2,0))</f>
        <v>10</v>
      </c>
      <c r="AS162" s="19" cm="1">
        <f t="array" ref="AS162">INDEX($K:$P,ROW(),MATCH(AS$3,$K$2:$P$2,0))</f>
        <v>10</v>
      </c>
      <c r="AT162" s="19" cm="1">
        <f t="array" ref="AT162">INDEX($K:$P,ROW(),MATCH(AT$3,$K$2:$P$2,0))</f>
        <v>10</v>
      </c>
      <c r="AU162" s="19" cm="1">
        <f t="array" ref="AU162">INDEX($K:$P,ROW(),MATCH(AU$3,$K$2:$P$2,0))</f>
        <v>10</v>
      </c>
      <c r="AV162" s="19" cm="1">
        <f t="array" ref="AV162">INDEX($K:$P,ROW(),MATCH(AV$3,$K$2:$P$2,0))</f>
        <v>10</v>
      </c>
      <c r="AW162" s="19" cm="1">
        <f t="array" ref="AW162">INDEX($K:$P,ROW(),MATCH(AW$3,$K$2:$P$2,0))</f>
        <v>10</v>
      </c>
      <c r="AX162" s="19" cm="1">
        <f t="array" ref="AX162">INDEX($K:$P,ROW(),MATCH(AX$3,$K$2:$P$2,0))</f>
        <v>10</v>
      </c>
      <c r="AY162" s="19" cm="1">
        <f t="array" ref="AY162">INDEX($K:$P,ROW(),MATCH(AY$3,$K$2:$P$2,0))</f>
        <v>10</v>
      </c>
      <c r="AZ162" s="19" cm="1">
        <f t="array" ref="AZ162">INDEX($K:$P,ROW(),MATCH(AZ$3,$K$2:$P$2,0))</f>
        <v>10</v>
      </c>
      <c r="BA162" s="19" cm="1">
        <f t="array" ref="BA162">INDEX($K:$P,ROW(),MATCH(BA$3,$K$2:$P$2,0))</f>
        <v>10</v>
      </c>
      <c r="BB162" s="19" cm="1">
        <f t="array" ref="BB162">INDEX($K:$P,ROW(),MATCH(BB$3,$K$2:$P$2,0))</f>
        <v>10</v>
      </c>
      <c r="BC162" s="19" cm="1">
        <f t="array" ref="BC162">INDEX($K:$P,ROW(),MATCH(BC$3,$K$2:$P$2,0))</f>
        <v>10</v>
      </c>
      <c r="BD162" s="19" cm="1">
        <f t="array" ref="BD162">INDEX($K:$P,ROW(),MATCH(BD$3,$K$2:$P$2,0))</f>
        <v>10</v>
      </c>
      <c r="BE162" s="19" cm="1">
        <f t="array" ref="BE162">INDEX($K:$P,ROW(),MATCH(BE$3,$K$2:$P$2,0))</f>
        <v>10</v>
      </c>
      <c r="BF162" s="19" cm="1">
        <f t="array" ref="BF162">INDEX($K:$P,ROW(),MATCH(BF$3,$K$2:$P$2,0))</f>
        <v>10</v>
      </c>
      <c r="BG162" s="19" cm="1">
        <f t="array" ref="BG162">INDEX($K:$P,ROW(),MATCH(BG$3,$K$2:$P$2,0))</f>
        <v>10</v>
      </c>
      <c r="BH162" s="19" cm="1">
        <f t="array" ref="BH162">INDEX($K:$P,ROW(),MATCH(BH$3,$K$2:$P$2,0))</f>
        <v>10</v>
      </c>
      <c r="BI162" s="19" cm="1">
        <f t="array" ref="BI162">INDEX($K:$P,ROW(),MATCH(BI$3,$K$2:$P$2,0))</f>
        <v>10</v>
      </c>
      <c r="BJ162" s="19" cm="1">
        <f t="array" ref="BJ162">INDEX($K:$P,ROW(),MATCH(BJ$3,$K$2:$P$2,0))</f>
        <v>10</v>
      </c>
      <c r="BK162" s="19" cm="1">
        <f t="array" ref="BK162">INDEX($K:$P,ROW(),MATCH(BK$3,$K$2:$P$2,0))</f>
        <v>10</v>
      </c>
      <c r="BL162" s="19" cm="1">
        <f t="array" ref="BL162">INDEX($K:$P,ROW(),MATCH(BL$3,$K$2:$P$2,0))</f>
        <v>10</v>
      </c>
      <c r="BM162" s="19" cm="1">
        <f t="array" ref="BM162">INDEX($K:$P,ROW(),MATCH(BM$3,$K$2:$P$2,0))</f>
        <v>10</v>
      </c>
      <c r="BN162" s="19" cm="1">
        <f t="array" ref="BN162">INDEX($K:$P,ROW(),MATCH(BN$3,$K$2:$P$2,0))</f>
        <v>10</v>
      </c>
      <c r="BO162" s="19" cm="1">
        <f t="array" ref="BO162">INDEX($K:$P,ROW(),MATCH(BO$3,$K$2:$P$2,0))</f>
        <v>10</v>
      </c>
      <c r="BP162" s="19" cm="1">
        <f t="array" ref="BP162">INDEX($K:$P,ROW(),MATCH(BP$3,$K$2:$P$2,0))</f>
        <v>10</v>
      </c>
      <c r="BQ162" s="19" cm="1">
        <f t="array" ref="BQ162">INDEX($K:$P,ROW(),MATCH(BQ$3,$K$2:$P$2,0))</f>
        <v>10</v>
      </c>
      <c r="BR162" s="19" cm="1">
        <f t="array" ref="BR162">INDEX($K:$P,ROW(),MATCH(BR$3,$K$2:$P$2,0))</f>
        <v>10</v>
      </c>
      <c r="BS162" s="19" cm="1">
        <f t="array" ref="BS162">INDEX($K:$P,ROW(),MATCH(BS$3,$K$2:$P$2,0))</f>
        <v>10</v>
      </c>
      <c r="BT162" s="19" cm="1">
        <f t="array" ref="BT162">INDEX($K:$P,ROW(),MATCH(BT$3,$K$2:$P$2,0))</f>
        <v>10</v>
      </c>
      <c r="BU162" s="19" cm="1">
        <f t="array" ref="BU162">INDEX($K:$P,ROW(),MATCH(BU$3,$K$2:$P$2,0))</f>
        <v>10</v>
      </c>
      <c r="BV162" s="19" cm="1">
        <f t="array" ref="BV162">INDEX($K:$P,ROW(),MATCH(BV$3,$K$2:$P$2,0))</f>
        <v>10</v>
      </c>
      <c r="BW162" s="19" cm="1">
        <f t="array" ref="BW162">INDEX($K:$P,ROW(),MATCH(BW$3,$K$2:$P$2,0))</f>
        <v>10</v>
      </c>
      <c r="BX162" s="19" cm="1">
        <f t="array" ref="BX162">INDEX($K:$P,ROW(),MATCH(BX$3,$K$2:$P$2,0))</f>
        <v>10</v>
      </c>
      <c r="BY162" s="19" cm="1">
        <f t="array" ref="BY162">INDEX($K:$P,ROW(),MATCH(BY$3,$K$2:$P$2,0))</f>
        <v>10</v>
      </c>
      <c r="BZ162" s="19" cm="1">
        <f t="array" ref="BZ162">INDEX($K:$P,ROW(),MATCH(BZ$3,$K$2:$P$2,0))</f>
        <v>10</v>
      </c>
      <c r="CA162" s="19" cm="1">
        <f t="array" ref="CA162">INDEX($K:$P,ROW(),MATCH(CA$3,$K$2:$P$2,0))</f>
        <v>10</v>
      </c>
      <c r="CB162" s="19" cm="1">
        <f t="array" ref="CB162">INDEX($K:$P,ROW(),MATCH(CB$3,$K$2:$P$2,0))</f>
        <v>10</v>
      </c>
      <c r="CC162" s="19" cm="1">
        <f t="array" ref="CC162">INDEX($K:$P,ROW(),MATCH(CC$3,$K$2:$P$2,0))</f>
        <v>10</v>
      </c>
      <c r="CD162" s="19" cm="1">
        <f t="array" ref="CD162">INDEX($K:$P,ROW(),MATCH(CD$3,$K$2:$P$2,0))</f>
        <v>10</v>
      </c>
      <c r="CE162" s="19" cm="1">
        <f t="array" ref="CE162">INDEX($K:$P,ROW(),MATCH(CE$3,$K$2:$P$2,0))</f>
        <v>10</v>
      </c>
      <c r="CF162" s="19" cm="1">
        <f t="array" ref="CF162">INDEX($K:$P,ROW(),MATCH(CF$3,$K$2:$P$2,0))</f>
        <v>10</v>
      </c>
      <c r="CG162" s="19" cm="1">
        <f t="array" ref="CG162">INDEX($K:$P,ROW(),MATCH(CG$3,$K$2:$P$2,0))</f>
        <v>10</v>
      </c>
      <c r="CH162" s="19" cm="1">
        <f t="array" ref="CH162">INDEX($K:$P,ROW(),MATCH(CH$3,$K$2:$P$2,0))</f>
        <v>10</v>
      </c>
      <c r="CI162" s="19" cm="1">
        <f t="array" ref="CI162">INDEX($K:$P,ROW(),MATCH(CI$3,$K$2:$P$2,0))</f>
        <v>10</v>
      </c>
      <c r="CJ162" s="19" cm="1">
        <f t="array" ref="CJ162">INDEX($K:$P,ROW(),MATCH(CJ$3,$K$2:$P$2,0))</f>
        <v>10</v>
      </c>
      <c r="CK162" s="19" cm="1">
        <f t="array" ref="CK162">INDEX($K:$P,ROW(),MATCH(CK$3,$K$2:$P$2,0))</f>
        <v>10</v>
      </c>
      <c r="CL162" s="19" cm="1">
        <f t="array" ref="CL162">INDEX($K:$P,ROW(),MATCH(CL$3,$K$2:$P$2,0))</f>
        <v>10</v>
      </c>
    </row>
    <row r="163" spans="2:90" x14ac:dyDescent="0.4">
      <c r="B163" s="122"/>
      <c r="C163" s="31"/>
      <c r="D163" s="31" t="s">
        <v>790</v>
      </c>
      <c r="E163" s="31" t="s">
        <v>906</v>
      </c>
      <c r="F163" s="31"/>
      <c r="G163" s="31"/>
      <c r="H163" s="31"/>
      <c r="I163" s="73"/>
      <c r="J163" s="73"/>
      <c r="K163" s="18"/>
      <c r="L163" s="18"/>
      <c r="M163" s="18"/>
      <c r="N163" s="18"/>
      <c r="O163" s="18"/>
      <c r="P163" s="18"/>
      <c r="R163" s="33"/>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row>
    <row r="164" spans="2:90" x14ac:dyDescent="0.4">
      <c r="B164" s="122" t="s">
        <v>777</v>
      </c>
      <c r="C164" s="31"/>
      <c r="D164" s="31" t="s">
        <v>790</v>
      </c>
      <c r="E164" s="31" t="s">
        <v>906</v>
      </c>
      <c r="F164" s="31"/>
      <c r="G164" s="31"/>
      <c r="H164" s="31"/>
      <c r="I164" s="73"/>
      <c r="J164" s="73"/>
      <c r="K164" s="18"/>
      <c r="L164" s="18"/>
      <c r="M164" s="18"/>
      <c r="N164" s="18"/>
      <c r="O164" s="18"/>
      <c r="P164" s="18"/>
      <c r="R164" s="33"/>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row>
    <row r="165" spans="2:90" x14ac:dyDescent="0.4">
      <c r="B165" s="152" t="str">
        <f>+B150</f>
        <v>Item 1</v>
      </c>
      <c r="C165" s="31"/>
      <c r="D165" s="31" t="s">
        <v>790</v>
      </c>
      <c r="E165" s="31" t="s">
        <v>906</v>
      </c>
      <c r="F165" s="31"/>
      <c r="G165" s="31"/>
      <c r="H165" s="31"/>
      <c r="I165" s="73"/>
      <c r="J165" s="73"/>
      <c r="K165" s="24">
        <f>+K150*K158</f>
        <v>1000000</v>
      </c>
      <c r="L165" s="23">
        <f t="shared" ref="L165:P170" si="81">SUMIF($3:$3,L$2,165:165)</f>
        <v>2000000.0000000007</v>
      </c>
      <c r="M165" s="23">
        <f t="shared" si="81"/>
        <v>4000000.0000000014</v>
      </c>
      <c r="N165" s="23">
        <f t="shared" si="81"/>
        <v>8000000.0000000028</v>
      </c>
      <c r="O165" s="23">
        <f t="shared" si="81"/>
        <v>16000000.000000006</v>
      </c>
      <c r="P165" s="23">
        <f t="shared" si="81"/>
        <v>32000000.000000011</v>
      </c>
      <c r="R165" s="33"/>
      <c r="S165" s="24">
        <f t="shared" ref="S165" si="82">+S150*S158</f>
        <v>83333.333333333343</v>
      </c>
      <c r="T165" s="24">
        <f t="shared" ref="T165:AX165" si="83">+T150*T158</f>
        <v>83333.333333333343</v>
      </c>
      <c r="U165" s="24">
        <f t="shared" si="83"/>
        <v>83333.333333333343</v>
      </c>
      <c r="V165" s="24">
        <f t="shared" si="83"/>
        <v>83333.333333333343</v>
      </c>
      <c r="W165" s="24">
        <f t="shared" si="83"/>
        <v>83333.333333333343</v>
      </c>
      <c r="X165" s="24">
        <f t="shared" si="83"/>
        <v>83333.333333333343</v>
      </c>
      <c r="Y165" s="24">
        <f t="shared" si="83"/>
        <v>83333.333333333343</v>
      </c>
      <c r="Z165" s="24">
        <f t="shared" si="83"/>
        <v>83333.333333333343</v>
      </c>
      <c r="AA165" s="24">
        <f t="shared" si="83"/>
        <v>83333.333333333343</v>
      </c>
      <c r="AB165" s="24">
        <f t="shared" si="83"/>
        <v>83333.333333333343</v>
      </c>
      <c r="AC165" s="24">
        <f t="shared" si="83"/>
        <v>83333.333333333343</v>
      </c>
      <c r="AD165" s="24">
        <f t="shared" si="83"/>
        <v>83333.333333333343</v>
      </c>
      <c r="AE165" s="24">
        <f t="shared" si="83"/>
        <v>166666.66666666669</v>
      </c>
      <c r="AF165" s="24">
        <f t="shared" si="83"/>
        <v>166666.66666666669</v>
      </c>
      <c r="AG165" s="24">
        <f t="shared" si="83"/>
        <v>166666.66666666669</v>
      </c>
      <c r="AH165" s="24">
        <f t="shared" si="83"/>
        <v>166666.66666666669</v>
      </c>
      <c r="AI165" s="24">
        <f t="shared" si="83"/>
        <v>166666.66666666669</v>
      </c>
      <c r="AJ165" s="24">
        <f t="shared" si="83"/>
        <v>166666.66666666669</v>
      </c>
      <c r="AK165" s="24">
        <f t="shared" si="83"/>
        <v>166666.66666666669</v>
      </c>
      <c r="AL165" s="24">
        <f t="shared" si="83"/>
        <v>166666.66666666669</v>
      </c>
      <c r="AM165" s="24">
        <f t="shared" si="83"/>
        <v>166666.66666666669</v>
      </c>
      <c r="AN165" s="24">
        <f t="shared" si="83"/>
        <v>166666.66666666669</v>
      </c>
      <c r="AO165" s="24">
        <f t="shared" si="83"/>
        <v>166666.66666666669</v>
      </c>
      <c r="AP165" s="24">
        <f t="shared" si="83"/>
        <v>166666.66666666669</v>
      </c>
      <c r="AQ165" s="24">
        <f t="shared" si="83"/>
        <v>333333.33333333337</v>
      </c>
      <c r="AR165" s="24">
        <f t="shared" si="83"/>
        <v>333333.33333333337</v>
      </c>
      <c r="AS165" s="24">
        <f t="shared" si="83"/>
        <v>333333.33333333337</v>
      </c>
      <c r="AT165" s="24">
        <f t="shared" si="83"/>
        <v>333333.33333333337</v>
      </c>
      <c r="AU165" s="24">
        <f t="shared" si="83"/>
        <v>333333.33333333337</v>
      </c>
      <c r="AV165" s="24">
        <f t="shared" si="83"/>
        <v>333333.33333333337</v>
      </c>
      <c r="AW165" s="24">
        <f t="shared" si="83"/>
        <v>333333.33333333337</v>
      </c>
      <c r="AX165" s="24">
        <f t="shared" si="83"/>
        <v>333333.33333333337</v>
      </c>
      <c r="AY165" s="24">
        <f t="shared" ref="AY165:CD165" si="84">+AY150*AY158</f>
        <v>333333.33333333337</v>
      </c>
      <c r="AZ165" s="24">
        <f t="shared" si="84"/>
        <v>333333.33333333337</v>
      </c>
      <c r="BA165" s="24">
        <f t="shared" si="84"/>
        <v>333333.33333333337</v>
      </c>
      <c r="BB165" s="24">
        <f t="shared" si="84"/>
        <v>333333.33333333337</v>
      </c>
      <c r="BC165" s="24">
        <f t="shared" si="84"/>
        <v>666666.66666666674</v>
      </c>
      <c r="BD165" s="24">
        <f t="shared" si="84"/>
        <v>666666.66666666674</v>
      </c>
      <c r="BE165" s="24">
        <f t="shared" si="84"/>
        <v>666666.66666666674</v>
      </c>
      <c r="BF165" s="24">
        <f t="shared" si="84"/>
        <v>666666.66666666674</v>
      </c>
      <c r="BG165" s="24">
        <f t="shared" si="84"/>
        <v>666666.66666666674</v>
      </c>
      <c r="BH165" s="24">
        <f t="shared" si="84"/>
        <v>666666.66666666674</v>
      </c>
      <c r="BI165" s="24">
        <f t="shared" si="84"/>
        <v>666666.66666666674</v>
      </c>
      <c r="BJ165" s="24">
        <f t="shared" si="84"/>
        <v>666666.66666666674</v>
      </c>
      <c r="BK165" s="24">
        <f t="shared" si="84"/>
        <v>666666.66666666674</v>
      </c>
      <c r="BL165" s="24">
        <f t="shared" si="84"/>
        <v>666666.66666666674</v>
      </c>
      <c r="BM165" s="24">
        <f t="shared" si="84"/>
        <v>666666.66666666674</v>
      </c>
      <c r="BN165" s="24">
        <f t="shared" si="84"/>
        <v>666666.66666666674</v>
      </c>
      <c r="BO165" s="24">
        <f t="shared" si="84"/>
        <v>1333333.3333333335</v>
      </c>
      <c r="BP165" s="24">
        <f t="shared" si="84"/>
        <v>1333333.3333333335</v>
      </c>
      <c r="BQ165" s="24">
        <f t="shared" si="84"/>
        <v>1333333.3333333335</v>
      </c>
      <c r="BR165" s="24">
        <f t="shared" si="84"/>
        <v>1333333.3333333335</v>
      </c>
      <c r="BS165" s="24">
        <f t="shared" si="84"/>
        <v>1333333.3333333335</v>
      </c>
      <c r="BT165" s="24">
        <f t="shared" si="84"/>
        <v>1333333.3333333335</v>
      </c>
      <c r="BU165" s="24">
        <f t="shared" si="84"/>
        <v>1333333.3333333335</v>
      </c>
      <c r="BV165" s="24">
        <f t="shared" si="84"/>
        <v>1333333.3333333335</v>
      </c>
      <c r="BW165" s="24">
        <f t="shared" si="84"/>
        <v>1333333.3333333335</v>
      </c>
      <c r="BX165" s="24">
        <f t="shared" si="84"/>
        <v>1333333.3333333335</v>
      </c>
      <c r="BY165" s="24">
        <f t="shared" si="84"/>
        <v>1333333.3333333335</v>
      </c>
      <c r="BZ165" s="24">
        <f t="shared" si="84"/>
        <v>1333333.3333333335</v>
      </c>
      <c r="CA165" s="24">
        <f t="shared" si="84"/>
        <v>2666666.666666667</v>
      </c>
      <c r="CB165" s="24">
        <f t="shared" si="84"/>
        <v>2666666.666666667</v>
      </c>
      <c r="CC165" s="24">
        <f t="shared" si="84"/>
        <v>2666666.666666667</v>
      </c>
      <c r="CD165" s="24">
        <f t="shared" si="84"/>
        <v>2666666.666666667</v>
      </c>
      <c r="CE165" s="24">
        <f t="shared" ref="CE165:CK165" si="85">+CE150*CE158</f>
        <v>2666666.666666667</v>
      </c>
      <c r="CF165" s="24">
        <f t="shared" si="85"/>
        <v>2666666.666666667</v>
      </c>
      <c r="CG165" s="24">
        <f t="shared" si="85"/>
        <v>2666666.666666667</v>
      </c>
      <c r="CH165" s="24">
        <f t="shared" si="85"/>
        <v>2666666.666666667</v>
      </c>
      <c r="CI165" s="24">
        <f t="shared" si="85"/>
        <v>2666666.666666667</v>
      </c>
      <c r="CJ165" s="24">
        <f t="shared" si="85"/>
        <v>2666666.666666667</v>
      </c>
      <c r="CK165" s="24">
        <f t="shared" si="85"/>
        <v>2666666.666666667</v>
      </c>
      <c r="CL165" s="24">
        <f t="shared" ref="CL165" si="86">+CL150*CL158</f>
        <v>2666666.666666667</v>
      </c>
    </row>
    <row r="166" spans="2:90" x14ac:dyDescent="0.4">
      <c r="B166" s="152" t="str">
        <f>+B151</f>
        <v>Item 2</v>
      </c>
      <c r="C166" s="31"/>
      <c r="D166" s="31" t="s">
        <v>790</v>
      </c>
      <c r="E166" s="31" t="s">
        <v>906</v>
      </c>
      <c r="F166" s="31"/>
      <c r="G166" s="31"/>
      <c r="H166" s="31"/>
      <c r="I166" s="73"/>
      <c r="J166" s="73"/>
      <c r="K166" s="23">
        <f>SUMIF($3:$3,K$2,166:166)</f>
        <v>1000000.0000000003</v>
      </c>
      <c r="L166" s="23">
        <f t="shared" si="81"/>
        <v>2000000.0000000007</v>
      </c>
      <c r="M166" s="23">
        <f t="shared" si="81"/>
        <v>4000000.0000000014</v>
      </c>
      <c r="N166" s="23">
        <f t="shared" si="81"/>
        <v>8000000.0000000028</v>
      </c>
      <c r="O166" s="23">
        <f t="shared" si="81"/>
        <v>16000000.000000006</v>
      </c>
      <c r="P166" s="23">
        <f t="shared" si="81"/>
        <v>32000000.000000011</v>
      </c>
      <c r="R166" s="33"/>
      <c r="S166" s="24">
        <f t="shared" ref="S166" si="87">+S151*S159</f>
        <v>83333.333333333343</v>
      </c>
      <c r="T166" s="24">
        <f t="shared" ref="T166:AX166" si="88">+T151*T159</f>
        <v>83333.333333333343</v>
      </c>
      <c r="U166" s="24">
        <f t="shared" si="88"/>
        <v>83333.333333333343</v>
      </c>
      <c r="V166" s="24">
        <f t="shared" si="88"/>
        <v>83333.333333333343</v>
      </c>
      <c r="W166" s="24">
        <f t="shared" si="88"/>
        <v>83333.333333333343</v>
      </c>
      <c r="X166" s="24">
        <f t="shared" si="88"/>
        <v>83333.333333333343</v>
      </c>
      <c r="Y166" s="24">
        <f t="shared" si="88"/>
        <v>83333.333333333343</v>
      </c>
      <c r="Z166" s="24">
        <f t="shared" si="88"/>
        <v>83333.333333333343</v>
      </c>
      <c r="AA166" s="24">
        <f t="shared" si="88"/>
        <v>83333.333333333343</v>
      </c>
      <c r="AB166" s="24">
        <f t="shared" si="88"/>
        <v>83333.333333333343</v>
      </c>
      <c r="AC166" s="24">
        <f t="shared" si="88"/>
        <v>83333.333333333343</v>
      </c>
      <c r="AD166" s="24">
        <f t="shared" si="88"/>
        <v>83333.333333333343</v>
      </c>
      <c r="AE166" s="24">
        <f t="shared" si="88"/>
        <v>166666.66666666669</v>
      </c>
      <c r="AF166" s="24">
        <f t="shared" si="88"/>
        <v>166666.66666666669</v>
      </c>
      <c r="AG166" s="24">
        <f t="shared" si="88"/>
        <v>166666.66666666669</v>
      </c>
      <c r="AH166" s="24">
        <f t="shared" si="88"/>
        <v>166666.66666666669</v>
      </c>
      <c r="AI166" s="24">
        <f t="shared" si="88"/>
        <v>166666.66666666669</v>
      </c>
      <c r="AJ166" s="24">
        <f t="shared" si="88"/>
        <v>166666.66666666669</v>
      </c>
      <c r="AK166" s="24">
        <f t="shared" si="88"/>
        <v>166666.66666666669</v>
      </c>
      <c r="AL166" s="24">
        <f t="shared" si="88"/>
        <v>166666.66666666669</v>
      </c>
      <c r="AM166" s="24">
        <f t="shared" si="88"/>
        <v>166666.66666666669</v>
      </c>
      <c r="AN166" s="24">
        <f t="shared" si="88"/>
        <v>166666.66666666669</v>
      </c>
      <c r="AO166" s="24">
        <f t="shared" si="88"/>
        <v>166666.66666666669</v>
      </c>
      <c r="AP166" s="24">
        <f t="shared" si="88"/>
        <v>166666.66666666669</v>
      </c>
      <c r="AQ166" s="24">
        <f t="shared" si="88"/>
        <v>333333.33333333337</v>
      </c>
      <c r="AR166" s="24">
        <f t="shared" si="88"/>
        <v>333333.33333333337</v>
      </c>
      <c r="AS166" s="24">
        <f t="shared" si="88"/>
        <v>333333.33333333337</v>
      </c>
      <c r="AT166" s="24">
        <f t="shared" si="88"/>
        <v>333333.33333333337</v>
      </c>
      <c r="AU166" s="24">
        <f t="shared" si="88"/>
        <v>333333.33333333337</v>
      </c>
      <c r="AV166" s="24">
        <f t="shared" si="88"/>
        <v>333333.33333333337</v>
      </c>
      <c r="AW166" s="24">
        <f t="shared" si="88"/>
        <v>333333.33333333337</v>
      </c>
      <c r="AX166" s="24">
        <f t="shared" si="88"/>
        <v>333333.33333333337</v>
      </c>
      <c r="AY166" s="24">
        <f t="shared" ref="AY166:CD166" si="89">+AY151*AY159</f>
        <v>333333.33333333337</v>
      </c>
      <c r="AZ166" s="24">
        <f t="shared" si="89"/>
        <v>333333.33333333337</v>
      </c>
      <c r="BA166" s="24">
        <f t="shared" si="89"/>
        <v>333333.33333333337</v>
      </c>
      <c r="BB166" s="24">
        <f t="shared" si="89"/>
        <v>333333.33333333337</v>
      </c>
      <c r="BC166" s="24">
        <f t="shared" si="89"/>
        <v>666666.66666666674</v>
      </c>
      <c r="BD166" s="24">
        <f t="shared" si="89"/>
        <v>666666.66666666674</v>
      </c>
      <c r="BE166" s="24">
        <f t="shared" si="89"/>
        <v>666666.66666666674</v>
      </c>
      <c r="BF166" s="24">
        <f t="shared" si="89"/>
        <v>666666.66666666674</v>
      </c>
      <c r="BG166" s="24">
        <f t="shared" si="89"/>
        <v>666666.66666666674</v>
      </c>
      <c r="BH166" s="24">
        <f t="shared" si="89"/>
        <v>666666.66666666674</v>
      </c>
      <c r="BI166" s="24">
        <f t="shared" si="89"/>
        <v>666666.66666666674</v>
      </c>
      <c r="BJ166" s="24">
        <f t="shared" si="89"/>
        <v>666666.66666666674</v>
      </c>
      <c r="BK166" s="24">
        <f t="shared" si="89"/>
        <v>666666.66666666674</v>
      </c>
      <c r="BL166" s="24">
        <f t="shared" si="89"/>
        <v>666666.66666666674</v>
      </c>
      <c r="BM166" s="24">
        <f t="shared" si="89"/>
        <v>666666.66666666674</v>
      </c>
      <c r="BN166" s="24">
        <f t="shared" si="89"/>
        <v>666666.66666666674</v>
      </c>
      <c r="BO166" s="24">
        <f t="shared" si="89"/>
        <v>1333333.3333333335</v>
      </c>
      <c r="BP166" s="24">
        <f t="shared" si="89"/>
        <v>1333333.3333333335</v>
      </c>
      <c r="BQ166" s="24">
        <f t="shared" si="89"/>
        <v>1333333.3333333335</v>
      </c>
      <c r="BR166" s="24">
        <f t="shared" si="89"/>
        <v>1333333.3333333335</v>
      </c>
      <c r="BS166" s="24">
        <f t="shared" si="89"/>
        <v>1333333.3333333335</v>
      </c>
      <c r="BT166" s="24">
        <f t="shared" si="89"/>
        <v>1333333.3333333335</v>
      </c>
      <c r="BU166" s="24">
        <f t="shared" si="89"/>
        <v>1333333.3333333335</v>
      </c>
      <c r="BV166" s="24">
        <f t="shared" si="89"/>
        <v>1333333.3333333335</v>
      </c>
      <c r="BW166" s="24">
        <f t="shared" si="89"/>
        <v>1333333.3333333335</v>
      </c>
      <c r="BX166" s="24">
        <f t="shared" si="89"/>
        <v>1333333.3333333335</v>
      </c>
      <c r="BY166" s="24">
        <f t="shared" si="89"/>
        <v>1333333.3333333335</v>
      </c>
      <c r="BZ166" s="24">
        <f t="shared" si="89"/>
        <v>1333333.3333333335</v>
      </c>
      <c r="CA166" s="24">
        <f t="shared" si="89"/>
        <v>2666666.666666667</v>
      </c>
      <c r="CB166" s="24">
        <f t="shared" si="89"/>
        <v>2666666.666666667</v>
      </c>
      <c r="CC166" s="24">
        <f t="shared" si="89"/>
        <v>2666666.666666667</v>
      </c>
      <c r="CD166" s="24">
        <f t="shared" si="89"/>
        <v>2666666.666666667</v>
      </c>
      <c r="CE166" s="24">
        <f t="shared" ref="CE166:CK166" si="90">+CE151*CE159</f>
        <v>2666666.666666667</v>
      </c>
      <c r="CF166" s="24">
        <f t="shared" si="90"/>
        <v>2666666.666666667</v>
      </c>
      <c r="CG166" s="24">
        <f t="shared" si="90"/>
        <v>2666666.666666667</v>
      </c>
      <c r="CH166" s="24">
        <f t="shared" si="90"/>
        <v>2666666.666666667</v>
      </c>
      <c r="CI166" s="24">
        <f t="shared" si="90"/>
        <v>2666666.666666667</v>
      </c>
      <c r="CJ166" s="24">
        <f t="shared" si="90"/>
        <v>2666666.666666667</v>
      </c>
      <c r="CK166" s="24">
        <f t="shared" si="90"/>
        <v>2666666.666666667</v>
      </c>
      <c r="CL166" s="24">
        <f t="shared" ref="CL166" si="91">+CL151*CL159</f>
        <v>2666666.666666667</v>
      </c>
    </row>
    <row r="167" spans="2:90" x14ac:dyDescent="0.4">
      <c r="B167" s="152" t="str">
        <f>+B152</f>
        <v>Item 3</v>
      </c>
      <c r="C167" s="31"/>
      <c r="D167" s="31" t="s">
        <v>790</v>
      </c>
      <c r="E167" s="31" t="s">
        <v>906</v>
      </c>
      <c r="F167" s="31"/>
      <c r="G167" s="31"/>
      <c r="H167" s="31"/>
      <c r="I167" s="73"/>
      <c r="J167" s="73"/>
      <c r="K167" s="23">
        <f>SUMIF($3:$3,K$2,167:167)</f>
        <v>1000000.0000000003</v>
      </c>
      <c r="L167" s="23">
        <f t="shared" si="81"/>
        <v>2000000.0000000007</v>
      </c>
      <c r="M167" s="23">
        <f t="shared" si="81"/>
        <v>4000000.0000000014</v>
      </c>
      <c r="N167" s="23">
        <f t="shared" si="81"/>
        <v>8000000.0000000028</v>
      </c>
      <c r="O167" s="23">
        <f t="shared" si="81"/>
        <v>16000000.000000006</v>
      </c>
      <c r="P167" s="23">
        <f t="shared" si="81"/>
        <v>32000000.000000011</v>
      </c>
      <c r="R167" s="33"/>
      <c r="S167" s="24">
        <f t="shared" ref="S167" si="92">+S152*S160</f>
        <v>83333.333333333343</v>
      </c>
      <c r="T167" s="24">
        <f t="shared" ref="T167:AX167" si="93">+T152*T160</f>
        <v>83333.333333333343</v>
      </c>
      <c r="U167" s="24">
        <f t="shared" si="93"/>
        <v>83333.333333333343</v>
      </c>
      <c r="V167" s="24">
        <f t="shared" si="93"/>
        <v>83333.333333333343</v>
      </c>
      <c r="W167" s="24">
        <f t="shared" si="93"/>
        <v>83333.333333333343</v>
      </c>
      <c r="X167" s="24">
        <f t="shared" si="93"/>
        <v>83333.333333333343</v>
      </c>
      <c r="Y167" s="24">
        <f t="shared" si="93"/>
        <v>83333.333333333343</v>
      </c>
      <c r="Z167" s="24">
        <f t="shared" si="93"/>
        <v>83333.333333333343</v>
      </c>
      <c r="AA167" s="24">
        <f t="shared" si="93"/>
        <v>83333.333333333343</v>
      </c>
      <c r="AB167" s="24">
        <f t="shared" si="93"/>
        <v>83333.333333333343</v>
      </c>
      <c r="AC167" s="24">
        <f t="shared" si="93"/>
        <v>83333.333333333343</v>
      </c>
      <c r="AD167" s="24">
        <f t="shared" si="93"/>
        <v>83333.333333333343</v>
      </c>
      <c r="AE167" s="24">
        <f t="shared" si="93"/>
        <v>166666.66666666669</v>
      </c>
      <c r="AF167" s="24">
        <f t="shared" si="93"/>
        <v>166666.66666666669</v>
      </c>
      <c r="AG167" s="24">
        <f t="shared" si="93"/>
        <v>166666.66666666669</v>
      </c>
      <c r="AH167" s="24">
        <f t="shared" si="93"/>
        <v>166666.66666666669</v>
      </c>
      <c r="AI167" s="24">
        <f t="shared" si="93"/>
        <v>166666.66666666669</v>
      </c>
      <c r="AJ167" s="24">
        <f t="shared" si="93"/>
        <v>166666.66666666669</v>
      </c>
      <c r="AK167" s="24">
        <f t="shared" si="93"/>
        <v>166666.66666666669</v>
      </c>
      <c r="AL167" s="24">
        <f t="shared" si="93"/>
        <v>166666.66666666669</v>
      </c>
      <c r="AM167" s="24">
        <f t="shared" si="93"/>
        <v>166666.66666666669</v>
      </c>
      <c r="AN167" s="24">
        <f t="shared" si="93"/>
        <v>166666.66666666669</v>
      </c>
      <c r="AO167" s="24">
        <f t="shared" si="93"/>
        <v>166666.66666666669</v>
      </c>
      <c r="AP167" s="24">
        <f t="shared" si="93"/>
        <v>166666.66666666669</v>
      </c>
      <c r="AQ167" s="24">
        <f t="shared" si="93"/>
        <v>333333.33333333337</v>
      </c>
      <c r="AR167" s="24">
        <f t="shared" si="93"/>
        <v>333333.33333333337</v>
      </c>
      <c r="AS167" s="24">
        <f t="shared" si="93"/>
        <v>333333.33333333337</v>
      </c>
      <c r="AT167" s="24">
        <f t="shared" si="93"/>
        <v>333333.33333333337</v>
      </c>
      <c r="AU167" s="24">
        <f t="shared" si="93"/>
        <v>333333.33333333337</v>
      </c>
      <c r="AV167" s="24">
        <f t="shared" si="93"/>
        <v>333333.33333333337</v>
      </c>
      <c r="AW167" s="24">
        <f t="shared" si="93"/>
        <v>333333.33333333337</v>
      </c>
      <c r="AX167" s="24">
        <f t="shared" si="93"/>
        <v>333333.33333333337</v>
      </c>
      <c r="AY167" s="24">
        <f t="shared" ref="AY167:CD167" si="94">+AY152*AY160</f>
        <v>333333.33333333337</v>
      </c>
      <c r="AZ167" s="24">
        <f t="shared" si="94"/>
        <v>333333.33333333337</v>
      </c>
      <c r="BA167" s="24">
        <f t="shared" si="94"/>
        <v>333333.33333333337</v>
      </c>
      <c r="BB167" s="24">
        <f t="shared" si="94"/>
        <v>333333.33333333337</v>
      </c>
      <c r="BC167" s="24">
        <f t="shared" si="94"/>
        <v>666666.66666666674</v>
      </c>
      <c r="BD167" s="24">
        <f t="shared" si="94"/>
        <v>666666.66666666674</v>
      </c>
      <c r="BE167" s="24">
        <f t="shared" si="94"/>
        <v>666666.66666666674</v>
      </c>
      <c r="BF167" s="24">
        <f t="shared" si="94"/>
        <v>666666.66666666674</v>
      </c>
      <c r="BG167" s="24">
        <f t="shared" si="94"/>
        <v>666666.66666666674</v>
      </c>
      <c r="BH167" s="24">
        <f t="shared" si="94"/>
        <v>666666.66666666674</v>
      </c>
      <c r="BI167" s="24">
        <f t="shared" si="94"/>
        <v>666666.66666666674</v>
      </c>
      <c r="BJ167" s="24">
        <f t="shared" si="94"/>
        <v>666666.66666666674</v>
      </c>
      <c r="BK167" s="24">
        <f t="shared" si="94"/>
        <v>666666.66666666674</v>
      </c>
      <c r="BL167" s="24">
        <f t="shared" si="94"/>
        <v>666666.66666666674</v>
      </c>
      <c r="BM167" s="24">
        <f t="shared" si="94"/>
        <v>666666.66666666674</v>
      </c>
      <c r="BN167" s="24">
        <f t="shared" si="94"/>
        <v>666666.66666666674</v>
      </c>
      <c r="BO167" s="24">
        <f t="shared" si="94"/>
        <v>1333333.3333333335</v>
      </c>
      <c r="BP167" s="24">
        <f t="shared" si="94"/>
        <v>1333333.3333333335</v>
      </c>
      <c r="BQ167" s="24">
        <f t="shared" si="94"/>
        <v>1333333.3333333335</v>
      </c>
      <c r="BR167" s="24">
        <f t="shared" si="94"/>
        <v>1333333.3333333335</v>
      </c>
      <c r="BS167" s="24">
        <f t="shared" si="94"/>
        <v>1333333.3333333335</v>
      </c>
      <c r="BT167" s="24">
        <f t="shared" si="94"/>
        <v>1333333.3333333335</v>
      </c>
      <c r="BU167" s="24">
        <f t="shared" si="94"/>
        <v>1333333.3333333335</v>
      </c>
      <c r="BV167" s="24">
        <f t="shared" si="94"/>
        <v>1333333.3333333335</v>
      </c>
      <c r="BW167" s="24">
        <f t="shared" si="94"/>
        <v>1333333.3333333335</v>
      </c>
      <c r="BX167" s="24">
        <f t="shared" si="94"/>
        <v>1333333.3333333335</v>
      </c>
      <c r="BY167" s="24">
        <f t="shared" si="94"/>
        <v>1333333.3333333335</v>
      </c>
      <c r="BZ167" s="24">
        <f t="shared" si="94"/>
        <v>1333333.3333333335</v>
      </c>
      <c r="CA167" s="24">
        <f t="shared" si="94"/>
        <v>2666666.666666667</v>
      </c>
      <c r="CB167" s="24">
        <f t="shared" si="94"/>
        <v>2666666.666666667</v>
      </c>
      <c r="CC167" s="24">
        <f t="shared" si="94"/>
        <v>2666666.666666667</v>
      </c>
      <c r="CD167" s="24">
        <f t="shared" si="94"/>
        <v>2666666.666666667</v>
      </c>
      <c r="CE167" s="24">
        <f t="shared" ref="CE167:CK167" si="95">+CE152*CE160</f>
        <v>2666666.666666667</v>
      </c>
      <c r="CF167" s="24">
        <f t="shared" si="95"/>
        <v>2666666.666666667</v>
      </c>
      <c r="CG167" s="24">
        <f t="shared" si="95"/>
        <v>2666666.666666667</v>
      </c>
      <c r="CH167" s="24">
        <f t="shared" si="95"/>
        <v>2666666.666666667</v>
      </c>
      <c r="CI167" s="24">
        <f t="shared" si="95"/>
        <v>2666666.666666667</v>
      </c>
      <c r="CJ167" s="24">
        <f t="shared" si="95"/>
        <v>2666666.666666667</v>
      </c>
      <c r="CK167" s="24">
        <f t="shared" si="95"/>
        <v>2666666.666666667</v>
      </c>
      <c r="CL167" s="24">
        <f t="shared" ref="CL167" si="96">+CL152*CL160</f>
        <v>2666666.666666667</v>
      </c>
    </row>
    <row r="168" spans="2:90" x14ac:dyDescent="0.4">
      <c r="B168" s="152" t="str">
        <f>+B153</f>
        <v>Item 4</v>
      </c>
      <c r="C168" s="31"/>
      <c r="D168" s="31" t="s">
        <v>790</v>
      </c>
      <c r="E168" s="31" t="s">
        <v>906</v>
      </c>
      <c r="F168" s="31"/>
      <c r="G168" s="31"/>
      <c r="H168" s="31"/>
      <c r="I168" s="73"/>
      <c r="J168" s="73"/>
      <c r="K168" s="23">
        <f>SUMIF($3:$3,K$2,168:168)</f>
        <v>1000000.0000000003</v>
      </c>
      <c r="L168" s="23">
        <f t="shared" si="81"/>
        <v>2000000.0000000007</v>
      </c>
      <c r="M168" s="23">
        <f t="shared" si="81"/>
        <v>4000000.0000000014</v>
      </c>
      <c r="N168" s="23">
        <f t="shared" si="81"/>
        <v>8000000.0000000028</v>
      </c>
      <c r="O168" s="23">
        <f t="shared" si="81"/>
        <v>16000000.000000006</v>
      </c>
      <c r="P168" s="23">
        <f t="shared" si="81"/>
        <v>32000000.000000011</v>
      </c>
      <c r="R168" s="33"/>
      <c r="S168" s="24">
        <f t="shared" ref="S168" si="97">+S153*S161</f>
        <v>83333.333333333343</v>
      </c>
      <c r="T168" s="24">
        <f t="shared" ref="T168:AX168" si="98">+T153*T161</f>
        <v>83333.333333333343</v>
      </c>
      <c r="U168" s="24">
        <f t="shared" si="98"/>
        <v>83333.333333333343</v>
      </c>
      <c r="V168" s="24">
        <f t="shared" si="98"/>
        <v>83333.333333333343</v>
      </c>
      <c r="W168" s="24">
        <f t="shared" si="98"/>
        <v>83333.333333333343</v>
      </c>
      <c r="X168" s="24">
        <f t="shared" si="98"/>
        <v>83333.333333333343</v>
      </c>
      <c r="Y168" s="24">
        <f t="shared" si="98"/>
        <v>83333.333333333343</v>
      </c>
      <c r="Z168" s="24">
        <f t="shared" si="98"/>
        <v>83333.333333333343</v>
      </c>
      <c r="AA168" s="24">
        <f t="shared" si="98"/>
        <v>83333.333333333343</v>
      </c>
      <c r="AB168" s="24">
        <f t="shared" si="98"/>
        <v>83333.333333333343</v>
      </c>
      <c r="AC168" s="24">
        <f t="shared" si="98"/>
        <v>83333.333333333343</v>
      </c>
      <c r="AD168" s="24">
        <f t="shared" si="98"/>
        <v>83333.333333333343</v>
      </c>
      <c r="AE168" s="24">
        <f t="shared" si="98"/>
        <v>166666.66666666669</v>
      </c>
      <c r="AF168" s="24">
        <f t="shared" si="98"/>
        <v>166666.66666666669</v>
      </c>
      <c r="AG168" s="24">
        <f t="shared" si="98"/>
        <v>166666.66666666669</v>
      </c>
      <c r="AH168" s="24">
        <f t="shared" si="98"/>
        <v>166666.66666666669</v>
      </c>
      <c r="AI168" s="24">
        <f t="shared" si="98"/>
        <v>166666.66666666669</v>
      </c>
      <c r="AJ168" s="24">
        <f t="shared" si="98"/>
        <v>166666.66666666669</v>
      </c>
      <c r="AK168" s="24">
        <f t="shared" si="98"/>
        <v>166666.66666666669</v>
      </c>
      <c r="AL168" s="24">
        <f t="shared" si="98"/>
        <v>166666.66666666669</v>
      </c>
      <c r="AM168" s="24">
        <f t="shared" si="98"/>
        <v>166666.66666666669</v>
      </c>
      <c r="AN168" s="24">
        <f t="shared" si="98"/>
        <v>166666.66666666669</v>
      </c>
      <c r="AO168" s="24">
        <f t="shared" si="98"/>
        <v>166666.66666666669</v>
      </c>
      <c r="AP168" s="24">
        <f t="shared" si="98"/>
        <v>166666.66666666669</v>
      </c>
      <c r="AQ168" s="24">
        <f t="shared" si="98"/>
        <v>333333.33333333337</v>
      </c>
      <c r="AR168" s="24">
        <f t="shared" si="98"/>
        <v>333333.33333333337</v>
      </c>
      <c r="AS168" s="24">
        <f t="shared" si="98"/>
        <v>333333.33333333337</v>
      </c>
      <c r="AT168" s="24">
        <f t="shared" si="98"/>
        <v>333333.33333333337</v>
      </c>
      <c r="AU168" s="24">
        <f t="shared" si="98"/>
        <v>333333.33333333337</v>
      </c>
      <c r="AV168" s="24">
        <f t="shared" si="98"/>
        <v>333333.33333333337</v>
      </c>
      <c r="AW168" s="24">
        <f t="shared" si="98"/>
        <v>333333.33333333337</v>
      </c>
      <c r="AX168" s="24">
        <f t="shared" si="98"/>
        <v>333333.33333333337</v>
      </c>
      <c r="AY168" s="24">
        <f t="shared" ref="AY168:CD168" si="99">+AY153*AY161</f>
        <v>333333.33333333337</v>
      </c>
      <c r="AZ168" s="24">
        <f t="shared" si="99"/>
        <v>333333.33333333337</v>
      </c>
      <c r="BA168" s="24">
        <f t="shared" si="99"/>
        <v>333333.33333333337</v>
      </c>
      <c r="BB168" s="24">
        <f t="shared" si="99"/>
        <v>333333.33333333337</v>
      </c>
      <c r="BC168" s="24">
        <f t="shared" si="99"/>
        <v>666666.66666666674</v>
      </c>
      <c r="BD168" s="24">
        <f t="shared" si="99"/>
        <v>666666.66666666674</v>
      </c>
      <c r="BE168" s="24">
        <f t="shared" si="99"/>
        <v>666666.66666666674</v>
      </c>
      <c r="BF168" s="24">
        <f t="shared" si="99"/>
        <v>666666.66666666674</v>
      </c>
      <c r="BG168" s="24">
        <f t="shared" si="99"/>
        <v>666666.66666666674</v>
      </c>
      <c r="BH168" s="24">
        <f t="shared" si="99"/>
        <v>666666.66666666674</v>
      </c>
      <c r="BI168" s="24">
        <f t="shared" si="99"/>
        <v>666666.66666666674</v>
      </c>
      <c r="BJ168" s="24">
        <f t="shared" si="99"/>
        <v>666666.66666666674</v>
      </c>
      <c r="BK168" s="24">
        <f t="shared" si="99"/>
        <v>666666.66666666674</v>
      </c>
      <c r="BL168" s="24">
        <f t="shared" si="99"/>
        <v>666666.66666666674</v>
      </c>
      <c r="BM168" s="24">
        <f t="shared" si="99"/>
        <v>666666.66666666674</v>
      </c>
      <c r="BN168" s="24">
        <f t="shared" si="99"/>
        <v>666666.66666666674</v>
      </c>
      <c r="BO168" s="24">
        <f t="shared" si="99"/>
        <v>1333333.3333333335</v>
      </c>
      <c r="BP168" s="24">
        <f t="shared" si="99"/>
        <v>1333333.3333333335</v>
      </c>
      <c r="BQ168" s="24">
        <f t="shared" si="99"/>
        <v>1333333.3333333335</v>
      </c>
      <c r="BR168" s="24">
        <f t="shared" si="99"/>
        <v>1333333.3333333335</v>
      </c>
      <c r="BS168" s="24">
        <f t="shared" si="99"/>
        <v>1333333.3333333335</v>
      </c>
      <c r="BT168" s="24">
        <f t="shared" si="99"/>
        <v>1333333.3333333335</v>
      </c>
      <c r="BU168" s="24">
        <f t="shared" si="99"/>
        <v>1333333.3333333335</v>
      </c>
      <c r="BV168" s="24">
        <f t="shared" si="99"/>
        <v>1333333.3333333335</v>
      </c>
      <c r="BW168" s="24">
        <f t="shared" si="99"/>
        <v>1333333.3333333335</v>
      </c>
      <c r="BX168" s="24">
        <f t="shared" si="99"/>
        <v>1333333.3333333335</v>
      </c>
      <c r="BY168" s="24">
        <f t="shared" si="99"/>
        <v>1333333.3333333335</v>
      </c>
      <c r="BZ168" s="24">
        <f t="shared" si="99"/>
        <v>1333333.3333333335</v>
      </c>
      <c r="CA168" s="24">
        <f t="shared" si="99"/>
        <v>2666666.666666667</v>
      </c>
      <c r="CB168" s="24">
        <f t="shared" si="99"/>
        <v>2666666.666666667</v>
      </c>
      <c r="CC168" s="24">
        <f t="shared" si="99"/>
        <v>2666666.666666667</v>
      </c>
      <c r="CD168" s="24">
        <f t="shared" si="99"/>
        <v>2666666.666666667</v>
      </c>
      <c r="CE168" s="24">
        <f t="shared" ref="CE168:CK168" si="100">+CE153*CE161</f>
        <v>2666666.666666667</v>
      </c>
      <c r="CF168" s="24">
        <f t="shared" si="100"/>
        <v>2666666.666666667</v>
      </c>
      <c r="CG168" s="24">
        <f t="shared" si="100"/>
        <v>2666666.666666667</v>
      </c>
      <c r="CH168" s="24">
        <f t="shared" si="100"/>
        <v>2666666.666666667</v>
      </c>
      <c r="CI168" s="24">
        <f t="shared" si="100"/>
        <v>2666666.666666667</v>
      </c>
      <c r="CJ168" s="24">
        <f t="shared" si="100"/>
        <v>2666666.666666667</v>
      </c>
      <c r="CK168" s="24">
        <f t="shared" si="100"/>
        <v>2666666.666666667</v>
      </c>
      <c r="CL168" s="24">
        <f t="shared" ref="CL168" si="101">+CL153*CL161</f>
        <v>2666666.666666667</v>
      </c>
    </row>
    <row r="169" spans="2:90" x14ac:dyDescent="0.4">
      <c r="B169" s="152" t="str">
        <f>+B154</f>
        <v>Item 5</v>
      </c>
      <c r="C169" s="31"/>
      <c r="D169" s="31" t="s">
        <v>790</v>
      </c>
      <c r="E169" s="31" t="s">
        <v>906</v>
      </c>
      <c r="F169" s="31"/>
      <c r="G169" s="31"/>
      <c r="H169" s="31"/>
      <c r="I169" s="73"/>
      <c r="J169" s="73"/>
      <c r="K169" s="246">
        <f>SUMIF($3:$3,K$2,169:169)</f>
        <v>1000000.0000000003</v>
      </c>
      <c r="L169" s="246">
        <f t="shared" si="81"/>
        <v>2000000.0000000007</v>
      </c>
      <c r="M169" s="246">
        <f t="shared" si="81"/>
        <v>4000000.0000000014</v>
      </c>
      <c r="N169" s="246">
        <f t="shared" si="81"/>
        <v>8000000.0000000028</v>
      </c>
      <c r="O169" s="246">
        <f t="shared" si="81"/>
        <v>16000000.000000006</v>
      </c>
      <c r="P169" s="246">
        <f t="shared" si="81"/>
        <v>32000000.000000011</v>
      </c>
      <c r="R169" s="33"/>
      <c r="S169" s="132">
        <f t="shared" ref="S169" si="102">+S154*S162</f>
        <v>83333.333333333343</v>
      </c>
      <c r="T169" s="132">
        <f t="shared" ref="T169:AX169" si="103">+T154*T162</f>
        <v>83333.333333333343</v>
      </c>
      <c r="U169" s="132">
        <f t="shared" si="103"/>
        <v>83333.333333333343</v>
      </c>
      <c r="V169" s="132">
        <f t="shared" si="103"/>
        <v>83333.333333333343</v>
      </c>
      <c r="W169" s="132">
        <f t="shared" si="103"/>
        <v>83333.333333333343</v>
      </c>
      <c r="X169" s="132">
        <f t="shared" si="103"/>
        <v>83333.333333333343</v>
      </c>
      <c r="Y169" s="132">
        <f t="shared" si="103"/>
        <v>83333.333333333343</v>
      </c>
      <c r="Z169" s="132">
        <f t="shared" si="103"/>
        <v>83333.333333333343</v>
      </c>
      <c r="AA169" s="132">
        <f t="shared" si="103"/>
        <v>83333.333333333343</v>
      </c>
      <c r="AB169" s="132">
        <f t="shared" si="103"/>
        <v>83333.333333333343</v>
      </c>
      <c r="AC169" s="132">
        <f t="shared" si="103"/>
        <v>83333.333333333343</v>
      </c>
      <c r="AD169" s="132">
        <f t="shared" si="103"/>
        <v>83333.333333333343</v>
      </c>
      <c r="AE169" s="132">
        <f t="shared" si="103"/>
        <v>166666.66666666669</v>
      </c>
      <c r="AF169" s="132">
        <f t="shared" si="103"/>
        <v>166666.66666666669</v>
      </c>
      <c r="AG169" s="132">
        <f t="shared" si="103"/>
        <v>166666.66666666669</v>
      </c>
      <c r="AH169" s="132">
        <f t="shared" si="103"/>
        <v>166666.66666666669</v>
      </c>
      <c r="AI169" s="132">
        <f t="shared" si="103"/>
        <v>166666.66666666669</v>
      </c>
      <c r="AJ169" s="132">
        <f t="shared" si="103"/>
        <v>166666.66666666669</v>
      </c>
      <c r="AK169" s="132">
        <f t="shared" si="103"/>
        <v>166666.66666666669</v>
      </c>
      <c r="AL169" s="132">
        <f t="shared" si="103"/>
        <v>166666.66666666669</v>
      </c>
      <c r="AM169" s="132">
        <f t="shared" si="103"/>
        <v>166666.66666666669</v>
      </c>
      <c r="AN169" s="132">
        <f t="shared" si="103"/>
        <v>166666.66666666669</v>
      </c>
      <c r="AO169" s="132">
        <f t="shared" si="103"/>
        <v>166666.66666666669</v>
      </c>
      <c r="AP169" s="132">
        <f t="shared" si="103"/>
        <v>166666.66666666669</v>
      </c>
      <c r="AQ169" s="132">
        <f t="shared" si="103"/>
        <v>333333.33333333337</v>
      </c>
      <c r="AR169" s="132">
        <f t="shared" si="103"/>
        <v>333333.33333333337</v>
      </c>
      <c r="AS169" s="132">
        <f t="shared" si="103"/>
        <v>333333.33333333337</v>
      </c>
      <c r="AT169" s="132">
        <f t="shared" si="103"/>
        <v>333333.33333333337</v>
      </c>
      <c r="AU169" s="132">
        <f t="shared" si="103"/>
        <v>333333.33333333337</v>
      </c>
      <c r="AV169" s="132">
        <f t="shared" si="103"/>
        <v>333333.33333333337</v>
      </c>
      <c r="AW169" s="132">
        <f t="shared" si="103"/>
        <v>333333.33333333337</v>
      </c>
      <c r="AX169" s="132">
        <f t="shared" si="103"/>
        <v>333333.33333333337</v>
      </c>
      <c r="AY169" s="132">
        <f t="shared" ref="AY169:CD169" si="104">+AY154*AY162</f>
        <v>333333.33333333337</v>
      </c>
      <c r="AZ169" s="132">
        <f t="shared" si="104"/>
        <v>333333.33333333337</v>
      </c>
      <c r="BA169" s="132">
        <f t="shared" si="104"/>
        <v>333333.33333333337</v>
      </c>
      <c r="BB169" s="132">
        <f t="shared" si="104"/>
        <v>333333.33333333337</v>
      </c>
      <c r="BC169" s="132">
        <f t="shared" si="104"/>
        <v>666666.66666666674</v>
      </c>
      <c r="BD169" s="132">
        <f t="shared" si="104"/>
        <v>666666.66666666674</v>
      </c>
      <c r="BE169" s="132">
        <f t="shared" si="104"/>
        <v>666666.66666666674</v>
      </c>
      <c r="BF169" s="132">
        <f t="shared" si="104"/>
        <v>666666.66666666674</v>
      </c>
      <c r="BG169" s="132">
        <f t="shared" si="104"/>
        <v>666666.66666666674</v>
      </c>
      <c r="BH169" s="132">
        <f t="shared" si="104"/>
        <v>666666.66666666674</v>
      </c>
      <c r="BI169" s="132">
        <f t="shared" si="104"/>
        <v>666666.66666666674</v>
      </c>
      <c r="BJ169" s="132">
        <f t="shared" si="104"/>
        <v>666666.66666666674</v>
      </c>
      <c r="BK169" s="132">
        <f t="shared" si="104"/>
        <v>666666.66666666674</v>
      </c>
      <c r="BL169" s="132">
        <f t="shared" si="104"/>
        <v>666666.66666666674</v>
      </c>
      <c r="BM169" s="132">
        <f t="shared" si="104"/>
        <v>666666.66666666674</v>
      </c>
      <c r="BN169" s="132">
        <f t="shared" si="104"/>
        <v>666666.66666666674</v>
      </c>
      <c r="BO169" s="132">
        <f t="shared" si="104"/>
        <v>1333333.3333333335</v>
      </c>
      <c r="BP169" s="132">
        <f t="shared" si="104"/>
        <v>1333333.3333333335</v>
      </c>
      <c r="BQ169" s="132">
        <f t="shared" si="104"/>
        <v>1333333.3333333335</v>
      </c>
      <c r="BR169" s="132">
        <f t="shared" si="104"/>
        <v>1333333.3333333335</v>
      </c>
      <c r="BS169" s="132">
        <f t="shared" si="104"/>
        <v>1333333.3333333335</v>
      </c>
      <c r="BT169" s="132">
        <f t="shared" si="104"/>
        <v>1333333.3333333335</v>
      </c>
      <c r="BU169" s="132">
        <f t="shared" si="104"/>
        <v>1333333.3333333335</v>
      </c>
      <c r="BV169" s="132">
        <f t="shared" si="104"/>
        <v>1333333.3333333335</v>
      </c>
      <c r="BW169" s="132">
        <f t="shared" si="104"/>
        <v>1333333.3333333335</v>
      </c>
      <c r="BX169" s="132">
        <f t="shared" si="104"/>
        <v>1333333.3333333335</v>
      </c>
      <c r="BY169" s="132">
        <f t="shared" si="104"/>
        <v>1333333.3333333335</v>
      </c>
      <c r="BZ169" s="132">
        <f t="shared" si="104"/>
        <v>1333333.3333333335</v>
      </c>
      <c r="CA169" s="132">
        <f t="shared" si="104"/>
        <v>2666666.666666667</v>
      </c>
      <c r="CB169" s="132">
        <f t="shared" si="104"/>
        <v>2666666.666666667</v>
      </c>
      <c r="CC169" s="132">
        <f t="shared" si="104"/>
        <v>2666666.666666667</v>
      </c>
      <c r="CD169" s="132">
        <f t="shared" si="104"/>
        <v>2666666.666666667</v>
      </c>
      <c r="CE169" s="132">
        <f t="shared" ref="CE169:CK169" si="105">+CE154*CE162</f>
        <v>2666666.666666667</v>
      </c>
      <c r="CF169" s="132">
        <f t="shared" si="105"/>
        <v>2666666.666666667</v>
      </c>
      <c r="CG169" s="132">
        <f t="shared" si="105"/>
        <v>2666666.666666667</v>
      </c>
      <c r="CH169" s="132">
        <f t="shared" si="105"/>
        <v>2666666.666666667</v>
      </c>
      <c r="CI169" s="132">
        <f t="shared" si="105"/>
        <v>2666666.666666667</v>
      </c>
      <c r="CJ169" s="132">
        <f t="shared" si="105"/>
        <v>2666666.666666667</v>
      </c>
      <c r="CK169" s="132">
        <f t="shared" si="105"/>
        <v>2666666.666666667</v>
      </c>
      <c r="CL169" s="132">
        <f t="shared" ref="CL169" si="106">+CL154*CL162</f>
        <v>2666666.666666667</v>
      </c>
    </row>
    <row r="170" spans="2:90" x14ac:dyDescent="0.4">
      <c r="B170" s="121" t="s">
        <v>780</v>
      </c>
      <c r="C170" s="31" t="s">
        <v>198</v>
      </c>
      <c r="D170" s="31" t="s">
        <v>790</v>
      </c>
      <c r="E170" s="31" t="s">
        <v>906</v>
      </c>
      <c r="F170" s="31"/>
      <c r="G170" s="31"/>
      <c r="H170" s="31"/>
      <c r="I170" s="73"/>
      <c r="J170" s="73"/>
      <c r="K170" s="33">
        <f>SUMIF($3:$3,K$2,170:170)</f>
        <v>5000000.0000000019</v>
      </c>
      <c r="L170" s="33">
        <f t="shared" si="81"/>
        <v>10000000.000000004</v>
      </c>
      <c r="M170" s="33">
        <f t="shared" si="81"/>
        <v>20000000.000000007</v>
      </c>
      <c r="N170" s="33">
        <f t="shared" si="81"/>
        <v>40000000.000000015</v>
      </c>
      <c r="O170" s="33">
        <f t="shared" si="81"/>
        <v>80000000.00000003</v>
      </c>
      <c r="P170" s="33">
        <f t="shared" si="81"/>
        <v>160000000.00000006</v>
      </c>
      <c r="R170" s="33"/>
      <c r="S170" s="33">
        <f t="shared" ref="S170" si="107">SUM(S165:S169)</f>
        <v>416666.66666666674</v>
      </c>
      <c r="T170" s="33">
        <f t="shared" ref="T170:AX170" si="108">SUM(T165:T169)</f>
        <v>416666.66666666674</v>
      </c>
      <c r="U170" s="33">
        <f t="shared" si="108"/>
        <v>416666.66666666674</v>
      </c>
      <c r="V170" s="33">
        <f t="shared" si="108"/>
        <v>416666.66666666674</v>
      </c>
      <c r="W170" s="33">
        <f t="shared" si="108"/>
        <v>416666.66666666674</v>
      </c>
      <c r="X170" s="33">
        <f t="shared" si="108"/>
        <v>416666.66666666674</v>
      </c>
      <c r="Y170" s="33">
        <f t="shared" si="108"/>
        <v>416666.66666666674</v>
      </c>
      <c r="Z170" s="33">
        <f t="shared" si="108"/>
        <v>416666.66666666674</v>
      </c>
      <c r="AA170" s="33">
        <f t="shared" si="108"/>
        <v>416666.66666666674</v>
      </c>
      <c r="AB170" s="33">
        <f t="shared" si="108"/>
        <v>416666.66666666674</v>
      </c>
      <c r="AC170" s="33">
        <f t="shared" si="108"/>
        <v>416666.66666666674</v>
      </c>
      <c r="AD170" s="33">
        <f t="shared" si="108"/>
        <v>416666.66666666674</v>
      </c>
      <c r="AE170" s="33">
        <f t="shared" si="108"/>
        <v>833333.33333333349</v>
      </c>
      <c r="AF170" s="33">
        <f t="shared" si="108"/>
        <v>833333.33333333349</v>
      </c>
      <c r="AG170" s="33">
        <f t="shared" si="108"/>
        <v>833333.33333333349</v>
      </c>
      <c r="AH170" s="33">
        <f t="shared" si="108"/>
        <v>833333.33333333349</v>
      </c>
      <c r="AI170" s="33">
        <f t="shared" si="108"/>
        <v>833333.33333333349</v>
      </c>
      <c r="AJ170" s="33">
        <f t="shared" si="108"/>
        <v>833333.33333333349</v>
      </c>
      <c r="AK170" s="33">
        <f t="shared" si="108"/>
        <v>833333.33333333349</v>
      </c>
      <c r="AL170" s="33">
        <f t="shared" si="108"/>
        <v>833333.33333333349</v>
      </c>
      <c r="AM170" s="33">
        <f t="shared" si="108"/>
        <v>833333.33333333349</v>
      </c>
      <c r="AN170" s="33">
        <f t="shared" si="108"/>
        <v>833333.33333333349</v>
      </c>
      <c r="AO170" s="33">
        <f t="shared" si="108"/>
        <v>833333.33333333349</v>
      </c>
      <c r="AP170" s="33">
        <f t="shared" si="108"/>
        <v>833333.33333333349</v>
      </c>
      <c r="AQ170" s="33">
        <f t="shared" si="108"/>
        <v>1666666.666666667</v>
      </c>
      <c r="AR170" s="33">
        <f t="shared" si="108"/>
        <v>1666666.666666667</v>
      </c>
      <c r="AS170" s="33">
        <f t="shared" si="108"/>
        <v>1666666.666666667</v>
      </c>
      <c r="AT170" s="33">
        <f t="shared" si="108"/>
        <v>1666666.666666667</v>
      </c>
      <c r="AU170" s="33">
        <f t="shared" si="108"/>
        <v>1666666.666666667</v>
      </c>
      <c r="AV170" s="33">
        <f t="shared" si="108"/>
        <v>1666666.666666667</v>
      </c>
      <c r="AW170" s="33">
        <f t="shared" si="108"/>
        <v>1666666.666666667</v>
      </c>
      <c r="AX170" s="33">
        <f t="shared" si="108"/>
        <v>1666666.666666667</v>
      </c>
      <c r="AY170" s="33">
        <f t="shared" ref="AY170:CD170" si="109">SUM(AY165:AY169)</f>
        <v>1666666.666666667</v>
      </c>
      <c r="AZ170" s="33">
        <f t="shared" si="109"/>
        <v>1666666.666666667</v>
      </c>
      <c r="BA170" s="33">
        <f t="shared" si="109"/>
        <v>1666666.666666667</v>
      </c>
      <c r="BB170" s="33">
        <f t="shared" si="109"/>
        <v>1666666.666666667</v>
      </c>
      <c r="BC170" s="33">
        <f t="shared" si="109"/>
        <v>3333333.333333334</v>
      </c>
      <c r="BD170" s="33">
        <f t="shared" si="109"/>
        <v>3333333.333333334</v>
      </c>
      <c r="BE170" s="33">
        <f t="shared" si="109"/>
        <v>3333333.333333334</v>
      </c>
      <c r="BF170" s="33">
        <f t="shared" si="109"/>
        <v>3333333.333333334</v>
      </c>
      <c r="BG170" s="33">
        <f t="shared" si="109"/>
        <v>3333333.333333334</v>
      </c>
      <c r="BH170" s="33">
        <f t="shared" si="109"/>
        <v>3333333.333333334</v>
      </c>
      <c r="BI170" s="33">
        <f t="shared" si="109"/>
        <v>3333333.333333334</v>
      </c>
      <c r="BJ170" s="33">
        <f t="shared" si="109"/>
        <v>3333333.333333334</v>
      </c>
      <c r="BK170" s="33">
        <f t="shared" si="109"/>
        <v>3333333.333333334</v>
      </c>
      <c r="BL170" s="33">
        <f t="shared" si="109"/>
        <v>3333333.333333334</v>
      </c>
      <c r="BM170" s="33">
        <f t="shared" si="109"/>
        <v>3333333.333333334</v>
      </c>
      <c r="BN170" s="33">
        <f t="shared" si="109"/>
        <v>3333333.333333334</v>
      </c>
      <c r="BO170" s="33">
        <f t="shared" si="109"/>
        <v>6666666.6666666679</v>
      </c>
      <c r="BP170" s="33">
        <f t="shared" si="109"/>
        <v>6666666.6666666679</v>
      </c>
      <c r="BQ170" s="33">
        <f t="shared" si="109"/>
        <v>6666666.6666666679</v>
      </c>
      <c r="BR170" s="33">
        <f t="shared" si="109"/>
        <v>6666666.6666666679</v>
      </c>
      <c r="BS170" s="33">
        <f t="shared" si="109"/>
        <v>6666666.6666666679</v>
      </c>
      <c r="BT170" s="33">
        <f t="shared" si="109"/>
        <v>6666666.6666666679</v>
      </c>
      <c r="BU170" s="33">
        <f t="shared" si="109"/>
        <v>6666666.6666666679</v>
      </c>
      <c r="BV170" s="33">
        <f t="shared" si="109"/>
        <v>6666666.6666666679</v>
      </c>
      <c r="BW170" s="33">
        <f t="shared" si="109"/>
        <v>6666666.6666666679</v>
      </c>
      <c r="BX170" s="33">
        <f t="shared" si="109"/>
        <v>6666666.6666666679</v>
      </c>
      <c r="BY170" s="33">
        <f t="shared" si="109"/>
        <v>6666666.6666666679</v>
      </c>
      <c r="BZ170" s="33">
        <f t="shared" si="109"/>
        <v>6666666.6666666679</v>
      </c>
      <c r="CA170" s="33">
        <f t="shared" si="109"/>
        <v>13333333.333333336</v>
      </c>
      <c r="CB170" s="33">
        <f t="shared" si="109"/>
        <v>13333333.333333336</v>
      </c>
      <c r="CC170" s="33">
        <f t="shared" si="109"/>
        <v>13333333.333333336</v>
      </c>
      <c r="CD170" s="33">
        <f t="shared" si="109"/>
        <v>13333333.333333336</v>
      </c>
      <c r="CE170" s="33">
        <f t="shared" ref="CE170:CK170" si="110">SUM(CE165:CE169)</f>
        <v>13333333.333333336</v>
      </c>
      <c r="CF170" s="33">
        <f t="shared" si="110"/>
        <v>13333333.333333336</v>
      </c>
      <c r="CG170" s="33">
        <f t="shared" si="110"/>
        <v>13333333.333333336</v>
      </c>
      <c r="CH170" s="33">
        <f t="shared" si="110"/>
        <v>13333333.333333336</v>
      </c>
      <c r="CI170" s="33">
        <f t="shared" si="110"/>
        <v>13333333.333333336</v>
      </c>
      <c r="CJ170" s="33">
        <f t="shared" si="110"/>
        <v>13333333.333333336</v>
      </c>
      <c r="CK170" s="33">
        <f t="shared" si="110"/>
        <v>13333333.333333336</v>
      </c>
      <c r="CL170" s="33">
        <f t="shared" ref="CL170" si="111">SUM(CL165:CL169)</f>
        <v>13333333.333333336</v>
      </c>
    </row>
    <row r="171" spans="2:90" x14ac:dyDescent="0.4">
      <c r="B171" s="120"/>
      <c r="C171" s="31"/>
      <c r="D171" s="31" t="s">
        <v>790</v>
      </c>
      <c r="E171" s="31" t="s">
        <v>906</v>
      </c>
      <c r="F171" s="31"/>
      <c r="G171" s="31"/>
      <c r="H171" s="31"/>
      <c r="I171" s="73"/>
      <c r="J171" s="73"/>
      <c r="K171" s="38"/>
      <c r="L171" s="38"/>
      <c r="M171" s="38"/>
      <c r="N171" s="38"/>
      <c r="O171" s="38"/>
      <c r="P171" s="38"/>
      <c r="R171" s="33"/>
      <c r="S171" s="38"/>
      <c r="T171" s="38"/>
      <c r="U171" s="38"/>
      <c r="V171" s="38"/>
      <c r="W171" s="38"/>
      <c r="X171" s="38"/>
      <c r="Y171" s="38"/>
      <c r="Z171" s="38"/>
      <c r="AA171" s="38"/>
      <c r="AB171" s="38"/>
      <c r="AC171" s="38"/>
      <c r="AD171" s="38"/>
      <c r="AE171" s="38"/>
      <c r="AF171" s="38"/>
      <c r="AG171" s="38"/>
      <c r="AH171" s="38"/>
      <c r="AI171" s="38"/>
      <c r="AJ171" s="38"/>
      <c r="AK171" s="38"/>
      <c r="AL171" s="38"/>
      <c r="AM171" s="38"/>
      <c r="AN171" s="38"/>
      <c r="AO171" s="38"/>
      <c r="AP171" s="38"/>
      <c r="AQ171" s="38"/>
      <c r="AR171" s="38"/>
      <c r="AS171" s="38"/>
      <c r="AT171" s="38"/>
      <c r="AU171" s="38"/>
      <c r="AV171" s="38"/>
      <c r="AW171" s="38"/>
      <c r="AX171" s="38"/>
      <c r="AY171" s="38"/>
      <c r="AZ171" s="38"/>
      <c r="BA171" s="38"/>
      <c r="BB171" s="38"/>
      <c r="BC171" s="38"/>
      <c r="BD171" s="38"/>
      <c r="BE171" s="38"/>
      <c r="BF171" s="38"/>
      <c r="BG171" s="38"/>
      <c r="BH171" s="38"/>
      <c r="BI171" s="38"/>
      <c r="BJ171" s="38"/>
      <c r="BK171" s="38"/>
      <c r="BL171" s="38"/>
      <c r="BM171" s="38"/>
      <c r="BN171" s="38"/>
      <c r="BO171" s="38"/>
      <c r="BP171" s="38"/>
      <c r="BQ171" s="38"/>
      <c r="BR171" s="38"/>
      <c r="BS171" s="38"/>
      <c r="BT171" s="38"/>
      <c r="BU171" s="38"/>
      <c r="BV171" s="38"/>
      <c r="BW171" s="38"/>
      <c r="BX171" s="38"/>
      <c r="BY171" s="38"/>
      <c r="BZ171" s="38"/>
      <c r="CA171" s="38"/>
      <c r="CB171" s="38"/>
      <c r="CC171" s="38"/>
      <c r="CD171" s="38"/>
      <c r="CE171" s="38"/>
      <c r="CF171" s="38"/>
      <c r="CG171" s="38"/>
      <c r="CH171" s="38"/>
      <c r="CI171" s="38"/>
      <c r="CJ171" s="38"/>
      <c r="CK171" s="38"/>
      <c r="CL171" s="38"/>
    </row>
    <row r="172" spans="2:90" x14ac:dyDescent="0.4">
      <c r="B172" s="93" t="s">
        <v>791</v>
      </c>
      <c r="C172" s="31"/>
      <c r="D172" s="31" t="s">
        <v>790</v>
      </c>
      <c r="E172" s="31" t="s">
        <v>906</v>
      </c>
      <c r="F172" s="31"/>
      <c r="G172" s="31"/>
      <c r="H172" s="31"/>
      <c r="I172" s="73"/>
      <c r="J172" s="73"/>
      <c r="K172" s="18"/>
      <c r="L172" s="18"/>
      <c r="M172" s="18"/>
      <c r="N172" s="18"/>
      <c r="O172" s="18"/>
      <c r="P172" s="18"/>
      <c r="R172" s="33"/>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row>
    <row r="173" spans="2:90" x14ac:dyDescent="0.4">
      <c r="B173" s="139" t="str">
        <f>+B150</f>
        <v>Item 1</v>
      </c>
      <c r="C173" s="31"/>
      <c r="D173" s="31" t="s">
        <v>790</v>
      </c>
      <c r="E173" s="31" t="s">
        <v>906</v>
      </c>
      <c r="F173" s="31"/>
      <c r="G173" s="31"/>
      <c r="H173" s="31"/>
      <c r="I173" s="73"/>
      <c r="J173" s="73"/>
      <c r="K173" s="18">
        <v>10</v>
      </c>
      <c r="L173" s="18">
        <v>10</v>
      </c>
      <c r="M173" s="18">
        <v>10</v>
      </c>
      <c r="N173" s="18">
        <v>10</v>
      </c>
      <c r="O173" s="18">
        <v>10</v>
      </c>
      <c r="P173" s="18">
        <v>10</v>
      </c>
      <c r="R173" s="33"/>
      <c r="S173" s="19" cm="1">
        <f t="array" ref="S173">INDEX($K:$P,ROW(),MATCH(S$3,$K$2:$P$2,0))</f>
        <v>10</v>
      </c>
      <c r="T173" s="19" cm="1">
        <f t="array" ref="T173">INDEX($K:$P,ROW(),MATCH(T$3,$K$2:$P$2,0))</f>
        <v>10</v>
      </c>
      <c r="U173" s="19" cm="1">
        <f t="array" ref="U173">INDEX($K:$P,ROW(),MATCH(U$3,$K$2:$P$2,0))</f>
        <v>10</v>
      </c>
      <c r="V173" s="19" cm="1">
        <f t="array" ref="V173">INDEX($K:$P,ROW(),MATCH(V$3,$K$2:$P$2,0))</f>
        <v>10</v>
      </c>
      <c r="W173" s="19" cm="1">
        <f t="array" ref="W173">INDEX($K:$P,ROW(),MATCH(W$3,$K$2:$P$2,0))</f>
        <v>10</v>
      </c>
      <c r="X173" s="19" cm="1">
        <f t="array" ref="X173">INDEX($K:$P,ROW(),MATCH(X$3,$K$2:$P$2,0))</f>
        <v>10</v>
      </c>
      <c r="Y173" s="19" cm="1">
        <f t="array" ref="Y173">INDEX($K:$P,ROW(),MATCH(Y$3,$K$2:$P$2,0))</f>
        <v>10</v>
      </c>
      <c r="Z173" s="19" cm="1">
        <f t="array" ref="Z173">INDEX($K:$P,ROW(),MATCH(Z$3,$K$2:$P$2,0))</f>
        <v>10</v>
      </c>
      <c r="AA173" s="19" cm="1">
        <f t="array" ref="AA173">INDEX($K:$P,ROW(),MATCH(AA$3,$K$2:$P$2,0))</f>
        <v>10</v>
      </c>
      <c r="AB173" s="19" cm="1">
        <f t="array" ref="AB173">INDEX($K:$P,ROW(),MATCH(AB$3,$K$2:$P$2,0))</f>
        <v>10</v>
      </c>
      <c r="AC173" s="19" cm="1">
        <f t="array" ref="AC173">INDEX($K:$P,ROW(),MATCH(AC$3,$K$2:$P$2,0))</f>
        <v>10</v>
      </c>
      <c r="AD173" s="19" cm="1">
        <f t="array" ref="AD173">INDEX($K:$P,ROW(),MATCH(AD$3,$K$2:$P$2,0))</f>
        <v>10</v>
      </c>
      <c r="AE173" s="19" cm="1">
        <f t="array" ref="AE173">INDEX($K:$P,ROW(),MATCH(AE$3,$K$2:$P$2,0))</f>
        <v>10</v>
      </c>
      <c r="AF173" s="19" cm="1">
        <f t="array" ref="AF173">INDEX($K:$P,ROW(),MATCH(AF$3,$K$2:$P$2,0))</f>
        <v>10</v>
      </c>
      <c r="AG173" s="19" cm="1">
        <f t="array" ref="AG173">INDEX($K:$P,ROW(),MATCH(AG$3,$K$2:$P$2,0))</f>
        <v>10</v>
      </c>
      <c r="AH173" s="19" cm="1">
        <f t="array" ref="AH173">INDEX($K:$P,ROW(),MATCH(AH$3,$K$2:$P$2,0))</f>
        <v>10</v>
      </c>
      <c r="AI173" s="19" cm="1">
        <f t="array" ref="AI173">INDEX($K:$P,ROW(),MATCH(AI$3,$K$2:$P$2,0))</f>
        <v>10</v>
      </c>
      <c r="AJ173" s="19" cm="1">
        <f t="array" ref="AJ173">INDEX($K:$P,ROW(),MATCH(AJ$3,$K$2:$P$2,0))</f>
        <v>10</v>
      </c>
      <c r="AK173" s="19" cm="1">
        <f t="array" ref="AK173">INDEX($K:$P,ROW(),MATCH(AK$3,$K$2:$P$2,0))</f>
        <v>10</v>
      </c>
      <c r="AL173" s="19" cm="1">
        <f t="array" ref="AL173">INDEX($K:$P,ROW(),MATCH(AL$3,$K$2:$P$2,0))</f>
        <v>10</v>
      </c>
      <c r="AM173" s="19" cm="1">
        <f t="array" ref="AM173">INDEX($K:$P,ROW(),MATCH(AM$3,$K$2:$P$2,0))</f>
        <v>10</v>
      </c>
      <c r="AN173" s="19" cm="1">
        <f t="array" ref="AN173">INDEX($K:$P,ROW(),MATCH(AN$3,$K$2:$P$2,0))</f>
        <v>10</v>
      </c>
      <c r="AO173" s="19" cm="1">
        <f t="array" ref="AO173">INDEX($K:$P,ROW(),MATCH(AO$3,$K$2:$P$2,0))</f>
        <v>10</v>
      </c>
      <c r="AP173" s="19" cm="1">
        <f t="array" ref="AP173">INDEX($K:$P,ROW(),MATCH(AP$3,$K$2:$P$2,0))</f>
        <v>10</v>
      </c>
      <c r="AQ173" s="19" cm="1">
        <f t="array" ref="AQ173">INDEX($K:$P,ROW(),MATCH(AQ$3,$K$2:$P$2,0))</f>
        <v>10</v>
      </c>
      <c r="AR173" s="19" cm="1">
        <f t="array" ref="AR173">INDEX($K:$P,ROW(),MATCH(AR$3,$K$2:$P$2,0))</f>
        <v>10</v>
      </c>
      <c r="AS173" s="19" cm="1">
        <f t="array" ref="AS173">INDEX($K:$P,ROW(),MATCH(AS$3,$K$2:$P$2,0))</f>
        <v>10</v>
      </c>
      <c r="AT173" s="19" cm="1">
        <f t="array" ref="AT173">INDEX($K:$P,ROW(),MATCH(AT$3,$K$2:$P$2,0))</f>
        <v>10</v>
      </c>
      <c r="AU173" s="19" cm="1">
        <f t="array" ref="AU173">INDEX($K:$P,ROW(),MATCH(AU$3,$K$2:$P$2,0))</f>
        <v>10</v>
      </c>
      <c r="AV173" s="19" cm="1">
        <f t="array" ref="AV173">INDEX($K:$P,ROW(),MATCH(AV$3,$K$2:$P$2,0))</f>
        <v>10</v>
      </c>
      <c r="AW173" s="19" cm="1">
        <f t="array" ref="AW173">INDEX($K:$P,ROW(),MATCH(AW$3,$K$2:$P$2,0))</f>
        <v>10</v>
      </c>
      <c r="AX173" s="19" cm="1">
        <f t="array" ref="AX173">INDEX($K:$P,ROW(),MATCH(AX$3,$K$2:$P$2,0))</f>
        <v>10</v>
      </c>
      <c r="AY173" s="19" cm="1">
        <f t="array" ref="AY173">INDEX($K:$P,ROW(),MATCH(AY$3,$K$2:$P$2,0))</f>
        <v>10</v>
      </c>
      <c r="AZ173" s="19" cm="1">
        <f t="array" ref="AZ173">INDEX($K:$P,ROW(),MATCH(AZ$3,$K$2:$P$2,0))</f>
        <v>10</v>
      </c>
      <c r="BA173" s="19" cm="1">
        <f t="array" ref="BA173">INDEX($K:$P,ROW(),MATCH(BA$3,$K$2:$P$2,0))</f>
        <v>10</v>
      </c>
      <c r="BB173" s="19" cm="1">
        <f t="array" ref="BB173">INDEX($K:$P,ROW(),MATCH(BB$3,$K$2:$P$2,0))</f>
        <v>10</v>
      </c>
      <c r="BC173" s="19" cm="1">
        <f t="array" ref="BC173">INDEX($K:$P,ROW(),MATCH(BC$3,$K$2:$P$2,0))</f>
        <v>10</v>
      </c>
      <c r="BD173" s="19" cm="1">
        <f t="array" ref="BD173">INDEX($K:$P,ROW(),MATCH(BD$3,$K$2:$P$2,0))</f>
        <v>10</v>
      </c>
      <c r="BE173" s="19" cm="1">
        <f t="array" ref="BE173">INDEX($K:$P,ROW(),MATCH(BE$3,$K$2:$P$2,0))</f>
        <v>10</v>
      </c>
      <c r="BF173" s="19" cm="1">
        <f t="array" ref="BF173">INDEX($K:$P,ROW(),MATCH(BF$3,$K$2:$P$2,0))</f>
        <v>10</v>
      </c>
      <c r="BG173" s="19" cm="1">
        <f t="array" ref="BG173">INDEX($K:$P,ROW(),MATCH(BG$3,$K$2:$P$2,0))</f>
        <v>10</v>
      </c>
      <c r="BH173" s="19" cm="1">
        <f t="array" ref="BH173">INDEX($K:$P,ROW(),MATCH(BH$3,$K$2:$P$2,0))</f>
        <v>10</v>
      </c>
      <c r="BI173" s="19" cm="1">
        <f t="array" ref="BI173">INDEX($K:$P,ROW(),MATCH(BI$3,$K$2:$P$2,0))</f>
        <v>10</v>
      </c>
      <c r="BJ173" s="19" cm="1">
        <f t="array" ref="BJ173">INDEX($K:$P,ROW(),MATCH(BJ$3,$K$2:$P$2,0))</f>
        <v>10</v>
      </c>
      <c r="BK173" s="19" cm="1">
        <f t="array" ref="BK173">INDEX($K:$P,ROW(),MATCH(BK$3,$K$2:$P$2,0))</f>
        <v>10</v>
      </c>
      <c r="BL173" s="19" cm="1">
        <f t="array" ref="BL173">INDEX($K:$P,ROW(),MATCH(BL$3,$K$2:$P$2,0))</f>
        <v>10</v>
      </c>
      <c r="BM173" s="19" cm="1">
        <f t="array" ref="BM173">INDEX($K:$P,ROW(),MATCH(BM$3,$K$2:$P$2,0))</f>
        <v>10</v>
      </c>
      <c r="BN173" s="19" cm="1">
        <f t="array" ref="BN173">INDEX($K:$P,ROW(),MATCH(BN$3,$K$2:$P$2,0))</f>
        <v>10</v>
      </c>
      <c r="BO173" s="19" cm="1">
        <f t="array" ref="BO173">INDEX($K:$P,ROW(),MATCH(BO$3,$K$2:$P$2,0))</f>
        <v>10</v>
      </c>
      <c r="BP173" s="19" cm="1">
        <f t="array" ref="BP173">INDEX($K:$P,ROW(),MATCH(BP$3,$K$2:$P$2,0))</f>
        <v>10</v>
      </c>
      <c r="BQ173" s="19" cm="1">
        <f t="array" ref="BQ173">INDEX($K:$P,ROW(),MATCH(BQ$3,$K$2:$P$2,0))</f>
        <v>10</v>
      </c>
      <c r="BR173" s="19" cm="1">
        <f t="array" ref="BR173">INDEX($K:$P,ROW(),MATCH(BR$3,$K$2:$P$2,0))</f>
        <v>10</v>
      </c>
      <c r="BS173" s="19" cm="1">
        <f t="array" ref="BS173">INDEX($K:$P,ROW(),MATCH(BS$3,$K$2:$P$2,0))</f>
        <v>10</v>
      </c>
      <c r="BT173" s="19" cm="1">
        <f t="array" ref="BT173">INDEX($K:$P,ROW(),MATCH(BT$3,$K$2:$P$2,0))</f>
        <v>10</v>
      </c>
      <c r="BU173" s="19" cm="1">
        <f t="array" ref="BU173">INDEX($K:$P,ROW(),MATCH(BU$3,$K$2:$P$2,0))</f>
        <v>10</v>
      </c>
      <c r="BV173" s="19" cm="1">
        <f t="array" ref="BV173">INDEX($K:$P,ROW(),MATCH(BV$3,$K$2:$P$2,0))</f>
        <v>10</v>
      </c>
      <c r="BW173" s="19" cm="1">
        <f t="array" ref="BW173">INDEX($K:$P,ROW(),MATCH(BW$3,$K$2:$P$2,0))</f>
        <v>10</v>
      </c>
      <c r="BX173" s="19" cm="1">
        <f t="array" ref="BX173">INDEX($K:$P,ROW(),MATCH(BX$3,$K$2:$P$2,0))</f>
        <v>10</v>
      </c>
      <c r="BY173" s="19" cm="1">
        <f t="array" ref="BY173">INDEX($K:$P,ROW(),MATCH(BY$3,$K$2:$P$2,0))</f>
        <v>10</v>
      </c>
      <c r="BZ173" s="19" cm="1">
        <f t="array" ref="BZ173">INDEX($K:$P,ROW(),MATCH(BZ$3,$K$2:$P$2,0))</f>
        <v>10</v>
      </c>
      <c r="CA173" s="19" cm="1">
        <f t="array" ref="CA173">INDEX($K:$P,ROW(),MATCH(CA$3,$K$2:$P$2,0))</f>
        <v>10</v>
      </c>
      <c r="CB173" s="19" cm="1">
        <f t="array" ref="CB173">INDEX($K:$P,ROW(),MATCH(CB$3,$K$2:$P$2,0))</f>
        <v>10</v>
      </c>
      <c r="CC173" s="19" cm="1">
        <f t="array" ref="CC173">INDEX($K:$P,ROW(),MATCH(CC$3,$K$2:$P$2,0))</f>
        <v>10</v>
      </c>
      <c r="CD173" s="19" cm="1">
        <f t="array" ref="CD173">INDEX($K:$P,ROW(),MATCH(CD$3,$K$2:$P$2,0))</f>
        <v>10</v>
      </c>
      <c r="CE173" s="19" cm="1">
        <f t="array" ref="CE173">INDEX($K:$P,ROW(),MATCH(CE$3,$K$2:$P$2,0))</f>
        <v>10</v>
      </c>
      <c r="CF173" s="19" cm="1">
        <f t="array" ref="CF173">INDEX($K:$P,ROW(),MATCH(CF$3,$K$2:$P$2,0))</f>
        <v>10</v>
      </c>
      <c r="CG173" s="19" cm="1">
        <f t="array" ref="CG173">INDEX($K:$P,ROW(),MATCH(CG$3,$K$2:$P$2,0))</f>
        <v>10</v>
      </c>
      <c r="CH173" s="19" cm="1">
        <f t="array" ref="CH173">INDEX($K:$P,ROW(),MATCH(CH$3,$K$2:$P$2,0))</f>
        <v>10</v>
      </c>
      <c r="CI173" s="19" cm="1">
        <f t="array" ref="CI173">INDEX($K:$P,ROW(),MATCH(CI$3,$K$2:$P$2,0))</f>
        <v>10</v>
      </c>
      <c r="CJ173" s="19" cm="1">
        <f t="array" ref="CJ173">INDEX($K:$P,ROW(),MATCH(CJ$3,$K$2:$P$2,0))</f>
        <v>10</v>
      </c>
      <c r="CK173" s="19" cm="1">
        <f t="array" ref="CK173">INDEX($K:$P,ROW(),MATCH(CK$3,$K$2:$P$2,0))</f>
        <v>10</v>
      </c>
      <c r="CL173" s="19" cm="1">
        <f t="array" ref="CL173">INDEX($K:$P,ROW(),MATCH(CL$3,$K$2:$P$2,0))</f>
        <v>10</v>
      </c>
    </row>
    <row r="174" spans="2:90" x14ac:dyDescent="0.4">
      <c r="B174" s="139" t="str">
        <f>+B151</f>
        <v>Item 2</v>
      </c>
      <c r="C174" s="31"/>
      <c r="D174" s="31" t="s">
        <v>790</v>
      </c>
      <c r="E174" s="31" t="s">
        <v>906</v>
      </c>
      <c r="F174" s="31"/>
      <c r="G174" s="31"/>
      <c r="H174" s="31"/>
      <c r="I174" s="73"/>
      <c r="J174" s="73"/>
      <c r="K174" s="18">
        <v>10</v>
      </c>
      <c r="L174" s="18">
        <v>10</v>
      </c>
      <c r="M174" s="18">
        <v>10</v>
      </c>
      <c r="N174" s="18">
        <v>10</v>
      </c>
      <c r="O174" s="18">
        <v>10</v>
      </c>
      <c r="P174" s="18">
        <v>10</v>
      </c>
      <c r="R174" s="33"/>
      <c r="S174" s="19" cm="1">
        <f t="array" ref="S174">INDEX($K:$P,ROW(),MATCH(S$3,$K$2:$P$2,0))</f>
        <v>10</v>
      </c>
      <c r="T174" s="19" cm="1">
        <f t="array" ref="T174">INDEX($K:$P,ROW(),MATCH(T$3,$K$2:$P$2,0))</f>
        <v>10</v>
      </c>
      <c r="U174" s="19" cm="1">
        <f t="array" ref="U174">INDEX($K:$P,ROW(),MATCH(U$3,$K$2:$P$2,0))</f>
        <v>10</v>
      </c>
      <c r="V174" s="19" cm="1">
        <f t="array" ref="V174">INDEX($K:$P,ROW(),MATCH(V$3,$K$2:$P$2,0))</f>
        <v>10</v>
      </c>
      <c r="W174" s="19" cm="1">
        <f t="array" ref="W174">INDEX($K:$P,ROW(),MATCH(W$3,$K$2:$P$2,0))</f>
        <v>10</v>
      </c>
      <c r="X174" s="19" cm="1">
        <f t="array" ref="X174">INDEX($K:$P,ROW(),MATCH(X$3,$K$2:$P$2,0))</f>
        <v>10</v>
      </c>
      <c r="Y174" s="19" cm="1">
        <f t="array" ref="Y174">INDEX($K:$P,ROW(),MATCH(Y$3,$K$2:$P$2,0))</f>
        <v>10</v>
      </c>
      <c r="Z174" s="19" cm="1">
        <f t="array" ref="Z174">INDEX($K:$P,ROW(),MATCH(Z$3,$K$2:$P$2,0))</f>
        <v>10</v>
      </c>
      <c r="AA174" s="19" cm="1">
        <f t="array" ref="AA174">INDEX($K:$P,ROW(),MATCH(AA$3,$K$2:$P$2,0))</f>
        <v>10</v>
      </c>
      <c r="AB174" s="19" cm="1">
        <f t="array" ref="AB174">INDEX($K:$P,ROW(),MATCH(AB$3,$K$2:$P$2,0))</f>
        <v>10</v>
      </c>
      <c r="AC174" s="19" cm="1">
        <f t="array" ref="AC174">INDEX($K:$P,ROW(),MATCH(AC$3,$K$2:$P$2,0))</f>
        <v>10</v>
      </c>
      <c r="AD174" s="19" cm="1">
        <f t="array" ref="AD174">INDEX($K:$P,ROW(),MATCH(AD$3,$K$2:$P$2,0))</f>
        <v>10</v>
      </c>
      <c r="AE174" s="19" cm="1">
        <f t="array" ref="AE174">INDEX($K:$P,ROW(),MATCH(AE$3,$K$2:$P$2,0))</f>
        <v>10</v>
      </c>
      <c r="AF174" s="19" cm="1">
        <f t="array" ref="AF174">INDEX($K:$P,ROW(),MATCH(AF$3,$K$2:$P$2,0))</f>
        <v>10</v>
      </c>
      <c r="AG174" s="19" cm="1">
        <f t="array" ref="AG174">INDEX($K:$P,ROW(),MATCH(AG$3,$K$2:$P$2,0))</f>
        <v>10</v>
      </c>
      <c r="AH174" s="19" cm="1">
        <f t="array" ref="AH174">INDEX($K:$P,ROW(),MATCH(AH$3,$K$2:$P$2,0))</f>
        <v>10</v>
      </c>
      <c r="AI174" s="19" cm="1">
        <f t="array" ref="AI174">INDEX($K:$P,ROW(),MATCH(AI$3,$K$2:$P$2,0))</f>
        <v>10</v>
      </c>
      <c r="AJ174" s="19" cm="1">
        <f t="array" ref="AJ174">INDEX($K:$P,ROW(),MATCH(AJ$3,$K$2:$P$2,0))</f>
        <v>10</v>
      </c>
      <c r="AK174" s="19" cm="1">
        <f t="array" ref="AK174">INDEX($K:$P,ROW(),MATCH(AK$3,$K$2:$P$2,0))</f>
        <v>10</v>
      </c>
      <c r="AL174" s="19" cm="1">
        <f t="array" ref="AL174">INDEX($K:$P,ROW(),MATCH(AL$3,$K$2:$P$2,0))</f>
        <v>10</v>
      </c>
      <c r="AM174" s="19" cm="1">
        <f t="array" ref="AM174">INDEX($K:$P,ROW(),MATCH(AM$3,$K$2:$P$2,0))</f>
        <v>10</v>
      </c>
      <c r="AN174" s="19" cm="1">
        <f t="array" ref="AN174">INDEX($K:$P,ROW(),MATCH(AN$3,$K$2:$P$2,0))</f>
        <v>10</v>
      </c>
      <c r="AO174" s="19" cm="1">
        <f t="array" ref="AO174">INDEX($K:$P,ROW(),MATCH(AO$3,$K$2:$P$2,0))</f>
        <v>10</v>
      </c>
      <c r="AP174" s="19" cm="1">
        <f t="array" ref="AP174">INDEX($K:$P,ROW(),MATCH(AP$3,$K$2:$P$2,0))</f>
        <v>10</v>
      </c>
      <c r="AQ174" s="19" cm="1">
        <f t="array" ref="AQ174">INDEX($K:$P,ROW(),MATCH(AQ$3,$K$2:$P$2,0))</f>
        <v>10</v>
      </c>
      <c r="AR174" s="19" cm="1">
        <f t="array" ref="AR174">INDEX($K:$P,ROW(),MATCH(AR$3,$K$2:$P$2,0))</f>
        <v>10</v>
      </c>
      <c r="AS174" s="19" cm="1">
        <f t="array" ref="AS174">INDEX($K:$P,ROW(),MATCH(AS$3,$K$2:$P$2,0))</f>
        <v>10</v>
      </c>
      <c r="AT174" s="19" cm="1">
        <f t="array" ref="AT174">INDEX($K:$P,ROW(),MATCH(AT$3,$K$2:$P$2,0))</f>
        <v>10</v>
      </c>
      <c r="AU174" s="19" cm="1">
        <f t="array" ref="AU174">INDEX($K:$P,ROW(),MATCH(AU$3,$K$2:$P$2,0))</f>
        <v>10</v>
      </c>
      <c r="AV174" s="19" cm="1">
        <f t="array" ref="AV174">INDEX($K:$P,ROW(),MATCH(AV$3,$K$2:$P$2,0))</f>
        <v>10</v>
      </c>
      <c r="AW174" s="19" cm="1">
        <f t="array" ref="AW174">INDEX($K:$P,ROW(),MATCH(AW$3,$K$2:$P$2,0))</f>
        <v>10</v>
      </c>
      <c r="AX174" s="19" cm="1">
        <f t="array" ref="AX174">INDEX($K:$P,ROW(),MATCH(AX$3,$K$2:$P$2,0))</f>
        <v>10</v>
      </c>
      <c r="AY174" s="19" cm="1">
        <f t="array" ref="AY174">INDEX($K:$P,ROW(),MATCH(AY$3,$K$2:$P$2,0))</f>
        <v>10</v>
      </c>
      <c r="AZ174" s="19" cm="1">
        <f t="array" ref="AZ174">INDEX($K:$P,ROW(),MATCH(AZ$3,$K$2:$P$2,0))</f>
        <v>10</v>
      </c>
      <c r="BA174" s="19" cm="1">
        <f t="array" ref="BA174">INDEX($K:$P,ROW(),MATCH(BA$3,$K$2:$P$2,0))</f>
        <v>10</v>
      </c>
      <c r="BB174" s="19" cm="1">
        <f t="array" ref="BB174">INDEX($K:$P,ROW(),MATCH(BB$3,$K$2:$P$2,0))</f>
        <v>10</v>
      </c>
      <c r="BC174" s="19" cm="1">
        <f t="array" ref="BC174">INDEX($K:$P,ROW(),MATCH(BC$3,$K$2:$P$2,0))</f>
        <v>10</v>
      </c>
      <c r="BD174" s="19" cm="1">
        <f t="array" ref="BD174">INDEX($K:$P,ROW(),MATCH(BD$3,$K$2:$P$2,0))</f>
        <v>10</v>
      </c>
      <c r="BE174" s="19" cm="1">
        <f t="array" ref="BE174">INDEX($K:$P,ROW(),MATCH(BE$3,$K$2:$P$2,0))</f>
        <v>10</v>
      </c>
      <c r="BF174" s="19" cm="1">
        <f t="array" ref="BF174">INDEX($K:$P,ROW(),MATCH(BF$3,$K$2:$P$2,0))</f>
        <v>10</v>
      </c>
      <c r="BG174" s="19" cm="1">
        <f t="array" ref="BG174">INDEX($K:$P,ROW(),MATCH(BG$3,$K$2:$P$2,0))</f>
        <v>10</v>
      </c>
      <c r="BH174" s="19" cm="1">
        <f t="array" ref="BH174">INDEX($K:$P,ROW(),MATCH(BH$3,$K$2:$P$2,0))</f>
        <v>10</v>
      </c>
      <c r="BI174" s="19" cm="1">
        <f t="array" ref="BI174">INDEX($K:$P,ROW(),MATCH(BI$3,$K$2:$P$2,0))</f>
        <v>10</v>
      </c>
      <c r="BJ174" s="19" cm="1">
        <f t="array" ref="BJ174">INDEX($K:$P,ROW(),MATCH(BJ$3,$K$2:$P$2,0))</f>
        <v>10</v>
      </c>
      <c r="BK174" s="19" cm="1">
        <f t="array" ref="BK174">INDEX($K:$P,ROW(),MATCH(BK$3,$K$2:$P$2,0))</f>
        <v>10</v>
      </c>
      <c r="BL174" s="19" cm="1">
        <f t="array" ref="BL174">INDEX($K:$P,ROW(),MATCH(BL$3,$K$2:$P$2,0))</f>
        <v>10</v>
      </c>
      <c r="BM174" s="19" cm="1">
        <f t="array" ref="BM174">INDEX($K:$P,ROW(),MATCH(BM$3,$K$2:$P$2,0))</f>
        <v>10</v>
      </c>
      <c r="BN174" s="19" cm="1">
        <f t="array" ref="BN174">INDEX($K:$P,ROW(),MATCH(BN$3,$K$2:$P$2,0))</f>
        <v>10</v>
      </c>
      <c r="BO174" s="19" cm="1">
        <f t="array" ref="BO174">INDEX($K:$P,ROW(),MATCH(BO$3,$K$2:$P$2,0))</f>
        <v>10</v>
      </c>
      <c r="BP174" s="19" cm="1">
        <f t="array" ref="BP174">INDEX($K:$P,ROW(),MATCH(BP$3,$K$2:$P$2,0))</f>
        <v>10</v>
      </c>
      <c r="BQ174" s="19" cm="1">
        <f t="array" ref="BQ174">INDEX($K:$P,ROW(),MATCH(BQ$3,$K$2:$P$2,0))</f>
        <v>10</v>
      </c>
      <c r="BR174" s="19" cm="1">
        <f t="array" ref="BR174">INDEX($K:$P,ROW(),MATCH(BR$3,$K$2:$P$2,0))</f>
        <v>10</v>
      </c>
      <c r="BS174" s="19" cm="1">
        <f t="array" ref="BS174">INDEX($K:$P,ROW(),MATCH(BS$3,$K$2:$P$2,0))</f>
        <v>10</v>
      </c>
      <c r="BT174" s="19" cm="1">
        <f t="array" ref="BT174">INDEX($K:$P,ROW(),MATCH(BT$3,$K$2:$P$2,0))</f>
        <v>10</v>
      </c>
      <c r="BU174" s="19" cm="1">
        <f t="array" ref="BU174">INDEX($K:$P,ROW(),MATCH(BU$3,$K$2:$P$2,0))</f>
        <v>10</v>
      </c>
      <c r="BV174" s="19" cm="1">
        <f t="array" ref="BV174">INDEX($K:$P,ROW(),MATCH(BV$3,$K$2:$P$2,0))</f>
        <v>10</v>
      </c>
      <c r="BW174" s="19" cm="1">
        <f t="array" ref="BW174">INDEX($K:$P,ROW(),MATCH(BW$3,$K$2:$P$2,0))</f>
        <v>10</v>
      </c>
      <c r="BX174" s="19" cm="1">
        <f t="array" ref="BX174">INDEX($K:$P,ROW(),MATCH(BX$3,$K$2:$P$2,0))</f>
        <v>10</v>
      </c>
      <c r="BY174" s="19" cm="1">
        <f t="array" ref="BY174">INDEX($K:$P,ROW(),MATCH(BY$3,$K$2:$P$2,0))</f>
        <v>10</v>
      </c>
      <c r="BZ174" s="19" cm="1">
        <f t="array" ref="BZ174">INDEX($K:$P,ROW(),MATCH(BZ$3,$K$2:$P$2,0))</f>
        <v>10</v>
      </c>
      <c r="CA174" s="19" cm="1">
        <f t="array" ref="CA174">INDEX($K:$P,ROW(),MATCH(CA$3,$K$2:$P$2,0))</f>
        <v>10</v>
      </c>
      <c r="CB174" s="19" cm="1">
        <f t="array" ref="CB174">INDEX($K:$P,ROW(),MATCH(CB$3,$K$2:$P$2,0))</f>
        <v>10</v>
      </c>
      <c r="CC174" s="19" cm="1">
        <f t="array" ref="CC174">INDEX($K:$P,ROW(),MATCH(CC$3,$K$2:$P$2,0))</f>
        <v>10</v>
      </c>
      <c r="CD174" s="19" cm="1">
        <f t="array" ref="CD174">INDEX($K:$P,ROW(),MATCH(CD$3,$K$2:$P$2,0))</f>
        <v>10</v>
      </c>
      <c r="CE174" s="19" cm="1">
        <f t="array" ref="CE174">INDEX($K:$P,ROW(),MATCH(CE$3,$K$2:$P$2,0))</f>
        <v>10</v>
      </c>
      <c r="CF174" s="19" cm="1">
        <f t="array" ref="CF174">INDEX($K:$P,ROW(),MATCH(CF$3,$K$2:$P$2,0))</f>
        <v>10</v>
      </c>
      <c r="CG174" s="19" cm="1">
        <f t="array" ref="CG174">INDEX($K:$P,ROW(),MATCH(CG$3,$K$2:$P$2,0))</f>
        <v>10</v>
      </c>
      <c r="CH174" s="19" cm="1">
        <f t="array" ref="CH174">INDEX($K:$P,ROW(),MATCH(CH$3,$K$2:$P$2,0))</f>
        <v>10</v>
      </c>
      <c r="CI174" s="19" cm="1">
        <f t="array" ref="CI174">INDEX($K:$P,ROW(),MATCH(CI$3,$K$2:$P$2,0))</f>
        <v>10</v>
      </c>
      <c r="CJ174" s="19" cm="1">
        <f t="array" ref="CJ174">INDEX($K:$P,ROW(),MATCH(CJ$3,$K$2:$P$2,0))</f>
        <v>10</v>
      </c>
      <c r="CK174" s="19" cm="1">
        <f t="array" ref="CK174">INDEX($K:$P,ROW(),MATCH(CK$3,$K$2:$P$2,0))</f>
        <v>10</v>
      </c>
      <c r="CL174" s="19" cm="1">
        <f t="array" ref="CL174">INDEX($K:$P,ROW(),MATCH(CL$3,$K$2:$P$2,0))</f>
        <v>10</v>
      </c>
    </row>
    <row r="175" spans="2:90" x14ac:dyDescent="0.4">
      <c r="B175" s="139" t="str">
        <f>+B152</f>
        <v>Item 3</v>
      </c>
      <c r="C175" s="31"/>
      <c r="D175" s="31" t="s">
        <v>790</v>
      </c>
      <c r="E175" s="31" t="s">
        <v>906</v>
      </c>
      <c r="F175" s="31"/>
      <c r="G175" s="31"/>
      <c r="H175" s="31"/>
      <c r="I175" s="73"/>
      <c r="J175" s="73"/>
      <c r="K175" s="18">
        <v>10</v>
      </c>
      <c r="L175" s="18">
        <v>10</v>
      </c>
      <c r="M175" s="18">
        <v>10</v>
      </c>
      <c r="N175" s="18">
        <v>10</v>
      </c>
      <c r="O175" s="18">
        <v>10</v>
      </c>
      <c r="P175" s="18">
        <v>10</v>
      </c>
      <c r="R175" s="33"/>
      <c r="S175" s="19" cm="1">
        <f t="array" ref="S175">INDEX($K:$P,ROW(),MATCH(S$3,$K$2:$P$2,0))</f>
        <v>10</v>
      </c>
      <c r="T175" s="19" cm="1">
        <f t="array" ref="T175">INDEX($K:$P,ROW(),MATCH(T$3,$K$2:$P$2,0))</f>
        <v>10</v>
      </c>
      <c r="U175" s="19" cm="1">
        <f t="array" ref="U175">INDEX($K:$P,ROW(),MATCH(U$3,$K$2:$P$2,0))</f>
        <v>10</v>
      </c>
      <c r="V175" s="19" cm="1">
        <f t="array" ref="V175">INDEX($K:$P,ROW(),MATCH(V$3,$K$2:$P$2,0))</f>
        <v>10</v>
      </c>
      <c r="W175" s="19" cm="1">
        <f t="array" ref="W175">INDEX($K:$P,ROW(),MATCH(W$3,$K$2:$P$2,0))</f>
        <v>10</v>
      </c>
      <c r="X175" s="19" cm="1">
        <f t="array" ref="X175">INDEX($K:$P,ROW(),MATCH(X$3,$K$2:$P$2,0))</f>
        <v>10</v>
      </c>
      <c r="Y175" s="19" cm="1">
        <f t="array" ref="Y175">INDEX($K:$P,ROW(),MATCH(Y$3,$K$2:$P$2,0))</f>
        <v>10</v>
      </c>
      <c r="Z175" s="19" cm="1">
        <f t="array" ref="Z175">INDEX($K:$P,ROW(),MATCH(Z$3,$K$2:$P$2,0))</f>
        <v>10</v>
      </c>
      <c r="AA175" s="19" cm="1">
        <f t="array" ref="AA175">INDEX($K:$P,ROW(),MATCH(AA$3,$K$2:$P$2,0))</f>
        <v>10</v>
      </c>
      <c r="AB175" s="19" cm="1">
        <f t="array" ref="AB175">INDEX($K:$P,ROW(),MATCH(AB$3,$K$2:$P$2,0))</f>
        <v>10</v>
      </c>
      <c r="AC175" s="19" cm="1">
        <f t="array" ref="AC175">INDEX($K:$P,ROW(),MATCH(AC$3,$K$2:$P$2,0))</f>
        <v>10</v>
      </c>
      <c r="AD175" s="19" cm="1">
        <f t="array" ref="AD175">INDEX($K:$P,ROW(),MATCH(AD$3,$K$2:$P$2,0))</f>
        <v>10</v>
      </c>
      <c r="AE175" s="19" cm="1">
        <f t="array" ref="AE175">INDEX($K:$P,ROW(),MATCH(AE$3,$K$2:$P$2,0))</f>
        <v>10</v>
      </c>
      <c r="AF175" s="19" cm="1">
        <f t="array" ref="AF175">INDEX($K:$P,ROW(),MATCH(AF$3,$K$2:$P$2,0))</f>
        <v>10</v>
      </c>
      <c r="AG175" s="19" cm="1">
        <f t="array" ref="AG175">INDEX($K:$P,ROW(),MATCH(AG$3,$K$2:$P$2,0))</f>
        <v>10</v>
      </c>
      <c r="AH175" s="19" cm="1">
        <f t="array" ref="AH175">INDEX($K:$P,ROW(),MATCH(AH$3,$K$2:$P$2,0))</f>
        <v>10</v>
      </c>
      <c r="AI175" s="19" cm="1">
        <f t="array" ref="AI175">INDEX($K:$P,ROW(),MATCH(AI$3,$K$2:$P$2,0))</f>
        <v>10</v>
      </c>
      <c r="AJ175" s="19" cm="1">
        <f t="array" ref="AJ175">INDEX($K:$P,ROW(),MATCH(AJ$3,$K$2:$P$2,0))</f>
        <v>10</v>
      </c>
      <c r="AK175" s="19" cm="1">
        <f t="array" ref="AK175">INDEX($K:$P,ROW(),MATCH(AK$3,$K$2:$P$2,0))</f>
        <v>10</v>
      </c>
      <c r="AL175" s="19" cm="1">
        <f t="array" ref="AL175">INDEX($K:$P,ROW(),MATCH(AL$3,$K$2:$P$2,0))</f>
        <v>10</v>
      </c>
      <c r="AM175" s="19" cm="1">
        <f t="array" ref="AM175">INDEX($K:$P,ROW(),MATCH(AM$3,$K$2:$P$2,0))</f>
        <v>10</v>
      </c>
      <c r="AN175" s="19" cm="1">
        <f t="array" ref="AN175">INDEX($K:$P,ROW(),MATCH(AN$3,$K$2:$P$2,0))</f>
        <v>10</v>
      </c>
      <c r="AO175" s="19" cm="1">
        <f t="array" ref="AO175">INDEX($K:$P,ROW(),MATCH(AO$3,$K$2:$P$2,0))</f>
        <v>10</v>
      </c>
      <c r="AP175" s="19" cm="1">
        <f t="array" ref="AP175">INDEX($K:$P,ROW(),MATCH(AP$3,$K$2:$P$2,0))</f>
        <v>10</v>
      </c>
      <c r="AQ175" s="19" cm="1">
        <f t="array" ref="AQ175">INDEX($K:$P,ROW(),MATCH(AQ$3,$K$2:$P$2,0))</f>
        <v>10</v>
      </c>
      <c r="AR175" s="19" cm="1">
        <f t="array" ref="AR175">INDEX($K:$P,ROW(),MATCH(AR$3,$K$2:$P$2,0))</f>
        <v>10</v>
      </c>
      <c r="AS175" s="19" cm="1">
        <f t="array" ref="AS175">INDEX($K:$P,ROW(),MATCH(AS$3,$K$2:$P$2,0))</f>
        <v>10</v>
      </c>
      <c r="AT175" s="19" cm="1">
        <f t="array" ref="AT175">INDEX($K:$P,ROW(),MATCH(AT$3,$K$2:$P$2,0))</f>
        <v>10</v>
      </c>
      <c r="AU175" s="19" cm="1">
        <f t="array" ref="AU175">INDEX($K:$P,ROW(),MATCH(AU$3,$K$2:$P$2,0))</f>
        <v>10</v>
      </c>
      <c r="AV175" s="19" cm="1">
        <f t="array" ref="AV175">INDEX($K:$P,ROW(),MATCH(AV$3,$K$2:$P$2,0))</f>
        <v>10</v>
      </c>
      <c r="AW175" s="19" cm="1">
        <f t="array" ref="AW175">INDEX($K:$P,ROW(),MATCH(AW$3,$K$2:$P$2,0))</f>
        <v>10</v>
      </c>
      <c r="AX175" s="19" cm="1">
        <f t="array" ref="AX175">INDEX($K:$P,ROW(),MATCH(AX$3,$K$2:$P$2,0))</f>
        <v>10</v>
      </c>
      <c r="AY175" s="19" cm="1">
        <f t="array" ref="AY175">INDEX($K:$P,ROW(),MATCH(AY$3,$K$2:$P$2,0))</f>
        <v>10</v>
      </c>
      <c r="AZ175" s="19" cm="1">
        <f t="array" ref="AZ175">INDEX($K:$P,ROW(),MATCH(AZ$3,$K$2:$P$2,0))</f>
        <v>10</v>
      </c>
      <c r="BA175" s="19" cm="1">
        <f t="array" ref="BA175">INDEX($K:$P,ROW(),MATCH(BA$3,$K$2:$P$2,0))</f>
        <v>10</v>
      </c>
      <c r="BB175" s="19" cm="1">
        <f t="array" ref="BB175">INDEX($K:$P,ROW(),MATCH(BB$3,$K$2:$P$2,0))</f>
        <v>10</v>
      </c>
      <c r="BC175" s="19" cm="1">
        <f t="array" ref="BC175">INDEX($K:$P,ROW(),MATCH(BC$3,$K$2:$P$2,0))</f>
        <v>10</v>
      </c>
      <c r="BD175" s="19" cm="1">
        <f t="array" ref="BD175">INDEX($K:$P,ROW(),MATCH(BD$3,$K$2:$P$2,0))</f>
        <v>10</v>
      </c>
      <c r="BE175" s="19" cm="1">
        <f t="array" ref="BE175">INDEX($K:$P,ROW(),MATCH(BE$3,$K$2:$P$2,0))</f>
        <v>10</v>
      </c>
      <c r="BF175" s="19" cm="1">
        <f t="array" ref="BF175">INDEX($K:$P,ROW(),MATCH(BF$3,$K$2:$P$2,0))</f>
        <v>10</v>
      </c>
      <c r="BG175" s="19" cm="1">
        <f t="array" ref="BG175">INDEX($K:$P,ROW(),MATCH(BG$3,$K$2:$P$2,0))</f>
        <v>10</v>
      </c>
      <c r="BH175" s="19" cm="1">
        <f t="array" ref="BH175">INDEX($K:$P,ROW(),MATCH(BH$3,$K$2:$P$2,0))</f>
        <v>10</v>
      </c>
      <c r="BI175" s="19" cm="1">
        <f t="array" ref="BI175">INDEX($K:$P,ROW(),MATCH(BI$3,$K$2:$P$2,0))</f>
        <v>10</v>
      </c>
      <c r="BJ175" s="19" cm="1">
        <f t="array" ref="BJ175">INDEX($K:$P,ROW(),MATCH(BJ$3,$K$2:$P$2,0))</f>
        <v>10</v>
      </c>
      <c r="BK175" s="19" cm="1">
        <f t="array" ref="BK175">INDEX($K:$P,ROW(),MATCH(BK$3,$K$2:$P$2,0))</f>
        <v>10</v>
      </c>
      <c r="BL175" s="19" cm="1">
        <f t="array" ref="BL175">INDEX($K:$P,ROW(),MATCH(BL$3,$K$2:$P$2,0))</f>
        <v>10</v>
      </c>
      <c r="BM175" s="19" cm="1">
        <f t="array" ref="BM175">INDEX($K:$P,ROW(),MATCH(BM$3,$K$2:$P$2,0))</f>
        <v>10</v>
      </c>
      <c r="BN175" s="19" cm="1">
        <f t="array" ref="BN175">INDEX($K:$P,ROW(),MATCH(BN$3,$K$2:$P$2,0))</f>
        <v>10</v>
      </c>
      <c r="BO175" s="19" cm="1">
        <f t="array" ref="BO175">INDEX($K:$P,ROW(),MATCH(BO$3,$K$2:$P$2,0))</f>
        <v>10</v>
      </c>
      <c r="BP175" s="19" cm="1">
        <f t="array" ref="BP175">INDEX($K:$P,ROW(),MATCH(BP$3,$K$2:$P$2,0))</f>
        <v>10</v>
      </c>
      <c r="BQ175" s="19" cm="1">
        <f t="array" ref="BQ175">INDEX($K:$P,ROW(),MATCH(BQ$3,$K$2:$P$2,0))</f>
        <v>10</v>
      </c>
      <c r="BR175" s="19" cm="1">
        <f t="array" ref="BR175">INDEX($K:$P,ROW(),MATCH(BR$3,$K$2:$P$2,0))</f>
        <v>10</v>
      </c>
      <c r="BS175" s="19" cm="1">
        <f t="array" ref="BS175">INDEX($K:$P,ROW(),MATCH(BS$3,$K$2:$P$2,0))</f>
        <v>10</v>
      </c>
      <c r="BT175" s="19" cm="1">
        <f t="array" ref="BT175">INDEX($K:$P,ROW(),MATCH(BT$3,$K$2:$P$2,0))</f>
        <v>10</v>
      </c>
      <c r="BU175" s="19" cm="1">
        <f t="array" ref="BU175">INDEX($K:$P,ROW(),MATCH(BU$3,$K$2:$P$2,0))</f>
        <v>10</v>
      </c>
      <c r="BV175" s="19" cm="1">
        <f t="array" ref="BV175">INDEX($K:$P,ROW(),MATCH(BV$3,$K$2:$P$2,0))</f>
        <v>10</v>
      </c>
      <c r="BW175" s="19" cm="1">
        <f t="array" ref="BW175">INDEX($K:$P,ROW(),MATCH(BW$3,$K$2:$P$2,0))</f>
        <v>10</v>
      </c>
      <c r="BX175" s="19" cm="1">
        <f t="array" ref="BX175">INDEX($K:$P,ROW(),MATCH(BX$3,$K$2:$P$2,0))</f>
        <v>10</v>
      </c>
      <c r="BY175" s="19" cm="1">
        <f t="array" ref="BY175">INDEX($K:$P,ROW(),MATCH(BY$3,$K$2:$P$2,0))</f>
        <v>10</v>
      </c>
      <c r="BZ175" s="19" cm="1">
        <f t="array" ref="BZ175">INDEX($K:$P,ROW(),MATCH(BZ$3,$K$2:$P$2,0))</f>
        <v>10</v>
      </c>
      <c r="CA175" s="19" cm="1">
        <f t="array" ref="CA175">INDEX($K:$P,ROW(),MATCH(CA$3,$K$2:$P$2,0))</f>
        <v>10</v>
      </c>
      <c r="CB175" s="19" cm="1">
        <f t="array" ref="CB175">INDEX($K:$P,ROW(),MATCH(CB$3,$K$2:$P$2,0))</f>
        <v>10</v>
      </c>
      <c r="CC175" s="19" cm="1">
        <f t="array" ref="CC175">INDEX($K:$P,ROW(),MATCH(CC$3,$K$2:$P$2,0))</f>
        <v>10</v>
      </c>
      <c r="CD175" s="19" cm="1">
        <f t="array" ref="CD175">INDEX($K:$P,ROW(),MATCH(CD$3,$K$2:$P$2,0))</f>
        <v>10</v>
      </c>
      <c r="CE175" s="19" cm="1">
        <f t="array" ref="CE175">INDEX($K:$P,ROW(),MATCH(CE$3,$K$2:$P$2,0))</f>
        <v>10</v>
      </c>
      <c r="CF175" s="19" cm="1">
        <f t="array" ref="CF175">INDEX($K:$P,ROW(),MATCH(CF$3,$K$2:$P$2,0))</f>
        <v>10</v>
      </c>
      <c r="CG175" s="19" cm="1">
        <f t="array" ref="CG175">INDEX($K:$P,ROW(),MATCH(CG$3,$K$2:$P$2,0))</f>
        <v>10</v>
      </c>
      <c r="CH175" s="19" cm="1">
        <f t="array" ref="CH175">INDEX($K:$P,ROW(),MATCH(CH$3,$K$2:$P$2,0))</f>
        <v>10</v>
      </c>
      <c r="CI175" s="19" cm="1">
        <f t="array" ref="CI175">INDEX($K:$P,ROW(),MATCH(CI$3,$K$2:$P$2,0))</f>
        <v>10</v>
      </c>
      <c r="CJ175" s="19" cm="1">
        <f t="array" ref="CJ175">INDEX($K:$P,ROW(),MATCH(CJ$3,$K$2:$P$2,0))</f>
        <v>10</v>
      </c>
      <c r="CK175" s="19" cm="1">
        <f t="array" ref="CK175">INDEX($K:$P,ROW(),MATCH(CK$3,$K$2:$P$2,0))</f>
        <v>10</v>
      </c>
      <c r="CL175" s="19" cm="1">
        <f t="array" ref="CL175">INDEX($K:$P,ROW(),MATCH(CL$3,$K$2:$P$2,0))</f>
        <v>10</v>
      </c>
    </row>
    <row r="176" spans="2:90" x14ac:dyDescent="0.4">
      <c r="B176" s="139" t="str">
        <f>+B153</f>
        <v>Item 4</v>
      </c>
      <c r="C176" s="31"/>
      <c r="D176" s="31" t="s">
        <v>790</v>
      </c>
      <c r="E176" s="31" t="s">
        <v>906</v>
      </c>
      <c r="F176" s="31"/>
      <c r="G176" s="31"/>
      <c r="H176" s="31"/>
      <c r="I176" s="73"/>
      <c r="J176" s="73"/>
      <c r="K176" s="18">
        <v>10</v>
      </c>
      <c r="L176" s="18">
        <v>10</v>
      </c>
      <c r="M176" s="18">
        <v>10</v>
      </c>
      <c r="N176" s="18">
        <v>10</v>
      </c>
      <c r="O176" s="18">
        <v>10</v>
      </c>
      <c r="P176" s="18">
        <v>10</v>
      </c>
      <c r="R176" s="33"/>
      <c r="S176" s="19" cm="1">
        <f t="array" ref="S176">INDEX($K:$P,ROW(),MATCH(S$3,$K$2:$P$2,0))</f>
        <v>10</v>
      </c>
      <c r="T176" s="19" cm="1">
        <f t="array" ref="T176">INDEX($K:$P,ROW(),MATCH(T$3,$K$2:$P$2,0))</f>
        <v>10</v>
      </c>
      <c r="U176" s="19" cm="1">
        <f t="array" ref="U176">INDEX($K:$P,ROW(),MATCH(U$3,$K$2:$P$2,0))</f>
        <v>10</v>
      </c>
      <c r="V176" s="19" cm="1">
        <f t="array" ref="V176">INDEX($K:$P,ROW(),MATCH(V$3,$K$2:$P$2,0))</f>
        <v>10</v>
      </c>
      <c r="W176" s="19" cm="1">
        <f t="array" ref="W176">INDEX($K:$P,ROW(),MATCH(W$3,$K$2:$P$2,0))</f>
        <v>10</v>
      </c>
      <c r="X176" s="19" cm="1">
        <f t="array" ref="X176">INDEX($K:$P,ROW(),MATCH(X$3,$K$2:$P$2,0))</f>
        <v>10</v>
      </c>
      <c r="Y176" s="19" cm="1">
        <f t="array" ref="Y176">INDEX($K:$P,ROW(),MATCH(Y$3,$K$2:$P$2,0))</f>
        <v>10</v>
      </c>
      <c r="Z176" s="19" cm="1">
        <f t="array" ref="Z176">INDEX($K:$P,ROW(),MATCH(Z$3,$K$2:$P$2,0))</f>
        <v>10</v>
      </c>
      <c r="AA176" s="19" cm="1">
        <f t="array" ref="AA176">INDEX($K:$P,ROW(),MATCH(AA$3,$K$2:$P$2,0))</f>
        <v>10</v>
      </c>
      <c r="AB176" s="19" cm="1">
        <f t="array" ref="AB176">INDEX($K:$P,ROW(),MATCH(AB$3,$K$2:$P$2,0))</f>
        <v>10</v>
      </c>
      <c r="AC176" s="19" cm="1">
        <f t="array" ref="AC176">INDEX($K:$P,ROW(),MATCH(AC$3,$K$2:$P$2,0))</f>
        <v>10</v>
      </c>
      <c r="AD176" s="19" cm="1">
        <f t="array" ref="AD176">INDEX($K:$P,ROW(),MATCH(AD$3,$K$2:$P$2,0))</f>
        <v>10</v>
      </c>
      <c r="AE176" s="19" cm="1">
        <f t="array" ref="AE176">INDEX($K:$P,ROW(),MATCH(AE$3,$K$2:$P$2,0))</f>
        <v>10</v>
      </c>
      <c r="AF176" s="19" cm="1">
        <f t="array" ref="AF176">INDEX($K:$P,ROW(),MATCH(AF$3,$K$2:$P$2,0))</f>
        <v>10</v>
      </c>
      <c r="AG176" s="19" cm="1">
        <f t="array" ref="AG176">INDEX($K:$P,ROW(),MATCH(AG$3,$K$2:$P$2,0))</f>
        <v>10</v>
      </c>
      <c r="AH176" s="19" cm="1">
        <f t="array" ref="AH176">INDEX($K:$P,ROW(),MATCH(AH$3,$K$2:$P$2,0))</f>
        <v>10</v>
      </c>
      <c r="AI176" s="19" cm="1">
        <f t="array" ref="AI176">INDEX($K:$P,ROW(),MATCH(AI$3,$K$2:$P$2,0))</f>
        <v>10</v>
      </c>
      <c r="AJ176" s="19" cm="1">
        <f t="array" ref="AJ176">INDEX($K:$P,ROW(),MATCH(AJ$3,$K$2:$P$2,0))</f>
        <v>10</v>
      </c>
      <c r="AK176" s="19" cm="1">
        <f t="array" ref="AK176">INDEX($K:$P,ROW(),MATCH(AK$3,$K$2:$P$2,0))</f>
        <v>10</v>
      </c>
      <c r="AL176" s="19" cm="1">
        <f t="array" ref="AL176">INDEX($K:$P,ROW(),MATCH(AL$3,$K$2:$P$2,0))</f>
        <v>10</v>
      </c>
      <c r="AM176" s="19" cm="1">
        <f t="array" ref="AM176">INDEX($K:$P,ROW(),MATCH(AM$3,$K$2:$P$2,0))</f>
        <v>10</v>
      </c>
      <c r="AN176" s="19" cm="1">
        <f t="array" ref="AN176">INDEX($K:$P,ROW(),MATCH(AN$3,$K$2:$P$2,0))</f>
        <v>10</v>
      </c>
      <c r="AO176" s="19" cm="1">
        <f t="array" ref="AO176">INDEX($K:$P,ROW(),MATCH(AO$3,$K$2:$P$2,0))</f>
        <v>10</v>
      </c>
      <c r="AP176" s="19" cm="1">
        <f t="array" ref="AP176">INDEX($K:$P,ROW(),MATCH(AP$3,$K$2:$P$2,0))</f>
        <v>10</v>
      </c>
      <c r="AQ176" s="19" cm="1">
        <f t="array" ref="AQ176">INDEX($K:$P,ROW(),MATCH(AQ$3,$K$2:$P$2,0))</f>
        <v>10</v>
      </c>
      <c r="AR176" s="19" cm="1">
        <f t="array" ref="AR176">INDEX($K:$P,ROW(),MATCH(AR$3,$K$2:$P$2,0))</f>
        <v>10</v>
      </c>
      <c r="AS176" s="19" cm="1">
        <f t="array" ref="AS176">INDEX($K:$P,ROW(),MATCH(AS$3,$K$2:$P$2,0))</f>
        <v>10</v>
      </c>
      <c r="AT176" s="19" cm="1">
        <f t="array" ref="AT176">INDEX($K:$P,ROW(),MATCH(AT$3,$K$2:$P$2,0))</f>
        <v>10</v>
      </c>
      <c r="AU176" s="19" cm="1">
        <f t="array" ref="AU176">INDEX($K:$P,ROW(),MATCH(AU$3,$K$2:$P$2,0))</f>
        <v>10</v>
      </c>
      <c r="AV176" s="19" cm="1">
        <f t="array" ref="AV176">INDEX($K:$P,ROW(),MATCH(AV$3,$K$2:$P$2,0))</f>
        <v>10</v>
      </c>
      <c r="AW176" s="19" cm="1">
        <f t="array" ref="AW176">INDEX($K:$P,ROW(),MATCH(AW$3,$K$2:$P$2,0))</f>
        <v>10</v>
      </c>
      <c r="AX176" s="19" cm="1">
        <f t="array" ref="AX176">INDEX($K:$P,ROW(),MATCH(AX$3,$K$2:$P$2,0))</f>
        <v>10</v>
      </c>
      <c r="AY176" s="19" cm="1">
        <f t="array" ref="AY176">INDEX($K:$P,ROW(),MATCH(AY$3,$K$2:$P$2,0))</f>
        <v>10</v>
      </c>
      <c r="AZ176" s="19" cm="1">
        <f t="array" ref="AZ176">INDEX($K:$P,ROW(),MATCH(AZ$3,$K$2:$P$2,0))</f>
        <v>10</v>
      </c>
      <c r="BA176" s="19" cm="1">
        <f t="array" ref="BA176">INDEX($K:$P,ROW(),MATCH(BA$3,$K$2:$P$2,0))</f>
        <v>10</v>
      </c>
      <c r="BB176" s="19" cm="1">
        <f t="array" ref="BB176">INDEX($K:$P,ROW(),MATCH(BB$3,$K$2:$P$2,0))</f>
        <v>10</v>
      </c>
      <c r="BC176" s="19" cm="1">
        <f t="array" ref="BC176">INDEX($K:$P,ROW(),MATCH(BC$3,$K$2:$P$2,0))</f>
        <v>10</v>
      </c>
      <c r="BD176" s="19" cm="1">
        <f t="array" ref="BD176">INDEX($K:$P,ROW(),MATCH(BD$3,$K$2:$P$2,0))</f>
        <v>10</v>
      </c>
      <c r="BE176" s="19" cm="1">
        <f t="array" ref="BE176">INDEX($K:$P,ROW(),MATCH(BE$3,$K$2:$P$2,0))</f>
        <v>10</v>
      </c>
      <c r="BF176" s="19" cm="1">
        <f t="array" ref="BF176">INDEX($K:$P,ROW(),MATCH(BF$3,$K$2:$P$2,0))</f>
        <v>10</v>
      </c>
      <c r="BG176" s="19" cm="1">
        <f t="array" ref="BG176">INDEX($K:$P,ROW(),MATCH(BG$3,$K$2:$P$2,0))</f>
        <v>10</v>
      </c>
      <c r="BH176" s="19" cm="1">
        <f t="array" ref="BH176">INDEX($K:$P,ROW(),MATCH(BH$3,$K$2:$P$2,0))</f>
        <v>10</v>
      </c>
      <c r="BI176" s="19" cm="1">
        <f t="array" ref="BI176">INDEX($K:$P,ROW(),MATCH(BI$3,$K$2:$P$2,0))</f>
        <v>10</v>
      </c>
      <c r="BJ176" s="19" cm="1">
        <f t="array" ref="BJ176">INDEX($K:$P,ROW(),MATCH(BJ$3,$K$2:$P$2,0))</f>
        <v>10</v>
      </c>
      <c r="BK176" s="19" cm="1">
        <f t="array" ref="BK176">INDEX($K:$P,ROW(),MATCH(BK$3,$K$2:$P$2,0))</f>
        <v>10</v>
      </c>
      <c r="BL176" s="19" cm="1">
        <f t="array" ref="BL176">INDEX($K:$P,ROW(),MATCH(BL$3,$K$2:$P$2,0))</f>
        <v>10</v>
      </c>
      <c r="BM176" s="19" cm="1">
        <f t="array" ref="BM176">INDEX($K:$P,ROW(),MATCH(BM$3,$K$2:$P$2,0))</f>
        <v>10</v>
      </c>
      <c r="BN176" s="19" cm="1">
        <f t="array" ref="BN176">INDEX($K:$P,ROW(),MATCH(BN$3,$K$2:$P$2,0))</f>
        <v>10</v>
      </c>
      <c r="BO176" s="19" cm="1">
        <f t="array" ref="BO176">INDEX($K:$P,ROW(),MATCH(BO$3,$K$2:$P$2,0))</f>
        <v>10</v>
      </c>
      <c r="BP176" s="19" cm="1">
        <f t="array" ref="BP176">INDEX($K:$P,ROW(),MATCH(BP$3,$K$2:$P$2,0))</f>
        <v>10</v>
      </c>
      <c r="BQ176" s="19" cm="1">
        <f t="array" ref="BQ176">INDEX($K:$P,ROW(),MATCH(BQ$3,$K$2:$P$2,0))</f>
        <v>10</v>
      </c>
      <c r="BR176" s="19" cm="1">
        <f t="array" ref="BR176">INDEX($K:$P,ROW(),MATCH(BR$3,$K$2:$P$2,0))</f>
        <v>10</v>
      </c>
      <c r="BS176" s="19" cm="1">
        <f t="array" ref="BS176">INDEX($K:$P,ROW(),MATCH(BS$3,$K$2:$P$2,0))</f>
        <v>10</v>
      </c>
      <c r="BT176" s="19" cm="1">
        <f t="array" ref="BT176">INDEX($K:$P,ROW(),MATCH(BT$3,$K$2:$P$2,0))</f>
        <v>10</v>
      </c>
      <c r="BU176" s="19" cm="1">
        <f t="array" ref="BU176">INDEX($K:$P,ROW(),MATCH(BU$3,$K$2:$P$2,0))</f>
        <v>10</v>
      </c>
      <c r="BV176" s="19" cm="1">
        <f t="array" ref="BV176">INDEX($K:$P,ROW(),MATCH(BV$3,$K$2:$P$2,0))</f>
        <v>10</v>
      </c>
      <c r="BW176" s="19" cm="1">
        <f t="array" ref="BW176">INDEX($K:$P,ROW(),MATCH(BW$3,$K$2:$P$2,0))</f>
        <v>10</v>
      </c>
      <c r="BX176" s="19" cm="1">
        <f t="array" ref="BX176">INDEX($K:$P,ROW(),MATCH(BX$3,$K$2:$P$2,0))</f>
        <v>10</v>
      </c>
      <c r="BY176" s="19" cm="1">
        <f t="array" ref="BY176">INDEX($K:$P,ROW(),MATCH(BY$3,$K$2:$P$2,0))</f>
        <v>10</v>
      </c>
      <c r="BZ176" s="19" cm="1">
        <f t="array" ref="BZ176">INDEX($K:$P,ROW(),MATCH(BZ$3,$K$2:$P$2,0))</f>
        <v>10</v>
      </c>
      <c r="CA176" s="19" cm="1">
        <f t="array" ref="CA176">INDEX($K:$P,ROW(),MATCH(CA$3,$K$2:$P$2,0))</f>
        <v>10</v>
      </c>
      <c r="CB176" s="19" cm="1">
        <f t="array" ref="CB176">INDEX($K:$P,ROW(),MATCH(CB$3,$K$2:$P$2,0))</f>
        <v>10</v>
      </c>
      <c r="CC176" s="19" cm="1">
        <f t="array" ref="CC176">INDEX($K:$P,ROW(),MATCH(CC$3,$K$2:$P$2,0))</f>
        <v>10</v>
      </c>
      <c r="CD176" s="19" cm="1">
        <f t="array" ref="CD176">INDEX($K:$P,ROW(),MATCH(CD$3,$K$2:$P$2,0))</f>
        <v>10</v>
      </c>
      <c r="CE176" s="19" cm="1">
        <f t="array" ref="CE176">INDEX($K:$P,ROW(),MATCH(CE$3,$K$2:$P$2,0))</f>
        <v>10</v>
      </c>
      <c r="CF176" s="19" cm="1">
        <f t="array" ref="CF176">INDEX($K:$P,ROW(),MATCH(CF$3,$K$2:$P$2,0))</f>
        <v>10</v>
      </c>
      <c r="CG176" s="19" cm="1">
        <f t="array" ref="CG176">INDEX($K:$P,ROW(),MATCH(CG$3,$K$2:$P$2,0))</f>
        <v>10</v>
      </c>
      <c r="CH176" s="19" cm="1">
        <f t="array" ref="CH176">INDEX($K:$P,ROW(),MATCH(CH$3,$K$2:$P$2,0))</f>
        <v>10</v>
      </c>
      <c r="CI176" s="19" cm="1">
        <f t="array" ref="CI176">INDEX($K:$P,ROW(),MATCH(CI$3,$K$2:$P$2,0))</f>
        <v>10</v>
      </c>
      <c r="CJ176" s="19" cm="1">
        <f t="array" ref="CJ176">INDEX($K:$P,ROW(),MATCH(CJ$3,$K$2:$P$2,0))</f>
        <v>10</v>
      </c>
      <c r="CK176" s="19" cm="1">
        <f t="array" ref="CK176">INDEX($K:$P,ROW(),MATCH(CK$3,$K$2:$P$2,0))</f>
        <v>10</v>
      </c>
      <c r="CL176" s="19" cm="1">
        <f t="array" ref="CL176">INDEX($K:$P,ROW(),MATCH(CL$3,$K$2:$P$2,0))</f>
        <v>10</v>
      </c>
    </row>
    <row r="177" spans="2:90" x14ac:dyDescent="0.4">
      <c r="B177" s="139" t="str">
        <f>+B154</f>
        <v>Item 5</v>
      </c>
      <c r="C177" s="31"/>
      <c r="D177" s="31" t="s">
        <v>790</v>
      </c>
      <c r="E177" s="31" t="s">
        <v>906</v>
      </c>
      <c r="F177" s="31"/>
      <c r="G177" s="31"/>
      <c r="H177" s="31"/>
      <c r="I177" s="73"/>
      <c r="J177" s="73"/>
      <c r="K177" s="18">
        <v>10</v>
      </c>
      <c r="L177" s="18">
        <v>10</v>
      </c>
      <c r="M177" s="18">
        <v>10</v>
      </c>
      <c r="N177" s="18">
        <v>10</v>
      </c>
      <c r="O177" s="18">
        <v>10</v>
      </c>
      <c r="P177" s="18">
        <v>10</v>
      </c>
      <c r="R177" s="33"/>
      <c r="S177" s="19" cm="1">
        <f t="array" ref="S177">INDEX($K:$P,ROW(),MATCH(S$3,$K$2:$P$2,0))</f>
        <v>10</v>
      </c>
      <c r="T177" s="19" cm="1">
        <f t="array" ref="T177">INDEX($K:$P,ROW(),MATCH(T$3,$K$2:$P$2,0))</f>
        <v>10</v>
      </c>
      <c r="U177" s="19" cm="1">
        <f t="array" ref="U177">INDEX($K:$P,ROW(),MATCH(U$3,$K$2:$P$2,0))</f>
        <v>10</v>
      </c>
      <c r="V177" s="19" cm="1">
        <f t="array" ref="V177">INDEX($K:$P,ROW(),MATCH(V$3,$K$2:$P$2,0))</f>
        <v>10</v>
      </c>
      <c r="W177" s="19" cm="1">
        <f t="array" ref="W177">INDEX($K:$P,ROW(),MATCH(W$3,$K$2:$P$2,0))</f>
        <v>10</v>
      </c>
      <c r="X177" s="19" cm="1">
        <f t="array" ref="X177">INDEX($K:$P,ROW(),MATCH(X$3,$K$2:$P$2,0))</f>
        <v>10</v>
      </c>
      <c r="Y177" s="19" cm="1">
        <f t="array" ref="Y177">INDEX($K:$P,ROW(),MATCH(Y$3,$K$2:$P$2,0))</f>
        <v>10</v>
      </c>
      <c r="Z177" s="19" cm="1">
        <f t="array" ref="Z177">INDEX($K:$P,ROW(),MATCH(Z$3,$K$2:$P$2,0))</f>
        <v>10</v>
      </c>
      <c r="AA177" s="19" cm="1">
        <f t="array" ref="AA177">INDEX($K:$P,ROW(),MATCH(AA$3,$K$2:$P$2,0))</f>
        <v>10</v>
      </c>
      <c r="AB177" s="19" cm="1">
        <f t="array" ref="AB177">INDEX($K:$P,ROW(),MATCH(AB$3,$K$2:$P$2,0))</f>
        <v>10</v>
      </c>
      <c r="AC177" s="19" cm="1">
        <f t="array" ref="AC177">INDEX($K:$P,ROW(),MATCH(AC$3,$K$2:$P$2,0))</f>
        <v>10</v>
      </c>
      <c r="AD177" s="19" cm="1">
        <f t="array" ref="AD177">INDEX($K:$P,ROW(),MATCH(AD$3,$K$2:$P$2,0))</f>
        <v>10</v>
      </c>
      <c r="AE177" s="19" cm="1">
        <f t="array" ref="AE177">INDEX($K:$P,ROW(),MATCH(AE$3,$K$2:$P$2,0))</f>
        <v>10</v>
      </c>
      <c r="AF177" s="19" cm="1">
        <f t="array" ref="AF177">INDEX($K:$P,ROW(),MATCH(AF$3,$K$2:$P$2,0))</f>
        <v>10</v>
      </c>
      <c r="AG177" s="19" cm="1">
        <f t="array" ref="AG177">INDEX($K:$P,ROW(),MATCH(AG$3,$K$2:$P$2,0))</f>
        <v>10</v>
      </c>
      <c r="AH177" s="19" cm="1">
        <f t="array" ref="AH177">INDEX($K:$P,ROW(),MATCH(AH$3,$K$2:$P$2,0))</f>
        <v>10</v>
      </c>
      <c r="AI177" s="19" cm="1">
        <f t="array" ref="AI177">INDEX($K:$P,ROW(),MATCH(AI$3,$K$2:$P$2,0))</f>
        <v>10</v>
      </c>
      <c r="AJ177" s="19" cm="1">
        <f t="array" ref="AJ177">INDEX($K:$P,ROW(),MATCH(AJ$3,$K$2:$P$2,0))</f>
        <v>10</v>
      </c>
      <c r="AK177" s="19" cm="1">
        <f t="array" ref="AK177">INDEX($K:$P,ROW(),MATCH(AK$3,$K$2:$P$2,0))</f>
        <v>10</v>
      </c>
      <c r="AL177" s="19" cm="1">
        <f t="array" ref="AL177">INDEX($K:$P,ROW(),MATCH(AL$3,$K$2:$P$2,0))</f>
        <v>10</v>
      </c>
      <c r="AM177" s="19" cm="1">
        <f t="array" ref="AM177">INDEX($K:$P,ROW(),MATCH(AM$3,$K$2:$P$2,0))</f>
        <v>10</v>
      </c>
      <c r="AN177" s="19" cm="1">
        <f t="array" ref="AN177">INDEX($K:$P,ROW(),MATCH(AN$3,$K$2:$P$2,0))</f>
        <v>10</v>
      </c>
      <c r="AO177" s="19" cm="1">
        <f t="array" ref="AO177">INDEX($K:$P,ROW(),MATCH(AO$3,$K$2:$P$2,0))</f>
        <v>10</v>
      </c>
      <c r="AP177" s="19" cm="1">
        <f t="array" ref="AP177">INDEX($K:$P,ROW(),MATCH(AP$3,$K$2:$P$2,0))</f>
        <v>10</v>
      </c>
      <c r="AQ177" s="19" cm="1">
        <f t="array" ref="AQ177">INDEX($K:$P,ROW(),MATCH(AQ$3,$K$2:$P$2,0))</f>
        <v>10</v>
      </c>
      <c r="AR177" s="19" cm="1">
        <f t="array" ref="AR177">INDEX($K:$P,ROW(),MATCH(AR$3,$K$2:$P$2,0))</f>
        <v>10</v>
      </c>
      <c r="AS177" s="19" cm="1">
        <f t="array" ref="AS177">INDEX($K:$P,ROW(),MATCH(AS$3,$K$2:$P$2,0))</f>
        <v>10</v>
      </c>
      <c r="AT177" s="19" cm="1">
        <f t="array" ref="AT177">INDEX($K:$P,ROW(),MATCH(AT$3,$K$2:$P$2,0))</f>
        <v>10</v>
      </c>
      <c r="AU177" s="19" cm="1">
        <f t="array" ref="AU177">INDEX($K:$P,ROW(),MATCH(AU$3,$K$2:$P$2,0))</f>
        <v>10</v>
      </c>
      <c r="AV177" s="19" cm="1">
        <f t="array" ref="AV177">INDEX($K:$P,ROW(),MATCH(AV$3,$K$2:$P$2,0))</f>
        <v>10</v>
      </c>
      <c r="AW177" s="19" cm="1">
        <f t="array" ref="AW177">INDEX($K:$P,ROW(),MATCH(AW$3,$K$2:$P$2,0))</f>
        <v>10</v>
      </c>
      <c r="AX177" s="19" cm="1">
        <f t="array" ref="AX177">INDEX($K:$P,ROW(),MATCH(AX$3,$K$2:$P$2,0))</f>
        <v>10</v>
      </c>
      <c r="AY177" s="19" cm="1">
        <f t="array" ref="AY177">INDEX($K:$P,ROW(),MATCH(AY$3,$K$2:$P$2,0))</f>
        <v>10</v>
      </c>
      <c r="AZ177" s="19" cm="1">
        <f t="array" ref="AZ177">INDEX($K:$P,ROW(),MATCH(AZ$3,$K$2:$P$2,0))</f>
        <v>10</v>
      </c>
      <c r="BA177" s="19" cm="1">
        <f t="array" ref="BA177">INDEX($K:$P,ROW(),MATCH(BA$3,$K$2:$P$2,0))</f>
        <v>10</v>
      </c>
      <c r="BB177" s="19" cm="1">
        <f t="array" ref="BB177">INDEX($K:$P,ROW(),MATCH(BB$3,$K$2:$P$2,0))</f>
        <v>10</v>
      </c>
      <c r="BC177" s="19" cm="1">
        <f t="array" ref="BC177">INDEX($K:$P,ROW(),MATCH(BC$3,$K$2:$P$2,0))</f>
        <v>10</v>
      </c>
      <c r="BD177" s="19" cm="1">
        <f t="array" ref="BD177">INDEX($K:$P,ROW(),MATCH(BD$3,$K$2:$P$2,0))</f>
        <v>10</v>
      </c>
      <c r="BE177" s="19" cm="1">
        <f t="array" ref="BE177">INDEX($K:$P,ROW(),MATCH(BE$3,$K$2:$P$2,0))</f>
        <v>10</v>
      </c>
      <c r="BF177" s="19" cm="1">
        <f t="array" ref="BF177">INDEX($K:$P,ROW(),MATCH(BF$3,$K$2:$P$2,0))</f>
        <v>10</v>
      </c>
      <c r="BG177" s="19" cm="1">
        <f t="array" ref="BG177">INDEX($K:$P,ROW(),MATCH(BG$3,$K$2:$P$2,0))</f>
        <v>10</v>
      </c>
      <c r="BH177" s="19" cm="1">
        <f t="array" ref="BH177">INDEX($K:$P,ROW(),MATCH(BH$3,$K$2:$P$2,0))</f>
        <v>10</v>
      </c>
      <c r="BI177" s="19" cm="1">
        <f t="array" ref="BI177">INDEX($K:$P,ROW(),MATCH(BI$3,$K$2:$P$2,0))</f>
        <v>10</v>
      </c>
      <c r="BJ177" s="19" cm="1">
        <f t="array" ref="BJ177">INDEX($K:$P,ROW(),MATCH(BJ$3,$K$2:$P$2,0))</f>
        <v>10</v>
      </c>
      <c r="BK177" s="19" cm="1">
        <f t="array" ref="BK177">INDEX($K:$P,ROW(),MATCH(BK$3,$K$2:$P$2,0))</f>
        <v>10</v>
      </c>
      <c r="BL177" s="19" cm="1">
        <f t="array" ref="BL177">INDEX($K:$P,ROW(),MATCH(BL$3,$K$2:$P$2,0))</f>
        <v>10</v>
      </c>
      <c r="BM177" s="19" cm="1">
        <f t="array" ref="BM177">INDEX($K:$P,ROW(),MATCH(BM$3,$K$2:$P$2,0))</f>
        <v>10</v>
      </c>
      <c r="BN177" s="19" cm="1">
        <f t="array" ref="BN177">INDEX($K:$P,ROW(),MATCH(BN$3,$K$2:$P$2,0))</f>
        <v>10</v>
      </c>
      <c r="BO177" s="19" cm="1">
        <f t="array" ref="BO177">INDEX($K:$P,ROW(),MATCH(BO$3,$K$2:$P$2,0))</f>
        <v>10</v>
      </c>
      <c r="BP177" s="19" cm="1">
        <f t="array" ref="BP177">INDEX($K:$P,ROW(),MATCH(BP$3,$K$2:$P$2,0))</f>
        <v>10</v>
      </c>
      <c r="BQ177" s="19" cm="1">
        <f t="array" ref="BQ177">INDEX($K:$P,ROW(),MATCH(BQ$3,$K$2:$P$2,0))</f>
        <v>10</v>
      </c>
      <c r="BR177" s="19" cm="1">
        <f t="array" ref="BR177">INDEX($K:$P,ROW(),MATCH(BR$3,$K$2:$P$2,0))</f>
        <v>10</v>
      </c>
      <c r="BS177" s="19" cm="1">
        <f t="array" ref="BS177">INDEX($K:$P,ROW(),MATCH(BS$3,$K$2:$P$2,0))</f>
        <v>10</v>
      </c>
      <c r="BT177" s="19" cm="1">
        <f t="array" ref="BT177">INDEX($K:$P,ROW(),MATCH(BT$3,$K$2:$P$2,0))</f>
        <v>10</v>
      </c>
      <c r="BU177" s="19" cm="1">
        <f t="array" ref="BU177">INDEX($K:$P,ROW(),MATCH(BU$3,$K$2:$P$2,0))</f>
        <v>10</v>
      </c>
      <c r="BV177" s="19" cm="1">
        <f t="array" ref="BV177">INDEX($K:$P,ROW(),MATCH(BV$3,$K$2:$P$2,0))</f>
        <v>10</v>
      </c>
      <c r="BW177" s="19" cm="1">
        <f t="array" ref="BW177">INDEX($K:$P,ROW(),MATCH(BW$3,$K$2:$P$2,0))</f>
        <v>10</v>
      </c>
      <c r="BX177" s="19" cm="1">
        <f t="array" ref="BX177">INDEX($K:$P,ROW(),MATCH(BX$3,$K$2:$P$2,0))</f>
        <v>10</v>
      </c>
      <c r="BY177" s="19" cm="1">
        <f t="array" ref="BY177">INDEX($K:$P,ROW(),MATCH(BY$3,$K$2:$P$2,0))</f>
        <v>10</v>
      </c>
      <c r="BZ177" s="19" cm="1">
        <f t="array" ref="BZ177">INDEX($K:$P,ROW(),MATCH(BZ$3,$K$2:$P$2,0))</f>
        <v>10</v>
      </c>
      <c r="CA177" s="19" cm="1">
        <f t="array" ref="CA177">INDEX($K:$P,ROW(),MATCH(CA$3,$K$2:$P$2,0))</f>
        <v>10</v>
      </c>
      <c r="CB177" s="19" cm="1">
        <f t="array" ref="CB177">INDEX($K:$P,ROW(),MATCH(CB$3,$K$2:$P$2,0))</f>
        <v>10</v>
      </c>
      <c r="CC177" s="19" cm="1">
        <f t="array" ref="CC177">INDEX($K:$P,ROW(),MATCH(CC$3,$K$2:$P$2,0))</f>
        <v>10</v>
      </c>
      <c r="CD177" s="19" cm="1">
        <f t="array" ref="CD177">INDEX($K:$P,ROW(),MATCH(CD$3,$K$2:$P$2,0))</f>
        <v>10</v>
      </c>
      <c r="CE177" s="19" cm="1">
        <f t="array" ref="CE177">INDEX($K:$P,ROW(),MATCH(CE$3,$K$2:$P$2,0))</f>
        <v>10</v>
      </c>
      <c r="CF177" s="19" cm="1">
        <f t="array" ref="CF177">INDEX($K:$P,ROW(),MATCH(CF$3,$K$2:$P$2,0))</f>
        <v>10</v>
      </c>
      <c r="CG177" s="19" cm="1">
        <f t="array" ref="CG177">INDEX($K:$P,ROW(),MATCH(CG$3,$K$2:$P$2,0))</f>
        <v>10</v>
      </c>
      <c r="CH177" s="19" cm="1">
        <f t="array" ref="CH177">INDEX($K:$P,ROW(),MATCH(CH$3,$K$2:$P$2,0))</f>
        <v>10</v>
      </c>
      <c r="CI177" s="19" cm="1">
        <f t="array" ref="CI177">INDEX($K:$P,ROW(),MATCH(CI$3,$K$2:$P$2,0))</f>
        <v>10</v>
      </c>
      <c r="CJ177" s="19" cm="1">
        <f t="array" ref="CJ177">INDEX($K:$P,ROW(),MATCH(CJ$3,$K$2:$P$2,0))</f>
        <v>10</v>
      </c>
      <c r="CK177" s="19" cm="1">
        <f t="array" ref="CK177">INDEX($K:$P,ROW(),MATCH(CK$3,$K$2:$P$2,0))</f>
        <v>10</v>
      </c>
      <c r="CL177" s="19" cm="1">
        <f t="array" ref="CL177">INDEX($K:$P,ROW(),MATCH(CL$3,$K$2:$P$2,0))</f>
        <v>10</v>
      </c>
    </row>
    <row r="178" spans="2:90" x14ac:dyDescent="0.4">
      <c r="B178" s="122"/>
      <c r="C178" s="31"/>
      <c r="D178" s="31" t="s">
        <v>790</v>
      </c>
      <c r="E178" s="31" t="s">
        <v>906</v>
      </c>
      <c r="F178" s="31"/>
      <c r="G178" s="31"/>
      <c r="H178" s="31"/>
      <c r="I178" s="73"/>
      <c r="J178" s="73"/>
      <c r="K178" s="18"/>
      <c r="L178" s="18"/>
      <c r="M178" s="18"/>
      <c r="N178" s="18"/>
      <c r="O178" s="18"/>
      <c r="P178" s="18"/>
      <c r="R178" s="33"/>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row>
    <row r="179" spans="2:90" x14ac:dyDescent="0.4">
      <c r="B179" s="122" t="s">
        <v>518</v>
      </c>
      <c r="C179" s="31"/>
      <c r="D179" s="31" t="s">
        <v>790</v>
      </c>
      <c r="E179" s="31" t="s">
        <v>906</v>
      </c>
      <c r="F179" s="31"/>
      <c r="G179" s="31"/>
      <c r="H179" s="31"/>
      <c r="I179" s="73"/>
      <c r="J179" s="73"/>
      <c r="K179" s="18"/>
      <c r="L179" s="18"/>
      <c r="M179" s="18"/>
      <c r="N179" s="18"/>
      <c r="O179" s="18"/>
      <c r="P179" s="18"/>
      <c r="R179" s="33"/>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row>
    <row r="180" spans="2:90" x14ac:dyDescent="0.4">
      <c r="B180" s="152" t="str">
        <f>+B150</f>
        <v>Item 1</v>
      </c>
      <c r="C180" s="31"/>
      <c r="D180" s="31" t="s">
        <v>790</v>
      </c>
      <c r="E180" s="31" t="s">
        <v>906</v>
      </c>
      <c r="F180" s="31"/>
      <c r="G180" s="31"/>
      <c r="H180" s="31"/>
      <c r="I180" s="73"/>
      <c r="J180" s="73"/>
      <c r="K180" s="23">
        <f t="shared" ref="K180:P185" si="112">SUMIF($3:$3,K$2,180:180)</f>
        <v>-1000000.0000000003</v>
      </c>
      <c r="L180" s="23">
        <f t="shared" si="112"/>
        <v>-2000000.0000000007</v>
      </c>
      <c r="M180" s="23">
        <f t="shared" si="112"/>
        <v>-4000000.0000000014</v>
      </c>
      <c r="N180" s="23">
        <f t="shared" si="112"/>
        <v>-8000000.0000000028</v>
      </c>
      <c r="O180" s="23">
        <f t="shared" si="112"/>
        <v>-16000000.000000006</v>
      </c>
      <c r="P180" s="23">
        <f t="shared" si="112"/>
        <v>-32000000.000000011</v>
      </c>
      <c r="R180" s="33"/>
      <c r="S180" s="24">
        <f t="shared" ref="S180" si="113">-S150*S173</f>
        <v>-83333.333333333343</v>
      </c>
      <c r="T180" s="24">
        <f t="shared" ref="T180:AX180" si="114">-T150*T173</f>
        <v>-83333.333333333343</v>
      </c>
      <c r="U180" s="24">
        <f t="shared" si="114"/>
        <v>-83333.333333333343</v>
      </c>
      <c r="V180" s="24">
        <f t="shared" si="114"/>
        <v>-83333.333333333343</v>
      </c>
      <c r="W180" s="24">
        <f t="shared" si="114"/>
        <v>-83333.333333333343</v>
      </c>
      <c r="X180" s="24">
        <f t="shared" si="114"/>
        <v>-83333.333333333343</v>
      </c>
      <c r="Y180" s="24">
        <f t="shared" si="114"/>
        <v>-83333.333333333343</v>
      </c>
      <c r="Z180" s="24">
        <f t="shared" si="114"/>
        <v>-83333.333333333343</v>
      </c>
      <c r="AA180" s="24">
        <f t="shared" si="114"/>
        <v>-83333.333333333343</v>
      </c>
      <c r="AB180" s="24">
        <f t="shared" si="114"/>
        <v>-83333.333333333343</v>
      </c>
      <c r="AC180" s="24">
        <f t="shared" si="114"/>
        <v>-83333.333333333343</v>
      </c>
      <c r="AD180" s="24">
        <f t="shared" si="114"/>
        <v>-83333.333333333343</v>
      </c>
      <c r="AE180" s="24">
        <f t="shared" si="114"/>
        <v>-166666.66666666669</v>
      </c>
      <c r="AF180" s="24">
        <f t="shared" si="114"/>
        <v>-166666.66666666669</v>
      </c>
      <c r="AG180" s="24">
        <f t="shared" si="114"/>
        <v>-166666.66666666669</v>
      </c>
      <c r="AH180" s="24">
        <f t="shared" si="114"/>
        <v>-166666.66666666669</v>
      </c>
      <c r="AI180" s="24">
        <f t="shared" si="114"/>
        <v>-166666.66666666669</v>
      </c>
      <c r="AJ180" s="24">
        <f t="shared" si="114"/>
        <v>-166666.66666666669</v>
      </c>
      <c r="AK180" s="24">
        <f t="shared" si="114"/>
        <v>-166666.66666666669</v>
      </c>
      <c r="AL180" s="24">
        <f t="shared" si="114"/>
        <v>-166666.66666666669</v>
      </c>
      <c r="AM180" s="24">
        <f t="shared" si="114"/>
        <v>-166666.66666666669</v>
      </c>
      <c r="AN180" s="24">
        <f t="shared" si="114"/>
        <v>-166666.66666666669</v>
      </c>
      <c r="AO180" s="24">
        <f t="shared" si="114"/>
        <v>-166666.66666666669</v>
      </c>
      <c r="AP180" s="24">
        <f t="shared" si="114"/>
        <v>-166666.66666666669</v>
      </c>
      <c r="AQ180" s="24">
        <f t="shared" si="114"/>
        <v>-333333.33333333337</v>
      </c>
      <c r="AR180" s="24">
        <f t="shared" si="114"/>
        <v>-333333.33333333337</v>
      </c>
      <c r="AS180" s="24">
        <f t="shared" si="114"/>
        <v>-333333.33333333337</v>
      </c>
      <c r="AT180" s="24">
        <f t="shared" si="114"/>
        <v>-333333.33333333337</v>
      </c>
      <c r="AU180" s="24">
        <f t="shared" si="114"/>
        <v>-333333.33333333337</v>
      </c>
      <c r="AV180" s="24">
        <f t="shared" si="114"/>
        <v>-333333.33333333337</v>
      </c>
      <c r="AW180" s="24">
        <f t="shared" si="114"/>
        <v>-333333.33333333337</v>
      </c>
      <c r="AX180" s="24">
        <f t="shared" si="114"/>
        <v>-333333.33333333337</v>
      </c>
      <c r="AY180" s="24">
        <f t="shared" ref="AY180:CD180" si="115">-AY150*AY173</f>
        <v>-333333.33333333337</v>
      </c>
      <c r="AZ180" s="24">
        <f t="shared" si="115"/>
        <v>-333333.33333333337</v>
      </c>
      <c r="BA180" s="24">
        <f t="shared" si="115"/>
        <v>-333333.33333333337</v>
      </c>
      <c r="BB180" s="24">
        <f t="shared" si="115"/>
        <v>-333333.33333333337</v>
      </c>
      <c r="BC180" s="24">
        <f t="shared" si="115"/>
        <v>-666666.66666666674</v>
      </c>
      <c r="BD180" s="24">
        <f t="shared" si="115"/>
        <v>-666666.66666666674</v>
      </c>
      <c r="BE180" s="24">
        <f t="shared" si="115"/>
        <v>-666666.66666666674</v>
      </c>
      <c r="BF180" s="24">
        <f t="shared" si="115"/>
        <v>-666666.66666666674</v>
      </c>
      <c r="BG180" s="24">
        <f t="shared" si="115"/>
        <v>-666666.66666666674</v>
      </c>
      <c r="BH180" s="24">
        <f t="shared" si="115"/>
        <v>-666666.66666666674</v>
      </c>
      <c r="BI180" s="24">
        <f t="shared" si="115"/>
        <v>-666666.66666666674</v>
      </c>
      <c r="BJ180" s="24">
        <f t="shared" si="115"/>
        <v>-666666.66666666674</v>
      </c>
      <c r="BK180" s="24">
        <f t="shared" si="115"/>
        <v>-666666.66666666674</v>
      </c>
      <c r="BL180" s="24">
        <f t="shared" si="115"/>
        <v>-666666.66666666674</v>
      </c>
      <c r="BM180" s="24">
        <f t="shared" si="115"/>
        <v>-666666.66666666674</v>
      </c>
      <c r="BN180" s="24">
        <f t="shared" si="115"/>
        <v>-666666.66666666674</v>
      </c>
      <c r="BO180" s="24">
        <f t="shared" si="115"/>
        <v>-1333333.3333333335</v>
      </c>
      <c r="BP180" s="24">
        <f t="shared" si="115"/>
        <v>-1333333.3333333335</v>
      </c>
      <c r="BQ180" s="24">
        <f t="shared" si="115"/>
        <v>-1333333.3333333335</v>
      </c>
      <c r="BR180" s="24">
        <f t="shared" si="115"/>
        <v>-1333333.3333333335</v>
      </c>
      <c r="BS180" s="24">
        <f t="shared" si="115"/>
        <v>-1333333.3333333335</v>
      </c>
      <c r="BT180" s="24">
        <f t="shared" si="115"/>
        <v>-1333333.3333333335</v>
      </c>
      <c r="BU180" s="24">
        <f t="shared" si="115"/>
        <v>-1333333.3333333335</v>
      </c>
      <c r="BV180" s="24">
        <f t="shared" si="115"/>
        <v>-1333333.3333333335</v>
      </c>
      <c r="BW180" s="24">
        <f t="shared" si="115"/>
        <v>-1333333.3333333335</v>
      </c>
      <c r="BX180" s="24">
        <f t="shared" si="115"/>
        <v>-1333333.3333333335</v>
      </c>
      <c r="BY180" s="24">
        <f t="shared" si="115"/>
        <v>-1333333.3333333335</v>
      </c>
      <c r="BZ180" s="24">
        <f t="shared" si="115"/>
        <v>-1333333.3333333335</v>
      </c>
      <c r="CA180" s="24">
        <f t="shared" si="115"/>
        <v>-2666666.666666667</v>
      </c>
      <c r="CB180" s="24">
        <f t="shared" si="115"/>
        <v>-2666666.666666667</v>
      </c>
      <c r="CC180" s="24">
        <f t="shared" si="115"/>
        <v>-2666666.666666667</v>
      </c>
      <c r="CD180" s="24">
        <f t="shared" si="115"/>
        <v>-2666666.666666667</v>
      </c>
      <c r="CE180" s="24">
        <f t="shared" ref="CE180:CK180" si="116">-CE150*CE173</f>
        <v>-2666666.666666667</v>
      </c>
      <c r="CF180" s="24">
        <f t="shared" si="116"/>
        <v>-2666666.666666667</v>
      </c>
      <c r="CG180" s="24">
        <f t="shared" si="116"/>
        <v>-2666666.666666667</v>
      </c>
      <c r="CH180" s="24">
        <f t="shared" si="116"/>
        <v>-2666666.666666667</v>
      </c>
      <c r="CI180" s="24">
        <f t="shared" si="116"/>
        <v>-2666666.666666667</v>
      </c>
      <c r="CJ180" s="24">
        <f t="shared" si="116"/>
        <v>-2666666.666666667</v>
      </c>
      <c r="CK180" s="24">
        <f t="shared" si="116"/>
        <v>-2666666.666666667</v>
      </c>
      <c r="CL180" s="24">
        <f t="shared" ref="CL180" si="117">-CL150*CL173</f>
        <v>-2666666.666666667</v>
      </c>
    </row>
    <row r="181" spans="2:90" x14ac:dyDescent="0.4">
      <c r="B181" s="152" t="str">
        <f>+B151</f>
        <v>Item 2</v>
      </c>
      <c r="C181" s="31"/>
      <c r="D181" s="31" t="s">
        <v>790</v>
      </c>
      <c r="E181" s="31" t="s">
        <v>906</v>
      </c>
      <c r="F181" s="31"/>
      <c r="G181" s="31"/>
      <c r="H181" s="31"/>
      <c r="I181" s="73"/>
      <c r="J181" s="73"/>
      <c r="K181" s="23">
        <f t="shared" si="112"/>
        <v>-1000000.0000000003</v>
      </c>
      <c r="L181" s="23">
        <f t="shared" si="112"/>
        <v>-2000000.0000000007</v>
      </c>
      <c r="M181" s="23">
        <f t="shared" si="112"/>
        <v>-4000000.0000000014</v>
      </c>
      <c r="N181" s="23">
        <f t="shared" si="112"/>
        <v>-8000000.0000000028</v>
      </c>
      <c r="O181" s="23">
        <f t="shared" si="112"/>
        <v>-16000000.000000006</v>
      </c>
      <c r="P181" s="23">
        <f t="shared" si="112"/>
        <v>-32000000.000000011</v>
      </c>
      <c r="R181" s="33"/>
      <c r="S181" s="24">
        <f t="shared" ref="S181" si="118">-S151*S174</f>
        <v>-83333.333333333343</v>
      </c>
      <c r="T181" s="24">
        <f t="shared" ref="T181:AX181" si="119">-T151*T174</f>
        <v>-83333.333333333343</v>
      </c>
      <c r="U181" s="24">
        <f t="shared" si="119"/>
        <v>-83333.333333333343</v>
      </c>
      <c r="V181" s="24">
        <f t="shared" si="119"/>
        <v>-83333.333333333343</v>
      </c>
      <c r="W181" s="24">
        <f t="shared" si="119"/>
        <v>-83333.333333333343</v>
      </c>
      <c r="X181" s="24">
        <f t="shared" si="119"/>
        <v>-83333.333333333343</v>
      </c>
      <c r="Y181" s="24">
        <f t="shared" si="119"/>
        <v>-83333.333333333343</v>
      </c>
      <c r="Z181" s="24">
        <f t="shared" si="119"/>
        <v>-83333.333333333343</v>
      </c>
      <c r="AA181" s="24">
        <f t="shared" si="119"/>
        <v>-83333.333333333343</v>
      </c>
      <c r="AB181" s="24">
        <f t="shared" si="119"/>
        <v>-83333.333333333343</v>
      </c>
      <c r="AC181" s="24">
        <f t="shared" si="119"/>
        <v>-83333.333333333343</v>
      </c>
      <c r="AD181" s="24">
        <f t="shared" si="119"/>
        <v>-83333.333333333343</v>
      </c>
      <c r="AE181" s="24">
        <f t="shared" si="119"/>
        <v>-166666.66666666669</v>
      </c>
      <c r="AF181" s="24">
        <f t="shared" si="119"/>
        <v>-166666.66666666669</v>
      </c>
      <c r="AG181" s="24">
        <f t="shared" si="119"/>
        <v>-166666.66666666669</v>
      </c>
      <c r="AH181" s="24">
        <f t="shared" si="119"/>
        <v>-166666.66666666669</v>
      </c>
      <c r="AI181" s="24">
        <f t="shared" si="119"/>
        <v>-166666.66666666669</v>
      </c>
      <c r="AJ181" s="24">
        <f t="shared" si="119"/>
        <v>-166666.66666666669</v>
      </c>
      <c r="AK181" s="24">
        <f t="shared" si="119"/>
        <v>-166666.66666666669</v>
      </c>
      <c r="AL181" s="24">
        <f t="shared" si="119"/>
        <v>-166666.66666666669</v>
      </c>
      <c r="AM181" s="24">
        <f t="shared" si="119"/>
        <v>-166666.66666666669</v>
      </c>
      <c r="AN181" s="24">
        <f t="shared" si="119"/>
        <v>-166666.66666666669</v>
      </c>
      <c r="AO181" s="24">
        <f t="shared" si="119"/>
        <v>-166666.66666666669</v>
      </c>
      <c r="AP181" s="24">
        <f t="shared" si="119"/>
        <v>-166666.66666666669</v>
      </c>
      <c r="AQ181" s="24">
        <f t="shared" si="119"/>
        <v>-333333.33333333337</v>
      </c>
      <c r="AR181" s="24">
        <f t="shared" si="119"/>
        <v>-333333.33333333337</v>
      </c>
      <c r="AS181" s="24">
        <f t="shared" si="119"/>
        <v>-333333.33333333337</v>
      </c>
      <c r="AT181" s="24">
        <f t="shared" si="119"/>
        <v>-333333.33333333337</v>
      </c>
      <c r="AU181" s="24">
        <f t="shared" si="119"/>
        <v>-333333.33333333337</v>
      </c>
      <c r="AV181" s="24">
        <f t="shared" si="119"/>
        <v>-333333.33333333337</v>
      </c>
      <c r="AW181" s="24">
        <f t="shared" si="119"/>
        <v>-333333.33333333337</v>
      </c>
      <c r="AX181" s="24">
        <f t="shared" si="119"/>
        <v>-333333.33333333337</v>
      </c>
      <c r="AY181" s="24">
        <f t="shared" ref="AY181:CD181" si="120">-AY151*AY174</f>
        <v>-333333.33333333337</v>
      </c>
      <c r="AZ181" s="24">
        <f t="shared" si="120"/>
        <v>-333333.33333333337</v>
      </c>
      <c r="BA181" s="24">
        <f t="shared" si="120"/>
        <v>-333333.33333333337</v>
      </c>
      <c r="BB181" s="24">
        <f t="shared" si="120"/>
        <v>-333333.33333333337</v>
      </c>
      <c r="BC181" s="24">
        <f t="shared" si="120"/>
        <v>-666666.66666666674</v>
      </c>
      <c r="BD181" s="24">
        <f t="shared" si="120"/>
        <v>-666666.66666666674</v>
      </c>
      <c r="BE181" s="24">
        <f t="shared" si="120"/>
        <v>-666666.66666666674</v>
      </c>
      <c r="BF181" s="24">
        <f t="shared" si="120"/>
        <v>-666666.66666666674</v>
      </c>
      <c r="BG181" s="24">
        <f t="shared" si="120"/>
        <v>-666666.66666666674</v>
      </c>
      <c r="BH181" s="24">
        <f t="shared" si="120"/>
        <v>-666666.66666666674</v>
      </c>
      <c r="BI181" s="24">
        <f t="shared" si="120"/>
        <v>-666666.66666666674</v>
      </c>
      <c r="BJ181" s="24">
        <f t="shared" si="120"/>
        <v>-666666.66666666674</v>
      </c>
      <c r="BK181" s="24">
        <f t="shared" si="120"/>
        <v>-666666.66666666674</v>
      </c>
      <c r="BL181" s="24">
        <f t="shared" si="120"/>
        <v>-666666.66666666674</v>
      </c>
      <c r="BM181" s="24">
        <f t="shared" si="120"/>
        <v>-666666.66666666674</v>
      </c>
      <c r="BN181" s="24">
        <f t="shared" si="120"/>
        <v>-666666.66666666674</v>
      </c>
      <c r="BO181" s="24">
        <f t="shared" si="120"/>
        <v>-1333333.3333333335</v>
      </c>
      <c r="BP181" s="24">
        <f t="shared" si="120"/>
        <v>-1333333.3333333335</v>
      </c>
      <c r="BQ181" s="24">
        <f t="shared" si="120"/>
        <v>-1333333.3333333335</v>
      </c>
      <c r="BR181" s="24">
        <f t="shared" si="120"/>
        <v>-1333333.3333333335</v>
      </c>
      <c r="BS181" s="24">
        <f t="shared" si="120"/>
        <v>-1333333.3333333335</v>
      </c>
      <c r="BT181" s="24">
        <f t="shared" si="120"/>
        <v>-1333333.3333333335</v>
      </c>
      <c r="BU181" s="24">
        <f t="shared" si="120"/>
        <v>-1333333.3333333335</v>
      </c>
      <c r="BV181" s="24">
        <f t="shared" si="120"/>
        <v>-1333333.3333333335</v>
      </c>
      <c r="BW181" s="24">
        <f t="shared" si="120"/>
        <v>-1333333.3333333335</v>
      </c>
      <c r="BX181" s="24">
        <f t="shared" si="120"/>
        <v>-1333333.3333333335</v>
      </c>
      <c r="BY181" s="24">
        <f t="shared" si="120"/>
        <v>-1333333.3333333335</v>
      </c>
      <c r="BZ181" s="24">
        <f t="shared" si="120"/>
        <v>-1333333.3333333335</v>
      </c>
      <c r="CA181" s="24">
        <f t="shared" si="120"/>
        <v>-2666666.666666667</v>
      </c>
      <c r="CB181" s="24">
        <f t="shared" si="120"/>
        <v>-2666666.666666667</v>
      </c>
      <c r="CC181" s="24">
        <f t="shared" si="120"/>
        <v>-2666666.666666667</v>
      </c>
      <c r="CD181" s="24">
        <f t="shared" si="120"/>
        <v>-2666666.666666667</v>
      </c>
      <c r="CE181" s="24">
        <f t="shared" ref="CE181:CK181" si="121">-CE151*CE174</f>
        <v>-2666666.666666667</v>
      </c>
      <c r="CF181" s="24">
        <f t="shared" si="121"/>
        <v>-2666666.666666667</v>
      </c>
      <c r="CG181" s="24">
        <f t="shared" si="121"/>
        <v>-2666666.666666667</v>
      </c>
      <c r="CH181" s="24">
        <f t="shared" si="121"/>
        <v>-2666666.666666667</v>
      </c>
      <c r="CI181" s="24">
        <f t="shared" si="121"/>
        <v>-2666666.666666667</v>
      </c>
      <c r="CJ181" s="24">
        <f t="shared" si="121"/>
        <v>-2666666.666666667</v>
      </c>
      <c r="CK181" s="24">
        <f t="shared" si="121"/>
        <v>-2666666.666666667</v>
      </c>
      <c r="CL181" s="24">
        <f t="shared" ref="CL181" si="122">-CL151*CL174</f>
        <v>-2666666.666666667</v>
      </c>
    </row>
    <row r="182" spans="2:90" x14ac:dyDescent="0.4">
      <c r="B182" s="152" t="str">
        <f>+B152</f>
        <v>Item 3</v>
      </c>
      <c r="C182" s="31"/>
      <c r="D182" s="31" t="s">
        <v>790</v>
      </c>
      <c r="E182" s="31" t="s">
        <v>906</v>
      </c>
      <c r="F182" s="31"/>
      <c r="G182" s="31"/>
      <c r="H182" s="31"/>
      <c r="I182" s="73"/>
      <c r="J182" s="73"/>
      <c r="K182" s="23">
        <f t="shared" si="112"/>
        <v>-1000000.0000000003</v>
      </c>
      <c r="L182" s="23">
        <f t="shared" si="112"/>
        <v>-2000000.0000000007</v>
      </c>
      <c r="M182" s="23">
        <f t="shared" si="112"/>
        <v>-4000000.0000000014</v>
      </c>
      <c r="N182" s="23">
        <f t="shared" si="112"/>
        <v>-8000000.0000000028</v>
      </c>
      <c r="O182" s="23">
        <f t="shared" si="112"/>
        <v>-16000000.000000006</v>
      </c>
      <c r="P182" s="23">
        <f t="shared" si="112"/>
        <v>-32000000.000000011</v>
      </c>
      <c r="R182" s="33"/>
      <c r="S182" s="24">
        <f t="shared" ref="S182" si="123">-S152*S175</f>
        <v>-83333.333333333343</v>
      </c>
      <c r="T182" s="24">
        <f t="shared" ref="T182:AX182" si="124">-T152*T175</f>
        <v>-83333.333333333343</v>
      </c>
      <c r="U182" s="24">
        <f t="shared" si="124"/>
        <v>-83333.333333333343</v>
      </c>
      <c r="V182" s="24">
        <f t="shared" si="124"/>
        <v>-83333.333333333343</v>
      </c>
      <c r="W182" s="24">
        <f t="shared" si="124"/>
        <v>-83333.333333333343</v>
      </c>
      <c r="X182" s="24">
        <f t="shared" si="124"/>
        <v>-83333.333333333343</v>
      </c>
      <c r="Y182" s="24">
        <f t="shared" si="124"/>
        <v>-83333.333333333343</v>
      </c>
      <c r="Z182" s="24">
        <f t="shared" si="124"/>
        <v>-83333.333333333343</v>
      </c>
      <c r="AA182" s="24">
        <f t="shared" si="124"/>
        <v>-83333.333333333343</v>
      </c>
      <c r="AB182" s="24">
        <f t="shared" si="124"/>
        <v>-83333.333333333343</v>
      </c>
      <c r="AC182" s="24">
        <f t="shared" si="124"/>
        <v>-83333.333333333343</v>
      </c>
      <c r="AD182" s="24">
        <f t="shared" si="124"/>
        <v>-83333.333333333343</v>
      </c>
      <c r="AE182" s="24">
        <f t="shared" si="124"/>
        <v>-166666.66666666669</v>
      </c>
      <c r="AF182" s="24">
        <f t="shared" si="124"/>
        <v>-166666.66666666669</v>
      </c>
      <c r="AG182" s="24">
        <f t="shared" si="124"/>
        <v>-166666.66666666669</v>
      </c>
      <c r="AH182" s="24">
        <f t="shared" si="124"/>
        <v>-166666.66666666669</v>
      </c>
      <c r="AI182" s="24">
        <f t="shared" si="124"/>
        <v>-166666.66666666669</v>
      </c>
      <c r="AJ182" s="24">
        <f t="shared" si="124"/>
        <v>-166666.66666666669</v>
      </c>
      <c r="AK182" s="24">
        <f t="shared" si="124"/>
        <v>-166666.66666666669</v>
      </c>
      <c r="AL182" s="24">
        <f t="shared" si="124"/>
        <v>-166666.66666666669</v>
      </c>
      <c r="AM182" s="24">
        <f t="shared" si="124"/>
        <v>-166666.66666666669</v>
      </c>
      <c r="AN182" s="24">
        <f t="shared" si="124"/>
        <v>-166666.66666666669</v>
      </c>
      <c r="AO182" s="24">
        <f t="shared" si="124"/>
        <v>-166666.66666666669</v>
      </c>
      <c r="AP182" s="24">
        <f t="shared" si="124"/>
        <v>-166666.66666666669</v>
      </c>
      <c r="AQ182" s="24">
        <f t="shared" si="124"/>
        <v>-333333.33333333337</v>
      </c>
      <c r="AR182" s="24">
        <f t="shared" si="124"/>
        <v>-333333.33333333337</v>
      </c>
      <c r="AS182" s="24">
        <f t="shared" si="124"/>
        <v>-333333.33333333337</v>
      </c>
      <c r="AT182" s="24">
        <f t="shared" si="124"/>
        <v>-333333.33333333337</v>
      </c>
      <c r="AU182" s="24">
        <f t="shared" si="124"/>
        <v>-333333.33333333337</v>
      </c>
      <c r="AV182" s="24">
        <f t="shared" si="124"/>
        <v>-333333.33333333337</v>
      </c>
      <c r="AW182" s="24">
        <f t="shared" si="124"/>
        <v>-333333.33333333337</v>
      </c>
      <c r="AX182" s="24">
        <f t="shared" si="124"/>
        <v>-333333.33333333337</v>
      </c>
      <c r="AY182" s="24">
        <f t="shared" ref="AY182:CD182" si="125">-AY152*AY175</f>
        <v>-333333.33333333337</v>
      </c>
      <c r="AZ182" s="24">
        <f t="shared" si="125"/>
        <v>-333333.33333333337</v>
      </c>
      <c r="BA182" s="24">
        <f t="shared" si="125"/>
        <v>-333333.33333333337</v>
      </c>
      <c r="BB182" s="24">
        <f t="shared" si="125"/>
        <v>-333333.33333333337</v>
      </c>
      <c r="BC182" s="24">
        <f t="shared" si="125"/>
        <v>-666666.66666666674</v>
      </c>
      <c r="BD182" s="24">
        <f t="shared" si="125"/>
        <v>-666666.66666666674</v>
      </c>
      <c r="BE182" s="24">
        <f t="shared" si="125"/>
        <v>-666666.66666666674</v>
      </c>
      <c r="BF182" s="24">
        <f t="shared" si="125"/>
        <v>-666666.66666666674</v>
      </c>
      <c r="BG182" s="24">
        <f t="shared" si="125"/>
        <v>-666666.66666666674</v>
      </c>
      <c r="BH182" s="24">
        <f t="shared" si="125"/>
        <v>-666666.66666666674</v>
      </c>
      <c r="BI182" s="24">
        <f t="shared" si="125"/>
        <v>-666666.66666666674</v>
      </c>
      <c r="BJ182" s="24">
        <f t="shared" si="125"/>
        <v>-666666.66666666674</v>
      </c>
      <c r="BK182" s="24">
        <f t="shared" si="125"/>
        <v>-666666.66666666674</v>
      </c>
      <c r="BL182" s="24">
        <f t="shared" si="125"/>
        <v>-666666.66666666674</v>
      </c>
      <c r="BM182" s="24">
        <f t="shared" si="125"/>
        <v>-666666.66666666674</v>
      </c>
      <c r="BN182" s="24">
        <f t="shared" si="125"/>
        <v>-666666.66666666674</v>
      </c>
      <c r="BO182" s="24">
        <f t="shared" si="125"/>
        <v>-1333333.3333333335</v>
      </c>
      <c r="BP182" s="24">
        <f t="shared" si="125"/>
        <v>-1333333.3333333335</v>
      </c>
      <c r="BQ182" s="24">
        <f t="shared" si="125"/>
        <v>-1333333.3333333335</v>
      </c>
      <c r="BR182" s="24">
        <f t="shared" si="125"/>
        <v>-1333333.3333333335</v>
      </c>
      <c r="BS182" s="24">
        <f t="shared" si="125"/>
        <v>-1333333.3333333335</v>
      </c>
      <c r="BT182" s="24">
        <f t="shared" si="125"/>
        <v>-1333333.3333333335</v>
      </c>
      <c r="BU182" s="24">
        <f t="shared" si="125"/>
        <v>-1333333.3333333335</v>
      </c>
      <c r="BV182" s="24">
        <f t="shared" si="125"/>
        <v>-1333333.3333333335</v>
      </c>
      <c r="BW182" s="24">
        <f t="shared" si="125"/>
        <v>-1333333.3333333335</v>
      </c>
      <c r="BX182" s="24">
        <f t="shared" si="125"/>
        <v>-1333333.3333333335</v>
      </c>
      <c r="BY182" s="24">
        <f t="shared" si="125"/>
        <v>-1333333.3333333335</v>
      </c>
      <c r="BZ182" s="24">
        <f t="shared" si="125"/>
        <v>-1333333.3333333335</v>
      </c>
      <c r="CA182" s="24">
        <f t="shared" si="125"/>
        <v>-2666666.666666667</v>
      </c>
      <c r="CB182" s="24">
        <f t="shared" si="125"/>
        <v>-2666666.666666667</v>
      </c>
      <c r="CC182" s="24">
        <f t="shared" si="125"/>
        <v>-2666666.666666667</v>
      </c>
      <c r="CD182" s="24">
        <f t="shared" si="125"/>
        <v>-2666666.666666667</v>
      </c>
      <c r="CE182" s="24">
        <f t="shared" ref="CE182:CK182" si="126">-CE152*CE175</f>
        <v>-2666666.666666667</v>
      </c>
      <c r="CF182" s="24">
        <f t="shared" si="126"/>
        <v>-2666666.666666667</v>
      </c>
      <c r="CG182" s="24">
        <f t="shared" si="126"/>
        <v>-2666666.666666667</v>
      </c>
      <c r="CH182" s="24">
        <f t="shared" si="126"/>
        <v>-2666666.666666667</v>
      </c>
      <c r="CI182" s="24">
        <f t="shared" si="126"/>
        <v>-2666666.666666667</v>
      </c>
      <c r="CJ182" s="24">
        <f t="shared" si="126"/>
        <v>-2666666.666666667</v>
      </c>
      <c r="CK182" s="24">
        <f t="shared" si="126"/>
        <v>-2666666.666666667</v>
      </c>
      <c r="CL182" s="24">
        <f t="shared" ref="CL182" si="127">-CL152*CL175</f>
        <v>-2666666.666666667</v>
      </c>
    </row>
    <row r="183" spans="2:90" x14ac:dyDescent="0.4">
      <c r="B183" s="152" t="str">
        <f>+B153</f>
        <v>Item 4</v>
      </c>
      <c r="C183" s="31"/>
      <c r="D183" s="31" t="s">
        <v>790</v>
      </c>
      <c r="E183" s="31" t="s">
        <v>906</v>
      </c>
      <c r="F183" s="31"/>
      <c r="G183" s="31"/>
      <c r="H183" s="31"/>
      <c r="I183" s="73"/>
      <c r="J183" s="73"/>
      <c r="K183" s="23">
        <f t="shared" si="112"/>
        <v>-1000000.0000000003</v>
      </c>
      <c r="L183" s="23">
        <f t="shared" si="112"/>
        <v>-2000000.0000000007</v>
      </c>
      <c r="M183" s="23">
        <f t="shared" si="112"/>
        <v>-4000000.0000000014</v>
      </c>
      <c r="N183" s="23">
        <f t="shared" si="112"/>
        <v>-8000000.0000000028</v>
      </c>
      <c r="O183" s="23">
        <f t="shared" si="112"/>
        <v>-16000000.000000006</v>
      </c>
      <c r="P183" s="23">
        <f t="shared" si="112"/>
        <v>-32000000.000000011</v>
      </c>
      <c r="R183" s="33"/>
      <c r="S183" s="24">
        <f t="shared" ref="S183" si="128">-S153*S176</f>
        <v>-83333.333333333343</v>
      </c>
      <c r="T183" s="24">
        <f t="shared" ref="T183:AX183" si="129">-T153*T176</f>
        <v>-83333.333333333343</v>
      </c>
      <c r="U183" s="24">
        <f t="shared" si="129"/>
        <v>-83333.333333333343</v>
      </c>
      <c r="V183" s="24">
        <f t="shared" si="129"/>
        <v>-83333.333333333343</v>
      </c>
      <c r="W183" s="24">
        <f t="shared" si="129"/>
        <v>-83333.333333333343</v>
      </c>
      <c r="X183" s="24">
        <f t="shared" si="129"/>
        <v>-83333.333333333343</v>
      </c>
      <c r="Y183" s="24">
        <f t="shared" si="129"/>
        <v>-83333.333333333343</v>
      </c>
      <c r="Z183" s="24">
        <f t="shared" si="129"/>
        <v>-83333.333333333343</v>
      </c>
      <c r="AA183" s="24">
        <f t="shared" si="129"/>
        <v>-83333.333333333343</v>
      </c>
      <c r="AB183" s="24">
        <f t="shared" si="129"/>
        <v>-83333.333333333343</v>
      </c>
      <c r="AC183" s="24">
        <f t="shared" si="129"/>
        <v>-83333.333333333343</v>
      </c>
      <c r="AD183" s="24">
        <f t="shared" si="129"/>
        <v>-83333.333333333343</v>
      </c>
      <c r="AE183" s="24">
        <f t="shared" si="129"/>
        <v>-166666.66666666669</v>
      </c>
      <c r="AF183" s="24">
        <f t="shared" si="129"/>
        <v>-166666.66666666669</v>
      </c>
      <c r="AG183" s="24">
        <f t="shared" si="129"/>
        <v>-166666.66666666669</v>
      </c>
      <c r="AH183" s="24">
        <f t="shared" si="129"/>
        <v>-166666.66666666669</v>
      </c>
      <c r="AI183" s="24">
        <f t="shared" si="129"/>
        <v>-166666.66666666669</v>
      </c>
      <c r="AJ183" s="24">
        <f t="shared" si="129"/>
        <v>-166666.66666666669</v>
      </c>
      <c r="AK183" s="24">
        <f t="shared" si="129"/>
        <v>-166666.66666666669</v>
      </c>
      <c r="AL183" s="24">
        <f t="shared" si="129"/>
        <v>-166666.66666666669</v>
      </c>
      <c r="AM183" s="24">
        <f t="shared" si="129"/>
        <v>-166666.66666666669</v>
      </c>
      <c r="AN183" s="24">
        <f t="shared" si="129"/>
        <v>-166666.66666666669</v>
      </c>
      <c r="AO183" s="24">
        <f t="shared" si="129"/>
        <v>-166666.66666666669</v>
      </c>
      <c r="AP183" s="24">
        <f t="shared" si="129"/>
        <v>-166666.66666666669</v>
      </c>
      <c r="AQ183" s="24">
        <f t="shared" si="129"/>
        <v>-333333.33333333337</v>
      </c>
      <c r="AR183" s="24">
        <f t="shared" si="129"/>
        <v>-333333.33333333337</v>
      </c>
      <c r="AS183" s="24">
        <f t="shared" si="129"/>
        <v>-333333.33333333337</v>
      </c>
      <c r="AT183" s="24">
        <f t="shared" si="129"/>
        <v>-333333.33333333337</v>
      </c>
      <c r="AU183" s="24">
        <f t="shared" si="129"/>
        <v>-333333.33333333337</v>
      </c>
      <c r="AV183" s="24">
        <f t="shared" si="129"/>
        <v>-333333.33333333337</v>
      </c>
      <c r="AW183" s="24">
        <f t="shared" si="129"/>
        <v>-333333.33333333337</v>
      </c>
      <c r="AX183" s="24">
        <f t="shared" si="129"/>
        <v>-333333.33333333337</v>
      </c>
      <c r="AY183" s="24">
        <f t="shared" ref="AY183:CD183" si="130">-AY153*AY176</f>
        <v>-333333.33333333337</v>
      </c>
      <c r="AZ183" s="24">
        <f t="shared" si="130"/>
        <v>-333333.33333333337</v>
      </c>
      <c r="BA183" s="24">
        <f t="shared" si="130"/>
        <v>-333333.33333333337</v>
      </c>
      <c r="BB183" s="24">
        <f t="shared" si="130"/>
        <v>-333333.33333333337</v>
      </c>
      <c r="BC183" s="24">
        <f t="shared" si="130"/>
        <v>-666666.66666666674</v>
      </c>
      <c r="BD183" s="24">
        <f t="shared" si="130"/>
        <v>-666666.66666666674</v>
      </c>
      <c r="BE183" s="24">
        <f t="shared" si="130"/>
        <v>-666666.66666666674</v>
      </c>
      <c r="BF183" s="24">
        <f t="shared" si="130"/>
        <v>-666666.66666666674</v>
      </c>
      <c r="BG183" s="24">
        <f t="shared" si="130"/>
        <v>-666666.66666666674</v>
      </c>
      <c r="BH183" s="24">
        <f t="shared" si="130"/>
        <v>-666666.66666666674</v>
      </c>
      <c r="BI183" s="24">
        <f t="shared" si="130"/>
        <v>-666666.66666666674</v>
      </c>
      <c r="BJ183" s="24">
        <f t="shared" si="130"/>
        <v>-666666.66666666674</v>
      </c>
      <c r="BK183" s="24">
        <f t="shared" si="130"/>
        <v>-666666.66666666674</v>
      </c>
      <c r="BL183" s="24">
        <f t="shared" si="130"/>
        <v>-666666.66666666674</v>
      </c>
      <c r="BM183" s="24">
        <f t="shared" si="130"/>
        <v>-666666.66666666674</v>
      </c>
      <c r="BN183" s="24">
        <f t="shared" si="130"/>
        <v>-666666.66666666674</v>
      </c>
      <c r="BO183" s="24">
        <f t="shared" si="130"/>
        <v>-1333333.3333333335</v>
      </c>
      <c r="BP183" s="24">
        <f t="shared" si="130"/>
        <v>-1333333.3333333335</v>
      </c>
      <c r="BQ183" s="24">
        <f t="shared" si="130"/>
        <v>-1333333.3333333335</v>
      </c>
      <c r="BR183" s="24">
        <f t="shared" si="130"/>
        <v>-1333333.3333333335</v>
      </c>
      <c r="BS183" s="24">
        <f t="shared" si="130"/>
        <v>-1333333.3333333335</v>
      </c>
      <c r="BT183" s="24">
        <f t="shared" si="130"/>
        <v>-1333333.3333333335</v>
      </c>
      <c r="BU183" s="24">
        <f t="shared" si="130"/>
        <v>-1333333.3333333335</v>
      </c>
      <c r="BV183" s="24">
        <f t="shared" si="130"/>
        <v>-1333333.3333333335</v>
      </c>
      <c r="BW183" s="24">
        <f t="shared" si="130"/>
        <v>-1333333.3333333335</v>
      </c>
      <c r="BX183" s="24">
        <f t="shared" si="130"/>
        <v>-1333333.3333333335</v>
      </c>
      <c r="BY183" s="24">
        <f t="shared" si="130"/>
        <v>-1333333.3333333335</v>
      </c>
      <c r="BZ183" s="24">
        <f t="shared" si="130"/>
        <v>-1333333.3333333335</v>
      </c>
      <c r="CA183" s="24">
        <f t="shared" si="130"/>
        <v>-2666666.666666667</v>
      </c>
      <c r="CB183" s="24">
        <f t="shared" si="130"/>
        <v>-2666666.666666667</v>
      </c>
      <c r="CC183" s="24">
        <f t="shared" si="130"/>
        <v>-2666666.666666667</v>
      </c>
      <c r="CD183" s="24">
        <f t="shared" si="130"/>
        <v>-2666666.666666667</v>
      </c>
      <c r="CE183" s="24">
        <f t="shared" ref="CE183:CK183" si="131">-CE153*CE176</f>
        <v>-2666666.666666667</v>
      </c>
      <c r="CF183" s="24">
        <f t="shared" si="131"/>
        <v>-2666666.666666667</v>
      </c>
      <c r="CG183" s="24">
        <f t="shared" si="131"/>
        <v>-2666666.666666667</v>
      </c>
      <c r="CH183" s="24">
        <f t="shared" si="131"/>
        <v>-2666666.666666667</v>
      </c>
      <c r="CI183" s="24">
        <f t="shared" si="131"/>
        <v>-2666666.666666667</v>
      </c>
      <c r="CJ183" s="24">
        <f t="shared" si="131"/>
        <v>-2666666.666666667</v>
      </c>
      <c r="CK183" s="24">
        <f t="shared" si="131"/>
        <v>-2666666.666666667</v>
      </c>
      <c r="CL183" s="24">
        <f t="shared" ref="CL183" si="132">-CL153*CL176</f>
        <v>-2666666.666666667</v>
      </c>
    </row>
    <row r="184" spans="2:90" x14ac:dyDescent="0.4">
      <c r="B184" s="152" t="str">
        <f>+B154</f>
        <v>Item 5</v>
      </c>
      <c r="C184" s="31"/>
      <c r="D184" s="31" t="s">
        <v>790</v>
      </c>
      <c r="E184" s="31" t="s">
        <v>906</v>
      </c>
      <c r="F184" s="31"/>
      <c r="G184" s="31"/>
      <c r="H184" s="31"/>
      <c r="I184" s="73"/>
      <c r="J184" s="73"/>
      <c r="K184" s="246">
        <f t="shared" si="112"/>
        <v>-1000000.0000000003</v>
      </c>
      <c r="L184" s="246">
        <f t="shared" si="112"/>
        <v>-2000000.0000000007</v>
      </c>
      <c r="M184" s="246">
        <f t="shared" si="112"/>
        <v>-4000000.0000000014</v>
      </c>
      <c r="N184" s="246">
        <f t="shared" si="112"/>
        <v>-8000000.0000000028</v>
      </c>
      <c r="O184" s="246">
        <f t="shared" si="112"/>
        <v>-16000000.000000006</v>
      </c>
      <c r="P184" s="246">
        <f t="shared" si="112"/>
        <v>-32000000.000000011</v>
      </c>
      <c r="R184" s="33"/>
      <c r="S184" s="132">
        <f t="shared" ref="S184" si="133">-S154*S177</f>
        <v>-83333.333333333343</v>
      </c>
      <c r="T184" s="132">
        <f t="shared" ref="T184:AX184" si="134">-T154*T177</f>
        <v>-83333.333333333343</v>
      </c>
      <c r="U184" s="132">
        <f t="shared" si="134"/>
        <v>-83333.333333333343</v>
      </c>
      <c r="V184" s="132">
        <f t="shared" si="134"/>
        <v>-83333.333333333343</v>
      </c>
      <c r="W184" s="132">
        <f t="shared" si="134"/>
        <v>-83333.333333333343</v>
      </c>
      <c r="X184" s="132">
        <f t="shared" si="134"/>
        <v>-83333.333333333343</v>
      </c>
      <c r="Y184" s="132">
        <f t="shared" si="134"/>
        <v>-83333.333333333343</v>
      </c>
      <c r="Z184" s="132">
        <f t="shared" si="134"/>
        <v>-83333.333333333343</v>
      </c>
      <c r="AA184" s="132">
        <f t="shared" si="134"/>
        <v>-83333.333333333343</v>
      </c>
      <c r="AB184" s="132">
        <f t="shared" si="134"/>
        <v>-83333.333333333343</v>
      </c>
      <c r="AC184" s="132">
        <f t="shared" si="134"/>
        <v>-83333.333333333343</v>
      </c>
      <c r="AD184" s="132">
        <f t="shared" si="134"/>
        <v>-83333.333333333343</v>
      </c>
      <c r="AE184" s="132">
        <f t="shared" si="134"/>
        <v>-166666.66666666669</v>
      </c>
      <c r="AF184" s="132">
        <f t="shared" si="134"/>
        <v>-166666.66666666669</v>
      </c>
      <c r="AG184" s="132">
        <f t="shared" si="134"/>
        <v>-166666.66666666669</v>
      </c>
      <c r="AH184" s="132">
        <f t="shared" si="134"/>
        <v>-166666.66666666669</v>
      </c>
      <c r="AI184" s="132">
        <f t="shared" si="134"/>
        <v>-166666.66666666669</v>
      </c>
      <c r="AJ184" s="132">
        <f t="shared" si="134"/>
        <v>-166666.66666666669</v>
      </c>
      <c r="AK184" s="132">
        <f t="shared" si="134"/>
        <v>-166666.66666666669</v>
      </c>
      <c r="AL184" s="132">
        <f t="shared" si="134"/>
        <v>-166666.66666666669</v>
      </c>
      <c r="AM184" s="132">
        <f t="shared" si="134"/>
        <v>-166666.66666666669</v>
      </c>
      <c r="AN184" s="132">
        <f t="shared" si="134"/>
        <v>-166666.66666666669</v>
      </c>
      <c r="AO184" s="132">
        <f t="shared" si="134"/>
        <v>-166666.66666666669</v>
      </c>
      <c r="AP184" s="132">
        <f t="shared" si="134"/>
        <v>-166666.66666666669</v>
      </c>
      <c r="AQ184" s="132">
        <f t="shared" si="134"/>
        <v>-333333.33333333337</v>
      </c>
      <c r="AR184" s="132">
        <f t="shared" si="134"/>
        <v>-333333.33333333337</v>
      </c>
      <c r="AS184" s="132">
        <f t="shared" si="134"/>
        <v>-333333.33333333337</v>
      </c>
      <c r="AT184" s="132">
        <f t="shared" si="134"/>
        <v>-333333.33333333337</v>
      </c>
      <c r="AU184" s="132">
        <f t="shared" si="134"/>
        <v>-333333.33333333337</v>
      </c>
      <c r="AV184" s="132">
        <f t="shared" si="134"/>
        <v>-333333.33333333337</v>
      </c>
      <c r="AW184" s="132">
        <f t="shared" si="134"/>
        <v>-333333.33333333337</v>
      </c>
      <c r="AX184" s="132">
        <f t="shared" si="134"/>
        <v>-333333.33333333337</v>
      </c>
      <c r="AY184" s="132">
        <f t="shared" ref="AY184:CD184" si="135">-AY154*AY177</f>
        <v>-333333.33333333337</v>
      </c>
      <c r="AZ184" s="132">
        <f t="shared" si="135"/>
        <v>-333333.33333333337</v>
      </c>
      <c r="BA184" s="132">
        <f t="shared" si="135"/>
        <v>-333333.33333333337</v>
      </c>
      <c r="BB184" s="132">
        <f t="shared" si="135"/>
        <v>-333333.33333333337</v>
      </c>
      <c r="BC184" s="132">
        <f t="shared" si="135"/>
        <v>-666666.66666666674</v>
      </c>
      <c r="BD184" s="132">
        <f t="shared" si="135"/>
        <v>-666666.66666666674</v>
      </c>
      <c r="BE184" s="132">
        <f t="shared" si="135"/>
        <v>-666666.66666666674</v>
      </c>
      <c r="BF184" s="132">
        <f t="shared" si="135"/>
        <v>-666666.66666666674</v>
      </c>
      <c r="BG184" s="132">
        <f t="shared" si="135"/>
        <v>-666666.66666666674</v>
      </c>
      <c r="BH184" s="132">
        <f t="shared" si="135"/>
        <v>-666666.66666666674</v>
      </c>
      <c r="BI184" s="132">
        <f t="shared" si="135"/>
        <v>-666666.66666666674</v>
      </c>
      <c r="BJ184" s="132">
        <f t="shared" si="135"/>
        <v>-666666.66666666674</v>
      </c>
      <c r="BK184" s="132">
        <f t="shared" si="135"/>
        <v>-666666.66666666674</v>
      </c>
      <c r="BL184" s="132">
        <f t="shared" si="135"/>
        <v>-666666.66666666674</v>
      </c>
      <c r="BM184" s="132">
        <f t="shared" si="135"/>
        <v>-666666.66666666674</v>
      </c>
      <c r="BN184" s="132">
        <f t="shared" si="135"/>
        <v>-666666.66666666674</v>
      </c>
      <c r="BO184" s="132">
        <f t="shared" si="135"/>
        <v>-1333333.3333333335</v>
      </c>
      <c r="BP184" s="132">
        <f t="shared" si="135"/>
        <v>-1333333.3333333335</v>
      </c>
      <c r="BQ184" s="132">
        <f t="shared" si="135"/>
        <v>-1333333.3333333335</v>
      </c>
      <c r="BR184" s="132">
        <f t="shared" si="135"/>
        <v>-1333333.3333333335</v>
      </c>
      <c r="BS184" s="132">
        <f t="shared" si="135"/>
        <v>-1333333.3333333335</v>
      </c>
      <c r="BT184" s="132">
        <f t="shared" si="135"/>
        <v>-1333333.3333333335</v>
      </c>
      <c r="BU184" s="132">
        <f t="shared" si="135"/>
        <v>-1333333.3333333335</v>
      </c>
      <c r="BV184" s="132">
        <f t="shared" si="135"/>
        <v>-1333333.3333333335</v>
      </c>
      <c r="BW184" s="132">
        <f t="shared" si="135"/>
        <v>-1333333.3333333335</v>
      </c>
      <c r="BX184" s="132">
        <f t="shared" si="135"/>
        <v>-1333333.3333333335</v>
      </c>
      <c r="BY184" s="132">
        <f t="shared" si="135"/>
        <v>-1333333.3333333335</v>
      </c>
      <c r="BZ184" s="132">
        <f t="shared" si="135"/>
        <v>-1333333.3333333335</v>
      </c>
      <c r="CA184" s="132">
        <f t="shared" si="135"/>
        <v>-2666666.666666667</v>
      </c>
      <c r="CB184" s="132">
        <f t="shared" si="135"/>
        <v>-2666666.666666667</v>
      </c>
      <c r="CC184" s="132">
        <f t="shared" si="135"/>
        <v>-2666666.666666667</v>
      </c>
      <c r="CD184" s="132">
        <f t="shared" si="135"/>
        <v>-2666666.666666667</v>
      </c>
      <c r="CE184" s="132">
        <f t="shared" ref="CE184:CK184" si="136">-CE154*CE177</f>
        <v>-2666666.666666667</v>
      </c>
      <c r="CF184" s="132">
        <f t="shared" si="136"/>
        <v>-2666666.666666667</v>
      </c>
      <c r="CG184" s="132">
        <f t="shared" si="136"/>
        <v>-2666666.666666667</v>
      </c>
      <c r="CH184" s="132">
        <f t="shared" si="136"/>
        <v>-2666666.666666667</v>
      </c>
      <c r="CI184" s="132">
        <f t="shared" si="136"/>
        <v>-2666666.666666667</v>
      </c>
      <c r="CJ184" s="132">
        <f t="shared" si="136"/>
        <v>-2666666.666666667</v>
      </c>
      <c r="CK184" s="132">
        <f t="shared" si="136"/>
        <v>-2666666.666666667</v>
      </c>
      <c r="CL184" s="132">
        <f t="shared" ref="CL184" si="137">-CL154*CL177</f>
        <v>-2666666.666666667</v>
      </c>
    </row>
    <row r="185" spans="2:90" x14ac:dyDescent="0.4">
      <c r="B185" s="121" t="s">
        <v>781</v>
      </c>
      <c r="C185" s="31" t="s">
        <v>203</v>
      </c>
      <c r="D185" s="31" t="s">
        <v>790</v>
      </c>
      <c r="E185" s="31" t="s">
        <v>906</v>
      </c>
      <c r="F185" s="31"/>
      <c r="G185" s="31"/>
      <c r="H185" s="31"/>
      <c r="I185" s="73"/>
      <c r="J185" s="73"/>
      <c r="K185" s="33">
        <f t="shared" si="112"/>
        <v>-5000000.0000000019</v>
      </c>
      <c r="L185" s="33">
        <f t="shared" si="112"/>
        <v>-10000000.000000004</v>
      </c>
      <c r="M185" s="33">
        <f t="shared" si="112"/>
        <v>-20000000.000000007</v>
      </c>
      <c r="N185" s="33">
        <f t="shared" si="112"/>
        <v>-40000000.000000015</v>
      </c>
      <c r="O185" s="33">
        <f t="shared" si="112"/>
        <v>-80000000.00000003</v>
      </c>
      <c r="P185" s="33">
        <f t="shared" si="112"/>
        <v>-160000000.00000006</v>
      </c>
      <c r="R185" s="33"/>
      <c r="S185" s="33">
        <f t="shared" ref="S185" si="138">SUM(S180:S184)</f>
        <v>-416666.66666666674</v>
      </c>
      <c r="T185" s="33">
        <f t="shared" ref="T185:AX185" si="139">SUM(T180:T184)</f>
        <v>-416666.66666666674</v>
      </c>
      <c r="U185" s="33">
        <f t="shared" si="139"/>
        <v>-416666.66666666674</v>
      </c>
      <c r="V185" s="33">
        <f t="shared" si="139"/>
        <v>-416666.66666666674</v>
      </c>
      <c r="W185" s="33">
        <f t="shared" si="139"/>
        <v>-416666.66666666674</v>
      </c>
      <c r="X185" s="33">
        <f t="shared" si="139"/>
        <v>-416666.66666666674</v>
      </c>
      <c r="Y185" s="33">
        <f t="shared" si="139"/>
        <v>-416666.66666666674</v>
      </c>
      <c r="Z185" s="33">
        <f t="shared" si="139"/>
        <v>-416666.66666666674</v>
      </c>
      <c r="AA185" s="33">
        <f t="shared" si="139"/>
        <v>-416666.66666666674</v>
      </c>
      <c r="AB185" s="33">
        <f t="shared" si="139"/>
        <v>-416666.66666666674</v>
      </c>
      <c r="AC185" s="33">
        <f t="shared" si="139"/>
        <v>-416666.66666666674</v>
      </c>
      <c r="AD185" s="33">
        <f t="shared" si="139"/>
        <v>-416666.66666666674</v>
      </c>
      <c r="AE185" s="33">
        <f t="shared" si="139"/>
        <v>-833333.33333333349</v>
      </c>
      <c r="AF185" s="33">
        <f t="shared" si="139"/>
        <v>-833333.33333333349</v>
      </c>
      <c r="AG185" s="33">
        <f t="shared" si="139"/>
        <v>-833333.33333333349</v>
      </c>
      <c r="AH185" s="33">
        <f t="shared" si="139"/>
        <v>-833333.33333333349</v>
      </c>
      <c r="AI185" s="33">
        <f t="shared" si="139"/>
        <v>-833333.33333333349</v>
      </c>
      <c r="AJ185" s="33">
        <f t="shared" si="139"/>
        <v>-833333.33333333349</v>
      </c>
      <c r="AK185" s="33">
        <f t="shared" si="139"/>
        <v>-833333.33333333349</v>
      </c>
      <c r="AL185" s="33">
        <f t="shared" si="139"/>
        <v>-833333.33333333349</v>
      </c>
      <c r="AM185" s="33">
        <f t="shared" si="139"/>
        <v>-833333.33333333349</v>
      </c>
      <c r="AN185" s="33">
        <f t="shared" si="139"/>
        <v>-833333.33333333349</v>
      </c>
      <c r="AO185" s="33">
        <f t="shared" si="139"/>
        <v>-833333.33333333349</v>
      </c>
      <c r="AP185" s="33">
        <f t="shared" si="139"/>
        <v>-833333.33333333349</v>
      </c>
      <c r="AQ185" s="33">
        <f t="shared" si="139"/>
        <v>-1666666.666666667</v>
      </c>
      <c r="AR185" s="33">
        <f t="shared" si="139"/>
        <v>-1666666.666666667</v>
      </c>
      <c r="AS185" s="33">
        <f t="shared" si="139"/>
        <v>-1666666.666666667</v>
      </c>
      <c r="AT185" s="33">
        <f t="shared" si="139"/>
        <v>-1666666.666666667</v>
      </c>
      <c r="AU185" s="33">
        <f t="shared" si="139"/>
        <v>-1666666.666666667</v>
      </c>
      <c r="AV185" s="33">
        <f t="shared" si="139"/>
        <v>-1666666.666666667</v>
      </c>
      <c r="AW185" s="33">
        <f t="shared" si="139"/>
        <v>-1666666.666666667</v>
      </c>
      <c r="AX185" s="33">
        <f t="shared" si="139"/>
        <v>-1666666.666666667</v>
      </c>
      <c r="AY185" s="33">
        <f t="shared" ref="AY185:CD185" si="140">SUM(AY180:AY184)</f>
        <v>-1666666.666666667</v>
      </c>
      <c r="AZ185" s="33">
        <f t="shared" si="140"/>
        <v>-1666666.666666667</v>
      </c>
      <c r="BA185" s="33">
        <f t="shared" si="140"/>
        <v>-1666666.666666667</v>
      </c>
      <c r="BB185" s="33">
        <f t="shared" si="140"/>
        <v>-1666666.666666667</v>
      </c>
      <c r="BC185" s="33">
        <f t="shared" si="140"/>
        <v>-3333333.333333334</v>
      </c>
      <c r="BD185" s="33">
        <f t="shared" si="140"/>
        <v>-3333333.333333334</v>
      </c>
      <c r="BE185" s="33">
        <f t="shared" si="140"/>
        <v>-3333333.333333334</v>
      </c>
      <c r="BF185" s="33">
        <f t="shared" si="140"/>
        <v>-3333333.333333334</v>
      </c>
      <c r="BG185" s="33">
        <f t="shared" si="140"/>
        <v>-3333333.333333334</v>
      </c>
      <c r="BH185" s="33">
        <f t="shared" si="140"/>
        <v>-3333333.333333334</v>
      </c>
      <c r="BI185" s="33">
        <f t="shared" si="140"/>
        <v>-3333333.333333334</v>
      </c>
      <c r="BJ185" s="33">
        <f t="shared" si="140"/>
        <v>-3333333.333333334</v>
      </c>
      <c r="BK185" s="33">
        <f t="shared" si="140"/>
        <v>-3333333.333333334</v>
      </c>
      <c r="BL185" s="33">
        <f t="shared" si="140"/>
        <v>-3333333.333333334</v>
      </c>
      <c r="BM185" s="33">
        <f t="shared" si="140"/>
        <v>-3333333.333333334</v>
      </c>
      <c r="BN185" s="33">
        <f t="shared" si="140"/>
        <v>-3333333.333333334</v>
      </c>
      <c r="BO185" s="33">
        <f t="shared" si="140"/>
        <v>-6666666.6666666679</v>
      </c>
      <c r="BP185" s="33">
        <f t="shared" si="140"/>
        <v>-6666666.6666666679</v>
      </c>
      <c r="BQ185" s="33">
        <f t="shared" si="140"/>
        <v>-6666666.6666666679</v>
      </c>
      <c r="BR185" s="33">
        <f t="shared" si="140"/>
        <v>-6666666.6666666679</v>
      </c>
      <c r="BS185" s="33">
        <f t="shared" si="140"/>
        <v>-6666666.6666666679</v>
      </c>
      <c r="BT185" s="33">
        <f t="shared" si="140"/>
        <v>-6666666.6666666679</v>
      </c>
      <c r="BU185" s="33">
        <f t="shared" si="140"/>
        <v>-6666666.6666666679</v>
      </c>
      <c r="BV185" s="33">
        <f t="shared" si="140"/>
        <v>-6666666.6666666679</v>
      </c>
      <c r="BW185" s="33">
        <f t="shared" si="140"/>
        <v>-6666666.6666666679</v>
      </c>
      <c r="BX185" s="33">
        <f t="shared" si="140"/>
        <v>-6666666.6666666679</v>
      </c>
      <c r="BY185" s="33">
        <f t="shared" si="140"/>
        <v>-6666666.6666666679</v>
      </c>
      <c r="BZ185" s="33">
        <f t="shared" si="140"/>
        <v>-6666666.6666666679</v>
      </c>
      <c r="CA185" s="33">
        <f t="shared" si="140"/>
        <v>-13333333.333333336</v>
      </c>
      <c r="CB185" s="33">
        <f t="shared" si="140"/>
        <v>-13333333.333333336</v>
      </c>
      <c r="CC185" s="33">
        <f t="shared" si="140"/>
        <v>-13333333.333333336</v>
      </c>
      <c r="CD185" s="33">
        <f t="shared" si="140"/>
        <v>-13333333.333333336</v>
      </c>
      <c r="CE185" s="33">
        <f t="shared" ref="CE185:CK185" si="141">SUM(CE180:CE184)</f>
        <v>-13333333.333333336</v>
      </c>
      <c r="CF185" s="33">
        <f t="shared" si="141"/>
        <v>-13333333.333333336</v>
      </c>
      <c r="CG185" s="33">
        <f t="shared" si="141"/>
        <v>-13333333.333333336</v>
      </c>
      <c r="CH185" s="33">
        <f t="shared" si="141"/>
        <v>-13333333.333333336</v>
      </c>
      <c r="CI185" s="33">
        <f t="shared" si="141"/>
        <v>-13333333.333333336</v>
      </c>
      <c r="CJ185" s="33">
        <f t="shared" si="141"/>
        <v>-13333333.333333336</v>
      </c>
      <c r="CK185" s="33">
        <f t="shared" si="141"/>
        <v>-13333333.333333336</v>
      </c>
      <c r="CL185" s="33">
        <f t="shared" ref="CL185" si="142">SUM(CL180:CL184)</f>
        <v>-13333333.333333336</v>
      </c>
    </row>
    <row r="186" spans="2:90" x14ac:dyDescent="0.4">
      <c r="B186" s="121"/>
      <c r="C186" s="31"/>
      <c r="D186" s="31" t="s">
        <v>790</v>
      </c>
      <c r="E186" s="31" t="s">
        <v>906</v>
      </c>
      <c r="F186" s="31"/>
      <c r="G186" s="31"/>
      <c r="H186" s="31"/>
      <c r="I186" s="73"/>
      <c r="J186" s="73"/>
      <c r="K186" s="38"/>
      <c r="L186" s="38"/>
      <c r="M186" s="38"/>
      <c r="N186" s="38"/>
      <c r="O186" s="38"/>
      <c r="P186" s="38"/>
      <c r="R186" s="33"/>
      <c r="S186" s="38"/>
      <c r="T186" s="38"/>
      <c r="U186" s="38"/>
      <c r="V186" s="38"/>
      <c r="W186" s="38"/>
      <c r="X186" s="38"/>
      <c r="Y186" s="38"/>
      <c r="Z186" s="38"/>
      <c r="AA186" s="38"/>
      <c r="AB186" s="38"/>
      <c r="AC186" s="38"/>
      <c r="AD186" s="38"/>
      <c r="AE186" s="38"/>
      <c r="AF186" s="38"/>
      <c r="AG186" s="38"/>
      <c r="AH186" s="38"/>
      <c r="AI186" s="38"/>
      <c r="AJ186" s="38"/>
      <c r="AK186" s="38"/>
      <c r="AL186" s="38"/>
      <c r="AM186" s="38"/>
      <c r="AN186" s="38"/>
      <c r="AO186" s="38"/>
      <c r="AP186" s="38"/>
      <c r="AQ186" s="38"/>
      <c r="AR186" s="38"/>
      <c r="AS186" s="38"/>
      <c r="AT186" s="38"/>
      <c r="AU186" s="38"/>
      <c r="AV186" s="38"/>
      <c r="AW186" s="38"/>
      <c r="AX186" s="38"/>
      <c r="AY186" s="38"/>
      <c r="AZ186" s="38"/>
      <c r="BA186" s="38"/>
      <c r="BB186" s="38"/>
      <c r="BC186" s="38"/>
      <c r="BD186" s="38"/>
      <c r="BE186" s="38"/>
      <c r="BF186" s="38"/>
      <c r="BG186" s="38"/>
      <c r="BH186" s="38"/>
      <c r="BI186" s="38"/>
      <c r="BJ186" s="38"/>
      <c r="BK186" s="38"/>
      <c r="BL186" s="38"/>
      <c r="BM186" s="38"/>
      <c r="BN186" s="38"/>
      <c r="BO186" s="38"/>
      <c r="BP186" s="38"/>
      <c r="BQ186" s="38"/>
      <c r="BR186" s="38"/>
      <c r="BS186" s="38"/>
      <c r="BT186" s="38"/>
      <c r="BU186" s="38"/>
      <c r="BV186" s="38"/>
      <c r="BW186" s="38"/>
      <c r="BX186" s="38"/>
      <c r="BY186" s="38"/>
      <c r="BZ186" s="38"/>
      <c r="CA186" s="38"/>
      <c r="CB186" s="38"/>
      <c r="CC186" s="38"/>
      <c r="CD186" s="38"/>
      <c r="CE186" s="38"/>
      <c r="CF186" s="38"/>
      <c r="CG186" s="38"/>
      <c r="CH186" s="38"/>
      <c r="CI186" s="38"/>
      <c r="CJ186" s="38"/>
      <c r="CK186" s="38"/>
      <c r="CL186" s="38"/>
    </row>
    <row r="187" spans="2:90" x14ac:dyDescent="0.4">
      <c r="B187" s="121" t="s">
        <v>782</v>
      </c>
      <c r="C187" s="31"/>
      <c r="D187" s="31" t="s">
        <v>790</v>
      </c>
      <c r="E187" s="31" t="s">
        <v>906</v>
      </c>
      <c r="F187" s="31"/>
      <c r="G187" s="31"/>
      <c r="H187" s="31"/>
      <c r="I187" s="73"/>
      <c r="J187" s="73"/>
      <c r="K187" s="33">
        <f t="shared" ref="K187:P187" si="143">SUMIF($3:$3,K$2,187:187)</f>
        <v>0</v>
      </c>
      <c r="L187" s="33">
        <f t="shared" si="143"/>
        <v>0</v>
      </c>
      <c r="M187" s="33">
        <f t="shared" si="143"/>
        <v>0</v>
      </c>
      <c r="N187" s="33">
        <f t="shared" si="143"/>
        <v>0</v>
      </c>
      <c r="O187" s="33">
        <f t="shared" si="143"/>
        <v>0</v>
      </c>
      <c r="P187" s="33">
        <f t="shared" si="143"/>
        <v>0</v>
      </c>
      <c r="R187" s="33"/>
      <c r="S187" s="33">
        <f t="shared" ref="S187" si="144">+S170+S185</f>
        <v>0</v>
      </c>
      <c r="T187" s="33">
        <f t="shared" ref="T187:AX187" si="145">+T170+T185</f>
        <v>0</v>
      </c>
      <c r="U187" s="33">
        <f t="shared" si="145"/>
        <v>0</v>
      </c>
      <c r="V187" s="33">
        <f t="shared" si="145"/>
        <v>0</v>
      </c>
      <c r="W187" s="33">
        <f t="shared" si="145"/>
        <v>0</v>
      </c>
      <c r="X187" s="33">
        <f t="shared" si="145"/>
        <v>0</v>
      </c>
      <c r="Y187" s="33">
        <f t="shared" si="145"/>
        <v>0</v>
      </c>
      <c r="Z187" s="33">
        <f t="shared" si="145"/>
        <v>0</v>
      </c>
      <c r="AA187" s="33">
        <f t="shared" si="145"/>
        <v>0</v>
      </c>
      <c r="AB187" s="33">
        <f t="shared" si="145"/>
        <v>0</v>
      </c>
      <c r="AC187" s="33">
        <f t="shared" si="145"/>
        <v>0</v>
      </c>
      <c r="AD187" s="33">
        <f t="shared" si="145"/>
        <v>0</v>
      </c>
      <c r="AE187" s="33">
        <f t="shared" si="145"/>
        <v>0</v>
      </c>
      <c r="AF187" s="33">
        <f t="shared" si="145"/>
        <v>0</v>
      </c>
      <c r="AG187" s="33">
        <f t="shared" si="145"/>
        <v>0</v>
      </c>
      <c r="AH187" s="33">
        <f t="shared" si="145"/>
        <v>0</v>
      </c>
      <c r="AI187" s="33">
        <f t="shared" si="145"/>
        <v>0</v>
      </c>
      <c r="AJ187" s="33">
        <f t="shared" si="145"/>
        <v>0</v>
      </c>
      <c r="AK187" s="33">
        <f t="shared" si="145"/>
        <v>0</v>
      </c>
      <c r="AL187" s="33">
        <f t="shared" si="145"/>
        <v>0</v>
      </c>
      <c r="AM187" s="33">
        <f t="shared" si="145"/>
        <v>0</v>
      </c>
      <c r="AN187" s="33">
        <f t="shared" si="145"/>
        <v>0</v>
      </c>
      <c r="AO187" s="33">
        <f t="shared" si="145"/>
        <v>0</v>
      </c>
      <c r="AP187" s="33">
        <f t="shared" si="145"/>
        <v>0</v>
      </c>
      <c r="AQ187" s="33">
        <f t="shared" si="145"/>
        <v>0</v>
      </c>
      <c r="AR187" s="33">
        <f t="shared" si="145"/>
        <v>0</v>
      </c>
      <c r="AS187" s="33">
        <f t="shared" si="145"/>
        <v>0</v>
      </c>
      <c r="AT187" s="33">
        <f t="shared" si="145"/>
        <v>0</v>
      </c>
      <c r="AU187" s="33">
        <f t="shared" si="145"/>
        <v>0</v>
      </c>
      <c r="AV187" s="33">
        <f t="shared" si="145"/>
        <v>0</v>
      </c>
      <c r="AW187" s="33">
        <f t="shared" si="145"/>
        <v>0</v>
      </c>
      <c r="AX187" s="33">
        <f t="shared" si="145"/>
        <v>0</v>
      </c>
      <c r="AY187" s="33">
        <f t="shared" ref="AY187:CD187" si="146">+AY170+AY185</f>
        <v>0</v>
      </c>
      <c r="AZ187" s="33">
        <f t="shared" si="146"/>
        <v>0</v>
      </c>
      <c r="BA187" s="33">
        <f t="shared" si="146"/>
        <v>0</v>
      </c>
      <c r="BB187" s="33">
        <f t="shared" si="146"/>
        <v>0</v>
      </c>
      <c r="BC187" s="33">
        <f t="shared" si="146"/>
        <v>0</v>
      </c>
      <c r="BD187" s="33">
        <f t="shared" si="146"/>
        <v>0</v>
      </c>
      <c r="BE187" s="33">
        <f t="shared" si="146"/>
        <v>0</v>
      </c>
      <c r="BF187" s="33">
        <f t="shared" si="146"/>
        <v>0</v>
      </c>
      <c r="BG187" s="33">
        <f t="shared" si="146"/>
        <v>0</v>
      </c>
      <c r="BH187" s="33">
        <f t="shared" si="146"/>
        <v>0</v>
      </c>
      <c r="BI187" s="33">
        <f t="shared" si="146"/>
        <v>0</v>
      </c>
      <c r="BJ187" s="33">
        <f t="shared" si="146"/>
        <v>0</v>
      </c>
      <c r="BK187" s="33">
        <f t="shared" si="146"/>
        <v>0</v>
      </c>
      <c r="BL187" s="33">
        <f t="shared" si="146"/>
        <v>0</v>
      </c>
      <c r="BM187" s="33">
        <f t="shared" si="146"/>
        <v>0</v>
      </c>
      <c r="BN187" s="33">
        <f t="shared" si="146"/>
        <v>0</v>
      </c>
      <c r="BO187" s="33">
        <f t="shared" si="146"/>
        <v>0</v>
      </c>
      <c r="BP187" s="33">
        <f t="shared" si="146"/>
        <v>0</v>
      </c>
      <c r="BQ187" s="33">
        <f t="shared" si="146"/>
        <v>0</v>
      </c>
      <c r="BR187" s="33">
        <f t="shared" si="146"/>
        <v>0</v>
      </c>
      <c r="BS187" s="33">
        <f t="shared" si="146"/>
        <v>0</v>
      </c>
      <c r="BT187" s="33">
        <f t="shared" si="146"/>
        <v>0</v>
      </c>
      <c r="BU187" s="33">
        <f t="shared" si="146"/>
        <v>0</v>
      </c>
      <c r="BV187" s="33">
        <f t="shared" si="146"/>
        <v>0</v>
      </c>
      <c r="BW187" s="33">
        <f t="shared" si="146"/>
        <v>0</v>
      </c>
      <c r="BX187" s="33">
        <f t="shared" si="146"/>
        <v>0</v>
      </c>
      <c r="BY187" s="33">
        <f t="shared" si="146"/>
        <v>0</v>
      </c>
      <c r="BZ187" s="33">
        <f t="shared" si="146"/>
        <v>0</v>
      </c>
      <c r="CA187" s="33">
        <f t="shared" si="146"/>
        <v>0</v>
      </c>
      <c r="CB187" s="33">
        <f t="shared" si="146"/>
        <v>0</v>
      </c>
      <c r="CC187" s="33">
        <f t="shared" si="146"/>
        <v>0</v>
      </c>
      <c r="CD187" s="33">
        <f t="shared" si="146"/>
        <v>0</v>
      </c>
      <c r="CE187" s="33">
        <f t="shared" ref="CE187:CK187" si="147">+CE170+CE185</f>
        <v>0</v>
      </c>
      <c r="CF187" s="33">
        <f t="shared" si="147"/>
        <v>0</v>
      </c>
      <c r="CG187" s="33">
        <f t="shared" si="147"/>
        <v>0</v>
      </c>
      <c r="CH187" s="33">
        <f t="shared" si="147"/>
        <v>0</v>
      </c>
      <c r="CI187" s="33">
        <f t="shared" si="147"/>
        <v>0</v>
      </c>
      <c r="CJ187" s="33">
        <f t="shared" si="147"/>
        <v>0</v>
      </c>
      <c r="CK187" s="33">
        <f t="shared" si="147"/>
        <v>0</v>
      </c>
      <c r="CL187" s="33">
        <f t="shared" ref="CL187" si="148">+CL170+CL185</f>
        <v>0</v>
      </c>
    </row>
    <row r="188" spans="2:90" x14ac:dyDescent="0.4">
      <c r="B188" s="139" t="s">
        <v>69</v>
      </c>
      <c r="C188" s="31"/>
      <c r="D188" s="31" t="s">
        <v>790</v>
      </c>
      <c r="E188" s="31" t="s">
        <v>906</v>
      </c>
      <c r="F188" s="31"/>
      <c r="G188" s="31"/>
      <c r="H188" s="31"/>
      <c r="I188" s="73"/>
      <c r="J188" s="73"/>
      <c r="K188" s="20">
        <f t="shared" ref="K188:P188" si="149">+IFERROR(K187/K170,0)</f>
        <v>0</v>
      </c>
      <c r="L188" s="20">
        <f t="shared" si="149"/>
        <v>0</v>
      </c>
      <c r="M188" s="20">
        <f t="shared" si="149"/>
        <v>0</v>
      </c>
      <c r="N188" s="20">
        <f t="shared" si="149"/>
        <v>0</v>
      </c>
      <c r="O188" s="20">
        <f t="shared" si="149"/>
        <v>0</v>
      </c>
      <c r="P188" s="20">
        <f t="shared" si="149"/>
        <v>0</v>
      </c>
      <c r="R188" s="33"/>
      <c r="S188" s="20">
        <f t="shared" ref="S188" si="150">+IFERROR(S187/S170,0)</f>
        <v>0</v>
      </c>
      <c r="T188" s="20">
        <f t="shared" ref="T188:AX188" si="151">+IFERROR(T187/T170,0)</f>
        <v>0</v>
      </c>
      <c r="U188" s="20">
        <f t="shared" si="151"/>
        <v>0</v>
      </c>
      <c r="V188" s="20">
        <f t="shared" si="151"/>
        <v>0</v>
      </c>
      <c r="W188" s="20">
        <f t="shared" si="151"/>
        <v>0</v>
      </c>
      <c r="X188" s="20">
        <f t="shared" si="151"/>
        <v>0</v>
      </c>
      <c r="Y188" s="20">
        <f t="shared" si="151"/>
        <v>0</v>
      </c>
      <c r="Z188" s="20">
        <f t="shared" si="151"/>
        <v>0</v>
      </c>
      <c r="AA188" s="20">
        <f t="shared" si="151"/>
        <v>0</v>
      </c>
      <c r="AB188" s="20">
        <f t="shared" si="151"/>
        <v>0</v>
      </c>
      <c r="AC188" s="20">
        <f t="shared" si="151"/>
        <v>0</v>
      </c>
      <c r="AD188" s="20">
        <f t="shared" si="151"/>
        <v>0</v>
      </c>
      <c r="AE188" s="20">
        <f t="shared" si="151"/>
        <v>0</v>
      </c>
      <c r="AF188" s="20">
        <f t="shared" si="151"/>
        <v>0</v>
      </c>
      <c r="AG188" s="20">
        <f t="shared" si="151"/>
        <v>0</v>
      </c>
      <c r="AH188" s="20">
        <f t="shared" si="151"/>
        <v>0</v>
      </c>
      <c r="AI188" s="20">
        <f t="shared" si="151"/>
        <v>0</v>
      </c>
      <c r="AJ188" s="20">
        <f t="shared" si="151"/>
        <v>0</v>
      </c>
      <c r="AK188" s="20">
        <f t="shared" si="151"/>
        <v>0</v>
      </c>
      <c r="AL188" s="20">
        <f t="shared" si="151"/>
        <v>0</v>
      </c>
      <c r="AM188" s="20">
        <f t="shared" si="151"/>
        <v>0</v>
      </c>
      <c r="AN188" s="20">
        <f t="shared" si="151"/>
        <v>0</v>
      </c>
      <c r="AO188" s="20">
        <f t="shared" si="151"/>
        <v>0</v>
      </c>
      <c r="AP188" s="20">
        <f t="shared" si="151"/>
        <v>0</v>
      </c>
      <c r="AQ188" s="20">
        <f t="shared" si="151"/>
        <v>0</v>
      </c>
      <c r="AR188" s="20">
        <f t="shared" si="151"/>
        <v>0</v>
      </c>
      <c r="AS188" s="20">
        <f t="shared" si="151"/>
        <v>0</v>
      </c>
      <c r="AT188" s="20">
        <f t="shared" si="151"/>
        <v>0</v>
      </c>
      <c r="AU188" s="20">
        <f t="shared" si="151"/>
        <v>0</v>
      </c>
      <c r="AV188" s="20">
        <f t="shared" si="151"/>
        <v>0</v>
      </c>
      <c r="AW188" s="20">
        <f t="shared" si="151"/>
        <v>0</v>
      </c>
      <c r="AX188" s="20">
        <f t="shared" si="151"/>
        <v>0</v>
      </c>
      <c r="AY188" s="20">
        <f t="shared" ref="AY188:CD188" si="152">+IFERROR(AY187/AY170,0)</f>
        <v>0</v>
      </c>
      <c r="AZ188" s="20">
        <f t="shared" si="152"/>
        <v>0</v>
      </c>
      <c r="BA188" s="20">
        <f t="shared" si="152"/>
        <v>0</v>
      </c>
      <c r="BB188" s="20">
        <f t="shared" si="152"/>
        <v>0</v>
      </c>
      <c r="BC188" s="20">
        <f t="shared" si="152"/>
        <v>0</v>
      </c>
      <c r="BD188" s="20">
        <f t="shared" si="152"/>
        <v>0</v>
      </c>
      <c r="BE188" s="20">
        <f t="shared" si="152"/>
        <v>0</v>
      </c>
      <c r="BF188" s="20">
        <f t="shared" si="152"/>
        <v>0</v>
      </c>
      <c r="BG188" s="20">
        <f t="shared" si="152"/>
        <v>0</v>
      </c>
      <c r="BH188" s="20">
        <f t="shared" si="152"/>
        <v>0</v>
      </c>
      <c r="BI188" s="20">
        <f t="shared" si="152"/>
        <v>0</v>
      </c>
      <c r="BJ188" s="20">
        <f t="shared" si="152"/>
        <v>0</v>
      </c>
      <c r="BK188" s="20">
        <f t="shared" si="152"/>
        <v>0</v>
      </c>
      <c r="BL188" s="20">
        <f t="shared" si="152"/>
        <v>0</v>
      </c>
      <c r="BM188" s="20">
        <f t="shared" si="152"/>
        <v>0</v>
      </c>
      <c r="BN188" s="20">
        <f t="shared" si="152"/>
        <v>0</v>
      </c>
      <c r="BO188" s="20">
        <f t="shared" si="152"/>
        <v>0</v>
      </c>
      <c r="BP188" s="20">
        <f t="shared" si="152"/>
        <v>0</v>
      </c>
      <c r="BQ188" s="20">
        <f t="shared" si="152"/>
        <v>0</v>
      </c>
      <c r="BR188" s="20">
        <f t="shared" si="152"/>
        <v>0</v>
      </c>
      <c r="BS188" s="20">
        <f t="shared" si="152"/>
        <v>0</v>
      </c>
      <c r="BT188" s="20">
        <f t="shared" si="152"/>
        <v>0</v>
      </c>
      <c r="BU188" s="20">
        <f t="shared" si="152"/>
        <v>0</v>
      </c>
      <c r="BV188" s="20">
        <f t="shared" si="152"/>
        <v>0</v>
      </c>
      <c r="BW188" s="20">
        <f t="shared" si="152"/>
        <v>0</v>
      </c>
      <c r="BX188" s="20">
        <f t="shared" si="152"/>
        <v>0</v>
      </c>
      <c r="BY188" s="20">
        <f t="shared" si="152"/>
        <v>0</v>
      </c>
      <c r="BZ188" s="20">
        <f t="shared" si="152"/>
        <v>0</v>
      </c>
      <c r="CA188" s="20">
        <f t="shared" si="152"/>
        <v>0</v>
      </c>
      <c r="CB188" s="20">
        <f t="shared" si="152"/>
        <v>0</v>
      </c>
      <c r="CC188" s="20">
        <f t="shared" si="152"/>
        <v>0</v>
      </c>
      <c r="CD188" s="20">
        <f t="shared" si="152"/>
        <v>0</v>
      </c>
      <c r="CE188" s="20">
        <f t="shared" ref="CE188:CK188" si="153">+IFERROR(CE187/CE170,0)</f>
        <v>0</v>
      </c>
      <c r="CF188" s="20">
        <f t="shared" si="153"/>
        <v>0</v>
      </c>
      <c r="CG188" s="20">
        <f t="shared" si="153"/>
        <v>0</v>
      </c>
      <c r="CH188" s="20">
        <f t="shared" si="153"/>
        <v>0</v>
      </c>
      <c r="CI188" s="20">
        <f t="shared" si="153"/>
        <v>0</v>
      </c>
      <c r="CJ188" s="20">
        <f t="shared" si="153"/>
        <v>0</v>
      </c>
      <c r="CK188" s="20">
        <f t="shared" si="153"/>
        <v>0</v>
      </c>
      <c r="CL188" s="20">
        <f t="shared" ref="CL188" si="154">+IFERROR(CL187/CL170,0)</f>
        <v>0</v>
      </c>
    </row>
    <row r="189" spans="2:90" ht="12.9" customHeight="1" x14ac:dyDescent="0.4">
      <c r="B189" s="121"/>
      <c r="C189" s="31"/>
      <c r="D189" s="31" t="s">
        <v>790</v>
      </c>
      <c r="E189" s="31" t="s">
        <v>906</v>
      </c>
      <c r="F189" s="31"/>
      <c r="G189" s="31"/>
      <c r="H189" s="31"/>
      <c r="I189" s="73"/>
      <c r="J189" s="73"/>
      <c r="K189" s="38"/>
      <c r="L189" s="38"/>
      <c r="M189" s="38"/>
      <c r="N189" s="38"/>
      <c r="O189" s="38"/>
      <c r="P189" s="38"/>
      <c r="R189" s="33"/>
      <c r="S189" s="38"/>
      <c r="T189" s="38"/>
      <c r="U189" s="38"/>
      <c r="V189" s="38"/>
      <c r="W189" s="38"/>
      <c r="X189" s="38"/>
      <c r="Y189" s="38"/>
      <c r="Z189" s="38"/>
      <c r="AA189" s="38"/>
      <c r="AB189" s="38"/>
      <c r="AC189" s="38"/>
      <c r="AD189" s="38"/>
      <c r="AE189" s="38"/>
      <c r="AF189" s="38"/>
      <c r="AG189" s="38"/>
      <c r="AH189" s="38"/>
      <c r="AI189" s="38"/>
      <c r="AJ189" s="38"/>
      <c r="AK189" s="38"/>
      <c r="AL189" s="38"/>
      <c r="AM189" s="38"/>
      <c r="AN189" s="38"/>
      <c r="AO189" s="38"/>
      <c r="AP189" s="38"/>
      <c r="AQ189" s="38"/>
      <c r="AR189" s="38"/>
      <c r="AS189" s="38"/>
      <c r="AT189" s="38"/>
      <c r="AU189" s="38"/>
      <c r="AV189" s="38"/>
      <c r="AW189" s="38"/>
      <c r="AX189" s="38"/>
      <c r="AY189" s="38"/>
      <c r="AZ189" s="38"/>
      <c r="BA189" s="38"/>
      <c r="BB189" s="38"/>
      <c r="BC189" s="38"/>
      <c r="BD189" s="38"/>
      <c r="BE189" s="38"/>
      <c r="BF189" s="38"/>
      <c r="BG189" s="38"/>
      <c r="BH189" s="38"/>
      <c r="BI189" s="38"/>
      <c r="BJ189" s="38"/>
      <c r="BK189" s="38"/>
      <c r="BL189" s="38"/>
      <c r="BM189" s="38"/>
      <c r="BN189" s="38"/>
      <c r="BO189" s="38"/>
      <c r="BP189" s="38"/>
      <c r="BQ189" s="38"/>
      <c r="BR189" s="38"/>
      <c r="BS189" s="38"/>
      <c r="BT189" s="38"/>
      <c r="BU189" s="38"/>
      <c r="BV189" s="38"/>
      <c r="BW189" s="38"/>
      <c r="BX189" s="38"/>
      <c r="BY189" s="38"/>
      <c r="BZ189" s="38"/>
      <c r="CA189" s="38"/>
      <c r="CB189" s="38"/>
      <c r="CC189" s="38"/>
      <c r="CD189" s="38"/>
      <c r="CE189" s="38"/>
      <c r="CF189" s="38"/>
      <c r="CG189" s="38"/>
      <c r="CH189" s="38"/>
      <c r="CI189" s="38"/>
      <c r="CJ189" s="38"/>
      <c r="CK189" s="38"/>
      <c r="CL189" s="38"/>
    </row>
    <row r="190" spans="2:90" x14ac:dyDescent="0.4">
      <c r="B190" s="184" t="str">
        <f>IFERROR(SUBSTITUTE(TRIM(LEFT(B148,SEARCH("-",B148)-1)),":",""),SUBSTITUTE(B148,":",""))</f>
        <v>Volume</v>
      </c>
      <c r="C190" s="31"/>
      <c r="D190" s="31" t="s">
        <v>790</v>
      </c>
      <c r="E190" s="31" t="s">
        <v>906</v>
      </c>
      <c r="F190" s="31"/>
      <c r="G190" s="31" t="s">
        <v>330</v>
      </c>
      <c r="H190" s="31"/>
      <c r="I190" s="73"/>
      <c r="J190" s="73"/>
      <c r="K190" s="39"/>
      <c r="L190" s="39"/>
      <c r="M190" s="39"/>
      <c r="N190" s="39"/>
      <c r="O190" s="39"/>
      <c r="P190" s="39"/>
      <c r="R190" s="38"/>
      <c r="S190" s="38"/>
      <c r="T190" s="38"/>
      <c r="U190" s="38"/>
      <c r="V190" s="38"/>
      <c r="W190" s="38"/>
      <c r="X190" s="38"/>
      <c r="Y190" s="38"/>
      <c r="Z190" s="38"/>
      <c r="AA190" s="38"/>
      <c r="AB190" s="38"/>
      <c r="AC190" s="38"/>
      <c r="AD190" s="38"/>
      <c r="AE190" s="38"/>
      <c r="AF190" s="38"/>
      <c r="AG190" s="38"/>
      <c r="AH190" s="38"/>
      <c r="AI190" s="38"/>
      <c r="AJ190" s="38"/>
      <c r="AK190" s="38"/>
      <c r="AL190" s="38"/>
      <c r="AM190" s="38"/>
      <c r="AN190" s="38"/>
      <c r="AO190" s="38"/>
      <c r="AP190" s="38"/>
      <c r="AQ190" s="38"/>
      <c r="AR190" s="38"/>
      <c r="AS190" s="38"/>
      <c r="AT190" s="38"/>
      <c r="AU190" s="38"/>
      <c r="AV190" s="38"/>
      <c r="AW190" s="38"/>
      <c r="AX190" s="38"/>
      <c r="AY190" s="38"/>
      <c r="AZ190" s="38"/>
      <c r="BA190" s="38"/>
      <c r="BB190" s="38"/>
      <c r="BC190" s="38"/>
      <c r="BD190" s="38"/>
      <c r="BE190" s="38"/>
      <c r="BF190" s="38"/>
      <c r="BG190" s="38"/>
      <c r="BH190" s="38"/>
      <c r="BI190" s="38"/>
      <c r="BJ190" s="38"/>
      <c r="BK190" s="38"/>
      <c r="BL190" s="38"/>
      <c r="BM190" s="38"/>
      <c r="BN190" s="38"/>
      <c r="BO190" s="38"/>
      <c r="BP190" s="38"/>
      <c r="BQ190" s="38"/>
      <c r="BR190" s="38"/>
      <c r="BS190" s="38"/>
      <c r="BT190" s="38"/>
      <c r="BU190" s="38"/>
      <c r="BV190" s="38"/>
      <c r="BW190" s="38"/>
      <c r="BX190" s="38"/>
      <c r="BY190" s="38"/>
      <c r="BZ190" s="38"/>
      <c r="CA190" s="38"/>
      <c r="CB190" s="38"/>
      <c r="CC190" s="38"/>
      <c r="CD190" s="38"/>
      <c r="CE190" s="38"/>
      <c r="CF190" s="38"/>
      <c r="CG190" s="38"/>
      <c r="CH190" s="38"/>
      <c r="CI190" s="38"/>
      <c r="CJ190" s="38"/>
      <c r="CK190" s="38"/>
      <c r="CL190" s="38"/>
    </row>
    <row r="191" spans="2:90" x14ac:dyDescent="0.4">
      <c r="B191" s="231" t="str">
        <f>IFERROR(SUBSTITUTE(TRIM(MID(B148, SEARCH("-", B148) + 1, LEN(B148))),":",""),"no unit")</f>
        <v>driven - list</v>
      </c>
      <c r="C191" s="31"/>
      <c r="D191" s="31" t="s">
        <v>790</v>
      </c>
      <c r="E191" s="31" t="s">
        <v>906</v>
      </c>
      <c r="F191" s="31"/>
      <c r="G191" s="31" t="s">
        <v>330</v>
      </c>
      <c r="H191" s="31"/>
      <c r="I191" s="73"/>
      <c r="J191" s="73"/>
      <c r="K191" s="39"/>
      <c r="L191" s="39"/>
      <c r="M191" s="39"/>
      <c r="N191" s="39"/>
      <c r="O191" s="39"/>
      <c r="P191" s="39"/>
      <c r="R191" s="38"/>
      <c r="S191" s="38"/>
      <c r="T191" s="38"/>
      <c r="U191" s="38"/>
      <c r="V191" s="38"/>
      <c r="W191" s="38"/>
      <c r="X191" s="38"/>
      <c r="Y191" s="38"/>
      <c r="Z191" s="38"/>
      <c r="AA191" s="38"/>
      <c r="AB191" s="38"/>
      <c r="AC191" s="38"/>
      <c r="AD191" s="38"/>
      <c r="AE191" s="38"/>
      <c r="AF191" s="38"/>
      <c r="AG191" s="38"/>
      <c r="AH191" s="38"/>
      <c r="AI191" s="38"/>
      <c r="AJ191" s="38"/>
      <c r="AK191" s="38"/>
      <c r="AL191" s="38"/>
      <c r="AM191" s="38"/>
      <c r="AN191" s="38"/>
      <c r="AO191" s="38"/>
      <c r="AP191" s="38"/>
      <c r="AQ191" s="38"/>
      <c r="AR191" s="38"/>
      <c r="AS191" s="38"/>
      <c r="AT191" s="38"/>
      <c r="AU191" s="38"/>
      <c r="AV191" s="38"/>
      <c r="AW191" s="38"/>
      <c r="AX191" s="38"/>
      <c r="AY191" s="38"/>
      <c r="AZ191" s="38"/>
      <c r="BA191" s="38"/>
      <c r="BB191" s="38"/>
      <c r="BC191" s="38"/>
      <c r="BD191" s="38"/>
      <c r="BE191" s="38"/>
      <c r="BF191" s="38"/>
      <c r="BG191" s="38"/>
      <c r="BH191" s="38"/>
      <c r="BI191" s="38"/>
      <c r="BJ191" s="38"/>
      <c r="BK191" s="38"/>
      <c r="BL191" s="38"/>
      <c r="BM191" s="38"/>
      <c r="BN191" s="38"/>
      <c r="BO191" s="38"/>
      <c r="BP191" s="38"/>
      <c r="BQ191" s="38"/>
      <c r="BR191" s="38"/>
      <c r="BS191" s="38"/>
      <c r="BT191" s="38"/>
      <c r="BU191" s="38"/>
      <c r="BV191" s="38"/>
      <c r="BW191" s="38"/>
      <c r="BX191" s="38"/>
      <c r="BY191" s="38"/>
      <c r="BZ191" s="38"/>
      <c r="CA191" s="38"/>
      <c r="CB191" s="38"/>
      <c r="CC191" s="38"/>
      <c r="CD191" s="38"/>
      <c r="CE191" s="38"/>
      <c r="CF191" s="38"/>
      <c r="CG191" s="38"/>
      <c r="CH191" s="38"/>
      <c r="CI191" s="38"/>
      <c r="CJ191" s="38"/>
      <c r="CK191" s="38"/>
      <c r="CL191" s="38"/>
    </row>
    <row r="192" spans="2:90" x14ac:dyDescent="0.4">
      <c r="B192" s="130" t="s">
        <v>332</v>
      </c>
      <c r="C192" s="31"/>
      <c r="D192" s="31" t="s">
        <v>790</v>
      </c>
      <c r="E192" s="31" t="s">
        <v>906</v>
      </c>
      <c r="F192" s="31"/>
      <c r="G192" s="31" t="s">
        <v>330</v>
      </c>
      <c r="H192" s="31"/>
      <c r="I192" s="73"/>
      <c r="J192" s="73"/>
      <c r="K192" s="39"/>
      <c r="L192" s="39"/>
      <c r="M192" s="39"/>
      <c r="N192" s="39"/>
      <c r="O192" s="39"/>
      <c r="P192" s="39"/>
      <c r="R192" s="38"/>
      <c r="S192" s="196" t="str">
        <f t="shared" ref="S192" si="155">ADDRESS(ROW(S169),COLUMN(S169),2)</f>
        <v>S$169</v>
      </c>
      <c r="T192" s="196" t="str">
        <f t="shared" ref="T192:AY192" si="156">ADDRESS(ROW(T169),COLUMN(T169),2)</f>
        <v>T$169</v>
      </c>
      <c r="U192" s="196" t="str">
        <f t="shared" si="156"/>
        <v>U$169</v>
      </c>
      <c r="V192" s="196" t="str">
        <f t="shared" si="156"/>
        <v>V$169</v>
      </c>
      <c r="W192" s="196" t="str">
        <f t="shared" si="156"/>
        <v>W$169</v>
      </c>
      <c r="X192" s="196" t="str">
        <f t="shared" si="156"/>
        <v>X$169</v>
      </c>
      <c r="Y192" s="196" t="str">
        <f t="shared" si="156"/>
        <v>Y$169</v>
      </c>
      <c r="Z192" s="196" t="str">
        <f t="shared" si="156"/>
        <v>Z$169</v>
      </c>
      <c r="AA192" s="196" t="str">
        <f t="shared" si="156"/>
        <v>AA$169</v>
      </c>
      <c r="AB192" s="196" t="str">
        <f t="shared" si="156"/>
        <v>AB$169</v>
      </c>
      <c r="AC192" s="196" t="str">
        <f t="shared" si="156"/>
        <v>AC$169</v>
      </c>
      <c r="AD192" s="196" t="str">
        <f t="shared" si="156"/>
        <v>AD$169</v>
      </c>
      <c r="AE192" s="196" t="str">
        <f t="shared" si="156"/>
        <v>AE$169</v>
      </c>
      <c r="AF192" s="196" t="str">
        <f t="shared" si="156"/>
        <v>AF$169</v>
      </c>
      <c r="AG192" s="196" t="str">
        <f t="shared" si="156"/>
        <v>AG$169</v>
      </c>
      <c r="AH192" s="196" t="str">
        <f t="shared" si="156"/>
        <v>AH$169</v>
      </c>
      <c r="AI192" s="196" t="str">
        <f t="shared" si="156"/>
        <v>AI$169</v>
      </c>
      <c r="AJ192" s="196" t="str">
        <f t="shared" si="156"/>
        <v>AJ$169</v>
      </c>
      <c r="AK192" s="196" t="str">
        <f t="shared" si="156"/>
        <v>AK$169</v>
      </c>
      <c r="AL192" s="196" t="str">
        <f t="shared" si="156"/>
        <v>AL$169</v>
      </c>
      <c r="AM192" s="196" t="str">
        <f t="shared" si="156"/>
        <v>AM$169</v>
      </c>
      <c r="AN192" s="196" t="str">
        <f t="shared" si="156"/>
        <v>AN$169</v>
      </c>
      <c r="AO192" s="196" t="str">
        <f t="shared" si="156"/>
        <v>AO$169</v>
      </c>
      <c r="AP192" s="196" t="str">
        <f t="shared" si="156"/>
        <v>AP$169</v>
      </c>
      <c r="AQ192" s="196" t="str">
        <f t="shared" si="156"/>
        <v>AQ$169</v>
      </c>
      <c r="AR192" s="196" t="str">
        <f t="shared" si="156"/>
        <v>AR$169</v>
      </c>
      <c r="AS192" s="196" t="str">
        <f t="shared" si="156"/>
        <v>AS$169</v>
      </c>
      <c r="AT192" s="196" t="str">
        <f t="shared" si="156"/>
        <v>AT$169</v>
      </c>
      <c r="AU192" s="196" t="str">
        <f t="shared" si="156"/>
        <v>AU$169</v>
      </c>
      <c r="AV192" s="196" t="str">
        <f t="shared" si="156"/>
        <v>AV$169</v>
      </c>
      <c r="AW192" s="196" t="str">
        <f t="shared" si="156"/>
        <v>AW$169</v>
      </c>
      <c r="AX192" s="196" t="str">
        <f t="shared" si="156"/>
        <v>AX$169</v>
      </c>
      <c r="AY192" s="196" t="str">
        <f t="shared" si="156"/>
        <v>AY$169</v>
      </c>
      <c r="AZ192" s="196" t="str">
        <f t="shared" ref="AZ192:CE192" si="157">ADDRESS(ROW(AZ169),COLUMN(AZ169),2)</f>
        <v>AZ$169</v>
      </c>
      <c r="BA192" s="196" t="str">
        <f t="shared" si="157"/>
        <v>BA$169</v>
      </c>
      <c r="BB192" s="196" t="str">
        <f t="shared" si="157"/>
        <v>BB$169</v>
      </c>
      <c r="BC192" s="196" t="str">
        <f t="shared" si="157"/>
        <v>BC$169</v>
      </c>
      <c r="BD192" s="196" t="str">
        <f t="shared" si="157"/>
        <v>BD$169</v>
      </c>
      <c r="BE192" s="196" t="str">
        <f t="shared" si="157"/>
        <v>BE$169</v>
      </c>
      <c r="BF192" s="196" t="str">
        <f t="shared" si="157"/>
        <v>BF$169</v>
      </c>
      <c r="BG192" s="196" t="str">
        <f t="shared" si="157"/>
        <v>BG$169</v>
      </c>
      <c r="BH192" s="196" t="str">
        <f t="shared" si="157"/>
        <v>BH$169</v>
      </c>
      <c r="BI192" s="196" t="str">
        <f t="shared" si="157"/>
        <v>BI$169</v>
      </c>
      <c r="BJ192" s="196" t="str">
        <f t="shared" si="157"/>
        <v>BJ$169</v>
      </c>
      <c r="BK192" s="196" t="str">
        <f t="shared" si="157"/>
        <v>BK$169</v>
      </c>
      <c r="BL192" s="196" t="str">
        <f t="shared" si="157"/>
        <v>BL$169</v>
      </c>
      <c r="BM192" s="196" t="str">
        <f t="shared" si="157"/>
        <v>BM$169</v>
      </c>
      <c r="BN192" s="196" t="str">
        <f t="shared" si="157"/>
        <v>BN$169</v>
      </c>
      <c r="BO192" s="196" t="str">
        <f t="shared" si="157"/>
        <v>BO$169</v>
      </c>
      <c r="BP192" s="196" t="str">
        <f t="shared" si="157"/>
        <v>BP$169</v>
      </c>
      <c r="BQ192" s="196" t="str">
        <f t="shared" si="157"/>
        <v>BQ$169</v>
      </c>
      <c r="BR192" s="196" t="str">
        <f t="shared" si="157"/>
        <v>BR$169</v>
      </c>
      <c r="BS192" s="196" t="str">
        <f t="shared" si="157"/>
        <v>BS$169</v>
      </c>
      <c r="BT192" s="196" t="str">
        <f t="shared" si="157"/>
        <v>BT$169</v>
      </c>
      <c r="BU192" s="196" t="str">
        <f t="shared" si="157"/>
        <v>BU$169</v>
      </c>
      <c r="BV192" s="196" t="str">
        <f t="shared" si="157"/>
        <v>BV$169</v>
      </c>
      <c r="BW192" s="196" t="str">
        <f t="shared" si="157"/>
        <v>BW$169</v>
      </c>
      <c r="BX192" s="196" t="str">
        <f t="shared" si="157"/>
        <v>BX$169</v>
      </c>
      <c r="BY192" s="196" t="str">
        <f t="shared" si="157"/>
        <v>BY$169</v>
      </c>
      <c r="BZ192" s="196" t="str">
        <f t="shared" si="157"/>
        <v>BZ$169</v>
      </c>
      <c r="CA192" s="196" t="str">
        <f t="shared" si="157"/>
        <v>CA$169</v>
      </c>
      <c r="CB192" s="196" t="str">
        <f t="shared" si="157"/>
        <v>CB$169</v>
      </c>
      <c r="CC192" s="196" t="str">
        <f t="shared" si="157"/>
        <v>CC$169</v>
      </c>
      <c r="CD192" s="196" t="str">
        <f t="shared" si="157"/>
        <v>CD$169</v>
      </c>
      <c r="CE192" s="196" t="str">
        <f t="shared" si="157"/>
        <v>CE$169</v>
      </c>
      <c r="CF192" s="196" t="str">
        <f t="shared" ref="CF192:CK192" si="158">ADDRESS(ROW(CF169),COLUMN(CF169),2)</f>
        <v>CF$169</v>
      </c>
      <c r="CG192" s="196" t="str">
        <f t="shared" si="158"/>
        <v>CG$169</v>
      </c>
      <c r="CH192" s="196" t="str">
        <f t="shared" si="158"/>
        <v>CH$169</v>
      </c>
      <c r="CI192" s="196" t="str">
        <f t="shared" si="158"/>
        <v>CI$169</v>
      </c>
      <c r="CJ192" s="196" t="str">
        <f t="shared" si="158"/>
        <v>CJ$169</v>
      </c>
      <c r="CK192" s="196" t="str">
        <f t="shared" si="158"/>
        <v>CK$169</v>
      </c>
      <c r="CL192" s="196" t="str">
        <f t="shared" ref="CL192" si="159">ADDRESS(ROW(CL169),COLUMN(CL169),2)</f>
        <v>CL$169</v>
      </c>
    </row>
    <row r="193" spans="2:90" x14ac:dyDescent="0.4">
      <c r="B193" s="130" t="s">
        <v>331</v>
      </c>
      <c r="C193" s="31"/>
      <c r="D193" s="31" t="s">
        <v>790</v>
      </c>
      <c r="E193" s="31" t="s">
        <v>906</v>
      </c>
      <c r="F193" s="31"/>
      <c r="G193" s="31" t="s">
        <v>330</v>
      </c>
      <c r="H193" s="31"/>
      <c r="I193" s="73"/>
      <c r="J193" s="73"/>
      <c r="K193" s="39"/>
      <c r="L193" s="39"/>
      <c r="M193" s="39"/>
      <c r="N193" s="39"/>
      <c r="O193" s="39"/>
      <c r="P193" s="39"/>
      <c r="R193" s="38"/>
      <c r="S193" s="196" t="str">
        <f t="shared" ref="S193" si="160">ADDRESS(ROW(S150),COLUMN(S150),2)</f>
        <v>S$150</v>
      </c>
      <c r="T193" s="196" t="str">
        <f t="shared" ref="T193:AY193" si="161">ADDRESS(ROW(T150),COLUMN(T150),2)</f>
        <v>T$150</v>
      </c>
      <c r="U193" s="196" t="str">
        <f t="shared" si="161"/>
        <v>U$150</v>
      </c>
      <c r="V193" s="196" t="str">
        <f t="shared" si="161"/>
        <v>V$150</v>
      </c>
      <c r="W193" s="196" t="str">
        <f t="shared" si="161"/>
        <v>W$150</v>
      </c>
      <c r="X193" s="196" t="str">
        <f t="shared" si="161"/>
        <v>X$150</v>
      </c>
      <c r="Y193" s="196" t="str">
        <f t="shared" si="161"/>
        <v>Y$150</v>
      </c>
      <c r="Z193" s="196" t="str">
        <f t="shared" si="161"/>
        <v>Z$150</v>
      </c>
      <c r="AA193" s="196" t="str">
        <f t="shared" si="161"/>
        <v>AA$150</v>
      </c>
      <c r="AB193" s="196" t="str">
        <f t="shared" si="161"/>
        <v>AB$150</v>
      </c>
      <c r="AC193" s="196" t="str">
        <f t="shared" si="161"/>
        <v>AC$150</v>
      </c>
      <c r="AD193" s="196" t="str">
        <f t="shared" si="161"/>
        <v>AD$150</v>
      </c>
      <c r="AE193" s="196" t="str">
        <f t="shared" si="161"/>
        <v>AE$150</v>
      </c>
      <c r="AF193" s="196" t="str">
        <f t="shared" si="161"/>
        <v>AF$150</v>
      </c>
      <c r="AG193" s="196" t="str">
        <f t="shared" si="161"/>
        <v>AG$150</v>
      </c>
      <c r="AH193" s="196" t="str">
        <f t="shared" si="161"/>
        <v>AH$150</v>
      </c>
      <c r="AI193" s="196" t="str">
        <f t="shared" si="161"/>
        <v>AI$150</v>
      </c>
      <c r="AJ193" s="196" t="str">
        <f t="shared" si="161"/>
        <v>AJ$150</v>
      </c>
      <c r="AK193" s="196" t="str">
        <f t="shared" si="161"/>
        <v>AK$150</v>
      </c>
      <c r="AL193" s="196" t="str">
        <f t="shared" si="161"/>
        <v>AL$150</v>
      </c>
      <c r="AM193" s="196" t="str">
        <f t="shared" si="161"/>
        <v>AM$150</v>
      </c>
      <c r="AN193" s="196" t="str">
        <f t="shared" si="161"/>
        <v>AN$150</v>
      </c>
      <c r="AO193" s="196" t="str">
        <f t="shared" si="161"/>
        <v>AO$150</v>
      </c>
      <c r="AP193" s="196" t="str">
        <f t="shared" si="161"/>
        <v>AP$150</v>
      </c>
      <c r="AQ193" s="196" t="str">
        <f t="shared" si="161"/>
        <v>AQ$150</v>
      </c>
      <c r="AR193" s="196" t="str">
        <f t="shared" si="161"/>
        <v>AR$150</v>
      </c>
      <c r="AS193" s="196" t="str">
        <f t="shared" si="161"/>
        <v>AS$150</v>
      </c>
      <c r="AT193" s="196" t="str">
        <f t="shared" si="161"/>
        <v>AT$150</v>
      </c>
      <c r="AU193" s="196" t="str">
        <f t="shared" si="161"/>
        <v>AU$150</v>
      </c>
      <c r="AV193" s="196" t="str">
        <f t="shared" si="161"/>
        <v>AV$150</v>
      </c>
      <c r="AW193" s="196" t="str">
        <f t="shared" si="161"/>
        <v>AW$150</v>
      </c>
      <c r="AX193" s="196" t="str">
        <f t="shared" si="161"/>
        <v>AX$150</v>
      </c>
      <c r="AY193" s="196" t="str">
        <f t="shared" si="161"/>
        <v>AY$150</v>
      </c>
      <c r="AZ193" s="196" t="str">
        <f t="shared" ref="AZ193:CE193" si="162">ADDRESS(ROW(AZ150),COLUMN(AZ150),2)</f>
        <v>AZ$150</v>
      </c>
      <c r="BA193" s="196" t="str">
        <f t="shared" si="162"/>
        <v>BA$150</v>
      </c>
      <c r="BB193" s="196" t="str">
        <f t="shared" si="162"/>
        <v>BB$150</v>
      </c>
      <c r="BC193" s="196" t="str">
        <f t="shared" si="162"/>
        <v>BC$150</v>
      </c>
      <c r="BD193" s="196" t="str">
        <f t="shared" si="162"/>
        <v>BD$150</v>
      </c>
      <c r="BE193" s="196" t="str">
        <f t="shared" si="162"/>
        <v>BE$150</v>
      </c>
      <c r="BF193" s="196" t="str">
        <f t="shared" si="162"/>
        <v>BF$150</v>
      </c>
      <c r="BG193" s="196" t="str">
        <f t="shared" si="162"/>
        <v>BG$150</v>
      </c>
      <c r="BH193" s="196" t="str">
        <f t="shared" si="162"/>
        <v>BH$150</v>
      </c>
      <c r="BI193" s="196" t="str">
        <f t="shared" si="162"/>
        <v>BI$150</v>
      </c>
      <c r="BJ193" s="196" t="str">
        <f t="shared" si="162"/>
        <v>BJ$150</v>
      </c>
      <c r="BK193" s="196" t="str">
        <f t="shared" si="162"/>
        <v>BK$150</v>
      </c>
      <c r="BL193" s="196" t="str">
        <f t="shared" si="162"/>
        <v>BL$150</v>
      </c>
      <c r="BM193" s="196" t="str">
        <f t="shared" si="162"/>
        <v>BM$150</v>
      </c>
      <c r="BN193" s="196" t="str">
        <f t="shared" si="162"/>
        <v>BN$150</v>
      </c>
      <c r="BO193" s="196" t="str">
        <f t="shared" si="162"/>
        <v>BO$150</v>
      </c>
      <c r="BP193" s="196" t="str">
        <f t="shared" si="162"/>
        <v>BP$150</v>
      </c>
      <c r="BQ193" s="196" t="str">
        <f t="shared" si="162"/>
        <v>BQ$150</v>
      </c>
      <c r="BR193" s="196" t="str">
        <f t="shared" si="162"/>
        <v>BR$150</v>
      </c>
      <c r="BS193" s="196" t="str">
        <f t="shared" si="162"/>
        <v>BS$150</v>
      </c>
      <c r="BT193" s="196" t="str">
        <f t="shared" si="162"/>
        <v>BT$150</v>
      </c>
      <c r="BU193" s="196" t="str">
        <f t="shared" si="162"/>
        <v>BU$150</v>
      </c>
      <c r="BV193" s="196" t="str">
        <f t="shared" si="162"/>
        <v>BV$150</v>
      </c>
      <c r="BW193" s="196" t="str">
        <f t="shared" si="162"/>
        <v>BW$150</v>
      </c>
      <c r="BX193" s="196" t="str">
        <f t="shared" si="162"/>
        <v>BX$150</v>
      </c>
      <c r="BY193" s="196" t="str">
        <f t="shared" si="162"/>
        <v>BY$150</v>
      </c>
      <c r="BZ193" s="196" t="str">
        <f t="shared" si="162"/>
        <v>BZ$150</v>
      </c>
      <c r="CA193" s="196" t="str">
        <f t="shared" si="162"/>
        <v>CA$150</v>
      </c>
      <c r="CB193" s="196" t="str">
        <f t="shared" si="162"/>
        <v>CB$150</v>
      </c>
      <c r="CC193" s="196" t="str">
        <f t="shared" si="162"/>
        <v>CC$150</v>
      </c>
      <c r="CD193" s="196" t="str">
        <f t="shared" si="162"/>
        <v>CD$150</v>
      </c>
      <c r="CE193" s="196" t="str">
        <f t="shared" si="162"/>
        <v>CE$150</v>
      </c>
      <c r="CF193" s="196" t="str">
        <f t="shared" ref="CF193:CK193" si="163">ADDRESS(ROW(CF150),COLUMN(CF150),2)</f>
        <v>CF$150</v>
      </c>
      <c r="CG193" s="196" t="str">
        <f t="shared" si="163"/>
        <v>CG$150</v>
      </c>
      <c r="CH193" s="196" t="str">
        <f t="shared" si="163"/>
        <v>CH$150</v>
      </c>
      <c r="CI193" s="196" t="str">
        <f t="shared" si="163"/>
        <v>CI$150</v>
      </c>
      <c r="CJ193" s="196" t="str">
        <f t="shared" si="163"/>
        <v>CJ$150</v>
      </c>
      <c r="CK193" s="196" t="str">
        <f t="shared" si="163"/>
        <v>CK$150</v>
      </c>
      <c r="CL193" s="196" t="str">
        <f t="shared" ref="CL193" si="164">ADDRESS(ROW(CL150),COLUMN(CL150),2)</f>
        <v>CL$150</v>
      </c>
    </row>
    <row r="194" spans="2:90" x14ac:dyDescent="0.4">
      <c r="B194" s="8" t="str">
        <f>"Secondary label: "</f>
        <v xml:space="preserve">Secondary label: </v>
      </c>
      <c r="C194" s="12"/>
      <c r="D194" s="12" t="s">
        <v>790</v>
      </c>
      <c r="E194" s="12" t="s">
        <v>906</v>
      </c>
      <c r="F194" s="12"/>
      <c r="G194" s="12" t="s">
        <v>330</v>
      </c>
      <c r="H194" s="12"/>
      <c r="I194" s="60"/>
      <c r="J194" s="60"/>
      <c r="K194" s="15"/>
      <c r="L194" s="15"/>
      <c r="M194" s="15"/>
      <c r="N194" s="15"/>
      <c r="O194" s="15"/>
      <c r="P194" s="15"/>
      <c r="R194" s="15"/>
      <c r="S194" s="76"/>
      <c r="T194" s="76"/>
      <c r="U194" s="76"/>
      <c r="V194" s="76"/>
      <c r="W194" s="76"/>
      <c r="X194" s="76"/>
      <c r="Y194" s="76"/>
      <c r="Z194" s="76"/>
      <c r="AA194" s="76"/>
      <c r="AB194" s="76"/>
      <c r="AC194" s="76"/>
      <c r="AD194" s="76"/>
      <c r="AE194" s="76"/>
      <c r="AF194" s="76"/>
      <c r="AG194" s="76"/>
      <c r="AH194" s="76"/>
      <c r="AI194" s="76"/>
      <c r="AJ194" s="76"/>
      <c r="AK194" s="76"/>
      <c r="AL194" s="76"/>
      <c r="AM194" s="76"/>
      <c r="AN194" s="76"/>
      <c r="AO194" s="76"/>
      <c r="AP194" s="76"/>
      <c r="AQ194" s="76"/>
      <c r="AR194" s="76"/>
      <c r="AS194" s="76"/>
      <c r="AT194" s="76"/>
      <c r="AU194" s="76"/>
      <c r="AV194" s="76"/>
      <c r="AW194" s="76"/>
      <c r="AX194" s="76"/>
      <c r="AY194" s="76"/>
      <c r="AZ194" s="76"/>
      <c r="BA194" s="76"/>
      <c r="BB194" s="76"/>
      <c r="BC194" s="76"/>
      <c r="BD194" s="76"/>
      <c r="BE194" s="76"/>
      <c r="BF194" s="76"/>
      <c r="BG194" s="76"/>
      <c r="BH194" s="76"/>
      <c r="BI194" s="76"/>
      <c r="BJ194" s="76"/>
      <c r="BK194" s="76"/>
      <c r="BL194" s="76"/>
      <c r="BM194" s="76"/>
      <c r="BN194" s="76"/>
      <c r="BO194" s="76"/>
      <c r="BP194" s="76"/>
      <c r="BQ194" s="76"/>
      <c r="BR194" s="76"/>
      <c r="BS194" s="76"/>
      <c r="BT194" s="76"/>
      <c r="BU194" s="76"/>
      <c r="BV194" s="76"/>
      <c r="BW194" s="76"/>
      <c r="BX194" s="76"/>
      <c r="BY194" s="76"/>
      <c r="BZ194" s="76"/>
      <c r="CA194" s="76"/>
      <c r="CB194" s="76"/>
      <c r="CC194" s="76"/>
      <c r="CD194" s="76"/>
      <c r="CE194" s="76"/>
      <c r="CF194" s="76"/>
      <c r="CG194" s="76"/>
      <c r="CH194" s="76"/>
      <c r="CI194" s="76"/>
      <c r="CJ194" s="76"/>
      <c r="CK194" s="76"/>
      <c r="CL194" s="76"/>
    </row>
    <row r="195" spans="2:90" x14ac:dyDescent="0.4">
      <c r="B195" s="8" t="s">
        <v>461</v>
      </c>
      <c r="C195" s="12"/>
      <c r="D195" s="12" t="s">
        <v>790</v>
      </c>
      <c r="E195" s="12" t="s">
        <v>906</v>
      </c>
      <c r="F195" s="12"/>
      <c r="G195" s="12" t="s">
        <v>330</v>
      </c>
      <c r="H195" s="12"/>
      <c r="I195" s="60"/>
      <c r="J195" s="60"/>
      <c r="K195" s="15"/>
      <c r="L195" s="15"/>
      <c r="M195" s="15"/>
      <c r="N195" s="15"/>
      <c r="O195" s="15"/>
      <c r="P195" s="15"/>
      <c r="R195" s="15"/>
      <c r="S195" s="76"/>
      <c r="T195" s="76"/>
      <c r="U195" s="76"/>
      <c r="V195" s="76"/>
      <c r="W195" s="76"/>
      <c r="X195" s="76"/>
      <c r="Y195" s="76"/>
      <c r="Z195" s="76"/>
      <c r="AA195" s="76"/>
      <c r="AB195" s="76"/>
      <c r="AC195" s="76"/>
      <c r="AD195" s="76"/>
      <c r="AE195" s="76"/>
      <c r="AF195" s="76"/>
      <c r="AG195" s="76"/>
      <c r="AH195" s="76"/>
      <c r="AI195" s="76"/>
      <c r="AJ195" s="76"/>
      <c r="AK195" s="76"/>
      <c r="AL195" s="76"/>
      <c r="AM195" s="76"/>
      <c r="AN195" s="76"/>
      <c r="AO195" s="76"/>
      <c r="AP195" s="76"/>
      <c r="AQ195" s="76"/>
      <c r="AR195" s="76"/>
      <c r="AS195" s="76"/>
      <c r="AT195" s="76"/>
      <c r="AU195" s="76"/>
      <c r="AV195" s="76"/>
      <c r="AW195" s="76"/>
      <c r="AX195" s="76"/>
      <c r="AY195" s="76"/>
      <c r="AZ195" s="76"/>
      <c r="BA195" s="76"/>
      <c r="BB195" s="76"/>
      <c r="BC195" s="76"/>
      <c r="BD195" s="76"/>
      <c r="BE195" s="76"/>
      <c r="BF195" s="76"/>
      <c r="BG195" s="76"/>
      <c r="BH195" s="76"/>
      <c r="BI195" s="76"/>
      <c r="BJ195" s="76"/>
      <c r="BK195" s="76"/>
      <c r="BL195" s="76"/>
      <c r="BM195" s="76"/>
      <c r="BN195" s="76"/>
      <c r="BO195" s="76"/>
      <c r="BP195" s="76"/>
      <c r="BQ195" s="76"/>
      <c r="BR195" s="76"/>
      <c r="BS195" s="76"/>
      <c r="BT195" s="76"/>
      <c r="BU195" s="76"/>
      <c r="BV195" s="76"/>
      <c r="BW195" s="76"/>
      <c r="BX195" s="76"/>
      <c r="BY195" s="76"/>
      <c r="BZ195" s="76"/>
      <c r="CA195" s="76"/>
      <c r="CB195" s="76"/>
      <c r="CC195" s="76"/>
      <c r="CD195" s="76"/>
      <c r="CE195" s="76"/>
      <c r="CF195" s="76"/>
      <c r="CG195" s="76"/>
      <c r="CH195" s="76"/>
      <c r="CI195" s="76"/>
      <c r="CJ195" s="76"/>
      <c r="CK195" s="76"/>
      <c r="CL195" s="76"/>
    </row>
    <row r="196" spans="2:90" x14ac:dyDescent="0.4">
      <c r="B196" s="8" t="s">
        <v>462</v>
      </c>
      <c r="C196" s="12"/>
      <c r="D196" s="12" t="s">
        <v>790</v>
      </c>
      <c r="E196" s="12" t="s">
        <v>906</v>
      </c>
      <c r="F196" s="12"/>
      <c r="G196" s="12" t="s">
        <v>330</v>
      </c>
      <c r="H196" s="12"/>
      <c r="I196" s="60"/>
      <c r="J196" s="60"/>
      <c r="K196" s="15"/>
      <c r="L196" s="15"/>
      <c r="M196" s="15"/>
      <c r="N196" s="15"/>
      <c r="O196" s="15"/>
      <c r="P196" s="15"/>
      <c r="R196" s="15"/>
      <c r="S196" s="76"/>
      <c r="T196" s="76"/>
      <c r="U196" s="76"/>
      <c r="V196" s="76"/>
      <c r="W196" s="76"/>
      <c r="X196" s="76"/>
      <c r="Y196" s="76"/>
      <c r="Z196" s="76"/>
      <c r="AA196" s="76"/>
      <c r="AB196" s="76"/>
      <c r="AC196" s="76"/>
      <c r="AD196" s="76"/>
      <c r="AE196" s="76"/>
      <c r="AF196" s="76"/>
      <c r="AG196" s="76"/>
      <c r="AH196" s="76"/>
      <c r="AI196" s="76"/>
      <c r="AJ196" s="76"/>
      <c r="AK196" s="76"/>
      <c r="AL196" s="76"/>
      <c r="AM196" s="76"/>
      <c r="AN196" s="76"/>
      <c r="AO196" s="76"/>
      <c r="AP196" s="76"/>
      <c r="AQ196" s="76"/>
      <c r="AR196" s="76"/>
      <c r="AS196" s="76"/>
      <c r="AT196" s="76"/>
      <c r="AU196" s="76"/>
      <c r="AV196" s="76"/>
      <c r="AW196" s="76"/>
      <c r="AX196" s="76"/>
      <c r="AY196" s="76"/>
      <c r="AZ196" s="76"/>
      <c r="BA196" s="76"/>
      <c r="BB196" s="76"/>
      <c r="BC196" s="76"/>
      <c r="BD196" s="76"/>
      <c r="BE196" s="76"/>
      <c r="BF196" s="76"/>
      <c r="BG196" s="76"/>
      <c r="BH196" s="76"/>
      <c r="BI196" s="76"/>
      <c r="BJ196" s="76"/>
      <c r="BK196" s="76"/>
      <c r="BL196" s="76"/>
      <c r="BM196" s="76"/>
      <c r="BN196" s="76"/>
      <c r="BO196" s="76"/>
      <c r="BP196" s="76"/>
      <c r="BQ196" s="76"/>
      <c r="BR196" s="76"/>
      <c r="BS196" s="76"/>
      <c r="BT196" s="76"/>
      <c r="BU196" s="76"/>
      <c r="BV196" s="76"/>
      <c r="BW196" s="76"/>
      <c r="BX196" s="76"/>
      <c r="BY196" s="76"/>
      <c r="BZ196" s="76"/>
      <c r="CA196" s="76"/>
      <c r="CB196" s="76"/>
      <c r="CC196" s="76"/>
      <c r="CD196" s="76"/>
      <c r="CE196" s="76"/>
      <c r="CF196" s="76"/>
      <c r="CG196" s="76"/>
      <c r="CH196" s="76"/>
      <c r="CI196" s="76"/>
      <c r="CJ196" s="76"/>
      <c r="CK196" s="76"/>
      <c r="CL196" s="76"/>
    </row>
    <row r="197" spans="2:90" x14ac:dyDescent="0.4">
      <c r="B197" s="178" t="s">
        <v>457</v>
      </c>
      <c r="C197" s="179"/>
      <c r="D197" s="179" t="s">
        <v>790</v>
      </c>
      <c r="E197" s="179" t="s">
        <v>906</v>
      </c>
      <c r="F197" s="179"/>
      <c r="G197" s="179"/>
      <c r="H197" s="179"/>
      <c r="I197" s="180"/>
      <c r="J197" s="180"/>
      <c r="K197" s="181"/>
      <c r="L197" s="181"/>
      <c r="M197" s="181"/>
      <c r="N197" s="181"/>
      <c r="O197" s="181"/>
      <c r="P197" s="181"/>
      <c r="R197" s="182"/>
      <c r="S197" s="183"/>
      <c r="T197" s="183"/>
      <c r="U197" s="183"/>
      <c r="V197" s="183"/>
      <c r="W197" s="183"/>
      <c r="X197" s="183"/>
      <c r="Y197" s="183"/>
      <c r="Z197" s="183"/>
      <c r="AA197" s="183"/>
      <c r="AB197" s="183"/>
      <c r="AC197" s="183"/>
      <c r="AD197" s="183"/>
      <c r="AE197" s="183"/>
      <c r="AF197" s="183"/>
      <c r="AG197" s="183"/>
      <c r="AH197" s="183"/>
      <c r="AI197" s="183"/>
      <c r="AJ197" s="183"/>
      <c r="AK197" s="183"/>
      <c r="AL197" s="183"/>
      <c r="AM197" s="183"/>
      <c r="AN197" s="183"/>
      <c r="AO197" s="183"/>
      <c r="AP197" s="183"/>
      <c r="AQ197" s="183"/>
      <c r="AR197" s="183"/>
      <c r="AS197" s="183"/>
      <c r="AT197" s="183"/>
      <c r="AU197" s="183"/>
      <c r="AV197" s="183"/>
      <c r="AW197" s="183"/>
      <c r="AX197" s="183"/>
      <c r="AY197" s="183"/>
      <c r="AZ197" s="183"/>
      <c r="BA197" s="183"/>
      <c r="BB197" s="183"/>
      <c r="BC197" s="183"/>
      <c r="BD197" s="183"/>
      <c r="BE197" s="183"/>
      <c r="BF197" s="183"/>
      <c r="BG197" s="183"/>
      <c r="BH197" s="183"/>
      <c r="BI197" s="183"/>
      <c r="BJ197" s="183"/>
      <c r="BK197" s="183"/>
      <c r="BL197" s="183"/>
      <c r="BM197" s="183"/>
      <c r="BN197" s="183"/>
      <c r="BO197" s="183"/>
      <c r="BP197" s="183"/>
      <c r="BQ197" s="183"/>
      <c r="BR197" s="183"/>
      <c r="BS197" s="183"/>
      <c r="BT197" s="183"/>
      <c r="BU197" s="183"/>
      <c r="BV197" s="183"/>
      <c r="BW197" s="183"/>
      <c r="BX197" s="183"/>
      <c r="BY197" s="183"/>
      <c r="BZ197" s="183"/>
      <c r="CA197" s="183"/>
      <c r="CB197" s="183"/>
      <c r="CC197" s="183"/>
      <c r="CD197" s="183"/>
      <c r="CE197" s="183"/>
      <c r="CF197" s="183"/>
      <c r="CG197" s="183"/>
      <c r="CH197" s="183"/>
      <c r="CI197" s="183"/>
      <c r="CJ197" s="183"/>
      <c r="CK197" s="183"/>
      <c r="CL197" s="183"/>
    </row>
    <row r="198" spans="2:90" x14ac:dyDescent="0.4">
      <c r="B198" s="178" t="s">
        <v>454</v>
      </c>
      <c r="C198" s="179"/>
      <c r="D198" s="179" t="s">
        <v>790</v>
      </c>
      <c r="E198" s="179" t="s">
        <v>906</v>
      </c>
      <c r="F198" s="179"/>
      <c r="G198" s="179"/>
      <c r="H198" s="179"/>
      <c r="I198" s="180"/>
      <c r="J198" s="180"/>
      <c r="K198" s="181"/>
      <c r="L198" s="181"/>
      <c r="M198" s="181"/>
      <c r="N198" s="181"/>
      <c r="O198" s="181"/>
      <c r="P198" s="181"/>
      <c r="R198" s="182"/>
      <c r="S198" s="183"/>
      <c r="T198" s="183"/>
      <c r="U198" s="183"/>
      <c r="V198" s="183"/>
      <c r="W198" s="183"/>
      <c r="X198" s="183"/>
      <c r="Y198" s="183"/>
      <c r="Z198" s="183"/>
      <c r="AA198" s="183"/>
      <c r="AB198" s="183"/>
      <c r="AC198" s="183"/>
      <c r="AD198" s="183"/>
      <c r="AE198" s="183"/>
      <c r="AF198" s="183"/>
      <c r="AG198" s="183"/>
      <c r="AH198" s="183"/>
      <c r="AI198" s="183"/>
      <c r="AJ198" s="183"/>
      <c r="AK198" s="183"/>
      <c r="AL198" s="183"/>
      <c r="AM198" s="183"/>
      <c r="AN198" s="183"/>
      <c r="AO198" s="183"/>
      <c r="AP198" s="183"/>
      <c r="AQ198" s="183"/>
      <c r="AR198" s="183"/>
      <c r="AS198" s="183"/>
      <c r="AT198" s="183"/>
      <c r="AU198" s="183"/>
      <c r="AV198" s="183"/>
      <c r="AW198" s="183"/>
      <c r="AX198" s="183"/>
      <c r="AY198" s="183"/>
      <c r="AZ198" s="183"/>
      <c r="BA198" s="183"/>
      <c r="BB198" s="183"/>
      <c r="BC198" s="183"/>
      <c r="BD198" s="183"/>
      <c r="BE198" s="183"/>
      <c r="BF198" s="183"/>
      <c r="BG198" s="183"/>
      <c r="BH198" s="183"/>
      <c r="BI198" s="183"/>
      <c r="BJ198" s="183"/>
      <c r="BK198" s="183"/>
      <c r="BL198" s="183"/>
      <c r="BM198" s="183"/>
      <c r="BN198" s="183"/>
      <c r="BO198" s="183"/>
      <c r="BP198" s="183"/>
      <c r="BQ198" s="183"/>
      <c r="BR198" s="183"/>
      <c r="BS198" s="183"/>
      <c r="BT198" s="183"/>
      <c r="BU198" s="183"/>
      <c r="BV198" s="183"/>
      <c r="BW198" s="183"/>
      <c r="BX198" s="183"/>
      <c r="BY198" s="183"/>
      <c r="BZ198" s="183"/>
      <c r="CA198" s="183"/>
      <c r="CB198" s="183"/>
      <c r="CC198" s="183"/>
      <c r="CD198" s="183"/>
      <c r="CE198" s="183"/>
      <c r="CF198" s="183"/>
      <c r="CG198" s="183"/>
      <c r="CH198" s="183"/>
      <c r="CI198" s="183"/>
      <c r="CJ198" s="183"/>
      <c r="CK198" s="183"/>
      <c r="CL198" s="183"/>
    </row>
    <row r="199" spans="2:90" x14ac:dyDescent="0.4">
      <c r="B199"/>
      <c r="E199" t="s">
        <v>906</v>
      </c>
      <c r="I199"/>
      <c r="J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row>
    <row r="200" spans="2:90" x14ac:dyDescent="0.4">
      <c r="B200"/>
      <c r="E200" t="s">
        <v>906</v>
      </c>
      <c r="I200"/>
      <c r="J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row>
    <row r="201" spans="2:90" x14ac:dyDescent="0.4">
      <c r="B201"/>
      <c r="E201" t="s">
        <v>906</v>
      </c>
      <c r="I201"/>
      <c r="J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row>
    <row r="202" spans="2:90" x14ac:dyDescent="0.4">
      <c r="B202"/>
      <c r="E202" t="s">
        <v>906</v>
      </c>
      <c r="I202"/>
      <c r="J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row>
    <row r="203" spans="2:90" x14ac:dyDescent="0.4">
      <c r="B203"/>
      <c r="E203" t="s">
        <v>906</v>
      </c>
      <c r="I203"/>
      <c r="J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row>
    <row r="204" spans="2:90" x14ac:dyDescent="0.4">
      <c r="B204"/>
      <c r="E204" t="s">
        <v>906</v>
      </c>
      <c r="I204"/>
      <c r="J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row>
    <row r="205" spans="2:90" x14ac:dyDescent="0.4">
      <c r="B205"/>
      <c r="E205" t="s">
        <v>906</v>
      </c>
      <c r="I205"/>
      <c r="J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row>
    <row r="206" spans="2:90" x14ac:dyDescent="0.4">
      <c r="B206"/>
      <c r="E206" t="s">
        <v>906</v>
      </c>
      <c r="I206"/>
      <c r="J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row>
    <row r="207" spans="2:90" x14ac:dyDescent="0.4">
      <c r="B207"/>
      <c r="E207" t="s">
        <v>906</v>
      </c>
      <c r="I207"/>
      <c r="J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row>
    <row r="208" spans="2:90" x14ac:dyDescent="0.4">
      <c r="B208"/>
      <c r="E208" t="s">
        <v>906</v>
      </c>
      <c r="I208"/>
      <c r="J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row>
    <row r="209" spans="2:90" x14ac:dyDescent="0.4">
      <c r="B209"/>
      <c r="E209" t="s">
        <v>906</v>
      </c>
      <c r="I209"/>
      <c r="J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row>
    <row r="210" spans="2:90" x14ac:dyDescent="0.4">
      <c r="B210"/>
      <c r="E210" t="s">
        <v>906</v>
      </c>
      <c r="I210"/>
      <c r="J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row>
    <row r="211" spans="2:90" x14ac:dyDescent="0.4">
      <c r="B211"/>
      <c r="E211" t="s">
        <v>906</v>
      </c>
      <c r="I211"/>
      <c r="J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row>
    <row r="212" spans="2:90" x14ac:dyDescent="0.4">
      <c r="B212"/>
      <c r="E212" t="s">
        <v>906</v>
      </c>
      <c r="I212"/>
      <c r="J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row>
    <row r="213" spans="2:90" x14ac:dyDescent="0.4">
      <c r="B213"/>
      <c r="E213" t="s">
        <v>906</v>
      </c>
      <c r="I213"/>
      <c r="J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row>
    <row r="214" spans="2:90" x14ac:dyDescent="0.4">
      <c r="B214"/>
      <c r="E214" t="s">
        <v>906</v>
      </c>
      <c r="I214"/>
      <c r="J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row>
    <row r="215" spans="2:90" x14ac:dyDescent="0.4">
      <c r="B215"/>
      <c r="E215" t="s">
        <v>906</v>
      </c>
      <c r="I215"/>
      <c r="J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row>
    <row r="216" spans="2:90" x14ac:dyDescent="0.4">
      <c r="B216" s="164"/>
      <c r="C216" s="31"/>
      <c r="D216" s="31"/>
      <c r="E216" s="31" t="s">
        <v>906</v>
      </c>
      <c r="F216" s="31"/>
      <c r="G216" s="31"/>
      <c r="H216" s="31"/>
      <c r="I216" s="73"/>
      <c r="J216" s="73"/>
      <c r="K216" s="39"/>
      <c r="L216" s="39"/>
      <c r="M216" s="39"/>
      <c r="N216" s="39"/>
      <c r="O216" s="39"/>
      <c r="P216" s="39"/>
      <c r="R216" s="38"/>
      <c r="S216" s="76"/>
      <c r="T216" s="76"/>
      <c r="U216" s="76"/>
      <c r="V216" s="76"/>
      <c r="W216" s="76"/>
      <c r="X216" s="76"/>
      <c r="Y216" s="76"/>
      <c r="Z216" s="76"/>
      <c r="AA216" s="76"/>
      <c r="AB216" s="76"/>
      <c r="AC216" s="76"/>
      <c r="AD216" s="76"/>
      <c r="AE216" s="76"/>
      <c r="AF216" s="76"/>
      <c r="AG216" s="76"/>
      <c r="AH216" s="76"/>
      <c r="AI216" s="76"/>
      <c r="AJ216" s="76"/>
      <c r="AK216" s="76"/>
      <c r="AL216" s="76"/>
      <c r="AM216" s="76"/>
      <c r="AN216" s="76"/>
      <c r="AO216" s="76"/>
      <c r="AP216" s="76"/>
      <c r="AQ216" s="76"/>
      <c r="AR216" s="76"/>
      <c r="AS216" s="76"/>
      <c r="AT216" s="76"/>
      <c r="AU216" s="76"/>
      <c r="AV216" s="76"/>
      <c r="AW216" s="76"/>
      <c r="AX216" s="76"/>
      <c r="AY216" s="76"/>
      <c r="AZ216" s="76"/>
      <c r="BA216" s="76"/>
      <c r="BB216" s="76"/>
      <c r="BC216" s="76"/>
      <c r="BD216" s="76"/>
      <c r="BE216" s="76"/>
      <c r="BF216" s="76"/>
      <c r="BG216" s="76"/>
      <c r="BH216" s="76"/>
      <c r="BI216" s="76"/>
      <c r="BJ216" s="76"/>
      <c r="BK216" s="76"/>
      <c r="BL216" s="76"/>
      <c r="BM216" s="76"/>
      <c r="BN216" s="76"/>
      <c r="BO216" s="76"/>
      <c r="BP216" s="76"/>
      <c r="BQ216" s="76"/>
      <c r="BR216" s="76"/>
      <c r="BS216" s="76"/>
      <c r="BT216" s="76"/>
      <c r="BU216" s="76"/>
      <c r="BV216" s="76"/>
      <c r="BW216" s="76"/>
      <c r="BX216" s="76"/>
      <c r="BY216" s="76"/>
      <c r="BZ216" s="76"/>
      <c r="CA216" s="76"/>
      <c r="CB216" s="76"/>
      <c r="CC216" s="76"/>
      <c r="CD216" s="76"/>
      <c r="CE216" s="76"/>
      <c r="CF216" s="76"/>
      <c r="CG216" s="76"/>
      <c r="CH216" s="76"/>
      <c r="CI216" s="76"/>
      <c r="CJ216" s="76"/>
      <c r="CK216" s="76"/>
      <c r="CL216" s="76"/>
    </row>
    <row r="217" spans="2:90" x14ac:dyDescent="0.4">
      <c r="B217" s="66" t="s">
        <v>494</v>
      </c>
      <c r="C217" s="22"/>
      <c r="D217" s="22" t="s">
        <v>257</v>
      </c>
      <c r="E217" s="22" t="s">
        <v>257</v>
      </c>
      <c r="F217" s="22" t="s">
        <v>339</v>
      </c>
      <c r="G217" s="22" t="s">
        <v>243</v>
      </c>
      <c r="H217" s="22"/>
      <c r="I217" s="279"/>
      <c r="J217" s="279"/>
      <c r="K217" s="22"/>
      <c r="L217" s="22"/>
      <c r="M217" s="22"/>
      <c r="N217" s="22"/>
      <c r="O217" s="22"/>
      <c r="P217" s="22"/>
      <c r="R217" s="66"/>
      <c r="S217" s="66"/>
      <c r="T217" s="66"/>
      <c r="U217" s="66"/>
      <c r="V217" s="66"/>
      <c r="W217" s="66"/>
      <c r="X217" s="66"/>
      <c r="Y217" s="66"/>
      <c r="Z217" s="66"/>
      <c r="AA217" s="66"/>
      <c r="AB217" s="66"/>
      <c r="AC217" s="66"/>
      <c r="AD217" s="66"/>
      <c r="AE217" s="66"/>
      <c r="AF217" s="66"/>
      <c r="AG217" s="66"/>
      <c r="AH217" s="66"/>
      <c r="AI217" s="66"/>
      <c r="AJ217" s="66"/>
      <c r="AK217" s="66"/>
      <c r="AL217" s="66"/>
      <c r="AM217" s="66"/>
      <c r="AN217" s="66"/>
      <c r="AO217" s="66"/>
      <c r="AP217" s="66"/>
      <c r="AQ217" s="66"/>
      <c r="AR217" s="66"/>
      <c r="AS217" s="66"/>
      <c r="AT217" s="66"/>
      <c r="AU217" s="66"/>
      <c r="AV217" s="66"/>
      <c r="AW217" s="66"/>
      <c r="AX217" s="66"/>
      <c r="AY217" s="66"/>
      <c r="AZ217" s="66"/>
      <c r="BA217" s="66"/>
      <c r="BB217" s="66"/>
      <c r="BC217" s="66"/>
      <c r="BD217" s="66"/>
      <c r="BE217" s="66"/>
      <c r="BF217" s="66"/>
      <c r="BG217" s="66"/>
      <c r="BH217" s="66"/>
      <c r="BI217" s="66"/>
      <c r="BJ217" s="66"/>
      <c r="BK217" s="66"/>
      <c r="BL217" s="66"/>
      <c r="BM217" s="66"/>
      <c r="BN217" s="66"/>
      <c r="BO217" s="66"/>
      <c r="BP217" s="66"/>
      <c r="BQ217" s="66"/>
      <c r="BR217" s="66"/>
      <c r="BS217" s="66"/>
      <c r="BT217" s="66"/>
      <c r="BU217" s="66"/>
      <c r="BV217" s="66"/>
      <c r="BW217" s="66"/>
      <c r="BX217" s="66"/>
      <c r="BY217" s="66"/>
      <c r="BZ217" s="66"/>
      <c r="CA217" s="66"/>
      <c r="CB217" s="66"/>
      <c r="CC217" s="66"/>
      <c r="CD217" s="66"/>
      <c r="CE217" s="66"/>
      <c r="CF217" s="66"/>
      <c r="CG217" s="66"/>
      <c r="CH217" s="66"/>
      <c r="CI217" s="66"/>
      <c r="CJ217" s="66"/>
      <c r="CK217" s="66"/>
      <c r="CL217" s="66"/>
    </row>
    <row r="218" spans="2:90" x14ac:dyDescent="0.4">
      <c r="B218" s="120" t="s">
        <v>66</v>
      </c>
      <c r="C218" t="s">
        <v>227</v>
      </c>
      <c r="D218" t="s">
        <v>257</v>
      </c>
      <c r="E218" t="s">
        <v>906</v>
      </c>
      <c r="G218" t="str">
        <f>E218</f>
        <v/>
      </c>
      <c r="K218" s="23">
        <v>-100000</v>
      </c>
      <c r="L218" s="23">
        <v>-200000</v>
      </c>
      <c r="M218" s="23">
        <v>-200000</v>
      </c>
      <c r="N218" s="23">
        <v>-200000</v>
      </c>
      <c r="O218" s="23">
        <v>-200000</v>
      </c>
      <c r="P218" s="23">
        <v>-200000</v>
      </c>
      <c r="R218" s="24"/>
      <c r="S218" s="24" cm="1">
        <f t="array" ref="S218">INDEX($K:$P,ROW(),MATCH(S$3,$K$2:$P$2,0))/12</f>
        <v>-8333.3333333333339</v>
      </c>
      <c r="T218" s="24" cm="1">
        <f t="array" ref="T218">INDEX($K:$P,ROW(),MATCH(T$3,$K$2:$P$2,0))/12</f>
        <v>-8333.3333333333339</v>
      </c>
      <c r="U218" s="24" cm="1">
        <f t="array" ref="U218">INDEX($K:$P,ROW(),MATCH(U$3,$K$2:$P$2,0))/12</f>
        <v>-8333.3333333333339</v>
      </c>
      <c r="V218" s="24" cm="1">
        <f t="array" ref="V218">INDEX($K:$P,ROW(),MATCH(V$3,$K$2:$P$2,0))/12</f>
        <v>-8333.3333333333339</v>
      </c>
      <c r="W218" s="24" cm="1">
        <f t="array" ref="W218">INDEX($K:$P,ROW(),MATCH(W$3,$K$2:$P$2,0))/12</f>
        <v>-8333.3333333333339</v>
      </c>
      <c r="X218" s="24" cm="1">
        <f t="array" ref="X218">INDEX($K:$P,ROW(),MATCH(X$3,$K$2:$P$2,0))/12</f>
        <v>-8333.3333333333339</v>
      </c>
      <c r="Y218" s="24" cm="1">
        <f t="array" ref="Y218">INDEX($K:$P,ROW(),MATCH(Y$3,$K$2:$P$2,0))/12</f>
        <v>-8333.3333333333339</v>
      </c>
      <c r="Z218" s="24" cm="1">
        <f t="array" ref="Z218">INDEX($K:$P,ROW(),MATCH(Z$3,$K$2:$P$2,0))/12</f>
        <v>-8333.3333333333339</v>
      </c>
      <c r="AA218" s="24" cm="1">
        <f t="array" ref="AA218">INDEX($K:$P,ROW(),MATCH(AA$3,$K$2:$P$2,0))/12</f>
        <v>-8333.3333333333339</v>
      </c>
      <c r="AB218" s="24" cm="1">
        <f t="array" ref="AB218">INDEX($K:$P,ROW(),MATCH(AB$3,$K$2:$P$2,0))/12</f>
        <v>-8333.3333333333339</v>
      </c>
      <c r="AC218" s="24" cm="1">
        <f t="array" ref="AC218">INDEX($K:$P,ROW(),MATCH(AC$3,$K$2:$P$2,0))/12</f>
        <v>-8333.3333333333339</v>
      </c>
      <c r="AD218" s="24" cm="1">
        <f t="array" ref="AD218">INDEX($K:$P,ROW(),MATCH(AD$3,$K$2:$P$2,0))/12</f>
        <v>-8333.3333333333339</v>
      </c>
      <c r="AE218" s="24" cm="1">
        <f t="array" ref="AE218">INDEX($K:$P,ROW(),MATCH(AE$3,$K$2:$P$2,0))/12</f>
        <v>-16666.666666666668</v>
      </c>
      <c r="AF218" s="24" cm="1">
        <f t="array" ref="AF218">INDEX($K:$P,ROW(),MATCH(AF$3,$K$2:$P$2,0))/12</f>
        <v>-16666.666666666668</v>
      </c>
      <c r="AG218" s="24" cm="1">
        <f t="array" ref="AG218">INDEX($K:$P,ROW(),MATCH(AG$3,$K$2:$P$2,0))/12</f>
        <v>-16666.666666666668</v>
      </c>
      <c r="AH218" s="24" cm="1">
        <f t="array" ref="AH218">INDEX($K:$P,ROW(),MATCH(AH$3,$K$2:$P$2,0))/12</f>
        <v>-16666.666666666668</v>
      </c>
      <c r="AI218" s="24" cm="1">
        <f t="array" ref="AI218">INDEX($K:$P,ROW(),MATCH(AI$3,$K$2:$P$2,0))/12</f>
        <v>-16666.666666666668</v>
      </c>
      <c r="AJ218" s="24" cm="1">
        <f t="array" ref="AJ218">INDEX($K:$P,ROW(),MATCH(AJ$3,$K$2:$P$2,0))/12</f>
        <v>-16666.666666666668</v>
      </c>
      <c r="AK218" s="24" cm="1">
        <f t="array" ref="AK218">INDEX($K:$P,ROW(),MATCH(AK$3,$K$2:$P$2,0))/12</f>
        <v>-16666.666666666668</v>
      </c>
      <c r="AL218" s="24" cm="1">
        <f t="array" ref="AL218">INDEX($K:$P,ROW(),MATCH(AL$3,$K$2:$P$2,0))/12</f>
        <v>-16666.666666666668</v>
      </c>
      <c r="AM218" s="24" cm="1">
        <f t="array" ref="AM218">INDEX($K:$P,ROW(),MATCH(AM$3,$K$2:$P$2,0))/12</f>
        <v>-16666.666666666668</v>
      </c>
      <c r="AN218" s="24" cm="1">
        <f t="array" ref="AN218">INDEX($K:$P,ROW(),MATCH(AN$3,$K$2:$P$2,0))/12</f>
        <v>-16666.666666666668</v>
      </c>
      <c r="AO218" s="24" cm="1">
        <f t="array" ref="AO218">INDEX($K:$P,ROW(),MATCH(AO$3,$K$2:$P$2,0))/12</f>
        <v>-16666.666666666668</v>
      </c>
      <c r="AP218" s="24" cm="1">
        <f t="array" ref="AP218">INDEX($K:$P,ROW(),MATCH(AP$3,$K$2:$P$2,0))/12</f>
        <v>-16666.666666666668</v>
      </c>
      <c r="AQ218" s="24" cm="1">
        <f t="array" ref="AQ218">INDEX($K:$P,ROW(),MATCH(AQ$3,$K$2:$P$2,0))/12</f>
        <v>-16666.666666666668</v>
      </c>
      <c r="AR218" s="24" cm="1">
        <f t="array" ref="AR218">INDEX($K:$P,ROW(),MATCH(AR$3,$K$2:$P$2,0))/12</f>
        <v>-16666.666666666668</v>
      </c>
      <c r="AS218" s="24" cm="1">
        <f t="array" ref="AS218">INDEX($K:$P,ROW(),MATCH(AS$3,$K$2:$P$2,0))/12</f>
        <v>-16666.666666666668</v>
      </c>
      <c r="AT218" s="24" cm="1">
        <f t="array" ref="AT218">INDEX($K:$P,ROW(),MATCH(AT$3,$K$2:$P$2,0))/12</f>
        <v>-16666.666666666668</v>
      </c>
      <c r="AU218" s="24" cm="1">
        <f t="array" ref="AU218">INDEX($K:$P,ROW(),MATCH(AU$3,$K$2:$P$2,0))/12</f>
        <v>-16666.666666666668</v>
      </c>
      <c r="AV218" s="24" cm="1">
        <f t="array" ref="AV218">INDEX($K:$P,ROW(),MATCH(AV$3,$K$2:$P$2,0))/12</f>
        <v>-16666.666666666668</v>
      </c>
      <c r="AW218" s="24" cm="1">
        <f t="array" ref="AW218">INDEX($K:$P,ROW(),MATCH(AW$3,$K$2:$P$2,0))/12</f>
        <v>-16666.666666666668</v>
      </c>
      <c r="AX218" s="24" cm="1">
        <f t="array" ref="AX218">INDEX($K:$P,ROW(),MATCH(AX$3,$K$2:$P$2,0))/12</f>
        <v>-16666.666666666668</v>
      </c>
      <c r="AY218" s="24" cm="1">
        <f t="array" ref="AY218">INDEX($K:$P,ROW(),MATCH(AY$3,$K$2:$P$2,0))/12</f>
        <v>-16666.666666666668</v>
      </c>
      <c r="AZ218" s="24" cm="1">
        <f t="array" ref="AZ218">INDEX($K:$P,ROW(),MATCH(AZ$3,$K$2:$P$2,0))/12</f>
        <v>-16666.666666666668</v>
      </c>
      <c r="BA218" s="24" cm="1">
        <f t="array" ref="BA218">INDEX($K:$P,ROW(),MATCH(BA$3,$K$2:$P$2,0))/12</f>
        <v>-16666.666666666668</v>
      </c>
      <c r="BB218" s="24" cm="1">
        <f t="array" ref="BB218">INDEX($K:$P,ROW(),MATCH(BB$3,$K$2:$P$2,0))/12</f>
        <v>-16666.666666666668</v>
      </c>
      <c r="BC218" s="24" cm="1">
        <f t="array" ref="BC218">INDEX($K:$P,ROW(),MATCH(BC$3,$K$2:$P$2,0))/12</f>
        <v>-16666.666666666668</v>
      </c>
      <c r="BD218" s="24" cm="1">
        <f t="array" ref="BD218">INDEX($K:$P,ROW(),MATCH(BD$3,$K$2:$P$2,0))/12</f>
        <v>-16666.666666666668</v>
      </c>
      <c r="BE218" s="24" cm="1">
        <f t="array" ref="BE218">INDEX($K:$P,ROW(),MATCH(BE$3,$K$2:$P$2,0))/12</f>
        <v>-16666.666666666668</v>
      </c>
      <c r="BF218" s="24" cm="1">
        <f t="array" ref="BF218">INDEX($K:$P,ROW(),MATCH(BF$3,$K$2:$P$2,0))/12</f>
        <v>-16666.666666666668</v>
      </c>
      <c r="BG218" s="24" cm="1">
        <f t="array" ref="BG218">INDEX($K:$P,ROW(),MATCH(BG$3,$K$2:$P$2,0))/12</f>
        <v>-16666.666666666668</v>
      </c>
      <c r="BH218" s="24" cm="1">
        <f t="array" ref="BH218">INDEX($K:$P,ROW(),MATCH(BH$3,$K$2:$P$2,0))/12</f>
        <v>-16666.666666666668</v>
      </c>
      <c r="BI218" s="24" cm="1">
        <f t="array" ref="BI218">INDEX($K:$P,ROW(),MATCH(BI$3,$K$2:$P$2,0))/12</f>
        <v>-16666.666666666668</v>
      </c>
      <c r="BJ218" s="24" cm="1">
        <f t="array" ref="BJ218">INDEX($K:$P,ROW(),MATCH(BJ$3,$K$2:$P$2,0))/12</f>
        <v>-16666.666666666668</v>
      </c>
      <c r="BK218" s="24" cm="1">
        <f t="array" ref="BK218">INDEX($K:$P,ROW(),MATCH(BK$3,$K$2:$P$2,0))/12</f>
        <v>-16666.666666666668</v>
      </c>
      <c r="BL218" s="24" cm="1">
        <f t="array" ref="BL218">INDEX($K:$P,ROW(),MATCH(BL$3,$K$2:$P$2,0))/12</f>
        <v>-16666.666666666668</v>
      </c>
      <c r="BM218" s="24" cm="1">
        <f t="array" ref="BM218">INDEX($K:$P,ROW(),MATCH(BM$3,$K$2:$P$2,0))/12</f>
        <v>-16666.666666666668</v>
      </c>
      <c r="BN218" s="24" cm="1">
        <f t="array" ref="BN218">INDEX($K:$P,ROW(),MATCH(BN$3,$K$2:$P$2,0))/12</f>
        <v>-16666.666666666668</v>
      </c>
      <c r="BO218" s="24" cm="1">
        <f t="array" ref="BO218">INDEX($K:$P,ROW(),MATCH(BO$3,$K$2:$P$2,0))/12</f>
        <v>-16666.666666666668</v>
      </c>
      <c r="BP218" s="24" cm="1">
        <f t="array" ref="BP218">INDEX($K:$P,ROW(),MATCH(BP$3,$K$2:$P$2,0))/12</f>
        <v>-16666.666666666668</v>
      </c>
      <c r="BQ218" s="24" cm="1">
        <f t="array" ref="BQ218">INDEX($K:$P,ROW(),MATCH(BQ$3,$K$2:$P$2,0))/12</f>
        <v>-16666.666666666668</v>
      </c>
      <c r="BR218" s="24" cm="1">
        <f t="array" ref="BR218">INDEX($K:$P,ROW(),MATCH(BR$3,$K$2:$P$2,0))/12</f>
        <v>-16666.666666666668</v>
      </c>
      <c r="BS218" s="24" cm="1">
        <f t="array" ref="BS218">INDEX($K:$P,ROW(),MATCH(BS$3,$K$2:$P$2,0))/12</f>
        <v>-16666.666666666668</v>
      </c>
      <c r="BT218" s="24" cm="1">
        <f t="array" ref="BT218">INDEX($K:$P,ROW(),MATCH(BT$3,$K$2:$P$2,0))/12</f>
        <v>-16666.666666666668</v>
      </c>
      <c r="BU218" s="24" cm="1">
        <f t="array" ref="BU218">INDEX($K:$P,ROW(),MATCH(BU$3,$K$2:$P$2,0))/12</f>
        <v>-16666.666666666668</v>
      </c>
      <c r="BV218" s="24" cm="1">
        <f t="array" ref="BV218">INDEX($K:$P,ROW(),MATCH(BV$3,$K$2:$P$2,0))/12</f>
        <v>-16666.666666666668</v>
      </c>
      <c r="BW218" s="24" cm="1">
        <f t="array" ref="BW218">INDEX($K:$P,ROW(),MATCH(BW$3,$K$2:$P$2,0))/12</f>
        <v>-16666.666666666668</v>
      </c>
      <c r="BX218" s="24" cm="1">
        <f t="array" ref="BX218">INDEX($K:$P,ROW(),MATCH(BX$3,$K$2:$P$2,0))/12</f>
        <v>-16666.666666666668</v>
      </c>
      <c r="BY218" s="24" cm="1">
        <f t="array" ref="BY218">INDEX($K:$P,ROW(),MATCH(BY$3,$K$2:$P$2,0))/12</f>
        <v>-16666.666666666668</v>
      </c>
      <c r="BZ218" s="24" cm="1">
        <f t="array" ref="BZ218">INDEX($K:$P,ROW(),MATCH(BZ$3,$K$2:$P$2,0))/12</f>
        <v>-16666.666666666668</v>
      </c>
      <c r="CA218" s="24" cm="1">
        <f t="array" ref="CA218">INDEX($K:$P,ROW(),MATCH(CA$3,$K$2:$P$2,0))/12</f>
        <v>-16666.666666666668</v>
      </c>
      <c r="CB218" s="24" cm="1">
        <f t="array" ref="CB218">INDEX($K:$P,ROW(),MATCH(CB$3,$K$2:$P$2,0))/12</f>
        <v>-16666.666666666668</v>
      </c>
      <c r="CC218" s="24" cm="1">
        <f t="array" ref="CC218">INDEX($K:$P,ROW(),MATCH(CC$3,$K$2:$P$2,0))/12</f>
        <v>-16666.666666666668</v>
      </c>
      <c r="CD218" s="24" cm="1">
        <f t="array" ref="CD218">INDEX($K:$P,ROW(),MATCH(CD$3,$K$2:$P$2,0))/12</f>
        <v>-16666.666666666668</v>
      </c>
      <c r="CE218" s="24" cm="1">
        <f t="array" ref="CE218">INDEX($K:$P,ROW(),MATCH(CE$3,$K$2:$P$2,0))/12</f>
        <v>-16666.666666666668</v>
      </c>
      <c r="CF218" s="24" cm="1">
        <f t="array" ref="CF218">INDEX($K:$P,ROW(),MATCH(CF$3,$K$2:$P$2,0))/12</f>
        <v>-16666.666666666668</v>
      </c>
      <c r="CG218" s="24" cm="1">
        <f t="array" ref="CG218">INDEX($K:$P,ROW(),MATCH(CG$3,$K$2:$P$2,0))/12</f>
        <v>-16666.666666666668</v>
      </c>
      <c r="CH218" s="24" cm="1">
        <f t="array" ref="CH218">INDEX($K:$P,ROW(),MATCH(CH$3,$K$2:$P$2,0))/12</f>
        <v>-16666.666666666668</v>
      </c>
      <c r="CI218" s="24" cm="1">
        <f t="array" ref="CI218">INDEX($K:$P,ROW(),MATCH(CI$3,$K$2:$P$2,0))/12</f>
        <v>-16666.666666666668</v>
      </c>
      <c r="CJ218" s="24" cm="1">
        <f t="array" ref="CJ218">INDEX($K:$P,ROW(),MATCH(CJ$3,$K$2:$P$2,0))/12</f>
        <v>-16666.666666666668</v>
      </c>
      <c r="CK218" s="24" cm="1">
        <f t="array" ref="CK218">INDEX($K:$P,ROW(),MATCH(CK$3,$K$2:$P$2,0))/12</f>
        <v>-16666.666666666668</v>
      </c>
      <c r="CL218" s="24" cm="1">
        <f t="array" ref="CL218">INDEX($K:$P,ROW(),MATCH(CL$3,$K$2:$P$2,0))/12</f>
        <v>-16666.666666666668</v>
      </c>
    </row>
    <row r="219" spans="2:90" x14ac:dyDescent="0.4">
      <c r="B219" s="139" t="s">
        <v>336</v>
      </c>
      <c r="C219" s="12"/>
      <c r="D219" s="12" t="s">
        <v>257</v>
      </c>
      <c r="E219" s="12" t="s">
        <v>906</v>
      </c>
      <c r="F219" s="12"/>
      <c r="G219" s="12" t="str">
        <f>E219</f>
        <v/>
      </c>
      <c r="H219" s="12"/>
      <c r="I219" s="60"/>
      <c r="J219" s="60"/>
      <c r="K219" s="117">
        <v>10</v>
      </c>
      <c r="L219" s="117">
        <v>10</v>
      </c>
      <c r="M219" s="117">
        <v>10</v>
      </c>
      <c r="N219" s="117">
        <v>10</v>
      </c>
      <c r="O219" s="117">
        <v>10</v>
      </c>
      <c r="P219" s="117">
        <v>10</v>
      </c>
      <c r="R219" s="118"/>
      <c r="S219" s="118" cm="1">
        <f t="array" ref="S219">INDEX($K:$P,ROW(),MATCH(S$3,$K$2:$P$2,0))</f>
        <v>10</v>
      </c>
      <c r="T219" s="118" cm="1">
        <f t="array" ref="T219">INDEX($K:$P,ROW(),MATCH(T$3,$K$2:$P$2,0))</f>
        <v>10</v>
      </c>
      <c r="U219" s="118" cm="1">
        <f t="array" ref="U219">INDEX($K:$P,ROW(),MATCH(U$3,$K$2:$P$2,0))</f>
        <v>10</v>
      </c>
      <c r="V219" s="118" cm="1">
        <f t="array" ref="V219">INDEX($K:$P,ROW(),MATCH(V$3,$K$2:$P$2,0))</f>
        <v>10</v>
      </c>
      <c r="W219" s="155" cm="1">
        <f t="array" ref="W219">INDEX($K:$P,ROW(),MATCH(W$3,$K$2:$P$2,0))</f>
        <v>10</v>
      </c>
      <c r="X219" s="118" cm="1">
        <f t="array" ref="X219">INDEX($K:$P,ROW(),MATCH(X$3,$K$2:$P$2,0))</f>
        <v>10</v>
      </c>
      <c r="Y219" s="118" cm="1">
        <f t="array" ref="Y219">INDEX($K:$P,ROW(),MATCH(Y$3,$K$2:$P$2,0))</f>
        <v>10</v>
      </c>
      <c r="Z219" s="118" cm="1">
        <f t="array" ref="Z219">INDEX($K:$P,ROW(),MATCH(Z$3,$K$2:$P$2,0))</f>
        <v>10</v>
      </c>
      <c r="AA219" s="118" cm="1">
        <f t="array" ref="AA219">INDEX($K:$P,ROW(),MATCH(AA$3,$K$2:$P$2,0))</f>
        <v>10</v>
      </c>
      <c r="AB219" s="118" cm="1">
        <f t="array" ref="AB219">INDEX($K:$P,ROW(),MATCH(AB$3,$K$2:$P$2,0))</f>
        <v>10</v>
      </c>
      <c r="AC219" s="118" cm="1">
        <f t="array" ref="AC219">INDEX($K:$P,ROW(),MATCH(AC$3,$K$2:$P$2,0))</f>
        <v>10</v>
      </c>
      <c r="AD219" s="118" cm="1">
        <f t="array" ref="AD219">INDEX($K:$P,ROW(),MATCH(AD$3,$K$2:$P$2,0))</f>
        <v>10</v>
      </c>
      <c r="AE219" s="118" cm="1">
        <f t="array" ref="AE219">INDEX($K:$P,ROW(),MATCH(AE$3,$K$2:$P$2,0))</f>
        <v>10</v>
      </c>
      <c r="AF219" s="118" cm="1">
        <f t="array" ref="AF219">INDEX($K:$P,ROW(),MATCH(AF$3,$K$2:$P$2,0))</f>
        <v>10</v>
      </c>
      <c r="AG219" s="118" cm="1">
        <f t="array" ref="AG219">INDEX($K:$P,ROW(),MATCH(AG$3,$K$2:$P$2,0))</f>
        <v>10</v>
      </c>
      <c r="AH219" s="118" cm="1">
        <f t="array" ref="AH219">INDEX($K:$P,ROW(),MATCH(AH$3,$K$2:$P$2,0))</f>
        <v>10</v>
      </c>
      <c r="AI219" s="118" cm="1">
        <f t="array" ref="AI219">INDEX($K:$P,ROW(),MATCH(AI$3,$K$2:$P$2,0))</f>
        <v>10</v>
      </c>
      <c r="AJ219" s="118" cm="1">
        <f t="array" ref="AJ219">INDEX($K:$P,ROW(),MATCH(AJ$3,$K$2:$P$2,0))</f>
        <v>10</v>
      </c>
      <c r="AK219" s="118" cm="1">
        <f t="array" ref="AK219">INDEX($K:$P,ROW(),MATCH(AK$3,$K$2:$P$2,0))</f>
        <v>10</v>
      </c>
      <c r="AL219" s="118" cm="1">
        <f t="array" ref="AL219">INDEX($K:$P,ROW(),MATCH(AL$3,$K$2:$P$2,0))</f>
        <v>10</v>
      </c>
      <c r="AM219" s="118" cm="1">
        <f t="array" ref="AM219">INDEX($K:$P,ROW(),MATCH(AM$3,$K$2:$P$2,0))</f>
        <v>10</v>
      </c>
      <c r="AN219" s="118" cm="1">
        <f t="array" ref="AN219">INDEX($K:$P,ROW(),MATCH(AN$3,$K$2:$P$2,0))</f>
        <v>10</v>
      </c>
      <c r="AO219" s="118" cm="1">
        <f t="array" ref="AO219">INDEX($K:$P,ROW(),MATCH(AO$3,$K$2:$P$2,0))</f>
        <v>10</v>
      </c>
      <c r="AP219" s="118" cm="1">
        <f t="array" ref="AP219">INDEX($K:$P,ROW(),MATCH(AP$3,$K$2:$P$2,0))</f>
        <v>10</v>
      </c>
      <c r="AQ219" s="118" cm="1">
        <f t="array" ref="AQ219">INDEX($K:$P,ROW(),MATCH(AQ$3,$K$2:$P$2,0))</f>
        <v>10</v>
      </c>
      <c r="AR219" s="118" cm="1">
        <f t="array" ref="AR219">INDEX($K:$P,ROW(),MATCH(AR$3,$K$2:$P$2,0))</f>
        <v>10</v>
      </c>
      <c r="AS219" s="118" cm="1">
        <f t="array" ref="AS219">INDEX($K:$P,ROW(),MATCH(AS$3,$K$2:$P$2,0))</f>
        <v>10</v>
      </c>
      <c r="AT219" s="118" cm="1">
        <f t="array" ref="AT219">INDEX($K:$P,ROW(),MATCH(AT$3,$K$2:$P$2,0))</f>
        <v>10</v>
      </c>
      <c r="AU219" s="118" cm="1">
        <f t="array" ref="AU219">INDEX($K:$P,ROW(),MATCH(AU$3,$K$2:$P$2,0))</f>
        <v>10</v>
      </c>
      <c r="AV219" s="118" cm="1">
        <f t="array" ref="AV219">INDEX($K:$P,ROW(),MATCH(AV$3,$K$2:$P$2,0))</f>
        <v>10</v>
      </c>
      <c r="AW219" s="118" cm="1">
        <f t="array" ref="AW219">INDEX($K:$P,ROW(),MATCH(AW$3,$K$2:$P$2,0))</f>
        <v>10</v>
      </c>
      <c r="AX219" s="118" cm="1">
        <f t="array" ref="AX219">INDEX($K:$P,ROW(),MATCH(AX$3,$K$2:$P$2,0))</f>
        <v>10</v>
      </c>
      <c r="AY219" s="118" cm="1">
        <f t="array" ref="AY219">INDEX($K:$P,ROW(),MATCH(AY$3,$K$2:$P$2,0))</f>
        <v>10</v>
      </c>
      <c r="AZ219" s="118" cm="1">
        <f t="array" ref="AZ219">INDEX($K:$P,ROW(),MATCH(AZ$3,$K$2:$P$2,0))</f>
        <v>10</v>
      </c>
      <c r="BA219" s="118" cm="1">
        <f t="array" ref="BA219">INDEX($K:$P,ROW(),MATCH(BA$3,$K$2:$P$2,0))</f>
        <v>10</v>
      </c>
      <c r="BB219" s="118" cm="1">
        <f t="array" ref="BB219">INDEX($K:$P,ROW(),MATCH(BB$3,$K$2:$P$2,0))</f>
        <v>10</v>
      </c>
      <c r="BC219" s="118" cm="1">
        <f t="array" ref="BC219">INDEX($K:$P,ROW(),MATCH(BC$3,$K$2:$P$2,0))</f>
        <v>10</v>
      </c>
      <c r="BD219" s="118" cm="1">
        <f t="array" ref="BD219">INDEX($K:$P,ROW(),MATCH(BD$3,$K$2:$P$2,0))</f>
        <v>10</v>
      </c>
      <c r="BE219" s="118" cm="1">
        <f t="array" ref="BE219">INDEX($K:$P,ROW(),MATCH(BE$3,$K$2:$P$2,0))</f>
        <v>10</v>
      </c>
      <c r="BF219" s="118" cm="1">
        <f t="array" ref="BF219">INDEX($K:$P,ROW(),MATCH(BF$3,$K$2:$P$2,0))</f>
        <v>10</v>
      </c>
      <c r="BG219" s="118" cm="1">
        <f t="array" ref="BG219">INDEX($K:$P,ROW(),MATCH(BG$3,$K$2:$P$2,0))</f>
        <v>10</v>
      </c>
      <c r="BH219" s="118" cm="1">
        <f t="array" ref="BH219">INDEX($K:$P,ROW(),MATCH(BH$3,$K$2:$P$2,0))</f>
        <v>10</v>
      </c>
      <c r="BI219" s="118" cm="1">
        <f t="array" ref="BI219">INDEX($K:$P,ROW(),MATCH(BI$3,$K$2:$P$2,0))</f>
        <v>10</v>
      </c>
      <c r="BJ219" s="118" cm="1">
        <f t="array" ref="BJ219">INDEX($K:$P,ROW(),MATCH(BJ$3,$K$2:$P$2,0))</f>
        <v>10</v>
      </c>
      <c r="BK219" s="118" cm="1">
        <f t="array" ref="BK219">INDEX($K:$P,ROW(),MATCH(BK$3,$K$2:$P$2,0))</f>
        <v>10</v>
      </c>
      <c r="BL219" s="118" cm="1">
        <f t="array" ref="BL219">INDEX($K:$P,ROW(),MATCH(BL$3,$K$2:$P$2,0))</f>
        <v>10</v>
      </c>
      <c r="BM219" s="118" cm="1">
        <f t="array" ref="BM219">INDEX($K:$P,ROW(),MATCH(BM$3,$K$2:$P$2,0))</f>
        <v>10</v>
      </c>
      <c r="BN219" s="118" cm="1">
        <f t="array" ref="BN219">INDEX($K:$P,ROW(),MATCH(BN$3,$K$2:$P$2,0))</f>
        <v>10</v>
      </c>
      <c r="BO219" s="118" cm="1">
        <f t="array" ref="BO219">INDEX($K:$P,ROW(),MATCH(BO$3,$K$2:$P$2,0))</f>
        <v>10</v>
      </c>
      <c r="BP219" s="118" cm="1">
        <f t="array" ref="BP219">INDEX($K:$P,ROW(),MATCH(BP$3,$K$2:$P$2,0))</f>
        <v>10</v>
      </c>
      <c r="BQ219" s="118" cm="1">
        <f t="array" ref="BQ219">INDEX($K:$P,ROW(),MATCH(BQ$3,$K$2:$P$2,0))</f>
        <v>10</v>
      </c>
      <c r="BR219" s="118" cm="1">
        <f t="array" ref="BR219">INDEX($K:$P,ROW(),MATCH(BR$3,$K$2:$P$2,0))</f>
        <v>10</v>
      </c>
      <c r="BS219" s="118" cm="1">
        <f t="array" ref="BS219">INDEX($K:$P,ROW(),MATCH(BS$3,$K$2:$P$2,0))</f>
        <v>10</v>
      </c>
      <c r="BT219" s="118" cm="1">
        <f t="array" ref="BT219">INDEX($K:$P,ROW(),MATCH(BT$3,$K$2:$P$2,0))</f>
        <v>10</v>
      </c>
      <c r="BU219" s="118" cm="1">
        <f t="array" ref="BU219">INDEX($K:$P,ROW(),MATCH(BU$3,$K$2:$P$2,0))</f>
        <v>10</v>
      </c>
      <c r="BV219" s="118" cm="1">
        <f t="array" ref="BV219">INDEX($K:$P,ROW(),MATCH(BV$3,$K$2:$P$2,0))</f>
        <v>10</v>
      </c>
      <c r="BW219" s="118" cm="1">
        <f t="array" ref="BW219">INDEX($K:$P,ROW(),MATCH(BW$3,$K$2:$P$2,0))</f>
        <v>10</v>
      </c>
      <c r="BX219" s="118" cm="1">
        <f t="array" ref="BX219">INDEX($K:$P,ROW(),MATCH(BX$3,$K$2:$P$2,0))</f>
        <v>10</v>
      </c>
      <c r="BY219" s="118" cm="1">
        <f t="array" ref="BY219">INDEX($K:$P,ROW(),MATCH(BY$3,$K$2:$P$2,0))</f>
        <v>10</v>
      </c>
      <c r="BZ219" s="118" cm="1">
        <f t="array" ref="BZ219">INDEX($K:$P,ROW(),MATCH(BZ$3,$K$2:$P$2,0))</f>
        <v>10</v>
      </c>
      <c r="CA219" s="118" cm="1">
        <f t="array" ref="CA219">INDEX($K:$P,ROW(),MATCH(CA$3,$K$2:$P$2,0))</f>
        <v>10</v>
      </c>
      <c r="CB219" s="118" cm="1">
        <f t="array" ref="CB219">INDEX($K:$P,ROW(),MATCH(CB$3,$K$2:$P$2,0))</f>
        <v>10</v>
      </c>
      <c r="CC219" s="118" cm="1">
        <f t="array" ref="CC219">INDEX($K:$P,ROW(),MATCH(CC$3,$K$2:$P$2,0))</f>
        <v>10</v>
      </c>
      <c r="CD219" s="118" cm="1">
        <f t="array" ref="CD219">INDEX($K:$P,ROW(),MATCH(CD$3,$K$2:$P$2,0))</f>
        <v>10</v>
      </c>
      <c r="CE219" s="118" cm="1">
        <f t="array" ref="CE219">INDEX($K:$P,ROW(),MATCH(CE$3,$K$2:$P$2,0))</f>
        <v>10</v>
      </c>
      <c r="CF219" s="118" cm="1">
        <f t="array" ref="CF219">INDEX($K:$P,ROW(),MATCH(CF$3,$K$2:$P$2,0))</f>
        <v>10</v>
      </c>
      <c r="CG219" s="118" cm="1">
        <f t="array" ref="CG219">INDEX($K:$P,ROW(),MATCH(CG$3,$K$2:$P$2,0))</f>
        <v>10</v>
      </c>
      <c r="CH219" s="118" cm="1">
        <f t="array" ref="CH219">INDEX($K:$P,ROW(),MATCH(CH$3,$K$2:$P$2,0))</f>
        <v>10</v>
      </c>
      <c r="CI219" s="118" cm="1">
        <f t="array" ref="CI219">INDEX($K:$P,ROW(),MATCH(CI$3,$K$2:$P$2,0))</f>
        <v>10</v>
      </c>
      <c r="CJ219" s="118" cm="1">
        <f t="array" ref="CJ219">INDEX($K:$P,ROW(),MATCH(CJ$3,$K$2:$P$2,0))</f>
        <v>10</v>
      </c>
      <c r="CK219" s="118" cm="1">
        <f t="array" ref="CK219">INDEX($K:$P,ROW(),MATCH(CK$3,$K$2:$P$2,0))</f>
        <v>10</v>
      </c>
      <c r="CL219" s="118" cm="1">
        <f t="array" ref="CL219">INDEX($K:$P,ROW(),MATCH(CL$3,$K$2:$P$2,0))</f>
        <v>10</v>
      </c>
    </row>
    <row r="220" spans="2:90" x14ac:dyDescent="0.4">
      <c r="B220" s="124" t="str">
        <f ca="1">OFFSET(B220,ROW(B230)-ROW(B220),0)</f>
        <v># of assets</v>
      </c>
      <c r="C220" s="31" t="s">
        <v>937</v>
      </c>
      <c r="D220" s="31" t="s">
        <v>257</v>
      </c>
      <c r="E220" s="31" t="s">
        <v>906</v>
      </c>
      <c r="F220" s="31"/>
      <c r="G220" s="31" t="str">
        <f>E220</f>
        <v/>
      </c>
      <c r="H220" s="31"/>
      <c r="I220" s="73"/>
      <c r="J220" s="73"/>
      <c r="K220" s="38">
        <f t="shared" ref="K220:P220" si="165">SUMIF($3:$3,K$2,220:220)</f>
        <v>10000</v>
      </c>
      <c r="L220" s="32">
        <f t="shared" si="165"/>
        <v>20000</v>
      </c>
      <c r="M220" s="38">
        <f t="shared" si="165"/>
        <v>20000</v>
      </c>
      <c r="N220" s="38">
        <f t="shared" si="165"/>
        <v>20000</v>
      </c>
      <c r="O220" s="38">
        <f t="shared" si="165"/>
        <v>20000</v>
      </c>
      <c r="P220" s="38">
        <f t="shared" si="165"/>
        <v>20000</v>
      </c>
      <c r="R220" s="38"/>
      <c r="S220" s="38">
        <f t="shared" ref="S220" si="166">-S218/S219</f>
        <v>833.33333333333337</v>
      </c>
      <c r="T220" s="38">
        <f t="shared" ref="T220:AX220" si="167">-T218/T219</f>
        <v>833.33333333333337</v>
      </c>
      <c r="U220" s="38">
        <f t="shared" si="167"/>
        <v>833.33333333333337</v>
      </c>
      <c r="V220" s="38">
        <f t="shared" si="167"/>
        <v>833.33333333333337</v>
      </c>
      <c r="W220" s="38">
        <f t="shared" si="167"/>
        <v>833.33333333333337</v>
      </c>
      <c r="X220" s="38">
        <f t="shared" si="167"/>
        <v>833.33333333333337</v>
      </c>
      <c r="Y220" s="38">
        <f t="shared" si="167"/>
        <v>833.33333333333337</v>
      </c>
      <c r="Z220" s="38">
        <f t="shared" si="167"/>
        <v>833.33333333333337</v>
      </c>
      <c r="AA220" s="38">
        <f t="shared" si="167"/>
        <v>833.33333333333337</v>
      </c>
      <c r="AB220" s="38">
        <f t="shared" si="167"/>
        <v>833.33333333333337</v>
      </c>
      <c r="AC220" s="38">
        <f t="shared" si="167"/>
        <v>833.33333333333337</v>
      </c>
      <c r="AD220" s="38">
        <f t="shared" si="167"/>
        <v>833.33333333333337</v>
      </c>
      <c r="AE220" s="38">
        <f t="shared" si="167"/>
        <v>1666.6666666666667</v>
      </c>
      <c r="AF220" s="38">
        <f t="shared" si="167"/>
        <v>1666.6666666666667</v>
      </c>
      <c r="AG220" s="38">
        <f t="shared" si="167"/>
        <v>1666.6666666666667</v>
      </c>
      <c r="AH220" s="38">
        <f t="shared" si="167"/>
        <v>1666.6666666666667</v>
      </c>
      <c r="AI220" s="38">
        <f t="shared" si="167"/>
        <v>1666.6666666666667</v>
      </c>
      <c r="AJ220" s="38">
        <f t="shared" si="167"/>
        <v>1666.6666666666667</v>
      </c>
      <c r="AK220" s="38">
        <f t="shared" si="167"/>
        <v>1666.6666666666667</v>
      </c>
      <c r="AL220" s="38">
        <f t="shared" si="167"/>
        <v>1666.6666666666667</v>
      </c>
      <c r="AM220" s="38">
        <f t="shared" si="167"/>
        <v>1666.6666666666667</v>
      </c>
      <c r="AN220" s="38">
        <f t="shared" si="167"/>
        <v>1666.6666666666667</v>
      </c>
      <c r="AO220" s="38">
        <f t="shared" si="167"/>
        <v>1666.6666666666667</v>
      </c>
      <c r="AP220" s="38">
        <f t="shared" si="167"/>
        <v>1666.6666666666667</v>
      </c>
      <c r="AQ220" s="38">
        <f t="shared" si="167"/>
        <v>1666.6666666666667</v>
      </c>
      <c r="AR220" s="38">
        <f t="shared" si="167"/>
        <v>1666.6666666666667</v>
      </c>
      <c r="AS220" s="38">
        <f t="shared" si="167"/>
        <v>1666.6666666666667</v>
      </c>
      <c r="AT220" s="38">
        <f t="shared" si="167"/>
        <v>1666.6666666666667</v>
      </c>
      <c r="AU220" s="38">
        <f t="shared" si="167"/>
        <v>1666.6666666666667</v>
      </c>
      <c r="AV220" s="38">
        <f t="shared" si="167"/>
        <v>1666.6666666666667</v>
      </c>
      <c r="AW220" s="38">
        <f t="shared" si="167"/>
        <v>1666.6666666666667</v>
      </c>
      <c r="AX220" s="38">
        <f t="shared" si="167"/>
        <v>1666.6666666666667</v>
      </c>
      <c r="AY220" s="38">
        <f t="shared" ref="AY220:CD220" si="168">-AY218/AY219</f>
        <v>1666.6666666666667</v>
      </c>
      <c r="AZ220" s="38">
        <f t="shared" si="168"/>
        <v>1666.6666666666667</v>
      </c>
      <c r="BA220" s="38">
        <f t="shared" si="168"/>
        <v>1666.6666666666667</v>
      </c>
      <c r="BB220" s="38">
        <f t="shared" si="168"/>
        <v>1666.6666666666667</v>
      </c>
      <c r="BC220" s="38">
        <f t="shared" si="168"/>
        <v>1666.6666666666667</v>
      </c>
      <c r="BD220" s="38">
        <f t="shared" si="168"/>
        <v>1666.6666666666667</v>
      </c>
      <c r="BE220" s="38">
        <f t="shared" si="168"/>
        <v>1666.6666666666667</v>
      </c>
      <c r="BF220" s="38">
        <f t="shared" si="168"/>
        <v>1666.6666666666667</v>
      </c>
      <c r="BG220" s="38">
        <f t="shared" si="168"/>
        <v>1666.6666666666667</v>
      </c>
      <c r="BH220" s="38">
        <f t="shared" si="168"/>
        <v>1666.6666666666667</v>
      </c>
      <c r="BI220" s="38">
        <f t="shared" si="168"/>
        <v>1666.6666666666667</v>
      </c>
      <c r="BJ220" s="38">
        <f t="shared" si="168"/>
        <v>1666.6666666666667</v>
      </c>
      <c r="BK220" s="38">
        <f t="shared" si="168"/>
        <v>1666.6666666666667</v>
      </c>
      <c r="BL220" s="38">
        <f t="shared" si="168"/>
        <v>1666.6666666666667</v>
      </c>
      <c r="BM220" s="38">
        <f t="shared" si="168"/>
        <v>1666.6666666666667</v>
      </c>
      <c r="BN220" s="38">
        <f t="shared" si="168"/>
        <v>1666.6666666666667</v>
      </c>
      <c r="BO220" s="38">
        <f t="shared" si="168"/>
        <v>1666.6666666666667</v>
      </c>
      <c r="BP220" s="38">
        <f t="shared" si="168"/>
        <v>1666.6666666666667</v>
      </c>
      <c r="BQ220" s="38">
        <f t="shared" si="168"/>
        <v>1666.6666666666667</v>
      </c>
      <c r="BR220" s="38">
        <f t="shared" si="168"/>
        <v>1666.6666666666667</v>
      </c>
      <c r="BS220" s="38">
        <f t="shared" si="168"/>
        <v>1666.6666666666667</v>
      </c>
      <c r="BT220" s="38">
        <f t="shared" si="168"/>
        <v>1666.6666666666667</v>
      </c>
      <c r="BU220" s="38">
        <f t="shared" si="168"/>
        <v>1666.6666666666667</v>
      </c>
      <c r="BV220" s="38">
        <f t="shared" si="168"/>
        <v>1666.6666666666667</v>
      </c>
      <c r="BW220" s="38">
        <f t="shared" si="168"/>
        <v>1666.6666666666667</v>
      </c>
      <c r="BX220" s="38">
        <f t="shared" si="168"/>
        <v>1666.6666666666667</v>
      </c>
      <c r="BY220" s="38">
        <f t="shared" si="168"/>
        <v>1666.6666666666667</v>
      </c>
      <c r="BZ220" s="38">
        <f t="shared" si="168"/>
        <v>1666.6666666666667</v>
      </c>
      <c r="CA220" s="38">
        <f t="shared" si="168"/>
        <v>1666.6666666666667</v>
      </c>
      <c r="CB220" s="38">
        <f t="shared" si="168"/>
        <v>1666.6666666666667</v>
      </c>
      <c r="CC220" s="38">
        <f t="shared" si="168"/>
        <v>1666.6666666666667</v>
      </c>
      <c r="CD220" s="38">
        <f t="shared" si="168"/>
        <v>1666.6666666666667</v>
      </c>
      <c r="CE220" s="38">
        <f t="shared" ref="CE220:CK220" si="169">-CE218/CE219</f>
        <v>1666.6666666666667</v>
      </c>
      <c r="CF220" s="38">
        <f t="shared" si="169"/>
        <v>1666.6666666666667</v>
      </c>
      <c r="CG220" s="38">
        <f t="shared" si="169"/>
        <v>1666.6666666666667</v>
      </c>
      <c r="CH220" s="38">
        <f t="shared" si="169"/>
        <v>1666.6666666666667</v>
      </c>
      <c r="CI220" s="38">
        <f t="shared" si="169"/>
        <v>1666.6666666666667</v>
      </c>
      <c r="CJ220" s="38">
        <f t="shared" si="169"/>
        <v>1666.6666666666667</v>
      </c>
      <c r="CK220" s="38">
        <f t="shared" si="169"/>
        <v>1666.6666666666667</v>
      </c>
      <c r="CL220" s="38">
        <f t="shared" ref="CL220" si="170">-CL218/CL219</f>
        <v>1666.6666666666667</v>
      </c>
    </row>
    <row r="221" spans="2:90" x14ac:dyDescent="0.4">
      <c r="B221" s="184" t="str">
        <f>IFERROR(SUBSTITUTE(TRIM(LEFT(B217,SEARCH("-",B217)-1)),":",""),SUBSTITUTE(B217,":",""))</f>
        <v xml:space="preserve">Ad driven revenue </v>
      </c>
      <c r="C221" s="31"/>
      <c r="D221" s="31" t="s">
        <v>257</v>
      </c>
      <c r="E221" s="31" t="s">
        <v>906</v>
      </c>
      <c r="F221" s="31"/>
      <c r="G221" s="31" t="s">
        <v>330</v>
      </c>
      <c r="H221" s="31"/>
      <c r="I221" s="73"/>
      <c r="J221" s="73"/>
      <c r="K221" s="58"/>
      <c r="L221" s="58"/>
      <c r="M221" s="58"/>
      <c r="N221" s="58"/>
      <c r="O221" s="58"/>
      <c r="P221" s="58"/>
      <c r="R221" s="33"/>
      <c r="S221" s="33"/>
      <c r="T221" s="33"/>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c r="BV221" s="33"/>
      <c r="BW221" s="33"/>
      <c r="BX221" s="33"/>
      <c r="BY221" s="33"/>
      <c r="BZ221" s="33"/>
      <c r="CA221" s="33"/>
      <c r="CB221" s="33"/>
      <c r="CC221" s="33"/>
      <c r="CD221" s="33"/>
      <c r="CE221" s="33"/>
      <c r="CF221" s="33"/>
      <c r="CG221" s="33"/>
      <c r="CH221" s="33"/>
      <c r="CI221" s="33"/>
      <c r="CJ221" s="33"/>
      <c r="CK221" s="33"/>
      <c r="CL221" s="33"/>
    </row>
    <row r="222" spans="2:90" x14ac:dyDescent="0.4">
      <c r="B222" s="231" t="str">
        <f>IFERROR(SUBSTITUTE(TRIM(MID(B217, SEARCH("-", B217) + 1, LEN(B217))),":",""),"no unit")</f>
        <v>no unit</v>
      </c>
      <c r="C222" s="31"/>
      <c r="D222" s="31" t="s">
        <v>257</v>
      </c>
      <c r="E222" s="31" t="s">
        <v>906</v>
      </c>
      <c r="F222" s="31"/>
      <c r="G222" s="31" t="s">
        <v>330</v>
      </c>
      <c r="H222" s="31"/>
      <c r="I222" s="73"/>
      <c r="J222" s="73"/>
      <c r="K222" s="58"/>
      <c r="L222" s="58"/>
      <c r="M222" s="58"/>
      <c r="N222" s="58"/>
      <c r="O222" s="58"/>
      <c r="P222" s="58"/>
      <c r="R222" s="33"/>
      <c r="S222" s="33"/>
      <c r="T222" s="33"/>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c r="BV222" s="33"/>
      <c r="BW222" s="33"/>
      <c r="BX222" s="33"/>
      <c r="BY222" s="33"/>
      <c r="BZ222" s="33"/>
      <c r="CA222" s="33"/>
      <c r="CB222" s="33"/>
      <c r="CC222" s="33"/>
      <c r="CD222" s="33"/>
      <c r="CE222" s="33"/>
      <c r="CF222" s="33"/>
      <c r="CG222" s="33"/>
      <c r="CH222" s="33"/>
      <c r="CI222" s="33"/>
      <c r="CJ222" s="33"/>
      <c r="CK222" s="33"/>
      <c r="CL222" s="33"/>
    </row>
    <row r="223" spans="2:90" x14ac:dyDescent="0.4">
      <c r="B223" s="184" t="s">
        <v>332</v>
      </c>
      <c r="C223" s="31"/>
      <c r="D223" s="31" t="s">
        <v>257</v>
      </c>
      <c r="E223" s="31" t="s">
        <v>906</v>
      </c>
      <c r="F223" s="31"/>
      <c r="G223" s="31" t="s">
        <v>330</v>
      </c>
      <c r="H223" s="31"/>
      <c r="I223" s="73"/>
      <c r="J223" s="73"/>
      <c r="K223" s="58"/>
      <c r="L223" s="58"/>
      <c r="M223" s="58"/>
      <c r="N223" s="58"/>
      <c r="O223" s="58"/>
      <c r="P223" s="58"/>
      <c r="R223" s="33"/>
      <c r="S223" s="33"/>
      <c r="T223" s="33"/>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c r="BV223" s="33"/>
      <c r="BW223" s="33"/>
      <c r="BX223" s="33"/>
      <c r="BY223" s="33"/>
      <c r="BZ223" s="33"/>
      <c r="CA223" s="33"/>
      <c r="CB223" s="33"/>
      <c r="CC223" s="33"/>
      <c r="CD223" s="33"/>
      <c r="CE223" s="33"/>
      <c r="CF223" s="33"/>
      <c r="CG223" s="33"/>
      <c r="CH223" s="33"/>
      <c r="CI223" s="33"/>
      <c r="CJ223" s="33"/>
      <c r="CK223" s="33"/>
      <c r="CL223" s="33"/>
    </row>
    <row r="224" spans="2:90" x14ac:dyDescent="0.4">
      <c r="B224" s="130" t="s">
        <v>331</v>
      </c>
      <c r="C224" s="31"/>
      <c r="D224" s="31" t="s">
        <v>257</v>
      </c>
      <c r="E224" s="31" t="s">
        <v>906</v>
      </c>
      <c r="F224" s="31"/>
      <c r="G224" s="31" t="s">
        <v>330</v>
      </c>
      <c r="H224" s="31"/>
      <c r="I224" s="73"/>
      <c r="J224" s="73"/>
      <c r="K224" s="58"/>
      <c r="L224" s="58"/>
      <c r="M224" s="58"/>
      <c r="N224" s="58"/>
      <c r="O224" s="58"/>
      <c r="P224" s="58"/>
      <c r="R224" s="33"/>
      <c r="S224" s="196" t="str">
        <f t="shared" ref="S224" si="171">ADDRESS(ROW(S220),COLUMN(S220),2)</f>
        <v>S$220</v>
      </c>
      <c r="T224" s="196" t="str">
        <f t="shared" ref="T224:AX224" si="172">ADDRESS(ROW(T220),COLUMN(T220),2)</f>
        <v>T$220</v>
      </c>
      <c r="U224" s="196" t="str">
        <f t="shared" si="172"/>
        <v>U$220</v>
      </c>
      <c r="V224" s="196" t="str">
        <f t="shared" si="172"/>
        <v>V$220</v>
      </c>
      <c r="W224" s="196" t="str">
        <f t="shared" si="172"/>
        <v>W$220</v>
      </c>
      <c r="X224" s="196" t="str">
        <f t="shared" si="172"/>
        <v>X$220</v>
      </c>
      <c r="Y224" s="196" t="str">
        <f t="shared" si="172"/>
        <v>Y$220</v>
      </c>
      <c r="Z224" s="196" t="str">
        <f t="shared" si="172"/>
        <v>Z$220</v>
      </c>
      <c r="AA224" s="196" t="str">
        <f t="shared" si="172"/>
        <v>AA$220</v>
      </c>
      <c r="AB224" s="196" t="str">
        <f t="shared" si="172"/>
        <v>AB$220</v>
      </c>
      <c r="AC224" s="196" t="str">
        <f t="shared" si="172"/>
        <v>AC$220</v>
      </c>
      <c r="AD224" s="196" t="str">
        <f t="shared" si="172"/>
        <v>AD$220</v>
      </c>
      <c r="AE224" s="196" t="str">
        <f t="shared" si="172"/>
        <v>AE$220</v>
      </c>
      <c r="AF224" s="196" t="str">
        <f t="shared" si="172"/>
        <v>AF$220</v>
      </c>
      <c r="AG224" s="196" t="str">
        <f t="shared" si="172"/>
        <v>AG$220</v>
      </c>
      <c r="AH224" s="196" t="str">
        <f t="shared" si="172"/>
        <v>AH$220</v>
      </c>
      <c r="AI224" s="196" t="str">
        <f t="shared" si="172"/>
        <v>AI$220</v>
      </c>
      <c r="AJ224" s="196" t="str">
        <f t="shared" si="172"/>
        <v>AJ$220</v>
      </c>
      <c r="AK224" s="196" t="str">
        <f t="shared" si="172"/>
        <v>AK$220</v>
      </c>
      <c r="AL224" s="196" t="str">
        <f t="shared" si="172"/>
        <v>AL$220</v>
      </c>
      <c r="AM224" s="196" t="str">
        <f t="shared" si="172"/>
        <v>AM$220</v>
      </c>
      <c r="AN224" s="196" t="str">
        <f t="shared" si="172"/>
        <v>AN$220</v>
      </c>
      <c r="AO224" s="196" t="str">
        <f t="shared" si="172"/>
        <v>AO$220</v>
      </c>
      <c r="AP224" s="196" t="str">
        <f t="shared" si="172"/>
        <v>AP$220</v>
      </c>
      <c r="AQ224" s="196" t="str">
        <f t="shared" si="172"/>
        <v>AQ$220</v>
      </c>
      <c r="AR224" s="196" t="str">
        <f t="shared" si="172"/>
        <v>AR$220</v>
      </c>
      <c r="AS224" s="196" t="str">
        <f t="shared" si="172"/>
        <v>AS$220</v>
      </c>
      <c r="AT224" s="196" t="str">
        <f t="shared" si="172"/>
        <v>AT$220</v>
      </c>
      <c r="AU224" s="196" t="str">
        <f t="shared" si="172"/>
        <v>AU$220</v>
      </c>
      <c r="AV224" s="196" t="str">
        <f t="shared" si="172"/>
        <v>AV$220</v>
      </c>
      <c r="AW224" s="196" t="str">
        <f t="shared" si="172"/>
        <v>AW$220</v>
      </c>
      <c r="AX224" s="196" t="str">
        <f t="shared" si="172"/>
        <v>AX$220</v>
      </c>
      <c r="AY224" s="196" t="str">
        <f t="shared" ref="AY224:CD224" si="173">ADDRESS(ROW(AY220),COLUMN(AY220),2)</f>
        <v>AY$220</v>
      </c>
      <c r="AZ224" s="196" t="str">
        <f t="shared" si="173"/>
        <v>AZ$220</v>
      </c>
      <c r="BA224" s="196" t="str">
        <f t="shared" si="173"/>
        <v>BA$220</v>
      </c>
      <c r="BB224" s="196" t="str">
        <f t="shared" si="173"/>
        <v>BB$220</v>
      </c>
      <c r="BC224" s="196" t="str">
        <f t="shared" si="173"/>
        <v>BC$220</v>
      </c>
      <c r="BD224" s="196" t="str">
        <f t="shared" si="173"/>
        <v>BD$220</v>
      </c>
      <c r="BE224" s="196" t="str">
        <f t="shared" si="173"/>
        <v>BE$220</v>
      </c>
      <c r="BF224" s="196" t="str">
        <f t="shared" si="173"/>
        <v>BF$220</v>
      </c>
      <c r="BG224" s="196" t="str">
        <f t="shared" si="173"/>
        <v>BG$220</v>
      </c>
      <c r="BH224" s="196" t="str">
        <f t="shared" si="173"/>
        <v>BH$220</v>
      </c>
      <c r="BI224" s="196" t="str">
        <f t="shared" si="173"/>
        <v>BI$220</v>
      </c>
      <c r="BJ224" s="196" t="str">
        <f t="shared" si="173"/>
        <v>BJ$220</v>
      </c>
      <c r="BK224" s="196" t="str">
        <f t="shared" si="173"/>
        <v>BK$220</v>
      </c>
      <c r="BL224" s="196" t="str">
        <f t="shared" si="173"/>
        <v>BL$220</v>
      </c>
      <c r="BM224" s="196" t="str">
        <f t="shared" si="173"/>
        <v>BM$220</v>
      </c>
      <c r="BN224" s="196" t="str">
        <f t="shared" si="173"/>
        <v>BN$220</v>
      </c>
      <c r="BO224" s="196" t="str">
        <f t="shared" si="173"/>
        <v>BO$220</v>
      </c>
      <c r="BP224" s="196" t="str">
        <f t="shared" si="173"/>
        <v>BP$220</v>
      </c>
      <c r="BQ224" s="196" t="str">
        <f t="shared" si="173"/>
        <v>BQ$220</v>
      </c>
      <c r="BR224" s="196" t="str">
        <f t="shared" si="173"/>
        <v>BR$220</v>
      </c>
      <c r="BS224" s="196" t="str">
        <f t="shared" si="173"/>
        <v>BS$220</v>
      </c>
      <c r="BT224" s="196" t="str">
        <f t="shared" si="173"/>
        <v>BT$220</v>
      </c>
      <c r="BU224" s="196" t="str">
        <f t="shared" si="173"/>
        <v>BU$220</v>
      </c>
      <c r="BV224" s="196" t="str">
        <f t="shared" si="173"/>
        <v>BV$220</v>
      </c>
      <c r="BW224" s="196" t="str">
        <f t="shared" si="173"/>
        <v>BW$220</v>
      </c>
      <c r="BX224" s="196" t="str">
        <f t="shared" si="173"/>
        <v>BX$220</v>
      </c>
      <c r="BY224" s="196" t="str">
        <f t="shared" si="173"/>
        <v>BY$220</v>
      </c>
      <c r="BZ224" s="196" t="str">
        <f t="shared" si="173"/>
        <v>BZ$220</v>
      </c>
      <c r="CA224" s="196" t="str">
        <f t="shared" si="173"/>
        <v>CA$220</v>
      </c>
      <c r="CB224" s="196" t="str">
        <f t="shared" si="173"/>
        <v>CB$220</v>
      </c>
      <c r="CC224" s="196" t="str">
        <f t="shared" si="173"/>
        <v>CC$220</v>
      </c>
      <c r="CD224" s="196" t="str">
        <f t="shared" si="173"/>
        <v>CD$220</v>
      </c>
      <c r="CE224" s="196" t="str">
        <f t="shared" ref="CE224:CK224" si="174">ADDRESS(ROW(CE220),COLUMN(CE220),2)</f>
        <v>CE$220</v>
      </c>
      <c r="CF224" s="196" t="str">
        <f t="shared" si="174"/>
        <v>CF$220</v>
      </c>
      <c r="CG224" s="196" t="str">
        <f t="shared" si="174"/>
        <v>CG$220</v>
      </c>
      <c r="CH224" s="196" t="str">
        <f t="shared" si="174"/>
        <v>CH$220</v>
      </c>
      <c r="CI224" s="196" t="str">
        <f t="shared" si="174"/>
        <v>CI$220</v>
      </c>
      <c r="CJ224" s="196" t="str">
        <f t="shared" si="174"/>
        <v>CJ$220</v>
      </c>
      <c r="CK224" s="196" t="str">
        <f t="shared" si="174"/>
        <v>CK$220</v>
      </c>
      <c r="CL224" s="196" t="str">
        <f t="shared" ref="CL224" si="175">ADDRESS(ROW(CL220),COLUMN(CL220),2)</f>
        <v>CL$220</v>
      </c>
    </row>
    <row r="225" spans="2:90" x14ac:dyDescent="0.4">
      <c r="B225" s="8" t="s">
        <v>485</v>
      </c>
      <c r="C225" s="12"/>
      <c r="D225" s="12" t="s">
        <v>257</v>
      </c>
      <c r="E225" s="12" t="s">
        <v>906</v>
      </c>
      <c r="F225" s="12"/>
      <c r="G225" s="12" t="s">
        <v>330</v>
      </c>
      <c r="H225" s="12"/>
      <c r="I225" s="60"/>
      <c r="J225" s="60"/>
      <c r="K225" s="15"/>
      <c r="L225" s="15"/>
      <c r="M225" s="15"/>
      <c r="N225" s="15"/>
      <c r="O225" s="15"/>
      <c r="P225" s="15"/>
      <c r="R225" s="15"/>
      <c r="S225" s="76"/>
      <c r="T225" s="76"/>
      <c r="U225" s="76"/>
      <c r="V225" s="76"/>
      <c r="W225" s="76"/>
      <c r="X225" s="76"/>
      <c r="Y225" s="76"/>
      <c r="Z225" s="76"/>
      <c r="AA225" s="76"/>
      <c r="AB225" s="76"/>
      <c r="AC225" s="76"/>
      <c r="AD225" s="76"/>
      <c r="AE225" s="76"/>
      <c r="AF225" s="76"/>
      <c r="AG225" s="76"/>
      <c r="AH225" s="76"/>
      <c r="AI225" s="76"/>
      <c r="AJ225" s="76"/>
      <c r="AK225" s="76"/>
      <c r="AL225" s="76"/>
      <c r="AM225" s="76"/>
      <c r="AN225" s="76"/>
      <c r="AO225" s="76"/>
      <c r="AP225" s="76"/>
      <c r="AQ225" s="76"/>
      <c r="AR225" s="76"/>
      <c r="AS225" s="76"/>
      <c r="AT225" s="76"/>
      <c r="AU225" s="76"/>
      <c r="AV225" s="76"/>
      <c r="AW225" s="76"/>
      <c r="AX225" s="76"/>
      <c r="AY225" s="76"/>
      <c r="AZ225" s="76"/>
      <c r="BA225" s="76"/>
      <c r="BB225" s="76"/>
      <c r="BC225" s="76"/>
      <c r="BD225" s="76"/>
      <c r="BE225" s="76"/>
      <c r="BF225" s="76"/>
      <c r="BG225" s="76"/>
      <c r="BH225" s="76"/>
      <c r="BI225" s="76"/>
      <c r="BJ225" s="76"/>
      <c r="BK225" s="76"/>
      <c r="BL225" s="76"/>
      <c r="BM225" s="76"/>
      <c r="BN225" s="76"/>
      <c r="BO225" s="76"/>
      <c r="BP225" s="76"/>
      <c r="BQ225" s="76"/>
      <c r="BR225" s="76"/>
      <c r="BS225" s="76"/>
      <c r="BT225" s="76"/>
      <c r="BU225" s="76"/>
      <c r="BV225" s="76"/>
      <c r="BW225" s="76"/>
      <c r="BX225" s="76"/>
      <c r="BY225" s="76"/>
      <c r="BZ225" s="76"/>
      <c r="CA225" s="76"/>
      <c r="CB225" s="76"/>
      <c r="CC225" s="76"/>
      <c r="CD225" s="76"/>
      <c r="CE225" s="76"/>
      <c r="CF225" s="76"/>
      <c r="CG225" s="76"/>
      <c r="CH225" s="76"/>
      <c r="CI225" s="76"/>
      <c r="CJ225" s="76"/>
      <c r="CK225" s="76"/>
      <c r="CL225" s="76"/>
    </row>
    <row r="226" spans="2:90" x14ac:dyDescent="0.4">
      <c r="B226" s="8" t="s">
        <v>490</v>
      </c>
      <c r="C226" s="12"/>
      <c r="D226" s="12" t="s">
        <v>257</v>
      </c>
      <c r="E226" s="12" t="s">
        <v>906</v>
      </c>
      <c r="F226" s="12"/>
      <c r="G226" s="12" t="s">
        <v>330</v>
      </c>
      <c r="H226" s="12"/>
      <c r="I226" s="60"/>
      <c r="J226" s="60"/>
      <c r="K226" s="15"/>
      <c r="L226" s="15"/>
      <c r="M226" s="15"/>
      <c r="N226" s="15"/>
      <c r="O226" s="15"/>
      <c r="P226" s="15"/>
      <c r="R226" s="15"/>
      <c r="S226" s="76"/>
      <c r="T226" s="76"/>
      <c r="U226" s="76"/>
      <c r="V226" s="76"/>
      <c r="W226" s="76"/>
      <c r="X226" s="76"/>
      <c r="Y226" s="76"/>
      <c r="Z226" s="76"/>
      <c r="AA226" s="76"/>
      <c r="AB226" s="76"/>
      <c r="AC226" s="76"/>
      <c r="AD226" s="76"/>
      <c r="AE226" s="76"/>
      <c r="AF226" s="76"/>
      <c r="AG226" s="76"/>
      <c r="AH226" s="76"/>
      <c r="AI226" s="76"/>
      <c r="AJ226" s="76"/>
      <c r="AK226" s="76"/>
      <c r="AL226" s="76"/>
      <c r="AM226" s="76"/>
      <c r="AN226" s="76"/>
      <c r="AO226" s="76"/>
      <c r="AP226" s="76"/>
      <c r="AQ226" s="76"/>
      <c r="AR226" s="76"/>
      <c r="AS226" s="76"/>
      <c r="AT226" s="76"/>
      <c r="AU226" s="76"/>
      <c r="AV226" s="76"/>
      <c r="AW226" s="76"/>
      <c r="AX226" s="76"/>
      <c r="AY226" s="76"/>
      <c r="AZ226" s="76"/>
      <c r="BA226" s="76"/>
      <c r="BB226" s="76"/>
      <c r="BC226" s="76"/>
      <c r="BD226" s="76"/>
      <c r="BE226" s="76"/>
      <c r="BF226" s="76"/>
      <c r="BG226" s="76"/>
      <c r="BH226" s="76"/>
      <c r="BI226" s="76"/>
      <c r="BJ226" s="76"/>
      <c r="BK226" s="76"/>
      <c r="BL226" s="76"/>
      <c r="BM226" s="76"/>
      <c r="BN226" s="76"/>
      <c r="BO226" s="76"/>
      <c r="BP226" s="76"/>
      <c r="BQ226" s="76"/>
      <c r="BR226" s="76"/>
      <c r="BS226" s="76"/>
      <c r="BT226" s="76"/>
      <c r="BU226" s="76"/>
      <c r="BV226" s="76"/>
      <c r="BW226" s="76"/>
      <c r="BX226" s="76"/>
      <c r="BY226" s="76"/>
      <c r="BZ226" s="76"/>
      <c r="CA226" s="76"/>
      <c r="CB226" s="76"/>
      <c r="CC226" s="76"/>
      <c r="CD226" s="76"/>
      <c r="CE226" s="76"/>
      <c r="CF226" s="76"/>
      <c r="CG226" s="76"/>
      <c r="CH226" s="76"/>
      <c r="CI226" s="76"/>
      <c r="CJ226" s="76"/>
      <c r="CK226" s="76"/>
      <c r="CL226" s="76"/>
    </row>
    <row r="227" spans="2:90" x14ac:dyDescent="0.4">
      <c r="B227" s="8" t="s">
        <v>461</v>
      </c>
      <c r="C227" s="12"/>
      <c r="D227" s="12" t="s">
        <v>257</v>
      </c>
      <c r="E227" s="12" t="s">
        <v>906</v>
      </c>
      <c r="F227" s="12"/>
      <c r="G227" s="12" t="s">
        <v>330</v>
      </c>
      <c r="H227" s="12"/>
      <c r="I227" s="60"/>
      <c r="J227" s="60"/>
      <c r="K227" s="15"/>
      <c r="L227" s="15"/>
      <c r="M227" s="15"/>
      <c r="N227" s="15"/>
      <c r="O227" s="15"/>
      <c r="P227" s="15"/>
      <c r="R227" s="15"/>
      <c r="S227" s="76"/>
      <c r="T227" s="76"/>
      <c r="U227" s="76"/>
      <c r="V227" s="76"/>
      <c r="W227" s="76"/>
      <c r="X227" s="76"/>
      <c r="Y227" s="76"/>
      <c r="Z227" s="76"/>
      <c r="AA227" s="76"/>
      <c r="AB227" s="76"/>
      <c r="AC227" s="76"/>
      <c r="AD227" s="76"/>
      <c r="AE227" s="76"/>
      <c r="AF227" s="76"/>
      <c r="AG227" s="76"/>
      <c r="AH227" s="76"/>
      <c r="AI227" s="76"/>
      <c r="AJ227" s="76"/>
      <c r="AK227" s="76"/>
      <c r="AL227" s="76"/>
      <c r="AM227" s="76"/>
      <c r="AN227" s="76"/>
      <c r="AO227" s="76"/>
      <c r="AP227" s="76"/>
      <c r="AQ227" s="76"/>
      <c r="AR227" s="76"/>
      <c r="AS227" s="76"/>
      <c r="AT227" s="76"/>
      <c r="AU227" s="76"/>
      <c r="AV227" s="76"/>
      <c r="AW227" s="76"/>
      <c r="AX227" s="76"/>
      <c r="AY227" s="76"/>
      <c r="AZ227" s="76"/>
      <c r="BA227" s="76"/>
      <c r="BB227" s="76"/>
      <c r="BC227" s="76"/>
      <c r="BD227" s="76"/>
      <c r="BE227" s="76"/>
      <c r="BF227" s="76"/>
      <c r="BG227" s="76"/>
      <c r="BH227" s="76"/>
      <c r="BI227" s="76"/>
      <c r="BJ227" s="76"/>
      <c r="BK227" s="76"/>
      <c r="BL227" s="76"/>
      <c r="BM227" s="76"/>
      <c r="BN227" s="76"/>
      <c r="BO227" s="76"/>
      <c r="BP227" s="76"/>
      <c r="BQ227" s="76"/>
      <c r="BR227" s="76"/>
      <c r="BS227" s="76"/>
      <c r="BT227" s="76"/>
      <c r="BU227" s="76"/>
      <c r="BV227" s="76"/>
      <c r="BW227" s="76"/>
      <c r="BX227" s="76"/>
      <c r="BY227" s="76"/>
      <c r="BZ227" s="76"/>
      <c r="CA227" s="76"/>
      <c r="CB227" s="76"/>
      <c r="CC227" s="76"/>
      <c r="CD227" s="76"/>
      <c r="CE227" s="76"/>
      <c r="CF227" s="76"/>
      <c r="CG227" s="76"/>
      <c r="CH227" s="76"/>
      <c r="CI227" s="76"/>
      <c r="CJ227" s="76"/>
      <c r="CK227" s="76"/>
      <c r="CL227" s="76"/>
    </row>
    <row r="228" spans="2:90" x14ac:dyDescent="0.4">
      <c r="B228" s="8" t="s">
        <v>462</v>
      </c>
      <c r="C228" s="12"/>
      <c r="D228" s="12" t="s">
        <v>257</v>
      </c>
      <c r="E228" s="12" t="s">
        <v>906</v>
      </c>
      <c r="F228" s="12"/>
      <c r="G228" s="12" t="s">
        <v>330</v>
      </c>
      <c r="H228" s="12"/>
      <c r="I228" s="60"/>
      <c r="J228" s="60"/>
      <c r="K228" s="15"/>
      <c r="L228" s="15"/>
      <c r="M228" s="15"/>
      <c r="N228" s="15"/>
      <c r="O228" s="15"/>
      <c r="P228" s="15"/>
      <c r="R228" s="15"/>
      <c r="S228" s="76"/>
      <c r="T228" s="76"/>
      <c r="U228" s="76"/>
      <c r="V228" s="76"/>
      <c r="W228" s="76"/>
      <c r="X228" s="76"/>
      <c r="Y228" s="76"/>
      <c r="Z228" s="76"/>
      <c r="AA228" s="76"/>
      <c r="AB228" s="76"/>
      <c r="AC228" s="76"/>
      <c r="AD228" s="76"/>
      <c r="AE228" s="76"/>
      <c r="AF228" s="76"/>
      <c r="AG228" s="76"/>
      <c r="AH228" s="76"/>
      <c r="AI228" s="76"/>
      <c r="AJ228" s="76"/>
      <c r="AK228" s="76"/>
      <c r="AL228" s="76"/>
      <c r="AM228" s="76"/>
      <c r="AN228" s="76"/>
      <c r="AO228" s="76"/>
      <c r="AP228" s="76"/>
      <c r="AQ228" s="76"/>
      <c r="AR228" s="76"/>
      <c r="AS228" s="76"/>
      <c r="AT228" s="76"/>
      <c r="AU228" s="76"/>
      <c r="AV228" s="76"/>
      <c r="AW228" s="76"/>
      <c r="AX228" s="76"/>
      <c r="AY228" s="76"/>
      <c r="AZ228" s="76"/>
      <c r="BA228" s="76"/>
      <c r="BB228" s="76"/>
      <c r="BC228" s="76"/>
      <c r="BD228" s="76"/>
      <c r="BE228" s="76"/>
      <c r="BF228" s="76"/>
      <c r="BG228" s="76"/>
      <c r="BH228" s="76"/>
      <c r="BI228" s="76"/>
      <c r="BJ228" s="76"/>
      <c r="BK228" s="76"/>
      <c r="BL228" s="76"/>
      <c r="BM228" s="76"/>
      <c r="BN228" s="76"/>
      <c r="BO228" s="76"/>
      <c r="BP228" s="76"/>
      <c r="BQ228" s="76"/>
      <c r="BR228" s="76"/>
      <c r="BS228" s="76"/>
      <c r="BT228" s="76"/>
      <c r="BU228" s="76"/>
      <c r="BV228" s="76"/>
      <c r="BW228" s="76"/>
      <c r="BX228" s="76"/>
      <c r="BY228" s="76"/>
      <c r="BZ228" s="76"/>
      <c r="CA228" s="76"/>
      <c r="CB228" s="76"/>
      <c r="CC228" s="76"/>
      <c r="CD228" s="76"/>
      <c r="CE228" s="76"/>
      <c r="CF228" s="76"/>
      <c r="CG228" s="76"/>
      <c r="CH228" s="76"/>
      <c r="CI228" s="76"/>
      <c r="CJ228" s="76"/>
      <c r="CK228" s="76"/>
      <c r="CL228" s="76"/>
    </row>
    <row r="229" spans="2:90" x14ac:dyDescent="0.4">
      <c r="B229" s="178" t="s">
        <v>457</v>
      </c>
      <c r="C229" s="179"/>
      <c r="D229" s="179"/>
      <c r="E229" s="179" t="s">
        <v>906</v>
      </c>
      <c r="F229" s="179"/>
      <c r="G229" s="179"/>
      <c r="H229" s="179"/>
      <c r="I229" s="180"/>
      <c r="J229" s="180"/>
      <c r="K229" s="181"/>
      <c r="L229" s="181"/>
      <c r="M229" s="181"/>
      <c r="N229" s="181"/>
      <c r="O229" s="181"/>
      <c r="P229" s="181"/>
      <c r="R229" s="182"/>
      <c r="S229" s="183"/>
      <c r="T229" s="183"/>
      <c r="U229" s="183"/>
      <c r="V229" s="183"/>
      <c r="W229" s="183"/>
      <c r="X229" s="183"/>
      <c r="Y229" s="183"/>
      <c r="Z229" s="183"/>
      <c r="AA229" s="183"/>
      <c r="AB229" s="183"/>
      <c r="AC229" s="183"/>
      <c r="AD229" s="183"/>
      <c r="AE229" s="183"/>
      <c r="AF229" s="183"/>
      <c r="AG229" s="183"/>
      <c r="AH229" s="183"/>
      <c r="AI229" s="183"/>
      <c r="AJ229" s="183"/>
      <c r="AK229" s="183"/>
      <c r="AL229" s="183"/>
      <c r="AM229" s="183"/>
      <c r="AN229" s="183"/>
      <c r="AO229" s="183"/>
      <c r="AP229" s="183"/>
      <c r="AQ229" s="183"/>
      <c r="AR229" s="183"/>
      <c r="AS229" s="183"/>
      <c r="AT229" s="183"/>
      <c r="AU229" s="183"/>
      <c r="AV229" s="183"/>
      <c r="AW229" s="183"/>
      <c r="AX229" s="183"/>
      <c r="AY229" s="183"/>
      <c r="AZ229" s="183"/>
      <c r="BA229" s="183"/>
      <c r="BB229" s="183"/>
      <c r="BC229" s="183"/>
      <c r="BD229" s="183"/>
      <c r="BE229" s="183"/>
      <c r="BF229" s="183"/>
      <c r="BG229" s="183"/>
      <c r="BH229" s="183"/>
      <c r="BI229" s="183"/>
      <c r="BJ229" s="183"/>
      <c r="BK229" s="183"/>
      <c r="BL229" s="183"/>
      <c r="BM229" s="183"/>
      <c r="BN229" s="183"/>
      <c r="BO229" s="183"/>
      <c r="BP229" s="183"/>
      <c r="BQ229" s="183"/>
      <c r="BR229" s="183"/>
      <c r="BS229" s="183"/>
      <c r="BT229" s="183"/>
      <c r="BU229" s="183"/>
      <c r="BV229" s="183"/>
      <c r="BW229" s="183"/>
      <c r="BX229" s="183"/>
      <c r="BY229" s="183"/>
      <c r="BZ229" s="183"/>
      <c r="CA229" s="183"/>
      <c r="CB229" s="183"/>
      <c r="CC229" s="183"/>
      <c r="CD229" s="183"/>
      <c r="CE229" s="183"/>
      <c r="CF229" s="183"/>
      <c r="CG229" s="183"/>
      <c r="CH229" s="183"/>
      <c r="CI229" s="183"/>
      <c r="CJ229" s="183"/>
      <c r="CK229" s="183"/>
      <c r="CL229" s="183"/>
    </row>
    <row r="230" spans="2:90" x14ac:dyDescent="0.4">
      <c r="B230" s="178" t="s">
        <v>454</v>
      </c>
      <c r="C230" s="179"/>
      <c r="D230" s="179"/>
      <c r="E230" s="179" t="s">
        <v>906</v>
      </c>
      <c r="F230" s="179"/>
      <c r="G230" s="179"/>
      <c r="H230" s="179"/>
      <c r="I230" s="180"/>
      <c r="J230" s="180"/>
      <c r="K230" s="181"/>
      <c r="L230" s="181"/>
      <c r="M230" s="181"/>
      <c r="N230" s="181"/>
      <c r="O230" s="181"/>
      <c r="P230" s="181"/>
      <c r="R230" s="182"/>
      <c r="S230" s="183"/>
      <c r="T230" s="183"/>
      <c r="U230" s="183"/>
      <c r="V230" s="183"/>
      <c r="W230" s="183"/>
      <c r="X230" s="183"/>
      <c r="Y230" s="183"/>
      <c r="Z230" s="183"/>
      <c r="AA230" s="183"/>
      <c r="AB230" s="183"/>
      <c r="AC230" s="183"/>
      <c r="AD230" s="183"/>
      <c r="AE230" s="183"/>
      <c r="AF230" s="183"/>
      <c r="AG230" s="183"/>
      <c r="AH230" s="183"/>
      <c r="AI230" s="183"/>
      <c r="AJ230" s="183"/>
      <c r="AK230" s="183"/>
      <c r="AL230" s="183"/>
      <c r="AM230" s="183"/>
      <c r="AN230" s="183"/>
      <c r="AO230" s="183"/>
      <c r="AP230" s="183"/>
      <c r="AQ230" s="183"/>
      <c r="AR230" s="183"/>
      <c r="AS230" s="183"/>
      <c r="AT230" s="183"/>
      <c r="AU230" s="183"/>
      <c r="AV230" s="183"/>
      <c r="AW230" s="183"/>
      <c r="AX230" s="183"/>
      <c r="AY230" s="183"/>
      <c r="AZ230" s="183"/>
      <c r="BA230" s="183"/>
      <c r="BB230" s="183"/>
      <c r="BC230" s="183"/>
      <c r="BD230" s="183"/>
      <c r="BE230" s="183"/>
      <c r="BF230" s="183"/>
      <c r="BG230" s="183"/>
      <c r="BH230" s="183"/>
      <c r="BI230" s="183"/>
      <c r="BJ230" s="183"/>
      <c r="BK230" s="183"/>
      <c r="BL230" s="183"/>
      <c r="BM230" s="183"/>
      <c r="BN230" s="183"/>
      <c r="BO230" s="183"/>
      <c r="BP230" s="183"/>
      <c r="BQ230" s="183"/>
      <c r="BR230" s="183"/>
      <c r="BS230" s="183"/>
      <c r="BT230" s="183"/>
      <c r="BU230" s="183"/>
      <c r="BV230" s="183"/>
      <c r="BW230" s="183"/>
      <c r="BX230" s="183"/>
      <c r="BY230" s="183"/>
      <c r="BZ230" s="183"/>
      <c r="CA230" s="183"/>
      <c r="CB230" s="183"/>
      <c r="CC230" s="183"/>
      <c r="CD230" s="183"/>
      <c r="CE230" s="183"/>
      <c r="CF230" s="183"/>
      <c r="CG230" s="183"/>
      <c r="CH230" s="183"/>
      <c r="CI230" s="183"/>
      <c r="CJ230" s="183"/>
      <c r="CK230" s="183"/>
      <c r="CL230" s="183"/>
    </row>
    <row r="231" spans="2:90" x14ac:dyDescent="0.4">
      <c r="B231" s="164"/>
      <c r="C231" s="31"/>
      <c r="D231" s="31"/>
      <c r="E231" s="31" t="s">
        <v>906</v>
      </c>
      <c r="F231" s="31"/>
      <c r="G231" s="31"/>
      <c r="H231" s="31"/>
      <c r="I231" s="73"/>
      <c r="J231" s="73"/>
      <c r="K231" s="39"/>
      <c r="L231" s="39"/>
      <c r="M231" s="39"/>
      <c r="N231" s="39"/>
      <c r="O231" s="39"/>
      <c r="P231" s="39"/>
      <c r="R231" s="38"/>
      <c r="S231" s="76"/>
      <c r="T231" s="76"/>
      <c r="U231" s="76"/>
      <c r="V231" s="76"/>
      <c r="W231" s="76"/>
      <c r="X231" s="76"/>
      <c r="Y231" s="76"/>
      <c r="Z231" s="76"/>
      <c r="AA231" s="76"/>
      <c r="AB231" s="76"/>
      <c r="AC231" s="76"/>
      <c r="AD231" s="76"/>
      <c r="AE231" s="76"/>
      <c r="AF231" s="76"/>
      <c r="AG231" s="76"/>
      <c r="AH231" s="76"/>
      <c r="AI231" s="76"/>
      <c r="AJ231" s="76"/>
      <c r="AK231" s="76"/>
      <c r="AL231" s="76"/>
      <c r="AM231" s="76"/>
      <c r="AN231" s="76"/>
      <c r="AO231" s="76"/>
      <c r="AP231" s="76"/>
      <c r="AQ231" s="76"/>
      <c r="AR231" s="76"/>
      <c r="AS231" s="76"/>
      <c r="AT231" s="76"/>
      <c r="AU231" s="76"/>
      <c r="AV231" s="76"/>
      <c r="AW231" s="76"/>
      <c r="AX231" s="76"/>
      <c r="AY231" s="76"/>
      <c r="AZ231" s="76"/>
      <c r="BA231" s="76"/>
      <c r="BB231" s="76"/>
      <c r="BC231" s="76"/>
      <c r="BD231" s="76"/>
      <c r="BE231" s="76"/>
      <c r="BF231" s="76"/>
      <c r="BG231" s="76"/>
      <c r="BH231" s="76"/>
      <c r="BI231" s="76"/>
      <c r="BJ231" s="76"/>
      <c r="BK231" s="76"/>
      <c r="BL231" s="76"/>
      <c r="BM231" s="76"/>
      <c r="BN231" s="76"/>
      <c r="BO231" s="76"/>
      <c r="BP231" s="76"/>
      <c r="BQ231" s="76"/>
      <c r="BR231" s="76"/>
      <c r="BS231" s="76"/>
      <c r="BT231" s="76"/>
      <c r="BU231" s="76"/>
      <c r="BV231" s="76"/>
      <c r="BW231" s="76"/>
      <c r="BX231" s="76"/>
      <c r="BY231" s="76"/>
      <c r="BZ231" s="76"/>
      <c r="CA231" s="76"/>
      <c r="CB231" s="76"/>
      <c r="CC231" s="76"/>
      <c r="CD231" s="76"/>
      <c r="CE231" s="76"/>
      <c r="CF231" s="76"/>
      <c r="CG231" s="76"/>
      <c r="CH231" s="76"/>
      <c r="CI231" s="76"/>
      <c r="CJ231" s="76"/>
      <c r="CK231" s="76"/>
      <c r="CL231" s="76"/>
    </row>
    <row r="232" spans="2:90" x14ac:dyDescent="0.4">
      <c r="B232" s="66" t="s">
        <v>407</v>
      </c>
      <c r="C232" s="22"/>
      <c r="D232" s="22" t="s">
        <v>258</v>
      </c>
      <c r="E232" s="22" t="s">
        <v>258</v>
      </c>
      <c r="F232" s="22" t="s">
        <v>340</v>
      </c>
      <c r="G232" s="22" t="s">
        <v>243</v>
      </c>
      <c r="H232" s="22"/>
      <c r="I232" s="279"/>
      <c r="J232" s="279"/>
      <c r="K232" s="22"/>
      <c r="L232" s="22"/>
      <c r="M232" s="22"/>
      <c r="N232" s="22"/>
      <c r="O232" s="22"/>
      <c r="P232" s="22"/>
      <c r="R232" s="66"/>
      <c r="S232" s="66"/>
      <c r="T232" s="66"/>
      <c r="U232" s="66"/>
      <c r="V232" s="66"/>
      <c r="W232" s="66"/>
      <c r="X232" s="66"/>
      <c r="Y232" s="66"/>
      <c r="Z232" s="66"/>
      <c r="AA232" s="66"/>
      <c r="AB232" s="66"/>
      <c r="AC232" s="66"/>
      <c r="AD232" s="66"/>
      <c r="AE232" s="66"/>
      <c r="AF232" s="66"/>
      <c r="AG232" s="66"/>
      <c r="AH232" s="66"/>
      <c r="AI232" s="66"/>
      <c r="AJ232" s="66"/>
      <c r="AK232" s="66"/>
      <c r="AL232" s="66"/>
      <c r="AM232" s="66"/>
      <c r="AN232" s="66"/>
      <c r="AO232" s="66"/>
      <c r="AP232" s="66"/>
      <c r="AQ232" s="66"/>
      <c r="AR232" s="66"/>
      <c r="AS232" s="66"/>
      <c r="AT232" s="66"/>
      <c r="AU232" s="66"/>
      <c r="AV232" s="66"/>
      <c r="AW232" s="66"/>
      <c r="AX232" s="66"/>
      <c r="AY232" s="66"/>
      <c r="AZ232" s="66"/>
      <c r="BA232" s="66"/>
      <c r="BB232" s="66"/>
      <c r="BC232" s="66"/>
      <c r="BD232" s="66"/>
      <c r="BE232" s="66"/>
      <c r="BF232" s="66"/>
      <c r="BG232" s="66"/>
      <c r="BH232" s="66"/>
      <c r="BI232" s="66"/>
      <c r="BJ232" s="66"/>
      <c r="BK232" s="66"/>
      <c r="BL232" s="66"/>
      <c r="BM232" s="66"/>
      <c r="BN232" s="66"/>
      <c r="BO232" s="66"/>
      <c r="BP232" s="66"/>
      <c r="BQ232" s="66"/>
      <c r="BR232" s="66"/>
      <c r="BS232" s="66"/>
      <c r="BT232" s="66"/>
      <c r="BU232" s="66"/>
      <c r="BV232" s="66"/>
      <c r="BW232" s="66"/>
      <c r="BX232" s="66"/>
      <c r="BY232" s="66"/>
      <c r="BZ232" s="66"/>
      <c r="CA232" s="66"/>
      <c r="CB232" s="66"/>
      <c r="CC232" s="66"/>
      <c r="CD232" s="66"/>
      <c r="CE232" s="66"/>
      <c r="CF232" s="66"/>
      <c r="CG232" s="66"/>
      <c r="CH232" s="66"/>
      <c r="CI232" s="66"/>
      <c r="CJ232" s="66"/>
      <c r="CK232" s="66"/>
      <c r="CL232" s="66"/>
    </row>
    <row r="233" spans="2:90" x14ac:dyDescent="0.4">
      <c r="B233" s="121" t="s">
        <v>63</v>
      </c>
      <c r="C233" s="27"/>
      <c r="D233" s="27" t="s">
        <v>258</v>
      </c>
      <c r="E233" s="27" t="s">
        <v>906</v>
      </c>
      <c r="F233" s="27"/>
      <c r="G233" s="27" t="str">
        <f>E233</f>
        <v/>
      </c>
      <c r="H233" s="27"/>
      <c r="J233" s="173">
        <v>100</v>
      </c>
      <c r="K233" s="33">
        <f t="shared" ref="K233:P233" si="176">SUMIF($4:$4,K$2,233:233)</f>
        <v>105.11618978817329</v>
      </c>
      <c r="L233" s="33">
        <f t="shared" si="176"/>
        <v>110.49413355583269</v>
      </c>
      <c r="M233" s="33">
        <f t="shared" si="176"/>
        <v>116.14722313334676</v>
      </c>
      <c r="N233" s="33">
        <f t="shared" si="176"/>
        <v>122.08953550254191</v>
      </c>
      <c r="O233" s="33">
        <f t="shared" si="176"/>
        <v>128.33586785035118</v>
      </c>
      <c r="P233" s="33">
        <f t="shared" si="176"/>
        <v>134.9017744158744</v>
      </c>
      <c r="R233" s="174">
        <f>J233</f>
        <v>100</v>
      </c>
      <c r="S233" s="174">
        <f t="shared" ref="S233:AX233" si="177">R233*(1+S234)</f>
        <v>100.41666666666667</v>
      </c>
      <c r="T233" s="174">
        <f t="shared" si="177"/>
        <v>100.83506944444444</v>
      </c>
      <c r="U233" s="174">
        <f t="shared" si="177"/>
        <v>101.25521556712962</v>
      </c>
      <c r="V233" s="174">
        <f t="shared" si="177"/>
        <v>101.67711229865932</v>
      </c>
      <c r="W233" s="174">
        <f t="shared" si="177"/>
        <v>102.10076693323707</v>
      </c>
      <c r="X233" s="174">
        <f t="shared" si="177"/>
        <v>102.52618679545888</v>
      </c>
      <c r="Y233" s="174">
        <f t="shared" si="177"/>
        <v>102.95337924043996</v>
      </c>
      <c r="Z233" s="174">
        <f t="shared" si="177"/>
        <v>103.38235165394178</v>
      </c>
      <c r="AA233" s="174">
        <f t="shared" si="177"/>
        <v>103.81311145249987</v>
      </c>
      <c r="AB233" s="174">
        <f t="shared" si="177"/>
        <v>104.24566608355195</v>
      </c>
      <c r="AC233" s="174">
        <f t="shared" si="177"/>
        <v>104.68002302556675</v>
      </c>
      <c r="AD233" s="174">
        <f t="shared" si="177"/>
        <v>105.11618978817329</v>
      </c>
      <c r="AE233" s="174">
        <f t="shared" si="177"/>
        <v>105.55417391229068</v>
      </c>
      <c r="AF233" s="174">
        <f t="shared" si="177"/>
        <v>105.99398297025856</v>
      </c>
      <c r="AG233" s="174">
        <f t="shared" si="177"/>
        <v>106.43562456596797</v>
      </c>
      <c r="AH233" s="174">
        <f t="shared" si="177"/>
        <v>106.87910633499284</v>
      </c>
      <c r="AI233" s="174">
        <f t="shared" si="177"/>
        <v>107.32443594472197</v>
      </c>
      <c r="AJ233" s="174">
        <f t="shared" si="177"/>
        <v>107.77162109449165</v>
      </c>
      <c r="AK233" s="174">
        <f t="shared" si="177"/>
        <v>108.2206695157187</v>
      </c>
      <c r="AL233" s="174">
        <f t="shared" si="177"/>
        <v>108.67158897203419</v>
      </c>
      <c r="AM233" s="174">
        <f t="shared" si="177"/>
        <v>109.12438725941766</v>
      </c>
      <c r="AN233" s="174">
        <f t="shared" si="177"/>
        <v>109.5790722063319</v>
      </c>
      <c r="AO233" s="174">
        <f t="shared" si="177"/>
        <v>110.03565167385828</v>
      </c>
      <c r="AP233" s="174">
        <f t="shared" si="177"/>
        <v>110.49413355583269</v>
      </c>
      <c r="AQ233" s="174">
        <f t="shared" si="177"/>
        <v>110.95452577898199</v>
      </c>
      <c r="AR233" s="174">
        <f t="shared" si="177"/>
        <v>111.41683630306107</v>
      </c>
      <c r="AS233" s="174">
        <f t="shared" si="177"/>
        <v>111.88107312099049</v>
      </c>
      <c r="AT233" s="174">
        <f t="shared" si="177"/>
        <v>112.34724425899462</v>
      </c>
      <c r="AU233" s="174">
        <f t="shared" si="177"/>
        <v>112.81535777674043</v>
      </c>
      <c r="AV233" s="174">
        <f t="shared" si="177"/>
        <v>113.28542176747685</v>
      </c>
      <c r="AW233" s="174">
        <f t="shared" si="177"/>
        <v>113.75744435817467</v>
      </c>
      <c r="AX233" s="174">
        <f t="shared" si="177"/>
        <v>114.23143370966706</v>
      </c>
      <c r="AY233" s="174">
        <f t="shared" ref="AY233:CD233" si="178">AX233*(1+AY234)</f>
        <v>114.70739801679066</v>
      </c>
      <c r="AZ233" s="174">
        <f t="shared" si="178"/>
        <v>115.18534550852729</v>
      </c>
      <c r="BA233" s="174">
        <f t="shared" si="178"/>
        <v>115.66528444814615</v>
      </c>
      <c r="BB233" s="174">
        <f t="shared" si="178"/>
        <v>116.14722313334676</v>
      </c>
      <c r="BC233" s="174">
        <f t="shared" si="178"/>
        <v>116.63116989640237</v>
      </c>
      <c r="BD233" s="174">
        <f t="shared" si="178"/>
        <v>117.11713310430405</v>
      </c>
      <c r="BE233" s="174">
        <f t="shared" si="178"/>
        <v>117.60512115890531</v>
      </c>
      <c r="BF233" s="174">
        <f t="shared" si="178"/>
        <v>118.09514249706741</v>
      </c>
      <c r="BG233" s="174">
        <f t="shared" si="178"/>
        <v>118.5872055908052</v>
      </c>
      <c r="BH233" s="174">
        <f t="shared" si="178"/>
        <v>119.08131894743354</v>
      </c>
      <c r="BI233" s="174">
        <f t="shared" si="178"/>
        <v>119.57749110971452</v>
      </c>
      <c r="BJ233" s="174">
        <f t="shared" si="178"/>
        <v>120.07573065600499</v>
      </c>
      <c r="BK233" s="174">
        <f t="shared" si="178"/>
        <v>120.57604620040502</v>
      </c>
      <c r="BL233" s="174">
        <f t="shared" si="178"/>
        <v>121.0784463929067</v>
      </c>
      <c r="BM233" s="174">
        <f t="shared" si="178"/>
        <v>121.5829399195438</v>
      </c>
      <c r="BN233" s="174">
        <f t="shared" si="178"/>
        <v>122.08953550254191</v>
      </c>
      <c r="BO233" s="174">
        <f t="shared" si="178"/>
        <v>122.59824190046916</v>
      </c>
      <c r="BP233" s="174">
        <f t="shared" si="178"/>
        <v>123.10906790838779</v>
      </c>
      <c r="BQ233" s="174">
        <f t="shared" si="178"/>
        <v>123.62202235800606</v>
      </c>
      <c r="BR233" s="174">
        <f t="shared" si="178"/>
        <v>124.13711411783109</v>
      </c>
      <c r="BS233" s="174">
        <f t="shared" si="178"/>
        <v>124.65435209332205</v>
      </c>
      <c r="BT233" s="174">
        <f t="shared" si="178"/>
        <v>125.17374522704422</v>
      </c>
      <c r="BU233" s="174">
        <f t="shared" si="178"/>
        <v>125.69530249882357</v>
      </c>
      <c r="BV233" s="174">
        <f t="shared" si="178"/>
        <v>126.219032925902</v>
      </c>
      <c r="BW233" s="174">
        <f t="shared" si="178"/>
        <v>126.74494556309325</v>
      </c>
      <c r="BX233" s="174">
        <f t="shared" si="178"/>
        <v>127.27304950293947</v>
      </c>
      <c r="BY233" s="174">
        <f t="shared" si="178"/>
        <v>127.80335387586838</v>
      </c>
      <c r="BZ233" s="174">
        <f t="shared" si="178"/>
        <v>128.33586785035118</v>
      </c>
      <c r="CA233" s="174">
        <f t="shared" si="178"/>
        <v>128.87060063306097</v>
      </c>
      <c r="CB233" s="174">
        <f t="shared" si="178"/>
        <v>129.40756146903206</v>
      </c>
      <c r="CC233" s="174">
        <f t="shared" si="178"/>
        <v>129.94675964181968</v>
      </c>
      <c r="CD233" s="174">
        <f t="shared" si="178"/>
        <v>130.4882044736606</v>
      </c>
      <c r="CE233" s="174">
        <f t="shared" ref="CE233:CL233" si="179">CD233*(1+CE234)</f>
        <v>131.0319053256342</v>
      </c>
      <c r="CF233" s="174">
        <f t="shared" si="179"/>
        <v>131.57787159782433</v>
      </c>
      <c r="CG233" s="174">
        <f t="shared" si="179"/>
        <v>132.12611272948192</v>
      </c>
      <c r="CH233" s="174">
        <f t="shared" si="179"/>
        <v>132.67663819918809</v>
      </c>
      <c r="CI233" s="174">
        <f t="shared" si="179"/>
        <v>133.22945752501803</v>
      </c>
      <c r="CJ233" s="174">
        <f t="shared" si="179"/>
        <v>133.7845802647056</v>
      </c>
      <c r="CK233" s="174">
        <f t="shared" si="179"/>
        <v>134.34201601580853</v>
      </c>
      <c r="CL233" s="174">
        <f t="shared" si="179"/>
        <v>134.9017744158744</v>
      </c>
    </row>
    <row r="234" spans="2:90" x14ac:dyDescent="0.4">
      <c r="B234" s="139" t="s">
        <v>64</v>
      </c>
      <c r="C234" s="12"/>
      <c r="D234" s="12" t="s">
        <v>258</v>
      </c>
      <c r="E234" s="12" t="s">
        <v>906</v>
      </c>
      <c r="F234" s="12"/>
      <c r="G234" s="12" t="str">
        <f>E234</f>
        <v/>
      </c>
      <c r="H234" s="12"/>
      <c r="J234"/>
      <c r="K234" s="16">
        <v>0.05</v>
      </c>
      <c r="L234" s="16">
        <v>0.05</v>
      </c>
      <c r="M234" s="16">
        <v>0.05</v>
      </c>
      <c r="N234" s="16">
        <v>0.05</v>
      </c>
      <c r="O234" s="16">
        <v>0.05</v>
      </c>
      <c r="P234" s="16">
        <v>0.05</v>
      </c>
      <c r="R234" s="20" cm="1">
        <f t="array" ref="R234">INDEX($I:$P,ROW(),MATCH(S$3,$I$2:$P$2,0))/12</f>
        <v>4.1666666666666666E-3</v>
      </c>
      <c r="S234" s="20" cm="1">
        <f t="array" ref="S234">INDEX($I:$P,ROW(),MATCH(S$3,$I$2:$P$2,0))/12</f>
        <v>4.1666666666666666E-3</v>
      </c>
      <c r="T234" s="20" cm="1">
        <f t="array" ref="T234">INDEX($I:$P,ROW(),MATCH(T$3,$I$2:$P$2,0))/12</f>
        <v>4.1666666666666666E-3</v>
      </c>
      <c r="U234" s="20" cm="1">
        <f t="array" ref="U234">INDEX($I:$P,ROW(),MATCH(U$3,$I$2:$P$2,0))/12</f>
        <v>4.1666666666666666E-3</v>
      </c>
      <c r="V234" s="20" cm="1">
        <f t="array" ref="V234">INDEX($I:$P,ROW(),MATCH(V$3,$I$2:$P$2,0))/12</f>
        <v>4.1666666666666666E-3</v>
      </c>
      <c r="W234" s="20" cm="1">
        <f t="array" ref="W234">INDEX($I:$P,ROW(),MATCH(W$3,$I$2:$P$2,0))/12</f>
        <v>4.1666666666666666E-3</v>
      </c>
      <c r="X234" s="20" cm="1">
        <f t="array" ref="X234">INDEX($I:$P,ROW(),MATCH(X$3,$I$2:$P$2,0))/12</f>
        <v>4.1666666666666666E-3</v>
      </c>
      <c r="Y234" s="20" cm="1">
        <f t="array" ref="Y234">INDEX($I:$P,ROW(),MATCH(Y$3,$I$2:$P$2,0))/12</f>
        <v>4.1666666666666666E-3</v>
      </c>
      <c r="Z234" s="20" cm="1">
        <f t="array" ref="Z234">INDEX($I:$P,ROW(),MATCH(Z$3,$I$2:$P$2,0))/12</f>
        <v>4.1666666666666666E-3</v>
      </c>
      <c r="AA234" s="20" cm="1">
        <f t="array" ref="AA234">INDEX($I:$P,ROW(),MATCH(AA$3,$I$2:$P$2,0))/12</f>
        <v>4.1666666666666666E-3</v>
      </c>
      <c r="AB234" s="20" cm="1">
        <f t="array" ref="AB234">INDEX($I:$P,ROW(),MATCH(AB$3,$I$2:$P$2,0))/12</f>
        <v>4.1666666666666666E-3</v>
      </c>
      <c r="AC234" s="20" cm="1">
        <f t="array" ref="AC234">INDEX($I:$P,ROW(),MATCH(AC$3,$I$2:$P$2,0))/12</f>
        <v>4.1666666666666666E-3</v>
      </c>
      <c r="AD234" s="20" cm="1">
        <f t="array" ref="AD234">INDEX($I:$P,ROW(),MATCH(AD$3,$I$2:$P$2,0))/12</f>
        <v>4.1666666666666666E-3</v>
      </c>
      <c r="AE234" s="20" cm="1">
        <f t="array" ref="AE234">INDEX($I:$P,ROW(),MATCH(AE$3,$I$2:$P$2,0))/12</f>
        <v>4.1666666666666666E-3</v>
      </c>
      <c r="AF234" s="20" cm="1">
        <f t="array" ref="AF234">INDEX($I:$P,ROW(),MATCH(AF$3,$I$2:$P$2,0))/12</f>
        <v>4.1666666666666666E-3</v>
      </c>
      <c r="AG234" s="20" cm="1">
        <f t="array" ref="AG234">INDEX($I:$P,ROW(),MATCH(AG$3,$I$2:$P$2,0))/12</f>
        <v>4.1666666666666666E-3</v>
      </c>
      <c r="AH234" s="20" cm="1">
        <f t="array" ref="AH234">INDEX($I:$P,ROW(),MATCH(AH$3,$I$2:$P$2,0))/12</f>
        <v>4.1666666666666666E-3</v>
      </c>
      <c r="AI234" s="20" cm="1">
        <f t="array" ref="AI234">INDEX($I:$P,ROW(),MATCH(AI$3,$I$2:$P$2,0))/12</f>
        <v>4.1666666666666666E-3</v>
      </c>
      <c r="AJ234" s="20" cm="1">
        <f t="array" ref="AJ234">INDEX($I:$P,ROW(),MATCH(AJ$3,$I$2:$P$2,0))/12</f>
        <v>4.1666666666666666E-3</v>
      </c>
      <c r="AK234" s="20" cm="1">
        <f t="array" ref="AK234">INDEX($I:$P,ROW(),MATCH(AK$3,$I$2:$P$2,0))/12</f>
        <v>4.1666666666666666E-3</v>
      </c>
      <c r="AL234" s="20" cm="1">
        <f t="array" ref="AL234">INDEX($I:$P,ROW(),MATCH(AL$3,$I$2:$P$2,0))/12</f>
        <v>4.1666666666666666E-3</v>
      </c>
      <c r="AM234" s="20" cm="1">
        <f t="array" ref="AM234">INDEX($I:$P,ROW(),MATCH(AM$3,$I$2:$P$2,0))/12</f>
        <v>4.1666666666666666E-3</v>
      </c>
      <c r="AN234" s="20" cm="1">
        <f t="array" ref="AN234">INDEX($I:$P,ROW(),MATCH(AN$3,$I$2:$P$2,0))/12</f>
        <v>4.1666666666666666E-3</v>
      </c>
      <c r="AO234" s="20" cm="1">
        <f t="array" ref="AO234">INDEX($I:$P,ROW(),MATCH(AO$3,$I$2:$P$2,0))/12</f>
        <v>4.1666666666666666E-3</v>
      </c>
      <c r="AP234" s="20" cm="1">
        <f t="array" ref="AP234">INDEX($I:$P,ROW(),MATCH(AP$3,$I$2:$P$2,0))/12</f>
        <v>4.1666666666666666E-3</v>
      </c>
      <c r="AQ234" s="20" cm="1">
        <f t="array" ref="AQ234">INDEX($I:$P,ROW(),MATCH(AQ$3,$I$2:$P$2,0))/12</f>
        <v>4.1666666666666666E-3</v>
      </c>
      <c r="AR234" s="20" cm="1">
        <f t="array" ref="AR234">INDEX($I:$P,ROW(),MATCH(AR$3,$I$2:$P$2,0))/12</f>
        <v>4.1666666666666666E-3</v>
      </c>
      <c r="AS234" s="20" cm="1">
        <f t="array" ref="AS234">INDEX($I:$P,ROW(),MATCH(AS$3,$I$2:$P$2,0))/12</f>
        <v>4.1666666666666666E-3</v>
      </c>
      <c r="AT234" s="20" cm="1">
        <f t="array" ref="AT234">INDEX($I:$P,ROW(),MATCH(AT$3,$I$2:$P$2,0))/12</f>
        <v>4.1666666666666666E-3</v>
      </c>
      <c r="AU234" s="20" cm="1">
        <f t="array" ref="AU234">INDEX($I:$P,ROW(),MATCH(AU$3,$I$2:$P$2,0))/12</f>
        <v>4.1666666666666666E-3</v>
      </c>
      <c r="AV234" s="20" cm="1">
        <f t="array" ref="AV234">INDEX($I:$P,ROW(),MATCH(AV$3,$I$2:$P$2,0))/12</f>
        <v>4.1666666666666666E-3</v>
      </c>
      <c r="AW234" s="20" cm="1">
        <f t="array" ref="AW234">INDEX($I:$P,ROW(),MATCH(AW$3,$I$2:$P$2,0))/12</f>
        <v>4.1666666666666666E-3</v>
      </c>
      <c r="AX234" s="20" cm="1">
        <f t="array" ref="AX234">INDEX($I:$P,ROW(),MATCH(AX$3,$I$2:$P$2,0))/12</f>
        <v>4.1666666666666666E-3</v>
      </c>
      <c r="AY234" s="20" cm="1">
        <f t="array" ref="AY234">INDEX($I:$P,ROW(),MATCH(AY$3,$I$2:$P$2,0))/12</f>
        <v>4.1666666666666666E-3</v>
      </c>
      <c r="AZ234" s="20" cm="1">
        <f t="array" ref="AZ234">INDEX($I:$P,ROW(),MATCH(AZ$3,$I$2:$P$2,0))/12</f>
        <v>4.1666666666666666E-3</v>
      </c>
      <c r="BA234" s="20" cm="1">
        <f t="array" ref="BA234">INDEX($I:$P,ROW(),MATCH(BA$3,$I$2:$P$2,0))/12</f>
        <v>4.1666666666666666E-3</v>
      </c>
      <c r="BB234" s="20" cm="1">
        <f t="array" ref="BB234">INDEX($I:$P,ROW(),MATCH(BB$3,$I$2:$P$2,0))/12</f>
        <v>4.1666666666666666E-3</v>
      </c>
      <c r="BC234" s="20" cm="1">
        <f t="array" ref="BC234">INDEX($I:$P,ROW(),MATCH(BC$3,$I$2:$P$2,0))/12</f>
        <v>4.1666666666666666E-3</v>
      </c>
      <c r="BD234" s="20" cm="1">
        <f t="array" ref="BD234">INDEX($I:$P,ROW(),MATCH(BD$3,$I$2:$P$2,0))/12</f>
        <v>4.1666666666666666E-3</v>
      </c>
      <c r="BE234" s="20" cm="1">
        <f t="array" ref="BE234">INDEX($I:$P,ROW(),MATCH(BE$3,$I$2:$P$2,0))/12</f>
        <v>4.1666666666666666E-3</v>
      </c>
      <c r="BF234" s="20" cm="1">
        <f t="array" ref="BF234">INDEX($I:$P,ROW(),MATCH(BF$3,$I$2:$P$2,0))/12</f>
        <v>4.1666666666666666E-3</v>
      </c>
      <c r="BG234" s="20" cm="1">
        <f t="array" ref="BG234">INDEX($I:$P,ROW(),MATCH(BG$3,$I$2:$P$2,0))/12</f>
        <v>4.1666666666666666E-3</v>
      </c>
      <c r="BH234" s="20" cm="1">
        <f t="array" ref="BH234">INDEX($I:$P,ROW(),MATCH(BH$3,$I$2:$P$2,0))/12</f>
        <v>4.1666666666666666E-3</v>
      </c>
      <c r="BI234" s="20" cm="1">
        <f t="array" ref="BI234">INDEX($I:$P,ROW(),MATCH(BI$3,$I$2:$P$2,0))/12</f>
        <v>4.1666666666666666E-3</v>
      </c>
      <c r="BJ234" s="20" cm="1">
        <f t="array" ref="BJ234">INDEX($I:$P,ROW(),MATCH(BJ$3,$I$2:$P$2,0))/12</f>
        <v>4.1666666666666666E-3</v>
      </c>
      <c r="BK234" s="20" cm="1">
        <f t="array" ref="BK234">INDEX($I:$P,ROW(),MATCH(BK$3,$I$2:$P$2,0))/12</f>
        <v>4.1666666666666666E-3</v>
      </c>
      <c r="BL234" s="20" cm="1">
        <f t="array" ref="BL234">INDEX($I:$P,ROW(),MATCH(BL$3,$I$2:$P$2,0))/12</f>
        <v>4.1666666666666666E-3</v>
      </c>
      <c r="BM234" s="20" cm="1">
        <f t="array" ref="BM234">INDEX($I:$P,ROW(),MATCH(BM$3,$I$2:$P$2,0))/12</f>
        <v>4.1666666666666666E-3</v>
      </c>
      <c r="BN234" s="20" cm="1">
        <f t="array" ref="BN234">INDEX($I:$P,ROW(),MATCH(BN$3,$I$2:$P$2,0))/12</f>
        <v>4.1666666666666666E-3</v>
      </c>
      <c r="BO234" s="20" cm="1">
        <f t="array" ref="BO234">INDEX($I:$P,ROW(),MATCH(BO$3,$I$2:$P$2,0))/12</f>
        <v>4.1666666666666666E-3</v>
      </c>
      <c r="BP234" s="20" cm="1">
        <f t="array" ref="BP234">INDEX($I:$P,ROW(),MATCH(BP$3,$I$2:$P$2,0))/12</f>
        <v>4.1666666666666666E-3</v>
      </c>
      <c r="BQ234" s="20" cm="1">
        <f t="array" ref="BQ234">INDEX($I:$P,ROW(),MATCH(BQ$3,$I$2:$P$2,0))/12</f>
        <v>4.1666666666666666E-3</v>
      </c>
      <c r="BR234" s="20" cm="1">
        <f t="array" ref="BR234">INDEX($I:$P,ROW(),MATCH(BR$3,$I$2:$P$2,0))/12</f>
        <v>4.1666666666666666E-3</v>
      </c>
      <c r="BS234" s="20" cm="1">
        <f t="array" ref="BS234">INDEX($I:$P,ROW(),MATCH(BS$3,$I$2:$P$2,0))/12</f>
        <v>4.1666666666666666E-3</v>
      </c>
      <c r="BT234" s="20" cm="1">
        <f t="array" ref="BT234">INDEX($I:$P,ROW(),MATCH(BT$3,$I$2:$P$2,0))/12</f>
        <v>4.1666666666666666E-3</v>
      </c>
      <c r="BU234" s="20" cm="1">
        <f t="array" ref="BU234">INDEX($I:$P,ROW(),MATCH(BU$3,$I$2:$P$2,0))/12</f>
        <v>4.1666666666666666E-3</v>
      </c>
      <c r="BV234" s="20" cm="1">
        <f t="array" ref="BV234">INDEX($I:$P,ROW(),MATCH(BV$3,$I$2:$P$2,0))/12</f>
        <v>4.1666666666666666E-3</v>
      </c>
      <c r="BW234" s="20" cm="1">
        <f t="array" ref="BW234">INDEX($I:$P,ROW(),MATCH(BW$3,$I$2:$P$2,0))/12</f>
        <v>4.1666666666666666E-3</v>
      </c>
      <c r="BX234" s="20" cm="1">
        <f t="array" ref="BX234">INDEX($I:$P,ROW(),MATCH(BX$3,$I$2:$P$2,0))/12</f>
        <v>4.1666666666666666E-3</v>
      </c>
      <c r="BY234" s="20" cm="1">
        <f t="array" ref="BY234">INDEX($I:$P,ROW(),MATCH(BY$3,$I$2:$P$2,0))/12</f>
        <v>4.1666666666666666E-3</v>
      </c>
      <c r="BZ234" s="20" cm="1">
        <f t="array" ref="BZ234">INDEX($I:$P,ROW(),MATCH(BZ$3,$I$2:$P$2,0))/12</f>
        <v>4.1666666666666666E-3</v>
      </c>
      <c r="CA234" s="20" cm="1">
        <f t="array" ref="CA234">INDEX($I:$P,ROW(),MATCH(CA$3,$I$2:$P$2,0))/12</f>
        <v>4.1666666666666666E-3</v>
      </c>
      <c r="CB234" s="20" cm="1">
        <f t="array" ref="CB234">INDEX($I:$P,ROW(),MATCH(CB$3,$I$2:$P$2,0))/12</f>
        <v>4.1666666666666666E-3</v>
      </c>
      <c r="CC234" s="20" cm="1">
        <f t="array" ref="CC234">INDEX($I:$P,ROW(),MATCH(CC$3,$I$2:$P$2,0))/12</f>
        <v>4.1666666666666666E-3</v>
      </c>
      <c r="CD234" s="20" cm="1">
        <f t="array" ref="CD234">INDEX($I:$P,ROW(),MATCH(CD$3,$I$2:$P$2,0))/12</f>
        <v>4.1666666666666666E-3</v>
      </c>
      <c r="CE234" s="20" cm="1">
        <f t="array" ref="CE234">INDEX($I:$P,ROW(),MATCH(CE$3,$I$2:$P$2,0))/12</f>
        <v>4.1666666666666666E-3</v>
      </c>
      <c r="CF234" s="20" cm="1">
        <f t="array" ref="CF234">INDEX($I:$P,ROW(),MATCH(CF$3,$I$2:$P$2,0))/12</f>
        <v>4.1666666666666666E-3</v>
      </c>
      <c r="CG234" s="20" cm="1">
        <f t="array" ref="CG234">INDEX($I:$P,ROW(),MATCH(CG$3,$I$2:$P$2,0))/12</f>
        <v>4.1666666666666666E-3</v>
      </c>
      <c r="CH234" s="20" cm="1">
        <f t="array" ref="CH234">INDEX($I:$P,ROW(),MATCH(CH$3,$I$2:$P$2,0))/12</f>
        <v>4.1666666666666666E-3</v>
      </c>
      <c r="CI234" s="20" cm="1">
        <f t="array" ref="CI234">INDEX($I:$P,ROW(),MATCH(CI$3,$I$2:$P$2,0))/12</f>
        <v>4.1666666666666666E-3</v>
      </c>
      <c r="CJ234" s="20" cm="1">
        <f t="array" ref="CJ234">INDEX($I:$P,ROW(),MATCH(CJ$3,$I$2:$P$2,0))/12</f>
        <v>4.1666666666666666E-3</v>
      </c>
      <c r="CK234" s="20" cm="1">
        <f t="array" ref="CK234">INDEX($I:$P,ROW(),MATCH(CK$3,$I$2:$P$2,0))/12</f>
        <v>4.1666666666666666E-3</v>
      </c>
      <c r="CL234" s="20" cm="1">
        <f t="array" ref="CL234">INDEX($I:$P,ROW(),MATCH(CL$3,$I$2:$P$2,0))/12</f>
        <v>4.1666666666666666E-3</v>
      </c>
    </row>
    <row r="235" spans="2:90" x14ac:dyDescent="0.4">
      <c r="B235" s="139" t="s">
        <v>65</v>
      </c>
      <c r="C235" s="12"/>
      <c r="D235" s="12" t="s">
        <v>258</v>
      </c>
      <c r="E235" s="12" t="s">
        <v>906</v>
      </c>
      <c r="F235" s="12"/>
      <c r="G235" s="12" t="str">
        <f>E235</f>
        <v/>
      </c>
      <c r="H235" s="12"/>
      <c r="J235"/>
      <c r="K235" s="160">
        <v>4.8000000000000001E-2</v>
      </c>
      <c r="L235" s="160">
        <v>8.5999999999999993E-2</v>
      </c>
      <c r="M235" s="160">
        <v>0.124</v>
      </c>
      <c r="N235" s="160">
        <v>0.16200000000000001</v>
      </c>
      <c r="O235" s="160">
        <v>0.2</v>
      </c>
      <c r="P235" s="160">
        <v>0.2</v>
      </c>
      <c r="R235" s="161"/>
      <c r="S235" s="161" cm="1">
        <f t="array" ref="S235">(INDEX($I:$O,ROW(),MATCH(S$3,$I$2:$O$2,0))/12-INDEX($I:$O,ROW(),MATCH(S$3-1,$I$2:$O$2,0))/12)+R235</f>
        <v>4.0000000000000001E-3</v>
      </c>
      <c r="T235" s="161" cm="1">
        <f t="array" ref="T235">(INDEX($I:$O,ROW(),MATCH(T$3,$I$2:$O$2,0))/12-INDEX($I:$O,ROW(),MATCH(T$3-1,$I$2:$O$2,0))/12)+S235</f>
        <v>8.0000000000000002E-3</v>
      </c>
      <c r="U235" s="161" cm="1">
        <f t="array" ref="U235">(INDEX($I:$O,ROW(),MATCH(U$3,$I$2:$O$2,0))/12-INDEX($I:$O,ROW(),MATCH(U$3-1,$I$2:$O$2,0))/12)+T235</f>
        <v>1.2E-2</v>
      </c>
      <c r="V235" s="161" cm="1">
        <f t="array" ref="V235">(INDEX($I:$O,ROW(),MATCH(V$3,$I$2:$O$2,0))/12-INDEX($I:$O,ROW(),MATCH(V$3-1,$I$2:$O$2,0))/12)+U235</f>
        <v>1.6E-2</v>
      </c>
      <c r="W235" s="161" cm="1">
        <f t="array" ref="W235">(INDEX($I:$O,ROW(),MATCH(W$3,$I$2:$O$2,0))/12-INDEX($I:$O,ROW(),MATCH(W$3-1,$I$2:$O$2,0))/12)+V235</f>
        <v>0.02</v>
      </c>
      <c r="X235" s="161" cm="1">
        <f t="array" ref="X235">(INDEX($I:$O,ROW(),MATCH(X$3,$I$2:$O$2,0))/12-INDEX($I:$O,ROW(),MATCH(X$3-1,$I$2:$O$2,0))/12)+W235</f>
        <v>2.4E-2</v>
      </c>
      <c r="Y235" s="161" cm="1">
        <f t="array" ref="Y235">(INDEX($I:$O,ROW(),MATCH(Y$3,$I$2:$O$2,0))/12-INDEX($I:$O,ROW(),MATCH(Y$3-1,$I$2:$O$2,0))/12)+X235</f>
        <v>2.8000000000000001E-2</v>
      </c>
      <c r="Z235" s="161" cm="1">
        <f t="array" ref="Z235">(INDEX($I:$O,ROW(),MATCH(Z$3,$I$2:$O$2,0))/12-INDEX($I:$O,ROW(),MATCH(Z$3-1,$I$2:$O$2,0))/12)+Y235</f>
        <v>3.2000000000000001E-2</v>
      </c>
      <c r="AA235" s="161" cm="1">
        <f t="array" ref="AA235">(INDEX($I:$O,ROW(),MATCH(AA$3,$I$2:$O$2,0))/12-INDEX($I:$O,ROW(),MATCH(AA$3-1,$I$2:$O$2,0))/12)+Z235</f>
        <v>3.6000000000000004E-2</v>
      </c>
      <c r="AB235" s="161" cm="1">
        <f t="array" ref="AB235">(INDEX($I:$O,ROW(),MATCH(AB$3,$I$2:$O$2,0))/12-INDEX($I:$O,ROW(),MATCH(AB$3-1,$I$2:$O$2,0))/12)+AA235</f>
        <v>4.0000000000000008E-2</v>
      </c>
      <c r="AC235" s="161" cm="1">
        <f t="array" ref="AC235">(INDEX($I:$O,ROW(),MATCH(AC$3,$I$2:$O$2,0))/12-INDEX($I:$O,ROW(),MATCH(AC$3-1,$I$2:$O$2,0))/12)+AB235</f>
        <v>4.4000000000000011E-2</v>
      </c>
      <c r="AD235" s="161" cm="1">
        <f t="array" ref="AD235">(INDEX($I:$O,ROW(),MATCH(AD$3,$I$2:$O$2,0))/12-INDEX($I:$O,ROW(),MATCH(AD$3-1,$I$2:$O$2,0))/12)+AC235</f>
        <v>4.8000000000000015E-2</v>
      </c>
      <c r="AE235" s="161" cm="1">
        <f t="array" ref="AE235">(INDEX($I:$O,ROW(),MATCH(AE$3,$I$2:$O$2,0))/12-INDEX($I:$O,ROW(),MATCH(AE$3-1,$I$2:$O$2,0))/12)+AD235</f>
        <v>5.116666666666668E-2</v>
      </c>
      <c r="AF235" s="161" cm="1">
        <f t="array" ref="AF235">(INDEX($I:$O,ROW(),MATCH(AF$3,$I$2:$O$2,0))/12-INDEX($I:$O,ROW(),MATCH(AF$3-1,$I$2:$O$2,0))/12)+AE235</f>
        <v>5.4333333333333345E-2</v>
      </c>
      <c r="AG235" s="161" cm="1">
        <f t="array" ref="AG235">(INDEX($I:$O,ROW(),MATCH(AG$3,$I$2:$O$2,0))/12-INDEX($I:$O,ROW(),MATCH(AG$3-1,$I$2:$O$2,0))/12)+AF235</f>
        <v>5.7500000000000009E-2</v>
      </c>
      <c r="AH235" s="161" cm="1">
        <f t="array" ref="AH235">(INDEX($I:$O,ROW(),MATCH(AH$3,$I$2:$O$2,0))/12-INDEX($I:$O,ROW(),MATCH(AH$3-1,$I$2:$O$2,0))/12)+AG235</f>
        <v>6.0666666666666674E-2</v>
      </c>
      <c r="AI235" s="161" cm="1">
        <f t="array" ref="AI235">(INDEX($I:$O,ROW(),MATCH(AI$3,$I$2:$O$2,0))/12-INDEX($I:$O,ROW(),MATCH(AI$3-1,$I$2:$O$2,0))/12)+AH235</f>
        <v>6.3833333333333339E-2</v>
      </c>
      <c r="AJ235" s="161" cm="1">
        <f t="array" ref="AJ235">(INDEX($I:$O,ROW(),MATCH(AJ$3,$I$2:$O$2,0))/12-INDEX($I:$O,ROW(),MATCH(AJ$3-1,$I$2:$O$2,0))/12)+AI235</f>
        <v>6.7000000000000004E-2</v>
      </c>
      <c r="AK235" s="161" cm="1">
        <f t="array" ref="AK235">(INDEX($I:$O,ROW(),MATCH(AK$3,$I$2:$O$2,0))/12-INDEX($I:$O,ROW(),MATCH(AK$3-1,$I$2:$O$2,0))/12)+AJ235</f>
        <v>7.0166666666666669E-2</v>
      </c>
      <c r="AL235" s="161" cm="1">
        <f t="array" ref="AL235">(INDEX($I:$O,ROW(),MATCH(AL$3,$I$2:$O$2,0))/12-INDEX($I:$O,ROW(),MATCH(AL$3-1,$I$2:$O$2,0))/12)+AK235</f>
        <v>7.3333333333333334E-2</v>
      </c>
      <c r="AM235" s="161" cm="1">
        <f t="array" ref="AM235">(INDEX($I:$O,ROW(),MATCH(AM$3,$I$2:$O$2,0))/12-INDEX($I:$O,ROW(),MATCH(AM$3-1,$I$2:$O$2,0))/12)+AL235</f>
        <v>7.6499999999999999E-2</v>
      </c>
      <c r="AN235" s="161" cm="1">
        <f t="array" ref="AN235">(INDEX($I:$O,ROW(),MATCH(AN$3,$I$2:$O$2,0))/12-INDEX($I:$O,ROW(),MATCH(AN$3-1,$I$2:$O$2,0))/12)+AM235</f>
        <v>7.9666666666666663E-2</v>
      </c>
      <c r="AO235" s="161" cm="1">
        <f t="array" ref="AO235">(INDEX($I:$O,ROW(),MATCH(AO$3,$I$2:$O$2,0))/12-INDEX($I:$O,ROW(),MATCH(AO$3-1,$I$2:$O$2,0))/12)+AN235</f>
        <v>8.2833333333333328E-2</v>
      </c>
      <c r="AP235" s="161" cm="1">
        <f t="array" ref="AP235">(INDEX($I:$O,ROW(),MATCH(AP$3,$I$2:$O$2,0))/12-INDEX($I:$O,ROW(),MATCH(AP$3-1,$I$2:$O$2,0))/12)+AO235</f>
        <v>8.5999999999999993E-2</v>
      </c>
      <c r="AQ235" s="161" cm="1">
        <f t="array" ref="AQ235">(INDEX($I:$O,ROW(),MATCH(AQ$3,$I$2:$O$2,0))/12-INDEX($I:$O,ROW(),MATCH(AQ$3-1,$I$2:$O$2,0))/12)+AP235</f>
        <v>8.9166666666666658E-2</v>
      </c>
      <c r="AR235" s="161" cm="1">
        <f t="array" ref="AR235">(INDEX($I:$O,ROW(),MATCH(AR$3,$I$2:$O$2,0))/12-INDEX($I:$O,ROW(),MATCH(AR$3-1,$I$2:$O$2,0))/12)+AQ235</f>
        <v>9.2333333333333323E-2</v>
      </c>
      <c r="AS235" s="161" cm="1">
        <f t="array" ref="AS235">(INDEX($I:$O,ROW(),MATCH(AS$3,$I$2:$O$2,0))/12-INDEX($I:$O,ROW(),MATCH(AS$3-1,$I$2:$O$2,0))/12)+AR235</f>
        <v>9.5499999999999988E-2</v>
      </c>
      <c r="AT235" s="161" cm="1">
        <f t="array" ref="AT235">(INDEX($I:$O,ROW(),MATCH(AT$3,$I$2:$O$2,0))/12-INDEX($I:$O,ROW(),MATCH(AT$3-1,$I$2:$O$2,0))/12)+AS235</f>
        <v>9.8666666666666653E-2</v>
      </c>
      <c r="AU235" s="161" cm="1">
        <f t="array" ref="AU235">(INDEX($I:$O,ROW(),MATCH(AU$3,$I$2:$O$2,0))/12-INDEX($I:$O,ROW(),MATCH(AU$3-1,$I$2:$O$2,0))/12)+AT235</f>
        <v>0.10183333333333332</v>
      </c>
      <c r="AV235" s="161" cm="1">
        <f t="array" ref="AV235">(INDEX($I:$O,ROW(),MATCH(AV$3,$I$2:$O$2,0))/12-INDEX($I:$O,ROW(),MATCH(AV$3-1,$I$2:$O$2,0))/12)+AU235</f>
        <v>0.10499999999999998</v>
      </c>
      <c r="AW235" s="161" cm="1">
        <f t="array" ref="AW235">(INDEX($I:$O,ROW(),MATCH(AW$3,$I$2:$O$2,0))/12-INDEX($I:$O,ROW(),MATCH(AW$3-1,$I$2:$O$2,0))/12)+AV235</f>
        <v>0.10816666666666665</v>
      </c>
      <c r="AX235" s="161" cm="1">
        <f t="array" ref="AX235">(INDEX($I:$O,ROW(),MATCH(AX$3,$I$2:$O$2,0))/12-INDEX($I:$O,ROW(),MATCH(AX$3-1,$I$2:$O$2,0))/12)+AW235</f>
        <v>0.11133333333333331</v>
      </c>
      <c r="AY235" s="161" cm="1">
        <f t="array" ref="AY235">(INDEX($I:$O,ROW(),MATCH(AY$3,$I$2:$O$2,0))/12-INDEX($I:$O,ROW(),MATCH(AY$3-1,$I$2:$O$2,0))/12)+AX235</f>
        <v>0.11449999999999998</v>
      </c>
      <c r="AZ235" s="161" cm="1">
        <f t="array" ref="AZ235">(INDEX($I:$O,ROW(),MATCH(AZ$3,$I$2:$O$2,0))/12-INDEX($I:$O,ROW(),MATCH(AZ$3-1,$I$2:$O$2,0))/12)+AY235</f>
        <v>0.11766666666666664</v>
      </c>
      <c r="BA235" s="161" cm="1">
        <f t="array" ref="BA235">(INDEX($I:$O,ROW(),MATCH(BA$3,$I$2:$O$2,0))/12-INDEX($I:$O,ROW(),MATCH(BA$3-1,$I$2:$O$2,0))/12)+AZ235</f>
        <v>0.12083333333333331</v>
      </c>
      <c r="BB235" s="161" cm="1">
        <f t="array" ref="BB235">(INDEX($I:$O,ROW(),MATCH(BB$3,$I$2:$O$2,0))/12-INDEX($I:$O,ROW(),MATCH(BB$3-1,$I$2:$O$2,0))/12)+BA235</f>
        <v>0.12399999999999997</v>
      </c>
      <c r="BC235" s="161" cm="1">
        <f t="array" ref="BC235">(INDEX($I:$O,ROW(),MATCH(BC$3,$I$2:$O$2,0))/12-INDEX($I:$O,ROW(),MATCH(BC$3-1,$I$2:$O$2,0))/12)+BB235</f>
        <v>0.12716666666666665</v>
      </c>
      <c r="BD235" s="161" cm="1">
        <f t="array" ref="BD235">(INDEX($I:$O,ROW(),MATCH(BD$3,$I$2:$O$2,0))/12-INDEX($I:$O,ROW(),MATCH(BD$3-1,$I$2:$O$2,0))/12)+BC235</f>
        <v>0.13033333333333333</v>
      </c>
      <c r="BE235" s="161" cm="1">
        <f t="array" ref="BE235">(INDEX($I:$O,ROW(),MATCH(BE$3,$I$2:$O$2,0))/12-INDEX($I:$O,ROW(),MATCH(BE$3-1,$I$2:$O$2,0))/12)+BD235</f>
        <v>0.13350000000000001</v>
      </c>
      <c r="BF235" s="161" cm="1">
        <f t="array" ref="BF235">(INDEX($I:$O,ROW(),MATCH(BF$3,$I$2:$O$2,0))/12-INDEX($I:$O,ROW(),MATCH(BF$3-1,$I$2:$O$2,0))/12)+BE235</f>
        <v>0.13666666666666669</v>
      </c>
      <c r="BG235" s="161" cm="1">
        <f t="array" ref="BG235">(INDEX($I:$O,ROW(),MATCH(BG$3,$I$2:$O$2,0))/12-INDEX($I:$O,ROW(),MATCH(BG$3-1,$I$2:$O$2,0))/12)+BF235</f>
        <v>0.13983333333333337</v>
      </c>
      <c r="BH235" s="161" cm="1">
        <f t="array" ref="BH235">(INDEX($I:$O,ROW(),MATCH(BH$3,$I$2:$O$2,0))/12-INDEX($I:$O,ROW(),MATCH(BH$3-1,$I$2:$O$2,0))/12)+BG235</f>
        <v>0.14300000000000004</v>
      </c>
      <c r="BI235" s="161" cm="1">
        <f t="array" ref="BI235">(INDEX($I:$O,ROW(),MATCH(BI$3,$I$2:$O$2,0))/12-INDEX($I:$O,ROW(),MATCH(BI$3-1,$I$2:$O$2,0))/12)+BH235</f>
        <v>0.14616666666666672</v>
      </c>
      <c r="BJ235" s="161" cm="1">
        <f t="array" ref="BJ235">(INDEX($I:$O,ROW(),MATCH(BJ$3,$I$2:$O$2,0))/12-INDEX($I:$O,ROW(),MATCH(BJ$3-1,$I$2:$O$2,0))/12)+BI235</f>
        <v>0.1493333333333334</v>
      </c>
      <c r="BK235" s="161" cm="1">
        <f t="array" ref="BK235">(INDEX($I:$O,ROW(),MATCH(BK$3,$I$2:$O$2,0))/12-INDEX($I:$O,ROW(),MATCH(BK$3-1,$I$2:$O$2,0))/12)+BJ235</f>
        <v>0.15250000000000008</v>
      </c>
      <c r="BL235" s="161" cm="1">
        <f t="array" ref="BL235">(INDEX($I:$O,ROW(),MATCH(BL$3,$I$2:$O$2,0))/12-INDEX($I:$O,ROW(),MATCH(BL$3-1,$I$2:$O$2,0))/12)+BK235</f>
        <v>0.15566666666666676</v>
      </c>
      <c r="BM235" s="161" cm="1">
        <f t="array" ref="BM235">(INDEX($I:$O,ROW(),MATCH(BM$3,$I$2:$O$2,0))/12-INDEX($I:$O,ROW(),MATCH(BM$3-1,$I$2:$O$2,0))/12)+BL235</f>
        <v>0.15883333333333344</v>
      </c>
      <c r="BN235" s="161" cm="1">
        <f t="array" ref="BN235">(INDEX($I:$O,ROW(),MATCH(BN$3,$I$2:$O$2,0))/12-INDEX($I:$O,ROW(),MATCH(BN$3-1,$I$2:$O$2,0))/12)+BM235</f>
        <v>0.16200000000000012</v>
      </c>
      <c r="BO235" s="161" cm="1">
        <f t="array" ref="BO235">(INDEX($I:$O,ROW(),MATCH(BO$3,$I$2:$O$2,0))/12-INDEX($I:$O,ROW(),MATCH(BO$3-1,$I$2:$O$2,0))/12)+BN235</f>
        <v>0.16516666666666679</v>
      </c>
      <c r="BP235" s="161" cm="1">
        <f t="array" ref="BP235">(INDEX($I:$O,ROW(),MATCH(BP$3,$I$2:$O$2,0))/12-INDEX($I:$O,ROW(),MATCH(BP$3-1,$I$2:$O$2,0))/12)+BO235</f>
        <v>0.16833333333333347</v>
      </c>
      <c r="BQ235" s="161" cm="1">
        <f t="array" ref="BQ235">(INDEX($I:$O,ROW(),MATCH(BQ$3,$I$2:$O$2,0))/12-INDEX($I:$O,ROW(),MATCH(BQ$3-1,$I$2:$O$2,0))/12)+BP235</f>
        <v>0.17150000000000015</v>
      </c>
      <c r="BR235" s="161" cm="1">
        <f t="array" ref="BR235">(INDEX($I:$O,ROW(),MATCH(BR$3,$I$2:$O$2,0))/12-INDEX($I:$O,ROW(),MATCH(BR$3-1,$I$2:$O$2,0))/12)+BQ235</f>
        <v>0.17466666666666683</v>
      </c>
      <c r="BS235" s="161" cm="1">
        <f t="array" ref="BS235">(INDEX($I:$O,ROW(),MATCH(BS$3,$I$2:$O$2,0))/12-INDEX($I:$O,ROW(),MATCH(BS$3-1,$I$2:$O$2,0))/12)+BR235</f>
        <v>0.17783333333333351</v>
      </c>
      <c r="BT235" s="161" cm="1">
        <f t="array" ref="BT235">(INDEX($I:$O,ROW(),MATCH(BT$3,$I$2:$O$2,0))/12-INDEX($I:$O,ROW(),MATCH(BT$3-1,$I$2:$O$2,0))/12)+BS235</f>
        <v>0.18100000000000019</v>
      </c>
      <c r="BU235" s="161" cm="1">
        <f t="array" ref="BU235">(INDEX($I:$O,ROW(),MATCH(BU$3,$I$2:$O$2,0))/12-INDEX($I:$O,ROW(),MATCH(BU$3-1,$I$2:$O$2,0))/12)+BT235</f>
        <v>0.18416666666666687</v>
      </c>
      <c r="BV235" s="161" cm="1">
        <f t="array" ref="BV235">(INDEX($I:$O,ROW(),MATCH(BV$3,$I$2:$O$2,0))/12-INDEX($I:$O,ROW(),MATCH(BV$3-1,$I$2:$O$2,0))/12)+BU235</f>
        <v>0.18733333333333355</v>
      </c>
      <c r="BW235" s="161" cm="1">
        <f t="array" ref="BW235">(INDEX($I:$O,ROW(),MATCH(BW$3,$I$2:$O$2,0))/12-INDEX($I:$O,ROW(),MATCH(BW$3-1,$I$2:$O$2,0))/12)+BV235</f>
        <v>0.19050000000000022</v>
      </c>
      <c r="BX235" s="161" cm="1">
        <f t="array" ref="BX235">(INDEX($I:$O,ROW(),MATCH(BX$3,$I$2:$O$2,0))/12-INDEX($I:$O,ROW(),MATCH(BX$3-1,$I$2:$O$2,0))/12)+BW235</f>
        <v>0.1936666666666669</v>
      </c>
      <c r="BY235" s="161" cm="1">
        <f t="array" ref="BY235">(INDEX($I:$O,ROW(),MATCH(BY$3,$I$2:$O$2,0))/12-INDEX($I:$O,ROW(),MATCH(BY$3-1,$I$2:$O$2,0))/12)+BX235</f>
        <v>0.19683333333333358</v>
      </c>
      <c r="BZ235" s="161" cm="1">
        <f t="array" ref="BZ235">(INDEX($I:$O,ROW(),MATCH(BZ$3,$I$2:$O$2,0))/12-INDEX($I:$O,ROW(),MATCH(BZ$3-1,$I$2:$O$2,0))/12)+BY235</f>
        <v>0.20000000000000026</v>
      </c>
      <c r="CA235" s="161" cm="1">
        <f t="array" ref="CA235">(INDEX($I:$P,ROW(),MATCH(CA$3,$I$2:$P$2,0))/12-INDEX($I:$P,ROW(),MATCH(CA$3-1,$I$2:$P$2,0))/12)+BZ235</f>
        <v>0.20000000000000026</v>
      </c>
      <c r="CB235" s="161" cm="1">
        <f t="array" ref="CB235">(INDEX($I:$P,ROW(),MATCH(CB$3,$I$2:$P$2,0))/12-INDEX($I:$P,ROW(),MATCH(CB$3-1,$I$2:$P$2,0))/12)+CA235</f>
        <v>0.20000000000000026</v>
      </c>
      <c r="CC235" s="161" cm="1">
        <f t="array" ref="CC235">(INDEX($I:$P,ROW(),MATCH(CC$3,$I$2:$P$2,0))/12-INDEX($I:$P,ROW(),MATCH(CC$3-1,$I$2:$P$2,0))/12)+CB235</f>
        <v>0.20000000000000026</v>
      </c>
      <c r="CD235" s="161" cm="1">
        <f t="array" ref="CD235">(INDEX($I:$P,ROW(),MATCH(CD$3,$I$2:$P$2,0))/12-INDEX($I:$P,ROW(),MATCH(CD$3-1,$I$2:$P$2,0))/12)+CC235</f>
        <v>0.20000000000000026</v>
      </c>
      <c r="CE235" s="161" cm="1">
        <f t="array" ref="CE235">(INDEX($I:$P,ROW(),MATCH(CE$3,$I$2:$P$2,0))/12-INDEX($I:$P,ROW(),MATCH(CE$3-1,$I$2:$P$2,0))/12)+CD235</f>
        <v>0.20000000000000026</v>
      </c>
      <c r="CF235" s="161" cm="1">
        <f t="array" ref="CF235">(INDEX($I:$P,ROW(),MATCH(CF$3,$I$2:$P$2,0))/12-INDEX($I:$P,ROW(),MATCH(CF$3-1,$I$2:$P$2,0))/12)+CE235</f>
        <v>0.20000000000000026</v>
      </c>
      <c r="CG235" s="161" cm="1">
        <f t="array" ref="CG235">(INDEX($I:$P,ROW(),MATCH(CG$3,$I$2:$P$2,0))/12-INDEX($I:$P,ROW(),MATCH(CG$3-1,$I$2:$P$2,0))/12)+CF235</f>
        <v>0.20000000000000026</v>
      </c>
      <c r="CH235" s="161" cm="1">
        <f t="array" ref="CH235">(INDEX($I:$P,ROW(),MATCH(CH$3,$I$2:$P$2,0))/12-INDEX($I:$P,ROW(),MATCH(CH$3-1,$I$2:$P$2,0))/12)+CG235</f>
        <v>0.20000000000000026</v>
      </c>
      <c r="CI235" s="161" cm="1">
        <f t="array" ref="CI235">(INDEX($I:$P,ROW(),MATCH(CI$3,$I$2:$P$2,0))/12-INDEX($I:$P,ROW(),MATCH(CI$3-1,$I$2:$P$2,0))/12)+CH235</f>
        <v>0.20000000000000026</v>
      </c>
      <c r="CJ235" s="161" cm="1">
        <f t="array" ref="CJ235">(INDEX($I:$P,ROW(),MATCH(CJ$3,$I$2:$P$2,0))/12-INDEX($I:$P,ROW(),MATCH(CJ$3-1,$I$2:$P$2,0))/12)+CI235</f>
        <v>0.20000000000000026</v>
      </c>
      <c r="CK235" s="161" cm="1">
        <f t="array" ref="CK235">(INDEX($I:$P,ROW(),MATCH(CK$3,$I$2:$P$2,0))/12-INDEX($I:$P,ROW(),MATCH(CK$3-1,$I$2:$P$2,0))/12)+CJ235</f>
        <v>0.20000000000000026</v>
      </c>
      <c r="CL235" s="161" cm="1">
        <f t="array" ref="CL235">(INDEX($I:$P,ROW(),MATCH(CL$3,$I$2:$P$2,0))/12-INDEX($I:$P,ROW(),MATCH(CL$3-1,$I$2:$P$2,0))/12)+CK235</f>
        <v>0.20000000000000026</v>
      </c>
    </row>
    <row r="236" spans="2:90" x14ac:dyDescent="0.4">
      <c r="B236" s="121" t="str">
        <f>B246</f>
        <v>Revenue</v>
      </c>
      <c r="C236" s="24" t="str">
        <f ca="1">OFFSET(C236,10,0)</f>
        <v>IS: revenue</v>
      </c>
      <c r="D236" s="24" t="s">
        <v>258</v>
      </c>
      <c r="E236" s="24" t="s">
        <v>906</v>
      </c>
      <c r="F236" s="24"/>
      <c r="G236" s="24" t="str">
        <f>E236</f>
        <v/>
      </c>
      <c r="H236" s="24"/>
      <c r="I236" s="24"/>
      <c r="J236" s="24"/>
      <c r="K236" s="33">
        <f t="shared" ref="K236:P236" si="180">SUMIF($3:$3,K$2,236:236)</f>
        <v>32302414.077809874</v>
      </c>
      <c r="L236" s="33">
        <f t="shared" si="180"/>
        <v>89093148.124102876</v>
      </c>
      <c r="M236" s="33">
        <f t="shared" si="180"/>
        <v>145422317.02126443</v>
      </c>
      <c r="N236" s="33">
        <f t="shared" si="180"/>
        <v>207282095.43152076</v>
      </c>
      <c r="O236" s="33">
        <f t="shared" si="180"/>
        <v>275090952.47193754</v>
      </c>
      <c r="P236" s="33">
        <f t="shared" si="180"/>
        <v>316476696.45822203</v>
      </c>
      <c r="R236" s="159"/>
      <c r="S236" s="33">
        <f t="shared" ref="S236" si="181">S235*S233*1000000</f>
        <v>401666.66666666669</v>
      </c>
      <c r="T236" s="33">
        <f t="shared" ref="T236:AX236" si="182">T235*T233*1000000</f>
        <v>806680.5555555555</v>
      </c>
      <c r="U236" s="33">
        <f t="shared" si="182"/>
        <v>1215062.5868055555</v>
      </c>
      <c r="V236" s="33">
        <f t="shared" si="182"/>
        <v>1626833.7967785492</v>
      </c>
      <c r="W236" s="33">
        <f t="shared" si="182"/>
        <v>2042015.3386647413</v>
      </c>
      <c r="X236" s="33">
        <f t="shared" si="182"/>
        <v>2460628.483091013</v>
      </c>
      <c r="Y236" s="33">
        <f t="shared" si="182"/>
        <v>2882694.6187323192</v>
      </c>
      <c r="Z236" s="33">
        <f t="shared" si="182"/>
        <v>3308235.2529261373</v>
      </c>
      <c r="AA236" s="33">
        <f t="shared" si="182"/>
        <v>3737272.0122899958</v>
      </c>
      <c r="AB236" s="33">
        <f t="shared" si="182"/>
        <v>4169826.6433420787</v>
      </c>
      <c r="AC236" s="33">
        <f t="shared" si="182"/>
        <v>4605921.0131249381</v>
      </c>
      <c r="AD236" s="33">
        <f t="shared" si="182"/>
        <v>5045577.1098323194</v>
      </c>
      <c r="AE236" s="33">
        <f t="shared" si="182"/>
        <v>5400855.2318455409</v>
      </c>
      <c r="AF236" s="33">
        <f t="shared" si="182"/>
        <v>5759006.4080507159</v>
      </c>
      <c r="AG236" s="33">
        <f t="shared" si="182"/>
        <v>6120048.412543159</v>
      </c>
      <c r="AH236" s="33">
        <f t="shared" si="182"/>
        <v>6483999.1176562328</v>
      </c>
      <c r="AI236" s="33">
        <f t="shared" si="182"/>
        <v>6850876.4944714196</v>
      </c>
      <c r="AJ236" s="33">
        <f t="shared" si="182"/>
        <v>7220698.6133309416</v>
      </c>
      <c r="AK236" s="33">
        <f t="shared" si="182"/>
        <v>7593483.6443529297</v>
      </c>
      <c r="AL236" s="33">
        <f t="shared" si="182"/>
        <v>7969249.8579491731</v>
      </c>
      <c r="AM236" s="33">
        <f t="shared" si="182"/>
        <v>8348015.6253454499</v>
      </c>
      <c r="AN236" s="33">
        <f t="shared" si="182"/>
        <v>8729799.419104442</v>
      </c>
      <c r="AO236" s="33">
        <f t="shared" si="182"/>
        <v>9114619.8136512619</v>
      </c>
      <c r="AP236" s="33">
        <f t="shared" si="182"/>
        <v>9502495.4858016111</v>
      </c>
      <c r="AQ236" s="33">
        <f t="shared" si="182"/>
        <v>9893445.2152925599</v>
      </c>
      <c r="AR236" s="33">
        <f t="shared" si="182"/>
        <v>10287487.885315971</v>
      </c>
      <c r="AS236" s="33">
        <f t="shared" si="182"/>
        <v>10684642.483054589</v>
      </c>
      <c r="AT236" s="33">
        <f t="shared" si="182"/>
        <v>11084928.100220799</v>
      </c>
      <c r="AU236" s="33">
        <f t="shared" si="182"/>
        <v>11488363.933598064</v>
      </c>
      <c r="AV236" s="33">
        <f t="shared" si="182"/>
        <v>11894969.285585066</v>
      </c>
      <c r="AW236" s="33">
        <f t="shared" si="182"/>
        <v>12304763.564742558</v>
      </c>
      <c r="AX236" s="33">
        <f t="shared" si="182"/>
        <v>12717766.28634293</v>
      </c>
      <c r="AY236" s="33">
        <f t="shared" ref="AY236:CD236" si="183">AY235*AY233*1000000</f>
        <v>13133997.072922528</v>
      </c>
      <c r="AZ236" s="33">
        <f t="shared" si="183"/>
        <v>13553475.654836709</v>
      </c>
      <c r="BA236" s="33">
        <f t="shared" si="183"/>
        <v>13976221.870817658</v>
      </c>
      <c r="BB236" s="33">
        <f t="shared" si="183"/>
        <v>14402255.668534994</v>
      </c>
      <c r="BC236" s="33">
        <f t="shared" si="183"/>
        <v>14831597.105159165</v>
      </c>
      <c r="BD236" s="33">
        <f t="shared" si="183"/>
        <v>15264266.347927628</v>
      </c>
      <c r="BE236" s="33">
        <f t="shared" si="183"/>
        <v>15700283.674713859</v>
      </c>
      <c r="BF236" s="33">
        <f t="shared" si="183"/>
        <v>16139669.474599216</v>
      </c>
      <c r="BG236" s="33">
        <f t="shared" si="183"/>
        <v>16582444.248447597</v>
      </c>
      <c r="BH236" s="33">
        <f t="shared" si="183"/>
        <v>17028628.609483</v>
      </c>
      <c r="BI236" s="33">
        <f t="shared" si="183"/>
        <v>17478243.283869945</v>
      </c>
      <c r="BJ236" s="33">
        <f t="shared" si="183"/>
        <v>17931309.111296751</v>
      </c>
      <c r="BK236" s="33">
        <f t="shared" si="183"/>
        <v>18387847.045561776</v>
      </c>
      <c r="BL236" s="33">
        <f t="shared" si="183"/>
        <v>18847878.155162487</v>
      </c>
      <c r="BM236" s="33">
        <f t="shared" si="183"/>
        <v>19311423.623887554</v>
      </c>
      <c r="BN236" s="33">
        <f t="shared" si="183"/>
        <v>19778504.751411803</v>
      </c>
      <c r="BO236" s="33">
        <f t="shared" si="183"/>
        <v>20249142.953894172</v>
      </c>
      <c r="BP236" s="33">
        <f t="shared" si="183"/>
        <v>20723359.764578629</v>
      </c>
      <c r="BQ236" s="33">
        <f t="shared" si="183"/>
        <v>21201176.834398057</v>
      </c>
      <c r="BR236" s="33">
        <f t="shared" si="183"/>
        <v>21682615.932581183</v>
      </c>
      <c r="BS236" s="33">
        <f t="shared" si="183"/>
        <v>22167698.947262459</v>
      </c>
      <c r="BT236" s="33">
        <f t="shared" si="183"/>
        <v>22656447.886095028</v>
      </c>
      <c r="BU236" s="33">
        <f t="shared" si="183"/>
        <v>23148884.876866698</v>
      </c>
      <c r="BV236" s="33">
        <f t="shared" si="183"/>
        <v>23645032.168119002</v>
      </c>
      <c r="BW236" s="33">
        <f t="shared" si="183"/>
        <v>24144912.129769292</v>
      </c>
      <c r="BX236" s="33">
        <f t="shared" si="183"/>
        <v>24648547.253735974</v>
      </c>
      <c r="BY236" s="33">
        <f t="shared" si="183"/>
        <v>25155960.154566791</v>
      </c>
      <c r="BZ236" s="33">
        <f t="shared" si="183"/>
        <v>25667173.570070267</v>
      </c>
      <c r="CA236" s="33">
        <f t="shared" si="183"/>
        <v>25774120.126612227</v>
      </c>
      <c r="CB236" s="33">
        <f t="shared" si="183"/>
        <v>25881512.293806445</v>
      </c>
      <c r="CC236" s="33">
        <f t="shared" si="183"/>
        <v>25989351.928363971</v>
      </c>
      <c r="CD236" s="33">
        <f t="shared" si="183"/>
        <v>26097640.894732155</v>
      </c>
      <c r="CE236" s="33">
        <f t="shared" ref="CE236:CK236" si="184">CE235*CE233*1000000</f>
        <v>26206381.065126874</v>
      </c>
      <c r="CF236" s="33">
        <f t="shared" si="184"/>
        <v>26315574.319564898</v>
      </c>
      <c r="CG236" s="33">
        <f t="shared" si="184"/>
        <v>26425222.545896418</v>
      </c>
      <c r="CH236" s="33">
        <f t="shared" si="184"/>
        <v>26535327.639837652</v>
      </c>
      <c r="CI236" s="33">
        <f t="shared" si="184"/>
        <v>26645891.505003642</v>
      </c>
      <c r="CJ236" s="33">
        <f t="shared" si="184"/>
        <v>26756916.052941155</v>
      </c>
      <c r="CK236" s="33">
        <f t="shared" si="184"/>
        <v>26868403.203161739</v>
      </c>
      <c r="CL236" s="33">
        <f t="shared" ref="CL236" si="185">CL235*CL233*1000000</f>
        <v>26980354.883174915</v>
      </c>
    </row>
    <row r="237" spans="2:90" x14ac:dyDescent="0.4">
      <c r="B237" s="184" t="str">
        <f>IFERROR(SUBSTITUTE(TRIM(LEFT(B232,SEARCH("-",B232)-1)),":",""),SUBSTITUTE(B232,":",""))</f>
        <v>TAM</v>
      </c>
      <c r="C237" s="31"/>
      <c r="D237" s="31" t="s">
        <v>258</v>
      </c>
      <c r="E237" s="31" t="s">
        <v>906</v>
      </c>
      <c r="F237" s="31"/>
      <c r="G237" s="31" t="s">
        <v>330</v>
      </c>
      <c r="H237" s="31"/>
      <c r="I237" s="73"/>
      <c r="J237" s="73"/>
      <c r="K237" s="58"/>
      <c r="L237" s="58"/>
      <c r="M237" s="58"/>
      <c r="N237" s="58"/>
      <c r="O237" s="58"/>
      <c r="P237" s="58"/>
      <c r="R237" s="33"/>
      <c r="S237" s="33"/>
      <c r="T237" s="33"/>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c r="BV237" s="33"/>
      <c r="BW237" s="33"/>
      <c r="BX237" s="33"/>
      <c r="BY237" s="33"/>
      <c r="BZ237" s="33"/>
      <c r="CA237" s="33"/>
      <c r="CB237" s="33"/>
      <c r="CC237" s="33"/>
      <c r="CD237" s="33"/>
      <c r="CE237" s="33"/>
      <c r="CF237" s="33"/>
      <c r="CG237" s="33"/>
      <c r="CH237" s="33"/>
      <c r="CI237" s="33"/>
      <c r="CJ237" s="33"/>
      <c r="CK237" s="33"/>
      <c r="CL237" s="33"/>
    </row>
    <row r="238" spans="2:90" x14ac:dyDescent="0.4">
      <c r="B238" s="231" t="str">
        <f>IFERROR(SUBSTITUTE(TRIM(MID(B232, SEARCH("-", B232) + 1, LEN(B232))),":",""),"no unit")</f>
        <v>no unit</v>
      </c>
      <c r="C238" s="31"/>
      <c r="D238" s="31" t="s">
        <v>258</v>
      </c>
      <c r="E238" s="31" t="s">
        <v>906</v>
      </c>
      <c r="F238" s="31"/>
      <c r="G238" s="31" t="s">
        <v>330</v>
      </c>
      <c r="H238" s="31"/>
      <c r="I238" s="73"/>
      <c r="J238" s="73"/>
      <c r="K238" s="58"/>
      <c r="L238" s="58"/>
      <c r="M238" s="58"/>
      <c r="N238" s="58"/>
      <c r="O238" s="58"/>
      <c r="P238" s="58"/>
      <c r="R238" s="33"/>
      <c r="S238" s="33"/>
      <c r="T238" s="33"/>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c r="BV238" s="33"/>
      <c r="BW238" s="33"/>
      <c r="BX238" s="33"/>
      <c r="BY238" s="33"/>
      <c r="BZ238" s="33"/>
      <c r="CA238" s="33"/>
      <c r="CB238" s="33"/>
      <c r="CC238" s="33"/>
      <c r="CD238" s="33"/>
      <c r="CE238" s="33"/>
      <c r="CF238" s="33"/>
      <c r="CG238" s="33"/>
      <c r="CH238" s="33"/>
      <c r="CI238" s="33"/>
      <c r="CJ238" s="33"/>
      <c r="CK238" s="33"/>
      <c r="CL238" s="33"/>
    </row>
    <row r="239" spans="2:90" x14ac:dyDescent="0.4">
      <c r="B239" s="130" t="s">
        <v>332</v>
      </c>
      <c r="C239" s="31"/>
      <c r="D239" s="31" t="s">
        <v>258</v>
      </c>
      <c r="E239" s="31" t="s">
        <v>906</v>
      </c>
      <c r="F239" s="31"/>
      <c r="G239" s="31" t="s">
        <v>330</v>
      </c>
      <c r="H239" s="31"/>
      <c r="I239" s="73"/>
      <c r="J239" s="73"/>
      <c r="K239" s="58"/>
      <c r="L239" s="58"/>
      <c r="M239" s="58"/>
      <c r="N239" s="58"/>
      <c r="O239" s="58"/>
      <c r="P239" s="58"/>
      <c r="R239" s="33"/>
      <c r="S239" s="196" t="str">
        <f t="shared" ref="S239" si="186">ADDRESS(ROW(S236),COLUMN(S236),2)</f>
        <v>S$236</v>
      </c>
      <c r="T239" s="196" t="str">
        <f t="shared" ref="T239:AX239" si="187">ADDRESS(ROW(T236),COLUMN(T236),2)</f>
        <v>T$236</v>
      </c>
      <c r="U239" s="196" t="str">
        <f t="shared" si="187"/>
        <v>U$236</v>
      </c>
      <c r="V239" s="196" t="str">
        <f t="shared" si="187"/>
        <v>V$236</v>
      </c>
      <c r="W239" s="196" t="str">
        <f t="shared" si="187"/>
        <v>W$236</v>
      </c>
      <c r="X239" s="196" t="str">
        <f t="shared" si="187"/>
        <v>X$236</v>
      </c>
      <c r="Y239" s="196" t="str">
        <f t="shared" si="187"/>
        <v>Y$236</v>
      </c>
      <c r="Z239" s="196" t="str">
        <f t="shared" si="187"/>
        <v>Z$236</v>
      </c>
      <c r="AA239" s="196" t="str">
        <f t="shared" si="187"/>
        <v>AA$236</v>
      </c>
      <c r="AB239" s="196" t="str">
        <f t="shared" si="187"/>
        <v>AB$236</v>
      </c>
      <c r="AC239" s="196" t="str">
        <f t="shared" si="187"/>
        <v>AC$236</v>
      </c>
      <c r="AD239" s="196" t="str">
        <f t="shared" si="187"/>
        <v>AD$236</v>
      </c>
      <c r="AE239" s="196" t="str">
        <f t="shared" si="187"/>
        <v>AE$236</v>
      </c>
      <c r="AF239" s="196" t="str">
        <f t="shared" si="187"/>
        <v>AF$236</v>
      </c>
      <c r="AG239" s="196" t="str">
        <f t="shared" si="187"/>
        <v>AG$236</v>
      </c>
      <c r="AH239" s="196" t="str">
        <f t="shared" si="187"/>
        <v>AH$236</v>
      </c>
      <c r="AI239" s="196" t="str">
        <f t="shared" si="187"/>
        <v>AI$236</v>
      </c>
      <c r="AJ239" s="196" t="str">
        <f t="shared" si="187"/>
        <v>AJ$236</v>
      </c>
      <c r="AK239" s="196" t="str">
        <f t="shared" si="187"/>
        <v>AK$236</v>
      </c>
      <c r="AL239" s="196" t="str">
        <f t="shared" si="187"/>
        <v>AL$236</v>
      </c>
      <c r="AM239" s="196" t="str">
        <f t="shared" si="187"/>
        <v>AM$236</v>
      </c>
      <c r="AN239" s="196" t="str">
        <f t="shared" si="187"/>
        <v>AN$236</v>
      </c>
      <c r="AO239" s="196" t="str">
        <f t="shared" si="187"/>
        <v>AO$236</v>
      </c>
      <c r="AP239" s="196" t="str">
        <f t="shared" si="187"/>
        <v>AP$236</v>
      </c>
      <c r="AQ239" s="196" t="str">
        <f t="shared" si="187"/>
        <v>AQ$236</v>
      </c>
      <c r="AR239" s="196" t="str">
        <f t="shared" si="187"/>
        <v>AR$236</v>
      </c>
      <c r="AS239" s="196" t="str">
        <f t="shared" si="187"/>
        <v>AS$236</v>
      </c>
      <c r="AT239" s="196" t="str">
        <f t="shared" si="187"/>
        <v>AT$236</v>
      </c>
      <c r="AU239" s="196" t="str">
        <f t="shared" si="187"/>
        <v>AU$236</v>
      </c>
      <c r="AV239" s="196" t="str">
        <f t="shared" si="187"/>
        <v>AV$236</v>
      </c>
      <c r="AW239" s="196" t="str">
        <f t="shared" si="187"/>
        <v>AW$236</v>
      </c>
      <c r="AX239" s="196" t="str">
        <f t="shared" si="187"/>
        <v>AX$236</v>
      </c>
      <c r="AY239" s="196" t="str">
        <f t="shared" ref="AY239:CD239" si="188">ADDRESS(ROW(AY236),COLUMN(AY236),2)</f>
        <v>AY$236</v>
      </c>
      <c r="AZ239" s="196" t="str">
        <f t="shared" si="188"/>
        <v>AZ$236</v>
      </c>
      <c r="BA239" s="196" t="str">
        <f t="shared" si="188"/>
        <v>BA$236</v>
      </c>
      <c r="BB239" s="196" t="str">
        <f t="shared" si="188"/>
        <v>BB$236</v>
      </c>
      <c r="BC239" s="196" t="str">
        <f t="shared" si="188"/>
        <v>BC$236</v>
      </c>
      <c r="BD239" s="196" t="str">
        <f t="shared" si="188"/>
        <v>BD$236</v>
      </c>
      <c r="BE239" s="196" t="str">
        <f t="shared" si="188"/>
        <v>BE$236</v>
      </c>
      <c r="BF239" s="196" t="str">
        <f t="shared" si="188"/>
        <v>BF$236</v>
      </c>
      <c r="BG239" s="196" t="str">
        <f t="shared" si="188"/>
        <v>BG$236</v>
      </c>
      <c r="BH239" s="196" t="str">
        <f t="shared" si="188"/>
        <v>BH$236</v>
      </c>
      <c r="BI239" s="196" t="str">
        <f t="shared" si="188"/>
        <v>BI$236</v>
      </c>
      <c r="BJ239" s="196" t="str">
        <f t="shared" si="188"/>
        <v>BJ$236</v>
      </c>
      <c r="BK239" s="196" t="str">
        <f t="shared" si="188"/>
        <v>BK$236</v>
      </c>
      <c r="BL239" s="196" t="str">
        <f t="shared" si="188"/>
        <v>BL$236</v>
      </c>
      <c r="BM239" s="196" t="str">
        <f t="shared" si="188"/>
        <v>BM$236</v>
      </c>
      <c r="BN239" s="196" t="str">
        <f t="shared" si="188"/>
        <v>BN$236</v>
      </c>
      <c r="BO239" s="196" t="str">
        <f t="shared" si="188"/>
        <v>BO$236</v>
      </c>
      <c r="BP239" s="196" t="str">
        <f t="shared" si="188"/>
        <v>BP$236</v>
      </c>
      <c r="BQ239" s="196" t="str">
        <f t="shared" si="188"/>
        <v>BQ$236</v>
      </c>
      <c r="BR239" s="196" t="str">
        <f t="shared" si="188"/>
        <v>BR$236</v>
      </c>
      <c r="BS239" s="196" t="str">
        <f t="shared" si="188"/>
        <v>BS$236</v>
      </c>
      <c r="BT239" s="196" t="str">
        <f t="shared" si="188"/>
        <v>BT$236</v>
      </c>
      <c r="BU239" s="196" t="str">
        <f t="shared" si="188"/>
        <v>BU$236</v>
      </c>
      <c r="BV239" s="196" t="str">
        <f t="shared" si="188"/>
        <v>BV$236</v>
      </c>
      <c r="BW239" s="196" t="str">
        <f t="shared" si="188"/>
        <v>BW$236</v>
      </c>
      <c r="BX239" s="196" t="str">
        <f t="shared" si="188"/>
        <v>BX$236</v>
      </c>
      <c r="BY239" s="196" t="str">
        <f t="shared" si="188"/>
        <v>BY$236</v>
      </c>
      <c r="BZ239" s="196" t="str">
        <f t="shared" si="188"/>
        <v>BZ$236</v>
      </c>
      <c r="CA239" s="196" t="str">
        <f t="shared" si="188"/>
        <v>CA$236</v>
      </c>
      <c r="CB239" s="196" t="str">
        <f t="shared" si="188"/>
        <v>CB$236</v>
      </c>
      <c r="CC239" s="196" t="str">
        <f t="shared" si="188"/>
        <v>CC$236</v>
      </c>
      <c r="CD239" s="196" t="str">
        <f t="shared" si="188"/>
        <v>CD$236</v>
      </c>
      <c r="CE239" s="196" t="str">
        <f t="shared" ref="CE239:CK239" si="189">ADDRESS(ROW(CE236),COLUMN(CE236),2)</f>
        <v>CE$236</v>
      </c>
      <c r="CF239" s="196" t="str">
        <f t="shared" si="189"/>
        <v>CF$236</v>
      </c>
      <c r="CG239" s="196" t="str">
        <f t="shared" si="189"/>
        <v>CG$236</v>
      </c>
      <c r="CH239" s="196" t="str">
        <f t="shared" si="189"/>
        <v>CH$236</v>
      </c>
      <c r="CI239" s="196" t="str">
        <f t="shared" si="189"/>
        <v>CI$236</v>
      </c>
      <c r="CJ239" s="196" t="str">
        <f t="shared" si="189"/>
        <v>CJ$236</v>
      </c>
      <c r="CK239" s="196" t="str">
        <f t="shared" si="189"/>
        <v>CK$236</v>
      </c>
      <c r="CL239" s="196" t="str">
        <f t="shared" ref="CL239" si="190">ADDRESS(ROW(CL236),COLUMN(CL236),2)</f>
        <v>CL$236</v>
      </c>
    </row>
    <row r="240" spans="2:90" x14ac:dyDescent="0.4">
      <c r="B240" s="130" t="s">
        <v>331</v>
      </c>
      <c r="C240" s="31"/>
      <c r="D240" s="31" t="s">
        <v>258</v>
      </c>
      <c r="E240" s="31" t="s">
        <v>906</v>
      </c>
      <c r="F240" s="31"/>
      <c r="G240" s="31" t="s">
        <v>330</v>
      </c>
      <c r="H240" s="31"/>
      <c r="I240" s="73"/>
      <c r="J240" s="73"/>
      <c r="K240" s="58"/>
      <c r="L240" s="58"/>
      <c r="M240" s="58"/>
      <c r="N240" s="58"/>
      <c r="O240" s="58"/>
      <c r="P240" s="58"/>
      <c r="R240" s="33"/>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row>
    <row r="241" spans="2:90" x14ac:dyDescent="0.4">
      <c r="B241" s="8" t="s">
        <v>485</v>
      </c>
      <c r="C241" s="12"/>
      <c r="D241" s="12" t="s">
        <v>258</v>
      </c>
      <c r="E241" s="12" t="s">
        <v>906</v>
      </c>
      <c r="F241" s="12"/>
      <c r="G241" s="12" t="s">
        <v>330</v>
      </c>
      <c r="H241" s="12"/>
      <c r="I241" s="60"/>
      <c r="J241" s="60"/>
      <c r="K241" s="15"/>
      <c r="L241" s="15"/>
      <c r="M241" s="15"/>
      <c r="N241" s="15"/>
      <c r="O241" s="15"/>
      <c r="P241" s="15"/>
      <c r="R241" s="15"/>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row>
    <row r="242" spans="2:90" x14ac:dyDescent="0.4">
      <c r="B242" s="8" t="s">
        <v>491</v>
      </c>
      <c r="C242" s="12"/>
      <c r="D242" s="12" t="s">
        <v>258</v>
      </c>
      <c r="E242" s="12" t="s">
        <v>906</v>
      </c>
      <c r="F242" s="12"/>
      <c r="G242" s="12" t="s">
        <v>330</v>
      </c>
      <c r="H242" s="12"/>
      <c r="I242" s="60"/>
      <c r="J242" s="60"/>
      <c r="K242" s="15"/>
      <c r="L242" s="15"/>
      <c r="M242" s="15"/>
      <c r="N242" s="15"/>
      <c r="O242" s="15"/>
      <c r="P242" s="15"/>
      <c r="R242" s="15"/>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row>
    <row r="243" spans="2:90" x14ac:dyDescent="0.4">
      <c r="B243" s="8" t="s">
        <v>461</v>
      </c>
      <c r="C243" s="12"/>
      <c r="D243" s="12" t="s">
        <v>258</v>
      </c>
      <c r="E243" s="12" t="s">
        <v>906</v>
      </c>
      <c r="F243" s="12"/>
      <c r="G243" s="12" t="s">
        <v>330</v>
      </c>
      <c r="H243" s="12"/>
      <c r="I243" s="60"/>
      <c r="J243" s="60"/>
      <c r="K243" s="15"/>
      <c r="L243" s="15"/>
      <c r="M243" s="15"/>
      <c r="N243" s="15"/>
      <c r="O243" s="15"/>
      <c r="P243" s="15"/>
      <c r="R243" s="15"/>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row>
    <row r="244" spans="2:90" x14ac:dyDescent="0.4">
      <c r="B244" s="8" t="s">
        <v>462</v>
      </c>
      <c r="C244" s="12"/>
      <c r="D244" s="12" t="s">
        <v>258</v>
      </c>
      <c r="E244" s="12" t="s">
        <v>906</v>
      </c>
      <c r="F244" s="12"/>
      <c r="G244" s="12" t="s">
        <v>330</v>
      </c>
      <c r="H244" s="12"/>
      <c r="I244" s="60"/>
      <c r="J244" s="60"/>
      <c r="K244" s="15"/>
      <c r="L244" s="15"/>
      <c r="M244" s="15"/>
      <c r="N244" s="15"/>
      <c r="O244" s="15"/>
      <c r="P244" s="15"/>
      <c r="R244" s="15"/>
      <c r="S244" s="76"/>
      <c r="T244" s="76"/>
      <c r="U244" s="76"/>
      <c r="V244" s="76"/>
      <c r="W244" s="76"/>
      <c r="X244" s="76"/>
      <c r="Y244" s="76"/>
      <c r="Z244" s="76"/>
      <c r="AA244" s="76"/>
      <c r="AB244" s="76"/>
      <c r="AC244" s="76"/>
      <c r="AD244" s="76"/>
      <c r="AE244" s="76"/>
      <c r="AF244" s="76"/>
      <c r="AG244" s="76"/>
      <c r="AH244" s="76"/>
      <c r="AI244" s="76"/>
      <c r="AJ244" s="76"/>
      <c r="AK244" s="76"/>
      <c r="AL244" s="76"/>
      <c r="AM244" s="76"/>
      <c r="AN244" s="76"/>
      <c r="AO244" s="76"/>
      <c r="AP244" s="76"/>
      <c r="AQ244" s="76"/>
      <c r="AR244" s="76"/>
      <c r="AS244" s="76"/>
      <c r="AT244" s="76"/>
      <c r="AU244" s="76"/>
      <c r="AV244" s="76"/>
      <c r="AW244" s="76"/>
      <c r="AX244" s="76"/>
      <c r="AY244" s="76"/>
      <c r="AZ244" s="76"/>
      <c r="BA244" s="76"/>
      <c r="BB244" s="76"/>
      <c r="BC244" s="76"/>
      <c r="BD244" s="76"/>
      <c r="BE244" s="76"/>
      <c r="BF244" s="76"/>
      <c r="BG244" s="76"/>
      <c r="BH244" s="76"/>
      <c r="BI244" s="76"/>
      <c r="BJ244" s="76"/>
      <c r="BK244" s="76"/>
      <c r="BL244" s="76"/>
      <c r="BM244" s="76"/>
      <c r="BN244" s="76"/>
      <c r="BO244" s="76"/>
      <c r="BP244" s="76"/>
      <c r="BQ244" s="76"/>
      <c r="BR244" s="76"/>
      <c r="BS244" s="76"/>
      <c r="BT244" s="76"/>
      <c r="BU244" s="76"/>
      <c r="BV244" s="76"/>
      <c r="BW244" s="76"/>
      <c r="BX244" s="76"/>
      <c r="BY244" s="76"/>
      <c r="BZ244" s="76"/>
      <c r="CA244" s="76"/>
      <c r="CB244" s="76"/>
      <c r="CC244" s="76"/>
      <c r="CD244" s="76"/>
      <c r="CE244" s="76"/>
      <c r="CF244" s="76"/>
      <c r="CG244" s="76"/>
      <c r="CH244" s="76"/>
      <c r="CI244" s="76"/>
      <c r="CJ244" s="76"/>
      <c r="CK244" s="76"/>
      <c r="CL244" s="76"/>
    </row>
    <row r="245" spans="2:90" x14ac:dyDescent="0.4">
      <c r="B245" s="178" t="s">
        <v>457</v>
      </c>
      <c r="C245" s="179"/>
      <c r="D245" s="179"/>
      <c r="E245" s="179" t="s">
        <v>906</v>
      </c>
      <c r="F245" s="179"/>
      <c r="G245" s="179"/>
      <c r="H245" s="179"/>
      <c r="I245" s="180"/>
      <c r="J245" s="180"/>
      <c r="K245" s="181"/>
      <c r="L245" s="181"/>
      <c r="M245" s="181"/>
      <c r="N245" s="181"/>
      <c r="O245" s="181"/>
      <c r="P245" s="181"/>
      <c r="R245" s="182"/>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3"/>
      <c r="BN245" s="183"/>
      <c r="BO245" s="183"/>
      <c r="BP245" s="183"/>
      <c r="BQ245" s="183"/>
      <c r="BR245" s="183"/>
      <c r="BS245" s="183"/>
      <c r="BT245" s="183"/>
      <c r="BU245" s="183"/>
      <c r="BV245" s="183"/>
      <c r="BW245" s="183"/>
      <c r="BX245" s="183"/>
      <c r="BY245" s="183"/>
      <c r="BZ245" s="183"/>
      <c r="CA245" s="183"/>
      <c r="CB245" s="183"/>
      <c r="CC245" s="183"/>
      <c r="CD245" s="183"/>
      <c r="CE245" s="183"/>
      <c r="CF245" s="183"/>
      <c r="CG245" s="183"/>
      <c r="CH245" s="183"/>
      <c r="CI245" s="183"/>
      <c r="CJ245" s="183"/>
      <c r="CK245" s="183"/>
      <c r="CL245" s="183"/>
    </row>
    <row r="246" spans="2:90" x14ac:dyDescent="0.4">
      <c r="B246" s="178" t="s">
        <v>5</v>
      </c>
      <c r="C246" s="179" t="s">
        <v>198</v>
      </c>
      <c r="D246" s="179"/>
      <c r="E246" s="179" t="s">
        <v>906</v>
      </c>
      <c r="F246" s="179"/>
      <c r="G246" s="179"/>
      <c r="H246" s="179"/>
      <c r="I246" s="180"/>
      <c r="J246" s="180"/>
      <c r="K246" s="181"/>
      <c r="L246" s="181"/>
      <c r="M246" s="181"/>
      <c r="N246" s="181"/>
      <c r="O246" s="181"/>
      <c r="P246" s="181"/>
      <c r="R246" s="182"/>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3"/>
      <c r="BN246" s="183"/>
      <c r="BO246" s="183"/>
      <c r="BP246" s="183"/>
      <c r="BQ246" s="183"/>
      <c r="BR246" s="183"/>
      <c r="BS246" s="183"/>
      <c r="BT246" s="183"/>
      <c r="BU246" s="183"/>
      <c r="BV246" s="183"/>
      <c r="BW246" s="183"/>
      <c r="BX246" s="183"/>
      <c r="BY246" s="183"/>
      <c r="BZ246" s="183"/>
      <c r="CA246" s="183"/>
      <c r="CB246" s="183"/>
      <c r="CC246" s="183"/>
      <c r="CD246" s="183"/>
      <c r="CE246" s="183"/>
      <c r="CF246" s="183"/>
      <c r="CG246" s="183"/>
      <c r="CH246" s="183"/>
      <c r="CI246" s="183"/>
      <c r="CJ246" s="183"/>
      <c r="CK246" s="183"/>
      <c r="CL246" s="183"/>
    </row>
    <row r="247" spans="2:90" x14ac:dyDescent="0.4">
      <c r="B247" s="164"/>
      <c r="C247" s="31"/>
      <c r="D247" s="31"/>
      <c r="E247" s="31" t="s">
        <v>906</v>
      </c>
      <c r="F247" s="31"/>
      <c r="G247" s="31"/>
      <c r="H247" s="31"/>
      <c r="I247" s="73"/>
      <c r="J247" s="73"/>
      <c r="K247" s="39"/>
      <c r="L247" s="39"/>
      <c r="M247" s="39"/>
      <c r="N247" s="39"/>
      <c r="O247" s="39"/>
      <c r="P247" s="39"/>
      <c r="R247" s="38"/>
      <c r="S247" s="76"/>
      <c r="T247" s="76"/>
      <c r="U247" s="76"/>
      <c r="V247" s="76"/>
      <c r="W247" s="76"/>
      <c r="X247" s="76"/>
      <c r="Y247" s="76"/>
      <c r="Z247" s="76"/>
      <c r="AA247" s="76"/>
      <c r="AB247" s="76"/>
      <c r="AC247" s="76"/>
      <c r="AD247" s="76"/>
      <c r="AE247" s="76"/>
      <c r="AF247" s="76"/>
      <c r="AG247" s="76"/>
      <c r="AH247" s="76"/>
      <c r="AI247" s="76"/>
      <c r="AJ247" s="76"/>
      <c r="AK247" s="76"/>
      <c r="AL247" s="76"/>
      <c r="AM247" s="76"/>
      <c r="AN247" s="76"/>
      <c r="AO247" s="76"/>
      <c r="AP247" s="76"/>
      <c r="AQ247" s="76"/>
      <c r="AR247" s="76"/>
      <c r="AS247" s="76"/>
      <c r="AT247" s="76"/>
      <c r="AU247" s="76"/>
      <c r="AV247" s="76"/>
      <c r="AW247" s="76"/>
      <c r="AX247" s="76"/>
      <c r="AY247" s="76"/>
      <c r="AZ247" s="76"/>
      <c r="BA247" s="76"/>
      <c r="BB247" s="76"/>
      <c r="BC247" s="76"/>
      <c r="BD247" s="76"/>
      <c r="BE247" s="76"/>
      <c r="BF247" s="76"/>
      <c r="BG247" s="76"/>
      <c r="BH247" s="76"/>
      <c r="BI247" s="76"/>
      <c r="BJ247" s="76"/>
      <c r="BK247" s="76"/>
      <c r="BL247" s="76"/>
      <c r="BM247" s="76"/>
      <c r="BN247" s="76"/>
      <c r="BO247" s="76"/>
      <c r="BP247" s="76"/>
      <c r="BQ247" s="76"/>
      <c r="BR247" s="76"/>
      <c r="BS247" s="76"/>
      <c r="BT247" s="76"/>
      <c r="BU247" s="76"/>
      <c r="BV247" s="76"/>
      <c r="BW247" s="76"/>
      <c r="BX247" s="76"/>
      <c r="BY247" s="76"/>
      <c r="BZ247" s="76"/>
      <c r="CA247" s="76"/>
      <c r="CB247" s="76"/>
      <c r="CC247" s="76"/>
      <c r="CD247" s="76"/>
      <c r="CE247" s="76"/>
      <c r="CF247" s="76"/>
      <c r="CG247" s="76"/>
      <c r="CH247" s="76"/>
      <c r="CI247" s="76"/>
      <c r="CJ247" s="76"/>
      <c r="CK247" s="76"/>
      <c r="CL247" s="76"/>
    </row>
    <row r="248" spans="2:90" x14ac:dyDescent="0.4">
      <c r="B248" s="164"/>
      <c r="C248" s="31"/>
      <c r="D248" s="31"/>
      <c r="E248" s="31" t="s">
        <v>906</v>
      </c>
      <c r="F248" s="31"/>
      <c r="G248" s="31"/>
      <c r="H248" s="31"/>
      <c r="I248" s="73"/>
      <c r="J248" s="73"/>
      <c r="K248" s="39"/>
      <c r="L248" s="39"/>
      <c r="M248" s="39"/>
      <c r="N248" s="39"/>
      <c r="O248" s="39"/>
      <c r="P248" s="39"/>
      <c r="R248" s="38"/>
      <c r="S248" s="76"/>
      <c r="T248" s="76"/>
      <c r="U248" s="76"/>
      <c r="V248" s="76"/>
      <c r="W248" s="76"/>
      <c r="X248" s="76"/>
      <c r="Y248" s="76"/>
      <c r="Z248" s="76"/>
      <c r="AA248" s="76"/>
      <c r="AB248" s="76"/>
      <c r="AC248" s="76"/>
      <c r="AD248" s="76"/>
      <c r="AE248" s="76"/>
      <c r="AF248" s="76"/>
      <c r="AG248" s="76"/>
      <c r="AH248" s="76"/>
      <c r="AI248" s="76"/>
      <c r="AJ248" s="76"/>
      <c r="AK248" s="76"/>
      <c r="AL248" s="76"/>
      <c r="AM248" s="76"/>
      <c r="AN248" s="76"/>
      <c r="AO248" s="76"/>
      <c r="AP248" s="76"/>
      <c r="AQ248" s="76"/>
      <c r="AR248" s="76"/>
      <c r="AS248" s="76"/>
      <c r="AT248" s="76"/>
      <c r="AU248" s="76"/>
      <c r="AV248" s="76"/>
      <c r="AW248" s="76"/>
      <c r="AX248" s="76"/>
      <c r="AY248" s="76"/>
      <c r="AZ248" s="76"/>
      <c r="BA248" s="76"/>
      <c r="BB248" s="76"/>
      <c r="BC248" s="76"/>
      <c r="BD248" s="76"/>
      <c r="BE248" s="76"/>
      <c r="BF248" s="76"/>
      <c r="BG248" s="76"/>
      <c r="BH248" s="76"/>
      <c r="BI248" s="76"/>
      <c r="BJ248" s="76"/>
      <c r="BK248" s="76"/>
      <c r="BL248" s="76"/>
      <c r="BM248" s="76"/>
      <c r="BN248" s="76"/>
      <c r="BO248" s="76"/>
      <c r="BP248" s="76"/>
      <c r="BQ248" s="76"/>
      <c r="BR248" s="76"/>
      <c r="BS248" s="76"/>
      <c r="BT248" s="76"/>
      <c r="BU248" s="76"/>
      <c r="BV248" s="76"/>
      <c r="BW248" s="76"/>
      <c r="BX248" s="76"/>
      <c r="BY248" s="76"/>
      <c r="BZ248" s="76"/>
      <c r="CA248" s="76"/>
      <c r="CB248" s="76"/>
      <c r="CC248" s="76"/>
      <c r="CD248" s="76"/>
      <c r="CE248" s="76"/>
      <c r="CF248" s="76"/>
      <c r="CG248" s="76"/>
      <c r="CH248" s="76"/>
      <c r="CI248" s="76"/>
      <c r="CJ248" s="76"/>
      <c r="CK248" s="76"/>
      <c r="CL248" s="76"/>
    </row>
    <row r="249" spans="2:90" x14ac:dyDescent="0.4">
      <c r="B249" s="66" t="s">
        <v>407</v>
      </c>
      <c r="C249" s="22"/>
      <c r="D249" s="22" t="s">
        <v>771</v>
      </c>
      <c r="E249" s="22" t="s">
        <v>771</v>
      </c>
      <c r="F249" s="22" t="s">
        <v>772</v>
      </c>
      <c r="G249" s="22" t="s">
        <v>243</v>
      </c>
      <c r="H249" s="22"/>
      <c r="I249" s="279"/>
      <c r="J249" s="279"/>
      <c r="K249" s="22"/>
      <c r="L249" s="22"/>
      <c r="M249" s="22"/>
      <c r="N249" s="22"/>
      <c r="O249" s="22"/>
      <c r="P249" s="22"/>
      <c r="R249" s="66"/>
      <c r="S249" s="66"/>
      <c r="T249" s="66"/>
      <c r="U249" s="66"/>
      <c r="V249" s="66"/>
      <c r="W249" s="66"/>
      <c r="X249" s="66"/>
      <c r="Y249" s="66"/>
      <c r="Z249" s="66"/>
      <c r="AA249" s="66"/>
      <c r="AB249" s="66"/>
      <c r="AC249" s="66"/>
      <c r="AD249" s="66"/>
      <c r="AE249" s="66"/>
      <c r="AF249" s="66"/>
      <c r="AG249" s="66"/>
      <c r="AH249" s="66"/>
      <c r="AI249" s="66"/>
      <c r="AJ249" s="66"/>
      <c r="AK249" s="66"/>
      <c r="AL249" s="66"/>
      <c r="AM249" s="66"/>
      <c r="AN249" s="66"/>
      <c r="AO249" s="66"/>
      <c r="AP249" s="66"/>
      <c r="AQ249" s="66"/>
      <c r="AR249" s="66"/>
      <c r="AS249" s="66"/>
      <c r="AT249" s="66"/>
      <c r="AU249" s="66"/>
      <c r="AV249" s="66"/>
      <c r="AW249" s="66"/>
      <c r="AX249" s="66"/>
      <c r="AY249" s="66"/>
      <c r="AZ249" s="66"/>
      <c r="BA249" s="66"/>
      <c r="BB249" s="66"/>
      <c r="BC249" s="66"/>
      <c r="BD249" s="66"/>
      <c r="BE249" s="66"/>
      <c r="BF249" s="66"/>
      <c r="BG249" s="66"/>
      <c r="BH249" s="66"/>
      <c r="BI249" s="66"/>
      <c r="BJ249" s="66"/>
      <c r="BK249" s="66"/>
      <c r="BL249" s="66"/>
      <c r="BM249" s="66"/>
      <c r="BN249" s="66"/>
      <c r="BO249" s="66"/>
      <c r="BP249" s="66"/>
      <c r="BQ249" s="66"/>
      <c r="BR249" s="66"/>
      <c r="BS249" s="66"/>
      <c r="BT249" s="66"/>
      <c r="BU249" s="66"/>
      <c r="BV249" s="66"/>
      <c r="BW249" s="66"/>
      <c r="BX249" s="66"/>
      <c r="BY249" s="66"/>
      <c r="BZ249" s="66"/>
      <c r="CA249" s="66"/>
      <c r="CB249" s="66"/>
      <c r="CC249" s="66"/>
      <c r="CD249" s="66"/>
      <c r="CE249" s="66"/>
      <c r="CF249" s="66"/>
      <c r="CG249" s="66"/>
      <c r="CH249" s="66"/>
      <c r="CI249" s="66"/>
      <c r="CJ249" s="66"/>
      <c r="CK249" s="66"/>
      <c r="CL249" s="66"/>
    </row>
    <row r="250" spans="2:90" x14ac:dyDescent="0.4">
      <c r="B250" s="121" t="s">
        <v>63</v>
      </c>
      <c r="C250" s="27"/>
      <c r="D250" s="27" t="s">
        <v>771</v>
      </c>
      <c r="E250" s="27" t="s">
        <v>906</v>
      </c>
      <c r="F250" s="27"/>
      <c r="G250" s="27" t="str">
        <f t="shared" ref="G250:G255" si="191">E250</f>
        <v/>
      </c>
      <c r="H250" s="27"/>
      <c r="J250" s="304">
        <v>100</v>
      </c>
      <c r="K250" s="38">
        <f t="shared" ref="K250:P250" si="192">SUMIF($4:$4,K$2,250:250)</f>
        <v>105.11618978817329</v>
      </c>
      <c r="L250" s="38">
        <f t="shared" si="192"/>
        <v>110.49413355583269</v>
      </c>
      <c r="M250" s="38">
        <f t="shared" si="192"/>
        <v>116.14722313334676</v>
      </c>
      <c r="N250" s="38">
        <f t="shared" si="192"/>
        <v>122.08953550254191</v>
      </c>
      <c r="O250" s="38">
        <f t="shared" si="192"/>
        <v>128.33586785035118</v>
      </c>
      <c r="P250" s="38">
        <f t="shared" si="192"/>
        <v>134.9017744158744</v>
      </c>
      <c r="R250" s="38">
        <f>J250</f>
        <v>100</v>
      </c>
      <c r="S250" s="38">
        <f t="shared" ref="S250:AX250" si="193">R250*(1+S251)</f>
        <v>100.41666666666667</v>
      </c>
      <c r="T250" s="38">
        <f t="shared" si="193"/>
        <v>100.83506944444444</v>
      </c>
      <c r="U250" s="38">
        <f t="shared" si="193"/>
        <v>101.25521556712962</v>
      </c>
      <c r="V250" s="38">
        <f t="shared" si="193"/>
        <v>101.67711229865932</v>
      </c>
      <c r="W250" s="38">
        <f t="shared" si="193"/>
        <v>102.10076693323707</v>
      </c>
      <c r="X250" s="38">
        <f t="shared" si="193"/>
        <v>102.52618679545888</v>
      </c>
      <c r="Y250" s="38">
        <f t="shared" si="193"/>
        <v>102.95337924043996</v>
      </c>
      <c r="Z250" s="38">
        <f t="shared" si="193"/>
        <v>103.38235165394178</v>
      </c>
      <c r="AA250" s="38">
        <f t="shared" si="193"/>
        <v>103.81311145249987</v>
      </c>
      <c r="AB250" s="38">
        <f t="shared" si="193"/>
        <v>104.24566608355195</v>
      </c>
      <c r="AC250" s="38">
        <f t="shared" si="193"/>
        <v>104.68002302556675</v>
      </c>
      <c r="AD250" s="38">
        <f t="shared" si="193"/>
        <v>105.11618978817329</v>
      </c>
      <c r="AE250" s="38">
        <f t="shared" si="193"/>
        <v>105.55417391229068</v>
      </c>
      <c r="AF250" s="38">
        <f t="shared" si="193"/>
        <v>105.99398297025856</v>
      </c>
      <c r="AG250" s="38">
        <f t="shared" si="193"/>
        <v>106.43562456596797</v>
      </c>
      <c r="AH250" s="38">
        <f t="shared" si="193"/>
        <v>106.87910633499284</v>
      </c>
      <c r="AI250" s="38">
        <f t="shared" si="193"/>
        <v>107.32443594472197</v>
      </c>
      <c r="AJ250" s="38">
        <f t="shared" si="193"/>
        <v>107.77162109449165</v>
      </c>
      <c r="AK250" s="38">
        <f t="shared" si="193"/>
        <v>108.2206695157187</v>
      </c>
      <c r="AL250" s="38">
        <f t="shared" si="193"/>
        <v>108.67158897203419</v>
      </c>
      <c r="AM250" s="38">
        <f t="shared" si="193"/>
        <v>109.12438725941766</v>
      </c>
      <c r="AN250" s="38">
        <f t="shared" si="193"/>
        <v>109.5790722063319</v>
      </c>
      <c r="AO250" s="38">
        <f t="shared" si="193"/>
        <v>110.03565167385828</v>
      </c>
      <c r="AP250" s="38">
        <f t="shared" si="193"/>
        <v>110.49413355583269</v>
      </c>
      <c r="AQ250" s="38">
        <f t="shared" si="193"/>
        <v>110.95452577898199</v>
      </c>
      <c r="AR250" s="38">
        <f t="shared" si="193"/>
        <v>111.41683630306107</v>
      </c>
      <c r="AS250" s="38">
        <f t="shared" si="193"/>
        <v>111.88107312099049</v>
      </c>
      <c r="AT250" s="38">
        <f t="shared" si="193"/>
        <v>112.34724425899462</v>
      </c>
      <c r="AU250" s="38">
        <f t="shared" si="193"/>
        <v>112.81535777674043</v>
      </c>
      <c r="AV250" s="38">
        <f t="shared" si="193"/>
        <v>113.28542176747685</v>
      </c>
      <c r="AW250" s="38">
        <f t="shared" si="193"/>
        <v>113.75744435817467</v>
      </c>
      <c r="AX250" s="38">
        <f t="shared" si="193"/>
        <v>114.23143370966706</v>
      </c>
      <c r="AY250" s="38">
        <f t="shared" ref="AY250:CD250" si="194">AX250*(1+AY251)</f>
        <v>114.70739801679066</v>
      </c>
      <c r="AZ250" s="38">
        <f t="shared" si="194"/>
        <v>115.18534550852729</v>
      </c>
      <c r="BA250" s="38">
        <f t="shared" si="194"/>
        <v>115.66528444814615</v>
      </c>
      <c r="BB250" s="38">
        <f t="shared" si="194"/>
        <v>116.14722313334676</v>
      </c>
      <c r="BC250" s="38">
        <f t="shared" si="194"/>
        <v>116.63116989640237</v>
      </c>
      <c r="BD250" s="38">
        <f t="shared" si="194"/>
        <v>117.11713310430405</v>
      </c>
      <c r="BE250" s="38">
        <f t="shared" si="194"/>
        <v>117.60512115890531</v>
      </c>
      <c r="BF250" s="38">
        <f t="shared" si="194"/>
        <v>118.09514249706741</v>
      </c>
      <c r="BG250" s="38">
        <f t="shared" si="194"/>
        <v>118.5872055908052</v>
      </c>
      <c r="BH250" s="38">
        <f t="shared" si="194"/>
        <v>119.08131894743354</v>
      </c>
      <c r="BI250" s="38">
        <f t="shared" si="194"/>
        <v>119.57749110971452</v>
      </c>
      <c r="BJ250" s="38">
        <f t="shared" si="194"/>
        <v>120.07573065600499</v>
      </c>
      <c r="BK250" s="38">
        <f t="shared" si="194"/>
        <v>120.57604620040502</v>
      </c>
      <c r="BL250" s="38">
        <f t="shared" si="194"/>
        <v>121.0784463929067</v>
      </c>
      <c r="BM250" s="38">
        <f t="shared" si="194"/>
        <v>121.5829399195438</v>
      </c>
      <c r="BN250" s="38">
        <f t="shared" si="194"/>
        <v>122.08953550254191</v>
      </c>
      <c r="BO250" s="38">
        <f t="shared" si="194"/>
        <v>122.59824190046916</v>
      </c>
      <c r="BP250" s="38">
        <f t="shared" si="194"/>
        <v>123.10906790838779</v>
      </c>
      <c r="BQ250" s="38">
        <f t="shared" si="194"/>
        <v>123.62202235800606</v>
      </c>
      <c r="BR250" s="38">
        <f t="shared" si="194"/>
        <v>124.13711411783109</v>
      </c>
      <c r="BS250" s="38">
        <f t="shared" si="194"/>
        <v>124.65435209332205</v>
      </c>
      <c r="BT250" s="38">
        <f t="shared" si="194"/>
        <v>125.17374522704422</v>
      </c>
      <c r="BU250" s="38">
        <f t="shared" si="194"/>
        <v>125.69530249882357</v>
      </c>
      <c r="BV250" s="38">
        <f t="shared" si="194"/>
        <v>126.219032925902</v>
      </c>
      <c r="BW250" s="38">
        <f t="shared" si="194"/>
        <v>126.74494556309325</v>
      </c>
      <c r="BX250" s="38">
        <f t="shared" si="194"/>
        <v>127.27304950293947</v>
      </c>
      <c r="BY250" s="38">
        <f t="shared" si="194"/>
        <v>127.80335387586838</v>
      </c>
      <c r="BZ250" s="38">
        <f t="shared" si="194"/>
        <v>128.33586785035118</v>
      </c>
      <c r="CA250" s="38">
        <f t="shared" si="194"/>
        <v>128.87060063306097</v>
      </c>
      <c r="CB250" s="38">
        <f t="shared" si="194"/>
        <v>129.40756146903206</v>
      </c>
      <c r="CC250" s="38">
        <f t="shared" si="194"/>
        <v>129.94675964181968</v>
      </c>
      <c r="CD250" s="38">
        <f t="shared" si="194"/>
        <v>130.4882044736606</v>
      </c>
      <c r="CE250" s="38">
        <f t="shared" ref="CE250:CL250" si="195">CD250*(1+CE251)</f>
        <v>131.0319053256342</v>
      </c>
      <c r="CF250" s="38">
        <f t="shared" si="195"/>
        <v>131.57787159782433</v>
      </c>
      <c r="CG250" s="38">
        <f t="shared" si="195"/>
        <v>132.12611272948192</v>
      </c>
      <c r="CH250" s="38">
        <f t="shared" si="195"/>
        <v>132.67663819918809</v>
      </c>
      <c r="CI250" s="38">
        <f t="shared" si="195"/>
        <v>133.22945752501803</v>
      </c>
      <c r="CJ250" s="38">
        <f t="shared" si="195"/>
        <v>133.7845802647056</v>
      </c>
      <c r="CK250" s="38">
        <f t="shared" si="195"/>
        <v>134.34201601580853</v>
      </c>
      <c r="CL250" s="38">
        <f t="shared" si="195"/>
        <v>134.9017744158744</v>
      </c>
    </row>
    <row r="251" spans="2:90" x14ac:dyDescent="0.4">
      <c r="B251" s="139" t="s">
        <v>64</v>
      </c>
      <c r="C251" s="12"/>
      <c r="D251" s="12" t="s">
        <v>771</v>
      </c>
      <c r="E251" s="12" t="s">
        <v>906</v>
      </c>
      <c r="F251" s="12"/>
      <c r="G251" s="12" t="str">
        <f t="shared" si="191"/>
        <v/>
      </c>
      <c r="H251" s="12"/>
      <c r="J251"/>
      <c r="K251" s="16">
        <v>0.05</v>
      </c>
      <c r="L251" s="16">
        <v>0.05</v>
      </c>
      <c r="M251" s="16">
        <v>0.05</v>
      </c>
      <c r="N251" s="16">
        <v>0.05</v>
      </c>
      <c r="O251" s="16">
        <v>0.05</v>
      </c>
      <c r="P251" s="16">
        <v>0.05</v>
      </c>
      <c r="R251" s="20" cm="1">
        <f t="array" ref="R251">INDEX($I:$P,ROW(),MATCH(S$3,$I$2:$P$2,0))/12</f>
        <v>4.1666666666666666E-3</v>
      </c>
      <c r="S251" s="20" cm="1">
        <f t="array" ref="S251">INDEX($I:$P,ROW(),MATCH(S$3,$I$2:$P$2,0))/12</f>
        <v>4.1666666666666666E-3</v>
      </c>
      <c r="T251" s="20" cm="1">
        <f t="array" ref="T251">INDEX($I:$P,ROW(),MATCH(T$3,$I$2:$P$2,0))/12</f>
        <v>4.1666666666666666E-3</v>
      </c>
      <c r="U251" s="20" cm="1">
        <f t="array" ref="U251">INDEX($I:$P,ROW(),MATCH(U$3,$I$2:$P$2,0))/12</f>
        <v>4.1666666666666666E-3</v>
      </c>
      <c r="V251" s="20" cm="1">
        <f t="array" ref="V251">INDEX($I:$P,ROW(),MATCH(V$3,$I$2:$P$2,0))/12</f>
        <v>4.1666666666666666E-3</v>
      </c>
      <c r="W251" s="20" cm="1">
        <f t="array" ref="W251">INDEX($I:$P,ROW(),MATCH(W$3,$I$2:$P$2,0))/12</f>
        <v>4.1666666666666666E-3</v>
      </c>
      <c r="X251" s="20" cm="1">
        <f t="array" ref="X251">INDEX($I:$P,ROW(),MATCH(X$3,$I$2:$P$2,0))/12</f>
        <v>4.1666666666666666E-3</v>
      </c>
      <c r="Y251" s="20" cm="1">
        <f t="array" ref="Y251">INDEX($I:$P,ROW(),MATCH(Y$3,$I$2:$P$2,0))/12</f>
        <v>4.1666666666666666E-3</v>
      </c>
      <c r="Z251" s="20" cm="1">
        <f t="array" ref="Z251">INDEX($I:$P,ROW(),MATCH(Z$3,$I$2:$P$2,0))/12</f>
        <v>4.1666666666666666E-3</v>
      </c>
      <c r="AA251" s="20" cm="1">
        <f t="array" ref="AA251">INDEX($I:$P,ROW(),MATCH(AA$3,$I$2:$P$2,0))/12</f>
        <v>4.1666666666666666E-3</v>
      </c>
      <c r="AB251" s="20" cm="1">
        <f t="array" ref="AB251">INDEX($I:$P,ROW(),MATCH(AB$3,$I$2:$P$2,0))/12</f>
        <v>4.1666666666666666E-3</v>
      </c>
      <c r="AC251" s="20" cm="1">
        <f t="array" ref="AC251">INDEX($I:$P,ROW(),MATCH(AC$3,$I$2:$P$2,0))/12</f>
        <v>4.1666666666666666E-3</v>
      </c>
      <c r="AD251" s="20" cm="1">
        <f t="array" ref="AD251">INDEX($I:$P,ROW(),MATCH(AD$3,$I$2:$P$2,0))/12</f>
        <v>4.1666666666666666E-3</v>
      </c>
      <c r="AE251" s="20" cm="1">
        <f t="array" ref="AE251">INDEX($I:$P,ROW(),MATCH(AE$3,$I$2:$P$2,0))/12</f>
        <v>4.1666666666666666E-3</v>
      </c>
      <c r="AF251" s="20" cm="1">
        <f t="array" ref="AF251">INDEX($I:$P,ROW(),MATCH(AF$3,$I$2:$P$2,0))/12</f>
        <v>4.1666666666666666E-3</v>
      </c>
      <c r="AG251" s="20" cm="1">
        <f t="array" ref="AG251">INDEX($I:$P,ROW(),MATCH(AG$3,$I$2:$P$2,0))/12</f>
        <v>4.1666666666666666E-3</v>
      </c>
      <c r="AH251" s="20" cm="1">
        <f t="array" ref="AH251">INDEX($I:$P,ROW(),MATCH(AH$3,$I$2:$P$2,0))/12</f>
        <v>4.1666666666666666E-3</v>
      </c>
      <c r="AI251" s="20" cm="1">
        <f t="array" ref="AI251">INDEX($I:$P,ROW(),MATCH(AI$3,$I$2:$P$2,0))/12</f>
        <v>4.1666666666666666E-3</v>
      </c>
      <c r="AJ251" s="20" cm="1">
        <f t="array" ref="AJ251">INDEX($I:$P,ROW(),MATCH(AJ$3,$I$2:$P$2,0))/12</f>
        <v>4.1666666666666666E-3</v>
      </c>
      <c r="AK251" s="20" cm="1">
        <f t="array" ref="AK251">INDEX($I:$P,ROW(),MATCH(AK$3,$I$2:$P$2,0))/12</f>
        <v>4.1666666666666666E-3</v>
      </c>
      <c r="AL251" s="20" cm="1">
        <f t="array" ref="AL251">INDEX($I:$P,ROW(),MATCH(AL$3,$I$2:$P$2,0))/12</f>
        <v>4.1666666666666666E-3</v>
      </c>
      <c r="AM251" s="20" cm="1">
        <f t="array" ref="AM251">INDEX($I:$P,ROW(),MATCH(AM$3,$I$2:$P$2,0))/12</f>
        <v>4.1666666666666666E-3</v>
      </c>
      <c r="AN251" s="20" cm="1">
        <f t="array" ref="AN251">INDEX($I:$P,ROW(),MATCH(AN$3,$I$2:$P$2,0))/12</f>
        <v>4.1666666666666666E-3</v>
      </c>
      <c r="AO251" s="20" cm="1">
        <f t="array" ref="AO251">INDEX($I:$P,ROW(),MATCH(AO$3,$I$2:$P$2,0))/12</f>
        <v>4.1666666666666666E-3</v>
      </c>
      <c r="AP251" s="20" cm="1">
        <f t="array" ref="AP251">INDEX($I:$P,ROW(),MATCH(AP$3,$I$2:$P$2,0))/12</f>
        <v>4.1666666666666666E-3</v>
      </c>
      <c r="AQ251" s="20" cm="1">
        <f t="array" ref="AQ251">INDEX($I:$P,ROW(),MATCH(AQ$3,$I$2:$P$2,0))/12</f>
        <v>4.1666666666666666E-3</v>
      </c>
      <c r="AR251" s="20" cm="1">
        <f t="array" ref="AR251">INDEX($I:$P,ROW(),MATCH(AR$3,$I$2:$P$2,0))/12</f>
        <v>4.1666666666666666E-3</v>
      </c>
      <c r="AS251" s="20" cm="1">
        <f t="array" ref="AS251">INDEX($I:$P,ROW(),MATCH(AS$3,$I$2:$P$2,0))/12</f>
        <v>4.1666666666666666E-3</v>
      </c>
      <c r="AT251" s="20" cm="1">
        <f t="array" ref="AT251">INDEX($I:$P,ROW(),MATCH(AT$3,$I$2:$P$2,0))/12</f>
        <v>4.1666666666666666E-3</v>
      </c>
      <c r="AU251" s="20" cm="1">
        <f t="array" ref="AU251">INDEX($I:$P,ROW(),MATCH(AU$3,$I$2:$P$2,0))/12</f>
        <v>4.1666666666666666E-3</v>
      </c>
      <c r="AV251" s="20" cm="1">
        <f t="array" ref="AV251">INDEX($I:$P,ROW(),MATCH(AV$3,$I$2:$P$2,0))/12</f>
        <v>4.1666666666666666E-3</v>
      </c>
      <c r="AW251" s="20" cm="1">
        <f t="array" ref="AW251">INDEX($I:$P,ROW(),MATCH(AW$3,$I$2:$P$2,0))/12</f>
        <v>4.1666666666666666E-3</v>
      </c>
      <c r="AX251" s="20" cm="1">
        <f t="array" ref="AX251">INDEX($I:$P,ROW(),MATCH(AX$3,$I$2:$P$2,0))/12</f>
        <v>4.1666666666666666E-3</v>
      </c>
      <c r="AY251" s="20" cm="1">
        <f t="array" ref="AY251">INDEX($I:$P,ROW(),MATCH(AY$3,$I$2:$P$2,0))/12</f>
        <v>4.1666666666666666E-3</v>
      </c>
      <c r="AZ251" s="20" cm="1">
        <f t="array" ref="AZ251">INDEX($I:$P,ROW(),MATCH(AZ$3,$I$2:$P$2,0))/12</f>
        <v>4.1666666666666666E-3</v>
      </c>
      <c r="BA251" s="20" cm="1">
        <f t="array" ref="BA251">INDEX($I:$P,ROW(),MATCH(BA$3,$I$2:$P$2,0))/12</f>
        <v>4.1666666666666666E-3</v>
      </c>
      <c r="BB251" s="20" cm="1">
        <f t="array" ref="BB251">INDEX($I:$P,ROW(),MATCH(BB$3,$I$2:$P$2,0))/12</f>
        <v>4.1666666666666666E-3</v>
      </c>
      <c r="BC251" s="20" cm="1">
        <f t="array" ref="BC251">INDEX($I:$P,ROW(),MATCH(BC$3,$I$2:$P$2,0))/12</f>
        <v>4.1666666666666666E-3</v>
      </c>
      <c r="BD251" s="20" cm="1">
        <f t="array" ref="BD251">INDEX($I:$P,ROW(),MATCH(BD$3,$I$2:$P$2,0))/12</f>
        <v>4.1666666666666666E-3</v>
      </c>
      <c r="BE251" s="20" cm="1">
        <f t="array" ref="BE251">INDEX($I:$P,ROW(),MATCH(BE$3,$I$2:$P$2,0))/12</f>
        <v>4.1666666666666666E-3</v>
      </c>
      <c r="BF251" s="20" cm="1">
        <f t="array" ref="BF251">INDEX($I:$P,ROW(),MATCH(BF$3,$I$2:$P$2,0))/12</f>
        <v>4.1666666666666666E-3</v>
      </c>
      <c r="BG251" s="20" cm="1">
        <f t="array" ref="BG251">INDEX($I:$P,ROW(),MATCH(BG$3,$I$2:$P$2,0))/12</f>
        <v>4.1666666666666666E-3</v>
      </c>
      <c r="BH251" s="20" cm="1">
        <f t="array" ref="BH251">INDEX($I:$P,ROW(),MATCH(BH$3,$I$2:$P$2,0))/12</f>
        <v>4.1666666666666666E-3</v>
      </c>
      <c r="BI251" s="20" cm="1">
        <f t="array" ref="BI251">INDEX($I:$P,ROW(),MATCH(BI$3,$I$2:$P$2,0))/12</f>
        <v>4.1666666666666666E-3</v>
      </c>
      <c r="BJ251" s="20" cm="1">
        <f t="array" ref="BJ251">INDEX($I:$P,ROW(),MATCH(BJ$3,$I$2:$P$2,0))/12</f>
        <v>4.1666666666666666E-3</v>
      </c>
      <c r="BK251" s="20" cm="1">
        <f t="array" ref="BK251">INDEX($I:$P,ROW(),MATCH(BK$3,$I$2:$P$2,0))/12</f>
        <v>4.1666666666666666E-3</v>
      </c>
      <c r="BL251" s="20" cm="1">
        <f t="array" ref="BL251">INDEX($I:$P,ROW(),MATCH(BL$3,$I$2:$P$2,0))/12</f>
        <v>4.1666666666666666E-3</v>
      </c>
      <c r="BM251" s="20" cm="1">
        <f t="array" ref="BM251">INDEX($I:$P,ROW(),MATCH(BM$3,$I$2:$P$2,0))/12</f>
        <v>4.1666666666666666E-3</v>
      </c>
      <c r="BN251" s="20" cm="1">
        <f t="array" ref="BN251">INDEX($I:$P,ROW(),MATCH(BN$3,$I$2:$P$2,0))/12</f>
        <v>4.1666666666666666E-3</v>
      </c>
      <c r="BO251" s="20" cm="1">
        <f t="array" ref="BO251">INDEX($I:$P,ROW(),MATCH(BO$3,$I$2:$P$2,0))/12</f>
        <v>4.1666666666666666E-3</v>
      </c>
      <c r="BP251" s="20" cm="1">
        <f t="array" ref="BP251">INDEX($I:$P,ROW(),MATCH(BP$3,$I$2:$P$2,0))/12</f>
        <v>4.1666666666666666E-3</v>
      </c>
      <c r="BQ251" s="20" cm="1">
        <f t="array" ref="BQ251">INDEX($I:$P,ROW(),MATCH(BQ$3,$I$2:$P$2,0))/12</f>
        <v>4.1666666666666666E-3</v>
      </c>
      <c r="BR251" s="20" cm="1">
        <f t="array" ref="BR251">INDEX($I:$P,ROW(),MATCH(BR$3,$I$2:$P$2,0))/12</f>
        <v>4.1666666666666666E-3</v>
      </c>
      <c r="BS251" s="20" cm="1">
        <f t="array" ref="BS251">INDEX($I:$P,ROW(),MATCH(BS$3,$I$2:$P$2,0))/12</f>
        <v>4.1666666666666666E-3</v>
      </c>
      <c r="BT251" s="20" cm="1">
        <f t="array" ref="BT251">INDEX($I:$P,ROW(),MATCH(BT$3,$I$2:$P$2,0))/12</f>
        <v>4.1666666666666666E-3</v>
      </c>
      <c r="BU251" s="20" cm="1">
        <f t="array" ref="BU251">INDEX($I:$P,ROW(),MATCH(BU$3,$I$2:$P$2,0))/12</f>
        <v>4.1666666666666666E-3</v>
      </c>
      <c r="BV251" s="20" cm="1">
        <f t="array" ref="BV251">INDEX($I:$P,ROW(),MATCH(BV$3,$I$2:$P$2,0))/12</f>
        <v>4.1666666666666666E-3</v>
      </c>
      <c r="BW251" s="20" cm="1">
        <f t="array" ref="BW251">INDEX($I:$P,ROW(),MATCH(BW$3,$I$2:$P$2,0))/12</f>
        <v>4.1666666666666666E-3</v>
      </c>
      <c r="BX251" s="20" cm="1">
        <f t="array" ref="BX251">INDEX($I:$P,ROW(),MATCH(BX$3,$I$2:$P$2,0))/12</f>
        <v>4.1666666666666666E-3</v>
      </c>
      <c r="BY251" s="20" cm="1">
        <f t="array" ref="BY251">INDEX($I:$P,ROW(),MATCH(BY$3,$I$2:$P$2,0))/12</f>
        <v>4.1666666666666666E-3</v>
      </c>
      <c r="BZ251" s="20" cm="1">
        <f t="array" ref="BZ251">INDEX($I:$P,ROW(),MATCH(BZ$3,$I$2:$P$2,0))/12</f>
        <v>4.1666666666666666E-3</v>
      </c>
      <c r="CA251" s="20" cm="1">
        <f t="array" ref="CA251">INDEX($I:$P,ROW(),MATCH(CA$3,$I$2:$P$2,0))/12</f>
        <v>4.1666666666666666E-3</v>
      </c>
      <c r="CB251" s="20" cm="1">
        <f t="array" ref="CB251">INDEX($I:$P,ROW(),MATCH(CB$3,$I$2:$P$2,0))/12</f>
        <v>4.1666666666666666E-3</v>
      </c>
      <c r="CC251" s="20" cm="1">
        <f t="array" ref="CC251">INDEX($I:$P,ROW(),MATCH(CC$3,$I$2:$P$2,0))/12</f>
        <v>4.1666666666666666E-3</v>
      </c>
      <c r="CD251" s="20" cm="1">
        <f t="array" ref="CD251">INDEX($I:$P,ROW(),MATCH(CD$3,$I$2:$P$2,0))/12</f>
        <v>4.1666666666666666E-3</v>
      </c>
      <c r="CE251" s="20" cm="1">
        <f t="array" ref="CE251">INDEX($I:$P,ROW(),MATCH(CE$3,$I$2:$P$2,0))/12</f>
        <v>4.1666666666666666E-3</v>
      </c>
      <c r="CF251" s="20" cm="1">
        <f t="array" ref="CF251">INDEX($I:$P,ROW(),MATCH(CF$3,$I$2:$P$2,0))/12</f>
        <v>4.1666666666666666E-3</v>
      </c>
      <c r="CG251" s="20" cm="1">
        <f t="array" ref="CG251">INDEX($I:$P,ROW(),MATCH(CG$3,$I$2:$P$2,0))/12</f>
        <v>4.1666666666666666E-3</v>
      </c>
      <c r="CH251" s="20" cm="1">
        <f t="array" ref="CH251">INDEX($I:$P,ROW(),MATCH(CH$3,$I$2:$P$2,0))/12</f>
        <v>4.1666666666666666E-3</v>
      </c>
      <c r="CI251" s="20" cm="1">
        <f t="array" ref="CI251">INDEX($I:$P,ROW(),MATCH(CI$3,$I$2:$P$2,0))/12</f>
        <v>4.1666666666666666E-3</v>
      </c>
      <c r="CJ251" s="20" cm="1">
        <f t="array" ref="CJ251">INDEX($I:$P,ROW(),MATCH(CJ$3,$I$2:$P$2,0))/12</f>
        <v>4.1666666666666666E-3</v>
      </c>
      <c r="CK251" s="20" cm="1">
        <f t="array" ref="CK251">INDEX($I:$P,ROW(),MATCH(CK$3,$I$2:$P$2,0))/12</f>
        <v>4.1666666666666666E-3</v>
      </c>
      <c r="CL251" s="20" cm="1">
        <f t="array" ref="CL251">INDEX($I:$P,ROW(),MATCH(CL$3,$I$2:$P$2,0))/12</f>
        <v>4.1666666666666666E-3</v>
      </c>
    </row>
    <row r="252" spans="2:90" x14ac:dyDescent="0.4">
      <c r="B252" s="139" t="s">
        <v>65</v>
      </c>
      <c r="C252" s="12"/>
      <c r="D252" s="12" t="s">
        <v>771</v>
      </c>
      <c r="E252" s="12" t="s">
        <v>906</v>
      </c>
      <c r="F252" s="12"/>
      <c r="G252" s="12" t="str">
        <f t="shared" si="191"/>
        <v/>
      </c>
      <c r="H252" s="12"/>
      <c r="J252"/>
      <c r="K252" s="160">
        <v>4.8000000000000001E-2</v>
      </c>
      <c r="L252" s="160">
        <v>8.5999999999999993E-2</v>
      </c>
      <c r="M252" s="160">
        <v>0.124</v>
      </c>
      <c r="N252" s="160">
        <v>0.16200000000000001</v>
      </c>
      <c r="O252" s="160">
        <v>0.2</v>
      </c>
      <c r="P252" s="160">
        <v>0.2</v>
      </c>
      <c r="R252" s="161"/>
      <c r="S252" s="161" cm="1">
        <f t="array" ref="S252">(INDEX($I:$O,ROW(),MATCH(S$3,$I$2:$O$2,0))/12-INDEX($I:$O,ROW(),MATCH(S$3-1,$I$2:$O$2,0))/12)+R252</f>
        <v>4.0000000000000001E-3</v>
      </c>
      <c r="T252" s="161" cm="1">
        <f t="array" ref="T252">(INDEX($I:$O,ROW(),MATCH(T$3,$I$2:$O$2,0))/12-INDEX($I:$O,ROW(),MATCH(T$3-1,$I$2:$O$2,0))/12)+S252</f>
        <v>8.0000000000000002E-3</v>
      </c>
      <c r="U252" s="161" cm="1">
        <f t="array" ref="U252">(INDEX($I:$O,ROW(),MATCH(U$3,$I$2:$O$2,0))/12-INDEX($I:$O,ROW(),MATCH(U$3-1,$I$2:$O$2,0))/12)+T252</f>
        <v>1.2E-2</v>
      </c>
      <c r="V252" s="161" cm="1">
        <f t="array" ref="V252">(INDEX($I:$O,ROW(),MATCH(V$3,$I$2:$O$2,0))/12-INDEX($I:$O,ROW(),MATCH(V$3-1,$I$2:$O$2,0))/12)+U252</f>
        <v>1.6E-2</v>
      </c>
      <c r="W252" s="161" cm="1">
        <f t="array" ref="W252">(INDEX($I:$O,ROW(),MATCH(W$3,$I$2:$O$2,0))/12-INDEX($I:$O,ROW(),MATCH(W$3-1,$I$2:$O$2,0))/12)+V252</f>
        <v>0.02</v>
      </c>
      <c r="X252" s="161" cm="1">
        <f t="array" ref="X252">(INDEX($I:$O,ROW(),MATCH(X$3,$I$2:$O$2,0))/12-INDEX($I:$O,ROW(),MATCH(X$3-1,$I$2:$O$2,0))/12)+W252</f>
        <v>2.4E-2</v>
      </c>
      <c r="Y252" s="161" cm="1">
        <f t="array" ref="Y252">(INDEX($I:$O,ROW(),MATCH(Y$3,$I$2:$O$2,0))/12-INDEX($I:$O,ROW(),MATCH(Y$3-1,$I$2:$O$2,0))/12)+X252</f>
        <v>2.8000000000000001E-2</v>
      </c>
      <c r="Z252" s="161" cm="1">
        <f t="array" ref="Z252">(INDEX($I:$O,ROW(),MATCH(Z$3,$I$2:$O$2,0))/12-INDEX($I:$O,ROW(),MATCH(Z$3-1,$I$2:$O$2,0))/12)+Y252</f>
        <v>3.2000000000000001E-2</v>
      </c>
      <c r="AA252" s="161" cm="1">
        <f t="array" ref="AA252">(INDEX($I:$O,ROW(),MATCH(AA$3,$I$2:$O$2,0))/12-INDEX($I:$O,ROW(),MATCH(AA$3-1,$I$2:$O$2,0))/12)+Z252</f>
        <v>3.6000000000000004E-2</v>
      </c>
      <c r="AB252" s="161" cm="1">
        <f t="array" ref="AB252">(INDEX($I:$O,ROW(),MATCH(AB$3,$I$2:$O$2,0))/12-INDEX($I:$O,ROW(),MATCH(AB$3-1,$I$2:$O$2,0))/12)+AA252</f>
        <v>4.0000000000000008E-2</v>
      </c>
      <c r="AC252" s="161" cm="1">
        <f t="array" ref="AC252">(INDEX($I:$O,ROW(),MATCH(AC$3,$I$2:$O$2,0))/12-INDEX($I:$O,ROW(),MATCH(AC$3-1,$I$2:$O$2,0))/12)+AB252</f>
        <v>4.4000000000000011E-2</v>
      </c>
      <c r="AD252" s="161" cm="1">
        <f t="array" ref="AD252">(INDEX($I:$O,ROW(),MATCH(AD$3,$I$2:$O$2,0))/12-INDEX($I:$O,ROW(),MATCH(AD$3-1,$I$2:$O$2,0))/12)+AC252</f>
        <v>4.8000000000000015E-2</v>
      </c>
      <c r="AE252" s="161" cm="1">
        <f t="array" ref="AE252">(INDEX($I:$O,ROW(),MATCH(AE$3,$I$2:$O$2,0))/12-INDEX($I:$O,ROW(),MATCH(AE$3-1,$I$2:$O$2,0))/12)+AD252</f>
        <v>5.116666666666668E-2</v>
      </c>
      <c r="AF252" s="161" cm="1">
        <f t="array" ref="AF252">(INDEX($I:$O,ROW(),MATCH(AF$3,$I$2:$O$2,0))/12-INDEX($I:$O,ROW(),MATCH(AF$3-1,$I$2:$O$2,0))/12)+AE252</f>
        <v>5.4333333333333345E-2</v>
      </c>
      <c r="AG252" s="161" cm="1">
        <f t="array" ref="AG252">(INDEX($I:$O,ROW(),MATCH(AG$3,$I$2:$O$2,0))/12-INDEX($I:$O,ROW(),MATCH(AG$3-1,$I$2:$O$2,0))/12)+AF252</f>
        <v>5.7500000000000009E-2</v>
      </c>
      <c r="AH252" s="161" cm="1">
        <f t="array" ref="AH252">(INDEX($I:$O,ROW(),MATCH(AH$3,$I$2:$O$2,0))/12-INDEX($I:$O,ROW(),MATCH(AH$3-1,$I$2:$O$2,0))/12)+AG252</f>
        <v>6.0666666666666674E-2</v>
      </c>
      <c r="AI252" s="161" cm="1">
        <f t="array" ref="AI252">(INDEX($I:$O,ROW(),MATCH(AI$3,$I$2:$O$2,0))/12-INDEX($I:$O,ROW(),MATCH(AI$3-1,$I$2:$O$2,0))/12)+AH252</f>
        <v>6.3833333333333339E-2</v>
      </c>
      <c r="AJ252" s="161" cm="1">
        <f t="array" ref="AJ252">(INDEX($I:$O,ROW(),MATCH(AJ$3,$I$2:$O$2,0))/12-INDEX($I:$O,ROW(),MATCH(AJ$3-1,$I$2:$O$2,0))/12)+AI252</f>
        <v>6.7000000000000004E-2</v>
      </c>
      <c r="AK252" s="161" cm="1">
        <f t="array" ref="AK252">(INDEX($I:$O,ROW(),MATCH(AK$3,$I$2:$O$2,0))/12-INDEX($I:$O,ROW(),MATCH(AK$3-1,$I$2:$O$2,0))/12)+AJ252</f>
        <v>7.0166666666666669E-2</v>
      </c>
      <c r="AL252" s="161" cm="1">
        <f t="array" ref="AL252">(INDEX($I:$O,ROW(),MATCH(AL$3,$I$2:$O$2,0))/12-INDEX($I:$O,ROW(),MATCH(AL$3-1,$I$2:$O$2,0))/12)+AK252</f>
        <v>7.3333333333333334E-2</v>
      </c>
      <c r="AM252" s="161" cm="1">
        <f t="array" ref="AM252">(INDEX($I:$O,ROW(),MATCH(AM$3,$I$2:$O$2,0))/12-INDEX($I:$O,ROW(),MATCH(AM$3-1,$I$2:$O$2,0))/12)+AL252</f>
        <v>7.6499999999999999E-2</v>
      </c>
      <c r="AN252" s="161" cm="1">
        <f t="array" ref="AN252">(INDEX($I:$O,ROW(),MATCH(AN$3,$I$2:$O$2,0))/12-INDEX($I:$O,ROW(),MATCH(AN$3-1,$I$2:$O$2,0))/12)+AM252</f>
        <v>7.9666666666666663E-2</v>
      </c>
      <c r="AO252" s="161" cm="1">
        <f t="array" ref="AO252">(INDEX($I:$O,ROW(),MATCH(AO$3,$I$2:$O$2,0))/12-INDEX($I:$O,ROW(),MATCH(AO$3-1,$I$2:$O$2,0))/12)+AN252</f>
        <v>8.2833333333333328E-2</v>
      </c>
      <c r="AP252" s="161" cm="1">
        <f t="array" ref="AP252">(INDEX($I:$O,ROW(),MATCH(AP$3,$I$2:$O$2,0))/12-INDEX($I:$O,ROW(),MATCH(AP$3-1,$I$2:$O$2,0))/12)+AO252</f>
        <v>8.5999999999999993E-2</v>
      </c>
      <c r="AQ252" s="161" cm="1">
        <f t="array" ref="AQ252">(INDEX($I:$O,ROW(),MATCH(AQ$3,$I$2:$O$2,0))/12-INDEX($I:$O,ROW(),MATCH(AQ$3-1,$I$2:$O$2,0))/12)+AP252</f>
        <v>8.9166666666666658E-2</v>
      </c>
      <c r="AR252" s="161" cm="1">
        <f t="array" ref="AR252">(INDEX($I:$O,ROW(),MATCH(AR$3,$I$2:$O$2,0))/12-INDEX($I:$O,ROW(),MATCH(AR$3-1,$I$2:$O$2,0))/12)+AQ252</f>
        <v>9.2333333333333323E-2</v>
      </c>
      <c r="AS252" s="161" cm="1">
        <f t="array" ref="AS252">(INDEX($I:$O,ROW(),MATCH(AS$3,$I$2:$O$2,0))/12-INDEX($I:$O,ROW(),MATCH(AS$3-1,$I$2:$O$2,0))/12)+AR252</f>
        <v>9.5499999999999988E-2</v>
      </c>
      <c r="AT252" s="161" cm="1">
        <f t="array" ref="AT252">(INDEX($I:$O,ROW(),MATCH(AT$3,$I$2:$O$2,0))/12-INDEX($I:$O,ROW(),MATCH(AT$3-1,$I$2:$O$2,0))/12)+AS252</f>
        <v>9.8666666666666653E-2</v>
      </c>
      <c r="AU252" s="161" cm="1">
        <f t="array" ref="AU252">(INDEX($I:$O,ROW(),MATCH(AU$3,$I$2:$O$2,0))/12-INDEX($I:$O,ROW(),MATCH(AU$3-1,$I$2:$O$2,0))/12)+AT252</f>
        <v>0.10183333333333332</v>
      </c>
      <c r="AV252" s="161" cm="1">
        <f t="array" ref="AV252">(INDEX($I:$O,ROW(),MATCH(AV$3,$I$2:$O$2,0))/12-INDEX($I:$O,ROW(),MATCH(AV$3-1,$I$2:$O$2,0))/12)+AU252</f>
        <v>0.10499999999999998</v>
      </c>
      <c r="AW252" s="161" cm="1">
        <f t="array" ref="AW252">(INDEX($I:$O,ROW(),MATCH(AW$3,$I$2:$O$2,0))/12-INDEX($I:$O,ROW(),MATCH(AW$3-1,$I$2:$O$2,0))/12)+AV252</f>
        <v>0.10816666666666665</v>
      </c>
      <c r="AX252" s="161" cm="1">
        <f t="array" ref="AX252">(INDEX($I:$O,ROW(),MATCH(AX$3,$I$2:$O$2,0))/12-INDEX($I:$O,ROW(),MATCH(AX$3-1,$I$2:$O$2,0))/12)+AW252</f>
        <v>0.11133333333333331</v>
      </c>
      <c r="AY252" s="161" cm="1">
        <f t="array" ref="AY252">(INDEX($I:$O,ROW(),MATCH(AY$3,$I$2:$O$2,0))/12-INDEX($I:$O,ROW(),MATCH(AY$3-1,$I$2:$O$2,0))/12)+AX252</f>
        <v>0.11449999999999998</v>
      </c>
      <c r="AZ252" s="161" cm="1">
        <f t="array" ref="AZ252">(INDEX($I:$O,ROW(),MATCH(AZ$3,$I$2:$O$2,0))/12-INDEX($I:$O,ROW(),MATCH(AZ$3-1,$I$2:$O$2,0))/12)+AY252</f>
        <v>0.11766666666666664</v>
      </c>
      <c r="BA252" s="161" cm="1">
        <f t="array" ref="BA252">(INDEX($I:$O,ROW(),MATCH(BA$3,$I$2:$O$2,0))/12-INDEX($I:$O,ROW(),MATCH(BA$3-1,$I$2:$O$2,0))/12)+AZ252</f>
        <v>0.12083333333333331</v>
      </c>
      <c r="BB252" s="161" cm="1">
        <f t="array" ref="BB252">(INDEX($I:$O,ROW(),MATCH(BB$3,$I$2:$O$2,0))/12-INDEX($I:$O,ROW(),MATCH(BB$3-1,$I$2:$O$2,0))/12)+BA252</f>
        <v>0.12399999999999997</v>
      </c>
      <c r="BC252" s="161" cm="1">
        <f t="array" ref="BC252">(INDEX($I:$O,ROW(),MATCH(BC$3,$I$2:$O$2,0))/12-INDEX($I:$O,ROW(),MATCH(BC$3-1,$I$2:$O$2,0))/12)+BB252</f>
        <v>0.12716666666666665</v>
      </c>
      <c r="BD252" s="161" cm="1">
        <f t="array" ref="BD252">(INDEX($I:$O,ROW(),MATCH(BD$3,$I$2:$O$2,0))/12-INDEX($I:$O,ROW(),MATCH(BD$3-1,$I$2:$O$2,0))/12)+BC252</f>
        <v>0.13033333333333333</v>
      </c>
      <c r="BE252" s="161" cm="1">
        <f t="array" ref="BE252">(INDEX($I:$O,ROW(),MATCH(BE$3,$I$2:$O$2,0))/12-INDEX($I:$O,ROW(),MATCH(BE$3-1,$I$2:$O$2,0))/12)+BD252</f>
        <v>0.13350000000000001</v>
      </c>
      <c r="BF252" s="161" cm="1">
        <f t="array" ref="BF252">(INDEX($I:$O,ROW(),MATCH(BF$3,$I$2:$O$2,0))/12-INDEX($I:$O,ROW(),MATCH(BF$3-1,$I$2:$O$2,0))/12)+BE252</f>
        <v>0.13666666666666669</v>
      </c>
      <c r="BG252" s="161" cm="1">
        <f t="array" ref="BG252">(INDEX($I:$O,ROW(),MATCH(BG$3,$I$2:$O$2,0))/12-INDEX($I:$O,ROW(),MATCH(BG$3-1,$I$2:$O$2,0))/12)+BF252</f>
        <v>0.13983333333333337</v>
      </c>
      <c r="BH252" s="161" cm="1">
        <f t="array" ref="BH252">(INDEX($I:$O,ROW(),MATCH(BH$3,$I$2:$O$2,0))/12-INDEX($I:$O,ROW(),MATCH(BH$3-1,$I$2:$O$2,0))/12)+BG252</f>
        <v>0.14300000000000004</v>
      </c>
      <c r="BI252" s="161" cm="1">
        <f t="array" ref="BI252">(INDEX($I:$O,ROW(),MATCH(BI$3,$I$2:$O$2,0))/12-INDEX($I:$O,ROW(),MATCH(BI$3-1,$I$2:$O$2,0))/12)+BH252</f>
        <v>0.14616666666666672</v>
      </c>
      <c r="BJ252" s="161" cm="1">
        <f t="array" ref="BJ252">(INDEX($I:$O,ROW(),MATCH(BJ$3,$I$2:$O$2,0))/12-INDEX($I:$O,ROW(),MATCH(BJ$3-1,$I$2:$O$2,0))/12)+BI252</f>
        <v>0.1493333333333334</v>
      </c>
      <c r="BK252" s="161" cm="1">
        <f t="array" ref="BK252">(INDEX($I:$O,ROW(),MATCH(BK$3,$I$2:$O$2,0))/12-INDEX($I:$O,ROW(),MATCH(BK$3-1,$I$2:$O$2,0))/12)+BJ252</f>
        <v>0.15250000000000008</v>
      </c>
      <c r="BL252" s="161" cm="1">
        <f t="array" ref="BL252">(INDEX($I:$O,ROW(),MATCH(BL$3,$I$2:$O$2,0))/12-INDEX($I:$O,ROW(),MATCH(BL$3-1,$I$2:$O$2,0))/12)+BK252</f>
        <v>0.15566666666666676</v>
      </c>
      <c r="BM252" s="161" cm="1">
        <f t="array" ref="BM252">(INDEX($I:$O,ROW(),MATCH(BM$3,$I$2:$O$2,0))/12-INDEX($I:$O,ROW(),MATCH(BM$3-1,$I$2:$O$2,0))/12)+BL252</f>
        <v>0.15883333333333344</v>
      </c>
      <c r="BN252" s="161" cm="1">
        <f t="array" ref="BN252">(INDEX($I:$O,ROW(),MATCH(BN$3,$I$2:$O$2,0))/12-INDEX($I:$O,ROW(),MATCH(BN$3-1,$I$2:$O$2,0))/12)+BM252</f>
        <v>0.16200000000000012</v>
      </c>
      <c r="BO252" s="161" cm="1">
        <f t="array" ref="BO252">(INDEX($I:$O,ROW(),MATCH(BO$3,$I$2:$O$2,0))/12-INDEX($I:$O,ROW(),MATCH(BO$3-1,$I$2:$O$2,0))/12)+BN252</f>
        <v>0.16516666666666679</v>
      </c>
      <c r="BP252" s="161" cm="1">
        <f t="array" ref="BP252">(INDEX($I:$O,ROW(),MATCH(BP$3,$I$2:$O$2,0))/12-INDEX($I:$O,ROW(),MATCH(BP$3-1,$I$2:$O$2,0))/12)+BO252</f>
        <v>0.16833333333333347</v>
      </c>
      <c r="BQ252" s="161" cm="1">
        <f t="array" ref="BQ252">(INDEX($I:$O,ROW(),MATCH(BQ$3,$I$2:$O$2,0))/12-INDEX($I:$O,ROW(),MATCH(BQ$3-1,$I$2:$O$2,0))/12)+BP252</f>
        <v>0.17150000000000015</v>
      </c>
      <c r="BR252" s="161" cm="1">
        <f t="array" ref="BR252">(INDEX($I:$O,ROW(),MATCH(BR$3,$I$2:$O$2,0))/12-INDEX($I:$O,ROW(),MATCH(BR$3-1,$I$2:$O$2,0))/12)+BQ252</f>
        <v>0.17466666666666683</v>
      </c>
      <c r="BS252" s="161" cm="1">
        <f t="array" ref="BS252">(INDEX($I:$O,ROW(),MATCH(BS$3,$I$2:$O$2,0))/12-INDEX($I:$O,ROW(),MATCH(BS$3-1,$I$2:$O$2,0))/12)+BR252</f>
        <v>0.17783333333333351</v>
      </c>
      <c r="BT252" s="161" cm="1">
        <f t="array" ref="BT252">(INDEX($I:$O,ROW(),MATCH(BT$3,$I$2:$O$2,0))/12-INDEX($I:$O,ROW(),MATCH(BT$3-1,$I$2:$O$2,0))/12)+BS252</f>
        <v>0.18100000000000019</v>
      </c>
      <c r="BU252" s="161" cm="1">
        <f t="array" ref="BU252">(INDEX($I:$O,ROW(),MATCH(BU$3,$I$2:$O$2,0))/12-INDEX($I:$O,ROW(),MATCH(BU$3-1,$I$2:$O$2,0))/12)+BT252</f>
        <v>0.18416666666666687</v>
      </c>
      <c r="BV252" s="161" cm="1">
        <f t="array" ref="BV252">(INDEX($I:$O,ROW(),MATCH(BV$3,$I$2:$O$2,0))/12-INDEX($I:$O,ROW(),MATCH(BV$3-1,$I$2:$O$2,0))/12)+BU252</f>
        <v>0.18733333333333355</v>
      </c>
      <c r="BW252" s="161" cm="1">
        <f t="array" ref="BW252">(INDEX($I:$O,ROW(),MATCH(BW$3,$I$2:$O$2,0))/12-INDEX($I:$O,ROW(),MATCH(BW$3-1,$I$2:$O$2,0))/12)+BV252</f>
        <v>0.19050000000000022</v>
      </c>
      <c r="BX252" s="161" cm="1">
        <f t="array" ref="BX252">(INDEX($I:$O,ROW(),MATCH(BX$3,$I$2:$O$2,0))/12-INDEX($I:$O,ROW(),MATCH(BX$3-1,$I$2:$O$2,0))/12)+BW252</f>
        <v>0.1936666666666669</v>
      </c>
      <c r="BY252" s="161" cm="1">
        <f t="array" ref="BY252">(INDEX($I:$O,ROW(),MATCH(BY$3,$I$2:$O$2,0))/12-INDEX($I:$O,ROW(),MATCH(BY$3-1,$I$2:$O$2,0))/12)+BX252</f>
        <v>0.19683333333333358</v>
      </c>
      <c r="BZ252" s="161" cm="1">
        <f t="array" ref="BZ252">(INDEX($I:$O,ROW(),MATCH(BZ$3,$I$2:$O$2,0))/12-INDEX($I:$O,ROW(),MATCH(BZ$3-1,$I$2:$O$2,0))/12)+BY252</f>
        <v>0.20000000000000026</v>
      </c>
      <c r="CA252" s="161" cm="1">
        <f t="array" ref="CA252">(INDEX($I:$P,ROW(),MATCH(CA$3,$I$2:$P$2,0))/12-INDEX($I:$P,ROW(),MATCH(CA$3-1,$I$2:$P$2,0))/12)+BZ252</f>
        <v>0.20000000000000026</v>
      </c>
      <c r="CB252" s="161" cm="1">
        <f t="array" ref="CB252">(INDEX($I:$P,ROW(),MATCH(CB$3,$I$2:$P$2,0))/12-INDEX($I:$P,ROW(),MATCH(CB$3-1,$I$2:$P$2,0))/12)+CA252</f>
        <v>0.20000000000000026</v>
      </c>
      <c r="CC252" s="161" cm="1">
        <f t="array" ref="CC252">(INDEX($I:$P,ROW(),MATCH(CC$3,$I$2:$P$2,0))/12-INDEX($I:$P,ROW(),MATCH(CC$3-1,$I$2:$P$2,0))/12)+CB252</f>
        <v>0.20000000000000026</v>
      </c>
      <c r="CD252" s="161" cm="1">
        <f t="array" ref="CD252">(INDEX($I:$P,ROW(),MATCH(CD$3,$I$2:$P$2,0))/12-INDEX($I:$P,ROW(),MATCH(CD$3-1,$I$2:$P$2,0))/12)+CC252</f>
        <v>0.20000000000000026</v>
      </c>
      <c r="CE252" s="161" cm="1">
        <f t="array" ref="CE252">(INDEX($I:$P,ROW(),MATCH(CE$3,$I$2:$P$2,0))/12-INDEX($I:$P,ROW(),MATCH(CE$3-1,$I$2:$P$2,0))/12)+CD252</f>
        <v>0.20000000000000026</v>
      </c>
      <c r="CF252" s="161" cm="1">
        <f t="array" ref="CF252">(INDEX($I:$P,ROW(),MATCH(CF$3,$I$2:$P$2,0))/12-INDEX($I:$P,ROW(),MATCH(CF$3-1,$I$2:$P$2,0))/12)+CE252</f>
        <v>0.20000000000000026</v>
      </c>
      <c r="CG252" s="161" cm="1">
        <f t="array" ref="CG252">(INDEX($I:$P,ROW(),MATCH(CG$3,$I$2:$P$2,0))/12-INDEX($I:$P,ROW(),MATCH(CG$3-1,$I$2:$P$2,0))/12)+CF252</f>
        <v>0.20000000000000026</v>
      </c>
      <c r="CH252" s="161" cm="1">
        <f t="array" ref="CH252">(INDEX($I:$P,ROW(),MATCH(CH$3,$I$2:$P$2,0))/12-INDEX($I:$P,ROW(),MATCH(CH$3-1,$I$2:$P$2,0))/12)+CG252</f>
        <v>0.20000000000000026</v>
      </c>
      <c r="CI252" s="161" cm="1">
        <f t="array" ref="CI252">(INDEX($I:$P,ROW(),MATCH(CI$3,$I$2:$P$2,0))/12-INDEX($I:$P,ROW(),MATCH(CI$3-1,$I$2:$P$2,0))/12)+CH252</f>
        <v>0.20000000000000026</v>
      </c>
      <c r="CJ252" s="161" cm="1">
        <f t="array" ref="CJ252">(INDEX($I:$P,ROW(),MATCH(CJ$3,$I$2:$P$2,0))/12-INDEX($I:$P,ROW(),MATCH(CJ$3-1,$I$2:$P$2,0))/12)+CI252</f>
        <v>0.20000000000000026</v>
      </c>
      <c r="CK252" s="161" cm="1">
        <f t="array" ref="CK252">(INDEX($I:$P,ROW(),MATCH(CK$3,$I$2:$P$2,0))/12-INDEX($I:$P,ROW(),MATCH(CK$3-1,$I$2:$P$2,0))/12)+CJ252</f>
        <v>0.20000000000000026</v>
      </c>
      <c r="CL252" s="161" cm="1">
        <f t="array" ref="CL252">(INDEX($I:$P,ROW(),MATCH(CL$3,$I$2:$P$2,0))/12-INDEX($I:$P,ROW(),MATCH(CL$3-1,$I$2:$P$2,0))/12)+CK252</f>
        <v>0.20000000000000026</v>
      </c>
    </row>
    <row r="253" spans="2:90" x14ac:dyDescent="0.4">
      <c r="B253" s="121" t="str">
        <f>B265</f>
        <v># of units</v>
      </c>
      <c r="C253" s="24" t="s">
        <v>937</v>
      </c>
      <c r="D253" s="24" t="s">
        <v>771</v>
      </c>
      <c r="E253" s="24" t="s">
        <v>906</v>
      </c>
      <c r="F253" s="24"/>
      <c r="G253" s="24" t="str">
        <f t="shared" si="191"/>
        <v/>
      </c>
      <c r="H253" s="24"/>
      <c r="I253" s="24"/>
      <c r="J253" s="24"/>
      <c r="K253" s="38">
        <f t="shared" ref="K253:P253" si="196">SUMIF($3:$3,K$2,253:253)</f>
        <v>32302414.077809874</v>
      </c>
      <c r="L253" s="38">
        <f t="shared" si="196"/>
        <v>89093148.124102876</v>
      </c>
      <c r="M253" s="38">
        <f t="shared" si="196"/>
        <v>145422317.02126443</v>
      </c>
      <c r="N253" s="38">
        <f t="shared" si="196"/>
        <v>207282095.43152076</v>
      </c>
      <c r="O253" s="38">
        <f t="shared" si="196"/>
        <v>275090952.47193754</v>
      </c>
      <c r="P253" s="38">
        <f t="shared" si="196"/>
        <v>316476696.45822203</v>
      </c>
      <c r="R253" s="159"/>
      <c r="S253" s="38">
        <f t="shared" ref="S253" si="197">S252*S250*1000000</f>
        <v>401666.66666666669</v>
      </c>
      <c r="T253" s="38">
        <f t="shared" ref="T253:AX253" si="198">T252*T250*1000000</f>
        <v>806680.5555555555</v>
      </c>
      <c r="U253" s="38">
        <f t="shared" si="198"/>
        <v>1215062.5868055555</v>
      </c>
      <c r="V253" s="38">
        <f t="shared" si="198"/>
        <v>1626833.7967785492</v>
      </c>
      <c r="W253" s="38">
        <f t="shared" si="198"/>
        <v>2042015.3386647413</v>
      </c>
      <c r="X253" s="38">
        <f t="shared" si="198"/>
        <v>2460628.483091013</v>
      </c>
      <c r="Y253" s="38">
        <f t="shared" si="198"/>
        <v>2882694.6187323192</v>
      </c>
      <c r="Z253" s="38">
        <f t="shared" si="198"/>
        <v>3308235.2529261373</v>
      </c>
      <c r="AA253" s="38">
        <f t="shared" si="198"/>
        <v>3737272.0122899958</v>
      </c>
      <c r="AB253" s="38">
        <f t="shared" si="198"/>
        <v>4169826.6433420787</v>
      </c>
      <c r="AC253" s="38">
        <f t="shared" si="198"/>
        <v>4605921.0131249381</v>
      </c>
      <c r="AD253" s="38">
        <f t="shared" si="198"/>
        <v>5045577.1098323194</v>
      </c>
      <c r="AE253" s="38">
        <f t="shared" si="198"/>
        <v>5400855.2318455409</v>
      </c>
      <c r="AF253" s="38">
        <f t="shared" si="198"/>
        <v>5759006.4080507159</v>
      </c>
      <c r="AG253" s="38">
        <f t="shared" si="198"/>
        <v>6120048.412543159</v>
      </c>
      <c r="AH253" s="38">
        <f t="shared" si="198"/>
        <v>6483999.1176562328</v>
      </c>
      <c r="AI253" s="38">
        <f t="shared" si="198"/>
        <v>6850876.4944714196</v>
      </c>
      <c r="AJ253" s="38">
        <f t="shared" si="198"/>
        <v>7220698.6133309416</v>
      </c>
      <c r="AK253" s="38">
        <f t="shared" si="198"/>
        <v>7593483.6443529297</v>
      </c>
      <c r="AL253" s="38">
        <f t="shared" si="198"/>
        <v>7969249.8579491731</v>
      </c>
      <c r="AM253" s="38">
        <f t="shared" si="198"/>
        <v>8348015.6253454499</v>
      </c>
      <c r="AN253" s="38">
        <f t="shared" si="198"/>
        <v>8729799.419104442</v>
      </c>
      <c r="AO253" s="38">
        <f t="shared" si="198"/>
        <v>9114619.8136512619</v>
      </c>
      <c r="AP253" s="38">
        <f t="shared" si="198"/>
        <v>9502495.4858016111</v>
      </c>
      <c r="AQ253" s="38">
        <f t="shared" si="198"/>
        <v>9893445.2152925599</v>
      </c>
      <c r="AR253" s="38">
        <f t="shared" si="198"/>
        <v>10287487.885315971</v>
      </c>
      <c r="AS253" s="38">
        <f t="shared" si="198"/>
        <v>10684642.483054589</v>
      </c>
      <c r="AT253" s="38">
        <f t="shared" si="198"/>
        <v>11084928.100220799</v>
      </c>
      <c r="AU253" s="38">
        <f t="shared" si="198"/>
        <v>11488363.933598064</v>
      </c>
      <c r="AV253" s="38">
        <f t="shared" si="198"/>
        <v>11894969.285585066</v>
      </c>
      <c r="AW253" s="38">
        <f t="shared" si="198"/>
        <v>12304763.564742558</v>
      </c>
      <c r="AX253" s="38">
        <f t="shared" si="198"/>
        <v>12717766.28634293</v>
      </c>
      <c r="AY253" s="38">
        <f t="shared" ref="AY253:CD253" si="199">AY252*AY250*1000000</f>
        <v>13133997.072922528</v>
      </c>
      <c r="AZ253" s="38">
        <f t="shared" si="199"/>
        <v>13553475.654836709</v>
      </c>
      <c r="BA253" s="38">
        <f t="shared" si="199"/>
        <v>13976221.870817658</v>
      </c>
      <c r="BB253" s="38">
        <f t="shared" si="199"/>
        <v>14402255.668534994</v>
      </c>
      <c r="BC253" s="38">
        <f t="shared" si="199"/>
        <v>14831597.105159165</v>
      </c>
      <c r="BD253" s="38">
        <f t="shared" si="199"/>
        <v>15264266.347927628</v>
      </c>
      <c r="BE253" s="38">
        <f t="shared" si="199"/>
        <v>15700283.674713859</v>
      </c>
      <c r="BF253" s="38">
        <f t="shared" si="199"/>
        <v>16139669.474599216</v>
      </c>
      <c r="BG253" s="38">
        <f t="shared" si="199"/>
        <v>16582444.248447597</v>
      </c>
      <c r="BH253" s="38">
        <f t="shared" si="199"/>
        <v>17028628.609483</v>
      </c>
      <c r="BI253" s="38">
        <f t="shared" si="199"/>
        <v>17478243.283869945</v>
      </c>
      <c r="BJ253" s="38">
        <f t="shared" si="199"/>
        <v>17931309.111296751</v>
      </c>
      <c r="BK253" s="38">
        <f t="shared" si="199"/>
        <v>18387847.045561776</v>
      </c>
      <c r="BL253" s="38">
        <f t="shared" si="199"/>
        <v>18847878.155162487</v>
      </c>
      <c r="BM253" s="38">
        <f t="shared" si="199"/>
        <v>19311423.623887554</v>
      </c>
      <c r="BN253" s="38">
        <f t="shared" si="199"/>
        <v>19778504.751411803</v>
      </c>
      <c r="BO253" s="38">
        <f t="shared" si="199"/>
        <v>20249142.953894172</v>
      </c>
      <c r="BP253" s="38">
        <f t="shared" si="199"/>
        <v>20723359.764578629</v>
      </c>
      <c r="BQ253" s="38">
        <f t="shared" si="199"/>
        <v>21201176.834398057</v>
      </c>
      <c r="BR253" s="38">
        <f t="shared" si="199"/>
        <v>21682615.932581183</v>
      </c>
      <c r="BS253" s="38">
        <f t="shared" si="199"/>
        <v>22167698.947262459</v>
      </c>
      <c r="BT253" s="38">
        <f t="shared" si="199"/>
        <v>22656447.886095028</v>
      </c>
      <c r="BU253" s="38">
        <f t="shared" si="199"/>
        <v>23148884.876866698</v>
      </c>
      <c r="BV253" s="38">
        <f t="shared" si="199"/>
        <v>23645032.168119002</v>
      </c>
      <c r="BW253" s="38">
        <f t="shared" si="199"/>
        <v>24144912.129769292</v>
      </c>
      <c r="BX253" s="38">
        <f t="shared" si="199"/>
        <v>24648547.253735974</v>
      </c>
      <c r="BY253" s="38">
        <f t="shared" si="199"/>
        <v>25155960.154566791</v>
      </c>
      <c r="BZ253" s="38">
        <f t="shared" si="199"/>
        <v>25667173.570070267</v>
      </c>
      <c r="CA253" s="38">
        <f t="shared" si="199"/>
        <v>25774120.126612227</v>
      </c>
      <c r="CB253" s="38">
        <f t="shared" si="199"/>
        <v>25881512.293806445</v>
      </c>
      <c r="CC253" s="38">
        <f t="shared" si="199"/>
        <v>25989351.928363971</v>
      </c>
      <c r="CD253" s="38">
        <f t="shared" si="199"/>
        <v>26097640.894732155</v>
      </c>
      <c r="CE253" s="38">
        <f t="shared" ref="CE253:CK253" si="200">CE252*CE250*1000000</f>
        <v>26206381.065126874</v>
      </c>
      <c r="CF253" s="38">
        <f t="shared" si="200"/>
        <v>26315574.319564898</v>
      </c>
      <c r="CG253" s="38">
        <f t="shared" si="200"/>
        <v>26425222.545896418</v>
      </c>
      <c r="CH253" s="38">
        <f t="shared" si="200"/>
        <v>26535327.639837652</v>
      </c>
      <c r="CI253" s="38">
        <f t="shared" si="200"/>
        <v>26645891.505003642</v>
      </c>
      <c r="CJ253" s="38">
        <f t="shared" si="200"/>
        <v>26756916.052941155</v>
      </c>
      <c r="CK253" s="38">
        <f t="shared" si="200"/>
        <v>26868403.203161739</v>
      </c>
      <c r="CL253" s="38">
        <f t="shared" ref="CL253" si="201">CL252*CL250*1000000</f>
        <v>26980354.883174915</v>
      </c>
    </row>
    <row r="254" spans="2:90" x14ac:dyDescent="0.4">
      <c r="B254" s="121"/>
      <c r="C254" s="24"/>
      <c r="D254" s="24" t="s">
        <v>771</v>
      </c>
      <c r="E254" s="24" t="s">
        <v>906</v>
      </c>
      <c r="F254" s="24"/>
      <c r="G254" s="24" t="str">
        <f t="shared" si="191"/>
        <v/>
      </c>
      <c r="H254" s="24"/>
      <c r="I254" s="24"/>
      <c r="J254" s="24"/>
      <c r="K254" s="38"/>
      <c r="L254" s="38"/>
      <c r="M254" s="38"/>
      <c r="N254" s="38"/>
      <c r="O254" s="38"/>
      <c r="P254" s="38"/>
      <c r="R254" s="159"/>
      <c r="S254" s="38"/>
      <c r="T254" s="38"/>
      <c r="U254" s="38"/>
      <c r="V254" s="38"/>
      <c r="W254" s="38"/>
      <c r="X254" s="38"/>
      <c r="Y254" s="38"/>
      <c r="Z254" s="38"/>
      <c r="AA254" s="38"/>
      <c r="AB254" s="38"/>
      <c r="AC254" s="38"/>
      <c r="AD254" s="38"/>
      <c r="AE254" s="38"/>
      <c r="AF254" s="38"/>
      <c r="AG254" s="38"/>
      <c r="AH254" s="38"/>
      <c r="AI254" s="38"/>
      <c r="AJ254" s="38"/>
      <c r="AK254" s="38"/>
      <c r="AL254" s="38"/>
      <c r="AM254" s="38"/>
      <c r="AN254" s="38"/>
      <c r="AO254" s="38"/>
      <c r="AP254" s="38"/>
      <c r="AQ254" s="38"/>
      <c r="AR254" s="38"/>
      <c r="AS254" s="38"/>
      <c r="AT254" s="38"/>
      <c r="AU254" s="38"/>
      <c r="AV254" s="38"/>
      <c r="AW254" s="38"/>
      <c r="AX254" s="38"/>
      <c r="AY254" s="38"/>
      <c r="AZ254" s="38"/>
      <c r="BA254" s="38"/>
      <c r="BB254" s="38"/>
      <c r="BC254" s="38"/>
      <c r="BD254" s="38"/>
      <c r="BE254" s="38"/>
      <c r="BF254" s="38"/>
      <c r="BG254" s="38"/>
      <c r="BH254" s="38"/>
      <c r="BI254" s="38"/>
      <c r="BJ254" s="38"/>
      <c r="BK254" s="38"/>
      <c r="BL254" s="38"/>
      <c r="BM254" s="38"/>
      <c r="BN254" s="38"/>
      <c r="BO254" s="38"/>
      <c r="BP254" s="38"/>
      <c r="BQ254" s="38"/>
      <c r="BR254" s="38"/>
      <c r="BS254" s="38"/>
      <c r="BT254" s="38"/>
      <c r="BU254" s="38"/>
      <c r="BV254" s="38"/>
      <c r="BW254" s="38"/>
      <c r="BX254" s="38"/>
      <c r="BY254" s="38"/>
      <c r="BZ254" s="38"/>
      <c r="CA254" s="38"/>
      <c r="CB254" s="38"/>
      <c r="CC254" s="38"/>
      <c r="CD254" s="38"/>
      <c r="CE254" s="38"/>
      <c r="CF254" s="38"/>
      <c r="CG254" s="38"/>
      <c r="CH254" s="38"/>
      <c r="CI254" s="38"/>
      <c r="CJ254" s="38"/>
      <c r="CK254" s="38"/>
      <c r="CL254" s="38"/>
    </row>
    <row r="255" spans="2:90" x14ac:dyDescent="0.4">
      <c r="B255" s="121" t="s">
        <v>773</v>
      </c>
      <c r="C255" s="24" t="s">
        <v>937</v>
      </c>
      <c r="D255" s="24" t="s">
        <v>771</v>
      </c>
      <c r="E255" s="24" t="s">
        <v>906</v>
      </c>
      <c r="F255" s="24"/>
      <c r="G255" s="24" t="str">
        <f t="shared" si="191"/>
        <v/>
      </c>
      <c r="H255" s="24"/>
      <c r="I255" s="24"/>
      <c r="J255" s="24"/>
      <c r="K255" s="38">
        <f t="shared" ref="K255:P255" si="202">SUMIF($3:$3,K$2,255:255)</f>
        <v>5045577.1098323194</v>
      </c>
      <c r="L255" s="38">
        <f t="shared" si="202"/>
        <v>4456918.3759692917</v>
      </c>
      <c r="M255" s="38">
        <f t="shared" si="202"/>
        <v>4899760.182733383</v>
      </c>
      <c r="N255" s="38">
        <f t="shared" si="202"/>
        <v>5376249.0828768089</v>
      </c>
      <c r="O255" s="38">
        <f t="shared" si="202"/>
        <v>5888668.8186584637</v>
      </c>
      <c r="P255" s="38">
        <f t="shared" si="202"/>
        <v>1313181.3131046481</v>
      </c>
      <c r="R255" s="159"/>
      <c r="S255" s="38">
        <f t="shared" ref="S255:AX255" si="203">S253-R253</f>
        <v>401666.66666666669</v>
      </c>
      <c r="T255" s="38">
        <f t="shared" si="203"/>
        <v>405013.88888888882</v>
      </c>
      <c r="U255" s="38">
        <f t="shared" si="203"/>
        <v>408382.03125</v>
      </c>
      <c r="V255" s="38">
        <f t="shared" si="203"/>
        <v>411771.2099729937</v>
      </c>
      <c r="W255" s="38">
        <f t="shared" si="203"/>
        <v>415181.54188619205</v>
      </c>
      <c r="X255" s="38">
        <f t="shared" si="203"/>
        <v>418613.14442627179</v>
      </c>
      <c r="Y255" s="38">
        <f t="shared" si="203"/>
        <v>422066.13564130617</v>
      </c>
      <c r="Z255" s="38">
        <f t="shared" si="203"/>
        <v>425540.63419381808</v>
      </c>
      <c r="AA255" s="38">
        <f t="shared" si="203"/>
        <v>429036.75936385849</v>
      </c>
      <c r="AB255" s="38">
        <f t="shared" si="203"/>
        <v>432554.63105208287</v>
      </c>
      <c r="AC255" s="38">
        <f t="shared" si="203"/>
        <v>436094.36978285946</v>
      </c>
      <c r="AD255" s="38">
        <f t="shared" si="203"/>
        <v>439656.09670738131</v>
      </c>
      <c r="AE255" s="38">
        <f t="shared" si="203"/>
        <v>355278.12201322149</v>
      </c>
      <c r="AF255" s="38">
        <f t="shared" si="203"/>
        <v>358151.176205175</v>
      </c>
      <c r="AG255" s="38">
        <f t="shared" si="203"/>
        <v>361042.00449244305</v>
      </c>
      <c r="AH255" s="38">
        <f t="shared" si="203"/>
        <v>363950.70511307381</v>
      </c>
      <c r="AI255" s="38">
        <f t="shared" si="203"/>
        <v>366877.37681518681</v>
      </c>
      <c r="AJ255" s="38">
        <f t="shared" si="203"/>
        <v>369822.11885952204</v>
      </c>
      <c r="AK255" s="38">
        <f t="shared" si="203"/>
        <v>372785.03102198802</v>
      </c>
      <c r="AL255" s="38">
        <f t="shared" si="203"/>
        <v>375766.21359624341</v>
      </c>
      <c r="AM255" s="38">
        <f t="shared" si="203"/>
        <v>378765.76739627682</v>
      </c>
      <c r="AN255" s="38">
        <f t="shared" si="203"/>
        <v>381783.79375899211</v>
      </c>
      <c r="AO255" s="38">
        <f t="shared" si="203"/>
        <v>384820.39454681985</v>
      </c>
      <c r="AP255" s="38">
        <f t="shared" si="203"/>
        <v>387875.67215034924</v>
      </c>
      <c r="AQ255" s="38">
        <f t="shared" si="203"/>
        <v>390949.72949094884</v>
      </c>
      <c r="AR255" s="38">
        <f t="shared" si="203"/>
        <v>394042.67002341151</v>
      </c>
      <c r="AS255" s="38">
        <f t="shared" si="203"/>
        <v>397154.59773861803</v>
      </c>
      <c r="AT255" s="38">
        <f t="shared" si="203"/>
        <v>400285.61716620997</v>
      </c>
      <c r="AU255" s="38">
        <f t="shared" si="203"/>
        <v>403435.83337726444</v>
      </c>
      <c r="AV255" s="38">
        <f t="shared" si="203"/>
        <v>406605.35198700242</v>
      </c>
      <c r="AW255" s="38">
        <f t="shared" si="203"/>
        <v>409794.2791574914</v>
      </c>
      <c r="AX255" s="38">
        <f t="shared" si="203"/>
        <v>413002.72160037234</v>
      </c>
      <c r="AY255" s="38">
        <f t="shared" ref="AY255:CD255" si="204">AY253-AX253</f>
        <v>416230.78657959774</v>
      </c>
      <c r="AZ255" s="38">
        <f t="shared" si="204"/>
        <v>419478.58191418089</v>
      </c>
      <c r="BA255" s="38">
        <f t="shared" si="204"/>
        <v>422746.21598094888</v>
      </c>
      <c r="BB255" s="38">
        <f t="shared" si="204"/>
        <v>426033.79771733657</v>
      </c>
      <c r="BC255" s="38">
        <f t="shared" si="204"/>
        <v>429341.43662417121</v>
      </c>
      <c r="BD255" s="38">
        <f t="shared" si="204"/>
        <v>432669.24276846275</v>
      </c>
      <c r="BE255" s="38">
        <f t="shared" si="204"/>
        <v>436017.32678623125</v>
      </c>
      <c r="BF255" s="38">
        <f t="shared" si="204"/>
        <v>439385.7998853568</v>
      </c>
      <c r="BG255" s="38">
        <f t="shared" si="204"/>
        <v>442774.77384838089</v>
      </c>
      <c r="BH255" s="38">
        <f t="shared" si="204"/>
        <v>446184.36103540286</v>
      </c>
      <c r="BI255" s="38">
        <f t="shared" si="204"/>
        <v>449614.67438694462</v>
      </c>
      <c r="BJ255" s="38">
        <f t="shared" si="204"/>
        <v>453065.82742680609</v>
      </c>
      <c r="BK255" s="38">
        <f t="shared" si="204"/>
        <v>456537.93426502496</v>
      </c>
      <c r="BL255" s="38">
        <f t="shared" si="204"/>
        <v>460031.10960071161</v>
      </c>
      <c r="BM255" s="38">
        <f t="shared" si="204"/>
        <v>463545.46872506663</v>
      </c>
      <c r="BN255" s="38">
        <f t="shared" si="204"/>
        <v>467081.12752424926</v>
      </c>
      <c r="BO255" s="38">
        <f t="shared" si="204"/>
        <v>470638.2024823688</v>
      </c>
      <c r="BP255" s="38">
        <f t="shared" si="204"/>
        <v>474216.81068445742</v>
      </c>
      <c r="BQ255" s="38">
        <f t="shared" si="204"/>
        <v>477817.06981942803</v>
      </c>
      <c r="BR255" s="38">
        <f t="shared" si="204"/>
        <v>481439.09818312526</v>
      </c>
      <c r="BS255" s="38">
        <f t="shared" si="204"/>
        <v>485083.01468127593</v>
      </c>
      <c r="BT255" s="38">
        <f t="shared" si="204"/>
        <v>488748.93883256987</v>
      </c>
      <c r="BU255" s="38">
        <f t="shared" si="204"/>
        <v>492436.99077166989</v>
      </c>
      <c r="BV255" s="38">
        <f t="shared" si="204"/>
        <v>496147.29125230387</v>
      </c>
      <c r="BW255" s="38">
        <f t="shared" si="204"/>
        <v>499879.9616502896</v>
      </c>
      <c r="BX255" s="38">
        <f t="shared" si="204"/>
        <v>503635.1239666827</v>
      </c>
      <c r="BY255" s="38">
        <f t="shared" si="204"/>
        <v>507412.90083081648</v>
      </c>
      <c r="BZ255" s="38">
        <f t="shared" si="204"/>
        <v>511213.41550347582</v>
      </c>
      <c r="CA255" s="38">
        <f t="shared" si="204"/>
        <v>106946.55654196069</v>
      </c>
      <c r="CB255" s="38">
        <f t="shared" si="204"/>
        <v>107392.16719421744</v>
      </c>
      <c r="CC255" s="38">
        <f t="shared" si="204"/>
        <v>107839.63455752656</v>
      </c>
      <c r="CD255" s="38">
        <f t="shared" si="204"/>
        <v>108288.96636818349</v>
      </c>
      <c r="CE255" s="38">
        <f t="shared" ref="CE255:CL255" si="205">CE253-CD253</f>
        <v>108740.17039471865</v>
      </c>
      <c r="CF255" s="38">
        <f t="shared" si="205"/>
        <v>109193.25443802401</v>
      </c>
      <c r="CG255" s="38">
        <f t="shared" si="205"/>
        <v>109648.22633152083</v>
      </c>
      <c r="CH255" s="38">
        <f t="shared" si="205"/>
        <v>110105.09394123405</v>
      </c>
      <c r="CI255" s="38">
        <f t="shared" si="205"/>
        <v>110563.86516598985</v>
      </c>
      <c r="CJ255" s="38">
        <f t="shared" si="205"/>
        <v>111024.5479375124</v>
      </c>
      <c r="CK255" s="38">
        <f t="shared" si="205"/>
        <v>111487.15022058412</v>
      </c>
      <c r="CL255" s="38">
        <f t="shared" si="205"/>
        <v>111951.68001317605</v>
      </c>
    </row>
    <row r="256" spans="2:90" x14ac:dyDescent="0.4">
      <c r="B256" s="184" t="str">
        <f>IFERROR(SUBSTITUTE(TRIM(LEFT(B249,SEARCH("-",B249)-1)),":",""),SUBSTITUTE(B249,":",""))</f>
        <v>TAM</v>
      </c>
      <c r="C256" s="31"/>
      <c r="D256" s="31" t="s">
        <v>771</v>
      </c>
      <c r="E256" s="31" t="s">
        <v>906</v>
      </c>
      <c r="F256" s="31"/>
      <c r="G256" s="31" t="s">
        <v>330</v>
      </c>
      <c r="H256" s="31"/>
      <c r="I256" s="73"/>
      <c r="J256" s="73"/>
      <c r="K256" s="58"/>
      <c r="L256" s="58"/>
      <c r="M256" s="58"/>
      <c r="N256" s="58"/>
      <c r="O256" s="58"/>
      <c r="P256" s="58"/>
      <c r="R256" s="33"/>
      <c r="S256" s="33"/>
      <c r="T256" s="33"/>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c r="BV256" s="33"/>
      <c r="BW256" s="33"/>
      <c r="BX256" s="33"/>
      <c r="BY256" s="33"/>
      <c r="BZ256" s="33"/>
      <c r="CA256" s="33"/>
      <c r="CB256" s="33"/>
      <c r="CC256" s="33"/>
      <c r="CD256" s="33"/>
      <c r="CE256" s="33"/>
      <c r="CF256" s="33"/>
      <c r="CG256" s="33"/>
      <c r="CH256" s="33"/>
      <c r="CI256" s="33"/>
      <c r="CJ256" s="33"/>
      <c r="CK256" s="33"/>
      <c r="CL256" s="33"/>
    </row>
    <row r="257" spans="2:90" x14ac:dyDescent="0.4">
      <c r="B257" s="231" t="str">
        <f>IFERROR(SUBSTITUTE(TRIM(MID(B249, SEARCH("-", B249) + 1, LEN(B249))),":",""),"no unit")</f>
        <v>no unit</v>
      </c>
      <c r="C257" s="31"/>
      <c r="D257" s="31" t="s">
        <v>771</v>
      </c>
      <c r="E257" s="31" t="s">
        <v>906</v>
      </c>
      <c r="F257" s="31"/>
      <c r="G257" s="31" t="s">
        <v>330</v>
      </c>
      <c r="H257" s="31"/>
      <c r="I257" s="73"/>
      <c r="J257" s="73"/>
      <c r="K257" s="58"/>
      <c r="L257" s="58"/>
      <c r="M257" s="58"/>
      <c r="N257" s="58"/>
      <c r="O257" s="58"/>
      <c r="P257" s="58"/>
      <c r="R257" s="33"/>
      <c r="S257" s="33"/>
      <c r="T257" s="33"/>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c r="BV257" s="33"/>
      <c r="BW257" s="33"/>
      <c r="BX257" s="33"/>
      <c r="BY257" s="33"/>
      <c r="BZ257" s="33"/>
      <c r="CA257" s="33"/>
      <c r="CB257" s="33"/>
      <c r="CC257" s="33"/>
      <c r="CD257" s="33"/>
      <c r="CE257" s="33"/>
      <c r="CF257" s="33"/>
      <c r="CG257" s="33"/>
      <c r="CH257" s="33"/>
      <c r="CI257" s="33"/>
      <c r="CJ257" s="33"/>
      <c r="CK257" s="33"/>
      <c r="CL257" s="33"/>
    </row>
    <row r="258" spans="2:90" x14ac:dyDescent="0.4">
      <c r="B258" s="130" t="s">
        <v>332</v>
      </c>
      <c r="C258" s="31"/>
      <c r="D258" s="31" t="s">
        <v>771</v>
      </c>
      <c r="E258" s="31" t="s">
        <v>906</v>
      </c>
      <c r="F258" s="31"/>
      <c r="G258" s="31" t="s">
        <v>330</v>
      </c>
      <c r="H258" s="31"/>
      <c r="I258" s="73"/>
      <c r="J258" s="73"/>
      <c r="K258" s="58"/>
      <c r="L258" s="58"/>
      <c r="M258" s="58"/>
      <c r="N258" s="58"/>
      <c r="O258" s="58"/>
      <c r="P258" s="58"/>
      <c r="R258" s="33"/>
    </row>
    <row r="259" spans="2:90" x14ac:dyDescent="0.4">
      <c r="B259" s="130" t="s">
        <v>331</v>
      </c>
      <c r="C259" s="31"/>
      <c r="D259" s="31" t="s">
        <v>771</v>
      </c>
      <c r="E259" s="31" t="s">
        <v>906</v>
      </c>
      <c r="F259" s="31"/>
      <c r="G259" s="31" t="s">
        <v>330</v>
      </c>
      <c r="H259" s="31"/>
      <c r="I259" s="73"/>
      <c r="J259" s="73"/>
      <c r="K259" s="58"/>
      <c r="L259" s="58"/>
      <c r="M259" s="58"/>
      <c r="N259" s="58"/>
      <c r="O259" s="58"/>
      <c r="P259" s="58"/>
      <c r="R259" s="33"/>
      <c r="S259" s="196" t="str">
        <f t="shared" ref="S259" si="206">ADDRESS(ROW(S255),COLUMN(S255),2)</f>
        <v>S$255</v>
      </c>
      <c r="T259" s="196" t="str">
        <f t="shared" ref="T259:AX259" si="207">ADDRESS(ROW(T255),COLUMN(T255),2)</f>
        <v>T$255</v>
      </c>
      <c r="U259" s="196" t="str">
        <f t="shared" si="207"/>
        <v>U$255</v>
      </c>
      <c r="V259" s="196" t="str">
        <f t="shared" si="207"/>
        <v>V$255</v>
      </c>
      <c r="W259" s="196" t="str">
        <f t="shared" si="207"/>
        <v>W$255</v>
      </c>
      <c r="X259" s="196" t="str">
        <f t="shared" si="207"/>
        <v>X$255</v>
      </c>
      <c r="Y259" s="196" t="str">
        <f t="shared" si="207"/>
        <v>Y$255</v>
      </c>
      <c r="Z259" s="196" t="str">
        <f t="shared" si="207"/>
        <v>Z$255</v>
      </c>
      <c r="AA259" s="196" t="str">
        <f t="shared" si="207"/>
        <v>AA$255</v>
      </c>
      <c r="AB259" s="196" t="str">
        <f t="shared" si="207"/>
        <v>AB$255</v>
      </c>
      <c r="AC259" s="196" t="str">
        <f t="shared" si="207"/>
        <v>AC$255</v>
      </c>
      <c r="AD259" s="196" t="str">
        <f t="shared" si="207"/>
        <v>AD$255</v>
      </c>
      <c r="AE259" s="196" t="str">
        <f t="shared" si="207"/>
        <v>AE$255</v>
      </c>
      <c r="AF259" s="196" t="str">
        <f t="shared" si="207"/>
        <v>AF$255</v>
      </c>
      <c r="AG259" s="196" t="str">
        <f t="shared" si="207"/>
        <v>AG$255</v>
      </c>
      <c r="AH259" s="196" t="str">
        <f t="shared" si="207"/>
        <v>AH$255</v>
      </c>
      <c r="AI259" s="196" t="str">
        <f t="shared" si="207"/>
        <v>AI$255</v>
      </c>
      <c r="AJ259" s="196" t="str">
        <f t="shared" si="207"/>
        <v>AJ$255</v>
      </c>
      <c r="AK259" s="196" t="str">
        <f t="shared" si="207"/>
        <v>AK$255</v>
      </c>
      <c r="AL259" s="196" t="str">
        <f t="shared" si="207"/>
        <v>AL$255</v>
      </c>
      <c r="AM259" s="196" t="str">
        <f t="shared" si="207"/>
        <v>AM$255</v>
      </c>
      <c r="AN259" s="196" t="str">
        <f t="shared" si="207"/>
        <v>AN$255</v>
      </c>
      <c r="AO259" s="196" t="str">
        <f t="shared" si="207"/>
        <v>AO$255</v>
      </c>
      <c r="AP259" s="196" t="str">
        <f t="shared" si="207"/>
        <v>AP$255</v>
      </c>
      <c r="AQ259" s="196" t="str">
        <f t="shared" si="207"/>
        <v>AQ$255</v>
      </c>
      <c r="AR259" s="196" t="str">
        <f t="shared" si="207"/>
        <v>AR$255</v>
      </c>
      <c r="AS259" s="196" t="str">
        <f t="shared" si="207"/>
        <v>AS$255</v>
      </c>
      <c r="AT259" s="196" t="str">
        <f t="shared" si="207"/>
        <v>AT$255</v>
      </c>
      <c r="AU259" s="196" t="str">
        <f t="shared" si="207"/>
        <v>AU$255</v>
      </c>
      <c r="AV259" s="196" t="str">
        <f t="shared" si="207"/>
        <v>AV$255</v>
      </c>
      <c r="AW259" s="196" t="str">
        <f t="shared" si="207"/>
        <v>AW$255</v>
      </c>
      <c r="AX259" s="196" t="str">
        <f t="shared" si="207"/>
        <v>AX$255</v>
      </c>
      <c r="AY259" s="196" t="str">
        <f t="shared" ref="AY259:CD259" si="208">ADDRESS(ROW(AY255),COLUMN(AY255),2)</f>
        <v>AY$255</v>
      </c>
      <c r="AZ259" s="196" t="str">
        <f t="shared" si="208"/>
        <v>AZ$255</v>
      </c>
      <c r="BA259" s="196" t="str">
        <f t="shared" si="208"/>
        <v>BA$255</v>
      </c>
      <c r="BB259" s="196" t="str">
        <f t="shared" si="208"/>
        <v>BB$255</v>
      </c>
      <c r="BC259" s="196" t="str">
        <f t="shared" si="208"/>
        <v>BC$255</v>
      </c>
      <c r="BD259" s="196" t="str">
        <f t="shared" si="208"/>
        <v>BD$255</v>
      </c>
      <c r="BE259" s="196" t="str">
        <f t="shared" si="208"/>
        <v>BE$255</v>
      </c>
      <c r="BF259" s="196" t="str">
        <f t="shared" si="208"/>
        <v>BF$255</v>
      </c>
      <c r="BG259" s="196" t="str">
        <f t="shared" si="208"/>
        <v>BG$255</v>
      </c>
      <c r="BH259" s="196" t="str">
        <f t="shared" si="208"/>
        <v>BH$255</v>
      </c>
      <c r="BI259" s="196" t="str">
        <f t="shared" si="208"/>
        <v>BI$255</v>
      </c>
      <c r="BJ259" s="196" t="str">
        <f t="shared" si="208"/>
        <v>BJ$255</v>
      </c>
      <c r="BK259" s="196" t="str">
        <f t="shared" si="208"/>
        <v>BK$255</v>
      </c>
      <c r="BL259" s="196" t="str">
        <f t="shared" si="208"/>
        <v>BL$255</v>
      </c>
      <c r="BM259" s="196" t="str">
        <f t="shared" si="208"/>
        <v>BM$255</v>
      </c>
      <c r="BN259" s="196" t="str">
        <f t="shared" si="208"/>
        <v>BN$255</v>
      </c>
      <c r="BO259" s="196" t="str">
        <f t="shared" si="208"/>
        <v>BO$255</v>
      </c>
      <c r="BP259" s="196" t="str">
        <f t="shared" si="208"/>
        <v>BP$255</v>
      </c>
      <c r="BQ259" s="196" t="str">
        <f t="shared" si="208"/>
        <v>BQ$255</v>
      </c>
      <c r="BR259" s="196" t="str">
        <f t="shared" si="208"/>
        <v>BR$255</v>
      </c>
      <c r="BS259" s="196" t="str">
        <f t="shared" si="208"/>
        <v>BS$255</v>
      </c>
      <c r="BT259" s="196" t="str">
        <f t="shared" si="208"/>
        <v>BT$255</v>
      </c>
      <c r="BU259" s="196" t="str">
        <f t="shared" si="208"/>
        <v>BU$255</v>
      </c>
      <c r="BV259" s="196" t="str">
        <f t="shared" si="208"/>
        <v>BV$255</v>
      </c>
      <c r="BW259" s="196" t="str">
        <f t="shared" si="208"/>
        <v>BW$255</v>
      </c>
      <c r="BX259" s="196" t="str">
        <f t="shared" si="208"/>
        <v>BX$255</v>
      </c>
      <c r="BY259" s="196" t="str">
        <f t="shared" si="208"/>
        <v>BY$255</v>
      </c>
      <c r="BZ259" s="196" t="str">
        <f t="shared" si="208"/>
        <v>BZ$255</v>
      </c>
      <c r="CA259" s="196" t="str">
        <f t="shared" si="208"/>
        <v>CA$255</v>
      </c>
      <c r="CB259" s="196" t="str">
        <f t="shared" si="208"/>
        <v>CB$255</v>
      </c>
      <c r="CC259" s="196" t="str">
        <f t="shared" si="208"/>
        <v>CC$255</v>
      </c>
      <c r="CD259" s="196" t="str">
        <f t="shared" si="208"/>
        <v>CD$255</v>
      </c>
      <c r="CE259" s="196" t="str">
        <f t="shared" ref="CE259:CK259" si="209">ADDRESS(ROW(CE255),COLUMN(CE255),2)</f>
        <v>CE$255</v>
      </c>
      <c r="CF259" s="196" t="str">
        <f t="shared" si="209"/>
        <v>CF$255</v>
      </c>
      <c r="CG259" s="196" t="str">
        <f t="shared" si="209"/>
        <v>CG$255</v>
      </c>
      <c r="CH259" s="196" t="str">
        <f t="shared" si="209"/>
        <v>CH$255</v>
      </c>
      <c r="CI259" s="196" t="str">
        <f t="shared" si="209"/>
        <v>CI$255</v>
      </c>
      <c r="CJ259" s="196" t="str">
        <f t="shared" si="209"/>
        <v>CJ$255</v>
      </c>
      <c r="CK259" s="196" t="str">
        <f t="shared" si="209"/>
        <v>CK$255</v>
      </c>
      <c r="CL259" s="196" t="str">
        <f t="shared" ref="CL259" si="210">ADDRESS(ROW(CL255),COLUMN(CL255),2)</f>
        <v>CL$255</v>
      </c>
    </row>
    <row r="260" spans="2:90" x14ac:dyDescent="0.4">
      <c r="B260" s="8" t="s">
        <v>485</v>
      </c>
      <c r="C260" s="12"/>
      <c r="D260" s="12" t="s">
        <v>771</v>
      </c>
      <c r="E260" s="12" t="s">
        <v>906</v>
      </c>
      <c r="F260" s="12"/>
      <c r="G260" s="12" t="s">
        <v>330</v>
      </c>
      <c r="H260" s="12"/>
      <c r="I260" s="60"/>
      <c r="J260" s="60"/>
      <c r="K260" s="15"/>
      <c r="L260" s="15"/>
      <c r="M260" s="15"/>
      <c r="N260" s="15"/>
      <c r="O260" s="15"/>
      <c r="P260" s="15"/>
      <c r="R260" s="15"/>
      <c r="S260" s="76"/>
      <c r="T260" s="76"/>
      <c r="U260" s="76"/>
      <c r="V260" s="76"/>
      <c r="W260" s="76"/>
      <c r="X260" s="76"/>
      <c r="Y260" s="76"/>
      <c r="Z260" s="76"/>
      <c r="AA260" s="76"/>
      <c r="AB260" s="76"/>
      <c r="AC260" s="76"/>
      <c r="AD260" s="76"/>
      <c r="AE260" s="76"/>
      <c r="AF260" s="76"/>
      <c r="AG260" s="76"/>
      <c r="AH260" s="76"/>
      <c r="AI260" s="76"/>
      <c r="AJ260" s="76"/>
      <c r="AK260" s="76"/>
      <c r="AL260" s="76"/>
      <c r="AM260" s="76"/>
      <c r="AN260" s="76"/>
      <c r="AO260" s="76"/>
      <c r="AP260" s="76"/>
      <c r="AQ260" s="76"/>
      <c r="AR260" s="76"/>
      <c r="AS260" s="76"/>
      <c r="AT260" s="76"/>
      <c r="AU260" s="76"/>
      <c r="AV260" s="76"/>
      <c r="AW260" s="76"/>
      <c r="AX260" s="76"/>
      <c r="AY260" s="76"/>
      <c r="AZ260" s="76"/>
      <c r="BA260" s="76"/>
      <c r="BB260" s="76"/>
      <c r="BC260" s="76"/>
      <c r="BD260" s="76"/>
      <c r="BE260" s="76"/>
      <c r="BF260" s="76"/>
      <c r="BG260" s="76"/>
      <c r="BH260" s="76"/>
      <c r="BI260" s="76"/>
      <c r="BJ260" s="76"/>
      <c r="BK260" s="76"/>
      <c r="BL260" s="76"/>
      <c r="BM260" s="76"/>
      <c r="BN260" s="76"/>
      <c r="BO260" s="76"/>
      <c r="BP260" s="76"/>
      <c r="BQ260" s="76"/>
      <c r="BR260" s="76"/>
      <c r="BS260" s="76"/>
      <c r="BT260" s="76"/>
      <c r="BU260" s="76"/>
      <c r="BV260" s="76"/>
      <c r="BW260" s="76"/>
      <c r="BX260" s="76"/>
      <c r="BY260" s="76"/>
      <c r="BZ260" s="76"/>
      <c r="CA260" s="76"/>
      <c r="CB260" s="76"/>
      <c r="CC260" s="76"/>
      <c r="CD260" s="76"/>
      <c r="CE260" s="76"/>
      <c r="CF260" s="76"/>
      <c r="CG260" s="76"/>
      <c r="CH260" s="76"/>
      <c r="CI260" s="76"/>
      <c r="CJ260" s="76"/>
      <c r="CK260" s="76"/>
      <c r="CL260" s="76"/>
    </row>
    <row r="261" spans="2:90" x14ac:dyDescent="0.4">
      <c r="B261" s="8" t="s">
        <v>491</v>
      </c>
      <c r="C261" s="12"/>
      <c r="D261" s="12" t="s">
        <v>771</v>
      </c>
      <c r="E261" s="12" t="s">
        <v>906</v>
      </c>
      <c r="F261" s="12"/>
      <c r="G261" s="12" t="s">
        <v>330</v>
      </c>
      <c r="H261" s="12"/>
      <c r="I261" s="60"/>
      <c r="J261" s="60"/>
      <c r="K261" s="15"/>
      <c r="L261" s="15"/>
      <c r="M261" s="15"/>
      <c r="N261" s="15"/>
      <c r="O261" s="15"/>
      <c r="P261" s="15"/>
      <c r="R261" s="15"/>
      <c r="S261" s="76"/>
      <c r="T261" s="76"/>
      <c r="U261" s="76"/>
      <c r="V261" s="76"/>
      <c r="W261" s="76"/>
      <c r="X261" s="76"/>
      <c r="Y261" s="76"/>
      <c r="Z261" s="76"/>
      <c r="AA261" s="76"/>
      <c r="AB261" s="76"/>
      <c r="AC261" s="76"/>
      <c r="AD261" s="76"/>
      <c r="AE261" s="76"/>
      <c r="AF261" s="76"/>
      <c r="AG261" s="76"/>
      <c r="AH261" s="76"/>
      <c r="AI261" s="76"/>
      <c r="AJ261" s="76"/>
      <c r="AK261" s="76"/>
      <c r="AL261" s="76"/>
      <c r="AM261" s="76"/>
      <c r="AN261" s="76"/>
      <c r="AO261" s="76"/>
      <c r="AP261" s="76"/>
      <c r="AQ261" s="76"/>
      <c r="AR261" s="76"/>
      <c r="AS261" s="76"/>
      <c r="AT261" s="76"/>
      <c r="AU261" s="76"/>
      <c r="AV261" s="76"/>
      <c r="AW261" s="76"/>
      <c r="AX261" s="76"/>
      <c r="AY261" s="76"/>
      <c r="AZ261" s="76"/>
      <c r="BA261" s="76"/>
      <c r="BB261" s="76"/>
      <c r="BC261" s="76"/>
      <c r="BD261" s="76"/>
      <c r="BE261" s="76"/>
      <c r="BF261" s="76"/>
      <c r="BG261" s="76"/>
      <c r="BH261" s="76"/>
      <c r="BI261" s="76"/>
      <c r="BJ261" s="76"/>
      <c r="BK261" s="76"/>
      <c r="BL261" s="76"/>
      <c r="BM261" s="76"/>
      <c r="BN261" s="76"/>
      <c r="BO261" s="76"/>
      <c r="BP261" s="76"/>
      <c r="BQ261" s="76"/>
      <c r="BR261" s="76"/>
      <c r="BS261" s="76"/>
      <c r="BT261" s="76"/>
      <c r="BU261" s="76"/>
      <c r="BV261" s="76"/>
      <c r="BW261" s="76"/>
      <c r="BX261" s="76"/>
      <c r="BY261" s="76"/>
      <c r="BZ261" s="76"/>
      <c r="CA261" s="76"/>
      <c r="CB261" s="76"/>
      <c r="CC261" s="76"/>
      <c r="CD261" s="76"/>
      <c r="CE261" s="76"/>
      <c r="CF261" s="76"/>
      <c r="CG261" s="76"/>
      <c r="CH261" s="76"/>
      <c r="CI261" s="76"/>
      <c r="CJ261" s="76"/>
      <c r="CK261" s="76"/>
      <c r="CL261" s="76"/>
    </row>
    <row r="262" spans="2:90" x14ac:dyDescent="0.4">
      <c r="B262" s="8" t="s">
        <v>461</v>
      </c>
      <c r="C262" s="12"/>
      <c r="D262" s="12" t="s">
        <v>771</v>
      </c>
      <c r="E262" s="12" t="s">
        <v>906</v>
      </c>
      <c r="F262" s="12"/>
      <c r="G262" s="12" t="s">
        <v>330</v>
      </c>
      <c r="H262" s="12"/>
      <c r="I262" s="60"/>
      <c r="J262" s="60"/>
      <c r="K262" s="15"/>
      <c r="L262" s="15"/>
      <c r="M262" s="15"/>
      <c r="N262" s="15"/>
      <c r="O262" s="15"/>
      <c r="P262" s="15"/>
      <c r="R262" s="15"/>
      <c r="S262" s="76"/>
      <c r="T262" s="76"/>
      <c r="U262" s="76"/>
      <c r="V262" s="76"/>
      <c r="W262" s="76"/>
      <c r="X262" s="76"/>
      <c r="Y262" s="76"/>
      <c r="Z262" s="76"/>
      <c r="AA262" s="76"/>
      <c r="AB262" s="76"/>
      <c r="AC262" s="76"/>
      <c r="AD262" s="76"/>
      <c r="AE262" s="76"/>
      <c r="AF262" s="76"/>
      <c r="AG262" s="76"/>
      <c r="AH262" s="76"/>
      <c r="AI262" s="76"/>
      <c r="AJ262" s="76"/>
      <c r="AK262" s="76"/>
      <c r="AL262" s="76"/>
      <c r="AM262" s="76"/>
      <c r="AN262" s="76"/>
      <c r="AO262" s="76"/>
      <c r="AP262" s="76"/>
      <c r="AQ262" s="76"/>
      <c r="AR262" s="76"/>
      <c r="AS262" s="76"/>
      <c r="AT262" s="76"/>
      <c r="AU262" s="76"/>
      <c r="AV262" s="76"/>
      <c r="AW262" s="76"/>
      <c r="AX262" s="76"/>
      <c r="AY262" s="76"/>
      <c r="AZ262" s="76"/>
      <c r="BA262" s="76"/>
      <c r="BB262" s="76"/>
      <c r="BC262" s="76"/>
      <c r="BD262" s="76"/>
      <c r="BE262" s="76"/>
      <c r="BF262" s="76"/>
      <c r="BG262" s="76"/>
      <c r="BH262" s="76"/>
      <c r="BI262" s="76"/>
      <c r="BJ262" s="76"/>
      <c r="BK262" s="76"/>
      <c r="BL262" s="76"/>
      <c r="BM262" s="76"/>
      <c r="BN262" s="76"/>
      <c r="BO262" s="76"/>
      <c r="BP262" s="76"/>
      <c r="BQ262" s="76"/>
      <c r="BR262" s="76"/>
      <c r="BS262" s="76"/>
      <c r="BT262" s="76"/>
      <c r="BU262" s="76"/>
      <c r="BV262" s="76"/>
      <c r="BW262" s="76"/>
      <c r="BX262" s="76"/>
      <c r="BY262" s="76"/>
      <c r="BZ262" s="76"/>
      <c r="CA262" s="76"/>
      <c r="CB262" s="76"/>
      <c r="CC262" s="76"/>
      <c r="CD262" s="76"/>
      <c r="CE262" s="76"/>
      <c r="CF262" s="76"/>
      <c r="CG262" s="76"/>
      <c r="CH262" s="76"/>
      <c r="CI262" s="76"/>
      <c r="CJ262" s="76"/>
      <c r="CK262" s="76"/>
      <c r="CL262" s="76"/>
    </row>
    <row r="263" spans="2:90" x14ac:dyDescent="0.4">
      <c r="B263" s="8" t="s">
        <v>462</v>
      </c>
      <c r="C263" s="12"/>
      <c r="D263" s="12" t="s">
        <v>771</v>
      </c>
      <c r="E263" s="12" t="s">
        <v>906</v>
      </c>
      <c r="F263" s="12"/>
      <c r="G263" s="12" t="s">
        <v>330</v>
      </c>
      <c r="H263" s="12"/>
      <c r="I263" s="60"/>
      <c r="J263" s="60"/>
      <c r="K263" s="15"/>
      <c r="L263" s="15"/>
      <c r="M263" s="15"/>
      <c r="N263" s="15"/>
      <c r="O263" s="15"/>
      <c r="P263" s="15"/>
      <c r="R263" s="15"/>
      <c r="S263" s="76"/>
      <c r="T263" s="76"/>
      <c r="U263" s="76"/>
      <c r="V263" s="76"/>
      <c r="W263" s="76"/>
      <c r="X263" s="76"/>
      <c r="Y263" s="76"/>
      <c r="Z263" s="76"/>
      <c r="AA263" s="76"/>
      <c r="AB263" s="76"/>
      <c r="AC263" s="76"/>
      <c r="AD263" s="76"/>
      <c r="AE263" s="76"/>
      <c r="AF263" s="76"/>
      <c r="AG263" s="76"/>
      <c r="AH263" s="76"/>
      <c r="AI263" s="76"/>
      <c r="AJ263" s="76"/>
      <c r="AK263" s="76"/>
      <c r="AL263" s="76"/>
      <c r="AM263" s="76"/>
      <c r="AN263" s="76"/>
      <c r="AO263" s="76"/>
      <c r="AP263" s="76"/>
      <c r="AQ263" s="76"/>
      <c r="AR263" s="76"/>
      <c r="AS263" s="76"/>
      <c r="AT263" s="76"/>
      <c r="AU263" s="76"/>
      <c r="AV263" s="76"/>
      <c r="AW263" s="76"/>
      <c r="AX263" s="76"/>
      <c r="AY263" s="76"/>
      <c r="AZ263" s="76"/>
      <c r="BA263" s="76"/>
      <c r="BB263" s="76"/>
      <c r="BC263" s="76"/>
      <c r="BD263" s="76"/>
      <c r="BE263" s="76"/>
      <c r="BF263" s="76"/>
      <c r="BG263" s="76"/>
      <c r="BH263" s="76"/>
      <c r="BI263" s="76"/>
      <c r="BJ263" s="76"/>
      <c r="BK263" s="76"/>
      <c r="BL263" s="76"/>
      <c r="BM263" s="76"/>
      <c r="BN263" s="76"/>
      <c r="BO263" s="76"/>
      <c r="BP263" s="76"/>
      <c r="BQ263" s="76"/>
      <c r="BR263" s="76"/>
      <c r="BS263" s="76"/>
      <c r="BT263" s="76"/>
      <c r="BU263" s="76"/>
      <c r="BV263" s="76"/>
      <c r="BW263" s="76"/>
      <c r="BX263" s="76"/>
      <c r="BY263" s="76"/>
      <c r="BZ263" s="76"/>
      <c r="CA263" s="76"/>
      <c r="CB263" s="76"/>
      <c r="CC263" s="76"/>
      <c r="CD263" s="76"/>
      <c r="CE263" s="76"/>
      <c r="CF263" s="76"/>
      <c r="CG263" s="76"/>
      <c r="CH263" s="76"/>
      <c r="CI263" s="76"/>
      <c r="CJ263" s="76"/>
      <c r="CK263" s="76"/>
      <c r="CL263" s="76"/>
    </row>
    <row r="264" spans="2:90" x14ac:dyDescent="0.4">
      <c r="B264" s="178" t="s">
        <v>457</v>
      </c>
      <c r="C264" s="179"/>
      <c r="D264" s="179"/>
      <c r="E264" s="179" t="s">
        <v>906</v>
      </c>
      <c r="F264" s="179"/>
      <c r="G264" s="179"/>
      <c r="H264" s="179"/>
      <c r="I264" s="180"/>
      <c r="J264" s="180"/>
      <c r="K264" s="181"/>
      <c r="L264" s="181"/>
      <c r="M264" s="181"/>
      <c r="N264" s="181"/>
      <c r="O264" s="181"/>
      <c r="P264" s="181"/>
      <c r="R264" s="182"/>
      <c r="S264" s="183"/>
      <c r="T264" s="183"/>
      <c r="U264" s="183"/>
      <c r="V264" s="183"/>
      <c r="W264" s="183"/>
      <c r="X264" s="183"/>
      <c r="Y264" s="183"/>
      <c r="Z264" s="183"/>
      <c r="AA264" s="183"/>
      <c r="AB264" s="183"/>
      <c r="AC264" s="183"/>
      <c r="AD264" s="183"/>
      <c r="AE264" s="183"/>
      <c r="AF264" s="183"/>
      <c r="AG264" s="183"/>
      <c r="AH264" s="183"/>
      <c r="AI264" s="183"/>
      <c r="AJ264" s="183"/>
      <c r="AK264" s="183"/>
      <c r="AL264" s="183"/>
      <c r="AM264" s="183"/>
      <c r="AN264" s="183"/>
      <c r="AO264" s="183"/>
      <c r="AP264" s="183"/>
      <c r="AQ264" s="183"/>
      <c r="AR264" s="183"/>
      <c r="AS264" s="183"/>
      <c r="AT264" s="183"/>
      <c r="AU264" s="183"/>
      <c r="AV264" s="183"/>
      <c r="AW264" s="183"/>
      <c r="AX264" s="183"/>
      <c r="AY264" s="183"/>
      <c r="AZ264" s="183"/>
      <c r="BA264" s="183"/>
      <c r="BB264" s="183"/>
      <c r="BC264" s="183"/>
      <c r="BD264" s="183"/>
      <c r="BE264" s="183"/>
      <c r="BF264" s="183"/>
      <c r="BG264" s="183"/>
      <c r="BH264" s="183"/>
      <c r="BI264" s="183"/>
      <c r="BJ264" s="183"/>
      <c r="BK264" s="183"/>
      <c r="BL264" s="183"/>
      <c r="BM264" s="183"/>
      <c r="BN264" s="183"/>
      <c r="BO264" s="183"/>
      <c r="BP264" s="183"/>
      <c r="BQ264" s="183"/>
      <c r="BR264" s="183"/>
      <c r="BS264" s="183"/>
      <c r="BT264" s="183"/>
      <c r="BU264" s="183"/>
      <c r="BV264" s="183"/>
      <c r="BW264" s="183"/>
      <c r="BX264" s="183"/>
      <c r="BY264" s="183"/>
      <c r="BZ264" s="183"/>
      <c r="CA264" s="183"/>
      <c r="CB264" s="183"/>
      <c r="CC264" s="183"/>
      <c r="CD264" s="183"/>
      <c r="CE264" s="183"/>
      <c r="CF264" s="183"/>
      <c r="CG264" s="183"/>
      <c r="CH264" s="183"/>
      <c r="CI264" s="183"/>
      <c r="CJ264" s="183"/>
      <c r="CK264" s="183"/>
      <c r="CL264" s="183"/>
    </row>
    <row r="265" spans="2:90" x14ac:dyDescent="0.4">
      <c r="B265" s="178" t="s">
        <v>472</v>
      </c>
      <c r="C265" s="179" t="s">
        <v>198</v>
      </c>
      <c r="D265" s="179"/>
      <c r="E265" s="179" t="s">
        <v>906</v>
      </c>
      <c r="F265" s="179"/>
      <c r="G265" s="179"/>
      <c r="H265" s="179"/>
      <c r="I265" s="180"/>
      <c r="J265" s="180"/>
      <c r="K265" s="181"/>
      <c r="L265" s="181"/>
      <c r="M265" s="181"/>
      <c r="N265" s="181"/>
      <c r="O265" s="181"/>
      <c r="P265" s="181"/>
      <c r="R265" s="182"/>
      <c r="S265" s="183"/>
      <c r="T265" s="183"/>
      <c r="U265" s="183"/>
      <c r="V265" s="183"/>
      <c r="W265" s="183"/>
      <c r="X265" s="183"/>
      <c r="Y265" s="183"/>
      <c r="Z265" s="183"/>
      <c r="AA265" s="183"/>
      <c r="AB265" s="183"/>
      <c r="AC265" s="183"/>
      <c r="AD265" s="183"/>
      <c r="AE265" s="183"/>
      <c r="AF265" s="183"/>
      <c r="AG265" s="183"/>
      <c r="AH265" s="183"/>
      <c r="AI265" s="183"/>
      <c r="AJ265" s="183"/>
      <c r="AK265" s="183"/>
      <c r="AL265" s="183"/>
      <c r="AM265" s="183"/>
      <c r="AN265" s="183"/>
      <c r="AO265" s="183"/>
      <c r="AP265" s="183"/>
      <c r="AQ265" s="183"/>
      <c r="AR265" s="183"/>
      <c r="AS265" s="183"/>
      <c r="AT265" s="183"/>
      <c r="AU265" s="183"/>
      <c r="AV265" s="183"/>
      <c r="AW265" s="183"/>
      <c r="AX265" s="183"/>
      <c r="AY265" s="183"/>
      <c r="AZ265" s="183"/>
      <c r="BA265" s="183"/>
      <c r="BB265" s="183"/>
      <c r="BC265" s="183"/>
      <c r="BD265" s="183"/>
      <c r="BE265" s="183"/>
      <c r="BF265" s="183"/>
      <c r="BG265" s="183"/>
      <c r="BH265" s="183"/>
      <c r="BI265" s="183"/>
      <c r="BJ265" s="183"/>
      <c r="BK265" s="183"/>
      <c r="BL265" s="183"/>
      <c r="BM265" s="183"/>
      <c r="BN265" s="183"/>
      <c r="BO265" s="183"/>
      <c r="BP265" s="183"/>
      <c r="BQ265" s="183"/>
      <c r="BR265" s="183"/>
      <c r="BS265" s="183"/>
      <c r="BT265" s="183"/>
      <c r="BU265" s="183"/>
      <c r="BV265" s="183"/>
      <c r="BW265" s="183"/>
      <c r="BX265" s="183"/>
      <c r="BY265" s="183"/>
      <c r="BZ265" s="183"/>
      <c r="CA265" s="183"/>
      <c r="CB265" s="183"/>
      <c r="CC265" s="183"/>
      <c r="CD265" s="183"/>
      <c r="CE265" s="183"/>
      <c r="CF265" s="183"/>
      <c r="CG265" s="183"/>
      <c r="CH265" s="183"/>
      <c r="CI265" s="183"/>
      <c r="CJ265" s="183"/>
      <c r="CK265" s="183"/>
      <c r="CL265" s="183"/>
    </row>
    <row r="266" spans="2:90" x14ac:dyDescent="0.4">
      <c r="B266" s="164"/>
      <c r="C266" s="31"/>
      <c r="D266" s="31"/>
      <c r="E266" s="31" t="s">
        <v>906</v>
      </c>
      <c r="F266" s="31"/>
      <c r="G266" s="31"/>
      <c r="H266" s="31"/>
      <c r="I266" s="73"/>
      <c r="J266" s="73"/>
      <c r="K266" s="39"/>
      <c r="L266" s="39"/>
      <c r="M266" s="39"/>
      <c r="N266" s="39"/>
      <c r="O266" s="39"/>
      <c r="P266" s="39"/>
      <c r="R266" s="38"/>
      <c r="S266" s="76"/>
      <c r="T266" s="76"/>
      <c r="U266" s="76"/>
      <c r="V266" s="76"/>
      <c r="W266" s="76"/>
      <c r="X266" s="76"/>
      <c r="Y266" s="76"/>
      <c r="Z266" s="76"/>
      <c r="AA266" s="76"/>
      <c r="AB266" s="76"/>
      <c r="AC266" s="76"/>
      <c r="AD266" s="76"/>
      <c r="AE266" s="76"/>
      <c r="AF266" s="76"/>
      <c r="AG266" s="76"/>
      <c r="AH266" s="76"/>
      <c r="AI266" s="76"/>
      <c r="AJ266" s="76"/>
      <c r="AK266" s="76"/>
      <c r="AL266" s="76"/>
      <c r="AM266" s="76"/>
      <c r="AN266" s="76"/>
      <c r="AO266" s="76"/>
      <c r="AP266" s="76"/>
      <c r="AQ266" s="76"/>
      <c r="AR266" s="76"/>
      <c r="AS266" s="76"/>
      <c r="AT266" s="76"/>
      <c r="AU266" s="76"/>
      <c r="AV266" s="76"/>
      <c r="AW266" s="76"/>
      <c r="AX266" s="76"/>
      <c r="AY266" s="76"/>
      <c r="AZ266" s="76"/>
      <c r="BA266" s="76"/>
      <c r="BB266" s="76"/>
      <c r="BC266" s="76"/>
      <c r="BD266" s="76"/>
      <c r="BE266" s="76"/>
      <c r="BF266" s="76"/>
      <c r="BG266" s="76"/>
      <c r="BH266" s="76"/>
      <c r="BI266" s="76"/>
      <c r="BJ266" s="76"/>
      <c r="BK266" s="76"/>
      <c r="BL266" s="76"/>
      <c r="BM266" s="76"/>
      <c r="BN266" s="76"/>
      <c r="BO266" s="76"/>
      <c r="BP266" s="76"/>
      <c r="BQ266" s="76"/>
      <c r="BR266" s="76"/>
      <c r="BS266" s="76"/>
      <c r="BT266" s="76"/>
      <c r="BU266" s="76"/>
      <c r="BV266" s="76"/>
      <c r="BW266" s="76"/>
      <c r="BX266" s="76"/>
      <c r="BY266" s="76"/>
      <c r="BZ266" s="76"/>
      <c r="CA266" s="76"/>
      <c r="CB266" s="76"/>
      <c r="CC266" s="76"/>
      <c r="CD266" s="76"/>
      <c r="CE266" s="76"/>
      <c r="CF266" s="76"/>
      <c r="CG266" s="76"/>
      <c r="CH266" s="76"/>
      <c r="CI266" s="76"/>
      <c r="CJ266" s="76"/>
      <c r="CK266" s="76"/>
      <c r="CL266" s="76"/>
    </row>
    <row r="267" spans="2:90" x14ac:dyDescent="0.4">
      <c r="E267" t="s">
        <v>906</v>
      </c>
    </row>
    <row r="268" spans="2:90" x14ac:dyDescent="0.4">
      <c r="E268" t="s">
        <v>906</v>
      </c>
    </row>
    <row r="269" spans="2:90" x14ac:dyDescent="0.4">
      <c r="E269" t="s">
        <v>906</v>
      </c>
    </row>
    <row r="270" spans="2:90" x14ac:dyDescent="0.4">
      <c r="E270" t="s">
        <v>906</v>
      </c>
    </row>
    <row r="271" spans="2:90" x14ac:dyDescent="0.4">
      <c r="E271" t="s">
        <v>906</v>
      </c>
    </row>
    <row r="272" spans="2:90" x14ac:dyDescent="0.4">
      <c r="E272" t="s">
        <v>906</v>
      </c>
    </row>
    <row r="273" spans="2:90" x14ac:dyDescent="0.4">
      <c r="E273" t="s">
        <v>906</v>
      </c>
    </row>
    <row r="274" spans="2:90" x14ac:dyDescent="0.4">
      <c r="E274" t="s">
        <v>906</v>
      </c>
    </row>
    <row r="275" spans="2:90" x14ac:dyDescent="0.4">
      <c r="E275" t="s">
        <v>906</v>
      </c>
    </row>
    <row r="276" spans="2:90" x14ac:dyDescent="0.4">
      <c r="E276" t="s">
        <v>906</v>
      </c>
    </row>
    <row r="277" spans="2:90" x14ac:dyDescent="0.4">
      <c r="E277" t="s">
        <v>906</v>
      </c>
    </row>
    <row r="278" spans="2:90" x14ac:dyDescent="0.4">
      <c r="E278" t="s">
        <v>906</v>
      </c>
    </row>
    <row r="279" spans="2:90" x14ac:dyDescent="0.4">
      <c r="B279" s="164"/>
      <c r="C279" s="31"/>
      <c r="D279" s="31"/>
      <c r="E279" s="31" t="s">
        <v>906</v>
      </c>
      <c r="F279" s="31"/>
      <c r="G279" s="31"/>
      <c r="H279" s="31"/>
      <c r="I279" s="73"/>
      <c r="J279" s="73"/>
      <c r="K279" s="39"/>
      <c r="L279" s="39"/>
      <c r="M279" s="39"/>
      <c r="N279" s="39"/>
      <c r="O279" s="39"/>
      <c r="P279" s="39"/>
      <c r="R279" s="38"/>
      <c r="S279" s="76"/>
      <c r="T279" s="76"/>
      <c r="U279" s="76"/>
      <c r="V279" s="76"/>
      <c r="W279" s="76"/>
      <c r="X279" s="76"/>
      <c r="Y279" s="76"/>
      <c r="Z279" s="76"/>
      <c r="AA279" s="76"/>
      <c r="AB279" s="76"/>
      <c r="AC279" s="76"/>
      <c r="AD279" s="76"/>
      <c r="AE279" s="76"/>
      <c r="AF279" s="76"/>
      <c r="AG279" s="76"/>
      <c r="AH279" s="76"/>
      <c r="AI279" s="76"/>
      <c r="AJ279" s="76"/>
      <c r="AK279" s="76"/>
      <c r="AL279" s="76"/>
      <c r="AM279" s="76"/>
      <c r="AN279" s="76"/>
      <c r="AO279" s="76"/>
      <c r="AP279" s="76"/>
      <c r="AQ279" s="76"/>
      <c r="AR279" s="76"/>
      <c r="AS279" s="76"/>
      <c r="AT279" s="76"/>
      <c r="AU279" s="76"/>
      <c r="AV279" s="76"/>
      <c r="AW279" s="76"/>
      <c r="AX279" s="76"/>
      <c r="AY279" s="76"/>
      <c r="AZ279" s="76"/>
      <c r="BA279" s="76"/>
      <c r="BB279" s="76"/>
      <c r="BC279" s="76"/>
      <c r="BD279" s="76"/>
      <c r="BE279" s="76"/>
      <c r="BF279" s="76"/>
      <c r="BG279" s="76"/>
      <c r="BH279" s="76"/>
      <c r="BI279" s="76"/>
      <c r="BJ279" s="76"/>
      <c r="BK279" s="76"/>
      <c r="BL279" s="76"/>
      <c r="BM279" s="76"/>
      <c r="BN279" s="76"/>
      <c r="BO279" s="76"/>
      <c r="BP279" s="76"/>
      <c r="BQ279" s="76"/>
      <c r="BR279" s="76"/>
      <c r="BS279" s="76"/>
      <c r="BT279" s="76"/>
      <c r="BU279" s="76"/>
      <c r="BV279" s="76"/>
      <c r="BW279" s="76"/>
      <c r="BX279" s="76"/>
      <c r="BY279" s="76"/>
      <c r="BZ279" s="76"/>
      <c r="CA279" s="76"/>
      <c r="CB279" s="76"/>
      <c r="CC279" s="76"/>
      <c r="CD279" s="76"/>
      <c r="CE279" s="76"/>
      <c r="CF279" s="76"/>
      <c r="CG279" s="76"/>
      <c r="CH279" s="76"/>
      <c r="CI279" s="76"/>
      <c r="CJ279" s="76"/>
      <c r="CK279" s="76"/>
      <c r="CL279" s="76"/>
    </row>
    <row r="280" spans="2:90" x14ac:dyDescent="0.4">
      <c r="B280" s="164"/>
      <c r="C280" s="31"/>
      <c r="D280" s="31"/>
      <c r="E280" s="31" t="s">
        <v>906</v>
      </c>
      <c r="F280" s="31"/>
      <c r="G280" s="31"/>
      <c r="H280" s="31"/>
      <c r="I280" s="73"/>
      <c r="J280" s="73"/>
      <c r="K280" s="39"/>
      <c r="L280" s="39"/>
      <c r="M280" s="39"/>
      <c r="N280" s="39"/>
      <c r="O280" s="39"/>
      <c r="P280" s="39"/>
      <c r="R280" s="38"/>
      <c r="S280" s="76"/>
      <c r="T280" s="76"/>
      <c r="U280" s="76"/>
      <c r="V280" s="76"/>
      <c r="W280" s="76"/>
      <c r="X280" s="76"/>
      <c r="Y280" s="76"/>
      <c r="Z280" s="76"/>
      <c r="AA280" s="76"/>
      <c r="AB280" s="76"/>
      <c r="AC280" s="76"/>
      <c r="AD280" s="76"/>
      <c r="AE280" s="76"/>
      <c r="AF280" s="76"/>
      <c r="AG280" s="76"/>
      <c r="AH280" s="76"/>
      <c r="AI280" s="76"/>
      <c r="AJ280" s="76"/>
      <c r="AK280" s="76"/>
      <c r="AL280" s="76"/>
      <c r="AM280" s="76"/>
      <c r="AN280" s="76"/>
      <c r="AO280" s="76"/>
      <c r="AP280" s="76"/>
      <c r="AQ280" s="76"/>
      <c r="AR280" s="76"/>
      <c r="AS280" s="76"/>
      <c r="AT280" s="76"/>
      <c r="AU280" s="76"/>
      <c r="AV280" s="76"/>
      <c r="AW280" s="76"/>
      <c r="AX280" s="76"/>
      <c r="AY280" s="76"/>
      <c r="AZ280" s="76"/>
      <c r="BA280" s="76"/>
      <c r="BB280" s="76"/>
      <c r="BC280" s="76"/>
      <c r="BD280" s="76"/>
      <c r="BE280" s="76"/>
      <c r="BF280" s="76"/>
      <c r="BG280" s="76"/>
      <c r="BH280" s="76"/>
      <c r="BI280" s="76"/>
      <c r="BJ280" s="76"/>
      <c r="BK280" s="76"/>
      <c r="BL280" s="76"/>
      <c r="BM280" s="76"/>
      <c r="BN280" s="76"/>
      <c r="BO280" s="76"/>
      <c r="BP280" s="76"/>
      <c r="BQ280" s="76"/>
      <c r="BR280" s="76"/>
      <c r="BS280" s="76"/>
      <c r="BT280" s="76"/>
      <c r="BU280" s="76"/>
      <c r="BV280" s="76"/>
      <c r="BW280" s="76"/>
      <c r="BX280" s="76"/>
      <c r="BY280" s="76"/>
      <c r="BZ280" s="76"/>
      <c r="CA280" s="76"/>
      <c r="CB280" s="76"/>
      <c r="CC280" s="76"/>
      <c r="CD280" s="76"/>
      <c r="CE280" s="76"/>
      <c r="CF280" s="76"/>
      <c r="CG280" s="76"/>
      <c r="CH280" s="76"/>
      <c r="CI280" s="76"/>
      <c r="CJ280" s="76"/>
      <c r="CK280" s="76"/>
      <c r="CL280" s="76"/>
    </row>
    <row r="281" spans="2:90" x14ac:dyDescent="0.4">
      <c r="B281" s="164"/>
      <c r="C281" s="31"/>
      <c r="D281" s="31"/>
      <c r="E281" s="31" t="s">
        <v>906</v>
      </c>
      <c r="F281" s="31"/>
      <c r="G281" s="31"/>
      <c r="H281" s="31"/>
      <c r="I281" s="73"/>
      <c r="J281" s="73"/>
      <c r="K281" s="39"/>
      <c r="L281" s="39"/>
      <c r="M281" s="39"/>
      <c r="N281" s="39"/>
      <c r="O281" s="39"/>
      <c r="P281" s="39"/>
      <c r="R281" s="38"/>
      <c r="S281" s="76"/>
      <c r="T281" s="76"/>
      <c r="U281" s="76"/>
      <c r="V281" s="76"/>
      <c r="W281" s="76"/>
      <c r="X281" s="76"/>
      <c r="Y281" s="76"/>
      <c r="Z281" s="76"/>
      <c r="AA281" s="76"/>
      <c r="AB281" s="76"/>
      <c r="AC281" s="76"/>
      <c r="AD281" s="76"/>
      <c r="AE281" s="76"/>
      <c r="AF281" s="76"/>
      <c r="AG281" s="76"/>
      <c r="AH281" s="76"/>
      <c r="AI281" s="76"/>
      <c r="AJ281" s="76"/>
      <c r="AK281" s="76"/>
      <c r="AL281" s="76"/>
      <c r="AM281" s="76"/>
      <c r="AN281" s="76"/>
      <c r="AO281" s="76"/>
      <c r="AP281" s="76"/>
      <c r="AQ281" s="76"/>
      <c r="AR281" s="76"/>
      <c r="AS281" s="76"/>
      <c r="AT281" s="76"/>
      <c r="AU281" s="76"/>
      <c r="AV281" s="76"/>
      <c r="AW281" s="76"/>
      <c r="AX281" s="76"/>
      <c r="AY281" s="76"/>
      <c r="AZ281" s="76"/>
      <c r="BA281" s="76"/>
      <c r="BB281" s="76"/>
      <c r="BC281" s="76"/>
      <c r="BD281" s="76"/>
      <c r="BE281" s="76"/>
      <c r="BF281" s="76"/>
      <c r="BG281" s="76"/>
      <c r="BH281" s="76"/>
      <c r="BI281" s="76"/>
      <c r="BJ281" s="76"/>
      <c r="BK281" s="76"/>
      <c r="BL281" s="76"/>
      <c r="BM281" s="76"/>
      <c r="BN281" s="76"/>
      <c r="BO281" s="76"/>
      <c r="BP281" s="76"/>
      <c r="BQ281" s="76"/>
      <c r="BR281" s="76"/>
      <c r="BS281" s="76"/>
      <c r="BT281" s="76"/>
      <c r="BU281" s="76"/>
      <c r="BV281" s="76"/>
      <c r="BW281" s="76"/>
      <c r="BX281" s="76"/>
      <c r="BY281" s="76"/>
      <c r="BZ281" s="76"/>
      <c r="CA281" s="76"/>
      <c r="CB281" s="76"/>
      <c r="CC281" s="76"/>
      <c r="CD281" s="76"/>
      <c r="CE281" s="76"/>
      <c r="CF281" s="76"/>
      <c r="CG281" s="76"/>
      <c r="CH281" s="76"/>
      <c r="CI281" s="76"/>
      <c r="CJ281" s="76"/>
      <c r="CK281" s="76"/>
      <c r="CL281" s="76"/>
    </row>
    <row r="282" spans="2:90" x14ac:dyDescent="0.4">
      <c r="B282" s="164"/>
      <c r="C282" s="31"/>
      <c r="D282" s="31"/>
      <c r="E282" s="31" t="s">
        <v>906</v>
      </c>
      <c r="F282" s="31"/>
      <c r="G282" s="31"/>
      <c r="H282" s="31"/>
      <c r="I282" s="73"/>
      <c r="J282" s="73"/>
      <c r="K282" s="39"/>
      <c r="L282" s="39"/>
      <c r="M282" s="39"/>
      <c r="N282" s="39"/>
      <c r="O282" s="39"/>
      <c r="P282" s="39"/>
      <c r="R282" s="38"/>
      <c r="S282" s="76"/>
      <c r="T282" s="76"/>
      <c r="U282" s="76"/>
      <c r="V282" s="76"/>
      <c r="W282" s="76"/>
      <c r="X282" s="76"/>
      <c r="Y282" s="76"/>
      <c r="Z282" s="76"/>
      <c r="AA282" s="76"/>
      <c r="AB282" s="76"/>
      <c r="AC282" s="76"/>
      <c r="AD282" s="76"/>
      <c r="AE282" s="76"/>
      <c r="AF282" s="76"/>
      <c r="AG282" s="76"/>
      <c r="AH282" s="76"/>
      <c r="AI282" s="76"/>
      <c r="AJ282" s="76"/>
      <c r="AK282" s="76"/>
      <c r="AL282" s="76"/>
      <c r="AM282" s="76"/>
      <c r="AN282" s="76"/>
      <c r="AO282" s="76"/>
      <c r="AP282" s="76"/>
      <c r="AQ282" s="76"/>
      <c r="AR282" s="76"/>
      <c r="AS282" s="76"/>
      <c r="AT282" s="76"/>
      <c r="AU282" s="76"/>
      <c r="AV282" s="76"/>
      <c r="AW282" s="76"/>
      <c r="AX282" s="76"/>
      <c r="AY282" s="76"/>
      <c r="AZ282" s="76"/>
      <c r="BA282" s="76"/>
      <c r="BB282" s="76"/>
      <c r="BC282" s="76"/>
      <c r="BD282" s="76"/>
      <c r="BE282" s="76"/>
      <c r="BF282" s="76"/>
      <c r="BG282" s="76"/>
      <c r="BH282" s="76"/>
      <c r="BI282" s="76"/>
      <c r="BJ282" s="76"/>
      <c r="BK282" s="76"/>
      <c r="BL282" s="76"/>
      <c r="BM282" s="76"/>
      <c r="BN282" s="76"/>
      <c r="BO282" s="76"/>
      <c r="BP282" s="76"/>
      <c r="BQ282" s="76"/>
      <c r="BR282" s="76"/>
      <c r="BS282" s="76"/>
      <c r="BT282" s="76"/>
      <c r="BU282" s="76"/>
      <c r="BV282" s="76"/>
      <c r="BW282" s="76"/>
      <c r="BX282" s="76"/>
      <c r="BY282" s="76"/>
      <c r="BZ282" s="76"/>
      <c r="CA282" s="76"/>
      <c r="CB282" s="76"/>
      <c r="CC282" s="76"/>
      <c r="CD282" s="76"/>
      <c r="CE282" s="76"/>
      <c r="CF282" s="76"/>
      <c r="CG282" s="76"/>
      <c r="CH282" s="76"/>
      <c r="CI282" s="76"/>
      <c r="CJ282" s="76"/>
      <c r="CK282" s="76"/>
      <c r="CL282" s="76"/>
    </row>
    <row r="283" spans="2:90" x14ac:dyDescent="0.4">
      <c r="B283" s="164"/>
      <c r="C283" s="31"/>
      <c r="D283" s="31"/>
      <c r="E283" s="31" t="s">
        <v>906</v>
      </c>
      <c r="F283" s="31"/>
      <c r="G283" s="31"/>
      <c r="H283" s="31"/>
      <c r="I283" s="73"/>
      <c r="J283" s="73"/>
      <c r="K283" s="39"/>
      <c r="L283" s="39"/>
      <c r="M283" s="39"/>
      <c r="N283" s="39"/>
      <c r="O283" s="39"/>
      <c r="P283" s="39"/>
      <c r="R283" s="38"/>
      <c r="S283" s="76"/>
      <c r="T283" s="76"/>
      <c r="U283" s="76"/>
      <c r="V283" s="76"/>
      <c r="W283" s="76"/>
      <c r="X283" s="76"/>
      <c r="Y283" s="76"/>
      <c r="Z283" s="76"/>
      <c r="AA283" s="76"/>
      <c r="AB283" s="76"/>
      <c r="AC283" s="76"/>
      <c r="AD283" s="76"/>
      <c r="AE283" s="76"/>
      <c r="AF283" s="76"/>
      <c r="AG283" s="76"/>
      <c r="AH283" s="76"/>
      <c r="AI283" s="76"/>
      <c r="AJ283" s="76"/>
      <c r="AK283" s="76"/>
      <c r="AL283" s="76"/>
      <c r="AM283" s="76"/>
      <c r="AN283" s="76"/>
      <c r="AO283" s="76"/>
      <c r="AP283" s="76"/>
      <c r="AQ283" s="76"/>
      <c r="AR283" s="76"/>
      <c r="AS283" s="76"/>
      <c r="AT283" s="76"/>
      <c r="AU283" s="76"/>
      <c r="AV283" s="76"/>
      <c r="AW283" s="76"/>
      <c r="AX283" s="76"/>
      <c r="AY283" s="76"/>
      <c r="AZ283" s="76"/>
      <c r="BA283" s="76"/>
      <c r="BB283" s="76"/>
      <c r="BC283" s="76"/>
      <c r="BD283" s="76"/>
      <c r="BE283" s="76"/>
      <c r="BF283" s="76"/>
      <c r="BG283" s="76"/>
      <c r="BH283" s="76"/>
      <c r="BI283" s="76"/>
      <c r="BJ283" s="76"/>
      <c r="BK283" s="76"/>
      <c r="BL283" s="76"/>
      <c r="BM283" s="76"/>
      <c r="BN283" s="76"/>
      <c r="BO283" s="76"/>
      <c r="BP283" s="76"/>
      <c r="BQ283" s="76"/>
      <c r="BR283" s="76"/>
      <c r="BS283" s="76"/>
      <c r="BT283" s="76"/>
      <c r="BU283" s="76"/>
      <c r="BV283" s="76"/>
      <c r="BW283" s="76"/>
      <c r="BX283" s="76"/>
      <c r="BY283" s="76"/>
      <c r="BZ283" s="76"/>
      <c r="CA283" s="76"/>
      <c r="CB283" s="76"/>
      <c r="CC283" s="76"/>
      <c r="CD283" s="76"/>
      <c r="CE283" s="76"/>
      <c r="CF283" s="76"/>
      <c r="CG283" s="76"/>
      <c r="CH283" s="76"/>
      <c r="CI283" s="76"/>
      <c r="CJ283" s="76"/>
      <c r="CK283" s="76"/>
      <c r="CL283" s="76"/>
    </row>
    <row r="284" spans="2:90" x14ac:dyDescent="0.4">
      <c r="B284" s="164"/>
      <c r="C284" s="31"/>
      <c r="D284" s="31"/>
      <c r="E284" s="31" t="s">
        <v>906</v>
      </c>
      <c r="F284" s="31"/>
      <c r="G284" s="31"/>
      <c r="H284" s="31"/>
      <c r="I284" s="73"/>
      <c r="J284" s="73"/>
      <c r="K284" s="39"/>
      <c r="L284" s="39"/>
      <c r="M284" s="39"/>
      <c r="N284" s="39"/>
      <c r="O284" s="39"/>
      <c r="P284" s="39"/>
      <c r="R284" s="38"/>
      <c r="S284" s="76"/>
      <c r="T284" s="76"/>
      <c r="U284" s="76"/>
      <c r="V284" s="76"/>
      <c r="W284" s="76"/>
      <c r="X284" s="76"/>
      <c r="Y284" s="76"/>
      <c r="Z284" s="76"/>
      <c r="AA284" s="76"/>
      <c r="AB284" s="76"/>
      <c r="AC284" s="76"/>
      <c r="AD284" s="76"/>
      <c r="AE284" s="76"/>
      <c r="AF284" s="76"/>
      <c r="AG284" s="76"/>
      <c r="AH284" s="76"/>
      <c r="AI284" s="76"/>
      <c r="AJ284" s="76"/>
      <c r="AK284" s="76"/>
      <c r="AL284" s="76"/>
      <c r="AM284" s="76"/>
      <c r="AN284" s="76"/>
      <c r="AO284" s="76"/>
      <c r="AP284" s="76"/>
      <c r="AQ284" s="76"/>
      <c r="AR284" s="76"/>
      <c r="AS284" s="76"/>
      <c r="AT284" s="76"/>
      <c r="AU284" s="76"/>
      <c r="AV284" s="76"/>
      <c r="AW284" s="76"/>
      <c r="AX284" s="76"/>
      <c r="AY284" s="76"/>
      <c r="AZ284" s="76"/>
      <c r="BA284" s="76"/>
      <c r="BB284" s="76"/>
      <c r="BC284" s="76"/>
      <c r="BD284" s="76"/>
      <c r="BE284" s="76"/>
      <c r="BF284" s="76"/>
      <c r="BG284" s="76"/>
      <c r="BH284" s="76"/>
      <c r="BI284" s="76"/>
      <c r="BJ284" s="76"/>
      <c r="BK284" s="76"/>
      <c r="BL284" s="76"/>
      <c r="BM284" s="76"/>
      <c r="BN284" s="76"/>
      <c r="BO284" s="76"/>
      <c r="BP284" s="76"/>
      <c r="BQ284" s="76"/>
      <c r="BR284" s="76"/>
      <c r="BS284" s="76"/>
      <c r="BT284" s="76"/>
      <c r="BU284" s="76"/>
      <c r="BV284" s="76"/>
      <c r="BW284" s="76"/>
      <c r="BX284" s="76"/>
      <c r="BY284" s="76"/>
      <c r="BZ284" s="76"/>
      <c r="CA284" s="76"/>
      <c r="CB284" s="76"/>
      <c r="CC284" s="76"/>
      <c r="CD284" s="76"/>
      <c r="CE284" s="76"/>
      <c r="CF284" s="76"/>
      <c r="CG284" s="76"/>
      <c r="CH284" s="76"/>
      <c r="CI284" s="76"/>
      <c r="CJ284" s="76"/>
      <c r="CK284" s="76"/>
      <c r="CL284" s="76"/>
    </row>
    <row r="285" spans="2:90" x14ac:dyDescent="0.4">
      <c r="B285" s="164"/>
      <c r="C285" s="31"/>
      <c r="D285" s="31"/>
      <c r="E285" s="31" t="s">
        <v>906</v>
      </c>
      <c r="F285" s="31"/>
      <c r="G285" s="31"/>
      <c r="H285" s="31"/>
      <c r="I285" s="73"/>
      <c r="J285" s="73"/>
      <c r="K285" s="39"/>
      <c r="L285" s="39"/>
      <c r="M285" s="39"/>
      <c r="N285" s="39"/>
      <c r="O285" s="39"/>
      <c r="P285" s="39"/>
      <c r="R285" s="38"/>
      <c r="S285" s="76"/>
      <c r="T285" s="76"/>
      <c r="U285" s="76"/>
      <c r="V285" s="76"/>
      <c r="W285" s="76"/>
      <c r="X285" s="76"/>
      <c r="Y285" s="76"/>
      <c r="Z285" s="76"/>
      <c r="AA285" s="76"/>
      <c r="AB285" s="76"/>
      <c r="AC285" s="76"/>
      <c r="AD285" s="76"/>
      <c r="AE285" s="76"/>
      <c r="AF285" s="76"/>
      <c r="AG285" s="76"/>
      <c r="AH285" s="76"/>
      <c r="AI285" s="76"/>
      <c r="AJ285" s="76"/>
      <c r="AK285" s="76"/>
      <c r="AL285" s="76"/>
      <c r="AM285" s="76"/>
      <c r="AN285" s="76"/>
      <c r="AO285" s="76"/>
      <c r="AP285" s="76"/>
      <c r="AQ285" s="76"/>
      <c r="AR285" s="76"/>
      <c r="AS285" s="76"/>
      <c r="AT285" s="76"/>
      <c r="AU285" s="76"/>
      <c r="AV285" s="76"/>
      <c r="AW285" s="76"/>
      <c r="AX285" s="76"/>
      <c r="AY285" s="76"/>
      <c r="AZ285" s="76"/>
      <c r="BA285" s="76"/>
      <c r="BB285" s="76"/>
      <c r="BC285" s="76"/>
      <c r="BD285" s="76"/>
      <c r="BE285" s="76"/>
      <c r="BF285" s="76"/>
      <c r="BG285" s="76"/>
      <c r="BH285" s="76"/>
      <c r="BI285" s="76"/>
      <c r="BJ285" s="76"/>
      <c r="BK285" s="76"/>
      <c r="BL285" s="76"/>
      <c r="BM285" s="76"/>
      <c r="BN285" s="76"/>
      <c r="BO285" s="76"/>
      <c r="BP285" s="76"/>
      <c r="BQ285" s="76"/>
      <c r="BR285" s="76"/>
      <c r="BS285" s="76"/>
      <c r="BT285" s="76"/>
      <c r="BU285" s="76"/>
      <c r="BV285" s="76"/>
      <c r="BW285" s="76"/>
      <c r="BX285" s="76"/>
      <c r="BY285" s="76"/>
      <c r="BZ285" s="76"/>
      <c r="CA285" s="76"/>
      <c r="CB285" s="76"/>
      <c r="CC285" s="76"/>
      <c r="CD285" s="76"/>
      <c r="CE285" s="76"/>
      <c r="CF285" s="76"/>
      <c r="CG285" s="76"/>
      <c r="CH285" s="76"/>
      <c r="CI285" s="76"/>
      <c r="CJ285" s="76"/>
      <c r="CK285" s="76"/>
      <c r="CL285" s="76"/>
    </row>
    <row r="286" spans="2:90" x14ac:dyDescent="0.4">
      <c r="B286" s="164"/>
      <c r="C286" s="31"/>
      <c r="D286" s="31"/>
      <c r="E286" s="31" t="s">
        <v>906</v>
      </c>
      <c r="F286" s="31"/>
      <c r="G286" s="31"/>
      <c r="H286" s="31"/>
      <c r="I286" s="73"/>
      <c r="J286" s="73"/>
      <c r="K286" s="39"/>
      <c r="L286" s="39"/>
      <c r="M286" s="39"/>
      <c r="N286" s="39"/>
      <c r="O286" s="39"/>
      <c r="P286" s="39"/>
      <c r="R286" s="38"/>
      <c r="S286" s="76"/>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row>
    <row r="287" spans="2:90" x14ac:dyDescent="0.4">
      <c r="B287" s="66" t="s">
        <v>409</v>
      </c>
      <c r="C287" s="22"/>
      <c r="D287" s="22" t="s">
        <v>259</v>
      </c>
      <c r="E287" s="22" t="s">
        <v>259</v>
      </c>
      <c r="F287" s="22" t="s">
        <v>410</v>
      </c>
      <c r="G287" s="22" t="s">
        <v>243</v>
      </c>
      <c r="H287" s="22"/>
      <c r="I287" s="279"/>
      <c r="J287" s="279"/>
      <c r="K287" s="22"/>
      <c r="L287" s="22"/>
      <c r="M287" s="22"/>
      <c r="N287" s="22"/>
      <c r="O287" s="22"/>
      <c r="P287" s="22"/>
      <c r="R287" s="66"/>
      <c r="S287" s="66"/>
      <c r="T287" s="66"/>
      <c r="U287" s="66"/>
      <c r="V287" s="66"/>
      <c r="W287" s="66"/>
      <c r="X287" s="66"/>
      <c r="Y287" s="66"/>
      <c r="Z287" s="66"/>
      <c r="AA287" s="66"/>
      <c r="AB287" s="66"/>
      <c r="AC287" s="66"/>
      <c r="AD287" s="66"/>
      <c r="AE287" s="66"/>
      <c r="AF287" s="66"/>
      <c r="AG287" s="66"/>
      <c r="AH287" s="66"/>
      <c r="AI287" s="66"/>
      <c r="AJ287" s="66"/>
      <c r="AK287" s="66"/>
      <c r="AL287" s="66"/>
      <c r="AM287" s="66"/>
      <c r="AN287" s="66"/>
      <c r="AO287" s="66"/>
      <c r="AP287" s="66"/>
      <c r="AQ287" s="66"/>
      <c r="AR287" s="66"/>
      <c r="AS287" s="66"/>
      <c r="AT287" s="66"/>
      <c r="AU287" s="66"/>
      <c r="AV287" s="66"/>
      <c r="AW287" s="66"/>
      <c r="AX287" s="66"/>
      <c r="AY287" s="66"/>
      <c r="AZ287" s="66"/>
      <c r="BA287" s="66"/>
      <c r="BB287" s="66"/>
      <c r="BC287" s="66"/>
      <c r="BD287" s="66"/>
      <c r="BE287" s="66"/>
      <c r="BF287" s="66"/>
      <c r="BG287" s="66"/>
      <c r="BH287" s="66"/>
      <c r="BI287" s="66"/>
      <c r="BJ287" s="66"/>
      <c r="BK287" s="66"/>
      <c r="BL287" s="66"/>
      <c r="BM287" s="66"/>
      <c r="BN287" s="66"/>
      <c r="BO287" s="66"/>
      <c r="BP287" s="66"/>
      <c r="BQ287" s="66"/>
      <c r="BR287" s="66"/>
      <c r="BS287" s="66"/>
      <c r="BT287" s="66"/>
      <c r="BU287" s="66"/>
      <c r="BV287" s="66"/>
      <c r="BW287" s="66"/>
      <c r="BX287" s="66"/>
      <c r="BY287" s="66"/>
      <c r="BZ287" s="66"/>
      <c r="CA287" s="66"/>
      <c r="CB287" s="66"/>
      <c r="CC287" s="66"/>
      <c r="CD287" s="66"/>
      <c r="CE287" s="66"/>
      <c r="CF287" s="66"/>
      <c r="CG287" s="66"/>
      <c r="CH287" s="66"/>
      <c r="CI287" s="66"/>
      <c r="CJ287" s="66"/>
      <c r="CK287" s="66"/>
      <c r="CL287" s="66"/>
    </row>
    <row r="288" spans="2:90" s="27" customFormat="1" x14ac:dyDescent="0.4">
      <c r="B288" s="275" t="str">
        <f>"Revenue -"&amp;SUBSTITUTE(B287,":","")</f>
        <v>Revenue -Revenue hard code</v>
      </c>
      <c r="C288" s="31" t="s">
        <v>198</v>
      </c>
      <c r="D288" s="31" t="s">
        <v>259</v>
      </c>
      <c r="E288" s="31" t="s">
        <v>906</v>
      </c>
      <c r="F288" s="31"/>
      <c r="G288" s="31" t="str">
        <f>E288</f>
        <v/>
      </c>
      <c r="H288" s="31"/>
      <c r="I288" s="73"/>
      <c r="J288" s="73"/>
      <c r="K288" s="295">
        <v>100000</v>
      </c>
      <c r="L288" s="295">
        <v>200000</v>
      </c>
      <c r="M288" s="295">
        <v>400000</v>
      </c>
      <c r="N288" s="295">
        <v>800000</v>
      </c>
      <c r="O288" s="295">
        <v>1600000</v>
      </c>
      <c r="P288" s="295">
        <v>3200000</v>
      </c>
      <c r="R288" s="33"/>
      <c r="S288" s="296" cm="1">
        <f t="array" ref="S288">INDEX($K:$P,ROW(),MATCH(S$3,$K$2:$P$2,0))/12</f>
        <v>8333.3333333333339</v>
      </c>
      <c r="T288" s="296" cm="1">
        <f t="array" ref="T288">INDEX($K:$P,ROW(),MATCH(T$3,$K$2:$P$2,0))/12</f>
        <v>8333.3333333333339</v>
      </c>
      <c r="U288" s="296" cm="1">
        <f t="array" ref="U288">INDEX($K:$P,ROW(),MATCH(U$3,$K$2:$P$2,0))/12</f>
        <v>8333.3333333333339</v>
      </c>
      <c r="V288" s="296" cm="1">
        <f t="array" ref="V288">INDEX($K:$P,ROW(),MATCH(V$3,$K$2:$P$2,0))/12</f>
        <v>8333.3333333333339</v>
      </c>
      <c r="W288" s="296" cm="1">
        <f t="array" ref="W288">INDEX($K:$P,ROW(),MATCH(W$3,$K$2:$P$2,0))/12</f>
        <v>8333.3333333333339</v>
      </c>
      <c r="X288" s="296" cm="1">
        <f t="array" ref="X288">INDEX($K:$P,ROW(),MATCH(X$3,$K$2:$P$2,0))/12</f>
        <v>8333.3333333333339</v>
      </c>
      <c r="Y288" s="296" cm="1">
        <f t="array" ref="Y288">INDEX($K:$P,ROW(),MATCH(Y$3,$K$2:$P$2,0))/12</f>
        <v>8333.3333333333339</v>
      </c>
      <c r="Z288" s="296" cm="1">
        <f t="array" ref="Z288">INDEX($K:$P,ROW(),MATCH(Z$3,$K$2:$P$2,0))/12</f>
        <v>8333.3333333333339</v>
      </c>
      <c r="AA288" s="296" cm="1">
        <f t="array" ref="AA288">INDEX($K:$P,ROW(),MATCH(AA$3,$K$2:$P$2,0))/12</f>
        <v>8333.3333333333339</v>
      </c>
      <c r="AB288" s="296" cm="1">
        <f t="array" ref="AB288">INDEX($K:$P,ROW(),MATCH(AB$3,$K$2:$P$2,0))/12</f>
        <v>8333.3333333333339</v>
      </c>
      <c r="AC288" s="296" cm="1">
        <f t="array" ref="AC288">INDEX($K:$P,ROW(),MATCH(AC$3,$K$2:$P$2,0))/12</f>
        <v>8333.3333333333339</v>
      </c>
      <c r="AD288" s="296" cm="1">
        <f t="array" ref="AD288">INDEX($K:$P,ROW(),MATCH(AD$3,$K$2:$P$2,0))/12</f>
        <v>8333.3333333333339</v>
      </c>
      <c r="AE288" s="296" cm="1">
        <f t="array" ref="AE288">INDEX($K:$P,ROW(),MATCH(AE$3,$K$2:$P$2,0))/12</f>
        <v>16666.666666666668</v>
      </c>
      <c r="AF288" s="296" cm="1">
        <f t="array" ref="AF288">INDEX($K:$P,ROW(),MATCH(AF$3,$K$2:$P$2,0))/12</f>
        <v>16666.666666666668</v>
      </c>
      <c r="AG288" s="296" cm="1">
        <f t="array" ref="AG288">INDEX($K:$P,ROW(),MATCH(AG$3,$K$2:$P$2,0))/12</f>
        <v>16666.666666666668</v>
      </c>
      <c r="AH288" s="296" cm="1">
        <f t="array" ref="AH288">INDEX($K:$P,ROW(),MATCH(AH$3,$K$2:$P$2,0))/12</f>
        <v>16666.666666666668</v>
      </c>
      <c r="AI288" s="296" cm="1">
        <f t="array" ref="AI288">INDEX($K:$P,ROW(),MATCH(AI$3,$K$2:$P$2,0))/12</f>
        <v>16666.666666666668</v>
      </c>
      <c r="AJ288" s="296" cm="1">
        <f t="array" ref="AJ288">INDEX($K:$P,ROW(),MATCH(AJ$3,$K$2:$P$2,0))/12</f>
        <v>16666.666666666668</v>
      </c>
      <c r="AK288" s="296" cm="1">
        <f t="array" ref="AK288">INDEX($K:$P,ROW(),MATCH(AK$3,$K$2:$P$2,0))/12</f>
        <v>16666.666666666668</v>
      </c>
      <c r="AL288" s="296" cm="1">
        <f t="array" ref="AL288">INDEX($K:$P,ROW(),MATCH(AL$3,$K$2:$P$2,0))/12</f>
        <v>16666.666666666668</v>
      </c>
      <c r="AM288" s="296" cm="1">
        <f t="array" ref="AM288">INDEX($K:$P,ROW(),MATCH(AM$3,$K$2:$P$2,0))/12</f>
        <v>16666.666666666668</v>
      </c>
      <c r="AN288" s="296" cm="1">
        <f t="array" ref="AN288">INDEX($K:$P,ROW(),MATCH(AN$3,$K$2:$P$2,0))/12</f>
        <v>16666.666666666668</v>
      </c>
      <c r="AO288" s="296" cm="1">
        <f t="array" ref="AO288">INDEX($K:$P,ROW(),MATCH(AO$3,$K$2:$P$2,0))/12</f>
        <v>16666.666666666668</v>
      </c>
      <c r="AP288" s="296" cm="1">
        <f t="array" ref="AP288">INDEX($K:$P,ROW(),MATCH(AP$3,$K$2:$P$2,0))/12</f>
        <v>16666.666666666668</v>
      </c>
      <c r="AQ288" s="296" cm="1">
        <f t="array" ref="AQ288">INDEX($K:$P,ROW(),MATCH(AQ$3,$K$2:$P$2,0))/12</f>
        <v>33333.333333333336</v>
      </c>
      <c r="AR288" s="296" cm="1">
        <f t="array" ref="AR288">INDEX($K:$P,ROW(),MATCH(AR$3,$K$2:$P$2,0))/12</f>
        <v>33333.333333333336</v>
      </c>
      <c r="AS288" s="296" cm="1">
        <f t="array" ref="AS288">INDEX($K:$P,ROW(),MATCH(AS$3,$K$2:$P$2,0))/12</f>
        <v>33333.333333333336</v>
      </c>
      <c r="AT288" s="296" cm="1">
        <f t="array" ref="AT288">INDEX($K:$P,ROW(),MATCH(AT$3,$K$2:$P$2,0))/12</f>
        <v>33333.333333333336</v>
      </c>
      <c r="AU288" s="296" cm="1">
        <f t="array" ref="AU288">INDEX($K:$P,ROW(),MATCH(AU$3,$K$2:$P$2,0))/12</f>
        <v>33333.333333333336</v>
      </c>
      <c r="AV288" s="296" cm="1">
        <f t="array" ref="AV288">INDEX($K:$P,ROW(),MATCH(AV$3,$K$2:$P$2,0))/12</f>
        <v>33333.333333333336</v>
      </c>
      <c r="AW288" s="296" cm="1">
        <f t="array" ref="AW288">INDEX($K:$P,ROW(),MATCH(AW$3,$K$2:$P$2,0))/12</f>
        <v>33333.333333333336</v>
      </c>
      <c r="AX288" s="296" cm="1">
        <f t="array" ref="AX288">INDEX($K:$P,ROW(),MATCH(AX$3,$K$2:$P$2,0))/12</f>
        <v>33333.333333333336</v>
      </c>
      <c r="AY288" s="296" cm="1">
        <f t="array" ref="AY288">INDEX($K:$P,ROW(),MATCH(AY$3,$K$2:$P$2,0))/12</f>
        <v>33333.333333333336</v>
      </c>
      <c r="AZ288" s="296" cm="1">
        <f t="array" ref="AZ288">INDEX($K:$P,ROW(),MATCH(AZ$3,$K$2:$P$2,0))/12</f>
        <v>33333.333333333336</v>
      </c>
      <c r="BA288" s="296" cm="1">
        <f t="array" ref="BA288">INDEX($K:$P,ROW(),MATCH(BA$3,$K$2:$P$2,0))/12</f>
        <v>33333.333333333336</v>
      </c>
      <c r="BB288" s="296" cm="1">
        <f t="array" ref="BB288">INDEX($K:$P,ROW(),MATCH(BB$3,$K$2:$P$2,0))/12</f>
        <v>33333.333333333336</v>
      </c>
      <c r="BC288" s="296" cm="1">
        <f t="array" ref="BC288">INDEX($K:$P,ROW(),MATCH(BC$3,$K$2:$P$2,0))/12</f>
        <v>66666.666666666672</v>
      </c>
      <c r="BD288" s="296" cm="1">
        <f t="array" ref="BD288">INDEX($K:$P,ROW(),MATCH(BD$3,$K$2:$P$2,0))/12</f>
        <v>66666.666666666672</v>
      </c>
      <c r="BE288" s="296" cm="1">
        <f t="array" ref="BE288">INDEX($K:$P,ROW(),MATCH(BE$3,$K$2:$P$2,0))/12</f>
        <v>66666.666666666672</v>
      </c>
      <c r="BF288" s="296" cm="1">
        <f t="array" ref="BF288">INDEX($K:$P,ROW(),MATCH(BF$3,$K$2:$P$2,0))/12</f>
        <v>66666.666666666672</v>
      </c>
      <c r="BG288" s="296" cm="1">
        <f t="array" ref="BG288">INDEX($K:$P,ROW(),MATCH(BG$3,$K$2:$P$2,0))/12</f>
        <v>66666.666666666672</v>
      </c>
      <c r="BH288" s="296" cm="1">
        <f t="array" ref="BH288">INDEX($K:$P,ROW(),MATCH(BH$3,$K$2:$P$2,0))/12</f>
        <v>66666.666666666672</v>
      </c>
      <c r="BI288" s="296" cm="1">
        <f t="array" ref="BI288">INDEX($K:$P,ROW(),MATCH(BI$3,$K$2:$P$2,0))/12</f>
        <v>66666.666666666672</v>
      </c>
      <c r="BJ288" s="296" cm="1">
        <f t="array" ref="BJ288">INDEX($K:$P,ROW(),MATCH(BJ$3,$K$2:$P$2,0))/12</f>
        <v>66666.666666666672</v>
      </c>
      <c r="BK288" s="296" cm="1">
        <f t="array" ref="BK288">INDEX($K:$P,ROW(),MATCH(BK$3,$K$2:$P$2,0))/12</f>
        <v>66666.666666666672</v>
      </c>
      <c r="BL288" s="296" cm="1">
        <f t="array" ref="BL288">INDEX($K:$P,ROW(),MATCH(BL$3,$K$2:$P$2,0))/12</f>
        <v>66666.666666666672</v>
      </c>
      <c r="BM288" s="296" cm="1">
        <f t="array" ref="BM288">INDEX($K:$P,ROW(),MATCH(BM$3,$K$2:$P$2,0))/12</f>
        <v>66666.666666666672</v>
      </c>
      <c r="BN288" s="296" cm="1">
        <f t="array" ref="BN288">INDEX($K:$P,ROW(),MATCH(BN$3,$K$2:$P$2,0))/12</f>
        <v>66666.666666666672</v>
      </c>
      <c r="BO288" s="296" cm="1">
        <f t="array" ref="BO288">INDEX($K:$P,ROW(),MATCH(BO$3,$K$2:$P$2,0))/12</f>
        <v>133333.33333333334</v>
      </c>
      <c r="BP288" s="296" cm="1">
        <f t="array" ref="BP288">INDEX($K:$P,ROW(),MATCH(BP$3,$K$2:$P$2,0))/12</f>
        <v>133333.33333333334</v>
      </c>
      <c r="BQ288" s="296" cm="1">
        <f t="array" ref="BQ288">INDEX($K:$P,ROW(),MATCH(BQ$3,$K$2:$P$2,0))/12</f>
        <v>133333.33333333334</v>
      </c>
      <c r="BR288" s="296" cm="1">
        <f t="array" ref="BR288">INDEX($K:$P,ROW(),MATCH(BR$3,$K$2:$P$2,0))/12</f>
        <v>133333.33333333334</v>
      </c>
      <c r="BS288" s="296" cm="1">
        <f t="array" ref="BS288">INDEX($K:$P,ROW(),MATCH(BS$3,$K$2:$P$2,0))/12</f>
        <v>133333.33333333334</v>
      </c>
      <c r="BT288" s="296" cm="1">
        <f t="array" ref="BT288">INDEX($K:$P,ROW(),MATCH(BT$3,$K$2:$P$2,0))/12</f>
        <v>133333.33333333334</v>
      </c>
      <c r="BU288" s="296" cm="1">
        <f t="array" ref="BU288">INDEX($K:$P,ROW(),MATCH(BU$3,$K$2:$P$2,0))/12</f>
        <v>133333.33333333334</v>
      </c>
      <c r="BV288" s="296" cm="1">
        <f t="array" ref="BV288">INDEX($K:$P,ROW(),MATCH(BV$3,$K$2:$P$2,0))/12</f>
        <v>133333.33333333334</v>
      </c>
      <c r="BW288" s="296" cm="1">
        <f t="array" ref="BW288">INDEX($K:$P,ROW(),MATCH(BW$3,$K$2:$P$2,0))/12</f>
        <v>133333.33333333334</v>
      </c>
      <c r="BX288" s="296" cm="1">
        <f t="array" ref="BX288">INDEX($K:$P,ROW(),MATCH(BX$3,$K$2:$P$2,0))/12</f>
        <v>133333.33333333334</v>
      </c>
      <c r="BY288" s="296" cm="1">
        <f t="array" ref="BY288">INDEX($K:$P,ROW(),MATCH(BY$3,$K$2:$P$2,0))/12</f>
        <v>133333.33333333334</v>
      </c>
      <c r="BZ288" s="296" cm="1">
        <f t="array" ref="BZ288">INDEX($K:$P,ROW(),MATCH(BZ$3,$K$2:$P$2,0))/12</f>
        <v>133333.33333333334</v>
      </c>
      <c r="CA288" s="296" cm="1">
        <f t="array" ref="CA288">INDEX($K:$P,ROW(),MATCH(CA$3,$K$2:$P$2,0))/12</f>
        <v>266666.66666666669</v>
      </c>
      <c r="CB288" s="296" cm="1">
        <f t="array" ref="CB288">INDEX($K:$P,ROW(),MATCH(CB$3,$K$2:$P$2,0))/12</f>
        <v>266666.66666666669</v>
      </c>
      <c r="CC288" s="296" cm="1">
        <f t="array" ref="CC288">INDEX($K:$P,ROW(),MATCH(CC$3,$K$2:$P$2,0))/12</f>
        <v>266666.66666666669</v>
      </c>
      <c r="CD288" s="296" cm="1">
        <f t="array" ref="CD288">INDEX($K:$P,ROW(),MATCH(CD$3,$K$2:$P$2,0))/12</f>
        <v>266666.66666666669</v>
      </c>
      <c r="CE288" s="296" cm="1">
        <f t="array" ref="CE288">INDEX($K:$P,ROW(),MATCH(CE$3,$K$2:$P$2,0))/12</f>
        <v>266666.66666666669</v>
      </c>
      <c r="CF288" s="296" cm="1">
        <f t="array" ref="CF288">INDEX($K:$P,ROW(),MATCH(CF$3,$K$2:$P$2,0))/12</f>
        <v>266666.66666666669</v>
      </c>
      <c r="CG288" s="296" cm="1">
        <f t="array" ref="CG288">INDEX($K:$P,ROW(),MATCH(CG$3,$K$2:$P$2,0))/12</f>
        <v>266666.66666666669</v>
      </c>
      <c r="CH288" s="296" cm="1">
        <f t="array" ref="CH288">INDEX($K:$P,ROW(),MATCH(CH$3,$K$2:$P$2,0))/12</f>
        <v>266666.66666666669</v>
      </c>
      <c r="CI288" s="296" cm="1">
        <f t="array" ref="CI288">INDEX($K:$P,ROW(),MATCH(CI$3,$K$2:$P$2,0))/12</f>
        <v>266666.66666666669</v>
      </c>
      <c r="CJ288" s="296" cm="1">
        <f t="array" ref="CJ288">INDEX($K:$P,ROW(),MATCH(CJ$3,$K$2:$P$2,0))/12</f>
        <v>266666.66666666669</v>
      </c>
      <c r="CK288" s="296" cm="1">
        <f t="array" ref="CK288">INDEX($K:$P,ROW(),MATCH(CK$3,$K$2:$P$2,0))/12</f>
        <v>266666.66666666669</v>
      </c>
      <c r="CL288" s="296" cm="1">
        <f t="array" ref="CL288">INDEX($K:$P,ROW(),MATCH(CL$3,$K$2:$P$2,0))/12</f>
        <v>266666.66666666669</v>
      </c>
    </row>
    <row r="289" spans="2:90" x14ac:dyDescent="0.4">
      <c r="B289" s="184" t="str">
        <f>IFERROR(SUBSTITUTE(TRIM(LEFT(B287,SEARCH("-",B287)-1)),":",""),SUBSTITUTE(B287,":",""))</f>
        <v>Revenue hard code</v>
      </c>
      <c r="C289" s="31"/>
      <c r="D289" s="31" t="s">
        <v>259</v>
      </c>
      <c r="E289" s="31" t="s">
        <v>906</v>
      </c>
      <c r="F289" s="31"/>
      <c r="G289" s="31" t="s">
        <v>330</v>
      </c>
      <c r="H289" s="31"/>
      <c r="I289" s="73"/>
      <c r="J289" s="73"/>
      <c r="K289" s="58"/>
      <c r="L289" s="58"/>
      <c r="M289" s="58"/>
      <c r="N289" s="58"/>
      <c r="O289" s="58"/>
      <c r="P289" s="58"/>
      <c r="R289" s="33"/>
      <c r="S289" s="33"/>
      <c r="T289" s="33"/>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c r="BV289" s="33"/>
      <c r="BW289" s="33"/>
      <c r="BX289" s="33"/>
      <c r="BY289" s="33"/>
      <c r="BZ289" s="33"/>
      <c r="CA289" s="33"/>
      <c r="CB289" s="33"/>
      <c r="CC289" s="33"/>
      <c r="CD289" s="33"/>
      <c r="CE289" s="33"/>
      <c r="CF289" s="33"/>
      <c r="CG289" s="33"/>
      <c r="CH289" s="33"/>
      <c r="CI289" s="33"/>
      <c r="CJ289" s="33"/>
      <c r="CK289" s="33"/>
      <c r="CL289" s="33"/>
    </row>
    <row r="290" spans="2:90" x14ac:dyDescent="0.4">
      <c r="B290" s="231" t="str">
        <f>IFERROR(SUBSTITUTE(TRIM(MID(B287, SEARCH("-", B287) + 1, LEN(B287))),":",""),"no unit")</f>
        <v>no unit</v>
      </c>
      <c r="C290" s="31"/>
      <c r="D290" s="31" t="s">
        <v>259</v>
      </c>
      <c r="E290" s="31" t="s">
        <v>906</v>
      </c>
      <c r="F290" s="31"/>
      <c r="G290" s="31" t="s">
        <v>330</v>
      </c>
      <c r="H290" s="31"/>
      <c r="I290" s="73"/>
      <c r="J290" s="73"/>
      <c r="K290" s="58"/>
      <c r="L290" s="58"/>
      <c r="M290" s="58"/>
      <c r="N290" s="58"/>
      <c r="O290" s="58"/>
      <c r="P290" s="58"/>
      <c r="R290" s="33"/>
      <c r="S290" s="33"/>
      <c r="T290" s="33"/>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c r="BV290" s="33"/>
      <c r="BW290" s="33"/>
      <c r="BX290" s="33"/>
      <c r="BY290" s="33"/>
      <c r="BZ290" s="33"/>
      <c r="CA290" s="33"/>
      <c r="CB290" s="33"/>
      <c r="CC290" s="33"/>
      <c r="CD290" s="33"/>
      <c r="CE290" s="33"/>
      <c r="CF290" s="33"/>
      <c r="CG290" s="33"/>
      <c r="CH290" s="33"/>
      <c r="CI290" s="33"/>
      <c r="CJ290" s="33"/>
      <c r="CK290" s="33"/>
      <c r="CL290" s="33"/>
    </row>
    <row r="291" spans="2:90" x14ac:dyDescent="0.4">
      <c r="B291" s="130" t="s">
        <v>332</v>
      </c>
      <c r="C291" s="31"/>
      <c r="D291" s="31" t="s">
        <v>259</v>
      </c>
      <c r="E291" s="31" t="s">
        <v>906</v>
      </c>
      <c r="F291" s="31"/>
      <c r="G291" s="31" t="s">
        <v>330</v>
      </c>
      <c r="H291" s="31"/>
      <c r="I291" s="73"/>
      <c r="J291" s="73"/>
      <c r="K291" s="58"/>
      <c r="L291" s="58"/>
      <c r="M291" s="58"/>
      <c r="N291" s="58"/>
      <c r="O291" s="58"/>
      <c r="P291" s="58"/>
      <c r="R291" s="196" t="str">
        <f t="shared" ref="R291:S291" si="211">ADDRESS(ROW(R288),COLUMN(R288),2)</f>
        <v>R$288</v>
      </c>
      <c r="S291" s="196" t="str">
        <f t="shared" si="211"/>
        <v>S$288</v>
      </c>
      <c r="T291" s="196" t="str">
        <f t="shared" ref="T291:AX291" si="212">ADDRESS(ROW(T288),COLUMN(T288),2)</f>
        <v>T$288</v>
      </c>
      <c r="U291" s="196" t="str">
        <f t="shared" si="212"/>
        <v>U$288</v>
      </c>
      <c r="V291" s="196" t="str">
        <f t="shared" si="212"/>
        <v>V$288</v>
      </c>
      <c r="W291" s="196" t="str">
        <f t="shared" si="212"/>
        <v>W$288</v>
      </c>
      <c r="X291" s="196" t="str">
        <f t="shared" si="212"/>
        <v>X$288</v>
      </c>
      <c r="Y291" s="196" t="str">
        <f t="shared" si="212"/>
        <v>Y$288</v>
      </c>
      <c r="Z291" s="196" t="str">
        <f t="shared" si="212"/>
        <v>Z$288</v>
      </c>
      <c r="AA291" s="196" t="str">
        <f t="shared" si="212"/>
        <v>AA$288</v>
      </c>
      <c r="AB291" s="196" t="str">
        <f t="shared" si="212"/>
        <v>AB$288</v>
      </c>
      <c r="AC291" s="196" t="str">
        <f t="shared" si="212"/>
        <v>AC$288</v>
      </c>
      <c r="AD291" s="196" t="str">
        <f t="shared" si="212"/>
        <v>AD$288</v>
      </c>
      <c r="AE291" s="196" t="str">
        <f t="shared" si="212"/>
        <v>AE$288</v>
      </c>
      <c r="AF291" s="196" t="str">
        <f t="shared" si="212"/>
        <v>AF$288</v>
      </c>
      <c r="AG291" s="196" t="str">
        <f t="shared" si="212"/>
        <v>AG$288</v>
      </c>
      <c r="AH291" s="196" t="str">
        <f t="shared" si="212"/>
        <v>AH$288</v>
      </c>
      <c r="AI291" s="196" t="str">
        <f t="shared" si="212"/>
        <v>AI$288</v>
      </c>
      <c r="AJ291" s="196" t="str">
        <f t="shared" si="212"/>
        <v>AJ$288</v>
      </c>
      <c r="AK291" s="196" t="str">
        <f t="shared" si="212"/>
        <v>AK$288</v>
      </c>
      <c r="AL291" s="196" t="str">
        <f t="shared" si="212"/>
        <v>AL$288</v>
      </c>
      <c r="AM291" s="196" t="str">
        <f t="shared" si="212"/>
        <v>AM$288</v>
      </c>
      <c r="AN291" s="196" t="str">
        <f t="shared" si="212"/>
        <v>AN$288</v>
      </c>
      <c r="AO291" s="196" t="str">
        <f t="shared" si="212"/>
        <v>AO$288</v>
      </c>
      <c r="AP291" s="196" t="str">
        <f t="shared" si="212"/>
        <v>AP$288</v>
      </c>
      <c r="AQ291" s="196" t="str">
        <f t="shared" si="212"/>
        <v>AQ$288</v>
      </c>
      <c r="AR291" s="196" t="str">
        <f t="shared" si="212"/>
        <v>AR$288</v>
      </c>
      <c r="AS291" s="196" t="str">
        <f t="shared" si="212"/>
        <v>AS$288</v>
      </c>
      <c r="AT291" s="196" t="str">
        <f t="shared" si="212"/>
        <v>AT$288</v>
      </c>
      <c r="AU291" s="196" t="str">
        <f t="shared" si="212"/>
        <v>AU$288</v>
      </c>
      <c r="AV291" s="196" t="str">
        <f t="shared" si="212"/>
        <v>AV$288</v>
      </c>
      <c r="AW291" s="196" t="str">
        <f t="shared" si="212"/>
        <v>AW$288</v>
      </c>
      <c r="AX291" s="196" t="str">
        <f t="shared" si="212"/>
        <v>AX$288</v>
      </c>
      <c r="AY291" s="196" t="str">
        <f t="shared" ref="AY291:CD291" si="213">ADDRESS(ROW(AY288),COLUMN(AY288),2)</f>
        <v>AY$288</v>
      </c>
      <c r="AZ291" s="196" t="str">
        <f t="shared" si="213"/>
        <v>AZ$288</v>
      </c>
      <c r="BA291" s="196" t="str">
        <f t="shared" si="213"/>
        <v>BA$288</v>
      </c>
      <c r="BB291" s="196" t="str">
        <f t="shared" si="213"/>
        <v>BB$288</v>
      </c>
      <c r="BC291" s="196" t="str">
        <f t="shared" si="213"/>
        <v>BC$288</v>
      </c>
      <c r="BD291" s="196" t="str">
        <f t="shared" si="213"/>
        <v>BD$288</v>
      </c>
      <c r="BE291" s="196" t="str">
        <f t="shared" si="213"/>
        <v>BE$288</v>
      </c>
      <c r="BF291" s="196" t="str">
        <f t="shared" si="213"/>
        <v>BF$288</v>
      </c>
      <c r="BG291" s="196" t="str">
        <f t="shared" si="213"/>
        <v>BG$288</v>
      </c>
      <c r="BH291" s="196" t="str">
        <f t="shared" si="213"/>
        <v>BH$288</v>
      </c>
      <c r="BI291" s="196" t="str">
        <f t="shared" si="213"/>
        <v>BI$288</v>
      </c>
      <c r="BJ291" s="196" t="str">
        <f t="shared" si="213"/>
        <v>BJ$288</v>
      </c>
      <c r="BK291" s="196" t="str">
        <f t="shared" si="213"/>
        <v>BK$288</v>
      </c>
      <c r="BL291" s="196" t="str">
        <f t="shared" si="213"/>
        <v>BL$288</v>
      </c>
      <c r="BM291" s="196" t="str">
        <f t="shared" si="213"/>
        <v>BM$288</v>
      </c>
      <c r="BN291" s="196" t="str">
        <f t="shared" si="213"/>
        <v>BN$288</v>
      </c>
      <c r="BO291" s="196" t="str">
        <f t="shared" si="213"/>
        <v>BO$288</v>
      </c>
      <c r="BP291" s="196" t="str">
        <f t="shared" si="213"/>
        <v>BP$288</v>
      </c>
      <c r="BQ291" s="196" t="str">
        <f t="shared" si="213"/>
        <v>BQ$288</v>
      </c>
      <c r="BR291" s="196" t="str">
        <f t="shared" si="213"/>
        <v>BR$288</v>
      </c>
      <c r="BS291" s="196" t="str">
        <f t="shared" si="213"/>
        <v>BS$288</v>
      </c>
      <c r="BT291" s="196" t="str">
        <f t="shared" si="213"/>
        <v>BT$288</v>
      </c>
      <c r="BU291" s="196" t="str">
        <f t="shared" si="213"/>
        <v>BU$288</v>
      </c>
      <c r="BV291" s="196" t="str">
        <f t="shared" si="213"/>
        <v>BV$288</v>
      </c>
      <c r="BW291" s="196" t="str">
        <f t="shared" si="213"/>
        <v>BW$288</v>
      </c>
      <c r="BX291" s="196" t="str">
        <f t="shared" si="213"/>
        <v>BX$288</v>
      </c>
      <c r="BY291" s="196" t="str">
        <f t="shared" si="213"/>
        <v>BY$288</v>
      </c>
      <c r="BZ291" s="196" t="str">
        <f t="shared" si="213"/>
        <v>BZ$288</v>
      </c>
      <c r="CA291" s="196" t="str">
        <f t="shared" si="213"/>
        <v>CA$288</v>
      </c>
      <c r="CB291" s="196" t="str">
        <f t="shared" si="213"/>
        <v>CB$288</v>
      </c>
      <c r="CC291" s="196" t="str">
        <f t="shared" si="213"/>
        <v>CC$288</v>
      </c>
      <c r="CD291" s="196" t="str">
        <f t="shared" si="213"/>
        <v>CD$288</v>
      </c>
      <c r="CE291" s="196" t="str">
        <f t="shared" ref="CE291:CK291" si="214">ADDRESS(ROW(CE288),COLUMN(CE288),2)</f>
        <v>CE$288</v>
      </c>
      <c r="CF291" s="196" t="str">
        <f t="shared" si="214"/>
        <v>CF$288</v>
      </c>
      <c r="CG291" s="196" t="str">
        <f t="shared" si="214"/>
        <v>CG$288</v>
      </c>
      <c r="CH291" s="196" t="str">
        <f t="shared" si="214"/>
        <v>CH$288</v>
      </c>
      <c r="CI291" s="196" t="str">
        <f t="shared" si="214"/>
        <v>CI$288</v>
      </c>
      <c r="CJ291" s="196" t="str">
        <f t="shared" si="214"/>
        <v>CJ$288</v>
      </c>
      <c r="CK291" s="196" t="str">
        <f t="shared" si="214"/>
        <v>CK$288</v>
      </c>
      <c r="CL291" s="196" t="str">
        <f t="shared" ref="CL291" si="215">ADDRESS(ROW(CL288),COLUMN(CL288),2)</f>
        <v>CL$288</v>
      </c>
    </row>
    <row r="292" spans="2:90" x14ac:dyDescent="0.4">
      <c r="B292" s="130" t="s">
        <v>331</v>
      </c>
      <c r="C292" s="31"/>
      <c r="D292" s="31" t="s">
        <v>259</v>
      </c>
      <c r="E292" s="31" t="s">
        <v>906</v>
      </c>
      <c r="F292" s="31"/>
      <c r="G292" s="31" t="s">
        <v>330</v>
      </c>
      <c r="H292" s="31"/>
      <c r="I292" s="73"/>
      <c r="J292" s="73"/>
      <c r="K292" s="58"/>
      <c r="L292" s="58"/>
      <c r="M292" s="58"/>
      <c r="N292" s="58"/>
      <c r="O292" s="58"/>
      <c r="P292" s="58"/>
      <c r="R292" s="33"/>
    </row>
    <row r="293" spans="2:90" x14ac:dyDescent="0.4">
      <c r="B293" s="8" t="s">
        <v>485</v>
      </c>
      <c r="C293" s="12"/>
      <c r="D293" s="12" t="s">
        <v>259</v>
      </c>
      <c r="E293" s="12" t="s">
        <v>906</v>
      </c>
      <c r="F293" s="12"/>
      <c r="G293" s="12" t="s">
        <v>330</v>
      </c>
      <c r="H293" s="12"/>
      <c r="I293" s="60"/>
      <c r="J293" s="60"/>
      <c r="K293" s="15"/>
      <c r="L293" s="15"/>
      <c r="M293" s="15"/>
      <c r="N293" s="15"/>
      <c r="O293" s="15"/>
      <c r="P293" s="15"/>
      <c r="R293" s="15"/>
      <c r="S293" s="76"/>
      <c r="T293" s="76"/>
      <c r="U293" s="76"/>
      <c r="V293" s="76"/>
      <c r="W293" s="76"/>
      <c r="X293" s="76"/>
      <c r="Y293" s="76"/>
      <c r="Z293" s="76"/>
      <c r="AA293" s="76"/>
      <c r="AB293" s="76"/>
      <c r="AC293" s="76"/>
      <c r="AD293" s="76"/>
      <c r="AE293" s="76"/>
      <c r="AF293" s="76"/>
      <c r="AG293" s="76"/>
      <c r="AH293" s="76"/>
      <c r="AI293" s="76"/>
      <c r="AJ293" s="76"/>
      <c r="AK293" s="76"/>
      <c r="AL293" s="76"/>
      <c r="AM293" s="76"/>
      <c r="AN293" s="76"/>
      <c r="AO293" s="76"/>
      <c r="AP293" s="76"/>
      <c r="AQ293" s="76"/>
      <c r="AR293" s="76"/>
      <c r="AS293" s="76"/>
      <c r="AT293" s="76"/>
      <c r="AU293" s="76"/>
      <c r="AV293" s="76"/>
      <c r="AW293" s="76"/>
      <c r="AX293" s="76"/>
      <c r="AY293" s="76"/>
      <c r="AZ293" s="76"/>
      <c r="BA293" s="76"/>
      <c r="BB293" s="76"/>
      <c r="BC293" s="76"/>
      <c r="BD293" s="76"/>
      <c r="BE293" s="76"/>
      <c r="BF293" s="76"/>
      <c r="BG293" s="76"/>
      <c r="BH293" s="76"/>
      <c r="BI293" s="76"/>
      <c r="BJ293" s="76"/>
      <c r="BK293" s="76"/>
      <c r="BL293" s="76"/>
      <c r="BM293" s="76"/>
      <c r="BN293" s="76"/>
      <c r="BO293" s="76"/>
      <c r="BP293" s="76"/>
      <c r="BQ293" s="76"/>
      <c r="BR293" s="76"/>
      <c r="BS293" s="76"/>
      <c r="BT293" s="76"/>
      <c r="BU293" s="76"/>
      <c r="BV293" s="76"/>
      <c r="BW293" s="76"/>
      <c r="BX293" s="76"/>
      <c r="BY293" s="76"/>
      <c r="BZ293" s="76"/>
      <c r="CA293" s="76"/>
      <c r="CB293" s="76"/>
      <c r="CC293" s="76"/>
      <c r="CD293" s="76"/>
      <c r="CE293" s="76"/>
      <c r="CF293" s="76"/>
      <c r="CG293" s="76"/>
      <c r="CH293" s="76"/>
      <c r="CI293" s="76"/>
      <c r="CJ293" s="76"/>
      <c r="CK293" s="76"/>
      <c r="CL293" s="76"/>
    </row>
    <row r="294" spans="2:90" x14ac:dyDescent="0.4">
      <c r="B294" s="8" t="s">
        <v>491</v>
      </c>
      <c r="C294" s="12"/>
      <c r="D294" s="12" t="s">
        <v>259</v>
      </c>
      <c r="E294" s="12" t="s">
        <v>906</v>
      </c>
      <c r="F294" s="12"/>
      <c r="G294" s="12" t="s">
        <v>330</v>
      </c>
      <c r="H294" s="12"/>
      <c r="I294" s="60"/>
      <c r="J294" s="60"/>
      <c r="K294" s="15"/>
      <c r="L294" s="15"/>
      <c r="M294" s="15"/>
      <c r="N294" s="15"/>
      <c r="O294" s="15"/>
      <c r="P294" s="15"/>
      <c r="R294" s="15"/>
      <c r="S294" s="76"/>
      <c r="T294" s="76"/>
      <c r="U294" s="76"/>
      <c r="V294" s="76"/>
      <c r="W294" s="76"/>
      <c r="X294" s="76"/>
      <c r="Y294" s="76"/>
      <c r="Z294" s="76"/>
      <c r="AA294" s="76"/>
      <c r="AB294" s="76"/>
      <c r="AC294" s="76"/>
      <c r="AD294" s="76"/>
      <c r="AE294" s="76"/>
      <c r="AF294" s="76"/>
      <c r="AG294" s="76"/>
      <c r="AH294" s="76"/>
      <c r="AI294" s="76"/>
      <c r="AJ294" s="76"/>
      <c r="AK294" s="76"/>
      <c r="AL294" s="76"/>
      <c r="AM294" s="76"/>
      <c r="AN294" s="76"/>
      <c r="AO294" s="76"/>
      <c r="AP294" s="76"/>
      <c r="AQ294" s="76"/>
      <c r="AR294" s="76"/>
      <c r="AS294" s="76"/>
      <c r="AT294" s="76"/>
      <c r="AU294" s="76"/>
      <c r="AV294" s="76"/>
      <c r="AW294" s="76"/>
      <c r="AX294" s="76"/>
      <c r="AY294" s="76"/>
      <c r="AZ294" s="76"/>
      <c r="BA294" s="76"/>
      <c r="BB294" s="76"/>
      <c r="BC294" s="76"/>
      <c r="BD294" s="76"/>
      <c r="BE294" s="76"/>
      <c r="BF294" s="76"/>
      <c r="BG294" s="76"/>
      <c r="BH294" s="76"/>
      <c r="BI294" s="76"/>
      <c r="BJ294" s="76"/>
      <c r="BK294" s="76"/>
      <c r="BL294" s="76"/>
      <c r="BM294" s="76"/>
      <c r="BN294" s="76"/>
      <c r="BO294" s="76"/>
      <c r="BP294" s="76"/>
      <c r="BQ294" s="76"/>
      <c r="BR294" s="76"/>
      <c r="BS294" s="76"/>
      <c r="BT294" s="76"/>
      <c r="BU294" s="76"/>
      <c r="BV294" s="76"/>
      <c r="BW294" s="76"/>
      <c r="BX294" s="76"/>
      <c r="BY294" s="76"/>
      <c r="BZ294" s="76"/>
      <c r="CA294" s="76"/>
      <c r="CB294" s="76"/>
      <c r="CC294" s="76"/>
      <c r="CD294" s="76"/>
      <c r="CE294" s="76"/>
      <c r="CF294" s="76"/>
      <c r="CG294" s="76"/>
      <c r="CH294" s="76"/>
      <c r="CI294" s="76"/>
      <c r="CJ294" s="76"/>
      <c r="CK294" s="76"/>
      <c r="CL294" s="76"/>
    </row>
    <row r="295" spans="2:90" x14ac:dyDescent="0.4">
      <c r="B295" s="8" t="s">
        <v>461</v>
      </c>
      <c r="C295" s="12"/>
      <c r="D295" s="12" t="s">
        <v>259</v>
      </c>
      <c r="E295" s="12" t="s">
        <v>906</v>
      </c>
      <c r="F295" s="12"/>
      <c r="G295" s="12" t="s">
        <v>330</v>
      </c>
      <c r="H295" s="12"/>
      <c r="I295" s="60"/>
      <c r="J295" s="60"/>
      <c r="K295" s="15"/>
      <c r="L295" s="15"/>
      <c r="M295" s="15"/>
      <c r="N295" s="15"/>
      <c r="O295" s="15"/>
      <c r="P295" s="15"/>
      <c r="R295" s="15"/>
      <c r="S295" s="76"/>
      <c r="T295" s="76"/>
      <c r="U295" s="76"/>
      <c r="V295" s="76"/>
      <c r="W295" s="76"/>
      <c r="X295" s="76"/>
      <c r="Y295" s="76"/>
      <c r="Z295" s="76"/>
      <c r="AA295" s="76"/>
      <c r="AB295" s="76"/>
      <c r="AC295" s="76"/>
      <c r="AD295" s="76"/>
      <c r="AE295" s="76"/>
      <c r="AF295" s="76"/>
      <c r="AG295" s="76"/>
      <c r="AH295" s="76"/>
      <c r="AI295" s="76"/>
      <c r="AJ295" s="76"/>
      <c r="AK295" s="76"/>
      <c r="AL295" s="76"/>
      <c r="AM295" s="76"/>
      <c r="AN295" s="76"/>
      <c r="AO295" s="76"/>
      <c r="AP295" s="76"/>
      <c r="AQ295" s="76"/>
      <c r="AR295" s="76"/>
      <c r="AS295" s="76"/>
      <c r="AT295" s="76"/>
      <c r="AU295" s="76"/>
      <c r="AV295" s="76"/>
      <c r="AW295" s="76"/>
      <c r="AX295" s="76"/>
      <c r="AY295" s="76"/>
      <c r="AZ295" s="76"/>
      <c r="BA295" s="76"/>
      <c r="BB295" s="76"/>
      <c r="BC295" s="76"/>
      <c r="BD295" s="76"/>
      <c r="BE295" s="76"/>
      <c r="BF295" s="76"/>
      <c r="BG295" s="76"/>
      <c r="BH295" s="76"/>
      <c r="BI295" s="76"/>
      <c r="BJ295" s="76"/>
      <c r="BK295" s="76"/>
      <c r="BL295" s="76"/>
      <c r="BM295" s="76"/>
      <c r="BN295" s="76"/>
      <c r="BO295" s="76"/>
      <c r="BP295" s="76"/>
      <c r="BQ295" s="76"/>
      <c r="BR295" s="76"/>
      <c r="BS295" s="76"/>
      <c r="BT295" s="76"/>
      <c r="BU295" s="76"/>
      <c r="BV295" s="76"/>
      <c r="BW295" s="76"/>
      <c r="BX295" s="76"/>
      <c r="BY295" s="76"/>
      <c r="BZ295" s="76"/>
      <c r="CA295" s="76"/>
      <c r="CB295" s="76"/>
      <c r="CC295" s="76"/>
      <c r="CD295" s="76"/>
      <c r="CE295" s="76"/>
      <c r="CF295" s="76"/>
      <c r="CG295" s="76"/>
      <c r="CH295" s="76"/>
      <c r="CI295" s="76"/>
      <c r="CJ295" s="76"/>
      <c r="CK295" s="76"/>
      <c r="CL295" s="76"/>
    </row>
    <row r="296" spans="2:90" x14ac:dyDescent="0.4">
      <c r="B296" s="8" t="s">
        <v>462</v>
      </c>
      <c r="C296" s="12"/>
      <c r="D296" s="12" t="s">
        <v>259</v>
      </c>
      <c r="E296" s="12" t="s">
        <v>906</v>
      </c>
      <c r="F296" s="12"/>
      <c r="G296" s="12" t="s">
        <v>330</v>
      </c>
      <c r="H296" s="12"/>
      <c r="I296" s="60"/>
      <c r="J296" s="60"/>
      <c r="K296" s="15"/>
      <c r="L296" s="15"/>
      <c r="M296" s="15"/>
      <c r="N296" s="15"/>
      <c r="O296" s="15"/>
      <c r="P296" s="15"/>
      <c r="R296" s="15"/>
      <c r="S296" s="76"/>
      <c r="T296" s="76"/>
      <c r="U296" s="76"/>
      <c r="V296" s="76"/>
      <c r="W296" s="76"/>
      <c r="X296" s="76"/>
      <c r="Y296" s="76"/>
      <c r="Z296" s="76"/>
      <c r="AA296" s="76"/>
      <c r="AB296" s="76"/>
      <c r="AC296" s="76"/>
      <c r="AD296" s="76"/>
      <c r="AE296" s="76"/>
      <c r="AF296" s="76"/>
      <c r="AG296" s="76"/>
      <c r="AH296" s="76"/>
      <c r="AI296" s="76"/>
      <c r="AJ296" s="76"/>
      <c r="AK296" s="76"/>
      <c r="AL296" s="76"/>
      <c r="AM296" s="76"/>
      <c r="AN296" s="76"/>
      <c r="AO296" s="76"/>
      <c r="AP296" s="76"/>
      <c r="AQ296" s="76"/>
      <c r="AR296" s="76"/>
      <c r="AS296" s="76"/>
      <c r="AT296" s="76"/>
      <c r="AU296" s="76"/>
      <c r="AV296" s="76"/>
      <c r="AW296" s="76"/>
      <c r="AX296" s="76"/>
      <c r="AY296" s="76"/>
      <c r="AZ296" s="76"/>
      <c r="BA296" s="76"/>
      <c r="BB296" s="76"/>
      <c r="BC296" s="76"/>
      <c r="BD296" s="76"/>
      <c r="BE296" s="76"/>
      <c r="BF296" s="76"/>
      <c r="BG296" s="76"/>
      <c r="BH296" s="76"/>
      <c r="BI296" s="76"/>
      <c r="BJ296" s="76"/>
      <c r="BK296" s="76"/>
      <c r="BL296" s="76"/>
      <c r="BM296" s="76"/>
      <c r="BN296" s="76"/>
      <c r="BO296" s="76"/>
      <c r="BP296" s="76"/>
      <c r="BQ296" s="76"/>
      <c r="BR296" s="76"/>
      <c r="BS296" s="76"/>
      <c r="BT296" s="76"/>
      <c r="BU296" s="76"/>
      <c r="BV296" s="76"/>
      <c r="BW296" s="76"/>
      <c r="BX296" s="76"/>
      <c r="BY296" s="76"/>
      <c r="BZ296" s="76"/>
      <c r="CA296" s="76"/>
      <c r="CB296" s="76"/>
      <c r="CC296" s="76"/>
      <c r="CD296" s="76"/>
      <c r="CE296" s="76"/>
      <c r="CF296" s="76"/>
      <c r="CG296" s="76"/>
      <c r="CH296" s="76"/>
      <c r="CI296" s="76"/>
      <c r="CJ296" s="76"/>
      <c r="CK296" s="76"/>
      <c r="CL296" s="76"/>
    </row>
    <row r="297" spans="2:90" x14ac:dyDescent="0.4">
      <c r="B297" s="178" t="s">
        <v>457</v>
      </c>
      <c r="C297" s="179"/>
      <c r="D297" s="179"/>
      <c r="E297" s="179" t="s">
        <v>906</v>
      </c>
      <c r="F297" s="179"/>
      <c r="G297" s="179"/>
      <c r="H297" s="179"/>
      <c r="I297" s="180"/>
      <c r="J297" s="180"/>
      <c r="K297" s="181"/>
      <c r="L297" s="181"/>
      <c r="M297" s="181"/>
      <c r="N297" s="181"/>
      <c r="O297" s="181"/>
      <c r="P297" s="181"/>
      <c r="R297" s="182"/>
      <c r="S297" s="183"/>
      <c r="T297" s="183"/>
      <c r="U297" s="183"/>
      <c r="V297" s="183"/>
      <c r="W297" s="183"/>
      <c r="X297" s="183"/>
      <c r="Y297" s="183"/>
      <c r="Z297" s="183"/>
      <c r="AA297" s="183"/>
      <c r="AB297" s="183"/>
      <c r="AC297" s="183"/>
      <c r="AD297" s="183"/>
      <c r="AE297" s="183"/>
      <c r="AF297" s="183"/>
      <c r="AG297" s="183"/>
      <c r="AH297" s="183"/>
      <c r="AI297" s="183"/>
      <c r="AJ297" s="183"/>
      <c r="AK297" s="183"/>
      <c r="AL297" s="183"/>
      <c r="AM297" s="183"/>
      <c r="AN297" s="183"/>
      <c r="AO297" s="183"/>
      <c r="AP297" s="183"/>
      <c r="AQ297" s="183"/>
      <c r="AR297" s="183"/>
      <c r="AS297" s="183"/>
      <c r="AT297" s="183"/>
      <c r="AU297" s="183"/>
      <c r="AV297" s="183"/>
      <c r="AW297" s="183"/>
      <c r="AX297" s="183"/>
      <c r="AY297" s="183"/>
      <c r="AZ297" s="183"/>
      <c r="BA297" s="183"/>
      <c r="BB297" s="183"/>
      <c r="BC297" s="183"/>
      <c r="BD297" s="183"/>
      <c r="BE297" s="183"/>
      <c r="BF297" s="183"/>
      <c r="BG297" s="183"/>
      <c r="BH297" s="183"/>
      <c r="BI297" s="183"/>
      <c r="BJ297" s="183"/>
      <c r="BK297" s="183"/>
      <c r="BL297" s="183"/>
      <c r="BM297" s="183"/>
      <c r="BN297" s="183"/>
      <c r="BO297" s="183"/>
      <c r="BP297" s="183"/>
      <c r="BQ297" s="183"/>
      <c r="BR297" s="183"/>
      <c r="BS297" s="183"/>
      <c r="BT297" s="183"/>
      <c r="BU297" s="183"/>
      <c r="BV297" s="183"/>
      <c r="BW297" s="183"/>
      <c r="BX297" s="183"/>
      <c r="BY297" s="183"/>
      <c r="BZ297" s="183"/>
      <c r="CA297" s="183"/>
      <c r="CB297" s="183"/>
      <c r="CC297" s="183"/>
      <c r="CD297" s="183"/>
      <c r="CE297" s="183"/>
      <c r="CF297" s="183"/>
      <c r="CG297" s="183"/>
      <c r="CH297" s="183"/>
      <c r="CI297" s="183"/>
      <c r="CJ297" s="183"/>
      <c r="CK297" s="183"/>
      <c r="CL297" s="183"/>
    </row>
    <row r="298" spans="2:90" x14ac:dyDescent="0.4">
      <c r="B298" s="178" t="s">
        <v>5</v>
      </c>
      <c r="C298" s="179"/>
      <c r="D298" s="179"/>
      <c r="E298" s="179" t="s">
        <v>906</v>
      </c>
      <c r="F298" s="179"/>
      <c r="G298" s="179"/>
      <c r="H298" s="179"/>
      <c r="I298" s="180"/>
      <c r="J298" s="180"/>
      <c r="K298" s="181"/>
      <c r="L298" s="181"/>
      <c r="M298" s="181"/>
      <c r="N298" s="181"/>
      <c r="O298" s="181"/>
      <c r="P298" s="181"/>
      <c r="R298" s="182"/>
      <c r="S298" s="183"/>
      <c r="T298" s="183"/>
      <c r="U298" s="183"/>
      <c r="V298" s="183"/>
      <c r="W298" s="183"/>
      <c r="X298" s="183"/>
      <c r="Y298" s="183"/>
      <c r="Z298" s="183"/>
      <c r="AA298" s="183"/>
      <c r="AB298" s="183"/>
      <c r="AC298" s="183"/>
      <c r="AD298" s="183"/>
      <c r="AE298" s="183"/>
      <c r="AF298" s="183"/>
      <c r="AG298" s="183"/>
      <c r="AH298" s="183"/>
      <c r="AI298" s="183"/>
      <c r="AJ298" s="183"/>
      <c r="AK298" s="183"/>
      <c r="AL298" s="183"/>
      <c r="AM298" s="183"/>
      <c r="AN298" s="183"/>
      <c r="AO298" s="183"/>
      <c r="AP298" s="183"/>
      <c r="AQ298" s="183"/>
      <c r="AR298" s="183"/>
      <c r="AS298" s="183"/>
      <c r="AT298" s="183"/>
      <c r="AU298" s="183"/>
      <c r="AV298" s="183"/>
      <c r="AW298" s="183"/>
      <c r="AX298" s="183"/>
      <c r="AY298" s="183"/>
      <c r="AZ298" s="183"/>
      <c r="BA298" s="183"/>
      <c r="BB298" s="183"/>
      <c r="BC298" s="183"/>
      <c r="BD298" s="183"/>
      <c r="BE298" s="183"/>
      <c r="BF298" s="183"/>
      <c r="BG298" s="183"/>
      <c r="BH298" s="183"/>
      <c r="BI298" s="183"/>
      <c r="BJ298" s="183"/>
      <c r="BK298" s="183"/>
      <c r="BL298" s="183"/>
      <c r="BM298" s="183"/>
      <c r="BN298" s="183"/>
      <c r="BO298" s="183"/>
      <c r="BP298" s="183"/>
      <c r="BQ298" s="183"/>
      <c r="BR298" s="183"/>
      <c r="BS298" s="183"/>
      <c r="BT298" s="183"/>
      <c r="BU298" s="183"/>
      <c r="BV298" s="183"/>
      <c r="BW298" s="183"/>
      <c r="BX298" s="183"/>
      <c r="BY298" s="183"/>
      <c r="BZ298" s="183"/>
      <c r="CA298" s="183"/>
      <c r="CB298" s="183"/>
      <c r="CC298" s="183"/>
      <c r="CD298" s="183"/>
      <c r="CE298" s="183"/>
      <c r="CF298" s="183"/>
      <c r="CG298" s="183"/>
      <c r="CH298" s="183"/>
      <c r="CI298" s="183"/>
      <c r="CJ298" s="183"/>
      <c r="CK298" s="183"/>
      <c r="CL298" s="183"/>
    </row>
    <row r="299" spans="2:90" x14ac:dyDescent="0.4">
      <c r="B299" s="164"/>
      <c r="C299" s="31"/>
      <c r="D299" s="31"/>
      <c r="E299" s="31" t="s">
        <v>906</v>
      </c>
      <c r="F299" s="31"/>
      <c r="G299" s="31"/>
      <c r="H299" s="31"/>
      <c r="I299" s="73"/>
      <c r="J299" s="73"/>
      <c r="K299" s="39"/>
      <c r="L299" s="39"/>
      <c r="M299" s="39"/>
      <c r="N299" s="39"/>
      <c r="O299" s="39"/>
      <c r="P299" s="39"/>
      <c r="R299" s="38"/>
      <c r="S299" s="76"/>
      <c r="T299" s="76"/>
      <c r="U299" s="76"/>
      <c r="V299" s="76"/>
      <c r="W299" s="76"/>
      <c r="X299" s="76"/>
      <c r="Y299" s="76"/>
      <c r="Z299" s="76"/>
      <c r="AA299" s="76"/>
      <c r="AB299" s="76"/>
      <c r="AC299" s="76"/>
      <c r="AD299" s="76"/>
      <c r="AE299" s="76"/>
      <c r="AF299" s="76"/>
      <c r="AG299" s="76"/>
      <c r="AH299" s="76"/>
      <c r="AI299" s="76"/>
      <c r="AJ299" s="76"/>
      <c r="AK299" s="76"/>
      <c r="AL299" s="76"/>
      <c r="AM299" s="76"/>
      <c r="AN299" s="76"/>
      <c r="AO299" s="76"/>
      <c r="AP299" s="76"/>
      <c r="AQ299" s="76"/>
      <c r="AR299" s="76"/>
      <c r="AS299" s="76"/>
      <c r="AT299" s="76"/>
      <c r="AU299" s="76"/>
      <c r="AV299" s="76"/>
      <c r="AW299" s="76"/>
      <c r="AX299" s="76"/>
      <c r="AY299" s="76"/>
      <c r="AZ299" s="76"/>
      <c r="BA299" s="76"/>
      <c r="BB299" s="76"/>
      <c r="BC299" s="76"/>
      <c r="BD299" s="76"/>
      <c r="BE299" s="76"/>
      <c r="BF299" s="76"/>
      <c r="BG299" s="76"/>
      <c r="BH299" s="76"/>
      <c r="BI299" s="76"/>
      <c r="BJ299" s="76"/>
      <c r="BK299" s="76"/>
      <c r="BL299" s="76"/>
      <c r="BM299" s="76"/>
      <c r="BN299" s="76"/>
      <c r="BO299" s="76"/>
      <c r="BP299" s="76"/>
      <c r="BQ299" s="76"/>
      <c r="BR299" s="76"/>
      <c r="BS299" s="76"/>
      <c r="BT299" s="76"/>
      <c r="BU299" s="76"/>
      <c r="BV299" s="76"/>
      <c r="BW299" s="76"/>
      <c r="BX299" s="76"/>
      <c r="BY299" s="76"/>
      <c r="BZ299" s="76"/>
      <c r="CA299" s="76"/>
      <c r="CB299" s="76"/>
      <c r="CC299" s="76"/>
      <c r="CD299" s="76"/>
      <c r="CE299" s="76"/>
      <c r="CF299" s="76"/>
      <c r="CG299" s="76"/>
      <c r="CH299" s="76"/>
      <c r="CI299" s="76"/>
      <c r="CJ299" s="76"/>
      <c r="CK299" s="76"/>
      <c r="CL299" s="76"/>
    </row>
    <row r="300" spans="2:90" x14ac:dyDescent="0.4">
      <c r="B300" s="66" t="s">
        <v>582</v>
      </c>
      <c r="C300" s="22"/>
      <c r="D300" s="22" t="s">
        <v>580</v>
      </c>
      <c r="E300" s="22" t="s">
        <v>580</v>
      </c>
      <c r="F300" s="22" t="s">
        <v>581</v>
      </c>
      <c r="G300" s="22" t="s">
        <v>243</v>
      </c>
      <c r="H300" s="22"/>
      <c r="I300" s="22"/>
      <c r="J300" s="22"/>
      <c r="K300" s="279"/>
      <c r="L300" s="22"/>
      <c r="M300" s="22"/>
      <c r="N300" s="22"/>
      <c r="O300" s="22"/>
      <c r="P300" s="22"/>
      <c r="R300" s="66"/>
      <c r="S300" s="66"/>
      <c r="T300" s="66"/>
      <c r="U300" s="66"/>
      <c r="V300" s="66"/>
      <c r="W300" s="66"/>
      <c r="X300" s="66"/>
      <c r="Y300" s="66"/>
      <c r="Z300" s="66"/>
      <c r="AA300" s="66"/>
      <c r="AB300" s="66"/>
      <c r="AC300" s="66"/>
      <c r="AD300" s="66"/>
      <c r="AE300" s="66"/>
      <c r="AF300" s="66"/>
      <c r="AG300" s="66"/>
      <c r="AH300" s="66"/>
      <c r="AI300" s="66"/>
      <c r="AJ300" s="66"/>
      <c r="AK300" s="66"/>
      <c r="AL300" s="66"/>
      <c r="AM300" s="66"/>
      <c r="AN300" s="66"/>
      <c r="AO300" s="66"/>
      <c r="AP300" s="66"/>
      <c r="AQ300" s="66"/>
      <c r="AR300" s="66"/>
      <c r="AS300" s="66"/>
      <c r="AT300" s="66"/>
      <c r="AU300" s="66"/>
      <c r="AV300" s="66"/>
      <c r="AW300" s="66"/>
      <c r="AX300" s="66"/>
      <c r="AY300" s="66"/>
      <c r="AZ300" s="66"/>
      <c r="BA300" s="66"/>
      <c r="BB300" s="66"/>
      <c r="BC300" s="66"/>
      <c r="BD300" s="66"/>
      <c r="BE300" s="66"/>
      <c r="BF300" s="66"/>
      <c r="BG300" s="66"/>
      <c r="BH300" s="66"/>
      <c r="BI300" s="66"/>
      <c r="BJ300" s="66"/>
      <c r="BK300" s="66"/>
      <c r="BL300" s="66"/>
      <c r="BM300" s="66"/>
      <c r="BN300" s="66"/>
      <c r="BO300" s="66"/>
      <c r="BP300" s="66"/>
      <c r="BQ300" s="66"/>
      <c r="BR300" s="66"/>
      <c r="BS300" s="66"/>
      <c r="BT300" s="66"/>
      <c r="BU300" s="66"/>
      <c r="BV300" s="66"/>
      <c r="BW300" s="66"/>
      <c r="BX300" s="66"/>
      <c r="BY300" s="66"/>
      <c r="BZ300" s="66"/>
      <c r="CA300" s="66"/>
      <c r="CB300" s="66"/>
      <c r="CC300" s="66"/>
      <c r="CD300" s="66"/>
      <c r="CE300" s="66"/>
      <c r="CF300" s="66"/>
      <c r="CG300" s="66"/>
      <c r="CH300" s="66"/>
      <c r="CI300" s="66"/>
      <c r="CJ300" s="66"/>
      <c r="CK300" s="66"/>
      <c r="CL300" s="66"/>
    </row>
    <row r="301" spans="2:90" x14ac:dyDescent="0.4">
      <c r="B301" s="93" t="s">
        <v>655</v>
      </c>
      <c r="C301" s="294"/>
      <c r="D301" s="294" t="s">
        <v>580</v>
      </c>
      <c r="E301" s="294" t="s">
        <v>906</v>
      </c>
      <c r="F301" s="294"/>
      <c r="G301" s="294" t="str">
        <f t="shared" ref="G301:G306" si="216">E301</f>
        <v/>
      </c>
      <c r="H301" s="294" t="s">
        <v>657</v>
      </c>
      <c r="I301" s="294" t="s">
        <v>216</v>
      </c>
      <c r="J301" s="294" t="s">
        <v>583</v>
      </c>
      <c r="L301" s="31"/>
      <c r="M301" s="31"/>
      <c r="N301" s="31"/>
      <c r="O301" s="31"/>
      <c r="P301" s="31"/>
      <c r="R301"/>
      <c r="S301" s="67"/>
      <c r="T301" s="67"/>
      <c r="U301" s="67"/>
      <c r="V301" s="67"/>
      <c r="W301" s="67"/>
      <c r="X301" s="67"/>
      <c r="Y301" s="67"/>
      <c r="Z301" s="67"/>
      <c r="AA301" s="67"/>
      <c r="AB301" s="67"/>
      <c r="AC301" s="67"/>
      <c r="AD301" s="67"/>
      <c r="AE301" s="67"/>
      <c r="AF301" s="67"/>
      <c r="AG301" s="67"/>
      <c r="AH301" s="67"/>
      <c r="AI301" s="67"/>
      <c r="AJ301" s="67"/>
      <c r="AK301" s="67"/>
      <c r="AL301" s="67"/>
      <c r="AM301" s="67"/>
      <c r="AN301" s="67"/>
      <c r="AO301" s="67"/>
      <c r="AP301" s="67"/>
      <c r="AQ301" s="67"/>
      <c r="AR301" s="67"/>
      <c r="AS301" s="67"/>
      <c r="AT301" s="67"/>
      <c r="AU301" s="67"/>
      <c r="AV301" s="67"/>
      <c r="AW301" s="67"/>
      <c r="AX301" s="67"/>
      <c r="AY301" s="67"/>
      <c r="AZ301" s="67"/>
      <c r="BA301" s="67"/>
      <c r="BB301" s="67"/>
      <c r="BC301" s="67"/>
      <c r="BD301" s="67"/>
      <c r="BE301" s="67"/>
      <c r="BF301" s="67"/>
      <c r="BG301" s="67"/>
      <c r="BH301" s="67"/>
      <c r="BI301" s="67"/>
      <c r="BJ301" s="67"/>
      <c r="BK301" s="67"/>
      <c r="BL301" s="67"/>
      <c r="BM301" s="67"/>
      <c r="BN301" s="67"/>
      <c r="BO301" s="67"/>
      <c r="BP301" s="67"/>
      <c r="BQ301" s="67"/>
      <c r="BR301" s="67"/>
      <c r="BS301" s="67"/>
      <c r="BT301" s="67"/>
      <c r="BU301" s="67"/>
      <c r="BV301" s="67"/>
      <c r="BW301" s="67"/>
      <c r="BX301" s="67"/>
      <c r="BY301" s="67"/>
      <c r="BZ301" s="67"/>
      <c r="CA301" s="67"/>
      <c r="CB301" s="67"/>
      <c r="CC301" s="67"/>
      <c r="CD301" s="67"/>
      <c r="CE301" s="67"/>
      <c r="CF301" s="67"/>
      <c r="CG301" s="67"/>
      <c r="CH301" s="67"/>
      <c r="CI301" s="67"/>
      <c r="CJ301" s="67"/>
      <c r="CK301" s="67"/>
      <c r="CL301" s="67"/>
    </row>
    <row r="302" spans="2:90" x14ac:dyDescent="0.4">
      <c r="B302" s="135" t="s">
        <v>318</v>
      </c>
      <c r="C302" s="17"/>
      <c r="D302" s="17" t="s">
        <v>580</v>
      </c>
      <c r="E302" s="17" t="s">
        <v>906</v>
      </c>
      <c r="F302" s="17"/>
      <c r="G302" s="17" t="str">
        <f t="shared" si="216"/>
        <v/>
      </c>
      <c r="H302" s="17">
        <v>10000</v>
      </c>
      <c r="I302" s="96">
        <v>45292</v>
      </c>
      <c r="J302" s="243">
        <v>0.5</v>
      </c>
      <c r="K302" s="17">
        <f t="shared" ref="K302:P306" si="217">SUMIF($3:$3,K$2,302:302)</f>
        <v>60000</v>
      </c>
      <c r="L302" s="17">
        <f t="shared" si="217"/>
        <v>30000</v>
      </c>
      <c r="M302" s="17">
        <f t="shared" si="217"/>
        <v>20000</v>
      </c>
      <c r="N302" s="17">
        <f t="shared" si="217"/>
        <v>15000</v>
      </c>
      <c r="O302" s="17">
        <f t="shared" si="217"/>
        <v>12000</v>
      </c>
      <c r="P302" s="17">
        <f t="shared" si="217"/>
        <v>10000</v>
      </c>
      <c r="R302"/>
      <c r="S302" s="15">
        <f t="shared" ref="S302:AB305" si="218">$H302*(EOMONTH($I302,0)&lt;=S$2)/S$5*$J302</f>
        <v>5000</v>
      </c>
      <c r="T302" s="15">
        <f t="shared" si="218"/>
        <v>5000</v>
      </c>
      <c r="U302" s="15">
        <f t="shared" si="218"/>
        <v>5000</v>
      </c>
      <c r="V302" s="15">
        <f t="shared" si="218"/>
        <v>5000</v>
      </c>
      <c r="W302" s="15">
        <f t="shared" si="218"/>
        <v>5000</v>
      </c>
      <c r="X302" s="15">
        <f t="shared" si="218"/>
        <v>5000</v>
      </c>
      <c r="Y302" s="15">
        <f t="shared" si="218"/>
        <v>5000</v>
      </c>
      <c r="Z302" s="15">
        <f t="shared" si="218"/>
        <v>5000</v>
      </c>
      <c r="AA302" s="15">
        <f t="shared" si="218"/>
        <v>5000</v>
      </c>
      <c r="AB302" s="15">
        <f t="shared" si="218"/>
        <v>5000</v>
      </c>
      <c r="AC302" s="15">
        <f t="shared" ref="AC302:AL305" si="219">$H302*(EOMONTH($I302,0)&lt;=AC$2)/AC$5*$J302</f>
        <v>5000</v>
      </c>
      <c r="AD302" s="15">
        <f t="shared" si="219"/>
        <v>5000</v>
      </c>
      <c r="AE302" s="15">
        <f t="shared" si="219"/>
        <v>2500</v>
      </c>
      <c r="AF302" s="15">
        <f t="shared" si="219"/>
        <v>2500</v>
      </c>
      <c r="AG302" s="15">
        <f t="shared" si="219"/>
        <v>2500</v>
      </c>
      <c r="AH302" s="15">
        <f t="shared" si="219"/>
        <v>2500</v>
      </c>
      <c r="AI302" s="15">
        <f t="shared" si="219"/>
        <v>2500</v>
      </c>
      <c r="AJ302" s="15">
        <f t="shared" si="219"/>
        <v>2500</v>
      </c>
      <c r="AK302" s="15">
        <f t="shared" si="219"/>
        <v>2500</v>
      </c>
      <c r="AL302" s="15">
        <f t="shared" si="219"/>
        <v>2500</v>
      </c>
      <c r="AM302" s="15">
        <f t="shared" ref="AM302:AV305" si="220">$H302*(EOMONTH($I302,0)&lt;=AM$2)/AM$5*$J302</f>
        <v>2500</v>
      </c>
      <c r="AN302" s="15">
        <f t="shared" si="220"/>
        <v>2500</v>
      </c>
      <c r="AO302" s="15">
        <f t="shared" si="220"/>
        <v>2500</v>
      </c>
      <c r="AP302" s="15">
        <f t="shared" si="220"/>
        <v>2500</v>
      </c>
      <c r="AQ302" s="15">
        <f t="shared" si="220"/>
        <v>1666.6666666666667</v>
      </c>
      <c r="AR302" s="15">
        <f t="shared" si="220"/>
        <v>1666.6666666666667</v>
      </c>
      <c r="AS302" s="15">
        <f t="shared" si="220"/>
        <v>1666.6666666666667</v>
      </c>
      <c r="AT302" s="15">
        <f t="shared" si="220"/>
        <v>1666.6666666666667</v>
      </c>
      <c r="AU302" s="15">
        <f t="shared" si="220"/>
        <v>1666.6666666666667</v>
      </c>
      <c r="AV302" s="15">
        <f t="shared" si="220"/>
        <v>1666.6666666666667</v>
      </c>
      <c r="AW302" s="15">
        <f t="shared" ref="AW302:BF305" si="221">$H302*(EOMONTH($I302,0)&lt;=AW$2)/AW$5*$J302</f>
        <v>1666.6666666666667</v>
      </c>
      <c r="AX302" s="15">
        <f t="shared" si="221"/>
        <v>1666.6666666666667</v>
      </c>
      <c r="AY302" s="15">
        <f t="shared" si="221"/>
        <v>1666.6666666666667</v>
      </c>
      <c r="AZ302" s="15">
        <f t="shared" si="221"/>
        <v>1666.6666666666667</v>
      </c>
      <c r="BA302" s="15">
        <f t="shared" si="221"/>
        <v>1666.6666666666667</v>
      </c>
      <c r="BB302" s="15">
        <f t="shared" si="221"/>
        <v>1666.6666666666667</v>
      </c>
      <c r="BC302" s="15">
        <f t="shared" si="221"/>
        <v>1250</v>
      </c>
      <c r="BD302" s="15">
        <f t="shared" si="221"/>
        <v>1250</v>
      </c>
      <c r="BE302" s="15">
        <f t="shared" si="221"/>
        <v>1250</v>
      </c>
      <c r="BF302" s="15">
        <f t="shared" si="221"/>
        <v>1250</v>
      </c>
      <c r="BG302" s="15">
        <f t="shared" ref="BG302:BP305" si="222">$H302*(EOMONTH($I302,0)&lt;=BG$2)/BG$5*$J302</f>
        <v>1250</v>
      </c>
      <c r="BH302" s="15">
        <f t="shared" si="222"/>
        <v>1250</v>
      </c>
      <c r="BI302" s="15">
        <f t="shared" si="222"/>
        <v>1250</v>
      </c>
      <c r="BJ302" s="15">
        <f t="shared" si="222"/>
        <v>1250</v>
      </c>
      <c r="BK302" s="15">
        <f t="shared" si="222"/>
        <v>1250</v>
      </c>
      <c r="BL302" s="15">
        <f t="shared" si="222"/>
        <v>1250</v>
      </c>
      <c r="BM302" s="15">
        <f t="shared" si="222"/>
        <v>1250</v>
      </c>
      <c r="BN302" s="15">
        <f t="shared" si="222"/>
        <v>1250</v>
      </c>
      <c r="BO302" s="15">
        <f t="shared" si="222"/>
        <v>1000</v>
      </c>
      <c r="BP302" s="15">
        <f t="shared" si="222"/>
        <v>1000</v>
      </c>
      <c r="BQ302" s="15">
        <f t="shared" ref="BQ302:BZ305" si="223">$H302*(EOMONTH($I302,0)&lt;=BQ$2)/BQ$5*$J302</f>
        <v>1000</v>
      </c>
      <c r="BR302" s="15">
        <f t="shared" si="223"/>
        <v>1000</v>
      </c>
      <c r="BS302" s="15">
        <f t="shared" si="223"/>
        <v>1000</v>
      </c>
      <c r="BT302" s="15">
        <f t="shared" si="223"/>
        <v>1000</v>
      </c>
      <c r="BU302" s="15">
        <f t="shared" si="223"/>
        <v>1000</v>
      </c>
      <c r="BV302" s="15">
        <f t="shared" si="223"/>
        <v>1000</v>
      </c>
      <c r="BW302" s="15">
        <f t="shared" si="223"/>
        <v>1000</v>
      </c>
      <c r="BX302" s="15">
        <f t="shared" si="223"/>
        <v>1000</v>
      </c>
      <c r="BY302" s="15">
        <f t="shared" si="223"/>
        <v>1000</v>
      </c>
      <c r="BZ302" s="15">
        <f t="shared" si="223"/>
        <v>1000</v>
      </c>
      <c r="CA302" s="15">
        <f t="shared" ref="CA302:CL305" si="224">$H302*(EOMONTH($I302,0)&lt;=CA$2)/CA$5*$J302</f>
        <v>833.33333333333337</v>
      </c>
      <c r="CB302" s="15">
        <f t="shared" si="224"/>
        <v>833.33333333333337</v>
      </c>
      <c r="CC302" s="15">
        <f t="shared" si="224"/>
        <v>833.33333333333337</v>
      </c>
      <c r="CD302" s="15">
        <f t="shared" si="224"/>
        <v>833.33333333333337</v>
      </c>
      <c r="CE302" s="15">
        <f t="shared" si="224"/>
        <v>833.33333333333337</v>
      </c>
      <c r="CF302" s="15">
        <f t="shared" si="224"/>
        <v>833.33333333333337</v>
      </c>
      <c r="CG302" s="15">
        <f t="shared" si="224"/>
        <v>833.33333333333337</v>
      </c>
      <c r="CH302" s="15">
        <f t="shared" si="224"/>
        <v>833.33333333333337</v>
      </c>
      <c r="CI302" s="15">
        <f t="shared" si="224"/>
        <v>833.33333333333337</v>
      </c>
      <c r="CJ302" s="15">
        <f t="shared" si="224"/>
        <v>833.33333333333337</v>
      </c>
      <c r="CK302" s="15">
        <f t="shared" si="224"/>
        <v>833.33333333333337</v>
      </c>
      <c r="CL302" s="15">
        <f t="shared" si="224"/>
        <v>833.33333333333337</v>
      </c>
    </row>
    <row r="303" spans="2:90" x14ac:dyDescent="0.4">
      <c r="B303" s="135" t="s">
        <v>319</v>
      </c>
      <c r="C303" s="17"/>
      <c r="D303" s="17" t="s">
        <v>580</v>
      </c>
      <c r="E303" s="17" t="s">
        <v>906</v>
      </c>
      <c r="F303" s="17"/>
      <c r="G303" s="17" t="str">
        <f t="shared" si="216"/>
        <v/>
      </c>
      <c r="H303" s="17">
        <v>10000</v>
      </c>
      <c r="I303" s="96">
        <f>EOMONTH(I302,7)</f>
        <v>45535</v>
      </c>
      <c r="J303" s="243">
        <v>0.5</v>
      </c>
      <c r="K303" s="17">
        <f t="shared" si="217"/>
        <v>25000</v>
      </c>
      <c r="L303" s="17">
        <f t="shared" si="217"/>
        <v>30000</v>
      </c>
      <c r="M303" s="17">
        <f t="shared" si="217"/>
        <v>20000</v>
      </c>
      <c r="N303" s="17">
        <f t="shared" si="217"/>
        <v>15000</v>
      </c>
      <c r="O303" s="17">
        <f t="shared" si="217"/>
        <v>12000</v>
      </c>
      <c r="P303" s="17">
        <f t="shared" si="217"/>
        <v>10000</v>
      </c>
      <c r="R303"/>
      <c r="S303" s="15">
        <f t="shared" si="218"/>
        <v>0</v>
      </c>
      <c r="T303" s="15">
        <f t="shared" si="218"/>
        <v>0</v>
      </c>
      <c r="U303" s="15">
        <f t="shared" si="218"/>
        <v>0</v>
      </c>
      <c r="V303" s="15">
        <f t="shared" si="218"/>
        <v>0</v>
      </c>
      <c r="W303" s="15">
        <f t="shared" si="218"/>
        <v>0</v>
      </c>
      <c r="X303" s="15">
        <f t="shared" si="218"/>
        <v>0</v>
      </c>
      <c r="Y303" s="15">
        <f t="shared" si="218"/>
        <v>0</v>
      </c>
      <c r="Z303" s="15">
        <f t="shared" si="218"/>
        <v>5000</v>
      </c>
      <c r="AA303" s="15">
        <f t="shared" si="218"/>
        <v>5000</v>
      </c>
      <c r="AB303" s="15">
        <f t="shared" si="218"/>
        <v>5000</v>
      </c>
      <c r="AC303" s="15">
        <f t="shared" si="219"/>
        <v>5000</v>
      </c>
      <c r="AD303" s="15">
        <f t="shared" si="219"/>
        <v>5000</v>
      </c>
      <c r="AE303" s="15">
        <f t="shared" si="219"/>
        <v>2500</v>
      </c>
      <c r="AF303" s="15">
        <f t="shared" si="219"/>
        <v>2500</v>
      </c>
      <c r="AG303" s="15">
        <f t="shared" si="219"/>
        <v>2500</v>
      </c>
      <c r="AH303" s="15">
        <f t="shared" si="219"/>
        <v>2500</v>
      </c>
      <c r="AI303" s="15">
        <f t="shared" si="219"/>
        <v>2500</v>
      </c>
      <c r="AJ303" s="15">
        <f t="shared" si="219"/>
        <v>2500</v>
      </c>
      <c r="AK303" s="15">
        <f t="shared" si="219"/>
        <v>2500</v>
      </c>
      <c r="AL303" s="15">
        <f t="shared" si="219"/>
        <v>2500</v>
      </c>
      <c r="AM303" s="15">
        <f t="shared" si="220"/>
        <v>2500</v>
      </c>
      <c r="AN303" s="15">
        <f t="shared" si="220"/>
        <v>2500</v>
      </c>
      <c r="AO303" s="15">
        <f t="shared" si="220"/>
        <v>2500</v>
      </c>
      <c r="AP303" s="15">
        <f t="shared" si="220"/>
        <v>2500</v>
      </c>
      <c r="AQ303" s="15">
        <f t="shared" si="220"/>
        <v>1666.6666666666667</v>
      </c>
      <c r="AR303" s="15">
        <f t="shared" si="220"/>
        <v>1666.6666666666667</v>
      </c>
      <c r="AS303" s="15">
        <f t="shared" si="220"/>
        <v>1666.6666666666667</v>
      </c>
      <c r="AT303" s="15">
        <f t="shared" si="220"/>
        <v>1666.6666666666667</v>
      </c>
      <c r="AU303" s="15">
        <f t="shared" si="220"/>
        <v>1666.6666666666667</v>
      </c>
      <c r="AV303" s="15">
        <f t="shared" si="220"/>
        <v>1666.6666666666667</v>
      </c>
      <c r="AW303" s="15">
        <f t="shared" si="221"/>
        <v>1666.6666666666667</v>
      </c>
      <c r="AX303" s="15">
        <f t="shared" si="221"/>
        <v>1666.6666666666667</v>
      </c>
      <c r="AY303" s="15">
        <f t="shared" si="221"/>
        <v>1666.6666666666667</v>
      </c>
      <c r="AZ303" s="15">
        <f t="shared" si="221"/>
        <v>1666.6666666666667</v>
      </c>
      <c r="BA303" s="15">
        <f t="shared" si="221"/>
        <v>1666.6666666666667</v>
      </c>
      <c r="BB303" s="15">
        <f t="shared" si="221"/>
        <v>1666.6666666666667</v>
      </c>
      <c r="BC303" s="15">
        <f t="shared" si="221"/>
        <v>1250</v>
      </c>
      <c r="BD303" s="15">
        <f t="shared" si="221"/>
        <v>1250</v>
      </c>
      <c r="BE303" s="15">
        <f t="shared" si="221"/>
        <v>1250</v>
      </c>
      <c r="BF303" s="15">
        <f t="shared" si="221"/>
        <v>1250</v>
      </c>
      <c r="BG303" s="15">
        <f t="shared" si="222"/>
        <v>1250</v>
      </c>
      <c r="BH303" s="15">
        <f t="shared" si="222"/>
        <v>1250</v>
      </c>
      <c r="BI303" s="15">
        <f t="shared" si="222"/>
        <v>1250</v>
      </c>
      <c r="BJ303" s="15">
        <f t="shared" si="222"/>
        <v>1250</v>
      </c>
      <c r="BK303" s="15">
        <f t="shared" si="222"/>
        <v>1250</v>
      </c>
      <c r="BL303" s="15">
        <f t="shared" si="222"/>
        <v>1250</v>
      </c>
      <c r="BM303" s="15">
        <f t="shared" si="222"/>
        <v>1250</v>
      </c>
      <c r="BN303" s="15">
        <f t="shared" si="222"/>
        <v>1250</v>
      </c>
      <c r="BO303" s="15">
        <f t="shared" si="222"/>
        <v>1000</v>
      </c>
      <c r="BP303" s="15">
        <f t="shared" si="222"/>
        <v>1000</v>
      </c>
      <c r="BQ303" s="15">
        <f t="shared" si="223"/>
        <v>1000</v>
      </c>
      <c r="BR303" s="15">
        <f t="shared" si="223"/>
        <v>1000</v>
      </c>
      <c r="BS303" s="15">
        <f t="shared" si="223"/>
        <v>1000</v>
      </c>
      <c r="BT303" s="15">
        <f t="shared" si="223"/>
        <v>1000</v>
      </c>
      <c r="BU303" s="15">
        <f t="shared" si="223"/>
        <v>1000</v>
      </c>
      <c r="BV303" s="15">
        <f t="shared" si="223"/>
        <v>1000</v>
      </c>
      <c r="BW303" s="15">
        <f t="shared" si="223"/>
        <v>1000</v>
      </c>
      <c r="BX303" s="15">
        <f t="shared" si="223"/>
        <v>1000</v>
      </c>
      <c r="BY303" s="15">
        <f t="shared" si="223"/>
        <v>1000</v>
      </c>
      <c r="BZ303" s="15">
        <f t="shared" si="223"/>
        <v>1000</v>
      </c>
      <c r="CA303" s="15">
        <f t="shared" si="224"/>
        <v>833.33333333333337</v>
      </c>
      <c r="CB303" s="15">
        <f t="shared" si="224"/>
        <v>833.33333333333337</v>
      </c>
      <c r="CC303" s="15">
        <f t="shared" si="224"/>
        <v>833.33333333333337</v>
      </c>
      <c r="CD303" s="15">
        <f t="shared" si="224"/>
        <v>833.33333333333337</v>
      </c>
      <c r="CE303" s="15">
        <f t="shared" si="224"/>
        <v>833.33333333333337</v>
      </c>
      <c r="CF303" s="15">
        <f t="shared" si="224"/>
        <v>833.33333333333337</v>
      </c>
      <c r="CG303" s="15">
        <f t="shared" si="224"/>
        <v>833.33333333333337</v>
      </c>
      <c r="CH303" s="15">
        <f t="shared" si="224"/>
        <v>833.33333333333337</v>
      </c>
      <c r="CI303" s="15">
        <f t="shared" si="224"/>
        <v>833.33333333333337</v>
      </c>
      <c r="CJ303" s="15">
        <f t="shared" si="224"/>
        <v>833.33333333333337</v>
      </c>
      <c r="CK303" s="15">
        <f t="shared" si="224"/>
        <v>833.33333333333337</v>
      </c>
      <c r="CL303" s="15">
        <f t="shared" si="224"/>
        <v>833.33333333333337</v>
      </c>
    </row>
    <row r="304" spans="2:90" x14ac:dyDescent="0.4">
      <c r="B304" s="135" t="s">
        <v>320</v>
      </c>
      <c r="C304" s="17"/>
      <c r="D304" s="17" t="s">
        <v>580</v>
      </c>
      <c r="E304" s="17" t="s">
        <v>906</v>
      </c>
      <c r="F304" s="17"/>
      <c r="G304" s="17" t="str">
        <f t="shared" si="216"/>
        <v/>
      </c>
      <c r="H304" s="17">
        <v>10000</v>
      </c>
      <c r="I304" s="96">
        <f>EOMONTH(I303,7)</f>
        <v>45747</v>
      </c>
      <c r="J304" s="243">
        <v>0.5</v>
      </c>
      <c r="K304" s="17">
        <f t="shared" si="217"/>
        <v>0</v>
      </c>
      <c r="L304" s="17">
        <f t="shared" si="217"/>
        <v>25000</v>
      </c>
      <c r="M304" s="17">
        <f t="shared" si="217"/>
        <v>20000</v>
      </c>
      <c r="N304" s="17">
        <f t="shared" si="217"/>
        <v>15000</v>
      </c>
      <c r="O304" s="17">
        <f t="shared" si="217"/>
        <v>12000</v>
      </c>
      <c r="P304" s="17">
        <f t="shared" si="217"/>
        <v>10000</v>
      </c>
      <c r="R304"/>
      <c r="S304" s="15">
        <f t="shared" si="218"/>
        <v>0</v>
      </c>
      <c r="T304" s="15">
        <f t="shared" si="218"/>
        <v>0</v>
      </c>
      <c r="U304" s="15">
        <f t="shared" si="218"/>
        <v>0</v>
      </c>
      <c r="V304" s="15">
        <f t="shared" si="218"/>
        <v>0</v>
      </c>
      <c r="W304" s="15">
        <f t="shared" si="218"/>
        <v>0</v>
      </c>
      <c r="X304" s="15">
        <f t="shared" si="218"/>
        <v>0</v>
      </c>
      <c r="Y304" s="15">
        <f t="shared" si="218"/>
        <v>0</v>
      </c>
      <c r="Z304" s="15">
        <f t="shared" si="218"/>
        <v>0</v>
      </c>
      <c r="AA304" s="15">
        <f t="shared" si="218"/>
        <v>0</v>
      </c>
      <c r="AB304" s="15">
        <f t="shared" si="218"/>
        <v>0</v>
      </c>
      <c r="AC304" s="15">
        <f t="shared" si="219"/>
        <v>0</v>
      </c>
      <c r="AD304" s="15">
        <f t="shared" si="219"/>
        <v>0</v>
      </c>
      <c r="AE304" s="15">
        <f t="shared" si="219"/>
        <v>0</v>
      </c>
      <c r="AF304" s="15">
        <f t="shared" si="219"/>
        <v>0</v>
      </c>
      <c r="AG304" s="15">
        <f t="shared" si="219"/>
        <v>2500</v>
      </c>
      <c r="AH304" s="15">
        <f t="shared" si="219"/>
        <v>2500</v>
      </c>
      <c r="AI304" s="15">
        <f t="shared" si="219"/>
        <v>2500</v>
      </c>
      <c r="AJ304" s="15">
        <f t="shared" si="219"/>
        <v>2500</v>
      </c>
      <c r="AK304" s="15">
        <f t="shared" si="219"/>
        <v>2500</v>
      </c>
      <c r="AL304" s="15">
        <f t="shared" si="219"/>
        <v>2500</v>
      </c>
      <c r="AM304" s="15">
        <f t="shared" si="220"/>
        <v>2500</v>
      </c>
      <c r="AN304" s="15">
        <f t="shared" si="220"/>
        <v>2500</v>
      </c>
      <c r="AO304" s="15">
        <f t="shared" si="220"/>
        <v>2500</v>
      </c>
      <c r="AP304" s="15">
        <f t="shared" si="220"/>
        <v>2500</v>
      </c>
      <c r="AQ304" s="15">
        <f t="shared" si="220"/>
        <v>1666.6666666666667</v>
      </c>
      <c r="AR304" s="15">
        <f t="shared" si="220"/>
        <v>1666.6666666666667</v>
      </c>
      <c r="AS304" s="15">
        <f t="shared" si="220"/>
        <v>1666.6666666666667</v>
      </c>
      <c r="AT304" s="15">
        <f t="shared" si="220"/>
        <v>1666.6666666666667</v>
      </c>
      <c r="AU304" s="15">
        <f t="shared" si="220"/>
        <v>1666.6666666666667</v>
      </c>
      <c r="AV304" s="15">
        <f t="shared" si="220"/>
        <v>1666.6666666666667</v>
      </c>
      <c r="AW304" s="15">
        <f t="shared" si="221"/>
        <v>1666.6666666666667</v>
      </c>
      <c r="AX304" s="15">
        <f t="shared" si="221"/>
        <v>1666.6666666666667</v>
      </c>
      <c r="AY304" s="15">
        <f t="shared" si="221"/>
        <v>1666.6666666666667</v>
      </c>
      <c r="AZ304" s="15">
        <f t="shared" si="221"/>
        <v>1666.6666666666667</v>
      </c>
      <c r="BA304" s="15">
        <f t="shared" si="221"/>
        <v>1666.6666666666667</v>
      </c>
      <c r="BB304" s="15">
        <f t="shared" si="221"/>
        <v>1666.6666666666667</v>
      </c>
      <c r="BC304" s="15">
        <f t="shared" si="221"/>
        <v>1250</v>
      </c>
      <c r="BD304" s="15">
        <f t="shared" si="221"/>
        <v>1250</v>
      </c>
      <c r="BE304" s="15">
        <f t="shared" si="221"/>
        <v>1250</v>
      </c>
      <c r="BF304" s="15">
        <f t="shared" si="221"/>
        <v>1250</v>
      </c>
      <c r="BG304" s="15">
        <f t="shared" si="222"/>
        <v>1250</v>
      </c>
      <c r="BH304" s="15">
        <f t="shared" si="222"/>
        <v>1250</v>
      </c>
      <c r="BI304" s="15">
        <f t="shared" si="222"/>
        <v>1250</v>
      </c>
      <c r="BJ304" s="15">
        <f t="shared" si="222"/>
        <v>1250</v>
      </c>
      <c r="BK304" s="15">
        <f t="shared" si="222"/>
        <v>1250</v>
      </c>
      <c r="BL304" s="15">
        <f t="shared" si="222"/>
        <v>1250</v>
      </c>
      <c r="BM304" s="15">
        <f t="shared" si="222"/>
        <v>1250</v>
      </c>
      <c r="BN304" s="15">
        <f t="shared" si="222"/>
        <v>1250</v>
      </c>
      <c r="BO304" s="15">
        <f t="shared" si="222"/>
        <v>1000</v>
      </c>
      <c r="BP304" s="15">
        <f t="shared" si="222"/>
        <v>1000</v>
      </c>
      <c r="BQ304" s="15">
        <f t="shared" si="223"/>
        <v>1000</v>
      </c>
      <c r="BR304" s="15">
        <f t="shared" si="223"/>
        <v>1000</v>
      </c>
      <c r="BS304" s="15">
        <f t="shared" si="223"/>
        <v>1000</v>
      </c>
      <c r="BT304" s="15">
        <f t="shared" si="223"/>
        <v>1000</v>
      </c>
      <c r="BU304" s="15">
        <f t="shared" si="223"/>
        <v>1000</v>
      </c>
      <c r="BV304" s="15">
        <f t="shared" si="223"/>
        <v>1000</v>
      </c>
      <c r="BW304" s="15">
        <f t="shared" si="223"/>
        <v>1000</v>
      </c>
      <c r="BX304" s="15">
        <f t="shared" si="223"/>
        <v>1000</v>
      </c>
      <c r="BY304" s="15">
        <f t="shared" si="223"/>
        <v>1000</v>
      </c>
      <c r="BZ304" s="15">
        <f t="shared" si="223"/>
        <v>1000</v>
      </c>
      <c r="CA304" s="15">
        <f t="shared" si="224"/>
        <v>833.33333333333337</v>
      </c>
      <c r="CB304" s="15">
        <f t="shared" si="224"/>
        <v>833.33333333333337</v>
      </c>
      <c r="CC304" s="15">
        <f t="shared" si="224"/>
        <v>833.33333333333337</v>
      </c>
      <c r="CD304" s="15">
        <f t="shared" si="224"/>
        <v>833.33333333333337</v>
      </c>
      <c r="CE304" s="15">
        <f t="shared" si="224"/>
        <v>833.33333333333337</v>
      </c>
      <c r="CF304" s="15">
        <f t="shared" si="224"/>
        <v>833.33333333333337</v>
      </c>
      <c r="CG304" s="15">
        <f t="shared" si="224"/>
        <v>833.33333333333337</v>
      </c>
      <c r="CH304" s="15">
        <f t="shared" si="224"/>
        <v>833.33333333333337</v>
      </c>
      <c r="CI304" s="15">
        <f t="shared" si="224"/>
        <v>833.33333333333337</v>
      </c>
      <c r="CJ304" s="15">
        <f t="shared" si="224"/>
        <v>833.33333333333337</v>
      </c>
      <c r="CK304" s="15">
        <f t="shared" si="224"/>
        <v>833.33333333333337</v>
      </c>
      <c r="CL304" s="15">
        <f t="shared" si="224"/>
        <v>833.33333333333337</v>
      </c>
    </row>
    <row r="305" spans="2:90" x14ac:dyDescent="0.4">
      <c r="B305" s="135" t="s">
        <v>321</v>
      </c>
      <c r="C305" s="17" t="s">
        <v>937</v>
      </c>
      <c r="D305" s="17" t="s">
        <v>580</v>
      </c>
      <c r="E305" s="17" t="s">
        <v>906</v>
      </c>
      <c r="F305" s="17"/>
      <c r="G305" s="17" t="str">
        <f t="shared" si="216"/>
        <v/>
      </c>
      <c r="H305" s="17">
        <v>10000</v>
      </c>
      <c r="I305" s="96">
        <f>EOMONTH(I304,7)</f>
        <v>45961</v>
      </c>
      <c r="J305" s="243">
        <v>0.5</v>
      </c>
      <c r="K305" s="244">
        <f t="shared" si="217"/>
        <v>0</v>
      </c>
      <c r="L305" s="244">
        <f t="shared" si="217"/>
        <v>7500</v>
      </c>
      <c r="M305" s="244">
        <f t="shared" si="217"/>
        <v>20000</v>
      </c>
      <c r="N305" s="244">
        <f t="shared" si="217"/>
        <v>15000</v>
      </c>
      <c r="O305" s="244">
        <f t="shared" si="217"/>
        <v>12000</v>
      </c>
      <c r="P305" s="244">
        <f t="shared" si="217"/>
        <v>10000</v>
      </c>
      <c r="R305"/>
      <c r="S305" s="245">
        <f t="shared" si="218"/>
        <v>0</v>
      </c>
      <c r="T305" s="245">
        <f t="shared" si="218"/>
        <v>0</v>
      </c>
      <c r="U305" s="245">
        <f t="shared" si="218"/>
        <v>0</v>
      </c>
      <c r="V305" s="245">
        <f t="shared" si="218"/>
        <v>0</v>
      </c>
      <c r="W305" s="245">
        <f t="shared" si="218"/>
        <v>0</v>
      </c>
      <c r="X305" s="245">
        <f t="shared" si="218"/>
        <v>0</v>
      </c>
      <c r="Y305" s="245">
        <f t="shared" si="218"/>
        <v>0</v>
      </c>
      <c r="Z305" s="245">
        <f t="shared" si="218"/>
        <v>0</v>
      </c>
      <c r="AA305" s="245">
        <f t="shared" si="218"/>
        <v>0</v>
      </c>
      <c r="AB305" s="245">
        <f t="shared" si="218"/>
        <v>0</v>
      </c>
      <c r="AC305" s="245">
        <f t="shared" si="219"/>
        <v>0</v>
      </c>
      <c r="AD305" s="245">
        <f t="shared" si="219"/>
        <v>0</v>
      </c>
      <c r="AE305" s="245">
        <f t="shared" si="219"/>
        <v>0</v>
      </c>
      <c r="AF305" s="245">
        <f t="shared" si="219"/>
        <v>0</v>
      </c>
      <c r="AG305" s="245">
        <f t="shared" si="219"/>
        <v>0</v>
      </c>
      <c r="AH305" s="245">
        <f t="shared" si="219"/>
        <v>0</v>
      </c>
      <c r="AI305" s="245">
        <f t="shared" si="219"/>
        <v>0</v>
      </c>
      <c r="AJ305" s="245">
        <f t="shared" si="219"/>
        <v>0</v>
      </c>
      <c r="AK305" s="245">
        <f t="shared" si="219"/>
        <v>0</v>
      </c>
      <c r="AL305" s="245">
        <f t="shared" si="219"/>
        <v>0</v>
      </c>
      <c r="AM305" s="245">
        <f t="shared" si="220"/>
        <v>0</v>
      </c>
      <c r="AN305" s="245">
        <f t="shared" si="220"/>
        <v>2500</v>
      </c>
      <c r="AO305" s="245">
        <f t="shared" si="220"/>
        <v>2500</v>
      </c>
      <c r="AP305" s="245">
        <f t="shared" si="220"/>
        <v>2500</v>
      </c>
      <c r="AQ305" s="245">
        <f t="shared" si="220"/>
        <v>1666.6666666666667</v>
      </c>
      <c r="AR305" s="245">
        <f t="shared" si="220"/>
        <v>1666.6666666666667</v>
      </c>
      <c r="AS305" s="245">
        <f t="shared" si="220"/>
        <v>1666.6666666666667</v>
      </c>
      <c r="AT305" s="245">
        <f t="shared" si="220"/>
        <v>1666.6666666666667</v>
      </c>
      <c r="AU305" s="245">
        <f t="shared" si="220"/>
        <v>1666.6666666666667</v>
      </c>
      <c r="AV305" s="245">
        <f t="shared" si="220"/>
        <v>1666.6666666666667</v>
      </c>
      <c r="AW305" s="245">
        <f t="shared" si="221"/>
        <v>1666.6666666666667</v>
      </c>
      <c r="AX305" s="245">
        <f t="shared" si="221"/>
        <v>1666.6666666666667</v>
      </c>
      <c r="AY305" s="245">
        <f t="shared" si="221"/>
        <v>1666.6666666666667</v>
      </c>
      <c r="AZ305" s="245">
        <f t="shared" si="221"/>
        <v>1666.6666666666667</v>
      </c>
      <c r="BA305" s="245">
        <f t="shared" si="221"/>
        <v>1666.6666666666667</v>
      </c>
      <c r="BB305" s="245">
        <f t="shared" si="221"/>
        <v>1666.6666666666667</v>
      </c>
      <c r="BC305" s="245">
        <f t="shared" si="221"/>
        <v>1250</v>
      </c>
      <c r="BD305" s="245">
        <f t="shared" si="221"/>
        <v>1250</v>
      </c>
      <c r="BE305" s="245">
        <f t="shared" si="221"/>
        <v>1250</v>
      </c>
      <c r="BF305" s="245">
        <f t="shared" si="221"/>
        <v>1250</v>
      </c>
      <c r="BG305" s="245">
        <f t="shared" si="222"/>
        <v>1250</v>
      </c>
      <c r="BH305" s="245">
        <f t="shared" si="222"/>
        <v>1250</v>
      </c>
      <c r="BI305" s="245">
        <f t="shared" si="222"/>
        <v>1250</v>
      </c>
      <c r="BJ305" s="245">
        <f t="shared" si="222"/>
        <v>1250</v>
      </c>
      <c r="BK305" s="245">
        <f t="shared" si="222"/>
        <v>1250</v>
      </c>
      <c r="BL305" s="245">
        <f t="shared" si="222"/>
        <v>1250</v>
      </c>
      <c r="BM305" s="245">
        <f t="shared" si="222"/>
        <v>1250</v>
      </c>
      <c r="BN305" s="245">
        <f t="shared" si="222"/>
        <v>1250</v>
      </c>
      <c r="BO305" s="245">
        <f t="shared" si="222"/>
        <v>1000</v>
      </c>
      <c r="BP305" s="245">
        <f t="shared" si="222"/>
        <v>1000</v>
      </c>
      <c r="BQ305" s="245">
        <f t="shared" si="223"/>
        <v>1000</v>
      </c>
      <c r="BR305" s="245">
        <f t="shared" si="223"/>
        <v>1000</v>
      </c>
      <c r="BS305" s="245">
        <f t="shared" si="223"/>
        <v>1000</v>
      </c>
      <c r="BT305" s="245">
        <f t="shared" si="223"/>
        <v>1000</v>
      </c>
      <c r="BU305" s="245">
        <f t="shared" si="223"/>
        <v>1000</v>
      </c>
      <c r="BV305" s="245">
        <f t="shared" si="223"/>
        <v>1000</v>
      </c>
      <c r="BW305" s="245">
        <f t="shared" si="223"/>
        <v>1000</v>
      </c>
      <c r="BX305" s="245">
        <f t="shared" si="223"/>
        <v>1000</v>
      </c>
      <c r="BY305" s="245">
        <f t="shared" si="223"/>
        <v>1000</v>
      </c>
      <c r="BZ305" s="245">
        <f t="shared" si="223"/>
        <v>1000</v>
      </c>
      <c r="CA305" s="245">
        <f t="shared" si="224"/>
        <v>833.33333333333337</v>
      </c>
      <c r="CB305" s="245">
        <f t="shared" si="224"/>
        <v>833.33333333333337</v>
      </c>
      <c r="CC305" s="245">
        <f t="shared" si="224"/>
        <v>833.33333333333337</v>
      </c>
      <c r="CD305" s="245">
        <f t="shared" si="224"/>
        <v>833.33333333333337</v>
      </c>
      <c r="CE305" s="245">
        <f t="shared" si="224"/>
        <v>833.33333333333337</v>
      </c>
      <c r="CF305" s="245">
        <f t="shared" si="224"/>
        <v>833.33333333333337</v>
      </c>
      <c r="CG305" s="245">
        <f t="shared" si="224"/>
        <v>833.33333333333337</v>
      </c>
      <c r="CH305" s="245">
        <f t="shared" si="224"/>
        <v>833.33333333333337</v>
      </c>
      <c r="CI305" s="245">
        <f t="shared" si="224"/>
        <v>833.33333333333337</v>
      </c>
      <c r="CJ305" s="245">
        <f t="shared" si="224"/>
        <v>833.33333333333337</v>
      </c>
      <c r="CK305" s="245">
        <f t="shared" si="224"/>
        <v>833.33333333333337</v>
      </c>
      <c r="CL305" s="245">
        <f t="shared" si="224"/>
        <v>833.33333333333337</v>
      </c>
    </row>
    <row r="306" spans="2:90" x14ac:dyDescent="0.4">
      <c r="B306" s="121" t="str">
        <f>"Total - "&amp;SUBSTITUTE(B300,":","")</f>
        <v>Total - Volume-driven probability weighted list - list</v>
      </c>
      <c r="C306" s="31"/>
      <c r="D306" s="31" t="s">
        <v>580</v>
      </c>
      <c r="E306" s="31" t="s">
        <v>906</v>
      </c>
      <c r="F306" s="31"/>
      <c r="G306" s="31" t="str">
        <f t="shared" si="216"/>
        <v/>
      </c>
      <c r="H306" s="31"/>
      <c r="I306" s="31"/>
      <c r="J306" s="73"/>
      <c r="K306" s="39">
        <f t="shared" si="217"/>
        <v>85000</v>
      </c>
      <c r="L306" s="39">
        <f t="shared" si="217"/>
        <v>92500</v>
      </c>
      <c r="M306" s="39">
        <f t="shared" si="217"/>
        <v>80000</v>
      </c>
      <c r="N306" s="39">
        <f t="shared" si="217"/>
        <v>60000</v>
      </c>
      <c r="O306" s="39">
        <f t="shared" si="217"/>
        <v>48000</v>
      </c>
      <c r="P306" s="39">
        <f t="shared" si="217"/>
        <v>40000</v>
      </c>
      <c r="R306"/>
      <c r="S306" s="38">
        <f t="shared" ref="S306" si="225">SUM(S302:S305)</f>
        <v>5000</v>
      </c>
      <c r="T306" s="38">
        <f t="shared" ref="T306:AX306" si="226">SUM(T302:T305)</f>
        <v>5000</v>
      </c>
      <c r="U306" s="38">
        <f t="shared" si="226"/>
        <v>5000</v>
      </c>
      <c r="V306" s="38">
        <f t="shared" si="226"/>
        <v>5000</v>
      </c>
      <c r="W306" s="38">
        <f t="shared" si="226"/>
        <v>5000</v>
      </c>
      <c r="X306" s="38">
        <f t="shared" si="226"/>
        <v>5000</v>
      </c>
      <c r="Y306" s="38">
        <f t="shared" si="226"/>
        <v>5000</v>
      </c>
      <c r="Z306" s="38">
        <f t="shared" si="226"/>
        <v>10000</v>
      </c>
      <c r="AA306" s="38">
        <f t="shared" si="226"/>
        <v>10000</v>
      </c>
      <c r="AB306" s="38">
        <f t="shared" si="226"/>
        <v>10000</v>
      </c>
      <c r="AC306" s="38">
        <f t="shared" si="226"/>
        <v>10000</v>
      </c>
      <c r="AD306" s="38">
        <f t="shared" si="226"/>
        <v>10000</v>
      </c>
      <c r="AE306" s="38">
        <f t="shared" si="226"/>
        <v>5000</v>
      </c>
      <c r="AF306" s="38">
        <f t="shared" si="226"/>
        <v>5000</v>
      </c>
      <c r="AG306" s="38">
        <f t="shared" si="226"/>
        <v>7500</v>
      </c>
      <c r="AH306" s="38">
        <f t="shared" si="226"/>
        <v>7500</v>
      </c>
      <c r="AI306" s="38">
        <f t="shared" si="226"/>
        <v>7500</v>
      </c>
      <c r="AJ306" s="38">
        <f t="shared" si="226"/>
        <v>7500</v>
      </c>
      <c r="AK306" s="38">
        <f t="shared" si="226"/>
        <v>7500</v>
      </c>
      <c r="AL306" s="38">
        <f t="shared" si="226"/>
        <v>7500</v>
      </c>
      <c r="AM306" s="38">
        <f t="shared" si="226"/>
        <v>7500</v>
      </c>
      <c r="AN306" s="38">
        <f t="shared" si="226"/>
        <v>10000</v>
      </c>
      <c r="AO306" s="38">
        <f t="shared" si="226"/>
        <v>10000</v>
      </c>
      <c r="AP306" s="38">
        <f t="shared" si="226"/>
        <v>10000</v>
      </c>
      <c r="AQ306" s="38">
        <f t="shared" si="226"/>
        <v>6666.666666666667</v>
      </c>
      <c r="AR306" s="38">
        <f t="shared" si="226"/>
        <v>6666.666666666667</v>
      </c>
      <c r="AS306" s="38">
        <f t="shared" si="226"/>
        <v>6666.666666666667</v>
      </c>
      <c r="AT306" s="38">
        <f t="shared" si="226"/>
        <v>6666.666666666667</v>
      </c>
      <c r="AU306" s="38">
        <f t="shared" si="226"/>
        <v>6666.666666666667</v>
      </c>
      <c r="AV306" s="38">
        <f t="shared" si="226"/>
        <v>6666.666666666667</v>
      </c>
      <c r="AW306" s="38">
        <f t="shared" si="226"/>
        <v>6666.666666666667</v>
      </c>
      <c r="AX306" s="38">
        <f t="shared" si="226"/>
        <v>6666.666666666667</v>
      </c>
      <c r="AY306" s="38">
        <f t="shared" ref="AY306:CD306" si="227">SUM(AY302:AY305)</f>
        <v>6666.666666666667</v>
      </c>
      <c r="AZ306" s="38">
        <f t="shared" si="227"/>
        <v>6666.666666666667</v>
      </c>
      <c r="BA306" s="38">
        <f t="shared" si="227"/>
        <v>6666.666666666667</v>
      </c>
      <c r="BB306" s="38">
        <f t="shared" si="227"/>
        <v>6666.666666666667</v>
      </c>
      <c r="BC306" s="38">
        <f t="shared" si="227"/>
        <v>5000</v>
      </c>
      <c r="BD306" s="38">
        <f t="shared" si="227"/>
        <v>5000</v>
      </c>
      <c r="BE306" s="38">
        <f t="shared" si="227"/>
        <v>5000</v>
      </c>
      <c r="BF306" s="38">
        <f t="shared" si="227"/>
        <v>5000</v>
      </c>
      <c r="BG306" s="38">
        <f t="shared" si="227"/>
        <v>5000</v>
      </c>
      <c r="BH306" s="38">
        <f t="shared" si="227"/>
        <v>5000</v>
      </c>
      <c r="BI306" s="38">
        <f t="shared" si="227"/>
        <v>5000</v>
      </c>
      <c r="BJ306" s="38">
        <f t="shared" si="227"/>
        <v>5000</v>
      </c>
      <c r="BK306" s="38">
        <f t="shared" si="227"/>
        <v>5000</v>
      </c>
      <c r="BL306" s="38">
        <f t="shared" si="227"/>
        <v>5000</v>
      </c>
      <c r="BM306" s="38">
        <f t="shared" si="227"/>
        <v>5000</v>
      </c>
      <c r="BN306" s="38">
        <f t="shared" si="227"/>
        <v>5000</v>
      </c>
      <c r="BO306" s="38">
        <f t="shared" si="227"/>
        <v>4000</v>
      </c>
      <c r="BP306" s="38">
        <f t="shared" si="227"/>
        <v>4000</v>
      </c>
      <c r="BQ306" s="38">
        <f t="shared" si="227"/>
        <v>4000</v>
      </c>
      <c r="BR306" s="38">
        <f t="shared" si="227"/>
        <v>4000</v>
      </c>
      <c r="BS306" s="38">
        <f t="shared" si="227"/>
        <v>4000</v>
      </c>
      <c r="BT306" s="38">
        <f t="shared" si="227"/>
        <v>4000</v>
      </c>
      <c r="BU306" s="38">
        <f t="shared" si="227"/>
        <v>4000</v>
      </c>
      <c r="BV306" s="38">
        <f t="shared" si="227"/>
        <v>4000</v>
      </c>
      <c r="BW306" s="38">
        <f t="shared" si="227"/>
        <v>4000</v>
      </c>
      <c r="BX306" s="38">
        <f t="shared" si="227"/>
        <v>4000</v>
      </c>
      <c r="BY306" s="38">
        <f t="shared" si="227"/>
        <v>4000</v>
      </c>
      <c r="BZ306" s="38">
        <f t="shared" si="227"/>
        <v>4000</v>
      </c>
      <c r="CA306" s="38">
        <f t="shared" si="227"/>
        <v>3333.3333333333335</v>
      </c>
      <c r="CB306" s="38">
        <f t="shared" si="227"/>
        <v>3333.3333333333335</v>
      </c>
      <c r="CC306" s="38">
        <f t="shared" si="227"/>
        <v>3333.3333333333335</v>
      </c>
      <c r="CD306" s="38">
        <f t="shared" si="227"/>
        <v>3333.3333333333335</v>
      </c>
      <c r="CE306" s="38">
        <f t="shared" ref="CE306:CK306" si="228">SUM(CE302:CE305)</f>
        <v>3333.3333333333335</v>
      </c>
      <c r="CF306" s="38">
        <f t="shared" si="228"/>
        <v>3333.3333333333335</v>
      </c>
      <c r="CG306" s="38">
        <f t="shared" si="228"/>
        <v>3333.3333333333335</v>
      </c>
      <c r="CH306" s="38">
        <f t="shared" si="228"/>
        <v>3333.3333333333335</v>
      </c>
      <c r="CI306" s="38">
        <f t="shared" si="228"/>
        <v>3333.3333333333335</v>
      </c>
      <c r="CJ306" s="38">
        <f t="shared" si="228"/>
        <v>3333.3333333333335</v>
      </c>
      <c r="CK306" s="38">
        <f t="shared" si="228"/>
        <v>3333.3333333333335</v>
      </c>
      <c r="CL306" s="38">
        <f t="shared" ref="CL306" si="229">SUM(CL302:CL305)</f>
        <v>3333.3333333333335</v>
      </c>
    </row>
    <row r="307" spans="2:90" x14ac:dyDescent="0.4">
      <c r="B307" s="231" t="str">
        <f>IFERROR(SUBSTITUTE(TRIM(MID(B300, SEARCH("-", B300) + 1, LEN(B315))),":",""),"no unit")</f>
        <v>driven</v>
      </c>
      <c r="C307" s="31"/>
      <c r="D307" s="31" t="s">
        <v>580</v>
      </c>
      <c r="E307" s="31" t="s">
        <v>906</v>
      </c>
      <c r="F307" s="31"/>
      <c r="G307" s="31" t="s">
        <v>330</v>
      </c>
      <c r="H307" s="31"/>
      <c r="I307" s="31"/>
      <c r="J307" s="73"/>
      <c r="K307" s="39"/>
      <c r="L307" s="39"/>
      <c r="M307" s="39"/>
      <c r="N307" s="39"/>
      <c r="O307" s="39"/>
      <c r="P307" s="39"/>
      <c r="R307"/>
      <c r="S307" s="38"/>
      <c r="T307" s="38"/>
      <c r="U307" s="38"/>
      <c r="V307" s="38"/>
      <c r="W307" s="38"/>
      <c r="X307" s="38"/>
      <c r="Y307" s="38"/>
      <c r="Z307" s="38"/>
      <c r="AA307" s="38"/>
      <c r="AB307" s="38"/>
      <c r="AC307" s="38"/>
      <c r="AD307" s="38"/>
      <c r="AE307" s="38"/>
      <c r="AF307" s="38"/>
      <c r="AG307" s="38"/>
      <c r="AH307" s="38"/>
      <c r="AI307" s="38"/>
      <c r="AJ307" s="38"/>
      <c r="AK307" s="38"/>
      <c r="AL307" s="38"/>
      <c r="AM307" s="38"/>
      <c r="AN307" s="38"/>
      <c r="AO307" s="38"/>
      <c r="AP307" s="38"/>
      <c r="AQ307" s="38"/>
      <c r="AR307" s="38"/>
      <c r="AS307" s="38"/>
      <c r="AT307" s="38"/>
      <c r="AU307" s="38"/>
      <c r="AV307" s="38"/>
      <c r="AW307" s="38"/>
      <c r="AX307" s="38"/>
      <c r="AY307" s="38"/>
      <c r="AZ307" s="38"/>
      <c r="BA307" s="38"/>
      <c r="BB307" s="38"/>
      <c r="BC307" s="38"/>
      <c r="BD307" s="38"/>
      <c r="BE307" s="38"/>
      <c r="BF307" s="38"/>
      <c r="BG307" s="38"/>
      <c r="BH307" s="38"/>
      <c r="BI307" s="38"/>
      <c r="BJ307" s="38"/>
      <c r="BK307" s="38"/>
      <c r="BL307" s="38"/>
      <c r="BM307" s="38"/>
      <c r="BN307" s="38"/>
      <c r="BO307" s="38"/>
      <c r="BP307" s="38"/>
      <c r="BQ307" s="38"/>
      <c r="BR307" s="38"/>
      <c r="BS307" s="38"/>
      <c r="BT307" s="38"/>
      <c r="BU307" s="38"/>
      <c r="BV307" s="38"/>
      <c r="BW307" s="38"/>
      <c r="BX307" s="38"/>
      <c r="BY307" s="38"/>
      <c r="BZ307" s="38"/>
      <c r="CA307" s="38"/>
      <c r="CB307" s="38"/>
      <c r="CC307" s="38"/>
      <c r="CD307" s="38"/>
      <c r="CE307" s="38"/>
      <c r="CF307" s="38"/>
      <c r="CG307" s="38"/>
      <c r="CH307" s="38"/>
      <c r="CI307" s="38"/>
      <c r="CJ307" s="38"/>
      <c r="CK307" s="38"/>
      <c r="CL307" s="38"/>
    </row>
    <row r="308" spans="2:90" x14ac:dyDescent="0.4">
      <c r="B308" s="231" t="str">
        <f>SUBSTITUTE(B316,"# of","")</f>
        <v xml:space="preserve"> assets</v>
      </c>
      <c r="C308" s="31"/>
      <c r="D308" s="31" t="s">
        <v>580</v>
      </c>
      <c r="E308" s="31" t="s">
        <v>906</v>
      </c>
      <c r="F308" s="31"/>
      <c r="G308" s="31" t="s">
        <v>330</v>
      </c>
      <c r="H308" s="31"/>
      <c r="I308" s="31"/>
      <c r="J308" s="73"/>
      <c r="K308" s="39"/>
      <c r="L308" s="39"/>
      <c r="M308" s="39"/>
      <c r="N308" s="39"/>
      <c r="O308" s="39"/>
      <c r="P308" s="39"/>
      <c r="R308"/>
      <c r="S308" s="38"/>
      <c r="T308" s="38"/>
      <c r="U308" s="38"/>
      <c r="V308" s="38"/>
      <c r="W308" s="38"/>
      <c r="X308" s="38"/>
      <c r="Y308" s="38"/>
      <c r="Z308" s="38"/>
      <c r="AA308" s="38"/>
      <c r="AB308" s="38"/>
      <c r="AC308" s="38"/>
      <c r="AD308" s="38"/>
      <c r="AE308" s="38"/>
      <c r="AF308" s="38"/>
      <c r="AG308" s="38"/>
      <c r="AH308" s="38"/>
      <c r="AI308" s="38"/>
      <c r="AJ308" s="38"/>
      <c r="AK308" s="38"/>
      <c r="AL308" s="38"/>
      <c r="AM308" s="38"/>
      <c r="AN308" s="38"/>
      <c r="AO308" s="38"/>
      <c r="AP308" s="38"/>
      <c r="AQ308" s="38"/>
      <c r="AR308" s="38"/>
      <c r="AS308" s="38"/>
      <c r="AT308" s="38"/>
      <c r="AU308" s="38"/>
      <c r="AV308" s="38"/>
      <c r="AW308" s="38"/>
      <c r="AX308" s="38"/>
      <c r="AY308" s="38"/>
      <c r="AZ308" s="38"/>
      <c r="BA308" s="38"/>
      <c r="BB308" s="38"/>
      <c r="BC308" s="38"/>
      <c r="BD308" s="38"/>
      <c r="BE308" s="38"/>
      <c r="BF308" s="38"/>
      <c r="BG308" s="38"/>
      <c r="BH308" s="38"/>
      <c r="BI308" s="38"/>
      <c r="BJ308" s="38"/>
      <c r="BK308" s="38"/>
      <c r="BL308" s="38"/>
      <c r="BM308" s="38"/>
      <c r="BN308" s="38"/>
      <c r="BO308" s="38"/>
      <c r="BP308" s="38"/>
      <c r="BQ308" s="38"/>
      <c r="BR308" s="38"/>
      <c r="BS308" s="38"/>
      <c r="BT308" s="38"/>
      <c r="BU308" s="38"/>
      <c r="BV308" s="38"/>
      <c r="BW308" s="38"/>
      <c r="BX308" s="38"/>
      <c r="BY308" s="38"/>
      <c r="BZ308" s="38"/>
      <c r="CA308" s="38"/>
      <c r="CB308" s="38"/>
      <c r="CC308" s="38"/>
      <c r="CD308" s="38"/>
      <c r="CE308" s="38"/>
      <c r="CF308" s="38"/>
      <c r="CG308" s="38"/>
      <c r="CH308" s="38"/>
      <c r="CI308" s="38"/>
      <c r="CJ308" s="38"/>
      <c r="CK308" s="38"/>
      <c r="CL308" s="38"/>
    </row>
    <row r="309" spans="2:90" x14ac:dyDescent="0.4">
      <c r="B309" s="130" t="s">
        <v>332</v>
      </c>
      <c r="C309" s="31"/>
      <c r="D309" s="31" t="s">
        <v>580</v>
      </c>
      <c r="E309" s="31" t="s">
        <v>906</v>
      </c>
      <c r="F309" s="31"/>
      <c r="G309" s="31" t="s">
        <v>330</v>
      </c>
      <c r="H309" s="31"/>
      <c r="I309" s="31"/>
      <c r="J309" s="73"/>
      <c r="K309" s="39"/>
      <c r="L309" s="39"/>
      <c r="M309" s="39"/>
      <c r="N309" s="39"/>
      <c r="O309" s="39"/>
      <c r="P309" s="39"/>
      <c r="R309"/>
      <c r="S309" s="38"/>
      <c r="T309" s="38"/>
      <c r="U309" s="38"/>
      <c r="V309" s="38"/>
      <c r="W309" s="38"/>
      <c r="X309" s="38"/>
      <c r="Y309" s="38"/>
      <c r="Z309" s="38"/>
      <c r="AA309" s="38"/>
      <c r="AB309" s="38"/>
      <c r="AC309" s="38"/>
      <c r="AD309" s="38"/>
      <c r="AE309" s="38"/>
      <c r="AF309" s="38"/>
      <c r="AG309" s="38"/>
      <c r="AH309" s="38"/>
      <c r="AI309" s="38"/>
      <c r="AJ309" s="38"/>
      <c r="AK309" s="38"/>
      <c r="AL309" s="38"/>
      <c r="AM309" s="38"/>
      <c r="AN309" s="38"/>
      <c r="AO309" s="38"/>
      <c r="AP309" s="38"/>
      <c r="AQ309" s="38"/>
      <c r="AR309" s="38"/>
      <c r="AS309" s="38"/>
      <c r="AT309" s="38"/>
      <c r="AU309" s="38"/>
      <c r="AV309" s="38"/>
      <c r="AW309" s="38"/>
      <c r="AX309" s="38"/>
      <c r="AY309" s="38"/>
      <c r="AZ309" s="38"/>
      <c r="BA309" s="38"/>
      <c r="BB309" s="38"/>
      <c r="BC309" s="38"/>
      <c r="BD309" s="38"/>
      <c r="BE309" s="38"/>
      <c r="BF309" s="38"/>
      <c r="BG309" s="38"/>
      <c r="BH309" s="38"/>
      <c r="BI309" s="38"/>
      <c r="BJ309" s="38"/>
      <c r="BK309" s="38"/>
      <c r="BL309" s="38"/>
      <c r="BM309" s="38"/>
      <c r="BN309" s="38"/>
      <c r="BO309" s="38"/>
      <c r="BP309" s="38"/>
      <c r="BQ309" s="38"/>
      <c r="BR309" s="38"/>
      <c r="BS309" s="38"/>
      <c r="BT309" s="38"/>
      <c r="BU309" s="38"/>
      <c r="BV309" s="38"/>
      <c r="BW309" s="38"/>
      <c r="BX309" s="38"/>
      <c r="BY309" s="38"/>
      <c r="BZ309" s="38"/>
      <c r="CA309" s="38"/>
      <c r="CB309" s="38"/>
      <c r="CC309" s="38"/>
      <c r="CD309" s="38"/>
      <c r="CE309" s="38"/>
      <c r="CF309" s="38"/>
      <c r="CG309" s="38"/>
      <c r="CH309" s="38"/>
      <c r="CI309" s="38"/>
      <c r="CJ309" s="38"/>
      <c r="CK309" s="38"/>
      <c r="CL309" s="38"/>
    </row>
    <row r="310" spans="2:90" x14ac:dyDescent="0.4">
      <c r="B310" s="130" t="s">
        <v>331</v>
      </c>
      <c r="C310" s="31"/>
      <c r="D310" s="31" t="s">
        <v>580</v>
      </c>
      <c r="E310" s="31" t="s">
        <v>906</v>
      </c>
      <c r="F310" s="31"/>
      <c r="G310" s="31" t="s">
        <v>330</v>
      </c>
      <c r="H310" s="31"/>
      <c r="I310" s="31"/>
      <c r="J310" s="73"/>
      <c r="K310" s="39"/>
      <c r="L310" s="39"/>
      <c r="M310" s="39"/>
      <c r="N310" s="39"/>
      <c r="O310" s="39"/>
      <c r="P310" s="39"/>
      <c r="R310"/>
      <c r="S310" s="196" t="str">
        <f t="shared" ref="S310" si="230">ADDRESS(ROW(S306),COLUMN(S306),2)</f>
        <v>S$306</v>
      </c>
      <c r="T310" s="196" t="str">
        <f t="shared" ref="T310:AX310" si="231">ADDRESS(ROW(T306),COLUMN(T306),2)</f>
        <v>T$306</v>
      </c>
      <c r="U310" s="196" t="str">
        <f t="shared" si="231"/>
        <v>U$306</v>
      </c>
      <c r="V310" s="196" t="str">
        <f t="shared" si="231"/>
        <v>V$306</v>
      </c>
      <c r="W310" s="196" t="str">
        <f t="shared" si="231"/>
        <v>W$306</v>
      </c>
      <c r="X310" s="196" t="str">
        <f t="shared" si="231"/>
        <v>X$306</v>
      </c>
      <c r="Y310" s="196" t="str">
        <f t="shared" si="231"/>
        <v>Y$306</v>
      </c>
      <c r="Z310" s="196" t="str">
        <f t="shared" si="231"/>
        <v>Z$306</v>
      </c>
      <c r="AA310" s="196" t="str">
        <f t="shared" si="231"/>
        <v>AA$306</v>
      </c>
      <c r="AB310" s="196" t="str">
        <f t="shared" si="231"/>
        <v>AB$306</v>
      </c>
      <c r="AC310" s="196" t="str">
        <f t="shared" si="231"/>
        <v>AC$306</v>
      </c>
      <c r="AD310" s="196" t="str">
        <f t="shared" si="231"/>
        <v>AD$306</v>
      </c>
      <c r="AE310" s="196" t="str">
        <f t="shared" si="231"/>
        <v>AE$306</v>
      </c>
      <c r="AF310" s="196" t="str">
        <f t="shared" si="231"/>
        <v>AF$306</v>
      </c>
      <c r="AG310" s="196" t="str">
        <f t="shared" si="231"/>
        <v>AG$306</v>
      </c>
      <c r="AH310" s="196" t="str">
        <f t="shared" si="231"/>
        <v>AH$306</v>
      </c>
      <c r="AI310" s="196" t="str">
        <f t="shared" si="231"/>
        <v>AI$306</v>
      </c>
      <c r="AJ310" s="196" t="str">
        <f t="shared" si="231"/>
        <v>AJ$306</v>
      </c>
      <c r="AK310" s="196" t="str">
        <f t="shared" si="231"/>
        <v>AK$306</v>
      </c>
      <c r="AL310" s="196" t="str">
        <f t="shared" si="231"/>
        <v>AL$306</v>
      </c>
      <c r="AM310" s="196" t="str">
        <f t="shared" si="231"/>
        <v>AM$306</v>
      </c>
      <c r="AN310" s="196" t="str">
        <f t="shared" si="231"/>
        <v>AN$306</v>
      </c>
      <c r="AO310" s="196" t="str">
        <f t="shared" si="231"/>
        <v>AO$306</v>
      </c>
      <c r="AP310" s="196" t="str">
        <f t="shared" si="231"/>
        <v>AP$306</v>
      </c>
      <c r="AQ310" s="196" t="str">
        <f t="shared" si="231"/>
        <v>AQ$306</v>
      </c>
      <c r="AR310" s="196" t="str">
        <f t="shared" si="231"/>
        <v>AR$306</v>
      </c>
      <c r="AS310" s="196" t="str">
        <f t="shared" si="231"/>
        <v>AS$306</v>
      </c>
      <c r="AT310" s="196" t="str">
        <f t="shared" si="231"/>
        <v>AT$306</v>
      </c>
      <c r="AU310" s="196" t="str">
        <f t="shared" si="231"/>
        <v>AU$306</v>
      </c>
      <c r="AV310" s="196" t="str">
        <f t="shared" si="231"/>
        <v>AV$306</v>
      </c>
      <c r="AW310" s="196" t="str">
        <f t="shared" si="231"/>
        <v>AW$306</v>
      </c>
      <c r="AX310" s="196" t="str">
        <f t="shared" si="231"/>
        <v>AX$306</v>
      </c>
      <c r="AY310" s="196" t="str">
        <f t="shared" ref="AY310:CD310" si="232">ADDRESS(ROW(AY306),COLUMN(AY306),2)</f>
        <v>AY$306</v>
      </c>
      <c r="AZ310" s="196" t="str">
        <f t="shared" si="232"/>
        <v>AZ$306</v>
      </c>
      <c r="BA310" s="196" t="str">
        <f t="shared" si="232"/>
        <v>BA$306</v>
      </c>
      <c r="BB310" s="196" t="str">
        <f t="shared" si="232"/>
        <v>BB$306</v>
      </c>
      <c r="BC310" s="196" t="str">
        <f t="shared" si="232"/>
        <v>BC$306</v>
      </c>
      <c r="BD310" s="196" t="str">
        <f t="shared" si="232"/>
        <v>BD$306</v>
      </c>
      <c r="BE310" s="196" t="str">
        <f t="shared" si="232"/>
        <v>BE$306</v>
      </c>
      <c r="BF310" s="196" t="str">
        <f t="shared" si="232"/>
        <v>BF$306</v>
      </c>
      <c r="BG310" s="196" t="str">
        <f t="shared" si="232"/>
        <v>BG$306</v>
      </c>
      <c r="BH310" s="196" t="str">
        <f t="shared" si="232"/>
        <v>BH$306</v>
      </c>
      <c r="BI310" s="196" t="str">
        <f t="shared" si="232"/>
        <v>BI$306</v>
      </c>
      <c r="BJ310" s="196" t="str">
        <f t="shared" si="232"/>
        <v>BJ$306</v>
      </c>
      <c r="BK310" s="196" t="str">
        <f t="shared" si="232"/>
        <v>BK$306</v>
      </c>
      <c r="BL310" s="196" t="str">
        <f t="shared" si="232"/>
        <v>BL$306</v>
      </c>
      <c r="BM310" s="196" t="str">
        <f t="shared" si="232"/>
        <v>BM$306</v>
      </c>
      <c r="BN310" s="196" t="str">
        <f t="shared" si="232"/>
        <v>BN$306</v>
      </c>
      <c r="BO310" s="196" t="str">
        <f t="shared" si="232"/>
        <v>BO$306</v>
      </c>
      <c r="BP310" s="196" t="str">
        <f t="shared" si="232"/>
        <v>BP$306</v>
      </c>
      <c r="BQ310" s="196" t="str">
        <f t="shared" si="232"/>
        <v>BQ$306</v>
      </c>
      <c r="BR310" s="196" t="str">
        <f t="shared" si="232"/>
        <v>BR$306</v>
      </c>
      <c r="BS310" s="196" t="str">
        <f t="shared" si="232"/>
        <v>BS$306</v>
      </c>
      <c r="BT310" s="196" t="str">
        <f t="shared" si="232"/>
        <v>BT$306</v>
      </c>
      <c r="BU310" s="196" t="str">
        <f t="shared" si="232"/>
        <v>BU$306</v>
      </c>
      <c r="BV310" s="196" t="str">
        <f t="shared" si="232"/>
        <v>BV$306</v>
      </c>
      <c r="BW310" s="196" t="str">
        <f t="shared" si="232"/>
        <v>BW$306</v>
      </c>
      <c r="BX310" s="196" t="str">
        <f t="shared" si="232"/>
        <v>BX$306</v>
      </c>
      <c r="BY310" s="196" t="str">
        <f t="shared" si="232"/>
        <v>BY$306</v>
      </c>
      <c r="BZ310" s="196" t="str">
        <f t="shared" si="232"/>
        <v>BZ$306</v>
      </c>
      <c r="CA310" s="196" t="str">
        <f t="shared" si="232"/>
        <v>CA$306</v>
      </c>
      <c r="CB310" s="196" t="str">
        <f t="shared" si="232"/>
        <v>CB$306</v>
      </c>
      <c r="CC310" s="196" t="str">
        <f t="shared" si="232"/>
        <v>CC$306</v>
      </c>
      <c r="CD310" s="196" t="str">
        <f t="shared" si="232"/>
        <v>CD$306</v>
      </c>
      <c r="CE310" s="196" t="str">
        <f t="shared" ref="CE310:CK310" si="233">ADDRESS(ROW(CE306),COLUMN(CE306),2)</f>
        <v>CE$306</v>
      </c>
      <c r="CF310" s="196" t="str">
        <f t="shared" si="233"/>
        <v>CF$306</v>
      </c>
      <c r="CG310" s="196" t="str">
        <f t="shared" si="233"/>
        <v>CG$306</v>
      </c>
      <c r="CH310" s="196" t="str">
        <f t="shared" si="233"/>
        <v>CH$306</v>
      </c>
      <c r="CI310" s="196" t="str">
        <f t="shared" si="233"/>
        <v>CI$306</v>
      </c>
      <c r="CJ310" s="196" t="str">
        <f t="shared" si="233"/>
        <v>CJ$306</v>
      </c>
      <c r="CK310" s="196" t="str">
        <f t="shared" si="233"/>
        <v>CK$306</v>
      </c>
      <c r="CL310" s="196" t="str">
        <f t="shared" ref="CL310" si="234">ADDRESS(ROW(CL306),COLUMN(CL306),2)</f>
        <v>CL$306</v>
      </c>
    </row>
    <row r="311" spans="2:90" x14ac:dyDescent="0.4">
      <c r="B311" s="8" t="str">
        <f>"Secondary label: "</f>
        <v xml:space="preserve">Secondary label: </v>
      </c>
      <c r="C311" s="12"/>
      <c r="D311" s="12" t="s">
        <v>580</v>
      </c>
      <c r="E311" s="12" t="s">
        <v>906</v>
      </c>
      <c r="F311" s="12"/>
      <c r="G311" s="12" t="s">
        <v>330</v>
      </c>
      <c r="H311" s="12"/>
      <c r="I311" s="12"/>
      <c r="J311" s="60"/>
      <c r="K311" s="15"/>
      <c r="L311" s="15"/>
      <c r="M311" s="15"/>
      <c r="N311" s="15"/>
      <c r="O311" s="15"/>
      <c r="P311" s="15"/>
      <c r="R311"/>
      <c r="S311" s="76"/>
      <c r="T311" s="76"/>
      <c r="U311" s="76"/>
      <c r="V311" s="76"/>
      <c r="W311" s="76"/>
      <c r="X311" s="76"/>
      <c r="Y311" s="76"/>
      <c r="Z311" s="76"/>
      <c r="AA311" s="76"/>
      <c r="AB311" s="76"/>
      <c r="AC311" s="76"/>
      <c r="AD311" s="76"/>
      <c r="AE311" s="76"/>
      <c r="AF311" s="76"/>
      <c r="AG311" s="76"/>
      <c r="AH311" s="76"/>
      <c r="AI311" s="76"/>
      <c r="AJ311" s="76"/>
      <c r="AK311" s="76"/>
      <c r="AL311" s="76"/>
      <c r="AM311" s="76"/>
      <c r="AN311" s="76"/>
      <c r="AO311" s="76"/>
      <c r="AP311" s="76"/>
      <c r="AQ311" s="76"/>
      <c r="AR311" s="76"/>
      <c r="AS311" s="76"/>
      <c r="AT311" s="76"/>
      <c r="AU311" s="76"/>
      <c r="AV311" s="76"/>
      <c r="AW311" s="76"/>
      <c r="AX311" s="76"/>
      <c r="AY311" s="76"/>
      <c r="AZ311" s="76"/>
      <c r="BA311" s="76"/>
      <c r="BB311" s="76"/>
      <c r="BC311" s="76"/>
      <c r="BD311" s="76"/>
      <c r="BE311" s="76"/>
      <c r="BF311" s="76"/>
      <c r="BG311" s="76"/>
      <c r="BH311" s="76"/>
      <c r="BI311" s="76"/>
      <c r="BJ311" s="76"/>
      <c r="BK311" s="76"/>
      <c r="BL311" s="76"/>
      <c r="BM311" s="76"/>
      <c r="BN311" s="76"/>
      <c r="BO311" s="76"/>
      <c r="BP311" s="76"/>
      <c r="BQ311" s="76"/>
      <c r="BR311" s="76"/>
      <c r="BS311" s="76"/>
      <c r="BT311" s="76"/>
      <c r="BU311" s="76"/>
      <c r="BV311" s="76"/>
      <c r="BW311" s="76"/>
      <c r="BX311" s="76"/>
      <c r="BY311" s="76"/>
      <c r="BZ311" s="76"/>
      <c r="CA311" s="76"/>
      <c r="CB311" s="76"/>
      <c r="CC311" s="76"/>
      <c r="CD311" s="76"/>
      <c r="CE311" s="76"/>
      <c r="CF311" s="76"/>
      <c r="CG311" s="76"/>
      <c r="CH311" s="76"/>
      <c r="CI311" s="76"/>
      <c r="CJ311" s="76"/>
      <c r="CK311" s="76"/>
      <c r="CL311" s="76"/>
    </row>
    <row r="312" spans="2:90" x14ac:dyDescent="0.4">
      <c r="C312" s="12"/>
      <c r="D312" s="12" t="s">
        <v>580</v>
      </c>
      <c r="E312" s="12" t="s">
        <v>906</v>
      </c>
      <c r="F312" s="12"/>
      <c r="G312" s="12" t="s">
        <v>330</v>
      </c>
      <c r="H312" s="12"/>
      <c r="I312" s="12"/>
      <c r="J312" s="60"/>
      <c r="K312" s="15"/>
      <c r="L312" s="15"/>
      <c r="M312" s="15"/>
      <c r="N312" s="15"/>
      <c r="O312" s="15"/>
      <c r="P312" s="15"/>
      <c r="R312"/>
      <c r="S312" s="76"/>
      <c r="T312" s="76"/>
      <c r="U312" s="76"/>
      <c r="V312" s="76"/>
      <c r="W312" s="76"/>
      <c r="X312" s="76"/>
      <c r="Y312" s="76"/>
      <c r="Z312" s="76"/>
      <c r="AA312" s="76"/>
      <c r="AB312" s="76"/>
      <c r="AC312" s="76"/>
      <c r="AD312" s="76"/>
      <c r="AE312" s="76"/>
      <c r="AF312" s="76"/>
      <c r="AG312" s="76"/>
      <c r="AH312" s="76"/>
      <c r="AI312" s="76"/>
      <c r="AJ312" s="76"/>
      <c r="AK312" s="76"/>
      <c r="AL312" s="76"/>
      <c r="AM312" s="76"/>
      <c r="AN312" s="76"/>
      <c r="AO312" s="76"/>
      <c r="AP312" s="76"/>
      <c r="AQ312" s="76"/>
      <c r="AR312" s="76"/>
      <c r="AS312" s="76"/>
      <c r="AT312" s="76"/>
      <c r="AU312" s="76"/>
      <c r="AV312" s="76"/>
      <c r="AW312" s="76"/>
      <c r="AX312" s="76"/>
      <c r="AY312" s="76"/>
      <c r="AZ312" s="76"/>
      <c r="BA312" s="76"/>
      <c r="BB312" s="76"/>
      <c r="BC312" s="76"/>
      <c r="BD312" s="76"/>
      <c r="BE312" s="76"/>
      <c r="BF312" s="76"/>
      <c r="BG312" s="76"/>
      <c r="BH312" s="76"/>
      <c r="BI312" s="76"/>
      <c r="BJ312" s="76"/>
      <c r="BK312" s="76"/>
      <c r="BL312" s="76"/>
      <c r="BM312" s="76"/>
      <c r="BN312" s="76"/>
      <c r="BO312" s="76"/>
      <c r="BP312" s="76"/>
      <c r="BQ312" s="76"/>
      <c r="BR312" s="76"/>
      <c r="BS312" s="76"/>
      <c r="BT312" s="76"/>
      <c r="BU312" s="76"/>
      <c r="BV312" s="76"/>
      <c r="BW312" s="76"/>
      <c r="BX312" s="76"/>
      <c r="BY312" s="76"/>
      <c r="BZ312" s="76"/>
      <c r="CA312" s="76"/>
      <c r="CB312" s="76"/>
      <c r="CC312" s="76"/>
      <c r="CD312" s="76"/>
      <c r="CE312" s="76"/>
      <c r="CF312" s="76"/>
      <c r="CG312" s="76"/>
      <c r="CH312" s="76"/>
      <c r="CI312" s="76"/>
      <c r="CJ312" s="76"/>
      <c r="CK312" s="76"/>
      <c r="CL312" s="76"/>
    </row>
    <row r="313" spans="2:90" x14ac:dyDescent="0.4">
      <c r="B313" s="8" t="s">
        <v>461</v>
      </c>
      <c r="C313" s="12"/>
      <c r="D313" s="12" t="s">
        <v>580</v>
      </c>
      <c r="E313" s="12" t="s">
        <v>906</v>
      </c>
      <c r="F313" s="12"/>
      <c r="G313" s="12" t="s">
        <v>330</v>
      </c>
      <c r="H313" s="12"/>
      <c r="I313" s="12"/>
      <c r="J313" s="60"/>
      <c r="K313" s="15"/>
      <c r="L313" s="15"/>
      <c r="M313" s="15"/>
      <c r="N313" s="15"/>
      <c r="O313" s="15"/>
      <c r="P313" s="15"/>
      <c r="R313"/>
      <c r="S313" s="76"/>
      <c r="T313" s="76"/>
      <c r="U313" s="76"/>
      <c r="V313" s="76"/>
      <c r="W313" s="76"/>
      <c r="X313" s="76"/>
      <c r="Y313" s="76"/>
      <c r="Z313" s="76"/>
      <c r="AA313" s="76"/>
      <c r="AB313" s="76"/>
      <c r="AC313" s="76"/>
      <c r="AD313" s="76"/>
      <c r="AE313" s="76"/>
      <c r="AF313" s="76"/>
      <c r="AG313" s="76"/>
      <c r="AH313" s="76"/>
      <c r="AI313" s="76"/>
      <c r="AJ313" s="76"/>
      <c r="AK313" s="76"/>
      <c r="AL313" s="76"/>
      <c r="AM313" s="76"/>
      <c r="AN313" s="76"/>
      <c r="AO313" s="76"/>
      <c r="AP313" s="76"/>
      <c r="AQ313" s="76"/>
      <c r="AR313" s="76"/>
      <c r="AS313" s="76"/>
      <c r="AT313" s="76"/>
      <c r="AU313" s="76"/>
      <c r="AV313" s="76"/>
      <c r="AW313" s="76"/>
      <c r="AX313" s="76"/>
      <c r="AY313" s="76"/>
      <c r="AZ313" s="76"/>
      <c r="BA313" s="76"/>
      <c r="BB313" s="76"/>
      <c r="BC313" s="76"/>
      <c r="BD313" s="76"/>
      <c r="BE313" s="76"/>
      <c r="BF313" s="76"/>
      <c r="BG313" s="76"/>
      <c r="BH313" s="76"/>
      <c r="BI313" s="76"/>
      <c r="BJ313" s="76"/>
      <c r="BK313" s="76"/>
      <c r="BL313" s="76"/>
      <c r="BM313" s="76"/>
      <c r="BN313" s="76"/>
      <c r="BO313" s="76"/>
      <c r="BP313" s="76"/>
      <c r="BQ313" s="76"/>
      <c r="BR313" s="76"/>
      <c r="BS313" s="76"/>
      <c r="BT313" s="76"/>
      <c r="BU313" s="76"/>
      <c r="BV313" s="76"/>
      <c r="BW313" s="76"/>
      <c r="BX313" s="76"/>
      <c r="BY313" s="76"/>
      <c r="BZ313" s="76"/>
      <c r="CA313" s="76"/>
      <c r="CB313" s="76"/>
      <c r="CC313" s="76"/>
      <c r="CD313" s="76"/>
      <c r="CE313" s="76"/>
      <c r="CF313" s="76"/>
      <c r="CG313" s="76"/>
      <c r="CH313" s="76"/>
      <c r="CI313" s="76"/>
      <c r="CJ313" s="76"/>
      <c r="CK313" s="76"/>
      <c r="CL313" s="76"/>
    </row>
    <row r="314" spans="2:90" x14ac:dyDescent="0.4">
      <c r="B314" s="8" t="s">
        <v>462</v>
      </c>
      <c r="C314" s="12"/>
      <c r="D314" s="12" t="s">
        <v>580</v>
      </c>
      <c r="E314" s="12" t="s">
        <v>906</v>
      </c>
      <c r="F314" s="12"/>
      <c r="G314" s="12" t="s">
        <v>330</v>
      </c>
      <c r="H314" s="12"/>
      <c r="I314" s="12"/>
      <c r="J314" s="60"/>
      <c r="K314" s="15"/>
      <c r="L314" s="15"/>
      <c r="M314" s="15"/>
      <c r="N314" s="15"/>
      <c r="O314" s="15"/>
      <c r="P314" s="15"/>
      <c r="R314"/>
      <c r="S314" s="76"/>
      <c r="T314" s="76"/>
      <c r="U314" s="76"/>
      <c r="V314" s="76"/>
      <c r="W314" s="76"/>
      <c r="X314" s="76"/>
      <c r="Y314" s="76"/>
      <c r="Z314" s="76"/>
      <c r="AA314" s="76"/>
      <c r="AB314" s="76"/>
      <c r="AC314" s="76"/>
      <c r="AD314" s="76"/>
      <c r="AE314" s="76"/>
      <c r="AF314" s="76"/>
      <c r="AG314" s="76"/>
      <c r="AH314" s="76"/>
      <c r="AI314" s="76"/>
      <c r="AJ314" s="76"/>
      <c r="AK314" s="76"/>
      <c r="AL314" s="76"/>
      <c r="AM314" s="76"/>
      <c r="AN314" s="76"/>
      <c r="AO314" s="76"/>
      <c r="AP314" s="76"/>
      <c r="AQ314" s="76"/>
      <c r="AR314" s="76"/>
      <c r="AS314" s="76"/>
      <c r="AT314" s="76"/>
      <c r="AU314" s="76"/>
      <c r="AV314" s="76"/>
      <c r="AW314" s="76"/>
      <c r="AX314" s="76"/>
      <c r="AY314" s="76"/>
      <c r="AZ314" s="76"/>
      <c r="BA314" s="76"/>
      <c r="BB314" s="76"/>
      <c r="BC314" s="76"/>
      <c r="BD314" s="76"/>
      <c r="BE314" s="76"/>
      <c r="BF314" s="76"/>
      <c r="BG314" s="76"/>
      <c r="BH314" s="76"/>
      <c r="BI314" s="76"/>
      <c r="BJ314" s="76"/>
      <c r="BK314" s="76"/>
      <c r="BL314" s="76"/>
      <c r="BM314" s="76"/>
      <c r="BN314" s="76"/>
      <c r="BO314" s="76"/>
      <c r="BP314" s="76"/>
      <c r="BQ314" s="76"/>
      <c r="BR314" s="76"/>
      <c r="BS314" s="76"/>
      <c r="BT314" s="76"/>
      <c r="BU314" s="76"/>
      <c r="BV314" s="76"/>
      <c r="BW314" s="76"/>
      <c r="BX314" s="76"/>
      <c r="BY314" s="76"/>
      <c r="BZ314" s="76"/>
      <c r="CA314" s="76"/>
      <c r="CB314" s="76"/>
      <c r="CC314" s="76"/>
      <c r="CD314" s="76"/>
      <c r="CE314" s="76"/>
      <c r="CF314" s="76"/>
      <c r="CG314" s="76"/>
      <c r="CH314" s="76"/>
      <c r="CI314" s="76"/>
      <c r="CJ314" s="76"/>
      <c r="CK314" s="76"/>
      <c r="CL314" s="76"/>
    </row>
    <row r="315" spans="2:90" x14ac:dyDescent="0.4">
      <c r="B315" s="178" t="s">
        <v>457</v>
      </c>
      <c r="C315" s="179"/>
      <c r="D315" s="179"/>
      <c r="E315" s="179" t="s">
        <v>906</v>
      </c>
      <c r="F315" s="179"/>
      <c r="G315" s="179"/>
      <c r="H315" s="179"/>
      <c r="I315" s="179"/>
      <c r="J315" s="180"/>
      <c r="K315" s="181"/>
      <c r="L315" s="181"/>
      <c r="M315" s="181"/>
      <c r="N315" s="181"/>
      <c r="O315" s="181"/>
      <c r="P315" s="181"/>
      <c r="R315" s="167"/>
      <c r="S315" s="183"/>
      <c r="T315" s="183"/>
      <c r="U315" s="183"/>
      <c r="V315" s="183"/>
      <c r="W315" s="183"/>
      <c r="X315" s="183"/>
      <c r="Y315" s="183"/>
      <c r="Z315" s="183"/>
      <c r="AA315" s="183"/>
      <c r="AB315" s="183"/>
      <c r="AC315" s="183"/>
      <c r="AD315" s="183"/>
      <c r="AE315" s="183"/>
      <c r="AF315" s="183"/>
      <c r="AG315" s="183"/>
      <c r="AH315" s="183"/>
      <c r="AI315" s="183"/>
      <c r="AJ315" s="183"/>
      <c r="AK315" s="183"/>
      <c r="AL315" s="183"/>
      <c r="AM315" s="183"/>
      <c r="AN315" s="183"/>
      <c r="AO315" s="183"/>
      <c r="AP315" s="183"/>
      <c r="AQ315" s="183"/>
      <c r="AR315" s="183"/>
      <c r="AS315" s="183"/>
      <c r="AT315" s="183"/>
      <c r="AU315" s="183"/>
      <c r="AV315" s="183"/>
      <c r="AW315" s="183"/>
      <c r="AX315" s="183"/>
      <c r="AY315" s="183"/>
      <c r="AZ315" s="183"/>
      <c r="BA315" s="183"/>
      <c r="BB315" s="183"/>
      <c r="BC315" s="183"/>
      <c r="BD315" s="183"/>
      <c r="BE315" s="183"/>
      <c r="BF315" s="183"/>
      <c r="BG315" s="183"/>
      <c r="BH315" s="183"/>
      <c r="BI315" s="183"/>
      <c r="BJ315" s="183"/>
      <c r="BK315" s="183"/>
      <c r="BL315" s="183"/>
      <c r="BM315" s="183"/>
      <c r="BN315" s="183"/>
      <c r="BO315" s="183"/>
      <c r="BP315" s="183"/>
      <c r="BQ315" s="183"/>
      <c r="BR315" s="183"/>
      <c r="BS315" s="183"/>
      <c r="BT315" s="183"/>
      <c r="BU315" s="183"/>
      <c r="BV315" s="183"/>
      <c r="BW315" s="183"/>
      <c r="BX315" s="183"/>
      <c r="BY315" s="183"/>
      <c r="BZ315" s="183"/>
      <c r="CA315" s="183"/>
      <c r="CB315" s="183"/>
      <c r="CC315" s="183"/>
      <c r="CD315" s="183"/>
      <c r="CE315" s="183"/>
      <c r="CF315" s="183"/>
      <c r="CG315" s="183"/>
      <c r="CH315" s="183"/>
      <c r="CI315" s="183"/>
      <c r="CJ315" s="183"/>
      <c r="CK315" s="183"/>
      <c r="CL315" s="183"/>
    </row>
    <row r="316" spans="2:90" x14ac:dyDescent="0.4">
      <c r="B316" s="178" t="s">
        <v>454</v>
      </c>
      <c r="C316" s="179"/>
      <c r="D316" s="179"/>
      <c r="E316" s="179" t="s">
        <v>906</v>
      </c>
      <c r="F316" s="179"/>
      <c r="G316" s="179"/>
      <c r="H316" s="179"/>
      <c r="I316" s="179"/>
      <c r="J316" s="180"/>
      <c r="K316" s="181"/>
      <c r="L316" s="181"/>
      <c r="M316" s="181"/>
      <c r="N316" s="181"/>
      <c r="O316" s="181"/>
      <c r="P316" s="181"/>
      <c r="R316" s="167"/>
      <c r="S316" s="183"/>
      <c r="T316" s="183"/>
      <c r="U316" s="183"/>
      <c r="V316" s="183"/>
      <c r="W316" s="183"/>
      <c r="X316" s="183"/>
      <c r="Y316" s="183"/>
      <c r="Z316" s="183"/>
      <c r="AA316" s="183"/>
      <c r="AB316" s="183"/>
      <c r="AC316" s="183"/>
      <c r="AD316" s="183"/>
      <c r="AE316" s="183"/>
      <c r="AF316" s="183"/>
      <c r="AG316" s="183"/>
      <c r="AH316" s="183"/>
      <c r="AI316" s="183"/>
      <c r="AJ316" s="183"/>
      <c r="AK316" s="183"/>
      <c r="AL316" s="183"/>
      <c r="AM316" s="183"/>
      <c r="AN316" s="183"/>
      <c r="AO316" s="183"/>
      <c r="AP316" s="183"/>
      <c r="AQ316" s="183"/>
      <c r="AR316" s="183"/>
      <c r="AS316" s="183"/>
      <c r="AT316" s="183"/>
      <c r="AU316" s="183"/>
      <c r="AV316" s="183"/>
      <c r="AW316" s="183"/>
      <c r="AX316" s="183"/>
      <c r="AY316" s="183"/>
      <c r="AZ316" s="183"/>
      <c r="BA316" s="183"/>
      <c r="BB316" s="183"/>
      <c r="BC316" s="183"/>
      <c r="BD316" s="183"/>
      <c r="BE316" s="183"/>
      <c r="BF316" s="183"/>
      <c r="BG316" s="183"/>
      <c r="BH316" s="183"/>
      <c r="BI316" s="183"/>
      <c r="BJ316" s="183"/>
      <c r="BK316" s="183"/>
      <c r="BL316" s="183"/>
      <c r="BM316" s="183"/>
      <c r="BN316" s="183"/>
      <c r="BO316" s="183"/>
      <c r="BP316" s="183"/>
      <c r="BQ316" s="183"/>
      <c r="BR316" s="183"/>
      <c r="BS316" s="183"/>
      <c r="BT316" s="183"/>
      <c r="BU316" s="183"/>
      <c r="BV316" s="183"/>
      <c r="BW316" s="183"/>
      <c r="BX316" s="183"/>
      <c r="BY316" s="183"/>
      <c r="BZ316" s="183"/>
      <c r="CA316" s="183"/>
      <c r="CB316" s="183"/>
      <c r="CC316" s="183"/>
      <c r="CD316" s="183"/>
      <c r="CE316" s="183"/>
      <c r="CF316" s="183"/>
      <c r="CG316" s="183"/>
      <c r="CH316" s="183"/>
      <c r="CI316" s="183"/>
      <c r="CJ316" s="183"/>
      <c r="CK316" s="183"/>
      <c r="CL316" s="183"/>
    </row>
    <row r="317" spans="2:90" x14ac:dyDescent="0.4">
      <c r="B317" s="164"/>
      <c r="C317" s="31"/>
      <c r="D317" s="31"/>
      <c r="E317" s="31" t="s">
        <v>906</v>
      </c>
      <c r="F317" s="31"/>
      <c r="G317" s="31"/>
      <c r="H317" s="31"/>
      <c r="I317" s="31"/>
      <c r="J317" s="73"/>
      <c r="K317" s="39"/>
      <c r="L317" s="39"/>
      <c r="M317" s="39"/>
      <c r="N317" s="39"/>
      <c r="O317" s="39"/>
      <c r="P317" s="39"/>
      <c r="R317"/>
      <c r="S317" s="76"/>
      <c r="T317" s="76"/>
      <c r="U317" s="76"/>
      <c r="V317" s="76"/>
      <c r="W317" s="76"/>
      <c r="X317" s="76"/>
      <c r="Y317" s="76"/>
      <c r="Z317" s="76"/>
      <c r="AA317" s="76"/>
      <c r="AB317" s="76"/>
      <c r="AC317" s="76"/>
      <c r="AD317" s="76"/>
      <c r="AE317" s="76"/>
      <c r="AF317" s="76"/>
      <c r="AG317" s="76"/>
      <c r="AH317" s="76"/>
      <c r="AI317" s="76"/>
      <c r="AJ317" s="76"/>
      <c r="AK317" s="76"/>
      <c r="AL317" s="76"/>
      <c r="AM317" s="76"/>
      <c r="AN317" s="76"/>
      <c r="AO317" s="76"/>
      <c r="AP317" s="76"/>
      <c r="AQ317" s="76"/>
      <c r="AR317" s="76"/>
      <c r="AS317" s="76"/>
      <c r="AT317" s="76"/>
      <c r="AU317" s="76"/>
      <c r="AV317" s="76"/>
      <c r="AW317" s="76"/>
      <c r="AX317" s="76"/>
      <c r="AY317" s="76"/>
      <c r="AZ317" s="76"/>
      <c r="BA317" s="76"/>
      <c r="BB317" s="76"/>
      <c r="BC317" s="76"/>
      <c r="BD317" s="76"/>
      <c r="BE317" s="76"/>
      <c r="BF317" s="76"/>
      <c r="BG317" s="76"/>
      <c r="BH317" s="76"/>
      <c r="BI317" s="76"/>
      <c r="BJ317" s="76"/>
      <c r="BK317" s="76"/>
      <c r="BL317" s="76"/>
      <c r="BM317" s="76"/>
      <c r="BN317" s="76"/>
      <c r="BO317" s="76"/>
      <c r="BP317" s="76"/>
      <c r="BQ317" s="76"/>
      <c r="BR317" s="76"/>
      <c r="BS317" s="76"/>
      <c r="BT317" s="76"/>
      <c r="BU317" s="76"/>
      <c r="BV317" s="76"/>
      <c r="BW317" s="76"/>
      <c r="BX317" s="76"/>
      <c r="BY317" s="76"/>
      <c r="BZ317" s="76"/>
      <c r="CA317" s="76"/>
      <c r="CB317" s="76"/>
      <c r="CC317" s="76"/>
      <c r="CD317" s="76"/>
      <c r="CE317" s="76"/>
      <c r="CF317" s="76"/>
      <c r="CG317" s="76"/>
      <c r="CH317" s="76"/>
      <c r="CI317" s="76"/>
      <c r="CJ317" s="76"/>
      <c r="CK317" s="76"/>
      <c r="CL317" s="76"/>
    </row>
    <row r="318" spans="2:90" x14ac:dyDescent="0.4">
      <c r="B318" s="66" t="s">
        <v>582</v>
      </c>
      <c r="C318" s="22"/>
      <c r="D318" s="22" t="s">
        <v>584</v>
      </c>
      <c r="E318" s="22" t="s">
        <v>584</v>
      </c>
      <c r="F318" s="22" t="s">
        <v>585</v>
      </c>
      <c r="G318" s="22" t="s">
        <v>243</v>
      </c>
      <c r="H318" s="22"/>
      <c r="I318" s="22"/>
      <c r="J318" s="279"/>
      <c r="K318" s="22"/>
      <c r="L318" s="22"/>
      <c r="M318" s="22"/>
      <c r="N318" s="22"/>
      <c r="O318" s="22"/>
      <c r="P318" s="22"/>
      <c r="R318" s="66"/>
      <c r="S318" s="66"/>
      <c r="T318" s="66"/>
      <c r="U318" s="66"/>
      <c r="V318" s="66"/>
      <c r="W318" s="66"/>
      <c r="X318" s="66"/>
      <c r="Y318" s="66"/>
      <c r="Z318" s="66"/>
      <c r="AA318" s="66"/>
      <c r="AB318" s="66"/>
      <c r="AC318" s="66"/>
      <c r="AD318" s="66"/>
      <c r="AE318" s="66"/>
      <c r="AF318" s="66"/>
      <c r="AG318" s="66"/>
      <c r="AH318" s="66"/>
      <c r="AI318" s="66"/>
      <c r="AJ318" s="66"/>
      <c r="AK318" s="66"/>
      <c r="AL318" s="66"/>
      <c r="AM318" s="66"/>
      <c r="AN318" s="66"/>
      <c r="AO318" s="66"/>
      <c r="AP318" s="66"/>
      <c r="AQ318" s="66"/>
      <c r="AR318" s="66"/>
      <c r="AS318" s="66"/>
      <c r="AT318" s="66"/>
      <c r="AU318" s="66"/>
      <c r="AV318" s="66"/>
      <c r="AW318" s="66"/>
      <c r="AX318" s="66"/>
      <c r="AY318" s="66"/>
      <c r="AZ318" s="66"/>
      <c r="BA318" s="66"/>
      <c r="BB318" s="66"/>
      <c r="BC318" s="66"/>
      <c r="BD318" s="66"/>
      <c r="BE318" s="66"/>
      <c r="BF318" s="66"/>
      <c r="BG318" s="66"/>
      <c r="BH318" s="66"/>
      <c r="BI318" s="66"/>
      <c r="BJ318" s="66"/>
      <c r="BK318" s="66"/>
      <c r="BL318" s="66"/>
      <c r="BM318" s="66"/>
      <c r="BN318" s="66"/>
      <c r="BO318" s="66"/>
      <c r="BP318" s="66"/>
      <c r="BQ318" s="66"/>
      <c r="BR318" s="66"/>
      <c r="BS318" s="66"/>
      <c r="BT318" s="66"/>
      <c r="BU318" s="66"/>
      <c r="BV318" s="66"/>
      <c r="BW318" s="66"/>
      <c r="BX318" s="66"/>
      <c r="BY318" s="66"/>
      <c r="BZ318" s="66"/>
      <c r="CA318" s="66"/>
      <c r="CB318" s="66"/>
      <c r="CC318" s="66"/>
      <c r="CD318" s="66"/>
      <c r="CE318" s="66"/>
      <c r="CF318" s="66"/>
      <c r="CG318" s="66"/>
      <c r="CH318" s="66"/>
      <c r="CI318" s="66"/>
      <c r="CJ318" s="66"/>
      <c r="CK318" s="66"/>
      <c r="CL318" s="66"/>
    </row>
    <row r="319" spans="2:90" x14ac:dyDescent="0.4">
      <c r="B319" s="93" t="s">
        <v>655</v>
      </c>
      <c r="C319" s="242"/>
      <c r="D319" s="242" t="s">
        <v>584</v>
      </c>
      <c r="E319" s="242" t="s">
        <v>906</v>
      </c>
      <c r="F319" s="242"/>
      <c r="G319" s="242" t="str">
        <f t="shared" ref="G319:G324" si="235">E319</f>
        <v/>
      </c>
      <c r="H319" s="242" t="s">
        <v>658</v>
      </c>
      <c r="I319" s="242" t="s">
        <v>216</v>
      </c>
      <c r="J319" s="242" t="s">
        <v>583</v>
      </c>
      <c r="K319" s="31"/>
      <c r="L319" s="31"/>
      <c r="M319" s="31"/>
      <c r="N319" s="31"/>
      <c r="O319" s="31"/>
      <c r="P319" s="31"/>
      <c r="R319"/>
      <c r="S319" s="67"/>
      <c r="T319" s="67"/>
      <c r="U319" s="67"/>
      <c r="V319" s="67"/>
      <c r="W319" s="67"/>
      <c r="X319" s="67"/>
      <c r="Y319" s="67"/>
      <c r="Z319" s="67"/>
      <c r="AA319" s="67"/>
      <c r="AB319" s="67"/>
      <c r="AC319" s="67"/>
      <c r="AD319" s="67"/>
      <c r="AE319" s="67"/>
      <c r="AF319" s="67"/>
      <c r="AG319" s="67"/>
      <c r="AH319" s="67"/>
      <c r="AI319" s="67"/>
      <c r="AJ319" s="67"/>
      <c r="AK319" s="67"/>
      <c r="AL319" s="67"/>
      <c r="AM319" s="67"/>
      <c r="AN319" s="67"/>
      <c r="AO319" s="67"/>
      <c r="AP319" s="67"/>
      <c r="AQ319" s="67"/>
      <c r="AR319" s="67"/>
      <c r="AS319" s="67"/>
      <c r="AT319" s="67"/>
      <c r="AU319" s="67"/>
      <c r="AV319" s="67"/>
      <c r="AW319" s="67"/>
      <c r="AX319" s="67"/>
      <c r="AY319" s="67"/>
      <c r="AZ319" s="67"/>
      <c r="BA319" s="67"/>
      <c r="BB319" s="67"/>
      <c r="BC319" s="67"/>
      <c r="BD319" s="67"/>
      <c r="BE319" s="67"/>
      <c r="BF319" s="67"/>
      <c r="BG319" s="67"/>
      <c r="BH319" s="67"/>
      <c r="BI319" s="67"/>
      <c r="BJ319" s="67"/>
      <c r="BK319" s="67"/>
      <c r="BL319" s="67"/>
      <c r="BM319" s="67"/>
      <c r="BN319" s="67"/>
      <c r="BO319" s="67"/>
      <c r="BP319" s="67"/>
      <c r="BQ319" s="67"/>
      <c r="BR319" s="67"/>
      <c r="BS319" s="67"/>
      <c r="BT319" s="67"/>
      <c r="BU319" s="67"/>
      <c r="BV319" s="67"/>
      <c r="BW319" s="67"/>
      <c r="BX319" s="67"/>
      <c r="BY319" s="67"/>
      <c r="BZ319" s="67"/>
      <c r="CA319" s="67"/>
      <c r="CB319" s="67"/>
      <c r="CC319" s="67"/>
      <c r="CD319" s="67"/>
      <c r="CE319" s="67"/>
      <c r="CF319" s="67"/>
      <c r="CG319" s="67"/>
      <c r="CH319" s="67"/>
      <c r="CI319" s="67"/>
      <c r="CJ319" s="67"/>
      <c r="CK319" s="67"/>
      <c r="CL319" s="67"/>
    </row>
    <row r="320" spans="2:90" x14ac:dyDescent="0.4">
      <c r="B320" s="135" t="s">
        <v>318</v>
      </c>
      <c r="C320" s="23"/>
      <c r="D320" s="23" t="s">
        <v>584</v>
      </c>
      <c r="E320" s="23" t="s">
        <v>906</v>
      </c>
      <c r="F320" s="23"/>
      <c r="G320" s="23" t="str">
        <f t="shared" si="235"/>
        <v/>
      </c>
      <c r="H320" s="23">
        <v>5000</v>
      </c>
      <c r="I320" s="96">
        <v>45292</v>
      </c>
      <c r="J320" s="243">
        <v>0.5</v>
      </c>
      <c r="K320" s="23">
        <f t="shared" ref="K320:P324" si="236">SUMIF($3:$3,K$2,320:320)</f>
        <v>30000</v>
      </c>
      <c r="L320" s="23">
        <f t="shared" si="236"/>
        <v>15000</v>
      </c>
      <c r="M320" s="23">
        <f t="shared" si="236"/>
        <v>10000</v>
      </c>
      <c r="N320" s="23">
        <f t="shared" si="236"/>
        <v>7500</v>
      </c>
      <c r="O320" s="23">
        <f t="shared" si="236"/>
        <v>6000</v>
      </c>
      <c r="P320" s="23">
        <f t="shared" si="236"/>
        <v>5000</v>
      </c>
      <c r="R320"/>
      <c r="S320" s="24">
        <f t="shared" ref="S320:AB323" si="237">$H320*(EOMONTH($I320,0)&lt;=S$2)/S$5*$J320</f>
        <v>2500</v>
      </c>
      <c r="T320" s="24">
        <f t="shared" si="237"/>
        <v>2500</v>
      </c>
      <c r="U320" s="24">
        <f t="shared" si="237"/>
        <v>2500</v>
      </c>
      <c r="V320" s="24">
        <f t="shared" si="237"/>
        <v>2500</v>
      </c>
      <c r="W320" s="24">
        <f t="shared" si="237"/>
        <v>2500</v>
      </c>
      <c r="X320" s="24">
        <f t="shared" si="237"/>
        <v>2500</v>
      </c>
      <c r="Y320" s="24">
        <f t="shared" si="237"/>
        <v>2500</v>
      </c>
      <c r="Z320" s="24">
        <f t="shared" si="237"/>
        <v>2500</v>
      </c>
      <c r="AA320" s="24">
        <f t="shared" si="237"/>
        <v>2500</v>
      </c>
      <c r="AB320" s="24">
        <f t="shared" si="237"/>
        <v>2500</v>
      </c>
      <c r="AC320" s="24">
        <f t="shared" ref="AC320:AL323" si="238">$H320*(EOMONTH($I320,0)&lt;=AC$2)/AC$5*$J320</f>
        <v>2500</v>
      </c>
      <c r="AD320" s="24">
        <f t="shared" si="238"/>
        <v>2500</v>
      </c>
      <c r="AE320" s="24">
        <f t="shared" si="238"/>
        <v>1250</v>
      </c>
      <c r="AF320" s="24">
        <f t="shared" si="238"/>
        <v>1250</v>
      </c>
      <c r="AG320" s="24">
        <f t="shared" si="238"/>
        <v>1250</v>
      </c>
      <c r="AH320" s="24">
        <f t="shared" si="238"/>
        <v>1250</v>
      </c>
      <c r="AI320" s="24">
        <f t="shared" si="238"/>
        <v>1250</v>
      </c>
      <c r="AJ320" s="24">
        <f t="shared" si="238"/>
        <v>1250</v>
      </c>
      <c r="AK320" s="24">
        <f t="shared" si="238"/>
        <v>1250</v>
      </c>
      <c r="AL320" s="24">
        <f t="shared" si="238"/>
        <v>1250</v>
      </c>
      <c r="AM320" s="24">
        <f t="shared" ref="AM320:AV323" si="239">$H320*(EOMONTH($I320,0)&lt;=AM$2)/AM$5*$J320</f>
        <v>1250</v>
      </c>
      <c r="AN320" s="24">
        <f t="shared" si="239"/>
        <v>1250</v>
      </c>
      <c r="AO320" s="24">
        <f t="shared" si="239"/>
        <v>1250</v>
      </c>
      <c r="AP320" s="24">
        <f t="shared" si="239"/>
        <v>1250</v>
      </c>
      <c r="AQ320" s="24">
        <f t="shared" si="239"/>
        <v>833.33333333333337</v>
      </c>
      <c r="AR320" s="24">
        <f t="shared" si="239"/>
        <v>833.33333333333337</v>
      </c>
      <c r="AS320" s="24">
        <f t="shared" si="239"/>
        <v>833.33333333333337</v>
      </c>
      <c r="AT320" s="24">
        <f t="shared" si="239"/>
        <v>833.33333333333337</v>
      </c>
      <c r="AU320" s="24">
        <f t="shared" si="239"/>
        <v>833.33333333333337</v>
      </c>
      <c r="AV320" s="24">
        <f t="shared" si="239"/>
        <v>833.33333333333337</v>
      </c>
      <c r="AW320" s="24">
        <f t="shared" ref="AW320:BF323" si="240">$H320*(EOMONTH($I320,0)&lt;=AW$2)/AW$5*$J320</f>
        <v>833.33333333333337</v>
      </c>
      <c r="AX320" s="24">
        <f t="shared" si="240"/>
        <v>833.33333333333337</v>
      </c>
      <c r="AY320" s="24">
        <f t="shared" si="240"/>
        <v>833.33333333333337</v>
      </c>
      <c r="AZ320" s="24">
        <f t="shared" si="240"/>
        <v>833.33333333333337</v>
      </c>
      <c r="BA320" s="24">
        <f t="shared" si="240"/>
        <v>833.33333333333337</v>
      </c>
      <c r="BB320" s="24">
        <f t="shared" si="240"/>
        <v>833.33333333333337</v>
      </c>
      <c r="BC320" s="24">
        <f t="shared" si="240"/>
        <v>625</v>
      </c>
      <c r="BD320" s="24">
        <f t="shared" si="240"/>
        <v>625</v>
      </c>
      <c r="BE320" s="24">
        <f t="shared" si="240"/>
        <v>625</v>
      </c>
      <c r="BF320" s="24">
        <f t="shared" si="240"/>
        <v>625</v>
      </c>
      <c r="BG320" s="24">
        <f t="shared" ref="BG320:BP323" si="241">$H320*(EOMONTH($I320,0)&lt;=BG$2)/BG$5*$J320</f>
        <v>625</v>
      </c>
      <c r="BH320" s="24">
        <f t="shared" si="241"/>
        <v>625</v>
      </c>
      <c r="BI320" s="24">
        <f t="shared" si="241"/>
        <v>625</v>
      </c>
      <c r="BJ320" s="24">
        <f t="shared" si="241"/>
        <v>625</v>
      </c>
      <c r="BK320" s="24">
        <f t="shared" si="241"/>
        <v>625</v>
      </c>
      <c r="BL320" s="24">
        <f t="shared" si="241"/>
        <v>625</v>
      </c>
      <c r="BM320" s="24">
        <f t="shared" si="241"/>
        <v>625</v>
      </c>
      <c r="BN320" s="24">
        <f t="shared" si="241"/>
        <v>625</v>
      </c>
      <c r="BO320" s="24">
        <f t="shared" si="241"/>
        <v>500</v>
      </c>
      <c r="BP320" s="24">
        <f t="shared" si="241"/>
        <v>500</v>
      </c>
      <c r="BQ320" s="24">
        <f t="shared" ref="BQ320:BZ323" si="242">$H320*(EOMONTH($I320,0)&lt;=BQ$2)/BQ$5*$J320</f>
        <v>500</v>
      </c>
      <c r="BR320" s="24">
        <f t="shared" si="242"/>
        <v>500</v>
      </c>
      <c r="BS320" s="24">
        <f t="shared" si="242"/>
        <v>500</v>
      </c>
      <c r="BT320" s="24">
        <f t="shared" si="242"/>
        <v>500</v>
      </c>
      <c r="BU320" s="24">
        <f t="shared" si="242"/>
        <v>500</v>
      </c>
      <c r="BV320" s="24">
        <f t="shared" si="242"/>
        <v>500</v>
      </c>
      <c r="BW320" s="24">
        <f t="shared" si="242"/>
        <v>500</v>
      </c>
      <c r="BX320" s="24">
        <f t="shared" si="242"/>
        <v>500</v>
      </c>
      <c r="BY320" s="24">
        <f t="shared" si="242"/>
        <v>500</v>
      </c>
      <c r="BZ320" s="24">
        <f t="shared" si="242"/>
        <v>500</v>
      </c>
      <c r="CA320" s="24">
        <f t="shared" ref="CA320:CL323" si="243">$H320*(EOMONTH($I320,0)&lt;=CA$2)/CA$5*$J320</f>
        <v>416.66666666666669</v>
      </c>
      <c r="CB320" s="24">
        <f t="shared" si="243"/>
        <v>416.66666666666669</v>
      </c>
      <c r="CC320" s="24">
        <f t="shared" si="243"/>
        <v>416.66666666666669</v>
      </c>
      <c r="CD320" s="24">
        <f t="shared" si="243"/>
        <v>416.66666666666669</v>
      </c>
      <c r="CE320" s="24">
        <f t="shared" si="243"/>
        <v>416.66666666666669</v>
      </c>
      <c r="CF320" s="24">
        <f t="shared" si="243"/>
        <v>416.66666666666669</v>
      </c>
      <c r="CG320" s="24">
        <f t="shared" si="243"/>
        <v>416.66666666666669</v>
      </c>
      <c r="CH320" s="24">
        <f t="shared" si="243"/>
        <v>416.66666666666669</v>
      </c>
      <c r="CI320" s="24">
        <f t="shared" si="243"/>
        <v>416.66666666666669</v>
      </c>
      <c r="CJ320" s="24">
        <f t="shared" si="243"/>
        <v>416.66666666666669</v>
      </c>
      <c r="CK320" s="24">
        <f t="shared" si="243"/>
        <v>416.66666666666669</v>
      </c>
      <c r="CL320" s="24">
        <f t="shared" si="243"/>
        <v>416.66666666666669</v>
      </c>
    </row>
    <row r="321" spans="2:90" x14ac:dyDescent="0.4">
      <c r="B321" s="135" t="s">
        <v>319</v>
      </c>
      <c r="C321" s="23"/>
      <c r="D321" s="23" t="s">
        <v>584</v>
      </c>
      <c r="E321" s="23" t="s">
        <v>906</v>
      </c>
      <c r="F321" s="23"/>
      <c r="G321" s="23" t="str">
        <f t="shared" si="235"/>
        <v/>
      </c>
      <c r="H321" s="23">
        <v>5000</v>
      </c>
      <c r="I321" s="96">
        <f>EOMONTH(I320,7)</f>
        <v>45535</v>
      </c>
      <c r="J321" s="243">
        <v>0.5</v>
      </c>
      <c r="K321" s="23">
        <f t="shared" si="236"/>
        <v>12500</v>
      </c>
      <c r="L321" s="23">
        <f t="shared" si="236"/>
        <v>15000</v>
      </c>
      <c r="M321" s="23">
        <f t="shared" si="236"/>
        <v>10000</v>
      </c>
      <c r="N321" s="23">
        <f t="shared" si="236"/>
        <v>7500</v>
      </c>
      <c r="O321" s="23">
        <f t="shared" si="236"/>
        <v>6000</v>
      </c>
      <c r="P321" s="23">
        <f t="shared" si="236"/>
        <v>5000</v>
      </c>
      <c r="R321"/>
      <c r="S321" s="24">
        <f t="shared" si="237"/>
        <v>0</v>
      </c>
      <c r="T321" s="24">
        <f t="shared" si="237"/>
        <v>0</v>
      </c>
      <c r="U321" s="24">
        <f t="shared" si="237"/>
        <v>0</v>
      </c>
      <c r="V321" s="24">
        <f t="shared" si="237"/>
        <v>0</v>
      </c>
      <c r="W321" s="24">
        <f t="shared" si="237"/>
        <v>0</v>
      </c>
      <c r="X321" s="24">
        <f t="shared" si="237"/>
        <v>0</v>
      </c>
      <c r="Y321" s="24">
        <f t="shared" si="237"/>
        <v>0</v>
      </c>
      <c r="Z321" s="24">
        <f t="shared" si="237"/>
        <v>2500</v>
      </c>
      <c r="AA321" s="24">
        <f t="shared" si="237"/>
        <v>2500</v>
      </c>
      <c r="AB321" s="24">
        <f t="shared" si="237"/>
        <v>2500</v>
      </c>
      <c r="AC321" s="24">
        <f t="shared" si="238"/>
        <v>2500</v>
      </c>
      <c r="AD321" s="24">
        <f t="shared" si="238"/>
        <v>2500</v>
      </c>
      <c r="AE321" s="24">
        <f t="shared" si="238"/>
        <v>1250</v>
      </c>
      <c r="AF321" s="24">
        <f t="shared" si="238"/>
        <v>1250</v>
      </c>
      <c r="AG321" s="24">
        <f t="shared" si="238"/>
        <v>1250</v>
      </c>
      <c r="AH321" s="24">
        <f t="shared" si="238"/>
        <v>1250</v>
      </c>
      <c r="AI321" s="24">
        <f t="shared" si="238"/>
        <v>1250</v>
      </c>
      <c r="AJ321" s="24">
        <f t="shared" si="238"/>
        <v>1250</v>
      </c>
      <c r="AK321" s="24">
        <f t="shared" si="238"/>
        <v>1250</v>
      </c>
      <c r="AL321" s="24">
        <f t="shared" si="238"/>
        <v>1250</v>
      </c>
      <c r="AM321" s="24">
        <f t="shared" si="239"/>
        <v>1250</v>
      </c>
      <c r="AN321" s="24">
        <f t="shared" si="239"/>
        <v>1250</v>
      </c>
      <c r="AO321" s="24">
        <f t="shared" si="239"/>
        <v>1250</v>
      </c>
      <c r="AP321" s="24">
        <f t="shared" si="239"/>
        <v>1250</v>
      </c>
      <c r="AQ321" s="24">
        <f t="shared" si="239"/>
        <v>833.33333333333337</v>
      </c>
      <c r="AR321" s="24">
        <f t="shared" si="239"/>
        <v>833.33333333333337</v>
      </c>
      <c r="AS321" s="24">
        <f t="shared" si="239"/>
        <v>833.33333333333337</v>
      </c>
      <c r="AT321" s="24">
        <f t="shared" si="239"/>
        <v>833.33333333333337</v>
      </c>
      <c r="AU321" s="24">
        <f t="shared" si="239"/>
        <v>833.33333333333337</v>
      </c>
      <c r="AV321" s="24">
        <f t="shared" si="239"/>
        <v>833.33333333333337</v>
      </c>
      <c r="AW321" s="24">
        <f t="shared" si="240"/>
        <v>833.33333333333337</v>
      </c>
      <c r="AX321" s="24">
        <f t="shared" si="240"/>
        <v>833.33333333333337</v>
      </c>
      <c r="AY321" s="24">
        <f t="shared" si="240"/>
        <v>833.33333333333337</v>
      </c>
      <c r="AZ321" s="24">
        <f t="shared" si="240"/>
        <v>833.33333333333337</v>
      </c>
      <c r="BA321" s="24">
        <f t="shared" si="240"/>
        <v>833.33333333333337</v>
      </c>
      <c r="BB321" s="24">
        <f t="shared" si="240"/>
        <v>833.33333333333337</v>
      </c>
      <c r="BC321" s="24">
        <f t="shared" si="240"/>
        <v>625</v>
      </c>
      <c r="BD321" s="24">
        <f t="shared" si="240"/>
        <v>625</v>
      </c>
      <c r="BE321" s="24">
        <f t="shared" si="240"/>
        <v>625</v>
      </c>
      <c r="BF321" s="24">
        <f t="shared" si="240"/>
        <v>625</v>
      </c>
      <c r="BG321" s="24">
        <f t="shared" si="241"/>
        <v>625</v>
      </c>
      <c r="BH321" s="24">
        <f t="shared" si="241"/>
        <v>625</v>
      </c>
      <c r="BI321" s="24">
        <f t="shared" si="241"/>
        <v>625</v>
      </c>
      <c r="BJ321" s="24">
        <f t="shared" si="241"/>
        <v>625</v>
      </c>
      <c r="BK321" s="24">
        <f t="shared" si="241"/>
        <v>625</v>
      </c>
      <c r="BL321" s="24">
        <f t="shared" si="241"/>
        <v>625</v>
      </c>
      <c r="BM321" s="24">
        <f t="shared" si="241"/>
        <v>625</v>
      </c>
      <c r="BN321" s="24">
        <f t="shared" si="241"/>
        <v>625</v>
      </c>
      <c r="BO321" s="24">
        <f t="shared" si="241"/>
        <v>500</v>
      </c>
      <c r="BP321" s="24">
        <f t="shared" si="241"/>
        <v>500</v>
      </c>
      <c r="BQ321" s="24">
        <f t="shared" si="242"/>
        <v>500</v>
      </c>
      <c r="BR321" s="24">
        <f t="shared" si="242"/>
        <v>500</v>
      </c>
      <c r="BS321" s="24">
        <f t="shared" si="242"/>
        <v>500</v>
      </c>
      <c r="BT321" s="24">
        <f t="shared" si="242"/>
        <v>500</v>
      </c>
      <c r="BU321" s="24">
        <f t="shared" si="242"/>
        <v>500</v>
      </c>
      <c r="BV321" s="24">
        <f t="shared" si="242"/>
        <v>500</v>
      </c>
      <c r="BW321" s="24">
        <f t="shared" si="242"/>
        <v>500</v>
      </c>
      <c r="BX321" s="24">
        <f t="shared" si="242"/>
        <v>500</v>
      </c>
      <c r="BY321" s="24">
        <f t="shared" si="242"/>
        <v>500</v>
      </c>
      <c r="BZ321" s="24">
        <f t="shared" si="242"/>
        <v>500</v>
      </c>
      <c r="CA321" s="24">
        <f t="shared" si="243"/>
        <v>416.66666666666669</v>
      </c>
      <c r="CB321" s="24">
        <f t="shared" si="243"/>
        <v>416.66666666666669</v>
      </c>
      <c r="CC321" s="24">
        <f t="shared" si="243"/>
        <v>416.66666666666669</v>
      </c>
      <c r="CD321" s="24">
        <f t="shared" si="243"/>
        <v>416.66666666666669</v>
      </c>
      <c r="CE321" s="24">
        <f t="shared" si="243"/>
        <v>416.66666666666669</v>
      </c>
      <c r="CF321" s="24">
        <f t="shared" si="243"/>
        <v>416.66666666666669</v>
      </c>
      <c r="CG321" s="24">
        <f t="shared" si="243"/>
        <v>416.66666666666669</v>
      </c>
      <c r="CH321" s="24">
        <f t="shared" si="243"/>
        <v>416.66666666666669</v>
      </c>
      <c r="CI321" s="24">
        <f t="shared" si="243"/>
        <v>416.66666666666669</v>
      </c>
      <c r="CJ321" s="24">
        <f t="shared" si="243"/>
        <v>416.66666666666669</v>
      </c>
      <c r="CK321" s="24">
        <f t="shared" si="243"/>
        <v>416.66666666666669</v>
      </c>
      <c r="CL321" s="24">
        <f t="shared" si="243"/>
        <v>416.66666666666669</v>
      </c>
    </row>
    <row r="322" spans="2:90" x14ac:dyDescent="0.4">
      <c r="B322" s="135" t="s">
        <v>320</v>
      </c>
      <c r="C322" s="23"/>
      <c r="D322" s="23" t="s">
        <v>584</v>
      </c>
      <c r="E322" s="23" t="s">
        <v>906</v>
      </c>
      <c r="F322" s="23"/>
      <c r="G322" s="23" t="str">
        <f t="shared" si="235"/>
        <v/>
      </c>
      <c r="H322" s="23">
        <v>5000</v>
      </c>
      <c r="I322" s="96">
        <f>EOMONTH(I321,7)</f>
        <v>45747</v>
      </c>
      <c r="J322" s="243">
        <v>0.5</v>
      </c>
      <c r="K322" s="23">
        <f t="shared" si="236"/>
        <v>0</v>
      </c>
      <c r="L322" s="23">
        <f t="shared" si="236"/>
        <v>12500</v>
      </c>
      <c r="M322" s="23">
        <f t="shared" si="236"/>
        <v>10000</v>
      </c>
      <c r="N322" s="23">
        <f t="shared" si="236"/>
        <v>7500</v>
      </c>
      <c r="O322" s="23">
        <f t="shared" si="236"/>
        <v>6000</v>
      </c>
      <c r="P322" s="23">
        <f t="shared" si="236"/>
        <v>5000</v>
      </c>
      <c r="R322"/>
      <c r="S322" s="24">
        <f t="shared" si="237"/>
        <v>0</v>
      </c>
      <c r="T322" s="24">
        <f t="shared" si="237"/>
        <v>0</v>
      </c>
      <c r="U322" s="24">
        <f t="shared" si="237"/>
        <v>0</v>
      </c>
      <c r="V322" s="24">
        <f t="shared" si="237"/>
        <v>0</v>
      </c>
      <c r="W322" s="24">
        <f t="shared" si="237"/>
        <v>0</v>
      </c>
      <c r="X322" s="24">
        <f t="shared" si="237"/>
        <v>0</v>
      </c>
      <c r="Y322" s="24">
        <f t="shared" si="237"/>
        <v>0</v>
      </c>
      <c r="Z322" s="24">
        <f t="shared" si="237"/>
        <v>0</v>
      </c>
      <c r="AA322" s="24">
        <f t="shared" si="237"/>
        <v>0</v>
      </c>
      <c r="AB322" s="24">
        <f t="shared" si="237"/>
        <v>0</v>
      </c>
      <c r="AC322" s="24">
        <f t="shared" si="238"/>
        <v>0</v>
      </c>
      <c r="AD322" s="24">
        <f t="shared" si="238"/>
        <v>0</v>
      </c>
      <c r="AE322" s="24">
        <f t="shared" si="238"/>
        <v>0</v>
      </c>
      <c r="AF322" s="24">
        <f t="shared" si="238"/>
        <v>0</v>
      </c>
      <c r="AG322" s="24">
        <f t="shared" si="238"/>
        <v>1250</v>
      </c>
      <c r="AH322" s="24">
        <f t="shared" si="238"/>
        <v>1250</v>
      </c>
      <c r="AI322" s="24">
        <f t="shared" si="238"/>
        <v>1250</v>
      </c>
      <c r="AJ322" s="24">
        <f t="shared" si="238"/>
        <v>1250</v>
      </c>
      <c r="AK322" s="24">
        <f t="shared" si="238"/>
        <v>1250</v>
      </c>
      <c r="AL322" s="24">
        <f t="shared" si="238"/>
        <v>1250</v>
      </c>
      <c r="AM322" s="24">
        <f t="shared" si="239"/>
        <v>1250</v>
      </c>
      <c r="AN322" s="24">
        <f t="shared" si="239"/>
        <v>1250</v>
      </c>
      <c r="AO322" s="24">
        <f t="shared" si="239"/>
        <v>1250</v>
      </c>
      <c r="AP322" s="24">
        <f t="shared" si="239"/>
        <v>1250</v>
      </c>
      <c r="AQ322" s="24">
        <f t="shared" si="239"/>
        <v>833.33333333333337</v>
      </c>
      <c r="AR322" s="24">
        <f t="shared" si="239"/>
        <v>833.33333333333337</v>
      </c>
      <c r="AS322" s="24">
        <f t="shared" si="239"/>
        <v>833.33333333333337</v>
      </c>
      <c r="AT322" s="24">
        <f t="shared" si="239"/>
        <v>833.33333333333337</v>
      </c>
      <c r="AU322" s="24">
        <f t="shared" si="239"/>
        <v>833.33333333333337</v>
      </c>
      <c r="AV322" s="24">
        <f t="shared" si="239"/>
        <v>833.33333333333337</v>
      </c>
      <c r="AW322" s="24">
        <f t="shared" si="240"/>
        <v>833.33333333333337</v>
      </c>
      <c r="AX322" s="24">
        <f t="shared" si="240"/>
        <v>833.33333333333337</v>
      </c>
      <c r="AY322" s="24">
        <f t="shared" si="240"/>
        <v>833.33333333333337</v>
      </c>
      <c r="AZ322" s="24">
        <f t="shared" si="240"/>
        <v>833.33333333333337</v>
      </c>
      <c r="BA322" s="24">
        <f t="shared" si="240"/>
        <v>833.33333333333337</v>
      </c>
      <c r="BB322" s="24">
        <f t="shared" si="240"/>
        <v>833.33333333333337</v>
      </c>
      <c r="BC322" s="24">
        <f t="shared" si="240"/>
        <v>625</v>
      </c>
      <c r="BD322" s="24">
        <f t="shared" si="240"/>
        <v>625</v>
      </c>
      <c r="BE322" s="24">
        <f t="shared" si="240"/>
        <v>625</v>
      </c>
      <c r="BF322" s="24">
        <f t="shared" si="240"/>
        <v>625</v>
      </c>
      <c r="BG322" s="24">
        <f t="shared" si="241"/>
        <v>625</v>
      </c>
      <c r="BH322" s="24">
        <f t="shared" si="241"/>
        <v>625</v>
      </c>
      <c r="BI322" s="24">
        <f t="shared" si="241"/>
        <v>625</v>
      </c>
      <c r="BJ322" s="24">
        <f t="shared" si="241"/>
        <v>625</v>
      </c>
      <c r="BK322" s="24">
        <f t="shared" si="241"/>
        <v>625</v>
      </c>
      <c r="BL322" s="24">
        <f t="shared" si="241"/>
        <v>625</v>
      </c>
      <c r="BM322" s="24">
        <f t="shared" si="241"/>
        <v>625</v>
      </c>
      <c r="BN322" s="24">
        <f t="shared" si="241"/>
        <v>625</v>
      </c>
      <c r="BO322" s="24">
        <f t="shared" si="241"/>
        <v>500</v>
      </c>
      <c r="BP322" s="24">
        <f t="shared" si="241"/>
        <v>500</v>
      </c>
      <c r="BQ322" s="24">
        <f t="shared" si="242"/>
        <v>500</v>
      </c>
      <c r="BR322" s="24">
        <f t="shared" si="242"/>
        <v>500</v>
      </c>
      <c r="BS322" s="24">
        <f t="shared" si="242"/>
        <v>500</v>
      </c>
      <c r="BT322" s="24">
        <f t="shared" si="242"/>
        <v>500</v>
      </c>
      <c r="BU322" s="24">
        <f t="shared" si="242"/>
        <v>500</v>
      </c>
      <c r="BV322" s="24">
        <f t="shared" si="242"/>
        <v>500</v>
      </c>
      <c r="BW322" s="24">
        <f t="shared" si="242"/>
        <v>500</v>
      </c>
      <c r="BX322" s="24">
        <f t="shared" si="242"/>
        <v>500</v>
      </c>
      <c r="BY322" s="24">
        <f t="shared" si="242"/>
        <v>500</v>
      </c>
      <c r="BZ322" s="24">
        <f t="shared" si="242"/>
        <v>500</v>
      </c>
      <c r="CA322" s="24">
        <f t="shared" si="243"/>
        <v>416.66666666666669</v>
      </c>
      <c r="CB322" s="24">
        <f t="shared" si="243"/>
        <v>416.66666666666669</v>
      </c>
      <c r="CC322" s="24">
        <f t="shared" si="243"/>
        <v>416.66666666666669</v>
      </c>
      <c r="CD322" s="24">
        <f t="shared" si="243"/>
        <v>416.66666666666669</v>
      </c>
      <c r="CE322" s="24">
        <f t="shared" si="243"/>
        <v>416.66666666666669</v>
      </c>
      <c r="CF322" s="24">
        <f t="shared" si="243"/>
        <v>416.66666666666669</v>
      </c>
      <c r="CG322" s="24">
        <f t="shared" si="243"/>
        <v>416.66666666666669</v>
      </c>
      <c r="CH322" s="24">
        <f t="shared" si="243"/>
        <v>416.66666666666669</v>
      </c>
      <c r="CI322" s="24">
        <f t="shared" si="243"/>
        <v>416.66666666666669</v>
      </c>
      <c r="CJ322" s="24">
        <f t="shared" si="243"/>
        <v>416.66666666666669</v>
      </c>
      <c r="CK322" s="24">
        <f t="shared" si="243"/>
        <v>416.66666666666669</v>
      </c>
      <c r="CL322" s="24">
        <f t="shared" si="243"/>
        <v>416.66666666666669</v>
      </c>
    </row>
    <row r="323" spans="2:90" x14ac:dyDescent="0.4">
      <c r="B323" s="135" t="s">
        <v>321</v>
      </c>
      <c r="C323" s="23"/>
      <c r="D323" s="23" t="s">
        <v>584</v>
      </c>
      <c r="E323" s="23" t="s">
        <v>906</v>
      </c>
      <c r="F323" s="23"/>
      <c r="G323" s="23" t="str">
        <f t="shared" si="235"/>
        <v/>
      </c>
      <c r="H323" s="23">
        <v>5000</v>
      </c>
      <c r="I323" s="96">
        <f>EOMONTH(I322,7)</f>
        <v>45961</v>
      </c>
      <c r="J323" s="243">
        <v>0.5</v>
      </c>
      <c r="K323" s="246">
        <f t="shared" si="236"/>
        <v>0</v>
      </c>
      <c r="L323" s="246">
        <f t="shared" si="236"/>
        <v>3750</v>
      </c>
      <c r="M323" s="246">
        <f t="shared" si="236"/>
        <v>10000</v>
      </c>
      <c r="N323" s="246">
        <f t="shared" si="236"/>
        <v>7500</v>
      </c>
      <c r="O323" s="246">
        <f t="shared" si="236"/>
        <v>6000</v>
      </c>
      <c r="P323" s="246">
        <f t="shared" si="236"/>
        <v>5000</v>
      </c>
      <c r="R323"/>
      <c r="S323" s="132">
        <f t="shared" si="237"/>
        <v>0</v>
      </c>
      <c r="T323" s="132">
        <f t="shared" si="237"/>
        <v>0</v>
      </c>
      <c r="U323" s="132">
        <f t="shared" si="237"/>
        <v>0</v>
      </c>
      <c r="V323" s="132">
        <f t="shared" si="237"/>
        <v>0</v>
      </c>
      <c r="W323" s="132">
        <f t="shared" si="237"/>
        <v>0</v>
      </c>
      <c r="X323" s="132">
        <f t="shared" si="237"/>
        <v>0</v>
      </c>
      <c r="Y323" s="132">
        <f t="shared" si="237"/>
        <v>0</v>
      </c>
      <c r="Z323" s="132">
        <f t="shared" si="237"/>
        <v>0</v>
      </c>
      <c r="AA323" s="132">
        <f t="shared" si="237"/>
        <v>0</v>
      </c>
      <c r="AB323" s="132">
        <f t="shared" si="237"/>
        <v>0</v>
      </c>
      <c r="AC323" s="132">
        <f t="shared" si="238"/>
        <v>0</v>
      </c>
      <c r="AD323" s="132">
        <f t="shared" si="238"/>
        <v>0</v>
      </c>
      <c r="AE323" s="132">
        <f t="shared" si="238"/>
        <v>0</v>
      </c>
      <c r="AF323" s="132">
        <f t="shared" si="238"/>
        <v>0</v>
      </c>
      <c r="AG323" s="132">
        <f t="shared" si="238"/>
        <v>0</v>
      </c>
      <c r="AH323" s="132">
        <f t="shared" si="238"/>
        <v>0</v>
      </c>
      <c r="AI323" s="132">
        <f t="shared" si="238"/>
        <v>0</v>
      </c>
      <c r="AJ323" s="132">
        <f t="shared" si="238"/>
        <v>0</v>
      </c>
      <c r="AK323" s="132">
        <f t="shared" si="238"/>
        <v>0</v>
      </c>
      <c r="AL323" s="132">
        <f t="shared" si="238"/>
        <v>0</v>
      </c>
      <c r="AM323" s="132">
        <f t="shared" si="239"/>
        <v>0</v>
      </c>
      <c r="AN323" s="132">
        <f t="shared" si="239"/>
        <v>1250</v>
      </c>
      <c r="AO323" s="132">
        <f t="shared" si="239"/>
        <v>1250</v>
      </c>
      <c r="AP323" s="132">
        <f t="shared" si="239"/>
        <v>1250</v>
      </c>
      <c r="AQ323" s="132">
        <f t="shared" si="239"/>
        <v>833.33333333333337</v>
      </c>
      <c r="AR323" s="132">
        <f t="shared" si="239"/>
        <v>833.33333333333337</v>
      </c>
      <c r="AS323" s="132">
        <f t="shared" si="239"/>
        <v>833.33333333333337</v>
      </c>
      <c r="AT323" s="132">
        <f t="shared" si="239"/>
        <v>833.33333333333337</v>
      </c>
      <c r="AU323" s="132">
        <f t="shared" si="239"/>
        <v>833.33333333333337</v>
      </c>
      <c r="AV323" s="132">
        <f t="shared" si="239"/>
        <v>833.33333333333337</v>
      </c>
      <c r="AW323" s="132">
        <f t="shared" si="240"/>
        <v>833.33333333333337</v>
      </c>
      <c r="AX323" s="132">
        <f t="shared" si="240"/>
        <v>833.33333333333337</v>
      </c>
      <c r="AY323" s="132">
        <f t="shared" si="240"/>
        <v>833.33333333333337</v>
      </c>
      <c r="AZ323" s="132">
        <f t="shared" si="240"/>
        <v>833.33333333333337</v>
      </c>
      <c r="BA323" s="132">
        <f t="shared" si="240"/>
        <v>833.33333333333337</v>
      </c>
      <c r="BB323" s="132">
        <f t="shared" si="240"/>
        <v>833.33333333333337</v>
      </c>
      <c r="BC323" s="132">
        <f t="shared" si="240"/>
        <v>625</v>
      </c>
      <c r="BD323" s="132">
        <f t="shared" si="240"/>
        <v>625</v>
      </c>
      <c r="BE323" s="132">
        <f t="shared" si="240"/>
        <v>625</v>
      </c>
      <c r="BF323" s="132">
        <f t="shared" si="240"/>
        <v>625</v>
      </c>
      <c r="BG323" s="132">
        <f t="shared" si="241"/>
        <v>625</v>
      </c>
      <c r="BH323" s="132">
        <f t="shared" si="241"/>
        <v>625</v>
      </c>
      <c r="BI323" s="132">
        <f t="shared" si="241"/>
        <v>625</v>
      </c>
      <c r="BJ323" s="132">
        <f t="shared" si="241"/>
        <v>625</v>
      </c>
      <c r="BK323" s="132">
        <f t="shared" si="241"/>
        <v>625</v>
      </c>
      <c r="BL323" s="132">
        <f t="shared" si="241"/>
        <v>625</v>
      </c>
      <c r="BM323" s="132">
        <f t="shared" si="241"/>
        <v>625</v>
      </c>
      <c r="BN323" s="132">
        <f t="shared" si="241"/>
        <v>625</v>
      </c>
      <c r="BO323" s="132">
        <f t="shared" si="241"/>
        <v>500</v>
      </c>
      <c r="BP323" s="132">
        <f t="shared" si="241"/>
        <v>500</v>
      </c>
      <c r="BQ323" s="132">
        <f t="shared" si="242"/>
        <v>500</v>
      </c>
      <c r="BR323" s="132">
        <f t="shared" si="242"/>
        <v>500</v>
      </c>
      <c r="BS323" s="132">
        <f t="shared" si="242"/>
        <v>500</v>
      </c>
      <c r="BT323" s="132">
        <f t="shared" si="242"/>
        <v>500</v>
      </c>
      <c r="BU323" s="132">
        <f t="shared" si="242"/>
        <v>500</v>
      </c>
      <c r="BV323" s="132">
        <f t="shared" si="242"/>
        <v>500</v>
      </c>
      <c r="BW323" s="132">
        <f t="shared" si="242"/>
        <v>500</v>
      </c>
      <c r="BX323" s="132">
        <f t="shared" si="242"/>
        <v>500</v>
      </c>
      <c r="BY323" s="132">
        <f t="shared" si="242"/>
        <v>500</v>
      </c>
      <c r="BZ323" s="132">
        <f t="shared" si="242"/>
        <v>500</v>
      </c>
      <c r="CA323" s="132">
        <f t="shared" si="243"/>
        <v>416.66666666666669</v>
      </c>
      <c r="CB323" s="132">
        <f t="shared" si="243"/>
        <v>416.66666666666669</v>
      </c>
      <c r="CC323" s="132">
        <f t="shared" si="243"/>
        <v>416.66666666666669</v>
      </c>
      <c r="CD323" s="132">
        <f t="shared" si="243"/>
        <v>416.66666666666669</v>
      </c>
      <c r="CE323" s="132">
        <f t="shared" si="243"/>
        <v>416.66666666666669</v>
      </c>
      <c r="CF323" s="132">
        <f t="shared" si="243"/>
        <v>416.66666666666669</v>
      </c>
      <c r="CG323" s="132">
        <f t="shared" si="243"/>
        <v>416.66666666666669</v>
      </c>
      <c r="CH323" s="132">
        <f t="shared" si="243"/>
        <v>416.66666666666669</v>
      </c>
      <c r="CI323" s="132">
        <f t="shared" si="243"/>
        <v>416.66666666666669</v>
      </c>
      <c r="CJ323" s="132">
        <f t="shared" si="243"/>
        <v>416.66666666666669</v>
      </c>
      <c r="CK323" s="132">
        <f t="shared" si="243"/>
        <v>416.66666666666669</v>
      </c>
      <c r="CL323" s="132">
        <f t="shared" si="243"/>
        <v>416.66666666666669</v>
      </c>
    </row>
    <row r="324" spans="2:90" x14ac:dyDescent="0.4">
      <c r="B324" s="121" t="str">
        <f ca="1">OFFSET(B324,ROW(B334)-ROW(B324),0)</f>
        <v>Revenue</v>
      </c>
      <c r="C324" s="31" t="s">
        <v>198</v>
      </c>
      <c r="D324" s="31" t="s">
        <v>584</v>
      </c>
      <c r="E324" s="31" t="s">
        <v>906</v>
      </c>
      <c r="F324" s="31"/>
      <c r="G324" s="31" t="str">
        <f t="shared" si="235"/>
        <v/>
      </c>
      <c r="H324" s="31"/>
      <c r="I324" s="31"/>
      <c r="J324" s="31"/>
      <c r="K324" s="58">
        <f t="shared" si="236"/>
        <v>42500</v>
      </c>
      <c r="L324" s="58">
        <f t="shared" si="236"/>
        <v>46250</v>
      </c>
      <c r="M324" s="58">
        <f t="shared" si="236"/>
        <v>40000</v>
      </c>
      <c r="N324" s="58">
        <f t="shared" si="236"/>
        <v>30000</v>
      </c>
      <c r="O324" s="58">
        <f t="shared" si="236"/>
        <v>24000</v>
      </c>
      <c r="P324" s="58">
        <f t="shared" si="236"/>
        <v>20000</v>
      </c>
      <c r="R324"/>
      <c r="S324" s="33">
        <f t="shared" ref="S324" si="244">SUM(S320:S323)</f>
        <v>2500</v>
      </c>
      <c r="T324" s="33">
        <f t="shared" ref="T324:AX324" si="245">SUM(T320:T323)</f>
        <v>2500</v>
      </c>
      <c r="U324" s="33">
        <f t="shared" si="245"/>
        <v>2500</v>
      </c>
      <c r="V324" s="33">
        <f t="shared" si="245"/>
        <v>2500</v>
      </c>
      <c r="W324" s="33">
        <f t="shared" si="245"/>
        <v>2500</v>
      </c>
      <c r="X324" s="33">
        <f t="shared" si="245"/>
        <v>2500</v>
      </c>
      <c r="Y324" s="33">
        <f t="shared" si="245"/>
        <v>2500</v>
      </c>
      <c r="Z324" s="33">
        <f t="shared" si="245"/>
        <v>5000</v>
      </c>
      <c r="AA324" s="33">
        <f t="shared" si="245"/>
        <v>5000</v>
      </c>
      <c r="AB324" s="33">
        <f t="shared" si="245"/>
        <v>5000</v>
      </c>
      <c r="AC324" s="33">
        <f t="shared" si="245"/>
        <v>5000</v>
      </c>
      <c r="AD324" s="33">
        <f t="shared" si="245"/>
        <v>5000</v>
      </c>
      <c r="AE324" s="33">
        <f t="shared" si="245"/>
        <v>2500</v>
      </c>
      <c r="AF324" s="33">
        <f t="shared" si="245"/>
        <v>2500</v>
      </c>
      <c r="AG324" s="33">
        <f t="shared" si="245"/>
        <v>3750</v>
      </c>
      <c r="AH324" s="33">
        <f t="shared" si="245"/>
        <v>3750</v>
      </c>
      <c r="AI324" s="33">
        <f t="shared" si="245"/>
        <v>3750</v>
      </c>
      <c r="AJ324" s="33">
        <f t="shared" si="245"/>
        <v>3750</v>
      </c>
      <c r="AK324" s="33">
        <f t="shared" si="245"/>
        <v>3750</v>
      </c>
      <c r="AL324" s="33">
        <f t="shared" si="245"/>
        <v>3750</v>
      </c>
      <c r="AM324" s="33">
        <f t="shared" si="245"/>
        <v>3750</v>
      </c>
      <c r="AN324" s="33">
        <f t="shared" si="245"/>
        <v>5000</v>
      </c>
      <c r="AO324" s="33">
        <f t="shared" si="245"/>
        <v>5000</v>
      </c>
      <c r="AP324" s="33">
        <f t="shared" si="245"/>
        <v>5000</v>
      </c>
      <c r="AQ324" s="33">
        <f t="shared" si="245"/>
        <v>3333.3333333333335</v>
      </c>
      <c r="AR324" s="33">
        <f t="shared" si="245"/>
        <v>3333.3333333333335</v>
      </c>
      <c r="AS324" s="33">
        <f t="shared" si="245"/>
        <v>3333.3333333333335</v>
      </c>
      <c r="AT324" s="33">
        <f t="shared" si="245"/>
        <v>3333.3333333333335</v>
      </c>
      <c r="AU324" s="33">
        <f t="shared" si="245"/>
        <v>3333.3333333333335</v>
      </c>
      <c r="AV324" s="33">
        <f t="shared" si="245"/>
        <v>3333.3333333333335</v>
      </c>
      <c r="AW324" s="33">
        <f t="shared" si="245"/>
        <v>3333.3333333333335</v>
      </c>
      <c r="AX324" s="33">
        <f t="shared" si="245"/>
        <v>3333.3333333333335</v>
      </c>
      <c r="AY324" s="33">
        <f t="shared" ref="AY324:CD324" si="246">SUM(AY320:AY323)</f>
        <v>3333.3333333333335</v>
      </c>
      <c r="AZ324" s="33">
        <f t="shared" si="246"/>
        <v>3333.3333333333335</v>
      </c>
      <c r="BA324" s="33">
        <f t="shared" si="246"/>
        <v>3333.3333333333335</v>
      </c>
      <c r="BB324" s="33">
        <f t="shared" si="246"/>
        <v>3333.3333333333335</v>
      </c>
      <c r="BC324" s="33">
        <f t="shared" si="246"/>
        <v>2500</v>
      </c>
      <c r="BD324" s="33">
        <f t="shared" si="246"/>
        <v>2500</v>
      </c>
      <c r="BE324" s="33">
        <f t="shared" si="246"/>
        <v>2500</v>
      </c>
      <c r="BF324" s="33">
        <f t="shared" si="246"/>
        <v>2500</v>
      </c>
      <c r="BG324" s="33">
        <f t="shared" si="246"/>
        <v>2500</v>
      </c>
      <c r="BH324" s="33">
        <f t="shared" si="246"/>
        <v>2500</v>
      </c>
      <c r="BI324" s="33">
        <f t="shared" si="246"/>
        <v>2500</v>
      </c>
      <c r="BJ324" s="33">
        <f t="shared" si="246"/>
        <v>2500</v>
      </c>
      <c r="BK324" s="33">
        <f t="shared" si="246"/>
        <v>2500</v>
      </c>
      <c r="BL324" s="33">
        <f t="shared" si="246"/>
        <v>2500</v>
      </c>
      <c r="BM324" s="33">
        <f t="shared" si="246"/>
        <v>2500</v>
      </c>
      <c r="BN324" s="33">
        <f t="shared" si="246"/>
        <v>2500</v>
      </c>
      <c r="BO324" s="33">
        <f t="shared" si="246"/>
        <v>2000</v>
      </c>
      <c r="BP324" s="33">
        <f t="shared" si="246"/>
        <v>2000</v>
      </c>
      <c r="BQ324" s="33">
        <f t="shared" si="246"/>
        <v>2000</v>
      </c>
      <c r="BR324" s="33">
        <f t="shared" si="246"/>
        <v>2000</v>
      </c>
      <c r="BS324" s="33">
        <f t="shared" si="246"/>
        <v>2000</v>
      </c>
      <c r="BT324" s="33">
        <f t="shared" si="246"/>
        <v>2000</v>
      </c>
      <c r="BU324" s="33">
        <f t="shared" si="246"/>
        <v>2000</v>
      </c>
      <c r="BV324" s="33">
        <f t="shared" si="246"/>
        <v>2000</v>
      </c>
      <c r="BW324" s="33">
        <f t="shared" si="246"/>
        <v>2000</v>
      </c>
      <c r="BX324" s="33">
        <f t="shared" si="246"/>
        <v>2000</v>
      </c>
      <c r="BY324" s="33">
        <f t="shared" si="246"/>
        <v>2000</v>
      </c>
      <c r="BZ324" s="33">
        <f t="shared" si="246"/>
        <v>2000</v>
      </c>
      <c r="CA324" s="33">
        <f t="shared" si="246"/>
        <v>1666.6666666666667</v>
      </c>
      <c r="CB324" s="33">
        <f t="shared" si="246"/>
        <v>1666.6666666666667</v>
      </c>
      <c r="CC324" s="33">
        <f t="shared" si="246"/>
        <v>1666.6666666666667</v>
      </c>
      <c r="CD324" s="33">
        <f t="shared" si="246"/>
        <v>1666.6666666666667</v>
      </c>
      <c r="CE324" s="33">
        <f t="shared" ref="CE324:CK324" si="247">SUM(CE320:CE323)</f>
        <v>1666.6666666666667</v>
      </c>
      <c r="CF324" s="33">
        <f t="shared" si="247"/>
        <v>1666.6666666666667</v>
      </c>
      <c r="CG324" s="33">
        <f t="shared" si="247"/>
        <v>1666.6666666666667</v>
      </c>
      <c r="CH324" s="33">
        <f t="shared" si="247"/>
        <v>1666.6666666666667</v>
      </c>
      <c r="CI324" s="33">
        <f t="shared" si="247"/>
        <v>1666.6666666666667</v>
      </c>
      <c r="CJ324" s="33">
        <f t="shared" si="247"/>
        <v>1666.6666666666667</v>
      </c>
      <c r="CK324" s="33">
        <f t="shared" si="247"/>
        <v>1666.6666666666667</v>
      </c>
      <c r="CL324" s="33">
        <f t="shared" ref="CL324" si="248">SUM(CL320:CL323)</f>
        <v>1666.6666666666667</v>
      </c>
    </row>
    <row r="325" spans="2:90" x14ac:dyDescent="0.4">
      <c r="B325" s="231" t="str">
        <f>IFERROR(SUBSTITUTE(TRIM(MID(B318, SEARCH("-", B318) + 1, LEN(B333))),":",""),"no unit")</f>
        <v>d</v>
      </c>
      <c r="C325" s="31"/>
      <c r="D325" s="31" t="s">
        <v>584</v>
      </c>
      <c r="E325" s="31" t="s">
        <v>906</v>
      </c>
      <c r="F325" s="31"/>
      <c r="G325" s="31" t="s">
        <v>330</v>
      </c>
      <c r="H325" s="31"/>
      <c r="I325" s="31"/>
      <c r="J325" s="31"/>
      <c r="K325" s="73"/>
      <c r="L325" s="39"/>
      <c r="M325" s="39"/>
      <c r="N325" s="39"/>
      <c r="O325" s="39"/>
      <c r="P325" s="39"/>
      <c r="R325"/>
      <c r="S325" s="38"/>
      <c r="T325" s="38"/>
      <c r="U325" s="38"/>
      <c r="V325" s="38"/>
      <c r="W325" s="38"/>
      <c r="X325" s="38"/>
      <c r="Y325" s="38"/>
      <c r="Z325" s="38"/>
      <c r="AA325" s="38"/>
      <c r="AB325" s="38"/>
      <c r="AC325" s="38"/>
      <c r="AD325" s="38"/>
      <c r="AE325" s="38"/>
      <c r="AF325" s="38"/>
      <c r="AG325" s="38"/>
      <c r="AH325" s="38"/>
      <c r="AI325" s="38"/>
      <c r="AJ325" s="38"/>
      <c r="AK325" s="38"/>
      <c r="AL325" s="38"/>
      <c r="AM325" s="38"/>
      <c r="AN325" s="38"/>
      <c r="AO325" s="38"/>
      <c r="AP325" s="38"/>
      <c r="AQ325" s="38"/>
      <c r="AR325" s="38"/>
      <c r="AS325" s="38"/>
      <c r="AT325" s="38"/>
      <c r="AU325" s="38"/>
      <c r="AV325" s="38"/>
      <c r="AW325" s="38"/>
      <c r="AX325" s="38"/>
      <c r="AY325" s="38"/>
      <c r="AZ325" s="38"/>
      <c r="BA325" s="38"/>
      <c r="BB325" s="38"/>
      <c r="BC325" s="38"/>
      <c r="BD325" s="38"/>
      <c r="BE325" s="38"/>
      <c r="BF325" s="38"/>
      <c r="BG325" s="38"/>
      <c r="BH325" s="38"/>
      <c r="BI325" s="38"/>
      <c r="BJ325" s="38"/>
      <c r="BK325" s="38"/>
      <c r="BL325" s="38"/>
      <c r="BM325" s="38"/>
      <c r="BN325" s="38"/>
      <c r="BO325" s="38"/>
      <c r="BP325" s="38"/>
      <c r="BQ325" s="38"/>
      <c r="BR325" s="38"/>
      <c r="BS325" s="38"/>
      <c r="BT325" s="38"/>
      <c r="BU325" s="38"/>
      <c r="BV325" s="38"/>
      <c r="BW325" s="38"/>
      <c r="BX325" s="38"/>
      <c r="BY325" s="38"/>
      <c r="BZ325" s="38"/>
      <c r="CA325" s="38"/>
      <c r="CB325" s="38"/>
      <c r="CC325" s="38"/>
      <c r="CD325" s="38"/>
      <c r="CE325" s="38"/>
      <c r="CF325" s="38"/>
      <c r="CG325" s="38"/>
      <c r="CH325" s="38"/>
      <c r="CI325" s="38"/>
      <c r="CJ325" s="38"/>
      <c r="CK325" s="38"/>
      <c r="CL325" s="38"/>
    </row>
    <row r="326" spans="2:90" x14ac:dyDescent="0.4">
      <c r="B326" s="231" t="str">
        <f>SUBSTITUTE(B334,"# of","")</f>
        <v>Revenue</v>
      </c>
      <c r="C326" s="31"/>
      <c r="D326" s="31" t="s">
        <v>584</v>
      </c>
      <c r="E326" s="31" t="s">
        <v>906</v>
      </c>
      <c r="F326" s="31"/>
      <c r="G326" s="31" t="s">
        <v>330</v>
      </c>
      <c r="H326" s="31"/>
      <c r="I326" s="31"/>
      <c r="J326" s="31"/>
      <c r="K326" s="73"/>
      <c r="L326" s="39"/>
      <c r="M326" s="39"/>
      <c r="N326" s="39"/>
      <c r="O326" s="39"/>
      <c r="P326" s="39"/>
      <c r="R326"/>
      <c r="S326" s="38"/>
      <c r="T326" s="38"/>
      <c r="U326" s="38"/>
      <c r="V326" s="38"/>
      <c r="W326" s="38"/>
      <c r="X326" s="38"/>
      <c r="Y326" s="38"/>
      <c r="Z326" s="38"/>
      <c r="AA326" s="38"/>
      <c r="AB326" s="38"/>
      <c r="AC326" s="38"/>
      <c r="AD326" s="38"/>
      <c r="AE326" s="38"/>
      <c r="AF326" s="38"/>
      <c r="AG326" s="38"/>
      <c r="AH326" s="38"/>
      <c r="AI326" s="38"/>
      <c r="AJ326" s="38"/>
      <c r="AK326" s="38"/>
      <c r="AL326" s="38"/>
      <c r="AM326" s="38"/>
      <c r="AN326" s="38"/>
      <c r="AO326" s="38"/>
      <c r="AP326" s="38"/>
      <c r="AQ326" s="38"/>
      <c r="AR326" s="38"/>
      <c r="AS326" s="38"/>
      <c r="AT326" s="38"/>
      <c r="AU326" s="38"/>
      <c r="AV326" s="38"/>
      <c r="AW326" s="38"/>
      <c r="AX326" s="38"/>
      <c r="AY326" s="38"/>
      <c r="AZ326" s="38"/>
      <c r="BA326" s="38"/>
      <c r="BB326" s="38"/>
      <c r="BC326" s="38"/>
      <c r="BD326" s="38"/>
      <c r="BE326" s="38"/>
      <c r="BF326" s="38"/>
      <c r="BG326" s="38"/>
      <c r="BH326" s="38"/>
      <c r="BI326" s="38"/>
      <c r="BJ326" s="38"/>
      <c r="BK326" s="38"/>
      <c r="BL326" s="38"/>
      <c r="BM326" s="38"/>
      <c r="BN326" s="38"/>
      <c r="BO326" s="38"/>
      <c r="BP326" s="38"/>
      <c r="BQ326" s="38"/>
      <c r="BR326" s="38"/>
      <c r="BS326" s="38"/>
      <c r="BT326" s="38"/>
      <c r="BU326" s="38"/>
      <c r="BV326" s="38"/>
      <c r="BW326" s="38"/>
      <c r="BX326" s="38"/>
      <c r="BY326" s="38"/>
      <c r="BZ326" s="38"/>
      <c r="CA326" s="38"/>
      <c r="CB326" s="38"/>
      <c r="CC326" s="38"/>
      <c r="CD326" s="38"/>
      <c r="CE326" s="38"/>
      <c r="CF326" s="38"/>
      <c r="CG326" s="38"/>
      <c r="CH326" s="38"/>
      <c r="CI326" s="38"/>
      <c r="CJ326" s="38"/>
      <c r="CK326" s="38"/>
      <c r="CL326" s="38"/>
    </row>
    <row r="327" spans="2:90" x14ac:dyDescent="0.4">
      <c r="B327" s="130" t="s">
        <v>332</v>
      </c>
      <c r="C327" s="31"/>
      <c r="D327" s="31" t="s">
        <v>584</v>
      </c>
      <c r="E327" s="31" t="s">
        <v>906</v>
      </c>
      <c r="F327" s="31"/>
      <c r="G327" s="31" t="s">
        <v>330</v>
      </c>
      <c r="H327" s="31"/>
      <c r="I327" s="31"/>
      <c r="J327" s="31"/>
      <c r="K327" s="73"/>
      <c r="L327" s="39"/>
      <c r="M327" s="39"/>
      <c r="N327" s="39"/>
      <c r="O327" s="39"/>
      <c r="P327" s="39"/>
      <c r="R327"/>
      <c r="S327" s="196" t="str">
        <f t="shared" ref="S327" si="249">ADDRESS(ROW(S324),COLUMN(S324),2)</f>
        <v>S$324</v>
      </c>
      <c r="T327" s="196" t="str">
        <f t="shared" ref="T327:AX327" si="250">ADDRESS(ROW(T324),COLUMN(T324),2)</f>
        <v>T$324</v>
      </c>
      <c r="U327" s="196" t="str">
        <f t="shared" si="250"/>
        <v>U$324</v>
      </c>
      <c r="V327" s="196" t="str">
        <f t="shared" si="250"/>
        <v>V$324</v>
      </c>
      <c r="W327" s="196" t="str">
        <f t="shared" si="250"/>
        <v>W$324</v>
      </c>
      <c r="X327" s="196" t="str">
        <f t="shared" si="250"/>
        <v>X$324</v>
      </c>
      <c r="Y327" s="196" t="str">
        <f t="shared" si="250"/>
        <v>Y$324</v>
      </c>
      <c r="Z327" s="196" t="str">
        <f t="shared" si="250"/>
        <v>Z$324</v>
      </c>
      <c r="AA327" s="196" t="str">
        <f t="shared" si="250"/>
        <v>AA$324</v>
      </c>
      <c r="AB327" s="196" t="str">
        <f t="shared" si="250"/>
        <v>AB$324</v>
      </c>
      <c r="AC327" s="196" t="str">
        <f t="shared" si="250"/>
        <v>AC$324</v>
      </c>
      <c r="AD327" s="196" t="str">
        <f t="shared" si="250"/>
        <v>AD$324</v>
      </c>
      <c r="AE327" s="196" t="str">
        <f t="shared" si="250"/>
        <v>AE$324</v>
      </c>
      <c r="AF327" s="196" t="str">
        <f t="shared" si="250"/>
        <v>AF$324</v>
      </c>
      <c r="AG327" s="196" t="str">
        <f t="shared" si="250"/>
        <v>AG$324</v>
      </c>
      <c r="AH327" s="196" t="str">
        <f t="shared" si="250"/>
        <v>AH$324</v>
      </c>
      <c r="AI327" s="196" t="str">
        <f t="shared" si="250"/>
        <v>AI$324</v>
      </c>
      <c r="AJ327" s="196" t="str">
        <f t="shared" si="250"/>
        <v>AJ$324</v>
      </c>
      <c r="AK327" s="196" t="str">
        <f t="shared" si="250"/>
        <v>AK$324</v>
      </c>
      <c r="AL327" s="196" t="str">
        <f t="shared" si="250"/>
        <v>AL$324</v>
      </c>
      <c r="AM327" s="196" t="str">
        <f t="shared" si="250"/>
        <v>AM$324</v>
      </c>
      <c r="AN327" s="196" t="str">
        <f t="shared" si="250"/>
        <v>AN$324</v>
      </c>
      <c r="AO327" s="196" t="str">
        <f t="shared" si="250"/>
        <v>AO$324</v>
      </c>
      <c r="AP327" s="196" t="str">
        <f t="shared" si="250"/>
        <v>AP$324</v>
      </c>
      <c r="AQ327" s="196" t="str">
        <f t="shared" si="250"/>
        <v>AQ$324</v>
      </c>
      <c r="AR327" s="196" t="str">
        <f t="shared" si="250"/>
        <v>AR$324</v>
      </c>
      <c r="AS327" s="196" t="str">
        <f t="shared" si="250"/>
        <v>AS$324</v>
      </c>
      <c r="AT327" s="196" t="str">
        <f t="shared" si="250"/>
        <v>AT$324</v>
      </c>
      <c r="AU327" s="196" t="str">
        <f t="shared" si="250"/>
        <v>AU$324</v>
      </c>
      <c r="AV327" s="196" t="str">
        <f t="shared" si="250"/>
        <v>AV$324</v>
      </c>
      <c r="AW327" s="196" t="str">
        <f t="shared" si="250"/>
        <v>AW$324</v>
      </c>
      <c r="AX327" s="196" t="str">
        <f t="shared" si="250"/>
        <v>AX$324</v>
      </c>
      <c r="AY327" s="196" t="str">
        <f t="shared" ref="AY327:CD327" si="251">ADDRESS(ROW(AY324),COLUMN(AY324),2)</f>
        <v>AY$324</v>
      </c>
      <c r="AZ327" s="196" t="str">
        <f t="shared" si="251"/>
        <v>AZ$324</v>
      </c>
      <c r="BA327" s="196" t="str">
        <f t="shared" si="251"/>
        <v>BA$324</v>
      </c>
      <c r="BB327" s="196" t="str">
        <f t="shared" si="251"/>
        <v>BB$324</v>
      </c>
      <c r="BC327" s="196" t="str">
        <f t="shared" si="251"/>
        <v>BC$324</v>
      </c>
      <c r="BD327" s="196" t="str">
        <f t="shared" si="251"/>
        <v>BD$324</v>
      </c>
      <c r="BE327" s="196" t="str">
        <f t="shared" si="251"/>
        <v>BE$324</v>
      </c>
      <c r="BF327" s="196" t="str">
        <f t="shared" si="251"/>
        <v>BF$324</v>
      </c>
      <c r="BG327" s="196" t="str">
        <f t="shared" si="251"/>
        <v>BG$324</v>
      </c>
      <c r="BH327" s="196" t="str">
        <f t="shared" si="251"/>
        <v>BH$324</v>
      </c>
      <c r="BI327" s="196" t="str">
        <f t="shared" si="251"/>
        <v>BI$324</v>
      </c>
      <c r="BJ327" s="196" t="str">
        <f t="shared" si="251"/>
        <v>BJ$324</v>
      </c>
      <c r="BK327" s="196" t="str">
        <f t="shared" si="251"/>
        <v>BK$324</v>
      </c>
      <c r="BL327" s="196" t="str">
        <f t="shared" si="251"/>
        <v>BL$324</v>
      </c>
      <c r="BM327" s="196" t="str">
        <f t="shared" si="251"/>
        <v>BM$324</v>
      </c>
      <c r="BN327" s="196" t="str">
        <f t="shared" si="251"/>
        <v>BN$324</v>
      </c>
      <c r="BO327" s="196" t="str">
        <f t="shared" si="251"/>
        <v>BO$324</v>
      </c>
      <c r="BP327" s="196" t="str">
        <f t="shared" si="251"/>
        <v>BP$324</v>
      </c>
      <c r="BQ327" s="196" t="str">
        <f t="shared" si="251"/>
        <v>BQ$324</v>
      </c>
      <c r="BR327" s="196" t="str">
        <f t="shared" si="251"/>
        <v>BR$324</v>
      </c>
      <c r="BS327" s="196" t="str">
        <f t="shared" si="251"/>
        <v>BS$324</v>
      </c>
      <c r="BT327" s="196" t="str">
        <f t="shared" si="251"/>
        <v>BT$324</v>
      </c>
      <c r="BU327" s="196" t="str">
        <f t="shared" si="251"/>
        <v>BU$324</v>
      </c>
      <c r="BV327" s="196" t="str">
        <f t="shared" si="251"/>
        <v>BV$324</v>
      </c>
      <c r="BW327" s="196" t="str">
        <f t="shared" si="251"/>
        <v>BW$324</v>
      </c>
      <c r="BX327" s="196" t="str">
        <f t="shared" si="251"/>
        <v>BX$324</v>
      </c>
      <c r="BY327" s="196" t="str">
        <f t="shared" si="251"/>
        <v>BY$324</v>
      </c>
      <c r="BZ327" s="196" t="str">
        <f t="shared" si="251"/>
        <v>BZ$324</v>
      </c>
      <c r="CA327" s="196" t="str">
        <f t="shared" si="251"/>
        <v>CA$324</v>
      </c>
      <c r="CB327" s="196" t="str">
        <f t="shared" si="251"/>
        <v>CB$324</v>
      </c>
      <c r="CC327" s="196" t="str">
        <f t="shared" si="251"/>
        <v>CC$324</v>
      </c>
      <c r="CD327" s="196" t="str">
        <f t="shared" si="251"/>
        <v>CD$324</v>
      </c>
      <c r="CE327" s="196" t="str">
        <f t="shared" ref="CE327:CK327" si="252">ADDRESS(ROW(CE324),COLUMN(CE324),2)</f>
        <v>CE$324</v>
      </c>
      <c r="CF327" s="196" t="str">
        <f t="shared" si="252"/>
        <v>CF$324</v>
      </c>
      <c r="CG327" s="196" t="str">
        <f t="shared" si="252"/>
        <v>CG$324</v>
      </c>
      <c r="CH327" s="196" t="str">
        <f t="shared" si="252"/>
        <v>CH$324</v>
      </c>
      <c r="CI327" s="196" t="str">
        <f t="shared" si="252"/>
        <v>CI$324</v>
      </c>
      <c r="CJ327" s="196" t="str">
        <f t="shared" si="252"/>
        <v>CJ$324</v>
      </c>
      <c r="CK327" s="196" t="str">
        <f t="shared" si="252"/>
        <v>CK$324</v>
      </c>
      <c r="CL327" s="196" t="str">
        <f t="shared" ref="CL327" si="253">ADDRESS(ROW(CL324),COLUMN(CL324),2)</f>
        <v>CL$324</v>
      </c>
    </row>
    <row r="328" spans="2:90" x14ac:dyDescent="0.4">
      <c r="B328" s="130" t="s">
        <v>331</v>
      </c>
      <c r="C328" s="31"/>
      <c r="D328" s="31" t="s">
        <v>584</v>
      </c>
      <c r="E328" s="31" t="s">
        <v>906</v>
      </c>
      <c r="F328" s="31"/>
      <c r="G328" s="31" t="s">
        <v>330</v>
      </c>
      <c r="H328" s="31"/>
      <c r="I328" s="31"/>
      <c r="J328" s="31"/>
      <c r="K328" s="73"/>
      <c r="L328" s="39"/>
      <c r="M328" s="39"/>
      <c r="N328" s="39"/>
      <c r="O328" s="39"/>
      <c r="P328" s="39"/>
      <c r="R328"/>
    </row>
    <row r="329" spans="2:90" x14ac:dyDescent="0.4">
      <c r="B329" s="8" t="str">
        <f>"Secondary label: "</f>
        <v xml:space="preserve">Secondary label: </v>
      </c>
      <c r="C329" s="12"/>
      <c r="D329" s="12" t="s">
        <v>584</v>
      </c>
      <c r="E329" s="12" t="s">
        <v>906</v>
      </c>
      <c r="F329" s="12"/>
      <c r="G329" s="12" t="s">
        <v>330</v>
      </c>
      <c r="H329" s="12"/>
      <c r="I329" s="12"/>
      <c r="J329" s="12"/>
      <c r="K329" s="60"/>
      <c r="L329" s="15"/>
      <c r="M329" s="15"/>
      <c r="N329" s="15"/>
      <c r="O329" s="15"/>
      <c r="P329" s="15"/>
      <c r="R329"/>
      <c r="S329" s="76"/>
      <c r="T329" s="76"/>
      <c r="U329" s="76"/>
      <c r="V329" s="76"/>
      <c r="W329" s="76"/>
      <c r="X329" s="76"/>
      <c r="Y329" s="76"/>
      <c r="Z329" s="76"/>
      <c r="AA329" s="76"/>
      <c r="AB329" s="76"/>
      <c r="AC329" s="76"/>
      <c r="AD329" s="76"/>
      <c r="AE329" s="76"/>
      <c r="AF329" s="76"/>
      <c r="AG329" s="76"/>
      <c r="AH329" s="76"/>
      <c r="AI329" s="76"/>
      <c r="AJ329" s="76"/>
      <c r="AK329" s="76"/>
      <c r="AL329" s="76"/>
      <c r="AM329" s="76"/>
      <c r="AN329" s="76"/>
      <c r="AO329" s="76"/>
      <c r="AP329" s="76"/>
      <c r="AQ329" s="76"/>
      <c r="AR329" s="76"/>
      <c r="AS329" s="76"/>
      <c r="AT329" s="76"/>
      <c r="AU329" s="76"/>
      <c r="AV329" s="76"/>
      <c r="AW329" s="76"/>
      <c r="AX329" s="76"/>
      <c r="AY329" s="76"/>
      <c r="AZ329" s="76"/>
      <c r="BA329" s="76"/>
      <c r="BB329" s="76"/>
      <c r="BC329" s="76"/>
      <c r="BD329" s="76"/>
      <c r="BE329" s="76"/>
      <c r="BF329" s="76"/>
      <c r="BG329" s="76"/>
      <c r="BH329" s="76"/>
      <c r="BI329" s="76"/>
      <c r="BJ329" s="76"/>
      <c r="BK329" s="76"/>
      <c r="BL329" s="76"/>
      <c r="BM329" s="76"/>
      <c r="BN329" s="76"/>
      <c r="BO329" s="76"/>
      <c r="BP329" s="76"/>
      <c r="BQ329" s="76"/>
      <c r="BR329" s="76"/>
      <c r="BS329" s="76"/>
      <c r="BT329" s="76"/>
      <c r="BU329" s="76"/>
      <c r="BV329" s="76"/>
      <c r="BW329" s="76"/>
      <c r="BX329" s="76"/>
      <c r="BY329" s="76"/>
      <c r="BZ329" s="76"/>
      <c r="CA329" s="76"/>
      <c r="CB329" s="76"/>
      <c r="CC329" s="76"/>
      <c r="CD329" s="76"/>
      <c r="CE329" s="76"/>
      <c r="CF329" s="76"/>
      <c r="CG329" s="76"/>
      <c r="CH329" s="76"/>
      <c r="CI329" s="76"/>
      <c r="CJ329" s="76"/>
      <c r="CK329" s="76"/>
      <c r="CL329" s="76"/>
    </row>
    <row r="330" spans="2:90" x14ac:dyDescent="0.4">
      <c r="C330" s="12"/>
      <c r="D330" s="12" t="s">
        <v>584</v>
      </c>
      <c r="E330" s="12" t="s">
        <v>906</v>
      </c>
      <c r="F330" s="12"/>
      <c r="G330" s="12" t="s">
        <v>330</v>
      </c>
      <c r="H330" s="12"/>
      <c r="I330" s="12"/>
      <c r="J330" s="12"/>
      <c r="K330" s="60"/>
      <c r="L330" s="15"/>
      <c r="M330" s="15"/>
      <c r="N330" s="15"/>
      <c r="O330" s="15"/>
      <c r="P330" s="15"/>
      <c r="R330"/>
      <c r="S330" s="76"/>
      <c r="T330" s="76"/>
      <c r="U330" s="76"/>
      <c r="V330" s="76"/>
      <c r="W330" s="76"/>
      <c r="X330" s="76"/>
      <c r="Y330" s="76"/>
      <c r="Z330" s="76"/>
      <c r="AA330" s="76"/>
      <c r="AB330" s="76"/>
      <c r="AC330" s="76"/>
      <c r="AD330" s="76"/>
      <c r="AE330" s="76"/>
      <c r="AF330" s="76"/>
      <c r="AG330" s="76"/>
      <c r="AH330" s="76"/>
      <c r="AI330" s="76"/>
      <c r="AJ330" s="76"/>
      <c r="AK330" s="76"/>
      <c r="AL330" s="76"/>
      <c r="AM330" s="76"/>
      <c r="AN330" s="76"/>
      <c r="AO330" s="76"/>
      <c r="AP330" s="76"/>
      <c r="AQ330" s="76"/>
      <c r="AR330" s="76"/>
      <c r="AS330" s="76"/>
      <c r="AT330" s="76"/>
      <c r="AU330" s="76"/>
      <c r="AV330" s="76"/>
      <c r="AW330" s="76"/>
      <c r="AX330" s="76"/>
      <c r="AY330" s="76"/>
      <c r="AZ330" s="76"/>
      <c r="BA330" s="76"/>
      <c r="BB330" s="76"/>
      <c r="BC330" s="76"/>
      <c r="BD330" s="76"/>
      <c r="BE330" s="76"/>
      <c r="BF330" s="76"/>
      <c r="BG330" s="76"/>
      <c r="BH330" s="76"/>
      <c r="BI330" s="76"/>
      <c r="BJ330" s="76"/>
      <c r="BK330" s="76"/>
      <c r="BL330" s="76"/>
      <c r="BM330" s="76"/>
      <c r="BN330" s="76"/>
      <c r="BO330" s="76"/>
      <c r="BP330" s="76"/>
      <c r="BQ330" s="76"/>
      <c r="BR330" s="76"/>
      <c r="BS330" s="76"/>
      <c r="BT330" s="76"/>
      <c r="BU330" s="76"/>
      <c r="BV330" s="76"/>
      <c r="BW330" s="76"/>
      <c r="BX330" s="76"/>
      <c r="BY330" s="76"/>
      <c r="BZ330" s="76"/>
      <c r="CA330" s="76"/>
      <c r="CB330" s="76"/>
      <c r="CC330" s="76"/>
      <c r="CD330" s="76"/>
      <c r="CE330" s="76"/>
      <c r="CF330" s="76"/>
      <c r="CG330" s="76"/>
      <c r="CH330" s="76"/>
      <c r="CI330" s="76"/>
      <c r="CJ330" s="76"/>
      <c r="CK330" s="76"/>
      <c r="CL330" s="76"/>
    </row>
    <row r="331" spans="2:90" x14ac:dyDescent="0.4">
      <c r="B331" s="8" t="s">
        <v>461</v>
      </c>
      <c r="C331" s="12"/>
      <c r="D331" s="12" t="s">
        <v>584</v>
      </c>
      <c r="E331" s="12" t="s">
        <v>906</v>
      </c>
      <c r="F331" s="12"/>
      <c r="G331" s="12" t="s">
        <v>330</v>
      </c>
      <c r="H331" s="12"/>
      <c r="I331" s="12"/>
      <c r="J331" s="12"/>
      <c r="K331" s="60"/>
      <c r="L331" s="15"/>
      <c r="M331" s="15"/>
      <c r="N331" s="15"/>
      <c r="O331" s="15"/>
      <c r="P331" s="15"/>
      <c r="R331"/>
      <c r="S331" s="76"/>
      <c r="T331" s="76"/>
      <c r="U331" s="76"/>
      <c r="V331" s="76"/>
      <c r="W331" s="76"/>
      <c r="X331" s="76"/>
      <c r="Y331" s="76"/>
      <c r="Z331" s="76"/>
      <c r="AA331" s="76"/>
      <c r="AB331" s="76"/>
      <c r="AC331" s="76"/>
      <c r="AD331" s="76"/>
      <c r="AE331" s="76"/>
      <c r="AF331" s="76"/>
      <c r="AG331" s="76"/>
      <c r="AH331" s="76"/>
      <c r="AI331" s="76"/>
      <c r="AJ331" s="76"/>
      <c r="AK331" s="76"/>
      <c r="AL331" s="76"/>
      <c r="AM331" s="76"/>
      <c r="AN331" s="76"/>
      <c r="AO331" s="76"/>
      <c r="AP331" s="76"/>
      <c r="AQ331" s="76"/>
      <c r="AR331" s="76"/>
      <c r="AS331" s="76"/>
      <c r="AT331" s="76"/>
      <c r="AU331" s="76"/>
      <c r="AV331" s="76"/>
      <c r="AW331" s="76"/>
      <c r="AX331" s="76"/>
      <c r="AY331" s="76"/>
      <c r="AZ331" s="76"/>
      <c r="BA331" s="76"/>
      <c r="BB331" s="76"/>
      <c r="BC331" s="76"/>
      <c r="BD331" s="76"/>
      <c r="BE331" s="76"/>
      <c r="BF331" s="76"/>
      <c r="BG331" s="76"/>
      <c r="BH331" s="76"/>
      <c r="BI331" s="76"/>
      <c r="BJ331" s="76"/>
      <c r="BK331" s="76"/>
      <c r="BL331" s="76"/>
      <c r="BM331" s="76"/>
      <c r="BN331" s="76"/>
      <c r="BO331" s="76"/>
      <c r="BP331" s="76"/>
      <c r="BQ331" s="76"/>
      <c r="BR331" s="76"/>
      <c r="BS331" s="76"/>
      <c r="BT331" s="76"/>
      <c r="BU331" s="76"/>
      <c r="BV331" s="76"/>
      <c r="BW331" s="76"/>
      <c r="BX331" s="76"/>
      <c r="BY331" s="76"/>
      <c r="BZ331" s="76"/>
      <c r="CA331" s="76"/>
      <c r="CB331" s="76"/>
      <c r="CC331" s="76"/>
      <c r="CD331" s="76"/>
      <c r="CE331" s="76"/>
      <c r="CF331" s="76"/>
      <c r="CG331" s="76"/>
      <c r="CH331" s="76"/>
      <c r="CI331" s="76"/>
      <c r="CJ331" s="76"/>
      <c r="CK331" s="76"/>
      <c r="CL331" s="76"/>
    </row>
    <row r="332" spans="2:90" x14ac:dyDescent="0.4">
      <c r="B332" s="8" t="s">
        <v>462</v>
      </c>
      <c r="C332" s="12"/>
      <c r="D332" s="12" t="s">
        <v>584</v>
      </c>
      <c r="E332" s="12" t="s">
        <v>906</v>
      </c>
      <c r="F332" s="12"/>
      <c r="G332" s="12" t="s">
        <v>330</v>
      </c>
      <c r="H332" s="12"/>
      <c r="I332" s="12"/>
      <c r="J332" s="12"/>
      <c r="K332" s="60"/>
      <c r="L332" s="15"/>
      <c r="M332" s="15"/>
      <c r="N332" s="15"/>
      <c r="O332" s="15"/>
      <c r="P332" s="15"/>
      <c r="R332"/>
      <c r="S332" s="76"/>
      <c r="T332" s="76"/>
      <c r="U332" s="76"/>
      <c r="V332" s="76"/>
      <c r="W332" s="76"/>
      <c r="X332" s="76"/>
      <c r="Y332" s="76"/>
      <c r="Z332" s="76"/>
      <c r="AA332" s="76"/>
      <c r="AB332" s="76"/>
      <c r="AC332" s="76"/>
      <c r="AD332" s="76"/>
      <c r="AE332" s="76"/>
      <c r="AF332" s="76"/>
      <c r="AG332" s="76"/>
      <c r="AH332" s="76"/>
      <c r="AI332" s="76"/>
      <c r="AJ332" s="76"/>
      <c r="AK332" s="76"/>
      <c r="AL332" s="76"/>
      <c r="AM332" s="76"/>
      <c r="AN332" s="76"/>
      <c r="AO332" s="76"/>
      <c r="AP332" s="76"/>
      <c r="AQ332" s="76"/>
      <c r="AR332" s="76"/>
      <c r="AS332" s="76"/>
      <c r="AT332" s="76"/>
      <c r="AU332" s="76"/>
      <c r="AV332" s="76"/>
      <c r="AW332" s="76"/>
      <c r="AX332" s="76"/>
      <c r="AY332" s="76"/>
      <c r="AZ332" s="76"/>
      <c r="BA332" s="76"/>
      <c r="BB332" s="76"/>
      <c r="BC332" s="76"/>
      <c r="BD332" s="76"/>
      <c r="BE332" s="76"/>
      <c r="BF332" s="76"/>
      <c r="BG332" s="76"/>
      <c r="BH332" s="76"/>
      <c r="BI332" s="76"/>
      <c r="BJ332" s="76"/>
      <c r="BK332" s="76"/>
      <c r="BL332" s="76"/>
      <c r="BM332" s="76"/>
      <c r="BN332" s="76"/>
      <c r="BO332" s="76"/>
      <c r="BP332" s="76"/>
      <c r="BQ332" s="76"/>
      <c r="BR332" s="76"/>
      <c r="BS332" s="76"/>
      <c r="BT332" s="76"/>
      <c r="BU332" s="76"/>
      <c r="BV332" s="76"/>
      <c r="BW332" s="76"/>
      <c r="BX332" s="76"/>
      <c r="BY332" s="76"/>
      <c r="BZ332" s="76"/>
      <c r="CA332" s="76"/>
      <c r="CB332" s="76"/>
      <c r="CC332" s="76"/>
      <c r="CD332" s="76"/>
      <c r="CE332" s="76"/>
      <c r="CF332" s="76"/>
      <c r="CG332" s="76"/>
      <c r="CH332" s="76"/>
      <c r="CI332" s="76"/>
      <c r="CJ332" s="76"/>
      <c r="CK332" s="76"/>
      <c r="CL332" s="76"/>
    </row>
    <row r="333" spans="2:90" x14ac:dyDescent="0.4">
      <c r="B333" s="178" t="s">
        <v>534</v>
      </c>
      <c r="C333" s="31"/>
      <c r="D333" s="31"/>
      <c r="E333" s="31" t="s">
        <v>906</v>
      </c>
      <c r="F333" s="31"/>
      <c r="G333" s="31"/>
      <c r="H333" s="31"/>
      <c r="I333" s="73"/>
      <c r="J333" s="73"/>
      <c r="K333" s="39"/>
      <c r="L333" s="39"/>
      <c r="M333" s="39"/>
      <c r="N333" s="39"/>
      <c r="O333" s="39"/>
      <c r="P333" s="39"/>
      <c r="R333" s="38"/>
      <c r="S333" s="76"/>
      <c r="T333" s="76"/>
      <c r="U333" s="76"/>
      <c r="V333" s="76"/>
      <c r="W333" s="76"/>
      <c r="X333" s="76"/>
      <c r="Y333" s="76"/>
      <c r="Z333" s="76"/>
      <c r="AA333" s="76"/>
      <c r="AB333" s="76"/>
      <c r="AC333" s="76"/>
      <c r="AD333" s="76"/>
      <c r="AE333" s="76"/>
      <c r="AF333" s="76"/>
      <c r="AG333" s="76"/>
      <c r="AH333" s="76"/>
      <c r="AI333" s="76"/>
      <c r="AJ333" s="76"/>
      <c r="AK333" s="76"/>
      <c r="AL333" s="76"/>
      <c r="AM333" s="76"/>
      <c r="AN333" s="76"/>
      <c r="AO333" s="76"/>
      <c r="AP333" s="76"/>
      <c r="AQ333" s="76"/>
      <c r="AR333" s="76"/>
      <c r="AS333" s="76"/>
      <c r="AT333" s="76"/>
      <c r="AU333" s="76"/>
      <c r="AV333" s="76"/>
      <c r="AW333" s="76"/>
      <c r="AX333" s="76"/>
      <c r="AY333" s="76"/>
      <c r="AZ333" s="76"/>
      <c r="BA333" s="76"/>
      <c r="BB333" s="76"/>
      <c r="BC333" s="76"/>
      <c r="BD333" s="76"/>
      <c r="BE333" s="76"/>
      <c r="BF333" s="76"/>
      <c r="BG333" s="76"/>
      <c r="BH333" s="76"/>
      <c r="BI333" s="76"/>
      <c r="BJ333" s="76"/>
      <c r="BK333" s="76"/>
      <c r="BL333" s="76"/>
      <c r="BM333" s="76"/>
      <c r="BN333" s="76"/>
      <c r="BO333" s="76"/>
      <c r="BP333" s="76"/>
      <c r="BQ333" s="76"/>
      <c r="BR333" s="76"/>
      <c r="BS333" s="76"/>
      <c r="BT333" s="76"/>
      <c r="BU333" s="76"/>
      <c r="BV333" s="76"/>
      <c r="BW333" s="76"/>
      <c r="BX333" s="76"/>
      <c r="BY333" s="76"/>
      <c r="BZ333" s="76"/>
      <c r="CA333" s="76"/>
      <c r="CB333" s="76"/>
      <c r="CC333" s="76"/>
      <c r="CD333" s="76"/>
      <c r="CE333" s="76"/>
      <c r="CF333" s="76"/>
      <c r="CG333" s="76"/>
      <c r="CH333" s="76"/>
      <c r="CI333" s="76"/>
      <c r="CJ333" s="76"/>
      <c r="CK333" s="76"/>
      <c r="CL333" s="76"/>
    </row>
    <row r="334" spans="2:90" x14ac:dyDescent="0.4">
      <c r="B334" s="178" t="s">
        <v>5</v>
      </c>
      <c r="C334" s="31"/>
      <c r="D334" s="31"/>
      <c r="E334" s="31" t="s">
        <v>906</v>
      </c>
      <c r="F334" s="31"/>
      <c r="G334" s="31"/>
      <c r="H334" s="31"/>
      <c r="I334" s="73"/>
      <c r="J334" s="73"/>
      <c r="K334" s="39"/>
      <c r="L334" s="39"/>
      <c r="M334" s="39"/>
      <c r="N334" s="39"/>
      <c r="O334" s="39"/>
      <c r="P334" s="39"/>
      <c r="R334" s="38"/>
      <c r="S334" s="76"/>
      <c r="T334" s="76"/>
      <c r="U334" s="76"/>
      <c r="V334" s="76"/>
      <c r="W334" s="76"/>
      <c r="X334" s="76"/>
      <c r="Y334" s="76"/>
      <c r="Z334" s="76"/>
      <c r="AA334" s="76"/>
      <c r="AB334" s="76"/>
      <c r="AC334" s="76"/>
      <c r="AD334" s="76"/>
      <c r="AE334" s="76"/>
      <c r="AF334" s="76"/>
      <c r="AG334" s="76"/>
      <c r="AH334" s="76"/>
      <c r="AI334" s="76"/>
      <c r="AJ334" s="76"/>
      <c r="AK334" s="76"/>
      <c r="AL334" s="76"/>
      <c r="AM334" s="76"/>
      <c r="AN334" s="76"/>
      <c r="AO334" s="76"/>
      <c r="AP334" s="76"/>
      <c r="AQ334" s="76"/>
      <c r="AR334" s="76"/>
      <c r="AS334" s="76"/>
      <c r="AT334" s="76"/>
      <c r="AU334" s="76"/>
      <c r="AV334" s="76"/>
      <c r="AW334" s="76"/>
      <c r="AX334" s="76"/>
      <c r="AY334" s="76"/>
      <c r="AZ334" s="76"/>
      <c r="BA334" s="76"/>
      <c r="BB334" s="76"/>
      <c r="BC334" s="76"/>
      <c r="BD334" s="76"/>
      <c r="BE334" s="76"/>
      <c r="BF334" s="76"/>
      <c r="BG334" s="76"/>
      <c r="BH334" s="76"/>
      <c r="BI334" s="76"/>
      <c r="BJ334" s="76"/>
      <c r="BK334" s="76"/>
      <c r="BL334" s="76"/>
      <c r="BM334" s="76"/>
      <c r="BN334" s="76"/>
      <c r="BO334" s="76"/>
      <c r="BP334" s="76"/>
      <c r="BQ334" s="76"/>
      <c r="BR334" s="76"/>
      <c r="BS334" s="76"/>
      <c r="BT334" s="76"/>
      <c r="BU334" s="76"/>
      <c r="BV334" s="76"/>
      <c r="BW334" s="76"/>
      <c r="BX334" s="76"/>
      <c r="BY334" s="76"/>
      <c r="BZ334" s="76"/>
      <c r="CA334" s="76"/>
      <c r="CB334" s="76"/>
      <c r="CC334" s="76"/>
      <c r="CD334" s="76"/>
      <c r="CE334" s="76"/>
      <c r="CF334" s="76"/>
      <c r="CG334" s="76"/>
      <c r="CH334" s="76"/>
      <c r="CI334" s="76"/>
      <c r="CJ334" s="76"/>
      <c r="CK334" s="76"/>
      <c r="CL334" s="76"/>
    </row>
    <row r="335" spans="2:90" x14ac:dyDescent="0.4">
      <c r="B335" s="164"/>
      <c r="C335" s="31"/>
      <c r="D335" s="31"/>
      <c r="E335" s="31" t="s">
        <v>906</v>
      </c>
      <c r="F335" s="31"/>
      <c r="G335" s="31"/>
      <c r="H335" s="31"/>
      <c r="I335" s="73"/>
      <c r="J335" s="73"/>
      <c r="K335" s="39"/>
      <c r="L335" s="39"/>
      <c r="M335" s="39"/>
      <c r="N335" s="39"/>
      <c r="O335" s="39"/>
      <c r="P335" s="39"/>
      <c r="R335" s="38"/>
      <c r="S335" s="76"/>
      <c r="T335" s="76"/>
      <c r="U335" s="76"/>
      <c r="V335" s="76"/>
      <c r="W335" s="76"/>
      <c r="X335" s="76"/>
      <c r="Y335" s="76"/>
      <c r="Z335" s="76"/>
      <c r="AA335" s="76"/>
      <c r="AB335" s="76"/>
      <c r="AC335" s="76"/>
      <c r="AD335" s="76"/>
      <c r="AE335" s="76"/>
      <c r="AF335" s="76"/>
      <c r="AG335" s="76"/>
      <c r="AH335" s="76"/>
      <c r="AI335" s="76"/>
      <c r="AJ335" s="76"/>
      <c r="AK335" s="76"/>
      <c r="AL335" s="76"/>
      <c r="AM335" s="76"/>
      <c r="AN335" s="76"/>
      <c r="AO335" s="76"/>
      <c r="AP335" s="76"/>
      <c r="AQ335" s="76"/>
      <c r="AR335" s="76"/>
      <c r="AS335" s="76"/>
      <c r="AT335" s="76"/>
      <c r="AU335" s="76"/>
      <c r="AV335" s="76"/>
      <c r="AW335" s="76"/>
      <c r="AX335" s="76"/>
      <c r="AY335" s="76"/>
      <c r="AZ335" s="76"/>
      <c r="BA335" s="76"/>
      <c r="BB335" s="76"/>
      <c r="BC335" s="76"/>
      <c r="BD335" s="76"/>
      <c r="BE335" s="76"/>
      <c r="BF335" s="76"/>
      <c r="BG335" s="76"/>
      <c r="BH335" s="76"/>
      <c r="BI335" s="76"/>
      <c r="BJ335" s="76"/>
      <c r="BK335" s="76"/>
      <c r="BL335" s="76"/>
      <c r="BM335" s="76"/>
      <c r="BN335" s="76"/>
      <c r="BO335" s="76"/>
      <c r="BP335" s="76"/>
      <c r="BQ335" s="76"/>
      <c r="BR335" s="76"/>
      <c r="BS335" s="76"/>
      <c r="BT335" s="76"/>
      <c r="BU335" s="76"/>
      <c r="BV335" s="76"/>
      <c r="BW335" s="76"/>
      <c r="BX335" s="76"/>
      <c r="BY335" s="76"/>
      <c r="BZ335" s="76"/>
      <c r="CA335" s="76"/>
      <c r="CB335" s="76"/>
      <c r="CC335" s="76"/>
      <c r="CD335" s="76"/>
      <c r="CE335" s="76"/>
      <c r="CF335" s="76"/>
      <c r="CG335" s="76"/>
      <c r="CH335" s="76"/>
      <c r="CI335" s="76"/>
      <c r="CJ335" s="76"/>
      <c r="CK335" s="76"/>
      <c r="CL335" s="76"/>
    </row>
    <row r="336" spans="2:90" x14ac:dyDescent="0.4">
      <c r="B336" s="66" t="s">
        <v>513</v>
      </c>
      <c r="C336" s="22"/>
      <c r="D336" s="22" t="s">
        <v>761</v>
      </c>
      <c r="E336" s="22" t="s">
        <v>761</v>
      </c>
      <c r="F336" s="22" t="s">
        <v>452</v>
      </c>
      <c r="G336" s="22" t="s">
        <v>243</v>
      </c>
      <c r="H336" s="22"/>
      <c r="I336" s="279"/>
      <c r="J336" s="279"/>
      <c r="K336" s="22"/>
      <c r="L336" s="22"/>
      <c r="M336" s="22"/>
      <c r="N336" s="22"/>
      <c r="O336" s="22"/>
      <c r="P336" s="22"/>
      <c r="R336" s="66"/>
      <c r="S336" s="66"/>
      <c r="T336" s="66"/>
      <c r="U336" s="66"/>
      <c r="V336" s="66"/>
      <c r="W336" s="66"/>
      <c r="X336" s="66"/>
      <c r="Y336" s="66"/>
      <c r="Z336" s="66"/>
      <c r="AA336" s="66"/>
      <c r="AB336" s="66"/>
      <c r="AC336" s="66"/>
      <c r="AD336" s="66"/>
      <c r="AE336" s="66"/>
      <c r="AF336" s="66"/>
      <c r="AG336" s="66"/>
      <c r="AH336" s="66"/>
      <c r="AI336" s="66"/>
      <c r="AJ336" s="66"/>
      <c r="AK336" s="66"/>
      <c r="AL336" s="66"/>
      <c r="AM336" s="66"/>
      <c r="AN336" s="66"/>
      <c r="AO336" s="66"/>
      <c r="AP336" s="66"/>
      <c r="AQ336" s="66"/>
      <c r="AR336" s="66"/>
      <c r="AS336" s="66"/>
      <c r="AT336" s="66"/>
      <c r="AU336" s="66"/>
      <c r="AV336" s="66"/>
      <c r="AW336" s="66"/>
      <c r="AX336" s="66"/>
      <c r="AY336" s="66"/>
      <c r="AZ336" s="66"/>
      <c r="BA336" s="66"/>
      <c r="BB336" s="66"/>
      <c r="BC336" s="66"/>
      <c r="BD336" s="66"/>
      <c r="BE336" s="66"/>
      <c r="BF336" s="66"/>
      <c r="BG336" s="66"/>
      <c r="BH336" s="66"/>
      <c r="BI336" s="66"/>
      <c r="BJ336" s="66"/>
      <c r="BK336" s="66"/>
      <c r="BL336" s="66"/>
      <c r="BM336" s="66"/>
      <c r="BN336" s="66"/>
      <c r="BO336" s="66"/>
      <c r="BP336" s="66"/>
      <c r="BQ336" s="66"/>
      <c r="BR336" s="66"/>
      <c r="BS336" s="66"/>
      <c r="BT336" s="66"/>
      <c r="BU336" s="66"/>
      <c r="BV336" s="66"/>
      <c r="BW336" s="66"/>
      <c r="BX336" s="66"/>
      <c r="BY336" s="66"/>
      <c r="BZ336" s="66"/>
      <c r="CA336" s="66"/>
      <c r="CB336" s="66"/>
      <c r="CC336" s="66"/>
      <c r="CD336" s="66"/>
      <c r="CE336" s="66"/>
      <c r="CF336" s="66"/>
      <c r="CG336" s="66"/>
      <c r="CH336" s="66"/>
      <c r="CI336" s="66"/>
      <c r="CJ336" s="66"/>
      <c r="CK336" s="66"/>
      <c r="CL336" s="66"/>
    </row>
    <row r="337" spans="2:90" x14ac:dyDescent="0.4">
      <c r="B337" t="s">
        <v>758</v>
      </c>
      <c r="C337" s="227"/>
      <c r="D337" s="227" t="s">
        <v>761</v>
      </c>
      <c r="E337" s="227" t="s">
        <v>906</v>
      </c>
      <c r="F337" s="227"/>
      <c r="G337" s="227" t="str">
        <f t="shared" ref="G337:G342" si="254">E337</f>
        <v/>
      </c>
      <c r="H337" s="227" t="s">
        <v>759</v>
      </c>
      <c r="I337"/>
      <c r="J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row>
    <row r="338" spans="2:90" x14ac:dyDescent="0.4">
      <c r="B338"/>
      <c r="D338" t="s">
        <v>761</v>
      </c>
      <c r="E338" t="s">
        <v>906</v>
      </c>
      <c r="G338" t="str">
        <f t="shared" si="254"/>
        <v/>
      </c>
      <c r="I338"/>
      <c r="J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row>
    <row r="339" spans="2:90" x14ac:dyDescent="0.4">
      <c r="B339" s="124" t="str">
        <f ca="1">"Scenarios - "&amp;OFFSET(B342,ROW(B352)-ROW(B342),0)</f>
        <v>Scenarios - # of units</v>
      </c>
      <c r="D339" t="s">
        <v>761</v>
      </c>
      <c r="E339" t="s">
        <v>906</v>
      </c>
      <c r="G339" t="str">
        <f t="shared" si="254"/>
        <v/>
      </c>
      <c r="I339"/>
      <c r="J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row>
    <row r="340" spans="2:90" x14ac:dyDescent="0.4">
      <c r="B340" s="302" t="s">
        <v>759</v>
      </c>
      <c r="D340" t="s">
        <v>761</v>
      </c>
      <c r="E340" t="s">
        <v>906</v>
      </c>
      <c r="G340" t="str">
        <f t="shared" si="254"/>
        <v/>
      </c>
      <c r="I340"/>
      <c r="J340"/>
      <c r="K340" s="17">
        <v>100000</v>
      </c>
      <c r="L340" s="17">
        <v>200000</v>
      </c>
      <c r="M340" s="17">
        <v>400000</v>
      </c>
      <c r="N340" s="17">
        <v>800000</v>
      </c>
      <c r="O340" s="17">
        <v>1600000</v>
      </c>
      <c r="P340" s="17">
        <v>3200000</v>
      </c>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row>
    <row r="341" spans="2:90" x14ac:dyDescent="0.4">
      <c r="B341" s="302" t="s">
        <v>760</v>
      </c>
      <c r="D341" t="s">
        <v>761</v>
      </c>
      <c r="E341" t="s">
        <v>906</v>
      </c>
      <c r="G341" t="str">
        <f t="shared" si="254"/>
        <v/>
      </c>
      <c r="I341"/>
      <c r="J341"/>
      <c r="K341" s="244">
        <v>100000</v>
      </c>
      <c r="L341" s="244">
        <v>200000</v>
      </c>
      <c r="M341" s="244">
        <v>400000</v>
      </c>
      <c r="N341" s="244">
        <v>800000</v>
      </c>
      <c r="O341" s="244">
        <v>1600000</v>
      </c>
      <c r="P341" s="244">
        <v>3200000</v>
      </c>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row>
    <row r="342" spans="2:90" x14ac:dyDescent="0.4">
      <c r="B342" s="122" t="str">
        <f ca="1">"Selection - "&amp;OFFSET(B342,ROW(B352)-ROW(B342),0)</f>
        <v>Selection - # of units</v>
      </c>
      <c r="C342" s="12" t="s">
        <v>937</v>
      </c>
      <c r="D342" s="12" t="s">
        <v>761</v>
      </c>
      <c r="E342" s="12" t="s">
        <v>906</v>
      </c>
      <c r="F342" s="12"/>
      <c r="G342" s="12" t="str">
        <f t="shared" si="254"/>
        <v/>
      </c>
      <c r="H342" s="12"/>
      <c r="I342" s="60"/>
      <c r="J342" s="60"/>
      <c r="K342" s="32">
        <f>INDEX(K340:P341,MATCH(H337,B340:B341,0),MATCH(K$1,K$1:P$1,0))</f>
        <v>100000</v>
      </c>
      <c r="L342" s="32">
        <f>INDEX(K340:P341,MATCH(H337,B340:B341,0),MATCH(L$1,K$1:P$1,0))</f>
        <v>200000</v>
      </c>
      <c r="M342" s="32">
        <f>INDEX(K340:P341,MATCH(H337,B340:B341,0),MATCH(M$1,K$1:P$1,0))</f>
        <v>400000</v>
      </c>
      <c r="N342" s="32">
        <f>INDEX(K340:P341,MATCH(H337,B340:B341,0),MATCH(N$1,K$1:P$1,0))</f>
        <v>800000</v>
      </c>
      <c r="O342" s="32">
        <f>INDEX(K340:P341,MATCH(H337,B340:B341,0),MATCH(O$1,K$1:P$1,0))</f>
        <v>1600000</v>
      </c>
      <c r="P342" s="32">
        <f>INDEX(K340:P341,MATCH(H337,B340:B341,0),MATCH(P$1,K$1:P$1,0))</f>
        <v>3200000</v>
      </c>
      <c r="R342" s="15"/>
      <c r="S342" s="15" cm="1">
        <f t="array" ref="S342">INDEX($K:$P,ROW(),MATCH(S$3,$K$2:$P$2,0))/12</f>
        <v>8333.3333333333339</v>
      </c>
      <c r="T342" s="15" cm="1">
        <f t="array" ref="T342">INDEX($K:$P,ROW(),MATCH(T$3,$K$2:$P$2,0))/12</f>
        <v>8333.3333333333339</v>
      </c>
      <c r="U342" s="15" cm="1">
        <f t="array" ref="U342">INDEX($K:$P,ROW(),MATCH(U$3,$K$2:$P$2,0))/12</f>
        <v>8333.3333333333339</v>
      </c>
      <c r="V342" s="15" cm="1">
        <f t="array" ref="V342">INDEX($K:$P,ROW(),MATCH(V$3,$K$2:$P$2,0))/12</f>
        <v>8333.3333333333339</v>
      </c>
      <c r="W342" s="15" cm="1">
        <f t="array" ref="W342">INDEX($K:$P,ROW(),MATCH(W$3,$K$2:$P$2,0))/12</f>
        <v>8333.3333333333339</v>
      </c>
      <c r="X342" s="15" cm="1">
        <f t="array" ref="X342">INDEX($K:$P,ROW(),MATCH(X$3,$K$2:$P$2,0))/12</f>
        <v>8333.3333333333339</v>
      </c>
      <c r="Y342" s="15" cm="1">
        <f t="array" ref="Y342">INDEX($K:$P,ROW(),MATCH(Y$3,$K$2:$P$2,0))/12</f>
        <v>8333.3333333333339</v>
      </c>
      <c r="Z342" s="15" cm="1">
        <f t="array" ref="Z342">INDEX($K:$P,ROW(),MATCH(Z$3,$K$2:$P$2,0))/12</f>
        <v>8333.3333333333339</v>
      </c>
      <c r="AA342" s="15" cm="1">
        <f t="array" ref="AA342">INDEX($K:$P,ROW(),MATCH(AA$3,$K$2:$P$2,0))/12</f>
        <v>8333.3333333333339</v>
      </c>
      <c r="AB342" s="15" cm="1">
        <f t="array" ref="AB342">INDEX($K:$P,ROW(),MATCH(AB$3,$K$2:$P$2,0))/12</f>
        <v>8333.3333333333339</v>
      </c>
      <c r="AC342" s="15" cm="1">
        <f t="array" ref="AC342">INDEX($K:$P,ROW(),MATCH(AC$3,$K$2:$P$2,0))/12</f>
        <v>8333.3333333333339</v>
      </c>
      <c r="AD342" s="15" cm="1">
        <f t="array" ref="AD342">INDEX($K:$P,ROW(),MATCH(AD$3,$K$2:$P$2,0))/12</f>
        <v>8333.3333333333339</v>
      </c>
      <c r="AE342" s="15" cm="1">
        <f t="array" ref="AE342">INDEX($K:$P,ROW(),MATCH(AE$3,$K$2:$P$2,0))/12</f>
        <v>16666.666666666668</v>
      </c>
      <c r="AF342" s="15" cm="1">
        <f t="array" ref="AF342">INDEX($K:$P,ROW(),MATCH(AF$3,$K$2:$P$2,0))/12</f>
        <v>16666.666666666668</v>
      </c>
      <c r="AG342" s="15" cm="1">
        <f t="array" ref="AG342">INDEX($K:$P,ROW(),MATCH(AG$3,$K$2:$P$2,0))/12</f>
        <v>16666.666666666668</v>
      </c>
      <c r="AH342" s="15" cm="1">
        <f t="array" ref="AH342">INDEX($K:$P,ROW(),MATCH(AH$3,$K$2:$P$2,0))/12</f>
        <v>16666.666666666668</v>
      </c>
      <c r="AI342" s="15" cm="1">
        <f t="array" ref="AI342">INDEX($K:$P,ROW(),MATCH(AI$3,$K$2:$P$2,0))/12</f>
        <v>16666.666666666668</v>
      </c>
      <c r="AJ342" s="15" cm="1">
        <f t="array" ref="AJ342">INDEX($K:$P,ROW(),MATCH(AJ$3,$K$2:$P$2,0))/12</f>
        <v>16666.666666666668</v>
      </c>
      <c r="AK342" s="15" cm="1">
        <f t="array" ref="AK342">INDEX($K:$P,ROW(),MATCH(AK$3,$K$2:$P$2,0))/12</f>
        <v>16666.666666666668</v>
      </c>
      <c r="AL342" s="15" cm="1">
        <f t="array" ref="AL342">INDEX($K:$P,ROW(),MATCH(AL$3,$K$2:$P$2,0))/12</f>
        <v>16666.666666666668</v>
      </c>
      <c r="AM342" s="15" cm="1">
        <f t="array" ref="AM342">INDEX($K:$P,ROW(),MATCH(AM$3,$K$2:$P$2,0))/12</f>
        <v>16666.666666666668</v>
      </c>
      <c r="AN342" s="15" cm="1">
        <f t="array" ref="AN342">INDEX($K:$P,ROW(),MATCH(AN$3,$K$2:$P$2,0))/12</f>
        <v>16666.666666666668</v>
      </c>
      <c r="AO342" s="15" cm="1">
        <f t="array" ref="AO342">INDEX($K:$P,ROW(),MATCH(AO$3,$K$2:$P$2,0))/12</f>
        <v>16666.666666666668</v>
      </c>
      <c r="AP342" s="15" cm="1">
        <f t="array" ref="AP342">INDEX($K:$P,ROW(),MATCH(AP$3,$K$2:$P$2,0))/12</f>
        <v>16666.666666666668</v>
      </c>
      <c r="AQ342" s="15" cm="1">
        <f t="array" ref="AQ342">INDEX($K:$P,ROW(),MATCH(AQ$3,$K$2:$P$2,0))/12</f>
        <v>33333.333333333336</v>
      </c>
      <c r="AR342" s="15" cm="1">
        <f t="array" ref="AR342">INDEX($K:$P,ROW(),MATCH(AR$3,$K$2:$P$2,0))/12</f>
        <v>33333.333333333336</v>
      </c>
      <c r="AS342" s="15" cm="1">
        <f t="array" ref="AS342">INDEX($K:$P,ROW(),MATCH(AS$3,$K$2:$P$2,0))/12</f>
        <v>33333.333333333336</v>
      </c>
      <c r="AT342" s="15" cm="1">
        <f t="array" ref="AT342">INDEX($K:$P,ROW(),MATCH(AT$3,$K$2:$P$2,0))/12</f>
        <v>33333.333333333336</v>
      </c>
      <c r="AU342" s="15" cm="1">
        <f t="array" ref="AU342">INDEX($K:$P,ROW(),MATCH(AU$3,$K$2:$P$2,0))/12</f>
        <v>33333.333333333336</v>
      </c>
      <c r="AV342" s="15" cm="1">
        <f t="array" ref="AV342">INDEX($K:$P,ROW(),MATCH(AV$3,$K$2:$P$2,0))/12</f>
        <v>33333.333333333336</v>
      </c>
      <c r="AW342" s="15" cm="1">
        <f t="array" ref="AW342">INDEX($K:$P,ROW(),MATCH(AW$3,$K$2:$P$2,0))/12</f>
        <v>33333.333333333336</v>
      </c>
      <c r="AX342" s="15" cm="1">
        <f t="array" ref="AX342">INDEX($K:$P,ROW(),MATCH(AX$3,$K$2:$P$2,0))/12</f>
        <v>33333.333333333336</v>
      </c>
      <c r="AY342" s="15" cm="1">
        <f t="array" ref="AY342">INDEX($K:$P,ROW(),MATCH(AY$3,$K$2:$P$2,0))/12</f>
        <v>33333.333333333336</v>
      </c>
      <c r="AZ342" s="15" cm="1">
        <f t="array" ref="AZ342">INDEX($K:$P,ROW(),MATCH(AZ$3,$K$2:$P$2,0))/12</f>
        <v>33333.333333333336</v>
      </c>
      <c r="BA342" s="15" cm="1">
        <f t="array" ref="BA342">INDEX($K:$P,ROW(),MATCH(BA$3,$K$2:$P$2,0))/12</f>
        <v>33333.333333333336</v>
      </c>
      <c r="BB342" s="15" cm="1">
        <f t="array" ref="BB342">INDEX($K:$P,ROW(),MATCH(BB$3,$K$2:$P$2,0))/12</f>
        <v>33333.333333333336</v>
      </c>
      <c r="BC342" s="15" cm="1">
        <f t="array" ref="BC342">INDEX($K:$P,ROW(),MATCH(BC$3,$K$2:$P$2,0))/12</f>
        <v>66666.666666666672</v>
      </c>
      <c r="BD342" s="15" cm="1">
        <f t="array" ref="BD342">INDEX($K:$P,ROW(),MATCH(BD$3,$K$2:$P$2,0))/12</f>
        <v>66666.666666666672</v>
      </c>
      <c r="BE342" s="15" cm="1">
        <f t="array" ref="BE342">INDEX($K:$P,ROW(),MATCH(BE$3,$K$2:$P$2,0))/12</f>
        <v>66666.666666666672</v>
      </c>
      <c r="BF342" s="15" cm="1">
        <f t="array" ref="BF342">INDEX($K:$P,ROW(),MATCH(BF$3,$K$2:$P$2,0))/12</f>
        <v>66666.666666666672</v>
      </c>
      <c r="BG342" s="15" cm="1">
        <f t="array" ref="BG342">INDEX($K:$P,ROW(),MATCH(BG$3,$K$2:$P$2,0))/12</f>
        <v>66666.666666666672</v>
      </c>
      <c r="BH342" s="15" cm="1">
        <f t="array" ref="BH342">INDEX($K:$P,ROW(),MATCH(BH$3,$K$2:$P$2,0))/12</f>
        <v>66666.666666666672</v>
      </c>
      <c r="BI342" s="15" cm="1">
        <f t="array" ref="BI342">INDEX($K:$P,ROW(),MATCH(BI$3,$K$2:$P$2,0))/12</f>
        <v>66666.666666666672</v>
      </c>
      <c r="BJ342" s="15" cm="1">
        <f t="array" ref="BJ342">INDEX($K:$P,ROW(),MATCH(BJ$3,$K$2:$P$2,0))/12</f>
        <v>66666.666666666672</v>
      </c>
      <c r="BK342" s="15" cm="1">
        <f t="array" ref="BK342">INDEX($K:$P,ROW(),MATCH(BK$3,$K$2:$P$2,0))/12</f>
        <v>66666.666666666672</v>
      </c>
      <c r="BL342" s="15" cm="1">
        <f t="array" ref="BL342">INDEX($K:$P,ROW(),MATCH(BL$3,$K$2:$P$2,0))/12</f>
        <v>66666.666666666672</v>
      </c>
      <c r="BM342" s="15" cm="1">
        <f t="array" ref="BM342">INDEX($K:$P,ROW(),MATCH(BM$3,$K$2:$P$2,0))/12</f>
        <v>66666.666666666672</v>
      </c>
      <c r="BN342" s="15" cm="1">
        <f t="array" ref="BN342">INDEX($K:$P,ROW(),MATCH(BN$3,$K$2:$P$2,0))/12</f>
        <v>66666.666666666672</v>
      </c>
      <c r="BO342" s="15" cm="1">
        <f t="array" ref="BO342">INDEX($K:$P,ROW(),MATCH(BO$3,$K$2:$P$2,0))/12</f>
        <v>133333.33333333334</v>
      </c>
      <c r="BP342" s="15" cm="1">
        <f t="array" ref="BP342">INDEX($K:$P,ROW(),MATCH(BP$3,$K$2:$P$2,0))/12</f>
        <v>133333.33333333334</v>
      </c>
      <c r="BQ342" s="15" cm="1">
        <f t="array" ref="BQ342">INDEX($K:$P,ROW(),MATCH(BQ$3,$K$2:$P$2,0))/12</f>
        <v>133333.33333333334</v>
      </c>
      <c r="BR342" s="15" cm="1">
        <f t="array" ref="BR342">INDEX($K:$P,ROW(),MATCH(BR$3,$K$2:$P$2,0))/12</f>
        <v>133333.33333333334</v>
      </c>
      <c r="BS342" s="15" cm="1">
        <f t="array" ref="BS342">INDEX($K:$P,ROW(),MATCH(BS$3,$K$2:$P$2,0))/12</f>
        <v>133333.33333333334</v>
      </c>
      <c r="BT342" s="15" cm="1">
        <f t="array" ref="BT342">INDEX($K:$P,ROW(),MATCH(BT$3,$K$2:$P$2,0))/12</f>
        <v>133333.33333333334</v>
      </c>
      <c r="BU342" s="15" cm="1">
        <f t="array" ref="BU342">INDEX($K:$P,ROW(),MATCH(BU$3,$K$2:$P$2,0))/12</f>
        <v>133333.33333333334</v>
      </c>
      <c r="BV342" s="15" cm="1">
        <f t="array" ref="BV342">INDEX($K:$P,ROW(),MATCH(BV$3,$K$2:$P$2,0))/12</f>
        <v>133333.33333333334</v>
      </c>
      <c r="BW342" s="15" cm="1">
        <f t="array" ref="BW342">INDEX($K:$P,ROW(),MATCH(BW$3,$K$2:$P$2,0))/12</f>
        <v>133333.33333333334</v>
      </c>
      <c r="BX342" s="15" cm="1">
        <f t="array" ref="BX342">INDEX($K:$P,ROW(),MATCH(BX$3,$K$2:$P$2,0))/12</f>
        <v>133333.33333333334</v>
      </c>
      <c r="BY342" s="15" cm="1">
        <f t="array" ref="BY342">INDEX($K:$P,ROW(),MATCH(BY$3,$K$2:$P$2,0))/12</f>
        <v>133333.33333333334</v>
      </c>
      <c r="BZ342" s="15" cm="1">
        <f t="array" ref="BZ342">INDEX($K:$P,ROW(),MATCH(BZ$3,$K$2:$P$2,0))/12</f>
        <v>133333.33333333334</v>
      </c>
      <c r="CA342" s="15" cm="1">
        <f t="array" ref="CA342">INDEX($K:$P,ROW(),MATCH(CA$3,$K$2:$P$2,0))/12</f>
        <v>266666.66666666669</v>
      </c>
      <c r="CB342" s="15" cm="1">
        <f t="array" ref="CB342">INDEX($K:$P,ROW(),MATCH(CB$3,$K$2:$P$2,0))/12</f>
        <v>266666.66666666669</v>
      </c>
      <c r="CC342" s="15" cm="1">
        <f t="array" ref="CC342">INDEX($K:$P,ROW(),MATCH(CC$3,$K$2:$P$2,0))/12</f>
        <v>266666.66666666669</v>
      </c>
      <c r="CD342" s="15" cm="1">
        <f t="array" ref="CD342">INDEX($K:$P,ROW(),MATCH(CD$3,$K$2:$P$2,0))/12</f>
        <v>266666.66666666669</v>
      </c>
      <c r="CE342" s="15" cm="1">
        <f t="array" ref="CE342">INDEX($K:$P,ROW(),MATCH(CE$3,$K$2:$P$2,0))/12</f>
        <v>266666.66666666669</v>
      </c>
      <c r="CF342" s="15" cm="1">
        <f t="array" ref="CF342">INDEX($K:$P,ROW(),MATCH(CF$3,$K$2:$P$2,0))/12</f>
        <v>266666.66666666669</v>
      </c>
      <c r="CG342" s="15" cm="1">
        <f t="array" ref="CG342">INDEX($K:$P,ROW(),MATCH(CG$3,$K$2:$P$2,0))/12</f>
        <v>266666.66666666669</v>
      </c>
      <c r="CH342" s="15" cm="1">
        <f t="array" ref="CH342">INDEX($K:$P,ROW(),MATCH(CH$3,$K$2:$P$2,0))/12</f>
        <v>266666.66666666669</v>
      </c>
      <c r="CI342" s="15" cm="1">
        <f t="array" ref="CI342">INDEX($K:$P,ROW(),MATCH(CI$3,$K$2:$P$2,0))/12</f>
        <v>266666.66666666669</v>
      </c>
      <c r="CJ342" s="15" cm="1">
        <f t="array" ref="CJ342">INDEX($K:$P,ROW(),MATCH(CJ$3,$K$2:$P$2,0))/12</f>
        <v>266666.66666666669</v>
      </c>
      <c r="CK342" s="15" cm="1">
        <f t="array" ref="CK342">INDEX($K:$P,ROW(),MATCH(CK$3,$K$2:$P$2,0))/12</f>
        <v>266666.66666666669</v>
      </c>
      <c r="CL342" s="15" cm="1">
        <f t="array" ref="CL342">INDEX($K:$P,ROW(),MATCH(CL$3,$K$2:$P$2,0))/12</f>
        <v>266666.66666666669</v>
      </c>
    </row>
    <row r="343" spans="2:90" x14ac:dyDescent="0.4">
      <c r="B343" s="184" t="str">
        <f>IFERROR(SUBSTITUTE(TRIM(LEFT(B336,SEARCH("-",B336)-1)),":",""),SUBSTITUTE(B336,":",""))</f>
        <v>Volume driven</v>
      </c>
      <c r="C343" s="31"/>
      <c r="D343" s="31" t="s">
        <v>761</v>
      </c>
      <c r="E343" s="31" t="s">
        <v>906</v>
      </c>
      <c r="F343" s="31"/>
      <c r="G343" s="31" t="s">
        <v>330</v>
      </c>
      <c r="H343" s="31"/>
      <c r="I343" s="73"/>
      <c r="J343" s="73"/>
      <c r="K343" s="39"/>
      <c r="L343" s="39"/>
      <c r="M343" s="39"/>
      <c r="N343" s="39"/>
      <c r="O343" s="39"/>
      <c r="P343" s="39"/>
      <c r="R343" s="38"/>
      <c r="S343" s="38"/>
      <c r="T343" s="38"/>
      <c r="U343" s="38"/>
      <c r="V343" s="38"/>
      <c r="W343" s="38"/>
      <c r="X343" s="38"/>
      <c r="Y343" s="38"/>
      <c r="Z343" s="38"/>
      <c r="AA343" s="38"/>
      <c r="AB343" s="38"/>
      <c r="AC343" s="38"/>
      <c r="AD343" s="38"/>
      <c r="AE343" s="38"/>
      <c r="AF343" s="38"/>
      <c r="AG343" s="38"/>
      <c r="AH343" s="38"/>
      <c r="AI343" s="38"/>
      <c r="AJ343" s="38"/>
      <c r="AK343" s="38"/>
      <c r="AL343" s="38"/>
      <c r="AM343" s="38"/>
      <c r="AN343" s="38"/>
      <c r="AO343" s="38"/>
      <c r="AP343" s="38"/>
      <c r="AQ343" s="38"/>
      <c r="AR343" s="38"/>
      <c r="AS343" s="38"/>
      <c r="AT343" s="38"/>
      <c r="AU343" s="38"/>
      <c r="AV343" s="38"/>
      <c r="AW343" s="38"/>
      <c r="AX343" s="38"/>
      <c r="AY343" s="38"/>
      <c r="AZ343" s="38"/>
      <c r="BA343" s="38"/>
      <c r="BB343" s="38"/>
      <c r="BC343" s="38"/>
      <c r="BD343" s="38"/>
      <c r="BE343" s="38"/>
      <c r="BF343" s="38"/>
      <c r="BG343" s="38"/>
      <c r="BH343" s="38"/>
      <c r="BI343" s="38"/>
      <c r="BJ343" s="38"/>
      <c r="BK343" s="38"/>
      <c r="BL343" s="38"/>
      <c r="BM343" s="38"/>
      <c r="BN343" s="38"/>
      <c r="BO343" s="38"/>
      <c r="BP343" s="38"/>
      <c r="BQ343" s="38"/>
      <c r="BR343" s="38"/>
      <c r="BS343" s="38"/>
      <c r="BT343" s="38"/>
      <c r="BU343" s="38"/>
      <c r="BV343" s="38"/>
      <c r="BW343" s="38"/>
      <c r="BX343" s="38"/>
      <c r="BY343" s="38"/>
      <c r="BZ343" s="38"/>
      <c r="CA343" s="38"/>
      <c r="CB343" s="38"/>
      <c r="CC343" s="38"/>
      <c r="CD343" s="38"/>
      <c r="CE343" s="38"/>
      <c r="CF343" s="38"/>
      <c r="CG343" s="38"/>
      <c r="CH343" s="38"/>
      <c r="CI343" s="38"/>
      <c r="CJ343" s="38"/>
      <c r="CK343" s="38"/>
      <c r="CL343" s="38"/>
    </row>
    <row r="344" spans="2:90" x14ac:dyDescent="0.4">
      <c r="B344" s="231" t="str">
        <f>IFERROR(SUBSTITUTE(TRIM(MID(B336, SEARCH("-", B336) + 1, LEN(B336))),":",""),"no unit")</f>
        <v>primary unit</v>
      </c>
      <c r="C344" s="31"/>
      <c r="D344" s="31" t="s">
        <v>761</v>
      </c>
      <c r="E344" s="31" t="s">
        <v>906</v>
      </c>
      <c r="F344" s="31"/>
      <c r="G344" s="31" t="s">
        <v>330</v>
      </c>
      <c r="H344" s="31"/>
      <c r="I344" s="73"/>
      <c r="J344" s="73"/>
      <c r="K344" s="39"/>
      <c r="L344" s="39"/>
      <c r="M344" s="39"/>
      <c r="N344" s="39"/>
      <c r="O344" s="39"/>
      <c r="P344" s="39"/>
      <c r="R344" s="38"/>
      <c r="S344" s="38"/>
      <c r="T344" s="38"/>
      <c r="U344" s="38"/>
      <c r="V344" s="38"/>
      <c r="W344" s="38"/>
      <c r="X344" s="38"/>
      <c r="Y344" s="38"/>
      <c r="Z344" s="38"/>
      <c r="AA344" s="38"/>
      <c r="AB344" s="38"/>
      <c r="AC344" s="38"/>
      <c r="AD344" s="38"/>
      <c r="AE344" s="38"/>
      <c r="AF344" s="38"/>
      <c r="AG344" s="38"/>
      <c r="AH344" s="38"/>
      <c r="AI344" s="38"/>
      <c r="AJ344" s="38"/>
      <c r="AK344" s="38"/>
      <c r="AL344" s="38"/>
      <c r="AM344" s="38"/>
      <c r="AN344" s="38"/>
      <c r="AO344" s="38"/>
      <c r="AP344" s="38"/>
      <c r="AQ344" s="38"/>
      <c r="AR344" s="38"/>
      <c r="AS344" s="38"/>
      <c r="AT344" s="38"/>
      <c r="AU344" s="38"/>
      <c r="AV344" s="38"/>
      <c r="AW344" s="38"/>
      <c r="AX344" s="38"/>
      <c r="AY344" s="38"/>
      <c r="AZ344" s="38"/>
      <c r="BA344" s="38"/>
      <c r="BB344" s="38"/>
      <c r="BC344" s="38"/>
      <c r="BD344" s="38"/>
      <c r="BE344" s="38"/>
      <c r="BF344" s="38"/>
      <c r="BG344" s="38"/>
      <c r="BH344" s="38"/>
      <c r="BI344" s="38"/>
      <c r="BJ344" s="38"/>
      <c r="BK344" s="38"/>
      <c r="BL344" s="38"/>
      <c r="BM344" s="38"/>
      <c r="BN344" s="38"/>
      <c r="BO344" s="38"/>
      <c r="BP344" s="38"/>
      <c r="BQ344" s="38"/>
      <c r="BR344" s="38"/>
      <c r="BS344" s="38"/>
      <c r="BT344" s="38"/>
      <c r="BU344" s="38"/>
      <c r="BV344" s="38"/>
      <c r="BW344" s="38"/>
      <c r="BX344" s="38"/>
      <c r="BY344" s="38"/>
      <c r="BZ344" s="38"/>
      <c r="CA344" s="38"/>
      <c r="CB344" s="38"/>
      <c r="CC344" s="38"/>
      <c r="CD344" s="38"/>
      <c r="CE344" s="38"/>
      <c r="CF344" s="38"/>
      <c r="CG344" s="38"/>
      <c r="CH344" s="38"/>
      <c r="CI344" s="38"/>
      <c r="CJ344" s="38"/>
      <c r="CK344" s="38"/>
      <c r="CL344" s="38"/>
    </row>
    <row r="345" spans="2:90" x14ac:dyDescent="0.4">
      <c r="B345" s="130" t="s">
        <v>459</v>
      </c>
      <c r="C345" s="31"/>
      <c r="D345" s="31" t="s">
        <v>761</v>
      </c>
      <c r="E345" s="31" t="s">
        <v>906</v>
      </c>
      <c r="F345" s="31"/>
      <c r="G345" s="31" t="s">
        <v>330</v>
      </c>
      <c r="H345" s="31"/>
      <c r="I345" s="73"/>
      <c r="J345" s="73"/>
      <c r="K345" s="39"/>
      <c r="L345" s="39"/>
      <c r="M345" s="39"/>
      <c r="N345" s="39"/>
      <c r="O345" s="39"/>
      <c r="P345" s="39"/>
      <c r="R345" s="38"/>
    </row>
    <row r="346" spans="2:90" x14ac:dyDescent="0.4">
      <c r="B346" s="130" t="s">
        <v>460</v>
      </c>
      <c r="C346" s="31"/>
      <c r="D346" s="31" t="s">
        <v>761</v>
      </c>
      <c r="E346" s="31" t="s">
        <v>906</v>
      </c>
      <c r="F346" s="31"/>
      <c r="G346" s="31" t="s">
        <v>330</v>
      </c>
      <c r="H346" s="31"/>
      <c r="I346" s="73"/>
      <c r="J346" s="73"/>
      <c r="K346" s="39"/>
      <c r="L346" s="39"/>
      <c r="M346" s="39"/>
      <c r="N346" s="39"/>
      <c r="O346" s="39"/>
      <c r="P346" s="39"/>
      <c r="R346" s="38"/>
      <c r="S346" s="196" t="str">
        <f t="shared" ref="S346" si="255">ADDRESS(ROW(S342),COLUMN(S342))</f>
        <v>$S$342</v>
      </c>
      <c r="T346" s="196" t="str">
        <f t="shared" ref="T346:AX346" si="256">ADDRESS(ROW(T342),COLUMN(T342))</f>
        <v>$T$342</v>
      </c>
      <c r="U346" s="196" t="str">
        <f t="shared" si="256"/>
        <v>$U$342</v>
      </c>
      <c r="V346" s="196" t="str">
        <f t="shared" si="256"/>
        <v>$V$342</v>
      </c>
      <c r="W346" s="196" t="str">
        <f t="shared" si="256"/>
        <v>$W$342</v>
      </c>
      <c r="X346" s="196" t="str">
        <f t="shared" si="256"/>
        <v>$X$342</v>
      </c>
      <c r="Y346" s="196" t="str">
        <f t="shared" si="256"/>
        <v>$Y$342</v>
      </c>
      <c r="Z346" s="196" t="str">
        <f t="shared" si="256"/>
        <v>$Z$342</v>
      </c>
      <c r="AA346" s="196" t="str">
        <f t="shared" si="256"/>
        <v>$AA$342</v>
      </c>
      <c r="AB346" s="196" t="str">
        <f t="shared" si="256"/>
        <v>$AB$342</v>
      </c>
      <c r="AC346" s="196" t="str">
        <f t="shared" si="256"/>
        <v>$AC$342</v>
      </c>
      <c r="AD346" s="196" t="str">
        <f t="shared" si="256"/>
        <v>$AD$342</v>
      </c>
      <c r="AE346" s="196" t="str">
        <f t="shared" si="256"/>
        <v>$AE$342</v>
      </c>
      <c r="AF346" s="196" t="str">
        <f t="shared" si="256"/>
        <v>$AF$342</v>
      </c>
      <c r="AG346" s="196" t="str">
        <f t="shared" si="256"/>
        <v>$AG$342</v>
      </c>
      <c r="AH346" s="196" t="str">
        <f t="shared" si="256"/>
        <v>$AH$342</v>
      </c>
      <c r="AI346" s="196" t="str">
        <f t="shared" si="256"/>
        <v>$AI$342</v>
      </c>
      <c r="AJ346" s="196" t="str">
        <f t="shared" si="256"/>
        <v>$AJ$342</v>
      </c>
      <c r="AK346" s="196" t="str">
        <f t="shared" si="256"/>
        <v>$AK$342</v>
      </c>
      <c r="AL346" s="196" t="str">
        <f t="shared" si="256"/>
        <v>$AL$342</v>
      </c>
      <c r="AM346" s="196" t="str">
        <f t="shared" si="256"/>
        <v>$AM$342</v>
      </c>
      <c r="AN346" s="196" t="str">
        <f t="shared" si="256"/>
        <v>$AN$342</v>
      </c>
      <c r="AO346" s="196" t="str">
        <f t="shared" si="256"/>
        <v>$AO$342</v>
      </c>
      <c r="AP346" s="196" t="str">
        <f t="shared" si="256"/>
        <v>$AP$342</v>
      </c>
      <c r="AQ346" s="196" t="str">
        <f t="shared" si="256"/>
        <v>$AQ$342</v>
      </c>
      <c r="AR346" s="196" t="str">
        <f t="shared" si="256"/>
        <v>$AR$342</v>
      </c>
      <c r="AS346" s="196" t="str">
        <f t="shared" si="256"/>
        <v>$AS$342</v>
      </c>
      <c r="AT346" s="196" t="str">
        <f t="shared" si="256"/>
        <v>$AT$342</v>
      </c>
      <c r="AU346" s="196" t="str">
        <f t="shared" si="256"/>
        <v>$AU$342</v>
      </c>
      <c r="AV346" s="196" t="str">
        <f t="shared" si="256"/>
        <v>$AV$342</v>
      </c>
      <c r="AW346" s="196" t="str">
        <f t="shared" si="256"/>
        <v>$AW$342</v>
      </c>
      <c r="AX346" s="196" t="str">
        <f t="shared" si="256"/>
        <v>$AX$342</v>
      </c>
      <c r="AY346" s="196" t="str">
        <f t="shared" ref="AY346:CD346" si="257">ADDRESS(ROW(AY342),COLUMN(AY342))</f>
        <v>$AY$342</v>
      </c>
      <c r="AZ346" s="196" t="str">
        <f t="shared" si="257"/>
        <v>$AZ$342</v>
      </c>
      <c r="BA346" s="196" t="str">
        <f t="shared" si="257"/>
        <v>$BA$342</v>
      </c>
      <c r="BB346" s="196" t="str">
        <f t="shared" si="257"/>
        <v>$BB$342</v>
      </c>
      <c r="BC346" s="196" t="str">
        <f t="shared" si="257"/>
        <v>$BC$342</v>
      </c>
      <c r="BD346" s="196" t="str">
        <f t="shared" si="257"/>
        <v>$BD$342</v>
      </c>
      <c r="BE346" s="196" t="str">
        <f t="shared" si="257"/>
        <v>$BE$342</v>
      </c>
      <c r="BF346" s="196" t="str">
        <f t="shared" si="257"/>
        <v>$BF$342</v>
      </c>
      <c r="BG346" s="196" t="str">
        <f t="shared" si="257"/>
        <v>$BG$342</v>
      </c>
      <c r="BH346" s="196" t="str">
        <f t="shared" si="257"/>
        <v>$BH$342</v>
      </c>
      <c r="BI346" s="196" t="str">
        <f t="shared" si="257"/>
        <v>$BI$342</v>
      </c>
      <c r="BJ346" s="196" t="str">
        <f t="shared" si="257"/>
        <v>$BJ$342</v>
      </c>
      <c r="BK346" s="196" t="str">
        <f t="shared" si="257"/>
        <v>$BK$342</v>
      </c>
      <c r="BL346" s="196" t="str">
        <f t="shared" si="257"/>
        <v>$BL$342</v>
      </c>
      <c r="BM346" s="196" t="str">
        <f t="shared" si="257"/>
        <v>$BM$342</v>
      </c>
      <c r="BN346" s="196" t="str">
        <f t="shared" si="257"/>
        <v>$BN$342</v>
      </c>
      <c r="BO346" s="196" t="str">
        <f t="shared" si="257"/>
        <v>$BO$342</v>
      </c>
      <c r="BP346" s="196" t="str">
        <f t="shared" si="257"/>
        <v>$BP$342</v>
      </c>
      <c r="BQ346" s="196" t="str">
        <f t="shared" si="257"/>
        <v>$BQ$342</v>
      </c>
      <c r="BR346" s="196" t="str">
        <f t="shared" si="257"/>
        <v>$BR$342</v>
      </c>
      <c r="BS346" s="196" t="str">
        <f t="shared" si="257"/>
        <v>$BS$342</v>
      </c>
      <c r="BT346" s="196" t="str">
        <f t="shared" si="257"/>
        <v>$BT$342</v>
      </c>
      <c r="BU346" s="196" t="str">
        <f t="shared" si="257"/>
        <v>$BU$342</v>
      </c>
      <c r="BV346" s="196" t="str">
        <f t="shared" si="257"/>
        <v>$BV$342</v>
      </c>
      <c r="BW346" s="196" t="str">
        <f t="shared" si="257"/>
        <v>$BW$342</v>
      </c>
      <c r="BX346" s="196" t="str">
        <f t="shared" si="257"/>
        <v>$BX$342</v>
      </c>
      <c r="BY346" s="196" t="str">
        <f t="shared" si="257"/>
        <v>$BY$342</v>
      </c>
      <c r="BZ346" s="196" t="str">
        <f t="shared" si="257"/>
        <v>$BZ$342</v>
      </c>
      <c r="CA346" s="196" t="str">
        <f t="shared" si="257"/>
        <v>$CA$342</v>
      </c>
      <c r="CB346" s="196" t="str">
        <f t="shared" si="257"/>
        <v>$CB$342</v>
      </c>
      <c r="CC346" s="196" t="str">
        <f t="shared" si="257"/>
        <v>$CC$342</v>
      </c>
      <c r="CD346" s="196" t="str">
        <f t="shared" si="257"/>
        <v>$CD$342</v>
      </c>
      <c r="CE346" s="196" t="str">
        <f t="shared" ref="CE346:CK346" si="258">ADDRESS(ROW(CE342),COLUMN(CE342))</f>
        <v>$CE$342</v>
      </c>
      <c r="CF346" s="196" t="str">
        <f t="shared" si="258"/>
        <v>$CF$342</v>
      </c>
      <c r="CG346" s="196" t="str">
        <f t="shared" si="258"/>
        <v>$CG$342</v>
      </c>
      <c r="CH346" s="196" t="str">
        <f t="shared" si="258"/>
        <v>$CH$342</v>
      </c>
      <c r="CI346" s="196" t="str">
        <f t="shared" si="258"/>
        <v>$CI$342</v>
      </c>
      <c r="CJ346" s="196" t="str">
        <f t="shared" si="258"/>
        <v>$CJ$342</v>
      </c>
      <c r="CK346" s="196" t="str">
        <f t="shared" si="258"/>
        <v>$CK$342</v>
      </c>
      <c r="CL346" s="196" t="str">
        <f t="shared" ref="CL346" si="259">ADDRESS(ROW(CL342),COLUMN(CL342))</f>
        <v>$CL$342</v>
      </c>
    </row>
    <row r="347" spans="2:90" x14ac:dyDescent="0.4">
      <c r="B347" s="8" t="s">
        <v>485</v>
      </c>
      <c r="C347" s="31"/>
      <c r="D347" s="31" t="s">
        <v>761</v>
      </c>
      <c r="E347" s="31" t="s">
        <v>906</v>
      </c>
      <c r="F347" s="31"/>
      <c r="G347" s="31" t="s">
        <v>330</v>
      </c>
      <c r="H347" s="31"/>
      <c r="I347" s="73"/>
      <c r="J347" s="73"/>
      <c r="K347" s="39"/>
      <c r="L347" s="39"/>
      <c r="M347" s="39"/>
      <c r="N347" s="39"/>
      <c r="O347" s="39"/>
      <c r="P347" s="39"/>
      <c r="R347" s="38"/>
      <c r="S347" s="196"/>
      <c r="T347" s="196"/>
      <c r="U347" s="196"/>
      <c r="V347" s="196"/>
      <c r="W347" s="196"/>
      <c r="X347" s="196"/>
      <c r="Y347" s="196"/>
      <c r="Z347" s="196"/>
      <c r="AA347" s="196"/>
      <c r="AB347" s="196"/>
      <c r="AC347" s="196"/>
      <c r="AD347" s="196"/>
      <c r="AE347" s="196"/>
      <c r="AF347" s="196"/>
      <c r="AG347" s="196"/>
      <c r="AH347" s="196"/>
      <c r="AI347" s="196"/>
      <c r="AJ347" s="196"/>
      <c r="AK347" s="196"/>
      <c r="AL347" s="196"/>
      <c r="AM347" s="196"/>
      <c r="AN347" s="196"/>
      <c r="AO347" s="196"/>
      <c r="AP347" s="196"/>
      <c r="AQ347" s="196"/>
      <c r="AR347" s="196"/>
      <c r="AS347" s="196"/>
      <c r="AT347" s="196"/>
      <c r="AU347" s="196"/>
      <c r="AV347" s="196"/>
      <c r="AW347" s="196"/>
      <c r="AX347" s="196"/>
      <c r="AY347" s="196"/>
      <c r="AZ347" s="196"/>
      <c r="BA347" s="196"/>
      <c r="BB347" s="196"/>
      <c r="BC347" s="196"/>
      <c r="BD347" s="196"/>
      <c r="BE347" s="196"/>
      <c r="BF347" s="196"/>
      <c r="BG347" s="196"/>
      <c r="BH347" s="196"/>
      <c r="BI347" s="196"/>
      <c r="BJ347" s="196"/>
      <c r="BK347" s="196"/>
      <c r="BL347" s="196"/>
      <c r="BM347" s="196"/>
      <c r="BN347" s="196"/>
      <c r="BO347" s="196"/>
      <c r="BP347" s="196"/>
      <c r="BQ347" s="196"/>
      <c r="BR347" s="196"/>
      <c r="BS347" s="196"/>
      <c r="BT347" s="196"/>
      <c r="BU347" s="196"/>
      <c r="BV347" s="196"/>
      <c r="BW347" s="196"/>
      <c r="BX347" s="196"/>
      <c r="BY347" s="196"/>
      <c r="BZ347" s="196"/>
      <c r="CA347" s="196"/>
      <c r="CB347" s="196"/>
      <c r="CC347" s="196"/>
      <c r="CD347" s="196"/>
      <c r="CE347" s="196"/>
      <c r="CF347" s="196"/>
      <c r="CG347" s="196"/>
      <c r="CH347" s="196"/>
      <c r="CI347" s="196"/>
      <c r="CJ347" s="196"/>
      <c r="CK347" s="196"/>
      <c r="CL347" s="196"/>
    </row>
    <row r="348" spans="2:90" x14ac:dyDescent="0.4">
      <c r="B348" s="8" t="s">
        <v>491</v>
      </c>
      <c r="C348" s="31"/>
      <c r="D348" s="31" t="s">
        <v>761</v>
      </c>
      <c r="E348" s="31" t="s">
        <v>906</v>
      </c>
      <c r="F348" s="31"/>
      <c r="G348" s="31" t="s">
        <v>330</v>
      </c>
      <c r="H348" s="31"/>
      <c r="I348" s="73"/>
      <c r="J348" s="73"/>
      <c r="K348" s="39"/>
      <c r="L348" s="39"/>
      <c r="M348" s="39"/>
      <c r="N348" s="39"/>
      <c r="O348" s="39"/>
      <c r="P348" s="39"/>
      <c r="R348" s="38"/>
      <c r="S348" s="196"/>
      <c r="T348" s="196"/>
      <c r="U348" s="196"/>
      <c r="V348" s="196"/>
      <c r="W348" s="196"/>
      <c r="X348" s="196"/>
      <c r="Y348" s="196"/>
      <c r="Z348" s="196"/>
      <c r="AA348" s="196"/>
      <c r="AB348" s="196"/>
      <c r="AC348" s="196"/>
      <c r="AD348" s="196"/>
      <c r="AE348" s="196"/>
      <c r="AF348" s="196"/>
      <c r="AG348" s="196"/>
      <c r="AH348" s="196"/>
      <c r="AI348" s="196"/>
      <c r="AJ348" s="196"/>
      <c r="AK348" s="196"/>
      <c r="AL348" s="196"/>
      <c r="AM348" s="196"/>
      <c r="AN348" s="196"/>
      <c r="AO348" s="196"/>
      <c r="AP348" s="196"/>
      <c r="AQ348" s="196"/>
      <c r="AR348" s="196"/>
      <c r="AS348" s="196"/>
      <c r="AT348" s="196"/>
      <c r="AU348" s="196"/>
      <c r="AV348" s="196"/>
      <c r="AW348" s="196"/>
      <c r="AX348" s="196"/>
      <c r="AY348" s="196"/>
      <c r="AZ348" s="196"/>
      <c r="BA348" s="196"/>
      <c r="BB348" s="196"/>
      <c r="BC348" s="196"/>
      <c r="BD348" s="196"/>
      <c r="BE348" s="196"/>
      <c r="BF348" s="196"/>
      <c r="BG348" s="196"/>
      <c r="BH348" s="196"/>
      <c r="BI348" s="196"/>
      <c r="BJ348" s="196"/>
      <c r="BK348" s="196"/>
      <c r="BL348" s="196"/>
      <c r="BM348" s="196"/>
      <c r="BN348" s="196"/>
      <c r="BO348" s="196"/>
      <c r="BP348" s="196"/>
      <c r="BQ348" s="196"/>
      <c r="BR348" s="196"/>
      <c r="BS348" s="196"/>
      <c r="BT348" s="196"/>
      <c r="BU348" s="196"/>
      <c r="BV348" s="196"/>
      <c r="BW348" s="196"/>
      <c r="BX348" s="196"/>
      <c r="BY348" s="196"/>
      <c r="BZ348" s="196"/>
      <c r="CA348" s="196"/>
      <c r="CB348" s="196"/>
      <c r="CC348" s="196"/>
      <c r="CD348" s="196"/>
      <c r="CE348" s="196"/>
      <c r="CF348" s="196"/>
      <c r="CG348" s="196"/>
      <c r="CH348" s="196"/>
      <c r="CI348" s="196"/>
      <c r="CJ348" s="196"/>
      <c r="CK348" s="196"/>
      <c r="CL348" s="196"/>
    </row>
    <row r="349" spans="2:90" x14ac:dyDescent="0.4">
      <c r="B349" s="8" t="s">
        <v>461</v>
      </c>
      <c r="C349" s="31"/>
      <c r="D349" s="31" t="s">
        <v>761</v>
      </c>
      <c r="E349" s="31" t="s">
        <v>906</v>
      </c>
      <c r="F349" s="31"/>
      <c r="G349" s="31" t="s">
        <v>330</v>
      </c>
      <c r="H349" s="31"/>
      <c r="I349" s="73"/>
      <c r="J349" s="73"/>
      <c r="K349" s="39"/>
      <c r="L349" s="39"/>
      <c r="M349" s="39"/>
      <c r="N349" s="39"/>
      <c r="O349" s="39"/>
      <c r="P349" s="39"/>
      <c r="R349" s="38"/>
      <c r="S349" s="196"/>
      <c r="T349" s="196"/>
      <c r="U349" s="196"/>
      <c r="V349" s="196"/>
      <c r="W349" s="196"/>
      <c r="X349" s="196"/>
      <c r="Y349" s="196"/>
      <c r="Z349" s="196"/>
      <c r="AA349" s="196"/>
      <c r="AB349" s="196"/>
      <c r="AC349" s="196"/>
      <c r="AD349" s="196"/>
      <c r="AE349" s="196"/>
      <c r="AF349" s="196"/>
      <c r="AG349" s="196"/>
      <c r="AH349" s="196"/>
      <c r="AI349" s="196"/>
      <c r="AJ349" s="196"/>
      <c r="AK349" s="196"/>
      <c r="AL349" s="196"/>
      <c r="AM349" s="196"/>
      <c r="AN349" s="196"/>
      <c r="AO349" s="196"/>
      <c r="AP349" s="196"/>
      <c r="AQ349" s="196"/>
      <c r="AR349" s="196"/>
      <c r="AS349" s="196"/>
      <c r="AT349" s="196"/>
      <c r="AU349" s="196"/>
      <c r="AV349" s="196"/>
      <c r="AW349" s="196"/>
      <c r="AX349" s="196"/>
      <c r="AY349" s="196"/>
      <c r="AZ349" s="196"/>
      <c r="BA349" s="196"/>
      <c r="BB349" s="196"/>
      <c r="BC349" s="196"/>
      <c r="BD349" s="196"/>
      <c r="BE349" s="196"/>
      <c r="BF349" s="196"/>
      <c r="BG349" s="196"/>
      <c r="BH349" s="196"/>
      <c r="BI349" s="196"/>
      <c r="BJ349" s="196"/>
      <c r="BK349" s="196"/>
      <c r="BL349" s="196"/>
      <c r="BM349" s="196"/>
      <c r="BN349" s="196"/>
      <c r="BO349" s="196"/>
      <c r="BP349" s="196"/>
      <c r="BQ349" s="196"/>
      <c r="BR349" s="196"/>
      <c r="BS349" s="196"/>
      <c r="BT349" s="196"/>
      <c r="BU349" s="196"/>
      <c r="BV349" s="196"/>
      <c r="BW349" s="196"/>
      <c r="BX349" s="196"/>
      <c r="BY349" s="196"/>
      <c r="BZ349" s="196"/>
      <c r="CA349" s="196"/>
      <c r="CB349" s="196"/>
      <c r="CC349" s="196"/>
      <c r="CD349" s="196"/>
      <c r="CE349" s="196"/>
      <c r="CF349" s="196"/>
      <c r="CG349" s="196"/>
      <c r="CH349" s="196"/>
      <c r="CI349" s="196"/>
      <c r="CJ349" s="196"/>
      <c r="CK349" s="196"/>
      <c r="CL349" s="196"/>
    </row>
    <row r="350" spans="2:90" x14ac:dyDescent="0.4">
      <c r="B350" s="8" t="s">
        <v>462</v>
      </c>
      <c r="C350" s="31"/>
      <c r="D350" s="31" t="s">
        <v>761</v>
      </c>
      <c r="E350" s="31" t="s">
        <v>906</v>
      </c>
      <c r="F350" s="31"/>
      <c r="G350" s="31" t="s">
        <v>330</v>
      </c>
      <c r="H350" s="31"/>
      <c r="I350" s="73"/>
      <c r="J350" s="73"/>
      <c r="K350" s="39"/>
      <c r="L350" s="39"/>
      <c r="M350" s="39"/>
      <c r="N350" s="39"/>
      <c r="O350" s="39"/>
      <c r="P350" s="39"/>
      <c r="R350" s="38"/>
      <c r="S350" s="196"/>
      <c r="T350" s="196"/>
      <c r="U350" s="196"/>
      <c r="V350" s="196"/>
      <c r="W350" s="196"/>
      <c r="X350" s="196"/>
      <c r="Y350" s="196"/>
      <c r="Z350" s="196"/>
      <c r="AA350" s="196"/>
      <c r="AB350" s="196"/>
      <c r="AC350" s="196"/>
      <c r="AD350" s="196"/>
      <c r="AE350" s="196"/>
      <c r="AF350" s="196"/>
      <c r="AG350" s="196"/>
      <c r="AH350" s="196"/>
      <c r="AI350" s="196"/>
      <c r="AJ350" s="196"/>
      <c r="AK350" s="196"/>
      <c r="AL350" s="196"/>
      <c r="AM350" s="196"/>
      <c r="AN350" s="196"/>
      <c r="AO350" s="196"/>
      <c r="AP350" s="196"/>
      <c r="AQ350" s="196"/>
      <c r="AR350" s="196"/>
      <c r="AS350" s="196"/>
      <c r="AT350" s="196"/>
      <c r="AU350" s="196"/>
      <c r="AV350" s="196"/>
      <c r="AW350" s="196"/>
      <c r="AX350" s="196"/>
      <c r="AY350" s="196"/>
      <c r="AZ350" s="196"/>
      <c r="BA350" s="196"/>
      <c r="BB350" s="196"/>
      <c r="BC350" s="196"/>
      <c r="BD350" s="196"/>
      <c r="BE350" s="196"/>
      <c r="BF350" s="196"/>
      <c r="BG350" s="196"/>
      <c r="BH350" s="196"/>
      <c r="BI350" s="196"/>
      <c r="BJ350" s="196"/>
      <c r="BK350" s="196"/>
      <c r="BL350" s="196"/>
      <c r="BM350" s="196"/>
      <c r="BN350" s="196"/>
      <c r="BO350" s="196"/>
      <c r="BP350" s="196"/>
      <c r="BQ350" s="196"/>
      <c r="BR350" s="196"/>
      <c r="BS350" s="196"/>
      <c r="BT350" s="196"/>
      <c r="BU350" s="196"/>
      <c r="BV350" s="196"/>
      <c r="BW350" s="196"/>
      <c r="BX350" s="196"/>
      <c r="BY350" s="196"/>
      <c r="BZ350" s="196"/>
      <c r="CA350" s="196"/>
      <c r="CB350" s="196"/>
      <c r="CC350" s="196"/>
      <c r="CD350" s="196"/>
      <c r="CE350" s="196"/>
      <c r="CF350" s="196"/>
      <c r="CG350" s="196"/>
      <c r="CH350" s="196"/>
      <c r="CI350" s="196"/>
      <c r="CJ350" s="196"/>
      <c r="CK350" s="196"/>
      <c r="CL350" s="196"/>
    </row>
    <row r="351" spans="2:90" x14ac:dyDescent="0.4">
      <c r="B351" s="178" t="s">
        <v>457</v>
      </c>
      <c r="C351" s="179"/>
      <c r="D351" s="179"/>
      <c r="E351" s="179" t="s">
        <v>906</v>
      </c>
      <c r="F351" s="179"/>
      <c r="G351" s="179"/>
      <c r="H351" s="179"/>
      <c r="I351" s="180"/>
      <c r="J351" s="180"/>
      <c r="K351" s="181"/>
      <c r="L351" s="181"/>
      <c r="M351" s="181"/>
      <c r="N351" s="181"/>
      <c r="O351" s="181"/>
      <c r="P351" s="181"/>
      <c r="R351" s="182"/>
      <c r="S351" s="183"/>
      <c r="T351" s="183"/>
      <c r="U351" s="183"/>
      <c r="V351" s="183"/>
      <c r="W351" s="183"/>
      <c r="X351" s="183"/>
      <c r="Y351" s="183"/>
      <c r="Z351" s="183"/>
      <c r="AA351" s="183"/>
      <c r="AB351" s="183"/>
      <c r="AC351" s="183"/>
      <c r="AD351" s="183"/>
      <c r="AE351" s="183"/>
      <c r="AF351" s="183"/>
      <c r="AG351" s="183"/>
      <c r="AH351" s="183"/>
      <c r="AI351" s="183"/>
      <c r="AJ351" s="183"/>
      <c r="AK351" s="183"/>
      <c r="AL351" s="183"/>
      <c r="AM351" s="183"/>
      <c r="AN351" s="183"/>
      <c r="AO351" s="183"/>
      <c r="AP351" s="183"/>
      <c r="AQ351" s="183"/>
      <c r="AR351" s="183"/>
      <c r="AS351" s="183"/>
      <c r="AT351" s="183"/>
      <c r="AU351" s="183"/>
      <c r="AV351" s="183"/>
      <c r="AW351" s="183"/>
      <c r="AX351" s="183"/>
      <c r="AY351" s="183"/>
      <c r="AZ351" s="183"/>
      <c r="BA351" s="183"/>
      <c r="BB351" s="183"/>
      <c r="BC351" s="183"/>
      <c r="BD351" s="183"/>
      <c r="BE351" s="183"/>
      <c r="BF351" s="183"/>
      <c r="BG351" s="183"/>
      <c r="BH351" s="183"/>
      <c r="BI351" s="183"/>
      <c r="BJ351" s="183"/>
      <c r="BK351" s="183"/>
      <c r="BL351" s="183"/>
      <c r="BM351" s="183"/>
      <c r="BN351" s="183"/>
      <c r="BO351" s="183"/>
      <c r="BP351" s="183"/>
      <c r="BQ351" s="183"/>
      <c r="BR351" s="183"/>
      <c r="BS351" s="183"/>
      <c r="BT351" s="183"/>
      <c r="BU351" s="183"/>
      <c r="BV351" s="183"/>
      <c r="BW351" s="183"/>
      <c r="BX351" s="183"/>
      <c r="BY351" s="183"/>
      <c r="BZ351" s="183"/>
      <c r="CA351" s="183"/>
      <c r="CB351" s="183"/>
      <c r="CC351" s="183"/>
      <c r="CD351" s="183"/>
      <c r="CE351" s="183"/>
      <c r="CF351" s="183"/>
      <c r="CG351" s="183"/>
      <c r="CH351" s="183"/>
      <c r="CI351" s="183"/>
      <c r="CJ351" s="183"/>
      <c r="CK351" s="183"/>
      <c r="CL351" s="183"/>
    </row>
    <row r="352" spans="2:90" x14ac:dyDescent="0.4">
      <c r="B352" s="185" t="s">
        <v>472</v>
      </c>
      <c r="C352" s="179"/>
      <c r="D352" s="179"/>
      <c r="E352" s="179" t="s">
        <v>906</v>
      </c>
      <c r="F352" s="179"/>
      <c r="G352" s="179"/>
      <c r="H352" s="179"/>
      <c r="I352" s="180"/>
      <c r="J352" s="180"/>
      <c r="K352" s="181"/>
      <c r="L352" s="181"/>
      <c r="M352" s="181"/>
      <c r="N352" s="181"/>
      <c r="O352" s="181"/>
      <c r="P352" s="181"/>
      <c r="R352" s="182"/>
      <c r="S352" s="183"/>
      <c r="T352" s="183"/>
      <c r="U352" s="183"/>
      <c r="V352" s="183"/>
      <c r="W352" s="183"/>
      <c r="X352" s="183"/>
      <c r="Y352" s="183"/>
      <c r="Z352" s="183"/>
      <c r="AA352" s="183"/>
      <c r="AB352" s="183"/>
      <c r="AC352" s="183"/>
      <c r="AD352" s="183"/>
      <c r="AE352" s="183"/>
      <c r="AF352" s="183"/>
      <c r="AG352" s="183"/>
      <c r="AH352" s="183"/>
      <c r="AI352" s="183"/>
      <c r="AJ352" s="183"/>
      <c r="AK352" s="183"/>
      <c r="AL352" s="183"/>
      <c r="AM352" s="183"/>
      <c r="AN352" s="183"/>
      <c r="AO352" s="183"/>
      <c r="AP352" s="183"/>
      <c r="AQ352" s="183"/>
      <c r="AR352" s="183"/>
      <c r="AS352" s="183"/>
      <c r="AT352" s="183"/>
      <c r="AU352" s="183"/>
      <c r="AV352" s="183"/>
      <c r="AW352" s="183"/>
      <c r="AX352" s="183"/>
      <c r="AY352" s="183"/>
      <c r="AZ352" s="183"/>
      <c r="BA352" s="183"/>
      <c r="BB352" s="183"/>
      <c r="BC352" s="183"/>
      <c r="BD352" s="183"/>
      <c r="BE352" s="183"/>
      <c r="BF352" s="183"/>
      <c r="BG352" s="183"/>
      <c r="BH352" s="183"/>
      <c r="BI352" s="183"/>
      <c r="BJ352" s="183"/>
      <c r="BK352" s="183"/>
      <c r="BL352" s="183"/>
      <c r="BM352" s="183"/>
      <c r="BN352" s="183"/>
      <c r="BO352" s="183"/>
      <c r="BP352" s="183"/>
      <c r="BQ352" s="183"/>
      <c r="BR352" s="183"/>
      <c r="BS352" s="183"/>
      <c r="BT352" s="183"/>
      <c r="BU352" s="183"/>
      <c r="BV352" s="183"/>
      <c r="BW352" s="183"/>
      <c r="BX352" s="183"/>
      <c r="BY352" s="183"/>
      <c r="BZ352" s="183"/>
      <c r="CA352" s="183"/>
      <c r="CB352" s="183"/>
      <c r="CC352" s="183"/>
      <c r="CD352" s="183"/>
      <c r="CE352" s="183"/>
      <c r="CF352" s="183"/>
      <c r="CG352" s="183"/>
      <c r="CH352" s="183"/>
      <c r="CI352" s="183"/>
      <c r="CJ352" s="183"/>
      <c r="CK352" s="183"/>
      <c r="CL352" s="183"/>
    </row>
    <row r="353" spans="2:90" x14ac:dyDescent="0.4">
      <c r="B353" s="164"/>
      <c r="C353" s="31"/>
      <c r="D353" s="31"/>
      <c r="E353" s="31" t="s">
        <v>906</v>
      </c>
      <c r="F353" s="31"/>
      <c r="G353" s="31"/>
      <c r="H353" s="31"/>
      <c r="I353" s="73"/>
      <c r="J353" s="73"/>
      <c r="K353" s="39"/>
      <c r="L353" s="39"/>
      <c r="M353" s="39"/>
      <c r="N353" s="39"/>
      <c r="O353" s="39"/>
      <c r="P353" s="39"/>
      <c r="R353" s="38"/>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row>
    <row r="354" spans="2:90" x14ac:dyDescent="0.4">
      <c r="B354" s="66" t="s">
        <v>513</v>
      </c>
      <c r="C354" s="22"/>
      <c r="D354" s="22" t="s">
        <v>762</v>
      </c>
      <c r="E354" s="22" t="s">
        <v>762</v>
      </c>
      <c r="F354" s="22" t="s">
        <v>452</v>
      </c>
      <c r="G354" s="22" t="s">
        <v>243</v>
      </c>
      <c r="H354" s="22"/>
      <c r="I354" s="279"/>
      <c r="J354" s="279"/>
      <c r="K354" s="22"/>
      <c r="L354" s="22"/>
      <c r="M354" s="22"/>
      <c r="N354" s="22"/>
      <c r="O354" s="22"/>
      <c r="P354" s="22"/>
      <c r="R354" s="66"/>
      <c r="S354" s="66"/>
      <c r="T354" s="66"/>
      <c r="U354" s="66"/>
      <c r="V354" s="66"/>
      <c r="W354" s="66"/>
      <c r="X354" s="66"/>
      <c r="Y354" s="66"/>
      <c r="Z354" s="66"/>
      <c r="AA354" s="66"/>
      <c r="AB354" s="66"/>
      <c r="AC354" s="66"/>
      <c r="AD354" s="66"/>
      <c r="AE354" s="66"/>
      <c r="AF354" s="66"/>
      <c r="AG354" s="66"/>
      <c r="AH354" s="66"/>
      <c r="AI354" s="66"/>
      <c r="AJ354" s="66"/>
      <c r="AK354" s="66"/>
      <c r="AL354" s="66"/>
      <c r="AM354" s="66"/>
      <c r="AN354" s="66"/>
      <c r="AO354" s="66"/>
      <c r="AP354" s="66"/>
      <c r="AQ354" s="66"/>
      <c r="AR354" s="66"/>
      <c r="AS354" s="66"/>
      <c r="AT354" s="66"/>
      <c r="AU354" s="66"/>
      <c r="AV354" s="66"/>
      <c r="AW354" s="66"/>
      <c r="AX354" s="66"/>
      <c r="AY354" s="66"/>
      <c r="AZ354" s="66"/>
      <c r="BA354" s="66"/>
      <c r="BB354" s="66"/>
      <c r="BC354" s="66"/>
      <c r="BD354" s="66"/>
      <c r="BE354" s="66"/>
      <c r="BF354" s="66"/>
      <c r="BG354" s="66"/>
      <c r="BH354" s="66"/>
      <c r="BI354" s="66"/>
      <c r="BJ354" s="66"/>
      <c r="BK354" s="66"/>
      <c r="BL354" s="66"/>
      <c r="BM354" s="66"/>
      <c r="BN354" s="66"/>
      <c r="BO354" s="66"/>
      <c r="BP354" s="66"/>
      <c r="BQ354" s="66"/>
      <c r="BR354" s="66"/>
      <c r="BS354" s="66"/>
      <c r="BT354" s="66"/>
      <c r="BU354" s="66"/>
      <c r="BV354" s="66"/>
      <c r="BW354" s="66"/>
      <c r="BX354" s="66"/>
      <c r="BY354" s="66"/>
      <c r="BZ354" s="66"/>
      <c r="CA354" s="66"/>
      <c r="CB354" s="66"/>
      <c r="CC354" s="66"/>
      <c r="CD354" s="66"/>
      <c r="CE354" s="66"/>
      <c r="CF354" s="66"/>
      <c r="CG354" s="66"/>
      <c r="CH354" s="66"/>
      <c r="CI354" s="66"/>
      <c r="CJ354" s="66"/>
      <c r="CK354" s="66"/>
      <c r="CL354" s="66"/>
    </row>
    <row r="355" spans="2:90" x14ac:dyDescent="0.4">
      <c r="B355" s="122" t="str">
        <f ca="1">OFFSET(B355,ROW(B366)-ROW(B355),0)</f>
        <v># of units</v>
      </c>
      <c r="C355" s="12" t="s">
        <v>937</v>
      </c>
      <c r="D355" s="12" t="s">
        <v>762</v>
      </c>
      <c r="E355" s="12" t="s">
        <v>906</v>
      </c>
      <c r="F355" s="12"/>
      <c r="G355" s="12" t="str">
        <f>E355</f>
        <v/>
      </c>
      <c r="H355" s="12"/>
      <c r="I355" s="60"/>
      <c r="J355" s="60"/>
      <c r="K355" s="17">
        <v>100000</v>
      </c>
      <c r="L355" s="17">
        <f>K355*(1+L356)</f>
        <v>103000</v>
      </c>
      <c r="M355" s="17">
        <f>L355*(1+M356)</f>
        <v>106090</v>
      </c>
      <c r="N355" s="17">
        <f>M355*(1+N356)</f>
        <v>109272.7</v>
      </c>
      <c r="O355" s="17">
        <f>N355*(1+O356)</f>
        <v>112550.88099999999</v>
      </c>
      <c r="P355" s="17">
        <f>O355*(1+P356)</f>
        <v>115927.40742999999</v>
      </c>
      <c r="R355" s="15"/>
      <c r="S355" s="15" cm="1">
        <f t="array" ref="S355">INDEX($K:$P,ROW(),MATCH(S$3,$K$2:$P$2,0))/12</f>
        <v>8333.3333333333339</v>
      </c>
      <c r="T355" s="15" cm="1">
        <f t="array" ref="T355">INDEX($K:$P,ROW(),MATCH(T$3,$K$2:$P$2,0))/12</f>
        <v>8333.3333333333339</v>
      </c>
      <c r="U355" s="15" cm="1">
        <f t="array" ref="U355">INDEX($K:$P,ROW(),MATCH(U$3,$K$2:$P$2,0))/12</f>
        <v>8333.3333333333339</v>
      </c>
      <c r="V355" s="15" cm="1">
        <f t="array" ref="V355">INDEX($K:$P,ROW(),MATCH(V$3,$K$2:$P$2,0))/12</f>
        <v>8333.3333333333339</v>
      </c>
      <c r="W355" s="15" cm="1">
        <f t="array" ref="W355">INDEX($K:$P,ROW(),MATCH(W$3,$K$2:$P$2,0))/12</f>
        <v>8333.3333333333339</v>
      </c>
      <c r="X355" s="15" cm="1">
        <f t="array" ref="X355">INDEX($K:$P,ROW(),MATCH(X$3,$K$2:$P$2,0))/12</f>
        <v>8333.3333333333339</v>
      </c>
      <c r="Y355" s="15" cm="1">
        <f t="array" ref="Y355">INDEX($K:$P,ROW(),MATCH(Y$3,$K$2:$P$2,0))/12</f>
        <v>8333.3333333333339</v>
      </c>
      <c r="Z355" s="15" cm="1">
        <f t="array" ref="Z355">INDEX($K:$P,ROW(),MATCH(Z$3,$K$2:$P$2,0))/12</f>
        <v>8333.3333333333339</v>
      </c>
      <c r="AA355" s="15" cm="1">
        <f t="array" ref="AA355">INDEX($K:$P,ROW(),MATCH(AA$3,$K$2:$P$2,0))/12</f>
        <v>8333.3333333333339</v>
      </c>
      <c r="AB355" s="15" cm="1">
        <f t="array" ref="AB355">INDEX($K:$P,ROW(),MATCH(AB$3,$K$2:$P$2,0))/12</f>
        <v>8333.3333333333339</v>
      </c>
      <c r="AC355" s="15" cm="1">
        <f t="array" ref="AC355">INDEX($K:$P,ROW(),MATCH(AC$3,$K$2:$P$2,0))/12</f>
        <v>8333.3333333333339</v>
      </c>
      <c r="AD355" s="15" cm="1">
        <f t="array" ref="AD355">INDEX($K:$P,ROW(),MATCH(AD$3,$K$2:$P$2,0))/12</f>
        <v>8333.3333333333339</v>
      </c>
      <c r="AE355" s="15" cm="1">
        <f t="array" ref="AE355">INDEX($K:$P,ROW(),MATCH(AE$3,$K$2:$P$2,0))/12</f>
        <v>8583.3333333333339</v>
      </c>
      <c r="AF355" s="15" cm="1">
        <f t="array" ref="AF355">INDEX($K:$P,ROW(),MATCH(AF$3,$K$2:$P$2,0))/12</f>
        <v>8583.3333333333339</v>
      </c>
      <c r="AG355" s="15" cm="1">
        <f t="array" ref="AG355">INDEX($K:$P,ROW(),MATCH(AG$3,$K$2:$P$2,0))/12</f>
        <v>8583.3333333333339</v>
      </c>
      <c r="AH355" s="15" cm="1">
        <f t="array" ref="AH355">INDEX($K:$P,ROW(),MATCH(AH$3,$K$2:$P$2,0))/12</f>
        <v>8583.3333333333339</v>
      </c>
      <c r="AI355" s="15" cm="1">
        <f t="array" ref="AI355">INDEX($K:$P,ROW(),MATCH(AI$3,$K$2:$P$2,0))/12</f>
        <v>8583.3333333333339</v>
      </c>
      <c r="AJ355" s="15" cm="1">
        <f t="array" ref="AJ355">INDEX($K:$P,ROW(),MATCH(AJ$3,$K$2:$P$2,0))/12</f>
        <v>8583.3333333333339</v>
      </c>
      <c r="AK355" s="15" cm="1">
        <f t="array" ref="AK355">INDEX($K:$P,ROW(),MATCH(AK$3,$K$2:$P$2,0))/12</f>
        <v>8583.3333333333339</v>
      </c>
      <c r="AL355" s="15" cm="1">
        <f t="array" ref="AL355">INDEX($K:$P,ROW(),MATCH(AL$3,$K$2:$P$2,0))/12</f>
        <v>8583.3333333333339</v>
      </c>
      <c r="AM355" s="15" cm="1">
        <f t="array" ref="AM355">INDEX($K:$P,ROW(),MATCH(AM$3,$K$2:$P$2,0))/12</f>
        <v>8583.3333333333339</v>
      </c>
      <c r="AN355" s="15" cm="1">
        <f t="array" ref="AN355">INDEX($K:$P,ROW(),MATCH(AN$3,$K$2:$P$2,0))/12</f>
        <v>8583.3333333333339</v>
      </c>
      <c r="AO355" s="15" cm="1">
        <f t="array" ref="AO355">INDEX($K:$P,ROW(),MATCH(AO$3,$K$2:$P$2,0))/12</f>
        <v>8583.3333333333339</v>
      </c>
      <c r="AP355" s="15" cm="1">
        <f t="array" ref="AP355">INDEX($K:$P,ROW(),MATCH(AP$3,$K$2:$P$2,0))/12</f>
        <v>8583.3333333333339</v>
      </c>
      <c r="AQ355" s="15" cm="1">
        <f t="array" ref="AQ355">INDEX($K:$P,ROW(),MATCH(AQ$3,$K$2:$P$2,0))/12</f>
        <v>8840.8333333333339</v>
      </c>
      <c r="AR355" s="15" cm="1">
        <f t="array" ref="AR355">INDEX($K:$P,ROW(),MATCH(AR$3,$K$2:$P$2,0))/12</f>
        <v>8840.8333333333339</v>
      </c>
      <c r="AS355" s="15" cm="1">
        <f t="array" ref="AS355">INDEX($K:$P,ROW(),MATCH(AS$3,$K$2:$P$2,0))/12</f>
        <v>8840.8333333333339</v>
      </c>
      <c r="AT355" s="15" cm="1">
        <f t="array" ref="AT355">INDEX($K:$P,ROW(),MATCH(AT$3,$K$2:$P$2,0))/12</f>
        <v>8840.8333333333339</v>
      </c>
      <c r="AU355" s="15" cm="1">
        <f t="array" ref="AU355">INDEX($K:$P,ROW(),MATCH(AU$3,$K$2:$P$2,0))/12</f>
        <v>8840.8333333333339</v>
      </c>
      <c r="AV355" s="15" cm="1">
        <f t="array" ref="AV355">INDEX($K:$P,ROW(),MATCH(AV$3,$K$2:$P$2,0))/12</f>
        <v>8840.8333333333339</v>
      </c>
      <c r="AW355" s="15" cm="1">
        <f t="array" ref="AW355">INDEX($K:$P,ROW(),MATCH(AW$3,$K$2:$P$2,0))/12</f>
        <v>8840.8333333333339</v>
      </c>
      <c r="AX355" s="15" cm="1">
        <f t="array" ref="AX355">INDEX($K:$P,ROW(),MATCH(AX$3,$K$2:$P$2,0))/12</f>
        <v>8840.8333333333339</v>
      </c>
      <c r="AY355" s="15" cm="1">
        <f t="array" ref="AY355">INDEX($K:$P,ROW(),MATCH(AY$3,$K$2:$P$2,0))/12</f>
        <v>8840.8333333333339</v>
      </c>
      <c r="AZ355" s="15" cm="1">
        <f t="array" ref="AZ355">INDEX($K:$P,ROW(),MATCH(AZ$3,$K$2:$P$2,0))/12</f>
        <v>8840.8333333333339</v>
      </c>
      <c r="BA355" s="15" cm="1">
        <f t="array" ref="BA355">INDEX($K:$P,ROW(),MATCH(BA$3,$K$2:$P$2,0))/12</f>
        <v>8840.8333333333339</v>
      </c>
      <c r="BB355" s="15" cm="1">
        <f t="array" ref="BB355">INDEX($K:$P,ROW(),MATCH(BB$3,$K$2:$P$2,0))/12</f>
        <v>8840.8333333333339</v>
      </c>
      <c r="BC355" s="15" cm="1">
        <f t="array" ref="BC355">INDEX($K:$P,ROW(),MATCH(BC$3,$K$2:$P$2,0))/12</f>
        <v>9106.0583333333325</v>
      </c>
      <c r="BD355" s="15" cm="1">
        <f t="array" ref="BD355">INDEX($K:$P,ROW(),MATCH(BD$3,$K$2:$P$2,0))/12</f>
        <v>9106.0583333333325</v>
      </c>
      <c r="BE355" s="15" cm="1">
        <f t="array" ref="BE355">INDEX($K:$P,ROW(),MATCH(BE$3,$K$2:$P$2,0))/12</f>
        <v>9106.0583333333325</v>
      </c>
      <c r="BF355" s="15" cm="1">
        <f t="array" ref="BF355">INDEX($K:$P,ROW(),MATCH(BF$3,$K$2:$P$2,0))/12</f>
        <v>9106.0583333333325</v>
      </c>
      <c r="BG355" s="15" cm="1">
        <f t="array" ref="BG355">INDEX($K:$P,ROW(),MATCH(BG$3,$K$2:$P$2,0))/12</f>
        <v>9106.0583333333325</v>
      </c>
      <c r="BH355" s="15" cm="1">
        <f t="array" ref="BH355">INDEX($K:$P,ROW(),MATCH(BH$3,$K$2:$P$2,0))/12</f>
        <v>9106.0583333333325</v>
      </c>
      <c r="BI355" s="15" cm="1">
        <f t="array" ref="BI355">INDEX($K:$P,ROW(),MATCH(BI$3,$K$2:$P$2,0))/12</f>
        <v>9106.0583333333325</v>
      </c>
      <c r="BJ355" s="15" cm="1">
        <f t="array" ref="BJ355">INDEX($K:$P,ROW(),MATCH(BJ$3,$K$2:$P$2,0))/12</f>
        <v>9106.0583333333325</v>
      </c>
      <c r="BK355" s="15" cm="1">
        <f t="array" ref="BK355">INDEX($K:$P,ROW(),MATCH(BK$3,$K$2:$P$2,0))/12</f>
        <v>9106.0583333333325</v>
      </c>
      <c r="BL355" s="15" cm="1">
        <f t="array" ref="BL355">INDEX($K:$P,ROW(),MATCH(BL$3,$K$2:$P$2,0))/12</f>
        <v>9106.0583333333325</v>
      </c>
      <c r="BM355" s="15" cm="1">
        <f t="array" ref="BM355">INDEX($K:$P,ROW(),MATCH(BM$3,$K$2:$P$2,0))/12</f>
        <v>9106.0583333333325</v>
      </c>
      <c r="BN355" s="15" cm="1">
        <f t="array" ref="BN355">INDEX($K:$P,ROW(),MATCH(BN$3,$K$2:$P$2,0))/12</f>
        <v>9106.0583333333325</v>
      </c>
      <c r="BO355" s="15" cm="1">
        <f t="array" ref="BO355">INDEX($K:$P,ROW(),MATCH(BO$3,$K$2:$P$2,0))/12</f>
        <v>9379.2400833333322</v>
      </c>
      <c r="BP355" s="15" cm="1">
        <f t="array" ref="BP355">INDEX($K:$P,ROW(),MATCH(BP$3,$K$2:$P$2,0))/12</f>
        <v>9379.2400833333322</v>
      </c>
      <c r="BQ355" s="15" cm="1">
        <f t="array" ref="BQ355">INDEX($K:$P,ROW(),MATCH(BQ$3,$K$2:$P$2,0))/12</f>
        <v>9379.2400833333322</v>
      </c>
      <c r="BR355" s="15" cm="1">
        <f t="array" ref="BR355">INDEX($K:$P,ROW(),MATCH(BR$3,$K$2:$P$2,0))/12</f>
        <v>9379.2400833333322</v>
      </c>
      <c r="BS355" s="15" cm="1">
        <f t="array" ref="BS355">INDEX($K:$P,ROW(),MATCH(BS$3,$K$2:$P$2,0))/12</f>
        <v>9379.2400833333322</v>
      </c>
      <c r="BT355" s="15" cm="1">
        <f t="array" ref="BT355">INDEX($K:$P,ROW(),MATCH(BT$3,$K$2:$P$2,0))/12</f>
        <v>9379.2400833333322</v>
      </c>
      <c r="BU355" s="15" cm="1">
        <f t="array" ref="BU355">INDEX($K:$P,ROW(),MATCH(BU$3,$K$2:$P$2,0))/12</f>
        <v>9379.2400833333322</v>
      </c>
      <c r="BV355" s="15" cm="1">
        <f t="array" ref="BV355">INDEX($K:$P,ROW(),MATCH(BV$3,$K$2:$P$2,0))/12</f>
        <v>9379.2400833333322</v>
      </c>
      <c r="BW355" s="15" cm="1">
        <f t="array" ref="BW355">INDEX($K:$P,ROW(),MATCH(BW$3,$K$2:$P$2,0))/12</f>
        <v>9379.2400833333322</v>
      </c>
      <c r="BX355" s="15" cm="1">
        <f t="array" ref="BX355">INDEX($K:$P,ROW(),MATCH(BX$3,$K$2:$P$2,0))/12</f>
        <v>9379.2400833333322</v>
      </c>
      <c r="BY355" s="15" cm="1">
        <f t="array" ref="BY355">INDEX($K:$P,ROW(),MATCH(BY$3,$K$2:$P$2,0))/12</f>
        <v>9379.2400833333322</v>
      </c>
      <c r="BZ355" s="15" cm="1">
        <f t="array" ref="BZ355">INDEX($K:$P,ROW(),MATCH(BZ$3,$K$2:$P$2,0))/12</f>
        <v>9379.2400833333322</v>
      </c>
      <c r="CA355" s="15" cm="1">
        <f t="array" ref="CA355">INDEX($K:$P,ROW(),MATCH(CA$3,$K$2:$P$2,0))/12</f>
        <v>9660.6172858333321</v>
      </c>
      <c r="CB355" s="15" cm="1">
        <f t="array" ref="CB355">INDEX($K:$P,ROW(),MATCH(CB$3,$K$2:$P$2,0))/12</f>
        <v>9660.6172858333321</v>
      </c>
      <c r="CC355" s="15" cm="1">
        <f t="array" ref="CC355">INDEX($K:$P,ROW(),MATCH(CC$3,$K$2:$P$2,0))/12</f>
        <v>9660.6172858333321</v>
      </c>
      <c r="CD355" s="15" cm="1">
        <f t="array" ref="CD355">INDEX($K:$P,ROW(),MATCH(CD$3,$K$2:$P$2,0))/12</f>
        <v>9660.6172858333321</v>
      </c>
      <c r="CE355" s="15" cm="1">
        <f t="array" ref="CE355">INDEX($K:$P,ROW(),MATCH(CE$3,$K$2:$P$2,0))/12</f>
        <v>9660.6172858333321</v>
      </c>
      <c r="CF355" s="15" cm="1">
        <f t="array" ref="CF355">INDEX($K:$P,ROW(),MATCH(CF$3,$K$2:$P$2,0))/12</f>
        <v>9660.6172858333321</v>
      </c>
      <c r="CG355" s="15" cm="1">
        <f t="array" ref="CG355">INDEX($K:$P,ROW(),MATCH(CG$3,$K$2:$P$2,0))/12</f>
        <v>9660.6172858333321</v>
      </c>
      <c r="CH355" s="15" cm="1">
        <f t="array" ref="CH355">INDEX($K:$P,ROW(),MATCH(CH$3,$K$2:$P$2,0))/12</f>
        <v>9660.6172858333321</v>
      </c>
      <c r="CI355" s="15" cm="1">
        <f t="array" ref="CI355">INDEX($K:$P,ROW(),MATCH(CI$3,$K$2:$P$2,0))/12</f>
        <v>9660.6172858333321</v>
      </c>
      <c r="CJ355" s="15" cm="1">
        <f t="array" ref="CJ355">INDEX($K:$P,ROW(),MATCH(CJ$3,$K$2:$P$2,0))/12</f>
        <v>9660.6172858333321</v>
      </c>
      <c r="CK355" s="15" cm="1">
        <f t="array" ref="CK355">INDEX($K:$P,ROW(),MATCH(CK$3,$K$2:$P$2,0))/12</f>
        <v>9660.6172858333321</v>
      </c>
      <c r="CL355" s="15" cm="1">
        <f t="array" ref="CL355">INDEX($K:$P,ROW(),MATCH(CL$3,$K$2:$P$2,0))/12</f>
        <v>9660.6172858333321</v>
      </c>
    </row>
    <row r="356" spans="2:90" x14ac:dyDescent="0.4">
      <c r="B356" s="93" t="s">
        <v>763</v>
      </c>
      <c r="C356" s="12"/>
      <c r="D356" s="12" t="s">
        <v>762</v>
      </c>
      <c r="E356" s="12" t="s">
        <v>906</v>
      </c>
      <c r="F356" s="12"/>
      <c r="G356" s="12" t="str">
        <f>E356</f>
        <v/>
      </c>
      <c r="H356" s="12"/>
      <c r="I356" s="60"/>
      <c r="J356" s="60"/>
      <c r="K356" s="17"/>
      <c r="L356" s="16">
        <v>0.03</v>
      </c>
      <c r="M356" s="16">
        <v>0.03</v>
      </c>
      <c r="N356" s="16">
        <v>0.03</v>
      </c>
      <c r="O356" s="16">
        <v>0.03</v>
      </c>
      <c r="P356" s="16">
        <v>0.03</v>
      </c>
      <c r="R356" s="15"/>
      <c r="S356" s="15"/>
      <c r="T356" s="15"/>
      <c r="U356" s="15"/>
      <c r="V356" s="15"/>
      <c r="W356" s="15"/>
      <c r="X356" s="15"/>
      <c r="Y356" s="15"/>
      <c r="Z356" s="15"/>
      <c r="AA356" s="15"/>
      <c r="AB356" s="15"/>
      <c r="AC356" s="15"/>
      <c r="AD356" s="15"/>
      <c r="AE356" s="15"/>
      <c r="AF356" s="15"/>
      <c r="AG356" s="15"/>
      <c r="AH356" s="15"/>
      <c r="AI356" s="15"/>
      <c r="AJ356" s="15"/>
      <c r="AK356" s="15"/>
      <c r="AL356" s="15"/>
      <c r="AM356" s="15"/>
      <c r="AN356" s="15"/>
      <c r="AO356" s="15"/>
      <c r="AP356" s="15"/>
      <c r="AQ356" s="15"/>
      <c r="AR356" s="15"/>
      <c r="AS356" s="15"/>
      <c r="AT356" s="15"/>
      <c r="AU356" s="15"/>
      <c r="AV356" s="15"/>
      <c r="AW356" s="15"/>
      <c r="AX356" s="15"/>
      <c r="AY356" s="15"/>
      <c r="AZ356" s="15"/>
      <c r="BA356" s="15"/>
      <c r="BB356" s="15"/>
      <c r="BC356" s="15"/>
      <c r="BD356" s="15"/>
      <c r="BE356" s="15"/>
      <c r="BF356" s="15"/>
      <c r="BG356" s="15"/>
      <c r="BH356" s="15"/>
      <c r="BI356" s="15"/>
      <c r="BJ356" s="15"/>
      <c r="BK356" s="15"/>
      <c r="BL356" s="15"/>
      <c r="BM356" s="15"/>
      <c r="BN356" s="15"/>
      <c r="BO356" s="15"/>
      <c r="BP356" s="15"/>
      <c r="BQ356" s="15"/>
      <c r="BR356" s="15"/>
      <c r="BS356" s="15"/>
      <c r="BT356" s="15"/>
      <c r="BU356" s="15"/>
      <c r="BV356" s="15"/>
      <c r="BW356" s="15"/>
      <c r="BX356" s="15"/>
      <c r="BY356" s="15"/>
      <c r="BZ356" s="15"/>
      <c r="CA356" s="15"/>
      <c r="CB356" s="15"/>
      <c r="CC356" s="15"/>
      <c r="CD356" s="15"/>
      <c r="CE356" s="15"/>
      <c r="CF356" s="15"/>
      <c r="CG356" s="15"/>
      <c r="CH356" s="15"/>
      <c r="CI356" s="15"/>
      <c r="CJ356" s="15"/>
      <c r="CK356" s="15"/>
      <c r="CL356" s="15"/>
    </row>
    <row r="357" spans="2:90" x14ac:dyDescent="0.4">
      <c r="B357" s="184" t="str">
        <f>IFERROR(SUBSTITUTE(TRIM(LEFT(B354,SEARCH("-",B354)-1)),":",""),SUBSTITUTE(B354,":",""))</f>
        <v>Volume driven</v>
      </c>
      <c r="C357" s="31"/>
      <c r="D357" s="31" t="s">
        <v>762</v>
      </c>
      <c r="E357" s="31" t="s">
        <v>906</v>
      </c>
      <c r="F357" s="31"/>
      <c r="G357" s="31" t="s">
        <v>330</v>
      </c>
      <c r="H357" s="31"/>
      <c r="I357" s="73"/>
      <c r="J357" s="73"/>
      <c r="K357" s="39"/>
      <c r="L357" s="39"/>
      <c r="M357" s="39"/>
      <c r="N357" s="39"/>
      <c r="O357" s="39"/>
      <c r="P357" s="39"/>
      <c r="R357" s="38"/>
      <c r="S357" s="38"/>
      <c r="T357" s="38"/>
      <c r="U357" s="38"/>
      <c r="V357" s="38"/>
      <c r="W357" s="38"/>
      <c r="X357" s="38"/>
      <c r="Y357" s="38"/>
      <c r="Z357" s="38"/>
      <c r="AA357" s="38"/>
      <c r="AB357" s="38"/>
      <c r="AC357" s="38"/>
      <c r="AD357" s="38"/>
      <c r="AE357" s="38"/>
      <c r="AF357" s="38"/>
      <c r="AG357" s="38"/>
      <c r="AH357" s="38"/>
      <c r="AI357" s="38"/>
      <c r="AJ357" s="38"/>
      <c r="AK357" s="38"/>
      <c r="AL357" s="38"/>
      <c r="AM357" s="38"/>
      <c r="AN357" s="38"/>
      <c r="AO357" s="38"/>
      <c r="AP357" s="38"/>
      <c r="AQ357" s="38"/>
      <c r="AR357" s="38"/>
      <c r="AS357" s="38"/>
      <c r="AT357" s="38"/>
      <c r="AU357" s="38"/>
      <c r="AV357" s="38"/>
      <c r="AW357" s="38"/>
      <c r="AX357" s="38"/>
      <c r="AY357" s="38"/>
      <c r="AZ357" s="38"/>
      <c r="BA357" s="38"/>
      <c r="BB357" s="38"/>
      <c r="BC357" s="38"/>
      <c r="BD357" s="38"/>
      <c r="BE357" s="38"/>
      <c r="BF357" s="38"/>
      <c r="BG357" s="38"/>
      <c r="BH357" s="38"/>
      <c r="BI357" s="38"/>
      <c r="BJ357" s="38"/>
      <c r="BK357" s="38"/>
      <c r="BL357" s="38"/>
      <c r="BM357" s="38"/>
      <c r="BN357" s="38"/>
      <c r="BO357" s="38"/>
      <c r="BP357" s="38"/>
      <c r="BQ357" s="38"/>
      <c r="BR357" s="38"/>
      <c r="BS357" s="38"/>
      <c r="BT357" s="38"/>
      <c r="BU357" s="38"/>
      <c r="BV357" s="38"/>
      <c r="BW357" s="38"/>
      <c r="BX357" s="38"/>
      <c r="BY357" s="38"/>
      <c r="BZ357" s="38"/>
      <c r="CA357" s="38"/>
      <c r="CB357" s="38"/>
      <c r="CC357" s="38"/>
      <c r="CD357" s="38"/>
      <c r="CE357" s="38"/>
      <c r="CF357" s="38"/>
      <c r="CG357" s="38"/>
      <c r="CH357" s="38"/>
      <c r="CI357" s="38"/>
      <c r="CJ357" s="38"/>
      <c r="CK357" s="38"/>
      <c r="CL357" s="38"/>
    </row>
    <row r="358" spans="2:90" x14ac:dyDescent="0.4">
      <c r="B358" s="231" t="str">
        <f>IFERROR(SUBSTITUTE(TRIM(MID(B354, SEARCH("-", B354) + 1, LEN(B354))),":",""),"no unit")</f>
        <v>primary unit</v>
      </c>
      <c r="C358" s="31"/>
      <c r="D358" s="31" t="s">
        <v>762</v>
      </c>
      <c r="E358" s="31" t="s">
        <v>906</v>
      </c>
      <c r="F358" s="31"/>
      <c r="G358" s="31" t="s">
        <v>330</v>
      </c>
      <c r="H358" s="31"/>
      <c r="I358" s="73"/>
      <c r="J358" s="73"/>
      <c r="K358" s="39"/>
      <c r="L358" s="39"/>
      <c r="M358" s="39"/>
      <c r="N358" s="39"/>
      <c r="O358" s="39"/>
      <c r="P358" s="39"/>
      <c r="R358" s="38"/>
      <c r="S358" s="38"/>
      <c r="T358" s="38"/>
      <c r="U358" s="38"/>
      <c r="V358" s="38"/>
      <c r="W358" s="38"/>
      <c r="X358" s="38"/>
      <c r="Y358" s="38"/>
      <c r="Z358" s="38"/>
      <c r="AA358" s="38"/>
      <c r="AB358" s="38"/>
      <c r="AC358" s="38"/>
      <c r="AD358" s="38"/>
      <c r="AE358" s="38"/>
      <c r="AF358" s="38"/>
      <c r="AG358" s="38"/>
      <c r="AH358" s="38"/>
      <c r="AI358" s="38"/>
      <c r="AJ358" s="38"/>
      <c r="AK358" s="38"/>
      <c r="AL358" s="38"/>
      <c r="AM358" s="38"/>
      <c r="AN358" s="38"/>
      <c r="AO358" s="38"/>
      <c r="AP358" s="38"/>
      <c r="AQ358" s="38"/>
      <c r="AR358" s="38"/>
      <c r="AS358" s="38"/>
      <c r="AT358" s="38"/>
      <c r="AU358" s="38"/>
      <c r="AV358" s="38"/>
      <c r="AW358" s="38"/>
      <c r="AX358" s="38"/>
      <c r="AY358" s="38"/>
      <c r="AZ358" s="38"/>
      <c r="BA358" s="38"/>
      <c r="BB358" s="38"/>
      <c r="BC358" s="38"/>
      <c r="BD358" s="38"/>
      <c r="BE358" s="38"/>
      <c r="BF358" s="38"/>
      <c r="BG358" s="38"/>
      <c r="BH358" s="38"/>
      <c r="BI358" s="38"/>
      <c r="BJ358" s="38"/>
      <c r="BK358" s="38"/>
      <c r="BL358" s="38"/>
      <c r="BM358" s="38"/>
      <c r="BN358" s="38"/>
      <c r="BO358" s="38"/>
      <c r="BP358" s="38"/>
      <c r="BQ358" s="38"/>
      <c r="BR358" s="38"/>
      <c r="BS358" s="38"/>
      <c r="BT358" s="38"/>
      <c r="BU358" s="38"/>
      <c r="BV358" s="38"/>
      <c r="BW358" s="38"/>
      <c r="BX358" s="38"/>
      <c r="BY358" s="38"/>
      <c r="BZ358" s="38"/>
      <c r="CA358" s="38"/>
      <c r="CB358" s="38"/>
      <c r="CC358" s="38"/>
      <c r="CD358" s="38"/>
      <c r="CE358" s="38"/>
      <c r="CF358" s="38"/>
      <c r="CG358" s="38"/>
      <c r="CH358" s="38"/>
      <c r="CI358" s="38"/>
      <c r="CJ358" s="38"/>
      <c r="CK358" s="38"/>
      <c r="CL358" s="38"/>
    </row>
    <row r="359" spans="2:90" x14ac:dyDescent="0.4">
      <c r="B359" s="130" t="s">
        <v>459</v>
      </c>
      <c r="C359" s="31"/>
      <c r="D359" s="31" t="s">
        <v>762</v>
      </c>
      <c r="E359" s="31" t="s">
        <v>906</v>
      </c>
      <c r="F359" s="31"/>
      <c r="G359" s="31" t="s">
        <v>330</v>
      </c>
      <c r="H359" s="31"/>
      <c r="I359" s="73"/>
      <c r="J359" s="73"/>
      <c r="K359" s="39"/>
      <c r="L359" s="39"/>
      <c r="M359" s="39"/>
      <c r="N359" s="39"/>
      <c r="O359" s="39"/>
      <c r="P359" s="39"/>
      <c r="R359" s="38"/>
    </row>
    <row r="360" spans="2:90" x14ac:dyDescent="0.4">
      <c r="B360" s="130" t="s">
        <v>460</v>
      </c>
      <c r="C360" s="31"/>
      <c r="D360" s="31" t="s">
        <v>762</v>
      </c>
      <c r="E360" s="31" t="s">
        <v>906</v>
      </c>
      <c r="F360" s="31"/>
      <c r="G360" s="31" t="s">
        <v>330</v>
      </c>
      <c r="H360" s="31"/>
      <c r="I360" s="73"/>
      <c r="J360" s="73"/>
      <c r="K360" s="39"/>
      <c r="L360" s="39"/>
      <c r="M360" s="39"/>
      <c r="N360" s="39"/>
      <c r="O360" s="39"/>
      <c r="P360" s="39"/>
      <c r="R360" s="38"/>
      <c r="S360" s="196" t="str">
        <f t="shared" ref="S360" si="260">ADDRESS(ROW(S355),COLUMN(S355))</f>
        <v>$S$355</v>
      </c>
      <c r="T360" s="196" t="str">
        <f t="shared" ref="T360:AX360" si="261">ADDRESS(ROW(T355),COLUMN(T355))</f>
        <v>$T$355</v>
      </c>
      <c r="U360" s="196" t="str">
        <f t="shared" si="261"/>
        <v>$U$355</v>
      </c>
      <c r="V360" s="196" t="str">
        <f t="shared" si="261"/>
        <v>$V$355</v>
      </c>
      <c r="W360" s="196" t="str">
        <f t="shared" si="261"/>
        <v>$W$355</v>
      </c>
      <c r="X360" s="196" t="str">
        <f t="shared" si="261"/>
        <v>$X$355</v>
      </c>
      <c r="Y360" s="196" t="str">
        <f t="shared" si="261"/>
        <v>$Y$355</v>
      </c>
      <c r="Z360" s="196" t="str">
        <f t="shared" si="261"/>
        <v>$Z$355</v>
      </c>
      <c r="AA360" s="196" t="str">
        <f t="shared" si="261"/>
        <v>$AA$355</v>
      </c>
      <c r="AB360" s="196" t="str">
        <f t="shared" si="261"/>
        <v>$AB$355</v>
      </c>
      <c r="AC360" s="196" t="str">
        <f t="shared" si="261"/>
        <v>$AC$355</v>
      </c>
      <c r="AD360" s="196" t="str">
        <f t="shared" si="261"/>
        <v>$AD$355</v>
      </c>
      <c r="AE360" s="196" t="str">
        <f t="shared" si="261"/>
        <v>$AE$355</v>
      </c>
      <c r="AF360" s="196" t="str">
        <f t="shared" si="261"/>
        <v>$AF$355</v>
      </c>
      <c r="AG360" s="196" t="str">
        <f t="shared" si="261"/>
        <v>$AG$355</v>
      </c>
      <c r="AH360" s="196" t="str">
        <f t="shared" si="261"/>
        <v>$AH$355</v>
      </c>
      <c r="AI360" s="196" t="str">
        <f t="shared" si="261"/>
        <v>$AI$355</v>
      </c>
      <c r="AJ360" s="196" t="str">
        <f t="shared" si="261"/>
        <v>$AJ$355</v>
      </c>
      <c r="AK360" s="196" t="str">
        <f t="shared" si="261"/>
        <v>$AK$355</v>
      </c>
      <c r="AL360" s="196" t="str">
        <f t="shared" si="261"/>
        <v>$AL$355</v>
      </c>
      <c r="AM360" s="196" t="str">
        <f t="shared" si="261"/>
        <v>$AM$355</v>
      </c>
      <c r="AN360" s="196" t="str">
        <f t="shared" si="261"/>
        <v>$AN$355</v>
      </c>
      <c r="AO360" s="196" t="str">
        <f t="shared" si="261"/>
        <v>$AO$355</v>
      </c>
      <c r="AP360" s="196" t="str">
        <f t="shared" si="261"/>
        <v>$AP$355</v>
      </c>
      <c r="AQ360" s="196" t="str">
        <f t="shared" si="261"/>
        <v>$AQ$355</v>
      </c>
      <c r="AR360" s="196" t="str">
        <f t="shared" si="261"/>
        <v>$AR$355</v>
      </c>
      <c r="AS360" s="196" t="str">
        <f t="shared" si="261"/>
        <v>$AS$355</v>
      </c>
      <c r="AT360" s="196" t="str">
        <f t="shared" si="261"/>
        <v>$AT$355</v>
      </c>
      <c r="AU360" s="196" t="str">
        <f t="shared" si="261"/>
        <v>$AU$355</v>
      </c>
      <c r="AV360" s="196" t="str">
        <f t="shared" si="261"/>
        <v>$AV$355</v>
      </c>
      <c r="AW360" s="196" t="str">
        <f t="shared" si="261"/>
        <v>$AW$355</v>
      </c>
      <c r="AX360" s="196" t="str">
        <f t="shared" si="261"/>
        <v>$AX$355</v>
      </c>
      <c r="AY360" s="196" t="str">
        <f t="shared" ref="AY360:CD360" si="262">ADDRESS(ROW(AY355),COLUMN(AY355))</f>
        <v>$AY$355</v>
      </c>
      <c r="AZ360" s="196" t="str">
        <f t="shared" si="262"/>
        <v>$AZ$355</v>
      </c>
      <c r="BA360" s="196" t="str">
        <f t="shared" si="262"/>
        <v>$BA$355</v>
      </c>
      <c r="BB360" s="196" t="str">
        <f t="shared" si="262"/>
        <v>$BB$355</v>
      </c>
      <c r="BC360" s="196" t="str">
        <f t="shared" si="262"/>
        <v>$BC$355</v>
      </c>
      <c r="BD360" s="196" t="str">
        <f t="shared" si="262"/>
        <v>$BD$355</v>
      </c>
      <c r="BE360" s="196" t="str">
        <f t="shared" si="262"/>
        <v>$BE$355</v>
      </c>
      <c r="BF360" s="196" t="str">
        <f t="shared" si="262"/>
        <v>$BF$355</v>
      </c>
      <c r="BG360" s="196" t="str">
        <f t="shared" si="262"/>
        <v>$BG$355</v>
      </c>
      <c r="BH360" s="196" t="str">
        <f t="shared" si="262"/>
        <v>$BH$355</v>
      </c>
      <c r="BI360" s="196" t="str">
        <f t="shared" si="262"/>
        <v>$BI$355</v>
      </c>
      <c r="BJ360" s="196" t="str">
        <f t="shared" si="262"/>
        <v>$BJ$355</v>
      </c>
      <c r="BK360" s="196" t="str">
        <f t="shared" si="262"/>
        <v>$BK$355</v>
      </c>
      <c r="BL360" s="196" t="str">
        <f t="shared" si="262"/>
        <v>$BL$355</v>
      </c>
      <c r="BM360" s="196" t="str">
        <f t="shared" si="262"/>
        <v>$BM$355</v>
      </c>
      <c r="BN360" s="196" t="str">
        <f t="shared" si="262"/>
        <v>$BN$355</v>
      </c>
      <c r="BO360" s="196" t="str">
        <f t="shared" si="262"/>
        <v>$BO$355</v>
      </c>
      <c r="BP360" s="196" t="str">
        <f t="shared" si="262"/>
        <v>$BP$355</v>
      </c>
      <c r="BQ360" s="196" t="str">
        <f t="shared" si="262"/>
        <v>$BQ$355</v>
      </c>
      <c r="BR360" s="196" t="str">
        <f t="shared" si="262"/>
        <v>$BR$355</v>
      </c>
      <c r="BS360" s="196" t="str">
        <f t="shared" si="262"/>
        <v>$BS$355</v>
      </c>
      <c r="BT360" s="196" t="str">
        <f t="shared" si="262"/>
        <v>$BT$355</v>
      </c>
      <c r="BU360" s="196" t="str">
        <f t="shared" si="262"/>
        <v>$BU$355</v>
      </c>
      <c r="BV360" s="196" t="str">
        <f t="shared" si="262"/>
        <v>$BV$355</v>
      </c>
      <c r="BW360" s="196" t="str">
        <f t="shared" si="262"/>
        <v>$BW$355</v>
      </c>
      <c r="BX360" s="196" t="str">
        <f t="shared" si="262"/>
        <v>$BX$355</v>
      </c>
      <c r="BY360" s="196" t="str">
        <f t="shared" si="262"/>
        <v>$BY$355</v>
      </c>
      <c r="BZ360" s="196" t="str">
        <f t="shared" si="262"/>
        <v>$BZ$355</v>
      </c>
      <c r="CA360" s="196" t="str">
        <f t="shared" si="262"/>
        <v>$CA$355</v>
      </c>
      <c r="CB360" s="196" t="str">
        <f t="shared" si="262"/>
        <v>$CB$355</v>
      </c>
      <c r="CC360" s="196" t="str">
        <f t="shared" si="262"/>
        <v>$CC$355</v>
      </c>
      <c r="CD360" s="196" t="str">
        <f t="shared" si="262"/>
        <v>$CD$355</v>
      </c>
      <c r="CE360" s="196" t="str">
        <f t="shared" ref="CE360:CK360" si="263">ADDRESS(ROW(CE355),COLUMN(CE355))</f>
        <v>$CE$355</v>
      </c>
      <c r="CF360" s="196" t="str">
        <f t="shared" si="263"/>
        <v>$CF$355</v>
      </c>
      <c r="CG360" s="196" t="str">
        <f t="shared" si="263"/>
        <v>$CG$355</v>
      </c>
      <c r="CH360" s="196" t="str">
        <f t="shared" si="263"/>
        <v>$CH$355</v>
      </c>
      <c r="CI360" s="196" t="str">
        <f t="shared" si="263"/>
        <v>$CI$355</v>
      </c>
      <c r="CJ360" s="196" t="str">
        <f t="shared" si="263"/>
        <v>$CJ$355</v>
      </c>
      <c r="CK360" s="196" t="str">
        <f t="shared" si="263"/>
        <v>$CK$355</v>
      </c>
      <c r="CL360" s="196" t="str">
        <f t="shared" ref="CL360" si="264">ADDRESS(ROW(CL355),COLUMN(CL355))</f>
        <v>$CL$355</v>
      </c>
    </row>
    <row r="361" spans="2:90" x14ac:dyDescent="0.4">
      <c r="B361" s="8" t="s">
        <v>485</v>
      </c>
      <c r="C361" s="31"/>
      <c r="D361" s="31" t="s">
        <v>762</v>
      </c>
      <c r="E361" s="31" t="s">
        <v>906</v>
      </c>
      <c r="F361" s="31"/>
      <c r="G361" s="31" t="s">
        <v>330</v>
      </c>
      <c r="H361" s="31"/>
      <c r="I361" s="73"/>
      <c r="J361" s="73"/>
      <c r="K361" s="39"/>
      <c r="L361" s="39"/>
      <c r="M361" s="39"/>
      <c r="N361" s="39"/>
      <c r="O361" s="39"/>
      <c r="P361" s="39"/>
      <c r="R361" s="38"/>
      <c r="S361" s="196"/>
      <c r="T361" s="196"/>
      <c r="U361" s="196"/>
      <c r="V361" s="196"/>
      <c r="W361" s="196"/>
      <c r="X361" s="196"/>
      <c r="Y361" s="196"/>
      <c r="Z361" s="196"/>
      <c r="AA361" s="196"/>
      <c r="AB361" s="196"/>
      <c r="AC361" s="196"/>
      <c r="AD361" s="196"/>
      <c r="AE361" s="196"/>
      <c r="AF361" s="196"/>
      <c r="AG361" s="196"/>
      <c r="AH361" s="196"/>
      <c r="AI361" s="196"/>
      <c r="AJ361" s="196"/>
      <c r="AK361" s="196"/>
      <c r="AL361" s="196"/>
      <c r="AM361" s="196"/>
      <c r="AN361" s="196"/>
      <c r="AO361" s="196"/>
      <c r="AP361" s="196"/>
      <c r="AQ361" s="196"/>
      <c r="AR361" s="196"/>
      <c r="AS361" s="196"/>
      <c r="AT361" s="196"/>
      <c r="AU361" s="196"/>
      <c r="AV361" s="196"/>
      <c r="AW361" s="196"/>
      <c r="AX361" s="196"/>
      <c r="AY361" s="196"/>
      <c r="AZ361" s="196"/>
      <c r="BA361" s="196"/>
      <c r="BB361" s="196"/>
      <c r="BC361" s="196"/>
      <c r="BD361" s="196"/>
      <c r="BE361" s="196"/>
      <c r="BF361" s="196"/>
      <c r="BG361" s="196"/>
      <c r="BH361" s="196"/>
      <c r="BI361" s="196"/>
      <c r="BJ361" s="196"/>
      <c r="BK361" s="196"/>
      <c r="BL361" s="196"/>
      <c r="BM361" s="196"/>
      <c r="BN361" s="196"/>
      <c r="BO361" s="196"/>
      <c r="BP361" s="196"/>
      <c r="BQ361" s="196"/>
      <c r="BR361" s="196"/>
      <c r="BS361" s="196"/>
      <c r="BT361" s="196"/>
      <c r="BU361" s="196"/>
      <c r="BV361" s="196"/>
      <c r="BW361" s="196"/>
      <c r="BX361" s="196"/>
      <c r="BY361" s="196"/>
      <c r="BZ361" s="196"/>
      <c r="CA361" s="196"/>
      <c r="CB361" s="196"/>
      <c r="CC361" s="196"/>
      <c r="CD361" s="196"/>
      <c r="CE361" s="196"/>
      <c r="CF361" s="196"/>
      <c r="CG361" s="196"/>
      <c r="CH361" s="196"/>
      <c r="CI361" s="196"/>
      <c r="CJ361" s="196"/>
      <c r="CK361" s="196"/>
      <c r="CL361" s="196"/>
    </row>
    <row r="362" spans="2:90" x14ac:dyDescent="0.4">
      <c r="B362" s="8" t="s">
        <v>491</v>
      </c>
      <c r="C362" s="31"/>
      <c r="D362" s="31" t="s">
        <v>762</v>
      </c>
      <c r="E362" s="31" t="s">
        <v>906</v>
      </c>
      <c r="F362" s="31"/>
      <c r="G362" s="31" t="s">
        <v>330</v>
      </c>
      <c r="H362" s="31"/>
      <c r="I362" s="73"/>
      <c r="J362" s="73"/>
      <c r="K362" s="39"/>
      <c r="L362" s="39"/>
      <c r="M362" s="39"/>
      <c r="N362" s="39"/>
      <c r="O362" s="39"/>
      <c r="P362" s="39"/>
      <c r="R362" s="38"/>
      <c r="S362" s="196"/>
      <c r="T362" s="196"/>
      <c r="U362" s="196"/>
      <c r="V362" s="196"/>
      <c r="W362" s="196"/>
      <c r="X362" s="196"/>
      <c r="Y362" s="196"/>
      <c r="Z362" s="196"/>
      <c r="AA362" s="196"/>
      <c r="AB362" s="196"/>
      <c r="AC362" s="196"/>
      <c r="AD362" s="196"/>
      <c r="AE362" s="196"/>
      <c r="AF362" s="196"/>
      <c r="AG362" s="196"/>
      <c r="AH362" s="196"/>
      <c r="AI362" s="196"/>
      <c r="AJ362" s="196"/>
      <c r="AK362" s="196"/>
      <c r="AL362" s="196"/>
      <c r="AM362" s="196"/>
      <c r="AN362" s="196"/>
      <c r="AO362" s="196"/>
      <c r="AP362" s="196"/>
      <c r="AQ362" s="196"/>
      <c r="AR362" s="196"/>
      <c r="AS362" s="196"/>
      <c r="AT362" s="196"/>
      <c r="AU362" s="196"/>
      <c r="AV362" s="196"/>
      <c r="AW362" s="196"/>
      <c r="AX362" s="196"/>
      <c r="AY362" s="196"/>
      <c r="AZ362" s="196"/>
      <c r="BA362" s="196"/>
      <c r="BB362" s="196"/>
      <c r="BC362" s="196"/>
      <c r="BD362" s="196"/>
      <c r="BE362" s="196"/>
      <c r="BF362" s="196"/>
      <c r="BG362" s="196"/>
      <c r="BH362" s="196"/>
      <c r="BI362" s="196"/>
      <c r="BJ362" s="196"/>
      <c r="BK362" s="196"/>
      <c r="BL362" s="196"/>
      <c r="BM362" s="196"/>
      <c r="BN362" s="196"/>
      <c r="BO362" s="196"/>
      <c r="BP362" s="196"/>
      <c r="BQ362" s="196"/>
      <c r="BR362" s="196"/>
      <c r="BS362" s="196"/>
      <c r="BT362" s="196"/>
      <c r="BU362" s="196"/>
      <c r="BV362" s="196"/>
      <c r="BW362" s="196"/>
      <c r="BX362" s="196"/>
      <c r="BY362" s="196"/>
      <c r="BZ362" s="196"/>
      <c r="CA362" s="196"/>
      <c r="CB362" s="196"/>
      <c r="CC362" s="196"/>
      <c r="CD362" s="196"/>
      <c r="CE362" s="196"/>
      <c r="CF362" s="196"/>
      <c r="CG362" s="196"/>
      <c r="CH362" s="196"/>
      <c r="CI362" s="196"/>
      <c r="CJ362" s="196"/>
      <c r="CK362" s="196"/>
      <c r="CL362" s="196"/>
    </row>
    <row r="363" spans="2:90" x14ac:dyDescent="0.4">
      <c r="B363" s="8" t="s">
        <v>461</v>
      </c>
      <c r="C363" s="31"/>
      <c r="D363" s="31" t="s">
        <v>762</v>
      </c>
      <c r="E363" s="31" t="s">
        <v>906</v>
      </c>
      <c r="F363" s="31"/>
      <c r="G363" s="31" t="s">
        <v>330</v>
      </c>
      <c r="H363" s="31"/>
      <c r="I363" s="73"/>
      <c r="J363" s="73"/>
      <c r="K363" s="39"/>
      <c r="L363" s="39"/>
      <c r="M363" s="39"/>
      <c r="N363" s="39"/>
      <c r="O363" s="39"/>
      <c r="P363" s="39"/>
      <c r="R363" s="38"/>
      <c r="S363" s="196"/>
      <c r="T363" s="196"/>
      <c r="U363" s="196"/>
      <c r="V363" s="196"/>
      <c r="W363" s="196"/>
      <c r="X363" s="196"/>
      <c r="Y363" s="196"/>
      <c r="Z363" s="196"/>
      <c r="AA363" s="196"/>
      <c r="AB363" s="196"/>
      <c r="AC363" s="196"/>
      <c r="AD363" s="196"/>
      <c r="AE363" s="196"/>
      <c r="AF363" s="196"/>
      <c r="AG363" s="196"/>
      <c r="AH363" s="196"/>
      <c r="AI363" s="196"/>
      <c r="AJ363" s="196"/>
      <c r="AK363" s="196"/>
      <c r="AL363" s="196"/>
      <c r="AM363" s="196"/>
      <c r="AN363" s="196"/>
      <c r="AO363" s="196"/>
      <c r="AP363" s="196"/>
      <c r="AQ363" s="196"/>
      <c r="AR363" s="196"/>
      <c r="AS363" s="196"/>
      <c r="AT363" s="196"/>
      <c r="AU363" s="196"/>
      <c r="AV363" s="196"/>
      <c r="AW363" s="196"/>
      <c r="AX363" s="196"/>
      <c r="AY363" s="196"/>
      <c r="AZ363" s="196"/>
      <c r="BA363" s="196"/>
      <c r="BB363" s="196"/>
      <c r="BC363" s="196"/>
      <c r="BD363" s="196"/>
      <c r="BE363" s="196"/>
      <c r="BF363" s="196"/>
      <c r="BG363" s="196"/>
      <c r="BH363" s="196"/>
      <c r="BI363" s="196"/>
      <c r="BJ363" s="196"/>
      <c r="BK363" s="196"/>
      <c r="BL363" s="196"/>
      <c r="BM363" s="196"/>
      <c r="BN363" s="196"/>
      <c r="BO363" s="196"/>
      <c r="BP363" s="196"/>
      <c r="BQ363" s="196"/>
      <c r="BR363" s="196"/>
      <c r="BS363" s="196"/>
      <c r="BT363" s="196"/>
      <c r="BU363" s="196"/>
      <c r="BV363" s="196"/>
      <c r="BW363" s="196"/>
      <c r="BX363" s="196"/>
      <c r="BY363" s="196"/>
      <c r="BZ363" s="196"/>
      <c r="CA363" s="196"/>
      <c r="CB363" s="196"/>
      <c r="CC363" s="196"/>
      <c r="CD363" s="196"/>
      <c r="CE363" s="196"/>
      <c r="CF363" s="196"/>
      <c r="CG363" s="196"/>
      <c r="CH363" s="196"/>
      <c r="CI363" s="196"/>
      <c r="CJ363" s="196"/>
      <c r="CK363" s="196"/>
      <c r="CL363" s="196"/>
    </row>
    <row r="364" spans="2:90" x14ac:dyDescent="0.4">
      <c r="B364" s="8" t="s">
        <v>462</v>
      </c>
      <c r="C364" s="31"/>
      <c r="D364" s="31" t="s">
        <v>762</v>
      </c>
      <c r="E364" s="31" t="s">
        <v>906</v>
      </c>
      <c r="F364" s="31"/>
      <c r="G364" s="31" t="s">
        <v>330</v>
      </c>
      <c r="H364" s="31"/>
      <c r="I364" s="73"/>
      <c r="J364" s="73"/>
      <c r="K364" s="39"/>
      <c r="L364" s="39"/>
      <c r="M364" s="39"/>
      <c r="N364" s="39"/>
      <c r="O364" s="39"/>
      <c r="P364" s="39"/>
      <c r="R364" s="38"/>
      <c r="S364" s="196"/>
      <c r="T364" s="196"/>
      <c r="U364" s="196"/>
      <c r="V364" s="196"/>
      <c r="W364" s="196"/>
      <c r="X364" s="196"/>
      <c r="Y364" s="196"/>
      <c r="Z364" s="196"/>
      <c r="AA364" s="196"/>
      <c r="AB364" s="196"/>
      <c r="AC364" s="196"/>
      <c r="AD364" s="196"/>
      <c r="AE364" s="196"/>
      <c r="AF364" s="196"/>
      <c r="AG364" s="196"/>
      <c r="AH364" s="196"/>
      <c r="AI364" s="196"/>
      <c r="AJ364" s="196"/>
      <c r="AK364" s="196"/>
      <c r="AL364" s="196"/>
      <c r="AM364" s="196"/>
      <c r="AN364" s="196"/>
      <c r="AO364" s="196"/>
      <c r="AP364" s="196"/>
      <c r="AQ364" s="196"/>
      <c r="AR364" s="196"/>
      <c r="AS364" s="196"/>
      <c r="AT364" s="196"/>
      <c r="AU364" s="196"/>
      <c r="AV364" s="196"/>
      <c r="AW364" s="196"/>
      <c r="AX364" s="196"/>
      <c r="AY364" s="196"/>
      <c r="AZ364" s="196"/>
      <c r="BA364" s="196"/>
      <c r="BB364" s="196"/>
      <c r="BC364" s="196"/>
      <c r="BD364" s="196"/>
      <c r="BE364" s="196"/>
      <c r="BF364" s="196"/>
      <c r="BG364" s="196"/>
      <c r="BH364" s="196"/>
      <c r="BI364" s="196"/>
      <c r="BJ364" s="196"/>
      <c r="BK364" s="196"/>
      <c r="BL364" s="196"/>
      <c r="BM364" s="196"/>
      <c r="BN364" s="196"/>
      <c r="BO364" s="196"/>
      <c r="BP364" s="196"/>
      <c r="BQ364" s="196"/>
      <c r="BR364" s="196"/>
      <c r="BS364" s="196"/>
      <c r="BT364" s="196"/>
      <c r="BU364" s="196"/>
      <c r="BV364" s="196"/>
      <c r="BW364" s="196"/>
      <c r="BX364" s="196"/>
      <c r="BY364" s="196"/>
      <c r="BZ364" s="196"/>
      <c r="CA364" s="196"/>
      <c r="CB364" s="196"/>
      <c r="CC364" s="196"/>
      <c r="CD364" s="196"/>
      <c r="CE364" s="196"/>
      <c r="CF364" s="196"/>
      <c r="CG364" s="196"/>
      <c r="CH364" s="196"/>
      <c r="CI364" s="196"/>
      <c r="CJ364" s="196"/>
      <c r="CK364" s="196"/>
      <c r="CL364" s="196"/>
    </row>
    <row r="365" spans="2:90" x14ac:dyDescent="0.4">
      <c r="B365" s="178" t="s">
        <v>457</v>
      </c>
      <c r="C365" s="179"/>
      <c r="D365" s="179"/>
      <c r="E365" s="179" t="s">
        <v>906</v>
      </c>
      <c r="F365" s="179"/>
      <c r="G365" s="179"/>
      <c r="H365" s="179"/>
      <c r="I365" s="180"/>
      <c r="J365" s="180"/>
      <c r="K365" s="181"/>
      <c r="L365" s="181"/>
      <c r="M365" s="181"/>
      <c r="N365" s="181"/>
      <c r="O365" s="181"/>
      <c r="P365" s="181"/>
      <c r="R365" s="182"/>
      <c r="S365" s="183"/>
      <c r="T365" s="183"/>
      <c r="U365" s="183"/>
      <c r="V365" s="183"/>
      <c r="W365" s="183"/>
      <c r="X365" s="183"/>
      <c r="Y365" s="183"/>
      <c r="Z365" s="183"/>
      <c r="AA365" s="183"/>
      <c r="AB365" s="183"/>
      <c r="AC365" s="183"/>
      <c r="AD365" s="183"/>
      <c r="AE365" s="183"/>
      <c r="AF365" s="183"/>
      <c r="AG365" s="183"/>
      <c r="AH365" s="183"/>
      <c r="AI365" s="183"/>
      <c r="AJ365" s="183"/>
      <c r="AK365" s="183"/>
      <c r="AL365" s="183"/>
      <c r="AM365" s="183"/>
      <c r="AN365" s="183"/>
      <c r="AO365" s="183"/>
      <c r="AP365" s="183"/>
      <c r="AQ365" s="183"/>
      <c r="AR365" s="183"/>
      <c r="AS365" s="183"/>
      <c r="AT365" s="183"/>
      <c r="AU365" s="183"/>
      <c r="AV365" s="183"/>
      <c r="AW365" s="183"/>
      <c r="AX365" s="183"/>
      <c r="AY365" s="183"/>
      <c r="AZ365" s="183"/>
      <c r="BA365" s="183"/>
      <c r="BB365" s="183"/>
      <c r="BC365" s="183"/>
      <c r="BD365" s="183"/>
      <c r="BE365" s="183"/>
      <c r="BF365" s="183"/>
      <c r="BG365" s="183"/>
      <c r="BH365" s="183"/>
      <c r="BI365" s="183"/>
      <c r="BJ365" s="183"/>
      <c r="BK365" s="183"/>
      <c r="BL365" s="183"/>
      <c r="BM365" s="183"/>
      <c r="BN365" s="183"/>
      <c r="BO365" s="183"/>
      <c r="BP365" s="183"/>
      <c r="BQ365" s="183"/>
      <c r="BR365" s="183"/>
      <c r="BS365" s="183"/>
      <c r="BT365" s="183"/>
      <c r="BU365" s="183"/>
      <c r="BV365" s="183"/>
      <c r="BW365" s="183"/>
      <c r="BX365" s="183"/>
      <c r="BY365" s="183"/>
      <c r="BZ365" s="183"/>
      <c r="CA365" s="183"/>
      <c r="CB365" s="183"/>
      <c r="CC365" s="183"/>
      <c r="CD365" s="183"/>
      <c r="CE365" s="183"/>
      <c r="CF365" s="183"/>
      <c r="CG365" s="183"/>
      <c r="CH365" s="183"/>
      <c r="CI365" s="183"/>
      <c r="CJ365" s="183"/>
      <c r="CK365" s="183"/>
      <c r="CL365" s="183"/>
    </row>
    <row r="366" spans="2:90" x14ac:dyDescent="0.4">
      <c r="B366" s="185" t="s">
        <v>472</v>
      </c>
      <c r="C366" s="179"/>
      <c r="D366" s="179"/>
      <c r="E366" s="179" t="s">
        <v>906</v>
      </c>
      <c r="F366" s="179"/>
      <c r="G366" s="179"/>
      <c r="H366" s="179"/>
      <c r="I366" s="180"/>
      <c r="J366" s="180"/>
      <c r="K366" s="181"/>
      <c r="L366" s="181"/>
      <c r="M366" s="181"/>
      <c r="N366" s="181"/>
      <c r="O366" s="181"/>
      <c r="P366" s="181"/>
      <c r="R366" s="182"/>
      <c r="S366" s="183"/>
      <c r="T366" s="183"/>
      <c r="U366" s="183"/>
      <c r="V366" s="183"/>
      <c r="W366" s="183"/>
      <c r="X366" s="183"/>
      <c r="Y366" s="183"/>
      <c r="Z366" s="183"/>
      <c r="AA366" s="183"/>
      <c r="AB366" s="183"/>
      <c r="AC366" s="183"/>
      <c r="AD366" s="183"/>
      <c r="AE366" s="183"/>
      <c r="AF366" s="183"/>
      <c r="AG366" s="183"/>
      <c r="AH366" s="183"/>
      <c r="AI366" s="183"/>
      <c r="AJ366" s="183"/>
      <c r="AK366" s="183"/>
      <c r="AL366" s="183"/>
      <c r="AM366" s="183"/>
      <c r="AN366" s="183"/>
      <c r="AO366" s="183"/>
      <c r="AP366" s="183"/>
      <c r="AQ366" s="183"/>
      <c r="AR366" s="183"/>
      <c r="AS366" s="183"/>
      <c r="AT366" s="183"/>
      <c r="AU366" s="183"/>
      <c r="AV366" s="183"/>
      <c r="AW366" s="183"/>
      <c r="AX366" s="183"/>
      <c r="AY366" s="183"/>
      <c r="AZ366" s="183"/>
      <c r="BA366" s="183"/>
      <c r="BB366" s="183"/>
      <c r="BC366" s="183"/>
      <c r="BD366" s="183"/>
      <c r="BE366" s="183"/>
      <c r="BF366" s="183"/>
      <c r="BG366" s="183"/>
      <c r="BH366" s="183"/>
      <c r="BI366" s="183"/>
      <c r="BJ366" s="183"/>
      <c r="BK366" s="183"/>
      <c r="BL366" s="183"/>
      <c r="BM366" s="183"/>
      <c r="BN366" s="183"/>
      <c r="BO366" s="183"/>
      <c r="BP366" s="183"/>
      <c r="BQ366" s="183"/>
      <c r="BR366" s="183"/>
      <c r="BS366" s="183"/>
      <c r="BT366" s="183"/>
      <c r="BU366" s="183"/>
      <c r="BV366" s="183"/>
      <c r="BW366" s="183"/>
      <c r="BX366" s="183"/>
      <c r="BY366" s="183"/>
      <c r="BZ366" s="183"/>
      <c r="CA366" s="183"/>
      <c r="CB366" s="183"/>
      <c r="CC366" s="183"/>
      <c r="CD366" s="183"/>
      <c r="CE366" s="183"/>
      <c r="CF366" s="183"/>
      <c r="CG366" s="183"/>
      <c r="CH366" s="183"/>
      <c r="CI366" s="183"/>
      <c r="CJ366" s="183"/>
      <c r="CK366" s="183"/>
      <c r="CL366" s="183"/>
    </row>
    <row r="367" spans="2:90" x14ac:dyDescent="0.4">
      <c r="B367" s="164"/>
      <c r="C367" s="31"/>
      <c r="D367" s="31"/>
      <c r="E367" s="31" t="s">
        <v>906</v>
      </c>
      <c r="F367" s="31"/>
      <c r="G367" s="31"/>
      <c r="H367" s="31"/>
      <c r="I367" s="73"/>
      <c r="J367" s="73"/>
      <c r="K367" s="39"/>
      <c r="L367" s="39"/>
      <c r="M367" s="39"/>
      <c r="N367" s="39"/>
      <c r="O367" s="39"/>
      <c r="P367" s="39"/>
      <c r="R367" s="38"/>
      <c r="S367" s="76"/>
      <c r="T367" s="76"/>
      <c r="U367" s="76"/>
      <c r="V367" s="76"/>
      <c r="W367" s="76"/>
      <c r="X367" s="76"/>
      <c r="Y367" s="76"/>
      <c r="Z367" s="76"/>
      <c r="AA367" s="76"/>
      <c r="AB367" s="76"/>
      <c r="AC367" s="76"/>
      <c r="AD367" s="76"/>
      <c r="AE367" s="76"/>
      <c r="AF367" s="76"/>
      <c r="AG367" s="76"/>
      <c r="AH367" s="76"/>
      <c r="AI367" s="76"/>
      <c r="AJ367" s="76"/>
      <c r="AK367" s="76"/>
      <c r="AL367" s="76"/>
      <c r="AM367" s="76"/>
      <c r="AN367" s="76"/>
      <c r="AO367" s="76"/>
      <c r="AP367" s="76"/>
      <c r="AQ367" s="76"/>
      <c r="AR367" s="76"/>
      <c r="AS367" s="76"/>
      <c r="AT367" s="76"/>
      <c r="AU367" s="76"/>
      <c r="AV367" s="76"/>
      <c r="AW367" s="76"/>
      <c r="AX367" s="76"/>
      <c r="AY367" s="76"/>
      <c r="AZ367" s="76"/>
      <c r="BA367" s="76"/>
      <c r="BB367" s="76"/>
      <c r="BC367" s="76"/>
      <c r="BD367" s="76"/>
      <c r="BE367" s="76"/>
      <c r="BF367" s="76"/>
      <c r="BG367" s="76"/>
      <c r="BH367" s="76"/>
      <c r="BI367" s="76"/>
      <c r="BJ367" s="76"/>
      <c r="BK367" s="76"/>
      <c r="BL367" s="76"/>
      <c r="BM367" s="76"/>
      <c r="BN367" s="76"/>
      <c r="BO367" s="76"/>
      <c r="BP367" s="76"/>
      <c r="BQ367" s="76"/>
      <c r="BR367" s="76"/>
      <c r="BS367" s="76"/>
      <c r="BT367" s="76"/>
      <c r="BU367" s="76"/>
      <c r="BV367" s="76"/>
      <c r="BW367" s="76"/>
      <c r="BX367" s="76"/>
      <c r="BY367" s="76"/>
      <c r="BZ367" s="76"/>
      <c r="CA367" s="76"/>
      <c r="CB367" s="76"/>
      <c r="CC367" s="76"/>
      <c r="CD367" s="76"/>
      <c r="CE367" s="76"/>
      <c r="CF367" s="76"/>
      <c r="CG367" s="76"/>
      <c r="CH367" s="76"/>
      <c r="CI367" s="76"/>
      <c r="CJ367" s="76"/>
      <c r="CK367" s="76"/>
      <c r="CL367" s="76"/>
    </row>
    <row r="368" spans="2:90" x14ac:dyDescent="0.4">
      <c r="B368" s="66" t="s">
        <v>513</v>
      </c>
      <c r="C368" s="22"/>
      <c r="D368" s="22" t="s">
        <v>764</v>
      </c>
      <c r="E368" s="22" t="s">
        <v>764</v>
      </c>
      <c r="F368" s="22" t="s">
        <v>452</v>
      </c>
      <c r="G368" s="22" t="s">
        <v>243</v>
      </c>
      <c r="H368" s="22"/>
      <c r="I368" s="279"/>
      <c r="J368" s="279"/>
      <c r="K368" s="22"/>
      <c r="L368" s="22"/>
      <c r="M368" s="22"/>
      <c r="N368" s="22"/>
      <c r="O368" s="22"/>
      <c r="P368" s="22"/>
      <c r="R368" s="66"/>
      <c r="S368" s="66"/>
      <c r="T368" s="66"/>
      <c r="U368" s="66"/>
      <c r="V368" s="66"/>
      <c r="W368" s="66"/>
      <c r="X368" s="66"/>
      <c r="Y368" s="66"/>
      <c r="Z368" s="66"/>
      <c r="AA368" s="66"/>
      <c r="AB368" s="66"/>
      <c r="AC368" s="66"/>
      <c r="AD368" s="66"/>
      <c r="AE368" s="66"/>
      <c r="AF368" s="66"/>
      <c r="AG368" s="66"/>
      <c r="AH368" s="66"/>
      <c r="AI368" s="66"/>
      <c r="AJ368" s="66"/>
      <c r="AK368" s="66"/>
      <c r="AL368" s="66"/>
      <c r="AM368" s="66"/>
      <c r="AN368" s="66"/>
      <c r="AO368" s="66"/>
      <c r="AP368" s="66"/>
      <c r="AQ368" s="66"/>
      <c r="AR368" s="66"/>
      <c r="AS368" s="66"/>
      <c r="AT368" s="66"/>
      <c r="AU368" s="66"/>
      <c r="AV368" s="66"/>
      <c r="AW368" s="66"/>
      <c r="AX368" s="66"/>
      <c r="AY368" s="66"/>
      <c r="AZ368" s="66"/>
      <c r="BA368" s="66"/>
      <c r="BB368" s="66"/>
      <c r="BC368" s="66"/>
      <c r="BD368" s="66"/>
      <c r="BE368" s="66"/>
      <c r="BF368" s="66"/>
      <c r="BG368" s="66"/>
      <c r="BH368" s="66"/>
      <c r="BI368" s="66"/>
      <c r="BJ368" s="66"/>
      <c r="BK368" s="66"/>
      <c r="BL368" s="66"/>
      <c r="BM368" s="66"/>
      <c r="BN368" s="66"/>
      <c r="BO368" s="66"/>
      <c r="BP368" s="66"/>
      <c r="BQ368" s="66"/>
      <c r="BR368" s="66"/>
      <c r="BS368" s="66"/>
      <c r="BT368" s="66"/>
      <c r="BU368" s="66"/>
      <c r="BV368" s="66"/>
      <c r="BW368" s="66"/>
      <c r="BX368" s="66"/>
      <c r="BY368" s="66"/>
      <c r="BZ368" s="66"/>
      <c r="CA368" s="66"/>
      <c r="CB368" s="66"/>
      <c r="CC368" s="66"/>
      <c r="CD368" s="66"/>
      <c r="CE368" s="66"/>
      <c r="CF368" s="66"/>
      <c r="CG368" s="66"/>
      <c r="CH368" s="66"/>
      <c r="CI368" s="66"/>
      <c r="CJ368" s="66"/>
      <c r="CK368" s="66"/>
      <c r="CL368" s="66"/>
    </row>
    <row r="369" spans="2:90" x14ac:dyDescent="0.4">
      <c r="B369" t="s">
        <v>758</v>
      </c>
      <c r="C369" s="227"/>
      <c r="D369" s="227" t="s">
        <v>764</v>
      </c>
      <c r="E369" s="227" t="s">
        <v>906</v>
      </c>
      <c r="F369" s="227"/>
      <c r="G369" s="227" t="str">
        <f t="shared" ref="G369:G374" si="265">E369</f>
        <v/>
      </c>
      <c r="H369" s="227" t="s">
        <v>759</v>
      </c>
      <c r="I369"/>
      <c r="J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row>
    <row r="370" spans="2:90" x14ac:dyDescent="0.4">
      <c r="B370"/>
      <c r="D370" t="s">
        <v>764</v>
      </c>
      <c r="E370" t="s">
        <v>906</v>
      </c>
      <c r="G370" t="str">
        <f t="shared" si="265"/>
        <v/>
      </c>
      <c r="I370"/>
      <c r="J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row>
    <row r="371" spans="2:90" x14ac:dyDescent="0.4">
      <c r="B371" s="124" t="str">
        <f ca="1">"Scenarios - "&amp;OFFSET(B374,ROW(B384)-ROW(B374),0)</f>
        <v>Scenarios - # of units</v>
      </c>
      <c r="D371" t="s">
        <v>764</v>
      </c>
      <c r="E371" t="s">
        <v>906</v>
      </c>
      <c r="G371" t="str">
        <f t="shared" si="265"/>
        <v/>
      </c>
      <c r="I371"/>
      <c r="J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row>
    <row r="372" spans="2:90" x14ac:dyDescent="0.4">
      <c r="B372" s="302" t="s">
        <v>759</v>
      </c>
      <c r="D372" t="s">
        <v>764</v>
      </c>
      <c r="E372" t="s">
        <v>906</v>
      </c>
      <c r="G372" t="str">
        <f t="shared" si="265"/>
        <v/>
      </c>
      <c r="I372"/>
      <c r="J372"/>
      <c r="K372" s="16">
        <v>0.03</v>
      </c>
      <c r="L372" s="16">
        <v>0.03</v>
      </c>
      <c r="M372" s="16">
        <v>0.03</v>
      </c>
      <c r="N372" s="16">
        <v>0.03</v>
      </c>
      <c r="O372" s="16">
        <v>0.03</v>
      </c>
      <c r="P372" s="16">
        <v>0.03</v>
      </c>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row>
    <row r="373" spans="2:90" x14ac:dyDescent="0.4">
      <c r="B373" s="302" t="s">
        <v>760</v>
      </c>
      <c r="D373" t="s">
        <v>764</v>
      </c>
      <c r="E373" t="s">
        <v>906</v>
      </c>
      <c r="G373" t="str">
        <f t="shared" si="265"/>
        <v/>
      </c>
      <c r="I373"/>
      <c r="J373"/>
      <c r="K373" s="160">
        <v>0.01</v>
      </c>
      <c r="L373" s="160">
        <v>0.01</v>
      </c>
      <c r="M373" s="160">
        <v>0.01</v>
      </c>
      <c r="N373" s="160">
        <v>0.01</v>
      </c>
      <c r="O373" s="160">
        <v>0.01</v>
      </c>
      <c r="P373" s="160">
        <v>0.01</v>
      </c>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row>
    <row r="374" spans="2:90" x14ac:dyDescent="0.4">
      <c r="B374" s="122" t="str">
        <f ca="1">"Selection - "&amp;OFFSET(B374,ROW(B384)-ROW(B374),0)</f>
        <v>Selection - # of units</v>
      </c>
      <c r="C374" s="12" t="s">
        <v>937</v>
      </c>
      <c r="D374" s="12" t="s">
        <v>764</v>
      </c>
      <c r="E374" s="12" t="s">
        <v>906</v>
      </c>
      <c r="F374" s="12"/>
      <c r="G374" s="12" t="str">
        <f t="shared" si="265"/>
        <v/>
      </c>
      <c r="H374" s="12"/>
      <c r="I374" s="60"/>
      <c r="J374" s="60"/>
      <c r="K374" s="254">
        <f t="shared" ref="K374:P374" si="266">INDEX($K372:$P373,MATCH($H369,$B372:$B373,0),MATCH(K$1,K$1:P$1,0))</f>
        <v>0.03</v>
      </c>
      <c r="L374" s="254">
        <f t="shared" si="266"/>
        <v>0.03</v>
      </c>
      <c r="M374" s="254">
        <f t="shared" si="266"/>
        <v>0.03</v>
      </c>
      <c r="N374" s="254">
        <f t="shared" si="266"/>
        <v>0.03</v>
      </c>
      <c r="O374" s="254">
        <f t="shared" si="266"/>
        <v>0.03</v>
      </c>
      <c r="P374" s="254">
        <f t="shared" si="266"/>
        <v>0.03</v>
      </c>
      <c r="R374" s="15"/>
      <c r="S374" s="20" cm="1">
        <f t="array" ref="S374">INDEX($K:$P,ROW(),MATCH(S$3,$K$2:$P$2,0))</f>
        <v>0.03</v>
      </c>
      <c r="T374" s="20" cm="1">
        <f t="array" ref="T374">INDEX($K:$P,ROW(),MATCH(T$3,$K$2:$P$2,0))</f>
        <v>0.03</v>
      </c>
      <c r="U374" s="20" cm="1">
        <f t="array" ref="U374">INDEX($K:$P,ROW(),MATCH(U$3,$K$2:$P$2,0))</f>
        <v>0.03</v>
      </c>
      <c r="V374" s="20" cm="1">
        <f t="array" ref="V374">INDEX($K:$P,ROW(),MATCH(V$3,$K$2:$P$2,0))</f>
        <v>0.03</v>
      </c>
      <c r="W374" s="20" cm="1">
        <f t="array" ref="W374">INDEX($K:$P,ROW(),MATCH(W$3,$K$2:$P$2,0))</f>
        <v>0.03</v>
      </c>
      <c r="X374" s="20" cm="1">
        <f t="array" ref="X374">INDEX($K:$P,ROW(),MATCH(X$3,$K$2:$P$2,0))</f>
        <v>0.03</v>
      </c>
      <c r="Y374" s="20" cm="1">
        <f t="array" ref="Y374">INDEX($K:$P,ROW(),MATCH(Y$3,$K$2:$P$2,0))</f>
        <v>0.03</v>
      </c>
      <c r="Z374" s="20" cm="1">
        <f t="array" ref="Z374">INDEX($K:$P,ROW(),MATCH(Z$3,$K$2:$P$2,0))</f>
        <v>0.03</v>
      </c>
      <c r="AA374" s="20" cm="1">
        <f t="array" ref="AA374">INDEX($K:$P,ROW(),MATCH(AA$3,$K$2:$P$2,0))</f>
        <v>0.03</v>
      </c>
      <c r="AB374" s="20" cm="1">
        <f t="array" ref="AB374">INDEX($K:$P,ROW(),MATCH(AB$3,$K$2:$P$2,0))</f>
        <v>0.03</v>
      </c>
      <c r="AC374" s="20" cm="1">
        <f t="array" ref="AC374">INDEX($K:$P,ROW(),MATCH(AC$3,$K$2:$P$2,0))</f>
        <v>0.03</v>
      </c>
      <c r="AD374" s="20" cm="1">
        <f t="array" ref="AD374">INDEX($K:$P,ROW(),MATCH(AD$3,$K$2:$P$2,0))</f>
        <v>0.03</v>
      </c>
      <c r="AE374" s="20" cm="1">
        <f t="array" ref="AE374">INDEX($K:$P,ROW(),MATCH(AE$3,$K$2:$P$2,0))</f>
        <v>0.03</v>
      </c>
      <c r="AF374" s="20" cm="1">
        <f t="array" ref="AF374">INDEX($K:$P,ROW(),MATCH(AF$3,$K$2:$P$2,0))</f>
        <v>0.03</v>
      </c>
      <c r="AG374" s="20" cm="1">
        <f t="array" ref="AG374">INDEX($K:$P,ROW(),MATCH(AG$3,$K$2:$P$2,0))</f>
        <v>0.03</v>
      </c>
      <c r="AH374" s="20" cm="1">
        <f t="array" ref="AH374">INDEX($K:$P,ROW(),MATCH(AH$3,$K$2:$P$2,0))</f>
        <v>0.03</v>
      </c>
      <c r="AI374" s="20" cm="1">
        <f t="array" ref="AI374">INDEX($K:$P,ROW(),MATCH(AI$3,$K$2:$P$2,0))</f>
        <v>0.03</v>
      </c>
      <c r="AJ374" s="20" cm="1">
        <f t="array" ref="AJ374">INDEX($K:$P,ROW(),MATCH(AJ$3,$K$2:$P$2,0))</f>
        <v>0.03</v>
      </c>
      <c r="AK374" s="20" cm="1">
        <f t="array" ref="AK374">INDEX($K:$P,ROW(),MATCH(AK$3,$K$2:$P$2,0))</f>
        <v>0.03</v>
      </c>
      <c r="AL374" s="20" cm="1">
        <f t="array" ref="AL374">INDEX($K:$P,ROW(),MATCH(AL$3,$K$2:$P$2,0))</f>
        <v>0.03</v>
      </c>
      <c r="AM374" s="20" cm="1">
        <f t="array" ref="AM374">INDEX($K:$P,ROW(),MATCH(AM$3,$K$2:$P$2,0))</f>
        <v>0.03</v>
      </c>
      <c r="AN374" s="20" cm="1">
        <f t="array" ref="AN374">INDEX($K:$P,ROW(),MATCH(AN$3,$K$2:$P$2,0))</f>
        <v>0.03</v>
      </c>
      <c r="AO374" s="20" cm="1">
        <f t="array" ref="AO374">INDEX($K:$P,ROW(),MATCH(AO$3,$K$2:$P$2,0))</f>
        <v>0.03</v>
      </c>
      <c r="AP374" s="20" cm="1">
        <f t="array" ref="AP374">INDEX($K:$P,ROW(),MATCH(AP$3,$K$2:$P$2,0))</f>
        <v>0.03</v>
      </c>
      <c r="AQ374" s="20" cm="1">
        <f t="array" ref="AQ374">INDEX($K:$P,ROW(),MATCH(AQ$3,$K$2:$P$2,0))</f>
        <v>0.03</v>
      </c>
      <c r="AR374" s="20" cm="1">
        <f t="array" ref="AR374">INDEX($K:$P,ROW(),MATCH(AR$3,$K$2:$P$2,0))</f>
        <v>0.03</v>
      </c>
      <c r="AS374" s="20" cm="1">
        <f t="array" ref="AS374">INDEX($K:$P,ROW(),MATCH(AS$3,$K$2:$P$2,0))</f>
        <v>0.03</v>
      </c>
      <c r="AT374" s="20" cm="1">
        <f t="array" ref="AT374">INDEX($K:$P,ROW(),MATCH(AT$3,$K$2:$P$2,0))</f>
        <v>0.03</v>
      </c>
      <c r="AU374" s="20" cm="1">
        <f t="array" ref="AU374">INDEX($K:$P,ROW(),MATCH(AU$3,$K$2:$P$2,0))</f>
        <v>0.03</v>
      </c>
      <c r="AV374" s="20" cm="1">
        <f t="array" ref="AV374">INDEX($K:$P,ROW(),MATCH(AV$3,$K$2:$P$2,0))</f>
        <v>0.03</v>
      </c>
      <c r="AW374" s="20" cm="1">
        <f t="array" ref="AW374">INDEX($K:$P,ROW(),MATCH(AW$3,$K$2:$P$2,0))</f>
        <v>0.03</v>
      </c>
      <c r="AX374" s="20" cm="1">
        <f t="array" ref="AX374">INDEX($K:$P,ROW(),MATCH(AX$3,$K$2:$P$2,0))</f>
        <v>0.03</v>
      </c>
      <c r="AY374" s="20" cm="1">
        <f t="array" ref="AY374">INDEX($K:$P,ROW(),MATCH(AY$3,$K$2:$P$2,0))</f>
        <v>0.03</v>
      </c>
      <c r="AZ374" s="20" cm="1">
        <f t="array" ref="AZ374">INDEX($K:$P,ROW(),MATCH(AZ$3,$K$2:$P$2,0))</f>
        <v>0.03</v>
      </c>
      <c r="BA374" s="20" cm="1">
        <f t="array" ref="BA374">INDEX($K:$P,ROW(),MATCH(BA$3,$K$2:$P$2,0))</f>
        <v>0.03</v>
      </c>
      <c r="BB374" s="20" cm="1">
        <f t="array" ref="BB374">INDEX($K:$P,ROW(),MATCH(BB$3,$K$2:$P$2,0))</f>
        <v>0.03</v>
      </c>
      <c r="BC374" s="20" cm="1">
        <f t="array" ref="BC374">INDEX($K:$P,ROW(),MATCH(BC$3,$K$2:$P$2,0))</f>
        <v>0.03</v>
      </c>
      <c r="BD374" s="20" cm="1">
        <f t="array" ref="BD374">INDEX($K:$P,ROW(),MATCH(BD$3,$K$2:$P$2,0))</f>
        <v>0.03</v>
      </c>
      <c r="BE374" s="20" cm="1">
        <f t="array" ref="BE374">INDEX($K:$P,ROW(),MATCH(BE$3,$K$2:$P$2,0))</f>
        <v>0.03</v>
      </c>
      <c r="BF374" s="20" cm="1">
        <f t="array" ref="BF374">INDEX($K:$P,ROW(),MATCH(BF$3,$K$2:$P$2,0))</f>
        <v>0.03</v>
      </c>
      <c r="BG374" s="20" cm="1">
        <f t="array" ref="BG374">INDEX($K:$P,ROW(),MATCH(BG$3,$K$2:$P$2,0))</f>
        <v>0.03</v>
      </c>
      <c r="BH374" s="20" cm="1">
        <f t="array" ref="BH374">INDEX($K:$P,ROW(),MATCH(BH$3,$K$2:$P$2,0))</f>
        <v>0.03</v>
      </c>
      <c r="BI374" s="20" cm="1">
        <f t="array" ref="BI374">INDEX($K:$P,ROW(),MATCH(BI$3,$K$2:$P$2,0))</f>
        <v>0.03</v>
      </c>
      <c r="BJ374" s="20" cm="1">
        <f t="array" ref="BJ374">INDEX($K:$P,ROW(),MATCH(BJ$3,$K$2:$P$2,0))</f>
        <v>0.03</v>
      </c>
      <c r="BK374" s="20" cm="1">
        <f t="array" ref="BK374">INDEX($K:$P,ROW(),MATCH(BK$3,$K$2:$P$2,0))</f>
        <v>0.03</v>
      </c>
      <c r="BL374" s="20" cm="1">
        <f t="array" ref="BL374">INDEX($K:$P,ROW(),MATCH(BL$3,$K$2:$P$2,0))</f>
        <v>0.03</v>
      </c>
      <c r="BM374" s="20" cm="1">
        <f t="array" ref="BM374">INDEX($K:$P,ROW(),MATCH(BM$3,$K$2:$P$2,0))</f>
        <v>0.03</v>
      </c>
      <c r="BN374" s="20" cm="1">
        <f t="array" ref="BN374">INDEX($K:$P,ROW(),MATCH(BN$3,$K$2:$P$2,0))</f>
        <v>0.03</v>
      </c>
      <c r="BO374" s="20" cm="1">
        <f t="array" ref="BO374">INDEX($K:$P,ROW(),MATCH(BO$3,$K$2:$P$2,0))</f>
        <v>0.03</v>
      </c>
      <c r="BP374" s="20" cm="1">
        <f t="array" ref="BP374">INDEX($K:$P,ROW(),MATCH(BP$3,$K$2:$P$2,0))</f>
        <v>0.03</v>
      </c>
      <c r="BQ374" s="20" cm="1">
        <f t="array" ref="BQ374">INDEX($K:$P,ROW(),MATCH(BQ$3,$K$2:$P$2,0))</f>
        <v>0.03</v>
      </c>
      <c r="BR374" s="20" cm="1">
        <f t="array" ref="BR374">INDEX($K:$P,ROW(),MATCH(BR$3,$K$2:$P$2,0))</f>
        <v>0.03</v>
      </c>
      <c r="BS374" s="20" cm="1">
        <f t="array" ref="BS374">INDEX($K:$P,ROW(),MATCH(BS$3,$K$2:$P$2,0))</f>
        <v>0.03</v>
      </c>
      <c r="BT374" s="20" cm="1">
        <f t="array" ref="BT374">INDEX($K:$P,ROW(),MATCH(BT$3,$K$2:$P$2,0))</f>
        <v>0.03</v>
      </c>
      <c r="BU374" s="20" cm="1">
        <f t="array" ref="BU374">INDEX($K:$P,ROW(),MATCH(BU$3,$K$2:$P$2,0))</f>
        <v>0.03</v>
      </c>
      <c r="BV374" s="20" cm="1">
        <f t="array" ref="BV374">INDEX($K:$P,ROW(),MATCH(BV$3,$K$2:$P$2,0))</f>
        <v>0.03</v>
      </c>
      <c r="BW374" s="20" cm="1">
        <f t="array" ref="BW374">INDEX($K:$P,ROW(),MATCH(BW$3,$K$2:$P$2,0))</f>
        <v>0.03</v>
      </c>
      <c r="BX374" s="20" cm="1">
        <f t="array" ref="BX374">INDEX($K:$P,ROW(),MATCH(BX$3,$K$2:$P$2,0))</f>
        <v>0.03</v>
      </c>
      <c r="BY374" s="20" cm="1">
        <f t="array" ref="BY374">INDEX($K:$P,ROW(),MATCH(BY$3,$K$2:$P$2,0))</f>
        <v>0.03</v>
      </c>
      <c r="BZ374" s="20" cm="1">
        <f t="array" ref="BZ374">INDEX($K:$P,ROW(),MATCH(BZ$3,$K$2:$P$2,0))</f>
        <v>0.03</v>
      </c>
      <c r="CA374" s="20" cm="1">
        <f t="array" ref="CA374">INDEX($K:$P,ROW(),MATCH(CA$3,$K$2:$P$2,0))</f>
        <v>0.03</v>
      </c>
      <c r="CB374" s="20" cm="1">
        <f t="array" ref="CB374">INDEX($K:$P,ROW(),MATCH(CB$3,$K$2:$P$2,0))</f>
        <v>0.03</v>
      </c>
      <c r="CC374" s="20" cm="1">
        <f t="array" ref="CC374">INDEX($K:$P,ROW(),MATCH(CC$3,$K$2:$P$2,0))</f>
        <v>0.03</v>
      </c>
      <c r="CD374" s="20" cm="1">
        <f t="array" ref="CD374">INDEX($K:$P,ROW(),MATCH(CD$3,$K$2:$P$2,0))</f>
        <v>0.03</v>
      </c>
      <c r="CE374" s="20" cm="1">
        <f t="array" ref="CE374">INDEX($K:$P,ROW(),MATCH(CE$3,$K$2:$P$2,0))</f>
        <v>0.03</v>
      </c>
      <c r="CF374" s="20" cm="1">
        <f t="array" ref="CF374">INDEX($K:$P,ROW(),MATCH(CF$3,$K$2:$P$2,0))</f>
        <v>0.03</v>
      </c>
      <c r="CG374" s="20" cm="1">
        <f t="array" ref="CG374">INDEX($K:$P,ROW(),MATCH(CG$3,$K$2:$P$2,0))</f>
        <v>0.03</v>
      </c>
      <c r="CH374" s="20" cm="1">
        <f t="array" ref="CH374">INDEX($K:$P,ROW(),MATCH(CH$3,$K$2:$P$2,0))</f>
        <v>0.03</v>
      </c>
      <c r="CI374" s="20" cm="1">
        <f t="array" ref="CI374">INDEX($K:$P,ROW(),MATCH(CI$3,$K$2:$P$2,0))</f>
        <v>0.03</v>
      </c>
      <c r="CJ374" s="20" cm="1">
        <f t="array" ref="CJ374">INDEX($K:$P,ROW(),MATCH(CJ$3,$K$2:$P$2,0))</f>
        <v>0.03</v>
      </c>
      <c r="CK374" s="20" cm="1">
        <f t="array" ref="CK374">INDEX($K:$P,ROW(),MATCH(CK$3,$K$2:$P$2,0))</f>
        <v>0.03</v>
      </c>
      <c r="CL374" s="20" cm="1">
        <f t="array" ref="CL374">INDEX($K:$P,ROW(),MATCH(CL$3,$K$2:$P$2,0))</f>
        <v>0.03</v>
      </c>
    </row>
    <row r="375" spans="2:90" x14ac:dyDescent="0.4">
      <c r="B375" s="184" t="str">
        <f>IFERROR(SUBSTITUTE(TRIM(LEFT(B368,SEARCH("-",B368)-1)),":",""),SUBSTITUTE(B368,":",""))</f>
        <v>Volume driven</v>
      </c>
      <c r="C375" s="31"/>
      <c r="D375" s="31" t="s">
        <v>764</v>
      </c>
      <c r="E375" s="31" t="s">
        <v>906</v>
      </c>
      <c r="F375" s="31"/>
      <c r="G375" s="31" t="s">
        <v>330</v>
      </c>
      <c r="H375" s="31"/>
      <c r="I375" s="73"/>
      <c r="J375" s="73"/>
      <c r="K375" s="39"/>
      <c r="L375" s="39"/>
      <c r="M375" s="39"/>
      <c r="N375" s="39"/>
      <c r="O375" s="39"/>
      <c r="P375" s="39"/>
      <c r="R375" s="38"/>
      <c r="S375" s="38"/>
      <c r="T375" s="38"/>
      <c r="U375" s="38"/>
      <c r="V375" s="38"/>
      <c r="W375" s="38"/>
      <c r="X375" s="38"/>
      <c r="Y375" s="38"/>
      <c r="Z375" s="38"/>
      <c r="AA375" s="38"/>
      <c r="AB375" s="38"/>
      <c r="AC375" s="38"/>
      <c r="AD375" s="38"/>
      <c r="AE375" s="38"/>
      <c r="AF375" s="38"/>
      <c r="AG375" s="38"/>
      <c r="AH375" s="38"/>
      <c r="AI375" s="38"/>
      <c r="AJ375" s="38"/>
      <c r="AK375" s="38"/>
      <c r="AL375" s="38"/>
      <c r="AM375" s="38"/>
      <c r="AN375" s="38"/>
      <c r="AO375" s="38"/>
      <c r="AP375" s="38"/>
      <c r="AQ375" s="38"/>
      <c r="AR375" s="38"/>
      <c r="AS375" s="38"/>
      <c r="AT375" s="38"/>
      <c r="AU375" s="38"/>
      <c r="AV375" s="38"/>
      <c r="AW375" s="38"/>
      <c r="AX375" s="38"/>
      <c r="AY375" s="38"/>
      <c r="AZ375" s="38"/>
      <c r="BA375" s="38"/>
      <c r="BB375" s="38"/>
      <c r="BC375" s="38"/>
      <c r="BD375" s="38"/>
      <c r="BE375" s="38"/>
      <c r="BF375" s="38"/>
      <c r="BG375" s="38"/>
      <c r="BH375" s="38"/>
      <c r="BI375" s="38"/>
      <c r="BJ375" s="38"/>
      <c r="BK375" s="38"/>
      <c r="BL375" s="38"/>
      <c r="BM375" s="38"/>
      <c r="BN375" s="38"/>
      <c r="BO375" s="38"/>
      <c r="BP375" s="38"/>
      <c r="BQ375" s="38"/>
      <c r="BR375" s="38"/>
      <c r="BS375" s="38"/>
      <c r="BT375" s="38"/>
      <c r="BU375" s="38"/>
      <c r="BV375" s="38"/>
      <c r="BW375" s="38"/>
      <c r="BX375" s="38"/>
      <c r="BY375" s="38"/>
      <c r="BZ375" s="38"/>
      <c r="CA375" s="38"/>
      <c r="CB375" s="38"/>
      <c r="CC375" s="38"/>
      <c r="CD375" s="38"/>
      <c r="CE375" s="38"/>
      <c r="CF375" s="38"/>
      <c r="CG375" s="38"/>
      <c r="CH375" s="38"/>
      <c r="CI375" s="38"/>
      <c r="CJ375" s="38"/>
      <c r="CK375" s="38"/>
      <c r="CL375" s="38"/>
    </row>
    <row r="376" spans="2:90" x14ac:dyDescent="0.4">
      <c r="B376" s="231" t="str">
        <f>IFERROR(SUBSTITUTE(TRIM(MID(B368, SEARCH("-", B368) + 1, LEN(B368))),":",""),"no unit")</f>
        <v>primary unit</v>
      </c>
      <c r="C376" s="31"/>
      <c r="D376" s="31" t="s">
        <v>764</v>
      </c>
      <c r="E376" s="31" t="s">
        <v>906</v>
      </c>
      <c r="F376" s="31"/>
      <c r="G376" s="31" t="s">
        <v>330</v>
      </c>
      <c r="H376" s="31"/>
      <c r="I376" s="73"/>
      <c r="J376" s="73"/>
      <c r="K376" s="39"/>
      <c r="L376" s="39"/>
      <c r="M376" s="39"/>
      <c r="N376" s="39"/>
      <c r="O376" s="39"/>
      <c r="P376" s="39"/>
      <c r="R376" s="38"/>
      <c r="S376" s="38"/>
      <c r="T376" s="38"/>
      <c r="U376" s="38"/>
      <c r="V376" s="38"/>
      <c r="W376" s="38"/>
      <c r="X376" s="38"/>
      <c r="Y376" s="38"/>
      <c r="Z376" s="38"/>
      <c r="AA376" s="38"/>
      <c r="AB376" s="38"/>
      <c r="AC376" s="38"/>
      <c r="AD376" s="38"/>
      <c r="AE376" s="38"/>
      <c r="AF376" s="38"/>
      <c r="AG376" s="38"/>
      <c r="AH376" s="38"/>
      <c r="AI376" s="38"/>
      <c r="AJ376" s="38"/>
      <c r="AK376" s="38"/>
      <c r="AL376" s="38"/>
      <c r="AM376" s="38"/>
      <c r="AN376" s="38"/>
      <c r="AO376" s="38"/>
      <c r="AP376" s="38"/>
      <c r="AQ376" s="38"/>
      <c r="AR376" s="38"/>
      <c r="AS376" s="38"/>
      <c r="AT376" s="38"/>
      <c r="AU376" s="38"/>
      <c r="AV376" s="38"/>
      <c r="AW376" s="38"/>
      <c r="AX376" s="38"/>
      <c r="AY376" s="38"/>
      <c r="AZ376" s="38"/>
      <c r="BA376" s="38"/>
      <c r="BB376" s="38"/>
      <c r="BC376" s="38"/>
      <c r="BD376" s="38"/>
      <c r="BE376" s="38"/>
      <c r="BF376" s="38"/>
      <c r="BG376" s="38"/>
      <c r="BH376" s="38"/>
      <c r="BI376" s="38"/>
      <c r="BJ376" s="38"/>
      <c r="BK376" s="38"/>
      <c r="BL376" s="38"/>
      <c r="BM376" s="38"/>
      <c r="BN376" s="38"/>
      <c r="BO376" s="38"/>
      <c r="BP376" s="38"/>
      <c r="BQ376" s="38"/>
      <c r="BR376" s="38"/>
      <c r="BS376" s="38"/>
      <c r="BT376" s="38"/>
      <c r="BU376" s="38"/>
      <c r="BV376" s="38"/>
      <c r="BW376" s="38"/>
      <c r="BX376" s="38"/>
      <c r="BY376" s="38"/>
      <c r="BZ376" s="38"/>
      <c r="CA376" s="38"/>
      <c r="CB376" s="38"/>
      <c r="CC376" s="38"/>
      <c r="CD376" s="38"/>
      <c r="CE376" s="38"/>
      <c r="CF376" s="38"/>
      <c r="CG376" s="38"/>
      <c r="CH376" s="38"/>
      <c r="CI376" s="38"/>
      <c r="CJ376" s="38"/>
      <c r="CK376" s="38"/>
      <c r="CL376" s="38"/>
    </row>
    <row r="377" spans="2:90" x14ac:dyDescent="0.4">
      <c r="B377" s="130" t="s">
        <v>459</v>
      </c>
      <c r="C377" s="31"/>
      <c r="D377" s="31" t="s">
        <v>764</v>
      </c>
      <c r="E377" s="31" t="s">
        <v>906</v>
      </c>
      <c r="F377" s="31"/>
      <c r="G377" s="31" t="s">
        <v>330</v>
      </c>
      <c r="H377" s="31"/>
      <c r="I377" s="73"/>
      <c r="J377" s="73"/>
      <c r="K377" s="39"/>
      <c r="L377" s="39"/>
      <c r="M377" s="39"/>
      <c r="N377" s="39"/>
      <c r="O377" s="39"/>
      <c r="P377" s="39"/>
      <c r="R377" s="38"/>
    </row>
    <row r="378" spans="2:90" x14ac:dyDescent="0.4">
      <c r="B378" s="130" t="s">
        <v>460</v>
      </c>
      <c r="C378" s="31"/>
      <c r="D378" s="31" t="s">
        <v>764</v>
      </c>
      <c r="E378" s="31" t="s">
        <v>906</v>
      </c>
      <c r="F378" s="31"/>
      <c r="G378" s="31" t="s">
        <v>330</v>
      </c>
      <c r="H378" s="31"/>
      <c r="I378" s="73"/>
      <c r="J378" s="73"/>
      <c r="K378" s="39"/>
      <c r="L378" s="39"/>
      <c r="M378" s="39"/>
      <c r="N378" s="39"/>
      <c r="O378" s="39"/>
      <c r="P378" s="39"/>
      <c r="R378" s="38"/>
      <c r="S378" s="196" t="str">
        <f t="shared" ref="S378" si="267">ADDRESS(ROW(S374),COLUMN(S374))</f>
        <v>$S$374</v>
      </c>
      <c r="T378" s="196" t="str">
        <f t="shared" ref="T378:AX378" si="268">ADDRESS(ROW(T374),COLUMN(T374))</f>
        <v>$T$374</v>
      </c>
      <c r="U378" s="196" t="str">
        <f t="shared" si="268"/>
        <v>$U$374</v>
      </c>
      <c r="V378" s="196" t="str">
        <f t="shared" si="268"/>
        <v>$V$374</v>
      </c>
      <c r="W378" s="196" t="str">
        <f t="shared" si="268"/>
        <v>$W$374</v>
      </c>
      <c r="X378" s="196" t="str">
        <f t="shared" si="268"/>
        <v>$X$374</v>
      </c>
      <c r="Y378" s="196" t="str">
        <f t="shared" si="268"/>
        <v>$Y$374</v>
      </c>
      <c r="Z378" s="196" t="str">
        <f t="shared" si="268"/>
        <v>$Z$374</v>
      </c>
      <c r="AA378" s="196" t="str">
        <f t="shared" si="268"/>
        <v>$AA$374</v>
      </c>
      <c r="AB378" s="196" t="str">
        <f t="shared" si="268"/>
        <v>$AB$374</v>
      </c>
      <c r="AC378" s="196" t="str">
        <f t="shared" si="268"/>
        <v>$AC$374</v>
      </c>
      <c r="AD378" s="196" t="str">
        <f t="shared" si="268"/>
        <v>$AD$374</v>
      </c>
      <c r="AE378" s="196" t="str">
        <f t="shared" si="268"/>
        <v>$AE$374</v>
      </c>
      <c r="AF378" s="196" t="str">
        <f t="shared" si="268"/>
        <v>$AF$374</v>
      </c>
      <c r="AG378" s="196" t="str">
        <f t="shared" si="268"/>
        <v>$AG$374</v>
      </c>
      <c r="AH378" s="196" t="str">
        <f t="shared" si="268"/>
        <v>$AH$374</v>
      </c>
      <c r="AI378" s="196" t="str">
        <f t="shared" si="268"/>
        <v>$AI$374</v>
      </c>
      <c r="AJ378" s="196" t="str">
        <f t="shared" si="268"/>
        <v>$AJ$374</v>
      </c>
      <c r="AK378" s="196" t="str">
        <f t="shared" si="268"/>
        <v>$AK$374</v>
      </c>
      <c r="AL378" s="196" t="str">
        <f t="shared" si="268"/>
        <v>$AL$374</v>
      </c>
      <c r="AM378" s="196" t="str">
        <f t="shared" si="268"/>
        <v>$AM$374</v>
      </c>
      <c r="AN378" s="196" t="str">
        <f t="shared" si="268"/>
        <v>$AN$374</v>
      </c>
      <c r="AO378" s="196" t="str">
        <f t="shared" si="268"/>
        <v>$AO$374</v>
      </c>
      <c r="AP378" s="196" t="str">
        <f t="shared" si="268"/>
        <v>$AP$374</v>
      </c>
      <c r="AQ378" s="196" t="str">
        <f t="shared" si="268"/>
        <v>$AQ$374</v>
      </c>
      <c r="AR378" s="196" t="str">
        <f t="shared" si="268"/>
        <v>$AR$374</v>
      </c>
      <c r="AS378" s="196" t="str">
        <f t="shared" si="268"/>
        <v>$AS$374</v>
      </c>
      <c r="AT378" s="196" t="str">
        <f t="shared" si="268"/>
        <v>$AT$374</v>
      </c>
      <c r="AU378" s="196" t="str">
        <f t="shared" si="268"/>
        <v>$AU$374</v>
      </c>
      <c r="AV378" s="196" t="str">
        <f t="shared" si="268"/>
        <v>$AV$374</v>
      </c>
      <c r="AW378" s="196" t="str">
        <f t="shared" si="268"/>
        <v>$AW$374</v>
      </c>
      <c r="AX378" s="196" t="str">
        <f t="shared" si="268"/>
        <v>$AX$374</v>
      </c>
      <c r="AY378" s="196" t="str">
        <f t="shared" ref="AY378:CD378" si="269">ADDRESS(ROW(AY374),COLUMN(AY374))</f>
        <v>$AY$374</v>
      </c>
      <c r="AZ378" s="196" t="str">
        <f t="shared" si="269"/>
        <v>$AZ$374</v>
      </c>
      <c r="BA378" s="196" t="str">
        <f t="shared" si="269"/>
        <v>$BA$374</v>
      </c>
      <c r="BB378" s="196" t="str">
        <f t="shared" si="269"/>
        <v>$BB$374</v>
      </c>
      <c r="BC378" s="196" t="str">
        <f t="shared" si="269"/>
        <v>$BC$374</v>
      </c>
      <c r="BD378" s="196" t="str">
        <f t="shared" si="269"/>
        <v>$BD$374</v>
      </c>
      <c r="BE378" s="196" t="str">
        <f t="shared" si="269"/>
        <v>$BE$374</v>
      </c>
      <c r="BF378" s="196" t="str">
        <f t="shared" si="269"/>
        <v>$BF$374</v>
      </c>
      <c r="BG378" s="196" t="str">
        <f t="shared" si="269"/>
        <v>$BG$374</v>
      </c>
      <c r="BH378" s="196" t="str">
        <f t="shared" si="269"/>
        <v>$BH$374</v>
      </c>
      <c r="BI378" s="196" t="str">
        <f t="shared" si="269"/>
        <v>$BI$374</v>
      </c>
      <c r="BJ378" s="196" t="str">
        <f t="shared" si="269"/>
        <v>$BJ$374</v>
      </c>
      <c r="BK378" s="196" t="str">
        <f t="shared" si="269"/>
        <v>$BK$374</v>
      </c>
      <c r="BL378" s="196" t="str">
        <f t="shared" si="269"/>
        <v>$BL$374</v>
      </c>
      <c r="BM378" s="196" t="str">
        <f t="shared" si="269"/>
        <v>$BM$374</v>
      </c>
      <c r="BN378" s="196" t="str">
        <f t="shared" si="269"/>
        <v>$BN$374</v>
      </c>
      <c r="BO378" s="196" t="str">
        <f t="shared" si="269"/>
        <v>$BO$374</v>
      </c>
      <c r="BP378" s="196" t="str">
        <f t="shared" si="269"/>
        <v>$BP$374</v>
      </c>
      <c r="BQ378" s="196" t="str">
        <f t="shared" si="269"/>
        <v>$BQ$374</v>
      </c>
      <c r="BR378" s="196" t="str">
        <f t="shared" si="269"/>
        <v>$BR$374</v>
      </c>
      <c r="BS378" s="196" t="str">
        <f t="shared" si="269"/>
        <v>$BS$374</v>
      </c>
      <c r="BT378" s="196" t="str">
        <f t="shared" si="269"/>
        <v>$BT$374</v>
      </c>
      <c r="BU378" s="196" t="str">
        <f t="shared" si="269"/>
        <v>$BU$374</v>
      </c>
      <c r="BV378" s="196" t="str">
        <f t="shared" si="269"/>
        <v>$BV$374</v>
      </c>
      <c r="BW378" s="196" t="str">
        <f t="shared" si="269"/>
        <v>$BW$374</v>
      </c>
      <c r="BX378" s="196" t="str">
        <f t="shared" si="269"/>
        <v>$BX$374</v>
      </c>
      <c r="BY378" s="196" t="str">
        <f t="shared" si="269"/>
        <v>$BY$374</v>
      </c>
      <c r="BZ378" s="196" t="str">
        <f t="shared" si="269"/>
        <v>$BZ$374</v>
      </c>
      <c r="CA378" s="196" t="str">
        <f t="shared" si="269"/>
        <v>$CA$374</v>
      </c>
      <c r="CB378" s="196" t="str">
        <f t="shared" si="269"/>
        <v>$CB$374</v>
      </c>
      <c r="CC378" s="196" t="str">
        <f t="shared" si="269"/>
        <v>$CC$374</v>
      </c>
      <c r="CD378" s="196" t="str">
        <f t="shared" si="269"/>
        <v>$CD$374</v>
      </c>
      <c r="CE378" s="196" t="str">
        <f t="shared" ref="CE378:CK378" si="270">ADDRESS(ROW(CE374),COLUMN(CE374))</f>
        <v>$CE$374</v>
      </c>
      <c r="CF378" s="196" t="str">
        <f t="shared" si="270"/>
        <v>$CF$374</v>
      </c>
      <c r="CG378" s="196" t="str">
        <f t="shared" si="270"/>
        <v>$CG$374</v>
      </c>
      <c r="CH378" s="196" t="str">
        <f t="shared" si="270"/>
        <v>$CH$374</v>
      </c>
      <c r="CI378" s="196" t="str">
        <f t="shared" si="270"/>
        <v>$CI$374</v>
      </c>
      <c r="CJ378" s="196" t="str">
        <f t="shared" si="270"/>
        <v>$CJ$374</v>
      </c>
      <c r="CK378" s="196" t="str">
        <f t="shared" si="270"/>
        <v>$CK$374</v>
      </c>
      <c r="CL378" s="196" t="str">
        <f t="shared" ref="CL378" si="271">ADDRESS(ROW(CL374),COLUMN(CL374))</f>
        <v>$CL$374</v>
      </c>
    </row>
    <row r="379" spans="2:90" x14ac:dyDescent="0.4">
      <c r="B379" s="8" t="s">
        <v>485</v>
      </c>
      <c r="C379" s="31"/>
      <c r="D379" s="31" t="s">
        <v>764</v>
      </c>
      <c r="E379" s="31" t="s">
        <v>906</v>
      </c>
      <c r="F379" s="31"/>
      <c r="G379" s="31" t="s">
        <v>330</v>
      </c>
      <c r="H379" s="31"/>
      <c r="I379" s="73"/>
      <c r="J379" s="73"/>
      <c r="K379" s="39"/>
      <c r="L379" s="39"/>
      <c r="M379" s="39"/>
      <c r="N379" s="39"/>
      <c r="O379" s="39"/>
      <c r="P379" s="39"/>
      <c r="R379" s="38"/>
      <c r="S379" s="196"/>
      <c r="T379" s="196"/>
      <c r="U379" s="196"/>
      <c r="V379" s="196"/>
      <c r="W379" s="196"/>
      <c r="X379" s="196"/>
      <c r="Y379" s="196"/>
      <c r="Z379" s="196"/>
      <c r="AA379" s="196"/>
      <c r="AB379" s="196"/>
      <c r="AC379" s="196"/>
      <c r="AD379" s="196"/>
      <c r="AE379" s="196"/>
      <c r="AF379" s="196"/>
      <c r="AG379" s="196"/>
      <c r="AH379" s="196"/>
      <c r="AI379" s="196"/>
      <c r="AJ379" s="196"/>
      <c r="AK379" s="196"/>
      <c r="AL379" s="196"/>
      <c r="AM379" s="196"/>
      <c r="AN379" s="196"/>
      <c r="AO379" s="196"/>
      <c r="AP379" s="196"/>
      <c r="AQ379" s="196"/>
      <c r="AR379" s="196"/>
      <c r="AS379" s="196"/>
      <c r="AT379" s="196"/>
      <c r="AU379" s="196"/>
      <c r="AV379" s="196"/>
      <c r="AW379" s="196"/>
      <c r="AX379" s="196"/>
      <c r="AY379" s="196"/>
      <c r="AZ379" s="196"/>
      <c r="BA379" s="196"/>
      <c r="BB379" s="196"/>
      <c r="BC379" s="196"/>
      <c r="BD379" s="196"/>
      <c r="BE379" s="196"/>
      <c r="BF379" s="196"/>
      <c r="BG379" s="196"/>
      <c r="BH379" s="196"/>
      <c r="BI379" s="196"/>
      <c r="BJ379" s="196"/>
      <c r="BK379" s="196"/>
      <c r="BL379" s="196"/>
      <c r="BM379" s="196"/>
      <c r="BN379" s="196"/>
      <c r="BO379" s="196"/>
      <c r="BP379" s="196"/>
      <c r="BQ379" s="196"/>
      <c r="BR379" s="196"/>
      <c r="BS379" s="196"/>
      <c r="BT379" s="196"/>
      <c r="BU379" s="196"/>
      <c r="BV379" s="196"/>
      <c r="BW379" s="196"/>
      <c r="BX379" s="196"/>
      <c r="BY379" s="196"/>
      <c r="BZ379" s="196"/>
      <c r="CA379" s="196"/>
      <c r="CB379" s="196"/>
      <c r="CC379" s="196"/>
      <c r="CD379" s="196"/>
      <c r="CE379" s="196"/>
      <c r="CF379" s="196"/>
      <c r="CG379" s="196"/>
      <c r="CH379" s="196"/>
      <c r="CI379" s="196"/>
      <c r="CJ379" s="196"/>
      <c r="CK379" s="196"/>
      <c r="CL379" s="196"/>
    </row>
    <row r="380" spans="2:90" x14ac:dyDescent="0.4">
      <c r="B380" s="8" t="s">
        <v>491</v>
      </c>
      <c r="C380" s="31"/>
      <c r="D380" s="31" t="s">
        <v>764</v>
      </c>
      <c r="E380" s="31" t="s">
        <v>906</v>
      </c>
      <c r="F380" s="31"/>
      <c r="G380" s="31" t="s">
        <v>330</v>
      </c>
      <c r="H380" s="31"/>
      <c r="I380" s="73"/>
      <c r="J380" s="73"/>
      <c r="K380" s="39"/>
      <c r="L380" s="39"/>
      <c r="M380" s="39"/>
      <c r="N380" s="39"/>
      <c r="O380" s="39"/>
      <c r="P380" s="39"/>
      <c r="R380" s="38"/>
      <c r="S380" s="196"/>
      <c r="T380" s="196"/>
      <c r="U380" s="196"/>
      <c r="V380" s="196"/>
      <c r="W380" s="196"/>
      <c r="X380" s="196"/>
      <c r="Y380" s="196"/>
      <c r="Z380" s="196"/>
      <c r="AA380" s="196"/>
      <c r="AB380" s="196"/>
      <c r="AC380" s="196"/>
      <c r="AD380" s="196"/>
      <c r="AE380" s="196"/>
      <c r="AF380" s="196"/>
      <c r="AG380" s="196"/>
      <c r="AH380" s="196"/>
      <c r="AI380" s="196"/>
      <c r="AJ380" s="196"/>
      <c r="AK380" s="196"/>
      <c r="AL380" s="196"/>
      <c r="AM380" s="196"/>
      <c r="AN380" s="196"/>
      <c r="AO380" s="196"/>
      <c r="AP380" s="196"/>
      <c r="AQ380" s="196"/>
      <c r="AR380" s="196"/>
      <c r="AS380" s="196"/>
      <c r="AT380" s="196"/>
      <c r="AU380" s="196"/>
      <c r="AV380" s="196"/>
      <c r="AW380" s="196"/>
      <c r="AX380" s="196"/>
      <c r="AY380" s="196"/>
      <c r="AZ380" s="196"/>
      <c r="BA380" s="196"/>
      <c r="BB380" s="196"/>
      <c r="BC380" s="196"/>
      <c r="BD380" s="196"/>
      <c r="BE380" s="196"/>
      <c r="BF380" s="196"/>
      <c r="BG380" s="196"/>
      <c r="BH380" s="196"/>
      <c r="BI380" s="196"/>
      <c r="BJ380" s="196"/>
      <c r="BK380" s="196"/>
      <c r="BL380" s="196"/>
      <c r="BM380" s="196"/>
      <c r="BN380" s="196"/>
      <c r="BO380" s="196"/>
      <c r="BP380" s="196"/>
      <c r="BQ380" s="196"/>
      <c r="BR380" s="196"/>
      <c r="BS380" s="196"/>
      <c r="BT380" s="196"/>
      <c r="BU380" s="196"/>
      <c r="BV380" s="196"/>
      <c r="BW380" s="196"/>
      <c r="BX380" s="196"/>
      <c r="BY380" s="196"/>
      <c r="BZ380" s="196"/>
      <c r="CA380" s="196"/>
      <c r="CB380" s="196"/>
      <c r="CC380" s="196"/>
      <c r="CD380" s="196"/>
      <c r="CE380" s="196"/>
      <c r="CF380" s="196"/>
      <c r="CG380" s="196"/>
      <c r="CH380" s="196"/>
      <c r="CI380" s="196"/>
      <c r="CJ380" s="196"/>
      <c r="CK380" s="196"/>
      <c r="CL380" s="196"/>
    </row>
    <row r="381" spans="2:90" x14ac:dyDescent="0.4">
      <c r="B381" s="8" t="s">
        <v>461</v>
      </c>
      <c r="C381" s="31"/>
      <c r="D381" s="31" t="s">
        <v>764</v>
      </c>
      <c r="E381" s="31" t="s">
        <v>906</v>
      </c>
      <c r="F381" s="31"/>
      <c r="G381" s="31" t="s">
        <v>330</v>
      </c>
      <c r="H381" s="31"/>
      <c r="I381" s="73"/>
      <c r="J381" s="73"/>
      <c r="K381" s="39"/>
      <c r="L381" s="39"/>
      <c r="M381" s="39"/>
      <c r="N381" s="39"/>
      <c r="O381" s="39"/>
      <c r="P381" s="39"/>
      <c r="R381" s="38"/>
      <c r="S381" s="196"/>
      <c r="T381" s="196"/>
      <c r="U381" s="196"/>
      <c r="V381" s="196"/>
      <c r="W381" s="196"/>
      <c r="X381" s="196"/>
      <c r="Y381" s="196"/>
      <c r="Z381" s="196"/>
      <c r="AA381" s="196"/>
      <c r="AB381" s="196"/>
      <c r="AC381" s="196"/>
      <c r="AD381" s="196"/>
      <c r="AE381" s="196"/>
      <c r="AF381" s="196"/>
      <c r="AG381" s="196"/>
      <c r="AH381" s="196"/>
      <c r="AI381" s="196"/>
      <c r="AJ381" s="196"/>
      <c r="AK381" s="196"/>
      <c r="AL381" s="196"/>
      <c r="AM381" s="196"/>
      <c r="AN381" s="196"/>
      <c r="AO381" s="196"/>
      <c r="AP381" s="196"/>
      <c r="AQ381" s="196"/>
      <c r="AR381" s="196"/>
      <c r="AS381" s="196"/>
      <c r="AT381" s="196"/>
      <c r="AU381" s="196"/>
      <c r="AV381" s="196"/>
      <c r="AW381" s="196"/>
      <c r="AX381" s="196"/>
      <c r="AY381" s="196"/>
      <c r="AZ381" s="196"/>
      <c r="BA381" s="196"/>
      <c r="BB381" s="196"/>
      <c r="BC381" s="196"/>
      <c r="BD381" s="196"/>
      <c r="BE381" s="196"/>
      <c r="BF381" s="196"/>
      <c r="BG381" s="196"/>
      <c r="BH381" s="196"/>
      <c r="BI381" s="196"/>
      <c r="BJ381" s="196"/>
      <c r="BK381" s="196"/>
      <c r="BL381" s="196"/>
      <c r="BM381" s="196"/>
      <c r="BN381" s="196"/>
      <c r="BO381" s="196"/>
      <c r="BP381" s="196"/>
      <c r="BQ381" s="196"/>
      <c r="BR381" s="196"/>
      <c r="BS381" s="196"/>
      <c r="BT381" s="196"/>
      <c r="BU381" s="196"/>
      <c r="BV381" s="196"/>
      <c r="BW381" s="196"/>
      <c r="BX381" s="196"/>
      <c r="BY381" s="196"/>
      <c r="BZ381" s="196"/>
      <c r="CA381" s="196"/>
      <c r="CB381" s="196"/>
      <c r="CC381" s="196"/>
      <c r="CD381" s="196"/>
      <c r="CE381" s="196"/>
      <c r="CF381" s="196"/>
      <c r="CG381" s="196"/>
      <c r="CH381" s="196"/>
      <c r="CI381" s="196"/>
      <c r="CJ381" s="196"/>
      <c r="CK381" s="196"/>
      <c r="CL381" s="196"/>
    </row>
    <row r="382" spans="2:90" x14ac:dyDescent="0.4">
      <c r="B382" s="8" t="s">
        <v>462</v>
      </c>
      <c r="C382" s="31"/>
      <c r="D382" s="31" t="s">
        <v>764</v>
      </c>
      <c r="E382" s="31" t="s">
        <v>906</v>
      </c>
      <c r="F382" s="31"/>
      <c r="G382" s="31" t="s">
        <v>330</v>
      </c>
      <c r="H382" s="31"/>
      <c r="I382" s="73"/>
      <c r="J382" s="73"/>
      <c r="K382" s="39"/>
      <c r="L382" s="39"/>
      <c r="M382" s="39"/>
      <c r="N382" s="39"/>
      <c r="O382" s="39"/>
      <c r="P382" s="39"/>
      <c r="R382" s="38"/>
      <c r="S382" s="196"/>
      <c r="T382" s="196"/>
      <c r="U382" s="196"/>
      <c r="V382" s="196"/>
      <c r="W382" s="196"/>
      <c r="X382" s="196"/>
      <c r="Y382" s="196"/>
      <c r="Z382" s="196"/>
      <c r="AA382" s="196"/>
      <c r="AB382" s="196"/>
      <c r="AC382" s="196"/>
      <c r="AD382" s="196"/>
      <c r="AE382" s="196"/>
      <c r="AF382" s="196"/>
      <c r="AG382" s="196"/>
      <c r="AH382" s="196"/>
      <c r="AI382" s="196"/>
      <c r="AJ382" s="196"/>
      <c r="AK382" s="196"/>
      <c r="AL382" s="196"/>
      <c r="AM382" s="196"/>
      <c r="AN382" s="196"/>
      <c r="AO382" s="196"/>
      <c r="AP382" s="196"/>
      <c r="AQ382" s="196"/>
      <c r="AR382" s="196"/>
      <c r="AS382" s="196"/>
      <c r="AT382" s="196"/>
      <c r="AU382" s="196"/>
      <c r="AV382" s="196"/>
      <c r="AW382" s="196"/>
      <c r="AX382" s="196"/>
      <c r="AY382" s="196"/>
      <c r="AZ382" s="196"/>
      <c r="BA382" s="196"/>
      <c r="BB382" s="196"/>
      <c r="BC382" s="196"/>
      <c r="BD382" s="196"/>
      <c r="BE382" s="196"/>
      <c r="BF382" s="196"/>
      <c r="BG382" s="196"/>
      <c r="BH382" s="196"/>
      <c r="BI382" s="196"/>
      <c r="BJ382" s="196"/>
      <c r="BK382" s="196"/>
      <c r="BL382" s="196"/>
      <c r="BM382" s="196"/>
      <c r="BN382" s="196"/>
      <c r="BO382" s="196"/>
      <c r="BP382" s="196"/>
      <c r="BQ382" s="196"/>
      <c r="BR382" s="196"/>
      <c r="BS382" s="196"/>
      <c r="BT382" s="196"/>
      <c r="BU382" s="196"/>
      <c r="BV382" s="196"/>
      <c r="BW382" s="196"/>
      <c r="BX382" s="196"/>
      <c r="BY382" s="196"/>
      <c r="BZ382" s="196"/>
      <c r="CA382" s="196"/>
      <c r="CB382" s="196"/>
      <c r="CC382" s="196"/>
      <c r="CD382" s="196"/>
      <c r="CE382" s="196"/>
      <c r="CF382" s="196"/>
      <c r="CG382" s="196"/>
      <c r="CH382" s="196"/>
      <c r="CI382" s="196"/>
      <c r="CJ382" s="196"/>
      <c r="CK382" s="196"/>
      <c r="CL382" s="196"/>
    </row>
    <row r="383" spans="2:90" x14ac:dyDescent="0.4">
      <c r="B383" s="178" t="s">
        <v>457</v>
      </c>
      <c r="C383" s="179"/>
      <c r="D383" s="179"/>
      <c r="E383" s="179" t="s">
        <v>906</v>
      </c>
      <c r="F383" s="179"/>
      <c r="G383" s="179"/>
      <c r="H383" s="179"/>
      <c r="I383" s="180"/>
      <c r="J383" s="180"/>
      <c r="K383" s="181"/>
      <c r="L383" s="181"/>
      <c r="M383" s="181"/>
      <c r="N383" s="181"/>
      <c r="O383" s="181"/>
      <c r="P383" s="181"/>
      <c r="R383" s="182"/>
      <c r="S383" s="183"/>
      <c r="T383" s="183"/>
      <c r="U383" s="183"/>
      <c r="V383" s="183"/>
      <c r="W383" s="183"/>
      <c r="X383" s="183"/>
      <c r="Y383" s="183"/>
      <c r="Z383" s="183"/>
      <c r="AA383" s="183"/>
      <c r="AB383" s="183"/>
      <c r="AC383" s="183"/>
      <c r="AD383" s="183"/>
      <c r="AE383" s="183"/>
      <c r="AF383" s="183"/>
      <c r="AG383" s="183"/>
      <c r="AH383" s="183"/>
      <c r="AI383" s="183"/>
      <c r="AJ383" s="183"/>
      <c r="AK383" s="183"/>
      <c r="AL383" s="183"/>
      <c r="AM383" s="183"/>
      <c r="AN383" s="183"/>
      <c r="AO383" s="183"/>
      <c r="AP383" s="183"/>
      <c r="AQ383" s="183"/>
      <c r="AR383" s="183"/>
      <c r="AS383" s="183"/>
      <c r="AT383" s="183"/>
      <c r="AU383" s="183"/>
      <c r="AV383" s="183"/>
      <c r="AW383" s="183"/>
      <c r="AX383" s="183"/>
      <c r="AY383" s="183"/>
      <c r="AZ383" s="183"/>
      <c r="BA383" s="183"/>
      <c r="BB383" s="183"/>
      <c r="BC383" s="183"/>
      <c r="BD383" s="183"/>
      <c r="BE383" s="183"/>
      <c r="BF383" s="183"/>
      <c r="BG383" s="183"/>
      <c r="BH383" s="183"/>
      <c r="BI383" s="183"/>
      <c r="BJ383" s="183"/>
      <c r="BK383" s="183"/>
      <c r="BL383" s="183"/>
      <c r="BM383" s="183"/>
      <c r="BN383" s="183"/>
      <c r="BO383" s="183"/>
      <c r="BP383" s="183"/>
      <c r="BQ383" s="183"/>
      <c r="BR383" s="183"/>
      <c r="BS383" s="183"/>
      <c r="BT383" s="183"/>
      <c r="BU383" s="183"/>
      <c r="BV383" s="183"/>
      <c r="BW383" s="183"/>
      <c r="BX383" s="183"/>
      <c r="BY383" s="183"/>
      <c r="BZ383" s="183"/>
      <c r="CA383" s="183"/>
      <c r="CB383" s="183"/>
      <c r="CC383" s="183"/>
      <c r="CD383" s="183"/>
      <c r="CE383" s="183"/>
      <c r="CF383" s="183"/>
      <c r="CG383" s="183"/>
      <c r="CH383" s="183"/>
      <c r="CI383" s="183"/>
      <c r="CJ383" s="183"/>
      <c r="CK383" s="183"/>
      <c r="CL383" s="183"/>
    </row>
    <row r="384" spans="2:90" x14ac:dyDescent="0.4">
      <c r="B384" s="185" t="s">
        <v>472</v>
      </c>
      <c r="C384" s="179"/>
      <c r="D384" s="179"/>
      <c r="E384" s="179" t="s">
        <v>906</v>
      </c>
      <c r="F384" s="179"/>
      <c r="G384" s="179"/>
      <c r="H384" s="179"/>
      <c r="I384" s="180"/>
      <c r="J384" s="180"/>
      <c r="K384" s="181"/>
      <c r="L384" s="181"/>
      <c r="M384" s="181"/>
      <c r="N384" s="181"/>
      <c r="O384" s="181"/>
      <c r="P384" s="181"/>
      <c r="R384" s="182"/>
      <c r="S384" s="183"/>
      <c r="T384" s="183"/>
      <c r="U384" s="183"/>
      <c r="V384" s="183"/>
      <c r="W384" s="183"/>
      <c r="X384" s="183"/>
      <c r="Y384" s="183"/>
      <c r="Z384" s="183"/>
      <c r="AA384" s="183"/>
      <c r="AB384" s="183"/>
      <c r="AC384" s="183"/>
      <c r="AD384" s="183"/>
      <c r="AE384" s="183"/>
      <c r="AF384" s="183"/>
      <c r="AG384" s="183"/>
      <c r="AH384" s="183"/>
      <c r="AI384" s="183"/>
      <c r="AJ384" s="183"/>
      <c r="AK384" s="183"/>
      <c r="AL384" s="183"/>
      <c r="AM384" s="183"/>
      <c r="AN384" s="183"/>
      <c r="AO384" s="183"/>
      <c r="AP384" s="183"/>
      <c r="AQ384" s="183"/>
      <c r="AR384" s="183"/>
      <c r="AS384" s="183"/>
      <c r="AT384" s="183"/>
      <c r="AU384" s="183"/>
      <c r="AV384" s="183"/>
      <c r="AW384" s="183"/>
      <c r="AX384" s="183"/>
      <c r="AY384" s="183"/>
      <c r="AZ384" s="183"/>
      <c r="BA384" s="183"/>
      <c r="BB384" s="183"/>
      <c r="BC384" s="183"/>
      <c r="BD384" s="183"/>
      <c r="BE384" s="183"/>
      <c r="BF384" s="183"/>
      <c r="BG384" s="183"/>
      <c r="BH384" s="183"/>
      <c r="BI384" s="183"/>
      <c r="BJ384" s="183"/>
      <c r="BK384" s="183"/>
      <c r="BL384" s="183"/>
      <c r="BM384" s="183"/>
      <c r="BN384" s="183"/>
      <c r="BO384" s="183"/>
      <c r="BP384" s="183"/>
      <c r="BQ384" s="183"/>
      <c r="BR384" s="183"/>
      <c r="BS384" s="183"/>
      <c r="BT384" s="183"/>
      <c r="BU384" s="183"/>
      <c r="BV384" s="183"/>
      <c r="BW384" s="183"/>
      <c r="BX384" s="183"/>
      <c r="BY384" s="183"/>
      <c r="BZ384" s="183"/>
      <c r="CA384" s="183"/>
      <c r="CB384" s="183"/>
      <c r="CC384" s="183"/>
      <c r="CD384" s="183"/>
      <c r="CE384" s="183"/>
      <c r="CF384" s="183"/>
      <c r="CG384" s="183"/>
      <c r="CH384" s="183"/>
      <c r="CI384" s="183"/>
      <c r="CJ384" s="183"/>
      <c r="CK384" s="183"/>
      <c r="CL384" s="183"/>
    </row>
    <row r="385" spans="2:90" x14ac:dyDescent="0.4">
      <c r="B385" s="164"/>
      <c r="C385" s="31"/>
      <c r="D385" s="31"/>
      <c r="E385" s="31" t="s">
        <v>906</v>
      </c>
      <c r="F385" s="31"/>
      <c r="G385" s="31"/>
      <c r="H385" s="31"/>
      <c r="I385" s="73"/>
      <c r="J385" s="73"/>
      <c r="K385" s="39"/>
      <c r="L385" s="39"/>
      <c r="M385" s="39"/>
      <c r="N385" s="39"/>
      <c r="O385" s="39"/>
      <c r="P385" s="39"/>
      <c r="R385" s="38"/>
      <c r="S385" s="76"/>
      <c r="T385" s="76"/>
      <c r="U385" s="76"/>
      <c r="V385" s="76"/>
      <c r="W385" s="76"/>
      <c r="X385" s="76"/>
      <c r="Y385" s="76"/>
      <c r="Z385" s="76"/>
      <c r="AA385" s="76"/>
      <c r="AB385" s="76"/>
      <c r="AC385" s="76"/>
      <c r="AD385" s="76"/>
      <c r="AE385" s="76"/>
      <c r="AF385" s="76"/>
      <c r="AG385" s="76"/>
      <c r="AH385" s="76"/>
      <c r="AI385" s="76"/>
      <c r="AJ385" s="76"/>
      <c r="AK385" s="76"/>
      <c r="AL385" s="76"/>
      <c r="AM385" s="76"/>
      <c r="AN385" s="76"/>
      <c r="AO385" s="76"/>
      <c r="AP385" s="76"/>
      <c r="AQ385" s="76"/>
      <c r="AR385" s="76"/>
      <c r="AS385" s="76"/>
      <c r="AT385" s="76"/>
      <c r="AU385" s="76"/>
      <c r="AV385" s="76"/>
      <c r="AW385" s="76"/>
      <c r="AX385" s="76"/>
      <c r="AY385" s="76"/>
      <c r="AZ385" s="76"/>
      <c r="BA385" s="76"/>
      <c r="BB385" s="76"/>
      <c r="BC385" s="76"/>
      <c r="BD385" s="76"/>
      <c r="BE385" s="76"/>
      <c r="BF385" s="76"/>
      <c r="BG385" s="76"/>
      <c r="BH385" s="76"/>
      <c r="BI385" s="76"/>
      <c r="BJ385" s="76"/>
      <c r="BK385" s="76"/>
      <c r="BL385" s="76"/>
      <c r="BM385" s="76"/>
      <c r="BN385" s="76"/>
      <c r="BO385" s="76"/>
      <c r="BP385" s="76"/>
      <c r="BQ385" s="76"/>
      <c r="BR385" s="76"/>
      <c r="BS385" s="76"/>
      <c r="BT385" s="76"/>
      <c r="BU385" s="76"/>
      <c r="BV385" s="76"/>
      <c r="BW385" s="76"/>
      <c r="BX385" s="76"/>
      <c r="BY385" s="76"/>
      <c r="BZ385" s="76"/>
      <c r="CA385" s="76"/>
      <c r="CB385" s="76"/>
      <c r="CC385" s="76"/>
      <c r="CD385" s="76"/>
      <c r="CE385" s="76"/>
      <c r="CF385" s="76"/>
      <c r="CG385" s="76"/>
      <c r="CH385" s="76"/>
      <c r="CI385" s="76"/>
      <c r="CJ385" s="76"/>
      <c r="CK385" s="76"/>
      <c r="CL385" s="76"/>
    </row>
    <row r="386" spans="2:90" x14ac:dyDescent="0.4">
      <c r="B386" s="66" t="s">
        <v>789</v>
      </c>
      <c r="C386" s="22"/>
      <c r="D386" s="22" t="s">
        <v>786</v>
      </c>
      <c r="E386" s="22" t="s">
        <v>786</v>
      </c>
      <c r="F386" s="22" t="s">
        <v>787</v>
      </c>
      <c r="G386" s="22" t="s">
        <v>243</v>
      </c>
      <c r="H386" s="22"/>
      <c r="I386" s="279"/>
      <c r="J386" s="279"/>
      <c r="K386" s="22"/>
      <c r="L386" s="22"/>
      <c r="M386" s="22"/>
      <c r="N386" s="22"/>
      <c r="O386" s="22"/>
      <c r="P386" s="22"/>
      <c r="R386" s="66"/>
      <c r="S386" s="66"/>
      <c r="T386" s="66"/>
      <c r="U386" s="66"/>
      <c r="V386" s="66"/>
      <c r="W386" s="66"/>
      <c r="X386" s="66"/>
      <c r="Y386" s="66"/>
      <c r="Z386" s="66"/>
      <c r="AA386" s="66"/>
      <c r="AB386" s="66"/>
      <c r="AC386" s="66"/>
      <c r="AD386" s="66"/>
      <c r="AE386" s="66"/>
      <c r="AF386" s="66"/>
      <c r="AG386" s="66"/>
      <c r="AH386" s="66"/>
      <c r="AI386" s="66"/>
      <c r="AJ386" s="66"/>
      <c r="AK386" s="66"/>
      <c r="AL386" s="66"/>
      <c r="AM386" s="66"/>
      <c r="AN386" s="66"/>
      <c r="AO386" s="66"/>
      <c r="AP386" s="66"/>
      <c r="AQ386" s="66"/>
      <c r="AR386" s="66"/>
      <c r="AS386" s="66"/>
      <c r="AT386" s="66"/>
      <c r="AU386" s="66"/>
      <c r="AV386" s="66"/>
      <c r="AW386" s="66"/>
      <c r="AX386" s="66"/>
      <c r="AY386" s="66"/>
      <c r="AZ386" s="66"/>
      <c r="BA386" s="66"/>
      <c r="BB386" s="66"/>
      <c r="BC386" s="66"/>
      <c r="BD386" s="66"/>
      <c r="BE386" s="66"/>
      <c r="BF386" s="66"/>
      <c r="BG386" s="66"/>
      <c r="BH386" s="66"/>
      <c r="BI386" s="66"/>
      <c r="BJ386" s="66"/>
      <c r="BK386" s="66"/>
      <c r="BL386" s="66"/>
      <c r="BM386" s="66"/>
      <c r="BN386" s="66"/>
      <c r="BO386" s="66"/>
      <c r="BP386" s="66"/>
      <c r="BQ386" s="66"/>
      <c r="BR386" s="66"/>
      <c r="BS386" s="66"/>
      <c r="BT386" s="66"/>
      <c r="BU386" s="66"/>
      <c r="BV386" s="66"/>
      <c r="BW386" s="66"/>
      <c r="BX386" s="66"/>
      <c r="BY386" s="66"/>
      <c r="BZ386" s="66"/>
      <c r="CA386" s="66"/>
      <c r="CB386" s="66"/>
      <c r="CC386" s="66"/>
      <c r="CD386" s="66"/>
      <c r="CE386" s="66"/>
      <c r="CF386" s="66"/>
      <c r="CG386" s="66"/>
      <c r="CH386" s="66"/>
      <c r="CI386" s="66"/>
      <c r="CJ386" s="66"/>
      <c r="CK386" s="66"/>
      <c r="CL386" s="66"/>
    </row>
    <row r="387" spans="2:90" x14ac:dyDescent="0.4">
      <c r="B387" s="13" t="s">
        <v>788</v>
      </c>
      <c r="C387" s="14"/>
      <c r="D387" s="14" t="s">
        <v>786</v>
      </c>
      <c r="E387" s="14" t="s">
        <v>906</v>
      </c>
      <c r="F387" s="14"/>
      <c r="G387" s="14" t="str">
        <f>E387</f>
        <v/>
      </c>
      <c r="H387" s="14">
        <v>3</v>
      </c>
      <c r="I387" s="73"/>
      <c r="J387" s="73"/>
      <c r="K387" s="31"/>
      <c r="L387" s="31"/>
      <c r="M387" s="31"/>
      <c r="N387" s="31"/>
      <c r="O387" s="31"/>
      <c r="P387" s="31"/>
      <c r="R387" s="67"/>
      <c r="S387" s="67"/>
      <c r="T387" s="67"/>
      <c r="U387" s="67"/>
      <c r="V387" s="67"/>
      <c r="W387" s="67"/>
      <c r="X387" s="67"/>
      <c r="Y387" s="67"/>
      <c r="Z387" s="67"/>
      <c r="AA387" s="67"/>
      <c r="AB387" s="67"/>
      <c r="AC387" s="67"/>
      <c r="AD387" s="67"/>
      <c r="AE387" s="67"/>
      <c r="AF387" s="67"/>
      <c r="AG387" s="67"/>
      <c r="AH387" s="67"/>
      <c r="AI387" s="67"/>
      <c r="AJ387" s="67"/>
      <c r="AK387" s="67"/>
      <c r="AL387" s="67"/>
      <c r="AM387" s="67"/>
      <c r="AN387" s="67"/>
      <c r="AO387" s="67"/>
      <c r="AP387" s="67"/>
      <c r="AQ387" s="67"/>
      <c r="AR387" s="67"/>
      <c r="AS387" s="67"/>
      <c r="AT387" s="67"/>
      <c r="AU387" s="67"/>
      <c r="AV387" s="67"/>
      <c r="AW387" s="67"/>
      <c r="AX387" s="67"/>
      <c r="AY387" s="67"/>
      <c r="AZ387" s="67"/>
      <c r="BA387" s="67"/>
      <c r="BB387" s="67"/>
      <c r="BC387" s="67"/>
      <c r="BD387" s="67"/>
      <c r="BE387" s="67"/>
      <c r="BF387" s="67"/>
      <c r="BG387" s="67"/>
      <c r="BH387" s="67"/>
      <c r="BI387" s="67"/>
      <c r="BJ387" s="67"/>
      <c r="BK387" s="67"/>
      <c r="BL387" s="67"/>
      <c r="BM387" s="67"/>
      <c r="BN387" s="67"/>
      <c r="BO387" s="67"/>
      <c r="BP387" s="67"/>
      <c r="BQ387" s="67"/>
      <c r="BR387" s="67"/>
      <c r="BS387" s="67"/>
      <c r="BT387" s="67"/>
      <c r="BU387" s="67"/>
      <c r="BV387" s="67"/>
      <c r="BW387" s="67"/>
      <c r="BX387" s="67"/>
      <c r="BY387" s="67"/>
      <c r="BZ387" s="67"/>
      <c r="CA387" s="67"/>
      <c r="CB387" s="67"/>
      <c r="CC387" s="67"/>
      <c r="CD387" s="67"/>
      <c r="CE387" s="67"/>
      <c r="CF387" s="67"/>
      <c r="CG387" s="67"/>
      <c r="CH387" s="67"/>
      <c r="CI387" s="67"/>
      <c r="CJ387" s="67"/>
      <c r="CK387" s="67"/>
      <c r="CL387" s="67"/>
    </row>
    <row r="388" spans="2:90" x14ac:dyDescent="0.4">
      <c r="B388" s="67"/>
      <c r="C388" s="31"/>
      <c r="D388" s="31" t="s">
        <v>786</v>
      </c>
      <c r="E388" s="31" t="s">
        <v>906</v>
      </c>
      <c r="F388" s="31"/>
      <c r="G388" s="31" t="str">
        <f>E388</f>
        <v/>
      </c>
      <c r="H388" s="31"/>
      <c r="I388" s="73"/>
      <c r="J388" s="73"/>
      <c r="K388" s="31"/>
      <c r="L388" s="31"/>
      <c r="M388" s="31"/>
      <c r="N388" s="31"/>
      <c r="O388" s="31"/>
      <c r="P388" s="31"/>
      <c r="R388" s="67"/>
      <c r="S388" s="67"/>
      <c r="T388" s="67"/>
      <c r="U388" s="67"/>
      <c r="V388" s="67"/>
      <c r="W388" s="67"/>
      <c r="X388" s="67"/>
      <c r="Y388" s="67"/>
      <c r="Z388" s="67"/>
      <c r="AA388" s="67"/>
      <c r="AB388" s="67"/>
      <c r="AC388" s="67"/>
      <c r="AD388" s="67"/>
      <c r="AE388" s="67"/>
      <c r="AF388" s="67"/>
      <c r="AG388" s="67"/>
      <c r="AH388" s="67"/>
      <c r="AI388" s="67"/>
      <c r="AJ388" s="67"/>
      <c r="AK388" s="67"/>
      <c r="AL388" s="67"/>
      <c r="AM388" s="67"/>
      <c r="AN388" s="67"/>
      <c r="AO388" s="67"/>
      <c r="AP388" s="67"/>
      <c r="AQ388" s="67"/>
      <c r="AR388" s="67"/>
      <c r="AS388" s="67"/>
      <c r="AT388" s="67"/>
      <c r="AU388" s="67"/>
      <c r="AV388" s="67"/>
      <c r="AW388" s="67"/>
      <c r="AX388" s="67"/>
      <c r="AY388" s="67"/>
      <c r="AZ388" s="67"/>
      <c r="BA388" s="67"/>
      <c r="BB388" s="67"/>
      <c r="BC388" s="67"/>
      <c r="BD388" s="67"/>
      <c r="BE388" s="67"/>
      <c r="BF388" s="67"/>
      <c r="BG388" s="67"/>
      <c r="BH388" s="67"/>
      <c r="BI388" s="67"/>
      <c r="BJ388" s="67"/>
      <c r="BK388" s="67"/>
      <c r="BL388" s="67"/>
      <c r="BM388" s="67"/>
      <c r="BN388" s="67"/>
      <c r="BO388" s="67"/>
      <c r="BP388" s="67"/>
      <c r="BQ388" s="67"/>
      <c r="BR388" s="67"/>
      <c r="BS388" s="67"/>
      <c r="BT388" s="67"/>
      <c r="BU388" s="67"/>
      <c r="BV388" s="67"/>
      <c r="BW388" s="67"/>
      <c r="BX388" s="67"/>
      <c r="BY388" s="67"/>
      <c r="BZ388" s="67"/>
      <c r="CA388" s="67"/>
      <c r="CB388" s="67"/>
      <c r="CC388" s="67"/>
      <c r="CD388" s="67"/>
      <c r="CE388" s="67"/>
      <c r="CF388" s="67"/>
      <c r="CG388" s="67"/>
      <c r="CH388" s="67"/>
      <c r="CI388" s="67"/>
      <c r="CJ388" s="67"/>
      <c r="CK388" s="67"/>
      <c r="CL388" s="67"/>
    </row>
    <row r="389" spans="2:90" x14ac:dyDescent="0.4">
      <c r="B389" s="93" t="str">
        <f ca="1">B390&amp;" - new"</f>
        <v># of assets - completed - new</v>
      </c>
      <c r="C389" s="12"/>
      <c r="D389" s="12" t="s">
        <v>786</v>
      </c>
      <c r="E389" s="12" t="s">
        <v>906</v>
      </c>
      <c r="F389" s="12"/>
      <c r="G389" s="12" t="str">
        <f>E389</f>
        <v/>
      </c>
      <c r="H389" s="12"/>
      <c r="I389" s="60"/>
      <c r="J389" s="60"/>
      <c r="K389" s="244">
        <v>10</v>
      </c>
      <c r="L389" s="244">
        <v>15</v>
      </c>
      <c r="M389" s="244">
        <v>20</v>
      </c>
      <c r="N389" s="244">
        <v>25</v>
      </c>
      <c r="O389" s="244">
        <v>30</v>
      </c>
      <c r="P389" s="244">
        <v>35</v>
      </c>
      <c r="R389" s="15"/>
      <c r="S389" s="309" cm="1">
        <f t="array" ref="S389">INDEX($K:$P,ROW(),MATCH(S$3,$K$2:$P$2,0))/12</f>
        <v>0.83333333333333337</v>
      </c>
      <c r="T389" s="309" cm="1">
        <f t="array" ref="T389">INDEX($K:$P,ROW(),MATCH(T$3,$K$2:$P$2,0))/12</f>
        <v>0.83333333333333337</v>
      </c>
      <c r="U389" s="309" cm="1">
        <f t="array" ref="U389">INDEX($K:$P,ROW(),MATCH(U$3,$K$2:$P$2,0))/12</f>
        <v>0.83333333333333337</v>
      </c>
      <c r="V389" s="309" cm="1">
        <f t="array" ref="V389">INDEX($K:$P,ROW(),MATCH(V$3,$K$2:$P$2,0))/12</f>
        <v>0.83333333333333337</v>
      </c>
      <c r="W389" s="309" cm="1">
        <f t="array" ref="W389">INDEX($K:$P,ROW(),MATCH(W$3,$K$2:$P$2,0))/12</f>
        <v>0.83333333333333337</v>
      </c>
      <c r="X389" s="309" cm="1">
        <f t="array" ref="X389">INDEX($K:$P,ROW(),MATCH(X$3,$K$2:$P$2,0))/12</f>
        <v>0.83333333333333337</v>
      </c>
      <c r="Y389" s="309" cm="1">
        <f t="array" ref="Y389">INDEX($K:$P,ROW(),MATCH(Y$3,$K$2:$P$2,0))/12</f>
        <v>0.83333333333333337</v>
      </c>
      <c r="Z389" s="309" cm="1">
        <f t="array" ref="Z389">INDEX($K:$P,ROW(),MATCH(Z$3,$K$2:$P$2,0))/12</f>
        <v>0.83333333333333337</v>
      </c>
      <c r="AA389" s="309" cm="1">
        <f t="array" ref="AA389">INDEX($K:$P,ROW(),MATCH(AA$3,$K$2:$P$2,0))/12</f>
        <v>0.83333333333333337</v>
      </c>
      <c r="AB389" s="309" cm="1">
        <f t="array" ref="AB389">INDEX($K:$P,ROW(),MATCH(AB$3,$K$2:$P$2,0))/12</f>
        <v>0.83333333333333337</v>
      </c>
      <c r="AC389" s="309" cm="1">
        <f t="array" ref="AC389">INDEX($K:$P,ROW(),MATCH(AC$3,$K$2:$P$2,0))/12</f>
        <v>0.83333333333333337</v>
      </c>
      <c r="AD389" s="309" cm="1">
        <f t="array" ref="AD389">INDEX($K:$P,ROW(),MATCH(AD$3,$K$2:$P$2,0))/12</f>
        <v>0.83333333333333337</v>
      </c>
      <c r="AE389" s="309" cm="1">
        <f t="array" ref="AE389">INDEX($K:$P,ROW(),MATCH(AE$3,$K$2:$P$2,0))/12</f>
        <v>1.25</v>
      </c>
      <c r="AF389" s="309" cm="1">
        <f t="array" ref="AF389">INDEX($K:$P,ROW(),MATCH(AF$3,$K$2:$P$2,0))/12</f>
        <v>1.25</v>
      </c>
      <c r="AG389" s="309" cm="1">
        <f t="array" ref="AG389">INDEX($K:$P,ROW(),MATCH(AG$3,$K$2:$P$2,0))/12</f>
        <v>1.25</v>
      </c>
      <c r="AH389" s="309" cm="1">
        <f t="array" ref="AH389">INDEX($K:$P,ROW(),MATCH(AH$3,$K$2:$P$2,0))/12</f>
        <v>1.25</v>
      </c>
      <c r="AI389" s="309" cm="1">
        <f t="array" ref="AI389">INDEX($K:$P,ROW(),MATCH(AI$3,$K$2:$P$2,0))/12</f>
        <v>1.25</v>
      </c>
      <c r="AJ389" s="309" cm="1">
        <f t="array" ref="AJ389">INDEX($K:$P,ROW(),MATCH(AJ$3,$K$2:$P$2,0))/12</f>
        <v>1.25</v>
      </c>
      <c r="AK389" s="309" cm="1">
        <f t="array" ref="AK389">INDEX($K:$P,ROW(),MATCH(AK$3,$K$2:$P$2,0))/12</f>
        <v>1.25</v>
      </c>
      <c r="AL389" s="309" cm="1">
        <f t="array" ref="AL389">INDEX($K:$P,ROW(),MATCH(AL$3,$K$2:$P$2,0))/12</f>
        <v>1.25</v>
      </c>
      <c r="AM389" s="309" cm="1">
        <f t="array" ref="AM389">INDEX($K:$P,ROW(),MATCH(AM$3,$K$2:$P$2,0))/12</f>
        <v>1.25</v>
      </c>
      <c r="AN389" s="309" cm="1">
        <f t="array" ref="AN389">INDEX($K:$P,ROW(),MATCH(AN$3,$K$2:$P$2,0))/12</f>
        <v>1.25</v>
      </c>
      <c r="AO389" s="309" cm="1">
        <f t="array" ref="AO389">INDEX($K:$P,ROW(),MATCH(AO$3,$K$2:$P$2,0))/12</f>
        <v>1.25</v>
      </c>
      <c r="AP389" s="309" cm="1">
        <f t="array" ref="AP389">INDEX($K:$P,ROW(),MATCH(AP$3,$K$2:$P$2,0))/12</f>
        <v>1.25</v>
      </c>
      <c r="AQ389" s="309" cm="1">
        <f t="array" ref="AQ389">INDEX($K:$P,ROW(),MATCH(AQ$3,$K$2:$P$2,0))/12</f>
        <v>1.6666666666666667</v>
      </c>
      <c r="AR389" s="309" cm="1">
        <f t="array" ref="AR389">INDEX($K:$P,ROW(),MATCH(AR$3,$K$2:$P$2,0))/12</f>
        <v>1.6666666666666667</v>
      </c>
      <c r="AS389" s="309" cm="1">
        <f t="array" ref="AS389">INDEX($K:$P,ROW(),MATCH(AS$3,$K$2:$P$2,0))/12</f>
        <v>1.6666666666666667</v>
      </c>
      <c r="AT389" s="309" cm="1">
        <f t="array" ref="AT389">INDEX($K:$P,ROW(),MATCH(AT$3,$K$2:$P$2,0))/12</f>
        <v>1.6666666666666667</v>
      </c>
      <c r="AU389" s="309" cm="1">
        <f t="array" ref="AU389">INDEX($K:$P,ROW(),MATCH(AU$3,$K$2:$P$2,0))/12</f>
        <v>1.6666666666666667</v>
      </c>
      <c r="AV389" s="309" cm="1">
        <f t="array" ref="AV389">INDEX($K:$P,ROW(),MATCH(AV$3,$K$2:$P$2,0))/12</f>
        <v>1.6666666666666667</v>
      </c>
      <c r="AW389" s="309" cm="1">
        <f t="array" ref="AW389">INDEX($K:$P,ROW(),MATCH(AW$3,$K$2:$P$2,0))/12</f>
        <v>1.6666666666666667</v>
      </c>
      <c r="AX389" s="309" cm="1">
        <f t="array" ref="AX389">INDEX($K:$P,ROW(),MATCH(AX$3,$K$2:$P$2,0))/12</f>
        <v>1.6666666666666667</v>
      </c>
      <c r="AY389" s="309" cm="1">
        <f t="array" ref="AY389">INDEX($K:$P,ROW(),MATCH(AY$3,$K$2:$P$2,0))/12</f>
        <v>1.6666666666666667</v>
      </c>
      <c r="AZ389" s="309" cm="1">
        <f t="array" ref="AZ389">INDEX($K:$P,ROW(),MATCH(AZ$3,$K$2:$P$2,0))/12</f>
        <v>1.6666666666666667</v>
      </c>
      <c r="BA389" s="309" cm="1">
        <f t="array" ref="BA389">INDEX($K:$P,ROW(),MATCH(BA$3,$K$2:$P$2,0))/12</f>
        <v>1.6666666666666667</v>
      </c>
      <c r="BB389" s="309" cm="1">
        <f t="array" ref="BB389">INDEX($K:$P,ROW(),MATCH(BB$3,$K$2:$P$2,0))/12</f>
        <v>1.6666666666666667</v>
      </c>
      <c r="BC389" s="309" cm="1">
        <f t="array" ref="BC389">INDEX($K:$P,ROW(),MATCH(BC$3,$K$2:$P$2,0))/12</f>
        <v>2.0833333333333335</v>
      </c>
      <c r="BD389" s="309" cm="1">
        <f t="array" ref="BD389">INDEX($K:$P,ROW(),MATCH(BD$3,$K$2:$P$2,0))/12</f>
        <v>2.0833333333333335</v>
      </c>
      <c r="BE389" s="309" cm="1">
        <f t="array" ref="BE389">INDEX($K:$P,ROW(),MATCH(BE$3,$K$2:$P$2,0))/12</f>
        <v>2.0833333333333335</v>
      </c>
      <c r="BF389" s="309" cm="1">
        <f t="array" ref="BF389">INDEX($K:$P,ROW(),MATCH(BF$3,$K$2:$P$2,0))/12</f>
        <v>2.0833333333333335</v>
      </c>
      <c r="BG389" s="309" cm="1">
        <f t="array" ref="BG389">INDEX($K:$P,ROW(),MATCH(BG$3,$K$2:$P$2,0))/12</f>
        <v>2.0833333333333335</v>
      </c>
      <c r="BH389" s="309" cm="1">
        <f t="array" ref="BH389">INDEX($K:$P,ROW(),MATCH(BH$3,$K$2:$P$2,0))/12</f>
        <v>2.0833333333333335</v>
      </c>
      <c r="BI389" s="309" cm="1">
        <f t="array" ref="BI389">INDEX($K:$P,ROW(),MATCH(BI$3,$K$2:$P$2,0))/12</f>
        <v>2.0833333333333335</v>
      </c>
      <c r="BJ389" s="309" cm="1">
        <f t="array" ref="BJ389">INDEX($K:$P,ROW(),MATCH(BJ$3,$K$2:$P$2,0))/12</f>
        <v>2.0833333333333335</v>
      </c>
      <c r="BK389" s="309" cm="1">
        <f t="array" ref="BK389">INDEX($K:$P,ROW(),MATCH(BK$3,$K$2:$P$2,0))/12</f>
        <v>2.0833333333333335</v>
      </c>
      <c r="BL389" s="309" cm="1">
        <f t="array" ref="BL389">INDEX($K:$P,ROW(),MATCH(BL$3,$K$2:$P$2,0))/12</f>
        <v>2.0833333333333335</v>
      </c>
      <c r="BM389" s="309" cm="1">
        <f t="array" ref="BM389">INDEX($K:$P,ROW(),MATCH(BM$3,$K$2:$P$2,0))/12</f>
        <v>2.0833333333333335</v>
      </c>
      <c r="BN389" s="309" cm="1">
        <f t="array" ref="BN389">INDEX($K:$P,ROW(),MATCH(BN$3,$K$2:$P$2,0))/12</f>
        <v>2.0833333333333335</v>
      </c>
      <c r="BO389" s="309" cm="1">
        <f t="array" ref="BO389">INDEX($K:$P,ROW(),MATCH(BO$3,$K$2:$P$2,0))/12</f>
        <v>2.5</v>
      </c>
      <c r="BP389" s="309" cm="1">
        <f t="array" ref="BP389">INDEX($K:$P,ROW(),MATCH(BP$3,$K$2:$P$2,0))/12</f>
        <v>2.5</v>
      </c>
      <c r="BQ389" s="309" cm="1">
        <f t="array" ref="BQ389">INDEX($K:$P,ROW(),MATCH(BQ$3,$K$2:$P$2,0))/12</f>
        <v>2.5</v>
      </c>
      <c r="BR389" s="309" cm="1">
        <f t="array" ref="BR389">INDEX($K:$P,ROW(),MATCH(BR$3,$K$2:$P$2,0))/12</f>
        <v>2.5</v>
      </c>
      <c r="BS389" s="309" cm="1">
        <f t="array" ref="BS389">INDEX($K:$P,ROW(),MATCH(BS$3,$K$2:$P$2,0))/12</f>
        <v>2.5</v>
      </c>
      <c r="BT389" s="309" cm="1">
        <f t="array" ref="BT389">INDEX($K:$P,ROW(),MATCH(BT$3,$K$2:$P$2,0))/12</f>
        <v>2.5</v>
      </c>
      <c r="BU389" s="309" cm="1">
        <f t="array" ref="BU389">INDEX($K:$P,ROW(),MATCH(BU$3,$K$2:$P$2,0))/12</f>
        <v>2.5</v>
      </c>
      <c r="BV389" s="309" cm="1">
        <f t="array" ref="BV389">INDEX($K:$P,ROW(),MATCH(BV$3,$K$2:$P$2,0))/12</f>
        <v>2.5</v>
      </c>
      <c r="BW389" s="309" cm="1">
        <f t="array" ref="BW389">INDEX($K:$P,ROW(),MATCH(BW$3,$K$2:$P$2,0))/12</f>
        <v>2.5</v>
      </c>
      <c r="BX389" s="309" cm="1">
        <f t="array" ref="BX389">INDEX($K:$P,ROW(),MATCH(BX$3,$K$2:$P$2,0))/12</f>
        <v>2.5</v>
      </c>
      <c r="BY389" s="309" cm="1">
        <f t="array" ref="BY389">INDEX($K:$P,ROW(),MATCH(BY$3,$K$2:$P$2,0))/12</f>
        <v>2.5</v>
      </c>
      <c r="BZ389" s="309" cm="1">
        <f t="array" ref="BZ389">INDEX($K:$P,ROW(),MATCH(BZ$3,$K$2:$P$2,0))/12</f>
        <v>2.5</v>
      </c>
      <c r="CA389" s="309" cm="1">
        <f t="array" ref="CA389">INDEX($K:$P,ROW(),MATCH(CA$3,$K$2:$P$2,0))/12</f>
        <v>2.9166666666666665</v>
      </c>
      <c r="CB389" s="309" cm="1">
        <f t="array" ref="CB389">INDEX($K:$P,ROW(),MATCH(CB$3,$K$2:$P$2,0))/12</f>
        <v>2.9166666666666665</v>
      </c>
      <c r="CC389" s="309" cm="1">
        <f t="array" ref="CC389">INDEX($K:$P,ROW(),MATCH(CC$3,$K$2:$P$2,0))/12</f>
        <v>2.9166666666666665</v>
      </c>
      <c r="CD389" s="309" cm="1">
        <f t="array" ref="CD389">INDEX($K:$P,ROW(),MATCH(CD$3,$K$2:$P$2,0))/12</f>
        <v>2.9166666666666665</v>
      </c>
      <c r="CE389" s="309" cm="1">
        <f t="array" ref="CE389">INDEX($K:$P,ROW(),MATCH(CE$3,$K$2:$P$2,0))/12</f>
        <v>2.9166666666666665</v>
      </c>
      <c r="CF389" s="309" cm="1">
        <f t="array" ref="CF389">INDEX($K:$P,ROW(),MATCH(CF$3,$K$2:$P$2,0))/12</f>
        <v>2.9166666666666665</v>
      </c>
      <c r="CG389" s="309" cm="1">
        <f t="array" ref="CG389">INDEX($K:$P,ROW(),MATCH(CG$3,$K$2:$P$2,0))/12</f>
        <v>2.9166666666666665</v>
      </c>
      <c r="CH389" s="309" cm="1">
        <f t="array" ref="CH389">INDEX($K:$P,ROW(),MATCH(CH$3,$K$2:$P$2,0))/12</f>
        <v>2.9166666666666665</v>
      </c>
      <c r="CI389" s="309" cm="1">
        <f t="array" ref="CI389">INDEX($K:$P,ROW(),MATCH(CI$3,$K$2:$P$2,0))/12</f>
        <v>2.9166666666666665</v>
      </c>
      <c r="CJ389" s="309" cm="1">
        <f t="array" ref="CJ389">INDEX($K:$P,ROW(),MATCH(CJ$3,$K$2:$P$2,0))/12</f>
        <v>2.9166666666666665</v>
      </c>
      <c r="CK389" s="309" cm="1">
        <f t="array" ref="CK389">INDEX($K:$P,ROW(),MATCH(CK$3,$K$2:$P$2,0))/12</f>
        <v>2.9166666666666665</v>
      </c>
      <c r="CL389" s="309" cm="1">
        <f t="array" ref="CL389">INDEX($K:$P,ROW(),MATCH(CL$3,$K$2:$P$2,0))/12</f>
        <v>2.9166666666666665</v>
      </c>
    </row>
    <row r="390" spans="2:90" x14ac:dyDescent="0.4">
      <c r="B390" s="122" t="str">
        <f ca="1">OFFSET(B390,ROW(B399)-ROW(B390),0)&amp;" - completed"</f>
        <v># of assets - completed</v>
      </c>
      <c r="C390" s="12" t="s">
        <v>937</v>
      </c>
      <c r="D390" s="12" t="s">
        <v>786</v>
      </c>
      <c r="E390" s="12" t="s">
        <v>906</v>
      </c>
      <c r="F390" s="12"/>
      <c r="G390" s="12" t="str">
        <f>E390</f>
        <v/>
      </c>
      <c r="H390" s="12"/>
      <c r="I390" s="60"/>
      <c r="J390" s="60"/>
      <c r="K390" s="39">
        <f t="shared" ref="K390:P390" ca="1" si="272">SUMIF($4:$4,K$2,390:390)</f>
        <v>8.3333333333333321</v>
      </c>
      <c r="L390" s="39">
        <f t="shared" ca="1" si="272"/>
        <v>22.5</v>
      </c>
      <c r="M390" s="39">
        <f t="shared" ca="1" si="272"/>
        <v>41.666666666666657</v>
      </c>
      <c r="N390" s="39">
        <f t="shared" ca="1" si="272"/>
        <v>65.833333333333343</v>
      </c>
      <c r="O390" s="39">
        <f t="shared" ca="1" si="272"/>
        <v>95</v>
      </c>
      <c r="P390" s="39">
        <f t="shared" ca="1" si="272"/>
        <v>129.16666666666671</v>
      </c>
      <c r="R390" s="15"/>
      <c r="S390" s="308">
        <f t="shared" ref="S390:AX390" ca="1" si="273">+R390+OFFSET(S389, 0,- MIN($H387, COLUMN(S389)-COLUMN($Q$1))+1)</f>
        <v>0</v>
      </c>
      <c r="T390" s="308">
        <f t="shared" ca="1" si="273"/>
        <v>0</v>
      </c>
      <c r="U390" s="308">
        <f t="shared" ca="1" si="273"/>
        <v>0.83333333333333337</v>
      </c>
      <c r="V390" s="308">
        <f t="shared" ca="1" si="273"/>
        <v>1.6666666666666667</v>
      </c>
      <c r="W390" s="308">
        <f t="shared" ca="1" si="273"/>
        <v>2.5</v>
      </c>
      <c r="X390" s="308">
        <f t="shared" ca="1" si="273"/>
        <v>3.3333333333333335</v>
      </c>
      <c r="Y390" s="308">
        <f t="shared" ca="1" si="273"/>
        <v>4.166666666666667</v>
      </c>
      <c r="Z390" s="308">
        <f t="shared" ca="1" si="273"/>
        <v>5</v>
      </c>
      <c r="AA390" s="308">
        <f t="shared" ca="1" si="273"/>
        <v>5.833333333333333</v>
      </c>
      <c r="AB390" s="308">
        <f t="shared" ca="1" si="273"/>
        <v>6.6666666666666661</v>
      </c>
      <c r="AC390" s="308">
        <f t="shared" ca="1" si="273"/>
        <v>7.4999999999999991</v>
      </c>
      <c r="AD390" s="308">
        <f t="shared" ca="1" si="273"/>
        <v>8.3333333333333321</v>
      </c>
      <c r="AE390" s="308">
        <f t="shared" ca="1" si="273"/>
        <v>9.1666666666666661</v>
      </c>
      <c r="AF390" s="308">
        <f t="shared" ca="1" si="273"/>
        <v>10</v>
      </c>
      <c r="AG390" s="308">
        <f t="shared" ca="1" si="273"/>
        <v>11.25</v>
      </c>
      <c r="AH390" s="308">
        <f t="shared" ca="1" si="273"/>
        <v>12.5</v>
      </c>
      <c r="AI390" s="308">
        <f t="shared" ca="1" si="273"/>
        <v>13.75</v>
      </c>
      <c r="AJ390" s="308">
        <f t="shared" ca="1" si="273"/>
        <v>15</v>
      </c>
      <c r="AK390" s="308">
        <f t="shared" ca="1" si="273"/>
        <v>16.25</v>
      </c>
      <c r="AL390" s="308">
        <f t="shared" ca="1" si="273"/>
        <v>17.5</v>
      </c>
      <c r="AM390" s="308">
        <f t="shared" ca="1" si="273"/>
        <v>18.75</v>
      </c>
      <c r="AN390" s="308">
        <f t="shared" ca="1" si="273"/>
        <v>20</v>
      </c>
      <c r="AO390" s="308">
        <f t="shared" ca="1" si="273"/>
        <v>21.25</v>
      </c>
      <c r="AP390" s="308">
        <f t="shared" ca="1" si="273"/>
        <v>22.5</v>
      </c>
      <c r="AQ390" s="308">
        <f t="shared" ca="1" si="273"/>
        <v>23.75</v>
      </c>
      <c r="AR390" s="308">
        <f t="shared" ca="1" si="273"/>
        <v>25</v>
      </c>
      <c r="AS390" s="308">
        <f t="shared" ca="1" si="273"/>
        <v>26.666666666666668</v>
      </c>
      <c r="AT390" s="308">
        <f t="shared" ca="1" si="273"/>
        <v>28.333333333333336</v>
      </c>
      <c r="AU390" s="308">
        <f t="shared" ca="1" si="273"/>
        <v>30.000000000000004</v>
      </c>
      <c r="AV390" s="308">
        <f t="shared" ca="1" si="273"/>
        <v>31.666666666666671</v>
      </c>
      <c r="AW390" s="308">
        <f t="shared" ca="1" si="273"/>
        <v>33.333333333333336</v>
      </c>
      <c r="AX390" s="308">
        <f t="shared" ca="1" si="273"/>
        <v>35</v>
      </c>
      <c r="AY390" s="308">
        <f t="shared" ref="AY390:CD390" ca="1" si="274">+AX390+OFFSET(AY389, 0,- MIN($H387, COLUMN(AY389)-COLUMN($Q$1))+1)</f>
        <v>36.666666666666664</v>
      </c>
      <c r="AZ390" s="308">
        <f t="shared" ca="1" si="274"/>
        <v>38.333333333333329</v>
      </c>
      <c r="BA390" s="308">
        <f t="shared" ca="1" si="274"/>
        <v>39.999999999999993</v>
      </c>
      <c r="BB390" s="308">
        <f t="shared" ca="1" si="274"/>
        <v>41.666666666666657</v>
      </c>
      <c r="BC390" s="308">
        <f t="shared" ca="1" si="274"/>
        <v>43.333333333333321</v>
      </c>
      <c r="BD390" s="308">
        <f t="shared" ca="1" si="274"/>
        <v>44.999999999999986</v>
      </c>
      <c r="BE390" s="308">
        <f t="shared" ca="1" si="274"/>
        <v>47.083333333333321</v>
      </c>
      <c r="BF390" s="308">
        <f t="shared" ca="1" si="274"/>
        <v>49.166666666666657</v>
      </c>
      <c r="BG390" s="308">
        <f t="shared" ca="1" si="274"/>
        <v>51.249999999999993</v>
      </c>
      <c r="BH390" s="308">
        <f t="shared" ca="1" si="274"/>
        <v>53.333333333333329</v>
      </c>
      <c r="BI390" s="308">
        <f t="shared" ca="1" si="274"/>
        <v>55.416666666666664</v>
      </c>
      <c r="BJ390" s="308">
        <f t="shared" ca="1" si="274"/>
        <v>57.5</v>
      </c>
      <c r="BK390" s="308">
        <f t="shared" ca="1" si="274"/>
        <v>59.583333333333336</v>
      </c>
      <c r="BL390" s="308">
        <f t="shared" ca="1" si="274"/>
        <v>61.666666666666671</v>
      </c>
      <c r="BM390" s="308">
        <f t="shared" ca="1" si="274"/>
        <v>63.750000000000007</v>
      </c>
      <c r="BN390" s="308">
        <f t="shared" ca="1" si="274"/>
        <v>65.833333333333343</v>
      </c>
      <c r="BO390" s="308">
        <f t="shared" ca="1" si="274"/>
        <v>67.916666666666671</v>
      </c>
      <c r="BP390" s="308">
        <f t="shared" ca="1" si="274"/>
        <v>70</v>
      </c>
      <c r="BQ390" s="308">
        <f t="shared" ca="1" si="274"/>
        <v>72.5</v>
      </c>
      <c r="BR390" s="308">
        <f t="shared" ca="1" si="274"/>
        <v>75</v>
      </c>
      <c r="BS390" s="308">
        <f t="shared" ca="1" si="274"/>
        <v>77.5</v>
      </c>
      <c r="BT390" s="308">
        <f t="shared" ca="1" si="274"/>
        <v>80</v>
      </c>
      <c r="BU390" s="308">
        <f t="shared" ca="1" si="274"/>
        <v>82.5</v>
      </c>
      <c r="BV390" s="308">
        <f t="shared" ca="1" si="274"/>
        <v>85</v>
      </c>
      <c r="BW390" s="308">
        <f t="shared" ca="1" si="274"/>
        <v>87.5</v>
      </c>
      <c r="BX390" s="308">
        <f t="shared" ca="1" si="274"/>
        <v>90</v>
      </c>
      <c r="BY390" s="308">
        <f t="shared" ca="1" si="274"/>
        <v>92.5</v>
      </c>
      <c r="BZ390" s="308">
        <f t="shared" ca="1" si="274"/>
        <v>95</v>
      </c>
      <c r="CA390" s="308">
        <f t="shared" ca="1" si="274"/>
        <v>97.5</v>
      </c>
      <c r="CB390" s="308">
        <f t="shared" ca="1" si="274"/>
        <v>100</v>
      </c>
      <c r="CC390" s="308">
        <f t="shared" ca="1" si="274"/>
        <v>102.91666666666667</v>
      </c>
      <c r="CD390" s="308">
        <f t="shared" ca="1" si="274"/>
        <v>105.83333333333334</v>
      </c>
      <c r="CE390" s="308">
        <f t="shared" ref="CE390:CL390" ca="1" si="275">+CD390+OFFSET(CE389, 0,- MIN($H387, COLUMN(CE389)-COLUMN($Q$1))+1)</f>
        <v>108.75000000000001</v>
      </c>
      <c r="CF390" s="308">
        <f t="shared" ca="1" si="275"/>
        <v>111.66666666666669</v>
      </c>
      <c r="CG390" s="308">
        <f t="shared" ca="1" si="275"/>
        <v>114.58333333333336</v>
      </c>
      <c r="CH390" s="308">
        <f t="shared" ca="1" si="275"/>
        <v>117.50000000000003</v>
      </c>
      <c r="CI390" s="308">
        <f t="shared" ca="1" si="275"/>
        <v>120.4166666666667</v>
      </c>
      <c r="CJ390" s="308">
        <f t="shared" ca="1" si="275"/>
        <v>123.33333333333337</v>
      </c>
      <c r="CK390" s="308">
        <f t="shared" ca="1" si="275"/>
        <v>126.25000000000004</v>
      </c>
      <c r="CL390" s="308">
        <f t="shared" ca="1" si="275"/>
        <v>129.16666666666671</v>
      </c>
    </row>
    <row r="391" spans="2:90" x14ac:dyDescent="0.4">
      <c r="B391" s="231" t="str">
        <f>IFERROR(SUBSTITUTE(TRIM(MID(B399, SEARCH("-", B399) + 1, LEN(B399))),":",""),"no unit")</f>
        <v>no unit</v>
      </c>
      <c r="C391" s="31"/>
      <c r="D391" s="31" t="s">
        <v>786</v>
      </c>
      <c r="E391" s="31" t="s">
        <v>906</v>
      </c>
      <c r="F391" s="31"/>
      <c r="G391" s="31" t="s">
        <v>330</v>
      </c>
      <c r="H391" s="31"/>
      <c r="I391" s="73"/>
      <c r="J391" s="73"/>
      <c r="K391" s="39"/>
      <c r="L391" s="39"/>
      <c r="M391" s="39"/>
      <c r="N391" s="39"/>
      <c r="O391" s="39"/>
      <c r="P391" s="39"/>
      <c r="R391" s="38"/>
      <c r="S391" s="38"/>
      <c r="T391" s="38"/>
      <c r="U391" s="38"/>
      <c r="V391" s="38"/>
      <c r="W391" s="38"/>
      <c r="X391" s="38"/>
      <c r="Y391" s="38"/>
      <c r="Z391" s="38"/>
      <c r="AA391" s="38"/>
      <c r="AB391" s="38"/>
      <c r="AC391" s="38"/>
      <c r="AD391" s="38"/>
      <c r="AE391" s="38"/>
      <c r="AF391" s="38"/>
      <c r="AG391" s="38"/>
      <c r="AH391" s="38"/>
      <c r="AI391" s="38"/>
      <c r="AJ391" s="38"/>
      <c r="AK391" s="38"/>
      <c r="AL391" s="38"/>
      <c r="AM391" s="38"/>
      <c r="AN391" s="38"/>
      <c r="AO391" s="38"/>
      <c r="AP391" s="38"/>
      <c r="AQ391" s="38"/>
      <c r="AR391" s="38"/>
      <c r="AS391" s="38"/>
      <c r="AT391" s="38"/>
      <c r="AU391" s="38"/>
      <c r="AV391" s="38"/>
      <c r="AW391" s="38"/>
      <c r="AX391" s="38"/>
      <c r="AY391" s="38"/>
      <c r="AZ391" s="38"/>
      <c r="BA391" s="38"/>
      <c r="BB391" s="38"/>
      <c r="BC391" s="38"/>
      <c r="BD391" s="38"/>
      <c r="BE391" s="38"/>
      <c r="BF391" s="38"/>
      <c r="BG391" s="38"/>
      <c r="BH391" s="38"/>
      <c r="BI391" s="38"/>
      <c r="BJ391" s="38"/>
      <c r="BK391" s="38"/>
      <c r="BL391" s="38"/>
      <c r="BM391" s="38"/>
      <c r="BN391" s="38"/>
      <c r="BO391" s="38"/>
      <c r="BP391" s="38"/>
      <c r="BQ391" s="38"/>
      <c r="BR391" s="38"/>
      <c r="BS391" s="38"/>
      <c r="BT391" s="38"/>
      <c r="BU391" s="38"/>
      <c r="BV391" s="38"/>
      <c r="BW391" s="38"/>
      <c r="BX391" s="38"/>
      <c r="BY391" s="38"/>
      <c r="BZ391" s="38"/>
      <c r="CA391" s="38"/>
      <c r="CB391" s="38"/>
      <c r="CC391" s="38"/>
      <c r="CD391" s="38"/>
      <c r="CE391" s="38"/>
      <c r="CF391" s="38"/>
      <c r="CG391" s="38"/>
      <c r="CH391" s="38"/>
      <c r="CI391" s="38"/>
      <c r="CJ391" s="38"/>
      <c r="CK391" s="38"/>
      <c r="CL391" s="38"/>
    </row>
    <row r="392" spans="2:90" x14ac:dyDescent="0.4">
      <c r="B392" s="130" t="s">
        <v>332</v>
      </c>
      <c r="C392" s="31"/>
      <c r="D392" s="31" t="s">
        <v>786</v>
      </c>
      <c r="E392" s="31" t="s">
        <v>906</v>
      </c>
      <c r="F392" s="31"/>
      <c r="G392" s="31" t="s">
        <v>330</v>
      </c>
      <c r="H392" s="31"/>
      <c r="I392" s="73"/>
      <c r="J392" s="73"/>
      <c r="K392" s="39"/>
      <c r="L392" s="39"/>
      <c r="M392" s="39"/>
      <c r="N392" s="39"/>
      <c r="O392" s="39"/>
      <c r="P392" s="39"/>
      <c r="R392" s="38"/>
      <c r="S392" s="38"/>
      <c r="T392" s="38"/>
      <c r="U392" s="38"/>
      <c r="V392" s="38"/>
      <c r="W392" s="38"/>
      <c r="X392" s="38"/>
      <c r="Y392" s="38"/>
      <c r="Z392" s="38"/>
      <c r="AA392" s="38"/>
      <c r="AB392" s="38"/>
      <c r="AC392" s="38"/>
      <c r="AD392" s="38"/>
      <c r="AE392" s="38"/>
      <c r="AF392" s="38"/>
      <c r="AG392" s="38"/>
      <c r="AH392" s="38"/>
      <c r="AI392" s="38"/>
      <c r="AJ392" s="38"/>
      <c r="AK392" s="38"/>
      <c r="AL392" s="38"/>
      <c r="AM392" s="38"/>
      <c r="AN392" s="38"/>
      <c r="AO392" s="38"/>
      <c r="AP392" s="38"/>
      <c r="AQ392" s="38"/>
      <c r="AR392" s="38"/>
      <c r="AS392" s="38"/>
      <c r="AT392" s="38"/>
      <c r="AU392" s="38"/>
      <c r="AV392" s="38"/>
      <c r="AW392" s="38"/>
      <c r="AX392" s="38"/>
      <c r="AY392" s="38"/>
      <c r="AZ392" s="38"/>
      <c r="BA392" s="38"/>
      <c r="BB392" s="38"/>
      <c r="BC392" s="38"/>
      <c r="BD392" s="38"/>
      <c r="BE392" s="38"/>
      <c r="BF392" s="38"/>
      <c r="BG392" s="38"/>
      <c r="BH392" s="38"/>
      <c r="BI392" s="38"/>
      <c r="BJ392" s="38"/>
      <c r="BK392" s="38"/>
      <c r="BL392" s="38"/>
      <c r="BM392" s="38"/>
      <c r="BN392" s="38"/>
      <c r="BO392" s="38"/>
      <c r="BP392" s="38"/>
      <c r="BQ392" s="38"/>
      <c r="BR392" s="38"/>
      <c r="BS392" s="38"/>
      <c r="BT392" s="38"/>
      <c r="BU392" s="38"/>
      <c r="BV392" s="38"/>
      <c r="BW392" s="38"/>
      <c r="BX392" s="38"/>
      <c r="BY392" s="38"/>
      <c r="BZ392" s="38"/>
      <c r="CA392" s="38"/>
      <c r="CB392" s="38"/>
      <c r="CC392" s="38"/>
      <c r="CD392" s="38"/>
      <c r="CE392" s="38"/>
      <c r="CF392" s="38"/>
      <c r="CG392" s="38"/>
      <c r="CH392" s="38"/>
      <c r="CI392" s="38"/>
      <c r="CJ392" s="38"/>
      <c r="CK392" s="38"/>
      <c r="CL392" s="38"/>
    </row>
    <row r="393" spans="2:90" x14ac:dyDescent="0.4">
      <c r="B393" s="130" t="s">
        <v>331</v>
      </c>
      <c r="C393" s="31"/>
      <c r="D393" s="31" t="s">
        <v>786</v>
      </c>
      <c r="E393" s="31" t="s">
        <v>906</v>
      </c>
      <c r="F393" s="31"/>
      <c r="G393" s="31" t="s">
        <v>330</v>
      </c>
      <c r="H393" s="31"/>
      <c r="I393" s="73"/>
      <c r="J393" s="73"/>
      <c r="K393" s="39"/>
      <c r="L393" s="39"/>
      <c r="M393" s="39"/>
      <c r="N393" s="39"/>
      <c r="O393" s="39"/>
      <c r="P393" s="39"/>
      <c r="R393" s="38"/>
      <c r="S393" s="196" t="str">
        <f t="shared" ref="S393" si="276">ADDRESS(ROW(S390),COLUMN(S390),2)</f>
        <v>S$390</v>
      </c>
      <c r="T393" s="196" t="str">
        <f t="shared" ref="T393:AX393" si="277">ADDRESS(ROW(T390),COLUMN(T390),2)</f>
        <v>T$390</v>
      </c>
      <c r="U393" s="196" t="str">
        <f t="shared" si="277"/>
        <v>U$390</v>
      </c>
      <c r="V393" s="196" t="str">
        <f t="shared" si="277"/>
        <v>V$390</v>
      </c>
      <c r="W393" s="196" t="str">
        <f t="shared" si="277"/>
        <v>W$390</v>
      </c>
      <c r="X393" s="196" t="str">
        <f t="shared" si="277"/>
        <v>X$390</v>
      </c>
      <c r="Y393" s="196" t="str">
        <f t="shared" si="277"/>
        <v>Y$390</v>
      </c>
      <c r="Z393" s="196" t="str">
        <f t="shared" si="277"/>
        <v>Z$390</v>
      </c>
      <c r="AA393" s="196" t="str">
        <f t="shared" si="277"/>
        <v>AA$390</v>
      </c>
      <c r="AB393" s="196" t="str">
        <f t="shared" si="277"/>
        <v>AB$390</v>
      </c>
      <c r="AC393" s="196" t="str">
        <f t="shared" si="277"/>
        <v>AC$390</v>
      </c>
      <c r="AD393" s="196" t="str">
        <f t="shared" si="277"/>
        <v>AD$390</v>
      </c>
      <c r="AE393" s="196" t="str">
        <f t="shared" si="277"/>
        <v>AE$390</v>
      </c>
      <c r="AF393" s="196" t="str">
        <f t="shared" si="277"/>
        <v>AF$390</v>
      </c>
      <c r="AG393" s="196" t="str">
        <f t="shared" si="277"/>
        <v>AG$390</v>
      </c>
      <c r="AH393" s="196" t="str">
        <f t="shared" si="277"/>
        <v>AH$390</v>
      </c>
      <c r="AI393" s="196" t="str">
        <f t="shared" si="277"/>
        <v>AI$390</v>
      </c>
      <c r="AJ393" s="196" t="str">
        <f t="shared" si="277"/>
        <v>AJ$390</v>
      </c>
      <c r="AK393" s="196" t="str">
        <f t="shared" si="277"/>
        <v>AK$390</v>
      </c>
      <c r="AL393" s="196" t="str">
        <f t="shared" si="277"/>
        <v>AL$390</v>
      </c>
      <c r="AM393" s="196" t="str">
        <f t="shared" si="277"/>
        <v>AM$390</v>
      </c>
      <c r="AN393" s="196" t="str">
        <f t="shared" si="277"/>
        <v>AN$390</v>
      </c>
      <c r="AO393" s="196" t="str">
        <f t="shared" si="277"/>
        <v>AO$390</v>
      </c>
      <c r="AP393" s="196" t="str">
        <f t="shared" si="277"/>
        <v>AP$390</v>
      </c>
      <c r="AQ393" s="196" t="str">
        <f t="shared" si="277"/>
        <v>AQ$390</v>
      </c>
      <c r="AR393" s="196" t="str">
        <f t="shared" si="277"/>
        <v>AR$390</v>
      </c>
      <c r="AS393" s="196" t="str">
        <f t="shared" si="277"/>
        <v>AS$390</v>
      </c>
      <c r="AT393" s="196" t="str">
        <f t="shared" si="277"/>
        <v>AT$390</v>
      </c>
      <c r="AU393" s="196" t="str">
        <f t="shared" si="277"/>
        <v>AU$390</v>
      </c>
      <c r="AV393" s="196" t="str">
        <f t="shared" si="277"/>
        <v>AV$390</v>
      </c>
      <c r="AW393" s="196" t="str">
        <f t="shared" si="277"/>
        <v>AW$390</v>
      </c>
      <c r="AX393" s="196" t="str">
        <f t="shared" si="277"/>
        <v>AX$390</v>
      </c>
      <c r="AY393" s="196" t="str">
        <f t="shared" ref="AY393:CD393" si="278">ADDRESS(ROW(AY390),COLUMN(AY390),2)</f>
        <v>AY$390</v>
      </c>
      <c r="AZ393" s="196" t="str">
        <f t="shared" si="278"/>
        <v>AZ$390</v>
      </c>
      <c r="BA393" s="196" t="str">
        <f t="shared" si="278"/>
        <v>BA$390</v>
      </c>
      <c r="BB393" s="196" t="str">
        <f t="shared" si="278"/>
        <v>BB$390</v>
      </c>
      <c r="BC393" s="196" t="str">
        <f t="shared" si="278"/>
        <v>BC$390</v>
      </c>
      <c r="BD393" s="196" t="str">
        <f t="shared" si="278"/>
        <v>BD$390</v>
      </c>
      <c r="BE393" s="196" t="str">
        <f t="shared" si="278"/>
        <v>BE$390</v>
      </c>
      <c r="BF393" s="196" t="str">
        <f t="shared" si="278"/>
        <v>BF$390</v>
      </c>
      <c r="BG393" s="196" t="str">
        <f t="shared" si="278"/>
        <v>BG$390</v>
      </c>
      <c r="BH393" s="196" t="str">
        <f t="shared" si="278"/>
        <v>BH$390</v>
      </c>
      <c r="BI393" s="196" t="str">
        <f t="shared" si="278"/>
        <v>BI$390</v>
      </c>
      <c r="BJ393" s="196" t="str">
        <f t="shared" si="278"/>
        <v>BJ$390</v>
      </c>
      <c r="BK393" s="196" t="str">
        <f t="shared" si="278"/>
        <v>BK$390</v>
      </c>
      <c r="BL393" s="196" t="str">
        <f t="shared" si="278"/>
        <v>BL$390</v>
      </c>
      <c r="BM393" s="196" t="str">
        <f t="shared" si="278"/>
        <v>BM$390</v>
      </c>
      <c r="BN393" s="196" t="str">
        <f t="shared" si="278"/>
        <v>BN$390</v>
      </c>
      <c r="BO393" s="196" t="str">
        <f t="shared" si="278"/>
        <v>BO$390</v>
      </c>
      <c r="BP393" s="196" t="str">
        <f t="shared" si="278"/>
        <v>BP$390</v>
      </c>
      <c r="BQ393" s="196" t="str">
        <f t="shared" si="278"/>
        <v>BQ$390</v>
      </c>
      <c r="BR393" s="196" t="str">
        <f t="shared" si="278"/>
        <v>BR$390</v>
      </c>
      <c r="BS393" s="196" t="str">
        <f t="shared" si="278"/>
        <v>BS$390</v>
      </c>
      <c r="BT393" s="196" t="str">
        <f t="shared" si="278"/>
        <v>BT$390</v>
      </c>
      <c r="BU393" s="196" t="str">
        <f t="shared" si="278"/>
        <v>BU$390</v>
      </c>
      <c r="BV393" s="196" t="str">
        <f t="shared" si="278"/>
        <v>BV$390</v>
      </c>
      <c r="BW393" s="196" t="str">
        <f t="shared" si="278"/>
        <v>BW$390</v>
      </c>
      <c r="BX393" s="196" t="str">
        <f t="shared" si="278"/>
        <v>BX$390</v>
      </c>
      <c r="BY393" s="196" t="str">
        <f t="shared" si="278"/>
        <v>BY$390</v>
      </c>
      <c r="BZ393" s="196" t="str">
        <f t="shared" si="278"/>
        <v>BZ$390</v>
      </c>
      <c r="CA393" s="196" t="str">
        <f t="shared" si="278"/>
        <v>CA$390</v>
      </c>
      <c r="CB393" s="196" t="str">
        <f t="shared" si="278"/>
        <v>CB$390</v>
      </c>
      <c r="CC393" s="196" t="str">
        <f t="shared" si="278"/>
        <v>CC$390</v>
      </c>
      <c r="CD393" s="196" t="str">
        <f t="shared" si="278"/>
        <v>CD$390</v>
      </c>
      <c r="CE393" s="196" t="str">
        <f t="shared" ref="CE393:CK393" si="279">ADDRESS(ROW(CE390),COLUMN(CE390),2)</f>
        <v>CE$390</v>
      </c>
      <c r="CF393" s="196" t="str">
        <f t="shared" si="279"/>
        <v>CF$390</v>
      </c>
      <c r="CG393" s="196" t="str">
        <f t="shared" si="279"/>
        <v>CG$390</v>
      </c>
      <c r="CH393" s="196" t="str">
        <f t="shared" si="279"/>
        <v>CH$390</v>
      </c>
      <c r="CI393" s="196" t="str">
        <f t="shared" si="279"/>
        <v>CI$390</v>
      </c>
      <c r="CJ393" s="196" t="str">
        <f t="shared" si="279"/>
        <v>CJ$390</v>
      </c>
      <c r="CK393" s="196" t="str">
        <f t="shared" si="279"/>
        <v>CK$390</v>
      </c>
      <c r="CL393" s="196" t="str">
        <f t="shared" ref="CL393" si="280">ADDRESS(ROW(CL390),COLUMN(CL390),2)</f>
        <v>CL$390</v>
      </c>
    </row>
    <row r="394" spans="2:90" x14ac:dyDescent="0.4">
      <c r="B394" s="8" t="s">
        <v>485</v>
      </c>
      <c r="C394" s="12"/>
      <c r="D394" s="12" t="s">
        <v>786</v>
      </c>
      <c r="E394" s="12" t="s">
        <v>906</v>
      </c>
      <c r="F394" s="12"/>
      <c r="G394" s="12" t="s">
        <v>330</v>
      </c>
      <c r="H394" s="12"/>
      <c r="I394" s="60"/>
      <c r="J394" s="60"/>
      <c r="K394" s="15"/>
      <c r="L394" s="15"/>
      <c r="M394" s="15"/>
      <c r="N394" s="15"/>
      <c r="O394" s="15"/>
      <c r="P394" s="15"/>
      <c r="R394" s="15"/>
      <c r="S394" s="76"/>
      <c r="T394" s="76"/>
      <c r="U394" s="76"/>
      <c r="V394" s="76"/>
      <c r="W394" s="76"/>
      <c r="X394" s="76"/>
      <c r="Y394" s="76"/>
      <c r="Z394" s="76"/>
      <c r="AA394" s="76"/>
      <c r="AB394" s="76"/>
      <c r="AC394" s="76"/>
      <c r="AD394" s="76"/>
      <c r="AE394" s="76"/>
      <c r="AF394" s="76"/>
      <c r="AG394" s="76"/>
      <c r="AH394" s="76"/>
      <c r="AI394" s="76"/>
      <c r="AJ394" s="76"/>
      <c r="AK394" s="76"/>
      <c r="AL394" s="76"/>
      <c r="AM394" s="76"/>
      <c r="AN394" s="76"/>
      <c r="AO394" s="76"/>
      <c r="AP394" s="76"/>
      <c r="AQ394" s="76"/>
      <c r="AR394" s="76"/>
      <c r="AS394" s="76"/>
      <c r="AT394" s="76"/>
      <c r="AU394" s="76"/>
      <c r="AV394" s="76"/>
      <c r="AW394" s="76"/>
      <c r="AX394" s="76"/>
      <c r="AY394" s="76"/>
      <c r="AZ394" s="76"/>
      <c r="BA394" s="76"/>
      <c r="BB394" s="76"/>
      <c r="BC394" s="76"/>
      <c r="BD394" s="76"/>
      <c r="BE394" s="76"/>
      <c r="BF394" s="76"/>
      <c r="BG394" s="76"/>
      <c r="BH394" s="76"/>
      <c r="BI394" s="76"/>
      <c r="BJ394" s="76"/>
      <c r="BK394" s="76"/>
      <c r="BL394" s="76"/>
      <c r="BM394" s="76"/>
      <c r="BN394" s="76"/>
      <c r="BO394" s="76"/>
      <c r="BP394" s="76"/>
      <c r="BQ394" s="76"/>
      <c r="BR394" s="76"/>
      <c r="BS394" s="76"/>
      <c r="BT394" s="76"/>
      <c r="BU394" s="76"/>
      <c r="BV394" s="76"/>
      <c r="BW394" s="76"/>
      <c r="BX394" s="76"/>
      <c r="BY394" s="76"/>
      <c r="BZ394" s="76"/>
      <c r="CA394" s="76"/>
      <c r="CB394" s="76"/>
      <c r="CC394" s="76"/>
      <c r="CD394" s="76"/>
      <c r="CE394" s="76"/>
      <c r="CF394" s="76"/>
      <c r="CG394" s="76"/>
      <c r="CH394" s="76"/>
      <c r="CI394" s="76"/>
      <c r="CJ394" s="76"/>
      <c r="CK394" s="76"/>
      <c r="CL394" s="76"/>
    </row>
    <row r="395" spans="2:90" x14ac:dyDescent="0.4">
      <c r="B395" s="8" t="s">
        <v>491</v>
      </c>
      <c r="C395" s="12"/>
      <c r="D395" s="12" t="s">
        <v>786</v>
      </c>
      <c r="E395" s="12" t="s">
        <v>906</v>
      </c>
      <c r="F395" s="12"/>
      <c r="G395" s="12" t="s">
        <v>330</v>
      </c>
      <c r="H395" s="12"/>
      <c r="I395" s="60"/>
      <c r="J395" s="60"/>
      <c r="K395" s="15"/>
      <c r="L395" s="15"/>
      <c r="M395" s="15"/>
      <c r="N395" s="15"/>
      <c r="O395" s="15"/>
      <c r="P395" s="15"/>
      <c r="R395" s="15"/>
      <c r="S395" s="76"/>
      <c r="T395" s="76"/>
      <c r="U395" s="76"/>
      <c r="V395" s="76"/>
      <c r="W395" s="76"/>
      <c r="X395" s="76"/>
      <c r="Y395" s="76"/>
      <c r="Z395" s="76"/>
      <c r="AA395" s="76"/>
      <c r="AB395" s="76"/>
      <c r="AC395" s="76"/>
      <c r="AD395" s="76"/>
      <c r="AE395" s="76"/>
      <c r="AF395" s="76"/>
      <c r="AG395" s="76"/>
      <c r="AH395" s="76"/>
      <c r="AI395" s="76"/>
      <c r="AJ395" s="76"/>
      <c r="AK395" s="76"/>
      <c r="AL395" s="76"/>
      <c r="AM395" s="76"/>
      <c r="AN395" s="76"/>
      <c r="AO395" s="76"/>
      <c r="AP395" s="76"/>
      <c r="AQ395" s="76"/>
      <c r="AR395" s="76"/>
      <c r="AS395" s="76"/>
      <c r="AT395" s="76"/>
      <c r="AU395" s="76"/>
      <c r="AV395" s="76"/>
      <c r="AW395" s="76"/>
      <c r="AX395" s="76"/>
      <c r="AY395" s="76"/>
      <c r="AZ395" s="76"/>
      <c r="BA395" s="76"/>
      <c r="BB395" s="76"/>
      <c r="BC395" s="76"/>
      <c r="BD395" s="76"/>
      <c r="BE395" s="76"/>
      <c r="BF395" s="76"/>
      <c r="BG395" s="76"/>
      <c r="BH395" s="76"/>
      <c r="BI395" s="76"/>
      <c r="BJ395" s="76"/>
      <c r="BK395" s="76"/>
      <c r="BL395" s="76"/>
      <c r="BM395" s="76"/>
      <c r="BN395" s="76"/>
      <c r="BO395" s="76"/>
      <c r="BP395" s="76"/>
      <c r="BQ395" s="76"/>
      <c r="BR395" s="76"/>
      <c r="BS395" s="76"/>
      <c r="BT395" s="76"/>
      <c r="BU395" s="76"/>
      <c r="BV395" s="76"/>
      <c r="BW395" s="76"/>
      <c r="BX395" s="76"/>
      <c r="BY395" s="76"/>
      <c r="BZ395" s="76"/>
      <c r="CA395" s="76"/>
      <c r="CB395" s="76"/>
      <c r="CC395" s="76"/>
      <c r="CD395" s="76"/>
      <c r="CE395" s="76"/>
      <c r="CF395" s="76"/>
      <c r="CG395" s="76"/>
      <c r="CH395" s="76"/>
      <c r="CI395" s="76"/>
      <c r="CJ395" s="76"/>
      <c r="CK395" s="76"/>
      <c r="CL395" s="76"/>
    </row>
    <row r="396" spans="2:90" x14ac:dyDescent="0.4">
      <c r="B396" s="8" t="s">
        <v>461</v>
      </c>
      <c r="C396" s="12"/>
      <c r="D396" s="12" t="s">
        <v>786</v>
      </c>
      <c r="E396" s="12" t="s">
        <v>906</v>
      </c>
      <c r="F396" s="12"/>
      <c r="G396" s="12" t="s">
        <v>330</v>
      </c>
      <c r="H396" s="12"/>
      <c r="I396" s="60"/>
      <c r="J396" s="60"/>
      <c r="K396" s="15"/>
      <c r="L396" s="15"/>
      <c r="M396" s="15"/>
      <c r="N396" s="15"/>
      <c r="O396" s="15"/>
      <c r="P396" s="15"/>
      <c r="R396" s="15"/>
      <c r="S396" s="76"/>
      <c r="T396" s="76"/>
      <c r="U396" s="76"/>
      <c r="V396" s="76"/>
      <c r="W396" s="76"/>
      <c r="X396" s="76"/>
      <c r="Y396" s="76"/>
      <c r="Z396" s="76"/>
      <c r="AA396" s="76"/>
      <c r="AB396" s="76"/>
      <c r="AC396" s="76"/>
      <c r="AD396" s="76"/>
      <c r="AE396" s="76"/>
      <c r="AF396" s="76"/>
      <c r="AG396" s="76"/>
      <c r="AH396" s="76"/>
      <c r="AI396" s="76"/>
      <c r="AJ396" s="76"/>
      <c r="AK396" s="76"/>
      <c r="AL396" s="76"/>
      <c r="AM396" s="76"/>
      <c r="AN396" s="76"/>
      <c r="AO396" s="76"/>
      <c r="AP396" s="76"/>
      <c r="AQ396" s="76"/>
      <c r="AR396" s="76"/>
      <c r="AS396" s="76"/>
      <c r="AT396" s="76"/>
      <c r="AU396" s="76"/>
      <c r="AV396" s="76"/>
      <c r="AW396" s="76"/>
      <c r="AX396" s="76"/>
      <c r="AY396" s="76"/>
      <c r="AZ396" s="76"/>
      <c r="BA396" s="76"/>
      <c r="BB396" s="76"/>
      <c r="BC396" s="76"/>
      <c r="BD396" s="76"/>
      <c r="BE396" s="76"/>
      <c r="BF396" s="76"/>
      <c r="BG396" s="76"/>
      <c r="BH396" s="76"/>
      <c r="BI396" s="76"/>
      <c r="BJ396" s="76"/>
      <c r="BK396" s="76"/>
      <c r="BL396" s="76"/>
      <c r="BM396" s="76"/>
      <c r="BN396" s="76"/>
      <c r="BO396" s="76"/>
      <c r="BP396" s="76"/>
      <c r="BQ396" s="76"/>
      <c r="BR396" s="76"/>
      <c r="BS396" s="76"/>
      <c r="BT396" s="76"/>
      <c r="BU396" s="76"/>
      <c r="BV396" s="76"/>
      <c r="BW396" s="76"/>
      <c r="BX396" s="76"/>
      <c r="BY396" s="76"/>
      <c r="BZ396" s="76"/>
      <c r="CA396" s="76"/>
      <c r="CB396" s="76"/>
      <c r="CC396" s="76"/>
      <c r="CD396" s="76"/>
      <c r="CE396" s="76"/>
      <c r="CF396" s="76"/>
      <c r="CG396" s="76"/>
      <c r="CH396" s="76"/>
      <c r="CI396" s="76"/>
      <c r="CJ396" s="76"/>
      <c r="CK396" s="76"/>
      <c r="CL396" s="76"/>
    </row>
    <row r="397" spans="2:90" x14ac:dyDescent="0.4">
      <c r="B397" s="8" t="s">
        <v>462</v>
      </c>
      <c r="C397" s="12"/>
      <c r="D397" s="12" t="s">
        <v>786</v>
      </c>
      <c r="E397" s="12" t="s">
        <v>906</v>
      </c>
      <c r="F397" s="12"/>
      <c r="G397" s="12" t="s">
        <v>330</v>
      </c>
      <c r="H397" s="12"/>
      <c r="I397" s="60"/>
      <c r="J397" s="60"/>
      <c r="K397" s="15"/>
      <c r="L397" s="15"/>
      <c r="M397" s="15"/>
      <c r="N397" s="15"/>
      <c r="O397" s="15"/>
      <c r="P397" s="15"/>
      <c r="R397" s="15"/>
      <c r="S397" s="76"/>
      <c r="T397" s="76"/>
      <c r="U397" s="76"/>
      <c r="V397" s="76"/>
      <c r="W397" s="76"/>
      <c r="X397" s="76"/>
      <c r="Y397" s="76"/>
      <c r="Z397" s="76"/>
      <c r="AA397" s="76"/>
      <c r="AB397" s="76"/>
      <c r="AC397" s="76"/>
      <c r="AD397" s="76"/>
      <c r="AE397" s="76"/>
      <c r="AF397" s="76"/>
      <c r="AG397" s="76"/>
      <c r="AH397" s="76"/>
      <c r="AI397" s="76"/>
      <c r="AJ397" s="76"/>
      <c r="AK397" s="76"/>
      <c r="AL397" s="76"/>
      <c r="AM397" s="76"/>
      <c r="AN397" s="76"/>
      <c r="AO397" s="76"/>
      <c r="AP397" s="76"/>
      <c r="AQ397" s="76"/>
      <c r="AR397" s="76"/>
      <c r="AS397" s="76"/>
      <c r="AT397" s="76"/>
      <c r="AU397" s="76"/>
      <c r="AV397" s="76"/>
      <c r="AW397" s="76"/>
      <c r="AX397" s="76"/>
      <c r="AY397" s="76"/>
      <c r="AZ397" s="76"/>
      <c r="BA397" s="76"/>
      <c r="BB397" s="76"/>
      <c r="BC397" s="76"/>
      <c r="BD397" s="76"/>
      <c r="BE397" s="76"/>
      <c r="BF397" s="76"/>
      <c r="BG397" s="76"/>
      <c r="BH397" s="76"/>
      <c r="BI397" s="76"/>
      <c r="BJ397" s="76"/>
      <c r="BK397" s="76"/>
      <c r="BL397" s="76"/>
      <c r="BM397" s="76"/>
      <c r="BN397" s="76"/>
      <c r="BO397" s="76"/>
      <c r="BP397" s="76"/>
      <c r="BQ397" s="76"/>
      <c r="BR397" s="76"/>
      <c r="BS397" s="76"/>
      <c r="BT397" s="76"/>
      <c r="BU397" s="76"/>
      <c r="BV397" s="76"/>
      <c r="BW397" s="76"/>
      <c r="BX397" s="76"/>
      <c r="BY397" s="76"/>
      <c r="BZ397" s="76"/>
      <c r="CA397" s="76"/>
      <c r="CB397" s="76"/>
      <c r="CC397" s="76"/>
      <c r="CD397" s="76"/>
      <c r="CE397" s="76"/>
      <c r="CF397" s="76"/>
      <c r="CG397" s="76"/>
      <c r="CH397" s="76"/>
      <c r="CI397" s="76"/>
      <c r="CJ397" s="76"/>
      <c r="CK397" s="76"/>
      <c r="CL397" s="76"/>
    </row>
    <row r="398" spans="2:90" x14ac:dyDescent="0.4">
      <c r="B398" s="178" t="s">
        <v>457</v>
      </c>
      <c r="C398" s="179"/>
      <c r="D398" s="179"/>
      <c r="E398" s="179" t="s">
        <v>906</v>
      </c>
      <c r="F398" s="179"/>
      <c r="G398" s="179"/>
      <c r="H398" s="179"/>
      <c r="I398" s="180"/>
      <c r="J398" s="180"/>
      <c r="K398" s="181"/>
      <c r="L398" s="181"/>
      <c r="M398" s="181"/>
      <c r="N398" s="181"/>
      <c r="O398" s="181"/>
      <c r="P398" s="181"/>
      <c r="R398" s="182"/>
      <c r="S398" s="183"/>
      <c r="T398" s="183"/>
      <c r="U398" s="183"/>
      <c r="V398" s="183"/>
      <c r="W398" s="183"/>
      <c r="X398" s="183"/>
      <c r="Y398" s="183"/>
      <c r="Z398" s="183"/>
      <c r="AA398" s="183"/>
      <c r="AB398" s="183"/>
      <c r="AC398" s="183"/>
      <c r="AD398" s="183"/>
      <c r="AE398" s="183"/>
      <c r="AF398" s="183"/>
      <c r="AG398" s="183"/>
      <c r="AH398" s="183"/>
      <c r="AI398" s="183"/>
      <c r="AJ398" s="183"/>
      <c r="AK398" s="183"/>
      <c r="AL398" s="183"/>
      <c r="AM398" s="183"/>
      <c r="AN398" s="183"/>
      <c r="AO398" s="183"/>
      <c r="AP398" s="183"/>
      <c r="AQ398" s="183"/>
      <c r="AR398" s="183"/>
      <c r="AS398" s="183"/>
      <c r="AT398" s="183"/>
      <c r="AU398" s="183"/>
      <c r="AV398" s="183"/>
      <c r="AW398" s="183"/>
      <c r="AX398" s="183"/>
      <c r="AY398" s="183"/>
      <c r="AZ398" s="183"/>
      <c r="BA398" s="183"/>
      <c r="BB398" s="183"/>
      <c r="BC398" s="183"/>
      <c r="BD398" s="183"/>
      <c r="BE398" s="183"/>
      <c r="BF398" s="183"/>
      <c r="BG398" s="183"/>
      <c r="BH398" s="183"/>
      <c r="BI398" s="183"/>
      <c r="BJ398" s="183"/>
      <c r="BK398" s="183"/>
      <c r="BL398" s="183"/>
      <c r="BM398" s="183"/>
      <c r="BN398" s="183"/>
      <c r="BO398" s="183"/>
      <c r="BP398" s="183"/>
      <c r="BQ398" s="183"/>
      <c r="BR398" s="183"/>
      <c r="BS398" s="183"/>
      <c r="BT398" s="183"/>
      <c r="BU398" s="183"/>
      <c r="BV398" s="183"/>
      <c r="BW398" s="183"/>
      <c r="BX398" s="183"/>
      <c r="BY398" s="183"/>
      <c r="BZ398" s="183"/>
      <c r="CA398" s="183"/>
      <c r="CB398" s="183"/>
      <c r="CC398" s="183"/>
      <c r="CD398" s="183"/>
      <c r="CE398" s="183"/>
      <c r="CF398" s="183"/>
      <c r="CG398" s="183"/>
      <c r="CH398" s="183"/>
      <c r="CI398" s="183"/>
      <c r="CJ398" s="183"/>
      <c r="CK398" s="183"/>
      <c r="CL398" s="183"/>
    </row>
    <row r="399" spans="2:90" x14ac:dyDescent="0.4">
      <c r="B399" s="178" t="s">
        <v>454</v>
      </c>
      <c r="C399" s="179"/>
      <c r="D399" s="179"/>
      <c r="E399" s="179" t="s">
        <v>906</v>
      </c>
      <c r="F399" s="179"/>
      <c r="G399" s="179"/>
      <c r="H399" s="179"/>
      <c r="I399" s="180"/>
      <c r="J399" s="180"/>
      <c r="K399" s="181"/>
      <c r="L399" s="181"/>
      <c r="M399" s="181"/>
      <c r="N399" s="181"/>
      <c r="O399" s="181"/>
      <c r="P399" s="181"/>
      <c r="R399" s="182"/>
      <c r="S399" s="183"/>
      <c r="T399" s="183"/>
      <c r="U399" s="183"/>
      <c r="V399" s="183"/>
      <c r="W399" s="183"/>
      <c r="X399" s="183"/>
      <c r="Y399" s="183"/>
      <c r="Z399" s="183"/>
      <c r="AA399" s="183"/>
      <c r="AB399" s="183"/>
      <c r="AC399" s="183"/>
      <c r="AD399" s="183"/>
      <c r="AE399" s="183"/>
      <c r="AF399" s="183"/>
      <c r="AG399" s="183"/>
      <c r="AH399" s="183"/>
      <c r="AI399" s="183"/>
      <c r="AJ399" s="183"/>
      <c r="AK399" s="183"/>
      <c r="AL399" s="183"/>
      <c r="AM399" s="183"/>
      <c r="AN399" s="183"/>
      <c r="AO399" s="183"/>
      <c r="AP399" s="183"/>
      <c r="AQ399" s="183"/>
      <c r="AR399" s="183"/>
      <c r="AS399" s="183"/>
      <c r="AT399" s="183"/>
      <c r="AU399" s="183"/>
      <c r="AV399" s="183"/>
      <c r="AW399" s="183"/>
      <c r="AX399" s="183"/>
      <c r="AY399" s="183"/>
      <c r="AZ399" s="183"/>
      <c r="BA399" s="183"/>
      <c r="BB399" s="183"/>
      <c r="BC399" s="183"/>
      <c r="BD399" s="183"/>
      <c r="BE399" s="183"/>
      <c r="BF399" s="183"/>
      <c r="BG399" s="183"/>
      <c r="BH399" s="183"/>
      <c r="BI399" s="183"/>
      <c r="BJ399" s="183"/>
      <c r="BK399" s="183"/>
      <c r="BL399" s="183"/>
      <c r="BM399" s="183"/>
      <c r="BN399" s="183"/>
      <c r="BO399" s="183"/>
      <c r="BP399" s="183"/>
      <c r="BQ399" s="183"/>
      <c r="BR399" s="183"/>
      <c r="BS399" s="183"/>
      <c r="BT399" s="183"/>
      <c r="BU399" s="183"/>
      <c r="BV399" s="183"/>
      <c r="BW399" s="183"/>
      <c r="BX399" s="183"/>
      <c r="BY399" s="183"/>
      <c r="BZ399" s="183"/>
      <c r="CA399" s="183"/>
      <c r="CB399" s="183"/>
      <c r="CC399" s="183"/>
      <c r="CD399" s="183"/>
      <c r="CE399" s="183"/>
      <c r="CF399" s="183"/>
      <c r="CG399" s="183"/>
      <c r="CH399" s="183"/>
      <c r="CI399" s="183"/>
      <c r="CJ399" s="183"/>
      <c r="CK399" s="183"/>
      <c r="CL399" s="183"/>
    </row>
    <row r="400" spans="2:90" x14ac:dyDescent="0.4">
      <c r="B400"/>
      <c r="E400" t="s">
        <v>906</v>
      </c>
      <c r="I400"/>
      <c r="J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row>
    <row r="401" spans="2:90" x14ac:dyDescent="0.4">
      <c r="B401" s="66" t="s">
        <v>939</v>
      </c>
      <c r="C401" s="22"/>
      <c r="D401" s="22" t="s">
        <v>938</v>
      </c>
      <c r="E401" s="22" t="s">
        <v>938</v>
      </c>
      <c r="F401" s="22" t="s">
        <v>787</v>
      </c>
      <c r="G401" s="22" t="s">
        <v>243</v>
      </c>
      <c r="H401" s="22"/>
      <c r="I401" s="279"/>
      <c r="J401" s="279"/>
      <c r="K401" s="22"/>
      <c r="L401" s="22"/>
      <c r="M401" s="22"/>
      <c r="N401" s="22"/>
      <c r="O401" s="22"/>
      <c r="P401" s="22"/>
      <c r="R401" s="66"/>
      <c r="S401" s="66"/>
      <c r="T401" s="66"/>
      <c r="U401" s="66"/>
      <c r="V401" s="66"/>
      <c r="W401" s="66"/>
      <c r="X401" s="66"/>
      <c r="Y401" s="66"/>
      <c r="Z401" s="66"/>
      <c r="AA401" s="66"/>
      <c r="AB401" s="66"/>
      <c r="AC401" s="66"/>
      <c r="AD401" s="66"/>
      <c r="AE401" s="66"/>
      <c r="AF401" s="66"/>
      <c r="AG401" s="66"/>
      <c r="AH401" s="66"/>
      <c r="AI401" s="66"/>
      <c r="AJ401" s="66"/>
      <c r="AK401" s="66"/>
      <c r="AL401" s="66"/>
      <c r="AM401" s="66"/>
      <c r="AN401" s="66"/>
      <c r="AO401" s="66"/>
      <c r="AP401" s="66"/>
      <c r="AQ401" s="66"/>
      <c r="AR401" s="66"/>
      <c r="AS401" s="66"/>
      <c r="AT401" s="66"/>
      <c r="AU401" s="66"/>
      <c r="AV401" s="66"/>
      <c r="AW401" s="66"/>
      <c r="AX401" s="66"/>
      <c r="AY401" s="66"/>
      <c r="AZ401" s="66"/>
      <c r="BA401" s="66"/>
      <c r="BB401" s="66"/>
      <c r="BC401" s="66"/>
      <c r="BD401" s="66"/>
      <c r="BE401" s="66"/>
      <c r="BF401" s="66"/>
      <c r="BG401" s="66"/>
      <c r="BH401" s="66"/>
      <c r="BI401" s="66"/>
      <c r="BJ401" s="66"/>
      <c r="BK401" s="66"/>
      <c r="BL401" s="66"/>
      <c r="BM401" s="66"/>
      <c r="BN401" s="66"/>
      <c r="BO401" s="66"/>
      <c r="BP401" s="66"/>
      <c r="BQ401" s="66"/>
      <c r="BR401" s="66"/>
      <c r="BS401" s="66"/>
      <c r="BT401" s="66"/>
      <c r="BU401" s="66"/>
      <c r="BV401" s="66"/>
      <c r="BW401" s="66"/>
      <c r="BX401" s="66"/>
      <c r="BY401" s="66"/>
      <c r="BZ401" s="66"/>
      <c r="CA401" s="66"/>
      <c r="CB401" s="66"/>
      <c r="CC401" s="66"/>
      <c r="CD401" s="66"/>
      <c r="CE401" s="66"/>
      <c r="CF401" s="66"/>
      <c r="CG401" s="66"/>
      <c r="CH401" s="66"/>
      <c r="CI401" s="66"/>
      <c r="CJ401" s="66"/>
      <c r="CK401" s="66"/>
      <c r="CL401" s="66"/>
    </row>
    <row r="402" spans="2:90" x14ac:dyDescent="0.4">
      <c r="B402" s="67"/>
      <c r="C402" s="31"/>
      <c r="D402" s="31" t="s">
        <v>938</v>
      </c>
      <c r="E402" s="31" t="s">
        <v>906</v>
      </c>
      <c r="F402" s="31"/>
      <c r="G402" s="31" t="str">
        <f t="shared" ref="G402:G407" si="281">E402</f>
        <v/>
      </c>
      <c r="H402" s="31"/>
      <c r="I402" s="73"/>
      <c r="J402" s="73"/>
      <c r="K402" s="31"/>
      <c r="L402" s="31"/>
      <c r="M402" s="31"/>
      <c r="N402" s="31"/>
      <c r="O402" s="31"/>
      <c r="P402" s="31"/>
      <c r="R402" s="67"/>
      <c r="S402" s="67"/>
      <c r="T402" s="67"/>
      <c r="U402" s="67"/>
      <c r="V402" s="67"/>
      <c r="W402" s="67"/>
      <c r="X402" s="67"/>
      <c r="Y402" s="67"/>
      <c r="Z402" s="67"/>
      <c r="AA402" s="67"/>
      <c r="AB402" s="67"/>
      <c r="AC402" s="67"/>
      <c r="AD402" s="67"/>
      <c r="AE402" s="67"/>
      <c r="AF402" s="67"/>
      <c r="AG402" s="67"/>
      <c r="AH402" s="67"/>
      <c r="AI402" s="67"/>
      <c r="AJ402" s="67"/>
      <c r="AK402" s="67"/>
      <c r="AL402" s="67"/>
      <c r="AM402" s="67"/>
      <c r="AN402" s="67"/>
      <c r="AO402" s="67"/>
      <c r="AP402" s="67"/>
      <c r="AQ402" s="67"/>
      <c r="AR402" s="67"/>
      <c r="AS402" s="67"/>
      <c r="AT402" s="67"/>
      <c r="AU402" s="67"/>
      <c r="AV402" s="67"/>
      <c r="AW402" s="67"/>
      <c r="AX402" s="67"/>
      <c r="AY402" s="67"/>
      <c r="AZ402" s="67"/>
      <c r="BA402" s="67"/>
      <c r="BB402" s="67"/>
      <c r="BC402" s="67"/>
      <c r="BD402" s="67"/>
      <c r="BE402" s="67"/>
      <c r="BF402" s="67"/>
      <c r="BG402" s="67"/>
      <c r="BH402" s="67"/>
      <c r="BI402" s="67"/>
      <c r="BJ402" s="67"/>
      <c r="BK402" s="67"/>
      <c r="BL402" s="67"/>
      <c r="BM402" s="67"/>
      <c r="BN402" s="67"/>
      <c r="BO402" s="67"/>
      <c r="BP402" s="67"/>
      <c r="BQ402" s="67"/>
      <c r="BR402" s="67"/>
      <c r="BS402" s="67"/>
      <c r="BT402" s="67"/>
      <c r="BU402" s="67"/>
      <c r="BV402" s="67"/>
      <c r="BW402" s="67"/>
      <c r="BX402" s="67"/>
      <c r="BY402" s="67"/>
      <c r="BZ402" s="67"/>
      <c r="CA402" s="67"/>
      <c r="CB402" s="67"/>
      <c r="CC402" s="67"/>
      <c r="CD402" s="67"/>
      <c r="CE402" s="67"/>
      <c r="CF402" s="67"/>
      <c r="CG402" s="67"/>
      <c r="CH402" s="67"/>
      <c r="CI402" s="67"/>
      <c r="CJ402" s="67"/>
      <c r="CK402" s="67"/>
      <c r="CL402" s="67"/>
    </row>
    <row r="403" spans="2:90" x14ac:dyDescent="0.4">
      <c r="B403" s="93" t="s">
        <v>940</v>
      </c>
      <c r="C403" s="31"/>
      <c r="D403" s="31" t="s">
        <v>938</v>
      </c>
      <c r="E403" s="31" t="s">
        <v>906</v>
      </c>
      <c r="F403" s="31"/>
      <c r="G403" s="31" t="str">
        <f t="shared" si="281"/>
        <v/>
      </c>
      <c r="H403" s="31"/>
      <c r="I403" s="73"/>
      <c r="J403" s="73"/>
      <c r="K403" s="17">
        <v>10</v>
      </c>
      <c r="L403" s="17">
        <v>15</v>
      </c>
      <c r="M403" s="17">
        <v>20</v>
      </c>
      <c r="N403" s="17">
        <v>25</v>
      </c>
      <c r="O403" s="17">
        <v>30</v>
      </c>
      <c r="P403" s="17">
        <v>35</v>
      </c>
      <c r="R403" s="15"/>
      <c r="S403" s="15" cm="1">
        <f t="array" ref="S403">INDEX($K:$P,ROW(),MATCH(S$3,$K$2:$P$2,0))/12</f>
        <v>0.83333333333333337</v>
      </c>
      <c r="T403" s="15" cm="1">
        <f t="array" ref="T403">INDEX($K:$P,ROW(),MATCH(T$3,$K$2:$P$2,0))/12</f>
        <v>0.83333333333333337</v>
      </c>
      <c r="U403" s="15" cm="1">
        <f t="array" ref="U403">INDEX($K:$P,ROW(),MATCH(U$3,$K$2:$P$2,0))/12</f>
        <v>0.83333333333333337</v>
      </c>
      <c r="V403" s="15" cm="1">
        <f t="array" ref="V403">INDEX($K:$P,ROW(),MATCH(V$3,$K$2:$P$2,0))/12</f>
        <v>0.83333333333333337</v>
      </c>
      <c r="W403" s="15" cm="1">
        <f t="array" ref="W403">INDEX($K:$P,ROW(),MATCH(W$3,$K$2:$P$2,0))/12</f>
        <v>0.83333333333333337</v>
      </c>
      <c r="X403" s="15" cm="1">
        <f t="array" ref="X403">INDEX($K:$P,ROW(),MATCH(X$3,$K$2:$P$2,0))/12</f>
        <v>0.83333333333333337</v>
      </c>
      <c r="Y403" s="15" cm="1">
        <f t="array" ref="Y403">INDEX($K:$P,ROW(),MATCH(Y$3,$K$2:$P$2,0))/12</f>
        <v>0.83333333333333337</v>
      </c>
      <c r="Z403" s="15" cm="1">
        <f t="array" ref="Z403">INDEX($K:$P,ROW(),MATCH(Z$3,$K$2:$P$2,0))/12</f>
        <v>0.83333333333333337</v>
      </c>
      <c r="AA403" s="15" cm="1">
        <f t="array" ref="AA403">INDEX($K:$P,ROW(),MATCH(AA$3,$K$2:$P$2,0))/12</f>
        <v>0.83333333333333337</v>
      </c>
      <c r="AB403" s="15" cm="1">
        <f t="array" ref="AB403">INDEX($K:$P,ROW(),MATCH(AB$3,$K$2:$P$2,0))/12</f>
        <v>0.83333333333333337</v>
      </c>
      <c r="AC403" s="15" cm="1">
        <f t="array" ref="AC403">INDEX($K:$P,ROW(),MATCH(AC$3,$K$2:$P$2,0))/12</f>
        <v>0.83333333333333337</v>
      </c>
      <c r="AD403" s="15" cm="1">
        <f t="array" ref="AD403">INDEX($K:$P,ROW(),MATCH(AD$3,$K$2:$P$2,0))/12</f>
        <v>0.83333333333333337</v>
      </c>
      <c r="AE403" s="15" cm="1">
        <f t="array" ref="AE403">INDEX($K:$P,ROW(),MATCH(AE$3,$K$2:$P$2,0))/12</f>
        <v>1.25</v>
      </c>
      <c r="AF403" s="15" cm="1">
        <f t="array" ref="AF403">INDEX($K:$P,ROW(),MATCH(AF$3,$K$2:$P$2,0))/12</f>
        <v>1.25</v>
      </c>
      <c r="AG403" s="15" cm="1">
        <f t="array" ref="AG403">INDEX($K:$P,ROW(),MATCH(AG$3,$K$2:$P$2,0))/12</f>
        <v>1.25</v>
      </c>
      <c r="AH403" s="15" cm="1">
        <f t="array" ref="AH403">INDEX($K:$P,ROW(),MATCH(AH$3,$K$2:$P$2,0))/12</f>
        <v>1.25</v>
      </c>
      <c r="AI403" s="15" cm="1">
        <f t="array" ref="AI403">INDEX($K:$P,ROW(),MATCH(AI$3,$K$2:$P$2,0))/12</f>
        <v>1.25</v>
      </c>
      <c r="AJ403" s="15" cm="1">
        <f t="array" ref="AJ403">INDEX($K:$P,ROW(),MATCH(AJ$3,$K$2:$P$2,0))/12</f>
        <v>1.25</v>
      </c>
      <c r="AK403" s="15" cm="1">
        <f t="array" ref="AK403">INDEX($K:$P,ROW(),MATCH(AK$3,$K$2:$P$2,0))/12</f>
        <v>1.25</v>
      </c>
      <c r="AL403" s="15" cm="1">
        <f t="array" ref="AL403">INDEX($K:$P,ROW(),MATCH(AL$3,$K$2:$P$2,0))/12</f>
        <v>1.25</v>
      </c>
      <c r="AM403" s="15" cm="1">
        <f t="array" ref="AM403">INDEX($K:$P,ROW(),MATCH(AM$3,$K$2:$P$2,0))/12</f>
        <v>1.25</v>
      </c>
      <c r="AN403" s="15" cm="1">
        <f t="array" ref="AN403">INDEX($K:$P,ROW(),MATCH(AN$3,$K$2:$P$2,0))/12</f>
        <v>1.25</v>
      </c>
      <c r="AO403" s="15" cm="1">
        <f t="array" ref="AO403">INDEX($K:$P,ROW(),MATCH(AO$3,$K$2:$P$2,0))/12</f>
        <v>1.25</v>
      </c>
      <c r="AP403" s="15" cm="1">
        <f t="array" ref="AP403">INDEX($K:$P,ROW(),MATCH(AP$3,$K$2:$P$2,0))/12</f>
        <v>1.25</v>
      </c>
      <c r="AQ403" s="15" cm="1">
        <f t="array" ref="AQ403">INDEX($K:$P,ROW(),MATCH(AQ$3,$K$2:$P$2,0))/12</f>
        <v>1.6666666666666667</v>
      </c>
      <c r="AR403" s="15" cm="1">
        <f t="array" ref="AR403">INDEX($K:$P,ROW(),MATCH(AR$3,$K$2:$P$2,0))/12</f>
        <v>1.6666666666666667</v>
      </c>
      <c r="AS403" s="15" cm="1">
        <f t="array" ref="AS403">INDEX($K:$P,ROW(),MATCH(AS$3,$K$2:$P$2,0))/12</f>
        <v>1.6666666666666667</v>
      </c>
      <c r="AT403" s="15" cm="1">
        <f t="array" ref="AT403">INDEX($K:$P,ROW(),MATCH(AT$3,$K$2:$P$2,0))/12</f>
        <v>1.6666666666666667</v>
      </c>
      <c r="AU403" s="15" cm="1">
        <f t="array" ref="AU403">INDEX($K:$P,ROW(),MATCH(AU$3,$K$2:$P$2,0))/12</f>
        <v>1.6666666666666667</v>
      </c>
      <c r="AV403" s="15" cm="1">
        <f t="array" ref="AV403">INDEX($K:$P,ROW(),MATCH(AV$3,$K$2:$P$2,0))/12</f>
        <v>1.6666666666666667</v>
      </c>
      <c r="AW403" s="15" cm="1">
        <f t="array" ref="AW403">INDEX($K:$P,ROW(),MATCH(AW$3,$K$2:$P$2,0))/12</f>
        <v>1.6666666666666667</v>
      </c>
      <c r="AX403" s="15" cm="1">
        <f t="array" ref="AX403">INDEX($K:$P,ROW(),MATCH(AX$3,$K$2:$P$2,0))/12</f>
        <v>1.6666666666666667</v>
      </c>
      <c r="AY403" s="15" cm="1">
        <f t="array" ref="AY403">INDEX($K:$P,ROW(),MATCH(AY$3,$K$2:$P$2,0))/12</f>
        <v>1.6666666666666667</v>
      </c>
      <c r="AZ403" s="15" cm="1">
        <f t="array" ref="AZ403">INDEX($K:$P,ROW(),MATCH(AZ$3,$K$2:$P$2,0))/12</f>
        <v>1.6666666666666667</v>
      </c>
      <c r="BA403" s="15" cm="1">
        <f t="array" ref="BA403">INDEX($K:$P,ROW(),MATCH(BA$3,$K$2:$P$2,0))/12</f>
        <v>1.6666666666666667</v>
      </c>
      <c r="BB403" s="15" cm="1">
        <f t="array" ref="BB403">INDEX($K:$P,ROW(),MATCH(BB$3,$K$2:$P$2,0))/12</f>
        <v>1.6666666666666667</v>
      </c>
      <c r="BC403" s="15" cm="1">
        <f t="array" ref="BC403">INDEX($K:$P,ROW(),MATCH(BC$3,$K$2:$P$2,0))/12</f>
        <v>2.0833333333333335</v>
      </c>
      <c r="BD403" s="15" cm="1">
        <f t="array" ref="BD403">INDEX($K:$P,ROW(),MATCH(BD$3,$K$2:$P$2,0))/12</f>
        <v>2.0833333333333335</v>
      </c>
      <c r="BE403" s="15" cm="1">
        <f t="array" ref="BE403">INDEX($K:$P,ROW(),MATCH(BE$3,$K$2:$P$2,0))/12</f>
        <v>2.0833333333333335</v>
      </c>
      <c r="BF403" s="15" cm="1">
        <f t="array" ref="BF403">INDEX($K:$P,ROW(),MATCH(BF$3,$K$2:$P$2,0))/12</f>
        <v>2.0833333333333335</v>
      </c>
      <c r="BG403" s="15" cm="1">
        <f t="array" ref="BG403">INDEX($K:$P,ROW(),MATCH(BG$3,$K$2:$P$2,0))/12</f>
        <v>2.0833333333333335</v>
      </c>
      <c r="BH403" s="15" cm="1">
        <f t="array" ref="BH403">INDEX($K:$P,ROW(),MATCH(BH$3,$K$2:$P$2,0))/12</f>
        <v>2.0833333333333335</v>
      </c>
      <c r="BI403" s="15" cm="1">
        <f t="array" ref="BI403">INDEX($K:$P,ROW(),MATCH(BI$3,$K$2:$P$2,0))/12</f>
        <v>2.0833333333333335</v>
      </c>
      <c r="BJ403" s="15" cm="1">
        <f t="array" ref="BJ403">INDEX($K:$P,ROW(),MATCH(BJ$3,$K$2:$P$2,0))/12</f>
        <v>2.0833333333333335</v>
      </c>
      <c r="BK403" s="15" cm="1">
        <f t="array" ref="BK403">INDEX($K:$P,ROW(),MATCH(BK$3,$K$2:$P$2,0))/12</f>
        <v>2.0833333333333335</v>
      </c>
      <c r="BL403" s="15" cm="1">
        <f t="array" ref="BL403">INDEX($K:$P,ROW(),MATCH(BL$3,$K$2:$P$2,0))/12</f>
        <v>2.0833333333333335</v>
      </c>
      <c r="BM403" s="15" cm="1">
        <f t="array" ref="BM403">INDEX($K:$P,ROW(),MATCH(BM$3,$K$2:$P$2,0))/12</f>
        <v>2.0833333333333335</v>
      </c>
      <c r="BN403" s="15" cm="1">
        <f t="array" ref="BN403">INDEX($K:$P,ROW(),MATCH(BN$3,$K$2:$P$2,0))/12</f>
        <v>2.0833333333333335</v>
      </c>
      <c r="BO403" s="15" cm="1">
        <f t="array" ref="BO403">INDEX($K:$P,ROW(),MATCH(BO$3,$K$2:$P$2,0))/12</f>
        <v>2.5</v>
      </c>
      <c r="BP403" s="15" cm="1">
        <f t="array" ref="BP403">INDEX($K:$P,ROW(),MATCH(BP$3,$K$2:$P$2,0))/12</f>
        <v>2.5</v>
      </c>
      <c r="BQ403" s="15" cm="1">
        <f t="array" ref="BQ403">INDEX($K:$P,ROW(),MATCH(BQ$3,$K$2:$P$2,0))/12</f>
        <v>2.5</v>
      </c>
      <c r="BR403" s="15" cm="1">
        <f t="array" ref="BR403">INDEX($K:$P,ROW(),MATCH(BR$3,$K$2:$P$2,0))/12</f>
        <v>2.5</v>
      </c>
      <c r="BS403" s="15" cm="1">
        <f t="array" ref="BS403">INDEX($K:$P,ROW(),MATCH(BS$3,$K$2:$P$2,0))/12</f>
        <v>2.5</v>
      </c>
      <c r="BT403" s="15" cm="1">
        <f t="array" ref="BT403">INDEX($K:$P,ROW(),MATCH(BT$3,$K$2:$P$2,0))/12</f>
        <v>2.5</v>
      </c>
      <c r="BU403" s="15" cm="1">
        <f t="array" ref="BU403">INDEX($K:$P,ROW(),MATCH(BU$3,$K$2:$P$2,0))/12</f>
        <v>2.5</v>
      </c>
      <c r="BV403" s="15" cm="1">
        <f t="array" ref="BV403">INDEX($K:$P,ROW(),MATCH(BV$3,$K$2:$P$2,0))/12</f>
        <v>2.5</v>
      </c>
      <c r="BW403" s="15" cm="1">
        <f t="array" ref="BW403">INDEX($K:$P,ROW(),MATCH(BW$3,$K$2:$P$2,0))/12</f>
        <v>2.5</v>
      </c>
      <c r="BX403" s="15" cm="1">
        <f t="array" ref="BX403">INDEX($K:$P,ROW(),MATCH(BX$3,$K$2:$P$2,0))/12</f>
        <v>2.5</v>
      </c>
      <c r="BY403" s="15" cm="1">
        <f t="array" ref="BY403">INDEX($K:$P,ROW(),MATCH(BY$3,$K$2:$P$2,0))/12</f>
        <v>2.5</v>
      </c>
      <c r="BZ403" s="15" cm="1">
        <f t="array" ref="BZ403">INDEX($K:$P,ROW(),MATCH(BZ$3,$K$2:$P$2,0))/12</f>
        <v>2.5</v>
      </c>
      <c r="CA403" s="15" cm="1">
        <f t="array" ref="CA403">INDEX($K:$P,ROW(),MATCH(CA$3,$K$2:$P$2,0))/12</f>
        <v>2.9166666666666665</v>
      </c>
      <c r="CB403" s="15" cm="1">
        <f t="array" ref="CB403">INDEX($K:$P,ROW(),MATCH(CB$3,$K$2:$P$2,0))/12</f>
        <v>2.9166666666666665</v>
      </c>
      <c r="CC403" s="15" cm="1">
        <f t="array" ref="CC403">INDEX($K:$P,ROW(),MATCH(CC$3,$K$2:$P$2,0))/12</f>
        <v>2.9166666666666665</v>
      </c>
      <c r="CD403" s="15" cm="1">
        <f t="array" ref="CD403">INDEX($K:$P,ROW(),MATCH(CD$3,$K$2:$P$2,0))/12</f>
        <v>2.9166666666666665</v>
      </c>
      <c r="CE403" s="15" cm="1">
        <f t="array" ref="CE403">INDEX($K:$P,ROW(),MATCH(CE$3,$K$2:$P$2,0))/12</f>
        <v>2.9166666666666665</v>
      </c>
      <c r="CF403" s="15" cm="1">
        <f t="array" ref="CF403">INDEX($K:$P,ROW(),MATCH(CF$3,$K$2:$P$2,0))/12</f>
        <v>2.9166666666666665</v>
      </c>
      <c r="CG403" s="15" cm="1">
        <f t="array" ref="CG403">INDEX($K:$P,ROW(),MATCH(CG$3,$K$2:$P$2,0))/12</f>
        <v>2.9166666666666665</v>
      </c>
      <c r="CH403" s="15" cm="1">
        <f t="array" ref="CH403">INDEX($K:$P,ROW(),MATCH(CH$3,$K$2:$P$2,0))/12</f>
        <v>2.9166666666666665</v>
      </c>
      <c r="CI403" s="15" cm="1">
        <f t="array" ref="CI403">INDEX($K:$P,ROW(),MATCH(CI$3,$K$2:$P$2,0))/12</f>
        <v>2.9166666666666665</v>
      </c>
      <c r="CJ403" s="15" cm="1">
        <f t="array" ref="CJ403">INDEX($K:$P,ROW(),MATCH(CJ$3,$K$2:$P$2,0))/12</f>
        <v>2.9166666666666665</v>
      </c>
      <c r="CK403" s="15" cm="1">
        <f t="array" ref="CK403">INDEX($K:$P,ROW(),MATCH(CK$3,$K$2:$P$2,0))/12</f>
        <v>2.9166666666666665</v>
      </c>
      <c r="CL403" s="15" cm="1">
        <f t="array" ref="CL403">INDEX($K:$P,ROW(),MATCH(CL$3,$K$2:$P$2,0))/12</f>
        <v>2.9166666666666665</v>
      </c>
    </row>
    <row r="404" spans="2:90" x14ac:dyDescent="0.4">
      <c r="B404" s="139" t="s">
        <v>941</v>
      </c>
      <c r="C404" s="31"/>
      <c r="D404" s="31" t="s">
        <v>938</v>
      </c>
      <c r="E404" s="31" t="s">
        <v>906</v>
      </c>
      <c r="F404" s="31"/>
      <c r="G404" s="31" t="str">
        <f t="shared" si="281"/>
        <v/>
      </c>
      <c r="H404" s="31"/>
      <c r="I404" s="73"/>
      <c r="J404" s="73"/>
      <c r="K404" s="160">
        <v>0.5</v>
      </c>
      <c r="L404" s="160">
        <v>0.5</v>
      </c>
      <c r="M404" s="160">
        <v>0.5</v>
      </c>
      <c r="N404" s="160">
        <v>0.5</v>
      </c>
      <c r="O404" s="160">
        <v>0.5</v>
      </c>
      <c r="P404" s="160">
        <v>0.5</v>
      </c>
      <c r="R404" s="67"/>
      <c r="S404" s="20" cm="1">
        <f t="array" ref="S404">INDEX($K:$P,ROW(),MATCH(S$3,$K$2:$P$2,0))</f>
        <v>0.5</v>
      </c>
      <c r="T404" s="20" cm="1">
        <f t="array" ref="T404">INDEX($K:$P,ROW(),MATCH(T$3,$K$2:$P$2,0))</f>
        <v>0.5</v>
      </c>
      <c r="U404" s="20" cm="1">
        <f t="array" ref="U404">INDEX($K:$P,ROW(),MATCH(U$3,$K$2:$P$2,0))</f>
        <v>0.5</v>
      </c>
      <c r="V404" s="20" cm="1">
        <f t="array" ref="V404">INDEX($K:$P,ROW(),MATCH(V$3,$K$2:$P$2,0))</f>
        <v>0.5</v>
      </c>
      <c r="W404" s="20" cm="1">
        <f t="array" ref="W404">INDEX($K:$P,ROW(),MATCH(W$3,$K$2:$P$2,0))</f>
        <v>0.5</v>
      </c>
      <c r="X404" s="20" cm="1">
        <f t="array" ref="X404">INDEX($K:$P,ROW(),MATCH(X$3,$K$2:$P$2,0))</f>
        <v>0.5</v>
      </c>
      <c r="Y404" s="20" cm="1">
        <f t="array" ref="Y404">INDEX($K:$P,ROW(),MATCH(Y$3,$K$2:$P$2,0))</f>
        <v>0.5</v>
      </c>
      <c r="Z404" s="20" cm="1">
        <f t="array" ref="Z404">INDEX($K:$P,ROW(),MATCH(Z$3,$K$2:$P$2,0))</f>
        <v>0.5</v>
      </c>
      <c r="AA404" s="20" cm="1">
        <f t="array" ref="AA404">INDEX($K:$P,ROW(),MATCH(AA$3,$K$2:$P$2,0))</f>
        <v>0.5</v>
      </c>
      <c r="AB404" s="20" cm="1">
        <f t="array" ref="AB404">INDEX($K:$P,ROW(),MATCH(AB$3,$K$2:$P$2,0))</f>
        <v>0.5</v>
      </c>
      <c r="AC404" s="20" cm="1">
        <f t="array" ref="AC404">INDEX($K:$P,ROW(),MATCH(AC$3,$K$2:$P$2,0))</f>
        <v>0.5</v>
      </c>
      <c r="AD404" s="20" cm="1">
        <f t="array" ref="AD404">INDEX($K:$P,ROW(),MATCH(AD$3,$K$2:$P$2,0))</f>
        <v>0.5</v>
      </c>
      <c r="AE404" s="20" cm="1">
        <f t="array" ref="AE404">INDEX($K:$P,ROW(),MATCH(AE$3,$K$2:$P$2,0))</f>
        <v>0.5</v>
      </c>
      <c r="AF404" s="20" cm="1">
        <f t="array" ref="AF404">INDEX($K:$P,ROW(),MATCH(AF$3,$K$2:$P$2,0))</f>
        <v>0.5</v>
      </c>
      <c r="AG404" s="20" cm="1">
        <f t="array" ref="AG404">INDEX($K:$P,ROW(),MATCH(AG$3,$K$2:$P$2,0))</f>
        <v>0.5</v>
      </c>
      <c r="AH404" s="20" cm="1">
        <f t="array" ref="AH404">INDEX($K:$P,ROW(),MATCH(AH$3,$K$2:$P$2,0))</f>
        <v>0.5</v>
      </c>
      <c r="AI404" s="20" cm="1">
        <f t="array" ref="AI404">INDEX($K:$P,ROW(),MATCH(AI$3,$K$2:$P$2,0))</f>
        <v>0.5</v>
      </c>
      <c r="AJ404" s="20" cm="1">
        <f t="array" ref="AJ404">INDEX($K:$P,ROW(),MATCH(AJ$3,$K$2:$P$2,0))</f>
        <v>0.5</v>
      </c>
      <c r="AK404" s="20" cm="1">
        <f t="array" ref="AK404">INDEX($K:$P,ROW(),MATCH(AK$3,$K$2:$P$2,0))</f>
        <v>0.5</v>
      </c>
      <c r="AL404" s="20" cm="1">
        <f t="array" ref="AL404">INDEX($K:$P,ROW(),MATCH(AL$3,$K$2:$P$2,0))</f>
        <v>0.5</v>
      </c>
      <c r="AM404" s="20" cm="1">
        <f t="array" ref="AM404">INDEX($K:$P,ROW(),MATCH(AM$3,$K$2:$P$2,0))</f>
        <v>0.5</v>
      </c>
      <c r="AN404" s="20" cm="1">
        <f t="array" ref="AN404">INDEX($K:$P,ROW(),MATCH(AN$3,$K$2:$P$2,0))</f>
        <v>0.5</v>
      </c>
      <c r="AO404" s="20" cm="1">
        <f t="array" ref="AO404">INDEX($K:$P,ROW(),MATCH(AO$3,$K$2:$P$2,0))</f>
        <v>0.5</v>
      </c>
      <c r="AP404" s="20" cm="1">
        <f t="array" ref="AP404">INDEX($K:$P,ROW(),MATCH(AP$3,$K$2:$P$2,0))</f>
        <v>0.5</v>
      </c>
      <c r="AQ404" s="20" cm="1">
        <f t="array" ref="AQ404">INDEX($K:$P,ROW(),MATCH(AQ$3,$K$2:$P$2,0))</f>
        <v>0.5</v>
      </c>
      <c r="AR404" s="20" cm="1">
        <f t="array" ref="AR404">INDEX($K:$P,ROW(),MATCH(AR$3,$K$2:$P$2,0))</f>
        <v>0.5</v>
      </c>
      <c r="AS404" s="20" cm="1">
        <f t="array" ref="AS404">INDEX($K:$P,ROW(),MATCH(AS$3,$K$2:$P$2,0))</f>
        <v>0.5</v>
      </c>
      <c r="AT404" s="20" cm="1">
        <f t="array" ref="AT404">INDEX($K:$P,ROW(),MATCH(AT$3,$K$2:$P$2,0))</f>
        <v>0.5</v>
      </c>
      <c r="AU404" s="20" cm="1">
        <f t="array" ref="AU404">INDEX($K:$P,ROW(),MATCH(AU$3,$K$2:$P$2,0))</f>
        <v>0.5</v>
      </c>
      <c r="AV404" s="20" cm="1">
        <f t="array" ref="AV404">INDEX($K:$P,ROW(),MATCH(AV$3,$K$2:$P$2,0))</f>
        <v>0.5</v>
      </c>
      <c r="AW404" s="20" cm="1">
        <f t="array" ref="AW404">INDEX($K:$P,ROW(),MATCH(AW$3,$K$2:$P$2,0))</f>
        <v>0.5</v>
      </c>
      <c r="AX404" s="20" cm="1">
        <f t="array" ref="AX404">INDEX($K:$P,ROW(),MATCH(AX$3,$K$2:$P$2,0))</f>
        <v>0.5</v>
      </c>
      <c r="AY404" s="20" cm="1">
        <f t="array" ref="AY404">INDEX($K:$P,ROW(),MATCH(AY$3,$K$2:$P$2,0))</f>
        <v>0.5</v>
      </c>
      <c r="AZ404" s="20" cm="1">
        <f t="array" ref="AZ404">INDEX($K:$P,ROW(),MATCH(AZ$3,$K$2:$P$2,0))</f>
        <v>0.5</v>
      </c>
      <c r="BA404" s="20" cm="1">
        <f t="array" ref="BA404">INDEX($K:$P,ROW(),MATCH(BA$3,$K$2:$P$2,0))</f>
        <v>0.5</v>
      </c>
      <c r="BB404" s="20" cm="1">
        <f t="array" ref="BB404">INDEX($K:$P,ROW(),MATCH(BB$3,$K$2:$P$2,0))</f>
        <v>0.5</v>
      </c>
      <c r="BC404" s="20" cm="1">
        <f t="array" ref="BC404">INDEX($K:$P,ROW(),MATCH(BC$3,$K$2:$P$2,0))</f>
        <v>0.5</v>
      </c>
      <c r="BD404" s="20" cm="1">
        <f t="array" ref="BD404">INDEX($K:$P,ROW(),MATCH(BD$3,$K$2:$P$2,0))</f>
        <v>0.5</v>
      </c>
      <c r="BE404" s="20" cm="1">
        <f t="array" ref="BE404">INDEX($K:$P,ROW(),MATCH(BE$3,$K$2:$P$2,0))</f>
        <v>0.5</v>
      </c>
      <c r="BF404" s="20" cm="1">
        <f t="array" ref="BF404">INDEX($K:$P,ROW(),MATCH(BF$3,$K$2:$P$2,0))</f>
        <v>0.5</v>
      </c>
      <c r="BG404" s="20" cm="1">
        <f t="array" ref="BG404">INDEX($K:$P,ROW(),MATCH(BG$3,$K$2:$P$2,0))</f>
        <v>0.5</v>
      </c>
      <c r="BH404" s="20" cm="1">
        <f t="array" ref="BH404">INDEX($K:$P,ROW(),MATCH(BH$3,$K$2:$P$2,0))</f>
        <v>0.5</v>
      </c>
      <c r="BI404" s="20" cm="1">
        <f t="array" ref="BI404">INDEX($K:$P,ROW(),MATCH(BI$3,$K$2:$P$2,0))</f>
        <v>0.5</v>
      </c>
      <c r="BJ404" s="20" cm="1">
        <f t="array" ref="BJ404">INDEX($K:$P,ROW(),MATCH(BJ$3,$K$2:$P$2,0))</f>
        <v>0.5</v>
      </c>
      <c r="BK404" s="20" cm="1">
        <f t="array" ref="BK404">INDEX($K:$P,ROW(),MATCH(BK$3,$K$2:$P$2,0))</f>
        <v>0.5</v>
      </c>
      <c r="BL404" s="20" cm="1">
        <f t="array" ref="BL404">INDEX($K:$P,ROW(),MATCH(BL$3,$K$2:$P$2,0))</f>
        <v>0.5</v>
      </c>
      <c r="BM404" s="20" cm="1">
        <f t="array" ref="BM404">INDEX($K:$P,ROW(),MATCH(BM$3,$K$2:$P$2,0))</f>
        <v>0.5</v>
      </c>
      <c r="BN404" s="20" cm="1">
        <f t="array" ref="BN404">INDEX($K:$P,ROW(),MATCH(BN$3,$K$2:$P$2,0))</f>
        <v>0.5</v>
      </c>
      <c r="BO404" s="20" cm="1">
        <f t="array" ref="BO404">INDEX($K:$P,ROW(),MATCH(BO$3,$K$2:$P$2,0))</f>
        <v>0.5</v>
      </c>
      <c r="BP404" s="20" cm="1">
        <f t="array" ref="BP404">INDEX($K:$P,ROW(),MATCH(BP$3,$K$2:$P$2,0))</f>
        <v>0.5</v>
      </c>
      <c r="BQ404" s="20" cm="1">
        <f t="array" ref="BQ404">INDEX($K:$P,ROW(),MATCH(BQ$3,$K$2:$P$2,0))</f>
        <v>0.5</v>
      </c>
      <c r="BR404" s="20" cm="1">
        <f t="array" ref="BR404">INDEX($K:$P,ROW(),MATCH(BR$3,$K$2:$P$2,0))</f>
        <v>0.5</v>
      </c>
      <c r="BS404" s="20" cm="1">
        <f t="array" ref="BS404">INDEX($K:$P,ROW(),MATCH(BS$3,$K$2:$P$2,0))</f>
        <v>0.5</v>
      </c>
      <c r="BT404" s="20" cm="1">
        <f t="array" ref="BT404">INDEX($K:$P,ROW(),MATCH(BT$3,$K$2:$P$2,0))</f>
        <v>0.5</v>
      </c>
      <c r="BU404" s="20" cm="1">
        <f t="array" ref="BU404">INDEX($K:$P,ROW(),MATCH(BU$3,$K$2:$P$2,0))</f>
        <v>0.5</v>
      </c>
      <c r="BV404" s="20" cm="1">
        <f t="array" ref="BV404">INDEX($K:$P,ROW(),MATCH(BV$3,$K$2:$P$2,0))</f>
        <v>0.5</v>
      </c>
      <c r="BW404" s="20" cm="1">
        <f t="array" ref="BW404">INDEX($K:$P,ROW(),MATCH(BW$3,$K$2:$P$2,0))</f>
        <v>0.5</v>
      </c>
      <c r="BX404" s="20" cm="1">
        <f t="array" ref="BX404">INDEX($K:$P,ROW(),MATCH(BX$3,$K$2:$P$2,0))</f>
        <v>0.5</v>
      </c>
      <c r="BY404" s="20" cm="1">
        <f t="array" ref="BY404">INDEX($K:$P,ROW(),MATCH(BY$3,$K$2:$P$2,0))</f>
        <v>0.5</v>
      </c>
      <c r="BZ404" s="20" cm="1">
        <f t="array" ref="BZ404">INDEX($K:$P,ROW(),MATCH(BZ$3,$K$2:$P$2,0))</f>
        <v>0.5</v>
      </c>
      <c r="CA404" s="20" cm="1">
        <f t="array" ref="CA404">INDEX($K:$P,ROW(),MATCH(CA$3,$K$2:$P$2,0))</f>
        <v>0.5</v>
      </c>
      <c r="CB404" s="20" cm="1">
        <f t="array" ref="CB404">INDEX($K:$P,ROW(),MATCH(CB$3,$K$2:$P$2,0))</f>
        <v>0.5</v>
      </c>
      <c r="CC404" s="20" cm="1">
        <f t="array" ref="CC404">INDEX($K:$P,ROW(),MATCH(CC$3,$K$2:$P$2,0))</f>
        <v>0.5</v>
      </c>
      <c r="CD404" s="20" cm="1">
        <f t="array" ref="CD404">INDEX($K:$P,ROW(),MATCH(CD$3,$K$2:$P$2,0))</f>
        <v>0.5</v>
      </c>
      <c r="CE404" s="20" cm="1">
        <f t="array" ref="CE404">INDEX($K:$P,ROW(),MATCH(CE$3,$K$2:$P$2,0))</f>
        <v>0.5</v>
      </c>
      <c r="CF404" s="20" cm="1">
        <f t="array" ref="CF404">INDEX($K:$P,ROW(),MATCH(CF$3,$K$2:$P$2,0))</f>
        <v>0.5</v>
      </c>
      <c r="CG404" s="20" cm="1">
        <f t="array" ref="CG404">INDEX($K:$P,ROW(),MATCH(CG$3,$K$2:$P$2,0))</f>
        <v>0.5</v>
      </c>
      <c r="CH404" s="20" cm="1">
        <f t="array" ref="CH404">INDEX($K:$P,ROW(),MATCH(CH$3,$K$2:$P$2,0))</f>
        <v>0.5</v>
      </c>
      <c r="CI404" s="20" cm="1">
        <f t="array" ref="CI404">INDEX($K:$P,ROW(),MATCH(CI$3,$K$2:$P$2,0))</f>
        <v>0.5</v>
      </c>
      <c r="CJ404" s="20" cm="1">
        <f t="array" ref="CJ404">INDEX($K:$P,ROW(),MATCH(CJ$3,$K$2:$P$2,0))</f>
        <v>0.5</v>
      </c>
      <c r="CK404" s="20" cm="1">
        <f t="array" ref="CK404">INDEX($K:$P,ROW(),MATCH(CK$3,$K$2:$P$2,0))</f>
        <v>0.5</v>
      </c>
      <c r="CL404" s="20" cm="1">
        <f t="array" ref="CL404">INDEX($K:$P,ROW(),MATCH(CL$3,$K$2:$P$2,0))</f>
        <v>0.5</v>
      </c>
    </row>
    <row r="405" spans="2:90" x14ac:dyDescent="0.4">
      <c r="B405" s="122" t="s">
        <v>942</v>
      </c>
      <c r="C405" s="31"/>
      <c r="D405" s="31" t="s">
        <v>938</v>
      </c>
      <c r="E405" s="31" t="s">
        <v>906</v>
      </c>
      <c r="F405" s="31"/>
      <c r="G405" s="31" t="str">
        <f t="shared" si="281"/>
        <v/>
      </c>
      <c r="H405" s="31"/>
      <c r="I405" s="73"/>
      <c r="J405" s="73"/>
      <c r="K405" s="38">
        <f t="shared" ref="K405:P405" si="282">SUMIF($3:$3,K$2,405:405)</f>
        <v>5</v>
      </c>
      <c r="L405" s="38">
        <f t="shared" si="282"/>
        <v>7.5</v>
      </c>
      <c r="M405" s="38">
        <f t="shared" si="282"/>
        <v>10</v>
      </c>
      <c r="N405" s="38">
        <f t="shared" si="282"/>
        <v>12.499999999999998</v>
      </c>
      <c r="O405" s="38">
        <f t="shared" si="282"/>
        <v>15</v>
      </c>
      <c r="P405" s="38">
        <f t="shared" si="282"/>
        <v>17.5</v>
      </c>
      <c r="R405" s="67"/>
      <c r="S405" s="320">
        <f t="shared" ref="S405" si="283">+S403*S404</f>
        <v>0.41666666666666669</v>
      </c>
      <c r="T405" s="320">
        <f t="shared" ref="T405:AX405" si="284">+T403*T404</f>
        <v>0.41666666666666669</v>
      </c>
      <c r="U405" s="320">
        <f t="shared" si="284"/>
        <v>0.41666666666666669</v>
      </c>
      <c r="V405" s="320">
        <f t="shared" si="284"/>
        <v>0.41666666666666669</v>
      </c>
      <c r="W405" s="320">
        <f t="shared" si="284"/>
        <v>0.41666666666666669</v>
      </c>
      <c r="X405" s="320">
        <f t="shared" si="284"/>
        <v>0.41666666666666669</v>
      </c>
      <c r="Y405" s="320">
        <f t="shared" si="284"/>
        <v>0.41666666666666669</v>
      </c>
      <c r="Z405" s="320">
        <f t="shared" si="284"/>
        <v>0.41666666666666669</v>
      </c>
      <c r="AA405" s="320">
        <f t="shared" si="284"/>
        <v>0.41666666666666669</v>
      </c>
      <c r="AB405" s="320">
        <f t="shared" si="284"/>
        <v>0.41666666666666669</v>
      </c>
      <c r="AC405" s="320">
        <f t="shared" si="284"/>
        <v>0.41666666666666669</v>
      </c>
      <c r="AD405" s="320">
        <f t="shared" si="284"/>
        <v>0.41666666666666669</v>
      </c>
      <c r="AE405" s="320">
        <f t="shared" si="284"/>
        <v>0.625</v>
      </c>
      <c r="AF405" s="320">
        <f t="shared" si="284"/>
        <v>0.625</v>
      </c>
      <c r="AG405" s="320">
        <f t="shared" si="284"/>
        <v>0.625</v>
      </c>
      <c r="AH405" s="320">
        <f t="shared" si="284"/>
        <v>0.625</v>
      </c>
      <c r="AI405" s="320">
        <f t="shared" si="284"/>
        <v>0.625</v>
      </c>
      <c r="AJ405" s="320">
        <f t="shared" si="284"/>
        <v>0.625</v>
      </c>
      <c r="AK405" s="320">
        <f t="shared" si="284"/>
        <v>0.625</v>
      </c>
      <c r="AL405" s="320">
        <f t="shared" si="284"/>
        <v>0.625</v>
      </c>
      <c r="AM405" s="320">
        <f t="shared" si="284"/>
        <v>0.625</v>
      </c>
      <c r="AN405" s="320">
        <f t="shared" si="284"/>
        <v>0.625</v>
      </c>
      <c r="AO405" s="320">
        <f t="shared" si="284"/>
        <v>0.625</v>
      </c>
      <c r="AP405" s="320">
        <f t="shared" si="284"/>
        <v>0.625</v>
      </c>
      <c r="AQ405" s="320">
        <f t="shared" si="284"/>
        <v>0.83333333333333337</v>
      </c>
      <c r="AR405" s="320">
        <f t="shared" si="284"/>
        <v>0.83333333333333337</v>
      </c>
      <c r="AS405" s="320">
        <f t="shared" si="284"/>
        <v>0.83333333333333337</v>
      </c>
      <c r="AT405" s="320">
        <f t="shared" si="284"/>
        <v>0.83333333333333337</v>
      </c>
      <c r="AU405" s="320">
        <f t="shared" si="284"/>
        <v>0.83333333333333337</v>
      </c>
      <c r="AV405" s="320">
        <f t="shared" si="284"/>
        <v>0.83333333333333337</v>
      </c>
      <c r="AW405" s="320">
        <f t="shared" si="284"/>
        <v>0.83333333333333337</v>
      </c>
      <c r="AX405" s="320">
        <f t="shared" si="284"/>
        <v>0.83333333333333337</v>
      </c>
      <c r="AY405" s="320">
        <f t="shared" ref="AY405:CD405" si="285">+AY403*AY404</f>
        <v>0.83333333333333337</v>
      </c>
      <c r="AZ405" s="320">
        <f t="shared" si="285"/>
        <v>0.83333333333333337</v>
      </c>
      <c r="BA405" s="320">
        <f t="shared" si="285"/>
        <v>0.83333333333333337</v>
      </c>
      <c r="BB405" s="320">
        <f t="shared" si="285"/>
        <v>0.83333333333333337</v>
      </c>
      <c r="BC405" s="320">
        <f t="shared" si="285"/>
        <v>1.0416666666666667</v>
      </c>
      <c r="BD405" s="320">
        <f t="shared" si="285"/>
        <v>1.0416666666666667</v>
      </c>
      <c r="BE405" s="320">
        <f t="shared" si="285"/>
        <v>1.0416666666666667</v>
      </c>
      <c r="BF405" s="320">
        <f t="shared" si="285"/>
        <v>1.0416666666666667</v>
      </c>
      <c r="BG405" s="320">
        <f t="shared" si="285"/>
        <v>1.0416666666666667</v>
      </c>
      <c r="BH405" s="320">
        <f t="shared" si="285"/>
        <v>1.0416666666666667</v>
      </c>
      <c r="BI405" s="320">
        <f t="shared" si="285"/>
        <v>1.0416666666666667</v>
      </c>
      <c r="BJ405" s="320">
        <f t="shared" si="285"/>
        <v>1.0416666666666667</v>
      </c>
      <c r="BK405" s="320">
        <f t="shared" si="285"/>
        <v>1.0416666666666667</v>
      </c>
      <c r="BL405" s="320">
        <f t="shared" si="285"/>
        <v>1.0416666666666667</v>
      </c>
      <c r="BM405" s="320">
        <f t="shared" si="285"/>
        <v>1.0416666666666667</v>
      </c>
      <c r="BN405" s="320">
        <f t="shared" si="285"/>
        <v>1.0416666666666667</v>
      </c>
      <c r="BO405" s="320">
        <f t="shared" si="285"/>
        <v>1.25</v>
      </c>
      <c r="BP405" s="320">
        <f t="shared" si="285"/>
        <v>1.25</v>
      </c>
      <c r="BQ405" s="320">
        <f t="shared" si="285"/>
        <v>1.25</v>
      </c>
      <c r="BR405" s="320">
        <f t="shared" si="285"/>
        <v>1.25</v>
      </c>
      <c r="BS405" s="320">
        <f t="shared" si="285"/>
        <v>1.25</v>
      </c>
      <c r="BT405" s="320">
        <f t="shared" si="285"/>
        <v>1.25</v>
      </c>
      <c r="BU405" s="320">
        <f t="shared" si="285"/>
        <v>1.25</v>
      </c>
      <c r="BV405" s="320">
        <f t="shared" si="285"/>
        <v>1.25</v>
      </c>
      <c r="BW405" s="320">
        <f t="shared" si="285"/>
        <v>1.25</v>
      </c>
      <c r="BX405" s="320">
        <f t="shared" si="285"/>
        <v>1.25</v>
      </c>
      <c r="BY405" s="320">
        <f t="shared" si="285"/>
        <v>1.25</v>
      </c>
      <c r="BZ405" s="320">
        <f t="shared" si="285"/>
        <v>1.25</v>
      </c>
      <c r="CA405" s="320">
        <f t="shared" si="285"/>
        <v>1.4583333333333333</v>
      </c>
      <c r="CB405" s="320">
        <f t="shared" si="285"/>
        <v>1.4583333333333333</v>
      </c>
      <c r="CC405" s="320">
        <f t="shared" si="285"/>
        <v>1.4583333333333333</v>
      </c>
      <c r="CD405" s="320">
        <f t="shared" si="285"/>
        <v>1.4583333333333333</v>
      </c>
      <c r="CE405" s="320">
        <f t="shared" ref="CE405:CK405" si="286">+CE403*CE404</f>
        <v>1.4583333333333333</v>
      </c>
      <c r="CF405" s="320">
        <f t="shared" si="286"/>
        <v>1.4583333333333333</v>
      </c>
      <c r="CG405" s="320">
        <f t="shared" si="286"/>
        <v>1.4583333333333333</v>
      </c>
      <c r="CH405" s="320">
        <f t="shared" si="286"/>
        <v>1.4583333333333333</v>
      </c>
      <c r="CI405" s="320">
        <f t="shared" si="286"/>
        <v>1.4583333333333333</v>
      </c>
      <c r="CJ405" s="320">
        <f t="shared" si="286"/>
        <v>1.4583333333333333</v>
      </c>
      <c r="CK405" s="320">
        <f t="shared" si="286"/>
        <v>1.4583333333333333</v>
      </c>
      <c r="CL405" s="320">
        <f t="shared" ref="CL405" si="287">+CL403*CL404</f>
        <v>1.4583333333333333</v>
      </c>
    </row>
    <row r="406" spans="2:90" x14ac:dyDescent="0.4">
      <c r="B406" s="139" t="str">
        <f>"% converstion to "&amp;B408&amp;"s"</f>
        <v>% converstion to subscribers</v>
      </c>
      <c r="C406" s="31"/>
      <c r="D406" s="31" t="s">
        <v>938</v>
      </c>
      <c r="E406" s="31" t="s">
        <v>906</v>
      </c>
      <c r="F406" s="31"/>
      <c r="G406" s="31" t="str">
        <f t="shared" si="281"/>
        <v/>
      </c>
      <c r="H406" s="31"/>
      <c r="I406" s="73"/>
      <c r="J406" s="73"/>
      <c r="K406" s="160">
        <v>0.5</v>
      </c>
      <c r="L406" s="160">
        <v>0.5</v>
      </c>
      <c r="M406" s="160">
        <v>0.5</v>
      </c>
      <c r="N406" s="160">
        <v>0.5</v>
      </c>
      <c r="O406" s="160">
        <v>0.5</v>
      </c>
      <c r="P406" s="160">
        <v>0.5</v>
      </c>
      <c r="R406" s="67"/>
      <c r="S406" s="20" cm="1">
        <f t="array" ref="S406">INDEX($K:$P,ROW(),MATCH(S$3,$K$2:$P$2,0))</f>
        <v>0.5</v>
      </c>
      <c r="T406" s="20" cm="1">
        <f t="array" ref="T406">INDEX($K:$P,ROW(),MATCH(T$3,$K$2:$P$2,0))</f>
        <v>0.5</v>
      </c>
      <c r="U406" s="20" cm="1">
        <f t="array" ref="U406">INDEX($K:$P,ROW(),MATCH(U$3,$K$2:$P$2,0))</f>
        <v>0.5</v>
      </c>
      <c r="V406" s="20" cm="1">
        <f t="array" ref="V406">INDEX($K:$P,ROW(),MATCH(V$3,$K$2:$P$2,0))</f>
        <v>0.5</v>
      </c>
      <c r="W406" s="20" cm="1">
        <f t="array" ref="W406">INDEX($K:$P,ROW(),MATCH(W$3,$K$2:$P$2,0))</f>
        <v>0.5</v>
      </c>
      <c r="X406" s="20" cm="1">
        <f t="array" ref="X406">INDEX($K:$P,ROW(),MATCH(X$3,$K$2:$P$2,0))</f>
        <v>0.5</v>
      </c>
      <c r="Y406" s="20" cm="1">
        <f t="array" ref="Y406">INDEX($K:$P,ROW(),MATCH(Y$3,$K$2:$P$2,0))</f>
        <v>0.5</v>
      </c>
      <c r="Z406" s="20" cm="1">
        <f t="array" ref="Z406">INDEX($K:$P,ROW(),MATCH(Z$3,$K$2:$P$2,0))</f>
        <v>0.5</v>
      </c>
      <c r="AA406" s="20" cm="1">
        <f t="array" ref="AA406">INDEX($K:$P,ROW(),MATCH(AA$3,$K$2:$P$2,0))</f>
        <v>0.5</v>
      </c>
      <c r="AB406" s="20" cm="1">
        <f t="array" ref="AB406">INDEX($K:$P,ROW(),MATCH(AB$3,$K$2:$P$2,0))</f>
        <v>0.5</v>
      </c>
      <c r="AC406" s="20" cm="1">
        <f t="array" ref="AC406">INDEX($K:$P,ROW(),MATCH(AC$3,$K$2:$P$2,0))</f>
        <v>0.5</v>
      </c>
      <c r="AD406" s="20" cm="1">
        <f t="array" ref="AD406">INDEX($K:$P,ROW(),MATCH(AD$3,$K$2:$P$2,0))</f>
        <v>0.5</v>
      </c>
      <c r="AE406" s="20" cm="1">
        <f t="array" ref="AE406">INDEX($K:$P,ROW(),MATCH(AE$3,$K$2:$P$2,0))</f>
        <v>0.5</v>
      </c>
      <c r="AF406" s="20" cm="1">
        <f t="array" ref="AF406">INDEX($K:$P,ROW(),MATCH(AF$3,$K$2:$P$2,0))</f>
        <v>0.5</v>
      </c>
      <c r="AG406" s="20" cm="1">
        <f t="array" ref="AG406">INDEX($K:$P,ROW(),MATCH(AG$3,$K$2:$P$2,0))</f>
        <v>0.5</v>
      </c>
      <c r="AH406" s="20" cm="1">
        <f t="array" ref="AH406">INDEX($K:$P,ROW(),MATCH(AH$3,$K$2:$P$2,0))</f>
        <v>0.5</v>
      </c>
      <c r="AI406" s="20" cm="1">
        <f t="array" ref="AI406">INDEX($K:$P,ROW(),MATCH(AI$3,$K$2:$P$2,0))</f>
        <v>0.5</v>
      </c>
      <c r="AJ406" s="20" cm="1">
        <f t="array" ref="AJ406">INDEX($K:$P,ROW(),MATCH(AJ$3,$K$2:$P$2,0))</f>
        <v>0.5</v>
      </c>
      <c r="AK406" s="20" cm="1">
        <f t="array" ref="AK406">INDEX($K:$P,ROW(),MATCH(AK$3,$K$2:$P$2,0))</f>
        <v>0.5</v>
      </c>
      <c r="AL406" s="20" cm="1">
        <f t="array" ref="AL406">INDEX($K:$P,ROW(),MATCH(AL$3,$K$2:$P$2,0))</f>
        <v>0.5</v>
      </c>
      <c r="AM406" s="20" cm="1">
        <f t="array" ref="AM406">INDEX($K:$P,ROW(),MATCH(AM$3,$K$2:$P$2,0))</f>
        <v>0.5</v>
      </c>
      <c r="AN406" s="20" cm="1">
        <f t="array" ref="AN406">INDEX($K:$P,ROW(),MATCH(AN$3,$K$2:$P$2,0))</f>
        <v>0.5</v>
      </c>
      <c r="AO406" s="20" cm="1">
        <f t="array" ref="AO406">INDEX($K:$P,ROW(),MATCH(AO$3,$K$2:$P$2,0))</f>
        <v>0.5</v>
      </c>
      <c r="AP406" s="20" cm="1">
        <f t="array" ref="AP406">INDEX($K:$P,ROW(),MATCH(AP$3,$K$2:$P$2,0))</f>
        <v>0.5</v>
      </c>
      <c r="AQ406" s="20" cm="1">
        <f t="array" ref="AQ406">INDEX($K:$P,ROW(),MATCH(AQ$3,$K$2:$P$2,0))</f>
        <v>0.5</v>
      </c>
      <c r="AR406" s="20" cm="1">
        <f t="array" ref="AR406">INDEX($K:$P,ROW(),MATCH(AR$3,$K$2:$P$2,0))</f>
        <v>0.5</v>
      </c>
      <c r="AS406" s="20" cm="1">
        <f t="array" ref="AS406">INDEX($K:$P,ROW(),MATCH(AS$3,$K$2:$P$2,0))</f>
        <v>0.5</v>
      </c>
      <c r="AT406" s="20" cm="1">
        <f t="array" ref="AT406">INDEX($K:$P,ROW(),MATCH(AT$3,$K$2:$P$2,0))</f>
        <v>0.5</v>
      </c>
      <c r="AU406" s="20" cm="1">
        <f t="array" ref="AU406">INDEX($K:$P,ROW(),MATCH(AU$3,$K$2:$P$2,0))</f>
        <v>0.5</v>
      </c>
      <c r="AV406" s="20" cm="1">
        <f t="array" ref="AV406">INDEX($K:$P,ROW(),MATCH(AV$3,$K$2:$P$2,0))</f>
        <v>0.5</v>
      </c>
      <c r="AW406" s="20" cm="1">
        <f t="array" ref="AW406">INDEX($K:$P,ROW(),MATCH(AW$3,$K$2:$P$2,0))</f>
        <v>0.5</v>
      </c>
      <c r="AX406" s="20" cm="1">
        <f t="array" ref="AX406">INDEX($K:$P,ROW(),MATCH(AX$3,$K$2:$P$2,0))</f>
        <v>0.5</v>
      </c>
      <c r="AY406" s="20" cm="1">
        <f t="array" ref="AY406">INDEX($K:$P,ROW(),MATCH(AY$3,$K$2:$P$2,0))</f>
        <v>0.5</v>
      </c>
      <c r="AZ406" s="20" cm="1">
        <f t="array" ref="AZ406">INDEX($K:$P,ROW(),MATCH(AZ$3,$K$2:$P$2,0))</f>
        <v>0.5</v>
      </c>
      <c r="BA406" s="20" cm="1">
        <f t="array" ref="BA406">INDEX($K:$P,ROW(),MATCH(BA$3,$K$2:$P$2,0))</f>
        <v>0.5</v>
      </c>
      <c r="BB406" s="20" cm="1">
        <f t="array" ref="BB406">INDEX($K:$P,ROW(),MATCH(BB$3,$K$2:$P$2,0))</f>
        <v>0.5</v>
      </c>
      <c r="BC406" s="20" cm="1">
        <f t="array" ref="BC406">INDEX($K:$P,ROW(),MATCH(BC$3,$K$2:$P$2,0))</f>
        <v>0.5</v>
      </c>
      <c r="BD406" s="20" cm="1">
        <f t="array" ref="BD406">INDEX($K:$P,ROW(),MATCH(BD$3,$K$2:$P$2,0))</f>
        <v>0.5</v>
      </c>
      <c r="BE406" s="20" cm="1">
        <f t="array" ref="BE406">INDEX($K:$P,ROW(),MATCH(BE$3,$K$2:$P$2,0))</f>
        <v>0.5</v>
      </c>
      <c r="BF406" s="20" cm="1">
        <f t="array" ref="BF406">INDEX($K:$P,ROW(),MATCH(BF$3,$K$2:$P$2,0))</f>
        <v>0.5</v>
      </c>
      <c r="BG406" s="20" cm="1">
        <f t="array" ref="BG406">INDEX($K:$P,ROW(),MATCH(BG$3,$K$2:$P$2,0))</f>
        <v>0.5</v>
      </c>
      <c r="BH406" s="20" cm="1">
        <f t="array" ref="BH406">INDEX($K:$P,ROW(),MATCH(BH$3,$K$2:$P$2,0))</f>
        <v>0.5</v>
      </c>
      <c r="BI406" s="20" cm="1">
        <f t="array" ref="BI406">INDEX($K:$P,ROW(),MATCH(BI$3,$K$2:$P$2,0))</f>
        <v>0.5</v>
      </c>
      <c r="BJ406" s="20" cm="1">
        <f t="array" ref="BJ406">INDEX($K:$P,ROW(),MATCH(BJ$3,$K$2:$P$2,0))</f>
        <v>0.5</v>
      </c>
      <c r="BK406" s="20" cm="1">
        <f t="array" ref="BK406">INDEX($K:$P,ROW(),MATCH(BK$3,$K$2:$P$2,0))</f>
        <v>0.5</v>
      </c>
      <c r="BL406" s="20" cm="1">
        <f t="array" ref="BL406">INDEX($K:$P,ROW(),MATCH(BL$3,$K$2:$P$2,0))</f>
        <v>0.5</v>
      </c>
      <c r="BM406" s="20" cm="1">
        <f t="array" ref="BM406">INDEX($K:$P,ROW(),MATCH(BM$3,$K$2:$P$2,0))</f>
        <v>0.5</v>
      </c>
      <c r="BN406" s="20" cm="1">
        <f t="array" ref="BN406">INDEX($K:$P,ROW(),MATCH(BN$3,$K$2:$P$2,0))</f>
        <v>0.5</v>
      </c>
      <c r="BO406" s="20" cm="1">
        <f t="array" ref="BO406">INDEX($K:$P,ROW(),MATCH(BO$3,$K$2:$P$2,0))</f>
        <v>0.5</v>
      </c>
      <c r="BP406" s="20" cm="1">
        <f t="array" ref="BP406">INDEX($K:$P,ROW(),MATCH(BP$3,$K$2:$P$2,0))</f>
        <v>0.5</v>
      </c>
      <c r="BQ406" s="20" cm="1">
        <f t="array" ref="BQ406">INDEX($K:$P,ROW(),MATCH(BQ$3,$K$2:$P$2,0))</f>
        <v>0.5</v>
      </c>
      <c r="BR406" s="20" cm="1">
        <f t="array" ref="BR406">INDEX($K:$P,ROW(),MATCH(BR$3,$K$2:$P$2,0))</f>
        <v>0.5</v>
      </c>
      <c r="BS406" s="20" cm="1">
        <f t="array" ref="BS406">INDEX($K:$P,ROW(),MATCH(BS$3,$K$2:$P$2,0))</f>
        <v>0.5</v>
      </c>
      <c r="BT406" s="20" cm="1">
        <f t="array" ref="BT406">INDEX($K:$P,ROW(),MATCH(BT$3,$K$2:$P$2,0))</f>
        <v>0.5</v>
      </c>
      <c r="BU406" s="20" cm="1">
        <f t="array" ref="BU406">INDEX($K:$P,ROW(),MATCH(BU$3,$K$2:$P$2,0))</f>
        <v>0.5</v>
      </c>
      <c r="BV406" s="20" cm="1">
        <f t="array" ref="BV406">INDEX($K:$P,ROW(),MATCH(BV$3,$K$2:$P$2,0))</f>
        <v>0.5</v>
      </c>
      <c r="BW406" s="20" cm="1">
        <f t="array" ref="BW406">INDEX($K:$P,ROW(),MATCH(BW$3,$K$2:$P$2,0))</f>
        <v>0.5</v>
      </c>
      <c r="BX406" s="20" cm="1">
        <f t="array" ref="BX406">INDEX($K:$P,ROW(),MATCH(BX$3,$K$2:$P$2,0))</f>
        <v>0.5</v>
      </c>
      <c r="BY406" s="20" cm="1">
        <f t="array" ref="BY406">INDEX($K:$P,ROW(),MATCH(BY$3,$K$2:$P$2,0))</f>
        <v>0.5</v>
      </c>
      <c r="BZ406" s="20" cm="1">
        <f t="array" ref="BZ406">INDEX($K:$P,ROW(),MATCH(BZ$3,$K$2:$P$2,0))</f>
        <v>0.5</v>
      </c>
      <c r="CA406" s="20" cm="1">
        <f t="array" ref="CA406">INDEX($K:$P,ROW(),MATCH(CA$3,$K$2:$P$2,0))</f>
        <v>0.5</v>
      </c>
      <c r="CB406" s="20" cm="1">
        <f t="array" ref="CB406">INDEX($K:$P,ROW(),MATCH(CB$3,$K$2:$P$2,0))</f>
        <v>0.5</v>
      </c>
      <c r="CC406" s="20" cm="1">
        <f t="array" ref="CC406">INDEX($K:$P,ROW(),MATCH(CC$3,$K$2:$P$2,0))</f>
        <v>0.5</v>
      </c>
      <c r="CD406" s="20" cm="1">
        <f t="array" ref="CD406">INDEX($K:$P,ROW(),MATCH(CD$3,$K$2:$P$2,0))</f>
        <v>0.5</v>
      </c>
      <c r="CE406" s="20" cm="1">
        <f t="array" ref="CE406">INDEX($K:$P,ROW(),MATCH(CE$3,$K$2:$P$2,0))</f>
        <v>0.5</v>
      </c>
      <c r="CF406" s="20" cm="1">
        <f t="array" ref="CF406">INDEX($K:$P,ROW(),MATCH(CF$3,$K$2:$P$2,0))</f>
        <v>0.5</v>
      </c>
      <c r="CG406" s="20" cm="1">
        <f t="array" ref="CG406">INDEX($K:$P,ROW(),MATCH(CG$3,$K$2:$P$2,0))</f>
        <v>0.5</v>
      </c>
      <c r="CH406" s="20" cm="1">
        <f t="array" ref="CH406">INDEX($K:$P,ROW(),MATCH(CH$3,$K$2:$P$2,0))</f>
        <v>0.5</v>
      </c>
      <c r="CI406" s="20" cm="1">
        <f t="array" ref="CI406">INDEX($K:$P,ROW(),MATCH(CI$3,$K$2:$P$2,0))</f>
        <v>0.5</v>
      </c>
      <c r="CJ406" s="20" cm="1">
        <f t="array" ref="CJ406">INDEX($K:$P,ROW(),MATCH(CJ$3,$K$2:$P$2,0))</f>
        <v>0.5</v>
      </c>
      <c r="CK406" s="20" cm="1">
        <f t="array" ref="CK406">INDEX($K:$P,ROW(),MATCH(CK$3,$K$2:$P$2,0))</f>
        <v>0.5</v>
      </c>
      <c r="CL406" s="20" cm="1">
        <f t="array" ref="CL406">INDEX($K:$P,ROW(),MATCH(CL$3,$K$2:$P$2,0))</f>
        <v>0.5</v>
      </c>
    </row>
    <row r="407" spans="2:90" x14ac:dyDescent="0.4">
      <c r="B407" s="122" t="str">
        <f>+"# of "&amp;B408&amp;"s"</f>
        <v># of subscribers</v>
      </c>
      <c r="C407" s="12"/>
      <c r="D407" s="12" t="s">
        <v>938</v>
      </c>
      <c r="E407" s="12" t="s">
        <v>906</v>
      </c>
      <c r="F407" s="12"/>
      <c r="G407" s="12" t="str">
        <f t="shared" si="281"/>
        <v/>
      </c>
      <c r="H407" s="12"/>
      <c r="I407" s="60"/>
      <c r="J407" s="60"/>
      <c r="K407" s="38">
        <f t="shared" ref="K407:P407" si="288">SUMIF($3:$3,K$2,407:407)</f>
        <v>2.5</v>
      </c>
      <c r="L407" s="38">
        <f t="shared" si="288"/>
        <v>3.75</v>
      </c>
      <c r="M407" s="38">
        <f t="shared" si="288"/>
        <v>5</v>
      </c>
      <c r="N407" s="38">
        <f t="shared" si="288"/>
        <v>6.2499999999999991</v>
      </c>
      <c r="O407" s="38">
        <f t="shared" si="288"/>
        <v>7.5</v>
      </c>
      <c r="P407" s="38">
        <f t="shared" si="288"/>
        <v>8.75</v>
      </c>
      <c r="R407" s="67"/>
      <c r="S407" s="320">
        <f t="shared" ref="S407" si="289">+S405*S406</f>
        <v>0.20833333333333334</v>
      </c>
      <c r="T407" s="320">
        <f t="shared" ref="T407:AX407" si="290">+T405*T406</f>
        <v>0.20833333333333334</v>
      </c>
      <c r="U407" s="320">
        <f t="shared" si="290"/>
        <v>0.20833333333333334</v>
      </c>
      <c r="V407" s="320">
        <f t="shared" si="290"/>
        <v>0.20833333333333334</v>
      </c>
      <c r="W407" s="320">
        <f t="shared" si="290"/>
        <v>0.20833333333333334</v>
      </c>
      <c r="X407" s="320">
        <f t="shared" si="290"/>
        <v>0.20833333333333334</v>
      </c>
      <c r="Y407" s="320">
        <f t="shared" si="290"/>
        <v>0.20833333333333334</v>
      </c>
      <c r="Z407" s="320">
        <f t="shared" si="290"/>
        <v>0.20833333333333334</v>
      </c>
      <c r="AA407" s="320">
        <f t="shared" si="290"/>
        <v>0.20833333333333334</v>
      </c>
      <c r="AB407" s="320">
        <f t="shared" si="290"/>
        <v>0.20833333333333334</v>
      </c>
      <c r="AC407" s="320">
        <f t="shared" si="290"/>
        <v>0.20833333333333334</v>
      </c>
      <c r="AD407" s="320">
        <f t="shared" si="290"/>
        <v>0.20833333333333334</v>
      </c>
      <c r="AE407" s="320">
        <f t="shared" si="290"/>
        <v>0.3125</v>
      </c>
      <c r="AF407" s="320">
        <f t="shared" si="290"/>
        <v>0.3125</v>
      </c>
      <c r="AG407" s="320">
        <f t="shared" si="290"/>
        <v>0.3125</v>
      </c>
      <c r="AH407" s="320">
        <f t="shared" si="290"/>
        <v>0.3125</v>
      </c>
      <c r="AI407" s="320">
        <f t="shared" si="290"/>
        <v>0.3125</v>
      </c>
      <c r="AJ407" s="320">
        <f t="shared" si="290"/>
        <v>0.3125</v>
      </c>
      <c r="AK407" s="320">
        <f t="shared" si="290"/>
        <v>0.3125</v>
      </c>
      <c r="AL407" s="320">
        <f t="shared" si="290"/>
        <v>0.3125</v>
      </c>
      <c r="AM407" s="320">
        <f t="shared" si="290"/>
        <v>0.3125</v>
      </c>
      <c r="AN407" s="320">
        <f t="shared" si="290"/>
        <v>0.3125</v>
      </c>
      <c r="AO407" s="320">
        <f t="shared" si="290"/>
        <v>0.3125</v>
      </c>
      <c r="AP407" s="320">
        <f t="shared" si="290"/>
        <v>0.3125</v>
      </c>
      <c r="AQ407" s="320">
        <f t="shared" si="290"/>
        <v>0.41666666666666669</v>
      </c>
      <c r="AR407" s="320">
        <f t="shared" si="290"/>
        <v>0.41666666666666669</v>
      </c>
      <c r="AS407" s="320">
        <f t="shared" si="290"/>
        <v>0.41666666666666669</v>
      </c>
      <c r="AT407" s="320">
        <f t="shared" si="290"/>
        <v>0.41666666666666669</v>
      </c>
      <c r="AU407" s="320">
        <f t="shared" si="290"/>
        <v>0.41666666666666669</v>
      </c>
      <c r="AV407" s="320">
        <f t="shared" si="290"/>
        <v>0.41666666666666669</v>
      </c>
      <c r="AW407" s="320">
        <f t="shared" si="290"/>
        <v>0.41666666666666669</v>
      </c>
      <c r="AX407" s="320">
        <f t="shared" si="290"/>
        <v>0.41666666666666669</v>
      </c>
      <c r="AY407" s="320">
        <f t="shared" ref="AY407:CD407" si="291">+AY405*AY406</f>
        <v>0.41666666666666669</v>
      </c>
      <c r="AZ407" s="320">
        <f t="shared" si="291"/>
        <v>0.41666666666666669</v>
      </c>
      <c r="BA407" s="320">
        <f t="shared" si="291"/>
        <v>0.41666666666666669</v>
      </c>
      <c r="BB407" s="320">
        <f t="shared" si="291"/>
        <v>0.41666666666666669</v>
      </c>
      <c r="BC407" s="320">
        <f t="shared" si="291"/>
        <v>0.52083333333333337</v>
      </c>
      <c r="BD407" s="320">
        <f t="shared" si="291"/>
        <v>0.52083333333333337</v>
      </c>
      <c r="BE407" s="320">
        <f t="shared" si="291"/>
        <v>0.52083333333333337</v>
      </c>
      <c r="BF407" s="320">
        <f t="shared" si="291"/>
        <v>0.52083333333333337</v>
      </c>
      <c r="BG407" s="320">
        <f t="shared" si="291"/>
        <v>0.52083333333333337</v>
      </c>
      <c r="BH407" s="320">
        <f t="shared" si="291"/>
        <v>0.52083333333333337</v>
      </c>
      <c r="BI407" s="320">
        <f t="shared" si="291"/>
        <v>0.52083333333333337</v>
      </c>
      <c r="BJ407" s="320">
        <f t="shared" si="291"/>
        <v>0.52083333333333337</v>
      </c>
      <c r="BK407" s="320">
        <f t="shared" si="291"/>
        <v>0.52083333333333337</v>
      </c>
      <c r="BL407" s="320">
        <f t="shared" si="291"/>
        <v>0.52083333333333337</v>
      </c>
      <c r="BM407" s="320">
        <f t="shared" si="291"/>
        <v>0.52083333333333337</v>
      </c>
      <c r="BN407" s="320">
        <f t="shared" si="291"/>
        <v>0.52083333333333337</v>
      </c>
      <c r="BO407" s="320">
        <f t="shared" si="291"/>
        <v>0.625</v>
      </c>
      <c r="BP407" s="320">
        <f t="shared" si="291"/>
        <v>0.625</v>
      </c>
      <c r="BQ407" s="320">
        <f t="shared" si="291"/>
        <v>0.625</v>
      </c>
      <c r="BR407" s="320">
        <f t="shared" si="291"/>
        <v>0.625</v>
      </c>
      <c r="BS407" s="320">
        <f t="shared" si="291"/>
        <v>0.625</v>
      </c>
      <c r="BT407" s="320">
        <f t="shared" si="291"/>
        <v>0.625</v>
      </c>
      <c r="BU407" s="320">
        <f t="shared" si="291"/>
        <v>0.625</v>
      </c>
      <c r="BV407" s="320">
        <f t="shared" si="291"/>
        <v>0.625</v>
      </c>
      <c r="BW407" s="320">
        <f t="shared" si="291"/>
        <v>0.625</v>
      </c>
      <c r="BX407" s="320">
        <f t="shared" si="291"/>
        <v>0.625</v>
      </c>
      <c r="BY407" s="320">
        <f t="shared" si="291"/>
        <v>0.625</v>
      </c>
      <c r="BZ407" s="320">
        <f t="shared" si="291"/>
        <v>0.625</v>
      </c>
      <c r="CA407" s="320">
        <f t="shared" si="291"/>
        <v>0.72916666666666663</v>
      </c>
      <c r="CB407" s="320">
        <f t="shared" si="291"/>
        <v>0.72916666666666663</v>
      </c>
      <c r="CC407" s="320">
        <f t="shared" si="291"/>
        <v>0.72916666666666663</v>
      </c>
      <c r="CD407" s="320">
        <f t="shared" si="291"/>
        <v>0.72916666666666663</v>
      </c>
      <c r="CE407" s="320">
        <f t="shared" ref="CE407:CK407" si="292">+CE405*CE406</f>
        <v>0.72916666666666663</v>
      </c>
      <c r="CF407" s="320">
        <f t="shared" si="292"/>
        <v>0.72916666666666663</v>
      </c>
      <c r="CG407" s="320">
        <f t="shared" si="292"/>
        <v>0.72916666666666663</v>
      </c>
      <c r="CH407" s="320">
        <f t="shared" si="292"/>
        <v>0.72916666666666663</v>
      </c>
      <c r="CI407" s="320">
        <f t="shared" si="292"/>
        <v>0.72916666666666663</v>
      </c>
      <c r="CJ407" s="320">
        <f t="shared" si="292"/>
        <v>0.72916666666666663</v>
      </c>
      <c r="CK407" s="320">
        <f t="shared" si="292"/>
        <v>0.72916666666666663</v>
      </c>
      <c r="CL407" s="320">
        <f t="shared" ref="CL407" si="293">+CL405*CL406</f>
        <v>0.72916666666666663</v>
      </c>
    </row>
    <row r="408" spans="2:90" x14ac:dyDescent="0.4">
      <c r="B408" s="231" t="str">
        <f>B416</f>
        <v>subscriber</v>
      </c>
      <c r="C408" s="31"/>
      <c r="D408" s="31" t="s">
        <v>938</v>
      </c>
      <c r="E408" s="31" t="s">
        <v>906</v>
      </c>
      <c r="F408" s="31"/>
      <c r="G408" s="31" t="s">
        <v>330</v>
      </c>
      <c r="H408" s="31"/>
      <c r="I408" s="73"/>
      <c r="J408" s="73"/>
      <c r="K408" s="39"/>
      <c r="L408" s="39"/>
      <c r="M408" s="39"/>
      <c r="N408" s="39"/>
      <c r="O408" s="39"/>
      <c r="P408" s="39"/>
      <c r="R408" s="38"/>
      <c r="S408" s="38"/>
      <c r="T408" s="38"/>
      <c r="U408" s="38"/>
      <c r="V408" s="38"/>
      <c r="W408" s="38"/>
      <c r="X408" s="38"/>
      <c r="Y408" s="38"/>
      <c r="Z408" s="38"/>
      <c r="AA408" s="38"/>
      <c r="AB408" s="38"/>
      <c r="AC408" s="38"/>
      <c r="AD408" s="38"/>
      <c r="AE408" s="38"/>
      <c r="AF408" s="38"/>
      <c r="AG408" s="38"/>
      <c r="AH408" s="38"/>
      <c r="AI408" s="38"/>
      <c r="AJ408" s="38"/>
      <c r="AK408" s="38"/>
      <c r="AL408" s="38"/>
      <c r="AM408" s="38"/>
      <c r="AN408" s="38"/>
      <c r="AO408" s="38"/>
      <c r="AP408" s="38"/>
      <c r="AQ408" s="38"/>
      <c r="AR408" s="38"/>
      <c r="AS408" s="38"/>
      <c r="AT408" s="38"/>
      <c r="AU408" s="38"/>
      <c r="AV408" s="38"/>
      <c r="AW408" s="38"/>
      <c r="AX408" s="38"/>
      <c r="AY408" s="38"/>
      <c r="AZ408" s="38"/>
      <c r="BA408" s="38"/>
      <c r="BB408" s="38"/>
      <c r="BC408" s="38"/>
      <c r="BD408" s="38"/>
      <c r="BE408" s="38"/>
      <c r="BF408" s="38"/>
      <c r="BG408" s="38"/>
      <c r="BH408" s="38"/>
      <c r="BI408" s="38"/>
      <c r="BJ408" s="38"/>
      <c r="BK408" s="38"/>
      <c r="BL408" s="38"/>
      <c r="BM408" s="38"/>
      <c r="BN408" s="38"/>
      <c r="BO408" s="38"/>
      <c r="BP408" s="38"/>
      <c r="BQ408" s="38"/>
      <c r="BR408" s="38"/>
      <c r="BS408" s="38"/>
      <c r="BT408" s="38"/>
      <c r="BU408" s="38"/>
      <c r="BV408" s="38"/>
      <c r="BW408" s="38"/>
      <c r="BX408" s="38"/>
      <c r="BY408" s="38"/>
      <c r="BZ408" s="38"/>
      <c r="CA408" s="38"/>
      <c r="CB408" s="38"/>
      <c r="CC408" s="38"/>
      <c r="CD408" s="38"/>
      <c r="CE408" s="38"/>
      <c r="CF408" s="38"/>
      <c r="CG408" s="38"/>
      <c r="CH408" s="38"/>
      <c r="CI408" s="38"/>
      <c r="CJ408" s="38"/>
      <c r="CK408" s="38"/>
      <c r="CL408" s="38"/>
    </row>
    <row r="409" spans="2:90" x14ac:dyDescent="0.4">
      <c r="B409" s="130" t="s">
        <v>332</v>
      </c>
      <c r="C409" s="31"/>
      <c r="D409" s="31" t="s">
        <v>938</v>
      </c>
      <c r="E409" s="31" t="s">
        <v>906</v>
      </c>
      <c r="F409" s="31"/>
      <c r="G409" s="31" t="s">
        <v>330</v>
      </c>
      <c r="H409" s="31"/>
      <c r="I409" s="73"/>
      <c r="J409" s="73"/>
      <c r="K409" s="39"/>
      <c r="L409" s="39"/>
      <c r="M409" s="39"/>
      <c r="N409" s="39"/>
      <c r="O409" s="39"/>
      <c r="P409" s="39"/>
      <c r="R409" s="38"/>
      <c r="S409" s="38"/>
      <c r="T409" s="38"/>
      <c r="U409" s="38"/>
      <c r="V409" s="38"/>
      <c r="W409" s="38"/>
      <c r="X409" s="38"/>
      <c r="Y409" s="38"/>
      <c r="Z409" s="38"/>
      <c r="AA409" s="38"/>
      <c r="AB409" s="38"/>
      <c r="AC409" s="38"/>
      <c r="AD409" s="38"/>
      <c r="AE409" s="38"/>
      <c r="AF409" s="38"/>
      <c r="AG409" s="38"/>
      <c r="AH409" s="38"/>
      <c r="AI409" s="38"/>
      <c r="AJ409" s="38"/>
      <c r="AK409" s="38"/>
      <c r="AL409" s="38"/>
      <c r="AM409" s="38"/>
      <c r="AN409" s="38"/>
      <c r="AO409" s="38"/>
      <c r="AP409" s="38"/>
      <c r="AQ409" s="38"/>
      <c r="AR409" s="38"/>
      <c r="AS409" s="38"/>
      <c r="AT409" s="38"/>
      <c r="AU409" s="38"/>
      <c r="AV409" s="38"/>
      <c r="AW409" s="38"/>
      <c r="AX409" s="38"/>
      <c r="AY409" s="38"/>
      <c r="AZ409" s="38"/>
      <c r="BA409" s="38"/>
      <c r="BB409" s="38"/>
      <c r="BC409" s="38"/>
      <c r="BD409" s="38"/>
      <c r="BE409" s="38"/>
      <c r="BF409" s="38"/>
      <c r="BG409" s="38"/>
      <c r="BH409" s="38"/>
      <c r="BI409" s="38"/>
      <c r="BJ409" s="38"/>
      <c r="BK409" s="38"/>
      <c r="BL409" s="38"/>
      <c r="BM409" s="38"/>
      <c r="BN409" s="38"/>
      <c r="BO409" s="38"/>
      <c r="BP409" s="38"/>
      <c r="BQ409" s="38"/>
      <c r="BR409" s="38"/>
      <c r="BS409" s="38"/>
      <c r="BT409" s="38"/>
      <c r="BU409" s="38"/>
      <c r="BV409" s="38"/>
      <c r="BW409" s="38"/>
      <c r="BX409" s="38"/>
      <c r="BY409" s="38"/>
      <c r="BZ409" s="38"/>
      <c r="CA409" s="38"/>
      <c r="CB409" s="38"/>
      <c r="CC409" s="38"/>
      <c r="CD409" s="38"/>
      <c r="CE409" s="38"/>
      <c r="CF409" s="38"/>
      <c r="CG409" s="38"/>
      <c r="CH409" s="38"/>
      <c r="CI409" s="38"/>
      <c r="CJ409" s="38"/>
      <c r="CK409" s="38"/>
      <c r="CL409" s="38"/>
    </row>
    <row r="410" spans="2:90" x14ac:dyDescent="0.4">
      <c r="B410" s="130" t="s">
        <v>331</v>
      </c>
      <c r="C410" s="31"/>
      <c r="D410" s="31" t="s">
        <v>938</v>
      </c>
      <c r="E410" s="31" t="s">
        <v>906</v>
      </c>
      <c r="F410" s="31"/>
      <c r="G410" s="31" t="s">
        <v>330</v>
      </c>
      <c r="H410" s="31"/>
      <c r="I410" s="73"/>
      <c r="J410" s="73"/>
      <c r="K410" s="39"/>
      <c r="L410" s="39"/>
      <c r="M410" s="39"/>
      <c r="N410" s="39"/>
      <c r="O410" s="39"/>
      <c r="P410" s="39"/>
      <c r="R410" s="38"/>
      <c r="S410" s="196" t="str">
        <f t="shared" ref="S410" si="294">ADDRESS(ROW(S407),COLUMN(S407),2)</f>
        <v>S$407</v>
      </c>
      <c r="T410" s="196" t="str">
        <f t="shared" ref="T410:AX410" si="295">ADDRESS(ROW(T407),COLUMN(T407),2)</f>
        <v>T$407</v>
      </c>
      <c r="U410" s="196" t="str">
        <f t="shared" si="295"/>
        <v>U$407</v>
      </c>
      <c r="V410" s="196" t="str">
        <f t="shared" si="295"/>
        <v>V$407</v>
      </c>
      <c r="W410" s="196" t="str">
        <f t="shared" si="295"/>
        <v>W$407</v>
      </c>
      <c r="X410" s="196" t="str">
        <f t="shared" si="295"/>
        <v>X$407</v>
      </c>
      <c r="Y410" s="196" t="str">
        <f t="shared" si="295"/>
        <v>Y$407</v>
      </c>
      <c r="Z410" s="196" t="str">
        <f t="shared" si="295"/>
        <v>Z$407</v>
      </c>
      <c r="AA410" s="196" t="str">
        <f t="shared" si="295"/>
        <v>AA$407</v>
      </c>
      <c r="AB410" s="196" t="str">
        <f t="shared" si="295"/>
        <v>AB$407</v>
      </c>
      <c r="AC410" s="196" t="str">
        <f t="shared" si="295"/>
        <v>AC$407</v>
      </c>
      <c r="AD410" s="196" t="str">
        <f t="shared" si="295"/>
        <v>AD$407</v>
      </c>
      <c r="AE410" s="196" t="str">
        <f t="shared" si="295"/>
        <v>AE$407</v>
      </c>
      <c r="AF410" s="196" t="str">
        <f t="shared" si="295"/>
        <v>AF$407</v>
      </c>
      <c r="AG410" s="196" t="str">
        <f t="shared" si="295"/>
        <v>AG$407</v>
      </c>
      <c r="AH410" s="196" t="str">
        <f t="shared" si="295"/>
        <v>AH$407</v>
      </c>
      <c r="AI410" s="196" t="str">
        <f t="shared" si="295"/>
        <v>AI$407</v>
      </c>
      <c r="AJ410" s="196" t="str">
        <f t="shared" si="295"/>
        <v>AJ$407</v>
      </c>
      <c r="AK410" s="196" t="str">
        <f t="shared" si="295"/>
        <v>AK$407</v>
      </c>
      <c r="AL410" s="196" t="str">
        <f t="shared" si="295"/>
        <v>AL$407</v>
      </c>
      <c r="AM410" s="196" t="str">
        <f t="shared" si="295"/>
        <v>AM$407</v>
      </c>
      <c r="AN410" s="196" t="str">
        <f t="shared" si="295"/>
        <v>AN$407</v>
      </c>
      <c r="AO410" s="196" t="str">
        <f t="shared" si="295"/>
        <v>AO$407</v>
      </c>
      <c r="AP410" s="196" t="str">
        <f t="shared" si="295"/>
        <v>AP$407</v>
      </c>
      <c r="AQ410" s="196" t="str">
        <f t="shared" si="295"/>
        <v>AQ$407</v>
      </c>
      <c r="AR410" s="196" t="str">
        <f t="shared" si="295"/>
        <v>AR$407</v>
      </c>
      <c r="AS410" s="196" t="str">
        <f t="shared" si="295"/>
        <v>AS$407</v>
      </c>
      <c r="AT410" s="196" t="str">
        <f t="shared" si="295"/>
        <v>AT$407</v>
      </c>
      <c r="AU410" s="196" t="str">
        <f t="shared" si="295"/>
        <v>AU$407</v>
      </c>
      <c r="AV410" s="196" t="str">
        <f t="shared" si="295"/>
        <v>AV$407</v>
      </c>
      <c r="AW410" s="196" t="str">
        <f t="shared" si="295"/>
        <v>AW$407</v>
      </c>
      <c r="AX410" s="196" t="str">
        <f t="shared" si="295"/>
        <v>AX$407</v>
      </c>
      <c r="AY410" s="196" t="str">
        <f t="shared" ref="AY410:CD410" si="296">ADDRESS(ROW(AY407),COLUMN(AY407),2)</f>
        <v>AY$407</v>
      </c>
      <c r="AZ410" s="196" t="str">
        <f t="shared" si="296"/>
        <v>AZ$407</v>
      </c>
      <c r="BA410" s="196" t="str">
        <f t="shared" si="296"/>
        <v>BA$407</v>
      </c>
      <c r="BB410" s="196" t="str">
        <f t="shared" si="296"/>
        <v>BB$407</v>
      </c>
      <c r="BC410" s="196" t="str">
        <f t="shared" si="296"/>
        <v>BC$407</v>
      </c>
      <c r="BD410" s="196" t="str">
        <f t="shared" si="296"/>
        <v>BD$407</v>
      </c>
      <c r="BE410" s="196" t="str">
        <f t="shared" si="296"/>
        <v>BE$407</v>
      </c>
      <c r="BF410" s="196" t="str">
        <f t="shared" si="296"/>
        <v>BF$407</v>
      </c>
      <c r="BG410" s="196" t="str">
        <f t="shared" si="296"/>
        <v>BG$407</v>
      </c>
      <c r="BH410" s="196" t="str">
        <f t="shared" si="296"/>
        <v>BH$407</v>
      </c>
      <c r="BI410" s="196" t="str">
        <f t="shared" si="296"/>
        <v>BI$407</v>
      </c>
      <c r="BJ410" s="196" t="str">
        <f t="shared" si="296"/>
        <v>BJ$407</v>
      </c>
      <c r="BK410" s="196" t="str">
        <f t="shared" si="296"/>
        <v>BK$407</v>
      </c>
      <c r="BL410" s="196" t="str">
        <f t="shared" si="296"/>
        <v>BL$407</v>
      </c>
      <c r="BM410" s="196" t="str">
        <f t="shared" si="296"/>
        <v>BM$407</v>
      </c>
      <c r="BN410" s="196" t="str">
        <f t="shared" si="296"/>
        <v>BN$407</v>
      </c>
      <c r="BO410" s="196" t="str">
        <f t="shared" si="296"/>
        <v>BO$407</v>
      </c>
      <c r="BP410" s="196" t="str">
        <f t="shared" si="296"/>
        <v>BP$407</v>
      </c>
      <c r="BQ410" s="196" t="str">
        <f t="shared" si="296"/>
        <v>BQ$407</v>
      </c>
      <c r="BR410" s="196" t="str">
        <f t="shared" si="296"/>
        <v>BR$407</v>
      </c>
      <c r="BS410" s="196" t="str">
        <f t="shared" si="296"/>
        <v>BS$407</v>
      </c>
      <c r="BT410" s="196" t="str">
        <f t="shared" si="296"/>
        <v>BT$407</v>
      </c>
      <c r="BU410" s="196" t="str">
        <f t="shared" si="296"/>
        <v>BU$407</v>
      </c>
      <c r="BV410" s="196" t="str">
        <f t="shared" si="296"/>
        <v>BV$407</v>
      </c>
      <c r="BW410" s="196" t="str">
        <f t="shared" si="296"/>
        <v>BW$407</v>
      </c>
      <c r="BX410" s="196" t="str">
        <f t="shared" si="296"/>
        <v>BX$407</v>
      </c>
      <c r="BY410" s="196" t="str">
        <f t="shared" si="296"/>
        <v>BY$407</v>
      </c>
      <c r="BZ410" s="196" t="str">
        <f t="shared" si="296"/>
        <v>BZ$407</v>
      </c>
      <c r="CA410" s="196" t="str">
        <f t="shared" si="296"/>
        <v>CA$407</v>
      </c>
      <c r="CB410" s="196" t="str">
        <f t="shared" si="296"/>
        <v>CB$407</v>
      </c>
      <c r="CC410" s="196" t="str">
        <f t="shared" si="296"/>
        <v>CC$407</v>
      </c>
      <c r="CD410" s="196" t="str">
        <f t="shared" si="296"/>
        <v>CD$407</v>
      </c>
      <c r="CE410" s="196" t="str">
        <f t="shared" ref="CE410:CK410" si="297">ADDRESS(ROW(CE407),COLUMN(CE407),2)</f>
        <v>CE$407</v>
      </c>
      <c r="CF410" s="196" t="str">
        <f t="shared" si="297"/>
        <v>CF$407</v>
      </c>
      <c r="CG410" s="196" t="str">
        <f t="shared" si="297"/>
        <v>CG$407</v>
      </c>
      <c r="CH410" s="196" t="str">
        <f t="shared" si="297"/>
        <v>CH$407</v>
      </c>
      <c r="CI410" s="196" t="str">
        <f t="shared" si="297"/>
        <v>CI$407</v>
      </c>
      <c r="CJ410" s="196" t="str">
        <f t="shared" si="297"/>
        <v>CJ$407</v>
      </c>
      <c r="CK410" s="196" t="str">
        <f t="shared" si="297"/>
        <v>CK$407</v>
      </c>
      <c r="CL410" s="196" t="str">
        <f t="shared" ref="CL410" si="298">ADDRESS(ROW(CL407),COLUMN(CL407),2)</f>
        <v>CL$407</v>
      </c>
    </row>
    <row r="411" spans="2:90" x14ac:dyDescent="0.4">
      <c r="B411" s="8" t="s">
        <v>485</v>
      </c>
      <c r="C411" s="12"/>
      <c r="D411" s="12" t="s">
        <v>938</v>
      </c>
      <c r="E411" s="12" t="s">
        <v>906</v>
      </c>
      <c r="F411" s="12"/>
      <c r="G411" s="12" t="s">
        <v>330</v>
      </c>
      <c r="H411" s="12"/>
      <c r="I411" s="60"/>
      <c r="J411" s="60"/>
      <c r="K411" s="15"/>
      <c r="L411" s="15"/>
      <c r="M411" s="15"/>
      <c r="N411" s="15"/>
      <c r="O411" s="15"/>
      <c r="P411" s="15"/>
      <c r="R411" s="15"/>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row>
    <row r="412" spans="2:90" x14ac:dyDescent="0.4">
      <c r="B412" s="8" t="s">
        <v>491</v>
      </c>
      <c r="C412" s="12"/>
      <c r="D412" s="12" t="s">
        <v>938</v>
      </c>
      <c r="E412" s="12" t="s">
        <v>906</v>
      </c>
      <c r="F412" s="12"/>
      <c r="G412" s="12" t="s">
        <v>330</v>
      </c>
      <c r="H412" s="12"/>
      <c r="I412" s="60"/>
      <c r="J412" s="60"/>
      <c r="K412" s="15"/>
      <c r="L412" s="15"/>
      <c r="M412" s="15"/>
      <c r="N412" s="15"/>
      <c r="O412" s="15"/>
      <c r="P412" s="15"/>
      <c r="R412" s="15"/>
      <c r="S412" s="76"/>
      <c r="T412" s="76"/>
      <c r="U412" s="76"/>
      <c r="V412" s="76"/>
      <c r="W412" s="76"/>
      <c r="X412" s="76"/>
      <c r="Y412" s="76"/>
      <c r="Z412" s="76"/>
      <c r="AA412" s="76"/>
      <c r="AB412" s="76"/>
      <c r="AC412" s="76"/>
      <c r="AD412" s="76"/>
      <c r="AE412" s="76"/>
      <c r="AF412" s="76"/>
      <c r="AG412" s="76"/>
      <c r="AH412" s="76"/>
      <c r="AI412" s="76"/>
      <c r="AJ412" s="76"/>
      <c r="AK412" s="76"/>
      <c r="AL412" s="76"/>
      <c r="AM412" s="76"/>
      <c r="AN412" s="76"/>
      <c r="AO412" s="76"/>
      <c r="AP412" s="76"/>
      <c r="AQ412" s="76"/>
      <c r="AR412" s="76"/>
      <c r="AS412" s="76"/>
      <c r="AT412" s="76"/>
      <c r="AU412" s="76"/>
      <c r="AV412" s="76"/>
      <c r="AW412" s="76"/>
      <c r="AX412" s="76"/>
      <c r="AY412" s="76"/>
      <c r="AZ412" s="76"/>
      <c r="BA412" s="76"/>
      <c r="BB412" s="76"/>
      <c r="BC412" s="76"/>
      <c r="BD412" s="76"/>
      <c r="BE412" s="76"/>
      <c r="BF412" s="76"/>
      <c r="BG412" s="76"/>
      <c r="BH412" s="76"/>
      <c r="BI412" s="76"/>
      <c r="BJ412" s="76"/>
      <c r="BK412" s="76"/>
      <c r="BL412" s="76"/>
      <c r="BM412" s="76"/>
      <c r="BN412" s="76"/>
      <c r="BO412" s="76"/>
      <c r="BP412" s="76"/>
      <c r="BQ412" s="76"/>
      <c r="BR412" s="76"/>
      <c r="BS412" s="76"/>
      <c r="BT412" s="76"/>
      <c r="BU412" s="76"/>
      <c r="BV412" s="76"/>
      <c r="BW412" s="76"/>
      <c r="BX412" s="76"/>
      <c r="BY412" s="76"/>
      <c r="BZ412" s="76"/>
      <c r="CA412" s="76"/>
      <c r="CB412" s="76"/>
      <c r="CC412" s="76"/>
      <c r="CD412" s="76"/>
      <c r="CE412" s="76"/>
      <c r="CF412" s="76"/>
      <c r="CG412" s="76"/>
      <c r="CH412" s="76"/>
      <c r="CI412" s="76"/>
      <c r="CJ412" s="76"/>
      <c r="CK412" s="76"/>
      <c r="CL412" s="76"/>
    </row>
    <row r="413" spans="2:90" x14ac:dyDescent="0.4">
      <c r="B413" s="8" t="s">
        <v>461</v>
      </c>
      <c r="C413" s="12"/>
      <c r="D413" s="12" t="s">
        <v>938</v>
      </c>
      <c r="E413" s="12" t="s">
        <v>906</v>
      </c>
      <c r="F413" s="12"/>
      <c r="G413" s="12" t="s">
        <v>330</v>
      </c>
      <c r="H413" s="12"/>
      <c r="I413" s="60"/>
      <c r="J413" s="60"/>
      <c r="K413" s="15"/>
      <c r="L413" s="15"/>
      <c r="M413" s="15"/>
      <c r="N413" s="15"/>
      <c r="O413" s="15"/>
      <c r="P413" s="15"/>
      <c r="R413" s="15"/>
      <c r="S413" s="76"/>
      <c r="T413" s="76"/>
      <c r="U413" s="76"/>
      <c r="V413" s="76"/>
      <c r="W413" s="76"/>
      <c r="X413" s="76"/>
      <c r="Y413" s="76"/>
      <c r="Z413" s="76"/>
      <c r="AA413" s="76"/>
      <c r="AB413" s="76"/>
      <c r="AC413" s="76"/>
      <c r="AD413" s="76"/>
      <c r="AE413" s="76"/>
      <c r="AF413" s="76"/>
      <c r="AG413" s="76"/>
      <c r="AH413" s="76"/>
      <c r="AI413" s="76"/>
      <c r="AJ413" s="76"/>
      <c r="AK413" s="76"/>
      <c r="AL413" s="76"/>
      <c r="AM413" s="76"/>
      <c r="AN413" s="76"/>
      <c r="AO413" s="76"/>
      <c r="AP413" s="76"/>
      <c r="AQ413" s="76"/>
      <c r="AR413" s="76"/>
      <c r="AS413" s="76"/>
      <c r="AT413" s="76"/>
      <c r="AU413" s="76"/>
      <c r="AV413" s="76"/>
      <c r="AW413" s="76"/>
      <c r="AX413" s="76"/>
      <c r="AY413" s="76"/>
      <c r="AZ413" s="76"/>
      <c r="BA413" s="76"/>
      <c r="BB413" s="76"/>
      <c r="BC413" s="76"/>
      <c r="BD413" s="76"/>
      <c r="BE413" s="76"/>
      <c r="BF413" s="76"/>
      <c r="BG413" s="76"/>
      <c r="BH413" s="76"/>
      <c r="BI413" s="76"/>
      <c r="BJ413" s="76"/>
      <c r="BK413" s="76"/>
      <c r="BL413" s="76"/>
      <c r="BM413" s="76"/>
      <c r="BN413" s="76"/>
      <c r="BO413" s="76"/>
      <c r="BP413" s="76"/>
      <c r="BQ413" s="76"/>
      <c r="BR413" s="76"/>
      <c r="BS413" s="76"/>
      <c r="BT413" s="76"/>
      <c r="BU413" s="76"/>
      <c r="BV413" s="76"/>
      <c r="BW413" s="76"/>
      <c r="BX413" s="76"/>
      <c r="BY413" s="76"/>
      <c r="BZ413" s="76"/>
      <c r="CA413" s="76"/>
      <c r="CB413" s="76"/>
      <c r="CC413" s="76"/>
      <c r="CD413" s="76"/>
      <c r="CE413" s="76"/>
      <c r="CF413" s="76"/>
      <c r="CG413" s="76"/>
      <c r="CH413" s="76"/>
      <c r="CI413" s="76"/>
      <c r="CJ413" s="76"/>
      <c r="CK413" s="76"/>
      <c r="CL413" s="76"/>
    </row>
    <row r="414" spans="2:90" x14ac:dyDescent="0.4">
      <c r="B414" s="8" t="s">
        <v>462</v>
      </c>
      <c r="C414" s="12"/>
      <c r="D414" s="12" t="s">
        <v>938</v>
      </c>
      <c r="E414" s="12" t="s">
        <v>906</v>
      </c>
      <c r="F414" s="12"/>
      <c r="G414" s="12" t="s">
        <v>330</v>
      </c>
      <c r="H414" s="12"/>
      <c r="I414" s="60"/>
      <c r="J414" s="60"/>
      <c r="K414" s="15"/>
      <c r="L414" s="15"/>
      <c r="M414" s="15"/>
      <c r="N414" s="15"/>
      <c r="O414" s="15"/>
      <c r="P414" s="15"/>
      <c r="R414" s="15"/>
      <c r="S414" s="76"/>
      <c r="T414" s="76"/>
      <c r="U414" s="76"/>
      <c r="V414" s="76"/>
      <c r="W414" s="76"/>
      <c r="X414" s="76"/>
      <c r="Y414" s="76"/>
      <c r="Z414" s="76"/>
      <c r="AA414" s="76"/>
      <c r="AB414" s="76"/>
      <c r="AC414" s="76"/>
      <c r="AD414" s="76"/>
      <c r="AE414" s="76"/>
      <c r="AF414" s="76"/>
      <c r="AG414" s="76"/>
      <c r="AH414" s="76"/>
      <c r="AI414" s="76"/>
      <c r="AJ414" s="76"/>
      <c r="AK414" s="76"/>
      <c r="AL414" s="76"/>
      <c r="AM414" s="76"/>
      <c r="AN414" s="76"/>
      <c r="AO414" s="76"/>
      <c r="AP414" s="76"/>
      <c r="AQ414" s="76"/>
      <c r="AR414" s="76"/>
      <c r="AS414" s="76"/>
      <c r="AT414" s="76"/>
      <c r="AU414" s="76"/>
      <c r="AV414" s="76"/>
      <c r="AW414" s="76"/>
      <c r="AX414" s="76"/>
      <c r="AY414" s="76"/>
      <c r="AZ414" s="76"/>
      <c r="BA414" s="76"/>
      <c r="BB414" s="76"/>
      <c r="BC414" s="76"/>
      <c r="BD414" s="76"/>
      <c r="BE414" s="76"/>
      <c r="BF414" s="76"/>
      <c r="BG414" s="76"/>
      <c r="BH414" s="76"/>
      <c r="BI414" s="76"/>
      <c r="BJ414" s="76"/>
      <c r="BK414" s="76"/>
      <c r="BL414" s="76"/>
      <c r="BM414" s="76"/>
      <c r="BN414" s="76"/>
      <c r="BO414" s="76"/>
      <c r="BP414" s="76"/>
      <c r="BQ414" s="76"/>
      <c r="BR414" s="76"/>
      <c r="BS414" s="76"/>
      <c r="BT414" s="76"/>
      <c r="BU414" s="76"/>
      <c r="BV414" s="76"/>
      <c r="BW414" s="76"/>
      <c r="BX414" s="76"/>
      <c r="BY414" s="76"/>
      <c r="BZ414" s="76"/>
      <c r="CA414" s="76"/>
      <c r="CB414" s="76"/>
      <c r="CC414" s="76"/>
      <c r="CD414" s="76"/>
      <c r="CE414" s="76"/>
      <c r="CF414" s="76"/>
      <c r="CG414" s="76"/>
      <c r="CH414" s="76"/>
      <c r="CI414" s="76"/>
      <c r="CJ414" s="76"/>
      <c r="CK414" s="76"/>
      <c r="CL414" s="76"/>
    </row>
    <row r="415" spans="2:90" x14ac:dyDescent="0.4">
      <c r="B415" s="178" t="s">
        <v>457</v>
      </c>
      <c r="C415" s="179"/>
      <c r="D415" s="179"/>
      <c r="E415" s="179" t="s">
        <v>906</v>
      </c>
      <c r="F415" s="179"/>
      <c r="G415" s="179"/>
      <c r="H415" s="179"/>
      <c r="I415" s="180"/>
      <c r="J415" s="180"/>
      <c r="K415" s="181"/>
      <c r="L415" s="181"/>
      <c r="M415" s="181"/>
      <c r="N415" s="181"/>
      <c r="O415" s="181"/>
      <c r="P415" s="181"/>
      <c r="R415" s="182"/>
      <c r="S415" s="183"/>
      <c r="T415" s="183"/>
      <c r="U415" s="183"/>
      <c r="V415" s="183"/>
      <c r="W415" s="183"/>
      <c r="X415" s="183"/>
      <c r="Y415" s="183"/>
      <c r="Z415" s="183"/>
      <c r="AA415" s="183"/>
      <c r="AB415" s="183"/>
      <c r="AC415" s="183"/>
      <c r="AD415" s="183"/>
      <c r="AE415" s="183"/>
      <c r="AF415" s="183"/>
      <c r="AG415" s="183"/>
      <c r="AH415" s="183"/>
      <c r="AI415" s="183"/>
      <c r="AJ415" s="183"/>
      <c r="AK415" s="183"/>
      <c r="AL415" s="183"/>
      <c r="AM415" s="183"/>
      <c r="AN415" s="183"/>
      <c r="AO415" s="183"/>
      <c r="AP415" s="183"/>
      <c r="AQ415" s="183"/>
      <c r="AR415" s="183"/>
      <c r="AS415" s="183"/>
      <c r="AT415" s="183"/>
      <c r="AU415" s="183"/>
      <c r="AV415" s="183"/>
      <c r="AW415" s="183"/>
      <c r="AX415" s="183"/>
      <c r="AY415" s="183"/>
      <c r="AZ415" s="183"/>
      <c r="BA415" s="183"/>
      <c r="BB415" s="183"/>
      <c r="BC415" s="183"/>
      <c r="BD415" s="183"/>
      <c r="BE415" s="183"/>
      <c r="BF415" s="183"/>
      <c r="BG415" s="183"/>
      <c r="BH415" s="183"/>
      <c r="BI415" s="183"/>
      <c r="BJ415" s="183"/>
      <c r="BK415" s="183"/>
      <c r="BL415" s="183"/>
      <c r="BM415" s="183"/>
      <c r="BN415" s="183"/>
      <c r="BO415" s="183"/>
      <c r="BP415" s="183"/>
      <c r="BQ415" s="183"/>
      <c r="BR415" s="183"/>
      <c r="BS415" s="183"/>
      <c r="BT415" s="183"/>
      <c r="BU415" s="183"/>
      <c r="BV415" s="183"/>
      <c r="BW415" s="183"/>
      <c r="BX415" s="183"/>
      <c r="BY415" s="183"/>
      <c r="BZ415" s="183"/>
      <c r="CA415" s="183"/>
      <c r="CB415" s="183"/>
      <c r="CC415" s="183"/>
      <c r="CD415" s="183"/>
      <c r="CE415" s="183"/>
      <c r="CF415" s="183"/>
      <c r="CG415" s="183"/>
      <c r="CH415" s="183"/>
      <c r="CI415" s="183"/>
      <c r="CJ415" s="183"/>
      <c r="CK415" s="183"/>
      <c r="CL415" s="183"/>
    </row>
    <row r="416" spans="2:90" x14ac:dyDescent="0.4">
      <c r="B416" s="178" t="s">
        <v>943</v>
      </c>
      <c r="C416" s="179"/>
      <c r="D416" s="179"/>
      <c r="E416" s="179" t="s">
        <v>906</v>
      </c>
      <c r="F416" s="179"/>
      <c r="G416" s="179"/>
      <c r="H416" s="179"/>
      <c r="I416" s="180"/>
      <c r="J416" s="180"/>
      <c r="K416" s="181"/>
      <c r="L416" s="181"/>
      <c r="M416" s="181"/>
      <c r="N416" s="181"/>
      <c r="O416" s="181"/>
      <c r="P416" s="181"/>
      <c r="R416" s="182"/>
      <c r="S416" s="183"/>
      <c r="T416" s="183"/>
      <c r="U416" s="183"/>
      <c r="V416" s="183"/>
      <c r="W416" s="183"/>
      <c r="X416" s="183"/>
      <c r="Y416" s="183"/>
      <c r="Z416" s="183"/>
      <c r="AA416" s="183"/>
      <c r="AB416" s="183"/>
      <c r="AC416" s="183"/>
      <c r="AD416" s="183"/>
      <c r="AE416" s="183"/>
      <c r="AF416" s="183"/>
      <c r="AG416" s="183"/>
      <c r="AH416" s="183"/>
      <c r="AI416" s="183"/>
      <c r="AJ416" s="183"/>
      <c r="AK416" s="183"/>
      <c r="AL416" s="183"/>
      <c r="AM416" s="183"/>
      <c r="AN416" s="183"/>
      <c r="AO416" s="183"/>
      <c r="AP416" s="183"/>
      <c r="AQ416" s="183"/>
      <c r="AR416" s="183"/>
      <c r="AS416" s="183"/>
      <c r="AT416" s="183"/>
      <c r="AU416" s="183"/>
      <c r="AV416" s="183"/>
      <c r="AW416" s="183"/>
      <c r="AX416" s="183"/>
      <c r="AY416" s="183"/>
      <c r="AZ416" s="183"/>
      <c r="BA416" s="183"/>
      <c r="BB416" s="183"/>
      <c r="BC416" s="183"/>
      <c r="BD416" s="183"/>
      <c r="BE416" s="183"/>
      <c r="BF416" s="183"/>
      <c r="BG416" s="183"/>
      <c r="BH416" s="183"/>
      <c r="BI416" s="183"/>
      <c r="BJ416" s="183"/>
      <c r="BK416" s="183"/>
      <c r="BL416" s="183"/>
      <c r="BM416" s="183"/>
      <c r="BN416" s="183"/>
      <c r="BO416" s="183"/>
      <c r="BP416" s="183"/>
      <c r="BQ416" s="183"/>
      <c r="BR416" s="183"/>
      <c r="BS416" s="183"/>
      <c r="BT416" s="183"/>
      <c r="BU416" s="183"/>
      <c r="BV416" s="183"/>
      <c r="BW416" s="183"/>
      <c r="BX416" s="183"/>
      <c r="BY416" s="183"/>
      <c r="BZ416" s="183"/>
      <c r="CA416" s="183"/>
      <c r="CB416" s="183"/>
      <c r="CC416" s="183"/>
      <c r="CD416" s="183"/>
      <c r="CE416" s="183"/>
      <c r="CF416" s="183"/>
      <c r="CG416" s="183"/>
      <c r="CH416" s="183"/>
      <c r="CI416" s="183"/>
      <c r="CJ416" s="183"/>
      <c r="CK416" s="183"/>
      <c r="CL416" s="183"/>
    </row>
    <row r="417" spans="3:90" x14ac:dyDescent="0.4">
      <c r="E417" t="s">
        <v>906</v>
      </c>
      <c r="I417"/>
      <c r="J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row>
    <row r="418" spans="3:90" x14ac:dyDescent="0.4">
      <c r="E418" t="s">
        <v>906</v>
      </c>
      <c r="I418"/>
      <c r="J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row>
    <row r="419" spans="3:90" x14ac:dyDescent="0.4">
      <c r="E419" t="s">
        <v>906</v>
      </c>
      <c r="I419"/>
      <c r="J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row>
    <row r="420" spans="3:90" x14ac:dyDescent="0.4">
      <c r="E420" t="s">
        <v>906</v>
      </c>
      <c r="I420"/>
      <c r="J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row>
    <row r="421" spans="3:90" x14ac:dyDescent="0.4">
      <c r="E421" t="s">
        <v>906</v>
      </c>
      <c r="I421"/>
      <c r="J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row>
    <row r="422" spans="3:90" x14ac:dyDescent="0.4">
      <c r="E422" t="s">
        <v>906</v>
      </c>
      <c r="I422"/>
      <c r="J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row>
    <row r="423" spans="3:90" x14ac:dyDescent="0.4">
      <c r="E423" t="s">
        <v>906</v>
      </c>
      <c r="I423"/>
      <c r="J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row>
    <row r="424" spans="3:90" x14ac:dyDescent="0.4">
      <c r="E424" t="s">
        <v>906</v>
      </c>
      <c r="I424"/>
      <c r="J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row>
    <row r="425" spans="3:90" x14ac:dyDescent="0.4">
      <c r="E425" t="s">
        <v>906</v>
      </c>
      <c r="I425"/>
      <c r="J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row>
    <row r="426" spans="3:90" x14ac:dyDescent="0.4">
      <c r="E426" t="s">
        <v>906</v>
      </c>
      <c r="I426"/>
      <c r="J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row>
    <row r="427" spans="3:90" x14ac:dyDescent="0.4">
      <c r="C427" s="31"/>
      <c r="D427" s="31"/>
      <c r="E427" s="31" t="s">
        <v>906</v>
      </c>
      <c r="F427" s="31"/>
      <c r="G427" s="31"/>
      <c r="H427" s="31"/>
      <c r="I427" s="73"/>
      <c r="J427" s="73"/>
      <c r="K427" s="39"/>
      <c r="L427" s="39"/>
      <c r="M427" s="39"/>
      <c r="N427" s="39"/>
      <c r="O427" s="39"/>
      <c r="P427" s="39"/>
      <c r="R427" s="38"/>
      <c r="S427" s="76"/>
      <c r="T427" s="76"/>
      <c r="U427" s="76"/>
      <c r="V427" s="76"/>
      <c r="W427" s="76"/>
      <c r="X427" s="76"/>
      <c r="Y427" s="76"/>
      <c r="Z427" s="76"/>
      <c r="AA427" s="76"/>
      <c r="AB427" s="76"/>
      <c r="AC427" s="76"/>
      <c r="AD427" s="76"/>
      <c r="AE427" s="76"/>
      <c r="AF427" s="76"/>
      <c r="AG427" s="76"/>
      <c r="AH427" s="76"/>
      <c r="AI427" s="76"/>
      <c r="AJ427" s="76"/>
      <c r="AK427" s="76"/>
      <c r="AL427" s="76"/>
      <c r="AM427" s="76"/>
      <c r="AN427" s="76"/>
      <c r="AO427" s="76"/>
      <c r="AP427" s="76"/>
      <c r="AQ427" s="76"/>
      <c r="AR427" s="76"/>
      <c r="AS427" s="76"/>
      <c r="AT427" s="76"/>
      <c r="AU427" s="76"/>
      <c r="AV427" s="76"/>
      <c r="AW427" s="76"/>
      <c r="AX427" s="76"/>
      <c r="AY427" s="76"/>
      <c r="AZ427" s="76"/>
      <c r="BA427" s="76"/>
      <c r="BB427" s="76"/>
      <c r="BC427" s="76"/>
      <c r="BD427" s="76"/>
      <c r="BE427" s="76"/>
      <c r="BF427" s="76"/>
      <c r="BG427" s="76"/>
      <c r="BH427" s="76"/>
      <c r="BI427" s="76"/>
      <c r="BJ427" s="76"/>
      <c r="BK427" s="76"/>
      <c r="BL427" s="76"/>
      <c r="BM427" s="76"/>
      <c r="BN427" s="76"/>
      <c r="BO427" s="76"/>
      <c r="BP427" s="76"/>
      <c r="BQ427" s="76"/>
      <c r="BR427" s="76"/>
      <c r="BS427" s="76"/>
      <c r="BT427" s="76"/>
      <c r="BU427" s="76"/>
      <c r="BV427" s="76"/>
      <c r="BW427" s="76"/>
      <c r="BX427" s="76"/>
      <c r="BY427" s="76"/>
      <c r="BZ427" s="76"/>
      <c r="CA427" s="76"/>
      <c r="CB427" s="76"/>
      <c r="CC427" s="76"/>
      <c r="CD427" s="76"/>
      <c r="CE427" s="76"/>
      <c r="CF427" s="76"/>
      <c r="CG427" s="76"/>
      <c r="CH427" s="76"/>
      <c r="CI427" s="76"/>
      <c r="CJ427" s="76"/>
      <c r="CK427" s="76"/>
      <c r="CL427" s="76"/>
    </row>
    <row r="428" spans="3:90" x14ac:dyDescent="0.4">
      <c r="C428" s="31"/>
      <c r="D428" s="31"/>
      <c r="E428" s="31" t="s">
        <v>906</v>
      </c>
      <c r="F428" s="31"/>
      <c r="G428" s="31"/>
      <c r="H428" s="31"/>
      <c r="I428" s="73"/>
      <c r="J428" s="73"/>
      <c r="K428" s="39"/>
      <c r="L428" s="39"/>
      <c r="M428" s="39"/>
      <c r="N428" s="39"/>
      <c r="O428" s="39"/>
      <c r="P428" s="39"/>
      <c r="R428" s="38"/>
      <c r="S428" s="76"/>
      <c r="T428" s="76"/>
      <c r="U428" s="76"/>
      <c r="V428" s="76"/>
      <c r="W428" s="76"/>
      <c r="X428" s="76"/>
      <c r="Y428" s="76"/>
      <c r="Z428" s="76"/>
      <c r="AA428" s="76"/>
      <c r="AB428" s="76"/>
      <c r="AC428" s="76"/>
      <c r="AD428" s="76"/>
      <c r="AE428" s="76"/>
      <c r="AF428" s="76"/>
      <c r="AG428" s="76"/>
      <c r="AH428" s="76"/>
      <c r="AI428" s="76"/>
      <c r="AJ428" s="76"/>
      <c r="AK428" s="76"/>
      <c r="AL428" s="76"/>
      <c r="AM428" s="76"/>
      <c r="AN428" s="76"/>
      <c r="AO428" s="76"/>
      <c r="AP428" s="76"/>
      <c r="AQ428" s="76"/>
      <c r="AR428" s="76"/>
      <c r="AS428" s="76"/>
      <c r="AT428" s="76"/>
      <c r="AU428" s="76"/>
      <c r="AV428" s="76"/>
      <c r="AW428" s="76"/>
      <c r="AX428" s="76"/>
      <c r="AY428" s="76"/>
      <c r="AZ428" s="76"/>
      <c r="BA428" s="76"/>
      <c r="BB428" s="76"/>
      <c r="BC428" s="76"/>
      <c r="BD428" s="76"/>
      <c r="BE428" s="76"/>
      <c r="BF428" s="76"/>
      <c r="BG428" s="76"/>
      <c r="BH428" s="76"/>
      <c r="BI428" s="76"/>
      <c r="BJ428" s="76"/>
      <c r="BK428" s="76"/>
      <c r="BL428" s="76"/>
      <c r="BM428" s="76"/>
      <c r="BN428" s="76"/>
      <c r="BO428" s="76"/>
      <c r="BP428" s="76"/>
      <c r="BQ428" s="76"/>
      <c r="BR428" s="76"/>
      <c r="BS428" s="76"/>
      <c r="BT428" s="76"/>
      <c r="BU428" s="76"/>
      <c r="BV428" s="76"/>
      <c r="BW428" s="76"/>
      <c r="BX428" s="76"/>
      <c r="BY428" s="76"/>
      <c r="BZ428" s="76"/>
      <c r="CA428" s="76"/>
      <c r="CB428" s="76"/>
      <c r="CC428" s="76"/>
      <c r="CD428" s="76"/>
      <c r="CE428" s="76"/>
      <c r="CF428" s="76"/>
      <c r="CG428" s="76"/>
      <c r="CH428" s="76"/>
      <c r="CI428" s="76"/>
      <c r="CJ428" s="76"/>
      <c r="CK428" s="76"/>
      <c r="CL428" s="76"/>
    </row>
    <row r="429" spans="3:90" x14ac:dyDescent="0.4">
      <c r="C429" s="31"/>
      <c r="D429" s="31"/>
      <c r="E429" s="31" t="s">
        <v>906</v>
      </c>
      <c r="F429" s="31"/>
      <c r="G429" s="31"/>
      <c r="H429" s="31"/>
      <c r="I429" s="73"/>
      <c r="J429" s="73"/>
      <c r="K429" s="39"/>
      <c r="L429" s="39"/>
      <c r="M429" s="39"/>
      <c r="N429" s="39"/>
      <c r="O429" s="39"/>
      <c r="P429" s="39"/>
      <c r="R429" s="38"/>
      <c r="S429" s="76"/>
      <c r="T429" s="76"/>
      <c r="U429" s="76"/>
      <c r="V429" s="76"/>
      <c r="W429" s="76"/>
      <c r="X429" s="76"/>
      <c r="Y429" s="76"/>
      <c r="Z429" s="76"/>
      <c r="AA429" s="76"/>
      <c r="AB429" s="76"/>
      <c r="AC429" s="76"/>
      <c r="AD429" s="76"/>
      <c r="AE429" s="76"/>
      <c r="AF429" s="76"/>
      <c r="AG429" s="76"/>
      <c r="AH429" s="76"/>
      <c r="AI429" s="76"/>
      <c r="AJ429" s="76"/>
      <c r="AK429" s="76"/>
      <c r="AL429" s="76"/>
      <c r="AM429" s="76"/>
      <c r="AN429" s="76"/>
      <c r="AO429" s="76"/>
      <c r="AP429" s="76"/>
      <c r="AQ429" s="76"/>
      <c r="AR429" s="76"/>
      <c r="AS429" s="76"/>
      <c r="AT429" s="76"/>
      <c r="AU429" s="76"/>
      <c r="AV429" s="76"/>
      <c r="AW429" s="76"/>
      <c r="AX429" s="76"/>
      <c r="AY429" s="76"/>
      <c r="AZ429" s="76"/>
      <c r="BA429" s="76"/>
      <c r="BB429" s="76"/>
      <c r="BC429" s="76"/>
      <c r="BD429" s="76"/>
      <c r="BE429" s="76"/>
      <c r="BF429" s="76"/>
      <c r="BG429" s="76"/>
      <c r="BH429" s="76"/>
      <c r="BI429" s="76"/>
      <c r="BJ429" s="76"/>
      <c r="BK429" s="76"/>
      <c r="BL429" s="76"/>
      <c r="BM429" s="76"/>
      <c r="BN429" s="76"/>
      <c r="BO429" s="76"/>
      <c r="BP429" s="76"/>
      <c r="BQ429" s="76"/>
      <c r="BR429" s="76"/>
      <c r="BS429" s="76"/>
      <c r="BT429" s="76"/>
      <c r="BU429" s="76"/>
      <c r="BV429" s="76"/>
      <c r="BW429" s="76"/>
      <c r="BX429" s="76"/>
      <c r="BY429" s="76"/>
      <c r="BZ429" s="76"/>
      <c r="CA429" s="76"/>
      <c r="CB429" s="76"/>
      <c r="CC429" s="76"/>
      <c r="CD429" s="76"/>
      <c r="CE429" s="76"/>
      <c r="CF429" s="76"/>
      <c r="CG429" s="76"/>
      <c r="CH429" s="76"/>
      <c r="CI429" s="76"/>
      <c r="CJ429" s="76"/>
      <c r="CK429" s="76"/>
      <c r="CL429" s="76"/>
    </row>
    <row r="430" spans="3:90" x14ac:dyDescent="0.4">
      <c r="C430" s="31"/>
      <c r="D430" s="31"/>
      <c r="E430" s="31" t="s">
        <v>906</v>
      </c>
      <c r="F430" s="31"/>
      <c r="G430" s="31"/>
      <c r="H430" s="31"/>
      <c r="I430" s="73"/>
      <c r="J430" s="73"/>
      <c r="K430" s="39"/>
      <c r="L430" s="39"/>
      <c r="M430" s="39"/>
      <c r="N430" s="39"/>
      <c r="O430" s="39"/>
      <c r="P430" s="39"/>
      <c r="R430" s="38"/>
      <c r="S430" s="76"/>
      <c r="T430" s="76"/>
      <c r="U430" s="76"/>
      <c r="V430" s="76"/>
      <c r="W430" s="76"/>
      <c r="X430" s="76"/>
      <c r="Y430" s="76"/>
      <c r="Z430" s="76"/>
      <c r="AA430" s="76"/>
      <c r="AB430" s="76"/>
      <c r="AC430" s="76"/>
      <c r="AD430" s="76"/>
      <c r="AE430" s="76"/>
      <c r="AF430" s="76"/>
      <c r="AG430" s="76"/>
      <c r="AH430" s="76"/>
      <c r="AI430" s="76"/>
      <c r="AJ430" s="76"/>
      <c r="AK430" s="76"/>
      <c r="AL430" s="76"/>
      <c r="AM430" s="76"/>
      <c r="AN430" s="76"/>
      <c r="AO430" s="76"/>
      <c r="AP430" s="76"/>
      <c r="AQ430" s="76"/>
      <c r="AR430" s="76"/>
      <c r="AS430" s="76"/>
      <c r="AT430" s="76"/>
      <c r="AU430" s="76"/>
      <c r="AV430" s="76"/>
      <c r="AW430" s="76"/>
      <c r="AX430" s="76"/>
      <c r="AY430" s="76"/>
      <c r="AZ430" s="76"/>
      <c r="BA430" s="76"/>
      <c r="BB430" s="76"/>
      <c r="BC430" s="76"/>
      <c r="BD430" s="76"/>
      <c r="BE430" s="76"/>
      <c r="BF430" s="76"/>
      <c r="BG430" s="76"/>
      <c r="BH430" s="76"/>
      <c r="BI430" s="76"/>
      <c r="BJ430" s="76"/>
      <c r="BK430" s="76"/>
      <c r="BL430" s="76"/>
      <c r="BM430" s="76"/>
      <c r="BN430" s="76"/>
      <c r="BO430" s="76"/>
      <c r="BP430" s="76"/>
      <c r="BQ430" s="76"/>
      <c r="BR430" s="76"/>
      <c r="BS430" s="76"/>
      <c r="BT430" s="76"/>
      <c r="BU430" s="76"/>
      <c r="BV430" s="76"/>
      <c r="BW430" s="76"/>
      <c r="BX430" s="76"/>
      <c r="BY430" s="76"/>
      <c r="BZ430" s="76"/>
      <c r="CA430" s="76"/>
      <c r="CB430" s="76"/>
      <c r="CC430" s="76"/>
      <c r="CD430" s="76"/>
      <c r="CE430" s="76"/>
      <c r="CF430" s="76"/>
      <c r="CG430" s="76"/>
      <c r="CH430" s="76"/>
      <c r="CI430" s="76"/>
      <c r="CJ430" s="76"/>
      <c r="CK430" s="76"/>
      <c r="CL430" s="76"/>
    </row>
    <row r="431" spans="3:90" x14ac:dyDescent="0.4">
      <c r="C431" s="31"/>
      <c r="D431" s="31"/>
      <c r="E431" s="31" t="s">
        <v>906</v>
      </c>
      <c r="F431" s="31"/>
      <c r="G431" s="31"/>
      <c r="H431" s="31"/>
      <c r="I431" s="73"/>
      <c r="J431" s="73"/>
      <c r="K431" s="39"/>
      <c r="L431" s="39"/>
      <c r="M431" s="39"/>
      <c r="N431" s="39"/>
      <c r="O431" s="39"/>
      <c r="P431" s="39"/>
      <c r="R431" s="38"/>
      <c r="S431" s="76"/>
      <c r="T431" s="76"/>
      <c r="U431" s="76"/>
      <c r="V431" s="76"/>
      <c r="W431" s="76"/>
      <c r="X431" s="76"/>
      <c r="Y431" s="76"/>
      <c r="Z431" s="76"/>
      <c r="AA431" s="76"/>
      <c r="AB431" s="76"/>
      <c r="AC431" s="76"/>
      <c r="AD431" s="76"/>
      <c r="AE431" s="76"/>
      <c r="AF431" s="76"/>
      <c r="AG431" s="76"/>
      <c r="AH431" s="76"/>
      <c r="AI431" s="76"/>
      <c r="AJ431" s="76"/>
      <c r="AK431" s="76"/>
      <c r="AL431" s="76"/>
      <c r="AM431" s="76"/>
      <c r="AN431" s="76"/>
      <c r="AO431" s="76"/>
      <c r="AP431" s="76"/>
      <c r="AQ431" s="76"/>
      <c r="AR431" s="76"/>
      <c r="AS431" s="76"/>
      <c r="AT431" s="76"/>
      <c r="AU431" s="76"/>
      <c r="AV431" s="76"/>
      <c r="AW431" s="76"/>
      <c r="AX431" s="76"/>
      <c r="AY431" s="76"/>
      <c r="AZ431" s="76"/>
      <c r="BA431" s="76"/>
      <c r="BB431" s="76"/>
      <c r="BC431" s="76"/>
      <c r="BD431" s="76"/>
      <c r="BE431" s="76"/>
      <c r="BF431" s="76"/>
      <c r="BG431" s="76"/>
      <c r="BH431" s="76"/>
      <c r="BI431" s="76"/>
      <c r="BJ431" s="76"/>
      <c r="BK431" s="76"/>
      <c r="BL431" s="76"/>
      <c r="BM431" s="76"/>
      <c r="BN431" s="76"/>
      <c r="BO431" s="76"/>
      <c r="BP431" s="76"/>
      <c r="BQ431" s="76"/>
      <c r="BR431" s="76"/>
      <c r="BS431" s="76"/>
      <c r="BT431" s="76"/>
      <c r="BU431" s="76"/>
      <c r="BV431" s="76"/>
      <c r="BW431" s="76"/>
      <c r="BX431" s="76"/>
      <c r="BY431" s="76"/>
      <c r="BZ431" s="76"/>
      <c r="CA431" s="76"/>
      <c r="CB431" s="76"/>
      <c r="CC431" s="76"/>
      <c r="CD431" s="76"/>
      <c r="CE431" s="76"/>
      <c r="CF431" s="76"/>
      <c r="CG431" s="76"/>
      <c r="CH431" s="76"/>
      <c r="CI431" s="76"/>
      <c r="CJ431" s="76"/>
      <c r="CK431" s="76"/>
      <c r="CL431" s="76"/>
    </row>
    <row r="432" spans="3:90" x14ac:dyDescent="0.4">
      <c r="C432" s="31"/>
      <c r="D432" s="31"/>
      <c r="E432" s="31" t="s">
        <v>906</v>
      </c>
      <c r="F432" s="31"/>
      <c r="G432" s="31"/>
      <c r="H432" s="31"/>
      <c r="I432" s="73"/>
      <c r="J432" s="73"/>
      <c r="K432" s="39"/>
      <c r="L432" s="39"/>
      <c r="M432" s="39"/>
      <c r="N432" s="39"/>
      <c r="O432" s="39"/>
      <c r="P432" s="39"/>
      <c r="R432" s="38"/>
      <c r="S432" s="76"/>
      <c r="T432" s="76"/>
      <c r="U432" s="76"/>
      <c r="V432" s="76"/>
      <c r="W432" s="76"/>
      <c r="X432" s="76"/>
      <c r="Y432" s="76"/>
      <c r="Z432" s="76"/>
      <c r="AA432" s="76"/>
      <c r="AB432" s="76"/>
      <c r="AC432" s="76"/>
      <c r="AD432" s="76"/>
      <c r="AE432" s="76"/>
      <c r="AF432" s="76"/>
      <c r="AG432" s="76"/>
      <c r="AH432" s="76"/>
      <c r="AI432" s="76"/>
      <c r="AJ432" s="76"/>
      <c r="AK432" s="76"/>
      <c r="AL432" s="76"/>
      <c r="AM432" s="76"/>
      <c r="AN432" s="76"/>
      <c r="AO432" s="76"/>
      <c r="AP432" s="76"/>
      <c r="AQ432" s="76"/>
      <c r="AR432" s="76"/>
      <c r="AS432" s="76"/>
      <c r="AT432" s="76"/>
      <c r="AU432" s="76"/>
      <c r="AV432" s="76"/>
      <c r="AW432" s="76"/>
      <c r="AX432" s="76"/>
      <c r="AY432" s="76"/>
      <c r="AZ432" s="76"/>
      <c r="BA432" s="76"/>
      <c r="BB432" s="76"/>
      <c r="BC432" s="76"/>
      <c r="BD432" s="76"/>
      <c r="BE432" s="76"/>
      <c r="BF432" s="76"/>
      <c r="BG432" s="76"/>
      <c r="BH432" s="76"/>
      <c r="BI432" s="76"/>
      <c r="BJ432" s="76"/>
      <c r="BK432" s="76"/>
      <c r="BL432" s="76"/>
      <c r="BM432" s="76"/>
      <c r="BN432" s="76"/>
      <c r="BO432" s="76"/>
      <c r="BP432" s="76"/>
      <c r="BQ432" s="76"/>
      <c r="BR432" s="76"/>
      <c r="BS432" s="76"/>
      <c r="BT432" s="76"/>
      <c r="BU432" s="76"/>
      <c r="BV432" s="76"/>
      <c r="BW432" s="76"/>
      <c r="BX432" s="76"/>
      <c r="BY432" s="76"/>
      <c r="BZ432" s="76"/>
      <c r="CA432" s="76"/>
      <c r="CB432" s="76"/>
      <c r="CC432" s="76"/>
      <c r="CD432" s="76"/>
      <c r="CE432" s="76"/>
      <c r="CF432" s="76"/>
      <c r="CG432" s="76"/>
      <c r="CH432" s="76"/>
      <c r="CI432" s="76"/>
      <c r="CJ432" s="76"/>
      <c r="CK432" s="76"/>
      <c r="CL432" s="76"/>
    </row>
    <row r="433" spans="2:90" x14ac:dyDescent="0.4">
      <c r="C433" s="31"/>
      <c r="D433" s="31"/>
      <c r="E433" s="31" t="s">
        <v>906</v>
      </c>
      <c r="F433" s="31"/>
      <c r="G433" s="31"/>
      <c r="H433" s="31"/>
      <c r="I433" s="73"/>
      <c r="J433" s="73"/>
      <c r="K433" s="39"/>
      <c r="L433" s="39"/>
      <c r="M433" s="39"/>
      <c r="N433" s="39"/>
      <c r="O433" s="39"/>
      <c r="P433" s="39"/>
      <c r="R433" s="38"/>
      <c r="S433" s="76"/>
      <c r="T433" s="76"/>
      <c r="U433" s="76"/>
      <c r="V433" s="76"/>
      <c r="W433" s="76"/>
      <c r="X433" s="76"/>
      <c r="Y433" s="76"/>
      <c r="Z433" s="76"/>
      <c r="AA433" s="76"/>
      <c r="AB433" s="76"/>
      <c r="AC433" s="76"/>
      <c r="AD433" s="76"/>
      <c r="AE433" s="76"/>
      <c r="AF433" s="76"/>
      <c r="AG433" s="76"/>
      <c r="AH433" s="76"/>
      <c r="AI433" s="76"/>
      <c r="AJ433" s="76"/>
      <c r="AK433" s="76"/>
      <c r="AL433" s="76"/>
      <c r="AM433" s="76"/>
      <c r="AN433" s="76"/>
      <c r="AO433" s="76"/>
      <c r="AP433" s="76"/>
      <c r="AQ433" s="76"/>
      <c r="AR433" s="76"/>
      <c r="AS433" s="76"/>
      <c r="AT433" s="76"/>
      <c r="AU433" s="76"/>
      <c r="AV433" s="76"/>
      <c r="AW433" s="76"/>
      <c r="AX433" s="76"/>
      <c r="AY433" s="76"/>
      <c r="AZ433" s="76"/>
      <c r="BA433" s="76"/>
      <c r="BB433" s="76"/>
      <c r="BC433" s="76"/>
      <c r="BD433" s="76"/>
      <c r="BE433" s="76"/>
      <c r="BF433" s="76"/>
      <c r="BG433" s="76"/>
      <c r="BH433" s="76"/>
      <c r="BI433" s="76"/>
      <c r="BJ433" s="76"/>
      <c r="BK433" s="76"/>
      <c r="BL433" s="76"/>
      <c r="BM433" s="76"/>
      <c r="BN433" s="76"/>
      <c r="BO433" s="76"/>
      <c r="BP433" s="76"/>
      <c r="BQ433" s="76"/>
      <c r="BR433" s="76"/>
      <c r="BS433" s="76"/>
      <c r="BT433" s="76"/>
      <c r="BU433" s="76"/>
      <c r="BV433" s="76"/>
      <c r="BW433" s="76"/>
      <c r="BX433" s="76"/>
      <c r="BY433" s="76"/>
      <c r="BZ433" s="76"/>
      <c r="CA433" s="76"/>
      <c r="CB433" s="76"/>
      <c r="CC433" s="76"/>
      <c r="CD433" s="76"/>
      <c r="CE433" s="76"/>
      <c r="CF433" s="76"/>
      <c r="CG433" s="76"/>
      <c r="CH433" s="76"/>
      <c r="CI433" s="76"/>
      <c r="CJ433" s="76"/>
      <c r="CK433" s="76"/>
      <c r="CL433" s="76"/>
    </row>
    <row r="434" spans="2:90" x14ac:dyDescent="0.4">
      <c r="C434" s="31"/>
      <c r="D434" s="31"/>
      <c r="E434" s="31" t="s">
        <v>906</v>
      </c>
      <c r="F434" s="31"/>
      <c r="G434" s="31"/>
      <c r="H434" s="31"/>
      <c r="I434" s="73"/>
      <c r="J434" s="73"/>
      <c r="K434" s="39"/>
      <c r="L434" s="39"/>
      <c r="M434" s="39"/>
      <c r="N434" s="39"/>
      <c r="O434" s="39"/>
      <c r="P434" s="39"/>
      <c r="R434" s="38"/>
      <c r="S434" s="76"/>
      <c r="T434" s="76"/>
      <c r="U434" s="76"/>
      <c r="V434" s="76"/>
      <c r="W434" s="76"/>
      <c r="X434" s="76"/>
      <c r="Y434" s="76"/>
      <c r="Z434" s="76"/>
      <c r="AA434" s="76"/>
      <c r="AB434" s="76"/>
      <c r="AC434" s="76"/>
      <c r="AD434" s="76"/>
      <c r="AE434" s="76"/>
      <c r="AF434" s="76"/>
      <c r="AG434" s="76"/>
      <c r="AH434" s="76"/>
      <c r="AI434" s="76"/>
      <c r="AJ434" s="76"/>
      <c r="AK434" s="76"/>
      <c r="AL434" s="76"/>
      <c r="AM434" s="76"/>
      <c r="AN434" s="76"/>
      <c r="AO434" s="76"/>
      <c r="AP434" s="76"/>
      <c r="AQ434" s="76"/>
      <c r="AR434" s="76"/>
      <c r="AS434" s="76"/>
      <c r="AT434" s="76"/>
      <c r="AU434" s="76"/>
      <c r="AV434" s="76"/>
      <c r="AW434" s="76"/>
      <c r="AX434" s="76"/>
      <c r="AY434" s="76"/>
      <c r="AZ434" s="76"/>
      <c r="BA434" s="76"/>
      <c r="BB434" s="76"/>
      <c r="BC434" s="76"/>
      <c r="BD434" s="76"/>
      <c r="BE434" s="76"/>
      <c r="BF434" s="76"/>
      <c r="BG434" s="76"/>
      <c r="BH434" s="76"/>
      <c r="BI434" s="76"/>
      <c r="BJ434" s="76"/>
      <c r="BK434" s="76"/>
      <c r="BL434" s="76"/>
      <c r="BM434" s="76"/>
      <c r="BN434" s="76"/>
      <c r="BO434" s="76"/>
      <c r="BP434" s="76"/>
      <c r="BQ434" s="76"/>
      <c r="BR434" s="76"/>
      <c r="BS434" s="76"/>
      <c r="BT434" s="76"/>
      <c r="BU434" s="76"/>
      <c r="BV434" s="76"/>
      <c r="BW434" s="76"/>
      <c r="BX434" s="76"/>
      <c r="BY434" s="76"/>
      <c r="BZ434" s="76"/>
      <c r="CA434" s="76"/>
      <c r="CB434" s="76"/>
      <c r="CC434" s="76"/>
      <c r="CD434" s="76"/>
      <c r="CE434" s="76"/>
      <c r="CF434" s="76"/>
      <c r="CG434" s="76"/>
      <c r="CH434" s="76"/>
      <c r="CI434" s="76"/>
      <c r="CJ434" s="76"/>
      <c r="CK434" s="76"/>
      <c r="CL434" s="76"/>
    </row>
    <row r="435" spans="2:90" x14ac:dyDescent="0.4">
      <c r="B435" s="164"/>
      <c r="C435" s="31"/>
      <c r="D435" s="31"/>
      <c r="E435" s="31" t="s">
        <v>906</v>
      </c>
      <c r="F435" s="31"/>
      <c r="G435" s="31"/>
      <c r="H435" s="31"/>
      <c r="I435" s="73"/>
      <c r="J435" s="73"/>
      <c r="K435" s="39"/>
      <c r="L435" s="39"/>
      <c r="M435" s="39"/>
      <c r="N435" s="39"/>
      <c r="O435" s="39"/>
      <c r="P435" s="39"/>
      <c r="R435" s="38"/>
      <c r="S435" s="76"/>
      <c r="T435" s="76"/>
      <c r="U435" s="76"/>
      <c r="V435" s="76"/>
      <c r="W435" s="76"/>
      <c r="X435" s="76"/>
      <c r="Y435" s="76"/>
      <c r="Z435" s="76"/>
      <c r="AA435" s="76"/>
      <c r="AB435" s="76"/>
      <c r="AC435" s="76"/>
      <c r="AD435" s="76"/>
      <c r="AE435" s="76"/>
      <c r="AF435" s="76"/>
      <c r="AG435" s="76"/>
      <c r="AH435" s="76"/>
      <c r="AI435" s="76"/>
      <c r="AJ435" s="76"/>
      <c r="AK435" s="76"/>
      <c r="AL435" s="76"/>
      <c r="AM435" s="76"/>
      <c r="AN435" s="76"/>
      <c r="AO435" s="76"/>
      <c r="AP435" s="76"/>
      <c r="AQ435" s="76"/>
      <c r="AR435" s="76"/>
      <c r="AS435" s="76"/>
      <c r="AT435" s="76"/>
      <c r="AU435" s="76"/>
      <c r="AV435" s="76"/>
      <c r="AW435" s="76"/>
      <c r="AX435" s="76"/>
      <c r="AY435" s="76"/>
      <c r="AZ435" s="76"/>
      <c r="BA435" s="76"/>
      <c r="BB435" s="76"/>
      <c r="BC435" s="76"/>
      <c r="BD435" s="76"/>
      <c r="BE435" s="76"/>
      <c r="BF435" s="76"/>
      <c r="BG435" s="76"/>
      <c r="BH435" s="76"/>
      <c r="BI435" s="76"/>
      <c r="BJ435" s="76"/>
      <c r="BK435" s="76"/>
      <c r="BL435" s="76"/>
      <c r="BM435" s="76"/>
      <c r="BN435" s="76"/>
      <c r="BO435" s="76"/>
      <c r="BP435" s="76"/>
      <c r="BQ435" s="76"/>
      <c r="BR435" s="76"/>
      <c r="BS435" s="76"/>
      <c r="BT435" s="76"/>
      <c r="BU435" s="76"/>
      <c r="BV435" s="76"/>
      <c r="BW435" s="76"/>
      <c r="BX435" s="76"/>
      <c r="BY435" s="76"/>
      <c r="BZ435" s="76"/>
      <c r="CA435" s="76"/>
      <c r="CB435" s="76"/>
      <c r="CC435" s="76"/>
      <c r="CD435" s="76"/>
      <c r="CE435" s="76"/>
      <c r="CF435" s="76"/>
      <c r="CG435" s="76"/>
      <c r="CH435" s="76"/>
      <c r="CI435" s="76"/>
      <c r="CJ435" s="76"/>
      <c r="CK435" s="76"/>
      <c r="CL435" s="76"/>
    </row>
    <row r="436" spans="2:90" x14ac:dyDescent="0.4">
      <c r="B436" s="199" t="s">
        <v>475</v>
      </c>
      <c r="C436" s="199" t="s">
        <v>475</v>
      </c>
      <c r="D436" s="199" t="s">
        <v>475</v>
      </c>
      <c r="E436" s="199" t="s">
        <v>475</v>
      </c>
      <c r="F436" s="199" t="s">
        <v>475</v>
      </c>
      <c r="G436" s="199" t="s">
        <v>475</v>
      </c>
      <c r="H436" s="199" t="s">
        <v>475</v>
      </c>
      <c r="I436" s="199" t="s">
        <v>475</v>
      </c>
      <c r="J436" s="199"/>
      <c r="K436" s="199" t="s">
        <v>475</v>
      </c>
      <c r="L436" s="199" t="s">
        <v>475</v>
      </c>
      <c r="M436" s="199" t="s">
        <v>475</v>
      </c>
      <c r="N436" s="199" t="s">
        <v>475</v>
      </c>
      <c r="O436" s="199" t="s">
        <v>475</v>
      </c>
      <c r="P436" s="199" t="s">
        <v>475</v>
      </c>
      <c r="R436" s="199" t="s">
        <v>475</v>
      </c>
      <c r="S436" s="199" t="s">
        <v>475</v>
      </c>
      <c r="T436" s="199" t="s">
        <v>475</v>
      </c>
      <c r="U436" s="199" t="s">
        <v>475</v>
      </c>
      <c r="V436" s="199" t="s">
        <v>475</v>
      </c>
      <c r="W436" s="199" t="s">
        <v>475</v>
      </c>
      <c r="X436" s="199" t="s">
        <v>475</v>
      </c>
      <c r="Y436" s="199" t="s">
        <v>475</v>
      </c>
      <c r="Z436" s="199" t="s">
        <v>475</v>
      </c>
      <c r="AA436" s="199" t="s">
        <v>475</v>
      </c>
      <c r="AB436" s="199" t="s">
        <v>475</v>
      </c>
      <c r="AC436" s="199" t="s">
        <v>475</v>
      </c>
      <c r="AD436" s="203"/>
      <c r="AE436" s="203"/>
      <c r="AF436" s="203"/>
      <c r="AG436" s="203"/>
      <c r="AH436" s="203"/>
      <c r="AI436" s="203"/>
      <c r="AJ436" s="203"/>
      <c r="AK436" s="203"/>
      <c r="AL436" s="203"/>
      <c r="AM436" s="203"/>
      <c r="AN436" s="203"/>
      <c r="AO436" s="203"/>
      <c r="AP436" s="203"/>
      <c r="AQ436" s="203"/>
      <c r="AR436" s="203"/>
      <c r="AS436" s="203"/>
      <c r="AT436" s="203"/>
      <c r="AU436" s="203"/>
      <c r="AV436" s="203"/>
      <c r="AW436" s="203"/>
      <c r="AX436" s="203"/>
      <c r="AY436" s="203"/>
      <c r="AZ436" s="203"/>
      <c r="BA436" s="203"/>
      <c r="BB436" s="203"/>
      <c r="BC436" s="203"/>
      <c r="BD436" s="203"/>
      <c r="BE436" s="203"/>
      <c r="BF436" s="203"/>
      <c r="BG436" s="203"/>
      <c r="BH436" s="203"/>
      <c r="BI436" s="203"/>
      <c r="BJ436" s="203"/>
      <c r="BK436" s="203"/>
      <c r="BL436" s="203"/>
      <c r="BM436" s="203"/>
      <c r="BN436" s="203"/>
      <c r="BO436" s="203"/>
      <c r="BP436" s="203"/>
      <c r="BQ436" s="203"/>
      <c r="BR436" s="203"/>
      <c r="BS436" s="203"/>
      <c r="BT436" s="203"/>
      <c r="BU436" s="203"/>
      <c r="BV436" s="203"/>
      <c r="BW436" s="203"/>
      <c r="BX436" s="203"/>
      <c r="BY436" s="203"/>
      <c r="BZ436" s="203"/>
      <c r="CA436" s="203"/>
      <c r="CB436" s="203"/>
      <c r="CC436" s="203"/>
      <c r="CD436" s="203"/>
      <c r="CE436" s="203"/>
      <c r="CF436" s="203"/>
      <c r="CG436" s="203"/>
      <c r="CH436" s="203"/>
      <c r="CI436" s="203"/>
      <c r="CJ436" s="203"/>
      <c r="CK436" s="203"/>
      <c r="CL436" s="203"/>
    </row>
    <row r="437" spans="2:90" x14ac:dyDescent="0.4">
      <c r="B437" s="168" t="s">
        <v>487</v>
      </c>
      <c r="C437" s="167"/>
      <c r="D437" s="167"/>
      <c r="E437" s="167" t="s">
        <v>906</v>
      </c>
      <c r="F437" s="167"/>
      <c r="G437" s="167"/>
      <c r="H437" s="167"/>
      <c r="I437" s="169"/>
      <c r="J437" s="169"/>
      <c r="K437" s="190"/>
      <c r="L437" s="190"/>
      <c r="M437" s="190"/>
      <c r="N437" s="190"/>
      <c r="O437" s="190"/>
      <c r="P437" s="190"/>
      <c r="R437" s="191"/>
      <c r="S437" s="167"/>
      <c r="T437" s="167"/>
      <c r="U437" s="167"/>
      <c r="V437" s="167"/>
      <c r="W437" s="167"/>
      <c r="X437" s="167"/>
      <c r="Y437" s="167"/>
      <c r="Z437" s="167"/>
      <c r="AA437" s="167"/>
      <c r="AB437" s="167"/>
      <c r="AC437" s="167"/>
      <c r="AD437" s="167"/>
      <c r="AE437" s="167"/>
      <c r="AF437" s="167"/>
      <c r="AG437" s="167"/>
      <c r="AH437" s="167"/>
      <c r="AI437" s="167"/>
      <c r="AJ437" s="167"/>
      <c r="AK437" s="167"/>
      <c r="AL437" s="167"/>
      <c r="AM437" s="167"/>
      <c r="AN437" s="167"/>
      <c r="AO437" s="167"/>
      <c r="AP437" s="167"/>
      <c r="AQ437" s="167"/>
      <c r="AR437" s="167"/>
      <c r="AS437" s="167"/>
      <c r="AT437" s="167"/>
      <c r="AU437" s="167"/>
      <c r="AV437" s="167"/>
      <c r="AW437" s="167"/>
      <c r="AX437" s="167"/>
      <c r="AY437" s="167"/>
      <c r="AZ437" s="167"/>
      <c r="BA437" s="167"/>
      <c r="BB437" s="167"/>
      <c r="BC437" s="167"/>
      <c r="BD437" s="167"/>
      <c r="BE437" s="167"/>
      <c r="BF437" s="167"/>
      <c r="BG437" s="167"/>
      <c r="BH437" s="167"/>
      <c r="BI437" s="167"/>
      <c r="BJ437" s="167"/>
      <c r="BK437" s="167"/>
      <c r="BL437" s="167"/>
      <c r="BM437" s="167"/>
      <c r="BN437" s="167"/>
      <c r="BO437" s="167"/>
      <c r="BP437" s="167"/>
      <c r="BQ437" s="167"/>
      <c r="BR437" s="167"/>
      <c r="BS437" s="167"/>
      <c r="BT437" s="167"/>
      <c r="BU437" s="167"/>
      <c r="BV437" s="167"/>
      <c r="BW437" s="167"/>
      <c r="BX437" s="167"/>
      <c r="BY437" s="167"/>
      <c r="BZ437" s="167"/>
      <c r="CA437" s="167"/>
      <c r="CB437" s="167"/>
      <c r="CC437" s="167"/>
      <c r="CD437" s="167"/>
      <c r="CE437" s="167"/>
      <c r="CF437" s="167"/>
      <c r="CG437" s="167"/>
      <c r="CH437" s="167"/>
      <c r="CI437" s="167"/>
      <c r="CJ437" s="167"/>
      <c r="CK437" s="167"/>
      <c r="CL437" s="167"/>
    </row>
    <row r="438" spans="2:90" x14ac:dyDescent="0.4">
      <c r="B438" s="168" t="s">
        <v>489</v>
      </c>
      <c r="C438" s="167"/>
      <c r="D438" s="167"/>
      <c r="E438" s="167" t="s">
        <v>906</v>
      </c>
      <c r="F438" s="167"/>
      <c r="G438" s="167"/>
      <c r="H438" s="167"/>
      <c r="I438" s="169"/>
      <c r="J438" s="169"/>
      <c r="K438" s="190"/>
      <c r="L438" s="190"/>
      <c r="M438" s="190"/>
      <c r="N438" s="190"/>
      <c r="O438" s="190"/>
      <c r="P438" s="190"/>
      <c r="R438" s="191"/>
      <c r="S438" s="167"/>
      <c r="T438" s="167"/>
      <c r="U438" s="167"/>
      <c r="V438" s="167"/>
      <c r="W438" s="167"/>
      <c r="X438" s="167"/>
      <c r="Y438" s="167"/>
      <c r="Z438" s="167"/>
      <c r="AA438" s="167"/>
      <c r="AB438" s="167"/>
      <c r="AC438" s="167"/>
      <c r="AD438" s="167"/>
      <c r="AE438" s="167"/>
      <c r="AF438" s="167"/>
      <c r="AG438" s="167"/>
      <c r="AH438" s="167"/>
      <c r="AI438" s="167"/>
      <c r="AJ438" s="167"/>
      <c r="AK438" s="167"/>
      <c r="AL438" s="167"/>
      <c r="AM438" s="167"/>
      <c r="AN438" s="167"/>
      <c r="AO438" s="167"/>
      <c r="AP438" s="167"/>
      <c r="AQ438" s="167"/>
      <c r="AR438" s="167"/>
      <c r="AS438" s="167"/>
      <c r="AT438" s="167"/>
      <c r="AU438" s="167"/>
      <c r="AV438" s="167"/>
      <c r="AW438" s="167"/>
      <c r="AX438" s="167"/>
      <c r="AY438" s="167"/>
      <c r="AZ438" s="167"/>
      <c r="BA438" s="167"/>
      <c r="BB438" s="167"/>
      <c r="BC438" s="167"/>
      <c r="BD438" s="167"/>
      <c r="BE438" s="167"/>
      <c r="BF438" s="167"/>
      <c r="BG438" s="167"/>
      <c r="BH438" s="167"/>
      <c r="BI438" s="167"/>
      <c r="BJ438" s="167"/>
      <c r="BK438" s="167"/>
      <c r="BL438" s="167"/>
      <c r="BM438" s="167"/>
      <c r="BN438" s="167"/>
      <c r="BO438" s="167"/>
      <c r="BP438" s="167"/>
      <c r="BQ438" s="167"/>
      <c r="BR438" s="167"/>
      <c r="BS438" s="167"/>
      <c r="BT438" s="167"/>
      <c r="BU438" s="167"/>
      <c r="BV438" s="167"/>
      <c r="BW438" s="167"/>
      <c r="BX438" s="167"/>
      <c r="BY438" s="167"/>
      <c r="BZ438" s="167"/>
      <c r="CA438" s="167"/>
      <c r="CB438" s="167"/>
      <c r="CC438" s="167"/>
      <c r="CD438" s="167"/>
      <c r="CE438" s="167"/>
      <c r="CF438" s="167"/>
      <c r="CG438" s="167"/>
      <c r="CH438" s="167"/>
      <c r="CI438" s="167"/>
      <c r="CJ438" s="167"/>
      <c r="CK438" s="167"/>
      <c r="CL438" s="167"/>
    </row>
    <row r="439" spans="2:90" x14ac:dyDescent="0.4">
      <c r="B439" s="168" t="s">
        <v>459</v>
      </c>
      <c r="C439" s="167"/>
      <c r="D439" s="167"/>
      <c r="E439" s="167" t="s">
        <v>906</v>
      </c>
      <c r="F439" s="167"/>
      <c r="G439" s="167"/>
      <c r="H439" s="167"/>
      <c r="I439" s="169"/>
      <c r="J439" s="169"/>
      <c r="K439" s="190"/>
      <c r="L439" s="190"/>
      <c r="M439" s="190"/>
      <c r="N439" s="190"/>
      <c r="O439" s="190"/>
      <c r="P439" s="190"/>
      <c r="R439" s="191"/>
      <c r="S439" s="192" t="str">
        <f t="shared" ref="S439:AX439" si="299">S$16</f>
        <v>S$12</v>
      </c>
      <c r="T439" s="192" t="str">
        <f t="shared" si="299"/>
        <v>T$12</v>
      </c>
      <c r="U439" s="192" t="str">
        <f t="shared" si="299"/>
        <v>U$12</v>
      </c>
      <c r="V439" s="192" t="str">
        <f t="shared" si="299"/>
        <v>V$12</v>
      </c>
      <c r="W439" s="192" t="str">
        <f t="shared" si="299"/>
        <v>W$12</v>
      </c>
      <c r="X439" s="192" t="str">
        <f t="shared" si="299"/>
        <v>X$12</v>
      </c>
      <c r="Y439" s="192" t="str">
        <f t="shared" si="299"/>
        <v>Y$12</v>
      </c>
      <c r="Z439" s="192" t="str">
        <f t="shared" si="299"/>
        <v>Z$12</v>
      </c>
      <c r="AA439" s="192" t="str">
        <f t="shared" si="299"/>
        <v>AA$12</v>
      </c>
      <c r="AB439" s="192" t="str">
        <f t="shared" si="299"/>
        <v>AB$12</v>
      </c>
      <c r="AC439" s="192" t="str">
        <f t="shared" si="299"/>
        <v>AC$12</v>
      </c>
      <c r="AD439" s="192" t="str">
        <f t="shared" si="299"/>
        <v>AD$12</v>
      </c>
      <c r="AE439" s="192" t="str">
        <f t="shared" si="299"/>
        <v>AE$12</v>
      </c>
      <c r="AF439" s="192" t="str">
        <f t="shared" si="299"/>
        <v>AF$12</v>
      </c>
      <c r="AG439" s="192" t="str">
        <f t="shared" si="299"/>
        <v>AG$12</v>
      </c>
      <c r="AH439" s="192" t="str">
        <f t="shared" si="299"/>
        <v>AH$12</v>
      </c>
      <c r="AI439" s="192" t="str">
        <f t="shared" si="299"/>
        <v>AI$12</v>
      </c>
      <c r="AJ439" s="192" t="str">
        <f t="shared" si="299"/>
        <v>AJ$12</v>
      </c>
      <c r="AK439" s="192" t="str">
        <f t="shared" si="299"/>
        <v>AK$12</v>
      </c>
      <c r="AL439" s="192" t="str">
        <f t="shared" si="299"/>
        <v>AL$12</v>
      </c>
      <c r="AM439" s="192" t="str">
        <f t="shared" si="299"/>
        <v>AM$12</v>
      </c>
      <c r="AN439" s="192" t="str">
        <f t="shared" si="299"/>
        <v>AN$12</v>
      </c>
      <c r="AO439" s="192" t="str">
        <f t="shared" si="299"/>
        <v>AO$12</v>
      </c>
      <c r="AP439" s="192" t="str">
        <f t="shared" si="299"/>
        <v>AP$12</v>
      </c>
      <c r="AQ439" s="192" t="str">
        <f t="shared" si="299"/>
        <v>AQ$12</v>
      </c>
      <c r="AR439" s="192" t="str">
        <f t="shared" si="299"/>
        <v>AR$12</v>
      </c>
      <c r="AS439" s="192" t="str">
        <f t="shared" si="299"/>
        <v>AS$12</v>
      </c>
      <c r="AT439" s="192" t="str">
        <f t="shared" si="299"/>
        <v>AT$12</v>
      </c>
      <c r="AU439" s="192" t="str">
        <f t="shared" si="299"/>
        <v>AU$12</v>
      </c>
      <c r="AV439" s="192" t="str">
        <f t="shared" si="299"/>
        <v>AV$12</v>
      </c>
      <c r="AW439" s="192" t="str">
        <f t="shared" si="299"/>
        <v>AW$12</v>
      </c>
      <c r="AX439" s="192" t="str">
        <f t="shared" si="299"/>
        <v>AX$12</v>
      </c>
      <c r="AY439" s="192" t="str">
        <f t="shared" ref="AY439:CD439" si="300">AY$16</f>
        <v>AY$12</v>
      </c>
      <c r="AZ439" s="192" t="str">
        <f t="shared" si="300"/>
        <v>AZ$12</v>
      </c>
      <c r="BA439" s="192" t="str">
        <f t="shared" si="300"/>
        <v>BA$12</v>
      </c>
      <c r="BB439" s="192" t="str">
        <f t="shared" si="300"/>
        <v>BB$12</v>
      </c>
      <c r="BC439" s="192" t="str">
        <f t="shared" si="300"/>
        <v>BC$12</v>
      </c>
      <c r="BD439" s="192" t="str">
        <f t="shared" si="300"/>
        <v>BD$12</v>
      </c>
      <c r="BE439" s="192" t="str">
        <f t="shared" si="300"/>
        <v>BE$12</v>
      </c>
      <c r="BF439" s="192" t="str">
        <f t="shared" si="300"/>
        <v>BF$12</v>
      </c>
      <c r="BG439" s="192" t="str">
        <f t="shared" si="300"/>
        <v>BG$12</v>
      </c>
      <c r="BH439" s="192" t="str">
        <f t="shared" si="300"/>
        <v>BH$12</v>
      </c>
      <c r="BI439" s="192" t="str">
        <f t="shared" si="300"/>
        <v>BI$12</v>
      </c>
      <c r="BJ439" s="192" t="str">
        <f t="shared" si="300"/>
        <v>BJ$12</v>
      </c>
      <c r="BK439" s="192" t="str">
        <f t="shared" si="300"/>
        <v>BK$12</v>
      </c>
      <c r="BL439" s="192" t="str">
        <f t="shared" si="300"/>
        <v>BL$12</v>
      </c>
      <c r="BM439" s="192" t="str">
        <f t="shared" si="300"/>
        <v>BM$12</v>
      </c>
      <c r="BN439" s="192" t="str">
        <f t="shared" si="300"/>
        <v>BN$12</v>
      </c>
      <c r="BO439" s="192" t="str">
        <f t="shared" si="300"/>
        <v>BO$12</v>
      </c>
      <c r="BP439" s="192" t="str">
        <f t="shared" si="300"/>
        <v>BP$12</v>
      </c>
      <c r="BQ439" s="192" t="str">
        <f t="shared" si="300"/>
        <v>BQ$12</v>
      </c>
      <c r="BR439" s="192" t="str">
        <f t="shared" si="300"/>
        <v>BR$12</v>
      </c>
      <c r="BS439" s="192" t="str">
        <f t="shared" si="300"/>
        <v>BS$12</v>
      </c>
      <c r="BT439" s="192" t="str">
        <f t="shared" si="300"/>
        <v>BT$12</v>
      </c>
      <c r="BU439" s="192" t="str">
        <f t="shared" si="300"/>
        <v>BU$12</v>
      </c>
      <c r="BV439" s="192" t="str">
        <f t="shared" si="300"/>
        <v>BV$12</v>
      </c>
      <c r="BW439" s="192" t="str">
        <f t="shared" si="300"/>
        <v>BW$12</v>
      </c>
      <c r="BX439" s="192" t="str">
        <f t="shared" si="300"/>
        <v>BX$12</v>
      </c>
      <c r="BY439" s="192" t="str">
        <f t="shared" si="300"/>
        <v>BY$12</v>
      </c>
      <c r="BZ439" s="192" t="str">
        <f t="shared" si="300"/>
        <v>BZ$12</v>
      </c>
      <c r="CA439" s="192" t="str">
        <f t="shared" si="300"/>
        <v>CA$12</v>
      </c>
      <c r="CB439" s="192" t="str">
        <f t="shared" si="300"/>
        <v>CB$12</v>
      </c>
      <c r="CC439" s="192" t="str">
        <f t="shared" si="300"/>
        <v>CC$12</v>
      </c>
      <c r="CD439" s="192" t="str">
        <f t="shared" si="300"/>
        <v>CD$12</v>
      </c>
      <c r="CE439" s="192" t="str">
        <f t="shared" ref="CE439:CL439" si="301">CE$16</f>
        <v>CE$12</v>
      </c>
      <c r="CF439" s="192" t="str">
        <f t="shared" si="301"/>
        <v>CF$12</v>
      </c>
      <c r="CG439" s="192" t="str">
        <f t="shared" si="301"/>
        <v>CG$12</v>
      </c>
      <c r="CH439" s="192" t="str">
        <f t="shared" si="301"/>
        <v>CH$12</v>
      </c>
      <c r="CI439" s="192" t="str">
        <f t="shared" si="301"/>
        <v>CI$12</v>
      </c>
      <c r="CJ439" s="192" t="str">
        <f t="shared" si="301"/>
        <v>CJ$12</v>
      </c>
      <c r="CK439" s="192" t="str">
        <f t="shared" si="301"/>
        <v>CK$12</v>
      </c>
      <c r="CL439" s="192" t="str">
        <f t="shared" si="301"/>
        <v>CL$12</v>
      </c>
    </row>
    <row r="440" spans="2:90" x14ac:dyDescent="0.4">
      <c r="B440" s="168" t="s">
        <v>460</v>
      </c>
      <c r="C440" s="193"/>
      <c r="D440" s="193"/>
      <c r="E440" s="193" t="s">
        <v>906</v>
      </c>
      <c r="F440" s="193"/>
      <c r="G440" s="193"/>
      <c r="H440" s="193"/>
      <c r="I440" s="194"/>
      <c r="J440" s="194"/>
      <c r="K440" s="195"/>
      <c r="L440" s="195"/>
      <c r="M440" s="195"/>
      <c r="N440" s="195"/>
      <c r="O440" s="195"/>
      <c r="P440" s="195"/>
      <c r="R440" s="195"/>
      <c r="S440" s="192" t="str">
        <f t="shared" ref="S440:AX440" si="302">S$17</f>
        <v>S$13</v>
      </c>
      <c r="T440" s="192" t="str">
        <f t="shared" si="302"/>
        <v>T$13</v>
      </c>
      <c r="U440" s="192" t="str">
        <f t="shared" si="302"/>
        <v>U$13</v>
      </c>
      <c r="V440" s="192" t="str">
        <f t="shared" si="302"/>
        <v>V$13</v>
      </c>
      <c r="W440" s="192" t="str">
        <f t="shared" si="302"/>
        <v>W$13</v>
      </c>
      <c r="X440" s="192" t="str">
        <f t="shared" si="302"/>
        <v>X$13</v>
      </c>
      <c r="Y440" s="192" t="str">
        <f t="shared" si="302"/>
        <v>Y$13</v>
      </c>
      <c r="Z440" s="192" t="str">
        <f t="shared" si="302"/>
        <v>Z$13</v>
      </c>
      <c r="AA440" s="192" t="str">
        <f t="shared" si="302"/>
        <v>AA$13</v>
      </c>
      <c r="AB440" s="192" t="str">
        <f t="shared" si="302"/>
        <v>AB$13</v>
      </c>
      <c r="AC440" s="192" t="str">
        <f t="shared" si="302"/>
        <v>AC$13</v>
      </c>
      <c r="AD440" s="192" t="str">
        <f t="shared" si="302"/>
        <v>AD$13</v>
      </c>
      <c r="AE440" s="192" t="str">
        <f t="shared" si="302"/>
        <v>AE$13</v>
      </c>
      <c r="AF440" s="192" t="str">
        <f t="shared" si="302"/>
        <v>AF$13</v>
      </c>
      <c r="AG440" s="192" t="str">
        <f t="shared" si="302"/>
        <v>AG$13</v>
      </c>
      <c r="AH440" s="192" t="str">
        <f t="shared" si="302"/>
        <v>AH$13</v>
      </c>
      <c r="AI440" s="192" t="str">
        <f t="shared" si="302"/>
        <v>AI$13</v>
      </c>
      <c r="AJ440" s="192" t="str">
        <f t="shared" si="302"/>
        <v>AJ$13</v>
      </c>
      <c r="AK440" s="192" t="str">
        <f t="shared" si="302"/>
        <v>AK$13</v>
      </c>
      <c r="AL440" s="192" t="str">
        <f t="shared" si="302"/>
        <v>AL$13</v>
      </c>
      <c r="AM440" s="192" t="str">
        <f t="shared" si="302"/>
        <v>AM$13</v>
      </c>
      <c r="AN440" s="192" t="str">
        <f t="shared" si="302"/>
        <v>AN$13</v>
      </c>
      <c r="AO440" s="192" t="str">
        <f t="shared" si="302"/>
        <v>AO$13</v>
      </c>
      <c r="AP440" s="192" t="str">
        <f t="shared" si="302"/>
        <v>AP$13</v>
      </c>
      <c r="AQ440" s="192" t="str">
        <f t="shared" si="302"/>
        <v>AQ$13</v>
      </c>
      <c r="AR440" s="192" t="str">
        <f t="shared" si="302"/>
        <v>AR$13</v>
      </c>
      <c r="AS440" s="192" t="str">
        <f t="shared" si="302"/>
        <v>AS$13</v>
      </c>
      <c r="AT440" s="192" t="str">
        <f t="shared" si="302"/>
        <v>AT$13</v>
      </c>
      <c r="AU440" s="192" t="str">
        <f t="shared" si="302"/>
        <v>AU$13</v>
      </c>
      <c r="AV440" s="192" t="str">
        <f t="shared" si="302"/>
        <v>AV$13</v>
      </c>
      <c r="AW440" s="192" t="str">
        <f t="shared" si="302"/>
        <v>AW$13</v>
      </c>
      <c r="AX440" s="192" t="str">
        <f t="shared" si="302"/>
        <v>AX$13</v>
      </c>
      <c r="AY440" s="192" t="str">
        <f t="shared" ref="AY440:CD440" si="303">AY$17</f>
        <v>AY$13</v>
      </c>
      <c r="AZ440" s="192" t="str">
        <f t="shared" si="303"/>
        <v>AZ$13</v>
      </c>
      <c r="BA440" s="192" t="str">
        <f t="shared" si="303"/>
        <v>BA$13</v>
      </c>
      <c r="BB440" s="192" t="str">
        <f t="shared" si="303"/>
        <v>BB$13</v>
      </c>
      <c r="BC440" s="192" t="str">
        <f t="shared" si="303"/>
        <v>BC$13</v>
      </c>
      <c r="BD440" s="192" t="str">
        <f t="shared" si="303"/>
        <v>BD$13</v>
      </c>
      <c r="BE440" s="192" t="str">
        <f t="shared" si="303"/>
        <v>BE$13</v>
      </c>
      <c r="BF440" s="192" t="str">
        <f t="shared" si="303"/>
        <v>BF$13</v>
      </c>
      <c r="BG440" s="192" t="str">
        <f t="shared" si="303"/>
        <v>BG$13</v>
      </c>
      <c r="BH440" s="192" t="str">
        <f t="shared" si="303"/>
        <v>BH$13</v>
      </c>
      <c r="BI440" s="192" t="str">
        <f t="shared" si="303"/>
        <v>BI$13</v>
      </c>
      <c r="BJ440" s="192" t="str">
        <f t="shared" si="303"/>
        <v>BJ$13</v>
      </c>
      <c r="BK440" s="192" t="str">
        <f t="shared" si="303"/>
        <v>BK$13</v>
      </c>
      <c r="BL440" s="192" t="str">
        <f t="shared" si="303"/>
        <v>BL$13</v>
      </c>
      <c r="BM440" s="192" t="str">
        <f t="shared" si="303"/>
        <v>BM$13</v>
      </c>
      <c r="BN440" s="192" t="str">
        <f t="shared" si="303"/>
        <v>BN$13</v>
      </c>
      <c r="BO440" s="192" t="str">
        <f t="shared" si="303"/>
        <v>BO$13</v>
      </c>
      <c r="BP440" s="192" t="str">
        <f t="shared" si="303"/>
        <v>BP$13</v>
      </c>
      <c r="BQ440" s="192" t="str">
        <f t="shared" si="303"/>
        <v>BQ$13</v>
      </c>
      <c r="BR440" s="192" t="str">
        <f t="shared" si="303"/>
        <v>BR$13</v>
      </c>
      <c r="BS440" s="192" t="str">
        <f t="shared" si="303"/>
        <v>BS$13</v>
      </c>
      <c r="BT440" s="192" t="str">
        <f t="shared" si="303"/>
        <v>BT$13</v>
      </c>
      <c r="BU440" s="192" t="str">
        <f t="shared" si="303"/>
        <v>BU$13</v>
      </c>
      <c r="BV440" s="192" t="str">
        <f t="shared" si="303"/>
        <v>BV$13</v>
      </c>
      <c r="BW440" s="192" t="str">
        <f t="shared" si="303"/>
        <v>BW$13</v>
      </c>
      <c r="BX440" s="192" t="str">
        <f t="shared" si="303"/>
        <v>BX$13</v>
      </c>
      <c r="BY440" s="192" t="str">
        <f t="shared" si="303"/>
        <v>BY$13</v>
      </c>
      <c r="BZ440" s="192" t="str">
        <f t="shared" si="303"/>
        <v>BZ$13</v>
      </c>
      <c r="CA440" s="192" t="str">
        <f t="shared" si="303"/>
        <v>CA$13</v>
      </c>
      <c r="CB440" s="192" t="str">
        <f t="shared" si="303"/>
        <v>CB$13</v>
      </c>
      <c r="CC440" s="192" t="str">
        <f t="shared" si="303"/>
        <v>CC$13</v>
      </c>
      <c r="CD440" s="192" t="str">
        <f t="shared" si="303"/>
        <v>CD$13</v>
      </c>
      <c r="CE440" s="192" t="str">
        <f t="shared" ref="CE440:CL440" si="304">CE$17</f>
        <v>CE$13</v>
      </c>
      <c r="CF440" s="192" t="str">
        <f t="shared" si="304"/>
        <v>CF$13</v>
      </c>
      <c r="CG440" s="192" t="str">
        <f t="shared" si="304"/>
        <v>CG$13</v>
      </c>
      <c r="CH440" s="192" t="str">
        <f t="shared" si="304"/>
        <v>CH$13</v>
      </c>
      <c r="CI440" s="192" t="str">
        <f t="shared" si="304"/>
        <v>CI$13</v>
      </c>
      <c r="CJ440" s="192" t="str">
        <f t="shared" si="304"/>
        <v>CJ$13</v>
      </c>
      <c r="CK440" s="192" t="str">
        <f t="shared" si="304"/>
        <v>CK$13</v>
      </c>
      <c r="CL440" s="192" t="str">
        <f t="shared" si="304"/>
        <v>CL$13</v>
      </c>
    </row>
    <row r="441" spans="2:90" x14ac:dyDescent="0.4">
      <c r="B441" s="168" t="s">
        <v>488</v>
      </c>
      <c r="C441" s="193"/>
      <c r="D441" s="193"/>
      <c r="E441" s="193" t="s">
        <v>906</v>
      </c>
      <c r="F441" s="193"/>
      <c r="G441" s="193"/>
      <c r="H441" s="193"/>
      <c r="I441" s="194"/>
      <c r="J441" s="194"/>
      <c r="K441" s="195"/>
      <c r="L441" s="195"/>
      <c r="M441" s="195"/>
      <c r="N441" s="195"/>
      <c r="O441" s="195"/>
      <c r="P441" s="195"/>
      <c r="R441" s="195"/>
      <c r="S441" s="183"/>
      <c r="T441" s="183"/>
      <c r="U441" s="183"/>
      <c r="V441" s="183"/>
      <c r="W441" s="183"/>
      <c r="X441" s="183"/>
      <c r="Y441" s="183"/>
      <c r="Z441" s="183"/>
      <c r="AA441" s="183"/>
      <c r="AB441" s="183"/>
      <c r="AC441" s="183"/>
      <c r="AD441" s="183"/>
      <c r="AE441" s="183"/>
      <c r="AF441" s="183"/>
      <c r="AG441" s="183"/>
      <c r="AH441" s="183"/>
      <c r="AI441" s="183"/>
      <c r="AJ441" s="183"/>
      <c r="AK441" s="183"/>
      <c r="AL441" s="183"/>
      <c r="AM441" s="183"/>
      <c r="AN441" s="183"/>
      <c r="AO441" s="183"/>
      <c r="AP441" s="183"/>
      <c r="AQ441" s="183"/>
      <c r="AR441" s="183"/>
      <c r="AS441" s="183"/>
      <c r="AT441" s="183"/>
      <c r="AU441" s="183"/>
      <c r="AV441" s="183"/>
      <c r="AW441" s="183"/>
      <c r="AX441" s="183"/>
      <c r="AY441" s="183"/>
      <c r="AZ441" s="183"/>
      <c r="BA441" s="183"/>
      <c r="BB441" s="183"/>
      <c r="BC441" s="183"/>
      <c r="BD441" s="183"/>
      <c r="BE441" s="183"/>
      <c r="BF441" s="183"/>
      <c r="BG441" s="183"/>
      <c r="BH441" s="183"/>
      <c r="BI441" s="183"/>
      <c r="BJ441" s="183"/>
      <c r="BK441" s="183"/>
      <c r="BL441" s="183"/>
      <c r="BM441" s="183"/>
      <c r="BN441" s="183"/>
      <c r="BO441" s="183"/>
      <c r="BP441" s="183"/>
      <c r="BQ441" s="183"/>
      <c r="BR441" s="183"/>
      <c r="BS441" s="183"/>
      <c r="BT441" s="183"/>
      <c r="BU441" s="183"/>
      <c r="BV441" s="183"/>
      <c r="BW441" s="183"/>
      <c r="BX441" s="183"/>
      <c r="BY441" s="183"/>
      <c r="BZ441" s="183"/>
      <c r="CA441" s="183"/>
      <c r="CB441" s="183"/>
      <c r="CC441" s="183"/>
      <c r="CD441" s="183"/>
      <c r="CE441" s="183"/>
      <c r="CF441" s="183"/>
      <c r="CG441" s="183"/>
      <c r="CH441" s="183"/>
      <c r="CI441" s="183"/>
      <c r="CJ441" s="183"/>
      <c r="CK441" s="183"/>
      <c r="CL441" s="183"/>
    </row>
    <row r="442" spans="2:90" x14ac:dyDescent="0.4">
      <c r="B442" s="168" t="s">
        <v>501</v>
      </c>
      <c r="C442" s="193"/>
      <c r="D442" s="193"/>
      <c r="E442" s="193" t="s">
        <v>906</v>
      </c>
      <c r="F442" s="193"/>
      <c r="G442" s="193"/>
      <c r="H442" s="193"/>
      <c r="I442" s="194"/>
      <c r="J442" s="194"/>
      <c r="K442" s="195"/>
      <c r="L442" s="195"/>
      <c r="M442" s="195"/>
      <c r="N442" s="195"/>
      <c r="O442" s="195"/>
      <c r="P442" s="195"/>
      <c r="R442" s="195"/>
      <c r="S442" s="183"/>
      <c r="T442" s="183"/>
      <c r="U442" s="183"/>
      <c r="V442" s="183"/>
      <c r="W442" s="183"/>
      <c r="X442" s="183"/>
      <c r="Y442" s="183"/>
      <c r="Z442" s="183"/>
      <c r="AA442" s="183"/>
      <c r="AB442" s="183"/>
      <c r="AC442" s="183"/>
      <c r="AD442" s="183"/>
      <c r="AE442" s="183"/>
      <c r="AF442" s="183"/>
      <c r="AG442" s="183"/>
      <c r="AH442" s="183"/>
      <c r="AI442" s="183"/>
      <c r="AJ442" s="183"/>
      <c r="AK442" s="183"/>
      <c r="AL442" s="183"/>
      <c r="AM442" s="183"/>
      <c r="AN442" s="183"/>
      <c r="AO442" s="183"/>
      <c r="AP442" s="183"/>
      <c r="AQ442" s="183"/>
      <c r="AR442" s="183"/>
      <c r="AS442" s="183"/>
      <c r="AT442" s="183"/>
      <c r="AU442" s="183"/>
      <c r="AV442" s="183"/>
      <c r="AW442" s="183"/>
      <c r="AX442" s="183"/>
      <c r="AY442" s="183"/>
      <c r="AZ442" s="183"/>
      <c r="BA442" s="183"/>
      <c r="BB442" s="183"/>
      <c r="BC442" s="183"/>
      <c r="BD442" s="183"/>
      <c r="BE442" s="183"/>
      <c r="BF442" s="183"/>
      <c r="BG442" s="183"/>
      <c r="BH442" s="183"/>
      <c r="BI442" s="183"/>
      <c r="BJ442" s="183"/>
      <c r="BK442" s="183"/>
      <c r="BL442" s="183"/>
      <c r="BM442" s="183"/>
      <c r="BN442" s="183"/>
      <c r="BO442" s="183"/>
      <c r="BP442" s="183"/>
      <c r="BQ442" s="183"/>
      <c r="BR442" s="183"/>
      <c r="BS442" s="183"/>
      <c r="BT442" s="183"/>
      <c r="BU442" s="183"/>
      <c r="BV442" s="183"/>
      <c r="BW442" s="183"/>
      <c r="BX442" s="183"/>
      <c r="BY442" s="183"/>
      <c r="BZ442" s="183"/>
      <c r="CA442" s="183"/>
      <c r="CB442" s="183"/>
      <c r="CC442" s="183"/>
      <c r="CD442" s="183"/>
      <c r="CE442" s="183"/>
      <c r="CF442" s="183"/>
      <c r="CG442" s="183"/>
      <c r="CH442" s="183"/>
      <c r="CI442" s="183"/>
      <c r="CJ442" s="183"/>
      <c r="CK442" s="183"/>
      <c r="CL442" s="183"/>
    </row>
    <row r="443" spans="2:90" x14ac:dyDescent="0.4">
      <c r="B443" s="168" t="s">
        <v>461</v>
      </c>
      <c r="C443" s="193"/>
      <c r="D443" s="193"/>
      <c r="E443" s="193" t="s">
        <v>906</v>
      </c>
      <c r="F443" s="193"/>
      <c r="G443" s="193"/>
      <c r="H443" s="193"/>
      <c r="I443" s="194"/>
      <c r="J443" s="194"/>
      <c r="K443" s="195"/>
      <c r="L443" s="195"/>
      <c r="M443" s="195"/>
      <c r="N443" s="195"/>
      <c r="O443" s="195"/>
      <c r="P443" s="195"/>
      <c r="R443" s="195"/>
      <c r="S443" s="183" t="str">
        <f t="shared" ref="S443:AX443" si="305">S$18</f>
        <v>S$14</v>
      </c>
      <c r="T443" s="183" t="str">
        <f t="shared" si="305"/>
        <v>T$14</v>
      </c>
      <c r="U443" s="183" t="str">
        <f t="shared" si="305"/>
        <v>U$14</v>
      </c>
      <c r="V443" s="183" t="str">
        <f t="shared" si="305"/>
        <v>V$14</v>
      </c>
      <c r="W443" s="183" t="str">
        <f t="shared" si="305"/>
        <v>W$14</v>
      </c>
      <c r="X443" s="183" t="str">
        <f t="shared" si="305"/>
        <v>X$14</v>
      </c>
      <c r="Y443" s="183" t="str">
        <f t="shared" si="305"/>
        <v>Y$14</v>
      </c>
      <c r="Z443" s="183" t="str">
        <f t="shared" si="305"/>
        <v>Z$14</v>
      </c>
      <c r="AA443" s="183" t="str">
        <f t="shared" si="305"/>
        <v>AA$14</v>
      </c>
      <c r="AB443" s="183" t="str">
        <f t="shared" si="305"/>
        <v>AB$14</v>
      </c>
      <c r="AC443" s="183" t="str">
        <f t="shared" si="305"/>
        <v>AC$14</v>
      </c>
      <c r="AD443" s="183" t="str">
        <f t="shared" si="305"/>
        <v>AD$14</v>
      </c>
      <c r="AE443" s="183" t="str">
        <f t="shared" si="305"/>
        <v>AE$14</v>
      </c>
      <c r="AF443" s="183" t="str">
        <f t="shared" si="305"/>
        <v>AF$14</v>
      </c>
      <c r="AG443" s="183" t="str">
        <f t="shared" si="305"/>
        <v>AG$14</v>
      </c>
      <c r="AH443" s="183" t="str">
        <f t="shared" si="305"/>
        <v>AH$14</v>
      </c>
      <c r="AI443" s="183" t="str">
        <f t="shared" si="305"/>
        <v>AI$14</v>
      </c>
      <c r="AJ443" s="183" t="str">
        <f t="shared" si="305"/>
        <v>AJ$14</v>
      </c>
      <c r="AK443" s="183" t="str">
        <f t="shared" si="305"/>
        <v>AK$14</v>
      </c>
      <c r="AL443" s="183" t="str">
        <f t="shared" si="305"/>
        <v>AL$14</v>
      </c>
      <c r="AM443" s="183" t="str">
        <f t="shared" si="305"/>
        <v>AM$14</v>
      </c>
      <c r="AN443" s="183" t="str">
        <f t="shared" si="305"/>
        <v>AN$14</v>
      </c>
      <c r="AO443" s="183" t="str">
        <f t="shared" si="305"/>
        <v>AO$14</v>
      </c>
      <c r="AP443" s="183" t="str">
        <f t="shared" si="305"/>
        <v>AP$14</v>
      </c>
      <c r="AQ443" s="183" t="str">
        <f t="shared" si="305"/>
        <v>AQ$14</v>
      </c>
      <c r="AR443" s="183" t="str">
        <f t="shared" si="305"/>
        <v>AR$14</v>
      </c>
      <c r="AS443" s="183" t="str">
        <f t="shared" si="305"/>
        <v>AS$14</v>
      </c>
      <c r="AT443" s="183" t="str">
        <f t="shared" si="305"/>
        <v>AT$14</v>
      </c>
      <c r="AU443" s="183" t="str">
        <f t="shared" si="305"/>
        <v>AU$14</v>
      </c>
      <c r="AV443" s="183" t="str">
        <f t="shared" si="305"/>
        <v>AV$14</v>
      </c>
      <c r="AW443" s="183" t="str">
        <f t="shared" si="305"/>
        <v>AW$14</v>
      </c>
      <c r="AX443" s="183" t="str">
        <f t="shared" si="305"/>
        <v>AX$14</v>
      </c>
      <c r="AY443" s="183" t="str">
        <f t="shared" ref="AY443:CD443" si="306">AY$18</f>
        <v>AY$14</v>
      </c>
      <c r="AZ443" s="183" t="str">
        <f t="shared" si="306"/>
        <v>AZ$14</v>
      </c>
      <c r="BA443" s="183" t="str">
        <f t="shared" si="306"/>
        <v>BA$14</v>
      </c>
      <c r="BB443" s="183" t="str">
        <f t="shared" si="306"/>
        <v>BB$14</v>
      </c>
      <c r="BC443" s="183" t="str">
        <f t="shared" si="306"/>
        <v>BC$14</v>
      </c>
      <c r="BD443" s="183" t="str">
        <f t="shared" si="306"/>
        <v>BD$14</v>
      </c>
      <c r="BE443" s="183" t="str">
        <f t="shared" si="306"/>
        <v>BE$14</v>
      </c>
      <c r="BF443" s="183" t="str">
        <f t="shared" si="306"/>
        <v>BF$14</v>
      </c>
      <c r="BG443" s="183" t="str">
        <f t="shared" si="306"/>
        <v>BG$14</v>
      </c>
      <c r="BH443" s="183" t="str">
        <f t="shared" si="306"/>
        <v>BH$14</v>
      </c>
      <c r="BI443" s="183" t="str">
        <f t="shared" si="306"/>
        <v>BI$14</v>
      </c>
      <c r="BJ443" s="183" t="str">
        <f t="shared" si="306"/>
        <v>BJ$14</v>
      </c>
      <c r="BK443" s="183" t="str">
        <f t="shared" si="306"/>
        <v>BK$14</v>
      </c>
      <c r="BL443" s="183" t="str">
        <f t="shared" si="306"/>
        <v>BL$14</v>
      </c>
      <c r="BM443" s="183" t="str">
        <f t="shared" si="306"/>
        <v>BM$14</v>
      </c>
      <c r="BN443" s="183" t="str">
        <f t="shared" si="306"/>
        <v>BN$14</v>
      </c>
      <c r="BO443" s="183" t="str">
        <f t="shared" si="306"/>
        <v>BO$14</v>
      </c>
      <c r="BP443" s="183" t="str">
        <f t="shared" si="306"/>
        <v>BP$14</v>
      </c>
      <c r="BQ443" s="183" t="str">
        <f t="shared" si="306"/>
        <v>BQ$14</v>
      </c>
      <c r="BR443" s="183" t="str">
        <f t="shared" si="306"/>
        <v>BR$14</v>
      </c>
      <c r="BS443" s="183" t="str">
        <f t="shared" si="306"/>
        <v>BS$14</v>
      </c>
      <c r="BT443" s="183" t="str">
        <f t="shared" si="306"/>
        <v>BT$14</v>
      </c>
      <c r="BU443" s="183" t="str">
        <f t="shared" si="306"/>
        <v>BU$14</v>
      </c>
      <c r="BV443" s="183" t="str">
        <f t="shared" si="306"/>
        <v>BV$14</v>
      </c>
      <c r="BW443" s="183" t="str">
        <f t="shared" si="306"/>
        <v>BW$14</v>
      </c>
      <c r="BX443" s="183" t="str">
        <f t="shared" si="306"/>
        <v>BX$14</v>
      </c>
      <c r="BY443" s="183" t="str">
        <f t="shared" si="306"/>
        <v>BY$14</v>
      </c>
      <c r="BZ443" s="183" t="str">
        <f t="shared" si="306"/>
        <v>BZ$14</v>
      </c>
      <c r="CA443" s="183" t="str">
        <f t="shared" si="306"/>
        <v>CA$14</v>
      </c>
      <c r="CB443" s="183" t="str">
        <f t="shared" si="306"/>
        <v>CB$14</v>
      </c>
      <c r="CC443" s="183" t="str">
        <f t="shared" si="306"/>
        <v>CC$14</v>
      </c>
      <c r="CD443" s="183" t="str">
        <f t="shared" si="306"/>
        <v>CD$14</v>
      </c>
      <c r="CE443" s="183" t="str">
        <f t="shared" ref="CE443:CL443" si="307">CE$18</f>
        <v>CE$14</v>
      </c>
      <c r="CF443" s="183" t="str">
        <f t="shared" si="307"/>
        <v>CF$14</v>
      </c>
      <c r="CG443" s="183" t="str">
        <f t="shared" si="307"/>
        <v>CG$14</v>
      </c>
      <c r="CH443" s="183" t="str">
        <f t="shared" si="307"/>
        <v>CH$14</v>
      </c>
      <c r="CI443" s="183" t="str">
        <f t="shared" si="307"/>
        <v>CI$14</v>
      </c>
      <c r="CJ443" s="183" t="str">
        <f t="shared" si="307"/>
        <v>CJ$14</v>
      </c>
      <c r="CK443" s="183" t="str">
        <f t="shared" si="307"/>
        <v>CK$14</v>
      </c>
      <c r="CL443" s="183" t="str">
        <f t="shared" si="307"/>
        <v>CL$14</v>
      </c>
    </row>
    <row r="444" spans="2:90" x14ac:dyDescent="0.4">
      <c r="B444" s="168" t="s">
        <v>462</v>
      </c>
      <c r="C444" s="193"/>
      <c r="D444" s="193"/>
      <c r="E444" s="193" t="s">
        <v>906</v>
      </c>
      <c r="F444" s="193"/>
      <c r="G444" s="193"/>
      <c r="H444" s="193"/>
      <c r="I444" s="194"/>
      <c r="J444" s="194"/>
      <c r="K444" s="195"/>
      <c r="L444" s="195"/>
      <c r="M444" s="195"/>
      <c r="N444" s="195"/>
      <c r="O444" s="195"/>
      <c r="P444" s="195"/>
      <c r="R444" s="195"/>
      <c r="S444" s="183" t="str">
        <f t="shared" ref="S444:AX444" si="308">S$19</f>
        <v>S$15</v>
      </c>
      <c r="T444" s="183" t="str">
        <f t="shared" si="308"/>
        <v>T$15</v>
      </c>
      <c r="U444" s="183" t="str">
        <f t="shared" si="308"/>
        <v>U$15</v>
      </c>
      <c r="V444" s="183" t="str">
        <f t="shared" si="308"/>
        <v>V$15</v>
      </c>
      <c r="W444" s="183" t="str">
        <f t="shared" si="308"/>
        <v>W$15</v>
      </c>
      <c r="X444" s="183" t="str">
        <f t="shared" si="308"/>
        <v>X$15</v>
      </c>
      <c r="Y444" s="183" t="str">
        <f t="shared" si="308"/>
        <v>Y$15</v>
      </c>
      <c r="Z444" s="183" t="str">
        <f t="shared" si="308"/>
        <v>Z$15</v>
      </c>
      <c r="AA444" s="183" t="str">
        <f t="shared" si="308"/>
        <v>AA$15</v>
      </c>
      <c r="AB444" s="183" t="str">
        <f t="shared" si="308"/>
        <v>AB$15</v>
      </c>
      <c r="AC444" s="183" t="str">
        <f t="shared" si="308"/>
        <v>AC$15</v>
      </c>
      <c r="AD444" s="183" t="str">
        <f t="shared" si="308"/>
        <v>AD$15</v>
      </c>
      <c r="AE444" s="183" t="str">
        <f t="shared" si="308"/>
        <v>AE$15</v>
      </c>
      <c r="AF444" s="183" t="str">
        <f t="shared" si="308"/>
        <v>AF$15</v>
      </c>
      <c r="AG444" s="183" t="str">
        <f t="shared" si="308"/>
        <v>AG$15</v>
      </c>
      <c r="AH444" s="183" t="str">
        <f t="shared" si="308"/>
        <v>AH$15</v>
      </c>
      <c r="AI444" s="183" t="str">
        <f t="shared" si="308"/>
        <v>AI$15</v>
      </c>
      <c r="AJ444" s="183" t="str">
        <f t="shared" si="308"/>
        <v>AJ$15</v>
      </c>
      <c r="AK444" s="183" t="str">
        <f t="shared" si="308"/>
        <v>AK$15</v>
      </c>
      <c r="AL444" s="183" t="str">
        <f t="shared" si="308"/>
        <v>AL$15</v>
      </c>
      <c r="AM444" s="183" t="str">
        <f t="shared" si="308"/>
        <v>AM$15</v>
      </c>
      <c r="AN444" s="183" t="str">
        <f t="shared" si="308"/>
        <v>AN$15</v>
      </c>
      <c r="AO444" s="183" t="str">
        <f t="shared" si="308"/>
        <v>AO$15</v>
      </c>
      <c r="AP444" s="183" t="str">
        <f t="shared" si="308"/>
        <v>AP$15</v>
      </c>
      <c r="AQ444" s="183" t="str">
        <f t="shared" si="308"/>
        <v>AQ$15</v>
      </c>
      <c r="AR444" s="183" t="str">
        <f t="shared" si="308"/>
        <v>AR$15</v>
      </c>
      <c r="AS444" s="183" t="str">
        <f t="shared" si="308"/>
        <v>AS$15</v>
      </c>
      <c r="AT444" s="183" t="str">
        <f t="shared" si="308"/>
        <v>AT$15</v>
      </c>
      <c r="AU444" s="183" t="str">
        <f t="shared" si="308"/>
        <v>AU$15</v>
      </c>
      <c r="AV444" s="183" t="str">
        <f t="shared" si="308"/>
        <v>AV$15</v>
      </c>
      <c r="AW444" s="183" t="str">
        <f t="shared" si="308"/>
        <v>AW$15</v>
      </c>
      <c r="AX444" s="183" t="str">
        <f t="shared" si="308"/>
        <v>AX$15</v>
      </c>
      <c r="AY444" s="183" t="str">
        <f t="shared" ref="AY444:CD444" si="309">AY$19</f>
        <v>AY$15</v>
      </c>
      <c r="AZ444" s="183" t="str">
        <f t="shared" si="309"/>
        <v>AZ$15</v>
      </c>
      <c r="BA444" s="183" t="str">
        <f t="shared" si="309"/>
        <v>BA$15</v>
      </c>
      <c r="BB444" s="183" t="str">
        <f t="shared" si="309"/>
        <v>BB$15</v>
      </c>
      <c r="BC444" s="183" t="str">
        <f t="shared" si="309"/>
        <v>BC$15</v>
      </c>
      <c r="BD444" s="183" t="str">
        <f t="shared" si="309"/>
        <v>BD$15</v>
      </c>
      <c r="BE444" s="183" t="str">
        <f t="shared" si="309"/>
        <v>BE$15</v>
      </c>
      <c r="BF444" s="183" t="str">
        <f t="shared" si="309"/>
        <v>BF$15</v>
      </c>
      <c r="BG444" s="183" t="str">
        <f t="shared" si="309"/>
        <v>BG$15</v>
      </c>
      <c r="BH444" s="183" t="str">
        <f t="shared" si="309"/>
        <v>BH$15</v>
      </c>
      <c r="BI444" s="183" t="str">
        <f t="shared" si="309"/>
        <v>BI$15</v>
      </c>
      <c r="BJ444" s="183" t="str">
        <f t="shared" si="309"/>
        <v>BJ$15</v>
      </c>
      <c r="BK444" s="183" t="str">
        <f t="shared" si="309"/>
        <v>BK$15</v>
      </c>
      <c r="BL444" s="183" t="str">
        <f t="shared" si="309"/>
        <v>BL$15</v>
      </c>
      <c r="BM444" s="183" t="str">
        <f t="shared" si="309"/>
        <v>BM$15</v>
      </c>
      <c r="BN444" s="183" t="str">
        <f t="shared" si="309"/>
        <v>BN$15</v>
      </c>
      <c r="BO444" s="183" t="str">
        <f t="shared" si="309"/>
        <v>BO$15</v>
      </c>
      <c r="BP444" s="183" t="str">
        <f t="shared" si="309"/>
        <v>BP$15</v>
      </c>
      <c r="BQ444" s="183" t="str">
        <f t="shared" si="309"/>
        <v>BQ$15</v>
      </c>
      <c r="BR444" s="183" t="str">
        <f t="shared" si="309"/>
        <v>BR$15</v>
      </c>
      <c r="BS444" s="183" t="str">
        <f t="shared" si="309"/>
        <v>BS$15</v>
      </c>
      <c r="BT444" s="183" t="str">
        <f t="shared" si="309"/>
        <v>BT$15</v>
      </c>
      <c r="BU444" s="183" t="str">
        <f t="shared" si="309"/>
        <v>BU$15</v>
      </c>
      <c r="BV444" s="183" t="str">
        <f t="shared" si="309"/>
        <v>BV$15</v>
      </c>
      <c r="BW444" s="183" t="str">
        <f t="shared" si="309"/>
        <v>BW$15</v>
      </c>
      <c r="BX444" s="183" t="str">
        <f t="shared" si="309"/>
        <v>BX$15</v>
      </c>
      <c r="BY444" s="183" t="str">
        <f t="shared" si="309"/>
        <v>BY$15</v>
      </c>
      <c r="BZ444" s="183" t="str">
        <f t="shared" si="309"/>
        <v>BZ$15</v>
      </c>
      <c r="CA444" s="183" t="str">
        <f t="shared" si="309"/>
        <v>CA$15</v>
      </c>
      <c r="CB444" s="183" t="str">
        <f t="shared" si="309"/>
        <v>CB$15</v>
      </c>
      <c r="CC444" s="183" t="str">
        <f t="shared" si="309"/>
        <v>CC$15</v>
      </c>
      <c r="CD444" s="183" t="str">
        <f t="shared" si="309"/>
        <v>CD$15</v>
      </c>
      <c r="CE444" s="183" t="str">
        <f t="shared" ref="CE444:CL444" si="310">CE$19</f>
        <v>CE$15</v>
      </c>
      <c r="CF444" s="183" t="str">
        <f t="shared" si="310"/>
        <v>CF$15</v>
      </c>
      <c r="CG444" s="183" t="str">
        <f t="shared" si="310"/>
        <v>CG$15</v>
      </c>
      <c r="CH444" s="183" t="str">
        <f t="shared" si="310"/>
        <v>CH$15</v>
      </c>
      <c r="CI444" s="183" t="str">
        <f t="shared" si="310"/>
        <v>CI$15</v>
      </c>
      <c r="CJ444" s="183" t="str">
        <f t="shared" si="310"/>
        <v>CJ$15</v>
      </c>
      <c r="CK444" s="183" t="str">
        <f t="shared" si="310"/>
        <v>CK$15</v>
      </c>
      <c r="CL444" s="183" t="str">
        <f t="shared" si="310"/>
        <v>CL$15</v>
      </c>
    </row>
    <row r="445" spans="2:90" x14ac:dyDescent="0.4">
      <c r="B445" s="70" t="s">
        <v>295</v>
      </c>
      <c r="C445" s="48"/>
      <c r="D445" s="48" t="s">
        <v>823</v>
      </c>
      <c r="E445" s="48" t="s">
        <v>823</v>
      </c>
      <c r="F445" s="48" t="s">
        <v>348</v>
      </c>
      <c r="G445" s="48" t="s">
        <v>243</v>
      </c>
      <c r="H445" s="48"/>
      <c r="I445" s="277"/>
      <c r="J445" s="277"/>
      <c r="K445" s="48"/>
      <c r="L445" s="48"/>
      <c r="M445" s="48"/>
      <c r="N445" s="48"/>
      <c r="O445" s="48"/>
      <c r="P445" s="48"/>
      <c r="R445" s="70"/>
      <c r="S445" s="278"/>
      <c r="T445" s="278"/>
      <c r="U445" s="278"/>
      <c r="V445" s="278"/>
      <c r="W445" s="278"/>
      <c r="X445" s="278"/>
      <c r="Y445" s="278"/>
      <c r="Z445" s="278"/>
      <c r="AA445" s="278"/>
      <c r="AB445" s="278"/>
      <c r="AC445" s="278"/>
      <c r="AD445" s="278"/>
      <c r="AE445" s="278"/>
      <c r="AF445" s="278"/>
      <c r="AG445" s="278"/>
      <c r="AH445" s="278"/>
      <c r="AI445" s="278"/>
      <c r="AJ445" s="278"/>
      <c r="AK445" s="278"/>
      <c r="AL445" s="278"/>
      <c r="AM445" s="278"/>
      <c r="AN445" s="278"/>
      <c r="AO445" s="278"/>
      <c r="AP445" s="278"/>
      <c r="AQ445" s="278"/>
      <c r="AR445" s="278"/>
      <c r="AS445" s="278"/>
      <c r="AT445" s="278"/>
      <c r="AU445" s="278"/>
      <c r="AV445" s="278"/>
      <c r="AW445" s="278"/>
      <c r="AX445" s="278"/>
      <c r="AY445" s="278"/>
      <c r="AZ445" s="278"/>
      <c r="BA445" s="278"/>
      <c r="BB445" s="278"/>
      <c r="BC445" s="278"/>
      <c r="BD445" s="278"/>
      <c r="BE445" s="278"/>
      <c r="BF445" s="278"/>
      <c r="BG445" s="278"/>
      <c r="BH445" s="278"/>
      <c r="BI445" s="278"/>
      <c r="BJ445" s="278"/>
      <c r="BK445" s="278"/>
      <c r="BL445" s="278"/>
      <c r="BM445" s="278"/>
      <c r="BN445" s="278"/>
      <c r="BO445" s="278"/>
      <c r="BP445" s="278"/>
      <c r="BQ445" s="278"/>
      <c r="BR445" s="278"/>
      <c r="BS445" s="278"/>
      <c r="BT445" s="278"/>
      <c r="BU445" s="278"/>
      <c r="BV445" s="278"/>
      <c r="BW445" s="278"/>
      <c r="BX445" s="278"/>
      <c r="BY445" s="278"/>
      <c r="BZ445" s="278"/>
      <c r="CA445" s="278"/>
      <c r="CB445" s="278"/>
      <c r="CC445" s="278"/>
      <c r="CD445" s="278"/>
      <c r="CE445" s="278"/>
      <c r="CF445" s="278"/>
      <c r="CG445" s="278"/>
      <c r="CH445" s="278"/>
      <c r="CI445" s="278"/>
      <c r="CJ445" s="278"/>
      <c r="CK445" s="278"/>
      <c r="CL445" s="278"/>
    </row>
    <row r="446" spans="2:90" x14ac:dyDescent="0.4">
      <c r="B446" s="93" t="str">
        <f>"Assumptions - "&amp;B445</f>
        <v>Assumptions - Rolling fixed term debt - multiple borrowings w/ annual control:</v>
      </c>
      <c r="D446" t="s">
        <v>823</v>
      </c>
      <c r="E446" t="s">
        <v>906</v>
      </c>
      <c r="G446" t="str">
        <f>E446</f>
        <v/>
      </c>
      <c r="I446"/>
      <c r="J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row>
    <row r="447" spans="2:90" x14ac:dyDescent="0.4">
      <c r="B447" s="153" t="s">
        <v>285</v>
      </c>
      <c r="C447" s="57"/>
      <c r="D447" s="57" t="s">
        <v>823</v>
      </c>
      <c r="E447" s="57" t="s">
        <v>906</v>
      </c>
      <c r="F447" s="57"/>
      <c r="G447" s="57" t="str">
        <f>E447</f>
        <v/>
      </c>
      <c r="H447" s="57">
        <v>4</v>
      </c>
      <c r="I447" s="31"/>
      <c r="J447" s="31"/>
      <c r="K447" s="31"/>
      <c r="L447" s="31"/>
      <c r="M447" s="31"/>
      <c r="N447" s="31"/>
      <c r="O447" s="31"/>
      <c r="P447" s="31"/>
      <c r="R447" s="31"/>
      <c r="S447" s="73"/>
      <c r="T447" s="73"/>
      <c r="U447" s="73"/>
      <c r="V447" s="73"/>
      <c r="W447" s="73"/>
      <c r="X447" s="73"/>
      <c r="Y447" s="73"/>
      <c r="Z447" s="73"/>
      <c r="AA447" s="73"/>
      <c r="AB447" s="73"/>
      <c r="AC447" s="73"/>
      <c r="AD447" s="73"/>
      <c r="AE447" s="73"/>
      <c r="AF447" s="73"/>
      <c r="AG447" s="73"/>
      <c r="AH447" s="73"/>
      <c r="AI447" s="73"/>
      <c r="AJ447" s="73"/>
      <c r="AK447" s="73"/>
      <c r="AL447" s="73"/>
      <c r="AM447" s="73"/>
      <c r="AN447" s="73"/>
      <c r="AO447" s="73"/>
      <c r="AP447" s="73"/>
      <c r="AQ447" s="73"/>
      <c r="AR447" s="73"/>
      <c r="AS447" s="73"/>
      <c r="AT447" s="73"/>
      <c r="AU447" s="73"/>
      <c r="AV447" s="73"/>
      <c r="AW447" s="73"/>
      <c r="AX447" s="73"/>
      <c r="AY447" s="73"/>
      <c r="AZ447" s="73"/>
      <c r="BA447" s="73"/>
      <c r="BB447" s="73"/>
      <c r="BC447" s="73"/>
      <c r="BD447" s="73"/>
      <c r="BE447" s="73"/>
      <c r="BF447" s="73"/>
      <c r="BG447" s="73"/>
      <c r="BH447" s="73"/>
      <c r="BI447" s="73"/>
      <c r="BJ447" s="73"/>
      <c r="BK447" s="73"/>
      <c r="BL447" s="73"/>
      <c r="BM447" s="73"/>
      <c r="BN447" s="73"/>
      <c r="BO447" s="73"/>
      <c r="BP447" s="73"/>
      <c r="BQ447" s="73"/>
      <c r="BR447" s="73"/>
      <c r="BS447" s="73"/>
      <c r="BT447" s="73"/>
      <c r="BU447" s="73"/>
      <c r="BV447" s="73"/>
      <c r="BW447" s="73"/>
      <c r="BX447" s="73"/>
      <c r="BY447" s="73"/>
      <c r="BZ447" s="73"/>
      <c r="CA447" s="73"/>
      <c r="CB447" s="73"/>
      <c r="CC447" s="73"/>
      <c r="CD447" s="73"/>
      <c r="CE447" s="73"/>
      <c r="CF447" s="73"/>
      <c r="CG447" s="73"/>
      <c r="CH447" s="73"/>
      <c r="CI447" s="73"/>
      <c r="CJ447" s="73"/>
      <c r="CK447" s="73"/>
      <c r="CL447" s="73"/>
    </row>
    <row r="448" spans="2:90" x14ac:dyDescent="0.4">
      <c r="B448" s="153" t="s">
        <v>292</v>
      </c>
      <c r="C448" s="57"/>
      <c r="D448" s="57" t="s">
        <v>823</v>
      </c>
      <c r="E448" s="57" t="s">
        <v>906</v>
      </c>
      <c r="F448" s="57"/>
      <c r="G448" s="57" t="str">
        <f>E448</f>
        <v/>
      </c>
      <c r="H448" s="57">
        <v>3</v>
      </c>
      <c r="I448" s="31"/>
      <c r="J448" s="31"/>
      <c r="K448" s="31"/>
      <c r="L448" s="31"/>
      <c r="M448" s="31"/>
      <c r="N448" s="31"/>
      <c r="O448" s="31"/>
      <c r="P448" s="31"/>
      <c r="R448" s="31"/>
      <c r="S448" s="73"/>
      <c r="T448" s="73"/>
      <c r="U448" s="73"/>
      <c r="V448" s="73"/>
      <c r="W448" s="73"/>
      <c r="X448" s="73"/>
      <c r="Y448" s="73"/>
      <c r="Z448" s="73"/>
      <c r="AA448" s="73"/>
      <c r="AB448" s="73"/>
      <c r="AC448" s="73"/>
      <c r="AD448" s="73"/>
      <c r="AE448" s="73"/>
      <c r="AF448" s="73"/>
      <c r="AG448" s="73"/>
      <c r="AH448" s="73"/>
      <c r="AI448" s="73"/>
      <c r="AJ448" s="73"/>
      <c r="AK448" s="73"/>
      <c r="AL448" s="73"/>
      <c r="AM448" s="73"/>
      <c r="AN448" s="73"/>
      <c r="AO448" s="73"/>
      <c r="AP448" s="73"/>
      <c r="AQ448" s="73"/>
      <c r="AR448" s="73"/>
      <c r="AS448" s="73"/>
      <c r="AT448" s="73"/>
      <c r="AU448" s="73"/>
      <c r="AV448" s="73"/>
      <c r="AW448" s="73"/>
      <c r="AX448" s="73"/>
      <c r="AY448" s="73"/>
      <c r="AZ448" s="73"/>
      <c r="BA448" s="73"/>
      <c r="BB448" s="73"/>
      <c r="BC448" s="73"/>
      <c r="BD448" s="73"/>
      <c r="BE448" s="73"/>
      <c r="BF448" s="73"/>
      <c r="BG448" s="73"/>
      <c r="BH448" s="73"/>
      <c r="BI448" s="73"/>
      <c r="BJ448" s="73"/>
      <c r="BK448" s="73"/>
      <c r="BL448" s="73"/>
      <c r="BM448" s="73"/>
      <c r="BN448" s="73"/>
      <c r="BO448" s="73"/>
      <c r="BP448" s="73"/>
      <c r="BQ448" s="73"/>
      <c r="BR448" s="73"/>
      <c r="BS448" s="73"/>
      <c r="BT448" s="73"/>
      <c r="BU448" s="73"/>
      <c r="BV448" s="73"/>
      <c r="BW448" s="73"/>
      <c r="BX448" s="73"/>
      <c r="BY448" s="73"/>
      <c r="BZ448" s="73"/>
      <c r="CA448" s="73"/>
      <c r="CB448" s="73"/>
      <c r="CC448" s="73"/>
      <c r="CD448" s="73"/>
      <c r="CE448" s="73"/>
      <c r="CF448" s="73"/>
      <c r="CG448" s="73"/>
      <c r="CH448" s="73"/>
      <c r="CI448" s="73"/>
      <c r="CJ448" s="73"/>
      <c r="CK448" s="73"/>
      <c r="CL448" s="73"/>
    </row>
    <row r="449" spans="2:90" x14ac:dyDescent="0.4">
      <c r="B449" s="153" t="s">
        <v>286</v>
      </c>
      <c r="C449" s="59"/>
      <c r="D449" s="59" t="s">
        <v>823</v>
      </c>
      <c r="E449" s="59" t="s">
        <v>906</v>
      </c>
      <c r="F449" s="59"/>
      <c r="G449" s="59" t="str">
        <f>E449</f>
        <v/>
      </c>
      <c r="H449" s="59">
        <v>0.1</v>
      </c>
      <c r="I449" s="31"/>
      <c r="J449" s="31"/>
      <c r="K449" s="31"/>
      <c r="L449" s="31"/>
      <c r="M449" s="31"/>
      <c r="N449" s="31"/>
      <c r="O449" s="31"/>
      <c r="P449" s="31"/>
      <c r="R449" s="31"/>
      <c r="S449" s="73"/>
      <c r="T449" s="73"/>
      <c r="U449" s="73"/>
      <c r="V449" s="73"/>
      <c r="W449" s="73"/>
      <c r="X449" s="73"/>
      <c r="Y449" s="73"/>
      <c r="Z449" s="73"/>
      <c r="AA449" s="73"/>
      <c r="AB449" s="73"/>
      <c r="AC449" s="73"/>
      <c r="AD449" s="73"/>
      <c r="AE449" s="73"/>
      <c r="AF449" s="73"/>
      <c r="AG449" s="73"/>
      <c r="AH449" s="73"/>
      <c r="AI449" s="73"/>
      <c r="AJ449" s="73"/>
      <c r="AK449" s="73"/>
      <c r="AL449" s="73"/>
      <c r="AM449" s="73"/>
      <c r="AN449" s="73"/>
      <c r="AO449" s="73"/>
      <c r="AP449" s="73"/>
      <c r="AQ449" s="73"/>
      <c r="AR449" s="73"/>
      <c r="AS449" s="73"/>
      <c r="AT449" s="73"/>
      <c r="AU449" s="73"/>
      <c r="AV449" s="73"/>
      <c r="AW449" s="73"/>
      <c r="AX449" s="73"/>
      <c r="AY449" s="73"/>
      <c r="AZ449" s="73"/>
      <c r="BA449" s="73"/>
      <c r="BB449" s="73"/>
      <c r="BC449" s="73"/>
      <c r="BD449" s="73"/>
      <c r="BE449" s="73"/>
      <c r="BF449" s="73"/>
      <c r="BG449" s="73"/>
      <c r="BH449" s="73"/>
      <c r="BI449" s="73"/>
      <c r="BJ449" s="73"/>
      <c r="BK449" s="73"/>
      <c r="BL449" s="73"/>
      <c r="BM449" s="73"/>
      <c r="BN449" s="73"/>
      <c r="BO449" s="73"/>
      <c r="BP449" s="73"/>
      <c r="BQ449" s="73"/>
      <c r="BR449" s="73"/>
      <c r="BS449" s="73"/>
      <c r="BT449" s="73"/>
      <c r="BU449" s="73"/>
      <c r="BV449" s="73"/>
      <c r="BW449" s="73"/>
      <c r="BX449" s="73"/>
      <c r="BY449" s="73"/>
      <c r="BZ449" s="73"/>
      <c r="CA449" s="73"/>
      <c r="CB449" s="73"/>
      <c r="CC449" s="73"/>
      <c r="CD449" s="73"/>
      <c r="CE449" s="73"/>
      <c r="CF449" s="73"/>
      <c r="CG449" s="73"/>
      <c r="CH449" s="73"/>
      <c r="CI449" s="73"/>
      <c r="CJ449" s="73"/>
      <c r="CK449" s="73"/>
      <c r="CL449" s="73"/>
    </row>
    <row r="450" spans="2:90" x14ac:dyDescent="0.4">
      <c r="B450" s="152" t="s">
        <v>293</v>
      </c>
      <c r="C450" s="23"/>
      <c r="D450" s="23" t="s">
        <v>823</v>
      </c>
      <c r="E450" s="23" t="s">
        <v>906</v>
      </c>
      <c r="F450" s="23"/>
      <c r="G450" s="23" t="str">
        <f>E450</f>
        <v/>
      </c>
      <c r="H450" s="23">
        <v>1000</v>
      </c>
      <c r="I450" s="31"/>
      <c r="J450" s="31"/>
      <c r="K450" s="31"/>
      <c r="L450" s="31"/>
      <c r="M450" s="31"/>
      <c r="N450" s="31"/>
      <c r="O450" s="31"/>
      <c r="P450" s="31"/>
      <c r="R450" s="31"/>
      <c r="S450" s="73"/>
      <c r="T450" s="73"/>
      <c r="U450" s="73"/>
      <c r="V450" s="73"/>
      <c r="W450" s="73"/>
      <c r="X450" s="73"/>
      <c r="Y450" s="73"/>
      <c r="Z450" s="73"/>
      <c r="AA450" s="73"/>
      <c r="AB450" s="73"/>
      <c r="AC450" s="73"/>
      <c r="AD450" s="73"/>
      <c r="AE450" s="73"/>
      <c r="AF450" s="73"/>
      <c r="AG450" s="73"/>
      <c r="AH450" s="73"/>
      <c r="AI450" s="73"/>
      <c r="AJ450" s="73"/>
      <c r="AK450" s="73"/>
      <c r="AL450" s="73"/>
      <c r="AM450" s="73"/>
      <c r="AN450" s="73"/>
      <c r="AO450" s="73"/>
      <c r="AP450" s="73"/>
      <c r="AQ450" s="73"/>
      <c r="AR450" s="73"/>
      <c r="AS450" s="73"/>
      <c r="AT450" s="73"/>
      <c r="AU450" s="73"/>
      <c r="AV450" s="73"/>
      <c r="AW450" s="73"/>
      <c r="AX450" s="73"/>
      <c r="AY450" s="73"/>
      <c r="AZ450" s="73"/>
      <c r="BA450" s="73"/>
      <c r="BB450" s="73"/>
      <c r="BC450" s="73"/>
      <c r="BD450" s="73"/>
      <c r="BE450" s="73"/>
      <c r="BF450" s="73"/>
      <c r="BG450" s="73"/>
      <c r="BH450" s="73"/>
      <c r="BI450" s="73"/>
      <c r="BJ450" s="73"/>
      <c r="BK450" s="73"/>
      <c r="BL450" s="73"/>
      <c r="BM450" s="73"/>
      <c r="BN450" s="73"/>
      <c r="BO450" s="73"/>
      <c r="BP450" s="73"/>
      <c r="BQ450" s="73"/>
      <c r="BR450" s="73"/>
      <c r="BS450" s="73"/>
      <c r="BT450" s="73"/>
      <c r="BU450" s="73"/>
      <c r="BV450" s="73"/>
      <c r="BW450" s="73"/>
      <c r="BX450" s="73"/>
      <c r="BY450" s="73"/>
      <c r="BZ450" s="73"/>
      <c r="CA450" s="73"/>
      <c r="CB450" s="73"/>
      <c r="CC450" s="73"/>
      <c r="CD450" s="73"/>
      <c r="CE450" s="73"/>
      <c r="CF450" s="73"/>
      <c r="CG450" s="73"/>
      <c r="CH450" s="73"/>
      <c r="CI450" s="73"/>
      <c r="CJ450" s="73"/>
      <c r="CK450" s="73"/>
      <c r="CL450" s="73"/>
    </row>
    <row r="451" spans="2:90" x14ac:dyDescent="0.4">
      <c r="B451" s="122"/>
      <c r="C451" s="31"/>
      <c r="D451" s="31" t="s">
        <v>823</v>
      </c>
      <c r="E451" s="31" t="s">
        <v>906</v>
      </c>
      <c r="F451" s="31"/>
      <c r="G451" s="31"/>
      <c r="H451" s="31"/>
      <c r="I451" s="31"/>
      <c r="J451" s="31"/>
      <c r="K451" s="31"/>
      <c r="L451" s="31"/>
      <c r="M451" s="31"/>
      <c r="N451" s="31"/>
      <c r="O451" s="31"/>
      <c r="P451" s="31"/>
      <c r="R451" s="31"/>
      <c r="S451" s="73"/>
      <c r="T451" s="73"/>
      <c r="U451" s="73"/>
      <c r="V451" s="73"/>
      <c r="W451" s="73"/>
      <c r="X451" s="73"/>
      <c r="Y451" s="73"/>
      <c r="Z451" s="73"/>
      <c r="AA451" s="73"/>
      <c r="AB451" s="73"/>
      <c r="AC451" s="73"/>
      <c r="AD451" s="73"/>
      <c r="AE451" s="73"/>
      <c r="AF451" s="73"/>
      <c r="AG451" s="73"/>
      <c r="AH451" s="73"/>
      <c r="AI451" s="73"/>
      <c r="AJ451" s="73"/>
      <c r="AK451" s="73"/>
      <c r="AL451" s="73"/>
      <c r="AM451" s="73"/>
      <c r="AN451" s="73"/>
      <c r="AO451" s="73"/>
      <c r="AP451" s="73"/>
      <c r="AQ451" s="73"/>
      <c r="AR451" s="73"/>
      <c r="AS451" s="73"/>
      <c r="AT451" s="73"/>
      <c r="AU451" s="73"/>
      <c r="AV451" s="73"/>
      <c r="AW451" s="73"/>
      <c r="AX451" s="73"/>
      <c r="AY451" s="73"/>
      <c r="AZ451" s="73"/>
      <c r="BA451" s="73"/>
      <c r="BB451" s="73"/>
      <c r="BC451" s="73"/>
      <c r="BD451" s="73"/>
      <c r="BE451" s="73"/>
      <c r="BF451" s="73"/>
      <c r="BG451" s="73"/>
      <c r="BH451" s="73"/>
      <c r="BI451" s="73"/>
      <c r="BJ451" s="73"/>
      <c r="BK451" s="73"/>
      <c r="BL451" s="73"/>
      <c r="BM451" s="73"/>
      <c r="BN451" s="73"/>
      <c r="BO451" s="73"/>
      <c r="BP451" s="73"/>
      <c r="BQ451" s="73"/>
      <c r="BR451" s="73"/>
      <c r="BS451" s="73"/>
      <c r="BT451" s="73"/>
      <c r="BU451" s="73"/>
      <c r="BV451" s="73"/>
      <c r="BW451" s="73"/>
      <c r="BX451" s="73"/>
      <c r="BY451" s="73"/>
      <c r="BZ451" s="73"/>
      <c r="CA451" s="73"/>
      <c r="CB451" s="73"/>
      <c r="CC451" s="73"/>
      <c r="CD451" s="73"/>
      <c r="CE451" s="73"/>
      <c r="CF451" s="73"/>
      <c r="CG451" s="73"/>
      <c r="CH451" s="73"/>
      <c r="CI451" s="73"/>
      <c r="CJ451" s="73"/>
      <c r="CK451" s="73"/>
      <c r="CL451" s="73"/>
    </row>
    <row r="452" spans="2:90" x14ac:dyDescent="0.4">
      <c r="B452" s="93" t="s">
        <v>288</v>
      </c>
      <c r="D452" t="s">
        <v>823</v>
      </c>
      <c r="E452" t="s">
        <v>906</v>
      </c>
      <c r="R452" s="90"/>
      <c r="S452" s="148"/>
      <c r="T452" s="148"/>
      <c r="U452" s="148"/>
      <c r="V452" s="148"/>
      <c r="W452" s="148"/>
      <c r="X452" s="148"/>
      <c r="Y452" s="148"/>
      <c r="Z452" s="148"/>
      <c r="AA452" s="148"/>
      <c r="AB452" s="148"/>
      <c r="AC452" s="148"/>
      <c r="AD452" s="148"/>
      <c r="AE452" s="148"/>
      <c r="AF452" s="148"/>
      <c r="AG452" s="148"/>
      <c r="AH452" s="148"/>
      <c r="AI452" s="148"/>
      <c r="AJ452" s="148"/>
      <c r="AK452" s="148"/>
      <c r="AL452" s="148"/>
      <c r="AM452" s="148"/>
      <c r="AN452" s="148"/>
      <c r="AO452" s="148"/>
      <c r="AP452" s="148"/>
      <c r="AQ452" s="148"/>
      <c r="AR452" s="148"/>
      <c r="AS452" s="148"/>
      <c r="AT452" s="148"/>
      <c r="AU452" s="148"/>
      <c r="AV452" s="148"/>
      <c r="AW452" s="148"/>
      <c r="AX452" s="148"/>
      <c r="AY452" s="148"/>
      <c r="AZ452" s="148"/>
      <c r="BA452" s="148"/>
      <c r="BB452" s="148"/>
      <c r="BC452" s="148"/>
      <c r="BD452" s="148"/>
      <c r="BE452" s="148"/>
      <c r="BF452" s="148"/>
      <c r="BG452" s="148"/>
      <c r="BH452" s="148"/>
      <c r="BI452" s="148"/>
      <c r="BJ452" s="148"/>
      <c r="BK452" s="148"/>
      <c r="BL452" s="148"/>
      <c r="BM452" s="148"/>
      <c r="BN452" s="148"/>
      <c r="BO452" s="148"/>
      <c r="BP452" s="148"/>
      <c r="BQ452" s="148"/>
      <c r="BR452" s="148"/>
      <c r="BS452" s="148"/>
      <c r="BT452" s="148"/>
      <c r="BU452" s="148"/>
      <c r="BV452" s="148"/>
      <c r="BW452" s="148"/>
      <c r="BX452" s="148"/>
      <c r="BY452" s="148"/>
      <c r="BZ452" s="148"/>
      <c r="CA452" s="148"/>
      <c r="CB452" s="148"/>
      <c r="CC452" s="148"/>
      <c r="CD452" s="148"/>
      <c r="CE452" s="148"/>
      <c r="CF452" s="148"/>
      <c r="CG452" s="148"/>
      <c r="CH452" s="148"/>
      <c r="CI452" s="148"/>
      <c r="CJ452" s="148"/>
      <c r="CK452" s="148"/>
      <c r="CL452" s="148"/>
    </row>
    <row r="453" spans="2:90" x14ac:dyDescent="0.4">
      <c r="B453" s="152" t="s">
        <v>287</v>
      </c>
      <c r="D453" t="s">
        <v>823</v>
      </c>
      <c r="E453" t="s">
        <v>906</v>
      </c>
      <c r="K453" s="24">
        <f>H450</f>
        <v>1000</v>
      </c>
      <c r="L453" s="24">
        <f ca="1">K457</f>
        <v>1500000</v>
      </c>
      <c r="M453" s="24">
        <f ca="1">L457</f>
        <v>1500000</v>
      </c>
      <c r="N453" s="24">
        <f ca="1">M457</f>
        <v>1500000</v>
      </c>
      <c r="O453" s="24">
        <f ca="1">N457</f>
        <v>1500000</v>
      </c>
      <c r="P453" s="24">
        <f ca="1">O457</f>
        <v>1500000</v>
      </c>
      <c r="R453"/>
      <c r="S453" s="62">
        <f t="shared" ref="S453:AY453" si="311">R457</f>
        <v>1000</v>
      </c>
      <c r="T453" s="62">
        <f t="shared" ca="1" si="311"/>
        <v>501000</v>
      </c>
      <c r="U453" s="62">
        <f t="shared" ca="1" si="311"/>
        <v>1001000</v>
      </c>
      <c r="V453" s="62">
        <f t="shared" ca="1" si="311"/>
        <v>1500000</v>
      </c>
      <c r="W453" s="62">
        <f t="shared" ca="1" si="311"/>
        <v>1500000</v>
      </c>
      <c r="X453" s="62">
        <f t="shared" ca="1" si="311"/>
        <v>1500000</v>
      </c>
      <c r="Y453" s="62">
        <f t="shared" ca="1" si="311"/>
        <v>1500000</v>
      </c>
      <c r="Z453" s="62">
        <f t="shared" ca="1" si="311"/>
        <v>1500000</v>
      </c>
      <c r="AA453" s="62">
        <f t="shared" ca="1" si="311"/>
        <v>1500000</v>
      </c>
      <c r="AB453" s="62">
        <f t="shared" ca="1" si="311"/>
        <v>1500000</v>
      </c>
      <c r="AC453" s="62">
        <f t="shared" ca="1" si="311"/>
        <v>1500000</v>
      </c>
      <c r="AD453" s="62">
        <f t="shared" ca="1" si="311"/>
        <v>1500000</v>
      </c>
      <c r="AE453" s="62">
        <f t="shared" ca="1" si="311"/>
        <v>1500000</v>
      </c>
      <c r="AF453" s="62">
        <f t="shared" ca="1" si="311"/>
        <v>1500000</v>
      </c>
      <c r="AG453" s="62">
        <f t="shared" ca="1" si="311"/>
        <v>1500000</v>
      </c>
      <c r="AH453" s="62">
        <f t="shared" ca="1" si="311"/>
        <v>1500000</v>
      </c>
      <c r="AI453" s="62">
        <f t="shared" ca="1" si="311"/>
        <v>1500000</v>
      </c>
      <c r="AJ453" s="62">
        <f t="shared" ca="1" si="311"/>
        <v>1500000</v>
      </c>
      <c r="AK453" s="62">
        <f t="shared" ca="1" si="311"/>
        <v>1500000</v>
      </c>
      <c r="AL453" s="62">
        <f t="shared" ca="1" si="311"/>
        <v>1500000</v>
      </c>
      <c r="AM453" s="62">
        <f t="shared" ca="1" si="311"/>
        <v>1500000</v>
      </c>
      <c r="AN453" s="62">
        <f t="shared" ca="1" si="311"/>
        <v>1500000</v>
      </c>
      <c r="AO453" s="62">
        <f t="shared" ca="1" si="311"/>
        <v>1500000</v>
      </c>
      <c r="AP453" s="62">
        <f t="shared" ca="1" si="311"/>
        <v>1500000</v>
      </c>
      <c r="AQ453" s="62">
        <f t="shared" ca="1" si="311"/>
        <v>1500000</v>
      </c>
      <c r="AR453" s="62">
        <f t="shared" ca="1" si="311"/>
        <v>1500000</v>
      </c>
      <c r="AS453" s="62">
        <f t="shared" ca="1" si="311"/>
        <v>1500000</v>
      </c>
      <c r="AT453" s="62">
        <f t="shared" ca="1" si="311"/>
        <v>1500000</v>
      </c>
      <c r="AU453" s="62">
        <f t="shared" ca="1" si="311"/>
        <v>1500000</v>
      </c>
      <c r="AV453" s="62">
        <f t="shared" ca="1" si="311"/>
        <v>1500000</v>
      </c>
      <c r="AW453" s="62">
        <f t="shared" ca="1" si="311"/>
        <v>1500000</v>
      </c>
      <c r="AX453" s="62">
        <f t="shared" ca="1" si="311"/>
        <v>1500000</v>
      </c>
      <c r="AY453" s="62">
        <f t="shared" ca="1" si="311"/>
        <v>1500000</v>
      </c>
      <c r="AZ453" s="62">
        <f t="shared" ref="AZ453:CE453" ca="1" si="312">AY457</f>
        <v>1500000</v>
      </c>
      <c r="BA453" s="62">
        <f t="shared" ca="1" si="312"/>
        <v>1500000</v>
      </c>
      <c r="BB453" s="62">
        <f t="shared" ca="1" si="312"/>
        <v>1500000</v>
      </c>
      <c r="BC453" s="62">
        <f t="shared" ca="1" si="312"/>
        <v>1500000</v>
      </c>
      <c r="BD453" s="62">
        <f t="shared" ca="1" si="312"/>
        <v>1500000</v>
      </c>
      <c r="BE453" s="62">
        <f t="shared" ca="1" si="312"/>
        <v>1500000</v>
      </c>
      <c r="BF453" s="62">
        <f t="shared" ca="1" si="312"/>
        <v>1500000</v>
      </c>
      <c r="BG453" s="62">
        <f t="shared" ca="1" si="312"/>
        <v>1500000</v>
      </c>
      <c r="BH453" s="62">
        <f t="shared" ca="1" si="312"/>
        <v>1500000</v>
      </c>
      <c r="BI453" s="62">
        <f t="shared" ca="1" si="312"/>
        <v>1500000</v>
      </c>
      <c r="BJ453" s="62">
        <f t="shared" ca="1" si="312"/>
        <v>1500000</v>
      </c>
      <c r="BK453" s="62">
        <f t="shared" ca="1" si="312"/>
        <v>1500000</v>
      </c>
      <c r="BL453" s="62">
        <f t="shared" ca="1" si="312"/>
        <v>1500000</v>
      </c>
      <c r="BM453" s="62">
        <f t="shared" ca="1" si="312"/>
        <v>1500000</v>
      </c>
      <c r="BN453" s="62">
        <f t="shared" ca="1" si="312"/>
        <v>1500000</v>
      </c>
      <c r="BO453" s="62">
        <f t="shared" ca="1" si="312"/>
        <v>1500000</v>
      </c>
      <c r="BP453" s="62">
        <f t="shared" ca="1" si="312"/>
        <v>1500000</v>
      </c>
      <c r="BQ453" s="62">
        <f t="shared" ca="1" si="312"/>
        <v>1500000</v>
      </c>
      <c r="BR453" s="62">
        <f t="shared" ca="1" si="312"/>
        <v>1500000</v>
      </c>
      <c r="BS453" s="62">
        <f t="shared" ca="1" si="312"/>
        <v>1500000</v>
      </c>
      <c r="BT453" s="62">
        <f t="shared" ca="1" si="312"/>
        <v>1500000</v>
      </c>
      <c r="BU453" s="62">
        <f t="shared" ca="1" si="312"/>
        <v>1500000</v>
      </c>
      <c r="BV453" s="62">
        <f t="shared" ca="1" si="312"/>
        <v>1500000</v>
      </c>
      <c r="BW453" s="62">
        <f t="shared" ca="1" si="312"/>
        <v>1500000</v>
      </c>
      <c r="BX453" s="62">
        <f t="shared" ca="1" si="312"/>
        <v>1500000</v>
      </c>
      <c r="BY453" s="62">
        <f t="shared" ca="1" si="312"/>
        <v>1500000</v>
      </c>
      <c r="BZ453" s="62">
        <f t="shared" ca="1" si="312"/>
        <v>1500000</v>
      </c>
      <c r="CA453" s="62">
        <f t="shared" ca="1" si="312"/>
        <v>1500000</v>
      </c>
      <c r="CB453" s="62">
        <f t="shared" ca="1" si="312"/>
        <v>1500000</v>
      </c>
      <c r="CC453" s="62">
        <f t="shared" ca="1" si="312"/>
        <v>1500000</v>
      </c>
      <c r="CD453" s="62">
        <f t="shared" ca="1" si="312"/>
        <v>1500000</v>
      </c>
      <c r="CE453" s="62">
        <f t="shared" ca="1" si="312"/>
        <v>1500000</v>
      </c>
      <c r="CF453" s="62">
        <f t="shared" ref="CF453:CL453" ca="1" si="313">CE457</f>
        <v>1500000</v>
      </c>
      <c r="CG453" s="62">
        <f t="shared" ca="1" si="313"/>
        <v>1500000</v>
      </c>
      <c r="CH453" s="62">
        <f t="shared" ca="1" si="313"/>
        <v>1500000</v>
      </c>
      <c r="CI453" s="62">
        <f t="shared" ca="1" si="313"/>
        <v>1500000</v>
      </c>
      <c r="CJ453" s="62">
        <f t="shared" ca="1" si="313"/>
        <v>1500000</v>
      </c>
      <c r="CK453" s="62">
        <f t="shared" ca="1" si="313"/>
        <v>1500000</v>
      </c>
      <c r="CL453" s="62">
        <f t="shared" ca="1" si="313"/>
        <v>1500000</v>
      </c>
    </row>
    <row r="454" spans="2:90" x14ac:dyDescent="0.4">
      <c r="B454" s="139" t="str">
        <f>"Avg. borrowing per "&amp;B438</f>
        <v>Avg. borrowing per primary unit</v>
      </c>
      <c r="D454" t="s">
        <v>823</v>
      </c>
      <c r="E454" t="s">
        <v>906</v>
      </c>
      <c r="K454" s="18">
        <v>100</v>
      </c>
      <c r="L454" s="18">
        <v>100</v>
      </c>
      <c r="M454" s="18">
        <v>100</v>
      </c>
      <c r="N454" s="18">
        <v>100</v>
      </c>
      <c r="O454" s="18">
        <v>100</v>
      </c>
      <c r="P454" s="18">
        <v>100</v>
      </c>
      <c r="R454"/>
      <c r="S454" s="146" cm="1">
        <f t="array" ref="S454">INDEX($K:$P,ROW(),MATCH(S$3,$K$2:$P$2,0))</f>
        <v>100</v>
      </c>
      <c r="T454" s="146" cm="1">
        <f t="array" ref="T454">INDEX($K:$P,ROW(),MATCH(T$3,$K$2:$P$2,0))</f>
        <v>100</v>
      </c>
      <c r="U454" s="146" cm="1">
        <f t="array" ref="U454">INDEX($K:$P,ROW(),MATCH(U$3,$K$2:$P$2,0))</f>
        <v>100</v>
      </c>
      <c r="V454" s="146" cm="1">
        <f t="array" ref="V454">INDEX($K:$P,ROW(),MATCH(V$3,$K$2:$P$2,0))</f>
        <v>100</v>
      </c>
      <c r="W454" s="146" cm="1">
        <f t="array" ref="W454">INDEX($K:$P,ROW(),MATCH(W$3,$K$2:$P$2,0))</f>
        <v>100</v>
      </c>
      <c r="X454" s="146" cm="1">
        <f t="array" ref="X454">INDEX($K:$P,ROW(),MATCH(X$3,$K$2:$P$2,0))</f>
        <v>100</v>
      </c>
      <c r="Y454" s="146" cm="1">
        <f t="array" ref="Y454">INDEX($K:$P,ROW(),MATCH(Y$3,$K$2:$P$2,0))</f>
        <v>100</v>
      </c>
      <c r="Z454" s="146" cm="1">
        <f t="array" ref="Z454">INDEX($K:$P,ROW(),MATCH(Z$3,$K$2:$P$2,0))</f>
        <v>100</v>
      </c>
      <c r="AA454" s="146" cm="1">
        <f t="array" ref="AA454">INDEX($K:$P,ROW(),MATCH(AA$3,$K$2:$P$2,0))</f>
        <v>100</v>
      </c>
      <c r="AB454" s="146" cm="1">
        <f t="array" ref="AB454">INDEX($K:$P,ROW(),MATCH(AB$3,$K$2:$P$2,0))</f>
        <v>100</v>
      </c>
      <c r="AC454" s="146" cm="1">
        <f t="array" ref="AC454">INDEX($K:$P,ROW(),MATCH(AC$3,$K$2:$P$2,0))</f>
        <v>100</v>
      </c>
      <c r="AD454" s="146" cm="1">
        <f t="array" ref="AD454">INDEX($K:$P,ROW(),MATCH(AD$3,$K$2:$P$2,0))</f>
        <v>100</v>
      </c>
      <c r="AE454" s="146" cm="1">
        <f t="array" ref="AE454">INDEX($K:$P,ROW(),MATCH(AE$3,$K$2:$P$2,0))</f>
        <v>100</v>
      </c>
      <c r="AF454" s="146" cm="1">
        <f t="array" ref="AF454">INDEX($K:$P,ROW(),MATCH(AF$3,$K$2:$P$2,0))</f>
        <v>100</v>
      </c>
      <c r="AG454" s="146" cm="1">
        <f t="array" ref="AG454">INDEX($K:$P,ROW(),MATCH(AG$3,$K$2:$P$2,0))</f>
        <v>100</v>
      </c>
      <c r="AH454" s="146" cm="1">
        <f t="array" ref="AH454">INDEX($K:$P,ROW(),MATCH(AH$3,$K$2:$P$2,0))</f>
        <v>100</v>
      </c>
      <c r="AI454" s="146" cm="1">
        <f t="array" ref="AI454">INDEX($K:$P,ROW(),MATCH(AI$3,$K$2:$P$2,0))</f>
        <v>100</v>
      </c>
      <c r="AJ454" s="146" cm="1">
        <f t="array" ref="AJ454">INDEX($K:$P,ROW(),MATCH(AJ$3,$K$2:$P$2,0))</f>
        <v>100</v>
      </c>
      <c r="AK454" s="146" cm="1">
        <f t="array" ref="AK454">INDEX($K:$P,ROW(),MATCH(AK$3,$K$2:$P$2,0))</f>
        <v>100</v>
      </c>
      <c r="AL454" s="146" cm="1">
        <f t="array" ref="AL454">INDEX($K:$P,ROW(),MATCH(AL$3,$K$2:$P$2,0))</f>
        <v>100</v>
      </c>
      <c r="AM454" s="146" cm="1">
        <f t="array" ref="AM454">INDEX($K:$P,ROW(),MATCH(AM$3,$K$2:$P$2,0))</f>
        <v>100</v>
      </c>
      <c r="AN454" s="146" cm="1">
        <f t="array" ref="AN454">INDEX($K:$P,ROW(),MATCH(AN$3,$K$2:$P$2,0))</f>
        <v>100</v>
      </c>
      <c r="AO454" s="146" cm="1">
        <f t="array" ref="AO454">INDEX($K:$P,ROW(),MATCH(AO$3,$K$2:$P$2,0))</f>
        <v>100</v>
      </c>
      <c r="AP454" s="146" cm="1">
        <f t="array" ref="AP454">INDEX($K:$P,ROW(),MATCH(AP$3,$K$2:$P$2,0))</f>
        <v>100</v>
      </c>
      <c r="AQ454" s="146" cm="1">
        <f t="array" ref="AQ454">INDEX($K:$P,ROW(),MATCH(AQ$3,$K$2:$P$2,0))</f>
        <v>100</v>
      </c>
      <c r="AR454" s="146" cm="1">
        <f t="array" ref="AR454">INDEX($K:$P,ROW(),MATCH(AR$3,$K$2:$P$2,0))</f>
        <v>100</v>
      </c>
      <c r="AS454" s="146" cm="1">
        <f t="array" ref="AS454">INDEX($K:$P,ROW(),MATCH(AS$3,$K$2:$P$2,0))</f>
        <v>100</v>
      </c>
      <c r="AT454" s="146" cm="1">
        <f t="array" ref="AT454">INDEX($K:$P,ROW(),MATCH(AT$3,$K$2:$P$2,0))</f>
        <v>100</v>
      </c>
      <c r="AU454" s="146" cm="1">
        <f t="array" ref="AU454">INDEX($K:$P,ROW(),MATCH(AU$3,$K$2:$P$2,0))</f>
        <v>100</v>
      </c>
      <c r="AV454" s="146" cm="1">
        <f t="array" ref="AV454">INDEX($K:$P,ROW(),MATCH(AV$3,$K$2:$P$2,0))</f>
        <v>100</v>
      </c>
      <c r="AW454" s="146" cm="1">
        <f t="array" ref="AW454">INDEX($K:$P,ROW(),MATCH(AW$3,$K$2:$P$2,0))</f>
        <v>100</v>
      </c>
      <c r="AX454" s="146" cm="1">
        <f t="array" ref="AX454">INDEX($K:$P,ROW(),MATCH(AX$3,$K$2:$P$2,0))</f>
        <v>100</v>
      </c>
      <c r="AY454" s="146" cm="1">
        <f t="array" ref="AY454">INDEX($K:$P,ROW(),MATCH(AY$3,$K$2:$P$2,0))</f>
        <v>100</v>
      </c>
      <c r="AZ454" s="146" cm="1">
        <f t="array" ref="AZ454">INDEX($K:$P,ROW(),MATCH(AZ$3,$K$2:$P$2,0))</f>
        <v>100</v>
      </c>
      <c r="BA454" s="146" cm="1">
        <f t="array" ref="BA454">INDEX($K:$P,ROW(),MATCH(BA$3,$K$2:$P$2,0))</f>
        <v>100</v>
      </c>
      <c r="BB454" s="146" cm="1">
        <f t="array" ref="BB454">INDEX($K:$P,ROW(),MATCH(BB$3,$K$2:$P$2,0))</f>
        <v>100</v>
      </c>
      <c r="BC454" s="146" cm="1">
        <f t="array" ref="BC454">INDEX($K:$P,ROW(),MATCH(BC$3,$K$2:$P$2,0))</f>
        <v>100</v>
      </c>
      <c r="BD454" s="146" cm="1">
        <f t="array" ref="BD454">INDEX($K:$P,ROW(),MATCH(BD$3,$K$2:$P$2,0))</f>
        <v>100</v>
      </c>
      <c r="BE454" s="146" cm="1">
        <f t="array" ref="BE454">INDEX($K:$P,ROW(),MATCH(BE$3,$K$2:$P$2,0))</f>
        <v>100</v>
      </c>
      <c r="BF454" s="146" cm="1">
        <f t="array" ref="BF454">INDEX($K:$P,ROW(),MATCH(BF$3,$K$2:$P$2,0))</f>
        <v>100</v>
      </c>
      <c r="BG454" s="146" cm="1">
        <f t="array" ref="BG454">INDEX($K:$P,ROW(),MATCH(BG$3,$K$2:$P$2,0))</f>
        <v>100</v>
      </c>
      <c r="BH454" s="146" cm="1">
        <f t="array" ref="BH454">INDEX($K:$P,ROW(),MATCH(BH$3,$K$2:$P$2,0))</f>
        <v>100</v>
      </c>
      <c r="BI454" s="146" cm="1">
        <f t="array" ref="BI454">INDEX($K:$P,ROW(),MATCH(BI$3,$K$2:$P$2,0))</f>
        <v>100</v>
      </c>
      <c r="BJ454" s="146" cm="1">
        <f t="array" ref="BJ454">INDEX($K:$P,ROW(),MATCH(BJ$3,$K$2:$P$2,0))</f>
        <v>100</v>
      </c>
      <c r="BK454" s="146" cm="1">
        <f t="array" ref="BK454">INDEX($K:$P,ROW(),MATCH(BK$3,$K$2:$P$2,0))</f>
        <v>100</v>
      </c>
      <c r="BL454" s="146" cm="1">
        <f t="array" ref="BL454">INDEX($K:$P,ROW(),MATCH(BL$3,$K$2:$P$2,0))</f>
        <v>100</v>
      </c>
      <c r="BM454" s="146" cm="1">
        <f t="array" ref="BM454">INDEX($K:$P,ROW(),MATCH(BM$3,$K$2:$P$2,0))</f>
        <v>100</v>
      </c>
      <c r="BN454" s="146" cm="1">
        <f t="array" ref="BN454">INDEX($K:$P,ROW(),MATCH(BN$3,$K$2:$P$2,0))</f>
        <v>100</v>
      </c>
      <c r="BO454" s="146" cm="1">
        <f t="array" ref="BO454">INDEX($K:$P,ROW(),MATCH(BO$3,$K$2:$P$2,0))</f>
        <v>100</v>
      </c>
      <c r="BP454" s="146" cm="1">
        <f t="array" ref="BP454">INDEX($K:$P,ROW(),MATCH(BP$3,$K$2:$P$2,0))</f>
        <v>100</v>
      </c>
      <c r="BQ454" s="146" cm="1">
        <f t="array" ref="BQ454">INDEX($K:$P,ROW(),MATCH(BQ$3,$K$2:$P$2,0))</f>
        <v>100</v>
      </c>
      <c r="BR454" s="146" cm="1">
        <f t="array" ref="BR454">INDEX($K:$P,ROW(),MATCH(BR$3,$K$2:$P$2,0))</f>
        <v>100</v>
      </c>
      <c r="BS454" s="146" cm="1">
        <f t="array" ref="BS454">INDEX($K:$P,ROW(),MATCH(BS$3,$K$2:$P$2,0))</f>
        <v>100</v>
      </c>
      <c r="BT454" s="146" cm="1">
        <f t="array" ref="BT454">INDEX($K:$P,ROW(),MATCH(BT$3,$K$2:$P$2,0))</f>
        <v>100</v>
      </c>
      <c r="BU454" s="146" cm="1">
        <f t="array" ref="BU454">INDEX($K:$P,ROW(),MATCH(BU$3,$K$2:$P$2,0))</f>
        <v>100</v>
      </c>
      <c r="BV454" s="146" cm="1">
        <f t="array" ref="BV454">INDEX($K:$P,ROW(),MATCH(BV$3,$K$2:$P$2,0))</f>
        <v>100</v>
      </c>
      <c r="BW454" s="146" cm="1">
        <f t="array" ref="BW454">INDEX($K:$P,ROW(),MATCH(BW$3,$K$2:$P$2,0))</f>
        <v>100</v>
      </c>
      <c r="BX454" s="146" cm="1">
        <f t="array" ref="BX454">INDEX($K:$P,ROW(),MATCH(BX$3,$K$2:$P$2,0))</f>
        <v>100</v>
      </c>
      <c r="BY454" s="146" cm="1">
        <f t="array" ref="BY454">INDEX($K:$P,ROW(),MATCH(BY$3,$K$2:$P$2,0))</f>
        <v>100</v>
      </c>
      <c r="BZ454" s="146" cm="1">
        <f t="array" ref="BZ454">INDEX($K:$P,ROW(),MATCH(BZ$3,$K$2:$P$2,0))</f>
        <v>100</v>
      </c>
      <c r="CA454" s="146" cm="1">
        <f t="array" ref="CA454">INDEX($K:$P,ROW(),MATCH(CA$3,$K$2:$P$2,0))</f>
        <v>100</v>
      </c>
      <c r="CB454" s="146" cm="1">
        <f t="array" ref="CB454">INDEX($K:$P,ROW(),MATCH(CB$3,$K$2:$P$2,0))</f>
        <v>100</v>
      </c>
      <c r="CC454" s="146" cm="1">
        <f t="array" ref="CC454">INDEX($K:$P,ROW(),MATCH(CC$3,$K$2:$P$2,0))</f>
        <v>100</v>
      </c>
      <c r="CD454" s="146" cm="1">
        <f t="array" ref="CD454">INDEX($K:$P,ROW(),MATCH(CD$3,$K$2:$P$2,0))</f>
        <v>100</v>
      </c>
      <c r="CE454" s="146" cm="1">
        <f t="array" ref="CE454">INDEX($K:$P,ROW(),MATCH(CE$3,$K$2:$P$2,0))</f>
        <v>100</v>
      </c>
      <c r="CF454" s="146" cm="1">
        <f t="array" ref="CF454">INDEX($K:$P,ROW(),MATCH(CF$3,$K$2:$P$2,0))</f>
        <v>100</v>
      </c>
      <c r="CG454" s="146" cm="1">
        <f t="array" ref="CG454">INDEX($K:$P,ROW(),MATCH(CG$3,$K$2:$P$2,0))</f>
        <v>100</v>
      </c>
      <c r="CH454" s="146" cm="1">
        <f t="array" ref="CH454">INDEX($K:$P,ROW(),MATCH(CH$3,$K$2:$P$2,0))</f>
        <v>100</v>
      </c>
      <c r="CI454" s="146" cm="1">
        <f t="array" ref="CI454">INDEX($K:$P,ROW(),MATCH(CI$3,$K$2:$P$2,0))</f>
        <v>100</v>
      </c>
      <c r="CJ454" s="146" cm="1">
        <f t="array" ref="CJ454">INDEX($K:$P,ROW(),MATCH(CJ$3,$K$2:$P$2,0))</f>
        <v>100</v>
      </c>
      <c r="CK454" s="146" cm="1">
        <f t="array" ref="CK454">INDEX($K:$P,ROW(),MATCH(CK$3,$K$2:$P$2,0))</f>
        <v>100</v>
      </c>
      <c r="CL454" s="146" cm="1">
        <f t="array" ref="CL454">INDEX($K:$P,ROW(),MATCH(CL$3,$K$2:$P$2,0))</f>
        <v>100</v>
      </c>
    </row>
    <row r="455" spans="2:90" x14ac:dyDescent="0.4">
      <c r="B455" s="152" t="str">
        <f>"New borrowing - "&amp;SUBSTITUTE(B445,":","")</f>
        <v>New borrowing - Rolling fixed term debt - multiple borrowings w/ annual control</v>
      </c>
      <c r="C455" t="s">
        <v>236</v>
      </c>
      <c r="D455" t="s">
        <v>823</v>
      </c>
      <c r="E455" t="s">
        <v>906</v>
      </c>
      <c r="G455" t="str">
        <f>E455</f>
        <v/>
      </c>
      <c r="K455" s="23">
        <v>10000</v>
      </c>
      <c r="L455" s="23">
        <f>SUMIF($4:$4,L$2,452:452)</f>
        <v>0</v>
      </c>
      <c r="M455" s="23">
        <f>SUMIF($4:$4,M$2,452:452)</f>
        <v>0</v>
      </c>
      <c r="N455" s="23">
        <f>SUMIF($4:$4,N$2,452:452)</f>
        <v>0</v>
      </c>
      <c r="O455" s="23">
        <f>SUMIF($4:$4,O$2,452:452)</f>
        <v>0</v>
      </c>
      <c r="P455" s="23">
        <f>SUMIF($4:$4,P$2,452:452)</f>
        <v>0</v>
      </c>
      <c r="R455" s="53">
        <f>H450</f>
        <v>1000</v>
      </c>
      <c r="S455" s="80" cm="1">
        <f t="array" aca="1" ref="S455" ca="1">+S454*INDIRECT(S440)</f>
        <v>500000</v>
      </c>
      <c r="T455" s="80" cm="1">
        <f t="array" aca="1" ref="T455" ca="1">+T454*INDIRECT(T440)</f>
        <v>500000</v>
      </c>
      <c r="U455" s="80" cm="1">
        <f t="array" aca="1" ref="U455" ca="1">+U454*INDIRECT(U440)</f>
        <v>500000</v>
      </c>
      <c r="V455" s="80" cm="1">
        <f t="array" aca="1" ref="V455" ca="1">+V454*INDIRECT(V440)</f>
        <v>500000</v>
      </c>
      <c r="W455" s="80" cm="1">
        <f t="array" aca="1" ref="W455" ca="1">+W454*INDIRECT(W440)</f>
        <v>500000</v>
      </c>
      <c r="X455" s="80" cm="1">
        <f t="array" aca="1" ref="X455" ca="1">+X454*INDIRECT(X440)</f>
        <v>500000</v>
      </c>
      <c r="Y455" s="80" cm="1">
        <f t="array" aca="1" ref="Y455" ca="1">+Y454*INDIRECT(Y440)</f>
        <v>500000</v>
      </c>
      <c r="Z455" s="80" cm="1">
        <f t="array" aca="1" ref="Z455" ca="1">+Z454*INDIRECT(Z440)</f>
        <v>500000</v>
      </c>
      <c r="AA455" s="80" cm="1">
        <f t="array" aca="1" ref="AA455" ca="1">+AA454*INDIRECT(AA440)</f>
        <v>500000</v>
      </c>
      <c r="AB455" s="80" cm="1">
        <f t="array" aca="1" ref="AB455" ca="1">+AB454*INDIRECT(AB440)</f>
        <v>500000</v>
      </c>
      <c r="AC455" s="80" cm="1">
        <f t="array" aca="1" ref="AC455" ca="1">+AC454*INDIRECT(AC440)</f>
        <v>500000</v>
      </c>
      <c r="AD455" s="80" cm="1">
        <f t="array" aca="1" ref="AD455" ca="1">+AD454*INDIRECT(AD440)</f>
        <v>500000</v>
      </c>
      <c r="AE455" s="80" cm="1">
        <f t="array" aca="1" ref="AE455" ca="1">+AE454*INDIRECT(AE440)</f>
        <v>500000</v>
      </c>
      <c r="AF455" s="80" cm="1">
        <f t="array" aca="1" ref="AF455" ca="1">+AF454*INDIRECT(AF440)</f>
        <v>500000</v>
      </c>
      <c r="AG455" s="80" cm="1">
        <f t="array" aca="1" ref="AG455" ca="1">+AG454*INDIRECT(AG440)</f>
        <v>500000</v>
      </c>
      <c r="AH455" s="80" cm="1">
        <f t="array" aca="1" ref="AH455" ca="1">+AH454*INDIRECT(AH440)</f>
        <v>500000</v>
      </c>
      <c r="AI455" s="80" cm="1">
        <f t="array" aca="1" ref="AI455" ca="1">+AI454*INDIRECT(AI440)</f>
        <v>500000</v>
      </c>
      <c r="AJ455" s="80" cm="1">
        <f t="array" aca="1" ref="AJ455" ca="1">+AJ454*INDIRECT(AJ440)</f>
        <v>500000</v>
      </c>
      <c r="AK455" s="80" cm="1">
        <f t="array" aca="1" ref="AK455" ca="1">+AK454*INDIRECT(AK440)</f>
        <v>500000</v>
      </c>
      <c r="AL455" s="80" cm="1">
        <f t="array" aca="1" ref="AL455" ca="1">+AL454*INDIRECT(AL440)</f>
        <v>500000</v>
      </c>
      <c r="AM455" s="80" cm="1">
        <f t="array" aca="1" ref="AM455" ca="1">+AM454*INDIRECT(AM440)</f>
        <v>500000</v>
      </c>
      <c r="AN455" s="80" cm="1">
        <f t="array" aca="1" ref="AN455" ca="1">+AN454*INDIRECT(AN440)</f>
        <v>500000</v>
      </c>
      <c r="AO455" s="80" cm="1">
        <f t="array" aca="1" ref="AO455" ca="1">+AO454*INDIRECT(AO440)</f>
        <v>500000</v>
      </c>
      <c r="AP455" s="80" cm="1">
        <f t="array" aca="1" ref="AP455" ca="1">+AP454*INDIRECT(AP440)</f>
        <v>500000</v>
      </c>
      <c r="AQ455" s="80" cm="1">
        <f t="array" aca="1" ref="AQ455" ca="1">+AQ454*INDIRECT(AQ440)</f>
        <v>500000</v>
      </c>
      <c r="AR455" s="80" cm="1">
        <f t="array" aca="1" ref="AR455" ca="1">+AR454*INDIRECT(AR440)</f>
        <v>500000</v>
      </c>
      <c r="AS455" s="80" cm="1">
        <f t="array" aca="1" ref="AS455" ca="1">+AS454*INDIRECT(AS440)</f>
        <v>500000</v>
      </c>
      <c r="AT455" s="80" cm="1">
        <f t="array" aca="1" ref="AT455" ca="1">+AT454*INDIRECT(AT440)</f>
        <v>500000</v>
      </c>
      <c r="AU455" s="80" cm="1">
        <f t="array" aca="1" ref="AU455" ca="1">+AU454*INDIRECT(AU440)</f>
        <v>500000</v>
      </c>
      <c r="AV455" s="80" cm="1">
        <f t="array" aca="1" ref="AV455" ca="1">+AV454*INDIRECT(AV440)</f>
        <v>500000</v>
      </c>
      <c r="AW455" s="80" cm="1">
        <f t="array" aca="1" ref="AW455" ca="1">+AW454*INDIRECT(AW440)</f>
        <v>500000</v>
      </c>
      <c r="AX455" s="80" cm="1">
        <f t="array" aca="1" ref="AX455" ca="1">+AX454*INDIRECT(AX440)</f>
        <v>500000</v>
      </c>
      <c r="AY455" s="80" cm="1">
        <f t="array" aca="1" ref="AY455" ca="1">+AY454*INDIRECT(AY440)</f>
        <v>500000</v>
      </c>
      <c r="AZ455" s="80" cm="1">
        <f t="array" aca="1" ref="AZ455" ca="1">+AZ454*INDIRECT(AZ440)</f>
        <v>500000</v>
      </c>
      <c r="BA455" s="80" cm="1">
        <f t="array" aca="1" ref="BA455" ca="1">+BA454*INDIRECT(BA440)</f>
        <v>500000</v>
      </c>
      <c r="BB455" s="80" cm="1">
        <f t="array" aca="1" ref="BB455" ca="1">+BB454*INDIRECT(BB440)</f>
        <v>500000</v>
      </c>
      <c r="BC455" s="80" cm="1">
        <f t="array" aca="1" ref="BC455" ca="1">+BC454*INDIRECT(BC440)</f>
        <v>500000</v>
      </c>
      <c r="BD455" s="80" cm="1">
        <f t="array" aca="1" ref="BD455" ca="1">+BD454*INDIRECT(BD440)</f>
        <v>500000</v>
      </c>
      <c r="BE455" s="80" cm="1">
        <f t="array" aca="1" ref="BE455" ca="1">+BE454*INDIRECT(BE440)</f>
        <v>500000</v>
      </c>
      <c r="BF455" s="80" cm="1">
        <f t="array" aca="1" ref="BF455" ca="1">+BF454*INDIRECT(BF440)</f>
        <v>500000</v>
      </c>
      <c r="BG455" s="80" cm="1">
        <f t="array" aca="1" ref="BG455" ca="1">+BG454*INDIRECT(BG440)</f>
        <v>500000</v>
      </c>
      <c r="BH455" s="80" cm="1">
        <f t="array" aca="1" ref="BH455" ca="1">+BH454*INDIRECT(BH440)</f>
        <v>500000</v>
      </c>
      <c r="BI455" s="80" cm="1">
        <f t="array" aca="1" ref="BI455" ca="1">+BI454*INDIRECT(BI440)</f>
        <v>500000</v>
      </c>
      <c r="BJ455" s="80" cm="1">
        <f t="array" aca="1" ref="BJ455" ca="1">+BJ454*INDIRECT(BJ440)</f>
        <v>500000</v>
      </c>
      <c r="BK455" s="80" cm="1">
        <f t="array" aca="1" ref="BK455" ca="1">+BK454*INDIRECT(BK440)</f>
        <v>500000</v>
      </c>
      <c r="BL455" s="80" cm="1">
        <f t="array" aca="1" ref="BL455" ca="1">+BL454*INDIRECT(BL440)</f>
        <v>500000</v>
      </c>
      <c r="BM455" s="80" cm="1">
        <f t="array" aca="1" ref="BM455" ca="1">+BM454*INDIRECT(BM440)</f>
        <v>500000</v>
      </c>
      <c r="BN455" s="80" cm="1">
        <f t="array" aca="1" ref="BN455" ca="1">+BN454*INDIRECT(BN440)</f>
        <v>500000</v>
      </c>
      <c r="BO455" s="80" cm="1">
        <f t="array" aca="1" ref="BO455" ca="1">+BO454*INDIRECT(BO440)</f>
        <v>500000</v>
      </c>
      <c r="BP455" s="80" cm="1">
        <f t="array" aca="1" ref="BP455" ca="1">+BP454*INDIRECT(BP440)</f>
        <v>500000</v>
      </c>
      <c r="BQ455" s="80" cm="1">
        <f t="array" aca="1" ref="BQ455" ca="1">+BQ454*INDIRECT(BQ440)</f>
        <v>500000</v>
      </c>
      <c r="BR455" s="80" cm="1">
        <f t="array" aca="1" ref="BR455" ca="1">+BR454*INDIRECT(BR440)</f>
        <v>500000</v>
      </c>
      <c r="BS455" s="80" cm="1">
        <f t="array" aca="1" ref="BS455" ca="1">+BS454*INDIRECT(BS440)</f>
        <v>500000</v>
      </c>
      <c r="BT455" s="80" cm="1">
        <f t="array" aca="1" ref="BT455" ca="1">+BT454*INDIRECT(BT440)</f>
        <v>500000</v>
      </c>
      <c r="BU455" s="80" cm="1">
        <f t="array" aca="1" ref="BU455" ca="1">+BU454*INDIRECT(BU440)</f>
        <v>500000</v>
      </c>
      <c r="BV455" s="80" cm="1">
        <f t="array" aca="1" ref="BV455" ca="1">+BV454*INDIRECT(BV440)</f>
        <v>500000</v>
      </c>
      <c r="BW455" s="80" cm="1">
        <f t="array" aca="1" ref="BW455" ca="1">+BW454*INDIRECT(BW440)</f>
        <v>500000</v>
      </c>
      <c r="BX455" s="80" cm="1">
        <f t="array" aca="1" ref="BX455" ca="1">+BX454*INDIRECT(BX440)</f>
        <v>500000</v>
      </c>
      <c r="BY455" s="80" cm="1">
        <f t="array" aca="1" ref="BY455" ca="1">+BY454*INDIRECT(BY440)</f>
        <v>500000</v>
      </c>
      <c r="BZ455" s="80" cm="1">
        <f t="array" aca="1" ref="BZ455" ca="1">+BZ454*INDIRECT(BZ440)</f>
        <v>500000</v>
      </c>
      <c r="CA455" s="80" cm="1">
        <f t="array" aca="1" ref="CA455" ca="1">+CA454*INDIRECT(CA440)</f>
        <v>500000</v>
      </c>
      <c r="CB455" s="80" cm="1">
        <f t="array" aca="1" ref="CB455" ca="1">+CB454*INDIRECT(CB440)</f>
        <v>500000</v>
      </c>
      <c r="CC455" s="80" cm="1">
        <f t="array" aca="1" ref="CC455" ca="1">+CC454*INDIRECT(CC440)</f>
        <v>500000</v>
      </c>
      <c r="CD455" s="80" cm="1">
        <f t="array" aca="1" ref="CD455" ca="1">+CD454*INDIRECT(CD440)</f>
        <v>500000</v>
      </c>
      <c r="CE455" s="80" cm="1">
        <f t="array" aca="1" ref="CE455" ca="1">+CE454*INDIRECT(CE440)</f>
        <v>500000</v>
      </c>
      <c r="CF455" s="80" cm="1">
        <f t="array" aca="1" ref="CF455" ca="1">+CF454*INDIRECT(CF440)</f>
        <v>500000</v>
      </c>
      <c r="CG455" s="80" cm="1">
        <f t="array" aca="1" ref="CG455" ca="1">+CG454*INDIRECT(CG440)</f>
        <v>500000</v>
      </c>
      <c r="CH455" s="80" cm="1">
        <f t="array" aca="1" ref="CH455" ca="1">+CH454*INDIRECT(CH440)</f>
        <v>500000</v>
      </c>
      <c r="CI455" s="80" cm="1">
        <f t="array" aca="1" ref="CI455" ca="1">+CI454*INDIRECT(CI440)</f>
        <v>500000</v>
      </c>
      <c r="CJ455" s="80" cm="1">
        <f t="array" aca="1" ref="CJ455" ca="1">+CJ454*INDIRECT(CJ440)</f>
        <v>500000</v>
      </c>
      <c r="CK455" s="80" cm="1">
        <f t="array" aca="1" ref="CK455" ca="1">+CK454*INDIRECT(CK440)</f>
        <v>500000</v>
      </c>
      <c r="CL455" s="80" cm="1">
        <f t="array" aca="1" ref="CL455" ca="1">+CL454*INDIRECT(CL440)</f>
        <v>500000</v>
      </c>
    </row>
    <row r="456" spans="2:90" x14ac:dyDescent="0.4">
      <c r="B456" s="152" t="str">
        <f>"Repayment - "&amp;SUBSTITUTE(B445,":","")</f>
        <v>Repayment - Rolling fixed term debt - multiple borrowings w/ annual control</v>
      </c>
      <c r="C456" t="s">
        <v>236</v>
      </c>
      <c r="D456" t="s">
        <v>823</v>
      </c>
      <c r="E456" t="s">
        <v>906</v>
      </c>
      <c r="K456" s="132">
        <f t="shared" ref="K456:P456" ca="1" si="314">SUMIF($3:$3,K$2,456:456)</f>
        <v>-4501000</v>
      </c>
      <c r="L456" s="132">
        <f t="shared" ca="1" si="314"/>
        <v>-6000000</v>
      </c>
      <c r="M456" s="132">
        <f t="shared" ca="1" si="314"/>
        <v>-6000000</v>
      </c>
      <c r="N456" s="132">
        <f t="shared" ca="1" si="314"/>
        <v>-6000000</v>
      </c>
      <c r="O456" s="132">
        <f t="shared" ca="1" si="314"/>
        <v>-6000000</v>
      </c>
      <c r="P456" s="132">
        <f t="shared" ca="1" si="314"/>
        <v>-6000000</v>
      </c>
      <c r="R456" s="217"/>
      <c r="S456" s="218">
        <f ca="1">-IF(COUNT($R455:S455)&lt;$H447,0,OFFSET(S455,0,-$H447+1))-$J$2689*(COUNT(R455:$S455)=($H447-$H448+1))</f>
        <v>0</v>
      </c>
      <c r="T456" s="218">
        <f ca="1">-IF(COUNT($R455:T455)&lt;$H447,0,OFFSET(T455,0,-$H447+1))-$J$2689*(COUNT(S455:$S455)=($H447-$H448+1))</f>
        <v>0</v>
      </c>
      <c r="U456" s="218">
        <f ca="1">-IF(COUNT($R455:U455)&lt;$H447,0,OFFSET(U455,0,-$H447+1))-$J$2689*(COUNT($S455:T455)=($H447-$H448+1))</f>
        <v>-1000</v>
      </c>
      <c r="V456" s="218">
        <f ca="1">-IF(COUNT($R455:V455)&lt;$H447,0,OFFSET(V455,0,-$H447+1))-$J$2689*(COUNT($S455:U455)=($H447-$H448+1))</f>
        <v>-500000</v>
      </c>
      <c r="W456" s="218">
        <f ca="1">-IF(COUNT($R455:W455)&lt;$H447,0,OFFSET(W455,0,-$H447+1))-$J$2689*(COUNT($S455:V455)=($H447-$H448+1))</f>
        <v>-500000</v>
      </c>
      <c r="X456" s="218">
        <f ca="1">-IF(COUNT($R455:X455)&lt;$H447,0,OFFSET(X455,0,-$H447+1))-$J$2689*(COUNT($S455:W455)=($H447-$H448+1))</f>
        <v>-500000</v>
      </c>
      <c r="Y456" s="218">
        <f ca="1">-IF(COUNT($R455:Y455)&lt;$H447,0,OFFSET(Y455,0,-$H447+1))-$J$2689*(COUNT($S455:X455)=($H447-$H448+1))</f>
        <v>-500000</v>
      </c>
      <c r="Z456" s="218">
        <f ca="1">-IF(COUNT($R455:Z455)&lt;$H447,0,OFFSET(Z455,0,-$H447+1))-$J$2689*(COUNT($S455:Y455)=($H447-$H448+1))</f>
        <v>-500000</v>
      </c>
      <c r="AA456" s="218">
        <f ca="1">-IF(COUNT($R455:AA455)&lt;$H447,0,OFFSET(AA455,0,-$H447+1))-$J$2689*(COUNT($S455:Z455)=($H447-$H448+1))</f>
        <v>-500000</v>
      </c>
      <c r="AB456" s="218">
        <f ca="1">-IF(COUNT($R455:AB455)&lt;$H447,0,OFFSET(AB455,0,-$H447+1))-$J$2689*(COUNT($S455:AA455)=($H447-$H448+1))</f>
        <v>-500000</v>
      </c>
      <c r="AC456" s="218">
        <f ca="1">-IF(COUNT($R455:AC455)&lt;$H447,0,OFFSET(AC455,0,-$H447+1))-$J$2689*(COUNT($S455:AB455)=($H447-$H448+1))</f>
        <v>-500000</v>
      </c>
      <c r="AD456" s="218">
        <f ca="1">-IF(COUNT($R455:AD455)&lt;$H447,0,OFFSET(AD455,0,-$H447+1))-$J$2689*(COUNT($S455:AC455)=($H447-$H448+1))</f>
        <v>-500000</v>
      </c>
      <c r="AE456" s="218">
        <f ca="1">-IF(COUNT($R455:AE455)&lt;$H447,0,OFFSET(AE455,0,-$H447+1))-$J$2689*(COUNT($S455:AD455)=($H447-$H448+1))</f>
        <v>-500000</v>
      </c>
      <c r="AF456" s="218">
        <f ca="1">-IF(COUNT($R455:AF455)&lt;$H447,0,OFFSET(AF455,0,-$H447+1))-$J$2689*(COUNT($S455:AE455)=($H447-$H448+1))</f>
        <v>-500000</v>
      </c>
      <c r="AG456" s="218">
        <f ca="1">-IF(COUNT($R455:AG455)&lt;$H447,0,OFFSET(AG455,0,-$H447+1))-$J$2689*(COUNT($S455:AF455)=($H447-$H448+1))</f>
        <v>-500000</v>
      </c>
      <c r="AH456" s="218">
        <f ca="1">-IF(COUNT($R455:AH455)&lt;$H447,0,OFFSET(AH455,0,-$H447+1))-$J$2689*(COUNT($S455:AG455)=($H447-$H448+1))</f>
        <v>-500000</v>
      </c>
      <c r="AI456" s="218">
        <f ca="1">-IF(COUNT($R455:AI455)&lt;$H447,0,OFFSET(AI455,0,-$H447+1))-$J$2689*(COUNT($S455:AH455)=($H447-$H448+1))</f>
        <v>-500000</v>
      </c>
      <c r="AJ456" s="218">
        <f ca="1">-IF(COUNT($R455:AJ455)&lt;$H447,0,OFFSET(AJ455,0,-$H447+1))-$J$2689*(COUNT($S455:AI455)=($H447-$H448+1))</f>
        <v>-500000</v>
      </c>
      <c r="AK456" s="218">
        <f ca="1">-IF(COUNT($R455:AK455)&lt;$H447,0,OFFSET(AK455,0,-$H447+1))-$J$2689*(COUNT($S455:AJ455)=($H447-$H448+1))</f>
        <v>-500000</v>
      </c>
      <c r="AL456" s="218">
        <f ca="1">-IF(COUNT($R455:AL455)&lt;$H447,0,OFFSET(AL455,0,-$H447+1))-$J$2689*(COUNT($S455:AK455)=($H447-$H448+1))</f>
        <v>-500000</v>
      </c>
      <c r="AM456" s="218">
        <f ca="1">-IF(COUNT($R455:AM455)&lt;$H447,0,OFFSET(AM455,0,-$H447+1))-$J$2689*(COUNT($S455:AL455)=($H447-$H448+1))</f>
        <v>-500000</v>
      </c>
      <c r="AN456" s="218">
        <f ca="1">-IF(COUNT($R455:AN455)&lt;$H447,0,OFFSET(AN455,0,-$H447+1))-$J$2689*(COUNT($S455:AM455)=($H447-$H448+1))</f>
        <v>-500000</v>
      </c>
      <c r="AO456" s="218">
        <f ca="1">-IF(COUNT($R455:AO455)&lt;$H447,0,OFFSET(AO455,0,-$H447+1))-$J$2689*(COUNT($S455:AN455)=($H447-$H448+1))</f>
        <v>-500000</v>
      </c>
      <c r="AP456" s="218">
        <f ca="1">-IF(COUNT($R455:AP455)&lt;$H447,0,OFFSET(AP455,0,-$H447+1))-$J$2689*(COUNT($S455:AO455)=($H447-$H448+1))</f>
        <v>-500000</v>
      </c>
      <c r="AQ456" s="218">
        <f ca="1">-IF(COUNT($R455:AQ455)&lt;$H447,0,OFFSET(AQ455,0,-$H447+1))-$J$2689*(COUNT($S455:AP455)=($H447-$H448+1))</f>
        <v>-500000</v>
      </c>
      <c r="AR456" s="218">
        <f ca="1">-IF(COUNT($R455:AR455)&lt;$H447,0,OFFSET(AR455,0,-$H447+1))-$J$2689*(COUNT($S455:AQ455)=($H447-$H448+1))</f>
        <v>-500000</v>
      </c>
      <c r="AS456" s="218">
        <f ca="1">-IF(COUNT($R455:AS455)&lt;$H447,0,OFFSET(AS455,0,-$H447+1))-$J$2689*(COUNT($S455:AR455)=($H447-$H448+1))</f>
        <v>-500000</v>
      </c>
      <c r="AT456" s="218">
        <f ca="1">-IF(COUNT($R455:AT455)&lt;$H447,0,OFFSET(AT455,0,-$H447+1))-$J$2689*(COUNT($S455:AS455)=($H447-$H448+1))</f>
        <v>-500000</v>
      </c>
      <c r="AU456" s="218">
        <f ca="1">-IF(COUNT($R455:AU455)&lt;$H447,0,OFFSET(AU455,0,-$H447+1))-$J$2689*(COUNT($S455:AT455)=($H447-$H448+1))</f>
        <v>-500000</v>
      </c>
      <c r="AV456" s="218">
        <f ca="1">-IF(COUNT($R455:AV455)&lt;$H447,0,OFFSET(AV455,0,-$H447+1))-$J$2689*(COUNT($S455:AU455)=($H447-$H448+1))</f>
        <v>-500000</v>
      </c>
      <c r="AW456" s="218">
        <f ca="1">-IF(COUNT($R455:AW455)&lt;$H447,0,OFFSET(AW455,0,-$H447+1))-$J$2689*(COUNT($S455:AV455)=($H447-$H448+1))</f>
        <v>-500000</v>
      </c>
      <c r="AX456" s="218">
        <f ca="1">-IF(COUNT($R455:AX455)&lt;$H447,0,OFFSET(AX455,0,-$H447+1))-$J$2689*(COUNT($S455:AW455)=($H447-$H448+1))</f>
        <v>-500000</v>
      </c>
      <c r="AY456" s="218">
        <f ca="1">-IF(COUNT($R455:AY455)&lt;$H447,0,OFFSET(AY455,0,-$H447+1))-$J$2689*(COUNT($S455:AX455)=($H447-$H448+1))</f>
        <v>-500000</v>
      </c>
      <c r="AZ456" s="218">
        <f ca="1">-IF(COUNT($R455:AZ455)&lt;$H447,0,OFFSET(AZ455,0,-$H447+1))-$J$2689*(COUNT($S455:AY455)=($H447-$H448+1))</f>
        <v>-500000</v>
      </c>
      <c r="BA456" s="218">
        <f ca="1">-IF(COUNT($R455:BA455)&lt;$H447,0,OFFSET(BA455,0,-$H447+1))-$J$2689*(COUNT($S455:AZ455)=($H447-$H448+1))</f>
        <v>-500000</v>
      </c>
      <c r="BB456" s="218">
        <f ca="1">-IF(COUNT($R455:BB455)&lt;$H447,0,OFFSET(BB455,0,-$H447+1))-$J$2689*(COUNT($S455:BA455)=($H447-$H448+1))</f>
        <v>-500000</v>
      </c>
      <c r="BC456" s="218">
        <f ca="1">-IF(COUNT($R455:BC455)&lt;$H447,0,OFFSET(BC455,0,-$H447+1))-$J$2689*(COUNT($S455:BB455)=($H447-$H448+1))</f>
        <v>-500000</v>
      </c>
      <c r="BD456" s="218">
        <f ca="1">-IF(COUNT($R455:BD455)&lt;$H447,0,OFFSET(BD455,0,-$H447+1))-$J$2689*(COUNT($S455:BC455)=($H447-$H448+1))</f>
        <v>-500000</v>
      </c>
      <c r="BE456" s="218">
        <f ca="1">-IF(COUNT($R455:BE455)&lt;$H447,0,OFFSET(BE455,0,-$H447+1))-$J$2689*(COUNT($S455:BD455)=($H447-$H448+1))</f>
        <v>-500000</v>
      </c>
      <c r="BF456" s="218">
        <f ca="1">-IF(COUNT($R455:BF455)&lt;$H447,0,OFFSET(BF455,0,-$H447+1))-$J$2689*(COUNT($S455:BE455)=($H447-$H448+1))</f>
        <v>-500000</v>
      </c>
      <c r="BG456" s="218">
        <f ca="1">-IF(COUNT($R455:BG455)&lt;$H447,0,OFFSET(BG455,0,-$H447+1))-$J$2689*(COUNT($S455:BF455)=($H447-$H448+1))</f>
        <v>-500000</v>
      </c>
      <c r="BH456" s="218">
        <f ca="1">-IF(COUNT($R455:BH455)&lt;$H447,0,OFFSET(BH455,0,-$H447+1))-$J$2689*(COUNT($S455:BG455)=($H447-$H448+1))</f>
        <v>-500000</v>
      </c>
      <c r="BI456" s="218">
        <f ca="1">-IF(COUNT($R455:BI455)&lt;$H447,0,OFFSET(BI455,0,-$H447+1))-$J$2689*(COUNT($S455:BH455)=($H447-$H448+1))</f>
        <v>-500000</v>
      </c>
      <c r="BJ456" s="218">
        <f ca="1">-IF(COUNT($R455:BJ455)&lt;$H447,0,OFFSET(BJ455,0,-$H447+1))-$J$2689*(COUNT($S455:BI455)=($H447-$H448+1))</f>
        <v>-500000</v>
      </c>
      <c r="BK456" s="218">
        <f ca="1">-IF(COUNT($R455:BK455)&lt;$H447,0,OFFSET(BK455,0,-$H447+1))-$J$2689*(COUNT($S455:BJ455)=($H447-$H448+1))</f>
        <v>-500000</v>
      </c>
      <c r="BL456" s="218">
        <f ca="1">-IF(COUNT($R455:BL455)&lt;$H447,0,OFFSET(BL455,0,-$H447+1))-$J$2689*(COUNT($S455:BK455)=($H447-$H448+1))</f>
        <v>-500000</v>
      </c>
      <c r="BM456" s="218">
        <f ca="1">-IF(COUNT($R455:BM455)&lt;$H447,0,OFFSET(BM455,0,-$H447+1))-$J$2689*(COUNT($S455:BL455)=($H447-$H448+1))</f>
        <v>-500000</v>
      </c>
      <c r="BN456" s="218">
        <f ca="1">-IF(COUNT($R455:BN455)&lt;$H447,0,OFFSET(BN455,0,-$H447+1))-$J$2689*(COUNT($S455:BM455)=($H447-$H448+1))</f>
        <v>-500000</v>
      </c>
      <c r="BO456" s="218">
        <f ca="1">-IF(COUNT($R455:BO455)&lt;$H447,0,OFFSET(BO455,0,-$H447+1))-$J$2689*(COUNT($S455:BN455)=($H447-$H448+1))</f>
        <v>-500000</v>
      </c>
      <c r="BP456" s="218">
        <f ca="1">-IF(COUNT($R455:BP455)&lt;$H447,0,OFFSET(BP455,0,-$H447+1))-$J$2689*(COUNT($S455:BO455)=($H447-$H448+1))</f>
        <v>-500000</v>
      </c>
      <c r="BQ456" s="218">
        <f ca="1">-IF(COUNT($R455:BQ455)&lt;$H447,0,OFFSET(BQ455,0,-$H447+1))-$J$2689*(COUNT($S455:BP455)=($H447-$H448+1))</f>
        <v>-500000</v>
      </c>
      <c r="BR456" s="218">
        <f ca="1">-IF(COUNT($R455:BR455)&lt;$H447,0,OFFSET(BR455,0,-$H447+1))-$J$2689*(COUNT($S455:BQ455)=($H447-$H448+1))</f>
        <v>-500000</v>
      </c>
      <c r="BS456" s="218">
        <f ca="1">-IF(COUNT($R455:BS455)&lt;$H447,0,OFFSET(BS455,0,-$H447+1))-$J$2689*(COUNT($S455:BR455)=($H447-$H448+1))</f>
        <v>-500000</v>
      </c>
      <c r="BT456" s="218">
        <f ca="1">-IF(COUNT($R455:BT455)&lt;$H447,0,OFFSET(BT455,0,-$H447+1))-$J$2689*(COUNT($S455:BS455)=($H447-$H448+1))</f>
        <v>-500000</v>
      </c>
      <c r="BU456" s="218">
        <f ca="1">-IF(COUNT($R455:BU455)&lt;$H447,0,OFFSET(BU455,0,-$H447+1))-$J$2689*(COUNT($S455:BT455)=($H447-$H448+1))</f>
        <v>-500000</v>
      </c>
      <c r="BV456" s="218">
        <f ca="1">-IF(COUNT($R455:BV455)&lt;$H447,0,OFFSET(BV455,0,-$H447+1))-$J$2689*(COUNT($S455:BU455)=($H447-$H448+1))</f>
        <v>-500000</v>
      </c>
      <c r="BW456" s="218">
        <f ca="1">-IF(COUNT($R455:BW455)&lt;$H447,0,OFFSET(BW455,0,-$H447+1))-$J$2689*(COUNT($S455:BV455)=($H447-$H448+1))</f>
        <v>-500000</v>
      </c>
      <c r="BX456" s="218">
        <f ca="1">-IF(COUNT($R455:BX455)&lt;$H447,0,OFFSET(BX455,0,-$H447+1))-$J$2689*(COUNT($S455:BW455)=($H447-$H448+1))</f>
        <v>-500000</v>
      </c>
      <c r="BY456" s="218">
        <f ca="1">-IF(COUNT($R455:BY455)&lt;$H447,0,OFFSET(BY455,0,-$H447+1))-$J$2689*(COUNT($S455:BX455)=($H447-$H448+1))</f>
        <v>-500000</v>
      </c>
      <c r="BZ456" s="218">
        <f ca="1">-IF(COUNT($R455:BZ455)&lt;$H447,0,OFFSET(BZ455,0,-$H447+1))-$J$2689*(COUNT($S455:BY455)=($H447-$H448+1))</f>
        <v>-500000</v>
      </c>
      <c r="CA456" s="218">
        <f ca="1">-IF(COUNT($R455:CA455)&lt;$H447,0,OFFSET(CA455,0,-$H447+1))-$J$2689*(COUNT($S455:BZ455)=($H447-$H448+1))</f>
        <v>-500000</v>
      </c>
      <c r="CB456" s="218">
        <f ca="1">-IF(COUNT($R455:CB455)&lt;$H447,0,OFFSET(CB455,0,-$H447+1))-$J$2689*(COUNT($S455:CA455)=($H447-$H448+1))</f>
        <v>-500000</v>
      </c>
      <c r="CC456" s="218">
        <f ca="1">-IF(COUNT($R455:CC455)&lt;$H447,0,OFFSET(CC455,0,-$H447+1))-$J$2689*(COUNT($S455:CB455)=($H447-$H448+1))</f>
        <v>-500000</v>
      </c>
      <c r="CD456" s="218">
        <f ca="1">-IF(COUNT($R455:CD455)&lt;$H447,0,OFFSET(CD455,0,-$H447+1))-$J$2689*(COUNT($S455:CC455)=($H447-$H448+1))</f>
        <v>-500000</v>
      </c>
      <c r="CE456" s="218">
        <f ca="1">-IF(COUNT($R455:CE455)&lt;$H447,0,OFFSET(CE455,0,-$H447+1))-$J$2689*(COUNT($S455:CD455)=($H447-$H448+1))</f>
        <v>-500000</v>
      </c>
      <c r="CF456" s="218">
        <f ca="1">-IF(COUNT($R455:CF455)&lt;$H447,0,OFFSET(CF455,0,-$H447+1))-$J$2689*(COUNT($S455:CE455)=($H447-$H448+1))</f>
        <v>-500000</v>
      </c>
      <c r="CG456" s="218">
        <f ca="1">-IF(COUNT($R455:CG455)&lt;$H447,0,OFFSET(CG455,0,-$H447+1))-$J$2689*(COUNT($S455:CF455)=($H447-$H448+1))</f>
        <v>-500000</v>
      </c>
      <c r="CH456" s="218">
        <f ca="1">-IF(COUNT($R455:CH455)&lt;$H447,0,OFFSET(CH455,0,-$H447+1))-$J$2689*(COUNT($S455:CG455)=($H447-$H448+1))</f>
        <v>-500000</v>
      </c>
      <c r="CI456" s="218">
        <f ca="1">-IF(COUNT($R455:CI455)&lt;$H447,0,OFFSET(CI455,0,-$H447+1))-$J$2689*(COUNT($S455:CH455)=($H447-$H448+1))</f>
        <v>-500000</v>
      </c>
      <c r="CJ456" s="218">
        <f ca="1">-IF(COUNT($R455:CJ455)&lt;$H447,0,OFFSET(CJ455,0,-$H447+1))-$J$2689*(COUNT($S455:CI455)=($H447-$H448+1))</f>
        <v>-500000</v>
      </c>
      <c r="CK456" s="218">
        <f ca="1">-IF(COUNT($R455:CK455)&lt;$H447,0,OFFSET(CK455,0,-$H447+1))-$J$2689*(COUNT($S455:CJ455)=($H447-$H448+1))</f>
        <v>-500000</v>
      </c>
      <c r="CL456" s="218">
        <f ca="1">-IF(COUNT($R455:CL455)&lt;$H447,0,OFFSET(CL455,0,-$H447+1))-$J$2689*(COUNT($S455:CK455)=($H447-$H448+1))</f>
        <v>-500000</v>
      </c>
    </row>
    <row r="457" spans="2:90" x14ac:dyDescent="0.4">
      <c r="B457" s="121" t="str">
        <f>"Debt - "&amp;SUBSTITUTE(B445,":","")</f>
        <v>Debt - Rolling fixed term debt - multiple borrowings w/ annual control</v>
      </c>
      <c r="C457" t="s">
        <v>237</v>
      </c>
      <c r="D457" t="s">
        <v>823</v>
      </c>
      <c r="E457" t="s">
        <v>906</v>
      </c>
      <c r="I457" s="80"/>
      <c r="J457" s="80"/>
      <c r="K457" s="33">
        <f t="shared" ref="K457:P457" ca="1" si="315">SUMIF($4:$4,K$2,457:457)</f>
        <v>1500000</v>
      </c>
      <c r="L457" s="33">
        <f t="shared" ca="1" si="315"/>
        <v>1500000</v>
      </c>
      <c r="M457" s="33">
        <f t="shared" ca="1" si="315"/>
        <v>1500000</v>
      </c>
      <c r="N457" s="33">
        <f t="shared" ca="1" si="315"/>
        <v>1500000</v>
      </c>
      <c r="O457" s="33">
        <f t="shared" ca="1" si="315"/>
        <v>1500000</v>
      </c>
      <c r="P457" s="33">
        <f t="shared" ca="1" si="315"/>
        <v>1500000</v>
      </c>
      <c r="R457" s="91">
        <f t="shared" ref="R457:S457" si="316">+SUM(R453,R455:R456)</f>
        <v>1000</v>
      </c>
      <c r="S457" s="91">
        <f t="shared" ca="1" si="316"/>
        <v>501000</v>
      </c>
      <c r="T457" s="91">
        <f t="shared" ref="T457:AX457" ca="1" si="317">+SUM(T453,T455:T456)</f>
        <v>1001000</v>
      </c>
      <c r="U457" s="91">
        <f t="shared" ca="1" si="317"/>
        <v>1500000</v>
      </c>
      <c r="V457" s="91">
        <f t="shared" ca="1" si="317"/>
        <v>1500000</v>
      </c>
      <c r="W457" s="91">
        <f t="shared" ca="1" si="317"/>
        <v>1500000</v>
      </c>
      <c r="X457" s="91">
        <f t="shared" ca="1" si="317"/>
        <v>1500000</v>
      </c>
      <c r="Y457" s="91">
        <f t="shared" ca="1" si="317"/>
        <v>1500000</v>
      </c>
      <c r="Z457" s="91">
        <f t="shared" ca="1" si="317"/>
        <v>1500000</v>
      </c>
      <c r="AA457" s="91">
        <f t="shared" ca="1" si="317"/>
        <v>1500000</v>
      </c>
      <c r="AB457" s="91">
        <f t="shared" ca="1" si="317"/>
        <v>1500000</v>
      </c>
      <c r="AC457" s="91">
        <f t="shared" ca="1" si="317"/>
        <v>1500000</v>
      </c>
      <c r="AD457" s="91">
        <f t="shared" ca="1" si="317"/>
        <v>1500000</v>
      </c>
      <c r="AE457" s="91">
        <f t="shared" ca="1" si="317"/>
        <v>1500000</v>
      </c>
      <c r="AF457" s="91">
        <f t="shared" ca="1" si="317"/>
        <v>1500000</v>
      </c>
      <c r="AG457" s="91">
        <f t="shared" ca="1" si="317"/>
        <v>1500000</v>
      </c>
      <c r="AH457" s="91">
        <f t="shared" ca="1" si="317"/>
        <v>1500000</v>
      </c>
      <c r="AI457" s="91">
        <f t="shared" ca="1" si="317"/>
        <v>1500000</v>
      </c>
      <c r="AJ457" s="91">
        <f t="shared" ca="1" si="317"/>
        <v>1500000</v>
      </c>
      <c r="AK457" s="91">
        <f t="shared" ca="1" si="317"/>
        <v>1500000</v>
      </c>
      <c r="AL457" s="91">
        <f t="shared" ca="1" si="317"/>
        <v>1500000</v>
      </c>
      <c r="AM457" s="91">
        <f t="shared" ca="1" si="317"/>
        <v>1500000</v>
      </c>
      <c r="AN457" s="91">
        <f t="shared" ca="1" si="317"/>
        <v>1500000</v>
      </c>
      <c r="AO457" s="91">
        <f t="shared" ca="1" si="317"/>
        <v>1500000</v>
      </c>
      <c r="AP457" s="91">
        <f t="shared" ca="1" si="317"/>
        <v>1500000</v>
      </c>
      <c r="AQ457" s="91">
        <f t="shared" ca="1" si="317"/>
        <v>1500000</v>
      </c>
      <c r="AR457" s="91">
        <f t="shared" ca="1" si="317"/>
        <v>1500000</v>
      </c>
      <c r="AS457" s="91">
        <f t="shared" ca="1" si="317"/>
        <v>1500000</v>
      </c>
      <c r="AT457" s="91">
        <f t="shared" ca="1" si="317"/>
        <v>1500000</v>
      </c>
      <c r="AU457" s="91">
        <f t="shared" ca="1" si="317"/>
        <v>1500000</v>
      </c>
      <c r="AV457" s="91">
        <f t="shared" ca="1" si="317"/>
        <v>1500000</v>
      </c>
      <c r="AW457" s="91">
        <f t="shared" ca="1" si="317"/>
        <v>1500000</v>
      </c>
      <c r="AX457" s="91">
        <f t="shared" ca="1" si="317"/>
        <v>1500000</v>
      </c>
      <c r="AY457" s="91">
        <f t="shared" ref="AY457:CD457" ca="1" si="318">+SUM(AY453,AY455:AY456)</f>
        <v>1500000</v>
      </c>
      <c r="AZ457" s="91">
        <f t="shared" ca="1" si="318"/>
        <v>1500000</v>
      </c>
      <c r="BA457" s="91">
        <f t="shared" ca="1" si="318"/>
        <v>1500000</v>
      </c>
      <c r="BB457" s="91">
        <f t="shared" ca="1" si="318"/>
        <v>1500000</v>
      </c>
      <c r="BC457" s="91">
        <f t="shared" ca="1" si="318"/>
        <v>1500000</v>
      </c>
      <c r="BD457" s="91">
        <f t="shared" ca="1" si="318"/>
        <v>1500000</v>
      </c>
      <c r="BE457" s="91">
        <f t="shared" ca="1" si="318"/>
        <v>1500000</v>
      </c>
      <c r="BF457" s="91">
        <f t="shared" ca="1" si="318"/>
        <v>1500000</v>
      </c>
      <c r="BG457" s="91">
        <f t="shared" ca="1" si="318"/>
        <v>1500000</v>
      </c>
      <c r="BH457" s="91">
        <f t="shared" ca="1" si="318"/>
        <v>1500000</v>
      </c>
      <c r="BI457" s="91">
        <f t="shared" ca="1" si="318"/>
        <v>1500000</v>
      </c>
      <c r="BJ457" s="91">
        <f t="shared" ca="1" si="318"/>
        <v>1500000</v>
      </c>
      <c r="BK457" s="91">
        <f t="shared" ca="1" si="318"/>
        <v>1500000</v>
      </c>
      <c r="BL457" s="91">
        <f t="shared" ca="1" si="318"/>
        <v>1500000</v>
      </c>
      <c r="BM457" s="91">
        <f t="shared" ca="1" si="318"/>
        <v>1500000</v>
      </c>
      <c r="BN457" s="91">
        <f t="shared" ca="1" si="318"/>
        <v>1500000</v>
      </c>
      <c r="BO457" s="91">
        <f t="shared" ca="1" si="318"/>
        <v>1500000</v>
      </c>
      <c r="BP457" s="91">
        <f t="shared" ca="1" si="318"/>
        <v>1500000</v>
      </c>
      <c r="BQ457" s="91">
        <f t="shared" ca="1" si="318"/>
        <v>1500000</v>
      </c>
      <c r="BR457" s="91">
        <f t="shared" ca="1" si="318"/>
        <v>1500000</v>
      </c>
      <c r="BS457" s="91">
        <f t="shared" ca="1" si="318"/>
        <v>1500000</v>
      </c>
      <c r="BT457" s="91">
        <f t="shared" ca="1" si="318"/>
        <v>1500000</v>
      </c>
      <c r="BU457" s="91">
        <f t="shared" ca="1" si="318"/>
        <v>1500000</v>
      </c>
      <c r="BV457" s="91">
        <f t="shared" ca="1" si="318"/>
        <v>1500000</v>
      </c>
      <c r="BW457" s="91">
        <f t="shared" ca="1" si="318"/>
        <v>1500000</v>
      </c>
      <c r="BX457" s="91">
        <f t="shared" ca="1" si="318"/>
        <v>1500000</v>
      </c>
      <c r="BY457" s="91">
        <f t="shared" ca="1" si="318"/>
        <v>1500000</v>
      </c>
      <c r="BZ457" s="91">
        <f t="shared" ca="1" si="318"/>
        <v>1500000</v>
      </c>
      <c r="CA457" s="91">
        <f t="shared" ca="1" si="318"/>
        <v>1500000</v>
      </c>
      <c r="CB457" s="91">
        <f t="shared" ca="1" si="318"/>
        <v>1500000</v>
      </c>
      <c r="CC457" s="91">
        <f t="shared" ca="1" si="318"/>
        <v>1500000</v>
      </c>
      <c r="CD457" s="91">
        <f t="shared" ca="1" si="318"/>
        <v>1500000</v>
      </c>
      <c r="CE457" s="91">
        <f t="shared" ref="CE457:CK457" ca="1" si="319">+SUM(CE453,CE455:CE456)</f>
        <v>1500000</v>
      </c>
      <c r="CF457" s="91">
        <f t="shared" ca="1" si="319"/>
        <v>1500000</v>
      </c>
      <c r="CG457" s="91">
        <f t="shared" ca="1" si="319"/>
        <v>1500000</v>
      </c>
      <c r="CH457" s="91">
        <f t="shared" ca="1" si="319"/>
        <v>1500000</v>
      </c>
      <c r="CI457" s="91">
        <f t="shared" ca="1" si="319"/>
        <v>1500000</v>
      </c>
      <c r="CJ457" s="91">
        <f t="shared" ca="1" si="319"/>
        <v>1500000</v>
      </c>
      <c r="CK457" s="91">
        <f t="shared" ca="1" si="319"/>
        <v>1500000</v>
      </c>
      <c r="CL457" s="91">
        <f t="shared" ref="CL457" ca="1" si="320">+SUM(CL453,CL455:CL456)</f>
        <v>1500000</v>
      </c>
    </row>
    <row r="458" spans="2:90" x14ac:dyDescent="0.4">
      <c r="B458" s="120"/>
      <c r="D458" t="s">
        <v>823</v>
      </c>
      <c r="E458" t="s">
        <v>906</v>
      </c>
      <c r="R458"/>
      <c r="S458" s="62"/>
      <c r="T458" s="62"/>
      <c r="U458" s="62"/>
      <c r="V458" s="62"/>
      <c r="W458" s="62"/>
      <c r="X458" s="62"/>
      <c r="Y458" s="62"/>
      <c r="Z458" s="62"/>
      <c r="AA458" s="62"/>
      <c r="AB458" s="62"/>
      <c r="AC458" s="62"/>
      <c r="AD458" s="62"/>
      <c r="AE458" s="62"/>
      <c r="AF458" s="62"/>
      <c r="AG458" s="62"/>
      <c r="AH458" s="62"/>
      <c r="AI458" s="62"/>
      <c r="AJ458" s="62"/>
      <c r="AK458" s="62"/>
      <c r="AL458" s="62"/>
      <c r="AM458" s="62"/>
      <c r="AN458" s="62"/>
      <c r="AO458" s="62"/>
      <c r="AP458" s="62"/>
      <c r="AQ458" s="62"/>
      <c r="AR458" s="62"/>
      <c r="AS458" s="62"/>
      <c r="AT458" s="62"/>
      <c r="AU458" s="62"/>
      <c r="AV458" s="62"/>
      <c r="AW458" s="62"/>
      <c r="AX458" s="62"/>
      <c r="AY458" s="62"/>
      <c r="AZ458" s="62"/>
      <c r="BA458" s="62"/>
      <c r="BB458" s="62"/>
      <c r="BC458" s="62"/>
      <c r="BD458" s="62"/>
      <c r="BE458" s="62"/>
      <c r="BF458" s="62"/>
      <c r="BG458" s="62"/>
      <c r="BH458" s="62"/>
      <c r="BI458" s="62"/>
      <c r="BJ458" s="62"/>
      <c r="BK458" s="62"/>
      <c r="BL458" s="62"/>
      <c r="BM458" s="62"/>
      <c r="BN458" s="62"/>
      <c r="BO458" s="62"/>
      <c r="BP458" s="62"/>
      <c r="BQ458" s="62"/>
      <c r="BR458" s="62"/>
      <c r="BS458" s="62"/>
      <c r="BT458" s="62"/>
      <c r="BU458" s="62"/>
      <c r="BV458" s="62"/>
      <c r="BW458" s="62"/>
      <c r="BX458" s="62"/>
      <c r="BY458" s="62"/>
      <c r="BZ458" s="62"/>
      <c r="CA458" s="62"/>
      <c r="CB458" s="62"/>
      <c r="CC458" s="62"/>
      <c r="CD458" s="62"/>
      <c r="CE458" s="62"/>
      <c r="CF458" s="62"/>
      <c r="CG458" s="62"/>
      <c r="CH458" s="62"/>
      <c r="CI458" s="62"/>
      <c r="CJ458" s="62"/>
      <c r="CK458" s="62"/>
      <c r="CL458" s="62"/>
    </row>
    <row r="459" spans="2:90" x14ac:dyDescent="0.4">
      <c r="B459" s="121" t="str">
        <f>"Interest expense - "&amp;SUBSTITUTE(B445,":","")</f>
        <v>Interest expense - Rolling fixed term debt - multiple borrowings w/ annual control</v>
      </c>
      <c r="C459" t="s">
        <v>228</v>
      </c>
      <c r="D459" t="s">
        <v>823</v>
      </c>
      <c r="E459" t="s">
        <v>906</v>
      </c>
      <c r="J459" s="91">
        <f>SUMIF($5:$5,I$2,457:457)</f>
        <v>0</v>
      </c>
      <c r="K459" s="28">
        <f t="shared" ref="K459:P459" ca="1" si="321">SUMIF($3:$3,K$2,459:459)</f>
        <v>-175035</v>
      </c>
      <c r="L459" s="28">
        <f t="shared" ca="1" si="321"/>
        <v>-200010</v>
      </c>
      <c r="M459" s="28">
        <f t="shared" ca="1" si="321"/>
        <v>-200010</v>
      </c>
      <c r="N459" s="28">
        <f t="shared" ca="1" si="321"/>
        <v>-200010</v>
      </c>
      <c r="O459" s="28">
        <f t="shared" ca="1" si="321"/>
        <v>-200010</v>
      </c>
      <c r="P459" s="28">
        <f t="shared" ca="1" si="321"/>
        <v>-200010</v>
      </c>
      <c r="R459" s="27"/>
      <c r="S459" s="91">
        <f t="shared" ref="S459" ca="1" si="322">-SUM(S452:S455)*$H449/12</f>
        <v>-4175.833333333333</v>
      </c>
      <c r="T459" s="91">
        <f t="shared" ref="T459:AX459" ca="1" si="323">-SUM(T452:T455)*$H449/12</f>
        <v>-8342.5</v>
      </c>
      <c r="U459" s="91">
        <f t="shared" ca="1" si="323"/>
        <v>-12509.166666666666</v>
      </c>
      <c r="V459" s="91">
        <f t="shared" ca="1" si="323"/>
        <v>-16667.5</v>
      </c>
      <c r="W459" s="91">
        <f t="shared" ca="1" si="323"/>
        <v>-16667.5</v>
      </c>
      <c r="X459" s="91">
        <f t="shared" ca="1" si="323"/>
        <v>-16667.5</v>
      </c>
      <c r="Y459" s="91">
        <f t="shared" ca="1" si="323"/>
        <v>-16667.5</v>
      </c>
      <c r="Z459" s="91">
        <f t="shared" ca="1" si="323"/>
        <v>-16667.5</v>
      </c>
      <c r="AA459" s="91">
        <f t="shared" ca="1" si="323"/>
        <v>-16667.5</v>
      </c>
      <c r="AB459" s="91">
        <f t="shared" ca="1" si="323"/>
        <v>-16667.5</v>
      </c>
      <c r="AC459" s="91">
        <f t="shared" ca="1" si="323"/>
        <v>-16667.5</v>
      </c>
      <c r="AD459" s="91">
        <f t="shared" ca="1" si="323"/>
        <v>-16667.5</v>
      </c>
      <c r="AE459" s="91">
        <f t="shared" ca="1" si="323"/>
        <v>-16667.5</v>
      </c>
      <c r="AF459" s="91">
        <f t="shared" ca="1" si="323"/>
        <v>-16667.5</v>
      </c>
      <c r="AG459" s="91">
        <f t="shared" ca="1" si="323"/>
        <v>-16667.5</v>
      </c>
      <c r="AH459" s="91">
        <f t="shared" ca="1" si="323"/>
        <v>-16667.5</v>
      </c>
      <c r="AI459" s="91">
        <f t="shared" ca="1" si="323"/>
        <v>-16667.5</v>
      </c>
      <c r="AJ459" s="91">
        <f t="shared" ca="1" si="323"/>
        <v>-16667.5</v>
      </c>
      <c r="AK459" s="91">
        <f t="shared" ca="1" si="323"/>
        <v>-16667.5</v>
      </c>
      <c r="AL459" s="91">
        <f t="shared" ca="1" si="323"/>
        <v>-16667.5</v>
      </c>
      <c r="AM459" s="91">
        <f t="shared" ca="1" si="323"/>
        <v>-16667.5</v>
      </c>
      <c r="AN459" s="91">
        <f t="shared" ca="1" si="323"/>
        <v>-16667.5</v>
      </c>
      <c r="AO459" s="91">
        <f t="shared" ca="1" si="323"/>
        <v>-16667.5</v>
      </c>
      <c r="AP459" s="91">
        <f t="shared" ca="1" si="323"/>
        <v>-16667.5</v>
      </c>
      <c r="AQ459" s="91">
        <f t="shared" ca="1" si="323"/>
        <v>-16667.5</v>
      </c>
      <c r="AR459" s="91">
        <f t="shared" ca="1" si="323"/>
        <v>-16667.5</v>
      </c>
      <c r="AS459" s="91">
        <f t="shared" ca="1" si="323"/>
        <v>-16667.5</v>
      </c>
      <c r="AT459" s="91">
        <f t="shared" ca="1" si="323"/>
        <v>-16667.5</v>
      </c>
      <c r="AU459" s="91">
        <f t="shared" ca="1" si="323"/>
        <v>-16667.5</v>
      </c>
      <c r="AV459" s="91">
        <f t="shared" ca="1" si="323"/>
        <v>-16667.5</v>
      </c>
      <c r="AW459" s="91">
        <f t="shared" ca="1" si="323"/>
        <v>-16667.5</v>
      </c>
      <c r="AX459" s="91">
        <f t="shared" ca="1" si="323"/>
        <v>-16667.5</v>
      </c>
      <c r="AY459" s="91">
        <f t="shared" ref="AY459:CD459" ca="1" si="324">-SUM(AY452:AY455)*$H449/12</f>
        <v>-16667.5</v>
      </c>
      <c r="AZ459" s="91">
        <f t="shared" ca="1" si="324"/>
        <v>-16667.5</v>
      </c>
      <c r="BA459" s="91">
        <f t="shared" ca="1" si="324"/>
        <v>-16667.5</v>
      </c>
      <c r="BB459" s="91">
        <f t="shared" ca="1" si="324"/>
        <v>-16667.5</v>
      </c>
      <c r="BC459" s="91">
        <f t="shared" ca="1" si="324"/>
        <v>-16667.5</v>
      </c>
      <c r="BD459" s="91">
        <f t="shared" ca="1" si="324"/>
        <v>-16667.5</v>
      </c>
      <c r="BE459" s="91">
        <f t="shared" ca="1" si="324"/>
        <v>-16667.5</v>
      </c>
      <c r="BF459" s="91">
        <f t="shared" ca="1" si="324"/>
        <v>-16667.5</v>
      </c>
      <c r="BG459" s="91">
        <f t="shared" ca="1" si="324"/>
        <v>-16667.5</v>
      </c>
      <c r="BH459" s="91">
        <f t="shared" ca="1" si="324"/>
        <v>-16667.5</v>
      </c>
      <c r="BI459" s="91">
        <f t="shared" ca="1" si="324"/>
        <v>-16667.5</v>
      </c>
      <c r="BJ459" s="91">
        <f t="shared" ca="1" si="324"/>
        <v>-16667.5</v>
      </c>
      <c r="BK459" s="91">
        <f t="shared" ca="1" si="324"/>
        <v>-16667.5</v>
      </c>
      <c r="BL459" s="91">
        <f t="shared" ca="1" si="324"/>
        <v>-16667.5</v>
      </c>
      <c r="BM459" s="91">
        <f t="shared" ca="1" si="324"/>
        <v>-16667.5</v>
      </c>
      <c r="BN459" s="91">
        <f t="shared" ca="1" si="324"/>
        <v>-16667.5</v>
      </c>
      <c r="BO459" s="91">
        <f t="shared" ca="1" si="324"/>
        <v>-16667.5</v>
      </c>
      <c r="BP459" s="91">
        <f t="shared" ca="1" si="324"/>
        <v>-16667.5</v>
      </c>
      <c r="BQ459" s="91">
        <f t="shared" ca="1" si="324"/>
        <v>-16667.5</v>
      </c>
      <c r="BR459" s="91">
        <f t="shared" ca="1" si="324"/>
        <v>-16667.5</v>
      </c>
      <c r="BS459" s="91">
        <f t="shared" ca="1" si="324"/>
        <v>-16667.5</v>
      </c>
      <c r="BT459" s="91">
        <f t="shared" ca="1" si="324"/>
        <v>-16667.5</v>
      </c>
      <c r="BU459" s="91">
        <f t="shared" ca="1" si="324"/>
        <v>-16667.5</v>
      </c>
      <c r="BV459" s="91">
        <f t="shared" ca="1" si="324"/>
        <v>-16667.5</v>
      </c>
      <c r="BW459" s="91">
        <f t="shared" ca="1" si="324"/>
        <v>-16667.5</v>
      </c>
      <c r="BX459" s="91">
        <f t="shared" ca="1" si="324"/>
        <v>-16667.5</v>
      </c>
      <c r="BY459" s="91">
        <f t="shared" ca="1" si="324"/>
        <v>-16667.5</v>
      </c>
      <c r="BZ459" s="91">
        <f t="shared" ca="1" si="324"/>
        <v>-16667.5</v>
      </c>
      <c r="CA459" s="91">
        <f t="shared" ca="1" si="324"/>
        <v>-16667.5</v>
      </c>
      <c r="CB459" s="91">
        <f t="shared" ca="1" si="324"/>
        <v>-16667.5</v>
      </c>
      <c r="CC459" s="91">
        <f t="shared" ca="1" si="324"/>
        <v>-16667.5</v>
      </c>
      <c r="CD459" s="91">
        <f t="shared" ca="1" si="324"/>
        <v>-16667.5</v>
      </c>
      <c r="CE459" s="91">
        <f t="shared" ref="CE459:CK459" ca="1" si="325">-SUM(CE452:CE455)*$H449/12</f>
        <v>-16667.5</v>
      </c>
      <c r="CF459" s="91">
        <f t="shared" ca="1" si="325"/>
        <v>-16667.5</v>
      </c>
      <c r="CG459" s="91">
        <f t="shared" ca="1" si="325"/>
        <v>-16667.5</v>
      </c>
      <c r="CH459" s="91">
        <f t="shared" ca="1" si="325"/>
        <v>-16667.5</v>
      </c>
      <c r="CI459" s="91">
        <f t="shared" ca="1" si="325"/>
        <v>-16667.5</v>
      </c>
      <c r="CJ459" s="91">
        <f t="shared" ca="1" si="325"/>
        <v>-16667.5</v>
      </c>
      <c r="CK459" s="91">
        <f t="shared" ca="1" si="325"/>
        <v>-16667.5</v>
      </c>
      <c r="CL459" s="91">
        <f t="shared" ref="CL459" ca="1" si="326">-SUM(CL452:CL455)*$H449/12</f>
        <v>-16667.5</v>
      </c>
    </row>
    <row r="460" spans="2:90" x14ac:dyDescent="0.4">
      <c r="B460" s="121"/>
      <c r="D460" t="s">
        <v>823</v>
      </c>
      <c r="E460" t="s">
        <v>906</v>
      </c>
      <c r="J460" s="91"/>
      <c r="K460" s="28"/>
      <c r="L460" s="28"/>
      <c r="M460" s="28"/>
      <c r="N460" s="28"/>
      <c r="O460" s="28"/>
      <c r="P460" s="28"/>
      <c r="R460" s="27"/>
      <c r="S460" s="91"/>
      <c r="T460" s="91"/>
      <c r="U460" s="91"/>
      <c r="V460" s="91"/>
      <c r="W460" s="91"/>
      <c r="X460" s="91"/>
      <c r="Y460" s="91"/>
      <c r="Z460" s="91"/>
      <c r="AA460" s="91"/>
      <c r="AB460" s="91"/>
      <c r="AC460" s="91"/>
      <c r="AD460" s="91"/>
      <c r="AE460" s="91"/>
      <c r="AF460" s="91"/>
      <c r="AG460" s="91"/>
      <c r="AH460" s="91"/>
      <c r="AI460" s="91"/>
      <c r="AJ460" s="91"/>
      <c r="AK460" s="91"/>
      <c r="AL460" s="91"/>
      <c r="AM460" s="91"/>
      <c r="AN460" s="91"/>
      <c r="AO460" s="91"/>
      <c r="AP460" s="91"/>
      <c r="AQ460" s="91"/>
      <c r="AR460" s="91"/>
      <c r="AS460" s="91"/>
      <c r="AT460" s="91"/>
      <c r="AU460" s="91"/>
      <c r="AV460" s="91"/>
      <c r="AW460" s="91"/>
      <c r="AX460" s="91"/>
      <c r="AY460" s="91"/>
      <c r="AZ460" s="91"/>
      <c r="BA460" s="91"/>
      <c r="BB460" s="91"/>
      <c r="BC460" s="91"/>
      <c r="BD460" s="91"/>
      <c r="BE460" s="91"/>
      <c r="BF460" s="91"/>
      <c r="BG460" s="91"/>
      <c r="BH460" s="91"/>
      <c r="BI460" s="91"/>
      <c r="BJ460" s="91"/>
      <c r="BK460" s="91"/>
      <c r="BL460" s="91"/>
      <c r="BM460" s="91"/>
      <c r="BN460" s="91"/>
      <c r="BO460" s="91"/>
      <c r="BP460" s="91"/>
      <c r="BQ460" s="91"/>
      <c r="BR460" s="91"/>
      <c r="BS460" s="91"/>
      <c r="BT460" s="91"/>
      <c r="BU460" s="91"/>
      <c r="BV460" s="91"/>
      <c r="BW460" s="91"/>
      <c r="BX460" s="91"/>
      <c r="BY460" s="91"/>
      <c r="BZ460" s="91"/>
      <c r="CA460" s="91"/>
      <c r="CB460" s="91"/>
      <c r="CC460" s="91"/>
      <c r="CD460" s="91"/>
      <c r="CE460" s="91"/>
      <c r="CF460" s="91"/>
      <c r="CG460" s="91"/>
      <c r="CH460" s="91"/>
      <c r="CI460" s="91"/>
      <c r="CJ460" s="91"/>
      <c r="CK460" s="91"/>
      <c r="CL460" s="91"/>
    </row>
    <row r="461" spans="2:90" x14ac:dyDescent="0.4">
      <c r="B461" s="130" t="str">
        <f>B437</f>
        <v>(Primary label)</v>
      </c>
      <c r="C461" s="27"/>
      <c r="D461" s="27" t="s">
        <v>823</v>
      </c>
      <c r="E461" s="27" t="s">
        <v>906</v>
      </c>
      <c r="F461" s="27"/>
      <c r="G461" s="27" t="s">
        <v>330</v>
      </c>
      <c r="H461" s="27"/>
      <c r="I461" s="78"/>
      <c r="J461" s="78"/>
      <c r="K461" s="33"/>
      <c r="L461" s="33"/>
      <c r="M461" s="33"/>
      <c r="N461" s="33"/>
      <c r="O461" s="33"/>
      <c r="P461" s="33"/>
      <c r="R461" s="33"/>
      <c r="S461" s="77"/>
      <c r="T461" s="77"/>
      <c r="U461" s="77"/>
      <c r="V461" s="77"/>
      <c r="W461" s="77"/>
      <c r="X461" s="77"/>
      <c r="Y461" s="77"/>
      <c r="Z461" s="77"/>
      <c r="AA461" s="77"/>
      <c r="AB461" s="77"/>
      <c r="AC461" s="77"/>
      <c r="AD461" s="77"/>
      <c r="AE461" s="77"/>
      <c r="AF461" s="77"/>
      <c r="AG461" s="77"/>
      <c r="AH461" s="77"/>
      <c r="AI461" s="77"/>
      <c r="AJ461" s="77"/>
      <c r="AK461" s="77"/>
      <c r="AL461" s="77"/>
      <c r="AM461" s="77"/>
      <c r="AN461" s="77"/>
      <c r="AO461" s="77"/>
      <c r="AP461" s="77"/>
      <c r="AQ461" s="77"/>
      <c r="AR461" s="77"/>
      <c r="AS461" s="77"/>
      <c r="AT461" s="77"/>
      <c r="AU461" s="77"/>
      <c r="AV461" s="77"/>
      <c r="AW461" s="77"/>
      <c r="AX461" s="77"/>
      <c r="AY461" s="77"/>
      <c r="AZ461" s="77"/>
      <c r="BA461" s="77"/>
      <c r="BB461" s="77"/>
      <c r="BC461" s="77"/>
      <c r="BD461" s="77"/>
      <c r="BE461" s="77"/>
      <c r="BF461" s="77"/>
      <c r="BG461" s="77"/>
      <c r="BH461" s="77"/>
      <c r="BI461" s="77"/>
      <c r="BJ461" s="77"/>
      <c r="BK461" s="77"/>
      <c r="BL461" s="77"/>
      <c r="BM461" s="77"/>
      <c r="BN461" s="77"/>
      <c r="BO461" s="77"/>
      <c r="BP461" s="77"/>
      <c r="BQ461" s="77"/>
      <c r="BR461" s="77"/>
      <c r="BS461" s="77"/>
      <c r="BT461" s="77"/>
      <c r="BU461" s="77"/>
      <c r="BV461" s="77"/>
      <c r="BW461" s="77"/>
      <c r="BX461" s="77"/>
      <c r="BY461" s="77"/>
      <c r="BZ461" s="77"/>
      <c r="CA461" s="77"/>
      <c r="CB461" s="77"/>
      <c r="CC461" s="77"/>
      <c r="CD461" s="77"/>
      <c r="CE461" s="77"/>
      <c r="CF461" s="77"/>
      <c r="CG461" s="77"/>
      <c r="CH461" s="77"/>
      <c r="CI461" s="77"/>
      <c r="CJ461" s="77"/>
      <c r="CK461" s="77"/>
      <c r="CL461" s="77"/>
    </row>
    <row r="462" spans="2:90" x14ac:dyDescent="0.4">
      <c r="B462" s="130" t="str">
        <f>B438</f>
        <v>primary unit</v>
      </c>
      <c r="C462" s="27"/>
      <c r="D462" s="27" t="s">
        <v>823</v>
      </c>
      <c r="E462" s="27" t="s">
        <v>906</v>
      </c>
      <c r="F462" s="27"/>
      <c r="G462" s="27" t="s">
        <v>330</v>
      </c>
      <c r="H462" s="27"/>
      <c r="I462" s="78"/>
      <c r="J462" s="78"/>
      <c r="K462" s="33"/>
      <c r="L462" s="33"/>
      <c r="M462" s="33"/>
      <c r="N462" s="33"/>
      <c r="O462" s="33"/>
      <c r="P462" s="33"/>
      <c r="R462" s="33"/>
      <c r="S462" s="77"/>
      <c r="T462" s="77"/>
      <c r="U462" s="77"/>
      <c r="V462" s="77"/>
      <c r="W462" s="77"/>
      <c r="X462" s="77"/>
      <c r="Y462" s="77"/>
      <c r="Z462" s="77"/>
      <c r="AA462" s="77"/>
      <c r="AB462" s="77"/>
      <c r="AC462" s="77"/>
      <c r="AD462" s="77"/>
      <c r="AE462" s="77"/>
      <c r="AF462" s="77"/>
      <c r="AG462" s="77"/>
      <c r="AH462" s="77"/>
      <c r="AI462" s="77"/>
      <c r="AJ462" s="77"/>
      <c r="AK462" s="77"/>
      <c r="AL462" s="77"/>
      <c r="AM462" s="77"/>
      <c r="AN462" s="77"/>
      <c r="AO462" s="77"/>
      <c r="AP462" s="77"/>
      <c r="AQ462" s="77"/>
      <c r="AR462" s="77"/>
      <c r="AS462" s="77"/>
      <c r="AT462" s="77"/>
      <c r="AU462" s="77"/>
      <c r="AV462" s="77"/>
      <c r="AW462" s="77"/>
      <c r="AX462" s="77"/>
      <c r="AY462" s="77"/>
      <c r="AZ462" s="77"/>
      <c r="BA462" s="77"/>
      <c r="BB462" s="77"/>
      <c r="BC462" s="77"/>
      <c r="BD462" s="77"/>
      <c r="BE462" s="77"/>
      <c r="BF462" s="77"/>
      <c r="BG462" s="77"/>
      <c r="BH462" s="77"/>
      <c r="BI462" s="77"/>
      <c r="BJ462" s="77"/>
      <c r="BK462" s="77"/>
      <c r="BL462" s="77"/>
      <c r="BM462" s="77"/>
      <c r="BN462" s="77"/>
      <c r="BO462" s="77"/>
      <c r="BP462" s="77"/>
      <c r="BQ462" s="77"/>
      <c r="BR462" s="77"/>
      <c r="BS462" s="77"/>
      <c r="BT462" s="77"/>
      <c r="BU462" s="77"/>
      <c r="BV462" s="77"/>
      <c r="BW462" s="77"/>
      <c r="BX462" s="77"/>
      <c r="BY462" s="77"/>
      <c r="BZ462" s="77"/>
      <c r="CA462" s="77"/>
      <c r="CB462" s="77"/>
      <c r="CC462" s="77"/>
      <c r="CD462" s="77"/>
      <c r="CE462" s="77"/>
      <c r="CF462" s="77"/>
      <c r="CG462" s="77"/>
      <c r="CH462" s="77"/>
      <c r="CI462" s="77"/>
      <c r="CJ462" s="77"/>
      <c r="CK462" s="77"/>
      <c r="CL462" s="77"/>
    </row>
    <row r="463" spans="2:90" x14ac:dyDescent="0.4">
      <c r="B463" s="130" t="str">
        <f>B439</f>
        <v>Primary revenue driver</v>
      </c>
      <c r="D463" t="s">
        <v>823</v>
      </c>
      <c r="E463" t="s">
        <v>906</v>
      </c>
      <c r="G463" t="s">
        <v>330</v>
      </c>
      <c r="K463" s="53"/>
      <c r="L463" s="53"/>
      <c r="M463" s="53"/>
      <c r="N463" s="53"/>
      <c r="O463" s="53"/>
      <c r="P463" s="53"/>
      <c r="R463" s="24"/>
      <c r="S463" s="172" t="str">
        <f t="shared" ref="S463" si="327">S439</f>
        <v>S$12</v>
      </c>
      <c r="T463" s="172" t="str">
        <f t="shared" ref="T463:AX463" si="328">T439</f>
        <v>T$12</v>
      </c>
      <c r="U463" s="172" t="str">
        <f t="shared" si="328"/>
        <v>U$12</v>
      </c>
      <c r="V463" s="172" t="str">
        <f t="shared" si="328"/>
        <v>V$12</v>
      </c>
      <c r="W463" s="172" t="str">
        <f t="shared" si="328"/>
        <v>W$12</v>
      </c>
      <c r="X463" s="172" t="str">
        <f t="shared" si="328"/>
        <v>X$12</v>
      </c>
      <c r="Y463" s="172" t="str">
        <f t="shared" si="328"/>
        <v>Y$12</v>
      </c>
      <c r="Z463" s="172" t="str">
        <f t="shared" si="328"/>
        <v>Z$12</v>
      </c>
      <c r="AA463" s="172" t="str">
        <f t="shared" si="328"/>
        <v>AA$12</v>
      </c>
      <c r="AB463" s="172" t="str">
        <f t="shared" si="328"/>
        <v>AB$12</v>
      </c>
      <c r="AC463" s="172" t="str">
        <f t="shared" si="328"/>
        <v>AC$12</v>
      </c>
      <c r="AD463" s="172" t="str">
        <f t="shared" si="328"/>
        <v>AD$12</v>
      </c>
      <c r="AE463" s="172" t="str">
        <f t="shared" si="328"/>
        <v>AE$12</v>
      </c>
      <c r="AF463" s="172" t="str">
        <f t="shared" si="328"/>
        <v>AF$12</v>
      </c>
      <c r="AG463" s="172" t="str">
        <f t="shared" si="328"/>
        <v>AG$12</v>
      </c>
      <c r="AH463" s="172" t="str">
        <f t="shared" si="328"/>
        <v>AH$12</v>
      </c>
      <c r="AI463" s="172" t="str">
        <f t="shared" si="328"/>
        <v>AI$12</v>
      </c>
      <c r="AJ463" s="172" t="str">
        <f t="shared" si="328"/>
        <v>AJ$12</v>
      </c>
      <c r="AK463" s="172" t="str">
        <f t="shared" si="328"/>
        <v>AK$12</v>
      </c>
      <c r="AL463" s="172" t="str">
        <f t="shared" si="328"/>
        <v>AL$12</v>
      </c>
      <c r="AM463" s="172" t="str">
        <f t="shared" si="328"/>
        <v>AM$12</v>
      </c>
      <c r="AN463" s="172" t="str">
        <f t="shared" si="328"/>
        <v>AN$12</v>
      </c>
      <c r="AO463" s="172" t="str">
        <f t="shared" si="328"/>
        <v>AO$12</v>
      </c>
      <c r="AP463" s="172" t="str">
        <f t="shared" si="328"/>
        <v>AP$12</v>
      </c>
      <c r="AQ463" s="172" t="str">
        <f t="shared" si="328"/>
        <v>AQ$12</v>
      </c>
      <c r="AR463" s="172" t="str">
        <f t="shared" si="328"/>
        <v>AR$12</v>
      </c>
      <c r="AS463" s="172" t="str">
        <f t="shared" si="328"/>
        <v>AS$12</v>
      </c>
      <c r="AT463" s="172" t="str">
        <f t="shared" si="328"/>
        <v>AT$12</v>
      </c>
      <c r="AU463" s="172" t="str">
        <f t="shared" si="328"/>
        <v>AU$12</v>
      </c>
      <c r="AV463" s="172" t="str">
        <f t="shared" si="328"/>
        <v>AV$12</v>
      </c>
      <c r="AW463" s="172" t="str">
        <f t="shared" si="328"/>
        <v>AW$12</v>
      </c>
      <c r="AX463" s="172" t="str">
        <f t="shared" si="328"/>
        <v>AX$12</v>
      </c>
      <c r="AY463" s="172" t="str">
        <f t="shared" ref="AY463:CD463" si="329">AY439</f>
        <v>AY$12</v>
      </c>
      <c r="AZ463" s="172" t="str">
        <f t="shared" si="329"/>
        <v>AZ$12</v>
      </c>
      <c r="BA463" s="172" t="str">
        <f t="shared" si="329"/>
        <v>BA$12</v>
      </c>
      <c r="BB463" s="172" t="str">
        <f t="shared" si="329"/>
        <v>BB$12</v>
      </c>
      <c r="BC463" s="172" t="str">
        <f t="shared" si="329"/>
        <v>BC$12</v>
      </c>
      <c r="BD463" s="172" t="str">
        <f t="shared" si="329"/>
        <v>BD$12</v>
      </c>
      <c r="BE463" s="172" t="str">
        <f t="shared" si="329"/>
        <v>BE$12</v>
      </c>
      <c r="BF463" s="172" t="str">
        <f t="shared" si="329"/>
        <v>BF$12</v>
      </c>
      <c r="BG463" s="172" t="str">
        <f t="shared" si="329"/>
        <v>BG$12</v>
      </c>
      <c r="BH463" s="172" t="str">
        <f t="shared" si="329"/>
        <v>BH$12</v>
      </c>
      <c r="BI463" s="172" t="str">
        <f t="shared" si="329"/>
        <v>BI$12</v>
      </c>
      <c r="BJ463" s="172" t="str">
        <f t="shared" si="329"/>
        <v>BJ$12</v>
      </c>
      <c r="BK463" s="172" t="str">
        <f t="shared" si="329"/>
        <v>BK$12</v>
      </c>
      <c r="BL463" s="172" t="str">
        <f t="shared" si="329"/>
        <v>BL$12</v>
      </c>
      <c r="BM463" s="172" t="str">
        <f t="shared" si="329"/>
        <v>BM$12</v>
      </c>
      <c r="BN463" s="172" t="str">
        <f t="shared" si="329"/>
        <v>BN$12</v>
      </c>
      <c r="BO463" s="172" t="str">
        <f t="shared" si="329"/>
        <v>BO$12</v>
      </c>
      <c r="BP463" s="172" t="str">
        <f t="shared" si="329"/>
        <v>BP$12</v>
      </c>
      <c r="BQ463" s="172" t="str">
        <f t="shared" si="329"/>
        <v>BQ$12</v>
      </c>
      <c r="BR463" s="172" t="str">
        <f t="shared" si="329"/>
        <v>BR$12</v>
      </c>
      <c r="BS463" s="172" t="str">
        <f t="shared" si="329"/>
        <v>BS$12</v>
      </c>
      <c r="BT463" s="172" t="str">
        <f t="shared" si="329"/>
        <v>BT$12</v>
      </c>
      <c r="BU463" s="172" t="str">
        <f t="shared" si="329"/>
        <v>BU$12</v>
      </c>
      <c r="BV463" s="172" t="str">
        <f t="shared" si="329"/>
        <v>BV$12</v>
      </c>
      <c r="BW463" s="172" t="str">
        <f t="shared" si="329"/>
        <v>BW$12</v>
      </c>
      <c r="BX463" s="172" t="str">
        <f t="shared" si="329"/>
        <v>BX$12</v>
      </c>
      <c r="BY463" s="172" t="str">
        <f t="shared" si="329"/>
        <v>BY$12</v>
      </c>
      <c r="BZ463" s="172" t="str">
        <f t="shared" si="329"/>
        <v>BZ$12</v>
      </c>
      <c r="CA463" s="172" t="str">
        <f t="shared" si="329"/>
        <v>CA$12</v>
      </c>
      <c r="CB463" s="172" t="str">
        <f t="shared" si="329"/>
        <v>CB$12</v>
      </c>
      <c r="CC463" s="172" t="str">
        <f t="shared" si="329"/>
        <v>CC$12</v>
      </c>
      <c r="CD463" s="172" t="str">
        <f t="shared" si="329"/>
        <v>CD$12</v>
      </c>
      <c r="CE463" s="172" t="str">
        <f t="shared" ref="CE463:CK463" si="330">CE439</f>
        <v>CE$12</v>
      </c>
      <c r="CF463" s="172" t="str">
        <f t="shared" si="330"/>
        <v>CF$12</v>
      </c>
      <c r="CG463" s="172" t="str">
        <f t="shared" si="330"/>
        <v>CG$12</v>
      </c>
      <c r="CH463" s="172" t="str">
        <f t="shared" si="330"/>
        <v>CH$12</v>
      </c>
      <c r="CI463" s="172" t="str">
        <f t="shared" si="330"/>
        <v>CI$12</v>
      </c>
      <c r="CJ463" s="172" t="str">
        <f t="shared" si="330"/>
        <v>CJ$12</v>
      </c>
      <c r="CK463" s="172" t="str">
        <f t="shared" si="330"/>
        <v>CK$12</v>
      </c>
      <c r="CL463" s="172" t="str">
        <f t="shared" ref="CL463" si="331">CL439</f>
        <v>CL$12</v>
      </c>
    </row>
    <row r="464" spans="2:90" x14ac:dyDescent="0.4">
      <c r="B464" s="130" t="str">
        <f>B440</f>
        <v>Primary volume driver</v>
      </c>
      <c r="C464" s="12"/>
      <c r="D464" s="12" t="s">
        <v>823</v>
      </c>
      <c r="E464" s="12" t="s">
        <v>906</v>
      </c>
      <c r="F464" s="12"/>
      <c r="G464" s="12" t="s">
        <v>330</v>
      </c>
      <c r="H464" s="12"/>
      <c r="I464" s="60"/>
      <c r="J464" s="60"/>
      <c r="K464" s="15"/>
      <c r="L464" s="15"/>
      <c r="M464" s="15"/>
      <c r="N464" s="15"/>
      <c r="O464" s="15"/>
      <c r="P464" s="15"/>
      <c r="R464" s="15"/>
      <c r="S464" s="172" t="str">
        <f t="shared" ref="S464" si="332">S440</f>
        <v>S$13</v>
      </c>
      <c r="T464" s="172" t="str">
        <f t="shared" ref="T464:AY464" si="333">T440</f>
        <v>T$13</v>
      </c>
      <c r="U464" s="172" t="str">
        <f t="shared" si="333"/>
        <v>U$13</v>
      </c>
      <c r="V464" s="172" t="str">
        <f t="shared" si="333"/>
        <v>V$13</v>
      </c>
      <c r="W464" s="172" t="str">
        <f t="shared" si="333"/>
        <v>W$13</v>
      </c>
      <c r="X464" s="172" t="str">
        <f t="shared" si="333"/>
        <v>X$13</v>
      </c>
      <c r="Y464" s="172" t="str">
        <f t="shared" si="333"/>
        <v>Y$13</v>
      </c>
      <c r="Z464" s="172" t="str">
        <f t="shared" si="333"/>
        <v>Z$13</v>
      </c>
      <c r="AA464" s="172" t="str">
        <f t="shared" si="333"/>
        <v>AA$13</v>
      </c>
      <c r="AB464" s="172" t="str">
        <f t="shared" si="333"/>
        <v>AB$13</v>
      </c>
      <c r="AC464" s="172" t="str">
        <f t="shared" si="333"/>
        <v>AC$13</v>
      </c>
      <c r="AD464" s="172" t="str">
        <f t="shared" si="333"/>
        <v>AD$13</v>
      </c>
      <c r="AE464" s="172" t="str">
        <f t="shared" si="333"/>
        <v>AE$13</v>
      </c>
      <c r="AF464" s="172" t="str">
        <f t="shared" si="333"/>
        <v>AF$13</v>
      </c>
      <c r="AG464" s="172" t="str">
        <f t="shared" si="333"/>
        <v>AG$13</v>
      </c>
      <c r="AH464" s="172" t="str">
        <f t="shared" si="333"/>
        <v>AH$13</v>
      </c>
      <c r="AI464" s="172" t="str">
        <f t="shared" si="333"/>
        <v>AI$13</v>
      </c>
      <c r="AJ464" s="172" t="str">
        <f t="shared" si="333"/>
        <v>AJ$13</v>
      </c>
      <c r="AK464" s="172" t="str">
        <f t="shared" si="333"/>
        <v>AK$13</v>
      </c>
      <c r="AL464" s="172" t="str">
        <f t="shared" si="333"/>
        <v>AL$13</v>
      </c>
      <c r="AM464" s="172" t="str">
        <f t="shared" si="333"/>
        <v>AM$13</v>
      </c>
      <c r="AN464" s="172" t="str">
        <f t="shared" si="333"/>
        <v>AN$13</v>
      </c>
      <c r="AO464" s="172" t="str">
        <f t="shared" si="333"/>
        <v>AO$13</v>
      </c>
      <c r="AP464" s="172" t="str">
        <f t="shared" si="333"/>
        <v>AP$13</v>
      </c>
      <c r="AQ464" s="172" t="str">
        <f t="shared" si="333"/>
        <v>AQ$13</v>
      </c>
      <c r="AR464" s="172" t="str">
        <f t="shared" si="333"/>
        <v>AR$13</v>
      </c>
      <c r="AS464" s="172" t="str">
        <f t="shared" si="333"/>
        <v>AS$13</v>
      </c>
      <c r="AT464" s="172" t="str">
        <f t="shared" si="333"/>
        <v>AT$13</v>
      </c>
      <c r="AU464" s="172" t="str">
        <f t="shared" si="333"/>
        <v>AU$13</v>
      </c>
      <c r="AV464" s="172" t="str">
        <f t="shared" si="333"/>
        <v>AV$13</v>
      </c>
      <c r="AW464" s="172" t="str">
        <f t="shared" si="333"/>
        <v>AW$13</v>
      </c>
      <c r="AX464" s="172" t="str">
        <f t="shared" si="333"/>
        <v>AX$13</v>
      </c>
      <c r="AY464" s="172" t="str">
        <f t="shared" si="333"/>
        <v>AY$13</v>
      </c>
      <c r="AZ464" s="172" t="str">
        <f t="shared" ref="AZ464:CE464" si="334">AZ440</f>
        <v>AZ$13</v>
      </c>
      <c r="BA464" s="172" t="str">
        <f t="shared" si="334"/>
        <v>BA$13</v>
      </c>
      <c r="BB464" s="172" t="str">
        <f t="shared" si="334"/>
        <v>BB$13</v>
      </c>
      <c r="BC464" s="172" t="str">
        <f t="shared" si="334"/>
        <v>BC$13</v>
      </c>
      <c r="BD464" s="172" t="str">
        <f t="shared" si="334"/>
        <v>BD$13</v>
      </c>
      <c r="BE464" s="172" t="str">
        <f t="shared" si="334"/>
        <v>BE$13</v>
      </c>
      <c r="BF464" s="172" t="str">
        <f t="shared" si="334"/>
        <v>BF$13</v>
      </c>
      <c r="BG464" s="172" t="str">
        <f t="shared" si="334"/>
        <v>BG$13</v>
      </c>
      <c r="BH464" s="172" t="str">
        <f t="shared" si="334"/>
        <v>BH$13</v>
      </c>
      <c r="BI464" s="172" t="str">
        <f t="shared" si="334"/>
        <v>BI$13</v>
      </c>
      <c r="BJ464" s="172" t="str">
        <f t="shared" si="334"/>
        <v>BJ$13</v>
      </c>
      <c r="BK464" s="172" t="str">
        <f t="shared" si="334"/>
        <v>BK$13</v>
      </c>
      <c r="BL464" s="172" t="str">
        <f t="shared" si="334"/>
        <v>BL$13</v>
      </c>
      <c r="BM464" s="172" t="str">
        <f t="shared" si="334"/>
        <v>BM$13</v>
      </c>
      <c r="BN464" s="172" t="str">
        <f t="shared" si="334"/>
        <v>BN$13</v>
      </c>
      <c r="BO464" s="172" t="str">
        <f t="shared" si="334"/>
        <v>BO$13</v>
      </c>
      <c r="BP464" s="172" t="str">
        <f t="shared" si="334"/>
        <v>BP$13</v>
      </c>
      <c r="BQ464" s="172" t="str">
        <f t="shared" si="334"/>
        <v>BQ$13</v>
      </c>
      <c r="BR464" s="172" t="str">
        <f t="shared" si="334"/>
        <v>BR$13</v>
      </c>
      <c r="BS464" s="172" t="str">
        <f t="shared" si="334"/>
        <v>BS$13</v>
      </c>
      <c r="BT464" s="172" t="str">
        <f t="shared" si="334"/>
        <v>BT$13</v>
      </c>
      <c r="BU464" s="172" t="str">
        <f t="shared" si="334"/>
        <v>BU$13</v>
      </c>
      <c r="BV464" s="172" t="str">
        <f t="shared" si="334"/>
        <v>BV$13</v>
      </c>
      <c r="BW464" s="172" t="str">
        <f t="shared" si="334"/>
        <v>BW$13</v>
      </c>
      <c r="BX464" s="172" t="str">
        <f t="shared" si="334"/>
        <v>BX$13</v>
      </c>
      <c r="BY464" s="172" t="str">
        <f t="shared" si="334"/>
        <v>BY$13</v>
      </c>
      <c r="BZ464" s="172" t="str">
        <f t="shared" si="334"/>
        <v>BZ$13</v>
      </c>
      <c r="CA464" s="172" t="str">
        <f t="shared" si="334"/>
        <v>CA$13</v>
      </c>
      <c r="CB464" s="172" t="str">
        <f t="shared" si="334"/>
        <v>CB$13</v>
      </c>
      <c r="CC464" s="172" t="str">
        <f t="shared" si="334"/>
        <v>CC$13</v>
      </c>
      <c r="CD464" s="172" t="str">
        <f t="shared" si="334"/>
        <v>CD$13</v>
      </c>
      <c r="CE464" s="172" t="str">
        <f t="shared" si="334"/>
        <v>CE$13</v>
      </c>
      <c r="CF464" s="172" t="str">
        <f t="shared" ref="CF464:CK464" si="335">CF440</f>
        <v>CF$13</v>
      </c>
      <c r="CG464" s="172" t="str">
        <f t="shared" si="335"/>
        <v>CG$13</v>
      </c>
      <c r="CH464" s="172" t="str">
        <f t="shared" si="335"/>
        <v>CH$13</v>
      </c>
      <c r="CI464" s="172" t="str">
        <f t="shared" si="335"/>
        <v>CI$13</v>
      </c>
      <c r="CJ464" s="172" t="str">
        <f t="shared" si="335"/>
        <v>CJ$13</v>
      </c>
      <c r="CK464" s="172" t="str">
        <f t="shared" si="335"/>
        <v>CK$13</v>
      </c>
      <c r="CL464" s="172" t="str">
        <f t="shared" ref="CL464" si="336">CL440</f>
        <v>CL$13</v>
      </c>
    </row>
    <row r="465" spans="2:90" x14ac:dyDescent="0.4">
      <c r="B465" s="184" t="str">
        <f>B445</f>
        <v>Rolling fixed term debt - multiple borrowings w/ annual control:</v>
      </c>
      <c r="C465" s="12"/>
      <c r="D465" s="12" t="s">
        <v>823</v>
      </c>
      <c r="E465" s="12" t="s">
        <v>906</v>
      </c>
      <c r="F465" s="12"/>
      <c r="G465" s="12" t="s">
        <v>330</v>
      </c>
      <c r="H465" s="12"/>
      <c r="I465" s="60"/>
      <c r="J465" s="60"/>
      <c r="K465" s="15"/>
      <c r="L465" s="15"/>
      <c r="M465" s="15"/>
      <c r="N465" s="15"/>
      <c r="O465" s="15"/>
      <c r="P465" s="15"/>
      <c r="R465" s="15"/>
      <c r="S465" s="172">
        <f t="shared" ref="S465" si="337">S441</f>
        <v>0</v>
      </c>
      <c r="T465" s="172">
        <f t="shared" ref="T465:AY465" si="338">T441</f>
        <v>0</v>
      </c>
      <c r="U465" s="172">
        <f t="shared" si="338"/>
        <v>0</v>
      </c>
      <c r="V465" s="172">
        <f t="shared" si="338"/>
        <v>0</v>
      </c>
      <c r="W465" s="172">
        <f t="shared" si="338"/>
        <v>0</v>
      </c>
      <c r="X465" s="172">
        <f t="shared" si="338"/>
        <v>0</v>
      </c>
      <c r="Y465" s="172">
        <f t="shared" si="338"/>
        <v>0</v>
      </c>
      <c r="Z465" s="172">
        <f t="shared" si="338"/>
        <v>0</v>
      </c>
      <c r="AA465" s="172">
        <f t="shared" si="338"/>
        <v>0</v>
      </c>
      <c r="AB465" s="172">
        <f t="shared" si="338"/>
        <v>0</v>
      </c>
      <c r="AC465" s="172">
        <f t="shared" si="338"/>
        <v>0</v>
      </c>
      <c r="AD465" s="172">
        <f t="shared" si="338"/>
        <v>0</v>
      </c>
      <c r="AE465" s="172">
        <f t="shared" si="338"/>
        <v>0</v>
      </c>
      <c r="AF465" s="172">
        <f t="shared" si="338"/>
        <v>0</v>
      </c>
      <c r="AG465" s="172">
        <f t="shared" si="338"/>
        <v>0</v>
      </c>
      <c r="AH465" s="172">
        <f t="shared" si="338"/>
        <v>0</v>
      </c>
      <c r="AI465" s="172">
        <f t="shared" si="338"/>
        <v>0</v>
      </c>
      <c r="AJ465" s="172">
        <f t="shared" si="338"/>
        <v>0</v>
      </c>
      <c r="AK465" s="172">
        <f t="shared" si="338"/>
        <v>0</v>
      </c>
      <c r="AL465" s="172">
        <f t="shared" si="338"/>
        <v>0</v>
      </c>
      <c r="AM465" s="172">
        <f t="shared" si="338"/>
        <v>0</v>
      </c>
      <c r="AN465" s="172">
        <f t="shared" si="338"/>
        <v>0</v>
      </c>
      <c r="AO465" s="172">
        <f t="shared" si="338"/>
        <v>0</v>
      </c>
      <c r="AP465" s="172">
        <f t="shared" si="338"/>
        <v>0</v>
      </c>
      <c r="AQ465" s="172">
        <f t="shared" si="338"/>
        <v>0</v>
      </c>
      <c r="AR465" s="172">
        <f t="shared" si="338"/>
        <v>0</v>
      </c>
      <c r="AS465" s="172">
        <f t="shared" si="338"/>
        <v>0</v>
      </c>
      <c r="AT465" s="172">
        <f t="shared" si="338"/>
        <v>0</v>
      </c>
      <c r="AU465" s="172">
        <f t="shared" si="338"/>
        <v>0</v>
      </c>
      <c r="AV465" s="172">
        <f t="shared" si="338"/>
        <v>0</v>
      </c>
      <c r="AW465" s="172">
        <f t="shared" si="338"/>
        <v>0</v>
      </c>
      <c r="AX465" s="172">
        <f t="shared" si="338"/>
        <v>0</v>
      </c>
      <c r="AY465" s="172">
        <f t="shared" si="338"/>
        <v>0</v>
      </c>
      <c r="AZ465" s="172">
        <f t="shared" ref="AZ465:CE465" si="339">AZ441</f>
        <v>0</v>
      </c>
      <c r="BA465" s="172">
        <f t="shared" si="339"/>
        <v>0</v>
      </c>
      <c r="BB465" s="172">
        <f t="shared" si="339"/>
        <v>0</v>
      </c>
      <c r="BC465" s="172">
        <f t="shared" si="339"/>
        <v>0</v>
      </c>
      <c r="BD465" s="172">
        <f t="shared" si="339"/>
        <v>0</v>
      </c>
      <c r="BE465" s="172">
        <f t="shared" si="339"/>
        <v>0</v>
      </c>
      <c r="BF465" s="172">
        <f t="shared" si="339"/>
        <v>0</v>
      </c>
      <c r="BG465" s="172">
        <f t="shared" si="339"/>
        <v>0</v>
      </c>
      <c r="BH465" s="172">
        <f t="shared" si="339"/>
        <v>0</v>
      </c>
      <c r="BI465" s="172">
        <f t="shared" si="339"/>
        <v>0</v>
      </c>
      <c r="BJ465" s="172">
        <f t="shared" si="339"/>
        <v>0</v>
      </c>
      <c r="BK465" s="172">
        <f t="shared" si="339"/>
        <v>0</v>
      </c>
      <c r="BL465" s="172">
        <f t="shared" si="339"/>
        <v>0</v>
      </c>
      <c r="BM465" s="172">
        <f t="shared" si="339"/>
        <v>0</v>
      </c>
      <c r="BN465" s="172">
        <f t="shared" si="339"/>
        <v>0</v>
      </c>
      <c r="BO465" s="172">
        <f t="shared" si="339"/>
        <v>0</v>
      </c>
      <c r="BP465" s="172">
        <f t="shared" si="339"/>
        <v>0</v>
      </c>
      <c r="BQ465" s="172">
        <f t="shared" si="339"/>
        <v>0</v>
      </c>
      <c r="BR465" s="172">
        <f t="shared" si="339"/>
        <v>0</v>
      </c>
      <c r="BS465" s="172">
        <f t="shared" si="339"/>
        <v>0</v>
      </c>
      <c r="BT465" s="172">
        <f t="shared" si="339"/>
        <v>0</v>
      </c>
      <c r="BU465" s="172">
        <f t="shared" si="339"/>
        <v>0</v>
      </c>
      <c r="BV465" s="172">
        <f t="shared" si="339"/>
        <v>0</v>
      </c>
      <c r="BW465" s="172">
        <f t="shared" si="339"/>
        <v>0</v>
      </c>
      <c r="BX465" s="172">
        <f t="shared" si="339"/>
        <v>0</v>
      </c>
      <c r="BY465" s="172">
        <f t="shared" si="339"/>
        <v>0</v>
      </c>
      <c r="BZ465" s="172">
        <f t="shared" si="339"/>
        <v>0</v>
      </c>
      <c r="CA465" s="172">
        <f t="shared" si="339"/>
        <v>0</v>
      </c>
      <c r="CB465" s="172">
        <f t="shared" si="339"/>
        <v>0</v>
      </c>
      <c r="CC465" s="172">
        <f t="shared" si="339"/>
        <v>0</v>
      </c>
      <c r="CD465" s="172">
        <f t="shared" si="339"/>
        <v>0</v>
      </c>
      <c r="CE465" s="172">
        <f t="shared" si="339"/>
        <v>0</v>
      </c>
      <c r="CF465" s="172">
        <f t="shared" ref="CF465:CK465" si="340">CF441</f>
        <v>0</v>
      </c>
      <c r="CG465" s="172">
        <f t="shared" si="340"/>
        <v>0</v>
      </c>
      <c r="CH465" s="172">
        <f t="shared" si="340"/>
        <v>0</v>
      </c>
      <c r="CI465" s="172">
        <f t="shared" si="340"/>
        <v>0</v>
      </c>
      <c r="CJ465" s="172">
        <f t="shared" si="340"/>
        <v>0</v>
      </c>
      <c r="CK465" s="172">
        <f t="shared" si="340"/>
        <v>0</v>
      </c>
      <c r="CL465" s="172">
        <f t="shared" ref="CL465" si="341">CL441</f>
        <v>0</v>
      </c>
    </row>
    <row r="466" spans="2:90" x14ac:dyDescent="0.4">
      <c r="B466" s="231" t="str">
        <f>IFERROR(SUBSTITUTE(TRIM(MID(B445, SEARCH("-", B445) + 1, LEN(B445))),":",""),"no unit")</f>
        <v>multiple borrowings w/ annual control</v>
      </c>
      <c r="C466" s="12"/>
      <c r="D466" s="12" t="s">
        <v>823</v>
      </c>
      <c r="E466" s="12" t="s">
        <v>906</v>
      </c>
      <c r="F466" s="12"/>
      <c r="G466" s="12" t="s">
        <v>330</v>
      </c>
      <c r="H466" s="12"/>
      <c r="I466" s="60"/>
      <c r="J466" s="60"/>
      <c r="K466" s="15"/>
      <c r="L466" s="15"/>
      <c r="M466" s="15"/>
      <c r="N466" s="15"/>
      <c r="O466" s="15"/>
      <c r="P466" s="15"/>
      <c r="R466" s="15"/>
      <c r="S466" s="172"/>
      <c r="T466" s="172"/>
      <c r="U466" s="172"/>
      <c r="V466" s="172"/>
      <c r="W466" s="172"/>
      <c r="X466" s="172"/>
      <c r="Y466" s="172"/>
      <c r="Z466" s="172"/>
      <c r="AA466" s="172"/>
      <c r="AB466" s="172"/>
      <c r="AC466" s="172"/>
      <c r="AD466" s="172"/>
      <c r="AE466" s="172"/>
      <c r="AF466" s="172"/>
      <c r="AG466" s="172"/>
      <c r="AH466" s="172"/>
      <c r="AI466" s="172"/>
      <c r="AJ466" s="172"/>
      <c r="AK466" s="172"/>
      <c r="AL466" s="172"/>
      <c r="AM466" s="172"/>
      <c r="AN466" s="172"/>
      <c r="AO466" s="172"/>
      <c r="AP466" s="172"/>
      <c r="AQ466" s="172"/>
      <c r="AR466" s="172"/>
      <c r="AS466" s="172"/>
      <c r="AT466" s="172"/>
      <c r="AU466" s="172"/>
      <c r="AV466" s="172"/>
      <c r="AW466" s="172"/>
      <c r="AX466" s="172"/>
      <c r="AY466" s="172"/>
      <c r="AZ466" s="172"/>
      <c r="BA466" s="172"/>
      <c r="BB466" s="172"/>
      <c r="BC466" s="172"/>
      <c r="BD466" s="172"/>
      <c r="BE466" s="172"/>
      <c r="BF466" s="172"/>
      <c r="BG466" s="172"/>
      <c r="BH466" s="172"/>
      <c r="BI466" s="172"/>
      <c r="BJ466" s="172"/>
      <c r="BK466" s="172"/>
      <c r="BL466" s="172"/>
      <c r="BM466" s="172"/>
      <c r="BN466" s="172"/>
      <c r="BO466" s="172"/>
      <c r="BP466" s="172"/>
      <c r="BQ466" s="172"/>
      <c r="BR466" s="172"/>
      <c r="BS466" s="172"/>
      <c r="BT466" s="172"/>
      <c r="BU466" s="172"/>
      <c r="BV466" s="172"/>
      <c r="BW466" s="172"/>
      <c r="BX466" s="172"/>
      <c r="BY466" s="172"/>
      <c r="BZ466" s="172"/>
      <c r="CA466" s="172"/>
      <c r="CB466" s="172"/>
      <c r="CC466" s="172"/>
      <c r="CD466" s="172"/>
      <c r="CE466" s="172"/>
      <c r="CF466" s="172"/>
      <c r="CG466" s="172"/>
      <c r="CH466" s="172"/>
      <c r="CI466" s="172"/>
      <c r="CJ466" s="172"/>
      <c r="CK466" s="172"/>
      <c r="CL466" s="172"/>
    </row>
    <row r="467" spans="2:90" x14ac:dyDescent="0.4">
      <c r="B467" s="184" t="str">
        <f>B443</f>
        <v>Secondary revenue driver</v>
      </c>
      <c r="C467" s="88"/>
      <c r="D467" s="88" t="s">
        <v>823</v>
      </c>
      <c r="E467" s="88" t="s">
        <v>906</v>
      </c>
      <c r="F467" s="88"/>
      <c r="G467" s="88" t="s">
        <v>330</v>
      </c>
      <c r="H467" s="88"/>
      <c r="I467" s="206"/>
      <c r="J467" s="206"/>
      <c r="K467" s="207"/>
      <c r="L467" s="207"/>
      <c r="M467" s="207"/>
      <c r="N467" s="207"/>
      <c r="O467" s="207"/>
      <c r="P467" s="207"/>
      <c r="R467" s="207"/>
      <c r="S467" s="4" t="str">
        <f t="shared" ref="S467" si="342">ADDRESS(ROW(S457),COLUMN(S457),2)</f>
        <v>S$457</v>
      </c>
      <c r="T467" s="4" t="str">
        <f t="shared" ref="T467:AX467" si="343">ADDRESS(ROW(T457),COLUMN(T457),2)</f>
        <v>T$457</v>
      </c>
      <c r="U467" s="4" t="str">
        <f t="shared" si="343"/>
        <v>U$457</v>
      </c>
      <c r="V467" s="4" t="str">
        <f t="shared" si="343"/>
        <v>V$457</v>
      </c>
      <c r="W467" s="4" t="str">
        <f t="shared" si="343"/>
        <v>W$457</v>
      </c>
      <c r="X467" s="4" t="str">
        <f t="shared" si="343"/>
        <v>X$457</v>
      </c>
      <c r="Y467" s="4" t="str">
        <f t="shared" si="343"/>
        <v>Y$457</v>
      </c>
      <c r="Z467" s="4" t="str">
        <f t="shared" si="343"/>
        <v>Z$457</v>
      </c>
      <c r="AA467" s="4" t="str">
        <f t="shared" si="343"/>
        <v>AA$457</v>
      </c>
      <c r="AB467" s="4" t="str">
        <f t="shared" si="343"/>
        <v>AB$457</v>
      </c>
      <c r="AC467" s="4" t="str">
        <f t="shared" si="343"/>
        <v>AC$457</v>
      </c>
      <c r="AD467" s="4" t="str">
        <f t="shared" si="343"/>
        <v>AD$457</v>
      </c>
      <c r="AE467" s="4" t="str">
        <f t="shared" si="343"/>
        <v>AE$457</v>
      </c>
      <c r="AF467" s="4" t="str">
        <f t="shared" si="343"/>
        <v>AF$457</v>
      </c>
      <c r="AG467" s="4" t="str">
        <f t="shared" si="343"/>
        <v>AG$457</v>
      </c>
      <c r="AH467" s="4" t="str">
        <f t="shared" si="343"/>
        <v>AH$457</v>
      </c>
      <c r="AI467" s="4" t="str">
        <f t="shared" si="343"/>
        <v>AI$457</v>
      </c>
      <c r="AJ467" s="4" t="str">
        <f t="shared" si="343"/>
        <v>AJ$457</v>
      </c>
      <c r="AK467" s="4" t="str">
        <f t="shared" si="343"/>
        <v>AK$457</v>
      </c>
      <c r="AL467" s="4" t="str">
        <f t="shared" si="343"/>
        <v>AL$457</v>
      </c>
      <c r="AM467" s="4" t="str">
        <f t="shared" si="343"/>
        <v>AM$457</v>
      </c>
      <c r="AN467" s="4" t="str">
        <f t="shared" si="343"/>
        <v>AN$457</v>
      </c>
      <c r="AO467" s="4" t="str">
        <f t="shared" si="343"/>
        <v>AO$457</v>
      </c>
      <c r="AP467" s="4" t="str">
        <f t="shared" si="343"/>
        <v>AP$457</v>
      </c>
      <c r="AQ467" s="4" t="str">
        <f t="shared" si="343"/>
        <v>AQ$457</v>
      </c>
      <c r="AR467" s="4" t="str">
        <f t="shared" si="343"/>
        <v>AR$457</v>
      </c>
      <c r="AS467" s="4" t="str">
        <f t="shared" si="343"/>
        <v>AS$457</v>
      </c>
      <c r="AT467" s="4" t="str">
        <f t="shared" si="343"/>
        <v>AT$457</v>
      </c>
      <c r="AU467" s="4" t="str">
        <f t="shared" si="343"/>
        <v>AU$457</v>
      </c>
      <c r="AV467" s="4" t="str">
        <f t="shared" si="343"/>
        <v>AV$457</v>
      </c>
      <c r="AW467" s="4" t="str">
        <f t="shared" si="343"/>
        <v>AW$457</v>
      </c>
      <c r="AX467" s="4" t="str">
        <f t="shared" si="343"/>
        <v>AX$457</v>
      </c>
      <c r="AY467" s="4" t="str">
        <f t="shared" ref="AY467:CD467" si="344">ADDRESS(ROW(AY457),COLUMN(AY457),2)</f>
        <v>AY$457</v>
      </c>
      <c r="AZ467" s="4" t="str">
        <f t="shared" si="344"/>
        <v>AZ$457</v>
      </c>
      <c r="BA467" s="4" t="str">
        <f t="shared" si="344"/>
        <v>BA$457</v>
      </c>
      <c r="BB467" s="4" t="str">
        <f t="shared" si="344"/>
        <v>BB$457</v>
      </c>
      <c r="BC467" s="4" t="str">
        <f t="shared" si="344"/>
        <v>BC$457</v>
      </c>
      <c r="BD467" s="4" t="str">
        <f t="shared" si="344"/>
        <v>BD$457</v>
      </c>
      <c r="BE467" s="4" t="str">
        <f t="shared" si="344"/>
        <v>BE$457</v>
      </c>
      <c r="BF467" s="4" t="str">
        <f t="shared" si="344"/>
        <v>BF$457</v>
      </c>
      <c r="BG467" s="4" t="str">
        <f t="shared" si="344"/>
        <v>BG$457</v>
      </c>
      <c r="BH467" s="4" t="str">
        <f t="shared" si="344"/>
        <v>BH$457</v>
      </c>
      <c r="BI467" s="4" t="str">
        <f t="shared" si="344"/>
        <v>BI$457</v>
      </c>
      <c r="BJ467" s="4" t="str">
        <f t="shared" si="344"/>
        <v>BJ$457</v>
      </c>
      <c r="BK467" s="4" t="str">
        <f t="shared" si="344"/>
        <v>BK$457</v>
      </c>
      <c r="BL467" s="4" t="str">
        <f t="shared" si="344"/>
        <v>BL$457</v>
      </c>
      <c r="BM467" s="4" t="str">
        <f t="shared" si="344"/>
        <v>BM$457</v>
      </c>
      <c r="BN467" s="4" t="str">
        <f t="shared" si="344"/>
        <v>BN$457</v>
      </c>
      <c r="BO467" s="4" t="str">
        <f t="shared" si="344"/>
        <v>BO$457</v>
      </c>
      <c r="BP467" s="4" t="str">
        <f t="shared" si="344"/>
        <v>BP$457</v>
      </c>
      <c r="BQ467" s="4" t="str">
        <f t="shared" si="344"/>
        <v>BQ$457</v>
      </c>
      <c r="BR467" s="4" t="str">
        <f t="shared" si="344"/>
        <v>BR$457</v>
      </c>
      <c r="BS467" s="4" t="str">
        <f t="shared" si="344"/>
        <v>BS$457</v>
      </c>
      <c r="BT467" s="4" t="str">
        <f t="shared" si="344"/>
        <v>BT$457</v>
      </c>
      <c r="BU467" s="4" t="str">
        <f t="shared" si="344"/>
        <v>BU$457</v>
      </c>
      <c r="BV467" s="4" t="str">
        <f t="shared" si="344"/>
        <v>BV$457</v>
      </c>
      <c r="BW467" s="4" t="str">
        <f t="shared" si="344"/>
        <v>BW$457</v>
      </c>
      <c r="BX467" s="4" t="str">
        <f t="shared" si="344"/>
        <v>BX$457</v>
      </c>
      <c r="BY467" s="4" t="str">
        <f t="shared" si="344"/>
        <v>BY$457</v>
      </c>
      <c r="BZ467" s="4" t="str">
        <f t="shared" si="344"/>
        <v>BZ$457</v>
      </c>
      <c r="CA467" s="4" t="str">
        <f t="shared" si="344"/>
        <v>CA$457</v>
      </c>
      <c r="CB467" s="4" t="str">
        <f t="shared" si="344"/>
        <v>CB$457</v>
      </c>
      <c r="CC467" s="4" t="str">
        <f t="shared" si="344"/>
        <v>CC$457</v>
      </c>
      <c r="CD467" s="4" t="str">
        <f t="shared" si="344"/>
        <v>CD$457</v>
      </c>
      <c r="CE467" s="4" t="str">
        <f t="shared" ref="CE467:CK467" si="345">ADDRESS(ROW(CE457),COLUMN(CE457),2)</f>
        <v>CE$457</v>
      </c>
      <c r="CF467" s="4" t="str">
        <f t="shared" si="345"/>
        <v>CF$457</v>
      </c>
      <c r="CG467" s="4" t="str">
        <f t="shared" si="345"/>
        <v>CG$457</v>
      </c>
      <c r="CH467" s="4" t="str">
        <f t="shared" si="345"/>
        <v>CH$457</v>
      </c>
      <c r="CI467" s="4" t="str">
        <f t="shared" si="345"/>
        <v>CI$457</v>
      </c>
      <c r="CJ467" s="4" t="str">
        <f t="shared" si="345"/>
        <v>CJ$457</v>
      </c>
      <c r="CK467" s="4" t="str">
        <f t="shared" si="345"/>
        <v>CK$457</v>
      </c>
      <c r="CL467" s="4" t="str">
        <f t="shared" ref="CL467" si="346">ADDRESS(ROW(CL457),COLUMN(CL457),2)</f>
        <v>CL$457</v>
      </c>
    </row>
    <row r="468" spans="2:90" x14ac:dyDescent="0.4">
      <c r="B468" s="130" t="str">
        <f>B444</f>
        <v>Secondary volume driver</v>
      </c>
      <c r="C468" s="12"/>
      <c r="D468" s="12" t="s">
        <v>823</v>
      </c>
      <c r="E468" s="12" t="s">
        <v>906</v>
      </c>
      <c r="F468" s="12"/>
      <c r="G468" s="12" t="s">
        <v>330</v>
      </c>
      <c r="H468" s="12"/>
      <c r="I468" s="60"/>
      <c r="J468" s="60"/>
      <c r="K468" s="15"/>
      <c r="L468" s="15"/>
      <c r="M468" s="15"/>
      <c r="N468" s="15"/>
      <c r="O468" s="15"/>
      <c r="P468" s="15"/>
      <c r="R468" s="15"/>
      <c r="S468" s="172" t="str">
        <f t="shared" ref="S468" si="347">S444</f>
        <v>S$15</v>
      </c>
      <c r="T468" s="172" t="str">
        <f t="shared" ref="T468:AX468" si="348">T444</f>
        <v>T$15</v>
      </c>
      <c r="U468" s="172" t="str">
        <f t="shared" si="348"/>
        <v>U$15</v>
      </c>
      <c r="V468" s="172" t="str">
        <f t="shared" si="348"/>
        <v>V$15</v>
      </c>
      <c r="W468" s="172" t="str">
        <f t="shared" si="348"/>
        <v>W$15</v>
      </c>
      <c r="X468" s="172" t="str">
        <f t="shared" si="348"/>
        <v>X$15</v>
      </c>
      <c r="Y468" s="172" t="str">
        <f t="shared" si="348"/>
        <v>Y$15</v>
      </c>
      <c r="Z468" s="172" t="str">
        <f t="shared" si="348"/>
        <v>Z$15</v>
      </c>
      <c r="AA468" s="172" t="str">
        <f t="shared" si="348"/>
        <v>AA$15</v>
      </c>
      <c r="AB468" s="172" t="str">
        <f t="shared" si="348"/>
        <v>AB$15</v>
      </c>
      <c r="AC468" s="172" t="str">
        <f t="shared" si="348"/>
        <v>AC$15</v>
      </c>
      <c r="AD468" s="172" t="str">
        <f t="shared" si="348"/>
        <v>AD$15</v>
      </c>
      <c r="AE468" s="172" t="str">
        <f t="shared" si="348"/>
        <v>AE$15</v>
      </c>
      <c r="AF468" s="172" t="str">
        <f t="shared" si="348"/>
        <v>AF$15</v>
      </c>
      <c r="AG468" s="172" t="str">
        <f t="shared" si="348"/>
        <v>AG$15</v>
      </c>
      <c r="AH468" s="172" t="str">
        <f t="shared" si="348"/>
        <v>AH$15</v>
      </c>
      <c r="AI468" s="172" t="str">
        <f t="shared" si="348"/>
        <v>AI$15</v>
      </c>
      <c r="AJ468" s="172" t="str">
        <f t="shared" si="348"/>
        <v>AJ$15</v>
      </c>
      <c r="AK468" s="172" t="str">
        <f t="shared" si="348"/>
        <v>AK$15</v>
      </c>
      <c r="AL468" s="172" t="str">
        <f t="shared" si="348"/>
        <v>AL$15</v>
      </c>
      <c r="AM468" s="172" t="str">
        <f t="shared" si="348"/>
        <v>AM$15</v>
      </c>
      <c r="AN468" s="172" t="str">
        <f t="shared" si="348"/>
        <v>AN$15</v>
      </c>
      <c r="AO468" s="172" t="str">
        <f t="shared" si="348"/>
        <v>AO$15</v>
      </c>
      <c r="AP468" s="172" t="str">
        <f t="shared" si="348"/>
        <v>AP$15</v>
      </c>
      <c r="AQ468" s="172" t="str">
        <f t="shared" si="348"/>
        <v>AQ$15</v>
      </c>
      <c r="AR468" s="172" t="str">
        <f t="shared" si="348"/>
        <v>AR$15</v>
      </c>
      <c r="AS468" s="172" t="str">
        <f t="shared" si="348"/>
        <v>AS$15</v>
      </c>
      <c r="AT468" s="172" t="str">
        <f t="shared" si="348"/>
        <v>AT$15</v>
      </c>
      <c r="AU468" s="172" t="str">
        <f t="shared" si="348"/>
        <v>AU$15</v>
      </c>
      <c r="AV468" s="172" t="str">
        <f t="shared" si="348"/>
        <v>AV$15</v>
      </c>
      <c r="AW468" s="172" t="str">
        <f t="shared" si="348"/>
        <v>AW$15</v>
      </c>
      <c r="AX468" s="172" t="str">
        <f t="shared" si="348"/>
        <v>AX$15</v>
      </c>
      <c r="AY468" s="172" t="str">
        <f t="shared" ref="AY468:CD468" si="349">AY444</f>
        <v>AY$15</v>
      </c>
      <c r="AZ468" s="172" t="str">
        <f t="shared" si="349"/>
        <v>AZ$15</v>
      </c>
      <c r="BA468" s="172" t="str">
        <f t="shared" si="349"/>
        <v>BA$15</v>
      </c>
      <c r="BB468" s="172" t="str">
        <f t="shared" si="349"/>
        <v>BB$15</v>
      </c>
      <c r="BC468" s="172" t="str">
        <f t="shared" si="349"/>
        <v>BC$15</v>
      </c>
      <c r="BD468" s="172" t="str">
        <f t="shared" si="349"/>
        <v>BD$15</v>
      </c>
      <c r="BE468" s="172" t="str">
        <f t="shared" si="349"/>
        <v>BE$15</v>
      </c>
      <c r="BF468" s="172" t="str">
        <f t="shared" si="349"/>
        <v>BF$15</v>
      </c>
      <c r="BG468" s="172" t="str">
        <f t="shared" si="349"/>
        <v>BG$15</v>
      </c>
      <c r="BH468" s="172" t="str">
        <f t="shared" si="349"/>
        <v>BH$15</v>
      </c>
      <c r="BI468" s="172" t="str">
        <f t="shared" si="349"/>
        <v>BI$15</v>
      </c>
      <c r="BJ468" s="172" t="str">
        <f t="shared" si="349"/>
        <v>BJ$15</v>
      </c>
      <c r="BK468" s="172" t="str">
        <f t="shared" si="349"/>
        <v>BK$15</v>
      </c>
      <c r="BL468" s="172" t="str">
        <f t="shared" si="349"/>
        <v>BL$15</v>
      </c>
      <c r="BM468" s="172" t="str">
        <f t="shared" si="349"/>
        <v>BM$15</v>
      </c>
      <c r="BN468" s="172" t="str">
        <f t="shared" si="349"/>
        <v>BN$15</v>
      </c>
      <c r="BO468" s="172" t="str">
        <f t="shared" si="349"/>
        <v>BO$15</v>
      </c>
      <c r="BP468" s="172" t="str">
        <f t="shared" si="349"/>
        <v>BP$15</v>
      </c>
      <c r="BQ468" s="172" t="str">
        <f t="shared" si="349"/>
        <v>BQ$15</v>
      </c>
      <c r="BR468" s="172" t="str">
        <f t="shared" si="349"/>
        <v>BR$15</v>
      </c>
      <c r="BS468" s="172" t="str">
        <f t="shared" si="349"/>
        <v>BS$15</v>
      </c>
      <c r="BT468" s="172" t="str">
        <f t="shared" si="349"/>
        <v>BT$15</v>
      </c>
      <c r="BU468" s="172" t="str">
        <f t="shared" si="349"/>
        <v>BU$15</v>
      </c>
      <c r="BV468" s="172" t="str">
        <f t="shared" si="349"/>
        <v>BV$15</v>
      </c>
      <c r="BW468" s="172" t="str">
        <f t="shared" si="349"/>
        <v>BW$15</v>
      </c>
      <c r="BX468" s="172" t="str">
        <f t="shared" si="349"/>
        <v>BX$15</v>
      </c>
      <c r="BY468" s="172" t="str">
        <f t="shared" si="349"/>
        <v>BY$15</v>
      </c>
      <c r="BZ468" s="172" t="str">
        <f t="shared" si="349"/>
        <v>BZ$15</v>
      </c>
      <c r="CA468" s="172" t="str">
        <f t="shared" si="349"/>
        <v>CA$15</v>
      </c>
      <c r="CB468" s="172" t="str">
        <f t="shared" si="349"/>
        <v>CB$15</v>
      </c>
      <c r="CC468" s="172" t="str">
        <f t="shared" si="349"/>
        <v>CC$15</v>
      </c>
      <c r="CD468" s="172" t="str">
        <f t="shared" si="349"/>
        <v>CD$15</v>
      </c>
      <c r="CE468" s="172" t="str">
        <f t="shared" ref="CE468:CK468" si="350">CE444</f>
        <v>CE$15</v>
      </c>
      <c r="CF468" s="172" t="str">
        <f t="shared" si="350"/>
        <v>CF$15</v>
      </c>
      <c r="CG468" s="172" t="str">
        <f t="shared" si="350"/>
        <v>CG$15</v>
      </c>
      <c r="CH468" s="172" t="str">
        <f t="shared" si="350"/>
        <v>CH$15</v>
      </c>
      <c r="CI468" s="172" t="str">
        <f t="shared" si="350"/>
        <v>CI$15</v>
      </c>
      <c r="CJ468" s="172" t="str">
        <f t="shared" si="350"/>
        <v>CJ$15</v>
      </c>
      <c r="CK468" s="172" t="str">
        <f t="shared" si="350"/>
        <v>CK$15</v>
      </c>
      <c r="CL468" s="172" t="str">
        <f t="shared" ref="CL468" si="351">CL444</f>
        <v>CL$15</v>
      </c>
    </row>
    <row r="469" spans="2:90" x14ac:dyDescent="0.4">
      <c r="B469" s="168" t="s">
        <v>487</v>
      </c>
      <c r="C469" s="167"/>
      <c r="D469" s="167"/>
      <c r="E469" s="167" t="s">
        <v>906</v>
      </c>
      <c r="F469" s="167"/>
      <c r="G469" s="167"/>
      <c r="H469" s="167"/>
      <c r="I469" s="169"/>
      <c r="J469" s="169"/>
      <c r="K469" s="190"/>
      <c r="L469" s="190"/>
      <c r="M469" s="190"/>
      <c r="N469" s="190"/>
      <c r="O469" s="190"/>
      <c r="P469" s="190"/>
      <c r="R469" s="191"/>
      <c r="S469" s="167"/>
      <c r="T469" s="167"/>
      <c r="U469" s="167"/>
      <c r="V469" s="167"/>
      <c r="W469" s="167"/>
      <c r="X469" s="167"/>
      <c r="Y469" s="167"/>
      <c r="Z469" s="167"/>
      <c r="AA469" s="167"/>
      <c r="AB469" s="167"/>
      <c r="AC469" s="167"/>
      <c r="AD469" s="167"/>
      <c r="AE469" s="167"/>
      <c r="AF469" s="167"/>
      <c r="AG469" s="167"/>
      <c r="AH469" s="167"/>
      <c r="AI469" s="167"/>
      <c r="AJ469" s="167"/>
      <c r="AK469" s="167"/>
      <c r="AL469" s="167"/>
      <c r="AM469" s="167"/>
      <c r="AN469" s="167"/>
      <c r="AO469" s="167"/>
      <c r="AP469" s="167"/>
      <c r="AQ469" s="167"/>
      <c r="AR469" s="167"/>
      <c r="AS469" s="167"/>
      <c r="AT469" s="167"/>
      <c r="AU469" s="167"/>
      <c r="AV469" s="167"/>
      <c r="AW469" s="167"/>
      <c r="AX469" s="167"/>
      <c r="AY469" s="167"/>
      <c r="AZ469" s="167"/>
      <c r="BA469" s="167"/>
      <c r="BB469" s="167"/>
      <c r="BC469" s="167"/>
      <c r="BD469" s="167"/>
      <c r="BE469" s="167"/>
      <c r="BF469" s="167"/>
      <c r="BG469" s="167"/>
      <c r="BH469" s="167"/>
      <c r="BI469" s="167"/>
      <c r="BJ469" s="167"/>
      <c r="BK469" s="167"/>
      <c r="BL469" s="167"/>
      <c r="BM469" s="167"/>
      <c r="BN469" s="167"/>
      <c r="BO469" s="167"/>
      <c r="BP469" s="167"/>
      <c r="BQ469" s="167"/>
      <c r="BR469" s="167"/>
      <c r="BS469" s="167"/>
      <c r="BT469" s="167"/>
      <c r="BU469" s="167"/>
      <c r="BV469" s="167"/>
      <c r="BW469" s="167"/>
      <c r="BX469" s="167"/>
      <c r="BY469" s="167"/>
      <c r="BZ469" s="167"/>
      <c r="CA469" s="167"/>
      <c r="CB469" s="167"/>
      <c r="CC469" s="167"/>
      <c r="CD469" s="167"/>
      <c r="CE469" s="167"/>
      <c r="CF469" s="167"/>
      <c r="CG469" s="167"/>
      <c r="CH469" s="167"/>
      <c r="CI469" s="167"/>
      <c r="CJ469" s="167"/>
      <c r="CK469" s="167"/>
      <c r="CL469" s="167"/>
    </row>
    <row r="470" spans="2:90" x14ac:dyDescent="0.4">
      <c r="B470" s="168" t="s">
        <v>489</v>
      </c>
      <c r="C470" s="167"/>
      <c r="D470" s="167"/>
      <c r="E470" s="167" t="s">
        <v>906</v>
      </c>
      <c r="F470" s="167"/>
      <c r="G470" s="167"/>
      <c r="H470" s="167"/>
      <c r="I470" s="169"/>
      <c r="J470" s="169"/>
      <c r="K470" s="190"/>
      <c r="L470" s="190"/>
      <c r="M470" s="190"/>
      <c r="N470" s="190"/>
      <c r="O470" s="190"/>
      <c r="P470" s="190"/>
      <c r="R470" s="191"/>
      <c r="S470" s="167"/>
      <c r="T470" s="167"/>
      <c r="U470" s="167"/>
      <c r="V470" s="167"/>
      <c r="W470" s="167"/>
      <c r="X470" s="167"/>
      <c r="Y470" s="167"/>
      <c r="Z470" s="167"/>
      <c r="AA470" s="167"/>
      <c r="AB470" s="167"/>
      <c r="AC470" s="167"/>
      <c r="AD470" s="167"/>
      <c r="AE470" s="167"/>
      <c r="AF470" s="167"/>
      <c r="AG470" s="167"/>
      <c r="AH470" s="167"/>
      <c r="AI470" s="167"/>
      <c r="AJ470" s="167"/>
      <c r="AK470" s="167"/>
      <c r="AL470" s="167"/>
      <c r="AM470" s="167"/>
      <c r="AN470" s="167"/>
      <c r="AO470" s="167"/>
      <c r="AP470" s="167"/>
      <c r="AQ470" s="167"/>
      <c r="AR470" s="167"/>
      <c r="AS470" s="167"/>
      <c r="AT470" s="167"/>
      <c r="AU470" s="167"/>
      <c r="AV470" s="167"/>
      <c r="AW470" s="167"/>
      <c r="AX470" s="167"/>
      <c r="AY470" s="167"/>
      <c r="AZ470" s="167"/>
      <c r="BA470" s="167"/>
      <c r="BB470" s="167"/>
      <c r="BC470" s="167"/>
      <c r="BD470" s="167"/>
      <c r="BE470" s="167"/>
      <c r="BF470" s="167"/>
      <c r="BG470" s="167"/>
      <c r="BH470" s="167"/>
      <c r="BI470" s="167"/>
      <c r="BJ470" s="167"/>
      <c r="BK470" s="167"/>
      <c r="BL470" s="167"/>
      <c r="BM470" s="167"/>
      <c r="BN470" s="167"/>
      <c r="BO470" s="167"/>
      <c r="BP470" s="167"/>
      <c r="BQ470" s="167"/>
      <c r="BR470" s="167"/>
      <c r="BS470" s="167"/>
      <c r="BT470" s="167"/>
      <c r="BU470" s="167"/>
      <c r="BV470" s="167"/>
      <c r="BW470" s="167"/>
      <c r="BX470" s="167"/>
      <c r="BY470" s="167"/>
      <c r="BZ470" s="167"/>
      <c r="CA470" s="167"/>
      <c r="CB470" s="167"/>
      <c r="CC470" s="167"/>
      <c r="CD470" s="167"/>
      <c r="CE470" s="167"/>
      <c r="CF470" s="167"/>
      <c r="CG470" s="167"/>
      <c r="CH470" s="167"/>
      <c r="CI470" s="167"/>
      <c r="CJ470" s="167"/>
      <c r="CK470" s="167"/>
      <c r="CL470" s="167"/>
    </row>
    <row r="471" spans="2:90" x14ac:dyDescent="0.4">
      <c r="B471" s="168" t="s">
        <v>459</v>
      </c>
      <c r="C471" s="167"/>
      <c r="D471" s="167"/>
      <c r="E471" s="167" t="s">
        <v>906</v>
      </c>
      <c r="F471" s="167"/>
      <c r="G471" s="167"/>
      <c r="H471" s="167"/>
      <c r="I471" s="169"/>
      <c r="J471" s="169"/>
      <c r="K471" s="190"/>
      <c r="L471" s="190"/>
      <c r="M471" s="190"/>
      <c r="N471" s="190"/>
      <c r="O471" s="190"/>
      <c r="P471" s="190"/>
      <c r="R471" s="191"/>
      <c r="S471" s="192" t="str">
        <f t="shared" ref="S471:CD471" si="352">S$16</f>
        <v>S$12</v>
      </c>
      <c r="T471" s="192" t="str">
        <f t="shared" si="352"/>
        <v>T$12</v>
      </c>
      <c r="U471" s="192" t="str">
        <f t="shared" si="352"/>
        <v>U$12</v>
      </c>
      <c r="V471" s="192" t="str">
        <f t="shared" si="352"/>
        <v>V$12</v>
      </c>
      <c r="W471" s="192" t="str">
        <f t="shared" si="352"/>
        <v>W$12</v>
      </c>
      <c r="X471" s="192" t="str">
        <f t="shared" si="352"/>
        <v>X$12</v>
      </c>
      <c r="Y471" s="192" t="str">
        <f t="shared" si="352"/>
        <v>Y$12</v>
      </c>
      <c r="Z471" s="192" t="str">
        <f t="shared" si="352"/>
        <v>Z$12</v>
      </c>
      <c r="AA471" s="192" t="str">
        <f t="shared" si="352"/>
        <v>AA$12</v>
      </c>
      <c r="AB471" s="192" t="str">
        <f t="shared" si="352"/>
        <v>AB$12</v>
      </c>
      <c r="AC471" s="192" t="str">
        <f t="shared" si="352"/>
        <v>AC$12</v>
      </c>
      <c r="AD471" s="192" t="str">
        <f t="shared" si="352"/>
        <v>AD$12</v>
      </c>
      <c r="AE471" s="192" t="str">
        <f t="shared" si="352"/>
        <v>AE$12</v>
      </c>
      <c r="AF471" s="192" t="str">
        <f t="shared" si="352"/>
        <v>AF$12</v>
      </c>
      <c r="AG471" s="192" t="str">
        <f t="shared" si="352"/>
        <v>AG$12</v>
      </c>
      <c r="AH471" s="192" t="str">
        <f t="shared" si="352"/>
        <v>AH$12</v>
      </c>
      <c r="AI471" s="192" t="str">
        <f t="shared" si="352"/>
        <v>AI$12</v>
      </c>
      <c r="AJ471" s="192" t="str">
        <f t="shared" si="352"/>
        <v>AJ$12</v>
      </c>
      <c r="AK471" s="192" t="str">
        <f t="shared" si="352"/>
        <v>AK$12</v>
      </c>
      <c r="AL471" s="192" t="str">
        <f t="shared" si="352"/>
        <v>AL$12</v>
      </c>
      <c r="AM471" s="192" t="str">
        <f t="shared" si="352"/>
        <v>AM$12</v>
      </c>
      <c r="AN471" s="192" t="str">
        <f t="shared" si="352"/>
        <v>AN$12</v>
      </c>
      <c r="AO471" s="192" t="str">
        <f t="shared" si="352"/>
        <v>AO$12</v>
      </c>
      <c r="AP471" s="192" t="str">
        <f t="shared" si="352"/>
        <v>AP$12</v>
      </c>
      <c r="AQ471" s="192" t="str">
        <f t="shared" si="352"/>
        <v>AQ$12</v>
      </c>
      <c r="AR471" s="192" t="str">
        <f t="shared" si="352"/>
        <v>AR$12</v>
      </c>
      <c r="AS471" s="192" t="str">
        <f t="shared" si="352"/>
        <v>AS$12</v>
      </c>
      <c r="AT471" s="192" t="str">
        <f t="shared" si="352"/>
        <v>AT$12</v>
      </c>
      <c r="AU471" s="192" t="str">
        <f t="shared" si="352"/>
        <v>AU$12</v>
      </c>
      <c r="AV471" s="192" t="str">
        <f t="shared" si="352"/>
        <v>AV$12</v>
      </c>
      <c r="AW471" s="192" t="str">
        <f t="shared" si="352"/>
        <v>AW$12</v>
      </c>
      <c r="AX471" s="192" t="str">
        <f t="shared" si="352"/>
        <v>AX$12</v>
      </c>
      <c r="AY471" s="192" t="str">
        <f t="shared" si="352"/>
        <v>AY$12</v>
      </c>
      <c r="AZ471" s="192" t="str">
        <f t="shared" si="352"/>
        <v>AZ$12</v>
      </c>
      <c r="BA471" s="192" t="str">
        <f t="shared" si="352"/>
        <v>BA$12</v>
      </c>
      <c r="BB471" s="192" t="str">
        <f t="shared" si="352"/>
        <v>BB$12</v>
      </c>
      <c r="BC471" s="192" t="str">
        <f t="shared" si="352"/>
        <v>BC$12</v>
      </c>
      <c r="BD471" s="192" t="str">
        <f t="shared" si="352"/>
        <v>BD$12</v>
      </c>
      <c r="BE471" s="192" t="str">
        <f t="shared" si="352"/>
        <v>BE$12</v>
      </c>
      <c r="BF471" s="192" t="str">
        <f t="shared" si="352"/>
        <v>BF$12</v>
      </c>
      <c r="BG471" s="192" t="str">
        <f t="shared" si="352"/>
        <v>BG$12</v>
      </c>
      <c r="BH471" s="192" t="str">
        <f t="shared" si="352"/>
        <v>BH$12</v>
      </c>
      <c r="BI471" s="192" t="str">
        <f t="shared" si="352"/>
        <v>BI$12</v>
      </c>
      <c r="BJ471" s="192" t="str">
        <f t="shared" si="352"/>
        <v>BJ$12</v>
      </c>
      <c r="BK471" s="192" t="str">
        <f t="shared" si="352"/>
        <v>BK$12</v>
      </c>
      <c r="BL471" s="192" t="str">
        <f t="shared" si="352"/>
        <v>BL$12</v>
      </c>
      <c r="BM471" s="192" t="str">
        <f t="shared" si="352"/>
        <v>BM$12</v>
      </c>
      <c r="BN471" s="192" t="str">
        <f t="shared" si="352"/>
        <v>BN$12</v>
      </c>
      <c r="BO471" s="192" t="str">
        <f t="shared" si="352"/>
        <v>BO$12</v>
      </c>
      <c r="BP471" s="192" t="str">
        <f t="shared" si="352"/>
        <v>BP$12</v>
      </c>
      <c r="BQ471" s="192" t="str">
        <f t="shared" si="352"/>
        <v>BQ$12</v>
      </c>
      <c r="BR471" s="192" t="str">
        <f t="shared" si="352"/>
        <v>BR$12</v>
      </c>
      <c r="BS471" s="192" t="str">
        <f t="shared" si="352"/>
        <v>BS$12</v>
      </c>
      <c r="BT471" s="192" t="str">
        <f t="shared" si="352"/>
        <v>BT$12</v>
      </c>
      <c r="BU471" s="192" t="str">
        <f t="shared" si="352"/>
        <v>BU$12</v>
      </c>
      <c r="BV471" s="192" t="str">
        <f t="shared" si="352"/>
        <v>BV$12</v>
      </c>
      <c r="BW471" s="192" t="str">
        <f t="shared" si="352"/>
        <v>BW$12</v>
      </c>
      <c r="BX471" s="192" t="str">
        <f t="shared" si="352"/>
        <v>BX$12</v>
      </c>
      <c r="BY471" s="192" t="str">
        <f t="shared" si="352"/>
        <v>BY$12</v>
      </c>
      <c r="BZ471" s="192" t="str">
        <f t="shared" si="352"/>
        <v>BZ$12</v>
      </c>
      <c r="CA471" s="192" t="str">
        <f t="shared" si="352"/>
        <v>CA$12</v>
      </c>
      <c r="CB471" s="192" t="str">
        <f t="shared" si="352"/>
        <v>CB$12</v>
      </c>
      <c r="CC471" s="192" t="str">
        <f t="shared" si="352"/>
        <v>CC$12</v>
      </c>
      <c r="CD471" s="192" t="str">
        <f t="shared" si="352"/>
        <v>CD$12</v>
      </c>
      <c r="CE471" s="192" t="str">
        <f t="shared" ref="CE471:CL471" si="353">CE$16</f>
        <v>CE$12</v>
      </c>
      <c r="CF471" s="192" t="str">
        <f t="shared" si="353"/>
        <v>CF$12</v>
      </c>
      <c r="CG471" s="192" t="str">
        <f t="shared" si="353"/>
        <v>CG$12</v>
      </c>
      <c r="CH471" s="192" t="str">
        <f t="shared" si="353"/>
        <v>CH$12</v>
      </c>
      <c r="CI471" s="192" t="str">
        <f t="shared" si="353"/>
        <v>CI$12</v>
      </c>
      <c r="CJ471" s="192" t="str">
        <f t="shared" si="353"/>
        <v>CJ$12</v>
      </c>
      <c r="CK471" s="192" t="str">
        <f t="shared" si="353"/>
        <v>CK$12</v>
      </c>
      <c r="CL471" s="192" t="str">
        <f t="shared" si="353"/>
        <v>CL$12</v>
      </c>
    </row>
    <row r="472" spans="2:90" x14ac:dyDescent="0.4">
      <c r="B472" s="168" t="s">
        <v>460</v>
      </c>
      <c r="C472" s="193"/>
      <c r="D472" s="193"/>
      <c r="E472" s="193" t="s">
        <v>906</v>
      </c>
      <c r="F472" s="193"/>
      <c r="G472" s="193"/>
      <c r="H472" s="193"/>
      <c r="I472" s="194"/>
      <c r="J472" s="194"/>
      <c r="K472" s="195"/>
      <c r="L472" s="195"/>
      <c r="M472" s="195"/>
      <c r="N472" s="195"/>
      <c r="O472" s="195"/>
      <c r="P472" s="195"/>
      <c r="R472" s="195"/>
      <c r="S472" s="192" t="str">
        <f t="shared" ref="S472:CD472" si="354">S$17</f>
        <v>S$13</v>
      </c>
      <c r="T472" s="192" t="str">
        <f t="shared" si="354"/>
        <v>T$13</v>
      </c>
      <c r="U472" s="192" t="str">
        <f t="shared" si="354"/>
        <v>U$13</v>
      </c>
      <c r="V472" s="192" t="str">
        <f t="shared" si="354"/>
        <v>V$13</v>
      </c>
      <c r="W472" s="192" t="str">
        <f t="shared" si="354"/>
        <v>W$13</v>
      </c>
      <c r="X472" s="192" t="str">
        <f t="shared" si="354"/>
        <v>X$13</v>
      </c>
      <c r="Y472" s="192" t="str">
        <f t="shared" si="354"/>
        <v>Y$13</v>
      </c>
      <c r="Z472" s="192" t="str">
        <f t="shared" si="354"/>
        <v>Z$13</v>
      </c>
      <c r="AA472" s="192" t="str">
        <f t="shared" si="354"/>
        <v>AA$13</v>
      </c>
      <c r="AB472" s="192" t="str">
        <f t="shared" si="354"/>
        <v>AB$13</v>
      </c>
      <c r="AC472" s="192" t="str">
        <f t="shared" si="354"/>
        <v>AC$13</v>
      </c>
      <c r="AD472" s="192" t="str">
        <f t="shared" si="354"/>
        <v>AD$13</v>
      </c>
      <c r="AE472" s="192" t="str">
        <f t="shared" si="354"/>
        <v>AE$13</v>
      </c>
      <c r="AF472" s="192" t="str">
        <f t="shared" si="354"/>
        <v>AF$13</v>
      </c>
      <c r="AG472" s="192" t="str">
        <f t="shared" si="354"/>
        <v>AG$13</v>
      </c>
      <c r="AH472" s="192" t="str">
        <f t="shared" si="354"/>
        <v>AH$13</v>
      </c>
      <c r="AI472" s="192" t="str">
        <f t="shared" si="354"/>
        <v>AI$13</v>
      </c>
      <c r="AJ472" s="192" t="str">
        <f t="shared" si="354"/>
        <v>AJ$13</v>
      </c>
      <c r="AK472" s="192" t="str">
        <f t="shared" si="354"/>
        <v>AK$13</v>
      </c>
      <c r="AL472" s="192" t="str">
        <f t="shared" si="354"/>
        <v>AL$13</v>
      </c>
      <c r="AM472" s="192" t="str">
        <f t="shared" si="354"/>
        <v>AM$13</v>
      </c>
      <c r="AN472" s="192" t="str">
        <f t="shared" si="354"/>
        <v>AN$13</v>
      </c>
      <c r="AO472" s="192" t="str">
        <f t="shared" si="354"/>
        <v>AO$13</v>
      </c>
      <c r="AP472" s="192" t="str">
        <f t="shared" si="354"/>
        <v>AP$13</v>
      </c>
      <c r="AQ472" s="192" t="str">
        <f t="shared" si="354"/>
        <v>AQ$13</v>
      </c>
      <c r="AR472" s="192" t="str">
        <f t="shared" si="354"/>
        <v>AR$13</v>
      </c>
      <c r="AS472" s="192" t="str">
        <f t="shared" si="354"/>
        <v>AS$13</v>
      </c>
      <c r="AT472" s="192" t="str">
        <f t="shared" si="354"/>
        <v>AT$13</v>
      </c>
      <c r="AU472" s="192" t="str">
        <f t="shared" si="354"/>
        <v>AU$13</v>
      </c>
      <c r="AV472" s="192" t="str">
        <f t="shared" si="354"/>
        <v>AV$13</v>
      </c>
      <c r="AW472" s="192" t="str">
        <f t="shared" si="354"/>
        <v>AW$13</v>
      </c>
      <c r="AX472" s="192" t="str">
        <f t="shared" si="354"/>
        <v>AX$13</v>
      </c>
      <c r="AY472" s="192" t="str">
        <f t="shared" si="354"/>
        <v>AY$13</v>
      </c>
      <c r="AZ472" s="192" t="str">
        <f t="shared" si="354"/>
        <v>AZ$13</v>
      </c>
      <c r="BA472" s="192" t="str">
        <f t="shared" si="354"/>
        <v>BA$13</v>
      </c>
      <c r="BB472" s="192" t="str">
        <f t="shared" si="354"/>
        <v>BB$13</v>
      </c>
      <c r="BC472" s="192" t="str">
        <f t="shared" si="354"/>
        <v>BC$13</v>
      </c>
      <c r="BD472" s="192" t="str">
        <f t="shared" si="354"/>
        <v>BD$13</v>
      </c>
      <c r="BE472" s="192" t="str">
        <f t="shared" si="354"/>
        <v>BE$13</v>
      </c>
      <c r="BF472" s="192" t="str">
        <f t="shared" si="354"/>
        <v>BF$13</v>
      </c>
      <c r="BG472" s="192" t="str">
        <f t="shared" si="354"/>
        <v>BG$13</v>
      </c>
      <c r="BH472" s="192" t="str">
        <f t="shared" si="354"/>
        <v>BH$13</v>
      </c>
      <c r="BI472" s="192" t="str">
        <f t="shared" si="354"/>
        <v>BI$13</v>
      </c>
      <c r="BJ472" s="192" t="str">
        <f t="shared" si="354"/>
        <v>BJ$13</v>
      </c>
      <c r="BK472" s="192" t="str">
        <f t="shared" si="354"/>
        <v>BK$13</v>
      </c>
      <c r="BL472" s="192" t="str">
        <f t="shared" si="354"/>
        <v>BL$13</v>
      </c>
      <c r="BM472" s="192" t="str">
        <f t="shared" si="354"/>
        <v>BM$13</v>
      </c>
      <c r="BN472" s="192" t="str">
        <f t="shared" si="354"/>
        <v>BN$13</v>
      </c>
      <c r="BO472" s="192" t="str">
        <f t="shared" si="354"/>
        <v>BO$13</v>
      </c>
      <c r="BP472" s="192" t="str">
        <f t="shared" si="354"/>
        <v>BP$13</v>
      </c>
      <c r="BQ472" s="192" t="str">
        <f t="shared" si="354"/>
        <v>BQ$13</v>
      </c>
      <c r="BR472" s="192" t="str">
        <f t="shared" si="354"/>
        <v>BR$13</v>
      </c>
      <c r="BS472" s="192" t="str">
        <f t="shared" si="354"/>
        <v>BS$13</v>
      </c>
      <c r="BT472" s="192" t="str">
        <f t="shared" si="354"/>
        <v>BT$13</v>
      </c>
      <c r="BU472" s="192" t="str">
        <f t="shared" si="354"/>
        <v>BU$13</v>
      </c>
      <c r="BV472" s="192" t="str">
        <f t="shared" si="354"/>
        <v>BV$13</v>
      </c>
      <c r="BW472" s="192" t="str">
        <f t="shared" si="354"/>
        <v>BW$13</v>
      </c>
      <c r="BX472" s="192" t="str">
        <f t="shared" si="354"/>
        <v>BX$13</v>
      </c>
      <c r="BY472" s="192" t="str">
        <f t="shared" si="354"/>
        <v>BY$13</v>
      </c>
      <c r="BZ472" s="192" t="str">
        <f t="shared" si="354"/>
        <v>BZ$13</v>
      </c>
      <c r="CA472" s="192" t="str">
        <f t="shared" si="354"/>
        <v>CA$13</v>
      </c>
      <c r="CB472" s="192" t="str">
        <f t="shared" si="354"/>
        <v>CB$13</v>
      </c>
      <c r="CC472" s="192" t="str">
        <f t="shared" si="354"/>
        <v>CC$13</v>
      </c>
      <c r="CD472" s="192" t="str">
        <f t="shared" si="354"/>
        <v>CD$13</v>
      </c>
      <c r="CE472" s="192" t="str">
        <f t="shared" ref="CE472:CL472" si="355">CE$17</f>
        <v>CE$13</v>
      </c>
      <c r="CF472" s="192" t="str">
        <f t="shared" si="355"/>
        <v>CF$13</v>
      </c>
      <c r="CG472" s="192" t="str">
        <f t="shared" si="355"/>
        <v>CG$13</v>
      </c>
      <c r="CH472" s="192" t="str">
        <f t="shared" si="355"/>
        <v>CH$13</v>
      </c>
      <c r="CI472" s="192" t="str">
        <f t="shared" si="355"/>
        <v>CI$13</v>
      </c>
      <c r="CJ472" s="192" t="str">
        <f t="shared" si="355"/>
        <v>CJ$13</v>
      </c>
      <c r="CK472" s="192" t="str">
        <f t="shared" si="355"/>
        <v>CK$13</v>
      </c>
      <c r="CL472" s="192" t="str">
        <f t="shared" si="355"/>
        <v>CL$13</v>
      </c>
    </row>
    <row r="473" spans="2:90" x14ac:dyDescent="0.4">
      <c r="B473" s="168" t="s">
        <v>488</v>
      </c>
      <c r="C473" s="193"/>
      <c r="D473" s="193"/>
      <c r="E473" s="193" t="s">
        <v>906</v>
      </c>
      <c r="F473" s="193"/>
      <c r="G473" s="193"/>
      <c r="H473" s="193"/>
      <c r="I473" s="194"/>
      <c r="J473" s="194"/>
      <c r="K473" s="195"/>
      <c r="L473" s="195"/>
      <c r="M473" s="195"/>
      <c r="N473" s="195"/>
      <c r="O473" s="195"/>
      <c r="P473" s="195"/>
      <c r="R473" s="195"/>
      <c r="S473" s="183"/>
      <c r="T473" s="183"/>
      <c r="U473" s="183"/>
      <c r="V473" s="183"/>
      <c r="W473" s="183"/>
      <c r="X473" s="183"/>
      <c r="Y473" s="183"/>
      <c r="Z473" s="183"/>
      <c r="AA473" s="183"/>
      <c r="AB473" s="183"/>
      <c r="AC473" s="183"/>
      <c r="AD473" s="183"/>
      <c r="AE473" s="183"/>
      <c r="AF473" s="183"/>
      <c r="AG473" s="183"/>
      <c r="AH473" s="183"/>
      <c r="AI473" s="183"/>
      <c r="AJ473" s="183"/>
      <c r="AK473" s="183"/>
      <c r="AL473" s="183"/>
      <c r="AM473" s="183"/>
      <c r="AN473" s="183"/>
      <c r="AO473" s="183"/>
      <c r="AP473" s="183"/>
      <c r="AQ473" s="183"/>
      <c r="AR473" s="183"/>
      <c r="AS473" s="183"/>
      <c r="AT473" s="183"/>
      <c r="AU473" s="183"/>
      <c r="AV473" s="183"/>
      <c r="AW473" s="183"/>
      <c r="AX473" s="183"/>
      <c r="AY473" s="183"/>
      <c r="AZ473" s="183"/>
      <c r="BA473" s="183"/>
      <c r="BB473" s="183"/>
      <c r="BC473" s="183"/>
      <c r="BD473" s="183"/>
      <c r="BE473" s="183"/>
      <c r="BF473" s="183"/>
      <c r="BG473" s="183"/>
      <c r="BH473" s="183"/>
      <c r="BI473" s="183"/>
      <c r="BJ473" s="183"/>
      <c r="BK473" s="183"/>
      <c r="BL473" s="183"/>
      <c r="BM473" s="183"/>
      <c r="BN473" s="183"/>
      <c r="BO473" s="183"/>
      <c r="BP473" s="183"/>
      <c r="BQ473" s="183"/>
      <c r="BR473" s="183"/>
      <c r="BS473" s="183"/>
      <c r="BT473" s="183"/>
      <c r="BU473" s="183"/>
      <c r="BV473" s="183"/>
      <c r="BW473" s="183"/>
      <c r="BX473" s="183"/>
      <c r="BY473" s="183"/>
      <c r="BZ473" s="183"/>
      <c r="CA473" s="183"/>
      <c r="CB473" s="183"/>
      <c r="CC473" s="183"/>
      <c r="CD473" s="183"/>
      <c r="CE473" s="183"/>
      <c r="CF473" s="183"/>
      <c r="CG473" s="183"/>
      <c r="CH473" s="183"/>
      <c r="CI473" s="183"/>
      <c r="CJ473" s="183"/>
      <c r="CK473" s="183"/>
      <c r="CL473" s="183"/>
    </row>
    <row r="474" spans="2:90" x14ac:dyDescent="0.4">
      <c r="B474" s="168" t="s">
        <v>501</v>
      </c>
      <c r="C474" s="193"/>
      <c r="D474" s="193"/>
      <c r="E474" s="193" t="s">
        <v>906</v>
      </c>
      <c r="F474" s="193"/>
      <c r="G474" s="193"/>
      <c r="H474" s="193"/>
      <c r="I474" s="194"/>
      <c r="J474" s="194"/>
      <c r="K474" s="195"/>
      <c r="L474" s="195"/>
      <c r="M474" s="195"/>
      <c r="N474" s="195"/>
      <c r="O474" s="195"/>
      <c r="P474" s="195"/>
      <c r="R474" s="195"/>
      <c r="S474" s="183"/>
      <c r="T474" s="183"/>
      <c r="U474" s="183"/>
      <c r="V474" s="183"/>
      <c r="W474" s="183"/>
      <c r="X474" s="183"/>
      <c r="Y474" s="183"/>
      <c r="Z474" s="183"/>
      <c r="AA474" s="183"/>
      <c r="AB474" s="183"/>
      <c r="AC474" s="183"/>
      <c r="AD474" s="183"/>
      <c r="AE474" s="183"/>
      <c r="AF474" s="183"/>
      <c r="AG474" s="183"/>
      <c r="AH474" s="183"/>
      <c r="AI474" s="183"/>
      <c r="AJ474" s="183"/>
      <c r="AK474" s="183"/>
      <c r="AL474" s="183"/>
      <c r="AM474" s="183"/>
      <c r="AN474" s="183"/>
      <c r="AO474" s="183"/>
      <c r="AP474" s="183"/>
      <c r="AQ474" s="183"/>
      <c r="AR474" s="183"/>
      <c r="AS474" s="183"/>
      <c r="AT474" s="183"/>
      <c r="AU474" s="183"/>
      <c r="AV474" s="183"/>
      <c r="AW474" s="183"/>
      <c r="AX474" s="183"/>
      <c r="AY474" s="183"/>
      <c r="AZ474" s="183"/>
      <c r="BA474" s="183"/>
      <c r="BB474" s="183"/>
      <c r="BC474" s="183"/>
      <c r="BD474" s="183"/>
      <c r="BE474" s="183"/>
      <c r="BF474" s="183"/>
      <c r="BG474" s="183"/>
      <c r="BH474" s="183"/>
      <c r="BI474" s="183"/>
      <c r="BJ474" s="183"/>
      <c r="BK474" s="183"/>
      <c r="BL474" s="183"/>
      <c r="BM474" s="183"/>
      <c r="BN474" s="183"/>
      <c r="BO474" s="183"/>
      <c r="BP474" s="183"/>
      <c r="BQ474" s="183"/>
      <c r="BR474" s="183"/>
      <c r="BS474" s="183"/>
      <c r="BT474" s="183"/>
      <c r="BU474" s="183"/>
      <c r="BV474" s="183"/>
      <c r="BW474" s="183"/>
      <c r="BX474" s="183"/>
      <c r="BY474" s="183"/>
      <c r="BZ474" s="183"/>
      <c r="CA474" s="183"/>
      <c r="CB474" s="183"/>
      <c r="CC474" s="183"/>
      <c r="CD474" s="183"/>
      <c r="CE474" s="183"/>
      <c r="CF474" s="183"/>
      <c r="CG474" s="183"/>
      <c r="CH474" s="183"/>
      <c r="CI474" s="183"/>
      <c r="CJ474" s="183"/>
      <c r="CK474" s="183"/>
      <c r="CL474" s="183"/>
    </row>
    <row r="475" spans="2:90" x14ac:dyDescent="0.4">
      <c r="B475" s="168" t="s">
        <v>461</v>
      </c>
      <c r="C475" s="193"/>
      <c r="D475" s="193"/>
      <c r="E475" s="193" t="s">
        <v>906</v>
      </c>
      <c r="F475" s="193"/>
      <c r="G475" s="193"/>
      <c r="H475" s="193"/>
      <c r="I475" s="194"/>
      <c r="J475" s="194"/>
      <c r="K475" s="195"/>
      <c r="L475" s="195"/>
      <c r="M475" s="195"/>
      <c r="N475" s="195"/>
      <c r="O475" s="195"/>
      <c r="P475" s="195"/>
      <c r="R475" s="195"/>
      <c r="S475" s="183" t="str">
        <f t="shared" ref="S475:CD475" si="356">S$18</f>
        <v>S$14</v>
      </c>
      <c r="T475" s="183" t="str">
        <f t="shared" si="356"/>
        <v>T$14</v>
      </c>
      <c r="U475" s="183" t="str">
        <f t="shared" si="356"/>
        <v>U$14</v>
      </c>
      <c r="V475" s="183" t="str">
        <f t="shared" si="356"/>
        <v>V$14</v>
      </c>
      <c r="W475" s="183" t="str">
        <f t="shared" si="356"/>
        <v>W$14</v>
      </c>
      <c r="X475" s="183" t="str">
        <f t="shared" si="356"/>
        <v>X$14</v>
      </c>
      <c r="Y475" s="183" t="str">
        <f t="shared" si="356"/>
        <v>Y$14</v>
      </c>
      <c r="Z475" s="183" t="str">
        <f t="shared" si="356"/>
        <v>Z$14</v>
      </c>
      <c r="AA475" s="183" t="str">
        <f t="shared" si="356"/>
        <v>AA$14</v>
      </c>
      <c r="AB475" s="183" t="str">
        <f t="shared" si="356"/>
        <v>AB$14</v>
      </c>
      <c r="AC475" s="183" t="str">
        <f t="shared" si="356"/>
        <v>AC$14</v>
      </c>
      <c r="AD475" s="183" t="str">
        <f t="shared" si="356"/>
        <v>AD$14</v>
      </c>
      <c r="AE475" s="183" t="str">
        <f t="shared" si="356"/>
        <v>AE$14</v>
      </c>
      <c r="AF475" s="183" t="str">
        <f t="shared" si="356"/>
        <v>AF$14</v>
      </c>
      <c r="AG475" s="183" t="str">
        <f t="shared" si="356"/>
        <v>AG$14</v>
      </c>
      <c r="AH475" s="183" t="str">
        <f t="shared" si="356"/>
        <v>AH$14</v>
      </c>
      <c r="AI475" s="183" t="str">
        <f t="shared" si="356"/>
        <v>AI$14</v>
      </c>
      <c r="AJ475" s="183" t="str">
        <f t="shared" si="356"/>
        <v>AJ$14</v>
      </c>
      <c r="AK475" s="183" t="str">
        <f t="shared" si="356"/>
        <v>AK$14</v>
      </c>
      <c r="AL475" s="183" t="str">
        <f t="shared" si="356"/>
        <v>AL$14</v>
      </c>
      <c r="AM475" s="183" t="str">
        <f t="shared" si="356"/>
        <v>AM$14</v>
      </c>
      <c r="AN475" s="183" t="str">
        <f t="shared" si="356"/>
        <v>AN$14</v>
      </c>
      <c r="AO475" s="183" t="str">
        <f t="shared" si="356"/>
        <v>AO$14</v>
      </c>
      <c r="AP475" s="183" t="str">
        <f t="shared" si="356"/>
        <v>AP$14</v>
      </c>
      <c r="AQ475" s="183" t="str">
        <f t="shared" si="356"/>
        <v>AQ$14</v>
      </c>
      <c r="AR475" s="183" t="str">
        <f t="shared" si="356"/>
        <v>AR$14</v>
      </c>
      <c r="AS475" s="183" t="str">
        <f t="shared" si="356"/>
        <v>AS$14</v>
      </c>
      <c r="AT475" s="183" t="str">
        <f t="shared" si="356"/>
        <v>AT$14</v>
      </c>
      <c r="AU475" s="183" t="str">
        <f t="shared" si="356"/>
        <v>AU$14</v>
      </c>
      <c r="AV475" s="183" t="str">
        <f t="shared" si="356"/>
        <v>AV$14</v>
      </c>
      <c r="AW475" s="183" t="str">
        <f t="shared" si="356"/>
        <v>AW$14</v>
      </c>
      <c r="AX475" s="183" t="str">
        <f t="shared" si="356"/>
        <v>AX$14</v>
      </c>
      <c r="AY475" s="183" t="str">
        <f t="shared" si="356"/>
        <v>AY$14</v>
      </c>
      <c r="AZ475" s="183" t="str">
        <f t="shared" si="356"/>
        <v>AZ$14</v>
      </c>
      <c r="BA475" s="183" t="str">
        <f t="shared" si="356"/>
        <v>BA$14</v>
      </c>
      <c r="BB475" s="183" t="str">
        <f t="shared" si="356"/>
        <v>BB$14</v>
      </c>
      <c r="BC475" s="183" t="str">
        <f t="shared" si="356"/>
        <v>BC$14</v>
      </c>
      <c r="BD475" s="183" t="str">
        <f t="shared" si="356"/>
        <v>BD$14</v>
      </c>
      <c r="BE475" s="183" t="str">
        <f t="shared" si="356"/>
        <v>BE$14</v>
      </c>
      <c r="BF475" s="183" t="str">
        <f t="shared" si="356"/>
        <v>BF$14</v>
      </c>
      <c r="BG475" s="183" t="str">
        <f t="shared" si="356"/>
        <v>BG$14</v>
      </c>
      <c r="BH475" s="183" t="str">
        <f t="shared" si="356"/>
        <v>BH$14</v>
      </c>
      <c r="BI475" s="183" t="str">
        <f t="shared" si="356"/>
        <v>BI$14</v>
      </c>
      <c r="BJ475" s="183" t="str">
        <f t="shared" si="356"/>
        <v>BJ$14</v>
      </c>
      <c r="BK475" s="183" t="str">
        <f t="shared" si="356"/>
        <v>BK$14</v>
      </c>
      <c r="BL475" s="183" t="str">
        <f t="shared" si="356"/>
        <v>BL$14</v>
      </c>
      <c r="BM475" s="183" t="str">
        <f t="shared" si="356"/>
        <v>BM$14</v>
      </c>
      <c r="BN475" s="183" t="str">
        <f t="shared" si="356"/>
        <v>BN$14</v>
      </c>
      <c r="BO475" s="183" t="str">
        <f t="shared" si="356"/>
        <v>BO$14</v>
      </c>
      <c r="BP475" s="183" t="str">
        <f t="shared" si="356"/>
        <v>BP$14</v>
      </c>
      <c r="BQ475" s="183" t="str">
        <f t="shared" si="356"/>
        <v>BQ$14</v>
      </c>
      <c r="BR475" s="183" t="str">
        <f t="shared" si="356"/>
        <v>BR$14</v>
      </c>
      <c r="BS475" s="183" t="str">
        <f t="shared" si="356"/>
        <v>BS$14</v>
      </c>
      <c r="BT475" s="183" t="str">
        <f t="shared" si="356"/>
        <v>BT$14</v>
      </c>
      <c r="BU475" s="183" t="str">
        <f t="shared" si="356"/>
        <v>BU$14</v>
      </c>
      <c r="BV475" s="183" t="str">
        <f t="shared" si="356"/>
        <v>BV$14</v>
      </c>
      <c r="BW475" s="183" t="str">
        <f t="shared" si="356"/>
        <v>BW$14</v>
      </c>
      <c r="BX475" s="183" t="str">
        <f t="shared" si="356"/>
        <v>BX$14</v>
      </c>
      <c r="BY475" s="183" t="str">
        <f t="shared" si="356"/>
        <v>BY$14</v>
      </c>
      <c r="BZ475" s="183" t="str">
        <f t="shared" si="356"/>
        <v>BZ$14</v>
      </c>
      <c r="CA475" s="183" t="str">
        <f t="shared" si="356"/>
        <v>CA$14</v>
      </c>
      <c r="CB475" s="183" t="str">
        <f t="shared" si="356"/>
        <v>CB$14</v>
      </c>
      <c r="CC475" s="183" t="str">
        <f t="shared" si="356"/>
        <v>CC$14</v>
      </c>
      <c r="CD475" s="183" t="str">
        <f t="shared" si="356"/>
        <v>CD$14</v>
      </c>
      <c r="CE475" s="183" t="str">
        <f t="shared" ref="CE475:CL475" si="357">CE$18</f>
        <v>CE$14</v>
      </c>
      <c r="CF475" s="183" t="str">
        <f t="shared" si="357"/>
        <v>CF$14</v>
      </c>
      <c r="CG475" s="183" t="str">
        <f t="shared" si="357"/>
        <v>CG$14</v>
      </c>
      <c r="CH475" s="183" t="str">
        <f t="shared" si="357"/>
        <v>CH$14</v>
      </c>
      <c r="CI475" s="183" t="str">
        <f t="shared" si="357"/>
        <v>CI$14</v>
      </c>
      <c r="CJ475" s="183" t="str">
        <f t="shared" si="357"/>
        <v>CJ$14</v>
      </c>
      <c r="CK475" s="183" t="str">
        <f t="shared" si="357"/>
        <v>CK$14</v>
      </c>
      <c r="CL475" s="183" t="str">
        <f t="shared" si="357"/>
        <v>CL$14</v>
      </c>
    </row>
    <row r="476" spans="2:90" x14ac:dyDescent="0.4">
      <c r="B476" s="168" t="s">
        <v>462</v>
      </c>
      <c r="C476" s="193"/>
      <c r="D476" s="193"/>
      <c r="E476" s="193" t="s">
        <v>906</v>
      </c>
      <c r="F476" s="193"/>
      <c r="G476" s="193"/>
      <c r="H476" s="193"/>
      <c r="I476" s="194"/>
      <c r="J476" s="194"/>
      <c r="K476" s="195"/>
      <c r="L476" s="195"/>
      <c r="M476" s="195"/>
      <c r="N476" s="195"/>
      <c r="O476" s="195"/>
      <c r="P476" s="195"/>
      <c r="R476" s="195"/>
      <c r="S476" s="183" t="str">
        <f t="shared" ref="S476:CD476" si="358">S$19</f>
        <v>S$15</v>
      </c>
      <c r="T476" s="183" t="str">
        <f t="shared" si="358"/>
        <v>T$15</v>
      </c>
      <c r="U476" s="183" t="str">
        <f t="shared" si="358"/>
        <v>U$15</v>
      </c>
      <c r="V476" s="183" t="str">
        <f t="shared" si="358"/>
        <v>V$15</v>
      </c>
      <c r="W476" s="183" t="str">
        <f t="shared" si="358"/>
        <v>W$15</v>
      </c>
      <c r="X476" s="183" t="str">
        <f t="shared" si="358"/>
        <v>X$15</v>
      </c>
      <c r="Y476" s="183" t="str">
        <f t="shared" si="358"/>
        <v>Y$15</v>
      </c>
      <c r="Z476" s="183" t="str">
        <f t="shared" si="358"/>
        <v>Z$15</v>
      </c>
      <c r="AA476" s="183" t="str">
        <f t="shared" si="358"/>
        <v>AA$15</v>
      </c>
      <c r="AB476" s="183" t="str">
        <f t="shared" si="358"/>
        <v>AB$15</v>
      </c>
      <c r="AC476" s="183" t="str">
        <f t="shared" si="358"/>
        <v>AC$15</v>
      </c>
      <c r="AD476" s="183" t="str">
        <f t="shared" si="358"/>
        <v>AD$15</v>
      </c>
      <c r="AE476" s="183" t="str">
        <f t="shared" si="358"/>
        <v>AE$15</v>
      </c>
      <c r="AF476" s="183" t="str">
        <f t="shared" si="358"/>
        <v>AF$15</v>
      </c>
      <c r="AG476" s="183" t="str">
        <f t="shared" si="358"/>
        <v>AG$15</v>
      </c>
      <c r="AH476" s="183" t="str">
        <f t="shared" si="358"/>
        <v>AH$15</v>
      </c>
      <c r="AI476" s="183" t="str">
        <f t="shared" si="358"/>
        <v>AI$15</v>
      </c>
      <c r="AJ476" s="183" t="str">
        <f t="shared" si="358"/>
        <v>AJ$15</v>
      </c>
      <c r="AK476" s="183" t="str">
        <f t="shared" si="358"/>
        <v>AK$15</v>
      </c>
      <c r="AL476" s="183" t="str">
        <f t="shared" si="358"/>
        <v>AL$15</v>
      </c>
      <c r="AM476" s="183" t="str">
        <f t="shared" si="358"/>
        <v>AM$15</v>
      </c>
      <c r="AN476" s="183" t="str">
        <f t="shared" si="358"/>
        <v>AN$15</v>
      </c>
      <c r="AO476" s="183" t="str">
        <f t="shared" si="358"/>
        <v>AO$15</v>
      </c>
      <c r="AP476" s="183" t="str">
        <f t="shared" si="358"/>
        <v>AP$15</v>
      </c>
      <c r="AQ476" s="183" t="str">
        <f t="shared" si="358"/>
        <v>AQ$15</v>
      </c>
      <c r="AR476" s="183" t="str">
        <f t="shared" si="358"/>
        <v>AR$15</v>
      </c>
      <c r="AS476" s="183" t="str">
        <f t="shared" si="358"/>
        <v>AS$15</v>
      </c>
      <c r="AT476" s="183" t="str">
        <f t="shared" si="358"/>
        <v>AT$15</v>
      </c>
      <c r="AU476" s="183" t="str">
        <f t="shared" si="358"/>
        <v>AU$15</v>
      </c>
      <c r="AV476" s="183" t="str">
        <f t="shared" si="358"/>
        <v>AV$15</v>
      </c>
      <c r="AW476" s="183" t="str">
        <f t="shared" si="358"/>
        <v>AW$15</v>
      </c>
      <c r="AX476" s="183" t="str">
        <f t="shared" si="358"/>
        <v>AX$15</v>
      </c>
      <c r="AY476" s="183" t="str">
        <f t="shared" si="358"/>
        <v>AY$15</v>
      </c>
      <c r="AZ476" s="183" t="str">
        <f t="shared" si="358"/>
        <v>AZ$15</v>
      </c>
      <c r="BA476" s="183" t="str">
        <f t="shared" si="358"/>
        <v>BA$15</v>
      </c>
      <c r="BB476" s="183" t="str">
        <f t="shared" si="358"/>
        <v>BB$15</v>
      </c>
      <c r="BC476" s="183" t="str">
        <f t="shared" si="358"/>
        <v>BC$15</v>
      </c>
      <c r="BD476" s="183" t="str">
        <f t="shared" si="358"/>
        <v>BD$15</v>
      </c>
      <c r="BE476" s="183" t="str">
        <f t="shared" si="358"/>
        <v>BE$15</v>
      </c>
      <c r="BF476" s="183" t="str">
        <f t="shared" si="358"/>
        <v>BF$15</v>
      </c>
      <c r="BG476" s="183" t="str">
        <f t="shared" si="358"/>
        <v>BG$15</v>
      </c>
      <c r="BH476" s="183" t="str">
        <f t="shared" si="358"/>
        <v>BH$15</v>
      </c>
      <c r="BI476" s="183" t="str">
        <f t="shared" si="358"/>
        <v>BI$15</v>
      </c>
      <c r="BJ476" s="183" t="str">
        <f t="shared" si="358"/>
        <v>BJ$15</v>
      </c>
      <c r="BK476" s="183" t="str">
        <f t="shared" si="358"/>
        <v>BK$15</v>
      </c>
      <c r="BL476" s="183" t="str">
        <f t="shared" si="358"/>
        <v>BL$15</v>
      </c>
      <c r="BM476" s="183" t="str">
        <f t="shared" si="358"/>
        <v>BM$15</v>
      </c>
      <c r="BN476" s="183" t="str">
        <f t="shared" si="358"/>
        <v>BN$15</v>
      </c>
      <c r="BO476" s="183" t="str">
        <f t="shared" si="358"/>
        <v>BO$15</v>
      </c>
      <c r="BP476" s="183" t="str">
        <f t="shared" si="358"/>
        <v>BP$15</v>
      </c>
      <c r="BQ476" s="183" t="str">
        <f t="shared" si="358"/>
        <v>BQ$15</v>
      </c>
      <c r="BR476" s="183" t="str">
        <f t="shared" si="358"/>
        <v>BR$15</v>
      </c>
      <c r="BS476" s="183" t="str">
        <f t="shared" si="358"/>
        <v>BS$15</v>
      </c>
      <c r="BT476" s="183" t="str">
        <f t="shared" si="358"/>
        <v>BT$15</v>
      </c>
      <c r="BU476" s="183" t="str">
        <f t="shared" si="358"/>
        <v>BU$15</v>
      </c>
      <c r="BV476" s="183" t="str">
        <f t="shared" si="358"/>
        <v>BV$15</v>
      </c>
      <c r="BW476" s="183" t="str">
        <f t="shared" si="358"/>
        <v>BW$15</v>
      </c>
      <c r="BX476" s="183" t="str">
        <f t="shared" si="358"/>
        <v>BX$15</v>
      </c>
      <c r="BY476" s="183" t="str">
        <f t="shared" si="358"/>
        <v>BY$15</v>
      </c>
      <c r="BZ476" s="183" t="str">
        <f t="shared" si="358"/>
        <v>BZ$15</v>
      </c>
      <c r="CA476" s="183" t="str">
        <f t="shared" si="358"/>
        <v>CA$15</v>
      </c>
      <c r="CB476" s="183" t="str">
        <f t="shared" si="358"/>
        <v>CB$15</v>
      </c>
      <c r="CC476" s="183" t="str">
        <f t="shared" si="358"/>
        <v>CC$15</v>
      </c>
      <c r="CD476" s="183" t="str">
        <f t="shared" si="358"/>
        <v>CD$15</v>
      </c>
      <c r="CE476" s="183" t="str">
        <f t="shared" ref="CE476:CL476" si="359">CE$19</f>
        <v>CE$15</v>
      </c>
      <c r="CF476" s="183" t="str">
        <f t="shared" si="359"/>
        <v>CF$15</v>
      </c>
      <c r="CG476" s="183" t="str">
        <f t="shared" si="359"/>
        <v>CG$15</v>
      </c>
      <c r="CH476" s="183" t="str">
        <f t="shared" si="359"/>
        <v>CH$15</v>
      </c>
      <c r="CI476" s="183" t="str">
        <f t="shared" si="359"/>
        <v>CI$15</v>
      </c>
      <c r="CJ476" s="183" t="str">
        <f t="shared" si="359"/>
        <v>CJ$15</v>
      </c>
      <c r="CK476" s="183" t="str">
        <f t="shared" si="359"/>
        <v>CK$15</v>
      </c>
      <c r="CL476" s="183" t="str">
        <f t="shared" si="359"/>
        <v>CL$15</v>
      </c>
    </row>
    <row r="477" spans="2:90" x14ac:dyDescent="0.4">
      <c r="B477" s="70" t="s">
        <v>904</v>
      </c>
      <c r="C477" s="48"/>
      <c r="D477" s="48" t="s">
        <v>902</v>
      </c>
      <c r="E477" s="48" t="s">
        <v>902</v>
      </c>
      <c r="F477" s="48" t="s">
        <v>325</v>
      </c>
      <c r="G477" s="48" t="s">
        <v>81</v>
      </c>
      <c r="H477" s="48"/>
      <c r="I477" s="277"/>
      <c r="J477" s="277"/>
      <c r="K477" s="48"/>
      <c r="L477" s="48"/>
      <c r="M477" s="48"/>
      <c r="N477" s="48"/>
      <c r="O477" s="48"/>
      <c r="P477" s="48"/>
      <c r="R477" s="70"/>
      <c r="S477" s="278"/>
      <c r="T477" s="278"/>
      <c r="U477" s="278"/>
      <c r="V477" s="278"/>
      <c r="W477" s="278"/>
      <c r="X477" s="278"/>
      <c r="Y477" s="278"/>
      <c r="Z477" s="278"/>
      <c r="AA477" s="278"/>
      <c r="AB477" s="278"/>
      <c r="AC477" s="278"/>
      <c r="AD477" s="278"/>
      <c r="AE477" s="278"/>
      <c r="AF477" s="278"/>
      <c r="AG477" s="278"/>
      <c r="AH477" s="278"/>
      <c r="AI477" s="278"/>
      <c r="AJ477" s="278"/>
      <c r="AK477" s="278"/>
      <c r="AL477" s="278"/>
      <c r="AM477" s="278"/>
      <c r="AN477" s="278"/>
      <c r="AO477" s="278"/>
      <c r="AP477" s="278"/>
      <c r="AQ477" s="278"/>
      <c r="AR477" s="278"/>
      <c r="AS477" s="278"/>
      <c r="AT477" s="278"/>
      <c r="AU477" s="278"/>
      <c r="AV477" s="278"/>
      <c r="AW477" s="278"/>
      <c r="AX477" s="278"/>
      <c r="AY477" s="278"/>
      <c r="AZ477" s="278"/>
      <c r="BA477" s="278"/>
      <c r="BB477" s="278"/>
      <c r="BC477" s="278"/>
      <c r="BD477" s="278"/>
      <c r="BE477" s="278"/>
      <c r="BF477" s="278"/>
      <c r="BG477" s="278"/>
      <c r="BH477" s="278"/>
      <c r="BI477" s="278"/>
      <c r="BJ477" s="278"/>
      <c r="BK477" s="278"/>
      <c r="BL477" s="278"/>
      <c r="BM477" s="278"/>
      <c r="BN477" s="278"/>
      <c r="BO477" s="278"/>
      <c r="BP477" s="278"/>
      <c r="BQ477" s="278"/>
      <c r="BR477" s="278"/>
      <c r="BS477" s="278"/>
      <c r="BT477" s="278"/>
      <c r="BU477" s="278"/>
      <c r="BV477" s="278"/>
      <c r="BW477" s="278"/>
      <c r="BX477" s="278"/>
      <c r="BY477" s="278"/>
      <c r="BZ477" s="278"/>
      <c r="CA477" s="278"/>
      <c r="CB477" s="278"/>
      <c r="CC477" s="278"/>
      <c r="CD477" s="278"/>
      <c r="CE477" s="278"/>
      <c r="CF477" s="278"/>
      <c r="CG477" s="278"/>
      <c r="CH477" s="278"/>
      <c r="CI477" s="278"/>
      <c r="CJ477" s="278"/>
      <c r="CK477" s="278"/>
      <c r="CL477" s="278"/>
    </row>
    <row r="478" spans="2:90" x14ac:dyDescent="0.4">
      <c r="B478" s="124" t="s">
        <v>900</v>
      </c>
      <c r="D478" t="s">
        <v>902</v>
      </c>
      <c r="E478" t="s">
        <v>906</v>
      </c>
      <c r="G478" t="str">
        <f>E478</f>
        <v/>
      </c>
      <c r="I478"/>
      <c r="J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row>
    <row r="479" spans="2:90" x14ac:dyDescent="0.4">
      <c r="B479" s="152" t="str">
        <f>"Steady-state Revenue - "&amp;B470</f>
        <v>Steady-state Revenue - primary unit</v>
      </c>
      <c r="D479" t="s">
        <v>902</v>
      </c>
      <c r="E479" t="s">
        <v>906</v>
      </c>
      <c r="K479" s="18">
        <v>100</v>
      </c>
      <c r="L479" s="18">
        <v>100</v>
      </c>
      <c r="M479" s="18">
        <v>100</v>
      </c>
      <c r="N479" s="18">
        <v>100</v>
      </c>
      <c r="O479" s="18">
        <v>100</v>
      </c>
      <c r="P479" s="18">
        <v>100</v>
      </c>
      <c r="R479" s="116"/>
      <c r="S479" s="146" cm="1">
        <f t="array" ref="S479">INDEX($K:$P,ROW(),MATCH(S$3,$K$2:$P$2,0))</f>
        <v>100</v>
      </c>
      <c r="T479" s="146" cm="1">
        <f t="array" ref="T479">INDEX($K:$P,ROW(),MATCH(T$3,$K$2:$P$2,0))</f>
        <v>100</v>
      </c>
      <c r="U479" s="146" cm="1">
        <f t="array" ref="U479">INDEX($K:$P,ROW(),MATCH(U$3,$K$2:$P$2,0))</f>
        <v>100</v>
      </c>
      <c r="V479" s="146" cm="1">
        <f t="array" ref="V479">INDEX($K:$P,ROW(),MATCH(V$3,$K$2:$P$2,0))</f>
        <v>100</v>
      </c>
      <c r="W479" s="146" cm="1">
        <f t="array" ref="W479">INDEX($K:$P,ROW(),MATCH(W$3,$K$2:$P$2,0))</f>
        <v>100</v>
      </c>
      <c r="X479" s="146" cm="1">
        <f t="array" ref="X479">INDEX($K:$P,ROW(),MATCH(X$3,$K$2:$P$2,0))</f>
        <v>100</v>
      </c>
      <c r="Y479" s="146" cm="1">
        <f t="array" ref="Y479">INDEX($K:$P,ROW(),MATCH(Y$3,$K$2:$P$2,0))</f>
        <v>100</v>
      </c>
      <c r="Z479" s="146" cm="1">
        <f t="array" ref="Z479">INDEX($K:$P,ROW(),MATCH(Z$3,$K$2:$P$2,0))</f>
        <v>100</v>
      </c>
      <c r="AA479" s="146" cm="1">
        <f t="array" ref="AA479">INDEX($K:$P,ROW(),MATCH(AA$3,$K$2:$P$2,0))</f>
        <v>100</v>
      </c>
      <c r="AB479" s="146" cm="1">
        <f t="array" ref="AB479">INDEX($K:$P,ROW(),MATCH(AB$3,$K$2:$P$2,0))</f>
        <v>100</v>
      </c>
      <c r="AC479" s="146" cm="1">
        <f t="array" ref="AC479">INDEX($K:$P,ROW(),MATCH(AC$3,$K$2:$P$2,0))</f>
        <v>100</v>
      </c>
      <c r="AD479" s="146" cm="1">
        <f t="array" ref="AD479">INDEX($K:$P,ROW(),MATCH(AD$3,$K$2:$P$2,0))</f>
        <v>100</v>
      </c>
      <c r="AE479" s="146" cm="1">
        <f t="array" ref="AE479">INDEX($K:$P,ROW(),MATCH(AE$3,$K$2:$P$2,0))</f>
        <v>100</v>
      </c>
      <c r="AF479" s="146" cm="1">
        <f t="array" ref="AF479">INDEX($K:$P,ROW(),MATCH(AF$3,$K$2:$P$2,0))</f>
        <v>100</v>
      </c>
      <c r="AG479" s="146" cm="1">
        <f t="array" ref="AG479">INDEX($K:$P,ROW(),MATCH(AG$3,$K$2:$P$2,0))</f>
        <v>100</v>
      </c>
      <c r="AH479" s="146" cm="1">
        <f t="array" ref="AH479">INDEX($K:$P,ROW(),MATCH(AH$3,$K$2:$P$2,0))</f>
        <v>100</v>
      </c>
      <c r="AI479" s="146" cm="1">
        <f t="array" ref="AI479">INDEX($K:$P,ROW(),MATCH(AI$3,$K$2:$P$2,0))</f>
        <v>100</v>
      </c>
      <c r="AJ479" s="146" cm="1">
        <f t="array" ref="AJ479">INDEX($K:$P,ROW(),MATCH(AJ$3,$K$2:$P$2,0))</f>
        <v>100</v>
      </c>
      <c r="AK479" s="146" cm="1">
        <f t="array" ref="AK479">INDEX($K:$P,ROW(),MATCH(AK$3,$K$2:$P$2,0))</f>
        <v>100</v>
      </c>
      <c r="AL479" s="146" cm="1">
        <f t="array" ref="AL479">INDEX($K:$P,ROW(),MATCH(AL$3,$K$2:$P$2,0))</f>
        <v>100</v>
      </c>
      <c r="AM479" s="146" cm="1">
        <f t="array" ref="AM479">INDEX($K:$P,ROW(),MATCH(AM$3,$K$2:$P$2,0))</f>
        <v>100</v>
      </c>
      <c r="AN479" s="146" cm="1">
        <f t="array" ref="AN479">INDEX($K:$P,ROW(),MATCH(AN$3,$K$2:$P$2,0))</f>
        <v>100</v>
      </c>
      <c r="AO479" s="146" cm="1">
        <f t="array" ref="AO479">INDEX($K:$P,ROW(),MATCH(AO$3,$K$2:$P$2,0))</f>
        <v>100</v>
      </c>
      <c r="AP479" s="146" cm="1">
        <f t="array" ref="AP479">INDEX($K:$P,ROW(),MATCH(AP$3,$K$2:$P$2,0))</f>
        <v>100</v>
      </c>
      <c r="AQ479" s="146" cm="1">
        <f t="array" ref="AQ479">INDEX($K:$P,ROW(),MATCH(AQ$3,$K$2:$P$2,0))</f>
        <v>100</v>
      </c>
      <c r="AR479" s="146" cm="1">
        <f t="array" ref="AR479">INDEX($K:$P,ROW(),MATCH(AR$3,$K$2:$P$2,0))</f>
        <v>100</v>
      </c>
      <c r="AS479" s="146" cm="1">
        <f t="array" ref="AS479">INDEX($K:$P,ROW(),MATCH(AS$3,$K$2:$P$2,0))</f>
        <v>100</v>
      </c>
      <c r="AT479" s="146" cm="1">
        <f t="array" ref="AT479">INDEX($K:$P,ROW(),MATCH(AT$3,$K$2:$P$2,0))</f>
        <v>100</v>
      </c>
      <c r="AU479" s="146" cm="1">
        <f t="array" ref="AU479">INDEX($K:$P,ROW(),MATCH(AU$3,$K$2:$P$2,0))</f>
        <v>100</v>
      </c>
      <c r="AV479" s="146" cm="1">
        <f t="array" ref="AV479">INDEX($K:$P,ROW(),MATCH(AV$3,$K$2:$P$2,0))</f>
        <v>100</v>
      </c>
      <c r="AW479" s="146" cm="1">
        <f t="array" ref="AW479">INDEX($K:$P,ROW(),MATCH(AW$3,$K$2:$P$2,0))</f>
        <v>100</v>
      </c>
      <c r="AX479" s="146" cm="1">
        <f t="array" ref="AX479">INDEX($K:$P,ROW(),MATCH(AX$3,$K$2:$P$2,0))</f>
        <v>100</v>
      </c>
      <c r="AY479" s="146" cm="1">
        <f t="array" ref="AY479">INDEX($K:$P,ROW(),MATCH(AY$3,$K$2:$P$2,0))</f>
        <v>100</v>
      </c>
      <c r="AZ479" s="146" cm="1">
        <f t="array" ref="AZ479">INDEX($K:$P,ROW(),MATCH(AZ$3,$K$2:$P$2,0))</f>
        <v>100</v>
      </c>
      <c r="BA479" s="146" cm="1">
        <f t="array" ref="BA479">INDEX($K:$P,ROW(),MATCH(BA$3,$K$2:$P$2,0))</f>
        <v>100</v>
      </c>
      <c r="BB479" s="146" cm="1">
        <f t="array" ref="BB479">INDEX($K:$P,ROW(),MATCH(BB$3,$K$2:$P$2,0))</f>
        <v>100</v>
      </c>
      <c r="BC479" s="146" cm="1">
        <f t="array" ref="BC479">INDEX($K:$P,ROW(),MATCH(BC$3,$K$2:$P$2,0))</f>
        <v>100</v>
      </c>
      <c r="BD479" s="146" cm="1">
        <f t="array" ref="BD479">INDEX($K:$P,ROW(),MATCH(BD$3,$K$2:$P$2,0))</f>
        <v>100</v>
      </c>
      <c r="BE479" s="146" cm="1">
        <f t="array" ref="BE479">INDEX($K:$P,ROW(),MATCH(BE$3,$K$2:$P$2,0))</f>
        <v>100</v>
      </c>
      <c r="BF479" s="146" cm="1">
        <f t="array" ref="BF479">INDEX($K:$P,ROW(),MATCH(BF$3,$K$2:$P$2,0))</f>
        <v>100</v>
      </c>
      <c r="BG479" s="146" cm="1">
        <f t="array" ref="BG479">INDEX($K:$P,ROW(),MATCH(BG$3,$K$2:$P$2,0))</f>
        <v>100</v>
      </c>
      <c r="BH479" s="146" cm="1">
        <f t="array" ref="BH479">INDEX($K:$P,ROW(),MATCH(BH$3,$K$2:$P$2,0))</f>
        <v>100</v>
      </c>
      <c r="BI479" s="146" cm="1">
        <f t="array" ref="BI479">INDEX($K:$P,ROW(),MATCH(BI$3,$K$2:$P$2,0))</f>
        <v>100</v>
      </c>
      <c r="BJ479" s="146" cm="1">
        <f t="array" ref="BJ479">INDEX($K:$P,ROW(),MATCH(BJ$3,$K$2:$P$2,0))</f>
        <v>100</v>
      </c>
      <c r="BK479" s="146" cm="1">
        <f t="array" ref="BK479">INDEX($K:$P,ROW(),MATCH(BK$3,$K$2:$P$2,0))</f>
        <v>100</v>
      </c>
      <c r="BL479" s="146" cm="1">
        <f t="array" ref="BL479">INDEX($K:$P,ROW(),MATCH(BL$3,$K$2:$P$2,0))</f>
        <v>100</v>
      </c>
      <c r="BM479" s="146" cm="1">
        <f t="array" ref="BM479">INDEX($K:$P,ROW(),MATCH(BM$3,$K$2:$P$2,0))</f>
        <v>100</v>
      </c>
      <c r="BN479" s="146" cm="1">
        <f t="array" ref="BN479">INDEX($K:$P,ROW(),MATCH(BN$3,$K$2:$P$2,0))</f>
        <v>100</v>
      </c>
      <c r="BO479" s="146" cm="1">
        <f t="array" ref="BO479">INDEX($K:$P,ROW(),MATCH(BO$3,$K$2:$P$2,0))</f>
        <v>100</v>
      </c>
      <c r="BP479" s="146" cm="1">
        <f t="array" ref="BP479">INDEX($K:$P,ROW(),MATCH(BP$3,$K$2:$P$2,0))</f>
        <v>100</v>
      </c>
      <c r="BQ479" s="146" cm="1">
        <f t="array" ref="BQ479">INDEX($K:$P,ROW(),MATCH(BQ$3,$K$2:$P$2,0))</f>
        <v>100</v>
      </c>
      <c r="BR479" s="146" cm="1">
        <f t="array" ref="BR479">INDEX($K:$P,ROW(),MATCH(BR$3,$K$2:$P$2,0))</f>
        <v>100</v>
      </c>
      <c r="BS479" s="146" cm="1">
        <f t="array" ref="BS479">INDEX($K:$P,ROW(),MATCH(BS$3,$K$2:$P$2,0))</f>
        <v>100</v>
      </c>
      <c r="BT479" s="146" cm="1">
        <f t="array" ref="BT479">INDEX($K:$P,ROW(),MATCH(BT$3,$K$2:$P$2,0))</f>
        <v>100</v>
      </c>
      <c r="BU479" s="146" cm="1">
        <f t="array" ref="BU479">INDEX($K:$P,ROW(),MATCH(BU$3,$K$2:$P$2,0))</f>
        <v>100</v>
      </c>
      <c r="BV479" s="146" cm="1">
        <f t="array" ref="BV479">INDEX($K:$P,ROW(),MATCH(BV$3,$K$2:$P$2,0))</f>
        <v>100</v>
      </c>
      <c r="BW479" s="146" cm="1">
        <f t="array" ref="BW479">INDEX($K:$P,ROW(),MATCH(BW$3,$K$2:$P$2,0))</f>
        <v>100</v>
      </c>
      <c r="BX479" s="146" cm="1">
        <f t="array" ref="BX479">INDEX($K:$P,ROW(),MATCH(BX$3,$K$2:$P$2,0))</f>
        <v>100</v>
      </c>
      <c r="BY479" s="146" cm="1">
        <f t="array" ref="BY479">INDEX($K:$P,ROW(),MATCH(BY$3,$K$2:$P$2,0))</f>
        <v>100</v>
      </c>
      <c r="BZ479" s="146" cm="1">
        <f t="array" ref="BZ479">INDEX($K:$P,ROW(),MATCH(BZ$3,$K$2:$P$2,0))</f>
        <v>100</v>
      </c>
      <c r="CA479" s="146" cm="1">
        <f t="array" ref="CA479">INDEX($K:$P,ROW(),MATCH(CA$3,$K$2:$P$2,0))</f>
        <v>100</v>
      </c>
      <c r="CB479" s="146" cm="1">
        <f t="array" ref="CB479">INDEX($K:$P,ROW(),MATCH(CB$3,$K$2:$P$2,0))</f>
        <v>100</v>
      </c>
      <c r="CC479" s="146" cm="1">
        <f t="array" ref="CC479">INDEX($K:$P,ROW(),MATCH(CC$3,$K$2:$P$2,0))</f>
        <v>100</v>
      </c>
      <c r="CD479" s="146" cm="1">
        <f t="array" ref="CD479">INDEX($K:$P,ROW(),MATCH(CD$3,$K$2:$P$2,0))</f>
        <v>100</v>
      </c>
      <c r="CE479" s="146" cm="1">
        <f t="array" ref="CE479">INDEX($K:$P,ROW(),MATCH(CE$3,$K$2:$P$2,0))</f>
        <v>100</v>
      </c>
      <c r="CF479" s="146" cm="1">
        <f t="array" ref="CF479">INDEX($K:$P,ROW(),MATCH(CF$3,$K$2:$P$2,0))</f>
        <v>100</v>
      </c>
      <c r="CG479" s="146" cm="1">
        <f t="array" ref="CG479">INDEX($K:$P,ROW(),MATCH(CG$3,$K$2:$P$2,0))</f>
        <v>100</v>
      </c>
      <c r="CH479" s="146" cm="1">
        <f t="array" ref="CH479">INDEX($K:$P,ROW(),MATCH(CH$3,$K$2:$P$2,0))</f>
        <v>100</v>
      </c>
      <c r="CI479" s="146" cm="1">
        <f t="array" ref="CI479">INDEX($K:$P,ROW(),MATCH(CI$3,$K$2:$P$2,0))</f>
        <v>100</v>
      </c>
      <c r="CJ479" s="146" cm="1">
        <f t="array" ref="CJ479">INDEX($K:$P,ROW(),MATCH(CJ$3,$K$2:$P$2,0))</f>
        <v>100</v>
      </c>
      <c r="CK479" s="146" cm="1">
        <f t="array" ref="CK479">INDEX($K:$P,ROW(),MATCH(CK$3,$K$2:$P$2,0))</f>
        <v>100</v>
      </c>
      <c r="CL479" s="146" cm="1">
        <f t="array" ref="CL479">INDEX($K:$P,ROW(),MATCH(CL$3,$K$2:$P$2,0))</f>
        <v>100</v>
      </c>
    </row>
    <row r="480" spans="2:90" x14ac:dyDescent="0.4">
      <c r="B480" s="152"/>
      <c r="D480" t="s">
        <v>902</v>
      </c>
      <c r="E480" t="s">
        <v>906</v>
      </c>
      <c r="K480" s="18"/>
      <c r="L480" s="18"/>
      <c r="M480" s="18"/>
      <c r="N480" s="18"/>
      <c r="O480" s="18"/>
      <c r="P480" s="18"/>
      <c r="R480" s="116"/>
      <c r="S480" s="146"/>
      <c r="T480" s="146"/>
      <c r="U480" s="146"/>
      <c r="V480" s="146"/>
      <c r="W480" s="146"/>
      <c r="X480" s="146"/>
      <c r="Y480" s="146"/>
      <c r="Z480" s="146"/>
      <c r="AA480" s="146"/>
      <c r="AB480" s="146"/>
      <c r="AC480" s="146"/>
      <c r="AD480" s="146"/>
      <c r="AE480" s="146"/>
      <c r="AF480" s="146"/>
      <c r="AG480" s="146"/>
      <c r="AH480" s="146"/>
      <c r="AI480" s="146"/>
      <c r="AJ480" s="146"/>
      <c r="AK480" s="146"/>
      <c r="AL480" s="146"/>
      <c r="AM480" s="146"/>
      <c r="AN480" s="146"/>
      <c r="AO480" s="146"/>
      <c r="AP480" s="146"/>
      <c r="AQ480" s="146"/>
      <c r="AR480" s="146"/>
      <c r="AS480" s="146"/>
      <c r="AT480" s="146"/>
      <c r="AU480" s="146"/>
      <c r="AV480" s="146"/>
      <c r="AW480" s="146"/>
      <c r="AX480" s="146"/>
      <c r="AY480" s="146"/>
      <c r="AZ480" s="146"/>
      <c r="BA480" s="146"/>
      <c r="BB480" s="146"/>
      <c r="BC480" s="146"/>
      <c r="BD480" s="146"/>
      <c r="BE480" s="146"/>
      <c r="BF480" s="146"/>
      <c r="BG480" s="146"/>
      <c r="BH480" s="146"/>
      <c r="BI480" s="146"/>
      <c r="BJ480" s="146"/>
      <c r="BK480" s="146"/>
      <c r="BL480" s="146"/>
      <c r="BM480" s="146"/>
      <c r="BN480" s="146"/>
      <c r="BO480" s="146"/>
      <c r="BP480" s="146"/>
      <c r="BQ480" s="146"/>
      <c r="BR480" s="146"/>
      <c r="BS480" s="146"/>
      <c r="BT480" s="146"/>
      <c r="BU480" s="146"/>
      <c r="BV480" s="146"/>
      <c r="BW480" s="146"/>
      <c r="BX480" s="146"/>
      <c r="BY480" s="146"/>
      <c r="BZ480" s="146"/>
      <c r="CA480" s="146"/>
      <c r="CB480" s="146"/>
      <c r="CC480" s="146"/>
      <c r="CD480" s="146"/>
      <c r="CE480" s="146"/>
      <c r="CF480" s="146"/>
      <c r="CG480" s="146"/>
      <c r="CH480" s="146"/>
      <c r="CI480" s="146"/>
      <c r="CJ480" s="146"/>
      <c r="CK480" s="146"/>
      <c r="CL480" s="146"/>
    </row>
    <row r="481" spans="2:90" x14ac:dyDescent="0.4">
      <c r="B481" s="67"/>
      <c r="C481" s="31"/>
      <c r="D481" s="31" t="s">
        <v>902</v>
      </c>
      <c r="E481" s="31" t="s">
        <v>906</v>
      </c>
      <c r="F481" s="31"/>
      <c r="G481" s="31"/>
      <c r="H481" s="31"/>
      <c r="I481" s="73"/>
      <c r="J481" s="73"/>
      <c r="K481" s="31"/>
      <c r="L481" s="31"/>
      <c r="M481" s="31"/>
      <c r="N481" s="31"/>
      <c r="O481" s="31"/>
      <c r="P481" s="31"/>
      <c r="R481" s="67"/>
      <c r="S481" s="150"/>
      <c r="T481" s="150"/>
      <c r="U481" s="150"/>
      <c r="V481" s="150"/>
      <c r="W481" s="150"/>
      <c r="X481" s="150"/>
      <c r="Y481" s="150"/>
      <c r="Z481" s="150"/>
      <c r="AA481" s="150"/>
      <c r="AB481" s="150"/>
      <c r="AC481" s="150"/>
      <c r="AD481" s="150"/>
      <c r="AE481" s="150"/>
      <c r="AF481" s="150"/>
      <c r="AG481" s="150"/>
      <c r="AH481" s="150"/>
      <c r="AI481" s="150"/>
      <c r="AJ481" s="150"/>
      <c r="AK481" s="150"/>
      <c r="AL481" s="150"/>
      <c r="AM481" s="150"/>
      <c r="AN481" s="150"/>
      <c r="AO481" s="150"/>
      <c r="AP481" s="150"/>
      <c r="AQ481" s="150"/>
      <c r="AR481" s="150"/>
      <c r="AS481" s="150"/>
      <c r="AT481" s="150"/>
      <c r="AU481" s="150"/>
      <c r="AV481" s="150"/>
      <c r="AW481" s="150"/>
      <c r="AX481" s="150"/>
      <c r="AY481" s="150"/>
      <c r="AZ481" s="150"/>
      <c r="BA481" s="150"/>
      <c r="BB481" s="150"/>
      <c r="BC481" s="150"/>
      <c r="BD481" s="150"/>
      <c r="BE481" s="150"/>
      <c r="BF481" s="150"/>
      <c r="BG481" s="150"/>
      <c r="BH481" s="150"/>
      <c r="BI481" s="150"/>
      <c r="BJ481" s="150"/>
      <c r="BK481" s="150"/>
      <c r="BL481" s="150"/>
      <c r="BM481" s="150"/>
      <c r="BN481" s="150"/>
      <c r="BO481" s="150"/>
      <c r="BP481" s="150"/>
      <c r="BQ481" s="150"/>
      <c r="BR481" s="150"/>
      <c r="BS481" s="150"/>
      <c r="BT481" s="150"/>
      <c r="BU481" s="150"/>
      <c r="BV481" s="150"/>
      <c r="BW481" s="150"/>
      <c r="BX481" s="150"/>
      <c r="BY481" s="150"/>
      <c r="BZ481" s="150"/>
      <c r="CA481" s="150"/>
      <c r="CB481" s="150"/>
      <c r="CC481" s="150"/>
      <c r="CD481" s="150"/>
      <c r="CE481" s="150"/>
      <c r="CF481" s="150"/>
      <c r="CG481" s="150"/>
      <c r="CH481" s="150"/>
      <c r="CI481" s="150"/>
      <c r="CJ481" s="150"/>
      <c r="CK481" s="150"/>
      <c r="CL481" s="150"/>
    </row>
    <row r="482" spans="2:90" x14ac:dyDescent="0.4">
      <c r="B482" s="93" t="str">
        <f>"# of "&amp;B470&amp;" by age - months:"</f>
        <v># of primary unit by age - months:</v>
      </c>
      <c r="C482" s="400"/>
      <c r="D482" s="400" t="s">
        <v>902</v>
      </c>
      <c r="E482" s="400" t="s">
        <v>906</v>
      </c>
      <c r="F482" s="400"/>
      <c r="G482" s="400"/>
      <c r="H482" s="400" t="s">
        <v>899</v>
      </c>
      <c r="I482" s="60" t="s">
        <v>903</v>
      </c>
      <c r="J482" s="73"/>
      <c r="K482" s="31"/>
      <c r="L482" s="31"/>
      <c r="M482" s="31"/>
      <c r="N482" s="31"/>
      <c r="O482" s="31"/>
      <c r="P482" s="31"/>
      <c r="R482" s="67"/>
      <c r="S482" s="150"/>
      <c r="T482" s="150"/>
      <c r="U482" s="150"/>
      <c r="V482" s="150"/>
      <c r="W482" s="150"/>
      <c r="X482" s="150"/>
      <c r="Y482" s="150"/>
      <c r="Z482" s="150"/>
      <c r="AA482" s="150"/>
      <c r="AB482" s="150"/>
      <c r="AC482" s="150"/>
      <c r="AD482" s="150"/>
      <c r="AE482" s="150"/>
      <c r="AF482" s="150"/>
      <c r="AG482" s="150"/>
      <c r="AH482" s="150"/>
      <c r="AI482" s="150"/>
      <c r="AJ482" s="150"/>
      <c r="AK482" s="150"/>
      <c r="AL482" s="150"/>
      <c r="AM482" s="150"/>
      <c r="AN482" s="150"/>
      <c r="AO482" s="150"/>
      <c r="AP482" s="150"/>
      <c r="AQ482" s="150"/>
      <c r="AR482" s="150"/>
      <c r="AS482" s="150"/>
      <c r="AT482" s="150"/>
      <c r="AU482" s="150"/>
      <c r="AV482" s="150"/>
      <c r="AW482" s="150"/>
      <c r="AX482" s="150"/>
      <c r="AY482" s="150"/>
      <c r="AZ482" s="150"/>
      <c r="BA482" s="150"/>
      <c r="BB482" s="150"/>
      <c r="BC482" s="150"/>
      <c r="BD482" s="150"/>
      <c r="BE482" s="150"/>
      <c r="BF482" s="150"/>
      <c r="BG482" s="150"/>
      <c r="BH482" s="150"/>
      <c r="BI482" s="150"/>
      <c r="BJ482" s="150"/>
      <c r="BK482" s="150"/>
      <c r="BL482" s="150"/>
      <c r="BM482" s="150"/>
      <c r="BN482" s="150"/>
      <c r="BO482" s="150"/>
      <c r="BP482" s="150"/>
      <c r="BQ482" s="150"/>
      <c r="BR482" s="150"/>
      <c r="BS482" s="150"/>
      <c r="BT482" s="150"/>
      <c r="BU482" s="150"/>
      <c r="BV482" s="150"/>
      <c r="BW482" s="150"/>
      <c r="BX482" s="150"/>
      <c r="BY482" s="150"/>
      <c r="BZ482" s="150"/>
      <c r="CA482" s="150"/>
      <c r="CB482" s="150"/>
      <c r="CC482" s="150"/>
      <c r="CD482" s="150"/>
      <c r="CE482" s="150"/>
      <c r="CF482" s="150"/>
      <c r="CG482" s="150"/>
      <c r="CH482" s="150"/>
      <c r="CI482" s="150"/>
      <c r="CJ482" s="150"/>
      <c r="CK482" s="150"/>
      <c r="CL482" s="150"/>
    </row>
    <row r="483" spans="2:90" outlineLevel="2" x14ac:dyDescent="0.4">
      <c r="B483" s="398">
        <v>1</v>
      </c>
      <c r="C483" s="16"/>
      <c r="D483" s="16" t="s">
        <v>902</v>
      </c>
      <c r="E483" s="16" t="s">
        <v>906</v>
      </c>
      <c r="F483" s="16"/>
      <c r="G483" s="16"/>
      <c r="H483" s="16">
        <v>0.04</v>
      </c>
      <c r="I483" s="401">
        <v>0</v>
      </c>
      <c r="J483" s="73"/>
      <c r="K483" s="15">
        <f t="shared" ref="K483:P492" ca="1" si="360">SUMIF($4:$4,K$2,483:483)</f>
        <v>5000</v>
      </c>
      <c r="L483" s="15">
        <f t="shared" ca="1" si="360"/>
        <v>5000</v>
      </c>
      <c r="M483" s="15">
        <f t="shared" ca="1" si="360"/>
        <v>5000</v>
      </c>
      <c r="N483" s="15">
        <f t="shared" ca="1" si="360"/>
        <v>5000</v>
      </c>
      <c r="O483" s="15">
        <f t="shared" ca="1" si="360"/>
        <v>5000</v>
      </c>
      <c r="P483" s="15">
        <f t="shared" ca="1" si="360"/>
        <v>5000</v>
      </c>
      <c r="R483" s="67"/>
      <c r="S483" s="76" cm="1">
        <f t="array" aca="1" ref="S483" ca="1">+INDIRECT(S472)*(1-$I483)</f>
        <v>5000</v>
      </c>
      <c r="T483" s="76" cm="1">
        <f t="array" aca="1" ref="T483" ca="1">+INDIRECT(T472)*(1-$I483)</f>
        <v>5000</v>
      </c>
      <c r="U483" s="76" cm="1">
        <f t="array" aca="1" ref="U483" ca="1">+INDIRECT(U472)*(1-$I483)</f>
        <v>5000</v>
      </c>
      <c r="V483" s="76" cm="1">
        <f t="array" aca="1" ref="V483" ca="1">+INDIRECT(V472)*(1-$I483)</f>
        <v>5000</v>
      </c>
      <c r="W483" s="76" cm="1">
        <f t="array" aca="1" ref="W483" ca="1">+INDIRECT(W472)*(1-$I483)</f>
        <v>5000</v>
      </c>
      <c r="X483" s="76" cm="1">
        <f t="array" aca="1" ref="X483" ca="1">+INDIRECT(X472)*(1-$I483)</f>
        <v>5000</v>
      </c>
      <c r="Y483" s="76" cm="1">
        <f t="array" aca="1" ref="Y483" ca="1">+INDIRECT(Y472)*(1-$I483)</f>
        <v>5000</v>
      </c>
      <c r="Z483" s="76" cm="1">
        <f t="array" aca="1" ref="Z483" ca="1">+INDIRECT(Z472)*(1-$I483)</f>
        <v>5000</v>
      </c>
      <c r="AA483" s="76" cm="1">
        <f t="array" aca="1" ref="AA483" ca="1">+INDIRECT(AA472)*(1-$I483)</f>
        <v>5000</v>
      </c>
      <c r="AB483" s="76" cm="1">
        <f t="array" aca="1" ref="AB483" ca="1">+INDIRECT(AB472)*(1-$I483)</f>
        <v>5000</v>
      </c>
      <c r="AC483" s="76" cm="1">
        <f t="array" aca="1" ref="AC483" ca="1">+INDIRECT(AC472)*(1-$I483)</f>
        <v>5000</v>
      </c>
      <c r="AD483" s="76" cm="1">
        <f t="array" aca="1" ref="AD483" ca="1">+INDIRECT(AD472)*(1-$I483)</f>
        <v>5000</v>
      </c>
      <c r="AE483" s="76" cm="1">
        <f t="array" aca="1" ref="AE483" ca="1">+INDIRECT(AE472)*(1-$I483)</f>
        <v>5000</v>
      </c>
      <c r="AF483" s="76" cm="1">
        <f t="array" aca="1" ref="AF483" ca="1">+INDIRECT(AF472)*(1-$I483)</f>
        <v>5000</v>
      </c>
      <c r="AG483" s="76" cm="1">
        <f t="array" aca="1" ref="AG483" ca="1">+INDIRECT(AG472)*(1-$I483)</f>
        <v>5000</v>
      </c>
      <c r="AH483" s="76" cm="1">
        <f t="array" aca="1" ref="AH483" ca="1">+INDIRECT(AH472)*(1-$I483)</f>
        <v>5000</v>
      </c>
      <c r="AI483" s="76" cm="1">
        <f t="array" aca="1" ref="AI483" ca="1">+INDIRECT(AI472)*(1-$I483)</f>
        <v>5000</v>
      </c>
      <c r="AJ483" s="76" cm="1">
        <f t="array" aca="1" ref="AJ483" ca="1">+INDIRECT(AJ472)*(1-$I483)</f>
        <v>5000</v>
      </c>
      <c r="AK483" s="76" cm="1">
        <f t="array" aca="1" ref="AK483" ca="1">+INDIRECT(AK472)*(1-$I483)</f>
        <v>5000</v>
      </c>
      <c r="AL483" s="76" cm="1">
        <f t="array" aca="1" ref="AL483" ca="1">+INDIRECT(AL472)*(1-$I483)</f>
        <v>5000</v>
      </c>
      <c r="AM483" s="76" cm="1">
        <f t="array" aca="1" ref="AM483" ca="1">+INDIRECT(AM472)*(1-$I483)</f>
        <v>5000</v>
      </c>
      <c r="AN483" s="76" cm="1">
        <f t="array" aca="1" ref="AN483" ca="1">+INDIRECT(AN472)*(1-$I483)</f>
        <v>5000</v>
      </c>
      <c r="AO483" s="76" cm="1">
        <f t="array" aca="1" ref="AO483" ca="1">+INDIRECT(AO472)*(1-$I483)</f>
        <v>5000</v>
      </c>
      <c r="AP483" s="76" cm="1">
        <f t="array" aca="1" ref="AP483" ca="1">+INDIRECT(AP472)*(1-$I483)</f>
        <v>5000</v>
      </c>
      <c r="AQ483" s="76" cm="1">
        <f t="array" aca="1" ref="AQ483" ca="1">+INDIRECT(AQ472)*(1-$I483)</f>
        <v>5000</v>
      </c>
      <c r="AR483" s="76" cm="1">
        <f t="array" aca="1" ref="AR483" ca="1">+INDIRECT(AR472)*(1-$I483)</f>
        <v>5000</v>
      </c>
      <c r="AS483" s="76" cm="1">
        <f t="array" aca="1" ref="AS483" ca="1">+INDIRECT(AS472)*(1-$I483)</f>
        <v>5000</v>
      </c>
      <c r="AT483" s="76" cm="1">
        <f t="array" aca="1" ref="AT483" ca="1">+INDIRECT(AT472)*(1-$I483)</f>
        <v>5000</v>
      </c>
      <c r="AU483" s="76" cm="1">
        <f t="array" aca="1" ref="AU483" ca="1">+INDIRECT(AU472)*(1-$I483)</f>
        <v>5000</v>
      </c>
      <c r="AV483" s="76" cm="1">
        <f t="array" aca="1" ref="AV483" ca="1">+INDIRECT(AV472)*(1-$I483)</f>
        <v>5000</v>
      </c>
      <c r="AW483" s="76" cm="1">
        <f t="array" aca="1" ref="AW483" ca="1">+INDIRECT(AW472)*(1-$I483)</f>
        <v>5000</v>
      </c>
      <c r="AX483" s="76" cm="1">
        <f t="array" aca="1" ref="AX483" ca="1">+INDIRECT(AX472)*(1-$I483)</f>
        <v>5000</v>
      </c>
      <c r="AY483" s="76" cm="1">
        <f t="array" aca="1" ref="AY483" ca="1">+INDIRECT(AY472)*(1-$I483)</f>
        <v>5000</v>
      </c>
      <c r="AZ483" s="76" cm="1">
        <f t="array" aca="1" ref="AZ483" ca="1">+INDIRECT(AZ472)*(1-$I483)</f>
        <v>5000</v>
      </c>
      <c r="BA483" s="76" cm="1">
        <f t="array" aca="1" ref="BA483" ca="1">+INDIRECT(BA472)*(1-$I483)</f>
        <v>5000</v>
      </c>
      <c r="BB483" s="76" cm="1">
        <f t="array" aca="1" ref="BB483" ca="1">+INDIRECT(BB472)*(1-$I483)</f>
        <v>5000</v>
      </c>
      <c r="BC483" s="76" cm="1">
        <f t="array" aca="1" ref="BC483" ca="1">+INDIRECT(BC472)*(1-$I483)</f>
        <v>5000</v>
      </c>
      <c r="BD483" s="76" cm="1">
        <f t="array" aca="1" ref="BD483" ca="1">+INDIRECT(BD472)*(1-$I483)</f>
        <v>5000</v>
      </c>
      <c r="BE483" s="76" cm="1">
        <f t="array" aca="1" ref="BE483" ca="1">+INDIRECT(BE472)*(1-$I483)</f>
        <v>5000</v>
      </c>
      <c r="BF483" s="76" cm="1">
        <f t="array" aca="1" ref="BF483" ca="1">+INDIRECT(BF472)*(1-$I483)</f>
        <v>5000</v>
      </c>
      <c r="BG483" s="76" cm="1">
        <f t="array" aca="1" ref="BG483" ca="1">+INDIRECT(BG472)*(1-$I483)</f>
        <v>5000</v>
      </c>
      <c r="BH483" s="76" cm="1">
        <f t="array" aca="1" ref="BH483" ca="1">+INDIRECT(BH472)*(1-$I483)</f>
        <v>5000</v>
      </c>
      <c r="BI483" s="76" cm="1">
        <f t="array" aca="1" ref="BI483" ca="1">+INDIRECT(BI472)*(1-$I483)</f>
        <v>5000</v>
      </c>
      <c r="BJ483" s="76" cm="1">
        <f t="array" aca="1" ref="BJ483" ca="1">+INDIRECT(BJ472)*(1-$I483)</f>
        <v>5000</v>
      </c>
      <c r="BK483" s="76" cm="1">
        <f t="array" aca="1" ref="BK483" ca="1">+INDIRECT(BK472)*(1-$I483)</f>
        <v>5000</v>
      </c>
      <c r="BL483" s="76" cm="1">
        <f t="array" aca="1" ref="BL483" ca="1">+INDIRECT(BL472)*(1-$I483)</f>
        <v>5000</v>
      </c>
      <c r="BM483" s="76" cm="1">
        <f t="array" aca="1" ref="BM483" ca="1">+INDIRECT(BM472)*(1-$I483)</f>
        <v>5000</v>
      </c>
      <c r="BN483" s="76" cm="1">
        <f t="array" aca="1" ref="BN483" ca="1">+INDIRECT(BN472)*(1-$I483)</f>
        <v>5000</v>
      </c>
      <c r="BO483" s="76" cm="1">
        <f t="array" aca="1" ref="BO483" ca="1">+INDIRECT(BO472)*(1-$I483)</f>
        <v>5000</v>
      </c>
      <c r="BP483" s="76" cm="1">
        <f t="array" aca="1" ref="BP483" ca="1">+INDIRECT(BP472)*(1-$I483)</f>
        <v>5000</v>
      </c>
      <c r="BQ483" s="76" cm="1">
        <f t="array" aca="1" ref="BQ483" ca="1">+INDIRECT(BQ472)*(1-$I483)</f>
        <v>5000</v>
      </c>
      <c r="BR483" s="76" cm="1">
        <f t="array" aca="1" ref="BR483" ca="1">+INDIRECT(BR472)*(1-$I483)</f>
        <v>5000</v>
      </c>
      <c r="BS483" s="76" cm="1">
        <f t="array" aca="1" ref="BS483" ca="1">+INDIRECT(BS472)*(1-$I483)</f>
        <v>5000</v>
      </c>
      <c r="BT483" s="76" cm="1">
        <f t="array" aca="1" ref="BT483" ca="1">+INDIRECT(BT472)*(1-$I483)</f>
        <v>5000</v>
      </c>
      <c r="BU483" s="76" cm="1">
        <f t="array" aca="1" ref="BU483" ca="1">+INDIRECT(BU472)*(1-$I483)</f>
        <v>5000</v>
      </c>
      <c r="BV483" s="76" cm="1">
        <f t="array" aca="1" ref="BV483" ca="1">+INDIRECT(BV472)*(1-$I483)</f>
        <v>5000</v>
      </c>
      <c r="BW483" s="76" cm="1">
        <f t="array" aca="1" ref="BW483" ca="1">+INDIRECT(BW472)*(1-$I483)</f>
        <v>5000</v>
      </c>
      <c r="BX483" s="76" cm="1">
        <f t="array" aca="1" ref="BX483" ca="1">+INDIRECT(BX472)*(1-$I483)</f>
        <v>5000</v>
      </c>
      <c r="BY483" s="76" cm="1">
        <f t="array" aca="1" ref="BY483" ca="1">+INDIRECT(BY472)*(1-$I483)</f>
        <v>5000</v>
      </c>
      <c r="BZ483" s="76" cm="1">
        <f t="array" aca="1" ref="BZ483" ca="1">+INDIRECT(BZ472)*(1-$I483)</f>
        <v>5000</v>
      </c>
      <c r="CA483" s="76" cm="1">
        <f t="array" aca="1" ref="CA483" ca="1">+INDIRECT(CA472)*(1-$I483)</f>
        <v>5000</v>
      </c>
      <c r="CB483" s="76" cm="1">
        <f t="array" aca="1" ref="CB483" ca="1">+INDIRECT(CB472)*(1-$I483)</f>
        <v>5000</v>
      </c>
      <c r="CC483" s="76" cm="1">
        <f t="array" aca="1" ref="CC483" ca="1">+INDIRECT(CC472)*(1-$I483)</f>
        <v>5000</v>
      </c>
      <c r="CD483" s="76" cm="1">
        <f t="array" aca="1" ref="CD483" ca="1">+INDIRECT(CD472)*(1-$I483)</f>
        <v>5000</v>
      </c>
      <c r="CE483" s="76" cm="1">
        <f t="array" aca="1" ref="CE483" ca="1">+INDIRECT(CE472)*(1-$I483)</f>
        <v>5000</v>
      </c>
      <c r="CF483" s="76" cm="1">
        <f t="array" aca="1" ref="CF483" ca="1">+INDIRECT(CF472)*(1-$I483)</f>
        <v>5000</v>
      </c>
      <c r="CG483" s="76" cm="1">
        <f t="array" aca="1" ref="CG483" ca="1">+INDIRECT(CG472)*(1-$I483)</f>
        <v>5000</v>
      </c>
      <c r="CH483" s="76" cm="1">
        <f t="array" aca="1" ref="CH483" ca="1">+INDIRECT(CH472)*(1-$I483)</f>
        <v>5000</v>
      </c>
      <c r="CI483" s="76" cm="1">
        <f t="array" aca="1" ref="CI483" ca="1">+INDIRECT(CI472)*(1-$I483)</f>
        <v>5000</v>
      </c>
      <c r="CJ483" s="76" cm="1">
        <f t="array" aca="1" ref="CJ483" ca="1">+INDIRECT(CJ472)*(1-$I483)</f>
        <v>5000</v>
      </c>
      <c r="CK483" s="76" cm="1">
        <f t="array" aca="1" ref="CK483" ca="1">+INDIRECT(CK472)*(1-$I483)</f>
        <v>5000</v>
      </c>
      <c r="CL483" s="76" cm="1">
        <f t="array" aca="1" ref="CL483" ca="1">+INDIRECT(CL472)*(1-$I483)</f>
        <v>5000</v>
      </c>
    </row>
    <row r="484" spans="2:90" outlineLevel="2" x14ac:dyDescent="0.4">
      <c r="B484" s="398">
        <f t="shared" ref="B484:B506" si="361">+B483+1</f>
        <v>2</v>
      </c>
      <c r="C484" s="16"/>
      <c r="D484" s="16" t="s">
        <v>902</v>
      </c>
      <c r="E484" s="16" t="s">
        <v>906</v>
      </c>
      <c r="F484" s="16"/>
      <c r="G484" s="16"/>
      <c r="H484" s="16">
        <f t="shared" ref="H484:H507" si="362">H483+1/25</f>
        <v>0.08</v>
      </c>
      <c r="I484" s="399">
        <v>0.1</v>
      </c>
      <c r="J484" s="73"/>
      <c r="K484" s="15">
        <f t="shared" ca="1" si="360"/>
        <v>4500</v>
      </c>
      <c r="L484" s="15">
        <f t="shared" ca="1" si="360"/>
        <v>4500</v>
      </c>
      <c r="M484" s="15">
        <f t="shared" ca="1" si="360"/>
        <v>4500</v>
      </c>
      <c r="N484" s="15">
        <f t="shared" ca="1" si="360"/>
        <v>4500</v>
      </c>
      <c r="O484" s="15">
        <f t="shared" ca="1" si="360"/>
        <v>4500</v>
      </c>
      <c r="P484" s="15">
        <f t="shared" ca="1" si="360"/>
        <v>4500</v>
      </c>
      <c r="R484" s="67"/>
      <c r="S484" s="76">
        <f t="shared" ref="S484:AX484" si="363">+R483*(1-$I484)</f>
        <v>0</v>
      </c>
      <c r="T484" s="76">
        <f t="shared" ca="1" si="363"/>
        <v>4500</v>
      </c>
      <c r="U484" s="76">
        <f t="shared" ca="1" si="363"/>
        <v>4500</v>
      </c>
      <c r="V484" s="76">
        <f t="shared" ca="1" si="363"/>
        <v>4500</v>
      </c>
      <c r="W484" s="76">
        <f t="shared" ca="1" si="363"/>
        <v>4500</v>
      </c>
      <c r="X484" s="76">
        <f t="shared" ca="1" si="363"/>
        <v>4500</v>
      </c>
      <c r="Y484" s="76">
        <f t="shared" ca="1" si="363"/>
        <v>4500</v>
      </c>
      <c r="Z484" s="76">
        <f t="shared" ca="1" si="363"/>
        <v>4500</v>
      </c>
      <c r="AA484" s="76">
        <f t="shared" ca="1" si="363"/>
        <v>4500</v>
      </c>
      <c r="AB484" s="76">
        <f t="shared" ca="1" si="363"/>
        <v>4500</v>
      </c>
      <c r="AC484" s="76">
        <f t="shared" ca="1" si="363"/>
        <v>4500</v>
      </c>
      <c r="AD484" s="76">
        <f t="shared" ca="1" si="363"/>
        <v>4500</v>
      </c>
      <c r="AE484" s="76">
        <f t="shared" ca="1" si="363"/>
        <v>4500</v>
      </c>
      <c r="AF484" s="76">
        <f t="shared" ca="1" si="363"/>
        <v>4500</v>
      </c>
      <c r="AG484" s="76">
        <f t="shared" ca="1" si="363"/>
        <v>4500</v>
      </c>
      <c r="AH484" s="76">
        <f t="shared" ca="1" si="363"/>
        <v>4500</v>
      </c>
      <c r="AI484" s="76">
        <f t="shared" ca="1" si="363"/>
        <v>4500</v>
      </c>
      <c r="AJ484" s="76">
        <f t="shared" ca="1" si="363"/>
        <v>4500</v>
      </c>
      <c r="AK484" s="76">
        <f t="shared" ca="1" si="363"/>
        <v>4500</v>
      </c>
      <c r="AL484" s="76">
        <f t="shared" ca="1" si="363"/>
        <v>4500</v>
      </c>
      <c r="AM484" s="76">
        <f t="shared" ca="1" si="363"/>
        <v>4500</v>
      </c>
      <c r="AN484" s="76">
        <f t="shared" ca="1" si="363"/>
        <v>4500</v>
      </c>
      <c r="AO484" s="76">
        <f t="shared" ca="1" si="363"/>
        <v>4500</v>
      </c>
      <c r="AP484" s="76">
        <f t="shared" ca="1" si="363"/>
        <v>4500</v>
      </c>
      <c r="AQ484" s="76">
        <f t="shared" ca="1" si="363"/>
        <v>4500</v>
      </c>
      <c r="AR484" s="76">
        <f t="shared" ca="1" si="363"/>
        <v>4500</v>
      </c>
      <c r="AS484" s="76">
        <f t="shared" ca="1" si="363"/>
        <v>4500</v>
      </c>
      <c r="AT484" s="76">
        <f t="shared" ca="1" si="363"/>
        <v>4500</v>
      </c>
      <c r="AU484" s="76">
        <f t="shared" ca="1" si="363"/>
        <v>4500</v>
      </c>
      <c r="AV484" s="76">
        <f t="shared" ca="1" si="363"/>
        <v>4500</v>
      </c>
      <c r="AW484" s="76">
        <f t="shared" ca="1" si="363"/>
        <v>4500</v>
      </c>
      <c r="AX484" s="76">
        <f t="shared" ca="1" si="363"/>
        <v>4500</v>
      </c>
      <c r="AY484" s="76">
        <f t="shared" ref="AY484:CD484" ca="1" si="364">+AX483*(1-$I484)</f>
        <v>4500</v>
      </c>
      <c r="AZ484" s="76">
        <f t="shared" ca="1" si="364"/>
        <v>4500</v>
      </c>
      <c r="BA484" s="76">
        <f t="shared" ca="1" si="364"/>
        <v>4500</v>
      </c>
      <c r="BB484" s="76">
        <f t="shared" ca="1" si="364"/>
        <v>4500</v>
      </c>
      <c r="BC484" s="76">
        <f t="shared" ca="1" si="364"/>
        <v>4500</v>
      </c>
      <c r="BD484" s="76">
        <f t="shared" ca="1" si="364"/>
        <v>4500</v>
      </c>
      <c r="BE484" s="76">
        <f t="shared" ca="1" si="364"/>
        <v>4500</v>
      </c>
      <c r="BF484" s="76">
        <f t="shared" ca="1" si="364"/>
        <v>4500</v>
      </c>
      <c r="BG484" s="76">
        <f t="shared" ca="1" si="364"/>
        <v>4500</v>
      </c>
      <c r="BH484" s="76">
        <f t="shared" ca="1" si="364"/>
        <v>4500</v>
      </c>
      <c r="BI484" s="76">
        <f t="shared" ca="1" si="364"/>
        <v>4500</v>
      </c>
      <c r="BJ484" s="76">
        <f t="shared" ca="1" si="364"/>
        <v>4500</v>
      </c>
      <c r="BK484" s="76">
        <f t="shared" ca="1" si="364"/>
        <v>4500</v>
      </c>
      <c r="BL484" s="76">
        <f t="shared" ca="1" si="364"/>
        <v>4500</v>
      </c>
      <c r="BM484" s="76">
        <f t="shared" ca="1" si="364"/>
        <v>4500</v>
      </c>
      <c r="BN484" s="76">
        <f t="shared" ca="1" si="364"/>
        <v>4500</v>
      </c>
      <c r="BO484" s="76">
        <f t="shared" ca="1" si="364"/>
        <v>4500</v>
      </c>
      <c r="BP484" s="76">
        <f t="shared" ca="1" si="364"/>
        <v>4500</v>
      </c>
      <c r="BQ484" s="76">
        <f t="shared" ca="1" si="364"/>
        <v>4500</v>
      </c>
      <c r="BR484" s="76">
        <f t="shared" ca="1" si="364"/>
        <v>4500</v>
      </c>
      <c r="BS484" s="76">
        <f t="shared" ca="1" si="364"/>
        <v>4500</v>
      </c>
      <c r="BT484" s="76">
        <f t="shared" ca="1" si="364"/>
        <v>4500</v>
      </c>
      <c r="BU484" s="76">
        <f t="shared" ca="1" si="364"/>
        <v>4500</v>
      </c>
      <c r="BV484" s="76">
        <f t="shared" ca="1" si="364"/>
        <v>4500</v>
      </c>
      <c r="BW484" s="76">
        <f t="shared" ca="1" si="364"/>
        <v>4500</v>
      </c>
      <c r="BX484" s="76">
        <f t="shared" ca="1" si="364"/>
        <v>4500</v>
      </c>
      <c r="BY484" s="76">
        <f t="shared" ca="1" si="364"/>
        <v>4500</v>
      </c>
      <c r="BZ484" s="76">
        <f t="shared" ca="1" si="364"/>
        <v>4500</v>
      </c>
      <c r="CA484" s="76">
        <f t="shared" ca="1" si="364"/>
        <v>4500</v>
      </c>
      <c r="CB484" s="76">
        <f t="shared" ca="1" si="364"/>
        <v>4500</v>
      </c>
      <c r="CC484" s="76">
        <f t="shared" ca="1" si="364"/>
        <v>4500</v>
      </c>
      <c r="CD484" s="76">
        <f t="shared" ca="1" si="364"/>
        <v>4500</v>
      </c>
      <c r="CE484" s="76">
        <f t="shared" ref="CE484:CL484" ca="1" si="365">+CD483*(1-$I484)</f>
        <v>4500</v>
      </c>
      <c r="CF484" s="76">
        <f t="shared" ca="1" si="365"/>
        <v>4500</v>
      </c>
      <c r="CG484" s="76">
        <f t="shared" ca="1" si="365"/>
        <v>4500</v>
      </c>
      <c r="CH484" s="76">
        <f t="shared" ca="1" si="365"/>
        <v>4500</v>
      </c>
      <c r="CI484" s="76">
        <f t="shared" ca="1" si="365"/>
        <v>4500</v>
      </c>
      <c r="CJ484" s="76">
        <f t="shared" ca="1" si="365"/>
        <v>4500</v>
      </c>
      <c r="CK484" s="76">
        <f t="shared" ca="1" si="365"/>
        <v>4500</v>
      </c>
      <c r="CL484" s="76">
        <f t="shared" ca="1" si="365"/>
        <v>4500</v>
      </c>
    </row>
    <row r="485" spans="2:90" outlineLevel="2" x14ac:dyDescent="0.4">
      <c r="B485" s="398">
        <f t="shared" si="361"/>
        <v>3</v>
      </c>
      <c r="C485" s="16"/>
      <c r="D485" s="16" t="s">
        <v>902</v>
      </c>
      <c r="E485" s="16" t="s">
        <v>906</v>
      </c>
      <c r="F485" s="16"/>
      <c r="G485" s="16"/>
      <c r="H485" s="16">
        <f t="shared" si="362"/>
        <v>0.12</v>
      </c>
      <c r="I485" s="399">
        <v>0.1</v>
      </c>
      <c r="J485" s="73"/>
      <c r="K485" s="15">
        <f t="shared" ca="1" si="360"/>
        <v>4050</v>
      </c>
      <c r="L485" s="15">
        <f t="shared" ca="1" si="360"/>
        <v>4050</v>
      </c>
      <c r="M485" s="15">
        <f t="shared" ca="1" si="360"/>
        <v>4050</v>
      </c>
      <c r="N485" s="15">
        <f t="shared" ca="1" si="360"/>
        <v>4050</v>
      </c>
      <c r="O485" s="15">
        <f t="shared" ca="1" si="360"/>
        <v>4050</v>
      </c>
      <c r="P485" s="15">
        <f t="shared" ca="1" si="360"/>
        <v>4050</v>
      </c>
      <c r="R485" s="67"/>
      <c r="S485" s="76">
        <f t="shared" ref="S485:V487" si="366">+R484*(1-$I485)</f>
        <v>0</v>
      </c>
      <c r="T485" s="76">
        <f t="shared" si="366"/>
        <v>0</v>
      </c>
      <c r="U485" s="76">
        <f t="shared" ref="U485:AZ485" ca="1" si="367">+T484*(1-$I485)</f>
        <v>4050</v>
      </c>
      <c r="V485" s="76">
        <f t="shared" ca="1" si="367"/>
        <v>4050</v>
      </c>
      <c r="W485" s="76">
        <f t="shared" ca="1" si="367"/>
        <v>4050</v>
      </c>
      <c r="X485" s="76">
        <f t="shared" ca="1" si="367"/>
        <v>4050</v>
      </c>
      <c r="Y485" s="76">
        <f t="shared" ca="1" si="367"/>
        <v>4050</v>
      </c>
      <c r="Z485" s="76">
        <f t="shared" ca="1" si="367"/>
        <v>4050</v>
      </c>
      <c r="AA485" s="76">
        <f t="shared" ca="1" si="367"/>
        <v>4050</v>
      </c>
      <c r="AB485" s="76">
        <f t="shared" ca="1" si="367"/>
        <v>4050</v>
      </c>
      <c r="AC485" s="76">
        <f t="shared" ca="1" si="367"/>
        <v>4050</v>
      </c>
      <c r="AD485" s="76">
        <f t="shared" ca="1" si="367"/>
        <v>4050</v>
      </c>
      <c r="AE485" s="76">
        <f t="shared" ca="1" si="367"/>
        <v>4050</v>
      </c>
      <c r="AF485" s="76">
        <f t="shared" ca="1" si="367"/>
        <v>4050</v>
      </c>
      <c r="AG485" s="76">
        <f t="shared" ca="1" si="367"/>
        <v>4050</v>
      </c>
      <c r="AH485" s="76">
        <f t="shared" ca="1" si="367"/>
        <v>4050</v>
      </c>
      <c r="AI485" s="76">
        <f t="shared" ca="1" si="367"/>
        <v>4050</v>
      </c>
      <c r="AJ485" s="76">
        <f t="shared" ca="1" si="367"/>
        <v>4050</v>
      </c>
      <c r="AK485" s="76">
        <f t="shared" ca="1" si="367"/>
        <v>4050</v>
      </c>
      <c r="AL485" s="76">
        <f t="shared" ca="1" si="367"/>
        <v>4050</v>
      </c>
      <c r="AM485" s="76">
        <f t="shared" ca="1" si="367"/>
        <v>4050</v>
      </c>
      <c r="AN485" s="76">
        <f t="shared" ca="1" si="367"/>
        <v>4050</v>
      </c>
      <c r="AO485" s="76">
        <f t="shared" ca="1" si="367"/>
        <v>4050</v>
      </c>
      <c r="AP485" s="76">
        <f t="shared" ca="1" si="367"/>
        <v>4050</v>
      </c>
      <c r="AQ485" s="76">
        <f t="shared" ca="1" si="367"/>
        <v>4050</v>
      </c>
      <c r="AR485" s="76">
        <f t="shared" ca="1" si="367"/>
        <v>4050</v>
      </c>
      <c r="AS485" s="76">
        <f t="shared" ca="1" si="367"/>
        <v>4050</v>
      </c>
      <c r="AT485" s="76">
        <f t="shared" ca="1" si="367"/>
        <v>4050</v>
      </c>
      <c r="AU485" s="76">
        <f t="shared" ca="1" si="367"/>
        <v>4050</v>
      </c>
      <c r="AV485" s="76">
        <f t="shared" ca="1" si="367"/>
        <v>4050</v>
      </c>
      <c r="AW485" s="76">
        <f t="shared" ca="1" si="367"/>
        <v>4050</v>
      </c>
      <c r="AX485" s="76">
        <f t="shared" ca="1" si="367"/>
        <v>4050</v>
      </c>
      <c r="AY485" s="76">
        <f t="shared" ca="1" si="367"/>
        <v>4050</v>
      </c>
      <c r="AZ485" s="76">
        <f t="shared" ca="1" si="367"/>
        <v>4050</v>
      </c>
      <c r="BA485" s="76">
        <f t="shared" ref="BA485:CF485" ca="1" si="368">+AZ484*(1-$I485)</f>
        <v>4050</v>
      </c>
      <c r="BB485" s="76">
        <f t="shared" ca="1" si="368"/>
        <v>4050</v>
      </c>
      <c r="BC485" s="76">
        <f t="shared" ca="1" si="368"/>
        <v>4050</v>
      </c>
      <c r="BD485" s="76">
        <f t="shared" ca="1" si="368"/>
        <v>4050</v>
      </c>
      <c r="BE485" s="76">
        <f t="shared" ca="1" si="368"/>
        <v>4050</v>
      </c>
      <c r="BF485" s="76">
        <f t="shared" ca="1" si="368"/>
        <v>4050</v>
      </c>
      <c r="BG485" s="76">
        <f t="shared" ca="1" si="368"/>
        <v>4050</v>
      </c>
      <c r="BH485" s="76">
        <f t="shared" ca="1" si="368"/>
        <v>4050</v>
      </c>
      <c r="BI485" s="76">
        <f t="shared" ca="1" si="368"/>
        <v>4050</v>
      </c>
      <c r="BJ485" s="76">
        <f t="shared" ca="1" si="368"/>
        <v>4050</v>
      </c>
      <c r="BK485" s="76">
        <f t="shared" ca="1" si="368"/>
        <v>4050</v>
      </c>
      <c r="BL485" s="76">
        <f t="shared" ca="1" si="368"/>
        <v>4050</v>
      </c>
      <c r="BM485" s="76">
        <f t="shared" ca="1" si="368"/>
        <v>4050</v>
      </c>
      <c r="BN485" s="76">
        <f t="shared" ca="1" si="368"/>
        <v>4050</v>
      </c>
      <c r="BO485" s="76">
        <f t="shared" ca="1" si="368"/>
        <v>4050</v>
      </c>
      <c r="BP485" s="76">
        <f t="shared" ca="1" si="368"/>
        <v>4050</v>
      </c>
      <c r="BQ485" s="76">
        <f t="shared" ca="1" si="368"/>
        <v>4050</v>
      </c>
      <c r="BR485" s="76">
        <f t="shared" ca="1" si="368"/>
        <v>4050</v>
      </c>
      <c r="BS485" s="76">
        <f t="shared" ca="1" si="368"/>
        <v>4050</v>
      </c>
      <c r="BT485" s="76">
        <f t="shared" ca="1" si="368"/>
        <v>4050</v>
      </c>
      <c r="BU485" s="76">
        <f t="shared" ca="1" si="368"/>
        <v>4050</v>
      </c>
      <c r="BV485" s="76">
        <f t="shared" ca="1" si="368"/>
        <v>4050</v>
      </c>
      <c r="BW485" s="76">
        <f t="shared" ca="1" si="368"/>
        <v>4050</v>
      </c>
      <c r="BX485" s="76">
        <f t="shared" ca="1" si="368"/>
        <v>4050</v>
      </c>
      <c r="BY485" s="76">
        <f t="shared" ca="1" si="368"/>
        <v>4050</v>
      </c>
      <c r="BZ485" s="76">
        <f t="shared" ca="1" si="368"/>
        <v>4050</v>
      </c>
      <c r="CA485" s="76">
        <f t="shared" ca="1" si="368"/>
        <v>4050</v>
      </c>
      <c r="CB485" s="76">
        <f t="shared" ca="1" si="368"/>
        <v>4050</v>
      </c>
      <c r="CC485" s="76">
        <f t="shared" ca="1" si="368"/>
        <v>4050</v>
      </c>
      <c r="CD485" s="76">
        <f t="shared" ca="1" si="368"/>
        <v>4050</v>
      </c>
      <c r="CE485" s="76">
        <f t="shared" ca="1" si="368"/>
        <v>4050</v>
      </c>
      <c r="CF485" s="76">
        <f t="shared" ca="1" si="368"/>
        <v>4050</v>
      </c>
      <c r="CG485" s="76">
        <f t="shared" ref="CG485:CL485" ca="1" si="369">+CF484*(1-$I485)</f>
        <v>4050</v>
      </c>
      <c r="CH485" s="76">
        <f t="shared" ca="1" si="369"/>
        <v>4050</v>
      </c>
      <c r="CI485" s="76">
        <f t="shared" ca="1" si="369"/>
        <v>4050</v>
      </c>
      <c r="CJ485" s="76">
        <f t="shared" ca="1" si="369"/>
        <v>4050</v>
      </c>
      <c r="CK485" s="76">
        <f t="shared" ca="1" si="369"/>
        <v>4050</v>
      </c>
      <c r="CL485" s="76">
        <f t="shared" ca="1" si="369"/>
        <v>4050</v>
      </c>
    </row>
    <row r="486" spans="2:90" outlineLevel="2" x14ac:dyDescent="0.4">
      <c r="B486" s="398">
        <f t="shared" si="361"/>
        <v>4</v>
      </c>
      <c r="C486" s="16"/>
      <c r="D486" s="16" t="s">
        <v>902</v>
      </c>
      <c r="E486" s="16" t="s">
        <v>906</v>
      </c>
      <c r="F486" s="16"/>
      <c r="G486" s="16"/>
      <c r="H486" s="16">
        <f t="shared" si="362"/>
        <v>0.16</v>
      </c>
      <c r="I486" s="399">
        <v>0.1</v>
      </c>
      <c r="J486" s="73"/>
      <c r="K486" s="15">
        <f t="shared" ca="1" si="360"/>
        <v>3645</v>
      </c>
      <c r="L486" s="15">
        <f t="shared" ca="1" si="360"/>
        <v>3645</v>
      </c>
      <c r="M486" s="15">
        <f t="shared" ca="1" si="360"/>
        <v>3645</v>
      </c>
      <c r="N486" s="15">
        <f t="shared" ca="1" si="360"/>
        <v>3645</v>
      </c>
      <c r="O486" s="15">
        <f t="shared" ca="1" si="360"/>
        <v>3645</v>
      </c>
      <c r="P486" s="15">
        <f t="shared" ca="1" si="360"/>
        <v>3645</v>
      </c>
      <c r="R486" s="67"/>
      <c r="S486" s="76">
        <f t="shared" si="366"/>
        <v>0</v>
      </c>
      <c r="T486" s="76">
        <f t="shared" si="366"/>
        <v>0</v>
      </c>
      <c r="U486" s="76">
        <f t="shared" si="366"/>
        <v>0</v>
      </c>
      <c r="V486" s="76">
        <f t="shared" ref="V486:BA486" ca="1" si="370">+U485*(1-$I486)</f>
        <v>3645</v>
      </c>
      <c r="W486" s="76">
        <f t="shared" ca="1" si="370"/>
        <v>3645</v>
      </c>
      <c r="X486" s="76">
        <f t="shared" ca="1" si="370"/>
        <v>3645</v>
      </c>
      <c r="Y486" s="76">
        <f t="shared" ca="1" si="370"/>
        <v>3645</v>
      </c>
      <c r="Z486" s="76">
        <f t="shared" ca="1" si="370"/>
        <v>3645</v>
      </c>
      <c r="AA486" s="76">
        <f t="shared" ca="1" si="370"/>
        <v>3645</v>
      </c>
      <c r="AB486" s="76">
        <f t="shared" ca="1" si="370"/>
        <v>3645</v>
      </c>
      <c r="AC486" s="76">
        <f t="shared" ca="1" si="370"/>
        <v>3645</v>
      </c>
      <c r="AD486" s="76">
        <f t="shared" ca="1" si="370"/>
        <v>3645</v>
      </c>
      <c r="AE486" s="76">
        <f t="shared" ca="1" si="370"/>
        <v>3645</v>
      </c>
      <c r="AF486" s="76">
        <f t="shared" ca="1" si="370"/>
        <v>3645</v>
      </c>
      <c r="AG486" s="76">
        <f t="shared" ca="1" si="370"/>
        <v>3645</v>
      </c>
      <c r="AH486" s="76">
        <f t="shared" ca="1" si="370"/>
        <v>3645</v>
      </c>
      <c r="AI486" s="76">
        <f t="shared" ca="1" si="370"/>
        <v>3645</v>
      </c>
      <c r="AJ486" s="76">
        <f t="shared" ca="1" si="370"/>
        <v>3645</v>
      </c>
      <c r="AK486" s="76">
        <f t="shared" ca="1" si="370"/>
        <v>3645</v>
      </c>
      <c r="AL486" s="76">
        <f t="shared" ca="1" si="370"/>
        <v>3645</v>
      </c>
      <c r="AM486" s="76">
        <f t="shared" ca="1" si="370"/>
        <v>3645</v>
      </c>
      <c r="AN486" s="76">
        <f t="shared" ca="1" si="370"/>
        <v>3645</v>
      </c>
      <c r="AO486" s="76">
        <f t="shared" ca="1" si="370"/>
        <v>3645</v>
      </c>
      <c r="AP486" s="76">
        <f t="shared" ca="1" si="370"/>
        <v>3645</v>
      </c>
      <c r="AQ486" s="76">
        <f t="shared" ca="1" si="370"/>
        <v>3645</v>
      </c>
      <c r="AR486" s="76">
        <f t="shared" ca="1" si="370"/>
        <v>3645</v>
      </c>
      <c r="AS486" s="76">
        <f t="shared" ca="1" si="370"/>
        <v>3645</v>
      </c>
      <c r="AT486" s="76">
        <f t="shared" ca="1" si="370"/>
        <v>3645</v>
      </c>
      <c r="AU486" s="76">
        <f t="shared" ca="1" si="370"/>
        <v>3645</v>
      </c>
      <c r="AV486" s="76">
        <f t="shared" ca="1" si="370"/>
        <v>3645</v>
      </c>
      <c r="AW486" s="76">
        <f t="shared" ca="1" si="370"/>
        <v>3645</v>
      </c>
      <c r="AX486" s="76">
        <f t="shared" ca="1" si="370"/>
        <v>3645</v>
      </c>
      <c r="AY486" s="76">
        <f t="shared" ca="1" si="370"/>
        <v>3645</v>
      </c>
      <c r="AZ486" s="76">
        <f t="shared" ca="1" si="370"/>
        <v>3645</v>
      </c>
      <c r="BA486" s="76">
        <f t="shared" ca="1" si="370"/>
        <v>3645</v>
      </c>
      <c r="BB486" s="76">
        <f t="shared" ref="BB486:CG486" ca="1" si="371">+BA485*(1-$I486)</f>
        <v>3645</v>
      </c>
      <c r="BC486" s="76">
        <f t="shared" ca="1" si="371"/>
        <v>3645</v>
      </c>
      <c r="BD486" s="76">
        <f t="shared" ca="1" si="371"/>
        <v>3645</v>
      </c>
      <c r="BE486" s="76">
        <f t="shared" ca="1" si="371"/>
        <v>3645</v>
      </c>
      <c r="BF486" s="76">
        <f t="shared" ca="1" si="371"/>
        <v>3645</v>
      </c>
      <c r="BG486" s="76">
        <f t="shared" ca="1" si="371"/>
        <v>3645</v>
      </c>
      <c r="BH486" s="76">
        <f t="shared" ca="1" si="371"/>
        <v>3645</v>
      </c>
      <c r="BI486" s="76">
        <f t="shared" ca="1" si="371"/>
        <v>3645</v>
      </c>
      <c r="BJ486" s="76">
        <f t="shared" ca="1" si="371"/>
        <v>3645</v>
      </c>
      <c r="BK486" s="76">
        <f t="shared" ca="1" si="371"/>
        <v>3645</v>
      </c>
      <c r="BL486" s="76">
        <f t="shared" ca="1" si="371"/>
        <v>3645</v>
      </c>
      <c r="BM486" s="76">
        <f t="shared" ca="1" si="371"/>
        <v>3645</v>
      </c>
      <c r="BN486" s="76">
        <f t="shared" ca="1" si="371"/>
        <v>3645</v>
      </c>
      <c r="BO486" s="76">
        <f t="shared" ca="1" si="371"/>
        <v>3645</v>
      </c>
      <c r="BP486" s="76">
        <f t="shared" ca="1" si="371"/>
        <v>3645</v>
      </c>
      <c r="BQ486" s="76">
        <f t="shared" ca="1" si="371"/>
        <v>3645</v>
      </c>
      <c r="BR486" s="76">
        <f t="shared" ca="1" si="371"/>
        <v>3645</v>
      </c>
      <c r="BS486" s="76">
        <f t="shared" ca="1" si="371"/>
        <v>3645</v>
      </c>
      <c r="BT486" s="76">
        <f t="shared" ca="1" si="371"/>
        <v>3645</v>
      </c>
      <c r="BU486" s="76">
        <f t="shared" ca="1" si="371"/>
        <v>3645</v>
      </c>
      <c r="BV486" s="76">
        <f t="shared" ca="1" si="371"/>
        <v>3645</v>
      </c>
      <c r="BW486" s="76">
        <f t="shared" ca="1" si="371"/>
        <v>3645</v>
      </c>
      <c r="BX486" s="76">
        <f t="shared" ca="1" si="371"/>
        <v>3645</v>
      </c>
      <c r="BY486" s="76">
        <f t="shared" ca="1" si="371"/>
        <v>3645</v>
      </c>
      <c r="BZ486" s="76">
        <f t="shared" ca="1" si="371"/>
        <v>3645</v>
      </c>
      <c r="CA486" s="76">
        <f t="shared" ca="1" si="371"/>
        <v>3645</v>
      </c>
      <c r="CB486" s="76">
        <f t="shared" ca="1" si="371"/>
        <v>3645</v>
      </c>
      <c r="CC486" s="76">
        <f t="shared" ca="1" si="371"/>
        <v>3645</v>
      </c>
      <c r="CD486" s="76">
        <f t="shared" ca="1" si="371"/>
        <v>3645</v>
      </c>
      <c r="CE486" s="76">
        <f t="shared" ca="1" si="371"/>
        <v>3645</v>
      </c>
      <c r="CF486" s="76">
        <f t="shared" ca="1" si="371"/>
        <v>3645</v>
      </c>
      <c r="CG486" s="76">
        <f t="shared" ca="1" si="371"/>
        <v>3645</v>
      </c>
      <c r="CH486" s="76">
        <f t="shared" ref="CH486:CL486" ca="1" si="372">+CG485*(1-$I486)</f>
        <v>3645</v>
      </c>
      <c r="CI486" s="76">
        <f t="shared" ca="1" si="372"/>
        <v>3645</v>
      </c>
      <c r="CJ486" s="76">
        <f t="shared" ca="1" si="372"/>
        <v>3645</v>
      </c>
      <c r="CK486" s="76">
        <f t="shared" ca="1" si="372"/>
        <v>3645</v>
      </c>
      <c r="CL486" s="76">
        <f t="shared" ca="1" si="372"/>
        <v>3645</v>
      </c>
    </row>
    <row r="487" spans="2:90" outlineLevel="2" x14ac:dyDescent="0.4">
      <c r="B487" s="398">
        <f t="shared" si="361"/>
        <v>5</v>
      </c>
      <c r="C487" s="16"/>
      <c r="D487" s="16" t="s">
        <v>902</v>
      </c>
      <c r="E487" s="16" t="s">
        <v>906</v>
      </c>
      <c r="F487" s="16"/>
      <c r="G487" s="16"/>
      <c r="H487" s="16">
        <f t="shared" si="362"/>
        <v>0.2</v>
      </c>
      <c r="I487" s="399">
        <v>0.1</v>
      </c>
      <c r="J487" s="73"/>
      <c r="K487" s="15">
        <f t="shared" ca="1" si="360"/>
        <v>3280.5</v>
      </c>
      <c r="L487" s="15">
        <f t="shared" ca="1" si="360"/>
        <v>3280.5</v>
      </c>
      <c r="M487" s="15">
        <f t="shared" ca="1" si="360"/>
        <v>3280.5</v>
      </c>
      <c r="N487" s="15">
        <f t="shared" ca="1" si="360"/>
        <v>3280.5</v>
      </c>
      <c r="O487" s="15">
        <f t="shared" ca="1" si="360"/>
        <v>3280.5</v>
      </c>
      <c r="P487" s="15">
        <f t="shared" ca="1" si="360"/>
        <v>3280.5</v>
      </c>
      <c r="R487" s="67"/>
      <c r="S487" s="76">
        <f t="shared" si="366"/>
        <v>0</v>
      </c>
      <c r="T487" s="76">
        <f t="shared" si="366"/>
        <v>0</v>
      </c>
      <c r="U487" s="76">
        <f t="shared" si="366"/>
        <v>0</v>
      </c>
      <c r="V487" s="76">
        <f t="shared" si="366"/>
        <v>0</v>
      </c>
      <c r="W487" s="76">
        <f t="shared" ref="W487:BB487" ca="1" si="373">+V486*(1-$I487)</f>
        <v>3280.5</v>
      </c>
      <c r="X487" s="76">
        <f t="shared" ca="1" si="373"/>
        <v>3280.5</v>
      </c>
      <c r="Y487" s="76">
        <f t="shared" ca="1" si="373"/>
        <v>3280.5</v>
      </c>
      <c r="Z487" s="76">
        <f t="shared" ca="1" si="373"/>
        <v>3280.5</v>
      </c>
      <c r="AA487" s="76">
        <f t="shared" ca="1" si="373"/>
        <v>3280.5</v>
      </c>
      <c r="AB487" s="76">
        <f t="shared" ca="1" si="373"/>
        <v>3280.5</v>
      </c>
      <c r="AC487" s="76">
        <f t="shared" ca="1" si="373"/>
        <v>3280.5</v>
      </c>
      <c r="AD487" s="76">
        <f t="shared" ca="1" si="373"/>
        <v>3280.5</v>
      </c>
      <c r="AE487" s="76">
        <f t="shared" ca="1" si="373"/>
        <v>3280.5</v>
      </c>
      <c r="AF487" s="76">
        <f t="shared" ca="1" si="373"/>
        <v>3280.5</v>
      </c>
      <c r="AG487" s="76">
        <f t="shared" ca="1" si="373"/>
        <v>3280.5</v>
      </c>
      <c r="AH487" s="76">
        <f t="shared" ca="1" si="373"/>
        <v>3280.5</v>
      </c>
      <c r="AI487" s="76">
        <f t="shared" ca="1" si="373"/>
        <v>3280.5</v>
      </c>
      <c r="AJ487" s="76">
        <f t="shared" ca="1" si="373"/>
        <v>3280.5</v>
      </c>
      <c r="AK487" s="76">
        <f t="shared" ca="1" si="373"/>
        <v>3280.5</v>
      </c>
      <c r="AL487" s="76">
        <f t="shared" ca="1" si="373"/>
        <v>3280.5</v>
      </c>
      <c r="AM487" s="76">
        <f t="shared" ca="1" si="373"/>
        <v>3280.5</v>
      </c>
      <c r="AN487" s="76">
        <f t="shared" ca="1" si="373"/>
        <v>3280.5</v>
      </c>
      <c r="AO487" s="76">
        <f t="shared" ca="1" si="373"/>
        <v>3280.5</v>
      </c>
      <c r="AP487" s="76">
        <f t="shared" ca="1" si="373"/>
        <v>3280.5</v>
      </c>
      <c r="AQ487" s="76">
        <f t="shared" ca="1" si="373"/>
        <v>3280.5</v>
      </c>
      <c r="AR487" s="76">
        <f t="shared" ca="1" si="373"/>
        <v>3280.5</v>
      </c>
      <c r="AS487" s="76">
        <f t="shared" ca="1" si="373"/>
        <v>3280.5</v>
      </c>
      <c r="AT487" s="76">
        <f t="shared" ca="1" si="373"/>
        <v>3280.5</v>
      </c>
      <c r="AU487" s="76">
        <f t="shared" ca="1" si="373"/>
        <v>3280.5</v>
      </c>
      <c r="AV487" s="76">
        <f t="shared" ca="1" si="373"/>
        <v>3280.5</v>
      </c>
      <c r="AW487" s="76">
        <f t="shared" ca="1" si="373"/>
        <v>3280.5</v>
      </c>
      <c r="AX487" s="76">
        <f t="shared" ca="1" si="373"/>
        <v>3280.5</v>
      </c>
      <c r="AY487" s="76">
        <f t="shared" ca="1" si="373"/>
        <v>3280.5</v>
      </c>
      <c r="AZ487" s="76">
        <f t="shared" ca="1" si="373"/>
        <v>3280.5</v>
      </c>
      <c r="BA487" s="76">
        <f t="shared" ca="1" si="373"/>
        <v>3280.5</v>
      </c>
      <c r="BB487" s="76">
        <f t="shared" ca="1" si="373"/>
        <v>3280.5</v>
      </c>
      <c r="BC487" s="76">
        <f t="shared" ref="BC487:CH487" ca="1" si="374">+BB486*(1-$I487)</f>
        <v>3280.5</v>
      </c>
      <c r="BD487" s="76">
        <f t="shared" ca="1" si="374"/>
        <v>3280.5</v>
      </c>
      <c r="BE487" s="76">
        <f t="shared" ca="1" si="374"/>
        <v>3280.5</v>
      </c>
      <c r="BF487" s="76">
        <f t="shared" ca="1" si="374"/>
        <v>3280.5</v>
      </c>
      <c r="BG487" s="76">
        <f t="shared" ca="1" si="374"/>
        <v>3280.5</v>
      </c>
      <c r="BH487" s="76">
        <f t="shared" ca="1" si="374"/>
        <v>3280.5</v>
      </c>
      <c r="BI487" s="76">
        <f t="shared" ca="1" si="374"/>
        <v>3280.5</v>
      </c>
      <c r="BJ487" s="76">
        <f t="shared" ca="1" si="374"/>
        <v>3280.5</v>
      </c>
      <c r="BK487" s="76">
        <f t="shared" ca="1" si="374"/>
        <v>3280.5</v>
      </c>
      <c r="BL487" s="76">
        <f t="shared" ca="1" si="374"/>
        <v>3280.5</v>
      </c>
      <c r="BM487" s="76">
        <f t="shared" ca="1" si="374"/>
        <v>3280.5</v>
      </c>
      <c r="BN487" s="76">
        <f t="shared" ca="1" si="374"/>
        <v>3280.5</v>
      </c>
      <c r="BO487" s="76">
        <f t="shared" ca="1" si="374"/>
        <v>3280.5</v>
      </c>
      <c r="BP487" s="76">
        <f t="shared" ca="1" si="374"/>
        <v>3280.5</v>
      </c>
      <c r="BQ487" s="76">
        <f t="shared" ca="1" si="374"/>
        <v>3280.5</v>
      </c>
      <c r="BR487" s="76">
        <f t="shared" ca="1" si="374"/>
        <v>3280.5</v>
      </c>
      <c r="BS487" s="76">
        <f t="shared" ca="1" si="374"/>
        <v>3280.5</v>
      </c>
      <c r="BT487" s="76">
        <f t="shared" ca="1" si="374"/>
        <v>3280.5</v>
      </c>
      <c r="BU487" s="76">
        <f t="shared" ca="1" si="374"/>
        <v>3280.5</v>
      </c>
      <c r="BV487" s="76">
        <f t="shared" ca="1" si="374"/>
        <v>3280.5</v>
      </c>
      <c r="BW487" s="76">
        <f t="shared" ca="1" si="374"/>
        <v>3280.5</v>
      </c>
      <c r="BX487" s="76">
        <f t="shared" ca="1" si="374"/>
        <v>3280.5</v>
      </c>
      <c r="BY487" s="76">
        <f t="shared" ca="1" si="374"/>
        <v>3280.5</v>
      </c>
      <c r="BZ487" s="76">
        <f t="shared" ca="1" si="374"/>
        <v>3280.5</v>
      </c>
      <c r="CA487" s="76">
        <f t="shared" ca="1" si="374"/>
        <v>3280.5</v>
      </c>
      <c r="CB487" s="76">
        <f t="shared" ca="1" si="374"/>
        <v>3280.5</v>
      </c>
      <c r="CC487" s="76">
        <f t="shared" ca="1" si="374"/>
        <v>3280.5</v>
      </c>
      <c r="CD487" s="76">
        <f t="shared" ca="1" si="374"/>
        <v>3280.5</v>
      </c>
      <c r="CE487" s="76">
        <f t="shared" ca="1" si="374"/>
        <v>3280.5</v>
      </c>
      <c r="CF487" s="76">
        <f t="shared" ca="1" si="374"/>
        <v>3280.5</v>
      </c>
      <c r="CG487" s="76">
        <f t="shared" ca="1" si="374"/>
        <v>3280.5</v>
      </c>
      <c r="CH487" s="76">
        <f t="shared" ca="1" si="374"/>
        <v>3280.5</v>
      </c>
      <c r="CI487" s="76">
        <f t="shared" ref="CI487:CL487" ca="1" si="375">+CH486*(1-$I487)</f>
        <v>3280.5</v>
      </c>
      <c r="CJ487" s="76">
        <f t="shared" ca="1" si="375"/>
        <v>3280.5</v>
      </c>
      <c r="CK487" s="76">
        <f t="shared" ca="1" si="375"/>
        <v>3280.5</v>
      </c>
      <c r="CL487" s="76">
        <f t="shared" ca="1" si="375"/>
        <v>3280.5</v>
      </c>
    </row>
    <row r="488" spans="2:90" outlineLevel="2" x14ac:dyDescent="0.4">
      <c r="B488" s="398">
        <f t="shared" si="361"/>
        <v>6</v>
      </c>
      <c r="C488" s="16"/>
      <c r="D488" s="16" t="s">
        <v>902</v>
      </c>
      <c r="E488" s="16" t="s">
        <v>906</v>
      </c>
      <c r="F488" s="16"/>
      <c r="G488" s="16"/>
      <c r="H488" s="16">
        <f t="shared" si="362"/>
        <v>0.24000000000000002</v>
      </c>
      <c r="I488" s="399">
        <v>0.1</v>
      </c>
      <c r="J488" s="73"/>
      <c r="K488" s="15">
        <f t="shared" ca="1" si="360"/>
        <v>2952.4500000000003</v>
      </c>
      <c r="L488" s="15">
        <f t="shared" ca="1" si="360"/>
        <v>2952.4500000000003</v>
      </c>
      <c r="M488" s="15">
        <f t="shared" ca="1" si="360"/>
        <v>2952.4500000000003</v>
      </c>
      <c r="N488" s="15">
        <f t="shared" ca="1" si="360"/>
        <v>2952.4500000000003</v>
      </c>
      <c r="O488" s="15">
        <f t="shared" ca="1" si="360"/>
        <v>2952.4500000000003</v>
      </c>
      <c r="P488" s="15">
        <f t="shared" ca="1" si="360"/>
        <v>2952.4500000000003</v>
      </c>
      <c r="R488" s="67"/>
      <c r="S488" s="76">
        <f t="shared" ref="S488:Z491" si="376">+R487*(1-$I488)</f>
        <v>0</v>
      </c>
      <c r="T488" s="76">
        <f t="shared" si="376"/>
        <v>0</v>
      </c>
      <c r="U488" s="76">
        <f t="shared" si="376"/>
        <v>0</v>
      </c>
      <c r="V488" s="76">
        <f t="shared" si="376"/>
        <v>0</v>
      </c>
      <c r="W488" s="76">
        <f t="shared" si="376"/>
        <v>0</v>
      </c>
      <c r="X488" s="76">
        <f t="shared" ref="X488:BC488" ca="1" si="377">+W487*(1-$I488)</f>
        <v>2952.4500000000003</v>
      </c>
      <c r="Y488" s="76">
        <f t="shared" ca="1" si="377"/>
        <v>2952.4500000000003</v>
      </c>
      <c r="Z488" s="76">
        <f t="shared" ca="1" si="377"/>
        <v>2952.4500000000003</v>
      </c>
      <c r="AA488" s="76">
        <f t="shared" ca="1" si="377"/>
        <v>2952.4500000000003</v>
      </c>
      <c r="AB488" s="76">
        <f t="shared" ca="1" si="377"/>
        <v>2952.4500000000003</v>
      </c>
      <c r="AC488" s="76">
        <f t="shared" ca="1" si="377"/>
        <v>2952.4500000000003</v>
      </c>
      <c r="AD488" s="76">
        <f t="shared" ca="1" si="377"/>
        <v>2952.4500000000003</v>
      </c>
      <c r="AE488" s="76">
        <f t="shared" ca="1" si="377"/>
        <v>2952.4500000000003</v>
      </c>
      <c r="AF488" s="76">
        <f t="shared" ca="1" si="377"/>
        <v>2952.4500000000003</v>
      </c>
      <c r="AG488" s="76">
        <f t="shared" ca="1" si="377"/>
        <v>2952.4500000000003</v>
      </c>
      <c r="AH488" s="76">
        <f t="shared" ca="1" si="377"/>
        <v>2952.4500000000003</v>
      </c>
      <c r="AI488" s="76">
        <f t="shared" ca="1" si="377"/>
        <v>2952.4500000000003</v>
      </c>
      <c r="AJ488" s="76">
        <f t="shared" ca="1" si="377"/>
        <v>2952.4500000000003</v>
      </c>
      <c r="AK488" s="76">
        <f t="shared" ca="1" si="377"/>
        <v>2952.4500000000003</v>
      </c>
      <c r="AL488" s="76">
        <f t="shared" ca="1" si="377"/>
        <v>2952.4500000000003</v>
      </c>
      <c r="AM488" s="76">
        <f t="shared" ca="1" si="377"/>
        <v>2952.4500000000003</v>
      </c>
      <c r="AN488" s="76">
        <f t="shared" ca="1" si="377"/>
        <v>2952.4500000000003</v>
      </c>
      <c r="AO488" s="76">
        <f t="shared" ca="1" si="377"/>
        <v>2952.4500000000003</v>
      </c>
      <c r="AP488" s="76">
        <f t="shared" ca="1" si="377"/>
        <v>2952.4500000000003</v>
      </c>
      <c r="AQ488" s="76">
        <f t="shared" ca="1" si="377"/>
        <v>2952.4500000000003</v>
      </c>
      <c r="AR488" s="76">
        <f t="shared" ca="1" si="377"/>
        <v>2952.4500000000003</v>
      </c>
      <c r="AS488" s="76">
        <f t="shared" ca="1" si="377"/>
        <v>2952.4500000000003</v>
      </c>
      <c r="AT488" s="76">
        <f t="shared" ca="1" si="377"/>
        <v>2952.4500000000003</v>
      </c>
      <c r="AU488" s="76">
        <f t="shared" ca="1" si="377"/>
        <v>2952.4500000000003</v>
      </c>
      <c r="AV488" s="76">
        <f t="shared" ca="1" si="377"/>
        <v>2952.4500000000003</v>
      </c>
      <c r="AW488" s="76">
        <f t="shared" ca="1" si="377"/>
        <v>2952.4500000000003</v>
      </c>
      <c r="AX488" s="76">
        <f t="shared" ca="1" si="377"/>
        <v>2952.4500000000003</v>
      </c>
      <c r="AY488" s="76">
        <f t="shared" ca="1" si="377"/>
        <v>2952.4500000000003</v>
      </c>
      <c r="AZ488" s="76">
        <f t="shared" ca="1" si="377"/>
        <v>2952.4500000000003</v>
      </c>
      <c r="BA488" s="76">
        <f t="shared" ca="1" si="377"/>
        <v>2952.4500000000003</v>
      </c>
      <c r="BB488" s="76">
        <f t="shared" ca="1" si="377"/>
        <v>2952.4500000000003</v>
      </c>
      <c r="BC488" s="76">
        <f t="shared" ca="1" si="377"/>
        <v>2952.4500000000003</v>
      </c>
      <c r="BD488" s="76">
        <f t="shared" ref="BD488:CI488" ca="1" si="378">+BC487*(1-$I488)</f>
        <v>2952.4500000000003</v>
      </c>
      <c r="BE488" s="76">
        <f t="shared" ca="1" si="378"/>
        <v>2952.4500000000003</v>
      </c>
      <c r="BF488" s="76">
        <f t="shared" ca="1" si="378"/>
        <v>2952.4500000000003</v>
      </c>
      <c r="BG488" s="76">
        <f t="shared" ca="1" si="378"/>
        <v>2952.4500000000003</v>
      </c>
      <c r="BH488" s="76">
        <f t="shared" ca="1" si="378"/>
        <v>2952.4500000000003</v>
      </c>
      <c r="BI488" s="76">
        <f t="shared" ca="1" si="378"/>
        <v>2952.4500000000003</v>
      </c>
      <c r="BJ488" s="76">
        <f t="shared" ca="1" si="378"/>
        <v>2952.4500000000003</v>
      </c>
      <c r="BK488" s="76">
        <f t="shared" ca="1" si="378"/>
        <v>2952.4500000000003</v>
      </c>
      <c r="BL488" s="76">
        <f t="shared" ca="1" si="378"/>
        <v>2952.4500000000003</v>
      </c>
      <c r="BM488" s="76">
        <f t="shared" ca="1" si="378"/>
        <v>2952.4500000000003</v>
      </c>
      <c r="BN488" s="76">
        <f t="shared" ca="1" si="378"/>
        <v>2952.4500000000003</v>
      </c>
      <c r="BO488" s="76">
        <f t="shared" ca="1" si="378"/>
        <v>2952.4500000000003</v>
      </c>
      <c r="BP488" s="76">
        <f t="shared" ca="1" si="378"/>
        <v>2952.4500000000003</v>
      </c>
      <c r="BQ488" s="76">
        <f t="shared" ca="1" si="378"/>
        <v>2952.4500000000003</v>
      </c>
      <c r="BR488" s="76">
        <f t="shared" ca="1" si="378"/>
        <v>2952.4500000000003</v>
      </c>
      <c r="BS488" s="76">
        <f t="shared" ca="1" si="378"/>
        <v>2952.4500000000003</v>
      </c>
      <c r="BT488" s="76">
        <f t="shared" ca="1" si="378"/>
        <v>2952.4500000000003</v>
      </c>
      <c r="BU488" s="76">
        <f t="shared" ca="1" si="378"/>
        <v>2952.4500000000003</v>
      </c>
      <c r="BV488" s="76">
        <f t="shared" ca="1" si="378"/>
        <v>2952.4500000000003</v>
      </c>
      <c r="BW488" s="76">
        <f t="shared" ca="1" si="378"/>
        <v>2952.4500000000003</v>
      </c>
      <c r="BX488" s="76">
        <f t="shared" ca="1" si="378"/>
        <v>2952.4500000000003</v>
      </c>
      <c r="BY488" s="76">
        <f t="shared" ca="1" si="378"/>
        <v>2952.4500000000003</v>
      </c>
      <c r="BZ488" s="76">
        <f t="shared" ca="1" si="378"/>
        <v>2952.4500000000003</v>
      </c>
      <c r="CA488" s="76">
        <f t="shared" ca="1" si="378"/>
        <v>2952.4500000000003</v>
      </c>
      <c r="CB488" s="76">
        <f t="shared" ca="1" si="378"/>
        <v>2952.4500000000003</v>
      </c>
      <c r="CC488" s="76">
        <f t="shared" ca="1" si="378"/>
        <v>2952.4500000000003</v>
      </c>
      <c r="CD488" s="76">
        <f t="shared" ca="1" si="378"/>
        <v>2952.4500000000003</v>
      </c>
      <c r="CE488" s="76">
        <f t="shared" ca="1" si="378"/>
        <v>2952.4500000000003</v>
      </c>
      <c r="CF488" s="76">
        <f t="shared" ca="1" si="378"/>
        <v>2952.4500000000003</v>
      </c>
      <c r="CG488" s="76">
        <f t="shared" ca="1" si="378"/>
        <v>2952.4500000000003</v>
      </c>
      <c r="CH488" s="76">
        <f t="shared" ca="1" si="378"/>
        <v>2952.4500000000003</v>
      </c>
      <c r="CI488" s="76">
        <f t="shared" ca="1" si="378"/>
        <v>2952.4500000000003</v>
      </c>
      <c r="CJ488" s="76">
        <f t="shared" ref="CJ488:CL488" ca="1" si="379">+CI487*(1-$I488)</f>
        <v>2952.4500000000003</v>
      </c>
      <c r="CK488" s="76">
        <f t="shared" ca="1" si="379"/>
        <v>2952.4500000000003</v>
      </c>
      <c r="CL488" s="76">
        <f t="shared" ca="1" si="379"/>
        <v>2952.4500000000003</v>
      </c>
    </row>
    <row r="489" spans="2:90" outlineLevel="2" x14ac:dyDescent="0.4">
      <c r="B489" s="398">
        <f t="shared" si="361"/>
        <v>7</v>
      </c>
      <c r="C489" s="16"/>
      <c r="D489" s="16" t="s">
        <v>902</v>
      </c>
      <c r="E489" s="16" t="s">
        <v>906</v>
      </c>
      <c r="F489" s="16"/>
      <c r="G489" s="16"/>
      <c r="H489" s="16">
        <f t="shared" si="362"/>
        <v>0.28000000000000003</v>
      </c>
      <c r="I489" s="399">
        <v>0.1</v>
      </c>
      <c r="J489" s="73"/>
      <c r="K489" s="15">
        <f t="shared" ca="1" si="360"/>
        <v>2657.2050000000004</v>
      </c>
      <c r="L489" s="15">
        <f t="shared" ca="1" si="360"/>
        <v>2657.2050000000004</v>
      </c>
      <c r="M489" s="15">
        <f t="shared" ca="1" si="360"/>
        <v>2657.2050000000004</v>
      </c>
      <c r="N489" s="15">
        <f t="shared" ca="1" si="360"/>
        <v>2657.2050000000004</v>
      </c>
      <c r="O489" s="15">
        <f t="shared" ca="1" si="360"/>
        <v>2657.2050000000004</v>
      </c>
      <c r="P489" s="15">
        <f t="shared" ca="1" si="360"/>
        <v>2657.2050000000004</v>
      </c>
      <c r="R489" s="67"/>
      <c r="S489" s="76">
        <f t="shared" si="376"/>
        <v>0</v>
      </c>
      <c r="T489" s="76">
        <f t="shared" si="376"/>
        <v>0</v>
      </c>
      <c r="U489" s="76">
        <f t="shared" si="376"/>
        <v>0</v>
      </c>
      <c r="V489" s="76">
        <f t="shared" si="376"/>
        <v>0</v>
      </c>
      <c r="W489" s="76">
        <f t="shared" si="376"/>
        <v>0</v>
      </c>
      <c r="X489" s="76">
        <f t="shared" si="376"/>
        <v>0</v>
      </c>
      <c r="Y489" s="76">
        <f t="shared" ref="Y489:BD489" ca="1" si="380">+X488*(1-$I489)</f>
        <v>2657.2050000000004</v>
      </c>
      <c r="Z489" s="76">
        <f t="shared" ca="1" si="380"/>
        <v>2657.2050000000004</v>
      </c>
      <c r="AA489" s="76">
        <f t="shared" ca="1" si="380"/>
        <v>2657.2050000000004</v>
      </c>
      <c r="AB489" s="76">
        <f t="shared" ca="1" si="380"/>
        <v>2657.2050000000004</v>
      </c>
      <c r="AC489" s="76">
        <f t="shared" ca="1" si="380"/>
        <v>2657.2050000000004</v>
      </c>
      <c r="AD489" s="76">
        <f t="shared" ca="1" si="380"/>
        <v>2657.2050000000004</v>
      </c>
      <c r="AE489" s="76">
        <f t="shared" ca="1" si="380"/>
        <v>2657.2050000000004</v>
      </c>
      <c r="AF489" s="76">
        <f t="shared" ca="1" si="380"/>
        <v>2657.2050000000004</v>
      </c>
      <c r="AG489" s="76">
        <f t="shared" ca="1" si="380"/>
        <v>2657.2050000000004</v>
      </c>
      <c r="AH489" s="76">
        <f t="shared" ca="1" si="380"/>
        <v>2657.2050000000004</v>
      </c>
      <c r="AI489" s="76">
        <f t="shared" ca="1" si="380"/>
        <v>2657.2050000000004</v>
      </c>
      <c r="AJ489" s="76">
        <f t="shared" ca="1" si="380"/>
        <v>2657.2050000000004</v>
      </c>
      <c r="AK489" s="76">
        <f t="shared" ca="1" si="380"/>
        <v>2657.2050000000004</v>
      </c>
      <c r="AL489" s="76">
        <f t="shared" ca="1" si="380"/>
        <v>2657.2050000000004</v>
      </c>
      <c r="AM489" s="76">
        <f t="shared" ca="1" si="380"/>
        <v>2657.2050000000004</v>
      </c>
      <c r="AN489" s="76">
        <f t="shared" ca="1" si="380"/>
        <v>2657.2050000000004</v>
      </c>
      <c r="AO489" s="76">
        <f t="shared" ca="1" si="380"/>
        <v>2657.2050000000004</v>
      </c>
      <c r="AP489" s="76">
        <f t="shared" ca="1" si="380"/>
        <v>2657.2050000000004</v>
      </c>
      <c r="AQ489" s="76">
        <f t="shared" ca="1" si="380"/>
        <v>2657.2050000000004</v>
      </c>
      <c r="AR489" s="76">
        <f t="shared" ca="1" si="380"/>
        <v>2657.2050000000004</v>
      </c>
      <c r="AS489" s="76">
        <f t="shared" ca="1" si="380"/>
        <v>2657.2050000000004</v>
      </c>
      <c r="AT489" s="76">
        <f t="shared" ca="1" si="380"/>
        <v>2657.2050000000004</v>
      </c>
      <c r="AU489" s="76">
        <f t="shared" ca="1" si="380"/>
        <v>2657.2050000000004</v>
      </c>
      <c r="AV489" s="76">
        <f t="shared" ca="1" si="380"/>
        <v>2657.2050000000004</v>
      </c>
      <c r="AW489" s="76">
        <f t="shared" ca="1" si="380"/>
        <v>2657.2050000000004</v>
      </c>
      <c r="AX489" s="76">
        <f t="shared" ca="1" si="380"/>
        <v>2657.2050000000004</v>
      </c>
      <c r="AY489" s="76">
        <f t="shared" ca="1" si="380"/>
        <v>2657.2050000000004</v>
      </c>
      <c r="AZ489" s="76">
        <f t="shared" ca="1" si="380"/>
        <v>2657.2050000000004</v>
      </c>
      <c r="BA489" s="76">
        <f t="shared" ca="1" si="380"/>
        <v>2657.2050000000004</v>
      </c>
      <c r="BB489" s="76">
        <f t="shared" ca="1" si="380"/>
        <v>2657.2050000000004</v>
      </c>
      <c r="BC489" s="76">
        <f t="shared" ca="1" si="380"/>
        <v>2657.2050000000004</v>
      </c>
      <c r="BD489" s="76">
        <f t="shared" ca="1" si="380"/>
        <v>2657.2050000000004</v>
      </c>
      <c r="BE489" s="76">
        <f t="shared" ref="BE489:CJ489" ca="1" si="381">+BD488*(1-$I489)</f>
        <v>2657.2050000000004</v>
      </c>
      <c r="BF489" s="76">
        <f t="shared" ca="1" si="381"/>
        <v>2657.2050000000004</v>
      </c>
      <c r="BG489" s="76">
        <f t="shared" ca="1" si="381"/>
        <v>2657.2050000000004</v>
      </c>
      <c r="BH489" s="76">
        <f t="shared" ca="1" si="381"/>
        <v>2657.2050000000004</v>
      </c>
      <c r="BI489" s="76">
        <f t="shared" ca="1" si="381"/>
        <v>2657.2050000000004</v>
      </c>
      <c r="BJ489" s="76">
        <f t="shared" ca="1" si="381"/>
        <v>2657.2050000000004</v>
      </c>
      <c r="BK489" s="76">
        <f t="shared" ca="1" si="381"/>
        <v>2657.2050000000004</v>
      </c>
      <c r="BL489" s="76">
        <f t="shared" ca="1" si="381"/>
        <v>2657.2050000000004</v>
      </c>
      <c r="BM489" s="76">
        <f t="shared" ca="1" si="381"/>
        <v>2657.2050000000004</v>
      </c>
      <c r="BN489" s="76">
        <f t="shared" ca="1" si="381"/>
        <v>2657.2050000000004</v>
      </c>
      <c r="BO489" s="76">
        <f t="shared" ca="1" si="381"/>
        <v>2657.2050000000004</v>
      </c>
      <c r="BP489" s="76">
        <f t="shared" ca="1" si="381"/>
        <v>2657.2050000000004</v>
      </c>
      <c r="BQ489" s="76">
        <f t="shared" ca="1" si="381"/>
        <v>2657.2050000000004</v>
      </c>
      <c r="BR489" s="76">
        <f t="shared" ca="1" si="381"/>
        <v>2657.2050000000004</v>
      </c>
      <c r="BS489" s="76">
        <f t="shared" ca="1" si="381"/>
        <v>2657.2050000000004</v>
      </c>
      <c r="BT489" s="76">
        <f t="shared" ca="1" si="381"/>
        <v>2657.2050000000004</v>
      </c>
      <c r="BU489" s="76">
        <f t="shared" ca="1" si="381"/>
        <v>2657.2050000000004</v>
      </c>
      <c r="BV489" s="76">
        <f t="shared" ca="1" si="381"/>
        <v>2657.2050000000004</v>
      </c>
      <c r="BW489" s="76">
        <f t="shared" ca="1" si="381"/>
        <v>2657.2050000000004</v>
      </c>
      <c r="BX489" s="76">
        <f t="shared" ca="1" si="381"/>
        <v>2657.2050000000004</v>
      </c>
      <c r="BY489" s="76">
        <f t="shared" ca="1" si="381"/>
        <v>2657.2050000000004</v>
      </c>
      <c r="BZ489" s="76">
        <f t="shared" ca="1" si="381"/>
        <v>2657.2050000000004</v>
      </c>
      <c r="CA489" s="76">
        <f t="shared" ca="1" si="381"/>
        <v>2657.2050000000004</v>
      </c>
      <c r="CB489" s="76">
        <f t="shared" ca="1" si="381"/>
        <v>2657.2050000000004</v>
      </c>
      <c r="CC489" s="76">
        <f t="shared" ca="1" si="381"/>
        <v>2657.2050000000004</v>
      </c>
      <c r="CD489" s="76">
        <f t="shared" ca="1" si="381"/>
        <v>2657.2050000000004</v>
      </c>
      <c r="CE489" s="76">
        <f t="shared" ca="1" si="381"/>
        <v>2657.2050000000004</v>
      </c>
      <c r="CF489" s="76">
        <f t="shared" ca="1" si="381"/>
        <v>2657.2050000000004</v>
      </c>
      <c r="CG489" s="76">
        <f t="shared" ca="1" si="381"/>
        <v>2657.2050000000004</v>
      </c>
      <c r="CH489" s="76">
        <f t="shared" ca="1" si="381"/>
        <v>2657.2050000000004</v>
      </c>
      <c r="CI489" s="76">
        <f t="shared" ca="1" si="381"/>
        <v>2657.2050000000004</v>
      </c>
      <c r="CJ489" s="76">
        <f t="shared" ca="1" si="381"/>
        <v>2657.2050000000004</v>
      </c>
      <c r="CK489" s="76">
        <f t="shared" ref="CK489:CL489" ca="1" si="382">+CJ488*(1-$I489)</f>
        <v>2657.2050000000004</v>
      </c>
      <c r="CL489" s="76">
        <f t="shared" ca="1" si="382"/>
        <v>2657.2050000000004</v>
      </c>
    </row>
    <row r="490" spans="2:90" outlineLevel="2" x14ac:dyDescent="0.4">
      <c r="B490" s="398">
        <f t="shared" si="361"/>
        <v>8</v>
      </c>
      <c r="C490" s="16"/>
      <c r="D490" s="16" t="s">
        <v>902</v>
      </c>
      <c r="E490" s="16" t="s">
        <v>906</v>
      </c>
      <c r="F490" s="16"/>
      <c r="G490" s="16"/>
      <c r="H490" s="16">
        <f t="shared" si="362"/>
        <v>0.32</v>
      </c>
      <c r="I490" s="399">
        <v>0.1</v>
      </c>
      <c r="J490" s="73"/>
      <c r="K490" s="15">
        <f t="shared" ca="1" si="360"/>
        <v>2391.4845000000005</v>
      </c>
      <c r="L490" s="15">
        <f t="shared" ca="1" si="360"/>
        <v>2391.4845000000005</v>
      </c>
      <c r="M490" s="15">
        <f t="shared" ca="1" si="360"/>
        <v>2391.4845000000005</v>
      </c>
      <c r="N490" s="15">
        <f t="shared" ca="1" si="360"/>
        <v>2391.4845000000005</v>
      </c>
      <c r="O490" s="15">
        <f t="shared" ca="1" si="360"/>
        <v>2391.4845000000005</v>
      </c>
      <c r="P490" s="15">
        <f t="shared" ca="1" si="360"/>
        <v>2391.4845000000005</v>
      </c>
      <c r="R490" s="67"/>
      <c r="S490" s="76">
        <f t="shared" si="376"/>
        <v>0</v>
      </c>
      <c r="T490" s="76">
        <f t="shared" si="376"/>
        <v>0</v>
      </c>
      <c r="U490" s="76">
        <f t="shared" si="376"/>
        <v>0</v>
      </c>
      <c r="V490" s="76">
        <f t="shared" si="376"/>
        <v>0</v>
      </c>
      <c r="W490" s="76">
        <f t="shared" si="376"/>
        <v>0</v>
      </c>
      <c r="X490" s="76">
        <f t="shared" si="376"/>
        <v>0</v>
      </c>
      <c r="Y490" s="76">
        <f t="shared" si="376"/>
        <v>0</v>
      </c>
      <c r="Z490" s="76">
        <f t="shared" ref="Z490:BE490" ca="1" si="383">+Y489*(1-$I490)</f>
        <v>2391.4845000000005</v>
      </c>
      <c r="AA490" s="76">
        <f t="shared" ca="1" si="383"/>
        <v>2391.4845000000005</v>
      </c>
      <c r="AB490" s="76">
        <f t="shared" ca="1" si="383"/>
        <v>2391.4845000000005</v>
      </c>
      <c r="AC490" s="76">
        <f t="shared" ca="1" si="383"/>
        <v>2391.4845000000005</v>
      </c>
      <c r="AD490" s="76">
        <f t="shared" ca="1" si="383"/>
        <v>2391.4845000000005</v>
      </c>
      <c r="AE490" s="76">
        <f t="shared" ca="1" si="383"/>
        <v>2391.4845000000005</v>
      </c>
      <c r="AF490" s="76">
        <f t="shared" ca="1" si="383"/>
        <v>2391.4845000000005</v>
      </c>
      <c r="AG490" s="76">
        <f t="shared" ca="1" si="383"/>
        <v>2391.4845000000005</v>
      </c>
      <c r="AH490" s="76">
        <f t="shared" ca="1" si="383"/>
        <v>2391.4845000000005</v>
      </c>
      <c r="AI490" s="76">
        <f t="shared" ca="1" si="383"/>
        <v>2391.4845000000005</v>
      </c>
      <c r="AJ490" s="76">
        <f t="shared" ca="1" si="383"/>
        <v>2391.4845000000005</v>
      </c>
      <c r="AK490" s="76">
        <f t="shared" ca="1" si="383"/>
        <v>2391.4845000000005</v>
      </c>
      <c r="AL490" s="76">
        <f t="shared" ca="1" si="383"/>
        <v>2391.4845000000005</v>
      </c>
      <c r="AM490" s="76">
        <f t="shared" ca="1" si="383"/>
        <v>2391.4845000000005</v>
      </c>
      <c r="AN490" s="76">
        <f t="shared" ca="1" si="383"/>
        <v>2391.4845000000005</v>
      </c>
      <c r="AO490" s="76">
        <f t="shared" ca="1" si="383"/>
        <v>2391.4845000000005</v>
      </c>
      <c r="AP490" s="76">
        <f t="shared" ca="1" si="383"/>
        <v>2391.4845000000005</v>
      </c>
      <c r="AQ490" s="76">
        <f t="shared" ca="1" si="383"/>
        <v>2391.4845000000005</v>
      </c>
      <c r="AR490" s="76">
        <f t="shared" ca="1" si="383"/>
        <v>2391.4845000000005</v>
      </c>
      <c r="AS490" s="76">
        <f t="shared" ca="1" si="383"/>
        <v>2391.4845000000005</v>
      </c>
      <c r="AT490" s="76">
        <f t="shared" ca="1" si="383"/>
        <v>2391.4845000000005</v>
      </c>
      <c r="AU490" s="76">
        <f t="shared" ca="1" si="383"/>
        <v>2391.4845000000005</v>
      </c>
      <c r="AV490" s="76">
        <f t="shared" ca="1" si="383"/>
        <v>2391.4845000000005</v>
      </c>
      <c r="AW490" s="76">
        <f t="shared" ca="1" si="383"/>
        <v>2391.4845000000005</v>
      </c>
      <c r="AX490" s="76">
        <f t="shared" ca="1" si="383"/>
        <v>2391.4845000000005</v>
      </c>
      <c r="AY490" s="76">
        <f t="shared" ca="1" si="383"/>
        <v>2391.4845000000005</v>
      </c>
      <c r="AZ490" s="76">
        <f t="shared" ca="1" si="383"/>
        <v>2391.4845000000005</v>
      </c>
      <c r="BA490" s="76">
        <f t="shared" ca="1" si="383"/>
        <v>2391.4845000000005</v>
      </c>
      <c r="BB490" s="76">
        <f t="shared" ca="1" si="383"/>
        <v>2391.4845000000005</v>
      </c>
      <c r="BC490" s="76">
        <f t="shared" ca="1" si="383"/>
        <v>2391.4845000000005</v>
      </c>
      <c r="BD490" s="76">
        <f t="shared" ca="1" si="383"/>
        <v>2391.4845000000005</v>
      </c>
      <c r="BE490" s="76">
        <f t="shared" ca="1" si="383"/>
        <v>2391.4845000000005</v>
      </c>
      <c r="BF490" s="76">
        <f t="shared" ref="BF490:CL490" ca="1" si="384">+BE489*(1-$I490)</f>
        <v>2391.4845000000005</v>
      </c>
      <c r="BG490" s="76">
        <f t="shared" ca="1" si="384"/>
        <v>2391.4845000000005</v>
      </c>
      <c r="BH490" s="76">
        <f t="shared" ca="1" si="384"/>
        <v>2391.4845000000005</v>
      </c>
      <c r="BI490" s="76">
        <f t="shared" ca="1" si="384"/>
        <v>2391.4845000000005</v>
      </c>
      <c r="BJ490" s="76">
        <f t="shared" ca="1" si="384"/>
        <v>2391.4845000000005</v>
      </c>
      <c r="BK490" s="76">
        <f t="shared" ca="1" si="384"/>
        <v>2391.4845000000005</v>
      </c>
      <c r="BL490" s="76">
        <f t="shared" ca="1" si="384"/>
        <v>2391.4845000000005</v>
      </c>
      <c r="BM490" s="76">
        <f t="shared" ca="1" si="384"/>
        <v>2391.4845000000005</v>
      </c>
      <c r="BN490" s="76">
        <f t="shared" ca="1" si="384"/>
        <v>2391.4845000000005</v>
      </c>
      <c r="BO490" s="76">
        <f t="shared" ca="1" si="384"/>
        <v>2391.4845000000005</v>
      </c>
      <c r="BP490" s="76">
        <f t="shared" ca="1" si="384"/>
        <v>2391.4845000000005</v>
      </c>
      <c r="BQ490" s="76">
        <f t="shared" ca="1" si="384"/>
        <v>2391.4845000000005</v>
      </c>
      <c r="BR490" s="76">
        <f t="shared" ca="1" si="384"/>
        <v>2391.4845000000005</v>
      </c>
      <c r="BS490" s="76">
        <f t="shared" ca="1" si="384"/>
        <v>2391.4845000000005</v>
      </c>
      <c r="BT490" s="76">
        <f t="shared" ca="1" si="384"/>
        <v>2391.4845000000005</v>
      </c>
      <c r="BU490" s="76">
        <f t="shared" ca="1" si="384"/>
        <v>2391.4845000000005</v>
      </c>
      <c r="BV490" s="76">
        <f t="shared" ca="1" si="384"/>
        <v>2391.4845000000005</v>
      </c>
      <c r="BW490" s="76">
        <f t="shared" ca="1" si="384"/>
        <v>2391.4845000000005</v>
      </c>
      <c r="BX490" s="76">
        <f t="shared" ca="1" si="384"/>
        <v>2391.4845000000005</v>
      </c>
      <c r="BY490" s="76">
        <f t="shared" ca="1" si="384"/>
        <v>2391.4845000000005</v>
      </c>
      <c r="BZ490" s="76">
        <f t="shared" ca="1" si="384"/>
        <v>2391.4845000000005</v>
      </c>
      <c r="CA490" s="76">
        <f t="shared" ca="1" si="384"/>
        <v>2391.4845000000005</v>
      </c>
      <c r="CB490" s="76">
        <f t="shared" ca="1" si="384"/>
        <v>2391.4845000000005</v>
      </c>
      <c r="CC490" s="76">
        <f t="shared" ca="1" si="384"/>
        <v>2391.4845000000005</v>
      </c>
      <c r="CD490" s="76">
        <f t="shared" ca="1" si="384"/>
        <v>2391.4845000000005</v>
      </c>
      <c r="CE490" s="76">
        <f t="shared" ca="1" si="384"/>
        <v>2391.4845000000005</v>
      </c>
      <c r="CF490" s="76">
        <f t="shared" ca="1" si="384"/>
        <v>2391.4845000000005</v>
      </c>
      <c r="CG490" s="76">
        <f t="shared" ca="1" si="384"/>
        <v>2391.4845000000005</v>
      </c>
      <c r="CH490" s="76">
        <f t="shared" ca="1" si="384"/>
        <v>2391.4845000000005</v>
      </c>
      <c r="CI490" s="76">
        <f t="shared" ca="1" si="384"/>
        <v>2391.4845000000005</v>
      </c>
      <c r="CJ490" s="76">
        <f t="shared" ca="1" si="384"/>
        <v>2391.4845000000005</v>
      </c>
      <c r="CK490" s="76">
        <f t="shared" ca="1" si="384"/>
        <v>2391.4845000000005</v>
      </c>
      <c r="CL490" s="76">
        <f t="shared" ca="1" si="384"/>
        <v>2391.4845000000005</v>
      </c>
    </row>
    <row r="491" spans="2:90" outlineLevel="2" x14ac:dyDescent="0.4">
      <c r="B491" s="398">
        <f t="shared" si="361"/>
        <v>9</v>
      </c>
      <c r="C491" s="16"/>
      <c r="D491" s="16" t="s">
        <v>902</v>
      </c>
      <c r="E491" s="16" t="s">
        <v>906</v>
      </c>
      <c r="F491" s="16"/>
      <c r="G491" s="16"/>
      <c r="H491" s="16">
        <f t="shared" si="362"/>
        <v>0.36</v>
      </c>
      <c r="I491" s="399">
        <v>0.1</v>
      </c>
      <c r="J491" s="73"/>
      <c r="K491" s="15">
        <f t="shared" ca="1" si="360"/>
        <v>2152.3360500000003</v>
      </c>
      <c r="L491" s="15">
        <f t="shared" ca="1" si="360"/>
        <v>2152.3360500000003</v>
      </c>
      <c r="M491" s="15">
        <f t="shared" ca="1" si="360"/>
        <v>2152.3360500000003</v>
      </c>
      <c r="N491" s="15">
        <f t="shared" ca="1" si="360"/>
        <v>2152.3360500000003</v>
      </c>
      <c r="O491" s="15">
        <f t="shared" ca="1" si="360"/>
        <v>2152.3360500000003</v>
      </c>
      <c r="P491" s="15">
        <f t="shared" ca="1" si="360"/>
        <v>2152.3360500000003</v>
      </c>
      <c r="R491" s="67"/>
      <c r="S491" s="76">
        <f t="shared" si="376"/>
        <v>0</v>
      </c>
      <c r="T491" s="76">
        <f t="shared" si="376"/>
        <v>0</v>
      </c>
      <c r="U491" s="76">
        <f t="shared" si="376"/>
        <v>0</v>
      </c>
      <c r="V491" s="76">
        <f t="shared" si="376"/>
        <v>0</v>
      </c>
      <c r="W491" s="76">
        <f t="shared" si="376"/>
        <v>0</v>
      </c>
      <c r="X491" s="76">
        <f t="shared" si="376"/>
        <v>0</v>
      </c>
      <c r="Y491" s="76">
        <f t="shared" si="376"/>
        <v>0</v>
      </c>
      <c r="Z491" s="76">
        <f t="shared" si="376"/>
        <v>0</v>
      </c>
      <c r="AA491" s="76">
        <f t="shared" ref="AA491:BF491" ca="1" si="385">+Z490*(1-$I491)</f>
        <v>2152.3360500000003</v>
      </c>
      <c r="AB491" s="76">
        <f t="shared" ca="1" si="385"/>
        <v>2152.3360500000003</v>
      </c>
      <c r="AC491" s="76">
        <f t="shared" ca="1" si="385"/>
        <v>2152.3360500000003</v>
      </c>
      <c r="AD491" s="76">
        <f t="shared" ca="1" si="385"/>
        <v>2152.3360500000003</v>
      </c>
      <c r="AE491" s="76">
        <f t="shared" ca="1" si="385"/>
        <v>2152.3360500000003</v>
      </c>
      <c r="AF491" s="76">
        <f t="shared" ca="1" si="385"/>
        <v>2152.3360500000003</v>
      </c>
      <c r="AG491" s="76">
        <f t="shared" ca="1" si="385"/>
        <v>2152.3360500000003</v>
      </c>
      <c r="AH491" s="76">
        <f t="shared" ca="1" si="385"/>
        <v>2152.3360500000003</v>
      </c>
      <c r="AI491" s="76">
        <f t="shared" ca="1" si="385"/>
        <v>2152.3360500000003</v>
      </c>
      <c r="AJ491" s="76">
        <f t="shared" ca="1" si="385"/>
        <v>2152.3360500000003</v>
      </c>
      <c r="AK491" s="76">
        <f t="shared" ca="1" si="385"/>
        <v>2152.3360500000003</v>
      </c>
      <c r="AL491" s="76">
        <f t="shared" ca="1" si="385"/>
        <v>2152.3360500000003</v>
      </c>
      <c r="AM491" s="76">
        <f t="shared" ca="1" si="385"/>
        <v>2152.3360500000003</v>
      </c>
      <c r="AN491" s="76">
        <f t="shared" ca="1" si="385"/>
        <v>2152.3360500000003</v>
      </c>
      <c r="AO491" s="76">
        <f t="shared" ca="1" si="385"/>
        <v>2152.3360500000003</v>
      </c>
      <c r="AP491" s="76">
        <f t="shared" ca="1" si="385"/>
        <v>2152.3360500000003</v>
      </c>
      <c r="AQ491" s="76">
        <f t="shared" ca="1" si="385"/>
        <v>2152.3360500000003</v>
      </c>
      <c r="AR491" s="76">
        <f t="shared" ca="1" si="385"/>
        <v>2152.3360500000003</v>
      </c>
      <c r="AS491" s="76">
        <f t="shared" ca="1" si="385"/>
        <v>2152.3360500000003</v>
      </c>
      <c r="AT491" s="76">
        <f t="shared" ca="1" si="385"/>
        <v>2152.3360500000003</v>
      </c>
      <c r="AU491" s="76">
        <f t="shared" ca="1" si="385"/>
        <v>2152.3360500000003</v>
      </c>
      <c r="AV491" s="76">
        <f t="shared" ca="1" si="385"/>
        <v>2152.3360500000003</v>
      </c>
      <c r="AW491" s="76">
        <f t="shared" ca="1" si="385"/>
        <v>2152.3360500000003</v>
      </c>
      <c r="AX491" s="76">
        <f t="shared" ca="1" si="385"/>
        <v>2152.3360500000003</v>
      </c>
      <c r="AY491" s="76">
        <f t="shared" ca="1" si="385"/>
        <v>2152.3360500000003</v>
      </c>
      <c r="AZ491" s="76">
        <f t="shared" ca="1" si="385"/>
        <v>2152.3360500000003</v>
      </c>
      <c r="BA491" s="76">
        <f t="shared" ca="1" si="385"/>
        <v>2152.3360500000003</v>
      </c>
      <c r="BB491" s="76">
        <f t="shared" ca="1" si="385"/>
        <v>2152.3360500000003</v>
      </c>
      <c r="BC491" s="76">
        <f t="shared" ca="1" si="385"/>
        <v>2152.3360500000003</v>
      </c>
      <c r="BD491" s="76">
        <f t="shared" ca="1" si="385"/>
        <v>2152.3360500000003</v>
      </c>
      <c r="BE491" s="76">
        <f t="shared" ca="1" si="385"/>
        <v>2152.3360500000003</v>
      </c>
      <c r="BF491" s="76">
        <f t="shared" ca="1" si="385"/>
        <v>2152.3360500000003</v>
      </c>
      <c r="BG491" s="76">
        <f t="shared" ref="BG491:CL491" ca="1" si="386">+BF490*(1-$I491)</f>
        <v>2152.3360500000003</v>
      </c>
      <c r="BH491" s="76">
        <f t="shared" ca="1" si="386"/>
        <v>2152.3360500000003</v>
      </c>
      <c r="BI491" s="76">
        <f t="shared" ca="1" si="386"/>
        <v>2152.3360500000003</v>
      </c>
      <c r="BJ491" s="76">
        <f t="shared" ca="1" si="386"/>
        <v>2152.3360500000003</v>
      </c>
      <c r="BK491" s="76">
        <f t="shared" ca="1" si="386"/>
        <v>2152.3360500000003</v>
      </c>
      <c r="BL491" s="76">
        <f t="shared" ca="1" si="386"/>
        <v>2152.3360500000003</v>
      </c>
      <c r="BM491" s="76">
        <f t="shared" ca="1" si="386"/>
        <v>2152.3360500000003</v>
      </c>
      <c r="BN491" s="76">
        <f t="shared" ca="1" si="386"/>
        <v>2152.3360500000003</v>
      </c>
      <c r="BO491" s="76">
        <f t="shared" ca="1" si="386"/>
        <v>2152.3360500000003</v>
      </c>
      <c r="BP491" s="76">
        <f t="shared" ca="1" si="386"/>
        <v>2152.3360500000003</v>
      </c>
      <c r="BQ491" s="76">
        <f t="shared" ca="1" si="386"/>
        <v>2152.3360500000003</v>
      </c>
      <c r="BR491" s="76">
        <f t="shared" ca="1" si="386"/>
        <v>2152.3360500000003</v>
      </c>
      <c r="BS491" s="76">
        <f t="shared" ca="1" si="386"/>
        <v>2152.3360500000003</v>
      </c>
      <c r="BT491" s="76">
        <f t="shared" ca="1" si="386"/>
        <v>2152.3360500000003</v>
      </c>
      <c r="BU491" s="76">
        <f t="shared" ca="1" si="386"/>
        <v>2152.3360500000003</v>
      </c>
      <c r="BV491" s="76">
        <f t="shared" ca="1" si="386"/>
        <v>2152.3360500000003</v>
      </c>
      <c r="BW491" s="76">
        <f t="shared" ca="1" si="386"/>
        <v>2152.3360500000003</v>
      </c>
      <c r="BX491" s="76">
        <f t="shared" ca="1" si="386"/>
        <v>2152.3360500000003</v>
      </c>
      <c r="BY491" s="76">
        <f t="shared" ca="1" si="386"/>
        <v>2152.3360500000003</v>
      </c>
      <c r="BZ491" s="76">
        <f t="shared" ca="1" si="386"/>
        <v>2152.3360500000003</v>
      </c>
      <c r="CA491" s="76">
        <f t="shared" ca="1" si="386"/>
        <v>2152.3360500000003</v>
      </c>
      <c r="CB491" s="76">
        <f t="shared" ca="1" si="386"/>
        <v>2152.3360500000003</v>
      </c>
      <c r="CC491" s="76">
        <f t="shared" ca="1" si="386"/>
        <v>2152.3360500000003</v>
      </c>
      <c r="CD491" s="76">
        <f t="shared" ca="1" si="386"/>
        <v>2152.3360500000003</v>
      </c>
      <c r="CE491" s="76">
        <f t="shared" ca="1" si="386"/>
        <v>2152.3360500000003</v>
      </c>
      <c r="CF491" s="76">
        <f t="shared" ca="1" si="386"/>
        <v>2152.3360500000003</v>
      </c>
      <c r="CG491" s="76">
        <f t="shared" ca="1" si="386"/>
        <v>2152.3360500000003</v>
      </c>
      <c r="CH491" s="76">
        <f t="shared" ca="1" si="386"/>
        <v>2152.3360500000003</v>
      </c>
      <c r="CI491" s="76">
        <f t="shared" ca="1" si="386"/>
        <v>2152.3360500000003</v>
      </c>
      <c r="CJ491" s="76">
        <f t="shared" ca="1" si="386"/>
        <v>2152.3360500000003</v>
      </c>
      <c r="CK491" s="76">
        <f t="shared" ca="1" si="386"/>
        <v>2152.3360500000003</v>
      </c>
      <c r="CL491" s="76">
        <f t="shared" ca="1" si="386"/>
        <v>2152.3360500000003</v>
      </c>
    </row>
    <row r="492" spans="2:90" outlineLevel="2" x14ac:dyDescent="0.4">
      <c r="B492" s="398">
        <f t="shared" si="361"/>
        <v>10</v>
      </c>
      <c r="C492" s="16"/>
      <c r="D492" s="16" t="s">
        <v>902</v>
      </c>
      <c r="E492" s="16" t="s">
        <v>906</v>
      </c>
      <c r="F492" s="16"/>
      <c r="G492" s="16"/>
      <c r="H492" s="16">
        <f t="shared" si="362"/>
        <v>0.39999999999999997</v>
      </c>
      <c r="I492" s="399">
        <v>0.1</v>
      </c>
      <c r="J492" s="73"/>
      <c r="K492" s="15">
        <f t="shared" ca="1" si="360"/>
        <v>1937.1024450000004</v>
      </c>
      <c r="L492" s="15">
        <f t="shared" ca="1" si="360"/>
        <v>1937.1024450000004</v>
      </c>
      <c r="M492" s="15">
        <f t="shared" ca="1" si="360"/>
        <v>1937.1024450000004</v>
      </c>
      <c r="N492" s="15">
        <f t="shared" ca="1" si="360"/>
        <v>1937.1024450000004</v>
      </c>
      <c r="O492" s="15">
        <f t="shared" ca="1" si="360"/>
        <v>1937.1024450000004</v>
      </c>
      <c r="P492" s="15">
        <f t="shared" ca="1" si="360"/>
        <v>1937.1024450000004</v>
      </c>
      <c r="R492" s="67"/>
      <c r="S492" s="76">
        <f t="shared" ref="S492:AH506" si="387">+R491*(1-$I492)</f>
        <v>0</v>
      </c>
      <c r="T492" s="76">
        <f t="shared" si="387"/>
        <v>0</v>
      </c>
      <c r="U492" s="76">
        <f t="shared" si="387"/>
        <v>0</v>
      </c>
      <c r="V492" s="76">
        <f t="shared" si="387"/>
        <v>0</v>
      </c>
      <c r="W492" s="76">
        <f t="shared" si="387"/>
        <v>0</v>
      </c>
      <c r="X492" s="76">
        <f t="shared" si="387"/>
        <v>0</v>
      </c>
      <c r="Y492" s="76">
        <f t="shared" si="387"/>
        <v>0</v>
      </c>
      <c r="Z492" s="76">
        <f t="shared" si="387"/>
        <v>0</v>
      </c>
      <c r="AA492" s="76">
        <f t="shared" si="387"/>
        <v>0</v>
      </c>
      <c r="AB492" s="76">
        <f t="shared" ref="AB492:BG492" ca="1" si="388">+AA491*(1-$I492)</f>
        <v>1937.1024450000004</v>
      </c>
      <c r="AC492" s="76">
        <f t="shared" ca="1" si="388"/>
        <v>1937.1024450000004</v>
      </c>
      <c r="AD492" s="76">
        <f t="shared" ca="1" si="388"/>
        <v>1937.1024450000004</v>
      </c>
      <c r="AE492" s="76">
        <f t="shared" ca="1" si="388"/>
        <v>1937.1024450000004</v>
      </c>
      <c r="AF492" s="76">
        <f t="shared" ca="1" si="388"/>
        <v>1937.1024450000004</v>
      </c>
      <c r="AG492" s="76">
        <f t="shared" ca="1" si="388"/>
        <v>1937.1024450000004</v>
      </c>
      <c r="AH492" s="76">
        <f t="shared" ca="1" si="388"/>
        <v>1937.1024450000004</v>
      </c>
      <c r="AI492" s="76">
        <f t="shared" ca="1" si="388"/>
        <v>1937.1024450000004</v>
      </c>
      <c r="AJ492" s="76">
        <f t="shared" ca="1" si="388"/>
        <v>1937.1024450000004</v>
      </c>
      <c r="AK492" s="76">
        <f t="shared" ca="1" si="388"/>
        <v>1937.1024450000004</v>
      </c>
      <c r="AL492" s="76">
        <f t="shared" ca="1" si="388"/>
        <v>1937.1024450000004</v>
      </c>
      <c r="AM492" s="76">
        <f t="shared" ca="1" si="388"/>
        <v>1937.1024450000004</v>
      </c>
      <c r="AN492" s="76">
        <f t="shared" ca="1" si="388"/>
        <v>1937.1024450000004</v>
      </c>
      <c r="AO492" s="76">
        <f t="shared" ca="1" si="388"/>
        <v>1937.1024450000004</v>
      </c>
      <c r="AP492" s="76">
        <f t="shared" ca="1" si="388"/>
        <v>1937.1024450000004</v>
      </c>
      <c r="AQ492" s="76">
        <f t="shared" ca="1" si="388"/>
        <v>1937.1024450000004</v>
      </c>
      <c r="AR492" s="76">
        <f t="shared" ca="1" si="388"/>
        <v>1937.1024450000004</v>
      </c>
      <c r="AS492" s="76">
        <f t="shared" ca="1" si="388"/>
        <v>1937.1024450000004</v>
      </c>
      <c r="AT492" s="76">
        <f t="shared" ca="1" si="388"/>
        <v>1937.1024450000004</v>
      </c>
      <c r="AU492" s="76">
        <f t="shared" ca="1" si="388"/>
        <v>1937.1024450000004</v>
      </c>
      <c r="AV492" s="76">
        <f t="shared" ca="1" si="388"/>
        <v>1937.1024450000004</v>
      </c>
      <c r="AW492" s="76">
        <f t="shared" ca="1" si="388"/>
        <v>1937.1024450000004</v>
      </c>
      <c r="AX492" s="76">
        <f t="shared" ca="1" si="388"/>
        <v>1937.1024450000004</v>
      </c>
      <c r="AY492" s="76">
        <f t="shared" ca="1" si="388"/>
        <v>1937.1024450000004</v>
      </c>
      <c r="AZ492" s="76">
        <f t="shared" ca="1" si="388"/>
        <v>1937.1024450000004</v>
      </c>
      <c r="BA492" s="76">
        <f t="shared" ca="1" si="388"/>
        <v>1937.1024450000004</v>
      </c>
      <c r="BB492" s="76">
        <f t="shared" ca="1" si="388"/>
        <v>1937.1024450000004</v>
      </c>
      <c r="BC492" s="76">
        <f t="shared" ca="1" si="388"/>
        <v>1937.1024450000004</v>
      </c>
      <c r="BD492" s="76">
        <f t="shared" ca="1" si="388"/>
        <v>1937.1024450000004</v>
      </c>
      <c r="BE492" s="76">
        <f t="shared" ca="1" si="388"/>
        <v>1937.1024450000004</v>
      </c>
      <c r="BF492" s="76">
        <f t="shared" ca="1" si="388"/>
        <v>1937.1024450000004</v>
      </c>
      <c r="BG492" s="76">
        <f t="shared" ca="1" si="388"/>
        <v>1937.1024450000004</v>
      </c>
      <c r="BH492" s="76">
        <f t="shared" ref="BH492:CL492" ca="1" si="389">+BG491*(1-$I492)</f>
        <v>1937.1024450000004</v>
      </c>
      <c r="BI492" s="76">
        <f t="shared" ca="1" si="389"/>
        <v>1937.1024450000004</v>
      </c>
      <c r="BJ492" s="76">
        <f t="shared" ca="1" si="389"/>
        <v>1937.1024450000004</v>
      </c>
      <c r="BK492" s="76">
        <f t="shared" ca="1" si="389"/>
        <v>1937.1024450000004</v>
      </c>
      <c r="BL492" s="76">
        <f t="shared" ca="1" si="389"/>
        <v>1937.1024450000004</v>
      </c>
      <c r="BM492" s="76">
        <f t="shared" ca="1" si="389"/>
        <v>1937.1024450000004</v>
      </c>
      <c r="BN492" s="76">
        <f t="shared" ca="1" si="389"/>
        <v>1937.1024450000004</v>
      </c>
      <c r="BO492" s="76">
        <f t="shared" ca="1" si="389"/>
        <v>1937.1024450000004</v>
      </c>
      <c r="BP492" s="76">
        <f t="shared" ca="1" si="389"/>
        <v>1937.1024450000004</v>
      </c>
      <c r="BQ492" s="76">
        <f t="shared" ca="1" si="389"/>
        <v>1937.1024450000004</v>
      </c>
      <c r="BR492" s="76">
        <f t="shared" ca="1" si="389"/>
        <v>1937.1024450000004</v>
      </c>
      <c r="BS492" s="76">
        <f t="shared" ca="1" si="389"/>
        <v>1937.1024450000004</v>
      </c>
      <c r="BT492" s="76">
        <f t="shared" ca="1" si="389"/>
        <v>1937.1024450000004</v>
      </c>
      <c r="BU492" s="76">
        <f t="shared" ca="1" si="389"/>
        <v>1937.1024450000004</v>
      </c>
      <c r="BV492" s="76">
        <f t="shared" ca="1" si="389"/>
        <v>1937.1024450000004</v>
      </c>
      <c r="BW492" s="76">
        <f t="shared" ca="1" si="389"/>
        <v>1937.1024450000004</v>
      </c>
      <c r="BX492" s="76">
        <f t="shared" ca="1" si="389"/>
        <v>1937.1024450000004</v>
      </c>
      <c r="BY492" s="76">
        <f t="shared" ca="1" si="389"/>
        <v>1937.1024450000004</v>
      </c>
      <c r="BZ492" s="76">
        <f t="shared" ca="1" si="389"/>
        <v>1937.1024450000004</v>
      </c>
      <c r="CA492" s="76">
        <f t="shared" ca="1" si="389"/>
        <v>1937.1024450000004</v>
      </c>
      <c r="CB492" s="76">
        <f t="shared" ca="1" si="389"/>
        <v>1937.1024450000004</v>
      </c>
      <c r="CC492" s="76">
        <f t="shared" ca="1" si="389"/>
        <v>1937.1024450000004</v>
      </c>
      <c r="CD492" s="76">
        <f t="shared" ca="1" si="389"/>
        <v>1937.1024450000004</v>
      </c>
      <c r="CE492" s="76">
        <f t="shared" ca="1" si="389"/>
        <v>1937.1024450000004</v>
      </c>
      <c r="CF492" s="76">
        <f t="shared" ca="1" si="389"/>
        <v>1937.1024450000004</v>
      </c>
      <c r="CG492" s="76">
        <f t="shared" ca="1" si="389"/>
        <v>1937.1024450000004</v>
      </c>
      <c r="CH492" s="76">
        <f t="shared" ca="1" si="389"/>
        <v>1937.1024450000004</v>
      </c>
      <c r="CI492" s="76">
        <f t="shared" ca="1" si="389"/>
        <v>1937.1024450000004</v>
      </c>
      <c r="CJ492" s="76">
        <f t="shared" ca="1" si="389"/>
        <v>1937.1024450000004</v>
      </c>
      <c r="CK492" s="76">
        <f t="shared" ca="1" si="389"/>
        <v>1937.1024450000004</v>
      </c>
      <c r="CL492" s="76">
        <f t="shared" ca="1" si="389"/>
        <v>1937.1024450000004</v>
      </c>
    </row>
    <row r="493" spans="2:90" outlineLevel="2" x14ac:dyDescent="0.4">
      <c r="B493" s="398">
        <f t="shared" si="361"/>
        <v>11</v>
      </c>
      <c r="C493" s="16"/>
      <c r="D493" s="16" t="s">
        <v>902</v>
      </c>
      <c r="E493" s="16" t="s">
        <v>906</v>
      </c>
      <c r="F493" s="16"/>
      <c r="G493" s="16"/>
      <c r="H493" s="16">
        <f t="shared" si="362"/>
        <v>0.43999999999999995</v>
      </c>
      <c r="I493" s="399">
        <v>0.1</v>
      </c>
      <c r="J493" s="73"/>
      <c r="K493" s="15">
        <f t="shared" ref="K493:P502" ca="1" si="390">SUMIF($4:$4,K$2,493:493)</f>
        <v>1743.3922005000004</v>
      </c>
      <c r="L493" s="15">
        <f t="shared" ca="1" si="390"/>
        <v>1743.3922005000004</v>
      </c>
      <c r="M493" s="15">
        <f t="shared" ca="1" si="390"/>
        <v>1743.3922005000004</v>
      </c>
      <c r="N493" s="15">
        <f t="shared" ca="1" si="390"/>
        <v>1743.3922005000004</v>
      </c>
      <c r="O493" s="15">
        <f t="shared" ca="1" si="390"/>
        <v>1743.3922005000004</v>
      </c>
      <c r="P493" s="15">
        <f t="shared" ca="1" si="390"/>
        <v>1743.3922005000004</v>
      </c>
      <c r="R493" s="67"/>
      <c r="S493" s="76">
        <f t="shared" si="387"/>
        <v>0</v>
      </c>
      <c r="T493" s="76">
        <f t="shared" si="387"/>
        <v>0</v>
      </c>
      <c r="U493" s="76">
        <f t="shared" si="387"/>
        <v>0</v>
      </c>
      <c r="V493" s="76">
        <f t="shared" si="387"/>
        <v>0</v>
      </c>
      <c r="W493" s="76">
        <f t="shared" si="387"/>
        <v>0</v>
      </c>
      <c r="X493" s="76">
        <f t="shared" si="387"/>
        <v>0</v>
      </c>
      <c r="Y493" s="76">
        <f t="shared" si="387"/>
        <v>0</v>
      </c>
      <c r="Z493" s="76">
        <f t="shared" si="387"/>
        <v>0</v>
      </c>
      <c r="AA493" s="76">
        <f t="shared" si="387"/>
        <v>0</v>
      </c>
      <c r="AB493" s="76">
        <f t="shared" si="387"/>
        <v>0</v>
      </c>
      <c r="AC493" s="76">
        <f t="shared" ref="AC493:BH493" ca="1" si="391">+AB492*(1-$I493)</f>
        <v>1743.3922005000004</v>
      </c>
      <c r="AD493" s="76">
        <f t="shared" ca="1" si="391"/>
        <v>1743.3922005000004</v>
      </c>
      <c r="AE493" s="76">
        <f t="shared" ca="1" si="391"/>
        <v>1743.3922005000004</v>
      </c>
      <c r="AF493" s="76">
        <f t="shared" ca="1" si="391"/>
        <v>1743.3922005000004</v>
      </c>
      <c r="AG493" s="76">
        <f t="shared" ca="1" si="391"/>
        <v>1743.3922005000004</v>
      </c>
      <c r="AH493" s="76">
        <f t="shared" ca="1" si="391"/>
        <v>1743.3922005000004</v>
      </c>
      <c r="AI493" s="76">
        <f t="shared" ca="1" si="391"/>
        <v>1743.3922005000004</v>
      </c>
      <c r="AJ493" s="76">
        <f t="shared" ca="1" si="391"/>
        <v>1743.3922005000004</v>
      </c>
      <c r="AK493" s="76">
        <f t="shared" ca="1" si="391"/>
        <v>1743.3922005000004</v>
      </c>
      <c r="AL493" s="76">
        <f t="shared" ca="1" si="391"/>
        <v>1743.3922005000004</v>
      </c>
      <c r="AM493" s="76">
        <f t="shared" ca="1" si="391"/>
        <v>1743.3922005000004</v>
      </c>
      <c r="AN493" s="76">
        <f t="shared" ca="1" si="391"/>
        <v>1743.3922005000004</v>
      </c>
      <c r="AO493" s="76">
        <f t="shared" ca="1" si="391"/>
        <v>1743.3922005000004</v>
      </c>
      <c r="AP493" s="76">
        <f t="shared" ca="1" si="391"/>
        <v>1743.3922005000004</v>
      </c>
      <c r="AQ493" s="76">
        <f t="shared" ca="1" si="391"/>
        <v>1743.3922005000004</v>
      </c>
      <c r="AR493" s="76">
        <f t="shared" ca="1" si="391"/>
        <v>1743.3922005000004</v>
      </c>
      <c r="AS493" s="76">
        <f t="shared" ca="1" si="391"/>
        <v>1743.3922005000004</v>
      </c>
      <c r="AT493" s="76">
        <f t="shared" ca="1" si="391"/>
        <v>1743.3922005000004</v>
      </c>
      <c r="AU493" s="76">
        <f t="shared" ca="1" si="391"/>
        <v>1743.3922005000004</v>
      </c>
      <c r="AV493" s="76">
        <f t="shared" ca="1" si="391"/>
        <v>1743.3922005000004</v>
      </c>
      <c r="AW493" s="76">
        <f t="shared" ca="1" si="391"/>
        <v>1743.3922005000004</v>
      </c>
      <c r="AX493" s="76">
        <f t="shared" ca="1" si="391"/>
        <v>1743.3922005000004</v>
      </c>
      <c r="AY493" s="76">
        <f t="shared" ca="1" si="391"/>
        <v>1743.3922005000004</v>
      </c>
      <c r="AZ493" s="76">
        <f t="shared" ca="1" si="391"/>
        <v>1743.3922005000004</v>
      </c>
      <c r="BA493" s="76">
        <f t="shared" ca="1" si="391"/>
        <v>1743.3922005000004</v>
      </c>
      <c r="BB493" s="76">
        <f t="shared" ca="1" si="391"/>
        <v>1743.3922005000004</v>
      </c>
      <c r="BC493" s="76">
        <f t="shared" ca="1" si="391"/>
        <v>1743.3922005000004</v>
      </c>
      <c r="BD493" s="76">
        <f t="shared" ca="1" si="391"/>
        <v>1743.3922005000004</v>
      </c>
      <c r="BE493" s="76">
        <f t="shared" ca="1" si="391"/>
        <v>1743.3922005000004</v>
      </c>
      <c r="BF493" s="76">
        <f t="shared" ca="1" si="391"/>
        <v>1743.3922005000004</v>
      </c>
      <c r="BG493" s="76">
        <f t="shared" ca="1" si="391"/>
        <v>1743.3922005000004</v>
      </c>
      <c r="BH493" s="76">
        <f t="shared" ca="1" si="391"/>
        <v>1743.3922005000004</v>
      </c>
      <c r="BI493" s="76">
        <f t="shared" ref="BI493:CL493" ca="1" si="392">+BH492*(1-$I493)</f>
        <v>1743.3922005000004</v>
      </c>
      <c r="BJ493" s="76">
        <f t="shared" ca="1" si="392"/>
        <v>1743.3922005000004</v>
      </c>
      <c r="BK493" s="76">
        <f t="shared" ca="1" si="392"/>
        <v>1743.3922005000004</v>
      </c>
      <c r="BL493" s="76">
        <f t="shared" ca="1" si="392"/>
        <v>1743.3922005000004</v>
      </c>
      <c r="BM493" s="76">
        <f t="shared" ca="1" si="392"/>
        <v>1743.3922005000004</v>
      </c>
      <c r="BN493" s="76">
        <f t="shared" ca="1" si="392"/>
        <v>1743.3922005000004</v>
      </c>
      <c r="BO493" s="76">
        <f t="shared" ca="1" si="392"/>
        <v>1743.3922005000004</v>
      </c>
      <c r="BP493" s="76">
        <f t="shared" ca="1" si="392"/>
        <v>1743.3922005000004</v>
      </c>
      <c r="BQ493" s="76">
        <f t="shared" ca="1" si="392"/>
        <v>1743.3922005000004</v>
      </c>
      <c r="BR493" s="76">
        <f t="shared" ca="1" si="392"/>
        <v>1743.3922005000004</v>
      </c>
      <c r="BS493" s="76">
        <f t="shared" ca="1" si="392"/>
        <v>1743.3922005000004</v>
      </c>
      <c r="BT493" s="76">
        <f t="shared" ca="1" si="392"/>
        <v>1743.3922005000004</v>
      </c>
      <c r="BU493" s="76">
        <f t="shared" ca="1" si="392"/>
        <v>1743.3922005000004</v>
      </c>
      <c r="BV493" s="76">
        <f t="shared" ca="1" si="392"/>
        <v>1743.3922005000004</v>
      </c>
      <c r="BW493" s="76">
        <f t="shared" ca="1" si="392"/>
        <v>1743.3922005000004</v>
      </c>
      <c r="BX493" s="76">
        <f t="shared" ca="1" si="392"/>
        <v>1743.3922005000004</v>
      </c>
      <c r="BY493" s="76">
        <f t="shared" ca="1" si="392"/>
        <v>1743.3922005000004</v>
      </c>
      <c r="BZ493" s="76">
        <f t="shared" ca="1" si="392"/>
        <v>1743.3922005000004</v>
      </c>
      <c r="CA493" s="76">
        <f t="shared" ca="1" si="392"/>
        <v>1743.3922005000004</v>
      </c>
      <c r="CB493" s="76">
        <f t="shared" ca="1" si="392"/>
        <v>1743.3922005000004</v>
      </c>
      <c r="CC493" s="76">
        <f t="shared" ca="1" si="392"/>
        <v>1743.3922005000004</v>
      </c>
      <c r="CD493" s="76">
        <f t="shared" ca="1" si="392"/>
        <v>1743.3922005000004</v>
      </c>
      <c r="CE493" s="76">
        <f t="shared" ca="1" si="392"/>
        <v>1743.3922005000004</v>
      </c>
      <c r="CF493" s="76">
        <f t="shared" ca="1" si="392"/>
        <v>1743.3922005000004</v>
      </c>
      <c r="CG493" s="76">
        <f t="shared" ca="1" si="392"/>
        <v>1743.3922005000004</v>
      </c>
      <c r="CH493" s="76">
        <f t="shared" ca="1" si="392"/>
        <v>1743.3922005000004</v>
      </c>
      <c r="CI493" s="76">
        <f t="shared" ca="1" si="392"/>
        <v>1743.3922005000004</v>
      </c>
      <c r="CJ493" s="76">
        <f t="shared" ca="1" si="392"/>
        <v>1743.3922005000004</v>
      </c>
      <c r="CK493" s="76">
        <f t="shared" ca="1" si="392"/>
        <v>1743.3922005000004</v>
      </c>
      <c r="CL493" s="76">
        <f t="shared" ca="1" si="392"/>
        <v>1743.3922005000004</v>
      </c>
    </row>
    <row r="494" spans="2:90" outlineLevel="2" x14ac:dyDescent="0.4">
      <c r="B494" s="398">
        <f t="shared" si="361"/>
        <v>12</v>
      </c>
      <c r="C494" s="16"/>
      <c r="D494" s="16" t="s">
        <v>902</v>
      </c>
      <c r="E494" s="16" t="s">
        <v>906</v>
      </c>
      <c r="F494" s="16"/>
      <c r="G494" s="16"/>
      <c r="H494" s="16">
        <f t="shared" si="362"/>
        <v>0.47999999999999993</v>
      </c>
      <c r="I494" s="399">
        <v>0.1</v>
      </c>
      <c r="J494" s="73"/>
      <c r="K494" s="15">
        <f t="shared" ca="1" si="390"/>
        <v>1569.0529804500004</v>
      </c>
      <c r="L494" s="15">
        <f t="shared" ca="1" si="390"/>
        <v>1569.0529804500004</v>
      </c>
      <c r="M494" s="15">
        <f t="shared" ca="1" si="390"/>
        <v>1569.0529804500004</v>
      </c>
      <c r="N494" s="15">
        <f t="shared" ca="1" si="390"/>
        <v>1569.0529804500004</v>
      </c>
      <c r="O494" s="15">
        <f t="shared" ca="1" si="390"/>
        <v>1569.0529804500004</v>
      </c>
      <c r="P494" s="15">
        <f t="shared" ca="1" si="390"/>
        <v>1569.0529804500004</v>
      </c>
      <c r="R494" s="67"/>
      <c r="S494" s="76">
        <f t="shared" si="387"/>
        <v>0</v>
      </c>
      <c r="T494" s="76">
        <f t="shared" si="387"/>
        <v>0</v>
      </c>
      <c r="U494" s="76">
        <f t="shared" si="387"/>
        <v>0</v>
      </c>
      <c r="V494" s="76">
        <f t="shared" si="387"/>
        <v>0</v>
      </c>
      <c r="W494" s="76">
        <f t="shared" si="387"/>
        <v>0</v>
      </c>
      <c r="X494" s="76">
        <f t="shared" si="387"/>
        <v>0</v>
      </c>
      <c r="Y494" s="76">
        <f t="shared" si="387"/>
        <v>0</v>
      </c>
      <c r="Z494" s="76">
        <f t="shared" si="387"/>
        <v>0</v>
      </c>
      <c r="AA494" s="76">
        <f t="shared" si="387"/>
        <v>0</v>
      </c>
      <c r="AB494" s="76">
        <f t="shared" si="387"/>
        <v>0</v>
      </c>
      <c r="AC494" s="76">
        <f t="shared" si="387"/>
        <v>0</v>
      </c>
      <c r="AD494" s="76">
        <f t="shared" ref="AD494:BI494" ca="1" si="393">+AC493*(1-$I494)</f>
        <v>1569.0529804500004</v>
      </c>
      <c r="AE494" s="76">
        <f t="shared" ca="1" si="393"/>
        <v>1569.0529804500004</v>
      </c>
      <c r="AF494" s="76">
        <f t="shared" ca="1" si="393"/>
        <v>1569.0529804500004</v>
      </c>
      <c r="AG494" s="76">
        <f t="shared" ca="1" si="393"/>
        <v>1569.0529804500004</v>
      </c>
      <c r="AH494" s="76">
        <f t="shared" ca="1" si="393"/>
        <v>1569.0529804500004</v>
      </c>
      <c r="AI494" s="76">
        <f t="shared" ca="1" si="393"/>
        <v>1569.0529804500004</v>
      </c>
      <c r="AJ494" s="76">
        <f t="shared" ca="1" si="393"/>
        <v>1569.0529804500004</v>
      </c>
      <c r="AK494" s="76">
        <f t="shared" ca="1" si="393"/>
        <v>1569.0529804500004</v>
      </c>
      <c r="AL494" s="76">
        <f t="shared" ca="1" si="393"/>
        <v>1569.0529804500004</v>
      </c>
      <c r="AM494" s="76">
        <f t="shared" ca="1" si="393"/>
        <v>1569.0529804500004</v>
      </c>
      <c r="AN494" s="76">
        <f t="shared" ca="1" si="393"/>
        <v>1569.0529804500004</v>
      </c>
      <c r="AO494" s="76">
        <f t="shared" ca="1" si="393"/>
        <v>1569.0529804500004</v>
      </c>
      <c r="AP494" s="76">
        <f t="shared" ca="1" si="393"/>
        <v>1569.0529804500004</v>
      </c>
      <c r="AQ494" s="76">
        <f t="shared" ca="1" si="393"/>
        <v>1569.0529804500004</v>
      </c>
      <c r="AR494" s="76">
        <f t="shared" ca="1" si="393"/>
        <v>1569.0529804500004</v>
      </c>
      <c r="AS494" s="76">
        <f t="shared" ca="1" si="393"/>
        <v>1569.0529804500004</v>
      </c>
      <c r="AT494" s="76">
        <f t="shared" ca="1" si="393"/>
        <v>1569.0529804500004</v>
      </c>
      <c r="AU494" s="76">
        <f t="shared" ca="1" si="393"/>
        <v>1569.0529804500004</v>
      </c>
      <c r="AV494" s="76">
        <f t="shared" ca="1" si="393"/>
        <v>1569.0529804500004</v>
      </c>
      <c r="AW494" s="76">
        <f t="shared" ca="1" si="393"/>
        <v>1569.0529804500004</v>
      </c>
      <c r="AX494" s="76">
        <f t="shared" ca="1" si="393"/>
        <v>1569.0529804500004</v>
      </c>
      <c r="AY494" s="76">
        <f t="shared" ca="1" si="393"/>
        <v>1569.0529804500004</v>
      </c>
      <c r="AZ494" s="76">
        <f t="shared" ca="1" si="393"/>
        <v>1569.0529804500004</v>
      </c>
      <c r="BA494" s="76">
        <f t="shared" ca="1" si="393"/>
        <v>1569.0529804500004</v>
      </c>
      <c r="BB494" s="76">
        <f t="shared" ca="1" si="393"/>
        <v>1569.0529804500004</v>
      </c>
      <c r="BC494" s="76">
        <f t="shared" ca="1" si="393"/>
        <v>1569.0529804500004</v>
      </c>
      <c r="BD494" s="76">
        <f t="shared" ca="1" si="393"/>
        <v>1569.0529804500004</v>
      </c>
      <c r="BE494" s="76">
        <f t="shared" ca="1" si="393"/>
        <v>1569.0529804500004</v>
      </c>
      <c r="BF494" s="76">
        <f t="shared" ca="1" si="393"/>
        <v>1569.0529804500004</v>
      </c>
      <c r="BG494" s="76">
        <f t="shared" ca="1" si="393"/>
        <v>1569.0529804500004</v>
      </c>
      <c r="BH494" s="76">
        <f t="shared" ca="1" si="393"/>
        <v>1569.0529804500004</v>
      </c>
      <c r="BI494" s="76">
        <f t="shared" ca="1" si="393"/>
        <v>1569.0529804500004</v>
      </c>
      <c r="BJ494" s="76">
        <f t="shared" ref="BJ494:CL494" ca="1" si="394">+BI493*(1-$I494)</f>
        <v>1569.0529804500004</v>
      </c>
      <c r="BK494" s="76">
        <f t="shared" ca="1" si="394"/>
        <v>1569.0529804500004</v>
      </c>
      <c r="BL494" s="76">
        <f t="shared" ca="1" si="394"/>
        <v>1569.0529804500004</v>
      </c>
      <c r="BM494" s="76">
        <f t="shared" ca="1" si="394"/>
        <v>1569.0529804500004</v>
      </c>
      <c r="BN494" s="76">
        <f t="shared" ca="1" si="394"/>
        <v>1569.0529804500004</v>
      </c>
      <c r="BO494" s="76">
        <f t="shared" ca="1" si="394"/>
        <v>1569.0529804500004</v>
      </c>
      <c r="BP494" s="76">
        <f t="shared" ca="1" si="394"/>
        <v>1569.0529804500004</v>
      </c>
      <c r="BQ494" s="76">
        <f t="shared" ca="1" si="394"/>
        <v>1569.0529804500004</v>
      </c>
      <c r="BR494" s="76">
        <f t="shared" ca="1" si="394"/>
        <v>1569.0529804500004</v>
      </c>
      <c r="BS494" s="76">
        <f t="shared" ca="1" si="394"/>
        <v>1569.0529804500004</v>
      </c>
      <c r="BT494" s="76">
        <f t="shared" ca="1" si="394"/>
        <v>1569.0529804500004</v>
      </c>
      <c r="BU494" s="76">
        <f t="shared" ca="1" si="394"/>
        <v>1569.0529804500004</v>
      </c>
      <c r="BV494" s="76">
        <f t="shared" ca="1" si="394"/>
        <v>1569.0529804500004</v>
      </c>
      <c r="BW494" s="76">
        <f t="shared" ca="1" si="394"/>
        <v>1569.0529804500004</v>
      </c>
      <c r="BX494" s="76">
        <f t="shared" ca="1" si="394"/>
        <v>1569.0529804500004</v>
      </c>
      <c r="BY494" s="76">
        <f t="shared" ca="1" si="394"/>
        <v>1569.0529804500004</v>
      </c>
      <c r="BZ494" s="76">
        <f t="shared" ca="1" si="394"/>
        <v>1569.0529804500004</v>
      </c>
      <c r="CA494" s="76">
        <f t="shared" ca="1" si="394"/>
        <v>1569.0529804500004</v>
      </c>
      <c r="CB494" s="76">
        <f t="shared" ca="1" si="394"/>
        <v>1569.0529804500004</v>
      </c>
      <c r="CC494" s="76">
        <f t="shared" ca="1" si="394"/>
        <v>1569.0529804500004</v>
      </c>
      <c r="CD494" s="76">
        <f t="shared" ca="1" si="394"/>
        <v>1569.0529804500004</v>
      </c>
      <c r="CE494" s="76">
        <f t="shared" ca="1" si="394"/>
        <v>1569.0529804500004</v>
      </c>
      <c r="CF494" s="76">
        <f t="shared" ca="1" si="394"/>
        <v>1569.0529804500004</v>
      </c>
      <c r="CG494" s="76">
        <f t="shared" ca="1" si="394"/>
        <v>1569.0529804500004</v>
      </c>
      <c r="CH494" s="76">
        <f t="shared" ca="1" si="394"/>
        <v>1569.0529804500004</v>
      </c>
      <c r="CI494" s="76">
        <f t="shared" ca="1" si="394"/>
        <v>1569.0529804500004</v>
      </c>
      <c r="CJ494" s="76">
        <f t="shared" ca="1" si="394"/>
        <v>1569.0529804500004</v>
      </c>
      <c r="CK494" s="76">
        <f t="shared" ca="1" si="394"/>
        <v>1569.0529804500004</v>
      </c>
      <c r="CL494" s="76">
        <f t="shared" ca="1" si="394"/>
        <v>1569.0529804500004</v>
      </c>
    </row>
    <row r="495" spans="2:90" outlineLevel="2" x14ac:dyDescent="0.4">
      <c r="B495" s="398">
        <f t="shared" si="361"/>
        <v>13</v>
      </c>
      <c r="C495" s="16"/>
      <c r="D495" s="16" t="s">
        <v>902</v>
      </c>
      <c r="E495" s="16" t="s">
        <v>906</v>
      </c>
      <c r="F495" s="16"/>
      <c r="G495" s="16"/>
      <c r="H495" s="16">
        <f t="shared" si="362"/>
        <v>0.51999999999999991</v>
      </c>
      <c r="I495" s="399">
        <v>0.1</v>
      </c>
      <c r="J495" s="73"/>
      <c r="K495" s="15">
        <f t="shared" si="390"/>
        <v>0</v>
      </c>
      <c r="L495" s="15">
        <f t="shared" ca="1" si="390"/>
        <v>1412.1476824050003</v>
      </c>
      <c r="M495" s="15">
        <f t="shared" ca="1" si="390"/>
        <v>1412.1476824050003</v>
      </c>
      <c r="N495" s="15">
        <f t="shared" ca="1" si="390"/>
        <v>1412.1476824050003</v>
      </c>
      <c r="O495" s="15">
        <f t="shared" ca="1" si="390"/>
        <v>1412.1476824050003</v>
      </c>
      <c r="P495" s="15">
        <f t="shared" ca="1" si="390"/>
        <v>1412.1476824050003</v>
      </c>
      <c r="R495" s="67"/>
      <c r="S495" s="76">
        <f t="shared" si="387"/>
        <v>0</v>
      </c>
      <c r="T495" s="76">
        <f t="shared" si="387"/>
        <v>0</v>
      </c>
      <c r="U495" s="76">
        <f t="shared" si="387"/>
        <v>0</v>
      </c>
      <c r="V495" s="76">
        <f t="shared" si="387"/>
        <v>0</v>
      </c>
      <c r="W495" s="76">
        <f t="shared" si="387"/>
        <v>0</v>
      </c>
      <c r="X495" s="76">
        <f t="shared" si="387"/>
        <v>0</v>
      </c>
      <c r="Y495" s="76">
        <f t="shared" si="387"/>
        <v>0</v>
      </c>
      <c r="Z495" s="76">
        <f t="shared" si="387"/>
        <v>0</v>
      </c>
      <c r="AA495" s="76">
        <f t="shared" si="387"/>
        <v>0</v>
      </c>
      <c r="AB495" s="76">
        <f t="shared" si="387"/>
        <v>0</v>
      </c>
      <c r="AC495" s="76">
        <f t="shared" si="387"/>
        <v>0</v>
      </c>
      <c r="AD495" s="76">
        <f t="shared" si="387"/>
        <v>0</v>
      </c>
      <c r="AE495" s="76">
        <f t="shared" ref="AE495:BJ495" ca="1" si="395">+AD494*(1-$I495)</f>
        <v>1412.1476824050003</v>
      </c>
      <c r="AF495" s="76">
        <f t="shared" ca="1" si="395"/>
        <v>1412.1476824050003</v>
      </c>
      <c r="AG495" s="76">
        <f t="shared" ca="1" si="395"/>
        <v>1412.1476824050003</v>
      </c>
      <c r="AH495" s="76">
        <f t="shared" ca="1" si="395"/>
        <v>1412.1476824050003</v>
      </c>
      <c r="AI495" s="76">
        <f t="shared" ca="1" si="395"/>
        <v>1412.1476824050003</v>
      </c>
      <c r="AJ495" s="76">
        <f t="shared" ca="1" si="395"/>
        <v>1412.1476824050003</v>
      </c>
      <c r="AK495" s="76">
        <f t="shared" ca="1" si="395"/>
        <v>1412.1476824050003</v>
      </c>
      <c r="AL495" s="76">
        <f t="shared" ca="1" si="395"/>
        <v>1412.1476824050003</v>
      </c>
      <c r="AM495" s="76">
        <f t="shared" ca="1" si="395"/>
        <v>1412.1476824050003</v>
      </c>
      <c r="AN495" s="76">
        <f t="shared" ca="1" si="395"/>
        <v>1412.1476824050003</v>
      </c>
      <c r="AO495" s="76">
        <f t="shared" ca="1" si="395"/>
        <v>1412.1476824050003</v>
      </c>
      <c r="AP495" s="76">
        <f t="shared" ca="1" si="395"/>
        <v>1412.1476824050003</v>
      </c>
      <c r="AQ495" s="76">
        <f t="shared" ca="1" si="395"/>
        <v>1412.1476824050003</v>
      </c>
      <c r="AR495" s="76">
        <f t="shared" ca="1" si="395"/>
        <v>1412.1476824050003</v>
      </c>
      <c r="AS495" s="76">
        <f t="shared" ca="1" si="395"/>
        <v>1412.1476824050003</v>
      </c>
      <c r="AT495" s="76">
        <f t="shared" ca="1" si="395"/>
        <v>1412.1476824050003</v>
      </c>
      <c r="AU495" s="76">
        <f t="shared" ca="1" si="395"/>
        <v>1412.1476824050003</v>
      </c>
      <c r="AV495" s="76">
        <f t="shared" ca="1" si="395"/>
        <v>1412.1476824050003</v>
      </c>
      <c r="AW495" s="76">
        <f t="shared" ca="1" si="395"/>
        <v>1412.1476824050003</v>
      </c>
      <c r="AX495" s="76">
        <f t="shared" ca="1" si="395"/>
        <v>1412.1476824050003</v>
      </c>
      <c r="AY495" s="76">
        <f t="shared" ca="1" si="395"/>
        <v>1412.1476824050003</v>
      </c>
      <c r="AZ495" s="76">
        <f t="shared" ca="1" si="395"/>
        <v>1412.1476824050003</v>
      </c>
      <c r="BA495" s="76">
        <f t="shared" ca="1" si="395"/>
        <v>1412.1476824050003</v>
      </c>
      <c r="BB495" s="76">
        <f t="shared" ca="1" si="395"/>
        <v>1412.1476824050003</v>
      </c>
      <c r="BC495" s="76">
        <f t="shared" ca="1" si="395"/>
        <v>1412.1476824050003</v>
      </c>
      <c r="BD495" s="76">
        <f t="shared" ca="1" si="395"/>
        <v>1412.1476824050003</v>
      </c>
      <c r="BE495" s="76">
        <f t="shared" ca="1" si="395"/>
        <v>1412.1476824050003</v>
      </c>
      <c r="BF495" s="76">
        <f t="shared" ca="1" si="395"/>
        <v>1412.1476824050003</v>
      </c>
      <c r="BG495" s="76">
        <f t="shared" ca="1" si="395"/>
        <v>1412.1476824050003</v>
      </c>
      <c r="BH495" s="76">
        <f t="shared" ca="1" si="395"/>
        <v>1412.1476824050003</v>
      </c>
      <c r="BI495" s="76">
        <f t="shared" ca="1" si="395"/>
        <v>1412.1476824050003</v>
      </c>
      <c r="BJ495" s="76">
        <f t="shared" ca="1" si="395"/>
        <v>1412.1476824050003</v>
      </c>
      <c r="BK495" s="76">
        <f t="shared" ref="BK495:CL495" ca="1" si="396">+BJ494*(1-$I495)</f>
        <v>1412.1476824050003</v>
      </c>
      <c r="BL495" s="76">
        <f t="shared" ca="1" si="396"/>
        <v>1412.1476824050003</v>
      </c>
      <c r="BM495" s="76">
        <f t="shared" ca="1" si="396"/>
        <v>1412.1476824050003</v>
      </c>
      <c r="BN495" s="76">
        <f t="shared" ca="1" si="396"/>
        <v>1412.1476824050003</v>
      </c>
      <c r="BO495" s="76">
        <f t="shared" ca="1" si="396"/>
        <v>1412.1476824050003</v>
      </c>
      <c r="BP495" s="76">
        <f t="shared" ca="1" si="396"/>
        <v>1412.1476824050003</v>
      </c>
      <c r="BQ495" s="76">
        <f t="shared" ca="1" si="396"/>
        <v>1412.1476824050003</v>
      </c>
      <c r="BR495" s="76">
        <f t="shared" ca="1" si="396"/>
        <v>1412.1476824050003</v>
      </c>
      <c r="BS495" s="76">
        <f t="shared" ca="1" si="396"/>
        <v>1412.1476824050003</v>
      </c>
      <c r="BT495" s="76">
        <f t="shared" ca="1" si="396"/>
        <v>1412.1476824050003</v>
      </c>
      <c r="BU495" s="76">
        <f t="shared" ca="1" si="396"/>
        <v>1412.1476824050003</v>
      </c>
      <c r="BV495" s="76">
        <f t="shared" ca="1" si="396"/>
        <v>1412.1476824050003</v>
      </c>
      <c r="BW495" s="76">
        <f t="shared" ca="1" si="396"/>
        <v>1412.1476824050003</v>
      </c>
      <c r="BX495" s="76">
        <f t="shared" ca="1" si="396"/>
        <v>1412.1476824050003</v>
      </c>
      <c r="BY495" s="76">
        <f t="shared" ca="1" si="396"/>
        <v>1412.1476824050003</v>
      </c>
      <c r="BZ495" s="76">
        <f t="shared" ca="1" si="396"/>
        <v>1412.1476824050003</v>
      </c>
      <c r="CA495" s="76">
        <f t="shared" ca="1" si="396"/>
        <v>1412.1476824050003</v>
      </c>
      <c r="CB495" s="76">
        <f t="shared" ca="1" si="396"/>
        <v>1412.1476824050003</v>
      </c>
      <c r="CC495" s="76">
        <f t="shared" ca="1" si="396"/>
        <v>1412.1476824050003</v>
      </c>
      <c r="CD495" s="76">
        <f t="shared" ca="1" si="396"/>
        <v>1412.1476824050003</v>
      </c>
      <c r="CE495" s="76">
        <f t="shared" ca="1" si="396"/>
        <v>1412.1476824050003</v>
      </c>
      <c r="CF495" s="76">
        <f t="shared" ca="1" si="396"/>
        <v>1412.1476824050003</v>
      </c>
      <c r="CG495" s="76">
        <f t="shared" ca="1" si="396"/>
        <v>1412.1476824050003</v>
      </c>
      <c r="CH495" s="76">
        <f t="shared" ca="1" si="396"/>
        <v>1412.1476824050003</v>
      </c>
      <c r="CI495" s="76">
        <f t="shared" ca="1" si="396"/>
        <v>1412.1476824050003</v>
      </c>
      <c r="CJ495" s="76">
        <f t="shared" ca="1" si="396"/>
        <v>1412.1476824050003</v>
      </c>
      <c r="CK495" s="76">
        <f t="shared" ca="1" si="396"/>
        <v>1412.1476824050003</v>
      </c>
      <c r="CL495" s="76">
        <f t="shared" ca="1" si="396"/>
        <v>1412.1476824050003</v>
      </c>
    </row>
    <row r="496" spans="2:90" outlineLevel="2" x14ac:dyDescent="0.4">
      <c r="B496" s="398">
        <f t="shared" si="361"/>
        <v>14</v>
      </c>
      <c r="C496" s="16"/>
      <c r="D496" s="16" t="s">
        <v>902</v>
      </c>
      <c r="E496" s="16" t="s">
        <v>906</v>
      </c>
      <c r="F496" s="16"/>
      <c r="G496" s="16"/>
      <c r="H496" s="16">
        <f t="shared" si="362"/>
        <v>0.55999999999999994</v>
      </c>
      <c r="I496" s="399">
        <v>0.1</v>
      </c>
      <c r="J496" s="73"/>
      <c r="K496" s="15">
        <f t="shared" si="390"/>
        <v>0</v>
      </c>
      <c r="L496" s="15">
        <f t="shared" ca="1" si="390"/>
        <v>1270.9329141645003</v>
      </c>
      <c r="M496" s="15">
        <f t="shared" ca="1" si="390"/>
        <v>1270.9329141645003</v>
      </c>
      <c r="N496" s="15">
        <f t="shared" ca="1" si="390"/>
        <v>1270.9329141645003</v>
      </c>
      <c r="O496" s="15">
        <f t="shared" ca="1" si="390"/>
        <v>1270.9329141645003</v>
      </c>
      <c r="P496" s="15">
        <f t="shared" ca="1" si="390"/>
        <v>1270.9329141645003</v>
      </c>
      <c r="R496" s="67"/>
      <c r="S496" s="76">
        <f t="shared" si="387"/>
        <v>0</v>
      </c>
      <c r="T496" s="76">
        <f t="shared" si="387"/>
        <v>0</v>
      </c>
      <c r="U496" s="76">
        <f t="shared" si="387"/>
        <v>0</v>
      </c>
      <c r="V496" s="76">
        <f t="shared" si="387"/>
        <v>0</v>
      </c>
      <c r="W496" s="76">
        <f t="shared" si="387"/>
        <v>0</v>
      </c>
      <c r="X496" s="76">
        <f t="shared" si="387"/>
        <v>0</v>
      </c>
      <c r="Y496" s="76">
        <f t="shared" si="387"/>
        <v>0</v>
      </c>
      <c r="Z496" s="76">
        <f t="shared" si="387"/>
        <v>0</v>
      </c>
      <c r="AA496" s="76">
        <f t="shared" si="387"/>
        <v>0</v>
      </c>
      <c r="AB496" s="76">
        <f t="shared" si="387"/>
        <v>0</v>
      </c>
      <c r="AC496" s="76">
        <f t="shared" si="387"/>
        <v>0</v>
      </c>
      <c r="AD496" s="76">
        <f t="shared" si="387"/>
        <v>0</v>
      </c>
      <c r="AE496" s="76">
        <f t="shared" si="387"/>
        <v>0</v>
      </c>
      <c r="AF496" s="76">
        <f t="shared" ref="AF496:BK496" ca="1" si="397">+AE495*(1-$I496)</f>
        <v>1270.9329141645003</v>
      </c>
      <c r="AG496" s="76">
        <f t="shared" ca="1" si="397"/>
        <v>1270.9329141645003</v>
      </c>
      <c r="AH496" s="76">
        <f t="shared" ca="1" si="397"/>
        <v>1270.9329141645003</v>
      </c>
      <c r="AI496" s="76">
        <f t="shared" ca="1" si="397"/>
        <v>1270.9329141645003</v>
      </c>
      <c r="AJ496" s="76">
        <f t="shared" ca="1" si="397"/>
        <v>1270.9329141645003</v>
      </c>
      <c r="AK496" s="76">
        <f t="shared" ca="1" si="397"/>
        <v>1270.9329141645003</v>
      </c>
      <c r="AL496" s="76">
        <f t="shared" ca="1" si="397"/>
        <v>1270.9329141645003</v>
      </c>
      <c r="AM496" s="76">
        <f t="shared" ca="1" si="397"/>
        <v>1270.9329141645003</v>
      </c>
      <c r="AN496" s="76">
        <f t="shared" ca="1" si="397"/>
        <v>1270.9329141645003</v>
      </c>
      <c r="AO496" s="76">
        <f t="shared" ca="1" si="397"/>
        <v>1270.9329141645003</v>
      </c>
      <c r="AP496" s="76">
        <f t="shared" ca="1" si="397"/>
        <v>1270.9329141645003</v>
      </c>
      <c r="AQ496" s="76">
        <f t="shared" ca="1" si="397"/>
        <v>1270.9329141645003</v>
      </c>
      <c r="AR496" s="76">
        <f t="shared" ca="1" si="397"/>
        <v>1270.9329141645003</v>
      </c>
      <c r="AS496" s="76">
        <f t="shared" ca="1" si="397"/>
        <v>1270.9329141645003</v>
      </c>
      <c r="AT496" s="76">
        <f t="shared" ca="1" si="397"/>
        <v>1270.9329141645003</v>
      </c>
      <c r="AU496" s="76">
        <f t="shared" ca="1" si="397"/>
        <v>1270.9329141645003</v>
      </c>
      <c r="AV496" s="76">
        <f t="shared" ca="1" si="397"/>
        <v>1270.9329141645003</v>
      </c>
      <c r="AW496" s="76">
        <f t="shared" ca="1" si="397"/>
        <v>1270.9329141645003</v>
      </c>
      <c r="AX496" s="76">
        <f t="shared" ca="1" si="397"/>
        <v>1270.9329141645003</v>
      </c>
      <c r="AY496" s="76">
        <f t="shared" ca="1" si="397"/>
        <v>1270.9329141645003</v>
      </c>
      <c r="AZ496" s="76">
        <f t="shared" ca="1" si="397"/>
        <v>1270.9329141645003</v>
      </c>
      <c r="BA496" s="76">
        <f t="shared" ca="1" si="397"/>
        <v>1270.9329141645003</v>
      </c>
      <c r="BB496" s="76">
        <f t="shared" ca="1" si="397"/>
        <v>1270.9329141645003</v>
      </c>
      <c r="BC496" s="76">
        <f t="shared" ca="1" si="397"/>
        <v>1270.9329141645003</v>
      </c>
      <c r="BD496" s="76">
        <f t="shared" ca="1" si="397"/>
        <v>1270.9329141645003</v>
      </c>
      <c r="BE496" s="76">
        <f t="shared" ca="1" si="397"/>
        <v>1270.9329141645003</v>
      </c>
      <c r="BF496" s="76">
        <f t="shared" ca="1" si="397"/>
        <v>1270.9329141645003</v>
      </c>
      <c r="BG496" s="76">
        <f t="shared" ca="1" si="397"/>
        <v>1270.9329141645003</v>
      </c>
      <c r="BH496" s="76">
        <f t="shared" ca="1" si="397"/>
        <v>1270.9329141645003</v>
      </c>
      <c r="BI496" s="76">
        <f t="shared" ca="1" si="397"/>
        <v>1270.9329141645003</v>
      </c>
      <c r="BJ496" s="76">
        <f t="shared" ca="1" si="397"/>
        <v>1270.9329141645003</v>
      </c>
      <c r="BK496" s="76">
        <f t="shared" ca="1" si="397"/>
        <v>1270.9329141645003</v>
      </c>
      <c r="BL496" s="76">
        <f t="shared" ref="BL496:CL496" ca="1" si="398">+BK495*(1-$I496)</f>
        <v>1270.9329141645003</v>
      </c>
      <c r="BM496" s="76">
        <f t="shared" ca="1" si="398"/>
        <v>1270.9329141645003</v>
      </c>
      <c r="BN496" s="76">
        <f t="shared" ca="1" si="398"/>
        <v>1270.9329141645003</v>
      </c>
      <c r="BO496" s="76">
        <f t="shared" ca="1" si="398"/>
        <v>1270.9329141645003</v>
      </c>
      <c r="BP496" s="76">
        <f t="shared" ca="1" si="398"/>
        <v>1270.9329141645003</v>
      </c>
      <c r="BQ496" s="76">
        <f t="shared" ca="1" si="398"/>
        <v>1270.9329141645003</v>
      </c>
      <c r="BR496" s="76">
        <f t="shared" ca="1" si="398"/>
        <v>1270.9329141645003</v>
      </c>
      <c r="BS496" s="76">
        <f t="shared" ca="1" si="398"/>
        <v>1270.9329141645003</v>
      </c>
      <c r="BT496" s="76">
        <f t="shared" ca="1" si="398"/>
        <v>1270.9329141645003</v>
      </c>
      <c r="BU496" s="76">
        <f t="shared" ca="1" si="398"/>
        <v>1270.9329141645003</v>
      </c>
      <c r="BV496" s="76">
        <f t="shared" ca="1" si="398"/>
        <v>1270.9329141645003</v>
      </c>
      <c r="BW496" s="76">
        <f t="shared" ca="1" si="398"/>
        <v>1270.9329141645003</v>
      </c>
      <c r="BX496" s="76">
        <f t="shared" ca="1" si="398"/>
        <v>1270.9329141645003</v>
      </c>
      <c r="BY496" s="76">
        <f t="shared" ca="1" si="398"/>
        <v>1270.9329141645003</v>
      </c>
      <c r="BZ496" s="76">
        <f t="shared" ca="1" si="398"/>
        <v>1270.9329141645003</v>
      </c>
      <c r="CA496" s="76">
        <f t="shared" ca="1" si="398"/>
        <v>1270.9329141645003</v>
      </c>
      <c r="CB496" s="76">
        <f t="shared" ca="1" si="398"/>
        <v>1270.9329141645003</v>
      </c>
      <c r="CC496" s="76">
        <f t="shared" ca="1" si="398"/>
        <v>1270.9329141645003</v>
      </c>
      <c r="CD496" s="76">
        <f t="shared" ca="1" si="398"/>
        <v>1270.9329141645003</v>
      </c>
      <c r="CE496" s="76">
        <f t="shared" ca="1" si="398"/>
        <v>1270.9329141645003</v>
      </c>
      <c r="CF496" s="76">
        <f t="shared" ca="1" si="398"/>
        <v>1270.9329141645003</v>
      </c>
      <c r="CG496" s="76">
        <f t="shared" ca="1" si="398"/>
        <v>1270.9329141645003</v>
      </c>
      <c r="CH496" s="76">
        <f t="shared" ca="1" si="398"/>
        <v>1270.9329141645003</v>
      </c>
      <c r="CI496" s="76">
        <f t="shared" ca="1" si="398"/>
        <v>1270.9329141645003</v>
      </c>
      <c r="CJ496" s="76">
        <f t="shared" ca="1" si="398"/>
        <v>1270.9329141645003</v>
      </c>
      <c r="CK496" s="76">
        <f t="shared" ca="1" si="398"/>
        <v>1270.9329141645003</v>
      </c>
      <c r="CL496" s="76">
        <f t="shared" ca="1" si="398"/>
        <v>1270.9329141645003</v>
      </c>
    </row>
    <row r="497" spans="2:90" outlineLevel="2" x14ac:dyDescent="0.4">
      <c r="B497" s="398">
        <f t="shared" si="361"/>
        <v>15</v>
      </c>
      <c r="C497" s="16"/>
      <c r="D497" s="16" t="s">
        <v>902</v>
      </c>
      <c r="E497" s="16" t="s">
        <v>906</v>
      </c>
      <c r="F497" s="16"/>
      <c r="G497" s="16"/>
      <c r="H497" s="16">
        <f t="shared" si="362"/>
        <v>0.6</v>
      </c>
      <c r="I497" s="399">
        <v>0.1</v>
      </c>
      <c r="J497" s="73"/>
      <c r="K497" s="15">
        <f t="shared" si="390"/>
        <v>0</v>
      </c>
      <c r="L497" s="15">
        <f t="shared" ca="1" si="390"/>
        <v>1143.8396227480503</v>
      </c>
      <c r="M497" s="15">
        <f t="shared" ca="1" si="390"/>
        <v>1143.8396227480503</v>
      </c>
      <c r="N497" s="15">
        <f t="shared" ca="1" si="390"/>
        <v>1143.8396227480503</v>
      </c>
      <c r="O497" s="15">
        <f t="shared" ca="1" si="390"/>
        <v>1143.8396227480503</v>
      </c>
      <c r="P497" s="15">
        <f t="shared" ca="1" si="390"/>
        <v>1143.8396227480503</v>
      </c>
      <c r="R497" s="67"/>
      <c r="S497" s="76">
        <f t="shared" si="387"/>
        <v>0</v>
      </c>
      <c r="T497" s="76">
        <f t="shared" si="387"/>
        <v>0</v>
      </c>
      <c r="U497" s="76">
        <f t="shared" si="387"/>
        <v>0</v>
      </c>
      <c r="V497" s="76">
        <f t="shared" si="387"/>
        <v>0</v>
      </c>
      <c r="W497" s="76">
        <f t="shared" si="387"/>
        <v>0</v>
      </c>
      <c r="X497" s="76">
        <f t="shared" si="387"/>
        <v>0</v>
      </c>
      <c r="Y497" s="76">
        <f t="shared" si="387"/>
        <v>0</v>
      </c>
      <c r="Z497" s="76">
        <f t="shared" si="387"/>
        <v>0</v>
      </c>
      <c r="AA497" s="76">
        <f t="shared" si="387"/>
        <v>0</v>
      </c>
      <c r="AB497" s="76">
        <f t="shared" si="387"/>
        <v>0</v>
      </c>
      <c r="AC497" s="76">
        <f t="shared" si="387"/>
        <v>0</v>
      </c>
      <c r="AD497" s="76">
        <f t="shared" si="387"/>
        <v>0</v>
      </c>
      <c r="AE497" s="76">
        <f t="shared" si="387"/>
        <v>0</v>
      </c>
      <c r="AF497" s="76">
        <f t="shared" si="387"/>
        <v>0</v>
      </c>
      <c r="AG497" s="76">
        <f t="shared" ref="AG497:BL497" ca="1" si="399">+AF496*(1-$I497)</f>
        <v>1143.8396227480503</v>
      </c>
      <c r="AH497" s="76">
        <f t="shared" ca="1" si="399"/>
        <v>1143.8396227480503</v>
      </c>
      <c r="AI497" s="76">
        <f t="shared" ca="1" si="399"/>
        <v>1143.8396227480503</v>
      </c>
      <c r="AJ497" s="76">
        <f t="shared" ca="1" si="399"/>
        <v>1143.8396227480503</v>
      </c>
      <c r="AK497" s="76">
        <f t="shared" ca="1" si="399"/>
        <v>1143.8396227480503</v>
      </c>
      <c r="AL497" s="76">
        <f t="shared" ca="1" si="399"/>
        <v>1143.8396227480503</v>
      </c>
      <c r="AM497" s="76">
        <f t="shared" ca="1" si="399"/>
        <v>1143.8396227480503</v>
      </c>
      <c r="AN497" s="76">
        <f t="shared" ca="1" si="399"/>
        <v>1143.8396227480503</v>
      </c>
      <c r="AO497" s="76">
        <f t="shared" ca="1" si="399"/>
        <v>1143.8396227480503</v>
      </c>
      <c r="AP497" s="76">
        <f t="shared" ca="1" si="399"/>
        <v>1143.8396227480503</v>
      </c>
      <c r="AQ497" s="76">
        <f t="shared" ca="1" si="399"/>
        <v>1143.8396227480503</v>
      </c>
      <c r="AR497" s="76">
        <f t="shared" ca="1" si="399"/>
        <v>1143.8396227480503</v>
      </c>
      <c r="AS497" s="76">
        <f t="shared" ca="1" si="399"/>
        <v>1143.8396227480503</v>
      </c>
      <c r="AT497" s="76">
        <f t="shared" ca="1" si="399"/>
        <v>1143.8396227480503</v>
      </c>
      <c r="AU497" s="76">
        <f t="shared" ca="1" si="399"/>
        <v>1143.8396227480503</v>
      </c>
      <c r="AV497" s="76">
        <f t="shared" ca="1" si="399"/>
        <v>1143.8396227480503</v>
      </c>
      <c r="AW497" s="76">
        <f t="shared" ca="1" si="399"/>
        <v>1143.8396227480503</v>
      </c>
      <c r="AX497" s="76">
        <f t="shared" ca="1" si="399"/>
        <v>1143.8396227480503</v>
      </c>
      <c r="AY497" s="76">
        <f t="shared" ca="1" si="399"/>
        <v>1143.8396227480503</v>
      </c>
      <c r="AZ497" s="76">
        <f t="shared" ca="1" si="399"/>
        <v>1143.8396227480503</v>
      </c>
      <c r="BA497" s="76">
        <f t="shared" ca="1" si="399"/>
        <v>1143.8396227480503</v>
      </c>
      <c r="BB497" s="76">
        <f t="shared" ca="1" si="399"/>
        <v>1143.8396227480503</v>
      </c>
      <c r="BC497" s="76">
        <f t="shared" ca="1" si="399"/>
        <v>1143.8396227480503</v>
      </c>
      <c r="BD497" s="76">
        <f t="shared" ca="1" si="399"/>
        <v>1143.8396227480503</v>
      </c>
      <c r="BE497" s="76">
        <f t="shared" ca="1" si="399"/>
        <v>1143.8396227480503</v>
      </c>
      <c r="BF497" s="76">
        <f t="shared" ca="1" si="399"/>
        <v>1143.8396227480503</v>
      </c>
      <c r="BG497" s="76">
        <f t="shared" ca="1" si="399"/>
        <v>1143.8396227480503</v>
      </c>
      <c r="BH497" s="76">
        <f t="shared" ca="1" si="399"/>
        <v>1143.8396227480503</v>
      </c>
      <c r="BI497" s="76">
        <f t="shared" ca="1" si="399"/>
        <v>1143.8396227480503</v>
      </c>
      <c r="BJ497" s="76">
        <f t="shared" ca="1" si="399"/>
        <v>1143.8396227480503</v>
      </c>
      <c r="BK497" s="76">
        <f t="shared" ca="1" si="399"/>
        <v>1143.8396227480503</v>
      </c>
      <c r="BL497" s="76">
        <f t="shared" ca="1" si="399"/>
        <v>1143.8396227480503</v>
      </c>
      <c r="BM497" s="76">
        <f t="shared" ref="BM497:CL497" ca="1" si="400">+BL496*(1-$I497)</f>
        <v>1143.8396227480503</v>
      </c>
      <c r="BN497" s="76">
        <f t="shared" ca="1" si="400"/>
        <v>1143.8396227480503</v>
      </c>
      <c r="BO497" s="76">
        <f t="shared" ca="1" si="400"/>
        <v>1143.8396227480503</v>
      </c>
      <c r="BP497" s="76">
        <f t="shared" ca="1" si="400"/>
        <v>1143.8396227480503</v>
      </c>
      <c r="BQ497" s="76">
        <f t="shared" ca="1" si="400"/>
        <v>1143.8396227480503</v>
      </c>
      <c r="BR497" s="76">
        <f t="shared" ca="1" si="400"/>
        <v>1143.8396227480503</v>
      </c>
      <c r="BS497" s="76">
        <f t="shared" ca="1" si="400"/>
        <v>1143.8396227480503</v>
      </c>
      <c r="BT497" s="76">
        <f t="shared" ca="1" si="400"/>
        <v>1143.8396227480503</v>
      </c>
      <c r="BU497" s="76">
        <f t="shared" ca="1" si="400"/>
        <v>1143.8396227480503</v>
      </c>
      <c r="BV497" s="76">
        <f t="shared" ca="1" si="400"/>
        <v>1143.8396227480503</v>
      </c>
      <c r="BW497" s="76">
        <f t="shared" ca="1" si="400"/>
        <v>1143.8396227480503</v>
      </c>
      <c r="BX497" s="76">
        <f t="shared" ca="1" si="400"/>
        <v>1143.8396227480503</v>
      </c>
      <c r="BY497" s="76">
        <f t="shared" ca="1" si="400"/>
        <v>1143.8396227480503</v>
      </c>
      <c r="BZ497" s="76">
        <f t="shared" ca="1" si="400"/>
        <v>1143.8396227480503</v>
      </c>
      <c r="CA497" s="76">
        <f t="shared" ca="1" si="400"/>
        <v>1143.8396227480503</v>
      </c>
      <c r="CB497" s="76">
        <f t="shared" ca="1" si="400"/>
        <v>1143.8396227480503</v>
      </c>
      <c r="CC497" s="76">
        <f t="shared" ca="1" si="400"/>
        <v>1143.8396227480503</v>
      </c>
      <c r="CD497" s="76">
        <f t="shared" ca="1" si="400"/>
        <v>1143.8396227480503</v>
      </c>
      <c r="CE497" s="76">
        <f t="shared" ca="1" si="400"/>
        <v>1143.8396227480503</v>
      </c>
      <c r="CF497" s="76">
        <f t="shared" ca="1" si="400"/>
        <v>1143.8396227480503</v>
      </c>
      <c r="CG497" s="76">
        <f t="shared" ca="1" si="400"/>
        <v>1143.8396227480503</v>
      </c>
      <c r="CH497" s="76">
        <f t="shared" ca="1" si="400"/>
        <v>1143.8396227480503</v>
      </c>
      <c r="CI497" s="76">
        <f t="shared" ca="1" si="400"/>
        <v>1143.8396227480503</v>
      </c>
      <c r="CJ497" s="76">
        <f t="shared" ca="1" si="400"/>
        <v>1143.8396227480503</v>
      </c>
      <c r="CK497" s="76">
        <f t="shared" ca="1" si="400"/>
        <v>1143.8396227480503</v>
      </c>
      <c r="CL497" s="76">
        <f t="shared" ca="1" si="400"/>
        <v>1143.8396227480503</v>
      </c>
    </row>
    <row r="498" spans="2:90" outlineLevel="2" x14ac:dyDescent="0.4">
      <c r="B498" s="398">
        <f t="shared" si="361"/>
        <v>16</v>
      </c>
      <c r="C498" s="16"/>
      <c r="D498" s="16" t="s">
        <v>902</v>
      </c>
      <c r="E498" s="16" t="s">
        <v>906</v>
      </c>
      <c r="F498" s="16"/>
      <c r="G498" s="16"/>
      <c r="H498" s="16">
        <f t="shared" si="362"/>
        <v>0.64</v>
      </c>
      <c r="I498" s="399">
        <v>0.1</v>
      </c>
      <c r="J498" s="73"/>
      <c r="K498" s="15">
        <f t="shared" si="390"/>
        <v>0</v>
      </c>
      <c r="L498" s="15">
        <f t="shared" ca="1" si="390"/>
        <v>1029.4556604732452</v>
      </c>
      <c r="M498" s="15">
        <f t="shared" ca="1" si="390"/>
        <v>1029.4556604732452</v>
      </c>
      <c r="N498" s="15">
        <f t="shared" ca="1" si="390"/>
        <v>1029.4556604732452</v>
      </c>
      <c r="O498" s="15">
        <f t="shared" ca="1" si="390"/>
        <v>1029.4556604732452</v>
      </c>
      <c r="P498" s="15">
        <f t="shared" ca="1" si="390"/>
        <v>1029.4556604732452</v>
      </c>
      <c r="R498" s="67"/>
      <c r="S498" s="76">
        <f t="shared" si="387"/>
        <v>0</v>
      </c>
      <c r="T498" s="76">
        <f t="shared" si="387"/>
        <v>0</v>
      </c>
      <c r="U498" s="76">
        <f t="shared" si="387"/>
        <v>0</v>
      </c>
      <c r="V498" s="76">
        <f t="shared" si="387"/>
        <v>0</v>
      </c>
      <c r="W498" s="76">
        <f t="shared" si="387"/>
        <v>0</v>
      </c>
      <c r="X498" s="76">
        <f t="shared" si="387"/>
        <v>0</v>
      </c>
      <c r="Y498" s="76">
        <f t="shared" si="387"/>
        <v>0</v>
      </c>
      <c r="Z498" s="76">
        <f t="shared" si="387"/>
        <v>0</v>
      </c>
      <c r="AA498" s="76">
        <f t="shared" si="387"/>
        <v>0</v>
      </c>
      <c r="AB498" s="76">
        <f t="shared" si="387"/>
        <v>0</v>
      </c>
      <c r="AC498" s="76">
        <f t="shared" si="387"/>
        <v>0</v>
      </c>
      <c r="AD498" s="76">
        <f t="shared" si="387"/>
        <v>0</v>
      </c>
      <c r="AE498" s="76">
        <f t="shared" si="387"/>
        <v>0</v>
      </c>
      <c r="AF498" s="76">
        <f t="shared" si="387"/>
        <v>0</v>
      </c>
      <c r="AG498" s="76">
        <f t="shared" si="387"/>
        <v>0</v>
      </c>
      <c r="AH498" s="76">
        <f t="shared" ref="AH498:BM498" ca="1" si="401">+AG497*(1-$I498)</f>
        <v>1029.4556604732452</v>
      </c>
      <c r="AI498" s="76">
        <f t="shared" ca="1" si="401"/>
        <v>1029.4556604732452</v>
      </c>
      <c r="AJ498" s="76">
        <f t="shared" ca="1" si="401"/>
        <v>1029.4556604732452</v>
      </c>
      <c r="AK498" s="76">
        <f t="shared" ca="1" si="401"/>
        <v>1029.4556604732452</v>
      </c>
      <c r="AL498" s="76">
        <f t="shared" ca="1" si="401"/>
        <v>1029.4556604732452</v>
      </c>
      <c r="AM498" s="76">
        <f t="shared" ca="1" si="401"/>
        <v>1029.4556604732452</v>
      </c>
      <c r="AN498" s="76">
        <f t="shared" ca="1" si="401"/>
        <v>1029.4556604732452</v>
      </c>
      <c r="AO498" s="76">
        <f t="shared" ca="1" si="401"/>
        <v>1029.4556604732452</v>
      </c>
      <c r="AP498" s="76">
        <f t="shared" ca="1" si="401"/>
        <v>1029.4556604732452</v>
      </c>
      <c r="AQ498" s="76">
        <f t="shared" ca="1" si="401"/>
        <v>1029.4556604732452</v>
      </c>
      <c r="AR498" s="76">
        <f t="shared" ca="1" si="401"/>
        <v>1029.4556604732452</v>
      </c>
      <c r="AS498" s="76">
        <f t="shared" ca="1" si="401"/>
        <v>1029.4556604732452</v>
      </c>
      <c r="AT498" s="76">
        <f t="shared" ca="1" si="401"/>
        <v>1029.4556604732452</v>
      </c>
      <c r="AU498" s="76">
        <f t="shared" ca="1" si="401"/>
        <v>1029.4556604732452</v>
      </c>
      <c r="AV498" s="76">
        <f t="shared" ca="1" si="401"/>
        <v>1029.4556604732452</v>
      </c>
      <c r="AW498" s="76">
        <f t="shared" ca="1" si="401"/>
        <v>1029.4556604732452</v>
      </c>
      <c r="AX498" s="76">
        <f t="shared" ca="1" si="401"/>
        <v>1029.4556604732452</v>
      </c>
      <c r="AY498" s="76">
        <f t="shared" ca="1" si="401"/>
        <v>1029.4556604732452</v>
      </c>
      <c r="AZ498" s="76">
        <f t="shared" ca="1" si="401"/>
        <v>1029.4556604732452</v>
      </c>
      <c r="BA498" s="76">
        <f t="shared" ca="1" si="401"/>
        <v>1029.4556604732452</v>
      </c>
      <c r="BB498" s="76">
        <f t="shared" ca="1" si="401"/>
        <v>1029.4556604732452</v>
      </c>
      <c r="BC498" s="76">
        <f t="shared" ca="1" si="401"/>
        <v>1029.4556604732452</v>
      </c>
      <c r="BD498" s="76">
        <f t="shared" ca="1" si="401"/>
        <v>1029.4556604732452</v>
      </c>
      <c r="BE498" s="76">
        <f t="shared" ca="1" si="401"/>
        <v>1029.4556604732452</v>
      </c>
      <c r="BF498" s="76">
        <f t="shared" ca="1" si="401"/>
        <v>1029.4556604732452</v>
      </c>
      <c r="BG498" s="76">
        <f t="shared" ca="1" si="401"/>
        <v>1029.4556604732452</v>
      </c>
      <c r="BH498" s="76">
        <f t="shared" ca="1" si="401"/>
        <v>1029.4556604732452</v>
      </c>
      <c r="BI498" s="76">
        <f t="shared" ca="1" si="401"/>
        <v>1029.4556604732452</v>
      </c>
      <c r="BJ498" s="76">
        <f t="shared" ca="1" si="401"/>
        <v>1029.4556604732452</v>
      </c>
      <c r="BK498" s="76">
        <f t="shared" ca="1" si="401"/>
        <v>1029.4556604732452</v>
      </c>
      <c r="BL498" s="76">
        <f t="shared" ca="1" si="401"/>
        <v>1029.4556604732452</v>
      </c>
      <c r="BM498" s="76">
        <f t="shared" ca="1" si="401"/>
        <v>1029.4556604732452</v>
      </c>
      <c r="BN498" s="76">
        <f t="shared" ref="BN498:CL498" ca="1" si="402">+BM497*(1-$I498)</f>
        <v>1029.4556604732452</v>
      </c>
      <c r="BO498" s="76">
        <f t="shared" ca="1" si="402"/>
        <v>1029.4556604732452</v>
      </c>
      <c r="BP498" s="76">
        <f t="shared" ca="1" si="402"/>
        <v>1029.4556604732452</v>
      </c>
      <c r="BQ498" s="76">
        <f t="shared" ca="1" si="402"/>
        <v>1029.4556604732452</v>
      </c>
      <c r="BR498" s="76">
        <f t="shared" ca="1" si="402"/>
        <v>1029.4556604732452</v>
      </c>
      <c r="BS498" s="76">
        <f t="shared" ca="1" si="402"/>
        <v>1029.4556604732452</v>
      </c>
      <c r="BT498" s="76">
        <f t="shared" ca="1" si="402"/>
        <v>1029.4556604732452</v>
      </c>
      <c r="BU498" s="76">
        <f t="shared" ca="1" si="402"/>
        <v>1029.4556604732452</v>
      </c>
      <c r="BV498" s="76">
        <f t="shared" ca="1" si="402"/>
        <v>1029.4556604732452</v>
      </c>
      <c r="BW498" s="76">
        <f t="shared" ca="1" si="402"/>
        <v>1029.4556604732452</v>
      </c>
      <c r="BX498" s="76">
        <f t="shared" ca="1" si="402"/>
        <v>1029.4556604732452</v>
      </c>
      <c r="BY498" s="76">
        <f t="shared" ca="1" si="402"/>
        <v>1029.4556604732452</v>
      </c>
      <c r="BZ498" s="76">
        <f t="shared" ca="1" si="402"/>
        <v>1029.4556604732452</v>
      </c>
      <c r="CA498" s="76">
        <f t="shared" ca="1" si="402"/>
        <v>1029.4556604732452</v>
      </c>
      <c r="CB498" s="76">
        <f t="shared" ca="1" si="402"/>
        <v>1029.4556604732452</v>
      </c>
      <c r="CC498" s="76">
        <f t="shared" ca="1" si="402"/>
        <v>1029.4556604732452</v>
      </c>
      <c r="CD498" s="76">
        <f t="shared" ca="1" si="402"/>
        <v>1029.4556604732452</v>
      </c>
      <c r="CE498" s="76">
        <f t="shared" ca="1" si="402"/>
        <v>1029.4556604732452</v>
      </c>
      <c r="CF498" s="76">
        <f t="shared" ca="1" si="402"/>
        <v>1029.4556604732452</v>
      </c>
      <c r="CG498" s="76">
        <f t="shared" ca="1" si="402"/>
        <v>1029.4556604732452</v>
      </c>
      <c r="CH498" s="76">
        <f t="shared" ca="1" si="402"/>
        <v>1029.4556604732452</v>
      </c>
      <c r="CI498" s="76">
        <f t="shared" ca="1" si="402"/>
        <v>1029.4556604732452</v>
      </c>
      <c r="CJ498" s="76">
        <f t="shared" ca="1" si="402"/>
        <v>1029.4556604732452</v>
      </c>
      <c r="CK498" s="76">
        <f t="shared" ca="1" si="402"/>
        <v>1029.4556604732452</v>
      </c>
      <c r="CL498" s="76">
        <f t="shared" ca="1" si="402"/>
        <v>1029.4556604732452</v>
      </c>
    </row>
    <row r="499" spans="2:90" outlineLevel="2" x14ac:dyDescent="0.4">
      <c r="B499" s="398">
        <f t="shared" si="361"/>
        <v>17</v>
      </c>
      <c r="C499" s="16"/>
      <c r="D499" s="16" t="s">
        <v>902</v>
      </c>
      <c r="E499" s="16" t="s">
        <v>906</v>
      </c>
      <c r="F499" s="16"/>
      <c r="G499" s="16"/>
      <c r="H499" s="16">
        <f t="shared" si="362"/>
        <v>0.68</v>
      </c>
      <c r="I499" s="399">
        <v>0.1</v>
      </c>
      <c r="J499" s="73"/>
      <c r="K499" s="15">
        <f t="shared" si="390"/>
        <v>0</v>
      </c>
      <c r="L499" s="15">
        <f t="shared" ca="1" si="390"/>
        <v>926.51009442592067</v>
      </c>
      <c r="M499" s="15">
        <f t="shared" ca="1" si="390"/>
        <v>926.51009442592067</v>
      </c>
      <c r="N499" s="15">
        <f t="shared" ca="1" si="390"/>
        <v>926.51009442592067</v>
      </c>
      <c r="O499" s="15">
        <f t="shared" ca="1" si="390"/>
        <v>926.51009442592067</v>
      </c>
      <c r="P499" s="15">
        <f t="shared" ca="1" si="390"/>
        <v>926.51009442592067</v>
      </c>
      <c r="R499" s="67"/>
      <c r="S499" s="76">
        <f t="shared" si="387"/>
        <v>0</v>
      </c>
      <c r="T499" s="76">
        <f t="shared" si="387"/>
        <v>0</v>
      </c>
      <c r="U499" s="76">
        <f t="shared" si="387"/>
        <v>0</v>
      </c>
      <c r="V499" s="76">
        <f t="shared" si="387"/>
        <v>0</v>
      </c>
      <c r="W499" s="76">
        <f t="shared" si="387"/>
        <v>0</v>
      </c>
      <c r="X499" s="76">
        <f t="shared" si="387"/>
        <v>0</v>
      </c>
      <c r="Y499" s="76">
        <f t="shared" si="387"/>
        <v>0</v>
      </c>
      <c r="Z499" s="76">
        <f t="shared" si="387"/>
        <v>0</v>
      </c>
      <c r="AA499" s="76">
        <f t="shared" si="387"/>
        <v>0</v>
      </c>
      <c r="AB499" s="76">
        <f t="shared" si="387"/>
        <v>0</v>
      </c>
      <c r="AC499" s="76">
        <f t="shared" si="387"/>
        <v>0</v>
      </c>
      <c r="AD499" s="76">
        <f t="shared" si="387"/>
        <v>0</v>
      </c>
      <c r="AE499" s="76">
        <f t="shared" si="387"/>
        <v>0</v>
      </c>
      <c r="AF499" s="76">
        <f t="shared" si="387"/>
        <v>0</v>
      </c>
      <c r="AG499" s="76">
        <f t="shared" si="387"/>
        <v>0</v>
      </c>
      <c r="AH499" s="76">
        <f t="shared" si="387"/>
        <v>0</v>
      </c>
      <c r="AI499" s="76">
        <f t="shared" ref="AI499:BN499" ca="1" si="403">+AH498*(1-$I499)</f>
        <v>926.51009442592067</v>
      </c>
      <c r="AJ499" s="76">
        <f t="shared" ca="1" si="403"/>
        <v>926.51009442592067</v>
      </c>
      <c r="AK499" s="76">
        <f t="shared" ca="1" si="403"/>
        <v>926.51009442592067</v>
      </c>
      <c r="AL499" s="76">
        <f t="shared" ca="1" si="403"/>
        <v>926.51009442592067</v>
      </c>
      <c r="AM499" s="76">
        <f t="shared" ca="1" si="403"/>
        <v>926.51009442592067</v>
      </c>
      <c r="AN499" s="76">
        <f t="shared" ca="1" si="403"/>
        <v>926.51009442592067</v>
      </c>
      <c r="AO499" s="76">
        <f t="shared" ca="1" si="403"/>
        <v>926.51009442592067</v>
      </c>
      <c r="AP499" s="76">
        <f t="shared" ca="1" si="403"/>
        <v>926.51009442592067</v>
      </c>
      <c r="AQ499" s="76">
        <f t="shared" ca="1" si="403"/>
        <v>926.51009442592067</v>
      </c>
      <c r="AR499" s="76">
        <f t="shared" ca="1" si="403"/>
        <v>926.51009442592067</v>
      </c>
      <c r="AS499" s="76">
        <f t="shared" ca="1" si="403"/>
        <v>926.51009442592067</v>
      </c>
      <c r="AT499" s="76">
        <f t="shared" ca="1" si="403"/>
        <v>926.51009442592067</v>
      </c>
      <c r="AU499" s="76">
        <f t="shared" ca="1" si="403"/>
        <v>926.51009442592067</v>
      </c>
      <c r="AV499" s="76">
        <f t="shared" ca="1" si="403"/>
        <v>926.51009442592067</v>
      </c>
      <c r="AW499" s="76">
        <f t="shared" ca="1" si="403"/>
        <v>926.51009442592067</v>
      </c>
      <c r="AX499" s="76">
        <f t="shared" ca="1" si="403"/>
        <v>926.51009442592067</v>
      </c>
      <c r="AY499" s="76">
        <f t="shared" ca="1" si="403"/>
        <v>926.51009442592067</v>
      </c>
      <c r="AZ499" s="76">
        <f t="shared" ca="1" si="403"/>
        <v>926.51009442592067</v>
      </c>
      <c r="BA499" s="76">
        <f t="shared" ca="1" si="403"/>
        <v>926.51009442592067</v>
      </c>
      <c r="BB499" s="76">
        <f t="shared" ca="1" si="403"/>
        <v>926.51009442592067</v>
      </c>
      <c r="BC499" s="76">
        <f t="shared" ca="1" si="403"/>
        <v>926.51009442592067</v>
      </c>
      <c r="BD499" s="76">
        <f t="shared" ca="1" si="403"/>
        <v>926.51009442592067</v>
      </c>
      <c r="BE499" s="76">
        <f t="shared" ca="1" si="403"/>
        <v>926.51009442592067</v>
      </c>
      <c r="BF499" s="76">
        <f t="shared" ca="1" si="403"/>
        <v>926.51009442592067</v>
      </c>
      <c r="BG499" s="76">
        <f t="shared" ca="1" si="403"/>
        <v>926.51009442592067</v>
      </c>
      <c r="BH499" s="76">
        <f t="shared" ca="1" si="403"/>
        <v>926.51009442592067</v>
      </c>
      <c r="BI499" s="76">
        <f t="shared" ca="1" si="403"/>
        <v>926.51009442592067</v>
      </c>
      <c r="BJ499" s="76">
        <f t="shared" ca="1" si="403"/>
        <v>926.51009442592067</v>
      </c>
      <c r="BK499" s="76">
        <f t="shared" ca="1" si="403"/>
        <v>926.51009442592067</v>
      </c>
      <c r="BL499" s="76">
        <f t="shared" ca="1" si="403"/>
        <v>926.51009442592067</v>
      </c>
      <c r="BM499" s="76">
        <f t="shared" ca="1" si="403"/>
        <v>926.51009442592067</v>
      </c>
      <c r="BN499" s="76">
        <f t="shared" ca="1" si="403"/>
        <v>926.51009442592067</v>
      </c>
      <c r="BO499" s="76">
        <f t="shared" ref="BO499:CL499" ca="1" si="404">+BN498*(1-$I499)</f>
        <v>926.51009442592067</v>
      </c>
      <c r="BP499" s="76">
        <f t="shared" ca="1" si="404"/>
        <v>926.51009442592067</v>
      </c>
      <c r="BQ499" s="76">
        <f t="shared" ca="1" si="404"/>
        <v>926.51009442592067</v>
      </c>
      <c r="BR499" s="76">
        <f t="shared" ca="1" si="404"/>
        <v>926.51009442592067</v>
      </c>
      <c r="BS499" s="76">
        <f t="shared" ca="1" si="404"/>
        <v>926.51009442592067</v>
      </c>
      <c r="BT499" s="76">
        <f t="shared" ca="1" si="404"/>
        <v>926.51009442592067</v>
      </c>
      <c r="BU499" s="76">
        <f t="shared" ca="1" si="404"/>
        <v>926.51009442592067</v>
      </c>
      <c r="BV499" s="76">
        <f t="shared" ca="1" si="404"/>
        <v>926.51009442592067</v>
      </c>
      <c r="BW499" s="76">
        <f t="shared" ca="1" si="404"/>
        <v>926.51009442592067</v>
      </c>
      <c r="BX499" s="76">
        <f t="shared" ca="1" si="404"/>
        <v>926.51009442592067</v>
      </c>
      <c r="BY499" s="76">
        <f t="shared" ca="1" si="404"/>
        <v>926.51009442592067</v>
      </c>
      <c r="BZ499" s="76">
        <f t="shared" ca="1" si="404"/>
        <v>926.51009442592067</v>
      </c>
      <c r="CA499" s="76">
        <f t="shared" ca="1" si="404"/>
        <v>926.51009442592067</v>
      </c>
      <c r="CB499" s="76">
        <f t="shared" ca="1" si="404"/>
        <v>926.51009442592067</v>
      </c>
      <c r="CC499" s="76">
        <f t="shared" ca="1" si="404"/>
        <v>926.51009442592067</v>
      </c>
      <c r="CD499" s="76">
        <f t="shared" ca="1" si="404"/>
        <v>926.51009442592067</v>
      </c>
      <c r="CE499" s="76">
        <f t="shared" ca="1" si="404"/>
        <v>926.51009442592067</v>
      </c>
      <c r="CF499" s="76">
        <f t="shared" ca="1" si="404"/>
        <v>926.51009442592067</v>
      </c>
      <c r="CG499" s="76">
        <f t="shared" ca="1" si="404"/>
        <v>926.51009442592067</v>
      </c>
      <c r="CH499" s="76">
        <f t="shared" ca="1" si="404"/>
        <v>926.51009442592067</v>
      </c>
      <c r="CI499" s="76">
        <f t="shared" ca="1" si="404"/>
        <v>926.51009442592067</v>
      </c>
      <c r="CJ499" s="76">
        <f t="shared" ca="1" si="404"/>
        <v>926.51009442592067</v>
      </c>
      <c r="CK499" s="76">
        <f t="shared" ca="1" si="404"/>
        <v>926.51009442592067</v>
      </c>
      <c r="CL499" s="76">
        <f t="shared" ca="1" si="404"/>
        <v>926.51009442592067</v>
      </c>
    </row>
    <row r="500" spans="2:90" outlineLevel="2" x14ac:dyDescent="0.4">
      <c r="B500" s="398">
        <f t="shared" si="361"/>
        <v>18</v>
      </c>
      <c r="C500" s="16"/>
      <c r="D500" s="16" t="s">
        <v>902</v>
      </c>
      <c r="E500" s="16" t="s">
        <v>906</v>
      </c>
      <c r="F500" s="16"/>
      <c r="G500" s="16"/>
      <c r="H500" s="16">
        <f t="shared" si="362"/>
        <v>0.72000000000000008</v>
      </c>
      <c r="I500" s="399">
        <v>0.1</v>
      </c>
      <c r="J500" s="73"/>
      <c r="K500" s="15">
        <f t="shared" si="390"/>
        <v>0</v>
      </c>
      <c r="L500" s="15">
        <f t="shared" ca="1" si="390"/>
        <v>833.85908498332867</v>
      </c>
      <c r="M500" s="15">
        <f t="shared" ca="1" si="390"/>
        <v>833.85908498332867</v>
      </c>
      <c r="N500" s="15">
        <f t="shared" ca="1" si="390"/>
        <v>833.85908498332867</v>
      </c>
      <c r="O500" s="15">
        <f t="shared" ca="1" si="390"/>
        <v>833.85908498332867</v>
      </c>
      <c r="P500" s="15">
        <f t="shared" ca="1" si="390"/>
        <v>833.85908498332867</v>
      </c>
      <c r="R500" s="67"/>
      <c r="S500" s="76">
        <f t="shared" si="387"/>
        <v>0</v>
      </c>
      <c r="T500" s="76">
        <f t="shared" si="387"/>
        <v>0</v>
      </c>
      <c r="U500" s="76">
        <f t="shared" si="387"/>
        <v>0</v>
      </c>
      <c r="V500" s="76">
        <f t="shared" si="387"/>
        <v>0</v>
      </c>
      <c r="W500" s="76">
        <f t="shared" si="387"/>
        <v>0</v>
      </c>
      <c r="X500" s="76">
        <f t="shared" si="387"/>
        <v>0</v>
      </c>
      <c r="Y500" s="76">
        <f t="shared" si="387"/>
        <v>0</v>
      </c>
      <c r="Z500" s="76">
        <f t="shared" si="387"/>
        <v>0</v>
      </c>
      <c r="AA500" s="76">
        <f t="shared" si="387"/>
        <v>0</v>
      </c>
      <c r="AB500" s="76">
        <f t="shared" si="387"/>
        <v>0</v>
      </c>
      <c r="AC500" s="76">
        <f t="shared" si="387"/>
        <v>0</v>
      </c>
      <c r="AD500" s="76">
        <f t="shared" si="387"/>
        <v>0</v>
      </c>
      <c r="AE500" s="76">
        <f t="shared" si="387"/>
        <v>0</v>
      </c>
      <c r="AF500" s="76">
        <f t="shared" si="387"/>
        <v>0</v>
      </c>
      <c r="AG500" s="76">
        <f t="shared" si="387"/>
        <v>0</v>
      </c>
      <c r="AH500" s="76">
        <f t="shared" si="387"/>
        <v>0</v>
      </c>
      <c r="AI500" s="76">
        <f t="shared" ref="AI500:AO506" si="405">+AH499*(1-$I500)</f>
        <v>0</v>
      </c>
      <c r="AJ500" s="76">
        <f t="shared" ref="AJ500:BO500" ca="1" si="406">+AI499*(1-$I500)</f>
        <v>833.85908498332867</v>
      </c>
      <c r="AK500" s="76">
        <f t="shared" ca="1" si="406"/>
        <v>833.85908498332867</v>
      </c>
      <c r="AL500" s="76">
        <f t="shared" ca="1" si="406"/>
        <v>833.85908498332867</v>
      </c>
      <c r="AM500" s="76">
        <f t="shared" ca="1" si="406"/>
        <v>833.85908498332867</v>
      </c>
      <c r="AN500" s="76">
        <f t="shared" ca="1" si="406"/>
        <v>833.85908498332867</v>
      </c>
      <c r="AO500" s="76">
        <f t="shared" ca="1" si="406"/>
        <v>833.85908498332867</v>
      </c>
      <c r="AP500" s="76">
        <f t="shared" ca="1" si="406"/>
        <v>833.85908498332867</v>
      </c>
      <c r="AQ500" s="76">
        <f t="shared" ca="1" si="406"/>
        <v>833.85908498332867</v>
      </c>
      <c r="AR500" s="76">
        <f t="shared" ca="1" si="406"/>
        <v>833.85908498332867</v>
      </c>
      <c r="AS500" s="76">
        <f t="shared" ca="1" si="406"/>
        <v>833.85908498332867</v>
      </c>
      <c r="AT500" s="76">
        <f t="shared" ca="1" si="406"/>
        <v>833.85908498332867</v>
      </c>
      <c r="AU500" s="76">
        <f t="shared" ca="1" si="406"/>
        <v>833.85908498332867</v>
      </c>
      <c r="AV500" s="76">
        <f t="shared" ca="1" si="406"/>
        <v>833.85908498332867</v>
      </c>
      <c r="AW500" s="76">
        <f t="shared" ca="1" si="406"/>
        <v>833.85908498332867</v>
      </c>
      <c r="AX500" s="76">
        <f t="shared" ca="1" si="406"/>
        <v>833.85908498332867</v>
      </c>
      <c r="AY500" s="76">
        <f t="shared" ca="1" si="406"/>
        <v>833.85908498332867</v>
      </c>
      <c r="AZ500" s="76">
        <f t="shared" ca="1" si="406"/>
        <v>833.85908498332867</v>
      </c>
      <c r="BA500" s="76">
        <f t="shared" ca="1" si="406"/>
        <v>833.85908498332867</v>
      </c>
      <c r="BB500" s="76">
        <f t="shared" ca="1" si="406"/>
        <v>833.85908498332867</v>
      </c>
      <c r="BC500" s="76">
        <f t="shared" ca="1" si="406"/>
        <v>833.85908498332867</v>
      </c>
      <c r="BD500" s="76">
        <f t="shared" ca="1" si="406"/>
        <v>833.85908498332867</v>
      </c>
      <c r="BE500" s="76">
        <f t="shared" ca="1" si="406"/>
        <v>833.85908498332867</v>
      </c>
      <c r="BF500" s="76">
        <f t="shared" ca="1" si="406"/>
        <v>833.85908498332867</v>
      </c>
      <c r="BG500" s="76">
        <f t="shared" ca="1" si="406"/>
        <v>833.85908498332867</v>
      </c>
      <c r="BH500" s="76">
        <f t="shared" ca="1" si="406"/>
        <v>833.85908498332867</v>
      </c>
      <c r="BI500" s="76">
        <f t="shared" ca="1" si="406"/>
        <v>833.85908498332867</v>
      </c>
      <c r="BJ500" s="76">
        <f t="shared" ca="1" si="406"/>
        <v>833.85908498332867</v>
      </c>
      <c r="BK500" s="76">
        <f t="shared" ca="1" si="406"/>
        <v>833.85908498332867</v>
      </c>
      <c r="BL500" s="76">
        <f t="shared" ca="1" si="406"/>
        <v>833.85908498332867</v>
      </c>
      <c r="BM500" s="76">
        <f t="shared" ca="1" si="406"/>
        <v>833.85908498332867</v>
      </c>
      <c r="BN500" s="76">
        <f t="shared" ca="1" si="406"/>
        <v>833.85908498332867</v>
      </c>
      <c r="BO500" s="76">
        <f t="shared" ca="1" si="406"/>
        <v>833.85908498332867</v>
      </c>
      <c r="BP500" s="76">
        <f t="shared" ref="BP500:CL500" ca="1" si="407">+BO499*(1-$I500)</f>
        <v>833.85908498332867</v>
      </c>
      <c r="BQ500" s="76">
        <f t="shared" ca="1" si="407"/>
        <v>833.85908498332867</v>
      </c>
      <c r="BR500" s="76">
        <f t="shared" ca="1" si="407"/>
        <v>833.85908498332867</v>
      </c>
      <c r="BS500" s="76">
        <f t="shared" ca="1" si="407"/>
        <v>833.85908498332867</v>
      </c>
      <c r="BT500" s="76">
        <f t="shared" ca="1" si="407"/>
        <v>833.85908498332867</v>
      </c>
      <c r="BU500" s="76">
        <f t="shared" ca="1" si="407"/>
        <v>833.85908498332867</v>
      </c>
      <c r="BV500" s="76">
        <f t="shared" ca="1" si="407"/>
        <v>833.85908498332867</v>
      </c>
      <c r="BW500" s="76">
        <f t="shared" ca="1" si="407"/>
        <v>833.85908498332867</v>
      </c>
      <c r="BX500" s="76">
        <f t="shared" ca="1" si="407"/>
        <v>833.85908498332867</v>
      </c>
      <c r="BY500" s="76">
        <f t="shared" ca="1" si="407"/>
        <v>833.85908498332867</v>
      </c>
      <c r="BZ500" s="76">
        <f t="shared" ca="1" si="407"/>
        <v>833.85908498332867</v>
      </c>
      <c r="CA500" s="76">
        <f t="shared" ca="1" si="407"/>
        <v>833.85908498332867</v>
      </c>
      <c r="CB500" s="76">
        <f t="shared" ca="1" si="407"/>
        <v>833.85908498332867</v>
      </c>
      <c r="CC500" s="76">
        <f t="shared" ca="1" si="407"/>
        <v>833.85908498332867</v>
      </c>
      <c r="CD500" s="76">
        <f t="shared" ca="1" si="407"/>
        <v>833.85908498332867</v>
      </c>
      <c r="CE500" s="76">
        <f t="shared" ca="1" si="407"/>
        <v>833.85908498332867</v>
      </c>
      <c r="CF500" s="76">
        <f t="shared" ca="1" si="407"/>
        <v>833.85908498332867</v>
      </c>
      <c r="CG500" s="76">
        <f t="shared" ca="1" si="407"/>
        <v>833.85908498332867</v>
      </c>
      <c r="CH500" s="76">
        <f t="shared" ca="1" si="407"/>
        <v>833.85908498332867</v>
      </c>
      <c r="CI500" s="76">
        <f t="shared" ca="1" si="407"/>
        <v>833.85908498332867</v>
      </c>
      <c r="CJ500" s="76">
        <f t="shared" ca="1" si="407"/>
        <v>833.85908498332867</v>
      </c>
      <c r="CK500" s="76">
        <f t="shared" ca="1" si="407"/>
        <v>833.85908498332867</v>
      </c>
      <c r="CL500" s="76">
        <f t="shared" ca="1" si="407"/>
        <v>833.85908498332867</v>
      </c>
    </row>
    <row r="501" spans="2:90" outlineLevel="2" x14ac:dyDescent="0.4">
      <c r="B501" s="398">
        <f t="shared" si="361"/>
        <v>19</v>
      </c>
      <c r="C501" s="16"/>
      <c r="D501" s="16" t="s">
        <v>902</v>
      </c>
      <c r="E501" s="16" t="s">
        <v>906</v>
      </c>
      <c r="F501" s="16"/>
      <c r="G501" s="16"/>
      <c r="H501" s="16">
        <f t="shared" si="362"/>
        <v>0.76000000000000012</v>
      </c>
      <c r="I501" s="399">
        <v>0.1</v>
      </c>
      <c r="J501" s="73"/>
      <c r="K501" s="15">
        <f t="shared" si="390"/>
        <v>0</v>
      </c>
      <c r="L501" s="15">
        <f t="shared" ca="1" si="390"/>
        <v>750.47317648499586</v>
      </c>
      <c r="M501" s="15">
        <f t="shared" ca="1" si="390"/>
        <v>750.47317648499586</v>
      </c>
      <c r="N501" s="15">
        <f t="shared" ca="1" si="390"/>
        <v>750.47317648499586</v>
      </c>
      <c r="O501" s="15">
        <f t="shared" ca="1" si="390"/>
        <v>750.47317648499586</v>
      </c>
      <c r="P501" s="15">
        <f t="shared" ca="1" si="390"/>
        <v>750.47317648499586</v>
      </c>
      <c r="R501" s="67"/>
      <c r="S501" s="76">
        <f t="shared" si="387"/>
        <v>0</v>
      </c>
      <c r="T501" s="76">
        <f t="shared" si="387"/>
        <v>0</v>
      </c>
      <c r="U501" s="76">
        <f t="shared" si="387"/>
        <v>0</v>
      </c>
      <c r="V501" s="76">
        <f t="shared" si="387"/>
        <v>0</v>
      </c>
      <c r="W501" s="76">
        <f t="shared" si="387"/>
        <v>0</v>
      </c>
      <c r="X501" s="76">
        <f t="shared" si="387"/>
        <v>0</v>
      </c>
      <c r="Y501" s="76">
        <f t="shared" si="387"/>
        <v>0</v>
      </c>
      <c r="Z501" s="76">
        <f t="shared" si="387"/>
        <v>0</v>
      </c>
      <c r="AA501" s="76">
        <f t="shared" si="387"/>
        <v>0</v>
      </c>
      <c r="AB501" s="76">
        <f t="shared" si="387"/>
        <v>0</v>
      </c>
      <c r="AC501" s="76">
        <f t="shared" si="387"/>
        <v>0</v>
      </c>
      <c r="AD501" s="76">
        <f t="shared" si="387"/>
        <v>0</v>
      </c>
      <c r="AE501" s="76">
        <f t="shared" si="387"/>
        <v>0</v>
      </c>
      <c r="AF501" s="76">
        <f t="shared" si="387"/>
        <v>0</v>
      </c>
      <c r="AG501" s="76">
        <f t="shared" si="387"/>
        <v>0</v>
      </c>
      <c r="AH501" s="76">
        <f t="shared" si="387"/>
        <v>0</v>
      </c>
      <c r="AI501" s="76">
        <f t="shared" si="405"/>
        <v>0</v>
      </c>
      <c r="AJ501" s="76">
        <f t="shared" si="405"/>
        <v>0</v>
      </c>
      <c r="AK501" s="76">
        <f t="shared" ref="AK501:BP501" ca="1" si="408">+AJ500*(1-$I501)</f>
        <v>750.47317648499586</v>
      </c>
      <c r="AL501" s="76">
        <f t="shared" ca="1" si="408"/>
        <v>750.47317648499586</v>
      </c>
      <c r="AM501" s="76">
        <f t="shared" ca="1" si="408"/>
        <v>750.47317648499586</v>
      </c>
      <c r="AN501" s="76">
        <f t="shared" ca="1" si="408"/>
        <v>750.47317648499586</v>
      </c>
      <c r="AO501" s="76">
        <f t="shared" ca="1" si="408"/>
        <v>750.47317648499586</v>
      </c>
      <c r="AP501" s="76">
        <f t="shared" ca="1" si="408"/>
        <v>750.47317648499586</v>
      </c>
      <c r="AQ501" s="76">
        <f t="shared" ca="1" si="408"/>
        <v>750.47317648499586</v>
      </c>
      <c r="AR501" s="76">
        <f t="shared" ca="1" si="408"/>
        <v>750.47317648499586</v>
      </c>
      <c r="AS501" s="76">
        <f t="shared" ca="1" si="408"/>
        <v>750.47317648499586</v>
      </c>
      <c r="AT501" s="76">
        <f t="shared" ca="1" si="408"/>
        <v>750.47317648499586</v>
      </c>
      <c r="AU501" s="76">
        <f t="shared" ca="1" si="408"/>
        <v>750.47317648499586</v>
      </c>
      <c r="AV501" s="76">
        <f t="shared" ca="1" si="408"/>
        <v>750.47317648499586</v>
      </c>
      <c r="AW501" s="76">
        <f t="shared" ca="1" si="408"/>
        <v>750.47317648499586</v>
      </c>
      <c r="AX501" s="76">
        <f t="shared" ca="1" si="408"/>
        <v>750.47317648499586</v>
      </c>
      <c r="AY501" s="76">
        <f t="shared" ca="1" si="408"/>
        <v>750.47317648499586</v>
      </c>
      <c r="AZ501" s="76">
        <f t="shared" ca="1" si="408"/>
        <v>750.47317648499586</v>
      </c>
      <c r="BA501" s="76">
        <f t="shared" ca="1" si="408"/>
        <v>750.47317648499586</v>
      </c>
      <c r="BB501" s="76">
        <f t="shared" ca="1" si="408"/>
        <v>750.47317648499586</v>
      </c>
      <c r="BC501" s="76">
        <f t="shared" ca="1" si="408"/>
        <v>750.47317648499586</v>
      </c>
      <c r="BD501" s="76">
        <f t="shared" ca="1" si="408"/>
        <v>750.47317648499586</v>
      </c>
      <c r="BE501" s="76">
        <f t="shared" ca="1" si="408"/>
        <v>750.47317648499586</v>
      </c>
      <c r="BF501" s="76">
        <f t="shared" ca="1" si="408"/>
        <v>750.47317648499586</v>
      </c>
      <c r="BG501" s="76">
        <f t="shared" ca="1" si="408"/>
        <v>750.47317648499586</v>
      </c>
      <c r="BH501" s="76">
        <f t="shared" ca="1" si="408"/>
        <v>750.47317648499586</v>
      </c>
      <c r="BI501" s="76">
        <f t="shared" ca="1" si="408"/>
        <v>750.47317648499586</v>
      </c>
      <c r="BJ501" s="76">
        <f t="shared" ca="1" si="408"/>
        <v>750.47317648499586</v>
      </c>
      <c r="BK501" s="76">
        <f t="shared" ca="1" si="408"/>
        <v>750.47317648499586</v>
      </c>
      <c r="BL501" s="76">
        <f t="shared" ca="1" si="408"/>
        <v>750.47317648499586</v>
      </c>
      <c r="BM501" s="76">
        <f t="shared" ca="1" si="408"/>
        <v>750.47317648499586</v>
      </c>
      <c r="BN501" s="76">
        <f t="shared" ca="1" si="408"/>
        <v>750.47317648499586</v>
      </c>
      <c r="BO501" s="76">
        <f t="shared" ca="1" si="408"/>
        <v>750.47317648499586</v>
      </c>
      <c r="BP501" s="76">
        <f t="shared" ca="1" si="408"/>
        <v>750.47317648499586</v>
      </c>
      <c r="BQ501" s="76">
        <f t="shared" ref="BQ501:CL501" ca="1" si="409">+BP500*(1-$I501)</f>
        <v>750.47317648499586</v>
      </c>
      <c r="BR501" s="76">
        <f t="shared" ca="1" si="409"/>
        <v>750.47317648499586</v>
      </c>
      <c r="BS501" s="76">
        <f t="shared" ca="1" si="409"/>
        <v>750.47317648499586</v>
      </c>
      <c r="BT501" s="76">
        <f t="shared" ca="1" si="409"/>
        <v>750.47317648499586</v>
      </c>
      <c r="BU501" s="76">
        <f t="shared" ca="1" si="409"/>
        <v>750.47317648499586</v>
      </c>
      <c r="BV501" s="76">
        <f t="shared" ca="1" si="409"/>
        <v>750.47317648499586</v>
      </c>
      <c r="BW501" s="76">
        <f t="shared" ca="1" si="409"/>
        <v>750.47317648499586</v>
      </c>
      <c r="BX501" s="76">
        <f t="shared" ca="1" si="409"/>
        <v>750.47317648499586</v>
      </c>
      <c r="BY501" s="76">
        <f t="shared" ca="1" si="409"/>
        <v>750.47317648499586</v>
      </c>
      <c r="BZ501" s="76">
        <f t="shared" ca="1" si="409"/>
        <v>750.47317648499586</v>
      </c>
      <c r="CA501" s="76">
        <f t="shared" ca="1" si="409"/>
        <v>750.47317648499586</v>
      </c>
      <c r="CB501" s="76">
        <f t="shared" ca="1" si="409"/>
        <v>750.47317648499586</v>
      </c>
      <c r="CC501" s="76">
        <f t="shared" ca="1" si="409"/>
        <v>750.47317648499586</v>
      </c>
      <c r="CD501" s="76">
        <f t="shared" ca="1" si="409"/>
        <v>750.47317648499586</v>
      </c>
      <c r="CE501" s="76">
        <f t="shared" ca="1" si="409"/>
        <v>750.47317648499586</v>
      </c>
      <c r="CF501" s="76">
        <f t="shared" ca="1" si="409"/>
        <v>750.47317648499586</v>
      </c>
      <c r="CG501" s="76">
        <f t="shared" ca="1" si="409"/>
        <v>750.47317648499586</v>
      </c>
      <c r="CH501" s="76">
        <f t="shared" ca="1" si="409"/>
        <v>750.47317648499586</v>
      </c>
      <c r="CI501" s="76">
        <f t="shared" ca="1" si="409"/>
        <v>750.47317648499586</v>
      </c>
      <c r="CJ501" s="76">
        <f t="shared" ca="1" si="409"/>
        <v>750.47317648499586</v>
      </c>
      <c r="CK501" s="76">
        <f t="shared" ca="1" si="409"/>
        <v>750.47317648499586</v>
      </c>
      <c r="CL501" s="76">
        <f t="shared" ca="1" si="409"/>
        <v>750.47317648499586</v>
      </c>
    </row>
    <row r="502" spans="2:90" outlineLevel="2" x14ac:dyDescent="0.4">
      <c r="B502" s="398">
        <f t="shared" si="361"/>
        <v>20</v>
      </c>
      <c r="C502" s="16"/>
      <c r="D502" s="16" t="s">
        <v>902</v>
      </c>
      <c r="E502" s="16" t="s">
        <v>906</v>
      </c>
      <c r="F502" s="16"/>
      <c r="G502" s="16"/>
      <c r="H502" s="16">
        <f t="shared" si="362"/>
        <v>0.80000000000000016</v>
      </c>
      <c r="I502" s="399">
        <v>0.1</v>
      </c>
      <c r="J502" s="73"/>
      <c r="K502" s="15">
        <f t="shared" si="390"/>
        <v>0</v>
      </c>
      <c r="L502" s="15">
        <f t="shared" ca="1" si="390"/>
        <v>675.42585883649633</v>
      </c>
      <c r="M502" s="15">
        <f t="shared" ca="1" si="390"/>
        <v>675.42585883649633</v>
      </c>
      <c r="N502" s="15">
        <f t="shared" ca="1" si="390"/>
        <v>675.42585883649633</v>
      </c>
      <c r="O502" s="15">
        <f t="shared" ca="1" si="390"/>
        <v>675.42585883649633</v>
      </c>
      <c r="P502" s="15">
        <f t="shared" ca="1" si="390"/>
        <v>675.42585883649633</v>
      </c>
      <c r="R502" s="67"/>
      <c r="S502" s="76">
        <f t="shared" si="387"/>
        <v>0</v>
      </c>
      <c r="T502" s="76">
        <f t="shared" si="387"/>
        <v>0</v>
      </c>
      <c r="U502" s="76">
        <f t="shared" si="387"/>
        <v>0</v>
      </c>
      <c r="V502" s="76">
        <f t="shared" si="387"/>
        <v>0</v>
      </c>
      <c r="W502" s="76">
        <f t="shared" si="387"/>
        <v>0</v>
      </c>
      <c r="X502" s="76">
        <f t="shared" si="387"/>
        <v>0</v>
      </c>
      <c r="Y502" s="76">
        <f t="shared" si="387"/>
        <v>0</v>
      </c>
      <c r="Z502" s="76">
        <f t="shared" si="387"/>
        <v>0</v>
      </c>
      <c r="AA502" s="76">
        <f t="shared" si="387"/>
        <v>0</v>
      </c>
      <c r="AB502" s="76">
        <f t="shared" si="387"/>
        <v>0</v>
      </c>
      <c r="AC502" s="76">
        <f t="shared" si="387"/>
        <v>0</v>
      </c>
      <c r="AD502" s="76">
        <f t="shared" si="387"/>
        <v>0</v>
      </c>
      <c r="AE502" s="76">
        <f t="shared" si="387"/>
        <v>0</v>
      </c>
      <c r="AF502" s="76">
        <f t="shared" si="387"/>
        <v>0</v>
      </c>
      <c r="AG502" s="76">
        <f t="shared" si="387"/>
        <v>0</v>
      </c>
      <c r="AH502" s="76">
        <f t="shared" si="387"/>
        <v>0</v>
      </c>
      <c r="AI502" s="76">
        <f t="shared" si="405"/>
        <v>0</v>
      </c>
      <c r="AJ502" s="76">
        <f t="shared" si="405"/>
        <v>0</v>
      </c>
      <c r="AK502" s="76">
        <f t="shared" si="405"/>
        <v>0</v>
      </c>
      <c r="AL502" s="76">
        <f t="shared" ref="AL502:BQ502" ca="1" si="410">+AK501*(1-$I502)</f>
        <v>675.42585883649633</v>
      </c>
      <c r="AM502" s="76">
        <f t="shared" ca="1" si="410"/>
        <v>675.42585883649633</v>
      </c>
      <c r="AN502" s="76">
        <f t="shared" ca="1" si="410"/>
        <v>675.42585883649633</v>
      </c>
      <c r="AO502" s="76">
        <f t="shared" ca="1" si="410"/>
        <v>675.42585883649633</v>
      </c>
      <c r="AP502" s="76">
        <f t="shared" ca="1" si="410"/>
        <v>675.42585883649633</v>
      </c>
      <c r="AQ502" s="76">
        <f t="shared" ca="1" si="410"/>
        <v>675.42585883649633</v>
      </c>
      <c r="AR502" s="76">
        <f t="shared" ca="1" si="410"/>
        <v>675.42585883649633</v>
      </c>
      <c r="AS502" s="76">
        <f t="shared" ca="1" si="410"/>
        <v>675.42585883649633</v>
      </c>
      <c r="AT502" s="76">
        <f t="shared" ca="1" si="410"/>
        <v>675.42585883649633</v>
      </c>
      <c r="AU502" s="76">
        <f t="shared" ca="1" si="410"/>
        <v>675.42585883649633</v>
      </c>
      <c r="AV502" s="76">
        <f t="shared" ca="1" si="410"/>
        <v>675.42585883649633</v>
      </c>
      <c r="AW502" s="76">
        <f t="shared" ca="1" si="410"/>
        <v>675.42585883649633</v>
      </c>
      <c r="AX502" s="76">
        <f t="shared" ca="1" si="410"/>
        <v>675.42585883649633</v>
      </c>
      <c r="AY502" s="76">
        <f t="shared" ca="1" si="410"/>
        <v>675.42585883649633</v>
      </c>
      <c r="AZ502" s="76">
        <f t="shared" ca="1" si="410"/>
        <v>675.42585883649633</v>
      </c>
      <c r="BA502" s="76">
        <f t="shared" ca="1" si="410"/>
        <v>675.42585883649633</v>
      </c>
      <c r="BB502" s="76">
        <f t="shared" ca="1" si="410"/>
        <v>675.42585883649633</v>
      </c>
      <c r="BC502" s="76">
        <f t="shared" ca="1" si="410"/>
        <v>675.42585883649633</v>
      </c>
      <c r="BD502" s="76">
        <f t="shared" ca="1" si="410"/>
        <v>675.42585883649633</v>
      </c>
      <c r="BE502" s="76">
        <f t="shared" ca="1" si="410"/>
        <v>675.42585883649633</v>
      </c>
      <c r="BF502" s="76">
        <f t="shared" ca="1" si="410"/>
        <v>675.42585883649633</v>
      </c>
      <c r="BG502" s="76">
        <f t="shared" ca="1" si="410"/>
        <v>675.42585883649633</v>
      </c>
      <c r="BH502" s="76">
        <f t="shared" ca="1" si="410"/>
        <v>675.42585883649633</v>
      </c>
      <c r="BI502" s="76">
        <f t="shared" ca="1" si="410"/>
        <v>675.42585883649633</v>
      </c>
      <c r="BJ502" s="76">
        <f t="shared" ca="1" si="410"/>
        <v>675.42585883649633</v>
      </c>
      <c r="BK502" s="76">
        <f t="shared" ca="1" si="410"/>
        <v>675.42585883649633</v>
      </c>
      <c r="BL502" s="76">
        <f t="shared" ca="1" si="410"/>
        <v>675.42585883649633</v>
      </c>
      <c r="BM502" s="76">
        <f t="shared" ca="1" si="410"/>
        <v>675.42585883649633</v>
      </c>
      <c r="BN502" s="76">
        <f t="shared" ca="1" si="410"/>
        <v>675.42585883649633</v>
      </c>
      <c r="BO502" s="76">
        <f t="shared" ca="1" si="410"/>
        <v>675.42585883649633</v>
      </c>
      <c r="BP502" s="76">
        <f t="shared" ca="1" si="410"/>
        <v>675.42585883649633</v>
      </c>
      <c r="BQ502" s="76">
        <f t="shared" ca="1" si="410"/>
        <v>675.42585883649633</v>
      </c>
      <c r="BR502" s="76">
        <f t="shared" ref="BR502:CL502" ca="1" si="411">+BQ501*(1-$I502)</f>
        <v>675.42585883649633</v>
      </c>
      <c r="BS502" s="76">
        <f t="shared" ca="1" si="411"/>
        <v>675.42585883649633</v>
      </c>
      <c r="BT502" s="76">
        <f t="shared" ca="1" si="411"/>
        <v>675.42585883649633</v>
      </c>
      <c r="BU502" s="76">
        <f t="shared" ca="1" si="411"/>
        <v>675.42585883649633</v>
      </c>
      <c r="BV502" s="76">
        <f t="shared" ca="1" si="411"/>
        <v>675.42585883649633</v>
      </c>
      <c r="BW502" s="76">
        <f t="shared" ca="1" si="411"/>
        <v>675.42585883649633</v>
      </c>
      <c r="BX502" s="76">
        <f t="shared" ca="1" si="411"/>
        <v>675.42585883649633</v>
      </c>
      <c r="BY502" s="76">
        <f t="shared" ca="1" si="411"/>
        <v>675.42585883649633</v>
      </c>
      <c r="BZ502" s="76">
        <f t="shared" ca="1" si="411"/>
        <v>675.42585883649633</v>
      </c>
      <c r="CA502" s="76">
        <f t="shared" ca="1" si="411"/>
        <v>675.42585883649633</v>
      </c>
      <c r="CB502" s="76">
        <f t="shared" ca="1" si="411"/>
        <v>675.42585883649633</v>
      </c>
      <c r="CC502" s="76">
        <f t="shared" ca="1" si="411"/>
        <v>675.42585883649633</v>
      </c>
      <c r="CD502" s="76">
        <f t="shared" ca="1" si="411"/>
        <v>675.42585883649633</v>
      </c>
      <c r="CE502" s="76">
        <f t="shared" ca="1" si="411"/>
        <v>675.42585883649633</v>
      </c>
      <c r="CF502" s="76">
        <f t="shared" ca="1" si="411"/>
        <v>675.42585883649633</v>
      </c>
      <c r="CG502" s="76">
        <f t="shared" ca="1" si="411"/>
        <v>675.42585883649633</v>
      </c>
      <c r="CH502" s="76">
        <f t="shared" ca="1" si="411"/>
        <v>675.42585883649633</v>
      </c>
      <c r="CI502" s="76">
        <f t="shared" ca="1" si="411"/>
        <v>675.42585883649633</v>
      </c>
      <c r="CJ502" s="76">
        <f t="shared" ca="1" si="411"/>
        <v>675.42585883649633</v>
      </c>
      <c r="CK502" s="76">
        <f t="shared" ca="1" si="411"/>
        <v>675.42585883649633</v>
      </c>
      <c r="CL502" s="76">
        <f t="shared" ca="1" si="411"/>
        <v>675.42585883649633</v>
      </c>
    </row>
    <row r="503" spans="2:90" outlineLevel="2" x14ac:dyDescent="0.4">
      <c r="B503" s="398">
        <f t="shared" si="361"/>
        <v>21</v>
      </c>
      <c r="C503" s="16"/>
      <c r="D503" s="16" t="s">
        <v>902</v>
      </c>
      <c r="E503" s="16" t="s">
        <v>906</v>
      </c>
      <c r="F503" s="16"/>
      <c r="G503" s="16"/>
      <c r="H503" s="16">
        <f t="shared" si="362"/>
        <v>0.84000000000000019</v>
      </c>
      <c r="I503" s="399">
        <v>0.1</v>
      </c>
      <c r="J503" s="73"/>
      <c r="K503" s="15">
        <f t="shared" ref="K503:P508" si="412">SUMIF($4:$4,K$2,503:503)</f>
        <v>0</v>
      </c>
      <c r="L503" s="15">
        <f t="shared" ca="1" si="412"/>
        <v>607.88327295284671</v>
      </c>
      <c r="M503" s="15">
        <f t="shared" ca="1" si="412"/>
        <v>607.88327295284671</v>
      </c>
      <c r="N503" s="15">
        <f t="shared" ca="1" si="412"/>
        <v>607.88327295284671</v>
      </c>
      <c r="O503" s="15">
        <f t="shared" ca="1" si="412"/>
        <v>607.88327295284671</v>
      </c>
      <c r="P503" s="15">
        <f t="shared" ca="1" si="412"/>
        <v>607.88327295284671</v>
      </c>
      <c r="R503" s="67"/>
      <c r="S503" s="76">
        <f t="shared" si="387"/>
        <v>0</v>
      </c>
      <c r="T503" s="76">
        <f t="shared" si="387"/>
        <v>0</v>
      </c>
      <c r="U503" s="76">
        <f t="shared" si="387"/>
        <v>0</v>
      </c>
      <c r="V503" s="76">
        <f t="shared" si="387"/>
        <v>0</v>
      </c>
      <c r="W503" s="76">
        <f t="shared" si="387"/>
        <v>0</v>
      </c>
      <c r="X503" s="76">
        <f t="shared" si="387"/>
        <v>0</v>
      </c>
      <c r="Y503" s="76">
        <f t="shared" si="387"/>
        <v>0</v>
      </c>
      <c r="Z503" s="76">
        <f t="shared" si="387"/>
        <v>0</v>
      </c>
      <c r="AA503" s="76">
        <f t="shared" si="387"/>
        <v>0</v>
      </c>
      <c r="AB503" s="76">
        <f t="shared" si="387"/>
        <v>0</v>
      </c>
      <c r="AC503" s="76">
        <f t="shared" si="387"/>
        <v>0</v>
      </c>
      <c r="AD503" s="76">
        <f t="shared" si="387"/>
        <v>0</v>
      </c>
      <c r="AE503" s="76">
        <f t="shared" si="387"/>
        <v>0</v>
      </c>
      <c r="AF503" s="76">
        <f t="shared" si="387"/>
        <v>0</v>
      </c>
      <c r="AG503" s="76">
        <f t="shared" si="387"/>
        <v>0</v>
      </c>
      <c r="AH503" s="76">
        <f t="shared" si="387"/>
        <v>0</v>
      </c>
      <c r="AI503" s="76">
        <f t="shared" si="405"/>
        <v>0</v>
      </c>
      <c r="AJ503" s="76">
        <f t="shared" si="405"/>
        <v>0</v>
      </c>
      <c r="AK503" s="76">
        <f t="shared" si="405"/>
        <v>0</v>
      </c>
      <c r="AL503" s="76">
        <f t="shared" si="405"/>
        <v>0</v>
      </c>
      <c r="AM503" s="76">
        <f t="shared" ref="AM503:BR503" ca="1" si="413">+AL502*(1-$I503)</f>
        <v>607.88327295284671</v>
      </c>
      <c r="AN503" s="76">
        <f t="shared" ca="1" si="413"/>
        <v>607.88327295284671</v>
      </c>
      <c r="AO503" s="76">
        <f t="shared" ca="1" si="413"/>
        <v>607.88327295284671</v>
      </c>
      <c r="AP503" s="76">
        <f t="shared" ca="1" si="413"/>
        <v>607.88327295284671</v>
      </c>
      <c r="AQ503" s="76">
        <f t="shared" ca="1" si="413"/>
        <v>607.88327295284671</v>
      </c>
      <c r="AR503" s="76">
        <f t="shared" ca="1" si="413"/>
        <v>607.88327295284671</v>
      </c>
      <c r="AS503" s="76">
        <f t="shared" ca="1" si="413"/>
        <v>607.88327295284671</v>
      </c>
      <c r="AT503" s="76">
        <f t="shared" ca="1" si="413"/>
        <v>607.88327295284671</v>
      </c>
      <c r="AU503" s="76">
        <f t="shared" ca="1" si="413"/>
        <v>607.88327295284671</v>
      </c>
      <c r="AV503" s="76">
        <f t="shared" ca="1" si="413"/>
        <v>607.88327295284671</v>
      </c>
      <c r="AW503" s="76">
        <f t="shared" ca="1" si="413"/>
        <v>607.88327295284671</v>
      </c>
      <c r="AX503" s="76">
        <f t="shared" ca="1" si="413"/>
        <v>607.88327295284671</v>
      </c>
      <c r="AY503" s="76">
        <f t="shared" ca="1" si="413"/>
        <v>607.88327295284671</v>
      </c>
      <c r="AZ503" s="76">
        <f t="shared" ca="1" si="413"/>
        <v>607.88327295284671</v>
      </c>
      <c r="BA503" s="76">
        <f t="shared" ca="1" si="413"/>
        <v>607.88327295284671</v>
      </c>
      <c r="BB503" s="76">
        <f t="shared" ca="1" si="413"/>
        <v>607.88327295284671</v>
      </c>
      <c r="BC503" s="76">
        <f t="shared" ca="1" si="413"/>
        <v>607.88327295284671</v>
      </c>
      <c r="BD503" s="76">
        <f t="shared" ca="1" si="413"/>
        <v>607.88327295284671</v>
      </c>
      <c r="BE503" s="76">
        <f t="shared" ca="1" si="413"/>
        <v>607.88327295284671</v>
      </c>
      <c r="BF503" s="76">
        <f t="shared" ca="1" si="413"/>
        <v>607.88327295284671</v>
      </c>
      <c r="BG503" s="76">
        <f t="shared" ca="1" si="413"/>
        <v>607.88327295284671</v>
      </c>
      <c r="BH503" s="76">
        <f t="shared" ca="1" si="413"/>
        <v>607.88327295284671</v>
      </c>
      <c r="BI503" s="76">
        <f t="shared" ca="1" si="413"/>
        <v>607.88327295284671</v>
      </c>
      <c r="BJ503" s="76">
        <f t="shared" ca="1" si="413"/>
        <v>607.88327295284671</v>
      </c>
      <c r="BK503" s="76">
        <f t="shared" ca="1" si="413"/>
        <v>607.88327295284671</v>
      </c>
      <c r="BL503" s="76">
        <f t="shared" ca="1" si="413"/>
        <v>607.88327295284671</v>
      </c>
      <c r="BM503" s="76">
        <f t="shared" ca="1" si="413"/>
        <v>607.88327295284671</v>
      </c>
      <c r="BN503" s="76">
        <f t="shared" ca="1" si="413"/>
        <v>607.88327295284671</v>
      </c>
      <c r="BO503" s="76">
        <f t="shared" ca="1" si="413"/>
        <v>607.88327295284671</v>
      </c>
      <c r="BP503" s="76">
        <f t="shared" ca="1" si="413"/>
        <v>607.88327295284671</v>
      </c>
      <c r="BQ503" s="76">
        <f t="shared" ca="1" si="413"/>
        <v>607.88327295284671</v>
      </c>
      <c r="BR503" s="76">
        <f t="shared" ca="1" si="413"/>
        <v>607.88327295284671</v>
      </c>
      <c r="BS503" s="76">
        <f t="shared" ref="BS503:CL503" ca="1" si="414">+BR502*(1-$I503)</f>
        <v>607.88327295284671</v>
      </c>
      <c r="BT503" s="76">
        <f t="shared" ca="1" si="414"/>
        <v>607.88327295284671</v>
      </c>
      <c r="BU503" s="76">
        <f t="shared" ca="1" si="414"/>
        <v>607.88327295284671</v>
      </c>
      <c r="BV503" s="76">
        <f t="shared" ca="1" si="414"/>
        <v>607.88327295284671</v>
      </c>
      <c r="BW503" s="76">
        <f t="shared" ca="1" si="414"/>
        <v>607.88327295284671</v>
      </c>
      <c r="BX503" s="76">
        <f t="shared" ca="1" si="414"/>
        <v>607.88327295284671</v>
      </c>
      <c r="BY503" s="76">
        <f t="shared" ca="1" si="414"/>
        <v>607.88327295284671</v>
      </c>
      <c r="BZ503" s="76">
        <f t="shared" ca="1" si="414"/>
        <v>607.88327295284671</v>
      </c>
      <c r="CA503" s="76">
        <f t="shared" ca="1" si="414"/>
        <v>607.88327295284671</v>
      </c>
      <c r="CB503" s="76">
        <f t="shared" ca="1" si="414"/>
        <v>607.88327295284671</v>
      </c>
      <c r="CC503" s="76">
        <f t="shared" ca="1" si="414"/>
        <v>607.88327295284671</v>
      </c>
      <c r="CD503" s="76">
        <f t="shared" ca="1" si="414"/>
        <v>607.88327295284671</v>
      </c>
      <c r="CE503" s="76">
        <f t="shared" ca="1" si="414"/>
        <v>607.88327295284671</v>
      </c>
      <c r="CF503" s="76">
        <f t="shared" ca="1" si="414"/>
        <v>607.88327295284671</v>
      </c>
      <c r="CG503" s="76">
        <f t="shared" ca="1" si="414"/>
        <v>607.88327295284671</v>
      </c>
      <c r="CH503" s="76">
        <f t="shared" ca="1" si="414"/>
        <v>607.88327295284671</v>
      </c>
      <c r="CI503" s="76">
        <f t="shared" ca="1" si="414"/>
        <v>607.88327295284671</v>
      </c>
      <c r="CJ503" s="76">
        <f t="shared" ca="1" si="414"/>
        <v>607.88327295284671</v>
      </c>
      <c r="CK503" s="76">
        <f t="shared" ca="1" si="414"/>
        <v>607.88327295284671</v>
      </c>
      <c r="CL503" s="76">
        <f t="shared" ca="1" si="414"/>
        <v>607.88327295284671</v>
      </c>
    </row>
    <row r="504" spans="2:90" outlineLevel="2" x14ac:dyDescent="0.4">
      <c r="B504" s="398">
        <f t="shared" si="361"/>
        <v>22</v>
      </c>
      <c r="C504" s="16"/>
      <c r="D504" s="16" t="s">
        <v>902</v>
      </c>
      <c r="E504" s="16" t="s">
        <v>906</v>
      </c>
      <c r="F504" s="16"/>
      <c r="G504" s="16"/>
      <c r="H504" s="16">
        <f t="shared" si="362"/>
        <v>0.88000000000000023</v>
      </c>
      <c r="I504" s="399">
        <v>0.1</v>
      </c>
      <c r="J504" s="73"/>
      <c r="K504" s="15">
        <f t="shared" si="412"/>
        <v>0</v>
      </c>
      <c r="L504" s="15">
        <f t="shared" ca="1" si="412"/>
        <v>547.09494565756211</v>
      </c>
      <c r="M504" s="15">
        <f t="shared" ca="1" si="412"/>
        <v>547.09494565756211</v>
      </c>
      <c r="N504" s="15">
        <f t="shared" ca="1" si="412"/>
        <v>547.09494565756211</v>
      </c>
      <c r="O504" s="15">
        <f t="shared" ca="1" si="412"/>
        <v>547.09494565756211</v>
      </c>
      <c r="P504" s="15">
        <f t="shared" ca="1" si="412"/>
        <v>547.09494565756211</v>
      </c>
      <c r="R504" s="67"/>
      <c r="S504" s="76">
        <f t="shared" si="387"/>
        <v>0</v>
      </c>
      <c r="T504" s="76">
        <f t="shared" si="387"/>
        <v>0</v>
      </c>
      <c r="U504" s="76">
        <f t="shared" si="387"/>
        <v>0</v>
      </c>
      <c r="V504" s="76">
        <f t="shared" si="387"/>
        <v>0</v>
      </c>
      <c r="W504" s="76">
        <f t="shared" si="387"/>
        <v>0</v>
      </c>
      <c r="X504" s="76">
        <f t="shared" si="387"/>
        <v>0</v>
      </c>
      <c r="Y504" s="76">
        <f t="shared" si="387"/>
        <v>0</v>
      </c>
      <c r="Z504" s="76">
        <f t="shared" si="387"/>
        <v>0</v>
      </c>
      <c r="AA504" s="76">
        <f t="shared" si="387"/>
        <v>0</v>
      </c>
      <c r="AB504" s="76">
        <f t="shared" si="387"/>
        <v>0</v>
      </c>
      <c r="AC504" s="76">
        <f t="shared" si="387"/>
        <v>0</v>
      </c>
      <c r="AD504" s="76">
        <f t="shared" si="387"/>
        <v>0</v>
      </c>
      <c r="AE504" s="76">
        <f t="shared" si="387"/>
        <v>0</v>
      </c>
      <c r="AF504" s="76">
        <f t="shared" si="387"/>
        <v>0</v>
      </c>
      <c r="AG504" s="76">
        <f t="shared" si="387"/>
        <v>0</v>
      </c>
      <c r="AH504" s="76">
        <f t="shared" si="387"/>
        <v>0</v>
      </c>
      <c r="AI504" s="76">
        <f t="shared" si="405"/>
        <v>0</v>
      </c>
      <c r="AJ504" s="76">
        <f t="shared" si="405"/>
        <v>0</v>
      </c>
      <c r="AK504" s="76">
        <f t="shared" si="405"/>
        <v>0</v>
      </c>
      <c r="AL504" s="76">
        <f t="shared" si="405"/>
        <v>0</v>
      </c>
      <c r="AM504" s="76">
        <f t="shared" si="405"/>
        <v>0</v>
      </c>
      <c r="AN504" s="76">
        <f t="shared" ref="AN504:BS504" ca="1" si="415">+AM503*(1-$I504)</f>
        <v>547.09494565756211</v>
      </c>
      <c r="AO504" s="76">
        <f t="shared" ca="1" si="415"/>
        <v>547.09494565756211</v>
      </c>
      <c r="AP504" s="76">
        <f t="shared" ca="1" si="415"/>
        <v>547.09494565756211</v>
      </c>
      <c r="AQ504" s="76">
        <f t="shared" ca="1" si="415"/>
        <v>547.09494565756211</v>
      </c>
      <c r="AR504" s="76">
        <f t="shared" ca="1" si="415"/>
        <v>547.09494565756211</v>
      </c>
      <c r="AS504" s="76">
        <f t="shared" ca="1" si="415"/>
        <v>547.09494565756211</v>
      </c>
      <c r="AT504" s="76">
        <f t="shared" ca="1" si="415"/>
        <v>547.09494565756211</v>
      </c>
      <c r="AU504" s="76">
        <f t="shared" ca="1" si="415"/>
        <v>547.09494565756211</v>
      </c>
      <c r="AV504" s="76">
        <f t="shared" ca="1" si="415"/>
        <v>547.09494565756211</v>
      </c>
      <c r="AW504" s="76">
        <f t="shared" ca="1" si="415"/>
        <v>547.09494565756211</v>
      </c>
      <c r="AX504" s="76">
        <f t="shared" ca="1" si="415"/>
        <v>547.09494565756211</v>
      </c>
      <c r="AY504" s="76">
        <f t="shared" ca="1" si="415"/>
        <v>547.09494565756211</v>
      </c>
      <c r="AZ504" s="76">
        <f t="shared" ca="1" si="415"/>
        <v>547.09494565756211</v>
      </c>
      <c r="BA504" s="76">
        <f t="shared" ca="1" si="415"/>
        <v>547.09494565756211</v>
      </c>
      <c r="BB504" s="76">
        <f t="shared" ca="1" si="415"/>
        <v>547.09494565756211</v>
      </c>
      <c r="BC504" s="76">
        <f t="shared" ca="1" si="415"/>
        <v>547.09494565756211</v>
      </c>
      <c r="BD504" s="76">
        <f t="shared" ca="1" si="415"/>
        <v>547.09494565756211</v>
      </c>
      <c r="BE504" s="76">
        <f t="shared" ca="1" si="415"/>
        <v>547.09494565756211</v>
      </c>
      <c r="BF504" s="76">
        <f t="shared" ca="1" si="415"/>
        <v>547.09494565756211</v>
      </c>
      <c r="BG504" s="76">
        <f t="shared" ca="1" si="415"/>
        <v>547.09494565756211</v>
      </c>
      <c r="BH504" s="76">
        <f t="shared" ca="1" si="415"/>
        <v>547.09494565756211</v>
      </c>
      <c r="BI504" s="76">
        <f t="shared" ca="1" si="415"/>
        <v>547.09494565756211</v>
      </c>
      <c r="BJ504" s="76">
        <f t="shared" ca="1" si="415"/>
        <v>547.09494565756211</v>
      </c>
      <c r="BK504" s="76">
        <f t="shared" ca="1" si="415"/>
        <v>547.09494565756211</v>
      </c>
      <c r="BL504" s="76">
        <f t="shared" ca="1" si="415"/>
        <v>547.09494565756211</v>
      </c>
      <c r="BM504" s="76">
        <f t="shared" ca="1" si="415"/>
        <v>547.09494565756211</v>
      </c>
      <c r="BN504" s="76">
        <f t="shared" ca="1" si="415"/>
        <v>547.09494565756211</v>
      </c>
      <c r="BO504" s="76">
        <f t="shared" ca="1" si="415"/>
        <v>547.09494565756211</v>
      </c>
      <c r="BP504" s="76">
        <f t="shared" ca="1" si="415"/>
        <v>547.09494565756211</v>
      </c>
      <c r="BQ504" s="76">
        <f t="shared" ca="1" si="415"/>
        <v>547.09494565756211</v>
      </c>
      <c r="BR504" s="76">
        <f t="shared" ca="1" si="415"/>
        <v>547.09494565756211</v>
      </c>
      <c r="BS504" s="76">
        <f t="shared" ca="1" si="415"/>
        <v>547.09494565756211</v>
      </c>
      <c r="BT504" s="76">
        <f t="shared" ref="BT504:CL504" ca="1" si="416">+BS503*(1-$I504)</f>
        <v>547.09494565756211</v>
      </c>
      <c r="BU504" s="76">
        <f t="shared" ca="1" si="416"/>
        <v>547.09494565756211</v>
      </c>
      <c r="BV504" s="76">
        <f t="shared" ca="1" si="416"/>
        <v>547.09494565756211</v>
      </c>
      <c r="BW504" s="76">
        <f t="shared" ca="1" si="416"/>
        <v>547.09494565756211</v>
      </c>
      <c r="BX504" s="76">
        <f t="shared" ca="1" si="416"/>
        <v>547.09494565756211</v>
      </c>
      <c r="BY504" s="76">
        <f t="shared" ca="1" si="416"/>
        <v>547.09494565756211</v>
      </c>
      <c r="BZ504" s="76">
        <f t="shared" ca="1" si="416"/>
        <v>547.09494565756211</v>
      </c>
      <c r="CA504" s="76">
        <f t="shared" ca="1" si="416"/>
        <v>547.09494565756211</v>
      </c>
      <c r="CB504" s="76">
        <f t="shared" ca="1" si="416"/>
        <v>547.09494565756211</v>
      </c>
      <c r="CC504" s="76">
        <f t="shared" ca="1" si="416"/>
        <v>547.09494565756211</v>
      </c>
      <c r="CD504" s="76">
        <f t="shared" ca="1" si="416"/>
        <v>547.09494565756211</v>
      </c>
      <c r="CE504" s="76">
        <f t="shared" ca="1" si="416"/>
        <v>547.09494565756211</v>
      </c>
      <c r="CF504" s="76">
        <f t="shared" ca="1" si="416"/>
        <v>547.09494565756211</v>
      </c>
      <c r="CG504" s="76">
        <f t="shared" ca="1" si="416"/>
        <v>547.09494565756211</v>
      </c>
      <c r="CH504" s="76">
        <f t="shared" ca="1" si="416"/>
        <v>547.09494565756211</v>
      </c>
      <c r="CI504" s="76">
        <f t="shared" ca="1" si="416"/>
        <v>547.09494565756211</v>
      </c>
      <c r="CJ504" s="76">
        <f t="shared" ca="1" si="416"/>
        <v>547.09494565756211</v>
      </c>
      <c r="CK504" s="76">
        <f t="shared" ca="1" si="416"/>
        <v>547.09494565756211</v>
      </c>
      <c r="CL504" s="76">
        <f t="shared" ca="1" si="416"/>
        <v>547.09494565756211</v>
      </c>
    </row>
    <row r="505" spans="2:90" outlineLevel="2" x14ac:dyDescent="0.4">
      <c r="B505" s="398">
        <f t="shared" si="361"/>
        <v>23</v>
      </c>
      <c r="C505" s="16"/>
      <c r="D505" s="16" t="s">
        <v>902</v>
      </c>
      <c r="E505" s="16" t="s">
        <v>906</v>
      </c>
      <c r="F505" s="16"/>
      <c r="G505" s="16"/>
      <c r="H505" s="16">
        <f t="shared" si="362"/>
        <v>0.92000000000000026</v>
      </c>
      <c r="I505" s="399">
        <v>0.1</v>
      </c>
      <c r="J505" s="73"/>
      <c r="K505" s="15">
        <f t="shared" si="412"/>
        <v>0</v>
      </c>
      <c r="L505" s="15">
        <f t="shared" ca="1" si="412"/>
        <v>492.38545109180592</v>
      </c>
      <c r="M505" s="15">
        <f t="shared" ca="1" si="412"/>
        <v>492.38545109180592</v>
      </c>
      <c r="N505" s="15">
        <f t="shared" ca="1" si="412"/>
        <v>492.38545109180592</v>
      </c>
      <c r="O505" s="15">
        <f t="shared" ca="1" si="412"/>
        <v>492.38545109180592</v>
      </c>
      <c r="P505" s="15">
        <f t="shared" ca="1" si="412"/>
        <v>492.38545109180592</v>
      </c>
      <c r="R505" s="67"/>
      <c r="S505" s="76">
        <f t="shared" si="387"/>
        <v>0</v>
      </c>
      <c r="T505" s="76">
        <f t="shared" si="387"/>
        <v>0</v>
      </c>
      <c r="U505" s="76">
        <f t="shared" si="387"/>
        <v>0</v>
      </c>
      <c r="V505" s="76">
        <f t="shared" si="387"/>
        <v>0</v>
      </c>
      <c r="W505" s="76">
        <f t="shared" si="387"/>
        <v>0</v>
      </c>
      <c r="X505" s="76">
        <f t="shared" si="387"/>
        <v>0</v>
      </c>
      <c r="Y505" s="76">
        <f t="shared" si="387"/>
        <v>0</v>
      </c>
      <c r="Z505" s="76">
        <f t="shared" si="387"/>
        <v>0</v>
      </c>
      <c r="AA505" s="76">
        <f t="shared" si="387"/>
        <v>0</v>
      </c>
      <c r="AB505" s="76">
        <f t="shared" si="387"/>
        <v>0</v>
      </c>
      <c r="AC505" s="76">
        <f t="shared" si="387"/>
        <v>0</v>
      </c>
      <c r="AD505" s="76">
        <f t="shared" si="387"/>
        <v>0</v>
      </c>
      <c r="AE505" s="76">
        <f t="shared" si="387"/>
        <v>0</v>
      </c>
      <c r="AF505" s="76">
        <f t="shared" si="387"/>
        <v>0</v>
      </c>
      <c r="AG505" s="76">
        <f t="shared" si="387"/>
        <v>0</v>
      </c>
      <c r="AH505" s="76">
        <f t="shared" si="387"/>
        <v>0</v>
      </c>
      <c r="AI505" s="76">
        <f t="shared" si="405"/>
        <v>0</v>
      </c>
      <c r="AJ505" s="76">
        <f t="shared" si="405"/>
        <v>0</v>
      </c>
      <c r="AK505" s="76">
        <f t="shared" si="405"/>
        <v>0</v>
      </c>
      <c r="AL505" s="76">
        <f t="shared" si="405"/>
        <v>0</v>
      </c>
      <c r="AM505" s="76">
        <f t="shared" si="405"/>
        <v>0</v>
      </c>
      <c r="AN505" s="76">
        <f t="shared" si="405"/>
        <v>0</v>
      </c>
      <c r="AO505" s="76">
        <f t="shared" ref="AO505:BT505" ca="1" si="417">+AN504*(1-$I505)</f>
        <v>492.38545109180592</v>
      </c>
      <c r="AP505" s="76">
        <f t="shared" ca="1" si="417"/>
        <v>492.38545109180592</v>
      </c>
      <c r="AQ505" s="76">
        <f t="shared" ca="1" si="417"/>
        <v>492.38545109180592</v>
      </c>
      <c r="AR505" s="76">
        <f t="shared" ca="1" si="417"/>
        <v>492.38545109180592</v>
      </c>
      <c r="AS505" s="76">
        <f t="shared" ca="1" si="417"/>
        <v>492.38545109180592</v>
      </c>
      <c r="AT505" s="76">
        <f t="shared" ca="1" si="417"/>
        <v>492.38545109180592</v>
      </c>
      <c r="AU505" s="76">
        <f t="shared" ca="1" si="417"/>
        <v>492.38545109180592</v>
      </c>
      <c r="AV505" s="76">
        <f t="shared" ca="1" si="417"/>
        <v>492.38545109180592</v>
      </c>
      <c r="AW505" s="76">
        <f t="shared" ca="1" si="417"/>
        <v>492.38545109180592</v>
      </c>
      <c r="AX505" s="76">
        <f t="shared" ca="1" si="417"/>
        <v>492.38545109180592</v>
      </c>
      <c r="AY505" s="76">
        <f t="shared" ca="1" si="417"/>
        <v>492.38545109180592</v>
      </c>
      <c r="AZ505" s="76">
        <f t="shared" ca="1" si="417"/>
        <v>492.38545109180592</v>
      </c>
      <c r="BA505" s="76">
        <f t="shared" ca="1" si="417"/>
        <v>492.38545109180592</v>
      </c>
      <c r="BB505" s="76">
        <f t="shared" ca="1" si="417"/>
        <v>492.38545109180592</v>
      </c>
      <c r="BC505" s="76">
        <f t="shared" ca="1" si="417"/>
        <v>492.38545109180592</v>
      </c>
      <c r="BD505" s="76">
        <f t="shared" ca="1" si="417"/>
        <v>492.38545109180592</v>
      </c>
      <c r="BE505" s="76">
        <f t="shared" ca="1" si="417"/>
        <v>492.38545109180592</v>
      </c>
      <c r="BF505" s="76">
        <f t="shared" ca="1" si="417"/>
        <v>492.38545109180592</v>
      </c>
      <c r="BG505" s="76">
        <f t="shared" ca="1" si="417"/>
        <v>492.38545109180592</v>
      </c>
      <c r="BH505" s="76">
        <f t="shared" ca="1" si="417"/>
        <v>492.38545109180592</v>
      </c>
      <c r="BI505" s="76">
        <f t="shared" ca="1" si="417"/>
        <v>492.38545109180592</v>
      </c>
      <c r="BJ505" s="76">
        <f t="shared" ca="1" si="417"/>
        <v>492.38545109180592</v>
      </c>
      <c r="BK505" s="76">
        <f t="shared" ca="1" si="417"/>
        <v>492.38545109180592</v>
      </c>
      <c r="BL505" s="76">
        <f t="shared" ca="1" si="417"/>
        <v>492.38545109180592</v>
      </c>
      <c r="BM505" s="76">
        <f t="shared" ca="1" si="417"/>
        <v>492.38545109180592</v>
      </c>
      <c r="BN505" s="76">
        <f t="shared" ca="1" si="417"/>
        <v>492.38545109180592</v>
      </c>
      <c r="BO505" s="76">
        <f t="shared" ca="1" si="417"/>
        <v>492.38545109180592</v>
      </c>
      <c r="BP505" s="76">
        <f t="shared" ca="1" si="417"/>
        <v>492.38545109180592</v>
      </c>
      <c r="BQ505" s="76">
        <f t="shared" ca="1" si="417"/>
        <v>492.38545109180592</v>
      </c>
      <c r="BR505" s="76">
        <f t="shared" ca="1" si="417"/>
        <v>492.38545109180592</v>
      </c>
      <c r="BS505" s="76">
        <f t="shared" ca="1" si="417"/>
        <v>492.38545109180592</v>
      </c>
      <c r="BT505" s="76">
        <f t="shared" ca="1" si="417"/>
        <v>492.38545109180592</v>
      </c>
      <c r="BU505" s="76">
        <f t="shared" ref="BU505:CL505" ca="1" si="418">+BT504*(1-$I505)</f>
        <v>492.38545109180592</v>
      </c>
      <c r="BV505" s="76">
        <f t="shared" ca="1" si="418"/>
        <v>492.38545109180592</v>
      </c>
      <c r="BW505" s="76">
        <f t="shared" ca="1" si="418"/>
        <v>492.38545109180592</v>
      </c>
      <c r="BX505" s="76">
        <f t="shared" ca="1" si="418"/>
        <v>492.38545109180592</v>
      </c>
      <c r="BY505" s="76">
        <f t="shared" ca="1" si="418"/>
        <v>492.38545109180592</v>
      </c>
      <c r="BZ505" s="76">
        <f t="shared" ca="1" si="418"/>
        <v>492.38545109180592</v>
      </c>
      <c r="CA505" s="76">
        <f t="shared" ca="1" si="418"/>
        <v>492.38545109180592</v>
      </c>
      <c r="CB505" s="76">
        <f t="shared" ca="1" si="418"/>
        <v>492.38545109180592</v>
      </c>
      <c r="CC505" s="76">
        <f t="shared" ca="1" si="418"/>
        <v>492.38545109180592</v>
      </c>
      <c r="CD505" s="76">
        <f t="shared" ca="1" si="418"/>
        <v>492.38545109180592</v>
      </c>
      <c r="CE505" s="76">
        <f t="shared" ca="1" si="418"/>
        <v>492.38545109180592</v>
      </c>
      <c r="CF505" s="76">
        <f t="shared" ca="1" si="418"/>
        <v>492.38545109180592</v>
      </c>
      <c r="CG505" s="76">
        <f t="shared" ca="1" si="418"/>
        <v>492.38545109180592</v>
      </c>
      <c r="CH505" s="76">
        <f t="shared" ca="1" si="418"/>
        <v>492.38545109180592</v>
      </c>
      <c r="CI505" s="76">
        <f t="shared" ca="1" si="418"/>
        <v>492.38545109180592</v>
      </c>
      <c r="CJ505" s="76">
        <f t="shared" ca="1" si="418"/>
        <v>492.38545109180592</v>
      </c>
      <c r="CK505" s="76">
        <f t="shared" ca="1" si="418"/>
        <v>492.38545109180592</v>
      </c>
      <c r="CL505" s="76">
        <f t="shared" ca="1" si="418"/>
        <v>492.38545109180592</v>
      </c>
    </row>
    <row r="506" spans="2:90" outlineLevel="2" x14ac:dyDescent="0.4">
      <c r="B506" s="398">
        <f t="shared" si="361"/>
        <v>24</v>
      </c>
      <c r="C506" s="16"/>
      <c r="D506" s="16" t="s">
        <v>902</v>
      </c>
      <c r="E506" s="16" t="s">
        <v>906</v>
      </c>
      <c r="F506" s="16"/>
      <c r="G506" s="16"/>
      <c r="H506" s="16">
        <f t="shared" si="362"/>
        <v>0.9600000000000003</v>
      </c>
      <c r="I506" s="399">
        <v>0.1</v>
      </c>
      <c r="J506" s="73"/>
      <c r="K506" s="15">
        <f t="shared" si="412"/>
        <v>0</v>
      </c>
      <c r="L506" s="15">
        <f t="shared" ca="1" si="412"/>
        <v>443.14690598262536</v>
      </c>
      <c r="M506" s="15">
        <f t="shared" ca="1" si="412"/>
        <v>443.14690598262536</v>
      </c>
      <c r="N506" s="15">
        <f t="shared" ca="1" si="412"/>
        <v>443.14690598262536</v>
      </c>
      <c r="O506" s="15">
        <f t="shared" ca="1" si="412"/>
        <v>443.14690598262536</v>
      </c>
      <c r="P506" s="15">
        <f t="shared" ca="1" si="412"/>
        <v>443.14690598262536</v>
      </c>
      <c r="R506" s="67"/>
      <c r="S506" s="76">
        <f t="shared" si="387"/>
        <v>0</v>
      </c>
      <c r="T506" s="76">
        <f t="shared" si="387"/>
        <v>0</v>
      </c>
      <c r="U506" s="76">
        <f t="shared" si="387"/>
        <v>0</v>
      </c>
      <c r="V506" s="76">
        <f t="shared" si="387"/>
        <v>0</v>
      </c>
      <c r="W506" s="76">
        <f t="shared" si="387"/>
        <v>0</v>
      </c>
      <c r="X506" s="76">
        <f t="shared" si="387"/>
        <v>0</v>
      </c>
      <c r="Y506" s="76">
        <f t="shared" si="387"/>
        <v>0</v>
      </c>
      <c r="Z506" s="76">
        <f t="shared" si="387"/>
        <v>0</v>
      </c>
      <c r="AA506" s="76">
        <f t="shared" si="387"/>
        <v>0</v>
      </c>
      <c r="AB506" s="76">
        <f t="shared" si="387"/>
        <v>0</v>
      </c>
      <c r="AC506" s="76">
        <f t="shared" si="387"/>
        <v>0</v>
      </c>
      <c r="AD506" s="76">
        <f t="shared" si="387"/>
        <v>0</v>
      </c>
      <c r="AE506" s="76">
        <f t="shared" si="387"/>
        <v>0</v>
      </c>
      <c r="AF506" s="76">
        <f t="shared" si="387"/>
        <v>0</v>
      </c>
      <c r="AG506" s="76">
        <f t="shared" si="387"/>
        <v>0</v>
      </c>
      <c r="AH506" s="76">
        <f t="shared" si="387"/>
        <v>0</v>
      </c>
      <c r="AI506" s="76">
        <f t="shared" si="405"/>
        <v>0</v>
      </c>
      <c r="AJ506" s="76">
        <f t="shared" si="405"/>
        <v>0</v>
      </c>
      <c r="AK506" s="76">
        <f t="shared" si="405"/>
        <v>0</v>
      </c>
      <c r="AL506" s="76">
        <f t="shared" si="405"/>
        <v>0</v>
      </c>
      <c r="AM506" s="76">
        <f t="shared" si="405"/>
        <v>0</v>
      </c>
      <c r="AN506" s="76">
        <f t="shared" si="405"/>
        <v>0</v>
      </c>
      <c r="AO506" s="76">
        <f t="shared" si="405"/>
        <v>0</v>
      </c>
      <c r="AP506" s="76">
        <f t="shared" ref="AP506:BU506" ca="1" si="419">+AO505*(1-$I506)</f>
        <v>443.14690598262536</v>
      </c>
      <c r="AQ506" s="76">
        <f t="shared" ca="1" si="419"/>
        <v>443.14690598262536</v>
      </c>
      <c r="AR506" s="76">
        <f t="shared" ca="1" si="419"/>
        <v>443.14690598262536</v>
      </c>
      <c r="AS506" s="76">
        <f t="shared" ca="1" si="419"/>
        <v>443.14690598262536</v>
      </c>
      <c r="AT506" s="76">
        <f t="shared" ca="1" si="419"/>
        <v>443.14690598262536</v>
      </c>
      <c r="AU506" s="76">
        <f t="shared" ca="1" si="419"/>
        <v>443.14690598262536</v>
      </c>
      <c r="AV506" s="76">
        <f t="shared" ca="1" si="419"/>
        <v>443.14690598262536</v>
      </c>
      <c r="AW506" s="76">
        <f t="shared" ca="1" si="419"/>
        <v>443.14690598262536</v>
      </c>
      <c r="AX506" s="76">
        <f t="shared" ca="1" si="419"/>
        <v>443.14690598262536</v>
      </c>
      <c r="AY506" s="76">
        <f t="shared" ca="1" si="419"/>
        <v>443.14690598262536</v>
      </c>
      <c r="AZ506" s="76">
        <f t="shared" ca="1" si="419"/>
        <v>443.14690598262536</v>
      </c>
      <c r="BA506" s="76">
        <f t="shared" ca="1" si="419"/>
        <v>443.14690598262536</v>
      </c>
      <c r="BB506" s="76">
        <f t="shared" ca="1" si="419"/>
        <v>443.14690598262536</v>
      </c>
      <c r="BC506" s="76">
        <f t="shared" ca="1" si="419"/>
        <v>443.14690598262536</v>
      </c>
      <c r="BD506" s="76">
        <f t="shared" ca="1" si="419"/>
        <v>443.14690598262536</v>
      </c>
      <c r="BE506" s="76">
        <f t="shared" ca="1" si="419"/>
        <v>443.14690598262536</v>
      </c>
      <c r="BF506" s="76">
        <f t="shared" ca="1" si="419"/>
        <v>443.14690598262536</v>
      </c>
      <c r="BG506" s="76">
        <f t="shared" ca="1" si="419"/>
        <v>443.14690598262536</v>
      </c>
      <c r="BH506" s="76">
        <f t="shared" ca="1" si="419"/>
        <v>443.14690598262536</v>
      </c>
      <c r="BI506" s="76">
        <f t="shared" ca="1" si="419"/>
        <v>443.14690598262536</v>
      </c>
      <c r="BJ506" s="76">
        <f t="shared" ca="1" si="419"/>
        <v>443.14690598262536</v>
      </c>
      <c r="BK506" s="76">
        <f t="shared" ca="1" si="419"/>
        <v>443.14690598262536</v>
      </c>
      <c r="BL506" s="76">
        <f t="shared" ca="1" si="419"/>
        <v>443.14690598262536</v>
      </c>
      <c r="BM506" s="76">
        <f t="shared" ca="1" si="419"/>
        <v>443.14690598262536</v>
      </c>
      <c r="BN506" s="76">
        <f t="shared" ca="1" si="419"/>
        <v>443.14690598262536</v>
      </c>
      <c r="BO506" s="76">
        <f t="shared" ca="1" si="419"/>
        <v>443.14690598262536</v>
      </c>
      <c r="BP506" s="76">
        <f t="shared" ca="1" si="419"/>
        <v>443.14690598262536</v>
      </c>
      <c r="BQ506" s="76">
        <f t="shared" ca="1" si="419"/>
        <v>443.14690598262536</v>
      </c>
      <c r="BR506" s="76">
        <f t="shared" ca="1" si="419"/>
        <v>443.14690598262536</v>
      </c>
      <c r="BS506" s="76">
        <f t="shared" ca="1" si="419"/>
        <v>443.14690598262536</v>
      </c>
      <c r="BT506" s="76">
        <f t="shared" ca="1" si="419"/>
        <v>443.14690598262536</v>
      </c>
      <c r="BU506" s="76">
        <f t="shared" ca="1" si="419"/>
        <v>443.14690598262536</v>
      </c>
      <c r="BV506" s="76">
        <f t="shared" ref="BV506:CL506" ca="1" si="420">+BU505*(1-$I506)</f>
        <v>443.14690598262536</v>
      </c>
      <c r="BW506" s="76">
        <f t="shared" ca="1" si="420"/>
        <v>443.14690598262536</v>
      </c>
      <c r="BX506" s="76">
        <f t="shared" ca="1" si="420"/>
        <v>443.14690598262536</v>
      </c>
      <c r="BY506" s="76">
        <f t="shared" ca="1" si="420"/>
        <v>443.14690598262536</v>
      </c>
      <c r="BZ506" s="76">
        <f t="shared" ca="1" si="420"/>
        <v>443.14690598262536</v>
      </c>
      <c r="CA506" s="76">
        <f t="shared" ca="1" si="420"/>
        <v>443.14690598262536</v>
      </c>
      <c r="CB506" s="76">
        <f t="shared" ca="1" si="420"/>
        <v>443.14690598262536</v>
      </c>
      <c r="CC506" s="76">
        <f t="shared" ca="1" si="420"/>
        <v>443.14690598262536</v>
      </c>
      <c r="CD506" s="76">
        <f t="shared" ca="1" si="420"/>
        <v>443.14690598262536</v>
      </c>
      <c r="CE506" s="76">
        <f t="shared" ca="1" si="420"/>
        <v>443.14690598262536</v>
      </c>
      <c r="CF506" s="76">
        <f t="shared" ca="1" si="420"/>
        <v>443.14690598262536</v>
      </c>
      <c r="CG506" s="76">
        <f t="shared" ca="1" si="420"/>
        <v>443.14690598262536</v>
      </c>
      <c r="CH506" s="76">
        <f t="shared" ca="1" si="420"/>
        <v>443.14690598262536</v>
      </c>
      <c r="CI506" s="76">
        <f t="shared" ca="1" si="420"/>
        <v>443.14690598262536</v>
      </c>
      <c r="CJ506" s="76">
        <f t="shared" ca="1" si="420"/>
        <v>443.14690598262536</v>
      </c>
      <c r="CK506" s="76">
        <f t="shared" ca="1" si="420"/>
        <v>443.14690598262536</v>
      </c>
      <c r="CL506" s="76">
        <f t="shared" ca="1" si="420"/>
        <v>443.14690598262536</v>
      </c>
    </row>
    <row r="507" spans="2:90" outlineLevel="2" x14ac:dyDescent="0.4">
      <c r="B507" s="139" t="s">
        <v>897</v>
      </c>
      <c r="C507" s="16"/>
      <c r="D507" s="16" t="s">
        <v>902</v>
      </c>
      <c r="E507" s="16" t="s">
        <v>906</v>
      </c>
      <c r="F507" s="16"/>
      <c r="G507" s="16"/>
      <c r="H507" s="16">
        <f t="shared" si="362"/>
        <v>1.0000000000000002</v>
      </c>
      <c r="I507" s="399">
        <v>0.1</v>
      </c>
      <c r="J507" s="73"/>
      <c r="K507" s="245">
        <f t="shared" si="412"/>
        <v>0</v>
      </c>
      <c r="L507" s="245">
        <f t="shared" si="412"/>
        <v>0</v>
      </c>
      <c r="M507" s="245">
        <f t="shared" ca="1" si="412"/>
        <v>5317.7628717915031</v>
      </c>
      <c r="N507" s="245">
        <f t="shared" ca="1" si="412"/>
        <v>10635.525743583003</v>
      </c>
      <c r="O507" s="245">
        <f t="shared" ca="1" si="412"/>
        <v>15953.288615374502</v>
      </c>
      <c r="P507" s="245">
        <f t="shared" ca="1" si="412"/>
        <v>21271.051487166023</v>
      </c>
      <c r="R507" s="67"/>
      <c r="S507" s="397">
        <f t="shared" ref="S507:AP507" si="421">+R506+R507*(1-$I507)</f>
        <v>0</v>
      </c>
      <c r="T507" s="397">
        <f t="shared" si="421"/>
        <v>0</v>
      </c>
      <c r="U507" s="397">
        <f t="shared" si="421"/>
        <v>0</v>
      </c>
      <c r="V507" s="397">
        <f t="shared" si="421"/>
        <v>0</v>
      </c>
      <c r="W507" s="397">
        <f t="shared" si="421"/>
        <v>0</v>
      </c>
      <c r="X507" s="397">
        <f t="shared" si="421"/>
        <v>0</v>
      </c>
      <c r="Y507" s="397">
        <f t="shared" si="421"/>
        <v>0</v>
      </c>
      <c r="Z507" s="397">
        <f t="shared" si="421"/>
        <v>0</v>
      </c>
      <c r="AA507" s="397">
        <f t="shared" si="421"/>
        <v>0</v>
      </c>
      <c r="AB507" s="397">
        <f t="shared" si="421"/>
        <v>0</v>
      </c>
      <c r="AC507" s="397">
        <f t="shared" si="421"/>
        <v>0</v>
      </c>
      <c r="AD507" s="397">
        <f t="shared" si="421"/>
        <v>0</v>
      </c>
      <c r="AE507" s="397">
        <f t="shared" si="421"/>
        <v>0</v>
      </c>
      <c r="AF507" s="397">
        <f t="shared" si="421"/>
        <v>0</v>
      </c>
      <c r="AG507" s="397">
        <f t="shared" si="421"/>
        <v>0</v>
      </c>
      <c r="AH507" s="397">
        <f t="shared" si="421"/>
        <v>0</v>
      </c>
      <c r="AI507" s="397">
        <f t="shared" si="421"/>
        <v>0</v>
      </c>
      <c r="AJ507" s="397">
        <f t="shared" si="421"/>
        <v>0</v>
      </c>
      <c r="AK507" s="397">
        <f t="shared" si="421"/>
        <v>0</v>
      </c>
      <c r="AL507" s="397">
        <f t="shared" si="421"/>
        <v>0</v>
      </c>
      <c r="AM507" s="397">
        <f t="shared" si="421"/>
        <v>0</v>
      </c>
      <c r="AN507" s="397">
        <f t="shared" si="421"/>
        <v>0</v>
      </c>
      <c r="AO507" s="397">
        <f t="shared" si="421"/>
        <v>0</v>
      </c>
      <c r="AP507" s="397">
        <f t="shared" si="421"/>
        <v>0</v>
      </c>
      <c r="AQ507" s="397">
        <f ca="1">+AP506+AP507*(1-$I507)</f>
        <v>443.14690598262536</v>
      </c>
      <c r="AR507" s="397">
        <f t="shared" ref="AR507:BW507" ca="1" si="422">+AQ506+AQ507</f>
        <v>886.29381196525071</v>
      </c>
      <c r="AS507" s="397">
        <f t="shared" ca="1" si="422"/>
        <v>1329.440717947876</v>
      </c>
      <c r="AT507" s="397">
        <f t="shared" ca="1" si="422"/>
        <v>1772.5876239305014</v>
      </c>
      <c r="AU507" s="397">
        <f t="shared" ca="1" si="422"/>
        <v>2215.7345299131266</v>
      </c>
      <c r="AV507" s="397">
        <f t="shared" ca="1" si="422"/>
        <v>2658.881435895752</v>
      </c>
      <c r="AW507" s="397">
        <f t="shared" ca="1" si="422"/>
        <v>3102.0283418783774</v>
      </c>
      <c r="AX507" s="397">
        <f t="shared" ca="1" si="422"/>
        <v>3545.1752478610028</v>
      </c>
      <c r="AY507" s="397">
        <f t="shared" ca="1" si="422"/>
        <v>3988.3221538436283</v>
      </c>
      <c r="AZ507" s="397">
        <f t="shared" ca="1" si="422"/>
        <v>4431.4690598262532</v>
      </c>
      <c r="BA507" s="397">
        <f t="shared" ca="1" si="422"/>
        <v>4874.6159658088782</v>
      </c>
      <c r="BB507" s="397">
        <f t="shared" ca="1" si="422"/>
        <v>5317.7628717915031</v>
      </c>
      <c r="BC507" s="397">
        <f t="shared" ca="1" si="422"/>
        <v>5760.9097777741281</v>
      </c>
      <c r="BD507" s="397">
        <f t="shared" ca="1" si="422"/>
        <v>6204.056683756753</v>
      </c>
      <c r="BE507" s="397">
        <f t="shared" ca="1" si="422"/>
        <v>6647.203589739378</v>
      </c>
      <c r="BF507" s="397">
        <f t="shared" ca="1" si="422"/>
        <v>7090.350495722003</v>
      </c>
      <c r="BG507" s="397">
        <f t="shared" ca="1" si="422"/>
        <v>7533.4974017046279</v>
      </c>
      <c r="BH507" s="397">
        <f t="shared" ca="1" si="422"/>
        <v>7976.6443076872529</v>
      </c>
      <c r="BI507" s="397">
        <f t="shared" ca="1" si="422"/>
        <v>8419.7912136698778</v>
      </c>
      <c r="BJ507" s="397">
        <f t="shared" ca="1" si="422"/>
        <v>8862.9381196525028</v>
      </c>
      <c r="BK507" s="397">
        <f t="shared" ca="1" si="422"/>
        <v>9306.0850256351277</v>
      </c>
      <c r="BL507" s="397">
        <f t="shared" ca="1" si="422"/>
        <v>9749.2319316177527</v>
      </c>
      <c r="BM507" s="397">
        <f t="shared" ca="1" si="422"/>
        <v>10192.378837600378</v>
      </c>
      <c r="BN507" s="397">
        <f t="shared" ca="1" si="422"/>
        <v>10635.525743583003</v>
      </c>
      <c r="BO507" s="397">
        <f t="shared" ca="1" si="422"/>
        <v>11078.672649565628</v>
      </c>
      <c r="BP507" s="397">
        <f t="shared" ca="1" si="422"/>
        <v>11521.819555548253</v>
      </c>
      <c r="BQ507" s="397">
        <f t="shared" ca="1" si="422"/>
        <v>11964.966461530877</v>
      </c>
      <c r="BR507" s="397">
        <f t="shared" ca="1" si="422"/>
        <v>12408.113367513502</v>
      </c>
      <c r="BS507" s="397">
        <f t="shared" ca="1" si="422"/>
        <v>12851.260273496127</v>
      </c>
      <c r="BT507" s="397">
        <f t="shared" ca="1" si="422"/>
        <v>13294.407179478752</v>
      </c>
      <c r="BU507" s="397">
        <f t="shared" ca="1" si="422"/>
        <v>13737.554085461377</v>
      </c>
      <c r="BV507" s="397">
        <f t="shared" ca="1" si="422"/>
        <v>14180.700991444002</v>
      </c>
      <c r="BW507" s="397">
        <f t="shared" ca="1" si="422"/>
        <v>14623.847897426627</v>
      </c>
      <c r="BX507" s="397">
        <f t="shared" ref="BX507:CL507" ca="1" si="423">+BW506+BW507</f>
        <v>15066.994803409252</v>
      </c>
      <c r="BY507" s="397">
        <f t="shared" ca="1" si="423"/>
        <v>15510.141709391877</v>
      </c>
      <c r="BZ507" s="397">
        <f t="shared" ca="1" si="423"/>
        <v>15953.288615374502</v>
      </c>
      <c r="CA507" s="397">
        <f t="shared" ca="1" si="423"/>
        <v>16396.435521357129</v>
      </c>
      <c r="CB507" s="397">
        <f t="shared" ca="1" si="423"/>
        <v>16839.582427339756</v>
      </c>
      <c r="CC507" s="397">
        <f t="shared" ca="1" si="423"/>
        <v>17282.729333322382</v>
      </c>
      <c r="CD507" s="397">
        <f t="shared" ca="1" si="423"/>
        <v>17725.876239305009</v>
      </c>
      <c r="CE507" s="397">
        <f t="shared" ca="1" si="423"/>
        <v>18169.023145287636</v>
      </c>
      <c r="CF507" s="397">
        <f t="shared" ca="1" si="423"/>
        <v>18612.170051270263</v>
      </c>
      <c r="CG507" s="397">
        <f t="shared" ca="1" si="423"/>
        <v>19055.31695725289</v>
      </c>
      <c r="CH507" s="397">
        <f t="shared" ca="1" si="423"/>
        <v>19498.463863235516</v>
      </c>
      <c r="CI507" s="397">
        <f t="shared" ca="1" si="423"/>
        <v>19941.610769218143</v>
      </c>
      <c r="CJ507" s="397">
        <f t="shared" ca="1" si="423"/>
        <v>20384.75767520077</v>
      </c>
      <c r="CK507" s="397">
        <f t="shared" ca="1" si="423"/>
        <v>20827.904581183397</v>
      </c>
      <c r="CL507" s="397">
        <f t="shared" ca="1" si="423"/>
        <v>21271.051487166023</v>
      </c>
    </row>
    <row r="508" spans="2:90" x14ac:dyDescent="0.4">
      <c r="B508" s="122" t="str">
        <f>+"Total "&amp;B470</f>
        <v>Total primary unit</v>
      </c>
      <c r="C508" s="31"/>
      <c r="D508" s="31" t="s">
        <v>902</v>
      </c>
      <c r="E508" s="31" t="s">
        <v>906</v>
      </c>
      <c r="F508" s="31"/>
      <c r="G508" s="31"/>
      <c r="H508" s="31"/>
      <c r="I508" s="73"/>
      <c r="J508" s="73"/>
      <c r="K508" s="38">
        <f t="shared" ca="1" si="412"/>
        <v>35878.523175950009</v>
      </c>
      <c r="L508" s="38">
        <f t="shared" ca="1" si="412"/>
        <v>46011.677846156366</v>
      </c>
      <c r="M508" s="38">
        <f t="shared" ca="1" si="412"/>
        <v>51329.440717947873</v>
      </c>
      <c r="N508" s="38">
        <f t="shared" ca="1" si="412"/>
        <v>56647.203589739365</v>
      </c>
      <c r="O508" s="38">
        <f t="shared" ca="1" si="412"/>
        <v>61964.966461530872</v>
      </c>
      <c r="P508" s="38">
        <f t="shared" ca="1" si="412"/>
        <v>67282.729333322393</v>
      </c>
      <c r="R508" s="67"/>
      <c r="S508" s="230">
        <f t="shared" ref="S508" ca="1" si="424">SUM(S483:S507)</f>
        <v>5000</v>
      </c>
      <c r="T508" s="230">
        <f t="shared" ref="T508:AX508" ca="1" si="425">SUM(T483:T507)</f>
        <v>9500</v>
      </c>
      <c r="U508" s="230">
        <f t="shared" ca="1" si="425"/>
        <v>13550</v>
      </c>
      <c r="V508" s="230">
        <f t="shared" ca="1" si="425"/>
        <v>17195</v>
      </c>
      <c r="W508" s="230">
        <f t="shared" ca="1" si="425"/>
        <v>20475.5</v>
      </c>
      <c r="X508" s="230">
        <f t="shared" ca="1" si="425"/>
        <v>23427.95</v>
      </c>
      <c r="Y508" s="230">
        <f t="shared" ca="1" si="425"/>
        <v>26085.155000000002</v>
      </c>
      <c r="Z508" s="230">
        <f t="shared" ca="1" si="425"/>
        <v>28476.639500000005</v>
      </c>
      <c r="AA508" s="230">
        <f t="shared" ca="1" si="425"/>
        <v>30628.975550000006</v>
      </c>
      <c r="AB508" s="230">
        <f t="shared" ca="1" si="425"/>
        <v>32566.077995000007</v>
      </c>
      <c r="AC508" s="230">
        <f t="shared" ca="1" si="425"/>
        <v>34309.470195500006</v>
      </c>
      <c r="AD508" s="230">
        <f t="shared" ca="1" si="425"/>
        <v>35878.523175950009</v>
      </c>
      <c r="AE508" s="230">
        <f t="shared" ca="1" si="425"/>
        <v>37290.670858355006</v>
      </c>
      <c r="AF508" s="230">
        <f t="shared" ca="1" si="425"/>
        <v>38561.603772519506</v>
      </c>
      <c r="AG508" s="230">
        <f t="shared" ca="1" si="425"/>
        <v>39705.443395267554</v>
      </c>
      <c r="AH508" s="230">
        <f t="shared" ca="1" si="425"/>
        <v>40734.899055740796</v>
      </c>
      <c r="AI508" s="230">
        <f t="shared" ca="1" si="425"/>
        <v>41661.409150166714</v>
      </c>
      <c r="AJ508" s="230">
        <f t="shared" ca="1" si="425"/>
        <v>42495.268235150041</v>
      </c>
      <c r="AK508" s="230">
        <f t="shared" ca="1" si="425"/>
        <v>43245.741411635034</v>
      </c>
      <c r="AL508" s="230">
        <f t="shared" ca="1" si="425"/>
        <v>43921.167270471531</v>
      </c>
      <c r="AM508" s="230">
        <f t="shared" ca="1" si="425"/>
        <v>44529.050543424375</v>
      </c>
      <c r="AN508" s="230">
        <f t="shared" ca="1" si="425"/>
        <v>45076.145489081937</v>
      </c>
      <c r="AO508" s="230">
        <f t="shared" ca="1" si="425"/>
        <v>45568.53094017374</v>
      </c>
      <c r="AP508" s="230">
        <f t="shared" ca="1" si="425"/>
        <v>46011.677846156366</v>
      </c>
      <c r="AQ508" s="230">
        <f t="shared" ca="1" si="425"/>
        <v>46454.824752138993</v>
      </c>
      <c r="AR508" s="230">
        <f t="shared" ca="1" si="425"/>
        <v>46897.97165812162</v>
      </c>
      <c r="AS508" s="230">
        <f t="shared" ca="1" si="425"/>
        <v>47341.118564104239</v>
      </c>
      <c r="AT508" s="230">
        <f t="shared" ca="1" si="425"/>
        <v>47784.265470086866</v>
      </c>
      <c r="AU508" s="230">
        <f t="shared" ca="1" si="425"/>
        <v>48227.412376069493</v>
      </c>
      <c r="AV508" s="230">
        <f t="shared" ca="1" si="425"/>
        <v>48670.55928205212</v>
      </c>
      <c r="AW508" s="230">
        <f t="shared" ca="1" si="425"/>
        <v>49113.706188034746</v>
      </c>
      <c r="AX508" s="230">
        <f t="shared" ca="1" si="425"/>
        <v>49556.853094017366</v>
      </c>
      <c r="AY508" s="230">
        <f t="shared" ref="AY508:CD508" ca="1" si="426">SUM(AY483:AY507)</f>
        <v>49999.999999999993</v>
      </c>
      <c r="AZ508" s="230">
        <f t="shared" ca="1" si="426"/>
        <v>50443.14690598262</v>
      </c>
      <c r="BA508" s="230">
        <f t="shared" ca="1" si="426"/>
        <v>50886.293811965246</v>
      </c>
      <c r="BB508" s="230">
        <f t="shared" ca="1" si="426"/>
        <v>51329.440717947873</v>
      </c>
      <c r="BC508" s="230">
        <f t="shared" ca="1" si="426"/>
        <v>51772.587623930493</v>
      </c>
      <c r="BD508" s="230">
        <f t="shared" ca="1" si="426"/>
        <v>52215.734529913119</v>
      </c>
      <c r="BE508" s="230">
        <f t="shared" ca="1" si="426"/>
        <v>52658.881435895746</v>
      </c>
      <c r="BF508" s="230">
        <f t="shared" ca="1" si="426"/>
        <v>53102.028341878366</v>
      </c>
      <c r="BG508" s="230">
        <f t="shared" ca="1" si="426"/>
        <v>53545.175247860992</v>
      </c>
      <c r="BH508" s="230">
        <f t="shared" ca="1" si="426"/>
        <v>53988.322153843619</v>
      </c>
      <c r="BI508" s="230">
        <f t="shared" ca="1" si="426"/>
        <v>54431.469059826246</v>
      </c>
      <c r="BJ508" s="230">
        <f t="shared" ca="1" si="426"/>
        <v>54874.615965808873</v>
      </c>
      <c r="BK508" s="230">
        <f t="shared" ca="1" si="426"/>
        <v>55317.762871791492</v>
      </c>
      <c r="BL508" s="230">
        <f t="shared" ca="1" si="426"/>
        <v>55760.909777774119</v>
      </c>
      <c r="BM508" s="230">
        <f t="shared" ca="1" si="426"/>
        <v>56204.056683756746</v>
      </c>
      <c r="BN508" s="230">
        <f t="shared" ca="1" si="426"/>
        <v>56647.203589739365</v>
      </c>
      <c r="BO508" s="230">
        <f t="shared" ca="1" si="426"/>
        <v>57090.350495721992</v>
      </c>
      <c r="BP508" s="230">
        <f t="shared" ca="1" si="426"/>
        <v>57533.497401704619</v>
      </c>
      <c r="BQ508" s="230">
        <f t="shared" ca="1" si="426"/>
        <v>57976.644307687246</v>
      </c>
      <c r="BR508" s="230">
        <f t="shared" ca="1" si="426"/>
        <v>58419.791213669872</v>
      </c>
      <c r="BS508" s="230">
        <f t="shared" ca="1" si="426"/>
        <v>58862.938119652492</v>
      </c>
      <c r="BT508" s="230">
        <f t="shared" ca="1" si="426"/>
        <v>59306.085025635119</v>
      </c>
      <c r="BU508" s="230">
        <f t="shared" ca="1" si="426"/>
        <v>59749.231931617745</v>
      </c>
      <c r="BV508" s="230">
        <f t="shared" ca="1" si="426"/>
        <v>60192.378837600365</v>
      </c>
      <c r="BW508" s="230">
        <f t="shared" ca="1" si="426"/>
        <v>60635.525743582992</v>
      </c>
      <c r="BX508" s="230">
        <f t="shared" ca="1" si="426"/>
        <v>61078.672649565618</v>
      </c>
      <c r="BY508" s="230">
        <f t="shared" ca="1" si="426"/>
        <v>61521.819555548245</v>
      </c>
      <c r="BZ508" s="230">
        <f t="shared" ca="1" si="426"/>
        <v>61964.966461530872</v>
      </c>
      <c r="CA508" s="230">
        <f t="shared" ca="1" si="426"/>
        <v>62408.113367513492</v>
      </c>
      <c r="CB508" s="230">
        <f t="shared" ca="1" si="426"/>
        <v>62851.260273496126</v>
      </c>
      <c r="CC508" s="230">
        <f t="shared" ca="1" si="426"/>
        <v>63294.407179478745</v>
      </c>
      <c r="CD508" s="230">
        <f t="shared" ca="1" si="426"/>
        <v>63737.554085461379</v>
      </c>
      <c r="CE508" s="230">
        <f t="shared" ref="CE508:CK508" ca="1" si="427">SUM(CE483:CE507)</f>
        <v>64180.700991443999</v>
      </c>
      <c r="CF508" s="230">
        <f t="shared" ca="1" si="427"/>
        <v>64623.847897426633</v>
      </c>
      <c r="CG508" s="230">
        <f t="shared" ca="1" si="427"/>
        <v>65066.994803409252</v>
      </c>
      <c r="CH508" s="230">
        <f t="shared" ca="1" si="427"/>
        <v>65510.141709391886</v>
      </c>
      <c r="CI508" s="230">
        <f t="shared" ca="1" si="427"/>
        <v>65953.288615374506</v>
      </c>
      <c r="CJ508" s="230">
        <f t="shared" ca="1" si="427"/>
        <v>66396.43552135714</v>
      </c>
      <c r="CK508" s="230">
        <f t="shared" ca="1" si="427"/>
        <v>66839.582427339759</v>
      </c>
      <c r="CL508" s="230">
        <f t="shared" ref="CL508" ca="1" si="428">SUM(CL483:CL507)</f>
        <v>67282.729333322393</v>
      </c>
    </row>
    <row r="509" spans="2:90" x14ac:dyDescent="0.4">
      <c r="B509" s="67"/>
      <c r="C509" s="31"/>
      <c r="D509" s="31" t="s">
        <v>902</v>
      </c>
      <c r="E509" s="31" t="s">
        <v>906</v>
      </c>
      <c r="F509" s="31"/>
      <c r="G509" s="31"/>
      <c r="H509" s="31"/>
      <c r="I509" s="73"/>
      <c r="J509" s="73"/>
      <c r="K509" s="31"/>
      <c r="L509" s="31"/>
      <c r="M509" s="31"/>
      <c r="N509" s="31"/>
      <c r="O509" s="31"/>
      <c r="P509" s="31"/>
      <c r="R509" s="67"/>
      <c r="S509" s="150"/>
      <c r="T509" s="150"/>
      <c r="U509" s="150"/>
      <c r="V509" s="150"/>
      <c r="W509" s="150"/>
      <c r="X509" s="150"/>
      <c r="Y509" s="150"/>
      <c r="Z509" s="150"/>
      <c r="AA509" s="150"/>
      <c r="AB509" s="150"/>
      <c r="AC509" s="150"/>
      <c r="AD509" s="150"/>
      <c r="AE509" s="150"/>
      <c r="AF509" s="150"/>
      <c r="AG509" s="150"/>
      <c r="AH509" s="150"/>
      <c r="AI509" s="150"/>
      <c r="AJ509" s="150"/>
      <c r="AK509" s="150"/>
      <c r="AL509" s="150"/>
      <c r="AM509" s="150"/>
      <c r="AN509" s="150"/>
      <c r="AO509" s="150"/>
      <c r="AP509" s="150"/>
      <c r="AQ509" s="150"/>
      <c r="AR509" s="150"/>
      <c r="AS509" s="150"/>
      <c r="AT509" s="150"/>
      <c r="AU509" s="150"/>
      <c r="AV509" s="150"/>
      <c r="AW509" s="150"/>
      <c r="AX509" s="150"/>
      <c r="AY509" s="150"/>
      <c r="AZ509" s="150"/>
      <c r="BA509" s="150"/>
      <c r="BB509" s="150"/>
      <c r="BC509" s="150"/>
      <c r="BD509" s="150"/>
      <c r="BE509" s="150"/>
      <c r="BF509" s="150"/>
      <c r="BG509" s="150"/>
      <c r="BH509" s="150"/>
      <c r="BI509" s="150"/>
      <c r="BJ509" s="150"/>
      <c r="BK509" s="150"/>
      <c r="BL509" s="150"/>
      <c r="BM509" s="150"/>
      <c r="BN509" s="150"/>
      <c r="BO509" s="150"/>
      <c r="BP509" s="150"/>
      <c r="BQ509" s="150"/>
      <c r="BR509" s="150"/>
      <c r="BS509" s="150"/>
      <c r="BT509" s="150"/>
      <c r="BU509" s="150"/>
      <c r="BV509" s="150"/>
      <c r="BW509" s="150"/>
      <c r="BX509" s="150"/>
      <c r="BY509" s="150"/>
      <c r="BZ509" s="150"/>
      <c r="CA509" s="150"/>
      <c r="CB509" s="150"/>
      <c r="CC509" s="150"/>
      <c r="CD509" s="150"/>
      <c r="CE509" s="150"/>
      <c r="CF509" s="150"/>
      <c r="CG509" s="150"/>
      <c r="CH509" s="150"/>
      <c r="CI509" s="150"/>
      <c r="CJ509" s="150"/>
      <c r="CK509" s="150"/>
      <c r="CL509" s="150"/>
    </row>
    <row r="510" spans="2:90" x14ac:dyDescent="0.4">
      <c r="B510" s="9" t="str">
        <f>"Revenue - "&amp;B469</f>
        <v>Revenue - (Primary label)</v>
      </c>
      <c r="C510" s="31" t="s">
        <v>198</v>
      </c>
      <c r="D510" s="31" t="s">
        <v>902</v>
      </c>
      <c r="E510" s="31" t="s">
        <v>906</v>
      </c>
      <c r="F510" s="31"/>
      <c r="G510" s="31"/>
      <c r="H510" s="31"/>
      <c r="I510" s="73"/>
      <c r="J510" s="33"/>
      <c r="K510" s="33">
        <f t="shared" ref="K510:P510" ca="1" si="429">SUMIF($3:$3,K$2,510:510)</f>
        <v>4267941.3013056004</v>
      </c>
      <c r="L510" s="33">
        <f t="shared" ca="1" si="429"/>
        <v>14049560.990382707</v>
      </c>
      <c r="M510" s="33">
        <f t="shared" ca="1" si="429"/>
        <v>20947604.111591686</v>
      </c>
      <c r="N510" s="33">
        <f t="shared" ca="1" si="429"/>
        <v>27328919.557741486</v>
      </c>
      <c r="O510" s="33">
        <f t="shared" ca="1" si="429"/>
        <v>33710235.003891297</v>
      </c>
      <c r="P510" s="33">
        <f t="shared" ca="1" si="429"/>
        <v>40091550.450041108</v>
      </c>
      <c r="R510" s="67"/>
      <c r="S510" s="77">
        <f t="shared" ref="S510" ca="1" si="430">+SUMPRODUCT($H483:$H507,S483:S507)*S479</f>
        <v>20000</v>
      </c>
      <c r="T510" s="77">
        <f t="shared" ref="T510:AX510" ca="1" si="431">+SUMPRODUCT($H483:$H507,T483:T507)*T479</f>
        <v>56000</v>
      </c>
      <c r="U510" s="77">
        <f t="shared" ca="1" si="431"/>
        <v>104600</v>
      </c>
      <c r="V510" s="77">
        <f t="shared" ca="1" si="431"/>
        <v>162920</v>
      </c>
      <c r="W510" s="77">
        <f t="shared" ca="1" si="431"/>
        <v>228530.00000000003</v>
      </c>
      <c r="X510" s="77">
        <f t="shared" ca="1" si="431"/>
        <v>299388.80000000005</v>
      </c>
      <c r="Y510" s="77">
        <f t="shared" ca="1" si="431"/>
        <v>373790.54000000004</v>
      </c>
      <c r="Z510" s="77">
        <f t="shared" ca="1" si="431"/>
        <v>450318.04400000011</v>
      </c>
      <c r="AA510" s="77">
        <f t="shared" ca="1" si="431"/>
        <v>527802.1418000001</v>
      </c>
      <c r="AB510" s="77">
        <f t="shared" ca="1" si="431"/>
        <v>605286.23960000009</v>
      </c>
      <c r="AC510" s="77">
        <f t="shared" ca="1" si="431"/>
        <v>681995.49642200023</v>
      </c>
      <c r="AD510" s="77">
        <f t="shared" ca="1" si="431"/>
        <v>757310.03948360018</v>
      </c>
      <c r="AE510" s="77">
        <f t="shared" ca="1" si="431"/>
        <v>830741.71896866034</v>
      </c>
      <c r="AF510" s="77">
        <f t="shared" ca="1" si="431"/>
        <v>901913.96216187219</v>
      </c>
      <c r="AG510" s="77">
        <f t="shared" ca="1" si="431"/>
        <v>970544.33952675515</v>
      </c>
      <c r="AH510" s="77">
        <f t="shared" ca="1" si="431"/>
        <v>1036429.5017970429</v>
      </c>
      <c r="AI510" s="77">
        <f t="shared" ca="1" si="431"/>
        <v>1099432.1882180055</v>
      </c>
      <c r="AJ510" s="77">
        <f t="shared" ca="1" si="431"/>
        <v>1159470.042336805</v>
      </c>
      <c r="AK510" s="77">
        <f t="shared" ca="1" si="431"/>
        <v>1216506.0037496646</v>
      </c>
      <c r="AL510" s="77">
        <f t="shared" ca="1" si="431"/>
        <v>1270540.0724565845</v>
      </c>
      <c r="AM510" s="77">
        <f t="shared" ca="1" si="431"/>
        <v>1321602.2673846236</v>
      </c>
      <c r="AN510" s="77">
        <f t="shared" ca="1" si="431"/>
        <v>1369746.6226024891</v>
      </c>
      <c r="AO510" s="77">
        <f t="shared" ca="1" si="431"/>
        <v>1415046.0841029354</v>
      </c>
      <c r="AP510" s="77">
        <f t="shared" ca="1" si="431"/>
        <v>1457588.1870772673</v>
      </c>
      <c r="AQ510" s="77">
        <f t="shared" ca="1" si="431"/>
        <v>1501902.8776755298</v>
      </c>
      <c r="AR510" s="77">
        <f t="shared" ca="1" si="431"/>
        <v>1546217.5682737925</v>
      </c>
      <c r="AS510" s="77">
        <f t="shared" ca="1" si="431"/>
        <v>1590532.258872055</v>
      </c>
      <c r="AT510" s="77">
        <f t="shared" ca="1" si="431"/>
        <v>1634846.9494703175</v>
      </c>
      <c r="AU510" s="77">
        <f t="shared" ca="1" si="431"/>
        <v>1679161.6400685802</v>
      </c>
      <c r="AV510" s="77">
        <f t="shared" ca="1" si="431"/>
        <v>1723476.3306668424</v>
      </c>
      <c r="AW510" s="77">
        <f t="shared" ca="1" si="431"/>
        <v>1767791.0212651051</v>
      </c>
      <c r="AX510" s="77">
        <f t="shared" ca="1" si="431"/>
        <v>1812105.7118633678</v>
      </c>
      <c r="AY510" s="77">
        <f t="shared" ref="AY510:CD510" ca="1" si="432">+SUMPRODUCT($H483:$H507,AY483:AY507)*AY479</f>
        <v>1856420.4024616301</v>
      </c>
      <c r="AZ510" s="77">
        <f t="shared" ca="1" si="432"/>
        <v>1900735.0930598928</v>
      </c>
      <c r="BA510" s="77">
        <f t="shared" ca="1" si="432"/>
        <v>1945049.7836581552</v>
      </c>
      <c r="BB510" s="77">
        <f t="shared" ca="1" si="432"/>
        <v>1989364.4742564177</v>
      </c>
      <c r="BC510" s="77">
        <f t="shared" ca="1" si="432"/>
        <v>2033679.1648546802</v>
      </c>
      <c r="BD510" s="77">
        <f t="shared" ca="1" si="432"/>
        <v>2077993.8554529429</v>
      </c>
      <c r="BE510" s="77">
        <f t="shared" ca="1" si="432"/>
        <v>2122308.5460512056</v>
      </c>
      <c r="BF510" s="77">
        <f t="shared" ca="1" si="432"/>
        <v>2166623.2366494676</v>
      </c>
      <c r="BG510" s="77">
        <f t="shared" ca="1" si="432"/>
        <v>2210937.9272477301</v>
      </c>
      <c r="BH510" s="77">
        <f t="shared" ca="1" si="432"/>
        <v>2255252.6178459926</v>
      </c>
      <c r="BI510" s="77">
        <f t="shared" ca="1" si="432"/>
        <v>2299567.3084442555</v>
      </c>
      <c r="BJ510" s="77">
        <f t="shared" ca="1" si="432"/>
        <v>2343881.999042518</v>
      </c>
      <c r="BK510" s="77">
        <f t="shared" ca="1" si="432"/>
        <v>2388196.68964078</v>
      </c>
      <c r="BL510" s="77">
        <f t="shared" ca="1" si="432"/>
        <v>2432511.3802390429</v>
      </c>
      <c r="BM510" s="77">
        <f t="shared" ca="1" si="432"/>
        <v>2476826.0708373054</v>
      </c>
      <c r="BN510" s="77">
        <f t="shared" ca="1" si="432"/>
        <v>2521140.7614355679</v>
      </c>
      <c r="BO510" s="77">
        <f t="shared" ca="1" si="432"/>
        <v>2565455.4520338299</v>
      </c>
      <c r="BP510" s="77">
        <f t="shared" ca="1" si="432"/>
        <v>2609770.1426320928</v>
      </c>
      <c r="BQ510" s="77">
        <f t="shared" ca="1" si="432"/>
        <v>2654084.8332303553</v>
      </c>
      <c r="BR510" s="77">
        <f t="shared" ca="1" si="432"/>
        <v>2698399.5238286182</v>
      </c>
      <c r="BS510" s="77">
        <f t="shared" ca="1" si="432"/>
        <v>2742714.2144268802</v>
      </c>
      <c r="BT510" s="77">
        <f t="shared" ca="1" si="432"/>
        <v>2787028.9050251427</v>
      </c>
      <c r="BU510" s="77">
        <f t="shared" ca="1" si="432"/>
        <v>2831343.5956234057</v>
      </c>
      <c r="BV510" s="77">
        <f t="shared" ca="1" si="432"/>
        <v>2875658.2862216681</v>
      </c>
      <c r="BW510" s="77">
        <f t="shared" ca="1" si="432"/>
        <v>2919972.9768199306</v>
      </c>
      <c r="BX510" s="77">
        <f t="shared" ca="1" si="432"/>
        <v>2964287.6674181926</v>
      </c>
      <c r="BY510" s="77">
        <f t="shared" ca="1" si="432"/>
        <v>3008602.3580164555</v>
      </c>
      <c r="BZ510" s="77">
        <f t="shared" ca="1" si="432"/>
        <v>3052917.048614718</v>
      </c>
      <c r="CA510" s="77">
        <f t="shared" ca="1" si="432"/>
        <v>3097231.739212981</v>
      </c>
      <c r="CB510" s="77">
        <f t="shared" ca="1" si="432"/>
        <v>3141546.4298112434</v>
      </c>
      <c r="CC510" s="77">
        <f t="shared" ca="1" si="432"/>
        <v>3185861.1204095059</v>
      </c>
      <c r="CD510" s="77">
        <f t="shared" ca="1" si="432"/>
        <v>3230175.8110077688</v>
      </c>
      <c r="CE510" s="77">
        <f t="shared" ref="CE510:CK510" ca="1" si="433">+SUMPRODUCT($H483:$H507,CE483:CE507)*CE479</f>
        <v>3274490.5016060313</v>
      </c>
      <c r="CF510" s="77">
        <f t="shared" ca="1" si="433"/>
        <v>3318805.1922042943</v>
      </c>
      <c r="CG510" s="77">
        <f t="shared" ca="1" si="433"/>
        <v>3363119.8828025567</v>
      </c>
      <c r="CH510" s="77">
        <f t="shared" ca="1" si="433"/>
        <v>3407434.5734008197</v>
      </c>
      <c r="CI510" s="77">
        <f t="shared" ca="1" si="433"/>
        <v>3451749.2639990821</v>
      </c>
      <c r="CJ510" s="77">
        <f t="shared" ca="1" si="433"/>
        <v>3496063.9545973446</v>
      </c>
      <c r="CK510" s="77">
        <f t="shared" ca="1" si="433"/>
        <v>3540378.6451956076</v>
      </c>
      <c r="CL510" s="77">
        <f t="shared" ref="CL510" ca="1" si="434">+SUMPRODUCT($H483:$H507,CL483:CL507)*CL479</f>
        <v>3584693.33579387</v>
      </c>
    </row>
    <row r="511" spans="2:90" x14ac:dyDescent="0.4">
      <c r="B511" s="9"/>
      <c r="C511" s="31"/>
      <c r="D511" s="31" t="s">
        <v>902</v>
      </c>
      <c r="E511" s="31" t="s">
        <v>906</v>
      </c>
      <c r="F511" s="31"/>
      <c r="G511" s="31"/>
      <c r="H511" s="31"/>
      <c r="I511" s="73"/>
      <c r="J511" s="73"/>
      <c r="K511" s="31"/>
      <c r="L511" s="31"/>
      <c r="M511" s="31"/>
      <c r="N511" s="31"/>
      <c r="O511" s="31"/>
      <c r="P511" s="31"/>
      <c r="R511" s="67"/>
      <c r="S511" s="396"/>
      <c r="T511" s="396"/>
      <c r="U511" s="396"/>
      <c r="V511" s="396"/>
      <c r="W511" s="396"/>
      <c r="X511" s="396"/>
      <c r="Y511" s="396"/>
      <c r="Z511" s="396"/>
      <c r="AA511" s="396"/>
      <c r="AB511" s="396"/>
      <c r="AC511" s="396"/>
      <c r="AD511" s="396"/>
      <c r="AE511" s="396"/>
      <c r="AF511" s="396"/>
      <c r="AG511" s="396"/>
      <c r="AH511" s="396"/>
      <c r="AI511" s="396"/>
      <c r="AJ511" s="396"/>
      <c r="AK511" s="396"/>
      <c r="AL511" s="396"/>
      <c r="AM511" s="396"/>
      <c r="AN511" s="396"/>
      <c r="AO511" s="396"/>
      <c r="AP511" s="396"/>
      <c r="AQ511" s="396"/>
      <c r="AR511" s="396"/>
      <c r="AS511" s="396"/>
      <c r="AT511" s="396"/>
      <c r="AU511" s="396"/>
      <c r="AV511" s="396"/>
      <c r="AW511" s="396"/>
      <c r="AX511" s="396"/>
      <c r="AY511" s="396"/>
      <c r="AZ511" s="396"/>
      <c r="BA511" s="396"/>
      <c r="BB511" s="396"/>
      <c r="BC511" s="396"/>
      <c r="BD511" s="396"/>
      <c r="BE511" s="396"/>
      <c r="BF511" s="396"/>
      <c r="BG511" s="396"/>
      <c r="BH511" s="396"/>
      <c r="BI511" s="396"/>
      <c r="BJ511" s="396"/>
      <c r="BK511" s="396"/>
      <c r="BL511" s="396"/>
      <c r="BM511" s="396"/>
      <c r="BN511" s="396"/>
      <c r="BO511" s="396"/>
      <c r="BP511" s="396"/>
      <c r="BQ511" s="396"/>
      <c r="BR511" s="396"/>
      <c r="BS511" s="396"/>
      <c r="BT511" s="396"/>
      <c r="BU511" s="396"/>
      <c r="BV511" s="396"/>
      <c r="BW511" s="396"/>
      <c r="BX511" s="396"/>
      <c r="BY511" s="396"/>
      <c r="BZ511" s="396"/>
      <c r="CA511" s="396"/>
      <c r="CB511" s="396"/>
      <c r="CC511" s="396"/>
      <c r="CD511" s="396"/>
      <c r="CE511" s="396"/>
      <c r="CF511" s="396"/>
      <c r="CG511" s="396"/>
      <c r="CH511" s="396"/>
      <c r="CI511" s="396"/>
      <c r="CJ511" s="396"/>
      <c r="CK511" s="396"/>
      <c r="CL511" s="396"/>
    </row>
    <row r="512" spans="2:90" x14ac:dyDescent="0.4">
      <c r="B512" s="130" t="str">
        <f>B469</f>
        <v>(Primary label)</v>
      </c>
      <c r="C512" s="27"/>
      <c r="D512" s="27" t="s">
        <v>902</v>
      </c>
      <c r="E512" s="27" t="s">
        <v>906</v>
      </c>
      <c r="F512" s="27"/>
      <c r="G512" s="27" t="s">
        <v>330</v>
      </c>
      <c r="H512" s="27"/>
      <c r="I512" s="78"/>
      <c r="J512" s="78"/>
      <c r="K512" s="33"/>
      <c r="L512" s="33"/>
      <c r="M512" s="33"/>
      <c r="N512" s="33"/>
      <c r="O512" s="33"/>
      <c r="P512" s="33"/>
      <c r="R512" s="33"/>
      <c r="S512" s="77"/>
      <c r="T512" s="77"/>
      <c r="U512" s="77"/>
      <c r="V512" s="77"/>
      <c r="W512" s="77"/>
      <c r="X512" s="77"/>
      <c r="Y512" s="77"/>
      <c r="Z512" s="77"/>
      <c r="AA512" s="77"/>
      <c r="AB512" s="77"/>
      <c r="AC512" s="77"/>
      <c r="AD512" s="77"/>
      <c r="AE512" s="77"/>
      <c r="AF512" s="77"/>
      <c r="AG512" s="77"/>
      <c r="AH512" s="77"/>
      <c r="AI512" s="77"/>
      <c r="AJ512" s="77"/>
      <c r="AK512" s="77"/>
      <c r="AL512" s="77"/>
      <c r="AM512" s="77"/>
      <c r="AN512" s="77"/>
      <c r="AO512" s="77"/>
      <c r="AP512" s="77"/>
      <c r="AQ512" s="77"/>
      <c r="AR512" s="77"/>
      <c r="AS512" s="77"/>
      <c r="AT512" s="77"/>
      <c r="AU512" s="77"/>
      <c r="AV512" s="77"/>
      <c r="AW512" s="77"/>
      <c r="AX512" s="77"/>
      <c r="AY512" s="77"/>
      <c r="AZ512" s="77"/>
      <c r="BA512" s="77"/>
      <c r="BB512" s="77"/>
      <c r="BC512" s="77"/>
      <c r="BD512" s="77"/>
      <c r="BE512" s="77"/>
      <c r="BF512" s="77"/>
      <c r="BG512" s="77"/>
      <c r="BH512" s="77"/>
      <c r="BI512" s="77"/>
      <c r="BJ512" s="77"/>
      <c r="BK512" s="77"/>
      <c r="BL512" s="77"/>
      <c r="BM512" s="77"/>
      <c r="BN512" s="77"/>
      <c r="BO512" s="77"/>
      <c r="BP512" s="77"/>
      <c r="BQ512" s="77"/>
      <c r="BR512" s="77"/>
      <c r="BS512" s="77"/>
      <c r="BT512" s="77"/>
      <c r="BU512" s="77"/>
      <c r="BV512" s="77"/>
      <c r="BW512" s="77"/>
      <c r="BX512" s="77"/>
      <c r="BY512" s="77"/>
      <c r="BZ512" s="77"/>
      <c r="CA512" s="77"/>
      <c r="CB512" s="77"/>
      <c r="CC512" s="77"/>
      <c r="CD512" s="77"/>
      <c r="CE512" s="77"/>
      <c r="CF512" s="77"/>
      <c r="CG512" s="77"/>
      <c r="CH512" s="77"/>
      <c r="CI512" s="77"/>
      <c r="CJ512" s="77"/>
      <c r="CK512" s="77"/>
      <c r="CL512" s="77"/>
    </row>
    <row r="513" spans="2:90" x14ac:dyDescent="0.4">
      <c r="B513" s="231" t="str">
        <f>IFERROR(SUBSTITUTE(B477,":",""),"no unit")</f>
        <v>Growth curve steady state rev w/ churn</v>
      </c>
      <c r="C513" s="27"/>
      <c r="D513" s="27" t="s">
        <v>902</v>
      </c>
      <c r="E513" s="27" t="s">
        <v>906</v>
      </c>
      <c r="F513" s="27"/>
      <c r="G513" s="27" t="s">
        <v>330</v>
      </c>
      <c r="H513" s="27"/>
      <c r="I513" s="78"/>
      <c r="J513" s="78"/>
      <c r="K513" s="33"/>
      <c r="L513" s="33"/>
      <c r="M513" s="33"/>
      <c r="N513" s="33"/>
      <c r="O513" s="33"/>
      <c r="P513" s="33"/>
      <c r="R513" s="33"/>
      <c r="S513" s="77"/>
      <c r="T513" s="77"/>
      <c r="U513" s="77"/>
      <c r="V513" s="77"/>
      <c r="W513" s="77"/>
      <c r="X513" s="77"/>
      <c r="Y513" s="77"/>
      <c r="Z513" s="77"/>
      <c r="AA513" s="77"/>
      <c r="AB513" s="77"/>
      <c r="AC513" s="77"/>
      <c r="AD513" s="77"/>
      <c r="AE513" s="77"/>
      <c r="AF513" s="77"/>
      <c r="AG513" s="77"/>
      <c r="AH513" s="77"/>
      <c r="AI513" s="77"/>
      <c r="AJ513" s="77"/>
      <c r="AK513" s="77"/>
      <c r="AL513" s="77"/>
      <c r="AM513" s="77"/>
      <c r="AN513" s="77"/>
      <c r="AO513" s="77"/>
      <c r="AP513" s="77"/>
      <c r="AQ513" s="77"/>
      <c r="AR513" s="77"/>
      <c r="AS513" s="77"/>
      <c r="AT513" s="77"/>
      <c r="AU513" s="77"/>
      <c r="AV513" s="77"/>
      <c r="AW513" s="77"/>
      <c r="AX513" s="77"/>
      <c r="AY513" s="77"/>
      <c r="AZ513" s="77"/>
      <c r="BA513" s="77"/>
      <c r="BB513" s="77"/>
      <c r="BC513" s="77"/>
      <c r="BD513" s="77"/>
      <c r="BE513" s="77"/>
      <c r="BF513" s="77"/>
      <c r="BG513" s="77"/>
      <c r="BH513" s="77"/>
      <c r="BI513" s="77"/>
      <c r="BJ513" s="77"/>
      <c r="BK513" s="77"/>
      <c r="BL513" s="77"/>
      <c r="BM513" s="77"/>
      <c r="BN513" s="77"/>
      <c r="BO513" s="77"/>
      <c r="BP513" s="77"/>
      <c r="BQ513" s="77"/>
      <c r="BR513" s="77"/>
      <c r="BS513" s="77"/>
      <c r="BT513" s="77"/>
      <c r="BU513" s="77"/>
      <c r="BV513" s="77"/>
      <c r="BW513" s="77"/>
      <c r="BX513" s="77"/>
      <c r="BY513" s="77"/>
      <c r="BZ513" s="77"/>
      <c r="CA513" s="77"/>
      <c r="CB513" s="77"/>
      <c r="CC513" s="77"/>
      <c r="CD513" s="77"/>
      <c r="CE513" s="77"/>
      <c r="CF513" s="77"/>
      <c r="CG513" s="77"/>
      <c r="CH513" s="77"/>
      <c r="CI513" s="77"/>
      <c r="CJ513" s="77"/>
      <c r="CK513" s="77"/>
      <c r="CL513" s="77"/>
    </row>
    <row r="514" spans="2:90" x14ac:dyDescent="0.4">
      <c r="B514" s="130" t="s">
        <v>459</v>
      </c>
      <c r="D514" t="s">
        <v>902</v>
      </c>
      <c r="E514" t="s">
        <v>906</v>
      </c>
      <c r="G514" t="s">
        <v>330</v>
      </c>
      <c r="K514" s="53"/>
      <c r="L514" s="53"/>
      <c r="M514" s="53"/>
      <c r="N514" s="53"/>
      <c r="O514" s="53"/>
      <c r="P514" s="53"/>
      <c r="R514" s="24"/>
      <c r="S514" s="204" t="str">
        <f t="shared" ref="S514" si="435">ADDRESS(ROW(S510),COLUMN(S510),2)</f>
        <v>S$510</v>
      </c>
      <c r="T514" s="204" t="str">
        <f t="shared" ref="T514:CD514" si="436">ADDRESS(ROW(T510),COLUMN(T510),2)</f>
        <v>T$510</v>
      </c>
      <c r="U514" s="204" t="str">
        <f t="shared" si="436"/>
        <v>U$510</v>
      </c>
      <c r="V514" s="204" t="str">
        <f t="shared" si="436"/>
        <v>V$510</v>
      </c>
      <c r="W514" s="204" t="str">
        <f t="shared" si="436"/>
        <v>W$510</v>
      </c>
      <c r="X514" s="204" t="str">
        <f t="shared" si="436"/>
        <v>X$510</v>
      </c>
      <c r="Y514" s="204" t="str">
        <f t="shared" si="436"/>
        <v>Y$510</v>
      </c>
      <c r="Z514" s="204" t="str">
        <f t="shared" si="436"/>
        <v>Z$510</v>
      </c>
      <c r="AA514" s="204" t="str">
        <f t="shared" si="436"/>
        <v>AA$510</v>
      </c>
      <c r="AB514" s="204" t="str">
        <f t="shared" si="436"/>
        <v>AB$510</v>
      </c>
      <c r="AC514" s="204" t="str">
        <f t="shared" si="436"/>
        <v>AC$510</v>
      </c>
      <c r="AD514" s="204" t="str">
        <f t="shared" si="436"/>
        <v>AD$510</v>
      </c>
      <c r="AE514" s="204" t="str">
        <f t="shared" si="436"/>
        <v>AE$510</v>
      </c>
      <c r="AF514" s="204" t="str">
        <f t="shared" si="436"/>
        <v>AF$510</v>
      </c>
      <c r="AG514" s="204" t="str">
        <f t="shared" si="436"/>
        <v>AG$510</v>
      </c>
      <c r="AH514" s="204" t="str">
        <f t="shared" si="436"/>
        <v>AH$510</v>
      </c>
      <c r="AI514" s="204" t="str">
        <f t="shared" si="436"/>
        <v>AI$510</v>
      </c>
      <c r="AJ514" s="204" t="str">
        <f t="shared" si="436"/>
        <v>AJ$510</v>
      </c>
      <c r="AK514" s="204" t="str">
        <f t="shared" si="436"/>
        <v>AK$510</v>
      </c>
      <c r="AL514" s="204" t="str">
        <f t="shared" si="436"/>
        <v>AL$510</v>
      </c>
      <c r="AM514" s="204" t="str">
        <f t="shared" si="436"/>
        <v>AM$510</v>
      </c>
      <c r="AN514" s="204" t="str">
        <f t="shared" si="436"/>
        <v>AN$510</v>
      </c>
      <c r="AO514" s="204" t="str">
        <f t="shared" si="436"/>
        <v>AO$510</v>
      </c>
      <c r="AP514" s="204" t="str">
        <f t="shared" si="436"/>
        <v>AP$510</v>
      </c>
      <c r="AQ514" s="204" t="str">
        <f t="shared" si="436"/>
        <v>AQ$510</v>
      </c>
      <c r="AR514" s="204" t="str">
        <f t="shared" si="436"/>
        <v>AR$510</v>
      </c>
      <c r="AS514" s="204" t="str">
        <f t="shared" si="436"/>
        <v>AS$510</v>
      </c>
      <c r="AT514" s="204" t="str">
        <f t="shared" si="436"/>
        <v>AT$510</v>
      </c>
      <c r="AU514" s="204" t="str">
        <f t="shared" si="436"/>
        <v>AU$510</v>
      </c>
      <c r="AV514" s="204" t="str">
        <f t="shared" si="436"/>
        <v>AV$510</v>
      </c>
      <c r="AW514" s="204" t="str">
        <f t="shared" si="436"/>
        <v>AW$510</v>
      </c>
      <c r="AX514" s="204" t="str">
        <f t="shared" si="436"/>
        <v>AX$510</v>
      </c>
      <c r="AY514" s="204" t="str">
        <f t="shared" si="436"/>
        <v>AY$510</v>
      </c>
      <c r="AZ514" s="204" t="str">
        <f t="shared" si="436"/>
        <v>AZ$510</v>
      </c>
      <c r="BA514" s="204" t="str">
        <f t="shared" si="436"/>
        <v>BA$510</v>
      </c>
      <c r="BB514" s="204" t="str">
        <f t="shared" si="436"/>
        <v>BB$510</v>
      </c>
      <c r="BC514" s="204" t="str">
        <f t="shared" si="436"/>
        <v>BC$510</v>
      </c>
      <c r="BD514" s="204" t="str">
        <f t="shared" si="436"/>
        <v>BD$510</v>
      </c>
      <c r="BE514" s="204" t="str">
        <f t="shared" si="436"/>
        <v>BE$510</v>
      </c>
      <c r="BF514" s="204" t="str">
        <f t="shared" si="436"/>
        <v>BF$510</v>
      </c>
      <c r="BG514" s="204" t="str">
        <f t="shared" si="436"/>
        <v>BG$510</v>
      </c>
      <c r="BH514" s="204" t="str">
        <f t="shared" si="436"/>
        <v>BH$510</v>
      </c>
      <c r="BI514" s="204" t="str">
        <f t="shared" si="436"/>
        <v>BI$510</v>
      </c>
      <c r="BJ514" s="204" t="str">
        <f t="shared" si="436"/>
        <v>BJ$510</v>
      </c>
      <c r="BK514" s="204" t="str">
        <f t="shared" si="436"/>
        <v>BK$510</v>
      </c>
      <c r="BL514" s="204" t="str">
        <f t="shared" si="436"/>
        <v>BL$510</v>
      </c>
      <c r="BM514" s="204" t="str">
        <f t="shared" si="436"/>
        <v>BM$510</v>
      </c>
      <c r="BN514" s="204" t="str">
        <f t="shared" si="436"/>
        <v>BN$510</v>
      </c>
      <c r="BO514" s="204" t="str">
        <f t="shared" si="436"/>
        <v>BO$510</v>
      </c>
      <c r="BP514" s="204" t="str">
        <f t="shared" si="436"/>
        <v>BP$510</v>
      </c>
      <c r="BQ514" s="204" t="str">
        <f t="shared" si="436"/>
        <v>BQ$510</v>
      </c>
      <c r="BR514" s="204" t="str">
        <f t="shared" si="436"/>
        <v>BR$510</v>
      </c>
      <c r="BS514" s="204" t="str">
        <f t="shared" si="436"/>
        <v>BS$510</v>
      </c>
      <c r="BT514" s="204" t="str">
        <f t="shared" si="436"/>
        <v>BT$510</v>
      </c>
      <c r="BU514" s="204" t="str">
        <f t="shared" si="436"/>
        <v>BU$510</v>
      </c>
      <c r="BV514" s="204" t="str">
        <f t="shared" si="436"/>
        <v>BV$510</v>
      </c>
      <c r="BW514" s="204" t="str">
        <f t="shared" si="436"/>
        <v>BW$510</v>
      </c>
      <c r="BX514" s="204" t="str">
        <f t="shared" si="436"/>
        <v>BX$510</v>
      </c>
      <c r="BY514" s="204" t="str">
        <f t="shared" si="436"/>
        <v>BY$510</v>
      </c>
      <c r="BZ514" s="204" t="str">
        <f t="shared" si="436"/>
        <v>BZ$510</v>
      </c>
      <c r="CA514" s="204" t="str">
        <f t="shared" si="436"/>
        <v>CA$510</v>
      </c>
      <c r="CB514" s="204" t="str">
        <f t="shared" si="436"/>
        <v>CB$510</v>
      </c>
      <c r="CC514" s="204" t="str">
        <f t="shared" si="436"/>
        <v>CC$510</v>
      </c>
      <c r="CD514" s="204" t="str">
        <f t="shared" si="436"/>
        <v>CD$510</v>
      </c>
      <c r="CE514" s="204" t="str">
        <f t="shared" ref="CE514:CK514" si="437">ADDRESS(ROW(CE510),COLUMN(CE510),2)</f>
        <v>CE$510</v>
      </c>
      <c r="CF514" s="204" t="str">
        <f t="shared" si="437"/>
        <v>CF$510</v>
      </c>
      <c r="CG514" s="204" t="str">
        <f t="shared" si="437"/>
        <v>CG$510</v>
      </c>
      <c r="CH514" s="204" t="str">
        <f t="shared" si="437"/>
        <v>CH$510</v>
      </c>
      <c r="CI514" s="204" t="str">
        <f t="shared" si="437"/>
        <v>CI$510</v>
      </c>
      <c r="CJ514" s="204" t="str">
        <f t="shared" si="437"/>
        <v>CJ$510</v>
      </c>
      <c r="CK514" s="204" t="str">
        <f t="shared" si="437"/>
        <v>CK$510</v>
      </c>
      <c r="CL514" s="204" t="str">
        <f t="shared" ref="CL514" si="438">ADDRESS(ROW(CL510),COLUMN(CL510),2)</f>
        <v>CL$510</v>
      </c>
    </row>
    <row r="515" spans="2:90" x14ac:dyDescent="0.4">
      <c r="B515" s="130" t="s">
        <v>460</v>
      </c>
      <c r="D515" t="s">
        <v>902</v>
      </c>
      <c r="E515" t="s">
        <v>906</v>
      </c>
      <c r="G515" t="s">
        <v>330</v>
      </c>
      <c r="K515" s="53"/>
      <c r="L515" s="53"/>
      <c r="M515" s="53"/>
      <c r="N515" s="53"/>
      <c r="O515" s="53"/>
      <c r="P515" s="53"/>
      <c r="R515" s="24"/>
      <c r="S515" s="80" t="str">
        <f t="shared" ref="S515" si="439">S472</f>
        <v>S$13</v>
      </c>
      <c r="T515" s="80" t="str">
        <f t="shared" ref="T515:AX515" si="440">T472</f>
        <v>T$13</v>
      </c>
      <c r="U515" s="80" t="str">
        <f t="shared" si="440"/>
        <v>U$13</v>
      </c>
      <c r="V515" s="80" t="str">
        <f t="shared" si="440"/>
        <v>V$13</v>
      </c>
      <c r="W515" s="80" t="str">
        <f t="shared" si="440"/>
        <v>W$13</v>
      </c>
      <c r="X515" s="80" t="str">
        <f t="shared" si="440"/>
        <v>X$13</v>
      </c>
      <c r="Y515" s="80" t="str">
        <f t="shared" si="440"/>
        <v>Y$13</v>
      </c>
      <c r="Z515" s="80" t="str">
        <f t="shared" si="440"/>
        <v>Z$13</v>
      </c>
      <c r="AA515" s="80" t="str">
        <f t="shared" si="440"/>
        <v>AA$13</v>
      </c>
      <c r="AB515" s="80" t="str">
        <f t="shared" si="440"/>
        <v>AB$13</v>
      </c>
      <c r="AC515" s="80" t="str">
        <f t="shared" si="440"/>
        <v>AC$13</v>
      </c>
      <c r="AD515" s="80" t="str">
        <f t="shared" si="440"/>
        <v>AD$13</v>
      </c>
      <c r="AE515" s="80" t="str">
        <f t="shared" si="440"/>
        <v>AE$13</v>
      </c>
      <c r="AF515" s="80" t="str">
        <f t="shared" si="440"/>
        <v>AF$13</v>
      </c>
      <c r="AG515" s="80" t="str">
        <f t="shared" si="440"/>
        <v>AG$13</v>
      </c>
      <c r="AH515" s="80" t="str">
        <f t="shared" si="440"/>
        <v>AH$13</v>
      </c>
      <c r="AI515" s="80" t="str">
        <f t="shared" si="440"/>
        <v>AI$13</v>
      </c>
      <c r="AJ515" s="80" t="str">
        <f t="shared" si="440"/>
        <v>AJ$13</v>
      </c>
      <c r="AK515" s="80" t="str">
        <f t="shared" si="440"/>
        <v>AK$13</v>
      </c>
      <c r="AL515" s="80" t="str">
        <f t="shared" si="440"/>
        <v>AL$13</v>
      </c>
      <c r="AM515" s="80" t="str">
        <f t="shared" si="440"/>
        <v>AM$13</v>
      </c>
      <c r="AN515" s="80" t="str">
        <f t="shared" si="440"/>
        <v>AN$13</v>
      </c>
      <c r="AO515" s="80" t="str">
        <f t="shared" si="440"/>
        <v>AO$13</v>
      </c>
      <c r="AP515" s="80" t="str">
        <f t="shared" si="440"/>
        <v>AP$13</v>
      </c>
      <c r="AQ515" s="80" t="str">
        <f t="shared" si="440"/>
        <v>AQ$13</v>
      </c>
      <c r="AR515" s="80" t="str">
        <f t="shared" si="440"/>
        <v>AR$13</v>
      </c>
      <c r="AS515" s="80" t="str">
        <f t="shared" si="440"/>
        <v>AS$13</v>
      </c>
      <c r="AT515" s="80" t="str">
        <f t="shared" si="440"/>
        <v>AT$13</v>
      </c>
      <c r="AU515" s="80" t="str">
        <f t="shared" si="440"/>
        <v>AU$13</v>
      </c>
      <c r="AV515" s="80" t="str">
        <f t="shared" si="440"/>
        <v>AV$13</v>
      </c>
      <c r="AW515" s="80" t="str">
        <f t="shared" si="440"/>
        <v>AW$13</v>
      </c>
      <c r="AX515" s="80" t="str">
        <f t="shared" si="440"/>
        <v>AX$13</v>
      </c>
      <c r="AY515" s="80" t="str">
        <f t="shared" ref="AY515:CD515" si="441">AY472</f>
        <v>AY$13</v>
      </c>
      <c r="AZ515" s="80" t="str">
        <f t="shared" si="441"/>
        <v>AZ$13</v>
      </c>
      <c r="BA515" s="80" t="str">
        <f t="shared" si="441"/>
        <v>BA$13</v>
      </c>
      <c r="BB515" s="80" t="str">
        <f t="shared" si="441"/>
        <v>BB$13</v>
      </c>
      <c r="BC515" s="80" t="str">
        <f t="shared" si="441"/>
        <v>BC$13</v>
      </c>
      <c r="BD515" s="80" t="str">
        <f t="shared" si="441"/>
        <v>BD$13</v>
      </c>
      <c r="BE515" s="80" t="str">
        <f t="shared" si="441"/>
        <v>BE$13</v>
      </c>
      <c r="BF515" s="80" t="str">
        <f t="shared" si="441"/>
        <v>BF$13</v>
      </c>
      <c r="BG515" s="80" t="str">
        <f t="shared" si="441"/>
        <v>BG$13</v>
      </c>
      <c r="BH515" s="80" t="str">
        <f t="shared" si="441"/>
        <v>BH$13</v>
      </c>
      <c r="BI515" s="80" t="str">
        <f t="shared" si="441"/>
        <v>BI$13</v>
      </c>
      <c r="BJ515" s="80" t="str">
        <f t="shared" si="441"/>
        <v>BJ$13</v>
      </c>
      <c r="BK515" s="80" t="str">
        <f t="shared" si="441"/>
        <v>BK$13</v>
      </c>
      <c r="BL515" s="80" t="str">
        <f t="shared" si="441"/>
        <v>BL$13</v>
      </c>
      <c r="BM515" s="80" t="str">
        <f t="shared" si="441"/>
        <v>BM$13</v>
      </c>
      <c r="BN515" s="80" t="str">
        <f t="shared" si="441"/>
        <v>BN$13</v>
      </c>
      <c r="BO515" s="80" t="str">
        <f t="shared" si="441"/>
        <v>BO$13</v>
      </c>
      <c r="BP515" s="80" t="str">
        <f t="shared" si="441"/>
        <v>BP$13</v>
      </c>
      <c r="BQ515" s="80" t="str">
        <f t="shared" si="441"/>
        <v>BQ$13</v>
      </c>
      <c r="BR515" s="80" t="str">
        <f t="shared" si="441"/>
        <v>BR$13</v>
      </c>
      <c r="BS515" s="80" t="str">
        <f t="shared" si="441"/>
        <v>BS$13</v>
      </c>
      <c r="BT515" s="80" t="str">
        <f t="shared" si="441"/>
        <v>BT$13</v>
      </c>
      <c r="BU515" s="80" t="str">
        <f t="shared" si="441"/>
        <v>BU$13</v>
      </c>
      <c r="BV515" s="80" t="str">
        <f t="shared" si="441"/>
        <v>BV$13</v>
      </c>
      <c r="BW515" s="80" t="str">
        <f t="shared" si="441"/>
        <v>BW$13</v>
      </c>
      <c r="BX515" s="80" t="str">
        <f t="shared" si="441"/>
        <v>BX$13</v>
      </c>
      <c r="BY515" s="80" t="str">
        <f t="shared" si="441"/>
        <v>BY$13</v>
      </c>
      <c r="BZ515" s="80" t="str">
        <f t="shared" si="441"/>
        <v>BZ$13</v>
      </c>
      <c r="CA515" s="80" t="str">
        <f t="shared" si="441"/>
        <v>CA$13</v>
      </c>
      <c r="CB515" s="80" t="str">
        <f t="shared" si="441"/>
        <v>CB$13</v>
      </c>
      <c r="CC515" s="80" t="str">
        <f t="shared" si="441"/>
        <v>CC$13</v>
      </c>
      <c r="CD515" s="80" t="str">
        <f t="shared" si="441"/>
        <v>CD$13</v>
      </c>
      <c r="CE515" s="80" t="str">
        <f t="shared" ref="CE515:CK515" si="442">CE472</f>
        <v>CE$13</v>
      </c>
      <c r="CF515" s="80" t="str">
        <f t="shared" si="442"/>
        <v>CF$13</v>
      </c>
      <c r="CG515" s="80" t="str">
        <f t="shared" si="442"/>
        <v>CG$13</v>
      </c>
      <c r="CH515" s="80" t="str">
        <f t="shared" si="442"/>
        <v>CH$13</v>
      </c>
      <c r="CI515" s="80" t="str">
        <f t="shared" si="442"/>
        <v>CI$13</v>
      </c>
      <c r="CJ515" s="80" t="str">
        <f t="shared" si="442"/>
        <v>CJ$13</v>
      </c>
      <c r="CK515" s="80" t="str">
        <f t="shared" si="442"/>
        <v>CK$13</v>
      </c>
      <c r="CL515" s="80" t="str">
        <f t="shared" ref="CL515" si="443">CL472</f>
        <v>CL$13</v>
      </c>
    </row>
    <row r="516" spans="2:90" x14ac:dyDescent="0.4">
      <c r="B516" s="130" t="str">
        <f>B473</f>
        <v>(Secondary label)</v>
      </c>
      <c r="C516" s="12"/>
      <c r="D516" s="12" t="s">
        <v>902</v>
      </c>
      <c r="E516" s="12" t="s">
        <v>906</v>
      </c>
      <c r="F516" s="12"/>
      <c r="G516" s="12" t="s">
        <v>330</v>
      </c>
      <c r="H516" s="12"/>
      <c r="I516" s="60"/>
      <c r="J516" s="60"/>
      <c r="K516" s="15"/>
      <c r="L516" s="15"/>
      <c r="M516" s="15"/>
      <c r="N516" s="15"/>
      <c r="O516" s="15"/>
      <c r="P516" s="15"/>
      <c r="R516" s="15"/>
    </row>
    <row r="517" spans="2:90" x14ac:dyDescent="0.4">
      <c r="B517" s="130" t="s">
        <v>486</v>
      </c>
      <c r="C517" s="12"/>
      <c r="D517" s="12" t="s">
        <v>902</v>
      </c>
      <c r="E517" s="12" t="s">
        <v>906</v>
      </c>
      <c r="F517" s="12"/>
      <c r="G517" s="12" t="s">
        <v>330</v>
      </c>
      <c r="H517" s="12"/>
      <c r="I517" s="60"/>
      <c r="J517" s="60"/>
      <c r="K517" s="15"/>
      <c r="L517" s="15"/>
      <c r="M517" s="15"/>
      <c r="N517" s="15"/>
      <c r="O517" s="15"/>
      <c r="P517" s="15"/>
      <c r="R517" s="15"/>
    </row>
    <row r="518" spans="2:90" x14ac:dyDescent="0.4">
      <c r="B518" s="130" t="s">
        <v>461</v>
      </c>
      <c r="C518" s="12"/>
      <c r="D518" s="12" t="s">
        <v>902</v>
      </c>
      <c r="E518" s="12" t="s">
        <v>906</v>
      </c>
      <c r="F518" s="12"/>
      <c r="G518" s="12" t="s">
        <v>330</v>
      </c>
      <c r="H518" s="12"/>
      <c r="I518" s="60"/>
      <c r="J518" s="60"/>
      <c r="K518" s="15"/>
      <c r="L518" s="15"/>
      <c r="M518" s="15"/>
      <c r="N518" s="15"/>
      <c r="O518" s="15"/>
      <c r="P518" s="15"/>
      <c r="R518" s="15"/>
      <c r="S518" s="76"/>
      <c r="T518" s="76"/>
      <c r="U518" s="76"/>
      <c r="V518" s="76"/>
      <c r="W518" s="76"/>
      <c r="X518" s="76"/>
      <c r="Y518" s="76"/>
      <c r="Z518" s="76"/>
      <c r="AA518" s="76"/>
      <c r="AB518" s="76"/>
      <c r="AC518" s="76"/>
      <c r="AD518" s="76"/>
      <c r="AE518" s="76"/>
      <c r="AF518" s="76"/>
      <c r="AG518" s="76"/>
      <c r="AH518" s="76"/>
      <c r="AI518" s="76"/>
      <c r="AJ518" s="76"/>
      <c r="AK518" s="76"/>
      <c r="AL518" s="76"/>
      <c r="AM518" s="76"/>
      <c r="AN518" s="76"/>
      <c r="AO518" s="76"/>
      <c r="AP518" s="76"/>
      <c r="AQ518" s="76"/>
      <c r="AR518" s="76"/>
      <c r="AS518" s="76"/>
      <c r="AT518" s="76"/>
      <c r="AU518" s="76"/>
      <c r="AV518" s="76"/>
      <c r="AW518" s="76"/>
      <c r="AX518" s="76"/>
      <c r="AY518" s="76"/>
      <c r="AZ518" s="76"/>
      <c r="BA518" s="76"/>
      <c r="BB518" s="76"/>
      <c r="BC518" s="76"/>
      <c r="BD518" s="76"/>
      <c r="BE518" s="76"/>
      <c r="BF518" s="76"/>
      <c r="BG518" s="76"/>
      <c r="BH518" s="76"/>
      <c r="BI518" s="76"/>
      <c r="BJ518" s="76"/>
      <c r="BK518" s="76"/>
      <c r="BL518" s="76"/>
      <c r="BM518" s="76"/>
      <c r="BN518" s="76"/>
      <c r="BO518" s="76"/>
      <c r="BP518" s="76"/>
      <c r="BQ518" s="76"/>
      <c r="BR518" s="76"/>
      <c r="BS518" s="76"/>
      <c r="BT518" s="76"/>
      <c r="BU518" s="76"/>
      <c r="BV518" s="76"/>
      <c r="BW518" s="76"/>
      <c r="BX518" s="76"/>
      <c r="BY518" s="76"/>
      <c r="BZ518" s="76"/>
      <c r="CA518" s="76"/>
      <c r="CB518" s="76"/>
      <c r="CC518" s="76"/>
      <c r="CD518" s="76"/>
      <c r="CE518" s="76"/>
      <c r="CF518" s="76"/>
      <c r="CG518" s="76"/>
      <c r="CH518" s="76"/>
      <c r="CI518" s="76"/>
      <c r="CJ518" s="76"/>
      <c r="CK518" s="76"/>
      <c r="CL518" s="76"/>
    </row>
    <row r="519" spans="2:90" x14ac:dyDescent="0.4">
      <c r="B519" s="130" t="s">
        <v>462</v>
      </c>
      <c r="C519" s="12"/>
      <c r="D519" s="12" t="s">
        <v>902</v>
      </c>
      <c r="E519" s="12" t="s">
        <v>906</v>
      </c>
      <c r="F519" s="12"/>
      <c r="G519" s="12" t="s">
        <v>330</v>
      </c>
      <c r="H519" s="12"/>
      <c r="I519" s="60"/>
      <c r="J519" s="60"/>
      <c r="K519" s="15"/>
      <c r="L519" s="15"/>
      <c r="M519" s="15"/>
      <c r="N519" s="15"/>
      <c r="O519" s="15"/>
      <c r="P519" s="15"/>
      <c r="R519" s="15"/>
      <c r="S519" s="76"/>
      <c r="T519" s="76"/>
      <c r="U519" s="76"/>
      <c r="V519" s="76"/>
      <c r="W519" s="76"/>
      <c r="X519" s="76"/>
      <c r="Y519" s="76"/>
      <c r="Z519" s="76"/>
      <c r="AA519" s="76"/>
      <c r="AB519" s="76"/>
      <c r="AC519" s="76"/>
      <c r="AD519" s="76"/>
      <c r="AE519" s="76"/>
      <c r="AF519" s="76"/>
      <c r="AG519" s="76"/>
      <c r="AH519" s="76"/>
      <c r="AI519" s="76"/>
      <c r="AJ519" s="76"/>
      <c r="AK519" s="76"/>
      <c r="AL519" s="76"/>
      <c r="AM519" s="76"/>
      <c r="AN519" s="76"/>
      <c r="AO519" s="76"/>
      <c r="AP519" s="76"/>
      <c r="AQ519" s="76"/>
      <c r="AR519" s="76"/>
      <c r="AS519" s="76"/>
      <c r="AT519" s="76"/>
      <c r="AU519" s="76"/>
      <c r="AV519" s="76"/>
      <c r="AW519" s="76"/>
      <c r="AX519" s="76"/>
      <c r="AY519" s="76"/>
      <c r="AZ519" s="76"/>
      <c r="BA519" s="76"/>
      <c r="BB519" s="76"/>
      <c r="BC519" s="76"/>
      <c r="BD519" s="76"/>
      <c r="BE519" s="76"/>
      <c r="BF519" s="76"/>
      <c r="BG519" s="76"/>
      <c r="BH519" s="76"/>
      <c r="BI519" s="76"/>
      <c r="BJ519" s="76"/>
      <c r="BK519" s="76"/>
      <c r="BL519" s="76"/>
      <c r="BM519" s="76"/>
      <c r="BN519" s="76"/>
      <c r="BO519" s="76"/>
      <c r="BP519" s="76"/>
      <c r="BQ519" s="76"/>
      <c r="BR519" s="76"/>
      <c r="BS519" s="76"/>
      <c r="BT519" s="76"/>
      <c r="BU519" s="76"/>
      <c r="BV519" s="76"/>
      <c r="BW519" s="76"/>
      <c r="BX519" s="76"/>
      <c r="BY519" s="76"/>
      <c r="BZ519" s="76"/>
      <c r="CA519" s="76"/>
      <c r="CB519" s="76"/>
      <c r="CC519" s="76"/>
      <c r="CD519" s="76"/>
      <c r="CE519" s="76"/>
      <c r="CF519" s="76"/>
      <c r="CG519" s="76"/>
      <c r="CH519" s="76"/>
      <c r="CI519" s="76"/>
      <c r="CJ519" s="76"/>
      <c r="CK519" s="76"/>
      <c r="CL519" s="76"/>
    </row>
    <row r="520" spans="2:90" x14ac:dyDescent="0.4">
      <c r="B520" s="168" t="s">
        <v>487</v>
      </c>
      <c r="C520" s="167"/>
      <c r="D520" s="167"/>
      <c r="E520" s="167" t="s">
        <v>906</v>
      </c>
      <c r="F520" s="167"/>
      <c r="G520" s="167"/>
      <c r="H520" s="167"/>
      <c r="I520" s="169"/>
      <c r="J520" s="169"/>
      <c r="K520" s="190"/>
      <c r="L520" s="190"/>
      <c r="M520" s="190"/>
      <c r="N520" s="190"/>
      <c r="O520" s="190"/>
      <c r="P520" s="190"/>
      <c r="R520" s="191"/>
      <c r="S520" s="167"/>
      <c r="T520" s="167"/>
      <c r="U520" s="167"/>
      <c r="V520" s="167"/>
      <c r="W520" s="167"/>
      <c r="X520" s="167"/>
      <c r="Y520" s="167"/>
      <c r="Z520" s="167"/>
      <c r="AA520" s="167"/>
      <c r="AB520" s="167"/>
      <c r="AC520" s="167"/>
      <c r="AD520" s="167"/>
      <c r="AE520" s="167"/>
      <c r="AF520" s="167"/>
      <c r="AG520" s="167"/>
      <c r="AH520" s="167"/>
      <c r="AI520" s="167"/>
      <c r="AJ520" s="167"/>
      <c r="AK520" s="167"/>
      <c r="AL520" s="167"/>
      <c r="AM520" s="167"/>
      <c r="AN520" s="167"/>
      <c r="AO520" s="167"/>
      <c r="AP520" s="167"/>
      <c r="AQ520" s="167"/>
      <c r="AR520" s="167"/>
      <c r="AS520" s="167"/>
      <c r="AT520" s="167"/>
      <c r="AU520" s="167"/>
      <c r="AV520" s="167"/>
      <c r="AW520" s="167"/>
      <c r="AX520" s="167"/>
      <c r="AY520" s="167"/>
      <c r="AZ520" s="167"/>
      <c r="BA520" s="167"/>
      <c r="BB520" s="167"/>
      <c r="BC520" s="167"/>
      <c r="BD520" s="167"/>
      <c r="BE520" s="167"/>
      <c r="BF520" s="167"/>
      <c r="BG520" s="167"/>
      <c r="BH520" s="167"/>
      <c r="BI520" s="167"/>
      <c r="BJ520" s="167"/>
      <c r="BK520" s="167"/>
      <c r="BL520" s="167"/>
      <c r="BM520" s="167"/>
      <c r="BN520" s="167"/>
      <c r="BO520" s="167"/>
      <c r="BP520" s="167"/>
      <c r="BQ520" s="167"/>
      <c r="BR520" s="167"/>
      <c r="BS520" s="167"/>
      <c r="BT520" s="167"/>
      <c r="BU520" s="167"/>
      <c r="BV520" s="167"/>
      <c r="BW520" s="167"/>
      <c r="BX520" s="167"/>
      <c r="BY520" s="167"/>
      <c r="BZ520" s="167"/>
      <c r="CA520" s="167"/>
      <c r="CB520" s="167"/>
      <c r="CC520" s="167"/>
      <c r="CD520" s="167"/>
      <c r="CE520" s="167"/>
      <c r="CF520" s="167"/>
      <c r="CG520" s="167"/>
      <c r="CH520" s="167"/>
      <c r="CI520" s="167"/>
      <c r="CJ520" s="167"/>
      <c r="CK520" s="167"/>
      <c r="CL520" s="167"/>
    </row>
    <row r="521" spans="2:90" x14ac:dyDescent="0.4">
      <c r="B521" s="168" t="s">
        <v>489</v>
      </c>
      <c r="C521" s="167"/>
      <c r="D521" s="167"/>
      <c r="E521" s="167" t="s">
        <v>906</v>
      </c>
      <c r="F521" s="167"/>
      <c r="G521" s="167"/>
      <c r="H521" s="167"/>
      <c r="I521" s="169"/>
      <c r="J521" s="169"/>
      <c r="K521" s="190"/>
      <c r="L521" s="190"/>
      <c r="M521" s="190"/>
      <c r="N521" s="190"/>
      <c r="O521" s="190"/>
      <c r="P521" s="190"/>
      <c r="R521" s="191"/>
      <c r="S521" s="167"/>
      <c r="T521" s="167"/>
      <c r="U521" s="167"/>
      <c r="V521" s="167"/>
      <c r="W521" s="167"/>
      <c r="X521" s="167"/>
      <c r="Y521" s="167"/>
      <c r="Z521" s="167"/>
      <c r="AA521" s="167"/>
      <c r="AB521" s="167"/>
      <c r="AC521" s="167"/>
      <c r="AD521" s="167"/>
      <c r="AE521" s="167"/>
      <c r="AF521" s="167"/>
      <c r="AG521" s="167"/>
      <c r="AH521" s="167"/>
      <c r="AI521" s="167"/>
      <c r="AJ521" s="167"/>
      <c r="AK521" s="167"/>
      <c r="AL521" s="167"/>
      <c r="AM521" s="167"/>
      <c r="AN521" s="167"/>
      <c r="AO521" s="167"/>
      <c r="AP521" s="167"/>
      <c r="AQ521" s="167"/>
      <c r="AR521" s="167"/>
      <c r="AS521" s="167"/>
      <c r="AT521" s="167"/>
      <c r="AU521" s="167"/>
      <c r="AV521" s="167"/>
      <c r="AW521" s="167"/>
      <c r="AX521" s="167"/>
      <c r="AY521" s="167"/>
      <c r="AZ521" s="167"/>
      <c r="BA521" s="167"/>
      <c r="BB521" s="167"/>
      <c r="BC521" s="167"/>
      <c r="BD521" s="167"/>
      <c r="BE521" s="167"/>
      <c r="BF521" s="167"/>
      <c r="BG521" s="167"/>
      <c r="BH521" s="167"/>
      <c r="BI521" s="167"/>
      <c r="BJ521" s="167"/>
      <c r="BK521" s="167"/>
      <c r="BL521" s="167"/>
      <c r="BM521" s="167"/>
      <c r="BN521" s="167"/>
      <c r="BO521" s="167"/>
      <c r="BP521" s="167"/>
      <c r="BQ521" s="167"/>
      <c r="BR521" s="167"/>
      <c r="BS521" s="167"/>
      <c r="BT521" s="167"/>
      <c r="BU521" s="167"/>
      <c r="BV521" s="167"/>
      <c r="BW521" s="167"/>
      <c r="BX521" s="167"/>
      <c r="BY521" s="167"/>
      <c r="BZ521" s="167"/>
      <c r="CA521" s="167"/>
      <c r="CB521" s="167"/>
      <c r="CC521" s="167"/>
      <c r="CD521" s="167"/>
      <c r="CE521" s="167"/>
      <c r="CF521" s="167"/>
      <c r="CG521" s="167"/>
      <c r="CH521" s="167"/>
      <c r="CI521" s="167"/>
      <c r="CJ521" s="167"/>
      <c r="CK521" s="167"/>
      <c r="CL521" s="167"/>
    </row>
    <row r="522" spans="2:90" x14ac:dyDescent="0.4">
      <c r="B522" s="168" t="s">
        <v>459</v>
      </c>
      <c r="C522" s="167"/>
      <c r="D522" s="167"/>
      <c r="E522" s="167" t="s">
        <v>906</v>
      </c>
      <c r="F522" s="167"/>
      <c r="G522" s="167"/>
      <c r="H522" s="167"/>
      <c r="I522" s="169"/>
      <c r="J522" s="169"/>
      <c r="K522" s="190"/>
      <c r="L522" s="190"/>
      <c r="M522" s="190"/>
      <c r="N522" s="190"/>
      <c r="O522" s="190"/>
      <c r="P522" s="190"/>
      <c r="R522" s="191"/>
      <c r="S522" s="192" t="str">
        <f t="shared" ref="S522:AX522" si="444">S$16</f>
        <v>S$12</v>
      </c>
      <c r="T522" s="192" t="str">
        <f t="shared" si="444"/>
        <v>T$12</v>
      </c>
      <c r="U522" s="192" t="str">
        <f t="shared" si="444"/>
        <v>U$12</v>
      </c>
      <c r="V522" s="192" t="str">
        <f t="shared" si="444"/>
        <v>V$12</v>
      </c>
      <c r="W522" s="192" t="str">
        <f t="shared" si="444"/>
        <v>W$12</v>
      </c>
      <c r="X522" s="192" t="str">
        <f t="shared" si="444"/>
        <v>X$12</v>
      </c>
      <c r="Y522" s="192" t="str">
        <f t="shared" si="444"/>
        <v>Y$12</v>
      </c>
      <c r="Z522" s="192" t="str">
        <f t="shared" si="444"/>
        <v>Z$12</v>
      </c>
      <c r="AA522" s="192" t="str">
        <f t="shared" si="444"/>
        <v>AA$12</v>
      </c>
      <c r="AB522" s="192" t="str">
        <f t="shared" si="444"/>
        <v>AB$12</v>
      </c>
      <c r="AC522" s="192" t="str">
        <f t="shared" si="444"/>
        <v>AC$12</v>
      </c>
      <c r="AD522" s="192" t="str">
        <f t="shared" si="444"/>
        <v>AD$12</v>
      </c>
      <c r="AE522" s="192" t="str">
        <f t="shared" si="444"/>
        <v>AE$12</v>
      </c>
      <c r="AF522" s="192" t="str">
        <f t="shared" si="444"/>
        <v>AF$12</v>
      </c>
      <c r="AG522" s="192" t="str">
        <f t="shared" si="444"/>
        <v>AG$12</v>
      </c>
      <c r="AH522" s="192" t="str">
        <f t="shared" si="444"/>
        <v>AH$12</v>
      </c>
      <c r="AI522" s="192" t="str">
        <f t="shared" si="444"/>
        <v>AI$12</v>
      </c>
      <c r="AJ522" s="192" t="str">
        <f t="shared" si="444"/>
        <v>AJ$12</v>
      </c>
      <c r="AK522" s="192" t="str">
        <f t="shared" si="444"/>
        <v>AK$12</v>
      </c>
      <c r="AL522" s="192" t="str">
        <f t="shared" si="444"/>
        <v>AL$12</v>
      </c>
      <c r="AM522" s="192" t="str">
        <f t="shared" si="444"/>
        <v>AM$12</v>
      </c>
      <c r="AN522" s="192" t="str">
        <f t="shared" si="444"/>
        <v>AN$12</v>
      </c>
      <c r="AO522" s="192" t="str">
        <f t="shared" si="444"/>
        <v>AO$12</v>
      </c>
      <c r="AP522" s="192" t="str">
        <f t="shared" si="444"/>
        <v>AP$12</v>
      </c>
      <c r="AQ522" s="192" t="str">
        <f t="shared" si="444"/>
        <v>AQ$12</v>
      </c>
      <c r="AR522" s="192" t="str">
        <f t="shared" si="444"/>
        <v>AR$12</v>
      </c>
      <c r="AS522" s="192" t="str">
        <f t="shared" si="444"/>
        <v>AS$12</v>
      </c>
      <c r="AT522" s="192" t="str">
        <f t="shared" si="444"/>
        <v>AT$12</v>
      </c>
      <c r="AU522" s="192" t="str">
        <f t="shared" si="444"/>
        <v>AU$12</v>
      </c>
      <c r="AV522" s="192" t="str">
        <f t="shared" si="444"/>
        <v>AV$12</v>
      </c>
      <c r="AW522" s="192" t="str">
        <f t="shared" si="444"/>
        <v>AW$12</v>
      </c>
      <c r="AX522" s="192" t="str">
        <f t="shared" si="444"/>
        <v>AX$12</v>
      </c>
      <c r="AY522" s="192" t="str">
        <f t="shared" ref="AY522:CD522" si="445">AY$16</f>
        <v>AY$12</v>
      </c>
      <c r="AZ522" s="192" t="str">
        <f t="shared" si="445"/>
        <v>AZ$12</v>
      </c>
      <c r="BA522" s="192" t="str">
        <f t="shared" si="445"/>
        <v>BA$12</v>
      </c>
      <c r="BB522" s="192" t="str">
        <f t="shared" si="445"/>
        <v>BB$12</v>
      </c>
      <c r="BC522" s="192" t="str">
        <f t="shared" si="445"/>
        <v>BC$12</v>
      </c>
      <c r="BD522" s="192" t="str">
        <f t="shared" si="445"/>
        <v>BD$12</v>
      </c>
      <c r="BE522" s="192" t="str">
        <f t="shared" si="445"/>
        <v>BE$12</v>
      </c>
      <c r="BF522" s="192" t="str">
        <f t="shared" si="445"/>
        <v>BF$12</v>
      </c>
      <c r="BG522" s="192" t="str">
        <f t="shared" si="445"/>
        <v>BG$12</v>
      </c>
      <c r="BH522" s="192" t="str">
        <f t="shared" si="445"/>
        <v>BH$12</v>
      </c>
      <c r="BI522" s="192" t="str">
        <f t="shared" si="445"/>
        <v>BI$12</v>
      </c>
      <c r="BJ522" s="192" t="str">
        <f t="shared" si="445"/>
        <v>BJ$12</v>
      </c>
      <c r="BK522" s="192" t="str">
        <f t="shared" si="445"/>
        <v>BK$12</v>
      </c>
      <c r="BL522" s="192" t="str">
        <f t="shared" si="445"/>
        <v>BL$12</v>
      </c>
      <c r="BM522" s="192" t="str">
        <f t="shared" si="445"/>
        <v>BM$12</v>
      </c>
      <c r="BN522" s="192" t="str">
        <f t="shared" si="445"/>
        <v>BN$12</v>
      </c>
      <c r="BO522" s="192" t="str">
        <f t="shared" si="445"/>
        <v>BO$12</v>
      </c>
      <c r="BP522" s="192" t="str">
        <f t="shared" si="445"/>
        <v>BP$12</v>
      </c>
      <c r="BQ522" s="192" t="str">
        <f t="shared" si="445"/>
        <v>BQ$12</v>
      </c>
      <c r="BR522" s="192" t="str">
        <f t="shared" si="445"/>
        <v>BR$12</v>
      </c>
      <c r="BS522" s="192" t="str">
        <f t="shared" si="445"/>
        <v>BS$12</v>
      </c>
      <c r="BT522" s="192" t="str">
        <f t="shared" si="445"/>
        <v>BT$12</v>
      </c>
      <c r="BU522" s="192" t="str">
        <f t="shared" si="445"/>
        <v>BU$12</v>
      </c>
      <c r="BV522" s="192" t="str">
        <f t="shared" si="445"/>
        <v>BV$12</v>
      </c>
      <c r="BW522" s="192" t="str">
        <f t="shared" si="445"/>
        <v>BW$12</v>
      </c>
      <c r="BX522" s="192" t="str">
        <f t="shared" si="445"/>
        <v>BX$12</v>
      </c>
      <c r="BY522" s="192" t="str">
        <f t="shared" si="445"/>
        <v>BY$12</v>
      </c>
      <c r="BZ522" s="192" t="str">
        <f t="shared" si="445"/>
        <v>BZ$12</v>
      </c>
      <c r="CA522" s="192" t="str">
        <f t="shared" si="445"/>
        <v>CA$12</v>
      </c>
      <c r="CB522" s="192" t="str">
        <f t="shared" si="445"/>
        <v>CB$12</v>
      </c>
      <c r="CC522" s="192" t="str">
        <f t="shared" si="445"/>
        <v>CC$12</v>
      </c>
      <c r="CD522" s="192" t="str">
        <f t="shared" si="445"/>
        <v>CD$12</v>
      </c>
      <c r="CE522" s="192" t="str">
        <f t="shared" ref="CE522:CL522" si="446">CE$16</f>
        <v>CE$12</v>
      </c>
      <c r="CF522" s="192" t="str">
        <f t="shared" si="446"/>
        <v>CF$12</v>
      </c>
      <c r="CG522" s="192" t="str">
        <f t="shared" si="446"/>
        <v>CG$12</v>
      </c>
      <c r="CH522" s="192" t="str">
        <f t="shared" si="446"/>
        <v>CH$12</v>
      </c>
      <c r="CI522" s="192" t="str">
        <f t="shared" si="446"/>
        <v>CI$12</v>
      </c>
      <c r="CJ522" s="192" t="str">
        <f t="shared" si="446"/>
        <v>CJ$12</v>
      </c>
      <c r="CK522" s="192" t="str">
        <f t="shared" si="446"/>
        <v>CK$12</v>
      </c>
      <c r="CL522" s="192" t="str">
        <f t="shared" si="446"/>
        <v>CL$12</v>
      </c>
    </row>
    <row r="523" spans="2:90" x14ac:dyDescent="0.4">
      <c r="B523" s="168" t="s">
        <v>460</v>
      </c>
      <c r="C523" s="193"/>
      <c r="D523" s="193"/>
      <c r="E523" s="193" t="s">
        <v>906</v>
      </c>
      <c r="F523" s="193"/>
      <c r="G523" s="193"/>
      <c r="H523" s="193"/>
      <c r="I523" s="194"/>
      <c r="J523" s="194"/>
      <c r="K523" s="195"/>
      <c r="L523" s="195"/>
      <c r="M523" s="195"/>
      <c r="N523" s="195"/>
      <c r="O523" s="195"/>
      <c r="P523" s="195"/>
      <c r="R523" s="195"/>
      <c r="S523" s="192" t="str">
        <f t="shared" ref="S523:AX523" si="447">S$17</f>
        <v>S$13</v>
      </c>
      <c r="T523" s="192" t="str">
        <f t="shared" si="447"/>
        <v>T$13</v>
      </c>
      <c r="U523" s="192" t="str">
        <f t="shared" si="447"/>
        <v>U$13</v>
      </c>
      <c r="V523" s="192" t="str">
        <f t="shared" si="447"/>
        <v>V$13</v>
      </c>
      <c r="W523" s="192" t="str">
        <f t="shared" si="447"/>
        <v>W$13</v>
      </c>
      <c r="X523" s="192" t="str">
        <f t="shared" si="447"/>
        <v>X$13</v>
      </c>
      <c r="Y523" s="192" t="str">
        <f t="shared" si="447"/>
        <v>Y$13</v>
      </c>
      <c r="Z523" s="192" t="str">
        <f t="shared" si="447"/>
        <v>Z$13</v>
      </c>
      <c r="AA523" s="192" t="str">
        <f t="shared" si="447"/>
        <v>AA$13</v>
      </c>
      <c r="AB523" s="192" t="str">
        <f t="shared" si="447"/>
        <v>AB$13</v>
      </c>
      <c r="AC523" s="192" t="str">
        <f t="shared" si="447"/>
        <v>AC$13</v>
      </c>
      <c r="AD523" s="192" t="str">
        <f t="shared" si="447"/>
        <v>AD$13</v>
      </c>
      <c r="AE523" s="192" t="str">
        <f t="shared" si="447"/>
        <v>AE$13</v>
      </c>
      <c r="AF523" s="192" t="str">
        <f t="shared" si="447"/>
        <v>AF$13</v>
      </c>
      <c r="AG523" s="192" t="str">
        <f t="shared" si="447"/>
        <v>AG$13</v>
      </c>
      <c r="AH523" s="192" t="str">
        <f t="shared" si="447"/>
        <v>AH$13</v>
      </c>
      <c r="AI523" s="192" t="str">
        <f t="shared" si="447"/>
        <v>AI$13</v>
      </c>
      <c r="AJ523" s="192" t="str">
        <f t="shared" si="447"/>
        <v>AJ$13</v>
      </c>
      <c r="AK523" s="192" t="str">
        <f t="shared" si="447"/>
        <v>AK$13</v>
      </c>
      <c r="AL523" s="192" t="str">
        <f t="shared" si="447"/>
        <v>AL$13</v>
      </c>
      <c r="AM523" s="192" t="str">
        <f t="shared" si="447"/>
        <v>AM$13</v>
      </c>
      <c r="AN523" s="192" t="str">
        <f t="shared" si="447"/>
        <v>AN$13</v>
      </c>
      <c r="AO523" s="192" t="str">
        <f t="shared" si="447"/>
        <v>AO$13</v>
      </c>
      <c r="AP523" s="192" t="str">
        <f t="shared" si="447"/>
        <v>AP$13</v>
      </c>
      <c r="AQ523" s="192" t="str">
        <f t="shared" si="447"/>
        <v>AQ$13</v>
      </c>
      <c r="AR523" s="192" t="str">
        <f t="shared" si="447"/>
        <v>AR$13</v>
      </c>
      <c r="AS523" s="192" t="str">
        <f t="shared" si="447"/>
        <v>AS$13</v>
      </c>
      <c r="AT523" s="192" t="str">
        <f t="shared" si="447"/>
        <v>AT$13</v>
      </c>
      <c r="AU523" s="192" t="str">
        <f t="shared" si="447"/>
        <v>AU$13</v>
      </c>
      <c r="AV523" s="192" t="str">
        <f t="shared" si="447"/>
        <v>AV$13</v>
      </c>
      <c r="AW523" s="192" t="str">
        <f t="shared" si="447"/>
        <v>AW$13</v>
      </c>
      <c r="AX523" s="192" t="str">
        <f t="shared" si="447"/>
        <v>AX$13</v>
      </c>
      <c r="AY523" s="192" t="str">
        <f t="shared" ref="AY523:CD523" si="448">AY$17</f>
        <v>AY$13</v>
      </c>
      <c r="AZ523" s="192" t="str">
        <f t="shared" si="448"/>
        <v>AZ$13</v>
      </c>
      <c r="BA523" s="192" t="str">
        <f t="shared" si="448"/>
        <v>BA$13</v>
      </c>
      <c r="BB523" s="192" t="str">
        <f t="shared" si="448"/>
        <v>BB$13</v>
      </c>
      <c r="BC523" s="192" t="str">
        <f t="shared" si="448"/>
        <v>BC$13</v>
      </c>
      <c r="BD523" s="192" t="str">
        <f t="shared" si="448"/>
        <v>BD$13</v>
      </c>
      <c r="BE523" s="192" t="str">
        <f t="shared" si="448"/>
        <v>BE$13</v>
      </c>
      <c r="BF523" s="192" t="str">
        <f t="shared" si="448"/>
        <v>BF$13</v>
      </c>
      <c r="BG523" s="192" t="str">
        <f t="shared" si="448"/>
        <v>BG$13</v>
      </c>
      <c r="BH523" s="192" t="str">
        <f t="shared" si="448"/>
        <v>BH$13</v>
      </c>
      <c r="BI523" s="192" t="str">
        <f t="shared" si="448"/>
        <v>BI$13</v>
      </c>
      <c r="BJ523" s="192" t="str">
        <f t="shared" si="448"/>
        <v>BJ$13</v>
      </c>
      <c r="BK523" s="192" t="str">
        <f t="shared" si="448"/>
        <v>BK$13</v>
      </c>
      <c r="BL523" s="192" t="str">
        <f t="shared" si="448"/>
        <v>BL$13</v>
      </c>
      <c r="BM523" s="192" t="str">
        <f t="shared" si="448"/>
        <v>BM$13</v>
      </c>
      <c r="BN523" s="192" t="str">
        <f t="shared" si="448"/>
        <v>BN$13</v>
      </c>
      <c r="BO523" s="192" t="str">
        <f t="shared" si="448"/>
        <v>BO$13</v>
      </c>
      <c r="BP523" s="192" t="str">
        <f t="shared" si="448"/>
        <v>BP$13</v>
      </c>
      <c r="BQ523" s="192" t="str">
        <f t="shared" si="448"/>
        <v>BQ$13</v>
      </c>
      <c r="BR523" s="192" t="str">
        <f t="shared" si="448"/>
        <v>BR$13</v>
      </c>
      <c r="BS523" s="192" t="str">
        <f t="shared" si="448"/>
        <v>BS$13</v>
      </c>
      <c r="BT523" s="192" t="str">
        <f t="shared" si="448"/>
        <v>BT$13</v>
      </c>
      <c r="BU523" s="192" t="str">
        <f t="shared" si="448"/>
        <v>BU$13</v>
      </c>
      <c r="BV523" s="192" t="str">
        <f t="shared" si="448"/>
        <v>BV$13</v>
      </c>
      <c r="BW523" s="192" t="str">
        <f t="shared" si="448"/>
        <v>BW$13</v>
      </c>
      <c r="BX523" s="192" t="str">
        <f t="shared" si="448"/>
        <v>BX$13</v>
      </c>
      <c r="BY523" s="192" t="str">
        <f t="shared" si="448"/>
        <v>BY$13</v>
      </c>
      <c r="BZ523" s="192" t="str">
        <f t="shared" si="448"/>
        <v>BZ$13</v>
      </c>
      <c r="CA523" s="192" t="str">
        <f t="shared" si="448"/>
        <v>CA$13</v>
      </c>
      <c r="CB523" s="192" t="str">
        <f t="shared" si="448"/>
        <v>CB$13</v>
      </c>
      <c r="CC523" s="192" t="str">
        <f t="shared" si="448"/>
        <v>CC$13</v>
      </c>
      <c r="CD523" s="192" t="str">
        <f t="shared" si="448"/>
        <v>CD$13</v>
      </c>
      <c r="CE523" s="192" t="str">
        <f t="shared" ref="CE523:CL523" si="449">CE$17</f>
        <v>CE$13</v>
      </c>
      <c r="CF523" s="192" t="str">
        <f t="shared" si="449"/>
        <v>CF$13</v>
      </c>
      <c r="CG523" s="192" t="str">
        <f t="shared" si="449"/>
        <v>CG$13</v>
      </c>
      <c r="CH523" s="192" t="str">
        <f t="shared" si="449"/>
        <v>CH$13</v>
      </c>
      <c r="CI523" s="192" t="str">
        <f t="shared" si="449"/>
        <v>CI$13</v>
      </c>
      <c r="CJ523" s="192" t="str">
        <f t="shared" si="449"/>
        <v>CJ$13</v>
      </c>
      <c r="CK523" s="192" t="str">
        <f t="shared" si="449"/>
        <v>CK$13</v>
      </c>
      <c r="CL523" s="192" t="str">
        <f t="shared" si="449"/>
        <v>CL$13</v>
      </c>
    </row>
    <row r="524" spans="2:90" x14ac:dyDescent="0.4">
      <c r="B524" s="168" t="s">
        <v>488</v>
      </c>
      <c r="C524" s="193"/>
      <c r="D524" s="193"/>
      <c r="E524" s="193" t="s">
        <v>906</v>
      </c>
      <c r="F524" s="193"/>
      <c r="G524" s="193"/>
      <c r="H524" s="193"/>
      <c r="I524" s="194"/>
      <c r="J524" s="194"/>
      <c r="K524" s="195"/>
      <c r="L524" s="195"/>
      <c r="M524" s="195"/>
      <c r="N524" s="195"/>
      <c r="O524" s="195"/>
      <c r="P524" s="195"/>
      <c r="R524" s="195"/>
      <c r="S524" s="183"/>
      <c r="T524" s="183"/>
      <c r="U524" s="183"/>
      <c r="V524" s="183"/>
      <c r="W524" s="183"/>
      <c r="X524" s="183"/>
      <c r="Y524" s="183"/>
      <c r="Z524" s="183"/>
      <c r="AA524" s="183"/>
      <c r="AB524" s="183"/>
      <c r="AC524" s="183"/>
      <c r="AD524" s="183"/>
      <c r="AE524" s="183"/>
      <c r="AF524" s="183"/>
      <c r="AG524" s="183"/>
      <c r="AH524" s="183"/>
      <c r="AI524" s="183"/>
      <c r="AJ524" s="183"/>
      <c r="AK524" s="183"/>
      <c r="AL524" s="183"/>
      <c r="AM524" s="183"/>
      <c r="AN524" s="183"/>
      <c r="AO524" s="183"/>
      <c r="AP524" s="183"/>
      <c r="AQ524" s="183"/>
      <c r="AR524" s="183"/>
      <c r="AS524" s="183"/>
      <c r="AT524" s="183"/>
      <c r="AU524" s="183"/>
      <c r="AV524" s="183"/>
      <c r="AW524" s="183"/>
      <c r="AX524" s="183"/>
      <c r="AY524" s="183"/>
      <c r="AZ524" s="183"/>
      <c r="BA524" s="183"/>
      <c r="BB524" s="183"/>
      <c r="BC524" s="183"/>
      <c r="BD524" s="183"/>
      <c r="BE524" s="183"/>
      <c r="BF524" s="183"/>
      <c r="BG524" s="183"/>
      <c r="BH524" s="183"/>
      <c r="BI524" s="183"/>
      <c r="BJ524" s="183"/>
      <c r="BK524" s="183"/>
      <c r="BL524" s="183"/>
      <c r="BM524" s="183"/>
      <c r="BN524" s="183"/>
      <c r="BO524" s="183"/>
      <c r="BP524" s="183"/>
      <c r="BQ524" s="183"/>
      <c r="BR524" s="183"/>
      <c r="BS524" s="183"/>
      <c r="BT524" s="183"/>
      <c r="BU524" s="183"/>
      <c r="BV524" s="183"/>
      <c r="BW524" s="183"/>
      <c r="BX524" s="183"/>
      <c r="BY524" s="183"/>
      <c r="BZ524" s="183"/>
      <c r="CA524" s="183"/>
      <c r="CB524" s="183"/>
      <c r="CC524" s="183"/>
      <c r="CD524" s="183"/>
      <c r="CE524" s="183"/>
      <c r="CF524" s="183"/>
      <c r="CG524" s="183"/>
      <c r="CH524" s="183"/>
      <c r="CI524" s="183"/>
      <c r="CJ524" s="183"/>
      <c r="CK524" s="183"/>
      <c r="CL524" s="183"/>
    </row>
    <row r="525" spans="2:90" x14ac:dyDescent="0.4">
      <c r="B525" s="168" t="s">
        <v>501</v>
      </c>
      <c r="C525" s="193"/>
      <c r="D525" s="193"/>
      <c r="E525" s="193" t="s">
        <v>906</v>
      </c>
      <c r="F525" s="193"/>
      <c r="G525" s="193"/>
      <c r="H525" s="193"/>
      <c r="I525" s="194"/>
      <c r="J525" s="194"/>
      <c r="K525" s="195"/>
      <c r="L525" s="195"/>
      <c r="M525" s="195"/>
      <c r="N525" s="195"/>
      <c r="O525" s="195"/>
      <c r="P525" s="195"/>
      <c r="R525" s="195"/>
      <c r="S525" s="183"/>
      <c r="T525" s="183"/>
      <c r="U525" s="183"/>
      <c r="V525" s="183"/>
      <c r="W525" s="183"/>
      <c r="X525" s="183"/>
      <c r="Y525" s="183"/>
      <c r="Z525" s="183"/>
      <c r="AA525" s="183"/>
      <c r="AB525" s="183"/>
      <c r="AC525" s="183"/>
      <c r="AD525" s="183"/>
      <c r="AE525" s="183"/>
      <c r="AF525" s="183"/>
      <c r="AG525" s="183"/>
      <c r="AH525" s="183"/>
      <c r="AI525" s="183"/>
      <c r="AJ525" s="183"/>
      <c r="AK525" s="183"/>
      <c r="AL525" s="183"/>
      <c r="AM525" s="183"/>
      <c r="AN525" s="183"/>
      <c r="AO525" s="183"/>
      <c r="AP525" s="183"/>
      <c r="AQ525" s="183"/>
      <c r="AR525" s="183"/>
      <c r="AS525" s="183"/>
      <c r="AT525" s="183"/>
      <c r="AU525" s="183"/>
      <c r="AV525" s="183"/>
      <c r="AW525" s="183"/>
      <c r="AX525" s="183"/>
      <c r="AY525" s="183"/>
      <c r="AZ525" s="183"/>
      <c r="BA525" s="183"/>
      <c r="BB525" s="183"/>
      <c r="BC525" s="183"/>
      <c r="BD525" s="183"/>
      <c r="BE525" s="183"/>
      <c r="BF525" s="183"/>
      <c r="BG525" s="183"/>
      <c r="BH525" s="183"/>
      <c r="BI525" s="183"/>
      <c r="BJ525" s="183"/>
      <c r="BK525" s="183"/>
      <c r="BL525" s="183"/>
      <c r="BM525" s="183"/>
      <c r="BN525" s="183"/>
      <c r="BO525" s="183"/>
      <c r="BP525" s="183"/>
      <c r="BQ525" s="183"/>
      <c r="BR525" s="183"/>
      <c r="BS525" s="183"/>
      <c r="BT525" s="183"/>
      <c r="BU525" s="183"/>
      <c r="BV525" s="183"/>
      <c r="BW525" s="183"/>
      <c r="BX525" s="183"/>
      <c r="BY525" s="183"/>
      <c r="BZ525" s="183"/>
      <c r="CA525" s="183"/>
      <c r="CB525" s="183"/>
      <c r="CC525" s="183"/>
      <c r="CD525" s="183"/>
      <c r="CE525" s="183"/>
      <c r="CF525" s="183"/>
      <c r="CG525" s="183"/>
      <c r="CH525" s="183"/>
      <c r="CI525" s="183"/>
      <c r="CJ525" s="183"/>
      <c r="CK525" s="183"/>
      <c r="CL525" s="183"/>
    </row>
    <row r="526" spans="2:90" x14ac:dyDescent="0.4">
      <c r="B526" s="168" t="s">
        <v>461</v>
      </c>
      <c r="C526" s="193"/>
      <c r="D526" s="193"/>
      <c r="E526" s="193" t="s">
        <v>906</v>
      </c>
      <c r="F526" s="193"/>
      <c r="G526" s="193"/>
      <c r="H526" s="193"/>
      <c r="I526" s="194"/>
      <c r="J526" s="194"/>
      <c r="K526" s="195"/>
      <c r="L526" s="195"/>
      <c r="M526" s="195"/>
      <c r="N526" s="195"/>
      <c r="O526" s="195"/>
      <c r="P526" s="195"/>
      <c r="R526" s="195"/>
      <c r="S526" s="183" t="str">
        <f t="shared" ref="S526:AX526" si="450">S$18</f>
        <v>S$14</v>
      </c>
      <c r="T526" s="183" t="str">
        <f t="shared" si="450"/>
        <v>T$14</v>
      </c>
      <c r="U526" s="183" t="str">
        <f t="shared" si="450"/>
        <v>U$14</v>
      </c>
      <c r="V526" s="183" t="str">
        <f t="shared" si="450"/>
        <v>V$14</v>
      </c>
      <c r="W526" s="183" t="str">
        <f t="shared" si="450"/>
        <v>W$14</v>
      </c>
      <c r="X526" s="183" t="str">
        <f t="shared" si="450"/>
        <v>X$14</v>
      </c>
      <c r="Y526" s="183" t="str">
        <f t="shared" si="450"/>
        <v>Y$14</v>
      </c>
      <c r="Z526" s="183" t="str">
        <f t="shared" si="450"/>
        <v>Z$14</v>
      </c>
      <c r="AA526" s="183" t="str">
        <f t="shared" si="450"/>
        <v>AA$14</v>
      </c>
      <c r="AB526" s="183" t="str">
        <f t="shared" si="450"/>
        <v>AB$14</v>
      </c>
      <c r="AC526" s="183" t="str">
        <f t="shared" si="450"/>
        <v>AC$14</v>
      </c>
      <c r="AD526" s="183" t="str">
        <f t="shared" si="450"/>
        <v>AD$14</v>
      </c>
      <c r="AE526" s="183" t="str">
        <f t="shared" si="450"/>
        <v>AE$14</v>
      </c>
      <c r="AF526" s="183" t="str">
        <f t="shared" si="450"/>
        <v>AF$14</v>
      </c>
      <c r="AG526" s="183" t="str">
        <f t="shared" si="450"/>
        <v>AG$14</v>
      </c>
      <c r="AH526" s="183" t="str">
        <f t="shared" si="450"/>
        <v>AH$14</v>
      </c>
      <c r="AI526" s="183" t="str">
        <f t="shared" si="450"/>
        <v>AI$14</v>
      </c>
      <c r="AJ526" s="183" t="str">
        <f t="shared" si="450"/>
        <v>AJ$14</v>
      </c>
      <c r="AK526" s="183" t="str">
        <f t="shared" si="450"/>
        <v>AK$14</v>
      </c>
      <c r="AL526" s="183" t="str">
        <f t="shared" si="450"/>
        <v>AL$14</v>
      </c>
      <c r="AM526" s="183" t="str">
        <f t="shared" si="450"/>
        <v>AM$14</v>
      </c>
      <c r="AN526" s="183" t="str">
        <f t="shared" si="450"/>
        <v>AN$14</v>
      </c>
      <c r="AO526" s="183" t="str">
        <f t="shared" si="450"/>
        <v>AO$14</v>
      </c>
      <c r="AP526" s="183" t="str">
        <f t="shared" si="450"/>
        <v>AP$14</v>
      </c>
      <c r="AQ526" s="183" t="str">
        <f t="shared" si="450"/>
        <v>AQ$14</v>
      </c>
      <c r="AR526" s="183" t="str">
        <f t="shared" si="450"/>
        <v>AR$14</v>
      </c>
      <c r="AS526" s="183" t="str">
        <f t="shared" si="450"/>
        <v>AS$14</v>
      </c>
      <c r="AT526" s="183" t="str">
        <f t="shared" si="450"/>
        <v>AT$14</v>
      </c>
      <c r="AU526" s="183" t="str">
        <f t="shared" si="450"/>
        <v>AU$14</v>
      </c>
      <c r="AV526" s="183" t="str">
        <f t="shared" si="450"/>
        <v>AV$14</v>
      </c>
      <c r="AW526" s="183" t="str">
        <f t="shared" si="450"/>
        <v>AW$14</v>
      </c>
      <c r="AX526" s="183" t="str">
        <f t="shared" si="450"/>
        <v>AX$14</v>
      </c>
      <c r="AY526" s="183" t="str">
        <f t="shared" ref="AY526:CD526" si="451">AY$18</f>
        <v>AY$14</v>
      </c>
      <c r="AZ526" s="183" t="str">
        <f t="shared" si="451"/>
        <v>AZ$14</v>
      </c>
      <c r="BA526" s="183" t="str">
        <f t="shared" si="451"/>
        <v>BA$14</v>
      </c>
      <c r="BB526" s="183" t="str">
        <f t="shared" si="451"/>
        <v>BB$14</v>
      </c>
      <c r="BC526" s="183" t="str">
        <f t="shared" si="451"/>
        <v>BC$14</v>
      </c>
      <c r="BD526" s="183" t="str">
        <f t="shared" si="451"/>
        <v>BD$14</v>
      </c>
      <c r="BE526" s="183" t="str">
        <f t="shared" si="451"/>
        <v>BE$14</v>
      </c>
      <c r="BF526" s="183" t="str">
        <f t="shared" si="451"/>
        <v>BF$14</v>
      </c>
      <c r="BG526" s="183" t="str">
        <f t="shared" si="451"/>
        <v>BG$14</v>
      </c>
      <c r="BH526" s="183" t="str">
        <f t="shared" si="451"/>
        <v>BH$14</v>
      </c>
      <c r="BI526" s="183" t="str">
        <f t="shared" si="451"/>
        <v>BI$14</v>
      </c>
      <c r="BJ526" s="183" t="str">
        <f t="shared" si="451"/>
        <v>BJ$14</v>
      </c>
      <c r="BK526" s="183" t="str">
        <f t="shared" si="451"/>
        <v>BK$14</v>
      </c>
      <c r="BL526" s="183" t="str">
        <f t="shared" si="451"/>
        <v>BL$14</v>
      </c>
      <c r="BM526" s="183" t="str">
        <f t="shared" si="451"/>
        <v>BM$14</v>
      </c>
      <c r="BN526" s="183" t="str">
        <f t="shared" si="451"/>
        <v>BN$14</v>
      </c>
      <c r="BO526" s="183" t="str">
        <f t="shared" si="451"/>
        <v>BO$14</v>
      </c>
      <c r="BP526" s="183" t="str">
        <f t="shared" si="451"/>
        <v>BP$14</v>
      </c>
      <c r="BQ526" s="183" t="str">
        <f t="shared" si="451"/>
        <v>BQ$14</v>
      </c>
      <c r="BR526" s="183" t="str">
        <f t="shared" si="451"/>
        <v>BR$14</v>
      </c>
      <c r="BS526" s="183" t="str">
        <f t="shared" si="451"/>
        <v>BS$14</v>
      </c>
      <c r="BT526" s="183" t="str">
        <f t="shared" si="451"/>
        <v>BT$14</v>
      </c>
      <c r="BU526" s="183" t="str">
        <f t="shared" si="451"/>
        <v>BU$14</v>
      </c>
      <c r="BV526" s="183" t="str">
        <f t="shared" si="451"/>
        <v>BV$14</v>
      </c>
      <c r="BW526" s="183" t="str">
        <f t="shared" si="451"/>
        <v>BW$14</v>
      </c>
      <c r="BX526" s="183" t="str">
        <f t="shared" si="451"/>
        <v>BX$14</v>
      </c>
      <c r="BY526" s="183" t="str">
        <f t="shared" si="451"/>
        <v>BY$14</v>
      </c>
      <c r="BZ526" s="183" t="str">
        <f t="shared" si="451"/>
        <v>BZ$14</v>
      </c>
      <c r="CA526" s="183" t="str">
        <f t="shared" si="451"/>
        <v>CA$14</v>
      </c>
      <c r="CB526" s="183" t="str">
        <f t="shared" si="451"/>
        <v>CB$14</v>
      </c>
      <c r="CC526" s="183" t="str">
        <f t="shared" si="451"/>
        <v>CC$14</v>
      </c>
      <c r="CD526" s="183" t="str">
        <f t="shared" si="451"/>
        <v>CD$14</v>
      </c>
      <c r="CE526" s="183" t="str">
        <f t="shared" ref="CE526:CL526" si="452">CE$18</f>
        <v>CE$14</v>
      </c>
      <c r="CF526" s="183" t="str">
        <f t="shared" si="452"/>
        <v>CF$14</v>
      </c>
      <c r="CG526" s="183" t="str">
        <f t="shared" si="452"/>
        <v>CG$14</v>
      </c>
      <c r="CH526" s="183" t="str">
        <f t="shared" si="452"/>
        <v>CH$14</v>
      </c>
      <c r="CI526" s="183" t="str">
        <f t="shared" si="452"/>
        <v>CI$14</v>
      </c>
      <c r="CJ526" s="183" t="str">
        <f t="shared" si="452"/>
        <v>CJ$14</v>
      </c>
      <c r="CK526" s="183" t="str">
        <f t="shared" si="452"/>
        <v>CK$14</v>
      </c>
      <c r="CL526" s="183" t="str">
        <f t="shared" si="452"/>
        <v>CL$14</v>
      </c>
    </row>
    <row r="527" spans="2:90" x14ac:dyDescent="0.4">
      <c r="B527" s="168" t="s">
        <v>462</v>
      </c>
      <c r="C527" s="193"/>
      <c r="D527" s="193"/>
      <c r="E527" s="193" t="s">
        <v>906</v>
      </c>
      <c r="F527" s="193"/>
      <c r="G527" s="193"/>
      <c r="H527" s="193"/>
      <c r="I527" s="194"/>
      <c r="J527" s="194"/>
      <c r="K527" s="195"/>
      <c r="L527" s="195"/>
      <c r="M527" s="195"/>
      <c r="N527" s="195"/>
      <c r="O527" s="195"/>
      <c r="P527" s="195"/>
      <c r="R527" s="195"/>
      <c r="S527" s="183" t="str">
        <f t="shared" ref="S527:AX527" si="453">S$19</f>
        <v>S$15</v>
      </c>
      <c r="T527" s="183" t="str">
        <f t="shared" si="453"/>
        <v>T$15</v>
      </c>
      <c r="U527" s="183" t="str">
        <f t="shared" si="453"/>
        <v>U$15</v>
      </c>
      <c r="V527" s="183" t="str">
        <f t="shared" si="453"/>
        <v>V$15</v>
      </c>
      <c r="W527" s="183" t="str">
        <f t="shared" si="453"/>
        <v>W$15</v>
      </c>
      <c r="X527" s="183" t="str">
        <f t="shared" si="453"/>
        <v>X$15</v>
      </c>
      <c r="Y527" s="183" t="str">
        <f t="shared" si="453"/>
        <v>Y$15</v>
      </c>
      <c r="Z527" s="183" t="str">
        <f t="shared" si="453"/>
        <v>Z$15</v>
      </c>
      <c r="AA527" s="183" t="str">
        <f t="shared" si="453"/>
        <v>AA$15</v>
      </c>
      <c r="AB527" s="183" t="str">
        <f t="shared" si="453"/>
        <v>AB$15</v>
      </c>
      <c r="AC527" s="183" t="str">
        <f t="shared" si="453"/>
        <v>AC$15</v>
      </c>
      <c r="AD527" s="183" t="str">
        <f t="shared" si="453"/>
        <v>AD$15</v>
      </c>
      <c r="AE527" s="183" t="str">
        <f t="shared" si="453"/>
        <v>AE$15</v>
      </c>
      <c r="AF527" s="183" t="str">
        <f t="shared" si="453"/>
        <v>AF$15</v>
      </c>
      <c r="AG527" s="183" t="str">
        <f t="shared" si="453"/>
        <v>AG$15</v>
      </c>
      <c r="AH527" s="183" t="str">
        <f t="shared" si="453"/>
        <v>AH$15</v>
      </c>
      <c r="AI527" s="183" t="str">
        <f t="shared" si="453"/>
        <v>AI$15</v>
      </c>
      <c r="AJ527" s="183" t="str">
        <f t="shared" si="453"/>
        <v>AJ$15</v>
      </c>
      <c r="AK527" s="183" t="str">
        <f t="shared" si="453"/>
        <v>AK$15</v>
      </c>
      <c r="AL527" s="183" t="str">
        <f t="shared" si="453"/>
        <v>AL$15</v>
      </c>
      <c r="AM527" s="183" t="str">
        <f t="shared" si="453"/>
        <v>AM$15</v>
      </c>
      <c r="AN527" s="183" t="str">
        <f t="shared" si="453"/>
        <v>AN$15</v>
      </c>
      <c r="AO527" s="183" t="str">
        <f t="shared" si="453"/>
        <v>AO$15</v>
      </c>
      <c r="AP527" s="183" t="str">
        <f t="shared" si="453"/>
        <v>AP$15</v>
      </c>
      <c r="AQ527" s="183" t="str">
        <f t="shared" si="453"/>
        <v>AQ$15</v>
      </c>
      <c r="AR527" s="183" t="str">
        <f t="shared" si="453"/>
        <v>AR$15</v>
      </c>
      <c r="AS527" s="183" t="str">
        <f t="shared" si="453"/>
        <v>AS$15</v>
      </c>
      <c r="AT527" s="183" t="str">
        <f t="shared" si="453"/>
        <v>AT$15</v>
      </c>
      <c r="AU527" s="183" t="str">
        <f t="shared" si="453"/>
        <v>AU$15</v>
      </c>
      <c r="AV527" s="183" t="str">
        <f t="shared" si="453"/>
        <v>AV$15</v>
      </c>
      <c r="AW527" s="183" t="str">
        <f t="shared" si="453"/>
        <v>AW$15</v>
      </c>
      <c r="AX527" s="183" t="str">
        <f t="shared" si="453"/>
        <v>AX$15</v>
      </c>
      <c r="AY527" s="183" t="str">
        <f t="shared" ref="AY527:CD527" si="454">AY$19</f>
        <v>AY$15</v>
      </c>
      <c r="AZ527" s="183" t="str">
        <f t="shared" si="454"/>
        <v>AZ$15</v>
      </c>
      <c r="BA527" s="183" t="str">
        <f t="shared" si="454"/>
        <v>BA$15</v>
      </c>
      <c r="BB527" s="183" t="str">
        <f t="shared" si="454"/>
        <v>BB$15</v>
      </c>
      <c r="BC527" s="183" t="str">
        <f t="shared" si="454"/>
        <v>BC$15</v>
      </c>
      <c r="BD527" s="183" t="str">
        <f t="shared" si="454"/>
        <v>BD$15</v>
      </c>
      <c r="BE527" s="183" t="str">
        <f t="shared" si="454"/>
        <v>BE$15</v>
      </c>
      <c r="BF527" s="183" t="str">
        <f t="shared" si="454"/>
        <v>BF$15</v>
      </c>
      <c r="BG527" s="183" t="str">
        <f t="shared" si="454"/>
        <v>BG$15</v>
      </c>
      <c r="BH527" s="183" t="str">
        <f t="shared" si="454"/>
        <v>BH$15</v>
      </c>
      <c r="BI527" s="183" t="str">
        <f t="shared" si="454"/>
        <v>BI$15</v>
      </c>
      <c r="BJ527" s="183" t="str">
        <f t="shared" si="454"/>
        <v>BJ$15</v>
      </c>
      <c r="BK527" s="183" t="str">
        <f t="shared" si="454"/>
        <v>BK$15</v>
      </c>
      <c r="BL527" s="183" t="str">
        <f t="shared" si="454"/>
        <v>BL$15</v>
      </c>
      <c r="BM527" s="183" t="str">
        <f t="shared" si="454"/>
        <v>BM$15</v>
      </c>
      <c r="BN527" s="183" t="str">
        <f t="shared" si="454"/>
        <v>BN$15</v>
      </c>
      <c r="BO527" s="183" t="str">
        <f t="shared" si="454"/>
        <v>BO$15</v>
      </c>
      <c r="BP527" s="183" t="str">
        <f t="shared" si="454"/>
        <v>BP$15</v>
      </c>
      <c r="BQ527" s="183" t="str">
        <f t="shared" si="454"/>
        <v>BQ$15</v>
      </c>
      <c r="BR527" s="183" t="str">
        <f t="shared" si="454"/>
        <v>BR$15</v>
      </c>
      <c r="BS527" s="183" t="str">
        <f t="shared" si="454"/>
        <v>BS$15</v>
      </c>
      <c r="BT527" s="183" t="str">
        <f t="shared" si="454"/>
        <v>BT$15</v>
      </c>
      <c r="BU527" s="183" t="str">
        <f t="shared" si="454"/>
        <v>BU$15</v>
      </c>
      <c r="BV527" s="183" t="str">
        <f t="shared" si="454"/>
        <v>BV$15</v>
      </c>
      <c r="BW527" s="183" t="str">
        <f t="shared" si="454"/>
        <v>BW$15</v>
      </c>
      <c r="BX527" s="183" t="str">
        <f t="shared" si="454"/>
        <v>BX$15</v>
      </c>
      <c r="BY527" s="183" t="str">
        <f t="shared" si="454"/>
        <v>BY$15</v>
      </c>
      <c r="BZ527" s="183" t="str">
        <f t="shared" si="454"/>
        <v>BZ$15</v>
      </c>
      <c r="CA527" s="183" t="str">
        <f t="shared" si="454"/>
        <v>CA$15</v>
      </c>
      <c r="CB527" s="183" t="str">
        <f t="shared" si="454"/>
        <v>CB$15</v>
      </c>
      <c r="CC527" s="183" t="str">
        <f t="shared" si="454"/>
        <v>CC$15</v>
      </c>
      <c r="CD527" s="183" t="str">
        <f t="shared" si="454"/>
        <v>CD$15</v>
      </c>
      <c r="CE527" s="183" t="str">
        <f t="shared" ref="CE527:CL527" si="455">CE$19</f>
        <v>CE$15</v>
      </c>
      <c r="CF527" s="183" t="str">
        <f t="shared" si="455"/>
        <v>CF$15</v>
      </c>
      <c r="CG527" s="183" t="str">
        <f t="shared" si="455"/>
        <v>CG$15</v>
      </c>
      <c r="CH527" s="183" t="str">
        <f t="shared" si="455"/>
        <v>CH$15</v>
      </c>
      <c r="CI527" s="183" t="str">
        <f t="shared" si="455"/>
        <v>CI$15</v>
      </c>
      <c r="CJ527" s="183" t="str">
        <f t="shared" si="455"/>
        <v>CJ$15</v>
      </c>
      <c r="CK527" s="183" t="str">
        <f t="shared" si="455"/>
        <v>CK$15</v>
      </c>
      <c r="CL527" s="183" t="str">
        <f t="shared" si="455"/>
        <v>CL$15</v>
      </c>
    </row>
    <row r="528" spans="2:90" x14ac:dyDescent="0.4">
      <c r="B528" s="70" t="s">
        <v>898</v>
      </c>
      <c r="C528" s="48"/>
      <c r="D528" s="48" t="s">
        <v>901</v>
      </c>
      <c r="E528" s="48" t="s">
        <v>901</v>
      </c>
      <c r="F528" s="48" t="s">
        <v>325</v>
      </c>
      <c r="G528" s="48" t="s">
        <v>81</v>
      </c>
      <c r="H528" s="48"/>
      <c r="I528" s="277"/>
      <c r="J528" s="277"/>
      <c r="K528" s="48"/>
      <c r="L528" s="48"/>
      <c r="M528" s="48"/>
      <c r="N528" s="48"/>
      <c r="O528" s="48"/>
      <c r="P528" s="48"/>
      <c r="R528" s="70"/>
      <c r="S528" s="278"/>
      <c r="T528" s="278"/>
      <c r="U528" s="278"/>
      <c r="V528" s="278"/>
      <c r="W528" s="278"/>
      <c r="X528" s="278"/>
      <c r="Y528" s="278"/>
      <c r="Z528" s="278"/>
      <c r="AA528" s="278"/>
      <c r="AB528" s="278"/>
      <c r="AC528" s="278"/>
      <c r="AD528" s="278"/>
      <c r="AE528" s="278"/>
      <c r="AF528" s="278"/>
      <c r="AG528" s="278"/>
      <c r="AH528" s="278"/>
      <c r="AI528" s="278"/>
      <c r="AJ528" s="278"/>
      <c r="AK528" s="278"/>
      <c r="AL528" s="278"/>
      <c r="AM528" s="278"/>
      <c r="AN528" s="278"/>
      <c r="AO528" s="278"/>
      <c r="AP528" s="278"/>
      <c r="AQ528" s="278"/>
      <c r="AR528" s="278"/>
      <c r="AS528" s="278"/>
      <c r="AT528" s="278"/>
      <c r="AU528" s="278"/>
      <c r="AV528" s="278"/>
      <c r="AW528" s="278"/>
      <c r="AX528" s="278"/>
      <c r="AY528" s="278"/>
      <c r="AZ528" s="278"/>
      <c r="BA528" s="278"/>
      <c r="BB528" s="278"/>
      <c r="BC528" s="278"/>
      <c r="BD528" s="278"/>
      <c r="BE528" s="278"/>
      <c r="BF528" s="278"/>
      <c r="BG528" s="278"/>
      <c r="BH528" s="278"/>
      <c r="BI528" s="278"/>
      <c r="BJ528" s="278"/>
      <c r="BK528" s="278"/>
      <c r="BL528" s="278"/>
      <c r="BM528" s="278"/>
      <c r="BN528" s="278"/>
      <c r="BO528" s="278"/>
      <c r="BP528" s="278"/>
      <c r="BQ528" s="278"/>
      <c r="BR528" s="278"/>
      <c r="BS528" s="278"/>
      <c r="BT528" s="278"/>
      <c r="BU528" s="278"/>
      <c r="BV528" s="278"/>
      <c r="BW528" s="278"/>
      <c r="BX528" s="278"/>
      <c r="BY528" s="278"/>
      <c r="BZ528" s="278"/>
      <c r="CA528" s="278"/>
      <c r="CB528" s="278"/>
      <c r="CC528" s="278"/>
      <c r="CD528" s="278"/>
      <c r="CE528" s="278"/>
      <c r="CF528" s="278"/>
      <c r="CG528" s="278"/>
      <c r="CH528" s="278"/>
      <c r="CI528" s="278"/>
      <c r="CJ528" s="278"/>
      <c r="CK528" s="278"/>
      <c r="CL528" s="278"/>
    </row>
    <row r="529" spans="2:90" x14ac:dyDescent="0.4">
      <c r="B529" s="124" t="s">
        <v>900</v>
      </c>
      <c r="D529" t="s">
        <v>901</v>
      </c>
      <c r="E529" t="s">
        <v>906</v>
      </c>
      <c r="G529" t="str">
        <f>E529</f>
        <v/>
      </c>
      <c r="I529"/>
      <c r="J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row>
    <row r="530" spans="2:90" x14ac:dyDescent="0.4">
      <c r="B530" s="152" t="str">
        <f>"Steady-state Revenue - "&amp;B521</f>
        <v>Steady-state Revenue - primary unit</v>
      </c>
      <c r="D530" t="s">
        <v>901</v>
      </c>
      <c r="E530" t="s">
        <v>906</v>
      </c>
      <c r="K530" s="18">
        <v>100</v>
      </c>
      <c r="L530" s="18">
        <v>100</v>
      </c>
      <c r="M530" s="18">
        <v>100</v>
      </c>
      <c r="N530" s="18">
        <v>100</v>
      </c>
      <c r="O530" s="18">
        <v>100</v>
      </c>
      <c r="P530" s="18">
        <v>100</v>
      </c>
      <c r="R530" s="116"/>
      <c r="S530" s="146" cm="1">
        <f t="array" ref="S530">INDEX($K:$P,ROW(),MATCH(S$3,$K$2:$P$2,0))</f>
        <v>100</v>
      </c>
      <c r="T530" s="146" cm="1">
        <f t="array" ref="T530">INDEX($K:$P,ROW(),MATCH(T$3,$K$2:$P$2,0))</f>
        <v>100</v>
      </c>
      <c r="U530" s="146" cm="1">
        <f t="array" ref="U530">INDEX($K:$P,ROW(),MATCH(U$3,$K$2:$P$2,0))</f>
        <v>100</v>
      </c>
      <c r="V530" s="146" cm="1">
        <f t="array" ref="V530">INDEX($K:$P,ROW(),MATCH(V$3,$K$2:$P$2,0))</f>
        <v>100</v>
      </c>
      <c r="W530" s="146" cm="1">
        <f t="array" ref="W530">INDEX($K:$P,ROW(),MATCH(W$3,$K$2:$P$2,0))</f>
        <v>100</v>
      </c>
      <c r="X530" s="146" cm="1">
        <f t="array" ref="X530">INDEX($K:$P,ROW(),MATCH(X$3,$K$2:$P$2,0))</f>
        <v>100</v>
      </c>
      <c r="Y530" s="146" cm="1">
        <f t="array" ref="Y530">INDEX($K:$P,ROW(),MATCH(Y$3,$K$2:$P$2,0))</f>
        <v>100</v>
      </c>
      <c r="Z530" s="146" cm="1">
        <f t="array" ref="Z530">INDEX($K:$P,ROW(),MATCH(Z$3,$K$2:$P$2,0))</f>
        <v>100</v>
      </c>
      <c r="AA530" s="146" cm="1">
        <f t="array" ref="AA530">INDEX($K:$P,ROW(),MATCH(AA$3,$K$2:$P$2,0))</f>
        <v>100</v>
      </c>
      <c r="AB530" s="146" cm="1">
        <f t="array" ref="AB530">INDEX($K:$P,ROW(),MATCH(AB$3,$K$2:$P$2,0))</f>
        <v>100</v>
      </c>
      <c r="AC530" s="146" cm="1">
        <f t="array" ref="AC530">INDEX($K:$P,ROW(),MATCH(AC$3,$K$2:$P$2,0))</f>
        <v>100</v>
      </c>
      <c r="AD530" s="146" cm="1">
        <f t="array" ref="AD530">INDEX($K:$P,ROW(),MATCH(AD$3,$K$2:$P$2,0))</f>
        <v>100</v>
      </c>
      <c r="AE530" s="146" cm="1">
        <f t="array" ref="AE530">INDEX($K:$P,ROW(),MATCH(AE$3,$K$2:$P$2,0))</f>
        <v>100</v>
      </c>
      <c r="AF530" s="146" cm="1">
        <f t="array" ref="AF530">INDEX($K:$P,ROW(),MATCH(AF$3,$K$2:$P$2,0))</f>
        <v>100</v>
      </c>
      <c r="AG530" s="146" cm="1">
        <f t="array" ref="AG530">INDEX($K:$P,ROW(),MATCH(AG$3,$K$2:$P$2,0))</f>
        <v>100</v>
      </c>
      <c r="AH530" s="146" cm="1">
        <f t="array" ref="AH530">INDEX($K:$P,ROW(),MATCH(AH$3,$K$2:$P$2,0))</f>
        <v>100</v>
      </c>
      <c r="AI530" s="146" cm="1">
        <f t="array" ref="AI530">INDEX($K:$P,ROW(),MATCH(AI$3,$K$2:$P$2,0))</f>
        <v>100</v>
      </c>
      <c r="AJ530" s="146" cm="1">
        <f t="array" ref="AJ530">INDEX($K:$P,ROW(),MATCH(AJ$3,$K$2:$P$2,0))</f>
        <v>100</v>
      </c>
      <c r="AK530" s="146" cm="1">
        <f t="array" ref="AK530">INDEX($K:$P,ROW(),MATCH(AK$3,$K$2:$P$2,0))</f>
        <v>100</v>
      </c>
      <c r="AL530" s="146" cm="1">
        <f t="array" ref="AL530">INDEX($K:$P,ROW(),MATCH(AL$3,$K$2:$P$2,0))</f>
        <v>100</v>
      </c>
      <c r="AM530" s="146" cm="1">
        <f t="array" ref="AM530">INDEX($K:$P,ROW(),MATCH(AM$3,$K$2:$P$2,0))</f>
        <v>100</v>
      </c>
      <c r="AN530" s="146" cm="1">
        <f t="array" ref="AN530">INDEX($K:$P,ROW(),MATCH(AN$3,$K$2:$P$2,0))</f>
        <v>100</v>
      </c>
      <c r="AO530" s="146" cm="1">
        <f t="array" ref="AO530">INDEX($K:$P,ROW(),MATCH(AO$3,$K$2:$P$2,0))</f>
        <v>100</v>
      </c>
      <c r="AP530" s="146" cm="1">
        <f t="array" ref="AP530">INDEX($K:$P,ROW(),MATCH(AP$3,$K$2:$P$2,0))</f>
        <v>100</v>
      </c>
      <c r="AQ530" s="146" cm="1">
        <f t="array" ref="AQ530">INDEX($K:$P,ROW(),MATCH(AQ$3,$K$2:$P$2,0))</f>
        <v>100</v>
      </c>
      <c r="AR530" s="146" cm="1">
        <f t="array" ref="AR530">INDEX($K:$P,ROW(),MATCH(AR$3,$K$2:$P$2,0))</f>
        <v>100</v>
      </c>
      <c r="AS530" s="146" cm="1">
        <f t="array" ref="AS530">INDEX($K:$P,ROW(),MATCH(AS$3,$K$2:$P$2,0))</f>
        <v>100</v>
      </c>
      <c r="AT530" s="146" cm="1">
        <f t="array" ref="AT530">INDEX($K:$P,ROW(),MATCH(AT$3,$K$2:$P$2,0))</f>
        <v>100</v>
      </c>
      <c r="AU530" s="146" cm="1">
        <f t="array" ref="AU530">INDEX($K:$P,ROW(),MATCH(AU$3,$K$2:$P$2,0))</f>
        <v>100</v>
      </c>
      <c r="AV530" s="146" cm="1">
        <f t="array" ref="AV530">INDEX($K:$P,ROW(),MATCH(AV$3,$K$2:$P$2,0))</f>
        <v>100</v>
      </c>
      <c r="AW530" s="146" cm="1">
        <f t="array" ref="AW530">INDEX($K:$P,ROW(),MATCH(AW$3,$K$2:$P$2,0))</f>
        <v>100</v>
      </c>
      <c r="AX530" s="146" cm="1">
        <f t="array" ref="AX530">INDEX($K:$P,ROW(),MATCH(AX$3,$K$2:$P$2,0))</f>
        <v>100</v>
      </c>
      <c r="AY530" s="146" cm="1">
        <f t="array" ref="AY530">INDEX($K:$P,ROW(),MATCH(AY$3,$K$2:$P$2,0))</f>
        <v>100</v>
      </c>
      <c r="AZ530" s="146" cm="1">
        <f t="array" ref="AZ530">INDEX($K:$P,ROW(),MATCH(AZ$3,$K$2:$P$2,0))</f>
        <v>100</v>
      </c>
      <c r="BA530" s="146" cm="1">
        <f t="array" ref="BA530">INDEX($K:$P,ROW(),MATCH(BA$3,$K$2:$P$2,0))</f>
        <v>100</v>
      </c>
      <c r="BB530" s="146" cm="1">
        <f t="array" ref="BB530">INDEX($K:$P,ROW(),MATCH(BB$3,$K$2:$P$2,0))</f>
        <v>100</v>
      </c>
      <c r="BC530" s="146" cm="1">
        <f t="array" ref="BC530">INDEX($K:$P,ROW(),MATCH(BC$3,$K$2:$P$2,0))</f>
        <v>100</v>
      </c>
      <c r="BD530" s="146" cm="1">
        <f t="array" ref="BD530">INDEX($K:$P,ROW(),MATCH(BD$3,$K$2:$P$2,0))</f>
        <v>100</v>
      </c>
      <c r="BE530" s="146" cm="1">
        <f t="array" ref="BE530">INDEX($K:$P,ROW(),MATCH(BE$3,$K$2:$P$2,0))</f>
        <v>100</v>
      </c>
      <c r="BF530" s="146" cm="1">
        <f t="array" ref="BF530">INDEX($K:$P,ROW(),MATCH(BF$3,$K$2:$P$2,0))</f>
        <v>100</v>
      </c>
      <c r="BG530" s="146" cm="1">
        <f t="array" ref="BG530">INDEX($K:$P,ROW(),MATCH(BG$3,$K$2:$P$2,0))</f>
        <v>100</v>
      </c>
      <c r="BH530" s="146" cm="1">
        <f t="array" ref="BH530">INDEX($K:$P,ROW(),MATCH(BH$3,$K$2:$P$2,0))</f>
        <v>100</v>
      </c>
      <c r="BI530" s="146" cm="1">
        <f t="array" ref="BI530">INDEX($K:$P,ROW(),MATCH(BI$3,$K$2:$P$2,0))</f>
        <v>100</v>
      </c>
      <c r="BJ530" s="146" cm="1">
        <f t="array" ref="BJ530">INDEX($K:$P,ROW(),MATCH(BJ$3,$K$2:$P$2,0))</f>
        <v>100</v>
      </c>
      <c r="BK530" s="146" cm="1">
        <f t="array" ref="BK530">INDEX($K:$P,ROW(),MATCH(BK$3,$K$2:$P$2,0))</f>
        <v>100</v>
      </c>
      <c r="BL530" s="146" cm="1">
        <f t="array" ref="BL530">INDEX($K:$P,ROW(),MATCH(BL$3,$K$2:$P$2,0))</f>
        <v>100</v>
      </c>
      <c r="BM530" s="146" cm="1">
        <f t="array" ref="BM530">INDEX($K:$P,ROW(),MATCH(BM$3,$K$2:$P$2,0))</f>
        <v>100</v>
      </c>
      <c r="BN530" s="146" cm="1">
        <f t="array" ref="BN530">INDEX($K:$P,ROW(),MATCH(BN$3,$K$2:$P$2,0))</f>
        <v>100</v>
      </c>
      <c r="BO530" s="146" cm="1">
        <f t="array" ref="BO530">INDEX($K:$P,ROW(),MATCH(BO$3,$K$2:$P$2,0))</f>
        <v>100</v>
      </c>
      <c r="BP530" s="146" cm="1">
        <f t="array" ref="BP530">INDEX($K:$P,ROW(),MATCH(BP$3,$K$2:$P$2,0))</f>
        <v>100</v>
      </c>
      <c r="BQ530" s="146" cm="1">
        <f t="array" ref="BQ530">INDEX($K:$P,ROW(),MATCH(BQ$3,$K$2:$P$2,0))</f>
        <v>100</v>
      </c>
      <c r="BR530" s="146" cm="1">
        <f t="array" ref="BR530">INDEX($K:$P,ROW(),MATCH(BR$3,$K$2:$P$2,0))</f>
        <v>100</v>
      </c>
      <c r="BS530" s="146" cm="1">
        <f t="array" ref="BS530">INDEX($K:$P,ROW(),MATCH(BS$3,$K$2:$P$2,0))</f>
        <v>100</v>
      </c>
      <c r="BT530" s="146" cm="1">
        <f t="array" ref="BT530">INDEX($K:$P,ROW(),MATCH(BT$3,$K$2:$P$2,0))</f>
        <v>100</v>
      </c>
      <c r="BU530" s="146" cm="1">
        <f t="array" ref="BU530">INDEX($K:$P,ROW(),MATCH(BU$3,$K$2:$P$2,0))</f>
        <v>100</v>
      </c>
      <c r="BV530" s="146" cm="1">
        <f t="array" ref="BV530">INDEX($K:$P,ROW(),MATCH(BV$3,$K$2:$P$2,0))</f>
        <v>100</v>
      </c>
      <c r="BW530" s="146" cm="1">
        <f t="array" ref="BW530">INDEX($K:$P,ROW(),MATCH(BW$3,$K$2:$P$2,0))</f>
        <v>100</v>
      </c>
      <c r="BX530" s="146" cm="1">
        <f t="array" ref="BX530">INDEX($K:$P,ROW(),MATCH(BX$3,$K$2:$P$2,0))</f>
        <v>100</v>
      </c>
      <c r="BY530" s="146" cm="1">
        <f t="array" ref="BY530">INDEX($K:$P,ROW(),MATCH(BY$3,$K$2:$P$2,0))</f>
        <v>100</v>
      </c>
      <c r="BZ530" s="146" cm="1">
        <f t="array" ref="BZ530">INDEX($K:$P,ROW(),MATCH(BZ$3,$K$2:$P$2,0))</f>
        <v>100</v>
      </c>
      <c r="CA530" s="146" cm="1">
        <f t="array" ref="CA530">INDEX($K:$P,ROW(),MATCH(CA$3,$K$2:$P$2,0))</f>
        <v>100</v>
      </c>
      <c r="CB530" s="146" cm="1">
        <f t="array" ref="CB530">INDEX($K:$P,ROW(),MATCH(CB$3,$K$2:$P$2,0))</f>
        <v>100</v>
      </c>
      <c r="CC530" s="146" cm="1">
        <f t="array" ref="CC530">INDEX($K:$P,ROW(),MATCH(CC$3,$K$2:$P$2,0))</f>
        <v>100</v>
      </c>
      <c r="CD530" s="146" cm="1">
        <f t="array" ref="CD530">INDEX($K:$P,ROW(),MATCH(CD$3,$K$2:$P$2,0))</f>
        <v>100</v>
      </c>
      <c r="CE530" s="146" cm="1">
        <f t="array" ref="CE530">INDEX($K:$P,ROW(),MATCH(CE$3,$K$2:$P$2,0))</f>
        <v>100</v>
      </c>
      <c r="CF530" s="146" cm="1">
        <f t="array" ref="CF530">INDEX($K:$P,ROW(),MATCH(CF$3,$K$2:$P$2,0))</f>
        <v>100</v>
      </c>
      <c r="CG530" s="146" cm="1">
        <f t="array" ref="CG530">INDEX($K:$P,ROW(),MATCH(CG$3,$K$2:$P$2,0))</f>
        <v>100</v>
      </c>
      <c r="CH530" s="146" cm="1">
        <f t="array" ref="CH530">INDEX($K:$P,ROW(),MATCH(CH$3,$K$2:$P$2,0))</f>
        <v>100</v>
      </c>
      <c r="CI530" s="146" cm="1">
        <f t="array" ref="CI530">INDEX($K:$P,ROW(),MATCH(CI$3,$K$2:$P$2,0))</f>
        <v>100</v>
      </c>
      <c r="CJ530" s="146" cm="1">
        <f t="array" ref="CJ530">INDEX($K:$P,ROW(),MATCH(CJ$3,$K$2:$P$2,0))</f>
        <v>100</v>
      </c>
      <c r="CK530" s="146" cm="1">
        <f t="array" ref="CK530">INDEX($K:$P,ROW(),MATCH(CK$3,$K$2:$P$2,0))</f>
        <v>100</v>
      </c>
      <c r="CL530" s="146" cm="1">
        <f t="array" ref="CL530">INDEX($K:$P,ROW(),MATCH(CL$3,$K$2:$P$2,0))</f>
        <v>100</v>
      </c>
    </row>
    <row r="531" spans="2:90" x14ac:dyDescent="0.4">
      <c r="B531" s="152"/>
      <c r="D531" t="s">
        <v>901</v>
      </c>
      <c r="E531" t="s">
        <v>906</v>
      </c>
      <c r="K531" s="18"/>
      <c r="L531" s="18"/>
      <c r="M531" s="18"/>
      <c r="N531" s="18"/>
      <c r="O531" s="18"/>
      <c r="P531" s="18"/>
      <c r="R531" s="116"/>
      <c r="S531" s="146"/>
      <c r="T531" s="146"/>
      <c r="U531" s="146"/>
      <c r="V531" s="146"/>
      <c r="W531" s="146"/>
      <c r="X531" s="146"/>
      <c r="Y531" s="146"/>
      <c r="Z531" s="146"/>
      <c r="AA531" s="146"/>
      <c r="AB531" s="146"/>
      <c r="AC531" s="146"/>
      <c r="AD531" s="146"/>
      <c r="AE531" s="146"/>
      <c r="AF531" s="146"/>
      <c r="AG531" s="146"/>
      <c r="AH531" s="146"/>
      <c r="AI531" s="146"/>
      <c r="AJ531" s="146"/>
      <c r="AK531" s="146"/>
      <c r="AL531" s="146"/>
      <c r="AM531" s="146"/>
      <c r="AN531" s="146"/>
      <c r="AO531" s="146"/>
      <c r="AP531" s="146"/>
      <c r="AQ531" s="146"/>
      <c r="AR531" s="146"/>
      <c r="AS531" s="146"/>
      <c r="AT531" s="146"/>
      <c r="AU531" s="146"/>
      <c r="AV531" s="146"/>
      <c r="AW531" s="146"/>
      <c r="AX531" s="146"/>
      <c r="AY531" s="146"/>
      <c r="AZ531" s="146"/>
      <c r="BA531" s="146"/>
      <c r="BB531" s="146"/>
      <c r="BC531" s="146"/>
      <c r="BD531" s="146"/>
      <c r="BE531" s="146"/>
      <c r="BF531" s="146"/>
      <c r="BG531" s="146"/>
      <c r="BH531" s="146"/>
      <c r="BI531" s="146"/>
      <c r="BJ531" s="146"/>
      <c r="BK531" s="146"/>
      <c r="BL531" s="146"/>
      <c r="BM531" s="146"/>
      <c r="BN531" s="146"/>
      <c r="BO531" s="146"/>
      <c r="BP531" s="146"/>
      <c r="BQ531" s="146"/>
      <c r="BR531" s="146"/>
      <c r="BS531" s="146"/>
      <c r="BT531" s="146"/>
      <c r="BU531" s="146"/>
      <c r="BV531" s="146"/>
      <c r="BW531" s="146"/>
      <c r="BX531" s="146"/>
      <c r="BY531" s="146"/>
      <c r="BZ531" s="146"/>
      <c r="CA531" s="146"/>
      <c r="CB531" s="146"/>
      <c r="CC531" s="146"/>
      <c r="CD531" s="146"/>
      <c r="CE531" s="146"/>
      <c r="CF531" s="146"/>
      <c r="CG531" s="146"/>
      <c r="CH531" s="146"/>
      <c r="CI531" s="146"/>
      <c r="CJ531" s="146"/>
      <c r="CK531" s="146"/>
      <c r="CL531" s="146"/>
    </row>
    <row r="532" spans="2:90" x14ac:dyDescent="0.4">
      <c r="B532" s="67"/>
      <c r="C532" s="31"/>
      <c r="D532" s="31" t="s">
        <v>901</v>
      </c>
      <c r="E532" s="31" t="s">
        <v>906</v>
      </c>
      <c r="F532" s="31"/>
      <c r="G532" s="31"/>
      <c r="H532" s="31"/>
      <c r="I532" s="73"/>
      <c r="J532" s="73"/>
      <c r="K532" s="31"/>
      <c r="L532" s="31"/>
      <c r="M532" s="31"/>
      <c r="N532" s="31"/>
      <c r="O532" s="31"/>
      <c r="P532" s="31"/>
      <c r="R532" s="67"/>
      <c r="S532" s="150"/>
      <c r="T532" s="150"/>
      <c r="U532" s="150"/>
      <c r="V532" s="150"/>
      <c r="W532" s="150"/>
      <c r="X532" s="150"/>
      <c r="Y532" s="150"/>
      <c r="Z532" s="150"/>
      <c r="AA532" s="150"/>
      <c r="AB532" s="150"/>
      <c r="AC532" s="150"/>
      <c r="AD532" s="150"/>
      <c r="AE532" s="150"/>
      <c r="AF532" s="150"/>
      <c r="AG532" s="150"/>
      <c r="AH532" s="150"/>
      <c r="AI532" s="150"/>
      <c r="AJ532" s="150"/>
      <c r="AK532" s="150"/>
      <c r="AL532" s="150"/>
      <c r="AM532" s="150"/>
      <c r="AN532" s="150"/>
      <c r="AO532" s="150"/>
      <c r="AP532" s="150"/>
      <c r="AQ532" s="150"/>
      <c r="AR532" s="150"/>
      <c r="AS532" s="150"/>
      <c r="AT532" s="150"/>
      <c r="AU532" s="150"/>
      <c r="AV532" s="150"/>
      <c r="AW532" s="150"/>
      <c r="AX532" s="150"/>
      <c r="AY532" s="150"/>
      <c r="AZ532" s="150"/>
      <c r="BA532" s="150"/>
      <c r="BB532" s="150"/>
      <c r="BC532" s="150"/>
      <c r="BD532" s="150"/>
      <c r="BE532" s="150"/>
      <c r="BF532" s="150"/>
      <c r="BG532" s="150"/>
      <c r="BH532" s="150"/>
      <c r="BI532" s="150"/>
      <c r="BJ532" s="150"/>
      <c r="BK532" s="150"/>
      <c r="BL532" s="150"/>
      <c r="BM532" s="150"/>
      <c r="BN532" s="150"/>
      <c r="BO532" s="150"/>
      <c r="BP532" s="150"/>
      <c r="BQ532" s="150"/>
      <c r="BR532" s="150"/>
      <c r="BS532" s="150"/>
      <c r="BT532" s="150"/>
      <c r="BU532" s="150"/>
      <c r="BV532" s="150"/>
      <c r="BW532" s="150"/>
      <c r="BX532" s="150"/>
      <c r="BY532" s="150"/>
      <c r="BZ532" s="150"/>
      <c r="CA532" s="150"/>
      <c r="CB532" s="150"/>
      <c r="CC532" s="150"/>
      <c r="CD532" s="150"/>
      <c r="CE532" s="150"/>
      <c r="CF532" s="150"/>
      <c r="CG532" s="150"/>
      <c r="CH532" s="150"/>
      <c r="CI532" s="150"/>
      <c r="CJ532" s="150"/>
      <c r="CK532" s="150"/>
      <c r="CL532" s="150"/>
    </row>
    <row r="533" spans="2:90" x14ac:dyDescent="0.4">
      <c r="B533" s="93" t="str">
        <f>"# of "&amp;B521&amp;" by age - months:"</f>
        <v># of primary unit by age - months:</v>
      </c>
      <c r="C533" s="400"/>
      <c r="D533" s="400" t="s">
        <v>901</v>
      </c>
      <c r="E533" s="400" t="s">
        <v>906</v>
      </c>
      <c r="F533" s="400"/>
      <c r="G533" s="400"/>
      <c r="H533" s="400" t="s">
        <v>899</v>
      </c>
      <c r="I533" s="60" t="s">
        <v>903</v>
      </c>
      <c r="J533" s="73"/>
      <c r="K533" s="31"/>
      <c r="L533" s="31"/>
      <c r="M533" s="31"/>
      <c r="N533" s="31"/>
      <c r="O533" s="31"/>
      <c r="P533" s="31"/>
      <c r="R533" s="67"/>
      <c r="S533" s="150"/>
      <c r="T533" s="150"/>
      <c r="U533" s="150"/>
      <c r="V533" s="150"/>
      <c r="W533" s="150"/>
      <c r="X533" s="150"/>
      <c r="Y533" s="150"/>
      <c r="Z533" s="150"/>
      <c r="AA533" s="150"/>
      <c r="AB533" s="150"/>
      <c r="AC533" s="150"/>
      <c r="AD533" s="150"/>
      <c r="AE533" s="150"/>
      <c r="AF533" s="150"/>
      <c r="AG533" s="150"/>
      <c r="AH533" s="150"/>
      <c r="AI533" s="150"/>
      <c r="AJ533" s="150"/>
      <c r="AK533" s="150"/>
      <c r="AL533" s="150"/>
      <c r="AM533" s="150"/>
      <c r="AN533" s="150"/>
      <c r="AO533" s="150"/>
      <c r="AP533" s="150"/>
      <c r="AQ533" s="150"/>
      <c r="AR533" s="150"/>
      <c r="AS533" s="150"/>
      <c r="AT533" s="150"/>
      <c r="AU533" s="150"/>
      <c r="AV533" s="150"/>
      <c r="AW533" s="150"/>
      <c r="AX533" s="150"/>
      <c r="AY533" s="150"/>
      <c r="AZ533" s="150"/>
      <c r="BA533" s="150"/>
      <c r="BB533" s="150"/>
      <c r="BC533" s="150"/>
      <c r="BD533" s="150"/>
      <c r="BE533" s="150"/>
      <c r="BF533" s="150"/>
      <c r="BG533" s="150"/>
      <c r="BH533" s="150"/>
      <c r="BI533" s="150"/>
      <c r="BJ533" s="150"/>
      <c r="BK533" s="150"/>
      <c r="BL533" s="150"/>
      <c r="BM533" s="150"/>
      <c r="BN533" s="150"/>
      <c r="BO533" s="150"/>
      <c r="BP533" s="150"/>
      <c r="BQ533" s="150"/>
      <c r="BR533" s="150"/>
      <c r="BS533" s="150"/>
      <c r="BT533" s="150"/>
      <c r="BU533" s="150"/>
      <c r="BV533" s="150"/>
      <c r="BW533" s="150"/>
      <c r="BX533" s="150"/>
      <c r="BY533" s="150"/>
      <c r="BZ533" s="150"/>
      <c r="CA533" s="150"/>
      <c r="CB533" s="150"/>
      <c r="CC533" s="150"/>
      <c r="CD533" s="150"/>
      <c r="CE533" s="150"/>
      <c r="CF533" s="150"/>
      <c r="CG533" s="150"/>
      <c r="CH533" s="150"/>
      <c r="CI533" s="150"/>
      <c r="CJ533" s="150"/>
      <c r="CK533" s="150"/>
      <c r="CL533" s="150"/>
    </row>
    <row r="534" spans="2:90" outlineLevel="2" x14ac:dyDescent="0.4">
      <c r="B534" s="398">
        <v>1</v>
      </c>
      <c r="C534" s="16"/>
      <c r="D534" s="16" t="s">
        <v>901</v>
      </c>
      <c r="E534" s="16" t="s">
        <v>906</v>
      </c>
      <c r="F534" s="16"/>
      <c r="G534" s="16"/>
      <c r="H534" s="16">
        <v>0.04</v>
      </c>
      <c r="I534" s="401">
        <v>0</v>
      </c>
      <c r="J534" s="73"/>
      <c r="K534" s="15">
        <f t="shared" ref="K534:P543" ca="1" si="456">SUMIF($4:$4,K$2,534:534)</f>
        <v>5000</v>
      </c>
      <c r="L534" s="15">
        <f t="shared" ca="1" si="456"/>
        <v>5000</v>
      </c>
      <c r="M534" s="15">
        <f t="shared" ca="1" si="456"/>
        <v>5000</v>
      </c>
      <c r="N534" s="15">
        <f t="shared" ca="1" si="456"/>
        <v>5000</v>
      </c>
      <c r="O534" s="15">
        <f t="shared" ca="1" si="456"/>
        <v>5000</v>
      </c>
      <c r="P534" s="15">
        <f t="shared" ca="1" si="456"/>
        <v>5000</v>
      </c>
      <c r="R534" s="67"/>
      <c r="S534" s="76" cm="1">
        <f t="array" aca="1" ref="S534" ca="1">+INDIRECT(S523)</f>
        <v>5000</v>
      </c>
      <c r="T534" s="76" cm="1">
        <f t="array" aca="1" ref="T534" ca="1">+INDIRECT(T523)</f>
        <v>5000</v>
      </c>
      <c r="U534" s="76" cm="1">
        <f t="array" aca="1" ref="U534" ca="1">+INDIRECT(U523)</f>
        <v>5000</v>
      </c>
      <c r="V534" s="76" cm="1">
        <f t="array" aca="1" ref="V534" ca="1">+INDIRECT(V523)</f>
        <v>5000</v>
      </c>
      <c r="W534" s="76" cm="1">
        <f t="array" aca="1" ref="W534" ca="1">+INDIRECT(W523)</f>
        <v>5000</v>
      </c>
      <c r="X534" s="76" cm="1">
        <f t="array" aca="1" ref="X534" ca="1">+INDIRECT(X523)</f>
        <v>5000</v>
      </c>
      <c r="Y534" s="76" cm="1">
        <f t="array" aca="1" ref="Y534" ca="1">+INDIRECT(Y523)</f>
        <v>5000</v>
      </c>
      <c r="Z534" s="76" cm="1">
        <f t="array" aca="1" ref="Z534" ca="1">+INDIRECT(Z523)</f>
        <v>5000</v>
      </c>
      <c r="AA534" s="76" cm="1">
        <f t="array" aca="1" ref="AA534" ca="1">+INDIRECT(AA523)</f>
        <v>5000</v>
      </c>
      <c r="AB534" s="76" cm="1">
        <f t="array" aca="1" ref="AB534" ca="1">+INDIRECT(AB523)</f>
        <v>5000</v>
      </c>
      <c r="AC534" s="76" cm="1">
        <f t="array" aca="1" ref="AC534" ca="1">+INDIRECT(AC523)</f>
        <v>5000</v>
      </c>
      <c r="AD534" s="76" cm="1">
        <f t="array" aca="1" ref="AD534" ca="1">+INDIRECT(AD523)</f>
        <v>5000</v>
      </c>
      <c r="AE534" s="76" cm="1">
        <f t="array" aca="1" ref="AE534" ca="1">+INDIRECT(AE523)</f>
        <v>5000</v>
      </c>
      <c r="AF534" s="76" cm="1">
        <f t="array" aca="1" ref="AF534" ca="1">+INDIRECT(AF523)</f>
        <v>5000</v>
      </c>
      <c r="AG534" s="76" cm="1">
        <f t="array" aca="1" ref="AG534" ca="1">+INDIRECT(AG523)</f>
        <v>5000</v>
      </c>
      <c r="AH534" s="76" cm="1">
        <f t="array" aca="1" ref="AH534" ca="1">+INDIRECT(AH523)</f>
        <v>5000</v>
      </c>
      <c r="AI534" s="76" cm="1">
        <f t="array" aca="1" ref="AI534" ca="1">+INDIRECT(AI523)</f>
        <v>5000</v>
      </c>
      <c r="AJ534" s="76" cm="1">
        <f t="array" aca="1" ref="AJ534" ca="1">+INDIRECT(AJ523)</f>
        <v>5000</v>
      </c>
      <c r="AK534" s="76" cm="1">
        <f t="array" aca="1" ref="AK534" ca="1">+INDIRECT(AK523)</f>
        <v>5000</v>
      </c>
      <c r="AL534" s="76" cm="1">
        <f t="array" aca="1" ref="AL534" ca="1">+INDIRECT(AL523)</f>
        <v>5000</v>
      </c>
      <c r="AM534" s="76" cm="1">
        <f t="array" aca="1" ref="AM534" ca="1">+INDIRECT(AM523)</f>
        <v>5000</v>
      </c>
      <c r="AN534" s="76" cm="1">
        <f t="array" aca="1" ref="AN534" ca="1">+INDIRECT(AN523)</f>
        <v>5000</v>
      </c>
      <c r="AO534" s="76" cm="1">
        <f t="array" aca="1" ref="AO534" ca="1">+INDIRECT(AO523)</f>
        <v>5000</v>
      </c>
      <c r="AP534" s="76" cm="1">
        <f t="array" aca="1" ref="AP534" ca="1">+INDIRECT(AP523)</f>
        <v>5000</v>
      </c>
      <c r="AQ534" s="76" cm="1">
        <f t="array" aca="1" ref="AQ534" ca="1">+INDIRECT(AQ523)</f>
        <v>5000</v>
      </c>
      <c r="AR534" s="76" cm="1">
        <f t="array" aca="1" ref="AR534" ca="1">+INDIRECT(AR523)</f>
        <v>5000</v>
      </c>
      <c r="AS534" s="76" cm="1">
        <f t="array" aca="1" ref="AS534" ca="1">+INDIRECT(AS523)</f>
        <v>5000</v>
      </c>
      <c r="AT534" s="76" cm="1">
        <f t="array" aca="1" ref="AT534" ca="1">+INDIRECT(AT523)</f>
        <v>5000</v>
      </c>
      <c r="AU534" s="76" cm="1">
        <f t="array" aca="1" ref="AU534" ca="1">+INDIRECT(AU523)</f>
        <v>5000</v>
      </c>
      <c r="AV534" s="76" cm="1">
        <f t="array" aca="1" ref="AV534" ca="1">+INDIRECT(AV523)</f>
        <v>5000</v>
      </c>
      <c r="AW534" s="76" cm="1">
        <f t="array" aca="1" ref="AW534" ca="1">+INDIRECT(AW523)</f>
        <v>5000</v>
      </c>
      <c r="AX534" s="76" cm="1">
        <f t="array" aca="1" ref="AX534" ca="1">+INDIRECT(AX523)</f>
        <v>5000</v>
      </c>
      <c r="AY534" s="76" cm="1">
        <f t="array" aca="1" ref="AY534" ca="1">+INDIRECT(AY523)</f>
        <v>5000</v>
      </c>
      <c r="AZ534" s="76" cm="1">
        <f t="array" aca="1" ref="AZ534" ca="1">+INDIRECT(AZ523)</f>
        <v>5000</v>
      </c>
      <c r="BA534" s="76" cm="1">
        <f t="array" aca="1" ref="BA534" ca="1">+INDIRECT(BA523)</f>
        <v>5000</v>
      </c>
      <c r="BB534" s="76" cm="1">
        <f t="array" aca="1" ref="BB534" ca="1">+INDIRECT(BB523)</f>
        <v>5000</v>
      </c>
      <c r="BC534" s="76" cm="1">
        <f t="array" aca="1" ref="BC534" ca="1">+INDIRECT(BC523)</f>
        <v>5000</v>
      </c>
      <c r="BD534" s="76" cm="1">
        <f t="array" aca="1" ref="BD534" ca="1">+INDIRECT(BD523)</f>
        <v>5000</v>
      </c>
      <c r="BE534" s="76" cm="1">
        <f t="array" aca="1" ref="BE534" ca="1">+INDIRECT(BE523)</f>
        <v>5000</v>
      </c>
      <c r="BF534" s="76" cm="1">
        <f t="array" aca="1" ref="BF534" ca="1">+INDIRECT(BF523)</f>
        <v>5000</v>
      </c>
      <c r="BG534" s="76" cm="1">
        <f t="array" aca="1" ref="BG534" ca="1">+INDIRECT(BG523)</f>
        <v>5000</v>
      </c>
      <c r="BH534" s="76" cm="1">
        <f t="array" aca="1" ref="BH534" ca="1">+INDIRECT(BH523)</f>
        <v>5000</v>
      </c>
      <c r="BI534" s="76" cm="1">
        <f t="array" aca="1" ref="BI534" ca="1">+INDIRECT(BI523)</f>
        <v>5000</v>
      </c>
      <c r="BJ534" s="76" cm="1">
        <f t="array" aca="1" ref="BJ534" ca="1">+INDIRECT(BJ523)</f>
        <v>5000</v>
      </c>
      <c r="BK534" s="76" cm="1">
        <f t="array" aca="1" ref="BK534" ca="1">+INDIRECT(BK523)</f>
        <v>5000</v>
      </c>
      <c r="BL534" s="76" cm="1">
        <f t="array" aca="1" ref="BL534" ca="1">+INDIRECT(BL523)</f>
        <v>5000</v>
      </c>
      <c r="BM534" s="76" cm="1">
        <f t="array" aca="1" ref="BM534" ca="1">+INDIRECT(BM523)</f>
        <v>5000</v>
      </c>
      <c r="BN534" s="76" cm="1">
        <f t="array" aca="1" ref="BN534" ca="1">+INDIRECT(BN523)</f>
        <v>5000</v>
      </c>
      <c r="BO534" s="76" cm="1">
        <f t="array" aca="1" ref="BO534" ca="1">+INDIRECT(BO523)</f>
        <v>5000</v>
      </c>
      <c r="BP534" s="76" cm="1">
        <f t="array" aca="1" ref="BP534" ca="1">+INDIRECT(BP523)</f>
        <v>5000</v>
      </c>
      <c r="BQ534" s="76" cm="1">
        <f t="array" aca="1" ref="BQ534" ca="1">+INDIRECT(BQ523)</f>
        <v>5000</v>
      </c>
      <c r="BR534" s="76" cm="1">
        <f t="array" aca="1" ref="BR534" ca="1">+INDIRECT(BR523)</f>
        <v>5000</v>
      </c>
      <c r="BS534" s="76" cm="1">
        <f t="array" aca="1" ref="BS534" ca="1">+INDIRECT(BS523)</f>
        <v>5000</v>
      </c>
      <c r="BT534" s="76" cm="1">
        <f t="array" aca="1" ref="BT534" ca="1">+INDIRECT(BT523)</f>
        <v>5000</v>
      </c>
      <c r="BU534" s="76" cm="1">
        <f t="array" aca="1" ref="BU534" ca="1">+INDIRECT(BU523)</f>
        <v>5000</v>
      </c>
      <c r="BV534" s="76" cm="1">
        <f t="array" aca="1" ref="BV534" ca="1">+INDIRECT(BV523)</f>
        <v>5000</v>
      </c>
      <c r="BW534" s="76" cm="1">
        <f t="array" aca="1" ref="BW534" ca="1">+INDIRECT(BW523)</f>
        <v>5000</v>
      </c>
      <c r="BX534" s="76" cm="1">
        <f t="array" aca="1" ref="BX534" ca="1">+INDIRECT(BX523)</f>
        <v>5000</v>
      </c>
      <c r="BY534" s="76" cm="1">
        <f t="array" aca="1" ref="BY534" ca="1">+INDIRECT(BY523)</f>
        <v>5000</v>
      </c>
      <c r="BZ534" s="76" cm="1">
        <f t="array" aca="1" ref="BZ534" ca="1">+INDIRECT(BZ523)</f>
        <v>5000</v>
      </c>
      <c r="CA534" s="76" cm="1">
        <f t="array" aca="1" ref="CA534" ca="1">+INDIRECT(CA523)</f>
        <v>5000</v>
      </c>
      <c r="CB534" s="76" cm="1">
        <f t="array" aca="1" ref="CB534" ca="1">+INDIRECT(CB523)</f>
        <v>5000</v>
      </c>
      <c r="CC534" s="76" cm="1">
        <f t="array" aca="1" ref="CC534" ca="1">+INDIRECT(CC523)</f>
        <v>5000</v>
      </c>
      <c r="CD534" s="76" cm="1">
        <f t="array" aca="1" ref="CD534" ca="1">+INDIRECT(CD523)</f>
        <v>5000</v>
      </c>
      <c r="CE534" s="76" cm="1">
        <f t="array" aca="1" ref="CE534" ca="1">+INDIRECT(CE523)</f>
        <v>5000</v>
      </c>
      <c r="CF534" s="76" cm="1">
        <f t="array" aca="1" ref="CF534" ca="1">+INDIRECT(CF523)</f>
        <v>5000</v>
      </c>
      <c r="CG534" s="76" cm="1">
        <f t="array" aca="1" ref="CG534" ca="1">+INDIRECT(CG523)</f>
        <v>5000</v>
      </c>
      <c r="CH534" s="76" cm="1">
        <f t="array" aca="1" ref="CH534" ca="1">+INDIRECT(CH523)</f>
        <v>5000</v>
      </c>
      <c r="CI534" s="76" cm="1">
        <f t="array" aca="1" ref="CI534" ca="1">+INDIRECT(CI523)</f>
        <v>5000</v>
      </c>
      <c r="CJ534" s="76" cm="1">
        <f t="array" aca="1" ref="CJ534" ca="1">+INDIRECT(CJ523)</f>
        <v>5000</v>
      </c>
      <c r="CK534" s="76" cm="1">
        <f t="array" aca="1" ref="CK534" ca="1">+INDIRECT(CK523)</f>
        <v>5000</v>
      </c>
      <c r="CL534" s="76" cm="1">
        <f t="array" aca="1" ref="CL534" ca="1">+INDIRECT(CL523)</f>
        <v>5000</v>
      </c>
    </row>
    <row r="535" spans="2:90" outlineLevel="2" x14ac:dyDescent="0.4">
      <c r="B535" s="398">
        <f t="shared" ref="B535:B557" si="457">+B534+1</f>
        <v>2</v>
      </c>
      <c r="C535" s="16"/>
      <c r="D535" s="16" t="s">
        <v>901</v>
      </c>
      <c r="E535" s="16" t="s">
        <v>906</v>
      </c>
      <c r="F535" s="16"/>
      <c r="G535" s="16"/>
      <c r="H535" s="16">
        <f t="shared" ref="H535:H558" si="458">H534+1/25</f>
        <v>0.08</v>
      </c>
      <c r="I535" s="399">
        <v>0</v>
      </c>
      <c r="J535" s="73"/>
      <c r="K535" s="15">
        <f t="shared" ca="1" si="456"/>
        <v>5000</v>
      </c>
      <c r="L535" s="15">
        <f t="shared" ca="1" si="456"/>
        <v>5000</v>
      </c>
      <c r="M535" s="15">
        <f t="shared" ca="1" si="456"/>
        <v>5000</v>
      </c>
      <c r="N535" s="15">
        <f t="shared" ca="1" si="456"/>
        <v>5000</v>
      </c>
      <c r="O535" s="15">
        <f t="shared" ca="1" si="456"/>
        <v>5000</v>
      </c>
      <c r="P535" s="15">
        <f t="shared" ca="1" si="456"/>
        <v>5000</v>
      </c>
      <c r="R535" s="67"/>
      <c r="S535" s="76">
        <f t="shared" ref="S535:AY535" si="459">+R534</f>
        <v>0</v>
      </c>
      <c r="T535" s="76">
        <f t="shared" ca="1" si="459"/>
        <v>5000</v>
      </c>
      <c r="U535" s="76">
        <f t="shared" ca="1" si="459"/>
        <v>5000</v>
      </c>
      <c r="V535" s="76">
        <f t="shared" ca="1" si="459"/>
        <v>5000</v>
      </c>
      <c r="W535" s="76">
        <f t="shared" ca="1" si="459"/>
        <v>5000</v>
      </c>
      <c r="X535" s="76">
        <f t="shared" ca="1" si="459"/>
        <v>5000</v>
      </c>
      <c r="Y535" s="76">
        <f t="shared" ca="1" si="459"/>
        <v>5000</v>
      </c>
      <c r="Z535" s="76">
        <f t="shared" ca="1" si="459"/>
        <v>5000</v>
      </c>
      <c r="AA535" s="76">
        <f t="shared" ca="1" si="459"/>
        <v>5000</v>
      </c>
      <c r="AB535" s="76">
        <f t="shared" ca="1" si="459"/>
        <v>5000</v>
      </c>
      <c r="AC535" s="76">
        <f t="shared" ca="1" si="459"/>
        <v>5000</v>
      </c>
      <c r="AD535" s="76">
        <f t="shared" ca="1" si="459"/>
        <v>5000</v>
      </c>
      <c r="AE535" s="76">
        <f t="shared" ca="1" si="459"/>
        <v>5000</v>
      </c>
      <c r="AF535" s="76">
        <f t="shared" ca="1" si="459"/>
        <v>5000</v>
      </c>
      <c r="AG535" s="76">
        <f t="shared" ca="1" si="459"/>
        <v>5000</v>
      </c>
      <c r="AH535" s="76">
        <f t="shared" ca="1" si="459"/>
        <v>5000</v>
      </c>
      <c r="AI535" s="76">
        <f t="shared" ca="1" si="459"/>
        <v>5000</v>
      </c>
      <c r="AJ535" s="76">
        <f t="shared" ca="1" si="459"/>
        <v>5000</v>
      </c>
      <c r="AK535" s="76">
        <f t="shared" ca="1" si="459"/>
        <v>5000</v>
      </c>
      <c r="AL535" s="76">
        <f t="shared" ca="1" si="459"/>
        <v>5000</v>
      </c>
      <c r="AM535" s="76">
        <f t="shared" ca="1" si="459"/>
        <v>5000</v>
      </c>
      <c r="AN535" s="76">
        <f t="shared" ca="1" si="459"/>
        <v>5000</v>
      </c>
      <c r="AO535" s="76">
        <f t="shared" ca="1" si="459"/>
        <v>5000</v>
      </c>
      <c r="AP535" s="76">
        <f t="shared" ca="1" si="459"/>
        <v>5000</v>
      </c>
      <c r="AQ535" s="76">
        <f t="shared" ca="1" si="459"/>
        <v>5000</v>
      </c>
      <c r="AR535" s="76">
        <f t="shared" ca="1" si="459"/>
        <v>5000</v>
      </c>
      <c r="AS535" s="76">
        <f t="shared" ca="1" si="459"/>
        <v>5000</v>
      </c>
      <c r="AT535" s="76">
        <f t="shared" ca="1" si="459"/>
        <v>5000</v>
      </c>
      <c r="AU535" s="76">
        <f t="shared" ca="1" si="459"/>
        <v>5000</v>
      </c>
      <c r="AV535" s="76">
        <f t="shared" ca="1" si="459"/>
        <v>5000</v>
      </c>
      <c r="AW535" s="76">
        <f t="shared" ca="1" si="459"/>
        <v>5000</v>
      </c>
      <c r="AX535" s="76">
        <f t="shared" ca="1" si="459"/>
        <v>5000</v>
      </c>
      <c r="AY535" s="76">
        <f t="shared" ca="1" si="459"/>
        <v>5000</v>
      </c>
      <c r="AZ535" s="76">
        <f t="shared" ref="AZ535:CE535" ca="1" si="460">+AY534</f>
        <v>5000</v>
      </c>
      <c r="BA535" s="76">
        <f t="shared" ca="1" si="460"/>
        <v>5000</v>
      </c>
      <c r="BB535" s="76">
        <f t="shared" ca="1" si="460"/>
        <v>5000</v>
      </c>
      <c r="BC535" s="76">
        <f t="shared" ca="1" si="460"/>
        <v>5000</v>
      </c>
      <c r="BD535" s="76">
        <f t="shared" ca="1" si="460"/>
        <v>5000</v>
      </c>
      <c r="BE535" s="76">
        <f t="shared" ca="1" si="460"/>
        <v>5000</v>
      </c>
      <c r="BF535" s="76">
        <f t="shared" ca="1" si="460"/>
        <v>5000</v>
      </c>
      <c r="BG535" s="76">
        <f t="shared" ca="1" si="460"/>
        <v>5000</v>
      </c>
      <c r="BH535" s="76">
        <f t="shared" ca="1" si="460"/>
        <v>5000</v>
      </c>
      <c r="BI535" s="76">
        <f t="shared" ca="1" si="460"/>
        <v>5000</v>
      </c>
      <c r="BJ535" s="76">
        <f t="shared" ca="1" si="460"/>
        <v>5000</v>
      </c>
      <c r="BK535" s="76">
        <f t="shared" ca="1" si="460"/>
        <v>5000</v>
      </c>
      <c r="BL535" s="76">
        <f t="shared" ca="1" si="460"/>
        <v>5000</v>
      </c>
      <c r="BM535" s="76">
        <f t="shared" ca="1" si="460"/>
        <v>5000</v>
      </c>
      <c r="BN535" s="76">
        <f t="shared" ca="1" si="460"/>
        <v>5000</v>
      </c>
      <c r="BO535" s="76">
        <f t="shared" ca="1" si="460"/>
        <v>5000</v>
      </c>
      <c r="BP535" s="76">
        <f t="shared" ca="1" si="460"/>
        <v>5000</v>
      </c>
      <c r="BQ535" s="76">
        <f t="shared" ca="1" si="460"/>
        <v>5000</v>
      </c>
      <c r="BR535" s="76">
        <f t="shared" ca="1" si="460"/>
        <v>5000</v>
      </c>
      <c r="BS535" s="76">
        <f t="shared" ca="1" si="460"/>
        <v>5000</v>
      </c>
      <c r="BT535" s="76">
        <f t="shared" ca="1" si="460"/>
        <v>5000</v>
      </c>
      <c r="BU535" s="76">
        <f t="shared" ca="1" si="460"/>
        <v>5000</v>
      </c>
      <c r="BV535" s="76">
        <f t="shared" ca="1" si="460"/>
        <v>5000</v>
      </c>
      <c r="BW535" s="76">
        <f t="shared" ca="1" si="460"/>
        <v>5000</v>
      </c>
      <c r="BX535" s="76">
        <f t="shared" ca="1" si="460"/>
        <v>5000</v>
      </c>
      <c r="BY535" s="76">
        <f t="shared" ca="1" si="460"/>
        <v>5000</v>
      </c>
      <c r="BZ535" s="76">
        <f t="shared" ca="1" si="460"/>
        <v>5000</v>
      </c>
      <c r="CA535" s="76">
        <f t="shared" ca="1" si="460"/>
        <v>5000</v>
      </c>
      <c r="CB535" s="76">
        <f t="shared" ca="1" si="460"/>
        <v>5000</v>
      </c>
      <c r="CC535" s="76">
        <f t="shared" ca="1" si="460"/>
        <v>5000</v>
      </c>
      <c r="CD535" s="76">
        <f t="shared" ca="1" si="460"/>
        <v>5000</v>
      </c>
      <c r="CE535" s="76">
        <f t="shared" ca="1" si="460"/>
        <v>5000</v>
      </c>
      <c r="CF535" s="76">
        <f t="shared" ref="CF535:CL535" ca="1" si="461">+CE534</f>
        <v>5000</v>
      </c>
      <c r="CG535" s="76">
        <f t="shared" ca="1" si="461"/>
        <v>5000</v>
      </c>
      <c r="CH535" s="76">
        <f t="shared" ca="1" si="461"/>
        <v>5000</v>
      </c>
      <c r="CI535" s="76">
        <f t="shared" ca="1" si="461"/>
        <v>5000</v>
      </c>
      <c r="CJ535" s="76">
        <f t="shared" ca="1" si="461"/>
        <v>5000</v>
      </c>
      <c r="CK535" s="76">
        <f t="shared" ca="1" si="461"/>
        <v>5000</v>
      </c>
      <c r="CL535" s="76">
        <f t="shared" ca="1" si="461"/>
        <v>5000</v>
      </c>
    </row>
    <row r="536" spans="2:90" outlineLevel="2" x14ac:dyDescent="0.4">
      <c r="B536" s="398">
        <f t="shared" si="457"/>
        <v>3</v>
      </c>
      <c r="C536" s="16"/>
      <c r="D536" s="16" t="s">
        <v>901</v>
      </c>
      <c r="E536" s="16" t="s">
        <v>906</v>
      </c>
      <c r="F536" s="16"/>
      <c r="G536" s="16"/>
      <c r="H536" s="16">
        <f t="shared" si="458"/>
        <v>0.12</v>
      </c>
      <c r="I536" s="399">
        <v>0</v>
      </c>
      <c r="J536" s="73"/>
      <c r="K536" s="15">
        <f t="shared" ca="1" si="456"/>
        <v>5000</v>
      </c>
      <c r="L536" s="15">
        <f t="shared" ca="1" si="456"/>
        <v>5000</v>
      </c>
      <c r="M536" s="15">
        <f t="shared" ca="1" si="456"/>
        <v>5000</v>
      </c>
      <c r="N536" s="15">
        <f t="shared" ca="1" si="456"/>
        <v>5000</v>
      </c>
      <c r="O536" s="15">
        <f t="shared" ca="1" si="456"/>
        <v>5000</v>
      </c>
      <c r="P536" s="15">
        <f t="shared" ca="1" si="456"/>
        <v>5000</v>
      </c>
      <c r="R536" s="67"/>
      <c r="S536" s="76">
        <f t="shared" ref="S536:AB544" si="462">+R535</f>
        <v>0</v>
      </c>
      <c r="T536" s="76">
        <f t="shared" si="462"/>
        <v>0</v>
      </c>
      <c r="U536" s="76">
        <f t="shared" ref="U536:AZ536" ca="1" si="463">+T535</f>
        <v>5000</v>
      </c>
      <c r="V536" s="76">
        <f t="shared" ca="1" si="463"/>
        <v>5000</v>
      </c>
      <c r="W536" s="76">
        <f t="shared" ca="1" si="463"/>
        <v>5000</v>
      </c>
      <c r="X536" s="76">
        <f t="shared" ca="1" si="463"/>
        <v>5000</v>
      </c>
      <c r="Y536" s="76">
        <f t="shared" ca="1" si="463"/>
        <v>5000</v>
      </c>
      <c r="Z536" s="76">
        <f t="shared" ca="1" si="463"/>
        <v>5000</v>
      </c>
      <c r="AA536" s="76">
        <f t="shared" ca="1" si="463"/>
        <v>5000</v>
      </c>
      <c r="AB536" s="76">
        <f t="shared" ca="1" si="463"/>
        <v>5000</v>
      </c>
      <c r="AC536" s="76">
        <f t="shared" ca="1" si="463"/>
        <v>5000</v>
      </c>
      <c r="AD536" s="76">
        <f t="shared" ca="1" si="463"/>
        <v>5000</v>
      </c>
      <c r="AE536" s="76">
        <f t="shared" ca="1" si="463"/>
        <v>5000</v>
      </c>
      <c r="AF536" s="76">
        <f t="shared" ca="1" si="463"/>
        <v>5000</v>
      </c>
      <c r="AG536" s="76">
        <f t="shared" ca="1" si="463"/>
        <v>5000</v>
      </c>
      <c r="AH536" s="76">
        <f t="shared" ca="1" si="463"/>
        <v>5000</v>
      </c>
      <c r="AI536" s="76">
        <f t="shared" ca="1" si="463"/>
        <v>5000</v>
      </c>
      <c r="AJ536" s="76">
        <f t="shared" ca="1" si="463"/>
        <v>5000</v>
      </c>
      <c r="AK536" s="76">
        <f t="shared" ca="1" si="463"/>
        <v>5000</v>
      </c>
      <c r="AL536" s="76">
        <f t="shared" ca="1" si="463"/>
        <v>5000</v>
      </c>
      <c r="AM536" s="76">
        <f t="shared" ca="1" si="463"/>
        <v>5000</v>
      </c>
      <c r="AN536" s="76">
        <f t="shared" ca="1" si="463"/>
        <v>5000</v>
      </c>
      <c r="AO536" s="76">
        <f t="shared" ca="1" si="463"/>
        <v>5000</v>
      </c>
      <c r="AP536" s="76">
        <f t="shared" ca="1" si="463"/>
        <v>5000</v>
      </c>
      <c r="AQ536" s="76">
        <f t="shared" ca="1" si="463"/>
        <v>5000</v>
      </c>
      <c r="AR536" s="76">
        <f t="shared" ca="1" si="463"/>
        <v>5000</v>
      </c>
      <c r="AS536" s="76">
        <f t="shared" ca="1" si="463"/>
        <v>5000</v>
      </c>
      <c r="AT536" s="76">
        <f t="shared" ca="1" si="463"/>
        <v>5000</v>
      </c>
      <c r="AU536" s="76">
        <f t="shared" ca="1" si="463"/>
        <v>5000</v>
      </c>
      <c r="AV536" s="76">
        <f t="shared" ca="1" si="463"/>
        <v>5000</v>
      </c>
      <c r="AW536" s="76">
        <f t="shared" ca="1" si="463"/>
        <v>5000</v>
      </c>
      <c r="AX536" s="76">
        <f t="shared" ca="1" si="463"/>
        <v>5000</v>
      </c>
      <c r="AY536" s="76">
        <f t="shared" ca="1" si="463"/>
        <v>5000</v>
      </c>
      <c r="AZ536" s="76">
        <f t="shared" ca="1" si="463"/>
        <v>5000</v>
      </c>
      <c r="BA536" s="76">
        <f t="shared" ref="BA536:CF536" ca="1" si="464">+AZ535</f>
        <v>5000</v>
      </c>
      <c r="BB536" s="76">
        <f t="shared" ca="1" si="464"/>
        <v>5000</v>
      </c>
      <c r="BC536" s="76">
        <f t="shared" ca="1" si="464"/>
        <v>5000</v>
      </c>
      <c r="BD536" s="76">
        <f t="shared" ca="1" si="464"/>
        <v>5000</v>
      </c>
      <c r="BE536" s="76">
        <f t="shared" ca="1" si="464"/>
        <v>5000</v>
      </c>
      <c r="BF536" s="76">
        <f t="shared" ca="1" si="464"/>
        <v>5000</v>
      </c>
      <c r="BG536" s="76">
        <f t="shared" ca="1" si="464"/>
        <v>5000</v>
      </c>
      <c r="BH536" s="76">
        <f t="shared" ca="1" si="464"/>
        <v>5000</v>
      </c>
      <c r="BI536" s="76">
        <f t="shared" ca="1" si="464"/>
        <v>5000</v>
      </c>
      <c r="BJ536" s="76">
        <f t="shared" ca="1" si="464"/>
        <v>5000</v>
      </c>
      <c r="BK536" s="76">
        <f t="shared" ca="1" si="464"/>
        <v>5000</v>
      </c>
      <c r="BL536" s="76">
        <f t="shared" ca="1" si="464"/>
        <v>5000</v>
      </c>
      <c r="BM536" s="76">
        <f t="shared" ca="1" si="464"/>
        <v>5000</v>
      </c>
      <c r="BN536" s="76">
        <f t="shared" ca="1" si="464"/>
        <v>5000</v>
      </c>
      <c r="BO536" s="76">
        <f t="shared" ca="1" si="464"/>
        <v>5000</v>
      </c>
      <c r="BP536" s="76">
        <f t="shared" ca="1" si="464"/>
        <v>5000</v>
      </c>
      <c r="BQ536" s="76">
        <f t="shared" ca="1" si="464"/>
        <v>5000</v>
      </c>
      <c r="BR536" s="76">
        <f t="shared" ca="1" si="464"/>
        <v>5000</v>
      </c>
      <c r="BS536" s="76">
        <f t="shared" ca="1" si="464"/>
        <v>5000</v>
      </c>
      <c r="BT536" s="76">
        <f t="shared" ca="1" si="464"/>
        <v>5000</v>
      </c>
      <c r="BU536" s="76">
        <f t="shared" ca="1" si="464"/>
        <v>5000</v>
      </c>
      <c r="BV536" s="76">
        <f t="shared" ca="1" si="464"/>
        <v>5000</v>
      </c>
      <c r="BW536" s="76">
        <f t="shared" ca="1" si="464"/>
        <v>5000</v>
      </c>
      <c r="BX536" s="76">
        <f t="shared" ca="1" si="464"/>
        <v>5000</v>
      </c>
      <c r="BY536" s="76">
        <f t="shared" ca="1" si="464"/>
        <v>5000</v>
      </c>
      <c r="BZ536" s="76">
        <f t="shared" ca="1" si="464"/>
        <v>5000</v>
      </c>
      <c r="CA536" s="76">
        <f t="shared" ca="1" si="464"/>
        <v>5000</v>
      </c>
      <c r="CB536" s="76">
        <f t="shared" ca="1" si="464"/>
        <v>5000</v>
      </c>
      <c r="CC536" s="76">
        <f t="shared" ca="1" si="464"/>
        <v>5000</v>
      </c>
      <c r="CD536" s="76">
        <f t="shared" ca="1" si="464"/>
        <v>5000</v>
      </c>
      <c r="CE536" s="76">
        <f t="shared" ca="1" si="464"/>
        <v>5000</v>
      </c>
      <c r="CF536" s="76">
        <f t="shared" ca="1" si="464"/>
        <v>5000</v>
      </c>
      <c r="CG536" s="76">
        <f t="shared" ref="CG536:CL536" ca="1" si="465">+CF535</f>
        <v>5000</v>
      </c>
      <c r="CH536" s="76">
        <f t="shared" ca="1" si="465"/>
        <v>5000</v>
      </c>
      <c r="CI536" s="76">
        <f t="shared" ca="1" si="465"/>
        <v>5000</v>
      </c>
      <c r="CJ536" s="76">
        <f t="shared" ca="1" si="465"/>
        <v>5000</v>
      </c>
      <c r="CK536" s="76">
        <f t="shared" ca="1" si="465"/>
        <v>5000</v>
      </c>
      <c r="CL536" s="76">
        <f t="shared" ca="1" si="465"/>
        <v>5000</v>
      </c>
    </row>
    <row r="537" spans="2:90" outlineLevel="2" x14ac:dyDescent="0.4">
      <c r="B537" s="398">
        <f t="shared" si="457"/>
        <v>4</v>
      </c>
      <c r="C537" s="16"/>
      <c r="D537" s="16" t="s">
        <v>901</v>
      </c>
      <c r="E537" s="16" t="s">
        <v>906</v>
      </c>
      <c r="F537" s="16"/>
      <c r="G537" s="16"/>
      <c r="H537" s="16">
        <f t="shared" si="458"/>
        <v>0.16</v>
      </c>
      <c r="I537" s="399">
        <v>0</v>
      </c>
      <c r="J537" s="73"/>
      <c r="K537" s="15">
        <f t="shared" ca="1" si="456"/>
        <v>5000</v>
      </c>
      <c r="L537" s="15">
        <f t="shared" ca="1" si="456"/>
        <v>5000</v>
      </c>
      <c r="M537" s="15">
        <f t="shared" ca="1" si="456"/>
        <v>5000</v>
      </c>
      <c r="N537" s="15">
        <f t="shared" ca="1" si="456"/>
        <v>5000</v>
      </c>
      <c r="O537" s="15">
        <f t="shared" ca="1" si="456"/>
        <v>5000</v>
      </c>
      <c r="P537" s="15">
        <f t="shared" ca="1" si="456"/>
        <v>5000</v>
      </c>
      <c r="R537" s="67"/>
      <c r="S537" s="76">
        <f t="shared" si="462"/>
        <v>0</v>
      </c>
      <c r="T537" s="76">
        <f t="shared" si="462"/>
        <v>0</v>
      </c>
      <c r="U537" s="76">
        <f t="shared" si="462"/>
        <v>0</v>
      </c>
      <c r="V537" s="76">
        <f t="shared" ref="V537:BA537" ca="1" si="466">+U536</f>
        <v>5000</v>
      </c>
      <c r="W537" s="76">
        <f t="shared" ca="1" si="466"/>
        <v>5000</v>
      </c>
      <c r="X537" s="76">
        <f t="shared" ca="1" si="466"/>
        <v>5000</v>
      </c>
      <c r="Y537" s="76">
        <f t="shared" ca="1" si="466"/>
        <v>5000</v>
      </c>
      <c r="Z537" s="76">
        <f t="shared" ca="1" si="466"/>
        <v>5000</v>
      </c>
      <c r="AA537" s="76">
        <f t="shared" ca="1" si="466"/>
        <v>5000</v>
      </c>
      <c r="AB537" s="76">
        <f t="shared" ca="1" si="466"/>
        <v>5000</v>
      </c>
      <c r="AC537" s="76">
        <f t="shared" ca="1" si="466"/>
        <v>5000</v>
      </c>
      <c r="AD537" s="76">
        <f t="shared" ca="1" si="466"/>
        <v>5000</v>
      </c>
      <c r="AE537" s="76">
        <f t="shared" ca="1" si="466"/>
        <v>5000</v>
      </c>
      <c r="AF537" s="76">
        <f t="shared" ca="1" si="466"/>
        <v>5000</v>
      </c>
      <c r="AG537" s="76">
        <f t="shared" ca="1" si="466"/>
        <v>5000</v>
      </c>
      <c r="AH537" s="76">
        <f t="shared" ca="1" si="466"/>
        <v>5000</v>
      </c>
      <c r="AI537" s="76">
        <f t="shared" ca="1" si="466"/>
        <v>5000</v>
      </c>
      <c r="AJ537" s="76">
        <f t="shared" ca="1" si="466"/>
        <v>5000</v>
      </c>
      <c r="AK537" s="76">
        <f t="shared" ca="1" si="466"/>
        <v>5000</v>
      </c>
      <c r="AL537" s="76">
        <f t="shared" ca="1" si="466"/>
        <v>5000</v>
      </c>
      <c r="AM537" s="76">
        <f t="shared" ca="1" si="466"/>
        <v>5000</v>
      </c>
      <c r="AN537" s="76">
        <f t="shared" ca="1" si="466"/>
        <v>5000</v>
      </c>
      <c r="AO537" s="76">
        <f t="shared" ca="1" si="466"/>
        <v>5000</v>
      </c>
      <c r="AP537" s="76">
        <f t="shared" ca="1" si="466"/>
        <v>5000</v>
      </c>
      <c r="AQ537" s="76">
        <f t="shared" ca="1" si="466"/>
        <v>5000</v>
      </c>
      <c r="AR537" s="76">
        <f t="shared" ca="1" si="466"/>
        <v>5000</v>
      </c>
      <c r="AS537" s="76">
        <f t="shared" ca="1" si="466"/>
        <v>5000</v>
      </c>
      <c r="AT537" s="76">
        <f t="shared" ca="1" si="466"/>
        <v>5000</v>
      </c>
      <c r="AU537" s="76">
        <f t="shared" ca="1" si="466"/>
        <v>5000</v>
      </c>
      <c r="AV537" s="76">
        <f t="shared" ca="1" si="466"/>
        <v>5000</v>
      </c>
      <c r="AW537" s="76">
        <f t="shared" ca="1" si="466"/>
        <v>5000</v>
      </c>
      <c r="AX537" s="76">
        <f t="shared" ca="1" si="466"/>
        <v>5000</v>
      </c>
      <c r="AY537" s="76">
        <f t="shared" ca="1" si="466"/>
        <v>5000</v>
      </c>
      <c r="AZ537" s="76">
        <f t="shared" ca="1" si="466"/>
        <v>5000</v>
      </c>
      <c r="BA537" s="76">
        <f t="shared" ca="1" si="466"/>
        <v>5000</v>
      </c>
      <c r="BB537" s="76">
        <f t="shared" ref="BB537:CG537" ca="1" si="467">+BA536</f>
        <v>5000</v>
      </c>
      <c r="BC537" s="76">
        <f t="shared" ca="1" si="467"/>
        <v>5000</v>
      </c>
      <c r="BD537" s="76">
        <f t="shared" ca="1" si="467"/>
        <v>5000</v>
      </c>
      <c r="BE537" s="76">
        <f t="shared" ca="1" si="467"/>
        <v>5000</v>
      </c>
      <c r="BF537" s="76">
        <f t="shared" ca="1" si="467"/>
        <v>5000</v>
      </c>
      <c r="BG537" s="76">
        <f t="shared" ca="1" si="467"/>
        <v>5000</v>
      </c>
      <c r="BH537" s="76">
        <f t="shared" ca="1" si="467"/>
        <v>5000</v>
      </c>
      <c r="BI537" s="76">
        <f t="shared" ca="1" si="467"/>
        <v>5000</v>
      </c>
      <c r="BJ537" s="76">
        <f t="shared" ca="1" si="467"/>
        <v>5000</v>
      </c>
      <c r="BK537" s="76">
        <f t="shared" ca="1" si="467"/>
        <v>5000</v>
      </c>
      <c r="BL537" s="76">
        <f t="shared" ca="1" si="467"/>
        <v>5000</v>
      </c>
      <c r="BM537" s="76">
        <f t="shared" ca="1" si="467"/>
        <v>5000</v>
      </c>
      <c r="BN537" s="76">
        <f t="shared" ca="1" si="467"/>
        <v>5000</v>
      </c>
      <c r="BO537" s="76">
        <f t="shared" ca="1" si="467"/>
        <v>5000</v>
      </c>
      <c r="BP537" s="76">
        <f t="shared" ca="1" si="467"/>
        <v>5000</v>
      </c>
      <c r="BQ537" s="76">
        <f t="shared" ca="1" si="467"/>
        <v>5000</v>
      </c>
      <c r="BR537" s="76">
        <f t="shared" ca="1" si="467"/>
        <v>5000</v>
      </c>
      <c r="BS537" s="76">
        <f t="shared" ca="1" si="467"/>
        <v>5000</v>
      </c>
      <c r="BT537" s="76">
        <f t="shared" ca="1" si="467"/>
        <v>5000</v>
      </c>
      <c r="BU537" s="76">
        <f t="shared" ca="1" si="467"/>
        <v>5000</v>
      </c>
      <c r="BV537" s="76">
        <f t="shared" ca="1" si="467"/>
        <v>5000</v>
      </c>
      <c r="BW537" s="76">
        <f t="shared" ca="1" si="467"/>
        <v>5000</v>
      </c>
      <c r="BX537" s="76">
        <f t="shared" ca="1" si="467"/>
        <v>5000</v>
      </c>
      <c r="BY537" s="76">
        <f t="shared" ca="1" si="467"/>
        <v>5000</v>
      </c>
      <c r="BZ537" s="76">
        <f t="shared" ca="1" si="467"/>
        <v>5000</v>
      </c>
      <c r="CA537" s="76">
        <f t="shared" ca="1" si="467"/>
        <v>5000</v>
      </c>
      <c r="CB537" s="76">
        <f t="shared" ca="1" si="467"/>
        <v>5000</v>
      </c>
      <c r="CC537" s="76">
        <f t="shared" ca="1" si="467"/>
        <v>5000</v>
      </c>
      <c r="CD537" s="76">
        <f t="shared" ca="1" si="467"/>
        <v>5000</v>
      </c>
      <c r="CE537" s="76">
        <f t="shared" ca="1" si="467"/>
        <v>5000</v>
      </c>
      <c r="CF537" s="76">
        <f t="shared" ca="1" si="467"/>
        <v>5000</v>
      </c>
      <c r="CG537" s="76">
        <f t="shared" ca="1" si="467"/>
        <v>5000</v>
      </c>
      <c r="CH537" s="76">
        <f t="shared" ref="CH537:CL537" ca="1" si="468">+CG536</f>
        <v>5000</v>
      </c>
      <c r="CI537" s="76">
        <f t="shared" ca="1" si="468"/>
        <v>5000</v>
      </c>
      <c r="CJ537" s="76">
        <f t="shared" ca="1" si="468"/>
        <v>5000</v>
      </c>
      <c r="CK537" s="76">
        <f t="shared" ca="1" si="468"/>
        <v>5000</v>
      </c>
      <c r="CL537" s="76">
        <f t="shared" ca="1" si="468"/>
        <v>5000</v>
      </c>
    </row>
    <row r="538" spans="2:90" outlineLevel="2" x14ac:dyDescent="0.4">
      <c r="B538" s="398">
        <f t="shared" si="457"/>
        <v>5</v>
      </c>
      <c r="C538" s="16"/>
      <c r="D538" s="16" t="s">
        <v>901</v>
      </c>
      <c r="E538" s="16" t="s">
        <v>906</v>
      </c>
      <c r="F538" s="16"/>
      <c r="G538" s="16"/>
      <c r="H538" s="16">
        <f t="shared" si="458"/>
        <v>0.2</v>
      </c>
      <c r="I538" s="399">
        <v>0</v>
      </c>
      <c r="J538" s="73"/>
      <c r="K538" s="15">
        <f t="shared" ca="1" si="456"/>
        <v>5000</v>
      </c>
      <c r="L538" s="15">
        <f t="shared" ca="1" si="456"/>
        <v>5000</v>
      </c>
      <c r="M538" s="15">
        <f t="shared" ca="1" si="456"/>
        <v>5000</v>
      </c>
      <c r="N538" s="15">
        <f t="shared" ca="1" si="456"/>
        <v>5000</v>
      </c>
      <c r="O538" s="15">
        <f t="shared" ca="1" si="456"/>
        <v>5000</v>
      </c>
      <c r="P538" s="15">
        <f t="shared" ca="1" si="456"/>
        <v>5000</v>
      </c>
      <c r="R538" s="67"/>
      <c r="S538" s="76">
        <f t="shared" si="462"/>
        <v>0</v>
      </c>
      <c r="T538" s="76">
        <f t="shared" si="462"/>
        <v>0</v>
      </c>
      <c r="U538" s="76">
        <f t="shared" si="462"/>
        <v>0</v>
      </c>
      <c r="V538" s="76">
        <f t="shared" si="462"/>
        <v>0</v>
      </c>
      <c r="W538" s="76">
        <f t="shared" ref="W538:BB538" ca="1" si="469">+V537</f>
        <v>5000</v>
      </c>
      <c r="X538" s="76">
        <f t="shared" ca="1" si="469"/>
        <v>5000</v>
      </c>
      <c r="Y538" s="76">
        <f t="shared" ca="1" si="469"/>
        <v>5000</v>
      </c>
      <c r="Z538" s="76">
        <f t="shared" ca="1" si="469"/>
        <v>5000</v>
      </c>
      <c r="AA538" s="76">
        <f t="shared" ca="1" si="469"/>
        <v>5000</v>
      </c>
      <c r="AB538" s="76">
        <f t="shared" ca="1" si="469"/>
        <v>5000</v>
      </c>
      <c r="AC538" s="76">
        <f t="shared" ca="1" si="469"/>
        <v>5000</v>
      </c>
      <c r="AD538" s="76">
        <f t="shared" ca="1" si="469"/>
        <v>5000</v>
      </c>
      <c r="AE538" s="76">
        <f t="shared" ca="1" si="469"/>
        <v>5000</v>
      </c>
      <c r="AF538" s="76">
        <f t="shared" ca="1" si="469"/>
        <v>5000</v>
      </c>
      <c r="AG538" s="76">
        <f t="shared" ca="1" si="469"/>
        <v>5000</v>
      </c>
      <c r="AH538" s="76">
        <f t="shared" ca="1" si="469"/>
        <v>5000</v>
      </c>
      <c r="AI538" s="76">
        <f t="shared" ca="1" si="469"/>
        <v>5000</v>
      </c>
      <c r="AJ538" s="76">
        <f t="shared" ca="1" si="469"/>
        <v>5000</v>
      </c>
      <c r="AK538" s="76">
        <f t="shared" ca="1" si="469"/>
        <v>5000</v>
      </c>
      <c r="AL538" s="76">
        <f t="shared" ca="1" si="469"/>
        <v>5000</v>
      </c>
      <c r="AM538" s="76">
        <f t="shared" ca="1" si="469"/>
        <v>5000</v>
      </c>
      <c r="AN538" s="76">
        <f t="shared" ca="1" si="469"/>
        <v>5000</v>
      </c>
      <c r="AO538" s="76">
        <f t="shared" ca="1" si="469"/>
        <v>5000</v>
      </c>
      <c r="AP538" s="76">
        <f t="shared" ca="1" si="469"/>
        <v>5000</v>
      </c>
      <c r="AQ538" s="76">
        <f t="shared" ca="1" si="469"/>
        <v>5000</v>
      </c>
      <c r="AR538" s="76">
        <f t="shared" ca="1" si="469"/>
        <v>5000</v>
      </c>
      <c r="AS538" s="76">
        <f t="shared" ca="1" si="469"/>
        <v>5000</v>
      </c>
      <c r="AT538" s="76">
        <f t="shared" ca="1" si="469"/>
        <v>5000</v>
      </c>
      <c r="AU538" s="76">
        <f t="shared" ca="1" si="469"/>
        <v>5000</v>
      </c>
      <c r="AV538" s="76">
        <f t="shared" ca="1" si="469"/>
        <v>5000</v>
      </c>
      <c r="AW538" s="76">
        <f t="shared" ca="1" si="469"/>
        <v>5000</v>
      </c>
      <c r="AX538" s="76">
        <f t="shared" ca="1" si="469"/>
        <v>5000</v>
      </c>
      <c r="AY538" s="76">
        <f t="shared" ca="1" si="469"/>
        <v>5000</v>
      </c>
      <c r="AZ538" s="76">
        <f t="shared" ca="1" si="469"/>
        <v>5000</v>
      </c>
      <c r="BA538" s="76">
        <f t="shared" ca="1" si="469"/>
        <v>5000</v>
      </c>
      <c r="BB538" s="76">
        <f t="shared" ca="1" si="469"/>
        <v>5000</v>
      </c>
      <c r="BC538" s="76">
        <f t="shared" ref="BC538:CH538" ca="1" si="470">+BB537</f>
        <v>5000</v>
      </c>
      <c r="BD538" s="76">
        <f t="shared" ca="1" si="470"/>
        <v>5000</v>
      </c>
      <c r="BE538" s="76">
        <f t="shared" ca="1" si="470"/>
        <v>5000</v>
      </c>
      <c r="BF538" s="76">
        <f t="shared" ca="1" si="470"/>
        <v>5000</v>
      </c>
      <c r="BG538" s="76">
        <f t="shared" ca="1" si="470"/>
        <v>5000</v>
      </c>
      <c r="BH538" s="76">
        <f t="shared" ca="1" si="470"/>
        <v>5000</v>
      </c>
      <c r="BI538" s="76">
        <f t="shared" ca="1" si="470"/>
        <v>5000</v>
      </c>
      <c r="BJ538" s="76">
        <f t="shared" ca="1" si="470"/>
        <v>5000</v>
      </c>
      <c r="BK538" s="76">
        <f t="shared" ca="1" si="470"/>
        <v>5000</v>
      </c>
      <c r="BL538" s="76">
        <f t="shared" ca="1" si="470"/>
        <v>5000</v>
      </c>
      <c r="BM538" s="76">
        <f t="shared" ca="1" si="470"/>
        <v>5000</v>
      </c>
      <c r="BN538" s="76">
        <f t="shared" ca="1" si="470"/>
        <v>5000</v>
      </c>
      <c r="BO538" s="76">
        <f t="shared" ca="1" si="470"/>
        <v>5000</v>
      </c>
      <c r="BP538" s="76">
        <f t="shared" ca="1" si="470"/>
        <v>5000</v>
      </c>
      <c r="BQ538" s="76">
        <f t="shared" ca="1" si="470"/>
        <v>5000</v>
      </c>
      <c r="BR538" s="76">
        <f t="shared" ca="1" si="470"/>
        <v>5000</v>
      </c>
      <c r="BS538" s="76">
        <f t="shared" ca="1" si="470"/>
        <v>5000</v>
      </c>
      <c r="BT538" s="76">
        <f t="shared" ca="1" si="470"/>
        <v>5000</v>
      </c>
      <c r="BU538" s="76">
        <f t="shared" ca="1" si="470"/>
        <v>5000</v>
      </c>
      <c r="BV538" s="76">
        <f t="shared" ca="1" si="470"/>
        <v>5000</v>
      </c>
      <c r="BW538" s="76">
        <f t="shared" ca="1" si="470"/>
        <v>5000</v>
      </c>
      <c r="BX538" s="76">
        <f t="shared" ca="1" si="470"/>
        <v>5000</v>
      </c>
      <c r="BY538" s="76">
        <f t="shared" ca="1" si="470"/>
        <v>5000</v>
      </c>
      <c r="BZ538" s="76">
        <f t="shared" ca="1" si="470"/>
        <v>5000</v>
      </c>
      <c r="CA538" s="76">
        <f t="shared" ca="1" si="470"/>
        <v>5000</v>
      </c>
      <c r="CB538" s="76">
        <f t="shared" ca="1" si="470"/>
        <v>5000</v>
      </c>
      <c r="CC538" s="76">
        <f t="shared" ca="1" si="470"/>
        <v>5000</v>
      </c>
      <c r="CD538" s="76">
        <f t="shared" ca="1" si="470"/>
        <v>5000</v>
      </c>
      <c r="CE538" s="76">
        <f t="shared" ca="1" si="470"/>
        <v>5000</v>
      </c>
      <c r="CF538" s="76">
        <f t="shared" ca="1" si="470"/>
        <v>5000</v>
      </c>
      <c r="CG538" s="76">
        <f t="shared" ca="1" si="470"/>
        <v>5000</v>
      </c>
      <c r="CH538" s="76">
        <f t="shared" ca="1" si="470"/>
        <v>5000</v>
      </c>
      <c r="CI538" s="76">
        <f t="shared" ref="CI538:CL538" ca="1" si="471">+CH537</f>
        <v>5000</v>
      </c>
      <c r="CJ538" s="76">
        <f t="shared" ca="1" si="471"/>
        <v>5000</v>
      </c>
      <c r="CK538" s="76">
        <f t="shared" ca="1" si="471"/>
        <v>5000</v>
      </c>
      <c r="CL538" s="76">
        <f t="shared" ca="1" si="471"/>
        <v>5000</v>
      </c>
    </row>
    <row r="539" spans="2:90" outlineLevel="2" x14ac:dyDescent="0.4">
      <c r="B539" s="398">
        <f t="shared" si="457"/>
        <v>6</v>
      </c>
      <c r="C539" s="16"/>
      <c r="D539" s="16" t="s">
        <v>901</v>
      </c>
      <c r="E539" s="16" t="s">
        <v>906</v>
      </c>
      <c r="F539" s="16"/>
      <c r="G539" s="16"/>
      <c r="H539" s="16">
        <f t="shared" si="458"/>
        <v>0.24000000000000002</v>
      </c>
      <c r="I539" s="399">
        <v>0</v>
      </c>
      <c r="J539" s="73"/>
      <c r="K539" s="15">
        <f t="shared" ca="1" si="456"/>
        <v>5000</v>
      </c>
      <c r="L539" s="15">
        <f t="shared" ca="1" si="456"/>
        <v>5000</v>
      </c>
      <c r="M539" s="15">
        <f t="shared" ca="1" si="456"/>
        <v>5000</v>
      </c>
      <c r="N539" s="15">
        <f t="shared" ca="1" si="456"/>
        <v>5000</v>
      </c>
      <c r="O539" s="15">
        <f t="shared" ca="1" si="456"/>
        <v>5000</v>
      </c>
      <c r="P539" s="15">
        <f t="shared" ca="1" si="456"/>
        <v>5000</v>
      </c>
      <c r="R539" s="67"/>
      <c r="S539" s="76">
        <f t="shared" si="462"/>
        <v>0</v>
      </c>
      <c r="T539" s="76">
        <f t="shared" si="462"/>
        <v>0</v>
      </c>
      <c r="U539" s="76">
        <f t="shared" si="462"/>
        <v>0</v>
      </c>
      <c r="V539" s="76">
        <f t="shared" si="462"/>
        <v>0</v>
      </c>
      <c r="W539" s="76">
        <f t="shared" si="462"/>
        <v>0</v>
      </c>
      <c r="X539" s="76">
        <f t="shared" ref="X539:BC539" ca="1" si="472">+W538</f>
        <v>5000</v>
      </c>
      <c r="Y539" s="76">
        <f t="shared" ca="1" si="472"/>
        <v>5000</v>
      </c>
      <c r="Z539" s="76">
        <f t="shared" ca="1" si="472"/>
        <v>5000</v>
      </c>
      <c r="AA539" s="76">
        <f t="shared" ca="1" si="472"/>
        <v>5000</v>
      </c>
      <c r="AB539" s="76">
        <f t="shared" ca="1" si="472"/>
        <v>5000</v>
      </c>
      <c r="AC539" s="76">
        <f t="shared" ca="1" si="472"/>
        <v>5000</v>
      </c>
      <c r="AD539" s="76">
        <f t="shared" ca="1" si="472"/>
        <v>5000</v>
      </c>
      <c r="AE539" s="76">
        <f t="shared" ca="1" si="472"/>
        <v>5000</v>
      </c>
      <c r="AF539" s="76">
        <f t="shared" ca="1" si="472"/>
        <v>5000</v>
      </c>
      <c r="AG539" s="76">
        <f t="shared" ca="1" si="472"/>
        <v>5000</v>
      </c>
      <c r="AH539" s="76">
        <f t="shared" ca="1" si="472"/>
        <v>5000</v>
      </c>
      <c r="AI539" s="76">
        <f t="shared" ca="1" si="472"/>
        <v>5000</v>
      </c>
      <c r="AJ539" s="76">
        <f t="shared" ca="1" si="472"/>
        <v>5000</v>
      </c>
      <c r="AK539" s="76">
        <f t="shared" ca="1" si="472"/>
        <v>5000</v>
      </c>
      <c r="AL539" s="76">
        <f t="shared" ca="1" si="472"/>
        <v>5000</v>
      </c>
      <c r="AM539" s="76">
        <f t="shared" ca="1" si="472"/>
        <v>5000</v>
      </c>
      <c r="AN539" s="76">
        <f t="shared" ca="1" si="472"/>
        <v>5000</v>
      </c>
      <c r="AO539" s="76">
        <f t="shared" ca="1" si="472"/>
        <v>5000</v>
      </c>
      <c r="AP539" s="76">
        <f t="shared" ca="1" si="472"/>
        <v>5000</v>
      </c>
      <c r="AQ539" s="76">
        <f t="shared" ca="1" si="472"/>
        <v>5000</v>
      </c>
      <c r="AR539" s="76">
        <f t="shared" ca="1" si="472"/>
        <v>5000</v>
      </c>
      <c r="AS539" s="76">
        <f t="shared" ca="1" si="472"/>
        <v>5000</v>
      </c>
      <c r="AT539" s="76">
        <f t="shared" ca="1" si="472"/>
        <v>5000</v>
      </c>
      <c r="AU539" s="76">
        <f t="shared" ca="1" si="472"/>
        <v>5000</v>
      </c>
      <c r="AV539" s="76">
        <f t="shared" ca="1" si="472"/>
        <v>5000</v>
      </c>
      <c r="AW539" s="76">
        <f t="shared" ca="1" si="472"/>
        <v>5000</v>
      </c>
      <c r="AX539" s="76">
        <f t="shared" ca="1" si="472"/>
        <v>5000</v>
      </c>
      <c r="AY539" s="76">
        <f t="shared" ca="1" si="472"/>
        <v>5000</v>
      </c>
      <c r="AZ539" s="76">
        <f t="shared" ca="1" si="472"/>
        <v>5000</v>
      </c>
      <c r="BA539" s="76">
        <f t="shared" ca="1" si="472"/>
        <v>5000</v>
      </c>
      <c r="BB539" s="76">
        <f t="shared" ca="1" si="472"/>
        <v>5000</v>
      </c>
      <c r="BC539" s="76">
        <f t="shared" ca="1" si="472"/>
        <v>5000</v>
      </c>
      <c r="BD539" s="76">
        <f t="shared" ref="BD539:CI539" ca="1" si="473">+BC538</f>
        <v>5000</v>
      </c>
      <c r="BE539" s="76">
        <f t="shared" ca="1" si="473"/>
        <v>5000</v>
      </c>
      <c r="BF539" s="76">
        <f t="shared" ca="1" si="473"/>
        <v>5000</v>
      </c>
      <c r="BG539" s="76">
        <f t="shared" ca="1" si="473"/>
        <v>5000</v>
      </c>
      <c r="BH539" s="76">
        <f t="shared" ca="1" si="473"/>
        <v>5000</v>
      </c>
      <c r="BI539" s="76">
        <f t="shared" ca="1" si="473"/>
        <v>5000</v>
      </c>
      <c r="BJ539" s="76">
        <f t="shared" ca="1" si="473"/>
        <v>5000</v>
      </c>
      <c r="BK539" s="76">
        <f t="shared" ca="1" si="473"/>
        <v>5000</v>
      </c>
      <c r="BL539" s="76">
        <f t="shared" ca="1" si="473"/>
        <v>5000</v>
      </c>
      <c r="BM539" s="76">
        <f t="shared" ca="1" si="473"/>
        <v>5000</v>
      </c>
      <c r="BN539" s="76">
        <f t="shared" ca="1" si="473"/>
        <v>5000</v>
      </c>
      <c r="BO539" s="76">
        <f t="shared" ca="1" si="473"/>
        <v>5000</v>
      </c>
      <c r="BP539" s="76">
        <f t="shared" ca="1" si="473"/>
        <v>5000</v>
      </c>
      <c r="BQ539" s="76">
        <f t="shared" ca="1" si="473"/>
        <v>5000</v>
      </c>
      <c r="BR539" s="76">
        <f t="shared" ca="1" si="473"/>
        <v>5000</v>
      </c>
      <c r="BS539" s="76">
        <f t="shared" ca="1" si="473"/>
        <v>5000</v>
      </c>
      <c r="BT539" s="76">
        <f t="shared" ca="1" si="473"/>
        <v>5000</v>
      </c>
      <c r="BU539" s="76">
        <f t="shared" ca="1" si="473"/>
        <v>5000</v>
      </c>
      <c r="BV539" s="76">
        <f t="shared" ca="1" si="473"/>
        <v>5000</v>
      </c>
      <c r="BW539" s="76">
        <f t="shared" ca="1" si="473"/>
        <v>5000</v>
      </c>
      <c r="BX539" s="76">
        <f t="shared" ca="1" si="473"/>
        <v>5000</v>
      </c>
      <c r="BY539" s="76">
        <f t="shared" ca="1" si="473"/>
        <v>5000</v>
      </c>
      <c r="BZ539" s="76">
        <f t="shared" ca="1" si="473"/>
        <v>5000</v>
      </c>
      <c r="CA539" s="76">
        <f t="shared" ca="1" si="473"/>
        <v>5000</v>
      </c>
      <c r="CB539" s="76">
        <f t="shared" ca="1" si="473"/>
        <v>5000</v>
      </c>
      <c r="CC539" s="76">
        <f t="shared" ca="1" si="473"/>
        <v>5000</v>
      </c>
      <c r="CD539" s="76">
        <f t="shared" ca="1" si="473"/>
        <v>5000</v>
      </c>
      <c r="CE539" s="76">
        <f t="shared" ca="1" si="473"/>
        <v>5000</v>
      </c>
      <c r="CF539" s="76">
        <f t="shared" ca="1" si="473"/>
        <v>5000</v>
      </c>
      <c r="CG539" s="76">
        <f t="shared" ca="1" si="473"/>
        <v>5000</v>
      </c>
      <c r="CH539" s="76">
        <f t="shared" ca="1" si="473"/>
        <v>5000</v>
      </c>
      <c r="CI539" s="76">
        <f t="shared" ca="1" si="473"/>
        <v>5000</v>
      </c>
      <c r="CJ539" s="76">
        <f t="shared" ref="CJ539:CL539" ca="1" si="474">+CI538</f>
        <v>5000</v>
      </c>
      <c r="CK539" s="76">
        <f t="shared" ca="1" si="474"/>
        <v>5000</v>
      </c>
      <c r="CL539" s="76">
        <f t="shared" ca="1" si="474"/>
        <v>5000</v>
      </c>
    </row>
    <row r="540" spans="2:90" outlineLevel="2" x14ac:dyDescent="0.4">
      <c r="B540" s="398">
        <f t="shared" si="457"/>
        <v>7</v>
      </c>
      <c r="C540" s="16"/>
      <c r="D540" s="16" t="s">
        <v>901</v>
      </c>
      <c r="E540" s="16" t="s">
        <v>906</v>
      </c>
      <c r="F540" s="16"/>
      <c r="G540" s="16"/>
      <c r="H540" s="16">
        <f t="shared" si="458"/>
        <v>0.28000000000000003</v>
      </c>
      <c r="I540" s="399">
        <v>0</v>
      </c>
      <c r="J540" s="73"/>
      <c r="K540" s="15">
        <f t="shared" ca="1" si="456"/>
        <v>5000</v>
      </c>
      <c r="L540" s="15">
        <f t="shared" ca="1" si="456"/>
        <v>5000</v>
      </c>
      <c r="M540" s="15">
        <f t="shared" ca="1" si="456"/>
        <v>5000</v>
      </c>
      <c r="N540" s="15">
        <f t="shared" ca="1" si="456"/>
        <v>5000</v>
      </c>
      <c r="O540" s="15">
        <f t="shared" ca="1" si="456"/>
        <v>5000</v>
      </c>
      <c r="P540" s="15">
        <f t="shared" ca="1" si="456"/>
        <v>5000</v>
      </c>
      <c r="R540" s="67"/>
      <c r="S540" s="76">
        <f t="shared" si="462"/>
        <v>0</v>
      </c>
      <c r="T540" s="76">
        <f t="shared" si="462"/>
        <v>0</v>
      </c>
      <c r="U540" s="76">
        <f t="shared" si="462"/>
        <v>0</v>
      </c>
      <c r="V540" s="76">
        <f t="shared" si="462"/>
        <v>0</v>
      </c>
      <c r="W540" s="76">
        <f t="shared" si="462"/>
        <v>0</v>
      </c>
      <c r="X540" s="76">
        <f t="shared" si="462"/>
        <v>0</v>
      </c>
      <c r="Y540" s="76">
        <f t="shared" ref="Y540:BD540" ca="1" si="475">+X539</f>
        <v>5000</v>
      </c>
      <c r="Z540" s="76">
        <f t="shared" ca="1" si="475"/>
        <v>5000</v>
      </c>
      <c r="AA540" s="76">
        <f t="shared" ca="1" si="475"/>
        <v>5000</v>
      </c>
      <c r="AB540" s="76">
        <f t="shared" ca="1" si="475"/>
        <v>5000</v>
      </c>
      <c r="AC540" s="76">
        <f t="shared" ca="1" si="475"/>
        <v>5000</v>
      </c>
      <c r="AD540" s="76">
        <f t="shared" ca="1" si="475"/>
        <v>5000</v>
      </c>
      <c r="AE540" s="76">
        <f t="shared" ca="1" si="475"/>
        <v>5000</v>
      </c>
      <c r="AF540" s="76">
        <f t="shared" ca="1" si="475"/>
        <v>5000</v>
      </c>
      <c r="AG540" s="76">
        <f t="shared" ca="1" si="475"/>
        <v>5000</v>
      </c>
      <c r="AH540" s="76">
        <f t="shared" ca="1" si="475"/>
        <v>5000</v>
      </c>
      <c r="AI540" s="76">
        <f t="shared" ca="1" si="475"/>
        <v>5000</v>
      </c>
      <c r="AJ540" s="76">
        <f t="shared" ca="1" si="475"/>
        <v>5000</v>
      </c>
      <c r="AK540" s="76">
        <f t="shared" ca="1" si="475"/>
        <v>5000</v>
      </c>
      <c r="AL540" s="76">
        <f t="shared" ca="1" si="475"/>
        <v>5000</v>
      </c>
      <c r="AM540" s="76">
        <f t="shared" ca="1" si="475"/>
        <v>5000</v>
      </c>
      <c r="AN540" s="76">
        <f t="shared" ca="1" si="475"/>
        <v>5000</v>
      </c>
      <c r="AO540" s="76">
        <f t="shared" ca="1" si="475"/>
        <v>5000</v>
      </c>
      <c r="AP540" s="76">
        <f t="shared" ca="1" si="475"/>
        <v>5000</v>
      </c>
      <c r="AQ540" s="76">
        <f t="shared" ca="1" si="475"/>
        <v>5000</v>
      </c>
      <c r="AR540" s="76">
        <f t="shared" ca="1" si="475"/>
        <v>5000</v>
      </c>
      <c r="AS540" s="76">
        <f t="shared" ca="1" si="475"/>
        <v>5000</v>
      </c>
      <c r="AT540" s="76">
        <f t="shared" ca="1" si="475"/>
        <v>5000</v>
      </c>
      <c r="AU540" s="76">
        <f t="shared" ca="1" si="475"/>
        <v>5000</v>
      </c>
      <c r="AV540" s="76">
        <f t="shared" ca="1" si="475"/>
        <v>5000</v>
      </c>
      <c r="AW540" s="76">
        <f t="shared" ca="1" si="475"/>
        <v>5000</v>
      </c>
      <c r="AX540" s="76">
        <f t="shared" ca="1" si="475"/>
        <v>5000</v>
      </c>
      <c r="AY540" s="76">
        <f t="shared" ca="1" si="475"/>
        <v>5000</v>
      </c>
      <c r="AZ540" s="76">
        <f t="shared" ca="1" si="475"/>
        <v>5000</v>
      </c>
      <c r="BA540" s="76">
        <f t="shared" ca="1" si="475"/>
        <v>5000</v>
      </c>
      <c r="BB540" s="76">
        <f t="shared" ca="1" si="475"/>
        <v>5000</v>
      </c>
      <c r="BC540" s="76">
        <f t="shared" ca="1" si="475"/>
        <v>5000</v>
      </c>
      <c r="BD540" s="76">
        <f t="shared" ca="1" si="475"/>
        <v>5000</v>
      </c>
      <c r="BE540" s="76">
        <f t="shared" ref="BE540:CJ540" ca="1" si="476">+BD539</f>
        <v>5000</v>
      </c>
      <c r="BF540" s="76">
        <f t="shared" ca="1" si="476"/>
        <v>5000</v>
      </c>
      <c r="BG540" s="76">
        <f t="shared" ca="1" si="476"/>
        <v>5000</v>
      </c>
      <c r="BH540" s="76">
        <f t="shared" ca="1" si="476"/>
        <v>5000</v>
      </c>
      <c r="BI540" s="76">
        <f t="shared" ca="1" si="476"/>
        <v>5000</v>
      </c>
      <c r="BJ540" s="76">
        <f t="shared" ca="1" si="476"/>
        <v>5000</v>
      </c>
      <c r="BK540" s="76">
        <f t="shared" ca="1" si="476"/>
        <v>5000</v>
      </c>
      <c r="BL540" s="76">
        <f t="shared" ca="1" si="476"/>
        <v>5000</v>
      </c>
      <c r="BM540" s="76">
        <f t="shared" ca="1" si="476"/>
        <v>5000</v>
      </c>
      <c r="BN540" s="76">
        <f t="shared" ca="1" si="476"/>
        <v>5000</v>
      </c>
      <c r="BO540" s="76">
        <f t="shared" ca="1" si="476"/>
        <v>5000</v>
      </c>
      <c r="BP540" s="76">
        <f t="shared" ca="1" si="476"/>
        <v>5000</v>
      </c>
      <c r="BQ540" s="76">
        <f t="shared" ca="1" si="476"/>
        <v>5000</v>
      </c>
      <c r="BR540" s="76">
        <f t="shared" ca="1" si="476"/>
        <v>5000</v>
      </c>
      <c r="BS540" s="76">
        <f t="shared" ca="1" si="476"/>
        <v>5000</v>
      </c>
      <c r="BT540" s="76">
        <f t="shared" ca="1" si="476"/>
        <v>5000</v>
      </c>
      <c r="BU540" s="76">
        <f t="shared" ca="1" si="476"/>
        <v>5000</v>
      </c>
      <c r="BV540" s="76">
        <f t="shared" ca="1" si="476"/>
        <v>5000</v>
      </c>
      <c r="BW540" s="76">
        <f t="shared" ca="1" si="476"/>
        <v>5000</v>
      </c>
      <c r="BX540" s="76">
        <f t="shared" ca="1" si="476"/>
        <v>5000</v>
      </c>
      <c r="BY540" s="76">
        <f t="shared" ca="1" si="476"/>
        <v>5000</v>
      </c>
      <c r="BZ540" s="76">
        <f t="shared" ca="1" si="476"/>
        <v>5000</v>
      </c>
      <c r="CA540" s="76">
        <f t="shared" ca="1" si="476"/>
        <v>5000</v>
      </c>
      <c r="CB540" s="76">
        <f t="shared" ca="1" si="476"/>
        <v>5000</v>
      </c>
      <c r="CC540" s="76">
        <f t="shared" ca="1" si="476"/>
        <v>5000</v>
      </c>
      <c r="CD540" s="76">
        <f t="shared" ca="1" si="476"/>
        <v>5000</v>
      </c>
      <c r="CE540" s="76">
        <f t="shared" ca="1" si="476"/>
        <v>5000</v>
      </c>
      <c r="CF540" s="76">
        <f t="shared" ca="1" si="476"/>
        <v>5000</v>
      </c>
      <c r="CG540" s="76">
        <f t="shared" ca="1" si="476"/>
        <v>5000</v>
      </c>
      <c r="CH540" s="76">
        <f t="shared" ca="1" si="476"/>
        <v>5000</v>
      </c>
      <c r="CI540" s="76">
        <f t="shared" ca="1" si="476"/>
        <v>5000</v>
      </c>
      <c r="CJ540" s="76">
        <f t="shared" ca="1" si="476"/>
        <v>5000</v>
      </c>
      <c r="CK540" s="76">
        <f t="shared" ref="CK540:CL540" ca="1" si="477">+CJ539</f>
        <v>5000</v>
      </c>
      <c r="CL540" s="76">
        <f t="shared" ca="1" si="477"/>
        <v>5000</v>
      </c>
    </row>
    <row r="541" spans="2:90" outlineLevel="2" x14ac:dyDescent="0.4">
      <c r="B541" s="398">
        <f t="shared" si="457"/>
        <v>8</v>
      </c>
      <c r="C541" s="16"/>
      <c r="D541" s="16" t="s">
        <v>901</v>
      </c>
      <c r="E541" s="16" t="s">
        <v>906</v>
      </c>
      <c r="F541" s="16"/>
      <c r="G541" s="16"/>
      <c r="H541" s="16">
        <f t="shared" si="458"/>
        <v>0.32</v>
      </c>
      <c r="I541" s="399">
        <v>0</v>
      </c>
      <c r="J541" s="73"/>
      <c r="K541" s="15">
        <f t="shared" ca="1" si="456"/>
        <v>5000</v>
      </c>
      <c r="L541" s="15">
        <f t="shared" ca="1" si="456"/>
        <v>5000</v>
      </c>
      <c r="M541" s="15">
        <f t="shared" ca="1" si="456"/>
        <v>5000</v>
      </c>
      <c r="N541" s="15">
        <f t="shared" ca="1" si="456"/>
        <v>5000</v>
      </c>
      <c r="O541" s="15">
        <f t="shared" ca="1" si="456"/>
        <v>5000</v>
      </c>
      <c r="P541" s="15">
        <f t="shared" ca="1" si="456"/>
        <v>5000</v>
      </c>
      <c r="R541" s="67"/>
      <c r="S541" s="76">
        <f t="shared" si="462"/>
        <v>0</v>
      </c>
      <c r="T541" s="76">
        <f t="shared" si="462"/>
        <v>0</v>
      </c>
      <c r="U541" s="76">
        <f t="shared" si="462"/>
        <v>0</v>
      </c>
      <c r="V541" s="76">
        <f t="shared" si="462"/>
        <v>0</v>
      </c>
      <c r="W541" s="76">
        <f t="shared" si="462"/>
        <v>0</v>
      </c>
      <c r="X541" s="76">
        <f t="shared" si="462"/>
        <v>0</v>
      </c>
      <c r="Y541" s="76">
        <f t="shared" si="462"/>
        <v>0</v>
      </c>
      <c r="Z541" s="76">
        <f t="shared" ref="Z541:BE541" ca="1" si="478">+Y540</f>
        <v>5000</v>
      </c>
      <c r="AA541" s="76">
        <f t="shared" ca="1" si="478"/>
        <v>5000</v>
      </c>
      <c r="AB541" s="76">
        <f t="shared" ca="1" si="478"/>
        <v>5000</v>
      </c>
      <c r="AC541" s="76">
        <f t="shared" ca="1" si="478"/>
        <v>5000</v>
      </c>
      <c r="AD541" s="76">
        <f t="shared" ca="1" si="478"/>
        <v>5000</v>
      </c>
      <c r="AE541" s="76">
        <f t="shared" ca="1" si="478"/>
        <v>5000</v>
      </c>
      <c r="AF541" s="76">
        <f t="shared" ca="1" si="478"/>
        <v>5000</v>
      </c>
      <c r="AG541" s="76">
        <f t="shared" ca="1" si="478"/>
        <v>5000</v>
      </c>
      <c r="AH541" s="76">
        <f t="shared" ca="1" si="478"/>
        <v>5000</v>
      </c>
      <c r="AI541" s="76">
        <f t="shared" ca="1" si="478"/>
        <v>5000</v>
      </c>
      <c r="AJ541" s="76">
        <f t="shared" ca="1" si="478"/>
        <v>5000</v>
      </c>
      <c r="AK541" s="76">
        <f t="shared" ca="1" si="478"/>
        <v>5000</v>
      </c>
      <c r="AL541" s="76">
        <f t="shared" ca="1" si="478"/>
        <v>5000</v>
      </c>
      <c r="AM541" s="76">
        <f t="shared" ca="1" si="478"/>
        <v>5000</v>
      </c>
      <c r="AN541" s="76">
        <f t="shared" ca="1" si="478"/>
        <v>5000</v>
      </c>
      <c r="AO541" s="76">
        <f t="shared" ca="1" si="478"/>
        <v>5000</v>
      </c>
      <c r="AP541" s="76">
        <f t="shared" ca="1" si="478"/>
        <v>5000</v>
      </c>
      <c r="AQ541" s="76">
        <f t="shared" ca="1" si="478"/>
        <v>5000</v>
      </c>
      <c r="AR541" s="76">
        <f t="shared" ca="1" si="478"/>
        <v>5000</v>
      </c>
      <c r="AS541" s="76">
        <f t="shared" ca="1" si="478"/>
        <v>5000</v>
      </c>
      <c r="AT541" s="76">
        <f t="shared" ca="1" si="478"/>
        <v>5000</v>
      </c>
      <c r="AU541" s="76">
        <f t="shared" ca="1" si="478"/>
        <v>5000</v>
      </c>
      <c r="AV541" s="76">
        <f t="shared" ca="1" si="478"/>
        <v>5000</v>
      </c>
      <c r="AW541" s="76">
        <f t="shared" ca="1" si="478"/>
        <v>5000</v>
      </c>
      <c r="AX541" s="76">
        <f t="shared" ca="1" si="478"/>
        <v>5000</v>
      </c>
      <c r="AY541" s="76">
        <f t="shared" ca="1" si="478"/>
        <v>5000</v>
      </c>
      <c r="AZ541" s="76">
        <f t="shared" ca="1" si="478"/>
        <v>5000</v>
      </c>
      <c r="BA541" s="76">
        <f t="shared" ca="1" si="478"/>
        <v>5000</v>
      </c>
      <c r="BB541" s="76">
        <f t="shared" ca="1" si="478"/>
        <v>5000</v>
      </c>
      <c r="BC541" s="76">
        <f t="shared" ca="1" si="478"/>
        <v>5000</v>
      </c>
      <c r="BD541" s="76">
        <f t="shared" ca="1" si="478"/>
        <v>5000</v>
      </c>
      <c r="BE541" s="76">
        <f t="shared" ca="1" si="478"/>
        <v>5000</v>
      </c>
      <c r="BF541" s="76">
        <f t="shared" ref="BF541:CL541" ca="1" si="479">+BE540</f>
        <v>5000</v>
      </c>
      <c r="BG541" s="76">
        <f t="shared" ca="1" si="479"/>
        <v>5000</v>
      </c>
      <c r="BH541" s="76">
        <f t="shared" ca="1" si="479"/>
        <v>5000</v>
      </c>
      <c r="BI541" s="76">
        <f t="shared" ca="1" si="479"/>
        <v>5000</v>
      </c>
      <c r="BJ541" s="76">
        <f t="shared" ca="1" si="479"/>
        <v>5000</v>
      </c>
      <c r="BK541" s="76">
        <f t="shared" ca="1" si="479"/>
        <v>5000</v>
      </c>
      <c r="BL541" s="76">
        <f t="shared" ca="1" si="479"/>
        <v>5000</v>
      </c>
      <c r="BM541" s="76">
        <f t="shared" ca="1" si="479"/>
        <v>5000</v>
      </c>
      <c r="BN541" s="76">
        <f t="shared" ca="1" si="479"/>
        <v>5000</v>
      </c>
      <c r="BO541" s="76">
        <f t="shared" ca="1" si="479"/>
        <v>5000</v>
      </c>
      <c r="BP541" s="76">
        <f t="shared" ca="1" si="479"/>
        <v>5000</v>
      </c>
      <c r="BQ541" s="76">
        <f t="shared" ca="1" si="479"/>
        <v>5000</v>
      </c>
      <c r="BR541" s="76">
        <f t="shared" ca="1" si="479"/>
        <v>5000</v>
      </c>
      <c r="BS541" s="76">
        <f t="shared" ca="1" si="479"/>
        <v>5000</v>
      </c>
      <c r="BT541" s="76">
        <f t="shared" ca="1" si="479"/>
        <v>5000</v>
      </c>
      <c r="BU541" s="76">
        <f t="shared" ca="1" si="479"/>
        <v>5000</v>
      </c>
      <c r="BV541" s="76">
        <f t="shared" ca="1" si="479"/>
        <v>5000</v>
      </c>
      <c r="BW541" s="76">
        <f t="shared" ca="1" si="479"/>
        <v>5000</v>
      </c>
      <c r="BX541" s="76">
        <f t="shared" ca="1" si="479"/>
        <v>5000</v>
      </c>
      <c r="BY541" s="76">
        <f t="shared" ca="1" si="479"/>
        <v>5000</v>
      </c>
      <c r="BZ541" s="76">
        <f t="shared" ca="1" si="479"/>
        <v>5000</v>
      </c>
      <c r="CA541" s="76">
        <f t="shared" ca="1" si="479"/>
        <v>5000</v>
      </c>
      <c r="CB541" s="76">
        <f t="shared" ca="1" si="479"/>
        <v>5000</v>
      </c>
      <c r="CC541" s="76">
        <f t="shared" ca="1" si="479"/>
        <v>5000</v>
      </c>
      <c r="CD541" s="76">
        <f t="shared" ca="1" si="479"/>
        <v>5000</v>
      </c>
      <c r="CE541" s="76">
        <f t="shared" ca="1" si="479"/>
        <v>5000</v>
      </c>
      <c r="CF541" s="76">
        <f t="shared" ca="1" si="479"/>
        <v>5000</v>
      </c>
      <c r="CG541" s="76">
        <f t="shared" ca="1" si="479"/>
        <v>5000</v>
      </c>
      <c r="CH541" s="76">
        <f t="shared" ca="1" si="479"/>
        <v>5000</v>
      </c>
      <c r="CI541" s="76">
        <f t="shared" ca="1" si="479"/>
        <v>5000</v>
      </c>
      <c r="CJ541" s="76">
        <f t="shared" ca="1" si="479"/>
        <v>5000</v>
      </c>
      <c r="CK541" s="76">
        <f t="shared" ca="1" si="479"/>
        <v>5000</v>
      </c>
      <c r="CL541" s="76">
        <f t="shared" ca="1" si="479"/>
        <v>5000</v>
      </c>
    </row>
    <row r="542" spans="2:90" outlineLevel="2" x14ac:dyDescent="0.4">
      <c r="B542" s="398">
        <f t="shared" si="457"/>
        <v>9</v>
      </c>
      <c r="C542" s="16"/>
      <c r="D542" s="16" t="s">
        <v>901</v>
      </c>
      <c r="E542" s="16" t="s">
        <v>906</v>
      </c>
      <c r="F542" s="16"/>
      <c r="G542" s="16"/>
      <c r="H542" s="16">
        <f t="shared" si="458"/>
        <v>0.36</v>
      </c>
      <c r="I542" s="399">
        <v>0</v>
      </c>
      <c r="J542" s="73"/>
      <c r="K542" s="15">
        <f t="shared" ca="1" si="456"/>
        <v>5000</v>
      </c>
      <c r="L542" s="15">
        <f t="shared" ca="1" si="456"/>
        <v>5000</v>
      </c>
      <c r="M542" s="15">
        <f t="shared" ca="1" si="456"/>
        <v>5000</v>
      </c>
      <c r="N542" s="15">
        <f t="shared" ca="1" si="456"/>
        <v>5000</v>
      </c>
      <c r="O542" s="15">
        <f t="shared" ca="1" si="456"/>
        <v>5000</v>
      </c>
      <c r="P542" s="15">
        <f t="shared" ca="1" si="456"/>
        <v>5000</v>
      </c>
      <c r="R542" s="67"/>
      <c r="S542" s="76">
        <f t="shared" si="462"/>
        <v>0</v>
      </c>
      <c r="T542" s="76">
        <f t="shared" si="462"/>
        <v>0</v>
      </c>
      <c r="U542" s="76">
        <f t="shared" si="462"/>
        <v>0</v>
      </c>
      <c r="V542" s="76">
        <f t="shared" si="462"/>
        <v>0</v>
      </c>
      <c r="W542" s="76">
        <f t="shared" si="462"/>
        <v>0</v>
      </c>
      <c r="X542" s="76">
        <f t="shared" si="462"/>
        <v>0</v>
      </c>
      <c r="Y542" s="76">
        <f t="shared" si="462"/>
        <v>0</v>
      </c>
      <c r="Z542" s="76">
        <f t="shared" si="462"/>
        <v>0</v>
      </c>
      <c r="AA542" s="76">
        <f t="shared" ref="AA542:BF542" ca="1" si="480">+Z541</f>
        <v>5000</v>
      </c>
      <c r="AB542" s="76">
        <f t="shared" ca="1" si="480"/>
        <v>5000</v>
      </c>
      <c r="AC542" s="76">
        <f t="shared" ca="1" si="480"/>
        <v>5000</v>
      </c>
      <c r="AD542" s="76">
        <f t="shared" ca="1" si="480"/>
        <v>5000</v>
      </c>
      <c r="AE542" s="76">
        <f t="shared" ca="1" si="480"/>
        <v>5000</v>
      </c>
      <c r="AF542" s="76">
        <f t="shared" ca="1" si="480"/>
        <v>5000</v>
      </c>
      <c r="AG542" s="76">
        <f t="shared" ca="1" si="480"/>
        <v>5000</v>
      </c>
      <c r="AH542" s="76">
        <f t="shared" ca="1" si="480"/>
        <v>5000</v>
      </c>
      <c r="AI542" s="76">
        <f t="shared" ca="1" si="480"/>
        <v>5000</v>
      </c>
      <c r="AJ542" s="76">
        <f t="shared" ca="1" si="480"/>
        <v>5000</v>
      </c>
      <c r="AK542" s="76">
        <f t="shared" ca="1" si="480"/>
        <v>5000</v>
      </c>
      <c r="AL542" s="76">
        <f t="shared" ca="1" si="480"/>
        <v>5000</v>
      </c>
      <c r="AM542" s="76">
        <f t="shared" ca="1" si="480"/>
        <v>5000</v>
      </c>
      <c r="AN542" s="76">
        <f t="shared" ca="1" si="480"/>
        <v>5000</v>
      </c>
      <c r="AO542" s="76">
        <f t="shared" ca="1" si="480"/>
        <v>5000</v>
      </c>
      <c r="AP542" s="76">
        <f t="shared" ca="1" si="480"/>
        <v>5000</v>
      </c>
      <c r="AQ542" s="76">
        <f t="shared" ca="1" si="480"/>
        <v>5000</v>
      </c>
      <c r="AR542" s="76">
        <f t="shared" ca="1" si="480"/>
        <v>5000</v>
      </c>
      <c r="AS542" s="76">
        <f t="shared" ca="1" si="480"/>
        <v>5000</v>
      </c>
      <c r="AT542" s="76">
        <f t="shared" ca="1" si="480"/>
        <v>5000</v>
      </c>
      <c r="AU542" s="76">
        <f t="shared" ca="1" si="480"/>
        <v>5000</v>
      </c>
      <c r="AV542" s="76">
        <f t="shared" ca="1" si="480"/>
        <v>5000</v>
      </c>
      <c r="AW542" s="76">
        <f t="shared" ca="1" si="480"/>
        <v>5000</v>
      </c>
      <c r="AX542" s="76">
        <f t="shared" ca="1" si="480"/>
        <v>5000</v>
      </c>
      <c r="AY542" s="76">
        <f t="shared" ca="1" si="480"/>
        <v>5000</v>
      </c>
      <c r="AZ542" s="76">
        <f t="shared" ca="1" si="480"/>
        <v>5000</v>
      </c>
      <c r="BA542" s="76">
        <f t="shared" ca="1" si="480"/>
        <v>5000</v>
      </c>
      <c r="BB542" s="76">
        <f t="shared" ca="1" si="480"/>
        <v>5000</v>
      </c>
      <c r="BC542" s="76">
        <f t="shared" ca="1" si="480"/>
        <v>5000</v>
      </c>
      <c r="BD542" s="76">
        <f t="shared" ca="1" si="480"/>
        <v>5000</v>
      </c>
      <c r="BE542" s="76">
        <f t="shared" ca="1" si="480"/>
        <v>5000</v>
      </c>
      <c r="BF542" s="76">
        <f t="shared" ca="1" si="480"/>
        <v>5000</v>
      </c>
      <c r="BG542" s="76">
        <f t="shared" ref="BG542:CL542" ca="1" si="481">+BF541</f>
        <v>5000</v>
      </c>
      <c r="BH542" s="76">
        <f t="shared" ca="1" si="481"/>
        <v>5000</v>
      </c>
      <c r="BI542" s="76">
        <f t="shared" ca="1" si="481"/>
        <v>5000</v>
      </c>
      <c r="BJ542" s="76">
        <f t="shared" ca="1" si="481"/>
        <v>5000</v>
      </c>
      <c r="BK542" s="76">
        <f t="shared" ca="1" si="481"/>
        <v>5000</v>
      </c>
      <c r="BL542" s="76">
        <f t="shared" ca="1" si="481"/>
        <v>5000</v>
      </c>
      <c r="BM542" s="76">
        <f t="shared" ca="1" si="481"/>
        <v>5000</v>
      </c>
      <c r="BN542" s="76">
        <f t="shared" ca="1" si="481"/>
        <v>5000</v>
      </c>
      <c r="BO542" s="76">
        <f t="shared" ca="1" si="481"/>
        <v>5000</v>
      </c>
      <c r="BP542" s="76">
        <f t="shared" ca="1" si="481"/>
        <v>5000</v>
      </c>
      <c r="BQ542" s="76">
        <f t="shared" ca="1" si="481"/>
        <v>5000</v>
      </c>
      <c r="BR542" s="76">
        <f t="shared" ca="1" si="481"/>
        <v>5000</v>
      </c>
      <c r="BS542" s="76">
        <f t="shared" ca="1" si="481"/>
        <v>5000</v>
      </c>
      <c r="BT542" s="76">
        <f t="shared" ca="1" si="481"/>
        <v>5000</v>
      </c>
      <c r="BU542" s="76">
        <f t="shared" ca="1" si="481"/>
        <v>5000</v>
      </c>
      <c r="BV542" s="76">
        <f t="shared" ca="1" si="481"/>
        <v>5000</v>
      </c>
      <c r="BW542" s="76">
        <f t="shared" ca="1" si="481"/>
        <v>5000</v>
      </c>
      <c r="BX542" s="76">
        <f t="shared" ca="1" si="481"/>
        <v>5000</v>
      </c>
      <c r="BY542" s="76">
        <f t="shared" ca="1" si="481"/>
        <v>5000</v>
      </c>
      <c r="BZ542" s="76">
        <f t="shared" ca="1" si="481"/>
        <v>5000</v>
      </c>
      <c r="CA542" s="76">
        <f t="shared" ca="1" si="481"/>
        <v>5000</v>
      </c>
      <c r="CB542" s="76">
        <f t="shared" ca="1" si="481"/>
        <v>5000</v>
      </c>
      <c r="CC542" s="76">
        <f t="shared" ca="1" si="481"/>
        <v>5000</v>
      </c>
      <c r="CD542" s="76">
        <f t="shared" ca="1" si="481"/>
        <v>5000</v>
      </c>
      <c r="CE542" s="76">
        <f t="shared" ca="1" si="481"/>
        <v>5000</v>
      </c>
      <c r="CF542" s="76">
        <f t="shared" ca="1" si="481"/>
        <v>5000</v>
      </c>
      <c r="CG542" s="76">
        <f t="shared" ca="1" si="481"/>
        <v>5000</v>
      </c>
      <c r="CH542" s="76">
        <f t="shared" ca="1" si="481"/>
        <v>5000</v>
      </c>
      <c r="CI542" s="76">
        <f t="shared" ca="1" si="481"/>
        <v>5000</v>
      </c>
      <c r="CJ542" s="76">
        <f t="shared" ca="1" si="481"/>
        <v>5000</v>
      </c>
      <c r="CK542" s="76">
        <f t="shared" ca="1" si="481"/>
        <v>5000</v>
      </c>
      <c r="CL542" s="76">
        <f t="shared" ca="1" si="481"/>
        <v>5000</v>
      </c>
    </row>
    <row r="543" spans="2:90" outlineLevel="2" x14ac:dyDescent="0.4">
      <c r="B543" s="398">
        <f t="shared" si="457"/>
        <v>10</v>
      </c>
      <c r="C543" s="16"/>
      <c r="D543" s="16" t="s">
        <v>901</v>
      </c>
      <c r="E543" s="16" t="s">
        <v>906</v>
      </c>
      <c r="F543" s="16"/>
      <c r="G543" s="16"/>
      <c r="H543" s="16">
        <f t="shared" si="458"/>
        <v>0.39999999999999997</v>
      </c>
      <c r="I543" s="399">
        <v>0</v>
      </c>
      <c r="J543" s="73"/>
      <c r="K543" s="15">
        <f t="shared" ca="1" si="456"/>
        <v>5000</v>
      </c>
      <c r="L543" s="15">
        <f t="shared" ca="1" si="456"/>
        <v>5000</v>
      </c>
      <c r="M543" s="15">
        <f t="shared" ca="1" si="456"/>
        <v>5000</v>
      </c>
      <c r="N543" s="15">
        <f t="shared" ca="1" si="456"/>
        <v>5000</v>
      </c>
      <c r="O543" s="15">
        <f t="shared" ca="1" si="456"/>
        <v>5000</v>
      </c>
      <c r="P543" s="15">
        <f t="shared" ca="1" si="456"/>
        <v>5000</v>
      </c>
      <c r="R543" s="67"/>
      <c r="S543" s="76">
        <f t="shared" si="462"/>
        <v>0</v>
      </c>
      <c r="T543" s="76">
        <f t="shared" si="462"/>
        <v>0</v>
      </c>
      <c r="U543" s="76">
        <f t="shared" si="462"/>
        <v>0</v>
      </c>
      <c r="V543" s="76">
        <f t="shared" si="462"/>
        <v>0</v>
      </c>
      <c r="W543" s="76">
        <f t="shared" si="462"/>
        <v>0</v>
      </c>
      <c r="X543" s="76">
        <f t="shared" si="462"/>
        <v>0</v>
      </c>
      <c r="Y543" s="76">
        <f t="shared" si="462"/>
        <v>0</v>
      </c>
      <c r="Z543" s="76">
        <f t="shared" si="462"/>
        <v>0</v>
      </c>
      <c r="AA543" s="76">
        <f t="shared" si="462"/>
        <v>0</v>
      </c>
      <c r="AB543" s="76">
        <f t="shared" ref="AB543:BG543" ca="1" si="482">+AA542</f>
        <v>5000</v>
      </c>
      <c r="AC543" s="76">
        <f t="shared" ca="1" si="482"/>
        <v>5000</v>
      </c>
      <c r="AD543" s="76">
        <f t="shared" ca="1" si="482"/>
        <v>5000</v>
      </c>
      <c r="AE543" s="76">
        <f t="shared" ca="1" si="482"/>
        <v>5000</v>
      </c>
      <c r="AF543" s="76">
        <f t="shared" ca="1" si="482"/>
        <v>5000</v>
      </c>
      <c r="AG543" s="76">
        <f t="shared" ca="1" si="482"/>
        <v>5000</v>
      </c>
      <c r="AH543" s="76">
        <f t="shared" ca="1" si="482"/>
        <v>5000</v>
      </c>
      <c r="AI543" s="76">
        <f t="shared" ca="1" si="482"/>
        <v>5000</v>
      </c>
      <c r="AJ543" s="76">
        <f t="shared" ca="1" si="482"/>
        <v>5000</v>
      </c>
      <c r="AK543" s="76">
        <f t="shared" ca="1" si="482"/>
        <v>5000</v>
      </c>
      <c r="AL543" s="76">
        <f t="shared" ca="1" si="482"/>
        <v>5000</v>
      </c>
      <c r="AM543" s="76">
        <f t="shared" ca="1" si="482"/>
        <v>5000</v>
      </c>
      <c r="AN543" s="76">
        <f t="shared" ca="1" si="482"/>
        <v>5000</v>
      </c>
      <c r="AO543" s="76">
        <f t="shared" ca="1" si="482"/>
        <v>5000</v>
      </c>
      <c r="AP543" s="76">
        <f t="shared" ca="1" si="482"/>
        <v>5000</v>
      </c>
      <c r="AQ543" s="76">
        <f t="shared" ca="1" si="482"/>
        <v>5000</v>
      </c>
      <c r="AR543" s="76">
        <f t="shared" ca="1" si="482"/>
        <v>5000</v>
      </c>
      <c r="AS543" s="76">
        <f t="shared" ca="1" si="482"/>
        <v>5000</v>
      </c>
      <c r="AT543" s="76">
        <f t="shared" ca="1" si="482"/>
        <v>5000</v>
      </c>
      <c r="AU543" s="76">
        <f t="shared" ca="1" si="482"/>
        <v>5000</v>
      </c>
      <c r="AV543" s="76">
        <f t="shared" ca="1" si="482"/>
        <v>5000</v>
      </c>
      <c r="AW543" s="76">
        <f t="shared" ca="1" si="482"/>
        <v>5000</v>
      </c>
      <c r="AX543" s="76">
        <f t="shared" ca="1" si="482"/>
        <v>5000</v>
      </c>
      <c r="AY543" s="76">
        <f t="shared" ca="1" si="482"/>
        <v>5000</v>
      </c>
      <c r="AZ543" s="76">
        <f t="shared" ca="1" si="482"/>
        <v>5000</v>
      </c>
      <c r="BA543" s="76">
        <f t="shared" ca="1" si="482"/>
        <v>5000</v>
      </c>
      <c r="BB543" s="76">
        <f t="shared" ca="1" si="482"/>
        <v>5000</v>
      </c>
      <c r="BC543" s="76">
        <f t="shared" ca="1" si="482"/>
        <v>5000</v>
      </c>
      <c r="BD543" s="76">
        <f t="shared" ca="1" si="482"/>
        <v>5000</v>
      </c>
      <c r="BE543" s="76">
        <f t="shared" ca="1" si="482"/>
        <v>5000</v>
      </c>
      <c r="BF543" s="76">
        <f t="shared" ca="1" si="482"/>
        <v>5000</v>
      </c>
      <c r="BG543" s="76">
        <f t="shared" ca="1" si="482"/>
        <v>5000</v>
      </c>
      <c r="BH543" s="76">
        <f t="shared" ref="BH543:CL543" ca="1" si="483">+BG542</f>
        <v>5000</v>
      </c>
      <c r="BI543" s="76">
        <f t="shared" ca="1" si="483"/>
        <v>5000</v>
      </c>
      <c r="BJ543" s="76">
        <f t="shared" ca="1" si="483"/>
        <v>5000</v>
      </c>
      <c r="BK543" s="76">
        <f t="shared" ca="1" si="483"/>
        <v>5000</v>
      </c>
      <c r="BL543" s="76">
        <f t="shared" ca="1" si="483"/>
        <v>5000</v>
      </c>
      <c r="BM543" s="76">
        <f t="shared" ca="1" si="483"/>
        <v>5000</v>
      </c>
      <c r="BN543" s="76">
        <f t="shared" ca="1" si="483"/>
        <v>5000</v>
      </c>
      <c r="BO543" s="76">
        <f t="shared" ca="1" si="483"/>
        <v>5000</v>
      </c>
      <c r="BP543" s="76">
        <f t="shared" ca="1" si="483"/>
        <v>5000</v>
      </c>
      <c r="BQ543" s="76">
        <f t="shared" ca="1" si="483"/>
        <v>5000</v>
      </c>
      <c r="BR543" s="76">
        <f t="shared" ca="1" si="483"/>
        <v>5000</v>
      </c>
      <c r="BS543" s="76">
        <f t="shared" ca="1" si="483"/>
        <v>5000</v>
      </c>
      <c r="BT543" s="76">
        <f t="shared" ca="1" si="483"/>
        <v>5000</v>
      </c>
      <c r="BU543" s="76">
        <f t="shared" ca="1" si="483"/>
        <v>5000</v>
      </c>
      <c r="BV543" s="76">
        <f t="shared" ca="1" si="483"/>
        <v>5000</v>
      </c>
      <c r="BW543" s="76">
        <f t="shared" ca="1" si="483"/>
        <v>5000</v>
      </c>
      <c r="BX543" s="76">
        <f t="shared" ca="1" si="483"/>
        <v>5000</v>
      </c>
      <c r="BY543" s="76">
        <f t="shared" ca="1" si="483"/>
        <v>5000</v>
      </c>
      <c r="BZ543" s="76">
        <f t="shared" ca="1" si="483"/>
        <v>5000</v>
      </c>
      <c r="CA543" s="76">
        <f t="shared" ca="1" si="483"/>
        <v>5000</v>
      </c>
      <c r="CB543" s="76">
        <f t="shared" ca="1" si="483"/>
        <v>5000</v>
      </c>
      <c r="CC543" s="76">
        <f t="shared" ca="1" si="483"/>
        <v>5000</v>
      </c>
      <c r="CD543" s="76">
        <f t="shared" ca="1" si="483"/>
        <v>5000</v>
      </c>
      <c r="CE543" s="76">
        <f t="shared" ca="1" si="483"/>
        <v>5000</v>
      </c>
      <c r="CF543" s="76">
        <f t="shared" ca="1" si="483"/>
        <v>5000</v>
      </c>
      <c r="CG543" s="76">
        <f t="shared" ca="1" si="483"/>
        <v>5000</v>
      </c>
      <c r="CH543" s="76">
        <f t="shared" ca="1" si="483"/>
        <v>5000</v>
      </c>
      <c r="CI543" s="76">
        <f t="shared" ca="1" si="483"/>
        <v>5000</v>
      </c>
      <c r="CJ543" s="76">
        <f t="shared" ca="1" si="483"/>
        <v>5000</v>
      </c>
      <c r="CK543" s="76">
        <f t="shared" ca="1" si="483"/>
        <v>5000</v>
      </c>
      <c r="CL543" s="76">
        <f t="shared" ca="1" si="483"/>
        <v>5000</v>
      </c>
    </row>
    <row r="544" spans="2:90" outlineLevel="2" x14ac:dyDescent="0.4">
      <c r="B544" s="398">
        <f t="shared" si="457"/>
        <v>11</v>
      </c>
      <c r="C544" s="16"/>
      <c r="D544" s="16" t="s">
        <v>901</v>
      </c>
      <c r="E544" s="16" t="s">
        <v>906</v>
      </c>
      <c r="F544" s="16"/>
      <c r="G544" s="16"/>
      <c r="H544" s="16">
        <f t="shared" si="458"/>
        <v>0.43999999999999995</v>
      </c>
      <c r="I544" s="399">
        <v>0</v>
      </c>
      <c r="J544" s="73"/>
      <c r="K544" s="15">
        <f t="shared" ref="K544:P553" ca="1" si="484">SUMIF($4:$4,K$2,544:544)</f>
        <v>5000</v>
      </c>
      <c r="L544" s="15">
        <f t="shared" ca="1" si="484"/>
        <v>5000</v>
      </c>
      <c r="M544" s="15">
        <f t="shared" ca="1" si="484"/>
        <v>5000</v>
      </c>
      <c r="N544" s="15">
        <f t="shared" ca="1" si="484"/>
        <v>5000</v>
      </c>
      <c r="O544" s="15">
        <f t="shared" ca="1" si="484"/>
        <v>5000</v>
      </c>
      <c r="P544" s="15">
        <f t="shared" ca="1" si="484"/>
        <v>5000</v>
      </c>
      <c r="R544" s="67"/>
      <c r="S544" s="76">
        <f t="shared" si="462"/>
        <v>0</v>
      </c>
      <c r="T544" s="76">
        <f t="shared" si="462"/>
        <v>0</v>
      </c>
      <c r="U544" s="76">
        <f t="shared" si="462"/>
        <v>0</v>
      </c>
      <c r="V544" s="76">
        <f t="shared" si="462"/>
        <v>0</v>
      </c>
      <c r="W544" s="76">
        <f t="shared" si="462"/>
        <v>0</v>
      </c>
      <c r="X544" s="76">
        <f t="shared" si="462"/>
        <v>0</v>
      </c>
      <c r="Y544" s="76">
        <f t="shared" si="462"/>
        <v>0</v>
      </c>
      <c r="Z544" s="76">
        <f t="shared" si="462"/>
        <v>0</v>
      </c>
      <c r="AA544" s="76">
        <f t="shared" si="462"/>
        <v>0</v>
      </c>
      <c r="AB544" s="76">
        <f t="shared" si="462"/>
        <v>0</v>
      </c>
      <c r="AC544" s="76">
        <f t="shared" ref="AC544:BH544" ca="1" si="485">+AB543</f>
        <v>5000</v>
      </c>
      <c r="AD544" s="76">
        <f t="shared" ca="1" si="485"/>
        <v>5000</v>
      </c>
      <c r="AE544" s="76">
        <f t="shared" ca="1" si="485"/>
        <v>5000</v>
      </c>
      <c r="AF544" s="76">
        <f t="shared" ca="1" si="485"/>
        <v>5000</v>
      </c>
      <c r="AG544" s="76">
        <f t="shared" ca="1" si="485"/>
        <v>5000</v>
      </c>
      <c r="AH544" s="76">
        <f t="shared" ca="1" si="485"/>
        <v>5000</v>
      </c>
      <c r="AI544" s="76">
        <f t="shared" ca="1" si="485"/>
        <v>5000</v>
      </c>
      <c r="AJ544" s="76">
        <f t="shared" ca="1" si="485"/>
        <v>5000</v>
      </c>
      <c r="AK544" s="76">
        <f t="shared" ca="1" si="485"/>
        <v>5000</v>
      </c>
      <c r="AL544" s="76">
        <f t="shared" ca="1" si="485"/>
        <v>5000</v>
      </c>
      <c r="AM544" s="76">
        <f t="shared" ca="1" si="485"/>
        <v>5000</v>
      </c>
      <c r="AN544" s="76">
        <f t="shared" ca="1" si="485"/>
        <v>5000</v>
      </c>
      <c r="AO544" s="76">
        <f t="shared" ca="1" si="485"/>
        <v>5000</v>
      </c>
      <c r="AP544" s="76">
        <f t="shared" ca="1" si="485"/>
        <v>5000</v>
      </c>
      <c r="AQ544" s="76">
        <f t="shared" ca="1" si="485"/>
        <v>5000</v>
      </c>
      <c r="AR544" s="76">
        <f t="shared" ca="1" si="485"/>
        <v>5000</v>
      </c>
      <c r="AS544" s="76">
        <f t="shared" ca="1" si="485"/>
        <v>5000</v>
      </c>
      <c r="AT544" s="76">
        <f t="shared" ca="1" si="485"/>
        <v>5000</v>
      </c>
      <c r="AU544" s="76">
        <f t="shared" ca="1" si="485"/>
        <v>5000</v>
      </c>
      <c r="AV544" s="76">
        <f t="shared" ca="1" si="485"/>
        <v>5000</v>
      </c>
      <c r="AW544" s="76">
        <f t="shared" ca="1" si="485"/>
        <v>5000</v>
      </c>
      <c r="AX544" s="76">
        <f t="shared" ca="1" si="485"/>
        <v>5000</v>
      </c>
      <c r="AY544" s="76">
        <f t="shared" ca="1" si="485"/>
        <v>5000</v>
      </c>
      <c r="AZ544" s="76">
        <f t="shared" ca="1" si="485"/>
        <v>5000</v>
      </c>
      <c r="BA544" s="76">
        <f t="shared" ca="1" si="485"/>
        <v>5000</v>
      </c>
      <c r="BB544" s="76">
        <f t="shared" ca="1" si="485"/>
        <v>5000</v>
      </c>
      <c r="BC544" s="76">
        <f t="shared" ca="1" si="485"/>
        <v>5000</v>
      </c>
      <c r="BD544" s="76">
        <f t="shared" ca="1" si="485"/>
        <v>5000</v>
      </c>
      <c r="BE544" s="76">
        <f t="shared" ca="1" si="485"/>
        <v>5000</v>
      </c>
      <c r="BF544" s="76">
        <f t="shared" ca="1" si="485"/>
        <v>5000</v>
      </c>
      <c r="BG544" s="76">
        <f t="shared" ca="1" si="485"/>
        <v>5000</v>
      </c>
      <c r="BH544" s="76">
        <f t="shared" ca="1" si="485"/>
        <v>5000</v>
      </c>
      <c r="BI544" s="76">
        <f t="shared" ref="BI544:CL544" ca="1" si="486">+BH543</f>
        <v>5000</v>
      </c>
      <c r="BJ544" s="76">
        <f t="shared" ca="1" si="486"/>
        <v>5000</v>
      </c>
      <c r="BK544" s="76">
        <f t="shared" ca="1" si="486"/>
        <v>5000</v>
      </c>
      <c r="BL544" s="76">
        <f t="shared" ca="1" si="486"/>
        <v>5000</v>
      </c>
      <c r="BM544" s="76">
        <f t="shared" ca="1" si="486"/>
        <v>5000</v>
      </c>
      <c r="BN544" s="76">
        <f t="shared" ca="1" si="486"/>
        <v>5000</v>
      </c>
      <c r="BO544" s="76">
        <f t="shared" ca="1" si="486"/>
        <v>5000</v>
      </c>
      <c r="BP544" s="76">
        <f t="shared" ca="1" si="486"/>
        <v>5000</v>
      </c>
      <c r="BQ544" s="76">
        <f t="shared" ca="1" si="486"/>
        <v>5000</v>
      </c>
      <c r="BR544" s="76">
        <f t="shared" ca="1" si="486"/>
        <v>5000</v>
      </c>
      <c r="BS544" s="76">
        <f t="shared" ca="1" si="486"/>
        <v>5000</v>
      </c>
      <c r="BT544" s="76">
        <f t="shared" ca="1" si="486"/>
        <v>5000</v>
      </c>
      <c r="BU544" s="76">
        <f t="shared" ca="1" si="486"/>
        <v>5000</v>
      </c>
      <c r="BV544" s="76">
        <f t="shared" ca="1" si="486"/>
        <v>5000</v>
      </c>
      <c r="BW544" s="76">
        <f t="shared" ca="1" si="486"/>
        <v>5000</v>
      </c>
      <c r="BX544" s="76">
        <f t="shared" ca="1" si="486"/>
        <v>5000</v>
      </c>
      <c r="BY544" s="76">
        <f t="shared" ca="1" si="486"/>
        <v>5000</v>
      </c>
      <c r="BZ544" s="76">
        <f t="shared" ca="1" si="486"/>
        <v>5000</v>
      </c>
      <c r="CA544" s="76">
        <f t="shared" ca="1" si="486"/>
        <v>5000</v>
      </c>
      <c r="CB544" s="76">
        <f t="shared" ca="1" si="486"/>
        <v>5000</v>
      </c>
      <c r="CC544" s="76">
        <f t="shared" ca="1" si="486"/>
        <v>5000</v>
      </c>
      <c r="CD544" s="76">
        <f t="shared" ca="1" si="486"/>
        <v>5000</v>
      </c>
      <c r="CE544" s="76">
        <f t="shared" ca="1" si="486"/>
        <v>5000</v>
      </c>
      <c r="CF544" s="76">
        <f t="shared" ca="1" si="486"/>
        <v>5000</v>
      </c>
      <c r="CG544" s="76">
        <f t="shared" ca="1" si="486"/>
        <v>5000</v>
      </c>
      <c r="CH544" s="76">
        <f t="shared" ca="1" si="486"/>
        <v>5000</v>
      </c>
      <c r="CI544" s="76">
        <f t="shared" ca="1" si="486"/>
        <v>5000</v>
      </c>
      <c r="CJ544" s="76">
        <f t="shared" ca="1" si="486"/>
        <v>5000</v>
      </c>
      <c r="CK544" s="76">
        <f t="shared" ca="1" si="486"/>
        <v>5000</v>
      </c>
      <c r="CL544" s="76">
        <f t="shared" ca="1" si="486"/>
        <v>5000</v>
      </c>
    </row>
    <row r="545" spans="2:90" outlineLevel="2" x14ac:dyDescent="0.4">
      <c r="B545" s="398">
        <f t="shared" si="457"/>
        <v>12</v>
      </c>
      <c r="C545" s="16"/>
      <c r="D545" s="16" t="s">
        <v>901</v>
      </c>
      <c r="E545" s="16" t="s">
        <v>906</v>
      </c>
      <c r="F545" s="16"/>
      <c r="G545" s="16"/>
      <c r="H545" s="16">
        <f t="shared" si="458"/>
        <v>0.47999999999999993</v>
      </c>
      <c r="I545" s="399">
        <v>0</v>
      </c>
      <c r="J545" s="73"/>
      <c r="K545" s="15">
        <f t="shared" ca="1" si="484"/>
        <v>5000</v>
      </c>
      <c r="L545" s="15">
        <f t="shared" ca="1" si="484"/>
        <v>5000</v>
      </c>
      <c r="M545" s="15">
        <f t="shared" ca="1" si="484"/>
        <v>5000</v>
      </c>
      <c r="N545" s="15">
        <f t="shared" ca="1" si="484"/>
        <v>5000</v>
      </c>
      <c r="O545" s="15">
        <f t="shared" ca="1" si="484"/>
        <v>5000</v>
      </c>
      <c r="P545" s="15">
        <f t="shared" ca="1" si="484"/>
        <v>5000</v>
      </c>
      <c r="R545" s="67"/>
      <c r="S545" s="76">
        <f t="shared" ref="S545:AB557" si="487">+R544</f>
        <v>0</v>
      </c>
      <c r="T545" s="76">
        <f t="shared" si="487"/>
        <v>0</v>
      </c>
      <c r="U545" s="76">
        <f t="shared" si="487"/>
        <v>0</v>
      </c>
      <c r="V545" s="76">
        <f t="shared" si="487"/>
        <v>0</v>
      </c>
      <c r="W545" s="76">
        <f t="shared" si="487"/>
        <v>0</v>
      </c>
      <c r="X545" s="76">
        <f t="shared" si="487"/>
        <v>0</v>
      </c>
      <c r="Y545" s="76">
        <f t="shared" si="487"/>
        <v>0</v>
      </c>
      <c r="Z545" s="76">
        <f t="shared" si="487"/>
        <v>0</v>
      </c>
      <c r="AA545" s="76">
        <f t="shared" si="487"/>
        <v>0</v>
      </c>
      <c r="AB545" s="76">
        <f t="shared" si="487"/>
        <v>0</v>
      </c>
      <c r="AC545" s="76">
        <f t="shared" ref="AC545:AL557" si="488">+AB544</f>
        <v>0</v>
      </c>
      <c r="AD545" s="76">
        <f t="shared" ref="AD545:BI545" ca="1" si="489">+AC544</f>
        <v>5000</v>
      </c>
      <c r="AE545" s="76">
        <f t="shared" ca="1" si="489"/>
        <v>5000</v>
      </c>
      <c r="AF545" s="76">
        <f t="shared" ca="1" si="489"/>
        <v>5000</v>
      </c>
      <c r="AG545" s="76">
        <f t="shared" ca="1" si="489"/>
        <v>5000</v>
      </c>
      <c r="AH545" s="76">
        <f t="shared" ca="1" si="489"/>
        <v>5000</v>
      </c>
      <c r="AI545" s="76">
        <f t="shared" ca="1" si="489"/>
        <v>5000</v>
      </c>
      <c r="AJ545" s="76">
        <f t="shared" ca="1" si="489"/>
        <v>5000</v>
      </c>
      <c r="AK545" s="76">
        <f t="shared" ca="1" si="489"/>
        <v>5000</v>
      </c>
      <c r="AL545" s="76">
        <f t="shared" ca="1" si="489"/>
        <v>5000</v>
      </c>
      <c r="AM545" s="76">
        <f t="shared" ca="1" si="489"/>
        <v>5000</v>
      </c>
      <c r="AN545" s="76">
        <f t="shared" ca="1" si="489"/>
        <v>5000</v>
      </c>
      <c r="AO545" s="76">
        <f t="shared" ca="1" si="489"/>
        <v>5000</v>
      </c>
      <c r="AP545" s="76">
        <f t="shared" ca="1" si="489"/>
        <v>5000</v>
      </c>
      <c r="AQ545" s="76">
        <f t="shared" ca="1" si="489"/>
        <v>5000</v>
      </c>
      <c r="AR545" s="76">
        <f t="shared" ca="1" si="489"/>
        <v>5000</v>
      </c>
      <c r="AS545" s="76">
        <f t="shared" ca="1" si="489"/>
        <v>5000</v>
      </c>
      <c r="AT545" s="76">
        <f t="shared" ca="1" si="489"/>
        <v>5000</v>
      </c>
      <c r="AU545" s="76">
        <f t="shared" ca="1" si="489"/>
        <v>5000</v>
      </c>
      <c r="AV545" s="76">
        <f t="shared" ca="1" si="489"/>
        <v>5000</v>
      </c>
      <c r="AW545" s="76">
        <f t="shared" ca="1" si="489"/>
        <v>5000</v>
      </c>
      <c r="AX545" s="76">
        <f t="shared" ca="1" si="489"/>
        <v>5000</v>
      </c>
      <c r="AY545" s="76">
        <f t="shared" ca="1" si="489"/>
        <v>5000</v>
      </c>
      <c r="AZ545" s="76">
        <f t="shared" ca="1" si="489"/>
        <v>5000</v>
      </c>
      <c r="BA545" s="76">
        <f t="shared" ca="1" si="489"/>
        <v>5000</v>
      </c>
      <c r="BB545" s="76">
        <f t="shared" ca="1" si="489"/>
        <v>5000</v>
      </c>
      <c r="BC545" s="76">
        <f t="shared" ca="1" si="489"/>
        <v>5000</v>
      </c>
      <c r="BD545" s="76">
        <f t="shared" ca="1" si="489"/>
        <v>5000</v>
      </c>
      <c r="BE545" s="76">
        <f t="shared" ca="1" si="489"/>
        <v>5000</v>
      </c>
      <c r="BF545" s="76">
        <f t="shared" ca="1" si="489"/>
        <v>5000</v>
      </c>
      <c r="BG545" s="76">
        <f t="shared" ca="1" si="489"/>
        <v>5000</v>
      </c>
      <c r="BH545" s="76">
        <f t="shared" ca="1" si="489"/>
        <v>5000</v>
      </c>
      <c r="BI545" s="76">
        <f t="shared" ca="1" si="489"/>
        <v>5000</v>
      </c>
      <c r="BJ545" s="76">
        <f t="shared" ref="BJ545:CL545" ca="1" si="490">+BI544</f>
        <v>5000</v>
      </c>
      <c r="BK545" s="76">
        <f t="shared" ca="1" si="490"/>
        <v>5000</v>
      </c>
      <c r="BL545" s="76">
        <f t="shared" ca="1" si="490"/>
        <v>5000</v>
      </c>
      <c r="BM545" s="76">
        <f t="shared" ca="1" si="490"/>
        <v>5000</v>
      </c>
      <c r="BN545" s="76">
        <f t="shared" ca="1" si="490"/>
        <v>5000</v>
      </c>
      <c r="BO545" s="76">
        <f t="shared" ca="1" si="490"/>
        <v>5000</v>
      </c>
      <c r="BP545" s="76">
        <f t="shared" ca="1" si="490"/>
        <v>5000</v>
      </c>
      <c r="BQ545" s="76">
        <f t="shared" ca="1" si="490"/>
        <v>5000</v>
      </c>
      <c r="BR545" s="76">
        <f t="shared" ca="1" si="490"/>
        <v>5000</v>
      </c>
      <c r="BS545" s="76">
        <f t="shared" ca="1" si="490"/>
        <v>5000</v>
      </c>
      <c r="BT545" s="76">
        <f t="shared" ca="1" si="490"/>
        <v>5000</v>
      </c>
      <c r="BU545" s="76">
        <f t="shared" ca="1" si="490"/>
        <v>5000</v>
      </c>
      <c r="BV545" s="76">
        <f t="shared" ca="1" si="490"/>
        <v>5000</v>
      </c>
      <c r="BW545" s="76">
        <f t="shared" ca="1" si="490"/>
        <v>5000</v>
      </c>
      <c r="BX545" s="76">
        <f t="shared" ca="1" si="490"/>
        <v>5000</v>
      </c>
      <c r="BY545" s="76">
        <f t="shared" ca="1" si="490"/>
        <v>5000</v>
      </c>
      <c r="BZ545" s="76">
        <f t="shared" ca="1" si="490"/>
        <v>5000</v>
      </c>
      <c r="CA545" s="76">
        <f t="shared" ca="1" si="490"/>
        <v>5000</v>
      </c>
      <c r="CB545" s="76">
        <f t="shared" ca="1" si="490"/>
        <v>5000</v>
      </c>
      <c r="CC545" s="76">
        <f t="shared" ca="1" si="490"/>
        <v>5000</v>
      </c>
      <c r="CD545" s="76">
        <f t="shared" ca="1" si="490"/>
        <v>5000</v>
      </c>
      <c r="CE545" s="76">
        <f t="shared" ca="1" si="490"/>
        <v>5000</v>
      </c>
      <c r="CF545" s="76">
        <f t="shared" ca="1" si="490"/>
        <v>5000</v>
      </c>
      <c r="CG545" s="76">
        <f t="shared" ca="1" si="490"/>
        <v>5000</v>
      </c>
      <c r="CH545" s="76">
        <f t="shared" ca="1" si="490"/>
        <v>5000</v>
      </c>
      <c r="CI545" s="76">
        <f t="shared" ca="1" si="490"/>
        <v>5000</v>
      </c>
      <c r="CJ545" s="76">
        <f t="shared" ca="1" si="490"/>
        <v>5000</v>
      </c>
      <c r="CK545" s="76">
        <f t="shared" ca="1" si="490"/>
        <v>5000</v>
      </c>
      <c r="CL545" s="76">
        <f t="shared" ca="1" si="490"/>
        <v>5000</v>
      </c>
    </row>
    <row r="546" spans="2:90" outlineLevel="2" x14ac:dyDescent="0.4">
      <c r="B546" s="398">
        <f t="shared" si="457"/>
        <v>13</v>
      </c>
      <c r="C546" s="16"/>
      <c r="D546" s="16" t="s">
        <v>901</v>
      </c>
      <c r="E546" s="16" t="s">
        <v>906</v>
      </c>
      <c r="F546" s="16"/>
      <c r="G546" s="16"/>
      <c r="H546" s="16">
        <f t="shared" si="458"/>
        <v>0.51999999999999991</v>
      </c>
      <c r="I546" s="399">
        <v>0</v>
      </c>
      <c r="J546" s="73"/>
      <c r="K546" s="15">
        <f t="shared" si="484"/>
        <v>0</v>
      </c>
      <c r="L546" s="15">
        <f t="shared" ca="1" si="484"/>
        <v>5000</v>
      </c>
      <c r="M546" s="15">
        <f t="shared" ca="1" si="484"/>
        <v>5000</v>
      </c>
      <c r="N546" s="15">
        <f t="shared" ca="1" si="484"/>
        <v>5000</v>
      </c>
      <c r="O546" s="15">
        <f t="shared" ca="1" si="484"/>
        <v>5000</v>
      </c>
      <c r="P546" s="15">
        <f t="shared" ca="1" si="484"/>
        <v>5000</v>
      </c>
      <c r="R546" s="67"/>
      <c r="S546" s="76">
        <f t="shared" si="487"/>
        <v>0</v>
      </c>
      <c r="T546" s="76">
        <f t="shared" si="487"/>
        <v>0</v>
      </c>
      <c r="U546" s="76">
        <f t="shared" si="487"/>
        <v>0</v>
      </c>
      <c r="V546" s="76">
        <f t="shared" si="487"/>
        <v>0</v>
      </c>
      <c r="W546" s="76">
        <f t="shared" si="487"/>
        <v>0</v>
      </c>
      <c r="X546" s="76">
        <f t="shared" si="487"/>
        <v>0</v>
      </c>
      <c r="Y546" s="76">
        <f t="shared" si="487"/>
        <v>0</v>
      </c>
      <c r="Z546" s="76">
        <f t="shared" si="487"/>
        <v>0</v>
      </c>
      <c r="AA546" s="76">
        <f t="shared" si="487"/>
        <v>0</v>
      </c>
      <c r="AB546" s="76">
        <f t="shared" si="487"/>
        <v>0</v>
      </c>
      <c r="AC546" s="76">
        <f t="shared" si="488"/>
        <v>0</v>
      </c>
      <c r="AD546" s="76">
        <f t="shared" si="488"/>
        <v>0</v>
      </c>
      <c r="AE546" s="76">
        <f t="shared" ref="AE546:BJ546" ca="1" si="491">+AD545</f>
        <v>5000</v>
      </c>
      <c r="AF546" s="76">
        <f t="shared" ca="1" si="491"/>
        <v>5000</v>
      </c>
      <c r="AG546" s="76">
        <f t="shared" ca="1" si="491"/>
        <v>5000</v>
      </c>
      <c r="AH546" s="76">
        <f t="shared" ca="1" si="491"/>
        <v>5000</v>
      </c>
      <c r="AI546" s="76">
        <f t="shared" ca="1" si="491"/>
        <v>5000</v>
      </c>
      <c r="AJ546" s="76">
        <f t="shared" ca="1" si="491"/>
        <v>5000</v>
      </c>
      <c r="AK546" s="76">
        <f t="shared" ca="1" si="491"/>
        <v>5000</v>
      </c>
      <c r="AL546" s="76">
        <f t="shared" ca="1" si="491"/>
        <v>5000</v>
      </c>
      <c r="AM546" s="76">
        <f t="shared" ca="1" si="491"/>
        <v>5000</v>
      </c>
      <c r="AN546" s="76">
        <f t="shared" ca="1" si="491"/>
        <v>5000</v>
      </c>
      <c r="AO546" s="76">
        <f t="shared" ca="1" si="491"/>
        <v>5000</v>
      </c>
      <c r="AP546" s="76">
        <f t="shared" ca="1" si="491"/>
        <v>5000</v>
      </c>
      <c r="AQ546" s="76">
        <f t="shared" ca="1" si="491"/>
        <v>5000</v>
      </c>
      <c r="AR546" s="76">
        <f t="shared" ca="1" si="491"/>
        <v>5000</v>
      </c>
      <c r="AS546" s="76">
        <f t="shared" ca="1" si="491"/>
        <v>5000</v>
      </c>
      <c r="AT546" s="76">
        <f t="shared" ca="1" si="491"/>
        <v>5000</v>
      </c>
      <c r="AU546" s="76">
        <f t="shared" ca="1" si="491"/>
        <v>5000</v>
      </c>
      <c r="AV546" s="76">
        <f t="shared" ca="1" si="491"/>
        <v>5000</v>
      </c>
      <c r="AW546" s="76">
        <f t="shared" ca="1" si="491"/>
        <v>5000</v>
      </c>
      <c r="AX546" s="76">
        <f t="shared" ca="1" si="491"/>
        <v>5000</v>
      </c>
      <c r="AY546" s="76">
        <f t="shared" ca="1" si="491"/>
        <v>5000</v>
      </c>
      <c r="AZ546" s="76">
        <f t="shared" ca="1" si="491"/>
        <v>5000</v>
      </c>
      <c r="BA546" s="76">
        <f t="shared" ca="1" si="491"/>
        <v>5000</v>
      </c>
      <c r="BB546" s="76">
        <f t="shared" ca="1" si="491"/>
        <v>5000</v>
      </c>
      <c r="BC546" s="76">
        <f t="shared" ca="1" si="491"/>
        <v>5000</v>
      </c>
      <c r="BD546" s="76">
        <f t="shared" ca="1" si="491"/>
        <v>5000</v>
      </c>
      <c r="BE546" s="76">
        <f t="shared" ca="1" si="491"/>
        <v>5000</v>
      </c>
      <c r="BF546" s="76">
        <f t="shared" ca="1" si="491"/>
        <v>5000</v>
      </c>
      <c r="BG546" s="76">
        <f t="shared" ca="1" si="491"/>
        <v>5000</v>
      </c>
      <c r="BH546" s="76">
        <f t="shared" ca="1" si="491"/>
        <v>5000</v>
      </c>
      <c r="BI546" s="76">
        <f t="shared" ca="1" si="491"/>
        <v>5000</v>
      </c>
      <c r="BJ546" s="76">
        <f t="shared" ca="1" si="491"/>
        <v>5000</v>
      </c>
      <c r="BK546" s="76">
        <f t="shared" ref="BK546:CL546" ca="1" si="492">+BJ545</f>
        <v>5000</v>
      </c>
      <c r="BL546" s="76">
        <f t="shared" ca="1" si="492"/>
        <v>5000</v>
      </c>
      <c r="BM546" s="76">
        <f t="shared" ca="1" si="492"/>
        <v>5000</v>
      </c>
      <c r="BN546" s="76">
        <f t="shared" ca="1" si="492"/>
        <v>5000</v>
      </c>
      <c r="BO546" s="76">
        <f t="shared" ca="1" si="492"/>
        <v>5000</v>
      </c>
      <c r="BP546" s="76">
        <f t="shared" ca="1" si="492"/>
        <v>5000</v>
      </c>
      <c r="BQ546" s="76">
        <f t="shared" ca="1" si="492"/>
        <v>5000</v>
      </c>
      <c r="BR546" s="76">
        <f t="shared" ca="1" si="492"/>
        <v>5000</v>
      </c>
      <c r="BS546" s="76">
        <f t="shared" ca="1" si="492"/>
        <v>5000</v>
      </c>
      <c r="BT546" s="76">
        <f t="shared" ca="1" si="492"/>
        <v>5000</v>
      </c>
      <c r="BU546" s="76">
        <f t="shared" ca="1" si="492"/>
        <v>5000</v>
      </c>
      <c r="BV546" s="76">
        <f t="shared" ca="1" si="492"/>
        <v>5000</v>
      </c>
      <c r="BW546" s="76">
        <f t="shared" ca="1" si="492"/>
        <v>5000</v>
      </c>
      <c r="BX546" s="76">
        <f t="shared" ca="1" si="492"/>
        <v>5000</v>
      </c>
      <c r="BY546" s="76">
        <f t="shared" ca="1" si="492"/>
        <v>5000</v>
      </c>
      <c r="BZ546" s="76">
        <f t="shared" ca="1" si="492"/>
        <v>5000</v>
      </c>
      <c r="CA546" s="76">
        <f t="shared" ca="1" si="492"/>
        <v>5000</v>
      </c>
      <c r="CB546" s="76">
        <f t="shared" ca="1" si="492"/>
        <v>5000</v>
      </c>
      <c r="CC546" s="76">
        <f t="shared" ca="1" si="492"/>
        <v>5000</v>
      </c>
      <c r="CD546" s="76">
        <f t="shared" ca="1" si="492"/>
        <v>5000</v>
      </c>
      <c r="CE546" s="76">
        <f t="shared" ca="1" si="492"/>
        <v>5000</v>
      </c>
      <c r="CF546" s="76">
        <f t="shared" ca="1" si="492"/>
        <v>5000</v>
      </c>
      <c r="CG546" s="76">
        <f t="shared" ca="1" si="492"/>
        <v>5000</v>
      </c>
      <c r="CH546" s="76">
        <f t="shared" ca="1" si="492"/>
        <v>5000</v>
      </c>
      <c r="CI546" s="76">
        <f t="shared" ca="1" si="492"/>
        <v>5000</v>
      </c>
      <c r="CJ546" s="76">
        <f t="shared" ca="1" si="492"/>
        <v>5000</v>
      </c>
      <c r="CK546" s="76">
        <f t="shared" ca="1" si="492"/>
        <v>5000</v>
      </c>
      <c r="CL546" s="76">
        <f t="shared" ca="1" si="492"/>
        <v>5000</v>
      </c>
    </row>
    <row r="547" spans="2:90" outlineLevel="2" x14ac:dyDescent="0.4">
      <c r="B547" s="398">
        <f t="shared" si="457"/>
        <v>14</v>
      </c>
      <c r="C547" s="16"/>
      <c r="D547" s="16" t="s">
        <v>901</v>
      </c>
      <c r="E547" s="16" t="s">
        <v>906</v>
      </c>
      <c r="F547" s="16"/>
      <c r="G547" s="16"/>
      <c r="H547" s="16">
        <f t="shared" si="458"/>
        <v>0.55999999999999994</v>
      </c>
      <c r="I547" s="399">
        <v>0</v>
      </c>
      <c r="J547" s="73"/>
      <c r="K547" s="15">
        <f t="shared" si="484"/>
        <v>0</v>
      </c>
      <c r="L547" s="15">
        <f t="shared" ca="1" si="484"/>
        <v>5000</v>
      </c>
      <c r="M547" s="15">
        <f t="shared" ca="1" si="484"/>
        <v>5000</v>
      </c>
      <c r="N547" s="15">
        <f t="shared" ca="1" si="484"/>
        <v>5000</v>
      </c>
      <c r="O547" s="15">
        <f t="shared" ca="1" si="484"/>
        <v>5000</v>
      </c>
      <c r="P547" s="15">
        <f t="shared" ca="1" si="484"/>
        <v>5000</v>
      </c>
      <c r="R547" s="67"/>
      <c r="S547" s="76">
        <f t="shared" si="487"/>
        <v>0</v>
      </c>
      <c r="T547" s="76">
        <f t="shared" si="487"/>
        <v>0</v>
      </c>
      <c r="U547" s="76">
        <f t="shared" si="487"/>
        <v>0</v>
      </c>
      <c r="V547" s="76">
        <f t="shared" si="487"/>
        <v>0</v>
      </c>
      <c r="W547" s="76">
        <f t="shared" si="487"/>
        <v>0</v>
      </c>
      <c r="X547" s="76">
        <f t="shared" si="487"/>
        <v>0</v>
      </c>
      <c r="Y547" s="76">
        <f t="shared" si="487"/>
        <v>0</v>
      </c>
      <c r="Z547" s="76">
        <f t="shared" si="487"/>
        <v>0</v>
      </c>
      <c r="AA547" s="76">
        <f t="shared" si="487"/>
        <v>0</v>
      </c>
      <c r="AB547" s="76">
        <f t="shared" si="487"/>
        <v>0</v>
      </c>
      <c r="AC547" s="76">
        <f t="shared" si="488"/>
        <v>0</v>
      </c>
      <c r="AD547" s="76">
        <f t="shared" si="488"/>
        <v>0</v>
      </c>
      <c r="AE547" s="76">
        <f t="shared" si="488"/>
        <v>0</v>
      </c>
      <c r="AF547" s="76">
        <f t="shared" ref="AF547:BK547" ca="1" si="493">+AE546</f>
        <v>5000</v>
      </c>
      <c r="AG547" s="76">
        <f t="shared" ca="1" si="493"/>
        <v>5000</v>
      </c>
      <c r="AH547" s="76">
        <f t="shared" ca="1" si="493"/>
        <v>5000</v>
      </c>
      <c r="AI547" s="76">
        <f t="shared" ca="1" si="493"/>
        <v>5000</v>
      </c>
      <c r="AJ547" s="76">
        <f t="shared" ca="1" si="493"/>
        <v>5000</v>
      </c>
      <c r="AK547" s="76">
        <f t="shared" ca="1" si="493"/>
        <v>5000</v>
      </c>
      <c r="AL547" s="76">
        <f t="shared" ca="1" si="493"/>
        <v>5000</v>
      </c>
      <c r="AM547" s="76">
        <f t="shared" ca="1" si="493"/>
        <v>5000</v>
      </c>
      <c r="AN547" s="76">
        <f t="shared" ca="1" si="493"/>
        <v>5000</v>
      </c>
      <c r="AO547" s="76">
        <f t="shared" ca="1" si="493"/>
        <v>5000</v>
      </c>
      <c r="AP547" s="76">
        <f t="shared" ca="1" si="493"/>
        <v>5000</v>
      </c>
      <c r="AQ547" s="76">
        <f t="shared" ca="1" si="493"/>
        <v>5000</v>
      </c>
      <c r="AR547" s="76">
        <f t="shared" ca="1" si="493"/>
        <v>5000</v>
      </c>
      <c r="AS547" s="76">
        <f t="shared" ca="1" si="493"/>
        <v>5000</v>
      </c>
      <c r="AT547" s="76">
        <f t="shared" ca="1" si="493"/>
        <v>5000</v>
      </c>
      <c r="AU547" s="76">
        <f t="shared" ca="1" si="493"/>
        <v>5000</v>
      </c>
      <c r="AV547" s="76">
        <f t="shared" ca="1" si="493"/>
        <v>5000</v>
      </c>
      <c r="AW547" s="76">
        <f t="shared" ca="1" si="493"/>
        <v>5000</v>
      </c>
      <c r="AX547" s="76">
        <f t="shared" ca="1" si="493"/>
        <v>5000</v>
      </c>
      <c r="AY547" s="76">
        <f t="shared" ca="1" si="493"/>
        <v>5000</v>
      </c>
      <c r="AZ547" s="76">
        <f t="shared" ca="1" si="493"/>
        <v>5000</v>
      </c>
      <c r="BA547" s="76">
        <f t="shared" ca="1" si="493"/>
        <v>5000</v>
      </c>
      <c r="BB547" s="76">
        <f t="shared" ca="1" si="493"/>
        <v>5000</v>
      </c>
      <c r="BC547" s="76">
        <f t="shared" ca="1" si="493"/>
        <v>5000</v>
      </c>
      <c r="BD547" s="76">
        <f t="shared" ca="1" si="493"/>
        <v>5000</v>
      </c>
      <c r="BE547" s="76">
        <f t="shared" ca="1" si="493"/>
        <v>5000</v>
      </c>
      <c r="BF547" s="76">
        <f t="shared" ca="1" si="493"/>
        <v>5000</v>
      </c>
      <c r="BG547" s="76">
        <f t="shared" ca="1" si="493"/>
        <v>5000</v>
      </c>
      <c r="BH547" s="76">
        <f t="shared" ca="1" si="493"/>
        <v>5000</v>
      </c>
      <c r="BI547" s="76">
        <f t="shared" ca="1" si="493"/>
        <v>5000</v>
      </c>
      <c r="BJ547" s="76">
        <f t="shared" ca="1" si="493"/>
        <v>5000</v>
      </c>
      <c r="BK547" s="76">
        <f t="shared" ca="1" si="493"/>
        <v>5000</v>
      </c>
      <c r="BL547" s="76">
        <f t="shared" ref="BL547:CL547" ca="1" si="494">+BK546</f>
        <v>5000</v>
      </c>
      <c r="BM547" s="76">
        <f t="shared" ca="1" si="494"/>
        <v>5000</v>
      </c>
      <c r="BN547" s="76">
        <f t="shared" ca="1" si="494"/>
        <v>5000</v>
      </c>
      <c r="BO547" s="76">
        <f t="shared" ca="1" si="494"/>
        <v>5000</v>
      </c>
      <c r="BP547" s="76">
        <f t="shared" ca="1" si="494"/>
        <v>5000</v>
      </c>
      <c r="BQ547" s="76">
        <f t="shared" ca="1" si="494"/>
        <v>5000</v>
      </c>
      <c r="BR547" s="76">
        <f t="shared" ca="1" si="494"/>
        <v>5000</v>
      </c>
      <c r="BS547" s="76">
        <f t="shared" ca="1" si="494"/>
        <v>5000</v>
      </c>
      <c r="BT547" s="76">
        <f t="shared" ca="1" si="494"/>
        <v>5000</v>
      </c>
      <c r="BU547" s="76">
        <f t="shared" ca="1" si="494"/>
        <v>5000</v>
      </c>
      <c r="BV547" s="76">
        <f t="shared" ca="1" si="494"/>
        <v>5000</v>
      </c>
      <c r="BW547" s="76">
        <f t="shared" ca="1" si="494"/>
        <v>5000</v>
      </c>
      <c r="BX547" s="76">
        <f t="shared" ca="1" si="494"/>
        <v>5000</v>
      </c>
      <c r="BY547" s="76">
        <f t="shared" ca="1" si="494"/>
        <v>5000</v>
      </c>
      <c r="BZ547" s="76">
        <f t="shared" ca="1" si="494"/>
        <v>5000</v>
      </c>
      <c r="CA547" s="76">
        <f t="shared" ca="1" si="494"/>
        <v>5000</v>
      </c>
      <c r="CB547" s="76">
        <f t="shared" ca="1" si="494"/>
        <v>5000</v>
      </c>
      <c r="CC547" s="76">
        <f t="shared" ca="1" si="494"/>
        <v>5000</v>
      </c>
      <c r="CD547" s="76">
        <f t="shared" ca="1" si="494"/>
        <v>5000</v>
      </c>
      <c r="CE547" s="76">
        <f t="shared" ca="1" si="494"/>
        <v>5000</v>
      </c>
      <c r="CF547" s="76">
        <f t="shared" ca="1" si="494"/>
        <v>5000</v>
      </c>
      <c r="CG547" s="76">
        <f t="shared" ca="1" si="494"/>
        <v>5000</v>
      </c>
      <c r="CH547" s="76">
        <f t="shared" ca="1" si="494"/>
        <v>5000</v>
      </c>
      <c r="CI547" s="76">
        <f t="shared" ca="1" si="494"/>
        <v>5000</v>
      </c>
      <c r="CJ547" s="76">
        <f t="shared" ca="1" si="494"/>
        <v>5000</v>
      </c>
      <c r="CK547" s="76">
        <f t="shared" ca="1" si="494"/>
        <v>5000</v>
      </c>
      <c r="CL547" s="76">
        <f t="shared" ca="1" si="494"/>
        <v>5000</v>
      </c>
    </row>
    <row r="548" spans="2:90" outlineLevel="2" x14ac:dyDescent="0.4">
      <c r="B548" s="398">
        <f t="shared" si="457"/>
        <v>15</v>
      </c>
      <c r="C548" s="16"/>
      <c r="D548" s="16" t="s">
        <v>901</v>
      </c>
      <c r="E548" s="16" t="s">
        <v>906</v>
      </c>
      <c r="F548" s="16"/>
      <c r="G548" s="16"/>
      <c r="H548" s="16">
        <f t="shared" si="458"/>
        <v>0.6</v>
      </c>
      <c r="I548" s="399">
        <v>0</v>
      </c>
      <c r="J548" s="73"/>
      <c r="K548" s="15">
        <f t="shared" si="484"/>
        <v>0</v>
      </c>
      <c r="L548" s="15">
        <f t="shared" ca="1" si="484"/>
        <v>5000</v>
      </c>
      <c r="M548" s="15">
        <f t="shared" ca="1" si="484"/>
        <v>5000</v>
      </c>
      <c r="N548" s="15">
        <f t="shared" ca="1" si="484"/>
        <v>5000</v>
      </c>
      <c r="O548" s="15">
        <f t="shared" ca="1" si="484"/>
        <v>5000</v>
      </c>
      <c r="P548" s="15">
        <f t="shared" ca="1" si="484"/>
        <v>5000</v>
      </c>
      <c r="R548" s="67"/>
      <c r="S548" s="76">
        <f t="shared" si="487"/>
        <v>0</v>
      </c>
      <c r="T548" s="76">
        <f t="shared" si="487"/>
        <v>0</v>
      </c>
      <c r="U548" s="76">
        <f t="shared" si="487"/>
        <v>0</v>
      </c>
      <c r="V548" s="76">
        <f t="shared" si="487"/>
        <v>0</v>
      </c>
      <c r="W548" s="76">
        <f t="shared" si="487"/>
        <v>0</v>
      </c>
      <c r="X548" s="76">
        <f t="shared" si="487"/>
        <v>0</v>
      </c>
      <c r="Y548" s="76">
        <f t="shared" si="487"/>
        <v>0</v>
      </c>
      <c r="Z548" s="76">
        <f t="shared" si="487"/>
        <v>0</v>
      </c>
      <c r="AA548" s="76">
        <f t="shared" si="487"/>
        <v>0</v>
      </c>
      <c r="AB548" s="76">
        <f t="shared" si="487"/>
        <v>0</v>
      </c>
      <c r="AC548" s="76">
        <f t="shared" si="488"/>
        <v>0</v>
      </c>
      <c r="AD548" s="76">
        <f t="shared" si="488"/>
        <v>0</v>
      </c>
      <c r="AE548" s="76">
        <f t="shared" si="488"/>
        <v>0</v>
      </c>
      <c r="AF548" s="76">
        <f t="shared" si="488"/>
        <v>0</v>
      </c>
      <c r="AG548" s="76">
        <f t="shared" ref="AG548:BL548" ca="1" si="495">+AF547</f>
        <v>5000</v>
      </c>
      <c r="AH548" s="76">
        <f t="shared" ca="1" si="495"/>
        <v>5000</v>
      </c>
      <c r="AI548" s="76">
        <f t="shared" ca="1" si="495"/>
        <v>5000</v>
      </c>
      <c r="AJ548" s="76">
        <f t="shared" ca="1" si="495"/>
        <v>5000</v>
      </c>
      <c r="AK548" s="76">
        <f t="shared" ca="1" si="495"/>
        <v>5000</v>
      </c>
      <c r="AL548" s="76">
        <f t="shared" ca="1" si="495"/>
        <v>5000</v>
      </c>
      <c r="AM548" s="76">
        <f t="shared" ca="1" si="495"/>
        <v>5000</v>
      </c>
      <c r="AN548" s="76">
        <f t="shared" ca="1" si="495"/>
        <v>5000</v>
      </c>
      <c r="AO548" s="76">
        <f t="shared" ca="1" si="495"/>
        <v>5000</v>
      </c>
      <c r="AP548" s="76">
        <f t="shared" ca="1" si="495"/>
        <v>5000</v>
      </c>
      <c r="AQ548" s="76">
        <f t="shared" ca="1" si="495"/>
        <v>5000</v>
      </c>
      <c r="AR548" s="76">
        <f t="shared" ca="1" si="495"/>
        <v>5000</v>
      </c>
      <c r="AS548" s="76">
        <f t="shared" ca="1" si="495"/>
        <v>5000</v>
      </c>
      <c r="AT548" s="76">
        <f t="shared" ca="1" si="495"/>
        <v>5000</v>
      </c>
      <c r="AU548" s="76">
        <f t="shared" ca="1" si="495"/>
        <v>5000</v>
      </c>
      <c r="AV548" s="76">
        <f t="shared" ca="1" si="495"/>
        <v>5000</v>
      </c>
      <c r="AW548" s="76">
        <f t="shared" ca="1" si="495"/>
        <v>5000</v>
      </c>
      <c r="AX548" s="76">
        <f t="shared" ca="1" si="495"/>
        <v>5000</v>
      </c>
      <c r="AY548" s="76">
        <f t="shared" ca="1" si="495"/>
        <v>5000</v>
      </c>
      <c r="AZ548" s="76">
        <f t="shared" ca="1" si="495"/>
        <v>5000</v>
      </c>
      <c r="BA548" s="76">
        <f t="shared" ca="1" si="495"/>
        <v>5000</v>
      </c>
      <c r="BB548" s="76">
        <f t="shared" ca="1" si="495"/>
        <v>5000</v>
      </c>
      <c r="BC548" s="76">
        <f t="shared" ca="1" si="495"/>
        <v>5000</v>
      </c>
      <c r="BD548" s="76">
        <f t="shared" ca="1" si="495"/>
        <v>5000</v>
      </c>
      <c r="BE548" s="76">
        <f t="shared" ca="1" si="495"/>
        <v>5000</v>
      </c>
      <c r="BF548" s="76">
        <f t="shared" ca="1" si="495"/>
        <v>5000</v>
      </c>
      <c r="BG548" s="76">
        <f t="shared" ca="1" si="495"/>
        <v>5000</v>
      </c>
      <c r="BH548" s="76">
        <f t="shared" ca="1" si="495"/>
        <v>5000</v>
      </c>
      <c r="BI548" s="76">
        <f t="shared" ca="1" si="495"/>
        <v>5000</v>
      </c>
      <c r="BJ548" s="76">
        <f t="shared" ca="1" si="495"/>
        <v>5000</v>
      </c>
      <c r="BK548" s="76">
        <f t="shared" ca="1" si="495"/>
        <v>5000</v>
      </c>
      <c r="BL548" s="76">
        <f t="shared" ca="1" si="495"/>
        <v>5000</v>
      </c>
      <c r="BM548" s="76">
        <f t="shared" ref="BM548:CL548" ca="1" si="496">+BL547</f>
        <v>5000</v>
      </c>
      <c r="BN548" s="76">
        <f t="shared" ca="1" si="496"/>
        <v>5000</v>
      </c>
      <c r="BO548" s="76">
        <f t="shared" ca="1" si="496"/>
        <v>5000</v>
      </c>
      <c r="BP548" s="76">
        <f t="shared" ca="1" si="496"/>
        <v>5000</v>
      </c>
      <c r="BQ548" s="76">
        <f t="shared" ca="1" si="496"/>
        <v>5000</v>
      </c>
      <c r="BR548" s="76">
        <f t="shared" ca="1" si="496"/>
        <v>5000</v>
      </c>
      <c r="BS548" s="76">
        <f t="shared" ca="1" si="496"/>
        <v>5000</v>
      </c>
      <c r="BT548" s="76">
        <f t="shared" ca="1" si="496"/>
        <v>5000</v>
      </c>
      <c r="BU548" s="76">
        <f t="shared" ca="1" si="496"/>
        <v>5000</v>
      </c>
      <c r="BV548" s="76">
        <f t="shared" ca="1" si="496"/>
        <v>5000</v>
      </c>
      <c r="BW548" s="76">
        <f t="shared" ca="1" si="496"/>
        <v>5000</v>
      </c>
      <c r="BX548" s="76">
        <f t="shared" ca="1" si="496"/>
        <v>5000</v>
      </c>
      <c r="BY548" s="76">
        <f t="shared" ca="1" si="496"/>
        <v>5000</v>
      </c>
      <c r="BZ548" s="76">
        <f t="shared" ca="1" si="496"/>
        <v>5000</v>
      </c>
      <c r="CA548" s="76">
        <f t="shared" ca="1" si="496"/>
        <v>5000</v>
      </c>
      <c r="CB548" s="76">
        <f t="shared" ca="1" si="496"/>
        <v>5000</v>
      </c>
      <c r="CC548" s="76">
        <f t="shared" ca="1" si="496"/>
        <v>5000</v>
      </c>
      <c r="CD548" s="76">
        <f t="shared" ca="1" si="496"/>
        <v>5000</v>
      </c>
      <c r="CE548" s="76">
        <f t="shared" ca="1" si="496"/>
        <v>5000</v>
      </c>
      <c r="CF548" s="76">
        <f t="shared" ca="1" si="496"/>
        <v>5000</v>
      </c>
      <c r="CG548" s="76">
        <f t="shared" ca="1" si="496"/>
        <v>5000</v>
      </c>
      <c r="CH548" s="76">
        <f t="shared" ca="1" si="496"/>
        <v>5000</v>
      </c>
      <c r="CI548" s="76">
        <f t="shared" ca="1" si="496"/>
        <v>5000</v>
      </c>
      <c r="CJ548" s="76">
        <f t="shared" ca="1" si="496"/>
        <v>5000</v>
      </c>
      <c r="CK548" s="76">
        <f t="shared" ca="1" si="496"/>
        <v>5000</v>
      </c>
      <c r="CL548" s="76">
        <f t="shared" ca="1" si="496"/>
        <v>5000</v>
      </c>
    </row>
    <row r="549" spans="2:90" outlineLevel="2" x14ac:dyDescent="0.4">
      <c r="B549" s="398">
        <f t="shared" si="457"/>
        <v>16</v>
      </c>
      <c r="C549" s="16"/>
      <c r="D549" s="16" t="s">
        <v>901</v>
      </c>
      <c r="E549" s="16" t="s">
        <v>906</v>
      </c>
      <c r="F549" s="16"/>
      <c r="G549" s="16"/>
      <c r="H549" s="16">
        <f t="shared" si="458"/>
        <v>0.64</v>
      </c>
      <c r="I549" s="399">
        <v>0</v>
      </c>
      <c r="J549" s="73"/>
      <c r="K549" s="15">
        <f t="shared" si="484"/>
        <v>0</v>
      </c>
      <c r="L549" s="15">
        <f t="shared" ca="1" si="484"/>
        <v>5000</v>
      </c>
      <c r="M549" s="15">
        <f t="shared" ca="1" si="484"/>
        <v>5000</v>
      </c>
      <c r="N549" s="15">
        <f t="shared" ca="1" si="484"/>
        <v>5000</v>
      </c>
      <c r="O549" s="15">
        <f t="shared" ca="1" si="484"/>
        <v>5000</v>
      </c>
      <c r="P549" s="15">
        <f t="shared" ca="1" si="484"/>
        <v>5000</v>
      </c>
      <c r="R549" s="67"/>
      <c r="S549" s="76">
        <f t="shared" si="487"/>
        <v>0</v>
      </c>
      <c r="T549" s="76">
        <f t="shared" si="487"/>
        <v>0</v>
      </c>
      <c r="U549" s="76">
        <f t="shared" si="487"/>
        <v>0</v>
      </c>
      <c r="V549" s="76">
        <f t="shared" si="487"/>
        <v>0</v>
      </c>
      <c r="W549" s="76">
        <f t="shared" si="487"/>
        <v>0</v>
      </c>
      <c r="X549" s="76">
        <f t="shared" si="487"/>
        <v>0</v>
      </c>
      <c r="Y549" s="76">
        <f t="shared" si="487"/>
        <v>0</v>
      </c>
      <c r="Z549" s="76">
        <f t="shared" si="487"/>
        <v>0</v>
      </c>
      <c r="AA549" s="76">
        <f t="shared" si="487"/>
        <v>0</v>
      </c>
      <c r="AB549" s="76">
        <f t="shared" si="487"/>
        <v>0</v>
      </c>
      <c r="AC549" s="76">
        <f t="shared" si="488"/>
        <v>0</v>
      </c>
      <c r="AD549" s="76">
        <f t="shared" si="488"/>
        <v>0</v>
      </c>
      <c r="AE549" s="76">
        <f t="shared" si="488"/>
        <v>0</v>
      </c>
      <c r="AF549" s="76">
        <f t="shared" si="488"/>
        <v>0</v>
      </c>
      <c r="AG549" s="76">
        <f t="shared" si="488"/>
        <v>0</v>
      </c>
      <c r="AH549" s="76">
        <f t="shared" ref="AH549:BM549" ca="1" si="497">+AG548</f>
        <v>5000</v>
      </c>
      <c r="AI549" s="76">
        <f t="shared" ca="1" si="497"/>
        <v>5000</v>
      </c>
      <c r="AJ549" s="76">
        <f t="shared" ca="1" si="497"/>
        <v>5000</v>
      </c>
      <c r="AK549" s="76">
        <f t="shared" ca="1" si="497"/>
        <v>5000</v>
      </c>
      <c r="AL549" s="76">
        <f t="shared" ca="1" si="497"/>
        <v>5000</v>
      </c>
      <c r="AM549" s="76">
        <f t="shared" ca="1" si="497"/>
        <v>5000</v>
      </c>
      <c r="AN549" s="76">
        <f t="shared" ca="1" si="497"/>
        <v>5000</v>
      </c>
      <c r="AO549" s="76">
        <f t="shared" ca="1" si="497"/>
        <v>5000</v>
      </c>
      <c r="AP549" s="76">
        <f t="shared" ca="1" si="497"/>
        <v>5000</v>
      </c>
      <c r="AQ549" s="76">
        <f t="shared" ca="1" si="497"/>
        <v>5000</v>
      </c>
      <c r="AR549" s="76">
        <f t="shared" ca="1" si="497"/>
        <v>5000</v>
      </c>
      <c r="AS549" s="76">
        <f t="shared" ca="1" si="497"/>
        <v>5000</v>
      </c>
      <c r="AT549" s="76">
        <f t="shared" ca="1" si="497"/>
        <v>5000</v>
      </c>
      <c r="AU549" s="76">
        <f t="shared" ca="1" si="497"/>
        <v>5000</v>
      </c>
      <c r="AV549" s="76">
        <f t="shared" ca="1" si="497"/>
        <v>5000</v>
      </c>
      <c r="AW549" s="76">
        <f t="shared" ca="1" si="497"/>
        <v>5000</v>
      </c>
      <c r="AX549" s="76">
        <f t="shared" ca="1" si="497"/>
        <v>5000</v>
      </c>
      <c r="AY549" s="76">
        <f t="shared" ca="1" si="497"/>
        <v>5000</v>
      </c>
      <c r="AZ549" s="76">
        <f t="shared" ca="1" si="497"/>
        <v>5000</v>
      </c>
      <c r="BA549" s="76">
        <f t="shared" ca="1" si="497"/>
        <v>5000</v>
      </c>
      <c r="BB549" s="76">
        <f t="shared" ca="1" si="497"/>
        <v>5000</v>
      </c>
      <c r="BC549" s="76">
        <f t="shared" ca="1" si="497"/>
        <v>5000</v>
      </c>
      <c r="BD549" s="76">
        <f t="shared" ca="1" si="497"/>
        <v>5000</v>
      </c>
      <c r="BE549" s="76">
        <f t="shared" ca="1" si="497"/>
        <v>5000</v>
      </c>
      <c r="BF549" s="76">
        <f t="shared" ca="1" si="497"/>
        <v>5000</v>
      </c>
      <c r="BG549" s="76">
        <f t="shared" ca="1" si="497"/>
        <v>5000</v>
      </c>
      <c r="BH549" s="76">
        <f t="shared" ca="1" si="497"/>
        <v>5000</v>
      </c>
      <c r="BI549" s="76">
        <f t="shared" ca="1" si="497"/>
        <v>5000</v>
      </c>
      <c r="BJ549" s="76">
        <f t="shared" ca="1" si="497"/>
        <v>5000</v>
      </c>
      <c r="BK549" s="76">
        <f t="shared" ca="1" si="497"/>
        <v>5000</v>
      </c>
      <c r="BL549" s="76">
        <f t="shared" ca="1" si="497"/>
        <v>5000</v>
      </c>
      <c r="BM549" s="76">
        <f t="shared" ca="1" si="497"/>
        <v>5000</v>
      </c>
      <c r="BN549" s="76">
        <f t="shared" ref="BN549:CL549" ca="1" si="498">+BM548</f>
        <v>5000</v>
      </c>
      <c r="BO549" s="76">
        <f t="shared" ca="1" si="498"/>
        <v>5000</v>
      </c>
      <c r="BP549" s="76">
        <f t="shared" ca="1" si="498"/>
        <v>5000</v>
      </c>
      <c r="BQ549" s="76">
        <f t="shared" ca="1" si="498"/>
        <v>5000</v>
      </c>
      <c r="BR549" s="76">
        <f t="shared" ca="1" si="498"/>
        <v>5000</v>
      </c>
      <c r="BS549" s="76">
        <f t="shared" ca="1" si="498"/>
        <v>5000</v>
      </c>
      <c r="BT549" s="76">
        <f t="shared" ca="1" si="498"/>
        <v>5000</v>
      </c>
      <c r="BU549" s="76">
        <f t="shared" ca="1" si="498"/>
        <v>5000</v>
      </c>
      <c r="BV549" s="76">
        <f t="shared" ca="1" si="498"/>
        <v>5000</v>
      </c>
      <c r="BW549" s="76">
        <f t="shared" ca="1" si="498"/>
        <v>5000</v>
      </c>
      <c r="BX549" s="76">
        <f t="shared" ca="1" si="498"/>
        <v>5000</v>
      </c>
      <c r="BY549" s="76">
        <f t="shared" ca="1" si="498"/>
        <v>5000</v>
      </c>
      <c r="BZ549" s="76">
        <f t="shared" ca="1" si="498"/>
        <v>5000</v>
      </c>
      <c r="CA549" s="76">
        <f t="shared" ca="1" si="498"/>
        <v>5000</v>
      </c>
      <c r="CB549" s="76">
        <f t="shared" ca="1" si="498"/>
        <v>5000</v>
      </c>
      <c r="CC549" s="76">
        <f t="shared" ca="1" si="498"/>
        <v>5000</v>
      </c>
      <c r="CD549" s="76">
        <f t="shared" ca="1" si="498"/>
        <v>5000</v>
      </c>
      <c r="CE549" s="76">
        <f t="shared" ca="1" si="498"/>
        <v>5000</v>
      </c>
      <c r="CF549" s="76">
        <f t="shared" ca="1" si="498"/>
        <v>5000</v>
      </c>
      <c r="CG549" s="76">
        <f t="shared" ca="1" si="498"/>
        <v>5000</v>
      </c>
      <c r="CH549" s="76">
        <f t="shared" ca="1" si="498"/>
        <v>5000</v>
      </c>
      <c r="CI549" s="76">
        <f t="shared" ca="1" si="498"/>
        <v>5000</v>
      </c>
      <c r="CJ549" s="76">
        <f t="shared" ca="1" si="498"/>
        <v>5000</v>
      </c>
      <c r="CK549" s="76">
        <f t="shared" ca="1" si="498"/>
        <v>5000</v>
      </c>
      <c r="CL549" s="76">
        <f t="shared" ca="1" si="498"/>
        <v>5000</v>
      </c>
    </row>
    <row r="550" spans="2:90" outlineLevel="2" x14ac:dyDescent="0.4">
      <c r="B550" s="398">
        <f t="shared" si="457"/>
        <v>17</v>
      </c>
      <c r="C550" s="16"/>
      <c r="D550" s="16" t="s">
        <v>901</v>
      </c>
      <c r="E550" s="16" t="s">
        <v>906</v>
      </c>
      <c r="F550" s="16"/>
      <c r="G550" s="16"/>
      <c r="H550" s="16">
        <f t="shared" si="458"/>
        <v>0.68</v>
      </c>
      <c r="I550" s="399">
        <v>0</v>
      </c>
      <c r="J550" s="73"/>
      <c r="K550" s="15">
        <f t="shared" si="484"/>
        <v>0</v>
      </c>
      <c r="L550" s="15">
        <f t="shared" ca="1" si="484"/>
        <v>5000</v>
      </c>
      <c r="M550" s="15">
        <f t="shared" ca="1" si="484"/>
        <v>5000</v>
      </c>
      <c r="N550" s="15">
        <f t="shared" ca="1" si="484"/>
        <v>5000</v>
      </c>
      <c r="O550" s="15">
        <f t="shared" ca="1" si="484"/>
        <v>5000</v>
      </c>
      <c r="P550" s="15">
        <f t="shared" ca="1" si="484"/>
        <v>5000</v>
      </c>
      <c r="R550" s="67"/>
      <c r="S550" s="76">
        <f t="shared" si="487"/>
        <v>0</v>
      </c>
      <c r="T550" s="76">
        <f t="shared" si="487"/>
        <v>0</v>
      </c>
      <c r="U550" s="76">
        <f t="shared" si="487"/>
        <v>0</v>
      </c>
      <c r="V550" s="76">
        <f t="shared" si="487"/>
        <v>0</v>
      </c>
      <c r="W550" s="76">
        <f t="shared" si="487"/>
        <v>0</v>
      </c>
      <c r="X550" s="76">
        <f t="shared" si="487"/>
        <v>0</v>
      </c>
      <c r="Y550" s="76">
        <f t="shared" si="487"/>
        <v>0</v>
      </c>
      <c r="Z550" s="76">
        <f t="shared" si="487"/>
        <v>0</v>
      </c>
      <c r="AA550" s="76">
        <f t="shared" si="487"/>
        <v>0</v>
      </c>
      <c r="AB550" s="76">
        <f t="shared" si="487"/>
        <v>0</v>
      </c>
      <c r="AC550" s="76">
        <f t="shared" si="488"/>
        <v>0</v>
      </c>
      <c r="AD550" s="76">
        <f t="shared" si="488"/>
        <v>0</v>
      </c>
      <c r="AE550" s="76">
        <f t="shared" si="488"/>
        <v>0</v>
      </c>
      <c r="AF550" s="76">
        <f t="shared" si="488"/>
        <v>0</v>
      </c>
      <c r="AG550" s="76">
        <f t="shared" si="488"/>
        <v>0</v>
      </c>
      <c r="AH550" s="76">
        <f t="shared" si="488"/>
        <v>0</v>
      </c>
      <c r="AI550" s="76">
        <f t="shared" ref="AI550:BN550" ca="1" si="499">+AH549</f>
        <v>5000</v>
      </c>
      <c r="AJ550" s="76">
        <f t="shared" ca="1" si="499"/>
        <v>5000</v>
      </c>
      <c r="AK550" s="76">
        <f t="shared" ca="1" si="499"/>
        <v>5000</v>
      </c>
      <c r="AL550" s="76">
        <f t="shared" ca="1" si="499"/>
        <v>5000</v>
      </c>
      <c r="AM550" s="76">
        <f t="shared" ca="1" si="499"/>
        <v>5000</v>
      </c>
      <c r="AN550" s="76">
        <f t="shared" ca="1" si="499"/>
        <v>5000</v>
      </c>
      <c r="AO550" s="76">
        <f t="shared" ca="1" si="499"/>
        <v>5000</v>
      </c>
      <c r="AP550" s="76">
        <f t="shared" ca="1" si="499"/>
        <v>5000</v>
      </c>
      <c r="AQ550" s="76">
        <f t="shared" ca="1" si="499"/>
        <v>5000</v>
      </c>
      <c r="AR550" s="76">
        <f t="shared" ca="1" si="499"/>
        <v>5000</v>
      </c>
      <c r="AS550" s="76">
        <f t="shared" ca="1" si="499"/>
        <v>5000</v>
      </c>
      <c r="AT550" s="76">
        <f t="shared" ca="1" si="499"/>
        <v>5000</v>
      </c>
      <c r="AU550" s="76">
        <f t="shared" ca="1" si="499"/>
        <v>5000</v>
      </c>
      <c r="AV550" s="76">
        <f t="shared" ca="1" si="499"/>
        <v>5000</v>
      </c>
      <c r="AW550" s="76">
        <f t="shared" ca="1" si="499"/>
        <v>5000</v>
      </c>
      <c r="AX550" s="76">
        <f t="shared" ca="1" si="499"/>
        <v>5000</v>
      </c>
      <c r="AY550" s="76">
        <f t="shared" ca="1" si="499"/>
        <v>5000</v>
      </c>
      <c r="AZ550" s="76">
        <f t="shared" ca="1" si="499"/>
        <v>5000</v>
      </c>
      <c r="BA550" s="76">
        <f t="shared" ca="1" si="499"/>
        <v>5000</v>
      </c>
      <c r="BB550" s="76">
        <f t="shared" ca="1" si="499"/>
        <v>5000</v>
      </c>
      <c r="BC550" s="76">
        <f t="shared" ca="1" si="499"/>
        <v>5000</v>
      </c>
      <c r="BD550" s="76">
        <f t="shared" ca="1" si="499"/>
        <v>5000</v>
      </c>
      <c r="BE550" s="76">
        <f t="shared" ca="1" si="499"/>
        <v>5000</v>
      </c>
      <c r="BF550" s="76">
        <f t="shared" ca="1" si="499"/>
        <v>5000</v>
      </c>
      <c r="BG550" s="76">
        <f t="shared" ca="1" si="499"/>
        <v>5000</v>
      </c>
      <c r="BH550" s="76">
        <f t="shared" ca="1" si="499"/>
        <v>5000</v>
      </c>
      <c r="BI550" s="76">
        <f t="shared" ca="1" si="499"/>
        <v>5000</v>
      </c>
      <c r="BJ550" s="76">
        <f t="shared" ca="1" si="499"/>
        <v>5000</v>
      </c>
      <c r="BK550" s="76">
        <f t="shared" ca="1" si="499"/>
        <v>5000</v>
      </c>
      <c r="BL550" s="76">
        <f t="shared" ca="1" si="499"/>
        <v>5000</v>
      </c>
      <c r="BM550" s="76">
        <f t="shared" ca="1" si="499"/>
        <v>5000</v>
      </c>
      <c r="BN550" s="76">
        <f t="shared" ca="1" si="499"/>
        <v>5000</v>
      </c>
      <c r="BO550" s="76">
        <f t="shared" ref="BO550:CL550" ca="1" si="500">+BN549</f>
        <v>5000</v>
      </c>
      <c r="BP550" s="76">
        <f t="shared" ca="1" si="500"/>
        <v>5000</v>
      </c>
      <c r="BQ550" s="76">
        <f t="shared" ca="1" si="500"/>
        <v>5000</v>
      </c>
      <c r="BR550" s="76">
        <f t="shared" ca="1" si="500"/>
        <v>5000</v>
      </c>
      <c r="BS550" s="76">
        <f t="shared" ca="1" si="500"/>
        <v>5000</v>
      </c>
      <c r="BT550" s="76">
        <f t="shared" ca="1" si="500"/>
        <v>5000</v>
      </c>
      <c r="BU550" s="76">
        <f t="shared" ca="1" si="500"/>
        <v>5000</v>
      </c>
      <c r="BV550" s="76">
        <f t="shared" ca="1" si="500"/>
        <v>5000</v>
      </c>
      <c r="BW550" s="76">
        <f t="shared" ca="1" si="500"/>
        <v>5000</v>
      </c>
      <c r="BX550" s="76">
        <f t="shared" ca="1" si="500"/>
        <v>5000</v>
      </c>
      <c r="BY550" s="76">
        <f t="shared" ca="1" si="500"/>
        <v>5000</v>
      </c>
      <c r="BZ550" s="76">
        <f t="shared" ca="1" si="500"/>
        <v>5000</v>
      </c>
      <c r="CA550" s="76">
        <f t="shared" ca="1" si="500"/>
        <v>5000</v>
      </c>
      <c r="CB550" s="76">
        <f t="shared" ca="1" si="500"/>
        <v>5000</v>
      </c>
      <c r="CC550" s="76">
        <f t="shared" ca="1" si="500"/>
        <v>5000</v>
      </c>
      <c r="CD550" s="76">
        <f t="shared" ca="1" si="500"/>
        <v>5000</v>
      </c>
      <c r="CE550" s="76">
        <f t="shared" ca="1" si="500"/>
        <v>5000</v>
      </c>
      <c r="CF550" s="76">
        <f t="shared" ca="1" si="500"/>
        <v>5000</v>
      </c>
      <c r="CG550" s="76">
        <f t="shared" ca="1" si="500"/>
        <v>5000</v>
      </c>
      <c r="CH550" s="76">
        <f t="shared" ca="1" si="500"/>
        <v>5000</v>
      </c>
      <c r="CI550" s="76">
        <f t="shared" ca="1" si="500"/>
        <v>5000</v>
      </c>
      <c r="CJ550" s="76">
        <f t="shared" ca="1" si="500"/>
        <v>5000</v>
      </c>
      <c r="CK550" s="76">
        <f t="shared" ca="1" si="500"/>
        <v>5000</v>
      </c>
      <c r="CL550" s="76">
        <f t="shared" ca="1" si="500"/>
        <v>5000</v>
      </c>
    </row>
    <row r="551" spans="2:90" outlineLevel="2" x14ac:dyDescent="0.4">
      <c r="B551" s="398">
        <f t="shared" si="457"/>
        <v>18</v>
      </c>
      <c r="C551" s="16"/>
      <c r="D551" s="16" t="s">
        <v>901</v>
      </c>
      <c r="E551" s="16" t="s">
        <v>906</v>
      </c>
      <c r="F551" s="16"/>
      <c r="G551" s="16"/>
      <c r="H551" s="16">
        <f t="shared" si="458"/>
        <v>0.72000000000000008</v>
      </c>
      <c r="I551" s="399">
        <v>0</v>
      </c>
      <c r="J551" s="73"/>
      <c r="K551" s="15">
        <f t="shared" si="484"/>
        <v>0</v>
      </c>
      <c r="L551" s="15">
        <f t="shared" ca="1" si="484"/>
        <v>5000</v>
      </c>
      <c r="M551" s="15">
        <f t="shared" ca="1" si="484"/>
        <v>5000</v>
      </c>
      <c r="N551" s="15">
        <f t="shared" ca="1" si="484"/>
        <v>5000</v>
      </c>
      <c r="O551" s="15">
        <f t="shared" ca="1" si="484"/>
        <v>5000</v>
      </c>
      <c r="P551" s="15">
        <f t="shared" ca="1" si="484"/>
        <v>5000</v>
      </c>
      <c r="R551" s="67"/>
      <c r="S551" s="76">
        <f t="shared" si="487"/>
        <v>0</v>
      </c>
      <c r="T551" s="76">
        <f t="shared" si="487"/>
        <v>0</v>
      </c>
      <c r="U551" s="76">
        <f t="shared" si="487"/>
        <v>0</v>
      </c>
      <c r="V551" s="76">
        <f t="shared" si="487"/>
        <v>0</v>
      </c>
      <c r="W551" s="76">
        <f t="shared" si="487"/>
        <v>0</v>
      </c>
      <c r="X551" s="76">
        <f t="shared" si="487"/>
        <v>0</v>
      </c>
      <c r="Y551" s="76">
        <f t="shared" si="487"/>
        <v>0</v>
      </c>
      <c r="Z551" s="76">
        <f t="shared" si="487"/>
        <v>0</v>
      </c>
      <c r="AA551" s="76">
        <f t="shared" si="487"/>
        <v>0</v>
      </c>
      <c r="AB551" s="76">
        <f t="shared" si="487"/>
        <v>0</v>
      </c>
      <c r="AC551" s="76">
        <f t="shared" si="488"/>
        <v>0</v>
      </c>
      <c r="AD551" s="76">
        <f t="shared" si="488"/>
        <v>0</v>
      </c>
      <c r="AE551" s="76">
        <f t="shared" si="488"/>
        <v>0</v>
      </c>
      <c r="AF551" s="76">
        <f t="shared" si="488"/>
        <v>0</v>
      </c>
      <c r="AG551" s="76">
        <f t="shared" si="488"/>
        <v>0</v>
      </c>
      <c r="AH551" s="76">
        <f t="shared" si="488"/>
        <v>0</v>
      </c>
      <c r="AI551" s="76">
        <f t="shared" si="488"/>
        <v>0</v>
      </c>
      <c r="AJ551" s="76">
        <f t="shared" ref="AJ551:BO551" ca="1" si="501">+AI550</f>
        <v>5000</v>
      </c>
      <c r="AK551" s="76">
        <f t="shared" ca="1" si="501"/>
        <v>5000</v>
      </c>
      <c r="AL551" s="76">
        <f t="shared" ca="1" si="501"/>
        <v>5000</v>
      </c>
      <c r="AM551" s="76">
        <f t="shared" ca="1" si="501"/>
        <v>5000</v>
      </c>
      <c r="AN551" s="76">
        <f t="shared" ca="1" si="501"/>
        <v>5000</v>
      </c>
      <c r="AO551" s="76">
        <f t="shared" ca="1" si="501"/>
        <v>5000</v>
      </c>
      <c r="AP551" s="76">
        <f t="shared" ca="1" si="501"/>
        <v>5000</v>
      </c>
      <c r="AQ551" s="76">
        <f t="shared" ca="1" si="501"/>
        <v>5000</v>
      </c>
      <c r="AR551" s="76">
        <f t="shared" ca="1" si="501"/>
        <v>5000</v>
      </c>
      <c r="AS551" s="76">
        <f t="shared" ca="1" si="501"/>
        <v>5000</v>
      </c>
      <c r="AT551" s="76">
        <f t="shared" ca="1" si="501"/>
        <v>5000</v>
      </c>
      <c r="AU551" s="76">
        <f t="shared" ca="1" si="501"/>
        <v>5000</v>
      </c>
      <c r="AV551" s="76">
        <f t="shared" ca="1" si="501"/>
        <v>5000</v>
      </c>
      <c r="AW551" s="76">
        <f t="shared" ca="1" si="501"/>
        <v>5000</v>
      </c>
      <c r="AX551" s="76">
        <f t="shared" ca="1" si="501"/>
        <v>5000</v>
      </c>
      <c r="AY551" s="76">
        <f t="shared" ca="1" si="501"/>
        <v>5000</v>
      </c>
      <c r="AZ551" s="76">
        <f t="shared" ca="1" si="501"/>
        <v>5000</v>
      </c>
      <c r="BA551" s="76">
        <f t="shared" ca="1" si="501"/>
        <v>5000</v>
      </c>
      <c r="BB551" s="76">
        <f t="shared" ca="1" si="501"/>
        <v>5000</v>
      </c>
      <c r="BC551" s="76">
        <f t="shared" ca="1" si="501"/>
        <v>5000</v>
      </c>
      <c r="BD551" s="76">
        <f t="shared" ca="1" si="501"/>
        <v>5000</v>
      </c>
      <c r="BE551" s="76">
        <f t="shared" ca="1" si="501"/>
        <v>5000</v>
      </c>
      <c r="BF551" s="76">
        <f t="shared" ca="1" si="501"/>
        <v>5000</v>
      </c>
      <c r="BG551" s="76">
        <f t="shared" ca="1" si="501"/>
        <v>5000</v>
      </c>
      <c r="BH551" s="76">
        <f t="shared" ca="1" si="501"/>
        <v>5000</v>
      </c>
      <c r="BI551" s="76">
        <f t="shared" ca="1" si="501"/>
        <v>5000</v>
      </c>
      <c r="BJ551" s="76">
        <f t="shared" ca="1" si="501"/>
        <v>5000</v>
      </c>
      <c r="BK551" s="76">
        <f t="shared" ca="1" si="501"/>
        <v>5000</v>
      </c>
      <c r="BL551" s="76">
        <f t="shared" ca="1" si="501"/>
        <v>5000</v>
      </c>
      <c r="BM551" s="76">
        <f t="shared" ca="1" si="501"/>
        <v>5000</v>
      </c>
      <c r="BN551" s="76">
        <f t="shared" ca="1" si="501"/>
        <v>5000</v>
      </c>
      <c r="BO551" s="76">
        <f t="shared" ca="1" si="501"/>
        <v>5000</v>
      </c>
      <c r="BP551" s="76">
        <f t="shared" ref="BP551:CL551" ca="1" si="502">+BO550</f>
        <v>5000</v>
      </c>
      <c r="BQ551" s="76">
        <f t="shared" ca="1" si="502"/>
        <v>5000</v>
      </c>
      <c r="BR551" s="76">
        <f t="shared" ca="1" si="502"/>
        <v>5000</v>
      </c>
      <c r="BS551" s="76">
        <f t="shared" ca="1" si="502"/>
        <v>5000</v>
      </c>
      <c r="BT551" s="76">
        <f t="shared" ca="1" si="502"/>
        <v>5000</v>
      </c>
      <c r="BU551" s="76">
        <f t="shared" ca="1" si="502"/>
        <v>5000</v>
      </c>
      <c r="BV551" s="76">
        <f t="shared" ca="1" si="502"/>
        <v>5000</v>
      </c>
      <c r="BW551" s="76">
        <f t="shared" ca="1" si="502"/>
        <v>5000</v>
      </c>
      <c r="BX551" s="76">
        <f t="shared" ca="1" si="502"/>
        <v>5000</v>
      </c>
      <c r="BY551" s="76">
        <f t="shared" ca="1" si="502"/>
        <v>5000</v>
      </c>
      <c r="BZ551" s="76">
        <f t="shared" ca="1" si="502"/>
        <v>5000</v>
      </c>
      <c r="CA551" s="76">
        <f t="shared" ca="1" si="502"/>
        <v>5000</v>
      </c>
      <c r="CB551" s="76">
        <f t="shared" ca="1" si="502"/>
        <v>5000</v>
      </c>
      <c r="CC551" s="76">
        <f t="shared" ca="1" si="502"/>
        <v>5000</v>
      </c>
      <c r="CD551" s="76">
        <f t="shared" ca="1" si="502"/>
        <v>5000</v>
      </c>
      <c r="CE551" s="76">
        <f t="shared" ca="1" si="502"/>
        <v>5000</v>
      </c>
      <c r="CF551" s="76">
        <f t="shared" ca="1" si="502"/>
        <v>5000</v>
      </c>
      <c r="CG551" s="76">
        <f t="shared" ca="1" si="502"/>
        <v>5000</v>
      </c>
      <c r="CH551" s="76">
        <f t="shared" ca="1" si="502"/>
        <v>5000</v>
      </c>
      <c r="CI551" s="76">
        <f t="shared" ca="1" si="502"/>
        <v>5000</v>
      </c>
      <c r="CJ551" s="76">
        <f t="shared" ca="1" si="502"/>
        <v>5000</v>
      </c>
      <c r="CK551" s="76">
        <f t="shared" ca="1" si="502"/>
        <v>5000</v>
      </c>
      <c r="CL551" s="76">
        <f t="shared" ca="1" si="502"/>
        <v>5000</v>
      </c>
    </row>
    <row r="552" spans="2:90" outlineLevel="2" x14ac:dyDescent="0.4">
      <c r="B552" s="398">
        <f t="shared" si="457"/>
        <v>19</v>
      </c>
      <c r="C552" s="16"/>
      <c r="D552" s="16" t="s">
        <v>901</v>
      </c>
      <c r="E552" s="16" t="s">
        <v>906</v>
      </c>
      <c r="F552" s="16"/>
      <c r="G552" s="16"/>
      <c r="H552" s="16">
        <f t="shared" si="458"/>
        <v>0.76000000000000012</v>
      </c>
      <c r="I552" s="399">
        <v>0</v>
      </c>
      <c r="J552" s="73"/>
      <c r="K552" s="15">
        <f t="shared" si="484"/>
        <v>0</v>
      </c>
      <c r="L552" s="15">
        <f t="shared" ca="1" si="484"/>
        <v>5000</v>
      </c>
      <c r="M552" s="15">
        <f t="shared" ca="1" si="484"/>
        <v>5000</v>
      </c>
      <c r="N552" s="15">
        <f t="shared" ca="1" si="484"/>
        <v>5000</v>
      </c>
      <c r="O552" s="15">
        <f t="shared" ca="1" si="484"/>
        <v>5000</v>
      </c>
      <c r="P552" s="15">
        <f t="shared" ca="1" si="484"/>
        <v>5000</v>
      </c>
      <c r="R552" s="67"/>
      <c r="S552" s="76">
        <f t="shared" si="487"/>
        <v>0</v>
      </c>
      <c r="T552" s="76">
        <f t="shared" si="487"/>
        <v>0</v>
      </c>
      <c r="U552" s="76">
        <f t="shared" si="487"/>
        <v>0</v>
      </c>
      <c r="V552" s="76">
        <f t="shared" si="487"/>
        <v>0</v>
      </c>
      <c r="W552" s="76">
        <f t="shared" si="487"/>
        <v>0</v>
      </c>
      <c r="X552" s="76">
        <f t="shared" si="487"/>
        <v>0</v>
      </c>
      <c r="Y552" s="76">
        <f t="shared" si="487"/>
        <v>0</v>
      </c>
      <c r="Z552" s="76">
        <f t="shared" si="487"/>
        <v>0</v>
      </c>
      <c r="AA552" s="76">
        <f t="shared" si="487"/>
        <v>0</v>
      </c>
      <c r="AB552" s="76">
        <f t="shared" si="487"/>
        <v>0</v>
      </c>
      <c r="AC552" s="76">
        <f t="shared" si="488"/>
        <v>0</v>
      </c>
      <c r="AD552" s="76">
        <f t="shared" si="488"/>
        <v>0</v>
      </c>
      <c r="AE552" s="76">
        <f t="shared" si="488"/>
        <v>0</v>
      </c>
      <c r="AF552" s="76">
        <f t="shared" si="488"/>
        <v>0</v>
      </c>
      <c r="AG552" s="76">
        <f t="shared" si="488"/>
        <v>0</v>
      </c>
      <c r="AH552" s="76">
        <f t="shared" si="488"/>
        <v>0</v>
      </c>
      <c r="AI552" s="76">
        <f t="shared" si="488"/>
        <v>0</v>
      </c>
      <c r="AJ552" s="76">
        <f t="shared" si="488"/>
        <v>0</v>
      </c>
      <c r="AK552" s="76">
        <f t="shared" ref="AK552:BP552" ca="1" si="503">+AJ551</f>
        <v>5000</v>
      </c>
      <c r="AL552" s="76">
        <f t="shared" ca="1" si="503"/>
        <v>5000</v>
      </c>
      <c r="AM552" s="76">
        <f t="shared" ca="1" si="503"/>
        <v>5000</v>
      </c>
      <c r="AN552" s="76">
        <f t="shared" ca="1" si="503"/>
        <v>5000</v>
      </c>
      <c r="AO552" s="76">
        <f t="shared" ca="1" si="503"/>
        <v>5000</v>
      </c>
      <c r="AP552" s="76">
        <f t="shared" ca="1" si="503"/>
        <v>5000</v>
      </c>
      <c r="AQ552" s="76">
        <f t="shared" ca="1" si="503"/>
        <v>5000</v>
      </c>
      <c r="AR552" s="76">
        <f t="shared" ca="1" si="503"/>
        <v>5000</v>
      </c>
      <c r="AS552" s="76">
        <f t="shared" ca="1" si="503"/>
        <v>5000</v>
      </c>
      <c r="AT552" s="76">
        <f t="shared" ca="1" si="503"/>
        <v>5000</v>
      </c>
      <c r="AU552" s="76">
        <f t="shared" ca="1" si="503"/>
        <v>5000</v>
      </c>
      <c r="AV552" s="76">
        <f t="shared" ca="1" si="503"/>
        <v>5000</v>
      </c>
      <c r="AW552" s="76">
        <f t="shared" ca="1" si="503"/>
        <v>5000</v>
      </c>
      <c r="AX552" s="76">
        <f t="shared" ca="1" si="503"/>
        <v>5000</v>
      </c>
      <c r="AY552" s="76">
        <f t="shared" ca="1" si="503"/>
        <v>5000</v>
      </c>
      <c r="AZ552" s="76">
        <f t="shared" ca="1" si="503"/>
        <v>5000</v>
      </c>
      <c r="BA552" s="76">
        <f t="shared" ca="1" si="503"/>
        <v>5000</v>
      </c>
      <c r="BB552" s="76">
        <f t="shared" ca="1" si="503"/>
        <v>5000</v>
      </c>
      <c r="BC552" s="76">
        <f t="shared" ca="1" si="503"/>
        <v>5000</v>
      </c>
      <c r="BD552" s="76">
        <f t="shared" ca="1" si="503"/>
        <v>5000</v>
      </c>
      <c r="BE552" s="76">
        <f t="shared" ca="1" si="503"/>
        <v>5000</v>
      </c>
      <c r="BF552" s="76">
        <f t="shared" ca="1" si="503"/>
        <v>5000</v>
      </c>
      <c r="BG552" s="76">
        <f t="shared" ca="1" si="503"/>
        <v>5000</v>
      </c>
      <c r="BH552" s="76">
        <f t="shared" ca="1" si="503"/>
        <v>5000</v>
      </c>
      <c r="BI552" s="76">
        <f t="shared" ca="1" si="503"/>
        <v>5000</v>
      </c>
      <c r="BJ552" s="76">
        <f t="shared" ca="1" si="503"/>
        <v>5000</v>
      </c>
      <c r="BK552" s="76">
        <f t="shared" ca="1" si="503"/>
        <v>5000</v>
      </c>
      <c r="BL552" s="76">
        <f t="shared" ca="1" si="503"/>
        <v>5000</v>
      </c>
      <c r="BM552" s="76">
        <f t="shared" ca="1" si="503"/>
        <v>5000</v>
      </c>
      <c r="BN552" s="76">
        <f t="shared" ca="1" si="503"/>
        <v>5000</v>
      </c>
      <c r="BO552" s="76">
        <f t="shared" ca="1" si="503"/>
        <v>5000</v>
      </c>
      <c r="BP552" s="76">
        <f t="shared" ca="1" si="503"/>
        <v>5000</v>
      </c>
      <c r="BQ552" s="76">
        <f t="shared" ref="BQ552:CL552" ca="1" si="504">+BP551</f>
        <v>5000</v>
      </c>
      <c r="BR552" s="76">
        <f t="shared" ca="1" si="504"/>
        <v>5000</v>
      </c>
      <c r="BS552" s="76">
        <f t="shared" ca="1" si="504"/>
        <v>5000</v>
      </c>
      <c r="BT552" s="76">
        <f t="shared" ca="1" si="504"/>
        <v>5000</v>
      </c>
      <c r="BU552" s="76">
        <f t="shared" ca="1" si="504"/>
        <v>5000</v>
      </c>
      <c r="BV552" s="76">
        <f t="shared" ca="1" si="504"/>
        <v>5000</v>
      </c>
      <c r="BW552" s="76">
        <f t="shared" ca="1" si="504"/>
        <v>5000</v>
      </c>
      <c r="BX552" s="76">
        <f t="shared" ca="1" si="504"/>
        <v>5000</v>
      </c>
      <c r="BY552" s="76">
        <f t="shared" ca="1" si="504"/>
        <v>5000</v>
      </c>
      <c r="BZ552" s="76">
        <f t="shared" ca="1" si="504"/>
        <v>5000</v>
      </c>
      <c r="CA552" s="76">
        <f t="shared" ca="1" si="504"/>
        <v>5000</v>
      </c>
      <c r="CB552" s="76">
        <f t="shared" ca="1" si="504"/>
        <v>5000</v>
      </c>
      <c r="CC552" s="76">
        <f t="shared" ca="1" si="504"/>
        <v>5000</v>
      </c>
      <c r="CD552" s="76">
        <f t="shared" ca="1" si="504"/>
        <v>5000</v>
      </c>
      <c r="CE552" s="76">
        <f t="shared" ca="1" si="504"/>
        <v>5000</v>
      </c>
      <c r="CF552" s="76">
        <f t="shared" ca="1" si="504"/>
        <v>5000</v>
      </c>
      <c r="CG552" s="76">
        <f t="shared" ca="1" si="504"/>
        <v>5000</v>
      </c>
      <c r="CH552" s="76">
        <f t="shared" ca="1" si="504"/>
        <v>5000</v>
      </c>
      <c r="CI552" s="76">
        <f t="shared" ca="1" si="504"/>
        <v>5000</v>
      </c>
      <c r="CJ552" s="76">
        <f t="shared" ca="1" si="504"/>
        <v>5000</v>
      </c>
      <c r="CK552" s="76">
        <f t="shared" ca="1" si="504"/>
        <v>5000</v>
      </c>
      <c r="CL552" s="76">
        <f t="shared" ca="1" si="504"/>
        <v>5000</v>
      </c>
    </row>
    <row r="553" spans="2:90" outlineLevel="2" x14ac:dyDescent="0.4">
      <c r="B553" s="398">
        <f t="shared" si="457"/>
        <v>20</v>
      </c>
      <c r="C553" s="16"/>
      <c r="D553" s="16" t="s">
        <v>901</v>
      </c>
      <c r="E553" s="16" t="s">
        <v>906</v>
      </c>
      <c r="F553" s="16"/>
      <c r="G553" s="16"/>
      <c r="H553" s="16">
        <f t="shared" si="458"/>
        <v>0.80000000000000016</v>
      </c>
      <c r="I553" s="399">
        <v>0</v>
      </c>
      <c r="J553" s="73"/>
      <c r="K553" s="15">
        <f t="shared" si="484"/>
        <v>0</v>
      </c>
      <c r="L553" s="15">
        <f t="shared" ca="1" si="484"/>
        <v>5000</v>
      </c>
      <c r="M553" s="15">
        <f t="shared" ca="1" si="484"/>
        <v>5000</v>
      </c>
      <c r="N553" s="15">
        <f t="shared" ca="1" si="484"/>
        <v>5000</v>
      </c>
      <c r="O553" s="15">
        <f t="shared" ca="1" si="484"/>
        <v>5000</v>
      </c>
      <c r="P553" s="15">
        <f t="shared" ca="1" si="484"/>
        <v>5000</v>
      </c>
      <c r="R553" s="67"/>
      <c r="S553" s="76">
        <f t="shared" si="487"/>
        <v>0</v>
      </c>
      <c r="T553" s="76">
        <f t="shared" si="487"/>
        <v>0</v>
      </c>
      <c r="U553" s="76">
        <f t="shared" si="487"/>
        <v>0</v>
      </c>
      <c r="V553" s="76">
        <f t="shared" si="487"/>
        <v>0</v>
      </c>
      <c r="W553" s="76">
        <f t="shared" si="487"/>
        <v>0</v>
      </c>
      <c r="X553" s="76">
        <f t="shared" si="487"/>
        <v>0</v>
      </c>
      <c r="Y553" s="76">
        <f t="shared" si="487"/>
        <v>0</v>
      </c>
      <c r="Z553" s="76">
        <f t="shared" si="487"/>
        <v>0</v>
      </c>
      <c r="AA553" s="76">
        <f t="shared" si="487"/>
        <v>0</v>
      </c>
      <c r="AB553" s="76">
        <f t="shared" si="487"/>
        <v>0</v>
      </c>
      <c r="AC553" s="76">
        <f t="shared" si="488"/>
        <v>0</v>
      </c>
      <c r="AD553" s="76">
        <f t="shared" si="488"/>
        <v>0</v>
      </c>
      <c r="AE553" s="76">
        <f t="shared" si="488"/>
        <v>0</v>
      </c>
      <c r="AF553" s="76">
        <f t="shared" si="488"/>
        <v>0</v>
      </c>
      <c r="AG553" s="76">
        <f t="shared" si="488"/>
        <v>0</v>
      </c>
      <c r="AH553" s="76">
        <f t="shared" si="488"/>
        <v>0</v>
      </c>
      <c r="AI553" s="76">
        <f t="shared" si="488"/>
        <v>0</v>
      </c>
      <c r="AJ553" s="76">
        <f t="shared" si="488"/>
        <v>0</v>
      </c>
      <c r="AK553" s="76">
        <f t="shared" si="488"/>
        <v>0</v>
      </c>
      <c r="AL553" s="76">
        <f t="shared" ref="AL553:BQ553" ca="1" si="505">+AK552</f>
        <v>5000</v>
      </c>
      <c r="AM553" s="76">
        <f t="shared" ca="1" si="505"/>
        <v>5000</v>
      </c>
      <c r="AN553" s="76">
        <f t="shared" ca="1" si="505"/>
        <v>5000</v>
      </c>
      <c r="AO553" s="76">
        <f t="shared" ca="1" si="505"/>
        <v>5000</v>
      </c>
      <c r="AP553" s="76">
        <f t="shared" ca="1" si="505"/>
        <v>5000</v>
      </c>
      <c r="AQ553" s="76">
        <f t="shared" ca="1" si="505"/>
        <v>5000</v>
      </c>
      <c r="AR553" s="76">
        <f t="shared" ca="1" si="505"/>
        <v>5000</v>
      </c>
      <c r="AS553" s="76">
        <f t="shared" ca="1" si="505"/>
        <v>5000</v>
      </c>
      <c r="AT553" s="76">
        <f t="shared" ca="1" si="505"/>
        <v>5000</v>
      </c>
      <c r="AU553" s="76">
        <f t="shared" ca="1" si="505"/>
        <v>5000</v>
      </c>
      <c r="AV553" s="76">
        <f t="shared" ca="1" si="505"/>
        <v>5000</v>
      </c>
      <c r="AW553" s="76">
        <f t="shared" ca="1" si="505"/>
        <v>5000</v>
      </c>
      <c r="AX553" s="76">
        <f t="shared" ca="1" si="505"/>
        <v>5000</v>
      </c>
      <c r="AY553" s="76">
        <f t="shared" ca="1" si="505"/>
        <v>5000</v>
      </c>
      <c r="AZ553" s="76">
        <f t="shared" ca="1" si="505"/>
        <v>5000</v>
      </c>
      <c r="BA553" s="76">
        <f t="shared" ca="1" si="505"/>
        <v>5000</v>
      </c>
      <c r="BB553" s="76">
        <f t="shared" ca="1" si="505"/>
        <v>5000</v>
      </c>
      <c r="BC553" s="76">
        <f t="shared" ca="1" si="505"/>
        <v>5000</v>
      </c>
      <c r="BD553" s="76">
        <f t="shared" ca="1" si="505"/>
        <v>5000</v>
      </c>
      <c r="BE553" s="76">
        <f t="shared" ca="1" si="505"/>
        <v>5000</v>
      </c>
      <c r="BF553" s="76">
        <f t="shared" ca="1" si="505"/>
        <v>5000</v>
      </c>
      <c r="BG553" s="76">
        <f t="shared" ca="1" si="505"/>
        <v>5000</v>
      </c>
      <c r="BH553" s="76">
        <f t="shared" ca="1" si="505"/>
        <v>5000</v>
      </c>
      <c r="BI553" s="76">
        <f t="shared" ca="1" si="505"/>
        <v>5000</v>
      </c>
      <c r="BJ553" s="76">
        <f t="shared" ca="1" si="505"/>
        <v>5000</v>
      </c>
      <c r="BK553" s="76">
        <f t="shared" ca="1" si="505"/>
        <v>5000</v>
      </c>
      <c r="BL553" s="76">
        <f t="shared" ca="1" si="505"/>
        <v>5000</v>
      </c>
      <c r="BM553" s="76">
        <f t="shared" ca="1" si="505"/>
        <v>5000</v>
      </c>
      <c r="BN553" s="76">
        <f t="shared" ca="1" si="505"/>
        <v>5000</v>
      </c>
      <c r="BO553" s="76">
        <f t="shared" ca="1" si="505"/>
        <v>5000</v>
      </c>
      <c r="BP553" s="76">
        <f t="shared" ca="1" si="505"/>
        <v>5000</v>
      </c>
      <c r="BQ553" s="76">
        <f t="shared" ca="1" si="505"/>
        <v>5000</v>
      </c>
      <c r="BR553" s="76">
        <f t="shared" ref="BR553:CL553" ca="1" si="506">+BQ552</f>
        <v>5000</v>
      </c>
      <c r="BS553" s="76">
        <f t="shared" ca="1" si="506"/>
        <v>5000</v>
      </c>
      <c r="BT553" s="76">
        <f t="shared" ca="1" si="506"/>
        <v>5000</v>
      </c>
      <c r="BU553" s="76">
        <f t="shared" ca="1" si="506"/>
        <v>5000</v>
      </c>
      <c r="BV553" s="76">
        <f t="shared" ca="1" si="506"/>
        <v>5000</v>
      </c>
      <c r="BW553" s="76">
        <f t="shared" ca="1" si="506"/>
        <v>5000</v>
      </c>
      <c r="BX553" s="76">
        <f t="shared" ca="1" si="506"/>
        <v>5000</v>
      </c>
      <c r="BY553" s="76">
        <f t="shared" ca="1" si="506"/>
        <v>5000</v>
      </c>
      <c r="BZ553" s="76">
        <f t="shared" ca="1" si="506"/>
        <v>5000</v>
      </c>
      <c r="CA553" s="76">
        <f t="shared" ca="1" si="506"/>
        <v>5000</v>
      </c>
      <c r="CB553" s="76">
        <f t="shared" ca="1" si="506"/>
        <v>5000</v>
      </c>
      <c r="CC553" s="76">
        <f t="shared" ca="1" si="506"/>
        <v>5000</v>
      </c>
      <c r="CD553" s="76">
        <f t="shared" ca="1" si="506"/>
        <v>5000</v>
      </c>
      <c r="CE553" s="76">
        <f t="shared" ca="1" si="506"/>
        <v>5000</v>
      </c>
      <c r="CF553" s="76">
        <f t="shared" ca="1" si="506"/>
        <v>5000</v>
      </c>
      <c r="CG553" s="76">
        <f t="shared" ca="1" si="506"/>
        <v>5000</v>
      </c>
      <c r="CH553" s="76">
        <f t="shared" ca="1" si="506"/>
        <v>5000</v>
      </c>
      <c r="CI553" s="76">
        <f t="shared" ca="1" si="506"/>
        <v>5000</v>
      </c>
      <c r="CJ553" s="76">
        <f t="shared" ca="1" si="506"/>
        <v>5000</v>
      </c>
      <c r="CK553" s="76">
        <f t="shared" ca="1" si="506"/>
        <v>5000</v>
      </c>
      <c r="CL553" s="76">
        <f t="shared" ca="1" si="506"/>
        <v>5000</v>
      </c>
    </row>
    <row r="554" spans="2:90" outlineLevel="2" x14ac:dyDescent="0.4">
      <c r="B554" s="398">
        <f t="shared" si="457"/>
        <v>21</v>
      </c>
      <c r="C554" s="16"/>
      <c r="D554" s="16" t="s">
        <v>901</v>
      </c>
      <c r="E554" s="16" t="s">
        <v>906</v>
      </c>
      <c r="F554" s="16"/>
      <c r="G554" s="16"/>
      <c r="H554" s="16">
        <f t="shared" si="458"/>
        <v>0.84000000000000019</v>
      </c>
      <c r="I554" s="399">
        <v>0</v>
      </c>
      <c r="J554" s="73"/>
      <c r="K554" s="15">
        <f t="shared" ref="K554:P559" si="507">SUMIF($4:$4,K$2,554:554)</f>
        <v>0</v>
      </c>
      <c r="L554" s="15">
        <f t="shared" ca="1" si="507"/>
        <v>5000</v>
      </c>
      <c r="M554" s="15">
        <f t="shared" ca="1" si="507"/>
        <v>5000</v>
      </c>
      <c r="N554" s="15">
        <f t="shared" ca="1" si="507"/>
        <v>5000</v>
      </c>
      <c r="O554" s="15">
        <f t="shared" ca="1" si="507"/>
        <v>5000</v>
      </c>
      <c r="P554" s="15">
        <f t="shared" ca="1" si="507"/>
        <v>5000</v>
      </c>
      <c r="R554" s="67"/>
      <c r="S554" s="76">
        <f t="shared" si="487"/>
        <v>0</v>
      </c>
      <c r="T554" s="76">
        <f t="shared" si="487"/>
        <v>0</v>
      </c>
      <c r="U554" s="76">
        <f t="shared" si="487"/>
        <v>0</v>
      </c>
      <c r="V554" s="76">
        <f t="shared" si="487"/>
        <v>0</v>
      </c>
      <c r="W554" s="76">
        <f t="shared" si="487"/>
        <v>0</v>
      </c>
      <c r="X554" s="76">
        <f t="shared" si="487"/>
        <v>0</v>
      </c>
      <c r="Y554" s="76">
        <f t="shared" si="487"/>
        <v>0</v>
      </c>
      <c r="Z554" s="76">
        <f t="shared" si="487"/>
        <v>0</v>
      </c>
      <c r="AA554" s="76">
        <f t="shared" si="487"/>
        <v>0</v>
      </c>
      <c r="AB554" s="76">
        <f t="shared" si="487"/>
        <v>0</v>
      </c>
      <c r="AC554" s="76">
        <f t="shared" si="488"/>
        <v>0</v>
      </c>
      <c r="AD554" s="76">
        <f t="shared" si="488"/>
        <v>0</v>
      </c>
      <c r="AE554" s="76">
        <f t="shared" si="488"/>
        <v>0</v>
      </c>
      <c r="AF554" s="76">
        <f t="shared" si="488"/>
        <v>0</v>
      </c>
      <c r="AG554" s="76">
        <f t="shared" si="488"/>
        <v>0</v>
      </c>
      <c r="AH554" s="76">
        <f t="shared" si="488"/>
        <v>0</v>
      </c>
      <c r="AI554" s="76">
        <f t="shared" si="488"/>
        <v>0</v>
      </c>
      <c r="AJ554" s="76">
        <f t="shared" si="488"/>
        <v>0</v>
      </c>
      <c r="AK554" s="76">
        <f t="shared" si="488"/>
        <v>0</v>
      </c>
      <c r="AL554" s="76">
        <f t="shared" si="488"/>
        <v>0</v>
      </c>
      <c r="AM554" s="76">
        <f t="shared" ref="AM554:BR554" ca="1" si="508">+AL553</f>
        <v>5000</v>
      </c>
      <c r="AN554" s="76">
        <f t="shared" ca="1" si="508"/>
        <v>5000</v>
      </c>
      <c r="AO554" s="76">
        <f t="shared" ca="1" si="508"/>
        <v>5000</v>
      </c>
      <c r="AP554" s="76">
        <f t="shared" ca="1" si="508"/>
        <v>5000</v>
      </c>
      <c r="AQ554" s="76">
        <f t="shared" ca="1" si="508"/>
        <v>5000</v>
      </c>
      <c r="AR554" s="76">
        <f t="shared" ca="1" si="508"/>
        <v>5000</v>
      </c>
      <c r="AS554" s="76">
        <f t="shared" ca="1" si="508"/>
        <v>5000</v>
      </c>
      <c r="AT554" s="76">
        <f t="shared" ca="1" si="508"/>
        <v>5000</v>
      </c>
      <c r="AU554" s="76">
        <f t="shared" ca="1" si="508"/>
        <v>5000</v>
      </c>
      <c r="AV554" s="76">
        <f t="shared" ca="1" si="508"/>
        <v>5000</v>
      </c>
      <c r="AW554" s="76">
        <f t="shared" ca="1" si="508"/>
        <v>5000</v>
      </c>
      <c r="AX554" s="76">
        <f t="shared" ca="1" si="508"/>
        <v>5000</v>
      </c>
      <c r="AY554" s="76">
        <f t="shared" ca="1" si="508"/>
        <v>5000</v>
      </c>
      <c r="AZ554" s="76">
        <f t="shared" ca="1" si="508"/>
        <v>5000</v>
      </c>
      <c r="BA554" s="76">
        <f t="shared" ca="1" si="508"/>
        <v>5000</v>
      </c>
      <c r="BB554" s="76">
        <f t="shared" ca="1" si="508"/>
        <v>5000</v>
      </c>
      <c r="BC554" s="76">
        <f t="shared" ca="1" si="508"/>
        <v>5000</v>
      </c>
      <c r="BD554" s="76">
        <f t="shared" ca="1" si="508"/>
        <v>5000</v>
      </c>
      <c r="BE554" s="76">
        <f t="shared" ca="1" si="508"/>
        <v>5000</v>
      </c>
      <c r="BF554" s="76">
        <f t="shared" ca="1" si="508"/>
        <v>5000</v>
      </c>
      <c r="BG554" s="76">
        <f t="shared" ca="1" si="508"/>
        <v>5000</v>
      </c>
      <c r="BH554" s="76">
        <f t="shared" ca="1" si="508"/>
        <v>5000</v>
      </c>
      <c r="BI554" s="76">
        <f t="shared" ca="1" si="508"/>
        <v>5000</v>
      </c>
      <c r="BJ554" s="76">
        <f t="shared" ca="1" si="508"/>
        <v>5000</v>
      </c>
      <c r="BK554" s="76">
        <f t="shared" ca="1" si="508"/>
        <v>5000</v>
      </c>
      <c r="BL554" s="76">
        <f t="shared" ca="1" si="508"/>
        <v>5000</v>
      </c>
      <c r="BM554" s="76">
        <f t="shared" ca="1" si="508"/>
        <v>5000</v>
      </c>
      <c r="BN554" s="76">
        <f t="shared" ca="1" si="508"/>
        <v>5000</v>
      </c>
      <c r="BO554" s="76">
        <f t="shared" ca="1" si="508"/>
        <v>5000</v>
      </c>
      <c r="BP554" s="76">
        <f t="shared" ca="1" si="508"/>
        <v>5000</v>
      </c>
      <c r="BQ554" s="76">
        <f t="shared" ca="1" si="508"/>
        <v>5000</v>
      </c>
      <c r="BR554" s="76">
        <f t="shared" ca="1" si="508"/>
        <v>5000</v>
      </c>
      <c r="BS554" s="76">
        <f t="shared" ref="BS554:CL554" ca="1" si="509">+BR553</f>
        <v>5000</v>
      </c>
      <c r="BT554" s="76">
        <f t="shared" ca="1" si="509"/>
        <v>5000</v>
      </c>
      <c r="BU554" s="76">
        <f t="shared" ca="1" si="509"/>
        <v>5000</v>
      </c>
      <c r="BV554" s="76">
        <f t="shared" ca="1" si="509"/>
        <v>5000</v>
      </c>
      <c r="BW554" s="76">
        <f t="shared" ca="1" si="509"/>
        <v>5000</v>
      </c>
      <c r="BX554" s="76">
        <f t="shared" ca="1" si="509"/>
        <v>5000</v>
      </c>
      <c r="BY554" s="76">
        <f t="shared" ca="1" si="509"/>
        <v>5000</v>
      </c>
      <c r="BZ554" s="76">
        <f t="shared" ca="1" si="509"/>
        <v>5000</v>
      </c>
      <c r="CA554" s="76">
        <f t="shared" ca="1" si="509"/>
        <v>5000</v>
      </c>
      <c r="CB554" s="76">
        <f t="shared" ca="1" si="509"/>
        <v>5000</v>
      </c>
      <c r="CC554" s="76">
        <f t="shared" ca="1" si="509"/>
        <v>5000</v>
      </c>
      <c r="CD554" s="76">
        <f t="shared" ca="1" si="509"/>
        <v>5000</v>
      </c>
      <c r="CE554" s="76">
        <f t="shared" ca="1" si="509"/>
        <v>5000</v>
      </c>
      <c r="CF554" s="76">
        <f t="shared" ca="1" si="509"/>
        <v>5000</v>
      </c>
      <c r="CG554" s="76">
        <f t="shared" ca="1" si="509"/>
        <v>5000</v>
      </c>
      <c r="CH554" s="76">
        <f t="shared" ca="1" si="509"/>
        <v>5000</v>
      </c>
      <c r="CI554" s="76">
        <f t="shared" ca="1" si="509"/>
        <v>5000</v>
      </c>
      <c r="CJ554" s="76">
        <f t="shared" ca="1" si="509"/>
        <v>5000</v>
      </c>
      <c r="CK554" s="76">
        <f t="shared" ca="1" si="509"/>
        <v>5000</v>
      </c>
      <c r="CL554" s="76">
        <f t="shared" ca="1" si="509"/>
        <v>5000</v>
      </c>
    </row>
    <row r="555" spans="2:90" outlineLevel="2" x14ac:dyDescent="0.4">
      <c r="B555" s="398">
        <f t="shared" si="457"/>
        <v>22</v>
      </c>
      <c r="C555" s="16"/>
      <c r="D555" s="16" t="s">
        <v>901</v>
      </c>
      <c r="E555" s="16" t="s">
        <v>906</v>
      </c>
      <c r="F555" s="16"/>
      <c r="G555" s="16"/>
      <c r="H555" s="16">
        <f t="shared" si="458"/>
        <v>0.88000000000000023</v>
      </c>
      <c r="I555" s="399">
        <v>0</v>
      </c>
      <c r="J555" s="73"/>
      <c r="K555" s="15">
        <f t="shared" si="507"/>
        <v>0</v>
      </c>
      <c r="L555" s="15">
        <f t="shared" ca="1" si="507"/>
        <v>5000</v>
      </c>
      <c r="M555" s="15">
        <f t="shared" ca="1" si="507"/>
        <v>5000</v>
      </c>
      <c r="N555" s="15">
        <f t="shared" ca="1" si="507"/>
        <v>5000</v>
      </c>
      <c r="O555" s="15">
        <f t="shared" ca="1" si="507"/>
        <v>5000</v>
      </c>
      <c r="P555" s="15">
        <f t="shared" ca="1" si="507"/>
        <v>5000</v>
      </c>
      <c r="R555" s="67"/>
      <c r="S555" s="76">
        <f t="shared" si="487"/>
        <v>0</v>
      </c>
      <c r="T555" s="76">
        <f t="shared" si="487"/>
        <v>0</v>
      </c>
      <c r="U555" s="76">
        <f t="shared" si="487"/>
        <v>0</v>
      </c>
      <c r="V555" s="76">
        <f t="shared" si="487"/>
        <v>0</v>
      </c>
      <c r="W555" s="76">
        <f t="shared" si="487"/>
        <v>0</v>
      </c>
      <c r="X555" s="76">
        <f t="shared" si="487"/>
        <v>0</v>
      </c>
      <c r="Y555" s="76">
        <f t="shared" si="487"/>
        <v>0</v>
      </c>
      <c r="Z555" s="76">
        <f t="shared" si="487"/>
        <v>0</v>
      </c>
      <c r="AA555" s="76">
        <f t="shared" si="487"/>
        <v>0</v>
      </c>
      <c r="AB555" s="76">
        <f t="shared" si="487"/>
        <v>0</v>
      </c>
      <c r="AC555" s="76">
        <f t="shared" si="488"/>
        <v>0</v>
      </c>
      <c r="AD555" s="76">
        <f t="shared" si="488"/>
        <v>0</v>
      </c>
      <c r="AE555" s="76">
        <f t="shared" si="488"/>
        <v>0</v>
      </c>
      <c r="AF555" s="76">
        <f t="shared" si="488"/>
        <v>0</v>
      </c>
      <c r="AG555" s="76">
        <f t="shared" si="488"/>
        <v>0</v>
      </c>
      <c r="AH555" s="76">
        <f t="shared" si="488"/>
        <v>0</v>
      </c>
      <c r="AI555" s="76">
        <f t="shared" si="488"/>
        <v>0</v>
      </c>
      <c r="AJ555" s="76">
        <f t="shared" si="488"/>
        <v>0</v>
      </c>
      <c r="AK555" s="76">
        <f t="shared" si="488"/>
        <v>0</v>
      </c>
      <c r="AL555" s="76">
        <f t="shared" si="488"/>
        <v>0</v>
      </c>
      <c r="AM555" s="76">
        <f t="shared" ref="AM555:AO557" si="510">+AL554</f>
        <v>0</v>
      </c>
      <c r="AN555" s="76">
        <f t="shared" ref="AN555:BS555" ca="1" si="511">+AM554</f>
        <v>5000</v>
      </c>
      <c r="AO555" s="76">
        <f t="shared" ca="1" si="511"/>
        <v>5000</v>
      </c>
      <c r="AP555" s="76">
        <f t="shared" ca="1" si="511"/>
        <v>5000</v>
      </c>
      <c r="AQ555" s="76">
        <f t="shared" ca="1" si="511"/>
        <v>5000</v>
      </c>
      <c r="AR555" s="76">
        <f t="shared" ca="1" si="511"/>
        <v>5000</v>
      </c>
      <c r="AS555" s="76">
        <f t="shared" ca="1" si="511"/>
        <v>5000</v>
      </c>
      <c r="AT555" s="76">
        <f t="shared" ca="1" si="511"/>
        <v>5000</v>
      </c>
      <c r="AU555" s="76">
        <f t="shared" ca="1" si="511"/>
        <v>5000</v>
      </c>
      <c r="AV555" s="76">
        <f t="shared" ca="1" si="511"/>
        <v>5000</v>
      </c>
      <c r="AW555" s="76">
        <f t="shared" ca="1" si="511"/>
        <v>5000</v>
      </c>
      <c r="AX555" s="76">
        <f t="shared" ca="1" si="511"/>
        <v>5000</v>
      </c>
      <c r="AY555" s="76">
        <f t="shared" ca="1" si="511"/>
        <v>5000</v>
      </c>
      <c r="AZ555" s="76">
        <f t="shared" ca="1" si="511"/>
        <v>5000</v>
      </c>
      <c r="BA555" s="76">
        <f t="shared" ca="1" si="511"/>
        <v>5000</v>
      </c>
      <c r="BB555" s="76">
        <f t="shared" ca="1" si="511"/>
        <v>5000</v>
      </c>
      <c r="BC555" s="76">
        <f t="shared" ca="1" si="511"/>
        <v>5000</v>
      </c>
      <c r="BD555" s="76">
        <f t="shared" ca="1" si="511"/>
        <v>5000</v>
      </c>
      <c r="BE555" s="76">
        <f t="shared" ca="1" si="511"/>
        <v>5000</v>
      </c>
      <c r="BF555" s="76">
        <f t="shared" ca="1" si="511"/>
        <v>5000</v>
      </c>
      <c r="BG555" s="76">
        <f t="shared" ca="1" si="511"/>
        <v>5000</v>
      </c>
      <c r="BH555" s="76">
        <f t="shared" ca="1" si="511"/>
        <v>5000</v>
      </c>
      <c r="BI555" s="76">
        <f t="shared" ca="1" si="511"/>
        <v>5000</v>
      </c>
      <c r="BJ555" s="76">
        <f t="shared" ca="1" si="511"/>
        <v>5000</v>
      </c>
      <c r="BK555" s="76">
        <f t="shared" ca="1" si="511"/>
        <v>5000</v>
      </c>
      <c r="BL555" s="76">
        <f t="shared" ca="1" si="511"/>
        <v>5000</v>
      </c>
      <c r="BM555" s="76">
        <f t="shared" ca="1" si="511"/>
        <v>5000</v>
      </c>
      <c r="BN555" s="76">
        <f t="shared" ca="1" si="511"/>
        <v>5000</v>
      </c>
      <c r="BO555" s="76">
        <f t="shared" ca="1" si="511"/>
        <v>5000</v>
      </c>
      <c r="BP555" s="76">
        <f t="shared" ca="1" si="511"/>
        <v>5000</v>
      </c>
      <c r="BQ555" s="76">
        <f t="shared" ca="1" si="511"/>
        <v>5000</v>
      </c>
      <c r="BR555" s="76">
        <f t="shared" ca="1" si="511"/>
        <v>5000</v>
      </c>
      <c r="BS555" s="76">
        <f t="shared" ca="1" si="511"/>
        <v>5000</v>
      </c>
      <c r="BT555" s="76">
        <f t="shared" ref="BT555:CL555" ca="1" si="512">+BS554</f>
        <v>5000</v>
      </c>
      <c r="BU555" s="76">
        <f t="shared" ca="1" si="512"/>
        <v>5000</v>
      </c>
      <c r="BV555" s="76">
        <f t="shared" ca="1" si="512"/>
        <v>5000</v>
      </c>
      <c r="BW555" s="76">
        <f t="shared" ca="1" si="512"/>
        <v>5000</v>
      </c>
      <c r="BX555" s="76">
        <f t="shared" ca="1" si="512"/>
        <v>5000</v>
      </c>
      <c r="BY555" s="76">
        <f t="shared" ca="1" si="512"/>
        <v>5000</v>
      </c>
      <c r="BZ555" s="76">
        <f t="shared" ca="1" si="512"/>
        <v>5000</v>
      </c>
      <c r="CA555" s="76">
        <f t="shared" ca="1" si="512"/>
        <v>5000</v>
      </c>
      <c r="CB555" s="76">
        <f t="shared" ca="1" si="512"/>
        <v>5000</v>
      </c>
      <c r="CC555" s="76">
        <f t="shared" ca="1" si="512"/>
        <v>5000</v>
      </c>
      <c r="CD555" s="76">
        <f t="shared" ca="1" si="512"/>
        <v>5000</v>
      </c>
      <c r="CE555" s="76">
        <f t="shared" ca="1" si="512"/>
        <v>5000</v>
      </c>
      <c r="CF555" s="76">
        <f t="shared" ca="1" si="512"/>
        <v>5000</v>
      </c>
      <c r="CG555" s="76">
        <f t="shared" ca="1" si="512"/>
        <v>5000</v>
      </c>
      <c r="CH555" s="76">
        <f t="shared" ca="1" si="512"/>
        <v>5000</v>
      </c>
      <c r="CI555" s="76">
        <f t="shared" ca="1" si="512"/>
        <v>5000</v>
      </c>
      <c r="CJ555" s="76">
        <f t="shared" ca="1" si="512"/>
        <v>5000</v>
      </c>
      <c r="CK555" s="76">
        <f t="shared" ca="1" si="512"/>
        <v>5000</v>
      </c>
      <c r="CL555" s="76">
        <f t="shared" ca="1" si="512"/>
        <v>5000</v>
      </c>
    </row>
    <row r="556" spans="2:90" outlineLevel="2" x14ac:dyDescent="0.4">
      <c r="B556" s="398">
        <f t="shared" si="457"/>
        <v>23</v>
      </c>
      <c r="C556" s="16"/>
      <c r="D556" s="16" t="s">
        <v>901</v>
      </c>
      <c r="E556" s="16" t="s">
        <v>906</v>
      </c>
      <c r="F556" s="16"/>
      <c r="G556" s="16"/>
      <c r="H556" s="16">
        <f t="shared" si="458"/>
        <v>0.92000000000000026</v>
      </c>
      <c r="I556" s="399">
        <v>0</v>
      </c>
      <c r="J556" s="73"/>
      <c r="K556" s="15">
        <f t="shared" si="507"/>
        <v>0</v>
      </c>
      <c r="L556" s="15">
        <f t="shared" ca="1" si="507"/>
        <v>5000</v>
      </c>
      <c r="M556" s="15">
        <f t="shared" ca="1" si="507"/>
        <v>5000</v>
      </c>
      <c r="N556" s="15">
        <f t="shared" ca="1" si="507"/>
        <v>5000</v>
      </c>
      <c r="O556" s="15">
        <f t="shared" ca="1" si="507"/>
        <v>5000</v>
      </c>
      <c r="P556" s="15">
        <f t="shared" ca="1" si="507"/>
        <v>5000</v>
      </c>
      <c r="R556" s="67"/>
      <c r="S556" s="76">
        <f t="shared" si="487"/>
        <v>0</v>
      </c>
      <c r="T556" s="76">
        <f t="shared" si="487"/>
        <v>0</v>
      </c>
      <c r="U556" s="76">
        <f t="shared" si="487"/>
        <v>0</v>
      </c>
      <c r="V556" s="76">
        <f t="shared" si="487"/>
        <v>0</v>
      </c>
      <c r="W556" s="76">
        <f t="shared" si="487"/>
        <v>0</v>
      </c>
      <c r="X556" s="76">
        <f t="shared" si="487"/>
        <v>0</v>
      </c>
      <c r="Y556" s="76">
        <f t="shared" si="487"/>
        <v>0</v>
      </c>
      <c r="Z556" s="76">
        <f t="shared" si="487"/>
        <v>0</v>
      </c>
      <c r="AA556" s="76">
        <f t="shared" si="487"/>
        <v>0</v>
      </c>
      <c r="AB556" s="76">
        <f t="shared" si="487"/>
        <v>0</v>
      </c>
      <c r="AC556" s="76">
        <f t="shared" si="488"/>
        <v>0</v>
      </c>
      <c r="AD556" s="76">
        <f t="shared" si="488"/>
        <v>0</v>
      </c>
      <c r="AE556" s="76">
        <f t="shared" si="488"/>
        <v>0</v>
      </c>
      <c r="AF556" s="76">
        <f t="shared" si="488"/>
        <v>0</v>
      </c>
      <c r="AG556" s="76">
        <f t="shared" si="488"/>
        <v>0</v>
      </c>
      <c r="AH556" s="76">
        <f t="shared" si="488"/>
        <v>0</v>
      </c>
      <c r="AI556" s="76">
        <f t="shared" si="488"/>
        <v>0</v>
      </c>
      <c r="AJ556" s="76">
        <f t="shared" si="488"/>
        <v>0</v>
      </c>
      <c r="AK556" s="76">
        <f t="shared" si="488"/>
        <v>0</v>
      </c>
      <c r="AL556" s="76">
        <f t="shared" si="488"/>
        <v>0</v>
      </c>
      <c r="AM556" s="76">
        <f t="shared" si="510"/>
        <v>0</v>
      </c>
      <c r="AN556" s="76">
        <f t="shared" si="510"/>
        <v>0</v>
      </c>
      <c r="AO556" s="76">
        <f t="shared" ref="AO556:BT556" ca="1" si="513">+AN555</f>
        <v>5000</v>
      </c>
      <c r="AP556" s="76">
        <f t="shared" ca="1" si="513"/>
        <v>5000</v>
      </c>
      <c r="AQ556" s="76">
        <f t="shared" ca="1" si="513"/>
        <v>5000</v>
      </c>
      <c r="AR556" s="76">
        <f t="shared" ca="1" si="513"/>
        <v>5000</v>
      </c>
      <c r="AS556" s="76">
        <f t="shared" ca="1" si="513"/>
        <v>5000</v>
      </c>
      <c r="AT556" s="76">
        <f t="shared" ca="1" si="513"/>
        <v>5000</v>
      </c>
      <c r="AU556" s="76">
        <f t="shared" ca="1" si="513"/>
        <v>5000</v>
      </c>
      <c r="AV556" s="76">
        <f t="shared" ca="1" si="513"/>
        <v>5000</v>
      </c>
      <c r="AW556" s="76">
        <f t="shared" ca="1" si="513"/>
        <v>5000</v>
      </c>
      <c r="AX556" s="76">
        <f t="shared" ca="1" si="513"/>
        <v>5000</v>
      </c>
      <c r="AY556" s="76">
        <f t="shared" ca="1" si="513"/>
        <v>5000</v>
      </c>
      <c r="AZ556" s="76">
        <f t="shared" ca="1" si="513"/>
        <v>5000</v>
      </c>
      <c r="BA556" s="76">
        <f t="shared" ca="1" si="513"/>
        <v>5000</v>
      </c>
      <c r="BB556" s="76">
        <f t="shared" ca="1" si="513"/>
        <v>5000</v>
      </c>
      <c r="BC556" s="76">
        <f t="shared" ca="1" si="513"/>
        <v>5000</v>
      </c>
      <c r="BD556" s="76">
        <f t="shared" ca="1" si="513"/>
        <v>5000</v>
      </c>
      <c r="BE556" s="76">
        <f t="shared" ca="1" si="513"/>
        <v>5000</v>
      </c>
      <c r="BF556" s="76">
        <f t="shared" ca="1" si="513"/>
        <v>5000</v>
      </c>
      <c r="BG556" s="76">
        <f t="shared" ca="1" si="513"/>
        <v>5000</v>
      </c>
      <c r="BH556" s="76">
        <f t="shared" ca="1" si="513"/>
        <v>5000</v>
      </c>
      <c r="BI556" s="76">
        <f t="shared" ca="1" si="513"/>
        <v>5000</v>
      </c>
      <c r="BJ556" s="76">
        <f t="shared" ca="1" si="513"/>
        <v>5000</v>
      </c>
      <c r="BK556" s="76">
        <f t="shared" ca="1" si="513"/>
        <v>5000</v>
      </c>
      <c r="BL556" s="76">
        <f t="shared" ca="1" si="513"/>
        <v>5000</v>
      </c>
      <c r="BM556" s="76">
        <f t="shared" ca="1" si="513"/>
        <v>5000</v>
      </c>
      <c r="BN556" s="76">
        <f t="shared" ca="1" si="513"/>
        <v>5000</v>
      </c>
      <c r="BO556" s="76">
        <f t="shared" ca="1" si="513"/>
        <v>5000</v>
      </c>
      <c r="BP556" s="76">
        <f t="shared" ca="1" si="513"/>
        <v>5000</v>
      </c>
      <c r="BQ556" s="76">
        <f t="shared" ca="1" si="513"/>
        <v>5000</v>
      </c>
      <c r="BR556" s="76">
        <f t="shared" ca="1" si="513"/>
        <v>5000</v>
      </c>
      <c r="BS556" s="76">
        <f t="shared" ca="1" si="513"/>
        <v>5000</v>
      </c>
      <c r="BT556" s="76">
        <f t="shared" ca="1" si="513"/>
        <v>5000</v>
      </c>
      <c r="BU556" s="76">
        <f t="shared" ref="BU556:CL556" ca="1" si="514">+BT555</f>
        <v>5000</v>
      </c>
      <c r="BV556" s="76">
        <f t="shared" ca="1" si="514"/>
        <v>5000</v>
      </c>
      <c r="BW556" s="76">
        <f t="shared" ca="1" si="514"/>
        <v>5000</v>
      </c>
      <c r="BX556" s="76">
        <f t="shared" ca="1" si="514"/>
        <v>5000</v>
      </c>
      <c r="BY556" s="76">
        <f t="shared" ca="1" si="514"/>
        <v>5000</v>
      </c>
      <c r="BZ556" s="76">
        <f t="shared" ca="1" si="514"/>
        <v>5000</v>
      </c>
      <c r="CA556" s="76">
        <f t="shared" ca="1" si="514"/>
        <v>5000</v>
      </c>
      <c r="CB556" s="76">
        <f t="shared" ca="1" si="514"/>
        <v>5000</v>
      </c>
      <c r="CC556" s="76">
        <f t="shared" ca="1" si="514"/>
        <v>5000</v>
      </c>
      <c r="CD556" s="76">
        <f t="shared" ca="1" si="514"/>
        <v>5000</v>
      </c>
      <c r="CE556" s="76">
        <f t="shared" ca="1" si="514"/>
        <v>5000</v>
      </c>
      <c r="CF556" s="76">
        <f t="shared" ca="1" si="514"/>
        <v>5000</v>
      </c>
      <c r="CG556" s="76">
        <f t="shared" ca="1" si="514"/>
        <v>5000</v>
      </c>
      <c r="CH556" s="76">
        <f t="shared" ca="1" si="514"/>
        <v>5000</v>
      </c>
      <c r="CI556" s="76">
        <f t="shared" ca="1" si="514"/>
        <v>5000</v>
      </c>
      <c r="CJ556" s="76">
        <f t="shared" ca="1" si="514"/>
        <v>5000</v>
      </c>
      <c r="CK556" s="76">
        <f t="shared" ca="1" si="514"/>
        <v>5000</v>
      </c>
      <c r="CL556" s="76">
        <f t="shared" ca="1" si="514"/>
        <v>5000</v>
      </c>
    </row>
    <row r="557" spans="2:90" outlineLevel="2" x14ac:dyDescent="0.4">
      <c r="B557" s="398">
        <f t="shared" si="457"/>
        <v>24</v>
      </c>
      <c r="C557" s="16"/>
      <c r="D557" s="16" t="s">
        <v>901</v>
      </c>
      <c r="E557" s="16" t="s">
        <v>906</v>
      </c>
      <c r="F557" s="16"/>
      <c r="G557" s="16"/>
      <c r="H557" s="16">
        <f t="shared" si="458"/>
        <v>0.9600000000000003</v>
      </c>
      <c r="I557" s="402">
        <v>0</v>
      </c>
      <c r="J557" s="73"/>
      <c r="K557" s="15">
        <f t="shared" si="507"/>
        <v>0</v>
      </c>
      <c r="L557" s="15">
        <f t="shared" ca="1" si="507"/>
        <v>5000</v>
      </c>
      <c r="M557" s="15">
        <f t="shared" ca="1" si="507"/>
        <v>5000</v>
      </c>
      <c r="N557" s="15">
        <f t="shared" ca="1" si="507"/>
        <v>5000</v>
      </c>
      <c r="O557" s="15">
        <f t="shared" ca="1" si="507"/>
        <v>5000</v>
      </c>
      <c r="P557" s="15">
        <f t="shared" ca="1" si="507"/>
        <v>5000</v>
      </c>
      <c r="R557" s="67"/>
      <c r="S557" s="76">
        <f t="shared" si="487"/>
        <v>0</v>
      </c>
      <c r="T557" s="76">
        <f t="shared" si="487"/>
        <v>0</v>
      </c>
      <c r="U557" s="76">
        <f t="shared" si="487"/>
        <v>0</v>
      </c>
      <c r="V557" s="76">
        <f t="shared" si="487"/>
        <v>0</v>
      </c>
      <c r="W557" s="76">
        <f t="shared" si="487"/>
        <v>0</v>
      </c>
      <c r="X557" s="76">
        <f t="shared" si="487"/>
        <v>0</v>
      </c>
      <c r="Y557" s="76">
        <f t="shared" si="487"/>
        <v>0</v>
      </c>
      <c r="Z557" s="76">
        <f t="shared" si="487"/>
        <v>0</v>
      </c>
      <c r="AA557" s="76">
        <f t="shared" si="487"/>
        <v>0</v>
      </c>
      <c r="AB557" s="76">
        <f t="shared" si="487"/>
        <v>0</v>
      </c>
      <c r="AC557" s="76">
        <f t="shared" si="488"/>
        <v>0</v>
      </c>
      <c r="AD557" s="76">
        <f t="shared" si="488"/>
        <v>0</v>
      </c>
      <c r="AE557" s="76">
        <f t="shared" si="488"/>
        <v>0</v>
      </c>
      <c r="AF557" s="76">
        <f t="shared" si="488"/>
        <v>0</v>
      </c>
      <c r="AG557" s="76">
        <f t="shared" si="488"/>
        <v>0</v>
      </c>
      <c r="AH557" s="76">
        <f t="shared" si="488"/>
        <v>0</v>
      </c>
      <c r="AI557" s="76">
        <f t="shared" si="488"/>
        <v>0</v>
      </c>
      <c r="AJ557" s="76">
        <f t="shared" si="488"/>
        <v>0</v>
      </c>
      <c r="AK557" s="76">
        <f t="shared" si="488"/>
        <v>0</v>
      </c>
      <c r="AL557" s="76">
        <f t="shared" si="488"/>
        <v>0</v>
      </c>
      <c r="AM557" s="76">
        <f t="shared" si="510"/>
        <v>0</v>
      </c>
      <c r="AN557" s="76">
        <f t="shared" si="510"/>
        <v>0</v>
      </c>
      <c r="AO557" s="76">
        <f t="shared" si="510"/>
        <v>0</v>
      </c>
      <c r="AP557" s="76">
        <f t="shared" ref="AP557:BU557" ca="1" si="515">+AO556</f>
        <v>5000</v>
      </c>
      <c r="AQ557" s="76">
        <f t="shared" ca="1" si="515"/>
        <v>5000</v>
      </c>
      <c r="AR557" s="76">
        <f t="shared" ca="1" si="515"/>
        <v>5000</v>
      </c>
      <c r="AS557" s="76">
        <f t="shared" ca="1" si="515"/>
        <v>5000</v>
      </c>
      <c r="AT557" s="76">
        <f t="shared" ca="1" si="515"/>
        <v>5000</v>
      </c>
      <c r="AU557" s="76">
        <f t="shared" ca="1" si="515"/>
        <v>5000</v>
      </c>
      <c r="AV557" s="76">
        <f t="shared" ca="1" si="515"/>
        <v>5000</v>
      </c>
      <c r="AW557" s="76">
        <f t="shared" ca="1" si="515"/>
        <v>5000</v>
      </c>
      <c r="AX557" s="76">
        <f t="shared" ca="1" si="515"/>
        <v>5000</v>
      </c>
      <c r="AY557" s="76">
        <f t="shared" ca="1" si="515"/>
        <v>5000</v>
      </c>
      <c r="AZ557" s="76">
        <f t="shared" ca="1" si="515"/>
        <v>5000</v>
      </c>
      <c r="BA557" s="76">
        <f t="shared" ca="1" si="515"/>
        <v>5000</v>
      </c>
      <c r="BB557" s="76">
        <f t="shared" ca="1" si="515"/>
        <v>5000</v>
      </c>
      <c r="BC557" s="76">
        <f t="shared" ca="1" si="515"/>
        <v>5000</v>
      </c>
      <c r="BD557" s="76">
        <f t="shared" ca="1" si="515"/>
        <v>5000</v>
      </c>
      <c r="BE557" s="76">
        <f t="shared" ca="1" si="515"/>
        <v>5000</v>
      </c>
      <c r="BF557" s="76">
        <f t="shared" ca="1" si="515"/>
        <v>5000</v>
      </c>
      <c r="BG557" s="76">
        <f t="shared" ca="1" si="515"/>
        <v>5000</v>
      </c>
      <c r="BH557" s="76">
        <f t="shared" ca="1" si="515"/>
        <v>5000</v>
      </c>
      <c r="BI557" s="76">
        <f t="shared" ca="1" si="515"/>
        <v>5000</v>
      </c>
      <c r="BJ557" s="76">
        <f t="shared" ca="1" si="515"/>
        <v>5000</v>
      </c>
      <c r="BK557" s="76">
        <f t="shared" ca="1" si="515"/>
        <v>5000</v>
      </c>
      <c r="BL557" s="76">
        <f t="shared" ca="1" si="515"/>
        <v>5000</v>
      </c>
      <c r="BM557" s="76">
        <f t="shared" ca="1" si="515"/>
        <v>5000</v>
      </c>
      <c r="BN557" s="76">
        <f t="shared" ca="1" si="515"/>
        <v>5000</v>
      </c>
      <c r="BO557" s="76">
        <f t="shared" ca="1" si="515"/>
        <v>5000</v>
      </c>
      <c r="BP557" s="76">
        <f t="shared" ca="1" si="515"/>
        <v>5000</v>
      </c>
      <c r="BQ557" s="76">
        <f t="shared" ca="1" si="515"/>
        <v>5000</v>
      </c>
      <c r="BR557" s="76">
        <f t="shared" ca="1" si="515"/>
        <v>5000</v>
      </c>
      <c r="BS557" s="76">
        <f t="shared" ca="1" si="515"/>
        <v>5000</v>
      </c>
      <c r="BT557" s="76">
        <f t="shared" ca="1" si="515"/>
        <v>5000</v>
      </c>
      <c r="BU557" s="76">
        <f t="shared" ca="1" si="515"/>
        <v>5000</v>
      </c>
      <c r="BV557" s="76">
        <f t="shared" ref="BV557:CL557" ca="1" si="516">+BU556</f>
        <v>5000</v>
      </c>
      <c r="BW557" s="76">
        <f t="shared" ca="1" si="516"/>
        <v>5000</v>
      </c>
      <c r="BX557" s="76">
        <f t="shared" ca="1" si="516"/>
        <v>5000</v>
      </c>
      <c r="BY557" s="76">
        <f t="shared" ca="1" si="516"/>
        <v>5000</v>
      </c>
      <c r="BZ557" s="76">
        <f t="shared" ca="1" si="516"/>
        <v>5000</v>
      </c>
      <c r="CA557" s="76">
        <f t="shared" ca="1" si="516"/>
        <v>5000</v>
      </c>
      <c r="CB557" s="76">
        <f t="shared" ca="1" si="516"/>
        <v>5000</v>
      </c>
      <c r="CC557" s="76">
        <f t="shared" ca="1" si="516"/>
        <v>5000</v>
      </c>
      <c r="CD557" s="76">
        <f t="shared" ca="1" si="516"/>
        <v>5000</v>
      </c>
      <c r="CE557" s="76">
        <f t="shared" ca="1" si="516"/>
        <v>5000</v>
      </c>
      <c r="CF557" s="76">
        <f t="shared" ca="1" si="516"/>
        <v>5000</v>
      </c>
      <c r="CG557" s="76">
        <f t="shared" ca="1" si="516"/>
        <v>5000</v>
      </c>
      <c r="CH557" s="76">
        <f t="shared" ca="1" si="516"/>
        <v>5000</v>
      </c>
      <c r="CI557" s="76">
        <f t="shared" ca="1" si="516"/>
        <v>5000</v>
      </c>
      <c r="CJ557" s="76">
        <f t="shared" ca="1" si="516"/>
        <v>5000</v>
      </c>
      <c r="CK557" s="76">
        <f t="shared" ca="1" si="516"/>
        <v>5000</v>
      </c>
      <c r="CL557" s="76">
        <f t="shared" ca="1" si="516"/>
        <v>5000</v>
      </c>
    </row>
    <row r="558" spans="2:90" outlineLevel="2" x14ac:dyDescent="0.4">
      <c r="B558" s="139" t="s">
        <v>897</v>
      </c>
      <c r="C558" s="16"/>
      <c r="D558" s="16" t="s">
        <v>901</v>
      </c>
      <c r="E558" s="16" t="s">
        <v>906</v>
      </c>
      <c r="F558" s="16"/>
      <c r="G558" s="16"/>
      <c r="H558" s="16">
        <f t="shared" si="458"/>
        <v>1.0000000000000002</v>
      </c>
      <c r="I558" s="399">
        <v>0.3</v>
      </c>
      <c r="J558" s="73"/>
      <c r="K558" s="245">
        <f t="shared" si="507"/>
        <v>0</v>
      </c>
      <c r="L558" s="245">
        <f t="shared" si="507"/>
        <v>0</v>
      </c>
      <c r="M558" s="245">
        <f t="shared" ca="1" si="507"/>
        <v>60000</v>
      </c>
      <c r="N558" s="245">
        <f t="shared" ca="1" si="507"/>
        <v>120000</v>
      </c>
      <c r="O558" s="245">
        <f t="shared" ca="1" si="507"/>
        <v>180000</v>
      </c>
      <c r="P558" s="245">
        <f t="shared" ca="1" si="507"/>
        <v>240000</v>
      </c>
      <c r="R558" s="67"/>
      <c r="S558" s="397">
        <f>+R557+R558</f>
        <v>0</v>
      </c>
      <c r="T558" s="397">
        <f>+S557+S558</f>
        <v>0</v>
      </c>
      <c r="U558" s="397">
        <f t="shared" ref="U558:AP558" si="517">+T557+T558</f>
        <v>0</v>
      </c>
      <c r="V558" s="397">
        <f t="shared" si="517"/>
        <v>0</v>
      </c>
      <c r="W558" s="397">
        <f t="shared" si="517"/>
        <v>0</v>
      </c>
      <c r="X558" s="397">
        <f t="shared" si="517"/>
        <v>0</v>
      </c>
      <c r="Y558" s="397">
        <f t="shared" si="517"/>
        <v>0</v>
      </c>
      <c r="Z558" s="397">
        <f t="shared" si="517"/>
        <v>0</v>
      </c>
      <c r="AA558" s="397">
        <f t="shared" si="517"/>
        <v>0</v>
      </c>
      <c r="AB558" s="397">
        <f t="shared" si="517"/>
        <v>0</v>
      </c>
      <c r="AC558" s="397">
        <f t="shared" si="517"/>
        <v>0</v>
      </c>
      <c r="AD558" s="397">
        <f t="shared" si="517"/>
        <v>0</v>
      </c>
      <c r="AE558" s="397">
        <f t="shared" si="517"/>
        <v>0</v>
      </c>
      <c r="AF558" s="397">
        <f t="shared" si="517"/>
        <v>0</v>
      </c>
      <c r="AG558" s="397">
        <f t="shared" si="517"/>
        <v>0</v>
      </c>
      <c r="AH558" s="397">
        <f t="shared" si="517"/>
        <v>0</v>
      </c>
      <c r="AI558" s="397">
        <f t="shared" si="517"/>
        <v>0</v>
      </c>
      <c r="AJ558" s="397">
        <f t="shared" si="517"/>
        <v>0</v>
      </c>
      <c r="AK558" s="397">
        <f t="shared" si="517"/>
        <v>0</v>
      </c>
      <c r="AL558" s="397">
        <f t="shared" si="517"/>
        <v>0</v>
      </c>
      <c r="AM558" s="397">
        <f t="shared" si="517"/>
        <v>0</v>
      </c>
      <c r="AN558" s="397">
        <f t="shared" si="517"/>
        <v>0</v>
      </c>
      <c r="AO558" s="397">
        <f t="shared" si="517"/>
        <v>0</v>
      </c>
      <c r="AP558" s="397">
        <f t="shared" si="517"/>
        <v>0</v>
      </c>
      <c r="AQ558" s="397">
        <f t="shared" ref="AQ558:BV558" ca="1" si="518">+AP557+AP558</f>
        <v>5000</v>
      </c>
      <c r="AR558" s="397">
        <f t="shared" ca="1" si="518"/>
        <v>10000</v>
      </c>
      <c r="AS558" s="397">
        <f t="shared" ca="1" si="518"/>
        <v>15000</v>
      </c>
      <c r="AT558" s="397">
        <f t="shared" ca="1" si="518"/>
        <v>20000</v>
      </c>
      <c r="AU558" s="397">
        <f t="shared" ca="1" si="518"/>
        <v>25000</v>
      </c>
      <c r="AV558" s="397">
        <f t="shared" ca="1" si="518"/>
        <v>30000</v>
      </c>
      <c r="AW558" s="397">
        <f t="shared" ca="1" si="518"/>
        <v>35000</v>
      </c>
      <c r="AX558" s="397">
        <f t="shared" ca="1" si="518"/>
        <v>40000</v>
      </c>
      <c r="AY558" s="397">
        <f t="shared" ca="1" si="518"/>
        <v>45000</v>
      </c>
      <c r="AZ558" s="397">
        <f t="shared" ca="1" si="518"/>
        <v>50000</v>
      </c>
      <c r="BA558" s="397">
        <f t="shared" ca="1" si="518"/>
        <v>55000</v>
      </c>
      <c r="BB558" s="397">
        <f t="shared" ca="1" si="518"/>
        <v>60000</v>
      </c>
      <c r="BC558" s="397">
        <f t="shared" ca="1" si="518"/>
        <v>65000</v>
      </c>
      <c r="BD558" s="397">
        <f t="shared" ca="1" si="518"/>
        <v>70000</v>
      </c>
      <c r="BE558" s="397">
        <f t="shared" ca="1" si="518"/>
        <v>75000</v>
      </c>
      <c r="BF558" s="397">
        <f t="shared" ca="1" si="518"/>
        <v>80000</v>
      </c>
      <c r="BG558" s="397">
        <f t="shared" ca="1" si="518"/>
        <v>85000</v>
      </c>
      <c r="BH558" s="397">
        <f t="shared" ca="1" si="518"/>
        <v>90000</v>
      </c>
      <c r="BI558" s="397">
        <f t="shared" ca="1" si="518"/>
        <v>95000</v>
      </c>
      <c r="BJ558" s="397">
        <f t="shared" ca="1" si="518"/>
        <v>100000</v>
      </c>
      <c r="BK558" s="397">
        <f t="shared" ca="1" si="518"/>
        <v>105000</v>
      </c>
      <c r="BL558" s="397">
        <f t="shared" ca="1" si="518"/>
        <v>110000</v>
      </c>
      <c r="BM558" s="397">
        <f t="shared" ca="1" si="518"/>
        <v>115000</v>
      </c>
      <c r="BN558" s="397">
        <f t="shared" ca="1" si="518"/>
        <v>120000</v>
      </c>
      <c r="BO558" s="397">
        <f t="shared" ca="1" si="518"/>
        <v>125000</v>
      </c>
      <c r="BP558" s="397">
        <f t="shared" ca="1" si="518"/>
        <v>130000</v>
      </c>
      <c r="BQ558" s="397">
        <f t="shared" ca="1" si="518"/>
        <v>135000</v>
      </c>
      <c r="BR558" s="397">
        <f t="shared" ca="1" si="518"/>
        <v>140000</v>
      </c>
      <c r="BS558" s="397">
        <f t="shared" ca="1" si="518"/>
        <v>145000</v>
      </c>
      <c r="BT558" s="397">
        <f t="shared" ca="1" si="518"/>
        <v>150000</v>
      </c>
      <c r="BU558" s="397">
        <f t="shared" ca="1" si="518"/>
        <v>155000</v>
      </c>
      <c r="BV558" s="397">
        <f t="shared" ca="1" si="518"/>
        <v>160000</v>
      </c>
      <c r="BW558" s="397">
        <f t="shared" ref="BW558:CL558" ca="1" si="519">+BV557+BV558</f>
        <v>165000</v>
      </c>
      <c r="BX558" s="397">
        <f t="shared" ca="1" si="519"/>
        <v>170000</v>
      </c>
      <c r="BY558" s="397">
        <f t="shared" ca="1" si="519"/>
        <v>175000</v>
      </c>
      <c r="BZ558" s="397">
        <f t="shared" ca="1" si="519"/>
        <v>180000</v>
      </c>
      <c r="CA558" s="397">
        <f t="shared" ca="1" si="519"/>
        <v>185000</v>
      </c>
      <c r="CB558" s="397">
        <f t="shared" ca="1" si="519"/>
        <v>190000</v>
      </c>
      <c r="CC558" s="397">
        <f t="shared" ca="1" si="519"/>
        <v>195000</v>
      </c>
      <c r="CD558" s="397">
        <f t="shared" ca="1" si="519"/>
        <v>200000</v>
      </c>
      <c r="CE558" s="397">
        <f t="shared" ca="1" si="519"/>
        <v>205000</v>
      </c>
      <c r="CF558" s="397">
        <f t="shared" ca="1" si="519"/>
        <v>210000</v>
      </c>
      <c r="CG558" s="397">
        <f t="shared" ca="1" si="519"/>
        <v>215000</v>
      </c>
      <c r="CH558" s="397">
        <f t="shared" ca="1" si="519"/>
        <v>220000</v>
      </c>
      <c r="CI558" s="397">
        <f t="shared" ca="1" si="519"/>
        <v>225000</v>
      </c>
      <c r="CJ558" s="397">
        <f t="shared" ca="1" si="519"/>
        <v>230000</v>
      </c>
      <c r="CK558" s="397">
        <f t="shared" ca="1" si="519"/>
        <v>235000</v>
      </c>
      <c r="CL558" s="397">
        <f t="shared" ca="1" si="519"/>
        <v>240000</v>
      </c>
    </row>
    <row r="559" spans="2:90" x14ac:dyDescent="0.4">
      <c r="B559" s="122" t="str">
        <f>+"Total "&amp;B521</f>
        <v>Total primary unit</v>
      </c>
      <c r="C559" s="31"/>
      <c r="D559" s="31" t="s">
        <v>901</v>
      </c>
      <c r="E559" s="31" t="s">
        <v>906</v>
      </c>
      <c r="F559" s="31"/>
      <c r="G559" s="31"/>
      <c r="H559" s="31"/>
      <c r="I559" s="73"/>
      <c r="J559" s="73"/>
      <c r="K559" s="38">
        <f t="shared" ca="1" si="507"/>
        <v>60000</v>
      </c>
      <c r="L559" s="38">
        <f t="shared" ca="1" si="507"/>
        <v>120000</v>
      </c>
      <c r="M559" s="38">
        <f t="shared" ca="1" si="507"/>
        <v>180000</v>
      </c>
      <c r="N559" s="38">
        <f t="shared" ca="1" si="507"/>
        <v>240000</v>
      </c>
      <c r="O559" s="38">
        <f t="shared" ca="1" si="507"/>
        <v>300000</v>
      </c>
      <c r="P559" s="38">
        <f t="shared" ca="1" si="507"/>
        <v>360000</v>
      </c>
      <c r="R559" s="67"/>
      <c r="S559" s="230">
        <f t="shared" ref="S559" ca="1" si="520">SUM(S534:S558)</f>
        <v>5000</v>
      </c>
      <c r="T559" s="230">
        <f t="shared" ref="T559:AX559" ca="1" si="521">SUM(T534:T558)</f>
        <v>10000</v>
      </c>
      <c r="U559" s="230">
        <f t="shared" ca="1" si="521"/>
        <v>15000</v>
      </c>
      <c r="V559" s="230">
        <f t="shared" ca="1" si="521"/>
        <v>20000</v>
      </c>
      <c r="W559" s="230">
        <f t="shared" ca="1" si="521"/>
        <v>25000</v>
      </c>
      <c r="X559" s="230">
        <f t="shared" ca="1" si="521"/>
        <v>30000</v>
      </c>
      <c r="Y559" s="230">
        <f t="shared" ca="1" si="521"/>
        <v>35000</v>
      </c>
      <c r="Z559" s="230">
        <f t="shared" ca="1" si="521"/>
        <v>40000</v>
      </c>
      <c r="AA559" s="230">
        <f t="shared" ca="1" si="521"/>
        <v>45000</v>
      </c>
      <c r="AB559" s="230">
        <f t="shared" ca="1" si="521"/>
        <v>50000</v>
      </c>
      <c r="AC559" s="230">
        <f t="shared" ca="1" si="521"/>
        <v>55000</v>
      </c>
      <c r="AD559" s="230">
        <f t="shared" ca="1" si="521"/>
        <v>60000</v>
      </c>
      <c r="AE559" s="230">
        <f t="shared" ca="1" si="521"/>
        <v>65000</v>
      </c>
      <c r="AF559" s="230">
        <f t="shared" ca="1" si="521"/>
        <v>70000</v>
      </c>
      <c r="AG559" s="230">
        <f t="shared" ca="1" si="521"/>
        <v>75000</v>
      </c>
      <c r="AH559" s="230">
        <f t="shared" ca="1" si="521"/>
        <v>80000</v>
      </c>
      <c r="AI559" s="230">
        <f t="shared" ca="1" si="521"/>
        <v>85000</v>
      </c>
      <c r="AJ559" s="230">
        <f t="shared" ca="1" si="521"/>
        <v>90000</v>
      </c>
      <c r="AK559" s="230">
        <f t="shared" ca="1" si="521"/>
        <v>95000</v>
      </c>
      <c r="AL559" s="230">
        <f t="shared" ca="1" si="521"/>
        <v>100000</v>
      </c>
      <c r="AM559" s="230">
        <f t="shared" ca="1" si="521"/>
        <v>105000</v>
      </c>
      <c r="AN559" s="230">
        <f t="shared" ca="1" si="521"/>
        <v>110000</v>
      </c>
      <c r="AO559" s="230">
        <f t="shared" ca="1" si="521"/>
        <v>115000</v>
      </c>
      <c r="AP559" s="230">
        <f t="shared" ca="1" si="521"/>
        <v>120000</v>
      </c>
      <c r="AQ559" s="230">
        <f t="shared" ca="1" si="521"/>
        <v>125000</v>
      </c>
      <c r="AR559" s="230">
        <f t="shared" ca="1" si="521"/>
        <v>130000</v>
      </c>
      <c r="AS559" s="230">
        <f t="shared" ca="1" si="521"/>
        <v>135000</v>
      </c>
      <c r="AT559" s="230">
        <f t="shared" ca="1" si="521"/>
        <v>140000</v>
      </c>
      <c r="AU559" s="230">
        <f t="shared" ca="1" si="521"/>
        <v>145000</v>
      </c>
      <c r="AV559" s="230">
        <f t="shared" ca="1" si="521"/>
        <v>150000</v>
      </c>
      <c r="AW559" s="230">
        <f t="shared" ca="1" si="521"/>
        <v>155000</v>
      </c>
      <c r="AX559" s="230">
        <f t="shared" ca="1" si="521"/>
        <v>160000</v>
      </c>
      <c r="AY559" s="230">
        <f t="shared" ref="AY559:CD559" ca="1" si="522">SUM(AY534:AY558)</f>
        <v>165000</v>
      </c>
      <c r="AZ559" s="230">
        <f t="shared" ca="1" si="522"/>
        <v>170000</v>
      </c>
      <c r="BA559" s="230">
        <f t="shared" ca="1" si="522"/>
        <v>175000</v>
      </c>
      <c r="BB559" s="230">
        <f t="shared" ca="1" si="522"/>
        <v>180000</v>
      </c>
      <c r="BC559" s="230">
        <f t="shared" ca="1" si="522"/>
        <v>185000</v>
      </c>
      <c r="BD559" s="230">
        <f t="shared" ca="1" si="522"/>
        <v>190000</v>
      </c>
      <c r="BE559" s="230">
        <f t="shared" ca="1" si="522"/>
        <v>195000</v>
      </c>
      <c r="BF559" s="230">
        <f t="shared" ca="1" si="522"/>
        <v>200000</v>
      </c>
      <c r="BG559" s="230">
        <f t="shared" ca="1" si="522"/>
        <v>205000</v>
      </c>
      <c r="BH559" s="230">
        <f t="shared" ca="1" si="522"/>
        <v>210000</v>
      </c>
      <c r="BI559" s="230">
        <f t="shared" ca="1" si="522"/>
        <v>215000</v>
      </c>
      <c r="BJ559" s="230">
        <f t="shared" ca="1" si="522"/>
        <v>220000</v>
      </c>
      <c r="BK559" s="230">
        <f t="shared" ca="1" si="522"/>
        <v>225000</v>
      </c>
      <c r="BL559" s="230">
        <f t="shared" ca="1" si="522"/>
        <v>230000</v>
      </c>
      <c r="BM559" s="230">
        <f t="shared" ca="1" si="522"/>
        <v>235000</v>
      </c>
      <c r="BN559" s="230">
        <f t="shared" ca="1" si="522"/>
        <v>240000</v>
      </c>
      <c r="BO559" s="230">
        <f t="shared" ca="1" si="522"/>
        <v>245000</v>
      </c>
      <c r="BP559" s="230">
        <f t="shared" ca="1" si="522"/>
        <v>250000</v>
      </c>
      <c r="BQ559" s="230">
        <f t="shared" ca="1" si="522"/>
        <v>255000</v>
      </c>
      <c r="BR559" s="230">
        <f t="shared" ca="1" si="522"/>
        <v>260000</v>
      </c>
      <c r="BS559" s="230">
        <f t="shared" ca="1" si="522"/>
        <v>265000</v>
      </c>
      <c r="BT559" s="230">
        <f t="shared" ca="1" si="522"/>
        <v>270000</v>
      </c>
      <c r="BU559" s="230">
        <f t="shared" ca="1" si="522"/>
        <v>275000</v>
      </c>
      <c r="BV559" s="230">
        <f t="shared" ca="1" si="522"/>
        <v>280000</v>
      </c>
      <c r="BW559" s="230">
        <f t="shared" ca="1" si="522"/>
        <v>285000</v>
      </c>
      <c r="BX559" s="230">
        <f t="shared" ca="1" si="522"/>
        <v>290000</v>
      </c>
      <c r="BY559" s="230">
        <f t="shared" ca="1" si="522"/>
        <v>295000</v>
      </c>
      <c r="BZ559" s="230">
        <f t="shared" ca="1" si="522"/>
        <v>300000</v>
      </c>
      <c r="CA559" s="230">
        <f t="shared" ca="1" si="522"/>
        <v>305000</v>
      </c>
      <c r="CB559" s="230">
        <f t="shared" ca="1" si="522"/>
        <v>310000</v>
      </c>
      <c r="CC559" s="230">
        <f t="shared" ca="1" si="522"/>
        <v>315000</v>
      </c>
      <c r="CD559" s="230">
        <f t="shared" ca="1" si="522"/>
        <v>320000</v>
      </c>
      <c r="CE559" s="230">
        <f t="shared" ref="CE559:CK559" ca="1" si="523">SUM(CE534:CE558)</f>
        <v>325000</v>
      </c>
      <c r="CF559" s="230">
        <f t="shared" ca="1" si="523"/>
        <v>330000</v>
      </c>
      <c r="CG559" s="230">
        <f t="shared" ca="1" si="523"/>
        <v>335000</v>
      </c>
      <c r="CH559" s="230">
        <f t="shared" ca="1" si="523"/>
        <v>340000</v>
      </c>
      <c r="CI559" s="230">
        <f t="shared" ca="1" si="523"/>
        <v>345000</v>
      </c>
      <c r="CJ559" s="230">
        <f t="shared" ca="1" si="523"/>
        <v>350000</v>
      </c>
      <c r="CK559" s="230">
        <f t="shared" ca="1" si="523"/>
        <v>355000</v>
      </c>
      <c r="CL559" s="230">
        <f t="shared" ref="CL559" ca="1" si="524">SUM(CL534:CL558)</f>
        <v>360000</v>
      </c>
    </row>
    <row r="560" spans="2:90" x14ac:dyDescent="0.4">
      <c r="B560" s="67"/>
      <c r="C560" s="31"/>
      <c r="D560" s="31" t="s">
        <v>901</v>
      </c>
      <c r="E560" s="31" t="s">
        <v>906</v>
      </c>
      <c r="F560" s="31"/>
      <c r="G560" s="31"/>
      <c r="H560" s="31"/>
      <c r="I560" s="73"/>
      <c r="J560" s="73"/>
      <c r="K560" s="31"/>
      <c r="L560" s="31"/>
      <c r="M560" s="31"/>
      <c r="N560" s="31"/>
      <c r="O560" s="31"/>
      <c r="P560" s="31"/>
      <c r="R560" s="67"/>
      <c r="S560" s="150"/>
      <c r="T560" s="150"/>
      <c r="U560" s="150"/>
      <c r="V560" s="150"/>
      <c r="W560" s="150"/>
      <c r="X560" s="150"/>
      <c r="Y560" s="150"/>
      <c r="Z560" s="150"/>
      <c r="AA560" s="150"/>
      <c r="AB560" s="150"/>
      <c r="AC560" s="150"/>
      <c r="AD560" s="150"/>
      <c r="AE560" s="150"/>
      <c r="AF560" s="150"/>
      <c r="AG560" s="150"/>
      <c r="AH560" s="150"/>
      <c r="AI560" s="150"/>
      <c r="AJ560" s="150"/>
      <c r="AK560" s="150"/>
      <c r="AL560" s="150"/>
      <c r="AM560" s="150"/>
      <c r="AN560" s="150"/>
      <c r="AO560" s="150"/>
      <c r="AP560" s="150"/>
      <c r="AQ560" s="150"/>
      <c r="AR560" s="150"/>
      <c r="AS560" s="150"/>
      <c r="AT560" s="150"/>
      <c r="AU560" s="150"/>
      <c r="AV560" s="150"/>
      <c r="AW560" s="150"/>
      <c r="AX560" s="150"/>
      <c r="AY560" s="150"/>
      <c r="AZ560" s="150"/>
      <c r="BA560" s="150"/>
      <c r="BB560" s="150"/>
      <c r="BC560" s="150"/>
      <c r="BD560" s="150"/>
      <c r="BE560" s="150"/>
      <c r="BF560" s="150"/>
      <c r="BG560" s="150"/>
      <c r="BH560" s="150"/>
      <c r="BI560" s="150"/>
      <c r="BJ560" s="150"/>
      <c r="BK560" s="150"/>
      <c r="BL560" s="150"/>
      <c r="BM560" s="150"/>
      <c r="BN560" s="150"/>
      <c r="BO560" s="150"/>
      <c r="BP560" s="150"/>
      <c r="BQ560" s="150"/>
      <c r="BR560" s="150"/>
      <c r="BS560" s="150"/>
      <c r="BT560" s="150"/>
      <c r="BU560" s="150"/>
      <c r="BV560" s="150"/>
      <c r="BW560" s="150"/>
      <c r="BX560" s="150"/>
      <c r="BY560" s="150"/>
      <c r="BZ560" s="150"/>
      <c r="CA560" s="150"/>
      <c r="CB560" s="150"/>
      <c r="CC560" s="150"/>
      <c r="CD560" s="150"/>
      <c r="CE560" s="150"/>
      <c r="CF560" s="150"/>
      <c r="CG560" s="150"/>
      <c r="CH560" s="150"/>
      <c r="CI560" s="150"/>
      <c r="CJ560" s="150"/>
      <c r="CK560" s="150"/>
      <c r="CL560" s="150"/>
    </row>
    <row r="561" spans="2:90" x14ac:dyDescent="0.4">
      <c r="B561" s="9" t="str">
        <f>"Revenue - "&amp;B520</f>
        <v>Revenue - (Primary label)</v>
      </c>
      <c r="C561" s="31" t="s">
        <v>198</v>
      </c>
      <c r="D561" s="31" t="s">
        <v>901</v>
      </c>
      <c r="E561" s="31" t="s">
        <v>906</v>
      </c>
      <c r="F561" s="31"/>
      <c r="G561" s="31"/>
      <c r="H561" s="31"/>
      <c r="I561" s="73"/>
      <c r="J561" s="33"/>
      <c r="K561" s="33">
        <f t="shared" ref="K561:P561" ca="1" si="525">SUMIF($3:$3,K$2,561:561)</f>
        <v>7280000</v>
      </c>
      <c r="L561" s="33">
        <f t="shared" ca="1" si="525"/>
        <v>44720000</v>
      </c>
      <c r="M561" s="33">
        <f t="shared" ca="1" si="525"/>
        <v>111000000</v>
      </c>
      <c r="N561" s="33">
        <f t="shared" ca="1" si="525"/>
        <v>183000000</v>
      </c>
      <c r="O561" s="33">
        <f t="shared" ca="1" si="525"/>
        <v>255000000.00000003</v>
      </c>
      <c r="P561" s="33">
        <f t="shared" ca="1" si="525"/>
        <v>327000000.00000006</v>
      </c>
      <c r="R561" s="67"/>
      <c r="S561" s="77">
        <f t="shared" ref="S561" ca="1" si="526">+SUMPRODUCT($H534:$H558,S534:S558)*S530</f>
        <v>20000</v>
      </c>
      <c r="T561" s="77">
        <f t="shared" ref="T561:AX561" ca="1" si="527">+SUMPRODUCT($H534:$H558,T534:T558)*T530</f>
        <v>60000</v>
      </c>
      <c r="U561" s="77">
        <f t="shared" ca="1" si="527"/>
        <v>120000</v>
      </c>
      <c r="V561" s="77">
        <f t="shared" ca="1" si="527"/>
        <v>200000</v>
      </c>
      <c r="W561" s="77">
        <f t="shared" ca="1" si="527"/>
        <v>300000</v>
      </c>
      <c r="X561" s="77">
        <f t="shared" ca="1" si="527"/>
        <v>420000</v>
      </c>
      <c r="Y561" s="77">
        <f t="shared" ca="1" si="527"/>
        <v>560000</v>
      </c>
      <c r="Z561" s="77">
        <f t="shared" ca="1" si="527"/>
        <v>720000</v>
      </c>
      <c r="AA561" s="77">
        <f t="shared" ca="1" si="527"/>
        <v>900000</v>
      </c>
      <c r="AB561" s="77">
        <f t="shared" ca="1" si="527"/>
        <v>1100000</v>
      </c>
      <c r="AC561" s="77">
        <f t="shared" ca="1" si="527"/>
        <v>1320000</v>
      </c>
      <c r="AD561" s="77">
        <f t="shared" ca="1" si="527"/>
        <v>1560000</v>
      </c>
      <c r="AE561" s="77">
        <f t="shared" ca="1" si="527"/>
        <v>1820000</v>
      </c>
      <c r="AF561" s="77">
        <f t="shared" ca="1" si="527"/>
        <v>2100000</v>
      </c>
      <c r="AG561" s="77">
        <f t="shared" ca="1" si="527"/>
        <v>2400000</v>
      </c>
      <c r="AH561" s="77">
        <f t="shared" ca="1" si="527"/>
        <v>2720000</v>
      </c>
      <c r="AI561" s="77">
        <f t="shared" ca="1" si="527"/>
        <v>3060000</v>
      </c>
      <c r="AJ561" s="77">
        <f t="shared" ca="1" si="527"/>
        <v>3420000</v>
      </c>
      <c r="AK561" s="77">
        <f t="shared" ca="1" si="527"/>
        <v>3800000</v>
      </c>
      <c r="AL561" s="77">
        <f t="shared" ca="1" si="527"/>
        <v>4200000</v>
      </c>
      <c r="AM561" s="77">
        <f t="shared" ca="1" si="527"/>
        <v>4620000</v>
      </c>
      <c r="AN561" s="77">
        <f t="shared" ca="1" si="527"/>
        <v>5060000</v>
      </c>
      <c r="AO561" s="77">
        <f t="shared" ca="1" si="527"/>
        <v>5520000</v>
      </c>
      <c r="AP561" s="77">
        <f t="shared" ca="1" si="527"/>
        <v>6000000</v>
      </c>
      <c r="AQ561" s="77">
        <f t="shared" ca="1" si="527"/>
        <v>6500000</v>
      </c>
      <c r="AR561" s="77">
        <f t="shared" ca="1" si="527"/>
        <v>7000000</v>
      </c>
      <c r="AS561" s="77">
        <f t="shared" ca="1" si="527"/>
        <v>7500000</v>
      </c>
      <c r="AT561" s="77">
        <f t="shared" ca="1" si="527"/>
        <v>8000000</v>
      </c>
      <c r="AU561" s="77">
        <f t="shared" ca="1" si="527"/>
        <v>8500000</v>
      </c>
      <c r="AV561" s="77">
        <f t="shared" ca="1" si="527"/>
        <v>9000000</v>
      </c>
      <c r="AW561" s="77">
        <f t="shared" ca="1" si="527"/>
        <v>9500000</v>
      </c>
      <c r="AX561" s="77">
        <f t="shared" ca="1" si="527"/>
        <v>10000000</v>
      </c>
      <c r="AY561" s="77">
        <f t="shared" ref="AY561:CD561" ca="1" si="528">+SUMPRODUCT($H534:$H558,AY534:AY558)*AY530</f>
        <v>10500000</v>
      </c>
      <c r="AZ561" s="77">
        <f t="shared" ca="1" si="528"/>
        <v>11000000.000000002</v>
      </c>
      <c r="BA561" s="77">
        <f t="shared" ca="1" si="528"/>
        <v>11500000.000000002</v>
      </c>
      <c r="BB561" s="77">
        <f t="shared" ca="1" si="528"/>
        <v>12000000.000000002</v>
      </c>
      <c r="BC561" s="77">
        <f t="shared" ca="1" si="528"/>
        <v>12500000.000000002</v>
      </c>
      <c r="BD561" s="77">
        <f t="shared" ca="1" si="528"/>
        <v>13000000.000000002</v>
      </c>
      <c r="BE561" s="77">
        <f t="shared" ca="1" si="528"/>
        <v>13500000</v>
      </c>
      <c r="BF561" s="77">
        <f t="shared" ca="1" si="528"/>
        <v>14000000</v>
      </c>
      <c r="BG561" s="77">
        <f t="shared" ca="1" si="528"/>
        <v>14500000</v>
      </c>
      <c r="BH561" s="77">
        <f t="shared" ca="1" si="528"/>
        <v>15000000</v>
      </c>
      <c r="BI561" s="77">
        <f t="shared" ca="1" si="528"/>
        <v>15500000</v>
      </c>
      <c r="BJ561" s="77">
        <f t="shared" ca="1" si="528"/>
        <v>16000000.000000004</v>
      </c>
      <c r="BK561" s="77">
        <f t="shared" ca="1" si="528"/>
        <v>16500000.000000004</v>
      </c>
      <c r="BL561" s="77">
        <f t="shared" ca="1" si="528"/>
        <v>17000000.000000004</v>
      </c>
      <c r="BM561" s="77">
        <f t="shared" ca="1" si="528"/>
        <v>17500000.000000004</v>
      </c>
      <c r="BN561" s="77">
        <f t="shared" ca="1" si="528"/>
        <v>18000000.000000004</v>
      </c>
      <c r="BO561" s="77">
        <f t="shared" ca="1" si="528"/>
        <v>18500000.000000004</v>
      </c>
      <c r="BP561" s="77">
        <f t="shared" ca="1" si="528"/>
        <v>19000000.000000004</v>
      </c>
      <c r="BQ561" s="77">
        <f t="shared" ca="1" si="528"/>
        <v>19500000.000000004</v>
      </c>
      <c r="BR561" s="77">
        <f t="shared" ca="1" si="528"/>
        <v>20000000.000000004</v>
      </c>
      <c r="BS561" s="77">
        <f t="shared" ca="1" si="528"/>
        <v>20500000.000000004</v>
      </c>
      <c r="BT561" s="77">
        <f t="shared" ca="1" si="528"/>
        <v>21000000.000000004</v>
      </c>
      <c r="BU561" s="77">
        <f t="shared" ca="1" si="528"/>
        <v>21500000.000000004</v>
      </c>
      <c r="BV561" s="77">
        <f t="shared" ca="1" si="528"/>
        <v>22000000.000000004</v>
      </c>
      <c r="BW561" s="77">
        <f t="shared" ca="1" si="528"/>
        <v>22500000.000000004</v>
      </c>
      <c r="BX561" s="77">
        <f t="shared" ca="1" si="528"/>
        <v>23000000.000000004</v>
      </c>
      <c r="BY561" s="77">
        <f t="shared" ca="1" si="528"/>
        <v>23500000.000000004</v>
      </c>
      <c r="BZ561" s="77">
        <f t="shared" ca="1" si="528"/>
        <v>24000000.000000004</v>
      </c>
      <c r="CA561" s="77">
        <f t="shared" ca="1" si="528"/>
        <v>24500000.000000004</v>
      </c>
      <c r="CB561" s="77">
        <f t="shared" ca="1" si="528"/>
        <v>25000000.000000004</v>
      </c>
      <c r="CC561" s="77">
        <f t="shared" ca="1" si="528"/>
        <v>25500000.000000004</v>
      </c>
      <c r="CD561" s="77">
        <f t="shared" ca="1" si="528"/>
        <v>26000000.000000007</v>
      </c>
      <c r="CE561" s="77">
        <f t="shared" ref="CE561:CK561" ca="1" si="529">+SUMPRODUCT($H534:$H558,CE534:CE558)*CE530</f>
        <v>26500000.000000007</v>
      </c>
      <c r="CF561" s="77">
        <f t="shared" ca="1" si="529"/>
        <v>27000000.000000007</v>
      </c>
      <c r="CG561" s="77">
        <f t="shared" ca="1" si="529"/>
        <v>27500000.000000007</v>
      </c>
      <c r="CH561" s="77">
        <f t="shared" ca="1" si="529"/>
        <v>28000000.000000007</v>
      </c>
      <c r="CI561" s="77">
        <f t="shared" ca="1" si="529"/>
        <v>28500000.000000007</v>
      </c>
      <c r="CJ561" s="77">
        <f t="shared" ca="1" si="529"/>
        <v>29000000.000000007</v>
      </c>
      <c r="CK561" s="77">
        <f t="shared" ca="1" si="529"/>
        <v>29500000.000000007</v>
      </c>
      <c r="CL561" s="77">
        <f t="shared" ref="CL561" ca="1" si="530">+SUMPRODUCT($H534:$H558,CL534:CL558)*CL530</f>
        <v>30000000.000000007</v>
      </c>
    </row>
    <row r="562" spans="2:90" x14ac:dyDescent="0.4">
      <c r="B562" s="9"/>
      <c r="C562" s="31"/>
      <c r="D562" s="31" t="s">
        <v>901</v>
      </c>
      <c r="E562" s="31" t="s">
        <v>906</v>
      </c>
      <c r="F562" s="31"/>
      <c r="G562" s="31"/>
      <c r="H562" s="31"/>
      <c r="I562" s="73"/>
      <c r="J562" s="73"/>
      <c r="K562" s="31"/>
      <c r="L562" s="31"/>
      <c r="M562" s="31"/>
      <c r="N562" s="31"/>
      <c r="O562" s="31"/>
      <c r="P562" s="31"/>
      <c r="R562" s="67"/>
      <c r="S562" s="396"/>
      <c r="T562" s="396"/>
      <c r="U562" s="396"/>
      <c r="V562" s="396"/>
      <c r="W562" s="396"/>
      <c r="X562" s="396"/>
      <c r="Y562" s="396"/>
      <c r="Z562" s="396"/>
      <c r="AA562" s="396"/>
      <c r="AB562" s="396"/>
      <c r="AC562" s="396"/>
      <c r="AD562" s="396"/>
      <c r="AE562" s="396"/>
      <c r="AF562" s="396"/>
      <c r="AG562" s="396"/>
      <c r="AH562" s="396"/>
      <c r="AI562" s="396"/>
      <c r="AJ562" s="396"/>
      <c r="AK562" s="396"/>
      <c r="AL562" s="396"/>
      <c r="AM562" s="396"/>
      <c r="AN562" s="396"/>
      <c r="AO562" s="396"/>
      <c r="AP562" s="396"/>
      <c r="AQ562" s="396"/>
      <c r="AR562" s="396"/>
      <c r="AS562" s="396"/>
      <c r="AT562" s="396"/>
      <c r="AU562" s="396"/>
      <c r="AV562" s="396"/>
      <c r="AW562" s="396"/>
      <c r="AX562" s="396"/>
      <c r="AY562" s="396"/>
      <c r="AZ562" s="396"/>
      <c r="BA562" s="396"/>
      <c r="BB562" s="396"/>
      <c r="BC562" s="396"/>
      <c r="BD562" s="396"/>
      <c r="BE562" s="396"/>
      <c r="BF562" s="396"/>
      <c r="BG562" s="396"/>
      <c r="BH562" s="396"/>
      <c r="BI562" s="396"/>
      <c r="BJ562" s="396"/>
      <c r="BK562" s="396"/>
      <c r="BL562" s="396"/>
      <c r="BM562" s="396"/>
      <c r="BN562" s="396"/>
      <c r="BO562" s="396"/>
      <c r="BP562" s="396"/>
      <c r="BQ562" s="396"/>
      <c r="BR562" s="396"/>
      <c r="BS562" s="396"/>
      <c r="BT562" s="396"/>
      <c r="BU562" s="396"/>
      <c r="BV562" s="396"/>
      <c r="BW562" s="396"/>
      <c r="BX562" s="396"/>
      <c r="BY562" s="396"/>
      <c r="BZ562" s="396"/>
      <c r="CA562" s="396"/>
      <c r="CB562" s="396"/>
      <c r="CC562" s="396"/>
      <c r="CD562" s="396"/>
      <c r="CE562" s="396"/>
      <c r="CF562" s="396"/>
      <c r="CG562" s="396"/>
      <c r="CH562" s="396"/>
      <c r="CI562" s="396"/>
      <c r="CJ562" s="396"/>
      <c r="CK562" s="396"/>
      <c r="CL562" s="396"/>
    </row>
    <row r="563" spans="2:90" x14ac:dyDescent="0.4">
      <c r="B563" s="130" t="str">
        <f>B520</f>
        <v>(Primary label)</v>
      </c>
      <c r="C563" s="27"/>
      <c r="D563" s="27" t="s">
        <v>901</v>
      </c>
      <c r="E563" s="27" t="s">
        <v>906</v>
      </c>
      <c r="F563" s="27"/>
      <c r="G563" s="27" t="s">
        <v>330</v>
      </c>
      <c r="H563" s="27"/>
      <c r="I563" s="78"/>
      <c r="J563" s="78"/>
      <c r="K563" s="33"/>
      <c r="L563" s="33"/>
      <c r="M563" s="33"/>
      <c r="N563" s="33"/>
      <c r="O563" s="33"/>
      <c r="P563" s="33"/>
      <c r="R563" s="33"/>
      <c r="S563" s="77"/>
      <c r="T563" s="77"/>
      <c r="U563" s="77"/>
      <c r="V563" s="77"/>
      <c r="W563" s="77"/>
      <c r="X563" s="77"/>
      <c r="Y563" s="77"/>
      <c r="Z563" s="77"/>
      <c r="AA563" s="77"/>
      <c r="AB563" s="77"/>
      <c r="AC563" s="77"/>
      <c r="AD563" s="77"/>
      <c r="AE563" s="77"/>
      <c r="AF563" s="77"/>
      <c r="AG563" s="77"/>
      <c r="AH563" s="77"/>
      <c r="AI563" s="77"/>
      <c r="AJ563" s="77"/>
      <c r="AK563" s="77"/>
      <c r="AL563" s="77"/>
      <c r="AM563" s="77"/>
      <c r="AN563" s="77"/>
      <c r="AO563" s="77"/>
      <c r="AP563" s="77"/>
      <c r="AQ563" s="77"/>
      <c r="AR563" s="77"/>
      <c r="AS563" s="77"/>
      <c r="AT563" s="77"/>
      <c r="AU563" s="77"/>
      <c r="AV563" s="77"/>
      <c r="AW563" s="77"/>
      <c r="AX563" s="77"/>
      <c r="AY563" s="77"/>
      <c r="AZ563" s="77"/>
      <c r="BA563" s="77"/>
      <c r="BB563" s="77"/>
      <c r="BC563" s="77"/>
      <c r="BD563" s="77"/>
      <c r="BE563" s="77"/>
      <c r="BF563" s="77"/>
      <c r="BG563" s="77"/>
      <c r="BH563" s="77"/>
      <c r="BI563" s="77"/>
      <c r="BJ563" s="77"/>
      <c r="BK563" s="77"/>
      <c r="BL563" s="77"/>
      <c r="BM563" s="77"/>
      <c r="BN563" s="77"/>
      <c r="BO563" s="77"/>
      <c r="BP563" s="77"/>
      <c r="BQ563" s="77"/>
      <c r="BR563" s="77"/>
      <c r="BS563" s="77"/>
      <c r="BT563" s="77"/>
      <c r="BU563" s="77"/>
      <c r="BV563" s="77"/>
      <c r="BW563" s="77"/>
      <c r="BX563" s="77"/>
      <c r="BY563" s="77"/>
      <c r="BZ563" s="77"/>
      <c r="CA563" s="77"/>
      <c r="CB563" s="77"/>
      <c r="CC563" s="77"/>
      <c r="CD563" s="77"/>
      <c r="CE563" s="77"/>
      <c r="CF563" s="77"/>
      <c r="CG563" s="77"/>
      <c r="CH563" s="77"/>
      <c r="CI563" s="77"/>
      <c r="CJ563" s="77"/>
      <c r="CK563" s="77"/>
      <c r="CL563" s="77"/>
    </row>
    <row r="564" spans="2:90" x14ac:dyDescent="0.4">
      <c r="B564" s="231" t="str">
        <f>IFERROR(SUBSTITUTE(B528,":",""),"no unit")</f>
        <v>Growth curve steady state rev</v>
      </c>
      <c r="C564" s="27"/>
      <c r="D564" s="27" t="s">
        <v>901</v>
      </c>
      <c r="E564" s="27" t="s">
        <v>906</v>
      </c>
      <c r="F564" s="27"/>
      <c r="G564" s="27" t="s">
        <v>330</v>
      </c>
      <c r="H564" s="27"/>
      <c r="I564" s="78"/>
      <c r="J564" s="78"/>
      <c r="K564" s="33"/>
      <c r="L564" s="33"/>
      <c r="M564" s="33"/>
      <c r="N564" s="33"/>
      <c r="O564" s="33"/>
      <c r="P564" s="33"/>
      <c r="R564" s="33"/>
      <c r="S564" s="77"/>
      <c r="T564" s="77"/>
      <c r="U564" s="77"/>
      <c r="V564" s="77"/>
      <c r="W564" s="77"/>
      <c r="X564" s="77"/>
      <c r="Y564" s="77"/>
      <c r="Z564" s="77"/>
      <c r="AA564" s="77"/>
      <c r="AB564" s="77"/>
      <c r="AC564" s="77"/>
      <c r="AD564" s="77"/>
      <c r="AE564" s="77"/>
      <c r="AF564" s="77"/>
      <c r="AG564" s="77"/>
      <c r="AH564" s="77"/>
      <c r="AI564" s="77"/>
      <c r="AJ564" s="77"/>
      <c r="AK564" s="77"/>
      <c r="AL564" s="77"/>
      <c r="AM564" s="77"/>
      <c r="AN564" s="77"/>
      <c r="AO564" s="77"/>
      <c r="AP564" s="77"/>
      <c r="AQ564" s="77"/>
      <c r="AR564" s="77"/>
      <c r="AS564" s="77"/>
      <c r="AT564" s="77"/>
      <c r="AU564" s="77"/>
      <c r="AV564" s="77"/>
      <c r="AW564" s="77"/>
      <c r="AX564" s="77"/>
      <c r="AY564" s="77"/>
      <c r="AZ564" s="77"/>
      <c r="BA564" s="77"/>
      <c r="BB564" s="77"/>
      <c r="BC564" s="77"/>
      <c r="BD564" s="77"/>
      <c r="BE564" s="77"/>
      <c r="BF564" s="77"/>
      <c r="BG564" s="77"/>
      <c r="BH564" s="77"/>
      <c r="BI564" s="77"/>
      <c r="BJ564" s="77"/>
      <c r="BK564" s="77"/>
      <c r="BL564" s="77"/>
      <c r="BM564" s="77"/>
      <c r="BN564" s="77"/>
      <c r="BO564" s="77"/>
      <c r="BP564" s="77"/>
      <c r="BQ564" s="77"/>
      <c r="BR564" s="77"/>
      <c r="BS564" s="77"/>
      <c r="BT564" s="77"/>
      <c r="BU564" s="77"/>
      <c r="BV564" s="77"/>
      <c r="BW564" s="77"/>
      <c r="BX564" s="77"/>
      <c r="BY564" s="77"/>
      <c r="BZ564" s="77"/>
      <c r="CA564" s="77"/>
      <c r="CB564" s="77"/>
      <c r="CC564" s="77"/>
      <c r="CD564" s="77"/>
      <c r="CE564" s="77"/>
      <c r="CF564" s="77"/>
      <c r="CG564" s="77"/>
      <c r="CH564" s="77"/>
      <c r="CI564" s="77"/>
      <c r="CJ564" s="77"/>
      <c r="CK564" s="77"/>
      <c r="CL564" s="77"/>
    </row>
    <row r="565" spans="2:90" x14ac:dyDescent="0.4">
      <c r="B565" s="130" t="s">
        <v>459</v>
      </c>
      <c r="D565" t="s">
        <v>901</v>
      </c>
      <c r="E565" t="s">
        <v>906</v>
      </c>
      <c r="G565" t="s">
        <v>330</v>
      </c>
      <c r="K565" s="53"/>
      <c r="L565" s="53"/>
      <c r="M565" s="53"/>
      <c r="N565" s="53"/>
      <c r="O565" s="53"/>
      <c r="P565" s="53"/>
      <c r="R565" s="24"/>
      <c r="S565" s="204" t="str">
        <f t="shared" ref="S565" si="531">ADDRESS(ROW(S561),COLUMN(S561),2)</f>
        <v>S$561</v>
      </c>
      <c r="T565" s="204" t="str">
        <f t="shared" ref="T565:AX565" si="532">ADDRESS(ROW(T561),COLUMN(T561),2)</f>
        <v>T$561</v>
      </c>
      <c r="U565" s="204" t="str">
        <f t="shared" si="532"/>
        <v>U$561</v>
      </c>
      <c r="V565" s="204" t="str">
        <f t="shared" si="532"/>
        <v>V$561</v>
      </c>
      <c r="W565" s="204" t="str">
        <f t="shared" si="532"/>
        <v>W$561</v>
      </c>
      <c r="X565" s="204" t="str">
        <f t="shared" si="532"/>
        <v>X$561</v>
      </c>
      <c r="Y565" s="204" t="str">
        <f t="shared" si="532"/>
        <v>Y$561</v>
      </c>
      <c r="Z565" s="204" t="str">
        <f t="shared" si="532"/>
        <v>Z$561</v>
      </c>
      <c r="AA565" s="204" t="str">
        <f t="shared" si="532"/>
        <v>AA$561</v>
      </c>
      <c r="AB565" s="204" t="str">
        <f t="shared" si="532"/>
        <v>AB$561</v>
      </c>
      <c r="AC565" s="204" t="str">
        <f t="shared" si="532"/>
        <v>AC$561</v>
      </c>
      <c r="AD565" s="204" t="str">
        <f t="shared" si="532"/>
        <v>AD$561</v>
      </c>
      <c r="AE565" s="204" t="str">
        <f t="shared" si="532"/>
        <v>AE$561</v>
      </c>
      <c r="AF565" s="204" t="str">
        <f t="shared" si="532"/>
        <v>AF$561</v>
      </c>
      <c r="AG565" s="204" t="str">
        <f t="shared" si="532"/>
        <v>AG$561</v>
      </c>
      <c r="AH565" s="204" t="str">
        <f t="shared" si="532"/>
        <v>AH$561</v>
      </c>
      <c r="AI565" s="204" t="str">
        <f t="shared" si="532"/>
        <v>AI$561</v>
      </c>
      <c r="AJ565" s="204" t="str">
        <f t="shared" si="532"/>
        <v>AJ$561</v>
      </c>
      <c r="AK565" s="204" t="str">
        <f t="shared" si="532"/>
        <v>AK$561</v>
      </c>
      <c r="AL565" s="204" t="str">
        <f t="shared" si="532"/>
        <v>AL$561</v>
      </c>
      <c r="AM565" s="204" t="str">
        <f t="shared" si="532"/>
        <v>AM$561</v>
      </c>
      <c r="AN565" s="204" t="str">
        <f t="shared" si="532"/>
        <v>AN$561</v>
      </c>
      <c r="AO565" s="204" t="str">
        <f t="shared" si="532"/>
        <v>AO$561</v>
      </c>
      <c r="AP565" s="204" t="str">
        <f t="shared" si="532"/>
        <v>AP$561</v>
      </c>
      <c r="AQ565" s="204" t="str">
        <f t="shared" si="532"/>
        <v>AQ$561</v>
      </c>
      <c r="AR565" s="204" t="str">
        <f t="shared" si="532"/>
        <v>AR$561</v>
      </c>
      <c r="AS565" s="204" t="str">
        <f t="shared" si="532"/>
        <v>AS$561</v>
      </c>
      <c r="AT565" s="204" t="str">
        <f t="shared" si="532"/>
        <v>AT$561</v>
      </c>
      <c r="AU565" s="204" t="str">
        <f t="shared" si="532"/>
        <v>AU$561</v>
      </c>
      <c r="AV565" s="204" t="str">
        <f t="shared" si="532"/>
        <v>AV$561</v>
      </c>
      <c r="AW565" s="204" t="str">
        <f t="shared" si="532"/>
        <v>AW$561</v>
      </c>
      <c r="AX565" s="204" t="str">
        <f t="shared" si="532"/>
        <v>AX$561</v>
      </c>
      <c r="AY565" s="204" t="str">
        <f t="shared" ref="AY565:CD565" si="533">ADDRESS(ROW(AY561),COLUMN(AY561),2)</f>
        <v>AY$561</v>
      </c>
      <c r="AZ565" s="204" t="str">
        <f t="shared" si="533"/>
        <v>AZ$561</v>
      </c>
      <c r="BA565" s="204" t="str">
        <f t="shared" si="533"/>
        <v>BA$561</v>
      </c>
      <c r="BB565" s="204" t="str">
        <f t="shared" si="533"/>
        <v>BB$561</v>
      </c>
      <c r="BC565" s="204" t="str">
        <f t="shared" si="533"/>
        <v>BC$561</v>
      </c>
      <c r="BD565" s="204" t="str">
        <f t="shared" si="533"/>
        <v>BD$561</v>
      </c>
      <c r="BE565" s="204" t="str">
        <f t="shared" si="533"/>
        <v>BE$561</v>
      </c>
      <c r="BF565" s="204" t="str">
        <f t="shared" si="533"/>
        <v>BF$561</v>
      </c>
      <c r="BG565" s="204" t="str">
        <f t="shared" si="533"/>
        <v>BG$561</v>
      </c>
      <c r="BH565" s="204" t="str">
        <f t="shared" si="533"/>
        <v>BH$561</v>
      </c>
      <c r="BI565" s="204" t="str">
        <f t="shared" si="533"/>
        <v>BI$561</v>
      </c>
      <c r="BJ565" s="204" t="str">
        <f t="shared" si="533"/>
        <v>BJ$561</v>
      </c>
      <c r="BK565" s="204" t="str">
        <f t="shared" si="533"/>
        <v>BK$561</v>
      </c>
      <c r="BL565" s="204" t="str">
        <f t="shared" si="533"/>
        <v>BL$561</v>
      </c>
      <c r="BM565" s="204" t="str">
        <f t="shared" si="533"/>
        <v>BM$561</v>
      </c>
      <c r="BN565" s="204" t="str">
        <f t="shared" si="533"/>
        <v>BN$561</v>
      </c>
      <c r="BO565" s="204" t="str">
        <f t="shared" si="533"/>
        <v>BO$561</v>
      </c>
      <c r="BP565" s="204" t="str">
        <f t="shared" si="533"/>
        <v>BP$561</v>
      </c>
      <c r="BQ565" s="204" t="str">
        <f t="shared" si="533"/>
        <v>BQ$561</v>
      </c>
      <c r="BR565" s="204" t="str">
        <f t="shared" si="533"/>
        <v>BR$561</v>
      </c>
      <c r="BS565" s="204" t="str">
        <f t="shared" si="533"/>
        <v>BS$561</v>
      </c>
      <c r="BT565" s="204" t="str">
        <f t="shared" si="533"/>
        <v>BT$561</v>
      </c>
      <c r="BU565" s="204" t="str">
        <f t="shared" si="533"/>
        <v>BU$561</v>
      </c>
      <c r="BV565" s="204" t="str">
        <f t="shared" si="533"/>
        <v>BV$561</v>
      </c>
      <c r="BW565" s="204" t="str">
        <f t="shared" si="533"/>
        <v>BW$561</v>
      </c>
      <c r="BX565" s="204" t="str">
        <f t="shared" si="533"/>
        <v>BX$561</v>
      </c>
      <c r="BY565" s="204" t="str">
        <f t="shared" si="533"/>
        <v>BY$561</v>
      </c>
      <c r="BZ565" s="204" t="str">
        <f t="shared" si="533"/>
        <v>BZ$561</v>
      </c>
      <c r="CA565" s="204" t="str">
        <f t="shared" si="533"/>
        <v>CA$561</v>
      </c>
      <c r="CB565" s="204" t="str">
        <f t="shared" si="533"/>
        <v>CB$561</v>
      </c>
      <c r="CC565" s="204" t="str">
        <f t="shared" si="533"/>
        <v>CC$561</v>
      </c>
      <c r="CD565" s="204" t="str">
        <f t="shared" si="533"/>
        <v>CD$561</v>
      </c>
      <c r="CE565" s="204" t="str">
        <f t="shared" ref="CE565:CK565" si="534">ADDRESS(ROW(CE561),COLUMN(CE561),2)</f>
        <v>CE$561</v>
      </c>
      <c r="CF565" s="204" t="str">
        <f t="shared" si="534"/>
        <v>CF$561</v>
      </c>
      <c r="CG565" s="204" t="str">
        <f t="shared" si="534"/>
        <v>CG$561</v>
      </c>
      <c r="CH565" s="204" t="str">
        <f t="shared" si="534"/>
        <v>CH$561</v>
      </c>
      <c r="CI565" s="204" t="str">
        <f t="shared" si="534"/>
        <v>CI$561</v>
      </c>
      <c r="CJ565" s="204" t="str">
        <f t="shared" si="534"/>
        <v>CJ$561</v>
      </c>
      <c r="CK565" s="204" t="str">
        <f t="shared" si="534"/>
        <v>CK$561</v>
      </c>
      <c r="CL565" s="204" t="str">
        <f t="shared" ref="CL565" si="535">ADDRESS(ROW(CL561),COLUMN(CL561),2)</f>
        <v>CL$561</v>
      </c>
    </row>
    <row r="566" spans="2:90" x14ac:dyDescent="0.4">
      <c r="B566" s="130" t="s">
        <v>460</v>
      </c>
      <c r="D566" t="s">
        <v>901</v>
      </c>
      <c r="E566" t="s">
        <v>906</v>
      </c>
      <c r="G566" t="s">
        <v>330</v>
      </c>
      <c r="K566" s="53"/>
      <c r="L566" s="53"/>
      <c r="M566" s="53"/>
      <c r="N566" s="53"/>
      <c r="O566" s="53"/>
      <c r="P566" s="53"/>
      <c r="R566" s="24"/>
      <c r="S566" s="80" t="str">
        <f t="shared" ref="S566" si="536">S523</f>
        <v>S$13</v>
      </c>
      <c r="T566" s="80" t="str">
        <f t="shared" ref="T566:AX566" si="537">T523</f>
        <v>T$13</v>
      </c>
      <c r="U566" s="80" t="str">
        <f t="shared" si="537"/>
        <v>U$13</v>
      </c>
      <c r="V566" s="80" t="str">
        <f t="shared" si="537"/>
        <v>V$13</v>
      </c>
      <c r="W566" s="80" t="str">
        <f t="shared" si="537"/>
        <v>W$13</v>
      </c>
      <c r="X566" s="80" t="str">
        <f t="shared" si="537"/>
        <v>X$13</v>
      </c>
      <c r="Y566" s="80" t="str">
        <f t="shared" si="537"/>
        <v>Y$13</v>
      </c>
      <c r="Z566" s="80" t="str">
        <f t="shared" si="537"/>
        <v>Z$13</v>
      </c>
      <c r="AA566" s="80" t="str">
        <f t="shared" si="537"/>
        <v>AA$13</v>
      </c>
      <c r="AB566" s="80" t="str">
        <f t="shared" si="537"/>
        <v>AB$13</v>
      </c>
      <c r="AC566" s="80" t="str">
        <f t="shared" si="537"/>
        <v>AC$13</v>
      </c>
      <c r="AD566" s="80" t="str">
        <f t="shared" si="537"/>
        <v>AD$13</v>
      </c>
      <c r="AE566" s="80" t="str">
        <f t="shared" si="537"/>
        <v>AE$13</v>
      </c>
      <c r="AF566" s="80" t="str">
        <f t="shared" si="537"/>
        <v>AF$13</v>
      </c>
      <c r="AG566" s="80" t="str">
        <f t="shared" si="537"/>
        <v>AG$13</v>
      </c>
      <c r="AH566" s="80" t="str">
        <f t="shared" si="537"/>
        <v>AH$13</v>
      </c>
      <c r="AI566" s="80" t="str">
        <f t="shared" si="537"/>
        <v>AI$13</v>
      </c>
      <c r="AJ566" s="80" t="str">
        <f t="shared" si="537"/>
        <v>AJ$13</v>
      </c>
      <c r="AK566" s="80" t="str">
        <f t="shared" si="537"/>
        <v>AK$13</v>
      </c>
      <c r="AL566" s="80" t="str">
        <f t="shared" si="537"/>
        <v>AL$13</v>
      </c>
      <c r="AM566" s="80" t="str">
        <f t="shared" si="537"/>
        <v>AM$13</v>
      </c>
      <c r="AN566" s="80" t="str">
        <f t="shared" si="537"/>
        <v>AN$13</v>
      </c>
      <c r="AO566" s="80" t="str">
        <f t="shared" si="537"/>
        <v>AO$13</v>
      </c>
      <c r="AP566" s="80" t="str">
        <f t="shared" si="537"/>
        <v>AP$13</v>
      </c>
      <c r="AQ566" s="80" t="str">
        <f t="shared" si="537"/>
        <v>AQ$13</v>
      </c>
      <c r="AR566" s="80" t="str">
        <f t="shared" si="537"/>
        <v>AR$13</v>
      </c>
      <c r="AS566" s="80" t="str">
        <f t="shared" si="537"/>
        <v>AS$13</v>
      </c>
      <c r="AT566" s="80" t="str">
        <f t="shared" si="537"/>
        <v>AT$13</v>
      </c>
      <c r="AU566" s="80" t="str">
        <f t="shared" si="537"/>
        <v>AU$13</v>
      </c>
      <c r="AV566" s="80" t="str">
        <f t="shared" si="537"/>
        <v>AV$13</v>
      </c>
      <c r="AW566" s="80" t="str">
        <f t="shared" si="537"/>
        <v>AW$13</v>
      </c>
      <c r="AX566" s="80" t="str">
        <f t="shared" si="537"/>
        <v>AX$13</v>
      </c>
      <c r="AY566" s="80" t="str">
        <f t="shared" ref="AY566:CD566" si="538">AY523</f>
        <v>AY$13</v>
      </c>
      <c r="AZ566" s="80" t="str">
        <f t="shared" si="538"/>
        <v>AZ$13</v>
      </c>
      <c r="BA566" s="80" t="str">
        <f t="shared" si="538"/>
        <v>BA$13</v>
      </c>
      <c r="BB566" s="80" t="str">
        <f t="shared" si="538"/>
        <v>BB$13</v>
      </c>
      <c r="BC566" s="80" t="str">
        <f t="shared" si="538"/>
        <v>BC$13</v>
      </c>
      <c r="BD566" s="80" t="str">
        <f t="shared" si="538"/>
        <v>BD$13</v>
      </c>
      <c r="BE566" s="80" t="str">
        <f t="shared" si="538"/>
        <v>BE$13</v>
      </c>
      <c r="BF566" s="80" t="str">
        <f t="shared" si="538"/>
        <v>BF$13</v>
      </c>
      <c r="BG566" s="80" t="str">
        <f t="shared" si="538"/>
        <v>BG$13</v>
      </c>
      <c r="BH566" s="80" t="str">
        <f t="shared" si="538"/>
        <v>BH$13</v>
      </c>
      <c r="BI566" s="80" t="str">
        <f t="shared" si="538"/>
        <v>BI$13</v>
      </c>
      <c r="BJ566" s="80" t="str">
        <f t="shared" si="538"/>
        <v>BJ$13</v>
      </c>
      <c r="BK566" s="80" t="str">
        <f t="shared" si="538"/>
        <v>BK$13</v>
      </c>
      <c r="BL566" s="80" t="str">
        <f t="shared" si="538"/>
        <v>BL$13</v>
      </c>
      <c r="BM566" s="80" t="str">
        <f t="shared" si="538"/>
        <v>BM$13</v>
      </c>
      <c r="BN566" s="80" t="str">
        <f t="shared" si="538"/>
        <v>BN$13</v>
      </c>
      <c r="BO566" s="80" t="str">
        <f t="shared" si="538"/>
        <v>BO$13</v>
      </c>
      <c r="BP566" s="80" t="str">
        <f t="shared" si="538"/>
        <v>BP$13</v>
      </c>
      <c r="BQ566" s="80" t="str">
        <f t="shared" si="538"/>
        <v>BQ$13</v>
      </c>
      <c r="BR566" s="80" t="str">
        <f t="shared" si="538"/>
        <v>BR$13</v>
      </c>
      <c r="BS566" s="80" t="str">
        <f t="shared" si="538"/>
        <v>BS$13</v>
      </c>
      <c r="BT566" s="80" t="str">
        <f t="shared" si="538"/>
        <v>BT$13</v>
      </c>
      <c r="BU566" s="80" t="str">
        <f t="shared" si="538"/>
        <v>BU$13</v>
      </c>
      <c r="BV566" s="80" t="str">
        <f t="shared" si="538"/>
        <v>BV$13</v>
      </c>
      <c r="BW566" s="80" t="str">
        <f t="shared" si="538"/>
        <v>BW$13</v>
      </c>
      <c r="BX566" s="80" t="str">
        <f t="shared" si="538"/>
        <v>BX$13</v>
      </c>
      <c r="BY566" s="80" t="str">
        <f t="shared" si="538"/>
        <v>BY$13</v>
      </c>
      <c r="BZ566" s="80" t="str">
        <f t="shared" si="538"/>
        <v>BZ$13</v>
      </c>
      <c r="CA566" s="80" t="str">
        <f t="shared" si="538"/>
        <v>CA$13</v>
      </c>
      <c r="CB566" s="80" t="str">
        <f t="shared" si="538"/>
        <v>CB$13</v>
      </c>
      <c r="CC566" s="80" t="str">
        <f t="shared" si="538"/>
        <v>CC$13</v>
      </c>
      <c r="CD566" s="80" t="str">
        <f t="shared" si="538"/>
        <v>CD$13</v>
      </c>
      <c r="CE566" s="80" t="str">
        <f t="shared" ref="CE566:CK566" si="539">CE523</f>
        <v>CE$13</v>
      </c>
      <c r="CF566" s="80" t="str">
        <f t="shared" si="539"/>
        <v>CF$13</v>
      </c>
      <c r="CG566" s="80" t="str">
        <f t="shared" si="539"/>
        <v>CG$13</v>
      </c>
      <c r="CH566" s="80" t="str">
        <f t="shared" si="539"/>
        <v>CH$13</v>
      </c>
      <c r="CI566" s="80" t="str">
        <f t="shared" si="539"/>
        <v>CI$13</v>
      </c>
      <c r="CJ566" s="80" t="str">
        <f t="shared" si="539"/>
        <v>CJ$13</v>
      </c>
      <c r="CK566" s="80" t="str">
        <f t="shared" si="539"/>
        <v>CK$13</v>
      </c>
      <c r="CL566" s="80" t="str">
        <f t="shared" ref="CL566" si="540">CL523</f>
        <v>CL$13</v>
      </c>
    </row>
    <row r="567" spans="2:90" x14ac:dyDescent="0.4">
      <c r="B567" s="130" t="str">
        <f>B524</f>
        <v>(Secondary label)</v>
      </c>
      <c r="C567" s="12"/>
      <c r="D567" s="12" t="s">
        <v>901</v>
      </c>
      <c r="E567" s="12" t="s">
        <v>906</v>
      </c>
      <c r="F567" s="12"/>
      <c r="G567" s="12" t="s">
        <v>330</v>
      </c>
      <c r="H567" s="12"/>
      <c r="I567" s="60"/>
      <c r="J567" s="60"/>
      <c r="K567" s="15"/>
      <c r="L567" s="15"/>
      <c r="M567" s="15"/>
      <c r="N567" s="15"/>
      <c r="O567" s="15"/>
      <c r="P567" s="15"/>
      <c r="R567" s="15"/>
    </row>
    <row r="568" spans="2:90" x14ac:dyDescent="0.4">
      <c r="B568" s="130" t="s">
        <v>486</v>
      </c>
      <c r="C568" s="12"/>
      <c r="D568" s="12" t="s">
        <v>901</v>
      </c>
      <c r="E568" s="12" t="s">
        <v>906</v>
      </c>
      <c r="F568" s="12"/>
      <c r="G568" s="12" t="s">
        <v>330</v>
      </c>
      <c r="H568" s="12"/>
      <c r="I568" s="60"/>
      <c r="J568" s="60"/>
      <c r="K568" s="15"/>
      <c r="L568" s="15"/>
      <c r="M568" s="15"/>
      <c r="N568" s="15"/>
      <c r="O568" s="15"/>
      <c r="P568" s="15"/>
      <c r="R568" s="15"/>
    </row>
    <row r="569" spans="2:90" x14ac:dyDescent="0.4">
      <c r="B569" s="130" t="s">
        <v>461</v>
      </c>
      <c r="C569" s="12"/>
      <c r="D569" s="12" t="s">
        <v>901</v>
      </c>
      <c r="E569" s="12" t="s">
        <v>906</v>
      </c>
      <c r="F569" s="12"/>
      <c r="G569" s="12" t="s">
        <v>330</v>
      </c>
      <c r="H569" s="12"/>
      <c r="I569" s="60"/>
      <c r="J569" s="60"/>
      <c r="K569" s="15"/>
      <c r="L569" s="15"/>
      <c r="M569" s="15"/>
      <c r="N569" s="15"/>
      <c r="O569" s="15"/>
      <c r="P569" s="15"/>
      <c r="R569" s="15"/>
      <c r="S569" s="76"/>
      <c r="T569" s="76"/>
      <c r="U569" s="76"/>
      <c r="V569" s="76"/>
      <c r="W569" s="76"/>
      <c r="X569" s="76"/>
      <c r="Y569" s="76"/>
      <c r="Z569" s="76"/>
      <c r="AA569" s="76"/>
      <c r="AB569" s="76"/>
      <c r="AC569" s="76"/>
      <c r="AD569" s="76"/>
      <c r="AE569" s="76"/>
      <c r="AF569" s="76"/>
      <c r="AG569" s="76"/>
      <c r="AH569" s="76"/>
      <c r="AI569" s="76"/>
      <c r="AJ569" s="76"/>
      <c r="AK569" s="76"/>
      <c r="AL569" s="76"/>
      <c r="AM569" s="76"/>
      <c r="AN569" s="76"/>
      <c r="AO569" s="76"/>
      <c r="AP569" s="76"/>
      <c r="AQ569" s="76"/>
      <c r="AR569" s="76"/>
      <c r="AS569" s="76"/>
      <c r="AT569" s="76"/>
      <c r="AU569" s="76"/>
      <c r="AV569" s="76"/>
      <c r="AW569" s="76"/>
      <c r="AX569" s="76"/>
      <c r="AY569" s="76"/>
      <c r="AZ569" s="76"/>
      <c r="BA569" s="76"/>
      <c r="BB569" s="76"/>
      <c r="BC569" s="76"/>
      <c r="BD569" s="76"/>
      <c r="BE569" s="76"/>
      <c r="BF569" s="76"/>
      <c r="BG569" s="76"/>
      <c r="BH569" s="76"/>
      <c r="BI569" s="76"/>
      <c r="BJ569" s="76"/>
      <c r="BK569" s="76"/>
      <c r="BL569" s="76"/>
      <c r="BM569" s="76"/>
      <c r="BN569" s="76"/>
      <c r="BO569" s="76"/>
      <c r="BP569" s="76"/>
      <c r="BQ569" s="76"/>
      <c r="BR569" s="76"/>
      <c r="BS569" s="76"/>
      <c r="BT569" s="76"/>
      <c r="BU569" s="76"/>
      <c r="BV569" s="76"/>
      <c r="BW569" s="76"/>
      <c r="BX569" s="76"/>
      <c r="BY569" s="76"/>
      <c r="BZ569" s="76"/>
      <c r="CA569" s="76"/>
      <c r="CB569" s="76"/>
      <c r="CC569" s="76"/>
      <c r="CD569" s="76"/>
      <c r="CE569" s="76"/>
      <c r="CF569" s="76"/>
      <c r="CG569" s="76"/>
      <c r="CH569" s="76"/>
      <c r="CI569" s="76"/>
      <c r="CJ569" s="76"/>
      <c r="CK569" s="76"/>
      <c r="CL569" s="76"/>
    </row>
    <row r="570" spans="2:90" x14ac:dyDescent="0.4">
      <c r="B570" s="130" t="s">
        <v>462</v>
      </c>
      <c r="C570" s="12"/>
      <c r="D570" s="12" t="s">
        <v>901</v>
      </c>
      <c r="E570" s="12" t="s">
        <v>906</v>
      </c>
      <c r="F570" s="12"/>
      <c r="G570" s="12" t="s">
        <v>330</v>
      </c>
      <c r="H570" s="12"/>
      <c r="I570" s="60"/>
      <c r="J570" s="60"/>
      <c r="K570" s="15"/>
      <c r="L570" s="15"/>
      <c r="M570" s="15"/>
      <c r="N570" s="15"/>
      <c r="O570" s="15"/>
      <c r="P570" s="15"/>
      <c r="R570" s="15"/>
      <c r="S570" s="76"/>
      <c r="T570" s="76"/>
      <c r="U570" s="76"/>
      <c r="V570" s="76"/>
      <c r="W570" s="76"/>
      <c r="X570" s="76"/>
      <c r="Y570" s="76"/>
      <c r="Z570" s="76"/>
      <c r="AA570" s="76"/>
      <c r="AB570" s="76"/>
      <c r="AC570" s="76"/>
      <c r="AD570" s="76"/>
      <c r="AE570" s="76"/>
      <c r="AF570" s="76"/>
      <c r="AG570" s="76"/>
      <c r="AH570" s="76"/>
      <c r="AI570" s="76"/>
      <c r="AJ570" s="76"/>
      <c r="AK570" s="76"/>
      <c r="AL570" s="76"/>
      <c r="AM570" s="76"/>
      <c r="AN570" s="76"/>
      <c r="AO570" s="76"/>
      <c r="AP570" s="76"/>
      <c r="AQ570" s="76"/>
      <c r="AR570" s="76"/>
      <c r="AS570" s="76"/>
      <c r="AT570" s="76"/>
      <c r="AU570" s="76"/>
      <c r="AV570" s="76"/>
      <c r="AW570" s="76"/>
      <c r="AX570" s="76"/>
      <c r="AY570" s="76"/>
      <c r="AZ570" s="76"/>
      <c r="BA570" s="76"/>
      <c r="BB570" s="76"/>
      <c r="BC570" s="76"/>
      <c r="BD570" s="76"/>
      <c r="BE570" s="76"/>
      <c r="BF570" s="76"/>
      <c r="BG570" s="76"/>
      <c r="BH570" s="76"/>
      <c r="BI570" s="76"/>
      <c r="BJ570" s="76"/>
      <c r="BK570" s="76"/>
      <c r="BL570" s="76"/>
      <c r="BM570" s="76"/>
      <c r="BN570" s="76"/>
      <c r="BO570" s="76"/>
      <c r="BP570" s="76"/>
      <c r="BQ570" s="76"/>
      <c r="BR570" s="76"/>
      <c r="BS570" s="76"/>
      <c r="BT570" s="76"/>
      <c r="BU570" s="76"/>
      <c r="BV570" s="76"/>
      <c r="BW570" s="76"/>
      <c r="BX570" s="76"/>
      <c r="BY570" s="76"/>
      <c r="BZ570" s="76"/>
      <c r="CA570" s="76"/>
      <c r="CB570" s="76"/>
      <c r="CC570" s="76"/>
      <c r="CD570" s="76"/>
      <c r="CE570" s="76"/>
      <c r="CF570" s="76"/>
      <c r="CG570" s="76"/>
      <c r="CH570" s="76"/>
      <c r="CI570" s="76"/>
      <c r="CJ570" s="76"/>
      <c r="CK570" s="76"/>
      <c r="CL570" s="76"/>
    </row>
    <row r="571" spans="2:90" x14ac:dyDescent="0.4">
      <c r="B571" s="27"/>
      <c r="C571" s="27"/>
      <c r="D571" s="27"/>
      <c r="E571" s="27" t="s">
        <v>906</v>
      </c>
      <c r="F571" s="27"/>
      <c r="G571" s="27"/>
      <c r="H571" s="27"/>
      <c r="I571" s="27"/>
      <c r="J571" s="27"/>
      <c r="K571" s="27"/>
      <c r="L571" s="27"/>
      <c r="M571" s="27"/>
      <c r="N571" s="27"/>
      <c r="O571" s="27"/>
      <c r="P571" s="27"/>
      <c r="R571" s="27"/>
      <c r="S571" s="27"/>
      <c r="T571" s="27"/>
      <c r="U571" s="27"/>
      <c r="V571" s="27"/>
      <c r="W571" s="27"/>
      <c r="X571" s="27"/>
      <c r="Y571" s="27"/>
      <c r="Z571" s="27"/>
      <c r="AA571" s="27"/>
      <c r="AB571" s="27"/>
      <c r="AC571" s="27"/>
      <c r="AD571" s="67"/>
      <c r="AE571" s="67"/>
      <c r="AF571" s="67"/>
      <c r="AG571" s="67"/>
      <c r="AH571" s="67"/>
      <c r="AI571" s="67"/>
      <c r="AJ571" s="67"/>
      <c r="AK571" s="67"/>
      <c r="AL571" s="67"/>
      <c r="AM571" s="67"/>
      <c r="AN571" s="67"/>
      <c r="AO571" s="67"/>
      <c r="AP571" s="67"/>
      <c r="AQ571" s="67"/>
      <c r="AR571" s="67"/>
      <c r="AS571" s="67"/>
      <c r="AT571" s="67"/>
      <c r="AU571" s="67"/>
      <c r="AV571" s="67"/>
      <c r="AW571" s="67"/>
      <c r="AX571" s="67"/>
      <c r="AY571" s="67"/>
      <c r="AZ571" s="67"/>
      <c r="BA571" s="67"/>
      <c r="BB571" s="67"/>
      <c r="BC571" s="67"/>
      <c r="BD571" s="67"/>
      <c r="BE571" s="67"/>
      <c r="BF571" s="67"/>
      <c r="BG571" s="67"/>
      <c r="BH571" s="67"/>
      <c r="BI571" s="67"/>
      <c r="BJ571" s="67"/>
      <c r="BK571" s="67"/>
      <c r="BL571" s="67"/>
      <c r="BM571" s="67"/>
      <c r="BN571" s="67"/>
      <c r="BO571" s="67"/>
      <c r="BP571" s="67"/>
      <c r="BQ571" s="67"/>
      <c r="BR571" s="67"/>
      <c r="BS571" s="67"/>
      <c r="BT571" s="67"/>
      <c r="BU571" s="67"/>
      <c r="BV571" s="67"/>
      <c r="BW571" s="67"/>
      <c r="BX571" s="67"/>
      <c r="BY571" s="67"/>
      <c r="BZ571" s="67"/>
      <c r="CA571" s="67"/>
      <c r="CB571" s="67"/>
      <c r="CC571" s="67"/>
      <c r="CD571" s="67"/>
      <c r="CE571" s="67"/>
      <c r="CF571" s="67"/>
      <c r="CG571" s="67"/>
      <c r="CH571" s="67"/>
      <c r="CI571" s="67"/>
      <c r="CJ571" s="67"/>
      <c r="CK571" s="67"/>
      <c r="CL571" s="67"/>
    </row>
    <row r="572" spans="2:90" x14ac:dyDescent="0.4">
      <c r="C572" s="12"/>
      <c r="D572" s="12"/>
      <c r="E572" s="12" t="s">
        <v>906</v>
      </c>
      <c r="F572" s="12"/>
      <c r="G572" s="12"/>
      <c r="H572" s="12"/>
      <c r="I572" s="60"/>
      <c r="J572" s="60"/>
      <c r="K572" s="15"/>
      <c r="L572" s="15"/>
      <c r="M572" s="15"/>
      <c r="N572" s="15"/>
      <c r="O572" s="15"/>
      <c r="P572" s="15"/>
      <c r="R572" s="15"/>
      <c r="S572" s="76"/>
      <c r="T572" s="76"/>
      <c r="U572" s="76"/>
      <c r="V572" s="76"/>
      <c r="W572" s="76"/>
      <c r="X572" s="76"/>
      <c r="Y572" s="76"/>
      <c r="Z572" s="76"/>
      <c r="AA572" s="76"/>
      <c r="AB572" s="76"/>
      <c r="AC572" s="76"/>
      <c r="AD572" s="76"/>
      <c r="AE572" s="76"/>
      <c r="AF572" s="76"/>
      <c r="AG572" s="76"/>
      <c r="AH572" s="76"/>
      <c r="AI572" s="76"/>
      <c r="AJ572" s="76"/>
      <c r="AK572" s="76"/>
      <c r="AL572" s="76"/>
      <c r="AM572" s="76"/>
      <c r="AN572" s="76"/>
      <c r="AO572" s="76"/>
      <c r="AP572" s="76"/>
      <c r="AQ572" s="76"/>
      <c r="AR572" s="76"/>
      <c r="AS572" s="76"/>
      <c r="AT572" s="76"/>
      <c r="AU572" s="76"/>
      <c r="AV572" s="76"/>
      <c r="AW572" s="76"/>
      <c r="AX572" s="76"/>
      <c r="AY572" s="76"/>
      <c r="AZ572" s="76"/>
      <c r="BA572" s="76"/>
      <c r="BB572" s="76"/>
      <c r="BC572" s="76"/>
      <c r="BD572" s="76"/>
      <c r="BE572" s="76"/>
      <c r="BF572" s="76"/>
      <c r="BG572" s="76"/>
      <c r="BH572" s="76"/>
      <c r="BI572" s="76"/>
      <c r="BJ572" s="76"/>
      <c r="BK572" s="76"/>
      <c r="BL572" s="76"/>
      <c r="BM572" s="76"/>
      <c r="BN572" s="76"/>
      <c r="BO572" s="76"/>
      <c r="BP572" s="76"/>
      <c r="BQ572" s="76"/>
      <c r="BR572" s="76"/>
      <c r="BS572" s="76"/>
      <c r="BT572" s="76"/>
      <c r="BU572" s="76"/>
      <c r="BV572" s="76"/>
      <c r="BW572" s="76"/>
      <c r="BX572" s="76"/>
      <c r="BY572" s="76"/>
      <c r="BZ572" s="76"/>
      <c r="CA572" s="76"/>
      <c r="CB572" s="76"/>
      <c r="CC572" s="76"/>
      <c r="CD572" s="76"/>
      <c r="CE572" s="76"/>
      <c r="CF572" s="76"/>
      <c r="CG572" s="76"/>
      <c r="CH572" s="76"/>
      <c r="CI572" s="76"/>
      <c r="CJ572" s="76"/>
      <c r="CK572" s="76"/>
      <c r="CL572" s="76"/>
    </row>
    <row r="573" spans="2:90" x14ac:dyDescent="0.4">
      <c r="B573" s="27"/>
      <c r="C573" s="27"/>
      <c r="D573" s="27"/>
      <c r="E573" s="27" t="s">
        <v>906</v>
      </c>
      <c r="F573" s="27"/>
      <c r="G573" s="27"/>
      <c r="H573" s="27"/>
      <c r="I573" s="27"/>
      <c r="J573" s="27"/>
      <c r="K573" s="27"/>
      <c r="L573" s="27"/>
      <c r="M573" s="27"/>
      <c r="N573" s="27"/>
      <c r="O573" s="27"/>
      <c r="P573" s="27"/>
      <c r="R573" s="27"/>
      <c r="S573" s="27"/>
      <c r="T573" s="27"/>
      <c r="U573" s="27"/>
      <c r="V573" s="27"/>
      <c r="W573" s="27"/>
      <c r="X573" s="27"/>
      <c r="Y573" s="27"/>
      <c r="Z573" s="27"/>
      <c r="AA573" s="27"/>
      <c r="AB573" s="27"/>
      <c r="AC573" s="27"/>
      <c r="AD573" s="67"/>
      <c r="AE573" s="67"/>
      <c r="AF573" s="67"/>
      <c r="AG573" s="67"/>
      <c r="AH573" s="67"/>
      <c r="AI573" s="67"/>
      <c r="AJ573" s="67"/>
      <c r="AK573" s="67"/>
      <c r="AL573" s="67"/>
      <c r="AM573" s="67"/>
      <c r="AN573" s="67"/>
      <c r="AO573" s="67"/>
      <c r="AP573" s="67"/>
      <c r="AQ573" s="67"/>
      <c r="AR573" s="67"/>
      <c r="AS573" s="67"/>
      <c r="AT573" s="67"/>
      <c r="AU573" s="67"/>
      <c r="AV573" s="67"/>
      <c r="AW573" s="67"/>
      <c r="AX573" s="67"/>
      <c r="AY573" s="67"/>
      <c r="AZ573" s="67"/>
      <c r="BA573" s="67"/>
      <c r="BB573" s="67"/>
      <c r="BC573" s="67"/>
      <c r="BD573" s="67"/>
      <c r="BE573" s="67"/>
      <c r="BF573" s="67"/>
      <c r="BG573" s="67"/>
      <c r="BH573" s="67"/>
      <c r="BI573" s="67"/>
      <c r="BJ573" s="67"/>
      <c r="BK573" s="67"/>
      <c r="BL573" s="67"/>
      <c r="BM573" s="67"/>
      <c r="BN573" s="67"/>
      <c r="BO573" s="67"/>
      <c r="BP573" s="67"/>
      <c r="BQ573" s="67"/>
      <c r="BR573" s="67"/>
      <c r="BS573" s="67"/>
      <c r="BT573" s="67"/>
      <c r="BU573" s="67"/>
      <c r="BV573" s="67"/>
      <c r="BW573" s="67"/>
      <c r="BX573" s="67"/>
      <c r="BY573" s="67"/>
      <c r="BZ573" s="67"/>
      <c r="CA573" s="67"/>
      <c r="CB573" s="67"/>
      <c r="CC573" s="67"/>
      <c r="CD573" s="67"/>
      <c r="CE573" s="67"/>
      <c r="CF573" s="67"/>
      <c r="CG573" s="67"/>
      <c r="CH573" s="67"/>
      <c r="CI573" s="67"/>
      <c r="CJ573" s="67"/>
      <c r="CK573" s="67"/>
      <c r="CL573" s="67"/>
    </row>
    <row r="574" spans="2:90" x14ac:dyDescent="0.4">
      <c r="B574" s="168" t="s">
        <v>487</v>
      </c>
      <c r="C574" s="167"/>
      <c r="D574" s="167"/>
      <c r="E574" s="167" t="s">
        <v>906</v>
      </c>
      <c r="F574" s="167"/>
      <c r="G574" s="167"/>
      <c r="H574" s="167"/>
      <c r="I574" s="169"/>
      <c r="J574" s="169"/>
      <c r="K574" s="190"/>
      <c r="L574" s="190"/>
      <c r="M574" s="190"/>
      <c r="N574" s="190"/>
      <c r="O574" s="190"/>
      <c r="P574" s="190"/>
      <c r="R574" s="191"/>
      <c r="S574" s="167"/>
      <c r="T574" s="167"/>
      <c r="U574" s="167"/>
      <c r="V574" s="167"/>
      <c r="W574" s="167"/>
      <c r="X574" s="167"/>
      <c r="Y574" s="167"/>
      <c r="Z574" s="167"/>
      <c r="AA574" s="167"/>
      <c r="AB574" s="167"/>
      <c r="AC574" s="167"/>
      <c r="AD574" s="167"/>
      <c r="AE574" s="167"/>
      <c r="AF574" s="167"/>
      <c r="AG574" s="167"/>
      <c r="AH574" s="167"/>
      <c r="AI574" s="167"/>
      <c r="AJ574" s="167"/>
      <c r="AK574" s="167"/>
      <c r="AL574" s="167"/>
      <c r="AM574" s="167"/>
      <c r="AN574" s="167"/>
      <c r="AO574" s="167"/>
      <c r="AP574" s="167"/>
      <c r="AQ574" s="167"/>
      <c r="AR574" s="167"/>
      <c r="AS574" s="167"/>
      <c r="AT574" s="167"/>
      <c r="AU574" s="167"/>
      <c r="AV574" s="167"/>
      <c r="AW574" s="167"/>
      <c r="AX574" s="167"/>
      <c r="AY574" s="167"/>
      <c r="AZ574" s="167"/>
      <c r="BA574" s="167"/>
      <c r="BB574" s="167"/>
      <c r="BC574" s="167"/>
      <c r="BD574" s="167"/>
      <c r="BE574" s="167"/>
      <c r="BF574" s="167"/>
      <c r="BG574" s="167"/>
      <c r="BH574" s="167"/>
      <c r="BI574" s="167"/>
      <c r="BJ574" s="167"/>
      <c r="BK574" s="167"/>
      <c r="BL574" s="167"/>
      <c r="BM574" s="167"/>
      <c r="BN574" s="167"/>
      <c r="BO574" s="167"/>
      <c r="BP574" s="167"/>
      <c r="BQ574" s="167"/>
      <c r="BR574" s="167"/>
      <c r="BS574" s="167"/>
      <c r="BT574" s="167"/>
      <c r="BU574" s="167"/>
      <c r="BV574" s="167"/>
      <c r="BW574" s="167"/>
      <c r="BX574" s="167"/>
      <c r="BY574" s="167"/>
      <c r="BZ574" s="167"/>
      <c r="CA574" s="167"/>
      <c r="CB574" s="167"/>
      <c r="CC574" s="167"/>
      <c r="CD574" s="167"/>
      <c r="CE574" s="167"/>
      <c r="CF574" s="167"/>
      <c r="CG574" s="167"/>
      <c r="CH574" s="167"/>
      <c r="CI574" s="167"/>
      <c r="CJ574" s="167"/>
      <c r="CK574" s="167"/>
      <c r="CL574" s="167"/>
    </row>
    <row r="575" spans="2:90" x14ac:dyDescent="0.4">
      <c r="B575" s="168" t="s">
        <v>489</v>
      </c>
      <c r="C575" s="167"/>
      <c r="D575" s="167"/>
      <c r="E575" s="167" t="s">
        <v>906</v>
      </c>
      <c r="F575" s="167"/>
      <c r="G575" s="167"/>
      <c r="H575" s="167"/>
      <c r="I575" s="169"/>
      <c r="J575" s="169"/>
      <c r="K575" s="190"/>
      <c r="L575" s="190"/>
      <c r="M575" s="190"/>
      <c r="N575" s="190"/>
      <c r="O575" s="190"/>
      <c r="P575" s="190"/>
      <c r="R575" s="191"/>
      <c r="S575" s="167"/>
      <c r="T575" s="167"/>
      <c r="U575" s="167"/>
      <c r="V575" s="167"/>
      <c r="W575" s="167"/>
      <c r="X575" s="167"/>
      <c r="Y575" s="167"/>
      <c r="Z575" s="167"/>
      <c r="AA575" s="167"/>
      <c r="AB575" s="167"/>
      <c r="AC575" s="167"/>
      <c r="AD575" s="167"/>
      <c r="AE575" s="167"/>
      <c r="AF575" s="167"/>
      <c r="AG575" s="167"/>
      <c r="AH575" s="167"/>
      <c r="AI575" s="167"/>
      <c r="AJ575" s="167"/>
      <c r="AK575" s="167"/>
      <c r="AL575" s="167"/>
      <c r="AM575" s="167"/>
      <c r="AN575" s="167"/>
      <c r="AO575" s="167"/>
      <c r="AP575" s="167"/>
      <c r="AQ575" s="167"/>
      <c r="AR575" s="167"/>
      <c r="AS575" s="167"/>
      <c r="AT575" s="167"/>
      <c r="AU575" s="167"/>
      <c r="AV575" s="167"/>
      <c r="AW575" s="167"/>
      <c r="AX575" s="167"/>
      <c r="AY575" s="167"/>
      <c r="AZ575" s="167"/>
      <c r="BA575" s="167"/>
      <c r="BB575" s="167"/>
      <c r="BC575" s="167"/>
      <c r="BD575" s="167"/>
      <c r="BE575" s="167"/>
      <c r="BF575" s="167"/>
      <c r="BG575" s="167"/>
      <c r="BH575" s="167"/>
      <c r="BI575" s="167"/>
      <c r="BJ575" s="167"/>
      <c r="BK575" s="167"/>
      <c r="BL575" s="167"/>
      <c r="BM575" s="167"/>
      <c r="BN575" s="167"/>
      <c r="BO575" s="167"/>
      <c r="BP575" s="167"/>
      <c r="BQ575" s="167"/>
      <c r="BR575" s="167"/>
      <c r="BS575" s="167"/>
      <c r="BT575" s="167"/>
      <c r="BU575" s="167"/>
      <c r="BV575" s="167"/>
      <c r="BW575" s="167"/>
      <c r="BX575" s="167"/>
      <c r="BY575" s="167"/>
      <c r="BZ575" s="167"/>
      <c r="CA575" s="167"/>
      <c r="CB575" s="167"/>
      <c r="CC575" s="167"/>
      <c r="CD575" s="167"/>
      <c r="CE575" s="167"/>
      <c r="CF575" s="167"/>
      <c r="CG575" s="167"/>
      <c r="CH575" s="167"/>
      <c r="CI575" s="167"/>
      <c r="CJ575" s="167"/>
      <c r="CK575" s="167"/>
      <c r="CL575" s="167"/>
    </row>
    <row r="576" spans="2:90" x14ac:dyDescent="0.4">
      <c r="B576" s="168" t="s">
        <v>459</v>
      </c>
      <c r="C576" s="167"/>
      <c r="D576" s="167"/>
      <c r="E576" s="167" t="s">
        <v>906</v>
      </c>
      <c r="F576" s="167"/>
      <c r="G576" s="167"/>
      <c r="H576" s="167"/>
      <c r="I576" s="169"/>
      <c r="J576" s="169"/>
      <c r="K576" s="190"/>
      <c r="L576" s="190"/>
      <c r="M576" s="190"/>
      <c r="N576" s="190"/>
      <c r="O576" s="190"/>
      <c r="P576" s="190"/>
      <c r="R576" s="191"/>
      <c r="S576" s="192" t="str">
        <f t="shared" ref="S576:CD576" si="541">S$16</f>
        <v>S$12</v>
      </c>
      <c r="T576" s="192" t="str">
        <f t="shared" si="541"/>
        <v>T$12</v>
      </c>
      <c r="U576" s="192" t="str">
        <f t="shared" si="541"/>
        <v>U$12</v>
      </c>
      <c r="V576" s="192" t="str">
        <f t="shared" si="541"/>
        <v>V$12</v>
      </c>
      <c r="W576" s="192" t="str">
        <f t="shared" si="541"/>
        <v>W$12</v>
      </c>
      <c r="X576" s="192" t="str">
        <f t="shared" si="541"/>
        <v>X$12</v>
      </c>
      <c r="Y576" s="192" t="str">
        <f t="shared" si="541"/>
        <v>Y$12</v>
      </c>
      <c r="Z576" s="192" t="str">
        <f t="shared" si="541"/>
        <v>Z$12</v>
      </c>
      <c r="AA576" s="192" t="str">
        <f t="shared" si="541"/>
        <v>AA$12</v>
      </c>
      <c r="AB576" s="192" t="str">
        <f t="shared" si="541"/>
        <v>AB$12</v>
      </c>
      <c r="AC576" s="192" t="str">
        <f t="shared" si="541"/>
        <v>AC$12</v>
      </c>
      <c r="AD576" s="192" t="str">
        <f t="shared" si="541"/>
        <v>AD$12</v>
      </c>
      <c r="AE576" s="192" t="str">
        <f t="shared" si="541"/>
        <v>AE$12</v>
      </c>
      <c r="AF576" s="192" t="str">
        <f t="shared" si="541"/>
        <v>AF$12</v>
      </c>
      <c r="AG576" s="192" t="str">
        <f t="shared" si="541"/>
        <v>AG$12</v>
      </c>
      <c r="AH576" s="192" t="str">
        <f t="shared" si="541"/>
        <v>AH$12</v>
      </c>
      <c r="AI576" s="192" t="str">
        <f t="shared" si="541"/>
        <v>AI$12</v>
      </c>
      <c r="AJ576" s="192" t="str">
        <f t="shared" si="541"/>
        <v>AJ$12</v>
      </c>
      <c r="AK576" s="192" t="str">
        <f t="shared" si="541"/>
        <v>AK$12</v>
      </c>
      <c r="AL576" s="192" t="str">
        <f t="shared" si="541"/>
        <v>AL$12</v>
      </c>
      <c r="AM576" s="192" t="str">
        <f t="shared" si="541"/>
        <v>AM$12</v>
      </c>
      <c r="AN576" s="192" t="str">
        <f t="shared" si="541"/>
        <v>AN$12</v>
      </c>
      <c r="AO576" s="192" t="str">
        <f t="shared" si="541"/>
        <v>AO$12</v>
      </c>
      <c r="AP576" s="192" t="str">
        <f t="shared" si="541"/>
        <v>AP$12</v>
      </c>
      <c r="AQ576" s="192" t="str">
        <f t="shared" si="541"/>
        <v>AQ$12</v>
      </c>
      <c r="AR576" s="192" t="str">
        <f t="shared" si="541"/>
        <v>AR$12</v>
      </c>
      <c r="AS576" s="192" t="str">
        <f t="shared" si="541"/>
        <v>AS$12</v>
      </c>
      <c r="AT576" s="192" t="str">
        <f t="shared" si="541"/>
        <v>AT$12</v>
      </c>
      <c r="AU576" s="192" t="str">
        <f t="shared" si="541"/>
        <v>AU$12</v>
      </c>
      <c r="AV576" s="192" t="str">
        <f t="shared" si="541"/>
        <v>AV$12</v>
      </c>
      <c r="AW576" s="192" t="str">
        <f t="shared" si="541"/>
        <v>AW$12</v>
      </c>
      <c r="AX576" s="192" t="str">
        <f t="shared" si="541"/>
        <v>AX$12</v>
      </c>
      <c r="AY576" s="192" t="str">
        <f t="shared" si="541"/>
        <v>AY$12</v>
      </c>
      <c r="AZ576" s="192" t="str">
        <f t="shared" si="541"/>
        <v>AZ$12</v>
      </c>
      <c r="BA576" s="192" t="str">
        <f t="shared" si="541"/>
        <v>BA$12</v>
      </c>
      <c r="BB576" s="192" t="str">
        <f t="shared" si="541"/>
        <v>BB$12</v>
      </c>
      <c r="BC576" s="192" t="str">
        <f t="shared" si="541"/>
        <v>BC$12</v>
      </c>
      <c r="BD576" s="192" t="str">
        <f t="shared" si="541"/>
        <v>BD$12</v>
      </c>
      <c r="BE576" s="192" t="str">
        <f t="shared" si="541"/>
        <v>BE$12</v>
      </c>
      <c r="BF576" s="192" t="str">
        <f t="shared" si="541"/>
        <v>BF$12</v>
      </c>
      <c r="BG576" s="192" t="str">
        <f t="shared" si="541"/>
        <v>BG$12</v>
      </c>
      <c r="BH576" s="192" t="str">
        <f t="shared" si="541"/>
        <v>BH$12</v>
      </c>
      <c r="BI576" s="192" t="str">
        <f t="shared" si="541"/>
        <v>BI$12</v>
      </c>
      <c r="BJ576" s="192" t="str">
        <f t="shared" si="541"/>
        <v>BJ$12</v>
      </c>
      <c r="BK576" s="192" t="str">
        <f t="shared" si="541"/>
        <v>BK$12</v>
      </c>
      <c r="BL576" s="192" t="str">
        <f t="shared" si="541"/>
        <v>BL$12</v>
      </c>
      <c r="BM576" s="192" t="str">
        <f t="shared" si="541"/>
        <v>BM$12</v>
      </c>
      <c r="BN576" s="192" t="str">
        <f t="shared" si="541"/>
        <v>BN$12</v>
      </c>
      <c r="BO576" s="192" t="str">
        <f t="shared" si="541"/>
        <v>BO$12</v>
      </c>
      <c r="BP576" s="192" t="str">
        <f t="shared" si="541"/>
        <v>BP$12</v>
      </c>
      <c r="BQ576" s="192" t="str">
        <f t="shared" si="541"/>
        <v>BQ$12</v>
      </c>
      <c r="BR576" s="192" t="str">
        <f t="shared" si="541"/>
        <v>BR$12</v>
      </c>
      <c r="BS576" s="192" t="str">
        <f t="shared" si="541"/>
        <v>BS$12</v>
      </c>
      <c r="BT576" s="192" t="str">
        <f t="shared" si="541"/>
        <v>BT$12</v>
      </c>
      <c r="BU576" s="192" t="str">
        <f t="shared" si="541"/>
        <v>BU$12</v>
      </c>
      <c r="BV576" s="192" t="str">
        <f t="shared" si="541"/>
        <v>BV$12</v>
      </c>
      <c r="BW576" s="192" t="str">
        <f t="shared" si="541"/>
        <v>BW$12</v>
      </c>
      <c r="BX576" s="192" t="str">
        <f t="shared" si="541"/>
        <v>BX$12</v>
      </c>
      <c r="BY576" s="192" t="str">
        <f t="shared" si="541"/>
        <v>BY$12</v>
      </c>
      <c r="BZ576" s="192" t="str">
        <f t="shared" si="541"/>
        <v>BZ$12</v>
      </c>
      <c r="CA576" s="192" t="str">
        <f t="shared" si="541"/>
        <v>CA$12</v>
      </c>
      <c r="CB576" s="192" t="str">
        <f t="shared" si="541"/>
        <v>CB$12</v>
      </c>
      <c r="CC576" s="192" t="str">
        <f t="shared" si="541"/>
        <v>CC$12</v>
      </c>
      <c r="CD576" s="192" t="str">
        <f t="shared" si="541"/>
        <v>CD$12</v>
      </c>
      <c r="CE576" s="192" t="str">
        <f t="shared" ref="CE576:CL576" si="542">CE$16</f>
        <v>CE$12</v>
      </c>
      <c r="CF576" s="192" t="str">
        <f t="shared" si="542"/>
        <v>CF$12</v>
      </c>
      <c r="CG576" s="192" t="str">
        <f t="shared" si="542"/>
        <v>CG$12</v>
      </c>
      <c r="CH576" s="192" t="str">
        <f t="shared" si="542"/>
        <v>CH$12</v>
      </c>
      <c r="CI576" s="192" t="str">
        <f t="shared" si="542"/>
        <v>CI$12</v>
      </c>
      <c r="CJ576" s="192" t="str">
        <f t="shared" si="542"/>
        <v>CJ$12</v>
      </c>
      <c r="CK576" s="192" t="str">
        <f t="shared" si="542"/>
        <v>CK$12</v>
      </c>
      <c r="CL576" s="192" t="str">
        <f t="shared" si="542"/>
        <v>CL$12</v>
      </c>
    </row>
    <row r="577" spans="2:90" x14ac:dyDescent="0.4">
      <c r="B577" s="168" t="s">
        <v>460</v>
      </c>
      <c r="C577" s="193"/>
      <c r="D577" s="193"/>
      <c r="E577" s="193" t="s">
        <v>906</v>
      </c>
      <c r="F577" s="193"/>
      <c r="G577" s="193"/>
      <c r="H577" s="193"/>
      <c r="I577" s="194"/>
      <c r="J577" s="194"/>
      <c r="K577" s="195"/>
      <c r="L577" s="195"/>
      <c r="M577" s="195"/>
      <c r="N577" s="195"/>
      <c r="O577" s="195"/>
      <c r="P577" s="195"/>
      <c r="R577" s="195"/>
      <c r="S577" s="192" t="str">
        <f t="shared" ref="S577:CD577" si="543">S$17</f>
        <v>S$13</v>
      </c>
      <c r="T577" s="192" t="str">
        <f t="shared" si="543"/>
        <v>T$13</v>
      </c>
      <c r="U577" s="192" t="str">
        <f t="shared" si="543"/>
        <v>U$13</v>
      </c>
      <c r="V577" s="192" t="str">
        <f t="shared" si="543"/>
        <v>V$13</v>
      </c>
      <c r="W577" s="192" t="str">
        <f t="shared" si="543"/>
        <v>W$13</v>
      </c>
      <c r="X577" s="192" t="str">
        <f t="shared" si="543"/>
        <v>X$13</v>
      </c>
      <c r="Y577" s="192" t="str">
        <f t="shared" si="543"/>
        <v>Y$13</v>
      </c>
      <c r="Z577" s="192" t="str">
        <f t="shared" si="543"/>
        <v>Z$13</v>
      </c>
      <c r="AA577" s="192" t="str">
        <f t="shared" si="543"/>
        <v>AA$13</v>
      </c>
      <c r="AB577" s="192" t="str">
        <f t="shared" si="543"/>
        <v>AB$13</v>
      </c>
      <c r="AC577" s="192" t="str">
        <f t="shared" si="543"/>
        <v>AC$13</v>
      </c>
      <c r="AD577" s="192" t="str">
        <f t="shared" si="543"/>
        <v>AD$13</v>
      </c>
      <c r="AE577" s="192" t="str">
        <f t="shared" si="543"/>
        <v>AE$13</v>
      </c>
      <c r="AF577" s="192" t="str">
        <f t="shared" si="543"/>
        <v>AF$13</v>
      </c>
      <c r="AG577" s="192" t="str">
        <f t="shared" si="543"/>
        <v>AG$13</v>
      </c>
      <c r="AH577" s="192" t="str">
        <f t="shared" si="543"/>
        <v>AH$13</v>
      </c>
      <c r="AI577" s="192" t="str">
        <f t="shared" si="543"/>
        <v>AI$13</v>
      </c>
      <c r="AJ577" s="192" t="str">
        <f t="shared" si="543"/>
        <v>AJ$13</v>
      </c>
      <c r="AK577" s="192" t="str">
        <f t="shared" si="543"/>
        <v>AK$13</v>
      </c>
      <c r="AL577" s="192" t="str">
        <f t="shared" si="543"/>
        <v>AL$13</v>
      </c>
      <c r="AM577" s="192" t="str">
        <f t="shared" si="543"/>
        <v>AM$13</v>
      </c>
      <c r="AN577" s="192" t="str">
        <f t="shared" si="543"/>
        <v>AN$13</v>
      </c>
      <c r="AO577" s="192" t="str">
        <f t="shared" si="543"/>
        <v>AO$13</v>
      </c>
      <c r="AP577" s="192" t="str">
        <f t="shared" si="543"/>
        <v>AP$13</v>
      </c>
      <c r="AQ577" s="192" t="str">
        <f t="shared" si="543"/>
        <v>AQ$13</v>
      </c>
      <c r="AR577" s="192" t="str">
        <f t="shared" si="543"/>
        <v>AR$13</v>
      </c>
      <c r="AS577" s="192" t="str">
        <f t="shared" si="543"/>
        <v>AS$13</v>
      </c>
      <c r="AT577" s="192" t="str">
        <f t="shared" si="543"/>
        <v>AT$13</v>
      </c>
      <c r="AU577" s="192" t="str">
        <f t="shared" si="543"/>
        <v>AU$13</v>
      </c>
      <c r="AV577" s="192" t="str">
        <f t="shared" si="543"/>
        <v>AV$13</v>
      </c>
      <c r="AW577" s="192" t="str">
        <f t="shared" si="543"/>
        <v>AW$13</v>
      </c>
      <c r="AX577" s="192" t="str">
        <f t="shared" si="543"/>
        <v>AX$13</v>
      </c>
      <c r="AY577" s="192" t="str">
        <f t="shared" si="543"/>
        <v>AY$13</v>
      </c>
      <c r="AZ577" s="192" t="str">
        <f t="shared" si="543"/>
        <v>AZ$13</v>
      </c>
      <c r="BA577" s="192" t="str">
        <f t="shared" si="543"/>
        <v>BA$13</v>
      </c>
      <c r="BB577" s="192" t="str">
        <f t="shared" si="543"/>
        <v>BB$13</v>
      </c>
      <c r="BC577" s="192" t="str">
        <f t="shared" si="543"/>
        <v>BC$13</v>
      </c>
      <c r="BD577" s="192" t="str">
        <f t="shared" si="543"/>
        <v>BD$13</v>
      </c>
      <c r="BE577" s="192" t="str">
        <f t="shared" si="543"/>
        <v>BE$13</v>
      </c>
      <c r="BF577" s="192" t="str">
        <f t="shared" si="543"/>
        <v>BF$13</v>
      </c>
      <c r="BG577" s="192" t="str">
        <f t="shared" si="543"/>
        <v>BG$13</v>
      </c>
      <c r="BH577" s="192" t="str">
        <f t="shared" si="543"/>
        <v>BH$13</v>
      </c>
      <c r="BI577" s="192" t="str">
        <f t="shared" si="543"/>
        <v>BI$13</v>
      </c>
      <c r="BJ577" s="192" t="str">
        <f t="shared" si="543"/>
        <v>BJ$13</v>
      </c>
      <c r="BK577" s="192" t="str">
        <f t="shared" si="543"/>
        <v>BK$13</v>
      </c>
      <c r="BL577" s="192" t="str">
        <f t="shared" si="543"/>
        <v>BL$13</v>
      </c>
      <c r="BM577" s="192" t="str">
        <f t="shared" si="543"/>
        <v>BM$13</v>
      </c>
      <c r="BN577" s="192" t="str">
        <f t="shared" si="543"/>
        <v>BN$13</v>
      </c>
      <c r="BO577" s="192" t="str">
        <f t="shared" si="543"/>
        <v>BO$13</v>
      </c>
      <c r="BP577" s="192" t="str">
        <f t="shared" si="543"/>
        <v>BP$13</v>
      </c>
      <c r="BQ577" s="192" t="str">
        <f t="shared" si="543"/>
        <v>BQ$13</v>
      </c>
      <c r="BR577" s="192" t="str">
        <f t="shared" si="543"/>
        <v>BR$13</v>
      </c>
      <c r="BS577" s="192" t="str">
        <f t="shared" si="543"/>
        <v>BS$13</v>
      </c>
      <c r="BT577" s="192" t="str">
        <f t="shared" si="543"/>
        <v>BT$13</v>
      </c>
      <c r="BU577" s="192" t="str">
        <f t="shared" si="543"/>
        <v>BU$13</v>
      </c>
      <c r="BV577" s="192" t="str">
        <f t="shared" si="543"/>
        <v>BV$13</v>
      </c>
      <c r="BW577" s="192" t="str">
        <f t="shared" si="543"/>
        <v>BW$13</v>
      </c>
      <c r="BX577" s="192" t="str">
        <f t="shared" si="543"/>
        <v>BX$13</v>
      </c>
      <c r="BY577" s="192" t="str">
        <f t="shared" si="543"/>
        <v>BY$13</v>
      </c>
      <c r="BZ577" s="192" t="str">
        <f t="shared" si="543"/>
        <v>BZ$13</v>
      </c>
      <c r="CA577" s="192" t="str">
        <f t="shared" si="543"/>
        <v>CA$13</v>
      </c>
      <c r="CB577" s="192" t="str">
        <f t="shared" si="543"/>
        <v>CB$13</v>
      </c>
      <c r="CC577" s="192" t="str">
        <f t="shared" si="543"/>
        <v>CC$13</v>
      </c>
      <c r="CD577" s="192" t="str">
        <f t="shared" si="543"/>
        <v>CD$13</v>
      </c>
      <c r="CE577" s="192" t="str">
        <f t="shared" ref="CE577:CL577" si="544">CE$17</f>
        <v>CE$13</v>
      </c>
      <c r="CF577" s="192" t="str">
        <f t="shared" si="544"/>
        <v>CF$13</v>
      </c>
      <c r="CG577" s="192" t="str">
        <f t="shared" si="544"/>
        <v>CG$13</v>
      </c>
      <c r="CH577" s="192" t="str">
        <f t="shared" si="544"/>
        <v>CH$13</v>
      </c>
      <c r="CI577" s="192" t="str">
        <f t="shared" si="544"/>
        <v>CI$13</v>
      </c>
      <c r="CJ577" s="192" t="str">
        <f t="shared" si="544"/>
        <v>CJ$13</v>
      </c>
      <c r="CK577" s="192" t="str">
        <f t="shared" si="544"/>
        <v>CK$13</v>
      </c>
      <c r="CL577" s="192" t="str">
        <f t="shared" si="544"/>
        <v>CL$13</v>
      </c>
    </row>
    <row r="578" spans="2:90" x14ac:dyDescent="0.4">
      <c r="B578" s="168" t="s">
        <v>488</v>
      </c>
      <c r="C578" s="193"/>
      <c r="D578" s="193"/>
      <c r="E578" s="193" t="s">
        <v>906</v>
      </c>
      <c r="F578" s="193"/>
      <c r="G578" s="193"/>
      <c r="H578" s="193"/>
      <c r="I578" s="194"/>
      <c r="J578" s="194"/>
      <c r="K578" s="195"/>
      <c r="L578" s="195"/>
      <c r="M578" s="195"/>
      <c r="N578" s="195"/>
      <c r="O578" s="195"/>
      <c r="P578" s="195"/>
      <c r="R578" s="195"/>
      <c r="S578" s="183"/>
      <c r="T578" s="183"/>
      <c r="U578" s="183"/>
      <c r="V578" s="183"/>
      <c r="W578" s="183"/>
      <c r="X578" s="183"/>
      <c r="Y578" s="183"/>
      <c r="Z578" s="183"/>
      <c r="AA578" s="183"/>
      <c r="AB578" s="183"/>
      <c r="AC578" s="183"/>
      <c r="AD578" s="183"/>
      <c r="AE578" s="183"/>
      <c r="AF578" s="183"/>
      <c r="AG578" s="183"/>
      <c r="AH578" s="183"/>
      <c r="AI578" s="183"/>
      <c r="AJ578" s="183"/>
      <c r="AK578" s="183"/>
      <c r="AL578" s="183"/>
      <c r="AM578" s="183"/>
      <c r="AN578" s="183"/>
      <c r="AO578" s="183"/>
      <c r="AP578" s="183"/>
      <c r="AQ578" s="183"/>
      <c r="AR578" s="183"/>
      <c r="AS578" s="183"/>
      <c r="AT578" s="183"/>
      <c r="AU578" s="183"/>
      <c r="AV578" s="183"/>
      <c r="AW578" s="183"/>
      <c r="AX578" s="183"/>
      <c r="AY578" s="183"/>
      <c r="AZ578" s="183"/>
      <c r="BA578" s="183"/>
      <c r="BB578" s="183"/>
      <c r="BC578" s="183"/>
      <c r="BD578" s="183"/>
      <c r="BE578" s="183"/>
      <c r="BF578" s="183"/>
      <c r="BG578" s="183"/>
      <c r="BH578" s="183"/>
      <c r="BI578" s="183"/>
      <c r="BJ578" s="183"/>
      <c r="BK578" s="183"/>
      <c r="BL578" s="183"/>
      <c r="BM578" s="183"/>
      <c r="BN578" s="183"/>
      <c r="BO578" s="183"/>
      <c r="BP578" s="183"/>
      <c r="BQ578" s="183"/>
      <c r="BR578" s="183"/>
      <c r="BS578" s="183"/>
      <c r="BT578" s="183"/>
      <c r="BU578" s="183"/>
      <c r="BV578" s="183"/>
      <c r="BW578" s="183"/>
      <c r="BX578" s="183"/>
      <c r="BY578" s="183"/>
      <c r="BZ578" s="183"/>
      <c r="CA578" s="183"/>
      <c r="CB578" s="183"/>
      <c r="CC578" s="183"/>
      <c r="CD578" s="183"/>
      <c r="CE578" s="183"/>
      <c r="CF578" s="183"/>
      <c r="CG578" s="183"/>
      <c r="CH578" s="183"/>
      <c r="CI578" s="183"/>
      <c r="CJ578" s="183"/>
      <c r="CK578" s="183"/>
      <c r="CL578" s="183"/>
    </row>
    <row r="579" spans="2:90" x14ac:dyDescent="0.4">
      <c r="B579" s="168" t="s">
        <v>501</v>
      </c>
      <c r="C579" s="193"/>
      <c r="D579" s="193"/>
      <c r="E579" s="193" t="s">
        <v>906</v>
      </c>
      <c r="F579" s="193"/>
      <c r="G579" s="193"/>
      <c r="H579" s="193"/>
      <c r="I579" s="194"/>
      <c r="J579" s="194"/>
      <c r="K579" s="195"/>
      <c r="L579" s="195"/>
      <c r="M579" s="195"/>
      <c r="N579" s="195"/>
      <c r="O579" s="195"/>
      <c r="P579" s="195"/>
      <c r="R579" s="195"/>
      <c r="S579" s="183"/>
      <c r="T579" s="183"/>
      <c r="U579" s="183"/>
      <c r="V579" s="183"/>
      <c r="W579" s="183"/>
      <c r="X579" s="183"/>
      <c r="Y579" s="183"/>
      <c r="Z579" s="183"/>
      <c r="AA579" s="183"/>
      <c r="AB579" s="183"/>
      <c r="AC579" s="183"/>
      <c r="AD579" s="183"/>
      <c r="AE579" s="183"/>
      <c r="AF579" s="183"/>
      <c r="AG579" s="183"/>
      <c r="AH579" s="183"/>
      <c r="AI579" s="183"/>
      <c r="AJ579" s="183"/>
      <c r="AK579" s="183"/>
      <c r="AL579" s="183"/>
      <c r="AM579" s="183"/>
      <c r="AN579" s="183"/>
      <c r="AO579" s="183"/>
      <c r="AP579" s="183"/>
      <c r="AQ579" s="183"/>
      <c r="AR579" s="183"/>
      <c r="AS579" s="183"/>
      <c r="AT579" s="183"/>
      <c r="AU579" s="183"/>
      <c r="AV579" s="183"/>
      <c r="AW579" s="183"/>
      <c r="AX579" s="183"/>
      <c r="AY579" s="183"/>
      <c r="AZ579" s="183"/>
      <c r="BA579" s="183"/>
      <c r="BB579" s="183"/>
      <c r="BC579" s="183"/>
      <c r="BD579" s="183"/>
      <c r="BE579" s="183"/>
      <c r="BF579" s="183"/>
      <c r="BG579" s="183"/>
      <c r="BH579" s="183"/>
      <c r="BI579" s="183"/>
      <c r="BJ579" s="183"/>
      <c r="BK579" s="183"/>
      <c r="BL579" s="183"/>
      <c r="BM579" s="183"/>
      <c r="BN579" s="183"/>
      <c r="BO579" s="183"/>
      <c r="BP579" s="183"/>
      <c r="BQ579" s="183"/>
      <c r="BR579" s="183"/>
      <c r="BS579" s="183"/>
      <c r="BT579" s="183"/>
      <c r="BU579" s="183"/>
      <c r="BV579" s="183"/>
      <c r="BW579" s="183"/>
      <c r="BX579" s="183"/>
      <c r="BY579" s="183"/>
      <c r="BZ579" s="183"/>
      <c r="CA579" s="183"/>
      <c r="CB579" s="183"/>
      <c r="CC579" s="183"/>
      <c r="CD579" s="183"/>
      <c r="CE579" s="183"/>
      <c r="CF579" s="183"/>
      <c r="CG579" s="183"/>
      <c r="CH579" s="183"/>
      <c r="CI579" s="183"/>
      <c r="CJ579" s="183"/>
      <c r="CK579" s="183"/>
      <c r="CL579" s="183"/>
    </row>
    <row r="580" spans="2:90" x14ac:dyDescent="0.4">
      <c r="B580" s="168" t="s">
        <v>461</v>
      </c>
      <c r="C580" s="193"/>
      <c r="D580" s="193"/>
      <c r="E580" s="193" t="s">
        <v>906</v>
      </c>
      <c r="F580" s="193"/>
      <c r="G580" s="193"/>
      <c r="H580" s="193"/>
      <c r="I580" s="194"/>
      <c r="J580" s="194"/>
      <c r="K580" s="195"/>
      <c r="L580" s="195"/>
      <c r="M580" s="195"/>
      <c r="N580" s="195"/>
      <c r="O580" s="195"/>
      <c r="P580" s="195"/>
      <c r="R580" s="195"/>
      <c r="S580" s="183" t="str">
        <f t="shared" ref="S580:CD580" si="545">S$18</f>
        <v>S$14</v>
      </c>
      <c r="T580" s="183" t="str">
        <f t="shared" si="545"/>
        <v>T$14</v>
      </c>
      <c r="U580" s="183" t="str">
        <f t="shared" si="545"/>
        <v>U$14</v>
      </c>
      <c r="V580" s="183" t="str">
        <f t="shared" si="545"/>
        <v>V$14</v>
      </c>
      <c r="W580" s="183" t="str">
        <f t="shared" si="545"/>
        <v>W$14</v>
      </c>
      <c r="X580" s="183" t="str">
        <f t="shared" si="545"/>
        <v>X$14</v>
      </c>
      <c r="Y580" s="183" t="str">
        <f t="shared" si="545"/>
        <v>Y$14</v>
      </c>
      <c r="Z580" s="183" t="str">
        <f t="shared" si="545"/>
        <v>Z$14</v>
      </c>
      <c r="AA580" s="183" t="str">
        <f t="shared" si="545"/>
        <v>AA$14</v>
      </c>
      <c r="AB580" s="183" t="str">
        <f t="shared" si="545"/>
        <v>AB$14</v>
      </c>
      <c r="AC580" s="183" t="str">
        <f t="shared" si="545"/>
        <v>AC$14</v>
      </c>
      <c r="AD580" s="183" t="str">
        <f t="shared" si="545"/>
        <v>AD$14</v>
      </c>
      <c r="AE580" s="183" t="str">
        <f t="shared" si="545"/>
        <v>AE$14</v>
      </c>
      <c r="AF580" s="183" t="str">
        <f t="shared" si="545"/>
        <v>AF$14</v>
      </c>
      <c r="AG580" s="183" t="str">
        <f t="shared" si="545"/>
        <v>AG$14</v>
      </c>
      <c r="AH580" s="183" t="str">
        <f t="shared" si="545"/>
        <v>AH$14</v>
      </c>
      <c r="AI580" s="183" t="str">
        <f t="shared" si="545"/>
        <v>AI$14</v>
      </c>
      <c r="AJ580" s="183" t="str">
        <f t="shared" si="545"/>
        <v>AJ$14</v>
      </c>
      <c r="AK580" s="183" t="str">
        <f t="shared" si="545"/>
        <v>AK$14</v>
      </c>
      <c r="AL580" s="183" t="str">
        <f t="shared" si="545"/>
        <v>AL$14</v>
      </c>
      <c r="AM580" s="183" t="str">
        <f t="shared" si="545"/>
        <v>AM$14</v>
      </c>
      <c r="AN580" s="183" t="str">
        <f t="shared" si="545"/>
        <v>AN$14</v>
      </c>
      <c r="AO580" s="183" t="str">
        <f t="shared" si="545"/>
        <v>AO$14</v>
      </c>
      <c r="AP580" s="183" t="str">
        <f t="shared" si="545"/>
        <v>AP$14</v>
      </c>
      <c r="AQ580" s="183" t="str">
        <f t="shared" si="545"/>
        <v>AQ$14</v>
      </c>
      <c r="AR580" s="183" t="str">
        <f t="shared" si="545"/>
        <v>AR$14</v>
      </c>
      <c r="AS580" s="183" t="str">
        <f t="shared" si="545"/>
        <v>AS$14</v>
      </c>
      <c r="AT580" s="183" t="str">
        <f t="shared" si="545"/>
        <v>AT$14</v>
      </c>
      <c r="AU580" s="183" t="str">
        <f t="shared" si="545"/>
        <v>AU$14</v>
      </c>
      <c r="AV580" s="183" t="str">
        <f t="shared" si="545"/>
        <v>AV$14</v>
      </c>
      <c r="AW580" s="183" t="str">
        <f t="shared" si="545"/>
        <v>AW$14</v>
      </c>
      <c r="AX580" s="183" t="str">
        <f t="shared" si="545"/>
        <v>AX$14</v>
      </c>
      <c r="AY580" s="183" t="str">
        <f t="shared" si="545"/>
        <v>AY$14</v>
      </c>
      <c r="AZ580" s="183" t="str">
        <f t="shared" si="545"/>
        <v>AZ$14</v>
      </c>
      <c r="BA580" s="183" t="str">
        <f t="shared" si="545"/>
        <v>BA$14</v>
      </c>
      <c r="BB580" s="183" t="str">
        <f t="shared" si="545"/>
        <v>BB$14</v>
      </c>
      <c r="BC580" s="183" t="str">
        <f t="shared" si="545"/>
        <v>BC$14</v>
      </c>
      <c r="BD580" s="183" t="str">
        <f t="shared" si="545"/>
        <v>BD$14</v>
      </c>
      <c r="BE580" s="183" t="str">
        <f t="shared" si="545"/>
        <v>BE$14</v>
      </c>
      <c r="BF580" s="183" t="str">
        <f t="shared" si="545"/>
        <v>BF$14</v>
      </c>
      <c r="BG580" s="183" t="str">
        <f t="shared" si="545"/>
        <v>BG$14</v>
      </c>
      <c r="BH580" s="183" t="str">
        <f t="shared" si="545"/>
        <v>BH$14</v>
      </c>
      <c r="BI580" s="183" t="str">
        <f t="shared" si="545"/>
        <v>BI$14</v>
      </c>
      <c r="BJ580" s="183" t="str">
        <f t="shared" si="545"/>
        <v>BJ$14</v>
      </c>
      <c r="BK580" s="183" t="str">
        <f t="shared" si="545"/>
        <v>BK$14</v>
      </c>
      <c r="BL580" s="183" t="str">
        <f t="shared" si="545"/>
        <v>BL$14</v>
      </c>
      <c r="BM580" s="183" t="str">
        <f t="shared" si="545"/>
        <v>BM$14</v>
      </c>
      <c r="BN580" s="183" t="str">
        <f t="shared" si="545"/>
        <v>BN$14</v>
      </c>
      <c r="BO580" s="183" t="str">
        <f t="shared" si="545"/>
        <v>BO$14</v>
      </c>
      <c r="BP580" s="183" t="str">
        <f t="shared" si="545"/>
        <v>BP$14</v>
      </c>
      <c r="BQ580" s="183" t="str">
        <f t="shared" si="545"/>
        <v>BQ$14</v>
      </c>
      <c r="BR580" s="183" t="str">
        <f t="shared" si="545"/>
        <v>BR$14</v>
      </c>
      <c r="BS580" s="183" t="str">
        <f t="shared" si="545"/>
        <v>BS$14</v>
      </c>
      <c r="BT580" s="183" t="str">
        <f t="shared" si="545"/>
        <v>BT$14</v>
      </c>
      <c r="BU580" s="183" t="str">
        <f t="shared" si="545"/>
        <v>BU$14</v>
      </c>
      <c r="BV580" s="183" t="str">
        <f t="shared" si="545"/>
        <v>BV$14</v>
      </c>
      <c r="BW580" s="183" t="str">
        <f t="shared" si="545"/>
        <v>BW$14</v>
      </c>
      <c r="BX580" s="183" t="str">
        <f t="shared" si="545"/>
        <v>BX$14</v>
      </c>
      <c r="BY580" s="183" t="str">
        <f t="shared" si="545"/>
        <v>BY$14</v>
      </c>
      <c r="BZ580" s="183" t="str">
        <f t="shared" si="545"/>
        <v>BZ$14</v>
      </c>
      <c r="CA580" s="183" t="str">
        <f t="shared" si="545"/>
        <v>CA$14</v>
      </c>
      <c r="CB580" s="183" t="str">
        <f t="shared" si="545"/>
        <v>CB$14</v>
      </c>
      <c r="CC580" s="183" t="str">
        <f t="shared" si="545"/>
        <v>CC$14</v>
      </c>
      <c r="CD580" s="183" t="str">
        <f t="shared" si="545"/>
        <v>CD$14</v>
      </c>
      <c r="CE580" s="183" t="str">
        <f t="shared" ref="CE580:CL580" si="546">CE$18</f>
        <v>CE$14</v>
      </c>
      <c r="CF580" s="183" t="str">
        <f t="shared" si="546"/>
        <v>CF$14</v>
      </c>
      <c r="CG580" s="183" t="str">
        <f t="shared" si="546"/>
        <v>CG$14</v>
      </c>
      <c r="CH580" s="183" t="str">
        <f t="shared" si="546"/>
        <v>CH$14</v>
      </c>
      <c r="CI580" s="183" t="str">
        <f t="shared" si="546"/>
        <v>CI$14</v>
      </c>
      <c r="CJ580" s="183" t="str">
        <f t="shared" si="546"/>
        <v>CJ$14</v>
      </c>
      <c r="CK580" s="183" t="str">
        <f t="shared" si="546"/>
        <v>CK$14</v>
      </c>
      <c r="CL580" s="183" t="str">
        <f t="shared" si="546"/>
        <v>CL$14</v>
      </c>
    </row>
    <row r="581" spans="2:90" x14ac:dyDescent="0.4">
      <c r="B581" s="168" t="s">
        <v>462</v>
      </c>
      <c r="C581" s="193"/>
      <c r="D581" s="193"/>
      <c r="E581" s="193" t="s">
        <v>906</v>
      </c>
      <c r="F581" s="193"/>
      <c r="G581" s="193"/>
      <c r="H581" s="193"/>
      <c r="I581" s="194"/>
      <c r="J581" s="194"/>
      <c r="K581" s="195"/>
      <c r="L581" s="195"/>
      <c r="M581" s="195"/>
      <c r="N581" s="195"/>
      <c r="O581" s="195"/>
      <c r="P581" s="195"/>
      <c r="R581" s="195"/>
      <c r="S581" s="183" t="str">
        <f t="shared" ref="S581:CD581" si="547">S$19</f>
        <v>S$15</v>
      </c>
      <c r="T581" s="183" t="str">
        <f t="shared" si="547"/>
        <v>T$15</v>
      </c>
      <c r="U581" s="183" t="str">
        <f t="shared" si="547"/>
        <v>U$15</v>
      </c>
      <c r="V581" s="183" t="str">
        <f t="shared" si="547"/>
        <v>V$15</v>
      </c>
      <c r="W581" s="183" t="str">
        <f t="shared" si="547"/>
        <v>W$15</v>
      </c>
      <c r="X581" s="183" t="str">
        <f t="shared" si="547"/>
        <v>X$15</v>
      </c>
      <c r="Y581" s="183" t="str">
        <f t="shared" si="547"/>
        <v>Y$15</v>
      </c>
      <c r="Z581" s="183" t="str">
        <f t="shared" si="547"/>
        <v>Z$15</v>
      </c>
      <c r="AA581" s="183" t="str">
        <f t="shared" si="547"/>
        <v>AA$15</v>
      </c>
      <c r="AB581" s="183" t="str">
        <f t="shared" si="547"/>
        <v>AB$15</v>
      </c>
      <c r="AC581" s="183" t="str">
        <f t="shared" si="547"/>
        <v>AC$15</v>
      </c>
      <c r="AD581" s="183" t="str">
        <f t="shared" si="547"/>
        <v>AD$15</v>
      </c>
      <c r="AE581" s="183" t="str">
        <f t="shared" si="547"/>
        <v>AE$15</v>
      </c>
      <c r="AF581" s="183" t="str">
        <f t="shared" si="547"/>
        <v>AF$15</v>
      </c>
      <c r="AG581" s="183" t="str">
        <f t="shared" si="547"/>
        <v>AG$15</v>
      </c>
      <c r="AH581" s="183" t="str">
        <f t="shared" si="547"/>
        <v>AH$15</v>
      </c>
      <c r="AI581" s="183" t="str">
        <f t="shared" si="547"/>
        <v>AI$15</v>
      </c>
      <c r="AJ581" s="183" t="str">
        <f t="shared" si="547"/>
        <v>AJ$15</v>
      </c>
      <c r="AK581" s="183" t="str">
        <f t="shared" si="547"/>
        <v>AK$15</v>
      </c>
      <c r="AL581" s="183" t="str">
        <f t="shared" si="547"/>
        <v>AL$15</v>
      </c>
      <c r="AM581" s="183" t="str">
        <f t="shared" si="547"/>
        <v>AM$15</v>
      </c>
      <c r="AN581" s="183" t="str">
        <f t="shared" si="547"/>
        <v>AN$15</v>
      </c>
      <c r="AO581" s="183" t="str">
        <f t="shared" si="547"/>
        <v>AO$15</v>
      </c>
      <c r="AP581" s="183" t="str">
        <f t="shared" si="547"/>
        <v>AP$15</v>
      </c>
      <c r="AQ581" s="183" t="str">
        <f t="shared" si="547"/>
        <v>AQ$15</v>
      </c>
      <c r="AR581" s="183" t="str">
        <f t="shared" si="547"/>
        <v>AR$15</v>
      </c>
      <c r="AS581" s="183" t="str">
        <f t="shared" si="547"/>
        <v>AS$15</v>
      </c>
      <c r="AT581" s="183" t="str">
        <f t="shared" si="547"/>
        <v>AT$15</v>
      </c>
      <c r="AU581" s="183" t="str">
        <f t="shared" si="547"/>
        <v>AU$15</v>
      </c>
      <c r="AV581" s="183" t="str">
        <f t="shared" si="547"/>
        <v>AV$15</v>
      </c>
      <c r="AW581" s="183" t="str">
        <f t="shared" si="547"/>
        <v>AW$15</v>
      </c>
      <c r="AX581" s="183" t="str">
        <f t="shared" si="547"/>
        <v>AX$15</v>
      </c>
      <c r="AY581" s="183" t="str">
        <f t="shared" si="547"/>
        <v>AY$15</v>
      </c>
      <c r="AZ581" s="183" t="str">
        <f t="shared" si="547"/>
        <v>AZ$15</v>
      </c>
      <c r="BA581" s="183" t="str">
        <f t="shared" si="547"/>
        <v>BA$15</v>
      </c>
      <c r="BB581" s="183" t="str">
        <f t="shared" si="547"/>
        <v>BB$15</v>
      </c>
      <c r="BC581" s="183" t="str">
        <f t="shared" si="547"/>
        <v>BC$15</v>
      </c>
      <c r="BD581" s="183" t="str">
        <f t="shared" si="547"/>
        <v>BD$15</v>
      </c>
      <c r="BE581" s="183" t="str">
        <f t="shared" si="547"/>
        <v>BE$15</v>
      </c>
      <c r="BF581" s="183" t="str">
        <f t="shared" si="547"/>
        <v>BF$15</v>
      </c>
      <c r="BG581" s="183" t="str">
        <f t="shared" si="547"/>
        <v>BG$15</v>
      </c>
      <c r="BH581" s="183" t="str">
        <f t="shared" si="547"/>
        <v>BH$15</v>
      </c>
      <c r="BI581" s="183" t="str">
        <f t="shared" si="547"/>
        <v>BI$15</v>
      </c>
      <c r="BJ581" s="183" t="str">
        <f t="shared" si="547"/>
        <v>BJ$15</v>
      </c>
      <c r="BK581" s="183" t="str">
        <f t="shared" si="547"/>
        <v>BK$15</v>
      </c>
      <c r="BL581" s="183" t="str">
        <f t="shared" si="547"/>
        <v>BL$15</v>
      </c>
      <c r="BM581" s="183" t="str">
        <f t="shared" si="547"/>
        <v>BM$15</v>
      </c>
      <c r="BN581" s="183" t="str">
        <f t="shared" si="547"/>
        <v>BN$15</v>
      </c>
      <c r="BO581" s="183" t="str">
        <f t="shared" si="547"/>
        <v>BO$15</v>
      </c>
      <c r="BP581" s="183" t="str">
        <f t="shared" si="547"/>
        <v>BP$15</v>
      </c>
      <c r="BQ581" s="183" t="str">
        <f t="shared" si="547"/>
        <v>BQ$15</v>
      </c>
      <c r="BR581" s="183" t="str">
        <f t="shared" si="547"/>
        <v>BR$15</v>
      </c>
      <c r="BS581" s="183" t="str">
        <f t="shared" si="547"/>
        <v>BS$15</v>
      </c>
      <c r="BT581" s="183" t="str">
        <f t="shared" si="547"/>
        <v>BT$15</v>
      </c>
      <c r="BU581" s="183" t="str">
        <f t="shared" si="547"/>
        <v>BU$15</v>
      </c>
      <c r="BV581" s="183" t="str">
        <f t="shared" si="547"/>
        <v>BV$15</v>
      </c>
      <c r="BW581" s="183" t="str">
        <f t="shared" si="547"/>
        <v>BW$15</v>
      </c>
      <c r="BX581" s="183" t="str">
        <f t="shared" si="547"/>
        <v>BX$15</v>
      </c>
      <c r="BY581" s="183" t="str">
        <f t="shared" si="547"/>
        <v>BY$15</v>
      </c>
      <c r="BZ581" s="183" t="str">
        <f t="shared" si="547"/>
        <v>BZ$15</v>
      </c>
      <c r="CA581" s="183" t="str">
        <f t="shared" si="547"/>
        <v>CA$15</v>
      </c>
      <c r="CB581" s="183" t="str">
        <f t="shared" si="547"/>
        <v>CB$15</v>
      </c>
      <c r="CC581" s="183" t="str">
        <f t="shared" si="547"/>
        <v>CC$15</v>
      </c>
      <c r="CD581" s="183" t="str">
        <f t="shared" si="547"/>
        <v>CD$15</v>
      </c>
      <c r="CE581" s="183" t="str">
        <f t="shared" ref="CE581:CL581" si="548">CE$19</f>
        <v>CE$15</v>
      </c>
      <c r="CF581" s="183" t="str">
        <f t="shared" si="548"/>
        <v>CF$15</v>
      </c>
      <c r="CG581" s="183" t="str">
        <f t="shared" si="548"/>
        <v>CG$15</v>
      </c>
      <c r="CH581" s="183" t="str">
        <f t="shared" si="548"/>
        <v>CH$15</v>
      </c>
      <c r="CI581" s="183" t="str">
        <f t="shared" si="548"/>
        <v>CI$15</v>
      </c>
      <c r="CJ581" s="183" t="str">
        <f t="shared" si="548"/>
        <v>CJ$15</v>
      </c>
      <c r="CK581" s="183" t="str">
        <f t="shared" si="548"/>
        <v>CK$15</v>
      </c>
      <c r="CL581" s="183" t="str">
        <f t="shared" si="548"/>
        <v>CL$15</v>
      </c>
    </row>
    <row r="582" spans="2:90" x14ac:dyDescent="0.4">
      <c r="B582" s="70" t="s">
        <v>747</v>
      </c>
      <c r="C582" s="48"/>
      <c r="D582" s="48" t="s">
        <v>334</v>
      </c>
      <c r="E582" s="48" t="s">
        <v>334</v>
      </c>
      <c r="F582" s="48" t="s">
        <v>325</v>
      </c>
      <c r="G582" s="48" t="s">
        <v>81</v>
      </c>
      <c r="H582" s="48"/>
      <c r="I582" s="277"/>
      <c r="J582" s="277"/>
      <c r="K582" s="48"/>
      <c r="L582" s="48"/>
      <c r="M582" s="48"/>
      <c r="N582" s="48"/>
      <c r="O582" s="48"/>
      <c r="P582" s="48"/>
      <c r="R582" s="70"/>
      <c r="S582" s="278"/>
      <c r="T582" s="278"/>
      <c r="U582" s="278"/>
      <c r="V582" s="278"/>
      <c r="W582" s="278"/>
      <c r="X582" s="278"/>
      <c r="Y582" s="278"/>
      <c r="Z582" s="278"/>
      <c r="AA582" s="278"/>
      <c r="AB582" s="278"/>
      <c r="AC582" s="278"/>
      <c r="AD582" s="278"/>
      <c r="AE582" s="278"/>
      <c r="AF582" s="278"/>
      <c r="AG582" s="278"/>
      <c r="AH582" s="278"/>
      <c r="AI582" s="278"/>
      <c r="AJ582" s="278"/>
      <c r="AK582" s="278"/>
      <c r="AL582" s="278"/>
      <c r="AM582" s="278"/>
      <c r="AN582" s="278"/>
      <c r="AO582" s="278"/>
      <c r="AP582" s="278"/>
      <c r="AQ582" s="278"/>
      <c r="AR582" s="278"/>
      <c r="AS582" s="278"/>
      <c r="AT582" s="278"/>
      <c r="AU582" s="278"/>
      <c r="AV582" s="278"/>
      <c r="AW582" s="278"/>
      <c r="AX582" s="278"/>
      <c r="AY582" s="278"/>
      <c r="AZ582" s="278"/>
      <c r="BA582" s="278"/>
      <c r="BB582" s="278"/>
      <c r="BC582" s="278"/>
      <c r="BD582" s="278"/>
      <c r="BE582" s="278"/>
      <c r="BF582" s="278"/>
      <c r="BG582" s="278"/>
      <c r="BH582" s="278"/>
      <c r="BI582" s="278"/>
      <c r="BJ582" s="278"/>
      <c r="BK582" s="278"/>
      <c r="BL582" s="278"/>
      <c r="BM582" s="278"/>
      <c r="BN582" s="278"/>
      <c r="BO582" s="278"/>
      <c r="BP582" s="278"/>
      <c r="BQ582" s="278"/>
      <c r="BR582" s="278"/>
      <c r="BS582" s="278"/>
      <c r="BT582" s="278"/>
      <c r="BU582" s="278"/>
      <c r="BV582" s="278"/>
      <c r="BW582" s="278"/>
      <c r="BX582" s="278"/>
      <c r="BY582" s="278"/>
      <c r="BZ582" s="278"/>
      <c r="CA582" s="278"/>
      <c r="CB582" s="278"/>
      <c r="CC582" s="278"/>
      <c r="CD582" s="278"/>
      <c r="CE582" s="278"/>
      <c r="CF582" s="278"/>
      <c r="CG582" s="278"/>
      <c r="CH582" s="278"/>
      <c r="CI582" s="278"/>
      <c r="CJ582" s="278"/>
      <c r="CK582" s="278"/>
      <c r="CL582" s="278"/>
    </row>
    <row r="583" spans="2:90" x14ac:dyDescent="0.4">
      <c r="B583" s="139" t="s">
        <v>172</v>
      </c>
      <c r="D583" t="s">
        <v>334</v>
      </c>
      <c r="E583" t="s">
        <v>906</v>
      </c>
      <c r="F583" t="s">
        <v>466</v>
      </c>
      <c r="G583" t="s">
        <v>330</v>
      </c>
      <c r="I583"/>
      <c r="J583"/>
      <c r="K583" s="15"/>
      <c r="L583" s="15"/>
      <c r="M583" s="15"/>
      <c r="N583" s="15"/>
      <c r="O583" s="15"/>
      <c r="P583" s="15"/>
      <c r="R583"/>
      <c r="S583" s="140"/>
      <c r="T583" s="140"/>
      <c r="U583" s="140"/>
      <c r="V583" s="140"/>
      <c r="W583" s="140"/>
      <c r="X583" s="140"/>
      <c r="Y583" s="140"/>
      <c r="Z583" s="140"/>
      <c r="AA583" s="140"/>
      <c r="AB583" s="140"/>
      <c r="AC583" s="140"/>
      <c r="AD583" s="140"/>
      <c r="AE583" s="140"/>
      <c r="AF583" s="140"/>
      <c r="AG583" s="140"/>
      <c r="AH583" s="140"/>
      <c r="AI583" s="140"/>
      <c r="AJ583" s="140"/>
      <c r="AK583" s="140"/>
      <c r="AL583" s="140"/>
      <c r="AM583" s="140"/>
      <c r="AN583" s="140"/>
      <c r="AO583" s="140"/>
      <c r="AP583" s="140"/>
      <c r="AQ583" s="140"/>
      <c r="AR583" s="140"/>
      <c r="AS583" s="140"/>
      <c r="AT583" s="140"/>
      <c r="AU583" s="140"/>
      <c r="AV583" s="140"/>
      <c r="AW583" s="140"/>
      <c r="AX583" s="140"/>
      <c r="AY583" s="140"/>
      <c r="AZ583" s="140"/>
      <c r="BA583" s="140"/>
      <c r="BB583" s="140"/>
      <c r="BC583" s="140"/>
      <c r="BD583" s="140"/>
      <c r="BE583" s="140"/>
      <c r="BF583" s="140"/>
      <c r="BG583" s="140"/>
      <c r="BH583" s="140"/>
      <c r="BI583" s="140"/>
      <c r="BJ583" s="140"/>
      <c r="BK583" s="140"/>
      <c r="BL583" s="140"/>
      <c r="BM583" s="140"/>
      <c r="BN583" s="140"/>
      <c r="BO583" s="140"/>
      <c r="BP583" s="140"/>
      <c r="BQ583" s="140"/>
      <c r="BR583" s="140"/>
      <c r="BS583" s="140"/>
      <c r="BT583" s="140"/>
      <c r="BU583" s="140"/>
      <c r="BV583" s="140"/>
      <c r="BW583" s="140"/>
      <c r="BX583" s="140"/>
      <c r="BY583" s="140"/>
      <c r="BZ583" s="140"/>
      <c r="CA583" s="140"/>
      <c r="CB583" s="140"/>
      <c r="CC583" s="140"/>
      <c r="CD583" s="140"/>
      <c r="CE583" s="140"/>
      <c r="CF583" s="140"/>
      <c r="CG583" s="140"/>
      <c r="CH583" s="140"/>
      <c r="CI583" s="140"/>
      <c r="CJ583" s="140"/>
      <c r="CK583" s="140"/>
      <c r="CL583" s="140"/>
    </row>
    <row r="584" spans="2:90" x14ac:dyDescent="0.4">
      <c r="B584" s="139" t="s">
        <v>173</v>
      </c>
      <c r="C584" s="12"/>
      <c r="D584" s="12" t="s">
        <v>334</v>
      </c>
      <c r="E584" s="12" t="s">
        <v>906</v>
      </c>
      <c r="F584" s="12"/>
      <c r="G584" s="12" t="str">
        <f>E584</f>
        <v/>
      </c>
      <c r="H584" s="12"/>
      <c r="I584" s="60"/>
      <c r="J584" s="60"/>
      <c r="K584" s="115">
        <v>0.1</v>
      </c>
      <c r="L584" s="115">
        <v>0.1</v>
      </c>
      <c r="M584" s="115">
        <v>0.1</v>
      </c>
      <c r="N584" s="115">
        <v>0.1</v>
      </c>
      <c r="O584" s="115">
        <v>0.1</v>
      </c>
      <c r="P584" s="115">
        <v>0.1</v>
      </c>
      <c r="R584" s="116"/>
      <c r="S584" s="146" cm="1">
        <f t="array" ref="S584">INDEX($K:$P,ROW(),MATCH(S$3,$K$2:$P$2,0))</f>
        <v>0.1</v>
      </c>
      <c r="T584" s="146" cm="1">
        <f t="array" ref="T584">INDEX($K:$P,ROW(),MATCH(T$3,$K$2:$P$2,0))</f>
        <v>0.1</v>
      </c>
      <c r="U584" s="146" cm="1">
        <f t="array" ref="U584">INDEX($K:$P,ROW(),MATCH(U$3,$K$2:$P$2,0))</f>
        <v>0.1</v>
      </c>
      <c r="V584" s="146" cm="1">
        <f t="array" ref="V584">INDEX($K:$P,ROW(),MATCH(V$3,$K$2:$P$2,0))</f>
        <v>0.1</v>
      </c>
      <c r="W584" s="146" cm="1">
        <f t="array" ref="W584">INDEX($K:$P,ROW(),MATCH(W$3,$K$2:$P$2,0))</f>
        <v>0.1</v>
      </c>
      <c r="X584" s="146" cm="1">
        <f t="array" ref="X584">INDEX($K:$P,ROW(),MATCH(X$3,$K$2:$P$2,0))</f>
        <v>0.1</v>
      </c>
      <c r="Y584" s="146" cm="1">
        <f t="array" ref="Y584">INDEX($K:$P,ROW(),MATCH(Y$3,$K$2:$P$2,0))</f>
        <v>0.1</v>
      </c>
      <c r="Z584" s="146" cm="1">
        <f t="array" ref="Z584">INDEX($K:$P,ROW(),MATCH(Z$3,$K$2:$P$2,0))</f>
        <v>0.1</v>
      </c>
      <c r="AA584" s="146" cm="1">
        <f t="array" ref="AA584">INDEX($K:$P,ROW(),MATCH(AA$3,$K$2:$P$2,0))</f>
        <v>0.1</v>
      </c>
      <c r="AB584" s="146" cm="1">
        <f t="array" ref="AB584">INDEX($K:$P,ROW(),MATCH(AB$3,$K$2:$P$2,0))</f>
        <v>0.1</v>
      </c>
      <c r="AC584" s="146" cm="1">
        <f t="array" ref="AC584">INDEX($K:$P,ROW(),MATCH(AC$3,$K$2:$P$2,0))</f>
        <v>0.1</v>
      </c>
      <c r="AD584" s="146" cm="1">
        <f t="array" ref="AD584">INDEX($K:$P,ROW(),MATCH(AD$3,$K$2:$P$2,0))</f>
        <v>0.1</v>
      </c>
      <c r="AE584" s="146" cm="1">
        <f t="array" ref="AE584">INDEX($K:$P,ROW(),MATCH(AE$3,$K$2:$P$2,0))</f>
        <v>0.1</v>
      </c>
      <c r="AF584" s="146" cm="1">
        <f t="array" ref="AF584">INDEX($K:$P,ROW(),MATCH(AF$3,$K$2:$P$2,0))</f>
        <v>0.1</v>
      </c>
      <c r="AG584" s="146" cm="1">
        <f t="array" ref="AG584">INDEX($K:$P,ROW(),MATCH(AG$3,$K$2:$P$2,0))</f>
        <v>0.1</v>
      </c>
      <c r="AH584" s="146" cm="1">
        <f t="array" ref="AH584">INDEX($K:$P,ROW(),MATCH(AH$3,$K$2:$P$2,0))</f>
        <v>0.1</v>
      </c>
      <c r="AI584" s="146" cm="1">
        <f t="array" ref="AI584">INDEX($K:$P,ROW(),MATCH(AI$3,$K$2:$P$2,0))</f>
        <v>0.1</v>
      </c>
      <c r="AJ584" s="146" cm="1">
        <f t="array" ref="AJ584">INDEX($K:$P,ROW(),MATCH(AJ$3,$K$2:$P$2,0))</f>
        <v>0.1</v>
      </c>
      <c r="AK584" s="146" cm="1">
        <f t="array" ref="AK584">INDEX($K:$P,ROW(),MATCH(AK$3,$K$2:$P$2,0))</f>
        <v>0.1</v>
      </c>
      <c r="AL584" s="146" cm="1">
        <f t="array" ref="AL584">INDEX($K:$P,ROW(),MATCH(AL$3,$K$2:$P$2,0))</f>
        <v>0.1</v>
      </c>
      <c r="AM584" s="146" cm="1">
        <f t="array" ref="AM584">INDEX($K:$P,ROW(),MATCH(AM$3,$K$2:$P$2,0))</f>
        <v>0.1</v>
      </c>
      <c r="AN584" s="146" cm="1">
        <f t="array" ref="AN584">INDEX($K:$P,ROW(),MATCH(AN$3,$K$2:$P$2,0))</f>
        <v>0.1</v>
      </c>
      <c r="AO584" s="146" cm="1">
        <f t="array" ref="AO584">INDEX($K:$P,ROW(),MATCH(AO$3,$K$2:$P$2,0))</f>
        <v>0.1</v>
      </c>
      <c r="AP584" s="146" cm="1">
        <f t="array" ref="AP584">INDEX($K:$P,ROW(),MATCH(AP$3,$K$2:$P$2,0))</f>
        <v>0.1</v>
      </c>
      <c r="AQ584" s="146" cm="1">
        <f t="array" ref="AQ584">INDEX($K:$P,ROW(),MATCH(AQ$3,$K$2:$P$2,0))</f>
        <v>0.1</v>
      </c>
      <c r="AR584" s="146" cm="1">
        <f t="array" ref="AR584">INDEX($K:$P,ROW(),MATCH(AR$3,$K$2:$P$2,0))</f>
        <v>0.1</v>
      </c>
      <c r="AS584" s="146" cm="1">
        <f t="array" ref="AS584">INDEX($K:$P,ROW(),MATCH(AS$3,$K$2:$P$2,0))</f>
        <v>0.1</v>
      </c>
      <c r="AT584" s="146" cm="1">
        <f t="array" ref="AT584">INDEX($K:$P,ROW(),MATCH(AT$3,$K$2:$P$2,0))</f>
        <v>0.1</v>
      </c>
      <c r="AU584" s="146" cm="1">
        <f t="array" ref="AU584">INDEX($K:$P,ROW(),MATCH(AU$3,$K$2:$P$2,0))</f>
        <v>0.1</v>
      </c>
      <c r="AV584" s="146" cm="1">
        <f t="array" ref="AV584">INDEX($K:$P,ROW(),MATCH(AV$3,$K$2:$P$2,0))</f>
        <v>0.1</v>
      </c>
      <c r="AW584" s="146" cm="1">
        <f t="array" ref="AW584">INDEX($K:$P,ROW(),MATCH(AW$3,$K$2:$P$2,0))</f>
        <v>0.1</v>
      </c>
      <c r="AX584" s="146" cm="1">
        <f t="array" ref="AX584">INDEX($K:$P,ROW(),MATCH(AX$3,$K$2:$P$2,0))</f>
        <v>0.1</v>
      </c>
      <c r="AY584" s="146" cm="1">
        <f t="array" ref="AY584">INDEX($K:$P,ROW(),MATCH(AY$3,$K$2:$P$2,0))</f>
        <v>0.1</v>
      </c>
      <c r="AZ584" s="146" cm="1">
        <f t="array" ref="AZ584">INDEX($K:$P,ROW(),MATCH(AZ$3,$K$2:$P$2,0))</f>
        <v>0.1</v>
      </c>
      <c r="BA584" s="146" cm="1">
        <f t="array" ref="BA584">INDEX($K:$P,ROW(),MATCH(BA$3,$K$2:$P$2,0))</f>
        <v>0.1</v>
      </c>
      <c r="BB584" s="146" cm="1">
        <f t="array" ref="BB584">INDEX($K:$P,ROW(),MATCH(BB$3,$K$2:$P$2,0))</f>
        <v>0.1</v>
      </c>
      <c r="BC584" s="146" cm="1">
        <f t="array" ref="BC584">INDEX($K:$P,ROW(),MATCH(BC$3,$K$2:$P$2,0))</f>
        <v>0.1</v>
      </c>
      <c r="BD584" s="146" cm="1">
        <f t="array" ref="BD584">INDEX($K:$P,ROW(),MATCH(BD$3,$K$2:$P$2,0))</f>
        <v>0.1</v>
      </c>
      <c r="BE584" s="146" cm="1">
        <f t="array" ref="BE584">INDEX($K:$P,ROW(),MATCH(BE$3,$K$2:$P$2,0))</f>
        <v>0.1</v>
      </c>
      <c r="BF584" s="146" cm="1">
        <f t="array" ref="BF584">INDEX($K:$P,ROW(),MATCH(BF$3,$K$2:$P$2,0))</f>
        <v>0.1</v>
      </c>
      <c r="BG584" s="146" cm="1">
        <f t="array" ref="BG584">INDEX($K:$P,ROW(),MATCH(BG$3,$K$2:$P$2,0))</f>
        <v>0.1</v>
      </c>
      <c r="BH584" s="146" cm="1">
        <f t="array" ref="BH584">INDEX($K:$P,ROW(),MATCH(BH$3,$K$2:$P$2,0))</f>
        <v>0.1</v>
      </c>
      <c r="BI584" s="146" cm="1">
        <f t="array" ref="BI584">INDEX($K:$P,ROW(),MATCH(BI$3,$K$2:$P$2,0))</f>
        <v>0.1</v>
      </c>
      <c r="BJ584" s="146" cm="1">
        <f t="array" ref="BJ584">INDEX($K:$P,ROW(),MATCH(BJ$3,$K$2:$P$2,0))</f>
        <v>0.1</v>
      </c>
      <c r="BK584" s="146" cm="1">
        <f t="array" ref="BK584">INDEX($K:$P,ROW(),MATCH(BK$3,$K$2:$P$2,0))</f>
        <v>0.1</v>
      </c>
      <c r="BL584" s="146" cm="1">
        <f t="array" ref="BL584">INDEX($K:$P,ROW(),MATCH(BL$3,$K$2:$P$2,0))</f>
        <v>0.1</v>
      </c>
      <c r="BM584" s="146" cm="1">
        <f t="array" ref="BM584">INDEX($K:$P,ROW(),MATCH(BM$3,$K$2:$P$2,0))</f>
        <v>0.1</v>
      </c>
      <c r="BN584" s="146" cm="1">
        <f t="array" ref="BN584">INDEX($K:$P,ROW(),MATCH(BN$3,$K$2:$P$2,0))</f>
        <v>0.1</v>
      </c>
      <c r="BO584" s="146" cm="1">
        <f t="array" ref="BO584">INDEX($K:$P,ROW(),MATCH(BO$3,$K$2:$P$2,0))</f>
        <v>0.1</v>
      </c>
      <c r="BP584" s="146" cm="1">
        <f t="array" ref="BP584">INDEX($K:$P,ROW(),MATCH(BP$3,$K$2:$P$2,0))</f>
        <v>0.1</v>
      </c>
      <c r="BQ584" s="146" cm="1">
        <f t="array" ref="BQ584">INDEX($K:$P,ROW(),MATCH(BQ$3,$K$2:$P$2,0))</f>
        <v>0.1</v>
      </c>
      <c r="BR584" s="146" cm="1">
        <f t="array" ref="BR584">INDEX($K:$P,ROW(),MATCH(BR$3,$K$2:$P$2,0))</f>
        <v>0.1</v>
      </c>
      <c r="BS584" s="146" cm="1">
        <f t="array" ref="BS584">INDEX($K:$P,ROW(),MATCH(BS$3,$K$2:$P$2,0))</f>
        <v>0.1</v>
      </c>
      <c r="BT584" s="146" cm="1">
        <f t="array" ref="BT584">INDEX($K:$P,ROW(),MATCH(BT$3,$K$2:$P$2,0))</f>
        <v>0.1</v>
      </c>
      <c r="BU584" s="146" cm="1">
        <f t="array" ref="BU584">INDEX($K:$P,ROW(),MATCH(BU$3,$K$2:$P$2,0))</f>
        <v>0.1</v>
      </c>
      <c r="BV584" s="146" cm="1">
        <f t="array" ref="BV584">INDEX($K:$P,ROW(),MATCH(BV$3,$K$2:$P$2,0))</f>
        <v>0.1</v>
      </c>
      <c r="BW584" s="146" cm="1">
        <f t="array" ref="BW584">INDEX($K:$P,ROW(),MATCH(BW$3,$K$2:$P$2,0))</f>
        <v>0.1</v>
      </c>
      <c r="BX584" s="146" cm="1">
        <f t="array" ref="BX584">INDEX($K:$P,ROW(),MATCH(BX$3,$K$2:$P$2,0))</f>
        <v>0.1</v>
      </c>
      <c r="BY584" s="146" cm="1">
        <f t="array" ref="BY584">INDEX($K:$P,ROW(),MATCH(BY$3,$K$2:$P$2,0))</f>
        <v>0.1</v>
      </c>
      <c r="BZ584" s="146" cm="1">
        <f t="array" ref="BZ584">INDEX($K:$P,ROW(),MATCH(BZ$3,$K$2:$P$2,0))</f>
        <v>0.1</v>
      </c>
      <c r="CA584" s="146" cm="1">
        <f t="array" ref="CA584">INDEX($K:$P,ROW(),MATCH(CA$3,$K$2:$P$2,0))</f>
        <v>0.1</v>
      </c>
      <c r="CB584" s="146" cm="1">
        <f t="array" ref="CB584">INDEX($K:$P,ROW(),MATCH(CB$3,$K$2:$P$2,0))</f>
        <v>0.1</v>
      </c>
      <c r="CC584" s="146" cm="1">
        <f t="array" ref="CC584">INDEX($K:$P,ROW(),MATCH(CC$3,$K$2:$P$2,0))</f>
        <v>0.1</v>
      </c>
      <c r="CD584" s="146" cm="1">
        <f t="array" ref="CD584">INDEX($K:$P,ROW(),MATCH(CD$3,$K$2:$P$2,0))</f>
        <v>0.1</v>
      </c>
      <c r="CE584" s="146" cm="1">
        <f t="array" ref="CE584">INDEX($K:$P,ROW(),MATCH(CE$3,$K$2:$P$2,0))</f>
        <v>0.1</v>
      </c>
      <c r="CF584" s="146" cm="1">
        <f t="array" ref="CF584">INDEX($K:$P,ROW(),MATCH(CF$3,$K$2:$P$2,0))</f>
        <v>0.1</v>
      </c>
      <c r="CG584" s="146" cm="1">
        <f t="array" ref="CG584">INDEX($K:$P,ROW(),MATCH(CG$3,$K$2:$P$2,0))</f>
        <v>0.1</v>
      </c>
      <c r="CH584" s="146" cm="1">
        <f t="array" ref="CH584">INDEX($K:$P,ROW(),MATCH(CH$3,$K$2:$P$2,0))</f>
        <v>0.1</v>
      </c>
      <c r="CI584" s="146" cm="1">
        <f t="array" ref="CI584">INDEX($K:$P,ROW(),MATCH(CI$3,$K$2:$P$2,0))</f>
        <v>0.1</v>
      </c>
      <c r="CJ584" s="146" cm="1">
        <f t="array" ref="CJ584">INDEX($K:$P,ROW(),MATCH(CJ$3,$K$2:$P$2,0))</f>
        <v>0.1</v>
      </c>
      <c r="CK584" s="146" cm="1">
        <f t="array" ref="CK584">INDEX($K:$P,ROW(),MATCH(CK$3,$K$2:$P$2,0))</f>
        <v>0.1</v>
      </c>
      <c r="CL584" s="146" cm="1">
        <f t="array" ref="CL584">INDEX($K:$P,ROW(),MATCH(CL$3,$K$2:$P$2,0))</f>
        <v>0.1</v>
      </c>
    </row>
    <row r="585" spans="2:90" x14ac:dyDescent="0.4">
      <c r="B585" s="121" t="e">
        <f>"Revenue - "&amp;B587</f>
        <v>#REF!</v>
      </c>
      <c r="C585" s="27" t="s">
        <v>198</v>
      </c>
      <c r="D585" s="27" t="s">
        <v>334</v>
      </c>
      <c r="E585" s="27" t="s">
        <v>906</v>
      </c>
      <c r="F585" s="27"/>
      <c r="G585" s="27"/>
      <c r="H585" s="27"/>
      <c r="I585" s="78"/>
      <c r="J585" s="78"/>
      <c r="K585" s="113">
        <f t="shared" ref="K585:P585" ca="1" si="549">SUMIF($3:$3,K$2,585:585)</f>
        <v>6000</v>
      </c>
      <c r="L585" s="113">
        <f t="shared" ca="1" si="549"/>
        <v>6000</v>
      </c>
      <c r="M585" s="113">
        <f t="shared" ca="1" si="549"/>
        <v>6000</v>
      </c>
      <c r="N585" s="113">
        <f t="shared" ca="1" si="549"/>
        <v>6000</v>
      </c>
      <c r="O585" s="113">
        <f t="shared" ca="1" si="549"/>
        <v>6000</v>
      </c>
      <c r="P585" s="113">
        <f t="shared" ca="1" si="549"/>
        <v>6000</v>
      </c>
      <c r="R585" s="113"/>
      <c r="S585" s="142" cm="1">
        <f t="array" aca="1" ref="S585" ca="1">S584*INDIRECT(S577)</f>
        <v>500</v>
      </c>
      <c r="T585" s="142" cm="1">
        <f t="array" aca="1" ref="T585" ca="1">T584*INDIRECT(T577)</f>
        <v>500</v>
      </c>
      <c r="U585" s="142" cm="1">
        <f t="array" aca="1" ref="U585" ca="1">U584*INDIRECT(U577)</f>
        <v>500</v>
      </c>
      <c r="V585" s="142" cm="1">
        <f t="array" aca="1" ref="V585" ca="1">V584*INDIRECT(V577)</f>
        <v>500</v>
      </c>
      <c r="W585" s="142" cm="1">
        <f t="array" aca="1" ref="W585" ca="1">W584*INDIRECT(W577)</f>
        <v>500</v>
      </c>
      <c r="X585" s="142" cm="1">
        <f t="array" aca="1" ref="X585" ca="1">X584*INDIRECT(X577)</f>
        <v>500</v>
      </c>
      <c r="Y585" s="142" cm="1">
        <f t="array" aca="1" ref="Y585" ca="1">Y584*INDIRECT(Y577)</f>
        <v>500</v>
      </c>
      <c r="Z585" s="142" cm="1">
        <f t="array" aca="1" ref="Z585" ca="1">Z584*INDIRECT(Z577)</f>
        <v>500</v>
      </c>
      <c r="AA585" s="142" cm="1">
        <f t="array" aca="1" ref="AA585" ca="1">AA584*INDIRECT(AA577)</f>
        <v>500</v>
      </c>
      <c r="AB585" s="142" cm="1">
        <f t="array" aca="1" ref="AB585" ca="1">AB584*INDIRECT(AB577)</f>
        <v>500</v>
      </c>
      <c r="AC585" s="142" cm="1">
        <f t="array" aca="1" ref="AC585" ca="1">AC584*INDIRECT(AC577)</f>
        <v>500</v>
      </c>
      <c r="AD585" s="142" cm="1">
        <f t="array" aca="1" ref="AD585" ca="1">AD584*INDIRECT(AD577)</f>
        <v>500</v>
      </c>
      <c r="AE585" s="142" cm="1">
        <f t="array" aca="1" ref="AE585" ca="1">AE584*INDIRECT(AE577)</f>
        <v>500</v>
      </c>
      <c r="AF585" s="142" cm="1">
        <f t="array" aca="1" ref="AF585" ca="1">AF584*INDIRECT(AF577)</f>
        <v>500</v>
      </c>
      <c r="AG585" s="142" cm="1">
        <f t="array" aca="1" ref="AG585" ca="1">AG584*INDIRECT(AG577)</f>
        <v>500</v>
      </c>
      <c r="AH585" s="142" cm="1">
        <f t="array" aca="1" ref="AH585" ca="1">AH584*INDIRECT(AH577)</f>
        <v>500</v>
      </c>
      <c r="AI585" s="142" cm="1">
        <f t="array" aca="1" ref="AI585" ca="1">AI584*INDIRECT(AI577)</f>
        <v>500</v>
      </c>
      <c r="AJ585" s="142" cm="1">
        <f t="array" aca="1" ref="AJ585" ca="1">AJ584*INDIRECT(AJ577)</f>
        <v>500</v>
      </c>
      <c r="AK585" s="142" cm="1">
        <f t="array" aca="1" ref="AK585" ca="1">AK584*INDIRECT(AK577)</f>
        <v>500</v>
      </c>
      <c r="AL585" s="142" cm="1">
        <f t="array" aca="1" ref="AL585" ca="1">AL584*INDIRECT(AL577)</f>
        <v>500</v>
      </c>
      <c r="AM585" s="142" cm="1">
        <f t="array" aca="1" ref="AM585" ca="1">AM584*INDIRECT(AM577)</f>
        <v>500</v>
      </c>
      <c r="AN585" s="142" cm="1">
        <f t="array" aca="1" ref="AN585" ca="1">AN584*INDIRECT(AN577)</f>
        <v>500</v>
      </c>
      <c r="AO585" s="142" cm="1">
        <f t="array" aca="1" ref="AO585" ca="1">AO584*INDIRECT(AO577)</f>
        <v>500</v>
      </c>
      <c r="AP585" s="142" cm="1">
        <f t="array" aca="1" ref="AP585" ca="1">AP584*INDIRECT(AP577)</f>
        <v>500</v>
      </c>
      <c r="AQ585" s="142" cm="1">
        <f t="array" aca="1" ref="AQ585" ca="1">AQ584*INDIRECT(AQ577)</f>
        <v>500</v>
      </c>
      <c r="AR585" s="142" cm="1">
        <f t="array" aca="1" ref="AR585" ca="1">AR584*INDIRECT(AR577)</f>
        <v>500</v>
      </c>
      <c r="AS585" s="142" cm="1">
        <f t="array" aca="1" ref="AS585" ca="1">AS584*INDIRECT(AS577)</f>
        <v>500</v>
      </c>
      <c r="AT585" s="142" cm="1">
        <f t="array" aca="1" ref="AT585" ca="1">AT584*INDIRECT(AT577)</f>
        <v>500</v>
      </c>
      <c r="AU585" s="142" cm="1">
        <f t="array" aca="1" ref="AU585" ca="1">AU584*INDIRECT(AU577)</f>
        <v>500</v>
      </c>
      <c r="AV585" s="142" cm="1">
        <f t="array" aca="1" ref="AV585" ca="1">AV584*INDIRECT(AV577)</f>
        <v>500</v>
      </c>
      <c r="AW585" s="142" cm="1">
        <f t="array" aca="1" ref="AW585" ca="1">AW584*INDIRECT(AW577)</f>
        <v>500</v>
      </c>
      <c r="AX585" s="142" cm="1">
        <f t="array" aca="1" ref="AX585" ca="1">AX584*INDIRECT(AX577)</f>
        <v>500</v>
      </c>
      <c r="AY585" s="142" cm="1">
        <f t="array" aca="1" ref="AY585" ca="1">AY584*INDIRECT(AY577)</f>
        <v>500</v>
      </c>
      <c r="AZ585" s="142" cm="1">
        <f t="array" aca="1" ref="AZ585" ca="1">AZ584*INDIRECT(AZ577)</f>
        <v>500</v>
      </c>
      <c r="BA585" s="142" cm="1">
        <f t="array" aca="1" ref="BA585" ca="1">BA584*INDIRECT(BA577)</f>
        <v>500</v>
      </c>
      <c r="BB585" s="142" cm="1">
        <f t="array" aca="1" ref="BB585" ca="1">BB584*INDIRECT(BB577)</f>
        <v>500</v>
      </c>
      <c r="BC585" s="142" cm="1">
        <f t="array" aca="1" ref="BC585" ca="1">BC584*INDIRECT(BC577)</f>
        <v>500</v>
      </c>
      <c r="BD585" s="142" cm="1">
        <f t="array" aca="1" ref="BD585" ca="1">BD584*INDIRECT(BD577)</f>
        <v>500</v>
      </c>
      <c r="BE585" s="142" cm="1">
        <f t="array" aca="1" ref="BE585" ca="1">BE584*INDIRECT(BE577)</f>
        <v>500</v>
      </c>
      <c r="BF585" s="142" cm="1">
        <f t="array" aca="1" ref="BF585" ca="1">BF584*INDIRECT(BF577)</f>
        <v>500</v>
      </c>
      <c r="BG585" s="142" cm="1">
        <f t="array" aca="1" ref="BG585" ca="1">BG584*INDIRECT(BG577)</f>
        <v>500</v>
      </c>
      <c r="BH585" s="142" cm="1">
        <f t="array" aca="1" ref="BH585" ca="1">BH584*INDIRECT(BH577)</f>
        <v>500</v>
      </c>
      <c r="BI585" s="142" cm="1">
        <f t="array" aca="1" ref="BI585" ca="1">BI584*INDIRECT(BI577)</f>
        <v>500</v>
      </c>
      <c r="BJ585" s="142" cm="1">
        <f t="array" aca="1" ref="BJ585" ca="1">BJ584*INDIRECT(BJ577)</f>
        <v>500</v>
      </c>
      <c r="BK585" s="142" cm="1">
        <f t="array" aca="1" ref="BK585" ca="1">BK584*INDIRECT(BK577)</f>
        <v>500</v>
      </c>
      <c r="BL585" s="142" cm="1">
        <f t="array" aca="1" ref="BL585" ca="1">BL584*INDIRECT(BL577)</f>
        <v>500</v>
      </c>
      <c r="BM585" s="142" cm="1">
        <f t="array" aca="1" ref="BM585" ca="1">BM584*INDIRECT(BM577)</f>
        <v>500</v>
      </c>
      <c r="BN585" s="142" cm="1">
        <f t="array" aca="1" ref="BN585" ca="1">BN584*INDIRECT(BN577)</f>
        <v>500</v>
      </c>
      <c r="BO585" s="142" cm="1">
        <f t="array" aca="1" ref="BO585" ca="1">BO584*INDIRECT(BO577)</f>
        <v>500</v>
      </c>
      <c r="BP585" s="142" cm="1">
        <f t="array" aca="1" ref="BP585" ca="1">BP584*INDIRECT(BP577)</f>
        <v>500</v>
      </c>
      <c r="BQ585" s="142" cm="1">
        <f t="array" aca="1" ref="BQ585" ca="1">BQ584*INDIRECT(BQ577)</f>
        <v>500</v>
      </c>
      <c r="BR585" s="142" cm="1">
        <f t="array" aca="1" ref="BR585" ca="1">BR584*INDIRECT(BR577)</f>
        <v>500</v>
      </c>
      <c r="BS585" s="142" cm="1">
        <f t="array" aca="1" ref="BS585" ca="1">BS584*INDIRECT(BS577)</f>
        <v>500</v>
      </c>
      <c r="BT585" s="142" cm="1">
        <f t="array" aca="1" ref="BT585" ca="1">BT584*INDIRECT(BT577)</f>
        <v>500</v>
      </c>
      <c r="BU585" s="142" cm="1">
        <f t="array" aca="1" ref="BU585" ca="1">BU584*INDIRECT(BU577)</f>
        <v>500</v>
      </c>
      <c r="BV585" s="142" cm="1">
        <f t="array" aca="1" ref="BV585" ca="1">BV584*INDIRECT(BV577)</f>
        <v>500</v>
      </c>
      <c r="BW585" s="142" cm="1">
        <f t="array" aca="1" ref="BW585" ca="1">BW584*INDIRECT(BW577)</f>
        <v>500</v>
      </c>
      <c r="BX585" s="142" cm="1">
        <f t="array" aca="1" ref="BX585" ca="1">BX584*INDIRECT(BX577)</f>
        <v>500</v>
      </c>
      <c r="BY585" s="142" cm="1">
        <f t="array" aca="1" ref="BY585" ca="1">BY584*INDIRECT(BY577)</f>
        <v>500</v>
      </c>
      <c r="BZ585" s="142" cm="1">
        <f t="array" aca="1" ref="BZ585" ca="1">BZ584*INDIRECT(BZ577)</f>
        <v>500</v>
      </c>
      <c r="CA585" s="142" cm="1">
        <f t="array" aca="1" ref="CA585" ca="1">CA584*INDIRECT(CA577)</f>
        <v>500</v>
      </c>
      <c r="CB585" s="142" cm="1">
        <f t="array" aca="1" ref="CB585" ca="1">CB584*INDIRECT(CB577)</f>
        <v>500</v>
      </c>
      <c r="CC585" s="142" cm="1">
        <f t="array" aca="1" ref="CC585" ca="1">CC584*INDIRECT(CC577)</f>
        <v>500</v>
      </c>
      <c r="CD585" s="142" cm="1">
        <f t="array" aca="1" ref="CD585" ca="1">CD584*INDIRECT(CD577)</f>
        <v>500</v>
      </c>
      <c r="CE585" s="142" cm="1">
        <f t="array" aca="1" ref="CE585" ca="1">CE584*INDIRECT(CE577)</f>
        <v>500</v>
      </c>
      <c r="CF585" s="142" cm="1">
        <f t="array" aca="1" ref="CF585" ca="1">CF584*INDIRECT(CF577)</f>
        <v>500</v>
      </c>
      <c r="CG585" s="142" cm="1">
        <f t="array" aca="1" ref="CG585" ca="1">CG584*INDIRECT(CG577)</f>
        <v>500</v>
      </c>
      <c r="CH585" s="142" cm="1">
        <f t="array" aca="1" ref="CH585" ca="1">CH584*INDIRECT(CH577)</f>
        <v>500</v>
      </c>
      <c r="CI585" s="142" cm="1">
        <f t="array" aca="1" ref="CI585" ca="1">CI584*INDIRECT(CI577)</f>
        <v>500</v>
      </c>
      <c r="CJ585" s="142" cm="1">
        <f t="array" aca="1" ref="CJ585" ca="1">CJ584*INDIRECT(CJ577)</f>
        <v>500</v>
      </c>
      <c r="CK585" s="142" cm="1">
        <f t="array" aca="1" ref="CK585" ca="1">CK584*INDIRECT(CK577)</f>
        <v>500</v>
      </c>
      <c r="CL585" s="142" cm="1">
        <f t="array" aca="1" ref="CL585" ca="1">CL584*INDIRECT(CL577)</f>
        <v>500</v>
      </c>
    </row>
    <row r="586" spans="2:90" x14ac:dyDescent="0.4">
      <c r="B586" s="121"/>
      <c r="C586" s="27"/>
      <c r="D586" s="27" t="s">
        <v>334</v>
      </c>
      <c r="E586" s="27" t="s">
        <v>906</v>
      </c>
      <c r="F586" s="27"/>
      <c r="G586" s="27" t="s">
        <v>244</v>
      </c>
      <c r="H586" s="27"/>
      <c r="I586" s="78"/>
      <c r="J586" s="78"/>
      <c r="K586" s="33"/>
      <c r="L586" s="33"/>
      <c r="M586" s="33"/>
      <c r="N586" s="33"/>
      <c r="O586" s="33"/>
      <c r="P586" s="33"/>
      <c r="R586" s="33"/>
      <c r="S586" s="77"/>
      <c r="T586" s="77"/>
      <c r="U586" s="77"/>
      <c r="V586" s="77"/>
      <c r="W586" s="77"/>
      <c r="X586" s="77"/>
      <c r="Y586" s="77"/>
      <c r="Z586" s="77"/>
      <c r="AA586" s="77"/>
      <c r="AB586" s="77"/>
      <c r="AC586" s="77"/>
      <c r="AD586" s="77"/>
      <c r="AE586" s="77"/>
      <c r="AF586" s="77"/>
      <c r="AG586" s="77"/>
      <c r="AH586" s="77"/>
      <c r="AI586" s="77"/>
      <c r="AJ586" s="77"/>
      <c r="AK586" s="77"/>
      <c r="AL586" s="77"/>
      <c r="AM586" s="77"/>
      <c r="AN586" s="77"/>
      <c r="AO586" s="77"/>
      <c r="AP586" s="77"/>
      <c r="AQ586" s="77"/>
      <c r="AR586" s="77"/>
      <c r="AS586" s="77"/>
      <c r="AT586" s="77"/>
      <c r="AU586" s="77"/>
      <c r="AV586" s="77"/>
      <c r="AW586" s="77"/>
      <c r="AX586" s="77"/>
      <c r="AY586" s="77"/>
      <c r="AZ586" s="77"/>
      <c r="BA586" s="77"/>
      <c r="BB586" s="77"/>
      <c r="BC586" s="77"/>
      <c r="BD586" s="77"/>
      <c r="BE586" s="77"/>
      <c r="BF586" s="77"/>
      <c r="BG586" s="77"/>
      <c r="BH586" s="77"/>
      <c r="BI586" s="77"/>
      <c r="BJ586" s="77"/>
      <c r="BK586" s="77"/>
      <c r="BL586" s="77"/>
      <c r="BM586" s="77"/>
      <c r="BN586" s="77"/>
      <c r="BO586" s="77"/>
      <c r="BP586" s="77"/>
      <c r="BQ586" s="77"/>
      <c r="BR586" s="77"/>
      <c r="BS586" s="77"/>
      <c r="BT586" s="77"/>
      <c r="BU586" s="77"/>
      <c r="BV586" s="77"/>
      <c r="BW586" s="77"/>
      <c r="BX586" s="77"/>
      <c r="BY586" s="77"/>
      <c r="BZ586" s="77"/>
      <c r="CA586" s="77"/>
      <c r="CB586" s="77"/>
      <c r="CC586" s="77"/>
      <c r="CD586" s="77"/>
      <c r="CE586" s="77"/>
      <c r="CF586" s="77"/>
      <c r="CG586" s="77"/>
      <c r="CH586" s="77"/>
      <c r="CI586" s="77"/>
      <c r="CJ586" s="77"/>
      <c r="CK586" s="77"/>
      <c r="CL586" s="77"/>
    </row>
    <row r="587" spans="2:90" x14ac:dyDescent="0.4">
      <c r="B587" s="130" t="e">
        <f>#REF!</f>
        <v>#REF!</v>
      </c>
      <c r="C587" s="27"/>
      <c r="D587" s="27" t="s">
        <v>334</v>
      </c>
      <c r="E587" s="27" t="s">
        <v>906</v>
      </c>
      <c r="F587" s="27"/>
      <c r="G587" s="27" t="s">
        <v>330</v>
      </c>
      <c r="H587" s="27"/>
      <c r="I587" s="78"/>
      <c r="J587" s="78"/>
      <c r="K587" s="33"/>
      <c r="L587" s="33"/>
      <c r="M587" s="33"/>
      <c r="N587" s="33"/>
      <c r="O587" s="33"/>
      <c r="P587" s="33"/>
      <c r="R587" s="33"/>
      <c r="S587" s="77"/>
      <c r="T587" s="77"/>
      <c r="U587" s="77"/>
      <c r="V587" s="77"/>
      <c r="W587" s="77"/>
      <c r="X587" s="77"/>
      <c r="Y587" s="77"/>
      <c r="Z587" s="77"/>
      <c r="AA587" s="77"/>
      <c r="AB587" s="77"/>
      <c r="AC587" s="77"/>
      <c r="AD587" s="77"/>
      <c r="AE587" s="77"/>
      <c r="AF587" s="77"/>
      <c r="AG587" s="77"/>
      <c r="AH587" s="77"/>
      <c r="AI587" s="77"/>
      <c r="AJ587" s="77"/>
      <c r="AK587" s="77"/>
      <c r="AL587" s="77"/>
      <c r="AM587" s="77"/>
      <c r="AN587" s="77"/>
      <c r="AO587" s="77"/>
      <c r="AP587" s="77"/>
      <c r="AQ587" s="77"/>
      <c r="AR587" s="77"/>
      <c r="AS587" s="77"/>
      <c r="AT587" s="77"/>
      <c r="AU587" s="77"/>
      <c r="AV587" s="77"/>
      <c r="AW587" s="77"/>
      <c r="AX587" s="77"/>
      <c r="AY587" s="77"/>
      <c r="AZ587" s="77"/>
      <c r="BA587" s="77"/>
      <c r="BB587" s="77"/>
      <c r="BC587" s="77"/>
      <c r="BD587" s="77"/>
      <c r="BE587" s="77"/>
      <c r="BF587" s="77"/>
      <c r="BG587" s="77"/>
      <c r="BH587" s="77"/>
      <c r="BI587" s="77"/>
      <c r="BJ587" s="77"/>
      <c r="BK587" s="77"/>
      <c r="BL587" s="77"/>
      <c r="BM587" s="77"/>
      <c r="BN587" s="77"/>
      <c r="BO587" s="77"/>
      <c r="BP587" s="77"/>
      <c r="BQ587" s="77"/>
      <c r="BR587" s="77"/>
      <c r="BS587" s="77"/>
      <c r="BT587" s="77"/>
      <c r="BU587" s="77"/>
      <c r="BV587" s="77"/>
      <c r="BW587" s="77"/>
      <c r="BX587" s="77"/>
      <c r="BY587" s="77"/>
      <c r="BZ587" s="77"/>
      <c r="CA587" s="77"/>
      <c r="CB587" s="77"/>
      <c r="CC587" s="77"/>
      <c r="CD587" s="77"/>
      <c r="CE587" s="77"/>
      <c r="CF587" s="77"/>
      <c r="CG587" s="77"/>
      <c r="CH587" s="77"/>
      <c r="CI587" s="77"/>
      <c r="CJ587" s="77"/>
      <c r="CK587" s="77"/>
      <c r="CL587" s="77"/>
    </row>
    <row r="588" spans="2:90" x14ac:dyDescent="0.4">
      <c r="B588" s="231" t="str">
        <f>IFERROR(SUBSTITUTE(B582,":",""),"no unit")</f>
        <v>impression</v>
      </c>
      <c r="C588" s="27"/>
      <c r="D588" s="27" t="s">
        <v>334</v>
      </c>
      <c r="E588" s="27" t="s">
        <v>906</v>
      </c>
      <c r="F588" s="27"/>
      <c r="G588" s="27" t="s">
        <v>330</v>
      </c>
      <c r="H588" s="27"/>
      <c r="I588" s="78"/>
      <c r="J588" s="78"/>
      <c r="K588" s="33"/>
      <c r="L588" s="33"/>
      <c r="M588" s="33"/>
      <c r="N588" s="33"/>
      <c r="O588" s="33"/>
      <c r="P588" s="33"/>
      <c r="R588" s="33"/>
      <c r="S588" s="77"/>
      <c r="T588" s="77"/>
      <c r="U588" s="77"/>
      <c r="V588" s="77"/>
      <c r="W588" s="77"/>
      <c r="X588" s="77"/>
      <c r="Y588" s="77"/>
      <c r="Z588" s="77"/>
      <c r="AA588" s="77"/>
      <c r="AB588" s="77"/>
      <c r="AC588" s="77"/>
      <c r="AD588" s="77"/>
      <c r="AE588" s="77"/>
      <c r="AF588" s="77"/>
      <c r="AG588" s="77"/>
      <c r="AH588" s="77"/>
      <c r="AI588" s="77"/>
      <c r="AJ588" s="77"/>
      <c r="AK588" s="77"/>
      <c r="AL588" s="77"/>
      <c r="AM588" s="77"/>
      <c r="AN588" s="77"/>
      <c r="AO588" s="77"/>
      <c r="AP588" s="77"/>
      <c r="AQ588" s="77"/>
      <c r="AR588" s="77"/>
      <c r="AS588" s="77"/>
      <c r="AT588" s="77"/>
      <c r="AU588" s="77"/>
      <c r="AV588" s="77"/>
      <c r="AW588" s="77"/>
      <c r="AX588" s="77"/>
      <c r="AY588" s="77"/>
      <c r="AZ588" s="77"/>
      <c r="BA588" s="77"/>
      <c r="BB588" s="77"/>
      <c r="BC588" s="77"/>
      <c r="BD588" s="77"/>
      <c r="BE588" s="77"/>
      <c r="BF588" s="77"/>
      <c r="BG588" s="77"/>
      <c r="BH588" s="77"/>
      <c r="BI588" s="77"/>
      <c r="BJ588" s="77"/>
      <c r="BK588" s="77"/>
      <c r="BL588" s="77"/>
      <c r="BM588" s="77"/>
      <c r="BN588" s="77"/>
      <c r="BO588" s="77"/>
      <c r="BP588" s="77"/>
      <c r="BQ588" s="77"/>
      <c r="BR588" s="77"/>
      <c r="BS588" s="77"/>
      <c r="BT588" s="77"/>
      <c r="BU588" s="77"/>
      <c r="BV588" s="77"/>
      <c r="BW588" s="77"/>
      <c r="BX588" s="77"/>
      <c r="BY588" s="77"/>
      <c r="BZ588" s="77"/>
      <c r="CA588" s="77"/>
      <c r="CB588" s="77"/>
      <c r="CC588" s="77"/>
      <c r="CD588" s="77"/>
      <c r="CE588" s="77"/>
      <c r="CF588" s="77"/>
      <c r="CG588" s="77"/>
      <c r="CH588" s="77"/>
      <c r="CI588" s="77"/>
      <c r="CJ588" s="77"/>
      <c r="CK588" s="77"/>
      <c r="CL588" s="77"/>
    </row>
    <row r="589" spans="2:90" x14ac:dyDescent="0.4">
      <c r="B589" s="130" t="s">
        <v>459</v>
      </c>
      <c r="D589" t="s">
        <v>334</v>
      </c>
      <c r="E589" t="s">
        <v>906</v>
      </c>
      <c r="G589" t="s">
        <v>330</v>
      </c>
      <c r="K589" s="53"/>
      <c r="L589" s="53"/>
      <c r="M589" s="53"/>
      <c r="N589" s="53"/>
      <c r="O589" s="53"/>
      <c r="P589" s="53"/>
      <c r="R589" s="24"/>
      <c r="S589" s="204" t="str">
        <f t="shared" ref="S589" si="550">ADDRESS(ROW(S585),COLUMN(S585),2)</f>
        <v>S$585</v>
      </c>
      <c r="T589" s="204" t="str">
        <f t="shared" ref="T589:AX589" si="551">ADDRESS(ROW(T585),COLUMN(T585),2)</f>
        <v>T$585</v>
      </c>
      <c r="U589" s="204" t="str">
        <f t="shared" si="551"/>
        <v>U$585</v>
      </c>
      <c r="V589" s="204" t="str">
        <f t="shared" si="551"/>
        <v>V$585</v>
      </c>
      <c r="W589" s="204" t="str">
        <f t="shared" si="551"/>
        <v>W$585</v>
      </c>
      <c r="X589" s="204" t="str">
        <f t="shared" si="551"/>
        <v>X$585</v>
      </c>
      <c r="Y589" s="204" t="str">
        <f t="shared" si="551"/>
        <v>Y$585</v>
      </c>
      <c r="Z589" s="204" t="str">
        <f t="shared" si="551"/>
        <v>Z$585</v>
      </c>
      <c r="AA589" s="204" t="str">
        <f t="shared" si="551"/>
        <v>AA$585</v>
      </c>
      <c r="AB589" s="204" t="str">
        <f t="shared" si="551"/>
        <v>AB$585</v>
      </c>
      <c r="AC589" s="204" t="str">
        <f t="shared" si="551"/>
        <v>AC$585</v>
      </c>
      <c r="AD589" s="204" t="str">
        <f t="shared" si="551"/>
        <v>AD$585</v>
      </c>
      <c r="AE589" s="204" t="str">
        <f t="shared" si="551"/>
        <v>AE$585</v>
      </c>
      <c r="AF589" s="204" t="str">
        <f t="shared" si="551"/>
        <v>AF$585</v>
      </c>
      <c r="AG589" s="204" t="str">
        <f t="shared" si="551"/>
        <v>AG$585</v>
      </c>
      <c r="AH589" s="204" t="str">
        <f t="shared" si="551"/>
        <v>AH$585</v>
      </c>
      <c r="AI589" s="204" t="str">
        <f t="shared" si="551"/>
        <v>AI$585</v>
      </c>
      <c r="AJ589" s="204" t="str">
        <f t="shared" si="551"/>
        <v>AJ$585</v>
      </c>
      <c r="AK589" s="204" t="str">
        <f t="shared" si="551"/>
        <v>AK$585</v>
      </c>
      <c r="AL589" s="204" t="str">
        <f t="shared" si="551"/>
        <v>AL$585</v>
      </c>
      <c r="AM589" s="204" t="str">
        <f t="shared" si="551"/>
        <v>AM$585</v>
      </c>
      <c r="AN589" s="204" t="str">
        <f t="shared" si="551"/>
        <v>AN$585</v>
      </c>
      <c r="AO589" s="204" t="str">
        <f t="shared" si="551"/>
        <v>AO$585</v>
      </c>
      <c r="AP589" s="204" t="str">
        <f t="shared" si="551"/>
        <v>AP$585</v>
      </c>
      <c r="AQ589" s="204" t="str">
        <f t="shared" si="551"/>
        <v>AQ$585</v>
      </c>
      <c r="AR589" s="204" t="str">
        <f t="shared" si="551"/>
        <v>AR$585</v>
      </c>
      <c r="AS589" s="204" t="str">
        <f t="shared" si="551"/>
        <v>AS$585</v>
      </c>
      <c r="AT589" s="204" t="str">
        <f t="shared" si="551"/>
        <v>AT$585</v>
      </c>
      <c r="AU589" s="204" t="str">
        <f t="shared" si="551"/>
        <v>AU$585</v>
      </c>
      <c r="AV589" s="204" t="str">
        <f t="shared" si="551"/>
        <v>AV$585</v>
      </c>
      <c r="AW589" s="204" t="str">
        <f t="shared" si="551"/>
        <v>AW$585</v>
      </c>
      <c r="AX589" s="204" t="str">
        <f t="shared" si="551"/>
        <v>AX$585</v>
      </c>
      <c r="AY589" s="204" t="str">
        <f t="shared" ref="AY589:CD589" si="552">ADDRESS(ROW(AY585),COLUMN(AY585),2)</f>
        <v>AY$585</v>
      </c>
      <c r="AZ589" s="204" t="str">
        <f t="shared" si="552"/>
        <v>AZ$585</v>
      </c>
      <c r="BA589" s="204" t="str">
        <f t="shared" si="552"/>
        <v>BA$585</v>
      </c>
      <c r="BB589" s="204" t="str">
        <f t="shared" si="552"/>
        <v>BB$585</v>
      </c>
      <c r="BC589" s="204" t="str">
        <f t="shared" si="552"/>
        <v>BC$585</v>
      </c>
      <c r="BD589" s="204" t="str">
        <f t="shared" si="552"/>
        <v>BD$585</v>
      </c>
      <c r="BE589" s="204" t="str">
        <f t="shared" si="552"/>
        <v>BE$585</v>
      </c>
      <c r="BF589" s="204" t="str">
        <f t="shared" si="552"/>
        <v>BF$585</v>
      </c>
      <c r="BG589" s="204" t="str">
        <f t="shared" si="552"/>
        <v>BG$585</v>
      </c>
      <c r="BH589" s="204" t="str">
        <f t="shared" si="552"/>
        <v>BH$585</v>
      </c>
      <c r="BI589" s="204" t="str">
        <f t="shared" si="552"/>
        <v>BI$585</v>
      </c>
      <c r="BJ589" s="204" t="str">
        <f t="shared" si="552"/>
        <v>BJ$585</v>
      </c>
      <c r="BK589" s="204" t="str">
        <f t="shared" si="552"/>
        <v>BK$585</v>
      </c>
      <c r="BL589" s="204" t="str">
        <f t="shared" si="552"/>
        <v>BL$585</v>
      </c>
      <c r="BM589" s="204" t="str">
        <f t="shared" si="552"/>
        <v>BM$585</v>
      </c>
      <c r="BN589" s="204" t="str">
        <f t="shared" si="552"/>
        <v>BN$585</v>
      </c>
      <c r="BO589" s="204" t="str">
        <f t="shared" si="552"/>
        <v>BO$585</v>
      </c>
      <c r="BP589" s="204" t="str">
        <f t="shared" si="552"/>
        <v>BP$585</v>
      </c>
      <c r="BQ589" s="204" t="str">
        <f t="shared" si="552"/>
        <v>BQ$585</v>
      </c>
      <c r="BR589" s="204" t="str">
        <f t="shared" si="552"/>
        <v>BR$585</v>
      </c>
      <c r="BS589" s="204" t="str">
        <f t="shared" si="552"/>
        <v>BS$585</v>
      </c>
      <c r="BT589" s="204" t="str">
        <f t="shared" si="552"/>
        <v>BT$585</v>
      </c>
      <c r="BU589" s="204" t="str">
        <f t="shared" si="552"/>
        <v>BU$585</v>
      </c>
      <c r="BV589" s="204" t="str">
        <f t="shared" si="552"/>
        <v>BV$585</v>
      </c>
      <c r="BW589" s="204" t="str">
        <f t="shared" si="552"/>
        <v>BW$585</v>
      </c>
      <c r="BX589" s="204" t="str">
        <f t="shared" si="552"/>
        <v>BX$585</v>
      </c>
      <c r="BY589" s="204" t="str">
        <f t="shared" si="552"/>
        <v>BY$585</v>
      </c>
      <c r="BZ589" s="204" t="str">
        <f t="shared" si="552"/>
        <v>BZ$585</v>
      </c>
      <c r="CA589" s="204" t="str">
        <f t="shared" si="552"/>
        <v>CA$585</v>
      </c>
      <c r="CB589" s="204" t="str">
        <f t="shared" si="552"/>
        <v>CB$585</v>
      </c>
      <c r="CC589" s="204" t="str">
        <f t="shared" si="552"/>
        <v>CC$585</v>
      </c>
      <c r="CD589" s="204" t="str">
        <f t="shared" si="552"/>
        <v>CD$585</v>
      </c>
      <c r="CE589" s="204" t="str">
        <f t="shared" ref="CE589:CK589" si="553">ADDRESS(ROW(CE585),COLUMN(CE585),2)</f>
        <v>CE$585</v>
      </c>
      <c r="CF589" s="204" t="str">
        <f t="shared" si="553"/>
        <v>CF$585</v>
      </c>
      <c r="CG589" s="204" t="str">
        <f t="shared" si="553"/>
        <v>CG$585</v>
      </c>
      <c r="CH589" s="204" t="str">
        <f t="shared" si="553"/>
        <v>CH$585</v>
      </c>
      <c r="CI589" s="204" t="str">
        <f t="shared" si="553"/>
        <v>CI$585</v>
      </c>
      <c r="CJ589" s="204" t="str">
        <f t="shared" si="553"/>
        <v>CJ$585</v>
      </c>
      <c r="CK589" s="204" t="str">
        <f t="shared" si="553"/>
        <v>CK$585</v>
      </c>
      <c r="CL589" s="204" t="str">
        <f t="shared" ref="CL589" si="554">ADDRESS(ROW(CL585),COLUMN(CL585),2)</f>
        <v>CL$585</v>
      </c>
    </row>
    <row r="590" spans="2:90" x14ac:dyDescent="0.4">
      <c r="B590" s="130" t="s">
        <v>460</v>
      </c>
      <c r="D590" t="s">
        <v>334</v>
      </c>
      <c r="E590" t="s">
        <v>906</v>
      </c>
      <c r="G590" t="s">
        <v>330</v>
      </c>
      <c r="K590" s="53"/>
      <c r="L590" s="53"/>
      <c r="M590" s="53"/>
      <c r="N590" s="53"/>
      <c r="O590" s="53"/>
      <c r="P590" s="53"/>
      <c r="R590" s="24"/>
      <c r="S590" s="80" t="e">
        <f>#REF!</f>
        <v>#REF!</v>
      </c>
      <c r="T590" s="80" t="e">
        <f>#REF!</f>
        <v>#REF!</v>
      </c>
      <c r="U590" s="80" t="e">
        <f>#REF!</f>
        <v>#REF!</v>
      </c>
      <c r="V590" s="80" t="e">
        <f>#REF!</f>
        <v>#REF!</v>
      </c>
      <c r="W590" s="80" t="e">
        <f>#REF!</f>
        <v>#REF!</v>
      </c>
      <c r="X590" s="80" t="e">
        <f>#REF!</f>
        <v>#REF!</v>
      </c>
      <c r="Y590" s="80" t="e">
        <f>#REF!</f>
        <v>#REF!</v>
      </c>
      <c r="Z590" s="80" t="e">
        <f>#REF!</f>
        <v>#REF!</v>
      </c>
      <c r="AA590" s="80" t="e">
        <f>#REF!</f>
        <v>#REF!</v>
      </c>
      <c r="AB590" s="80" t="e">
        <f>#REF!</f>
        <v>#REF!</v>
      </c>
      <c r="AC590" s="80" t="e">
        <f>#REF!</f>
        <v>#REF!</v>
      </c>
      <c r="AD590" s="80" t="e">
        <f>#REF!</f>
        <v>#REF!</v>
      </c>
      <c r="AE590" s="80" t="e">
        <f>#REF!</f>
        <v>#REF!</v>
      </c>
      <c r="AF590" s="80" t="e">
        <f>#REF!</f>
        <v>#REF!</v>
      </c>
      <c r="AG590" s="80" t="e">
        <f>#REF!</f>
        <v>#REF!</v>
      </c>
      <c r="AH590" s="80" t="e">
        <f>#REF!</f>
        <v>#REF!</v>
      </c>
      <c r="AI590" s="80" t="e">
        <f>#REF!</f>
        <v>#REF!</v>
      </c>
      <c r="AJ590" s="80" t="e">
        <f>#REF!</f>
        <v>#REF!</v>
      </c>
      <c r="AK590" s="80" t="e">
        <f>#REF!</f>
        <v>#REF!</v>
      </c>
      <c r="AL590" s="80" t="e">
        <f>#REF!</f>
        <v>#REF!</v>
      </c>
      <c r="AM590" s="80" t="e">
        <f>#REF!</f>
        <v>#REF!</v>
      </c>
      <c r="AN590" s="80" t="e">
        <f>#REF!</f>
        <v>#REF!</v>
      </c>
      <c r="AO590" s="80" t="e">
        <f>#REF!</f>
        <v>#REF!</v>
      </c>
      <c r="AP590" s="80" t="e">
        <f>#REF!</f>
        <v>#REF!</v>
      </c>
      <c r="AQ590" s="80" t="e">
        <f>#REF!</f>
        <v>#REF!</v>
      </c>
      <c r="AR590" s="80" t="e">
        <f>#REF!</f>
        <v>#REF!</v>
      </c>
      <c r="AS590" s="80" t="e">
        <f>#REF!</f>
        <v>#REF!</v>
      </c>
      <c r="AT590" s="80" t="e">
        <f>#REF!</f>
        <v>#REF!</v>
      </c>
      <c r="AU590" s="80" t="e">
        <f>#REF!</f>
        <v>#REF!</v>
      </c>
      <c r="AV590" s="80" t="e">
        <f>#REF!</f>
        <v>#REF!</v>
      </c>
      <c r="AW590" s="80" t="e">
        <f>#REF!</f>
        <v>#REF!</v>
      </c>
      <c r="AX590" s="80" t="e">
        <f>#REF!</f>
        <v>#REF!</v>
      </c>
      <c r="AY590" s="80" t="e">
        <f>#REF!</f>
        <v>#REF!</v>
      </c>
      <c r="AZ590" s="80" t="e">
        <f>#REF!</f>
        <v>#REF!</v>
      </c>
      <c r="BA590" s="80" t="e">
        <f>#REF!</f>
        <v>#REF!</v>
      </c>
      <c r="BB590" s="80" t="e">
        <f>#REF!</f>
        <v>#REF!</v>
      </c>
      <c r="BC590" s="80" t="e">
        <f>#REF!</f>
        <v>#REF!</v>
      </c>
      <c r="BD590" s="80" t="e">
        <f>#REF!</f>
        <v>#REF!</v>
      </c>
      <c r="BE590" s="80" t="e">
        <f>#REF!</f>
        <v>#REF!</v>
      </c>
      <c r="BF590" s="80" t="e">
        <f>#REF!</f>
        <v>#REF!</v>
      </c>
      <c r="BG590" s="80" t="e">
        <f>#REF!</f>
        <v>#REF!</v>
      </c>
      <c r="BH590" s="80" t="e">
        <f>#REF!</f>
        <v>#REF!</v>
      </c>
      <c r="BI590" s="80" t="e">
        <f>#REF!</f>
        <v>#REF!</v>
      </c>
      <c r="BJ590" s="80" t="e">
        <f>#REF!</f>
        <v>#REF!</v>
      </c>
      <c r="BK590" s="80" t="e">
        <f>#REF!</f>
        <v>#REF!</v>
      </c>
      <c r="BL590" s="80" t="e">
        <f>#REF!</f>
        <v>#REF!</v>
      </c>
      <c r="BM590" s="80" t="e">
        <f>#REF!</f>
        <v>#REF!</v>
      </c>
      <c r="BN590" s="80" t="e">
        <f>#REF!</f>
        <v>#REF!</v>
      </c>
      <c r="BO590" s="80" t="e">
        <f>#REF!</f>
        <v>#REF!</v>
      </c>
      <c r="BP590" s="80" t="e">
        <f>#REF!</f>
        <v>#REF!</v>
      </c>
      <c r="BQ590" s="80" t="e">
        <f>#REF!</f>
        <v>#REF!</v>
      </c>
      <c r="BR590" s="80" t="e">
        <f>#REF!</f>
        <v>#REF!</v>
      </c>
      <c r="BS590" s="80" t="e">
        <f>#REF!</f>
        <v>#REF!</v>
      </c>
      <c r="BT590" s="80" t="e">
        <f>#REF!</f>
        <v>#REF!</v>
      </c>
      <c r="BU590" s="80" t="e">
        <f>#REF!</f>
        <v>#REF!</v>
      </c>
      <c r="BV590" s="80" t="e">
        <f>#REF!</f>
        <v>#REF!</v>
      </c>
      <c r="BW590" s="80" t="e">
        <f>#REF!</f>
        <v>#REF!</v>
      </c>
      <c r="BX590" s="80" t="e">
        <f>#REF!</f>
        <v>#REF!</v>
      </c>
      <c r="BY590" s="80" t="e">
        <f>#REF!</f>
        <v>#REF!</v>
      </c>
      <c r="BZ590" s="80" t="e">
        <f>#REF!</f>
        <v>#REF!</v>
      </c>
      <c r="CA590" s="80" t="e">
        <f>#REF!</f>
        <v>#REF!</v>
      </c>
      <c r="CB590" s="80" t="e">
        <f>#REF!</f>
        <v>#REF!</v>
      </c>
      <c r="CC590" s="80" t="e">
        <f>#REF!</f>
        <v>#REF!</v>
      </c>
      <c r="CD590" s="80" t="e">
        <f>#REF!</f>
        <v>#REF!</v>
      </c>
      <c r="CE590" s="80" t="e">
        <f>#REF!</f>
        <v>#REF!</v>
      </c>
      <c r="CF590" s="80" t="e">
        <f>#REF!</f>
        <v>#REF!</v>
      </c>
      <c r="CG590" s="80" t="e">
        <f>#REF!</f>
        <v>#REF!</v>
      </c>
      <c r="CH590" s="80" t="e">
        <f>#REF!</f>
        <v>#REF!</v>
      </c>
      <c r="CI590" s="80" t="e">
        <f>#REF!</f>
        <v>#REF!</v>
      </c>
      <c r="CJ590" s="80" t="e">
        <f>#REF!</f>
        <v>#REF!</v>
      </c>
      <c r="CK590" s="80" t="e">
        <f>#REF!</f>
        <v>#REF!</v>
      </c>
      <c r="CL590" s="80" t="e">
        <f>#REF!</f>
        <v>#REF!</v>
      </c>
    </row>
    <row r="591" spans="2:90" x14ac:dyDescent="0.4">
      <c r="B591" s="130" t="e">
        <f>#REF!</f>
        <v>#REF!</v>
      </c>
      <c r="C591" s="12"/>
      <c r="D591" s="12" t="s">
        <v>334</v>
      </c>
      <c r="E591" s="12" t="s">
        <v>906</v>
      </c>
      <c r="F591" s="12"/>
      <c r="G591" s="12" t="s">
        <v>330</v>
      </c>
      <c r="H591" s="12"/>
      <c r="I591" s="60"/>
      <c r="J591" s="60"/>
      <c r="K591" s="15"/>
      <c r="L591" s="15"/>
      <c r="M591" s="15"/>
      <c r="N591" s="15"/>
      <c r="O591" s="15"/>
      <c r="P591" s="15"/>
      <c r="R591" s="15"/>
    </row>
    <row r="592" spans="2:90" x14ac:dyDescent="0.4">
      <c r="B592" s="130" t="s">
        <v>486</v>
      </c>
      <c r="C592" s="12"/>
      <c r="D592" s="12" t="s">
        <v>334</v>
      </c>
      <c r="E592" s="12" t="s">
        <v>906</v>
      </c>
      <c r="F592" s="12"/>
      <c r="G592" s="12" t="s">
        <v>330</v>
      </c>
      <c r="H592" s="12"/>
      <c r="I592" s="60"/>
      <c r="J592" s="60"/>
      <c r="K592" s="15"/>
      <c r="L592" s="15"/>
      <c r="M592" s="15"/>
      <c r="N592" s="15"/>
      <c r="O592" s="15"/>
      <c r="P592" s="15"/>
      <c r="R592" s="15"/>
    </row>
    <row r="593" spans="2:90" x14ac:dyDescent="0.4">
      <c r="B593" s="130" t="s">
        <v>461</v>
      </c>
      <c r="C593" s="12"/>
      <c r="D593" s="12" t="s">
        <v>334</v>
      </c>
      <c r="E593" s="12" t="s">
        <v>906</v>
      </c>
      <c r="F593" s="12"/>
      <c r="G593" s="12" t="s">
        <v>330</v>
      </c>
      <c r="H593" s="12"/>
      <c r="I593" s="60"/>
      <c r="J593" s="60"/>
      <c r="K593" s="15"/>
      <c r="L593" s="15"/>
      <c r="M593" s="15"/>
      <c r="N593" s="15"/>
      <c r="O593" s="15"/>
      <c r="P593" s="15"/>
      <c r="R593" s="15"/>
      <c r="S593" s="76"/>
      <c r="T593" s="76"/>
      <c r="U593" s="76"/>
      <c r="V593" s="76"/>
      <c r="W593" s="76"/>
      <c r="X593" s="76"/>
      <c r="Y593" s="76"/>
      <c r="Z593" s="76"/>
      <c r="AA593" s="76"/>
      <c r="AB593" s="76"/>
      <c r="AC593" s="76"/>
      <c r="AD593" s="76"/>
      <c r="AE593" s="76"/>
      <c r="AF593" s="76"/>
      <c r="AG593" s="76"/>
      <c r="AH593" s="76"/>
      <c r="AI593" s="76"/>
      <c r="AJ593" s="76"/>
      <c r="AK593" s="76"/>
      <c r="AL593" s="76"/>
      <c r="AM593" s="76"/>
      <c r="AN593" s="76"/>
      <c r="AO593" s="76"/>
      <c r="AP593" s="76"/>
      <c r="AQ593" s="76"/>
      <c r="AR593" s="76"/>
      <c r="AS593" s="76"/>
      <c r="AT593" s="76"/>
      <c r="AU593" s="76"/>
      <c r="AV593" s="76"/>
      <c r="AW593" s="76"/>
      <c r="AX593" s="76"/>
      <c r="AY593" s="76"/>
      <c r="AZ593" s="76"/>
      <c r="BA593" s="76"/>
      <c r="BB593" s="76"/>
      <c r="BC593" s="76"/>
      <c r="BD593" s="76"/>
      <c r="BE593" s="76"/>
      <c r="BF593" s="76"/>
      <c r="BG593" s="76"/>
      <c r="BH593" s="76"/>
      <c r="BI593" s="76"/>
      <c r="BJ593" s="76"/>
      <c r="BK593" s="76"/>
      <c r="BL593" s="76"/>
      <c r="BM593" s="76"/>
      <c r="BN593" s="76"/>
      <c r="BO593" s="76"/>
      <c r="BP593" s="76"/>
      <c r="BQ593" s="76"/>
      <c r="BR593" s="76"/>
      <c r="BS593" s="76"/>
      <c r="BT593" s="76"/>
      <c r="BU593" s="76"/>
      <c r="BV593" s="76"/>
      <c r="BW593" s="76"/>
      <c r="BX593" s="76"/>
      <c r="BY593" s="76"/>
      <c r="BZ593" s="76"/>
      <c r="CA593" s="76"/>
      <c r="CB593" s="76"/>
      <c r="CC593" s="76"/>
      <c r="CD593" s="76"/>
      <c r="CE593" s="76"/>
      <c r="CF593" s="76"/>
      <c r="CG593" s="76"/>
      <c r="CH593" s="76"/>
      <c r="CI593" s="76"/>
      <c r="CJ593" s="76"/>
      <c r="CK593" s="76"/>
      <c r="CL593" s="76"/>
    </row>
    <row r="594" spans="2:90" x14ac:dyDescent="0.4">
      <c r="B594" s="130" t="s">
        <v>462</v>
      </c>
      <c r="C594" s="12"/>
      <c r="D594" s="12" t="s">
        <v>334</v>
      </c>
      <c r="E594" s="12" t="s">
        <v>906</v>
      </c>
      <c r="F594" s="12"/>
      <c r="G594" s="12" t="s">
        <v>330</v>
      </c>
      <c r="H594" s="12"/>
      <c r="I594" s="60"/>
      <c r="J594" s="60"/>
      <c r="K594" s="15"/>
      <c r="L594" s="15"/>
      <c r="M594" s="15"/>
      <c r="N594" s="15"/>
      <c r="O594" s="15"/>
      <c r="P594" s="15"/>
      <c r="R594" s="15"/>
      <c r="S594" s="76"/>
      <c r="T594" s="76"/>
      <c r="U594" s="76"/>
      <c r="V594" s="76"/>
      <c r="W594" s="76"/>
      <c r="X594" s="76"/>
      <c r="Y594" s="76"/>
      <c r="Z594" s="76"/>
      <c r="AA594" s="76"/>
      <c r="AB594" s="76"/>
      <c r="AC594" s="76"/>
      <c r="AD594" s="76"/>
      <c r="AE594" s="76"/>
      <c r="AF594" s="76"/>
      <c r="AG594" s="76"/>
      <c r="AH594" s="76"/>
      <c r="AI594" s="76"/>
      <c r="AJ594" s="76"/>
      <c r="AK594" s="76"/>
      <c r="AL594" s="76"/>
      <c r="AM594" s="76"/>
      <c r="AN594" s="76"/>
      <c r="AO594" s="76"/>
      <c r="AP594" s="76"/>
      <c r="AQ594" s="76"/>
      <c r="AR594" s="76"/>
      <c r="AS594" s="76"/>
      <c r="AT594" s="76"/>
      <c r="AU594" s="76"/>
      <c r="AV594" s="76"/>
      <c r="AW594" s="76"/>
      <c r="AX594" s="76"/>
      <c r="AY594" s="76"/>
      <c r="AZ594" s="76"/>
      <c r="BA594" s="76"/>
      <c r="BB594" s="76"/>
      <c r="BC594" s="76"/>
      <c r="BD594" s="76"/>
      <c r="BE594" s="76"/>
      <c r="BF594" s="76"/>
      <c r="BG594" s="76"/>
      <c r="BH594" s="76"/>
      <c r="BI594" s="76"/>
      <c r="BJ594" s="76"/>
      <c r="BK594" s="76"/>
      <c r="BL594" s="76"/>
      <c r="BM594" s="76"/>
      <c r="BN594" s="76"/>
      <c r="BO594" s="76"/>
      <c r="BP594" s="76"/>
      <c r="BQ594" s="76"/>
      <c r="BR594" s="76"/>
      <c r="BS594" s="76"/>
      <c r="BT594" s="76"/>
      <c r="BU594" s="76"/>
      <c r="BV594" s="76"/>
      <c r="BW594" s="76"/>
      <c r="BX594" s="76"/>
      <c r="BY594" s="76"/>
      <c r="BZ594" s="76"/>
      <c r="CA594" s="76"/>
      <c r="CB594" s="76"/>
      <c r="CC594" s="76"/>
      <c r="CD594" s="76"/>
      <c r="CE594" s="76"/>
      <c r="CF594" s="76"/>
      <c r="CG594" s="76"/>
      <c r="CH594" s="76"/>
      <c r="CI594" s="76"/>
      <c r="CJ594" s="76"/>
      <c r="CK594" s="76"/>
      <c r="CL594" s="76"/>
    </row>
    <row r="595" spans="2:90" x14ac:dyDescent="0.4">
      <c r="B595" s="164"/>
      <c r="C595" s="12"/>
      <c r="D595" s="12"/>
      <c r="E595" s="12" t="s">
        <v>906</v>
      </c>
      <c r="F595" s="12"/>
      <c r="G595" s="12"/>
      <c r="H595" s="12"/>
      <c r="I595" s="60"/>
      <c r="J595" s="60"/>
      <c r="K595" s="15"/>
      <c r="L595" s="15"/>
      <c r="M595" s="15"/>
      <c r="N595" s="15"/>
      <c r="O595" s="15"/>
      <c r="P595" s="15"/>
      <c r="R595" s="15"/>
      <c r="S595" s="76"/>
      <c r="T595" s="76"/>
      <c r="U595" s="76"/>
      <c r="V595" s="76"/>
      <c r="W595" s="76"/>
      <c r="X595" s="76"/>
      <c r="Y595" s="76"/>
      <c r="Z595" s="76"/>
      <c r="AA595" s="76"/>
      <c r="AB595" s="76"/>
      <c r="AC595" s="76"/>
      <c r="AD595" s="76"/>
      <c r="AE595" s="76"/>
      <c r="AF595" s="76"/>
      <c r="AG595" s="76"/>
      <c r="AH595" s="76"/>
      <c r="AI595" s="76"/>
      <c r="AJ595" s="76"/>
      <c r="AK595" s="76"/>
      <c r="AL595" s="76"/>
      <c r="AM595" s="76"/>
      <c r="AN595" s="76"/>
      <c r="AO595" s="76"/>
      <c r="AP595" s="76"/>
      <c r="AQ595" s="76"/>
      <c r="AR595" s="76"/>
      <c r="AS595" s="76"/>
      <c r="AT595" s="76"/>
      <c r="AU595" s="76"/>
      <c r="AV595" s="76"/>
      <c r="AW595" s="76"/>
      <c r="AX595" s="76"/>
      <c r="AY595" s="76"/>
      <c r="AZ595" s="76"/>
      <c r="BA595" s="76"/>
      <c r="BB595" s="76"/>
      <c r="BC595" s="76"/>
      <c r="BD595" s="76"/>
      <c r="BE595" s="76"/>
      <c r="BF595" s="76"/>
      <c r="BG595" s="76"/>
      <c r="BH595" s="76"/>
      <c r="BI595" s="76"/>
      <c r="BJ595" s="76"/>
      <c r="BK595" s="76"/>
      <c r="BL595" s="76"/>
      <c r="BM595" s="76"/>
      <c r="BN595" s="76"/>
      <c r="BO595" s="76"/>
      <c r="BP595" s="76"/>
      <c r="BQ595" s="76"/>
      <c r="BR595" s="76"/>
      <c r="BS595" s="76"/>
      <c r="BT595" s="76"/>
      <c r="BU595" s="76"/>
      <c r="BV595" s="76"/>
      <c r="BW595" s="76"/>
      <c r="BX595" s="76"/>
      <c r="BY595" s="76"/>
      <c r="BZ595" s="76"/>
      <c r="CA595" s="76"/>
      <c r="CB595" s="76"/>
      <c r="CC595" s="76"/>
      <c r="CD595" s="76"/>
      <c r="CE595" s="76"/>
      <c r="CF595" s="76"/>
      <c r="CG595" s="76"/>
      <c r="CH595" s="76"/>
      <c r="CI595" s="76"/>
      <c r="CJ595" s="76"/>
      <c r="CK595" s="76"/>
      <c r="CL595" s="76"/>
    </row>
    <row r="596" spans="2:90" x14ac:dyDescent="0.4">
      <c r="B596" s="168" t="s">
        <v>1022</v>
      </c>
      <c r="C596" s="167"/>
      <c r="D596" s="167"/>
      <c r="E596" s="167" t="s">
        <v>906</v>
      </c>
      <c r="F596" s="167"/>
      <c r="G596" s="167"/>
      <c r="H596" s="167"/>
      <c r="I596" s="169"/>
      <c r="J596" s="169"/>
      <c r="K596" s="190"/>
      <c r="L596" s="190"/>
      <c r="M596" s="190"/>
      <c r="N596" s="190"/>
      <c r="O596" s="190"/>
      <c r="P596" s="190"/>
      <c r="R596" s="191"/>
      <c r="S596" s="167"/>
      <c r="T596" s="167"/>
      <c r="U596" s="167"/>
      <c r="V596" s="167"/>
      <c r="W596" s="167"/>
      <c r="X596" s="167"/>
      <c r="Y596" s="167"/>
      <c r="Z596" s="167"/>
      <c r="AA596" s="167"/>
      <c r="AB596" s="167"/>
      <c r="AC596" s="167"/>
      <c r="AD596" s="167"/>
      <c r="AE596" s="167"/>
      <c r="AF596" s="167"/>
      <c r="AG596" s="167"/>
      <c r="AH596" s="167"/>
      <c r="AI596" s="167"/>
      <c r="AJ596" s="167"/>
      <c r="AK596" s="167"/>
      <c r="AL596" s="167"/>
      <c r="AM596" s="167"/>
      <c r="AN596" s="167"/>
      <c r="AO596" s="167"/>
      <c r="AP596" s="167"/>
      <c r="AQ596" s="167"/>
      <c r="AR596" s="167"/>
      <c r="AS596" s="167"/>
      <c r="AT596" s="167"/>
      <c r="AU596" s="167"/>
      <c r="AV596" s="167"/>
      <c r="AW596" s="167"/>
      <c r="AX596" s="167"/>
      <c r="AY596" s="167"/>
      <c r="AZ596" s="167"/>
      <c r="BA596" s="167"/>
      <c r="BB596" s="167"/>
      <c r="BC596" s="167"/>
      <c r="BD596" s="167"/>
      <c r="BE596" s="167"/>
      <c r="BF596" s="167"/>
      <c r="BG596" s="167"/>
      <c r="BH596" s="167"/>
      <c r="BI596" s="167"/>
      <c r="BJ596" s="167"/>
      <c r="BK596" s="167"/>
      <c r="BL596" s="167"/>
      <c r="BM596" s="167"/>
      <c r="BN596" s="167"/>
      <c r="BO596" s="167"/>
      <c r="BP596" s="167"/>
      <c r="BQ596" s="167"/>
      <c r="BR596" s="167"/>
      <c r="BS596" s="167"/>
      <c r="BT596" s="167"/>
      <c r="BU596" s="167"/>
      <c r="BV596" s="167"/>
      <c r="BW596" s="167"/>
      <c r="BX596" s="167"/>
      <c r="BY596" s="167"/>
      <c r="BZ596" s="167"/>
      <c r="CA596" s="167"/>
      <c r="CB596" s="167"/>
      <c r="CC596" s="167"/>
      <c r="CD596" s="167"/>
      <c r="CE596" s="167"/>
      <c r="CF596" s="167"/>
      <c r="CG596" s="167"/>
      <c r="CH596" s="167"/>
      <c r="CI596" s="167"/>
      <c r="CJ596" s="167"/>
      <c r="CK596" s="167"/>
      <c r="CL596" s="167"/>
    </row>
    <row r="597" spans="2:90" x14ac:dyDescent="0.4">
      <c r="B597" s="168" t="s">
        <v>489</v>
      </c>
      <c r="C597" s="167"/>
      <c r="D597" s="167"/>
      <c r="E597" s="167" t="s">
        <v>906</v>
      </c>
      <c r="F597" s="167"/>
      <c r="G597" s="167"/>
      <c r="H597" s="167"/>
      <c r="I597" s="169"/>
      <c r="J597" s="169"/>
      <c r="K597" s="190"/>
      <c r="L597" s="190"/>
      <c r="M597" s="190"/>
      <c r="N597" s="190"/>
      <c r="O597" s="190"/>
      <c r="P597" s="190"/>
      <c r="R597" s="191"/>
      <c r="S597" s="167"/>
      <c r="T597" s="167"/>
      <c r="U597" s="167"/>
      <c r="V597" s="167"/>
      <c r="W597" s="167"/>
      <c r="X597" s="167"/>
      <c r="Y597" s="167"/>
      <c r="Z597" s="167"/>
      <c r="AA597" s="167"/>
      <c r="AB597" s="167"/>
      <c r="AC597" s="167"/>
      <c r="AD597" s="167"/>
      <c r="AE597" s="167"/>
      <c r="AF597" s="167"/>
      <c r="AG597" s="167"/>
      <c r="AH597" s="167"/>
      <c r="AI597" s="167"/>
      <c r="AJ597" s="167"/>
      <c r="AK597" s="167"/>
      <c r="AL597" s="167"/>
      <c r="AM597" s="167"/>
      <c r="AN597" s="167"/>
      <c r="AO597" s="167"/>
      <c r="AP597" s="167"/>
      <c r="AQ597" s="167"/>
      <c r="AR597" s="167"/>
      <c r="AS597" s="167"/>
      <c r="AT597" s="167"/>
      <c r="AU597" s="167"/>
      <c r="AV597" s="167"/>
      <c r="AW597" s="167"/>
      <c r="AX597" s="167"/>
      <c r="AY597" s="167"/>
      <c r="AZ597" s="167"/>
      <c r="BA597" s="167"/>
      <c r="BB597" s="167"/>
      <c r="BC597" s="167"/>
      <c r="BD597" s="167"/>
      <c r="BE597" s="167"/>
      <c r="BF597" s="167"/>
      <c r="BG597" s="167"/>
      <c r="BH597" s="167"/>
      <c r="BI597" s="167"/>
      <c r="BJ597" s="167"/>
      <c r="BK597" s="167"/>
      <c r="BL597" s="167"/>
      <c r="BM597" s="167"/>
      <c r="BN597" s="167"/>
      <c r="BO597" s="167"/>
      <c r="BP597" s="167"/>
      <c r="BQ597" s="167"/>
      <c r="BR597" s="167"/>
      <c r="BS597" s="167"/>
      <c r="BT597" s="167"/>
      <c r="BU597" s="167"/>
      <c r="BV597" s="167"/>
      <c r="BW597" s="167"/>
      <c r="BX597" s="167"/>
      <c r="BY597" s="167"/>
      <c r="BZ597" s="167"/>
      <c r="CA597" s="167"/>
      <c r="CB597" s="167"/>
      <c r="CC597" s="167"/>
      <c r="CD597" s="167"/>
      <c r="CE597" s="167"/>
      <c r="CF597" s="167"/>
      <c r="CG597" s="167"/>
      <c r="CH597" s="167"/>
      <c r="CI597" s="167"/>
      <c r="CJ597" s="167"/>
      <c r="CK597" s="167"/>
      <c r="CL597" s="167"/>
    </row>
    <row r="598" spans="2:90" x14ac:dyDescent="0.4">
      <c r="B598" s="168" t="s">
        <v>459</v>
      </c>
      <c r="C598" s="167"/>
      <c r="D598" s="167"/>
      <c r="E598" s="167" t="s">
        <v>906</v>
      </c>
      <c r="F598" s="167"/>
      <c r="G598" s="167"/>
      <c r="H598" s="167"/>
      <c r="I598" s="169"/>
      <c r="J598" s="169"/>
      <c r="K598" s="190"/>
      <c r="L598" s="190"/>
      <c r="M598" s="190"/>
      <c r="N598" s="190"/>
      <c r="O598" s="190"/>
      <c r="P598" s="190"/>
      <c r="R598" s="191"/>
      <c r="S598" s="192" t="str">
        <f t="shared" ref="S598:CD598" si="555">S$16</f>
        <v>S$12</v>
      </c>
      <c r="T598" s="192" t="str">
        <f t="shared" si="555"/>
        <v>T$12</v>
      </c>
      <c r="U598" s="192" t="str">
        <f t="shared" si="555"/>
        <v>U$12</v>
      </c>
      <c r="V598" s="192" t="str">
        <f t="shared" si="555"/>
        <v>V$12</v>
      </c>
      <c r="W598" s="192" t="str">
        <f t="shared" si="555"/>
        <v>W$12</v>
      </c>
      <c r="X598" s="192" t="str">
        <f t="shared" si="555"/>
        <v>X$12</v>
      </c>
      <c r="Y598" s="192" t="str">
        <f t="shared" si="555"/>
        <v>Y$12</v>
      </c>
      <c r="Z598" s="192" t="str">
        <f t="shared" si="555"/>
        <v>Z$12</v>
      </c>
      <c r="AA598" s="192" t="str">
        <f t="shared" si="555"/>
        <v>AA$12</v>
      </c>
      <c r="AB598" s="192" t="str">
        <f t="shared" si="555"/>
        <v>AB$12</v>
      </c>
      <c r="AC598" s="192" t="str">
        <f t="shared" si="555"/>
        <v>AC$12</v>
      </c>
      <c r="AD598" s="192" t="str">
        <f t="shared" si="555"/>
        <v>AD$12</v>
      </c>
      <c r="AE598" s="192" t="str">
        <f t="shared" si="555"/>
        <v>AE$12</v>
      </c>
      <c r="AF598" s="192" t="str">
        <f t="shared" si="555"/>
        <v>AF$12</v>
      </c>
      <c r="AG598" s="192" t="str">
        <f t="shared" si="555"/>
        <v>AG$12</v>
      </c>
      <c r="AH598" s="192" t="str">
        <f t="shared" si="555"/>
        <v>AH$12</v>
      </c>
      <c r="AI598" s="192" t="str">
        <f t="shared" si="555"/>
        <v>AI$12</v>
      </c>
      <c r="AJ598" s="192" t="str">
        <f t="shared" si="555"/>
        <v>AJ$12</v>
      </c>
      <c r="AK598" s="192" t="str">
        <f t="shared" si="555"/>
        <v>AK$12</v>
      </c>
      <c r="AL598" s="192" t="str">
        <f t="shared" si="555"/>
        <v>AL$12</v>
      </c>
      <c r="AM598" s="192" t="str">
        <f t="shared" si="555"/>
        <v>AM$12</v>
      </c>
      <c r="AN598" s="192" t="str">
        <f t="shared" si="555"/>
        <v>AN$12</v>
      </c>
      <c r="AO598" s="192" t="str">
        <f t="shared" si="555"/>
        <v>AO$12</v>
      </c>
      <c r="AP598" s="192" t="str">
        <f t="shared" si="555"/>
        <v>AP$12</v>
      </c>
      <c r="AQ598" s="192" t="str">
        <f t="shared" si="555"/>
        <v>AQ$12</v>
      </c>
      <c r="AR598" s="192" t="str">
        <f t="shared" si="555"/>
        <v>AR$12</v>
      </c>
      <c r="AS598" s="192" t="str">
        <f t="shared" si="555"/>
        <v>AS$12</v>
      </c>
      <c r="AT598" s="192" t="str">
        <f t="shared" si="555"/>
        <v>AT$12</v>
      </c>
      <c r="AU598" s="192" t="str">
        <f t="shared" si="555"/>
        <v>AU$12</v>
      </c>
      <c r="AV598" s="192" t="str">
        <f t="shared" si="555"/>
        <v>AV$12</v>
      </c>
      <c r="AW598" s="192" t="str">
        <f t="shared" si="555"/>
        <v>AW$12</v>
      </c>
      <c r="AX598" s="192" t="str">
        <f t="shared" si="555"/>
        <v>AX$12</v>
      </c>
      <c r="AY598" s="192" t="str">
        <f t="shared" si="555"/>
        <v>AY$12</v>
      </c>
      <c r="AZ598" s="192" t="str">
        <f t="shared" si="555"/>
        <v>AZ$12</v>
      </c>
      <c r="BA598" s="192" t="str">
        <f t="shared" si="555"/>
        <v>BA$12</v>
      </c>
      <c r="BB598" s="192" t="str">
        <f t="shared" si="555"/>
        <v>BB$12</v>
      </c>
      <c r="BC598" s="192" t="str">
        <f t="shared" si="555"/>
        <v>BC$12</v>
      </c>
      <c r="BD598" s="192" t="str">
        <f t="shared" si="555"/>
        <v>BD$12</v>
      </c>
      <c r="BE598" s="192" t="str">
        <f t="shared" si="555"/>
        <v>BE$12</v>
      </c>
      <c r="BF598" s="192" t="str">
        <f t="shared" si="555"/>
        <v>BF$12</v>
      </c>
      <c r="BG598" s="192" t="str">
        <f t="shared" si="555"/>
        <v>BG$12</v>
      </c>
      <c r="BH598" s="192" t="str">
        <f t="shared" si="555"/>
        <v>BH$12</v>
      </c>
      <c r="BI598" s="192" t="str">
        <f t="shared" si="555"/>
        <v>BI$12</v>
      </c>
      <c r="BJ598" s="192" t="str">
        <f t="shared" si="555"/>
        <v>BJ$12</v>
      </c>
      <c r="BK598" s="192" t="str">
        <f t="shared" si="555"/>
        <v>BK$12</v>
      </c>
      <c r="BL598" s="192" t="str">
        <f t="shared" si="555"/>
        <v>BL$12</v>
      </c>
      <c r="BM598" s="192" t="str">
        <f t="shared" si="555"/>
        <v>BM$12</v>
      </c>
      <c r="BN598" s="192" t="str">
        <f t="shared" si="555"/>
        <v>BN$12</v>
      </c>
      <c r="BO598" s="192" t="str">
        <f t="shared" si="555"/>
        <v>BO$12</v>
      </c>
      <c r="BP598" s="192" t="str">
        <f t="shared" si="555"/>
        <v>BP$12</v>
      </c>
      <c r="BQ598" s="192" t="str">
        <f t="shared" si="555"/>
        <v>BQ$12</v>
      </c>
      <c r="BR598" s="192" t="str">
        <f t="shared" si="555"/>
        <v>BR$12</v>
      </c>
      <c r="BS598" s="192" t="str">
        <f t="shared" si="555"/>
        <v>BS$12</v>
      </c>
      <c r="BT598" s="192" t="str">
        <f t="shared" si="555"/>
        <v>BT$12</v>
      </c>
      <c r="BU598" s="192" t="str">
        <f t="shared" si="555"/>
        <v>BU$12</v>
      </c>
      <c r="BV598" s="192" t="str">
        <f t="shared" si="555"/>
        <v>BV$12</v>
      </c>
      <c r="BW598" s="192" t="str">
        <f t="shared" si="555"/>
        <v>BW$12</v>
      </c>
      <c r="BX598" s="192" t="str">
        <f t="shared" si="555"/>
        <v>BX$12</v>
      </c>
      <c r="BY598" s="192" t="str">
        <f t="shared" si="555"/>
        <v>BY$12</v>
      </c>
      <c r="BZ598" s="192" t="str">
        <f t="shared" si="555"/>
        <v>BZ$12</v>
      </c>
      <c r="CA598" s="192" t="str">
        <f t="shared" si="555"/>
        <v>CA$12</v>
      </c>
      <c r="CB598" s="192" t="str">
        <f t="shared" si="555"/>
        <v>CB$12</v>
      </c>
      <c r="CC598" s="192" t="str">
        <f t="shared" si="555"/>
        <v>CC$12</v>
      </c>
      <c r="CD598" s="192" t="str">
        <f t="shared" si="555"/>
        <v>CD$12</v>
      </c>
      <c r="CE598" s="192" t="str">
        <f t="shared" ref="CE598:CL598" si="556">CE$16</f>
        <v>CE$12</v>
      </c>
      <c r="CF598" s="192" t="str">
        <f t="shared" si="556"/>
        <v>CF$12</v>
      </c>
      <c r="CG598" s="192" t="str">
        <f t="shared" si="556"/>
        <v>CG$12</v>
      </c>
      <c r="CH598" s="192" t="str">
        <f t="shared" si="556"/>
        <v>CH$12</v>
      </c>
      <c r="CI598" s="192" t="str">
        <f t="shared" si="556"/>
        <v>CI$12</v>
      </c>
      <c r="CJ598" s="192" t="str">
        <f t="shared" si="556"/>
        <v>CJ$12</v>
      </c>
      <c r="CK598" s="192" t="str">
        <f t="shared" si="556"/>
        <v>CK$12</v>
      </c>
      <c r="CL598" s="192" t="str">
        <f t="shared" si="556"/>
        <v>CL$12</v>
      </c>
    </row>
    <row r="599" spans="2:90" x14ac:dyDescent="0.4">
      <c r="B599" s="168" t="s">
        <v>460</v>
      </c>
      <c r="C599" s="193"/>
      <c r="D599" s="193"/>
      <c r="E599" s="193" t="s">
        <v>906</v>
      </c>
      <c r="F599" s="193"/>
      <c r="G599" s="193"/>
      <c r="H599" s="193"/>
      <c r="I599" s="194"/>
      <c r="J599" s="194"/>
      <c r="K599" s="195"/>
      <c r="L599" s="195"/>
      <c r="M599" s="195"/>
      <c r="N599" s="195"/>
      <c r="O599" s="195"/>
      <c r="P599" s="195"/>
      <c r="R599" s="195"/>
      <c r="S599" s="192" t="str">
        <f t="shared" ref="S599:CD599" si="557">S$17</f>
        <v>S$13</v>
      </c>
      <c r="T599" s="192" t="str">
        <f t="shared" si="557"/>
        <v>T$13</v>
      </c>
      <c r="U599" s="192" t="str">
        <f t="shared" si="557"/>
        <v>U$13</v>
      </c>
      <c r="V599" s="192" t="str">
        <f t="shared" si="557"/>
        <v>V$13</v>
      </c>
      <c r="W599" s="192" t="str">
        <f t="shared" si="557"/>
        <v>W$13</v>
      </c>
      <c r="X599" s="192" t="str">
        <f t="shared" si="557"/>
        <v>X$13</v>
      </c>
      <c r="Y599" s="192" t="str">
        <f t="shared" si="557"/>
        <v>Y$13</v>
      </c>
      <c r="Z599" s="192" t="str">
        <f t="shared" si="557"/>
        <v>Z$13</v>
      </c>
      <c r="AA599" s="192" t="str">
        <f t="shared" si="557"/>
        <v>AA$13</v>
      </c>
      <c r="AB599" s="192" t="str">
        <f t="shared" si="557"/>
        <v>AB$13</v>
      </c>
      <c r="AC599" s="192" t="str">
        <f t="shared" si="557"/>
        <v>AC$13</v>
      </c>
      <c r="AD599" s="192" t="str">
        <f t="shared" si="557"/>
        <v>AD$13</v>
      </c>
      <c r="AE599" s="192" t="str">
        <f t="shared" si="557"/>
        <v>AE$13</v>
      </c>
      <c r="AF599" s="192" t="str">
        <f t="shared" si="557"/>
        <v>AF$13</v>
      </c>
      <c r="AG599" s="192" t="str">
        <f t="shared" si="557"/>
        <v>AG$13</v>
      </c>
      <c r="AH599" s="192" t="str">
        <f t="shared" si="557"/>
        <v>AH$13</v>
      </c>
      <c r="AI599" s="192" t="str">
        <f t="shared" si="557"/>
        <v>AI$13</v>
      </c>
      <c r="AJ599" s="192" t="str">
        <f t="shared" si="557"/>
        <v>AJ$13</v>
      </c>
      <c r="AK599" s="192" t="str">
        <f t="shared" si="557"/>
        <v>AK$13</v>
      </c>
      <c r="AL599" s="192" t="str">
        <f t="shared" si="557"/>
        <v>AL$13</v>
      </c>
      <c r="AM599" s="192" t="str">
        <f t="shared" si="557"/>
        <v>AM$13</v>
      </c>
      <c r="AN599" s="192" t="str">
        <f t="shared" si="557"/>
        <v>AN$13</v>
      </c>
      <c r="AO599" s="192" t="str">
        <f t="shared" si="557"/>
        <v>AO$13</v>
      </c>
      <c r="AP599" s="192" t="str">
        <f t="shared" si="557"/>
        <v>AP$13</v>
      </c>
      <c r="AQ599" s="192" t="str">
        <f t="shared" si="557"/>
        <v>AQ$13</v>
      </c>
      <c r="AR599" s="192" t="str">
        <f t="shared" si="557"/>
        <v>AR$13</v>
      </c>
      <c r="AS599" s="192" t="str">
        <f t="shared" si="557"/>
        <v>AS$13</v>
      </c>
      <c r="AT599" s="192" t="str">
        <f t="shared" si="557"/>
        <v>AT$13</v>
      </c>
      <c r="AU599" s="192" t="str">
        <f t="shared" si="557"/>
        <v>AU$13</v>
      </c>
      <c r="AV599" s="192" t="str">
        <f t="shared" si="557"/>
        <v>AV$13</v>
      </c>
      <c r="AW599" s="192" t="str">
        <f t="shared" si="557"/>
        <v>AW$13</v>
      </c>
      <c r="AX599" s="192" t="str">
        <f t="shared" si="557"/>
        <v>AX$13</v>
      </c>
      <c r="AY599" s="192" t="str">
        <f t="shared" si="557"/>
        <v>AY$13</v>
      </c>
      <c r="AZ599" s="192" t="str">
        <f t="shared" si="557"/>
        <v>AZ$13</v>
      </c>
      <c r="BA599" s="192" t="str">
        <f t="shared" si="557"/>
        <v>BA$13</v>
      </c>
      <c r="BB599" s="192" t="str">
        <f t="shared" si="557"/>
        <v>BB$13</v>
      </c>
      <c r="BC599" s="192" t="str">
        <f t="shared" si="557"/>
        <v>BC$13</v>
      </c>
      <c r="BD599" s="192" t="str">
        <f t="shared" si="557"/>
        <v>BD$13</v>
      </c>
      <c r="BE599" s="192" t="str">
        <f t="shared" si="557"/>
        <v>BE$13</v>
      </c>
      <c r="BF599" s="192" t="str">
        <f t="shared" si="557"/>
        <v>BF$13</v>
      </c>
      <c r="BG599" s="192" t="str">
        <f t="shared" si="557"/>
        <v>BG$13</v>
      </c>
      <c r="BH599" s="192" t="str">
        <f t="shared" si="557"/>
        <v>BH$13</v>
      </c>
      <c r="BI599" s="192" t="str">
        <f t="shared" si="557"/>
        <v>BI$13</v>
      </c>
      <c r="BJ599" s="192" t="str">
        <f t="shared" si="557"/>
        <v>BJ$13</v>
      </c>
      <c r="BK599" s="192" t="str">
        <f t="shared" si="557"/>
        <v>BK$13</v>
      </c>
      <c r="BL599" s="192" t="str">
        <f t="shared" si="557"/>
        <v>BL$13</v>
      </c>
      <c r="BM599" s="192" t="str">
        <f t="shared" si="557"/>
        <v>BM$13</v>
      </c>
      <c r="BN599" s="192" t="str">
        <f t="shared" si="557"/>
        <v>BN$13</v>
      </c>
      <c r="BO599" s="192" t="str">
        <f t="shared" si="557"/>
        <v>BO$13</v>
      </c>
      <c r="BP599" s="192" t="str">
        <f t="shared" si="557"/>
        <v>BP$13</v>
      </c>
      <c r="BQ599" s="192" t="str">
        <f t="shared" si="557"/>
        <v>BQ$13</v>
      </c>
      <c r="BR599" s="192" t="str">
        <f t="shared" si="557"/>
        <v>BR$13</v>
      </c>
      <c r="BS599" s="192" t="str">
        <f t="shared" si="557"/>
        <v>BS$13</v>
      </c>
      <c r="BT599" s="192" t="str">
        <f t="shared" si="557"/>
        <v>BT$13</v>
      </c>
      <c r="BU599" s="192" t="str">
        <f t="shared" si="557"/>
        <v>BU$13</v>
      </c>
      <c r="BV599" s="192" t="str">
        <f t="shared" si="557"/>
        <v>BV$13</v>
      </c>
      <c r="BW599" s="192" t="str">
        <f t="shared" si="557"/>
        <v>BW$13</v>
      </c>
      <c r="BX599" s="192" t="str">
        <f t="shared" si="557"/>
        <v>BX$13</v>
      </c>
      <c r="BY599" s="192" t="str">
        <f t="shared" si="557"/>
        <v>BY$13</v>
      </c>
      <c r="BZ599" s="192" t="str">
        <f t="shared" si="557"/>
        <v>BZ$13</v>
      </c>
      <c r="CA599" s="192" t="str">
        <f t="shared" si="557"/>
        <v>CA$13</v>
      </c>
      <c r="CB599" s="192" t="str">
        <f t="shared" si="557"/>
        <v>CB$13</v>
      </c>
      <c r="CC599" s="192" t="str">
        <f t="shared" si="557"/>
        <v>CC$13</v>
      </c>
      <c r="CD599" s="192" t="str">
        <f t="shared" si="557"/>
        <v>CD$13</v>
      </c>
      <c r="CE599" s="192" t="str">
        <f t="shared" ref="CE599:CL599" si="558">CE$17</f>
        <v>CE$13</v>
      </c>
      <c r="CF599" s="192" t="str">
        <f t="shared" si="558"/>
        <v>CF$13</v>
      </c>
      <c r="CG599" s="192" t="str">
        <f t="shared" si="558"/>
        <v>CG$13</v>
      </c>
      <c r="CH599" s="192" t="str">
        <f t="shared" si="558"/>
        <v>CH$13</v>
      </c>
      <c r="CI599" s="192" t="str">
        <f t="shared" si="558"/>
        <v>CI$13</v>
      </c>
      <c r="CJ599" s="192" t="str">
        <f t="shared" si="558"/>
        <v>CJ$13</v>
      </c>
      <c r="CK599" s="192" t="str">
        <f t="shared" si="558"/>
        <v>CK$13</v>
      </c>
      <c r="CL599" s="192" t="str">
        <f t="shared" si="558"/>
        <v>CL$13</v>
      </c>
    </row>
    <row r="600" spans="2:90" x14ac:dyDescent="0.4">
      <c r="B600" s="168" t="s">
        <v>488</v>
      </c>
      <c r="C600" s="193"/>
      <c r="D600" s="193"/>
      <c r="E600" s="193" t="s">
        <v>906</v>
      </c>
      <c r="F600" s="193"/>
      <c r="G600" s="193"/>
      <c r="H600" s="193"/>
      <c r="I600" s="194"/>
      <c r="J600" s="194"/>
      <c r="K600" s="195"/>
      <c r="L600" s="195"/>
      <c r="M600" s="195"/>
      <c r="N600" s="195"/>
      <c r="O600" s="195"/>
      <c r="P600" s="195"/>
      <c r="R600" s="195"/>
      <c r="S600" s="183"/>
      <c r="T600" s="183"/>
      <c r="U600" s="183"/>
      <c r="V600" s="183"/>
      <c r="W600" s="183"/>
      <c r="X600" s="183"/>
      <c r="Y600" s="183"/>
      <c r="Z600" s="183"/>
      <c r="AA600" s="183"/>
      <c r="AB600" s="183"/>
      <c r="AC600" s="183"/>
      <c r="AD600" s="183"/>
      <c r="AE600" s="183"/>
      <c r="AF600" s="183"/>
      <c r="AG600" s="183"/>
      <c r="AH600" s="183"/>
      <c r="AI600" s="183"/>
      <c r="AJ600" s="183"/>
      <c r="AK600" s="183"/>
      <c r="AL600" s="183"/>
      <c r="AM600" s="183"/>
      <c r="AN600" s="183"/>
      <c r="AO600" s="183"/>
      <c r="AP600" s="183"/>
      <c r="AQ600" s="183"/>
      <c r="AR600" s="183"/>
      <c r="AS600" s="183"/>
      <c r="AT600" s="183"/>
      <c r="AU600" s="183"/>
      <c r="AV600" s="183"/>
      <c r="AW600" s="183"/>
      <c r="AX600" s="183"/>
      <c r="AY600" s="183"/>
      <c r="AZ600" s="183"/>
      <c r="BA600" s="183"/>
      <c r="BB600" s="183"/>
      <c r="BC600" s="183"/>
      <c r="BD600" s="183"/>
      <c r="BE600" s="183"/>
      <c r="BF600" s="183"/>
      <c r="BG600" s="183"/>
      <c r="BH600" s="183"/>
      <c r="BI600" s="183"/>
      <c r="BJ600" s="183"/>
      <c r="BK600" s="183"/>
      <c r="BL600" s="183"/>
      <c r="BM600" s="183"/>
      <c r="BN600" s="183"/>
      <c r="BO600" s="183"/>
      <c r="BP600" s="183"/>
      <c r="BQ600" s="183"/>
      <c r="BR600" s="183"/>
      <c r="BS600" s="183"/>
      <c r="BT600" s="183"/>
      <c r="BU600" s="183"/>
      <c r="BV600" s="183"/>
      <c r="BW600" s="183"/>
      <c r="BX600" s="183"/>
      <c r="BY600" s="183"/>
      <c r="BZ600" s="183"/>
      <c r="CA600" s="183"/>
      <c r="CB600" s="183"/>
      <c r="CC600" s="183"/>
      <c r="CD600" s="183"/>
      <c r="CE600" s="183"/>
      <c r="CF600" s="183"/>
      <c r="CG600" s="183"/>
      <c r="CH600" s="183"/>
      <c r="CI600" s="183"/>
      <c r="CJ600" s="183"/>
      <c r="CK600" s="183"/>
      <c r="CL600" s="183"/>
    </row>
    <row r="601" spans="2:90" x14ac:dyDescent="0.4">
      <c r="B601" s="168" t="s">
        <v>501</v>
      </c>
      <c r="C601" s="193"/>
      <c r="D601" s="193"/>
      <c r="E601" s="193" t="s">
        <v>906</v>
      </c>
      <c r="F601" s="193"/>
      <c r="G601" s="193"/>
      <c r="H601" s="193"/>
      <c r="I601" s="194"/>
      <c r="J601" s="194"/>
      <c r="K601" s="195"/>
      <c r="L601" s="195"/>
      <c r="M601" s="195"/>
      <c r="N601" s="195"/>
      <c r="O601" s="195"/>
      <c r="P601" s="195"/>
      <c r="R601" s="195"/>
      <c r="S601" s="183"/>
      <c r="T601" s="183"/>
      <c r="U601" s="183"/>
      <c r="V601" s="183"/>
      <c r="W601" s="183"/>
      <c r="X601" s="183"/>
      <c r="Y601" s="183"/>
      <c r="Z601" s="183"/>
      <c r="AA601" s="183"/>
      <c r="AB601" s="183"/>
      <c r="AC601" s="183"/>
      <c r="AD601" s="183"/>
      <c r="AE601" s="183"/>
      <c r="AF601" s="183"/>
      <c r="AG601" s="183"/>
      <c r="AH601" s="183"/>
      <c r="AI601" s="183"/>
      <c r="AJ601" s="183"/>
      <c r="AK601" s="183"/>
      <c r="AL601" s="183"/>
      <c r="AM601" s="183"/>
      <c r="AN601" s="183"/>
      <c r="AO601" s="183"/>
      <c r="AP601" s="183"/>
      <c r="AQ601" s="183"/>
      <c r="AR601" s="183"/>
      <c r="AS601" s="183"/>
      <c r="AT601" s="183"/>
      <c r="AU601" s="183"/>
      <c r="AV601" s="183"/>
      <c r="AW601" s="183"/>
      <c r="AX601" s="183"/>
      <c r="AY601" s="183"/>
      <c r="AZ601" s="183"/>
      <c r="BA601" s="183"/>
      <c r="BB601" s="183"/>
      <c r="BC601" s="183"/>
      <c r="BD601" s="183"/>
      <c r="BE601" s="183"/>
      <c r="BF601" s="183"/>
      <c r="BG601" s="183"/>
      <c r="BH601" s="183"/>
      <c r="BI601" s="183"/>
      <c r="BJ601" s="183"/>
      <c r="BK601" s="183"/>
      <c r="BL601" s="183"/>
      <c r="BM601" s="183"/>
      <c r="BN601" s="183"/>
      <c r="BO601" s="183"/>
      <c r="BP601" s="183"/>
      <c r="BQ601" s="183"/>
      <c r="BR601" s="183"/>
      <c r="BS601" s="183"/>
      <c r="BT601" s="183"/>
      <c r="BU601" s="183"/>
      <c r="BV601" s="183"/>
      <c r="BW601" s="183"/>
      <c r="BX601" s="183"/>
      <c r="BY601" s="183"/>
      <c r="BZ601" s="183"/>
      <c r="CA601" s="183"/>
      <c r="CB601" s="183"/>
      <c r="CC601" s="183"/>
      <c r="CD601" s="183"/>
      <c r="CE601" s="183"/>
      <c r="CF601" s="183"/>
      <c r="CG601" s="183"/>
      <c r="CH601" s="183"/>
      <c r="CI601" s="183"/>
      <c r="CJ601" s="183"/>
      <c r="CK601" s="183"/>
      <c r="CL601" s="183"/>
    </row>
    <row r="602" spans="2:90" x14ac:dyDescent="0.4">
      <c r="B602" s="168" t="s">
        <v>461</v>
      </c>
      <c r="C602" s="193"/>
      <c r="D602" s="193"/>
      <c r="E602" s="193" t="s">
        <v>906</v>
      </c>
      <c r="F602" s="193"/>
      <c r="G602" s="193"/>
      <c r="H602" s="193"/>
      <c r="I602" s="194"/>
      <c r="J602" s="194"/>
      <c r="K602" s="195"/>
      <c r="L602" s="195"/>
      <c r="M602" s="195"/>
      <c r="N602" s="195"/>
      <c r="O602" s="195"/>
      <c r="P602" s="195"/>
      <c r="R602" s="195"/>
      <c r="S602" s="183" t="str">
        <f t="shared" ref="S602:CD602" si="559">S$18</f>
        <v>S$14</v>
      </c>
      <c r="T602" s="183" t="str">
        <f t="shared" si="559"/>
        <v>T$14</v>
      </c>
      <c r="U602" s="183" t="str">
        <f t="shared" si="559"/>
        <v>U$14</v>
      </c>
      <c r="V602" s="183" t="str">
        <f t="shared" si="559"/>
        <v>V$14</v>
      </c>
      <c r="W602" s="183" t="str">
        <f t="shared" si="559"/>
        <v>W$14</v>
      </c>
      <c r="X602" s="183" t="str">
        <f t="shared" si="559"/>
        <v>X$14</v>
      </c>
      <c r="Y602" s="183" t="str">
        <f t="shared" si="559"/>
        <v>Y$14</v>
      </c>
      <c r="Z602" s="183" t="str">
        <f t="shared" si="559"/>
        <v>Z$14</v>
      </c>
      <c r="AA602" s="183" t="str">
        <f t="shared" si="559"/>
        <v>AA$14</v>
      </c>
      <c r="AB602" s="183" t="str">
        <f t="shared" si="559"/>
        <v>AB$14</v>
      </c>
      <c r="AC602" s="183" t="str">
        <f t="shared" si="559"/>
        <v>AC$14</v>
      </c>
      <c r="AD602" s="183" t="str">
        <f t="shared" si="559"/>
        <v>AD$14</v>
      </c>
      <c r="AE602" s="183" t="str">
        <f t="shared" si="559"/>
        <v>AE$14</v>
      </c>
      <c r="AF602" s="183" t="str">
        <f t="shared" si="559"/>
        <v>AF$14</v>
      </c>
      <c r="AG602" s="183" t="str">
        <f t="shared" si="559"/>
        <v>AG$14</v>
      </c>
      <c r="AH602" s="183" t="str">
        <f t="shared" si="559"/>
        <v>AH$14</v>
      </c>
      <c r="AI602" s="183" t="str">
        <f t="shared" si="559"/>
        <v>AI$14</v>
      </c>
      <c r="AJ602" s="183" t="str">
        <f t="shared" si="559"/>
        <v>AJ$14</v>
      </c>
      <c r="AK602" s="183" t="str">
        <f t="shared" si="559"/>
        <v>AK$14</v>
      </c>
      <c r="AL602" s="183" t="str">
        <f t="shared" si="559"/>
        <v>AL$14</v>
      </c>
      <c r="AM602" s="183" t="str">
        <f t="shared" si="559"/>
        <v>AM$14</v>
      </c>
      <c r="AN602" s="183" t="str">
        <f t="shared" si="559"/>
        <v>AN$14</v>
      </c>
      <c r="AO602" s="183" t="str">
        <f t="shared" si="559"/>
        <v>AO$14</v>
      </c>
      <c r="AP602" s="183" t="str">
        <f t="shared" si="559"/>
        <v>AP$14</v>
      </c>
      <c r="AQ602" s="183" t="str">
        <f t="shared" si="559"/>
        <v>AQ$14</v>
      </c>
      <c r="AR602" s="183" t="str">
        <f t="shared" si="559"/>
        <v>AR$14</v>
      </c>
      <c r="AS602" s="183" t="str">
        <f t="shared" si="559"/>
        <v>AS$14</v>
      </c>
      <c r="AT602" s="183" t="str">
        <f t="shared" si="559"/>
        <v>AT$14</v>
      </c>
      <c r="AU602" s="183" t="str">
        <f t="shared" si="559"/>
        <v>AU$14</v>
      </c>
      <c r="AV602" s="183" t="str">
        <f t="shared" si="559"/>
        <v>AV$14</v>
      </c>
      <c r="AW602" s="183" t="str">
        <f t="shared" si="559"/>
        <v>AW$14</v>
      </c>
      <c r="AX602" s="183" t="str">
        <f t="shared" si="559"/>
        <v>AX$14</v>
      </c>
      <c r="AY602" s="183" t="str">
        <f t="shared" si="559"/>
        <v>AY$14</v>
      </c>
      <c r="AZ602" s="183" t="str">
        <f t="shared" si="559"/>
        <v>AZ$14</v>
      </c>
      <c r="BA602" s="183" t="str">
        <f t="shared" si="559"/>
        <v>BA$14</v>
      </c>
      <c r="BB602" s="183" t="str">
        <f t="shared" si="559"/>
        <v>BB$14</v>
      </c>
      <c r="BC602" s="183" t="str">
        <f t="shared" si="559"/>
        <v>BC$14</v>
      </c>
      <c r="BD602" s="183" t="str">
        <f t="shared" si="559"/>
        <v>BD$14</v>
      </c>
      <c r="BE602" s="183" t="str">
        <f t="shared" si="559"/>
        <v>BE$14</v>
      </c>
      <c r="BF602" s="183" t="str">
        <f t="shared" si="559"/>
        <v>BF$14</v>
      </c>
      <c r="BG602" s="183" t="str">
        <f t="shared" si="559"/>
        <v>BG$14</v>
      </c>
      <c r="BH602" s="183" t="str">
        <f t="shared" si="559"/>
        <v>BH$14</v>
      </c>
      <c r="BI602" s="183" t="str">
        <f t="shared" si="559"/>
        <v>BI$14</v>
      </c>
      <c r="BJ602" s="183" t="str">
        <f t="shared" si="559"/>
        <v>BJ$14</v>
      </c>
      <c r="BK602" s="183" t="str">
        <f t="shared" si="559"/>
        <v>BK$14</v>
      </c>
      <c r="BL602" s="183" t="str">
        <f t="shared" si="559"/>
        <v>BL$14</v>
      </c>
      <c r="BM602" s="183" t="str">
        <f t="shared" si="559"/>
        <v>BM$14</v>
      </c>
      <c r="BN602" s="183" t="str">
        <f t="shared" si="559"/>
        <v>BN$14</v>
      </c>
      <c r="BO602" s="183" t="str">
        <f t="shared" si="559"/>
        <v>BO$14</v>
      </c>
      <c r="BP602" s="183" t="str">
        <f t="shared" si="559"/>
        <v>BP$14</v>
      </c>
      <c r="BQ602" s="183" t="str">
        <f t="shared" si="559"/>
        <v>BQ$14</v>
      </c>
      <c r="BR602" s="183" t="str">
        <f t="shared" si="559"/>
        <v>BR$14</v>
      </c>
      <c r="BS602" s="183" t="str">
        <f t="shared" si="559"/>
        <v>BS$14</v>
      </c>
      <c r="BT602" s="183" t="str">
        <f t="shared" si="559"/>
        <v>BT$14</v>
      </c>
      <c r="BU602" s="183" t="str">
        <f t="shared" si="559"/>
        <v>BU$14</v>
      </c>
      <c r="BV602" s="183" t="str">
        <f t="shared" si="559"/>
        <v>BV$14</v>
      </c>
      <c r="BW602" s="183" t="str">
        <f t="shared" si="559"/>
        <v>BW$14</v>
      </c>
      <c r="BX602" s="183" t="str">
        <f t="shared" si="559"/>
        <v>BX$14</v>
      </c>
      <c r="BY602" s="183" t="str">
        <f t="shared" si="559"/>
        <v>BY$14</v>
      </c>
      <c r="BZ602" s="183" t="str">
        <f t="shared" si="559"/>
        <v>BZ$14</v>
      </c>
      <c r="CA602" s="183" t="str">
        <f t="shared" si="559"/>
        <v>CA$14</v>
      </c>
      <c r="CB602" s="183" t="str">
        <f t="shared" si="559"/>
        <v>CB$14</v>
      </c>
      <c r="CC602" s="183" t="str">
        <f t="shared" si="559"/>
        <v>CC$14</v>
      </c>
      <c r="CD602" s="183" t="str">
        <f t="shared" si="559"/>
        <v>CD$14</v>
      </c>
      <c r="CE602" s="183" t="str">
        <f t="shared" ref="CE602:CL602" si="560">CE$18</f>
        <v>CE$14</v>
      </c>
      <c r="CF602" s="183" t="str">
        <f t="shared" si="560"/>
        <v>CF$14</v>
      </c>
      <c r="CG602" s="183" t="str">
        <f t="shared" si="560"/>
        <v>CG$14</v>
      </c>
      <c r="CH602" s="183" t="str">
        <f t="shared" si="560"/>
        <v>CH$14</v>
      </c>
      <c r="CI602" s="183" t="str">
        <f t="shared" si="560"/>
        <v>CI$14</v>
      </c>
      <c r="CJ602" s="183" t="str">
        <f t="shared" si="560"/>
        <v>CJ$14</v>
      </c>
      <c r="CK602" s="183" t="str">
        <f t="shared" si="560"/>
        <v>CK$14</v>
      </c>
      <c r="CL602" s="183" t="str">
        <f t="shared" si="560"/>
        <v>CL$14</v>
      </c>
    </row>
    <row r="603" spans="2:90" x14ac:dyDescent="0.4">
      <c r="B603" s="168" t="s">
        <v>462</v>
      </c>
      <c r="C603" s="193"/>
      <c r="D603" s="193"/>
      <c r="E603" s="193" t="s">
        <v>906</v>
      </c>
      <c r="F603" s="193"/>
      <c r="G603" s="193"/>
      <c r="H603" s="193"/>
      <c r="I603" s="194"/>
      <c r="J603" s="194"/>
      <c r="K603" s="195"/>
      <c r="L603" s="195"/>
      <c r="M603" s="195"/>
      <c r="N603" s="195"/>
      <c r="O603" s="195"/>
      <c r="P603" s="195"/>
      <c r="R603" s="195"/>
      <c r="S603" s="183" t="str">
        <f t="shared" ref="S603:CD603" si="561">S$19</f>
        <v>S$15</v>
      </c>
      <c r="T603" s="183" t="str">
        <f t="shared" si="561"/>
        <v>T$15</v>
      </c>
      <c r="U603" s="183" t="str">
        <f t="shared" si="561"/>
        <v>U$15</v>
      </c>
      <c r="V603" s="183" t="str">
        <f t="shared" si="561"/>
        <v>V$15</v>
      </c>
      <c r="W603" s="183" t="str">
        <f t="shared" si="561"/>
        <v>W$15</v>
      </c>
      <c r="X603" s="183" t="str">
        <f t="shared" si="561"/>
        <v>X$15</v>
      </c>
      <c r="Y603" s="183" t="str">
        <f t="shared" si="561"/>
        <v>Y$15</v>
      </c>
      <c r="Z603" s="183" t="str">
        <f t="shared" si="561"/>
        <v>Z$15</v>
      </c>
      <c r="AA603" s="183" t="str">
        <f t="shared" si="561"/>
        <v>AA$15</v>
      </c>
      <c r="AB603" s="183" t="str">
        <f t="shared" si="561"/>
        <v>AB$15</v>
      </c>
      <c r="AC603" s="183" t="str">
        <f t="shared" si="561"/>
        <v>AC$15</v>
      </c>
      <c r="AD603" s="183" t="str">
        <f t="shared" si="561"/>
        <v>AD$15</v>
      </c>
      <c r="AE603" s="183" t="str">
        <f t="shared" si="561"/>
        <v>AE$15</v>
      </c>
      <c r="AF603" s="183" t="str">
        <f t="shared" si="561"/>
        <v>AF$15</v>
      </c>
      <c r="AG603" s="183" t="str">
        <f t="shared" si="561"/>
        <v>AG$15</v>
      </c>
      <c r="AH603" s="183" t="str">
        <f t="shared" si="561"/>
        <v>AH$15</v>
      </c>
      <c r="AI603" s="183" t="str">
        <f t="shared" si="561"/>
        <v>AI$15</v>
      </c>
      <c r="AJ603" s="183" t="str">
        <f t="shared" si="561"/>
        <v>AJ$15</v>
      </c>
      <c r="AK603" s="183" t="str">
        <f t="shared" si="561"/>
        <v>AK$15</v>
      </c>
      <c r="AL603" s="183" t="str">
        <f t="shared" si="561"/>
        <v>AL$15</v>
      </c>
      <c r="AM603" s="183" t="str">
        <f t="shared" si="561"/>
        <v>AM$15</v>
      </c>
      <c r="AN603" s="183" t="str">
        <f t="shared" si="561"/>
        <v>AN$15</v>
      </c>
      <c r="AO603" s="183" t="str">
        <f t="shared" si="561"/>
        <v>AO$15</v>
      </c>
      <c r="AP603" s="183" t="str">
        <f t="shared" si="561"/>
        <v>AP$15</v>
      </c>
      <c r="AQ603" s="183" t="str">
        <f t="shared" si="561"/>
        <v>AQ$15</v>
      </c>
      <c r="AR603" s="183" t="str">
        <f t="shared" si="561"/>
        <v>AR$15</v>
      </c>
      <c r="AS603" s="183" t="str">
        <f t="shared" si="561"/>
        <v>AS$15</v>
      </c>
      <c r="AT603" s="183" t="str">
        <f t="shared" si="561"/>
        <v>AT$15</v>
      </c>
      <c r="AU603" s="183" t="str">
        <f t="shared" si="561"/>
        <v>AU$15</v>
      </c>
      <c r="AV603" s="183" t="str">
        <f t="shared" si="561"/>
        <v>AV$15</v>
      </c>
      <c r="AW603" s="183" t="str">
        <f t="shared" si="561"/>
        <v>AW$15</v>
      </c>
      <c r="AX603" s="183" t="str">
        <f t="shared" si="561"/>
        <v>AX$15</v>
      </c>
      <c r="AY603" s="183" t="str">
        <f t="shared" si="561"/>
        <v>AY$15</v>
      </c>
      <c r="AZ603" s="183" t="str">
        <f t="shared" si="561"/>
        <v>AZ$15</v>
      </c>
      <c r="BA603" s="183" t="str">
        <f t="shared" si="561"/>
        <v>BA$15</v>
      </c>
      <c r="BB603" s="183" t="str">
        <f t="shared" si="561"/>
        <v>BB$15</v>
      </c>
      <c r="BC603" s="183" t="str">
        <f t="shared" si="561"/>
        <v>BC$15</v>
      </c>
      <c r="BD603" s="183" t="str">
        <f t="shared" si="561"/>
        <v>BD$15</v>
      </c>
      <c r="BE603" s="183" t="str">
        <f t="shared" si="561"/>
        <v>BE$15</v>
      </c>
      <c r="BF603" s="183" t="str">
        <f t="shared" si="561"/>
        <v>BF$15</v>
      </c>
      <c r="BG603" s="183" t="str">
        <f t="shared" si="561"/>
        <v>BG$15</v>
      </c>
      <c r="BH603" s="183" t="str">
        <f t="shared" si="561"/>
        <v>BH$15</v>
      </c>
      <c r="BI603" s="183" t="str">
        <f t="shared" si="561"/>
        <v>BI$15</v>
      </c>
      <c r="BJ603" s="183" t="str">
        <f t="shared" si="561"/>
        <v>BJ$15</v>
      </c>
      <c r="BK603" s="183" t="str">
        <f t="shared" si="561"/>
        <v>BK$15</v>
      </c>
      <c r="BL603" s="183" t="str">
        <f t="shared" si="561"/>
        <v>BL$15</v>
      </c>
      <c r="BM603" s="183" t="str">
        <f t="shared" si="561"/>
        <v>BM$15</v>
      </c>
      <c r="BN603" s="183" t="str">
        <f t="shared" si="561"/>
        <v>BN$15</v>
      </c>
      <c r="BO603" s="183" t="str">
        <f t="shared" si="561"/>
        <v>BO$15</v>
      </c>
      <c r="BP603" s="183" t="str">
        <f t="shared" si="561"/>
        <v>BP$15</v>
      </c>
      <c r="BQ603" s="183" t="str">
        <f t="shared" si="561"/>
        <v>BQ$15</v>
      </c>
      <c r="BR603" s="183" t="str">
        <f t="shared" si="561"/>
        <v>BR$15</v>
      </c>
      <c r="BS603" s="183" t="str">
        <f t="shared" si="561"/>
        <v>BS$15</v>
      </c>
      <c r="BT603" s="183" t="str">
        <f t="shared" si="561"/>
        <v>BT$15</v>
      </c>
      <c r="BU603" s="183" t="str">
        <f t="shared" si="561"/>
        <v>BU$15</v>
      </c>
      <c r="BV603" s="183" t="str">
        <f t="shared" si="561"/>
        <v>BV$15</v>
      </c>
      <c r="BW603" s="183" t="str">
        <f t="shared" si="561"/>
        <v>BW$15</v>
      </c>
      <c r="BX603" s="183" t="str">
        <f t="shared" si="561"/>
        <v>BX$15</v>
      </c>
      <c r="BY603" s="183" t="str">
        <f t="shared" si="561"/>
        <v>BY$15</v>
      </c>
      <c r="BZ603" s="183" t="str">
        <f t="shared" si="561"/>
        <v>BZ$15</v>
      </c>
      <c r="CA603" s="183" t="str">
        <f t="shared" si="561"/>
        <v>CA$15</v>
      </c>
      <c r="CB603" s="183" t="str">
        <f t="shared" si="561"/>
        <v>CB$15</v>
      </c>
      <c r="CC603" s="183" t="str">
        <f t="shared" si="561"/>
        <v>CC$15</v>
      </c>
      <c r="CD603" s="183" t="str">
        <f t="shared" si="561"/>
        <v>CD$15</v>
      </c>
      <c r="CE603" s="183" t="str">
        <f t="shared" ref="CE603:CL603" si="562">CE$19</f>
        <v>CE$15</v>
      </c>
      <c r="CF603" s="183" t="str">
        <f t="shared" si="562"/>
        <v>CF$15</v>
      </c>
      <c r="CG603" s="183" t="str">
        <f t="shared" si="562"/>
        <v>CG$15</v>
      </c>
      <c r="CH603" s="183" t="str">
        <f t="shared" si="562"/>
        <v>CH$15</v>
      </c>
      <c r="CI603" s="183" t="str">
        <f t="shared" si="562"/>
        <v>CI$15</v>
      </c>
      <c r="CJ603" s="183" t="str">
        <f t="shared" si="562"/>
        <v>CJ$15</v>
      </c>
      <c r="CK603" s="183" t="str">
        <f t="shared" si="562"/>
        <v>CK$15</v>
      </c>
      <c r="CL603" s="183" t="str">
        <f t="shared" si="562"/>
        <v>CL$15</v>
      </c>
    </row>
    <row r="604" spans="2:90" x14ac:dyDescent="0.4">
      <c r="B604" s="70" t="s">
        <v>1021</v>
      </c>
      <c r="C604" s="48"/>
      <c r="D604" s="48" t="s">
        <v>1011</v>
      </c>
      <c r="E604" s="48" t="str">
        <f>D604</f>
        <v>RAZOR-PV</v>
      </c>
      <c r="F604" s="48" t="s">
        <v>325</v>
      </c>
      <c r="G604" s="48" t="s">
        <v>81</v>
      </c>
      <c r="H604" s="48"/>
      <c r="I604" s="277"/>
      <c r="J604" s="277"/>
      <c r="K604" s="48"/>
      <c r="L604" s="48"/>
      <c r="M604" s="48"/>
      <c r="N604" s="48"/>
      <c r="O604" s="48"/>
      <c r="P604" s="48"/>
      <c r="R604" s="70"/>
      <c r="S604" s="278"/>
      <c r="T604" s="278"/>
      <c r="U604" s="278"/>
      <c r="V604" s="278"/>
      <c r="W604" s="278"/>
      <c r="X604" s="278"/>
      <c r="Y604" s="278"/>
      <c r="Z604" s="278"/>
      <c r="AA604" s="278"/>
      <c r="AB604" s="278"/>
      <c r="AC604" s="278"/>
      <c r="AD604" s="278"/>
      <c r="AE604" s="278"/>
      <c r="AF604" s="278"/>
      <c r="AG604" s="278"/>
      <c r="AH604" s="278"/>
      <c r="AI604" s="278"/>
      <c r="AJ604" s="278"/>
      <c r="AK604" s="278"/>
      <c r="AL604" s="278"/>
      <c r="AM604" s="278"/>
      <c r="AN604" s="278"/>
      <c r="AO604" s="278"/>
      <c r="AP604" s="278"/>
      <c r="AQ604" s="278"/>
      <c r="AR604" s="278"/>
      <c r="AS604" s="278"/>
      <c r="AT604" s="278"/>
      <c r="AU604" s="278"/>
      <c r="AV604" s="278"/>
      <c r="AW604" s="278"/>
      <c r="AX604" s="278"/>
      <c r="AY604" s="278"/>
      <c r="AZ604" s="278"/>
      <c r="BA604" s="278"/>
      <c r="BB604" s="278"/>
      <c r="BC604" s="278"/>
      <c r="BD604" s="278"/>
      <c r="BE604" s="278"/>
      <c r="BF604" s="278"/>
      <c r="BG604" s="278"/>
      <c r="BH604" s="278"/>
      <c r="BI604" s="278"/>
      <c r="BJ604" s="278"/>
      <c r="BK604" s="278"/>
      <c r="BL604" s="278"/>
      <c r="BM604" s="278"/>
      <c r="BN604" s="278"/>
      <c r="BO604" s="278"/>
      <c r="BP604" s="278"/>
      <c r="BQ604" s="278"/>
      <c r="BR604" s="278"/>
      <c r="BS604" s="278"/>
      <c r="BT604" s="278"/>
      <c r="BU604" s="278"/>
      <c r="BV604" s="278"/>
      <c r="BW604" s="278"/>
      <c r="BX604" s="278"/>
      <c r="BY604" s="278"/>
      <c r="BZ604" s="278"/>
      <c r="CA604" s="278"/>
      <c r="CB604" s="278"/>
      <c r="CC604" s="278"/>
      <c r="CD604" s="278"/>
      <c r="CE604" s="278"/>
      <c r="CF604" s="278"/>
      <c r="CG604" s="278"/>
      <c r="CH604" s="278"/>
      <c r="CI604" s="278"/>
      <c r="CJ604" s="278"/>
      <c r="CK604" s="278"/>
      <c r="CL604" s="278"/>
    </row>
    <row r="605" spans="2:90" s="27" customFormat="1" x14ac:dyDescent="0.4">
      <c r="B605" s="13" t="str">
        <f>"# of New "&amp;PROPER(B644)&amp;"s - Paid Ads"</f>
        <v># of New Kits - Paid Ads</v>
      </c>
      <c r="C605" s="31"/>
      <c r="D605" s="31" t="s">
        <v>1011</v>
      </c>
      <c r="E605" s="31"/>
      <c r="F605" s="31"/>
      <c r="G605" s="31" t="s">
        <v>330</v>
      </c>
      <c r="H605" s="31"/>
      <c r="I605" s="73"/>
      <c r="J605" s="73"/>
      <c r="K605" s="31"/>
      <c r="L605" s="31"/>
      <c r="M605" s="31"/>
      <c r="N605" s="31"/>
      <c r="O605" s="31"/>
      <c r="P605" s="31"/>
      <c r="R605" s="67"/>
      <c r="S605" s="150"/>
      <c r="T605" s="150"/>
      <c r="U605" s="150"/>
      <c r="V605" s="150"/>
      <c r="W605" s="150"/>
      <c r="X605" s="150"/>
      <c r="Y605" s="150"/>
      <c r="Z605" s="150"/>
      <c r="AA605" s="150"/>
      <c r="AB605" s="150"/>
      <c r="AC605" s="150"/>
      <c r="AD605" s="150"/>
      <c r="AE605" s="150"/>
      <c r="AF605" s="150"/>
      <c r="AG605" s="150"/>
      <c r="AH605" s="150"/>
      <c r="AI605" s="150"/>
      <c r="AJ605" s="150"/>
      <c r="AK605" s="150"/>
      <c r="AL605" s="150"/>
      <c r="AM605" s="150"/>
      <c r="AN605" s="150"/>
      <c r="AO605" s="150"/>
      <c r="AP605" s="150"/>
      <c r="AQ605" s="150"/>
      <c r="AR605" s="150"/>
      <c r="AS605" s="150"/>
      <c r="AT605" s="150"/>
      <c r="AU605" s="150"/>
      <c r="AV605" s="150"/>
      <c r="AW605" s="150"/>
      <c r="AX605" s="150"/>
      <c r="AY605" s="150"/>
      <c r="AZ605" s="150"/>
      <c r="BA605" s="150"/>
      <c r="BB605" s="150"/>
      <c r="BC605" s="150"/>
      <c r="BD605" s="150"/>
      <c r="BE605" s="150"/>
      <c r="BF605" s="150"/>
      <c r="BG605" s="150"/>
      <c r="BH605" s="150"/>
      <c r="BI605" s="150"/>
      <c r="BJ605" s="150"/>
      <c r="BK605" s="150"/>
      <c r="BL605" s="150"/>
      <c r="BM605" s="150"/>
      <c r="BN605" s="150"/>
      <c r="BO605" s="150"/>
      <c r="BP605" s="150"/>
      <c r="BQ605" s="150"/>
      <c r="BR605" s="150"/>
      <c r="BS605" s="150"/>
      <c r="BT605" s="150"/>
      <c r="BU605" s="150"/>
      <c r="BV605" s="150"/>
      <c r="BW605" s="150"/>
      <c r="BX605" s="150"/>
      <c r="BY605" s="150"/>
      <c r="BZ605" s="150"/>
      <c r="CA605" s="150"/>
      <c r="CB605" s="150"/>
      <c r="CC605" s="150"/>
      <c r="CD605" s="150"/>
      <c r="CE605" s="150"/>
      <c r="CF605" s="150"/>
      <c r="CG605" s="150"/>
      <c r="CH605" s="150"/>
      <c r="CI605" s="150"/>
      <c r="CJ605" s="150"/>
      <c r="CK605" s="150"/>
      <c r="CL605" s="150"/>
    </row>
    <row r="606" spans="2:90" x14ac:dyDescent="0.4">
      <c r="B606" s="67"/>
      <c r="C606" s="31"/>
      <c r="D606" s="31" t="s">
        <v>1011</v>
      </c>
      <c r="E606" s="31"/>
      <c r="F606" s="31"/>
      <c r="G606" s="31"/>
      <c r="H606" s="31"/>
      <c r="I606" s="73"/>
      <c r="J606" s="73"/>
      <c r="K606" s="31"/>
      <c r="L606" s="31"/>
      <c r="M606" s="31"/>
      <c r="N606" s="31"/>
      <c r="O606" s="31"/>
      <c r="P606" s="31"/>
      <c r="R606" s="67"/>
      <c r="S606" s="150"/>
      <c r="T606" s="150"/>
      <c r="U606" s="150"/>
      <c r="V606" s="150"/>
      <c r="W606" s="150"/>
      <c r="X606" s="150"/>
      <c r="Y606" s="150"/>
      <c r="Z606" s="150"/>
      <c r="AA606" s="150"/>
      <c r="AB606" s="150"/>
      <c r="AC606" s="150"/>
      <c r="AD606" s="150"/>
      <c r="AE606" s="150"/>
      <c r="AF606" s="150"/>
      <c r="AG606" s="150"/>
      <c r="AH606" s="150"/>
      <c r="AI606" s="150"/>
      <c r="AJ606" s="150"/>
      <c r="AK606" s="150"/>
      <c r="AL606" s="150"/>
      <c r="AM606" s="150"/>
      <c r="AN606" s="150"/>
      <c r="AO606" s="150"/>
      <c r="AP606" s="150"/>
      <c r="AQ606" s="150"/>
      <c r="AR606" s="150"/>
      <c r="AS606" s="150"/>
      <c r="AT606" s="150"/>
      <c r="AU606" s="150"/>
      <c r="AV606" s="150"/>
      <c r="AW606" s="150"/>
      <c r="AX606" s="150"/>
      <c r="AY606" s="150"/>
      <c r="AZ606" s="150"/>
      <c r="BA606" s="150"/>
      <c r="BB606" s="150"/>
      <c r="BC606" s="150"/>
      <c r="BD606" s="150"/>
      <c r="BE606" s="150"/>
      <c r="BF606" s="150"/>
      <c r="BG606" s="150"/>
      <c r="BH606" s="150"/>
      <c r="BI606" s="150"/>
      <c r="BJ606" s="150"/>
      <c r="BK606" s="150"/>
      <c r="BL606" s="150"/>
      <c r="BM606" s="150"/>
      <c r="BN606" s="150"/>
      <c r="BO606" s="150"/>
      <c r="BP606" s="150"/>
      <c r="BQ606" s="150"/>
      <c r="BR606" s="150"/>
      <c r="BS606" s="150"/>
      <c r="BT606" s="150"/>
      <c r="BU606" s="150"/>
      <c r="BV606" s="150"/>
      <c r="BW606" s="150"/>
      <c r="BX606" s="150"/>
      <c r="BY606" s="150"/>
      <c r="BZ606" s="150"/>
      <c r="CA606" s="150"/>
      <c r="CB606" s="150"/>
      <c r="CC606" s="150"/>
      <c r="CD606" s="150"/>
      <c r="CE606" s="150"/>
      <c r="CF606" s="150"/>
      <c r="CG606" s="150"/>
      <c r="CH606" s="150"/>
      <c r="CI606" s="150"/>
      <c r="CJ606" s="150"/>
      <c r="CK606" s="150"/>
      <c r="CL606" s="150"/>
    </row>
    <row r="607" spans="2:90" x14ac:dyDescent="0.4">
      <c r="B607" s="93" t="str">
        <f>"# of "&amp;B644&amp;"s - "&amp;B643&amp;":"</f>
        <v># of kits - Large:</v>
      </c>
      <c r="D607" t="s">
        <v>1011</v>
      </c>
      <c r="E607" t="s">
        <v>906</v>
      </c>
      <c r="I607"/>
      <c r="J607"/>
      <c r="K607" s="15"/>
      <c r="L607" s="15"/>
      <c r="M607" s="15"/>
      <c r="N607" s="15"/>
      <c r="O607" s="15"/>
      <c r="P607" s="15"/>
      <c r="R607"/>
      <c r="S607" s="140"/>
      <c r="T607" s="140"/>
      <c r="U607" s="140"/>
      <c r="V607" s="140"/>
      <c r="W607" s="140"/>
      <c r="X607" s="140"/>
      <c r="Y607" s="140"/>
      <c r="Z607" s="140"/>
      <c r="AA607" s="140"/>
      <c r="AB607" s="140"/>
      <c r="AC607" s="140"/>
      <c r="AD607" s="140"/>
      <c r="AE607" s="140"/>
      <c r="AF607" s="140"/>
      <c r="AG607" s="140"/>
      <c r="AH607" s="140"/>
      <c r="AI607" s="140"/>
      <c r="AJ607" s="140"/>
      <c r="AK607" s="140"/>
      <c r="AL607" s="140"/>
      <c r="AM607" s="140"/>
      <c r="AN607" s="140"/>
      <c r="AO607" s="140"/>
      <c r="AP607" s="140"/>
      <c r="AQ607" s="140"/>
      <c r="AR607" s="140"/>
      <c r="AS607" s="140"/>
      <c r="AT607" s="140"/>
      <c r="AU607" s="140"/>
      <c r="AV607" s="140"/>
      <c r="AW607" s="140"/>
      <c r="AX607" s="140"/>
      <c r="AY607" s="140"/>
      <c r="AZ607" s="140"/>
      <c r="BA607" s="140"/>
      <c r="BB607" s="140"/>
      <c r="BC607" s="140"/>
      <c r="BD607" s="140"/>
      <c r="BE607" s="140"/>
      <c r="BF607" s="140"/>
      <c r="BG607" s="140"/>
      <c r="BH607" s="140"/>
      <c r="BI607" s="140"/>
      <c r="BJ607" s="140"/>
      <c r="BK607" s="140"/>
      <c r="BL607" s="140"/>
      <c r="BM607" s="140"/>
      <c r="BN607" s="140"/>
      <c r="BO607" s="140"/>
      <c r="BP607" s="140"/>
      <c r="BQ607" s="140"/>
      <c r="BR607" s="140"/>
      <c r="BS607" s="140"/>
      <c r="BT607" s="140"/>
      <c r="BU607" s="140"/>
      <c r="BV607" s="140"/>
      <c r="BW607" s="140"/>
      <c r="BX607" s="140"/>
      <c r="BY607" s="140"/>
      <c r="BZ607" s="140"/>
      <c r="CA607" s="140"/>
      <c r="CB607" s="140"/>
      <c r="CC607" s="140"/>
      <c r="CD607" s="140"/>
      <c r="CE607" s="140"/>
      <c r="CF607" s="140"/>
      <c r="CG607" s="140"/>
      <c r="CH607" s="140"/>
      <c r="CI607" s="140"/>
      <c r="CJ607" s="140"/>
      <c r="CK607" s="140"/>
      <c r="CL607" s="140"/>
    </row>
    <row r="608" spans="2:90" x14ac:dyDescent="0.4">
      <c r="B608" s="139" t="s">
        <v>71</v>
      </c>
      <c r="D608" t="s">
        <v>1011</v>
      </c>
      <c r="I608"/>
      <c r="J608"/>
      <c r="K608" s="15">
        <f>+S608</f>
        <v>0</v>
      </c>
      <c r="L608" s="15">
        <f ca="1">SUMIF($4:$4,L$2,608:608)</f>
        <v>185051.29625016006</v>
      </c>
      <c r="M608" s="15">
        <f ca="1">SUMIF($4:$4,M$2,608:608)</f>
        <v>328641.47658795962</v>
      </c>
      <c r="N608" s="15">
        <f ca="1">SUMIF($4:$4,N$2,608:608)</f>
        <v>510748.54458113009</v>
      </c>
      <c r="O608" s="15">
        <f ca="1">SUMIF($4:$4,O$2,608:608)</f>
        <v>741704.33929531218</v>
      </c>
      <c r="P608" s="15">
        <f ca="1">SUMIF($4:$4,P$2,608:608)</f>
        <v>1034612.1308482451</v>
      </c>
      <c r="R608"/>
      <c r="S608" s="140">
        <v>0</v>
      </c>
      <c r="T608" s="140">
        <f ca="1">+S616</f>
        <v>5005</v>
      </c>
      <c r="U608" s="140">
        <f t="shared" ref="U608:CF608" ca="1" si="563">+T616</f>
        <v>10110.1</v>
      </c>
      <c r="V608" s="140">
        <f t="shared" ca="1" si="563"/>
        <v>15317.302</v>
      </c>
      <c r="W608" s="140">
        <f t="shared" ca="1" si="563"/>
        <v>20628.64804</v>
      </c>
      <c r="X608" s="140">
        <f t="shared" ca="1" si="563"/>
        <v>24546.2210008</v>
      </c>
      <c r="Y608" s="140">
        <f t="shared" ca="1" si="563"/>
        <v>32042.145420815999</v>
      </c>
      <c r="Z608" s="140">
        <f t="shared" ca="1" si="563"/>
        <v>39687.988329232321</v>
      </c>
      <c r="AA608" s="140">
        <f t="shared" ca="1" si="563"/>
        <v>47486.748095816969</v>
      </c>
      <c r="AB608" s="140">
        <f t="shared" ca="1" si="563"/>
        <v>55441.483057733305</v>
      </c>
      <c r="AC608" s="140">
        <f t="shared" ca="1" si="563"/>
        <v>63555.312718887973</v>
      </c>
      <c r="AD608" s="140">
        <f t="shared" ca="1" si="563"/>
        <v>71831.41897326574</v>
      </c>
      <c r="AE608" s="140">
        <f t="shared" ca="1" si="563"/>
        <v>80273.047352731053</v>
      </c>
      <c r="AF608" s="140">
        <f t="shared" ca="1" si="563"/>
        <v>88883.508299785666</v>
      </c>
      <c r="AG608" s="140">
        <f t="shared" ca="1" si="563"/>
        <v>97666.178465781384</v>
      </c>
      <c r="AH608" s="140">
        <f t="shared" ca="1" si="563"/>
        <v>106624.50203509702</v>
      </c>
      <c r="AI608" s="140">
        <f t="shared" ca="1" si="563"/>
        <v>115761.99207579896</v>
      </c>
      <c r="AJ608" s="140">
        <f t="shared" ca="1" si="563"/>
        <v>125082.23191731494</v>
      </c>
      <c r="AK608" s="140">
        <f t="shared" ca="1" si="563"/>
        <v>134588.87655566123</v>
      </c>
      <c r="AL608" s="140">
        <f t="shared" ca="1" si="563"/>
        <v>144285.65408677445</v>
      </c>
      <c r="AM608" s="140">
        <f t="shared" ca="1" si="563"/>
        <v>154176.36716850993</v>
      </c>
      <c r="AN608" s="140">
        <f t="shared" ca="1" si="563"/>
        <v>164264.89451188012</v>
      </c>
      <c r="AO608" s="140">
        <f t="shared" ca="1" si="563"/>
        <v>174555.19240211771</v>
      </c>
      <c r="AP608" s="140">
        <f t="shared" ca="1" si="563"/>
        <v>185051.29625016006</v>
      </c>
      <c r="AQ608" s="140">
        <f t="shared" ca="1" si="563"/>
        <v>195757.32217516325</v>
      </c>
      <c r="AR608" s="140">
        <f t="shared" ca="1" si="563"/>
        <v>206677.46861866652</v>
      </c>
      <c r="AS608" s="140">
        <f t="shared" ca="1" si="563"/>
        <v>217816.01799103984</v>
      </c>
      <c r="AT608" s="140">
        <f t="shared" ca="1" si="563"/>
        <v>229177.33835086063</v>
      </c>
      <c r="AU608" s="140">
        <f t="shared" ca="1" si="563"/>
        <v>240765.88511787786</v>
      </c>
      <c r="AV608" s="140">
        <f t="shared" ca="1" si="563"/>
        <v>252586.20282023543</v>
      </c>
      <c r="AW608" s="140">
        <f t="shared" ca="1" si="563"/>
        <v>264642.92687664012</v>
      </c>
      <c r="AX608" s="140">
        <f t="shared" ca="1" si="563"/>
        <v>276940.78541417292</v>
      </c>
      <c r="AY608" s="140">
        <f t="shared" ca="1" si="563"/>
        <v>289484.60112245637</v>
      </c>
      <c r="AZ608" s="140">
        <f t="shared" ca="1" si="563"/>
        <v>302279.29314490547</v>
      </c>
      <c r="BA608" s="140">
        <f t="shared" ca="1" si="563"/>
        <v>315329.87900780357</v>
      </c>
      <c r="BB608" s="140">
        <f t="shared" ca="1" si="563"/>
        <v>328641.47658795962</v>
      </c>
      <c r="BC608" s="140">
        <f t="shared" ca="1" si="563"/>
        <v>342219.30611971882</v>
      </c>
      <c r="BD608" s="140">
        <f t="shared" ca="1" si="563"/>
        <v>356068.69224211317</v>
      </c>
      <c r="BE608" s="140">
        <f t="shared" ca="1" si="563"/>
        <v>370195.06608695543</v>
      </c>
      <c r="BF608" s="140">
        <f t="shared" ca="1" si="563"/>
        <v>384603.96740869456</v>
      </c>
      <c r="BG608" s="140">
        <f t="shared" ca="1" si="563"/>
        <v>399301.04675686843</v>
      </c>
      <c r="BH608" s="140">
        <f t="shared" ca="1" si="563"/>
        <v>414292.06769200577</v>
      </c>
      <c r="BI608" s="140">
        <f t="shared" ca="1" si="563"/>
        <v>429582.90904584591</v>
      </c>
      <c r="BJ608" s="140">
        <f t="shared" ca="1" si="563"/>
        <v>445179.56722676283</v>
      </c>
      <c r="BK608" s="140">
        <f t="shared" ca="1" si="563"/>
        <v>461088.15857129806</v>
      </c>
      <c r="BL608" s="140">
        <f t="shared" ca="1" si="563"/>
        <v>477314.92174272402</v>
      </c>
      <c r="BM608" s="140">
        <f t="shared" ca="1" si="563"/>
        <v>493866.22017757851</v>
      </c>
      <c r="BN608" s="140">
        <f t="shared" ca="1" si="563"/>
        <v>510748.54458113009</v>
      </c>
      <c r="BO608" s="140">
        <f t="shared" ca="1" si="563"/>
        <v>527968.51547275274</v>
      </c>
      <c r="BP608" s="140">
        <f t="shared" ca="1" si="563"/>
        <v>545532.88578220783</v>
      </c>
      <c r="BQ608" s="140">
        <f t="shared" ca="1" si="563"/>
        <v>563448.54349785193</v>
      </c>
      <c r="BR608" s="140">
        <f t="shared" ca="1" si="563"/>
        <v>581722.51436780894</v>
      </c>
      <c r="BS608" s="140">
        <f t="shared" ca="1" si="563"/>
        <v>600361.96465516509</v>
      </c>
      <c r="BT608" s="140">
        <f t="shared" ca="1" si="563"/>
        <v>619374.20394826843</v>
      </c>
      <c r="BU608" s="140">
        <f t="shared" ca="1" si="563"/>
        <v>638766.68802723382</v>
      </c>
      <c r="BV608" s="140">
        <f t="shared" ca="1" si="563"/>
        <v>658547.02178777847</v>
      </c>
      <c r="BW608" s="140">
        <f t="shared" ca="1" si="563"/>
        <v>678722.96222353401</v>
      </c>
      <c r="BX608" s="140">
        <f t="shared" ca="1" si="563"/>
        <v>699302.4214680047</v>
      </c>
      <c r="BY608" s="140">
        <f t="shared" ca="1" si="563"/>
        <v>720293.46989736485</v>
      </c>
      <c r="BZ608" s="140">
        <f t="shared" ca="1" si="563"/>
        <v>741704.33929531218</v>
      </c>
      <c r="CA608" s="140">
        <f t="shared" ca="1" si="563"/>
        <v>763543.42608121841</v>
      </c>
      <c r="CB608" s="140">
        <f t="shared" ca="1" si="563"/>
        <v>785819.29460284277</v>
      </c>
      <c r="CC608" s="140">
        <f t="shared" ca="1" si="563"/>
        <v>808540.68049489963</v>
      </c>
      <c r="CD608" s="140">
        <f t="shared" ca="1" si="563"/>
        <v>831716.4941047976</v>
      </c>
      <c r="CE608" s="140">
        <f t="shared" ca="1" si="563"/>
        <v>855355.82398689352</v>
      </c>
      <c r="CF608" s="140">
        <f t="shared" ca="1" si="563"/>
        <v>879467.94046663144</v>
      </c>
      <c r="CG608" s="140">
        <f t="shared" ref="CG608:CL608" ca="1" si="564">+CF616</f>
        <v>904062.29927596403</v>
      </c>
      <c r="CH608" s="140">
        <f t="shared" ca="1" si="564"/>
        <v>929148.54526148329</v>
      </c>
      <c r="CI608" s="140">
        <f t="shared" ca="1" si="564"/>
        <v>954736.51616671297</v>
      </c>
      <c r="CJ608" s="140">
        <f t="shared" ca="1" si="564"/>
        <v>980836.2464900472</v>
      </c>
      <c r="CK608" s="140">
        <f t="shared" ca="1" si="564"/>
        <v>1007457.9714198482</v>
      </c>
      <c r="CL608" s="140">
        <f t="shared" ca="1" si="564"/>
        <v>1034612.1308482451</v>
      </c>
    </row>
    <row r="609" spans="2:90" x14ac:dyDescent="0.4">
      <c r="B609" s="139" t="s">
        <v>1012</v>
      </c>
      <c r="D609" t="s">
        <v>1011</v>
      </c>
      <c r="I609"/>
      <c r="J609"/>
      <c r="K609" s="17">
        <v>0.1</v>
      </c>
      <c r="L609" s="17">
        <v>0.1</v>
      </c>
      <c r="M609" s="17">
        <v>0.1</v>
      </c>
      <c r="N609" s="17">
        <v>0.1</v>
      </c>
      <c r="O609" s="17">
        <v>0.1</v>
      </c>
      <c r="P609" s="17">
        <v>0.1</v>
      </c>
      <c r="Q609" s="64"/>
      <c r="R609" s="15"/>
      <c r="S609" s="76">
        <f>+S608*S610</f>
        <v>0</v>
      </c>
      <c r="T609" s="76">
        <f ca="1">+T608*T610</f>
        <v>100.10000000000001</v>
      </c>
      <c r="U609" s="76">
        <f t="shared" ref="U609:CF609" ca="1" si="565">+U608*U610</f>
        <v>202.202</v>
      </c>
      <c r="V609" s="76">
        <f t="shared" ca="1" si="565"/>
        <v>306.34604000000002</v>
      </c>
      <c r="W609" s="76">
        <f t="shared" ca="1" si="565"/>
        <v>412.57296080000003</v>
      </c>
      <c r="X609" s="76">
        <f t="shared" ca="1" si="565"/>
        <v>490.924420016</v>
      </c>
      <c r="Y609" s="76">
        <f t="shared" ca="1" si="565"/>
        <v>640.84290841632003</v>
      </c>
      <c r="Z609" s="76">
        <f t="shared" ca="1" si="565"/>
        <v>793.7597665846464</v>
      </c>
      <c r="AA609" s="76">
        <f t="shared" ca="1" si="565"/>
        <v>949.73496191633944</v>
      </c>
      <c r="AB609" s="76">
        <f t="shared" ca="1" si="565"/>
        <v>1108.8296611546662</v>
      </c>
      <c r="AC609" s="76">
        <f t="shared" ca="1" si="565"/>
        <v>1271.1062543777596</v>
      </c>
      <c r="AD609" s="76">
        <f t="shared" ca="1" si="565"/>
        <v>1436.6283794653148</v>
      </c>
      <c r="AE609" s="76">
        <f t="shared" ca="1" si="565"/>
        <v>1605.4609470546211</v>
      </c>
      <c r="AF609" s="76">
        <f t="shared" ca="1" si="565"/>
        <v>1777.6701659957134</v>
      </c>
      <c r="AG609" s="76">
        <f t="shared" ca="1" si="565"/>
        <v>1953.3235693156278</v>
      </c>
      <c r="AH609" s="76">
        <f t="shared" ca="1" si="565"/>
        <v>2132.4900407019404</v>
      </c>
      <c r="AI609" s="76">
        <f t="shared" ca="1" si="565"/>
        <v>2315.2398415159792</v>
      </c>
      <c r="AJ609" s="76">
        <f t="shared" ca="1" si="565"/>
        <v>2501.644638346299</v>
      </c>
      <c r="AK609" s="76">
        <f t="shared" ca="1" si="565"/>
        <v>2691.7775311132245</v>
      </c>
      <c r="AL609" s="76">
        <f t="shared" ca="1" si="565"/>
        <v>2885.7130817354891</v>
      </c>
      <c r="AM609" s="76">
        <f t="shared" ca="1" si="565"/>
        <v>3083.5273433701987</v>
      </c>
      <c r="AN609" s="76">
        <f t="shared" ca="1" si="565"/>
        <v>3285.2978902376026</v>
      </c>
      <c r="AO609" s="76">
        <f t="shared" ca="1" si="565"/>
        <v>3491.1038480423545</v>
      </c>
      <c r="AP609" s="76">
        <f t="shared" ca="1" si="565"/>
        <v>3701.0259250032013</v>
      </c>
      <c r="AQ609" s="76">
        <f t="shared" ca="1" si="565"/>
        <v>3915.1464435032649</v>
      </c>
      <c r="AR609" s="76">
        <f t="shared" ca="1" si="565"/>
        <v>4133.5493723733307</v>
      </c>
      <c r="AS609" s="76">
        <f t="shared" ca="1" si="565"/>
        <v>4356.3203598207965</v>
      </c>
      <c r="AT609" s="76">
        <f t="shared" ca="1" si="565"/>
        <v>4583.5467670172129</v>
      </c>
      <c r="AU609" s="76">
        <f t="shared" ca="1" si="565"/>
        <v>4815.3177023575572</v>
      </c>
      <c r="AV609" s="76">
        <f t="shared" ca="1" si="565"/>
        <v>5051.7240564047088</v>
      </c>
      <c r="AW609" s="76">
        <f t="shared" ca="1" si="565"/>
        <v>5292.858537532803</v>
      </c>
      <c r="AX609" s="76">
        <f t="shared" ca="1" si="565"/>
        <v>5538.8157082834587</v>
      </c>
      <c r="AY609" s="76">
        <f t="shared" ca="1" si="565"/>
        <v>5789.6920224491278</v>
      </c>
      <c r="AZ609" s="76">
        <f t="shared" ca="1" si="565"/>
        <v>6045.5858628981096</v>
      </c>
      <c r="BA609" s="76">
        <f t="shared" ca="1" si="565"/>
        <v>6306.5975801560717</v>
      </c>
      <c r="BB609" s="76">
        <f t="shared" ca="1" si="565"/>
        <v>6572.8295317591928</v>
      </c>
      <c r="BC609" s="76">
        <f t="shared" ca="1" si="565"/>
        <v>6844.3861223943768</v>
      </c>
      <c r="BD609" s="76">
        <f t="shared" ca="1" si="565"/>
        <v>7121.3738448422637</v>
      </c>
      <c r="BE609" s="76">
        <f t="shared" ca="1" si="565"/>
        <v>7403.9013217391084</v>
      </c>
      <c r="BF609" s="76">
        <f t="shared" ca="1" si="565"/>
        <v>7692.079348173891</v>
      </c>
      <c r="BG609" s="76">
        <f t="shared" ca="1" si="565"/>
        <v>7986.0209351373687</v>
      </c>
      <c r="BH609" s="76">
        <f t="shared" ca="1" si="565"/>
        <v>8285.8413538401164</v>
      </c>
      <c r="BI609" s="76">
        <f t="shared" ca="1" si="565"/>
        <v>8591.6581809169184</v>
      </c>
      <c r="BJ609" s="76">
        <f t="shared" ca="1" si="565"/>
        <v>8903.5913445352562</v>
      </c>
      <c r="BK609" s="76">
        <f t="shared" ca="1" si="565"/>
        <v>9221.7631714259605</v>
      </c>
      <c r="BL609" s="76">
        <f t="shared" ca="1" si="565"/>
        <v>9546.2984348544815</v>
      </c>
      <c r="BM609" s="76">
        <f t="shared" ca="1" si="565"/>
        <v>9877.3244035515709</v>
      </c>
      <c r="BN609" s="76">
        <f t="shared" ca="1" si="565"/>
        <v>10214.970891622603</v>
      </c>
      <c r="BO609" s="76">
        <f t="shared" ca="1" si="565"/>
        <v>10559.370309455055</v>
      </c>
      <c r="BP609" s="76">
        <f t="shared" ca="1" si="565"/>
        <v>10910.657715644156</v>
      </c>
      <c r="BQ609" s="76">
        <f t="shared" ca="1" si="565"/>
        <v>11268.970869957038</v>
      </c>
      <c r="BR609" s="76">
        <f t="shared" ca="1" si="565"/>
        <v>11634.45028735618</v>
      </c>
      <c r="BS609" s="76">
        <f t="shared" ca="1" si="565"/>
        <v>12007.239293103303</v>
      </c>
      <c r="BT609" s="76">
        <f t="shared" ca="1" si="565"/>
        <v>12387.484078965368</v>
      </c>
      <c r="BU609" s="76">
        <f t="shared" ca="1" si="565"/>
        <v>12775.333760544676</v>
      </c>
      <c r="BV609" s="76">
        <f t="shared" ca="1" si="565"/>
        <v>13170.94043575557</v>
      </c>
      <c r="BW609" s="76">
        <f t="shared" ca="1" si="565"/>
        <v>13574.45924447068</v>
      </c>
      <c r="BX609" s="76">
        <f t="shared" ca="1" si="565"/>
        <v>13986.048429360095</v>
      </c>
      <c r="BY609" s="76">
        <f t="shared" ca="1" si="565"/>
        <v>14405.869397947297</v>
      </c>
      <c r="BZ609" s="76">
        <f t="shared" ca="1" si="565"/>
        <v>14834.086785906244</v>
      </c>
      <c r="CA609" s="76">
        <f t="shared" ca="1" si="565"/>
        <v>15270.868521624368</v>
      </c>
      <c r="CB609" s="76">
        <f t="shared" ca="1" si="565"/>
        <v>15716.385892056856</v>
      </c>
      <c r="CC609" s="76">
        <f t="shared" ca="1" si="565"/>
        <v>16170.813609897992</v>
      </c>
      <c r="CD609" s="76">
        <f t="shared" ca="1" si="565"/>
        <v>16634.329882095954</v>
      </c>
      <c r="CE609" s="76">
        <f t="shared" ca="1" si="565"/>
        <v>17107.11647973787</v>
      </c>
      <c r="CF609" s="76">
        <f t="shared" ca="1" si="565"/>
        <v>17589.358809332629</v>
      </c>
      <c r="CG609" s="76">
        <f t="shared" ref="CG609:CL609" ca="1" si="566">+CG608*CG610</f>
        <v>18081.245985519283</v>
      </c>
      <c r="CH609" s="76">
        <f t="shared" ca="1" si="566"/>
        <v>18582.970905229668</v>
      </c>
      <c r="CI609" s="76">
        <f t="shared" ca="1" si="566"/>
        <v>19094.730323334261</v>
      </c>
      <c r="CJ609" s="76">
        <f t="shared" ca="1" si="566"/>
        <v>19616.724929800945</v>
      </c>
      <c r="CK609" s="76">
        <f t="shared" ca="1" si="566"/>
        <v>20149.159428396964</v>
      </c>
      <c r="CL609" s="76">
        <f t="shared" ca="1" si="566"/>
        <v>20692.242616964904</v>
      </c>
    </row>
    <row r="610" spans="2:90" x14ac:dyDescent="0.4">
      <c r="B610" s="464" t="s">
        <v>1013</v>
      </c>
      <c r="D610" t="s">
        <v>1011</v>
      </c>
      <c r="I610"/>
      <c r="J610"/>
      <c r="K610" s="16">
        <v>0.02</v>
      </c>
      <c r="L610" s="16">
        <v>0.02</v>
      </c>
      <c r="M610" s="16">
        <v>0.02</v>
      </c>
      <c r="N610" s="16">
        <v>0.02</v>
      </c>
      <c r="O610" s="16">
        <v>0.02</v>
      </c>
      <c r="P610" s="16">
        <v>0.02</v>
      </c>
      <c r="Q610" s="318"/>
      <c r="R610" s="20"/>
      <c r="S610" s="144" cm="1">
        <f t="array" ref="S610">INDEX($K:$P,ROW(),MATCH(S$3,$K$2:$P$2,0))</f>
        <v>0.02</v>
      </c>
      <c r="T610" s="144" cm="1">
        <f t="array" ref="T610">INDEX($K:$P,ROW(),MATCH(T$3,$K$2:$P$2,0))</f>
        <v>0.02</v>
      </c>
      <c r="U610" s="144" cm="1">
        <f t="array" ref="U610">INDEX($K:$P,ROW(),MATCH(U$3,$K$2:$P$2,0))</f>
        <v>0.02</v>
      </c>
      <c r="V610" s="144" cm="1">
        <f t="array" ref="V610">INDEX($K:$P,ROW(),MATCH(V$3,$K$2:$P$2,0))</f>
        <v>0.02</v>
      </c>
      <c r="W610" s="144" cm="1">
        <f t="array" ref="W610">INDEX($K:$P,ROW(),MATCH(W$3,$K$2:$P$2,0))</f>
        <v>0.02</v>
      </c>
      <c r="X610" s="144" cm="1">
        <f t="array" ref="X610">INDEX($K:$P,ROW(),MATCH(X$3,$K$2:$P$2,0))</f>
        <v>0.02</v>
      </c>
      <c r="Y610" s="144" cm="1">
        <f t="array" ref="Y610">INDEX($K:$P,ROW(),MATCH(Y$3,$K$2:$P$2,0))</f>
        <v>0.02</v>
      </c>
      <c r="Z610" s="144" cm="1">
        <f t="array" ref="Z610">INDEX($K:$P,ROW(),MATCH(Z$3,$K$2:$P$2,0))</f>
        <v>0.02</v>
      </c>
      <c r="AA610" s="144" cm="1">
        <f t="array" ref="AA610">INDEX($K:$P,ROW(),MATCH(AA$3,$K$2:$P$2,0))</f>
        <v>0.02</v>
      </c>
      <c r="AB610" s="144" cm="1">
        <f t="array" ref="AB610">INDEX($K:$P,ROW(),MATCH(AB$3,$K$2:$P$2,0))</f>
        <v>0.02</v>
      </c>
      <c r="AC610" s="144" cm="1">
        <f t="array" ref="AC610">INDEX($K:$P,ROW(),MATCH(AC$3,$K$2:$P$2,0))</f>
        <v>0.02</v>
      </c>
      <c r="AD610" s="144" cm="1">
        <f t="array" ref="AD610">INDEX($K:$P,ROW(),MATCH(AD$3,$K$2:$P$2,0))</f>
        <v>0.02</v>
      </c>
      <c r="AE610" s="144" cm="1">
        <f t="array" ref="AE610">INDEX($K:$P,ROW(),MATCH(AE$3,$K$2:$P$2,0))</f>
        <v>0.02</v>
      </c>
      <c r="AF610" s="144" cm="1">
        <f t="array" ref="AF610">INDEX($K:$P,ROW(),MATCH(AF$3,$K$2:$P$2,0))</f>
        <v>0.02</v>
      </c>
      <c r="AG610" s="144" cm="1">
        <f t="array" ref="AG610">INDEX($K:$P,ROW(),MATCH(AG$3,$K$2:$P$2,0))</f>
        <v>0.02</v>
      </c>
      <c r="AH610" s="144" cm="1">
        <f t="array" ref="AH610">INDEX($K:$P,ROW(),MATCH(AH$3,$K$2:$P$2,0))</f>
        <v>0.02</v>
      </c>
      <c r="AI610" s="144" cm="1">
        <f t="array" ref="AI610">INDEX($K:$P,ROW(),MATCH(AI$3,$K$2:$P$2,0))</f>
        <v>0.02</v>
      </c>
      <c r="AJ610" s="144" cm="1">
        <f t="array" ref="AJ610">INDEX($K:$P,ROW(),MATCH(AJ$3,$K$2:$P$2,0))</f>
        <v>0.02</v>
      </c>
      <c r="AK610" s="144" cm="1">
        <f t="array" ref="AK610">INDEX($K:$P,ROW(),MATCH(AK$3,$K$2:$P$2,0))</f>
        <v>0.02</v>
      </c>
      <c r="AL610" s="144" cm="1">
        <f t="array" ref="AL610">INDEX($K:$P,ROW(),MATCH(AL$3,$K$2:$P$2,0))</f>
        <v>0.02</v>
      </c>
      <c r="AM610" s="144" cm="1">
        <f t="array" ref="AM610">INDEX($K:$P,ROW(),MATCH(AM$3,$K$2:$P$2,0))</f>
        <v>0.02</v>
      </c>
      <c r="AN610" s="144" cm="1">
        <f t="array" ref="AN610">INDEX($K:$P,ROW(),MATCH(AN$3,$K$2:$P$2,0))</f>
        <v>0.02</v>
      </c>
      <c r="AO610" s="144" cm="1">
        <f t="array" ref="AO610">INDEX($K:$P,ROW(),MATCH(AO$3,$K$2:$P$2,0))</f>
        <v>0.02</v>
      </c>
      <c r="AP610" s="144" cm="1">
        <f t="array" ref="AP610">INDEX($K:$P,ROW(),MATCH(AP$3,$K$2:$P$2,0))</f>
        <v>0.02</v>
      </c>
      <c r="AQ610" s="144" cm="1">
        <f t="array" ref="AQ610">INDEX($K:$P,ROW(),MATCH(AQ$3,$K$2:$P$2,0))</f>
        <v>0.02</v>
      </c>
      <c r="AR610" s="144" cm="1">
        <f t="array" ref="AR610">INDEX($K:$P,ROW(),MATCH(AR$3,$K$2:$P$2,0))</f>
        <v>0.02</v>
      </c>
      <c r="AS610" s="144" cm="1">
        <f t="array" ref="AS610">INDEX($K:$P,ROW(),MATCH(AS$3,$K$2:$P$2,0))</f>
        <v>0.02</v>
      </c>
      <c r="AT610" s="144" cm="1">
        <f t="array" ref="AT610">INDEX($K:$P,ROW(),MATCH(AT$3,$K$2:$P$2,0))</f>
        <v>0.02</v>
      </c>
      <c r="AU610" s="144" cm="1">
        <f t="array" ref="AU610">INDEX($K:$P,ROW(),MATCH(AU$3,$K$2:$P$2,0))</f>
        <v>0.02</v>
      </c>
      <c r="AV610" s="144" cm="1">
        <f t="array" ref="AV610">INDEX($K:$P,ROW(),MATCH(AV$3,$K$2:$P$2,0))</f>
        <v>0.02</v>
      </c>
      <c r="AW610" s="144" cm="1">
        <f t="array" ref="AW610">INDEX($K:$P,ROW(),MATCH(AW$3,$K$2:$P$2,0))</f>
        <v>0.02</v>
      </c>
      <c r="AX610" s="144" cm="1">
        <f t="array" ref="AX610">INDEX($K:$P,ROW(),MATCH(AX$3,$K$2:$P$2,0))</f>
        <v>0.02</v>
      </c>
      <c r="AY610" s="144" cm="1">
        <f t="array" ref="AY610">INDEX($K:$P,ROW(),MATCH(AY$3,$K$2:$P$2,0))</f>
        <v>0.02</v>
      </c>
      <c r="AZ610" s="144" cm="1">
        <f t="array" ref="AZ610">INDEX($K:$P,ROW(),MATCH(AZ$3,$K$2:$P$2,0))</f>
        <v>0.02</v>
      </c>
      <c r="BA610" s="144" cm="1">
        <f t="array" ref="BA610">INDEX($K:$P,ROW(),MATCH(BA$3,$K$2:$P$2,0))</f>
        <v>0.02</v>
      </c>
      <c r="BB610" s="144" cm="1">
        <f t="array" ref="BB610">INDEX($K:$P,ROW(),MATCH(BB$3,$K$2:$P$2,0))</f>
        <v>0.02</v>
      </c>
      <c r="BC610" s="144" cm="1">
        <f t="array" ref="BC610">INDEX($K:$P,ROW(),MATCH(BC$3,$K$2:$P$2,0))</f>
        <v>0.02</v>
      </c>
      <c r="BD610" s="144" cm="1">
        <f t="array" ref="BD610">INDEX($K:$P,ROW(),MATCH(BD$3,$K$2:$P$2,0))</f>
        <v>0.02</v>
      </c>
      <c r="BE610" s="144" cm="1">
        <f t="array" ref="BE610">INDEX($K:$P,ROW(),MATCH(BE$3,$K$2:$P$2,0))</f>
        <v>0.02</v>
      </c>
      <c r="BF610" s="144" cm="1">
        <f t="array" ref="BF610">INDEX($K:$P,ROW(),MATCH(BF$3,$K$2:$P$2,0))</f>
        <v>0.02</v>
      </c>
      <c r="BG610" s="144" cm="1">
        <f t="array" ref="BG610">INDEX($K:$P,ROW(),MATCH(BG$3,$K$2:$P$2,0))</f>
        <v>0.02</v>
      </c>
      <c r="BH610" s="144" cm="1">
        <f t="array" ref="BH610">INDEX($K:$P,ROW(),MATCH(BH$3,$K$2:$P$2,0))</f>
        <v>0.02</v>
      </c>
      <c r="BI610" s="144" cm="1">
        <f t="array" ref="BI610">INDEX($K:$P,ROW(),MATCH(BI$3,$K$2:$P$2,0))</f>
        <v>0.02</v>
      </c>
      <c r="BJ610" s="144" cm="1">
        <f t="array" ref="BJ610">INDEX($K:$P,ROW(),MATCH(BJ$3,$K$2:$P$2,0))</f>
        <v>0.02</v>
      </c>
      <c r="BK610" s="144" cm="1">
        <f t="array" ref="BK610">INDEX($K:$P,ROW(),MATCH(BK$3,$K$2:$P$2,0))</f>
        <v>0.02</v>
      </c>
      <c r="BL610" s="144" cm="1">
        <f t="array" ref="BL610">INDEX($K:$P,ROW(),MATCH(BL$3,$K$2:$P$2,0))</f>
        <v>0.02</v>
      </c>
      <c r="BM610" s="144" cm="1">
        <f t="array" ref="BM610">INDEX($K:$P,ROW(),MATCH(BM$3,$K$2:$P$2,0))</f>
        <v>0.02</v>
      </c>
      <c r="BN610" s="144" cm="1">
        <f t="array" ref="BN610">INDEX($K:$P,ROW(),MATCH(BN$3,$K$2:$P$2,0))</f>
        <v>0.02</v>
      </c>
      <c r="BO610" s="144" cm="1">
        <f t="array" ref="BO610">INDEX($K:$P,ROW(),MATCH(BO$3,$K$2:$P$2,0))</f>
        <v>0.02</v>
      </c>
      <c r="BP610" s="144" cm="1">
        <f t="array" ref="BP610">INDEX($K:$P,ROW(),MATCH(BP$3,$K$2:$P$2,0))</f>
        <v>0.02</v>
      </c>
      <c r="BQ610" s="144" cm="1">
        <f t="array" ref="BQ610">INDEX($K:$P,ROW(),MATCH(BQ$3,$K$2:$P$2,0))</f>
        <v>0.02</v>
      </c>
      <c r="BR610" s="144" cm="1">
        <f t="array" ref="BR610">INDEX($K:$P,ROW(),MATCH(BR$3,$K$2:$P$2,0))</f>
        <v>0.02</v>
      </c>
      <c r="BS610" s="144" cm="1">
        <f t="array" ref="BS610">INDEX($K:$P,ROW(),MATCH(BS$3,$K$2:$P$2,0))</f>
        <v>0.02</v>
      </c>
      <c r="BT610" s="144" cm="1">
        <f t="array" ref="BT610">INDEX($K:$P,ROW(),MATCH(BT$3,$K$2:$P$2,0))</f>
        <v>0.02</v>
      </c>
      <c r="BU610" s="144" cm="1">
        <f t="array" ref="BU610">INDEX($K:$P,ROW(),MATCH(BU$3,$K$2:$P$2,0))</f>
        <v>0.02</v>
      </c>
      <c r="BV610" s="144" cm="1">
        <f t="array" ref="BV610">INDEX($K:$P,ROW(),MATCH(BV$3,$K$2:$P$2,0))</f>
        <v>0.02</v>
      </c>
      <c r="BW610" s="144" cm="1">
        <f t="array" ref="BW610">INDEX($K:$P,ROW(),MATCH(BW$3,$K$2:$P$2,0))</f>
        <v>0.02</v>
      </c>
      <c r="BX610" s="144" cm="1">
        <f t="array" ref="BX610">INDEX($K:$P,ROW(),MATCH(BX$3,$K$2:$P$2,0))</f>
        <v>0.02</v>
      </c>
      <c r="BY610" s="144" cm="1">
        <f t="array" ref="BY610">INDEX($K:$P,ROW(),MATCH(BY$3,$K$2:$P$2,0))</f>
        <v>0.02</v>
      </c>
      <c r="BZ610" s="144" cm="1">
        <f t="array" ref="BZ610">INDEX($K:$P,ROW(),MATCH(BZ$3,$K$2:$P$2,0))</f>
        <v>0.02</v>
      </c>
      <c r="CA610" s="144" cm="1">
        <f t="array" ref="CA610">INDEX($K:$P,ROW(),MATCH(CA$3,$K$2:$P$2,0))</f>
        <v>0.02</v>
      </c>
      <c r="CB610" s="144" cm="1">
        <f t="array" ref="CB610">INDEX($K:$P,ROW(),MATCH(CB$3,$K$2:$P$2,0))</f>
        <v>0.02</v>
      </c>
      <c r="CC610" s="144" cm="1">
        <f t="array" ref="CC610">INDEX($K:$P,ROW(),MATCH(CC$3,$K$2:$P$2,0))</f>
        <v>0.02</v>
      </c>
      <c r="CD610" s="144" cm="1">
        <f t="array" ref="CD610">INDEX($K:$P,ROW(),MATCH(CD$3,$K$2:$P$2,0))</f>
        <v>0.02</v>
      </c>
      <c r="CE610" s="144" cm="1">
        <f t="array" ref="CE610">INDEX($K:$P,ROW(),MATCH(CE$3,$K$2:$P$2,0))</f>
        <v>0.02</v>
      </c>
      <c r="CF610" s="144" cm="1">
        <f t="array" ref="CF610">INDEX($K:$P,ROW(),MATCH(CF$3,$K$2:$P$2,0))</f>
        <v>0.02</v>
      </c>
      <c r="CG610" s="144" cm="1">
        <f t="array" ref="CG610">INDEX($K:$P,ROW(),MATCH(CG$3,$K$2:$P$2,0))</f>
        <v>0.02</v>
      </c>
      <c r="CH610" s="144" cm="1">
        <f t="array" ref="CH610">INDEX($K:$P,ROW(),MATCH(CH$3,$K$2:$P$2,0))</f>
        <v>0.02</v>
      </c>
      <c r="CI610" s="144" cm="1">
        <f t="array" ref="CI610">INDEX($K:$P,ROW(),MATCH(CI$3,$K$2:$P$2,0))</f>
        <v>0.02</v>
      </c>
      <c r="CJ610" s="144" cm="1">
        <f t="array" ref="CJ610">INDEX($K:$P,ROW(),MATCH(CJ$3,$K$2:$P$2,0))</f>
        <v>0.02</v>
      </c>
      <c r="CK610" s="144" cm="1">
        <f t="array" ref="CK610">INDEX($K:$P,ROW(),MATCH(CK$3,$K$2:$P$2,0))</f>
        <v>0.02</v>
      </c>
      <c r="CL610" s="144" cm="1">
        <f t="array" ref="CL610">INDEX($K:$P,ROW(),MATCH(CL$3,$K$2:$P$2,0))</f>
        <v>0.02</v>
      </c>
    </row>
    <row r="611" spans="2:90" x14ac:dyDescent="0.4">
      <c r="B611" s="139" t="s">
        <v>1014</v>
      </c>
      <c r="D611" t="s">
        <v>1011</v>
      </c>
      <c r="I611"/>
      <c r="J611"/>
      <c r="K611" s="15">
        <f t="shared" ref="K611:P612" ca="1" si="567">SUMIF($3:$3,K$2,611:611)</f>
        <v>60000</v>
      </c>
      <c r="L611" s="15">
        <f t="shared" ca="1" si="567"/>
        <v>60000</v>
      </c>
      <c r="M611" s="15">
        <f t="shared" ca="1" si="567"/>
        <v>60000</v>
      </c>
      <c r="N611" s="15">
        <f t="shared" ca="1" si="567"/>
        <v>60000</v>
      </c>
      <c r="O611" s="15">
        <f t="shared" ca="1" si="567"/>
        <v>60000</v>
      </c>
      <c r="P611" s="15">
        <f t="shared" ca="1" si="567"/>
        <v>60000</v>
      </c>
      <c r="R611"/>
      <c r="S611" s="140" cm="1">
        <f t="array" aca="1" ref="S611" ca="1">+INDIRECT(S599)</f>
        <v>5000</v>
      </c>
      <c r="T611" s="140" cm="1">
        <f t="array" aca="1" ref="T611" ca="1">+INDIRECT(T599)</f>
        <v>5000</v>
      </c>
      <c r="U611" s="140" cm="1">
        <f t="array" aca="1" ref="U611" ca="1">+INDIRECT(U599)</f>
        <v>5000</v>
      </c>
      <c r="V611" s="140" cm="1">
        <f t="array" aca="1" ref="V611" ca="1">+INDIRECT(V599)</f>
        <v>5000</v>
      </c>
      <c r="W611" s="140" cm="1">
        <f t="array" aca="1" ref="W611" ca="1">+INDIRECT(W599)</f>
        <v>5000</v>
      </c>
      <c r="X611" s="140" cm="1">
        <f t="array" aca="1" ref="X611" ca="1">+INDIRECT(X599)</f>
        <v>5000</v>
      </c>
      <c r="Y611" s="140" cm="1">
        <f t="array" aca="1" ref="Y611" ca="1">+INDIRECT(Y599)</f>
        <v>5000</v>
      </c>
      <c r="Z611" s="140" cm="1">
        <f t="array" aca="1" ref="Z611" ca="1">+INDIRECT(Z599)</f>
        <v>5000</v>
      </c>
      <c r="AA611" s="140" cm="1">
        <f t="array" aca="1" ref="AA611" ca="1">+INDIRECT(AA599)</f>
        <v>5000</v>
      </c>
      <c r="AB611" s="140" cm="1">
        <f t="array" aca="1" ref="AB611" ca="1">+INDIRECT(AB599)</f>
        <v>5000</v>
      </c>
      <c r="AC611" s="140" cm="1">
        <f t="array" aca="1" ref="AC611" ca="1">+INDIRECT(AC599)</f>
        <v>5000</v>
      </c>
      <c r="AD611" s="140" cm="1">
        <f t="array" aca="1" ref="AD611" ca="1">+INDIRECT(AD599)</f>
        <v>5000</v>
      </c>
      <c r="AE611" s="140" cm="1">
        <f t="array" aca="1" ref="AE611" ca="1">+INDIRECT(AE599)</f>
        <v>5000</v>
      </c>
      <c r="AF611" s="140" cm="1">
        <f t="array" aca="1" ref="AF611" ca="1">+INDIRECT(AF599)</f>
        <v>5000</v>
      </c>
      <c r="AG611" s="140" cm="1">
        <f t="array" aca="1" ref="AG611" ca="1">+INDIRECT(AG599)</f>
        <v>5000</v>
      </c>
      <c r="AH611" s="140" cm="1">
        <f t="array" aca="1" ref="AH611" ca="1">+INDIRECT(AH599)</f>
        <v>5000</v>
      </c>
      <c r="AI611" s="140" cm="1">
        <f t="array" aca="1" ref="AI611" ca="1">+INDIRECT(AI599)</f>
        <v>5000</v>
      </c>
      <c r="AJ611" s="140" cm="1">
        <f t="array" aca="1" ref="AJ611" ca="1">+INDIRECT(AJ599)</f>
        <v>5000</v>
      </c>
      <c r="AK611" s="140" cm="1">
        <f t="array" aca="1" ref="AK611" ca="1">+INDIRECT(AK599)</f>
        <v>5000</v>
      </c>
      <c r="AL611" s="140" cm="1">
        <f t="array" aca="1" ref="AL611" ca="1">+INDIRECT(AL599)</f>
        <v>5000</v>
      </c>
      <c r="AM611" s="140" cm="1">
        <f t="array" aca="1" ref="AM611" ca="1">+INDIRECT(AM599)</f>
        <v>5000</v>
      </c>
      <c r="AN611" s="140" cm="1">
        <f t="array" aca="1" ref="AN611" ca="1">+INDIRECT(AN599)</f>
        <v>5000</v>
      </c>
      <c r="AO611" s="140" cm="1">
        <f t="array" aca="1" ref="AO611" ca="1">+INDIRECT(AO599)</f>
        <v>5000</v>
      </c>
      <c r="AP611" s="140" cm="1">
        <f t="array" aca="1" ref="AP611" ca="1">+INDIRECT(AP599)</f>
        <v>5000</v>
      </c>
      <c r="AQ611" s="140" cm="1">
        <f t="array" aca="1" ref="AQ611" ca="1">+INDIRECT(AQ599)</f>
        <v>5000</v>
      </c>
      <c r="AR611" s="140" cm="1">
        <f t="array" aca="1" ref="AR611" ca="1">+INDIRECT(AR599)</f>
        <v>5000</v>
      </c>
      <c r="AS611" s="140" cm="1">
        <f t="array" aca="1" ref="AS611" ca="1">+INDIRECT(AS599)</f>
        <v>5000</v>
      </c>
      <c r="AT611" s="140" cm="1">
        <f t="array" aca="1" ref="AT611" ca="1">+INDIRECT(AT599)</f>
        <v>5000</v>
      </c>
      <c r="AU611" s="140" cm="1">
        <f t="array" aca="1" ref="AU611" ca="1">+INDIRECT(AU599)</f>
        <v>5000</v>
      </c>
      <c r="AV611" s="140" cm="1">
        <f t="array" aca="1" ref="AV611" ca="1">+INDIRECT(AV599)</f>
        <v>5000</v>
      </c>
      <c r="AW611" s="140" cm="1">
        <f t="array" aca="1" ref="AW611" ca="1">+INDIRECT(AW599)</f>
        <v>5000</v>
      </c>
      <c r="AX611" s="140" cm="1">
        <f t="array" aca="1" ref="AX611" ca="1">+INDIRECT(AX599)</f>
        <v>5000</v>
      </c>
      <c r="AY611" s="140" cm="1">
        <f t="array" aca="1" ref="AY611" ca="1">+INDIRECT(AY599)</f>
        <v>5000</v>
      </c>
      <c r="AZ611" s="140" cm="1">
        <f t="array" aca="1" ref="AZ611" ca="1">+INDIRECT(AZ599)</f>
        <v>5000</v>
      </c>
      <c r="BA611" s="140" cm="1">
        <f t="array" aca="1" ref="BA611" ca="1">+INDIRECT(BA599)</f>
        <v>5000</v>
      </c>
      <c r="BB611" s="140" cm="1">
        <f t="array" aca="1" ref="BB611" ca="1">+INDIRECT(BB599)</f>
        <v>5000</v>
      </c>
      <c r="BC611" s="140" cm="1">
        <f t="array" aca="1" ref="BC611" ca="1">+INDIRECT(BC599)</f>
        <v>5000</v>
      </c>
      <c r="BD611" s="140" cm="1">
        <f t="array" aca="1" ref="BD611" ca="1">+INDIRECT(BD599)</f>
        <v>5000</v>
      </c>
      <c r="BE611" s="140" cm="1">
        <f t="array" aca="1" ref="BE611" ca="1">+INDIRECT(BE599)</f>
        <v>5000</v>
      </c>
      <c r="BF611" s="140" cm="1">
        <f t="array" aca="1" ref="BF611" ca="1">+INDIRECT(BF599)</f>
        <v>5000</v>
      </c>
      <c r="BG611" s="140" cm="1">
        <f t="array" aca="1" ref="BG611" ca="1">+INDIRECT(BG599)</f>
        <v>5000</v>
      </c>
      <c r="BH611" s="140" cm="1">
        <f t="array" aca="1" ref="BH611" ca="1">+INDIRECT(BH599)</f>
        <v>5000</v>
      </c>
      <c r="BI611" s="140" cm="1">
        <f t="array" aca="1" ref="BI611" ca="1">+INDIRECT(BI599)</f>
        <v>5000</v>
      </c>
      <c r="BJ611" s="140" cm="1">
        <f t="array" aca="1" ref="BJ611" ca="1">+INDIRECT(BJ599)</f>
        <v>5000</v>
      </c>
      <c r="BK611" s="140" cm="1">
        <f t="array" aca="1" ref="BK611" ca="1">+INDIRECT(BK599)</f>
        <v>5000</v>
      </c>
      <c r="BL611" s="140" cm="1">
        <f t="array" aca="1" ref="BL611" ca="1">+INDIRECT(BL599)</f>
        <v>5000</v>
      </c>
      <c r="BM611" s="140" cm="1">
        <f t="array" aca="1" ref="BM611" ca="1">+INDIRECT(BM599)</f>
        <v>5000</v>
      </c>
      <c r="BN611" s="140" cm="1">
        <f t="array" aca="1" ref="BN611" ca="1">+INDIRECT(BN599)</f>
        <v>5000</v>
      </c>
      <c r="BO611" s="140" cm="1">
        <f t="array" aca="1" ref="BO611" ca="1">+INDIRECT(BO599)</f>
        <v>5000</v>
      </c>
      <c r="BP611" s="140" cm="1">
        <f t="array" aca="1" ref="BP611" ca="1">+INDIRECT(BP599)</f>
        <v>5000</v>
      </c>
      <c r="BQ611" s="140" cm="1">
        <f t="array" aca="1" ref="BQ611" ca="1">+INDIRECT(BQ599)</f>
        <v>5000</v>
      </c>
      <c r="BR611" s="140" cm="1">
        <f t="array" aca="1" ref="BR611" ca="1">+INDIRECT(BR599)</f>
        <v>5000</v>
      </c>
      <c r="BS611" s="140" cm="1">
        <f t="array" aca="1" ref="BS611" ca="1">+INDIRECT(BS599)</f>
        <v>5000</v>
      </c>
      <c r="BT611" s="140" cm="1">
        <f t="array" aca="1" ref="BT611" ca="1">+INDIRECT(BT599)</f>
        <v>5000</v>
      </c>
      <c r="BU611" s="140" cm="1">
        <f t="array" aca="1" ref="BU611" ca="1">+INDIRECT(BU599)</f>
        <v>5000</v>
      </c>
      <c r="BV611" s="140" cm="1">
        <f t="array" aca="1" ref="BV611" ca="1">+INDIRECT(BV599)</f>
        <v>5000</v>
      </c>
      <c r="BW611" s="140" cm="1">
        <f t="array" aca="1" ref="BW611" ca="1">+INDIRECT(BW599)</f>
        <v>5000</v>
      </c>
      <c r="BX611" s="140" cm="1">
        <f t="array" aca="1" ref="BX611" ca="1">+INDIRECT(BX599)</f>
        <v>5000</v>
      </c>
      <c r="BY611" s="140" cm="1">
        <f t="array" aca="1" ref="BY611" ca="1">+INDIRECT(BY599)</f>
        <v>5000</v>
      </c>
      <c r="BZ611" s="140" cm="1">
        <f t="array" aca="1" ref="BZ611" ca="1">+INDIRECT(BZ599)</f>
        <v>5000</v>
      </c>
      <c r="CA611" s="140" cm="1">
        <f t="array" aca="1" ref="CA611" ca="1">+INDIRECT(CA599)</f>
        <v>5000</v>
      </c>
      <c r="CB611" s="140" cm="1">
        <f t="array" aca="1" ref="CB611" ca="1">+INDIRECT(CB599)</f>
        <v>5000</v>
      </c>
      <c r="CC611" s="140" cm="1">
        <f t="array" aca="1" ref="CC611" ca="1">+INDIRECT(CC599)</f>
        <v>5000</v>
      </c>
      <c r="CD611" s="140" cm="1">
        <f t="array" aca="1" ref="CD611" ca="1">+INDIRECT(CD599)</f>
        <v>5000</v>
      </c>
      <c r="CE611" s="140" cm="1">
        <f t="array" aca="1" ref="CE611" ca="1">+INDIRECT(CE599)</f>
        <v>5000</v>
      </c>
      <c r="CF611" s="140" cm="1">
        <f t="array" aca="1" ref="CF611" ca="1">+INDIRECT(CF599)</f>
        <v>5000</v>
      </c>
      <c r="CG611" s="140" cm="1">
        <f t="array" aca="1" ref="CG611" ca="1">+INDIRECT(CG599)</f>
        <v>5000</v>
      </c>
      <c r="CH611" s="140" cm="1">
        <f t="array" aca="1" ref="CH611" ca="1">+INDIRECT(CH599)</f>
        <v>5000</v>
      </c>
      <c r="CI611" s="140" cm="1">
        <f t="array" aca="1" ref="CI611" ca="1">+INDIRECT(CI599)</f>
        <v>5000</v>
      </c>
      <c r="CJ611" s="140" cm="1">
        <f t="array" aca="1" ref="CJ611" ca="1">+INDIRECT(CJ599)</f>
        <v>5000</v>
      </c>
      <c r="CK611" s="140" cm="1">
        <f t="array" aca="1" ref="CK611" ca="1">+INDIRECT(CK599)</f>
        <v>5000</v>
      </c>
      <c r="CL611" s="140" cm="1">
        <f t="array" aca="1" ref="CL611" ca="1">+INDIRECT(CL599)</f>
        <v>5000</v>
      </c>
    </row>
    <row r="612" spans="2:90" x14ac:dyDescent="0.4">
      <c r="B612" s="139" t="s">
        <v>1016</v>
      </c>
      <c r="D612" t="s">
        <v>1011</v>
      </c>
      <c r="I612"/>
      <c r="J612"/>
      <c r="K612" s="15">
        <f t="shared" ca="1" si="567"/>
        <v>24500</v>
      </c>
      <c r="L612" s="15">
        <f t="shared" ca="1" si="567"/>
        <v>42000</v>
      </c>
      <c r="M612" s="15">
        <f t="shared" ca="1" si="567"/>
        <v>42000</v>
      </c>
      <c r="N612" s="15">
        <f t="shared" ca="1" si="567"/>
        <v>42000</v>
      </c>
      <c r="O612" s="15">
        <f t="shared" ca="1" si="567"/>
        <v>42000</v>
      </c>
      <c r="P612" s="15">
        <f t="shared" ca="1" si="567"/>
        <v>42000</v>
      </c>
      <c r="R612"/>
      <c r="S612" s="140">
        <f t="shared" ref="S612:V612" ca="1" si="568">+IF((COLUMN()-COLUMN($S611)+1)&gt;=S613,OFFSET(S611,0,-S613+1),0)*S614</f>
        <v>0</v>
      </c>
      <c r="T612" s="140">
        <f ca="1">+IF((COLUMN()-COLUMN($S611)+1)&gt;=T613,OFFSET(T611,0,-T613+1),0)*T614</f>
        <v>0</v>
      </c>
      <c r="U612" s="140">
        <f t="shared" ca="1" si="568"/>
        <v>0</v>
      </c>
      <c r="V612" s="140">
        <f t="shared" ca="1" si="568"/>
        <v>0</v>
      </c>
      <c r="W612" s="140">
        <f ca="1">+IF((COLUMN()-COLUMN($S611)+1)&gt;=W613,OFFSET(W611,0,-W613),0)*W614</f>
        <v>0</v>
      </c>
      <c r="X612" s="140">
        <f t="shared" ref="X612:CI612" ca="1" si="569">+IF((COLUMN()-COLUMN($S611)+1)&gt;=X613,OFFSET(X611,0,-X613),0)*X614</f>
        <v>3500</v>
      </c>
      <c r="Y612" s="140">
        <f t="shared" ca="1" si="569"/>
        <v>3500</v>
      </c>
      <c r="Z612" s="140">
        <f t="shared" ca="1" si="569"/>
        <v>3500</v>
      </c>
      <c r="AA612" s="140">
        <f t="shared" ca="1" si="569"/>
        <v>3500</v>
      </c>
      <c r="AB612" s="140">
        <f t="shared" ca="1" si="569"/>
        <v>3500</v>
      </c>
      <c r="AC612" s="140">
        <f t="shared" ca="1" si="569"/>
        <v>3500</v>
      </c>
      <c r="AD612" s="140">
        <f t="shared" ca="1" si="569"/>
        <v>3500</v>
      </c>
      <c r="AE612" s="140">
        <f t="shared" ca="1" si="569"/>
        <v>3500</v>
      </c>
      <c r="AF612" s="140">
        <f t="shared" ca="1" si="569"/>
        <v>3500</v>
      </c>
      <c r="AG612" s="140">
        <f t="shared" ca="1" si="569"/>
        <v>3500</v>
      </c>
      <c r="AH612" s="140">
        <f t="shared" ca="1" si="569"/>
        <v>3500</v>
      </c>
      <c r="AI612" s="140">
        <f t="shared" ca="1" si="569"/>
        <v>3500</v>
      </c>
      <c r="AJ612" s="140">
        <f t="shared" ca="1" si="569"/>
        <v>3500</v>
      </c>
      <c r="AK612" s="140">
        <f t="shared" ca="1" si="569"/>
        <v>3500</v>
      </c>
      <c r="AL612" s="140">
        <f t="shared" ca="1" si="569"/>
        <v>3500</v>
      </c>
      <c r="AM612" s="140">
        <f t="shared" ca="1" si="569"/>
        <v>3500</v>
      </c>
      <c r="AN612" s="140">
        <f t="shared" ca="1" si="569"/>
        <v>3500</v>
      </c>
      <c r="AO612" s="140">
        <f t="shared" ca="1" si="569"/>
        <v>3500</v>
      </c>
      <c r="AP612" s="140">
        <f t="shared" ca="1" si="569"/>
        <v>3500</v>
      </c>
      <c r="AQ612" s="140">
        <f t="shared" ca="1" si="569"/>
        <v>3500</v>
      </c>
      <c r="AR612" s="140">
        <f t="shared" ca="1" si="569"/>
        <v>3500</v>
      </c>
      <c r="AS612" s="140">
        <f t="shared" ca="1" si="569"/>
        <v>3500</v>
      </c>
      <c r="AT612" s="140">
        <f t="shared" ca="1" si="569"/>
        <v>3500</v>
      </c>
      <c r="AU612" s="140">
        <f t="shared" ca="1" si="569"/>
        <v>3500</v>
      </c>
      <c r="AV612" s="140">
        <f t="shared" ca="1" si="569"/>
        <v>3500</v>
      </c>
      <c r="AW612" s="140">
        <f t="shared" ca="1" si="569"/>
        <v>3500</v>
      </c>
      <c r="AX612" s="140">
        <f t="shared" ca="1" si="569"/>
        <v>3500</v>
      </c>
      <c r="AY612" s="140">
        <f t="shared" ca="1" si="569"/>
        <v>3500</v>
      </c>
      <c r="AZ612" s="140">
        <f t="shared" ca="1" si="569"/>
        <v>3500</v>
      </c>
      <c r="BA612" s="140">
        <f t="shared" ca="1" si="569"/>
        <v>3500</v>
      </c>
      <c r="BB612" s="140">
        <f t="shared" ca="1" si="569"/>
        <v>3500</v>
      </c>
      <c r="BC612" s="140">
        <f t="shared" ca="1" si="569"/>
        <v>3500</v>
      </c>
      <c r="BD612" s="140">
        <f t="shared" ca="1" si="569"/>
        <v>3500</v>
      </c>
      <c r="BE612" s="140">
        <f t="shared" ca="1" si="569"/>
        <v>3500</v>
      </c>
      <c r="BF612" s="140">
        <f t="shared" ca="1" si="569"/>
        <v>3500</v>
      </c>
      <c r="BG612" s="140">
        <f t="shared" ca="1" si="569"/>
        <v>3500</v>
      </c>
      <c r="BH612" s="140">
        <f t="shared" ca="1" si="569"/>
        <v>3500</v>
      </c>
      <c r="BI612" s="140">
        <f t="shared" ca="1" si="569"/>
        <v>3500</v>
      </c>
      <c r="BJ612" s="140">
        <f t="shared" ca="1" si="569"/>
        <v>3500</v>
      </c>
      <c r="BK612" s="140">
        <f t="shared" ca="1" si="569"/>
        <v>3500</v>
      </c>
      <c r="BL612" s="140">
        <f t="shared" ca="1" si="569"/>
        <v>3500</v>
      </c>
      <c r="BM612" s="140">
        <f t="shared" ca="1" si="569"/>
        <v>3500</v>
      </c>
      <c r="BN612" s="140">
        <f t="shared" ca="1" si="569"/>
        <v>3500</v>
      </c>
      <c r="BO612" s="140">
        <f t="shared" ca="1" si="569"/>
        <v>3500</v>
      </c>
      <c r="BP612" s="140">
        <f t="shared" ca="1" si="569"/>
        <v>3500</v>
      </c>
      <c r="BQ612" s="140">
        <f t="shared" ca="1" si="569"/>
        <v>3500</v>
      </c>
      <c r="BR612" s="140">
        <f t="shared" ca="1" si="569"/>
        <v>3500</v>
      </c>
      <c r="BS612" s="140">
        <f t="shared" ca="1" si="569"/>
        <v>3500</v>
      </c>
      <c r="BT612" s="140">
        <f t="shared" ca="1" si="569"/>
        <v>3500</v>
      </c>
      <c r="BU612" s="140">
        <f t="shared" ca="1" si="569"/>
        <v>3500</v>
      </c>
      <c r="BV612" s="140">
        <f t="shared" ca="1" si="569"/>
        <v>3500</v>
      </c>
      <c r="BW612" s="140">
        <f t="shared" ca="1" si="569"/>
        <v>3500</v>
      </c>
      <c r="BX612" s="140">
        <f t="shared" ca="1" si="569"/>
        <v>3500</v>
      </c>
      <c r="BY612" s="140">
        <f t="shared" ca="1" si="569"/>
        <v>3500</v>
      </c>
      <c r="BZ612" s="140">
        <f t="shared" ca="1" si="569"/>
        <v>3500</v>
      </c>
      <c r="CA612" s="140">
        <f t="shared" ca="1" si="569"/>
        <v>3500</v>
      </c>
      <c r="CB612" s="140">
        <f t="shared" ca="1" si="569"/>
        <v>3500</v>
      </c>
      <c r="CC612" s="140">
        <f t="shared" ca="1" si="569"/>
        <v>3500</v>
      </c>
      <c r="CD612" s="140">
        <f t="shared" ca="1" si="569"/>
        <v>3500</v>
      </c>
      <c r="CE612" s="140">
        <f t="shared" ca="1" si="569"/>
        <v>3500</v>
      </c>
      <c r="CF612" s="140">
        <f t="shared" ca="1" si="569"/>
        <v>3500</v>
      </c>
      <c r="CG612" s="140">
        <f t="shared" ca="1" si="569"/>
        <v>3500</v>
      </c>
      <c r="CH612" s="140">
        <f t="shared" ca="1" si="569"/>
        <v>3500</v>
      </c>
      <c r="CI612" s="140">
        <f t="shared" ca="1" si="569"/>
        <v>3500</v>
      </c>
      <c r="CJ612" s="140">
        <f t="shared" ref="CJ612:CL612" ca="1" si="570">+IF((COLUMN()-COLUMN($S611)+1)&gt;=CJ613,OFFSET(CJ611,0,-CJ613),0)*CJ614</f>
        <v>3500</v>
      </c>
      <c r="CK612" s="140">
        <f t="shared" ca="1" si="570"/>
        <v>3500</v>
      </c>
      <c r="CL612" s="140">
        <f t="shared" ca="1" si="570"/>
        <v>3500</v>
      </c>
    </row>
    <row r="613" spans="2:90" x14ac:dyDescent="0.4">
      <c r="B613" s="464" t="s">
        <v>1015</v>
      </c>
      <c r="D613" t="s">
        <v>1011</v>
      </c>
      <c r="I613"/>
      <c r="J613"/>
      <c r="K613" s="17">
        <v>5</v>
      </c>
      <c r="L613" s="17">
        <v>5</v>
      </c>
      <c r="M613" s="17">
        <v>5</v>
      </c>
      <c r="N613" s="17">
        <v>5</v>
      </c>
      <c r="O613" s="17">
        <v>5</v>
      </c>
      <c r="P613" s="17">
        <v>5</v>
      </c>
      <c r="Q613" s="318"/>
      <c r="R613" s="20"/>
      <c r="S613" s="76" cm="1">
        <f t="array" ref="S613">INDEX($K:$P,ROW(),MATCH(S$3,$K$2:$P$2,0))</f>
        <v>5</v>
      </c>
      <c r="T613" s="76" cm="1">
        <f t="array" ref="T613">INDEX($K:$P,ROW(),MATCH(T$3,$K$2:$P$2,0))</f>
        <v>5</v>
      </c>
      <c r="U613" s="76" cm="1">
        <f t="array" ref="U613">INDEX($K:$P,ROW(),MATCH(U$3,$K$2:$P$2,0))</f>
        <v>5</v>
      </c>
      <c r="V613" s="76" cm="1">
        <f t="array" ref="V613">INDEX($K:$P,ROW(),MATCH(V$3,$K$2:$P$2,0))</f>
        <v>5</v>
      </c>
      <c r="W613" s="76" cm="1">
        <f t="array" ref="W613">INDEX($K:$P,ROW(),MATCH(W$3,$K$2:$P$2,0))</f>
        <v>5</v>
      </c>
      <c r="X613" s="76" cm="1">
        <f t="array" ref="X613">INDEX($K:$P,ROW(),MATCH(X$3,$K$2:$P$2,0))</f>
        <v>5</v>
      </c>
      <c r="Y613" s="76" cm="1">
        <f t="array" ref="Y613">INDEX($K:$P,ROW(),MATCH(Y$3,$K$2:$P$2,0))</f>
        <v>5</v>
      </c>
      <c r="Z613" s="76" cm="1">
        <f t="array" ref="Z613">INDEX($K:$P,ROW(),MATCH(Z$3,$K$2:$P$2,0))</f>
        <v>5</v>
      </c>
      <c r="AA613" s="76" cm="1">
        <f t="array" ref="AA613">INDEX($K:$P,ROW(),MATCH(AA$3,$K$2:$P$2,0))</f>
        <v>5</v>
      </c>
      <c r="AB613" s="76" cm="1">
        <f t="array" ref="AB613">INDEX($K:$P,ROW(),MATCH(AB$3,$K$2:$P$2,0))</f>
        <v>5</v>
      </c>
      <c r="AC613" s="76" cm="1">
        <f t="array" ref="AC613">INDEX($K:$P,ROW(),MATCH(AC$3,$K$2:$P$2,0))</f>
        <v>5</v>
      </c>
      <c r="AD613" s="76" cm="1">
        <f t="array" ref="AD613">INDEX($K:$P,ROW(),MATCH(AD$3,$K$2:$P$2,0))</f>
        <v>5</v>
      </c>
      <c r="AE613" s="76" cm="1">
        <f t="array" ref="AE613">INDEX($K:$P,ROW(),MATCH(AE$3,$K$2:$P$2,0))</f>
        <v>5</v>
      </c>
      <c r="AF613" s="76" cm="1">
        <f t="array" ref="AF613">INDEX($K:$P,ROW(),MATCH(AF$3,$K$2:$P$2,0))</f>
        <v>5</v>
      </c>
      <c r="AG613" s="76" cm="1">
        <f t="array" ref="AG613">INDEX($K:$P,ROW(),MATCH(AG$3,$K$2:$P$2,0))</f>
        <v>5</v>
      </c>
      <c r="AH613" s="76" cm="1">
        <f t="array" ref="AH613">INDEX($K:$P,ROW(),MATCH(AH$3,$K$2:$P$2,0))</f>
        <v>5</v>
      </c>
      <c r="AI613" s="76" cm="1">
        <f t="array" ref="AI613">INDEX($K:$P,ROW(),MATCH(AI$3,$K$2:$P$2,0))</f>
        <v>5</v>
      </c>
      <c r="AJ613" s="76" cm="1">
        <f t="array" ref="AJ613">INDEX($K:$P,ROW(),MATCH(AJ$3,$K$2:$P$2,0))</f>
        <v>5</v>
      </c>
      <c r="AK613" s="76" cm="1">
        <f t="array" ref="AK613">INDEX($K:$P,ROW(),MATCH(AK$3,$K$2:$P$2,0))</f>
        <v>5</v>
      </c>
      <c r="AL613" s="76" cm="1">
        <f t="array" ref="AL613">INDEX($K:$P,ROW(),MATCH(AL$3,$K$2:$P$2,0))</f>
        <v>5</v>
      </c>
      <c r="AM613" s="76" cm="1">
        <f t="array" ref="AM613">INDEX($K:$P,ROW(),MATCH(AM$3,$K$2:$P$2,0))</f>
        <v>5</v>
      </c>
      <c r="AN613" s="76" cm="1">
        <f t="array" ref="AN613">INDEX($K:$P,ROW(),MATCH(AN$3,$K$2:$P$2,0))</f>
        <v>5</v>
      </c>
      <c r="AO613" s="76" cm="1">
        <f t="array" ref="AO613">INDEX($K:$P,ROW(),MATCH(AO$3,$K$2:$P$2,0))</f>
        <v>5</v>
      </c>
      <c r="AP613" s="76" cm="1">
        <f t="array" ref="AP613">INDEX($K:$P,ROW(),MATCH(AP$3,$K$2:$P$2,0))</f>
        <v>5</v>
      </c>
      <c r="AQ613" s="76" cm="1">
        <f t="array" ref="AQ613">INDEX($K:$P,ROW(),MATCH(AQ$3,$K$2:$P$2,0))</f>
        <v>5</v>
      </c>
      <c r="AR613" s="76" cm="1">
        <f t="array" ref="AR613">INDEX($K:$P,ROW(),MATCH(AR$3,$K$2:$P$2,0))</f>
        <v>5</v>
      </c>
      <c r="AS613" s="76" cm="1">
        <f t="array" ref="AS613">INDEX($K:$P,ROW(),MATCH(AS$3,$K$2:$P$2,0))</f>
        <v>5</v>
      </c>
      <c r="AT613" s="76" cm="1">
        <f t="array" ref="AT613">INDEX($K:$P,ROW(),MATCH(AT$3,$K$2:$P$2,0))</f>
        <v>5</v>
      </c>
      <c r="AU613" s="76" cm="1">
        <f t="array" ref="AU613">INDEX($K:$P,ROW(),MATCH(AU$3,$K$2:$P$2,0))</f>
        <v>5</v>
      </c>
      <c r="AV613" s="76" cm="1">
        <f t="array" ref="AV613">INDEX($K:$P,ROW(),MATCH(AV$3,$K$2:$P$2,0))</f>
        <v>5</v>
      </c>
      <c r="AW613" s="76" cm="1">
        <f t="array" ref="AW613">INDEX($K:$P,ROW(),MATCH(AW$3,$K$2:$P$2,0))</f>
        <v>5</v>
      </c>
      <c r="AX613" s="76" cm="1">
        <f t="array" ref="AX613">INDEX($K:$P,ROW(),MATCH(AX$3,$K$2:$P$2,0))</f>
        <v>5</v>
      </c>
      <c r="AY613" s="76" cm="1">
        <f t="array" ref="AY613">INDEX($K:$P,ROW(),MATCH(AY$3,$K$2:$P$2,0))</f>
        <v>5</v>
      </c>
      <c r="AZ613" s="76" cm="1">
        <f t="array" ref="AZ613">INDEX($K:$P,ROW(),MATCH(AZ$3,$K$2:$P$2,0))</f>
        <v>5</v>
      </c>
      <c r="BA613" s="76" cm="1">
        <f t="array" ref="BA613">INDEX($K:$P,ROW(),MATCH(BA$3,$K$2:$P$2,0))</f>
        <v>5</v>
      </c>
      <c r="BB613" s="76" cm="1">
        <f t="array" ref="BB613">INDEX($K:$P,ROW(),MATCH(BB$3,$K$2:$P$2,0))</f>
        <v>5</v>
      </c>
      <c r="BC613" s="76" cm="1">
        <f t="array" ref="BC613">INDEX($K:$P,ROW(),MATCH(BC$3,$K$2:$P$2,0))</f>
        <v>5</v>
      </c>
      <c r="BD613" s="76" cm="1">
        <f t="array" ref="BD613">INDEX($K:$P,ROW(),MATCH(BD$3,$K$2:$P$2,0))</f>
        <v>5</v>
      </c>
      <c r="BE613" s="76" cm="1">
        <f t="array" ref="BE613">INDEX($K:$P,ROW(),MATCH(BE$3,$K$2:$P$2,0))</f>
        <v>5</v>
      </c>
      <c r="BF613" s="76" cm="1">
        <f t="array" ref="BF613">INDEX($K:$P,ROW(),MATCH(BF$3,$K$2:$P$2,0))</f>
        <v>5</v>
      </c>
      <c r="BG613" s="76" cm="1">
        <f t="array" ref="BG613">INDEX($K:$P,ROW(),MATCH(BG$3,$K$2:$P$2,0))</f>
        <v>5</v>
      </c>
      <c r="BH613" s="76" cm="1">
        <f t="array" ref="BH613">INDEX($K:$P,ROW(),MATCH(BH$3,$K$2:$P$2,0))</f>
        <v>5</v>
      </c>
      <c r="BI613" s="76" cm="1">
        <f t="array" ref="BI613">INDEX($K:$P,ROW(),MATCH(BI$3,$K$2:$P$2,0))</f>
        <v>5</v>
      </c>
      <c r="BJ613" s="76" cm="1">
        <f t="array" ref="BJ613">INDEX($K:$P,ROW(),MATCH(BJ$3,$K$2:$P$2,0))</f>
        <v>5</v>
      </c>
      <c r="BK613" s="76" cm="1">
        <f t="array" ref="BK613">INDEX($K:$P,ROW(),MATCH(BK$3,$K$2:$P$2,0))</f>
        <v>5</v>
      </c>
      <c r="BL613" s="76" cm="1">
        <f t="array" ref="BL613">INDEX($K:$P,ROW(),MATCH(BL$3,$K$2:$P$2,0))</f>
        <v>5</v>
      </c>
      <c r="BM613" s="76" cm="1">
        <f t="array" ref="BM613">INDEX($K:$P,ROW(),MATCH(BM$3,$K$2:$P$2,0))</f>
        <v>5</v>
      </c>
      <c r="BN613" s="76" cm="1">
        <f t="array" ref="BN613">INDEX($K:$P,ROW(),MATCH(BN$3,$K$2:$P$2,0))</f>
        <v>5</v>
      </c>
      <c r="BO613" s="76" cm="1">
        <f t="array" ref="BO613">INDEX($K:$P,ROW(),MATCH(BO$3,$K$2:$P$2,0))</f>
        <v>5</v>
      </c>
      <c r="BP613" s="76" cm="1">
        <f t="array" ref="BP613">INDEX($K:$P,ROW(),MATCH(BP$3,$K$2:$P$2,0))</f>
        <v>5</v>
      </c>
      <c r="BQ613" s="76" cm="1">
        <f t="array" ref="BQ613">INDEX($K:$P,ROW(),MATCH(BQ$3,$K$2:$P$2,0))</f>
        <v>5</v>
      </c>
      <c r="BR613" s="76" cm="1">
        <f t="array" ref="BR613">INDEX($K:$P,ROW(),MATCH(BR$3,$K$2:$P$2,0))</f>
        <v>5</v>
      </c>
      <c r="BS613" s="76" cm="1">
        <f t="array" ref="BS613">INDEX($K:$P,ROW(),MATCH(BS$3,$K$2:$P$2,0))</f>
        <v>5</v>
      </c>
      <c r="BT613" s="76" cm="1">
        <f t="array" ref="BT613">INDEX($K:$P,ROW(),MATCH(BT$3,$K$2:$P$2,0))</f>
        <v>5</v>
      </c>
      <c r="BU613" s="76" cm="1">
        <f t="array" ref="BU613">INDEX($K:$P,ROW(),MATCH(BU$3,$K$2:$P$2,0))</f>
        <v>5</v>
      </c>
      <c r="BV613" s="76" cm="1">
        <f t="array" ref="BV613">INDEX($K:$P,ROW(),MATCH(BV$3,$K$2:$P$2,0))</f>
        <v>5</v>
      </c>
      <c r="BW613" s="76" cm="1">
        <f t="array" ref="BW613">INDEX($K:$P,ROW(),MATCH(BW$3,$K$2:$P$2,0))</f>
        <v>5</v>
      </c>
      <c r="BX613" s="76" cm="1">
        <f t="array" ref="BX613">INDEX($K:$P,ROW(),MATCH(BX$3,$K$2:$P$2,0))</f>
        <v>5</v>
      </c>
      <c r="BY613" s="76" cm="1">
        <f t="array" ref="BY613">INDEX($K:$P,ROW(),MATCH(BY$3,$K$2:$P$2,0))</f>
        <v>5</v>
      </c>
      <c r="BZ613" s="76" cm="1">
        <f t="array" ref="BZ613">INDEX($K:$P,ROW(),MATCH(BZ$3,$K$2:$P$2,0))</f>
        <v>5</v>
      </c>
      <c r="CA613" s="76" cm="1">
        <f t="array" ref="CA613">INDEX($K:$P,ROW(),MATCH(CA$3,$K$2:$P$2,0))</f>
        <v>5</v>
      </c>
      <c r="CB613" s="76" cm="1">
        <f t="array" ref="CB613">INDEX($K:$P,ROW(),MATCH(CB$3,$K$2:$P$2,0))</f>
        <v>5</v>
      </c>
      <c r="CC613" s="76" cm="1">
        <f t="array" ref="CC613">INDEX($K:$P,ROW(),MATCH(CC$3,$K$2:$P$2,0))</f>
        <v>5</v>
      </c>
      <c r="CD613" s="76" cm="1">
        <f t="array" ref="CD613">INDEX($K:$P,ROW(),MATCH(CD$3,$K$2:$P$2,0))</f>
        <v>5</v>
      </c>
      <c r="CE613" s="76" cm="1">
        <f t="array" ref="CE613">INDEX($K:$P,ROW(),MATCH(CE$3,$K$2:$P$2,0))</f>
        <v>5</v>
      </c>
      <c r="CF613" s="76" cm="1">
        <f t="array" ref="CF613">INDEX($K:$P,ROW(),MATCH(CF$3,$K$2:$P$2,0))</f>
        <v>5</v>
      </c>
      <c r="CG613" s="76" cm="1">
        <f t="array" ref="CG613">INDEX($K:$P,ROW(),MATCH(CG$3,$K$2:$P$2,0))</f>
        <v>5</v>
      </c>
      <c r="CH613" s="76" cm="1">
        <f t="array" ref="CH613">INDEX($K:$P,ROW(),MATCH(CH$3,$K$2:$P$2,0))</f>
        <v>5</v>
      </c>
      <c r="CI613" s="76" cm="1">
        <f t="array" ref="CI613">INDEX($K:$P,ROW(),MATCH(CI$3,$K$2:$P$2,0))</f>
        <v>5</v>
      </c>
      <c r="CJ613" s="76" cm="1">
        <f t="array" ref="CJ613">INDEX($K:$P,ROW(),MATCH(CJ$3,$K$2:$P$2,0))</f>
        <v>5</v>
      </c>
      <c r="CK613" s="76" cm="1">
        <f t="array" ref="CK613">INDEX($K:$P,ROW(),MATCH(CK$3,$K$2:$P$2,0))</f>
        <v>5</v>
      </c>
      <c r="CL613" s="76" cm="1">
        <f t="array" ref="CL613">INDEX($K:$P,ROW(),MATCH(CL$3,$K$2:$P$2,0))</f>
        <v>5</v>
      </c>
    </row>
    <row r="614" spans="2:90" x14ac:dyDescent="0.4">
      <c r="B614" s="464" t="s">
        <v>1017</v>
      </c>
      <c r="D614" t="s">
        <v>1011</v>
      </c>
      <c r="I614"/>
      <c r="J614"/>
      <c r="K614" s="16">
        <v>0.7</v>
      </c>
      <c r="L614" s="16">
        <v>0.7</v>
      </c>
      <c r="M614" s="16">
        <v>0.7</v>
      </c>
      <c r="N614" s="16">
        <v>0.7</v>
      </c>
      <c r="O614" s="16">
        <v>0.7</v>
      </c>
      <c r="P614" s="16">
        <v>0.7</v>
      </c>
      <c r="Q614" s="318"/>
      <c r="R614" s="20"/>
      <c r="S614" s="144" cm="1">
        <f t="array" ref="S614">INDEX($K:$P,ROW(),MATCH(S$3,$K$2:$P$2,0))</f>
        <v>0.7</v>
      </c>
      <c r="T614" s="144" cm="1">
        <f t="array" ref="T614">INDEX($K:$P,ROW(),MATCH(T$3,$K$2:$P$2,0))</f>
        <v>0.7</v>
      </c>
      <c r="U614" s="144" cm="1">
        <f t="array" ref="U614">INDEX($K:$P,ROW(),MATCH(U$3,$K$2:$P$2,0))</f>
        <v>0.7</v>
      </c>
      <c r="V614" s="144" cm="1">
        <f t="array" ref="V614">INDEX($K:$P,ROW(),MATCH(V$3,$K$2:$P$2,0))</f>
        <v>0.7</v>
      </c>
      <c r="W614" s="144" cm="1">
        <f t="array" ref="W614">INDEX($K:$P,ROW(),MATCH(W$3,$K$2:$P$2,0))</f>
        <v>0.7</v>
      </c>
      <c r="X614" s="144" cm="1">
        <f t="array" ref="X614">INDEX($K:$P,ROW(),MATCH(X$3,$K$2:$P$2,0))</f>
        <v>0.7</v>
      </c>
      <c r="Y614" s="144" cm="1">
        <f t="array" ref="Y614">INDEX($K:$P,ROW(),MATCH(Y$3,$K$2:$P$2,0))</f>
        <v>0.7</v>
      </c>
      <c r="Z614" s="144" cm="1">
        <f t="array" ref="Z614">INDEX($K:$P,ROW(),MATCH(Z$3,$K$2:$P$2,0))</f>
        <v>0.7</v>
      </c>
      <c r="AA614" s="144" cm="1">
        <f t="array" ref="AA614">INDEX($K:$P,ROW(),MATCH(AA$3,$K$2:$P$2,0))</f>
        <v>0.7</v>
      </c>
      <c r="AB614" s="144" cm="1">
        <f t="array" ref="AB614">INDEX($K:$P,ROW(),MATCH(AB$3,$K$2:$P$2,0))</f>
        <v>0.7</v>
      </c>
      <c r="AC614" s="144" cm="1">
        <f t="array" ref="AC614">INDEX($K:$P,ROW(),MATCH(AC$3,$K$2:$P$2,0))</f>
        <v>0.7</v>
      </c>
      <c r="AD614" s="144" cm="1">
        <f t="array" ref="AD614">INDEX($K:$P,ROW(),MATCH(AD$3,$K$2:$P$2,0))</f>
        <v>0.7</v>
      </c>
      <c r="AE614" s="144" cm="1">
        <f t="array" ref="AE614">INDEX($K:$P,ROW(),MATCH(AE$3,$K$2:$P$2,0))</f>
        <v>0.7</v>
      </c>
      <c r="AF614" s="144" cm="1">
        <f t="array" ref="AF614">INDEX($K:$P,ROW(),MATCH(AF$3,$K$2:$P$2,0))</f>
        <v>0.7</v>
      </c>
      <c r="AG614" s="144" cm="1">
        <f t="array" ref="AG614">INDEX($K:$P,ROW(),MATCH(AG$3,$K$2:$P$2,0))</f>
        <v>0.7</v>
      </c>
      <c r="AH614" s="144" cm="1">
        <f t="array" ref="AH614">INDEX($K:$P,ROW(),MATCH(AH$3,$K$2:$P$2,0))</f>
        <v>0.7</v>
      </c>
      <c r="AI614" s="144" cm="1">
        <f t="array" ref="AI614">INDEX($K:$P,ROW(),MATCH(AI$3,$K$2:$P$2,0))</f>
        <v>0.7</v>
      </c>
      <c r="AJ614" s="144" cm="1">
        <f t="array" ref="AJ614">INDEX($K:$P,ROW(),MATCH(AJ$3,$K$2:$P$2,0))</f>
        <v>0.7</v>
      </c>
      <c r="AK614" s="144" cm="1">
        <f t="array" ref="AK614">INDEX($K:$P,ROW(),MATCH(AK$3,$K$2:$P$2,0))</f>
        <v>0.7</v>
      </c>
      <c r="AL614" s="144" cm="1">
        <f t="array" ref="AL614">INDEX($K:$P,ROW(),MATCH(AL$3,$K$2:$P$2,0))</f>
        <v>0.7</v>
      </c>
      <c r="AM614" s="144" cm="1">
        <f t="array" ref="AM614">INDEX($K:$P,ROW(),MATCH(AM$3,$K$2:$P$2,0))</f>
        <v>0.7</v>
      </c>
      <c r="AN614" s="144" cm="1">
        <f t="array" ref="AN614">INDEX($K:$P,ROW(),MATCH(AN$3,$K$2:$P$2,0))</f>
        <v>0.7</v>
      </c>
      <c r="AO614" s="144" cm="1">
        <f t="array" ref="AO614">INDEX($K:$P,ROW(),MATCH(AO$3,$K$2:$P$2,0))</f>
        <v>0.7</v>
      </c>
      <c r="AP614" s="144" cm="1">
        <f t="array" ref="AP614">INDEX($K:$P,ROW(),MATCH(AP$3,$K$2:$P$2,0))</f>
        <v>0.7</v>
      </c>
      <c r="AQ614" s="144" cm="1">
        <f t="array" ref="AQ614">INDEX($K:$P,ROW(),MATCH(AQ$3,$K$2:$P$2,0))</f>
        <v>0.7</v>
      </c>
      <c r="AR614" s="144" cm="1">
        <f t="array" ref="AR614">INDEX($K:$P,ROW(),MATCH(AR$3,$K$2:$P$2,0))</f>
        <v>0.7</v>
      </c>
      <c r="AS614" s="144" cm="1">
        <f t="array" ref="AS614">INDEX($K:$P,ROW(),MATCH(AS$3,$K$2:$P$2,0))</f>
        <v>0.7</v>
      </c>
      <c r="AT614" s="144" cm="1">
        <f t="array" ref="AT614">INDEX($K:$P,ROW(),MATCH(AT$3,$K$2:$P$2,0))</f>
        <v>0.7</v>
      </c>
      <c r="AU614" s="144" cm="1">
        <f t="array" ref="AU614">INDEX($K:$P,ROW(),MATCH(AU$3,$K$2:$P$2,0))</f>
        <v>0.7</v>
      </c>
      <c r="AV614" s="144" cm="1">
        <f t="array" ref="AV614">INDEX($K:$P,ROW(),MATCH(AV$3,$K$2:$P$2,0))</f>
        <v>0.7</v>
      </c>
      <c r="AW614" s="144" cm="1">
        <f t="array" ref="AW614">INDEX($K:$P,ROW(),MATCH(AW$3,$K$2:$P$2,0))</f>
        <v>0.7</v>
      </c>
      <c r="AX614" s="144" cm="1">
        <f t="array" ref="AX614">INDEX($K:$P,ROW(),MATCH(AX$3,$K$2:$P$2,0))</f>
        <v>0.7</v>
      </c>
      <c r="AY614" s="144" cm="1">
        <f t="array" ref="AY614">INDEX($K:$P,ROW(),MATCH(AY$3,$K$2:$P$2,0))</f>
        <v>0.7</v>
      </c>
      <c r="AZ614" s="144" cm="1">
        <f t="array" ref="AZ614">INDEX($K:$P,ROW(),MATCH(AZ$3,$K$2:$P$2,0))</f>
        <v>0.7</v>
      </c>
      <c r="BA614" s="144" cm="1">
        <f t="array" ref="BA614">INDEX($K:$P,ROW(),MATCH(BA$3,$K$2:$P$2,0))</f>
        <v>0.7</v>
      </c>
      <c r="BB614" s="144" cm="1">
        <f t="array" ref="BB614">INDEX($K:$P,ROW(),MATCH(BB$3,$K$2:$P$2,0))</f>
        <v>0.7</v>
      </c>
      <c r="BC614" s="144" cm="1">
        <f t="array" ref="BC614">INDEX($K:$P,ROW(),MATCH(BC$3,$K$2:$P$2,0))</f>
        <v>0.7</v>
      </c>
      <c r="BD614" s="144" cm="1">
        <f t="array" ref="BD614">INDEX($K:$P,ROW(),MATCH(BD$3,$K$2:$P$2,0))</f>
        <v>0.7</v>
      </c>
      <c r="BE614" s="144" cm="1">
        <f t="array" ref="BE614">INDEX($K:$P,ROW(),MATCH(BE$3,$K$2:$P$2,0))</f>
        <v>0.7</v>
      </c>
      <c r="BF614" s="144" cm="1">
        <f t="array" ref="BF614">INDEX($K:$P,ROW(),MATCH(BF$3,$K$2:$P$2,0))</f>
        <v>0.7</v>
      </c>
      <c r="BG614" s="144" cm="1">
        <f t="array" ref="BG614">INDEX($K:$P,ROW(),MATCH(BG$3,$K$2:$P$2,0))</f>
        <v>0.7</v>
      </c>
      <c r="BH614" s="144" cm="1">
        <f t="array" ref="BH614">INDEX($K:$P,ROW(),MATCH(BH$3,$K$2:$P$2,0))</f>
        <v>0.7</v>
      </c>
      <c r="BI614" s="144" cm="1">
        <f t="array" ref="BI614">INDEX($K:$P,ROW(),MATCH(BI$3,$K$2:$P$2,0))</f>
        <v>0.7</v>
      </c>
      <c r="BJ614" s="144" cm="1">
        <f t="array" ref="BJ614">INDEX($K:$P,ROW(),MATCH(BJ$3,$K$2:$P$2,0))</f>
        <v>0.7</v>
      </c>
      <c r="BK614" s="144" cm="1">
        <f t="array" ref="BK614">INDEX($K:$P,ROW(),MATCH(BK$3,$K$2:$P$2,0))</f>
        <v>0.7</v>
      </c>
      <c r="BL614" s="144" cm="1">
        <f t="array" ref="BL614">INDEX($K:$P,ROW(),MATCH(BL$3,$K$2:$P$2,0))</f>
        <v>0.7</v>
      </c>
      <c r="BM614" s="144" cm="1">
        <f t="array" ref="BM614">INDEX($K:$P,ROW(),MATCH(BM$3,$K$2:$P$2,0))</f>
        <v>0.7</v>
      </c>
      <c r="BN614" s="144" cm="1">
        <f t="array" ref="BN614">INDEX($K:$P,ROW(),MATCH(BN$3,$K$2:$P$2,0))</f>
        <v>0.7</v>
      </c>
      <c r="BO614" s="144" cm="1">
        <f t="array" ref="BO614">INDEX($K:$P,ROW(),MATCH(BO$3,$K$2:$P$2,0))</f>
        <v>0.7</v>
      </c>
      <c r="BP614" s="144" cm="1">
        <f t="array" ref="BP614">INDEX($K:$P,ROW(),MATCH(BP$3,$K$2:$P$2,0))</f>
        <v>0.7</v>
      </c>
      <c r="BQ614" s="144" cm="1">
        <f t="array" ref="BQ614">INDEX($K:$P,ROW(),MATCH(BQ$3,$K$2:$P$2,0))</f>
        <v>0.7</v>
      </c>
      <c r="BR614" s="144" cm="1">
        <f t="array" ref="BR614">INDEX($K:$P,ROW(),MATCH(BR$3,$K$2:$P$2,0))</f>
        <v>0.7</v>
      </c>
      <c r="BS614" s="144" cm="1">
        <f t="array" ref="BS614">INDEX($K:$P,ROW(),MATCH(BS$3,$K$2:$P$2,0))</f>
        <v>0.7</v>
      </c>
      <c r="BT614" s="144" cm="1">
        <f t="array" ref="BT614">INDEX($K:$P,ROW(),MATCH(BT$3,$K$2:$P$2,0))</f>
        <v>0.7</v>
      </c>
      <c r="BU614" s="144" cm="1">
        <f t="array" ref="BU614">INDEX($K:$P,ROW(),MATCH(BU$3,$K$2:$P$2,0))</f>
        <v>0.7</v>
      </c>
      <c r="BV614" s="144" cm="1">
        <f t="array" ref="BV614">INDEX($K:$P,ROW(),MATCH(BV$3,$K$2:$P$2,0))</f>
        <v>0.7</v>
      </c>
      <c r="BW614" s="144" cm="1">
        <f t="array" ref="BW614">INDEX($K:$P,ROW(),MATCH(BW$3,$K$2:$P$2,0))</f>
        <v>0.7</v>
      </c>
      <c r="BX614" s="144" cm="1">
        <f t="array" ref="BX614">INDEX($K:$P,ROW(),MATCH(BX$3,$K$2:$P$2,0))</f>
        <v>0.7</v>
      </c>
      <c r="BY614" s="144" cm="1">
        <f t="array" ref="BY614">INDEX($K:$P,ROW(),MATCH(BY$3,$K$2:$P$2,0))</f>
        <v>0.7</v>
      </c>
      <c r="BZ614" s="144" cm="1">
        <f t="array" ref="BZ614">INDEX($K:$P,ROW(),MATCH(BZ$3,$K$2:$P$2,0))</f>
        <v>0.7</v>
      </c>
      <c r="CA614" s="144" cm="1">
        <f t="array" ref="CA614">INDEX($K:$P,ROW(),MATCH(CA$3,$K$2:$P$2,0))</f>
        <v>0.7</v>
      </c>
      <c r="CB614" s="144" cm="1">
        <f t="array" ref="CB614">INDEX($K:$P,ROW(),MATCH(CB$3,$K$2:$P$2,0))</f>
        <v>0.7</v>
      </c>
      <c r="CC614" s="144" cm="1">
        <f t="array" ref="CC614">INDEX($K:$P,ROW(),MATCH(CC$3,$K$2:$P$2,0))</f>
        <v>0.7</v>
      </c>
      <c r="CD614" s="144" cm="1">
        <f t="array" ref="CD614">INDEX($K:$P,ROW(),MATCH(CD$3,$K$2:$P$2,0))</f>
        <v>0.7</v>
      </c>
      <c r="CE614" s="144" cm="1">
        <f t="array" ref="CE614">INDEX($K:$P,ROW(),MATCH(CE$3,$K$2:$P$2,0))</f>
        <v>0.7</v>
      </c>
      <c r="CF614" s="144" cm="1">
        <f t="array" ref="CF614">INDEX($K:$P,ROW(),MATCH(CF$3,$K$2:$P$2,0))</f>
        <v>0.7</v>
      </c>
      <c r="CG614" s="144" cm="1">
        <f t="array" ref="CG614">INDEX($K:$P,ROW(),MATCH(CG$3,$K$2:$P$2,0))</f>
        <v>0.7</v>
      </c>
      <c r="CH614" s="144" cm="1">
        <f t="array" ref="CH614">INDEX($K:$P,ROW(),MATCH(CH$3,$K$2:$P$2,0))</f>
        <v>0.7</v>
      </c>
      <c r="CI614" s="144" cm="1">
        <f t="array" ref="CI614">INDEX($K:$P,ROW(),MATCH(CI$3,$K$2:$P$2,0))</f>
        <v>0.7</v>
      </c>
      <c r="CJ614" s="144" cm="1">
        <f t="array" ref="CJ614">INDEX($K:$P,ROW(),MATCH(CJ$3,$K$2:$P$2,0))</f>
        <v>0.7</v>
      </c>
      <c r="CK614" s="144" cm="1">
        <f t="array" ref="CK614">INDEX($K:$P,ROW(),MATCH(CK$3,$K$2:$P$2,0))</f>
        <v>0.7</v>
      </c>
      <c r="CL614" s="144" cm="1">
        <f t="array" ref="CL614">INDEX($K:$P,ROW(),MATCH(CL$3,$K$2:$P$2,0))</f>
        <v>0.7</v>
      </c>
    </row>
    <row r="615" spans="2:90" x14ac:dyDescent="0.4">
      <c r="B615" s="139" t="s">
        <v>1018</v>
      </c>
      <c r="D615" t="s">
        <v>1011</v>
      </c>
      <c r="I615"/>
      <c r="J615"/>
      <c r="K615" s="15">
        <f t="shared" ref="K615:P615" ca="1" si="571">SUMIF($3:$3,K$2,615:615)</f>
        <v>-12000.000000000002</v>
      </c>
      <c r="L615" s="15">
        <f t="shared" ca="1" si="571"/>
        <v>-18000.000000000004</v>
      </c>
      <c r="M615" s="15">
        <f t="shared" ca="1" si="571"/>
        <v>-18000.000000000004</v>
      </c>
      <c r="N615" s="15">
        <f t="shared" ca="1" si="571"/>
        <v>-18000.000000000004</v>
      </c>
      <c r="O615" s="15">
        <f t="shared" ca="1" si="571"/>
        <v>-18000.000000000004</v>
      </c>
      <c r="P615" s="15">
        <f t="shared" ca="1" si="571"/>
        <v>-18000.000000000004</v>
      </c>
      <c r="R615"/>
      <c r="S615" s="140">
        <f ca="1">-+IF((COLUMN()-COLUMN($S611)+1)&gt;=S613,OFFSET(S611,0,-S613+1),0)*(1-S614)</f>
        <v>0</v>
      </c>
      <c r="T615" s="140">
        <f ca="1">-+IF((COLUMN()-COLUMN($S611)+1)&gt;=T613,OFFSET(T611,0,-T613+1),0)*(1-T614)</f>
        <v>0</v>
      </c>
      <c r="U615" s="140">
        <f t="shared" ref="U615:CF615" ca="1" si="572">-+IF((COLUMN()-COLUMN($S611)+1)&gt;=U613,OFFSET(U611,0,-U613+1),0)*(1-U614)</f>
        <v>0</v>
      </c>
      <c r="V615" s="140">
        <f t="shared" ca="1" si="572"/>
        <v>0</v>
      </c>
      <c r="W615" s="140">
        <f t="shared" ca="1" si="572"/>
        <v>-1500.0000000000002</v>
      </c>
      <c r="X615" s="140">
        <f t="shared" ca="1" si="572"/>
        <v>-1500.0000000000002</v>
      </c>
      <c r="Y615" s="140">
        <f t="shared" ca="1" si="572"/>
        <v>-1500.0000000000002</v>
      </c>
      <c r="Z615" s="140">
        <f t="shared" ca="1" si="572"/>
        <v>-1500.0000000000002</v>
      </c>
      <c r="AA615" s="140">
        <f t="shared" ca="1" si="572"/>
        <v>-1500.0000000000002</v>
      </c>
      <c r="AB615" s="140">
        <f t="shared" ca="1" si="572"/>
        <v>-1500.0000000000002</v>
      </c>
      <c r="AC615" s="140">
        <f t="shared" ca="1" si="572"/>
        <v>-1500.0000000000002</v>
      </c>
      <c r="AD615" s="140">
        <f t="shared" ca="1" si="572"/>
        <v>-1500.0000000000002</v>
      </c>
      <c r="AE615" s="140">
        <f t="shared" ca="1" si="572"/>
        <v>-1500.0000000000002</v>
      </c>
      <c r="AF615" s="140">
        <f t="shared" ca="1" si="572"/>
        <v>-1500.0000000000002</v>
      </c>
      <c r="AG615" s="140">
        <f t="shared" ca="1" si="572"/>
        <v>-1500.0000000000002</v>
      </c>
      <c r="AH615" s="140">
        <f t="shared" ca="1" si="572"/>
        <v>-1500.0000000000002</v>
      </c>
      <c r="AI615" s="140">
        <f t="shared" ca="1" si="572"/>
        <v>-1500.0000000000002</v>
      </c>
      <c r="AJ615" s="140">
        <f t="shared" ca="1" si="572"/>
        <v>-1500.0000000000002</v>
      </c>
      <c r="AK615" s="140">
        <f t="shared" ca="1" si="572"/>
        <v>-1500.0000000000002</v>
      </c>
      <c r="AL615" s="140">
        <f t="shared" ca="1" si="572"/>
        <v>-1500.0000000000002</v>
      </c>
      <c r="AM615" s="140">
        <f t="shared" ca="1" si="572"/>
        <v>-1500.0000000000002</v>
      </c>
      <c r="AN615" s="140">
        <f t="shared" ca="1" si="572"/>
        <v>-1500.0000000000002</v>
      </c>
      <c r="AO615" s="140">
        <f t="shared" ca="1" si="572"/>
        <v>-1500.0000000000002</v>
      </c>
      <c r="AP615" s="140">
        <f t="shared" ca="1" si="572"/>
        <v>-1500.0000000000002</v>
      </c>
      <c r="AQ615" s="140">
        <f t="shared" ca="1" si="572"/>
        <v>-1500.0000000000002</v>
      </c>
      <c r="AR615" s="140">
        <f t="shared" ca="1" si="572"/>
        <v>-1500.0000000000002</v>
      </c>
      <c r="AS615" s="140">
        <f t="shared" ca="1" si="572"/>
        <v>-1500.0000000000002</v>
      </c>
      <c r="AT615" s="140">
        <f t="shared" ca="1" si="572"/>
        <v>-1500.0000000000002</v>
      </c>
      <c r="AU615" s="140">
        <f t="shared" ca="1" si="572"/>
        <v>-1500.0000000000002</v>
      </c>
      <c r="AV615" s="140">
        <f t="shared" ca="1" si="572"/>
        <v>-1500.0000000000002</v>
      </c>
      <c r="AW615" s="140">
        <f t="shared" ca="1" si="572"/>
        <v>-1500.0000000000002</v>
      </c>
      <c r="AX615" s="140">
        <f t="shared" ca="1" si="572"/>
        <v>-1500.0000000000002</v>
      </c>
      <c r="AY615" s="140">
        <f t="shared" ca="1" si="572"/>
        <v>-1500.0000000000002</v>
      </c>
      <c r="AZ615" s="140">
        <f t="shared" ca="1" si="572"/>
        <v>-1500.0000000000002</v>
      </c>
      <c r="BA615" s="140">
        <f t="shared" ca="1" si="572"/>
        <v>-1500.0000000000002</v>
      </c>
      <c r="BB615" s="140">
        <f t="shared" ca="1" si="572"/>
        <v>-1500.0000000000002</v>
      </c>
      <c r="BC615" s="140">
        <f t="shared" ca="1" si="572"/>
        <v>-1500.0000000000002</v>
      </c>
      <c r="BD615" s="140">
        <f t="shared" ca="1" si="572"/>
        <v>-1500.0000000000002</v>
      </c>
      <c r="BE615" s="140">
        <f t="shared" ca="1" si="572"/>
        <v>-1500.0000000000002</v>
      </c>
      <c r="BF615" s="140">
        <f t="shared" ca="1" si="572"/>
        <v>-1500.0000000000002</v>
      </c>
      <c r="BG615" s="140">
        <f t="shared" ca="1" si="572"/>
        <v>-1500.0000000000002</v>
      </c>
      <c r="BH615" s="140">
        <f t="shared" ca="1" si="572"/>
        <v>-1500.0000000000002</v>
      </c>
      <c r="BI615" s="140">
        <f t="shared" ca="1" si="572"/>
        <v>-1500.0000000000002</v>
      </c>
      <c r="BJ615" s="140">
        <f t="shared" ca="1" si="572"/>
        <v>-1500.0000000000002</v>
      </c>
      <c r="BK615" s="140">
        <f t="shared" ca="1" si="572"/>
        <v>-1500.0000000000002</v>
      </c>
      <c r="BL615" s="140">
        <f t="shared" ca="1" si="572"/>
        <v>-1500.0000000000002</v>
      </c>
      <c r="BM615" s="140">
        <f t="shared" ca="1" si="572"/>
        <v>-1500.0000000000002</v>
      </c>
      <c r="BN615" s="140">
        <f t="shared" ca="1" si="572"/>
        <v>-1500.0000000000002</v>
      </c>
      <c r="BO615" s="140">
        <f t="shared" ca="1" si="572"/>
        <v>-1500.0000000000002</v>
      </c>
      <c r="BP615" s="140">
        <f t="shared" ca="1" si="572"/>
        <v>-1500.0000000000002</v>
      </c>
      <c r="BQ615" s="140">
        <f t="shared" ca="1" si="572"/>
        <v>-1500.0000000000002</v>
      </c>
      <c r="BR615" s="140">
        <f t="shared" ca="1" si="572"/>
        <v>-1500.0000000000002</v>
      </c>
      <c r="BS615" s="140">
        <f t="shared" ca="1" si="572"/>
        <v>-1500.0000000000002</v>
      </c>
      <c r="BT615" s="140">
        <f t="shared" ca="1" si="572"/>
        <v>-1500.0000000000002</v>
      </c>
      <c r="BU615" s="140">
        <f t="shared" ca="1" si="572"/>
        <v>-1500.0000000000002</v>
      </c>
      <c r="BV615" s="140">
        <f t="shared" ca="1" si="572"/>
        <v>-1500.0000000000002</v>
      </c>
      <c r="BW615" s="140">
        <f t="shared" ca="1" si="572"/>
        <v>-1500.0000000000002</v>
      </c>
      <c r="BX615" s="140">
        <f t="shared" ca="1" si="572"/>
        <v>-1500.0000000000002</v>
      </c>
      <c r="BY615" s="140">
        <f t="shared" ca="1" si="572"/>
        <v>-1500.0000000000002</v>
      </c>
      <c r="BZ615" s="140">
        <f t="shared" ca="1" si="572"/>
        <v>-1500.0000000000002</v>
      </c>
      <c r="CA615" s="140">
        <f t="shared" ca="1" si="572"/>
        <v>-1500.0000000000002</v>
      </c>
      <c r="CB615" s="140">
        <f t="shared" ca="1" si="572"/>
        <v>-1500.0000000000002</v>
      </c>
      <c r="CC615" s="140">
        <f t="shared" ca="1" si="572"/>
        <v>-1500.0000000000002</v>
      </c>
      <c r="CD615" s="140">
        <f t="shared" ca="1" si="572"/>
        <v>-1500.0000000000002</v>
      </c>
      <c r="CE615" s="140">
        <f t="shared" ca="1" si="572"/>
        <v>-1500.0000000000002</v>
      </c>
      <c r="CF615" s="140">
        <f t="shared" ca="1" si="572"/>
        <v>-1500.0000000000002</v>
      </c>
      <c r="CG615" s="140">
        <f t="shared" ref="CG615:CL615" ca="1" si="573">-+IF((COLUMN()-COLUMN($S611)+1)&gt;=CG613,OFFSET(CG611,0,-CG613+1),0)*(1-CG614)</f>
        <v>-1500.0000000000002</v>
      </c>
      <c r="CH615" s="140">
        <f t="shared" ca="1" si="573"/>
        <v>-1500.0000000000002</v>
      </c>
      <c r="CI615" s="140">
        <f t="shared" ca="1" si="573"/>
        <v>-1500.0000000000002</v>
      </c>
      <c r="CJ615" s="140">
        <f t="shared" ca="1" si="573"/>
        <v>-1500.0000000000002</v>
      </c>
      <c r="CK615" s="140">
        <f t="shared" ca="1" si="573"/>
        <v>-1500.0000000000002</v>
      </c>
      <c r="CL615" s="140">
        <f t="shared" ca="1" si="573"/>
        <v>-1500.0000000000002</v>
      </c>
    </row>
    <row r="616" spans="2:90" x14ac:dyDescent="0.4">
      <c r="B616" s="122" t="str">
        <f>SUBSTITUTE(B607,":","")</f>
        <v># of kits - Large</v>
      </c>
      <c r="C616" t="s">
        <v>937</v>
      </c>
      <c r="D616" t="s">
        <v>1011</v>
      </c>
      <c r="I616"/>
      <c r="J616"/>
      <c r="K616" s="320">
        <f t="shared" ref="K616:P616" ca="1" si="574">SUMIF($4:$4,K$2,616:616)</f>
        <v>80273.047352731053</v>
      </c>
      <c r="L616" s="320">
        <f t="shared" ca="1" si="574"/>
        <v>195757.32217516325</v>
      </c>
      <c r="M616" s="320">
        <f t="shared" ca="1" si="574"/>
        <v>342219.30611971882</v>
      </c>
      <c r="N616" s="320">
        <f t="shared" ca="1" si="574"/>
        <v>527968.51547275274</v>
      </c>
      <c r="O616" s="320">
        <f t="shared" ca="1" si="574"/>
        <v>763543.42608121841</v>
      </c>
      <c r="P616" s="320">
        <f t="shared" ca="1" si="574"/>
        <v>1062309.37346521</v>
      </c>
      <c r="R616"/>
      <c r="S616" s="463">
        <f ca="1">+S609+S611+S612+S613+S615+S608</f>
        <v>5005</v>
      </c>
      <c r="T616" s="463">
        <f t="shared" ref="T616:CE616" ca="1" si="575">+T609+T611+T612+T613+T615+T608</f>
        <v>10110.1</v>
      </c>
      <c r="U616" s="463">
        <f t="shared" ca="1" si="575"/>
        <v>15317.302</v>
      </c>
      <c r="V616" s="463">
        <f t="shared" ca="1" si="575"/>
        <v>20628.64804</v>
      </c>
      <c r="W616" s="463">
        <f t="shared" ca="1" si="575"/>
        <v>24546.2210008</v>
      </c>
      <c r="X616" s="463">
        <f t="shared" ca="1" si="575"/>
        <v>32042.145420815999</v>
      </c>
      <c r="Y616" s="463">
        <f t="shared" ca="1" si="575"/>
        <v>39687.988329232321</v>
      </c>
      <c r="Z616" s="463">
        <f t="shared" ca="1" si="575"/>
        <v>47486.748095816969</v>
      </c>
      <c r="AA616" s="463">
        <f t="shared" ca="1" si="575"/>
        <v>55441.483057733305</v>
      </c>
      <c r="AB616" s="463">
        <f t="shared" ca="1" si="575"/>
        <v>63555.312718887973</v>
      </c>
      <c r="AC616" s="463">
        <f t="shared" ca="1" si="575"/>
        <v>71831.41897326574</v>
      </c>
      <c r="AD616" s="463">
        <f t="shared" ca="1" si="575"/>
        <v>80273.047352731053</v>
      </c>
      <c r="AE616" s="463">
        <f t="shared" ca="1" si="575"/>
        <v>88883.508299785666</v>
      </c>
      <c r="AF616" s="463">
        <f t="shared" ca="1" si="575"/>
        <v>97666.178465781384</v>
      </c>
      <c r="AG616" s="463">
        <f t="shared" ca="1" si="575"/>
        <v>106624.50203509702</v>
      </c>
      <c r="AH616" s="463">
        <f t="shared" ca="1" si="575"/>
        <v>115761.99207579896</v>
      </c>
      <c r="AI616" s="463">
        <f t="shared" ca="1" si="575"/>
        <v>125082.23191731494</v>
      </c>
      <c r="AJ616" s="463">
        <f t="shared" ca="1" si="575"/>
        <v>134588.87655566123</v>
      </c>
      <c r="AK616" s="463">
        <f t="shared" ca="1" si="575"/>
        <v>144285.65408677445</v>
      </c>
      <c r="AL616" s="463">
        <f t="shared" ca="1" si="575"/>
        <v>154176.36716850993</v>
      </c>
      <c r="AM616" s="463">
        <f t="shared" ca="1" si="575"/>
        <v>164264.89451188012</v>
      </c>
      <c r="AN616" s="463">
        <f t="shared" ca="1" si="575"/>
        <v>174555.19240211771</v>
      </c>
      <c r="AO616" s="463">
        <f t="shared" ca="1" si="575"/>
        <v>185051.29625016006</v>
      </c>
      <c r="AP616" s="463">
        <f t="shared" ca="1" si="575"/>
        <v>195757.32217516325</v>
      </c>
      <c r="AQ616" s="463">
        <f t="shared" ca="1" si="575"/>
        <v>206677.46861866652</v>
      </c>
      <c r="AR616" s="463">
        <f t="shared" ca="1" si="575"/>
        <v>217816.01799103984</v>
      </c>
      <c r="AS616" s="463">
        <f t="shared" ca="1" si="575"/>
        <v>229177.33835086063</v>
      </c>
      <c r="AT616" s="463">
        <f t="shared" ca="1" si="575"/>
        <v>240765.88511787786</v>
      </c>
      <c r="AU616" s="463">
        <f t="shared" ca="1" si="575"/>
        <v>252586.20282023543</v>
      </c>
      <c r="AV616" s="463">
        <f t="shared" ca="1" si="575"/>
        <v>264642.92687664012</v>
      </c>
      <c r="AW616" s="463">
        <f t="shared" ca="1" si="575"/>
        <v>276940.78541417292</v>
      </c>
      <c r="AX616" s="463">
        <f t="shared" ca="1" si="575"/>
        <v>289484.60112245637</v>
      </c>
      <c r="AY616" s="463">
        <f t="shared" ca="1" si="575"/>
        <v>302279.29314490547</v>
      </c>
      <c r="AZ616" s="463">
        <f t="shared" ca="1" si="575"/>
        <v>315329.87900780357</v>
      </c>
      <c r="BA616" s="463">
        <f t="shared" ca="1" si="575"/>
        <v>328641.47658795962</v>
      </c>
      <c r="BB616" s="463">
        <f t="shared" ca="1" si="575"/>
        <v>342219.30611971882</v>
      </c>
      <c r="BC616" s="463">
        <f t="shared" ca="1" si="575"/>
        <v>356068.69224211317</v>
      </c>
      <c r="BD616" s="463">
        <f t="shared" ca="1" si="575"/>
        <v>370195.06608695543</v>
      </c>
      <c r="BE616" s="463">
        <f t="shared" ca="1" si="575"/>
        <v>384603.96740869456</v>
      </c>
      <c r="BF616" s="463">
        <f t="shared" ca="1" si="575"/>
        <v>399301.04675686843</v>
      </c>
      <c r="BG616" s="463">
        <f t="shared" ca="1" si="575"/>
        <v>414292.06769200577</v>
      </c>
      <c r="BH616" s="463">
        <f t="shared" ca="1" si="575"/>
        <v>429582.90904584591</v>
      </c>
      <c r="BI616" s="463">
        <f t="shared" ca="1" si="575"/>
        <v>445179.56722676283</v>
      </c>
      <c r="BJ616" s="463">
        <f t="shared" ca="1" si="575"/>
        <v>461088.15857129806</v>
      </c>
      <c r="BK616" s="463">
        <f t="shared" ca="1" si="575"/>
        <v>477314.92174272402</v>
      </c>
      <c r="BL616" s="463">
        <f t="shared" ca="1" si="575"/>
        <v>493866.22017757851</v>
      </c>
      <c r="BM616" s="463">
        <f t="shared" ca="1" si="575"/>
        <v>510748.54458113009</v>
      </c>
      <c r="BN616" s="463">
        <f t="shared" ca="1" si="575"/>
        <v>527968.51547275274</v>
      </c>
      <c r="BO616" s="463">
        <f t="shared" ca="1" si="575"/>
        <v>545532.88578220783</v>
      </c>
      <c r="BP616" s="463">
        <f t="shared" ca="1" si="575"/>
        <v>563448.54349785193</v>
      </c>
      <c r="BQ616" s="463">
        <f t="shared" ca="1" si="575"/>
        <v>581722.51436780894</v>
      </c>
      <c r="BR616" s="463">
        <f t="shared" ca="1" si="575"/>
        <v>600361.96465516509</v>
      </c>
      <c r="BS616" s="463">
        <f t="shared" ca="1" si="575"/>
        <v>619374.20394826843</v>
      </c>
      <c r="BT616" s="463">
        <f t="shared" ca="1" si="575"/>
        <v>638766.68802723382</v>
      </c>
      <c r="BU616" s="463">
        <f t="shared" ca="1" si="575"/>
        <v>658547.02178777847</v>
      </c>
      <c r="BV616" s="463">
        <f t="shared" ca="1" si="575"/>
        <v>678722.96222353401</v>
      </c>
      <c r="BW616" s="463">
        <f t="shared" ca="1" si="575"/>
        <v>699302.4214680047</v>
      </c>
      <c r="BX616" s="463">
        <f t="shared" ca="1" si="575"/>
        <v>720293.46989736485</v>
      </c>
      <c r="BY616" s="463">
        <f t="shared" ca="1" si="575"/>
        <v>741704.33929531218</v>
      </c>
      <c r="BZ616" s="463">
        <f t="shared" ca="1" si="575"/>
        <v>763543.42608121841</v>
      </c>
      <c r="CA616" s="463">
        <f t="shared" ca="1" si="575"/>
        <v>785819.29460284277</v>
      </c>
      <c r="CB616" s="463">
        <f t="shared" ca="1" si="575"/>
        <v>808540.68049489963</v>
      </c>
      <c r="CC616" s="463">
        <f t="shared" ca="1" si="575"/>
        <v>831716.4941047976</v>
      </c>
      <c r="CD616" s="463">
        <f t="shared" ca="1" si="575"/>
        <v>855355.82398689352</v>
      </c>
      <c r="CE616" s="463">
        <f t="shared" ca="1" si="575"/>
        <v>879467.94046663144</v>
      </c>
      <c r="CF616" s="463">
        <f t="shared" ref="CF616:CL616" ca="1" si="576">+CF609+CF611+CF612+CF613+CF615+CF608</f>
        <v>904062.29927596403</v>
      </c>
      <c r="CG616" s="463">
        <f t="shared" ca="1" si="576"/>
        <v>929148.54526148329</v>
      </c>
      <c r="CH616" s="463">
        <f t="shared" ca="1" si="576"/>
        <v>954736.51616671297</v>
      </c>
      <c r="CI616" s="463">
        <f t="shared" ca="1" si="576"/>
        <v>980836.2464900472</v>
      </c>
      <c r="CJ616" s="463">
        <f t="shared" ca="1" si="576"/>
        <v>1007457.9714198482</v>
      </c>
      <c r="CK616" s="463">
        <f t="shared" ca="1" si="576"/>
        <v>1034612.1308482451</v>
      </c>
      <c r="CL616" s="463">
        <f t="shared" ca="1" si="576"/>
        <v>1062309.37346521</v>
      </c>
    </row>
    <row r="617" spans="2:90" x14ac:dyDescent="0.4">
      <c r="B617" s="122"/>
      <c r="D617" t="s">
        <v>1011</v>
      </c>
      <c r="I617"/>
      <c r="J617"/>
      <c r="K617" s="38"/>
      <c r="L617" s="38"/>
      <c r="M617" s="38"/>
      <c r="N617" s="38"/>
      <c r="O617" s="38"/>
      <c r="P617" s="38"/>
      <c r="R617"/>
      <c r="S617" s="465"/>
      <c r="T617" s="465"/>
      <c r="U617" s="465"/>
      <c r="V617" s="465"/>
      <c r="W617" s="465"/>
      <c r="X617" s="465"/>
      <c r="Y617" s="465"/>
      <c r="Z617" s="465"/>
      <c r="AA617" s="465"/>
      <c r="AB617" s="465"/>
      <c r="AC617" s="465"/>
      <c r="AD617" s="465"/>
      <c r="AE617" s="465"/>
      <c r="AF617" s="465"/>
      <c r="AG617" s="465"/>
      <c r="AH617" s="465"/>
      <c r="AI617" s="465"/>
      <c r="AJ617" s="465"/>
      <c r="AK617" s="465"/>
      <c r="AL617" s="465"/>
      <c r="AM617" s="465"/>
      <c r="AN617" s="465"/>
      <c r="AO617" s="465"/>
      <c r="AP617" s="465"/>
      <c r="AQ617" s="465"/>
      <c r="AR617" s="465"/>
      <c r="AS617" s="465"/>
      <c r="AT617" s="465"/>
      <c r="AU617" s="465"/>
      <c r="AV617" s="465"/>
      <c r="AW617" s="465"/>
      <c r="AX617" s="465"/>
      <c r="AY617" s="465"/>
      <c r="AZ617" s="465"/>
      <c r="BA617" s="465"/>
      <c r="BB617" s="465"/>
      <c r="BC617" s="465"/>
      <c r="BD617" s="465"/>
      <c r="BE617" s="465"/>
      <c r="BF617" s="465"/>
      <c r="BG617" s="465"/>
      <c r="BH617" s="465"/>
      <c r="BI617" s="465"/>
      <c r="BJ617" s="465"/>
      <c r="BK617" s="465"/>
      <c r="BL617" s="465"/>
      <c r="BM617" s="465"/>
      <c r="BN617" s="465"/>
      <c r="BO617" s="465"/>
      <c r="BP617" s="465"/>
      <c r="BQ617" s="465"/>
      <c r="BR617" s="465"/>
      <c r="BS617" s="465"/>
      <c r="BT617" s="465"/>
      <c r="BU617" s="465"/>
      <c r="BV617" s="465"/>
      <c r="BW617" s="465"/>
      <c r="BX617" s="465"/>
      <c r="BY617" s="465"/>
      <c r="BZ617" s="465"/>
      <c r="CA617" s="465"/>
      <c r="CB617" s="465"/>
      <c r="CC617" s="465"/>
      <c r="CD617" s="465"/>
      <c r="CE617" s="465"/>
      <c r="CF617" s="465"/>
      <c r="CG617" s="465"/>
      <c r="CH617" s="465"/>
      <c r="CI617" s="465"/>
      <c r="CJ617" s="465"/>
      <c r="CK617" s="465"/>
      <c r="CL617" s="465"/>
    </row>
    <row r="618" spans="2:90" x14ac:dyDescent="0.4">
      <c r="B618" s="122" t="str">
        <f>"Total # of New "&amp;PROPER(B644)&amp;"s"</f>
        <v>Total # of New Kits</v>
      </c>
      <c r="D618" t="s">
        <v>1011</v>
      </c>
      <c r="I618"/>
      <c r="J618"/>
      <c r="K618" s="38">
        <f t="shared" ref="K618:P618" ca="1" si="577">SUMIF($3:$3,K$2,618:618)</f>
        <v>92213.047352731053</v>
      </c>
      <c r="L618" s="38">
        <f t="shared" ca="1" si="577"/>
        <v>133424.27482243226</v>
      </c>
      <c r="M618" s="38">
        <f t="shared" ca="1" si="577"/>
        <v>164401.98394455563</v>
      </c>
      <c r="N618" s="38">
        <f t="shared" ca="1" si="577"/>
        <v>203689.20935303392</v>
      </c>
      <c r="O618" s="38">
        <f t="shared" ca="1" si="577"/>
        <v>253514.91060846567</v>
      </c>
      <c r="P618" s="38">
        <f t="shared" ca="1" si="577"/>
        <v>316705.94738399173</v>
      </c>
      <c r="R618"/>
      <c r="S618" s="465">
        <f ca="1">+S609+S611+S612</f>
        <v>5000</v>
      </c>
      <c r="T618" s="465">
        <f t="shared" ref="T618:CE618" ca="1" si="578">+T609+T611+T612</f>
        <v>5100.1000000000004</v>
      </c>
      <c r="U618" s="465">
        <f t="shared" ca="1" si="578"/>
        <v>5202.2020000000002</v>
      </c>
      <c r="V618" s="465">
        <f t="shared" ca="1" si="578"/>
        <v>5306.3460400000004</v>
      </c>
      <c r="W618" s="465">
        <f t="shared" ca="1" si="578"/>
        <v>5412.5729608000001</v>
      </c>
      <c r="X618" s="465">
        <f t="shared" ca="1" si="578"/>
        <v>8990.9244200159992</v>
      </c>
      <c r="Y618" s="465">
        <f t="shared" ca="1" si="578"/>
        <v>9140.8429084163199</v>
      </c>
      <c r="Z618" s="465">
        <f t="shared" ca="1" si="578"/>
        <v>9293.7597665846461</v>
      </c>
      <c r="AA618" s="465">
        <f t="shared" ca="1" si="578"/>
        <v>9449.7349619163397</v>
      </c>
      <c r="AB618" s="465">
        <f t="shared" ca="1" si="578"/>
        <v>9608.8296611546666</v>
      </c>
      <c r="AC618" s="465">
        <f t="shared" ca="1" si="578"/>
        <v>9771.1062543777589</v>
      </c>
      <c r="AD618" s="465">
        <f t="shared" ca="1" si="578"/>
        <v>9936.6283794653136</v>
      </c>
      <c r="AE618" s="465">
        <f t="shared" ca="1" si="578"/>
        <v>10105.46094705462</v>
      </c>
      <c r="AF618" s="465">
        <f t="shared" ca="1" si="578"/>
        <v>10277.670165995714</v>
      </c>
      <c r="AG618" s="465">
        <f t="shared" ca="1" si="578"/>
        <v>10453.323569315628</v>
      </c>
      <c r="AH618" s="465">
        <f t="shared" ca="1" si="578"/>
        <v>10632.490040701941</v>
      </c>
      <c r="AI618" s="465">
        <f t="shared" ca="1" si="578"/>
        <v>10815.239841515979</v>
      </c>
      <c r="AJ618" s="465">
        <f t="shared" ca="1" si="578"/>
        <v>11001.644638346299</v>
      </c>
      <c r="AK618" s="465">
        <f t="shared" ca="1" si="578"/>
        <v>11191.777531113225</v>
      </c>
      <c r="AL618" s="465">
        <f t="shared" ca="1" si="578"/>
        <v>11385.713081735488</v>
      </c>
      <c r="AM618" s="465">
        <f t="shared" ca="1" si="578"/>
        <v>11583.527343370199</v>
      </c>
      <c r="AN618" s="465">
        <f t="shared" ca="1" si="578"/>
        <v>11785.297890237602</v>
      </c>
      <c r="AO618" s="465">
        <f t="shared" ca="1" si="578"/>
        <v>11991.103848042354</v>
      </c>
      <c r="AP618" s="465">
        <f t="shared" ca="1" si="578"/>
        <v>12201.025925003201</v>
      </c>
      <c r="AQ618" s="465">
        <f t="shared" ca="1" si="578"/>
        <v>12415.146443503265</v>
      </c>
      <c r="AR618" s="465">
        <f t="shared" ca="1" si="578"/>
        <v>12633.549372373331</v>
      </c>
      <c r="AS618" s="465">
        <f t="shared" ca="1" si="578"/>
        <v>12856.320359820797</v>
      </c>
      <c r="AT618" s="465">
        <f t="shared" ca="1" si="578"/>
        <v>13083.546767017213</v>
      </c>
      <c r="AU618" s="465">
        <f t="shared" ca="1" si="578"/>
        <v>13315.317702357557</v>
      </c>
      <c r="AV618" s="465">
        <f t="shared" ca="1" si="578"/>
        <v>13551.72405640471</v>
      </c>
      <c r="AW618" s="465">
        <f t="shared" ca="1" si="578"/>
        <v>13792.858537532804</v>
      </c>
      <c r="AX618" s="465">
        <f t="shared" ca="1" si="578"/>
        <v>14038.815708283459</v>
      </c>
      <c r="AY618" s="465">
        <f t="shared" ca="1" si="578"/>
        <v>14289.692022449128</v>
      </c>
      <c r="AZ618" s="465">
        <f t="shared" ca="1" si="578"/>
        <v>14545.58586289811</v>
      </c>
      <c r="BA618" s="465">
        <f t="shared" ca="1" si="578"/>
        <v>14806.597580156071</v>
      </c>
      <c r="BB618" s="465">
        <f t="shared" ca="1" si="578"/>
        <v>15072.829531759193</v>
      </c>
      <c r="BC618" s="465">
        <f t="shared" ca="1" si="578"/>
        <v>15344.386122394377</v>
      </c>
      <c r="BD618" s="465">
        <f t="shared" ca="1" si="578"/>
        <v>15621.373844842263</v>
      </c>
      <c r="BE618" s="465">
        <f t="shared" ca="1" si="578"/>
        <v>15903.901321739108</v>
      </c>
      <c r="BF618" s="465">
        <f t="shared" ca="1" si="578"/>
        <v>16192.079348173891</v>
      </c>
      <c r="BG618" s="465">
        <f t="shared" ca="1" si="578"/>
        <v>16486.020935137371</v>
      </c>
      <c r="BH618" s="465">
        <f t="shared" ca="1" si="578"/>
        <v>16785.841353840115</v>
      </c>
      <c r="BI618" s="465">
        <f t="shared" ca="1" si="578"/>
        <v>17091.658180916918</v>
      </c>
      <c r="BJ618" s="465">
        <f t="shared" ca="1" si="578"/>
        <v>17403.591344535256</v>
      </c>
      <c r="BK618" s="465">
        <f t="shared" ca="1" si="578"/>
        <v>17721.763171425962</v>
      </c>
      <c r="BL618" s="465">
        <f t="shared" ca="1" si="578"/>
        <v>18046.298434854481</v>
      </c>
      <c r="BM618" s="465">
        <f t="shared" ca="1" si="578"/>
        <v>18377.324403551571</v>
      </c>
      <c r="BN618" s="465">
        <f t="shared" ca="1" si="578"/>
        <v>18714.970891622601</v>
      </c>
      <c r="BO618" s="465">
        <f t="shared" ca="1" si="578"/>
        <v>19059.370309455055</v>
      </c>
      <c r="BP618" s="465">
        <f t="shared" ca="1" si="578"/>
        <v>19410.657715644156</v>
      </c>
      <c r="BQ618" s="465">
        <f t="shared" ca="1" si="578"/>
        <v>19768.97086995704</v>
      </c>
      <c r="BR618" s="465">
        <f t="shared" ca="1" si="578"/>
        <v>20134.45028735618</v>
      </c>
      <c r="BS618" s="465">
        <f t="shared" ca="1" si="578"/>
        <v>20507.239293103303</v>
      </c>
      <c r="BT618" s="465">
        <f t="shared" ca="1" si="578"/>
        <v>20887.484078965368</v>
      </c>
      <c r="BU618" s="465">
        <f t="shared" ca="1" si="578"/>
        <v>21275.333760544676</v>
      </c>
      <c r="BV618" s="465">
        <f t="shared" ca="1" si="578"/>
        <v>21670.940435755569</v>
      </c>
      <c r="BW618" s="465">
        <f t="shared" ca="1" si="578"/>
        <v>22074.45924447068</v>
      </c>
      <c r="BX618" s="465">
        <f t="shared" ca="1" si="578"/>
        <v>22486.048429360097</v>
      </c>
      <c r="BY618" s="465">
        <f t="shared" ca="1" si="578"/>
        <v>22905.869397947296</v>
      </c>
      <c r="BZ618" s="465">
        <f t="shared" ca="1" si="578"/>
        <v>23334.086785906242</v>
      </c>
      <c r="CA618" s="465">
        <f t="shared" ca="1" si="578"/>
        <v>23770.868521624368</v>
      </c>
      <c r="CB618" s="465">
        <f t="shared" ca="1" si="578"/>
        <v>24216.385892056856</v>
      </c>
      <c r="CC618" s="465">
        <f t="shared" ca="1" si="578"/>
        <v>24670.813609897992</v>
      </c>
      <c r="CD618" s="465">
        <f t="shared" ca="1" si="578"/>
        <v>25134.329882095954</v>
      </c>
      <c r="CE618" s="465">
        <f t="shared" ca="1" si="578"/>
        <v>25607.11647973787</v>
      </c>
      <c r="CF618" s="465">
        <f t="shared" ref="CF618:CL618" ca="1" si="579">+CF609+CF611+CF612</f>
        <v>26089.358809332629</v>
      </c>
      <c r="CG618" s="465">
        <f t="shared" ca="1" si="579"/>
        <v>26581.245985519283</v>
      </c>
      <c r="CH618" s="465">
        <f t="shared" ca="1" si="579"/>
        <v>27082.970905229668</v>
      </c>
      <c r="CI618" s="465">
        <f t="shared" ca="1" si="579"/>
        <v>27594.730323334261</v>
      </c>
      <c r="CJ618" s="465">
        <f t="shared" ca="1" si="579"/>
        <v>28116.724929800945</v>
      </c>
      <c r="CK618" s="465">
        <f t="shared" ca="1" si="579"/>
        <v>28649.159428396964</v>
      </c>
      <c r="CL618" s="465">
        <f t="shared" ca="1" si="579"/>
        <v>29192.242616964904</v>
      </c>
    </row>
    <row r="619" spans="2:90" x14ac:dyDescent="0.4">
      <c r="B619" s="122"/>
      <c r="D619" t="s">
        <v>1011</v>
      </c>
      <c r="I619"/>
      <c r="J619"/>
      <c r="K619" s="38"/>
      <c r="L619" s="38"/>
      <c r="M619" s="38"/>
      <c r="N619" s="38"/>
      <c r="O619" s="38"/>
      <c r="P619" s="38"/>
      <c r="R619"/>
      <c r="S619" s="465"/>
      <c r="T619" s="465"/>
      <c r="U619" s="465"/>
      <c r="V619" s="465"/>
      <c r="W619" s="465"/>
      <c r="X619" s="465"/>
      <c r="Y619" s="465"/>
      <c r="Z619" s="465"/>
      <c r="AA619" s="465"/>
      <c r="AB619" s="465"/>
      <c r="AC619" s="465"/>
      <c r="AD619" s="465"/>
      <c r="AE619" s="465"/>
      <c r="AF619" s="465"/>
      <c r="AG619" s="465"/>
      <c r="AH619" s="465"/>
      <c r="AI619" s="465"/>
      <c r="AJ619" s="465"/>
      <c r="AK619" s="465"/>
      <c r="AL619" s="465"/>
      <c r="AM619" s="465"/>
      <c r="AN619" s="465"/>
      <c r="AO619" s="465"/>
      <c r="AP619" s="465"/>
      <c r="AQ619" s="465"/>
      <c r="AR619" s="465"/>
      <c r="AS619" s="465"/>
      <c r="AT619" s="465"/>
      <c r="AU619" s="465"/>
      <c r="AV619" s="465"/>
      <c r="AW619" s="465"/>
      <c r="AX619" s="465"/>
      <c r="AY619" s="465"/>
      <c r="AZ619" s="465"/>
      <c r="BA619" s="465"/>
      <c r="BB619" s="465"/>
      <c r="BC619" s="465"/>
      <c r="BD619" s="465"/>
      <c r="BE619" s="465"/>
      <c r="BF619" s="465"/>
      <c r="BG619" s="465"/>
      <c r="BH619" s="465"/>
      <c r="BI619" s="465"/>
      <c r="BJ619" s="465"/>
      <c r="BK619" s="465"/>
      <c r="BL619" s="465"/>
      <c r="BM619" s="465"/>
      <c r="BN619" s="465"/>
      <c r="BO619" s="465"/>
      <c r="BP619" s="465"/>
      <c r="BQ619" s="465"/>
      <c r="BR619" s="465"/>
      <c r="BS619" s="465"/>
      <c r="BT619" s="465"/>
      <c r="BU619" s="465"/>
      <c r="BV619" s="465"/>
      <c r="BW619" s="465"/>
      <c r="BX619" s="465"/>
      <c r="BY619" s="465"/>
      <c r="BZ619" s="465"/>
      <c r="CA619" s="465"/>
      <c r="CB619" s="465"/>
      <c r="CC619" s="465"/>
      <c r="CD619" s="465"/>
      <c r="CE619" s="465"/>
      <c r="CF619" s="465"/>
      <c r="CG619" s="465"/>
      <c r="CH619" s="465"/>
      <c r="CI619" s="465"/>
      <c r="CJ619" s="465"/>
      <c r="CK619" s="465"/>
      <c r="CL619" s="465"/>
    </row>
    <row r="620" spans="2:90" x14ac:dyDescent="0.4">
      <c r="B620" s="93" t="str">
        <f>"Revenue - "&amp;PROPER(B644)&amp;" Sales:"</f>
        <v>Revenue - Kit Sales:</v>
      </c>
      <c r="D620" t="s">
        <v>1011</v>
      </c>
      <c r="I620"/>
      <c r="J620"/>
      <c r="K620" s="38"/>
      <c r="L620" s="38"/>
      <c r="M620" s="38"/>
      <c r="N620" s="38"/>
      <c r="O620" s="38"/>
      <c r="P620" s="38"/>
      <c r="R620"/>
      <c r="S620" s="465"/>
      <c r="T620" s="465"/>
      <c r="U620" s="465"/>
      <c r="V620" s="465"/>
      <c r="W620" s="465"/>
      <c r="X620" s="465"/>
      <c r="Y620" s="465"/>
      <c r="Z620" s="465"/>
      <c r="AA620" s="465"/>
      <c r="AB620" s="465"/>
      <c r="AC620" s="465"/>
      <c r="AD620" s="465"/>
      <c r="AE620" s="465"/>
      <c r="AF620" s="465"/>
      <c r="AG620" s="465"/>
      <c r="AH620" s="465"/>
      <c r="AI620" s="465"/>
      <c r="AJ620" s="465"/>
      <c r="AK620" s="465"/>
      <c r="AL620" s="465"/>
      <c r="AM620" s="465"/>
      <c r="AN620" s="465"/>
      <c r="AO620" s="465"/>
      <c r="AP620" s="465"/>
      <c r="AQ620" s="465"/>
      <c r="AR620" s="465"/>
      <c r="AS620" s="465"/>
      <c r="AT620" s="465"/>
      <c r="AU620" s="465"/>
      <c r="AV620" s="465"/>
      <c r="AW620" s="465"/>
      <c r="AX620" s="465"/>
      <c r="AY620" s="465"/>
      <c r="AZ620" s="465"/>
      <c r="BA620" s="465"/>
      <c r="BB620" s="465"/>
      <c r="BC620" s="465"/>
      <c r="BD620" s="465"/>
      <c r="BE620" s="465"/>
      <c r="BF620" s="465"/>
      <c r="BG620" s="465"/>
      <c r="BH620" s="465"/>
      <c r="BI620" s="465"/>
      <c r="BJ620" s="465"/>
      <c r="BK620" s="465"/>
      <c r="BL620" s="465"/>
      <c r="BM620" s="465"/>
      <c r="BN620" s="465"/>
      <c r="BO620" s="465"/>
      <c r="BP620" s="465"/>
      <c r="BQ620" s="465"/>
      <c r="BR620" s="465"/>
      <c r="BS620" s="465"/>
      <c r="BT620" s="465"/>
      <c r="BU620" s="465"/>
      <c r="BV620" s="465"/>
      <c r="BW620" s="465"/>
      <c r="BX620" s="465"/>
      <c r="BY620" s="465"/>
      <c r="BZ620" s="465"/>
      <c r="CA620" s="465"/>
      <c r="CB620" s="465"/>
      <c r="CC620" s="465"/>
      <c r="CD620" s="465"/>
      <c r="CE620" s="465"/>
      <c r="CF620" s="465"/>
      <c r="CG620" s="465"/>
      <c r="CH620" s="465"/>
      <c r="CI620" s="465"/>
      <c r="CJ620" s="465"/>
      <c r="CK620" s="465"/>
      <c r="CL620" s="465"/>
    </row>
    <row r="621" spans="2:90" x14ac:dyDescent="0.4">
      <c r="B621" s="139" t="str">
        <f>"$/"&amp;B644</f>
        <v>$/kit</v>
      </c>
      <c r="D621" t="s">
        <v>1011</v>
      </c>
      <c r="I621"/>
      <c r="J621"/>
      <c r="K621" s="18">
        <v>100</v>
      </c>
      <c r="L621" s="18">
        <v>100</v>
      </c>
      <c r="M621" s="18">
        <v>100</v>
      </c>
      <c r="N621" s="18">
        <v>100</v>
      </c>
      <c r="O621" s="18">
        <v>100</v>
      </c>
      <c r="P621" s="18">
        <v>100</v>
      </c>
      <c r="Q621" s="53"/>
      <c r="R621" s="19"/>
      <c r="S621" s="141" cm="1">
        <f t="array" ref="S621">INDEX($K:$P,ROW(),MATCH(S$3,$K$2:$P$2,0))</f>
        <v>100</v>
      </c>
      <c r="T621" s="141" cm="1">
        <f t="array" ref="T621">INDEX($K:$P,ROW(),MATCH(T$3,$K$2:$P$2,0))</f>
        <v>100</v>
      </c>
      <c r="U621" s="141" cm="1">
        <f t="array" ref="U621">INDEX($K:$P,ROW(),MATCH(U$3,$K$2:$P$2,0))</f>
        <v>100</v>
      </c>
      <c r="V621" s="141" cm="1">
        <f t="array" ref="V621">INDEX($K:$P,ROW(),MATCH(V$3,$K$2:$P$2,0))</f>
        <v>100</v>
      </c>
      <c r="W621" s="141" cm="1">
        <f t="array" ref="W621">INDEX($K:$P,ROW(),MATCH(W$3,$K$2:$P$2,0))</f>
        <v>100</v>
      </c>
      <c r="X621" s="141" cm="1">
        <f t="array" ref="X621">INDEX($K:$P,ROW(),MATCH(X$3,$K$2:$P$2,0))</f>
        <v>100</v>
      </c>
      <c r="Y621" s="141" cm="1">
        <f t="array" ref="Y621">INDEX($K:$P,ROW(),MATCH(Y$3,$K$2:$P$2,0))</f>
        <v>100</v>
      </c>
      <c r="Z621" s="141" cm="1">
        <f t="array" ref="Z621">INDEX($K:$P,ROW(),MATCH(Z$3,$K$2:$P$2,0))</f>
        <v>100</v>
      </c>
      <c r="AA621" s="141" cm="1">
        <f t="array" ref="AA621">INDEX($K:$P,ROW(),MATCH(AA$3,$K$2:$P$2,0))</f>
        <v>100</v>
      </c>
      <c r="AB621" s="141" cm="1">
        <f t="array" ref="AB621">INDEX($K:$P,ROW(),MATCH(AB$3,$K$2:$P$2,0))</f>
        <v>100</v>
      </c>
      <c r="AC621" s="141" cm="1">
        <f t="array" ref="AC621">INDEX($K:$P,ROW(),MATCH(AC$3,$K$2:$P$2,0))</f>
        <v>100</v>
      </c>
      <c r="AD621" s="141" cm="1">
        <f t="array" ref="AD621">INDEX($K:$P,ROW(),MATCH(AD$3,$K$2:$P$2,0))</f>
        <v>100</v>
      </c>
      <c r="AE621" s="141" cm="1">
        <f t="array" ref="AE621">INDEX($K:$P,ROW(),MATCH(AE$3,$K$2:$P$2,0))</f>
        <v>100</v>
      </c>
      <c r="AF621" s="141" cm="1">
        <f t="array" ref="AF621">INDEX($K:$P,ROW(),MATCH(AF$3,$K$2:$P$2,0))</f>
        <v>100</v>
      </c>
      <c r="AG621" s="141" cm="1">
        <f t="array" ref="AG621">INDEX($K:$P,ROW(),MATCH(AG$3,$K$2:$P$2,0))</f>
        <v>100</v>
      </c>
      <c r="AH621" s="141" cm="1">
        <f t="array" ref="AH621">INDEX($K:$P,ROW(),MATCH(AH$3,$K$2:$P$2,0))</f>
        <v>100</v>
      </c>
      <c r="AI621" s="141" cm="1">
        <f t="array" ref="AI621">INDEX($K:$P,ROW(),MATCH(AI$3,$K$2:$P$2,0))</f>
        <v>100</v>
      </c>
      <c r="AJ621" s="141" cm="1">
        <f t="array" ref="AJ621">INDEX($K:$P,ROW(),MATCH(AJ$3,$K$2:$P$2,0))</f>
        <v>100</v>
      </c>
      <c r="AK621" s="141" cm="1">
        <f t="array" ref="AK621">INDEX($K:$P,ROW(),MATCH(AK$3,$K$2:$P$2,0))</f>
        <v>100</v>
      </c>
      <c r="AL621" s="141" cm="1">
        <f t="array" ref="AL621">INDEX($K:$P,ROW(),MATCH(AL$3,$K$2:$P$2,0))</f>
        <v>100</v>
      </c>
      <c r="AM621" s="141" cm="1">
        <f t="array" ref="AM621">INDEX($K:$P,ROW(),MATCH(AM$3,$K$2:$P$2,0))</f>
        <v>100</v>
      </c>
      <c r="AN621" s="141" cm="1">
        <f t="array" ref="AN621">INDEX($K:$P,ROW(),MATCH(AN$3,$K$2:$P$2,0))</f>
        <v>100</v>
      </c>
      <c r="AO621" s="141" cm="1">
        <f t="array" ref="AO621">INDEX($K:$P,ROW(),MATCH(AO$3,$K$2:$P$2,0))</f>
        <v>100</v>
      </c>
      <c r="AP621" s="141" cm="1">
        <f t="array" ref="AP621">INDEX($K:$P,ROW(),MATCH(AP$3,$K$2:$P$2,0))</f>
        <v>100</v>
      </c>
      <c r="AQ621" s="141" cm="1">
        <f t="array" ref="AQ621">INDEX($K:$P,ROW(),MATCH(AQ$3,$K$2:$P$2,0))</f>
        <v>100</v>
      </c>
      <c r="AR621" s="141" cm="1">
        <f t="array" ref="AR621">INDEX($K:$P,ROW(),MATCH(AR$3,$K$2:$P$2,0))</f>
        <v>100</v>
      </c>
      <c r="AS621" s="141" cm="1">
        <f t="array" ref="AS621">INDEX($K:$P,ROW(),MATCH(AS$3,$K$2:$P$2,0))</f>
        <v>100</v>
      </c>
      <c r="AT621" s="141" cm="1">
        <f t="array" ref="AT621">INDEX($K:$P,ROW(),MATCH(AT$3,$K$2:$P$2,0))</f>
        <v>100</v>
      </c>
      <c r="AU621" s="141" cm="1">
        <f t="array" ref="AU621">INDEX($K:$P,ROW(),MATCH(AU$3,$K$2:$P$2,0))</f>
        <v>100</v>
      </c>
      <c r="AV621" s="141" cm="1">
        <f t="array" ref="AV621">INDEX($K:$P,ROW(),MATCH(AV$3,$K$2:$P$2,0))</f>
        <v>100</v>
      </c>
      <c r="AW621" s="141" cm="1">
        <f t="array" ref="AW621">INDEX($K:$P,ROW(),MATCH(AW$3,$K$2:$P$2,0))</f>
        <v>100</v>
      </c>
      <c r="AX621" s="141" cm="1">
        <f t="array" ref="AX621">INDEX($K:$P,ROW(),MATCH(AX$3,$K$2:$P$2,0))</f>
        <v>100</v>
      </c>
      <c r="AY621" s="141" cm="1">
        <f t="array" ref="AY621">INDEX($K:$P,ROW(),MATCH(AY$3,$K$2:$P$2,0))</f>
        <v>100</v>
      </c>
      <c r="AZ621" s="141" cm="1">
        <f t="array" ref="AZ621">INDEX($K:$P,ROW(),MATCH(AZ$3,$K$2:$P$2,0))</f>
        <v>100</v>
      </c>
      <c r="BA621" s="141" cm="1">
        <f t="array" ref="BA621">INDEX($K:$P,ROW(),MATCH(BA$3,$K$2:$P$2,0))</f>
        <v>100</v>
      </c>
      <c r="BB621" s="141" cm="1">
        <f t="array" ref="BB621">INDEX($K:$P,ROW(),MATCH(BB$3,$K$2:$P$2,0))</f>
        <v>100</v>
      </c>
      <c r="BC621" s="141" cm="1">
        <f t="array" ref="BC621">INDEX($K:$P,ROW(),MATCH(BC$3,$K$2:$P$2,0))</f>
        <v>100</v>
      </c>
      <c r="BD621" s="141" cm="1">
        <f t="array" ref="BD621">INDEX($K:$P,ROW(),MATCH(BD$3,$K$2:$P$2,0))</f>
        <v>100</v>
      </c>
      <c r="BE621" s="141" cm="1">
        <f t="array" ref="BE621">INDEX($K:$P,ROW(),MATCH(BE$3,$K$2:$P$2,0))</f>
        <v>100</v>
      </c>
      <c r="BF621" s="141" cm="1">
        <f t="array" ref="BF621">INDEX($K:$P,ROW(),MATCH(BF$3,$K$2:$P$2,0))</f>
        <v>100</v>
      </c>
      <c r="BG621" s="141" cm="1">
        <f t="array" ref="BG621">INDEX($K:$P,ROW(),MATCH(BG$3,$K$2:$P$2,0))</f>
        <v>100</v>
      </c>
      <c r="BH621" s="141" cm="1">
        <f t="array" ref="BH621">INDEX($K:$P,ROW(),MATCH(BH$3,$K$2:$P$2,0))</f>
        <v>100</v>
      </c>
      <c r="BI621" s="141" cm="1">
        <f t="array" ref="BI621">INDEX($K:$P,ROW(),MATCH(BI$3,$K$2:$P$2,0))</f>
        <v>100</v>
      </c>
      <c r="BJ621" s="141" cm="1">
        <f t="array" ref="BJ621">INDEX($K:$P,ROW(),MATCH(BJ$3,$K$2:$P$2,0))</f>
        <v>100</v>
      </c>
      <c r="BK621" s="141" cm="1">
        <f t="array" ref="BK621">INDEX($K:$P,ROW(),MATCH(BK$3,$K$2:$P$2,0))</f>
        <v>100</v>
      </c>
      <c r="BL621" s="141" cm="1">
        <f t="array" ref="BL621">INDEX($K:$P,ROW(),MATCH(BL$3,$K$2:$P$2,0))</f>
        <v>100</v>
      </c>
      <c r="BM621" s="141" cm="1">
        <f t="array" ref="BM621">INDEX($K:$P,ROW(),MATCH(BM$3,$K$2:$P$2,0))</f>
        <v>100</v>
      </c>
      <c r="BN621" s="141" cm="1">
        <f t="array" ref="BN621">INDEX($K:$P,ROW(),MATCH(BN$3,$K$2:$P$2,0))</f>
        <v>100</v>
      </c>
      <c r="BO621" s="141" cm="1">
        <f t="array" ref="BO621">INDEX($K:$P,ROW(),MATCH(BO$3,$K$2:$P$2,0))</f>
        <v>100</v>
      </c>
      <c r="BP621" s="141" cm="1">
        <f t="array" ref="BP621">INDEX($K:$P,ROW(),MATCH(BP$3,$K$2:$P$2,0))</f>
        <v>100</v>
      </c>
      <c r="BQ621" s="141" cm="1">
        <f t="array" ref="BQ621">INDEX($K:$P,ROW(),MATCH(BQ$3,$K$2:$P$2,0))</f>
        <v>100</v>
      </c>
      <c r="BR621" s="141" cm="1">
        <f t="array" ref="BR621">INDEX($K:$P,ROW(),MATCH(BR$3,$K$2:$P$2,0))</f>
        <v>100</v>
      </c>
      <c r="BS621" s="141" cm="1">
        <f t="array" ref="BS621">INDEX($K:$P,ROW(),MATCH(BS$3,$K$2:$P$2,0))</f>
        <v>100</v>
      </c>
      <c r="BT621" s="141" cm="1">
        <f t="array" ref="BT621">INDEX($K:$P,ROW(),MATCH(BT$3,$K$2:$P$2,0))</f>
        <v>100</v>
      </c>
      <c r="BU621" s="141" cm="1">
        <f t="array" ref="BU621">INDEX($K:$P,ROW(),MATCH(BU$3,$K$2:$P$2,0))</f>
        <v>100</v>
      </c>
      <c r="BV621" s="141" cm="1">
        <f t="array" ref="BV621">INDEX($K:$P,ROW(),MATCH(BV$3,$K$2:$P$2,0))</f>
        <v>100</v>
      </c>
      <c r="BW621" s="141" cm="1">
        <f t="array" ref="BW621">INDEX($K:$P,ROW(),MATCH(BW$3,$K$2:$P$2,0))</f>
        <v>100</v>
      </c>
      <c r="BX621" s="141" cm="1">
        <f t="array" ref="BX621">INDEX($K:$P,ROW(),MATCH(BX$3,$K$2:$P$2,0))</f>
        <v>100</v>
      </c>
      <c r="BY621" s="141" cm="1">
        <f t="array" ref="BY621">INDEX($K:$P,ROW(),MATCH(BY$3,$K$2:$P$2,0))</f>
        <v>100</v>
      </c>
      <c r="BZ621" s="141" cm="1">
        <f t="array" ref="BZ621">INDEX($K:$P,ROW(),MATCH(BZ$3,$K$2:$P$2,0))</f>
        <v>100</v>
      </c>
      <c r="CA621" s="141" cm="1">
        <f t="array" ref="CA621">INDEX($K:$P,ROW(),MATCH(CA$3,$K$2:$P$2,0))</f>
        <v>100</v>
      </c>
      <c r="CB621" s="141" cm="1">
        <f t="array" ref="CB621">INDEX($K:$P,ROW(),MATCH(CB$3,$K$2:$P$2,0))</f>
        <v>100</v>
      </c>
      <c r="CC621" s="141" cm="1">
        <f t="array" ref="CC621">INDEX($K:$P,ROW(),MATCH(CC$3,$K$2:$P$2,0))</f>
        <v>100</v>
      </c>
      <c r="CD621" s="141" cm="1">
        <f t="array" ref="CD621">INDEX($K:$P,ROW(),MATCH(CD$3,$K$2:$P$2,0))</f>
        <v>100</v>
      </c>
      <c r="CE621" s="141" cm="1">
        <f t="array" ref="CE621">INDEX($K:$P,ROW(),MATCH(CE$3,$K$2:$P$2,0))</f>
        <v>100</v>
      </c>
      <c r="CF621" s="141" cm="1">
        <f t="array" ref="CF621">INDEX($K:$P,ROW(),MATCH(CF$3,$K$2:$P$2,0))</f>
        <v>100</v>
      </c>
      <c r="CG621" s="141" cm="1">
        <f t="array" ref="CG621">INDEX($K:$P,ROW(),MATCH(CG$3,$K$2:$P$2,0))</f>
        <v>100</v>
      </c>
      <c r="CH621" s="141" cm="1">
        <f t="array" ref="CH621">INDEX($K:$P,ROW(),MATCH(CH$3,$K$2:$P$2,0))</f>
        <v>100</v>
      </c>
      <c r="CI621" s="141" cm="1">
        <f t="array" ref="CI621">INDEX($K:$P,ROW(),MATCH(CI$3,$K$2:$P$2,0))</f>
        <v>100</v>
      </c>
      <c r="CJ621" s="141" cm="1">
        <f t="array" ref="CJ621">INDEX($K:$P,ROW(),MATCH(CJ$3,$K$2:$P$2,0))</f>
        <v>100</v>
      </c>
      <c r="CK621" s="141" cm="1">
        <f t="array" ref="CK621">INDEX($K:$P,ROW(),MATCH(CK$3,$K$2:$P$2,0))</f>
        <v>100</v>
      </c>
      <c r="CL621" s="141" cm="1">
        <f t="array" ref="CL621">INDEX($K:$P,ROW(),MATCH(CL$3,$K$2:$P$2,0))</f>
        <v>100</v>
      </c>
    </row>
    <row r="622" spans="2:90" x14ac:dyDescent="0.4">
      <c r="B622" s="121" t="str">
        <f>+SUBSTITUTE(B620,":","")</f>
        <v>Revenue - Kit Sales</v>
      </c>
      <c r="C622" t="s">
        <v>198</v>
      </c>
      <c r="D622" t="s">
        <v>1011</v>
      </c>
      <c r="I622"/>
      <c r="J622"/>
      <c r="K622" s="432">
        <f t="shared" ref="K622:P622" ca="1" si="580">SUMIF($3:$3,K$2,622:622)</f>
        <v>9221304.7352731042</v>
      </c>
      <c r="L622" s="432">
        <f t="shared" ca="1" si="580"/>
        <v>13342427.482243227</v>
      </c>
      <c r="M622" s="432">
        <f t="shared" ca="1" si="580"/>
        <v>16440198.394455561</v>
      </c>
      <c r="N622" s="432">
        <f t="shared" ca="1" si="580"/>
        <v>20368920.935303394</v>
      </c>
      <c r="O622" s="432">
        <f t="shared" ca="1" si="580"/>
        <v>25351491.060846567</v>
      </c>
      <c r="P622" s="432">
        <f t="shared" ca="1" si="580"/>
        <v>31670594.738399174</v>
      </c>
      <c r="R622"/>
      <c r="S622" s="466">
        <f ca="1">+S621*S618</f>
        <v>500000</v>
      </c>
      <c r="T622" s="466">
        <f t="shared" ref="T622:CE622" ca="1" si="581">+T621*T618</f>
        <v>510010.00000000006</v>
      </c>
      <c r="U622" s="466">
        <f t="shared" ca="1" si="581"/>
        <v>520220.2</v>
      </c>
      <c r="V622" s="466">
        <f t="shared" ca="1" si="581"/>
        <v>530634.60400000005</v>
      </c>
      <c r="W622" s="466">
        <f t="shared" ca="1" si="581"/>
        <v>541257.29608</v>
      </c>
      <c r="X622" s="466">
        <f t="shared" ca="1" si="581"/>
        <v>899092.44200159993</v>
      </c>
      <c r="Y622" s="466">
        <f t="shared" ca="1" si="581"/>
        <v>914084.29084163194</v>
      </c>
      <c r="Z622" s="466">
        <f t="shared" ca="1" si="581"/>
        <v>929375.97665846464</v>
      </c>
      <c r="AA622" s="466">
        <f t="shared" ca="1" si="581"/>
        <v>944973.49619163398</v>
      </c>
      <c r="AB622" s="466">
        <f t="shared" ca="1" si="581"/>
        <v>960882.96611546667</v>
      </c>
      <c r="AC622" s="466">
        <f t="shared" ca="1" si="581"/>
        <v>977110.62543777586</v>
      </c>
      <c r="AD622" s="466">
        <f t="shared" ca="1" si="581"/>
        <v>993662.83794653136</v>
      </c>
      <c r="AE622" s="466">
        <f t="shared" ca="1" si="581"/>
        <v>1010546.094705462</v>
      </c>
      <c r="AF622" s="466">
        <f t="shared" ca="1" si="581"/>
        <v>1027767.0165995714</v>
      </c>
      <c r="AG622" s="466">
        <f t="shared" ca="1" si="581"/>
        <v>1045332.3569315628</v>
      </c>
      <c r="AH622" s="466">
        <f t="shared" ca="1" si="581"/>
        <v>1063249.0040701942</v>
      </c>
      <c r="AI622" s="466">
        <f t="shared" ca="1" si="581"/>
        <v>1081523.9841515978</v>
      </c>
      <c r="AJ622" s="466">
        <f t="shared" ca="1" si="581"/>
        <v>1100164.4638346299</v>
      </c>
      <c r="AK622" s="466">
        <f t="shared" ca="1" si="581"/>
        <v>1119177.7531113224</v>
      </c>
      <c r="AL622" s="466">
        <f t="shared" ca="1" si="581"/>
        <v>1138571.3081735489</v>
      </c>
      <c r="AM622" s="466">
        <f t="shared" ca="1" si="581"/>
        <v>1158352.73433702</v>
      </c>
      <c r="AN622" s="466">
        <f t="shared" ca="1" si="581"/>
        <v>1178529.7890237602</v>
      </c>
      <c r="AO622" s="466">
        <f t="shared" ca="1" si="581"/>
        <v>1199110.3848042353</v>
      </c>
      <c r="AP622" s="466">
        <f t="shared" ca="1" si="581"/>
        <v>1220102.5925003202</v>
      </c>
      <c r="AQ622" s="466">
        <f t="shared" ca="1" si="581"/>
        <v>1241514.6443503264</v>
      </c>
      <c r="AR622" s="466">
        <f t="shared" ca="1" si="581"/>
        <v>1263354.937237333</v>
      </c>
      <c r="AS622" s="466">
        <f t="shared" ca="1" si="581"/>
        <v>1285632.0359820796</v>
      </c>
      <c r="AT622" s="466">
        <f t="shared" ca="1" si="581"/>
        <v>1308354.6767017213</v>
      </c>
      <c r="AU622" s="466">
        <f t="shared" ca="1" si="581"/>
        <v>1331531.7702357557</v>
      </c>
      <c r="AV622" s="466">
        <f t="shared" ca="1" si="581"/>
        <v>1355172.405640471</v>
      </c>
      <c r="AW622" s="466">
        <f t="shared" ca="1" si="581"/>
        <v>1379285.8537532804</v>
      </c>
      <c r="AX622" s="466">
        <f t="shared" ca="1" si="581"/>
        <v>1403881.5708283458</v>
      </c>
      <c r="AY622" s="466">
        <f t="shared" ca="1" si="581"/>
        <v>1428969.2022449127</v>
      </c>
      <c r="AZ622" s="466">
        <f t="shared" ca="1" si="581"/>
        <v>1454558.5862898109</v>
      </c>
      <c r="BA622" s="466">
        <f t="shared" ca="1" si="581"/>
        <v>1480659.758015607</v>
      </c>
      <c r="BB622" s="466">
        <f t="shared" ca="1" si="581"/>
        <v>1507282.9531759194</v>
      </c>
      <c r="BC622" s="466">
        <f t="shared" ca="1" si="581"/>
        <v>1534438.6122394376</v>
      </c>
      <c r="BD622" s="466">
        <f t="shared" ca="1" si="581"/>
        <v>1562137.3844842263</v>
      </c>
      <c r="BE622" s="466">
        <f t="shared" ca="1" si="581"/>
        <v>1590390.1321739107</v>
      </c>
      <c r="BF622" s="466">
        <f t="shared" ca="1" si="581"/>
        <v>1619207.9348173891</v>
      </c>
      <c r="BG622" s="466">
        <f t="shared" ca="1" si="581"/>
        <v>1648602.093513737</v>
      </c>
      <c r="BH622" s="466">
        <f t="shared" ca="1" si="581"/>
        <v>1678584.1353840115</v>
      </c>
      <c r="BI622" s="466">
        <f t="shared" ca="1" si="581"/>
        <v>1709165.8180916919</v>
      </c>
      <c r="BJ622" s="466">
        <f t="shared" ca="1" si="581"/>
        <v>1740359.1344535255</v>
      </c>
      <c r="BK622" s="466">
        <f t="shared" ca="1" si="581"/>
        <v>1772176.3171425962</v>
      </c>
      <c r="BL622" s="466">
        <f t="shared" ca="1" si="581"/>
        <v>1804629.843485448</v>
      </c>
      <c r="BM622" s="466">
        <f t="shared" ca="1" si="581"/>
        <v>1837732.440355157</v>
      </c>
      <c r="BN622" s="466">
        <f t="shared" ca="1" si="581"/>
        <v>1871497.0891622601</v>
      </c>
      <c r="BO622" s="466">
        <f t="shared" ca="1" si="581"/>
        <v>1905937.0309455055</v>
      </c>
      <c r="BP622" s="466">
        <f t="shared" ca="1" si="581"/>
        <v>1941065.7715644157</v>
      </c>
      <c r="BQ622" s="466">
        <f t="shared" ca="1" si="581"/>
        <v>1976897.0869957041</v>
      </c>
      <c r="BR622" s="466">
        <f t="shared" ca="1" si="581"/>
        <v>2013445.0287356179</v>
      </c>
      <c r="BS622" s="466">
        <f t="shared" ca="1" si="581"/>
        <v>2050723.9293103302</v>
      </c>
      <c r="BT622" s="466">
        <f t="shared" ca="1" si="581"/>
        <v>2088748.4078965369</v>
      </c>
      <c r="BU622" s="466">
        <f t="shared" ca="1" si="581"/>
        <v>2127533.3760544676</v>
      </c>
      <c r="BV622" s="466">
        <f t="shared" ca="1" si="581"/>
        <v>2167094.0435755569</v>
      </c>
      <c r="BW622" s="466">
        <f t="shared" ca="1" si="581"/>
        <v>2207445.924447068</v>
      </c>
      <c r="BX622" s="466">
        <f t="shared" ca="1" si="581"/>
        <v>2248604.8429360096</v>
      </c>
      <c r="BY622" s="466">
        <f t="shared" ca="1" si="581"/>
        <v>2290586.9397947295</v>
      </c>
      <c r="BZ622" s="466">
        <f t="shared" ca="1" si="581"/>
        <v>2333408.6785906241</v>
      </c>
      <c r="CA622" s="466">
        <f t="shared" ca="1" si="581"/>
        <v>2377086.852162437</v>
      </c>
      <c r="CB622" s="466">
        <f t="shared" ca="1" si="581"/>
        <v>2421638.5892056855</v>
      </c>
      <c r="CC622" s="466">
        <f t="shared" ca="1" si="581"/>
        <v>2467081.3609897993</v>
      </c>
      <c r="CD622" s="466">
        <f t="shared" ca="1" si="581"/>
        <v>2513432.9882095954</v>
      </c>
      <c r="CE622" s="466">
        <f t="shared" ca="1" si="581"/>
        <v>2560711.647973787</v>
      </c>
      <c r="CF622" s="466">
        <f t="shared" ref="CF622:CL622" ca="1" si="582">+CF621*CF618</f>
        <v>2608935.8809332629</v>
      </c>
      <c r="CG622" s="466">
        <f t="shared" ca="1" si="582"/>
        <v>2658124.5985519281</v>
      </c>
      <c r="CH622" s="466">
        <f t="shared" ca="1" si="582"/>
        <v>2708297.0905229668</v>
      </c>
      <c r="CI622" s="466">
        <f t="shared" ca="1" si="582"/>
        <v>2759473.0323334262</v>
      </c>
      <c r="CJ622" s="466">
        <f t="shared" ca="1" si="582"/>
        <v>2811672.4929800946</v>
      </c>
      <c r="CK622" s="466">
        <f t="shared" ca="1" si="582"/>
        <v>2864915.9428396965</v>
      </c>
      <c r="CL622" s="466">
        <f t="shared" ca="1" si="582"/>
        <v>2919224.2616964905</v>
      </c>
    </row>
    <row r="623" spans="2:90" x14ac:dyDescent="0.4">
      <c r="B623" s="93"/>
      <c r="D623" t="s">
        <v>1011</v>
      </c>
      <c r="I623"/>
      <c r="J623"/>
      <c r="K623" s="15"/>
      <c r="L623" s="15"/>
      <c r="M623" s="15"/>
      <c r="N623" s="15"/>
      <c r="O623" s="15"/>
      <c r="P623" s="15"/>
      <c r="R623"/>
      <c r="S623" s="140"/>
      <c r="T623" s="140"/>
      <c r="U623" s="140"/>
      <c r="V623" s="140"/>
      <c r="W623" s="140"/>
      <c r="X623" s="140"/>
      <c r="Y623" s="140"/>
      <c r="Z623" s="140"/>
      <c r="AA623" s="140"/>
      <c r="AB623" s="140"/>
      <c r="AC623" s="140"/>
      <c r="AD623" s="140"/>
      <c r="AE623" s="140"/>
      <c r="AF623" s="140"/>
      <c r="AG623" s="140"/>
      <c r="AH623" s="140"/>
      <c r="AI623" s="140"/>
      <c r="AJ623" s="140"/>
      <c r="AK623" s="140"/>
      <c r="AL623" s="140"/>
      <c r="AM623" s="140"/>
      <c r="AN623" s="140"/>
      <c r="AO623" s="140"/>
      <c r="AP623" s="140"/>
      <c r="AQ623" s="140"/>
      <c r="AR623" s="140"/>
      <c r="AS623" s="140"/>
      <c r="AT623" s="140"/>
      <c r="AU623" s="140"/>
      <c r="AV623" s="140"/>
      <c r="AW623" s="140"/>
      <c r="AX623" s="140"/>
      <c r="AY623" s="140"/>
      <c r="AZ623" s="140"/>
      <c r="BA623" s="140"/>
      <c r="BB623" s="140"/>
      <c r="BC623" s="140"/>
      <c r="BD623" s="140"/>
      <c r="BE623" s="140"/>
      <c r="BF623" s="140"/>
      <c r="BG623" s="140"/>
      <c r="BH623" s="140"/>
      <c r="BI623" s="140"/>
      <c r="BJ623" s="140"/>
      <c r="BK623" s="140"/>
      <c r="BL623" s="140"/>
      <c r="BM623" s="140"/>
      <c r="BN623" s="140"/>
      <c r="BO623" s="140"/>
      <c r="BP623" s="140"/>
      <c r="BQ623" s="140"/>
      <c r="BR623" s="140"/>
      <c r="BS623" s="140"/>
      <c r="BT623" s="140"/>
      <c r="BU623" s="140"/>
      <c r="BV623" s="140"/>
      <c r="BW623" s="140"/>
      <c r="BX623" s="140"/>
      <c r="BY623" s="140"/>
      <c r="BZ623" s="140"/>
      <c r="CA623" s="140"/>
      <c r="CB623" s="140"/>
      <c r="CC623" s="140"/>
      <c r="CD623" s="140"/>
      <c r="CE623" s="140"/>
      <c r="CF623" s="140"/>
      <c r="CG623" s="140"/>
      <c r="CH623" s="140"/>
      <c r="CI623" s="140"/>
      <c r="CJ623" s="140"/>
      <c r="CK623" s="140"/>
      <c r="CL623" s="140"/>
    </row>
    <row r="624" spans="2:90" x14ac:dyDescent="0.4">
      <c r="B624" s="93" t="str">
        <f>"Revenue - "&amp;PROPER(B647)&amp;" Sales:"</f>
        <v>Revenue - Strip Sales:</v>
      </c>
      <c r="D624" t="s">
        <v>1011</v>
      </c>
      <c r="I624"/>
      <c r="J624"/>
      <c r="K624" s="38"/>
      <c r="L624" s="38"/>
      <c r="M624" s="38"/>
      <c r="N624" s="38"/>
      <c r="O624" s="38"/>
      <c r="P624" s="38"/>
      <c r="R624"/>
      <c r="S624" s="465"/>
      <c r="T624" s="465"/>
      <c r="U624" s="465"/>
      <c r="V624" s="465"/>
      <c r="W624" s="465"/>
      <c r="X624" s="465"/>
      <c r="Y624" s="465"/>
      <c r="Z624" s="465"/>
      <c r="AA624" s="465"/>
      <c r="AB624" s="465"/>
      <c r="AC624" s="465"/>
      <c r="AD624" s="465"/>
      <c r="AE624" s="465"/>
      <c r="AF624" s="465"/>
      <c r="AG624" s="465"/>
      <c r="AH624" s="465"/>
      <c r="AI624" s="465"/>
      <c r="AJ624" s="465"/>
      <c r="AK624" s="465"/>
      <c r="AL624" s="465"/>
      <c r="AM624" s="465"/>
      <c r="AN624" s="465"/>
      <c r="AO624" s="465"/>
      <c r="AP624" s="465"/>
      <c r="AQ624" s="465"/>
      <c r="AR624" s="465"/>
      <c r="AS624" s="465"/>
      <c r="AT624" s="465"/>
      <c r="AU624" s="465"/>
      <c r="AV624" s="465"/>
      <c r="AW624" s="465"/>
      <c r="AX624" s="465"/>
      <c r="AY624" s="465"/>
      <c r="AZ624" s="465"/>
      <c r="BA624" s="465"/>
      <c r="BB624" s="465"/>
      <c r="BC624" s="465"/>
      <c r="BD624" s="465"/>
      <c r="BE624" s="465"/>
      <c r="BF624" s="465"/>
      <c r="BG624" s="465"/>
      <c r="BH624" s="465"/>
      <c r="BI624" s="465"/>
      <c r="BJ624" s="465"/>
      <c r="BK624" s="465"/>
      <c r="BL624" s="465"/>
      <c r="BM624" s="465"/>
      <c r="BN624" s="465"/>
      <c r="BO624" s="465"/>
      <c r="BP624" s="465"/>
      <c r="BQ624" s="465"/>
      <c r="BR624" s="465"/>
      <c r="BS624" s="465"/>
      <c r="BT624" s="465"/>
      <c r="BU624" s="465"/>
      <c r="BV624" s="465"/>
      <c r="BW624" s="465"/>
      <c r="BX624" s="465"/>
      <c r="BY624" s="465"/>
      <c r="BZ624" s="465"/>
      <c r="CA624" s="465"/>
      <c r="CB624" s="465"/>
      <c r="CC624" s="465"/>
      <c r="CD624" s="465"/>
      <c r="CE624" s="465"/>
      <c r="CF624" s="465"/>
      <c r="CG624" s="465"/>
      <c r="CH624" s="465"/>
      <c r="CI624" s="465"/>
      <c r="CJ624" s="465"/>
      <c r="CK624" s="465"/>
      <c r="CL624" s="465"/>
    </row>
    <row r="625" spans="2:90" x14ac:dyDescent="0.4">
      <c r="B625" s="139" t="str">
        <f>"Avg. # of "&amp;B647&amp;"s sold/kit/month"</f>
        <v>Avg. # of strips sold/kit/month</v>
      </c>
      <c r="D625" t="s">
        <v>1011</v>
      </c>
      <c r="I625"/>
      <c r="J625"/>
      <c r="K625" s="17">
        <v>5</v>
      </c>
      <c r="L625" s="17">
        <v>10</v>
      </c>
      <c r="M625" s="17">
        <v>10</v>
      </c>
      <c r="N625" s="17">
        <v>10</v>
      </c>
      <c r="O625" s="17">
        <v>10</v>
      </c>
      <c r="P625" s="17">
        <v>10</v>
      </c>
      <c r="Q625" s="53"/>
      <c r="R625" s="19"/>
      <c r="S625" s="76" cm="1">
        <f t="array" ref="S625">INDEX($K:$P,ROW(),MATCH(S$3,$K$2:$P$2,0))</f>
        <v>5</v>
      </c>
      <c r="T625" s="76" cm="1">
        <f t="array" ref="T625">INDEX($K:$P,ROW(),MATCH(T$3,$K$2:$P$2,0))</f>
        <v>5</v>
      </c>
      <c r="U625" s="76" cm="1">
        <f t="array" ref="U625">INDEX($K:$P,ROW(),MATCH(U$3,$K$2:$P$2,0))</f>
        <v>5</v>
      </c>
      <c r="V625" s="76" cm="1">
        <f t="array" ref="V625">INDEX($K:$P,ROW(),MATCH(V$3,$K$2:$P$2,0))</f>
        <v>5</v>
      </c>
      <c r="W625" s="76" cm="1">
        <f t="array" ref="W625">INDEX($K:$P,ROW(),MATCH(W$3,$K$2:$P$2,0))</f>
        <v>5</v>
      </c>
      <c r="X625" s="76" cm="1">
        <f t="array" ref="X625">INDEX($K:$P,ROW(),MATCH(X$3,$K$2:$P$2,0))</f>
        <v>5</v>
      </c>
      <c r="Y625" s="76" cm="1">
        <f t="array" ref="Y625">INDEX($K:$P,ROW(),MATCH(Y$3,$K$2:$P$2,0))</f>
        <v>5</v>
      </c>
      <c r="Z625" s="76" cm="1">
        <f t="array" ref="Z625">INDEX($K:$P,ROW(),MATCH(Z$3,$K$2:$P$2,0))</f>
        <v>5</v>
      </c>
      <c r="AA625" s="76" cm="1">
        <f t="array" ref="AA625">INDEX($K:$P,ROW(),MATCH(AA$3,$K$2:$P$2,0))</f>
        <v>5</v>
      </c>
      <c r="AB625" s="76" cm="1">
        <f t="array" ref="AB625">INDEX($K:$P,ROW(),MATCH(AB$3,$K$2:$P$2,0))</f>
        <v>5</v>
      </c>
      <c r="AC625" s="76" cm="1">
        <f t="array" ref="AC625">INDEX($K:$P,ROW(),MATCH(AC$3,$K$2:$P$2,0))</f>
        <v>5</v>
      </c>
      <c r="AD625" s="76" cm="1">
        <f t="array" ref="AD625">INDEX($K:$P,ROW(),MATCH(AD$3,$K$2:$P$2,0))</f>
        <v>5</v>
      </c>
      <c r="AE625" s="76" cm="1">
        <f t="array" ref="AE625">INDEX($K:$P,ROW(),MATCH(AE$3,$K$2:$P$2,0))</f>
        <v>10</v>
      </c>
      <c r="AF625" s="76" cm="1">
        <f t="array" ref="AF625">INDEX($K:$P,ROW(),MATCH(AF$3,$K$2:$P$2,0))</f>
        <v>10</v>
      </c>
      <c r="AG625" s="76" cm="1">
        <f t="array" ref="AG625">INDEX($K:$P,ROW(),MATCH(AG$3,$K$2:$P$2,0))</f>
        <v>10</v>
      </c>
      <c r="AH625" s="76" cm="1">
        <f t="array" ref="AH625">INDEX($K:$P,ROW(),MATCH(AH$3,$K$2:$P$2,0))</f>
        <v>10</v>
      </c>
      <c r="AI625" s="76" cm="1">
        <f t="array" ref="AI625">INDEX($K:$P,ROW(),MATCH(AI$3,$K$2:$P$2,0))</f>
        <v>10</v>
      </c>
      <c r="AJ625" s="76" cm="1">
        <f t="array" ref="AJ625">INDEX($K:$P,ROW(),MATCH(AJ$3,$K$2:$P$2,0))</f>
        <v>10</v>
      </c>
      <c r="AK625" s="76" cm="1">
        <f t="array" ref="AK625">INDEX($K:$P,ROW(),MATCH(AK$3,$K$2:$P$2,0))</f>
        <v>10</v>
      </c>
      <c r="AL625" s="76" cm="1">
        <f t="array" ref="AL625">INDEX($K:$P,ROW(),MATCH(AL$3,$K$2:$P$2,0))</f>
        <v>10</v>
      </c>
      <c r="AM625" s="76" cm="1">
        <f t="array" ref="AM625">INDEX($K:$P,ROW(),MATCH(AM$3,$K$2:$P$2,0))</f>
        <v>10</v>
      </c>
      <c r="AN625" s="76" cm="1">
        <f t="array" ref="AN625">INDEX($K:$P,ROW(),MATCH(AN$3,$K$2:$P$2,0))</f>
        <v>10</v>
      </c>
      <c r="AO625" s="76" cm="1">
        <f t="array" ref="AO625">INDEX($K:$P,ROW(),MATCH(AO$3,$K$2:$P$2,0))</f>
        <v>10</v>
      </c>
      <c r="AP625" s="76" cm="1">
        <f t="array" ref="AP625">INDEX($K:$P,ROW(),MATCH(AP$3,$K$2:$P$2,0))</f>
        <v>10</v>
      </c>
      <c r="AQ625" s="76" cm="1">
        <f t="array" ref="AQ625">INDEX($K:$P,ROW(),MATCH(AQ$3,$K$2:$P$2,0))</f>
        <v>10</v>
      </c>
      <c r="AR625" s="76" cm="1">
        <f t="array" ref="AR625">INDEX($K:$P,ROW(),MATCH(AR$3,$K$2:$P$2,0))</f>
        <v>10</v>
      </c>
      <c r="AS625" s="76" cm="1">
        <f t="array" ref="AS625">INDEX($K:$P,ROW(),MATCH(AS$3,$K$2:$P$2,0))</f>
        <v>10</v>
      </c>
      <c r="AT625" s="76" cm="1">
        <f t="array" ref="AT625">INDEX($K:$P,ROW(),MATCH(AT$3,$K$2:$P$2,0))</f>
        <v>10</v>
      </c>
      <c r="AU625" s="76" cm="1">
        <f t="array" ref="AU625">INDEX($K:$P,ROW(),MATCH(AU$3,$K$2:$P$2,0))</f>
        <v>10</v>
      </c>
      <c r="AV625" s="76" cm="1">
        <f t="array" ref="AV625">INDEX($K:$P,ROW(),MATCH(AV$3,$K$2:$P$2,0))</f>
        <v>10</v>
      </c>
      <c r="AW625" s="76" cm="1">
        <f t="array" ref="AW625">INDEX($K:$P,ROW(),MATCH(AW$3,$K$2:$P$2,0))</f>
        <v>10</v>
      </c>
      <c r="AX625" s="76" cm="1">
        <f t="array" ref="AX625">INDEX($K:$P,ROW(),MATCH(AX$3,$K$2:$P$2,0))</f>
        <v>10</v>
      </c>
      <c r="AY625" s="76" cm="1">
        <f t="array" ref="AY625">INDEX($K:$P,ROW(),MATCH(AY$3,$K$2:$P$2,0))</f>
        <v>10</v>
      </c>
      <c r="AZ625" s="76" cm="1">
        <f t="array" ref="AZ625">INDEX($K:$P,ROW(),MATCH(AZ$3,$K$2:$P$2,0))</f>
        <v>10</v>
      </c>
      <c r="BA625" s="76" cm="1">
        <f t="array" ref="BA625">INDEX($K:$P,ROW(),MATCH(BA$3,$K$2:$P$2,0))</f>
        <v>10</v>
      </c>
      <c r="BB625" s="76" cm="1">
        <f t="array" ref="BB625">INDEX($K:$P,ROW(),MATCH(BB$3,$K$2:$P$2,0))</f>
        <v>10</v>
      </c>
      <c r="BC625" s="76" cm="1">
        <f t="array" ref="BC625">INDEX($K:$P,ROW(),MATCH(BC$3,$K$2:$P$2,0))</f>
        <v>10</v>
      </c>
      <c r="BD625" s="76" cm="1">
        <f t="array" ref="BD625">INDEX($K:$P,ROW(),MATCH(BD$3,$K$2:$P$2,0))</f>
        <v>10</v>
      </c>
      <c r="BE625" s="76" cm="1">
        <f t="array" ref="BE625">INDEX($K:$P,ROW(),MATCH(BE$3,$K$2:$P$2,0))</f>
        <v>10</v>
      </c>
      <c r="BF625" s="76" cm="1">
        <f t="array" ref="BF625">INDEX($K:$P,ROW(),MATCH(BF$3,$K$2:$P$2,0))</f>
        <v>10</v>
      </c>
      <c r="BG625" s="76" cm="1">
        <f t="array" ref="BG625">INDEX($K:$P,ROW(),MATCH(BG$3,$K$2:$P$2,0))</f>
        <v>10</v>
      </c>
      <c r="BH625" s="76" cm="1">
        <f t="array" ref="BH625">INDEX($K:$P,ROW(),MATCH(BH$3,$K$2:$P$2,0))</f>
        <v>10</v>
      </c>
      <c r="BI625" s="76" cm="1">
        <f t="array" ref="BI625">INDEX($K:$P,ROW(),MATCH(BI$3,$K$2:$P$2,0))</f>
        <v>10</v>
      </c>
      <c r="BJ625" s="76" cm="1">
        <f t="array" ref="BJ625">INDEX($K:$P,ROW(),MATCH(BJ$3,$K$2:$P$2,0))</f>
        <v>10</v>
      </c>
      <c r="BK625" s="76" cm="1">
        <f t="array" ref="BK625">INDEX($K:$P,ROW(),MATCH(BK$3,$K$2:$P$2,0))</f>
        <v>10</v>
      </c>
      <c r="BL625" s="76" cm="1">
        <f t="array" ref="BL625">INDEX($K:$P,ROW(),MATCH(BL$3,$K$2:$P$2,0))</f>
        <v>10</v>
      </c>
      <c r="BM625" s="76" cm="1">
        <f t="array" ref="BM625">INDEX($K:$P,ROW(),MATCH(BM$3,$K$2:$P$2,0))</f>
        <v>10</v>
      </c>
      <c r="BN625" s="76" cm="1">
        <f t="array" ref="BN625">INDEX($K:$P,ROW(),MATCH(BN$3,$K$2:$P$2,0))</f>
        <v>10</v>
      </c>
      <c r="BO625" s="76" cm="1">
        <f t="array" ref="BO625">INDEX($K:$P,ROW(),MATCH(BO$3,$K$2:$P$2,0))</f>
        <v>10</v>
      </c>
      <c r="BP625" s="76" cm="1">
        <f t="array" ref="BP625">INDEX($K:$P,ROW(),MATCH(BP$3,$K$2:$P$2,0))</f>
        <v>10</v>
      </c>
      <c r="BQ625" s="76" cm="1">
        <f t="array" ref="BQ625">INDEX($K:$P,ROW(),MATCH(BQ$3,$K$2:$P$2,0))</f>
        <v>10</v>
      </c>
      <c r="BR625" s="76" cm="1">
        <f t="array" ref="BR625">INDEX($K:$P,ROW(),MATCH(BR$3,$K$2:$P$2,0))</f>
        <v>10</v>
      </c>
      <c r="BS625" s="76" cm="1">
        <f t="array" ref="BS625">INDEX($K:$P,ROW(),MATCH(BS$3,$K$2:$P$2,0))</f>
        <v>10</v>
      </c>
      <c r="BT625" s="76" cm="1">
        <f t="array" ref="BT625">INDEX($K:$P,ROW(),MATCH(BT$3,$K$2:$P$2,0))</f>
        <v>10</v>
      </c>
      <c r="BU625" s="76" cm="1">
        <f t="array" ref="BU625">INDEX($K:$P,ROW(),MATCH(BU$3,$K$2:$P$2,0))</f>
        <v>10</v>
      </c>
      <c r="BV625" s="76" cm="1">
        <f t="array" ref="BV625">INDEX($K:$P,ROW(),MATCH(BV$3,$K$2:$P$2,0))</f>
        <v>10</v>
      </c>
      <c r="BW625" s="76" cm="1">
        <f t="array" ref="BW625">INDEX($K:$P,ROW(),MATCH(BW$3,$K$2:$P$2,0))</f>
        <v>10</v>
      </c>
      <c r="BX625" s="76" cm="1">
        <f t="array" ref="BX625">INDEX($K:$P,ROW(),MATCH(BX$3,$K$2:$P$2,0))</f>
        <v>10</v>
      </c>
      <c r="BY625" s="76" cm="1">
        <f t="array" ref="BY625">INDEX($K:$P,ROW(),MATCH(BY$3,$K$2:$P$2,0))</f>
        <v>10</v>
      </c>
      <c r="BZ625" s="76" cm="1">
        <f t="array" ref="BZ625">INDEX($K:$P,ROW(),MATCH(BZ$3,$K$2:$P$2,0))</f>
        <v>10</v>
      </c>
      <c r="CA625" s="76" cm="1">
        <f t="array" ref="CA625">INDEX($K:$P,ROW(),MATCH(CA$3,$K$2:$P$2,0))</f>
        <v>10</v>
      </c>
      <c r="CB625" s="76" cm="1">
        <f t="array" ref="CB625">INDEX($K:$P,ROW(),MATCH(CB$3,$K$2:$P$2,0))</f>
        <v>10</v>
      </c>
      <c r="CC625" s="76" cm="1">
        <f t="array" ref="CC625">INDEX($K:$P,ROW(),MATCH(CC$3,$K$2:$P$2,0))</f>
        <v>10</v>
      </c>
      <c r="CD625" s="76" cm="1">
        <f t="array" ref="CD625">INDEX($K:$P,ROW(),MATCH(CD$3,$K$2:$P$2,0))</f>
        <v>10</v>
      </c>
      <c r="CE625" s="76" cm="1">
        <f t="array" ref="CE625">INDEX($K:$P,ROW(),MATCH(CE$3,$K$2:$P$2,0))</f>
        <v>10</v>
      </c>
      <c r="CF625" s="76" cm="1">
        <f t="array" ref="CF625">INDEX($K:$P,ROW(),MATCH(CF$3,$K$2:$P$2,0))</f>
        <v>10</v>
      </c>
      <c r="CG625" s="76" cm="1">
        <f t="array" ref="CG625">INDEX($K:$P,ROW(),MATCH(CG$3,$K$2:$P$2,0))</f>
        <v>10</v>
      </c>
      <c r="CH625" s="76" cm="1">
        <f t="array" ref="CH625">INDEX($K:$P,ROW(),MATCH(CH$3,$K$2:$P$2,0))</f>
        <v>10</v>
      </c>
      <c r="CI625" s="76" cm="1">
        <f t="array" ref="CI625">INDEX($K:$P,ROW(),MATCH(CI$3,$K$2:$P$2,0))</f>
        <v>10</v>
      </c>
      <c r="CJ625" s="76" cm="1">
        <f t="array" ref="CJ625">INDEX($K:$P,ROW(),MATCH(CJ$3,$K$2:$P$2,0))</f>
        <v>10</v>
      </c>
      <c r="CK625" s="76" cm="1">
        <f t="array" ref="CK625">INDEX($K:$P,ROW(),MATCH(CK$3,$K$2:$P$2,0))</f>
        <v>10</v>
      </c>
      <c r="CL625" s="76" cm="1">
        <f t="array" ref="CL625">INDEX($K:$P,ROW(),MATCH(CL$3,$K$2:$P$2,0))</f>
        <v>10</v>
      </c>
    </row>
    <row r="626" spans="2:90" x14ac:dyDescent="0.4">
      <c r="B626" s="122" t="s">
        <v>1019</v>
      </c>
      <c r="D626" t="s">
        <v>1011</v>
      </c>
      <c r="I626"/>
      <c r="J626"/>
      <c r="K626" s="320">
        <f t="shared" ref="K626:P626" ca="1" si="583">SUMIF($3:$3,K$2,626:626)</f>
        <v>2128944.4565645889</v>
      </c>
      <c r="L626" s="320">
        <f t="shared" ca="1" si="583"/>
        <v>16289558.785328284</v>
      </c>
      <c r="M626" s="320">
        <f t="shared" ca="1" si="583"/>
        <v>31933301.892000593</v>
      </c>
      <c r="N626" s="320">
        <f t="shared" ca="1" si="583"/>
        <v>51773350.723282129</v>
      </c>
      <c r="O626" s="320">
        <f t="shared" ca="1" si="583"/>
        <v>76935329.857275158</v>
      </c>
      <c r="P626" s="320">
        <f t="shared" ca="1" si="583"/>
        <v>108846803.4289158</v>
      </c>
      <c r="Q626" s="53"/>
      <c r="R626" s="19"/>
      <c r="S626" s="451">
        <f ca="1">+AVERAGE(S608,S616)*S625</f>
        <v>12512.5</v>
      </c>
      <c r="T626" s="451">
        <f t="shared" ref="T626:CE626" ca="1" si="584">+AVERAGE(T608,T616)*T625</f>
        <v>37787.75</v>
      </c>
      <c r="U626" s="451">
        <f t="shared" ca="1" si="584"/>
        <v>63568.505000000005</v>
      </c>
      <c r="V626" s="451">
        <f t="shared" ca="1" si="584"/>
        <v>89864.87509999999</v>
      </c>
      <c r="W626" s="451">
        <f t="shared" ca="1" si="584"/>
        <v>112937.17260199999</v>
      </c>
      <c r="X626" s="451">
        <f t="shared" ca="1" si="584"/>
        <v>141470.91605403999</v>
      </c>
      <c r="Y626" s="451">
        <f t="shared" ca="1" si="584"/>
        <v>179325.33437512082</v>
      </c>
      <c r="Z626" s="451">
        <f t="shared" ca="1" si="584"/>
        <v>217936.84106262319</v>
      </c>
      <c r="AA626" s="451">
        <f t="shared" ca="1" si="584"/>
        <v>257320.57788387567</v>
      </c>
      <c r="AB626" s="451">
        <f t="shared" ca="1" si="584"/>
        <v>297491.98944155319</v>
      </c>
      <c r="AC626" s="451">
        <f t="shared" ca="1" si="584"/>
        <v>338466.82923038432</v>
      </c>
      <c r="AD626" s="451">
        <f t="shared" ca="1" si="584"/>
        <v>380261.16581499198</v>
      </c>
      <c r="AE626" s="451">
        <f t="shared" ca="1" si="584"/>
        <v>845782.77826258354</v>
      </c>
      <c r="AF626" s="451">
        <f t="shared" ca="1" si="584"/>
        <v>932748.43382783525</v>
      </c>
      <c r="AG626" s="451">
        <f t="shared" ca="1" si="584"/>
        <v>1021453.402504392</v>
      </c>
      <c r="AH626" s="451">
        <f t="shared" ca="1" si="584"/>
        <v>1111932.4705544799</v>
      </c>
      <c r="AI626" s="451">
        <f t="shared" ca="1" si="584"/>
        <v>1204221.1199655696</v>
      </c>
      <c r="AJ626" s="451">
        <f t="shared" ca="1" si="584"/>
        <v>1298355.5423648809</v>
      </c>
      <c r="AK626" s="451">
        <f t="shared" ca="1" si="584"/>
        <v>1394372.6532121783</v>
      </c>
      <c r="AL626" s="451">
        <f t="shared" ca="1" si="584"/>
        <v>1492310.1062764218</v>
      </c>
      <c r="AM626" s="451">
        <f t="shared" ca="1" si="584"/>
        <v>1592206.3084019502</v>
      </c>
      <c r="AN626" s="451">
        <f t="shared" ca="1" si="584"/>
        <v>1694100.4345699891</v>
      </c>
      <c r="AO626" s="451">
        <f t="shared" ca="1" si="584"/>
        <v>1798032.4432613887</v>
      </c>
      <c r="AP626" s="451">
        <f t="shared" ca="1" si="584"/>
        <v>1904043.0921266163</v>
      </c>
      <c r="AQ626" s="451">
        <f t="shared" ca="1" si="584"/>
        <v>2012173.9539691489</v>
      </c>
      <c r="AR626" s="451">
        <f t="shared" ca="1" si="584"/>
        <v>2122467.4330485319</v>
      </c>
      <c r="AS626" s="451">
        <f t="shared" ca="1" si="584"/>
        <v>2234966.7817095025</v>
      </c>
      <c r="AT626" s="451">
        <f t="shared" ca="1" si="584"/>
        <v>2349716.1173436926</v>
      </c>
      <c r="AU626" s="451">
        <f t="shared" ca="1" si="584"/>
        <v>2466760.4396905662</v>
      </c>
      <c r="AV626" s="451">
        <f t="shared" ca="1" si="584"/>
        <v>2586145.6484843781</v>
      </c>
      <c r="AW626" s="451">
        <f t="shared" ca="1" si="584"/>
        <v>2707918.5614540651</v>
      </c>
      <c r="AX626" s="451">
        <f t="shared" ca="1" si="584"/>
        <v>2832126.9326831466</v>
      </c>
      <c r="AY626" s="451">
        <f t="shared" ca="1" si="584"/>
        <v>2958819.471336809</v>
      </c>
      <c r="AZ626" s="451">
        <f t="shared" ca="1" si="584"/>
        <v>3088045.8607635451</v>
      </c>
      <c r="BA626" s="451">
        <f t="shared" ca="1" si="584"/>
        <v>3219856.7779788161</v>
      </c>
      <c r="BB626" s="451">
        <f t="shared" ca="1" si="584"/>
        <v>3354303.9135383917</v>
      </c>
      <c r="BC626" s="451">
        <f t="shared" ca="1" si="584"/>
        <v>3491439.99180916</v>
      </c>
      <c r="BD626" s="451">
        <f t="shared" ca="1" si="584"/>
        <v>3631318.7916453425</v>
      </c>
      <c r="BE626" s="451">
        <f t="shared" ca="1" si="584"/>
        <v>3773995.1674782494</v>
      </c>
      <c r="BF626" s="451">
        <f t="shared" ca="1" si="584"/>
        <v>3919525.0708278152</v>
      </c>
      <c r="BG626" s="451">
        <f t="shared" ca="1" si="584"/>
        <v>4067965.5722443713</v>
      </c>
      <c r="BH626" s="451">
        <f t="shared" ca="1" si="584"/>
        <v>4219374.8836892582</v>
      </c>
      <c r="BI626" s="451">
        <f t="shared" ca="1" si="584"/>
        <v>4373812.3813630436</v>
      </c>
      <c r="BJ626" s="451">
        <f t="shared" ca="1" si="584"/>
        <v>4531338.6289903047</v>
      </c>
      <c r="BK626" s="451">
        <f t="shared" ca="1" si="584"/>
        <v>4692015.4015701097</v>
      </c>
      <c r="BL626" s="451">
        <f t="shared" ca="1" si="584"/>
        <v>4855905.7096015122</v>
      </c>
      <c r="BM626" s="451">
        <f t="shared" ca="1" si="584"/>
        <v>5023073.8237935435</v>
      </c>
      <c r="BN626" s="451">
        <f t="shared" ca="1" si="584"/>
        <v>5193585.3002694147</v>
      </c>
      <c r="BO626" s="451">
        <f t="shared" ca="1" si="584"/>
        <v>5367507.0062748026</v>
      </c>
      <c r="BP626" s="451">
        <f t="shared" ca="1" si="584"/>
        <v>5544907.1464002989</v>
      </c>
      <c r="BQ626" s="451">
        <f t="shared" ca="1" si="584"/>
        <v>5725855.2893283041</v>
      </c>
      <c r="BR626" s="451">
        <f t="shared" ca="1" si="584"/>
        <v>5910422.3951148707</v>
      </c>
      <c r="BS626" s="451">
        <f t="shared" ca="1" si="584"/>
        <v>6098680.8430171674</v>
      </c>
      <c r="BT626" s="451">
        <f t="shared" ca="1" si="584"/>
        <v>6290704.4598775115</v>
      </c>
      <c r="BU626" s="451">
        <f t="shared" ca="1" si="584"/>
        <v>6486568.5490750615</v>
      </c>
      <c r="BV626" s="451">
        <f t="shared" ca="1" si="584"/>
        <v>6686349.9200565629</v>
      </c>
      <c r="BW626" s="451">
        <f t="shared" ca="1" si="584"/>
        <v>6890126.9184576925</v>
      </c>
      <c r="BX626" s="451">
        <f t="shared" ca="1" si="584"/>
        <v>7097979.456826848</v>
      </c>
      <c r="BY626" s="451">
        <f t="shared" ca="1" si="584"/>
        <v>7309989.0459633851</v>
      </c>
      <c r="BZ626" s="451">
        <f t="shared" ca="1" si="584"/>
        <v>7526238.8268826529</v>
      </c>
      <c r="CA626" s="451">
        <f t="shared" ca="1" si="584"/>
        <v>7746813.603420306</v>
      </c>
      <c r="CB626" s="451">
        <f t="shared" ca="1" si="584"/>
        <v>7971799.8754887115</v>
      </c>
      <c r="CC626" s="451">
        <f t="shared" ca="1" si="584"/>
        <v>8201285.8729984872</v>
      </c>
      <c r="CD626" s="451">
        <f t="shared" ca="1" si="584"/>
        <v>8435361.5904584546</v>
      </c>
      <c r="CE626" s="451">
        <f t="shared" ca="1" si="584"/>
        <v>8674118.8222676255</v>
      </c>
      <c r="CF626" s="451">
        <f t="shared" ref="CF626:CL626" ca="1" si="585">+AVERAGE(CF608,CF616)*CF625</f>
        <v>8917651.1987129766</v>
      </c>
      <c r="CG626" s="451">
        <f t="shared" ca="1" si="585"/>
        <v>9166054.222687237</v>
      </c>
      <c r="CH626" s="451">
        <f t="shared" ca="1" si="585"/>
        <v>9419425.3071409818</v>
      </c>
      <c r="CI626" s="451">
        <f t="shared" ca="1" si="585"/>
        <v>9677863.8132838011</v>
      </c>
      <c r="CJ626" s="451">
        <f t="shared" ca="1" si="585"/>
        <v>9941471.0895494763</v>
      </c>
      <c r="CK626" s="451">
        <f t="shared" ca="1" si="585"/>
        <v>10210350.511340465</v>
      </c>
      <c r="CL626" s="451">
        <f t="shared" ca="1" si="585"/>
        <v>10484607.521567274</v>
      </c>
    </row>
    <row r="627" spans="2:90" x14ac:dyDescent="0.4">
      <c r="B627" s="139" t="str">
        <f>"$/"&amp;B647</f>
        <v>$/strip</v>
      </c>
      <c r="D627" t="s">
        <v>1011</v>
      </c>
      <c r="I627"/>
      <c r="J627"/>
      <c r="K627" s="18">
        <v>10</v>
      </c>
      <c r="L627" s="18">
        <v>10</v>
      </c>
      <c r="M627" s="18">
        <v>10</v>
      </c>
      <c r="N627" s="18">
        <v>10</v>
      </c>
      <c r="O627" s="18">
        <v>10</v>
      </c>
      <c r="P627" s="18">
        <v>10</v>
      </c>
      <c r="Q627" s="53"/>
      <c r="R627" s="19"/>
      <c r="S627" s="141" cm="1">
        <f t="array" ref="S627">INDEX($K:$P,ROW(),MATCH(S$3,$K$2:$P$2,0))</f>
        <v>10</v>
      </c>
      <c r="T627" s="141" cm="1">
        <f t="array" ref="T627">INDEX($K:$P,ROW(),MATCH(T$3,$K$2:$P$2,0))</f>
        <v>10</v>
      </c>
      <c r="U627" s="141" cm="1">
        <f t="array" ref="U627">INDEX($K:$P,ROW(),MATCH(U$3,$K$2:$P$2,0))</f>
        <v>10</v>
      </c>
      <c r="V627" s="141" cm="1">
        <f t="array" ref="V627">INDEX($K:$P,ROW(),MATCH(V$3,$K$2:$P$2,0))</f>
        <v>10</v>
      </c>
      <c r="W627" s="141" cm="1">
        <f t="array" ref="W627">INDEX($K:$P,ROW(),MATCH(W$3,$K$2:$P$2,0))</f>
        <v>10</v>
      </c>
      <c r="X627" s="141" cm="1">
        <f t="array" ref="X627">INDEX($K:$P,ROW(),MATCH(X$3,$K$2:$P$2,0))</f>
        <v>10</v>
      </c>
      <c r="Y627" s="141" cm="1">
        <f t="array" ref="Y627">INDEX($K:$P,ROW(),MATCH(Y$3,$K$2:$P$2,0))</f>
        <v>10</v>
      </c>
      <c r="Z627" s="141" cm="1">
        <f t="array" ref="Z627">INDEX($K:$P,ROW(),MATCH(Z$3,$K$2:$P$2,0))</f>
        <v>10</v>
      </c>
      <c r="AA627" s="141" cm="1">
        <f t="array" ref="AA627">INDEX($K:$P,ROW(),MATCH(AA$3,$K$2:$P$2,0))</f>
        <v>10</v>
      </c>
      <c r="AB627" s="141" cm="1">
        <f t="array" ref="AB627">INDEX($K:$P,ROW(),MATCH(AB$3,$K$2:$P$2,0))</f>
        <v>10</v>
      </c>
      <c r="AC627" s="141" cm="1">
        <f t="array" ref="AC627">INDEX($K:$P,ROW(),MATCH(AC$3,$K$2:$P$2,0))</f>
        <v>10</v>
      </c>
      <c r="AD627" s="141" cm="1">
        <f t="array" ref="AD627">INDEX($K:$P,ROW(),MATCH(AD$3,$K$2:$P$2,0))</f>
        <v>10</v>
      </c>
      <c r="AE627" s="141" cm="1">
        <f t="array" ref="AE627">INDEX($K:$P,ROW(),MATCH(AE$3,$K$2:$P$2,0))</f>
        <v>10</v>
      </c>
      <c r="AF627" s="141" cm="1">
        <f t="array" ref="AF627">INDEX($K:$P,ROW(),MATCH(AF$3,$K$2:$P$2,0))</f>
        <v>10</v>
      </c>
      <c r="AG627" s="141" cm="1">
        <f t="array" ref="AG627">INDEX($K:$P,ROW(),MATCH(AG$3,$K$2:$P$2,0))</f>
        <v>10</v>
      </c>
      <c r="AH627" s="141" cm="1">
        <f t="array" ref="AH627">INDEX($K:$P,ROW(),MATCH(AH$3,$K$2:$P$2,0))</f>
        <v>10</v>
      </c>
      <c r="AI627" s="141" cm="1">
        <f t="array" ref="AI627">INDEX($K:$P,ROW(),MATCH(AI$3,$K$2:$P$2,0))</f>
        <v>10</v>
      </c>
      <c r="AJ627" s="141" cm="1">
        <f t="array" ref="AJ627">INDEX($K:$P,ROW(),MATCH(AJ$3,$K$2:$P$2,0))</f>
        <v>10</v>
      </c>
      <c r="AK627" s="141" cm="1">
        <f t="array" ref="AK627">INDEX($K:$P,ROW(),MATCH(AK$3,$K$2:$P$2,0))</f>
        <v>10</v>
      </c>
      <c r="AL627" s="141" cm="1">
        <f t="array" ref="AL627">INDEX($K:$P,ROW(),MATCH(AL$3,$K$2:$P$2,0))</f>
        <v>10</v>
      </c>
      <c r="AM627" s="141" cm="1">
        <f t="array" ref="AM627">INDEX($K:$P,ROW(),MATCH(AM$3,$K$2:$P$2,0))</f>
        <v>10</v>
      </c>
      <c r="AN627" s="141" cm="1">
        <f t="array" ref="AN627">INDEX($K:$P,ROW(),MATCH(AN$3,$K$2:$P$2,0))</f>
        <v>10</v>
      </c>
      <c r="AO627" s="141" cm="1">
        <f t="array" ref="AO627">INDEX($K:$P,ROW(),MATCH(AO$3,$K$2:$P$2,0))</f>
        <v>10</v>
      </c>
      <c r="AP627" s="141" cm="1">
        <f t="array" ref="AP627">INDEX($K:$P,ROW(),MATCH(AP$3,$K$2:$P$2,0))</f>
        <v>10</v>
      </c>
      <c r="AQ627" s="141" cm="1">
        <f t="array" ref="AQ627">INDEX($K:$P,ROW(),MATCH(AQ$3,$K$2:$P$2,0))</f>
        <v>10</v>
      </c>
      <c r="AR627" s="141" cm="1">
        <f t="array" ref="AR627">INDEX($K:$P,ROW(),MATCH(AR$3,$K$2:$P$2,0))</f>
        <v>10</v>
      </c>
      <c r="AS627" s="141" cm="1">
        <f t="array" ref="AS627">INDEX($K:$P,ROW(),MATCH(AS$3,$K$2:$P$2,0))</f>
        <v>10</v>
      </c>
      <c r="AT627" s="141" cm="1">
        <f t="array" ref="AT627">INDEX($K:$P,ROW(),MATCH(AT$3,$K$2:$P$2,0))</f>
        <v>10</v>
      </c>
      <c r="AU627" s="141" cm="1">
        <f t="array" ref="AU627">INDEX($K:$P,ROW(),MATCH(AU$3,$K$2:$P$2,0))</f>
        <v>10</v>
      </c>
      <c r="AV627" s="141" cm="1">
        <f t="array" ref="AV627">INDEX($K:$P,ROW(),MATCH(AV$3,$K$2:$P$2,0))</f>
        <v>10</v>
      </c>
      <c r="AW627" s="141" cm="1">
        <f t="array" ref="AW627">INDEX($K:$P,ROW(),MATCH(AW$3,$K$2:$P$2,0))</f>
        <v>10</v>
      </c>
      <c r="AX627" s="141" cm="1">
        <f t="array" ref="AX627">INDEX($K:$P,ROW(),MATCH(AX$3,$K$2:$P$2,0))</f>
        <v>10</v>
      </c>
      <c r="AY627" s="141" cm="1">
        <f t="array" ref="AY627">INDEX($K:$P,ROW(),MATCH(AY$3,$K$2:$P$2,0))</f>
        <v>10</v>
      </c>
      <c r="AZ627" s="141" cm="1">
        <f t="array" ref="AZ627">INDEX($K:$P,ROW(),MATCH(AZ$3,$K$2:$P$2,0))</f>
        <v>10</v>
      </c>
      <c r="BA627" s="141" cm="1">
        <f t="array" ref="BA627">INDEX($K:$P,ROW(),MATCH(BA$3,$K$2:$P$2,0))</f>
        <v>10</v>
      </c>
      <c r="BB627" s="141" cm="1">
        <f t="array" ref="BB627">INDEX($K:$P,ROW(),MATCH(BB$3,$K$2:$P$2,0))</f>
        <v>10</v>
      </c>
      <c r="BC627" s="141" cm="1">
        <f t="array" ref="BC627">INDEX($K:$P,ROW(),MATCH(BC$3,$K$2:$P$2,0))</f>
        <v>10</v>
      </c>
      <c r="BD627" s="141" cm="1">
        <f t="array" ref="BD627">INDEX($K:$P,ROW(),MATCH(BD$3,$K$2:$P$2,0))</f>
        <v>10</v>
      </c>
      <c r="BE627" s="141" cm="1">
        <f t="array" ref="BE627">INDEX($K:$P,ROW(),MATCH(BE$3,$K$2:$P$2,0))</f>
        <v>10</v>
      </c>
      <c r="BF627" s="141" cm="1">
        <f t="array" ref="BF627">INDEX($K:$P,ROW(),MATCH(BF$3,$K$2:$P$2,0))</f>
        <v>10</v>
      </c>
      <c r="BG627" s="141" cm="1">
        <f t="array" ref="BG627">INDEX($K:$P,ROW(),MATCH(BG$3,$K$2:$P$2,0))</f>
        <v>10</v>
      </c>
      <c r="BH627" s="141" cm="1">
        <f t="array" ref="BH627">INDEX($K:$P,ROW(),MATCH(BH$3,$K$2:$P$2,0))</f>
        <v>10</v>
      </c>
      <c r="BI627" s="141" cm="1">
        <f t="array" ref="BI627">INDEX($K:$P,ROW(),MATCH(BI$3,$K$2:$P$2,0))</f>
        <v>10</v>
      </c>
      <c r="BJ627" s="141" cm="1">
        <f t="array" ref="BJ627">INDEX($K:$P,ROW(),MATCH(BJ$3,$K$2:$P$2,0))</f>
        <v>10</v>
      </c>
      <c r="BK627" s="141" cm="1">
        <f t="array" ref="BK627">INDEX($K:$P,ROW(),MATCH(BK$3,$K$2:$P$2,0))</f>
        <v>10</v>
      </c>
      <c r="BL627" s="141" cm="1">
        <f t="array" ref="BL627">INDEX($K:$P,ROW(),MATCH(BL$3,$K$2:$P$2,0))</f>
        <v>10</v>
      </c>
      <c r="BM627" s="141" cm="1">
        <f t="array" ref="BM627">INDEX($K:$P,ROW(),MATCH(BM$3,$K$2:$P$2,0))</f>
        <v>10</v>
      </c>
      <c r="BN627" s="141" cm="1">
        <f t="array" ref="BN627">INDEX($K:$P,ROW(),MATCH(BN$3,$K$2:$P$2,0))</f>
        <v>10</v>
      </c>
      <c r="BO627" s="141" cm="1">
        <f t="array" ref="BO627">INDEX($K:$P,ROW(),MATCH(BO$3,$K$2:$P$2,0))</f>
        <v>10</v>
      </c>
      <c r="BP627" s="141" cm="1">
        <f t="array" ref="BP627">INDEX($K:$P,ROW(),MATCH(BP$3,$K$2:$P$2,0))</f>
        <v>10</v>
      </c>
      <c r="BQ627" s="141" cm="1">
        <f t="array" ref="BQ627">INDEX($K:$P,ROW(),MATCH(BQ$3,$K$2:$P$2,0))</f>
        <v>10</v>
      </c>
      <c r="BR627" s="141" cm="1">
        <f t="array" ref="BR627">INDEX($K:$P,ROW(),MATCH(BR$3,$K$2:$P$2,0))</f>
        <v>10</v>
      </c>
      <c r="BS627" s="141" cm="1">
        <f t="array" ref="BS627">INDEX($K:$P,ROW(),MATCH(BS$3,$K$2:$P$2,0))</f>
        <v>10</v>
      </c>
      <c r="BT627" s="141" cm="1">
        <f t="array" ref="BT627">INDEX($K:$P,ROW(),MATCH(BT$3,$K$2:$P$2,0))</f>
        <v>10</v>
      </c>
      <c r="BU627" s="141" cm="1">
        <f t="array" ref="BU627">INDEX($K:$P,ROW(),MATCH(BU$3,$K$2:$P$2,0))</f>
        <v>10</v>
      </c>
      <c r="BV627" s="141" cm="1">
        <f t="array" ref="BV627">INDEX($K:$P,ROW(),MATCH(BV$3,$K$2:$P$2,0))</f>
        <v>10</v>
      </c>
      <c r="BW627" s="141" cm="1">
        <f t="array" ref="BW627">INDEX($K:$P,ROW(),MATCH(BW$3,$K$2:$P$2,0))</f>
        <v>10</v>
      </c>
      <c r="BX627" s="141" cm="1">
        <f t="array" ref="BX627">INDEX($K:$P,ROW(),MATCH(BX$3,$K$2:$P$2,0))</f>
        <v>10</v>
      </c>
      <c r="BY627" s="141" cm="1">
        <f t="array" ref="BY627">INDEX($K:$P,ROW(),MATCH(BY$3,$K$2:$P$2,0))</f>
        <v>10</v>
      </c>
      <c r="BZ627" s="141" cm="1">
        <f t="array" ref="BZ627">INDEX($K:$P,ROW(),MATCH(BZ$3,$K$2:$P$2,0))</f>
        <v>10</v>
      </c>
      <c r="CA627" s="141" cm="1">
        <f t="array" ref="CA627">INDEX($K:$P,ROW(),MATCH(CA$3,$K$2:$P$2,0))</f>
        <v>10</v>
      </c>
      <c r="CB627" s="141" cm="1">
        <f t="array" ref="CB627">INDEX($K:$P,ROW(),MATCH(CB$3,$K$2:$P$2,0))</f>
        <v>10</v>
      </c>
      <c r="CC627" s="141" cm="1">
        <f t="array" ref="CC627">INDEX($K:$P,ROW(),MATCH(CC$3,$K$2:$P$2,0))</f>
        <v>10</v>
      </c>
      <c r="CD627" s="141" cm="1">
        <f t="array" ref="CD627">INDEX($K:$P,ROW(),MATCH(CD$3,$K$2:$P$2,0))</f>
        <v>10</v>
      </c>
      <c r="CE627" s="141" cm="1">
        <f t="array" ref="CE627">INDEX($K:$P,ROW(),MATCH(CE$3,$K$2:$P$2,0))</f>
        <v>10</v>
      </c>
      <c r="CF627" s="141" cm="1">
        <f t="array" ref="CF627">INDEX($K:$P,ROW(),MATCH(CF$3,$K$2:$P$2,0))</f>
        <v>10</v>
      </c>
      <c r="CG627" s="141" cm="1">
        <f t="array" ref="CG627">INDEX($K:$P,ROW(),MATCH(CG$3,$K$2:$P$2,0))</f>
        <v>10</v>
      </c>
      <c r="CH627" s="141" cm="1">
        <f t="array" ref="CH627">INDEX($K:$P,ROW(),MATCH(CH$3,$K$2:$P$2,0))</f>
        <v>10</v>
      </c>
      <c r="CI627" s="141" cm="1">
        <f t="array" ref="CI627">INDEX($K:$P,ROW(),MATCH(CI$3,$K$2:$P$2,0))</f>
        <v>10</v>
      </c>
      <c r="CJ627" s="141" cm="1">
        <f t="array" ref="CJ627">INDEX($K:$P,ROW(),MATCH(CJ$3,$K$2:$P$2,0))</f>
        <v>10</v>
      </c>
      <c r="CK627" s="141" cm="1">
        <f t="array" ref="CK627">INDEX($K:$P,ROW(),MATCH(CK$3,$K$2:$P$2,0))</f>
        <v>10</v>
      </c>
      <c r="CL627" s="141" cm="1">
        <f t="array" ref="CL627">INDEX($K:$P,ROW(),MATCH(CL$3,$K$2:$P$2,0))</f>
        <v>10</v>
      </c>
    </row>
    <row r="628" spans="2:90" x14ac:dyDescent="0.4">
      <c r="B628" s="121" t="str">
        <f>+SUBSTITUTE(B624,":","")</f>
        <v>Revenue - Strip Sales</v>
      </c>
      <c r="C628" t="s">
        <v>198</v>
      </c>
      <c r="D628" t="s">
        <v>1011</v>
      </c>
      <c r="I628"/>
      <c r="J628"/>
      <c r="K628" s="432">
        <f t="shared" ref="K628:P628" ca="1" si="586">SUMIF($3:$3,K$2,628:628)</f>
        <v>21289444.565645888</v>
      </c>
      <c r="L628" s="432">
        <f t="shared" ca="1" si="586"/>
        <v>162895587.85328284</v>
      </c>
      <c r="M628" s="432">
        <f t="shared" ca="1" si="586"/>
        <v>319333018.92000592</v>
      </c>
      <c r="N628" s="432">
        <f t="shared" ca="1" si="586"/>
        <v>517733507.23282123</v>
      </c>
      <c r="O628" s="432">
        <f t="shared" ca="1" si="586"/>
        <v>769353298.57275152</v>
      </c>
      <c r="P628" s="432">
        <f t="shared" ca="1" si="586"/>
        <v>1088468034.2891579</v>
      </c>
      <c r="R628"/>
      <c r="S628" s="466">
        <f ca="1">+S626*S627</f>
        <v>125125</v>
      </c>
      <c r="T628" s="466">
        <f t="shared" ref="T628:CE628" ca="1" si="587">+T626*T627</f>
        <v>377877.5</v>
      </c>
      <c r="U628" s="466">
        <f t="shared" ca="1" si="587"/>
        <v>635685.05000000005</v>
      </c>
      <c r="V628" s="466">
        <f t="shared" ca="1" si="587"/>
        <v>898648.75099999993</v>
      </c>
      <c r="W628" s="466">
        <f t="shared" ca="1" si="587"/>
        <v>1129371.7260199999</v>
      </c>
      <c r="X628" s="466">
        <f t="shared" ca="1" si="587"/>
        <v>1414709.1605403998</v>
      </c>
      <c r="Y628" s="466">
        <f t="shared" ca="1" si="587"/>
        <v>1793253.3437512082</v>
      </c>
      <c r="Z628" s="466">
        <f t="shared" ca="1" si="587"/>
        <v>2179368.4106262317</v>
      </c>
      <c r="AA628" s="466">
        <f t="shared" ca="1" si="587"/>
        <v>2573205.7788387565</v>
      </c>
      <c r="AB628" s="466">
        <f t="shared" ca="1" si="587"/>
        <v>2974919.8944155318</v>
      </c>
      <c r="AC628" s="466">
        <f t="shared" ca="1" si="587"/>
        <v>3384668.2923038434</v>
      </c>
      <c r="AD628" s="466">
        <f t="shared" ca="1" si="587"/>
        <v>3802611.6581499199</v>
      </c>
      <c r="AE628" s="466">
        <f t="shared" ca="1" si="587"/>
        <v>8457827.7826258354</v>
      </c>
      <c r="AF628" s="466">
        <f t="shared" ca="1" si="587"/>
        <v>9327484.3382783532</v>
      </c>
      <c r="AG628" s="466">
        <f t="shared" ca="1" si="587"/>
        <v>10214534.02504392</v>
      </c>
      <c r="AH628" s="466">
        <f t="shared" ca="1" si="587"/>
        <v>11119324.7055448</v>
      </c>
      <c r="AI628" s="466">
        <f t="shared" ca="1" si="587"/>
        <v>12042211.199655697</v>
      </c>
      <c r="AJ628" s="466">
        <f t="shared" ca="1" si="587"/>
        <v>12983555.423648808</v>
      </c>
      <c r="AK628" s="466">
        <f t="shared" ca="1" si="587"/>
        <v>13943726.532121783</v>
      </c>
      <c r="AL628" s="466">
        <f t="shared" ca="1" si="587"/>
        <v>14923101.062764218</v>
      </c>
      <c r="AM628" s="466">
        <f t="shared" ca="1" si="587"/>
        <v>15922063.084019501</v>
      </c>
      <c r="AN628" s="466">
        <f t="shared" ca="1" si="587"/>
        <v>16941004.345699891</v>
      </c>
      <c r="AO628" s="466">
        <f t="shared" ca="1" si="587"/>
        <v>17980324.432613887</v>
      </c>
      <c r="AP628" s="466">
        <f t="shared" ca="1" si="587"/>
        <v>19040430.921266161</v>
      </c>
      <c r="AQ628" s="466">
        <f t="shared" ca="1" si="587"/>
        <v>20121739.539691489</v>
      </c>
      <c r="AR628" s="466">
        <f t="shared" ca="1" si="587"/>
        <v>21224674.330485318</v>
      </c>
      <c r="AS628" s="466">
        <f t="shared" ca="1" si="587"/>
        <v>22349667.817095026</v>
      </c>
      <c r="AT628" s="466">
        <f t="shared" ca="1" si="587"/>
        <v>23497161.173436925</v>
      </c>
      <c r="AU628" s="466">
        <f t="shared" ca="1" si="587"/>
        <v>24667604.396905661</v>
      </c>
      <c r="AV628" s="466">
        <f t="shared" ca="1" si="587"/>
        <v>25861456.484843783</v>
      </c>
      <c r="AW628" s="466">
        <f t="shared" ca="1" si="587"/>
        <v>27079185.614540651</v>
      </c>
      <c r="AX628" s="466">
        <f t="shared" ca="1" si="587"/>
        <v>28321269.326831467</v>
      </c>
      <c r="AY628" s="466">
        <f t="shared" ca="1" si="587"/>
        <v>29588194.713368088</v>
      </c>
      <c r="AZ628" s="466">
        <f t="shared" ca="1" si="587"/>
        <v>30880458.607635453</v>
      </c>
      <c r="BA628" s="466">
        <f t="shared" ca="1" si="587"/>
        <v>32198567.779788159</v>
      </c>
      <c r="BB628" s="466">
        <f t="shared" ca="1" si="587"/>
        <v>33543039.135383919</v>
      </c>
      <c r="BC628" s="466">
        <f t="shared" ca="1" si="587"/>
        <v>34914399.918091603</v>
      </c>
      <c r="BD628" s="466">
        <f t="shared" ca="1" si="587"/>
        <v>36313187.916453421</v>
      </c>
      <c r="BE628" s="466">
        <f t="shared" ca="1" si="587"/>
        <v>37739951.674782492</v>
      </c>
      <c r="BF628" s="466">
        <f t="shared" ca="1" si="587"/>
        <v>39195250.708278149</v>
      </c>
      <c r="BG628" s="466">
        <f t="shared" ca="1" si="587"/>
        <v>40679655.722443715</v>
      </c>
      <c r="BH628" s="466">
        <f t="shared" ca="1" si="587"/>
        <v>42193748.836892582</v>
      </c>
      <c r="BI628" s="466">
        <f t="shared" ca="1" si="587"/>
        <v>43738123.813630432</v>
      </c>
      <c r="BJ628" s="466">
        <f t="shared" ca="1" si="587"/>
        <v>45313386.289903045</v>
      </c>
      <c r="BK628" s="466">
        <f t="shared" ca="1" si="587"/>
        <v>46920154.0157011</v>
      </c>
      <c r="BL628" s="466">
        <f t="shared" ca="1" si="587"/>
        <v>48559057.096015126</v>
      </c>
      <c r="BM628" s="466">
        <f t="shared" ca="1" si="587"/>
        <v>50230738.237935439</v>
      </c>
      <c r="BN628" s="466">
        <f t="shared" ca="1" si="587"/>
        <v>51935853.002694145</v>
      </c>
      <c r="BO628" s="466">
        <f t="shared" ca="1" si="587"/>
        <v>53675070.06274803</v>
      </c>
      <c r="BP628" s="466">
        <f t="shared" ca="1" si="587"/>
        <v>55449071.464002989</v>
      </c>
      <c r="BQ628" s="466">
        <f t="shared" ca="1" si="587"/>
        <v>57258552.893283039</v>
      </c>
      <c r="BR628" s="466">
        <f t="shared" ca="1" si="587"/>
        <v>59104223.951148704</v>
      </c>
      <c r="BS628" s="466">
        <f t="shared" ca="1" si="587"/>
        <v>60986808.430171676</v>
      </c>
      <c r="BT628" s="466">
        <f t="shared" ca="1" si="587"/>
        <v>62907044.598775119</v>
      </c>
      <c r="BU628" s="466">
        <f t="shared" ca="1" si="587"/>
        <v>64865685.490750611</v>
      </c>
      <c r="BV628" s="466">
        <f t="shared" ca="1" si="587"/>
        <v>66863499.200565629</v>
      </c>
      <c r="BW628" s="466">
        <f t="shared" ca="1" si="587"/>
        <v>68901269.184576929</v>
      </c>
      <c r="BX628" s="466">
        <f t="shared" ca="1" si="587"/>
        <v>70979794.568268478</v>
      </c>
      <c r="BY628" s="466">
        <f t="shared" ca="1" si="587"/>
        <v>73099890.459633857</v>
      </c>
      <c r="BZ628" s="466">
        <f t="shared" ca="1" si="587"/>
        <v>75262388.268826529</v>
      </c>
      <c r="CA628" s="466">
        <f t="shared" ca="1" si="587"/>
        <v>77468136.034203053</v>
      </c>
      <c r="CB628" s="466">
        <f t="shared" ca="1" si="587"/>
        <v>79717998.754887119</v>
      </c>
      <c r="CC628" s="466">
        <f t="shared" ca="1" si="587"/>
        <v>82012858.729984879</v>
      </c>
      <c r="CD628" s="466">
        <f t="shared" ca="1" si="587"/>
        <v>84353615.904584542</v>
      </c>
      <c r="CE628" s="466">
        <f t="shared" ca="1" si="587"/>
        <v>86741188.222676247</v>
      </c>
      <c r="CF628" s="466">
        <f t="shared" ref="CF628:CL628" ca="1" si="588">+CF626*CF627</f>
        <v>89176511.987129763</v>
      </c>
      <c r="CG628" s="466">
        <f t="shared" ca="1" si="588"/>
        <v>91660542.22687237</v>
      </c>
      <c r="CH628" s="466">
        <f t="shared" ca="1" si="588"/>
        <v>94194253.071409822</v>
      </c>
      <c r="CI628" s="466">
        <f t="shared" ca="1" si="588"/>
        <v>96778638.132838011</v>
      </c>
      <c r="CJ628" s="466">
        <f t="shared" ca="1" si="588"/>
        <v>99414710.895494759</v>
      </c>
      <c r="CK628" s="466">
        <f t="shared" ca="1" si="588"/>
        <v>102103505.11340466</v>
      </c>
      <c r="CL628" s="466">
        <f t="shared" ca="1" si="588"/>
        <v>104846075.21567273</v>
      </c>
    </row>
    <row r="629" spans="2:90" x14ac:dyDescent="0.4">
      <c r="B629" s="93"/>
      <c r="D629" t="s">
        <v>1011</v>
      </c>
      <c r="I629"/>
      <c r="J629"/>
      <c r="K629" s="15"/>
      <c r="L629" s="15"/>
      <c r="M629" s="15"/>
      <c r="N629" s="15"/>
      <c r="O629" s="15"/>
      <c r="P629" s="15"/>
      <c r="R629"/>
      <c r="S629" s="140"/>
      <c r="T629" s="140"/>
      <c r="U629" s="140"/>
      <c r="V629" s="140"/>
      <c r="W629" s="140"/>
      <c r="X629" s="140"/>
      <c r="Y629" s="140"/>
      <c r="Z629" s="140"/>
      <c r="AA629" s="140"/>
      <c r="AB629" s="140"/>
      <c r="AC629" s="140"/>
      <c r="AD629" s="140"/>
      <c r="AE629" s="140"/>
      <c r="AF629" s="140"/>
      <c r="AG629" s="140"/>
      <c r="AH629" s="140"/>
      <c r="AI629" s="140"/>
      <c r="AJ629" s="140"/>
      <c r="AK629" s="140"/>
      <c r="AL629" s="140"/>
      <c r="AM629" s="140"/>
      <c r="AN629" s="140"/>
      <c r="AO629" s="140"/>
      <c r="AP629" s="140"/>
      <c r="AQ629" s="140"/>
      <c r="AR629" s="140"/>
      <c r="AS629" s="140"/>
      <c r="AT629" s="140"/>
      <c r="AU629" s="140"/>
      <c r="AV629" s="140"/>
      <c r="AW629" s="140"/>
      <c r="AX629" s="140"/>
      <c r="AY629" s="140"/>
      <c r="AZ629" s="140"/>
      <c r="BA629" s="140"/>
      <c r="BB629" s="140"/>
      <c r="BC629" s="140"/>
      <c r="BD629" s="140"/>
      <c r="BE629" s="140"/>
      <c r="BF629" s="140"/>
      <c r="BG629" s="140"/>
      <c r="BH629" s="140"/>
      <c r="BI629" s="140"/>
      <c r="BJ629" s="140"/>
      <c r="BK629" s="140"/>
      <c r="BL629" s="140"/>
      <c r="BM629" s="140"/>
      <c r="BN629" s="140"/>
      <c r="BO629" s="140"/>
      <c r="BP629" s="140"/>
      <c r="BQ629" s="140"/>
      <c r="BR629" s="140"/>
      <c r="BS629" s="140"/>
      <c r="BT629" s="140"/>
      <c r="BU629" s="140"/>
      <c r="BV629" s="140"/>
      <c r="BW629" s="140"/>
      <c r="BX629" s="140"/>
      <c r="BY629" s="140"/>
      <c r="BZ629" s="140"/>
      <c r="CA629" s="140"/>
      <c r="CB629" s="140"/>
      <c r="CC629" s="140"/>
      <c r="CD629" s="140"/>
      <c r="CE629" s="140"/>
      <c r="CF629" s="140"/>
      <c r="CG629" s="140"/>
      <c r="CH629" s="140"/>
      <c r="CI629" s="140"/>
      <c r="CJ629" s="140"/>
      <c r="CK629" s="140"/>
      <c r="CL629" s="140"/>
    </row>
    <row r="630" spans="2:90" x14ac:dyDescent="0.4">
      <c r="B630" s="93" t="str">
        <f>"COGS - "&amp;PROPER(B644)&amp;" Sales:"</f>
        <v>COGS - Kit Sales:</v>
      </c>
      <c r="D630" t="s">
        <v>1011</v>
      </c>
      <c r="I630"/>
      <c r="J630"/>
      <c r="K630" s="38"/>
      <c r="L630" s="38"/>
      <c r="M630" s="38"/>
      <c r="N630" s="38"/>
      <c r="O630" s="38"/>
      <c r="P630" s="38"/>
      <c r="R630"/>
      <c r="S630" s="465"/>
      <c r="T630" s="465"/>
      <c r="U630" s="465"/>
      <c r="V630" s="465"/>
      <c r="W630" s="465"/>
      <c r="X630" s="465"/>
      <c r="Y630" s="465"/>
      <c r="Z630" s="465"/>
      <c r="AA630" s="465"/>
      <c r="AB630" s="465"/>
      <c r="AC630" s="465"/>
      <c r="AD630" s="465"/>
      <c r="AE630" s="465"/>
      <c r="AF630" s="465"/>
      <c r="AG630" s="465"/>
      <c r="AH630" s="465"/>
      <c r="AI630" s="465"/>
      <c r="AJ630" s="465"/>
      <c r="AK630" s="465"/>
      <c r="AL630" s="465"/>
      <c r="AM630" s="465"/>
      <c r="AN630" s="465"/>
      <c r="AO630" s="465"/>
      <c r="AP630" s="465"/>
      <c r="AQ630" s="465"/>
      <c r="AR630" s="465"/>
      <c r="AS630" s="465"/>
      <c r="AT630" s="465"/>
      <c r="AU630" s="465"/>
      <c r="AV630" s="465"/>
      <c r="AW630" s="465"/>
      <c r="AX630" s="465"/>
      <c r="AY630" s="465"/>
      <c r="AZ630" s="465"/>
      <c r="BA630" s="465"/>
      <c r="BB630" s="465"/>
      <c r="BC630" s="465"/>
      <c r="BD630" s="465"/>
      <c r="BE630" s="465"/>
      <c r="BF630" s="465"/>
      <c r="BG630" s="465"/>
      <c r="BH630" s="465"/>
      <c r="BI630" s="465"/>
      <c r="BJ630" s="465"/>
      <c r="BK630" s="465"/>
      <c r="BL630" s="465"/>
      <c r="BM630" s="465"/>
      <c r="BN630" s="465"/>
      <c r="BO630" s="465"/>
      <c r="BP630" s="465"/>
      <c r="BQ630" s="465"/>
      <c r="BR630" s="465"/>
      <c r="BS630" s="465"/>
      <c r="BT630" s="465"/>
      <c r="BU630" s="465"/>
      <c r="BV630" s="465"/>
      <c r="BW630" s="465"/>
      <c r="BX630" s="465"/>
      <c r="BY630" s="465"/>
      <c r="BZ630" s="465"/>
      <c r="CA630" s="465"/>
      <c r="CB630" s="465"/>
      <c r="CC630" s="465"/>
      <c r="CD630" s="465"/>
      <c r="CE630" s="465"/>
      <c r="CF630" s="465"/>
      <c r="CG630" s="465"/>
      <c r="CH630" s="465"/>
      <c r="CI630" s="465"/>
      <c r="CJ630" s="465"/>
      <c r="CK630" s="465"/>
      <c r="CL630" s="465"/>
    </row>
    <row r="631" spans="2:90" x14ac:dyDescent="0.4">
      <c r="B631" s="139" t="str">
        <f>"$/"&amp;B644</f>
        <v>$/kit</v>
      </c>
      <c r="D631" t="s">
        <v>1011</v>
      </c>
      <c r="I631"/>
      <c r="J631"/>
      <c r="K631" s="18">
        <v>50</v>
      </c>
      <c r="L631" s="18">
        <v>50</v>
      </c>
      <c r="M631" s="18">
        <v>50</v>
      </c>
      <c r="N631" s="18">
        <v>50</v>
      </c>
      <c r="O631" s="18">
        <v>50</v>
      </c>
      <c r="P631" s="18">
        <v>50</v>
      </c>
      <c r="Q631" s="53"/>
      <c r="R631" s="19"/>
      <c r="S631" s="141" cm="1">
        <f t="array" ref="S631">INDEX($K:$P,ROW(),MATCH(S$3,$K$2:$P$2,0))</f>
        <v>50</v>
      </c>
      <c r="T631" s="141" cm="1">
        <f t="array" ref="T631">INDEX($K:$P,ROW(),MATCH(T$3,$K$2:$P$2,0))</f>
        <v>50</v>
      </c>
      <c r="U631" s="141" cm="1">
        <f t="array" ref="U631">INDEX($K:$P,ROW(),MATCH(U$3,$K$2:$P$2,0))</f>
        <v>50</v>
      </c>
      <c r="V631" s="141" cm="1">
        <f t="array" ref="V631">INDEX($K:$P,ROW(),MATCH(V$3,$K$2:$P$2,0))</f>
        <v>50</v>
      </c>
      <c r="W631" s="141" cm="1">
        <f t="array" ref="W631">INDEX($K:$P,ROW(),MATCH(W$3,$K$2:$P$2,0))</f>
        <v>50</v>
      </c>
      <c r="X631" s="141" cm="1">
        <f t="array" ref="X631">INDEX($K:$P,ROW(),MATCH(X$3,$K$2:$P$2,0))</f>
        <v>50</v>
      </c>
      <c r="Y631" s="141" cm="1">
        <f t="array" ref="Y631">INDEX($K:$P,ROW(),MATCH(Y$3,$K$2:$P$2,0))</f>
        <v>50</v>
      </c>
      <c r="Z631" s="141" cm="1">
        <f t="array" ref="Z631">INDEX($K:$P,ROW(),MATCH(Z$3,$K$2:$P$2,0))</f>
        <v>50</v>
      </c>
      <c r="AA631" s="141" cm="1">
        <f t="array" ref="AA631">INDEX($K:$P,ROW(),MATCH(AA$3,$K$2:$P$2,0))</f>
        <v>50</v>
      </c>
      <c r="AB631" s="141" cm="1">
        <f t="array" ref="AB631">INDEX($K:$P,ROW(),MATCH(AB$3,$K$2:$P$2,0))</f>
        <v>50</v>
      </c>
      <c r="AC631" s="141" cm="1">
        <f t="array" ref="AC631">INDEX($K:$P,ROW(),MATCH(AC$3,$K$2:$P$2,0))</f>
        <v>50</v>
      </c>
      <c r="AD631" s="141" cm="1">
        <f t="array" ref="AD631">INDEX($K:$P,ROW(),MATCH(AD$3,$K$2:$P$2,0))</f>
        <v>50</v>
      </c>
      <c r="AE631" s="141" cm="1">
        <f t="array" ref="AE631">INDEX($K:$P,ROW(),MATCH(AE$3,$K$2:$P$2,0))</f>
        <v>50</v>
      </c>
      <c r="AF631" s="141" cm="1">
        <f t="array" ref="AF631">INDEX($K:$P,ROW(),MATCH(AF$3,$K$2:$P$2,0))</f>
        <v>50</v>
      </c>
      <c r="AG631" s="141" cm="1">
        <f t="array" ref="AG631">INDEX($K:$P,ROW(),MATCH(AG$3,$K$2:$P$2,0))</f>
        <v>50</v>
      </c>
      <c r="AH631" s="141" cm="1">
        <f t="array" ref="AH631">INDEX($K:$P,ROW(),MATCH(AH$3,$K$2:$P$2,0))</f>
        <v>50</v>
      </c>
      <c r="AI631" s="141" cm="1">
        <f t="array" ref="AI631">INDEX($K:$P,ROW(),MATCH(AI$3,$K$2:$P$2,0))</f>
        <v>50</v>
      </c>
      <c r="AJ631" s="141" cm="1">
        <f t="array" ref="AJ631">INDEX($K:$P,ROW(),MATCH(AJ$3,$K$2:$P$2,0))</f>
        <v>50</v>
      </c>
      <c r="AK631" s="141" cm="1">
        <f t="array" ref="AK631">INDEX($K:$P,ROW(),MATCH(AK$3,$K$2:$P$2,0))</f>
        <v>50</v>
      </c>
      <c r="AL631" s="141" cm="1">
        <f t="array" ref="AL631">INDEX($K:$P,ROW(),MATCH(AL$3,$K$2:$P$2,0))</f>
        <v>50</v>
      </c>
      <c r="AM631" s="141" cm="1">
        <f t="array" ref="AM631">INDEX($K:$P,ROW(),MATCH(AM$3,$K$2:$P$2,0))</f>
        <v>50</v>
      </c>
      <c r="AN631" s="141" cm="1">
        <f t="array" ref="AN631">INDEX($K:$P,ROW(),MATCH(AN$3,$K$2:$P$2,0))</f>
        <v>50</v>
      </c>
      <c r="AO631" s="141" cm="1">
        <f t="array" ref="AO631">INDEX($K:$P,ROW(),MATCH(AO$3,$K$2:$P$2,0))</f>
        <v>50</v>
      </c>
      <c r="AP631" s="141" cm="1">
        <f t="array" ref="AP631">INDEX($K:$P,ROW(),MATCH(AP$3,$K$2:$P$2,0))</f>
        <v>50</v>
      </c>
      <c r="AQ631" s="141" cm="1">
        <f t="array" ref="AQ631">INDEX($K:$P,ROW(),MATCH(AQ$3,$K$2:$P$2,0))</f>
        <v>50</v>
      </c>
      <c r="AR631" s="141" cm="1">
        <f t="array" ref="AR631">INDEX($K:$P,ROW(),MATCH(AR$3,$K$2:$P$2,0))</f>
        <v>50</v>
      </c>
      <c r="AS631" s="141" cm="1">
        <f t="array" ref="AS631">INDEX($K:$P,ROW(),MATCH(AS$3,$K$2:$P$2,0))</f>
        <v>50</v>
      </c>
      <c r="AT631" s="141" cm="1">
        <f t="array" ref="AT631">INDEX($K:$P,ROW(),MATCH(AT$3,$K$2:$P$2,0))</f>
        <v>50</v>
      </c>
      <c r="AU631" s="141" cm="1">
        <f t="array" ref="AU631">INDEX($K:$P,ROW(),MATCH(AU$3,$K$2:$P$2,0))</f>
        <v>50</v>
      </c>
      <c r="AV631" s="141" cm="1">
        <f t="array" ref="AV631">INDEX($K:$P,ROW(),MATCH(AV$3,$K$2:$P$2,0))</f>
        <v>50</v>
      </c>
      <c r="AW631" s="141" cm="1">
        <f t="array" ref="AW631">INDEX($K:$P,ROW(),MATCH(AW$3,$K$2:$P$2,0))</f>
        <v>50</v>
      </c>
      <c r="AX631" s="141" cm="1">
        <f t="array" ref="AX631">INDEX($K:$P,ROW(),MATCH(AX$3,$K$2:$P$2,0))</f>
        <v>50</v>
      </c>
      <c r="AY631" s="141" cm="1">
        <f t="array" ref="AY631">INDEX($K:$P,ROW(),MATCH(AY$3,$K$2:$P$2,0))</f>
        <v>50</v>
      </c>
      <c r="AZ631" s="141" cm="1">
        <f t="array" ref="AZ631">INDEX($K:$P,ROW(),MATCH(AZ$3,$K$2:$P$2,0))</f>
        <v>50</v>
      </c>
      <c r="BA631" s="141" cm="1">
        <f t="array" ref="BA631">INDEX($K:$P,ROW(),MATCH(BA$3,$K$2:$P$2,0))</f>
        <v>50</v>
      </c>
      <c r="BB631" s="141" cm="1">
        <f t="array" ref="BB631">INDEX($K:$P,ROW(),MATCH(BB$3,$K$2:$P$2,0))</f>
        <v>50</v>
      </c>
      <c r="BC631" s="141" cm="1">
        <f t="array" ref="BC631">INDEX($K:$P,ROW(),MATCH(BC$3,$K$2:$P$2,0))</f>
        <v>50</v>
      </c>
      <c r="BD631" s="141" cm="1">
        <f t="array" ref="BD631">INDEX($K:$P,ROW(),MATCH(BD$3,$K$2:$P$2,0))</f>
        <v>50</v>
      </c>
      <c r="BE631" s="141" cm="1">
        <f t="array" ref="BE631">INDEX($K:$P,ROW(),MATCH(BE$3,$K$2:$P$2,0))</f>
        <v>50</v>
      </c>
      <c r="BF631" s="141" cm="1">
        <f t="array" ref="BF631">INDEX($K:$P,ROW(),MATCH(BF$3,$K$2:$P$2,0))</f>
        <v>50</v>
      </c>
      <c r="BG631" s="141" cm="1">
        <f t="array" ref="BG631">INDEX($K:$P,ROW(),MATCH(BG$3,$K$2:$P$2,0))</f>
        <v>50</v>
      </c>
      <c r="BH631" s="141" cm="1">
        <f t="array" ref="BH631">INDEX($K:$P,ROW(),MATCH(BH$3,$K$2:$P$2,0))</f>
        <v>50</v>
      </c>
      <c r="BI631" s="141" cm="1">
        <f t="array" ref="BI631">INDEX($K:$P,ROW(),MATCH(BI$3,$K$2:$P$2,0))</f>
        <v>50</v>
      </c>
      <c r="BJ631" s="141" cm="1">
        <f t="array" ref="BJ631">INDEX($K:$P,ROW(),MATCH(BJ$3,$K$2:$P$2,0))</f>
        <v>50</v>
      </c>
      <c r="BK631" s="141" cm="1">
        <f t="array" ref="BK631">INDEX($K:$P,ROW(),MATCH(BK$3,$K$2:$P$2,0))</f>
        <v>50</v>
      </c>
      <c r="BL631" s="141" cm="1">
        <f t="array" ref="BL631">INDEX($K:$P,ROW(),MATCH(BL$3,$K$2:$P$2,0))</f>
        <v>50</v>
      </c>
      <c r="BM631" s="141" cm="1">
        <f t="array" ref="BM631">INDEX($K:$P,ROW(),MATCH(BM$3,$K$2:$P$2,0))</f>
        <v>50</v>
      </c>
      <c r="BN631" s="141" cm="1">
        <f t="array" ref="BN631">INDEX($K:$P,ROW(),MATCH(BN$3,$K$2:$P$2,0))</f>
        <v>50</v>
      </c>
      <c r="BO631" s="141" cm="1">
        <f t="array" ref="BO631">INDEX($K:$P,ROW(),MATCH(BO$3,$K$2:$P$2,0))</f>
        <v>50</v>
      </c>
      <c r="BP631" s="141" cm="1">
        <f t="array" ref="BP631">INDEX($K:$P,ROW(),MATCH(BP$3,$K$2:$P$2,0))</f>
        <v>50</v>
      </c>
      <c r="BQ631" s="141" cm="1">
        <f t="array" ref="BQ631">INDEX($K:$P,ROW(),MATCH(BQ$3,$K$2:$P$2,0))</f>
        <v>50</v>
      </c>
      <c r="BR631" s="141" cm="1">
        <f t="array" ref="BR631">INDEX($K:$P,ROW(),MATCH(BR$3,$K$2:$P$2,0))</f>
        <v>50</v>
      </c>
      <c r="BS631" s="141" cm="1">
        <f t="array" ref="BS631">INDEX($K:$P,ROW(),MATCH(BS$3,$K$2:$P$2,0))</f>
        <v>50</v>
      </c>
      <c r="BT631" s="141" cm="1">
        <f t="array" ref="BT631">INDEX($K:$P,ROW(),MATCH(BT$3,$K$2:$P$2,0))</f>
        <v>50</v>
      </c>
      <c r="BU631" s="141" cm="1">
        <f t="array" ref="BU631">INDEX($K:$P,ROW(),MATCH(BU$3,$K$2:$P$2,0))</f>
        <v>50</v>
      </c>
      <c r="BV631" s="141" cm="1">
        <f t="array" ref="BV631">INDEX($K:$P,ROW(),MATCH(BV$3,$K$2:$P$2,0))</f>
        <v>50</v>
      </c>
      <c r="BW631" s="141" cm="1">
        <f t="array" ref="BW631">INDEX($K:$P,ROW(),MATCH(BW$3,$K$2:$P$2,0))</f>
        <v>50</v>
      </c>
      <c r="BX631" s="141" cm="1">
        <f t="array" ref="BX631">INDEX($K:$P,ROW(),MATCH(BX$3,$K$2:$P$2,0))</f>
        <v>50</v>
      </c>
      <c r="BY631" s="141" cm="1">
        <f t="array" ref="BY631">INDEX($K:$P,ROW(),MATCH(BY$3,$K$2:$P$2,0))</f>
        <v>50</v>
      </c>
      <c r="BZ631" s="141" cm="1">
        <f t="array" ref="BZ631">INDEX($K:$P,ROW(),MATCH(BZ$3,$K$2:$P$2,0))</f>
        <v>50</v>
      </c>
      <c r="CA631" s="141" cm="1">
        <f t="array" ref="CA631">INDEX($K:$P,ROW(),MATCH(CA$3,$K$2:$P$2,0))</f>
        <v>50</v>
      </c>
      <c r="CB631" s="141" cm="1">
        <f t="array" ref="CB631">INDEX($K:$P,ROW(),MATCH(CB$3,$K$2:$P$2,0))</f>
        <v>50</v>
      </c>
      <c r="CC631" s="141" cm="1">
        <f t="array" ref="CC631">INDEX($K:$P,ROW(),MATCH(CC$3,$K$2:$P$2,0))</f>
        <v>50</v>
      </c>
      <c r="CD631" s="141" cm="1">
        <f t="array" ref="CD631">INDEX($K:$P,ROW(),MATCH(CD$3,$K$2:$P$2,0))</f>
        <v>50</v>
      </c>
      <c r="CE631" s="141" cm="1">
        <f t="array" ref="CE631">INDEX($K:$P,ROW(),MATCH(CE$3,$K$2:$P$2,0))</f>
        <v>50</v>
      </c>
      <c r="CF631" s="141" cm="1">
        <f t="array" ref="CF631">INDEX($K:$P,ROW(),MATCH(CF$3,$K$2:$P$2,0))</f>
        <v>50</v>
      </c>
      <c r="CG631" s="141" cm="1">
        <f t="array" ref="CG631">INDEX($K:$P,ROW(),MATCH(CG$3,$K$2:$P$2,0))</f>
        <v>50</v>
      </c>
      <c r="CH631" s="141" cm="1">
        <f t="array" ref="CH631">INDEX($K:$P,ROW(),MATCH(CH$3,$K$2:$P$2,0))</f>
        <v>50</v>
      </c>
      <c r="CI631" s="141" cm="1">
        <f t="array" ref="CI631">INDEX($K:$P,ROW(),MATCH(CI$3,$K$2:$P$2,0))</f>
        <v>50</v>
      </c>
      <c r="CJ631" s="141" cm="1">
        <f t="array" ref="CJ631">INDEX($K:$P,ROW(),MATCH(CJ$3,$K$2:$P$2,0))</f>
        <v>50</v>
      </c>
      <c r="CK631" s="141" cm="1">
        <f t="array" ref="CK631">INDEX($K:$P,ROW(),MATCH(CK$3,$K$2:$P$2,0))</f>
        <v>50</v>
      </c>
      <c r="CL631" s="141" cm="1">
        <f t="array" ref="CL631">INDEX($K:$P,ROW(),MATCH(CL$3,$K$2:$P$2,0))</f>
        <v>50</v>
      </c>
    </row>
    <row r="632" spans="2:90" x14ac:dyDescent="0.4">
      <c r="B632" s="121" t="str">
        <f>+SUBSTITUTE(B630,":","")</f>
        <v>COGS - Kit Sales</v>
      </c>
      <c r="C632" t="s">
        <v>203</v>
      </c>
      <c r="D632" t="s">
        <v>1011</v>
      </c>
      <c r="I632"/>
      <c r="J632"/>
      <c r="K632" s="432">
        <f t="shared" ref="K632:P632" ca="1" si="589">SUMIF($3:$3,K$2,632:632)</f>
        <v>-4610652.3676365521</v>
      </c>
      <c r="L632" s="432">
        <f t="shared" ca="1" si="589"/>
        <v>-6671213.7411216134</v>
      </c>
      <c r="M632" s="432">
        <f t="shared" ca="1" si="589"/>
        <v>-8220099.1972277807</v>
      </c>
      <c r="N632" s="432">
        <f t="shared" ca="1" si="589"/>
        <v>-10184460.467651697</v>
      </c>
      <c r="O632" s="432">
        <f t="shared" ca="1" si="589"/>
        <v>-12675745.530423284</v>
      </c>
      <c r="P632" s="432">
        <f t="shared" ca="1" si="589"/>
        <v>-15835297.369199587</v>
      </c>
      <c r="R632"/>
      <c r="S632" s="466">
        <f ca="1">-+S631*SUM(S609,S611,S612)</f>
        <v>-250000</v>
      </c>
      <c r="T632" s="466">
        <f t="shared" ref="T632:CE632" ca="1" si="590">-+T631*SUM(T609,T611,T612)</f>
        <v>-255005.00000000003</v>
      </c>
      <c r="U632" s="466">
        <f t="shared" ca="1" si="590"/>
        <v>-260110.1</v>
      </c>
      <c r="V632" s="466">
        <f t="shared" ca="1" si="590"/>
        <v>-265317.30200000003</v>
      </c>
      <c r="W632" s="466">
        <f t="shared" ca="1" si="590"/>
        <v>-270628.64804</v>
      </c>
      <c r="X632" s="466">
        <f t="shared" ca="1" si="590"/>
        <v>-449546.22100079997</v>
      </c>
      <c r="Y632" s="466">
        <f t="shared" ca="1" si="590"/>
        <v>-457042.14542081597</v>
      </c>
      <c r="Z632" s="466">
        <f t="shared" ca="1" si="590"/>
        <v>-464687.98832923232</v>
      </c>
      <c r="AA632" s="466">
        <f t="shared" ca="1" si="590"/>
        <v>-472486.74809581699</v>
      </c>
      <c r="AB632" s="466">
        <f t="shared" ca="1" si="590"/>
        <v>-480441.48305773333</v>
      </c>
      <c r="AC632" s="466">
        <f t="shared" ca="1" si="590"/>
        <v>-488555.31271888793</v>
      </c>
      <c r="AD632" s="466">
        <f t="shared" ca="1" si="590"/>
        <v>-496831.41897326568</v>
      </c>
      <c r="AE632" s="466">
        <f t="shared" ca="1" si="590"/>
        <v>-505273.047352731</v>
      </c>
      <c r="AF632" s="466">
        <f t="shared" ca="1" si="590"/>
        <v>-513883.50829978572</v>
      </c>
      <c r="AG632" s="466">
        <f t="shared" ca="1" si="590"/>
        <v>-522666.17846578138</v>
      </c>
      <c r="AH632" s="466">
        <f t="shared" ca="1" si="590"/>
        <v>-531624.5020350971</v>
      </c>
      <c r="AI632" s="466">
        <f t="shared" ca="1" si="590"/>
        <v>-540761.99207579892</v>
      </c>
      <c r="AJ632" s="466">
        <f t="shared" ca="1" si="590"/>
        <v>-550082.23191731493</v>
      </c>
      <c r="AK632" s="466">
        <f t="shared" ca="1" si="590"/>
        <v>-559588.87655566121</v>
      </c>
      <c r="AL632" s="466">
        <f t="shared" ca="1" si="590"/>
        <v>-569285.65408677445</v>
      </c>
      <c r="AM632" s="466">
        <f t="shared" ca="1" si="590"/>
        <v>-579176.36716850998</v>
      </c>
      <c r="AN632" s="466">
        <f t="shared" ca="1" si="590"/>
        <v>-589264.89451188012</v>
      </c>
      <c r="AO632" s="466">
        <f t="shared" ca="1" si="590"/>
        <v>-599555.19240211765</v>
      </c>
      <c r="AP632" s="466">
        <f t="shared" ca="1" si="590"/>
        <v>-610051.29625016009</v>
      </c>
      <c r="AQ632" s="466">
        <f t="shared" ca="1" si="590"/>
        <v>-620757.32217516319</v>
      </c>
      <c r="AR632" s="466">
        <f t="shared" ca="1" si="590"/>
        <v>-631677.46861866652</v>
      </c>
      <c r="AS632" s="466">
        <f t="shared" ca="1" si="590"/>
        <v>-642816.01799103979</v>
      </c>
      <c r="AT632" s="466">
        <f t="shared" ca="1" si="590"/>
        <v>-654177.33835086063</v>
      </c>
      <c r="AU632" s="466">
        <f t="shared" ca="1" si="590"/>
        <v>-665765.88511787786</v>
      </c>
      <c r="AV632" s="466">
        <f t="shared" ca="1" si="590"/>
        <v>-677586.20282023551</v>
      </c>
      <c r="AW632" s="466">
        <f t="shared" ca="1" si="590"/>
        <v>-689642.92687664018</v>
      </c>
      <c r="AX632" s="466">
        <f t="shared" ca="1" si="590"/>
        <v>-701940.78541417292</v>
      </c>
      <c r="AY632" s="466">
        <f t="shared" ca="1" si="590"/>
        <v>-714484.60112245637</v>
      </c>
      <c r="AZ632" s="466">
        <f t="shared" ca="1" si="590"/>
        <v>-727279.29314490547</v>
      </c>
      <c r="BA632" s="466">
        <f t="shared" ca="1" si="590"/>
        <v>-740329.87900780351</v>
      </c>
      <c r="BB632" s="466">
        <f t="shared" ca="1" si="590"/>
        <v>-753641.47658795968</v>
      </c>
      <c r="BC632" s="466">
        <f t="shared" ca="1" si="590"/>
        <v>-767219.30611971882</v>
      </c>
      <c r="BD632" s="466">
        <f t="shared" ca="1" si="590"/>
        <v>-781068.69224211317</v>
      </c>
      <c r="BE632" s="466">
        <f t="shared" ca="1" si="590"/>
        <v>-795195.06608695537</v>
      </c>
      <c r="BF632" s="466">
        <f t="shared" ca="1" si="590"/>
        <v>-809603.96740869456</v>
      </c>
      <c r="BG632" s="466">
        <f t="shared" ca="1" si="590"/>
        <v>-824301.04675686848</v>
      </c>
      <c r="BH632" s="466">
        <f t="shared" ca="1" si="590"/>
        <v>-839292.06769200577</v>
      </c>
      <c r="BI632" s="466">
        <f t="shared" ca="1" si="590"/>
        <v>-854582.90904584597</v>
      </c>
      <c r="BJ632" s="466">
        <f t="shared" ca="1" si="590"/>
        <v>-870179.56722676277</v>
      </c>
      <c r="BK632" s="466">
        <f t="shared" ca="1" si="590"/>
        <v>-886088.15857129812</v>
      </c>
      <c r="BL632" s="466">
        <f t="shared" ca="1" si="590"/>
        <v>-902314.92174272402</v>
      </c>
      <c r="BM632" s="466">
        <f t="shared" ca="1" si="590"/>
        <v>-918866.22017757851</v>
      </c>
      <c r="BN632" s="466">
        <f t="shared" ca="1" si="590"/>
        <v>-935748.54458113003</v>
      </c>
      <c r="BO632" s="466">
        <f t="shared" ca="1" si="590"/>
        <v>-952968.51547275274</v>
      </c>
      <c r="BP632" s="466">
        <f t="shared" ca="1" si="590"/>
        <v>-970532.88578220783</v>
      </c>
      <c r="BQ632" s="466">
        <f t="shared" ca="1" si="590"/>
        <v>-988448.54349785205</v>
      </c>
      <c r="BR632" s="466">
        <f t="shared" ca="1" si="590"/>
        <v>-1006722.5143678089</v>
      </c>
      <c r="BS632" s="466">
        <f t="shared" ca="1" si="590"/>
        <v>-1025361.9646551651</v>
      </c>
      <c r="BT632" s="466">
        <f t="shared" ca="1" si="590"/>
        <v>-1044374.2039482684</v>
      </c>
      <c r="BU632" s="466">
        <f t="shared" ca="1" si="590"/>
        <v>-1063766.6880272338</v>
      </c>
      <c r="BV632" s="466">
        <f t="shared" ca="1" si="590"/>
        <v>-1083547.0217877785</v>
      </c>
      <c r="BW632" s="466">
        <f t="shared" ca="1" si="590"/>
        <v>-1103722.962223534</v>
      </c>
      <c r="BX632" s="466">
        <f t="shared" ca="1" si="590"/>
        <v>-1124302.4214680048</v>
      </c>
      <c r="BY632" s="466">
        <f t="shared" ca="1" si="590"/>
        <v>-1145293.4698973647</v>
      </c>
      <c r="BZ632" s="466">
        <f t="shared" ca="1" si="590"/>
        <v>-1166704.3392953121</v>
      </c>
      <c r="CA632" s="466">
        <f t="shared" ca="1" si="590"/>
        <v>-1188543.4260812185</v>
      </c>
      <c r="CB632" s="466">
        <f t="shared" ca="1" si="590"/>
        <v>-1210819.2946028428</v>
      </c>
      <c r="CC632" s="466">
        <f t="shared" ca="1" si="590"/>
        <v>-1233540.6804948996</v>
      </c>
      <c r="CD632" s="466">
        <f t="shared" ca="1" si="590"/>
        <v>-1256716.4941047977</v>
      </c>
      <c r="CE632" s="466">
        <f t="shared" ca="1" si="590"/>
        <v>-1280355.8239868935</v>
      </c>
      <c r="CF632" s="466">
        <f t="shared" ref="CF632:CL632" ca="1" si="591">-+CF631*SUM(CF609,CF611,CF612)</f>
        <v>-1304467.9404666314</v>
      </c>
      <c r="CG632" s="466">
        <f t="shared" ca="1" si="591"/>
        <v>-1329062.299275964</v>
      </c>
      <c r="CH632" s="466">
        <f t="shared" ca="1" si="591"/>
        <v>-1354148.5452614834</v>
      </c>
      <c r="CI632" s="466">
        <f t="shared" ca="1" si="591"/>
        <v>-1379736.5161667131</v>
      </c>
      <c r="CJ632" s="466">
        <f t="shared" ca="1" si="591"/>
        <v>-1405836.2464900473</v>
      </c>
      <c r="CK632" s="466">
        <f t="shared" ca="1" si="591"/>
        <v>-1432457.9714198483</v>
      </c>
      <c r="CL632" s="466">
        <f t="shared" ca="1" si="591"/>
        <v>-1459612.1308482452</v>
      </c>
    </row>
    <row r="633" spans="2:90" x14ac:dyDescent="0.4">
      <c r="B633" s="93"/>
      <c r="D633" t="s">
        <v>1011</v>
      </c>
      <c r="I633"/>
      <c r="J633"/>
      <c r="K633" s="15"/>
      <c r="L633" s="15"/>
      <c r="M633" s="15"/>
      <c r="N633" s="15"/>
      <c r="O633" s="15"/>
      <c r="P633" s="15"/>
      <c r="R633"/>
      <c r="S633" s="140"/>
      <c r="T633" s="140"/>
      <c r="U633" s="140"/>
      <c r="V633" s="140"/>
      <c r="W633" s="140"/>
      <c r="X633" s="140"/>
      <c r="Y633" s="140"/>
      <c r="Z633" s="140"/>
      <c r="AA633" s="140"/>
      <c r="AB633" s="140"/>
      <c r="AC633" s="140"/>
      <c r="AD633" s="140"/>
      <c r="AE633" s="140"/>
      <c r="AF633" s="140"/>
      <c r="AG633" s="140"/>
      <c r="AH633" s="140"/>
      <c r="AI633" s="140"/>
      <c r="AJ633" s="140"/>
      <c r="AK633" s="140"/>
      <c r="AL633" s="140"/>
      <c r="AM633" s="140"/>
      <c r="AN633" s="140"/>
      <c r="AO633" s="140"/>
      <c r="AP633" s="140"/>
      <c r="AQ633" s="140"/>
      <c r="AR633" s="140"/>
      <c r="AS633" s="140"/>
      <c r="AT633" s="140"/>
      <c r="AU633" s="140"/>
      <c r="AV633" s="140"/>
      <c r="AW633" s="140"/>
      <c r="AX633" s="140"/>
      <c r="AY633" s="140"/>
      <c r="AZ633" s="140"/>
      <c r="BA633" s="140"/>
      <c r="BB633" s="140"/>
      <c r="BC633" s="140"/>
      <c r="BD633" s="140"/>
      <c r="BE633" s="140"/>
      <c r="BF633" s="140"/>
      <c r="BG633" s="140"/>
      <c r="BH633" s="140"/>
      <c r="BI633" s="140"/>
      <c r="BJ633" s="140"/>
      <c r="BK633" s="140"/>
      <c r="BL633" s="140"/>
      <c r="BM633" s="140"/>
      <c r="BN633" s="140"/>
      <c r="BO633" s="140"/>
      <c r="BP633" s="140"/>
      <c r="BQ633" s="140"/>
      <c r="BR633" s="140"/>
      <c r="BS633" s="140"/>
      <c r="BT633" s="140"/>
      <c r="BU633" s="140"/>
      <c r="BV633" s="140"/>
      <c r="BW633" s="140"/>
      <c r="BX633" s="140"/>
      <c r="BY633" s="140"/>
      <c r="BZ633" s="140"/>
      <c r="CA633" s="140"/>
      <c r="CB633" s="140"/>
      <c r="CC633" s="140"/>
      <c r="CD633" s="140"/>
      <c r="CE633" s="140"/>
      <c r="CF633" s="140"/>
      <c r="CG633" s="140"/>
      <c r="CH633" s="140"/>
      <c r="CI633" s="140"/>
      <c r="CJ633" s="140"/>
      <c r="CK633" s="140"/>
      <c r="CL633" s="140"/>
    </row>
    <row r="634" spans="2:90" x14ac:dyDescent="0.4">
      <c r="B634" s="93" t="str">
        <f>"COGS - "&amp;PROPER(B647)&amp;" Sales:"</f>
        <v>COGS - Strip Sales:</v>
      </c>
      <c r="D634" t="s">
        <v>1011</v>
      </c>
      <c r="I634"/>
      <c r="J634"/>
      <c r="K634" s="38"/>
      <c r="L634" s="38"/>
      <c r="M634" s="38"/>
      <c r="N634" s="38"/>
      <c r="O634" s="38"/>
      <c r="P634" s="38"/>
      <c r="R634"/>
      <c r="S634" s="465"/>
      <c r="T634" s="465"/>
      <c r="U634" s="465"/>
      <c r="V634" s="465"/>
      <c r="W634" s="465"/>
      <c r="X634" s="465"/>
      <c r="Y634" s="465"/>
      <c r="Z634" s="465"/>
      <c r="AA634" s="465"/>
      <c r="AB634" s="465"/>
      <c r="AC634" s="465"/>
      <c r="AD634" s="465"/>
      <c r="AE634" s="465"/>
      <c r="AF634" s="465"/>
      <c r="AG634" s="465"/>
      <c r="AH634" s="465"/>
      <c r="AI634" s="465"/>
      <c r="AJ634" s="465"/>
      <c r="AK634" s="465"/>
      <c r="AL634" s="465"/>
      <c r="AM634" s="465"/>
      <c r="AN634" s="465"/>
      <c r="AO634" s="465"/>
      <c r="AP634" s="465"/>
      <c r="AQ634" s="465"/>
      <c r="AR634" s="465"/>
      <c r="AS634" s="465"/>
      <c r="AT634" s="465"/>
      <c r="AU634" s="465"/>
      <c r="AV634" s="465"/>
      <c r="AW634" s="465"/>
      <c r="AX634" s="465"/>
      <c r="AY634" s="465"/>
      <c r="AZ634" s="465"/>
      <c r="BA634" s="465"/>
      <c r="BB634" s="465"/>
      <c r="BC634" s="465"/>
      <c r="BD634" s="465"/>
      <c r="BE634" s="465"/>
      <c r="BF634" s="465"/>
      <c r="BG634" s="465"/>
      <c r="BH634" s="465"/>
      <c r="BI634" s="465"/>
      <c r="BJ634" s="465"/>
      <c r="BK634" s="465"/>
      <c r="BL634" s="465"/>
      <c r="BM634" s="465"/>
      <c r="BN634" s="465"/>
      <c r="BO634" s="465"/>
      <c r="BP634" s="465"/>
      <c r="BQ634" s="465"/>
      <c r="BR634" s="465"/>
      <c r="BS634" s="465"/>
      <c r="BT634" s="465"/>
      <c r="BU634" s="465"/>
      <c r="BV634" s="465"/>
      <c r="BW634" s="465"/>
      <c r="BX634" s="465"/>
      <c r="BY634" s="465"/>
      <c r="BZ634" s="465"/>
      <c r="CA634" s="465"/>
      <c r="CB634" s="465"/>
      <c r="CC634" s="465"/>
      <c r="CD634" s="465"/>
      <c r="CE634" s="465"/>
      <c r="CF634" s="465"/>
      <c r="CG634" s="465"/>
      <c r="CH634" s="465"/>
      <c r="CI634" s="465"/>
      <c r="CJ634" s="465"/>
      <c r="CK634" s="465"/>
      <c r="CL634" s="465"/>
    </row>
    <row r="635" spans="2:90" x14ac:dyDescent="0.4">
      <c r="B635" s="139" t="str">
        <f>"$/"&amp;B647</f>
        <v>$/strip</v>
      </c>
      <c r="D635" t="s">
        <v>1011</v>
      </c>
      <c r="I635"/>
      <c r="J635"/>
      <c r="K635" s="18">
        <v>5</v>
      </c>
      <c r="L635" s="18">
        <v>5</v>
      </c>
      <c r="M635" s="18">
        <v>5</v>
      </c>
      <c r="N635" s="18">
        <v>5</v>
      </c>
      <c r="O635" s="18">
        <v>5</v>
      </c>
      <c r="P635" s="18">
        <v>5</v>
      </c>
      <c r="Q635" s="53"/>
      <c r="R635" s="19"/>
      <c r="S635" s="141" cm="1">
        <f t="array" ref="S635">INDEX($K:$P,ROW(),MATCH(S$3,$K$2:$P$2,0))</f>
        <v>5</v>
      </c>
      <c r="T635" s="141" cm="1">
        <f t="array" ref="T635">INDEX($K:$P,ROW(),MATCH(T$3,$K$2:$P$2,0))</f>
        <v>5</v>
      </c>
      <c r="U635" s="141" cm="1">
        <f t="array" ref="U635">INDEX($K:$P,ROW(),MATCH(U$3,$K$2:$P$2,0))</f>
        <v>5</v>
      </c>
      <c r="V635" s="141" cm="1">
        <f t="array" ref="V635">INDEX($K:$P,ROW(),MATCH(V$3,$K$2:$P$2,0))</f>
        <v>5</v>
      </c>
      <c r="W635" s="141" cm="1">
        <f t="array" ref="W635">INDEX($K:$P,ROW(),MATCH(W$3,$K$2:$P$2,0))</f>
        <v>5</v>
      </c>
      <c r="X635" s="141" cm="1">
        <f t="array" ref="X635">INDEX($K:$P,ROW(),MATCH(X$3,$K$2:$P$2,0))</f>
        <v>5</v>
      </c>
      <c r="Y635" s="141" cm="1">
        <f t="array" ref="Y635">INDEX($K:$P,ROW(),MATCH(Y$3,$K$2:$P$2,0))</f>
        <v>5</v>
      </c>
      <c r="Z635" s="141" cm="1">
        <f t="array" ref="Z635">INDEX($K:$P,ROW(),MATCH(Z$3,$K$2:$P$2,0))</f>
        <v>5</v>
      </c>
      <c r="AA635" s="141" cm="1">
        <f t="array" ref="AA635">INDEX($K:$P,ROW(),MATCH(AA$3,$K$2:$P$2,0))</f>
        <v>5</v>
      </c>
      <c r="AB635" s="141" cm="1">
        <f t="array" ref="AB635">INDEX($K:$P,ROW(),MATCH(AB$3,$K$2:$P$2,0))</f>
        <v>5</v>
      </c>
      <c r="AC635" s="141" cm="1">
        <f t="array" ref="AC635">INDEX($K:$P,ROW(),MATCH(AC$3,$K$2:$P$2,0))</f>
        <v>5</v>
      </c>
      <c r="AD635" s="141" cm="1">
        <f t="array" ref="AD635">INDEX($K:$P,ROW(),MATCH(AD$3,$K$2:$P$2,0))</f>
        <v>5</v>
      </c>
      <c r="AE635" s="141" cm="1">
        <f t="array" ref="AE635">INDEX($K:$P,ROW(),MATCH(AE$3,$K$2:$P$2,0))</f>
        <v>5</v>
      </c>
      <c r="AF635" s="141" cm="1">
        <f t="array" ref="AF635">INDEX($K:$P,ROW(),MATCH(AF$3,$K$2:$P$2,0))</f>
        <v>5</v>
      </c>
      <c r="AG635" s="141" cm="1">
        <f t="array" ref="AG635">INDEX($K:$P,ROW(),MATCH(AG$3,$K$2:$P$2,0))</f>
        <v>5</v>
      </c>
      <c r="AH635" s="141" cm="1">
        <f t="array" ref="AH635">INDEX($K:$P,ROW(),MATCH(AH$3,$K$2:$P$2,0))</f>
        <v>5</v>
      </c>
      <c r="AI635" s="141" cm="1">
        <f t="array" ref="AI635">INDEX($K:$P,ROW(),MATCH(AI$3,$K$2:$P$2,0))</f>
        <v>5</v>
      </c>
      <c r="AJ635" s="141" cm="1">
        <f t="array" ref="AJ635">INDEX($K:$P,ROW(),MATCH(AJ$3,$K$2:$P$2,0))</f>
        <v>5</v>
      </c>
      <c r="AK635" s="141" cm="1">
        <f t="array" ref="AK635">INDEX($K:$P,ROW(),MATCH(AK$3,$K$2:$P$2,0))</f>
        <v>5</v>
      </c>
      <c r="AL635" s="141" cm="1">
        <f t="array" ref="AL635">INDEX($K:$P,ROW(),MATCH(AL$3,$K$2:$P$2,0))</f>
        <v>5</v>
      </c>
      <c r="AM635" s="141" cm="1">
        <f t="array" ref="AM635">INDEX($K:$P,ROW(),MATCH(AM$3,$K$2:$P$2,0))</f>
        <v>5</v>
      </c>
      <c r="AN635" s="141" cm="1">
        <f t="array" ref="AN635">INDEX($K:$P,ROW(),MATCH(AN$3,$K$2:$P$2,0))</f>
        <v>5</v>
      </c>
      <c r="AO635" s="141" cm="1">
        <f t="array" ref="AO635">INDEX($K:$P,ROW(),MATCH(AO$3,$K$2:$P$2,0))</f>
        <v>5</v>
      </c>
      <c r="AP635" s="141" cm="1">
        <f t="array" ref="AP635">INDEX($K:$P,ROW(),MATCH(AP$3,$K$2:$P$2,0))</f>
        <v>5</v>
      </c>
      <c r="AQ635" s="141" cm="1">
        <f t="array" ref="AQ635">INDEX($K:$P,ROW(),MATCH(AQ$3,$K$2:$P$2,0))</f>
        <v>5</v>
      </c>
      <c r="AR635" s="141" cm="1">
        <f t="array" ref="AR635">INDEX($K:$P,ROW(),MATCH(AR$3,$K$2:$P$2,0))</f>
        <v>5</v>
      </c>
      <c r="AS635" s="141" cm="1">
        <f t="array" ref="AS635">INDEX($K:$P,ROW(),MATCH(AS$3,$K$2:$P$2,0))</f>
        <v>5</v>
      </c>
      <c r="AT635" s="141" cm="1">
        <f t="array" ref="AT635">INDEX($K:$P,ROW(),MATCH(AT$3,$K$2:$P$2,0))</f>
        <v>5</v>
      </c>
      <c r="AU635" s="141" cm="1">
        <f t="array" ref="AU635">INDEX($K:$P,ROW(),MATCH(AU$3,$K$2:$P$2,0))</f>
        <v>5</v>
      </c>
      <c r="AV635" s="141" cm="1">
        <f t="array" ref="AV635">INDEX($K:$P,ROW(),MATCH(AV$3,$K$2:$P$2,0))</f>
        <v>5</v>
      </c>
      <c r="AW635" s="141" cm="1">
        <f t="array" ref="AW635">INDEX($K:$P,ROW(),MATCH(AW$3,$K$2:$P$2,0))</f>
        <v>5</v>
      </c>
      <c r="AX635" s="141" cm="1">
        <f t="array" ref="AX635">INDEX($K:$P,ROW(),MATCH(AX$3,$K$2:$P$2,0))</f>
        <v>5</v>
      </c>
      <c r="AY635" s="141" cm="1">
        <f t="array" ref="AY635">INDEX($K:$P,ROW(),MATCH(AY$3,$K$2:$P$2,0))</f>
        <v>5</v>
      </c>
      <c r="AZ635" s="141" cm="1">
        <f t="array" ref="AZ635">INDEX($K:$P,ROW(),MATCH(AZ$3,$K$2:$P$2,0))</f>
        <v>5</v>
      </c>
      <c r="BA635" s="141" cm="1">
        <f t="array" ref="BA635">INDEX($K:$P,ROW(),MATCH(BA$3,$K$2:$P$2,0))</f>
        <v>5</v>
      </c>
      <c r="BB635" s="141" cm="1">
        <f t="array" ref="BB635">INDEX($K:$P,ROW(),MATCH(BB$3,$K$2:$P$2,0))</f>
        <v>5</v>
      </c>
      <c r="BC635" s="141" cm="1">
        <f t="array" ref="BC635">INDEX($K:$P,ROW(),MATCH(BC$3,$K$2:$P$2,0))</f>
        <v>5</v>
      </c>
      <c r="BD635" s="141" cm="1">
        <f t="array" ref="BD635">INDEX($K:$P,ROW(),MATCH(BD$3,$K$2:$P$2,0))</f>
        <v>5</v>
      </c>
      <c r="BE635" s="141" cm="1">
        <f t="array" ref="BE635">INDEX($K:$P,ROW(),MATCH(BE$3,$K$2:$P$2,0))</f>
        <v>5</v>
      </c>
      <c r="BF635" s="141" cm="1">
        <f t="array" ref="BF635">INDEX($K:$P,ROW(),MATCH(BF$3,$K$2:$P$2,0))</f>
        <v>5</v>
      </c>
      <c r="BG635" s="141" cm="1">
        <f t="array" ref="BG635">INDEX($K:$P,ROW(),MATCH(BG$3,$K$2:$P$2,0))</f>
        <v>5</v>
      </c>
      <c r="BH635" s="141" cm="1">
        <f t="array" ref="BH635">INDEX($K:$P,ROW(),MATCH(BH$3,$K$2:$P$2,0))</f>
        <v>5</v>
      </c>
      <c r="BI635" s="141" cm="1">
        <f t="array" ref="BI635">INDEX($K:$P,ROW(),MATCH(BI$3,$K$2:$P$2,0))</f>
        <v>5</v>
      </c>
      <c r="BJ635" s="141" cm="1">
        <f t="array" ref="BJ635">INDEX($K:$P,ROW(),MATCH(BJ$3,$K$2:$P$2,0))</f>
        <v>5</v>
      </c>
      <c r="BK635" s="141" cm="1">
        <f t="array" ref="BK635">INDEX($K:$P,ROW(),MATCH(BK$3,$K$2:$P$2,0))</f>
        <v>5</v>
      </c>
      <c r="BL635" s="141" cm="1">
        <f t="array" ref="BL635">INDEX($K:$P,ROW(),MATCH(BL$3,$K$2:$P$2,0))</f>
        <v>5</v>
      </c>
      <c r="BM635" s="141" cm="1">
        <f t="array" ref="BM635">INDEX($K:$P,ROW(),MATCH(BM$3,$K$2:$P$2,0))</f>
        <v>5</v>
      </c>
      <c r="BN635" s="141" cm="1">
        <f t="array" ref="BN635">INDEX($K:$P,ROW(),MATCH(BN$3,$K$2:$P$2,0))</f>
        <v>5</v>
      </c>
      <c r="BO635" s="141" cm="1">
        <f t="array" ref="BO635">INDEX($K:$P,ROW(),MATCH(BO$3,$K$2:$P$2,0))</f>
        <v>5</v>
      </c>
      <c r="BP635" s="141" cm="1">
        <f t="array" ref="BP635">INDEX($K:$P,ROW(),MATCH(BP$3,$K$2:$P$2,0))</f>
        <v>5</v>
      </c>
      <c r="BQ635" s="141" cm="1">
        <f t="array" ref="BQ635">INDEX($K:$P,ROW(),MATCH(BQ$3,$K$2:$P$2,0))</f>
        <v>5</v>
      </c>
      <c r="BR635" s="141" cm="1">
        <f t="array" ref="BR635">INDEX($K:$P,ROW(),MATCH(BR$3,$K$2:$P$2,0))</f>
        <v>5</v>
      </c>
      <c r="BS635" s="141" cm="1">
        <f t="array" ref="BS635">INDEX($K:$P,ROW(),MATCH(BS$3,$K$2:$P$2,0))</f>
        <v>5</v>
      </c>
      <c r="BT635" s="141" cm="1">
        <f t="array" ref="BT635">INDEX($K:$P,ROW(),MATCH(BT$3,$K$2:$P$2,0))</f>
        <v>5</v>
      </c>
      <c r="BU635" s="141" cm="1">
        <f t="array" ref="BU635">INDEX($K:$P,ROW(),MATCH(BU$3,$K$2:$P$2,0))</f>
        <v>5</v>
      </c>
      <c r="BV635" s="141" cm="1">
        <f t="array" ref="BV635">INDEX($K:$P,ROW(),MATCH(BV$3,$K$2:$P$2,0))</f>
        <v>5</v>
      </c>
      <c r="BW635" s="141" cm="1">
        <f t="array" ref="BW635">INDEX($K:$P,ROW(),MATCH(BW$3,$K$2:$P$2,0))</f>
        <v>5</v>
      </c>
      <c r="BX635" s="141" cm="1">
        <f t="array" ref="BX635">INDEX($K:$P,ROW(),MATCH(BX$3,$K$2:$P$2,0))</f>
        <v>5</v>
      </c>
      <c r="BY635" s="141" cm="1">
        <f t="array" ref="BY635">INDEX($K:$P,ROW(),MATCH(BY$3,$K$2:$P$2,0))</f>
        <v>5</v>
      </c>
      <c r="BZ635" s="141" cm="1">
        <f t="array" ref="BZ635">INDEX($K:$P,ROW(),MATCH(BZ$3,$K$2:$P$2,0))</f>
        <v>5</v>
      </c>
      <c r="CA635" s="141" cm="1">
        <f t="array" ref="CA635">INDEX($K:$P,ROW(),MATCH(CA$3,$K$2:$P$2,0))</f>
        <v>5</v>
      </c>
      <c r="CB635" s="141" cm="1">
        <f t="array" ref="CB635">INDEX($K:$P,ROW(),MATCH(CB$3,$K$2:$P$2,0))</f>
        <v>5</v>
      </c>
      <c r="CC635" s="141" cm="1">
        <f t="array" ref="CC635">INDEX($K:$P,ROW(),MATCH(CC$3,$K$2:$P$2,0))</f>
        <v>5</v>
      </c>
      <c r="CD635" s="141" cm="1">
        <f t="array" ref="CD635">INDEX($K:$P,ROW(),MATCH(CD$3,$K$2:$P$2,0))</f>
        <v>5</v>
      </c>
      <c r="CE635" s="141" cm="1">
        <f t="array" ref="CE635">INDEX($K:$P,ROW(),MATCH(CE$3,$K$2:$P$2,0))</f>
        <v>5</v>
      </c>
      <c r="CF635" s="141" cm="1">
        <f t="array" ref="CF635">INDEX($K:$P,ROW(),MATCH(CF$3,$K$2:$P$2,0))</f>
        <v>5</v>
      </c>
      <c r="CG635" s="141" cm="1">
        <f t="array" ref="CG635">INDEX($K:$P,ROW(),MATCH(CG$3,$K$2:$P$2,0))</f>
        <v>5</v>
      </c>
      <c r="CH635" s="141" cm="1">
        <f t="array" ref="CH635">INDEX($K:$P,ROW(),MATCH(CH$3,$K$2:$P$2,0))</f>
        <v>5</v>
      </c>
      <c r="CI635" s="141" cm="1">
        <f t="array" ref="CI635">INDEX($K:$P,ROW(),MATCH(CI$3,$K$2:$P$2,0))</f>
        <v>5</v>
      </c>
      <c r="CJ635" s="141" cm="1">
        <f t="array" ref="CJ635">INDEX($K:$P,ROW(),MATCH(CJ$3,$K$2:$P$2,0))</f>
        <v>5</v>
      </c>
      <c r="CK635" s="141" cm="1">
        <f t="array" ref="CK635">INDEX($K:$P,ROW(),MATCH(CK$3,$K$2:$P$2,0))</f>
        <v>5</v>
      </c>
      <c r="CL635" s="141" cm="1">
        <f t="array" ref="CL635">INDEX($K:$P,ROW(),MATCH(CL$3,$K$2:$P$2,0))</f>
        <v>5</v>
      </c>
    </row>
    <row r="636" spans="2:90" x14ac:dyDescent="0.4">
      <c r="B636" s="121" t="str">
        <f>+SUBSTITUTE(B634,":","")</f>
        <v>COGS - Strip Sales</v>
      </c>
      <c r="C636" t="s">
        <v>203</v>
      </c>
      <c r="D636" t="s">
        <v>1011</v>
      </c>
      <c r="I636"/>
      <c r="J636"/>
      <c r="K636" s="432">
        <f t="shared" ref="K636:P636" ca="1" si="592">SUMIF($3:$3,K$2,636:636)</f>
        <v>-2128944.4565645889</v>
      </c>
      <c r="L636" s="432">
        <f t="shared" ca="1" si="592"/>
        <v>-8144779.392664142</v>
      </c>
      <c r="M636" s="432">
        <f t="shared" ca="1" si="592"/>
        <v>-15966650.946000297</v>
      </c>
      <c r="N636" s="432">
        <f t="shared" ca="1" si="592"/>
        <v>-25886675.361641064</v>
      </c>
      <c r="O636" s="432">
        <f t="shared" ca="1" si="592"/>
        <v>-38467664.928637579</v>
      </c>
      <c r="P636" s="432">
        <f t="shared" ca="1" si="592"/>
        <v>-54423401.714457899</v>
      </c>
      <c r="R636"/>
      <c r="S636" s="466">
        <f ca="1">-+S635*AVERAGE(S608,S616)</f>
        <v>-12512.5</v>
      </c>
      <c r="T636" s="466">
        <f t="shared" ref="T636:CE636" ca="1" si="593">-+T635*AVERAGE(T608,T616)</f>
        <v>-37787.75</v>
      </c>
      <c r="U636" s="466">
        <f t="shared" ca="1" si="593"/>
        <v>-63568.505000000005</v>
      </c>
      <c r="V636" s="466">
        <f t="shared" ca="1" si="593"/>
        <v>-89864.87509999999</v>
      </c>
      <c r="W636" s="466">
        <f t="shared" ca="1" si="593"/>
        <v>-112937.17260199999</v>
      </c>
      <c r="X636" s="466">
        <f t="shared" ca="1" si="593"/>
        <v>-141470.91605403999</v>
      </c>
      <c r="Y636" s="466">
        <f t="shared" ca="1" si="593"/>
        <v>-179325.33437512082</v>
      </c>
      <c r="Z636" s="466">
        <f t="shared" ca="1" si="593"/>
        <v>-217936.84106262319</v>
      </c>
      <c r="AA636" s="466">
        <f t="shared" ca="1" si="593"/>
        <v>-257320.57788387567</v>
      </c>
      <c r="AB636" s="466">
        <f t="shared" ca="1" si="593"/>
        <v>-297491.98944155319</v>
      </c>
      <c r="AC636" s="466">
        <f t="shared" ca="1" si="593"/>
        <v>-338466.82923038432</v>
      </c>
      <c r="AD636" s="466">
        <f t="shared" ca="1" si="593"/>
        <v>-380261.16581499198</v>
      </c>
      <c r="AE636" s="466">
        <f t="shared" ca="1" si="593"/>
        <v>-422891.38913129177</v>
      </c>
      <c r="AF636" s="466">
        <f t="shared" ca="1" si="593"/>
        <v>-466374.21691391763</v>
      </c>
      <c r="AG636" s="466">
        <f t="shared" ca="1" si="593"/>
        <v>-510726.70125219598</v>
      </c>
      <c r="AH636" s="466">
        <f t="shared" ca="1" si="593"/>
        <v>-555966.23527723993</v>
      </c>
      <c r="AI636" s="466">
        <f t="shared" ca="1" si="593"/>
        <v>-602110.55998278479</v>
      </c>
      <c r="AJ636" s="466">
        <f t="shared" ca="1" si="593"/>
        <v>-649177.77118244045</v>
      </c>
      <c r="AK636" s="466">
        <f t="shared" ca="1" si="593"/>
        <v>-697186.32660608913</v>
      </c>
      <c r="AL636" s="466">
        <f t="shared" ca="1" si="593"/>
        <v>-746155.0531382109</v>
      </c>
      <c r="AM636" s="466">
        <f t="shared" ca="1" si="593"/>
        <v>-796103.15420097508</v>
      </c>
      <c r="AN636" s="466">
        <f t="shared" ca="1" si="593"/>
        <v>-847050.21728499455</v>
      </c>
      <c r="AO636" s="466">
        <f t="shared" ca="1" si="593"/>
        <v>-899016.22163069434</v>
      </c>
      <c r="AP636" s="466">
        <f t="shared" ca="1" si="593"/>
        <v>-952021.54606330814</v>
      </c>
      <c r="AQ636" s="466">
        <f t="shared" ca="1" si="593"/>
        <v>-1006086.9769845745</v>
      </c>
      <c r="AR636" s="466">
        <f t="shared" ca="1" si="593"/>
        <v>-1061233.7165242659</v>
      </c>
      <c r="AS636" s="466">
        <f t="shared" ca="1" si="593"/>
        <v>-1117483.3908547512</v>
      </c>
      <c r="AT636" s="466">
        <f t="shared" ca="1" si="593"/>
        <v>-1174858.0586718463</v>
      </c>
      <c r="AU636" s="466">
        <f t="shared" ca="1" si="593"/>
        <v>-1233380.2198452831</v>
      </c>
      <c r="AV636" s="466">
        <f t="shared" ca="1" si="593"/>
        <v>-1293072.8242421891</v>
      </c>
      <c r="AW636" s="466">
        <f t="shared" ca="1" si="593"/>
        <v>-1353959.2807270326</v>
      </c>
      <c r="AX636" s="466">
        <f t="shared" ca="1" si="593"/>
        <v>-1416063.4663415733</v>
      </c>
      <c r="AY636" s="466">
        <f t="shared" ca="1" si="593"/>
        <v>-1479409.7356684045</v>
      </c>
      <c r="AZ636" s="466">
        <f t="shared" ca="1" si="593"/>
        <v>-1544022.9303817726</v>
      </c>
      <c r="BA636" s="466">
        <f t="shared" ca="1" si="593"/>
        <v>-1609928.388989408</v>
      </c>
      <c r="BB636" s="466">
        <f t="shared" ca="1" si="593"/>
        <v>-1677151.9567691959</v>
      </c>
      <c r="BC636" s="466">
        <f t="shared" ca="1" si="593"/>
        <v>-1745719.99590458</v>
      </c>
      <c r="BD636" s="466">
        <f t="shared" ca="1" si="593"/>
        <v>-1815659.3958226712</v>
      </c>
      <c r="BE636" s="466">
        <f t="shared" ca="1" si="593"/>
        <v>-1886997.5837391247</v>
      </c>
      <c r="BF636" s="466">
        <f t="shared" ca="1" si="593"/>
        <v>-1959762.5354139076</v>
      </c>
      <c r="BG636" s="466">
        <f t="shared" ca="1" si="593"/>
        <v>-2033982.7861221856</v>
      </c>
      <c r="BH636" s="466">
        <f t="shared" ca="1" si="593"/>
        <v>-2109687.4418446291</v>
      </c>
      <c r="BI636" s="466">
        <f t="shared" ca="1" si="593"/>
        <v>-2186906.1906815218</v>
      </c>
      <c r="BJ636" s="466">
        <f t="shared" ca="1" si="593"/>
        <v>-2265669.3144951523</v>
      </c>
      <c r="BK636" s="466">
        <f t="shared" ca="1" si="593"/>
        <v>-2346007.7007850548</v>
      </c>
      <c r="BL636" s="466">
        <f t="shared" ca="1" si="593"/>
        <v>-2427952.8548007561</v>
      </c>
      <c r="BM636" s="466">
        <f t="shared" ca="1" si="593"/>
        <v>-2511536.9118967718</v>
      </c>
      <c r="BN636" s="466">
        <f t="shared" ca="1" si="593"/>
        <v>-2596792.6501347073</v>
      </c>
      <c r="BO636" s="466">
        <f t="shared" ca="1" si="593"/>
        <v>-2683753.5031374013</v>
      </c>
      <c r="BP636" s="466">
        <f t="shared" ca="1" si="593"/>
        <v>-2772453.5732001495</v>
      </c>
      <c r="BQ636" s="466">
        <f t="shared" ca="1" si="593"/>
        <v>-2862927.6446641521</v>
      </c>
      <c r="BR636" s="466">
        <f t="shared" ca="1" si="593"/>
        <v>-2955211.1975574354</v>
      </c>
      <c r="BS636" s="466">
        <f t="shared" ca="1" si="593"/>
        <v>-3049340.4215085837</v>
      </c>
      <c r="BT636" s="466">
        <f t="shared" ca="1" si="593"/>
        <v>-3145352.2299387557</v>
      </c>
      <c r="BU636" s="466">
        <f t="shared" ca="1" si="593"/>
        <v>-3243284.2745375307</v>
      </c>
      <c r="BV636" s="466">
        <f t="shared" ca="1" si="593"/>
        <v>-3343174.9600282814</v>
      </c>
      <c r="BW636" s="466">
        <f t="shared" ca="1" si="593"/>
        <v>-3445063.4592288462</v>
      </c>
      <c r="BX636" s="466">
        <f t="shared" ca="1" si="593"/>
        <v>-3548989.728413424</v>
      </c>
      <c r="BY636" s="466">
        <f t="shared" ca="1" si="593"/>
        <v>-3654994.5229816926</v>
      </c>
      <c r="BZ636" s="466">
        <f t="shared" ca="1" si="593"/>
        <v>-3763119.4134413265</v>
      </c>
      <c r="CA636" s="466">
        <f t="shared" ca="1" si="593"/>
        <v>-3873406.801710153</v>
      </c>
      <c r="CB636" s="466">
        <f t="shared" ca="1" si="593"/>
        <v>-3985899.9377443558</v>
      </c>
      <c r="CC636" s="466">
        <f t="shared" ca="1" si="593"/>
        <v>-4100642.9364992436</v>
      </c>
      <c r="CD636" s="466">
        <f t="shared" ca="1" si="593"/>
        <v>-4217680.7952292273</v>
      </c>
      <c r="CE636" s="466">
        <f t="shared" ca="1" si="593"/>
        <v>-4337059.4111338127</v>
      </c>
      <c r="CF636" s="466">
        <f t="shared" ref="CF636:CL636" ca="1" si="594">-+CF635*AVERAGE(CF608,CF616)</f>
        <v>-4458825.5993564883</v>
      </c>
      <c r="CG636" s="466">
        <f t="shared" ca="1" si="594"/>
        <v>-4583027.1113436185</v>
      </c>
      <c r="CH636" s="466">
        <f t="shared" ca="1" si="594"/>
        <v>-4709712.6535704909</v>
      </c>
      <c r="CI636" s="466">
        <f t="shared" ca="1" si="594"/>
        <v>-4838931.9066419005</v>
      </c>
      <c r="CJ636" s="466">
        <f t="shared" ca="1" si="594"/>
        <v>-4970735.5447747381</v>
      </c>
      <c r="CK636" s="466">
        <f t="shared" ca="1" si="594"/>
        <v>-5105175.2556702327</v>
      </c>
      <c r="CL636" s="466">
        <f t="shared" ca="1" si="594"/>
        <v>-5242303.7607836369</v>
      </c>
    </row>
    <row r="637" spans="2:90" x14ac:dyDescent="0.4">
      <c r="B637" s="121"/>
      <c r="D637" t="s">
        <v>1011</v>
      </c>
      <c r="I637"/>
      <c r="J637"/>
      <c r="K637" s="33"/>
      <c r="L637" s="33"/>
      <c r="M637" s="33"/>
      <c r="N637" s="33"/>
      <c r="O637" s="33"/>
      <c r="P637" s="33"/>
      <c r="R637"/>
      <c r="S637" s="91"/>
      <c r="T637" s="91"/>
      <c r="U637" s="91"/>
      <c r="V637" s="91"/>
      <c r="W637" s="91"/>
      <c r="X637" s="91"/>
      <c r="Y637" s="91"/>
      <c r="Z637" s="91"/>
      <c r="AA637" s="91"/>
      <c r="AB637" s="91"/>
      <c r="AC637" s="91"/>
      <c r="AD637" s="91"/>
      <c r="AE637" s="91"/>
      <c r="AF637" s="91"/>
      <c r="AG637" s="91"/>
      <c r="AH637" s="91"/>
      <c r="AI637" s="91"/>
      <c r="AJ637" s="91"/>
      <c r="AK637" s="91"/>
      <c r="AL637" s="91"/>
      <c r="AM637" s="91"/>
      <c r="AN637" s="91"/>
      <c r="AO637" s="91"/>
      <c r="AP637" s="91"/>
      <c r="AQ637" s="91"/>
      <c r="AR637" s="91"/>
      <c r="AS637" s="91"/>
      <c r="AT637" s="91"/>
      <c r="AU637" s="91"/>
      <c r="AV637" s="91"/>
      <c r="AW637" s="91"/>
      <c r="AX637" s="91"/>
      <c r="AY637" s="91"/>
      <c r="AZ637" s="91"/>
      <c r="BA637" s="91"/>
      <c r="BB637" s="91"/>
      <c r="BC637" s="91"/>
      <c r="BD637" s="91"/>
      <c r="BE637" s="91"/>
      <c r="BF637" s="91"/>
      <c r="BG637" s="91"/>
      <c r="BH637" s="91"/>
      <c r="BI637" s="91"/>
      <c r="BJ637" s="91"/>
      <c r="BK637" s="91"/>
      <c r="BL637" s="91"/>
      <c r="BM637" s="91"/>
      <c r="BN637" s="91"/>
      <c r="BO637" s="91"/>
      <c r="BP637" s="91"/>
      <c r="BQ637" s="91"/>
      <c r="BR637" s="91"/>
      <c r="BS637" s="91"/>
      <c r="BT637" s="91"/>
      <c r="BU637" s="91"/>
      <c r="BV637" s="91"/>
      <c r="BW637" s="91"/>
      <c r="BX637" s="91"/>
      <c r="BY637" s="91"/>
      <c r="BZ637" s="91"/>
      <c r="CA637" s="91"/>
      <c r="CB637" s="91"/>
      <c r="CC637" s="91"/>
      <c r="CD637" s="91"/>
      <c r="CE637" s="91"/>
      <c r="CF637" s="91"/>
      <c r="CG637" s="91"/>
      <c r="CH637" s="91"/>
      <c r="CI637" s="91"/>
      <c r="CJ637" s="91"/>
      <c r="CK637" s="91"/>
      <c r="CL637" s="91"/>
    </row>
    <row r="638" spans="2:90" x14ac:dyDescent="0.4">
      <c r="B638" s="93" t="s">
        <v>621</v>
      </c>
      <c r="D638" t="s">
        <v>1011</v>
      </c>
      <c r="I638"/>
      <c r="J638"/>
      <c r="K638" s="33"/>
      <c r="L638" s="33"/>
      <c r="M638" s="33"/>
      <c r="N638" s="33"/>
      <c r="O638" s="33"/>
      <c r="P638" s="33"/>
      <c r="R638"/>
      <c r="S638" s="91"/>
      <c r="T638" s="91"/>
      <c r="U638" s="91"/>
      <c r="V638" s="91"/>
      <c r="W638" s="91"/>
      <c r="X638" s="91"/>
      <c r="Y638" s="91"/>
      <c r="Z638" s="91"/>
      <c r="AA638" s="91"/>
      <c r="AB638" s="91"/>
      <c r="AC638" s="91"/>
      <c r="AD638" s="91"/>
      <c r="AE638" s="91"/>
      <c r="AF638" s="91"/>
      <c r="AG638" s="91"/>
      <c r="AH638" s="91"/>
      <c r="AI638" s="91"/>
      <c r="AJ638" s="91"/>
      <c r="AK638" s="91"/>
      <c r="AL638" s="91"/>
      <c r="AM638" s="91"/>
      <c r="AN638" s="91"/>
      <c r="AO638" s="91"/>
      <c r="AP638" s="91"/>
      <c r="AQ638" s="91"/>
      <c r="AR638" s="91"/>
      <c r="AS638" s="91"/>
      <c r="AT638" s="91"/>
      <c r="AU638" s="91"/>
      <c r="AV638" s="91"/>
      <c r="AW638" s="91"/>
      <c r="AX638" s="91"/>
      <c r="AY638" s="91"/>
      <c r="AZ638" s="91"/>
      <c r="BA638" s="91"/>
      <c r="BB638" s="91"/>
      <c r="BC638" s="91"/>
      <c r="BD638" s="91"/>
      <c r="BE638" s="91"/>
      <c r="BF638" s="91"/>
      <c r="BG638" s="91"/>
      <c r="BH638" s="91"/>
      <c r="BI638" s="91"/>
      <c r="BJ638" s="91"/>
      <c r="BK638" s="91"/>
      <c r="BL638" s="91"/>
      <c r="BM638" s="91"/>
      <c r="BN638" s="91"/>
      <c r="BO638" s="91"/>
      <c r="BP638" s="91"/>
      <c r="BQ638" s="91"/>
      <c r="BR638" s="91"/>
      <c r="BS638" s="91"/>
      <c r="BT638" s="91"/>
      <c r="BU638" s="91"/>
      <c r="BV638" s="91"/>
      <c r="BW638" s="91"/>
      <c r="BX638" s="91"/>
      <c r="BY638" s="91"/>
      <c r="BZ638" s="91"/>
      <c r="CA638" s="91"/>
      <c r="CB638" s="91"/>
      <c r="CC638" s="91"/>
      <c r="CD638" s="91"/>
      <c r="CE638" s="91"/>
      <c r="CF638" s="91"/>
      <c r="CG638" s="91"/>
      <c r="CH638" s="91"/>
      <c r="CI638" s="91"/>
      <c r="CJ638" s="91"/>
      <c r="CK638" s="91"/>
      <c r="CL638" s="91"/>
    </row>
    <row r="639" spans="2:90" x14ac:dyDescent="0.4">
      <c r="B639" s="152" t="str">
        <f>"Revenue - "&amp;B643</f>
        <v>Revenue - Large</v>
      </c>
      <c r="D639" t="s">
        <v>1011</v>
      </c>
      <c r="I639"/>
      <c r="J639"/>
      <c r="K639" s="62">
        <f t="shared" ref="K639:P641" ca="1" si="595">SUMIF($3:$3,K$2,639:639)</f>
        <v>30510749.300918996</v>
      </c>
      <c r="L639" s="62">
        <f t="shared" ca="1" si="595"/>
        <v>176238015.33552611</v>
      </c>
      <c r="M639" s="62">
        <f t="shared" ca="1" si="595"/>
        <v>335773217.31446147</v>
      </c>
      <c r="N639" s="62">
        <f t="shared" ca="1" si="595"/>
        <v>538102428.16812468</v>
      </c>
      <c r="O639" s="62">
        <f t="shared" ca="1" si="595"/>
        <v>794704789.63359821</v>
      </c>
      <c r="P639" s="62">
        <f t="shared" ca="1" si="595"/>
        <v>1120138629.0275571</v>
      </c>
      <c r="R639"/>
      <c r="S639" s="62">
        <f t="shared" ref="S639:AX639" ca="1" si="596">+S622+S628</f>
        <v>625125</v>
      </c>
      <c r="T639" s="62">
        <f t="shared" ca="1" si="596"/>
        <v>887887.5</v>
      </c>
      <c r="U639" s="62">
        <f t="shared" ca="1" si="596"/>
        <v>1155905.25</v>
      </c>
      <c r="V639" s="62">
        <f t="shared" ca="1" si="596"/>
        <v>1429283.355</v>
      </c>
      <c r="W639" s="62">
        <f t="shared" ca="1" si="596"/>
        <v>1670629.0220999999</v>
      </c>
      <c r="X639" s="62">
        <f t="shared" ca="1" si="596"/>
        <v>2313801.6025419999</v>
      </c>
      <c r="Y639" s="62">
        <f t="shared" ca="1" si="596"/>
        <v>2707337.63459284</v>
      </c>
      <c r="Z639" s="62">
        <f t="shared" ca="1" si="596"/>
        <v>3108744.3872846961</v>
      </c>
      <c r="AA639" s="62">
        <f t="shared" ca="1" si="596"/>
        <v>3518179.2750303904</v>
      </c>
      <c r="AB639" s="62">
        <f t="shared" ca="1" si="596"/>
        <v>3935802.8605309986</v>
      </c>
      <c r="AC639" s="62">
        <f t="shared" ca="1" si="596"/>
        <v>4361778.9177416191</v>
      </c>
      <c r="AD639" s="62">
        <f t="shared" ca="1" si="596"/>
        <v>4796274.4960964508</v>
      </c>
      <c r="AE639" s="62">
        <f t="shared" ca="1" si="596"/>
        <v>9468373.8773312978</v>
      </c>
      <c r="AF639" s="62">
        <f t="shared" ca="1" si="596"/>
        <v>10355251.354877925</v>
      </c>
      <c r="AG639" s="62">
        <f t="shared" ca="1" si="596"/>
        <v>11259866.381975483</v>
      </c>
      <c r="AH639" s="62">
        <f t="shared" ca="1" si="596"/>
        <v>12182573.709614994</v>
      </c>
      <c r="AI639" s="62">
        <f t="shared" ca="1" si="596"/>
        <v>13123735.183807295</v>
      </c>
      <c r="AJ639" s="62">
        <f t="shared" ca="1" si="596"/>
        <v>14083719.887483438</v>
      </c>
      <c r="AK639" s="62">
        <f t="shared" ca="1" si="596"/>
        <v>15062904.285233106</v>
      </c>
      <c r="AL639" s="62">
        <f t="shared" ca="1" si="596"/>
        <v>16061672.370937767</v>
      </c>
      <c r="AM639" s="62">
        <f t="shared" ca="1" si="596"/>
        <v>17080415.818356521</v>
      </c>
      <c r="AN639" s="62">
        <f t="shared" ca="1" si="596"/>
        <v>18119534.134723652</v>
      </c>
      <c r="AO639" s="62">
        <f t="shared" ca="1" si="596"/>
        <v>19179434.817418121</v>
      </c>
      <c r="AP639" s="62">
        <f t="shared" ca="1" si="596"/>
        <v>20260533.513766482</v>
      </c>
      <c r="AQ639" s="62">
        <f t="shared" ca="1" si="596"/>
        <v>21363254.184041817</v>
      </c>
      <c r="AR639" s="62">
        <f t="shared" ca="1" si="596"/>
        <v>22488029.267722651</v>
      </c>
      <c r="AS639" s="62">
        <f t="shared" ca="1" si="596"/>
        <v>23635299.853077106</v>
      </c>
      <c r="AT639" s="62">
        <f t="shared" ca="1" si="596"/>
        <v>24805515.850138646</v>
      </c>
      <c r="AU639" s="62">
        <f t="shared" ca="1" si="596"/>
        <v>25999136.167141415</v>
      </c>
      <c r="AV639" s="62">
        <f t="shared" ca="1" si="596"/>
        <v>27216628.890484255</v>
      </c>
      <c r="AW639" s="62">
        <f t="shared" ca="1" si="596"/>
        <v>28458471.468293931</v>
      </c>
      <c r="AX639" s="62">
        <f t="shared" ca="1" si="596"/>
        <v>29725150.897659812</v>
      </c>
      <c r="AY639" s="62">
        <f t="shared" ref="AY639:CD639" ca="1" si="597">+AY622+AY628</f>
        <v>31017163.915612999</v>
      </c>
      <c r="AZ639" s="62">
        <f t="shared" ca="1" si="597"/>
        <v>32335017.193925265</v>
      </c>
      <c r="BA639" s="62">
        <f t="shared" ca="1" si="597"/>
        <v>33679227.537803769</v>
      </c>
      <c r="BB639" s="62">
        <f t="shared" ca="1" si="597"/>
        <v>35050322.088559836</v>
      </c>
      <c r="BC639" s="62">
        <f t="shared" ca="1" si="597"/>
        <v>36448838.530331038</v>
      </c>
      <c r="BD639" s="62">
        <f t="shared" ca="1" si="597"/>
        <v>37875325.300937645</v>
      </c>
      <c r="BE639" s="62">
        <f t="shared" ca="1" si="597"/>
        <v>39330341.806956403</v>
      </c>
      <c r="BF639" s="62">
        <f t="shared" ca="1" si="597"/>
        <v>40814458.643095538</v>
      </c>
      <c r="BG639" s="62">
        <f t="shared" ca="1" si="597"/>
        <v>42328257.815957449</v>
      </c>
      <c r="BH639" s="62">
        <f t="shared" ca="1" si="597"/>
        <v>43872332.972276591</v>
      </c>
      <c r="BI639" s="62">
        <f t="shared" ca="1" si="597"/>
        <v>45447289.631722122</v>
      </c>
      <c r="BJ639" s="62">
        <f t="shared" ca="1" si="597"/>
        <v>47053745.424356572</v>
      </c>
      <c r="BK639" s="62">
        <f t="shared" ca="1" si="597"/>
        <v>48692330.332843699</v>
      </c>
      <c r="BL639" s="62">
        <f t="shared" ca="1" si="597"/>
        <v>50363686.93950057</v>
      </c>
      <c r="BM639" s="62">
        <f t="shared" ca="1" si="597"/>
        <v>52068470.678290598</v>
      </c>
      <c r="BN639" s="62">
        <f t="shared" ca="1" si="597"/>
        <v>53807350.091856405</v>
      </c>
      <c r="BO639" s="62">
        <f t="shared" ca="1" si="597"/>
        <v>55581007.093693532</v>
      </c>
      <c r="BP639" s="62">
        <f t="shared" ca="1" si="597"/>
        <v>57390137.235567406</v>
      </c>
      <c r="BQ639" s="62">
        <f t="shared" ca="1" si="597"/>
        <v>59235449.980278745</v>
      </c>
      <c r="BR639" s="62">
        <f t="shared" ca="1" si="597"/>
        <v>61117668.979884319</v>
      </c>
      <c r="BS639" s="62">
        <f t="shared" ca="1" si="597"/>
        <v>63037532.359482005</v>
      </c>
      <c r="BT639" s="62">
        <f t="shared" ca="1" si="597"/>
        <v>64995793.006671652</v>
      </c>
      <c r="BU639" s="62">
        <f t="shared" ca="1" si="597"/>
        <v>66993218.866805077</v>
      </c>
      <c r="BV639" s="62">
        <f t="shared" ca="1" si="597"/>
        <v>69030593.244141191</v>
      </c>
      <c r="BW639" s="62">
        <f t="shared" ca="1" si="597"/>
        <v>71108715.109024003</v>
      </c>
      <c r="BX639" s="62">
        <f t="shared" ca="1" si="597"/>
        <v>73228399.411204487</v>
      </c>
      <c r="BY639" s="62">
        <f t="shared" ca="1" si="597"/>
        <v>75390477.399428591</v>
      </c>
      <c r="BZ639" s="62">
        <f t="shared" ca="1" si="597"/>
        <v>77595796.947417155</v>
      </c>
      <c r="CA639" s="62">
        <f t="shared" ca="1" si="597"/>
        <v>79845222.886365488</v>
      </c>
      <c r="CB639" s="62">
        <f t="shared" ca="1" si="597"/>
        <v>82139637.344092801</v>
      </c>
      <c r="CC639" s="62">
        <f t="shared" ca="1" si="597"/>
        <v>84479940.090974674</v>
      </c>
      <c r="CD639" s="62">
        <f t="shared" ca="1" si="597"/>
        <v>86867048.892794132</v>
      </c>
      <c r="CE639" s="62">
        <f t="shared" ref="CE639:CL639" ca="1" si="598">+CE622+CE628</f>
        <v>89301899.870650038</v>
      </c>
      <c r="CF639" s="62">
        <f t="shared" ca="1" si="598"/>
        <v>91785447.868063033</v>
      </c>
      <c r="CG639" s="62">
        <f t="shared" ca="1" si="598"/>
        <v>94318666.825424299</v>
      </c>
      <c r="CH639" s="62">
        <f t="shared" ca="1" si="598"/>
        <v>96902550.161932781</v>
      </c>
      <c r="CI639" s="62">
        <f t="shared" ca="1" si="598"/>
        <v>99538111.165171444</v>
      </c>
      <c r="CJ639" s="62">
        <f t="shared" ca="1" si="598"/>
        <v>102226383.38847485</v>
      </c>
      <c r="CK639" s="62">
        <f t="shared" ca="1" si="598"/>
        <v>104968421.05624436</v>
      </c>
      <c r="CL639" s="62">
        <f t="shared" ca="1" si="598"/>
        <v>107765299.47736922</v>
      </c>
    </row>
    <row r="640" spans="2:90" x14ac:dyDescent="0.4">
      <c r="B640" s="152" t="str">
        <f>"COGS - "&amp;B643</f>
        <v>COGS - Large</v>
      </c>
      <c r="D640" t="s">
        <v>1011</v>
      </c>
      <c r="I640"/>
      <c r="J640"/>
      <c r="K640" s="62">
        <f t="shared" ca="1" si="595"/>
        <v>-6739596.8242011424</v>
      </c>
      <c r="L640" s="62">
        <f t="shared" ca="1" si="595"/>
        <v>-14815993.133785754</v>
      </c>
      <c r="M640" s="62">
        <f t="shared" ca="1" si="595"/>
        <v>-24186750.14322808</v>
      </c>
      <c r="N640" s="62">
        <f t="shared" ca="1" si="595"/>
        <v>-36071135.829292752</v>
      </c>
      <c r="O640" s="62">
        <f t="shared" ca="1" si="595"/>
        <v>-51143410.459060855</v>
      </c>
      <c r="P640" s="62">
        <f t="shared" ca="1" si="595"/>
        <v>-70258699.083657488</v>
      </c>
      <c r="R640"/>
      <c r="S640" s="62">
        <f t="shared" ref="S640:AX640" ca="1" si="599">+S632+S636</f>
        <v>-262512.5</v>
      </c>
      <c r="T640" s="62">
        <f t="shared" ca="1" si="599"/>
        <v>-292792.75</v>
      </c>
      <c r="U640" s="62">
        <f t="shared" ca="1" si="599"/>
        <v>-323678.60499999998</v>
      </c>
      <c r="V640" s="62">
        <f t="shared" ca="1" si="599"/>
        <v>-355182.17710000003</v>
      </c>
      <c r="W640" s="62">
        <f t="shared" ca="1" si="599"/>
        <v>-383565.82064200001</v>
      </c>
      <c r="X640" s="62">
        <f t="shared" ca="1" si="599"/>
        <v>-591017.13705483999</v>
      </c>
      <c r="Y640" s="62">
        <f t="shared" ca="1" si="599"/>
        <v>-636367.47979593673</v>
      </c>
      <c r="Z640" s="62">
        <f t="shared" ca="1" si="599"/>
        <v>-682624.82939185551</v>
      </c>
      <c r="AA640" s="62">
        <f t="shared" ca="1" si="599"/>
        <v>-729807.32597969263</v>
      </c>
      <c r="AB640" s="62">
        <f t="shared" ca="1" si="599"/>
        <v>-777933.47249928652</v>
      </c>
      <c r="AC640" s="62">
        <f t="shared" ca="1" si="599"/>
        <v>-827022.14194927225</v>
      </c>
      <c r="AD640" s="62">
        <f t="shared" ca="1" si="599"/>
        <v>-877092.58478825772</v>
      </c>
      <c r="AE640" s="62">
        <f t="shared" ca="1" si="599"/>
        <v>-928164.43648402276</v>
      </c>
      <c r="AF640" s="62">
        <f t="shared" ca="1" si="599"/>
        <v>-980257.72521370335</v>
      </c>
      <c r="AG640" s="62">
        <f t="shared" ca="1" si="599"/>
        <v>-1033392.8797179774</v>
      </c>
      <c r="AH640" s="62">
        <f t="shared" ca="1" si="599"/>
        <v>-1087590.7373123369</v>
      </c>
      <c r="AI640" s="62">
        <f t="shared" ca="1" si="599"/>
        <v>-1142872.5520585836</v>
      </c>
      <c r="AJ640" s="62">
        <f t="shared" ca="1" si="599"/>
        <v>-1199260.0030997554</v>
      </c>
      <c r="AK640" s="62">
        <f t="shared" ca="1" si="599"/>
        <v>-1256775.2031617505</v>
      </c>
      <c r="AL640" s="62">
        <f t="shared" ca="1" si="599"/>
        <v>-1315440.7072249854</v>
      </c>
      <c r="AM640" s="62">
        <f t="shared" ca="1" si="599"/>
        <v>-1375279.5213694852</v>
      </c>
      <c r="AN640" s="62">
        <f t="shared" ca="1" si="599"/>
        <v>-1436315.1117968746</v>
      </c>
      <c r="AO640" s="62">
        <f t="shared" ca="1" si="599"/>
        <v>-1498571.414032812</v>
      </c>
      <c r="AP640" s="62">
        <f t="shared" ca="1" si="599"/>
        <v>-1562072.8423134682</v>
      </c>
      <c r="AQ640" s="62">
        <f t="shared" ca="1" si="599"/>
        <v>-1626844.2991597378</v>
      </c>
      <c r="AR640" s="62">
        <f t="shared" ca="1" si="599"/>
        <v>-1692911.1851429325</v>
      </c>
      <c r="AS640" s="62">
        <f t="shared" ca="1" si="599"/>
        <v>-1760299.4088457911</v>
      </c>
      <c r="AT640" s="62">
        <f t="shared" ca="1" si="599"/>
        <v>-1829035.3970227069</v>
      </c>
      <c r="AU640" s="62">
        <f t="shared" ca="1" si="599"/>
        <v>-1899146.1049631611</v>
      </c>
      <c r="AV640" s="62">
        <f t="shared" ca="1" si="599"/>
        <v>-1970659.0270624245</v>
      </c>
      <c r="AW640" s="62">
        <f t="shared" ca="1" si="599"/>
        <v>-2043602.2076036728</v>
      </c>
      <c r="AX640" s="62">
        <f t="shared" ca="1" si="599"/>
        <v>-2118004.2517557461</v>
      </c>
      <c r="AY640" s="62">
        <f t="shared" ref="AY640:CD640" ca="1" si="600">+AY632+AY636</f>
        <v>-2193894.3367908606</v>
      </c>
      <c r="AZ640" s="62">
        <f t="shared" ca="1" si="600"/>
        <v>-2271302.223526678</v>
      </c>
      <c r="BA640" s="62">
        <f t="shared" ca="1" si="600"/>
        <v>-2350258.2679972118</v>
      </c>
      <c r="BB640" s="62">
        <f t="shared" ca="1" si="600"/>
        <v>-2430793.4333571554</v>
      </c>
      <c r="BC640" s="62">
        <f t="shared" ca="1" si="600"/>
        <v>-2512939.3020242988</v>
      </c>
      <c r="BD640" s="62">
        <f t="shared" ca="1" si="600"/>
        <v>-2596728.0880647842</v>
      </c>
      <c r="BE640" s="62">
        <f t="shared" ca="1" si="600"/>
        <v>-2682192.6498260801</v>
      </c>
      <c r="BF640" s="62">
        <f t="shared" ca="1" si="600"/>
        <v>-2769366.5028226022</v>
      </c>
      <c r="BG640" s="62">
        <f t="shared" ca="1" si="600"/>
        <v>-2858283.8328790544</v>
      </c>
      <c r="BH640" s="62">
        <f t="shared" ca="1" si="600"/>
        <v>-2948979.5095366351</v>
      </c>
      <c r="BI640" s="62">
        <f t="shared" ca="1" si="600"/>
        <v>-3041489.099727368</v>
      </c>
      <c r="BJ640" s="62">
        <f t="shared" ca="1" si="600"/>
        <v>-3135848.8817219152</v>
      </c>
      <c r="BK640" s="62">
        <f t="shared" ca="1" si="600"/>
        <v>-3232095.8593563531</v>
      </c>
      <c r="BL640" s="62">
        <f t="shared" ca="1" si="600"/>
        <v>-3330267.7765434803</v>
      </c>
      <c r="BM640" s="62">
        <f t="shared" ca="1" si="600"/>
        <v>-3430403.1320743505</v>
      </c>
      <c r="BN640" s="62">
        <f t="shared" ca="1" si="600"/>
        <v>-3532541.1947158375</v>
      </c>
      <c r="BO640" s="62">
        <f t="shared" ca="1" si="600"/>
        <v>-3636722.0186101543</v>
      </c>
      <c r="BP640" s="62">
        <f t="shared" ca="1" si="600"/>
        <v>-3742986.4589823573</v>
      </c>
      <c r="BQ640" s="62">
        <f t="shared" ca="1" si="600"/>
        <v>-3851376.1881620041</v>
      </c>
      <c r="BR640" s="62">
        <f t="shared" ca="1" si="600"/>
        <v>-3961933.7119252444</v>
      </c>
      <c r="BS640" s="62">
        <f t="shared" ca="1" si="600"/>
        <v>-4074702.3861637488</v>
      </c>
      <c r="BT640" s="62">
        <f t="shared" ca="1" si="600"/>
        <v>-4189726.4338870244</v>
      </c>
      <c r="BU640" s="62">
        <f t="shared" ca="1" si="600"/>
        <v>-4307050.9625647645</v>
      </c>
      <c r="BV640" s="62">
        <f t="shared" ca="1" si="600"/>
        <v>-4426721.9818160599</v>
      </c>
      <c r="BW640" s="62">
        <f t="shared" ca="1" si="600"/>
        <v>-4548786.4214523807</v>
      </c>
      <c r="BX640" s="62">
        <f t="shared" ca="1" si="600"/>
        <v>-4673292.149881429</v>
      </c>
      <c r="BY640" s="62">
        <f t="shared" ca="1" si="600"/>
        <v>-4800287.9928790573</v>
      </c>
      <c r="BZ640" s="62">
        <f t="shared" ca="1" si="600"/>
        <v>-4929823.7527366383</v>
      </c>
      <c r="CA640" s="62">
        <f t="shared" ca="1" si="600"/>
        <v>-5061950.2277913718</v>
      </c>
      <c r="CB640" s="62">
        <f t="shared" ca="1" si="600"/>
        <v>-5196719.2323471988</v>
      </c>
      <c r="CC640" s="62">
        <f t="shared" ca="1" si="600"/>
        <v>-5334183.6169941435</v>
      </c>
      <c r="CD640" s="62">
        <f t="shared" ca="1" si="600"/>
        <v>-5474397.2893340252</v>
      </c>
      <c r="CE640" s="62">
        <f t="shared" ref="CE640:CL640" ca="1" si="601">+CE632+CE636</f>
        <v>-5617415.2351207063</v>
      </c>
      <c r="CF640" s="62">
        <f t="shared" ca="1" si="601"/>
        <v>-5763293.5398231195</v>
      </c>
      <c r="CG640" s="62">
        <f t="shared" ca="1" si="601"/>
        <v>-5912089.410619583</v>
      </c>
      <c r="CH640" s="62">
        <f t="shared" ca="1" si="601"/>
        <v>-6063861.1988319745</v>
      </c>
      <c r="CI640" s="62">
        <f t="shared" ca="1" si="601"/>
        <v>-6218668.4228086136</v>
      </c>
      <c r="CJ640" s="62">
        <f t="shared" ca="1" si="601"/>
        <v>-6376571.7912647855</v>
      </c>
      <c r="CK640" s="62">
        <f t="shared" ca="1" si="601"/>
        <v>-6537633.2270900812</v>
      </c>
      <c r="CL640" s="62">
        <f t="shared" ca="1" si="601"/>
        <v>-6701915.8916318826</v>
      </c>
    </row>
    <row r="641" spans="2:90" x14ac:dyDescent="0.4">
      <c r="B641" s="121" t="str">
        <f>"Gross Profit - "&amp;B643</f>
        <v>Gross Profit - Large</v>
      </c>
      <c r="D641" t="s">
        <v>1011</v>
      </c>
      <c r="I641"/>
      <c r="J641"/>
      <c r="K641" s="466">
        <f t="shared" ca="1" si="595"/>
        <v>23771152.476717852</v>
      </c>
      <c r="L641" s="466">
        <f t="shared" ca="1" si="595"/>
        <v>161422022.20174032</v>
      </c>
      <c r="M641" s="466">
        <f t="shared" ca="1" si="595"/>
        <v>311586467.17123342</v>
      </c>
      <c r="N641" s="466">
        <f t="shared" ca="1" si="595"/>
        <v>502031292.33883184</v>
      </c>
      <c r="O641" s="466">
        <f t="shared" ca="1" si="595"/>
        <v>743561379.17453742</v>
      </c>
      <c r="P641" s="466">
        <f t="shared" ca="1" si="595"/>
        <v>1049879929.9438996</v>
      </c>
      <c r="R641"/>
      <c r="S641" s="466">
        <f ca="1">+S639+S640</f>
        <v>362612.5</v>
      </c>
      <c r="T641" s="466">
        <f t="shared" ref="T641:CE641" ca="1" si="602">+T639+T640</f>
        <v>595094.75</v>
      </c>
      <c r="U641" s="466">
        <f t="shared" ca="1" si="602"/>
        <v>832226.64500000002</v>
      </c>
      <c r="V641" s="466">
        <f t="shared" ca="1" si="602"/>
        <v>1074101.1779</v>
      </c>
      <c r="W641" s="466">
        <f t="shared" ca="1" si="602"/>
        <v>1287063.2014579999</v>
      </c>
      <c r="X641" s="466">
        <f t="shared" ca="1" si="602"/>
        <v>1722784.4654871598</v>
      </c>
      <c r="Y641" s="466">
        <f t="shared" ca="1" si="602"/>
        <v>2070970.1547969033</v>
      </c>
      <c r="Z641" s="466">
        <f t="shared" ca="1" si="602"/>
        <v>2426119.5578928404</v>
      </c>
      <c r="AA641" s="466">
        <f t="shared" ca="1" si="602"/>
        <v>2788371.9490506975</v>
      </c>
      <c r="AB641" s="466">
        <f t="shared" ca="1" si="602"/>
        <v>3157869.3880317118</v>
      </c>
      <c r="AC641" s="466">
        <f t="shared" ca="1" si="602"/>
        <v>3534756.7757923468</v>
      </c>
      <c r="AD641" s="466">
        <f t="shared" ca="1" si="602"/>
        <v>3919181.9113081931</v>
      </c>
      <c r="AE641" s="466">
        <f t="shared" ca="1" si="602"/>
        <v>8540209.4408472758</v>
      </c>
      <c r="AF641" s="466">
        <f t="shared" ca="1" si="602"/>
        <v>9374993.6296642218</v>
      </c>
      <c r="AG641" s="466">
        <f t="shared" ca="1" si="602"/>
        <v>10226473.502257505</v>
      </c>
      <c r="AH641" s="466">
        <f t="shared" ca="1" si="602"/>
        <v>11094982.972302657</v>
      </c>
      <c r="AI641" s="466">
        <f t="shared" ca="1" si="602"/>
        <v>11980862.631748712</v>
      </c>
      <c r="AJ641" s="466">
        <f t="shared" ca="1" si="602"/>
        <v>12884459.884383682</v>
      </c>
      <c r="AK641" s="466">
        <f t="shared" ca="1" si="602"/>
        <v>13806129.082071356</v>
      </c>
      <c r="AL641" s="466">
        <f t="shared" ca="1" si="602"/>
        <v>14746231.663712781</v>
      </c>
      <c r="AM641" s="466">
        <f t="shared" ca="1" si="602"/>
        <v>15705136.296987036</v>
      </c>
      <c r="AN641" s="466">
        <f t="shared" ca="1" si="602"/>
        <v>16683219.022926778</v>
      </c>
      <c r="AO641" s="466">
        <f t="shared" ca="1" si="602"/>
        <v>17680863.403385308</v>
      </c>
      <c r="AP641" s="466">
        <f t="shared" ca="1" si="602"/>
        <v>18698460.671453014</v>
      </c>
      <c r="AQ641" s="466">
        <f t="shared" ca="1" si="602"/>
        <v>19736409.884882078</v>
      </c>
      <c r="AR641" s="466">
        <f t="shared" ca="1" si="602"/>
        <v>20795118.082579717</v>
      </c>
      <c r="AS641" s="466">
        <f t="shared" ca="1" si="602"/>
        <v>21875000.444231316</v>
      </c>
      <c r="AT641" s="466">
        <f t="shared" ca="1" si="602"/>
        <v>22976480.45311594</v>
      </c>
      <c r="AU641" s="466">
        <f t="shared" ca="1" si="602"/>
        <v>24099990.062178254</v>
      </c>
      <c r="AV641" s="466">
        <f t="shared" ca="1" si="602"/>
        <v>25245969.863421831</v>
      </c>
      <c r="AW641" s="466">
        <f t="shared" ca="1" si="602"/>
        <v>26414869.260690257</v>
      </c>
      <c r="AX641" s="466">
        <f t="shared" ca="1" si="602"/>
        <v>27607146.645904064</v>
      </c>
      <c r="AY641" s="466">
        <f t="shared" ca="1" si="602"/>
        <v>28823269.57882214</v>
      </c>
      <c r="AZ641" s="466">
        <f t="shared" ca="1" si="602"/>
        <v>30063714.970398586</v>
      </c>
      <c r="BA641" s="466">
        <f t="shared" ca="1" si="602"/>
        <v>31328969.269806556</v>
      </c>
      <c r="BB641" s="466">
        <f t="shared" ca="1" si="602"/>
        <v>32619528.655202679</v>
      </c>
      <c r="BC641" s="466">
        <f t="shared" ca="1" si="602"/>
        <v>33935899.228306741</v>
      </c>
      <c r="BD641" s="466">
        <f t="shared" ca="1" si="602"/>
        <v>35278597.212872863</v>
      </c>
      <c r="BE641" s="466">
        <f t="shared" ca="1" si="602"/>
        <v>36648149.157130323</v>
      </c>
      <c r="BF641" s="466">
        <f t="shared" ca="1" si="602"/>
        <v>38045092.140272938</v>
      </c>
      <c r="BG641" s="466">
        <f t="shared" ca="1" si="602"/>
        <v>39469973.983078398</v>
      </c>
      <c r="BH641" s="466">
        <f t="shared" ca="1" si="602"/>
        <v>40923353.462739959</v>
      </c>
      <c r="BI641" s="466">
        <f t="shared" ca="1" si="602"/>
        <v>42405800.531994753</v>
      </c>
      <c r="BJ641" s="466">
        <f t="shared" ca="1" si="602"/>
        <v>43917896.542634659</v>
      </c>
      <c r="BK641" s="466">
        <f t="shared" ca="1" si="602"/>
        <v>45460234.473487347</v>
      </c>
      <c r="BL641" s="466">
        <f t="shared" ca="1" si="602"/>
        <v>47033419.162957087</v>
      </c>
      <c r="BM641" s="466">
        <f t="shared" ca="1" si="602"/>
        <v>48638067.546216249</v>
      </c>
      <c r="BN641" s="466">
        <f t="shared" ca="1" si="602"/>
        <v>50274808.89714057</v>
      </c>
      <c r="BO641" s="466">
        <f t="shared" ca="1" si="602"/>
        <v>51944285.075083375</v>
      </c>
      <c r="BP641" s="466">
        <f t="shared" ca="1" si="602"/>
        <v>53647150.77658505</v>
      </c>
      <c r="BQ641" s="466">
        <f t="shared" ca="1" si="602"/>
        <v>55384073.792116739</v>
      </c>
      <c r="BR641" s="466">
        <f t="shared" ca="1" si="602"/>
        <v>57155735.267959073</v>
      </c>
      <c r="BS641" s="466">
        <f t="shared" ca="1" si="602"/>
        <v>58962829.973318256</v>
      </c>
      <c r="BT641" s="466">
        <f t="shared" ca="1" si="602"/>
        <v>60806066.572784625</v>
      </c>
      <c r="BU641" s="466">
        <f t="shared" ca="1" si="602"/>
        <v>62686167.90424031</v>
      </c>
      <c r="BV641" s="466">
        <f t="shared" ca="1" si="602"/>
        <v>64603871.26232513</v>
      </c>
      <c r="BW641" s="466">
        <f t="shared" ca="1" si="602"/>
        <v>66559928.687571622</v>
      </c>
      <c r="BX641" s="466">
        <f t="shared" ca="1" si="602"/>
        <v>68555107.261323065</v>
      </c>
      <c r="BY641" s="466">
        <f t="shared" ca="1" si="602"/>
        <v>70590189.406549528</v>
      </c>
      <c r="BZ641" s="466">
        <f t="shared" ca="1" si="602"/>
        <v>72665973.194680512</v>
      </c>
      <c r="CA641" s="466">
        <f t="shared" ca="1" si="602"/>
        <v>74783272.658574119</v>
      </c>
      <c r="CB641" s="466">
        <f t="shared" ca="1" si="602"/>
        <v>76942918.111745596</v>
      </c>
      <c r="CC641" s="466">
        <f t="shared" ca="1" si="602"/>
        <v>79145756.473980531</v>
      </c>
      <c r="CD641" s="466">
        <f t="shared" ca="1" si="602"/>
        <v>81392651.603460103</v>
      </c>
      <c r="CE641" s="466">
        <f t="shared" ca="1" si="602"/>
        <v>83684484.635529339</v>
      </c>
      <c r="CF641" s="466">
        <f t="shared" ref="CF641:CL641" ca="1" si="603">+CF639+CF640</f>
        <v>86022154.328239918</v>
      </c>
      <c r="CG641" s="466">
        <f t="shared" ca="1" si="603"/>
        <v>88406577.414804712</v>
      </c>
      <c r="CH641" s="466">
        <f t="shared" ca="1" si="603"/>
        <v>90838688.963100806</v>
      </c>
      <c r="CI641" s="466">
        <f t="shared" ca="1" si="603"/>
        <v>93319442.742362827</v>
      </c>
      <c r="CJ641" s="466">
        <f t="shared" ca="1" si="603"/>
        <v>95849811.597210065</v>
      </c>
      <c r="CK641" s="466">
        <f t="shared" ca="1" si="603"/>
        <v>98430787.829154283</v>
      </c>
      <c r="CL641" s="466">
        <f t="shared" ca="1" si="603"/>
        <v>101063383.58573733</v>
      </c>
    </row>
    <row r="642" spans="2:90" x14ac:dyDescent="0.4">
      <c r="B642" s="139" t="s">
        <v>69</v>
      </c>
      <c r="D642" t="s">
        <v>1011</v>
      </c>
      <c r="I642"/>
      <c r="J642"/>
      <c r="K642" s="243">
        <f t="shared" ref="K642:P642" ca="1" si="604">+K641/K639</f>
        <v>0.77910746282464638</v>
      </c>
      <c r="L642" s="243">
        <f t="shared" ca="1" si="604"/>
        <v>0.9159319111397235</v>
      </c>
      <c r="M642" s="243">
        <f t="shared" ca="1" si="604"/>
        <v>0.92796700601472792</v>
      </c>
      <c r="N642" s="243">
        <f t="shared" ca="1" si="604"/>
        <v>0.93296604151724294</v>
      </c>
      <c r="O642" s="243">
        <f t="shared" ca="1" si="604"/>
        <v>0.93564476881705894</v>
      </c>
      <c r="P642" s="243">
        <f t="shared" ca="1" si="604"/>
        <v>0.93727678229912292</v>
      </c>
      <c r="R642"/>
      <c r="S642" s="243">
        <f ca="1">+S641/S639</f>
        <v>0.58006398720255947</v>
      </c>
      <c r="T642" s="243">
        <f t="shared" ref="T642:CE642" ca="1" si="605">+T641/T639</f>
        <v>0.67023665723416537</v>
      </c>
      <c r="U642" s="243">
        <f t="shared" ca="1" si="605"/>
        <v>0.71997825513812663</v>
      </c>
      <c r="V642" s="243">
        <f t="shared" ca="1" si="605"/>
        <v>0.75149631746743462</v>
      </c>
      <c r="W642" s="243">
        <f t="shared" ca="1" si="605"/>
        <v>0.77040634661077934</v>
      </c>
      <c r="X642" s="243">
        <f t="shared" ca="1" si="605"/>
        <v>0.74456879258552933</v>
      </c>
      <c r="Y642" s="243">
        <f t="shared" ca="1" si="605"/>
        <v>0.76494713047061791</v>
      </c>
      <c r="Z642" s="243">
        <f t="shared" ca="1" si="605"/>
        <v>0.78041783294119971</v>
      </c>
      <c r="AA642" s="243">
        <f t="shared" ca="1" si="605"/>
        <v>0.79256107522451691</v>
      </c>
      <c r="AB642" s="243">
        <f t="shared" ca="1" si="605"/>
        <v>0.80234440085895664</v>
      </c>
      <c r="AC642" s="243">
        <f t="shared" ca="1" si="605"/>
        <v>0.81039338362947655</v>
      </c>
      <c r="AD642" s="243">
        <f t="shared" ca="1" si="605"/>
        <v>0.81713044457691109</v>
      </c>
      <c r="AE642" s="243">
        <f t="shared" ca="1" si="605"/>
        <v>0.90197213919634223</v>
      </c>
      <c r="AF642" s="243">
        <f t="shared" ca="1" si="605"/>
        <v>0.90533713846048325</v>
      </c>
      <c r="AG642" s="243">
        <f t="shared" ca="1" si="605"/>
        <v>0.90822334433983976</v>
      </c>
      <c r="AH642" s="243">
        <f t="shared" ca="1" si="605"/>
        <v>0.91072570023081689</v>
      </c>
      <c r="AI642" s="243">
        <f t="shared" ca="1" si="605"/>
        <v>0.91291560397616711</v>
      </c>
      <c r="AJ642" s="243">
        <f t="shared" ca="1" si="605"/>
        <v>0.91484778079365459</v>
      </c>
      <c r="AK642" s="243">
        <f t="shared" ca="1" si="605"/>
        <v>0.91656488155515747</v>
      </c>
      <c r="AL642" s="243">
        <f t="shared" ca="1" si="605"/>
        <v>0.91810063878496462</v>
      </c>
      <c r="AM642" s="243">
        <f t="shared" ca="1" si="605"/>
        <v>0.91948208193553127</v>
      </c>
      <c r="AN642" s="243">
        <f t="shared" ca="1" si="605"/>
        <v>0.92073112359746767</v>
      </c>
      <c r="AO642" s="243">
        <f t="shared" ca="1" si="605"/>
        <v>0.92186571563246167</v>
      </c>
      <c r="AP642" s="243">
        <f t="shared" ca="1" si="605"/>
        <v>0.92290070539099667</v>
      </c>
      <c r="AQ642" s="243">
        <f t="shared" ca="1" si="605"/>
        <v>0.92384847902175038</v>
      </c>
      <c r="AR642" s="243">
        <f t="shared" ca="1" si="605"/>
        <v>0.92471945118050913</v>
      </c>
      <c r="AS642" s="243">
        <f t="shared" ca="1" si="605"/>
        <v>0.92552244228809244</v>
      </c>
      <c r="AT642" s="243">
        <f t="shared" ca="1" si="605"/>
        <v>0.92626497235241001</v>
      </c>
      <c r="AU642" s="243">
        <f t="shared" ca="1" si="605"/>
        <v>0.92695349211781253</v>
      </c>
      <c r="AV642" s="243">
        <f t="shared" ca="1" si="605"/>
        <v>0.927593566602533</v>
      </c>
      <c r="AW642" s="243">
        <f t="shared" ca="1" si="605"/>
        <v>0.92819002208602497</v>
      </c>
      <c r="AX642" s="243">
        <f t="shared" ca="1" si="605"/>
        <v>0.92874706476519542</v>
      </c>
      <c r="AY642" s="243">
        <f t="shared" ca="1" si="605"/>
        <v>0.92926837725203737</v>
      </c>
      <c r="AZ642" s="243">
        <f t="shared" ca="1" si="605"/>
        <v>0.92975719759464404</v>
      </c>
      <c r="BA642" s="243">
        <f t="shared" ca="1" si="605"/>
        <v>0.93021638440611121</v>
      </c>
      <c r="BB642" s="243">
        <f t="shared" ca="1" si="605"/>
        <v>0.93064847086952873</v>
      </c>
      <c r="BC642" s="243">
        <f t="shared" ca="1" si="605"/>
        <v>0.93105570977431429</v>
      </c>
      <c r="BD642" s="243">
        <f t="shared" ca="1" si="605"/>
        <v>0.9314401112747539</v>
      </c>
      <c r="BE642" s="243">
        <f t="shared" ca="1" si="605"/>
        <v>0.93180347470685654</v>
      </c>
      <c r="BF642" s="243">
        <f t="shared" ca="1" si="605"/>
        <v>0.93214741552645619</v>
      </c>
      <c r="BG642" s="243">
        <f t="shared" ca="1" si="605"/>
        <v>0.93247338821959502</v>
      </c>
      <c r="BH642" s="243">
        <f t="shared" ca="1" si="605"/>
        <v>0.9327827058706879</v>
      </c>
      <c r="BI642" s="243">
        <f t="shared" ca="1" si="605"/>
        <v>0.93307655694379588</v>
      </c>
      <c r="BJ642" s="243">
        <f t="shared" ca="1" si="605"/>
        <v>0.93335601972933069</v>
      </c>
      <c r="BK642" s="243">
        <f t="shared" ca="1" si="605"/>
        <v>0.93362207482651016</v>
      </c>
      <c r="BL642" s="243">
        <f t="shared" ca="1" si="605"/>
        <v>0.93387561596624225</v>
      </c>
      <c r="BM642" s="243">
        <f t="shared" ca="1" si="605"/>
        <v>0.93411745942627389</v>
      </c>
      <c r="BN642" s="243">
        <f t="shared" ca="1" si="605"/>
        <v>0.93434835224768897</v>
      </c>
      <c r="BO642" s="243">
        <f t="shared" ca="1" si="605"/>
        <v>0.93456897942709649</v>
      </c>
      <c r="BP642" s="243">
        <f t="shared" ca="1" si="605"/>
        <v>0.93477997023044845</v>
      </c>
      <c r="BQ642" s="243">
        <f t="shared" ca="1" si="605"/>
        <v>0.93498190375114487</v>
      </c>
      <c r="BR642" s="243">
        <f t="shared" ca="1" si="605"/>
        <v>0.93517531381589114</v>
      </c>
      <c r="BS642" s="243">
        <f t="shared" ca="1" si="605"/>
        <v>0.93536069332588911</v>
      </c>
      <c r="BT642" s="243">
        <f t="shared" ca="1" si="605"/>
        <v>0.93553849810776268</v>
      </c>
      <c r="BU642" s="243">
        <f t="shared" ca="1" si="605"/>
        <v>0.93570915033761881</v>
      </c>
      <c r="BV642" s="243">
        <f t="shared" ca="1" si="605"/>
        <v>0.93587304159244256</v>
      </c>
      <c r="BW642" s="243">
        <f t="shared" ca="1" si="605"/>
        <v>0.93603053557530647</v>
      </c>
      <c r="BX642" s="243">
        <f t="shared" ca="1" si="605"/>
        <v>0.93618197055435881</v>
      </c>
      <c r="BY642" s="243">
        <f t="shared" ca="1" si="605"/>
        <v>0.93632766155005875</v>
      </c>
      <c r="BZ642" s="243">
        <f t="shared" ca="1" si="605"/>
        <v>0.93646790230046428</v>
      </c>
      <c r="CA642" s="243">
        <f t="shared" ca="1" si="605"/>
        <v>0.93660296703040757</v>
      </c>
      <c r="CB642" s="243">
        <f t="shared" ca="1" si="605"/>
        <v>0.93673311204701915</v>
      </c>
      <c r="CC642" s="243">
        <f t="shared" ca="1" si="605"/>
        <v>0.93685857718116428</v>
      </c>
      <c r="CD642" s="243">
        <f t="shared" ca="1" si="605"/>
        <v>0.93697958709187656</v>
      </c>
      <c r="CE642" s="243">
        <f t="shared" ca="1" si="605"/>
        <v>0.93709635244874656</v>
      </c>
      <c r="CF642" s="243">
        <f t="shared" ref="CF642:CL642" ca="1" si="606">+CF641/CF639</f>
        <v>0.93720907100537809</v>
      </c>
      <c r="CG642" s="243">
        <f t="shared" ca="1" si="606"/>
        <v>0.93731792857544993</v>
      </c>
      <c r="CH642" s="243">
        <f t="shared" ca="1" si="606"/>
        <v>0.93742309992153228</v>
      </c>
      <c r="CI642" s="243">
        <f t="shared" ca="1" si="606"/>
        <v>0.93752474956562626</v>
      </c>
      <c r="CJ642" s="243">
        <f t="shared" ca="1" si="606"/>
        <v>0.93762303252935297</v>
      </c>
      <c r="CK642" s="243">
        <f t="shared" ca="1" si="606"/>
        <v>0.93771809501081216</v>
      </c>
      <c r="CL642" s="243">
        <f t="shared" ca="1" si="606"/>
        <v>0.93781007500434499</v>
      </c>
    </row>
    <row r="643" spans="2:90" x14ac:dyDescent="0.4">
      <c r="B643" s="130" t="str">
        <f>B596</f>
        <v>Large</v>
      </c>
      <c r="C643" s="27"/>
      <c r="D643" s="27" t="s">
        <v>1011</v>
      </c>
      <c r="E643" s="27" t="s">
        <v>906</v>
      </c>
      <c r="F643" s="27"/>
      <c r="G643" s="27" t="s">
        <v>330</v>
      </c>
      <c r="H643" s="27"/>
      <c r="I643" s="78"/>
      <c r="J643" s="78"/>
      <c r="K643" s="33"/>
      <c r="L643" s="33"/>
      <c r="M643" s="33"/>
      <c r="N643" s="33"/>
      <c r="O643" s="33"/>
      <c r="P643" s="33"/>
      <c r="R643" s="33"/>
      <c r="S643" s="77"/>
      <c r="T643" s="77"/>
      <c r="U643" s="77"/>
      <c r="V643" s="77"/>
      <c r="W643" s="77"/>
      <c r="X643" s="77"/>
      <c r="Y643" s="77"/>
      <c r="Z643" s="77"/>
      <c r="AA643" s="77"/>
      <c r="AB643" s="77"/>
      <c r="AC643" s="77"/>
      <c r="AD643" s="77"/>
      <c r="AE643" s="77"/>
      <c r="AF643" s="77"/>
      <c r="AG643" s="77"/>
      <c r="AH643" s="77"/>
      <c r="AI643" s="77"/>
      <c r="AJ643" s="77"/>
      <c r="AK643" s="77"/>
      <c r="AL643" s="77"/>
      <c r="AM643" s="77"/>
      <c r="AN643" s="77"/>
      <c r="AO643" s="77"/>
      <c r="AP643" s="77"/>
      <c r="AQ643" s="77"/>
      <c r="AR643" s="77"/>
      <c r="AS643" s="77"/>
      <c r="AT643" s="77"/>
      <c r="AU643" s="77"/>
      <c r="AV643" s="77"/>
      <c r="AW643" s="77"/>
      <c r="AX643" s="77"/>
      <c r="AY643" s="77"/>
      <c r="AZ643" s="77"/>
      <c r="BA643" s="77"/>
      <c r="BB643" s="77"/>
      <c r="BC643" s="77"/>
      <c r="BD643" s="77"/>
      <c r="BE643" s="77"/>
      <c r="BF643" s="77"/>
      <c r="BG643" s="77"/>
      <c r="BH643" s="77"/>
      <c r="BI643" s="77"/>
      <c r="BJ643" s="77"/>
      <c r="BK643" s="77"/>
      <c r="BL643" s="77"/>
      <c r="BM643" s="77"/>
      <c r="BN643" s="77"/>
      <c r="BO643" s="77"/>
      <c r="BP643" s="77"/>
      <c r="BQ643" s="77"/>
      <c r="BR643" s="77"/>
      <c r="BS643" s="77"/>
      <c r="BT643" s="77"/>
      <c r="BU643" s="77"/>
      <c r="BV643" s="77"/>
      <c r="BW643" s="77"/>
      <c r="BX643" s="77"/>
      <c r="BY643" s="77"/>
      <c r="BZ643" s="77"/>
      <c r="CA643" s="77"/>
      <c r="CB643" s="77"/>
      <c r="CC643" s="77"/>
      <c r="CD643" s="77"/>
      <c r="CE643" s="77"/>
      <c r="CF643" s="77"/>
      <c r="CG643" s="77"/>
      <c r="CH643" s="77"/>
      <c r="CI643" s="77"/>
      <c r="CJ643" s="77"/>
      <c r="CK643" s="77"/>
      <c r="CL643" s="77"/>
    </row>
    <row r="644" spans="2:90" x14ac:dyDescent="0.4">
      <c r="B644" s="3" t="str">
        <f>IFERROR(LEFT(B604, FIND("/", B604) - 1), B604)</f>
        <v>kit</v>
      </c>
      <c r="C644" s="27"/>
      <c r="D644" s="27" t="s">
        <v>1011</v>
      </c>
      <c r="E644" s="27" t="s">
        <v>906</v>
      </c>
      <c r="F644" s="27"/>
      <c r="G644" s="27" t="s">
        <v>330</v>
      </c>
      <c r="H644" s="27"/>
      <c r="I644" s="78"/>
      <c r="J644" s="78"/>
      <c r="K644" s="33"/>
      <c r="L644" s="33"/>
      <c r="M644" s="33"/>
      <c r="N644" s="33"/>
      <c r="O644" s="33"/>
      <c r="P644" s="33"/>
      <c r="R644" s="33"/>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c r="BT644" s="77"/>
      <c r="BU644" s="77"/>
      <c r="BV644" s="77"/>
      <c r="BW644" s="77"/>
      <c r="BX644" s="77"/>
      <c r="BY644" s="77"/>
      <c r="BZ644" s="77"/>
      <c r="CA644" s="77"/>
      <c r="CB644" s="77"/>
      <c r="CC644" s="77"/>
      <c r="CD644" s="77"/>
      <c r="CE644" s="77"/>
      <c r="CF644" s="77"/>
      <c r="CG644" s="77"/>
      <c r="CH644" s="77"/>
      <c r="CI644" s="77"/>
      <c r="CJ644" s="77"/>
      <c r="CK644" s="77"/>
      <c r="CL644" s="77"/>
    </row>
    <row r="645" spans="2:90" x14ac:dyDescent="0.4">
      <c r="B645" s="130" t="s">
        <v>459</v>
      </c>
      <c r="D645" t="s">
        <v>1011</v>
      </c>
      <c r="E645" t="s">
        <v>906</v>
      </c>
      <c r="G645" t="s">
        <v>330</v>
      </c>
      <c r="K645" s="53"/>
      <c r="L645" s="53"/>
      <c r="M645" s="53"/>
      <c r="N645" s="53"/>
      <c r="O645" s="53"/>
      <c r="P645" s="53"/>
      <c r="R645" s="24"/>
      <c r="S645" s="204" t="str">
        <f t="shared" ref="S645:AX645" si="607">ADDRESS(ROW(S639),COLUMN(S639),2)</f>
        <v>S$639</v>
      </c>
      <c r="T645" s="204" t="str">
        <f t="shared" si="607"/>
        <v>T$639</v>
      </c>
      <c r="U645" s="204" t="str">
        <f t="shared" si="607"/>
        <v>U$639</v>
      </c>
      <c r="V645" s="204" t="str">
        <f t="shared" si="607"/>
        <v>V$639</v>
      </c>
      <c r="W645" s="204" t="str">
        <f t="shared" si="607"/>
        <v>W$639</v>
      </c>
      <c r="X645" s="204" t="str">
        <f t="shared" si="607"/>
        <v>X$639</v>
      </c>
      <c r="Y645" s="204" t="str">
        <f t="shared" si="607"/>
        <v>Y$639</v>
      </c>
      <c r="Z645" s="204" t="str">
        <f t="shared" si="607"/>
        <v>Z$639</v>
      </c>
      <c r="AA645" s="204" t="str">
        <f t="shared" si="607"/>
        <v>AA$639</v>
      </c>
      <c r="AB645" s="204" t="str">
        <f t="shared" si="607"/>
        <v>AB$639</v>
      </c>
      <c r="AC645" s="204" t="str">
        <f t="shared" si="607"/>
        <v>AC$639</v>
      </c>
      <c r="AD645" s="204" t="str">
        <f t="shared" si="607"/>
        <v>AD$639</v>
      </c>
      <c r="AE645" s="204" t="str">
        <f t="shared" si="607"/>
        <v>AE$639</v>
      </c>
      <c r="AF645" s="204" t="str">
        <f t="shared" si="607"/>
        <v>AF$639</v>
      </c>
      <c r="AG645" s="204" t="str">
        <f t="shared" si="607"/>
        <v>AG$639</v>
      </c>
      <c r="AH645" s="204" t="str">
        <f t="shared" si="607"/>
        <v>AH$639</v>
      </c>
      <c r="AI645" s="204" t="str">
        <f t="shared" si="607"/>
        <v>AI$639</v>
      </c>
      <c r="AJ645" s="204" t="str">
        <f t="shared" si="607"/>
        <v>AJ$639</v>
      </c>
      <c r="AK645" s="204" t="str">
        <f t="shared" si="607"/>
        <v>AK$639</v>
      </c>
      <c r="AL645" s="204" t="str">
        <f t="shared" si="607"/>
        <v>AL$639</v>
      </c>
      <c r="AM645" s="204" t="str">
        <f t="shared" si="607"/>
        <v>AM$639</v>
      </c>
      <c r="AN645" s="204" t="str">
        <f t="shared" si="607"/>
        <v>AN$639</v>
      </c>
      <c r="AO645" s="204" t="str">
        <f t="shared" si="607"/>
        <v>AO$639</v>
      </c>
      <c r="AP645" s="204" t="str">
        <f t="shared" si="607"/>
        <v>AP$639</v>
      </c>
      <c r="AQ645" s="204" t="str">
        <f t="shared" si="607"/>
        <v>AQ$639</v>
      </c>
      <c r="AR645" s="204" t="str">
        <f t="shared" si="607"/>
        <v>AR$639</v>
      </c>
      <c r="AS645" s="204" t="str">
        <f t="shared" si="607"/>
        <v>AS$639</v>
      </c>
      <c r="AT645" s="204" t="str">
        <f t="shared" si="607"/>
        <v>AT$639</v>
      </c>
      <c r="AU645" s="204" t="str">
        <f t="shared" si="607"/>
        <v>AU$639</v>
      </c>
      <c r="AV645" s="204" t="str">
        <f t="shared" si="607"/>
        <v>AV$639</v>
      </c>
      <c r="AW645" s="204" t="str">
        <f t="shared" si="607"/>
        <v>AW$639</v>
      </c>
      <c r="AX645" s="204" t="str">
        <f t="shared" si="607"/>
        <v>AX$639</v>
      </c>
      <c r="AY645" s="204" t="str">
        <f t="shared" ref="AY645:CD645" si="608">ADDRESS(ROW(AY639),COLUMN(AY639),2)</f>
        <v>AY$639</v>
      </c>
      <c r="AZ645" s="204" t="str">
        <f t="shared" si="608"/>
        <v>AZ$639</v>
      </c>
      <c r="BA645" s="204" t="str">
        <f t="shared" si="608"/>
        <v>BA$639</v>
      </c>
      <c r="BB645" s="204" t="str">
        <f t="shared" si="608"/>
        <v>BB$639</v>
      </c>
      <c r="BC645" s="204" t="str">
        <f t="shared" si="608"/>
        <v>BC$639</v>
      </c>
      <c r="BD645" s="204" t="str">
        <f t="shared" si="608"/>
        <v>BD$639</v>
      </c>
      <c r="BE645" s="204" t="str">
        <f t="shared" si="608"/>
        <v>BE$639</v>
      </c>
      <c r="BF645" s="204" t="str">
        <f t="shared" si="608"/>
        <v>BF$639</v>
      </c>
      <c r="BG645" s="204" t="str">
        <f t="shared" si="608"/>
        <v>BG$639</v>
      </c>
      <c r="BH645" s="204" t="str">
        <f t="shared" si="608"/>
        <v>BH$639</v>
      </c>
      <c r="BI645" s="204" t="str">
        <f t="shared" si="608"/>
        <v>BI$639</v>
      </c>
      <c r="BJ645" s="204" t="str">
        <f t="shared" si="608"/>
        <v>BJ$639</v>
      </c>
      <c r="BK645" s="204" t="str">
        <f t="shared" si="608"/>
        <v>BK$639</v>
      </c>
      <c r="BL645" s="204" t="str">
        <f t="shared" si="608"/>
        <v>BL$639</v>
      </c>
      <c r="BM645" s="204" t="str">
        <f t="shared" si="608"/>
        <v>BM$639</v>
      </c>
      <c r="BN645" s="204" t="str">
        <f t="shared" si="608"/>
        <v>BN$639</v>
      </c>
      <c r="BO645" s="204" t="str">
        <f t="shared" si="608"/>
        <v>BO$639</v>
      </c>
      <c r="BP645" s="204" t="str">
        <f t="shared" si="608"/>
        <v>BP$639</v>
      </c>
      <c r="BQ645" s="204" t="str">
        <f t="shared" si="608"/>
        <v>BQ$639</v>
      </c>
      <c r="BR645" s="204" t="str">
        <f t="shared" si="608"/>
        <v>BR$639</v>
      </c>
      <c r="BS645" s="204" t="str">
        <f t="shared" si="608"/>
        <v>BS$639</v>
      </c>
      <c r="BT645" s="204" t="str">
        <f t="shared" si="608"/>
        <v>BT$639</v>
      </c>
      <c r="BU645" s="204" t="str">
        <f t="shared" si="608"/>
        <v>BU$639</v>
      </c>
      <c r="BV645" s="204" t="str">
        <f t="shared" si="608"/>
        <v>BV$639</v>
      </c>
      <c r="BW645" s="204" t="str">
        <f t="shared" si="608"/>
        <v>BW$639</v>
      </c>
      <c r="BX645" s="204" t="str">
        <f t="shared" si="608"/>
        <v>BX$639</v>
      </c>
      <c r="BY645" s="204" t="str">
        <f t="shared" si="608"/>
        <v>BY$639</v>
      </c>
      <c r="BZ645" s="204" t="str">
        <f t="shared" si="608"/>
        <v>BZ$639</v>
      </c>
      <c r="CA645" s="204" t="str">
        <f t="shared" si="608"/>
        <v>CA$639</v>
      </c>
      <c r="CB645" s="204" t="str">
        <f t="shared" si="608"/>
        <v>CB$639</v>
      </c>
      <c r="CC645" s="204" t="str">
        <f t="shared" si="608"/>
        <v>CC$639</v>
      </c>
      <c r="CD645" s="204" t="str">
        <f t="shared" si="608"/>
        <v>CD$639</v>
      </c>
      <c r="CE645" s="204" t="str">
        <f t="shared" ref="CE645:CL645" si="609">ADDRESS(ROW(CE639),COLUMN(CE639),2)</f>
        <v>CE$639</v>
      </c>
      <c r="CF645" s="204" t="str">
        <f t="shared" si="609"/>
        <v>CF$639</v>
      </c>
      <c r="CG645" s="204" t="str">
        <f t="shared" si="609"/>
        <v>CG$639</v>
      </c>
      <c r="CH645" s="204" t="str">
        <f t="shared" si="609"/>
        <v>CH$639</v>
      </c>
      <c r="CI645" s="204" t="str">
        <f t="shared" si="609"/>
        <v>CI$639</v>
      </c>
      <c r="CJ645" s="204" t="str">
        <f t="shared" si="609"/>
        <v>CJ$639</v>
      </c>
      <c r="CK645" s="204" t="str">
        <f t="shared" si="609"/>
        <v>CK$639</v>
      </c>
      <c r="CL645" s="204" t="str">
        <f t="shared" si="609"/>
        <v>CL$639</v>
      </c>
    </row>
    <row r="646" spans="2:90" x14ac:dyDescent="0.4">
      <c r="B646" s="130" t="s">
        <v>460</v>
      </c>
      <c r="D646" t="s">
        <v>1011</v>
      </c>
      <c r="E646" t="s">
        <v>906</v>
      </c>
      <c r="G646" t="s">
        <v>330</v>
      </c>
      <c r="K646" s="53"/>
      <c r="L646" s="53"/>
      <c r="M646" s="53"/>
      <c r="N646" s="53"/>
      <c r="O646" s="53"/>
      <c r="P646" s="53"/>
      <c r="R646" s="24"/>
      <c r="S646" s="204" t="str">
        <f t="shared" ref="S646:AX646" si="610">ADDRESS(ROW(S626),COLUMN(S626),2)</f>
        <v>S$626</v>
      </c>
      <c r="T646" s="204" t="str">
        <f t="shared" si="610"/>
        <v>T$626</v>
      </c>
      <c r="U646" s="204" t="str">
        <f t="shared" si="610"/>
        <v>U$626</v>
      </c>
      <c r="V646" s="204" t="str">
        <f t="shared" si="610"/>
        <v>V$626</v>
      </c>
      <c r="W646" s="204" t="str">
        <f t="shared" si="610"/>
        <v>W$626</v>
      </c>
      <c r="X646" s="204" t="str">
        <f t="shared" si="610"/>
        <v>X$626</v>
      </c>
      <c r="Y646" s="204" t="str">
        <f t="shared" si="610"/>
        <v>Y$626</v>
      </c>
      <c r="Z646" s="204" t="str">
        <f t="shared" si="610"/>
        <v>Z$626</v>
      </c>
      <c r="AA646" s="204" t="str">
        <f t="shared" si="610"/>
        <v>AA$626</v>
      </c>
      <c r="AB646" s="204" t="str">
        <f t="shared" si="610"/>
        <v>AB$626</v>
      </c>
      <c r="AC646" s="204" t="str">
        <f t="shared" si="610"/>
        <v>AC$626</v>
      </c>
      <c r="AD646" s="204" t="str">
        <f t="shared" si="610"/>
        <v>AD$626</v>
      </c>
      <c r="AE646" s="204" t="str">
        <f t="shared" si="610"/>
        <v>AE$626</v>
      </c>
      <c r="AF646" s="204" t="str">
        <f t="shared" si="610"/>
        <v>AF$626</v>
      </c>
      <c r="AG646" s="204" t="str">
        <f t="shared" si="610"/>
        <v>AG$626</v>
      </c>
      <c r="AH646" s="204" t="str">
        <f t="shared" si="610"/>
        <v>AH$626</v>
      </c>
      <c r="AI646" s="204" t="str">
        <f t="shared" si="610"/>
        <v>AI$626</v>
      </c>
      <c r="AJ646" s="204" t="str">
        <f t="shared" si="610"/>
        <v>AJ$626</v>
      </c>
      <c r="AK646" s="204" t="str">
        <f t="shared" si="610"/>
        <v>AK$626</v>
      </c>
      <c r="AL646" s="204" t="str">
        <f t="shared" si="610"/>
        <v>AL$626</v>
      </c>
      <c r="AM646" s="204" t="str">
        <f t="shared" si="610"/>
        <v>AM$626</v>
      </c>
      <c r="AN646" s="204" t="str">
        <f t="shared" si="610"/>
        <v>AN$626</v>
      </c>
      <c r="AO646" s="204" t="str">
        <f t="shared" si="610"/>
        <v>AO$626</v>
      </c>
      <c r="AP646" s="204" t="str">
        <f t="shared" si="610"/>
        <v>AP$626</v>
      </c>
      <c r="AQ646" s="204" t="str">
        <f t="shared" si="610"/>
        <v>AQ$626</v>
      </c>
      <c r="AR646" s="204" t="str">
        <f t="shared" si="610"/>
        <v>AR$626</v>
      </c>
      <c r="AS646" s="204" t="str">
        <f t="shared" si="610"/>
        <v>AS$626</v>
      </c>
      <c r="AT646" s="204" t="str">
        <f t="shared" si="610"/>
        <v>AT$626</v>
      </c>
      <c r="AU646" s="204" t="str">
        <f t="shared" si="610"/>
        <v>AU$626</v>
      </c>
      <c r="AV646" s="204" t="str">
        <f t="shared" si="610"/>
        <v>AV$626</v>
      </c>
      <c r="AW646" s="204" t="str">
        <f t="shared" si="610"/>
        <v>AW$626</v>
      </c>
      <c r="AX646" s="204" t="str">
        <f t="shared" si="610"/>
        <v>AX$626</v>
      </c>
      <c r="AY646" s="204" t="str">
        <f t="shared" ref="AY646:CD646" si="611">ADDRESS(ROW(AY626),COLUMN(AY626),2)</f>
        <v>AY$626</v>
      </c>
      <c r="AZ646" s="204" t="str">
        <f t="shared" si="611"/>
        <v>AZ$626</v>
      </c>
      <c r="BA646" s="204" t="str">
        <f t="shared" si="611"/>
        <v>BA$626</v>
      </c>
      <c r="BB646" s="204" t="str">
        <f t="shared" si="611"/>
        <v>BB$626</v>
      </c>
      <c r="BC646" s="204" t="str">
        <f t="shared" si="611"/>
        <v>BC$626</v>
      </c>
      <c r="BD646" s="204" t="str">
        <f t="shared" si="611"/>
        <v>BD$626</v>
      </c>
      <c r="BE646" s="204" t="str">
        <f t="shared" si="611"/>
        <v>BE$626</v>
      </c>
      <c r="BF646" s="204" t="str">
        <f t="shared" si="611"/>
        <v>BF$626</v>
      </c>
      <c r="BG646" s="204" t="str">
        <f t="shared" si="611"/>
        <v>BG$626</v>
      </c>
      <c r="BH646" s="204" t="str">
        <f t="shared" si="611"/>
        <v>BH$626</v>
      </c>
      <c r="BI646" s="204" t="str">
        <f t="shared" si="611"/>
        <v>BI$626</v>
      </c>
      <c r="BJ646" s="204" t="str">
        <f t="shared" si="611"/>
        <v>BJ$626</v>
      </c>
      <c r="BK646" s="204" t="str">
        <f t="shared" si="611"/>
        <v>BK$626</v>
      </c>
      <c r="BL646" s="204" t="str">
        <f t="shared" si="611"/>
        <v>BL$626</v>
      </c>
      <c r="BM646" s="204" t="str">
        <f t="shared" si="611"/>
        <v>BM$626</v>
      </c>
      <c r="BN646" s="204" t="str">
        <f t="shared" si="611"/>
        <v>BN$626</v>
      </c>
      <c r="BO646" s="204" t="str">
        <f t="shared" si="611"/>
        <v>BO$626</v>
      </c>
      <c r="BP646" s="204" t="str">
        <f t="shared" si="611"/>
        <v>BP$626</v>
      </c>
      <c r="BQ646" s="204" t="str">
        <f t="shared" si="611"/>
        <v>BQ$626</v>
      </c>
      <c r="BR646" s="204" t="str">
        <f t="shared" si="611"/>
        <v>BR$626</v>
      </c>
      <c r="BS646" s="204" t="str">
        <f t="shared" si="611"/>
        <v>BS$626</v>
      </c>
      <c r="BT646" s="204" t="str">
        <f t="shared" si="611"/>
        <v>BT$626</v>
      </c>
      <c r="BU646" s="204" t="str">
        <f t="shared" si="611"/>
        <v>BU$626</v>
      </c>
      <c r="BV646" s="204" t="str">
        <f t="shared" si="611"/>
        <v>BV$626</v>
      </c>
      <c r="BW646" s="204" t="str">
        <f t="shared" si="611"/>
        <v>BW$626</v>
      </c>
      <c r="BX646" s="204" t="str">
        <f t="shared" si="611"/>
        <v>BX$626</v>
      </c>
      <c r="BY646" s="204" t="str">
        <f t="shared" si="611"/>
        <v>BY$626</v>
      </c>
      <c r="BZ646" s="204" t="str">
        <f t="shared" si="611"/>
        <v>BZ$626</v>
      </c>
      <c r="CA646" s="204" t="str">
        <f t="shared" si="611"/>
        <v>CA$626</v>
      </c>
      <c r="CB646" s="204" t="str">
        <f t="shared" si="611"/>
        <v>CB$626</v>
      </c>
      <c r="CC646" s="204" t="str">
        <f t="shared" si="611"/>
        <v>CC$626</v>
      </c>
      <c r="CD646" s="204" t="str">
        <f t="shared" si="611"/>
        <v>CD$626</v>
      </c>
      <c r="CE646" s="204" t="str">
        <f t="shared" ref="CE646:CL646" si="612">ADDRESS(ROW(CE626),COLUMN(CE626),2)</f>
        <v>CE$626</v>
      </c>
      <c r="CF646" s="204" t="str">
        <f t="shared" si="612"/>
        <v>CF$626</v>
      </c>
      <c r="CG646" s="204" t="str">
        <f t="shared" si="612"/>
        <v>CG$626</v>
      </c>
      <c r="CH646" s="204" t="str">
        <f t="shared" si="612"/>
        <v>CH$626</v>
      </c>
      <c r="CI646" s="204" t="str">
        <f t="shared" si="612"/>
        <v>CI$626</v>
      </c>
      <c r="CJ646" s="204" t="str">
        <f t="shared" si="612"/>
        <v>CJ$626</v>
      </c>
      <c r="CK646" s="204" t="str">
        <f t="shared" si="612"/>
        <v>CK$626</v>
      </c>
      <c r="CL646" s="204" t="str">
        <f t="shared" si="612"/>
        <v>CL$626</v>
      </c>
    </row>
    <row r="647" spans="2:90" x14ac:dyDescent="0.4">
      <c r="B647" s="184" t="str">
        <f>SUBSTITUTE(IFERROR(TRIM(MID(B604, FIND("/", B604) + 1, LEN(B604))), B604),":","")</f>
        <v>strip</v>
      </c>
      <c r="C647" s="12"/>
      <c r="D647" s="12" t="s">
        <v>1011</v>
      </c>
      <c r="E647" s="12" t="s">
        <v>906</v>
      </c>
      <c r="F647" s="12"/>
      <c r="G647" s="12" t="s">
        <v>330</v>
      </c>
      <c r="H647" s="12"/>
      <c r="I647" s="60"/>
      <c r="J647" s="60"/>
      <c r="K647" s="15"/>
      <c r="L647" s="15"/>
      <c r="M647" s="15"/>
      <c r="N647" s="15"/>
      <c r="O647" s="15"/>
      <c r="P647" s="15"/>
      <c r="R647" s="15"/>
    </row>
    <row r="648" spans="2:90" x14ac:dyDescent="0.4">
      <c r="B648" s="130" t="s">
        <v>486</v>
      </c>
      <c r="C648" s="12"/>
      <c r="D648" s="12" t="s">
        <v>1011</v>
      </c>
      <c r="E648" s="12" t="s">
        <v>906</v>
      </c>
      <c r="F648" s="12"/>
      <c r="G648" s="12" t="s">
        <v>330</v>
      </c>
      <c r="H648" s="12"/>
      <c r="I648" s="60"/>
      <c r="J648" s="60"/>
      <c r="K648" s="15"/>
      <c r="L648" s="15"/>
      <c r="M648" s="15"/>
      <c r="N648" s="15"/>
      <c r="O648" s="15"/>
      <c r="P648" s="15"/>
      <c r="R648" s="15"/>
    </row>
    <row r="649" spans="2:90" x14ac:dyDescent="0.4">
      <c r="B649" s="130" t="s">
        <v>461</v>
      </c>
      <c r="C649" s="12"/>
      <c r="D649" s="12" t="s">
        <v>1011</v>
      </c>
      <c r="E649" s="12" t="s">
        <v>906</v>
      </c>
      <c r="F649" s="12"/>
      <c r="G649" s="12" t="s">
        <v>330</v>
      </c>
      <c r="H649" s="12"/>
      <c r="I649" s="60"/>
      <c r="J649" s="60"/>
      <c r="K649" s="15"/>
      <c r="L649" s="15"/>
      <c r="M649" s="15"/>
      <c r="N649" s="15"/>
      <c r="O649" s="15"/>
      <c r="P649" s="15"/>
      <c r="R649" s="15"/>
      <c r="S649" s="204" t="str">
        <f t="shared" ref="S649:AX649" si="613">ADDRESS(ROW(S640),COLUMN(S640),2)</f>
        <v>S$640</v>
      </c>
      <c r="T649" s="204" t="str">
        <f t="shared" si="613"/>
        <v>T$640</v>
      </c>
      <c r="U649" s="204" t="str">
        <f t="shared" si="613"/>
        <v>U$640</v>
      </c>
      <c r="V649" s="204" t="str">
        <f t="shared" si="613"/>
        <v>V$640</v>
      </c>
      <c r="W649" s="204" t="str">
        <f t="shared" si="613"/>
        <v>W$640</v>
      </c>
      <c r="X649" s="204" t="str">
        <f t="shared" si="613"/>
        <v>X$640</v>
      </c>
      <c r="Y649" s="204" t="str">
        <f t="shared" si="613"/>
        <v>Y$640</v>
      </c>
      <c r="Z649" s="204" t="str">
        <f t="shared" si="613"/>
        <v>Z$640</v>
      </c>
      <c r="AA649" s="204" t="str">
        <f t="shared" si="613"/>
        <v>AA$640</v>
      </c>
      <c r="AB649" s="204" t="str">
        <f t="shared" si="613"/>
        <v>AB$640</v>
      </c>
      <c r="AC649" s="204" t="str">
        <f t="shared" si="613"/>
        <v>AC$640</v>
      </c>
      <c r="AD649" s="204" t="str">
        <f t="shared" si="613"/>
        <v>AD$640</v>
      </c>
      <c r="AE649" s="204" t="str">
        <f t="shared" si="613"/>
        <v>AE$640</v>
      </c>
      <c r="AF649" s="204" t="str">
        <f t="shared" si="613"/>
        <v>AF$640</v>
      </c>
      <c r="AG649" s="204" t="str">
        <f t="shared" si="613"/>
        <v>AG$640</v>
      </c>
      <c r="AH649" s="204" t="str">
        <f t="shared" si="613"/>
        <v>AH$640</v>
      </c>
      <c r="AI649" s="204" t="str">
        <f t="shared" si="613"/>
        <v>AI$640</v>
      </c>
      <c r="AJ649" s="204" t="str">
        <f t="shared" si="613"/>
        <v>AJ$640</v>
      </c>
      <c r="AK649" s="204" t="str">
        <f t="shared" si="613"/>
        <v>AK$640</v>
      </c>
      <c r="AL649" s="204" t="str">
        <f t="shared" si="613"/>
        <v>AL$640</v>
      </c>
      <c r="AM649" s="204" t="str">
        <f t="shared" si="613"/>
        <v>AM$640</v>
      </c>
      <c r="AN649" s="204" t="str">
        <f t="shared" si="613"/>
        <v>AN$640</v>
      </c>
      <c r="AO649" s="204" t="str">
        <f t="shared" si="613"/>
        <v>AO$640</v>
      </c>
      <c r="AP649" s="204" t="str">
        <f t="shared" si="613"/>
        <v>AP$640</v>
      </c>
      <c r="AQ649" s="204" t="str">
        <f t="shared" si="613"/>
        <v>AQ$640</v>
      </c>
      <c r="AR649" s="204" t="str">
        <f t="shared" si="613"/>
        <v>AR$640</v>
      </c>
      <c r="AS649" s="204" t="str">
        <f t="shared" si="613"/>
        <v>AS$640</v>
      </c>
      <c r="AT649" s="204" t="str">
        <f t="shared" si="613"/>
        <v>AT$640</v>
      </c>
      <c r="AU649" s="204" t="str">
        <f t="shared" si="613"/>
        <v>AU$640</v>
      </c>
      <c r="AV649" s="204" t="str">
        <f t="shared" si="613"/>
        <v>AV$640</v>
      </c>
      <c r="AW649" s="204" t="str">
        <f t="shared" si="613"/>
        <v>AW$640</v>
      </c>
      <c r="AX649" s="204" t="str">
        <f t="shared" si="613"/>
        <v>AX$640</v>
      </c>
      <c r="AY649" s="204" t="str">
        <f t="shared" ref="AY649:CD649" si="614">ADDRESS(ROW(AY640),COLUMN(AY640),2)</f>
        <v>AY$640</v>
      </c>
      <c r="AZ649" s="204" t="str">
        <f t="shared" si="614"/>
        <v>AZ$640</v>
      </c>
      <c r="BA649" s="204" t="str">
        <f t="shared" si="614"/>
        <v>BA$640</v>
      </c>
      <c r="BB649" s="204" t="str">
        <f t="shared" si="614"/>
        <v>BB$640</v>
      </c>
      <c r="BC649" s="204" t="str">
        <f t="shared" si="614"/>
        <v>BC$640</v>
      </c>
      <c r="BD649" s="204" t="str">
        <f t="shared" si="614"/>
        <v>BD$640</v>
      </c>
      <c r="BE649" s="204" t="str">
        <f t="shared" si="614"/>
        <v>BE$640</v>
      </c>
      <c r="BF649" s="204" t="str">
        <f t="shared" si="614"/>
        <v>BF$640</v>
      </c>
      <c r="BG649" s="204" t="str">
        <f t="shared" si="614"/>
        <v>BG$640</v>
      </c>
      <c r="BH649" s="204" t="str">
        <f t="shared" si="614"/>
        <v>BH$640</v>
      </c>
      <c r="BI649" s="204" t="str">
        <f t="shared" si="614"/>
        <v>BI$640</v>
      </c>
      <c r="BJ649" s="204" t="str">
        <f t="shared" si="614"/>
        <v>BJ$640</v>
      </c>
      <c r="BK649" s="204" t="str">
        <f t="shared" si="614"/>
        <v>BK$640</v>
      </c>
      <c r="BL649" s="204" t="str">
        <f t="shared" si="614"/>
        <v>BL$640</v>
      </c>
      <c r="BM649" s="204" t="str">
        <f t="shared" si="614"/>
        <v>BM$640</v>
      </c>
      <c r="BN649" s="204" t="str">
        <f t="shared" si="614"/>
        <v>BN$640</v>
      </c>
      <c r="BO649" s="204" t="str">
        <f t="shared" si="614"/>
        <v>BO$640</v>
      </c>
      <c r="BP649" s="204" t="str">
        <f t="shared" si="614"/>
        <v>BP$640</v>
      </c>
      <c r="BQ649" s="204" t="str">
        <f t="shared" si="614"/>
        <v>BQ$640</v>
      </c>
      <c r="BR649" s="204" t="str">
        <f t="shared" si="614"/>
        <v>BR$640</v>
      </c>
      <c r="BS649" s="204" t="str">
        <f t="shared" si="614"/>
        <v>BS$640</v>
      </c>
      <c r="BT649" s="204" t="str">
        <f t="shared" si="614"/>
        <v>BT$640</v>
      </c>
      <c r="BU649" s="204" t="str">
        <f t="shared" si="614"/>
        <v>BU$640</v>
      </c>
      <c r="BV649" s="204" t="str">
        <f t="shared" si="614"/>
        <v>BV$640</v>
      </c>
      <c r="BW649" s="204" t="str">
        <f t="shared" si="614"/>
        <v>BW$640</v>
      </c>
      <c r="BX649" s="204" t="str">
        <f t="shared" si="614"/>
        <v>BX$640</v>
      </c>
      <c r="BY649" s="204" t="str">
        <f t="shared" si="614"/>
        <v>BY$640</v>
      </c>
      <c r="BZ649" s="204" t="str">
        <f t="shared" si="614"/>
        <v>BZ$640</v>
      </c>
      <c r="CA649" s="204" t="str">
        <f t="shared" si="614"/>
        <v>CA$640</v>
      </c>
      <c r="CB649" s="204" t="str">
        <f t="shared" si="614"/>
        <v>CB$640</v>
      </c>
      <c r="CC649" s="204" t="str">
        <f t="shared" si="614"/>
        <v>CC$640</v>
      </c>
      <c r="CD649" s="204" t="str">
        <f t="shared" si="614"/>
        <v>CD$640</v>
      </c>
      <c r="CE649" s="204" t="str">
        <f t="shared" ref="CE649:CL649" si="615">ADDRESS(ROW(CE640),COLUMN(CE640),2)</f>
        <v>CE$640</v>
      </c>
      <c r="CF649" s="204" t="str">
        <f t="shared" si="615"/>
        <v>CF$640</v>
      </c>
      <c r="CG649" s="204" t="str">
        <f t="shared" si="615"/>
        <v>CG$640</v>
      </c>
      <c r="CH649" s="204" t="str">
        <f t="shared" si="615"/>
        <v>CH$640</v>
      </c>
      <c r="CI649" s="204" t="str">
        <f t="shared" si="615"/>
        <v>CI$640</v>
      </c>
      <c r="CJ649" s="204" t="str">
        <f t="shared" si="615"/>
        <v>CJ$640</v>
      </c>
      <c r="CK649" s="204" t="str">
        <f t="shared" si="615"/>
        <v>CK$640</v>
      </c>
      <c r="CL649" s="204" t="str">
        <f t="shared" si="615"/>
        <v>CL$640</v>
      </c>
    </row>
    <row r="650" spans="2:90" x14ac:dyDescent="0.4">
      <c r="B650" s="184" t="s">
        <v>462</v>
      </c>
      <c r="C650" s="12"/>
      <c r="D650" s="12" t="s">
        <v>1011</v>
      </c>
      <c r="E650" s="12" t="s">
        <v>906</v>
      </c>
      <c r="F650" s="12"/>
      <c r="G650" s="12" t="s">
        <v>330</v>
      </c>
      <c r="H650" s="12"/>
      <c r="I650" s="60"/>
      <c r="J650" s="60"/>
      <c r="K650" s="15"/>
      <c r="L650" s="15"/>
      <c r="M650" s="15"/>
      <c r="N650" s="15"/>
      <c r="O650" s="15"/>
      <c r="P650" s="15"/>
      <c r="R650" s="15"/>
      <c r="S650" s="204" t="str">
        <f t="shared" ref="S650:AX650" si="616">ADDRESS(ROW(S618),COLUMN(S618),2)</f>
        <v>S$618</v>
      </c>
      <c r="T650" s="204" t="str">
        <f t="shared" si="616"/>
        <v>T$618</v>
      </c>
      <c r="U650" s="204" t="str">
        <f t="shared" si="616"/>
        <v>U$618</v>
      </c>
      <c r="V650" s="204" t="str">
        <f t="shared" si="616"/>
        <v>V$618</v>
      </c>
      <c r="W650" s="204" t="str">
        <f t="shared" si="616"/>
        <v>W$618</v>
      </c>
      <c r="X650" s="204" t="str">
        <f t="shared" si="616"/>
        <v>X$618</v>
      </c>
      <c r="Y650" s="204" t="str">
        <f t="shared" si="616"/>
        <v>Y$618</v>
      </c>
      <c r="Z650" s="204" t="str">
        <f t="shared" si="616"/>
        <v>Z$618</v>
      </c>
      <c r="AA650" s="204" t="str">
        <f t="shared" si="616"/>
        <v>AA$618</v>
      </c>
      <c r="AB650" s="204" t="str">
        <f t="shared" si="616"/>
        <v>AB$618</v>
      </c>
      <c r="AC650" s="204" t="str">
        <f t="shared" si="616"/>
        <v>AC$618</v>
      </c>
      <c r="AD650" s="204" t="str">
        <f t="shared" si="616"/>
        <v>AD$618</v>
      </c>
      <c r="AE650" s="204" t="str">
        <f t="shared" si="616"/>
        <v>AE$618</v>
      </c>
      <c r="AF650" s="204" t="str">
        <f t="shared" si="616"/>
        <v>AF$618</v>
      </c>
      <c r="AG650" s="204" t="str">
        <f t="shared" si="616"/>
        <v>AG$618</v>
      </c>
      <c r="AH650" s="204" t="str">
        <f t="shared" si="616"/>
        <v>AH$618</v>
      </c>
      <c r="AI650" s="204" t="str">
        <f t="shared" si="616"/>
        <v>AI$618</v>
      </c>
      <c r="AJ650" s="204" t="str">
        <f t="shared" si="616"/>
        <v>AJ$618</v>
      </c>
      <c r="AK650" s="204" t="str">
        <f t="shared" si="616"/>
        <v>AK$618</v>
      </c>
      <c r="AL650" s="204" t="str">
        <f t="shared" si="616"/>
        <v>AL$618</v>
      </c>
      <c r="AM650" s="204" t="str">
        <f t="shared" si="616"/>
        <v>AM$618</v>
      </c>
      <c r="AN650" s="204" t="str">
        <f t="shared" si="616"/>
        <v>AN$618</v>
      </c>
      <c r="AO650" s="204" t="str">
        <f t="shared" si="616"/>
        <v>AO$618</v>
      </c>
      <c r="AP650" s="204" t="str">
        <f t="shared" si="616"/>
        <v>AP$618</v>
      </c>
      <c r="AQ650" s="204" t="str">
        <f t="shared" si="616"/>
        <v>AQ$618</v>
      </c>
      <c r="AR650" s="204" t="str">
        <f t="shared" si="616"/>
        <v>AR$618</v>
      </c>
      <c r="AS650" s="204" t="str">
        <f t="shared" si="616"/>
        <v>AS$618</v>
      </c>
      <c r="AT650" s="204" t="str">
        <f t="shared" si="616"/>
        <v>AT$618</v>
      </c>
      <c r="AU650" s="204" t="str">
        <f t="shared" si="616"/>
        <v>AU$618</v>
      </c>
      <c r="AV650" s="204" t="str">
        <f t="shared" si="616"/>
        <v>AV$618</v>
      </c>
      <c r="AW650" s="204" t="str">
        <f t="shared" si="616"/>
        <v>AW$618</v>
      </c>
      <c r="AX650" s="204" t="str">
        <f t="shared" si="616"/>
        <v>AX$618</v>
      </c>
      <c r="AY650" s="204" t="str">
        <f t="shared" ref="AY650:CD650" si="617">ADDRESS(ROW(AY618),COLUMN(AY618),2)</f>
        <v>AY$618</v>
      </c>
      <c r="AZ650" s="204" t="str">
        <f t="shared" si="617"/>
        <v>AZ$618</v>
      </c>
      <c r="BA650" s="204" t="str">
        <f t="shared" si="617"/>
        <v>BA$618</v>
      </c>
      <c r="BB650" s="204" t="str">
        <f t="shared" si="617"/>
        <v>BB$618</v>
      </c>
      <c r="BC650" s="204" t="str">
        <f t="shared" si="617"/>
        <v>BC$618</v>
      </c>
      <c r="BD650" s="204" t="str">
        <f t="shared" si="617"/>
        <v>BD$618</v>
      </c>
      <c r="BE650" s="204" t="str">
        <f t="shared" si="617"/>
        <v>BE$618</v>
      </c>
      <c r="BF650" s="204" t="str">
        <f t="shared" si="617"/>
        <v>BF$618</v>
      </c>
      <c r="BG650" s="204" t="str">
        <f t="shared" si="617"/>
        <v>BG$618</v>
      </c>
      <c r="BH650" s="204" t="str">
        <f t="shared" si="617"/>
        <v>BH$618</v>
      </c>
      <c r="BI650" s="204" t="str">
        <f t="shared" si="617"/>
        <v>BI$618</v>
      </c>
      <c r="BJ650" s="204" t="str">
        <f t="shared" si="617"/>
        <v>BJ$618</v>
      </c>
      <c r="BK650" s="204" t="str">
        <f t="shared" si="617"/>
        <v>BK$618</v>
      </c>
      <c r="BL650" s="204" t="str">
        <f t="shared" si="617"/>
        <v>BL$618</v>
      </c>
      <c r="BM650" s="204" t="str">
        <f t="shared" si="617"/>
        <v>BM$618</v>
      </c>
      <c r="BN650" s="204" t="str">
        <f t="shared" si="617"/>
        <v>BN$618</v>
      </c>
      <c r="BO650" s="204" t="str">
        <f t="shared" si="617"/>
        <v>BO$618</v>
      </c>
      <c r="BP650" s="204" t="str">
        <f t="shared" si="617"/>
        <v>BP$618</v>
      </c>
      <c r="BQ650" s="204" t="str">
        <f t="shared" si="617"/>
        <v>BQ$618</v>
      </c>
      <c r="BR650" s="204" t="str">
        <f t="shared" si="617"/>
        <v>BR$618</v>
      </c>
      <c r="BS650" s="204" t="str">
        <f t="shared" si="617"/>
        <v>BS$618</v>
      </c>
      <c r="BT650" s="204" t="str">
        <f t="shared" si="617"/>
        <v>BT$618</v>
      </c>
      <c r="BU650" s="204" t="str">
        <f t="shared" si="617"/>
        <v>BU$618</v>
      </c>
      <c r="BV650" s="204" t="str">
        <f t="shared" si="617"/>
        <v>BV$618</v>
      </c>
      <c r="BW650" s="204" t="str">
        <f t="shared" si="617"/>
        <v>BW$618</v>
      </c>
      <c r="BX650" s="204" t="str">
        <f t="shared" si="617"/>
        <v>BX$618</v>
      </c>
      <c r="BY650" s="204" t="str">
        <f t="shared" si="617"/>
        <v>BY$618</v>
      </c>
      <c r="BZ650" s="204" t="str">
        <f t="shared" si="617"/>
        <v>BZ$618</v>
      </c>
      <c r="CA650" s="204" t="str">
        <f t="shared" si="617"/>
        <v>CA$618</v>
      </c>
      <c r="CB650" s="204" t="str">
        <f t="shared" si="617"/>
        <v>CB$618</v>
      </c>
      <c r="CC650" s="204" t="str">
        <f t="shared" si="617"/>
        <v>CC$618</v>
      </c>
      <c r="CD650" s="204" t="str">
        <f t="shared" si="617"/>
        <v>CD$618</v>
      </c>
      <c r="CE650" s="204" t="str">
        <f t="shared" ref="CE650:CL650" si="618">ADDRESS(ROW(CE618),COLUMN(CE618),2)</f>
        <v>CE$618</v>
      </c>
      <c r="CF650" s="204" t="str">
        <f t="shared" si="618"/>
        <v>CF$618</v>
      </c>
      <c r="CG650" s="204" t="str">
        <f t="shared" si="618"/>
        <v>CG$618</v>
      </c>
      <c r="CH650" s="204" t="str">
        <f t="shared" si="618"/>
        <v>CH$618</v>
      </c>
      <c r="CI650" s="204" t="str">
        <f t="shared" si="618"/>
        <v>CI$618</v>
      </c>
      <c r="CJ650" s="204" t="str">
        <f t="shared" si="618"/>
        <v>CJ$618</v>
      </c>
      <c r="CK650" s="204" t="str">
        <f t="shared" si="618"/>
        <v>CK$618</v>
      </c>
      <c r="CL650" s="204" t="str">
        <f t="shared" si="618"/>
        <v>CL$618</v>
      </c>
    </row>
    <row r="651" spans="2:90" x14ac:dyDescent="0.4">
      <c r="E651" t="s">
        <v>906</v>
      </c>
    </row>
    <row r="652" spans="2:90" x14ac:dyDescent="0.4">
      <c r="B652" s="168" t="s">
        <v>487</v>
      </c>
      <c r="C652" s="167"/>
      <c r="D652" s="167"/>
      <c r="E652" s="167" t="s">
        <v>906</v>
      </c>
      <c r="F652" s="167"/>
      <c r="G652" s="167"/>
      <c r="H652" s="167"/>
      <c r="I652" s="169"/>
      <c r="J652" s="169"/>
      <c r="K652" s="190"/>
      <c r="L652" s="190"/>
      <c r="M652" s="190"/>
      <c r="N652" s="190"/>
      <c r="O652" s="190"/>
      <c r="P652" s="190"/>
      <c r="R652" s="191"/>
      <c r="S652" s="167"/>
      <c r="T652" s="167"/>
      <c r="U652" s="167"/>
      <c r="V652" s="167"/>
      <c r="W652" s="167"/>
      <c r="X652" s="167"/>
      <c r="Y652" s="167"/>
      <c r="Z652" s="167"/>
      <c r="AA652" s="167"/>
      <c r="AB652" s="167"/>
      <c r="AC652" s="167"/>
      <c r="AD652" s="167"/>
      <c r="AE652" s="167"/>
      <c r="AF652" s="167"/>
      <c r="AG652" s="167"/>
      <c r="AH652" s="167"/>
      <c r="AI652" s="167"/>
      <c r="AJ652" s="167"/>
      <c r="AK652" s="167"/>
      <c r="AL652" s="167"/>
      <c r="AM652" s="167"/>
      <c r="AN652" s="167"/>
      <c r="AO652" s="167"/>
      <c r="AP652" s="167"/>
      <c r="AQ652" s="167"/>
      <c r="AR652" s="167"/>
      <c r="AS652" s="167"/>
      <c r="AT652" s="167"/>
      <c r="AU652" s="167"/>
      <c r="AV652" s="167"/>
      <c r="AW652" s="167"/>
      <c r="AX652" s="167"/>
      <c r="AY652" s="167"/>
      <c r="AZ652" s="167"/>
      <c r="BA652" s="167"/>
      <c r="BB652" s="167"/>
      <c r="BC652" s="167"/>
      <c r="BD652" s="167"/>
      <c r="BE652" s="167"/>
      <c r="BF652" s="167"/>
      <c r="BG652" s="167"/>
      <c r="BH652" s="167"/>
      <c r="BI652" s="167"/>
      <c r="BJ652" s="167"/>
      <c r="BK652" s="167"/>
      <c r="BL652" s="167"/>
      <c r="BM652" s="167"/>
      <c r="BN652" s="167"/>
      <c r="BO652" s="167"/>
      <c r="BP652" s="167"/>
      <c r="BQ652" s="167"/>
      <c r="BR652" s="167"/>
      <c r="BS652" s="167"/>
      <c r="BT652" s="167"/>
      <c r="BU652" s="167"/>
      <c r="BV652" s="167"/>
      <c r="BW652" s="167"/>
      <c r="BX652" s="167"/>
      <c r="BY652" s="167"/>
      <c r="BZ652" s="167"/>
      <c r="CA652" s="167"/>
      <c r="CB652" s="167"/>
      <c r="CC652" s="167"/>
      <c r="CD652" s="167"/>
      <c r="CE652" s="167"/>
      <c r="CF652" s="167"/>
      <c r="CG652" s="167"/>
      <c r="CH652" s="167"/>
      <c r="CI652" s="167"/>
      <c r="CJ652" s="167"/>
      <c r="CK652" s="167"/>
      <c r="CL652" s="167"/>
    </row>
    <row r="653" spans="2:90" x14ac:dyDescent="0.4">
      <c r="B653" s="168" t="s">
        <v>489</v>
      </c>
      <c r="C653" s="167"/>
      <c r="D653" s="167"/>
      <c r="E653" s="167" t="s">
        <v>906</v>
      </c>
      <c r="F653" s="167"/>
      <c r="G653" s="167"/>
      <c r="H653" s="167"/>
      <c r="I653" s="169"/>
      <c r="J653" s="169"/>
      <c r="K653" s="190"/>
      <c r="L653" s="190"/>
      <c r="M653" s="190"/>
      <c r="N653" s="190"/>
      <c r="O653" s="190"/>
      <c r="P653" s="190"/>
      <c r="R653" s="191"/>
      <c r="S653" s="167"/>
      <c r="T653" s="167"/>
      <c r="U653" s="167"/>
      <c r="V653" s="167"/>
      <c r="W653" s="167"/>
      <c r="X653" s="167"/>
      <c r="Y653" s="167"/>
      <c r="Z653" s="167"/>
      <c r="AA653" s="167"/>
      <c r="AB653" s="167"/>
      <c r="AC653" s="167"/>
      <c r="AD653" s="167"/>
      <c r="AE653" s="167"/>
      <c r="AF653" s="167"/>
      <c r="AG653" s="167"/>
      <c r="AH653" s="167"/>
      <c r="AI653" s="167"/>
      <c r="AJ653" s="167"/>
      <c r="AK653" s="167"/>
      <c r="AL653" s="167"/>
      <c r="AM653" s="167"/>
      <c r="AN653" s="167"/>
      <c r="AO653" s="167"/>
      <c r="AP653" s="167"/>
      <c r="AQ653" s="167"/>
      <c r="AR653" s="167"/>
      <c r="AS653" s="167"/>
      <c r="AT653" s="167"/>
      <c r="AU653" s="167"/>
      <c r="AV653" s="167"/>
      <c r="AW653" s="167"/>
      <c r="AX653" s="167"/>
      <c r="AY653" s="167"/>
      <c r="AZ653" s="167"/>
      <c r="BA653" s="167"/>
      <c r="BB653" s="167"/>
      <c r="BC653" s="167"/>
      <c r="BD653" s="167"/>
      <c r="BE653" s="167"/>
      <c r="BF653" s="167"/>
      <c r="BG653" s="167"/>
      <c r="BH653" s="167"/>
      <c r="BI653" s="167"/>
      <c r="BJ653" s="167"/>
      <c r="BK653" s="167"/>
      <c r="BL653" s="167"/>
      <c r="BM653" s="167"/>
      <c r="BN653" s="167"/>
      <c r="BO653" s="167"/>
      <c r="BP653" s="167"/>
      <c r="BQ653" s="167"/>
      <c r="BR653" s="167"/>
      <c r="BS653" s="167"/>
      <c r="BT653" s="167"/>
      <c r="BU653" s="167"/>
      <c r="BV653" s="167"/>
      <c r="BW653" s="167"/>
      <c r="BX653" s="167"/>
      <c r="BY653" s="167"/>
      <c r="BZ653" s="167"/>
      <c r="CA653" s="167"/>
      <c r="CB653" s="167"/>
      <c r="CC653" s="167"/>
      <c r="CD653" s="167"/>
      <c r="CE653" s="167"/>
      <c r="CF653" s="167"/>
      <c r="CG653" s="167"/>
      <c r="CH653" s="167"/>
      <c r="CI653" s="167"/>
      <c r="CJ653" s="167"/>
      <c r="CK653" s="167"/>
      <c r="CL653" s="167"/>
    </row>
    <row r="654" spans="2:90" x14ac:dyDescent="0.4">
      <c r="B654" s="168" t="s">
        <v>459</v>
      </c>
      <c r="C654" s="167"/>
      <c r="D654" s="167"/>
      <c r="E654" s="167" t="s">
        <v>906</v>
      </c>
      <c r="F654" s="167"/>
      <c r="G654" s="167"/>
      <c r="H654" s="167"/>
      <c r="I654" s="169"/>
      <c r="J654" s="169"/>
      <c r="K654" s="190"/>
      <c r="L654" s="190"/>
      <c r="M654" s="190"/>
      <c r="N654" s="190"/>
      <c r="O654" s="190"/>
      <c r="P654" s="190"/>
      <c r="R654" s="191"/>
      <c r="S654" s="192" t="str">
        <f t="shared" ref="S654:AX654" si="619">S$16</f>
        <v>S$12</v>
      </c>
      <c r="T654" s="192" t="str">
        <f t="shared" si="619"/>
        <v>T$12</v>
      </c>
      <c r="U654" s="192" t="str">
        <f t="shared" si="619"/>
        <v>U$12</v>
      </c>
      <c r="V654" s="192" t="str">
        <f t="shared" si="619"/>
        <v>V$12</v>
      </c>
      <c r="W654" s="192" t="str">
        <f t="shared" si="619"/>
        <v>W$12</v>
      </c>
      <c r="X654" s="192" t="str">
        <f t="shared" si="619"/>
        <v>X$12</v>
      </c>
      <c r="Y654" s="192" t="str">
        <f t="shared" si="619"/>
        <v>Y$12</v>
      </c>
      <c r="Z654" s="192" t="str">
        <f t="shared" si="619"/>
        <v>Z$12</v>
      </c>
      <c r="AA654" s="192" t="str">
        <f t="shared" si="619"/>
        <v>AA$12</v>
      </c>
      <c r="AB654" s="192" t="str">
        <f t="shared" si="619"/>
        <v>AB$12</v>
      </c>
      <c r="AC654" s="192" t="str">
        <f t="shared" si="619"/>
        <v>AC$12</v>
      </c>
      <c r="AD654" s="192" t="str">
        <f t="shared" si="619"/>
        <v>AD$12</v>
      </c>
      <c r="AE654" s="192" t="str">
        <f t="shared" si="619"/>
        <v>AE$12</v>
      </c>
      <c r="AF654" s="192" t="str">
        <f t="shared" si="619"/>
        <v>AF$12</v>
      </c>
      <c r="AG654" s="192" t="str">
        <f t="shared" si="619"/>
        <v>AG$12</v>
      </c>
      <c r="AH654" s="192" t="str">
        <f t="shared" si="619"/>
        <v>AH$12</v>
      </c>
      <c r="AI654" s="192" t="str">
        <f t="shared" si="619"/>
        <v>AI$12</v>
      </c>
      <c r="AJ654" s="192" t="str">
        <f t="shared" si="619"/>
        <v>AJ$12</v>
      </c>
      <c r="AK654" s="192" t="str">
        <f t="shared" si="619"/>
        <v>AK$12</v>
      </c>
      <c r="AL654" s="192" t="str">
        <f t="shared" si="619"/>
        <v>AL$12</v>
      </c>
      <c r="AM654" s="192" t="str">
        <f t="shared" si="619"/>
        <v>AM$12</v>
      </c>
      <c r="AN654" s="192" t="str">
        <f t="shared" si="619"/>
        <v>AN$12</v>
      </c>
      <c r="AO654" s="192" t="str">
        <f t="shared" si="619"/>
        <v>AO$12</v>
      </c>
      <c r="AP654" s="192" t="str">
        <f t="shared" si="619"/>
        <v>AP$12</v>
      </c>
      <c r="AQ654" s="192" t="str">
        <f t="shared" si="619"/>
        <v>AQ$12</v>
      </c>
      <c r="AR654" s="192" t="str">
        <f t="shared" si="619"/>
        <v>AR$12</v>
      </c>
      <c r="AS654" s="192" t="str">
        <f t="shared" si="619"/>
        <v>AS$12</v>
      </c>
      <c r="AT654" s="192" t="str">
        <f t="shared" si="619"/>
        <v>AT$12</v>
      </c>
      <c r="AU654" s="192" t="str">
        <f t="shared" si="619"/>
        <v>AU$12</v>
      </c>
      <c r="AV654" s="192" t="str">
        <f t="shared" si="619"/>
        <v>AV$12</v>
      </c>
      <c r="AW654" s="192" t="str">
        <f t="shared" si="619"/>
        <v>AW$12</v>
      </c>
      <c r="AX654" s="192" t="str">
        <f t="shared" si="619"/>
        <v>AX$12</v>
      </c>
      <c r="AY654" s="192" t="str">
        <f t="shared" ref="AY654:CD654" si="620">AY$16</f>
        <v>AY$12</v>
      </c>
      <c r="AZ654" s="192" t="str">
        <f t="shared" si="620"/>
        <v>AZ$12</v>
      </c>
      <c r="BA654" s="192" t="str">
        <f t="shared" si="620"/>
        <v>BA$12</v>
      </c>
      <c r="BB654" s="192" t="str">
        <f t="shared" si="620"/>
        <v>BB$12</v>
      </c>
      <c r="BC654" s="192" t="str">
        <f t="shared" si="620"/>
        <v>BC$12</v>
      </c>
      <c r="BD654" s="192" t="str">
        <f t="shared" si="620"/>
        <v>BD$12</v>
      </c>
      <c r="BE654" s="192" t="str">
        <f t="shared" si="620"/>
        <v>BE$12</v>
      </c>
      <c r="BF654" s="192" t="str">
        <f t="shared" si="620"/>
        <v>BF$12</v>
      </c>
      <c r="BG654" s="192" t="str">
        <f t="shared" si="620"/>
        <v>BG$12</v>
      </c>
      <c r="BH654" s="192" t="str">
        <f t="shared" si="620"/>
        <v>BH$12</v>
      </c>
      <c r="BI654" s="192" t="str">
        <f t="shared" si="620"/>
        <v>BI$12</v>
      </c>
      <c r="BJ654" s="192" t="str">
        <f t="shared" si="620"/>
        <v>BJ$12</v>
      </c>
      <c r="BK654" s="192" t="str">
        <f t="shared" si="620"/>
        <v>BK$12</v>
      </c>
      <c r="BL654" s="192" t="str">
        <f t="shared" si="620"/>
        <v>BL$12</v>
      </c>
      <c r="BM654" s="192" t="str">
        <f t="shared" si="620"/>
        <v>BM$12</v>
      </c>
      <c r="BN654" s="192" t="str">
        <f t="shared" si="620"/>
        <v>BN$12</v>
      </c>
      <c r="BO654" s="192" t="str">
        <f t="shared" si="620"/>
        <v>BO$12</v>
      </c>
      <c r="BP654" s="192" t="str">
        <f t="shared" si="620"/>
        <v>BP$12</v>
      </c>
      <c r="BQ654" s="192" t="str">
        <f t="shared" si="620"/>
        <v>BQ$12</v>
      </c>
      <c r="BR654" s="192" t="str">
        <f t="shared" si="620"/>
        <v>BR$12</v>
      </c>
      <c r="BS654" s="192" t="str">
        <f t="shared" si="620"/>
        <v>BS$12</v>
      </c>
      <c r="BT654" s="192" t="str">
        <f t="shared" si="620"/>
        <v>BT$12</v>
      </c>
      <c r="BU654" s="192" t="str">
        <f t="shared" si="620"/>
        <v>BU$12</v>
      </c>
      <c r="BV654" s="192" t="str">
        <f t="shared" si="620"/>
        <v>BV$12</v>
      </c>
      <c r="BW654" s="192" t="str">
        <f t="shared" si="620"/>
        <v>BW$12</v>
      </c>
      <c r="BX654" s="192" t="str">
        <f t="shared" si="620"/>
        <v>BX$12</v>
      </c>
      <c r="BY654" s="192" t="str">
        <f t="shared" si="620"/>
        <v>BY$12</v>
      </c>
      <c r="BZ654" s="192" t="str">
        <f t="shared" si="620"/>
        <v>BZ$12</v>
      </c>
      <c r="CA654" s="192" t="str">
        <f t="shared" si="620"/>
        <v>CA$12</v>
      </c>
      <c r="CB654" s="192" t="str">
        <f t="shared" si="620"/>
        <v>CB$12</v>
      </c>
      <c r="CC654" s="192" t="str">
        <f t="shared" si="620"/>
        <v>CC$12</v>
      </c>
      <c r="CD654" s="192" t="str">
        <f t="shared" si="620"/>
        <v>CD$12</v>
      </c>
      <c r="CE654" s="192" t="str">
        <f t="shared" ref="CE654:CL654" si="621">CE$16</f>
        <v>CE$12</v>
      </c>
      <c r="CF654" s="192" t="str">
        <f t="shared" si="621"/>
        <v>CF$12</v>
      </c>
      <c r="CG654" s="192" t="str">
        <f t="shared" si="621"/>
        <v>CG$12</v>
      </c>
      <c r="CH654" s="192" t="str">
        <f t="shared" si="621"/>
        <v>CH$12</v>
      </c>
      <c r="CI654" s="192" t="str">
        <f t="shared" si="621"/>
        <v>CI$12</v>
      </c>
      <c r="CJ654" s="192" t="str">
        <f t="shared" si="621"/>
        <v>CJ$12</v>
      </c>
      <c r="CK654" s="192" t="str">
        <f t="shared" si="621"/>
        <v>CK$12</v>
      </c>
      <c r="CL654" s="192" t="str">
        <f t="shared" si="621"/>
        <v>CL$12</v>
      </c>
    </row>
    <row r="655" spans="2:90" x14ac:dyDescent="0.4">
      <c r="B655" s="168" t="s">
        <v>460</v>
      </c>
      <c r="C655" s="193"/>
      <c r="D655" s="193"/>
      <c r="E655" s="193" t="s">
        <v>906</v>
      </c>
      <c r="F655" s="193"/>
      <c r="G655" s="193"/>
      <c r="H655" s="193"/>
      <c r="I655" s="194"/>
      <c r="J655" s="194"/>
      <c r="K655" s="195"/>
      <c r="L655" s="195"/>
      <c r="M655" s="195"/>
      <c r="N655" s="195"/>
      <c r="O655" s="195"/>
      <c r="P655" s="195"/>
      <c r="R655" s="195"/>
      <c r="S655" s="192" t="str">
        <f t="shared" ref="S655:AX655" si="622">S$17</f>
        <v>S$13</v>
      </c>
      <c r="T655" s="192" t="str">
        <f t="shared" si="622"/>
        <v>T$13</v>
      </c>
      <c r="U655" s="192" t="str">
        <f t="shared" si="622"/>
        <v>U$13</v>
      </c>
      <c r="V655" s="192" t="str">
        <f t="shared" si="622"/>
        <v>V$13</v>
      </c>
      <c r="W655" s="192" t="str">
        <f t="shared" si="622"/>
        <v>W$13</v>
      </c>
      <c r="X655" s="192" t="str">
        <f t="shared" si="622"/>
        <v>X$13</v>
      </c>
      <c r="Y655" s="192" t="str">
        <f t="shared" si="622"/>
        <v>Y$13</v>
      </c>
      <c r="Z655" s="192" t="str">
        <f t="shared" si="622"/>
        <v>Z$13</v>
      </c>
      <c r="AA655" s="192" t="str">
        <f t="shared" si="622"/>
        <v>AA$13</v>
      </c>
      <c r="AB655" s="192" t="str">
        <f t="shared" si="622"/>
        <v>AB$13</v>
      </c>
      <c r="AC655" s="192" t="str">
        <f t="shared" si="622"/>
        <v>AC$13</v>
      </c>
      <c r="AD655" s="192" t="str">
        <f t="shared" si="622"/>
        <v>AD$13</v>
      </c>
      <c r="AE655" s="192" t="str">
        <f t="shared" si="622"/>
        <v>AE$13</v>
      </c>
      <c r="AF655" s="192" t="str">
        <f t="shared" si="622"/>
        <v>AF$13</v>
      </c>
      <c r="AG655" s="192" t="str">
        <f t="shared" si="622"/>
        <v>AG$13</v>
      </c>
      <c r="AH655" s="192" t="str">
        <f t="shared" si="622"/>
        <v>AH$13</v>
      </c>
      <c r="AI655" s="192" t="str">
        <f t="shared" si="622"/>
        <v>AI$13</v>
      </c>
      <c r="AJ655" s="192" t="str">
        <f t="shared" si="622"/>
        <v>AJ$13</v>
      </c>
      <c r="AK655" s="192" t="str">
        <f t="shared" si="622"/>
        <v>AK$13</v>
      </c>
      <c r="AL655" s="192" t="str">
        <f t="shared" si="622"/>
        <v>AL$13</v>
      </c>
      <c r="AM655" s="192" t="str">
        <f t="shared" si="622"/>
        <v>AM$13</v>
      </c>
      <c r="AN655" s="192" t="str">
        <f t="shared" si="622"/>
        <v>AN$13</v>
      </c>
      <c r="AO655" s="192" t="str">
        <f t="shared" si="622"/>
        <v>AO$13</v>
      </c>
      <c r="AP655" s="192" t="str">
        <f t="shared" si="622"/>
        <v>AP$13</v>
      </c>
      <c r="AQ655" s="192" t="str">
        <f t="shared" si="622"/>
        <v>AQ$13</v>
      </c>
      <c r="AR655" s="192" t="str">
        <f t="shared" si="622"/>
        <v>AR$13</v>
      </c>
      <c r="AS655" s="192" t="str">
        <f t="shared" si="622"/>
        <v>AS$13</v>
      </c>
      <c r="AT655" s="192" t="str">
        <f t="shared" si="622"/>
        <v>AT$13</v>
      </c>
      <c r="AU655" s="192" t="str">
        <f t="shared" si="622"/>
        <v>AU$13</v>
      </c>
      <c r="AV655" s="192" t="str">
        <f t="shared" si="622"/>
        <v>AV$13</v>
      </c>
      <c r="AW655" s="192" t="str">
        <f t="shared" si="622"/>
        <v>AW$13</v>
      </c>
      <c r="AX655" s="192" t="str">
        <f t="shared" si="622"/>
        <v>AX$13</v>
      </c>
      <c r="AY655" s="192" t="str">
        <f t="shared" ref="AY655:CD655" si="623">AY$17</f>
        <v>AY$13</v>
      </c>
      <c r="AZ655" s="192" t="str">
        <f t="shared" si="623"/>
        <v>AZ$13</v>
      </c>
      <c r="BA655" s="192" t="str">
        <f t="shared" si="623"/>
        <v>BA$13</v>
      </c>
      <c r="BB655" s="192" t="str">
        <f t="shared" si="623"/>
        <v>BB$13</v>
      </c>
      <c r="BC655" s="192" t="str">
        <f t="shared" si="623"/>
        <v>BC$13</v>
      </c>
      <c r="BD655" s="192" t="str">
        <f t="shared" si="623"/>
        <v>BD$13</v>
      </c>
      <c r="BE655" s="192" t="str">
        <f t="shared" si="623"/>
        <v>BE$13</v>
      </c>
      <c r="BF655" s="192" t="str">
        <f t="shared" si="623"/>
        <v>BF$13</v>
      </c>
      <c r="BG655" s="192" t="str">
        <f t="shared" si="623"/>
        <v>BG$13</v>
      </c>
      <c r="BH655" s="192" t="str">
        <f t="shared" si="623"/>
        <v>BH$13</v>
      </c>
      <c r="BI655" s="192" t="str">
        <f t="shared" si="623"/>
        <v>BI$13</v>
      </c>
      <c r="BJ655" s="192" t="str">
        <f t="shared" si="623"/>
        <v>BJ$13</v>
      </c>
      <c r="BK655" s="192" t="str">
        <f t="shared" si="623"/>
        <v>BK$13</v>
      </c>
      <c r="BL655" s="192" t="str">
        <f t="shared" si="623"/>
        <v>BL$13</v>
      </c>
      <c r="BM655" s="192" t="str">
        <f t="shared" si="623"/>
        <v>BM$13</v>
      </c>
      <c r="BN655" s="192" t="str">
        <f t="shared" si="623"/>
        <v>BN$13</v>
      </c>
      <c r="BO655" s="192" t="str">
        <f t="shared" si="623"/>
        <v>BO$13</v>
      </c>
      <c r="BP655" s="192" t="str">
        <f t="shared" si="623"/>
        <v>BP$13</v>
      </c>
      <c r="BQ655" s="192" t="str">
        <f t="shared" si="623"/>
        <v>BQ$13</v>
      </c>
      <c r="BR655" s="192" t="str">
        <f t="shared" si="623"/>
        <v>BR$13</v>
      </c>
      <c r="BS655" s="192" t="str">
        <f t="shared" si="623"/>
        <v>BS$13</v>
      </c>
      <c r="BT655" s="192" t="str">
        <f t="shared" si="623"/>
        <v>BT$13</v>
      </c>
      <c r="BU655" s="192" t="str">
        <f t="shared" si="623"/>
        <v>BU$13</v>
      </c>
      <c r="BV655" s="192" t="str">
        <f t="shared" si="623"/>
        <v>BV$13</v>
      </c>
      <c r="BW655" s="192" t="str">
        <f t="shared" si="623"/>
        <v>BW$13</v>
      </c>
      <c r="BX655" s="192" t="str">
        <f t="shared" si="623"/>
        <v>BX$13</v>
      </c>
      <c r="BY655" s="192" t="str">
        <f t="shared" si="623"/>
        <v>BY$13</v>
      </c>
      <c r="BZ655" s="192" t="str">
        <f t="shared" si="623"/>
        <v>BZ$13</v>
      </c>
      <c r="CA655" s="192" t="str">
        <f t="shared" si="623"/>
        <v>CA$13</v>
      </c>
      <c r="CB655" s="192" t="str">
        <f t="shared" si="623"/>
        <v>CB$13</v>
      </c>
      <c r="CC655" s="192" t="str">
        <f t="shared" si="623"/>
        <v>CC$13</v>
      </c>
      <c r="CD655" s="192" t="str">
        <f t="shared" si="623"/>
        <v>CD$13</v>
      </c>
      <c r="CE655" s="192" t="str">
        <f t="shared" ref="CE655:CL655" si="624">CE$17</f>
        <v>CE$13</v>
      </c>
      <c r="CF655" s="192" t="str">
        <f t="shared" si="624"/>
        <v>CF$13</v>
      </c>
      <c r="CG655" s="192" t="str">
        <f t="shared" si="624"/>
        <v>CG$13</v>
      </c>
      <c r="CH655" s="192" t="str">
        <f t="shared" si="624"/>
        <v>CH$13</v>
      </c>
      <c r="CI655" s="192" t="str">
        <f t="shared" si="624"/>
        <v>CI$13</v>
      </c>
      <c r="CJ655" s="192" t="str">
        <f t="shared" si="624"/>
        <v>CJ$13</v>
      </c>
      <c r="CK655" s="192" t="str">
        <f t="shared" si="624"/>
        <v>CK$13</v>
      </c>
      <c r="CL655" s="192" t="str">
        <f t="shared" si="624"/>
        <v>CL$13</v>
      </c>
    </row>
    <row r="656" spans="2:90" x14ac:dyDescent="0.4">
      <c r="B656" s="168" t="s">
        <v>488</v>
      </c>
      <c r="C656" s="193"/>
      <c r="D656" s="193"/>
      <c r="E656" s="193" t="s">
        <v>906</v>
      </c>
      <c r="F656" s="193"/>
      <c r="G656" s="193"/>
      <c r="H656" s="193"/>
      <c r="I656" s="194"/>
      <c r="J656" s="194"/>
      <c r="K656" s="195"/>
      <c r="L656" s="195"/>
      <c r="M656" s="195"/>
      <c r="N656" s="195"/>
      <c r="O656" s="195"/>
      <c r="P656" s="195"/>
      <c r="R656" s="195"/>
      <c r="S656" s="183"/>
      <c r="T656" s="183"/>
      <c r="U656" s="183"/>
      <c r="V656" s="183"/>
      <c r="W656" s="183"/>
      <c r="X656" s="183"/>
      <c r="Y656" s="183"/>
      <c r="Z656" s="183"/>
      <c r="AA656" s="183"/>
      <c r="AB656" s="183"/>
      <c r="AC656" s="183"/>
      <c r="AD656" s="183"/>
      <c r="AE656" s="183"/>
      <c r="AF656" s="183"/>
      <c r="AG656" s="183"/>
      <c r="AH656" s="183"/>
      <c r="AI656" s="183"/>
      <c r="AJ656" s="183"/>
      <c r="AK656" s="183"/>
      <c r="AL656" s="183"/>
      <c r="AM656" s="183"/>
      <c r="AN656" s="183"/>
      <c r="AO656" s="183"/>
      <c r="AP656" s="183"/>
      <c r="AQ656" s="183"/>
      <c r="AR656" s="183"/>
      <c r="AS656" s="183"/>
      <c r="AT656" s="183"/>
      <c r="AU656" s="183"/>
      <c r="AV656" s="183"/>
      <c r="AW656" s="183"/>
      <c r="AX656" s="183"/>
      <c r="AY656" s="183"/>
      <c r="AZ656" s="183"/>
      <c r="BA656" s="183"/>
      <c r="BB656" s="183"/>
      <c r="BC656" s="183"/>
      <c r="BD656" s="183"/>
      <c r="BE656" s="183"/>
      <c r="BF656" s="183"/>
      <c r="BG656" s="183"/>
      <c r="BH656" s="183"/>
      <c r="BI656" s="183"/>
      <c r="BJ656" s="183"/>
      <c r="BK656" s="183"/>
      <c r="BL656" s="183"/>
      <c r="BM656" s="183"/>
      <c r="BN656" s="183"/>
      <c r="BO656" s="183"/>
      <c r="BP656" s="183"/>
      <c r="BQ656" s="183"/>
      <c r="BR656" s="183"/>
      <c r="BS656" s="183"/>
      <c r="BT656" s="183"/>
      <c r="BU656" s="183"/>
      <c r="BV656" s="183"/>
      <c r="BW656" s="183"/>
      <c r="BX656" s="183"/>
      <c r="BY656" s="183"/>
      <c r="BZ656" s="183"/>
      <c r="CA656" s="183"/>
      <c r="CB656" s="183"/>
      <c r="CC656" s="183"/>
      <c r="CD656" s="183"/>
      <c r="CE656" s="183"/>
      <c r="CF656" s="183"/>
      <c r="CG656" s="183"/>
      <c r="CH656" s="183"/>
      <c r="CI656" s="183"/>
      <c r="CJ656" s="183"/>
      <c r="CK656" s="183"/>
      <c r="CL656" s="183"/>
    </row>
    <row r="657" spans="2:90" x14ac:dyDescent="0.4">
      <c r="B657" s="168" t="s">
        <v>501</v>
      </c>
      <c r="C657" s="193"/>
      <c r="D657" s="193"/>
      <c r="E657" s="193" t="s">
        <v>906</v>
      </c>
      <c r="F657" s="193"/>
      <c r="G657" s="193"/>
      <c r="H657" s="193"/>
      <c r="I657" s="194"/>
      <c r="J657" s="194"/>
      <c r="K657" s="195"/>
      <c r="L657" s="195"/>
      <c r="M657" s="195"/>
      <c r="N657" s="195"/>
      <c r="O657" s="195"/>
      <c r="P657" s="195"/>
      <c r="R657" s="195"/>
      <c r="S657" s="183"/>
      <c r="T657" s="183"/>
      <c r="U657" s="183"/>
      <c r="V657" s="183"/>
      <c r="W657" s="183"/>
      <c r="X657" s="183"/>
      <c r="Y657" s="183"/>
      <c r="Z657" s="183"/>
      <c r="AA657" s="183"/>
      <c r="AB657" s="183"/>
      <c r="AC657" s="183"/>
      <c r="AD657" s="183"/>
      <c r="AE657" s="183"/>
      <c r="AF657" s="183"/>
      <c r="AG657" s="183"/>
      <c r="AH657" s="183"/>
      <c r="AI657" s="183"/>
      <c r="AJ657" s="183"/>
      <c r="AK657" s="183"/>
      <c r="AL657" s="183"/>
      <c r="AM657" s="183"/>
      <c r="AN657" s="183"/>
      <c r="AO657" s="183"/>
      <c r="AP657" s="183"/>
      <c r="AQ657" s="183"/>
      <c r="AR657" s="183"/>
      <c r="AS657" s="183"/>
      <c r="AT657" s="183"/>
      <c r="AU657" s="183"/>
      <c r="AV657" s="183"/>
      <c r="AW657" s="183"/>
      <c r="AX657" s="183"/>
      <c r="AY657" s="183"/>
      <c r="AZ657" s="183"/>
      <c r="BA657" s="183"/>
      <c r="BB657" s="183"/>
      <c r="BC657" s="183"/>
      <c r="BD657" s="183"/>
      <c r="BE657" s="183"/>
      <c r="BF657" s="183"/>
      <c r="BG657" s="183"/>
      <c r="BH657" s="183"/>
      <c r="BI657" s="183"/>
      <c r="BJ657" s="183"/>
      <c r="BK657" s="183"/>
      <c r="BL657" s="183"/>
      <c r="BM657" s="183"/>
      <c r="BN657" s="183"/>
      <c r="BO657" s="183"/>
      <c r="BP657" s="183"/>
      <c r="BQ657" s="183"/>
      <c r="BR657" s="183"/>
      <c r="BS657" s="183"/>
      <c r="BT657" s="183"/>
      <c r="BU657" s="183"/>
      <c r="BV657" s="183"/>
      <c r="BW657" s="183"/>
      <c r="BX657" s="183"/>
      <c r="BY657" s="183"/>
      <c r="BZ657" s="183"/>
      <c r="CA657" s="183"/>
      <c r="CB657" s="183"/>
      <c r="CC657" s="183"/>
      <c r="CD657" s="183"/>
      <c r="CE657" s="183"/>
      <c r="CF657" s="183"/>
      <c r="CG657" s="183"/>
      <c r="CH657" s="183"/>
      <c r="CI657" s="183"/>
      <c r="CJ657" s="183"/>
      <c r="CK657" s="183"/>
      <c r="CL657" s="183"/>
    </row>
    <row r="658" spans="2:90" x14ac:dyDescent="0.4">
      <c r="B658" s="168" t="s">
        <v>461</v>
      </c>
      <c r="C658" s="193"/>
      <c r="D658" s="193"/>
      <c r="E658" s="193" t="s">
        <v>906</v>
      </c>
      <c r="F658" s="193"/>
      <c r="G658" s="193"/>
      <c r="H658" s="193"/>
      <c r="I658" s="194"/>
      <c r="J658" s="194"/>
      <c r="K658" s="195"/>
      <c r="L658" s="195"/>
      <c r="M658" s="195"/>
      <c r="N658" s="195"/>
      <c r="O658" s="195"/>
      <c r="P658" s="195"/>
      <c r="R658" s="195"/>
      <c r="S658" s="183" t="str">
        <f t="shared" ref="S658:AX658" si="625">S$18</f>
        <v>S$14</v>
      </c>
      <c r="T658" s="183" t="str">
        <f t="shared" si="625"/>
        <v>T$14</v>
      </c>
      <c r="U658" s="183" t="str">
        <f t="shared" si="625"/>
        <v>U$14</v>
      </c>
      <c r="V658" s="183" t="str">
        <f t="shared" si="625"/>
        <v>V$14</v>
      </c>
      <c r="W658" s="183" t="str">
        <f t="shared" si="625"/>
        <v>W$14</v>
      </c>
      <c r="X658" s="183" t="str">
        <f t="shared" si="625"/>
        <v>X$14</v>
      </c>
      <c r="Y658" s="183" t="str">
        <f t="shared" si="625"/>
        <v>Y$14</v>
      </c>
      <c r="Z658" s="183" t="str">
        <f t="shared" si="625"/>
        <v>Z$14</v>
      </c>
      <c r="AA658" s="183" t="str">
        <f t="shared" si="625"/>
        <v>AA$14</v>
      </c>
      <c r="AB658" s="183" t="str">
        <f t="shared" si="625"/>
        <v>AB$14</v>
      </c>
      <c r="AC658" s="183" t="str">
        <f t="shared" si="625"/>
        <v>AC$14</v>
      </c>
      <c r="AD658" s="183" t="str">
        <f t="shared" si="625"/>
        <v>AD$14</v>
      </c>
      <c r="AE658" s="183" t="str">
        <f t="shared" si="625"/>
        <v>AE$14</v>
      </c>
      <c r="AF658" s="183" t="str">
        <f t="shared" si="625"/>
        <v>AF$14</v>
      </c>
      <c r="AG658" s="183" t="str">
        <f t="shared" si="625"/>
        <v>AG$14</v>
      </c>
      <c r="AH658" s="183" t="str">
        <f t="shared" si="625"/>
        <v>AH$14</v>
      </c>
      <c r="AI658" s="183" t="str">
        <f t="shared" si="625"/>
        <v>AI$14</v>
      </c>
      <c r="AJ658" s="183" t="str">
        <f t="shared" si="625"/>
        <v>AJ$14</v>
      </c>
      <c r="AK658" s="183" t="str">
        <f t="shared" si="625"/>
        <v>AK$14</v>
      </c>
      <c r="AL658" s="183" t="str">
        <f t="shared" si="625"/>
        <v>AL$14</v>
      </c>
      <c r="AM658" s="183" t="str">
        <f t="shared" si="625"/>
        <v>AM$14</v>
      </c>
      <c r="AN658" s="183" t="str">
        <f t="shared" si="625"/>
        <v>AN$14</v>
      </c>
      <c r="AO658" s="183" t="str">
        <f t="shared" si="625"/>
        <v>AO$14</v>
      </c>
      <c r="AP658" s="183" t="str">
        <f t="shared" si="625"/>
        <v>AP$14</v>
      </c>
      <c r="AQ658" s="183" t="str">
        <f t="shared" si="625"/>
        <v>AQ$14</v>
      </c>
      <c r="AR658" s="183" t="str">
        <f t="shared" si="625"/>
        <v>AR$14</v>
      </c>
      <c r="AS658" s="183" t="str">
        <f t="shared" si="625"/>
        <v>AS$14</v>
      </c>
      <c r="AT658" s="183" t="str">
        <f t="shared" si="625"/>
        <v>AT$14</v>
      </c>
      <c r="AU658" s="183" t="str">
        <f t="shared" si="625"/>
        <v>AU$14</v>
      </c>
      <c r="AV658" s="183" t="str">
        <f t="shared" si="625"/>
        <v>AV$14</v>
      </c>
      <c r="AW658" s="183" t="str">
        <f t="shared" si="625"/>
        <v>AW$14</v>
      </c>
      <c r="AX658" s="183" t="str">
        <f t="shared" si="625"/>
        <v>AX$14</v>
      </c>
      <c r="AY658" s="183" t="str">
        <f t="shared" ref="AY658:CD658" si="626">AY$18</f>
        <v>AY$14</v>
      </c>
      <c r="AZ658" s="183" t="str">
        <f t="shared" si="626"/>
        <v>AZ$14</v>
      </c>
      <c r="BA658" s="183" t="str">
        <f t="shared" si="626"/>
        <v>BA$14</v>
      </c>
      <c r="BB658" s="183" t="str">
        <f t="shared" si="626"/>
        <v>BB$14</v>
      </c>
      <c r="BC658" s="183" t="str">
        <f t="shared" si="626"/>
        <v>BC$14</v>
      </c>
      <c r="BD658" s="183" t="str">
        <f t="shared" si="626"/>
        <v>BD$14</v>
      </c>
      <c r="BE658" s="183" t="str">
        <f t="shared" si="626"/>
        <v>BE$14</v>
      </c>
      <c r="BF658" s="183" t="str">
        <f t="shared" si="626"/>
        <v>BF$14</v>
      </c>
      <c r="BG658" s="183" t="str">
        <f t="shared" si="626"/>
        <v>BG$14</v>
      </c>
      <c r="BH658" s="183" t="str">
        <f t="shared" si="626"/>
        <v>BH$14</v>
      </c>
      <c r="BI658" s="183" t="str">
        <f t="shared" si="626"/>
        <v>BI$14</v>
      </c>
      <c r="BJ658" s="183" t="str">
        <f t="shared" si="626"/>
        <v>BJ$14</v>
      </c>
      <c r="BK658" s="183" t="str">
        <f t="shared" si="626"/>
        <v>BK$14</v>
      </c>
      <c r="BL658" s="183" t="str">
        <f t="shared" si="626"/>
        <v>BL$14</v>
      </c>
      <c r="BM658" s="183" t="str">
        <f t="shared" si="626"/>
        <v>BM$14</v>
      </c>
      <c r="BN658" s="183" t="str">
        <f t="shared" si="626"/>
        <v>BN$14</v>
      </c>
      <c r="BO658" s="183" t="str">
        <f t="shared" si="626"/>
        <v>BO$14</v>
      </c>
      <c r="BP658" s="183" t="str">
        <f t="shared" si="626"/>
        <v>BP$14</v>
      </c>
      <c r="BQ658" s="183" t="str">
        <f t="shared" si="626"/>
        <v>BQ$14</v>
      </c>
      <c r="BR658" s="183" t="str">
        <f t="shared" si="626"/>
        <v>BR$14</v>
      </c>
      <c r="BS658" s="183" t="str">
        <f t="shared" si="626"/>
        <v>BS$14</v>
      </c>
      <c r="BT658" s="183" t="str">
        <f t="shared" si="626"/>
        <v>BT$14</v>
      </c>
      <c r="BU658" s="183" t="str">
        <f t="shared" si="626"/>
        <v>BU$14</v>
      </c>
      <c r="BV658" s="183" t="str">
        <f t="shared" si="626"/>
        <v>BV$14</v>
      </c>
      <c r="BW658" s="183" t="str">
        <f t="shared" si="626"/>
        <v>BW$14</v>
      </c>
      <c r="BX658" s="183" t="str">
        <f t="shared" si="626"/>
        <v>BX$14</v>
      </c>
      <c r="BY658" s="183" t="str">
        <f t="shared" si="626"/>
        <v>BY$14</v>
      </c>
      <c r="BZ658" s="183" t="str">
        <f t="shared" si="626"/>
        <v>BZ$14</v>
      </c>
      <c r="CA658" s="183" t="str">
        <f t="shared" si="626"/>
        <v>CA$14</v>
      </c>
      <c r="CB658" s="183" t="str">
        <f t="shared" si="626"/>
        <v>CB$14</v>
      </c>
      <c r="CC658" s="183" t="str">
        <f t="shared" si="626"/>
        <v>CC$14</v>
      </c>
      <c r="CD658" s="183" t="str">
        <f t="shared" si="626"/>
        <v>CD$14</v>
      </c>
      <c r="CE658" s="183" t="str">
        <f t="shared" ref="CE658:CL658" si="627">CE$18</f>
        <v>CE$14</v>
      </c>
      <c r="CF658" s="183" t="str">
        <f t="shared" si="627"/>
        <v>CF$14</v>
      </c>
      <c r="CG658" s="183" t="str">
        <f t="shared" si="627"/>
        <v>CG$14</v>
      </c>
      <c r="CH658" s="183" t="str">
        <f t="shared" si="627"/>
        <v>CH$14</v>
      </c>
      <c r="CI658" s="183" t="str">
        <f t="shared" si="627"/>
        <v>CI$14</v>
      </c>
      <c r="CJ658" s="183" t="str">
        <f t="shared" si="627"/>
        <v>CJ$14</v>
      </c>
      <c r="CK658" s="183" t="str">
        <f t="shared" si="627"/>
        <v>CK$14</v>
      </c>
      <c r="CL658" s="183" t="str">
        <f t="shared" si="627"/>
        <v>CL$14</v>
      </c>
    </row>
    <row r="659" spans="2:90" x14ac:dyDescent="0.4">
      <c r="B659" s="168" t="s">
        <v>462</v>
      </c>
      <c r="C659" s="193"/>
      <c r="D659" s="193"/>
      <c r="E659" s="193" t="s">
        <v>906</v>
      </c>
      <c r="F659" s="193"/>
      <c r="G659" s="193"/>
      <c r="H659" s="193"/>
      <c r="I659" s="194"/>
      <c r="J659" s="194"/>
      <c r="K659" s="195"/>
      <c r="L659" s="195"/>
      <c r="M659" s="195"/>
      <c r="N659" s="195"/>
      <c r="O659" s="195"/>
      <c r="P659" s="195"/>
      <c r="R659" s="195"/>
      <c r="S659" s="183" t="str">
        <f t="shared" ref="S659:AX659" si="628">S$19</f>
        <v>S$15</v>
      </c>
      <c r="T659" s="183" t="str">
        <f t="shared" si="628"/>
        <v>T$15</v>
      </c>
      <c r="U659" s="183" t="str">
        <f t="shared" si="628"/>
        <v>U$15</v>
      </c>
      <c r="V659" s="183" t="str">
        <f t="shared" si="628"/>
        <v>V$15</v>
      </c>
      <c r="W659" s="183" t="str">
        <f t="shared" si="628"/>
        <v>W$15</v>
      </c>
      <c r="X659" s="183" t="str">
        <f t="shared" si="628"/>
        <v>X$15</v>
      </c>
      <c r="Y659" s="183" t="str">
        <f t="shared" si="628"/>
        <v>Y$15</v>
      </c>
      <c r="Z659" s="183" t="str">
        <f t="shared" si="628"/>
        <v>Z$15</v>
      </c>
      <c r="AA659" s="183" t="str">
        <f t="shared" si="628"/>
        <v>AA$15</v>
      </c>
      <c r="AB659" s="183" t="str">
        <f t="shared" si="628"/>
        <v>AB$15</v>
      </c>
      <c r="AC659" s="183" t="str">
        <f t="shared" si="628"/>
        <v>AC$15</v>
      </c>
      <c r="AD659" s="183" t="str">
        <f t="shared" si="628"/>
        <v>AD$15</v>
      </c>
      <c r="AE659" s="183" t="str">
        <f t="shared" si="628"/>
        <v>AE$15</v>
      </c>
      <c r="AF659" s="183" t="str">
        <f t="shared" si="628"/>
        <v>AF$15</v>
      </c>
      <c r="AG659" s="183" t="str">
        <f t="shared" si="628"/>
        <v>AG$15</v>
      </c>
      <c r="AH659" s="183" t="str">
        <f t="shared" si="628"/>
        <v>AH$15</v>
      </c>
      <c r="AI659" s="183" t="str">
        <f t="shared" si="628"/>
        <v>AI$15</v>
      </c>
      <c r="AJ659" s="183" t="str">
        <f t="shared" si="628"/>
        <v>AJ$15</v>
      </c>
      <c r="AK659" s="183" t="str">
        <f t="shared" si="628"/>
        <v>AK$15</v>
      </c>
      <c r="AL659" s="183" t="str">
        <f t="shared" si="628"/>
        <v>AL$15</v>
      </c>
      <c r="AM659" s="183" t="str">
        <f t="shared" si="628"/>
        <v>AM$15</v>
      </c>
      <c r="AN659" s="183" t="str">
        <f t="shared" si="628"/>
        <v>AN$15</v>
      </c>
      <c r="AO659" s="183" t="str">
        <f t="shared" si="628"/>
        <v>AO$15</v>
      </c>
      <c r="AP659" s="183" t="str">
        <f t="shared" si="628"/>
        <v>AP$15</v>
      </c>
      <c r="AQ659" s="183" t="str">
        <f t="shared" si="628"/>
        <v>AQ$15</v>
      </c>
      <c r="AR659" s="183" t="str">
        <f t="shared" si="628"/>
        <v>AR$15</v>
      </c>
      <c r="AS659" s="183" t="str">
        <f t="shared" si="628"/>
        <v>AS$15</v>
      </c>
      <c r="AT659" s="183" t="str">
        <f t="shared" si="628"/>
        <v>AT$15</v>
      </c>
      <c r="AU659" s="183" t="str">
        <f t="shared" si="628"/>
        <v>AU$15</v>
      </c>
      <c r="AV659" s="183" t="str">
        <f t="shared" si="628"/>
        <v>AV$15</v>
      </c>
      <c r="AW659" s="183" t="str">
        <f t="shared" si="628"/>
        <v>AW$15</v>
      </c>
      <c r="AX659" s="183" t="str">
        <f t="shared" si="628"/>
        <v>AX$15</v>
      </c>
      <c r="AY659" s="183" t="str">
        <f t="shared" ref="AY659:CD659" si="629">AY$19</f>
        <v>AY$15</v>
      </c>
      <c r="AZ659" s="183" t="str">
        <f t="shared" si="629"/>
        <v>AZ$15</v>
      </c>
      <c r="BA659" s="183" t="str">
        <f t="shared" si="629"/>
        <v>BA$15</v>
      </c>
      <c r="BB659" s="183" t="str">
        <f t="shared" si="629"/>
        <v>BB$15</v>
      </c>
      <c r="BC659" s="183" t="str">
        <f t="shared" si="629"/>
        <v>BC$15</v>
      </c>
      <c r="BD659" s="183" t="str">
        <f t="shared" si="629"/>
        <v>BD$15</v>
      </c>
      <c r="BE659" s="183" t="str">
        <f t="shared" si="629"/>
        <v>BE$15</v>
      </c>
      <c r="BF659" s="183" t="str">
        <f t="shared" si="629"/>
        <v>BF$15</v>
      </c>
      <c r="BG659" s="183" t="str">
        <f t="shared" si="629"/>
        <v>BG$15</v>
      </c>
      <c r="BH659" s="183" t="str">
        <f t="shared" si="629"/>
        <v>BH$15</v>
      </c>
      <c r="BI659" s="183" t="str">
        <f t="shared" si="629"/>
        <v>BI$15</v>
      </c>
      <c r="BJ659" s="183" t="str">
        <f t="shared" si="629"/>
        <v>BJ$15</v>
      </c>
      <c r="BK659" s="183" t="str">
        <f t="shared" si="629"/>
        <v>BK$15</v>
      </c>
      <c r="BL659" s="183" t="str">
        <f t="shared" si="629"/>
        <v>BL$15</v>
      </c>
      <c r="BM659" s="183" t="str">
        <f t="shared" si="629"/>
        <v>BM$15</v>
      </c>
      <c r="BN659" s="183" t="str">
        <f t="shared" si="629"/>
        <v>BN$15</v>
      </c>
      <c r="BO659" s="183" t="str">
        <f t="shared" si="629"/>
        <v>BO$15</v>
      </c>
      <c r="BP659" s="183" t="str">
        <f t="shared" si="629"/>
        <v>BP$15</v>
      </c>
      <c r="BQ659" s="183" t="str">
        <f t="shared" si="629"/>
        <v>BQ$15</v>
      </c>
      <c r="BR659" s="183" t="str">
        <f t="shared" si="629"/>
        <v>BR$15</v>
      </c>
      <c r="BS659" s="183" t="str">
        <f t="shared" si="629"/>
        <v>BS$15</v>
      </c>
      <c r="BT659" s="183" t="str">
        <f t="shared" si="629"/>
        <v>BT$15</v>
      </c>
      <c r="BU659" s="183" t="str">
        <f t="shared" si="629"/>
        <v>BU$15</v>
      </c>
      <c r="BV659" s="183" t="str">
        <f t="shared" si="629"/>
        <v>BV$15</v>
      </c>
      <c r="BW659" s="183" t="str">
        <f t="shared" si="629"/>
        <v>BW$15</v>
      </c>
      <c r="BX659" s="183" t="str">
        <f t="shared" si="629"/>
        <v>BX$15</v>
      </c>
      <c r="BY659" s="183" t="str">
        <f t="shared" si="629"/>
        <v>BY$15</v>
      </c>
      <c r="BZ659" s="183" t="str">
        <f t="shared" si="629"/>
        <v>BZ$15</v>
      </c>
      <c r="CA659" s="183" t="str">
        <f t="shared" si="629"/>
        <v>CA$15</v>
      </c>
      <c r="CB659" s="183" t="str">
        <f t="shared" si="629"/>
        <v>CB$15</v>
      </c>
      <c r="CC659" s="183" t="str">
        <f t="shared" si="629"/>
        <v>CC$15</v>
      </c>
      <c r="CD659" s="183" t="str">
        <f t="shared" si="629"/>
        <v>CD$15</v>
      </c>
      <c r="CE659" s="183" t="str">
        <f t="shared" ref="CE659:CL659" si="630">CE$19</f>
        <v>CE$15</v>
      </c>
      <c r="CF659" s="183" t="str">
        <f t="shared" si="630"/>
        <v>CF$15</v>
      </c>
      <c r="CG659" s="183" t="str">
        <f t="shared" si="630"/>
        <v>CG$15</v>
      </c>
      <c r="CH659" s="183" t="str">
        <f t="shared" si="630"/>
        <v>CH$15</v>
      </c>
      <c r="CI659" s="183" t="str">
        <f t="shared" si="630"/>
        <v>CI$15</v>
      </c>
      <c r="CJ659" s="183" t="str">
        <f t="shared" si="630"/>
        <v>CJ$15</v>
      </c>
      <c r="CK659" s="183" t="str">
        <f t="shared" si="630"/>
        <v>CK$15</v>
      </c>
      <c r="CL659" s="183" t="str">
        <f t="shared" si="630"/>
        <v>CL$15</v>
      </c>
    </row>
    <row r="660" spans="2:90" x14ac:dyDescent="0.4">
      <c r="B660" s="70" t="s">
        <v>748</v>
      </c>
      <c r="C660" s="48"/>
      <c r="D660" s="48" t="s">
        <v>727</v>
      </c>
      <c r="E660" s="48" t="s">
        <v>727</v>
      </c>
      <c r="F660" s="48" t="s">
        <v>567</v>
      </c>
      <c r="G660" s="48" t="s">
        <v>81</v>
      </c>
      <c r="H660" s="48"/>
      <c r="I660" s="277"/>
      <c r="J660" s="277"/>
      <c r="K660" s="48"/>
      <c r="L660" s="48"/>
      <c r="M660" s="48"/>
      <c r="N660" s="48"/>
      <c r="O660" s="48"/>
      <c r="P660" s="48"/>
      <c r="R660" s="70"/>
      <c r="S660" s="278"/>
      <c r="T660" s="278"/>
      <c r="U660" s="278"/>
      <c r="V660" s="278"/>
      <c r="W660" s="278"/>
      <c r="X660" s="278"/>
      <c r="Y660" s="278"/>
      <c r="Z660" s="278"/>
      <c r="AA660" s="278"/>
      <c r="AB660" s="278"/>
      <c r="AC660" s="278"/>
      <c r="AD660" s="278"/>
      <c r="AE660" s="278"/>
      <c r="AF660" s="278"/>
      <c r="AG660" s="278"/>
      <c r="AH660" s="278"/>
      <c r="AI660" s="278"/>
      <c r="AJ660" s="278"/>
      <c r="AK660" s="278"/>
      <c r="AL660" s="278"/>
      <c r="AM660" s="278"/>
      <c r="AN660" s="278"/>
      <c r="AO660" s="278"/>
      <c r="AP660" s="278"/>
      <c r="AQ660" s="278"/>
      <c r="AR660" s="278"/>
      <c r="AS660" s="278"/>
      <c r="AT660" s="278"/>
      <c r="AU660" s="278"/>
      <c r="AV660" s="278"/>
      <c r="AW660" s="278"/>
      <c r="AX660" s="278"/>
      <c r="AY660" s="278"/>
      <c r="AZ660" s="278"/>
      <c r="BA660" s="278"/>
      <c r="BB660" s="278"/>
      <c r="BC660" s="278"/>
      <c r="BD660" s="278"/>
      <c r="BE660" s="278"/>
      <c r="BF660" s="278"/>
      <c r="BG660" s="278"/>
      <c r="BH660" s="278"/>
      <c r="BI660" s="278"/>
      <c r="BJ660" s="278"/>
      <c r="BK660" s="278"/>
      <c r="BL660" s="278"/>
      <c r="BM660" s="278"/>
      <c r="BN660" s="278"/>
      <c r="BO660" s="278"/>
      <c r="BP660" s="278"/>
      <c r="BQ660" s="278"/>
      <c r="BR660" s="278"/>
      <c r="BS660" s="278"/>
      <c r="BT660" s="278"/>
      <c r="BU660" s="278"/>
      <c r="BV660" s="278"/>
      <c r="BW660" s="278"/>
      <c r="BX660" s="278"/>
      <c r="BY660" s="278"/>
      <c r="BZ660" s="278"/>
      <c r="CA660" s="278"/>
      <c r="CB660" s="278"/>
      <c r="CC660" s="278"/>
      <c r="CD660" s="278"/>
      <c r="CE660" s="278"/>
      <c r="CF660" s="278"/>
      <c r="CG660" s="278"/>
      <c r="CH660" s="278"/>
      <c r="CI660" s="278"/>
      <c r="CJ660" s="278"/>
      <c r="CK660" s="278"/>
      <c r="CL660" s="278"/>
    </row>
    <row r="661" spans="2:90" x14ac:dyDescent="0.4">
      <c r="B661" s="139" t="s">
        <v>456</v>
      </c>
      <c r="C661" s="31"/>
      <c r="D661" s="31" t="s">
        <v>727</v>
      </c>
      <c r="E661" s="31" t="s">
        <v>906</v>
      </c>
      <c r="F661" s="31"/>
      <c r="G661" s="31" t="s">
        <v>330</v>
      </c>
      <c r="H661" s="31"/>
      <c r="I661" s="73"/>
      <c r="J661" s="73"/>
      <c r="K661" s="39"/>
      <c r="L661" s="39"/>
      <c r="M661" s="39"/>
      <c r="N661" s="39"/>
      <c r="O661" s="39"/>
      <c r="P661" s="39"/>
      <c r="R661" s="38"/>
      <c r="S661" s="76"/>
      <c r="T661" s="76"/>
      <c r="U661" s="76"/>
      <c r="V661" s="76"/>
      <c r="W661" s="76"/>
      <c r="X661" s="76"/>
      <c r="Y661" s="76"/>
      <c r="Z661" s="76"/>
      <c r="AA661" s="76"/>
      <c r="AB661" s="76"/>
      <c r="AC661" s="76"/>
      <c r="AD661" s="76"/>
      <c r="AE661" s="76"/>
      <c r="AF661" s="76"/>
      <c r="AG661" s="76"/>
      <c r="AH661" s="76"/>
      <c r="AI661" s="76"/>
      <c r="AJ661" s="76"/>
      <c r="AK661" s="76"/>
      <c r="AL661" s="76"/>
      <c r="AM661" s="76"/>
      <c r="AN661" s="76"/>
      <c r="AO661" s="76"/>
      <c r="AP661" s="76"/>
      <c r="AQ661" s="76"/>
      <c r="AR661" s="76"/>
      <c r="AS661" s="76"/>
      <c r="AT661" s="76"/>
      <c r="AU661" s="76"/>
      <c r="AV661" s="76"/>
      <c r="AW661" s="76"/>
      <c r="AX661" s="76"/>
      <c r="AY661" s="76"/>
      <c r="AZ661" s="76"/>
      <c r="BA661" s="76"/>
      <c r="BB661" s="76"/>
      <c r="BC661" s="76"/>
      <c r="BD661" s="76"/>
      <c r="BE661" s="76"/>
      <c r="BF661" s="76"/>
      <c r="BG661" s="76"/>
      <c r="BH661" s="76"/>
      <c r="BI661" s="76"/>
      <c r="BJ661" s="76"/>
      <c r="BK661" s="76"/>
      <c r="BL661" s="76"/>
      <c r="BM661" s="76"/>
      <c r="BN661" s="76"/>
      <c r="BO661" s="76"/>
      <c r="BP661" s="76"/>
      <c r="BQ661" s="76"/>
      <c r="BR661" s="76"/>
      <c r="BS661" s="76"/>
      <c r="BT661" s="76"/>
      <c r="BU661" s="76"/>
      <c r="BV661" s="76"/>
      <c r="BW661" s="76"/>
      <c r="BX661" s="76"/>
      <c r="BY661" s="76"/>
      <c r="BZ661" s="76"/>
      <c r="CA661" s="76"/>
      <c r="CB661" s="76"/>
      <c r="CC661" s="76"/>
      <c r="CD661" s="76"/>
      <c r="CE661" s="76"/>
      <c r="CF661" s="76"/>
      <c r="CG661" s="76"/>
      <c r="CH661" s="76"/>
      <c r="CI661" s="76"/>
      <c r="CJ661" s="76"/>
      <c r="CK661" s="76"/>
      <c r="CL661" s="76"/>
    </row>
    <row r="662" spans="2:90" x14ac:dyDescent="0.4">
      <c r="B662" s="139" t="s">
        <v>458</v>
      </c>
      <c r="C662" s="31"/>
      <c r="D662" s="31" t="s">
        <v>727</v>
      </c>
      <c r="E662" s="31" t="s">
        <v>906</v>
      </c>
      <c r="F662" s="31"/>
      <c r="G662" s="31"/>
      <c r="H662" s="31"/>
      <c r="I662" s="73"/>
      <c r="J662" s="73"/>
      <c r="K662" s="75">
        <v>0.8</v>
      </c>
      <c r="L662" s="75">
        <v>0.8</v>
      </c>
      <c r="M662" s="75">
        <v>0.8</v>
      </c>
      <c r="N662" s="75">
        <v>0.8</v>
      </c>
      <c r="O662" s="75">
        <v>0.8</v>
      </c>
      <c r="P662" s="75">
        <v>0.8</v>
      </c>
      <c r="R662" s="38"/>
      <c r="S662" s="20" cm="1">
        <f t="array" ref="S662">INDEX($K:$P,ROW(),MATCH(S$3,$K$2:$P$2,0))</f>
        <v>0.8</v>
      </c>
      <c r="T662" s="20" cm="1">
        <f t="array" ref="T662">INDEX($K:$P,ROW(),MATCH(T$3,$K$2:$P$2,0))</f>
        <v>0.8</v>
      </c>
      <c r="U662" s="20" cm="1">
        <f t="array" ref="U662">INDEX($K:$P,ROW(),MATCH(U$3,$K$2:$P$2,0))</f>
        <v>0.8</v>
      </c>
      <c r="V662" s="20" cm="1">
        <f t="array" ref="V662">INDEX($K:$P,ROW(),MATCH(V$3,$K$2:$P$2,0))</f>
        <v>0.8</v>
      </c>
      <c r="W662" s="20" cm="1">
        <f t="array" ref="W662">INDEX($K:$P,ROW(),MATCH(W$3,$K$2:$P$2,0))</f>
        <v>0.8</v>
      </c>
      <c r="X662" s="20" cm="1">
        <f t="array" ref="X662">INDEX($K:$P,ROW(),MATCH(X$3,$K$2:$P$2,0))</f>
        <v>0.8</v>
      </c>
      <c r="Y662" s="20" cm="1">
        <f t="array" ref="Y662">INDEX($K:$P,ROW(),MATCH(Y$3,$K$2:$P$2,0))</f>
        <v>0.8</v>
      </c>
      <c r="Z662" s="20" cm="1">
        <f t="array" ref="Z662">INDEX($K:$P,ROW(),MATCH(Z$3,$K$2:$P$2,0))</f>
        <v>0.8</v>
      </c>
      <c r="AA662" s="20" cm="1">
        <f t="array" ref="AA662">INDEX($K:$P,ROW(),MATCH(AA$3,$K$2:$P$2,0))</f>
        <v>0.8</v>
      </c>
      <c r="AB662" s="20" cm="1">
        <f t="array" ref="AB662">INDEX($K:$P,ROW(),MATCH(AB$3,$K$2:$P$2,0))</f>
        <v>0.8</v>
      </c>
      <c r="AC662" s="20" cm="1">
        <f t="array" ref="AC662">INDEX($K:$P,ROW(),MATCH(AC$3,$K$2:$P$2,0))</f>
        <v>0.8</v>
      </c>
      <c r="AD662" s="20" cm="1">
        <f t="array" ref="AD662">INDEX($K:$P,ROW(),MATCH(AD$3,$K$2:$P$2,0))</f>
        <v>0.8</v>
      </c>
      <c r="AE662" s="20" cm="1">
        <f t="array" ref="AE662">INDEX($K:$P,ROW(),MATCH(AE$3,$K$2:$P$2,0))</f>
        <v>0.8</v>
      </c>
      <c r="AF662" s="20" cm="1">
        <f t="array" ref="AF662">INDEX($K:$P,ROW(),MATCH(AF$3,$K$2:$P$2,0))</f>
        <v>0.8</v>
      </c>
      <c r="AG662" s="20" cm="1">
        <f t="array" ref="AG662">INDEX($K:$P,ROW(),MATCH(AG$3,$K$2:$P$2,0))</f>
        <v>0.8</v>
      </c>
      <c r="AH662" s="20" cm="1">
        <f t="array" ref="AH662">INDEX($K:$P,ROW(),MATCH(AH$3,$K$2:$P$2,0))</f>
        <v>0.8</v>
      </c>
      <c r="AI662" s="20" cm="1">
        <f t="array" ref="AI662">INDEX($K:$P,ROW(),MATCH(AI$3,$K$2:$P$2,0))</f>
        <v>0.8</v>
      </c>
      <c r="AJ662" s="20" cm="1">
        <f t="array" ref="AJ662">INDEX($K:$P,ROW(),MATCH(AJ$3,$K$2:$P$2,0))</f>
        <v>0.8</v>
      </c>
      <c r="AK662" s="20" cm="1">
        <f t="array" ref="AK662">INDEX($K:$P,ROW(),MATCH(AK$3,$K$2:$P$2,0))</f>
        <v>0.8</v>
      </c>
      <c r="AL662" s="20" cm="1">
        <f t="array" ref="AL662">INDEX($K:$P,ROW(),MATCH(AL$3,$K$2:$P$2,0))</f>
        <v>0.8</v>
      </c>
      <c r="AM662" s="20" cm="1">
        <f t="array" ref="AM662">INDEX($K:$P,ROW(),MATCH(AM$3,$K$2:$P$2,0))</f>
        <v>0.8</v>
      </c>
      <c r="AN662" s="20" cm="1">
        <f t="array" ref="AN662">INDEX($K:$P,ROW(),MATCH(AN$3,$K$2:$P$2,0))</f>
        <v>0.8</v>
      </c>
      <c r="AO662" s="20" cm="1">
        <f t="array" ref="AO662">INDEX($K:$P,ROW(),MATCH(AO$3,$K$2:$P$2,0))</f>
        <v>0.8</v>
      </c>
      <c r="AP662" s="20" cm="1">
        <f t="array" ref="AP662">INDEX($K:$P,ROW(),MATCH(AP$3,$K$2:$P$2,0))</f>
        <v>0.8</v>
      </c>
      <c r="AQ662" s="20" cm="1">
        <f t="array" ref="AQ662">INDEX($K:$P,ROW(),MATCH(AQ$3,$K$2:$P$2,0))</f>
        <v>0.8</v>
      </c>
      <c r="AR662" s="20" cm="1">
        <f t="array" ref="AR662">INDEX($K:$P,ROW(),MATCH(AR$3,$K$2:$P$2,0))</f>
        <v>0.8</v>
      </c>
      <c r="AS662" s="20" cm="1">
        <f t="array" ref="AS662">INDEX($K:$P,ROW(),MATCH(AS$3,$K$2:$P$2,0))</f>
        <v>0.8</v>
      </c>
      <c r="AT662" s="20" cm="1">
        <f t="array" ref="AT662">INDEX($K:$P,ROW(),MATCH(AT$3,$K$2:$P$2,0))</f>
        <v>0.8</v>
      </c>
      <c r="AU662" s="20" cm="1">
        <f t="array" ref="AU662">INDEX($K:$P,ROW(),MATCH(AU$3,$K$2:$P$2,0))</f>
        <v>0.8</v>
      </c>
      <c r="AV662" s="20" cm="1">
        <f t="array" ref="AV662">INDEX($K:$P,ROW(),MATCH(AV$3,$K$2:$P$2,0))</f>
        <v>0.8</v>
      </c>
      <c r="AW662" s="20" cm="1">
        <f t="array" ref="AW662">INDEX($K:$P,ROW(),MATCH(AW$3,$K$2:$P$2,0))</f>
        <v>0.8</v>
      </c>
      <c r="AX662" s="20" cm="1">
        <f t="array" ref="AX662">INDEX($K:$P,ROW(),MATCH(AX$3,$K$2:$P$2,0))</f>
        <v>0.8</v>
      </c>
      <c r="AY662" s="20" cm="1">
        <f t="array" ref="AY662">INDEX($K:$P,ROW(),MATCH(AY$3,$K$2:$P$2,0))</f>
        <v>0.8</v>
      </c>
      <c r="AZ662" s="20" cm="1">
        <f t="array" ref="AZ662">INDEX($K:$P,ROW(),MATCH(AZ$3,$K$2:$P$2,0))</f>
        <v>0.8</v>
      </c>
      <c r="BA662" s="20" cm="1">
        <f t="array" ref="BA662">INDEX($K:$P,ROW(),MATCH(BA$3,$K$2:$P$2,0))</f>
        <v>0.8</v>
      </c>
      <c r="BB662" s="20" cm="1">
        <f t="array" ref="BB662">INDEX($K:$P,ROW(),MATCH(BB$3,$K$2:$P$2,0))</f>
        <v>0.8</v>
      </c>
      <c r="BC662" s="20" cm="1">
        <f t="array" ref="BC662">INDEX($K:$P,ROW(),MATCH(BC$3,$K$2:$P$2,0))</f>
        <v>0.8</v>
      </c>
      <c r="BD662" s="20" cm="1">
        <f t="array" ref="BD662">INDEX($K:$P,ROW(),MATCH(BD$3,$K$2:$P$2,0))</f>
        <v>0.8</v>
      </c>
      <c r="BE662" s="20" cm="1">
        <f t="array" ref="BE662">INDEX($K:$P,ROW(),MATCH(BE$3,$K$2:$P$2,0))</f>
        <v>0.8</v>
      </c>
      <c r="BF662" s="20" cm="1">
        <f t="array" ref="BF662">INDEX($K:$P,ROW(),MATCH(BF$3,$K$2:$P$2,0))</f>
        <v>0.8</v>
      </c>
      <c r="BG662" s="20" cm="1">
        <f t="array" ref="BG662">INDEX($K:$P,ROW(),MATCH(BG$3,$K$2:$P$2,0))</f>
        <v>0.8</v>
      </c>
      <c r="BH662" s="20" cm="1">
        <f t="array" ref="BH662">INDEX($K:$P,ROW(),MATCH(BH$3,$K$2:$P$2,0))</f>
        <v>0.8</v>
      </c>
      <c r="BI662" s="20" cm="1">
        <f t="array" ref="BI662">INDEX($K:$P,ROW(),MATCH(BI$3,$K$2:$P$2,0))</f>
        <v>0.8</v>
      </c>
      <c r="BJ662" s="20" cm="1">
        <f t="array" ref="BJ662">INDEX($K:$P,ROW(),MATCH(BJ$3,$K$2:$P$2,0))</f>
        <v>0.8</v>
      </c>
      <c r="BK662" s="20" cm="1">
        <f t="array" ref="BK662">INDEX($K:$P,ROW(),MATCH(BK$3,$K$2:$P$2,0))</f>
        <v>0.8</v>
      </c>
      <c r="BL662" s="20" cm="1">
        <f t="array" ref="BL662">INDEX($K:$P,ROW(),MATCH(BL$3,$K$2:$P$2,0))</f>
        <v>0.8</v>
      </c>
      <c r="BM662" s="20" cm="1">
        <f t="array" ref="BM662">INDEX($K:$P,ROW(),MATCH(BM$3,$K$2:$P$2,0))</f>
        <v>0.8</v>
      </c>
      <c r="BN662" s="20" cm="1">
        <f t="array" ref="BN662">INDEX($K:$P,ROW(),MATCH(BN$3,$K$2:$P$2,0))</f>
        <v>0.8</v>
      </c>
      <c r="BO662" s="20" cm="1">
        <f t="array" ref="BO662">INDEX($K:$P,ROW(),MATCH(BO$3,$K$2:$P$2,0))</f>
        <v>0.8</v>
      </c>
      <c r="BP662" s="20" cm="1">
        <f t="array" ref="BP662">INDEX($K:$P,ROW(),MATCH(BP$3,$K$2:$P$2,0))</f>
        <v>0.8</v>
      </c>
      <c r="BQ662" s="20" cm="1">
        <f t="array" ref="BQ662">INDEX($K:$P,ROW(),MATCH(BQ$3,$K$2:$P$2,0))</f>
        <v>0.8</v>
      </c>
      <c r="BR662" s="20" cm="1">
        <f t="array" ref="BR662">INDEX($K:$P,ROW(),MATCH(BR$3,$K$2:$P$2,0))</f>
        <v>0.8</v>
      </c>
      <c r="BS662" s="20" cm="1">
        <f t="array" ref="BS662">INDEX($K:$P,ROW(),MATCH(BS$3,$K$2:$P$2,0))</f>
        <v>0.8</v>
      </c>
      <c r="BT662" s="20" cm="1">
        <f t="array" ref="BT662">INDEX($K:$P,ROW(),MATCH(BT$3,$K$2:$P$2,0))</f>
        <v>0.8</v>
      </c>
      <c r="BU662" s="20" cm="1">
        <f t="array" ref="BU662">INDEX($K:$P,ROW(),MATCH(BU$3,$K$2:$P$2,0))</f>
        <v>0.8</v>
      </c>
      <c r="BV662" s="20" cm="1">
        <f t="array" ref="BV662">INDEX($K:$P,ROW(),MATCH(BV$3,$K$2:$P$2,0))</f>
        <v>0.8</v>
      </c>
      <c r="BW662" s="20" cm="1">
        <f t="array" ref="BW662">INDEX($K:$P,ROW(),MATCH(BW$3,$K$2:$P$2,0))</f>
        <v>0.8</v>
      </c>
      <c r="BX662" s="20" cm="1">
        <f t="array" ref="BX662">INDEX($K:$P,ROW(),MATCH(BX$3,$K$2:$P$2,0))</f>
        <v>0.8</v>
      </c>
      <c r="BY662" s="20" cm="1">
        <f t="array" ref="BY662">INDEX($K:$P,ROW(),MATCH(BY$3,$K$2:$P$2,0))</f>
        <v>0.8</v>
      </c>
      <c r="BZ662" s="20" cm="1">
        <f t="array" ref="BZ662">INDEX($K:$P,ROW(),MATCH(BZ$3,$K$2:$P$2,0))</f>
        <v>0.8</v>
      </c>
      <c r="CA662" s="20" cm="1">
        <f t="array" ref="CA662">INDEX($K:$P,ROW(),MATCH(CA$3,$K$2:$P$2,0))</f>
        <v>0.8</v>
      </c>
      <c r="CB662" s="20" cm="1">
        <f t="array" ref="CB662">INDEX($K:$P,ROW(),MATCH(CB$3,$K$2:$P$2,0))</f>
        <v>0.8</v>
      </c>
      <c r="CC662" s="20" cm="1">
        <f t="array" ref="CC662">INDEX($K:$P,ROW(),MATCH(CC$3,$K$2:$P$2,0))</f>
        <v>0.8</v>
      </c>
      <c r="CD662" s="20" cm="1">
        <f t="array" ref="CD662">INDEX($K:$P,ROW(),MATCH(CD$3,$K$2:$P$2,0))</f>
        <v>0.8</v>
      </c>
      <c r="CE662" s="20" cm="1">
        <f t="array" ref="CE662">INDEX($K:$P,ROW(),MATCH(CE$3,$K$2:$P$2,0))</f>
        <v>0.8</v>
      </c>
      <c r="CF662" s="20" cm="1">
        <f t="array" ref="CF662">INDEX($K:$P,ROW(),MATCH(CF$3,$K$2:$P$2,0))</f>
        <v>0.8</v>
      </c>
      <c r="CG662" s="20" cm="1">
        <f t="array" ref="CG662">INDEX($K:$P,ROW(),MATCH(CG$3,$K$2:$P$2,0))</f>
        <v>0.8</v>
      </c>
      <c r="CH662" s="20" cm="1">
        <f t="array" ref="CH662">INDEX($K:$P,ROW(),MATCH(CH$3,$K$2:$P$2,0))</f>
        <v>0.8</v>
      </c>
      <c r="CI662" s="20" cm="1">
        <f t="array" ref="CI662">INDEX($K:$P,ROW(),MATCH(CI$3,$K$2:$P$2,0))</f>
        <v>0.8</v>
      </c>
      <c r="CJ662" s="20" cm="1">
        <f t="array" ref="CJ662">INDEX($K:$P,ROW(),MATCH(CJ$3,$K$2:$P$2,0))</f>
        <v>0.8</v>
      </c>
      <c r="CK662" s="20" cm="1">
        <f t="array" ref="CK662">INDEX($K:$P,ROW(),MATCH(CK$3,$K$2:$P$2,0))</f>
        <v>0.8</v>
      </c>
      <c r="CL662" s="20" cm="1">
        <f t="array" ref="CL662">INDEX($K:$P,ROW(),MATCH(CL$3,$K$2:$P$2,0))</f>
        <v>0.8</v>
      </c>
    </row>
    <row r="663" spans="2:90" x14ac:dyDescent="0.4">
      <c r="B663" s="139" t="str">
        <f>"$ rent/month/"&amp;B667</f>
        <v>$ rent/month/unit</v>
      </c>
      <c r="C663" s="31"/>
      <c r="D663" s="31" t="s">
        <v>727</v>
      </c>
      <c r="E663" s="31" t="s">
        <v>906</v>
      </c>
      <c r="F663" s="31"/>
      <c r="G663" s="31"/>
      <c r="H663" s="31"/>
      <c r="I663" s="73"/>
      <c r="J663" s="73"/>
      <c r="K663" s="395">
        <v>500</v>
      </c>
      <c r="L663" s="395">
        <v>500</v>
      </c>
      <c r="M663" s="395">
        <v>500</v>
      </c>
      <c r="N663" s="395">
        <v>500</v>
      </c>
      <c r="O663" s="395">
        <v>500</v>
      </c>
      <c r="P663" s="395">
        <v>500</v>
      </c>
      <c r="R663" s="38"/>
      <c r="S663" s="134" cm="1">
        <f t="array" ref="S663">INDEX($K:$P,ROW(),MATCH(S$3,$K$2:$P$2,0))</f>
        <v>500</v>
      </c>
      <c r="T663" s="134" cm="1">
        <f t="array" ref="T663">INDEX($K:$P,ROW(),MATCH(T$3,$K$2:$P$2,0))</f>
        <v>500</v>
      </c>
      <c r="U663" s="134" cm="1">
        <f t="array" ref="U663">INDEX($K:$P,ROW(),MATCH(U$3,$K$2:$P$2,0))</f>
        <v>500</v>
      </c>
      <c r="V663" s="134" cm="1">
        <f t="array" ref="V663">INDEX($K:$P,ROW(),MATCH(V$3,$K$2:$P$2,0))</f>
        <v>500</v>
      </c>
      <c r="W663" s="134" cm="1">
        <f t="array" ref="W663">INDEX($K:$P,ROW(),MATCH(W$3,$K$2:$P$2,0))</f>
        <v>500</v>
      </c>
      <c r="X663" s="134" cm="1">
        <f t="array" ref="X663">INDEX($K:$P,ROW(),MATCH(X$3,$K$2:$P$2,0))</f>
        <v>500</v>
      </c>
      <c r="Y663" s="134" cm="1">
        <f t="array" ref="Y663">INDEX($K:$P,ROW(),MATCH(Y$3,$K$2:$P$2,0))</f>
        <v>500</v>
      </c>
      <c r="Z663" s="134" cm="1">
        <f t="array" ref="Z663">INDEX($K:$P,ROW(),MATCH(Z$3,$K$2:$P$2,0))</f>
        <v>500</v>
      </c>
      <c r="AA663" s="134" cm="1">
        <f t="array" ref="AA663">INDEX($K:$P,ROW(),MATCH(AA$3,$K$2:$P$2,0))</f>
        <v>500</v>
      </c>
      <c r="AB663" s="134" cm="1">
        <f t="array" ref="AB663">INDEX($K:$P,ROW(),MATCH(AB$3,$K$2:$P$2,0))</f>
        <v>500</v>
      </c>
      <c r="AC663" s="134" cm="1">
        <f t="array" ref="AC663">INDEX($K:$P,ROW(),MATCH(AC$3,$K$2:$P$2,0))</f>
        <v>500</v>
      </c>
      <c r="AD663" s="134" cm="1">
        <f t="array" ref="AD663">INDEX($K:$P,ROW(),MATCH(AD$3,$K$2:$P$2,0))</f>
        <v>500</v>
      </c>
      <c r="AE663" s="134" cm="1">
        <f t="array" ref="AE663">INDEX($K:$P,ROW(),MATCH(AE$3,$K$2:$P$2,0))</f>
        <v>500</v>
      </c>
      <c r="AF663" s="134" cm="1">
        <f t="array" ref="AF663">INDEX($K:$P,ROW(),MATCH(AF$3,$K$2:$P$2,0))</f>
        <v>500</v>
      </c>
      <c r="AG663" s="134" cm="1">
        <f t="array" ref="AG663">INDEX($K:$P,ROW(),MATCH(AG$3,$K$2:$P$2,0))</f>
        <v>500</v>
      </c>
      <c r="AH663" s="134" cm="1">
        <f t="array" ref="AH663">INDEX($K:$P,ROW(),MATCH(AH$3,$K$2:$P$2,0))</f>
        <v>500</v>
      </c>
      <c r="AI663" s="134" cm="1">
        <f t="array" ref="AI663">INDEX($K:$P,ROW(),MATCH(AI$3,$K$2:$P$2,0))</f>
        <v>500</v>
      </c>
      <c r="AJ663" s="134" cm="1">
        <f t="array" ref="AJ663">INDEX($K:$P,ROW(),MATCH(AJ$3,$K$2:$P$2,0))</f>
        <v>500</v>
      </c>
      <c r="AK663" s="134" cm="1">
        <f t="array" ref="AK663">INDEX($K:$P,ROW(),MATCH(AK$3,$K$2:$P$2,0))</f>
        <v>500</v>
      </c>
      <c r="AL663" s="134" cm="1">
        <f t="array" ref="AL663">INDEX($K:$P,ROW(),MATCH(AL$3,$K$2:$P$2,0))</f>
        <v>500</v>
      </c>
      <c r="AM663" s="134" cm="1">
        <f t="array" ref="AM663">INDEX($K:$P,ROW(),MATCH(AM$3,$K$2:$P$2,0))</f>
        <v>500</v>
      </c>
      <c r="AN663" s="134" cm="1">
        <f t="array" ref="AN663">INDEX($K:$P,ROW(),MATCH(AN$3,$K$2:$P$2,0))</f>
        <v>500</v>
      </c>
      <c r="AO663" s="134" cm="1">
        <f t="array" ref="AO663">INDEX($K:$P,ROW(),MATCH(AO$3,$K$2:$P$2,0))</f>
        <v>500</v>
      </c>
      <c r="AP663" s="134" cm="1">
        <f t="array" ref="AP663">INDEX($K:$P,ROW(),MATCH(AP$3,$K$2:$P$2,0))</f>
        <v>500</v>
      </c>
      <c r="AQ663" s="134" cm="1">
        <f t="array" ref="AQ663">INDEX($K:$P,ROW(),MATCH(AQ$3,$K$2:$P$2,0))</f>
        <v>500</v>
      </c>
      <c r="AR663" s="134" cm="1">
        <f t="array" ref="AR663">INDEX($K:$P,ROW(),MATCH(AR$3,$K$2:$P$2,0))</f>
        <v>500</v>
      </c>
      <c r="AS663" s="134" cm="1">
        <f t="array" ref="AS663">INDEX($K:$P,ROW(),MATCH(AS$3,$K$2:$P$2,0))</f>
        <v>500</v>
      </c>
      <c r="AT663" s="134" cm="1">
        <f t="array" ref="AT663">INDEX($K:$P,ROW(),MATCH(AT$3,$K$2:$P$2,0))</f>
        <v>500</v>
      </c>
      <c r="AU663" s="134" cm="1">
        <f t="array" ref="AU663">INDEX($K:$P,ROW(),MATCH(AU$3,$K$2:$P$2,0))</f>
        <v>500</v>
      </c>
      <c r="AV663" s="134" cm="1">
        <f t="array" ref="AV663">INDEX($K:$P,ROW(),MATCH(AV$3,$K$2:$P$2,0))</f>
        <v>500</v>
      </c>
      <c r="AW663" s="134" cm="1">
        <f t="array" ref="AW663">INDEX($K:$P,ROW(),MATCH(AW$3,$K$2:$P$2,0))</f>
        <v>500</v>
      </c>
      <c r="AX663" s="134" cm="1">
        <f t="array" ref="AX663">INDEX($K:$P,ROW(),MATCH(AX$3,$K$2:$P$2,0))</f>
        <v>500</v>
      </c>
      <c r="AY663" s="134" cm="1">
        <f t="array" ref="AY663">INDEX($K:$P,ROW(),MATCH(AY$3,$K$2:$P$2,0))</f>
        <v>500</v>
      </c>
      <c r="AZ663" s="134" cm="1">
        <f t="array" ref="AZ663">INDEX($K:$P,ROW(),MATCH(AZ$3,$K$2:$P$2,0))</f>
        <v>500</v>
      </c>
      <c r="BA663" s="134" cm="1">
        <f t="array" ref="BA663">INDEX($K:$P,ROW(),MATCH(BA$3,$K$2:$P$2,0))</f>
        <v>500</v>
      </c>
      <c r="BB663" s="134" cm="1">
        <f t="array" ref="BB663">INDEX($K:$P,ROW(),MATCH(BB$3,$K$2:$P$2,0))</f>
        <v>500</v>
      </c>
      <c r="BC663" s="134" cm="1">
        <f t="array" ref="BC663">INDEX($K:$P,ROW(),MATCH(BC$3,$K$2:$P$2,0))</f>
        <v>500</v>
      </c>
      <c r="BD663" s="134" cm="1">
        <f t="array" ref="BD663">INDEX($K:$P,ROW(),MATCH(BD$3,$K$2:$P$2,0))</f>
        <v>500</v>
      </c>
      <c r="BE663" s="134" cm="1">
        <f t="array" ref="BE663">INDEX($K:$P,ROW(),MATCH(BE$3,$K$2:$P$2,0))</f>
        <v>500</v>
      </c>
      <c r="BF663" s="134" cm="1">
        <f t="array" ref="BF663">INDEX($K:$P,ROW(),MATCH(BF$3,$K$2:$P$2,0))</f>
        <v>500</v>
      </c>
      <c r="BG663" s="134" cm="1">
        <f t="array" ref="BG663">INDEX($K:$P,ROW(),MATCH(BG$3,$K$2:$P$2,0))</f>
        <v>500</v>
      </c>
      <c r="BH663" s="134" cm="1">
        <f t="array" ref="BH663">INDEX($K:$P,ROW(),MATCH(BH$3,$K$2:$P$2,0))</f>
        <v>500</v>
      </c>
      <c r="BI663" s="134" cm="1">
        <f t="array" ref="BI663">INDEX($K:$P,ROW(),MATCH(BI$3,$K$2:$P$2,0))</f>
        <v>500</v>
      </c>
      <c r="BJ663" s="134" cm="1">
        <f t="array" ref="BJ663">INDEX($K:$P,ROW(),MATCH(BJ$3,$K$2:$P$2,0))</f>
        <v>500</v>
      </c>
      <c r="BK663" s="134" cm="1">
        <f t="array" ref="BK663">INDEX($K:$P,ROW(),MATCH(BK$3,$K$2:$P$2,0))</f>
        <v>500</v>
      </c>
      <c r="BL663" s="134" cm="1">
        <f t="array" ref="BL663">INDEX($K:$P,ROW(),MATCH(BL$3,$K$2:$P$2,0))</f>
        <v>500</v>
      </c>
      <c r="BM663" s="134" cm="1">
        <f t="array" ref="BM663">INDEX($K:$P,ROW(),MATCH(BM$3,$K$2:$P$2,0))</f>
        <v>500</v>
      </c>
      <c r="BN663" s="134" cm="1">
        <f t="array" ref="BN663">INDEX($K:$P,ROW(),MATCH(BN$3,$K$2:$P$2,0))</f>
        <v>500</v>
      </c>
      <c r="BO663" s="134" cm="1">
        <f t="array" ref="BO663">INDEX($K:$P,ROW(),MATCH(BO$3,$K$2:$P$2,0))</f>
        <v>500</v>
      </c>
      <c r="BP663" s="134" cm="1">
        <f t="array" ref="BP663">INDEX($K:$P,ROW(),MATCH(BP$3,$K$2:$P$2,0))</f>
        <v>500</v>
      </c>
      <c r="BQ663" s="134" cm="1">
        <f t="array" ref="BQ663">INDEX($K:$P,ROW(),MATCH(BQ$3,$K$2:$P$2,0))</f>
        <v>500</v>
      </c>
      <c r="BR663" s="134" cm="1">
        <f t="array" ref="BR663">INDEX($K:$P,ROW(),MATCH(BR$3,$K$2:$P$2,0))</f>
        <v>500</v>
      </c>
      <c r="BS663" s="134" cm="1">
        <f t="array" ref="BS663">INDEX($K:$P,ROW(),MATCH(BS$3,$K$2:$P$2,0))</f>
        <v>500</v>
      </c>
      <c r="BT663" s="134" cm="1">
        <f t="array" ref="BT663">INDEX($K:$P,ROW(),MATCH(BT$3,$K$2:$P$2,0))</f>
        <v>500</v>
      </c>
      <c r="BU663" s="134" cm="1">
        <f t="array" ref="BU663">INDEX($K:$P,ROW(),MATCH(BU$3,$K$2:$P$2,0))</f>
        <v>500</v>
      </c>
      <c r="BV663" s="134" cm="1">
        <f t="array" ref="BV663">INDEX($K:$P,ROW(),MATCH(BV$3,$K$2:$P$2,0))</f>
        <v>500</v>
      </c>
      <c r="BW663" s="134" cm="1">
        <f t="array" ref="BW663">INDEX($K:$P,ROW(),MATCH(BW$3,$K$2:$P$2,0))</f>
        <v>500</v>
      </c>
      <c r="BX663" s="134" cm="1">
        <f t="array" ref="BX663">INDEX($K:$P,ROW(),MATCH(BX$3,$K$2:$P$2,0))</f>
        <v>500</v>
      </c>
      <c r="BY663" s="134" cm="1">
        <f t="array" ref="BY663">INDEX($K:$P,ROW(),MATCH(BY$3,$K$2:$P$2,0))</f>
        <v>500</v>
      </c>
      <c r="BZ663" s="134" cm="1">
        <f t="array" ref="BZ663">INDEX($K:$P,ROW(),MATCH(BZ$3,$K$2:$P$2,0))</f>
        <v>500</v>
      </c>
      <c r="CA663" s="134" cm="1">
        <f t="array" ref="CA663">INDEX($K:$P,ROW(),MATCH(CA$3,$K$2:$P$2,0))</f>
        <v>500</v>
      </c>
      <c r="CB663" s="134" cm="1">
        <f t="array" ref="CB663">INDEX($K:$P,ROW(),MATCH(CB$3,$K$2:$P$2,0))</f>
        <v>500</v>
      </c>
      <c r="CC663" s="134" cm="1">
        <f t="array" ref="CC663">INDEX($K:$P,ROW(),MATCH(CC$3,$K$2:$P$2,0))</f>
        <v>500</v>
      </c>
      <c r="CD663" s="134" cm="1">
        <f t="array" ref="CD663">INDEX($K:$P,ROW(),MATCH(CD$3,$K$2:$P$2,0))</f>
        <v>500</v>
      </c>
      <c r="CE663" s="134" cm="1">
        <f t="array" ref="CE663">INDEX($K:$P,ROW(),MATCH(CE$3,$K$2:$P$2,0))</f>
        <v>500</v>
      </c>
      <c r="CF663" s="134" cm="1">
        <f t="array" ref="CF663">INDEX($K:$P,ROW(),MATCH(CF$3,$K$2:$P$2,0))</f>
        <v>500</v>
      </c>
      <c r="CG663" s="134" cm="1">
        <f t="array" ref="CG663">INDEX($K:$P,ROW(),MATCH(CG$3,$K$2:$P$2,0))</f>
        <v>500</v>
      </c>
      <c r="CH663" s="134" cm="1">
        <f t="array" ref="CH663">INDEX($K:$P,ROW(),MATCH(CH$3,$K$2:$P$2,0))</f>
        <v>500</v>
      </c>
      <c r="CI663" s="134" cm="1">
        <f t="array" ref="CI663">INDEX($K:$P,ROW(),MATCH(CI$3,$K$2:$P$2,0))</f>
        <v>500</v>
      </c>
      <c r="CJ663" s="134" cm="1">
        <f t="array" ref="CJ663">INDEX($K:$P,ROW(),MATCH(CJ$3,$K$2:$P$2,0))</f>
        <v>500</v>
      </c>
      <c r="CK663" s="134" cm="1">
        <f t="array" ref="CK663">INDEX($K:$P,ROW(),MATCH(CK$3,$K$2:$P$2,0))</f>
        <v>500</v>
      </c>
      <c r="CL663" s="134" cm="1">
        <f t="array" ref="CL663">INDEX($K:$P,ROW(),MATCH(CL$3,$K$2:$P$2,0))</f>
        <v>500</v>
      </c>
    </row>
    <row r="664" spans="2:90" x14ac:dyDescent="0.4">
      <c r="B664" s="121" t="str">
        <f>"Revenue - "&amp;B666</f>
        <v>Revenue - (Primary label)</v>
      </c>
      <c r="C664" s="31" t="s">
        <v>198</v>
      </c>
      <c r="D664" s="31" t="s">
        <v>727</v>
      </c>
      <c r="E664" s="31" t="s">
        <v>906</v>
      </c>
      <c r="F664" s="31"/>
      <c r="G664" s="31"/>
      <c r="H664" s="31"/>
      <c r="I664" s="73"/>
      <c r="J664" s="73"/>
      <c r="K664" s="113">
        <f t="shared" ref="K664:P664" ca="1" si="631">SUMIF($3:$3,K$2,664:664)</f>
        <v>24000000</v>
      </c>
      <c r="L664" s="113">
        <f t="shared" ca="1" si="631"/>
        <v>24000000</v>
      </c>
      <c r="M664" s="113">
        <f t="shared" ca="1" si="631"/>
        <v>24000000</v>
      </c>
      <c r="N664" s="113">
        <f t="shared" ca="1" si="631"/>
        <v>24000000</v>
      </c>
      <c r="O664" s="113">
        <f t="shared" ca="1" si="631"/>
        <v>24000000</v>
      </c>
      <c r="P664" s="113">
        <f t="shared" ca="1" si="631"/>
        <v>24000000</v>
      </c>
      <c r="R664" s="38"/>
      <c r="S664" s="77" cm="1">
        <f t="array" aca="1" ref="S664" ca="1">INDIRECT(S655)*S662*S663</f>
        <v>2000000</v>
      </c>
      <c r="T664" s="77" cm="1">
        <f t="array" aca="1" ref="T664" ca="1">INDIRECT(T655)*T662*T663</f>
        <v>2000000</v>
      </c>
      <c r="U664" s="77" cm="1">
        <f t="array" aca="1" ref="U664" ca="1">INDIRECT(U655)*U662*U663</f>
        <v>2000000</v>
      </c>
      <c r="V664" s="77" cm="1">
        <f t="array" aca="1" ref="V664" ca="1">INDIRECT(V655)*V662*V663</f>
        <v>2000000</v>
      </c>
      <c r="W664" s="77" cm="1">
        <f t="array" aca="1" ref="W664" ca="1">INDIRECT(W655)*W662*W663</f>
        <v>2000000</v>
      </c>
      <c r="X664" s="77" cm="1">
        <f t="array" aca="1" ref="X664" ca="1">INDIRECT(X655)*X662*X663</f>
        <v>2000000</v>
      </c>
      <c r="Y664" s="77" cm="1">
        <f t="array" aca="1" ref="Y664" ca="1">INDIRECT(Y655)*Y662*Y663</f>
        <v>2000000</v>
      </c>
      <c r="Z664" s="77" cm="1">
        <f t="array" aca="1" ref="Z664" ca="1">INDIRECT(Z655)*Z662*Z663</f>
        <v>2000000</v>
      </c>
      <c r="AA664" s="77" cm="1">
        <f t="array" aca="1" ref="AA664" ca="1">INDIRECT(AA655)*AA662*AA663</f>
        <v>2000000</v>
      </c>
      <c r="AB664" s="77" cm="1">
        <f t="array" aca="1" ref="AB664" ca="1">INDIRECT(AB655)*AB662*AB663</f>
        <v>2000000</v>
      </c>
      <c r="AC664" s="77" cm="1">
        <f t="array" aca="1" ref="AC664" ca="1">INDIRECT(AC655)*AC662*AC663</f>
        <v>2000000</v>
      </c>
      <c r="AD664" s="77" cm="1">
        <f t="array" aca="1" ref="AD664" ca="1">INDIRECT(AD655)*AD662*AD663</f>
        <v>2000000</v>
      </c>
      <c r="AE664" s="77" cm="1">
        <f t="array" aca="1" ref="AE664" ca="1">INDIRECT(AE655)*AE662*AE663</f>
        <v>2000000</v>
      </c>
      <c r="AF664" s="77" cm="1">
        <f t="array" aca="1" ref="AF664" ca="1">INDIRECT(AF655)*AF662*AF663</f>
        <v>2000000</v>
      </c>
      <c r="AG664" s="77" cm="1">
        <f t="array" aca="1" ref="AG664" ca="1">INDIRECT(AG655)*AG662*AG663</f>
        <v>2000000</v>
      </c>
      <c r="AH664" s="77" cm="1">
        <f t="array" aca="1" ref="AH664" ca="1">INDIRECT(AH655)*AH662*AH663</f>
        <v>2000000</v>
      </c>
      <c r="AI664" s="77" cm="1">
        <f t="array" aca="1" ref="AI664" ca="1">INDIRECT(AI655)*AI662*AI663</f>
        <v>2000000</v>
      </c>
      <c r="AJ664" s="77" cm="1">
        <f t="array" aca="1" ref="AJ664" ca="1">INDIRECT(AJ655)*AJ662*AJ663</f>
        <v>2000000</v>
      </c>
      <c r="AK664" s="77" cm="1">
        <f t="array" aca="1" ref="AK664" ca="1">INDIRECT(AK655)*AK662*AK663</f>
        <v>2000000</v>
      </c>
      <c r="AL664" s="77" cm="1">
        <f t="array" aca="1" ref="AL664" ca="1">INDIRECT(AL655)*AL662*AL663</f>
        <v>2000000</v>
      </c>
      <c r="AM664" s="77" cm="1">
        <f t="array" aca="1" ref="AM664" ca="1">INDIRECT(AM655)*AM662*AM663</f>
        <v>2000000</v>
      </c>
      <c r="AN664" s="77" cm="1">
        <f t="array" aca="1" ref="AN664" ca="1">INDIRECT(AN655)*AN662*AN663</f>
        <v>2000000</v>
      </c>
      <c r="AO664" s="77" cm="1">
        <f t="array" aca="1" ref="AO664" ca="1">INDIRECT(AO655)*AO662*AO663</f>
        <v>2000000</v>
      </c>
      <c r="AP664" s="77" cm="1">
        <f t="array" aca="1" ref="AP664" ca="1">INDIRECT(AP655)*AP662*AP663</f>
        <v>2000000</v>
      </c>
      <c r="AQ664" s="77" cm="1">
        <f t="array" aca="1" ref="AQ664" ca="1">INDIRECT(AQ655)*AQ662*AQ663</f>
        <v>2000000</v>
      </c>
      <c r="AR664" s="77" cm="1">
        <f t="array" aca="1" ref="AR664" ca="1">INDIRECT(AR655)*AR662*AR663</f>
        <v>2000000</v>
      </c>
      <c r="AS664" s="77" cm="1">
        <f t="array" aca="1" ref="AS664" ca="1">INDIRECT(AS655)*AS662*AS663</f>
        <v>2000000</v>
      </c>
      <c r="AT664" s="77" cm="1">
        <f t="array" aca="1" ref="AT664" ca="1">INDIRECT(AT655)*AT662*AT663</f>
        <v>2000000</v>
      </c>
      <c r="AU664" s="77" cm="1">
        <f t="array" aca="1" ref="AU664" ca="1">INDIRECT(AU655)*AU662*AU663</f>
        <v>2000000</v>
      </c>
      <c r="AV664" s="77" cm="1">
        <f t="array" aca="1" ref="AV664" ca="1">INDIRECT(AV655)*AV662*AV663</f>
        <v>2000000</v>
      </c>
      <c r="AW664" s="77" cm="1">
        <f t="array" aca="1" ref="AW664" ca="1">INDIRECT(AW655)*AW662*AW663</f>
        <v>2000000</v>
      </c>
      <c r="AX664" s="77" cm="1">
        <f t="array" aca="1" ref="AX664" ca="1">INDIRECT(AX655)*AX662*AX663</f>
        <v>2000000</v>
      </c>
      <c r="AY664" s="77" cm="1">
        <f t="array" aca="1" ref="AY664" ca="1">INDIRECT(AY655)*AY662*AY663</f>
        <v>2000000</v>
      </c>
      <c r="AZ664" s="77" cm="1">
        <f t="array" aca="1" ref="AZ664" ca="1">INDIRECT(AZ655)*AZ662*AZ663</f>
        <v>2000000</v>
      </c>
      <c r="BA664" s="77" cm="1">
        <f t="array" aca="1" ref="BA664" ca="1">INDIRECT(BA655)*BA662*BA663</f>
        <v>2000000</v>
      </c>
      <c r="BB664" s="77" cm="1">
        <f t="array" aca="1" ref="BB664" ca="1">INDIRECT(BB655)*BB662*BB663</f>
        <v>2000000</v>
      </c>
      <c r="BC664" s="77" cm="1">
        <f t="array" aca="1" ref="BC664" ca="1">INDIRECT(BC655)*BC662*BC663</f>
        <v>2000000</v>
      </c>
      <c r="BD664" s="77" cm="1">
        <f t="array" aca="1" ref="BD664" ca="1">INDIRECT(BD655)*BD662*BD663</f>
        <v>2000000</v>
      </c>
      <c r="BE664" s="77" cm="1">
        <f t="array" aca="1" ref="BE664" ca="1">INDIRECT(BE655)*BE662*BE663</f>
        <v>2000000</v>
      </c>
      <c r="BF664" s="77" cm="1">
        <f t="array" aca="1" ref="BF664" ca="1">INDIRECT(BF655)*BF662*BF663</f>
        <v>2000000</v>
      </c>
      <c r="BG664" s="77" cm="1">
        <f t="array" aca="1" ref="BG664" ca="1">INDIRECT(BG655)*BG662*BG663</f>
        <v>2000000</v>
      </c>
      <c r="BH664" s="77" cm="1">
        <f t="array" aca="1" ref="BH664" ca="1">INDIRECT(BH655)*BH662*BH663</f>
        <v>2000000</v>
      </c>
      <c r="BI664" s="77" cm="1">
        <f t="array" aca="1" ref="BI664" ca="1">INDIRECT(BI655)*BI662*BI663</f>
        <v>2000000</v>
      </c>
      <c r="BJ664" s="77" cm="1">
        <f t="array" aca="1" ref="BJ664" ca="1">INDIRECT(BJ655)*BJ662*BJ663</f>
        <v>2000000</v>
      </c>
      <c r="BK664" s="77" cm="1">
        <f t="array" aca="1" ref="BK664" ca="1">INDIRECT(BK655)*BK662*BK663</f>
        <v>2000000</v>
      </c>
      <c r="BL664" s="77" cm="1">
        <f t="array" aca="1" ref="BL664" ca="1">INDIRECT(BL655)*BL662*BL663</f>
        <v>2000000</v>
      </c>
      <c r="BM664" s="77" cm="1">
        <f t="array" aca="1" ref="BM664" ca="1">INDIRECT(BM655)*BM662*BM663</f>
        <v>2000000</v>
      </c>
      <c r="BN664" s="77" cm="1">
        <f t="array" aca="1" ref="BN664" ca="1">INDIRECT(BN655)*BN662*BN663</f>
        <v>2000000</v>
      </c>
      <c r="BO664" s="77" cm="1">
        <f t="array" aca="1" ref="BO664" ca="1">INDIRECT(BO655)*BO662*BO663</f>
        <v>2000000</v>
      </c>
      <c r="BP664" s="77" cm="1">
        <f t="array" aca="1" ref="BP664" ca="1">INDIRECT(BP655)*BP662*BP663</f>
        <v>2000000</v>
      </c>
      <c r="BQ664" s="77" cm="1">
        <f t="array" aca="1" ref="BQ664" ca="1">INDIRECT(BQ655)*BQ662*BQ663</f>
        <v>2000000</v>
      </c>
      <c r="BR664" s="77" cm="1">
        <f t="array" aca="1" ref="BR664" ca="1">INDIRECT(BR655)*BR662*BR663</f>
        <v>2000000</v>
      </c>
      <c r="BS664" s="77" cm="1">
        <f t="array" aca="1" ref="BS664" ca="1">INDIRECT(BS655)*BS662*BS663</f>
        <v>2000000</v>
      </c>
      <c r="BT664" s="77" cm="1">
        <f t="array" aca="1" ref="BT664" ca="1">INDIRECT(BT655)*BT662*BT663</f>
        <v>2000000</v>
      </c>
      <c r="BU664" s="77" cm="1">
        <f t="array" aca="1" ref="BU664" ca="1">INDIRECT(BU655)*BU662*BU663</f>
        <v>2000000</v>
      </c>
      <c r="BV664" s="77" cm="1">
        <f t="array" aca="1" ref="BV664" ca="1">INDIRECT(BV655)*BV662*BV663</f>
        <v>2000000</v>
      </c>
      <c r="BW664" s="77" cm="1">
        <f t="array" aca="1" ref="BW664" ca="1">INDIRECT(BW655)*BW662*BW663</f>
        <v>2000000</v>
      </c>
      <c r="BX664" s="77" cm="1">
        <f t="array" aca="1" ref="BX664" ca="1">INDIRECT(BX655)*BX662*BX663</f>
        <v>2000000</v>
      </c>
      <c r="BY664" s="77" cm="1">
        <f t="array" aca="1" ref="BY664" ca="1">INDIRECT(BY655)*BY662*BY663</f>
        <v>2000000</v>
      </c>
      <c r="BZ664" s="77" cm="1">
        <f t="array" aca="1" ref="BZ664" ca="1">INDIRECT(BZ655)*BZ662*BZ663</f>
        <v>2000000</v>
      </c>
      <c r="CA664" s="77" cm="1">
        <f t="array" aca="1" ref="CA664" ca="1">INDIRECT(CA655)*CA662*CA663</f>
        <v>2000000</v>
      </c>
      <c r="CB664" s="77" cm="1">
        <f t="array" aca="1" ref="CB664" ca="1">INDIRECT(CB655)*CB662*CB663</f>
        <v>2000000</v>
      </c>
      <c r="CC664" s="77" cm="1">
        <f t="array" aca="1" ref="CC664" ca="1">INDIRECT(CC655)*CC662*CC663</f>
        <v>2000000</v>
      </c>
      <c r="CD664" s="77" cm="1">
        <f t="array" aca="1" ref="CD664" ca="1">INDIRECT(CD655)*CD662*CD663</f>
        <v>2000000</v>
      </c>
      <c r="CE664" s="77" cm="1">
        <f t="array" aca="1" ref="CE664" ca="1">INDIRECT(CE655)*CE662*CE663</f>
        <v>2000000</v>
      </c>
      <c r="CF664" s="77" cm="1">
        <f t="array" aca="1" ref="CF664" ca="1">INDIRECT(CF655)*CF662*CF663</f>
        <v>2000000</v>
      </c>
      <c r="CG664" s="77" cm="1">
        <f t="array" aca="1" ref="CG664" ca="1">INDIRECT(CG655)*CG662*CG663</f>
        <v>2000000</v>
      </c>
      <c r="CH664" s="77" cm="1">
        <f t="array" aca="1" ref="CH664" ca="1">INDIRECT(CH655)*CH662*CH663</f>
        <v>2000000</v>
      </c>
      <c r="CI664" s="77" cm="1">
        <f t="array" aca="1" ref="CI664" ca="1">INDIRECT(CI655)*CI662*CI663</f>
        <v>2000000</v>
      </c>
      <c r="CJ664" s="77" cm="1">
        <f t="array" aca="1" ref="CJ664" ca="1">INDIRECT(CJ655)*CJ662*CJ663</f>
        <v>2000000</v>
      </c>
      <c r="CK664" s="77" cm="1">
        <f t="array" aca="1" ref="CK664" ca="1">INDIRECT(CK655)*CK662*CK663</f>
        <v>2000000</v>
      </c>
      <c r="CL664" s="77" cm="1">
        <f t="array" aca="1" ref="CL664" ca="1">INDIRECT(CL655)*CL662*CL663</f>
        <v>2000000</v>
      </c>
    </row>
    <row r="665" spans="2:90" x14ac:dyDescent="0.4">
      <c r="B665" s="121"/>
      <c r="C665" s="31"/>
      <c r="D665" s="31" t="s">
        <v>727</v>
      </c>
      <c r="E665" s="31" t="s">
        <v>906</v>
      </c>
      <c r="F665" s="31"/>
      <c r="G665" s="31" t="s">
        <v>244</v>
      </c>
      <c r="H665" s="31"/>
      <c r="I665" s="73"/>
      <c r="J665" s="73"/>
      <c r="K665" s="33"/>
      <c r="L665" s="33"/>
      <c r="M665" s="33"/>
      <c r="N665" s="33"/>
      <c r="O665" s="33"/>
      <c r="P665" s="33"/>
      <c r="R665" s="38"/>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c r="BT665" s="77"/>
      <c r="BU665" s="77"/>
      <c r="BV665" s="77"/>
      <c r="BW665" s="77"/>
      <c r="BX665" s="77"/>
      <c r="BY665" s="77"/>
      <c r="BZ665" s="77"/>
      <c r="CA665" s="77"/>
      <c r="CB665" s="77"/>
      <c r="CC665" s="77"/>
      <c r="CD665" s="77"/>
      <c r="CE665" s="77"/>
      <c r="CF665" s="77"/>
      <c r="CG665" s="77"/>
      <c r="CH665" s="77"/>
      <c r="CI665" s="77"/>
      <c r="CJ665" s="77"/>
      <c r="CK665" s="77"/>
      <c r="CL665" s="77"/>
    </row>
    <row r="666" spans="2:90" x14ac:dyDescent="0.4">
      <c r="B666" s="130" t="str">
        <f>B652</f>
        <v>(Primary label)</v>
      </c>
      <c r="C666" s="31"/>
      <c r="D666" s="31" t="s">
        <v>727</v>
      </c>
      <c r="E666" s="31" t="s">
        <v>906</v>
      </c>
      <c r="F666" s="31"/>
      <c r="G666" s="31" t="s">
        <v>330</v>
      </c>
      <c r="H666" s="31"/>
      <c r="I666" s="73"/>
      <c r="J666" s="73"/>
      <c r="K666" s="39"/>
      <c r="L666" s="39"/>
      <c r="M666" s="39"/>
      <c r="N666" s="39"/>
      <c r="O666" s="39"/>
      <c r="P666" s="39"/>
      <c r="R666" s="38"/>
      <c r="S666" s="76"/>
      <c r="T666" s="76"/>
      <c r="U666" s="76"/>
      <c r="V666" s="76"/>
      <c r="W666" s="76"/>
      <c r="X666" s="76"/>
      <c r="Y666" s="76"/>
      <c r="Z666" s="76"/>
      <c r="AA666" s="76"/>
      <c r="AB666" s="76"/>
      <c r="AC666" s="76"/>
      <c r="AD666" s="76"/>
      <c r="AE666" s="76"/>
      <c r="AF666" s="76"/>
      <c r="AG666" s="76"/>
      <c r="AH666" s="76"/>
      <c r="AI666" s="76"/>
      <c r="AJ666" s="76"/>
      <c r="AK666" s="76"/>
      <c r="AL666" s="76"/>
      <c r="AM666" s="76"/>
      <c r="AN666" s="76"/>
      <c r="AO666" s="76"/>
      <c r="AP666" s="76"/>
      <c r="AQ666" s="76"/>
      <c r="AR666" s="76"/>
      <c r="AS666" s="76"/>
      <c r="AT666" s="76"/>
      <c r="AU666" s="76"/>
      <c r="AV666" s="76"/>
      <c r="AW666" s="76"/>
      <c r="AX666" s="76"/>
      <c r="AY666" s="76"/>
      <c r="AZ666" s="76"/>
      <c r="BA666" s="76"/>
      <c r="BB666" s="76"/>
      <c r="BC666" s="76"/>
      <c r="BD666" s="76"/>
      <c r="BE666" s="76"/>
      <c r="BF666" s="76"/>
      <c r="BG666" s="76"/>
      <c r="BH666" s="76"/>
      <c r="BI666" s="76"/>
      <c r="BJ666" s="76"/>
      <c r="BK666" s="76"/>
      <c r="BL666" s="76"/>
      <c r="BM666" s="76"/>
      <c r="BN666" s="76"/>
      <c r="BO666" s="76"/>
      <c r="BP666" s="76"/>
      <c r="BQ666" s="76"/>
      <c r="BR666" s="76"/>
      <c r="BS666" s="76"/>
      <c r="BT666" s="76"/>
      <c r="BU666" s="76"/>
      <c r="BV666" s="76"/>
      <c r="BW666" s="76"/>
      <c r="BX666" s="76"/>
      <c r="BY666" s="76"/>
      <c r="BZ666" s="76"/>
      <c r="CA666" s="76"/>
      <c r="CB666" s="76"/>
      <c r="CC666" s="76"/>
      <c r="CD666" s="76"/>
      <c r="CE666" s="76"/>
      <c r="CF666" s="76"/>
      <c r="CG666" s="76"/>
      <c r="CH666" s="76"/>
      <c r="CI666" s="76"/>
      <c r="CJ666" s="76"/>
      <c r="CK666" s="76"/>
      <c r="CL666" s="76"/>
    </row>
    <row r="667" spans="2:90" x14ac:dyDescent="0.4">
      <c r="B667" s="231" t="str">
        <f>IFERROR(SUBSTITUTE(B660,":",""),"no unit")</f>
        <v>unit</v>
      </c>
      <c r="C667" s="31"/>
      <c r="D667" s="31" t="s">
        <v>727</v>
      </c>
      <c r="E667" s="31" t="s">
        <v>906</v>
      </c>
      <c r="F667" s="31"/>
      <c r="G667" s="31" t="s">
        <v>330</v>
      </c>
      <c r="H667" s="31"/>
      <c r="I667" s="73"/>
      <c r="J667" s="73"/>
      <c r="K667" s="39"/>
      <c r="L667" s="39"/>
      <c r="M667" s="39"/>
      <c r="N667" s="39"/>
      <c r="O667" s="39"/>
      <c r="P667" s="39"/>
      <c r="R667" s="38"/>
      <c r="S667" s="76"/>
      <c r="T667" s="76"/>
      <c r="U667" s="76"/>
      <c r="V667" s="76"/>
      <c r="W667" s="76"/>
      <c r="X667" s="76"/>
      <c r="Y667" s="76"/>
      <c r="Z667" s="76"/>
      <c r="AA667" s="76"/>
      <c r="AB667" s="76"/>
      <c r="AC667" s="76"/>
      <c r="AD667" s="76"/>
      <c r="AE667" s="76"/>
      <c r="AF667" s="76"/>
      <c r="AG667" s="76"/>
      <c r="AH667" s="76"/>
      <c r="AI667" s="76"/>
      <c r="AJ667" s="76"/>
      <c r="AK667" s="76"/>
      <c r="AL667" s="76"/>
      <c r="AM667" s="76"/>
      <c r="AN667" s="76"/>
      <c r="AO667" s="76"/>
      <c r="AP667" s="76"/>
      <c r="AQ667" s="76"/>
      <c r="AR667" s="76"/>
      <c r="AS667" s="76"/>
      <c r="AT667" s="76"/>
      <c r="AU667" s="76"/>
      <c r="AV667" s="76"/>
      <c r="AW667" s="76"/>
      <c r="AX667" s="76"/>
      <c r="AY667" s="76"/>
      <c r="AZ667" s="76"/>
      <c r="BA667" s="76"/>
      <c r="BB667" s="76"/>
      <c r="BC667" s="76"/>
      <c r="BD667" s="76"/>
      <c r="BE667" s="76"/>
      <c r="BF667" s="76"/>
      <c r="BG667" s="76"/>
      <c r="BH667" s="76"/>
      <c r="BI667" s="76"/>
      <c r="BJ667" s="76"/>
      <c r="BK667" s="76"/>
      <c r="BL667" s="76"/>
      <c r="BM667" s="76"/>
      <c r="BN667" s="76"/>
      <c r="BO667" s="76"/>
      <c r="BP667" s="76"/>
      <c r="BQ667" s="76"/>
      <c r="BR667" s="76"/>
      <c r="BS667" s="76"/>
      <c r="BT667" s="76"/>
      <c r="BU667" s="76"/>
      <c r="BV667" s="76"/>
      <c r="BW667" s="76"/>
      <c r="BX667" s="76"/>
      <c r="BY667" s="76"/>
      <c r="BZ667" s="76"/>
      <c r="CA667" s="76"/>
      <c r="CB667" s="76"/>
      <c r="CC667" s="76"/>
      <c r="CD667" s="76"/>
      <c r="CE667" s="76"/>
      <c r="CF667" s="76"/>
      <c r="CG667" s="76"/>
      <c r="CH667" s="76"/>
      <c r="CI667" s="76"/>
      <c r="CJ667" s="76"/>
      <c r="CK667" s="76"/>
      <c r="CL667" s="76"/>
    </row>
    <row r="668" spans="2:90" x14ac:dyDescent="0.4">
      <c r="B668" s="130" t="str">
        <f>B654</f>
        <v>Primary revenue driver</v>
      </c>
      <c r="C668" s="31"/>
      <c r="D668" s="31" t="s">
        <v>727</v>
      </c>
      <c r="E668" s="31" t="s">
        <v>906</v>
      </c>
      <c r="F668" s="31"/>
      <c r="G668" s="31" t="s">
        <v>330</v>
      </c>
      <c r="H668" s="31"/>
      <c r="I668" s="73"/>
      <c r="J668" s="73"/>
      <c r="K668" s="39"/>
      <c r="L668" s="39"/>
      <c r="M668" s="39"/>
      <c r="N668" s="39"/>
      <c r="O668" s="39"/>
      <c r="P668" s="39"/>
      <c r="R668" s="38"/>
      <c r="S668" s="196" t="str">
        <f t="shared" ref="S668" si="632">ADDRESS(ROW(S664),COLUMN(S664),2)</f>
        <v>S$664</v>
      </c>
      <c r="T668" s="196" t="str">
        <f t="shared" ref="T668:AX668" si="633">ADDRESS(ROW(T664),COLUMN(T664),2)</f>
        <v>T$664</v>
      </c>
      <c r="U668" s="196" t="str">
        <f t="shared" si="633"/>
        <v>U$664</v>
      </c>
      <c r="V668" s="196" t="str">
        <f t="shared" si="633"/>
        <v>V$664</v>
      </c>
      <c r="W668" s="196" t="str">
        <f t="shared" si="633"/>
        <v>W$664</v>
      </c>
      <c r="X668" s="196" t="str">
        <f t="shared" si="633"/>
        <v>X$664</v>
      </c>
      <c r="Y668" s="196" t="str">
        <f t="shared" si="633"/>
        <v>Y$664</v>
      </c>
      <c r="Z668" s="196" t="str">
        <f t="shared" si="633"/>
        <v>Z$664</v>
      </c>
      <c r="AA668" s="196" t="str">
        <f t="shared" si="633"/>
        <v>AA$664</v>
      </c>
      <c r="AB668" s="196" t="str">
        <f t="shared" si="633"/>
        <v>AB$664</v>
      </c>
      <c r="AC668" s="196" t="str">
        <f t="shared" si="633"/>
        <v>AC$664</v>
      </c>
      <c r="AD668" s="196" t="str">
        <f t="shared" si="633"/>
        <v>AD$664</v>
      </c>
      <c r="AE668" s="196" t="str">
        <f t="shared" si="633"/>
        <v>AE$664</v>
      </c>
      <c r="AF668" s="196" t="str">
        <f t="shared" si="633"/>
        <v>AF$664</v>
      </c>
      <c r="AG668" s="196" t="str">
        <f t="shared" si="633"/>
        <v>AG$664</v>
      </c>
      <c r="AH668" s="196" t="str">
        <f t="shared" si="633"/>
        <v>AH$664</v>
      </c>
      <c r="AI668" s="196" t="str">
        <f t="shared" si="633"/>
        <v>AI$664</v>
      </c>
      <c r="AJ668" s="196" t="str">
        <f t="shared" si="633"/>
        <v>AJ$664</v>
      </c>
      <c r="AK668" s="196" t="str">
        <f t="shared" si="633"/>
        <v>AK$664</v>
      </c>
      <c r="AL668" s="196" t="str">
        <f t="shared" si="633"/>
        <v>AL$664</v>
      </c>
      <c r="AM668" s="196" t="str">
        <f t="shared" si="633"/>
        <v>AM$664</v>
      </c>
      <c r="AN668" s="196" t="str">
        <f t="shared" si="633"/>
        <v>AN$664</v>
      </c>
      <c r="AO668" s="196" t="str">
        <f t="shared" si="633"/>
        <v>AO$664</v>
      </c>
      <c r="AP668" s="196" t="str">
        <f t="shared" si="633"/>
        <v>AP$664</v>
      </c>
      <c r="AQ668" s="196" t="str">
        <f t="shared" si="633"/>
        <v>AQ$664</v>
      </c>
      <c r="AR668" s="196" t="str">
        <f t="shared" si="633"/>
        <v>AR$664</v>
      </c>
      <c r="AS668" s="196" t="str">
        <f t="shared" si="633"/>
        <v>AS$664</v>
      </c>
      <c r="AT668" s="196" t="str">
        <f t="shared" si="633"/>
        <v>AT$664</v>
      </c>
      <c r="AU668" s="196" t="str">
        <f t="shared" si="633"/>
        <v>AU$664</v>
      </c>
      <c r="AV668" s="196" t="str">
        <f t="shared" si="633"/>
        <v>AV$664</v>
      </c>
      <c r="AW668" s="196" t="str">
        <f t="shared" si="633"/>
        <v>AW$664</v>
      </c>
      <c r="AX668" s="196" t="str">
        <f t="shared" si="633"/>
        <v>AX$664</v>
      </c>
      <c r="AY668" s="196" t="str">
        <f t="shared" ref="AY668:BX668" si="634">ADDRESS(ROW(AY664),COLUMN(AY664),2)</f>
        <v>AY$664</v>
      </c>
      <c r="AZ668" s="196" t="str">
        <f t="shared" si="634"/>
        <v>AZ$664</v>
      </c>
      <c r="BA668" s="196" t="str">
        <f t="shared" si="634"/>
        <v>BA$664</v>
      </c>
      <c r="BB668" s="196" t="str">
        <f t="shared" si="634"/>
        <v>BB$664</v>
      </c>
      <c r="BC668" s="196" t="str">
        <f t="shared" si="634"/>
        <v>BC$664</v>
      </c>
      <c r="BD668" s="196" t="str">
        <f t="shared" si="634"/>
        <v>BD$664</v>
      </c>
      <c r="BE668" s="196" t="str">
        <f t="shared" si="634"/>
        <v>BE$664</v>
      </c>
      <c r="BF668" s="196" t="str">
        <f t="shared" si="634"/>
        <v>BF$664</v>
      </c>
      <c r="BG668" s="196" t="str">
        <f t="shared" si="634"/>
        <v>BG$664</v>
      </c>
      <c r="BH668" s="196" t="str">
        <f t="shared" si="634"/>
        <v>BH$664</v>
      </c>
      <c r="BI668" s="196" t="str">
        <f t="shared" si="634"/>
        <v>BI$664</v>
      </c>
      <c r="BJ668" s="196" t="str">
        <f t="shared" si="634"/>
        <v>BJ$664</v>
      </c>
      <c r="BK668" s="196" t="str">
        <f t="shared" si="634"/>
        <v>BK$664</v>
      </c>
      <c r="BL668" s="196" t="str">
        <f t="shared" si="634"/>
        <v>BL$664</v>
      </c>
      <c r="BM668" s="196" t="str">
        <f t="shared" si="634"/>
        <v>BM$664</v>
      </c>
      <c r="BN668" s="196" t="str">
        <f t="shared" si="634"/>
        <v>BN$664</v>
      </c>
      <c r="BO668" s="196" t="str">
        <f t="shared" si="634"/>
        <v>BO$664</v>
      </c>
      <c r="BP668" s="196" t="str">
        <f t="shared" si="634"/>
        <v>BP$664</v>
      </c>
      <c r="BQ668" s="196" t="str">
        <f t="shared" si="634"/>
        <v>BQ$664</v>
      </c>
      <c r="BR668" s="196" t="str">
        <f t="shared" si="634"/>
        <v>BR$664</v>
      </c>
      <c r="BS668" s="196" t="str">
        <f t="shared" si="634"/>
        <v>BS$664</v>
      </c>
      <c r="BT668" s="196" t="str">
        <f t="shared" si="634"/>
        <v>BT$664</v>
      </c>
      <c r="BU668" s="196" t="str">
        <f t="shared" si="634"/>
        <v>BU$664</v>
      </c>
      <c r="BV668" s="196" t="str">
        <f t="shared" si="634"/>
        <v>BV$664</v>
      </c>
      <c r="BW668" s="196" t="str">
        <f t="shared" si="634"/>
        <v>BW$664</v>
      </c>
      <c r="BX668" s="196" t="str">
        <f t="shared" si="634"/>
        <v>BX$664</v>
      </c>
      <c r="BY668" s="196" t="str">
        <f>BY654</f>
        <v>BY$12</v>
      </c>
      <c r="BZ668" s="196" t="str">
        <f t="shared" ref="BZ668:CK668" si="635">ADDRESS(ROW(BZ664),COLUMN(BZ664),2)</f>
        <v>BZ$664</v>
      </c>
      <c r="CA668" s="196" t="str">
        <f t="shared" si="635"/>
        <v>CA$664</v>
      </c>
      <c r="CB668" s="196" t="str">
        <f t="shared" si="635"/>
        <v>CB$664</v>
      </c>
      <c r="CC668" s="196" t="str">
        <f t="shared" si="635"/>
        <v>CC$664</v>
      </c>
      <c r="CD668" s="196" t="str">
        <f t="shared" si="635"/>
        <v>CD$664</v>
      </c>
      <c r="CE668" s="196" t="str">
        <f t="shared" si="635"/>
        <v>CE$664</v>
      </c>
      <c r="CF668" s="196" t="str">
        <f t="shared" si="635"/>
        <v>CF$664</v>
      </c>
      <c r="CG668" s="196" t="str">
        <f t="shared" si="635"/>
        <v>CG$664</v>
      </c>
      <c r="CH668" s="196" t="str">
        <f t="shared" si="635"/>
        <v>CH$664</v>
      </c>
      <c r="CI668" s="196" t="str">
        <f t="shared" si="635"/>
        <v>CI$664</v>
      </c>
      <c r="CJ668" s="196" t="str">
        <f t="shared" si="635"/>
        <v>CJ$664</v>
      </c>
      <c r="CK668" s="196" t="str">
        <f t="shared" si="635"/>
        <v>CK$664</v>
      </c>
      <c r="CL668" s="196" t="str">
        <f t="shared" ref="CL668" si="636">ADDRESS(ROW(CL664),COLUMN(CL664),2)</f>
        <v>CL$664</v>
      </c>
    </row>
    <row r="669" spans="2:90" x14ac:dyDescent="0.4">
      <c r="B669" s="130" t="str">
        <f>B655</f>
        <v>Primary volume driver</v>
      </c>
      <c r="C669" s="31"/>
      <c r="D669" s="31" t="s">
        <v>727</v>
      </c>
      <c r="E669" s="31" t="s">
        <v>906</v>
      </c>
      <c r="F669" s="31"/>
      <c r="G669" s="31" t="s">
        <v>330</v>
      </c>
      <c r="H669" s="31"/>
      <c r="I669" s="73"/>
      <c r="J669" s="73"/>
      <c r="K669" s="39"/>
      <c r="L669" s="39"/>
      <c r="M669" s="39"/>
      <c r="N669" s="39"/>
      <c r="O669" s="39"/>
      <c r="P669" s="39"/>
      <c r="R669" s="38"/>
      <c r="S669" s="76" t="str">
        <f t="shared" ref="S669" si="637">S659</f>
        <v>S$15</v>
      </c>
      <c r="T669" s="76" t="str">
        <f t="shared" ref="T669:AX669" si="638">T659</f>
        <v>T$15</v>
      </c>
      <c r="U669" s="76" t="str">
        <f t="shared" si="638"/>
        <v>U$15</v>
      </c>
      <c r="V669" s="76" t="str">
        <f t="shared" si="638"/>
        <v>V$15</v>
      </c>
      <c r="W669" s="76" t="str">
        <f t="shared" si="638"/>
        <v>W$15</v>
      </c>
      <c r="X669" s="76" t="str">
        <f t="shared" si="638"/>
        <v>X$15</v>
      </c>
      <c r="Y669" s="76" t="str">
        <f t="shared" si="638"/>
        <v>Y$15</v>
      </c>
      <c r="Z669" s="76" t="str">
        <f t="shared" si="638"/>
        <v>Z$15</v>
      </c>
      <c r="AA669" s="76" t="str">
        <f t="shared" si="638"/>
        <v>AA$15</v>
      </c>
      <c r="AB669" s="76" t="str">
        <f t="shared" si="638"/>
        <v>AB$15</v>
      </c>
      <c r="AC669" s="76" t="str">
        <f t="shared" si="638"/>
        <v>AC$15</v>
      </c>
      <c r="AD669" s="76" t="str">
        <f t="shared" si="638"/>
        <v>AD$15</v>
      </c>
      <c r="AE669" s="76" t="str">
        <f t="shared" si="638"/>
        <v>AE$15</v>
      </c>
      <c r="AF669" s="76" t="str">
        <f t="shared" si="638"/>
        <v>AF$15</v>
      </c>
      <c r="AG669" s="76" t="str">
        <f t="shared" si="638"/>
        <v>AG$15</v>
      </c>
      <c r="AH669" s="76" t="str">
        <f t="shared" si="638"/>
        <v>AH$15</v>
      </c>
      <c r="AI669" s="76" t="str">
        <f t="shared" si="638"/>
        <v>AI$15</v>
      </c>
      <c r="AJ669" s="76" t="str">
        <f t="shared" si="638"/>
        <v>AJ$15</v>
      </c>
      <c r="AK669" s="76" t="str">
        <f t="shared" si="638"/>
        <v>AK$15</v>
      </c>
      <c r="AL669" s="76" t="str">
        <f t="shared" si="638"/>
        <v>AL$15</v>
      </c>
      <c r="AM669" s="76" t="str">
        <f t="shared" si="638"/>
        <v>AM$15</v>
      </c>
      <c r="AN669" s="76" t="str">
        <f t="shared" si="638"/>
        <v>AN$15</v>
      </c>
      <c r="AO669" s="76" t="str">
        <f t="shared" si="638"/>
        <v>AO$15</v>
      </c>
      <c r="AP669" s="76" t="str">
        <f t="shared" si="638"/>
        <v>AP$15</v>
      </c>
      <c r="AQ669" s="76" t="str">
        <f t="shared" si="638"/>
        <v>AQ$15</v>
      </c>
      <c r="AR669" s="76" t="str">
        <f t="shared" si="638"/>
        <v>AR$15</v>
      </c>
      <c r="AS669" s="76" t="str">
        <f t="shared" si="638"/>
        <v>AS$15</v>
      </c>
      <c r="AT669" s="76" t="str">
        <f t="shared" si="638"/>
        <v>AT$15</v>
      </c>
      <c r="AU669" s="76" t="str">
        <f t="shared" si="638"/>
        <v>AU$15</v>
      </c>
      <c r="AV669" s="76" t="str">
        <f t="shared" si="638"/>
        <v>AV$15</v>
      </c>
      <c r="AW669" s="76" t="str">
        <f t="shared" si="638"/>
        <v>AW$15</v>
      </c>
      <c r="AX669" s="76" t="str">
        <f t="shared" si="638"/>
        <v>AX$15</v>
      </c>
      <c r="AY669" s="76" t="str">
        <f t="shared" ref="AY669:CD669" si="639">AY659</f>
        <v>AY$15</v>
      </c>
      <c r="AZ669" s="76" t="str">
        <f t="shared" si="639"/>
        <v>AZ$15</v>
      </c>
      <c r="BA669" s="76" t="str">
        <f t="shared" si="639"/>
        <v>BA$15</v>
      </c>
      <c r="BB669" s="76" t="str">
        <f t="shared" si="639"/>
        <v>BB$15</v>
      </c>
      <c r="BC669" s="76" t="str">
        <f t="shared" si="639"/>
        <v>BC$15</v>
      </c>
      <c r="BD669" s="76" t="str">
        <f t="shared" si="639"/>
        <v>BD$15</v>
      </c>
      <c r="BE669" s="76" t="str">
        <f t="shared" si="639"/>
        <v>BE$15</v>
      </c>
      <c r="BF669" s="76" t="str">
        <f t="shared" si="639"/>
        <v>BF$15</v>
      </c>
      <c r="BG669" s="76" t="str">
        <f t="shared" si="639"/>
        <v>BG$15</v>
      </c>
      <c r="BH669" s="76" t="str">
        <f t="shared" si="639"/>
        <v>BH$15</v>
      </c>
      <c r="BI669" s="76" t="str">
        <f t="shared" si="639"/>
        <v>BI$15</v>
      </c>
      <c r="BJ669" s="76" t="str">
        <f t="shared" si="639"/>
        <v>BJ$15</v>
      </c>
      <c r="BK669" s="76" t="str">
        <f t="shared" si="639"/>
        <v>BK$15</v>
      </c>
      <c r="BL669" s="76" t="str">
        <f t="shared" si="639"/>
        <v>BL$15</v>
      </c>
      <c r="BM669" s="76" t="str">
        <f t="shared" si="639"/>
        <v>BM$15</v>
      </c>
      <c r="BN669" s="76" t="str">
        <f t="shared" si="639"/>
        <v>BN$15</v>
      </c>
      <c r="BO669" s="76" t="str">
        <f t="shared" si="639"/>
        <v>BO$15</v>
      </c>
      <c r="BP669" s="76" t="str">
        <f t="shared" si="639"/>
        <v>BP$15</v>
      </c>
      <c r="BQ669" s="76" t="str">
        <f t="shared" si="639"/>
        <v>BQ$15</v>
      </c>
      <c r="BR669" s="76" t="str">
        <f t="shared" si="639"/>
        <v>BR$15</v>
      </c>
      <c r="BS669" s="76" t="str">
        <f t="shared" si="639"/>
        <v>BS$15</v>
      </c>
      <c r="BT669" s="76" t="str">
        <f t="shared" si="639"/>
        <v>BT$15</v>
      </c>
      <c r="BU669" s="76" t="str">
        <f t="shared" si="639"/>
        <v>BU$15</v>
      </c>
      <c r="BV669" s="76" t="str">
        <f t="shared" si="639"/>
        <v>BV$15</v>
      </c>
      <c r="BW669" s="76" t="str">
        <f t="shared" si="639"/>
        <v>BW$15</v>
      </c>
      <c r="BX669" s="76" t="str">
        <f t="shared" si="639"/>
        <v>BX$15</v>
      </c>
      <c r="BY669" s="76" t="str">
        <f t="shared" si="639"/>
        <v>BY$15</v>
      </c>
      <c r="BZ669" s="76" t="str">
        <f t="shared" si="639"/>
        <v>BZ$15</v>
      </c>
      <c r="CA669" s="76" t="str">
        <f t="shared" si="639"/>
        <v>CA$15</v>
      </c>
      <c r="CB669" s="76" t="str">
        <f t="shared" si="639"/>
        <v>CB$15</v>
      </c>
      <c r="CC669" s="76" t="str">
        <f t="shared" si="639"/>
        <v>CC$15</v>
      </c>
      <c r="CD669" s="76" t="str">
        <f t="shared" si="639"/>
        <v>CD$15</v>
      </c>
      <c r="CE669" s="76" t="str">
        <f t="shared" ref="CE669:CK669" si="640">CE659</f>
        <v>CE$15</v>
      </c>
      <c r="CF669" s="76" t="str">
        <f t="shared" si="640"/>
        <v>CF$15</v>
      </c>
      <c r="CG669" s="76" t="str">
        <f t="shared" si="640"/>
        <v>CG$15</v>
      </c>
      <c r="CH669" s="76" t="str">
        <f t="shared" si="640"/>
        <v>CH$15</v>
      </c>
      <c r="CI669" s="76" t="str">
        <f t="shared" si="640"/>
        <v>CI$15</v>
      </c>
      <c r="CJ669" s="76" t="str">
        <f t="shared" si="640"/>
        <v>CJ$15</v>
      </c>
      <c r="CK669" s="76" t="str">
        <f t="shared" si="640"/>
        <v>CK$15</v>
      </c>
      <c r="CL669" s="76" t="str">
        <f t="shared" ref="CL669" si="641">CL659</f>
        <v>CL$15</v>
      </c>
    </row>
    <row r="670" spans="2:90" x14ac:dyDescent="0.4">
      <c r="B670" s="130" t="str">
        <f>B656</f>
        <v>(Secondary label)</v>
      </c>
      <c r="C670" s="12"/>
      <c r="D670" s="12" t="s">
        <v>727</v>
      </c>
      <c r="E670" s="12" t="s">
        <v>906</v>
      </c>
      <c r="F670" s="12"/>
      <c r="G670" s="12" t="s">
        <v>330</v>
      </c>
      <c r="H670" s="12"/>
      <c r="I670" s="60"/>
      <c r="J670" s="60"/>
      <c r="K670" s="15"/>
      <c r="L670" s="15"/>
      <c r="M670" s="15"/>
      <c r="N670" s="15"/>
      <c r="O670" s="15"/>
      <c r="P670" s="15"/>
      <c r="R670" s="15"/>
      <c r="S670" s="76"/>
      <c r="T670" s="76"/>
      <c r="U670" s="76"/>
      <c r="V670" s="76"/>
      <c r="W670" s="76"/>
      <c r="X670" s="76"/>
      <c r="Y670" s="76"/>
      <c r="Z670" s="76"/>
      <c r="AA670" s="76"/>
      <c r="AB670" s="76"/>
      <c r="AC670" s="76"/>
      <c r="AD670" s="76"/>
      <c r="AE670" s="76"/>
      <c r="AF670" s="76"/>
      <c r="AG670" s="76"/>
      <c r="AH670" s="76"/>
      <c r="AI670" s="76"/>
      <c r="AJ670" s="76"/>
      <c r="AK670" s="76"/>
      <c r="AL670" s="76"/>
      <c r="AM670" s="76"/>
      <c r="AN670" s="76"/>
      <c r="AO670" s="76"/>
      <c r="AP670" s="76"/>
      <c r="AQ670" s="76"/>
      <c r="AR670" s="76"/>
      <c r="AS670" s="76"/>
      <c r="AT670" s="76"/>
      <c r="AU670" s="76"/>
      <c r="AV670" s="76"/>
      <c r="AW670" s="76"/>
      <c r="AX670" s="76"/>
      <c r="AY670" s="76"/>
      <c r="AZ670" s="76"/>
      <c r="BA670" s="76"/>
      <c r="BB670" s="76"/>
      <c r="BC670" s="76"/>
      <c r="BD670" s="76"/>
      <c r="BE670" s="76"/>
      <c r="BF670" s="76"/>
      <c r="BG670" s="76"/>
      <c r="BH670" s="76"/>
      <c r="BI670" s="76"/>
      <c r="BJ670" s="76"/>
      <c r="BK670" s="76"/>
      <c r="BL670" s="76"/>
      <c r="BM670" s="76"/>
      <c r="BN670" s="76"/>
      <c r="BO670" s="76"/>
      <c r="BP670" s="76"/>
      <c r="BQ670" s="76"/>
      <c r="BR670" s="76"/>
      <c r="BS670" s="76"/>
      <c r="BT670" s="76"/>
      <c r="BU670" s="76"/>
      <c r="BV670" s="76"/>
      <c r="BW670" s="76"/>
      <c r="BX670" s="76"/>
      <c r="BY670" s="76"/>
      <c r="BZ670" s="76"/>
      <c r="CA670" s="76"/>
      <c r="CB670" s="76"/>
      <c r="CC670" s="76"/>
      <c r="CD670" s="76"/>
      <c r="CE670" s="76"/>
      <c r="CF670" s="76"/>
      <c r="CG670" s="76"/>
      <c r="CH670" s="76"/>
      <c r="CI670" s="76"/>
      <c r="CJ670" s="76"/>
      <c r="CK670" s="76"/>
      <c r="CL670" s="76"/>
    </row>
    <row r="671" spans="2:90" x14ac:dyDescent="0.4">
      <c r="B671" s="130" t="str">
        <f>B657</f>
        <v xml:space="preserve">secondary unit </v>
      </c>
      <c r="C671" s="12"/>
      <c r="D671" s="12" t="s">
        <v>727</v>
      </c>
      <c r="E671" s="12" t="s">
        <v>906</v>
      </c>
      <c r="F671" s="12"/>
      <c r="G671" s="12" t="s">
        <v>330</v>
      </c>
      <c r="H671" s="12"/>
      <c r="I671" s="60"/>
      <c r="J671" s="60"/>
      <c r="K671" s="15"/>
      <c r="L671" s="15"/>
      <c r="M671" s="15"/>
      <c r="N671" s="15"/>
      <c r="O671" s="15"/>
      <c r="P671" s="15"/>
      <c r="R671" s="15"/>
      <c r="S671" s="76"/>
      <c r="T671" s="76"/>
      <c r="U671" s="76"/>
      <c r="V671" s="76"/>
      <c r="W671" s="76"/>
      <c r="X671" s="76"/>
      <c r="Y671" s="76"/>
      <c r="Z671" s="76"/>
      <c r="AA671" s="76"/>
      <c r="AB671" s="76"/>
      <c r="AC671" s="76"/>
      <c r="AD671" s="76"/>
      <c r="AE671" s="76"/>
      <c r="AF671" s="76"/>
      <c r="AG671" s="76"/>
      <c r="AH671" s="76"/>
      <c r="AI671" s="76"/>
      <c r="AJ671" s="76"/>
      <c r="AK671" s="76"/>
      <c r="AL671" s="76"/>
      <c r="AM671" s="76"/>
      <c r="AN671" s="76"/>
      <c r="AO671" s="76"/>
      <c r="AP671" s="76"/>
      <c r="AQ671" s="76"/>
      <c r="AR671" s="76"/>
      <c r="AS671" s="76"/>
      <c r="AT671" s="76"/>
      <c r="AU671" s="76"/>
      <c r="AV671" s="76"/>
      <c r="AW671" s="76"/>
      <c r="AX671" s="76"/>
      <c r="AY671" s="76"/>
      <c r="AZ671" s="76"/>
      <c r="BA671" s="76"/>
      <c r="BB671" s="76"/>
      <c r="BC671" s="76"/>
      <c r="BD671" s="76"/>
      <c r="BE671" s="76"/>
      <c r="BF671" s="76"/>
      <c r="BG671" s="76"/>
      <c r="BH671" s="76"/>
      <c r="BI671" s="76"/>
      <c r="BJ671" s="76"/>
      <c r="BK671" s="76"/>
      <c r="BL671" s="76"/>
      <c r="BM671" s="76"/>
      <c r="BN671" s="76"/>
      <c r="BO671" s="76"/>
      <c r="BP671" s="76"/>
      <c r="BQ671" s="76"/>
      <c r="BR671" s="76"/>
      <c r="BS671" s="76"/>
      <c r="BT671" s="76"/>
      <c r="BU671" s="76"/>
      <c r="BV671" s="76"/>
      <c r="BW671" s="76"/>
      <c r="BX671" s="76"/>
      <c r="BY671" s="76"/>
      <c r="BZ671" s="76"/>
      <c r="CA671" s="76"/>
      <c r="CB671" s="76"/>
      <c r="CC671" s="76"/>
      <c r="CD671" s="76"/>
      <c r="CE671" s="76"/>
      <c r="CF671" s="76"/>
      <c r="CG671" s="76"/>
      <c r="CH671" s="76"/>
      <c r="CI671" s="76"/>
      <c r="CJ671" s="76"/>
      <c r="CK671" s="76"/>
      <c r="CL671" s="76"/>
    </row>
    <row r="672" spans="2:90" x14ac:dyDescent="0.4">
      <c r="B672" s="130" t="str">
        <f>B658</f>
        <v>Secondary revenue driver</v>
      </c>
      <c r="C672" s="12"/>
      <c r="D672" s="12" t="s">
        <v>727</v>
      </c>
      <c r="E672" s="12" t="s">
        <v>906</v>
      </c>
      <c r="F672" s="12"/>
      <c r="G672" s="12" t="s">
        <v>330</v>
      </c>
      <c r="H672" s="12"/>
      <c r="I672" s="60"/>
      <c r="J672" s="60"/>
      <c r="K672" s="15"/>
      <c r="L672" s="15"/>
      <c r="M672" s="15"/>
      <c r="N672" s="15"/>
      <c r="O672" s="15"/>
      <c r="P672" s="15"/>
      <c r="R672" s="15"/>
      <c r="S672" s="76"/>
      <c r="T672" s="76"/>
      <c r="U672" s="76"/>
      <c r="V672" s="76"/>
      <c r="W672" s="76"/>
      <c r="X672" s="76"/>
      <c r="Y672" s="76"/>
      <c r="Z672" s="76"/>
      <c r="AA672" s="76"/>
      <c r="AB672" s="76"/>
      <c r="AC672" s="76"/>
      <c r="AD672" s="76"/>
      <c r="AE672" s="76"/>
      <c r="AF672" s="76"/>
      <c r="AG672" s="76"/>
      <c r="AH672" s="76"/>
      <c r="AI672" s="76"/>
      <c r="AJ672" s="76"/>
      <c r="AK672" s="76"/>
      <c r="AL672" s="76"/>
      <c r="AM672" s="76"/>
      <c r="AN672" s="76"/>
      <c r="AO672" s="76"/>
      <c r="AP672" s="76"/>
      <c r="AQ672" s="76"/>
      <c r="AR672" s="76"/>
      <c r="AS672" s="76"/>
      <c r="AT672" s="76"/>
      <c r="AU672" s="76"/>
      <c r="AV672" s="76"/>
      <c r="AW672" s="76"/>
      <c r="AX672" s="76"/>
      <c r="AY672" s="76"/>
      <c r="AZ672" s="76"/>
      <c r="BA672" s="76"/>
      <c r="BB672" s="76"/>
      <c r="BC672" s="76"/>
      <c r="BD672" s="76"/>
      <c r="BE672" s="76"/>
      <c r="BF672" s="76"/>
      <c r="BG672" s="76"/>
      <c r="BH672" s="76"/>
      <c r="BI672" s="76"/>
      <c r="BJ672" s="76"/>
      <c r="BK672" s="76"/>
      <c r="BL672" s="76"/>
      <c r="BM672" s="76"/>
      <c r="BN672" s="76"/>
      <c r="BO672" s="76"/>
      <c r="BP672" s="76"/>
      <c r="BQ672" s="76"/>
      <c r="BR672" s="76"/>
      <c r="BS672" s="76"/>
      <c r="BT672" s="76"/>
      <c r="BU672" s="76"/>
      <c r="BV672" s="76"/>
      <c r="BW672" s="76"/>
      <c r="BX672" s="76"/>
      <c r="BY672" s="76"/>
      <c r="BZ672" s="76"/>
      <c r="CA672" s="76"/>
      <c r="CB672" s="76"/>
      <c r="CC672" s="76"/>
      <c r="CD672" s="76"/>
      <c r="CE672" s="76"/>
      <c r="CF672" s="76"/>
      <c r="CG672" s="76"/>
      <c r="CH672" s="76"/>
      <c r="CI672" s="76"/>
      <c r="CJ672" s="76"/>
      <c r="CK672" s="76"/>
      <c r="CL672" s="76"/>
    </row>
    <row r="673" spans="2:90" x14ac:dyDescent="0.4">
      <c r="B673" s="8" t="s">
        <v>462</v>
      </c>
      <c r="C673" s="12"/>
      <c r="D673" s="12" t="s">
        <v>727</v>
      </c>
      <c r="E673" s="12" t="s">
        <v>906</v>
      </c>
      <c r="F673" s="12"/>
      <c r="G673" s="12" t="s">
        <v>330</v>
      </c>
      <c r="H673" s="12"/>
      <c r="I673" s="60"/>
      <c r="J673" s="60"/>
      <c r="K673" s="15"/>
      <c r="L673" s="15"/>
      <c r="M673" s="15"/>
      <c r="N673" s="15"/>
      <c r="O673" s="15"/>
      <c r="P673" s="15"/>
      <c r="R673" s="15"/>
      <c r="S673" s="76"/>
      <c r="T673" s="76"/>
      <c r="U673" s="76"/>
      <c r="V673" s="76"/>
      <c r="W673" s="76"/>
      <c r="X673" s="76"/>
      <c r="Y673" s="76"/>
      <c r="Z673" s="76"/>
      <c r="AA673" s="76"/>
      <c r="AB673" s="76"/>
      <c r="AC673" s="76"/>
      <c r="AD673" s="76"/>
      <c r="AE673" s="76"/>
      <c r="AF673" s="76"/>
      <c r="AG673" s="76"/>
      <c r="AH673" s="76"/>
      <c r="AI673" s="76"/>
      <c r="AJ673" s="76"/>
      <c r="AK673" s="76"/>
      <c r="AL673" s="76"/>
      <c r="AM673" s="76"/>
      <c r="AN673" s="76"/>
      <c r="AO673" s="76"/>
      <c r="AP673" s="76"/>
      <c r="AQ673" s="76"/>
      <c r="AR673" s="76"/>
      <c r="AS673" s="76"/>
      <c r="AT673" s="76"/>
      <c r="AU673" s="76"/>
      <c r="AV673" s="76"/>
      <c r="AW673" s="76"/>
      <c r="AX673" s="76"/>
      <c r="AY673" s="76"/>
      <c r="AZ673" s="76"/>
      <c r="BA673" s="76"/>
      <c r="BB673" s="76"/>
      <c r="BC673" s="76"/>
      <c r="BD673" s="76"/>
      <c r="BE673" s="76"/>
      <c r="BF673" s="76"/>
      <c r="BG673" s="76"/>
      <c r="BH673" s="76"/>
      <c r="BI673" s="76"/>
      <c r="BJ673" s="76"/>
      <c r="BK673" s="76"/>
      <c r="BL673" s="76"/>
      <c r="BM673" s="76"/>
      <c r="BN673" s="76"/>
      <c r="BO673" s="76"/>
      <c r="BP673" s="76"/>
      <c r="BQ673" s="76"/>
      <c r="BR673" s="76"/>
      <c r="BS673" s="76"/>
      <c r="BT673" s="76"/>
      <c r="BU673" s="76"/>
      <c r="BV673" s="76"/>
      <c r="BW673" s="76"/>
      <c r="BX673" s="76"/>
      <c r="BY673" s="76"/>
      <c r="BZ673" s="76"/>
      <c r="CA673" s="76"/>
      <c r="CB673" s="76"/>
      <c r="CC673" s="76"/>
      <c r="CD673" s="76"/>
      <c r="CE673" s="76"/>
      <c r="CF673" s="76"/>
      <c r="CG673" s="76"/>
      <c r="CH673" s="76"/>
      <c r="CI673" s="76"/>
      <c r="CJ673" s="76"/>
      <c r="CK673" s="76"/>
      <c r="CL673" s="76"/>
    </row>
    <row r="674" spans="2:90" x14ac:dyDescent="0.4">
      <c r="C674" s="12"/>
      <c r="D674" s="12"/>
      <c r="E674" s="12" t="s">
        <v>906</v>
      </c>
      <c r="F674" s="12"/>
      <c r="G674" s="12"/>
      <c r="H674" s="12"/>
      <c r="I674" s="60"/>
      <c r="J674" s="60"/>
      <c r="K674" s="15"/>
      <c r="L674" s="15"/>
      <c r="M674" s="15"/>
      <c r="N674" s="15"/>
      <c r="O674" s="15"/>
      <c r="P674" s="15"/>
      <c r="R674" s="15"/>
      <c r="S674" s="76"/>
      <c r="T674" s="76"/>
      <c r="U674" s="76"/>
      <c r="V674" s="76"/>
      <c r="W674" s="76"/>
      <c r="X674" s="76"/>
      <c r="Y674" s="76"/>
      <c r="Z674" s="76"/>
      <c r="AA674" s="76"/>
      <c r="AB674" s="76"/>
      <c r="AC674" s="76"/>
      <c r="AD674" s="76"/>
      <c r="AE674" s="76"/>
      <c r="AF674" s="76"/>
      <c r="AG674" s="76"/>
      <c r="AH674" s="76"/>
      <c r="AI674" s="76"/>
      <c r="AJ674" s="76"/>
      <c r="AK674" s="76"/>
      <c r="AL674" s="76"/>
      <c r="AM674" s="76"/>
      <c r="AN674" s="76"/>
      <c r="AO674" s="76"/>
      <c r="AP674" s="76"/>
      <c r="AQ674" s="76"/>
      <c r="AR674" s="76"/>
      <c r="AS674" s="76"/>
      <c r="AT674" s="76"/>
      <c r="AU674" s="76"/>
      <c r="AV674" s="76"/>
      <c r="AW674" s="76"/>
      <c r="AX674" s="76"/>
      <c r="AY674" s="76"/>
      <c r="AZ674" s="76"/>
      <c r="BA674" s="76"/>
      <c r="BB674" s="76"/>
      <c r="BC674" s="76"/>
      <c r="BD674" s="76"/>
      <c r="BE674" s="76"/>
      <c r="BF674" s="76"/>
      <c r="BG674" s="76"/>
      <c r="BH674" s="76"/>
      <c r="BI674" s="76"/>
      <c r="BJ674" s="76"/>
      <c r="BK674" s="76"/>
      <c r="BL674" s="76"/>
      <c r="BM674" s="76"/>
      <c r="BN674" s="76"/>
      <c r="BO674" s="76"/>
      <c r="BP674" s="76"/>
      <c r="BQ674" s="76"/>
      <c r="BR674" s="76"/>
      <c r="BS674" s="76"/>
      <c r="BT674" s="76"/>
      <c r="BU674" s="76"/>
      <c r="BV674" s="76"/>
      <c r="BW674" s="76"/>
      <c r="BX674" s="76"/>
      <c r="BY674" s="76"/>
      <c r="BZ674" s="76"/>
      <c r="CA674" s="76"/>
      <c r="CB674" s="76"/>
      <c r="CC674" s="76"/>
      <c r="CD674" s="76"/>
      <c r="CE674" s="76"/>
      <c r="CF674" s="76"/>
      <c r="CG674" s="76"/>
      <c r="CH674" s="76"/>
      <c r="CI674" s="76"/>
      <c r="CJ674" s="76"/>
      <c r="CK674" s="76"/>
      <c r="CL674" s="76"/>
    </row>
    <row r="675" spans="2:90" x14ac:dyDescent="0.4">
      <c r="B675" s="168" t="s">
        <v>487</v>
      </c>
      <c r="C675" s="167"/>
      <c r="D675" s="167"/>
      <c r="E675" s="167" t="s">
        <v>906</v>
      </c>
      <c r="F675" s="167"/>
      <c r="G675" s="167"/>
      <c r="H675" s="167"/>
      <c r="I675" s="169"/>
      <c r="J675" s="169"/>
      <c r="K675" s="190"/>
      <c r="L675" s="190"/>
      <c r="M675" s="190"/>
      <c r="N675" s="190"/>
      <c r="O675" s="190"/>
      <c r="P675" s="190"/>
      <c r="R675" s="191"/>
      <c r="S675" s="167"/>
      <c r="T675" s="167"/>
      <c r="U675" s="167"/>
      <c r="V675" s="167"/>
      <c r="W675" s="167"/>
      <c r="X675" s="167"/>
      <c r="Y675" s="167"/>
      <c r="Z675" s="167"/>
      <c r="AA675" s="167"/>
      <c r="AB675" s="167"/>
      <c r="AC675" s="167"/>
      <c r="AD675" s="167"/>
      <c r="AE675" s="167"/>
      <c r="AF675" s="167"/>
      <c r="AG675" s="167"/>
      <c r="AH675" s="167"/>
      <c r="AI675" s="167"/>
      <c r="AJ675" s="167"/>
      <c r="AK675" s="167"/>
      <c r="AL675" s="167"/>
      <c r="AM675" s="167"/>
      <c r="AN675" s="167"/>
      <c r="AO675" s="167"/>
      <c r="AP675" s="167"/>
      <c r="AQ675" s="167"/>
      <c r="AR675" s="167"/>
      <c r="AS675" s="167"/>
      <c r="AT675" s="167"/>
      <c r="AU675" s="167"/>
      <c r="AV675" s="167"/>
      <c r="AW675" s="167"/>
      <c r="AX675" s="167"/>
      <c r="AY675" s="167"/>
      <c r="AZ675" s="167"/>
      <c r="BA675" s="167"/>
      <c r="BB675" s="167"/>
      <c r="BC675" s="167"/>
      <c r="BD675" s="167"/>
      <c r="BE675" s="167"/>
      <c r="BF675" s="167"/>
      <c r="BG675" s="167"/>
      <c r="BH675" s="167"/>
      <c r="BI675" s="167"/>
      <c r="BJ675" s="167"/>
      <c r="BK675" s="167"/>
      <c r="BL675" s="167"/>
      <c r="BM675" s="167"/>
      <c r="BN675" s="167"/>
      <c r="BO675" s="167"/>
      <c r="BP675" s="167"/>
      <c r="BQ675" s="167"/>
      <c r="BR675" s="167"/>
      <c r="BS675" s="167"/>
      <c r="BT675" s="167"/>
      <c r="BU675" s="167"/>
      <c r="BV675" s="167"/>
      <c r="BW675" s="167"/>
      <c r="BX675" s="167"/>
      <c r="BY675" s="167"/>
      <c r="BZ675" s="167"/>
      <c r="CA675" s="167"/>
      <c r="CB675" s="167"/>
      <c r="CC675" s="167"/>
      <c r="CD675" s="167"/>
      <c r="CE675" s="167"/>
      <c r="CF675" s="167"/>
      <c r="CG675" s="167"/>
      <c r="CH675" s="167"/>
      <c r="CI675" s="167"/>
      <c r="CJ675" s="167"/>
      <c r="CK675" s="167"/>
      <c r="CL675" s="167"/>
    </row>
    <row r="676" spans="2:90" x14ac:dyDescent="0.4">
      <c r="B676" s="168" t="s">
        <v>489</v>
      </c>
      <c r="C676" s="167"/>
      <c r="D676" s="167"/>
      <c r="E676" s="167" t="s">
        <v>906</v>
      </c>
      <c r="F676" s="167"/>
      <c r="G676" s="167"/>
      <c r="H676" s="167"/>
      <c r="I676" s="169"/>
      <c r="J676" s="169"/>
      <c r="K676" s="190"/>
      <c r="L676" s="190"/>
      <c r="M676" s="190"/>
      <c r="N676" s="190"/>
      <c r="O676" s="190"/>
      <c r="P676" s="190"/>
      <c r="R676" s="191"/>
      <c r="S676" s="167"/>
      <c r="T676" s="167"/>
      <c r="U676" s="167"/>
      <c r="V676" s="167"/>
      <c r="W676" s="167"/>
      <c r="X676" s="167"/>
      <c r="Y676" s="167"/>
      <c r="Z676" s="167"/>
      <c r="AA676" s="167"/>
      <c r="AB676" s="167"/>
      <c r="AC676" s="167"/>
      <c r="AD676" s="167"/>
      <c r="AE676" s="167"/>
      <c r="AF676" s="167"/>
      <c r="AG676" s="167"/>
      <c r="AH676" s="167"/>
      <c r="AI676" s="167"/>
      <c r="AJ676" s="167"/>
      <c r="AK676" s="167"/>
      <c r="AL676" s="167"/>
      <c r="AM676" s="167"/>
      <c r="AN676" s="167"/>
      <c r="AO676" s="167"/>
      <c r="AP676" s="167"/>
      <c r="AQ676" s="167"/>
      <c r="AR676" s="167"/>
      <c r="AS676" s="167"/>
      <c r="AT676" s="167"/>
      <c r="AU676" s="167"/>
      <c r="AV676" s="167"/>
      <c r="AW676" s="167"/>
      <c r="AX676" s="167"/>
      <c r="AY676" s="167"/>
      <c r="AZ676" s="167"/>
      <c r="BA676" s="167"/>
      <c r="BB676" s="167"/>
      <c r="BC676" s="167"/>
      <c r="BD676" s="167"/>
      <c r="BE676" s="167"/>
      <c r="BF676" s="167"/>
      <c r="BG676" s="167"/>
      <c r="BH676" s="167"/>
      <c r="BI676" s="167"/>
      <c r="BJ676" s="167"/>
      <c r="BK676" s="167"/>
      <c r="BL676" s="167"/>
      <c r="BM676" s="167"/>
      <c r="BN676" s="167"/>
      <c r="BO676" s="167"/>
      <c r="BP676" s="167"/>
      <c r="BQ676" s="167"/>
      <c r="BR676" s="167"/>
      <c r="BS676" s="167"/>
      <c r="BT676" s="167"/>
      <c r="BU676" s="167"/>
      <c r="BV676" s="167"/>
      <c r="BW676" s="167"/>
      <c r="BX676" s="167"/>
      <c r="BY676" s="167"/>
      <c r="BZ676" s="167"/>
      <c r="CA676" s="167"/>
      <c r="CB676" s="167"/>
      <c r="CC676" s="167"/>
      <c r="CD676" s="167"/>
      <c r="CE676" s="167"/>
      <c r="CF676" s="167"/>
      <c r="CG676" s="167"/>
      <c r="CH676" s="167"/>
      <c r="CI676" s="167"/>
      <c r="CJ676" s="167"/>
      <c r="CK676" s="167"/>
      <c r="CL676" s="167"/>
    </row>
    <row r="677" spans="2:90" x14ac:dyDescent="0.4">
      <c r="B677" s="168" t="s">
        <v>459</v>
      </c>
      <c r="C677" s="167"/>
      <c r="D677" s="167"/>
      <c r="E677" s="167" t="s">
        <v>906</v>
      </c>
      <c r="F677" s="167"/>
      <c r="G677" s="167"/>
      <c r="H677" s="167"/>
      <c r="I677" s="169"/>
      <c r="J677" s="169"/>
      <c r="K677" s="190"/>
      <c r="L677" s="190"/>
      <c r="M677" s="190"/>
      <c r="N677" s="190"/>
      <c r="O677" s="190"/>
      <c r="P677" s="190"/>
      <c r="R677" s="191"/>
      <c r="S677" s="192" t="str">
        <f t="shared" ref="S677:AX677" si="642">S$16</f>
        <v>S$12</v>
      </c>
      <c r="T677" s="192" t="str">
        <f t="shared" si="642"/>
        <v>T$12</v>
      </c>
      <c r="U677" s="192" t="str">
        <f t="shared" si="642"/>
        <v>U$12</v>
      </c>
      <c r="V677" s="192" t="str">
        <f t="shared" si="642"/>
        <v>V$12</v>
      </c>
      <c r="W677" s="192" t="str">
        <f t="shared" si="642"/>
        <v>W$12</v>
      </c>
      <c r="X677" s="192" t="str">
        <f t="shared" si="642"/>
        <v>X$12</v>
      </c>
      <c r="Y677" s="192" t="str">
        <f t="shared" si="642"/>
        <v>Y$12</v>
      </c>
      <c r="Z677" s="192" t="str">
        <f t="shared" si="642"/>
        <v>Z$12</v>
      </c>
      <c r="AA677" s="192" t="str">
        <f t="shared" si="642"/>
        <v>AA$12</v>
      </c>
      <c r="AB677" s="192" t="str">
        <f t="shared" si="642"/>
        <v>AB$12</v>
      </c>
      <c r="AC677" s="192" t="str">
        <f t="shared" si="642"/>
        <v>AC$12</v>
      </c>
      <c r="AD677" s="192" t="str">
        <f t="shared" si="642"/>
        <v>AD$12</v>
      </c>
      <c r="AE677" s="192" t="str">
        <f t="shared" si="642"/>
        <v>AE$12</v>
      </c>
      <c r="AF677" s="192" t="str">
        <f t="shared" si="642"/>
        <v>AF$12</v>
      </c>
      <c r="AG677" s="192" t="str">
        <f t="shared" si="642"/>
        <v>AG$12</v>
      </c>
      <c r="AH677" s="192" t="str">
        <f t="shared" si="642"/>
        <v>AH$12</v>
      </c>
      <c r="AI677" s="192" t="str">
        <f t="shared" si="642"/>
        <v>AI$12</v>
      </c>
      <c r="AJ677" s="192" t="str">
        <f t="shared" si="642"/>
        <v>AJ$12</v>
      </c>
      <c r="AK677" s="192" t="str">
        <f t="shared" si="642"/>
        <v>AK$12</v>
      </c>
      <c r="AL677" s="192" t="str">
        <f t="shared" si="642"/>
        <v>AL$12</v>
      </c>
      <c r="AM677" s="192" t="str">
        <f t="shared" si="642"/>
        <v>AM$12</v>
      </c>
      <c r="AN677" s="192" t="str">
        <f t="shared" si="642"/>
        <v>AN$12</v>
      </c>
      <c r="AO677" s="192" t="str">
        <f t="shared" si="642"/>
        <v>AO$12</v>
      </c>
      <c r="AP677" s="192" t="str">
        <f t="shared" si="642"/>
        <v>AP$12</v>
      </c>
      <c r="AQ677" s="192" t="str">
        <f t="shared" si="642"/>
        <v>AQ$12</v>
      </c>
      <c r="AR677" s="192" t="str">
        <f t="shared" si="642"/>
        <v>AR$12</v>
      </c>
      <c r="AS677" s="192" t="str">
        <f t="shared" si="642"/>
        <v>AS$12</v>
      </c>
      <c r="AT677" s="192" t="str">
        <f t="shared" si="642"/>
        <v>AT$12</v>
      </c>
      <c r="AU677" s="192" t="str">
        <f t="shared" si="642"/>
        <v>AU$12</v>
      </c>
      <c r="AV677" s="192" t="str">
        <f t="shared" si="642"/>
        <v>AV$12</v>
      </c>
      <c r="AW677" s="192" t="str">
        <f t="shared" si="642"/>
        <v>AW$12</v>
      </c>
      <c r="AX677" s="192" t="str">
        <f t="shared" si="642"/>
        <v>AX$12</v>
      </c>
      <c r="AY677" s="192" t="str">
        <f t="shared" ref="AY677:CD677" si="643">AY$16</f>
        <v>AY$12</v>
      </c>
      <c r="AZ677" s="192" t="str">
        <f t="shared" si="643"/>
        <v>AZ$12</v>
      </c>
      <c r="BA677" s="192" t="str">
        <f t="shared" si="643"/>
        <v>BA$12</v>
      </c>
      <c r="BB677" s="192" t="str">
        <f t="shared" si="643"/>
        <v>BB$12</v>
      </c>
      <c r="BC677" s="192" t="str">
        <f t="shared" si="643"/>
        <v>BC$12</v>
      </c>
      <c r="BD677" s="192" t="str">
        <f t="shared" si="643"/>
        <v>BD$12</v>
      </c>
      <c r="BE677" s="192" t="str">
        <f t="shared" si="643"/>
        <v>BE$12</v>
      </c>
      <c r="BF677" s="192" t="str">
        <f t="shared" si="643"/>
        <v>BF$12</v>
      </c>
      <c r="BG677" s="192" t="str">
        <f t="shared" si="643"/>
        <v>BG$12</v>
      </c>
      <c r="BH677" s="192" t="str">
        <f t="shared" si="643"/>
        <v>BH$12</v>
      </c>
      <c r="BI677" s="192" t="str">
        <f t="shared" si="643"/>
        <v>BI$12</v>
      </c>
      <c r="BJ677" s="192" t="str">
        <f t="shared" si="643"/>
        <v>BJ$12</v>
      </c>
      <c r="BK677" s="192" t="str">
        <f t="shared" si="643"/>
        <v>BK$12</v>
      </c>
      <c r="BL677" s="192" t="str">
        <f t="shared" si="643"/>
        <v>BL$12</v>
      </c>
      <c r="BM677" s="192" t="str">
        <f t="shared" si="643"/>
        <v>BM$12</v>
      </c>
      <c r="BN677" s="192" t="str">
        <f t="shared" si="643"/>
        <v>BN$12</v>
      </c>
      <c r="BO677" s="192" t="str">
        <f t="shared" si="643"/>
        <v>BO$12</v>
      </c>
      <c r="BP677" s="192" t="str">
        <f t="shared" si="643"/>
        <v>BP$12</v>
      </c>
      <c r="BQ677" s="192" t="str">
        <f t="shared" si="643"/>
        <v>BQ$12</v>
      </c>
      <c r="BR677" s="192" t="str">
        <f t="shared" si="643"/>
        <v>BR$12</v>
      </c>
      <c r="BS677" s="192" t="str">
        <f t="shared" si="643"/>
        <v>BS$12</v>
      </c>
      <c r="BT677" s="192" t="str">
        <f t="shared" si="643"/>
        <v>BT$12</v>
      </c>
      <c r="BU677" s="192" t="str">
        <f t="shared" si="643"/>
        <v>BU$12</v>
      </c>
      <c r="BV677" s="192" t="str">
        <f t="shared" si="643"/>
        <v>BV$12</v>
      </c>
      <c r="BW677" s="192" t="str">
        <f t="shared" si="643"/>
        <v>BW$12</v>
      </c>
      <c r="BX677" s="192" t="str">
        <f t="shared" si="643"/>
        <v>BX$12</v>
      </c>
      <c r="BY677" s="192" t="str">
        <f t="shared" si="643"/>
        <v>BY$12</v>
      </c>
      <c r="BZ677" s="192" t="str">
        <f t="shared" si="643"/>
        <v>BZ$12</v>
      </c>
      <c r="CA677" s="192" t="str">
        <f t="shared" si="643"/>
        <v>CA$12</v>
      </c>
      <c r="CB677" s="192" t="str">
        <f t="shared" si="643"/>
        <v>CB$12</v>
      </c>
      <c r="CC677" s="192" t="str">
        <f t="shared" si="643"/>
        <v>CC$12</v>
      </c>
      <c r="CD677" s="192" t="str">
        <f t="shared" si="643"/>
        <v>CD$12</v>
      </c>
      <c r="CE677" s="192" t="str">
        <f t="shared" ref="CE677:CL677" si="644">CE$16</f>
        <v>CE$12</v>
      </c>
      <c r="CF677" s="192" t="str">
        <f t="shared" si="644"/>
        <v>CF$12</v>
      </c>
      <c r="CG677" s="192" t="str">
        <f t="shared" si="644"/>
        <v>CG$12</v>
      </c>
      <c r="CH677" s="192" t="str">
        <f t="shared" si="644"/>
        <v>CH$12</v>
      </c>
      <c r="CI677" s="192" t="str">
        <f t="shared" si="644"/>
        <v>CI$12</v>
      </c>
      <c r="CJ677" s="192" t="str">
        <f t="shared" si="644"/>
        <v>CJ$12</v>
      </c>
      <c r="CK677" s="192" t="str">
        <f t="shared" si="644"/>
        <v>CK$12</v>
      </c>
      <c r="CL677" s="192" t="str">
        <f t="shared" si="644"/>
        <v>CL$12</v>
      </c>
    </row>
    <row r="678" spans="2:90" x14ac:dyDescent="0.4">
      <c r="B678" s="168" t="s">
        <v>460</v>
      </c>
      <c r="C678" s="193"/>
      <c r="D678" s="193"/>
      <c r="E678" s="193" t="s">
        <v>906</v>
      </c>
      <c r="F678" s="193"/>
      <c r="G678" s="193"/>
      <c r="H678" s="193"/>
      <c r="I678" s="194"/>
      <c r="J678" s="194"/>
      <c r="K678" s="195"/>
      <c r="L678" s="195"/>
      <c r="M678" s="195"/>
      <c r="N678" s="195"/>
      <c r="O678" s="195"/>
      <c r="P678" s="195"/>
      <c r="R678" s="195"/>
      <c r="S678" s="192" t="str">
        <f t="shared" ref="S678:AX678" si="645">S$17</f>
        <v>S$13</v>
      </c>
      <c r="T678" s="192" t="str">
        <f t="shared" si="645"/>
        <v>T$13</v>
      </c>
      <c r="U678" s="192" t="str">
        <f t="shared" si="645"/>
        <v>U$13</v>
      </c>
      <c r="V678" s="192" t="str">
        <f t="shared" si="645"/>
        <v>V$13</v>
      </c>
      <c r="W678" s="192" t="str">
        <f t="shared" si="645"/>
        <v>W$13</v>
      </c>
      <c r="X678" s="192" t="str">
        <f t="shared" si="645"/>
        <v>X$13</v>
      </c>
      <c r="Y678" s="192" t="str">
        <f t="shared" si="645"/>
        <v>Y$13</v>
      </c>
      <c r="Z678" s="192" t="str">
        <f t="shared" si="645"/>
        <v>Z$13</v>
      </c>
      <c r="AA678" s="192" t="str">
        <f t="shared" si="645"/>
        <v>AA$13</v>
      </c>
      <c r="AB678" s="192" t="str">
        <f t="shared" si="645"/>
        <v>AB$13</v>
      </c>
      <c r="AC678" s="192" t="str">
        <f t="shared" si="645"/>
        <v>AC$13</v>
      </c>
      <c r="AD678" s="192" t="str">
        <f t="shared" si="645"/>
        <v>AD$13</v>
      </c>
      <c r="AE678" s="192" t="str">
        <f t="shared" si="645"/>
        <v>AE$13</v>
      </c>
      <c r="AF678" s="192" t="str">
        <f t="shared" si="645"/>
        <v>AF$13</v>
      </c>
      <c r="AG678" s="192" t="str">
        <f t="shared" si="645"/>
        <v>AG$13</v>
      </c>
      <c r="AH678" s="192" t="str">
        <f t="shared" si="645"/>
        <v>AH$13</v>
      </c>
      <c r="AI678" s="192" t="str">
        <f t="shared" si="645"/>
        <v>AI$13</v>
      </c>
      <c r="AJ678" s="192" t="str">
        <f t="shared" si="645"/>
        <v>AJ$13</v>
      </c>
      <c r="AK678" s="192" t="str">
        <f t="shared" si="645"/>
        <v>AK$13</v>
      </c>
      <c r="AL678" s="192" t="str">
        <f t="shared" si="645"/>
        <v>AL$13</v>
      </c>
      <c r="AM678" s="192" t="str">
        <f t="shared" si="645"/>
        <v>AM$13</v>
      </c>
      <c r="AN678" s="192" t="str">
        <f t="shared" si="645"/>
        <v>AN$13</v>
      </c>
      <c r="AO678" s="192" t="str">
        <f t="shared" si="645"/>
        <v>AO$13</v>
      </c>
      <c r="AP678" s="192" t="str">
        <f t="shared" si="645"/>
        <v>AP$13</v>
      </c>
      <c r="AQ678" s="192" t="str">
        <f t="shared" si="645"/>
        <v>AQ$13</v>
      </c>
      <c r="AR678" s="192" t="str">
        <f t="shared" si="645"/>
        <v>AR$13</v>
      </c>
      <c r="AS678" s="192" t="str">
        <f t="shared" si="645"/>
        <v>AS$13</v>
      </c>
      <c r="AT678" s="192" t="str">
        <f t="shared" si="645"/>
        <v>AT$13</v>
      </c>
      <c r="AU678" s="192" t="str">
        <f t="shared" si="645"/>
        <v>AU$13</v>
      </c>
      <c r="AV678" s="192" t="str">
        <f t="shared" si="645"/>
        <v>AV$13</v>
      </c>
      <c r="AW678" s="192" t="str">
        <f t="shared" si="645"/>
        <v>AW$13</v>
      </c>
      <c r="AX678" s="192" t="str">
        <f t="shared" si="645"/>
        <v>AX$13</v>
      </c>
      <c r="AY678" s="192" t="str">
        <f t="shared" ref="AY678:CD678" si="646">AY$17</f>
        <v>AY$13</v>
      </c>
      <c r="AZ678" s="192" t="str">
        <f t="shared" si="646"/>
        <v>AZ$13</v>
      </c>
      <c r="BA678" s="192" t="str">
        <f t="shared" si="646"/>
        <v>BA$13</v>
      </c>
      <c r="BB678" s="192" t="str">
        <f t="shared" si="646"/>
        <v>BB$13</v>
      </c>
      <c r="BC678" s="192" t="str">
        <f t="shared" si="646"/>
        <v>BC$13</v>
      </c>
      <c r="BD678" s="192" t="str">
        <f t="shared" si="646"/>
        <v>BD$13</v>
      </c>
      <c r="BE678" s="192" t="str">
        <f t="shared" si="646"/>
        <v>BE$13</v>
      </c>
      <c r="BF678" s="192" t="str">
        <f t="shared" si="646"/>
        <v>BF$13</v>
      </c>
      <c r="BG678" s="192" t="str">
        <f t="shared" si="646"/>
        <v>BG$13</v>
      </c>
      <c r="BH678" s="192" t="str">
        <f t="shared" si="646"/>
        <v>BH$13</v>
      </c>
      <c r="BI678" s="192" t="str">
        <f t="shared" si="646"/>
        <v>BI$13</v>
      </c>
      <c r="BJ678" s="192" t="str">
        <f t="shared" si="646"/>
        <v>BJ$13</v>
      </c>
      <c r="BK678" s="192" t="str">
        <f t="shared" si="646"/>
        <v>BK$13</v>
      </c>
      <c r="BL678" s="192" t="str">
        <f t="shared" si="646"/>
        <v>BL$13</v>
      </c>
      <c r="BM678" s="192" t="str">
        <f t="shared" si="646"/>
        <v>BM$13</v>
      </c>
      <c r="BN678" s="192" t="str">
        <f t="shared" si="646"/>
        <v>BN$13</v>
      </c>
      <c r="BO678" s="192" t="str">
        <f t="shared" si="646"/>
        <v>BO$13</v>
      </c>
      <c r="BP678" s="192" t="str">
        <f t="shared" si="646"/>
        <v>BP$13</v>
      </c>
      <c r="BQ678" s="192" t="str">
        <f t="shared" si="646"/>
        <v>BQ$13</v>
      </c>
      <c r="BR678" s="192" t="str">
        <f t="shared" si="646"/>
        <v>BR$13</v>
      </c>
      <c r="BS678" s="192" t="str">
        <f t="shared" si="646"/>
        <v>BS$13</v>
      </c>
      <c r="BT678" s="192" t="str">
        <f t="shared" si="646"/>
        <v>BT$13</v>
      </c>
      <c r="BU678" s="192" t="str">
        <f t="shared" si="646"/>
        <v>BU$13</v>
      </c>
      <c r="BV678" s="192" t="str">
        <f t="shared" si="646"/>
        <v>BV$13</v>
      </c>
      <c r="BW678" s="192" t="str">
        <f t="shared" si="646"/>
        <v>BW$13</v>
      </c>
      <c r="BX678" s="192" t="str">
        <f t="shared" si="646"/>
        <v>BX$13</v>
      </c>
      <c r="BY678" s="192" t="str">
        <f t="shared" si="646"/>
        <v>BY$13</v>
      </c>
      <c r="BZ678" s="192" t="str">
        <f t="shared" si="646"/>
        <v>BZ$13</v>
      </c>
      <c r="CA678" s="192" t="str">
        <f t="shared" si="646"/>
        <v>CA$13</v>
      </c>
      <c r="CB678" s="192" t="str">
        <f t="shared" si="646"/>
        <v>CB$13</v>
      </c>
      <c r="CC678" s="192" t="str">
        <f t="shared" si="646"/>
        <v>CC$13</v>
      </c>
      <c r="CD678" s="192" t="str">
        <f t="shared" si="646"/>
        <v>CD$13</v>
      </c>
      <c r="CE678" s="192" t="str">
        <f t="shared" ref="CE678:CL678" si="647">CE$17</f>
        <v>CE$13</v>
      </c>
      <c r="CF678" s="192" t="str">
        <f t="shared" si="647"/>
        <v>CF$13</v>
      </c>
      <c r="CG678" s="192" t="str">
        <f t="shared" si="647"/>
        <v>CG$13</v>
      </c>
      <c r="CH678" s="192" t="str">
        <f t="shared" si="647"/>
        <v>CH$13</v>
      </c>
      <c r="CI678" s="192" t="str">
        <f t="shared" si="647"/>
        <v>CI$13</v>
      </c>
      <c r="CJ678" s="192" t="str">
        <f t="shared" si="647"/>
        <v>CJ$13</v>
      </c>
      <c r="CK678" s="192" t="str">
        <f t="shared" si="647"/>
        <v>CK$13</v>
      </c>
      <c r="CL678" s="192" t="str">
        <f t="shared" si="647"/>
        <v>CL$13</v>
      </c>
    </row>
    <row r="679" spans="2:90" x14ac:dyDescent="0.4">
      <c r="B679" s="168" t="s">
        <v>488</v>
      </c>
      <c r="C679" s="193"/>
      <c r="D679" s="193"/>
      <c r="E679" s="193" t="s">
        <v>906</v>
      </c>
      <c r="F679" s="193"/>
      <c r="G679" s="193"/>
      <c r="H679" s="193"/>
      <c r="I679" s="194"/>
      <c r="J679" s="194"/>
      <c r="K679" s="195"/>
      <c r="L679" s="195"/>
      <c r="M679" s="195"/>
      <c r="N679" s="195"/>
      <c r="O679" s="195"/>
      <c r="P679" s="195"/>
      <c r="R679" s="195"/>
      <c r="S679" s="183"/>
      <c r="T679" s="183"/>
      <c r="U679" s="183"/>
      <c r="V679" s="183"/>
      <c r="W679" s="183"/>
      <c r="X679" s="183"/>
      <c r="Y679" s="183"/>
      <c r="Z679" s="183"/>
      <c r="AA679" s="183"/>
      <c r="AB679" s="183"/>
      <c r="AC679" s="183"/>
      <c r="AD679" s="183"/>
      <c r="AE679" s="183"/>
      <c r="AF679" s="183"/>
      <c r="AG679" s="183"/>
      <c r="AH679" s="183"/>
      <c r="AI679" s="183"/>
      <c r="AJ679" s="183"/>
      <c r="AK679" s="183"/>
      <c r="AL679" s="183"/>
      <c r="AM679" s="183"/>
      <c r="AN679" s="183"/>
      <c r="AO679" s="183"/>
      <c r="AP679" s="183"/>
      <c r="AQ679" s="183"/>
      <c r="AR679" s="183"/>
      <c r="AS679" s="183"/>
      <c r="AT679" s="183"/>
      <c r="AU679" s="183"/>
      <c r="AV679" s="183"/>
      <c r="AW679" s="183"/>
      <c r="AX679" s="183"/>
      <c r="AY679" s="183"/>
      <c r="AZ679" s="183"/>
      <c r="BA679" s="183"/>
      <c r="BB679" s="183"/>
      <c r="BC679" s="183"/>
      <c r="BD679" s="183"/>
      <c r="BE679" s="183"/>
      <c r="BF679" s="183"/>
      <c r="BG679" s="183"/>
      <c r="BH679" s="183"/>
      <c r="BI679" s="183"/>
      <c r="BJ679" s="183"/>
      <c r="BK679" s="183"/>
      <c r="BL679" s="183"/>
      <c r="BM679" s="183"/>
      <c r="BN679" s="183"/>
      <c r="BO679" s="183"/>
      <c r="BP679" s="183"/>
      <c r="BQ679" s="183"/>
      <c r="BR679" s="183"/>
      <c r="BS679" s="183"/>
      <c r="BT679" s="183"/>
      <c r="BU679" s="183"/>
      <c r="BV679" s="183"/>
      <c r="BW679" s="183"/>
      <c r="BX679" s="183"/>
      <c r="BY679" s="183"/>
      <c r="BZ679" s="183"/>
      <c r="CA679" s="183"/>
      <c r="CB679" s="183"/>
      <c r="CC679" s="183"/>
      <c r="CD679" s="183"/>
      <c r="CE679" s="183"/>
      <c r="CF679" s="183"/>
      <c r="CG679" s="183"/>
      <c r="CH679" s="183"/>
      <c r="CI679" s="183"/>
      <c r="CJ679" s="183"/>
      <c r="CK679" s="183"/>
      <c r="CL679" s="183"/>
    </row>
    <row r="680" spans="2:90" x14ac:dyDescent="0.4">
      <c r="B680" s="168" t="s">
        <v>501</v>
      </c>
      <c r="C680" s="193"/>
      <c r="D680" s="193"/>
      <c r="E680" s="193" t="s">
        <v>906</v>
      </c>
      <c r="F680" s="193"/>
      <c r="G680" s="193"/>
      <c r="H680" s="193"/>
      <c r="I680" s="194"/>
      <c r="J680" s="194"/>
      <c r="K680" s="195"/>
      <c r="L680" s="195"/>
      <c r="M680" s="195"/>
      <c r="N680" s="195"/>
      <c r="O680" s="195"/>
      <c r="P680" s="195"/>
      <c r="R680" s="195"/>
      <c r="S680" s="183"/>
      <c r="T680" s="183"/>
      <c r="U680" s="183"/>
      <c r="V680" s="183"/>
      <c r="W680" s="183"/>
      <c r="X680" s="183"/>
      <c r="Y680" s="183"/>
      <c r="Z680" s="183"/>
      <c r="AA680" s="183"/>
      <c r="AB680" s="183"/>
      <c r="AC680" s="183"/>
      <c r="AD680" s="183"/>
      <c r="AE680" s="183"/>
      <c r="AF680" s="183"/>
      <c r="AG680" s="183"/>
      <c r="AH680" s="183"/>
      <c r="AI680" s="183"/>
      <c r="AJ680" s="183"/>
      <c r="AK680" s="183"/>
      <c r="AL680" s="183"/>
      <c r="AM680" s="183"/>
      <c r="AN680" s="183"/>
      <c r="AO680" s="183"/>
      <c r="AP680" s="183"/>
      <c r="AQ680" s="183"/>
      <c r="AR680" s="183"/>
      <c r="AS680" s="183"/>
      <c r="AT680" s="183"/>
      <c r="AU680" s="183"/>
      <c r="AV680" s="183"/>
      <c r="AW680" s="183"/>
      <c r="AX680" s="183"/>
      <c r="AY680" s="183"/>
      <c r="AZ680" s="183"/>
      <c r="BA680" s="183"/>
      <c r="BB680" s="183"/>
      <c r="BC680" s="183"/>
      <c r="BD680" s="183"/>
      <c r="BE680" s="183"/>
      <c r="BF680" s="183"/>
      <c r="BG680" s="183"/>
      <c r="BH680" s="183"/>
      <c r="BI680" s="183"/>
      <c r="BJ680" s="183"/>
      <c r="BK680" s="183"/>
      <c r="BL680" s="183"/>
      <c r="BM680" s="183"/>
      <c r="BN680" s="183"/>
      <c r="BO680" s="183"/>
      <c r="BP680" s="183"/>
      <c r="BQ680" s="183"/>
      <c r="BR680" s="183"/>
      <c r="BS680" s="183"/>
      <c r="BT680" s="183"/>
      <c r="BU680" s="183"/>
      <c r="BV680" s="183"/>
      <c r="BW680" s="183"/>
      <c r="BX680" s="183"/>
      <c r="BY680" s="183"/>
      <c r="BZ680" s="183"/>
      <c r="CA680" s="183"/>
      <c r="CB680" s="183"/>
      <c r="CC680" s="183"/>
      <c r="CD680" s="183"/>
      <c r="CE680" s="183"/>
      <c r="CF680" s="183"/>
      <c r="CG680" s="183"/>
      <c r="CH680" s="183"/>
      <c r="CI680" s="183"/>
      <c r="CJ680" s="183"/>
      <c r="CK680" s="183"/>
      <c r="CL680" s="183"/>
    </row>
    <row r="681" spans="2:90" x14ac:dyDescent="0.4">
      <c r="B681" s="168" t="s">
        <v>461</v>
      </c>
      <c r="C681" s="193"/>
      <c r="D681" s="193"/>
      <c r="E681" s="193" t="s">
        <v>906</v>
      </c>
      <c r="F681" s="193"/>
      <c r="G681" s="193"/>
      <c r="H681" s="193"/>
      <c r="I681" s="194"/>
      <c r="J681" s="194"/>
      <c r="K681" s="195"/>
      <c r="L681" s="195"/>
      <c r="M681" s="195"/>
      <c r="N681" s="195"/>
      <c r="O681" s="195"/>
      <c r="P681" s="195"/>
      <c r="R681" s="195"/>
      <c r="S681" s="183" t="str">
        <f t="shared" ref="S681:AX681" si="648">S$18</f>
        <v>S$14</v>
      </c>
      <c r="T681" s="183" t="str">
        <f t="shared" si="648"/>
        <v>T$14</v>
      </c>
      <c r="U681" s="183" t="str">
        <f t="shared" si="648"/>
        <v>U$14</v>
      </c>
      <c r="V681" s="183" t="str">
        <f t="shared" si="648"/>
        <v>V$14</v>
      </c>
      <c r="W681" s="183" t="str">
        <f t="shared" si="648"/>
        <v>W$14</v>
      </c>
      <c r="X681" s="183" t="str">
        <f t="shared" si="648"/>
        <v>X$14</v>
      </c>
      <c r="Y681" s="183" t="str">
        <f t="shared" si="648"/>
        <v>Y$14</v>
      </c>
      <c r="Z681" s="183" t="str">
        <f t="shared" si="648"/>
        <v>Z$14</v>
      </c>
      <c r="AA681" s="183" t="str">
        <f t="shared" si="648"/>
        <v>AA$14</v>
      </c>
      <c r="AB681" s="183" t="str">
        <f t="shared" si="648"/>
        <v>AB$14</v>
      </c>
      <c r="AC681" s="183" t="str">
        <f t="shared" si="648"/>
        <v>AC$14</v>
      </c>
      <c r="AD681" s="183" t="str">
        <f t="shared" si="648"/>
        <v>AD$14</v>
      </c>
      <c r="AE681" s="183" t="str">
        <f t="shared" si="648"/>
        <v>AE$14</v>
      </c>
      <c r="AF681" s="183" t="str">
        <f t="shared" si="648"/>
        <v>AF$14</v>
      </c>
      <c r="AG681" s="183" t="str">
        <f t="shared" si="648"/>
        <v>AG$14</v>
      </c>
      <c r="AH681" s="183" t="str">
        <f t="shared" si="648"/>
        <v>AH$14</v>
      </c>
      <c r="AI681" s="183" t="str">
        <f t="shared" si="648"/>
        <v>AI$14</v>
      </c>
      <c r="AJ681" s="183" t="str">
        <f t="shared" si="648"/>
        <v>AJ$14</v>
      </c>
      <c r="AK681" s="183" t="str">
        <f t="shared" si="648"/>
        <v>AK$14</v>
      </c>
      <c r="AL681" s="183" t="str">
        <f t="shared" si="648"/>
        <v>AL$14</v>
      </c>
      <c r="AM681" s="183" t="str">
        <f t="shared" si="648"/>
        <v>AM$14</v>
      </c>
      <c r="AN681" s="183" t="str">
        <f t="shared" si="648"/>
        <v>AN$14</v>
      </c>
      <c r="AO681" s="183" t="str">
        <f t="shared" si="648"/>
        <v>AO$14</v>
      </c>
      <c r="AP681" s="183" t="str">
        <f t="shared" si="648"/>
        <v>AP$14</v>
      </c>
      <c r="AQ681" s="183" t="str">
        <f t="shared" si="648"/>
        <v>AQ$14</v>
      </c>
      <c r="AR681" s="183" t="str">
        <f t="shared" si="648"/>
        <v>AR$14</v>
      </c>
      <c r="AS681" s="183" t="str">
        <f t="shared" si="648"/>
        <v>AS$14</v>
      </c>
      <c r="AT681" s="183" t="str">
        <f t="shared" si="648"/>
        <v>AT$14</v>
      </c>
      <c r="AU681" s="183" t="str">
        <f t="shared" si="648"/>
        <v>AU$14</v>
      </c>
      <c r="AV681" s="183" t="str">
        <f t="shared" si="648"/>
        <v>AV$14</v>
      </c>
      <c r="AW681" s="183" t="str">
        <f t="shared" si="648"/>
        <v>AW$14</v>
      </c>
      <c r="AX681" s="183" t="str">
        <f t="shared" si="648"/>
        <v>AX$14</v>
      </c>
      <c r="AY681" s="183" t="str">
        <f t="shared" ref="AY681:CD681" si="649">AY$18</f>
        <v>AY$14</v>
      </c>
      <c r="AZ681" s="183" t="str">
        <f t="shared" si="649"/>
        <v>AZ$14</v>
      </c>
      <c r="BA681" s="183" t="str">
        <f t="shared" si="649"/>
        <v>BA$14</v>
      </c>
      <c r="BB681" s="183" t="str">
        <f t="shared" si="649"/>
        <v>BB$14</v>
      </c>
      <c r="BC681" s="183" t="str">
        <f t="shared" si="649"/>
        <v>BC$14</v>
      </c>
      <c r="BD681" s="183" t="str">
        <f t="shared" si="649"/>
        <v>BD$14</v>
      </c>
      <c r="BE681" s="183" t="str">
        <f t="shared" si="649"/>
        <v>BE$14</v>
      </c>
      <c r="BF681" s="183" t="str">
        <f t="shared" si="649"/>
        <v>BF$14</v>
      </c>
      <c r="BG681" s="183" t="str">
        <f t="shared" si="649"/>
        <v>BG$14</v>
      </c>
      <c r="BH681" s="183" t="str">
        <f t="shared" si="649"/>
        <v>BH$14</v>
      </c>
      <c r="BI681" s="183" t="str">
        <f t="shared" si="649"/>
        <v>BI$14</v>
      </c>
      <c r="BJ681" s="183" t="str">
        <f t="shared" si="649"/>
        <v>BJ$14</v>
      </c>
      <c r="BK681" s="183" t="str">
        <f t="shared" si="649"/>
        <v>BK$14</v>
      </c>
      <c r="BL681" s="183" t="str">
        <f t="shared" si="649"/>
        <v>BL$14</v>
      </c>
      <c r="BM681" s="183" t="str">
        <f t="shared" si="649"/>
        <v>BM$14</v>
      </c>
      <c r="BN681" s="183" t="str">
        <f t="shared" si="649"/>
        <v>BN$14</v>
      </c>
      <c r="BO681" s="183" t="str">
        <f t="shared" si="649"/>
        <v>BO$14</v>
      </c>
      <c r="BP681" s="183" t="str">
        <f t="shared" si="649"/>
        <v>BP$14</v>
      </c>
      <c r="BQ681" s="183" t="str">
        <f t="shared" si="649"/>
        <v>BQ$14</v>
      </c>
      <c r="BR681" s="183" t="str">
        <f t="shared" si="649"/>
        <v>BR$14</v>
      </c>
      <c r="BS681" s="183" t="str">
        <f t="shared" si="649"/>
        <v>BS$14</v>
      </c>
      <c r="BT681" s="183" t="str">
        <f t="shared" si="649"/>
        <v>BT$14</v>
      </c>
      <c r="BU681" s="183" t="str">
        <f t="shared" si="649"/>
        <v>BU$14</v>
      </c>
      <c r="BV681" s="183" t="str">
        <f t="shared" si="649"/>
        <v>BV$14</v>
      </c>
      <c r="BW681" s="183" t="str">
        <f t="shared" si="649"/>
        <v>BW$14</v>
      </c>
      <c r="BX681" s="183" t="str">
        <f t="shared" si="649"/>
        <v>BX$14</v>
      </c>
      <c r="BY681" s="183" t="str">
        <f t="shared" si="649"/>
        <v>BY$14</v>
      </c>
      <c r="BZ681" s="183" t="str">
        <f t="shared" si="649"/>
        <v>BZ$14</v>
      </c>
      <c r="CA681" s="183" t="str">
        <f t="shared" si="649"/>
        <v>CA$14</v>
      </c>
      <c r="CB681" s="183" t="str">
        <f t="shared" si="649"/>
        <v>CB$14</v>
      </c>
      <c r="CC681" s="183" t="str">
        <f t="shared" si="649"/>
        <v>CC$14</v>
      </c>
      <c r="CD681" s="183" t="str">
        <f t="shared" si="649"/>
        <v>CD$14</v>
      </c>
      <c r="CE681" s="183" t="str">
        <f t="shared" ref="CE681:CL681" si="650">CE$18</f>
        <v>CE$14</v>
      </c>
      <c r="CF681" s="183" t="str">
        <f t="shared" si="650"/>
        <v>CF$14</v>
      </c>
      <c r="CG681" s="183" t="str">
        <f t="shared" si="650"/>
        <v>CG$14</v>
      </c>
      <c r="CH681" s="183" t="str">
        <f t="shared" si="650"/>
        <v>CH$14</v>
      </c>
      <c r="CI681" s="183" t="str">
        <f t="shared" si="650"/>
        <v>CI$14</v>
      </c>
      <c r="CJ681" s="183" t="str">
        <f t="shared" si="650"/>
        <v>CJ$14</v>
      </c>
      <c r="CK681" s="183" t="str">
        <f t="shared" si="650"/>
        <v>CK$14</v>
      </c>
      <c r="CL681" s="183" t="str">
        <f t="shared" si="650"/>
        <v>CL$14</v>
      </c>
    </row>
    <row r="682" spans="2:90" x14ac:dyDescent="0.4">
      <c r="B682" s="168" t="s">
        <v>462</v>
      </c>
      <c r="C682" s="193"/>
      <c r="D682" s="193"/>
      <c r="E682" s="193" t="s">
        <v>906</v>
      </c>
      <c r="F682" s="193"/>
      <c r="G682" s="193"/>
      <c r="H682" s="193"/>
      <c r="I682" s="194"/>
      <c r="J682" s="194"/>
      <c r="K682" s="195"/>
      <c r="L682" s="195"/>
      <c r="M682" s="195"/>
      <c r="N682" s="195"/>
      <c r="O682" s="195"/>
      <c r="P682" s="195"/>
      <c r="R682" s="195"/>
      <c r="S682" s="183" t="str">
        <f t="shared" ref="S682:AX682" si="651">S$19</f>
        <v>S$15</v>
      </c>
      <c r="T682" s="183" t="str">
        <f t="shared" si="651"/>
        <v>T$15</v>
      </c>
      <c r="U682" s="183" t="str">
        <f t="shared" si="651"/>
        <v>U$15</v>
      </c>
      <c r="V682" s="183" t="str">
        <f t="shared" si="651"/>
        <v>V$15</v>
      </c>
      <c r="W682" s="183" t="str">
        <f t="shared" si="651"/>
        <v>W$15</v>
      </c>
      <c r="X682" s="183" t="str">
        <f t="shared" si="651"/>
        <v>X$15</v>
      </c>
      <c r="Y682" s="183" t="str">
        <f t="shared" si="651"/>
        <v>Y$15</v>
      </c>
      <c r="Z682" s="183" t="str">
        <f t="shared" si="651"/>
        <v>Z$15</v>
      </c>
      <c r="AA682" s="183" t="str">
        <f t="shared" si="651"/>
        <v>AA$15</v>
      </c>
      <c r="AB682" s="183" t="str">
        <f t="shared" si="651"/>
        <v>AB$15</v>
      </c>
      <c r="AC682" s="183" t="str">
        <f t="shared" si="651"/>
        <v>AC$15</v>
      </c>
      <c r="AD682" s="183" t="str">
        <f t="shared" si="651"/>
        <v>AD$15</v>
      </c>
      <c r="AE682" s="183" t="str">
        <f t="shared" si="651"/>
        <v>AE$15</v>
      </c>
      <c r="AF682" s="183" t="str">
        <f t="shared" si="651"/>
        <v>AF$15</v>
      </c>
      <c r="AG682" s="183" t="str">
        <f t="shared" si="651"/>
        <v>AG$15</v>
      </c>
      <c r="AH682" s="183" t="str">
        <f t="shared" si="651"/>
        <v>AH$15</v>
      </c>
      <c r="AI682" s="183" t="str">
        <f t="shared" si="651"/>
        <v>AI$15</v>
      </c>
      <c r="AJ682" s="183" t="str">
        <f t="shared" si="651"/>
        <v>AJ$15</v>
      </c>
      <c r="AK682" s="183" t="str">
        <f t="shared" si="651"/>
        <v>AK$15</v>
      </c>
      <c r="AL682" s="183" t="str">
        <f t="shared" si="651"/>
        <v>AL$15</v>
      </c>
      <c r="AM682" s="183" t="str">
        <f t="shared" si="651"/>
        <v>AM$15</v>
      </c>
      <c r="AN682" s="183" t="str">
        <f t="shared" si="651"/>
        <v>AN$15</v>
      </c>
      <c r="AO682" s="183" t="str">
        <f t="shared" si="651"/>
        <v>AO$15</v>
      </c>
      <c r="AP682" s="183" t="str">
        <f t="shared" si="651"/>
        <v>AP$15</v>
      </c>
      <c r="AQ682" s="183" t="str">
        <f t="shared" si="651"/>
        <v>AQ$15</v>
      </c>
      <c r="AR682" s="183" t="str">
        <f t="shared" si="651"/>
        <v>AR$15</v>
      </c>
      <c r="AS682" s="183" t="str">
        <f t="shared" si="651"/>
        <v>AS$15</v>
      </c>
      <c r="AT682" s="183" t="str">
        <f t="shared" si="651"/>
        <v>AT$15</v>
      </c>
      <c r="AU682" s="183" t="str">
        <f t="shared" si="651"/>
        <v>AU$15</v>
      </c>
      <c r="AV682" s="183" t="str">
        <f t="shared" si="651"/>
        <v>AV$15</v>
      </c>
      <c r="AW682" s="183" t="str">
        <f t="shared" si="651"/>
        <v>AW$15</v>
      </c>
      <c r="AX682" s="183" t="str">
        <f t="shared" si="651"/>
        <v>AX$15</v>
      </c>
      <c r="AY682" s="183" t="str">
        <f t="shared" ref="AY682:CD682" si="652">AY$19</f>
        <v>AY$15</v>
      </c>
      <c r="AZ682" s="183" t="str">
        <f t="shared" si="652"/>
        <v>AZ$15</v>
      </c>
      <c r="BA682" s="183" t="str">
        <f t="shared" si="652"/>
        <v>BA$15</v>
      </c>
      <c r="BB682" s="183" t="str">
        <f t="shared" si="652"/>
        <v>BB$15</v>
      </c>
      <c r="BC682" s="183" t="str">
        <f t="shared" si="652"/>
        <v>BC$15</v>
      </c>
      <c r="BD682" s="183" t="str">
        <f t="shared" si="652"/>
        <v>BD$15</v>
      </c>
      <c r="BE682" s="183" t="str">
        <f t="shared" si="652"/>
        <v>BE$15</v>
      </c>
      <c r="BF682" s="183" t="str">
        <f t="shared" si="652"/>
        <v>BF$15</v>
      </c>
      <c r="BG682" s="183" t="str">
        <f t="shared" si="652"/>
        <v>BG$15</v>
      </c>
      <c r="BH682" s="183" t="str">
        <f t="shared" si="652"/>
        <v>BH$15</v>
      </c>
      <c r="BI682" s="183" t="str">
        <f t="shared" si="652"/>
        <v>BI$15</v>
      </c>
      <c r="BJ682" s="183" t="str">
        <f t="shared" si="652"/>
        <v>BJ$15</v>
      </c>
      <c r="BK682" s="183" t="str">
        <f t="shared" si="652"/>
        <v>BK$15</v>
      </c>
      <c r="BL682" s="183" t="str">
        <f t="shared" si="652"/>
        <v>BL$15</v>
      </c>
      <c r="BM682" s="183" t="str">
        <f t="shared" si="652"/>
        <v>BM$15</v>
      </c>
      <c r="BN682" s="183" t="str">
        <f t="shared" si="652"/>
        <v>BN$15</v>
      </c>
      <c r="BO682" s="183" t="str">
        <f t="shared" si="652"/>
        <v>BO$15</v>
      </c>
      <c r="BP682" s="183" t="str">
        <f t="shared" si="652"/>
        <v>BP$15</v>
      </c>
      <c r="BQ682" s="183" t="str">
        <f t="shared" si="652"/>
        <v>BQ$15</v>
      </c>
      <c r="BR682" s="183" t="str">
        <f t="shared" si="652"/>
        <v>BR$15</v>
      </c>
      <c r="BS682" s="183" t="str">
        <f t="shared" si="652"/>
        <v>BS$15</v>
      </c>
      <c r="BT682" s="183" t="str">
        <f t="shared" si="652"/>
        <v>BT$15</v>
      </c>
      <c r="BU682" s="183" t="str">
        <f t="shared" si="652"/>
        <v>BU$15</v>
      </c>
      <c r="BV682" s="183" t="str">
        <f t="shared" si="652"/>
        <v>BV$15</v>
      </c>
      <c r="BW682" s="183" t="str">
        <f t="shared" si="652"/>
        <v>BW$15</v>
      </c>
      <c r="BX682" s="183" t="str">
        <f t="shared" si="652"/>
        <v>BX$15</v>
      </c>
      <c r="BY682" s="183" t="str">
        <f t="shared" si="652"/>
        <v>BY$15</v>
      </c>
      <c r="BZ682" s="183" t="str">
        <f t="shared" si="652"/>
        <v>BZ$15</v>
      </c>
      <c r="CA682" s="183" t="str">
        <f t="shared" si="652"/>
        <v>CA$15</v>
      </c>
      <c r="CB682" s="183" t="str">
        <f t="shared" si="652"/>
        <v>CB$15</v>
      </c>
      <c r="CC682" s="183" t="str">
        <f t="shared" si="652"/>
        <v>CC$15</v>
      </c>
      <c r="CD682" s="183" t="str">
        <f t="shared" si="652"/>
        <v>CD$15</v>
      </c>
      <c r="CE682" s="183" t="str">
        <f t="shared" ref="CE682:CL682" si="653">CE$19</f>
        <v>CE$15</v>
      </c>
      <c r="CF682" s="183" t="str">
        <f t="shared" si="653"/>
        <v>CF$15</v>
      </c>
      <c r="CG682" s="183" t="str">
        <f t="shared" si="653"/>
        <v>CG$15</v>
      </c>
      <c r="CH682" s="183" t="str">
        <f t="shared" si="653"/>
        <v>CH$15</v>
      </c>
      <c r="CI682" s="183" t="str">
        <f t="shared" si="653"/>
        <v>CI$15</v>
      </c>
      <c r="CJ682" s="183" t="str">
        <f t="shared" si="653"/>
        <v>CJ$15</v>
      </c>
      <c r="CK682" s="183" t="str">
        <f t="shared" si="653"/>
        <v>CK$15</v>
      </c>
      <c r="CL682" s="183" t="str">
        <f t="shared" si="653"/>
        <v>CL$15</v>
      </c>
    </row>
    <row r="683" spans="2:90" x14ac:dyDescent="0.4">
      <c r="B683" s="70" t="s">
        <v>749</v>
      </c>
      <c r="C683" s="48"/>
      <c r="D683" s="48" t="s">
        <v>728</v>
      </c>
      <c r="E683" s="48" t="s">
        <v>728</v>
      </c>
      <c r="F683" s="48" t="s">
        <v>568</v>
      </c>
      <c r="G683" s="48" t="s">
        <v>81</v>
      </c>
      <c r="H683" s="48"/>
      <c r="I683" s="277"/>
      <c r="J683" s="277"/>
      <c r="K683" s="48"/>
      <c r="L683" s="48"/>
      <c r="M683" s="48"/>
      <c r="N683" s="48"/>
      <c r="O683" s="48"/>
      <c r="P683" s="48"/>
      <c r="R683" s="70"/>
      <c r="S683" s="278"/>
      <c r="T683" s="278"/>
      <c r="U683" s="278"/>
      <c r="V683" s="278"/>
      <c r="W683" s="278"/>
      <c r="X683" s="278"/>
      <c r="Y683" s="278"/>
      <c r="Z683" s="278"/>
      <c r="AA683" s="278"/>
      <c r="AB683" s="278"/>
      <c r="AC683" s="278"/>
      <c r="AD683" s="278"/>
      <c r="AE683" s="278"/>
      <c r="AF683" s="278"/>
      <c r="AG683" s="278"/>
      <c r="AH683" s="278"/>
      <c r="AI683" s="278"/>
      <c r="AJ683" s="278"/>
      <c r="AK683" s="278"/>
      <c r="AL683" s="278"/>
      <c r="AM683" s="278"/>
      <c r="AN683" s="278"/>
      <c r="AO683" s="278"/>
      <c r="AP683" s="278"/>
      <c r="AQ683" s="278"/>
      <c r="AR683" s="278"/>
      <c r="AS683" s="278"/>
      <c r="AT683" s="278"/>
      <c r="AU683" s="278"/>
      <c r="AV683" s="278"/>
      <c r="AW683" s="278"/>
      <c r="AX683" s="278"/>
      <c r="AY683" s="278"/>
      <c r="AZ683" s="278"/>
      <c r="BA683" s="278"/>
      <c r="BB683" s="278"/>
      <c r="BC683" s="278"/>
      <c r="BD683" s="278"/>
      <c r="BE683" s="278"/>
      <c r="BF683" s="278"/>
      <c r="BG683" s="278"/>
      <c r="BH683" s="278"/>
      <c r="BI683" s="278"/>
      <c r="BJ683" s="278"/>
      <c r="BK683" s="278"/>
      <c r="BL683" s="278"/>
      <c r="BM683" s="278"/>
      <c r="BN683" s="278"/>
      <c r="BO683" s="278"/>
      <c r="BP683" s="278"/>
      <c r="BQ683" s="278"/>
      <c r="BR683" s="278"/>
      <c r="BS683" s="278"/>
      <c r="BT683" s="278"/>
      <c r="BU683" s="278"/>
      <c r="BV683" s="278"/>
      <c r="BW683" s="278"/>
      <c r="BX683" s="278"/>
      <c r="BY683" s="278"/>
      <c r="BZ683" s="278"/>
      <c r="CA683" s="278"/>
      <c r="CB683" s="278"/>
      <c r="CC683" s="278"/>
      <c r="CD683" s="278"/>
      <c r="CE683" s="278"/>
      <c r="CF683" s="278"/>
      <c r="CG683" s="278"/>
      <c r="CH683" s="278"/>
      <c r="CI683" s="278"/>
      <c r="CJ683" s="278"/>
      <c r="CK683" s="278"/>
      <c r="CL683" s="278"/>
    </row>
    <row r="684" spans="2:90" x14ac:dyDescent="0.4">
      <c r="B684" s="139" t="s">
        <v>456</v>
      </c>
      <c r="C684" s="31"/>
      <c r="D684" s="31" t="s">
        <v>728</v>
      </c>
      <c r="E684" s="31" t="s">
        <v>906</v>
      </c>
      <c r="F684" s="31"/>
      <c r="G684" s="31" t="s">
        <v>330</v>
      </c>
      <c r="H684" s="31"/>
      <c r="I684" s="73"/>
      <c r="J684" s="73"/>
      <c r="K684" s="39"/>
      <c r="L684" s="39"/>
      <c r="M684" s="39"/>
      <c r="N684" s="39"/>
      <c r="O684" s="39"/>
      <c r="P684" s="39"/>
      <c r="R684" s="38"/>
      <c r="S684" s="76"/>
      <c r="T684" s="76"/>
      <c r="U684" s="76"/>
      <c r="V684" s="76"/>
      <c r="W684" s="76"/>
      <c r="X684" s="76"/>
      <c r="Y684" s="76"/>
      <c r="Z684" s="76"/>
      <c r="AA684" s="76"/>
      <c r="AB684" s="76"/>
      <c r="AC684" s="76"/>
      <c r="AD684" s="76"/>
      <c r="AE684" s="76"/>
      <c r="AF684" s="76"/>
      <c r="AG684" s="76"/>
      <c r="AH684" s="76"/>
      <c r="AI684" s="76"/>
      <c r="AJ684" s="76"/>
      <c r="AK684" s="76"/>
      <c r="AL684" s="76"/>
      <c r="AM684" s="76"/>
      <c r="AN684" s="76"/>
      <c r="AO684" s="76"/>
      <c r="AP684" s="76"/>
      <c r="AQ684" s="76"/>
      <c r="AR684" s="76"/>
      <c r="AS684" s="76"/>
      <c r="AT684" s="76"/>
      <c r="AU684" s="76"/>
      <c r="AV684" s="76"/>
      <c r="AW684" s="76"/>
      <c r="AX684" s="76"/>
      <c r="AY684" s="76"/>
      <c r="AZ684" s="76"/>
      <c r="BA684" s="76"/>
      <c r="BB684" s="76"/>
      <c r="BC684" s="76"/>
      <c r="BD684" s="76"/>
      <c r="BE684" s="76"/>
      <c r="BF684" s="76"/>
      <c r="BG684" s="76"/>
      <c r="BH684" s="76"/>
      <c r="BI684" s="76"/>
      <c r="BJ684" s="76"/>
      <c r="BK684" s="76"/>
      <c r="BL684" s="76"/>
      <c r="BM684" s="76"/>
      <c r="BN684" s="76"/>
      <c r="BO684" s="76"/>
      <c r="BP684" s="76"/>
      <c r="BQ684" s="76"/>
      <c r="BR684" s="76"/>
      <c r="BS684" s="76"/>
      <c r="BT684" s="76"/>
      <c r="BU684" s="76"/>
      <c r="BV684" s="76"/>
      <c r="BW684" s="76"/>
      <c r="BX684" s="76"/>
      <c r="BY684" s="76"/>
      <c r="BZ684" s="76"/>
      <c r="CA684" s="76"/>
      <c r="CB684" s="76"/>
      <c r="CC684" s="76"/>
      <c r="CD684" s="76"/>
      <c r="CE684" s="76"/>
      <c r="CF684" s="76"/>
      <c r="CG684" s="76"/>
      <c r="CH684" s="76"/>
      <c r="CI684" s="76"/>
      <c r="CJ684" s="76"/>
      <c r="CK684" s="76"/>
      <c r="CL684" s="76"/>
    </row>
    <row r="685" spans="2:90" x14ac:dyDescent="0.4">
      <c r="B685" s="139" t="s">
        <v>458</v>
      </c>
      <c r="C685" s="31"/>
      <c r="D685" s="31" t="s">
        <v>728</v>
      </c>
      <c r="E685" s="31" t="s">
        <v>906</v>
      </c>
      <c r="F685" s="31"/>
      <c r="G685" s="31"/>
      <c r="H685" s="31"/>
      <c r="I685" s="73"/>
      <c r="J685" s="73"/>
      <c r="K685" s="75">
        <v>0.8</v>
      </c>
      <c r="L685" s="75">
        <v>0.8</v>
      </c>
      <c r="M685" s="75">
        <v>0.8</v>
      </c>
      <c r="N685" s="75">
        <v>0.8</v>
      </c>
      <c r="O685" s="75">
        <v>0.8</v>
      </c>
      <c r="P685" s="75">
        <v>0.8</v>
      </c>
      <c r="R685" s="38"/>
      <c r="S685" s="20" cm="1">
        <f t="array" ref="S685">INDEX($K:$P,ROW(),MATCH(S$3,$K$2:$P$2,0))</f>
        <v>0.8</v>
      </c>
      <c r="T685" s="20" cm="1">
        <f t="array" ref="T685">INDEX($K:$P,ROW(),MATCH(T$3,$K$2:$P$2,0))</f>
        <v>0.8</v>
      </c>
      <c r="U685" s="20" cm="1">
        <f t="array" ref="U685">INDEX($K:$P,ROW(),MATCH(U$3,$K$2:$P$2,0))</f>
        <v>0.8</v>
      </c>
      <c r="V685" s="20" cm="1">
        <f t="array" ref="V685">INDEX($K:$P,ROW(),MATCH(V$3,$K$2:$P$2,0))</f>
        <v>0.8</v>
      </c>
      <c r="W685" s="20" cm="1">
        <f t="array" ref="W685">INDEX($K:$P,ROW(),MATCH(W$3,$K$2:$P$2,0))</f>
        <v>0.8</v>
      </c>
      <c r="X685" s="20" cm="1">
        <f t="array" ref="X685">INDEX($K:$P,ROW(),MATCH(X$3,$K$2:$P$2,0))</f>
        <v>0.8</v>
      </c>
      <c r="Y685" s="20" cm="1">
        <f t="array" ref="Y685">INDEX($K:$P,ROW(),MATCH(Y$3,$K$2:$P$2,0))</f>
        <v>0.8</v>
      </c>
      <c r="Z685" s="20" cm="1">
        <f t="array" ref="Z685">INDEX($K:$P,ROW(),MATCH(Z$3,$K$2:$P$2,0))</f>
        <v>0.8</v>
      </c>
      <c r="AA685" s="20" cm="1">
        <f t="array" ref="AA685">INDEX($K:$P,ROW(),MATCH(AA$3,$K$2:$P$2,0))</f>
        <v>0.8</v>
      </c>
      <c r="AB685" s="20" cm="1">
        <f t="array" ref="AB685">INDEX($K:$P,ROW(),MATCH(AB$3,$K$2:$P$2,0))</f>
        <v>0.8</v>
      </c>
      <c r="AC685" s="20" cm="1">
        <f t="array" ref="AC685">INDEX($K:$P,ROW(),MATCH(AC$3,$K$2:$P$2,0))</f>
        <v>0.8</v>
      </c>
      <c r="AD685" s="20" cm="1">
        <f t="array" ref="AD685">INDEX($K:$P,ROW(),MATCH(AD$3,$K$2:$P$2,0))</f>
        <v>0.8</v>
      </c>
      <c r="AE685" s="20" cm="1">
        <f t="array" ref="AE685">INDEX($K:$P,ROW(),MATCH(AE$3,$K$2:$P$2,0))</f>
        <v>0.8</v>
      </c>
      <c r="AF685" s="20" cm="1">
        <f t="array" ref="AF685">INDEX($K:$P,ROW(),MATCH(AF$3,$K$2:$P$2,0))</f>
        <v>0.8</v>
      </c>
      <c r="AG685" s="20" cm="1">
        <f t="array" ref="AG685">INDEX($K:$P,ROW(),MATCH(AG$3,$K$2:$P$2,0))</f>
        <v>0.8</v>
      </c>
      <c r="AH685" s="20" cm="1">
        <f t="array" ref="AH685">INDEX($K:$P,ROW(),MATCH(AH$3,$K$2:$P$2,0))</f>
        <v>0.8</v>
      </c>
      <c r="AI685" s="20" cm="1">
        <f t="array" ref="AI685">INDEX($K:$P,ROW(),MATCH(AI$3,$K$2:$P$2,0))</f>
        <v>0.8</v>
      </c>
      <c r="AJ685" s="20" cm="1">
        <f t="array" ref="AJ685">INDEX($K:$P,ROW(),MATCH(AJ$3,$K$2:$P$2,0))</f>
        <v>0.8</v>
      </c>
      <c r="AK685" s="20" cm="1">
        <f t="array" ref="AK685">INDEX($K:$P,ROW(),MATCH(AK$3,$K$2:$P$2,0))</f>
        <v>0.8</v>
      </c>
      <c r="AL685" s="20" cm="1">
        <f t="array" ref="AL685">INDEX($K:$P,ROW(),MATCH(AL$3,$K$2:$P$2,0))</f>
        <v>0.8</v>
      </c>
      <c r="AM685" s="20" cm="1">
        <f t="array" ref="AM685">INDEX($K:$P,ROW(),MATCH(AM$3,$K$2:$P$2,0))</f>
        <v>0.8</v>
      </c>
      <c r="AN685" s="20" cm="1">
        <f t="array" ref="AN685">INDEX($K:$P,ROW(),MATCH(AN$3,$K$2:$P$2,0))</f>
        <v>0.8</v>
      </c>
      <c r="AO685" s="20" cm="1">
        <f t="array" ref="AO685">INDEX($K:$P,ROW(),MATCH(AO$3,$K$2:$P$2,0))</f>
        <v>0.8</v>
      </c>
      <c r="AP685" s="20" cm="1">
        <f t="array" ref="AP685">INDEX($K:$P,ROW(),MATCH(AP$3,$K$2:$P$2,0))</f>
        <v>0.8</v>
      </c>
      <c r="AQ685" s="20" cm="1">
        <f t="array" ref="AQ685">INDEX($K:$P,ROW(),MATCH(AQ$3,$K$2:$P$2,0))</f>
        <v>0.8</v>
      </c>
      <c r="AR685" s="20" cm="1">
        <f t="array" ref="AR685">INDEX($K:$P,ROW(),MATCH(AR$3,$K$2:$P$2,0))</f>
        <v>0.8</v>
      </c>
      <c r="AS685" s="20" cm="1">
        <f t="array" ref="AS685">INDEX($K:$P,ROW(),MATCH(AS$3,$K$2:$P$2,0))</f>
        <v>0.8</v>
      </c>
      <c r="AT685" s="20" cm="1">
        <f t="array" ref="AT685">INDEX($K:$P,ROW(),MATCH(AT$3,$K$2:$P$2,0))</f>
        <v>0.8</v>
      </c>
      <c r="AU685" s="20" cm="1">
        <f t="array" ref="AU685">INDEX($K:$P,ROW(),MATCH(AU$3,$K$2:$P$2,0))</f>
        <v>0.8</v>
      </c>
      <c r="AV685" s="20" cm="1">
        <f t="array" ref="AV685">INDEX($K:$P,ROW(),MATCH(AV$3,$K$2:$P$2,0))</f>
        <v>0.8</v>
      </c>
      <c r="AW685" s="20" cm="1">
        <f t="array" ref="AW685">INDEX($K:$P,ROW(),MATCH(AW$3,$K$2:$P$2,0))</f>
        <v>0.8</v>
      </c>
      <c r="AX685" s="20" cm="1">
        <f t="array" ref="AX685">INDEX($K:$P,ROW(),MATCH(AX$3,$K$2:$P$2,0))</f>
        <v>0.8</v>
      </c>
      <c r="AY685" s="20" cm="1">
        <f t="array" ref="AY685">INDEX($K:$P,ROW(),MATCH(AY$3,$K$2:$P$2,0))</f>
        <v>0.8</v>
      </c>
      <c r="AZ685" s="20" cm="1">
        <f t="array" ref="AZ685">INDEX($K:$P,ROW(),MATCH(AZ$3,$K$2:$P$2,0))</f>
        <v>0.8</v>
      </c>
      <c r="BA685" s="20" cm="1">
        <f t="array" ref="BA685">INDEX($K:$P,ROW(),MATCH(BA$3,$K$2:$P$2,0))</f>
        <v>0.8</v>
      </c>
      <c r="BB685" s="20" cm="1">
        <f t="array" ref="BB685">INDEX($K:$P,ROW(),MATCH(BB$3,$K$2:$P$2,0))</f>
        <v>0.8</v>
      </c>
      <c r="BC685" s="20" cm="1">
        <f t="array" ref="BC685">INDEX($K:$P,ROW(),MATCH(BC$3,$K$2:$P$2,0))</f>
        <v>0.8</v>
      </c>
      <c r="BD685" s="20" cm="1">
        <f t="array" ref="BD685">INDEX($K:$P,ROW(),MATCH(BD$3,$K$2:$P$2,0))</f>
        <v>0.8</v>
      </c>
      <c r="BE685" s="20" cm="1">
        <f t="array" ref="BE685">INDEX($K:$P,ROW(),MATCH(BE$3,$K$2:$P$2,0))</f>
        <v>0.8</v>
      </c>
      <c r="BF685" s="20" cm="1">
        <f t="array" ref="BF685">INDEX($K:$P,ROW(),MATCH(BF$3,$K$2:$P$2,0))</f>
        <v>0.8</v>
      </c>
      <c r="BG685" s="20" cm="1">
        <f t="array" ref="BG685">INDEX($K:$P,ROW(),MATCH(BG$3,$K$2:$P$2,0))</f>
        <v>0.8</v>
      </c>
      <c r="BH685" s="20" cm="1">
        <f t="array" ref="BH685">INDEX($K:$P,ROW(),MATCH(BH$3,$K$2:$P$2,0))</f>
        <v>0.8</v>
      </c>
      <c r="BI685" s="20" cm="1">
        <f t="array" ref="BI685">INDEX($K:$P,ROW(),MATCH(BI$3,$K$2:$P$2,0))</f>
        <v>0.8</v>
      </c>
      <c r="BJ685" s="20" cm="1">
        <f t="array" ref="BJ685">INDEX($K:$P,ROW(),MATCH(BJ$3,$K$2:$P$2,0))</f>
        <v>0.8</v>
      </c>
      <c r="BK685" s="20" cm="1">
        <f t="array" ref="BK685">INDEX($K:$P,ROW(),MATCH(BK$3,$K$2:$P$2,0))</f>
        <v>0.8</v>
      </c>
      <c r="BL685" s="20" cm="1">
        <f t="array" ref="BL685">INDEX($K:$P,ROW(),MATCH(BL$3,$K$2:$P$2,0))</f>
        <v>0.8</v>
      </c>
      <c r="BM685" s="20" cm="1">
        <f t="array" ref="BM685">INDEX($K:$P,ROW(),MATCH(BM$3,$K$2:$P$2,0))</f>
        <v>0.8</v>
      </c>
      <c r="BN685" s="20" cm="1">
        <f t="array" ref="BN685">INDEX($K:$P,ROW(),MATCH(BN$3,$K$2:$P$2,0))</f>
        <v>0.8</v>
      </c>
      <c r="BO685" s="20" cm="1">
        <f t="array" ref="BO685">INDEX($K:$P,ROW(),MATCH(BO$3,$K$2:$P$2,0))</f>
        <v>0.8</v>
      </c>
      <c r="BP685" s="20" cm="1">
        <f t="array" ref="BP685">INDEX($K:$P,ROW(),MATCH(BP$3,$K$2:$P$2,0))</f>
        <v>0.8</v>
      </c>
      <c r="BQ685" s="20" cm="1">
        <f t="array" ref="BQ685">INDEX($K:$P,ROW(),MATCH(BQ$3,$K$2:$P$2,0))</f>
        <v>0.8</v>
      </c>
      <c r="BR685" s="20" cm="1">
        <f t="array" ref="BR685">INDEX($K:$P,ROW(),MATCH(BR$3,$K$2:$P$2,0))</f>
        <v>0.8</v>
      </c>
      <c r="BS685" s="20" cm="1">
        <f t="array" ref="BS685">INDEX($K:$P,ROW(),MATCH(BS$3,$K$2:$P$2,0))</f>
        <v>0.8</v>
      </c>
      <c r="BT685" s="20" cm="1">
        <f t="array" ref="BT685">INDEX($K:$P,ROW(),MATCH(BT$3,$K$2:$P$2,0))</f>
        <v>0.8</v>
      </c>
      <c r="BU685" s="20" cm="1">
        <f t="array" ref="BU685">INDEX($K:$P,ROW(),MATCH(BU$3,$K$2:$P$2,0))</f>
        <v>0.8</v>
      </c>
      <c r="BV685" s="20" cm="1">
        <f t="array" ref="BV685">INDEX($K:$P,ROW(),MATCH(BV$3,$K$2:$P$2,0))</f>
        <v>0.8</v>
      </c>
      <c r="BW685" s="20" cm="1">
        <f t="array" ref="BW685">INDEX($K:$P,ROW(),MATCH(BW$3,$K$2:$P$2,0))</f>
        <v>0.8</v>
      </c>
      <c r="BX685" s="20" cm="1">
        <f t="array" ref="BX685">INDEX($K:$P,ROW(),MATCH(BX$3,$K$2:$P$2,0))</f>
        <v>0.8</v>
      </c>
      <c r="BY685" s="20" cm="1">
        <f t="array" ref="BY685">INDEX($K:$P,ROW(),MATCH(BY$3,$K$2:$P$2,0))</f>
        <v>0.8</v>
      </c>
      <c r="BZ685" s="20" cm="1">
        <f t="array" ref="BZ685">INDEX($K:$P,ROW(),MATCH(BZ$3,$K$2:$P$2,0))</f>
        <v>0.8</v>
      </c>
      <c r="CA685" s="20" cm="1">
        <f t="array" ref="CA685">INDEX($K:$P,ROW(),MATCH(CA$3,$K$2:$P$2,0))</f>
        <v>0.8</v>
      </c>
      <c r="CB685" s="20" cm="1">
        <f t="array" ref="CB685">INDEX($K:$P,ROW(),MATCH(CB$3,$K$2:$P$2,0))</f>
        <v>0.8</v>
      </c>
      <c r="CC685" s="20" cm="1">
        <f t="array" ref="CC685">INDEX($K:$P,ROW(),MATCH(CC$3,$K$2:$P$2,0))</f>
        <v>0.8</v>
      </c>
      <c r="CD685" s="20" cm="1">
        <f t="array" ref="CD685">INDEX($K:$P,ROW(),MATCH(CD$3,$K$2:$P$2,0))</f>
        <v>0.8</v>
      </c>
      <c r="CE685" s="20" cm="1">
        <f t="array" ref="CE685">INDEX($K:$P,ROW(),MATCH(CE$3,$K$2:$P$2,0))</f>
        <v>0.8</v>
      </c>
      <c r="CF685" s="20" cm="1">
        <f t="array" ref="CF685">INDEX($K:$P,ROW(),MATCH(CF$3,$K$2:$P$2,0))</f>
        <v>0.8</v>
      </c>
      <c r="CG685" s="20" cm="1">
        <f t="array" ref="CG685">INDEX($K:$P,ROW(),MATCH(CG$3,$K$2:$P$2,0))</f>
        <v>0.8</v>
      </c>
      <c r="CH685" s="20" cm="1">
        <f t="array" ref="CH685">INDEX($K:$P,ROW(),MATCH(CH$3,$K$2:$P$2,0))</f>
        <v>0.8</v>
      </c>
      <c r="CI685" s="20" cm="1">
        <f t="array" ref="CI685">INDEX($K:$P,ROW(),MATCH(CI$3,$K$2:$P$2,0))</f>
        <v>0.8</v>
      </c>
      <c r="CJ685" s="20" cm="1">
        <f t="array" ref="CJ685">INDEX($K:$P,ROW(),MATCH(CJ$3,$K$2:$P$2,0))</f>
        <v>0.8</v>
      </c>
      <c r="CK685" s="20" cm="1">
        <f t="array" ref="CK685">INDEX($K:$P,ROW(),MATCH(CK$3,$K$2:$P$2,0))</f>
        <v>0.8</v>
      </c>
      <c r="CL685" s="20" cm="1">
        <f t="array" ref="CL685">INDEX($K:$P,ROW(),MATCH(CL$3,$K$2:$P$2,0))</f>
        <v>0.8</v>
      </c>
    </row>
    <row r="686" spans="2:90" x14ac:dyDescent="0.4">
      <c r="B686" s="139" t="str">
        <f>"$ rent/day/"&amp;B690</f>
        <v>$ rent/day/unit</v>
      </c>
      <c r="C686" s="31"/>
      <c r="D686" s="31" t="s">
        <v>728</v>
      </c>
      <c r="E686" s="31" t="s">
        <v>906</v>
      </c>
      <c r="F686" s="31"/>
      <c r="G686" s="31"/>
      <c r="H686" s="31"/>
      <c r="I686" s="73"/>
      <c r="J686" s="73"/>
      <c r="K686" s="395">
        <v>100</v>
      </c>
      <c r="L686" s="395">
        <v>100</v>
      </c>
      <c r="M686" s="395">
        <v>100</v>
      </c>
      <c r="N686" s="395">
        <v>100</v>
      </c>
      <c r="O686" s="395">
        <v>100</v>
      </c>
      <c r="P686" s="395">
        <v>100</v>
      </c>
      <c r="R686" s="38"/>
      <c r="S686" s="134" cm="1">
        <f t="array" ref="S686">INDEX($K:$P,ROW(),MATCH(S$3,$K$2:$P$2,0))</f>
        <v>100</v>
      </c>
      <c r="T686" s="134" cm="1">
        <f t="array" ref="T686">INDEX($K:$P,ROW(),MATCH(T$3,$K$2:$P$2,0))</f>
        <v>100</v>
      </c>
      <c r="U686" s="134" cm="1">
        <f t="array" ref="U686">INDEX($K:$P,ROW(),MATCH(U$3,$K$2:$P$2,0))</f>
        <v>100</v>
      </c>
      <c r="V686" s="134" cm="1">
        <f t="array" ref="V686">INDEX($K:$P,ROW(),MATCH(V$3,$K$2:$P$2,0))</f>
        <v>100</v>
      </c>
      <c r="W686" s="134" cm="1">
        <f t="array" ref="W686">INDEX($K:$P,ROW(),MATCH(W$3,$K$2:$P$2,0))</f>
        <v>100</v>
      </c>
      <c r="X686" s="134" cm="1">
        <f t="array" ref="X686">INDEX($K:$P,ROW(),MATCH(X$3,$K$2:$P$2,0))</f>
        <v>100</v>
      </c>
      <c r="Y686" s="134" cm="1">
        <f t="array" ref="Y686">INDEX($K:$P,ROW(),MATCH(Y$3,$K$2:$P$2,0))</f>
        <v>100</v>
      </c>
      <c r="Z686" s="134" cm="1">
        <f t="array" ref="Z686">INDEX($K:$P,ROW(),MATCH(Z$3,$K$2:$P$2,0))</f>
        <v>100</v>
      </c>
      <c r="AA686" s="134" cm="1">
        <f t="array" ref="AA686">INDEX($K:$P,ROW(),MATCH(AA$3,$K$2:$P$2,0))</f>
        <v>100</v>
      </c>
      <c r="AB686" s="134" cm="1">
        <f t="array" ref="AB686">INDEX($K:$P,ROW(),MATCH(AB$3,$K$2:$P$2,0))</f>
        <v>100</v>
      </c>
      <c r="AC686" s="134" cm="1">
        <f t="array" ref="AC686">INDEX($K:$P,ROW(),MATCH(AC$3,$K$2:$P$2,0))</f>
        <v>100</v>
      </c>
      <c r="AD686" s="134" cm="1">
        <f t="array" ref="AD686">INDEX($K:$P,ROW(),MATCH(AD$3,$K$2:$P$2,0))</f>
        <v>100</v>
      </c>
      <c r="AE686" s="134" cm="1">
        <f t="array" ref="AE686">INDEX($K:$P,ROW(),MATCH(AE$3,$K$2:$P$2,0))</f>
        <v>100</v>
      </c>
      <c r="AF686" s="134" cm="1">
        <f t="array" ref="AF686">INDEX($K:$P,ROW(),MATCH(AF$3,$K$2:$P$2,0))</f>
        <v>100</v>
      </c>
      <c r="AG686" s="134" cm="1">
        <f t="array" ref="AG686">INDEX($K:$P,ROW(),MATCH(AG$3,$K$2:$P$2,0))</f>
        <v>100</v>
      </c>
      <c r="AH686" s="134" cm="1">
        <f t="array" ref="AH686">INDEX($K:$P,ROW(),MATCH(AH$3,$K$2:$P$2,0))</f>
        <v>100</v>
      </c>
      <c r="AI686" s="134" cm="1">
        <f t="array" ref="AI686">INDEX($K:$P,ROW(),MATCH(AI$3,$K$2:$P$2,0))</f>
        <v>100</v>
      </c>
      <c r="AJ686" s="134" cm="1">
        <f t="array" ref="AJ686">INDEX($K:$P,ROW(),MATCH(AJ$3,$K$2:$P$2,0))</f>
        <v>100</v>
      </c>
      <c r="AK686" s="134" cm="1">
        <f t="array" ref="AK686">INDEX($K:$P,ROW(),MATCH(AK$3,$K$2:$P$2,0))</f>
        <v>100</v>
      </c>
      <c r="AL686" s="134" cm="1">
        <f t="array" ref="AL686">INDEX($K:$P,ROW(),MATCH(AL$3,$K$2:$P$2,0))</f>
        <v>100</v>
      </c>
      <c r="AM686" s="134" cm="1">
        <f t="array" ref="AM686">INDEX($K:$P,ROW(),MATCH(AM$3,$K$2:$P$2,0))</f>
        <v>100</v>
      </c>
      <c r="AN686" s="134" cm="1">
        <f t="array" ref="AN686">INDEX($K:$P,ROW(),MATCH(AN$3,$K$2:$P$2,0))</f>
        <v>100</v>
      </c>
      <c r="AO686" s="134" cm="1">
        <f t="array" ref="AO686">INDEX($K:$P,ROW(),MATCH(AO$3,$K$2:$P$2,0))</f>
        <v>100</v>
      </c>
      <c r="AP686" s="134" cm="1">
        <f t="array" ref="AP686">INDEX($K:$P,ROW(),MATCH(AP$3,$K$2:$P$2,0))</f>
        <v>100</v>
      </c>
      <c r="AQ686" s="134" cm="1">
        <f t="array" ref="AQ686">INDEX($K:$P,ROW(),MATCH(AQ$3,$K$2:$P$2,0))</f>
        <v>100</v>
      </c>
      <c r="AR686" s="134" cm="1">
        <f t="array" ref="AR686">INDEX($K:$P,ROW(),MATCH(AR$3,$K$2:$P$2,0))</f>
        <v>100</v>
      </c>
      <c r="AS686" s="134" cm="1">
        <f t="array" ref="AS686">INDEX($K:$P,ROW(),MATCH(AS$3,$K$2:$P$2,0))</f>
        <v>100</v>
      </c>
      <c r="AT686" s="134" cm="1">
        <f t="array" ref="AT686">INDEX($K:$P,ROW(),MATCH(AT$3,$K$2:$P$2,0))</f>
        <v>100</v>
      </c>
      <c r="AU686" s="134" cm="1">
        <f t="array" ref="AU686">INDEX($K:$P,ROW(),MATCH(AU$3,$K$2:$P$2,0))</f>
        <v>100</v>
      </c>
      <c r="AV686" s="134" cm="1">
        <f t="array" ref="AV686">INDEX($K:$P,ROW(),MATCH(AV$3,$K$2:$P$2,0))</f>
        <v>100</v>
      </c>
      <c r="AW686" s="134" cm="1">
        <f t="array" ref="AW686">INDEX($K:$P,ROW(),MATCH(AW$3,$K$2:$P$2,0))</f>
        <v>100</v>
      </c>
      <c r="AX686" s="134" cm="1">
        <f t="array" ref="AX686">INDEX($K:$P,ROW(),MATCH(AX$3,$K$2:$P$2,0))</f>
        <v>100</v>
      </c>
      <c r="AY686" s="134" cm="1">
        <f t="array" ref="AY686">INDEX($K:$P,ROW(),MATCH(AY$3,$K$2:$P$2,0))</f>
        <v>100</v>
      </c>
      <c r="AZ686" s="134" cm="1">
        <f t="array" ref="AZ686">INDEX($K:$P,ROW(),MATCH(AZ$3,$K$2:$P$2,0))</f>
        <v>100</v>
      </c>
      <c r="BA686" s="134" cm="1">
        <f t="array" ref="BA686">INDEX($K:$P,ROW(),MATCH(BA$3,$K$2:$P$2,0))</f>
        <v>100</v>
      </c>
      <c r="BB686" s="134" cm="1">
        <f t="array" ref="BB686">INDEX($K:$P,ROW(),MATCH(BB$3,$K$2:$P$2,0))</f>
        <v>100</v>
      </c>
      <c r="BC686" s="134" cm="1">
        <f t="array" ref="BC686">INDEX($K:$P,ROW(),MATCH(BC$3,$K$2:$P$2,0))</f>
        <v>100</v>
      </c>
      <c r="BD686" s="134" cm="1">
        <f t="array" ref="BD686">INDEX($K:$P,ROW(),MATCH(BD$3,$K$2:$P$2,0))</f>
        <v>100</v>
      </c>
      <c r="BE686" s="134" cm="1">
        <f t="array" ref="BE686">INDEX($K:$P,ROW(),MATCH(BE$3,$K$2:$P$2,0))</f>
        <v>100</v>
      </c>
      <c r="BF686" s="134" cm="1">
        <f t="array" ref="BF686">INDEX($K:$P,ROW(),MATCH(BF$3,$K$2:$P$2,0))</f>
        <v>100</v>
      </c>
      <c r="BG686" s="134" cm="1">
        <f t="array" ref="BG686">INDEX($K:$P,ROW(),MATCH(BG$3,$K$2:$P$2,0))</f>
        <v>100</v>
      </c>
      <c r="BH686" s="134" cm="1">
        <f t="array" ref="BH686">INDEX($K:$P,ROW(),MATCH(BH$3,$K$2:$P$2,0))</f>
        <v>100</v>
      </c>
      <c r="BI686" s="134" cm="1">
        <f t="array" ref="BI686">INDEX($K:$P,ROW(),MATCH(BI$3,$K$2:$P$2,0))</f>
        <v>100</v>
      </c>
      <c r="BJ686" s="134" cm="1">
        <f t="array" ref="BJ686">INDEX($K:$P,ROW(),MATCH(BJ$3,$K$2:$P$2,0))</f>
        <v>100</v>
      </c>
      <c r="BK686" s="134" cm="1">
        <f t="array" ref="BK686">INDEX($K:$P,ROW(),MATCH(BK$3,$K$2:$P$2,0))</f>
        <v>100</v>
      </c>
      <c r="BL686" s="134" cm="1">
        <f t="array" ref="BL686">INDEX($K:$P,ROW(),MATCH(BL$3,$K$2:$P$2,0))</f>
        <v>100</v>
      </c>
      <c r="BM686" s="134" cm="1">
        <f t="array" ref="BM686">INDEX($K:$P,ROW(),MATCH(BM$3,$K$2:$P$2,0))</f>
        <v>100</v>
      </c>
      <c r="BN686" s="134" cm="1">
        <f t="array" ref="BN686">INDEX($K:$P,ROW(),MATCH(BN$3,$K$2:$P$2,0))</f>
        <v>100</v>
      </c>
      <c r="BO686" s="134" cm="1">
        <f t="array" ref="BO686">INDEX($K:$P,ROW(),MATCH(BO$3,$K$2:$P$2,0))</f>
        <v>100</v>
      </c>
      <c r="BP686" s="134" cm="1">
        <f t="array" ref="BP686">INDEX($K:$P,ROW(),MATCH(BP$3,$K$2:$P$2,0))</f>
        <v>100</v>
      </c>
      <c r="BQ686" s="134" cm="1">
        <f t="array" ref="BQ686">INDEX($K:$P,ROW(),MATCH(BQ$3,$K$2:$P$2,0))</f>
        <v>100</v>
      </c>
      <c r="BR686" s="134" cm="1">
        <f t="array" ref="BR686">INDEX($K:$P,ROW(),MATCH(BR$3,$K$2:$P$2,0))</f>
        <v>100</v>
      </c>
      <c r="BS686" s="134" cm="1">
        <f t="array" ref="BS686">INDEX($K:$P,ROW(),MATCH(BS$3,$K$2:$P$2,0))</f>
        <v>100</v>
      </c>
      <c r="BT686" s="134" cm="1">
        <f t="array" ref="BT686">INDEX($K:$P,ROW(),MATCH(BT$3,$K$2:$P$2,0))</f>
        <v>100</v>
      </c>
      <c r="BU686" s="134" cm="1">
        <f t="array" ref="BU686">INDEX($K:$P,ROW(),MATCH(BU$3,$K$2:$P$2,0))</f>
        <v>100</v>
      </c>
      <c r="BV686" s="134" cm="1">
        <f t="array" ref="BV686">INDEX($K:$P,ROW(),MATCH(BV$3,$K$2:$P$2,0))</f>
        <v>100</v>
      </c>
      <c r="BW686" s="134" cm="1">
        <f t="array" ref="BW686">INDEX($K:$P,ROW(),MATCH(BW$3,$K$2:$P$2,0))</f>
        <v>100</v>
      </c>
      <c r="BX686" s="134" cm="1">
        <f t="array" ref="BX686">INDEX($K:$P,ROW(),MATCH(BX$3,$K$2:$P$2,0))</f>
        <v>100</v>
      </c>
      <c r="BY686" s="134" cm="1">
        <f t="array" ref="BY686">INDEX($K:$P,ROW(),MATCH(BY$3,$K$2:$P$2,0))</f>
        <v>100</v>
      </c>
      <c r="BZ686" s="134" cm="1">
        <f t="array" ref="BZ686">INDEX($K:$P,ROW(),MATCH(BZ$3,$K$2:$P$2,0))</f>
        <v>100</v>
      </c>
      <c r="CA686" s="134" cm="1">
        <f t="array" ref="CA686">INDEX($K:$P,ROW(),MATCH(CA$3,$K$2:$P$2,0))</f>
        <v>100</v>
      </c>
      <c r="CB686" s="134" cm="1">
        <f t="array" ref="CB686">INDEX($K:$P,ROW(),MATCH(CB$3,$K$2:$P$2,0))</f>
        <v>100</v>
      </c>
      <c r="CC686" s="134" cm="1">
        <f t="array" ref="CC686">INDEX($K:$P,ROW(),MATCH(CC$3,$K$2:$P$2,0))</f>
        <v>100</v>
      </c>
      <c r="CD686" s="134" cm="1">
        <f t="array" ref="CD686">INDEX($K:$P,ROW(),MATCH(CD$3,$K$2:$P$2,0))</f>
        <v>100</v>
      </c>
      <c r="CE686" s="134" cm="1">
        <f t="array" ref="CE686">INDEX($K:$P,ROW(),MATCH(CE$3,$K$2:$P$2,0))</f>
        <v>100</v>
      </c>
      <c r="CF686" s="134" cm="1">
        <f t="array" ref="CF686">INDEX($K:$P,ROW(),MATCH(CF$3,$K$2:$P$2,0))</f>
        <v>100</v>
      </c>
      <c r="CG686" s="134" cm="1">
        <f t="array" ref="CG686">INDEX($K:$P,ROW(),MATCH(CG$3,$K$2:$P$2,0))</f>
        <v>100</v>
      </c>
      <c r="CH686" s="134" cm="1">
        <f t="array" ref="CH686">INDEX($K:$P,ROW(),MATCH(CH$3,$K$2:$P$2,0))</f>
        <v>100</v>
      </c>
      <c r="CI686" s="134" cm="1">
        <f t="array" ref="CI686">INDEX($K:$P,ROW(),MATCH(CI$3,$K$2:$P$2,0))</f>
        <v>100</v>
      </c>
      <c r="CJ686" s="134" cm="1">
        <f t="array" ref="CJ686">INDEX($K:$P,ROW(),MATCH(CJ$3,$K$2:$P$2,0))</f>
        <v>100</v>
      </c>
      <c r="CK686" s="134" cm="1">
        <f t="array" ref="CK686">INDEX($K:$P,ROW(),MATCH(CK$3,$K$2:$P$2,0))</f>
        <v>100</v>
      </c>
      <c r="CL686" s="134" cm="1">
        <f t="array" ref="CL686">INDEX($K:$P,ROW(),MATCH(CL$3,$K$2:$P$2,0))</f>
        <v>100</v>
      </c>
    </row>
    <row r="687" spans="2:90" x14ac:dyDescent="0.4">
      <c r="B687" s="121" t="str">
        <f>"Revenue - "&amp;B689</f>
        <v>Revenue - (Primary label)</v>
      </c>
      <c r="C687" s="31" t="s">
        <v>198</v>
      </c>
      <c r="D687" s="31" t="s">
        <v>728</v>
      </c>
      <c r="E687" s="31" t="s">
        <v>906</v>
      </c>
      <c r="F687" s="31"/>
      <c r="G687" s="31"/>
      <c r="H687" s="31"/>
      <c r="I687" s="73"/>
      <c r="J687" s="73"/>
      <c r="K687" s="113">
        <f t="shared" ref="K687:P687" ca="1" si="654">SUMIF($3:$3,K$2,687:687)</f>
        <v>400000</v>
      </c>
      <c r="L687" s="113">
        <f t="shared" ca="1" si="654"/>
        <v>800000</v>
      </c>
      <c r="M687" s="113">
        <f t="shared" ca="1" si="654"/>
        <v>1200000</v>
      </c>
      <c r="N687" s="113">
        <f t="shared" ca="1" si="654"/>
        <v>1600000</v>
      </c>
      <c r="O687" s="113">
        <f t="shared" ca="1" si="654"/>
        <v>2000000</v>
      </c>
      <c r="P687" s="113" t="e">
        <f t="shared" ca="1" si="654"/>
        <v>#REF!</v>
      </c>
      <c r="R687" s="38"/>
      <c r="S687" s="77" cm="1">
        <f t="array" aca="1" ref="S687" ca="1">INDIRECT(S678)*S685*S686*S$6</f>
        <v>0</v>
      </c>
      <c r="T687" s="77" cm="1">
        <f t="array" aca="1" ref="T687" ca="1">INDIRECT(T678)*T685*T686*T$6</f>
        <v>0</v>
      </c>
      <c r="U687" s="77" cm="1">
        <f t="array" aca="1" ref="U687" ca="1">INDIRECT(U678)*U685*U686*U$6</f>
        <v>0</v>
      </c>
      <c r="V687" s="77" cm="1">
        <f t="array" aca="1" ref="V687" ca="1">INDIRECT(V678)*V685*V686*V$6</f>
        <v>0</v>
      </c>
      <c r="W687" s="77" cm="1">
        <f t="array" aca="1" ref="W687" ca="1">INDIRECT(W678)*W685*W686*W$6</f>
        <v>0</v>
      </c>
      <c r="X687" s="77" cm="1">
        <f t="array" aca="1" ref="X687" ca="1">INDIRECT(X678)*X685*X686*X$6</f>
        <v>0</v>
      </c>
      <c r="Y687" s="77" cm="1">
        <f t="array" aca="1" ref="Y687" ca="1">INDIRECT(Y678)*Y685*Y686*Y$6</f>
        <v>0</v>
      </c>
      <c r="Z687" s="77" cm="1">
        <f t="array" aca="1" ref="Z687" ca="1">INDIRECT(Z678)*Z685*Z686*Z$6</f>
        <v>0</v>
      </c>
      <c r="AA687" s="77" cm="1">
        <f t="array" aca="1" ref="AA687" ca="1">INDIRECT(AA678)*AA685*AA686*AA$6</f>
        <v>0</v>
      </c>
      <c r="AB687" s="77" cm="1">
        <f t="array" aca="1" ref="AB687" ca="1">INDIRECT(AB678)*AB685*AB686*AB$6</f>
        <v>0</v>
      </c>
      <c r="AC687" s="77" cm="1">
        <f t="array" aca="1" ref="AC687" ca="1">INDIRECT(AC678)*AC685*AC686*AC$6</f>
        <v>0</v>
      </c>
      <c r="AD687" s="77" cm="1">
        <f t="array" aca="1" ref="AD687" ca="1">INDIRECT(AD678)*AD685*AD686*AD$6</f>
        <v>400000</v>
      </c>
      <c r="AE687" s="77" cm="1">
        <f t="array" aca="1" ref="AE687" ca="1">INDIRECT(AE678)*AE685*AE686*AE$6</f>
        <v>0</v>
      </c>
      <c r="AF687" s="77" cm="1">
        <f t="array" aca="1" ref="AF687" ca="1">INDIRECT(AF678)*AF685*AF686*AF$6</f>
        <v>0</v>
      </c>
      <c r="AG687" s="77" cm="1">
        <f t="array" aca="1" ref="AG687" ca="1">INDIRECT(AG678)*AG685*AG686*AG$6</f>
        <v>0</v>
      </c>
      <c r="AH687" s="77" cm="1">
        <f t="array" aca="1" ref="AH687" ca="1">INDIRECT(AH678)*AH685*AH686*AH$6</f>
        <v>0</v>
      </c>
      <c r="AI687" s="77" cm="1">
        <f t="array" aca="1" ref="AI687" ca="1">INDIRECT(AI678)*AI685*AI686*AI$6</f>
        <v>0</v>
      </c>
      <c r="AJ687" s="77" cm="1">
        <f t="array" aca="1" ref="AJ687" ca="1">INDIRECT(AJ678)*AJ685*AJ686*AJ$6</f>
        <v>0</v>
      </c>
      <c r="AK687" s="77" cm="1">
        <f t="array" aca="1" ref="AK687" ca="1">INDIRECT(AK678)*AK685*AK686*AK$6</f>
        <v>0</v>
      </c>
      <c r="AL687" s="77" cm="1">
        <f t="array" aca="1" ref="AL687" ca="1">INDIRECT(AL678)*AL685*AL686*AL$6</f>
        <v>0</v>
      </c>
      <c r="AM687" s="77" cm="1">
        <f t="array" aca="1" ref="AM687" ca="1">INDIRECT(AM678)*AM685*AM686*AM$6</f>
        <v>0</v>
      </c>
      <c r="AN687" s="77" cm="1">
        <f t="array" aca="1" ref="AN687" ca="1">INDIRECT(AN678)*AN685*AN686*AN$6</f>
        <v>0</v>
      </c>
      <c r="AO687" s="77" cm="1">
        <f t="array" aca="1" ref="AO687" ca="1">INDIRECT(AO678)*AO685*AO686*AO$6</f>
        <v>0</v>
      </c>
      <c r="AP687" s="77" cm="1">
        <f t="array" aca="1" ref="AP687" ca="1">INDIRECT(AP678)*AP685*AP686*AP$6</f>
        <v>800000</v>
      </c>
      <c r="AQ687" s="77" cm="1">
        <f t="array" aca="1" ref="AQ687" ca="1">INDIRECT(AQ678)*AQ685*AQ686*AQ$6</f>
        <v>0</v>
      </c>
      <c r="AR687" s="77" cm="1">
        <f t="array" aca="1" ref="AR687" ca="1">INDIRECT(AR678)*AR685*AR686*AR$6</f>
        <v>0</v>
      </c>
      <c r="AS687" s="77" cm="1">
        <f t="array" aca="1" ref="AS687" ca="1">INDIRECT(AS678)*AS685*AS686*AS$6</f>
        <v>0</v>
      </c>
      <c r="AT687" s="77" cm="1">
        <f t="array" aca="1" ref="AT687" ca="1">INDIRECT(AT678)*AT685*AT686*AT$6</f>
        <v>0</v>
      </c>
      <c r="AU687" s="77" cm="1">
        <f t="array" aca="1" ref="AU687" ca="1">INDIRECT(AU678)*AU685*AU686*AU$6</f>
        <v>0</v>
      </c>
      <c r="AV687" s="77" cm="1">
        <f t="array" aca="1" ref="AV687" ca="1">INDIRECT(AV678)*AV685*AV686*AV$6</f>
        <v>0</v>
      </c>
      <c r="AW687" s="77" cm="1">
        <f t="array" aca="1" ref="AW687" ca="1">INDIRECT(AW678)*AW685*AW686*AW$6</f>
        <v>0</v>
      </c>
      <c r="AX687" s="77" cm="1">
        <f t="array" aca="1" ref="AX687" ca="1">INDIRECT(AX678)*AX685*AX686*AX$6</f>
        <v>0</v>
      </c>
      <c r="AY687" s="77" cm="1">
        <f t="array" aca="1" ref="AY687" ca="1">INDIRECT(AY678)*AY685*AY686*AY$6</f>
        <v>0</v>
      </c>
      <c r="AZ687" s="77" cm="1">
        <f t="array" aca="1" ref="AZ687" ca="1">INDIRECT(AZ678)*AZ685*AZ686*AZ$6</f>
        <v>0</v>
      </c>
      <c r="BA687" s="77" cm="1">
        <f t="array" aca="1" ref="BA687" ca="1">INDIRECT(BA678)*BA685*BA686*BA$6</f>
        <v>0</v>
      </c>
      <c r="BB687" s="77" cm="1">
        <f t="array" aca="1" ref="BB687" ca="1">INDIRECT(BB678)*BB685*BB686*BB$6</f>
        <v>1200000</v>
      </c>
      <c r="BC687" s="77" cm="1">
        <f t="array" aca="1" ref="BC687" ca="1">INDIRECT(BC678)*BC685*BC686*BC$6</f>
        <v>0</v>
      </c>
      <c r="BD687" s="77" cm="1">
        <f t="array" aca="1" ref="BD687" ca="1">INDIRECT(BD678)*BD685*BD686*BD$6</f>
        <v>0</v>
      </c>
      <c r="BE687" s="77" cm="1">
        <f t="array" aca="1" ref="BE687" ca="1">INDIRECT(BE678)*BE685*BE686*BE$6</f>
        <v>0</v>
      </c>
      <c r="BF687" s="77" cm="1">
        <f t="array" aca="1" ref="BF687" ca="1">INDIRECT(BF678)*BF685*BF686*BF$6</f>
        <v>0</v>
      </c>
      <c r="BG687" s="77" cm="1">
        <f t="array" aca="1" ref="BG687" ca="1">INDIRECT(BG678)*BG685*BG686*BG$6</f>
        <v>0</v>
      </c>
      <c r="BH687" s="77" cm="1">
        <f t="array" aca="1" ref="BH687" ca="1">INDIRECT(BH678)*BH685*BH686*BH$6</f>
        <v>0</v>
      </c>
      <c r="BI687" s="77" cm="1">
        <f t="array" aca="1" ref="BI687" ca="1">INDIRECT(BI678)*BI685*BI686*BI$6</f>
        <v>0</v>
      </c>
      <c r="BJ687" s="77" cm="1">
        <f t="array" aca="1" ref="BJ687" ca="1">INDIRECT(BJ678)*BJ685*BJ686*BJ$6</f>
        <v>0</v>
      </c>
      <c r="BK687" s="77" cm="1">
        <f t="array" aca="1" ref="BK687" ca="1">INDIRECT(BK678)*BK685*BK686*BK$6</f>
        <v>0</v>
      </c>
      <c r="BL687" s="77" cm="1">
        <f t="array" aca="1" ref="BL687" ca="1">INDIRECT(BL678)*BL685*BL686*BL$6</f>
        <v>0</v>
      </c>
      <c r="BM687" s="77" cm="1">
        <f t="array" aca="1" ref="BM687" ca="1">INDIRECT(BM678)*BM685*BM686*BM$6</f>
        <v>0</v>
      </c>
      <c r="BN687" s="77" cm="1">
        <f t="array" aca="1" ref="BN687" ca="1">INDIRECT(BN678)*BN685*BN686*BN$6</f>
        <v>1600000</v>
      </c>
      <c r="BO687" s="77" cm="1">
        <f t="array" aca="1" ref="BO687" ca="1">INDIRECT(BO678)*BO685*BO686*BO$6</f>
        <v>0</v>
      </c>
      <c r="BP687" s="77" cm="1">
        <f t="array" aca="1" ref="BP687" ca="1">INDIRECT(BP678)*BP685*BP686*BP$6</f>
        <v>0</v>
      </c>
      <c r="BQ687" s="77" cm="1">
        <f t="array" aca="1" ref="BQ687" ca="1">INDIRECT(BQ678)*BQ685*BQ686*BQ$6</f>
        <v>0</v>
      </c>
      <c r="BR687" s="77" cm="1">
        <f t="array" aca="1" ref="BR687" ca="1">INDIRECT(BR678)*BR685*BR686*BR$6</f>
        <v>0</v>
      </c>
      <c r="BS687" s="77" cm="1">
        <f t="array" aca="1" ref="BS687" ca="1">INDIRECT(BS678)*BS685*BS686*BS$6</f>
        <v>0</v>
      </c>
      <c r="BT687" s="77" cm="1">
        <f t="array" aca="1" ref="BT687" ca="1">INDIRECT(BT678)*BT685*BT686*BT$6</f>
        <v>0</v>
      </c>
      <c r="BU687" s="77" cm="1">
        <f t="array" aca="1" ref="BU687" ca="1">INDIRECT(BU678)*BU685*BU686*BU$6</f>
        <v>0</v>
      </c>
      <c r="BV687" s="77" cm="1">
        <f t="array" aca="1" ref="BV687" ca="1">INDIRECT(BV678)*BV685*BV686*BV$6</f>
        <v>0</v>
      </c>
      <c r="BW687" s="77" cm="1">
        <f t="array" aca="1" ref="BW687" ca="1">INDIRECT(BW678)*BW685*BW686*BW$6</f>
        <v>0</v>
      </c>
      <c r="BX687" s="77" cm="1">
        <f t="array" aca="1" ref="BX687" ca="1">INDIRECT(BX678)*BX685*BX686*BX$6</f>
        <v>0</v>
      </c>
      <c r="BY687" s="77" cm="1">
        <f t="array" aca="1" ref="BY687" ca="1">INDIRECT(BY678)*BY685*BY686*BY$6</f>
        <v>0</v>
      </c>
      <c r="BZ687" s="77" cm="1">
        <f t="array" aca="1" ref="BZ687" ca="1">INDIRECT(BZ678)*BZ685*BZ686*BZ$6</f>
        <v>2000000</v>
      </c>
      <c r="CA687" s="77" cm="1">
        <f t="array" aca="1" ref="CA687" ca="1">INDIRECT(CA678)*CA685*CA686*CA$6</f>
        <v>0</v>
      </c>
      <c r="CB687" s="77" cm="1">
        <f t="array" aca="1" ref="CB687" ca="1">INDIRECT(CB678)*CB685*CB686*CB$6</f>
        <v>0</v>
      </c>
      <c r="CC687" s="77" cm="1">
        <f t="array" aca="1" ref="CC687" ca="1">INDIRECT(CC678)*CC685*CC686*CC$6</f>
        <v>0</v>
      </c>
      <c r="CD687" s="77" cm="1">
        <f t="array" aca="1" ref="CD687" ca="1">INDIRECT(CD678)*CD685*CD686*CD$6</f>
        <v>0</v>
      </c>
      <c r="CE687" s="77" cm="1">
        <f t="array" aca="1" ref="CE687" ca="1">INDIRECT(CE678)*CE685*CE686*CE$6</f>
        <v>0</v>
      </c>
      <c r="CF687" s="77" cm="1">
        <f t="array" aca="1" ref="CF687" ca="1">INDIRECT(CF678)*CF685*CF686*CF$6</f>
        <v>0</v>
      </c>
      <c r="CG687" s="77" cm="1">
        <f t="array" aca="1" ref="CG687" ca="1">INDIRECT(CG678)*CG685*CG686*CG$6</f>
        <v>0</v>
      </c>
      <c r="CH687" s="77" cm="1">
        <f t="array" aca="1" ref="CH687" ca="1">INDIRECT(CH678)*CH685*CH686*CH$6</f>
        <v>0</v>
      </c>
      <c r="CI687" s="77" cm="1">
        <f t="array" aca="1" ref="CI687" ca="1">INDIRECT(CI678)*CI685*CI686*CI$6</f>
        <v>0</v>
      </c>
      <c r="CJ687" s="77" cm="1">
        <f t="array" aca="1" ref="CJ687" ca="1">INDIRECT(CJ678)*CJ685*CJ686*CJ$6</f>
        <v>0</v>
      </c>
      <c r="CK687" s="77" cm="1">
        <f t="array" aca="1" ref="CK687" ca="1">INDIRECT(CK678)*CK685*CK686*CK$6</f>
        <v>0</v>
      </c>
      <c r="CL687" s="77" t="e" cm="1">
        <f t="array" aca="1" ref="CL687" ca="1">INDIRECT(CL678)*CL685*CL686*CL$6</f>
        <v>#REF!</v>
      </c>
    </row>
    <row r="688" spans="2:90" x14ac:dyDescent="0.4">
      <c r="B688" s="121"/>
      <c r="C688" s="31"/>
      <c r="D688" s="31" t="s">
        <v>728</v>
      </c>
      <c r="E688" s="31" t="s">
        <v>906</v>
      </c>
      <c r="F688" s="31"/>
      <c r="G688" s="31"/>
      <c r="H688" s="31"/>
      <c r="I688" s="73"/>
      <c r="J688" s="73"/>
      <c r="K688" s="33"/>
      <c r="L688" s="33"/>
      <c r="M688" s="33"/>
      <c r="N688" s="33"/>
      <c r="O688" s="33"/>
      <c r="P688" s="33"/>
      <c r="R688" s="38"/>
      <c r="S688" s="77"/>
      <c r="T688" s="77"/>
      <c r="U688" s="77"/>
      <c r="V688" s="77"/>
      <c r="W688" s="77"/>
      <c r="X688" s="77"/>
      <c r="Y688" s="77"/>
      <c r="Z688" s="77"/>
      <c r="AA688" s="77"/>
      <c r="AB688" s="77"/>
      <c r="AC688" s="77"/>
      <c r="AD688" s="77"/>
      <c r="AE688" s="77"/>
      <c r="AF688" s="77"/>
      <c r="AG688" s="77"/>
      <c r="AH688" s="77"/>
      <c r="AI688" s="77"/>
      <c r="AJ688" s="77"/>
      <c r="AK688" s="77"/>
      <c r="AL688" s="77"/>
      <c r="AM688" s="77"/>
      <c r="AN688" s="77"/>
      <c r="AO688" s="77"/>
      <c r="AP688" s="77"/>
      <c r="AQ688" s="77"/>
      <c r="AR688" s="77"/>
      <c r="AS688" s="77"/>
      <c r="AT688" s="77"/>
      <c r="AU688" s="77"/>
      <c r="AV688" s="77"/>
      <c r="AW688" s="77"/>
      <c r="AX688" s="77"/>
      <c r="AY688" s="77"/>
      <c r="AZ688" s="77"/>
      <c r="BA688" s="77"/>
      <c r="BB688" s="77"/>
      <c r="BC688" s="77"/>
      <c r="BD688" s="77"/>
      <c r="BE688" s="77"/>
      <c r="BF688" s="77"/>
      <c r="BG688" s="77"/>
      <c r="BH688" s="77"/>
      <c r="BI688" s="77"/>
      <c r="BJ688" s="77"/>
      <c r="BK688" s="77"/>
      <c r="BL688" s="77"/>
      <c r="BM688" s="77"/>
      <c r="BN688" s="77"/>
      <c r="BO688" s="77"/>
      <c r="BP688" s="77"/>
      <c r="BQ688" s="77"/>
      <c r="BR688" s="77"/>
      <c r="BS688" s="77"/>
      <c r="BT688" s="77"/>
      <c r="BU688" s="77"/>
      <c r="BV688" s="77"/>
      <c r="BW688" s="77"/>
      <c r="BX688" s="77"/>
      <c r="BY688" s="77"/>
      <c r="BZ688" s="77"/>
      <c r="CA688" s="77"/>
      <c r="CB688" s="77"/>
      <c r="CC688" s="77"/>
      <c r="CD688" s="77"/>
      <c r="CE688" s="77"/>
      <c r="CF688" s="77"/>
      <c r="CG688" s="77"/>
      <c r="CH688" s="77"/>
      <c r="CI688" s="77"/>
      <c r="CJ688" s="77"/>
      <c r="CK688" s="77"/>
      <c r="CL688" s="77"/>
    </row>
    <row r="689" spans="2:90" x14ac:dyDescent="0.4">
      <c r="B689" s="130" t="str">
        <f>B675</f>
        <v>(Primary label)</v>
      </c>
      <c r="C689" s="31"/>
      <c r="D689" s="31" t="s">
        <v>728</v>
      </c>
      <c r="E689" s="31" t="s">
        <v>906</v>
      </c>
      <c r="F689" s="31"/>
      <c r="G689" s="31" t="s">
        <v>330</v>
      </c>
      <c r="H689" s="31"/>
      <c r="I689" s="73"/>
      <c r="J689" s="73"/>
      <c r="K689" s="39"/>
      <c r="L689" s="39"/>
      <c r="M689" s="39"/>
      <c r="N689" s="39"/>
      <c r="O689" s="39"/>
      <c r="P689" s="39"/>
      <c r="R689" s="38"/>
      <c r="S689" s="76"/>
      <c r="T689" s="76"/>
      <c r="U689" s="76"/>
      <c r="V689" s="76"/>
      <c r="W689" s="76"/>
      <c r="X689" s="76"/>
      <c r="Y689" s="76"/>
      <c r="Z689" s="76"/>
      <c r="AA689" s="76"/>
      <c r="AB689" s="76"/>
      <c r="AC689" s="76"/>
      <c r="AD689" s="76"/>
      <c r="AE689" s="76"/>
      <c r="AF689" s="76"/>
      <c r="AG689" s="76"/>
      <c r="AH689" s="76"/>
      <c r="AI689" s="76"/>
      <c r="AJ689" s="76"/>
      <c r="AK689" s="76"/>
      <c r="AL689" s="76"/>
      <c r="AM689" s="76"/>
      <c r="AN689" s="76"/>
      <c r="AO689" s="76"/>
      <c r="AP689" s="76"/>
      <c r="AQ689" s="76"/>
      <c r="AR689" s="76"/>
      <c r="AS689" s="76"/>
      <c r="AT689" s="76"/>
      <c r="AU689" s="76"/>
      <c r="AV689" s="76"/>
      <c r="AW689" s="76"/>
      <c r="AX689" s="76"/>
      <c r="AY689" s="76"/>
      <c r="AZ689" s="76"/>
      <c r="BA689" s="76"/>
      <c r="BB689" s="76"/>
      <c r="BC689" s="76"/>
      <c r="BD689" s="76"/>
      <c r="BE689" s="76"/>
      <c r="BF689" s="76"/>
      <c r="BG689" s="76"/>
      <c r="BH689" s="76"/>
      <c r="BI689" s="76"/>
      <c r="BJ689" s="76"/>
      <c r="BK689" s="76"/>
      <c r="BL689" s="76"/>
      <c r="BM689" s="76"/>
      <c r="BN689" s="76"/>
      <c r="BO689" s="76"/>
      <c r="BP689" s="76"/>
      <c r="BQ689" s="76"/>
      <c r="BR689" s="76"/>
      <c r="BS689" s="76"/>
      <c r="BT689" s="76"/>
      <c r="BU689" s="76"/>
      <c r="BV689" s="76"/>
      <c r="BW689" s="76"/>
      <c r="BX689" s="76"/>
      <c r="BY689" s="76"/>
      <c r="BZ689" s="76"/>
      <c r="CA689" s="76"/>
      <c r="CB689" s="76"/>
      <c r="CC689" s="76"/>
      <c r="CD689" s="76"/>
      <c r="CE689" s="76"/>
      <c r="CF689" s="76"/>
      <c r="CG689" s="76"/>
      <c r="CH689" s="76"/>
      <c r="CI689" s="76"/>
      <c r="CJ689" s="76"/>
      <c r="CK689" s="76"/>
      <c r="CL689" s="76"/>
    </row>
    <row r="690" spans="2:90" x14ac:dyDescent="0.4">
      <c r="B690" s="231" t="str">
        <f>IFERROR(SUBSTITUTE(B683,":",""),"no unit")</f>
        <v>unit</v>
      </c>
      <c r="C690" s="31"/>
      <c r="D690" s="31" t="s">
        <v>728</v>
      </c>
      <c r="E690" s="31" t="s">
        <v>906</v>
      </c>
      <c r="F690" s="31"/>
      <c r="G690" s="31" t="s">
        <v>330</v>
      </c>
      <c r="H690" s="31"/>
      <c r="I690" s="73"/>
      <c r="J690" s="73"/>
      <c r="K690" s="39"/>
      <c r="L690" s="39"/>
      <c r="M690" s="39"/>
      <c r="N690" s="39"/>
      <c r="O690" s="39"/>
      <c r="P690" s="39"/>
      <c r="R690" s="38"/>
      <c r="S690" s="76"/>
      <c r="T690" s="76"/>
      <c r="U690" s="76"/>
      <c r="V690" s="76"/>
      <c r="W690" s="76"/>
      <c r="X690" s="76"/>
      <c r="Y690" s="76"/>
      <c r="Z690" s="76"/>
      <c r="AA690" s="76"/>
      <c r="AB690" s="76"/>
      <c r="AC690" s="76"/>
      <c r="AD690" s="76"/>
      <c r="AE690" s="76"/>
      <c r="AF690" s="76"/>
      <c r="AG690" s="76"/>
      <c r="AH690" s="76"/>
      <c r="AI690" s="76"/>
      <c r="AJ690" s="76"/>
      <c r="AK690" s="76"/>
      <c r="AL690" s="76"/>
      <c r="AM690" s="76"/>
      <c r="AN690" s="76"/>
      <c r="AO690" s="76"/>
      <c r="AP690" s="76"/>
      <c r="AQ690" s="76"/>
      <c r="AR690" s="76"/>
      <c r="AS690" s="76"/>
      <c r="AT690" s="76"/>
      <c r="AU690" s="76"/>
      <c r="AV690" s="76"/>
      <c r="AW690" s="76"/>
      <c r="AX690" s="76"/>
      <c r="AY690" s="76"/>
      <c r="AZ690" s="76"/>
      <c r="BA690" s="76"/>
      <c r="BB690" s="76"/>
      <c r="BC690" s="76"/>
      <c r="BD690" s="76"/>
      <c r="BE690" s="76"/>
      <c r="BF690" s="76"/>
      <c r="BG690" s="76"/>
      <c r="BH690" s="76"/>
      <c r="BI690" s="76"/>
      <c r="BJ690" s="76"/>
      <c r="BK690" s="76"/>
      <c r="BL690" s="76"/>
      <c r="BM690" s="76"/>
      <c r="BN690" s="76"/>
      <c r="BO690" s="76"/>
      <c r="BP690" s="76"/>
      <c r="BQ690" s="76"/>
      <c r="BR690" s="76"/>
      <c r="BS690" s="76"/>
      <c r="BT690" s="76"/>
      <c r="BU690" s="76"/>
      <c r="BV690" s="76"/>
      <c r="BW690" s="76"/>
      <c r="BX690" s="76"/>
      <c r="BY690" s="76"/>
      <c r="BZ690" s="76"/>
      <c r="CA690" s="76"/>
      <c r="CB690" s="76"/>
      <c r="CC690" s="76"/>
      <c r="CD690" s="76"/>
      <c r="CE690" s="76"/>
      <c r="CF690" s="76"/>
      <c r="CG690" s="76"/>
      <c r="CH690" s="76"/>
      <c r="CI690" s="76"/>
      <c r="CJ690" s="76"/>
      <c r="CK690" s="76"/>
      <c r="CL690" s="76"/>
    </row>
    <row r="691" spans="2:90" x14ac:dyDescent="0.4">
      <c r="B691" s="130" t="str">
        <f>B677</f>
        <v>Primary revenue driver</v>
      </c>
      <c r="C691" s="31"/>
      <c r="D691" s="31" t="s">
        <v>728</v>
      </c>
      <c r="E691" s="31" t="s">
        <v>906</v>
      </c>
      <c r="F691" s="31"/>
      <c r="G691" s="31" t="s">
        <v>330</v>
      </c>
      <c r="H691" s="31"/>
      <c r="I691" s="73"/>
      <c r="J691" s="73"/>
      <c r="K691" s="39"/>
      <c r="L691" s="39"/>
      <c r="M691" s="39"/>
      <c r="N691" s="39"/>
      <c r="O691" s="39"/>
      <c r="P691" s="39"/>
      <c r="R691" s="38"/>
      <c r="S691" s="196" t="str">
        <f t="shared" ref="S691" si="655">ADDRESS(ROW(S687),COLUMN(S687),2)</f>
        <v>S$687</v>
      </c>
      <c r="T691" s="196" t="str">
        <f t="shared" ref="T691:BX691" si="656">ADDRESS(ROW(T687),COLUMN(T687),2)</f>
        <v>T$687</v>
      </c>
      <c r="U691" s="196" t="str">
        <f t="shared" si="656"/>
        <v>U$687</v>
      </c>
      <c r="V691" s="196" t="str">
        <f t="shared" si="656"/>
        <v>V$687</v>
      </c>
      <c r="W691" s="196" t="str">
        <f t="shared" si="656"/>
        <v>W$687</v>
      </c>
      <c r="X691" s="196" t="str">
        <f t="shared" si="656"/>
        <v>X$687</v>
      </c>
      <c r="Y691" s="196" t="str">
        <f t="shared" si="656"/>
        <v>Y$687</v>
      </c>
      <c r="Z691" s="196" t="str">
        <f t="shared" si="656"/>
        <v>Z$687</v>
      </c>
      <c r="AA691" s="196" t="str">
        <f t="shared" si="656"/>
        <v>AA$687</v>
      </c>
      <c r="AB691" s="196" t="str">
        <f t="shared" si="656"/>
        <v>AB$687</v>
      </c>
      <c r="AC691" s="196" t="str">
        <f t="shared" si="656"/>
        <v>AC$687</v>
      </c>
      <c r="AD691" s="196" t="str">
        <f t="shared" si="656"/>
        <v>AD$687</v>
      </c>
      <c r="AE691" s="196" t="str">
        <f t="shared" si="656"/>
        <v>AE$687</v>
      </c>
      <c r="AF691" s="196" t="str">
        <f t="shared" si="656"/>
        <v>AF$687</v>
      </c>
      <c r="AG691" s="196" t="str">
        <f t="shared" si="656"/>
        <v>AG$687</v>
      </c>
      <c r="AH691" s="196" t="str">
        <f t="shared" si="656"/>
        <v>AH$687</v>
      </c>
      <c r="AI691" s="196" t="str">
        <f t="shared" si="656"/>
        <v>AI$687</v>
      </c>
      <c r="AJ691" s="196" t="str">
        <f t="shared" si="656"/>
        <v>AJ$687</v>
      </c>
      <c r="AK691" s="196" t="str">
        <f t="shared" si="656"/>
        <v>AK$687</v>
      </c>
      <c r="AL691" s="196" t="str">
        <f t="shared" si="656"/>
        <v>AL$687</v>
      </c>
      <c r="AM691" s="196" t="str">
        <f t="shared" si="656"/>
        <v>AM$687</v>
      </c>
      <c r="AN691" s="196" t="str">
        <f t="shared" si="656"/>
        <v>AN$687</v>
      </c>
      <c r="AO691" s="196" t="str">
        <f t="shared" si="656"/>
        <v>AO$687</v>
      </c>
      <c r="AP691" s="196" t="str">
        <f t="shared" si="656"/>
        <v>AP$687</v>
      </c>
      <c r="AQ691" s="196" t="str">
        <f t="shared" si="656"/>
        <v>AQ$687</v>
      </c>
      <c r="AR691" s="196" t="str">
        <f t="shared" si="656"/>
        <v>AR$687</v>
      </c>
      <c r="AS691" s="196" t="str">
        <f t="shared" si="656"/>
        <v>AS$687</v>
      </c>
      <c r="AT691" s="196" t="str">
        <f t="shared" si="656"/>
        <v>AT$687</v>
      </c>
      <c r="AU691" s="196" t="str">
        <f t="shared" si="656"/>
        <v>AU$687</v>
      </c>
      <c r="AV691" s="196" t="str">
        <f t="shared" si="656"/>
        <v>AV$687</v>
      </c>
      <c r="AW691" s="196" t="str">
        <f t="shared" si="656"/>
        <v>AW$687</v>
      </c>
      <c r="AX691" s="196" t="str">
        <f t="shared" si="656"/>
        <v>AX$687</v>
      </c>
      <c r="AY691" s="196" t="str">
        <f t="shared" si="656"/>
        <v>AY$687</v>
      </c>
      <c r="AZ691" s="196" t="str">
        <f t="shared" si="656"/>
        <v>AZ$687</v>
      </c>
      <c r="BA691" s="196" t="str">
        <f t="shared" si="656"/>
        <v>BA$687</v>
      </c>
      <c r="BB691" s="196" t="str">
        <f t="shared" si="656"/>
        <v>BB$687</v>
      </c>
      <c r="BC691" s="196" t="str">
        <f t="shared" si="656"/>
        <v>BC$687</v>
      </c>
      <c r="BD691" s="196" t="str">
        <f t="shared" si="656"/>
        <v>BD$687</v>
      </c>
      <c r="BE691" s="196" t="str">
        <f t="shared" si="656"/>
        <v>BE$687</v>
      </c>
      <c r="BF691" s="196" t="str">
        <f t="shared" si="656"/>
        <v>BF$687</v>
      </c>
      <c r="BG691" s="196" t="str">
        <f t="shared" si="656"/>
        <v>BG$687</v>
      </c>
      <c r="BH691" s="196" t="str">
        <f t="shared" si="656"/>
        <v>BH$687</v>
      </c>
      <c r="BI691" s="196" t="str">
        <f t="shared" si="656"/>
        <v>BI$687</v>
      </c>
      <c r="BJ691" s="196" t="str">
        <f t="shared" si="656"/>
        <v>BJ$687</v>
      </c>
      <c r="BK691" s="196" t="str">
        <f t="shared" si="656"/>
        <v>BK$687</v>
      </c>
      <c r="BL691" s="196" t="str">
        <f t="shared" si="656"/>
        <v>BL$687</v>
      </c>
      <c r="BM691" s="196" t="str">
        <f t="shared" si="656"/>
        <v>BM$687</v>
      </c>
      <c r="BN691" s="196" t="str">
        <f t="shared" si="656"/>
        <v>BN$687</v>
      </c>
      <c r="BO691" s="196" t="str">
        <f t="shared" si="656"/>
        <v>BO$687</v>
      </c>
      <c r="BP691" s="196" t="str">
        <f t="shared" si="656"/>
        <v>BP$687</v>
      </c>
      <c r="BQ691" s="196" t="str">
        <f t="shared" si="656"/>
        <v>BQ$687</v>
      </c>
      <c r="BR691" s="196" t="str">
        <f t="shared" si="656"/>
        <v>BR$687</v>
      </c>
      <c r="BS691" s="196" t="str">
        <f t="shared" si="656"/>
        <v>BS$687</v>
      </c>
      <c r="BT691" s="196" t="str">
        <f t="shared" si="656"/>
        <v>BT$687</v>
      </c>
      <c r="BU691" s="196" t="str">
        <f t="shared" si="656"/>
        <v>BU$687</v>
      </c>
      <c r="BV691" s="196" t="str">
        <f t="shared" si="656"/>
        <v>BV$687</v>
      </c>
      <c r="BW691" s="196" t="str">
        <f t="shared" si="656"/>
        <v>BW$687</v>
      </c>
      <c r="BX691" s="196" t="str">
        <f t="shared" si="656"/>
        <v>BX$687</v>
      </c>
      <c r="BY691" s="196" t="str">
        <f>BY677</f>
        <v>BY$12</v>
      </c>
      <c r="BZ691" s="196" t="str">
        <f t="shared" ref="BZ691:CK691" si="657">ADDRESS(ROW(BZ687),COLUMN(BZ687),2)</f>
        <v>BZ$687</v>
      </c>
      <c r="CA691" s="196" t="str">
        <f t="shared" si="657"/>
        <v>CA$687</v>
      </c>
      <c r="CB691" s="196" t="str">
        <f t="shared" si="657"/>
        <v>CB$687</v>
      </c>
      <c r="CC691" s="196" t="str">
        <f t="shared" si="657"/>
        <v>CC$687</v>
      </c>
      <c r="CD691" s="196" t="str">
        <f t="shared" si="657"/>
        <v>CD$687</v>
      </c>
      <c r="CE691" s="196" t="str">
        <f t="shared" si="657"/>
        <v>CE$687</v>
      </c>
      <c r="CF691" s="196" t="str">
        <f t="shared" si="657"/>
        <v>CF$687</v>
      </c>
      <c r="CG691" s="196" t="str">
        <f t="shared" si="657"/>
        <v>CG$687</v>
      </c>
      <c r="CH691" s="196" t="str">
        <f t="shared" si="657"/>
        <v>CH$687</v>
      </c>
      <c r="CI691" s="196" t="str">
        <f t="shared" si="657"/>
        <v>CI$687</v>
      </c>
      <c r="CJ691" s="196" t="str">
        <f t="shared" si="657"/>
        <v>CJ$687</v>
      </c>
      <c r="CK691" s="196" t="str">
        <f t="shared" si="657"/>
        <v>CK$687</v>
      </c>
      <c r="CL691" s="196" t="str">
        <f t="shared" ref="CL691" si="658">ADDRESS(ROW(CL687),COLUMN(CL687),2)</f>
        <v>CL$687</v>
      </c>
    </row>
    <row r="692" spans="2:90" x14ac:dyDescent="0.4">
      <c r="B692" s="130" t="str">
        <f>B678</f>
        <v>Primary volume driver</v>
      </c>
      <c r="C692" s="31"/>
      <c r="D692" s="31" t="s">
        <v>728</v>
      </c>
      <c r="E692" s="31" t="s">
        <v>906</v>
      </c>
      <c r="F692" s="31"/>
      <c r="G692" s="31" t="s">
        <v>330</v>
      </c>
      <c r="H692" s="31"/>
      <c r="I692" s="73"/>
      <c r="J692" s="73"/>
      <c r="K692" s="39"/>
      <c r="L692" s="39"/>
      <c r="M692" s="39"/>
      <c r="N692" s="39"/>
      <c r="O692" s="39"/>
      <c r="P692" s="39"/>
      <c r="R692" s="38"/>
      <c r="S692" s="196" t="str">
        <f t="shared" ref="S692" si="659">S678</f>
        <v>S$13</v>
      </c>
      <c r="T692" s="196" t="str">
        <f t="shared" ref="T692:CD692" si="660">T678</f>
        <v>T$13</v>
      </c>
      <c r="U692" s="196" t="str">
        <f t="shared" si="660"/>
        <v>U$13</v>
      </c>
      <c r="V692" s="196" t="str">
        <f t="shared" si="660"/>
        <v>V$13</v>
      </c>
      <c r="W692" s="196" t="str">
        <f t="shared" si="660"/>
        <v>W$13</v>
      </c>
      <c r="X692" s="196" t="str">
        <f t="shared" si="660"/>
        <v>X$13</v>
      </c>
      <c r="Y692" s="196" t="str">
        <f t="shared" si="660"/>
        <v>Y$13</v>
      </c>
      <c r="Z692" s="196" t="str">
        <f t="shared" si="660"/>
        <v>Z$13</v>
      </c>
      <c r="AA692" s="196" t="str">
        <f t="shared" si="660"/>
        <v>AA$13</v>
      </c>
      <c r="AB692" s="196" t="str">
        <f t="shared" si="660"/>
        <v>AB$13</v>
      </c>
      <c r="AC692" s="196" t="str">
        <f t="shared" si="660"/>
        <v>AC$13</v>
      </c>
      <c r="AD692" s="196" t="str">
        <f t="shared" si="660"/>
        <v>AD$13</v>
      </c>
      <c r="AE692" s="196" t="str">
        <f t="shared" si="660"/>
        <v>AE$13</v>
      </c>
      <c r="AF692" s="196" t="str">
        <f t="shared" si="660"/>
        <v>AF$13</v>
      </c>
      <c r="AG692" s="196" t="str">
        <f t="shared" si="660"/>
        <v>AG$13</v>
      </c>
      <c r="AH692" s="196" t="str">
        <f t="shared" si="660"/>
        <v>AH$13</v>
      </c>
      <c r="AI692" s="196" t="str">
        <f t="shared" si="660"/>
        <v>AI$13</v>
      </c>
      <c r="AJ692" s="196" t="str">
        <f t="shared" si="660"/>
        <v>AJ$13</v>
      </c>
      <c r="AK692" s="196" t="str">
        <f t="shared" si="660"/>
        <v>AK$13</v>
      </c>
      <c r="AL692" s="196" t="str">
        <f t="shared" si="660"/>
        <v>AL$13</v>
      </c>
      <c r="AM692" s="196" t="str">
        <f t="shared" si="660"/>
        <v>AM$13</v>
      </c>
      <c r="AN692" s="196" t="str">
        <f t="shared" si="660"/>
        <v>AN$13</v>
      </c>
      <c r="AO692" s="196" t="str">
        <f t="shared" si="660"/>
        <v>AO$13</v>
      </c>
      <c r="AP692" s="196" t="str">
        <f t="shared" si="660"/>
        <v>AP$13</v>
      </c>
      <c r="AQ692" s="196" t="str">
        <f t="shared" si="660"/>
        <v>AQ$13</v>
      </c>
      <c r="AR692" s="196" t="str">
        <f t="shared" si="660"/>
        <v>AR$13</v>
      </c>
      <c r="AS692" s="196" t="str">
        <f t="shared" si="660"/>
        <v>AS$13</v>
      </c>
      <c r="AT692" s="196" t="str">
        <f t="shared" si="660"/>
        <v>AT$13</v>
      </c>
      <c r="AU692" s="196" t="str">
        <f t="shared" si="660"/>
        <v>AU$13</v>
      </c>
      <c r="AV692" s="196" t="str">
        <f t="shared" si="660"/>
        <v>AV$13</v>
      </c>
      <c r="AW692" s="196" t="str">
        <f t="shared" si="660"/>
        <v>AW$13</v>
      </c>
      <c r="AX692" s="196" t="str">
        <f t="shared" si="660"/>
        <v>AX$13</v>
      </c>
      <c r="AY692" s="196" t="str">
        <f t="shared" si="660"/>
        <v>AY$13</v>
      </c>
      <c r="AZ692" s="196" t="str">
        <f t="shared" si="660"/>
        <v>AZ$13</v>
      </c>
      <c r="BA692" s="196" t="str">
        <f t="shared" si="660"/>
        <v>BA$13</v>
      </c>
      <c r="BB692" s="196" t="str">
        <f t="shared" si="660"/>
        <v>BB$13</v>
      </c>
      <c r="BC692" s="196" t="str">
        <f t="shared" si="660"/>
        <v>BC$13</v>
      </c>
      <c r="BD692" s="196" t="str">
        <f t="shared" si="660"/>
        <v>BD$13</v>
      </c>
      <c r="BE692" s="196" t="str">
        <f t="shared" si="660"/>
        <v>BE$13</v>
      </c>
      <c r="BF692" s="196" t="str">
        <f t="shared" si="660"/>
        <v>BF$13</v>
      </c>
      <c r="BG692" s="196" t="str">
        <f t="shared" si="660"/>
        <v>BG$13</v>
      </c>
      <c r="BH692" s="196" t="str">
        <f t="shared" si="660"/>
        <v>BH$13</v>
      </c>
      <c r="BI692" s="196" t="str">
        <f t="shared" si="660"/>
        <v>BI$13</v>
      </c>
      <c r="BJ692" s="196" t="str">
        <f t="shared" si="660"/>
        <v>BJ$13</v>
      </c>
      <c r="BK692" s="196" t="str">
        <f t="shared" si="660"/>
        <v>BK$13</v>
      </c>
      <c r="BL692" s="196" t="str">
        <f t="shared" si="660"/>
        <v>BL$13</v>
      </c>
      <c r="BM692" s="196" t="str">
        <f t="shared" si="660"/>
        <v>BM$13</v>
      </c>
      <c r="BN692" s="196" t="str">
        <f t="shared" si="660"/>
        <v>BN$13</v>
      </c>
      <c r="BO692" s="196" t="str">
        <f t="shared" si="660"/>
        <v>BO$13</v>
      </c>
      <c r="BP692" s="196" t="str">
        <f t="shared" si="660"/>
        <v>BP$13</v>
      </c>
      <c r="BQ692" s="196" t="str">
        <f t="shared" si="660"/>
        <v>BQ$13</v>
      </c>
      <c r="BR692" s="196" t="str">
        <f t="shared" si="660"/>
        <v>BR$13</v>
      </c>
      <c r="BS692" s="196" t="str">
        <f t="shared" si="660"/>
        <v>BS$13</v>
      </c>
      <c r="BT692" s="196" t="str">
        <f t="shared" si="660"/>
        <v>BT$13</v>
      </c>
      <c r="BU692" s="196" t="str">
        <f t="shared" si="660"/>
        <v>BU$13</v>
      </c>
      <c r="BV692" s="196" t="str">
        <f t="shared" si="660"/>
        <v>BV$13</v>
      </c>
      <c r="BW692" s="196" t="str">
        <f t="shared" si="660"/>
        <v>BW$13</v>
      </c>
      <c r="BX692" s="196" t="str">
        <f t="shared" si="660"/>
        <v>BX$13</v>
      </c>
      <c r="BY692" s="196" t="str">
        <f t="shared" si="660"/>
        <v>BY$13</v>
      </c>
      <c r="BZ692" s="196" t="str">
        <f t="shared" si="660"/>
        <v>BZ$13</v>
      </c>
      <c r="CA692" s="196" t="str">
        <f t="shared" si="660"/>
        <v>CA$13</v>
      </c>
      <c r="CB692" s="196" t="str">
        <f t="shared" si="660"/>
        <v>CB$13</v>
      </c>
      <c r="CC692" s="196" t="str">
        <f t="shared" si="660"/>
        <v>CC$13</v>
      </c>
      <c r="CD692" s="196" t="str">
        <f t="shared" si="660"/>
        <v>CD$13</v>
      </c>
      <c r="CE692" s="196" t="str">
        <f t="shared" ref="CE692:CK692" si="661">CE678</f>
        <v>CE$13</v>
      </c>
      <c r="CF692" s="196" t="str">
        <f t="shared" si="661"/>
        <v>CF$13</v>
      </c>
      <c r="CG692" s="196" t="str">
        <f t="shared" si="661"/>
        <v>CG$13</v>
      </c>
      <c r="CH692" s="196" t="str">
        <f t="shared" si="661"/>
        <v>CH$13</v>
      </c>
      <c r="CI692" s="196" t="str">
        <f t="shared" si="661"/>
        <v>CI$13</v>
      </c>
      <c r="CJ692" s="196" t="str">
        <f t="shared" si="661"/>
        <v>CJ$13</v>
      </c>
      <c r="CK692" s="196" t="str">
        <f t="shared" si="661"/>
        <v>CK$13</v>
      </c>
      <c r="CL692" s="196" t="str">
        <f t="shared" ref="CL692" si="662">CL678</f>
        <v>CL$13</v>
      </c>
    </row>
    <row r="693" spans="2:90" x14ac:dyDescent="0.4">
      <c r="B693" s="130" t="str">
        <f>B679</f>
        <v>(Secondary label)</v>
      </c>
      <c r="C693" s="12"/>
      <c r="D693" s="12" t="s">
        <v>728</v>
      </c>
      <c r="E693" s="12" t="s">
        <v>906</v>
      </c>
      <c r="F693" s="12"/>
      <c r="G693" s="12" t="s">
        <v>330</v>
      </c>
      <c r="H693" s="12"/>
      <c r="I693" s="60"/>
      <c r="J693" s="60"/>
      <c r="K693" s="15"/>
      <c r="L693" s="15"/>
      <c r="M693" s="15"/>
      <c r="N693" s="15"/>
      <c r="O693" s="15"/>
      <c r="P693" s="15"/>
      <c r="R693" s="15"/>
      <c r="S693" s="76"/>
      <c r="T693" s="76"/>
      <c r="U693" s="76"/>
      <c r="V693" s="76"/>
      <c r="W693" s="76"/>
      <c r="X693" s="76"/>
      <c r="Y693" s="76"/>
      <c r="Z693" s="76"/>
      <c r="AA693" s="76"/>
      <c r="AB693" s="76"/>
      <c r="AC693" s="76"/>
      <c r="AD693" s="76"/>
      <c r="AE693" s="76"/>
      <c r="AF693" s="76"/>
      <c r="AG693" s="76"/>
      <c r="AH693" s="76"/>
      <c r="AI693" s="76"/>
      <c r="AJ693" s="76"/>
      <c r="AK693" s="76"/>
      <c r="AL693" s="76"/>
      <c r="AM693" s="76"/>
      <c r="AN693" s="76"/>
      <c r="AO693" s="76"/>
      <c r="AP693" s="76"/>
      <c r="AQ693" s="76"/>
      <c r="AR693" s="76"/>
      <c r="AS693" s="76"/>
      <c r="AT693" s="76"/>
      <c r="AU693" s="76"/>
      <c r="AV693" s="76"/>
      <c r="AW693" s="76"/>
      <c r="AX693" s="76"/>
      <c r="AY693" s="76"/>
      <c r="AZ693" s="76"/>
      <c r="BA693" s="76"/>
      <c r="BB693" s="76"/>
      <c r="BC693" s="76"/>
      <c r="BD693" s="76"/>
      <c r="BE693" s="76"/>
      <c r="BF693" s="76"/>
      <c r="BG693" s="76"/>
      <c r="BH693" s="76"/>
      <c r="BI693" s="76"/>
      <c r="BJ693" s="76"/>
      <c r="BK693" s="76"/>
      <c r="BL693" s="76"/>
      <c r="BM693" s="76"/>
      <c r="BN693" s="76"/>
      <c r="BO693" s="76"/>
      <c r="BP693" s="76"/>
      <c r="BQ693" s="76"/>
      <c r="BR693" s="76"/>
      <c r="BS693" s="76"/>
      <c r="BT693" s="76"/>
      <c r="BU693" s="76"/>
      <c r="BV693" s="76"/>
      <c r="BW693" s="76"/>
      <c r="BX693" s="76"/>
      <c r="BY693" s="76"/>
      <c r="BZ693" s="76"/>
      <c r="CA693" s="76"/>
      <c r="CB693" s="76"/>
      <c r="CC693" s="76"/>
      <c r="CD693" s="76"/>
      <c r="CE693" s="76"/>
      <c r="CF693" s="76"/>
      <c r="CG693" s="76"/>
      <c r="CH693" s="76"/>
      <c r="CI693" s="76"/>
      <c r="CJ693" s="76"/>
      <c r="CK693" s="76"/>
      <c r="CL693" s="76"/>
    </row>
    <row r="694" spans="2:90" x14ac:dyDescent="0.4">
      <c r="B694" s="130" t="str">
        <f>B680</f>
        <v xml:space="preserve">secondary unit </v>
      </c>
      <c r="C694" s="12"/>
      <c r="D694" s="12" t="s">
        <v>728</v>
      </c>
      <c r="E694" s="12" t="s">
        <v>906</v>
      </c>
      <c r="F694" s="12"/>
      <c r="G694" s="12" t="s">
        <v>330</v>
      </c>
      <c r="H694" s="12"/>
      <c r="I694" s="60"/>
      <c r="J694" s="60"/>
      <c r="K694" s="15"/>
      <c r="L694" s="15"/>
      <c r="M694" s="15"/>
      <c r="N694" s="15"/>
      <c r="O694" s="15"/>
      <c r="P694" s="15"/>
      <c r="R694" s="15"/>
      <c r="S694" s="76"/>
      <c r="T694" s="76"/>
      <c r="U694" s="76"/>
      <c r="V694" s="76"/>
      <c r="W694" s="76"/>
      <c r="X694" s="76"/>
      <c r="Y694" s="76"/>
      <c r="Z694" s="76"/>
      <c r="AA694" s="76"/>
      <c r="AB694" s="76"/>
      <c r="AC694" s="76"/>
      <c r="AD694" s="76"/>
      <c r="AE694" s="76"/>
      <c r="AF694" s="76"/>
      <c r="AG694" s="76"/>
      <c r="AH694" s="76"/>
      <c r="AI694" s="76"/>
      <c r="AJ694" s="76"/>
      <c r="AK694" s="76"/>
      <c r="AL694" s="76"/>
      <c r="AM694" s="76"/>
      <c r="AN694" s="76"/>
      <c r="AO694" s="76"/>
      <c r="AP694" s="76"/>
      <c r="AQ694" s="76"/>
      <c r="AR694" s="76"/>
      <c r="AS694" s="76"/>
      <c r="AT694" s="76"/>
      <c r="AU694" s="76"/>
      <c r="AV694" s="76"/>
      <c r="AW694" s="76"/>
      <c r="AX694" s="76"/>
      <c r="AY694" s="76"/>
      <c r="AZ694" s="76"/>
      <c r="BA694" s="76"/>
      <c r="BB694" s="76"/>
      <c r="BC694" s="76"/>
      <c r="BD694" s="76"/>
      <c r="BE694" s="76"/>
      <c r="BF694" s="76"/>
      <c r="BG694" s="76"/>
      <c r="BH694" s="76"/>
      <c r="BI694" s="76"/>
      <c r="BJ694" s="76"/>
      <c r="BK694" s="76"/>
      <c r="BL694" s="76"/>
      <c r="BM694" s="76"/>
      <c r="BN694" s="76"/>
      <c r="BO694" s="76"/>
      <c r="BP694" s="76"/>
      <c r="BQ694" s="76"/>
      <c r="BR694" s="76"/>
      <c r="BS694" s="76"/>
      <c r="BT694" s="76"/>
      <c r="BU694" s="76"/>
      <c r="BV694" s="76"/>
      <c r="BW694" s="76"/>
      <c r="BX694" s="76"/>
      <c r="BY694" s="76"/>
      <c r="BZ694" s="76"/>
      <c r="CA694" s="76"/>
      <c r="CB694" s="76"/>
      <c r="CC694" s="76"/>
      <c r="CD694" s="76"/>
      <c r="CE694" s="76"/>
      <c r="CF694" s="76"/>
      <c r="CG694" s="76"/>
      <c r="CH694" s="76"/>
      <c r="CI694" s="76"/>
      <c r="CJ694" s="76"/>
      <c r="CK694" s="76"/>
      <c r="CL694" s="76"/>
    </row>
    <row r="695" spans="2:90" x14ac:dyDescent="0.4">
      <c r="B695" s="130" t="str">
        <f>B681</f>
        <v>Secondary revenue driver</v>
      </c>
      <c r="C695" s="12"/>
      <c r="D695" s="12" t="s">
        <v>728</v>
      </c>
      <c r="E695" s="12" t="s">
        <v>906</v>
      </c>
      <c r="F695" s="12"/>
      <c r="G695" s="12" t="s">
        <v>330</v>
      </c>
      <c r="H695" s="12"/>
      <c r="I695" s="60"/>
      <c r="J695" s="60"/>
      <c r="K695" s="15"/>
      <c r="L695" s="15"/>
      <c r="M695" s="15"/>
      <c r="N695" s="15"/>
      <c r="O695" s="15"/>
      <c r="P695" s="15"/>
      <c r="R695" s="15"/>
      <c r="S695" s="76"/>
      <c r="T695" s="76"/>
      <c r="U695" s="76"/>
      <c r="V695" s="76"/>
      <c r="W695" s="76"/>
      <c r="X695" s="76"/>
      <c r="Y695" s="76"/>
      <c r="Z695" s="76"/>
      <c r="AA695" s="76"/>
      <c r="AB695" s="76"/>
      <c r="AC695" s="76"/>
      <c r="AD695" s="76"/>
      <c r="AE695" s="76"/>
      <c r="AF695" s="76"/>
      <c r="AG695" s="76"/>
      <c r="AH695" s="76"/>
      <c r="AI695" s="76"/>
      <c r="AJ695" s="76"/>
      <c r="AK695" s="76"/>
      <c r="AL695" s="76"/>
      <c r="AM695" s="76"/>
      <c r="AN695" s="76"/>
      <c r="AO695" s="76"/>
      <c r="AP695" s="76"/>
      <c r="AQ695" s="76"/>
      <c r="AR695" s="76"/>
      <c r="AS695" s="76"/>
      <c r="AT695" s="76"/>
      <c r="AU695" s="76"/>
      <c r="AV695" s="76"/>
      <c r="AW695" s="76"/>
      <c r="AX695" s="76"/>
      <c r="AY695" s="76"/>
      <c r="AZ695" s="76"/>
      <c r="BA695" s="76"/>
      <c r="BB695" s="76"/>
      <c r="BC695" s="76"/>
      <c r="BD695" s="76"/>
      <c r="BE695" s="76"/>
      <c r="BF695" s="76"/>
      <c r="BG695" s="76"/>
      <c r="BH695" s="76"/>
      <c r="BI695" s="76"/>
      <c r="BJ695" s="76"/>
      <c r="BK695" s="76"/>
      <c r="BL695" s="76"/>
      <c r="BM695" s="76"/>
      <c r="BN695" s="76"/>
      <c r="BO695" s="76"/>
      <c r="BP695" s="76"/>
      <c r="BQ695" s="76"/>
      <c r="BR695" s="76"/>
      <c r="BS695" s="76"/>
      <c r="BT695" s="76"/>
      <c r="BU695" s="76"/>
      <c r="BV695" s="76"/>
      <c r="BW695" s="76"/>
      <c r="BX695" s="76"/>
      <c r="BY695" s="76"/>
      <c r="BZ695" s="76"/>
      <c r="CA695" s="76"/>
      <c r="CB695" s="76"/>
      <c r="CC695" s="76"/>
      <c r="CD695" s="76"/>
      <c r="CE695" s="76"/>
      <c r="CF695" s="76"/>
      <c r="CG695" s="76"/>
      <c r="CH695" s="76"/>
      <c r="CI695" s="76"/>
      <c r="CJ695" s="76"/>
      <c r="CK695" s="76"/>
      <c r="CL695" s="76"/>
    </row>
    <row r="696" spans="2:90" x14ac:dyDescent="0.4">
      <c r="B696" s="8" t="s">
        <v>462</v>
      </c>
      <c r="C696" s="12"/>
      <c r="D696" s="12" t="s">
        <v>728</v>
      </c>
      <c r="E696" s="12" t="s">
        <v>906</v>
      </c>
      <c r="F696" s="12"/>
      <c r="G696" s="12" t="s">
        <v>330</v>
      </c>
      <c r="H696" s="12"/>
      <c r="I696" s="60"/>
      <c r="J696" s="60"/>
      <c r="K696" s="15"/>
      <c r="L696" s="15"/>
      <c r="M696" s="15"/>
      <c r="N696" s="15"/>
      <c r="O696" s="15"/>
      <c r="P696" s="15"/>
      <c r="R696" s="15"/>
      <c r="S696" s="76"/>
      <c r="T696" s="76"/>
      <c r="U696" s="76"/>
      <c r="V696" s="76"/>
      <c r="W696" s="76"/>
      <c r="X696" s="76"/>
      <c r="Y696" s="76"/>
      <c r="Z696" s="76"/>
      <c r="AA696" s="76"/>
      <c r="AB696" s="76"/>
      <c r="AC696" s="76"/>
      <c r="AD696" s="76"/>
      <c r="AE696" s="76"/>
      <c r="AF696" s="76"/>
      <c r="AG696" s="76"/>
      <c r="AH696" s="76"/>
      <c r="AI696" s="76"/>
      <c r="AJ696" s="76"/>
      <c r="AK696" s="76"/>
      <c r="AL696" s="76"/>
      <c r="AM696" s="76"/>
      <c r="AN696" s="76"/>
      <c r="AO696" s="76"/>
      <c r="AP696" s="76"/>
      <c r="AQ696" s="76"/>
      <c r="AR696" s="76"/>
      <c r="AS696" s="76"/>
      <c r="AT696" s="76"/>
      <c r="AU696" s="76"/>
      <c r="AV696" s="76"/>
      <c r="AW696" s="76"/>
      <c r="AX696" s="76"/>
      <c r="AY696" s="76"/>
      <c r="AZ696" s="76"/>
      <c r="BA696" s="76"/>
      <c r="BB696" s="76"/>
      <c r="BC696" s="76"/>
      <c r="BD696" s="76"/>
      <c r="BE696" s="76"/>
      <c r="BF696" s="76"/>
      <c r="BG696" s="76"/>
      <c r="BH696" s="76"/>
      <c r="BI696" s="76"/>
      <c r="BJ696" s="76"/>
      <c r="BK696" s="76"/>
      <c r="BL696" s="76"/>
      <c r="BM696" s="76"/>
      <c r="BN696" s="76"/>
      <c r="BO696" s="76"/>
      <c r="BP696" s="76"/>
      <c r="BQ696" s="76"/>
      <c r="BR696" s="76"/>
      <c r="BS696" s="76"/>
      <c r="BT696" s="76"/>
      <c r="BU696" s="76"/>
      <c r="BV696" s="76"/>
      <c r="BW696" s="76"/>
      <c r="BX696" s="76"/>
      <c r="BY696" s="76"/>
      <c r="BZ696" s="76"/>
      <c r="CA696" s="76"/>
      <c r="CB696" s="76"/>
      <c r="CC696" s="76"/>
      <c r="CD696" s="76"/>
      <c r="CE696" s="76"/>
      <c r="CF696" s="76"/>
      <c r="CG696" s="76"/>
      <c r="CH696" s="76"/>
      <c r="CI696" s="76"/>
      <c r="CJ696" s="76"/>
      <c r="CK696" s="76"/>
      <c r="CL696" s="76"/>
    </row>
    <row r="697" spans="2:90" x14ac:dyDescent="0.4">
      <c r="C697" s="12"/>
      <c r="D697" s="12"/>
      <c r="E697" s="12" t="s">
        <v>906</v>
      </c>
      <c r="F697" s="12"/>
      <c r="G697" s="12"/>
      <c r="H697" s="12"/>
      <c r="I697" s="60"/>
      <c r="J697" s="60"/>
      <c r="K697" s="15"/>
      <c r="L697" s="15"/>
      <c r="M697" s="15"/>
      <c r="N697" s="15"/>
      <c r="O697" s="15"/>
      <c r="P697" s="15"/>
      <c r="R697" s="15"/>
      <c r="S697" s="76"/>
      <c r="T697" s="76"/>
      <c r="U697" s="76"/>
      <c r="V697" s="76"/>
      <c r="W697" s="76"/>
      <c r="X697" s="76"/>
      <c r="Y697" s="76"/>
      <c r="Z697" s="76"/>
      <c r="AA697" s="76"/>
      <c r="AB697" s="76"/>
      <c r="AC697" s="76"/>
      <c r="AD697" s="76"/>
      <c r="AE697" s="76"/>
      <c r="AF697" s="76"/>
      <c r="AG697" s="76"/>
      <c r="AH697" s="76"/>
      <c r="AI697" s="76"/>
      <c r="AJ697" s="76"/>
      <c r="AK697" s="76"/>
      <c r="AL697" s="76"/>
      <c r="AM697" s="76"/>
      <c r="AN697" s="76"/>
      <c r="AO697" s="76"/>
      <c r="AP697" s="76"/>
      <c r="AQ697" s="76"/>
      <c r="AR697" s="76"/>
      <c r="AS697" s="76"/>
      <c r="AT697" s="76"/>
      <c r="AU697" s="76"/>
      <c r="AV697" s="76"/>
      <c r="AW697" s="76"/>
      <c r="AX697" s="76"/>
      <c r="AY697" s="76"/>
      <c r="AZ697" s="76"/>
      <c r="BA697" s="76"/>
      <c r="BB697" s="76"/>
      <c r="BC697" s="76"/>
      <c r="BD697" s="76"/>
      <c r="BE697" s="76"/>
      <c r="BF697" s="76"/>
      <c r="BG697" s="76"/>
      <c r="BH697" s="76"/>
      <c r="BI697" s="76"/>
      <c r="BJ697" s="76"/>
      <c r="BK697" s="76"/>
      <c r="BL697" s="76"/>
      <c r="BM697" s="76"/>
      <c r="BN697" s="76"/>
      <c r="BO697" s="76"/>
      <c r="BP697" s="76"/>
      <c r="BQ697" s="76"/>
      <c r="BR697" s="76"/>
      <c r="BS697" s="76"/>
      <c r="BT697" s="76"/>
      <c r="BU697" s="76"/>
      <c r="BV697" s="76"/>
      <c r="BW697" s="76"/>
      <c r="BX697" s="76"/>
      <c r="BY697" s="76"/>
      <c r="BZ697" s="76"/>
      <c r="CA697" s="76"/>
      <c r="CB697" s="76"/>
      <c r="CC697" s="76"/>
      <c r="CD697" s="76"/>
      <c r="CE697" s="76"/>
      <c r="CF697" s="76"/>
      <c r="CG697" s="76"/>
      <c r="CH697" s="76"/>
      <c r="CI697" s="76"/>
      <c r="CJ697" s="76"/>
      <c r="CK697" s="76"/>
      <c r="CL697" s="76"/>
    </row>
    <row r="698" spans="2:90" x14ac:dyDescent="0.4">
      <c r="C698" s="12"/>
      <c r="D698" s="12"/>
      <c r="E698" s="12" t="s">
        <v>906</v>
      </c>
      <c r="F698" s="12"/>
      <c r="G698" s="12"/>
      <c r="H698" s="12"/>
      <c r="I698" s="60"/>
      <c r="J698" s="60"/>
      <c r="K698" s="15"/>
      <c r="L698" s="15"/>
      <c r="M698" s="15"/>
      <c r="N698" s="15"/>
      <c r="O698" s="15"/>
      <c r="P698" s="15"/>
      <c r="R698" s="15"/>
      <c r="S698" s="76"/>
      <c r="T698" s="76"/>
      <c r="U698" s="76"/>
      <c r="V698" s="76"/>
      <c r="W698" s="76"/>
      <c r="X698" s="76"/>
      <c r="Y698" s="76"/>
      <c r="Z698" s="76"/>
      <c r="AA698" s="76"/>
      <c r="AB698" s="76"/>
      <c r="AC698" s="76"/>
      <c r="AD698" s="76"/>
      <c r="AE698" s="76"/>
      <c r="AF698" s="76"/>
      <c r="AG698" s="76"/>
      <c r="AH698" s="76"/>
      <c r="AI698" s="76"/>
      <c r="AJ698" s="76"/>
      <c r="AK698" s="76"/>
      <c r="AL698" s="76"/>
      <c r="AM698" s="76"/>
      <c r="AN698" s="76"/>
      <c r="AO698" s="76"/>
      <c r="AP698" s="76"/>
      <c r="AQ698" s="76"/>
      <c r="AR698" s="76"/>
      <c r="AS698" s="76"/>
      <c r="AT698" s="76"/>
      <c r="AU698" s="76"/>
      <c r="AV698" s="76"/>
      <c r="AW698" s="76"/>
      <c r="AX698" s="76"/>
      <c r="AY698" s="76"/>
      <c r="AZ698" s="76"/>
      <c r="BA698" s="76"/>
      <c r="BB698" s="76"/>
      <c r="BC698" s="76"/>
      <c r="BD698" s="76"/>
      <c r="BE698" s="76"/>
      <c r="BF698" s="76"/>
      <c r="BG698" s="76"/>
      <c r="BH698" s="76"/>
      <c r="BI698" s="76"/>
      <c r="BJ698" s="76"/>
      <c r="BK698" s="76"/>
      <c r="BL698" s="76"/>
      <c r="BM698" s="76"/>
      <c r="BN698" s="76"/>
      <c r="BO698" s="76"/>
      <c r="BP698" s="76"/>
      <c r="BQ698" s="76"/>
      <c r="BR698" s="76"/>
      <c r="BS698" s="76"/>
      <c r="BT698" s="76"/>
      <c r="BU698" s="76"/>
      <c r="BV698" s="76"/>
      <c r="BW698" s="76"/>
      <c r="BX698" s="76"/>
      <c r="BY698" s="76"/>
      <c r="BZ698" s="76"/>
      <c r="CA698" s="76"/>
      <c r="CB698" s="76"/>
      <c r="CC698" s="76"/>
      <c r="CD698" s="76"/>
      <c r="CE698" s="76"/>
      <c r="CF698" s="76"/>
      <c r="CG698" s="76"/>
      <c r="CH698" s="76"/>
      <c r="CI698" s="76"/>
      <c r="CJ698" s="76"/>
      <c r="CK698" s="76"/>
      <c r="CL698" s="76"/>
    </row>
    <row r="699" spans="2:90" x14ac:dyDescent="0.4">
      <c r="C699" s="12"/>
      <c r="D699" s="12"/>
      <c r="E699" s="12" t="s">
        <v>906</v>
      </c>
      <c r="F699" s="12"/>
      <c r="G699" s="12"/>
      <c r="H699" s="12"/>
      <c r="I699" s="60"/>
      <c r="J699" s="60"/>
      <c r="K699" s="15"/>
      <c r="L699" s="15"/>
      <c r="M699" s="15"/>
      <c r="N699" s="15"/>
      <c r="O699" s="15"/>
      <c r="P699" s="15"/>
      <c r="R699" s="15"/>
      <c r="S699" s="76"/>
      <c r="T699" s="76"/>
      <c r="U699" s="76"/>
      <c r="V699" s="76"/>
      <c r="W699" s="76"/>
      <c r="X699" s="76"/>
      <c r="Y699" s="76"/>
      <c r="Z699" s="76"/>
      <c r="AA699" s="76"/>
      <c r="AB699" s="76"/>
      <c r="AC699" s="76"/>
      <c r="AD699" s="76"/>
      <c r="AE699" s="76"/>
      <c r="AF699" s="76"/>
      <c r="AG699" s="76"/>
      <c r="AH699" s="76"/>
      <c r="AI699" s="76"/>
      <c r="AJ699" s="76"/>
      <c r="AK699" s="76"/>
      <c r="AL699" s="76"/>
      <c r="AM699" s="76"/>
      <c r="AN699" s="76"/>
      <c r="AO699" s="76"/>
      <c r="AP699" s="76"/>
      <c r="AQ699" s="76"/>
      <c r="AR699" s="76"/>
      <c r="AS699" s="76"/>
      <c r="AT699" s="76"/>
      <c r="AU699" s="76"/>
      <c r="AV699" s="76"/>
      <c r="AW699" s="76"/>
      <c r="AX699" s="76"/>
      <c r="AY699" s="76"/>
      <c r="AZ699" s="76"/>
      <c r="BA699" s="76"/>
      <c r="BB699" s="76"/>
      <c r="BC699" s="76"/>
      <c r="BD699" s="76"/>
      <c r="BE699" s="76"/>
      <c r="BF699" s="76"/>
      <c r="BG699" s="76"/>
      <c r="BH699" s="76"/>
      <c r="BI699" s="76"/>
      <c r="BJ699" s="76"/>
      <c r="BK699" s="76"/>
      <c r="BL699" s="76"/>
      <c r="BM699" s="76"/>
      <c r="BN699" s="76"/>
      <c r="BO699" s="76"/>
      <c r="BP699" s="76"/>
      <c r="BQ699" s="76"/>
      <c r="BR699" s="76"/>
      <c r="BS699" s="76"/>
      <c r="BT699" s="76"/>
      <c r="BU699" s="76"/>
      <c r="BV699" s="76"/>
      <c r="BW699" s="76"/>
      <c r="BX699" s="76"/>
      <c r="BY699" s="76"/>
      <c r="BZ699" s="76"/>
      <c r="CA699" s="76"/>
      <c r="CB699" s="76"/>
      <c r="CC699" s="76"/>
      <c r="CD699" s="76"/>
      <c r="CE699" s="76"/>
      <c r="CF699" s="76"/>
      <c r="CG699" s="76"/>
      <c r="CH699" s="76"/>
      <c r="CI699" s="76"/>
      <c r="CJ699" s="76"/>
      <c r="CK699" s="76"/>
      <c r="CL699" s="76"/>
    </row>
    <row r="700" spans="2:90" x14ac:dyDescent="0.4">
      <c r="C700" s="12"/>
      <c r="D700" s="12"/>
      <c r="E700" s="12" t="s">
        <v>906</v>
      </c>
      <c r="F700" s="12"/>
      <c r="G700" s="12"/>
      <c r="H700" s="12"/>
      <c r="I700" s="60"/>
      <c r="J700" s="60"/>
      <c r="K700" s="15"/>
      <c r="L700" s="15"/>
      <c r="M700" s="15"/>
      <c r="N700" s="15"/>
      <c r="O700" s="15"/>
      <c r="P700" s="15"/>
      <c r="R700" s="15"/>
      <c r="S700" s="76"/>
      <c r="T700" s="76"/>
      <c r="U700" s="76"/>
      <c r="V700" s="76"/>
      <c r="W700" s="76"/>
      <c r="X700" s="76"/>
      <c r="Y700" s="76"/>
      <c r="Z700" s="76"/>
      <c r="AA700" s="76"/>
      <c r="AB700" s="76"/>
      <c r="AC700" s="76"/>
      <c r="AD700" s="76"/>
      <c r="AE700" s="76"/>
      <c r="AF700" s="76"/>
      <c r="AG700" s="76"/>
      <c r="AH700" s="76"/>
      <c r="AI700" s="76"/>
      <c r="AJ700" s="76"/>
      <c r="AK700" s="76"/>
      <c r="AL700" s="76"/>
      <c r="AM700" s="76"/>
      <c r="AN700" s="76"/>
      <c r="AO700" s="76"/>
      <c r="AP700" s="76"/>
      <c r="AQ700" s="76"/>
      <c r="AR700" s="76"/>
      <c r="AS700" s="76"/>
      <c r="AT700" s="76"/>
      <c r="AU700" s="76"/>
      <c r="AV700" s="76"/>
      <c r="AW700" s="76"/>
      <c r="AX700" s="76"/>
      <c r="AY700" s="76"/>
      <c r="AZ700" s="76"/>
      <c r="BA700" s="76"/>
      <c r="BB700" s="76"/>
      <c r="BC700" s="76"/>
      <c r="BD700" s="76"/>
      <c r="BE700" s="76"/>
      <c r="BF700" s="76"/>
      <c r="BG700" s="76"/>
      <c r="BH700" s="76"/>
      <c r="BI700" s="76"/>
      <c r="BJ700" s="76"/>
      <c r="BK700" s="76"/>
      <c r="BL700" s="76"/>
      <c r="BM700" s="76"/>
      <c r="BN700" s="76"/>
      <c r="BO700" s="76"/>
      <c r="BP700" s="76"/>
      <c r="BQ700" s="76"/>
      <c r="BR700" s="76"/>
      <c r="BS700" s="76"/>
      <c r="BT700" s="76"/>
      <c r="BU700" s="76"/>
      <c r="BV700" s="76"/>
      <c r="BW700" s="76"/>
      <c r="BX700" s="76"/>
      <c r="BY700" s="76"/>
      <c r="BZ700" s="76"/>
      <c r="CA700" s="76"/>
      <c r="CB700" s="76"/>
      <c r="CC700" s="76"/>
      <c r="CD700" s="76"/>
      <c r="CE700" s="76"/>
      <c r="CF700" s="76"/>
      <c r="CG700" s="76"/>
      <c r="CH700" s="76"/>
      <c r="CI700" s="76"/>
      <c r="CJ700" s="76"/>
      <c r="CK700" s="76"/>
      <c r="CL700" s="76"/>
    </row>
    <row r="701" spans="2:90" x14ac:dyDescent="0.4">
      <c r="B701" s="164"/>
      <c r="C701" s="31"/>
      <c r="D701" s="31"/>
      <c r="E701" s="31" t="s">
        <v>906</v>
      </c>
      <c r="F701" s="31"/>
      <c r="G701" s="31"/>
      <c r="H701" s="31"/>
      <c r="I701" s="73"/>
      <c r="J701" s="73"/>
      <c r="K701" s="39"/>
      <c r="L701" s="39"/>
      <c r="M701" s="39"/>
      <c r="N701" s="39"/>
      <c r="O701" s="39"/>
      <c r="P701" s="39"/>
      <c r="R701" s="38"/>
      <c r="S701" s="76"/>
      <c r="T701" s="76"/>
      <c r="U701" s="76"/>
      <c r="V701" s="76"/>
      <c r="W701" s="76"/>
      <c r="X701" s="76"/>
      <c r="Y701" s="76"/>
      <c r="Z701" s="76"/>
      <c r="AA701" s="76"/>
      <c r="AB701" s="76"/>
      <c r="AC701" s="76"/>
      <c r="AD701" s="76"/>
      <c r="AE701" s="76"/>
      <c r="AF701" s="76"/>
      <c r="AG701" s="76"/>
      <c r="AH701" s="76"/>
      <c r="AI701" s="76"/>
      <c r="AJ701" s="76"/>
      <c r="AK701" s="76"/>
      <c r="AL701" s="76"/>
      <c r="AM701" s="76"/>
      <c r="AN701" s="76"/>
      <c r="AO701" s="76"/>
      <c r="AP701" s="76"/>
      <c r="AQ701" s="76"/>
      <c r="AR701" s="76"/>
      <c r="AS701" s="76"/>
      <c r="AT701" s="76"/>
      <c r="AU701" s="76"/>
      <c r="AV701" s="76"/>
      <c r="AW701" s="76"/>
      <c r="AX701" s="76"/>
      <c r="AY701" s="76"/>
      <c r="AZ701" s="76"/>
      <c r="BA701" s="76"/>
      <c r="BB701" s="76"/>
      <c r="BC701" s="76"/>
      <c r="BD701" s="76"/>
      <c r="BE701" s="76"/>
      <c r="BF701" s="76"/>
      <c r="BG701" s="76"/>
      <c r="BH701" s="76"/>
      <c r="BI701" s="76"/>
      <c r="BJ701" s="76"/>
      <c r="BK701" s="76"/>
      <c r="BL701" s="76"/>
      <c r="BM701" s="76"/>
      <c r="BN701" s="76"/>
      <c r="BO701" s="76"/>
      <c r="BP701" s="76"/>
      <c r="BQ701" s="76"/>
      <c r="BR701" s="76"/>
      <c r="BS701" s="76"/>
      <c r="BT701" s="76"/>
      <c r="BU701" s="76"/>
      <c r="BV701" s="76"/>
      <c r="BW701" s="76"/>
      <c r="BX701" s="76"/>
      <c r="BY701" s="76"/>
      <c r="BZ701" s="76"/>
      <c r="CA701" s="76"/>
      <c r="CB701" s="76"/>
      <c r="CC701" s="76"/>
      <c r="CD701" s="76"/>
      <c r="CE701" s="76"/>
      <c r="CF701" s="76"/>
      <c r="CG701" s="76"/>
      <c r="CH701" s="76"/>
      <c r="CI701" s="76"/>
      <c r="CJ701" s="76"/>
      <c r="CK701" s="76"/>
      <c r="CL701" s="76"/>
    </row>
    <row r="702" spans="2:90" x14ac:dyDescent="0.4">
      <c r="B702" s="168" t="s">
        <v>487</v>
      </c>
      <c r="C702" s="186"/>
      <c r="D702" s="186"/>
      <c r="E702" s="186" t="s">
        <v>906</v>
      </c>
      <c r="F702" s="186"/>
      <c r="G702" s="186"/>
      <c r="H702" s="186"/>
      <c r="I702" s="187"/>
      <c r="J702" s="187"/>
      <c r="K702" s="188"/>
      <c r="L702" s="188"/>
      <c r="M702" s="188"/>
      <c r="N702" s="188"/>
      <c r="O702" s="188"/>
      <c r="P702" s="188"/>
      <c r="R702" s="188"/>
      <c r="S702" s="189"/>
      <c r="T702" s="189"/>
      <c r="U702" s="189"/>
      <c r="V702" s="189"/>
      <c r="W702" s="189"/>
      <c r="X702" s="189"/>
      <c r="Y702" s="189"/>
      <c r="Z702" s="189"/>
      <c r="AA702" s="189"/>
      <c r="AB702" s="189"/>
      <c r="AC702" s="189"/>
      <c r="AD702" s="189"/>
      <c r="AE702" s="189"/>
      <c r="AF702" s="189"/>
      <c r="AG702" s="189"/>
      <c r="AH702" s="189"/>
      <c r="AI702" s="189"/>
      <c r="AJ702" s="189"/>
      <c r="AK702" s="189"/>
      <c r="AL702" s="189"/>
      <c r="AM702" s="189"/>
      <c r="AN702" s="189"/>
      <c r="AO702" s="189"/>
      <c r="AP702" s="189"/>
      <c r="AQ702" s="189"/>
      <c r="AR702" s="189"/>
      <c r="AS702" s="189"/>
      <c r="AT702" s="189"/>
      <c r="AU702" s="189"/>
      <c r="AV702" s="189"/>
      <c r="AW702" s="189"/>
      <c r="AX702" s="189"/>
      <c r="AY702" s="189"/>
      <c r="AZ702" s="189"/>
      <c r="BA702" s="189"/>
      <c r="BB702" s="189"/>
      <c r="BC702" s="189"/>
      <c r="BD702" s="189"/>
      <c r="BE702" s="189"/>
      <c r="BF702" s="189"/>
      <c r="BG702" s="189"/>
      <c r="BH702" s="189"/>
      <c r="BI702" s="189"/>
      <c r="BJ702" s="189"/>
      <c r="BK702" s="189"/>
      <c r="BL702" s="189"/>
      <c r="BM702" s="189"/>
      <c r="BN702" s="189"/>
      <c r="BO702" s="189"/>
      <c r="BP702" s="189"/>
      <c r="BQ702" s="189"/>
      <c r="BR702" s="189"/>
      <c r="BS702" s="189"/>
      <c r="BT702" s="189"/>
      <c r="BU702" s="189"/>
      <c r="BV702" s="189"/>
      <c r="BW702" s="189"/>
      <c r="BX702" s="189"/>
      <c r="BY702" s="189"/>
      <c r="BZ702" s="189"/>
      <c r="CA702" s="189"/>
      <c r="CB702" s="189"/>
      <c r="CC702" s="189"/>
      <c r="CD702" s="189"/>
      <c r="CE702" s="189"/>
      <c r="CF702" s="189"/>
      <c r="CG702" s="189"/>
      <c r="CH702" s="189"/>
      <c r="CI702" s="189"/>
      <c r="CJ702" s="189"/>
      <c r="CK702" s="189"/>
      <c r="CL702" s="189"/>
    </row>
    <row r="703" spans="2:90" x14ac:dyDescent="0.4">
      <c r="B703" s="168" t="s">
        <v>489</v>
      </c>
      <c r="C703" s="167"/>
      <c r="D703" s="167"/>
      <c r="E703" s="167" t="s">
        <v>906</v>
      </c>
      <c r="F703" s="167"/>
      <c r="G703" s="167"/>
      <c r="H703" s="167"/>
      <c r="I703" s="169"/>
      <c r="J703" s="169"/>
      <c r="K703" s="190"/>
      <c r="L703" s="190"/>
      <c r="M703" s="190"/>
      <c r="N703" s="190"/>
      <c r="O703" s="190"/>
      <c r="P703" s="190"/>
      <c r="R703" s="191"/>
      <c r="S703" s="167"/>
      <c r="T703" s="167"/>
      <c r="U703" s="167"/>
      <c r="V703" s="167"/>
      <c r="W703" s="167"/>
      <c r="X703" s="167"/>
      <c r="Y703" s="167"/>
      <c r="Z703" s="167"/>
      <c r="AA703" s="167"/>
      <c r="AB703" s="167"/>
      <c r="AC703" s="167"/>
      <c r="AD703" s="167"/>
      <c r="AE703" s="167"/>
      <c r="AF703" s="167"/>
      <c r="AG703" s="167"/>
      <c r="AH703" s="167"/>
      <c r="AI703" s="167"/>
      <c r="AJ703" s="167"/>
      <c r="AK703" s="167"/>
      <c r="AL703" s="167"/>
      <c r="AM703" s="167"/>
      <c r="AN703" s="167"/>
      <c r="AO703" s="167"/>
      <c r="AP703" s="167"/>
      <c r="AQ703" s="167"/>
      <c r="AR703" s="167"/>
      <c r="AS703" s="167"/>
      <c r="AT703" s="167"/>
      <c r="AU703" s="167"/>
      <c r="AV703" s="167"/>
      <c r="AW703" s="167"/>
      <c r="AX703" s="167"/>
      <c r="AY703" s="167"/>
      <c r="AZ703" s="167"/>
      <c r="BA703" s="167"/>
      <c r="BB703" s="167"/>
      <c r="BC703" s="167"/>
      <c r="BD703" s="167"/>
      <c r="BE703" s="167"/>
      <c r="BF703" s="167"/>
      <c r="BG703" s="167"/>
      <c r="BH703" s="167"/>
      <c r="BI703" s="167"/>
      <c r="BJ703" s="167"/>
      <c r="BK703" s="167"/>
      <c r="BL703" s="167"/>
      <c r="BM703" s="167"/>
      <c r="BN703" s="167"/>
      <c r="BO703" s="167"/>
      <c r="BP703" s="167"/>
      <c r="BQ703" s="167"/>
      <c r="BR703" s="167"/>
      <c r="BS703" s="167"/>
      <c r="BT703" s="167"/>
      <c r="BU703" s="167"/>
      <c r="BV703" s="167"/>
      <c r="BW703" s="167"/>
      <c r="BX703" s="167"/>
      <c r="BY703" s="167"/>
      <c r="BZ703" s="167"/>
      <c r="CA703" s="167"/>
      <c r="CB703" s="167"/>
      <c r="CC703" s="167"/>
      <c r="CD703" s="167"/>
      <c r="CE703" s="167"/>
      <c r="CF703" s="167"/>
      <c r="CG703" s="167"/>
      <c r="CH703" s="167"/>
      <c r="CI703" s="167"/>
      <c r="CJ703" s="167"/>
      <c r="CK703" s="167"/>
      <c r="CL703" s="167"/>
    </row>
    <row r="704" spans="2:90" x14ac:dyDescent="0.4">
      <c r="B704" s="168" t="s">
        <v>459</v>
      </c>
      <c r="C704" s="167"/>
      <c r="D704" s="167"/>
      <c r="E704" s="167" t="s">
        <v>906</v>
      </c>
      <c r="F704" s="167"/>
      <c r="G704" s="167"/>
      <c r="H704" s="167"/>
      <c r="I704" s="169"/>
      <c r="J704" s="169"/>
      <c r="K704" s="190"/>
      <c r="L704" s="190"/>
      <c r="M704" s="190"/>
      <c r="N704" s="190"/>
      <c r="O704" s="190"/>
      <c r="P704" s="190"/>
      <c r="R704" s="191"/>
      <c r="S704" s="192" t="str">
        <f t="shared" ref="S704:AX704" si="663">S$16</f>
        <v>S$12</v>
      </c>
      <c r="T704" s="192" t="str">
        <f t="shared" si="663"/>
        <v>T$12</v>
      </c>
      <c r="U704" s="192" t="str">
        <f t="shared" si="663"/>
        <v>U$12</v>
      </c>
      <c r="V704" s="192" t="str">
        <f t="shared" si="663"/>
        <v>V$12</v>
      </c>
      <c r="W704" s="192" t="str">
        <f t="shared" si="663"/>
        <v>W$12</v>
      </c>
      <c r="X704" s="192" t="str">
        <f t="shared" si="663"/>
        <v>X$12</v>
      </c>
      <c r="Y704" s="192" t="str">
        <f t="shared" si="663"/>
        <v>Y$12</v>
      </c>
      <c r="Z704" s="192" t="str">
        <f t="shared" si="663"/>
        <v>Z$12</v>
      </c>
      <c r="AA704" s="192" t="str">
        <f t="shared" si="663"/>
        <v>AA$12</v>
      </c>
      <c r="AB704" s="192" t="str">
        <f t="shared" si="663"/>
        <v>AB$12</v>
      </c>
      <c r="AC704" s="192" t="str">
        <f t="shared" si="663"/>
        <v>AC$12</v>
      </c>
      <c r="AD704" s="192" t="str">
        <f t="shared" si="663"/>
        <v>AD$12</v>
      </c>
      <c r="AE704" s="192" t="str">
        <f t="shared" si="663"/>
        <v>AE$12</v>
      </c>
      <c r="AF704" s="192" t="str">
        <f t="shared" si="663"/>
        <v>AF$12</v>
      </c>
      <c r="AG704" s="192" t="str">
        <f t="shared" si="663"/>
        <v>AG$12</v>
      </c>
      <c r="AH704" s="192" t="str">
        <f t="shared" si="663"/>
        <v>AH$12</v>
      </c>
      <c r="AI704" s="192" t="str">
        <f t="shared" si="663"/>
        <v>AI$12</v>
      </c>
      <c r="AJ704" s="192" t="str">
        <f t="shared" si="663"/>
        <v>AJ$12</v>
      </c>
      <c r="AK704" s="192" t="str">
        <f t="shared" si="663"/>
        <v>AK$12</v>
      </c>
      <c r="AL704" s="192" t="str">
        <f t="shared" si="663"/>
        <v>AL$12</v>
      </c>
      <c r="AM704" s="192" t="str">
        <f t="shared" si="663"/>
        <v>AM$12</v>
      </c>
      <c r="AN704" s="192" t="str">
        <f t="shared" si="663"/>
        <v>AN$12</v>
      </c>
      <c r="AO704" s="192" t="str">
        <f t="shared" si="663"/>
        <v>AO$12</v>
      </c>
      <c r="AP704" s="192" t="str">
        <f t="shared" si="663"/>
        <v>AP$12</v>
      </c>
      <c r="AQ704" s="192" t="str">
        <f t="shared" si="663"/>
        <v>AQ$12</v>
      </c>
      <c r="AR704" s="192" t="str">
        <f t="shared" si="663"/>
        <v>AR$12</v>
      </c>
      <c r="AS704" s="192" t="str">
        <f t="shared" si="663"/>
        <v>AS$12</v>
      </c>
      <c r="AT704" s="192" t="str">
        <f t="shared" si="663"/>
        <v>AT$12</v>
      </c>
      <c r="AU704" s="192" t="str">
        <f t="shared" si="663"/>
        <v>AU$12</v>
      </c>
      <c r="AV704" s="192" t="str">
        <f t="shared" si="663"/>
        <v>AV$12</v>
      </c>
      <c r="AW704" s="192" t="str">
        <f t="shared" si="663"/>
        <v>AW$12</v>
      </c>
      <c r="AX704" s="192" t="str">
        <f t="shared" si="663"/>
        <v>AX$12</v>
      </c>
      <c r="AY704" s="192" t="str">
        <f t="shared" ref="AY704:CD704" si="664">AY$16</f>
        <v>AY$12</v>
      </c>
      <c r="AZ704" s="192" t="str">
        <f t="shared" si="664"/>
        <v>AZ$12</v>
      </c>
      <c r="BA704" s="192" t="str">
        <f t="shared" si="664"/>
        <v>BA$12</v>
      </c>
      <c r="BB704" s="192" t="str">
        <f t="shared" si="664"/>
        <v>BB$12</v>
      </c>
      <c r="BC704" s="192" t="str">
        <f t="shared" si="664"/>
        <v>BC$12</v>
      </c>
      <c r="BD704" s="192" t="str">
        <f t="shared" si="664"/>
        <v>BD$12</v>
      </c>
      <c r="BE704" s="192" t="str">
        <f t="shared" si="664"/>
        <v>BE$12</v>
      </c>
      <c r="BF704" s="192" t="str">
        <f t="shared" si="664"/>
        <v>BF$12</v>
      </c>
      <c r="BG704" s="192" t="str">
        <f t="shared" si="664"/>
        <v>BG$12</v>
      </c>
      <c r="BH704" s="192" t="str">
        <f t="shared" si="664"/>
        <v>BH$12</v>
      </c>
      <c r="BI704" s="192" t="str">
        <f t="shared" si="664"/>
        <v>BI$12</v>
      </c>
      <c r="BJ704" s="192" t="str">
        <f t="shared" si="664"/>
        <v>BJ$12</v>
      </c>
      <c r="BK704" s="192" t="str">
        <f t="shared" si="664"/>
        <v>BK$12</v>
      </c>
      <c r="BL704" s="192" t="str">
        <f t="shared" si="664"/>
        <v>BL$12</v>
      </c>
      <c r="BM704" s="192" t="str">
        <f t="shared" si="664"/>
        <v>BM$12</v>
      </c>
      <c r="BN704" s="192" t="str">
        <f t="shared" si="664"/>
        <v>BN$12</v>
      </c>
      <c r="BO704" s="192" t="str">
        <f t="shared" si="664"/>
        <v>BO$12</v>
      </c>
      <c r="BP704" s="192" t="str">
        <f t="shared" si="664"/>
        <v>BP$12</v>
      </c>
      <c r="BQ704" s="192" t="str">
        <f t="shared" si="664"/>
        <v>BQ$12</v>
      </c>
      <c r="BR704" s="192" t="str">
        <f t="shared" si="664"/>
        <v>BR$12</v>
      </c>
      <c r="BS704" s="192" t="str">
        <f t="shared" si="664"/>
        <v>BS$12</v>
      </c>
      <c r="BT704" s="192" t="str">
        <f t="shared" si="664"/>
        <v>BT$12</v>
      </c>
      <c r="BU704" s="192" t="str">
        <f t="shared" si="664"/>
        <v>BU$12</v>
      </c>
      <c r="BV704" s="192" t="str">
        <f t="shared" si="664"/>
        <v>BV$12</v>
      </c>
      <c r="BW704" s="192" t="str">
        <f t="shared" si="664"/>
        <v>BW$12</v>
      </c>
      <c r="BX704" s="192" t="str">
        <f t="shared" si="664"/>
        <v>BX$12</v>
      </c>
      <c r="BY704" s="192" t="str">
        <f t="shared" si="664"/>
        <v>BY$12</v>
      </c>
      <c r="BZ704" s="192" t="str">
        <f t="shared" si="664"/>
        <v>BZ$12</v>
      </c>
      <c r="CA704" s="192" t="str">
        <f t="shared" si="664"/>
        <v>CA$12</v>
      </c>
      <c r="CB704" s="192" t="str">
        <f t="shared" si="664"/>
        <v>CB$12</v>
      </c>
      <c r="CC704" s="192" t="str">
        <f t="shared" si="664"/>
        <v>CC$12</v>
      </c>
      <c r="CD704" s="192" t="str">
        <f t="shared" si="664"/>
        <v>CD$12</v>
      </c>
      <c r="CE704" s="192" t="str">
        <f t="shared" ref="CE704:CL704" si="665">CE$16</f>
        <v>CE$12</v>
      </c>
      <c r="CF704" s="192" t="str">
        <f t="shared" si="665"/>
        <v>CF$12</v>
      </c>
      <c r="CG704" s="192" t="str">
        <f t="shared" si="665"/>
        <v>CG$12</v>
      </c>
      <c r="CH704" s="192" t="str">
        <f t="shared" si="665"/>
        <v>CH$12</v>
      </c>
      <c r="CI704" s="192" t="str">
        <f t="shared" si="665"/>
        <v>CI$12</v>
      </c>
      <c r="CJ704" s="192" t="str">
        <f t="shared" si="665"/>
        <v>CJ$12</v>
      </c>
      <c r="CK704" s="192" t="str">
        <f t="shared" si="665"/>
        <v>CK$12</v>
      </c>
      <c r="CL704" s="192" t="str">
        <f t="shared" si="665"/>
        <v>CL$12</v>
      </c>
    </row>
    <row r="705" spans="2:90" x14ac:dyDescent="0.4">
      <c r="B705" s="168" t="s">
        <v>460</v>
      </c>
      <c r="C705" s="193"/>
      <c r="D705" s="193"/>
      <c r="E705" s="193" t="s">
        <v>906</v>
      </c>
      <c r="F705" s="193"/>
      <c r="G705" s="193"/>
      <c r="H705" s="193"/>
      <c r="I705" s="194"/>
      <c r="J705" s="194"/>
      <c r="K705" s="195"/>
      <c r="L705" s="195"/>
      <c r="M705" s="195"/>
      <c r="N705" s="195"/>
      <c r="O705" s="195"/>
      <c r="P705" s="195"/>
      <c r="R705" s="195"/>
      <c r="S705" s="192" t="str">
        <f t="shared" ref="S705:AX705" si="666">S$17</f>
        <v>S$13</v>
      </c>
      <c r="T705" s="192" t="str">
        <f t="shared" si="666"/>
        <v>T$13</v>
      </c>
      <c r="U705" s="192" t="str">
        <f t="shared" si="666"/>
        <v>U$13</v>
      </c>
      <c r="V705" s="192" t="str">
        <f t="shared" si="666"/>
        <v>V$13</v>
      </c>
      <c r="W705" s="192" t="str">
        <f t="shared" si="666"/>
        <v>W$13</v>
      </c>
      <c r="X705" s="192" t="str">
        <f t="shared" si="666"/>
        <v>X$13</v>
      </c>
      <c r="Y705" s="192" t="str">
        <f t="shared" si="666"/>
        <v>Y$13</v>
      </c>
      <c r="Z705" s="192" t="str">
        <f t="shared" si="666"/>
        <v>Z$13</v>
      </c>
      <c r="AA705" s="192" t="str">
        <f t="shared" si="666"/>
        <v>AA$13</v>
      </c>
      <c r="AB705" s="192" t="str">
        <f t="shared" si="666"/>
        <v>AB$13</v>
      </c>
      <c r="AC705" s="192" t="str">
        <f t="shared" si="666"/>
        <v>AC$13</v>
      </c>
      <c r="AD705" s="192" t="str">
        <f t="shared" si="666"/>
        <v>AD$13</v>
      </c>
      <c r="AE705" s="192" t="str">
        <f t="shared" si="666"/>
        <v>AE$13</v>
      </c>
      <c r="AF705" s="192" t="str">
        <f t="shared" si="666"/>
        <v>AF$13</v>
      </c>
      <c r="AG705" s="192" t="str">
        <f t="shared" si="666"/>
        <v>AG$13</v>
      </c>
      <c r="AH705" s="192" t="str">
        <f t="shared" si="666"/>
        <v>AH$13</v>
      </c>
      <c r="AI705" s="192" t="str">
        <f t="shared" si="666"/>
        <v>AI$13</v>
      </c>
      <c r="AJ705" s="192" t="str">
        <f t="shared" si="666"/>
        <v>AJ$13</v>
      </c>
      <c r="AK705" s="192" t="str">
        <f t="shared" si="666"/>
        <v>AK$13</v>
      </c>
      <c r="AL705" s="192" t="str">
        <f t="shared" si="666"/>
        <v>AL$13</v>
      </c>
      <c r="AM705" s="192" t="str">
        <f t="shared" si="666"/>
        <v>AM$13</v>
      </c>
      <c r="AN705" s="192" t="str">
        <f t="shared" si="666"/>
        <v>AN$13</v>
      </c>
      <c r="AO705" s="192" t="str">
        <f t="shared" si="666"/>
        <v>AO$13</v>
      </c>
      <c r="AP705" s="192" t="str">
        <f t="shared" si="666"/>
        <v>AP$13</v>
      </c>
      <c r="AQ705" s="192" t="str">
        <f t="shared" si="666"/>
        <v>AQ$13</v>
      </c>
      <c r="AR705" s="192" t="str">
        <f t="shared" si="666"/>
        <v>AR$13</v>
      </c>
      <c r="AS705" s="192" t="str">
        <f t="shared" si="666"/>
        <v>AS$13</v>
      </c>
      <c r="AT705" s="192" t="str">
        <f t="shared" si="666"/>
        <v>AT$13</v>
      </c>
      <c r="AU705" s="192" t="str">
        <f t="shared" si="666"/>
        <v>AU$13</v>
      </c>
      <c r="AV705" s="192" t="str">
        <f t="shared" si="666"/>
        <v>AV$13</v>
      </c>
      <c r="AW705" s="192" t="str">
        <f t="shared" si="666"/>
        <v>AW$13</v>
      </c>
      <c r="AX705" s="192" t="str">
        <f t="shared" si="666"/>
        <v>AX$13</v>
      </c>
      <c r="AY705" s="192" t="str">
        <f t="shared" ref="AY705:CD705" si="667">AY$17</f>
        <v>AY$13</v>
      </c>
      <c r="AZ705" s="192" t="str">
        <f t="shared" si="667"/>
        <v>AZ$13</v>
      </c>
      <c r="BA705" s="192" t="str">
        <f t="shared" si="667"/>
        <v>BA$13</v>
      </c>
      <c r="BB705" s="192" t="str">
        <f t="shared" si="667"/>
        <v>BB$13</v>
      </c>
      <c r="BC705" s="192" t="str">
        <f t="shared" si="667"/>
        <v>BC$13</v>
      </c>
      <c r="BD705" s="192" t="str">
        <f t="shared" si="667"/>
        <v>BD$13</v>
      </c>
      <c r="BE705" s="192" t="str">
        <f t="shared" si="667"/>
        <v>BE$13</v>
      </c>
      <c r="BF705" s="192" t="str">
        <f t="shared" si="667"/>
        <v>BF$13</v>
      </c>
      <c r="BG705" s="192" t="str">
        <f t="shared" si="667"/>
        <v>BG$13</v>
      </c>
      <c r="BH705" s="192" t="str">
        <f t="shared" si="667"/>
        <v>BH$13</v>
      </c>
      <c r="BI705" s="192" t="str">
        <f t="shared" si="667"/>
        <v>BI$13</v>
      </c>
      <c r="BJ705" s="192" t="str">
        <f t="shared" si="667"/>
        <v>BJ$13</v>
      </c>
      <c r="BK705" s="192" t="str">
        <f t="shared" si="667"/>
        <v>BK$13</v>
      </c>
      <c r="BL705" s="192" t="str">
        <f t="shared" si="667"/>
        <v>BL$13</v>
      </c>
      <c r="BM705" s="192" t="str">
        <f t="shared" si="667"/>
        <v>BM$13</v>
      </c>
      <c r="BN705" s="192" t="str">
        <f t="shared" si="667"/>
        <v>BN$13</v>
      </c>
      <c r="BO705" s="192" t="str">
        <f t="shared" si="667"/>
        <v>BO$13</v>
      </c>
      <c r="BP705" s="192" t="str">
        <f t="shared" si="667"/>
        <v>BP$13</v>
      </c>
      <c r="BQ705" s="192" t="str">
        <f t="shared" si="667"/>
        <v>BQ$13</v>
      </c>
      <c r="BR705" s="192" t="str">
        <f t="shared" si="667"/>
        <v>BR$13</v>
      </c>
      <c r="BS705" s="192" t="str">
        <f t="shared" si="667"/>
        <v>BS$13</v>
      </c>
      <c r="BT705" s="192" t="str">
        <f t="shared" si="667"/>
        <v>BT$13</v>
      </c>
      <c r="BU705" s="192" t="str">
        <f t="shared" si="667"/>
        <v>BU$13</v>
      </c>
      <c r="BV705" s="192" t="str">
        <f t="shared" si="667"/>
        <v>BV$13</v>
      </c>
      <c r="BW705" s="192" t="str">
        <f t="shared" si="667"/>
        <v>BW$13</v>
      </c>
      <c r="BX705" s="192" t="str">
        <f t="shared" si="667"/>
        <v>BX$13</v>
      </c>
      <c r="BY705" s="192" t="str">
        <f t="shared" si="667"/>
        <v>BY$13</v>
      </c>
      <c r="BZ705" s="192" t="str">
        <f t="shared" si="667"/>
        <v>BZ$13</v>
      </c>
      <c r="CA705" s="192" t="str">
        <f t="shared" si="667"/>
        <v>CA$13</v>
      </c>
      <c r="CB705" s="192" t="str">
        <f t="shared" si="667"/>
        <v>CB$13</v>
      </c>
      <c r="CC705" s="192" t="str">
        <f t="shared" si="667"/>
        <v>CC$13</v>
      </c>
      <c r="CD705" s="192" t="str">
        <f t="shared" si="667"/>
        <v>CD$13</v>
      </c>
      <c r="CE705" s="192" t="str">
        <f t="shared" ref="CE705:CL705" si="668">CE$17</f>
        <v>CE$13</v>
      </c>
      <c r="CF705" s="192" t="str">
        <f t="shared" si="668"/>
        <v>CF$13</v>
      </c>
      <c r="CG705" s="192" t="str">
        <f t="shared" si="668"/>
        <v>CG$13</v>
      </c>
      <c r="CH705" s="192" t="str">
        <f t="shared" si="668"/>
        <v>CH$13</v>
      </c>
      <c r="CI705" s="192" t="str">
        <f t="shared" si="668"/>
        <v>CI$13</v>
      </c>
      <c r="CJ705" s="192" t="str">
        <f t="shared" si="668"/>
        <v>CJ$13</v>
      </c>
      <c r="CK705" s="192" t="str">
        <f t="shared" si="668"/>
        <v>CK$13</v>
      </c>
      <c r="CL705" s="192" t="str">
        <f t="shared" si="668"/>
        <v>CL$13</v>
      </c>
    </row>
    <row r="706" spans="2:90" x14ac:dyDescent="0.4">
      <c r="B706" s="168" t="s">
        <v>488</v>
      </c>
      <c r="C706" s="193"/>
      <c r="D706" s="193"/>
      <c r="E706" s="193" t="s">
        <v>906</v>
      </c>
      <c r="F706" s="193"/>
      <c r="G706" s="193"/>
      <c r="H706" s="193"/>
      <c r="I706" s="194"/>
      <c r="J706" s="194"/>
      <c r="K706" s="195"/>
      <c r="L706" s="195"/>
      <c r="M706" s="195"/>
      <c r="N706" s="195"/>
      <c r="O706" s="195"/>
      <c r="P706" s="195"/>
      <c r="R706" s="195"/>
      <c r="S706" s="183"/>
      <c r="T706" s="183"/>
      <c r="U706" s="183"/>
      <c r="V706" s="183"/>
      <c r="W706" s="183"/>
      <c r="X706" s="183"/>
      <c r="Y706" s="183"/>
      <c r="Z706" s="183"/>
      <c r="AA706" s="183"/>
      <c r="AB706" s="183"/>
      <c r="AC706" s="183"/>
      <c r="AD706" s="183"/>
      <c r="AE706" s="183"/>
      <c r="AF706" s="183"/>
      <c r="AG706" s="183"/>
      <c r="AH706" s="183"/>
      <c r="AI706" s="183"/>
      <c r="AJ706" s="183"/>
      <c r="AK706" s="183"/>
      <c r="AL706" s="183"/>
      <c r="AM706" s="183"/>
      <c r="AN706" s="183"/>
      <c r="AO706" s="183"/>
      <c r="AP706" s="183"/>
      <c r="AQ706" s="183"/>
      <c r="AR706" s="183"/>
      <c r="AS706" s="183"/>
      <c r="AT706" s="183"/>
      <c r="AU706" s="183"/>
      <c r="AV706" s="183"/>
      <c r="AW706" s="183"/>
      <c r="AX706" s="183"/>
      <c r="AY706" s="183"/>
      <c r="AZ706" s="183"/>
      <c r="BA706" s="183"/>
      <c r="BB706" s="183"/>
      <c r="BC706" s="183"/>
      <c r="BD706" s="183"/>
      <c r="BE706" s="183"/>
      <c r="BF706" s="183"/>
      <c r="BG706" s="183"/>
      <c r="BH706" s="183"/>
      <c r="BI706" s="183"/>
      <c r="BJ706" s="183"/>
      <c r="BK706" s="183"/>
      <c r="BL706" s="183"/>
      <c r="BM706" s="183"/>
      <c r="BN706" s="183"/>
      <c r="BO706" s="183"/>
      <c r="BP706" s="183"/>
      <c r="BQ706" s="183"/>
      <c r="BR706" s="183"/>
      <c r="BS706" s="183"/>
      <c r="BT706" s="183"/>
      <c r="BU706" s="183"/>
      <c r="BV706" s="183"/>
      <c r="BW706" s="183"/>
      <c r="BX706" s="183"/>
      <c r="BY706" s="183"/>
      <c r="BZ706" s="183"/>
      <c r="CA706" s="183"/>
      <c r="CB706" s="183"/>
      <c r="CC706" s="183"/>
      <c r="CD706" s="183"/>
      <c r="CE706" s="183"/>
      <c r="CF706" s="183"/>
      <c r="CG706" s="183"/>
      <c r="CH706" s="183"/>
      <c r="CI706" s="183"/>
      <c r="CJ706" s="183"/>
      <c r="CK706" s="183"/>
      <c r="CL706" s="183"/>
    </row>
    <row r="707" spans="2:90" x14ac:dyDescent="0.4">
      <c r="B707" s="168" t="s">
        <v>501</v>
      </c>
      <c r="C707" s="193"/>
      <c r="D707" s="193"/>
      <c r="E707" s="193" t="s">
        <v>906</v>
      </c>
      <c r="F707" s="193"/>
      <c r="G707" s="193"/>
      <c r="H707" s="193"/>
      <c r="I707" s="194"/>
      <c r="J707" s="194"/>
      <c r="K707" s="195"/>
      <c r="L707" s="195"/>
      <c r="M707" s="195"/>
      <c r="N707" s="195"/>
      <c r="O707" s="195"/>
      <c r="P707" s="195"/>
      <c r="R707" s="195"/>
      <c r="S707" s="183"/>
      <c r="T707" s="183"/>
      <c r="U707" s="183"/>
      <c r="V707" s="183"/>
      <c r="W707" s="183"/>
      <c r="X707" s="183"/>
      <c r="Y707" s="183"/>
      <c r="Z707" s="183"/>
      <c r="AA707" s="183"/>
      <c r="AB707" s="183"/>
      <c r="AC707" s="183"/>
      <c r="AD707" s="183"/>
      <c r="AE707" s="183"/>
      <c r="AF707" s="183"/>
      <c r="AG707" s="183"/>
      <c r="AH707" s="183"/>
      <c r="AI707" s="183"/>
      <c r="AJ707" s="183"/>
      <c r="AK707" s="183"/>
      <c r="AL707" s="183"/>
      <c r="AM707" s="183"/>
      <c r="AN707" s="183"/>
      <c r="AO707" s="183"/>
      <c r="AP707" s="183"/>
      <c r="AQ707" s="183"/>
      <c r="AR707" s="183"/>
      <c r="AS707" s="183"/>
      <c r="AT707" s="183"/>
      <c r="AU707" s="183"/>
      <c r="AV707" s="183"/>
      <c r="AW707" s="183"/>
      <c r="AX707" s="183"/>
      <c r="AY707" s="183"/>
      <c r="AZ707" s="183"/>
      <c r="BA707" s="183"/>
      <c r="BB707" s="183"/>
      <c r="BC707" s="183"/>
      <c r="BD707" s="183"/>
      <c r="BE707" s="183"/>
      <c r="BF707" s="183"/>
      <c r="BG707" s="183"/>
      <c r="BH707" s="183"/>
      <c r="BI707" s="183"/>
      <c r="BJ707" s="183"/>
      <c r="BK707" s="183"/>
      <c r="BL707" s="183"/>
      <c r="BM707" s="183"/>
      <c r="BN707" s="183"/>
      <c r="BO707" s="183"/>
      <c r="BP707" s="183"/>
      <c r="BQ707" s="183"/>
      <c r="BR707" s="183"/>
      <c r="BS707" s="183"/>
      <c r="BT707" s="183"/>
      <c r="BU707" s="183"/>
      <c r="BV707" s="183"/>
      <c r="BW707" s="183"/>
      <c r="BX707" s="183"/>
      <c r="BY707" s="183"/>
      <c r="BZ707" s="183"/>
      <c r="CA707" s="183"/>
      <c r="CB707" s="183"/>
      <c r="CC707" s="183"/>
      <c r="CD707" s="183"/>
      <c r="CE707" s="183"/>
      <c r="CF707" s="183"/>
      <c r="CG707" s="183"/>
      <c r="CH707" s="183"/>
      <c r="CI707" s="183"/>
      <c r="CJ707" s="183"/>
      <c r="CK707" s="183"/>
      <c r="CL707" s="183"/>
    </row>
    <row r="708" spans="2:90" x14ac:dyDescent="0.4">
      <c r="B708" s="168" t="s">
        <v>461</v>
      </c>
      <c r="C708" s="193"/>
      <c r="D708" s="193"/>
      <c r="E708" s="193" t="s">
        <v>906</v>
      </c>
      <c r="F708" s="193"/>
      <c r="G708" s="193"/>
      <c r="H708" s="193"/>
      <c r="I708" s="194"/>
      <c r="J708" s="194"/>
      <c r="K708" s="195"/>
      <c r="L708" s="195"/>
      <c r="M708" s="195"/>
      <c r="N708" s="195"/>
      <c r="O708" s="195"/>
      <c r="P708" s="195"/>
      <c r="R708" s="195"/>
      <c r="S708" s="183" t="str">
        <f t="shared" ref="S708:AX708" si="669">S$18</f>
        <v>S$14</v>
      </c>
      <c r="T708" s="183" t="str">
        <f t="shared" si="669"/>
        <v>T$14</v>
      </c>
      <c r="U708" s="183" t="str">
        <f t="shared" si="669"/>
        <v>U$14</v>
      </c>
      <c r="V708" s="183" t="str">
        <f t="shared" si="669"/>
        <v>V$14</v>
      </c>
      <c r="W708" s="183" t="str">
        <f t="shared" si="669"/>
        <v>W$14</v>
      </c>
      <c r="X708" s="183" t="str">
        <f t="shared" si="669"/>
        <v>X$14</v>
      </c>
      <c r="Y708" s="183" t="str">
        <f t="shared" si="669"/>
        <v>Y$14</v>
      </c>
      <c r="Z708" s="183" t="str">
        <f t="shared" si="669"/>
        <v>Z$14</v>
      </c>
      <c r="AA708" s="183" t="str">
        <f t="shared" si="669"/>
        <v>AA$14</v>
      </c>
      <c r="AB708" s="183" t="str">
        <f t="shared" si="669"/>
        <v>AB$14</v>
      </c>
      <c r="AC708" s="183" t="str">
        <f t="shared" si="669"/>
        <v>AC$14</v>
      </c>
      <c r="AD708" s="183" t="str">
        <f t="shared" si="669"/>
        <v>AD$14</v>
      </c>
      <c r="AE708" s="183" t="str">
        <f t="shared" si="669"/>
        <v>AE$14</v>
      </c>
      <c r="AF708" s="183" t="str">
        <f t="shared" si="669"/>
        <v>AF$14</v>
      </c>
      <c r="AG708" s="183" t="str">
        <f t="shared" si="669"/>
        <v>AG$14</v>
      </c>
      <c r="AH708" s="183" t="str">
        <f t="shared" si="669"/>
        <v>AH$14</v>
      </c>
      <c r="AI708" s="183" t="str">
        <f t="shared" si="669"/>
        <v>AI$14</v>
      </c>
      <c r="AJ708" s="183" t="str">
        <f t="shared" si="669"/>
        <v>AJ$14</v>
      </c>
      <c r="AK708" s="183" t="str">
        <f t="shared" si="669"/>
        <v>AK$14</v>
      </c>
      <c r="AL708" s="183" t="str">
        <f t="shared" si="669"/>
        <v>AL$14</v>
      </c>
      <c r="AM708" s="183" t="str">
        <f t="shared" si="669"/>
        <v>AM$14</v>
      </c>
      <c r="AN708" s="183" t="str">
        <f t="shared" si="669"/>
        <v>AN$14</v>
      </c>
      <c r="AO708" s="183" t="str">
        <f t="shared" si="669"/>
        <v>AO$14</v>
      </c>
      <c r="AP708" s="183" t="str">
        <f t="shared" si="669"/>
        <v>AP$14</v>
      </c>
      <c r="AQ708" s="183" t="str">
        <f t="shared" si="669"/>
        <v>AQ$14</v>
      </c>
      <c r="AR708" s="183" t="str">
        <f t="shared" si="669"/>
        <v>AR$14</v>
      </c>
      <c r="AS708" s="183" t="str">
        <f t="shared" si="669"/>
        <v>AS$14</v>
      </c>
      <c r="AT708" s="183" t="str">
        <f t="shared" si="669"/>
        <v>AT$14</v>
      </c>
      <c r="AU708" s="183" t="str">
        <f t="shared" si="669"/>
        <v>AU$14</v>
      </c>
      <c r="AV708" s="183" t="str">
        <f t="shared" si="669"/>
        <v>AV$14</v>
      </c>
      <c r="AW708" s="183" t="str">
        <f t="shared" si="669"/>
        <v>AW$14</v>
      </c>
      <c r="AX708" s="183" t="str">
        <f t="shared" si="669"/>
        <v>AX$14</v>
      </c>
      <c r="AY708" s="183" t="str">
        <f t="shared" ref="AY708:CD708" si="670">AY$18</f>
        <v>AY$14</v>
      </c>
      <c r="AZ708" s="183" t="str">
        <f t="shared" si="670"/>
        <v>AZ$14</v>
      </c>
      <c r="BA708" s="183" t="str">
        <f t="shared" si="670"/>
        <v>BA$14</v>
      </c>
      <c r="BB708" s="183" t="str">
        <f t="shared" si="670"/>
        <v>BB$14</v>
      </c>
      <c r="BC708" s="183" t="str">
        <f t="shared" si="670"/>
        <v>BC$14</v>
      </c>
      <c r="BD708" s="183" t="str">
        <f t="shared" si="670"/>
        <v>BD$14</v>
      </c>
      <c r="BE708" s="183" t="str">
        <f t="shared" si="670"/>
        <v>BE$14</v>
      </c>
      <c r="BF708" s="183" t="str">
        <f t="shared" si="670"/>
        <v>BF$14</v>
      </c>
      <c r="BG708" s="183" t="str">
        <f t="shared" si="670"/>
        <v>BG$14</v>
      </c>
      <c r="BH708" s="183" t="str">
        <f t="shared" si="670"/>
        <v>BH$14</v>
      </c>
      <c r="BI708" s="183" t="str">
        <f t="shared" si="670"/>
        <v>BI$14</v>
      </c>
      <c r="BJ708" s="183" t="str">
        <f t="shared" si="670"/>
        <v>BJ$14</v>
      </c>
      <c r="BK708" s="183" t="str">
        <f t="shared" si="670"/>
        <v>BK$14</v>
      </c>
      <c r="BL708" s="183" t="str">
        <f t="shared" si="670"/>
        <v>BL$14</v>
      </c>
      <c r="BM708" s="183" t="str">
        <f t="shared" si="670"/>
        <v>BM$14</v>
      </c>
      <c r="BN708" s="183" t="str">
        <f t="shared" si="670"/>
        <v>BN$14</v>
      </c>
      <c r="BO708" s="183" t="str">
        <f t="shared" si="670"/>
        <v>BO$14</v>
      </c>
      <c r="BP708" s="183" t="str">
        <f t="shared" si="670"/>
        <v>BP$14</v>
      </c>
      <c r="BQ708" s="183" t="str">
        <f t="shared" si="670"/>
        <v>BQ$14</v>
      </c>
      <c r="BR708" s="183" t="str">
        <f t="shared" si="670"/>
        <v>BR$14</v>
      </c>
      <c r="BS708" s="183" t="str">
        <f t="shared" si="670"/>
        <v>BS$14</v>
      </c>
      <c r="BT708" s="183" t="str">
        <f t="shared" si="670"/>
        <v>BT$14</v>
      </c>
      <c r="BU708" s="183" t="str">
        <f t="shared" si="670"/>
        <v>BU$14</v>
      </c>
      <c r="BV708" s="183" t="str">
        <f t="shared" si="670"/>
        <v>BV$14</v>
      </c>
      <c r="BW708" s="183" t="str">
        <f t="shared" si="670"/>
        <v>BW$14</v>
      </c>
      <c r="BX708" s="183" t="str">
        <f t="shared" si="670"/>
        <v>BX$14</v>
      </c>
      <c r="BY708" s="183" t="str">
        <f t="shared" si="670"/>
        <v>BY$14</v>
      </c>
      <c r="BZ708" s="183" t="str">
        <f t="shared" si="670"/>
        <v>BZ$14</v>
      </c>
      <c r="CA708" s="183" t="str">
        <f t="shared" si="670"/>
        <v>CA$14</v>
      </c>
      <c r="CB708" s="183" t="str">
        <f t="shared" si="670"/>
        <v>CB$14</v>
      </c>
      <c r="CC708" s="183" t="str">
        <f t="shared" si="670"/>
        <v>CC$14</v>
      </c>
      <c r="CD708" s="183" t="str">
        <f t="shared" si="670"/>
        <v>CD$14</v>
      </c>
      <c r="CE708" s="183" t="str">
        <f t="shared" ref="CE708:CL708" si="671">CE$18</f>
        <v>CE$14</v>
      </c>
      <c r="CF708" s="183" t="str">
        <f t="shared" si="671"/>
        <v>CF$14</v>
      </c>
      <c r="CG708" s="183" t="str">
        <f t="shared" si="671"/>
        <v>CG$14</v>
      </c>
      <c r="CH708" s="183" t="str">
        <f t="shared" si="671"/>
        <v>CH$14</v>
      </c>
      <c r="CI708" s="183" t="str">
        <f t="shared" si="671"/>
        <v>CI$14</v>
      </c>
      <c r="CJ708" s="183" t="str">
        <f t="shared" si="671"/>
        <v>CJ$14</v>
      </c>
      <c r="CK708" s="183" t="str">
        <f t="shared" si="671"/>
        <v>CK$14</v>
      </c>
      <c r="CL708" s="183" t="str">
        <f t="shared" si="671"/>
        <v>CL$14</v>
      </c>
    </row>
    <row r="709" spans="2:90" x14ac:dyDescent="0.4">
      <c r="B709" s="168" t="s">
        <v>462</v>
      </c>
      <c r="C709" s="193"/>
      <c r="D709" s="193"/>
      <c r="E709" s="193" t="s">
        <v>906</v>
      </c>
      <c r="F709" s="193"/>
      <c r="G709" s="193"/>
      <c r="H709" s="193"/>
      <c r="I709" s="194"/>
      <c r="J709" s="194"/>
      <c r="K709" s="195"/>
      <c r="L709" s="195"/>
      <c r="M709" s="195"/>
      <c r="N709" s="195"/>
      <c r="O709" s="195"/>
      <c r="P709" s="195"/>
      <c r="R709" s="195"/>
      <c r="S709" s="183" t="str">
        <f t="shared" ref="S709:AX709" si="672">S$19</f>
        <v>S$15</v>
      </c>
      <c r="T709" s="183" t="str">
        <f t="shared" si="672"/>
        <v>T$15</v>
      </c>
      <c r="U709" s="183" t="str">
        <f t="shared" si="672"/>
        <v>U$15</v>
      </c>
      <c r="V709" s="183" t="str">
        <f t="shared" si="672"/>
        <v>V$15</v>
      </c>
      <c r="W709" s="183" t="str">
        <f t="shared" si="672"/>
        <v>W$15</v>
      </c>
      <c r="X709" s="183" t="str">
        <f t="shared" si="672"/>
        <v>X$15</v>
      </c>
      <c r="Y709" s="183" t="str">
        <f t="shared" si="672"/>
        <v>Y$15</v>
      </c>
      <c r="Z709" s="183" t="str">
        <f t="shared" si="672"/>
        <v>Z$15</v>
      </c>
      <c r="AA709" s="183" t="str">
        <f t="shared" si="672"/>
        <v>AA$15</v>
      </c>
      <c r="AB709" s="183" t="str">
        <f t="shared" si="672"/>
        <v>AB$15</v>
      </c>
      <c r="AC709" s="183" t="str">
        <f t="shared" si="672"/>
        <v>AC$15</v>
      </c>
      <c r="AD709" s="183" t="str">
        <f t="shared" si="672"/>
        <v>AD$15</v>
      </c>
      <c r="AE709" s="183" t="str">
        <f t="shared" si="672"/>
        <v>AE$15</v>
      </c>
      <c r="AF709" s="183" t="str">
        <f t="shared" si="672"/>
        <v>AF$15</v>
      </c>
      <c r="AG709" s="183" t="str">
        <f t="shared" si="672"/>
        <v>AG$15</v>
      </c>
      <c r="AH709" s="183" t="str">
        <f t="shared" si="672"/>
        <v>AH$15</v>
      </c>
      <c r="AI709" s="183" t="str">
        <f t="shared" si="672"/>
        <v>AI$15</v>
      </c>
      <c r="AJ709" s="183" t="str">
        <f t="shared" si="672"/>
        <v>AJ$15</v>
      </c>
      <c r="AK709" s="183" t="str">
        <f t="shared" si="672"/>
        <v>AK$15</v>
      </c>
      <c r="AL709" s="183" t="str">
        <f t="shared" si="672"/>
        <v>AL$15</v>
      </c>
      <c r="AM709" s="183" t="str">
        <f t="shared" si="672"/>
        <v>AM$15</v>
      </c>
      <c r="AN709" s="183" t="str">
        <f t="shared" si="672"/>
        <v>AN$15</v>
      </c>
      <c r="AO709" s="183" t="str">
        <f t="shared" si="672"/>
        <v>AO$15</v>
      </c>
      <c r="AP709" s="183" t="str">
        <f t="shared" si="672"/>
        <v>AP$15</v>
      </c>
      <c r="AQ709" s="183" t="str">
        <f t="shared" si="672"/>
        <v>AQ$15</v>
      </c>
      <c r="AR709" s="183" t="str">
        <f t="shared" si="672"/>
        <v>AR$15</v>
      </c>
      <c r="AS709" s="183" t="str">
        <f t="shared" si="672"/>
        <v>AS$15</v>
      </c>
      <c r="AT709" s="183" t="str">
        <f t="shared" si="672"/>
        <v>AT$15</v>
      </c>
      <c r="AU709" s="183" t="str">
        <f t="shared" si="672"/>
        <v>AU$15</v>
      </c>
      <c r="AV709" s="183" t="str">
        <f t="shared" si="672"/>
        <v>AV$15</v>
      </c>
      <c r="AW709" s="183" t="str">
        <f t="shared" si="672"/>
        <v>AW$15</v>
      </c>
      <c r="AX709" s="183" t="str">
        <f t="shared" si="672"/>
        <v>AX$15</v>
      </c>
      <c r="AY709" s="183" t="str">
        <f t="shared" ref="AY709:CD709" si="673">AY$19</f>
        <v>AY$15</v>
      </c>
      <c r="AZ709" s="183" t="str">
        <f t="shared" si="673"/>
        <v>AZ$15</v>
      </c>
      <c r="BA709" s="183" t="str">
        <f t="shared" si="673"/>
        <v>BA$15</v>
      </c>
      <c r="BB709" s="183" t="str">
        <f t="shared" si="673"/>
        <v>BB$15</v>
      </c>
      <c r="BC709" s="183" t="str">
        <f t="shared" si="673"/>
        <v>BC$15</v>
      </c>
      <c r="BD709" s="183" t="str">
        <f t="shared" si="673"/>
        <v>BD$15</v>
      </c>
      <c r="BE709" s="183" t="str">
        <f t="shared" si="673"/>
        <v>BE$15</v>
      </c>
      <c r="BF709" s="183" t="str">
        <f t="shared" si="673"/>
        <v>BF$15</v>
      </c>
      <c r="BG709" s="183" t="str">
        <f t="shared" si="673"/>
        <v>BG$15</v>
      </c>
      <c r="BH709" s="183" t="str">
        <f t="shared" si="673"/>
        <v>BH$15</v>
      </c>
      <c r="BI709" s="183" t="str">
        <f t="shared" si="673"/>
        <v>BI$15</v>
      </c>
      <c r="BJ709" s="183" t="str">
        <f t="shared" si="673"/>
        <v>BJ$15</v>
      </c>
      <c r="BK709" s="183" t="str">
        <f t="shared" si="673"/>
        <v>BK$15</v>
      </c>
      <c r="BL709" s="183" t="str">
        <f t="shared" si="673"/>
        <v>BL$15</v>
      </c>
      <c r="BM709" s="183" t="str">
        <f t="shared" si="673"/>
        <v>BM$15</v>
      </c>
      <c r="BN709" s="183" t="str">
        <f t="shared" si="673"/>
        <v>BN$15</v>
      </c>
      <c r="BO709" s="183" t="str">
        <f t="shared" si="673"/>
        <v>BO$15</v>
      </c>
      <c r="BP709" s="183" t="str">
        <f t="shared" si="673"/>
        <v>BP$15</v>
      </c>
      <c r="BQ709" s="183" t="str">
        <f t="shared" si="673"/>
        <v>BQ$15</v>
      </c>
      <c r="BR709" s="183" t="str">
        <f t="shared" si="673"/>
        <v>BR$15</v>
      </c>
      <c r="BS709" s="183" t="str">
        <f t="shared" si="673"/>
        <v>BS$15</v>
      </c>
      <c r="BT709" s="183" t="str">
        <f t="shared" si="673"/>
        <v>BT$15</v>
      </c>
      <c r="BU709" s="183" t="str">
        <f t="shared" si="673"/>
        <v>BU$15</v>
      </c>
      <c r="BV709" s="183" t="str">
        <f t="shared" si="673"/>
        <v>BV$15</v>
      </c>
      <c r="BW709" s="183" t="str">
        <f t="shared" si="673"/>
        <v>BW$15</v>
      </c>
      <c r="BX709" s="183" t="str">
        <f t="shared" si="673"/>
        <v>BX$15</v>
      </c>
      <c r="BY709" s="183" t="str">
        <f t="shared" si="673"/>
        <v>BY$15</v>
      </c>
      <c r="BZ709" s="183" t="str">
        <f t="shared" si="673"/>
        <v>BZ$15</v>
      </c>
      <c r="CA709" s="183" t="str">
        <f t="shared" si="673"/>
        <v>CA$15</v>
      </c>
      <c r="CB709" s="183" t="str">
        <f t="shared" si="673"/>
        <v>CB$15</v>
      </c>
      <c r="CC709" s="183" t="str">
        <f t="shared" si="673"/>
        <v>CC$15</v>
      </c>
      <c r="CD709" s="183" t="str">
        <f t="shared" si="673"/>
        <v>CD$15</v>
      </c>
      <c r="CE709" s="183" t="str">
        <f t="shared" ref="CE709:CL709" si="674">CE$19</f>
        <v>CE$15</v>
      </c>
      <c r="CF709" s="183" t="str">
        <f t="shared" si="674"/>
        <v>CF$15</v>
      </c>
      <c r="CG709" s="183" t="str">
        <f t="shared" si="674"/>
        <v>CG$15</v>
      </c>
      <c r="CH709" s="183" t="str">
        <f t="shared" si="674"/>
        <v>CH$15</v>
      </c>
      <c r="CI709" s="183" t="str">
        <f t="shared" si="674"/>
        <v>CI$15</v>
      </c>
      <c r="CJ709" s="183" t="str">
        <f t="shared" si="674"/>
        <v>CJ$15</v>
      </c>
      <c r="CK709" s="183" t="str">
        <f t="shared" si="674"/>
        <v>CK$15</v>
      </c>
      <c r="CL709" s="183" t="str">
        <f t="shared" si="674"/>
        <v>CL$15</v>
      </c>
    </row>
    <row r="710" spans="2:90" x14ac:dyDescent="0.4">
      <c r="B710" s="70" t="s">
        <v>1038</v>
      </c>
      <c r="C710" s="48"/>
      <c r="D710" s="48" t="s">
        <v>1037</v>
      </c>
      <c r="E710" s="48" t="s">
        <v>1037</v>
      </c>
      <c r="F710" s="48" t="s">
        <v>443</v>
      </c>
      <c r="G710" s="48" t="s">
        <v>81</v>
      </c>
      <c r="H710" s="48"/>
      <c r="I710" s="277"/>
      <c r="J710" s="277"/>
      <c r="K710" s="48"/>
      <c r="L710" s="48"/>
      <c r="M710" s="48"/>
      <c r="N710" s="48"/>
      <c r="O710" s="48"/>
      <c r="P710" s="48"/>
      <c r="R710" s="70"/>
      <c r="S710" s="278"/>
      <c r="T710" s="278"/>
      <c r="U710" s="278"/>
      <c r="V710" s="278"/>
      <c r="W710" s="278"/>
      <c r="X710" s="278"/>
      <c r="Y710" s="278"/>
      <c r="Z710" s="278"/>
      <c r="AA710" s="278"/>
      <c r="AB710" s="278"/>
      <c r="AC710" s="278"/>
      <c r="AD710" s="278"/>
      <c r="AE710" s="278"/>
      <c r="AF710" s="278"/>
      <c r="AG710" s="278"/>
      <c r="AH710" s="278"/>
      <c r="AI710" s="278"/>
      <c r="AJ710" s="278"/>
      <c r="AK710" s="278"/>
      <c r="AL710" s="278"/>
      <c r="AM710" s="278"/>
      <c r="AN710" s="278"/>
      <c r="AO710" s="278"/>
      <c r="AP710" s="278"/>
      <c r="AQ710" s="278"/>
      <c r="AR710" s="278"/>
      <c r="AS710" s="278"/>
      <c r="AT710" s="278"/>
      <c r="AU710" s="278"/>
      <c r="AV710" s="278"/>
      <c r="AW710" s="278"/>
      <c r="AX710" s="278"/>
      <c r="AY710" s="278"/>
      <c r="AZ710" s="278"/>
      <c r="BA710" s="278"/>
      <c r="BB710" s="278"/>
      <c r="BC710" s="278"/>
      <c r="BD710" s="278"/>
      <c r="BE710" s="278"/>
      <c r="BF710" s="278"/>
      <c r="BG710" s="278"/>
      <c r="BH710" s="278"/>
      <c r="BI710" s="278"/>
      <c r="BJ710" s="278"/>
      <c r="BK710" s="278"/>
      <c r="BL710" s="278"/>
      <c r="BM710" s="278"/>
      <c r="BN710" s="278"/>
      <c r="BO710" s="278"/>
      <c r="BP710" s="278"/>
      <c r="BQ710" s="278"/>
      <c r="BR710" s="278"/>
      <c r="BS710" s="278"/>
      <c r="BT710" s="278"/>
      <c r="BU710" s="278"/>
      <c r="BV710" s="278"/>
      <c r="BW710" s="278"/>
      <c r="BX710" s="278"/>
      <c r="BY710" s="278"/>
      <c r="BZ710" s="278"/>
      <c r="CA710" s="278"/>
      <c r="CB710" s="278"/>
      <c r="CC710" s="278"/>
      <c r="CD710" s="278"/>
      <c r="CE710" s="278"/>
      <c r="CF710" s="278"/>
      <c r="CG710" s="278"/>
      <c r="CH710" s="278"/>
      <c r="CI710" s="278"/>
      <c r="CJ710" s="278"/>
      <c r="CK710" s="278"/>
      <c r="CL710" s="278"/>
    </row>
    <row r="711" spans="2:90" collapsed="1" x14ac:dyDescent="0.4">
      <c r="B711" s="139" t="str">
        <f>"# of new "&amp;B727&amp;"s"</f>
        <v># of new subscribers</v>
      </c>
      <c r="C711" s="12"/>
      <c r="D711" s="12" t="s">
        <v>1037</v>
      </c>
      <c r="E711" s="12" t="s">
        <v>906</v>
      </c>
      <c r="F711" s="12"/>
      <c r="G711" s="12" t="s">
        <v>330</v>
      </c>
      <c r="H711" s="12"/>
      <c r="I711" s="60"/>
      <c r="J711" s="60"/>
      <c r="K711" s="16"/>
      <c r="L711" s="16"/>
      <c r="M711" s="16"/>
      <c r="N711" s="16"/>
      <c r="O711" s="16"/>
      <c r="P711" s="16"/>
      <c r="R711" s="15"/>
      <c r="S711" s="76"/>
      <c r="T711" s="76"/>
      <c r="U711" s="76"/>
      <c r="V711" s="76"/>
      <c r="W711" s="76"/>
      <c r="X711" s="76"/>
      <c r="Y711" s="76"/>
      <c r="Z711" s="76"/>
      <c r="AA711" s="76"/>
      <c r="AB711" s="76"/>
      <c r="AC711" s="76"/>
      <c r="AD711" s="76"/>
      <c r="AE711" s="76"/>
      <c r="AF711" s="76"/>
      <c r="AG711" s="76"/>
      <c r="AH711" s="76"/>
      <c r="AI711" s="76"/>
      <c r="AJ711" s="76"/>
      <c r="AK711" s="76"/>
      <c r="AL711" s="76"/>
      <c r="AM711" s="76"/>
      <c r="AN711" s="76"/>
      <c r="AO711" s="76"/>
      <c r="AP711" s="76"/>
      <c r="AQ711" s="76"/>
      <c r="AR711" s="76"/>
      <c r="AS711" s="76"/>
      <c r="AT711" s="76"/>
      <c r="AU711" s="76"/>
      <c r="AV711" s="76"/>
      <c r="AW711" s="76"/>
      <c r="AX711" s="76"/>
      <c r="AY711" s="76"/>
      <c r="AZ711" s="76"/>
      <c r="BA711" s="76"/>
      <c r="BB711" s="76"/>
      <c r="BC711" s="76"/>
      <c r="BD711" s="76"/>
      <c r="BE711" s="76"/>
      <c r="BF711" s="76"/>
      <c r="BG711" s="76"/>
      <c r="BH711" s="76"/>
      <c r="BI711" s="76"/>
      <c r="BJ711" s="76"/>
      <c r="BK711" s="76"/>
      <c r="BL711" s="76"/>
      <c r="BM711" s="76"/>
      <c r="BN711" s="76"/>
      <c r="BO711" s="76"/>
      <c r="BP711" s="76"/>
      <c r="BQ711" s="76"/>
      <c r="BR711" s="76"/>
      <c r="BS711" s="76"/>
      <c r="BT711" s="76"/>
      <c r="BU711" s="76"/>
      <c r="BV711" s="76"/>
      <c r="BW711" s="76"/>
      <c r="BX711" s="76"/>
      <c r="BY711" s="76"/>
      <c r="BZ711" s="76"/>
      <c r="CA711" s="76"/>
      <c r="CB711" s="76"/>
      <c r="CC711" s="76"/>
      <c r="CD711" s="76"/>
      <c r="CE711" s="76"/>
      <c r="CF711" s="76"/>
      <c r="CG711" s="76"/>
      <c r="CH711" s="76"/>
      <c r="CI711" s="76"/>
      <c r="CJ711" s="76"/>
      <c r="CK711" s="76"/>
      <c r="CL711" s="76"/>
    </row>
    <row r="712" spans="2:90" x14ac:dyDescent="0.4">
      <c r="D712" s="12" t="s">
        <v>1037</v>
      </c>
      <c r="E712" t="s">
        <v>906</v>
      </c>
      <c r="S712" s="72"/>
      <c r="T712" s="72"/>
      <c r="U712" s="72"/>
      <c r="V712" s="72"/>
      <c r="W712" s="72"/>
      <c r="X712" s="72"/>
      <c r="Y712" s="72"/>
      <c r="Z712" s="72"/>
      <c r="AA712" s="72"/>
      <c r="AB712" s="72"/>
      <c r="AC712" s="72"/>
      <c r="AD712" s="72"/>
      <c r="AE712" s="72"/>
      <c r="AF712" s="72"/>
      <c r="AG712" s="72"/>
      <c r="AH712" s="72"/>
      <c r="AI712" s="72"/>
      <c r="AJ712" s="72"/>
      <c r="AK712" s="72"/>
      <c r="AL712" s="72"/>
      <c r="AM712" s="72"/>
      <c r="AN712" s="72"/>
      <c r="AO712" s="72"/>
      <c r="AP712" s="72"/>
      <c r="AQ712" s="72"/>
      <c r="AR712" s="72"/>
      <c r="AS712" s="72"/>
      <c r="AT712" s="72"/>
      <c r="AU712" s="72"/>
      <c r="AV712" s="72"/>
      <c r="AW712" s="72"/>
      <c r="AX712" s="72"/>
      <c r="AY712" s="72"/>
      <c r="AZ712" s="72"/>
      <c r="BA712" s="72"/>
      <c r="BB712" s="72"/>
      <c r="BC712" s="72"/>
      <c r="BD712" s="72"/>
      <c r="BE712" s="72"/>
      <c r="BF712" s="72"/>
      <c r="BG712" s="72"/>
      <c r="BH712" s="72"/>
      <c r="BI712" s="72"/>
      <c r="BJ712" s="72"/>
      <c r="BK712" s="72"/>
      <c r="BL712" s="72"/>
      <c r="BM712" s="72"/>
      <c r="BN712" s="72"/>
      <c r="BO712" s="72"/>
      <c r="BP712" s="72"/>
      <c r="BQ712" s="72"/>
      <c r="BR712" s="72"/>
      <c r="BS712" s="72"/>
      <c r="BT712" s="72"/>
      <c r="BU712" s="72"/>
      <c r="BV712" s="72"/>
      <c r="BW712" s="72"/>
      <c r="BX712" s="72"/>
      <c r="BY712" s="72"/>
      <c r="BZ712" s="72"/>
      <c r="CA712" s="72"/>
      <c r="CB712" s="72"/>
      <c r="CC712" s="72"/>
      <c r="CD712" s="72"/>
      <c r="CE712" s="72"/>
      <c r="CF712" s="72"/>
      <c r="CG712" s="72"/>
      <c r="CH712" s="72"/>
      <c r="CI712" s="72"/>
      <c r="CJ712" s="72"/>
      <c r="CK712" s="72"/>
      <c r="CL712" s="72"/>
    </row>
    <row r="713" spans="2:90" x14ac:dyDescent="0.4">
      <c r="B713" s="93" t="str">
        <f>B718&amp;":"</f>
        <v># of subscribers:</v>
      </c>
      <c r="C713" s="12"/>
      <c r="D713" s="12" t="s">
        <v>1037</v>
      </c>
      <c r="E713" s="12" t="s">
        <v>906</v>
      </c>
      <c r="F713" s="12"/>
      <c r="G713" s="12"/>
      <c r="H713" s="12"/>
      <c r="I713" s="60"/>
      <c r="J713" s="60"/>
      <c r="S713" s="72"/>
      <c r="T713" s="72"/>
      <c r="U713" s="72"/>
      <c r="V713" s="72"/>
      <c r="W713" s="72"/>
      <c r="X713" s="72"/>
      <c r="Y713" s="72"/>
      <c r="Z713" s="72"/>
      <c r="AA713" s="72"/>
      <c r="AB713" s="72"/>
      <c r="AC713" s="72"/>
      <c r="AD713" s="72"/>
      <c r="AE713" s="72"/>
      <c r="AF713" s="72"/>
      <c r="AG713" s="72"/>
      <c r="AH713" s="72"/>
      <c r="AI713" s="72"/>
      <c r="AJ713" s="72"/>
      <c r="AK713" s="72"/>
      <c r="AL713" s="72"/>
      <c r="AM713" s="72"/>
      <c r="AN713" s="72"/>
      <c r="AO713" s="72"/>
      <c r="AP713" s="72"/>
      <c r="AQ713" s="72"/>
      <c r="AR713" s="72"/>
      <c r="AS713" s="72"/>
      <c r="AT713" s="72"/>
      <c r="AU713" s="72"/>
      <c r="AV713" s="72"/>
      <c r="AW713" s="72"/>
      <c r="AX713" s="72"/>
      <c r="AY713" s="72"/>
      <c r="AZ713" s="72"/>
      <c r="BA713" s="72"/>
      <c r="BB713" s="72"/>
      <c r="BC713" s="72"/>
      <c r="BD713" s="72"/>
      <c r="BE713" s="72"/>
      <c r="BF713" s="72"/>
      <c r="BG713" s="72"/>
      <c r="BH713" s="72"/>
      <c r="BI713" s="72"/>
      <c r="BJ713" s="72"/>
      <c r="BK713" s="72"/>
      <c r="BL713" s="72"/>
      <c r="BM713" s="72"/>
      <c r="BN713" s="72"/>
      <c r="BO713" s="72"/>
      <c r="BP713" s="72"/>
      <c r="BQ713" s="72"/>
      <c r="BR713" s="72"/>
      <c r="BS713" s="72"/>
      <c r="BT713" s="72"/>
      <c r="BU713" s="72"/>
      <c r="BV713" s="72"/>
      <c r="BW713" s="72"/>
      <c r="BX713" s="72"/>
      <c r="BY713" s="72"/>
      <c r="BZ713" s="72"/>
      <c r="CA713" s="72"/>
      <c r="CB713" s="72"/>
      <c r="CC713" s="72"/>
      <c r="CD713" s="72"/>
      <c r="CE713" s="72"/>
      <c r="CF713" s="72"/>
      <c r="CG713" s="72"/>
      <c r="CH713" s="72"/>
      <c r="CI713" s="72"/>
      <c r="CJ713" s="72"/>
      <c r="CK713" s="72"/>
      <c r="CL713" s="72"/>
    </row>
    <row r="714" spans="2:90" x14ac:dyDescent="0.4">
      <c r="B714" s="152" t="s">
        <v>71</v>
      </c>
      <c r="D714" s="12" t="s">
        <v>1037</v>
      </c>
      <c r="E714" t="s">
        <v>906</v>
      </c>
      <c r="K714" s="15">
        <f>SUMIF($4:$4,K$2-1,714:714)</f>
        <v>0</v>
      </c>
      <c r="L714" s="15">
        <f ca="1">K718</f>
        <v>43665.791672049476</v>
      </c>
      <c r="M714" s="15">
        <f ca="1">L718</f>
        <v>67261.042687816574</v>
      </c>
      <c r="N714" s="15">
        <f ca="1">M718</f>
        <v>80010.97459511843</v>
      </c>
      <c r="O714" s="15">
        <f ca="1">N718</f>
        <v>86900.528918240714</v>
      </c>
      <c r="P714" s="15">
        <f ca="1">O718</f>
        <v>90623.369096239563</v>
      </c>
      <c r="R714" s="15"/>
      <c r="S714" s="76">
        <f t="shared" ref="S714" si="675">R718</f>
        <v>0</v>
      </c>
      <c r="T714" s="76">
        <f t="shared" ref="T714" ca="1" si="676">S718</f>
        <v>4750</v>
      </c>
      <c r="U714" s="76">
        <f t="shared" ref="U714" ca="1" si="677">T718</f>
        <v>9262.5</v>
      </c>
      <c r="V714" s="76">
        <f t="shared" ref="V714" ca="1" si="678">U718</f>
        <v>13549.375</v>
      </c>
      <c r="W714" s="76">
        <f t="shared" ref="W714" ca="1" si="679">V718</f>
        <v>17621.90625</v>
      </c>
      <c r="X714" s="76">
        <f t="shared" ref="X714" ca="1" si="680">W718</f>
        <v>21490.810937499999</v>
      </c>
      <c r="Y714" s="76">
        <f t="shared" ref="Y714" ca="1" si="681">X718</f>
        <v>25166.270390624999</v>
      </c>
      <c r="Z714" s="76">
        <f t="shared" ref="Z714" ca="1" si="682">Y718</f>
        <v>28657.956871093749</v>
      </c>
      <c r="AA714" s="76">
        <f t="shared" ref="AA714" ca="1" si="683">Z718</f>
        <v>31975.059027539057</v>
      </c>
      <c r="AB714" s="76">
        <f t="shared" ref="AB714" ca="1" si="684">AA718</f>
        <v>35126.306076162102</v>
      </c>
      <c r="AC714" s="76">
        <f t="shared" ref="AC714" ca="1" si="685">AB718</f>
        <v>38119.990772353995</v>
      </c>
      <c r="AD714" s="76">
        <f t="shared" ref="AD714" ca="1" si="686">AC718</f>
        <v>40963.991233736291</v>
      </c>
      <c r="AE714" s="76">
        <f t="shared" ref="AE714" ca="1" si="687">AD718</f>
        <v>43665.791672049476</v>
      </c>
      <c r="AF714" s="76">
        <f t="shared" ref="AF714" ca="1" si="688">AE718</f>
        <v>46232.502088447</v>
      </c>
      <c r="AG714" s="76">
        <f t="shared" ref="AG714" ca="1" si="689">AF718</f>
        <v>48670.876984024653</v>
      </c>
      <c r="AH714" s="76">
        <f t="shared" ref="AH714" ca="1" si="690">AG718</f>
        <v>50987.333134823421</v>
      </c>
      <c r="AI714" s="76">
        <f t="shared" ref="AI714" ca="1" si="691">AH718</f>
        <v>53187.96647808225</v>
      </c>
      <c r="AJ714" s="76">
        <f t="shared" ref="AJ714" ca="1" si="692">AI718</f>
        <v>55278.568154178138</v>
      </c>
      <c r="AK714" s="76">
        <f t="shared" ref="AK714" ca="1" si="693">AJ718</f>
        <v>57264.639746469227</v>
      </c>
      <c r="AL714" s="76">
        <f t="shared" ref="AL714" ca="1" si="694">AK718</f>
        <v>59151.407759145768</v>
      </c>
      <c r="AM714" s="76">
        <f t="shared" ref="AM714" ca="1" si="695">AL718</f>
        <v>60943.837371188478</v>
      </c>
      <c r="AN714" s="76">
        <f t="shared" ref="AN714" ca="1" si="696">AM718</f>
        <v>62646.645502629057</v>
      </c>
      <c r="AO714" s="76">
        <f t="shared" ref="AO714" ca="1" si="697">AN718</f>
        <v>64264.313227497594</v>
      </c>
      <c r="AP714" s="76">
        <f t="shared" ref="AP714" ca="1" si="698">AO718</f>
        <v>65801.097566122713</v>
      </c>
      <c r="AQ714" s="76">
        <f t="shared" ref="AQ714" ca="1" si="699">AP718</f>
        <v>67261.042687816574</v>
      </c>
      <c r="AR714" s="76">
        <f t="shared" ref="AR714" ca="1" si="700">AQ718</f>
        <v>68647.990553425741</v>
      </c>
      <c r="AS714" s="76">
        <f t="shared" ref="AS714" ca="1" si="701">AR718</f>
        <v>69965.59102575446</v>
      </c>
      <c r="AT714" s="76">
        <f t="shared" ref="AT714" ca="1" si="702">AS718</f>
        <v>71217.31147446674</v>
      </c>
      <c r="AU714" s="76">
        <f t="shared" ref="AU714" ca="1" si="703">AT718</f>
        <v>72406.445900743405</v>
      </c>
      <c r="AV714" s="76">
        <f t="shared" ref="AV714" ca="1" si="704">AU718</f>
        <v>73536.123605706234</v>
      </c>
      <c r="AW714" s="76">
        <f t="shared" ref="AW714" ca="1" si="705">AV718</f>
        <v>74609.317425420915</v>
      </c>
      <c r="AX714" s="76">
        <f t="shared" ref="AX714" ca="1" si="706">AW718</f>
        <v>75628.851554149864</v>
      </c>
      <c r="AY714" s="76">
        <f t="shared" ref="AY714" ca="1" si="707">AX718</f>
        <v>76597.40897644237</v>
      </c>
      <c r="AZ714" s="76">
        <f t="shared" ref="AZ714" ca="1" si="708">AY718</f>
        <v>77517.538527620258</v>
      </c>
      <c r="BA714" s="76">
        <f t="shared" ref="BA714" ca="1" si="709">AZ718</f>
        <v>78391.661601239248</v>
      </c>
      <c r="BB714" s="76">
        <f t="shared" ref="BB714" ca="1" si="710">BA718</f>
        <v>79222.078521177289</v>
      </c>
      <c r="BC714" s="76">
        <f t="shared" ref="BC714" ca="1" si="711">BB718</f>
        <v>80010.97459511843</v>
      </c>
      <c r="BD714" s="76">
        <f t="shared" ref="BD714" ca="1" si="712">BC718</f>
        <v>80760.425865362515</v>
      </c>
      <c r="BE714" s="76">
        <f t="shared" ref="BE714" ca="1" si="713">BD718</f>
        <v>81472.404572094383</v>
      </c>
      <c r="BF714" s="76">
        <f t="shared" ref="BF714" ca="1" si="714">BE718</f>
        <v>82148.784343489664</v>
      </c>
      <c r="BG714" s="76">
        <f t="shared" ref="BG714" ca="1" si="715">BF718</f>
        <v>82791.34512631518</v>
      </c>
      <c r="BH714" s="76">
        <f t="shared" ref="BH714" ca="1" si="716">BG718</f>
        <v>83401.777869999423</v>
      </c>
      <c r="BI714" s="76">
        <f t="shared" ref="BI714" ca="1" si="717">BH718</f>
        <v>83981.688976499456</v>
      </c>
      <c r="BJ714" s="76">
        <f t="shared" ref="BJ714" ca="1" si="718">BI718</f>
        <v>84532.604527674484</v>
      </c>
      <c r="BK714" s="76">
        <f t="shared" ref="BK714" ca="1" si="719">BJ718</f>
        <v>85055.974301290757</v>
      </c>
      <c r="BL714" s="76">
        <f t="shared" ref="BL714" ca="1" si="720">BK718</f>
        <v>85553.175586226222</v>
      </c>
      <c r="BM714" s="76">
        <f t="shared" ref="BM714" ca="1" si="721">BL718</f>
        <v>86025.516806914908</v>
      </c>
      <c r="BN714" s="76">
        <f t="shared" ref="BN714" ca="1" si="722">BM718</f>
        <v>86474.240966569167</v>
      </c>
      <c r="BO714" s="76">
        <f t="shared" ref="BO714" ca="1" si="723">BN718</f>
        <v>86900.528918240714</v>
      </c>
      <c r="BP714" s="76">
        <f t="shared" ref="BP714" ca="1" si="724">BO718</f>
        <v>87305.502472328677</v>
      </c>
      <c r="BQ714" s="76">
        <f t="shared" ref="BQ714" ca="1" si="725">BP718</f>
        <v>87690.227348712244</v>
      </c>
      <c r="BR714" s="76">
        <f t="shared" ref="BR714" ca="1" si="726">BQ718</f>
        <v>88055.715981276633</v>
      </c>
      <c r="BS714" s="76">
        <f t="shared" ref="BS714" ca="1" si="727">BR718</f>
        <v>88402.930182212804</v>
      </c>
      <c r="BT714" s="76">
        <f t="shared" ref="BT714" ca="1" si="728">BS718</f>
        <v>88732.783673102167</v>
      </c>
      <c r="BU714" s="76">
        <f t="shared" ref="BU714" ca="1" si="729">BT718</f>
        <v>89046.144489447062</v>
      </c>
      <c r="BV714" s="76">
        <f t="shared" ref="BV714" ca="1" si="730">BU718</f>
        <v>89343.837264974703</v>
      </c>
      <c r="BW714" s="76">
        <f t="shared" ref="BW714" ca="1" si="731">BV718</f>
        <v>89626.645401725968</v>
      </c>
      <c r="BX714" s="76">
        <f t="shared" ref="BX714" ca="1" si="732">BW718</f>
        <v>89895.313131639676</v>
      </c>
      <c r="BY714" s="76">
        <f t="shared" ref="BY714" ca="1" si="733">BX718</f>
        <v>90150.547475057698</v>
      </c>
      <c r="BZ714" s="76">
        <f t="shared" ref="BZ714" ca="1" si="734">BY718</f>
        <v>90393.020101304806</v>
      </c>
      <c r="CA714" s="76">
        <f t="shared" ref="CA714" ca="1" si="735">BZ718</f>
        <v>90623.369096239563</v>
      </c>
      <c r="CB714" s="76">
        <f t="shared" ref="CB714" ca="1" si="736">CA718</f>
        <v>90842.200641427582</v>
      </c>
      <c r="CC714" s="76">
        <f t="shared" ref="CC714" ca="1" si="737">CB718</f>
        <v>91050.090609356208</v>
      </c>
      <c r="CD714" s="76">
        <f t="shared" ref="CD714" ca="1" si="738">CC718</f>
        <v>91247.586078888402</v>
      </c>
      <c r="CE714" s="76">
        <f t="shared" ref="CE714" ca="1" si="739">CD718</f>
        <v>91435.206774943988</v>
      </c>
      <c r="CF714" s="76">
        <f t="shared" ref="CF714" ca="1" si="740">CE718</f>
        <v>91613.446436196784</v>
      </c>
      <c r="CG714" s="76">
        <f t="shared" ref="CG714" ca="1" si="741">CF718</f>
        <v>91782.77411438695</v>
      </c>
      <c r="CH714" s="76">
        <f t="shared" ref="CH714" ca="1" si="742">CG718</f>
        <v>91943.6354086676</v>
      </c>
      <c r="CI714" s="76">
        <f t="shared" ref="CI714" ca="1" si="743">CH718</f>
        <v>92096.453638234219</v>
      </c>
      <c r="CJ714" s="76">
        <f t="shared" ref="CJ714" ca="1" si="744">CI718</f>
        <v>92241.630956322508</v>
      </c>
      <c r="CK714" s="76">
        <f t="shared" ref="CK714" ca="1" si="745">CJ718</f>
        <v>92379.549408506384</v>
      </c>
      <c r="CL714" s="76">
        <f t="shared" ref="CL714" ca="1" si="746">CK718</f>
        <v>92510.571938081062</v>
      </c>
    </row>
    <row r="715" spans="2:90" x14ac:dyDescent="0.4">
      <c r="B715" s="152" t="s">
        <v>72</v>
      </c>
      <c r="D715" s="12" t="s">
        <v>1037</v>
      </c>
      <c r="E715" t="s">
        <v>906</v>
      </c>
      <c r="K715" s="34">
        <f t="shared" ref="K715:P715" ca="1" si="747">SUMIF($3:$3,K$2,715:715)</f>
        <v>60000</v>
      </c>
      <c r="L715" s="34">
        <f t="shared" ca="1" si="747"/>
        <v>60000</v>
      </c>
      <c r="M715" s="34">
        <f t="shared" ca="1" si="747"/>
        <v>60000</v>
      </c>
      <c r="N715" s="34">
        <f t="shared" ca="1" si="747"/>
        <v>60000</v>
      </c>
      <c r="O715" s="34">
        <f t="shared" ca="1" si="747"/>
        <v>60000</v>
      </c>
      <c r="P715" s="34">
        <f t="shared" ca="1" si="747"/>
        <v>60000</v>
      </c>
      <c r="R715" s="15"/>
      <c r="S715" s="76" cm="1">
        <f t="array" aca="1" ref="S715" ca="1">INDIRECT(S705)</f>
        <v>5000</v>
      </c>
      <c r="T715" s="76" cm="1">
        <f t="array" aca="1" ref="T715" ca="1">INDIRECT(T705)</f>
        <v>5000</v>
      </c>
      <c r="U715" s="76" cm="1">
        <f t="array" aca="1" ref="U715" ca="1">INDIRECT(U705)</f>
        <v>5000</v>
      </c>
      <c r="V715" s="76" cm="1">
        <f t="array" aca="1" ref="V715" ca="1">INDIRECT(V705)</f>
        <v>5000</v>
      </c>
      <c r="W715" s="76" cm="1">
        <f t="array" aca="1" ref="W715" ca="1">INDIRECT(W705)</f>
        <v>5000</v>
      </c>
      <c r="X715" s="76" cm="1">
        <f t="array" aca="1" ref="X715" ca="1">INDIRECT(X705)</f>
        <v>5000</v>
      </c>
      <c r="Y715" s="76" cm="1">
        <f t="array" aca="1" ref="Y715" ca="1">INDIRECT(Y705)</f>
        <v>5000</v>
      </c>
      <c r="Z715" s="76" cm="1">
        <f t="array" aca="1" ref="Z715" ca="1">INDIRECT(Z705)</f>
        <v>5000</v>
      </c>
      <c r="AA715" s="76" cm="1">
        <f t="array" aca="1" ref="AA715" ca="1">INDIRECT(AA705)</f>
        <v>5000</v>
      </c>
      <c r="AB715" s="76" cm="1">
        <f t="array" aca="1" ref="AB715" ca="1">INDIRECT(AB705)</f>
        <v>5000</v>
      </c>
      <c r="AC715" s="76" cm="1">
        <f t="array" aca="1" ref="AC715" ca="1">INDIRECT(AC705)</f>
        <v>5000</v>
      </c>
      <c r="AD715" s="76" cm="1">
        <f t="array" aca="1" ref="AD715" ca="1">INDIRECT(AD705)</f>
        <v>5000</v>
      </c>
      <c r="AE715" s="76" cm="1">
        <f t="array" aca="1" ref="AE715" ca="1">INDIRECT(AE705)</f>
        <v>5000</v>
      </c>
      <c r="AF715" s="76" cm="1">
        <f t="array" aca="1" ref="AF715" ca="1">INDIRECT(AF705)</f>
        <v>5000</v>
      </c>
      <c r="AG715" s="76" cm="1">
        <f t="array" aca="1" ref="AG715" ca="1">INDIRECT(AG705)</f>
        <v>5000</v>
      </c>
      <c r="AH715" s="76" cm="1">
        <f t="array" aca="1" ref="AH715" ca="1">INDIRECT(AH705)</f>
        <v>5000</v>
      </c>
      <c r="AI715" s="76" cm="1">
        <f t="array" aca="1" ref="AI715" ca="1">INDIRECT(AI705)</f>
        <v>5000</v>
      </c>
      <c r="AJ715" s="76" cm="1">
        <f t="array" aca="1" ref="AJ715" ca="1">INDIRECT(AJ705)</f>
        <v>5000</v>
      </c>
      <c r="AK715" s="76" cm="1">
        <f t="array" aca="1" ref="AK715" ca="1">INDIRECT(AK705)</f>
        <v>5000</v>
      </c>
      <c r="AL715" s="76" cm="1">
        <f t="array" aca="1" ref="AL715" ca="1">INDIRECT(AL705)</f>
        <v>5000</v>
      </c>
      <c r="AM715" s="76" cm="1">
        <f t="array" aca="1" ref="AM715" ca="1">INDIRECT(AM705)</f>
        <v>5000</v>
      </c>
      <c r="AN715" s="76" cm="1">
        <f t="array" aca="1" ref="AN715" ca="1">INDIRECT(AN705)</f>
        <v>5000</v>
      </c>
      <c r="AO715" s="76" cm="1">
        <f t="array" aca="1" ref="AO715" ca="1">INDIRECT(AO705)</f>
        <v>5000</v>
      </c>
      <c r="AP715" s="76" cm="1">
        <f t="array" aca="1" ref="AP715" ca="1">INDIRECT(AP705)</f>
        <v>5000</v>
      </c>
      <c r="AQ715" s="76" cm="1">
        <f t="array" aca="1" ref="AQ715" ca="1">INDIRECT(AQ705)</f>
        <v>5000</v>
      </c>
      <c r="AR715" s="76" cm="1">
        <f t="array" aca="1" ref="AR715" ca="1">INDIRECT(AR705)</f>
        <v>5000</v>
      </c>
      <c r="AS715" s="76" cm="1">
        <f t="array" aca="1" ref="AS715" ca="1">INDIRECT(AS705)</f>
        <v>5000</v>
      </c>
      <c r="AT715" s="76" cm="1">
        <f t="array" aca="1" ref="AT715" ca="1">INDIRECT(AT705)</f>
        <v>5000</v>
      </c>
      <c r="AU715" s="76" cm="1">
        <f t="array" aca="1" ref="AU715" ca="1">INDIRECT(AU705)</f>
        <v>5000</v>
      </c>
      <c r="AV715" s="76" cm="1">
        <f t="array" aca="1" ref="AV715" ca="1">INDIRECT(AV705)</f>
        <v>5000</v>
      </c>
      <c r="AW715" s="76" cm="1">
        <f t="array" aca="1" ref="AW715" ca="1">INDIRECT(AW705)</f>
        <v>5000</v>
      </c>
      <c r="AX715" s="76" cm="1">
        <f t="array" aca="1" ref="AX715" ca="1">INDIRECT(AX705)</f>
        <v>5000</v>
      </c>
      <c r="AY715" s="76" cm="1">
        <f t="array" aca="1" ref="AY715" ca="1">INDIRECT(AY705)</f>
        <v>5000</v>
      </c>
      <c r="AZ715" s="76" cm="1">
        <f t="array" aca="1" ref="AZ715" ca="1">INDIRECT(AZ705)</f>
        <v>5000</v>
      </c>
      <c r="BA715" s="76" cm="1">
        <f t="array" aca="1" ref="BA715" ca="1">INDIRECT(BA705)</f>
        <v>5000</v>
      </c>
      <c r="BB715" s="76" cm="1">
        <f t="array" aca="1" ref="BB715" ca="1">INDIRECT(BB705)</f>
        <v>5000</v>
      </c>
      <c r="BC715" s="76" cm="1">
        <f t="array" aca="1" ref="BC715" ca="1">INDIRECT(BC705)</f>
        <v>5000</v>
      </c>
      <c r="BD715" s="76" cm="1">
        <f t="array" aca="1" ref="BD715" ca="1">INDIRECT(BD705)</f>
        <v>5000</v>
      </c>
      <c r="BE715" s="76" cm="1">
        <f t="array" aca="1" ref="BE715" ca="1">INDIRECT(BE705)</f>
        <v>5000</v>
      </c>
      <c r="BF715" s="76" cm="1">
        <f t="array" aca="1" ref="BF715" ca="1">INDIRECT(BF705)</f>
        <v>5000</v>
      </c>
      <c r="BG715" s="76" cm="1">
        <f t="array" aca="1" ref="BG715" ca="1">INDIRECT(BG705)</f>
        <v>5000</v>
      </c>
      <c r="BH715" s="76" cm="1">
        <f t="array" aca="1" ref="BH715" ca="1">INDIRECT(BH705)</f>
        <v>5000</v>
      </c>
      <c r="BI715" s="76" cm="1">
        <f t="array" aca="1" ref="BI715" ca="1">INDIRECT(BI705)</f>
        <v>5000</v>
      </c>
      <c r="BJ715" s="76" cm="1">
        <f t="array" aca="1" ref="BJ715" ca="1">INDIRECT(BJ705)</f>
        <v>5000</v>
      </c>
      <c r="BK715" s="76" cm="1">
        <f t="array" aca="1" ref="BK715" ca="1">INDIRECT(BK705)</f>
        <v>5000</v>
      </c>
      <c r="BL715" s="76" cm="1">
        <f t="array" aca="1" ref="BL715" ca="1">INDIRECT(BL705)</f>
        <v>5000</v>
      </c>
      <c r="BM715" s="76" cm="1">
        <f t="array" aca="1" ref="BM715" ca="1">INDIRECT(BM705)</f>
        <v>5000</v>
      </c>
      <c r="BN715" s="76" cm="1">
        <f t="array" aca="1" ref="BN715" ca="1">INDIRECT(BN705)</f>
        <v>5000</v>
      </c>
      <c r="BO715" s="76" cm="1">
        <f t="array" aca="1" ref="BO715" ca="1">INDIRECT(BO705)</f>
        <v>5000</v>
      </c>
      <c r="BP715" s="76" cm="1">
        <f t="array" aca="1" ref="BP715" ca="1">INDIRECT(BP705)</f>
        <v>5000</v>
      </c>
      <c r="BQ715" s="76" cm="1">
        <f t="array" aca="1" ref="BQ715" ca="1">INDIRECT(BQ705)</f>
        <v>5000</v>
      </c>
      <c r="BR715" s="76" cm="1">
        <f t="array" aca="1" ref="BR715" ca="1">INDIRECT(BR705)</f>
        <v>5000</v>
      </c>
      <c r="BS715" s="76" cm="1">
        <f t="array" aca="1" ref="BS715" ca="1">INDIRECT(BS705)</f>
        <v>5000</v>
      </c>
      <c r="BT715" s="76" cm="1">
        <f t="array" aca="1" ref="BT715" ca="1">INDIRECT(BT705)</f>
        <v>5000</v>
      </c>
      <c r="BU715" s="76" cm="1">
        <f t="array" aca="1" ref="BU715" ca="1">INDIRECT(BU705)</f>
        <v>5000</v>
      </c>
      <c r="BV715" s="76" cm="1">
        <f t="array" aca="1" ref="BV715" ca="1">INDIRECT(BV705)</f>
        <v>5000</v>
      </c>
      <c r="BW715" s="76" cm="1">
        <f t="array" aca="1" ref="BW715" ca="1">INDIRECT(BW705)</f>
        <v>5000</v>
      </c>
      <c r="BX715" s="76" cm="1">
        <f t="array" aca="1" ref="BX715" ca="1">INDIRECT(BX705)</f>
        <v>5000</v>
      </c>
      <c r="BY715" s="76" cm="1">
        <f t="array" aca="1" ref="BY715" ca="1">INDIRECT(BY705)</f>
        <v>5000</v>
      </c>
      <c r="BZ715" s="76" cm="1">
        <f t="array" aca="1" ref="BZ715" ca="1">INDIRECT(BZ705)</f>
        <v>5000</v>
      </c>
      <c r="CA715" s="76" cm="1">
        <f t="array" aca="1" ref="CA715" ca="1">INDIRECT(CA705)</f>
        <v>5000</v>
      </c>
      <c r="CB715" s="76" cm="1">
        <f t="array" aca="1" ref="CB715" ca="1">INDIRECT(CB705)</f>
        <v>5000</v>
      </c>
      <c r="CC715" s="76" cm="1">
        <f t="array" aca="1" ref="CC715" ca="1">INDIRECT(CC705)</f>
        <v>5000</v>
      </c>
      <c r="CD715" s="76" cm="1">
        <f t="array" aca="1" ref="CD715" ca="1">INDIRECT(CD705)</f>
        <v>5000</v>
      </c>
      <c r="CE715" s="76" cm="1">
        <f t="array" aca="1" ref="CE715" ca="1">INDIRECT(CE705)</f>
        <v>5000</v>
      </c>
      <c r="CF715" s="76" cm="1">
        <f t="array" aca="1" ref="CF715" ca="1">INDIRECT(CF705)</f>
        <v>5000</v>
      </c>
      <c r="CG715" s="76" cm="1">
        <f t="array" aca="1" ref="CG715" ca="1">INDIRECT(CG705)</f>
        <v>5000</v>
      </c>
      <c r="CH715" s="76" cm="1">
        <f t="array" aca="1" ref="CH715" ca="1">INDIRECT(CH705)</f>
        <v>5000</v>
      </c>
      <c r="CI715" s="76" cm="1">
        <f t="array" aca="1" ref="CI715" ca="1">INDIRECT(CI705)</f>
        <v>5000</v>
      </c>
      <c r="CJ715" s="76" cm="1">
        <f t="array" aca="1" ref="CJ715" ca="1">INDIRECT(CJ705)</f>
        <v>5000</v>
      </c>
      <c r="CK715" s="76" cm="1">
        <f t="array" aca="1" ref="CK715" ca="1">INDIRECT(CK705)</f>
        <v>5000</v>
      </c>
      <c r="CL715" s="76" cm="1">
        <f t="array" aca="1" ref="CL715" ca="1">INDIRECT(CL705)</f>
        <v>5000</v>
      </c>
    </row>
    <row r="716" spans="2:90" x14ac:dyDescent="0.4">
      <c r="B716" s="139" t="s">
        <v>73</v>
      </c>
      <c r="C716" s="12"/>
      <c r="D716" s="12" t="s">
        <v>1037</v>
      </c>
      <c r="E716" s="12" t="s">
        <v>906</v>
      </c>
      <c r="F716" s="12"/>
      <c r="G716" s="12" t="str">
        <f>E716</f>
        <v/>
      </c>
      <c r="H716" s="12"/>
      <c r="I716" s="60"/>
      <c r="J716" s="60"/>
      <c r="K716" s="16">
        <v>0.05</v>
      </c>
      <c r="L716" s="16">
        <v>0.05</v>
      </c>
      <c r="M716" s="16">
        <v>0.05</v>
      </c>
      <c r="N716" s="16">
        <v>0.05</v>
      </c>
      <c r="O716" s="16">
        <v>0.05</v>
      </c>
      <c r="P716" s="16">
        <v>0.05</v>
      </c>
      <c r="R716" s="20"/>
      <c r="S716" s="144" cm="1">
        <f t="array" ref="S716">INDEX($K:$P,ROW(),MATCH(S$3,$K$2:$P$2,0))</f>
        <v>0.05</v>
      </c>
      <c r="T716" s="144" cm="1">
        <f t="array" ref="T716">INDEX($K:$P,ROW(),MATCH(T$3,$K$2:$P$2,0))</f>
        <v>0.05</v>
      </c>
      <c r="U716" s="144" cm="1">
        <f t="array" ref="U716">INDEX($K:$P,ROW(),MATCH(U$3,$K$2:$P$2,0))</f>
        <v>0.05</v>
      </c>
      <c r="V716" s="144" cm="1">
        <f t="array" ref="V716">INDEX($K:$P,ROW(),MATCH(V$3,$K$2:$P$2,0))</f>
        <v>0.05</v>
      </c>
      <c r="W716" s="144" cm="1">
        <f t="array" ref="W716">INDEX($K:$P,ROW(),MATCH(W$3,$K$2:$P$2,0))</f>
        <v>0.05</v>
      </c>
      <c r="X716" s="144" cm="1">
        <f t="array" ref="X716">INDEX($K:$P,ROW(),MATCH(X$3,$K$2:$P$2,0))</f>
        <v>0.05</v>
      </c>
      <c r="Y716" s="144" cm="1">
        <f t="array" ref="Y716">INDEX($K:$P,ROW(),MATCH(Y$3,$K$2:$P$2,0))</f>
        <v>0.05</v>
      </c>
      <c r="Z716" s="144" cm="1">
        <f t="array" ref="Z716">INDEX($K:$P,ROW(),MATCH(Z$3,$K$2:$P$2,0))</f>
        <v>0.05</v>
      </c>
      <c r="AA716" s="144" cm="1">
        <f t="array" ref="AA716">INDEX($K:$P,ROW(),MATCH(AA$3,$K$2:$P$2,0))</f>
        <v>0.05</v>
      </c>
      <c r="AB716" s="144" cm="1">
        <f t="array" ref="AB716">INDEX($K:$P,ROW(),MATCH(AB$3,$K$2:$P$2,0))</f>
        <v>0.05</v>
      </c>
      <c r="AC716" s="144" cm="1">
        <f t="array" ref="AC716">INDEX($K:$P,ROW(),MATCH(AC$3,$K$2:$P$2,0))</f>
        <v>0.05</v>
      </c>
      <c r="AD716" s="144" cm="1">
        <f t="array" ref="AD716">INDEX($K:$P,ROW(),MATCH(AD$3,$K$2:$P$2,0))</f>
        <v>0.05</v>
      </c>
      <c r="AE716" s="144" cm="1">
        <f t="array" ref="AE716">INDEX($K:$P,ROW(),MATCH(AE$3,$K$2:$P$2,0))</f>
        <v>0.05</v>
      </c>
      <c r="AF716" s="144" cm="1">
        <f t="array" ref="AF716">INDEX($K:$P,ROW(),MATCH(AF$3,$K$2:$P$2,0))</f>
        <v>0.05</v>
      </c>
      <c r="AG716" s="144" cm="1">
        <f t="array" ref="AG716">INDEX($K:$P,ROW(),MATCH(AG$3,$K$2:$P$2,0))</f>
        <v>0.05</v>
      </c>
      <c r="AH716" s="144" cm="1">
        <f t="array" ref="AH716">INDEX($K:$P,ROW(),MATCH(AH$3,$K$2:$P$2,0))</f>
        <v>0.05</v>
      </c>
      <c r="AI716" s="144" cm="1">
        <f t="array" ref="AI716">INDEX($K:$P,ROW(),MATCH(AI$3,$K$2:$P$2,0))</f>
        <v>0.05</v>
      </c>
      <c r="AJ716" s="144" cm="1">
        <f t="array" ref="AJ716">INDEX($K:$P,ROW(),MATCH(AJ$3,$K$2:$P$2,0))</f>
        <v>0.05</v>
      </c>
      <c r="AK716" s="144" cm="1">
        <f t="array" ref="AK716">INDEX($K:$P,ROW(),MATCH(AK$3,$K$2:$P$2,0))</f>
        <v>0.05</v>
      </c>
      <c r="AL716" s="144" cm="1">
        <f t="array" ref="AL716">INDEX($K:$P,ROW(),MATCH(AL$3,$K$2:$P$2,0))</f>
        <v>0.05</v>
      </c>
      <c r="AM716" s="144" cm="1">
        <f t="array" ref="AM716">INDEX($K:$P,ROW(),MATCH(AM$3,$K$2:$P$2,0))</f>
        <v>0.05</v>
      </c>
      <c r="AN716" s="144" cm="1">
        <f t="array" ref="AN716">INDEX($K:$P,ROW(),MATCH(AN$3,$K$2:$P$2,0))</f>
        <v>0.05</v>
      </c>
      <c r="AO716" s="144" cm="1">
        <f t="array" ref="AO716">INDEX($K:$P,ROW(),MATCH(AO$3,$K$2:$P$2,0))</f>
        <v>0.05</v>
      </c>
      <c r="AP716" s="144" cm="1">
        <f t="array" ref="AP716">INDEX($K:$P,ROW(),MATCH(AP$3,$K$2:$P$2,0))</f>
        <v>0.05</v>
      </c>
      <c r="AQ716" s="144" cm="1">
        <f t="array" ref="AQ716">INDEX($K:$P,ROW(),MATCH(AQ$3,$K$2:$P$2,0))</f>
        <v>0.05</v>
      </c>
      <c r="AR716" s="144" cm="1">
        <f t="array" ref="AR716">INDEX($K:$P,ROW(),MATCH(AR$3,$K$2:$P$2,0))</f>
        <v>0.05</v>
      </c>
      <c r="AS716" s="144" cm="1">
        <f t="array" ref="AS716">INDEX($K:$P,ROW(),MATCH(AS$3,$K$2:$P$2,0))</f>
        <v>0.05</v>
      </c>
      <c r="AT716" s="144" cm="1">
        <f t="array" ref="AT716">INDEX($K:$P,ROW(),MATCH(AT$3,$K$2:$P$2,0))</f>
        <v>0.05</v>
      </c>
      <c r="AU716" s="144" cm="1">
        <f t="array" ref="AU716">INDEX($K:$P,ROW(),MATCH(AU$3,$K$2:$P$2,0))</f>
        <v>0.05</v>
      </c>
      <c r="AV716" s="144" cm="1">
        <f t="array" ref="AV716">INDEX($K:$P,ROW(),MATCH(AV$3,$K$2:$P$2,0))</f>
        <v>0.05</v>
      </c>
      <c r="AW716" s="144" cm="1">
        <f t="array" ref="AW716">INDEX($K:$P,ROW(),MATCH(AW$3,$K$2:$P$2,0))</f>
        <v>0.05</v>
      </c>
      <c r="AX716" s="144" cm="1">
        <f t="array" ref="AX716">INDEX($K:$P,ROW(),MATCH(AX$3,$K$2:$P$2,0))</f>
        <v>0.05</v>
      </c>
      <c r="AY716" s="144" cm="1">
        <f t="array" ref="AY716">INDEX($K:$P,ROW(),MATCH(AY$3,$K$2:$P$2,0))</f>
        <v>0.05</v>
      </c>
      <c r="AZ716" s="144" cm="1">
        <f t="array" ref="AZ716">INDEX($K:$P,ROW(),MATCH(AZ$3,$K$2:$P$2,0))</f>
        <v>0.05</v>
      </c>
      <c r="BA716" s="144" cm="1">
        <f t="array" ref="BA716">INDEX($K:$P,ROW(),MATCH(BA$3,$K$2:$P$2,0))</f>
        <v>0.05</v>
      </c>
      <c r="BB716" s="144" cm="1">
        <f t="array" ref="BB716">INDEX($K:$P,ROW(),MATCH(BB$3,$K$2:$P$2,0))</f>
        <v>0.05</v>
      </c>
      <c r="BC716" s="144" cm="1">
        <f t="array" ref="BC716">INDEX($K:$P,ROW(),MATCH(BC$3,$K$2:$P$2,0))</f>
        <v>0.05</v>
      </c>
      <c r="BD716" s="144" cm="1">
        <f t="array" ref="BD716">INDEX($K:$P,ROW(),MATCH(BD$3,$K$2:$P$2,0))</f>
        <v>0.05</v>
      </c>
      <c r="BE716" s="144" cm="1">
        <f t="array" ref="BE716">INDEX($K:$P,ROW(),MATCH(BE$3,$K$2:$P$2,0))</f>
        <v>0.05</v>
      </c>
      <c r="BF716" s="144" cm="1">
        <f t="array" ref="BF716">INDEX($K:$P,ROW(),MATCH(BF$3,$K$2:$P$2,0))</f>
        <v>0.05</v>
      </c>
      <c r="BG716" s="144" cm="1">
        <f t="array" ref="BG716">INDEX($K:$P,ROW(),MATCH(BG$3,$K$2:$P$2,0))</f>
        <v>0.05</v>
      </c>
      <c r="BH716" s="144" cm="1">
        <f t="array" ref="BH716">INDEX($K:$P,ROW(),MATCH(BH$3,$K$2:$P$2,0))</f>
        <v>0.05</v>
      </c>
      <c r="BI716" s="144" cm="1">
        <f t="array" ref="BI716">INDEX($K:$P,ROW(),MATCH(BI$3,$K$2:$P$2,0))</f>
        <v>0.05</v>
      </c>
      <c r="BJ716" s="144" cm="1">
        <f t="array" ref="BJ716">INDEX($K:$P,ROW(),MATCH(BJ$3,$K$2:$P$2,0))</f>
        <v>0.05</v>
      </c>
      <c r="BK716" s="144" cm="1">
        <f t="array" ref="BK716">INDEX($K:$P,ROW(),MATCH(BK$3,$K$2:$P$2,0))</f>
        <v>0.05</v>
      </c>
      <c r="BL716" s="144" cm="1">
        <f t="array" ref="BL716">INDEX($K:$P,ROW(),MATCH(BL$3,$K$2:$P$2,0))</f>
        <v>0.05</v>
      </c>
      <c r="BM716" s="144" cm="1">
        <f t="array" ref="BM716">INDEX($K:$P,ROW(),MATCH(BM$3,$K$2:$P$2,0))</f>
        <v>0.05</v>
      </c>
      <c r="BN716" s="144" cm="1">
        <f t="array" ref="BN716">INDEX($K:$P,ROW(),MATCH(BN$3,$K$2:$P$2,0))</f>
        <v>0.05</v>
      </c>
      <c r="BO716" s="144" cm="1">
        <f t="array" ref="BO716">INDEX($K:$P,ROW(),MATCH(BO$3,$K$2:$P$2,0))</f>
        <v>0.05</v>
      </c>
      <c r="BP716" s="144" cm="1">
        <f t="array" ref="BP716">INDEX($K:$P,ROW(),MATCH(BP$3,$K$2:$P$2,0))</f>
        <v>0.05</v>
      </c>
      <c r="BQ716" s="144" cm="1">
        <f t="array" ref="BQ716">INDEX($K:$P,ROW(),MATCH(BQ$3,$K$2:$P$2,0))</f>
        <v>0.05</v>
      </c>
      <c r="BR716" s="144" cm="1">
        <f t="array" ref="BR716">INDEX($K:$P,ROW(),MATCH(BR$3,$K$2:$P$2,0))</f>
        <v>0.05</v>
      </c>
      <c r="BS716" s="144" cm="1">
        <f t="array" ref="BS716">INDEX($K:$P,ROW(),MATCH(BS$3,$K$2:$P$2,0))</f>
        <v>0.05</v>
      </c>
      <c r="BT716" s="144" cm="1">
        <f t="array" ref="BT716">INDEX($K:$P,ROW(),MATCH(BT$3,$K$2:$P$2,0))</f>
        <v>0.05</v>
      </c>
      <c r="BU716" s="144" cm="1">
        <f t="array" ref="BU716">INDEX($K:$P,ROW(),MATCH(BU$3,$K$2:$P$2,0))</f>
        <v>0.05</v>
      </c>
      <c r="BV716" s="144" cm="1">
        <f t="array" ref="BV716">INDEX($K:$P,ROW(),MATCH(BV$3,$K$2:$P$2,0))</f>
        <v>0.05</v>
      </c>
      <c r="BW716" s="144" cm="1">
        <f t="array" ref="BW716">INDEX($K:$P,ROW(),MATCH(BW$3,$K$2:$P$2,0))</f>
        <v>0.05</v>
      </c>
      <c r="BX716" s="144" cm="1">
        <f t="array" ref="BX716">INDEX($K:$P,ROW(),MATCH(BX$3,$K$2:$P$2,0))</f>
        <v>0.05</v>
      </c>
      <c r="BY716" s="144" cm="1">
        <f t="array" ref="BY716">INDEX($K:$P,ROW(),MATCH(BY$3,$K$2:$P$2,0))</f>
        <v>0.05</v>
      </c>
      <c r="BZ716" s="144" cm="1">
        <f t="array" ref="BZ716">INDEX($K:$P,ROW(),MATCH(BZ$3,$K$2:$P$2,0))</f>
        <v>0.05</v>
      </c>
      <c r="CA716" s="144" cm="1">
        <f t="array" ref="CA716">INDEX($K:$P,ROW(),MATCH(CA$3,$K$2:$P$2,0))</f>
        <v>0.05</v>
      </c>
      <c r="CB716" s="144" cm="1">
        <f t="array" ref="CB716">INDEX($K:$P,ROW(),MATCH(CB$3,$K$2:$P$2,0))</f>
        <v>0.05</v>
      </c>
      <c r="CC716" s="144" cm="1">
        <f t="array" ref="CC716">INDEX($K:$P,ROW(),MATCH(CC$3,$K$2:$P$2,0))</f>
        <v>0.05</v>
      </c>
      <c r="CD716" s="144" cm="1">
        <f t="array" ref="CD716">INDEX($K:$P,ROW(),MATCH(CD$3,$K$2:$P$2,0))</f>
        <v>0.05</v>
      </c>
      <c r="CE716" s="144" cm="1">
        <f t="array" ref="CE716">INDEX($K:$P,ROW(),MATCH(CE$3,$K$2:$P$2,0))</f>
        <v>0.05</v>
      </c>
      <c r="CF716" s="144" cm="1">
        <f t="array" ref="CF716">INDEX($K:$P,ROW(),MATCH(CF$3,$K$2:$P$2,0))</f>
        <v>0.05</v>
      </c>
      <c r="CG716" s="144" cm="1">
        <f t="array" ref="CG716">INDEX($K:$P,ROW(),MATCH(CG$3,$K$2:$P$2,0))</f>
        <v>0.05</v>
      </c>
      <c r="CH716" s="144" cm="1">
        <f t="array" ref="CH716">INDEX($K:$P,ROW(),MATCH(CH$3,$K$2:$P$2,0))</f>
        <v>0.05</v>
      </c>
      <c r="CI716" s="144" cm="1">
        <f t="array" ref="CI716">INDEX($K:$P,ROW(),MATCH(CI$3,$K$2:$P$2,0))</f>
        <v>0.05</v>
      </c>
      <c r="CJ716" s="144" cm="1">
        <f t="array" ref="CJ716">INDEX($K:$P,ROW(),MATCH(CJ$3,$K$2:$P$2,0))</f>
        <v>0.05</v>
      </c>
      <c r="CK716" s="144" cm="1">
        <f t="array" ref="CK716">INDEX($K:$P,ROW(),MATCH(CK$3,$K$2:$P$2,0))</f>
        <v>0.05</v>
      </c>
      <c r="CL716" s="144" cm="1">
        <f t="array" ref="CL716">INDEX($K:$P,ROW(),MATCH(CL$3,$K$2:$P$2,0))</f>
        <v>0.05</v>
      </c>
    </row>
    <row r="717" spans="2:90" x14ac:dyDescent="0.4">
      <c r="B717" s="152" t="s">
        <v>74</v>
      </c>
      <c r="D717" s="12" t="s">
        <v>1037</v>
      </c>
      <c r="E717" t="s">
        <v>906</v>
      </c>
      <c r="K717" s="34">
        <f t="shared" ref="K717:P717" ca="1" si="748">SUMIF($3:$3,K$2,717:717)</f>
        <v>-16334.208327950511</v>
      </c>
      <c r="L717" s="34">
        <f t="shared" ca="1" si="748"/>
        <v>-36404.748984232894</v>
      </c>
      <c r="M717" s="34">
        <f t="shared" ca="1" si="748"/>
        <v>-47250.068092698151</v>
      </c>
      <c r="N717" s="34">
        <f t="shared" ca="1" si="748"/>
        <v>-53110.445676877731</v>
      </c>
      <c r="O717" s="34">
        <f t="shared" ca="1" si="748"/>
        <v>-56277.159822001166</v>
      </c>
      <c r="P717" s="34">
        <f t="shared" ca="1" si="748"/>
        <v>-57988.325755062571</v>
      </c>
      <c r="R717" s="15"/>
      <c r="S717" s="76">
        <f ca="1">-SUM(S714:S715)*S716</f>
        <v>-250</v>
      </c>
      <c r="T717" s="76">
        <f t="shared" ref="T717:CE717" ca="1" si="749">-SUM(T714:T715)*T716</f>
        <v>-487.5</v>
      </c>
      <c r="U717" s="76">
        <f t="shared" ca="1" si="749"/>
        <v>-713.125</v>
      </c>
      <c r="V717" s="76">
        <f t="shared" ca="1" si="749"/>
        <v>-927.46875</v>
      </c>
      <c r="W717" s="76">
        <f t="shared" ca="1" si="749"/>
        <v>-1131.0953125000001</v>
      </c>
      <c r="X717" s="76">
        <f t="shared" ca="1" si="749"/>
        <v>-1324.540546875</v>
      </c>
      <c r="Y717" s="76">
        <f t="shared" ca="1" si="749"/>
        <v>-1508.31351953125</v>
      </c>
      <c r="Z717" s="76">
        <f t="shared" ca="1" si="749"/>
        <v>-1682.8978435546874</v>
      </c>
      <c r="AA717" s="76">
        <f t="shared" ca="1" si="749"/>
        <v>-1848.752951376953</v>
      </c>
      <c r="AB717" s="76">
        <f t="shared" ca="1" si="749"/>
        <v>-2006.3153038081052</v>
      </c>
      <c r="AC717" s="76">
        <f t="shared" ca="1" si="749"/>
        <v>-2155.9995386176997</v>
      </c>
      <c r="AD717" s="76">
        <f t="shared" ca="1" si="749"/>
        <v>-2298.1995616868148</v>
      </c>
      <c r="AE717" s="76">
        <f t="shared" ca="1" si="749"/>
        <v>-2433.2895836024741</v>
      </c>
      <c r="AF717" s="76">
        <f t="shared" ca="1" si="749"/>
        <v>-2561.62510442235</v>
      </c>
      <c r="AG717" s="76">
        <f t="shared" ca="1" si="749"/>
        <v>-2683.5438492012327</v>
      </c>
      <c r="AH717" s="76">
        <f t="shared" ca="1" si="749"/>
        <v>-2799.366656741171</v>
      </c>
      <c r="AI717" s="76">
        <f t="shared" ca="1" si="749"/>
        <v>-2909.3983239041127</v>
      </c>
      <c r="AJ717" s="76">
        <f t="shared" ca="1" si="749"/>
        <v>-3013.9284077089069</v>
      </c>
      <c r="AK717" s="76">
        <f t="shared" ca="1" si="749"/>
        <v>-3113.2319873234615</v>
      </c>
      <c r="AL717" s="76">
        <f t="shared" ca="1" si="749"/>
        <v>-3207.5703879572884</v>
      </c>
      <c r="AM717" s="76">
        <f t="shared" ca="1" si="749"/>
        <v>-3297.1918685594242</v>
      </c>
      <c r="AN717" s="76">
        <f t="shared" ca="1" si="749"/>
        <v>-3382.3322751314527</v>
      </c>
      <c r="AO717" s="76">
        <f t="shared" ca="1" si="749"/>
        <v>-3463.2156613748798</v>
      </c>
      <c r="AP717" s="76">
        <f t="shared" ca="1" si="749"/>
        <v>-3540.0548783061358</v>
      </c>
      <c r="AQ717" s="76">
        <f t="shared" ca="1" si="749"/>
        <v>-3613.052134390829</v>
      </c>
      <c r="AR717" s="76">
        <f t="shared" ca="1" si="749"/>
        <v>-3682.3995276712872</v>
      </c>
      <c r="AS717" s="76">
        <f t="shared" ca="1" si="749"/>
        <v>-3748.2795512877233</v>
      </c>
      <c r="AT717" s="76">
        <f t="shared" ca="1" si="749"/>
        <v>-3810.8655737233371</v>
      </c>
      <c r="AU717" s="76">
        <f t="shared" ca="1" si="749"/>
        <v>-3870.3222950371705</v>
      </c>
      <c r="AV717" s="76">
        <f t="shared" ca="1" si="749"/>
        <v>-3926.8061802853117</v>
      </c>
      <c r="AW717" s="76">
        <f t="shared" ca="1" si="749"/>
        <v>-3980.4658712710461</v>
      </c>
      <c r="AX717" s="76">
        <f t="shared" ca="1" si="749"/>
        <v>-4031.4425777074935</v>
      </c>
      <c r="AY717" s="76">
        <f t="shared" ca="1" si="749"/>
        <v>-4079.8704488221188</v>
      </c>
      <c r="AZ717" s="76">
        <f t="shared" ca="1" si="749"/>
        <v>-4125.8769263810127</v>
      </c>
      <c r="BA717" s="76">
        <f t="shared" ca="1" si="749"/>
        <v>-4169.5830800619624</v>
      </c>
      <c r="BB717" s="76">
        <f t="shared" ca="1" si="749"/>
        <v>-4211.103926058865</v>
      </c>
      <c r="BC717" s="76">
        <f t="shared" ca="1" si="749"/>
        <v>-4250.5487297559221</v>
      </c>
      <c r="BD717" s="76">
        <f t="shared" ca="1" si="749"/>
        <v>-4288.0212932681261</v>
      </c>
      <c r="BE717" s="76">
        <f t="shared" ca="1" si="749"/>
        <v>-4323.6202286047192</v>
      </c>
      <c r="BF717" s="76">
        <f t="shared" ca="1" si="749"/>
        <v>-4357.439217174483</v>
      </c>
      <c r="BG717" s="76">
        <f t="shared" ca="1" si="749"/>
        <v>-4389.5672563157596</v>
      </c>
      <c r="BH717" s="76">
        <f t="shared" ca="1" si="749"/>
        <v>-4420.0888934999712</v>
      </c>
      <c r="BI717" s="76">
        <f t="shared" ca="1" si="749"/>
        <v>-4449.0844488249732</v>
      </c>
      <c r="BJ717" s="76">
        <f t="shared" ca="1" si="749"/>
        <v>-4476.6302263837242</v>
      </c>
      <c r="BK717" s="76">
        <f t="shared" ca="1" si="749"/>
        <v>-4502.7987150645376</v>
      </c>
      <c r="BL717" s="76">
        <f t="shared" ca="1" si="749"/>
        <v>-4527.6587793113113</v>
      </c>
      <c r="BM717" s="76">
        <f t="shared" ca="1" si="749"/>
        <v>-4551.2758403457456</v>
      </c>
      <c r="BN717" s="76">
        <f t="shared" ca="1" si="749"/>
        <v>-4573.7120483284589</v>
      </c>
      <c r="BO717" s="76">
        <f t="shared" ca="1" si="749"/>
        <v>-4595.0264459120363</v>
      </c>
      <c r="BP717" s="76">
        <f t="shared" ca="1" si="749"/>
        <v>-4615.275123616434</v>
      </c>
      <c r="BQ717" s="76">
        <f t="shared" ca="1" si="749"/>
        <v>-4634.5113674356126</v>
      </c>
      <c r="BR717" s="76">
        <f t="shared" ca="1" si="749"/>
        <v>-4652.7857990638322</v>
      </c>
      <c r="BS717" s="76">
        <f t="shared" ca="1" si="749"/>
        <v>-4670.1465091106402</v>
      </c>
      <c r="BT717" s="76">
        <f t="shared" ca="1" si="749"/>
        <v>-4686.6391836551084</v>
      </c>
      <c r="BU717" s="76">
        <f t="shared" ca="1" si="749"/>
        <v>-4702.3072244723535</v>
      </c>
      <c r="BV717" s="76">
        <f t="shared" ca="1" si="749"/>
        <v>-4717.191863248735</v>
      </c>
      <c r="BW717" s="76">
        <f t="shared" ca="1" si="749"/>
        <v>-4731.3322700862982</v>
      </c>
      <c r="BX717" s="76">
        <f t="shared" ca="1" si="749"/>
        <v>-4744.7656565819843</v>
      </c>
      <c r="BY717" s="76">
        <f t="shared" ca="1" si="749"/>
        <v>-4757.5273737528851</v>
      </c>
      <c r="BZ717" s="76">
        <f t="shared" ca="1" si="749"/>
        <v>-4769.6510050652405</v>
      </c>
      <c r="CA717" s="76">
        <f t="shared" ca="1" si="749"/>
        <v>-4781.1684548119783</v>
      </c>
      <c r="CB717" s="76">
        <f t="shared" ca="1" si="749"/>
        <v>-4792.1100320713795</v>
      </c>
      <c r="CC717" s="76">
        <f t="shared" ca="1" si="749"/>
        <v>-4802.5045304678106</v>
      </c>
      <c r="CD717" s="76">
        <f t="shared" ca="1" si="749"/>
        <v>-4812.3793039444199</v>
      </c>
      <c r="CE717" s="76">
        <f t="shared" ca="1" si="749"/>
        <v>-4821.7603387472</v>
      </c>
      <c r="CF717" s="76">
        <f t="shared" ref="CF717:CL717" ca="1" si="750">-SUM(CF714:CF715)*CF716</f>
        <v>-4830.6723218098396</v>
      </c>
      <c r="CG717" s="76">
        <f t="shared" ca="1" si="750"/>
        <v>-4839.1387057193479</v>
      </c>
      <c r="CH717" s="76">
        <f t="shared" ca="1" si="750"/>
        <v>-4847.1817704333798</v>
      </c>
      <c r="CI717" s="76">
        <f t="shared" ca="1" si="750"/>
        <v>-4854.8226819117108</v>
      </c>
      <c r="CJ717" s="76">
        <f t="shared" ca="1" si="750"/>
        <v>-4862.0815478161257</v>
      </c>
      <c r="CK717" s="76">
        <f t="shared" ca="1" si="750"/>
        <v>-4868.9774704253196</v>
      </c>
      <c r="CL717" s="76">
        <f t="shared" ca="1" si="750"/>
        <v>-4875.5285969040533</v>
      </c>
    </row>
    <row r="718" spans="2:90" x14ac:dyDescent="0.4">
      <c r="B718" s="122" t="str">
        <f>"# of "&amp;B727&amp;"s"</f>
        <v># of subscribers</v>
      </c>
      <c r="C718" s="31" t="s">
        <v>80</v>
      </c>
      <c r="D718" s="12" t="s">
        <v>1037</v>
      </c>
      <c r="E718" s="31" t="s">
        <v>906</v>
      </c>
      <c r="F718" s="31"/>
      <c r="G718" s="31"/>
      <c r="H718" s="31"/>
      <c r="I718" s="73"/>
      <c r="J718" s="73"/>
      <c r="K718" s="114">
        <f t="shared" ref="K718:P718" ca="1" si="751">SUMIF($4:$4,K$2,718:718)</f>
        <v>43665.791672049476</v>
      </c>
      <c r="L718" s="114">
        <f t="shared" ca="1" si="751"/>
        <v>67261.042687816574</v>
      </c>
      <c r="M718" s="114">
        <f t="shared" ca="1" si="751"/>
        <v>80010.97459511843</v>
      </c>
      <c r="N718" s="114">
        <f t="shared" ca="1" si="751"/>
        <v>86900.528918240714</v>
      </c>
      <c r="O718" s="114">
        <f t="shared" ca="1" si="751"/>
        <v>90623.369096239563</v>
      </c>
      <c r="P718" s="114">
        <f t="shared" ca="1" si="751"/>
        <v>92635.043341177006</v>
      </c>
      <c r="R718" s="112"/>
      <c r="S718" s="145">
        <f t="shared" ref="S718:CD718" ca="1" si="752">S714+S715+S717</f>
        <v>4750</v>
      </c>
      <c r="T718" s="145">
        <f t="shared" ca="1" si="752"/>
        <v>9262.5</v>
      </c>
      <c r="U718" s="145">
        <f t="shared" ca="1" si="752"/>
        <v>13549.375</v>
      </c>
      <c r="V718" s="145">
        <f t="shared" ca="1" si="752"/>
        <v>17621.90625</v>
      </c>
      <c r="W718" s="145">
        <f t="shared" ca="1" si="752"/>
        <v>21490.810937499999</v>
      </c>
      <c r="X718" s="145">
        <f t="shared" ca="1" si="752"/>
        <v>25166.270390624999</v>
      </c>
      <c r="Y718" s="145">
        <f t="shared" ca="1" si="752"/>
        <v>28657.956871093749</v>
      </c>
      <c r="Z718" s="145">
        <f t="shared" ca="1" si="752"/>
        <v>31975.059027539057</v>
      </c>
      <c r="AA718" s="145">
        <f t="shared" ca="1" si="752"/>
        <v>35126.306076162102</v>
      </c>
      <c r="AB718" s="145">
        <f t="shared" ca="1" si="752"/>
        <v>38119.990772353995</v>
      </c>
      <c r="AC718" s="145">
        <f t="shared" ca="1" si="752"/>
        <v>40963.991233736291</v>
      </c>
      <c r="AD718" s="145">
        <f t="shared" ca="1" si="752"/>
        <v>43665.791672049476</v>
      </c>
      <c r="AE718" s="145">
        <f t="shared" ca="1" si="752"/>
        <v>46232.502088447</v>
      </c>
      <c r="AF718" s="145">
        <f t="shared" ca="1" si="752"/>
        <v>48670.876984024653</v>
      </c>
      <c r="AG718" s="145">
        <f t="shared" ca="1" si="752"/>
        <v>50987.333134823421</v>
      </c>
      <c r="AH718" s="145">
        <f t="shared" ca="1" si="752"/>
        <v>53187.96647808225</v>
      </c>
      <c r="AI718" s="145">
        <f t="shared" ca="1" si="752"/>
        <v>55278.568154178138</v>
      </c>
      <c r="AJ718" s="145">
        <f t="shared" ca="1" si="752"/>
        <v>57264.639746469227</v>
      </c>
      <c r="AK718" s="145">
        <f t="shared" ca="1" si="752"/>
        <v>59151.407759145768</v>
      </c>
      <c r="AL718" s="145">
        <f t="shared" ca="1" si="752"/>
        <v>60943.837371188478</v>
      </c>
      <c r="AM718" s="145">
        <f t="shared" ca="1" si="752"/>
        <v>62646.645502629057</v>
      </c>
      <c r="AN718" s="145">
        <f t="shared" ca="1" si="752"/>
        <v>64264.313227497594</v>
      </c>
      <c r="AO718" s="145">
        <f t="shared" ca="1" si="752"/>
        <v>65801.097566122713</v>
      </c>
      <c r="AP718" s="145">
        <f t="shared" ca="1" si="752"/>
        <v>67261.042687816574</v>
      </c>
      <c r="AQ718" s="145">
        <f t="shared" ca="1" si="752"/>
        <v>68647.990553425741</v>
      </c>
      <c r="AR718" s="145">
        <f t="shared" ca="1" si="752"/>
        <v>69965.59102575446</v>
      </c>
      <c r="AS718" s="145">
        <f t="shared" ca="1" si="752"/>
        <v>71217.31147446674</v>
      </c>
      <c r="AT718" s="145">
        <f t="shared" ca="1" si="752"/>
        <v>72406.445900743405</v>
      </c>
      <c r="AU718" s="145">
        <f t="shared" ca="1" si="752"/>
        <v>73536.123605706234</v>
      </c>
      <c r="AV718" s="145">
        <f t="shared" ca="1" si="752"/>
        <v>74609.317425420915</v>
      </c>
      <c r="AW718" s="145">
        <f t="shared" ca="1" si="752"/>
        <v>75628.851554149864</v>
      </c>
      <c r="AX718" s="145">
        <f t="shared" ca="1" si="752"/>
        <v>76597.40897644237</v>
      </c>
      <c r="AY718" s="145">
        <f t="shared" ca="1" si="752"/>
        <v>77517.538527620258</v>
      </c>
      <c r="AZ718" s="145">
        <f t="shared" ca="1" si="752"/>
        <v>78391.661601239248</v>
      </c>
      <c r="BA718" s="145">
        <f t="shared" ca="1" si="752"/>
        <v>79222.078521177289</v>
      </c>
      <c r="BB718" s="145">
        <f t="shared" ca="1" si="752"/>
        <v>80010.97459511843</v>
      </c>
      <c r="BC718" s="145">
        <f t="shared" ca="1" si="752"/>
        <v>80760.425865362515</v>
      </c>
      <c r="BD718" s="145">
        <f t="shared" ca="1" si="752"/>
        <v>81472.404572094383</v>
      </c>
      <c r="BE718" s="145">
        <f t="shared" ca="1" si="752"/>
        <v>82148.784343489664</v>
      </c>
      <c r="BF718" s="145">
        <f t="shared" ca="1" si="752"/>
        <v>82791.34512631518</v>
      </c>
      <c r="BG718" s="145">
        <f t="shared" ca="1" si="752"/>
        <v>83401.777869999423</v>
      </c>
      <c r="BH718" s="145">
        <f t="shared" ca="1" si="752"/>
        <v>83981.688976499456</v>
      </c>
      <c r="BI718" s="145">
        <f t="shared" ca="1" si="752"/>
        <v>84532.604527674484</v>
      </c>
      <c r="BJ718" s="145">
        <f t="shared" ca="1" si="752"/>
        <v>85055.974301290757</v>
      </c>
      <c r="BK718" s="145">
        <f t="shared" ca="1" si="752"/>
        <v>85553.175586226222</v>
      </c>
      <c r="BL718" s="145">
        <f t="shared" ca="1" si="752"/>
        <v>86025.516806914908</v>
      </c>
      <c r="BM718" s="145">
        <f t="shared" ca="1" si="752"/>
        <v>86474.240966569167</v>
      </c>
      <c r="BN718" s="145">
        <f t="shared" ca="1" si="752"/>
        <v>86900.528918240714</v>
      </c>
      <c r="BO718" s="145">
        <f t="shared" ca="1" si="752"/>
        <v>87305.502472328677</v>
      </c>
      <c r="BP718" s="145">
        <f t="shared" ca="1" si="752"/>
        <v>87690.227348712244</v>
      </c>
      <c r="BQ718" s="145">
        <f t="shared" ca="1" si="752"/>
        <v>88055.715981276633</v>
      </c>
      <c r="BR718" s="145">
        <f t="shared" ca="1" si="752"/>
        <v>88402.930182212804</v>
      </c>
      <c r="BS718" s="145">
        <f t="shared" ca="1" si="752"/>
        <v>88732.783673102167</v>
      </c>
      <c r="BT718" s="145">
        <f t="shared" ca="1" si="752"/>
        <v>89046.144489447062</v>
      </c>
      <c r="BU718" s="145">
        <f t="shared" ca="1" si="752"/>
        <v>89343.837264974703</v>
      </c>
      <c r="BV718" s="145">
        <f t="shared" ca="1" si="752"/>
        <v>89626.645401725968</v>
      </c>
      <c r="BW718" s="145">
        <f t="shared" ca="1" si="752"/>
        <v>89895.313131639676</v>
      </c>
      <c r="BX718" s="145">
        <f t="shared" ca="1" si="752"/>
        <v>90150.547475057698</v>
      </c>
      <c r="BY718" s="145">
        <f t="shared" ca="1" si="752"/>
        <v>90393.020101304806</v>
      </c>
      <c r="BZ718" s="145">
        <f t="shared" ca="1" si="752"/>
        <v>90623.369096239563</v>
      </c>
      <c r="CA718" s="145">
        <f t="shared" ca="1" si="752"/>
        <v>90842.200641427582</v>
      </c>
      <c r="CB718" s="145">
        <f t="shared" ca="1" si="752"/>
        <v>91050.090609356208</v>
      </c>
      <c r="CC718" s="145">
        <f t="shared" ca="1" si="752"/>
        <v>91247.586078888402</v>
      </c>
      <c r="CD718" s="145">
        <f t="shared" ca="1" si="752"/>
        <v>91435.206774943988</v>
      </c>
      <c r="CE718" s="145">
        <f t="shared" ref="CE718:CL718" ca="1" si="753">CE714+CE715+CE717</f>
        <v>91613.446436196784</v>
      </c>
      <c r="CF718" s="145">
        <f t="shared" ca="1" si="753"/>
        <v>91782.77411438695</v>
      </c>
      <c r="CG718" s="145">
        <f t="shared" ca="1" si="753"/>
        <v>91943.6354086676</v>
      </c>
      <c r="CH718" s="145">
        <f t="shared" ca="1" si="753"/>
        <v>92096.453638234219</v>
      </c>
      <c r="CI718" s="145">
        <f t="shared" ca="1" si="753"/>
        <v>92241.630956322508</v>
      </c>
      <c r="CJ718" s="145">
        <f t="shared" ca="1" si="753"/>
        <v>92379.549408506384</v>
      </c>
      <c r="CK718" s="145">
        <f t="shared" ca="1" si="753"/>
        <v>92510.571938081062</v>
      </c>
      <c r="CL718" s="145">
        <f t="shared" ca="1" si="753"/>
        <v>92635.043341177006</v>
      </c>
    </row>
    <row r="719" spans="2:90" x14ac:dyDescent="0.4">
      <c r="B719" s="139" t="s">
        <v>62</v>
      </c>
      <c r="C719" s="12"/>
      <c r="D719" s="12" t="s">
        <v>1037</v>
      </c>
      <c r="E719" s="12" t="s">
        <v>906</v>
      </c>
      <c r="F719" s="12"/>
      <c r="G719" s="12"/>
      <c r="H719" s="12"/>
      <c r="I719" s="60"/>
      <c r="J719" s="60"/>
      <c r="K719" s="34">
        <f t="shared" ref="K719:P719" ca="1" si="754">K718-SUM(K717,K714:K715)</f>
        <v>0</v>
      </c>
      <c r="L719" s="34">
        <f t="shared" ca="1" si="754"/>
        <v>0</v>
      </c>
      <c r="M719" s="34">
        <f t="shared" ca="1" si="754"/>
        <v>0</v>
      </c>
      <c r="N719" s="34">
        <f t="shared" ca="1" si="754"/>
        <v>0</v>
      </c>
      <c r="O719" s="34">
        <f t="shared" ca="1" si="754"/>
        <v>0</v>
      </c>
      <c r="P719" s="34">
        <f t="shared" ca="1" si="754"/>
        <v>0</v>
      </c>
      <c r="R719" s="15"/>
      <c r="S719" s="76">
        <f t="shared" ref="S719:CD719" ca="1" si="755">S718-SUM(S717,S714:S715)</f>
        <v>0</v>
      </c>
      <c r="T719" s="76">
        <f t="shared" ca="1" si="755"/>
        <v>0</v>
      </c>
      <c r="U719" s="76">
        <f t="shared" ca="1" si="755"/>
        <v>0</v>
      </c>
      <c r="V719" s="76">
        <f t="shared" ca="1" si="755"/>
        <v>0</v>
      </c>
      <c r="W719" s="76">
        <f t="shared" ca="1" si="755"/>
        <v>0</v>
      </c>
      <c r="X719" s="76">
        <f t="shared" ca="1" si="755"/>
        <v>0</v>
      </c>
      <c r="Y719" s="76">
        <f t="shared" ca="1" si="755"/>
        <v>0</v>
      </c>
      <c r="Z719" s="76">
        <f t="shared" ca="1" si="755"/>
        <v>0</v>
      </c>
      <c r="AA719" s="76">
        <f t="shared" ca="1" si="755"/>
        <v>0</v>
      </c>
      <c r="AB719" s="76">
        <f t="shared" ca="1" si="755"/>
        <v>0</v>
      </c>
      <c r="AC719" s="76">
        <f t="shared" ca="1" si="755"/>
        <v>0</v>
      </c>
      <c r="AD719" s="76">
        <f t="shared" ca="1" si="755"/>
        <v>0</v>
      </c>
      <c r="AE719" s="76">
        <f t="shared" ca="1" si="755"/>
        <v>0</v>
      </c>
      <c r="AF719" s="76">
        <f t="shared" ca="1" si="755"/>
        <v>0</v>
      </c>
      <c r="AG719" s="76">
        <f t="shared" ca="1" si="755"/>
        <v>0</v>
      </c>
      <c r="AH719" s="76">
        <f t="shared" ca="1" si="755"/>
        <v>0</v>
      </c>
      <c r="AI719" s="76">
        <f t="shared" ca="1" si="755"/>
        <v>0</v>
      </c>
      <c r="AJ719" s="76">
        <f t="shared" ca="1" si="755"/>
        <v>0</v>
      </c>
      <c r="AK719" s="76">
        <f t="shared" ca="1" si="755"/>
        <v>0</v>
      </c>
      <c r="AL719" s="76">
        <f t="shared" ca="1" si="755"/>
        <v>0</v>
      </c>
      <c r="AM719" s="76">
        <f t="shared" ca="1" si="755"/>
        <v>0</v>
      </c>
      <c r="AN719" s="76">
        <f t="shared" ca="1" si="755"/>
        <v>0</v>
      </c>
      <c r="AO719" s="76">
        <f t="shared" ca="1" si="755"/>
        <v>0</v>
      </c>
      <c r="AP719" s="76">
        <f t="shared" ca="1" si="755"/>
        <v>0</v>
      </c>
      <c r="AQ719" s="76">
        <f t="shared" ca="1" si="755"/>
        <v>0</v>
      </c>
      <c r="AR719" s="76">
        <f t="shared" ca="1" si="755"/>
        <v>0</v>
      </c>
      <c r="AS719" s="76">
        <f t="shared" ca="1" si="755"/>
        <v>0</v>
      </c>
      <c r="AT719" s="76">
        <f t="shared" ca="1" si="755"/>
        <v>0</v>
      </c>
      <c r="AU719" s="76">
        <f t="shared" ca="1" si="755"/>
        <v>0</v>
      </c>
      <c r="AV719" s="76">
        <f t="shared" ca="1" si="755"/>
        <v>0</v>
      </c>
      <c r="AW719" s="76">
        <f t="shared" ca="1" si="755"/>
        <v>0</v>
      </c>
      <c r="AX719" s="76">
        <f t="shared" ca="1" si="755"/>
        <v>0</v>
      </c>
      <c r="AY719" s="76">
        <f t="shared" ca="1" si="755"/>
        <v>0</v>
      </c>
      <c r="AZ719" s="76">
        <f t="shared" ca="1" si="755"/>
        <v>0</v>
      </c>
      <c r="BA719" s="76">
        <f t="shared" ca="1" si="755"/>
        <v>0</v>
      </c>
      <c r="BB719" s="76">
        <f t="shared" ca="1" si="755"/>
        <v>0</v>
      </c>
      <c r="BC719" s="76">
        <f t="shared" ca="1" si="755"/>
        <v>0</v>
      </c>
      <c r="BD719" s="76">
        <f t="shared" ca="1" si="755"/>
        <v>0</v>
      </c>
      <c r="BE719" s="76">
        <f t="shared" ca="1" si="755"/>
        <v>0</v>
      </c>
      <c r="BF719" s="76">
        <f t="shared" ca="1" si="755"/>
        <v>0</v>
      </c>
      <c r="BG719" s="76">
        <f t="shared" ca="1" si="755"/>
        <v>0</v>
      </c>
      <c r="BH719" s="76">
        <f t="shared" ca="1" si="755"/>
        <v>0</v>
      </c>
      <c r="BI719" s="76">
        <f t="shared" ca="1" si="755"/>
        <v>0</v>
      </c>
      <c r="BJ719" s="76">
        <f t="shared" ca="1" si="755"/>
        <v>0</v>
      </c>
      <c r="BK719" s="76">
        <f t="shared" ca="1" si="755"/>
        <v>0</v>
      </c>
      <c r="BL719" s="76">
        <f t="shared" ca="1" si="755"/>
        <v>0</v>
      </c>
      <c r="BM719" s="76">
        <f t="shared" ca="1" si="755"/>
        <v>0</v>
      </c>
      <c r="BN719" s="76">
        <f t="shared" ca="1" si="755"/>
        <v>0</v>
      </c>
      <c r="BO719" s="76">
        <f t="shared" ca="1" si="755"/>
        <v>0</v>
      </c>
      <c r="BP719" s="76">
        <f t="shared" ca="1" si="755"/>
        <v>0</v>
      </c>
      <c r="BQ719" s="76">
        <f t="shared" ca="1" si="755"/>
        <v>0</v>
      </c>
      <c r="BR719" s="76">
        <f t="shared" ca="1" si="755"/>
        <v>0</v>
      </c>
      <c r="BS719" s="76">
        <f t="shared" ca="1" si="755"/>
        <v>0</v>
      </c>
      <c r="BT719" s="76">
        <f t="shared" ca="1" si="755"/>
        <v>0</v>
      </c>
      <c r="BU719" s="76">
        <f t="shared" ca="1" si="755"/>
        <v>0</v>
      </c>
      <c r="BV719" s="76">
        <f t="shared" ca="1" si="755"/>
        <v>0</v>
      </c>
      <c r="BW719" s="76">
        <f t="shared" ca="1" si="755"/>
        <v>0</v>
      </c>
      <c r="BX719" s="76">
        <f t="shared" ca="1" si="755"/>
        <v>0</v>
      </c>
      <c r="BY719" s="76">
        <f t="shared" ca="1" si="755"/>
        <v>0</v>
      </c>
      <c r="BZ719" s="76">
        <f t="shared" ca="1" si="755"/>
        <v>0</v>
      </c>
      <c r="CA719" s="76">
        <f t="shared" ca="1" si="755"/>
        <v>0</v>
      </c>
      <c r="CB719" s="76">
        <f t="shared" ca="1" si="755"/>
        <v>0</v>
      </c>
      <c r="CC719" s="76">
        <f t="shared" ca="1" si="755"/>
        <v>0</v>
      </c>
      <c r="CD719" s="76">
        <f t="shared" ca="1" si="755"/>
        <v>0</v>
      </c>
      <c r="CE719" s="76">
        <f t="shared" ref="CE719:CL719" ca="1" si="756">CE718-SUM(CE717,CE714:CE715)</f>
        <v>0</v>
      </c>
      <c r="CF719" s="76">
        <f t="shared" ca="1" si="756"/>
        <v>0</v>
      </c>
      <c r="CG719" s="76">
        <f t="shared" ca="1" si="756"/>
        <v>0</v>
      </c>
      <c r="CH719" s="76">
        <f t="shared" ca="1" si="756"/>
        <v>0</v>
      </c>
      <c r="CI719" s="76">
        <f t="shared" ca="1" si="756"/>
        <v>0</v>
      </c>
      <c r="CJ719" s="76">
        <f t="shared" ca="1" si="756"/>
        <v>0</v>
      </c>
      <c r="CK719" s="76">
        <f t="shared" ca="1" si="756"/>
        <v>0</v>
      </c>
      <c r="CL719" s="76">
        <f t="shared" ca="1" si="756"/>
        <v>0</v>
      </c>
    </row>
    <row r="720" spans="2:90" x14ac:dyDescent="0.4">
      <c r="B720" s="13"/>
      <c r="C720" s="12"/>
      <c r="D720" s="12" t="s">
        <v>1037</v>
      </c>
      <c r="E720" s="12" t="s">
        <v>906</v>
      </c>
      <c r="F720" s="12"/>
      <c r="G720" s="12"/>
      <c r="H720" s="12"/>
      <c r="K720" s="34"/>
      <c r="L720" s="34"/>
      <c r="M720" s="34"/>
      <c r="N720" s="34"/>
      <c r="O720" s="34"/>
      <c r="P720" s="34"/>
      <c r="R720" s="15"/>
      <c r="S720" s="76"/>
      <c r="T720" s="76"/>
      <c r="U720" s="76"/>
      <c r="V720" s="76"/>
      <c r="W720" s="76"/>
      <c r="X720" s="76"/>
      <c r="Y720" s="76"/>
      <c r="Z720" s="76"/>
      <c r="AA720" s="76"/>
      <c r="AB720" s="76"/>
      <c r="AC720" s="76"/>
      <c r="AD720" s="76"/>
      <c r="AE720" s="76"/>
      <c r="AF720" s="76"/>
      <c r="AG720" s="76"/>
      <c r="AH720" s="76"/>
      <c r="AI720" s="76"/>
      <c r="AJ720" s="76"/>
      <c r="AK720" s="76"/>
      <c r="AL720" s="76"/>
      <c r="AM720" s="76"/>
      <c r="AN720" s="76"/>
      <c r="AO720" s="76"/>
      <c r="AP720" s="76"/>
      <c r="AQ720" s="76"/>
      <c r="AR720" s="76"/>
      <c r="AS720" s="76"/>
      <c r="AT720" s="76"/>
      <c r="AU720" s="76"/>
      <c r="AV720" s="76"/>
      <c r="AW720" s="76"/>
      <c r="AX720" s="76"/>
      <c r="AY720" s="76"/>
      <c r="AZ720" s="76"/>
      <c r="BA720" s="76"/>
      <c r="BB720" s="76"/>
      <c r="BC720" s="76"/>
      <c r="BD720" s="76"/>
      <c r="BE720" s="76"/>
      <c r="BF720" s="76"/>
      <c r="BG720" s="76"/>
      <c r="BH720" s="76"/>
      <c r="BI720" s="76"/>
      <c r="BJ720" s="76"/>
      <c r="BK720" s="76"/>
      <c r="BL720" s="76"/>
      <c r="BM720" s="76"/>
      <c r="BN720" s="76"/>
      <c r="BO720" s="76"/>
      <c r="BP720" s="76"/>
      <c r="BQ720" s="76"/>
      <c r="BR720" s="76"/>
      <c r="BS720" s="76"/>
      <c r="BT720" s="76"/>
      <c r="BU720" s="76"/>
      <c r="BV720" s="76"/>
      <c r="BW720" s="76"/>
      <c r="BX720" s="76"/>
      <c r="BY720" s="76"/>
      <c r="BZ720" s="76"/>
      <c r="CA720" s="76"/>
      <c r="CB720" s="76"/>
      <c r="CC720" s="76"/>
      <c r="CD720" s="76"/>
      <c r="CE720" s="76"/>
      <c r="CF720" s="76"/>
      <c r="CG720" s="76"/>
      <c r="CH720" s="76"/>
      <c r="CI720" s="76"/>
      <c r="CJ720" s="76"/>
      <c r="CK720" s="76"/>
      <c r="CL720" s="76"/>
    </row>
    <row r="721" spans="2:90" x14ac:dyDescent="0.4">
      <c r="B721" s="93" t="str">
        <f>B724&amp;":"</f>
        <v>Revenue - (Primary label):</v>
      </c>
      <c r="C721" s="12"/>
      <c r="D721" s="12" t="s">
        <v>1037</v>
      </c>
      <c r="E721" s="12" t="s">
        <v>906</v>
      </c>
      <c r="F721" s="12"/>
      <c r="G721" s="12"/>
      <c r="H721" s="12"/>
      <c r="I721" s="60"/>
      <c r="J721" s="60"/>
      <c r="K721" s="34"/>
      <c r="L721" s="34"/>
      <c r="M721" s="34"/>
      <c r="N721" s="34"/>
      <c r="O721" s="34"/>
      <c r="P721" s="34"/>
      <c r="R721" s="15"/>
      <c r="S721" s="76"/>
      <c r="T721" s="76"/>
      <c r="U721" s="76"/>
      <c r="V721" s="76"/>
      <c r="W721" s="76"/>
      <c r="X721" s="76"/>
      <c r="Y721" s="76"/>
      <c r="Z721" s="76"/>
      <c r="AA721" s="76"/>
      <c r="AB721" s="76"/>
      <c r="AC721" s="76"/>
      <c r="AD721" s="76"/>
      <c r="AE721" s="76"/>
      <c r="AF721" s="76"/>
      <c r="AG721" s="76"/>
      <c r="AH721" s="76"/>
      <c r="AI721" s="76"/>
      <c r="AJ721" s="76"/>
      <c r="AK721" s="76"/>
      <c r="AL721" s="76"/>
      <c r="AM721" s="76"/>
      <c r="AN721" s="76"/>
      <c r="AO721" s="76"/>
      <c r="AP721" s="76"/>
      <c r="AQ721" s="76"/>
      <c r="AR721" s="76"/>
      <c r="AS721" s="76"/>
      <c r="AT721" s="76"/>
      <c r="AU721" s="76"/>
      <c r="AV721" s="76"/>
      <c r="AW721" s="76"/>
      <c r="AX721" s="76"/>
      <c r="AY721" s="76"/>
      <c r="AZ721" s="76"/>
      <c r="BA721" s="76"/>
      <c r="BB721" s="76"/>
      <c r="BC721" s="76"/>
      <c r="BD721" s="76"/>
      <c r="BE721" s="76"/>
      <c r="BF721" s="76"/>
      <c r="BG721" s="76"/>
      <c r="BH721" s="76"/>
      <c r="BI721" s="76"/>
      <c r="BJ721" s="76"/>
      <c r="BK721" s="76"/>
      <c r="BL721" s="76"/>
      <c r="BM721" s="76"/>
      <c r="BN721" s="76"/>
      <c r="BO721" s="76"/>
      <c r="BP721" s="76"/>
      <c r="BQ721" s="76"/>
      <c r="BR721" s="76"/>
      <c r="BS721" s="76"/>
      <c r="BT721" s="76"/>
      <c r="BU721" s="76"/>
      <c r="BV721" s="76"/>
      <c r="BW721" s="76"/>
      <c r="BX721" s="76"/>
      <c r="BY721" s="76"/>
      <c r="BZ721" s="76"/>
      <c r="CA721" s="76"/>
      <c r="CB721" s="76"/>
      <c r="CC721" s="76"/>
      <c r="CD721" s="76"/>
      <c r="CE721" s="76"/>
      <c r="CF721" s="76"/>
      <c r="CG721" s="76"/>
      <c r="CH721" s="76"/>
      <c r="CI721" s="76"/>
      <c r="CJ721" s="76"/>
      <c r="CK721" s="76"/>
      <c r="CL721" s="76"/>
    </row>
    <row r="722" spans="2:90" x14ac:dyDescent="0.4">
      <c r="B722" s="139" t="str">
        <f>"# of "&amp;B730&amp;"s/"&amp;B727</f>
        <v># of clients/subscriber</v>
      </c>
      <c r="C722" s="12"/>
      <c r="D722" s="12" t="s">
        <v>1037</v>
      </c>
      <c r="E722" s="12"/>
      <c r="F722" s="12"/>
      <c r="G722" s="12"/>
      <c r="H722" s="12"/>
      <c r="I722" s="60"/>
      <c r="J722" s="60"/>
      <c r="K722" s="17">
        <v>5000</v>
      </c>
      <c r="L722" s="17">
        <v>5000</v>
      </c>
      <c r="M722" s="17">
        <v>5000</v>
      </c>
      <c r="N722" s="17">
        <v>5000</v>
      </c>
      <c r="O722" s="17">
        <v>5000</v>
      </c>
      <c r="P722" s="17">
        <v>5000</v>
      </c>
      <c r="R722" s="15"/>
      <c r="S722" s="76" cm="1">
        <f t="array" ref="S722">INDEX($K:$P,ROW(),MATCH(S$3,$K$2:$P$2,0))</f>
        <v>5000</v>
      </c>
      <c r="T722" s="76" cm="1">
        <f t="array" ref="T722">INDEX($K:$P,ROW(),MATCH(T$3,$K$2:$P$2,0))</f>
        <v>5000</v>
      </c>
      <c r="U722" s="76" cm="1">
        <f t="array" ref="U722">INDEX($K:$P,ROW(),MATCH(U$3,$K$2:$P$2,0))</f>
        <v>5000</v>
      </c>
      <c r="V722" s="76" cm="1">
        <f t="array" ref="V722">INDEX($K:$P,ROW(),MATCH(V$3,$K$2:$P$2,0))</f>
        <v>5000</v>
      </c>
      <c r="W722" s="76" cm="1">
        <f t="array" ref="W722">INDEX($K:$P,ROW(),MATCH(W$3,$K$2:$P$2,0))</f>
        <v>5000</v>
      </c>
      <c r="X722" s="76" cm="1">
        <f t="array" ref="X722">INDEX($K:$P,ROW(),MATCH(X$3,$K$2:$P$2,0))</f>
        <v>5000</v>
      </c>
      <c r="Y722" s="76" cm="1">
        <f t="array" ref="Y722">INDEX($K:$P,ROW(),MATCH(Y$3,$K$2:$P$2,0))</f>
        <v>5000</v>
      </c>
      <c r="Z722" s="76" cm="1">
        <f t="array" ref="Z722">INDEX($K:$P,ROW(),MATCH(Z$3,$K$2:$P$2,0))</f>
        <v>5000</v>
      </c>
      <c r="AA722" s="76" cm="1">
        <f t="array" ref="AA722">INDEX($K:$P,ROW(),MATCH(AA$3,$K$2:$P$2,0))</f>
        <v>5000</v>
      </c>
      <c r="AB722" s="76" cm="1">
        <f t="array" ref="AB722">INDEX($K:$P,ROW(),MATCH(AB$3,$K$2:$P$2,0))</f>
        <v>5000</v>
      </c>
      <c r="AC722" s="76" cm="1">
        <f t="array" ref="AC722">INDEX($K:$P,ROW(),MATCH(AC$3,$K$2:$P$2,0))</f>
        <v>5000</v>
      </c>
      <c r="AD722" s="76" cm="1">
        <f t="array" ref="AD722">INDEX($K:$P,ROW(),MATCH(AD$3,$K$2:$P$2,0))</f>
        <v>5000</v>
      </c>
      <c r="AE722" s="76" cm="1">
        <f t="array" ref="AE722">INDEX($K:$P,ROW(),MATCH(AE$3,$K$2:$P$2,0))</f>
        <v>5000</v>
      </c>
      <c r="AF722" s="76" cm="1">
        <f t="array" ref="AF722">INDEX($K:$P,ROW(),MATCH(AF$3,$K$2:$P$2,0))</f>
        <v>5000</v>
      </c>
      <c r="AG722" s="76" cm="1">
        <f t="array" ref="AG722">INDEX($K:$P,ROW(),MATCH(AG$3,$K$2:$P$2,0))</f>
        <v>5000</v>
      </c>
      <c r="AH722" s="76" cm="1">
        <f t="array" ref="AH722">INDEX($K:$P,ROW(),MATCH(AH$3,$K$2:$P$2,0))</f>
        <v>5000</v>
      </c>
      <c r="AI722" s="76" cm="1">
        <f t="array" ref="AI722">INDEX($K:$P,ROW(),MATCH(AI$3,$K$2:$P$2,0))</f>
        <v>5000</v>
      </c>
      <c r="AJ722" s="76" cm="1">
        <f t="array" ref="AJ722">INDEX($K:$P,ROW(),MATCH(AJ$3,$K$2:$P$2,0))</f>
        <v>5000</v>
      </c>
      <c r="AK722" s="76" cm="1">
        <f t="array" ref="AK722">INDEX($K:$P,ROW(),MATCH(AK$3,$K$2:$P$2,0))</f>
        <v>5000</v>
      </c>
      <c r="AL722" s="76" cm="1">
        <f t="array" ref="AL722">INDEX($K:$P,ROW(),MATCH(AL$3,$K$2:$P$2,0))</f>
        <v>5000</v>
      </c>
      <c r="AM722" s="76" cm="1">
        <f t="array" ref="AM722">INDEX($K:$P,ROW(),MATCH(AM$3,$K$2:$P$2,0))</f>
        <v>5000</v>
      </c>
      <c r="AN722" s="76" cm="1">
        <f t="array" ref="AN722">INDEX($K:$P,ROW(),MATCH(AN$3,$K$2:$P$2,0))</f>
        <v>5000</v>
      </c>
      <c r="AO722" s="76" cm="1">
        <f t="array" ref="AO722">INDEX($K:$P,ROW(),MATCH(AO$3,$K$2:$P$2,0))</f>
        <v>5000</v>
      </c>
      <c r="AP722" s="76" cm="1">
        <f t="array" ref="AP722">INDEX($K:$P,ROW(),MATCH(AP$3,$K$2:$P$2,0))</f>
        <v>5000</v>
      </c>
      <c r="AQ722" s="76" cm="1">
        <f t="array" ref="AQ722">INDEX($K:$P,ROW(),MATCH(AQ$3,$K$2:$P$2,0))</f>
        <v>5000</v>
      </c>
      <c r="AR722" s="76" cm="1">
        <f t="array" ref="AR722">INDEX($K:$P,ROW(),MATCH(AR$3,$K$2:$P$2,0))</f>
        <v>5000</v>
      </c>
      <c r="AS722" s="76" cm="1">
        <f t="array" ref="AS722">INDEX($K:$P,ROW(),MATCH(AS$3,$K$2:$P$2,0))</f>
        <v>5000</v>
      </c>
      <c r="AT722" s="76" cm="1">
        <f t="array" ref="AT722">INDEX($K:$P,ROW(),MATCH(AT$3,$K$2:$P$2,0))</f>
        <v>5000</v>
      </c>
      <c r="AU722" s="76" cm="1">
        <f t="array" ref="AU722">INDEX($K:$P,ROW(),MATCH(AU$3,$K$2:$P$2,0))</f>
        <v>5000</v>
      </c>
      <c r="AV722" s="76" cm="1">
        <f t="array" ref="AV722">INDEX($K:$P,ROW(),MATCH(AV$3,$K$2:$P$2,0))</f>
        <v>5000</v>
      </c>
      <c r="AW722" s="76" cm="1">
        <f t="array" ref="AW722">INDEX($K:$P,ROW(),MATCH(AW$3,$K$2:$P$2,0))</f>
        <v>5000</v>
      </c>
      <c r="AX722" s="76" cm="1">
        <f t="array" ref="AX722">INDEX($K:$P,ROW(),MATCH(AX$3,$K$2:$P$2,0))</f>
        <v>5000</v>
      </c>
      <c r="AY722" s="76" cm="1">
        <f t="array" ref="AY722">INDEX($K:$P,ROW(),MATCH(AY$3,$K$2:$P$2,0))</f>
        <v>5000</v>
      </c>
      <c r="AZ722" s="76" cm="1">
        <f t="array" ref="AZ722">INDEX($K:$P,ROW(),MATCH(AZ$3,$K$2:$P$2,0))</f>
        <v>5000</v>
      </c>
      <c r="BA722" s="76" cm="1">
        <f t="array" ref="BA722">INDEX($K:$P,ROW(),MATCH(BA$3,$K$2:$P$2,0))</f>
        <v>5000</v>
      </c>
      <c r="BB722" s="76" cm="1">
        <f t="array" ref="BB722">INDEX($K:$P,ROW(),MATCH(BB$3,$K$2:$P$2,0))</f>
        <v>5000</v>
      </c>
      <c r="BC722" s="76" cm="1">
        <f t="array" ref="BC722">INDEX($K:$P,ROW(),MATCH(BC$3,$K$2:$P$2,0))</f>
        <v>5000</v>
      </c>
      <c r="BD722" s="76" cm="1">
        <f t="array" ref="BD722">INDEX($K:$P,ROW(),MATCH(BD$3,$K$2:$P$2,0))</f>
        <v>5000</v>
      </c>
      <c r="BE722" s="76" cm="1">
        <f t="array" ref="BE722">INDEX($K:$P,ROW(),MATCH(BE$3,$K$2:$P$2,0))</f>
        <v>5000</v>
      </c>
      <c r="BF722" s="76" cm="1">
        <f t="array" ref="BF722">INDEX($K:$P,ROW(),MATCH(BF$3,$K$2:$P$2,0))</f>
        <v>5000</v>
      </c>
      <c r="BG722" s="76" cm="1">
        <f t="array" ref="BG722">INDEX($K:$P,ROW(),MATCH(BG$3,$K$2:$P$2,0))</f>
        <v>5000</v>
      </c>
      <c r="BH722" s="76" cm="1">
        <f t="array" ref="BH722">INDEX($K:$P,ROW(),MATCH(BH$3,$K$2:$P$2,0))</f>
        <v>5000</v>
      </c>
      <c r="BI722" s="76" cm="1">
        <f t="array" ref="BI722">INDEX($K:$P,ROW(),MATCH(BI$3,$K$2:$P$2,0))</f>
        <v>5000</v>
      </c>
      <c r="BJ722" s="76" cm="1">
        <f t="array" ref="BJ722">INDEX($K:$P,ROW(),MATCH(BJ$3,$K$2:$P$2,0))</f>
        <v>5000</v>
      </c>
      <c r="BK722" s="76" cm="1">
        <f t="array" ref="BK722">INDEX($K:$P,ROW(),MATCH(BK$3,$K$2:$P$2,0))</f>
        <v>5000</v>
      </c>
      <c r="BL722" s="76" cm="1">
        <f t="array" ref="BL722">INDEX($K:$P,ROW(),MATCH(BL$3,$K$2:$P$2,0))</f>
        <v>5000</v>
      </c>
      <c r="BM722" s="76" cm="1">
        <f t="array" ref="BM722">INDEX($K:$P,ROW(),MATCH(BM$3,$K$2:$P$2,0))</f>
        <v>5000</v>
      </c>
      <c r="BN722" s="76" cm="1">
        <f t="array" ref="BN722">INDEX($K:$P,ROW(),MATCH(BN$3,$K$2:$P$2,0))</f>
        <v>5000</v>
      </c>
      <c r="BO722" s="76" cm="1">
        <f t="array" ref="BO722">INDEX($K:$P,ROW(),MATCH(BO$3,$K$2:$P$2,0))</f>
        <v>5000</v>
      </c>
      <c r="BP722" s="76" cm="1">
        <f t="array" ref="BP722">INDEX($K:$P,ROW(),MATCH(BP$3,$K$2:$P$2,0))</f>
        <v>5000</v>
      </c>
      <c r="BQ722" s="76" cm="1">
        <f t="array" ref="BQ722">INDEX($K:$P,ROW(),MATCH(BQ$3,$K$2:$P$2,0))</f>
        <v>5000</v>
      </c>
      <c r="BR722" s="76" cm="1">
        <f t="array" ref="BR722">INDEX($K:$P,ROW(),MATCH(BR$3,$K$2:$P$2,0))</f>
        <v>5000</v>
      </c>
      <c r="BS722" s="76" cm="1">
        <f t="array" ref="BS722">INDEX($K:$P,ROW(),MATCH(BS$3,$K$2:$P$2,0))</f>
        <v>5000</v>
      </c>
      <c r="BT722" s="76" cm="1">
        <f t="array" ref="BT722">INDEX($K:$P,ROW(),MATCH(BT$3,$K$2:$P$2,0))</f>
        <v>5000</v>
      </c>
      <c r="BU722" s="76" cm="1">
        <f t="array" ref="BU722">INDEX($K:$P,ROW(),MATCH(BU$3,$K$2:$P$2,0))</f>
        <v>5000</v>
      </c>
      <c r="BV722" s="76" cm="1">
        <f t="array" ref="BV722">INDEX($K:$P,ROW(),MATCH(BV$3,$K$2:$P$2,0))</f>
        <v>5000</v>
      </c>
      <c r="BW722" s="76" cm="1">
        <f t="array" ref="BW722">INDEX($K:$P,ROW(),MATCH(BW$3,$K$2:$P$2,0))</f>
        <v>5000</v>
      </c>
      <c r="BX722" s="76" cm="1">
        <f t="array" ref="BX722">INDEX($K:$P,ROW(),MATCH(BX$3,$K$2:$P$2,0))</f>
        <v>5000</v>
      </c>
      <c r="BY722" s="76" cm="1">
        <f t="array" ref="BY722">INDEX($K:$P,ROW(),MATCH(BY$3,$K$2:$P$2,0))</f>
        <v>5000</v>
      </c>
      <c r="BZ722" s="76" cm="1">
        <f t="array" ref="BZ722">INDEX($K:$P,ROW(),MATCH(BZ$3,$K$2:$P$2,0))</f>
        <v>5000</v>
      </c>
      <c r="CA722" s="76" cm="1">
        <f t="array" ref="CA722">INDEX($K:$P,ROW(),MATCH(CA$3,$K$2:$P$2,0))</f>
        <v>5000</v>
      </c>
      <c r="CB722" s="76" cm="1">
        <f t="array" ref="CB722">INDEX($K:$P,ROW(),MATCH(CB$3,$K$2:$P$2,0))</f>
        <v>5000</v>
      </c>
      <c r="CC722" s="76" cm="1">
        <f t="array" ref="CC722">INDEX($K:$P,ROW(),MATCH(CC$3,$K$2:$P$2,0))</f>
        <v>5000</v>
      </c>
      <c r="CD722" s="76" cm="1">
        <f t="array" ref="CD722">INDEX($K:$P,ROW(),MATCH(CD$3,$K$2:$P$2,0))</f>
        <v>5000</v>
      </c>
      <c r="CE722" s="76" cm="1">
        <f t="array" ref="CE722">INDEX($K:$P,ROW(),MATCH(CE$3,$K$2:$P$2,0))</f>
        <v>5000</v>
      </c>
      <c r="CF722" s="76" cm="1">
        <f t="array" ref="CF722">INDEX($K:$P,ROW(),MATCH(CF$3,$K$2:$P$2,0))</f>
        <v>5000</v>
      </c>
      <c r="CG722" s="76" cm="1">
        <f t="array" ref="CG722">INDEX($K:$P,ROW(),MATCH(CG$3,$K$2:$P$2,0))</f>
        <v>5000</v>
      </c>
      <c r="CH722" s="76" cm="1">
        <f t="array" ref="CH722">INDEX($K:$P,ROW(),MATCH(CH$3,$K$2:$P$2,0))</f>
        <v>5000</v>
      </c>
      <c r="CI722" s="76" cm="1">
        <f t="array" ref="CI722">INDEX($K:$P,ROW(),MATCH(CI$3,$K$2:$P$2,0))</f>
        <v>5000</v>
      </c>
      <c r="CJ722" s="76" cm="1">
        <f t="array" ref="CJ722">INDEX($K:$P,ROW(),MATCH(CJ$3,$K$2:$P$2,0))</f>
        <v>5000</v>
      </c>
      <c r="CK722" s="76" cm="1">
        <f t="array" ref="CK722">INDEX($K:$P,ROW(),MATCH(CK$3,$K$2:$P$2,0))</f>
        <v>5000</v>
      </c>
      <c r="CL722" s="76" cm="1">
        <f t="array" ref="CL722">INDEX($K:$P,ROW(),MATCH(CL$3,$K$2:$P$2,0))</f>
        <v>5000</v>
      </c>
    </row>
    <row r="723" spans="2:90" x14ac:dyDescent="0.4">
      <c r="B723" s="139" t="s">
        <v>495</v>
      </c>
      <c r="C723" s="12"/>
      <c r="D723" s="12" t="s">
        <v>1037</v>
      </c>
      <c r="E723" s="12" t="s">
        <v>906</v>
      </c>
      <c r="F723" s="12"/>
      <c r="G723" s="12" t="str">
        <f>E723</f>
        <v/>
      </c>
      <c r="H723" s="12"/>
      <c r="I723" s="60"/>
      <c r="J723" s="60"/>
      <c r="K723" s="18">
        <v>1</v>
      </c>
      <c r="L723" s="18">
        <v>1</v>
      </c>
      <c r="M723" s="18">
        <v>1</v>
      </c>
      <c r="N723" s="18">
        <v>1</v>
      </c>
      <c r="O723" s="18">
        <v>1</v>
      </c>
      <c r="P723" s="18">
        <v>1</v>
      </c>
      <c r="R723" s="19"/>
      <c r="S723" s="141" cm="1">
        <f t="array" ref="S723">INDEX($K:$P,ROW(),MATCH(S$3,$K$2:$P$2,0))</f>
        <v>1</v>
      </c>
      <c r="T723" s="141" cm="1">
        <f t="array" ref="T723">INDEX($K:$P,ROW(),MATCH(T$3,$K$2:$P$2,0))</f>
        <v>1</v>
      </c>
      <c r="U723" s="141" cm="1">
        <f t="array" ref="U723">INDEX($K:$P,ROW(),MATCH(U$3,$K$2:$P$2,0))</f>
        <v>1</v>
      </c>
      <c r="V723" s="141" cm="1">
        <f t="array" ref="V723">INDEX($K:$P,ROW(),MATCH(V$3,$K$2:$P$2,0))</f>
        <v>1</v>
      </c>
      <c r="W723" s="141" cm="1">
        <f t="array" ref="W723">INDEX($K:$P,ROW(),MATCH(W$3,$K$2:$P$2,0))</f>
        <v>1</v>
      </c>
      <c r="X723" s="141" cm="1">
        <f t="array" ref="X723">INDEX($K:$P,ROW(),MATCH(X$3,$K$2:$P$2,0))</f>
        <v>1</v>
      </c>
      <c r="Y723" s="141" cm="1">
        <f t="array" ref="Y723">INDEX($K:$P,ROW(),MATCH(Y$3,$K$2:$P$2,0))</f>
        <v>1</v>
      </c>
      <c r="Z723" s="141" cm="1">
        <f t="array" ref="Z723">INDEX($K:$P,ROW(),MATCH(Z$3,$K$2:$P$2,0))</f>
        <v>1</v>
      </c>
      <c r="AA723" s="141" cm="1">
        <f t="array" ref="AA723">INDEX($K:$P,ROW(),MATCH(AA$3,$K$2:$P$2,0))</f>
        <v>1</v>
      </c>
      <c r="AB723" s="141" cm="1">
        <f t="array" ref="AB723">INDEX($K:$P,ROW(),MATCH(AB$3,$K$2:$P$2,0))</f>
        <v>1</v>
      </c>
      <c r="AC723" s="141" cm="1">
        <f t="array" ref="AC723">INDEX($K:$P,ROW(),MATCH(AC$3,$K$2:$P$2,0))</f>
        <v>1</v>
      </c>
      <c r="AD723" s="141" cm="1">
        <f t="array" ref="AD723">INDEX($K:$P,ROW(),MATCH(AD$3,$K$2:$P$2,0))</f>
        <v>1</v>
      </c>
      <c r="AE723" s="141" cm="1">
        <f t="array" ref="AE723">INDEX($K:$P,ROW(),MATCH(AE$3,$K$2:$P$2,0))</f>
        <v>1</v>
      </c>
      <c r="AF723" s="141" cm="1">
        <f t="array" ref="AF723">INDEX($K:$P,ROW(),MATCH(AF$3,$K$2:$P$2,0))</f>
        <v>1</v>
      </c>
      <c r="AG723" s="141" cm="1">
        <f t="array" ref="AG723">INDEX($K:$P,ROW(),MATCH(AG$3,$K$2:$P$2,0))</f>
        <v>1</v>
      </c>
      <c r="AH723" s="141" cm="1">
        <f t="array" ref="AH723">INDEX($K:$P,ROW(),MATCH(AH$3,$K$2:$P$2,0))</f>
        <v>1</v>
      </c>
      <c r="AI723" s="141" cm="1">
        <f t="array" ref="AI723">INDEX($K:$P,ROW(),MATCH(AI$3,$K$2:$P$2,0))</f>
        <v>1</v>
      </c>
      <c r="AJ723" s="141" cm="1">
        <f t="array" ref="AJ723">INDEX($K:$P,ROW(),MATCH(AJ$3,$K$2:$P$2,0))</f>
        <v>1</v>
      </c>
      <c r="AK723" s="141" cm="1">
        <f t="array" ref="AK723">INDEX($K:$P,ROW(),MATCH(AK$3,$K$2:$P$2,0))</f>
        <v>1</v>
      </c>
      <c r="AL723" s="141" cm="1">
        <f t="array" ref="AL723">INDEX($K:$P,ROW(),MATCH(AL$3,$K$2:$P$2,0))</f>
        <v>1</v>
      </c>
      <c r="AM723" s="141" cm="1">
        <f t="array" ref="AM723">INDEX($K:$P,ROW(),MATCH(AM$3,$K$2:$P$2,0))</f>
        <v>1</v>
      </c>
      <c r="AN723" s="141" cm="1">
        <f t="array" ref="AN723">INDEX($K:$P,ROW(),MATCH(AN$3,$K$2:$P$2,0))</f>
        <v>1</v>
      </c>
      <c r="AO723" s="141" cm="1">
        <f t="array" ref="AO723">INDEX($K:$P,ROW(),MATCH(AO$3,$K$2:$P$2,0))</f>
        <v>1</v>
      </c>
      <c r="AP723" s="141" cm="1">
        <f t="array" ref="AP723">INDEX($K:$P,ROW(),MATCH(AP$3,$K$2:$P$2,0))</f>
        <v>1</v>
      </c>
      <c r="AQ723" s="141" cm="1">
        <f t="array" ref="AQ723">INDEX($K:$P,ROW(),MATCH(AQ$3,$K$2:$P$2,0))</f>
        <v>1</v>
      </c>
      <c r="AR723" s="141" cm="1">
        <f t="array" ref="AR723">INDEX($K:$P,ROW(),MATCH(AR$3,$K$2:$P$2,0))</f>
        <v>1</v>
      </c>
      <c r="AS723" s="141" cm="1">
        <f t="array" ref="AS723">INDEX($K:$P,ROW(),MATCH(AS$3,$K$2:$P$2,0))</f>
        <v>1</v>
      </c>
      <c r="AT723" s="141" cm="1">
        <f t="array" ref="AT723">INDEX($K:$P,ROW(),MATCH(AT$3,$K$2:$P$2,0))</f>
        <v>1</v>
      </c>
      <c r="AU723" s="141" cm="1">
        <f t="array" ref="AU723">INDEX($K:$P,ROW(),MATCH(AU$3,$K$2:$P$2,0))</f>
        <v>1</v>
      </c>
      <c r="AV723" s="141" cm="1">
        <f t="array" ref="AV723">INDEX($K:$P,ROW(),MATCH(AV$3,$K$2:$P$2,0))</f>
        <v>1</v>
      </c>
      <c r="AW723" s="141" cm="1">
        <f t="array" ref="AW723">INDEX($K:$P,ROW(),MATCH(AW$3,$K$2:$P$2,0))</f>
        <v>1</v>
      </c>
      <c r="AX723" s="141" cm="1">
        <f t="array" ref="AX723">INDEX($K:$P,ROW(),MATCH(AX$3,$K$2:$P$2,0))</f>
        <v>1</v>
      </c>
      <c r="AY723" s="141" cm="1">
        <f t="array" ref="AY723">INDEX($K:$P,ROW(),MATCH(AY$3,$K$2:$P$2,0))</f>
        <v>1</v>
      </c>
      <c r="AZ723" s="141" cm="1">
        <f t="array" ref="AZ723">INDEX($K:$P,ROW(),MATCH(AZ$3,$K$2:$P$2,0))</f>
        <v>1</v>
      </c>
      <c r="BA723" s="141" cm="1">
        <f t="array" ref="BA723">INDEX($K:$P,ROW(),MATCH(BA$3,$K$2:$P$2,0))</f>
        <v>1</v>
      </c>
      <c r="BB723" s="141" cm="1">
        <f t="array" ref="BB723">INDEX($K:$P,ROW(),MATCH(BB$3,$K$2:$P$2,0))</f>
        <v>1</v>
      </c>
      <c r="BC723" s="141" cm="1">
        <f t="array" ref="BC723">INDEX($K:$P,ROW(),MATCH(BC$3,$K$2:$P$2,0))</f>
        <v>1</v>
      </c>
      <c r="BD723" s="141" cm="1">
        <f t="array" ref="BD723">INDEX($K:$P,ROW(),MATCH(BD$3,$K$2:$P$2,0))</f>
        <v>1</v>
      </c>
      <c r="BE723" s="141" cm="1">
        <f t="array" ref="BE723">INDEX($K:$P,ROW(),MATCH(BE$3,$K$2:$P$2,0))</f>
        <v>1</v>
      </c>
      <c r="BF723" s="141" cm="1">
        <f t="array" ref="BF723">INDEX($K:$P,ROW(),MATCH(BF$3,$K$2:$P$2,0))</f>
        <v>1</v>
      </c>
      <c r="BG723" s="141" cm="1">
        <f t="array" ref="BG723">INDEX($K:$P,ROW(),MATCH(BG$3,$K$2:$P$2,0))</f>
        <v>1</v>
      </c>
      <c r="BH723" s="141" cm="1">
        <f t="array" ref="BH723">INDEX($K:$P,ROW(),MATCH(BH$3,$K$2:$P$2,0))</f>
        <v>1</v>
      </c>
      <c r="BI723" s="141" cm="1">
        <f t="array" ref="BI723">INDEX($K:$P,ROW(),MATCH(BI$3,$K$2:$P$2,0))</f>
        <v>1</v>
      </c>
      <c r="BJ723" s="141" cm="1">
        <f t="array" ref="BJ723">INDEX($K:$P,ROW(),MATCH(BJ$3,$K$2:$P$2,0))</f>
        <v>1</v>
      </c>
      <c r="BK723" s="141" cm="1">
        <f t="array" ref="BK723">INDEX($K:$P,ROW(),MATCH(BK$3,$K$2:$P$2,0))</f>
        <v>1</v>
      </c>
      <c r="BL723" s="141" cm="1">
        <f t="array" ref="BL723">INDEX($K:$P,ROW(),MATCH(BL$3,$K$2:$P$2,0))</f>
        <v>1</v>
      </c>
      <c r="BM723" s="141" cm="1">
        <f t="array" ref="BM723">INDEX($K:$P,ROW(),MATCH(BM$3,$K$2:$P$2,0))</f>
        <v>1</v>
      </c>
      <c r="BN723" s="141" cm="1">
        <f t="array" ref="BN723">INDEX($K:$P,ROW(),MATCH(BN$3,$K$2:$P$2,0))</f>
        <v>1</v>
      </c>
      <c r="BO723" s="141" cm="1">
        <f t="array" ref="BO723">INDEX($K:$P,ROW(),MATCH(BO$3,$K$2:$P$2,0))</f>
        <v>1</v>
      </c>
      <c r="BP723" s="141" cm="1">
        <f t="array" ref="BP723">INDEX($K:$P,ROW(),MATCH(BP$3,$K$2:$P$2,0))</f>
        <v>1</v>
      </c>
      <c r="BQ723" s="141" cm="1">
        <f t="array" ref="BQ723">INDEX($K:$P,ROW(),MATCH(BQ$3,$K$2:$P$2,0))</f>
        <v>1</v>
      </c>
      <c r="BR723" s="141" cm="1">
        <f t="array" ref="BR723">INDEX($K:$P,ROW(),MATCH(BR$3,$K$2:$P$2,0))</f>
        <v>1</v>
      </c>
      <c r="BS723" s="141" cm="1">
        <f t="array" ref="BS723">INDEX($K:$P,ROW(),MATCH(BS$3,$K$2:$P$2,0))</f>
        <v>1</v>
      </c>
      <c r="BT723" s="141" cm="1">
        <f t="array" ref="BT723">INDEX($K:$P,ROW(),MATCH(BT$3,$K$2:$P$2,0))</f>
        <v>1</v>
      </c>
      <c r="BU723" s="141" cm="1">
        <f t="array" ref="BU723">INDEX($K:$P,ROW(),MATCH(BU$3,$K$2:$P$2,0))</f>
        <v>1</v>
      </c>
      <c r="BV723" s="141" cm="1">
        <f t="array" ref="BV723">INDEX($K:$P,ROW(),MATCH(BV$3,$K$2:$P$2,0))</f>
        <v>1</v>
      </c>
      <c r="BW723" s="141" cm="1">
        <f t="array" ref="BW723">INDEX($K:$P,ROW(),MATCH(BW$3,$K$2:$P$2,0))</f>
        <v>1</v>
      </c>
      <c r="BX723" s="141" cm="1">
        <f t="array" ref="BX723">INDEX($K:$P,ROW(),MATCH(BX$3,$K$2:$P$2,0))</f>
        <v>1</v>
      </c>
      <c r="BY723" s="141" cm="1">
        <f t="array" ref="BY723">INDEX($K:$P,ROW(),MATCH(BY$3,$K$2:$P$2,0))</f>
        <v>1</v>
      </c>
      <c r="BZ723" s="141" cm="1">
        <f t="array" ref="BZ723">INDEX($K:$P,ROW(),MATCH(BZ$3,$K$2:$P$2,0))</f>
        <v>1</v>
      </c>
      <c r="CA723" s="141" cm="1">
        <f t="array" ref="CA723">INDEX($K:$P,ROW(),MATCH(CA$3,$K$2:$P$2,0))</f>
        <v>1</v>
      </c>
      <c r="CB723" s="141" cm="1">
        <f t="array" ref="CB723">INDEX($K:$P,ROW(),MATCH(CB$3,$K$2:$P$2,0))</f>
        <v>1</v>
      </c>
      <c r="CC723" s="141" cm="1">
        <f t="array" ref="CC723">INDEX($K:$P,ROW(),MATCH(CC$3,$K$2:$P$2,0))</f>
        <v>1</v>
      </c>
      <c r="CD723" s="141" cm="1">
        <f t="array" ref="CD723">INDEX($K:$P,ROW(),MATCH(CD$3,$K$2:$P$2,0))</f>
        <v>1</v>
      </c>
      <c r="CE723" s="141" cm="1">
        <f t="array" ref="CE723">INDEX($K:$P,ROW(),MATCH(CE$3,$K$2:$P$2,0))</f>
        <v>1</v>
      </c>
      <c r="CF723" s="141" cm="1">
        <f t="array" ref="CF723">INDEX($K:$P,ROW(),MATCH(CF$3,$K$2:$P$2,0))</f>
        <v>1</v>
      </c>
      <c r="CG723" s="141" cm="1">
        <f t="array" ref="CG723">INDEX($K:$P,ROW(),MATCH(CG$3,$K$2:$P$2,0))</f>
        <v>1</v>
      </c>
      <c r="CH723" s="141" cm="1">
        <f t="array" ref="CH723">INDEX($K:$P,ROW(),MATCH(CH$3,$K$2:$P$2,0))</f>
        <v>1</v>
      </c>
      <c r="CI723" s="141" cm="1">
        <f t="array" ref="CI723">INDEX($K:$P,ROW(),MATCH(CI$3,$K$2:$P$2,0))</f>
        <v>1</v>
      </c>
      <c r="CJ723" s="141" cm="1">
        <f t="array" ref="CJ723">INDEX($K:$P,ROW(),MATCH(CJ$3,$K$2:$P$2,0))</f>
        <v>1</v>
      </c>
      <c r="CK723" s="141" cm="1">
        <f t="array" ref="CK723">INDEX($K:$P,ROW(),MATCH(CK$3,$K$2:$P$2,0))</f>
        <v>1</v>
      </c>
      <c r="CL723" s="141" cm="1">
        <f t="array" ref="CL723">INDEX($K:$P,ROW(),MATCH(CL$3,$K$2:$P$2,0))</f>
        <v>1</v>
      </c>
    </row>
    <row r="724" spans="2:90" x14ac:dyDescent="0.4">
      <c r="B724" s="121" t="str">
        <f>"Revenue - "&amp;B726</f>
        <v>Revenue - (Primary label)</v>
      </c>
      <c r="C724" s="27" t="s">
        <v>198</v>
      </c>
      <c r="D724" s="12" t="s">
        <v>1037</v>
      </c>
      <c r="E724" s="27" t="s">
        <v>906</v>
      </c>
      <c r="F724" s="27"/>
      <c r="G724" s="27"/>
      <c r="H724" s="27"/>
      <c r="I724" s="78"/>
      <c r="J724" s="78"/>
      <c r="K724" s="63">
        <f t="shared" ref="K724:P724" ca="1" si="757">SUMIF($3:$3,K$2,724:724)</f>
        <v>1442585311.9751747</v>
      </c>
      <c r="L724" s="63">
        <f t="shared" ca="1" si="757"/>
        <v>3399463025.9627061</v>
      </c>
      <c r="M724" s="63">
        <f t="shared" ca="1" si="757"/>
        <v>4456881639.0380697</v>
      </c>
      <c r="N724" s="63">
        <f t="shared" ca="1" si="757"/>
        <v>5028268453.4955788</v>
      </c>
      <c r="O724" s="63">
        <f t="shared" ca="1" si="757"/>
        <v>5337023082.6451139</v>
      </c>
      <c r="P724" s="63">
        <f t="shared" ca="1" si="757"/>
        <v>5503861761.1185989</v>
      </c>
      <c r="R724" s="113"/>
      <c r="S724" s="142">
        <f ca="1">S723*AVERAGE(S718,S714)*S722</f>
        <v>11875000</v>
      </c>
      <c r="T724" s="142">
        <f t="shared" ref="T724:CE724" ca="1" si="758">T723*AVERAGE(T718,T714)*T722</f>
        <v>35031250</v>
      </c>
      <c r="U724" s="142">
        <f t="shared" ca="1" si="758"/>
        <v>57029687.5</v>
      </c>
      <c r="V724" s="142">
        <f t="shared" ca="1" si="758"/>
        <v>77928203.125</v>
      </c>
      <c r="W724" s="142">
        <f t="shared" ca="1" si="758"/>
        <v>97781792.96875</v>
      </c>
      <c r="X724" s="142">
        <f t="shared" ca="1" si="758"/>
        <v>116642703.3203125</v>
      </c>
      <c r="Y724" s="142">
        <f t="shared" ca="1" si="758"/>
        <v>134560568.15429688</v>
      </c>
      <c r="Z724" s="142">
        <f t="shared" ca="1" si="758"/>
        <v>151582539.746582</v>
      </c>
      <c r="AA724" s="142">
        <f t="shared" ca="1" si="758"/>
        <v>167753412.75925291</v>
      </c>
      <c r="AB724" s="142">
        <f t="shared" ca="1" si="758"/>
        <v>183115742.12129024</v>
      </c>
      <c r="AC724" s="142">
        <f t="shared" ca="1" si="758"/>
        <v>197709955.01522571</v>
      </c>
      <c r="AD724" s="142">
        <f t="shared" ca="1" si="758"/>
        <v>211574457.26446444</v>
      </c>
      <c r="AE724" s="142">
        <f t="shared" ca="1" si="758"/>
        <v>224745734.40124121</v>
      </c>
      <c r="AF724" s="142">
        <f t="shared" ca="1" si="758"/>
        <v>237258447.68117914</v>
      </c>
      <c r="AG724" s="142">
        <f t="shared" ca="1" si="758"/>
        <v>249145525.29712018</v>
      </c>
      <c r="AH724" s="142">
        <f t="shared" ca="1" si="758"/>
        <v>260438249.03226417</v>
      </c>
      <c r="AI724" s="142">
        <f t="shared" ca="1" si="758"/>
        <v>271166336.58065099</v>
      </c>
      <c r="AJ724" s="142">
        <f t="shared" ca="1" si="758"/>
        <v>281358019.75161839</v>
      </c>
      <c r="AK724" s="142">
        <f t="shared" ca="1" si="758"/>
        <v>291040118.76403749</v>
      </c>
      <c r="AL724" s="142">
        <f t="shared" ca="1" si="758"/>
        <v>300238112.82583565</v>
      </c>
      <c r="AM724" s="142">
        <f t="shared" ca="1" si="758"/>
        <v>308976207.18454385</v>
      </c>
      <c r="AN724" s="142">
        <f t="shared" ca="1" si="758"/>
        <v>317277396.82531661</v>
      </c>
      <c r="AO724" s="142">
        <f t="shared" ca="1" si="758"/>
        <v>325163526.98405075</v>
      </c>
      <c r="AP724" s="142">
        <f t="shared" ca="1" si="758"/>
        <v>332655350.63484824</v>
      </c>
      <c r="AQ724" s="142">
        <f t="shared" ca="1" si="758"/>
        <v>339772583.10310578</v>
      </c>
      <c r="AR724" s="142">
        <f t="shared" ca="1" si="758"/>
        <v>346533953.94795048</v>
      </c>
      <c r="AS724" s="142">
        <f t="shared" ca="1" si="758"/>
        <v>352957256.25055301</v>
      </c>
      <c r="AT724" s="142">
        <f t="shared" ca="1" si="758"/>
        <v>359059393.43802536</v>
      </c>
      <c r="AU724" s="142">
        <f t="shared" ca="1" si="758"/>
        <v>364856423.76612407</v>
      </c>
      <c r="AV724" s="142">
        <f t="shared" ca="1" si="758"/>
        <v>370363602.57781786</v>
      </c>
      <c r="AW724" s="142">
        <f t="shared" ca="1" si="758"/>
        <v>375595422.44892699</v>
      </c>
      <c r="AX724" s="142">
        <f t="shared" ca="1" si="758"/>
        <v>380565651.32648057</v>
      </c>
      <c r="AY724" s="142">
        <f t="shared" ca="1" si="758"/>
        <v>385287368.76015651</v>
      </c>
      <c r="AZ724" s="142">
        <f t="shared" ca="1" si="758"/>
        <v>389773000.32214874</v>
      </c>
      <c r="BA724" s="142">
        <f t="shared" ca="1" si="758"/>
        <v>394034350.3060413</v>
      </c>
      <c r="BB724" s="142">
        <f t="shared" ca="1" si="758"/>
        <v>398082632.7907393</v>
      </c>
      <c r="BC724" s="142">
        <f t="shared" ca="1" si="758"/>
        <v>401928501.15120238</v>
      </c>
      <c r="BD724" s="142">
        <f t="shared" ca="1" si="758"/>
        <v>405582076.09364223</v>
      </c>
      <c r="BE724" s="142">
        <f t="shared" ca="1" si="758"/>
        <v>409052972.28896016</v>
      </c>
      <c r="BF724" s="142">
        <f t="shared" ca="1" si="758"/>
        <v>412350323.67451209</v>
      </c>
      <c r="BG724" s="142">
        <f t="shared" ca="1" si="758"/>
        <v>415482807.49078649</v>
      </c>
      <c r="BH724" s="142">
        <f t="shared" ca="1" si="758"/>
        <v>418458667.11624724</v>
      </c>
      <c r="BI724" s="142">
        <f t="shared" ca="1" si="758"/>
        <v>421285733.76043481</v>
      </c>
      <c r="BJ724" s="142">
        <f t="shared" ca="1" si="758"/>
        <v>423971447.07241315</v>
      </c>
      <c r="BK724" s="142">
        <f t="shared" ca="1" si="758"/>
        <v>426522874.71879244</v>
      </c>
      <c r="BL724" s="142">
        <f t="shared" ca="1" si="758"/>
        <v>428946730.98285282</v>
      </c>
      <c r="BM724" s="142">
        <f t="shared" ca="1" si="758"/>
        <v>431249394.43371016</v>
      </c>
      <c r="BN724" s="142">
        <f t="shared" ca="1" si="758"/>
        <v>433436924.71202469</v>
      </c>
      <c r="BO724" s="142">
        <f t="shared" ca="1" si="758"/>
        <v>435515078.4764235</v>
      </c>
      <c r="BP724" s="142">
        <f t="shared" ca="1" si="758"/>
        <v>437489324.55260235</v>
      </c>
      <c r="BQ724" s="142">
        <f t="shared" ca="1" si="758"/>
        <v>439364858.32497215</v>
      </c>
      <c r="BR724" s="142">
        <f t="shared" ca="1" si="758"/>
        <v>441146615.40872359</v>
      </c>
      <c r="BS724" s="142">
        <f t="shared" ca="1" si="758"/>
        <v>442839284.63828743</v>
      </c>
      <c r="BT724" s="142">
        <f t="shared" ca="1" si="758"/>
        <v>444447320.40637302</v>
      </c>
      <c r="BU724" s="142">
        <f t="shared" ca="1" si="758"/>
        <v>445974954.38605446</v>
      </c>
      <c r="BV724" s="142">
        <f t="shared" ca="1" si="758"/>
        <v>447426206.66675168</v>
      </c>
      <c r="BW724" s="142">
        <f t="shared" ca="1" si="758"/>
        <v>448804896.33341408</v>
      </c>
      <c r="BX724" s="142">
        <f t="shared" ca="1" si="758"/>
        <v>450114651.51674348</v>
      </c>
      <c r="BY724" s="142">
        <f t="shared" ca="1" si="758"/>
        <v>451358918.94090629</v>
      </c>
      <c r="BZ724" s="142">
        <f t="shared" ca="1" si="758"/>
        <v>452540972.9938609</v>
      </c>
      <c r="CA724" s="142">
        <f t="shared" ca="1" si="758"/>
        <v>453663924.34416789</v>
      </c>
      <c r="CB724" s="142">
        <f t="shared" ca="1" si="758"/>
        <v>454730728.12695944</v>
      </c>
      <c r="CC724" s="142">
        <f t="shared" ca="1" si="758"/>
        <v>455744191.72061157</v>
      </c>
      <c r="CD724" s="142">
        <f t="shared" ca="1" si="758"/>
        <v>456706982.13458097</v>
      </c>
      <c r="CE724" s="142">
        <f t="shared" ca="1" si="758"/>
        <v>457621633.02785194</v>
      </c>
      <c r="CF724" s="142">
        <f t="shared" ref="CF724:CL724" ca="1" si="759">CF723*AVERAGE(CF718,CF714)*CF722</f>
        <v>458490551.37645936</v>
      </c>
      <c r="CG724" s="142">
        <f t="shared" ca="1" si="759"/>
        <v>459316023.80763638</v>
      </c>
      <c r="CH724" s="142">
        <f t="shared" ca="1" si="759"/>
        <v>460100222.61725456</v>
      </c>
      <c r="CI724" s="142">
        <f t="shared" ca="1" si="759"/>
        <v>460845211.48639178</v>
      </c>
      <c r="CJ724" s="142">
        <f t="shared" ca="1" si="759"/>
        <v>461552950.91207224</v>
      </c>
      <c r="CK724" s="142">
        <f t="shared" ca="1" si="759"/>
        <v>462225303.36646861</v>
      </c>
      <c r="CL724" s="142">
        <f t="shared" ca="1" si="759"/>
        <v>462864038.19814515</v>
      </c>
    </row>
    <row r="725" spans="2:90" x14ac:dyDescent="0.4">
      <c r="B725" s="121"/>
      <c r="C725" s="27"/>
      <c r="D725" s="12" t="s">
        <v>1037</v>
      </c>
      <c r="E725" s="27" t="s">
        <v>906</v>
      </c>
      <c r="F725" s="27"/>
      <c r="G725" s="27"/>
      <c r="H725" s="27"/>
      <c r="I725" s="78"/>
      <c r="J725" s="78"/>
      <c r="K725" s="28"/>
      <c r="L725" s="28"/>
      <c r="M725" s="28"/>
      <c r="N725" s="28"/>
      <c r="O725" s="28"/>
      <c r="P725" s="28"/>
      <c r="R725" s="33"/>
      <c r="S725" s="77"/>
      <c r="T725" s="77"/>
      <c r="U725" s="77"/>
      <c r="V725" s="77"/>
      <c r="W725" s="77"/>
      <c r="X725" s="77"/>
      <c r="Y725" s="77"/>
      <c r="Z725" s="77"/>
      <c r="AA725" s="77"/>
      <c r="AB725" s="77"/>
      <c r="AC725" s="77"/>
      <c r="AD725" s="77"/>
      <c r="AE725" s="77"/>
      <c r="AF725" s="77"/>
      <c r="AG725" s="77"/>
      <c r="AH725" s="77"/>
      <c r="AI725" s="77"/>
      <c r="AJ725" s="77"/>
      <c r="AK725" s="77"/>
      <c r="AL725" s="77"/>
      <c r="AM725" s="77"/>
      <c r="AN725" s="77"/>
      <c r="AO725" s="77"/>
      <c r="AP725" s="77"/>
      <c r="AQ725" s="77"/>
      <c r="AR725" s="77"/>
      <c r="AS725" s="77"/>
      <c r="AT725" s="77"/>
      <c r="AU725" s="77"/>
      <c r="AV725" s="77"/>
      <c r="AW725" s="77"/>
      <c r="AX725" s="77"/>
      <c r="AY725" s="77"/>
      <c r="AZ725" s="77"/>
      <c r="BA725" s="77"/>
      <c r="BB725" s="77"/>
      <c r="BC725" s="77"/>
      <c r="BD725" s="77"/>
      <c r="BE725" s="77"/>
      <c r="BF725" s="77"/>
      <c r="BG725" s="77"/>
      <c r="BH725" s="77"/>
      <c r="BI725" s="77"/>
      <c r="BJ725" s="77"/>
      <c r="BK725" s="77"/>
      <c r="BL725" s="77"/>
      <c r="BM725" s="77"/>
      <c r="BN725" s="77"/>
      <c r="BO725" s="77"/>
      <c r="BP725" s="77"/>
      <c r="BQ725" s="77"/>
      <c r="BR725" s="77"/>
      <c r="BS725" s="77"/>
      <c r="BT725" s="77"/>
      <c r="BU725" s="77"/>
      <c r="BV725" s="77"/>
      <c r="BW725" s="77"/>
      <c r="BX725" s="77"/>
      <c r="BY725" s="77"/>
      <c r="BZ725" s="77"/>
      <c r="CA725" s="77"/>
      <c r="CB725" s="77"/>
      <c r="CC725" s="77"/>
      <c r="CD725" s="77"/>
      <c r="CE725" s="77"/>
      <c r="CF725" s="77"/>
      <c r="CG725" s="77"/>
      <c r="CH725" s="77"/>
      <c r="CI725" s="77"/>
      <c r="CJ725" s="77"/>
      <c r="CK725" s="77"/>
      <c r="CL725" s="77"/>
    </row>
    <row r="726" spans="2:90" x14ac:dyDescent="0.4">
      <c r="B726" s="8" t="str">
        <f>+B702</f>
        <v>(Primary label)</v>
      </c>
      <c r="D726" s="12" t="s">
        <v>1037</v>
      </c>
      <c r="E726" t="s">
        <v>906</v>
      </c>
      <c r="G726" t="s">
        <v>330</v>
      </c>
      <c r="S726" s="72"/>
      <c r="T726" s="72"/>
      <c r="U726" s="72"/>
      <c r="V726" s="72"/>
      <c r="W726" s="72"/>
      <c r="X726" s="72"/>
      <c r="Y726" s="72"/>
      <c r="Z726" s="72"/>
      <c r="AA726" s="72"/>
      <c r="AB726" s="72"/>
      <c r="AC726" s="72"/>
      <c r="AD726" s="72"/>
      <c r="AE726" s="72"/>
      <c r="AF726" s="72"/>
      <c r="AG726" s="72"/>
      <c r="AH726" s="72"/>
      <c r="AI726" s="72"/>
      <c r="AJ726" s="72"/>
      <c r="AK726" s="72"/>
      <c r="AL726" s="72"/>
      <c r="AM726" s="72"/>
      <c r="AN726" s="72"/>
      <c r="AO726" s="72"/>
      <c r="AP726" s="72"/>
      <c r="AQ726" s="72"/>
      <c r="AR726" s="72"/>
      <c r="AS726" s="72"/>
      <c r="AT726" s="72"/>
      <c r="AU726" s="72"/>
      <c r="AV726" s="72"/>
      <c r="AW726" s="72"/>
      <c r="AX726" s="72"/>
      <c r="AY726" s="72"/>
      <c r="AZ726" s="72"/>
      <c r="BA726" s="72"/>
      <c r="BB726" s="72"/>
      <c r="BC726" s="72"/>
      <c r="BD726" s="72"/>
      <c r="BE726" s="72"/>
      <c r="BF726" s="72"/>
      <c r="BG726" s="72"/>
      <c r="BH726" s="72"/>
      <c r="BI726" s="72"/>
      <c r="BJ726" s="72"/>
      <c r="BK726" s="72"/>
      <c r="BL726" s="72"/>
      <c r="BM726" s="72"/>
      <c r="BN726" s="72"/>
      <c r="BO726" s="72"/>
      <c r="BP726" s="72"/>
      <c r="BQ726" s="72"/>
      <c r="BR726" s="72"/>
      <c r="BS726" s="72"/>
      <c r="BT726" s="72"/>
      <c r="BU726" s="72"/>
      <c r="BV726" s="72"/>
      <c r="BW726" s="72"/>
      <c r="BX726" s="72"/>
      <c r="BY726" s="72"/>
      <c r="BZ726" s="72"/>
      <c r="CA726" s="72"/>
      <c r="CB726" s="72"/>
      <c r="CC726" s="72"/>
      <c r="CD726" s="72"/>
      <c r="CE726" s="72"/>
      <c r="CF726" s="72"/>
      <c r="CG726" s="72"/>
      <c r="CH726" s="72"/>
      <c r="CI726" s="72"/>
      <c r="CJ726" s="72"/>
      <c r="CK726" s="72"/>
      <c r="CL726" s="72"/>
    </row>
    <row r="727" spans="2:90" x14ac:dyDescent="0.4">
      <c r="B727" s="231" t="str">
        <f>SUBSTITUTE(TRIM(LEFT(B710, FIND("-", B710) - 1)),":","")</f>
        <v>subscriber</v>
      </c>
      <c r="D727" s="12" t="s">
        <v>1037</v>
      </c>
      <c r="E727" t="s">
        <v>906</v>
      </c>
      <c r="G727" t="s">
        <v>330</v>
      </c>
      <c r="S727" s="72"/>
      <c r="T727" s="72"/>
      <c r="U727" s="72"/>
      <c r="V727" s="72"/>
      <c r="W727" s="72"/>
      <c r="X727" s="72"/>
      <c r="Y727" s="72"/>
      <c r="Z727" s="72"/>
      <c r="AA727" s="72"/>
      <c r="AB727" s="72"/>
      <c r="AC727" s="72"/>
      <c r="AD727" s="72"/>
      <c r="AE727" s="72"/>
      <c r="AF727" s="72"/>
      <c r="AG727" s="72"/>
      <c r="AH727" s="72"/>
      <c r="AI727" s="72"/>
      <c r="AJ727" s="72"/>
      <c r="AK727" s="72"/>
      <c r="AL727" s="72"/>
      <c r="AM727" s="72"/>
      <c r="AN727" s="72"/>
      <c r="AO727" s="72"/>
      <c r="AP727" s="72"/>
      <c r="AQ727" s="72"/>
      <c r="AR727" s="72"/>
      <c r="AS727" s="72"/>
      <c r="AT727" s="72"/>
      <c r="AU727" s="72"/>
      <c r="AV727" s="72"/>
      <c r="AW727" s="72"/>
      <c r="AX727" s="72"/>
      <c r="AY727" s="72"/>
      <c r="AZ727" s="72"/>
      <c r="BA727" s="72"/>
      <c r="BB727" s="72"/>
      <c r="BC727" s="72"/>
      <c r="BD727" s="72"/>
      <c r="BE727" s="72"/>
      <c r="BF727" s="72"/>
      <c r="BG727" s="72"/>
      <c r="BH727" s="72"/>
      <c r="BI727" s="72"/>
      <c r="BJ727" s="72"/>
      <c r="BK727" s="72"/>
      <c r="BL727" s="72"/>
      <c r="BM727" s="72"/>
      <c r="BN727" s="72"/>
      <c r="BO727" s="72"/>
      <c r="BP727" s="72"/>
      <c r="BQ727" s="72"/>
      <c r="BR727" s="72"/>
      <c r="BS727" s="72"/>
      <c r="BT727" s="72"/>
      <c r="BU727" s="72"/>
      <c r="BV727" s="72"/>
      <c r="BW727" s="72"/>
      <c r="BX727" s="72"/>
      <c r="BY727" s="72"/>
      <c r="BZ727" s="72"/>
      <c r="CA727" s="72"/>
      <c r="CB727" s="72"/>
      <c r="CC727" s="72"/>
      <c r="CD727" s="72"/>
      <c r="CE727" s="72"/>
      <c r="CF727" s="72"/>
      <c r="CG727" s="72"/>
      <c r="CH727" s="72"/>
      <c r="CI727" s="72"/>
      <c r="CJ727" s="72"/>
      <c r="CK727" s="72"/>
      <c r="CL727" s="72"/>
    </row>
    <row r="728" spans="2:90" x14ac:dyDescent="0.4">
      <c r="B728" s="8" t="str">
        <f>B681</f>
        <v>Secondary revenue driver</v>
      </c>
      <c r="D728" s="12" t="s">
        <v>1037</v>
      </c>
      <c r="E728" t="s">
        <v>906</v>
      </c>
      <c r="G728" t="s">
        <v>330</v>
      </c>
      <c r="K728" s="53"/>
      <c r="L728" s="53"/>
      <c r="M728" s="53"/>
      <c r="N728" s="53"/>
      <c r="O728" s="53"/>
      <c r="P728" s="53"/>
      <c r="R728" s="24"/>
      <c r="S728" s="196" t="str">
        <f>ADDRESS(ROW(S724),COLUMN(S724))</f>
        <v>$S$724</v>
      </c>
      <c r="T728" s="196" t="str">
        <f t="shared" ref="T728:CE728" si="760">ADDRESS(ROW(T724),COLUMN(T724))</f>
        <v>$T$724</v>
      </c>
      <c r="U728" s="196" t="str">
        <f t="shared" si="760"/>
        <v>$U$724</v>
      </c>
      <c r="V728" s="196" t="str">
        <f t="shared" si="760"/>
        <v>$V$724</v>
      </c>
      <c r="W728" s="196" t="str">
        <f t="shared" si="760"/>
        <v>$W$724</v>
      </c>
      <c r="X728" s="196" t="str">
        <f t="shared" si="760"/>
        <v>$X$724</v>
      </c>
      <c r="Y728" s="196" t="str">
        <f t="shared" si="760"/>
        <v>$Y$724</v>
      </c>
      <c r="Z728" s="196" t="str">
        <f t="shared" si="760"/>
        <v>$Z$724</v>
      </c>
      <c r="AA728" s="196" t="str">
        <f t="shared" si="760"/>
        <v>$AA$724</v>
      </c>
      <c r="AB728" s="196" t="str">
        <f t="shared" si="760"/>
        <v>$AB$724</v>
      </c>
      <c r="AC728" s="196" t="str">
        <f t="shared" si="760"/>
        <v>$AC$724</v>
      </c>
      <c r="AD728" s="196" t="str">
        <f t="shared" si="760"/>
        <v>$AD$724</v>
      </c>
      <c r="AE728" s="196" t="str">
        <f t="shared" si="760"/>
        <v>$AE$724</v>
      </c>
      <c r="AF728" s="196" t="str">
        <f t="shared" si="760"/>
        <v>$AF$724</v>
      </c>
      <c r="AG728" s="196" t="str">
        <f t="shared" si="760"/>
        <v>$AG$724</v>
      </c>
      <c r="AH728" s="196" t="str">
        <f t="shared" si="760"/>
        <v>$AH$724</v>
      </c>
      <c r="AI728" s="196" t="str">
        <f t="shared" si="760"/>
        <v>$AI$724</v>
      </c>
      <c r="AJ728" s="196" t="str">
        <f t="shared" si="760"/>
        <v>$AJ$724</v>
      </c>
      <c r="AK728" s="196" t="str">
        <f t="shared" si="760"/>
        <v>$AK$724</v>
      </c>
      <c r="AL728" s="196" t="str">
        <f t="shared" si="760"/>
        <v>$AL$724</v>
      </c>
      <c r="AM728" s="196" t="str">
        <f t="shared" si="760"/>
        <v>$AM$724</v>
      </c>
      <c r="AN728" s="196" t="str">
        <f t="shared" si="760"/>
        <v>$AN$724</v>
      </c>
      <c r="AO728" s="196" t="str">
        <f t="shared" si="760"/>
        <v>$AO$724</v>
      </c>
      <c r="AP728" s="196" t="str">
        <f t="shared" si="760"/>
        <v>$AP$724</v>
      </c>
      <c r="AQ728" s="196" t="str">
        <f t="shared" si="760"/>
        <v>$AQ$724</v>
      </c>
      <c r="AR728" s="196" t="str">
        <f t="shared" si="760"/>
        <v>$AR$724</v>
      </c>
      <c r="AS728" s="196" t="str">
        <f t="shared" si="760"/>
        <v>$AS$724</v>
      </c>
      <c r="AT728" s="196" t="str">
        <f t="shared" si="760"/>
        <v>$AT$724</v>
      </c>
      <c r="AU728" s="196" t="str">
        <f t="shared" si="760"/>
        <v>$AU$724</v>
      </c>
      <c r="AV728" s="196" t="str">
        <f t="shared" si="760"/>
        <v>$AV$724</v>
      </c>
      <c r="AW728" s="196" t="str">
        <f t="shared" si="760"/>
        <v>$AW$724</v>
      </c>
      <c r="AX728" s="196" t="str">
        <f t="shared" si="760"/>
        <v>$AX$724</v>
      </c>
      <c r="AY728" s="196" t="str">
        <f t="shared" si="760"/>
        <v>$AY$724</v>
      </c>
      <c r="AZ728" s="196" t="str">
        <f t="shared" si="760"/>
        <v>$AZ$724</v>
      </c>
      <c r="BA728" s="196" t="str">
        <f t="shared" si="760"/>
        <v>$BA$724</v>
      </c>
      <c r="BB728" s="196" t="str">
        <f t="shared" si="760"/>
        <v>$BB$724</v>
      </c>
      <c r="BC728" s="196" t="str">
        <f t="shared" si="760"/>
        <v>$BC$724</v>
      </c>
      <c r="BD728" s="196" t="str">
        <f t="shared" si="760"/>
        <v>$BD$724</v>
      </c>
      <c r="BE728" s="196" t="str">
        <f t="shared" si="760"/>
        <v>$BE$724</v>
      </c>
      <c r="BF728" s="196" t="str">
        <f t="shared" si="760"/>
        <v>$BF$724</v>
      </c>
      <c r="BG728" s="196" t="str">
        <f t="shared" si="760"/>
        <v>$BG$724</v>
      </c>
      <c r="BH728" s="196" t="str">
        <f t="shared" si="760"/>
        <v>$BH$724</v>
      </c>
      <c r="BI728" s="196" t="str">
        <f t="shared" si="760"/>
        <v>$BI$724</v>
      </c>
      <c r="BJ728" s="196" t="str">
        <f t="shared" si="760"/>
        <v>$BJ$724</v>
      </c>
      <c r="BK728" s="196" t="str">
        <f t="shared" si="760"/>
        <v>$BK$724</v>
      </c>
      <c r="BL728" s="196" t="str">
        <f t="shared" si="760"/>
        <v>$BL$724</v>
      </c>
      <c r="BM728" s="196" t="str">
        <f t="shared" si="760"/>
        <v>$BM$724</v>
      </c>
      <c r="BN728" s="196" t="str">
        <f t="shared" si="760"/>
        <v>$BN$724</v>
      </c>
      <c r="BO728" s="196" t="str">
        <f t="shared" si="760"/>
        <v>$BO$724</v>
      </c>
      <c r="BP728" s="196" t="str">
        <f t="shared" si="760"/>
        <v>$BP$724</v>
      </c>
      <c r="BQ728" s="196" t="str">
        <f t="shared" si="760"/>
        <v>$BQ$724</v>
      </c>
      <c r="BR728" s="196" t="str">
        <f t="shared" si="760"/>
        <v>$BR$724</v>
      </c>
      <c r="BS728" s="196" t="str">
        <f t="shared" si="760"/>
        <v>$BS$724</v>
      </c>
      <c r="BT728" s="196" t="str">
        <f t="shared" si="760"/>
        <v>$BT$724</v>
      </c>
      <c r="BU728" s="196" t="str">
        <f t="shared" si="760"/>
        <v>$BU$724</v>
      </c>
      <c r="BV728" s="196" t="str">
        <f t="shared" si="760"/>
        <v>$BV$724</v>
      </c>
      <c r="BW728" s="196" t="str">
        <f t="shared" si="760"/>
        <v>$BW$724</v>
      </c>
      <c r="BX728" s="196" t="str">
        <f t="shared" si="760"/>
        <v>$BX$724</v>
      </c>
      <c r="BY728" s="196" t="str">
        <f t="shared" si="760"/>
        <v>$BY$724</v>
      </c>
      <c r="BZ728" s="196" t="str">
        <f t="shared" si="760"/>
        <v>$BZ$724</v>
      </c>
      <c r="CA728" s="196" t="str">
        <f t="shared" si="760"/>
        <v>$CA$724</v>
      </c>
      <c r="CB728" s="196" t="str">
        <f t="shared" si="760"/>
        <v>$CB$724</v>
      </c>
      <c r="CC728" s="196" t="str">
        <f t="shared" si="760"/>
        <v>$CC$724</v>
      </c>
      <c r="CD728" s="196" t="str">
        <f t="shared" si="760"/>
        <v>$CD$724</v>
      </c>
      <c r="CE728" s="196" t="str">
        <f t="shared" si="760"/>
        <v>$CE$724</v>
      </c>
      <c r="CF728" s="196" t="str">
        <f t="shared" ref="CF728:CL728" si="761">ADDRESS(ROW(CF724),COLUMN(CF724))</f>
        <v>$CF$724</v>
      </c>
      <c r="CG728" s="196" t="str">
        <f t="shared" si="761"/>
        <v>$CG$724</v>
      </c>
      <c r="CH728" s="196" t="str">
        <f t="shared" si="761"/>
        <v>$CH$724</v>
      </c>
      <c r="CI728" s="196" t="str">
        <f t="shared" si="761"/>
        <v>$CI$724</v>
      </c>
      <c r="CJ728" s="196" t="str">
        <f t="shared" si="761"/>
        <v>$CJ$724</v>
      </c>
      <c r="CK728" s="196" t="str">
        <f t="shared" si="761"/>
        <v>$CK$724</v>
      </c>
      <c r="CL728" s="196" t="str">
        <f t="shared" si="761"/>
        <v>$CL$724</v>
      </c>
    </row>
    <row r="729" spans="2:90" x14ac:dyDescent="0.4">
      <c r="B729" s="8" t="str">
        <f>B682</f>
        <v>Secondary volume driver</v>
      </c>
      <c r="C729" s="12"/>
      <c r="D729" s="12" t="s">
        <v>1037</v>
      </c>
      <c r="E729" s="12" t="s">
        <v>906</v>
      </c>
      <c r="F729" s="12"/>
      <c r="G729" s="12" t="s">
        <v>330</v>
      </c>
      <c r="H729" s="12"/>
      <c r="I729" s="60"/>
      <c r="J729" s="60"/>
      <c r="K729" s="34"/>
      <c r="L729" s="34"/>
      <c r="M729" s="34"/>
      <c r="N729" s="34"/>
      <c r="O729" s="34"/>
      <c r="P729" s="34"/>
      <c r="R729" s="15"/>
      <c r="S729" s="76" t="str">
        <f>S705</f>
        <v>S$13</v>
      </c>
      <c r="T729" s="76" t="str">
        <f t="shared" ref="T729:CE729" si="762">T705</f>
        <v>T$13</v>
      </c>
      <c r="U729" s="76" t="str">
        <f t="shared" si="762"/>
        <v>U$13</v>
      </c>
      <c r="V729" s="76" t="str">
        <f t="shared" si="762"/>
        <v>V$13</v>
      </c>
      <c r="W729" s="76" t="str">
        <f t="shared" si="762"/>
        <v>W$13</v>
      </c>
      <c r="X729" s="76" t="str">
        <f t="shared" si="762"/>
        <v>X$13</v>
      </c>
      <c r="Y729" s="76" t="str">
        <f t="shared" si="762"/>
        <v>Y$13</v>
      </c>
      <c r="Z729" s="76" t="str">
        <f t="shared" si="762"/>
        <v>Z$13</v>
      </c>
      <c r="AA729" s="76" t="str">
        <f t="shared" si="762"/>
        <v>AA$13</v>
      </c>
      <c r="AB729" s="76" t="str">
        <f t="shared" si="762"/>
        <v>AB$13</v>
      </c>
      <c r="AC729" s="76" t="str">
        <f t="shared" si="762"/>
        <v>AC$13</v>
      </c>
      <c r="AD729" s="76" t="str">
        <f t="shared" si="762"/>
        <v>AD$13</v>
      </c>
      <c r="AE729" s="76" t="str">
        <f t="shared" si="762"/>
        <v>AE$13</v>
      </c>
      <c r="AF729" s="76" t="str">
        <f t="shared" si="762"/>
        <v>AF$13</v>
      </c>
      <c r="AG729" s="76" t="str">
        <f t="shared" si="762"/>
        <v>AG$13</v>
      </c>
      <c r="AH729" s="76" t="str">
        <f t="shared" si="762"/>
        <v>AH$13</v>
      </c>
      <c r="AI729" s="76" t="str">
        <f t="shared" si="762"/>
        <v>AI$13</v>
      </c>
      <c r="AJ729" s="76" t="str">
        <f t="shared" si="762"/>
        <v>AJ$13</v>
      </c>
      <c r="AK729" s="76" t="str">
        <f t="shared" si="762"/>
        <v>AK$13</v>
      </c>
      <c r="AL729" s="76" t="str">
        <f t="shared" si="762"/>
        <v>AL$13</v>
      </c>
      <c r="AM729" s="76" t="str">
        <f t="shared" si="762"/>
        <v>AM$13</v>
      </c>
      <c r="AN729" s="76" t="str">
        <f t="shared" si="762"/>
        <v>AN$13</v>
      </c>
      <c r="AO729" s="76" t="str">
        <f t="shared" si="762"/>
        <v>AO$13</v>
      </c>
      <c r="AP729" s="76" t="str">
        <f t="shared" si="762"/>
        <v>AP$13</v>
      </c>
      <c r="AQ729" s="76" t="str">
        <f t="shared" si="762"/>
        <v>AQ$13</v>
      </c>
      <c r="AR729" s="76" t="str">
        <f t="shared" si="762"/>
        <v>AR$13</v>
      </c>
      <c r="AS729" s="76" t="str">
        <f t="shared" si="762"/>
        <v>AS$13</v>
      </c>
      <c r="AT729" s="76" t="str">
        <f t="shared" si="762"/>
        <v>AT$13</v>
      </c>
      <c r="AU729" s="76" t="str">
        <f t="shared" si="762"/>
        <v>AU$13</v>
      </c>
      <c r="AV729" s="76" t="str">
        <f t="shared" si="762"/>
        <v>AV$13</v>
      </c>
      <c r="AW729" s="76" t="str">
        <f t="shared" si="762"/>
        <v>AW$13</v>
      </c>
      <c r="AX729" s="76" t="str">
        <f t="shared" si="762"/>
        <v>AX$13</v>
      </c>
      <c r="AY729" s="76" t="str">
        <f t="shared" si="762"/>
        <v>AY$13</v>
      </c>
      <c r="AZ729" s="76" t="str">
        <f t="shared" si="762"/>
        <v>AZ$13</v>
      </c>
      <c r="BA729" s="76" t="str">
        <f t="shared" si="762"/>
        <v>BA$13</v>
      </c>
      <c r="BB729" s="76" t="str">
        <f t="shared" si="762"/>
        <v>BB$13</v>
      </c>
      <c r="BC729" s="76" t="str">
        <f t="shared" si="762"/>
        <v>BC$13</v>
      </c>
      <c r="BD729" s="76" t="str">
        <f t="shared" si="762"/>
        <v>BD$13</v>
      </c>
      <c r="BE729" s="76" t="str">
        <f t="shared" si="762"/>
        <v>BE$13</v>
      </c>
      <c r="BF729" s="76" t="str">
        <f t="shared" si="762"/>
        <v>BF$13</v>
      </c>
      <c r="BG729" s="76" t="str">
        <f t="shared" si="762"/>
        <v>BG$13</v>
      </c>
      <c r="BH729" s="76" t="str">
        <f t="shared" si="762"/>
        <v>BH$13</v>
      </c>
      <c r="BI729" s="76" t="str">
        <f t="shared" si="762"/>
        <v>BI$13</v>
      </c>
      <c r="BJ729" s="76" t="str">
        <f t="shared" si="762"/>
        <v>BJ$13</v>
      </c>
      <c r="BK729" s="76" t="str">
        <f t="shared" si="762"/>
        <v>BK$13</v>
      </c>
      <c r="BL729" s="76" t="str">
        <f t="shared" si="762"/>
        <v>BL$13</v>
      </c>
      <c r="BM729" s="76" t="str">
        <f t="shared" si="762"/>
        <v>BM$13</v>
      </c>
      <c r="BN729" s="76" t="str">
        <f t="shared" si="762"/>
        <v>BN$13</v>
      </c>
      <c r="BO729" s="76" t="str">
        <f t="shared" si="762"/>
        <v>BO$13</v>
      </c>
      <c r="BP729" s="76" t="str">
        <f t="shared" si="762"/>
        <v>BP$13</v>
      </c>
      <c r="BQ729" s="76" t="str">
        <f t="shared" si="762"/>
        <v>BQ$13</v>
      </c>
      <c r="BR729" s="76" t="str">
        <f t="shared" si="762"/>
        <v>BR$13</v>
      </c>
      <c r="BS729" s="76" t="str">
        <f t="shared" si="762"/>
        <v>BS$13</v>
      </c>
      <c r="BT729" s="76" t="str">
        <f t="shared" si="762"/>
        <v>BT$13</v>
      </c>
      <c r="BU729" s="76" t="str">
        <f t="shared" si="762"/>
        <v>BU$13</v>
      </c>
      <c r="BV729" s="76" t="str">
        <f t="shared" si="762"/>
        <v>BV$13</v>
      </c>
      <c r="BW729" s="76" t="str">
        <f t="shared" si="762"/>
        <v>BW$13</v>
      </c>
      <c r="BX729" s="76" t="str">
        <f t="shared" si="762"/>
        <v>BX$13</v>
      </c>
      <c r="BY729" s="76" t="str">
        <f t="shared" si="762"/>
        <v>BY$13</v>
      </c>
      <c r="BZ729" s="76" t="str">
        <f t="shared" si="762"/>
        <v>BZ$13</v>
      </c>
      <c r="CA729" s="76" t="str">
        <f t="shared" si="762"/>
        <v>CA$13</v>
      </c>
      <c r="CB729" s="76" t="str">
        <f t="shared" si="762"/>
        <v>CB$13</v>
      </c>
      <c r="CC729" s="76" t="str">
        <f t="shared" si="762"/>
        <v>CC$13</v>
      </c>
      <c r="CD729" s="76" t="str">
        <f t="shared" si="762"/>
        <v>CD$13</v>
      </c>
      <c r="CE729" s="76" t="str">
        <f t="shared" si="762"/>
        <v>CE$13</v>
      </c>
      <c r="CF729" s="76" t="str">
        <f t="shared" ref="CF729:CL729" si="763">CF705</f>
        <v>CF$13</v>
      </c>
      <c r="CG729" s="76" t="str">
        <f t="shared" si="763"/>
        <v>CG$13</v>
      </c>
      <c r="CH729" s="76" t="str">
        <f t="shared" si="763"/>
        <v>CH$13</v>
      </c>
      <c r="CI729" s="76" t="str">
        <f t="shared" si="763"/>
        <v>CI$13</v>
      </c>
      <c r="CJ729" s="76" t="str">
        <f t="shared" si="763"/>
        <v>CJ$13</v>
      </c>
      <c r="CK729" s="76" t="str">
        <f t="shared" si="763"/>
        <v>CK$13</v>
      </c>
      <c r="CL729" s="76" t="str">
        <f t="shared" si="763"/>
        <v>CL$13</v>
      </c>
    </row>
    <row r="730" spans="2:90" x14ac:dyDescent="0.4">
      <c r="B730" s="231" t="str">
        <f>IFERROR(SUBSTITUTE(TRIM(MID(B710, SEARCH("-", B710) + 1, LEN(B710))),":",""),"no unit")</f>
        <v>client</v>
      </c>
      <c r="C730" s="12"/>
      <c r="D730" s="12" t="s">
        <v>1037</v>
      </c>
      <c r="E730" s="12" t="s">
        <v>906</v>
      </c>
      <c r="F730" s="12"/>
      <c r="G730" s="12" t="s">
        <v>330</v>
      </c>
      <c r="H730" s="12"/>
      <c r="I730" s="60"/>
      <c r="J730" s="60"/>
      <c r="K730" s="15"/>
      <c r="L730" s="15"/>
      <c r="M730" s="15"/>
      <c r="N730" s="15"/>
      <c r="O730" s="15"/>
      <c r="P730" s="15"/>
      <c r="R730" s="15"/>
      <c r="S730" s="76"/>
      <c r="T730" s="76"/>
      <c r="U730" s="76"/>
      <c r="V730" s="76"/>
      <c r="W730" s="76"/>
      <c r="X730" s="76"/>
      <c r="Y730" s="76"/>
      <c r="Z730" s="76"/>
      <c r="AA730" s="76"/>
      <c r="AB730" s="76"/>
      <c r="AC730" s="76"/>
      <c r="AD730" s="76"/>
      <c r="AE730" s="76"/>
      <c r="AF730" s="76"/>
      <c r="AG730" s="76"/>
      <c r="AH730" s="76"/>
      <c r="AI730" s="76"/>
      <c r="AJ730" s="76"/>
      <c r="AK730" s="76"/>
      <c r="AL730" s="76"/>
      <c r="AM730" s="76"/>
      <c r="AN730" s="76"/>
      <c r="AO730" s="76"/>
      <c r="AP730" s="76"/>
      <c r="AQ730" s="76"/>
      <c r="AR730" s="76"/>
      <c r="AS730" s="76"/>
      <c r="AT730" s="76"/>
      <c r="AU730" s="76"/>
      <c r="AV730" s="76"/>
      <c r="AW730" s="76"/>
      <c r="AX730" s="76"/>
      <c r="AY730" s="76"/>
      <c r="AZ730" s="76"/>
      <c r="BA730" s="76"/>
      <c r="BB730" s="76"/>
      <c r="BC730" s="76"/>
      <c r="BD730" s="76"/>
      <c r="BE730" s="76"/>
      <c r="BF730" s="76"/>
      <c r="BG730" s="76"/>
      <c r="BH730" s="76"/>
      <c r="BI730" s="76"/>
      <c r="BJ730" s="76"/>
      <c r="BK730" s="76"/>
      <c r="BL730" s="76"/>
      <c r="BM730" s="76"/>
      <c r="BN730" s="76"/>
      <c r="BO730" s="76"/>
      <c r="BP730" s="76"/>
      <c r="BQ730" s="76"/>
      <c r="BR730" s="76"/>
      <c r="BS730" s="76"/>
      <c r="BT730" s="76"/>
      <c r="BU730" s="76"/>
      <c r="BV730" s="76"/>
      <c r="BW730" s="76"/>
      <c r="BX730" s="76"/>
      <c r="BY730" s="76"/>
      <c r="BZ730" s="76"/>
      <c r="CA730" s="76"/>
      <c r="CB730" s="76"/>
      <c r="CC730" s="76"/>
      <c r="CD730" s="76"/>
      <c r="CE730" s="76"/>
      <c r="CF730" s="76"/>
      <c r="CG730" s="76"/>
      <c r="CH730" s="76"/>
      <c r="CI730" s="76"/>
      <c r="CJ730" s="76"/>
      <c r="CK730" s="76"/>
      <c r="CL730" s="76"/>
    </row>
    <row r="731" spans="2:90" x14ac:dyDescent="0.4">
      <c r="B731" s="8" t="str">
        <f>B684</f>
        <v># of rental units</v>
      </c>
      <c r="C731" s="12"/>
      <c r="D731" s="12" t="s">
        <v>1037</v>
      </c>
      <c r="E731" s="12" t="s">
        <v>906</v>
      </c>
      <c r="F731" s="12"/>
      <c r="G731" s="12" t="s">
        <v>330</v>
      </c>
      <c r="H731" s="12"/>
      <c r="I731" s="60"/>
      <c r="J731" s="60"/>
      <c r="K731" s="15"/>
      <c r="L731" s="15"/>
      <c r="M731" s="15"/>
      <c r="N731" s="15"/>
      <c r="O731" s="15"/>
      <c r="P731" s="15"/>
      <c r="R731" s="15"/>
      <c r="S731" s="76"/>
      <c r="T731" s="76"/>
      <c r="U731" s="76"/>
      <c r="V731" s="76"/>
      <c r="W731" s="76"/>
      <c r="X731" s="76"/>
      <c r="Y731" s="76"/>
      <c r="Z731" s="76"/>
      <c r="AA731" s="76"/>
      <c r="AB731" s="76"/>
      <c r="AC731" s="76"/>
      <c r="AD731" s="76"/>
      <c r="AE731" s="76"/>
      <c r="AF731" s="76"/>
      <c r="AG731" s="76"/>
      <c r="AH731" s="76"/>
      <c r="AI731" s="76"/>
      <c r="AJ731" s="76"/>
      <c r="AK731" s="76"/>
      <c r="AL731" s="76"/>
      <c r="AM731" s="76"/>
      <c r="AN731" s="76"/>
      <c r="AO731" s="76"/>
      <c r="AP731" s="76"/>
      <c r="AQ731" s="76"/>
      <c r="AR731" s="76"/>
      <c r="AS731" s="76"/>
      <c r="AT731" s="76"/>
      <c r="AU731" s="76"/>
      <c r="AV731" s="76"/>
      <c r="AW731" s="76"/>
      <c r="AX731" s="76"/>
      <c r="AY731" s="76"/>
      <c r="AZ731" s="76"/>
      <c r="BA731" s="76"/>
      <c r="BB731" s="76"/>
      <c r="BC731" s="76"/>
      <c r="BD731" s="76"/>
      <c r="BE731" s="76"/>
      <c r="BF731" s="76"/>
      <c r="BG731" s="76"/>
      <c r="BH731" s="76"/>
      <c r="BI731" s="76"/>
      <c r="BJ731" s="76"/>
      <c r="BK731" s="76"/>
      <c r="BL731" s="76"/>
      <c r="BM731" s="76"/>
      <c r="BN731" s="76"/>
      <c r="BO731" s="76"/>
      <c r="BP731" s="76"/>
      <c r="BQ731" s="76"/>
      <c r="BR731" s="76"/>
      <c r="BS731" s="76"/>
      <c r="BT731" s="76"/>
      <c r="BU731" s="76"/>
      <c r="BV731" s="76"/>
      <c r="BW731" s="76"/>
      <c r="BX731" s="76"/>
      <c r="BY731" s="76"/>
      <c r="BZ731" s="76"/>
      <c r="CA731" s="76"/>
      <c r="CB731" s="76"/>
      <c r="CC731" s="76"/>
      <c r="CD731" s="76"/>
      <c r="CE731" s="76"/>
      <c r="CF731" s="76"/>
      <c r="CG731" s="76"/>
      <c r="CH731" s="76"/>
      <c r="CI731" s="76"/>
      <c r="CJ731" s="76"/>
      <c r="CK731" s="76"/>
      <c r="CL731" s="76"/>
    </row>
    <row r="732" spans="2:90" x14ac:dyDescent="0.4">
      <c r="B732" s="8" t="str">
        <f>B685</f>
        <v>% occupancy</v>
      </c>
      <c r="C732" s="12"/>
      <c r="D732" s="12" t="s">
        <v>1037</v>
      </c>
      <c r="E732" s="12" t="s">
        <v>906</v>
      </c>
      <c r="F732" s="12"/>
      <c r="G732" s="12" t="s">
        <v>330</v>
      </c>
      <c r="H732" s="12"/>
      <c r="I732" s="60"/>
      <c r="J732" s="60"/>
      <c r="K732" s="15"/>
      <c r="L732" s="15"/>
      <c r="M732" s="15"/>
      <c r="N732" s="15"/>
      <c r="O732" s="15"/>
      <c r="P732" s="15"/>
      <c r="R732" s="15"/>
      <c r="S732" s="76"/>
      <c r="T732" s="76"/>
      <c r="U732" s="76"/>
      <c r="V732" s="76"/>
      <c r="W732" s="76"/>
      <c r="X732" s="76"/>
      <c r="Y732" s="76"/>
      <c r="Z732" s="76"/>
      <c r="AA732" s="76"/>
      <c r="AB732" s="76"/>
      <c r="AC732" s="76"/>
      <c r="AD732" s="76"/>
      <c r="AE732" s="76"/>
      <c r="AF732" s="76"/>
      <c r="AG732" s="76"/>
      <c r="AH732" s="76"/>
      <c r="AI732" s="76"/>
      <c r="AJ732" s="76"/>
      <c r="AK732" s="76"/>
      <c r="AL732" s="76"/>
      <c r="AM732" s="76"/>
      <c r="AN732" s="76"/>
      <c r="AO732" s="76"/>
      <c r="AP732" s="76"/>
      <c r="AQ732" s="76"/>
      <c r="AR732" s="76"/>
      <c r="AS732" s="76"/>
      <c r="AT732" s="76"/>
      <c r="AU732" s="76"/>
      <c r="AV732" s="76"/>
      <c r="AW732" s="76"/>
      <c r="AX732" s="76"/>
      <c r="AY732" s="76"/>
      <c r="AZ732" s="76"/>
      <c r="BA732" s="76"/>
      <c r="BB732" s="76"/>
      <c r="BC732" s="76"/>
      <c r="BD732" s="76"/>
      <c r="BE732" s="76"/>
      <c r="BF732" s="76"/>
      <c r="BG732" s="76"/>
      <c r="BH732" s="76"/>
      <c r="BI732" s="76"/>
      <c r="BJ732" s="76"/>
      <c r="BK732" s="76"/>
      <c r="BL732" s="76"/>
      <c r="BM732" s="76"/>
      <c r="BN732" s="76"/>
      <c r="BO732" s="76"/>
      <c r="BP732" s="76"/>
      <c r="BQ732" s="76"/>
      <c r="BR732" s="76"/>
      <c r="BS732" s="76"/>
      <c r="BT732" s="76"/>
      <c r="BU732" s="76"/>
      <c r="BV732" s="76"/>
      <c r="BW732" s="76"/>
      <c r="BX732" s="76"/>
      <c r="BY732" s="76"/>
      <c r="BZ732" s="76"/>
      <c r="CA732" s="76"/>
      <c r="CB732" s="76"/>
      <c r="CC732" s="76"/>
      <c r="CD732" s="76"/>
      <c r="CE732" s="76"/>
      <c r="CF732" s="76"/>
      <c r="CG732" s="76"/>
      <c r="CH732" s="76"/>
      <c r="CI732" s="76"/>
      <c r="CJ732" s="76"/>
      <c r="CK732" s="76"/>
      <c r="CL732" s="76"/>
    </row>
    <row r="733" spans="2:90" s="3" customFormat="1" x14ac:dyDescent="0.4">
      <c r="B733" s="87" t="str">
        <f>B686</f>
        <v>$ rent/day/unit</v>
      </c>
      <c r="C733" s="88"/>
      <c r="D733" s="12" t="s">
        <v>1037</v>
      </c>
      <c r="E733" s="88" t="s">
        <v>906</v>
      </c>
      <c r="F733" s="88"/>
      <c r="G733" s="88" t="s">
        <v>330</v>
      </c>
      <c r="H733" s="88"/>
      <c r="I733" s="206"/>
      <c r="J733" s="206"/>
      <c r="K733" s="207"/>
      <c r="L733" s="207"/>
      <c r="M733" s="207"/>
      <c r="N733" s="207"/>
      <c r="O733" s="207"/>
      <c r="P733" s="207"/>
      <c r="R733" s="207"/>
      <c r="S733" s="196" t="str">
        <f>ADDRESS(ROW(S718),COLUMN(S718))</f>
        <v>$S$718</v>
      </c>
      <c r="T733" s="196" t="str">
        <f t="shared" ref="T733:CE733" si="764">ADDRESS(ROW(T718),COLUMN(T718))</f>
        <v>$T$718</v>
      </c>
      <c r="U733" s="196" t="str">
        <f t="shared" si="764"/>
        <v>$U$718</v>
      </c>
      <c r="V733" s="196" t="str">
        <f t="shared" si="764"/>
        <v>$V$718</v>
      </c>
      <c r="W733" s="196" t="str">
        <f t="shared" si="764"/>
        <v>$W$718</v>
      </c>
      <c r="X733" s="196" t="str">
        <f t="shared" si="764"/>
        <v>$X$718</v>
      </c>
      <c r="Y733" s="196" t="str">
        <f t="shared" si="764"/>
        <v>$Y$718</v>
      </c>
      <c r="Z733" s="196" t="str">
        <f t="shared" si="764"/>
        <v>$Z$718</v>
      </c>
      <c r="AA733" s="196" t="str">
        <f t="shared" si="764"/>
        <v>$AA$718</v>
      </c>
      <c r="AB733" s="196" t="str">
        <f t="shared" si="764"/>
        <v>$AB$718</v>
      </c>
      <c r="AC733" s="196" t="str">
        <f t="shared" si="764"/>
        <v>$AC$718</v>
      </c>
      <c r="AD733" s="196" t="str">
        <f t="shared" si="764"/>
        <v>$AD$718</v>
      </c>
      <c r="AE733" s="196" t="str">
        <f t="shared" si="764"/>
        <v>$AE$718</v>
      </c>
      <c r="AF733" s="196" t="str">
        <f t="shared" si="764"/>
        <v>$AF$718</v>
      </c>
      <c r="AG733" s="196" t="str">
        <f t="shared" si="764"/>
        <v>$AG$718</v>
      </c>
      <c r="AH733" s="196" t="str">
        <f t="shared" si="764"/>
        <v>$AH$718</v>
      </c>
      <c r="AI733" s="196" t="str">
        <f t="shared" si="764"/>
        <v>$AI$718</v>
      </c>
      <c r="AJ733" s="196" t="str">
        <f t="shared" si="764"/>
        <v>$AJ$718</v>
      </c>
      <c r="AK733" s="196" t="str">
        <f t="shared" si="764"/>
        <v>$AK$718</v>
      </c>
      <c r="AL733" s="196" t="str">
        <f t="shared" si="764"/>
        <v>$AL$718</v>
      </c>
      <c r="AM733" s="196" t="str">
        <f t="shared" si="764"/>
        <v>$AM$718</v>
      </c>
      <c r="AN733" s="196" t="str">
        <f t="shared" si="764"/>
        <v>$AN$718</v>
      </c>
      <c r="AO733" s="196" t="str">
        <f t="shared" si="764"/>
        <v>$AO$718</v>
      </c>
      <c r="AP733" s="196" t="str">
        <f t="shared" si="764"/>
        <v>$AP$718</v>
      </c>
      <c r="AQ733" s="196" t="str">
        <f t="shared" si="764"/>
        <v>$AQ$718</v>
      </c>
      <c r="AR733" s="196" t="str">
        <f t="shared" si="764"/>
        <v>$AR$718</v>
      </c>
      <c r="AS733" s="196" t="str">
        <f t="shared" si="764"/>
        <v>$AS$718</v>
      </c>
      <c r="AT733" s="196" t="str">
        <f t="shared" si="764"/>
        <v>$AT$718</v>
      </c>
      <c r="AU733" s="196" t="str">
        <f t="shared" si="764"/>
        <v>$AU$718</v>
      </c>
      <c r="AV733" s="196" t="str">
        <f t="shared" si="764"/>
        <v>$AV$718</v>
      </c>
      <c r="AW733" s="196" t="str">
        <f t="shared" si="764"/>
        <v>$AW$718</v>
      </c>
      <c r="AX733" s="196" t="str">
        <f t="shared" si="764"/>
        <v>$AX$718</v>
      </c>
      <c r="AY733" s="196" t="str">
        <f t="shared" si="764"/>
        <v>$AY$718</v>
      </c>
      <c r="AZ733" s="196" t="str">
        <f t="shared" si="764"/>
        <v>$AZ$718</v>
      </c>
      <c r="BA733" s="196" t="str">
        <f t="shared" si="764"/>
        <v>$BA$718</v>
      </c>
      <c r="BB733" s="196" t="str">
        <f t="shared" si="764"/>
        <v>$BB$718</v>
      </c>
      <c r="BC733" s="196" t="str">
        <f t="shared" si="764"/>
        <v>$BC$718</v>
      </c>
      <c r="BD733" s="196" t="str">
        <f t="shared" si="764"/>
        <v>$BD$718</v>
      </c>
      <c r="BE733" s="196" t="str">
        <f t="shared" si="764"/>
        <v>$BE$718</v>
      </c>
      <c r="BF733" s="196" t="str">
        <f t="shared" si="764"/>
        <v>$BF$718</v>
      </c>
      <c r="BG733" s="196" t="str">
        <f t="shared" si="764"/>
        <v>$BG$718</v>
      </c>
      <c r="BH733" s="196" t="str">
        <f t="shared" si="764"/>
        <v>$BH$718</v>
      </c>
      <c r="BI733" s="196" t="str">
        <f t="shared" si="764"/>
        <v>$BI$718</v>
      </c>
      <c r="BJ733" s="196" t="str">
        <f t="shared" si="764"/>
        <v>$BJ$718</v>
      </c>
      <c r="BK733" s="196" t="str">
        <f t="shared" si="764"/>
        <v>$BK$718</v>
      </c>
      <c r="BL733" s="196" t="str">
        <f t="shared" si="764"/>
        <v>$BL$718</v>
      </c>
      <c r="BM733" s="196" t="str">
        <f t="shared" si="764"/>
        <v>$BM$718</v>
      </c>
      <c r="BN733" s="196" t="str">
        <f t="shared" si="764"/>
        <v>$BN$718</v>
      </c>
      <c r="BO733" s="196" t="str">
        <f t="shared" si="764"/>
        <v>$BO$718</v>
      </c>
      <c r="BP733" s="196" t="str">
        <f t="shared" si="764"/>
        <v>$BP$718</v>
      </c>
      <c r="BQ733" s="196" t="str">
        <f t="shared" si="764"/>
        <v>$BQ$718</v>
      </c>
      <c r="BR733" s="196" t="str">
        <f t="shared" si="764"/>
        <v>$BR$718</v>
      </c>
      <c r="BS733" s="196" t="str">
        <f t="shared" si="764"/>
        <v>$BS$718</v>
      </c>
      <c r="BT733" s="196" t="str">
        <f t="shared" si="764"/>
        <v>$BT$718</v>
      </c>
      <c r="BU733" s="196" t="str">
        <f t="shared" si="764"/>
        <v>$BU$718</v>
      </c>
      <c r="BV733" s="196" t="str">
        <f t="shared" si="764"/>
        <v>$BV$718</v>
      </c>
      <c r="BW733" s="196" t="str">
        <f t="shared" si="764"/>
        <v>$BW$718</v>
      </c>
      <c r="BX733" s="196" t="str">
        <f t="shared" si="764"/>
        <v>$BX$718</v>
      </c>
      <c r="BY733" s="196" t="str">
        <f t="shared" si="764"/>
        <v>$BY$718</v>
      </c>
      <c r="BZ733" s="196" t="str">
        <f t="shared" si="764"/>
        <v>$BZ$718</v>
      </c>
      <c r="CA733" s="196" t="str">
        <f t="shared" si="764"/>
        <v>$CA$718</v>
      </c>
      <c r="CB733" s="196" t="str">
        <f t="shared" si="764"/>
        <v>$CB$718</v>
      </c>
      <c r="CC733" s="196" t="str">
        <f t="shared" si="764"/>
        <v>$CC$718</v>
      </c>
      <c r="CD733" s="196" t="str">
        <f t="shared" si="764"/>
        <v>$CD$718</v>
      </c>
      <c r="CE733" s="196" t="str">
        <f t="shared" si="764"/>
        <v>$CE$718</v>
      </c>
      <c r="CF733" s="196" t="str">
        <f t="shared" ref="CF733:CL733" si="765">ADDRESS(ROW(CF718),COLUMN(CF718))</f>
        <v>$CF$718</v>
      </c>
      <c r="CG733" s="196" t="str">
        <f t="shared" si="765"/>
        <v>$CG$718</v>
      </c>
      <c r="CH733" s="196" t="str">
        <f t="shared" si="765"/>
        <v>$CH$718</v>
      </c>
      <c r="CI733" s="196" t="str">
        <f t="shared" si="765"/>
        <v>$CI$718</v>
      </c>
      <c r="CJ733" s="196" t="str">
        <f t="shared" si="765"/>
        <v>$CJ$718</v>
      </c>
      <c r="CK733" s="196" t="str">
        <f t="shared" si="765"/>
        <v>$CK$718</v>
      </c>
      <c r="CL733" s="196" t="str">
        <f t="shared" si="765"/>
        <v>$CL$718</v>
      </c>
    </row>
    <row r="734" spans="2:90" x14ac:dyDescent="0.4">
      <c r="C734" s="12"/>
      <c r="D734" s="12"/>
      <c r="E734" s="12"/>
      <c r="F734" s="12"/>
      <c r="G734" s="12"/>
      <c r="H734" s="12"/>
      <c r="I734" s="60"/>
      <c r="J734" s="60"/>
      <c r="K734" s="15"/>
      <c r="L734" s="15"/>
      <c r="M734" s="15"/>
      <c r="N734" s="15"/>
      <c r="O734" s="15"/>
      <c r="P734" s="15"/>
      <c r="R734" s="15"/>
      <c r="S734" s="76"/>
      <c r="T734" s="76"/>
      <c r="U734" s="76"/>
      <c r="V734" s="76"/>
      <c r="W734" s="76"/>
      <c r="X734" s="76"/>
      <c r="Y734" s="76"/>
      <c r="Z734" s="76"/>
      <c r="AA734" s="76"/>
      <c r="AB734" s="76"/>
      <c r="AC734" s="76"/>
      <c r="AD734" s="76"/>
      <c r="AE734" s="76"/>
      <c r="AF734" s="76"/>
      <c r="AG734" s="76"/>
      <c r="AH734" s="76"/>
      <c r="AI734" s="76"/>
      <c r="AJ734" s="76"/>
      <c r="AK734" s="76"/>
      <c r="AL734" s="76"/>
      <c r="AM734" s="76"/>
      <c r="AN734" s="76"/>
      <c r="AO734" s="76"/>
      <c r="AP734" s="76"/>
      <c r="AQ734" s="76"/>
      <c r="AR734" s="76"/>
      <c r="AS734" s="76"/>
      <c r="AT734" s="76"/>
      <c r="AU734" s="76"/>
      <c r="AV734" s="76"/>
      <c r="AW734" s="76"/>
      <c r="AX734" s="76"/>
      <c r="AY734" s="76"/>
      <c r="AZ734" s="76"/>
      <c r="BA734" s="76"/>
      <c r="BB734" s="76"/>
      <c r="BC734" s="76"/>
      <c r="BD734" s="76"/>
      <c r="BE734" s="76"/>
      <c r="BF734" s="76"/>
      <c r="BG734" s="76"/>
      <c r="BH734" s="76"/>
      <c r="BI734" s="76"/>
      <c r="BJ734" s="76"/>
      <c r="BK734" s="76"/>
      <c r="BL734" s="76"/>
      <c r="BM734" s="76"/>
      <c r="BN734" s="76"/>
      <c r="BO734" s="76"/>
      <c r="BP734" s="76"/>
      <c r="BQ734" s="76"/>
      <c r="BR734" s="76"/>
      <c r="BS734" s="76"/>
      <c r="BT734" s="76"/>
      <c r="BU734" s="76"/>
      <c r="BV734" s="76"/>
      <c r="BW734" s="76"/>
      <c r="BX734" s="76"/>
      <c r="BY734" s="76"/>
      <c r="BZ734" s="76"/>
      <c r="CA734" s="76"/>
      <c r="CB734" s="76"/>
      <c r="CC734" s="76"/>
      <c r="CD734" s="76"/>
      <c r="CE734" s="76"/>
      <c r="CF734" s="76"/>
      <c r="CG734" s="76"/>
      <c r="CH734" s="76"/>
      <c r="CI734" s="76"/>
      <c r="CJ734" s="76"/>
      <c r="CK734" s="76"/>
      <c r="CL734" s="76"/>
    </row>
    <row r="735" spans="2:90" x14ac:dyDescent="0.4">
      <c r="B735" s="168" t="s">
        <v>487</v>
      </c>
      <c r="C735" s="186"/>
      <c r="D735" s="186"/>
      <c r="E735" s="186" t="s">
        <v>906</v>
      </c>
      <c r="F735" s="186"/>
      <c r="G735" s="186"/>
      <c r="H735" s="186"/>
      <c r="I735" s="187"/>
      <c r="J735" s="187"/>
      <c r="K735" s="188"/>
      <c r="L735" s="188"/>
      <c r="M735" s="188"/>
      <c r="N735" s="188"/>
      <c r="O735" s="188"/>
      <c r="P735" s="188"/>
      <c r="R735" s="188"/>
      <c r="S735" s="189"/>
      <c r="T735" s="189"/>
      <c r="U735" s="189"/>
      <c r="V735" s="189"/>
      <c r="W735" s="189"/>
      <c r="X735" s="189"/>
      <c r="Y735" s="189"/>
      <c r="Z735" s="189"/>
      <c r="AA735" s="189"/>
      <c r="AB735" s="189"/>
      <c r="AC735" s="189"/>
      <c r="AD735" s="189"/>
      <c r="AE735" s="189"/>
      <c r="AF735" s="189"/>
      <c r="AG735" s="189"/>
      <c r="AH735" s="189"/>
      <c r="AI735" s="189"/>
      <c r="AJ735" s="189"/>
      <c r="AK735" s="189"/>
      <c r="AL735" s="189"/>
      <c r="AM735" s="189"/>
      <c r="AN735" s="189"/>
      <c r="AO735" s="189"/>
      <c r="AP735" s="189"/>
      <c r="AQ735" s="189"/>
      <c r="AR735" s="189"/>
      <c r="AS735" s="189"/>
      <c r="AT735" s="189"/>
      <c r="AU735" s="189"/>
      <c r="AV735" s="189"/>
      <c r="AW735" s="189"/>
      <c r="AX735" s="189"/>
      <c r="AY735" s="189"/>
      <c r="AZ735" s="189"/>
      <c r="BA735" s="189"/>
      <c r="BB735" s="189"/>
      <c r="BC735" s="189"/>
      <c r="BD735" s="189"/>
      <c r="BE735" s="189"/>
      <c r="BF735" s="189"/>
      <c r="BG735" s="189"/>
      <c r="BH735" s="189"/>
      <c r="BI735" s="189"/>
      <c r="BJ735" s="189"/>
      <c r="BK735" s="189"/>
      <c r="BL735" s="189"/>
      <c r="BM735" s="189"/>
      <c r="BN735" s="189"/>
      <c r="BO735" s="189"/>
      <c r="BP735" s="189"/>
      <c r="BQ735" s="189"/>
      <c r="BR735" s="189"/>
      <c r="BS735" s="189"/>
      <c r="BT735" s="189"/>
      <c r="BU735" s="189"/>
      <c r="BV735" s="189"/>
      <c r="BW735" s="189"/>
      <c r="BX735" s="189"/>
      <c r="BY735" s="189"/>
      <c r="BZ735" s="189"/>
      <c r="CA735" s="189"/>
      <c r="CB735" s="189"/>
      <c r="CC735" s="189"/>
      <c r="CD735" s="189"/>
      <c r="CE735" s="189"/>
      <c r="CF735" s="189"/>
      <c r="CG735" s="189"/>
      <c r="CH735" s="189"/>
      <c r="CI735" s="189"/>
      <c r="CJ735" s="189"/>
      <c r="CK735" s="189"/>
      <c r="CL735" s="189"/>
    </row>
    <row r="736" spans="2:90" x14ac:dyDescent="0.4">
      <c r="B736" s="168" t="s">
        <v>489</v>
      </c>
      <c r="C736" s="167"/>
      <c r="D736" s="167"/>
      <c r="E736" s="167" t="s">
        <v>906</v>
      </c>
      <c r="F736" s="167"/>
      <c r="G736" s="167"/>
      <c r="H736" s="167"/>
      <c r="I736" s="169"/>
      <c r="J736" s="169"/>
      <c r="K736" s="190"/>
      <c r="L736" s="190"/>
      <c r="M736" s="190"/>
      <c r="N736" s="190"/>
      <c r="O736" s="190"/>
      <c r="P736" s="190"/>
      <c r="R736" s="191"/>
      <c r="S736" s="167"/>
      <c r="T736" s="167"/>
      <c r="U736" s="167"/>
      <c r="V736" s="167"/>
      <c r="W736" s="167"/>
      <c r="X736" s="167"/>
      <c r="Y736" s="167"/>
      <c r="Z736" s="167"/>
      <c r="AA736" s="167"/>
      <c r="AB736" s="167"/>
      <c r="AC736" s="167"/>
      <c r="AD736" s="167"/>
      <c r="AE736" s="167"/>
      <c r="AF736" s="167"/>
      <c r="AG736" s="167"/>
      <c r="AH736" s="167"/>
      <c r="AI736" s="167"/>
      <c r="AJ736" s="167"/>
      <c r="AK736" s="167"/>
      <c r="AL736" s="167"/>
      <c r="AM736" s="167"/>
      <c r="AN736" s="167"/>
      <c r="AO736" s="167"/>
      <c r="AP736" s="167"/>
      <c r="AQ736" s="167"/>
      <c r="AR736" s="167"/>
      <c r="AS736" s="167"/>
      <c r="AT736" s="167"/>
      <c r="AU736" s="167"/>
      <c r="AV736" s="167"/>
      <c r="AW736" s="167"/>
      <c r="AX736" s="167"/>
      <c r="AY736" s="167"/>
      <c r="AZ736" s="167"/>
      <c r="BA736" s="167"/>
      <c r="BB736" s="167"/>
      <c r="BC736" s="167"/>
      <c r="BD736" s="167"/>
      <c r="BE736" s="167"/>
      <c r="BF736" s="167"/>
      <c r="BG736" s="167"/>
      <c r="BH736" s="167"/>
      <c r="BI736" s="167"/>
      <c r="BJ736" s="167"/>
      <c r="BK736" s="167"/>
      <c r="BL736" s="167"/>
      <c r="BM736" s="167"/>
      <c r="BN736" s="167"/>
      <c r="BO736" s="167"/>
      <c r="BP736" s="167"/>
      <c r="BQ736" s="167"/>
      <c r="BR736" s="167"/>
      <c r="BS736" s="167"/>
      <c r="BT736" s="167"/>
      <c r="BU736" s="167"/>
      <c r="BV736" s="167"/>
      <c r="BW736" s="167"/>
      <c r="BX736" s="167"/>
      <c r="BY736" s="167"/>
      <c r="BZ736" s="167"/>
      <c r="CA736" s="167"/>
      <c r="CB736" s="167"/>
      <c r="CC736" s="167"/>
      <c r="CD736" s="167"/>
      <c r="CE736" s="167"/>
      <c r="CF736" s="167"/>
      <c r="CG736" s="167"/>
      <c r="CH736" s="167"/>
      <c r="CI736" s="167"/>
      <c r="CJ736" s="167"/>
      <c r="CK736" s="167"/>
      <c r="CL736" s="167"/>
    </row>
    <row r="737" spans="2:90" x14ac:dyDescent="0.4">
      <c r="B737" s="168" t="s">
        <v>459</v>
      </c>
      <c r="C737" s="167"/>
      <c r="D737" s="167"/>
      <c r="E737" s="167" t="s">
        <v>906</v>
      </c>
      <c r="F737" s="167"/>
      <c r="G737" s="167"/>
      <c r="H737" s="167"/>
      <c r="I737" s="169"/>
      <c r="J737" s="169"/>
      <c r="K737" s="190"/>
      <c r="L737" s="190"/>
      <c r="M737" s="190"/>
      <c r="N737" s="190"/>
      <c r="O737" s="190"/>
      <c r="P737" s="190"/>
      <c r="R737" s="191"/>
      <c r="S737" s="192" t="str">
        <f t="shared" ref="S737:CD737" si="766">S$16</f>
        <v>S$12</v>
      </c>
      <c r="T737" s="192" t="str">
        <f t="shared" si="766"/>
        <v>T$12</v>
      </c>
      <c r="U737" s="192" t="str">
        <f t="shared" si="766"/>
        <v>U$12</v>
      </c>
      <c r="V737" s="192" t="str">
        <f t="shared" si="766"/>
        <v>V$12</v>
      </c>
      <c r="W737" s="192" t="str">
        <f t="shared" si="766"/>
        <v>W$12</v>
      </c>
      <c r="X737" s="192" t="str">
        <f t="shared" si="766"/>
        <v>X$12</v>
      </c>
      <c r="Y737" s="192" t="str">
        <f t="shared" si="766"/>
        <v>Y$12</v>
      </c>
      <c r="Z737" s="192" t="str">
        <f t="shared" si="766"/>
        <v>Z$12</v>
      </c>
      <c r="AA737" s="192" t="str">
        <f t="shared" si="766"/>
        <v>AA$12</v>
      </c>
      <c r="AB737" s="192" t="str">
        <f t="shared" si="766"/>
        <v>AB$12</v>
      </c>
      <c r="AC737" s="192" t="str">
        <f t="shared" si="766"/>
        <v>AC$12</v>
      </c>
      <c r="AD737" s="192" t="str">
        <f t="shared" si="766"/>
        <v>AD$12</v>
      </c>
      <c r="AE737" s="192" t="str">
        <f t="shared" si="766"/>
        <v>AE$12</v>
      </c>
      <c r="AF737" s="192" t="str">
        <f t="shared" si="766"/>
        <v>AF$12</v>
      </c>
      <c r="AG737" s="192" t="str">
        <f t="shared" si="766"/>
        <v>AG$12</v>
      </c>
      <c r="AH737" s="192" t="str">
        <f t="shared" si="766"/>
        <v>AH$12</v>
      </c>
      <c r="AI737" s="192" t="str">
        <f t="shared" si="766"/>
        <v>AI$12</v>
      </c>
      <c r="AJ737" s="192" t="str">
        <f t="shared" si="766"/>
        <v>AJ$12</v>
      </c>
      <c r="AK737" s="192" t="str">
        <f t="shared" si="766"/>
        <v>AK$12</v>
      </c>
      <c r="AL737" s="192" t="str">
        <f t="shared" si="766"/>
        <v>AL$12</v>
      </c>
      <c r="AM737" s="192" t="str">
        <f t="shared" si="766"/>
        <v>AM$12</v>
      </c>
      <c r="AN737" s="192" t="str">
        <f t="shared" si="766"/>
        <v>AN$12</v>
      </c>
      <c r="AO737" s="192" t="str">
        <f t="shared" si="766"/>
        <v>AO$12</v>
      </c>
      <c r="AP737" s="192" t="str">
        <f t="shared" si="766"/>
        <v>AP$12</v>
      </c>
      <c r="AQ737" s="192" t="str">
        <f t="shared" si="766"/>
        <v>AQ$12</v>
      </c>
      <c r="AR737" s="192" t="str">
        <f t="shared" si="766"/>
        <v>AR$12</v>
      </c>
      <c r="AS737" s="192" t="str">
        <f t="shared" si="766"/>
        <v>AS$12</v>
      </c>
      <c r="AT737" s="192" t="str">
        <f t="shared" si="766"/>
        <v>AT$12</v>
      </c>
      <c r="AU737" s="192" t="str">
        <f t="shared" si="766"/>
        <v>AU$12</v>
      </c>
      <c r="AV737" s="192" t="str">
        <f t="shared" si="766"/>
        <v>AV$12</v>
      </c>
      <c r="AW737" s="192" t="str">
        <f t="shared" si="766"/>
        <v>AW$12</v>
      </c>
      <c r="AX737" s="192" t="str">
        <f t="shared" si="766"/>
        <v>AX$12</v>
      </c>
      <c r="AY737" s="192" t="str">
        <f t="shared" si="766"/>
        <v>AY$12</v>
      </c>
      <c r="AZ737" s="192" t="str">
        <f t="shared" si="766"/>
        <v>AZ$12</v>
      </c>
      <c r="BA737" s="192" t="str">
        <f t="shared" si="766"/>
        <v>BA$12</v>
      </c>
      <c r="BB737" s="192" t="str">
        <f t="shared" si="766"/>
        <v>BB$12</v>
      </c>
      <c r="BC737" s="192" t="str">
        <f t="shared" si="766"/>
        <v>BC$12</v>
      </c>
      <c r="BD737" s="192" t="str">
        <f t="shared" si="766"/>
        <v>BD$12</v>
      </c>
      <c r="BE737" s="192" t="str">
        <f t="shared" si="766"/>
        <v>BE$12</v>
      </c>
      <c r="BF737" s="192" t="str">
        <f t="shared" si="766"/>
        <v>BF$12</v>
      </c>
      <c r="BG737" s="192" t="str">
        <f t="shared" si="766"/>
        <v>BG$12</v>
      </c>
      <c r="BH737" s="192" t="str">
        <f t="shared" si="766"/>
        <v>BH$12</v>
      </c>
      <c r="BI737" s="192" t="str">
        <f t="shared" si="766"/>
        <v>BI$12</v>
      </c>
      <c r="BJ737" s="192" t="str">
        <f t="shared" si="766"/>
        <v>BJ$12</v>
      </c>
      <c r="BK737" s="192" t="str">
        <f t="shared" si="766"/>
        <v>BK$12</v>
      </c>
      <c r="BL737" s="192" t="str">
        <f t="shared" si="766"/>
        <v>BL$12</v>
      </c>
      <c r="BM737" s="192" t="str">
        <f t="shared" si="766"/>
        <v>BM$12</v>
      </c>
      <c r="BN737" s="192" t="str">
        <f t="shared" si="766"/>
        <v>BN$12</v>
      </c>
      <c r="BO737" s="192" t="str">
        <f t="shared" si="766"/>
        <v>BO$12</v>
      </c>
      <c r="BP737" s="192" t="str">
        <f t="shared" si="766"/>
        <v>BP$12</v>
      </c>
      <c r="BQ737" s="192" t="str">
        <f t="shared" si="766"/>
        <v>BQ$12</v>
      </c>
      <c r="BR737" s="192" t="str">
        <f t="shared" si="766"/>
        <v>BR$12</v>
      </c>
      <c r="BS737" s="192" t="str">
        <f t="shared" si="766"/>
        <v>BS$12</v>
      </c>
      <c r="BT737" s="192" t="str">
        <f t="shared" si="766"/>
        <v>BT$12</v>
      </c>
      <c r="BU737" s="192" t="str">
        <f t="shared" si="766"/>
        <v>BU$12</v>
      </c>
      <c r="BV737" s="192" t="str">
        <f t="shared" si="766"/>
        <v>BV$12</v>
      </c>
      <c r="BW737" s="192" t="str">
        <f t="shared" si="766"/>
        <v>BW$12</v>
      </c>
      <c r="BX737" s="192" t="str">
        <f t="shared" si="766"/>
        <v>BX$12</v>
      </c>
      <c r="BY737" s="192" t="str">
        <f t="shared" si="766"/>
        <v>BY$12</v>
      </c>
      <c r="BZ737" s="192" t="str">
        <f t="shared" si="766"/>
        <v>BZ$12</v>
      </c>
      <c r="CA737" s="192" t="str">
        <f t="shared" si="766"/>
        <v>CA$12</v>
      </c>
      <c r="CB737" s="192" t="str">
        <f t="shared" si="766"/>
        <v>CB$12</v>
      </c>
      <c r="CC737" s="192" t="str">
        <f t="shared" si="766"/>
        <v>CC$12</v>
      </c>
      <c r="CD737" s="192" t="str">
        <f t="shared" si="766"/>
        <v>CD$12</v>
      </c>
      <c r="CE737" s="192" t="str">
        <f t="shared" ref="CE737:CL737" si="767">CE$16</f>
        <v>CE$12</v>
      </c>
      <c r="CF737" s="192" t="str">
        <f t="shared" si="767"/>
        <v>CF$12</v>
      </c>
      <c r="CG737" s="192" t="str">
        <f t="shared" si="767"/>
        <v>CG$12</v>
      </c>
      <c r="CH737" s="192" t="str">
        <f t="shared" si="767"/>
        <v>CH$12</v>
      </c>
      <c r="CI737" s="192" t="str">
        <f t="shared" si="767"/>
        <v>CI$12</v>
      </c>
      <c r="CJ737" s="192" t="str">
        <f t="shared" si="767"/>
        <v>CJ$12</v>
      </c>
      <c r="CK737" s="192" t="str">
        <f t="shared" si="767"/>
        <v>CK$12</v>
      </c>
      <c r="CL737" s="192" t="str">
        <f t="shared" si="767"/>
        <v>CL$12</v>
      </c>
    </row>
    <row r="738" spans="2:90" x14ac:dyDescent="0.4">
      <c r="B738" s="168" t="s">
        <v>460</v>
      </c>
      <c r="C738" s="193"/>
      <c r="D738" s="193"/>
      <c r="E738" s="193" t="s">
        <v>906</v>
      </c>
      <c r="F738" s="193"/>
      <c r="G738" s="193"/>
      <c r="H738" s="193"/>
      <c r="I738" s="194"/>
      <c r="J738" s="194"/>
      <c r="K738" s="195"/>
      <c r="L738" s="195"/>
      <c r="M738" s="195"/>
      <c r="N738" s="195"/>
      <c r="O738" s="195"/>
      <c r="P738" s="195"/>
      <c r="R738" s="195"/>
      <c r="S738" s="192" t="str">
        <f t="shared" ref="S738:CD738" si="768">S$17</f>
        <v>S$13</v>
      </c>
      <c r="T738" s="192" t="str">
        <f t="shared" si="768"/>
        <v>T$13</v>
      </c>
      <c r="U738" s="192" t="str">
        <f t="shared" si="768"/>
        <v>U$13</v>
      </c>
      <c r="V738" s="192" t="str">
        <f t="shared" si="768"/>
        <v>V$13</v>
      </c>
      <c r="W738" s="192" t="str">
        <f t="shared" si="768"/>
        <v>W$13</v>
      </c>
      <c r="X738" s="192" t="str">
        <f t="shared" si="768"/>
        <v>X$13</v>
      </c>
      <c r="Y738" s="192" t="str">
        <f t="shared" si="768"/>
        <v>Y$13</v>
      </c>
      <c r="Z738" s="192" t="str">
        <f t="shared" si="768"/>
        <v>Z$13</v>
      </c>
      <c r="AA738" s="192" t="str">
        <f t="shared" si="768"/>
        <v>AA$13</v>
      </c>
      <c r="AB738" s="192" t="str">
        <f t="shared" si="768"/>
        <v>AB$13</v>
      </c>
      <c r="AC738" s="192" t="str">
        <f t="shared" si="768"/>
        <v>AC$13</v>
      </c>
      <c r="AD738" s="192" t="str">
        <f t="shared" si="768"/>
        <v>AD$13</v>
      </c>
      <c r="AE738" s="192" t="str">
        <f t="shared" si="768"/>
        <v>AE$13</v>
      </c>
      <c r="AF738" s="192" t="str">
        <f t="shared" si="768"/>
        <v>AF$13</v>
      </c>
      <c r="AG738" s="192" t="str">
        <f t="shared" si="768"/>
        <v>AG$13</v>
      </c>
      <c r="AH738" s="192" t="str">
        <f t="shared" si="768"/>
        <v>AH$13</v>
      </c>
      <c r="AI738" s="192" t="str">
        <f t="shared" si="768"/>
        <v>AI$13</v>
      </c>
      <c r="AJ738" s="192" t="str">
        <f t="shared" si="768"/>
        <v>AJ$13</v>
      </c>
      <c r="AK738" s="192" t="str">
        <f t="shared" si="768"/>
        <v>AK$13</v>
      </c>
      <c r="AL738" s="192" t="str">
        <f t="shared" si="768"/>
        <v>AL$13</v>
      </c>
      <c r="AM738" s="192" t="str">
        <f t="shared" si="768"/>
        <v>AM$13</v>
      </c>
      <c r="AN738" s="192" t="str">
        <f t="shared" si="768"/>
        <v>AN$13</v>
      </c>
      <c r="AO738" s="192" t="str">
        <f t="shared" si="768"/>
        <v>AO$13</v>
      </c>
      <c r="AP738" s="192" t="str">
        <f t="shared" si="768"/>
        <v>AP$13</v>
      </c>
      <c r="AQ738" s="192" t="str">
        <f t="shared" si="768"/>
        <v>AQ$13</v>
      </c>
      <c r="AR738" s="192" t="str">
        <f t="shared" si="768"/>
        <v>AR$13</v>
      </c>
      <c r="AS738" s="192" t="str">
        <f t="shared" si="768"/>
        <v>AS$13</v>
      </c>
      <c r="AT738" s="192" t="str">
        <f t="shared" si="768"/>
        <v>AT$13</v>
      </c>
      <c r="AU738" s="192" t="str">
        <f t="shared" si="768"/>
        <v>AU$13</v>
      </c>
      <c r="AV738" s="192" t="str">
        <f t="shared" si="768"/>
        <v>AV$13</v>
      </c>
      <c r="AW738" s="192" t="str">
        <f t="shared" si="768"/>
        <v>AW$13</v>
      </c>
      <c r="AX738" s="192" t="str">
        <f t="shared" si="768"/>
        <v>AX$13</v>
      </c>
      <c r="AY738" s="192" t="str">
        <f t="shared" si="768"/>
        <v>AY$13</v>
      </c>
      <c r="AZ738" s="192" t="str">
        <f t="shared" si="768"/>
        <v>AZ$13</v>
      </c>
      <c r="BA738" s="192" t="str">
        <f t="shared" si="768"/>
        <v>BA$13</v>
      </c>
      <c r="BB738" s="192" t="str">
        <f t="shared" si="768"/>
        <v>BB$13</v>
      </c>
      <c r="BC738" s="192" t="str">
        <f t="shared" si="768"/>
        <v>BC$13</v>
      </c>
      <c r="BD738" s="192" t="str">
        <f t="shared" si="768"/>
        <v>BD$13</v>
      </c>
      <c r="BE738" s="192" t="str">
        <f t="shared" si="768"/>
        <v>BE$13</v>
      </c>
      <c r="BF738" s="192" t="str">
        <f t="shared" si="768"/>
        <v>BF$13</v>
      </c>
      <c r="BG738" s="192" t="str">
        <f t="shared" si="768"/>
        <v>BG$13</v>
      </c>
      <c r="BH738" s="192" t="str">
        <f t="shared" si="768"/>
        <v>BH$13</v>
      </c>
      <c r="BI738" s="192" t="str">
        <f t="shared" si="768"/>
        <v>BI$13</v>
      </c>
      <c r="BJ738" s="192" t="str">
        <f t="shared" si="768"/>
        <v>BJ$13</v>
      </c>
      <c r="BK738" s="192" t="str">
        <f t="shared" si="768"/>
        <v>BK$13</v>
      </c>
      <c r="BL738" s="192" t="str">
        <f t="shared" si="768"/>
        <v>BL$13</v>
      </c>
      <c r="BM738" s="192" t="str">
        <f t="shared" si="768"/>
        <v>BM$13</v>
      </c>
      <c r="BN738" s="192" t="str">
        <f t="shared" si="768"/>
        <v>BN$13</v>
      </c>
      <c r="BO738" s="192" t="str">
        <f t="shared" si="768"/>
        <v>BO$13</v>
      </c>
      <c r="BP738" s="192" t="str">
        <f t="shared" si="768"/>
        <v>BP$13</v>
      </c>
      <c r="BQ738" s="192" t="str">
        <f t="shared" si="768"/>
        <v>BQ$13</v>
      </c>
      <c r="BR738" s="192" t="str">
        <f t="shared" si="768"/>
        <v>BR$13</v>
      </c>
      <c r="BS738" s="192" t="str">
        <f t="shared" si="768"/>
        <v>BS$13</v>
      </c>
      <c r="BT738" s="192" t="str">
        <f t="shared" si="768"/>
        <v>BT$13</v>
      </c>
      <c r="BU738" s="192" t="str">
        <f t="shared" si="768"/>
        <v>BU$13</v>
      </c>
      <c r="BV738" s="192" t="str">
        <f t="shared" si="768"/>
        <v>BV$13</v>
      </c>
      <c r="BW738" s="192" t="str">
        <f t="shared" si="768"/>
        <v>BW$13</v>
      </c>
      <c r="BX738" s="192" t="str">
        <f t="shared" si="768"/>
        <v>BX$13</v>
      </c>
      <c r="BY738" s="192" t="str">
        <f t="shared" si="768"/>
        <v>BY$13</v>
      </c>
      <c r="BZ738" s="192" t="str">
        <f t="shared" si="768"/>
        <v>BZ$13</v>
      </c>
      <c r="CA738" s="192" t="str">
        <f t="shared" si="768"/>
        <v>CA$13</v>
      </c>
      <c r="CB738" s="192" t="str">
        <f t="shared" si="768"/>
        <v>CB$13</v>
      </c>
      <c r="CC738" s="192" t="str">
        <f t="shared" si="768"/>
        <v>CC$13</v>
      </c>
      <c r="CD738" s="192" t="str">
        <f t="shared" si="768"/>
        <v>CD$13</v>
      </c>
      <c r="CE738" s="192" t="str">
        <f t="shared" ref="CE738:CL738" si="769">CE$17</f>
        <v>CE$13</v>
      </c>
      <c r="CF738" s="192" t="str">
        <f t="shared" si="769"/>
        <v>CF$13</v>
      </c>
      <c r="CG738" s="192" t="str">
        <f t="shared" si="769"/>
        <v>CG$13</v>
      </c>
      <c r="CH738" s="192" t="str">
        <f t="shared" si="769"/>
        <v>CH$13</v>
      </c>
      <c r="CI738" s="192" t="str">
        <f t="shared" si="769"/>
        <v>CI$13</v>
      </c>
      <c r="CJ738" s="192" t="str">
        <f t="shared" si="769"/>
        <v>CJ$13</v>
      </c>
      <c r="CK738" s="192" t="str">
        <f t="shared" si="769"/>
        <v>CK$13</v>
      </c>
      <c r="CL738" s="192" t="str">
        <f t="shared" si="769"/>
        <v>CL$13</v>
      </c>
    </row>
    <row r="739" spans="2:90" x14ac:dyDescent="0.4">
      <c r="B739" s="168" t="s">
        <v>488</v>
      </c>
      <c r="C739" s="193"/>
      <c r="D739" s="193"/>
      <c r="E739" s="193" t="s">
        <v>906</v>
      </c>
      <c r="F739" s="193"/>
      <c r="G739" s="193"/>
      <c r="H739" s="193"/>
      <c r="I739" s="194"/>
      <c r="J739" s="194"/>
      <c r="K739" s="195"/>
      <c r="L739" s="195"/>
      <c r="M739" s="195"/>
      <c r="N739" s="195"/>
      <c r="O739" s="195"/>
      <c r="P739" s="195"/>
      <c r="R739" s="195"/>
      <c r="S739" s="183"/>
      <c r="T739" s="183"/>
      <c r="U739" s="183"/>
      <c r="V739" s="183"/>
      <c r="W739" s="183"/>
      <c r="X739" s="183"/>
      <c r="Y739" s="183"/>
      <c r="Z739" s="183"/>
      <c r="AA739" s="183"/>
      <c r="AB739" s="183"/>
      <c r="AC739" s="183"/>
      <c r="AD739" s="183"/>
      <c r="AE739" s="183"/>
      <c r="AF739" s="183"/>
      <c r="AG739" s="183"/>
      <c r="AH739" s="183"/>
      <c r="AI739" s="183"/>
      <c r="AJ739" s="183"/>
      <c r="AK739" s="183"/>
      <c r="AL739" s="183"/>
      <c r="AM739" s="183"/>
      <c r="AN739" s="183"/>
      <c r="AO739" s="183"/>
      <c r="AP739" s="183"/>
      <c r="AQ739" s="183"/>
      <c r="AR739" s="183"/>
      <c r="AS739" s="183"/>
      <c r="AT739" s="183"/>
      <c r="AU739" s="183"/>
      <c r="AV739" s="183"/>
      <c r="AW739" s="183"/>
      <c r="AX739" s="183"/>
      <c r="AY739" s="183"/>
      <c r="AZ739" s="183"/>
      <c r="BA739" s="183"/>
      <c r="BB739" s="183"/>
      <c r="BC739" s="183"/>
      <c r="BD739" s="183"/>
      <c r="BE739" s="183"/>
      <c r="BF739" s="183"/>
      <c r="BG739" s="183"/>
      <c r="BH739" s="183"/>
      <c r="BI739" s="183"/>
      <c r="BJ739" s="183"/>
      <c r="BK739" s="183"/>
      <c r="BL739" s="183"/>
      <c r="BM739" s="183"/>
      <c r="BN739" s="183"/>
      <c r="BO739" s="183"/>
      <c r="BP739" s="183"/>
      <c r="BQ739" s="183"/>
      <c r="BR739" s="183"/>
      <c r="BS739" s="183"/>
      <c r="BT739" s="183"/>
      <c r="BU739" s="183"/>
      <c r="BV739" s="183"/>
      <c r="BW739" s="183"/>
      <c r="BX739" s="183"/>
      <c r="BY739" s="183"/>
      <c r="BZ739" s="183"/>
      <c r="CA739" s="183"/>
      <c r="CB739" s="183"/>
      <c r="CC739" s="183"/>
      <c r="CD739" s="183"/>
      <c r="CE739" s="183"/>
      <c r="CF739" s="183"/>
      <c r="CG739" s="183"/>
      <c r="CH739" s="183"/>
      <c r="CI739" s="183"/>
      <c r="CJ739" s="183"/>
      <c r="CK739" s="183"/>
      <c r="CL739" s="183"/>
    </row>
    <row r="740" spans="2:90" x14ac:dyDescent="0.4">
      <c r="B740" s="168" t="s">
        <v>501</v>
      </c>
      <c r="C740" s="193"/>
      <c r="D740" s="193"/>
      <c r="E740" s="193" t="s">
        <v>906</v>
      </c>
      <c r="F740" s="193"/>
      <c r="G740" s="193"/>
      <c r="H740" s="193"/>
      <c r="I740" s="194"/>
      <c r="J740" s="194"/>
      <c r="K740" s="195"/>
      <c r="L740" s="195"/>
      <c r="M740" s="195"/>
      <c r="N740" s="195"/>
      <c r="O740" s="195"/>
      <c r="P740" s="195"/>
      <c r="R740" s="195"/>
      <c r="S740" s="183"/>
      <c r="T740" s="183"/>
      <c r="U740" s="183"/>
      <c r="V740" s="183"/>
      <c r="W740" s="183"/>
      <c r="X740" s="183"/>
      <c r="Y740" s="183"/>
      <c r="Z740" s="183"/>
      <c r="AA740" s="183"/>
      <c r="AB740" s="183"/>
      <c r="AC740" s="183"/>
      <c r="AD740" s="183"/>
      <c r="AE740" s="183"/>
      <c r="AF740" s="183"/>
      <c r="AG740" s="183"/>
      <c r="AH740" s="183"/>
      <c r="AI740" s="183"/>
      <c r="AJ740" s="183"/>
      <c r="AK740" s="183"/>
      <c r="AL740" s="183"/>
      <c r="AM740" s="183"/>
      <c r="AN740" s="183"/>
      <c r="AO740" s="183"/>
      <c r="AP740" s="183"/>
      <c r="AQ740" s="183"/>
      <c r="AR740" s="183"/>
      <c r="AS740" s="183"/>
      <c r="AT740" s="183"/>
      <c r="AU740" s="183"/>
      <c r="AV740" s="183"/>
      <c r="AW740" s="183"/>
      <c r="AX740" s="183"/>
      <c r="AY740" s="183"/>
      <c r="AZ740" s="183"/>
      <c r="BA740" s="183"/>
      <c r="BB740" s="183"/>
      <c r="BC740" s="183"/>
      <c r="BD740" s="183"/>
      <c r="BE740" s="183"/>
      <c r="BF740" s="183"/>
      <c r="BG740" s="183"/>
      <c r="BH740" s="183"/>
      <c r="BI740" s="183"/>
      <c r="BJ740" s="183"/>
      <c r="BK740" s="183"/>
      <c r="BL740" s="183"/>
      <c r="BM740" s="183"/>
      <c r="BN740" s="183"/>
      <c r="BO740" s="183"/>
      <c r="BP740" s="183"/>
      <c r="BQ740" s="183"/>
      <c r="BR740" s="183"/>
      <c r="BS740" s="183"/>
      <c r="BT740" s="183"/>
      <c r="BU740" s="183"/>
      <c r="BV740" s="183"/>
      <c r="BW740" s="183"/>
      <c r="BX740" s="183"/>
      <c r="BY740" s="183"/>
      <c r="BZ740" s="183"/>
      <c r="CA740" s="183"/>
      <c r="CB740" s="183"/>
      <c r="CC740" s="183"/>
      <c r="CD740" s="183"/>
      <c r="CE740" s="183"/>
      <c r="CF740" s="183"/>
      <c r="CG740" s="183"/>
      <c r="CH740" s="183"/>
      <c r="CI740" s="183"/>
      <c r="CJ740" s="183"/>
      <c r="CK740" s="183"/>
      <c r="CL740" s="183"/>
    </row>
    <row r="741" spans="2:90" x14ac:dyDescent="0.4">
      <c r="B741" s="168" t="s">
        <v>461</v>
      </c>
      <c r="C741" s="193"/>
      <c r="D741" s="193"/>
      <c r="E741" s="193" t="s">
        <v>906</v>
      </c>
      <c r="F741" s="193"/>
      <c r="G741" s="193"/>
      <c r="H741" s="193"/>
      <c r="I741" s="194"/>
      <c r="J741" s="194"/>
      <c r="K741" s="195"/>
      <c r="L741" s="195"/>
      <c r="M741" s="195"/>
      <c r="N741" s="195"/>
      <c r="O741" s="195"/>
      <c r="P741" s="195"/>
      <c r="R741" s="195"/>
      <c r="S741" s="183" t="str">
        <f t="shared" ref="S741:CD741" si="770">S$18</f>
        <v>S$14</v>
      </c>
      <c r="T741" s="183" t="str">
        <f t="shared" si="770"/>
        <v>T$14</v>
      </c>
      <c r="U741" s="183" t="str">
        <f t="shared" si="770"/>
        <v>U$14</v>
      </c>
      <c r="V741" s="183" t="str">
        <f t="shared" si="770"/>
        <v>V$14</v>
      </c>
      <c r="W741" s="183" t="str">
        <f t="shared" si="770"/>
        <v>W$14</v>
      </c>
      <c r="X741" s="183" t="str">
        <f t="shared" si="770"/>
        <v>X$14</v>
      </c>
      <c r="Y741" s="183" t="str">
        <f t="shared" si="770"/>
        <v>Y$14</v>
      </c>
      <c r="Z741" s="183" t="str">
        <f t="shared" si="770"/>
        <v>Z$14</v>
      </c>
      <c r="AA741" s="183" t="str">
        <f t="shared" si="770"/>
        <v>AA$14</v>
      </c>
      <c r="AB741" s="183" t="str">
        <f t="shared" si="770"/>
        <v>AB$14</v>
      </c>
      <c r="AC741" s="183" t="str">
        <f t="shared" si="770"/>
        <v>AC$14</v>
      </c>
      <c r="AD741" s="183" t="str">
        <f t="shared" si="770"/>
        <v>AD$14</v>
      </c>
      <c r="AE741" s="183" t="str">
        <f t="shared" si="770"/>
        <v>AE$14</v>
      </c>
      <c r="AF741" s="183" t="str">
        <f t="shared" si="770"/>
        <v>AF$14</v>
      </c>
      <c r="AG741" s="183" t="str">
        <f t="shared" si="770"/>
        <v>AG$14</v>
      </c>
      <c r="AH741" s="183" t="str">
        <f t="shared" si="770"/>
        <v>AH$14</v>
      </c>
      <c r="AI741" s="183" t="str">
        <f t="shared" si="770"/>
        <v>AI$14</v>
      </c>
      <c r="AJ741" s="183" t="str">
        <f t="shared" si="770"/>
        <v>AJ$14</v>
      </c>
      <c r="AK741" s="183" t="str">
        <f t="shared" si="770"/>
        <v>AK$14</v>
      </c>
      <c r="AL741" s="183" t="str">
        <f t="shared" si="770"/>
        <v>AL$14</v>
      </c>
      <c r="AM741" s="183" t="str">
        <f t="shared" si="770"/>
        <v>AM$14</v>
      </c>
      <c r="AN741" s="183" t="str">
        <f t="shared" si="770"/>
        <v>AN$14</v>
      </c>
      <c r="AO741" s="183" t="str">
        <f t="shared" si="770"/>
        <v>AO$14</v>
      </c>
      <c r="AP741" s="183" t="str">
        <f t="shared" si="770"/>
        <v>AP$14</v>
      </c>
      <c r="AQ741" s="183" t="str">
        <f t="shared" si="770"/>
        <v>AQ$14</v>
      </c>
      <c r="AR741" s="183" t="str">
        <f t="shared" si="770"/>
        <v>AR$14</v>
      </c>
      <c r="AS741" s="183" t="str">
        <f t="shared" si="770"/>
        <v>AS$14</v>
      </c>
      <c r="AT741" s="183" t="str">
        <f t="shared" si="770"/>
        <v>AT$14</v>
      </c>
      <c r="AU741" s="183" t="str">
        <f t="shared" si="770"/>
        <v>AU$14</v>
      </c>
      <c r="AV741" s="183" t="str">
        <f t="shared" si="770"/>
        <v>AV$14</v>
      </c>
      <c r="AW741" s="183" t="str">
        <f t="shared" si="770"/>
        <v>AW$14</v>
      </c>
      <c r="AX741" s="183" t="str">
        <f t="shared" si="770"/>
        <v>AX$14</v>
      </c>
      <c r="AY741" s="183" t="str">
        <f t="shared" si="770"/>
        <v>AY$14</v>
      </c>
      <c r="AZ741" s="183" t="str">
        <f t="shared" si="770"/>
        <v>AZ$14</v>
      </c>
      <c r="BA741" s="183" t="str">
        <f t="shared" si="770"/>
        <v>BA$14</v>
      </c>
      <c r="BB741" s="183" t="str">
        <f t="shared" si="770"/>
        <v>BB$14</v>
      </c>
      <c r="BC741" s="183" t="str">
        <f t="shared" si="770"/>
        <v>BC$14</v>
      </c>
      <c r="BD741" s="183" t="str">
        <f t="shared" si="770"/>
        <v>BD$14</v>
      </c>
      <c r="BE741" s="183" t="str">
        <f t="shared" si="770"/>
        <v>BE$14</v>
      </c>
      <c r="BF741" s="183" t="str">
        <f t="shared" si="770"/>
        <v>BF$14</v>
      </c>
      <c r="BG741" s="183" t="str">
        <f t="shared" si="770"/>
        <v>BG$14</v>
      </c>
      <c r="BH741" s="183" t="str">
        <f t="shared" si="770"/>
        <v>BH$14</v>
      </c>
      <c r="BI741" s="183" t="str">
        <f t="shared" si="770"/>
        <v>BI$14</v>
      </c>
      <c r="BJ741" s="183" t="str">
        <f t="shared" si="770"/>
        <v>BJ$14</v>
      </c>
      <c r="BK741" s="183" t="str">
        <f t="shared" si="770"/>
        <v>BK$14</v>
      </c>
      <c r="BL741" s="183" t="str">
        <f t="shared" si="770"/>
        <v>BL$14</v>
      </c>
      <c r="BM741" s="183" t="str">
        <f t="shared" si="770"/>
        <v>BM$14</v>
      </c>
      <c r="BN741" s="183" t="str">
        <f t="shared" si="770"/>
        <v>BN$14</v>
      </c>
      <c r="BO741" s="183" t="str">
        <f t="shared" si="770"/>
        <v>BO$14</v>
      </c>
      <c r="BP741" s="183" t="str">
        <f t="shared" si="770"/>
        <v>BP$14</v>
      </c>
      <c r="BQ741" s="183" t="str">
        <f t="shared" si="770"/>
        <v>BQ$14</v>
      </c>
      <c r="BR741" s="183" t="str">
        <f t="shared" si="770"/>
        <v>BR$14</v>
      </c>
      <c r="BS741" s="183" t="str">
        <f t="shared" si="770"/>
        <v>BS$14</v>
      </c>
      <c r="BT741" s="183" t="str">
        <f t="shared" si="770"/>
        <v>BT$14</v>
      </c>
      <c r="BU741" s="183" t="str">
        <f t="shared" si="770"/>
        <v>BU$14</v>
      </c>
      <c r="BV741" s="183" t="str">
        <f t="shared" si="770"/>
        <v>BV$14</v>
      </c>
      <c r="BW741" s="183" t="str">
        <f t="shared" si="770"/>
        <v>BW$14</v>
      </c>
      <c r="BX741" s="183" t="str">
        <f t="shared" si="770"/>
        <v>BX$14</v>
      </c>
      <c r="BY741" s="183" t="str">
        <f t="shared" si="770"/>
        <v>BY$14</v>
      </c>
      <c r="BZ741" s="183" t="str">
        <f t="shared" si="770"/>
        <v>BZ$14</v>
      </c>
      <c r="CA741" s="183" t="str">
        <f t="shared" si="770"/>
        <v>CA$14</v>
      </c>
      <c r="CB741" s="183" t="str">
        <f t="shared" si="770"/>
        <v>CB$14</v>
      </c>
      <c r="CC741" s="183" t="str">
        <f t="shared" si="770"/>
        <v>CC$14</v>
      </c>
      <c r="CD741" s="183" t="str">
        <f t="shared" si="770"/>
        <v>CD$14</v>
      </c>
      <c r="CE741" s="183" t="str">
        <f t="shared" ref="CE741:CL741" si="771">CE$18</f>
        <v>CE$14</v>
      </c>
      <c r="CF741" s="183" t="str">
        <f t="shared" si="771"/>
        <v>CF$14</v>
      </c>
      <c r="CG741" s="183" t="str">
        <f t="shared" si="771"/>
        <v>CG$14</v>
      </c>
      <c r="CH741" s="183" t="str">
        <f t="shared" si="771"/>
        <v>CH$14</v>
      </c>
      <c r="CI741" s="183" t="str">
        <f t="shared" si="771"/>
        <v>CI$14</v>
      </c>
      <c r="CJ741" s="183" t="str">
        <f t="shared" si="771"/>
        <v>CJ$14</v>
      </c>
      <c r="CK741" s="183" t="str">
        <f t="shared" si="771"/>
        <v>CK$14</v>
      </c>
      <c r="CL741" s="183" t="str">
        <f t="shared" si="771"/>
        <v>CL$14</v>
      </c>
    </row>
    <row r="742" spans="2:90" x14ac:dyDescent="0.4">
      <c r="B742" s="168" t="s">
        <v>462</v>
      </c>
      <c r="C742" s="193"/>
      <c r="D742" s="193"/>
      <c r="E742" s="193" t="s">
        <v>906</v>
      </c>
      <c r="F742" s="193"/>
      <c r="G742" s="193"/>
      <c r="H742" s="193"/>
      <c r="I742" s="194"/>
      <c r="J742" s="194"/>
      <c r="K742" s="195"/>
      <c r="L742" s="195"/>
      <c r="M742" s="195"/>
      <c r="N742" s="195"/>
      <c r="O742" s="195"/>
      <c r="P742" s="195"/>
      <c r="R742" s="195"/>
      <c r="S742" s="183" t="str">
        <f t="shared" ref="S742:CD742" si="772">S$19</f>
        <v>S$15</v>
      </c>
      <c r="T742" s="183" t="str">
        <f t="shared" si="772"/>
        <v>T$15</v>
      </c>
      <c r="U742" s="183" t="str">
        <f t="shared" si="772"/>
        <v>U$15</v>
      </c>
      <c r="V742" s="183" t="str">
        <f t="shared" si="772"/>
        <v>V$15</v>
      </c>
      <c r="W742" s="183" t="str">
        <f t="shared" si="772"/>
        <v>W$15</v>
      </c>
      <c r="X742" s="183" t="str">
        <f t="shared" si="772"/>
        <v>X$15</v>
      </c>
      <c r="Y742" s="183" t="str">
        <f t="shared" si="772"/>
        <v>Y$15</v>
      </c>
      <c r="Z742" s="183" t="str">
        <f t="shared" si="772"/>
        <v>Z$15</v>
      </c>
      <c r="AA742" s="183" t="str">
        <f t="shared" si="772"/>
        <v>AA$15</v>
      </c>
      <c r="AB742" s="183" t="str">
        <f t="shared" si="772"/>
        <v>AB$15</v>
      </c>
      <c r="AC742" s="183" t="str">
        <f t="shared" si="772"/>
        <v>AC$15</v>
      </c>
      <c r="AD742" s="183" t="str">
        <f t="shared" si="772"/>
        <v>AD$15</v>
      </c>
      <c r="AE742" s="183" t="str">
        <f t="shared" si="772"/>
        <v>AE$15</v>
      </c>
      <c r="AF742" s="183" t="str">
        <f t="shared" si="772"/>
        <v>AF$15</v>
      </c>
      <c r="AG742" s="183" t="str">
        <f t="shared" si="772"/>
        <v>AG$15</v>
      </c>
      <c r="AH742" s="183" t="str">
        <f t="shared" si="772"/>
        <v>AH$15</v>
      </c>
      <c r="AI742" s="183" t="str">
        <f t="shared" si="772"/>
        <v>AI$15</v>
      </c>
      <c r="AJ742" s="183" t="str">
        <f t="shared" si="772"/>
        <v>AJ$15</v>
      </c>
      <c r="AK742" s="183" t="str">
        <f t="shared" si="772"/>
        <v>AK$15</v>
      </c>
      <c r="AL742" s="183" t="str">
        <f t="shared" si="772"/>
        <v>AL$15</v>
      </c>
      <c r="AM742" s="183" t="str">
        <f t="shared" si="772"/>
        <v>AM$15</v>
      </c>
      <c r="AN742" s="183" t="str">
        <f t="shared" si="772"/>
        <v>AN$15</v>
      </c>
      <c r="AO742" s="183" t="str">
        <f t="shared" si="772"/>
        <v>AO$15</v>
      </c>
      <c r="AP742" s="183" t="str">
        <f t="shared" si="772"/>
        <v>AP$15</v>
      </c>
      <c r="AQ742" s="183" t="str">
        <f t="shared" si="772"/>
        <v>AQ$15</v>
      </c>
      <c r="AR742" s="183" t="str">
        <f t="shared" si="772"/>
        <v>AR$15</v>
      </c>
      <c r="AS742" s="183" t="str">
        <f t="shared" si="772"/>
        <v>AS$15</v>
      </c>
      <c r="AT742" s="183" t="str">
        <f t="shared" si="772"/>
        <v>AT$15</v>
      </c>
      <c r="AU742" s="183" t="str">
        <f t="shared" si="772"/>
        <v>AU$15</v>
      </c>
      <c r="AV742" s="183" t="str">
        <f t="shared" si="772"/>
        <v>AV$15</v>
      </c>
      <c r="AW742" s="183" t="str">
        <f t="shared" si="772"/>
        <v>AW$15</v>
      </c>
      <c r="AX742" s="183" t="str">
        <f t="shared" si="772"/>
        <v>AX$15</v>
      </c>
      <c r="AY742" s="183" t="str">
        <f t="shared" si="772"/>
        <v>AY$15</v>
      </c>
      <c r="AZ742" s="183" t="str">
        <f t="shared" si="772"/>
        <v>AZ$15</v>
      </c>
      <c r="BA742" s="183" t="str">
        <f t="shared" si="772"/>
        <v>BA$15</v>
      </c>
      <c r="BB742" s="183" t="str">
        <f t="shared" si="772"/>
        <v>BB$15</v>
      </c>
      <c r="BC742" s="183" t="str">
        <f t="shared" si="772"/>
        <v>BC$15</v>
      </c>
      <c r="BD742" s="183" t="str">
        <f t="shared" si="772"/>
        <v>BD$15</v>
      </c>
      <c r="BE742" s="183" t="str">
        <f t="shared" si="772"/>
        <v>BE$15</v>
      </c>
      <c r="BF742" s="183" t="str">
        <f t="shared" si="772"/>
        <v>BF$15</v>
      </c>
      <c r="BG742" s="183" t="str">
        <f t="shared" si="772"/>
        <v>BG$15</v>
      </c>
      <c r="BH742" s="183" t="str">
        <f t="shared" si="772"/>
        <v>BH$15</v>
      </c>
      <c r="BI742" s="183" t="str">
        <f t="shared" si="772"/>
        <v>BI$15</v>
      </c>
      <c r="BJ742" s="183" t="str">
        <f t="shared" si="772"/>
        <v>BJ$15</v>
      </c>
      <c r="BK742" s="183" t="str">
        <f t="shared" si="772"/>
        <v>BK$15</v>
      </c>
      <c r="BL742" s="183" t="str">
        <f t="shared" si="772"/>
        <v>BL$15</v>
      </c>
      <c r="BM742" s="183" t="str">
        <f t="shared" si="772"/>
        <v>BM$15</v>
      </c>
      <c r="BN742" s="183" t="str">
        <f t="shared" si="772"/>
        <v>BN$15</v>
      </c>
      <c r="BO742" s="183" t="str">
        <f t="shared" si="772"/>
        <v>BO$15</v>
      </c>
      <c r="BP742" s="183" t="str">
        <f t="shared" si="772"/>
        <v>BP$15</v>
      </c>
      <c r="BQ742" s="183" t="str">
        <f t="shared" si="772"/>
        <v>BQ$15</v>
      </c>
      <c r="BR742" s="183" t="str">
        <f t="shared" si="772"/>
        <v>BR$15</v>
      </c>
      <c r="BS742" s="183" t="str">
        <f t="shared" si="772"/>
        <v>BS$15</v>
      </c>
      <c r="BT742" s="183" t="str">
        <f t="shared" si="772"/>
        <v>BT$15</v>
      </c>
      <c r="BU742" s="183" t="str">
        <f t="shared" si="772"/>
        <v>BU$15</v>
      </c>
      <c r="BV742" s="183" t="str">
        <f t="shared" si="772"/>
        <v>BV$15</v>
      </c>
      <c r="BW742" s="183" t="str">
        <f t="shared" si="772"/>
        <v>BW$15</v>
      </c>
      <c r="BX742" s="183" t="str">
        <f t="shared" si="772"/>
        <v>BX$15</v>
      </c>
      <c r="BY742" s="183" t="str">
        <f t="shared" si="772"/>
        <v>BY$15</v>
      </c>
      <c r="BZ742" s="183" t="str">
        <f t="shared" si="772"/>
        <v>BZ$15</v>
      </c>
      <c r="CA742" s="183" t="str">
        <f t="shared" si="772"/>
        <v>CA$15</v>
      </c>
      <c r="CB742" s="183" t="str">
        <f t="shared" si="772"/>
        <v>CB$15</v>
      </c>
      <c r="CC742" s="183" t="str">
        <f t="shared" si="772"/>
        <v>CC$15</v>
      </c>
      <c r="CD742" s="183" t="str">
        <f t="shared" si="772"/>
        <v>CD$15</v>
      </c>
      <c r="CE742" s="183" t="str">
        <f t="shared" ref="CE742:CL742" si="773">CE$19</f>
        <v>CE$15</v>
      </c>
      <c r="CF742" s="183" t="str">
        <f t="shared" si="773"/>
        <v>CF$15</v>
      </c>
      <c r="CG742" s="183" t="str">
        <f t="shared" si="773"/>
        <v>CG$15</v>
      </c>
      <c r="CH742" s="183" t="str">
        <f t="shared" si="773"/>
        <v>CH$15</v>
      </c>
      <c r="CI742" s="183" t="str">
        <f t="shared" si="773"/>
        <v>CI$15</v>
      </c>
      <c r="CJ742" s="183" t="str">
        <f t="shared" si="773"/>
        <v>CJ$15</v>
      </c>
      <c r="CK742" s="183" t="str">
        <f t="shared" si="773"/>
        <v>CK$15</v>
      </c>
      <c r="CL742" s="183" t="str">
        <f t="shared" si="773"/>
        <v>CL$15</v>
      </c>
    </row>
    <row r="743" spans="2:90" x14ac:dyDescent="0.4">
      <c r="B743" s="70" t="s">
        <v>750</v>
      </c>
      <c r="C743" s="48"/>
      <c r="D743" s="48" t="s">
        <v>266</v>
      </c>
      <c r="E743" s="48" t="s">
        <v>266</v>
      </c>
      <c r="F743" s="48" t="s">
        <v>443</v>
      </c>
      <c r="G743" s="48" t="s">
        <v>81</v>
      </c>
      <c r="H743" s="48"/>
      <c r="I743" s="277"/>
      <c r="J743" s="277"/>
      <c r="K743" s="48"/>
      <c r="L743" s="48"/>
      <c r="M743" s="48"/>
      <c r="N743" s="48"/>
      <c r="O743" s="48"/>
      <c r="P743" s="48"/>
      <c r="R743" s="70"/>
      <c r="S743" s="278"/>
      <c r="T743" s="278"/>
      <c r="U743" s="278"/>
      <c r="V743" s="278"/>
      <c r="W743" s="278"/>
      <c r="X743" s="278"/>
      <c r="Y743" s="278"/>
      <c r="Z743" s="278"/>
      <c r="AA743" s="278"/>
      <c r="AB743" s="278"/>
      <c r="AC743" s="278"/>
      <c r="AD743" s="278"/>
      <c r="AE743" s="278"/>
      <c r="AF743" s="278"/>
      <c r="AG743" s="278"/>
      <c r="AH743" s="278"/>
      <c r="AI743" s="278"/>
      <c r="AJ743" s="278"/>
      <c r="AK743" s="278"/>
      <c r="AL743" s="278"/>
      <c r="AM743" s="278"/>
      <c r="AN743" s="278"/>
      <c r="AO743" s="278"/>
      <c r="AP743" s="278"/>
      <c r="AQ743" s="278"/>
      <c r="AR743" s="278"/>
      <c r="AS743" s="278"/>
      <c r="AT743" s="278"/>
      <c r="AU743" s="278"/>
      <c r="AV743" s="278"/>
      <c r="AW743" s="278"/>
      <c r="AX743" s="278"/>
      <c r="AY743" s="278"/>
      <c r="AZ743" s="278"/>
      <c r="BA743" s="278"/>
      <c r="BB743" s="278"/>
      <c r="BC743" s="278"/>
      <c r="BD743" s="278"/>
      <c r="BE743" s="278"/>
      <c r="BF743" s="278"/>
      <c r="BG743" s="278"/>
      <c r="BH743" s="278"/>
      <c r="BI743" s="278"/>
      <c r="BJ743" s="278"/>
      <c r="BK743" s="278"/>
      <c r="BL743" s="278"/>
      <c r="BM743" s="278"/>
      <c r="BN743" s="278"/>
      <c r="BO743" s="278"/>
      <c r="BP743" s="278"/>
      <c r="BQ743" s="278"/>
      <c r="BR743" s="278"/>
      <c r="BS743" s="278"/>
      <c r="BT743" s="278"/>
      <c r="BU743" s="278"/>
      <c r="BV743" s="278"/>
      <c r="BW743" s="278"/>
      <c r="BX743" s="278"/>
      <c r="BY743" s="278"/>
      <c r="BZ743" s="278"/>
      <c r="CA743" s="278"/>
      <c r="CB743" s="278"/>
      <c r="CC743" s="278"/>
      <c r="CD743" s="278"/>
      <c r="CE743" s="278"/>
      <c r="CF743" s="278"/>
      <c r="CG743" s="278"/>
      <c r="CH743" s="278"/>
      <c r="CI743" s="278"/>
      <c r="CJ743" s="278"/>
      <c r="CK743" s="278"/>
      <c r="CL743" s="278"/>
    </row>
    <row r="744" spans="2:90" collapsed="1" x14ac:dyDescent="0.4">
      <c r="B744" s="139" t="str">
        <f>"# of new "&amp;B759&amp;"s"</f>
        <v># of new subscribers</v>
      </c>
      <c r="C744" s="12"/>
      <c r="D744" s="12" t="s">
        <v>266</v>
      </c>
      <c r="E744" s="12" t="s">
        <v>906</v>
      </c>
      <c r="F744" s="12"/>
      <c r="G744" s="12" t="s">
        <v>330</v>
      </c>
      <c r="H744" s="12"/>
      <c r="I744" s="60"/>
      <c r="J744" s="60"/>
      <c r="K744" s="16"/>
      <c r="L744" s="16"/>
      <c r="M744" s="16"/>
      <c r="N744" s="16"/>
      <c r="O744" s="16"/>
      <c r="P744" s="16"/>
      <c r="R744" s="15"/>
      <c r="S744" s="76"/>
      <c r="T744" s="76"/>
      <c r="U744" s="76"/>
      <c r="V744" s="76"/>
      <c r="W744" s="76"/>
      <c r="X744" s="76"/>
      <c r="Y744" s="76"/>
      <c r="Z744" s="76"/>
      <c r="AA744" s="76"/>
      <c r="AB744" s="76"/>
      <c r="AC744" s="76"/>
      <c r="AD744" s="76"/>
      <c r="AE744" s="76"/>
      <c r="AF744" s="76"/>
      <c r="AG744" s="76"/>
      <c r="AH744" s="76"/>
      <c r="AI744" s="76"/>
      <c r="AJ744" s="76"/>
      <c r="AK744" s="76"/>
      <c r="AL744" s="76"/>
      <c r="AM744" s="76"/>
      <c r="AN744" s="76"/>
      <c r="AO744" s="76"/>
      <c r="AP744" s="76"/>
      <c r="AQ744" s="76"/>
      <c r="AR744" s="76"/>
      <c r="AS744" s="76"/>
      <c r="AT744" s="76"/>
      <c r="AU744" s="76"/>
      <c r="AV744" s="76"/>
      <c r="AW744" s="76"/>
      <c r="AX744" s="76"/>
      <c r="AY744" s="76"/>
      <c r="AZ744" s="76"/>
      <c r="BA744" s="76"/>
      <c r="BB744" s="76"/>
      <c r="BC744" s="76"/>
      <c r="BD744" s="76"/>
      <c r="BE744" s="76"/>
      <c r="BF744" s="76"/>
      <c r="BG744" s="76"/>
      <c r="BH744" s="76"/>
      <c r="BI744" s="76"/>
      <c r="BJ744" s="76"/>
      <c r="BK744" s="76"/>
      <c r="BL744" s="76"/>
      <c r="BM744" s="76"/>
      <c r="BN744" s="76"/>
      <c r="BO744" s="76"/>
      <c r="BP744" s="76"/>
      <c r="BQ744" s="76"/>
      <c r="BR744" s="76"/>
      <c r="BS744" s="76"/>
      <c r="BT744" s="76"/>
      <c r="BU744" s="76"/>
      <c r="BV744" s="76"/>
      <c r="BW744" s="76"/>
      <c r="BX744" s="76"/>
      <c r="BY744" s="76"/>
      <c r="BZ744" s="76"/>
      <c r="CA744" s="76"/>
      <c r="CB744" s="76"/>
      <c r="CC744" s="76"/>
      <c r="CD744" s="76"/>
      <c r="CE744" s="76"/>
      <c r="CF744" s="76"/>
      <c r="CG744" s="76"/>
      <c r="CH744" s="76"/>
      <c r="CI744" s="76"/>
      <c r="CJ744" s="76"/>
      <c r="CK744" s="76"/>
      <c r="CL744" s="76"/>
    </row>
    <row r="745" spans="2:90" x14ac:dyDescent="0.4">
      <c r="D745" t="s">
        <v>266</v>
      </c>
      <c r="E745" t="s">
        <v>906</v>
      </c>
      <c r="S745" s="72"/>
      <c r="T745" s="72"/>
      <c r="U745" s="72"/>
      <c r="V745" s="72"/>
      <c r="W745" s="72"/>
      <c r="X745" s="72"/>
      <c r="Y745" s="72"/>
      <c r="Z745" s="72"/>
      <c r="AA745" s="72"/>
      <c r="AB745" s="72"/>
      <c r="AC745" s="72"/>
      <c r="AD745" s="72"/>
      <c r="AE745" s="72"/>
      <c r="AF745" s="72"/>
      <c r="AG745" s="72"/>
      <c r="AH745" s="72"/>
      <c r="AI745" s="72"/>
      <c r="AJ745" s="72"/>
      <c r="AK745" s="72"/>
      <c r="AL745" s="72"/>
      <c r="AM745" s="72"/>
      <c r="AN745" s="72"/>
      <c r="AO745" s="72"/>
      <c r="AP745" s="72"/>
      <c r="AQ745" s="72"/>
      <c r="AR745" s="72"/>
      <c r="AS745" s="72"/>
      <c r="AT745" s="72"/>
      <c r="AU745" s="72"/>
      <c r="AV745" s="72"/>
      <c r="AW745" s="72"/>
      <c r="AX745" s="72"/>
      <c r="AY745" s="72"/>
      <c r="AZ745" s="72"/>
      <c r="BA745" s="72"/>
      <c r="BB745" s="72"/>
      <c r="BC745" s="72"/>
      <c r="BD745" s="72"/>
      <c r="BE745" s="72"/>
      <c r="BF745" s="72"/>
      <c r="BG745" s="72"/>
      <c r="BH745" s="72"/>
      <c r="BI745" s="72"/>
      <c r="BJ745" s="72"/>
      <c r="BK745" s="72"/>
      <c r="BL745" s="72"/>
      <c r="BM745" s="72"/>
      <c r="BN745" s="72"/>
      <c r="BO745" s="72"/>
      <c r="BP745" s="72"/>
      <c r="BQ745" s="72"/>
      <c r="BR745" s="72"/>
      <c r="BS745" s="72"/>
      <c r="BT745" s="72"/>
      <c r="BU745" s="72"/>
      <c r="BV745" s="72"/>
      <c r="BW745" s="72"/>
      <c r="BX745" s="72"/>
      <c r="BY745" s="72"/>
      <c r="BZ745" s="72"/>
      <c r="CA745" s="72"/>
      <c r="CB745" s="72"/>
      <c r="CC745" s="72"/>
      <c r="CD745" s="72"/>
      <c r="CE745" s="72"/>
      <c r="CF745" s="72"/>
      <c r="CG745" s="72"/>
      <c r="CH745" s="72"/>
      <c r="CI745" s="72"/>
      <c r="CJ745" s="72"/>
      <c r="CK745" s="72"/>
      <c r="CL745" s="72"/>
    </row>
    <row r="746" spans="2:90" x14ac:dyDescent="0.4">
      <c r="B746" s="93" t="str">
        <f>B751&amp;":"</f>
        <v># of subscribers:</v>
      </c>
      <c r="C746" s="12"/>
      <c r="D746" s="12" t="s">
        <v>266</v>
      </c>
      <c r="E746" s="12" t="s">
        <v>906</v>
      </c>
      <c r="F746" s="12"/>
      <c r="G746" s="12"/>
      <c r="H746" s="12"/>
      <c r="I746" s="60"/>
      <c r="J746" s="60"/>
      <c r="S746" s="72"/>
      <c r="T746" s="72"/>
      <c r="U746" s="72"/>
      <c r="V746" s="72"/>
      <c r="W746" s="72"/>
      <c r="X746" s="72"/>
      <c r="Y746" s="72"/>
      <c r="Z746" s="72"/>
      <c r="AA746" s="72"/>
      <c r="AB746" s="72"/>
      <c r="AC746" s="72"/>
      <c r="AD746" s="72"/>
      <c r="AE746" s="72"/>
      <c r="AF746" s="72"/>
      <c r="AG746" s="72"/>
      <c r="AH746" s="72"/>
      <c r="AI746" s="72"/>
      <c r="AJ746" s="72"/>
      <c r="AK746" s="72"/>
      <c r="AL746" s="72"/>
      <c r="AM746" s="72"/>
      <c r="AN746" s="72"/>
      <c r="AO746" s="72"/>
      <c r="AP746" s="72"/>
      <c r="AQ746" s="72"/>
      <c r="AR746" s="72"/>
      <c r="AS746" s="72"/>
      <c r="AT746" s="72"/>
      <c r="AU746" s="72"/>
      <c r="AV746" s="72"/>
      <c r="AW746" s="72"/>
      <c r="AX746" s="72"/>
      <c r="AY746" s="72"/>
      <c r="AZ746" s="72"/>
      <c r="BA746" s="72"/>
      <c r="BB746" s="72"/>
      <c r="BC746" s="72"/>
      <c r="BD746" s="72"/>
      <c r="BE746" s="72"/>
      <c r="BF746" s="72"/>
      <c r="BG746" s="72"/>
      <c r="BH746" s="72"/>
      <c r="BI746" s="72"/>
      <c r="BJ746" s="72"/>
      <c r="BK746" s="72"/>
      <c r="BL746" s="72"/>
      <c r="BM746" s="72"/>
      <c r="BN746" s="72"/>
      <c r="BO746" s="72"/>
      <c r="BP746" s="72"/>
      <c r="BQ746" s="72"/>
      <c r="BR746" s="72"/>
      <c r="BS746" s="72"/>
      <c r="BT746" s="72"/>
      <c r="BU746" s="72"/>
      <c r="BV746" s="72"/>
      <c r="BW746" s="72"/>
      <c r="BX746" s="72"/>
      <c r="BY746" s="72"/>
      <c r="BZ746" s="72"/>
      <c r="CA746" s="72"/>
      <c r="CB746" s="72"/>
      <c r="CC746" s="72"/>
      <c r="CD746" s="72"/>
      <c r="CE746" s="72"/>
      <c r="CF746" s="72"/>
      <c r="CG746" s="72"/>
      <c r="CH746" s="72"/>
      <c r="CI746" s="72"/>
      <c r="CJ746" s="72"/>
      <c r="CK746" s="72"/>
      <c r="CL746" s="72"/>
    </row>
    <row r="747" spans="2:90" x14ac:dyDescent="0.4">
      <c r="B747" s="152" t="s">
        <v>71</v>
      </c>
      <c r="D747" t="s">
        <v>266</v>
      </c>
      <c r="E747" t="s">
        <v>906</v>
      </c>
      <c r="K747" s="15">
        <f>SUMIF($4:$4,K$2-1,747:747)</f>
        <v>0</v>
      </c>
      <c r="L747" s="15">
        <f ca="1">K751</f>
        <v>43665.791672049476</v>
      </c>
      <c r="M747" s="15">
        <f ca="1">L751</f>
        <v>67261.042687816574</v>
      </c>
      <c r="N747" s="15">
        <f ca="1">M751</f>
        <v>80010.97459511843</v>
      </c>
      <c r="O747" s="15">
        <f ca="1">N751</f>
        <v>86900.528918240714</v>
      </c>
      <c r="P747" s="15">
        <f ca="1">O751</f>
        <v>90623.369096239563</v>
      </c>
      <c r="R747" s="15"/>
      <c r="S747" s="76">
        <f t="shared" ref="S747:AY747" si="774">R751</f>
        <v>0</v>
      </c>
      <c r="T747" s="76">
        <f t="shared" ca="1" si="774"/>
        <v>4750</v>
      </c>
      <c r="U747" s="76">
        <f t="shared" ca="1" si="774"/>
        <v>9262.5</v>
      </c>
      <c r="V747" s="76">
        <f t="shared" ca="1" si="774"/>
        <v>13549.375</v>
      </c>
      <c r="W747" s="76">
        <f t="shared" ca="1" si="774"/>
        <v>17621.90625</v>
      </c>
      <c r="X747" s="76">
        <f t="shared" ca="1" si="774"/>
        <v>21490.810937499999</v>
      </c>
      <c r="Y747" s="76">
        <f t="shared" ca="1" si="774"/>
        <v>25166.270390624999</v>
      </c>
      <c r="Z747" s="76">
        <f t="shared" ca="1" si="774"/>
        <v>28657.956871093749</v>
      </c>
      <c r="AA747" s="76">
        <f t="shared" ca="1" si="774"/>
        <v>31975.059027539057</v>
      </c>
      <c r="AB747" s="76">
        <f t="shared" ca="1" si="774"/>
        <v>35126.306076162102</v>
      </c>
      <c r="AC747" s="76">
        <f t="shared" ca="1" si="774"/>
        <v>38119.990772353995</v>
      </c>
      <c r="AD747" s="76">
        <f t="shared" ca="1" si="774"/>
        <v>40963.991233736291</v>
      </c>
      <c r="AE747" s="76">
        <f t="shared" ca="1" si="774"/>
        <v>43665.791672049476</v>
      </c>
      <c r="AF747" s="76">
        <f t="shared" ca="1" si="774"/>
        <v>46232.502088447</v>
      </c>
      <c r="AG747" s="76">
        <f t="shared" ca="1" si="774"/>
        <v>48670.876984024653</v>
      </c>
      <c r="AH747" s="76">
        <f t="shared" ca="1" si="774"/>
        <v>50987.333134823421</v>
      </c>
      <c r="AI747" s="76">
        <f t="shared" ca="1" si="774"/>
        <v>53187.96647808225</v>
      </c>
      <c r="AJ747" s="76">
        <f t="shared" ca="1" si="774"/>
        <v>55278.568154178138</v>
      </c>
      <c r="AK747" s="76">
        <f t="shared" ca="1" si="774"/>
        <v>57264.639746469227</v>
      </c>
      <c r="AL747" s="76">
        <f t="shared" ca="1" si="774"/>
        <v>59151.407759145768</v>
      </c>
      <c r="AM747" s="76">
        <f t="shared" ca="1" si="774"/>
        <v>60943.837371188478</v>
      </c>
      <c r="AN747" s="76">
        <f t="shared" ca="1" si="774"/>
        <v>62646.645502629057</v>
      </c>
      <c r="AO747" s="76">
        <f t="shared" ca="1" si="774"/>
        <v>64264.313227497594</v>
      </c>
      <c r="AP747" s="76">
        <f t="shared" ca="1" si="774"/>
        <v>65801.097566122713</v>
      </c>
      <c r="AQ747" s="76">
        <f t="shared" ca="1" si="774"/>
        <v>67261.042687816574</v>
      </c>
      <c r="AR747" s="76">
        <f t="shared" ca="1" si="774"/>
        <v>68647.990553425741</v>
      </c>
      <c r="AS747" s="76">
        <f t="shared" ca="1" si="774"/>
        <v>69965.59102575446</v>
      </c>
      <c r="AT747" s="76">
        <f t="shared" ca="1" si="774"/>
        <v>71217.31147446674</v>
      </c>
      <c r="AU747" s="76">
        <f t="shared" ca="1" si="774"/>
        <v>72406.445900743405</v>
      </c>
      <c r="AV747" s="76">
        <f t="shared" ca="1" si="774"/>
        <v>73536.123605706234</v>
      </c>
      <c r="AW747" s="76">
        <f t="shared" ca="1" si="774"/>
        <v>74609.317425420915</v>
      </c>
      <c r="AX747" s="76">
        <f t="shared" ca="1" si="774"/>
        <v>75628.851554149864</v>
      </c>
      <c r="AY747" s="76">
        <f t="shared" ca="1" si="774"/>
        <v>76597.40897644237</v>
      </c>
      <c r="AZ747" s="76">
        <f t="shared" ref="AZ747:CE747" ca="1" si="775">AY751</f>
        <v>77517.538527620258</v>
      </c>
      <c r="BA747" s="76">
        <f t="shared" ca="1" si="775"/>
        <v>78391.661601239248</v>
      </c>
      <c r="BB747" s="76">
        <f t="shared" ca="1" si="775"/>
        <v>79222.078521177289</v>
      </c>
      <c r="BC747" s="76">
        <f t="shared" ca="1" si="775"/>
        <v>80010.97459511843</v>
      </c>
      <c r="BD747" s="76">
        <f t="shared" ca="1" si="775"/>
        <v>80760.425865362515</v>
      </c>
      <c r="BE747" s="76">
        <f t="shared" ca="1" si="775"/>
        <v>81472.404572094383</v>
      </c>
      <c r="BF747" s="76">
        <f t="shared" ca="1" si="775"/>
        <v>82148.784343489664</v>
      </c>
      <c r="BG747" s="76">
        <f t="shared" ca="1" si="775"/>
        <v>82791.34512631518</v>
      </c>
      <c r="BH747" s="76">
        <f t="shared" ca="1" si="775"/>
        <v>83401.777869999423</v>
      </c>
      <c r="BI747" s="76">
        <f t="shared" ca="1" si="775"/>
        <v>83981.688976499456</v>
      </c>
      <c r="BJ747" s="76">
        <f t="shared" ca="1" si="775"/>
        <v>84532.604527674484</v>
      </c>
      <c r="BK747" s="76">
        <f t="shared" ca="1" si="775"/>
        <v>85055.974301290757</v>
      </c>
      <c r="BL747" s="76">
        <f t="shared" ca="1" si="775"/>
        <v>85553.175586226222</v>
      </c>
      <c r="BM747" s="76">
        <f t="shared" ca="1" si="775"/>
        <v>86025.516806914908</v>
      </c>
      <c r="BN747" s="76">
        <f t="shared" ca="1" si="775"/>
        <v>86474.240966569167</v>
      </c>
      <c r="BO747" s="76">
        <f t="shared" ca="1" si="775"/>
        <v>86900.528918240714</v>
      </c>
      <c r="BP747" s="76">
        <f t="shared" ca="1" si="775"/>
        <v>87305.502472328677</v>
      </c>
      <c r="BQ747" s="76">
        <f t="shared" ca="1" si="775"/>
        <v>87690.227348712244</v>
      </c>
      <c r="BR747" s="76">
        <f t="shared" ca="1" si="775"/>
        <v>88055.715981276633</v>
      </c>
      <c r="BS747" s="76">
        <f t="shared" ca="1" si="775"/>
        <v>88402.930182212804</v>
      </c>
      <c r="BT747" s="76">
        <f t="shared" ca="1" si="775"/>
        <v>88732.783673102167</v>
      </c>
      <c r="BU747" s="76">
        <f t="shared" ca="1" si="775"/>
        <v>89046.144489447062</v>
      </c>
      <c r="BV747" s="76">
        <f t="shared" ca="1" si="775"/>
        <v>89343.837264974703</v>
      </c>
      <c r="BW747" s="76">
        <f t="shared" ca="1" si="775"/>
        <v>89626.645401725968</v>
      </c>
      <c r="BX747" s="76">
        <f t="shared" ca="1" si="775"/>
        <v>89895.313131639676</v>
      </c>
      <c r="BY747" s="76">
        <f t="shared" ca="1" si="775"/>
        <v>90150.547475057698</v>
      </c>
      <c r="BZ747" s="76">
        <f t="shared" ca="1" si="775"/>
        <v>90393.020101304806</v>
      </c>
      <c r="CA747" s="76">
        <f t="shared" ca="1" si="775"/>
        <v>90623.369096239563</v>
      </c>
      <c r="CB747" s="76">
        <f t="shared" ca="1" si="775"/>
        <v>90842.200641427582</v>
      </c>
      <c r="CC747" s="76">
        <f t="shared" ca="1" si="775"/>
        <v>91050.090609356208</v>
      </c>
      <c r="CD747" s="76">
        <f t="shared" ca="1" si="775"/>
        <v>91247.586078888402</v>
      </c>
      <c r="CE747" s="76">
        <f t="shared" ca="1" si="775"/>
        <v>91435.206774943988</v>
      </c>
      <c r="CF747" s="76">
        <f t="shared" ref="CF747:CL747" ca="1" si="776">CE751</f>
        <v>91613.446436196784</v>
      </c>
      <c r="CG747" s="76">
        <f t="shared" ca="1" si="776"/>
        <v>91782.77411438695</v>
      </c>
      <c r="CH747" s="76">
        <f t="shared" ca="1" si="776"/>
        <v>91943.6354086676</v>
      </c>
      <c r="CI747" s="76">
        <f t="shared" ca="1" si="776"/>
        <v>92096.453638234219</v>
      </c>
      <c r="CJ747" s="76">
        <f t="shared" ca="1" si="776"/>
        <v>92241.630956322508</v>
      </c>
      <c r="CK747" s="76">
        <f t="shared" ca="1" si="776"/>
        <v>92379.549408506384</v>
      </c>
      <c r="CL747" s="76">
        <f t="shared" ca="1" si="776"/>
        <v>92510.571938081062</v>
      </c>
    </row>
    <row r="748" spans="2:90" x14ac:dyDescent="0.4">
      <c r="B748" s="152" t="s">
        <v>72</v>
      </c>
      <c r="D748" t="s">
        <v>266</v>
      </c>
      <c r="E748" t="s">
        <v>906</v>
      </c>
      <c r="K748" s="34">
        <f ca="1">SUMIF($3:$3,K$2,748:748)</f>
        <v>60000</v>
      </c>
      <c r="L748" s="34">
        <f ca="1">SUMIF($3:$3,L$2,748:748)</f>
        <v>60000</v>
      </c>
      <c r="M748" s="34">
        <f ca="1">SUMIF($3:$3,M$2,748:748)</f>
        <v>60000</v>
      </c>
      <c r="N748" s="34">
        <f ca="1">SUMIF($3:$3,N$2,748:748)</f>
        <v>60000</v>
      </c>
      <c r="O748" s="34">
        <f ca="1">SUMIF($3:$3,O$2,748:748)</f>
        <v>60000</v>
      </c>
      <c r="P748" s="34">
        <f ca="1">SUMIF($3:$3,P$2,748:748)</f>
        <v>60000</v>
      </c>
      <c r="R748" s="15"/>
      <c r="S748" s="76" cm="1">
        <f t="array" aca="1" ref="S748" ca="1">INDIRECT(S738)</f>
        <v>5000</v>
      </c>
      <c r="T748" s="76" cm="1">
        <f t="array" aca="1" ref="T748" ca="1">INDIRECT(T738)</f>
        <v>5000</v>
      </c>
      <c r="U748" s="76" cm="1">
        <f t="array" aca="1" ref="U748" ca="1">INDIRECT(U738)</f>
        <v>5000</v>
      </c>
      <c r="V748" s="76" cm="1">
        <f t="array" aca="1" ref="V748" ca="1">INDIRECT(V738)</f>
        <v>5000</v>
      </c>
      <c r="W748" s="76" cm="1">
        <f t="array" aca="1" ref="W748" ca="1">INDIRECT(W738)</f>
        <v>5000</v>
      </c>
      <c r="X748" s="76" cm="1">
        <f t="array" aca="1" ref="X748" ca="1">INDIRECT(X738)</f>
        <v>5000</v>
      </c>
      <c r="Y748" s="76" cm="1">
        <f t="array" aca="1" ref="Y748" ca="1">INDIRECT(Y738)</f>
        <v>5000</v>
      </c>
      <c r="Z748" s="76" cm="1">
        <f t="array" aca="1" ref="Z748" ca="1">INDIRECT(Z738)</f>
        <v>5000</v>
      </c>
      <c r="AA748" s="76" cm="1">
        <f t="array" aca="1" ref="AA748" ca="1">INDIRECT(AA738)</f>
        <v>5000</v>
      </c>
      <c r="AB748" s="76" cm="1">
        <f t="array" aca="1" ref="AB748" ca="1">INDIRECT(AB738)</f>
        <v>5000</v>
      </c>
      <c r="AC748" s="76" cm="1">
        <f t="array" aca="1" ref="AC748" ca="1">INDIRECT(AC738)</f>
        <v>5000</v>
      </c>
      <c r="AD748" s="76" cm="1">
        <f t="array" aca="1" ref="AD748" ca="1">INDIRECT(AD738)</f>
        <v>5000</v>
      </c>
      <c r="AE748" s="76" cm="1">
        <f t="array" aca="1" ref="AE748" ca="1">INDIRECT(AE738)</f>
        <v>5000</v>
      </c>
      <c r="AF748" s="76" cm="1">
        <f t="array" aca="1" ref="AF748" ca="1">INDIRECT(AF738)</f>
        <v>5000</v>
      </c>
      <c r="AG748" s="76" cm="1">
        <f t="array" aca="1" ref="AG748" ca="1">INDIRECT(AG738)</f>
        <v>5000</v>
      </c>
      <c r="AH748" s="76" cm="1">
        <f t="array" aca="1" ref="AH748" ca="1">INDIRECT(AH738)</f>
        <v>5000</v>
      </c>
      <c r="AI748" s="76" cm="1">
        <f t="array" aca="1" ref="AI748" ca="1">INDIRECT(AI738)</f>
        <v>5000</v>
      </c>
      <c r="AJ748" s="76" cm="1">
        <f t="array" aca="1" ref="AJ748" ca="1">INDIRECT(AJ738)</f>
        <v>5000</v>
      </c>
      <c r="AK748" s="76" cm="1">
        <f t="array" aca="1" ref="AK748" ca="1">INDIRECT(AK738)</f>
        <v>5000</v>
      </c>
      <c r="AL748" s="76" cm="1">
        <f t="array" aca="1" ref="AL748" ca="1">INDIRECT(AL738)</f>
        <v>5000</v>
      </c>
      <c r="AM748" s="76" cm="1">
        <f t="array" aca="1" ref="AM748" ca="1">INDIRECT(AM738)</f>
        <v>5000</v>
      </c>
      <c r="AN748" s="76" cm="1">
        <f t="array" aca="1" ref="AN748" ca="1">INDIRECT(AN738)</f>
        <v>5000</v>
      </c>
      <c r="AO748" s="76" cm="1">
        <f t="array" aca="1" ref="AO748" ca="1">INDIRECT(AO738)</f>
        <v>5000</v>
      </c>
      <c r="AP748" s="76" cm="1">
        <f t="array" aca="1" ref="AP748" ca="1">INDIRECT(AP738)</f>
        <v>5000</v>
      </c>
      <c r="AQ748" s="76" cm="1">
        <f t="array" aca="1" ref="AQ748" ca="1">INDIRECT(AQ738)</f>
        <v>5000</v>
      </c>
      <c r="AR748" s="76" cm="1">
        <f t="array" aca="1" ref="AR748" ca="1">INDIRECT(AR738)</f>
        <v>5000</v>
      </c>
      <c r="AS748" s="76" cm="1">
        <f t="array" aca="1" ref="AS748" ca="1">INDIRECT(AS738)</f>
        <v>5000</v>
      </c>
      <c r="AT748" s="76" cm="1">
        <f t="array" aca="1" ref="AT748" ca="1">INDIRECT(AT738)</f>
        <v>5000</v>
      </c>
      <c r="AU748" s="76" cm="1">
        <f t="array" aca="1" ref="AU748" ca="1">INDIRECT(AU738)</f>
        <v>5000</v>
      </c>
      <c r="AV748" s="76" cm="1">
        <f t="array" aca="1" ref="AV748" ca="1">INDIRECT(AV738)</f>
        <v>5000</v>
      </c>
      <c r="AW748" s="76" cm="1">
        <f t="array" aca="1" ref="AW748" ca="1">INDIRECT(AW738)</f>
        <v>5000</v>
      </c>
      <c r="AX748" s="76" cm="1">
        <f t="array" aca="1" ref="AX748" ca="1">INDIRECT(AX738)</f>
        <v>5000</v>
      </c>
      <c r="AY748" s="76" cm="1">
        <f t="array" aca="1" ref="AY748" ca="1">INDIRECT(AY738)</f>
        <v>5000</v>
      </c>
      <c r="AZ748" s="76" cm="1">
        <f t="array" aca="1" ref="AZ748" ca="1">INDIRECT(AZ738)</f>
        <v>5000</v>
      </c>
      <c r="BA748" s="76" cm="1">
        <f t="array" aca="1" ref="BA748" ca="1">INDIRECT(BA738)</f>
        <v>5000</v>
      </c>
      <c r="BB748" s="76" cm="1">
        <f t="array" aca="1" ref="BB748" ca="1">INDIRECT(BB738)</f>
        <v>5000</v>
      </c>
      <c r="BC748" s="76" cm="1">
        <f t="array" aca="1" ref="BC748" ca="1">INDIRECT(BC738)</f>
        <v>5000</v>
      </c>
      <c r="BD748" s="76" cm="1">
        <f t="array" aca="1" ref="BD748" ca="1">INDIRECT(BD738)</f>
        <v>5000</v>
      </c>
      <c r="BE748" s="76" cm="1">
        <f t="array" aca="1" ref="BE748" ca="1">INDIRECT(BE738)</f>
        <v>5000</v>
      </c>
      <c r="BF748" s="76" cm="1">
        <f t="array" aca="1" ref="BF748" ca="1">INDIRECT(BF738)</f>
        <v>5000</v>
      </c>
      <c r="BG748" s="76" cm="1">
        <f t="array" aca="1" ref="BG748" ca="1">INDIRECT(BG738)</f>
        <v>5000</v>
      </c>
      <c r="BH748" s="76" cm="1">
        <f t="array" aca="1" ref="BH748" ca="1">INDIRECT(BH738)</f>
        <v>5000</v>
      </c>
      <c r="BI748" s="76" cm="1">
        <f t="array" aca="1" ref="BI748" ca="1">INDIRECT(BI738)</f>
        <v>5000</v>
      </c>
      <c r="BJ748" s="76" cm="1">
        <f t="array" aca="1" ref="BJ748" ca="1">INDIRECT(BJ738)</f>
        <v>5000</v>
      </c>
      <c r="BK748" s="76" cm="1">
        <f t="array" aca="1" ref="BK748" ca="1">INDIRECT(BK738)</f>
        <v>5000</v>
      </c>
      <c r="BL748" s="76" cm="1">
        <f t="array" aca="1" ref="BL748" ca="1">INDIRECT(BL738)</f>
        <v>5000</v>
      </c>
      <c r="BM748" s="76" cm="1">
        <f t="array" aca="1" ref="BM748" ca="1">INDIRECT(BM738)</f>
        <v>5000</v>
      </c>
      <c r="BN748" s="76" cm="1">
        <f t="array" aca="1" ref="BN748" ca="1">INDIRECT(BN738)</f>
        <v>5000</v>
      </c>
      <c r="BO748" s="76" cm="1">
        <f t="array" aca="1" ref="BO748" ca="1">INDIRECT(BO738)</f>
        <v>5000</v>
      </c>
      <c r="BP748" s="76" cm="1">
        <f t="array" aca="1" ref="BP748" ca="1">INDIRECT(BP738)</f>
        <v>5000</v>
      </c>
      <c r="BQ748" s="76" cm="1">
        <f t="array" aca="1" ref="BQ748" ca="1">INDIRECT(BQ738)</f>
        <v>5000</v>
      </c>
      <c r="BR748" s="76" cm="1">
        <f t="array" aca="1" ref="BR748" ca="1">INDIRECT(BR738)</f>
        <v>5000</v>
      </c>
      <c r="BS748" s="76" cm="1">
        <f t="array" aca="1" ref="BS748" ca="1">INDIRECT(BS738)</f>
        <v>5000</v>
      </c>
      <c r="BT748" s="76" cm="1">
        <f t="array" aca="1" ref="BT748" ca="1">INDIRECT(BT738)</f>
        <v>5000</v>
      </c>
      <c r="BU748" s="76" cm="1">
        <f t="array" aca="1" ref="BU748" ca="1">INDIRECT(BU738)</f>
        <v>5000</v>
      </c>
      <c r="BV748" s="76" cm="1">
        <f t="array" aca="1" ref="BV748" ca="1">INDIRECT(BV738)</f>
        <v>5000</v>
      </c>
      <c r="BW748" s="76" cm="1">
        <f t="array" aca="1" ref="BW748" ca="1">INDIRECT(BW738)</f>
        <v>5000</v>
      </c>
      <c r="BX748" s="76" cm="1">
        <f t="array" aca="1" ref="BX748" ca="1">INDIRECT(BX738)</f>
        <v>5000</v>
      </c>
      <c r="BY748" s="76" cm="1">
        <f t="array" aca="1" ref="BY748" ca="1">INDIRECT(BY738)</f>
        <v>5000</v>
      </c>
      <c r="BZ748" s="76" cm="1">
        <f t="array" aca="1" ref="BZ748" ca="1">INDIRECT(BZ738)</f>
        <v>5000</v>
      </c>
      <c r="CA748" s="76" cm="1">
        <f t="array" aca="1" ref="CA748" ca="1">INDIRECT(CA738)</f>
        <v>5000</v>
      </c>
      <c r="CB748" s="76" cm="1">
        <f t="array" aca="1" ref="CB748" ca="1">INDIRECT(CB738)</f>
        <v>5000</v>
      </c>
      <c r="CC748" s="76" cm="1">
        <f t="array" aca="1" ref="CC748" ca="1">INDIRECT(CC738)</f>
        <v>5000</v>
      </c>
      <c r="CD748" s="76" cm="1">
        <f t="array" aca="1" ref="CD748" ca="1">INDIRECT(CD738)</f>
        <v>5000</v>
      </c>
      <c r="CE748" s="76" cm="1">
        <f t="array" aca="1" ref="CE748" ca="1">INDIRECT(CE738)</f>
        <v>5000</v>
      </c>
      <c r="CF748" s="76" cm="1">
        <f t="array" aca="1" ref="CF748" ca="1">INDIRECT(CF738)</f>
        <v>5000</v>
      </c>
      <c r="CG748" s="76" cm="1">
        <f t="array" aca="1" ref="CG748" ca="1">INDIRECT(CG738)</f>
        <v>5000</v>
      </c>
      <c r="CH748" s="76" cm="1">
        <f t="array" aca="1" ref="CH748" ca="1">INDIRECT(CH738)</f>
        <v>5000</v>
      </c>
      <c r="CI748" s="76" cm="1">
        <f t="array" aca="1" ref="CI748" ca="1">INDIRECT(CI738)</f>
        <v>5000</v>
      </c>
      <c r="CJ748" s="76" cm="1">
        <f t="array" aca="1" ref="CJ748" ca="1">INDIRECT(CJ738)</f>
        <v>5000</v>
      </c>
      <c r="CK748" s="76" cm="1">
        <f t="array" aca="1" ref="CK748" ca="1">INDIRECT(CK738)</f>
        <v>5000</v>
      </c>
      <c r="CL748" s="76" cm="1">
        <f t="array" aca="1" ref="CL748" ca="1">INDIRECT(CL738)</f>
        <v>5000</v>
      </c>
    </row>
    <row r="749" spans="2:90" x14ac:dyDescent="0.4">
      <c r="B749" s="139" t="s">
        <v>73</v>
      </c>
      <c r="C749" s="12"/>
      <c r="D749" s="12" t="s">
        <v>266</v>
      </c>
      <c r="E749" s="12" t="s">
        <v>906</v>
      </c>
      <c r="F749" s="12"/>
      <c r="G749" s="12" t="str">
        <f>E749</f>
        <v/>
      </c>
      <c r="H749" s="12"/>
      <c r="I749" s="60"/>
      <c r="J749" s="60"/>
      <c r="K749" s="16">
        <v>0.05</v>
      </c>
      <c r="L749" s="16">
        <v>0.05</v>
      </c>
      <c r="M749" s="16">
        <v>0.05</v>
      </c>
      <c r="N749" s="16">
        <v>0.05</v>
      </c>
      <c r="O749" s="16">
        <v>0.05</v>
      </c>
      <c r="P749" s="16">
        <v>0.05</v>
      </c>
      <c r="R749" s="20"/>
      <c r="S749" s="144" cm="1">
        <f t="array" ref="S749">INDEX($K:$P,ROW(),MATCH(S$3,$K$2:$P$2,0))</f>
        <v>0.05</v>
      </c>
      <c r="T749" s="144" cm="1">
        <f t="array" ref="T749">INDEX($K:$P,ROW(),MATCH(T$3,$K$2:$P$2,0))</f>
        <v>0.05</v>
      </c>
      <c r="U749" s="144" cm="1">
        <f t="array" ref="U749">INDEX($K:$P,ROW(),MATCH(U$3,$K$2:$P$2,0))</f>
        <v>0.05</v>
      </c>
      <c r="V749" s="144" cm="1">
        <f t="array" ref="V749">INDEX($K:$P,ROW(),MATCH(V$3,$K$2:$P$2,0))</f>
        <v>0.05</v>
      </c>
      <c r="W749" s="144" cm="1">
        <f t="array" ref="W749">INDEX($K:$P,ROW(),MATCH(W$3,$K$2:$P$2,0))</f>
        <v>0.05</v>
      </c>
      <c r="X749" s="144" cm="1">
        <f t="array" ref="X749">INDEX($K:$P,ROW(),MATCH(X$3,$K$2:$P$2,0))</f>
        <v>0.05</v>
      </c>
      <c r="Y749" s="144" cm="1">
        <f t="array" ref="Y749">INDEX($K:$P,ROW(),MATCH(Y$3,$K$2:$P$2,0))</f>
        <v>0.05</v>
      </c>
      <c r="Z749" s="144" cm="1">
        <f t="array" ref="Z749">INDEX($K:$P,ROW(),MATCH(Z$3,$K$2:$P$2,0))</f>
        <v>0.05</v>
      </c>
      <c r="AA749" s="144" cm="1">
        <f t="array" ref="AA749">INDEX($K:$P,ROW(),MATCH(AA$3,$K$2:$P$2,0))</f>
        <v>0.05</v>
      </c>
      <c r="AB749" s="144" cm="1">
        <f t="array" ref="AB749">INDEX($K:$P,ROW(),MATCH(AB$3,$K$2:$P$2,0))</f>
        <v>0.05</v>
      </c>
      <c r="AC749" s="144" cm="1">
        <f t="array" ref="AC749">INDEX($K:$P,ROW(),MATCH(AC$3,$K$2:$P$2,0))</f>
        <v>0.05</v>
      </c>
      <c r="AD749" s="144" cm="1">
        <f t="array" ref="AD749">INDEX($K:$P,ROW(),MATCH(AD$3,$K$2:$P$2,0))</f>
        <v>0.05</v>
      </c>
      <c r="AE749" s="144" cm="1">
        <f t="array" ref="AE749">INDEX($K:$P,ROW(),MATCH(AE$3,$K$2:$P$2,0))</f>
        <v>0.05</v>
      </c>
      <c r="AF749" s="144" cm="1">
        <f t="array" ref="AF749">INDEX($K:$P,ROW(),MATCH(AF$3,$K$2:$P$2,0))</f>
        <v>0.05</v>
      </c>
      <c r="AG749" s="144" cm="1">
        <f t="array" ref="AG749">INDEX($K:$P,ROW(),MATCH(AG$3,$K$2:$P$2,0))</f>
        <v>0.05</v>
      </c>
      <c r="AH749" s="144" cm="1">
        <f t="array" ref="AH749">INDEX($K:$P,ROW(),MATCH(AH$3,$K$2:$P$2,0))</f>
        <v>0.05</v>
      </c>
      <c r="AI749" s="144" cm="1">
        <f t="array" ref="AI749">INDEX($K:$P,ROW(),MATCH(AI$3,$K$2:$P$2,0))</f>
        <v>0.05</v>
      </c>
      <c r="AJ749" s="144" cm="1">
        <f t="array" ref="AJ749">INDEX($K:$P,ROW(),MATCH(AJ$3,$K$2:$P$2,0))</f>
        <v>0.05</v>
      </c>
      <c r="AK749" s="144" cm="1">
        <f t="array" ref="AK749">INDEX($K:$P,ROW(),MATCH(AK$3,$K$2:$P$2,0))</f>
        <v>0.05</v>
      </c>
      <c r="AL749" s="144" cm="1">
        <f t="array" ref="AL749">INDEX($K:$P,ROW(),MATCH(AL$3,$K$2:$P$2,0))</f>
        <v>0.05</v>
      </c>
      <c r="AM749" s="144" cm="1">
        <f t="array" ref="AM749">INDEX($K:$P,ROW(),MATCH(AM$3,$K$2:$P$2,0))</f>
        <v>0.05</v>
      </c>
      <c r="AN749" s="144" cm="1">
        <f t="array" ref="AN749">INDEX($K:$P,ROW(),MATCH(AN$3,$K$2:$P$2,0))</f>
        <v>0.05</v>
      </c>
      <c r="AO749" s="144" cm="1">
        <f t="array" ref="AO749">INDEX($K:$P,ROW(),MATCH(AO$3,$K$2:$P$2,0))</f>
        <v>0.05</v>
      </c>
      <c r="AP749" s="144" cm="1">
        <f t="array" ref="AP749">INDEX($K:$P,ROW(),MATCH(AP$3,$K$2:$P$2,0))</f>
        <v>0.05</v>
      </c>
      <c r="AQ749" s="144" cm="1">
        <f t="array" ref="AQ749">INDEX($K:$P,ROW(),MATCH(AQ$3,$K$2:$P$2,0))</f>
        <v>0.05</v>
      </c>
      <c r="AR749" s="144" cm="1">
        <f t="array" ref="AR749">INDEX($K:$P,ROW(),MATCH(AR$3,$K$2:$P$2,0))</f>
        <v>0.05</v>
      </c>
      <c r="AS749" s="144" cm="1">
        <f t="array" ref="AS749">INDEX($K:$P,ROW(),MATCH(AS$3,$K$2:$P$2,0))</f>
        <v>0.05</v>
      </c>
      <c r="AT749" s="144" cm="1">
        <f t="array" ref="AT749">INDEX($K:$P,ROW(),MATCH(AT$3,$K$2:$P$2,0))</f>
        <v>0.05</v>
      </c>
      <c r="AU749" s="144" cm="1">
        <f t="array" ref="AU749">INDEX($K:$P,ROW(),MATCH(AU$3,$K$2:$P$2,0))</f>
        <v>0.05</v>
      </c>
      <c r="AV749" s="144" cm="1">
        <f t="array" ref="AV749">INDEX($K:$P,ROW(),MATCH(AV$3,$K$2:$P$2,0))</f>
        <v>0.05</v>
      </c>
      <c r="AW749" s="144" cm="1">
        <f t="array" ref="AW749">INDEX($K:$P,ROW(),MATCH(AW$3,$K$2:$P$2,0))</f>
        <v>0.05</v>
      </c>
      <c r="AX749" s="144" cm="1">
        <f t="array" ref="AX749">INDEX($K:$P,ROW(),MATCH(AX$3,$K$2:$P$2,0))</f>
        <v>0.05</v>
      </c>
      <c r="AY749" s="144" cm="1">
        <f t="array" ref="AY749">INDEX($K:$P,ROW(),MATCH(AY$3,$K$2:$P$2,0))</f>
        <v>0.05</v>
      </c>
      <c r="AZ749" s="144" cm="1">
        <f t="array" ref="AZ749">INDEX($K:$P,ROW(),MATCH(AZ$3,$K$2:$P$2,0))</f>
        <v>0.05</v>
      </c>
      <c r="BA749" s="144" cm="1">
        <f t="array" ref="BA749">INDEX($K:$P,ROW(),MATCH(BA$3,$K$2:$P$2,0))</f>
        <v>0.05</v>
      </c>
      <c r="BB749" s="144" cm="1">
        <f t="array" ref="BB749">INDEX($K:$P,ROW(),MATCH(BB$3,$K$2:$P$2,0))</f>
        <v>0.05</v>
      </c>
      <c r="BC749" s="144" cm="1">
        <f t="array" ref="BC749">INDEX($K:$P,ROW(),MATCH(BC$3,$K$2:$P$2,0))</f>
        <v>0.05</v>
      </c>
      <c r="BD749" s="144" cm="1">
        <f t="array" ref="BD749">INDEX($K:$P,ROW(),MATCH(BD$3,$K$2:$P$2,0))</f>
        <v>0.05</v>
      </c>
      <c r="BE749" s="144" cm="1">
        <f t="array" ref="BE749">INDEX($K:$P,ROW(),MATCH(BE$3,$K$2:$P$2,0))</f>
        <v>0.05</v>
      </c>
      <c r="BF749" s="144" cm="1">
        <f t="array" ref="BF749">INDEX($K:$P,ROW(),MATCH(BF$3,$K$2:$P$2,0))</f>
        <v>0.05</v>
      </c>
      <c r="BG749" s="144" cm="1">
        <f t="array" ref="BG749">INDEX($K:$P,ROW(),MATCH(BG$3,$K$2:$P$2,0))</f>
        <v>0.05</v>
      </c>
      <c r="BH749" s="144" cm="1">
        <f t="array" ref="BH749">INDEX($K:$P,ROW(),MATCH(BH$3,$K$2:$P$2,0))</f>
        <v>0.05</v>
      </c>
      <c r="BI749" s="144" cm="1">
        <f t="array" ref="BI749">INDEX($K:$P,ROW(),MATCH(BI$3,$K$2:$P$2,0))</f>
        <v>0.05</v>
      </c>
      <c r="BJ749" s="144" cm="1">
        <f t="array" ref="BJ749">INDEX($K:$P,ROW(),MATCH(BJ$3,$K$2:$P$2,0))</f>
        <v>0.05</v>
      </c>
      <c r="BK749" s="144" cm="1">
        <f t="array" ref="BK749">INDEX($K:$P,ROW(),MATCH(BK$3,$K$2:$P$2,0))</f>
        <v>0.05</v>
      </c>
      <c r="BL749" s="144" cm="1">
        <f t="array" ref="BL749">INDEX($K:$P,ROW(),MATCH(BL$3,$K$2:$P$2,0))</f>
        <v>0.05</v>
      </c>
      <c r="BM749" s="144" cm="1">
        <f t="array" ref="BM749">INDEX($K:$P,ROW(),MATCH(BM$3,$K$2:$P$2,0))</f>
        <v>0.05</v>
      </c>
      <c r="BN749" s="144" cm="1">
        <f t="array" ref="BN749">INDEX($K:$P,ROW(),MATCH(BN$3,$K$2:$P$2,0))</f>
        <v>0.05</v>
      </c>
      <c r="BO749" s="144" cm="1">
        <f t="array" ref="BO749">INDEX($K:$P,ROW(),MATCH(BO$3,$K$2:$P$2,0))</f>
        <v>0.05</v>
      </c>
      <c r="BP749" s="144" cm="1">
        <f t="array" ref="BP749">INDEX($K:$P,ROW(),MATCH(BP$3,$K$2:$P$2,0))</f>
        <v>0.05</v>
      </c>
      <c r="BQ749" s="144" cm="1">
        <f t="array" ref="BQ749">INDEX($K:$P,ROW(),MATCH(BQ$3,$K$2:$P$2,0))</f>
        <v>0.05</v>
      </c>
      <c r="BR749" s="144" cm="1">
        <f t="array" ref="BR749">INDEX($K:$P,ROW(),MATCH(BR$3,$K$2:$P$2,0))</f>
        <v>0.05</v>
      </c>
      <c r="BS749" s="144" cm="1">
        <f t="array" ref="BS749">INDEX($K:$P,ROW(),MATCH(BS$3,$K$2:$P$2,0))</f>
        <v>0.05</v>
      </c>
      <c r="BT749" s="144" cm="1">
        <f t="array" ref="BT749">INDEX($K:$P,ROW(),MATCH(BT$3,$K$2:$P$2,0))</f>
        <v>0.05</v>
      </c>
      <c r="BU749" s="144" cm="1">
        <f t="array" ref="BU749">INDEX($K:$P,ROW(),MATCH(BU$3,$K$2:$P$2,0))</f>
        <v>0.05</v>
      </c>
      <c r="BV749" s="144" cm="1">
        <f t="array" ref="BV749">INDEX($K:$P,ROW(),MATCH(BV$3,$K$2:$P$2,0))</f>
        <v>0.05</v>
      </c>
      <c r="BW749" s="144" cm="1">
        <f t="array" ref="BW749">INDEX($K:$P,ROW(),MATCH(BW$3,$K$2:$P$2,0))</f>
        <v>0.05</v>
      </c>
      <c r="BX749" s="144" cm="1">
        <f t="array" ref="BX749">INDEX($K:$P,ROW(),MATCH(BX$3,$K$2:$P$2,0))</f>
        <v>0.05</v>
      </c>
      <c r="BY749" s="144" cm="1">
        <f t="array" ref="BY749">INDEX($K:$P,ROW(),MATCH(BY$3,$K$2:$P$2,0))</f>
        <v>0.05</v>
      </c>
      <c r="BZ749" s="144" cm="1">
        <f t="array" ref="BZ749">INDEX($K:$P,ROW(),MATCH(BZ$3,$K$2:$P$2,0))</f>
        <v>0.05</v>
      </c>
      <c r="CA749" s="144" cm="1">
        <f t="array" ref="CA749">INDEX($K:$P,ROW(),MATCH(CA$3,$K$2:$P$2,0))</f>
        <v>0.05</v>
      </c>
      <c r="CB749" s="144" cm="1">
        <f t="array" ref="CB749">INDEX($K:$P,ROW(),MATCH(CB$3,$K$2:$P$2,0))</f>
        <v>0.05</v>
      </c>
      <c r="CC749" s="144" cm="1">
        <f t="array" ref="CC749">INDEX($K:$P,ROW(),MATCH(CC$3,$K$2:$P$2,0))</f>
        <v>0.05</v>
      </c>
      <c r="CD749" s="144" cm="1">
        <f t="array" ref="CD749">INDEX($K:$P,ROW(),MATCH(CD$3,$K$2:$P$2,0))</f>
        <v>0.05</v>
      </c>
      <c r="CE749" s="144" cm="1">
        <f t="array" ref="CE749">INDEX($K:$P,ROW(),MATCH(CE$3,$K$2:$P$2,0))</f>
        <v>0.05</v>
      </c>
      <c r="CF749" s="144" cm="1">
        <f t="array" ref="CF749">INDEX($K:$P,ROW(),MATCH(CF$3,$K$2:$P$2,0))</f>
        <v>0.05</v>
      </c>
      <c r="CG749" s="144" cm="1">
        <f t="array" ref="CG749">INDEX($K:$P,ROW(),MATCH(CG$3,$K$2:$P$2,0))</f>
        <v>0.05</v>
      </c>
      <c r="CH749" s="144" cm="1">
        <f t="array" ref="CH749">INDEX($K:$P,ROW(),MATCH(CH$3,$K$2:$P$2,0))</f>
        <v>0.05</v>
      </c>
      <c r="CI749" s="144" cm="1">
        <f t="array" ref="CI749">INDEX($K:$P,ROW(),MATCH(CI$3,$K$2:$P$2,0))</f>
        <v>0.05</v>
      </c>
      <c r="CJ749" s="144" cm="1">
        <f t="array" ref="CJ749">INDEX($K:$P,ROW(),MATCH(CJ$3,$K$2:$P$2,0))</f>
        <v>0.05</v>
      </c>
      <c r="CK749" s="144" cm="1">
        <f t="array" ref="CK749">INDEX($K:$P,ROW(),MATCH(CK$3,$K$2:$P$2,0))</f>
        <v>0.05</v>
      </c>
      <c r="CL749" s="144" cm="1">
        <f t="array" ref="CL749">INDEX($K:$P,ROW(),MATCH(CL$3,$K$2:$P$2,0))</f>
        <v>0.05</v>
      </c>
    </row>
    <row r="750" spans="2:90" x14ac:dyDescent="0.4">
      <c r="B750" s="152" t="s">
        <v>74</v>
      </c>
      <c r="D750" t="s">
        <v>266</v>
      </c>
      <c r="E750" t="s">
        <v>906</v>
      </c>
      <c r="K750" s="34">
        <f ca="1">SUMIF($3:$3,K$2,750:750)</f>
        <v>-16334.208327950511</v>
      </c>
      <c r="L750" s="34">
        <f ca="1">SUMIF($3:$3,L$2,750:750)</f>
        <v>-36404.748984232894</v>
      </c>
      <c r="M750" s="34">
        <f ca="1">SUMIF($3:$3,M$2,750:750)</f>
        <v>-47250.068092698151</v>
      </c>
      <c r="N750" s="34">
        <f ca="1">SUMIF($3:$3,N$2,750:750)</f>
        <v>-53110.445676877731</v>
      </c>
      <c r="O750" s="34">
        <f ca="1">SUMIF($3:$3,O$2,750:750)</f>
        <v>-56277.159822001166</v>
      </c>
      <c r="P750" s="34">
        <f ca="1">SUMIF($3:$3,P$2,750:750)</f>
        <v>-57988.325755062571</v>
      </c>
      <c r="R750" s="15"/>
      <c r="S750" s="76">
        <f ca="1">-SUM(S747:S748)*S749</f>
        <v>-250</v>
      </c>
      <c r="T750" s="76">
        <f t="shared" ref="T750:CE750" ca="1" si="777">-SUM(T747:T748)*T749</f>
        <v>-487.5</v>
      </c>
      <c r="U750" s="76">
        <f t="shared" ca="1" si="777"/>
        <v>-713.125</v>
      </c>
      <c r="V750" s="76">
        <f t="shared" ca="1" si="777"/>
        <v>-927.46875</v>
      </c>
      <c r="W750" s="76">
        <f t="shared" ca="1" si="777"/>
        <v>-1131.0953125000001</v>
      </c>
      <c r="X750" s="76">
        <f t="shared" ca="1" si="777"/>
        <v>-1324.540546875</v>
      </c>
      <c r="Y750" s="76">
        <f t="shared" ca="1" si="777"/>
        <v>-1508.31351953125</v>
      </c>
      <c r="Z750" s="76">
        <f t="shared" ca="1" si="777"/>
        <v>-1682.8978435546874</v>
      </c>
      <c r="AA750" s="76">
        <f t="shared" ca="1" si="777"/>
        <v>-1848.752951376953</v>
      </c>
      <c r="AB750" s="76">
        <f t="shared" ca="1" si="777"/>
        <v>-2006.3153038081052</v>
      </c>
      <c r="AC750" s="76">
        <f t="shared" ca="1" si="777"/>
        <v>-2155.9995386176997</v>
      </c>
      <c r="AD750" s="76">
        <f t="shared" ca="1" si="777"/>
        <v>-2298.1995616868148</v>
      </c>
      <c r="AE750" s="76">
        <f t="shared" ca="1" si="777"/>
        <v>-2433.2895836024741</v>
      </c>
      <c r="AF750" s="76">
        <f t="shared" ca="1" si="777"/>
        <v>-2561.62510442235</v>
      </c>
      <c r="AG750" s="76">
        <f t="shared" ca="1" si="777"/>
        <v>-2683.5438492012327</v>
      </c>
      <c r="AH750" s="76">
        <f t="shared" ca="1" si="777"/>
        <v>-2799.366656741171</v>
      </c>
      <c r="AI750" s="76">
        <f t="shared" ca="1" si="777"/>
        <v>-2909.3983239041127</v>
      </c>
      <c r="AJ750" s="76">
        <f t="shared" ca="1" si="777"/>
        <v>-3013.9284077089069</v>
      </c>
      <c r="AK750" s="76">
        <f t="shared" ca="1" si="777"/>
        <v>-3113.2319873234615</v>
      </c>
      <c r="AL750" s="76">
        <f t="shared" ca="1" si="777"/>
        <v>-3207.5703879572884</v>
      </c>
      <c r="AM750" s="76">
        <f t="shared" ca="1" si="777"/>
        <v>-3297.1918685594242</v>
      </c>
      <c r="AN750" s="76">
        <f t="shared" ca="1" si="777"/>
        <v>-3382.3322751314527</v>
      </c>
      <c r="AO750" s="76">
        <f t="shared" ca="1" si="777"/>
        <v>-3463.2156613748798</v>
      </c>
      <c r="AP750" s="76">
        <f t="shared" ca="1" si="777"/>
        <v>-3540.0548783061358</v>
      </c>
      <c r="AQ750" s="76">
        <f t="shared" ca="1" si="777"/>
        <v>-3613.052134390829</v>
      </c>
      <c r="AR750" s="76">
        <f t="shared" ca="1" si="777"/>
        <v>-3682.3995276712872</v>
      </c>
      <c r="AS750" s="76">
        <f t="shared" ca="1" si="777"/>
        <v>-3748.2795512877233</v>
      </c>
      <c r="AT750" s="76">
        <f t="shared" ca="1" si="777"/>
        <v>-3810.8655737233371</v>
      </c>
      <c r="AU750" s="76">
        <f t="shared" ca="1" si="777"/>
        <v>-3870.3222950371705</v>
      </c>
      <c r="AV750" s="76">
        <f t="shared" ca="1" si="777"/>
        <v>-3926.8061802853117</v>
      </c>
      <c r="AW750" s="76">
        <f t="shared" ca="1" si="777"/>
        <v>-3980.4658712710461</v>
      </c>
      <c r="AX750" s="76">
        <f t="shared" ca="1" si="777"/>
        <v>-4031.4425777074935</v>
      </c>
      <c r="AY750" s="76">
        <f t="shared" ca="1" si="777"/>
        <v>-4079.8704488221188</v>
      </c>
      <c r="AZ750" s="76">
        <f t="shared" ca="1" si="777"/>
        <v>-4125.8769263810127</v>
      </c>
      <c r="BA750" s="76">
        <f t="shared" ca="1" si="777"/>
        <v>-4169.5830800619624</v>
      </c>
      <c r="BB750" s="76">
        <f t="shared" ca="1" si="777"/>
        <v>-4211.103926058865</v>
      </c>
      <c r="BC750" s="76">
        <f t="shared" ca="1" si="777"/>
        <v>-4250.5487297559221</v>
      </c>
      <c r="BD750" s="76">
        <f t="shared" ca="1" si="777"/>
        <v>-4288.0212932681261</v>
      </c>
      <c r="BE750" s="76">
        <f t="shared" ca="1" si="777"/>
        <v>-4323.6202286047192</v>
      </c>
      <c r="BF750" s="76">
        <f t="shared" ca="1" si="777"/>
        <v>-4357.439217174483</v>
      </c>
      <c r="BG750" s="76">
        <f t="shared" ca="1" si="777"/>
        <v>-4389.5672563157596</v>
      </c>
      <c r="BH750" s="76">
        <f t="shared" ca="1" si="777"/>
        <v>-4420.0888934999712</v>
      </c>
      <c r="BI750" s="76">
        <f t="shared" ca="1" si="777"/>
        <v>-4449.0844488249732</v>
      </c>
      <c r="BJ750" s="76">
        <f t="shared" ca="1" si="777"/>
        <v>-4476.6302263837242</v>
      </c>
      <c r="BK750" s="76">
        <f t="shared" ca="1" si="777"/>
        <v>-4502.7987150645376</v>
      </c>
      <c r="BL750" s="76">
        <f t="shared" ca="1" si="777"/>
        <v>-4527.6587793113113</v>
      </c>
      <c r="BM750" s="76">
        <f t="shared" ca="1" si="777"/>
        <v>-4551.2758403457456</v>
      </c>
      <c r="BN750" s="76">
        <f t="shared" ca="1" si="777"/>
        <v>-4573.7120483284589</v>
      </c>
      <c r="BO750" s="76">
        <f t="shared" ca="1" si="777"/>
        <v>-4595.0264459120363</v>
      </c>
      <c r="BP750" s="76">
        <f t="shared" ca="1" si="777"/>
        <v>-4615.275123616434</v>
      </c>
      <c r="BQ750" s="76">
        <f t="shared" ca="1" si="777"/>
        <v>-4634.5113674356126</v>
      </c>
      <c r="BR750" s="76">
        <f t="shared" ca="1" si="777"/>
        <v>-4652.7857990638322</v>
      </c>
      <c r="BS750" s="76">
        <f t="shared" ca="1" si="777"/>
        <v>-4670.1465091106402</v>
      </c>
      <c r="BT750" s="76">
        <f t="shared" ca="1" si="777"/>
        <v>-4686.6391836551084</v>
      </c>
      <c r="BU750" s="76">
        <f t="shared" ca="1" si="777"/>
        <v>-4702.3072244723535</v>
      </c>
      <c r="BV750" s="76">
        <f t="shared" ca="1" si="777"/>
        <v>-4717.191863248735</v>
      </c>
      <c r="BW750" s="76">
        <f t="shared" ca="1" si="777"/>
        <v>-4731.3322700862982</v>
      </c>
      <c r="BX750" s="76">
        <f t="shared" ca="1" si="777"/>
        <v>-4744.7656565819843</v>
      </c>
      <c r="BY750" s="76">
        <f t="shared" ca="1" si="777"/>
        <v>-4757.5273737528851</v>
      </c>
      <c r="BZ750" s="76">
        <f t="shared" ca="1" si="777"/>
        <v>-4769.6510050652405</v>
      </c>
      <c r="CA750" s="76">
        <f t="shared" ca="1" si="777"/>
        <v>-4781.1684548119783</v>
      </c>
      <c r="CB750" s="76">
        <f t="shared" ca="1" si="777"/>
        <v>-4792.1100320713795</v>
      </c>
      <c r="CC750" s="76">
        <f t="shared" ca="1" si="777"/>
        <v>-4802.5045304678106</v>
      </c>
      <c r="CD750" s="76">
        <f t="shared" ca="1" si="777"/>
        <v>-4812.3793039444199</v>
      </c>
      <c r="CE750" s="76">
        <f t="shared" ca="1" si="777"/>
        <v>-4821.7603387472</v>
      </c>
      <c r="CF750" s="76">
        <f t="shared" ref="CF750:CL750" ca="1" si="778">-SUM(CF747:CF748)*CF749</f>
        <v>-4830.6723218098396</v>
      </c>
      <c r="CG750" s="76">
        <f t="shared" ca="1" si="778"/>
        <v>-4839.1387057193479</v>
      </c>
      <c r="CH750" s="76">
        <f t="shared" ca="1" si="778"/>
        <v>-4847.1817704333798</v>
      </c>
      <c r="CI750" s="76">
        <f t="shared" ca="1" si="778"/>
        <v>-4854.8226819117108</v>
      </c>
      <c r="CJ750" s="76">
        <f t="shared" ca="1" si="778"/>
        <v>-4862.0815478161257</v>
      </c>
      <c r="CK750" s="76">
        <f t="shared" ca="1" si="778"/>
        <v>-4868.9774704253196</v>
      </c>
      <c r="CL750" s="76">
        <f t="shared" ca="1" si="778"/>
        <v>-4875.5285969040533</v>
      </c>
    </row>
    <row r="751" spans="2:90" x14ac:dyDescent="0.4">
      <c r="B751" s="122" t="str">
        <f>"# of "&amp;B759&amp;"s"</f>
        <v># of subscribers</v>
      </c>
      <c r="C751" s="31" t="s">
        <v>80</v>
      </c>
      <c r="D751" s="31" t="s">
        <v>266</v>
      </c>
      <c r="E751" s="31" t="s">
        <v>906</v>
      </c>
      <c r="F751" s="31"/>
      <c r="G751" s="31"/>
      <c r="H751" s="31"/>
      <c r="I751" s="73"/>
      <c r="J751" s="73"/>
      <c r="K751" s="114">
        <f ca="1">SUMIF($4:$4,K$2,751:751)</f>
        <v>43665.791672049476</v>
      </c>
      <c r="L751" s="114">
        <f ca="1">SUMIF($4:$4,L$2,751:751)</f>
        <v>67261.042687816574</v>
      </c>
      <c r="M751" s="114">
        <f ca="1">SUMIF($4:$4,M$2,751:751)</f>
        <v>80010.97459511843</v>
      </c>
      <c r="N751" s="114">
        <f ca="1">SUMIF($4:$4,N$2,751:751)</f>
        <v>86900.528918240714</v>
      </c>
      <c r="O751" s="114">
        <f ca="1">SUMIF($4:$4,O$2,751:751)</f>
        <v>90623.369096239563</v>
      </c>
      <c r="P751" s="114">
        <f ca="1">SUMIF($4:$4,P$2,751:751)</f>
        <v>92635.043341177006</v>
      </c>
      <c r="R751" s="112"/>
      <c r="S751" s="145">
        <f t="shared" ref="S751" ca="1" si="779">S747+S748+S750</f>
        <v>4750</v>
      </c>
      <c r="T751" s="145">
        <f t="shared" ref="T751:AX751" ca="1" si="780">T747+T748+T750</f>
        <v>9262.5</v>
      </c>
      <c r="U751" s="145">
        <f t="shared" ca="1" si="780"/>
        <v>13549.375</v>
      </c>
      <c r="V751" s="145">
        <f t="shared" ca="1" si="780"/>
        <v>17621.90625</v>
      </c>
      <c r="W751" s="145">
        <f t="shared" ca="1" si="780"/>
        <v>21490.810937499999</v>
      </c>
      <c r="X751" s="145">
        <f t="shared" ca="1" si="780"/>
        <v>25166.270390624999</v>
      </c>
      <c r="Y751" s="145">
        <f t="shared" ca="1" si="780"/>
        <v>28657.956871093749</v>
      </c>
      <c r="Z751" s="145">
        <f t="shared" ca="1" si="780"/>
        <v>31975.059027539057</v>
      </c>
      <c r="AA751" s="145">
        <f t="shared" ca="1" si="780"/>
        <v>35126.306076162102</v>
      </c>
      <c r="AB751" s="145">
        <f t="shared" ca="1" si="780"/>
        <v>38119.990772353995</v>
      </c>
      <c r="AC751" s="145">
        <f t="shared" ca="1" si="780"/>
        <v>40963.991233736291</v>
      </c>
      <c r="AD751" s="145">
        <f t="shared" ca="1" si="780"/>
        <v>43665.791672049476</v>
      </c>
      <c r="AE751" s="145">
        <f t="shared" ca="1" si="780"/>
        <v>46232.502088447</v>
      </c>
      <c r="AF751" s="145">
        <f t="shared" ca="1" si="780"/>
        <v>48670.876984024653</v>
      </c>
      <c r="AG751" s="145">
        <f t="shared" ca="1" si="780"/>
        <v>50987.333134823421</v>
      </c>
      <c r="AH751" s="145">
        <f t="shared" ca="1" si="780"/>
        <v>53187.96647808225</v>
      </c>
      <c r="AI751" s="145">
        <f t="shared" ca="1" si="780"/>
        <v>55278.568154178138</v>
      </c>
      <c r="AJ751" s="145">
        <f t="shared" ca="1" si="780"/>
        <v>57264.639746469227</v>
      </c>
      <c r="AK751" s="145">
        <f t="shared" ca="1" si="780"/>
        <v>59151.407759145768</v>
      </c>
      <c r="AL751" s="145">
        <f t="shared" ca="1" si="780"/>
        <v>60943.837371188478</v>
      </c>
      <c r="AM751" s="145">
        <f t="shared" ca="1" si="780"/>
        <v>62646.645502629057</v>
      </c>
      <c r="AN751" s="145">
        <f t="shared" ca="1" si="780"/>
        <v>64264.313227497594</v>
      </c>
      <c r="AO751" s="145">
        <f t="shared" ca="1" si="780"/>
        <v>65801.097566122713</v>
      </c>
      <c r="AP751" s="145">
        <f t="shared" ca="1" si="780"/>
        <v>67261.042687816574</v>
      </c>
      <c r="AQ751" s="145">
        <f t="shared" ca="1" si="780"/>
        <v>68647.990553425741</v>
      </c>
      <c r="AR751" s="145">
        <f t="shared" ca="1" si="780"/>
        <v>69965.59102575446</v>
      </c>
      <c r="AS751" s="145">
        <f t="shared" ca="1" si="780"/>
        <v>71217.31147446674</v>
      </c>
      <c r="AT751" s="145">
        <f t="shared" ca="1" si="780"/>
        <v>72406.445900743405</v>
      </c>
      <c r="AU751" s="145">
        <f t="shared" ca="1" si="780"/>
        <v>73536.123605706234</v>
      </c>
      <c r="AV751" s="145">
        <f t="shared" ca="1" si="780"/>
        <v>74609.317425420915</v>
      </c>
      <c r="AW751" s="145">
        <f t="shared" ca="1" si="780"/>
        <v>75628.851554149864</v>
      </c>
      <c r="AX751" s="145">
        <f t="shared" ca="1" si="780"/>
        <v>76597.40897644237</v>
      </c>
      <c r="AY751" s="145">
        <f t="shared" ref="AY751:CD751" ca="1" si="781">AY747+AY748+AY750</f>
        <v>77517.538527620258</v>
      </c>
      <c r="AZ751" s="145">
        <f t="shared" ca="1" si="781"/>
        <v>78391.661601239248</v>
      </c>
      <c r="BA751" s="145">
        <f t="shared" ca="1" si="781"/>
        <v>79222.078521177289</v>
      </c>
      <c r="BB751" s="145">
        <f t="shared" ca="1" si="781"/>
        <v>80010.97459511843</v>
      </c>
      <c r="BC751" s="145">
        <f t="shared" ca="1" si="781"/>
        <v>80760.425865362515</v>
      </c>
      <c r="BD751" s="145">
        <f t="shared" ca="1" si="781"/>
        <v>81472.404572094383</v>
      </c>
      <c r="BE751" s="145">
        <f t="shared" ca="1" si="781"/>
        <v>82148.784343489664</v>
      </c>
      <c r="BF751" s="145">
        <f t="shared" ca="1" si="781"/>
        <v>82791.34512631518</v>
      </c>
      <c r="BG751" s="145">
        <f t="shared" ca="1" si="781"/>
        <v>83401.777869999423</v>
      </c>
      <c r="BH751" s="145">
        <f t="shared" ca="1" si="781"/>
        <v>83981.688976499456</v>
      </c>
      <c r="BI751" s="145">
        <f t="shared" ca="1" si="781"/>
        <v>84532.604527674484</v>
      </c>
      <c r="BJ751" s="145">
        <f t="shared" ca="1" si="781"/>
        <v>85055.974301290757</v>
      </c>
      <c r="BK751" s="145">
        <f t="shared" ca="1" si="781"/>
        <v>85553.175586226222</v>
      </c>
      <c r="BL751" s="145">
        <f t="shared" ca="1" si="781"/>
        <v>86025.516806914908</v>
      </c>
      <c r="BM751" s="145">
        <f t="shared" ca="1" si="781"/>
        <v>86474.240966569167</v>
      </c>
      <c r="BN751" s="145">
        <f t="shared" ca="1" si="781"/>
        <v>86900.528918240714</v>
      </c>
      <c r="BO751" s="145">
        <f t="shared" ca="1" si="781"/>
        <v>87305.502472328677</v>
      </c>
      <c r="BP751" s="145">
        <f t="shared" ca="1" si="781"/>
        <v>87690.227348712244</v>
      </c>
      <c r="BQ751" s="145">
        <f t="shared" ca="1" si="781"/>
        <v>88055.715981276633</v>
      </c>
      <c r="BR751" s="145">
        <f t="shared" ca="1" si="781"/>
        <v>88402.930182212804</v>
      </c>
      <c r="BS751" s="145">
        <f t="shared" ca="1" si="781"/>
        <v>88732.783673102167</v>
      </c>
      <c r="BT751" s="145">
        <f t="shared" ca="1" si="781"/>
        <v>89046.144489447062</v>
      </c>
      <c r="BU751" s="145">
        <f t="shared" ca="1" si="781"/>
        <v>89343.837264974703</v>
      </c>
      <c r="BV751" s="145">
        <f t="shared" ca="1" si="781"/>
        <v>89626.645401725968</v>
      </c>
      <c r="BW751" s="145">
        <f t="shared" ca="1" si="781"/>
        <v>89895.313131639676</v>
      </c>
      <c r="BX751" s="145">
        <f t="shared" ca="1" si="781"/>
        <v>90150.547475057698</v>
      </c>
      <c r="BY751" s="145">
        <f t="shared" ca="1" si="781"/>
        <v>90393.020101304806</v>
      </c>
      <c r="BZ751" s="145">
        <f t="shared" ca="1" si="781"/>
        <v>90623.369096239563</v>
      </c>
      <c r="CA751" s="145">
        <f t="shared" ca="1" si="781"/>
        <v>90842.200641427582</v>
      </c>
      <c r="CB751" s="145">
        <f t="shared" ca="1" si="781"/>
        <v>91050.090609356208</v>
      </c>
      <c r="CC751" s="145">
        <f t="shared" ca="1" si="781"/>
        <v>91247.586078888402</v>
      </c>
      <c r="CD751" s="145">
        <f t="shared" ca="1" si="781"/>
        <v>91435.206774943988</v>
      </c>
      <c r="CE751" s="145">
        <f t="shared" ref="CE751:CK751" ca="1" si="782">CE747+CE748+CE750</f>
        <v>91613.446436196784</v>
      </c>
      <c r="CF751" s="145">
        <f t="shared" ca="1" si="782"/>
        <v>91782.77411438695</v>
      </c>
      <c r="CG751" s="145">
        <f t="shared" ca="1" si="782"/>
        <v>91943.6354086676</v>
      </c>
      <c r="CH751" s="145">
        <f t="shared" ca="1" si="782"/>
        <v>92096.453638234219</v>
      </c>
      <c r="CI751" s="145">
        <f t="shared" ca="1" si="782"/>
        <v>92241.630956322508</v>
      </c>
      <c r="CJ751" s="145">
        <f t="shared" ca="1" si="782"/>
        <v>92379.549408506384</v>
      </c>
      <c r="CK751" s="145">
        <f t="shared" ca="1" si="782"/>
        <v>92510.571938081062</v>
      </c>
      <c r="CL751" s="145">
        <f t="shared" ref="CL751" ca="1" si="783">CL747+CL748+CL750</f>
        <v>92635.043341177006</v>
      </c>
    </row>
    <row r="752" spans="2:90" x14ac:dyDescent="0.4">
      <c r="B752" s="139" t="s">
        <v>62</v>
      </c>
      <c r="C752" s="12"/>
      <c r="D752" s="12" t="s">
        <v>266</v>
      </c>
      <c r="E752" s="12" t="s">
        <v>906</v>
      </c>
      <c r="F752" s="12"/>
      <c r="G752" s="12"/>
      <c r="H752" s="12"/>
      <c r="I752" s="60"/>
      <c r="J752" s="60"/>
      <c r="K752" s="34">
        <f t="shared" ref="K752:P752" ca="1" si="784">K751-SUM(K750,K747:K748)</f>
        <v>0</v>
      </c>
      <c r="L752" s="34">
        <f t="shared" ca="1" si="784"/>
        <v>0</v>
      </c>
      <c r="M752" s="34">
        <f t="shared" ca="1" si="784"/>
        <v>0</v>
      </c>
      <c r="N752" s="34">
        <f t="shared" ca="1" si="784"/>
        <v>0</v>
      </c>
      <c r="O752" s="34">
        <f t="shared" ca="1" si="784"/>
        <v>0</v>
      </c>
      <c r="P752" s="34">
        <f t="shared" ca="1" si="784"/>
        <v>0</v>
      </c>
      <c r="R752" s="15"/>
      <c r="S752" s="76">
        <f t="shared" ref="S752" ca="1" si="785">S751-SUM(S750,S747:S748)</f>
        <v>0</v>
      </c>
      <c r="T752" s="76">
        <f t="shared" ref="T752:AX752" ca="1" si="786">T751-SUM(T750,T747:T748)</f>
        <v>0</v>
      </c>
      <c r="U752" s="76">
        <f t="shared" ca="1" si="786"/>
        <v>0</v>
      </c>
      <c r="V752" s="76">
        <f t="shared" ca="1" si="786"/>
        <v>0</v>
      </c>
      <c r="W752" s="76">
        <f t="shared" ca="1" si="786"/>
        <v>0</v>
      </c>
      <c r="X752" s="76">
        <f t="shared" ca="1" si="786"/>
        <v>0</v>
      </c>
      <c r="Y752" s="76">
        <f t="shared" ca="1" si="786"/>
        <v>0</v>
      </c>
      <c r="Z752" s="76">
        <f t="shared" ca="1" si="786"/>
        <v>0</v>
      </c>
      <c r="AA752" s="76">
        <f t="shared" ca="1" si="786"/>
        <v>0</v>
      </c>
      <c r="AB752" s="76">
        <f t="shared" ca="1" si="786"/>
        <v>0</v>
      </c>
      <c r="AC752" s="76">
        <f t="shared" ca="1" si="786"/>
        <v>0</v>
      </c>
      <c r="AD752" s="76">
        <f t="shared" ca="1" si="786"/>
        <v>0</v>
      </c>
      <c r="AE752" s="76">
        <f t="shared" ca="1" si="786"/>
        <v>0</v>
      </c>
      <c r="AF752" s="76">
        <f t="shared" ca="1" si="786"/>
        <v>0</v>
      </c>
      <c r="AG752" s="76">
        <f t="shared" ca="1" si="786"/>
        <v>0</v>
      </c>
      <c r="AH752" s="76">
        <f t="shared" ca="1" si="786"/>
        <v>0</v>
      </c>
      <c r="AI752" s="76">
        <f t="shared" ca="1" si="786"/>
        <v>0</v>
      </c>
      <c r="AJ752" s="76">
        <f t="shared" ca="1" si="786"/>
        <v>0</v>
      </c>
      <c r="AK752" s="76">
        <f t="shared" ca="1" si="786"/>
        <v>0</v>
      </c>
      <c r="AL752" s="76">
        <f t="shared" ca="1" si="786"/>
        <v>0</v>
      </c>
      <c r="AM752" s="76">
        <f t="shared" ca="1" si="786"/>
        <v>0</v>
      </c>
      <c r="AN752" s="76">
        <f t="shared" ca="1" si="786"/>
        <v>0</v>
      </c>
      <c r="AO752" s="76">
        <f t="shared" ca="1" si="786"/>
        <v>0</v>
      </c>
      <c r="AP752" s="76">
        <f t="shared" ca="1" si="786"/>
        <v>0</v>
      </c>
      <c r="AQ752" s="76">
        <f t="shared" ca="1" si="786"/>
        <v>0</v>
      </c>
      <c r="AR752" s="76">
        <f t="shared" ca="1" si="786"/>
        <v>0</v>
      </c>
      <c r="AS752" s="76">
        <f t="shared" ca="1" si="786"/>
        <v>0</v>
      </c>
      <c r="AT752" s="76">
        <f t="shared" ca="1" si="786"/>
        <v>0</v>
      </c>
      <c r="AU752" s="76">
        <f t="shared" ca="1" si="786"/>
        <v>0</v>
      </c>
      <c r="AV752" s="76">
        <f t="shared" ca="1" si="786"/>
        <v>0</v>
      </c>
      <c r="AW752" s="76">
        <f t="shared" ca="1" si="786"/>
        <v>0</v>
      </c>
      <c r="AX752" s="76">
        <f t="shared" ca="1" si="786"/>
        <v>0</v>
      </c>
      <c r="AY752" s="76">
        <f t="shared" ref="AY752:CD752" ca="1" si="787">AY751-SUM(AY750,AY747:AY748)</f>
        <v>0</v>
      </c>
      <c r="AZ752" s="76">
        <f t="shared" ca="1" si="787"/>
        <v>0</v>
      </c>
      <c r="BA752" s="76">
        <f t="shared" ca="1" si="787"/>
        <v>0</v>
      </c>
      <c r="BB752" s="76">
        <f t="shared" ca="1" si="787"/>
        <v>0</v>
      </c>
      <c r="BC752" s="76">
        <f t="shared" ca="1" si="787"/>
        <v>0</v>
      </c>
      <c r="BD752" s="76">
        <f t="shared" ca="1" si="787"/>
        <v>0</v>
      </c>
      <c r="BE752" s="76">
        <f t="shared" ca="1" si="787"/>
        <v>0</v>
      </c>
      <c r="BF752" s="76">
        <f t="shared" ca="1" si="787"/>
        <v>0</v>
      </c>
      <c r="BG752" s="76">
        <f t="shared" ca="1" si="787"/>
        <v>0</v>
      </c>
      <c r="BH752" s="76">
        <f t="shared" ca="1" si="787"/>
        <v>0</v>
      </c>
      <c r="BI752" s="76">
        <f t="shared" ca="1" si="787"/>
        <v>0</v>
      </c>
      <c r="BJ752" s="76">
        <f t="shared" ca="1" si="787"/>
        <v>0</v>
      </c>
      <c r="BK752" s="76">
        <f t="shared" ca="1" si="787"/>
        <v>0</v>
      </c>
      <c r="BL752" s="76">
        <f t="shared" ca="1" si="787"/>
        <v>0</v>
      </c>
      <c r="BM752" s="76">
        <f t="shared" ca="1" si="787"/>
        <v>0</v>
      </c>
      <c r="BN752" s="76">
        <f t="shared" ca="1" si="787"/>
        <v>0</v>
      </c>
      <c r="BO752" s="76">
        <f t="shared" ca="1" si="787"/>
        <v>0</v>
      </c>
      <c r="BP752" s="76">
        <f t="shared" ca="1" si="787"/>
        <v>0</v>
      </c>
      <c r="BQ752" s="76">
        <f t="shared" ca="1" si="787"/>
        <v>0</v>
      </c>
      <c r="BR752" s="76">
        <f t="shared" ca="1" si="787"/>
        <v>0</v>
      </c>
      <c r="BS752" s="76">
        <f t="shared" ca="1" si="787"/>
        <v>0</v>
      </c>
      <c r="BT752" s="76">
        <f t="shared" ca="1" si="787"/>
        <v>0</v>
      </c>
      <c r="BU752" s="76">
        <f t="shared" ca="1" si="787"/>
        <v>0</v>
      </c>
      <c r="BV752" s="76">
        <f t="shared" ca="1" si="787"/>
        <v>0</v>
      </c>
      <c r="BW752" s="76">
        <f t="shared" ca="1" si="787"/>
        <v>0</v>
      </c>
      <c r="BX752" s="76">
        <f t="shared" ca="1" si="787"/>
        <v>0</v>
      </c>
      <c r="BY752" s="76">
        <f t="shared" ca="1" si="787"/>
        <v>0</v>
      </c>
      <c r="BZ752" s="76">
        <f t="shared" ca="1" si="787"/>
        <v>0</v>
      </c>
      <c r="CA752" s="76">
        <f t="shared" ca="1" si="787"/>
        <v>0</v>
      </c>
      <c r="CB752" s="76">
        <f t="shared" ca="1" si="787"/>
        <v>0</v>
      </c>
      <c r="CC752" s="76">
        <f t="shared" ca="1" si="787"/>
        <v>0</v>
      </c>
      <c r="CD752" s="76">
        <f t="shared" ca="1" si="787"/>
        <v>0</v>
      </c>
      <c r="CE752" s="76">
        <f t="shared" ref="CE752:CK752" ca="1" si="788">CE751-SUM(CE750,CE747:CE748)</f>
        <v>0</v>
      </c>
      <c r="CF752" s="76">
        <f t="shared" ca="1" si="788"/>
        <v>0</v>
      </c>
      <c r="CG752" s="76">
        <f t="shared" ca="1" si="788"/>
        <v>0</v>
      </c>
      <c r="CH752" s="76">
        <f t="shared" ca="1" si="788"/>
        <v>0</v>
      </c>
      <c r="CI752" s="76">
        <f t="shared" ca="1" si="788"/>
        <v>0</v>
      </c>
      <c r="CJ752" s="76">
        <f t="shared" ca="1" si="788"/>
        <v>0</v>
      </c>
      <c r="CK752" s="76">
        <f t="shared" ca="1" si="788"/>
        <v>0</v>
      </c>
      <c r="CL752" s="76">
        <f t="shared" ref="CL752" ca="1" si="789">CL751-SUM(CL750,CL747:CL748)</f>
        <v>0</v>
      </c>
    </row>
    <row r="753" spans="2:90" x14ac:dyDescent="0.4">
      <c r="B753" s="13"/>
      <c r="C753" s="12"/>
      <c r="D753" s="12" t="s">
        <v>266</v>
      </c>
      <c r="E753" s="12" t="s">
        <v>906</v>
      </c>
      <c r="F753" s="12"/>
      <c r="G753" s="12"/>
      <c r="H753" s="12"/>
      <c r="K753" s="34"/>
      <c r="L753" s="34"/>
      <c r="M753" s="34"/>
      <c r="N753" s="34"/>
      <c r="O753" s="34"/>
      <c r="P753" s="34"/>
      <c r="R753" s="15"/>
      <c r="S753" s="76"/>
      <c r="T753" s="76"/>
      <c r="U753" s="76"/>
      <c r="V753" s="76"/>
      <c r="W753" s="76"/>
      <c r="X753" s="76"/>
      <c r="Y753" s="76"/>
      <c r="Z753" s="76"/>
      <c r="AA753" s="76"/>
      <c r="AB753" s="76"/>
      <c r="AC753" s="76"/>
      <c r="AD753" s="76"/>
      <c r="AE753" s="76"/>
      <c r="AF753" s="76"/>
      <c r="AG753" s="76"/>
      <c r="AH753" s="76"/>
      <c r="AI753" s="76"/>
      <c r="AJ753" s="76"/>
      <c r="AK753" s="76"/>
      <c r="AL753" s="76"/>
      <c r="AM753" s="76"/>
      <c r="AN753" s="76"/>
      <c r="AO753" s="76"/>
      <c r="AP753" s="76"/>
      <c r="AQ753" s="76"/>
      <c r="AR753" s="76"/>
      <c r="AS753" s="76"/>
      <c r="AT753" s="76"/>
      <c r="AU753" s="76"/>
      <c r="AV753" s="76"/>
      <c r="AW753" s="76"/>
      <c r="AX753" s="76"/>
      <c r="AY753" s="76"/>
      <c r="AZ753" s="76"/>
      <c r="BA753" s="76"/>
      <c r="BB753" s="76"/>
      <c r="BC753" s="76"/>
      <c r="BD753" s="76"/>
      <c r="BE753" s="76"/>
      <c r="BF753" s="76"/>
      <c r="BG753" s="76"/>
      <c r="BH753" s="76"/>
      <c r="BI753" s="76"/>
      <c r="BJ753" s="76"/>
      <c r="BK753" s="76"/>
      <c r="BL753" s="76"/>
      <c r="BM753" s="76"/>
      <c r="BN753" s="76"/>
      <c r="BO753" s="76"/>
      <c r="BP753" s="76"/>
      <c r="BQ753" s="76"/>
      <c r="BR753" s="76"/>
      <c r="BS753" s="76"/>
      <c r="BT753" s="76"/>
      <c r="BU753" s="76"/>
      <c r="BV753" s="76"/>
      <c r="BW753" s="76"/>
      <c r="BX753" s="76"/>
      <c r="BY753" s="76"/>
      <c r="BZ753" s="76"/>
      <c r="CA753" s="76"/>
      <c r="CB753" s="76"/>
      <c r="CC753" s="76"/>
      <c r="CD753" s="76"/>
      <c r="CE753" s="76"/>
      <c r="CF753" s="76"/>
      <c r="CG753" s="76"/>
      <c r="CH753" s="76"/>
      <c r="CI753" s="76"/>
      <c r="CJ753" s="76"/>
      <c r="CK753" s="76"/>
      <c r="CL753" s="76"/>
    </row>
    <row r="754" spans="2:90" x14ac:dyDescent="0.4">
      <c r="B754" s="93" t="str">
        <f>B756&amp;":"</f>
        <v>Revenue - (Primary label):</v>
      </c>
      <c r="C754" s="12"/>
      <c r="D754" s="12" t="s">
        <v>266</v>
      </c>
      <c r="E754" s="12" t="s">
        <v>906</v>
      </c>
      <c r="F754" s="12"/>
      <c r="G754" s="12"/>
      <c r="H754" s="12"/>
      <c r="I754" s="60"/>
      <c r="J754" s="60"/>
      <c r="K754" s="34"/>
      <c r="L754" s="34"/>
      <c r="M754" s="34"/>
      <c r="N754" s="34"/>
      <c r="O754" s="34"/>
      <c r="P754" s="34"/>
      <c r="R754" s="15"/>
      <c r="S754" s="76"/>
      <c r="T754" s="76"/>
      <c r="U754" s="76"/>
      <c r="V754" s="76"/>
      <c r="W754" s="76"/>
      <c r="X754" s="76"/>
      <c r="Y754" s="76"/>
      <c r="Z754" s="76"/>
      <c r="AA754" s="76"/>
      <c r="AB754" s="76"/>
      <c r="AC754" s="76"/>
      <c r="AD754" s="76"/>
      <c r="AE754" s="76"/>
      <c r="AF754" s="76"/>
      <c r="AG754" s="76"/>
      <c r="AH754" s="76"/>
      <c r="AI754" s="76"/>
      <c r="AJ754" s="76"/>
      <c r="AK754" s="76"/>
      <c r="AL754" s="76"/>
      <c r="AM754" s="76"/>
      <c r="AN754" s="76"/>
      <c r="AO754" s="76"/>
      <c r="AP754" s="76"/>
      <c r="AQ754" s="76"/>
      <c r="AR754" s="76"/>
      <c r="AS754" s="76"/>
      <c r="AT754" s="76"/>
      <c r="AU754" s="76"/>
      <c r="AV754" s="76"/>
      <c r="AW754" s="76"/>
      <c r="AX754" s="76"/>
      <c r="AY754" s="76"/>
      <c r="AZ754" s="76"/>
      <c r="BA754" s="76"/>
      <c r="BB754" s="76"/>
      <c r="BC754" s="76"/>
      <c r="BD754" s="76"/>
      <c r="BE754" s="76"/>
      <c r="BF754" s="76"/>
      <c r="BG754" s="76"/>
      <c r="BH754" s="76"/>
      <c r="BI754" s="76"/>
      <c r="BJ754" s="76"/>
      <c r="BK754" s="76"/>
      <c r="BL754" s="76"/>
      <c r="BM754" s="76"/>
      <c r="BN754" s="76"/>
      <c r="BO754" s="76"/>
      <c r="BP754" s="76"/>
      <c r="BQ754" s="76"/>
      <c r="BR754" s="76"/>
      <c r="BS754" s="76"/>
      <c r="BT754" s="76"/>
      <c r="BU754" s="76"/>
      <c r="BV754" s="76"/>
      <c r="BW754" s="76"/>
      <c r="BX754" s="76"/>
      <c r="BY754" s="76"/>
      <c r="BZ754" s="76"/>
      <c r="CA754" s="76"/>
      <c r="CB754" s="76"/>
      <c r="CC754" s="76"/>
      <c r="CD754" s="76"/>
      <c r="CE754" s="76"/>
      <c r="CF754" s="76"/>
      <c r="CG754" s="76"/>
      <c r="CH754" s="76"/>
      <c r="CI754" s="76"/>
      <c r="CJ754" s="76"/>
      <c r="CK754" s="76"/>
      <c r="CL754" s="76"/>
    </row>
    <row r="755" spans="2:90" x14ac:dyDescent="0.4">
      <c r="B755" s="139" t="s">
        <v>495</v>
      </c>
      <c r="C755" s="12"/>
      <c r="D755" s="12" t="s">
        <v>266</v>
      </c>
      <c r="E755" s="12" t="s">
        <v>906</v>
      </c>
      <c r="F755" s="12"/>
      <c r="G755" s="12" t="str">
        <f>E755</f>
        <v/>
      </c>
      <c r="H755" s="12"/>
      <c r="I755" s="60"/>
      <c r="J755" s="60"/>
      <c r="K755" s="18">
        <v>20</v>
      </c>
      <c r="L755" s="18">
        <v>20</v>
      </c>
      <c r="M755" s="18">
        <v>20</v>
      </c>
      <c r="N755" s="18">
        <v>20</v>
      </c>
      <c r="O755" s="18">
        <v>20</v>
      </c>
      <c r="P755" s="18">
        <v>20</v>
      </c>
      <c r="R755" s="19"/>
      <c r="S755" s="141" cm="1">
        <f t="array" ref="S755">INDEX($K:$P,ROW(),MATCH(S$3,$K$2:$P$2,0))</f>
        <v>20</v>
      </c>
      <c r="T755" s="141" cm="1">
        <f t="array" ref="T755">INDEX($K:$P,ROW(),MATCH(T$3,$K$2:$P$2,0))</f>
        <v>20</v>
      </c>
      <c r="U755" s="141" cm="1">
        <f t="array" ref="U755">INDEX($K:$P,ROW(),MATCH(U$3,$K$2:$P$2,0))</f>
        <v>20</v>
      </c>
      <c r="V755" s="141" cm="1">
        <f t="array" ref="V755">INDEX($K:$P,ROW(),MATCH(V$3,$K$2:$P$2,0))</f>
        <v>20</v>
      </c>
      <c r="W755" s="141" cm="1">
        <f t="array" ref="W755">INDEX($K:$P,ROW(),MATCH(W$3,$K$2:$P$2,0))</f>
        <v>20</v>
      </c>
      <c r="X755" s="141" cm="1">
        <f t="array" ref="X755">INDEX($K:$P,ROW(),MATCH(X$3,$K$2:$P$2,0))</f>
        <v>20</v>
      </c>
      <c r="Y755" s="141" cm="1">
        <f t="array" ref="Y755">INDEX($K:$P,ROW(),MATCH(Y$3,$K$2:$P$2,0))</f>
        <v>20</v>
      </c>
      <c r="Z755" s="141" cm="1">
        <f t="array" ref="Z755">INDEX($K:$P,ROW(),MATCH(Z$3,$K$2:$P$2,0))</f>
        <v>20</v>
      </c>
      <c r="AA755" s="141" cm="1">
        <f t="array" ref="AA755">INDEX($K:$P,ROW(),MATCH(AA$3,$K$2:$P$2,0))</f>
        <v>20</v>
      </c>
      <c r="AB755" s="141" cm="1">
        <f t="array" ref="AB755">INDEX($K:$P,ROW(),MATCH(AB$3,$K$2:$P$2,0))</f>
        <v>20</v>
      </c>
      <c r="AC755" s="141" cm="1">
        <f t="array" ref="AC755">INDEX($K:$P,ROW(),MATCH(AC$3,$K$2:$P$2,0))</f>
        <v>20</v>
      </c>
      <c r="AD755" s="141" cm="1">
        <f t="array" ref="AD755">INDEX($K:$P,ROW(),MATCH(AD$3,$K$2:$P$2,0))</f>
        <v>20</v>
      </c>
      <c r="AE755" s="141" cm="1">
        <f t="array" ref="AE755">INDEX($K:$P,ROW(),MATCH(AE$3,$K$2:$P$2,0))</f>
        <v>20</v>
      </c>
      <c r="AF755" s="141" cm="1">
        <f t="array" ref="AF755">INDEX($K:$P,ROW(),MATCH(AF$3,$K$2:$P$2,0))</f>
        <v>20</v>
      </c>
      <c r="AG755" s="141" cm="1">
        <f t="array" ref="AG755">INDEX($K:$P,ROW(),MATCH(AG$3,$K$2:$P$2,0))</f>
        <v>20</v>
      </c>
      <c r="AH755" s="141" cm="1">
        <f t="array" ref="AH755">INDEX($K:$P,ROW(),MATCH(AH$3,$K$2:$P$2,0))</f>
        <v>20</v>
      </c>
      <c r="AI755" s="141" cm="1">
        <f t="array" ref="AI755">INDEX($K:$P,ROW(),MATCH(AI$3,$K$2:$P$2,0))</f>
        <v>20</v>
      </c>
      <c r="AJ755" s="141" cm="1">
        <f t="array" ref="AJ755">INDEX($K:$P,ROW(),MATCH(AJ$3,$K$2:$P$2,0))</f>
        <v>20</v>
      </c>
      <c r="AK755" s="141" cm="1">
        <f t="array" ref="AK755">INDEX($K:$P,ROW(),MATCH(AK$3,$K$2:$P$2,0))</f>
        <v>20</v>
      </c>
      <c r="AL755" s="141" cm="1">
        <f t="array" ref="AL755">INDEX($K:$P,ROW(),MATCH(AL$3,$K$2:$P$2,0))</f>
        <v>20</v>
      </c>
      <c r="AM755" s="141" cm="1">
        <f t="array" ref="AM755">INDEX($K:$P,ROW(),MATCH(AM$3,$K$2:$P$2,0))</f>
        <v>20</v>
      </c>
      <c r="AN755" s="141" cm="1">
        <f t="array" ref="AN755">INDEX($K:$P,ROW(),MATCH(AN$3,$K$2:$P$2,0))</f>
        <v>20</v>
      </c>
      <c r="AO755" s="141" cm="1">
        <f t="array" ref="AO755">INDEX($K:$P,ROW(),MATCH(AO$3,$K$2:$P$2,0))</f>
        <v>20</v>
      </c>
      <c r="AP755" s="141" cm="1">
        <f t="array" ref="AP755">INDEX($K:$P,ROW(),MATCH(AP$3,$K$2:$P$2,0))</f>
        <v>20</v>
      </c>
      <c r="AQ755" s="141" cm="1">
        <f t="array" ref="AQ755">INDEX($K:$P,ROW(),MATCH(AQ$3,$K$2:$P$2,0))</f>
        <v>20</v>
      </c>
      <c r="AR755" s="141" cm="1">
        <f t="array" ref="AR755">INDEX($K:$P,ROW(),MATCH(AR$3,$K$2:$P$2,0))</f>
        <v>20</v>
      </c>
      <c r="AS755" s="141" cm="1">
        <f t="array" ref="AS755">INDEX($K:$P,ROW(),MATCH(AS$3,$K$2:$P$2,0))</f>
        <v>20</v>
      </c>
      <c r="AT755" s="141" cm="1">
        <f t="array" ref="AT755">INDEX($K:$P,ROW(),MATCH(AT$3,$K$2:$P$2,0))</f>
        <v>20</v>
      </c>
      <c r="AU755" s="141" cm="1">
        <f t="array" ref="AU755">INDEX($K:$P,ROW(),MATCH(AU$3,$K$2:$P$2,0))</f>
        <v>20</v>
      </c>
      <c r="AV755" s="141" cm="1">
        <f t="array" ref="AV755">INDEX($K:$P,ROW(),MATCH(AV$3,$K$2:$P$2,0))</f>
        <v>20</v>
      </c>
      <c r="AW755" s="141" cm="1">
        <f t="array" ref="AW755">INDEX($K:$P,ROW(),MATCH(AW$3,$K$2:$P$2,0))</f>
        <v>20</v>
      </c>
      <c r="AX755" s="141" cm="1">
        <f t="array" ref="AX755">INDEX($K:$P,ROW(),MATCH(AX$3,$K$2:$P$2,0))</f>
        <v>20</v>
      </c>
      <c r="AY755" s="141" cm="1">
        <f t="array" ref="AY755">INDEX($K:$P,ROW(),MATCH(AY$3,$K$2:$P$2,0))</f>
        <v>20</v>
      </c>
      <c r="AZ755" s="141" cm="1">
        <f t="array" ref="AZ755">INDEX($K:$P,ROW(),MATCH(AZ$3,$K$2:$P$2,0))</f>
        <v>20</v>
      </c>
      <c r="BA755" s="141" cm="1">
        <f t="array" ref="BA755">INDEX($K:$P,ROW(),MATCH(BA$3,$K$2:$P$2,0))</f>
        <v>20</v>
      </c>
      <c r="BB755" s="141" cm="1">
        <f t="array" ref="BB755">INDEX($K:$P,ROW(),MATCH(BB$3,$K$2:$P$2,0))</f>
        <v>20</v>
      </c>
      <c r="BC755" s="141" cm="1">
        <f t="array" ref="BC755">INDEX($K:$P,ROW(),MATCH(BC$3,$K$2:$P$2,0))</f>
        <v>20</v>
      </c>
      <c r="BD755" s="141" cm="1">
        <f t="array" ref="BD755">INDEX($K:$P,ROW(),MATCH(BD$3,$K$2:$P$2,0))</f>
        <v>20</v>
      </c>
      <c r="BE755" s="141" cm="1">
        <f t="array" ref="BE755">INDEX($K:$P,ROW(),MATCH(BE$3,$K$2:$P$2,0))</f>
        <v>20</v>
      </c>
      <c r="BF755" s="141" cm="1">
        <f t="array" ref="BF755">INDEX($K:$P,ROW(),MATCH(BF$3,$K$2:$P$2,0))</f>
        <v>20</v>
      </c>
      <c r="BG755" s="141" cm="1">
        <f t="array" ref="BG755">INDEX($K:$P,ROW(),MATCH(BG$3,$K$2:$P$2,0))</f>
        <v>20</v>
      </c>
      <c r="BH755" s="141" cm="1">
        <f t="array" ref="BH755">INDEX($K:$P,ROW(),MATCH(BH$3,$K$2:$P$2,0))</f>
        <v>20</v>
      </c>
      <c r="BI755" s="141" cm="1">
        <f t="array" ref="BI755">INDEX($K:$P,ROW(),MATCH(BI$3,$K$2:$P$2,0))</f>
        <v>20</v>
      </c>
      <c r="BJ755" s="141" cm="1">
        <f t="array" ref="BJ755">INDEX($K:$P,ROW(),MATCH(BJ$3,$K$2:$P$2,0))</f>
        <v>20</v>
      </c>
      <c r="BK755" s="141" cm="1">
        <f t="array" ref="BK755">INDEX($K:$P,ROW(),MATCH(BK$3,$K$2:$P$2,0))</f>
        <v>20</v>
      </c>
      <c r="BL755" s="141" cm="1">
        <f t="array" ref="BL755">INDEX($K:$P,ROW(),MATCH(BL$3,$K$2:$P$2,0))</f>
        <v>20</v>
      </c>
      <c r="BM755" s="141" cm="1">
        <f t="array" ref="BM755">INDEX($K:$P,ROW(),MATCH(BM$3,$K$2:$P$2,0))</f>
        <v>20</v>
      </c>
      <c r="BN755" s="141" cm="1">
        <f t="array" ref="BN755">INDEX($K:$P,ROW(),MATCH(BN$3,$K$2:$P$2,0))</f>
        <v>20</v>
      </c>
      <c r="BO755" s="141" cm="1">
        <f t="array" ref="BO755">INDEX($K:$P,ROW(),MATCH(BO$3,$K$2:$P$2,0))</f>
        <v>20</v>
      </c>
      <c r="BP755" s="141" cm="1">
        <f t="array" ref="BP755">INDEX($K:$P,ROW(),MATCH(BP$3,$K$2:$P$2,0))</f>
        <v>20</v>
      </c>
      <c r="BQ755" s="141" cm="1">
        <f t="array" ref="BQ755">INDEX($K:$P,ROW(),MATCH(BQ$3,$K$2:$P$2,0))</f>
        <v>20</v>
      </c>
      <c r="BR755" s="141" cm="1">
        <f t="array" ref="BR755">INDEX($K:$P,ROW(),MATCH(BR$3,$K$2:$P$2,0))</f>
        <v>20</v>
      </c>
      <c r="BS755" s="141" cm="1">
        <f t="array" ref="BS755">INDEX($K:$P,ROW(),MATCH(BS$3,$K$2:$P$2,0))</f>
        <v>20</v>
      </c>
      <c r="BT755" s="141" cm="1">
        <f t="array" ref="BT755">INDEX($K:$P,ROW(),MATCH(BT$3,$K$2:$P$2,0))</f>
        <v>20</v>
      </c>
      <c r="BU755" s="141" cm="1">
        <f t="array" ref="BU755">INDEX($K:$P,ROW(),MATCH(BU$3,$K$2:$P$2,0))</f>
        <v>20</v>
      </c>
      <c r="BV755" s="141" cm="1">
        <f t="array" ref="BV755">INDEX($K:$P,ROW(),MATCH(BV$3,$K$2:$P$2,0))</f>
        <v>20</v>
      </c>
      <c r="BW755" s="141" cm="1">
        <f t="array" ref="BW755">INDEX($K:$P,ROW(),MATCH(BW$3,$K$2:$P$2,0))</f>
        <v>20</v>
      </c>
      <c r="BX755" s="141" cm="1">
        <f t="array" ref="BX755">INDEX($K:$P,ROW(),MATCH(BX$3,$K$2:$P$2,0))</f>
        <v>20</v>
      </c>
      <c r="BY755" s="141" cm="1">
        <f t="array" ref="BY755">INDEX($K:$P,ROW(),MATCH(BY$3,$K$2:$P$2,0))</f>
        <v>20</v>
      </c>
      <c r="BZ755" s="141" cm="1">
        <f t="array" ref="BZ755">INDEX($K:$P,ROW(),MATCH(BZ$3,$K$2:$P$2,0))</f>
        <v>20</v>
      </c>
      <c r="CA755" s="141" cm="1">
        <f t="array" ref="CA755">INDEX($K:$P,ROW(),MATCH(CA$3,$K$2:$P$2,0))</f>
        <v>20</v>
      </c>
      <c r="CB755" s="141" cm="1">
        <f t="array" ref="CB755">INDEX($K:$P,ROW(),MATCH(CB$3,$K$2:$P$2,0))</f>
        <v>20</v>
      </c>
      <c r="CC755" s="141" cm="1">
        <f t="array" ref="CC755">INDEX($K:$P,ROW(),MATCH(CC$3,$K$2:$P$2,0))</f>
        <v>20</v>
      </c>
      <c r="CD755" s="141" cm="1">
        <f t="array" ref="CD755">INDEX($K:$P,ROW(),MATCH(CD$3,$K$2:$P$2,0))</f>
        <v>20</v>
      </c>
      <c r="CE755" s="141" cm="1">
        <f t="array" ref="CE755">INDEX($K:$P,ROW(),MATCH(CE$3,$K$2:$P$2,0))</f>
        <v>20</v>
      </c>
      <c r="CF755" s="141" cm="1">
        <f t="array" ref="CF755">INDEX($K:$P,ROW(),MATCH(CF$3,$K$2:$P$2,0))</f>
        <v>20</v>
      </c>
      <c r="CG755" s="141" cm="1">
        <f t="array" ref="CG755">INDEX($K:$P,ROW(),MATCH(CG$3,$K$2:$P$2,0))</f>
        <v>20</v>
      </c>
      <c r="CH755" s="141" cm="1">
        <f t="array" ref="CH755">INDEX($K:$P,ROW(),MATCH(CH$3,$K$2:$P$2,0))</f>
        <v>20</v>
      </c>
      <c r="CI755" s="141" cm="1">
        <f t="array" ref="CI755">INDEX($K:$P,ROW(),MATCH(CI$3,$K$2:$P$2,0))</f>
        <v>20</v>
      </c>
      <c r="CJ755" s="141" cm="1">
        <f t="array" ref="CJ755">INDEX($K:$P,ROW(),MATCH(CJ$3,$K$2:$P$2,0))</f>
        <v>20</v>
      </c>
      <c r="CK755" s="141" cm="1">
        <f t="array" ref="CK755">INDEX($K:$P,ROW(),MATCH(CK$3,$K$2:$P$2,0))</f>
        <v>20</v>
      </c>
      <c r="CL755" s="141" cm="1">
        <f t="array" ref="CL755">INDEX($K:$P,ROW(),MATCH(CL$3,$K$2:$P$2,0))</f>
        <v>20</v>
      </c>
    </row>
    <row r="756" spans="2:90" x14ac:dyDescent="0.4">
      <c r="B756" s="121" t="str">
        <f>"Revenue - "&amp;B758</f>
        <v>Revenue - (Primary label)</v>
      </c>
      <c r="C756" s="27" t="s">
        <v>198</v>
      </c>
      <c r="D756" s="27" t="s">
        <v>266</v>
      </c>
      <c r="E756" s="27" t="s">
        <v>906</v>
      </c>
      <c r="F756" s="27"/>
      <c r="G756" s="27"/>
      <c r="H756" s="27"/>
      <c r="I756" s="78"/>
      <c r="J756" s="78"/>
      <c r="K756" s="63">
        <f ca="1">SUMIF($3:$3,K$2,756:756)</f>
        <v>5770341.2479006983</v>
      </c>
      <c r="L756" s="63">
        <f ca="1">SUMIF($3:$3,L$2,756:756)</f>
        <v>13597852.103850828</v>
      </c>
      <c r="M756" s="63">
        <f ca="1">SUMIF($3:$3,M$2,756:756)</f>
        <v>17827526.55615228</v>
      </c>
      <c r="N756" s="63">
        <f ca="1">SUMIF($3:$3,N$2,756:756)</f>
        <v>20113073.813982312</v>
      </c>
      <c r="O756" s="63">
        <f ca="1">SUMIF($3:$3,O$2,756:756)</f>
        <v>21348092.330580454</v>
      </c>
      <c r="P756" s="63">
        <f ca="1">SUMIF($3:$3,P$2,756:756)</f>
        <v>22015447.044474397</v>
      </c>
      <c r="R756" s="113"/>
      <c r="S756" s="142">
        <f t="shared" ref="S756" ca="1" si="790">S755*AVERAGE(S751,S747)</f>
        <v>47500</v>
      </c>
      <c r="T756" s="142">
        <f t="shared" ref="T756:AX756" ca="1" si="791">T755*AVERAGE(T751,T747)</f>
        <v>140125</v>
      </c>
      <c r="U756" s="142">
        <f t="shared" ca="1" si="791"/>
        <v>228118.75</v>
      </c>
      <c r="V756" s="142">
        <f t="shared" ca="1" si="791"/>
        <v>311712.8125</v>
      </c>
      <c r="W756" s="142">
        <f t="shared" ca="1" si="791"/>
        <v>391127.171875</v>
      </c>
      <c r="X756" s="142">
        <f t="shared" ca="1" si="791"/>
        <v>466570.81328125001</v>
      </c>
      <c r="Y756" s="142">
        <f t="shared" ca="1" si="791"/>
        <v>538242.27261718747</v>
      </c>
      <c r="Z756" s="142">
        <f t="shared" ca="1" si="791"/>
        <v>606330.15898632805</v>
      </c>
      <c r="AA756" s="142">
        <f t="shared" ca="1" si="791"/>
        <v>671013.65103701153</v>
      </c>
      <c r="AB756" s="142">
        <f t="shared" ca="1" si="791"/>
        <v>732462.96848516096</v>
      </c>
      <c r="AC756" s="142">
        <f t="shared" ca="1" si="791"/>
        <v>790839.82006090286</v>
      </c>
      <c r="AD756" s="142">
        <f t="shared" ca="1" si="791"/>
        <v>846297.82905785774</v>
      </c>
      <c r="AE756" s="142">
        <f t="shared" ca="1" si="791"/>
        <v>898982.93760496483</v>
      </c>
      <c r="AF756" s="142">
        <f t="shared" ca="1" si="791"/>
        <v>949033.7907247165</v>
      </c>
      <c r="AG756" s="142">
        <f t="shared" ca="1" si="791"/>
        <v>996582.10118848074</v>
      </c>
      <c r="AH756" s="142">
        <f t="shared" ca="1" si="791"/>
        <v>1041752.9961290567</v>
      </c>
      <c r="AI756" s="142">
        <f t="shared" ca="1" si="791"/>
        <v>1084665.346322604</v>
      </c>
      <c r="AJ756" s="142">
        <f t="shared" ca="1" si="791"/>
        <v>1125432.0790064735</v>
      </c>
      <c r="AK756" s="142">
        <f t="shared" ca="1" si="791"/>
        <v>1164160.47505615</v>
      </c>
      <c r="AL756" s="142">
        <f t="shared" ca="1" si="791"/>
        <v>1200952.4513033426</v>
      </c>
      <c r="AM756" s="142">
        <f t="shared" ca="1" si="791"/>
        <v>1235904.8287381753</v>
      </c>
      <c r="AN756" s="142">
        <f t="shared" ca="1" si="791"/>
        <v>1269109.5873012664</v>
      </c>
      <c r="AO756" s="142">
        <f t="shared" ca="1" si="791"/>
        <v>1300654.107936203</v>
      </c>
      <c r="AP756" s="142">
        <f t="shared" ca="1" si="791"/>
        <v>1330621.4025393929</v>
      </c>
      <c r="AQ756" s="142">
        <f t="shared" ca="1" si="791"/>
        <v>1359090.3324124231</v>
      </c>
      <c r="AR756" s="142">
        <f t="shared" ca="1" si="791"/>
        <v>1386135.815791802</v>
      </c>
      <c r="AS756" s="142">
        <f t="shared" ca="1" si="791"/>
        <v>1411829.0250022123</v>
      </c>
      <c r="AT756" s="142">
        <f t="shared" ca="1" si="791"/>
        <v>1436237.5737521015</v>
      </c>
      <c r="AU756" s="142">
        <f t="shared" ca="1" si="791"/>
        <v>1459425.6950644962</v>
      </c>
      <c r="AV756" s="142">
        <f t="shared" ca="1" si="791"/>
        <v>1481454.4103112714</v>
      </c>
      <c r="AW756" s="142">
        <f t="shared" ca="1" si="791"/>
        <v>1502381.6897957078</v>
      </c>
      <c r="AX756" s="142">
        <f t="shared" ca="1" si="791"/>
        <v>1522262.6053059222</v>
      </c>
      <c r="AY756" s="142">
        <f t="shared" ref="AY756:CD756" ca="1" si="792">AY755*AVERAGE(AY751,AY747)</f>
        <v>1541149.4750406262</v>
      </c>
      <c r="AZ756" s="142">
        <f t="shared" ca="1" si="792"/>
        <v>1559092.0012885949</v>
      </c>
      <c r="BA756" s="142">
        <f t="shared" ca="1" si="792"/>
        <v>1576137.4012241652</v>
      </c>
      <c r="BB756" s="142">
        <f t="shared" ca="1" si="792"/>
        <v>1592330.5311629572</v>
      </c>
      <c r="BC756" s="142">
        <f t="shared" ca="1" si="792"/>
        <v>1607714.0046048095</v>
      </c>
      <c r="BD756" s="142">
        <f t="shared" ca="1" si="792"/>
        <v>1622328.3043745691</v>
      </c>
      <c r="BE756" s="142">
        <f t="shared" ca="1" si="792"/>
        <v>1636211.8891558405</v>
      </c>
      <c r="BF756" s="142">
        <f t="shared" ca="1" si="792"/>
        <v>1649401.2946980484</v>
      </c>
      <c r="BG756" s="142">
        <f t="shared" ca="1" si="792"/>
        <v>1661931.2299631462</v>
      </c>
      <c r="BH756" s="142">
        <f t="shared" ca="1" si="792"/>
        <v>1673834.6684649889</v>
      </c>
      <c r="BI756" s="142">
        <f t="shared" ca="1" si="792"/>
        <v>1685142.9350417391</v>
      </c>
      <c r="BJ756" s="142">
        <f t="shared" ca="1" si="792"/>
        <v>1695885.7882896527</v>
      </c>
      <c r="BK756" s="142">
        <f t="shared" ca="1" si="792"/>
        <v>1706091.4988751698</v>
      </c>
      <c r="BL756" s="142">
        <f t="shared" ca="1" si="792"/>
        <v>1715786.9239314112</v>
      </c>
      <c r="BM756" s="142">
        <f t="shared" ca="1" si="792"/>
        <v>1724997.5777348408</v>
      </c>
      <c r="BN756" s="142">
        <f t="shared" ca="1" si="792"/>
        <v>1733747.6988480987</v>
      </c>
      <c r="BO756" s="142">
        <f t="shared" ca="1" si="792"/>
        <v>1742060.3139056941</v>
      </c>
      <c r="BP756" s="142">
        <f t="shared" ca="1" si="792"/>
        <v>1749957.2982104095</v>
      </c>
      <c r="BQ756" s="142">
        <f t="shared" ca="1" si="792"/>
        <v>1757459.4332998886</v>
      </c>
      <c r="BR756" s="142">
        <f t="shared" ca="1" si="792"/>
        <v>1764586.4616348944</v>
      </c>
      <c r="BS756" s="142">
        <f t="shared" ca="1" si="792"/>
        <v>1771357.1385531498</v>
      </c>
      <c r="BT756" s="142">
        <f t="shared" ca="1" si="792"/>
        <v>1777789.281625492</v>
      </c>
      <c r="BU756" s="142">
        <f t="shared" ca="1" si="792"/>
        <v>1783899.8175442177</v>
      </c>
      <c r="BV756" s="142">
        <f t="shared" ca="1" si="792"/>
        <v>1789704.8266670066</v>
      </c>
      <c r="BW756" s="142">
        <f t="shared" ca="1" si="792"/>
        <v>1795219.5853336563</v>
      </c>
      <c r="BX756" s="142">
        <f t="shared" ca="1" si="792"/>
        <v>1800458.6060669739</v>
      </c>
      <c r="BY756" s="142">
        <f t="shared" ca="1" si="792"/>
        <v>1805435.6757636252</v>
      </c>
      <c r="BZ756" s="142">
        <f t="shared" ca="1" si="792"/>
        <v>1810163.8919754438</v>
      </c>
      <c r="CA756" s="142">
        <f t="shared" ca="1" si="792"/>
        <v>1814655.6973766717</v>
      </c>
      <c r="CB756" s="142">
        <f t="shared" ca="1" si="792"/>
        <v>1818922.9125078376</v>
      </c>
      <c r="CC756" s="142">
        <f t="shared" ca="1" si="792"/>
        <v>1822976.7668824461</v>
      </c>
      <c r="CD756" s="142">
        <f t="shared" ca="1" si="792"/>
        <v>1826827.9285383238</v>
      </c>
      <c r="CE756" s="142">
        <f t="shared" ref="CE756:CK756" ca="1" si="793">CE755*AVERAGE(CE751,CE747)</f>
        <v>1830486.5321114077</v>
      </c>
      <c r="CF756" s="142">
        <f t="shared" ca="1" si="793"/>
        <v>1833962.2055058372</v>
      </c>
      <c r="CG756" s="142">
        <f t="shared" ca="1" si="793"/>
        <v>1837264.0952305454</v>
      </c>
      <c r="CH756" s="142">
        <f t="shared" ca="1" si="793"/>
        <v>1840400.8904690181</v>
      </c>
      <c r="CI756" s="142">
        <f t="shared" ca="1" si="793"/>
        <v>1843380.8459455671</v>
      </c>
      <c r="CJ756" s="142">
        <f t="shared" ca="1" si="793"/>
        <v>1846211.8036482891</v>
      </c>
      <c r="CK756" s="142">
        <f t="shared" ca="1" si="793"/>
        <v>1848901.2134658743</v>
      </c>
      <c r="CL756" s="142">
        <f t="shared" ref="CL756" ca="1" si="794">CL755*AVERAGE(CL751,CL747)</f>
        <v>1851456.1527925804</v>
      </c>
    </row>
    <row r="757" spans="2:90" x14ac:dyDescent="0.4">
      <c r="B757" s="121"/>
      <c r="C757" s="27"/>
      <c r="D757" s="27" t="s">
        <v>266</v>
      </c>
      <c r="E757" s="27" t="s">
        <v>906</v>
      </c>
      <c r="F757" s="27"/>
      <c r="G757" s="27"/>
      <c r="H757" s="27"/>
      <c r="I757" s="78"/>
      <c r="J757" s="78"/>
      <c r="K757" s="28"/>
      <c r="L757" s="28"/>
      <c r="M757" s="28"/>
      <c r="N757" s="28"/>
      <c r="O757" s="28"/>
      <c r="P757" s="28"/>
      <c r="R757" s="33"/>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c r="BT757" s="77"/>
      <c r="BU757" s="77"/>
      <c r="BV757" s="77"/>
      <c r="BW757" s="77"/>
      <c r="BX757" s="77"/>
      <c r="BY757" s="77"/>
      <c r="BZ757" s="77"/>
      <c r="CA757" s="77"/>
      <c r="CB757" s="77"/>
      <c r="CC757" s="77"/>
      <c r="CD757" s="77"/>
      <c r="CE757" s="77"/>
      <c r="CF757" s="77"/>
      <c r="CG757" s="77"/>
      <c r="CH757" s="77"/>
      <c r="CI757" s="77"/>
      <c r="CJ757" s="77"/>
      <c r="CK757" s="77"/>
      <c r="CL757" s="77"/>
    </row>
    <row r="758" spans="2:90" x14ac:dyDescent="0.4">
      <c r="B758" s="8" t="str">
        <f>+B735</f>
        <v>(Primary label)</v>
      </c>
      <c r="D758" t="s">
        <v>266</v>
      </c>
      <c r="E758" t="s">
        <v>906</v>
      </c>
      <c r="G758" t="s">
        <v>330</v>
      </c>
      <c r="S758" s="72"/>
      <c r="T758" s="72"/>
      <c r="U758" s="72"/>
      <c r="V758" s="72"/>
      <c r="W758" s="72"/>
      <c r="X758" s="72"/>
      <c r="Y758" s="72"/>
      <c r="Z758" s="72"/>
      <c r="AA758" s="72"/>
      <c r="AB758" s="72"/>
      <c r="AC758" s="72"/>
      <c r="AD758" s="72"/>
      <c r="AE758" s="72"/>
      <c r="AF758" s="72"/>
      <c r="AG758" s="72"/>
      <c r="AH758" s="72"/>
      <c r="AI758" s="72"/>
      <c r="AJ758" s="72"/>
      <c r="AK758" s="72"/>
      <c r="AL758" s="72"/>
      <c r="AM758" s="72"/>
      <c r="AN758" s="72"/>
      <c r="AO758" s="72"/>
      <c r="AP758" s="72"/>
      <c r="AQ758" s="72"/>
      <c r="AR758" s="72"/>
      <c r="AS758" s="72"/>
      <c r="AT758" s="72"/>
      <c r="AU758" s="72"/>
      <c r="AV758" s="72"/>
      <c r="AW758" s="72"/>
      <c r="AX758" s="72"/>
      <c r="AY758" s="72"/>
      <c r="AZ758" s="72"/>
      <c r="BA758" s="72"/>
      <c r="BB758" s="72"/>
      <c r="BC758" s="72"/>
      <c r="BD758" s="72"/>
      <c r="BE758" s="72"/>
      <c r="BF758" s="72"/>
      <c r="BG758" s="72"/>
      <c r="BH758" s="72"/>
      <c r="BI758" s="72"/>
      <c r="BJ758" s="72"/>
      <c r="BK758" s="72"/>
      <c r="BL758" s="72"/>
      <c r="BM758" s="72"/>
      <c r="BN758" s="72"/>
      <c r="BO758" s="72"/>
      <c r="BP758" s="72"/>
      <c r="BQ758" s="72"/>
      <c r="BR758" s="72"/>
      <c r="BS758" s="72"/>
      <c r="BT758" s="72"/>
      <c r="BU758" s="72"/>
      <c r="BV758" s="72"/>
      <c r="BW758" s="72"/>
      <c r="BX758" s="72"/>
      <c r="BY758" s="72"/>
      <c r="BZ758" s="72"/>
      <c r="CA758" s="72"/>
      <c r="CB758" s="72"/>
      <c r="CC758" s="72"/>
      <c r="CD758" s="72"/>
      <c r="CE758" s="72"/>
      <c r="CF758" s="72"/>
      <c r="CG758" s="72"/>
      <c r="CH758" s="72"/>
      <c r="CI758" s="72"/>
      <c r="CJ758" s="72"/>
      <c r="CK758" s="72"/>
      <c r="CL758" s="72"/>
    </row>
    <row r="759" spans="2:90" x14ac:dyDescent="0.4">
      <c r="B759" s="231" t="str">
        <f>IFERROR(SUBSTITUTE(B743,":",""),"no unit")</f>
        <v>subscriber</v>
      </c>
      <c r="D759" t="s">
        <v>266</v>
      </c>
      <c r="E759" t="s">
        <v>906</v>
      </c>
      <c r="G759" t="s">
        <v>330</v>
      </c>
      <c r="S759" s="72"/>
      <c r="T759" s="72"/>
      <c r="U759" s="72"/>
      <c r="V759" s="72"/>
      <c r="W759" s="72"/>
      <c r="X759" s="72"/>
      <c r="Y759" s="72"/>
      <c r="Z759" s="72"/>
      <c r="AA759" s="72"/>
      <c r="AB759" s="72"/>
      <c r="AC759" s="72"/>
      <c r="AD759" s="72"/>
      <c r="AE759" s="72"/>
      <c r="AF759" s="72"/>
      <c r="AG759" s="72"/>
      <c r="AH759" s="72"/>
      <c r="AI759" s="72"/>
      <c r="AJ759" s="72"/>
      <c r="AK759" s="72"/>
      <c r="AL759" s="72"/>
      <c r="AM759" s="72"/>
      <c r="AN759" s="72"/>
      <c r="AO759" s="72"/>
      <c r="AP759" s="72"/>
      <c r="AQ759" s="72"/>
      <c r="AR759" s="72"/>
      <c r="AS759" s="72"/>
      <c r="AT759" s="72"/>
      <c r="AU759" s="72"/>
      <c r="AV759" s="72"/>
      <c r="AW759" s="72"/>
      <c r="AX759" s="72"/>
      <c r="AY759" s="72"/>
      <c r="AZ759" s="72"/>
      <c r="BA759" s="72"/>
      <c r="BB759" s="72"/>
      <c r="BC759" s="72"/>
      <c r="BD759" s="72"/>
      <c r="BE759" s="72"/>
      <c r="BF759" s="72"/>
      <c r="BG759" s="72"/>
      <c r="BH759" s="72"/>
      <c r="BI759" s="72"/>
      <c r="BJ759" s="72"/>
      <c r="BK759" s="72"/>
      <c r="BL759" s="72"/>
      <c r="BM759" s="72"/>
      <c r="BN759" s="72"/>
      <c r="BO759" s="72"/>
      <c r="BP759" s="72"/>
      <c r="BQ759" s="72"/>
      <c r="BR759" s="72"/>
      <c r="BS759" s="72"/>
      <c r="BT759" s="72"/>
      <c r="BU759" s="72"/>
      <c r="BV759" s="72"/>
      <c r="BW759" s="72"/>
      <c r="BX759" s="72"/>
      <c r="BY759" s="72"/>
      <c r="BZ759" s="72"/>
      <c r="CA759" s="72"/>
      <c r="CB759" s="72"/>
      <c r="CC759" s="72"/>
      <c r="CD759" s="72"/>
      <c r="CE759" s="72"/>
      <c r="CF759" s="72"/>
      <c r="CG759" s="72"/>
      <c r="CH759" s="72"/>
      <c r="CI759" s="72"/>
      <c r="CJ759" s="72"/>
      <c r="CK759" s="72"/>
      <c r="CL759" s="72"/>
    </row>
    <row r="760" spans="2:90" x14ac:dyDescent="0.4">
      <c r="B760" s="8" t="str">
        <f t="shared" ref="B760:B765" si="795">+B737</f>
        <v>Primary revenue driver</v>
      </c>
      <c r="D760" t="s">
        <v>266</v>
      </c>
      <c r="E760" t="s">
        <v>906</v>
      </c>
      <c r="G760" t="s">
        <v>330</v>
      </c>
      <c r="K760" s="53"/>
      <c r="L760" s="53"/>
      <c r="M760" s="53"/>
      <c r="N760" s="53"/>
      <c r="O760" s="53"/>
      <c r="P760" s="53"/>
      <c r="R760" s="24"/>
      <c r="S760" s="196" t="str">
        <f>ADDRESS(ROW(S756),COLUMN(S756))</f>
        <v>$S$756</v>
      </c>
      <c r="T760" s="196" t="str">
        <f t="shared" ref="T760:CE760" si="796">ADDRESS(ROW(T756),COLUMN(T756))</f>
        <v>$T$756</v>
      </c>
      <c r="U760" s="196" t="str">
        <f t="shared" si="796"/>
        <v>$U$756</v>
      </c>
      <c r="V760" s="196" t="str">
        <f t="shared" si="796"/>
        <v>$V$756</v>
      </c>
      <c r="W760" s="196" t="str">
        <f t="shared" si="796"/>
        <v>$W$756</v>
      </c>
      <c r="X760" s="196" t="str">
        <f t="shared" si="796"/>
        <v>$X$756</v>
      </c>
      <c r="Y760" s="196" t="str">
        <f t="shared" si="796"/>
        <v>$Y$756</v>
      </c>
      <c r="Z760" s="196" t="str">
        <f t="shared" si="796"/>
        <v>$Z$756</v>
      </c>
      <c r="AA760" s="196" t="str">
        <f t="shared" si="796"/>
        <v>$AA$756</v>
      </c>
      <c r="AB760" s="196" t="str">
        <f t="shared" si="796"/>
        <v>$AB$756</v>
      </c>
      <c r="AC760" s="196" t="str">
        <f t="shared" si="796"/>
        <v>$AC$756</v>
      </c>
      <c r="AD760" s="196" t="str">
        <f t="shared" si="796"/>
        <v>$AD$756</v>
      </c>
      <c r="AE760" s="196" t="str">
        <f t="shared" si="796"/>
        <v>$AE$756</v>
      </c>
      <c r="AF760" s="196" t="str">
        <f t="shared" si="796"/>
        <v>$AF$756</v>
      </c>
      <c r="AG760" s="196" t="str">
        <f t="shared" si="796"/>
        <v>$AG$756</v>
      </c>
      <c r="AH760" s="196" t="str">
        <f t="shared" si="796"/>
        <v>$AH$756</v>
      </c>
      <c r="AI760" s="196" t="str">
        <f t="shared" si="796"/>
        <v>$AI$756</v>
      </c>
      <c r="AJ760" s="196" t="str">
        <f t="shared" si="796"/>
        <v>$AJ$756</v>
      </c>
      <c r="AK760" s="196" t="str">
        <f t="shared" si="796"/>
        <v>$AK$756</v>
      </c>
      <c r="AL760" s="196" t="str">
        <f t="shared" si="796"/>
        <v>$AL$756</v>
      </c>
      <c r="AM760" s="196" t="str">
        <f t="shared" si="796"/>
        <v>$AM$756</v>
      </c>
      <c r="AN760" s="196" t="str">
        <f t="shared" si="796"/>
        <v>$AN$756</v>
      </c>
      <c r="AO760" s="196" t="str">
        <f t="shared" si="796"/>
        <v>$AO$756</v>
      </c>
      <c r="AP760" s="196" t="str">
        <f t="shared" si="796"/>
        <v>$AP$756</v>
      </c>
      <c r="AQ760" s="196" t="str">
        <f t="shared" si="796"/>
        <v>$AQ$756</v>
      </c>
      <c r="AR760" s="196" t="str">
        <f t="shared" si="796"/>
        <v>$AR$756</v>
      </c>
      <c r="AS760" s="196" t="str">
        <f t="shared" si="796"/>
        <v>$AS$756</v>
      </c>
      <c r="AT760" s="196" t="str">
        <f t="shared" si="796"/>
        <v>$AT$756</v>
      </c>
      <c r="AU760" s="196" t="str">
        <f t="shared" si="796"/>
        <v>$AU$756</v>
      </c>
      <c r="AV760" s="196" t="str">
        <f t="shared" si="796"/>
        <v>$AV$756</v>
      </c>
      <c r="AW760" s="196" t="str">
        <f t="shared" si="796"/>
        <v>$AW$756</v>
      </c>
      <c r="AX760" s="196" t="str">
        <f t="shared" si="796"/>
        <v>$AX$756</v>
      </c>
      <c r="AY760" s="196" t="str">
        <f t="shared" si="796"/>
        <v>$AY$756</v>
      </c>
      <c r="AZ760" s="196" t="str">
        <f t="shared" si="796"/>
        <v>$AZ$756</v>
      </c>
      <c r="BA760" s="196" t="str">
        <f t="shared" si="796"/>
        <v>$BA$756</v>
      </c>
      <c r="BB760" s="196" t="str">
        <f t="shared" si="796"/>
        <v>$BB$756</v>
      </c>
      <c r="BC760" s="196" t="str">
        <f t="shared" si="796"/>
        <v>$BC$756</v>
      </c>
      <c r="BD760" s="196" t="str">
        <f t="shared" si="796"/>
        <v>$BD$756</v>
      </c>
      <c r="BE760" s="196" t="str">
        <f t="shared" si="796"/>
        <v>$BE$756</v>
      </c>
      <c r="BF760" s="196" t="str">
        <f t="shared" si="796"/>
        <v>$BF$756</v>
      </c>
      <c r="BG760" s="196" t="str">
        <f t="shared" si="796"/>
        <v>$BG$756</v>
      </c>
      <c r="BH760" s="196" t="str">
        <f t="shared" si="796"/>
        <v>$BH$756</v>
      </c>
      <c r="BI760" s="196" t="str">
        <f t="shared" si="796"/>
        <v>$BI$756</v>
      </c>
      <c r="BJ760" s="196" t="str">
        <f t="shared" si="796"/>
        <v>$BJ$756</v>
      </c>
      <c r="BK760" s="196" t="str">
        <f t="shared" si="796"/>
        <v>$BK$756</v>
      </c>
      <c r="BL760" s="196" t="str">
        <f t="shared" si="796"/>
        <v>$BL$756</v>
      </c>
      <c r="BM760" s="196" t="str">
        <f t="shared" si="796"/>
        <v>$BM$756</v>
      </c>
      <c r="BN760" s="196" t="str">
        <f t="shared" si="796"/>
        <v>$BN$756</v>
      </c>
      <c r="BO760" s="196" t="str">
        <f t="shared" si="796"/>
        <v>$BO$756</v>
      </c>
      <c r="BP760" s="196" t="str">
        <f t="shared" si="796"/>
        <v>$BP$756</v>
      </c>
      <c r="BQ760" s="196" t="str">
        <f t="shared" si="796"/>
        <v>$BQ$756</v>
      </c>
      <c r="BR760" s="196" t="str">
        <f t="shared" si="796"/>
        <v>$BR$756</v>
      </c>
      <c r="BS760" s="196" t="str">
        <f t="shared" si="796"/>
        <v>$BS$756</v>
      </c>
      <c r="BT760" s="196" t="str">
        <f t="shared" si="796"/>
        <v>$BT$756</v>
      </c>
      <c r="BU760" s="196" t="str">
        <f t="shared" si="796"/>
        <v>$BU$756</v>
      </c>
      <c r="BV760" s="196" t="str">
        <f t="shared" si="796"/>
        <v>$BV$756</v>
      </c>
      <c r="BW760" s="196" t="str">
        <f t="shared" si="796"/>
        <v>$BW$756</v>
      </c>
      <c r="BX760" s="196" t="str">
        <f t="shared" si="796"/>
        <v>$BX$756</v>
      </c>
      <c r="BY760" s="196" t="str">
        <f t="shared" si="796"/>
        <v>$BY$756</v>
      </c>
      <c r="BZ760" s="196" t="str">
        <f t="shared" si="796"/>
        <v>$BZ$756</v>
      </c>
      <c r="CA760" s="196" t="str">
        <f t="shared" si="796"/>
        <v>$CA$756</v>
      </c>
      <c r="CB760" s="196" t="str">
        <f t="shared" si="796"/>
        <v>$CB$756</v>
      </c>
      <c r="CC760" s="196" t="str">
        <f t="shared" si="796"/>
        <v>$CC$756</v>
      </c>
      <c r="CD760" s="196" t="str">
        <f t="shared" si="796"/>
        <v>$CD$756</v>
      </c>
      <c r="CE760" s="196" t="str">
        <f t="shared" si="796"/>
        <v>$CE$756</v>
      </c>
      <c r="CF760" s="196" t="str">
        <f t="shared" ref="CF760:CL760" si="797">ADDRESS(ROW(CF756),COLUMN(CF756))</f>
        <v>$CF$756</v>
      </c>
      <c r="CG760" s="196" t="str">
        <f t="shared" si="797"/>
        <v>$CG$756</v>
      </c>
      <c r="CH760" s="196" t="str">
        <f t="shared" si="797"/>
        <v>$CH$756</v>
      </c>
      <c r="CI760" s="196" t="str">
        <f t="shared" si="797"/>
        <v>$CI$756</v>
      </c>
      <c r="CJ760" s="196" t="str">
        <f t="shared" si="797"/>
        <v>$CJ$756</v>
      </c>
      <c r="CK760" s="196" t="str">
        <f t="shared" si="797"/>
        <v>$CK$756</v>
      </c>
      <c r="CL760" s="196" t="str">
        <f t="shared" si="797"/>
        <v>$CL$756</v>
      </c>
    </row>
    <row r="761" spans="2:90" x14ac:dyDescent="0.4">
      <c r="B761" s="8" t="str">
        <f t="shared" si="795"/>
        <v>Primary volume driver</v>
      </c>
      <c r="C761" s="12"/>
      <c r="D761" s="12" t="s">
        <v>266</v>
      </c>
      <c r="E761" s="12" t="s">
        <v>906</v>
      </c>
      <c r="F761" s="12"/>
      <c r="G761" s="12" t="s">
        <v>330</v>
      </c>
      <c r="H761" s="12"/>
      <c r="I761" s="60"/>
      <c r="J761" s="60"/>
      <c r="K761" s="34"/>
      <c r="L761" s="34"/>
      <c r="M761" s="34"/>
      <c r="N761" s="34"/>
      <c r="O761" s="34"/>
      <c r="P761" s="34"/>
      <c r="R761" s="15"/>
      <c r="S761" s="76" t="str">
        <f>S738</f>
        <v>S$13</v>
      </c>
      <c r="T761" s="76" t="str">
        <f t="shared" ref="T761:CE761" si="798">T738</f>
        <v>T$13</v>
      </c>
      <c r="U761" s="76" t="str">
        <f t="shared" si="798"/>
        <v>U$13</v>
      </c>
      <c r="V761" s="76" t="str">
        <f t="shared" si="798"/>
        <v>V$13</v>
      </c>
      <c r="W761" s="76" t="str">
        <f t="shared" si="798"/>
        <v>W$13</v>
      </c>
      <c r="X761" s="76" t="str">
        <f t="shared" si="798"/>
        <v>X$13</v>
      </c>
      <c r="Y761" s="76" t="str">
        <f t="shared" si="798"/>
        <v>Y$13</v>
      </c>
      <c r="Z761" s="76" t="str">
        <f t="shared" si="798"/>
        <v>Z$13</v>
      </c>
      <c r="AA761" s="76" t="str">
        <f t="shared" si="798"/>
        <v>AA$13</v>
      </c>
      <c r="AB761" s="76" t="str">
        <f t="shared" si="798"/>
        <v>AB$13</v>
      </c>
      <c r="AC761" s="76" t="str">
        <f t="shared" si="798"/>
        <v>AC$13</v>
      </c>
      <c r="AD761" s="76" t="str">
        <f t="shared" si="798"/>
        <v>AD$13</v>
      </c>
      <c r="AE761" s="76" t="str">
        <f t="shared" si="798"/>
        <v>AE$13</v>
      </c>
      <c r="AF761" s="76" t="str">
        <f t="shared" si="798"/>
        <v>AF$13</v>
      </c>
      <c r="AG761" s="76" t="str">
        <f t="shared" si="798"/>
        <v>AG$13</v>
      </c>
      <c r="AH761" s="76" t="str">
        <f t="shared" si="798"/>
        <v>AH$13</v>
      </c>
      <c r="AI761" s="76" t="str">
        <f t="shared" si="798"/>
        <v>AI$13</v>
      </c>
      <c r="AJ761" s="76" t="str">
        <f t="shared" si="798"/>
        <v>AJ$13</v>
      </c>
      <c r="AK761" s="76" t="str">
        <f t="shared" si="798"/>
        <v>AK$13</v>
      </c>
      <c r="AL761" s="76" t="str">
        <f t="shared" si="798"/>
        <v>AL$13</v>
      </c>
      <c r="AM761" s="76" t="str">
        <f t="shared" si="798"/>
        <v>AM$13</v>
      </c>
      <c r="AN761" s="76" t="str">
        <f t="shared" si="798"/>
        <v>AN$13</v>
      </c>
      <c r="AO761" s="76" t="str">
        <f t="shared" si="798"/>
        <v>AO$13</v>
      </c>
      <c r="AP761" s="76" t="str">
        <f t="shared" si="798"/>
        <v>AP$13</v>
      </c>
      <c r="AQ761" s="76" t="str">
        <f t="shared" si="798"/>
        <v>AQ$13</v>
      </c>
      <c r="AR761" s="76" t="str">
        <f t="shared" si="798"/>
        <v>AR$13</v>
      </c>
      <c r="AS761" s="76" t="str">
        <f t="shared" si="798"/>
        <v>AS$13</v>
      </c>
      <c r="AT761" s="76" t="str">
        <f t="shared" si="798"/>
        <v>AT$13</v>
      </c>
      <c r="AU761" s="76" t="str">
        <f t="shared" si="798"/>
        <v>AU$13</v>
      </c>
      <c r="AV761" s="76" t="str">
        <f t="shared" si="798"/>
        <v>AV$13</v>
      </c>
      <c r="AW761" s="76" t="str">
        <f t="shared" si="798"/>
        <v>AW$13</v>
      </c>
      <c r="AX761" s="76" t="str">
        <f t="shared" si="798"/>
        <v>AX$13</v>
      </c>
      <c r="AY761" s="76" t="str">
        <f t="shared" si="798"/>
        <v>AY$13</v>
      </c>
      <c r="AZ761" s="76" t="str">
        <f t="shared" si="798"/>
        <v>AZ$13</v>
      </c>
      <c r="BA761" s="76" t="str">
        <f t="shared" si="798"/>
        <v>BA$13</v>
      </c>
      <c r="BB761" s="76" t="str">
        <f t="shared" si="798"/>
        <v>BB$13</v>
      </c>
      <c r="BC761" s="76" t="str">
        <f t="shared" si="798"/>
        <v>BC$13</v>
      </c>
      <c r="BD761" s="76" t="str">
        <f t="shared" si="798"/>
        <v>BD$13</v>
      </c>
      <c r="BE761" s="76" t="str">
        <f t="shared" si="798"/>
        <v>BE$13</v>
      </c>
      <c r="BF761" s="76" t="str">
        <f t="shared" si="798"/>
        <v>BF$13</v>
      </c>
      <c r="BG761" s="76" t="str">
        <f t="shared" si="798"/>
        <v>BG$13</v>
      </c>
      <c r="BH761" s="76" t="str">
        <f t="shared" si="798"/>
        <v>BH$13</v>
      </c>
      <c r="BI761" s="76" t="str">
        <f t="shared" si="798"/>
        <v>BI$13</v>
      </c>
      <c r="BJ761" s="76" t="str">
        <f t="shared" si="798"/>
        <v>BJ$13</v>
      </c>
      <c r="BK761" s="76" t="str">
        <f t="shared" si="798"/>
        <v>BK$13</v>
      </c>
      <c r="BL761" s="76" t="str">
        <f t="shared" si="798"/>
        <v>BL$13</v>
      </c>
      <c r="BM761" s="76" t="str">
        <f t="shared" si="798"/>
        <v>BM$13</v>
      </c>
      <c r="BN761" s="76" t="str">
        <f t="shared" si="798"/>
        <v>BN$13</v>
      </c>
      <c r="BO761" s="76" t="str">
        <f t="shared" si="798"/>
        <v>BO$13</v>
      </c>
      <c r="BP761" s="76" t="str">
        <f t="shared" si="798"/>
        <v>BP$13</v>
      </c>
      <c r="BQ761" s="76" t="str">
        <f t="shared" si="798"/>
        <v>BQ$13</v>
      </c>
      <c r="BR761" s="76" t="str">
        <f t="shared" si="798"/>
        <v>BR$13</v>
      </c>
      <c r="BS761" s="76" t="str">
        <f t="shared" si="798"/>
        <v>BS$13</v>
      </c>
      <c r="BT761" s="76" t="str">
        <f t="shared" si="798"/>
        <v>BT$13</v>
      </c>
      <c r="BU761" s="76" t="str">
        <f t="shared" si="798"/>
        <v>BU$13</v>
      </c>
      <c r="BV761" s="76" t="str">
        <f t="shared" si="798"/>
        <v>BV$13</v>
      </c>
      <c r="BW761" s="76" t="str">
        <f t="shared" si="798"/>
        <v>BW$13</v>
      </c>
      <c r="BX761" s="76" t="str">
        <f t="shared" si="798"/>
        <v>BX$13</v>
      </c>
      <c r="BY761" s="76" t="str">
        <f t="shared" si="798"/>
        <v>BY$13</v>
      </c>
      <c r="BZ761" s="76" t="str">
        <f t="shared" si="798"/>
        <v>BZ$13</v>
      </c>
      <c r="CA761" s="76" t="str">
        <f t="shared" si="798"/>
        <v>CA$13</v>
      </c>
      <c r="CB761" s="76" t="str">
        <f t="shared" si="798"/>
        <v>CB$13</v>
      </c>
      <c r="CC761" s="76" t="str">
        <f t="shared" si="798"/>
        <v>CC$13</v>
      </c>
      <c r="CD761" s="76" t="str">
        <f t="shared" si="798"/>
        <v>CD$13</v>
      </c>
      <c r="CE761" s="76" t="str">
        <f t="shared" si="798"/>
        <v>CE$13</v>
      </c>
      <c r="CF761" s="76" t="str">
        <f t="shared" ref="CF761:CL761" si="799">CF738</f>
        <v>CF$13</v>
      </c>
      <c r="CG761" s="76" t="str">
        <f t="shared" si="799"/>
        <v>CG$13</v>
      </c>
      <c r="CH761" s="76" t="str">
        <f t="shared" si="799"/>
        <v>CH$13</v>
      </c>
      <c r="CI761" s="76" t="str">
        <f t="shared" si="799"/>
        <v>CI$13</v>
      </c>
      <c r="CJ761" s="76" t="str">
        <f t="shared" si="799"/>
        <v>CJ$13</v>
      </c>
      <c r="CK761" s="76" t="str">
        <f t="shared" si="799"/>
        <v>CK$13</v>
      </c>
      <c r="CL761" s="76" t="str">
        <f t="shared" si="799"/>
        <v>CL$13</v>
      </c>
    </row>
    <row r="762" spans="2:90" x14ac:dyDescent="0.4">
      <c r="B762" s="8" t="str">
        <f t="shared" si="795"/>
        <v>(Secondary label)</v>
      </c>
      <c r="C762" s="12"/>
      <c r="D762" s="12" t="s">
        <v>266</v>
      </c>
      <c r="E762" s="12" t="s">
        <v>906</v>
      </c>
      <c r="F762" s="12"/>
      <c r="G762" s="12" t="s">
        <v>330</v>
      </c>
      <c r="H762" s="12"/>
      <c r="I762" s="60"/>
      <c r="J762" s="60"/>
      <c r="K762" s="15"/>
      <c r="L762" s="15"/>
      <c r="M762" s="15"/>
      <c r="N762" s="15"/>
      <c r="O762" s="15"/>
      <c r="P762" s="15"/>
      <c r="R762" s="15"/>
      <c r="S762" s="76"/>
      <c r="T762" s="76"/>
      <c r="U762" s="76"/>
      <c r="V762" s="76"/>
      <c r="W762" s="76"/>
      <c r="X762" s="76"/>
      <c r="Y762" s="76"/>
      <c r="Z762" s="76"/>
      <c r="AA762" s="76"/>
      <c r="AB762" s="76"/>
      <c r="AC762" s="76"/>
      <c r="AD762" s="76"/>
      <c r="AE762" s="76"/>
      <c r="AF762" s="76"/>
      <c r="AG762" s="76"/>
      <c r="AH762" s="76"/>
      <c r="AI762" s="76"/>
      <c r="AJ762" s="76"/>
      <c r="AK762" s="76"/>
      <c r="AL762" s="76"/>
      <c r="AM762" s="76"/>
      <c r="AN762" s="76"/>
      <c r="AO762" s="76"/>
      <c r="AP762" s="76"/>
      <c r="AQ762" s="76"/>
      <c r="AR762" s="76"/>
      <c r="AS762" s="76"/>
      <c r="AT762" s="76"/>
      <c r="AU762" s="76"/>
      <c r="AV762" s="76"/>
      <c r="AW762" s="76"/>
      <c r="AX762" s="76"/>
      <c r="AY762" s="76"/>
      <c r="AZ762" s="76"/>
      <c r="BA762" s="76"/>
      <c r="BB762" s="76"/>
      <c r="BC762" s="76"/>
      <c r="BD762" s="76"/>
      <c r="BE762" s="76"/>
      <c r="BF762" s="76"/>
      <c r="BG762" s="76"/>
      <c r="BH762" s="76"/>
      <c r="BI762" s="76"/>
      <c r="BJ762" s="76"/>
      <c r="BK762" s="76"/>
      <c r="BL762" s="76"/>
      <c r="BM762" s="76"/>
      <c r="BN762" s="76"/>
      <c r="BO762" s="76"/>
      <c r="BP762" s="76"/>
      <c r="BQ762" s="76"/>
      <c r="BR762" s="76"/>
      <c r="BS762" s="76"/>
      <c r="BT762" s="76"/>
      <c r="BU762" s="76"/>
      <c r="BV762" s="76"/>
      <c r="BW762" s="76"/>
      <c r="BX762" s="76"/>
      <c r="BY762" s="76"/>
      <c r="BZ762" s="76"/>
      <c r="CA762" s="76"/>
      <c r="CB762" s="76"/>
      <c r="CC762" s="76"/>
      <c r="CD762" s="76"/>
      <c r="CE762" s="76"/>
      <c r="CF762" s="76"/>
      <c r="CG762" s="76"/>
      <c r="CH762" s="76"/>
      <c r="CI762" s="76"/>
      <c r="CJ762" s="76"/>
      <c r="CK762" s="76"/>
      <c r="CL762" s="76"/>
    </row>
    <row r="763" spans="2:90" x14ac:dyDescent="0.4">
      <c r="B763" s="8" t="str">
        <f t="shared" si="795"/>
        <v xml:space="preserve">secondary unit </v>
      </c>
      <c r="C763" s="12"/>
      <c r="D763" s="12" t="s">
        <v>266</v>
      </c>
      <c r="E763" s="12" t="s">
        <v>906</v>
      </c>
      <c r="F763" s="12"/>
      <c r="G763" s="12" t="s">
        <v>330</v>
      </c>
      <c r="H763" s="12"/>
      <c r="I763" s="60"/>
      <c r="J763" s="60"/>
      <c r="K763" s="15"/>
      <c r="L763" s="15"/>
      <c r="M763" s="15"/>
      <c r="N763" s="15"/>
      <c r="O763" s="15"/>
      <c r="P763" s="15"/>
      <c r="R763" s="15"/>
      <c r="S763" s="76"/>
      <c r="T763" s="76"/>
      <c r="U763" s="76"/>
      <c r="V763" s="76"/>
      <c r="W763" s="76"/>
      <c r="X763" s="76"/>
      <c r="Y763" s="76"/>
      <c r="Z763" s="76"/>
      <c r="AA763" s="76"/>
      <c r="AB763" s="76"/>
      <c r="AC763" s="76"/>
      <c r="AD763" s="76"/>
      <c r="AE763" s="76"/>
      <c r="AF763" s="76"/>
      <c r="AG763" s="76"/>
      <c r="AH763" s="76"/>
      <c r="AI763" s="76"/>
      <c r="AJ763" s="76"/>
      <c r="AK763" s="76"/>
      <c r="AL763" s="76"/>
      <c r="AM763" s="76"/>
      <c r="AN763" s="76"/>
      <c r="AO763" s="76"/>
      <c r="AP763" s="76"/>
      <c r="AQ763" s="76"/>
      <c r="AR763" s="76"/>
      <c r="AS763" s="76"/>
      <c r="AT763" s="76"/>
      <c r="AU763" s="76"/>
      <c r="AV763" s="76"/>
      <c r="AW763" s="76"/>
      <c r="AX763" s="76"/>
      <c r="AY763" s="76"/>
      <c r="AZ763" s="76"/>
      <c r="BA763" s="76"/>
      <c r="BB763" s="76"/>
      <c r="BC763" s="76"/>
      <c r="BD763" s="76"/>
      <c r="BE763" s="76"/>
      <c r="BF763" s="76"/>
      <c r="BG763" s="76"/>
      <c r="BH763" s="76"/>
      <c r="BI763" s="76"/>
      <c r="BJ763" s="76"/>
      <c r="BK763" s="76"/>
      <c r="BL763" s="76"/>
      <c r="BM763" s="76"/>
      <c r="BN763" s="76"/>
      <c r="BO763" s="76"/>
      <c r="BP763" s="76"/>
      <c r="BQ763" s="76"/>
      <c r="BR763" s="76"/>
      <c r="BS763" s="76"/>
      <c r="BT763" s="76"/>
      <c r="BU763" s="76"/>
      <c r="BV763" s="76"/>
      <c r="BW763" s="76"/>
      <c r="BX763" s="76"/>
      <c r="BY763" s="76"/>
      <c r="BZ763" s="76"/>
      <c r="CA763" s="76"/>
      <c r="CB763" s="76"/>
      <c r="CC763" s="76"/>
      <c r="CD763" s="76"/>
      <c r="CE763" s="76"/>
      <c r="CF763" s="76"/>
      <c r="CG763" s="76"/>
      <c r="CH763" s="76"/>
      <c r="CI763" s="76"/>
      <c r="CJ763" s="76"/>
      <c r="CK763" s="76"/>
      <c r="CL763" s="76"/>
    </row>
    <row r="764" spans="2:90" x14ac:dyDescent="0.4">
      <c r="B764" s="8" t="str">
        <f t="shared" si="795"/>
        <v>Secondary revenue driver</v>
      </c>
      <c r="C764" s="12"/>
      <c r="D764" s="12" t="s">
        <v>266</v>
      </c>
      <c r="E764" s="12" t="s">
        <v>906</v>
      </c>
      <c r="F764" s="12"/>
      <c r="G764" s="12" t="s">
        <v>330</v>
      </c>
      <c r="H764" s="12"/>
      <c r="I764" s="60"/>
      <c r="J764" s="60"/>
      <c r="K764" s="15"/>
      <c r="L764" s="15"/>
      <c r="M764" s="15"/>
      <c r="N764" s="15"/>
      <c r="O764" s="15"/>
      <c r="P764" s="15"/>
      <c r="R764" s="15"/>
      <c r="S764" s="76"/>
      <c r="T764" s="76"/>
      <c r="U764" s="76"/>
      <c r="V764" s="76"/>
      <c r="W764" s="76"/>
      <c r="X764" s="76"/>
      <c r="Y764" s="76"/>
      <c r="Z764" s="76"/>
      <c r="AA764" s="76"/>
      <c r="AB764" s="76"/>
      <c r="AC764" s="76"/>
      <c r="AD764" s="76"/>
      <c r="AE764" s="76"/>
      <c r="AF764" s="76"/>
      <c r="AG764" s="76"/>
      <c r="AH764" s="76"/>
      <c r="AI764" s="76"/>
      <c r="AJ764" s="76"/>
      <c r="AK764" s="76"/>
      <c r="AL764" s="76"/>
      <c r="AM764" s="76"/>
      <c r="AN764" s="76"/>
      <c r="AO764" s="76"/>
      <c r="AP764" s="76"/>
      <c r="AQ764" s="76"/>
      <c r="AR764" s="76"/>
      <c r="AS764" s="76"/>
      <c r="AT764" s="76"/>
      <c r="AU764" s="76"/>
      <c r="AV764" s="76"/>
      <c r="AW764" s="76"/>
      <c r="AX764" s="76"/>
      <c r="AY764" s="76"/>
      <c r="AZ764" s="76"/>
      <c r="BA764" s="76"/>
      <c r="BB764" s="76"/>
      <c r="BC764" s="76"/>
      <c r="BD764" s="76"/>
      <c r="BE764" s="76"/>
      <c r="BF764" s="76"/>
      <c r="BG764" s="76"/>
      <c r="BH764" s="76"/>
      <c r="BI764" s="76"/>
      <c r="BJ764" s="76"/>
      <c r="BK764" s="76"/>
      <c r="BL764" s="76"/>
      <c r="BM764" s="76"/>
      <c r="BN764" s="76"/>
      <c r="BO764" s="76"/>
      <c r="BP764" s="76"/>
      <c r="BQ764" s="76"/>
      <c r="BR764" s="76"/>
      <c r="BS764" s="76"/>
      <c r="BT764" s="76"/>
      <c r="BU764" s="76"/>
      <c r="BV764" s="76"/>
      <c r="BW764" s="76"/>
      <c r="BX764" s="76"/>
      <c r="BY764" s="76"/>
      <c r="BZ764" s="76"/>
      <c r="CA764" s="76"/>
      <c r="CB764" s="76"/>
      <c r="CC764" s="76"/>
      <c r="CD764" s="76"/>
      <c r="CE764" s="76"/>
      <c r="CF764" s="76"/>
      <c r="CG764" s="76"/>
      <c r="CH764" s="76"/>
      <c r="CI764" s="76"/>
      <c r="CJ764" s="76"/>
      <c r="CK764" s="76"/>
      <c r="CL764" s="76"/>
    </row>
    <row r="765" spans="2:90" s="3" customFormat="1" x14ac:dyDescent="0.4">
      <c r="B765" s="87" t="str">
        <f t="shared" si="795"/>
        <v>Secondary volume driver</v>
      </c>
      <c r="C765" s="88"/>
      <c r="D765" s="88" t="s">
        <v>266</v>
      </c>
      <c r="E765" s="88" t="s">
        <v>906</v>
      </c>
      <c r="F765" s="88"/>
      <c r="G765" s="88" t="s">
        <v>330</v>
      </c>
      <c r="H765" s="88"/>
      <c r="I765" s="206"/>
      <c r="J765" s="206"/>
      <c r="K765" s="207"/>
      <c r="L765" s="207"/>
      <c r="M765" s="207"/>
      <c r="N765" s="207"/>
      <c r="O765" s="207"/>
      <c r="P765" s="207"/>
      <c r="R765" s="207"/>
      <c r="S765" s="196" t="str">
        <f>IF(S709="",ADDRESS(ROW(S751),COLUMN(S751),2),Y709)</f>
        <v>Y$15</v>
      </c>
      <c r="T765" s="196" t="str">
        <f t="shared" ref="T765:CE765" si="800">IF(T709="",ADDRESS(ROW(T751),COLUMN(T751),2),Z709)</f>
        <v>Z$15</v>
      </c>
      <c r="U765" s="196" t="str">
        <f t="shared" si="800"/>
        <v>AA$15</v>
      </c>
      <c r="V765" s="196" t="str">
        <f t="shared" si="800"/>
        <v>AB$15</v>
      </c>
      <c r="W765" s="196" t="str">
        <f t="shared" si="800"/>
        <v>AC$15</v>
      </c>
      <c r="X765" s="196" t="str">
        <f t="shared" si="800"/>
        <v>AD$15</v>
      </c>
      <c r="Y765" s="196" t="str">
        <f t="shared" si="800"/>
        <v>AE$15</v>
      </c>
      <c r="Z765" s="196" t="str">
        <f t="shared" si="800"/>
        <v>AF$15</v>
      </c>
      <c r="AA765" s="196" t="str">
        <f t="shared" si="800"/>
        <v>AG$15</v>
      </c>
      <c r="AB765" s="196" t="str">
        <f t="shared" si="800"/>
        <v>AH$15</v>
      </c>
      <c r="AC765" s="196" t="str">
        <f t="shared" si="800"/>
        <v>AI$15</v>
      </c>
      <c r="AD765" s="196" t="str">
        <f t="shared" si="800"/>
        <v>AJ$15</v>
      </c>
      <c r="AE765" s="196" t="str">
        <f t="shared" si="800"/>
        <v>AK$15</v>
      </c>
      <c r="AF765" s="196" t="str">
        <f t="shared" si="800"/>
        <v>AL$15</v>
      </c>
      <c r="AG765" s="196" t="str">
        <f t="shared" si="800"/>
        <v>AM$15</v>
      </c>
      <c r="AH765" s="196" t="str">
        <f t="shared" si="800"/>
        <v>AN$15</v>
      </c>
      <c r="AI765" s="196" t="str">
        <f t="shared" si="800"/>
        <v>AO$15</v>
      </c>
      <c r="AJ765" s="196" t="str">
        <f t="shared" si="800"/>
        <v>AP$15</v>
      </c>
      <c r="AK765" s="196" t="str">
        <f t="shared" si="800"/>
        <v>AQ$15</v>
      </c>
      <c r="AL765" s="196" t="str">
        <f t="shared" si="800"/>
        <v>AR$15</v>
      </c>
      <c r="AM765" s="196" t="str">
        <f t="shared" si="800"/>
        <v>AS$15</v>
      </c>
      <c r="AN765" s="196" t="str">
        <f t="shared" si="800"/>
        <v>AT$15</v>
      </c>
      <c r="AO765" s="196" t="str">
        <f t="shared" si="800"/>
        <v>AU$15</v>
      </c>
      <c r="AP765" s="196" t="str">
        <f t="shared" si="800"/>
        <v>AV$15</v>
      </c>
      <c r="AQ765" s="196" t="str">
        <f t="shared" si="800"/>
        <v>AW$15</v>
      </c>
      <c r="AR765" s="196" t="str">
        <f t="shared" si="800"/>
        <v>AX$15</v>
      </c>
      <c r="AS765" s="196" t="str">
        <f t="shared" si="800"/>
        <v>AY$15</v>
      </c>
      <c r="AT765" s="196" t="str">
        <f t="shared" si="800"/>
        <v>AZ$15</v>
      </c>
      <c r="AU765" s="196" t="str">
        <f t="shared" si="800"/>
        <v>BA$15</v>
      </c>
      <c r="AV765" s="196" t="str">
        <f t="shared" si="800"/>
        <v>BB$15</v>
      </c>
      <c r="AW765" s="196" t="str">
        <f t="shared" si="800"/>
        <v>BC$15</v>
      </c>
      <c r="AX765" s="196" t="str">
        <f t="shared" si="800"/>
        <v>BD$15</v>
      </c>
      <c r="AY765" s="196" t="str">
        <f t="shared" si="800"/>
        <v>BE$15</v>
      </c>
      <c r="AZ765" s="196" t="str">
        <f t="shared" si="800"/>
        <v>BF$15</v>
      </c>
      <c r="BA765" s="196" t="str">
        <f t="shared" si="800"/>
        <v>BG$15</v>
      </c>
      <c r="BB765" s="196" t="str">
        <f t="shared" si="800"/>
        <v>BH$15</v>
      </c>
      <c r="BC765" s="196" t="str">
        <f t="shared" si="800"/>
        <v>BI$15</v>
      </c>
      <c r="BD765" s="196" t="str">
        <f t="shared" si="800"/>
        <v>BJ$15</v>
      </c>
      <c r="BE765" s="196" t="str">
        <f t="shared" si="800"/>
        <v>BK$15</v>
      </c>
      <c r="BF765" s="196" t="str">
        <f t="shared" si="800"/>
        <v>BL$15</v>
      </c>
      <c r="BG765" s="196" t="str">
        <f t="shared" si="800"/>
        <v>BM$15</v>
      </c>
      <c r="BH765" s="196" t="str">
        <f t="shared" si="800"/>
        <v>BN$15</v>
      </c>
      <c r="BI765" s="196" t="str">
        <f t="shared" si="800"/>
        <v>BO$15</v>
      </c>
      <c r="BJ765" s="196" t="str">
        <f t="shared" si="800"/>
        <v>BP$15</v>
      </c>
      <c r="BK765" s="196" t="str">
        <f t="shared" si="800"/>
        <v>BQ$15</v>
      </c>
      <c r="BL765" s="196" t="str">
        <f t="shared" si="800"/>
        <v>BR$15</v>
      </c>
      <c r="BM765" s="196" t="str">
        <f t="shared" si="800"/>
        <v>BS$15</v>
      </c>
      <c r="BN765" s="196" t="str">
        <f t="shared" si="800"/>
        <v>BT$15</v>
      </c>
      <c r="BO765" s="196" t="str">
        <f t="shared" si="800"/>
        <v>BU$15</v>
      </c>
      <c r="BP765" s="196" t="str">
        <f t="shared" si="800"/>
        <v>BV$15</v>
      </c>
      <c r="BQ765" s="196" t="str">
        <f t="shared" si="800"/>
        <v>BW$15</v>
      </c>
      <c r="BR765" s="196" t="str">
        <f t="shared" si="800"/>
        <v>BX$15</v>
      </c>
      <c r="BS765" s="196" t="str">
        <f t="shared" si="800"/>
        <v>BY$15</v>
      </c>
      <c r="BT765" s="196" t="str">
        <f t="shared" si="800"/>
        <v>BZ$15</v>
      </c>
      <c r="BU765" s="196" t="str">
        <f t="shared" si="800"/>
        <v>CA$15</v>
      </c>
      <c r="BV765" s="196" t="str">
        <f t="shared" si="800"/>
        <v>CB$15</v>
      </c>
      <c r="BW765" s="196" t="str">
        <f t="shared" si="800"/>
        <v>CC$15</v>
      </c>
      <c r="BX765" s="196" t="str">
        <f t="shared" si="800"/>
        <v>CD$15</v>
      </c>
      <c r="BY765" s="196" t="str">
        <f t="shared" si="800"/>
        <v>CE$15</v>
      </c>
      <c r="BZ765" s="196" t="str">
        <f t="shared" si="800"/>
        <v>CF$15</v>
      </c>
      <c r="CA765" s="196" t="str">
        <f t="shared" si="800"/>
        <v>CG$15</v>
      </c>
      <c r="CB765" s="196" t="str">
        <f t="shared" si="800"/>
        <v>CH$15</v>
      </c>
      <c r="CC765" s="196" t="str">
        <f t="shared" si="800"/>
        <v>CI$15</v>
      </c>
      <c r="CD765" s="196" t="str">
        <f t="shared" si="800"/>
        <v>CJ$15</v>
      </c>
      <c r="CE765" s="196" t="str">
        <f t="shared" si="800"/>
        <v>CK$15</v>
      </c>
      <c r="CF765" s="196" t="str">
        <f t="shared" ref="CF765:CL765" si="801">IF(CF709="",ADDRESS(ROW(CF751),COLUMN(CF751),2),CL709)</f>
        <v>CL$15</v>
      </c>
      <c r="CG765" s="196">
        <f t="shared" si="801"/>
        <v>0</v>
      </c>
      <c r="CH765" s="196">
        <f t="shared" si="801"/>
        <v>0</v>
      </c>
      <c r="CI765" s="196">
        <f t="shared" si="801"/>
        <v>0</v>
      </c>
      <c r="CJ765" s="196">
        <f t="shared" si="801"/>
        <v>0</v>
      </c>
      <c r="CK765" s="196">
        <f t="shared" si="801"/>
        <v>0</v>
      </c>
      <c r="CL765" s="196">
        <f t="shared" si="801"/>
        <v>0</v>
      </c>
    </row>
    <row r="766" spans="2:90" x14ac:dyDescent="0.4">
      <c r="C766" s="12"/>
      <c r="D766" s="12"/>
      <c r="E766" s="12" t="s">
        <v>906</v>
      </c>
      <c r="F766" s="12"/>
      <c r="G766" s="12"/>
      <c r="H766" s="12"/>
      <c r="I766" s="60"/>
      <c r="J766" s="60"/>
      <c r="K766" s="15"/>
      <c r="L766" s="15"/>
      <c r="M766" s="15"/>
      <c r="N766" s="15"/>
      <c r="O766" s="15"/>
      <c r="P766" s="15"/>
      <c r="R766" s="15"/>
      <c r="S766" s="76"/>
      <c r="T766" s="76"/>
      <c r="U766" s="76"/>
      <c r="V766" s="76"/>
      <c r="W766" s="76"/>
      <c r="X766" s="76"/>
      <c r="Y766" s="76"/>
      <c r="Z766" s="76"/>
      <c r="AA766" s="76"/>
      <c r="AB766" s="76"/>
      <c r="AC766" s="76"/>
      <c r="AD766" s="76"/>
      <c r="AE766" s="76"/>
      <c r="AF766" s="76"/>
      <c r="AG766" s="76"/>
      <c r="AH766" s="76"/>
      <c r="AI766" s="76"/>
      <c r="AJ766" s="76"/>
      <c r="AK766" s="76"/>
      <c r="AL766" s="76"/>
      <c r="AM766" s="76"/>
      <c r="AN766" s="76"/>
      <c r="AO766" s="76"/>
      <c r="AP766" s="76"/>
      <c r="AQ766" s="76"/>
      <c r="AR766" s="76"/>
      <c r="AS766" s="76"/>
      <c r="AT766" s="76"/>
      <c r="AU766" s="76"/>
      <c r="AV766" s="76"/>
      <c r="AW766" s="76"/>
      <c r="AX766" s="76"/>
      <c r="AY766" s="76"/>
      <c r="AZ766" s="76"/>
      <c r="BA766" s="76"/>
      <c r="BB766" s="76"/>
      <c r="BC766" s="76"/>
      <c r="BD766" s="76"/>
      <c r="BE766" s="76"/>
      <c r="BF766" s="76"/>
      <c r="BG766" s="76"/>
      <c r="BH766" s="76"/>
      <c r="BI766" s="76"/>
      <c r="BJ766" s="76"/>
      <c r="BK766" s="76"/>
      <c r="BL766" s="76"/>
      <c r="BM766" s="76"/>
      <c r="BN766" s="76"/>
      <c r="BO766" s="76"/>
      <c r="BP766" s="76"/>
      <c r="BQ766" s="76"/>
      <c r="BR766" s="76"/>
      <c r="BS766" s="76"/>
      <c r="BT766" s="76"/>
      <c r="BU766" s="76"/>
      <c r="BV766" s="76"/>
      <c r="BW766" s="76"/>
      <c r="BX766" s="76"/>
      <c r="BY766" s="76"/>
      <c r="BZ766" s="76"/>
      <c r="CA766" s="76"/>
      <c r="CB766" s="76"/>
      <c r="CC766" s="76"/>
      <c r="CD766" s="76"/>
      <c r="CE766" s="76"/>
      <c r="CF766" s="76"/>
      <c r="CG766" s="76"/>
      <c r="CH766" s="76"/>
      <c r="CI766" s="76"/>
      <c r="CJ766" s="76"/>
      <c r="CK766" s="76"/>
      <c r="CL766" s="76"/>
    </row>
    <row r="767" spans="2:90" ht="13.75" customHeight="1" x14ac:dyDescent="0.4">
      <c r="B767" s="168" t="s">
        <v>487</v>
      </c>
      <c r="C767" s="186"/>
      <c r="D767" s="186"/>
      <c r="E767" s="186" t="s">
        <v>906</v>
      </c>
      <c r="F767" s="186"/>
      <c r="G767" s="186"/>
      <c r="H767" s="186"/>
      <c r="I767" s="187"/>
      <c r="J767" s="187"/>
      <c r="K767" s="188"/>
      <c r="L767" s="188"/>
      <c r="M767" s="188"/>
      <c r="N767" s="188"/>
      <c r="O767" s="188"/>
      <c r="P767" s="188"/>
      <c r="R767" s="188"/>
      <c r="S767" s="189"/>
      <c r="T767" s="189"/>
      <c r="U767" s="189"/>
      <c r="V767" s="189"/>
      <c r="W767" s="189"/>
      <c r="X767" s="189"/>
      <c r="Y767" s="189"/>
      <c r="Z767" s="189"/>
      <c r="AA767" s="189"/>
      <c r="AB767" s="189"/>
      <c r="AC767" s="189"/>
      <c r="AD767" s="189"/>
      <c r="AE767" s="189"/>
      <c r="AF767" s="189"/>
      <c r="AG767" s="189"/>
      <c r="AH767" s="189"/>
      <c r="AI767" s="189"/>
      <c r="AJ767" s="189"/>
      <c r="AK767" s="189"/>
      <c r="AL767" s="189"/>
      <c r="AM767" s="189"/>
      <c r="AN767" s="189"/>
      <c r="AO767" s="189"/>
      <c r="AP767" s="189"/>
      <c r="AQ767" s="189"/>
      <c r="AR767" s="189"/>
      <c r="AS767" s="189"/>
      <c r="AT767" s="189"/>
      <c r="AU767" s="189"/>
      <c r="AV767" s="189"/>
      <c r="AW767" s="189"/>
      <c r="AX767" s="189"/>
      <c r="AY767" s="189"/>
      <c r="AZ767" s="189"/>
      <c r="BA767" s="189"/>
      <c r="BB767" s="189"/>
      <c r="BC767" s="189"/>
      <c r="BD767" s="189"/>
      <c r="BE767" s="189"/>
      <c r="BF767" s="189"/>
      <c r="BG767" s="189"/>
      <c r="BH767" s="189"/>
      <c r="BI767" s="189"/>
      <c r="BJ767" s="189"/>
      <c r="BK767" s="189"/>
      <c r="BL767" s="189"/>
      <c r="BM767" s="189"/>
      <c r="BN767" s="189"/>
      <c r="BO767" s="189"/>
      <c r="BP767" s="189"/>
      <c r="BQ767" s="189"/>
      <c r="BR767" s="189"/>
      <c r="BS767" s="189"/>
      <c r="BT767" s="189"/>
      <c r="BU767" s="189"/>
      <c r="BV767" s="189"/>
      <c r="BW767" s="189"/>
      <c r="BX767" s="189"/>
      <c r="BY767" s="189"/>
      <c r="BZ767" s="189"/>
      <c r="CA767" s="189"/>
      <c r="CB767" s="189"/>
      <c r="CC767" s="189"/>
      <c r="CD767" s="189"/>
      <c r="CE767" s="189"/>
      <c r="CF767" s="189"/>
      <c r="CG767" s="189"/>
      <c r="CH767" s="189"/>
      <c r="CI767" s="189"/>
      <c r="CJ767" s="189"/>
      <c r="CK767" s="189"/>
      <c r="CL767" s="189"/>
    </row>
    <row r="768" spans="2:90" x14ac:dyDescent="0.4">
      <c r="B768" s="168" t="s">
        <v>489</v>
      </c>
      <c r="C768" s="167"/>
      <c r="D768" s="167"/>
      <c r="E768" s="167" t="s">
        <v>906</v>
      </c>
      <c r="F768" s="167"/>
      <c r="G768" s="167"/>
      <c r="H768" s="167"/>
      <c r="I768" s="169"/>
      <c r="J768" s="169"/>
      <c r="K768" s="190"/>
      <c r="L768" s="190"/>
      <c r="M768" s="190"/>
      <c r="N768" s="190"/>
      <c r="O768" s="190"/>
      <c r="P768" s="190"/>
      <c r="R768" s="191"/>
      <c r="S768" s="167"/>
      <c r="T768" s="167"/>
      <c r="U768" s="167"/>
      <c r="V768" s="167"/>
      <c r="W768" s="167"/>
      <c r="X768" s="167"/>
      <c r="Y768" s="167"/>
      <c r="Z768" s="167"/>
      <c r="AA768" s="167"/>
      <c r="AB768" s="167"/>
      <c r="AC768" s="167"/>
      <c r="AD768" s="167"/>
      <c r="AE768" s="167"/>
      <c r="AF768" s="167"/>
      <c r="AG768" s="167"/>
      <c r="AH768" s="167"/>
      <c r="AI768" s="167"/>
      <c r="AJ768" s="167"/>
      <c r="AK768" s="167"/>
      <c r="AL768" s="167"/>
      <c r="AM768" s="167"/>
      <c r="AN768" s="167"/>
      <c r="AO768" s="167"/>
      <c r="AP768" s="167"/>
      <c r="AQ768" s="167"/>
      <c r="AR768" s="167"/>
      <c r="AS768" s="167"/>
      <c r="AT768" s="167"/>
      <c r="AU768" s="167"/>
      <c r="AV768" s="167"/>
      <c r="AW768" s="167"/>
      <c r="AX768" s="167"/>
      <c r="AY768" s="167"/>
      <c r="AZ768" s="167"/>
      <c r="BA768" s="167"/>
      <c r="BB768" s="167"/>
      <c r="BC768" s="167"/>
      <c r="BD768" s="167"/>
      <c r="BE768" s="167"/>
      <c r="BF768" s="167"/>
      <c r="BG768" s="167"/>
      <c r="BH768" s="167"/>
      <c r="BI768" s="167"/>
      <c r="BJ768" s="167"/>
      <c r="BK768" s="167"/>
      <c r="BL768" s="167"/>
      <c r="BM768" s="167"/>
      <c r="BN768" s="167"/>
      <c r="BO768" s="167"/>
      <c r="BP768" s="167"/>
      <c r="BQ768" s="167"/>
      <c r="BR768" s="167"/>
      <c r="BS768" s="167"/>
      <c r="BT768" s="167"/>
      <c r="BU768" s="167"/>
      <c r="BV768" s="167"/>
      <c r="BW768" s="167"/>
      <c r="BX768" s="167"/>
      <c r="BY768" s="167"/>
      <c r="BZ768" s="167"/>
      <c r="CA768" s="167"/>
      <c r="CB768" s="167"/>
      <c r="CC768" s="167"/>
      <c r="CD768" s="167"/>
      <c r="CE768" s="167"/>
      <c r="CF768" s="167"/>
      <c r="CG768" s="167"/>
      <c r="CH768" s="167"/>
      <c r="CI768" s="167"/>
      <c r="CJ768" s="167"/>
      <c r="CK768" s="167"/>
      <c r="CL768" s="167"/>
    </row>
    <row r="769" spans="2:90" x14ac:dyDescent="0.4">
      <c r="B769" s="168" t="s">
        <v>459</v>
      </c>
      <c r="C769" s="167"/>
      <c r="D769" s="167"/>
      <c r="E769" s="167" t="s">
        <v>906</v>
      </c>
      <c r="F769" s="167"/>
      <c r="G769" s="167"/>
      <c r="H769" s="167"/>
      <c r="I769" s="169"/>
      <c r="J769" s="169"/>
      <c r="K769" s="190"/>
      <c r="L769" s="190"/>
      <c r="M769" s="190"/>
      <c r="N769" s="190"/>
      <c r="O769" s="190"/>
      <c r="P769" s="190"/>
      <c r="R769" s="191"/>
      <c r="S769" s="192" t="str">
        <f t="shared" ref="S769:CD769" si="802">S$16</f>
        <v>S$12</v>
      </c>
      <c r="T769" s="192" t="str">
        <f t="shared" si="802"/>
        <v>T$12</v>
      </c>
      <c r="U769" s="192" t="str">
        <f t="shared" si="802"/>
        <v>U$12</v>
      </c>
      <c r="V769" s="192" t="str">
        <f t="shared" si="802"/>
        <v>V$12</v>
      </c>
      <c r="W769" s="192" t="str">
        <f t="shared" si="802"/>
        <v>W$12</v>
      </c>
      <c r="X769" s="192" t="str">
        <f t="shared" si="802"/>
        <v>X$12</v>
      </c>
      <c r="Y769" s="192" t="str">
        <f t="shared" si="802"/>
        <v>Y$12</v>
      </c>
      <c r="Z769" s="192" t="str">
        <f t="shared" si="802"/>
        <v>Z$12</v>
      </c>
      <c r="AA769" s="192" t="str">
        <f t="shared" si="802"/>
        <v>AA$12</v>
      </c>
      <c r="AB769" s="192" t="str">
        <f t="shared" si="802"/>
        <v>AB$12</v>
      </c>
      <c r="AC769" s="192" t="str">
        <f t="shared" si="802"/>
        <v>AC$12</v>
      </c>
      <c r="AD769" s="192" t="str">
        <f t="shared" si="802"/>
        <v>AD$12</v>
      </c>
      <c r="AE769" s="192" t="str">
        <f t="shared" si="802"/>
        <v>AE$12</v>
      </c>
      <c r="AF769" s="192" t="str">
        <f t="shared" si="802"/>
        <v>AF$12</v>
      </c>
      <c r="AG769" s="192" t="str">
        <f t="shared" si="802"/>
        <v>AG$12</v>
      </c>
      <c r="AH769" s="192" t="str">
        <f t="shared" si="802"/>
        <v>AH$12</v>
      </c>
      <c r="AI769" s="192" t="str">
        <f t="shared" si="802"/>
        <v>AI$12</v>
      </c>
      <c r="AJ769" s="192" t="str">
        <f t="shared" si="802"/>
        <v>AJ$12</v>
      </c>
      <c r="AK769" s="192" t="str">
        <f t="shared" si="802"/>
        <v>AK$12</v>
      </c>
      <c r="AL769" s="192" t="str">
        <f t="shared" si="802"/>
        <v>AL$12</v>
      </c>
      <c r="AM769" s="192" t="str">
        <f t="shared" si="802"/>
        <v>AM$12</v>
      </c>
      <c r="AN769" s="192" t="str">
        <f t="shared" si="802"/>
        <v>AN$12</v>
      </c>
      <c r="AO769" s="192" t="str">
        <f t="shared" si="802"/>
        <v>AO$12</v>
      </c>
      <c r="AP769" s="192" t="str">
        <f t="shared" si="802"/>
        <v>AP$12</v>
      </c>
      <c r="AQ769" s="192" t="str">
        <f t="shared" si="802"/>
        <v>AQ$12</v>
      </c>
      <c r="AR769" s="192" t="str">
        <f t="shared" si="802"/>
        <v>AR$12</v>
      </c>
      <c r="AS769" s="192" t="str">
        <f t="shared" si="802"/>
        <v>AS$12</v>
      </c>
      <c r="AT769" s="192" t="str">
        <f t="shared" si="802"/>
        <v>AT$12</v>
      </c>
      <c r="AU769" s="192" t="str">
        <f t="shared" si="802"/>
        <v>AU$12</v>
      </c>
      <c r="AV769" s="192" t="str">
        <f t="shared" si="802"/>
        <v>AV$12</v>
      </c>
      <c r="AW769" s="192" t="str">
        <f t="shared" si="802"/>
        <v>AW$12</v>
      </c>
      <c r="AX769" s="192" t="str">
        <f t="shared" si="802"/>
        <v>AX$12</v>
      </c>
      <c r="AY769" s="192" t="str">
        <f t="shared" si="802"/>
        <v>AY$12</v>
      </c>
      <c r="AZ769" s="192" t="str">
        <f t="shared" si="802"/>
        <v>AZ$12</v>
      </c>
      <c r="BA769" s="192" t="str">
        <f t="shared" si="802"/>
        <v>BA$12</v>
      </c>
      <c r="BB769" s="192" t="str">
        <f t="shared" si="802"/>
        <v>BB$12</v>
      </c>
      <c r="BC769" s="192" t="str">
        <f t="shared" si="802"/>
        <v>BC$12</v>
      </c>
      <c r="BD769" s="192" t="str">
        <f t="shared" si="802"/>
        <v>BD$12</v>
      </c>
      <c r="BE769" s="192" t="str">
        <f t="shared" si="802"/>
        <v>BE$12</v>
      </c>
      <c r="BF769" s="192" t="str">
        <f t="shared" si="802"/>
        <v>BF$12</v>
      </c>
      <c r="BG769" s="192" t="str">
        <f t="shared" si="802"/>
        <v>BG$12</v>
      </c>
      <c r="BH769" s="192" t="str">
        <f t="shared" si="802"/>
        <v>BH$12</v>
      </c>
      <c r="BI769" s="192" t="str">
        <f t="shared" si="802"/>
        <v>BI$12</v>
      </c>
      <c r="BJ769" s="192" t="str">
        <f t="shared" si="802"/>
        <v>BJ$12</v>
      </c>
      <c r="BK769" s="192" t="str">
        <f t="shared" si="802"/>
        <v>BK$12</v>
      </c>
      <c r="BL769" s="192" t="str">
        <f t="shared" si="802"/>
        <v>BL$12</v>
      </c>
      <c r="BM769" s="192" t="str">
        <f t="shared" si="802"/>
        <v>BM$12</v>
      </c>
      <c r="BN769" s="192" t="str">
        <f t="shared" si="802"/>
        <v>BN$12</v>
      </c>
      <c r="BO769" s="192" t="str">
        <f t="shared" si="802"/>
        <v>BO$12</v>
      </c>
      <c r="BP769" s="192" t="str">
        <f t="shared" si="802"/>
        <v>BP$12</v>
      </c>
      <c r="BQ769" s="192" t="str">
        <f t="shared" si="802"/>
        <v>BQ$12</v>
      </c>
      <c r="BR769" s="192" t="str">
        <f t="shared" si="802"/>
        <v>BR$12</v>
      </c>
      <c r="BS769" s="192" t="str">
        <f t="shared" si="802"/>
        <v>BS$12</v>
      </c>
      <c r="BT769" s="192" t="str">
        <f t="shared" si="802"/>
        <v>BT$12</v>
      </c>
      <c r="BU769" s="192" t="str">
        <f t="shared" si="802"/>
        <v>BU$12</v>
      </c>
      <c r="BV769" s="192" t="str">
        <f t="shared" si="802"/>
        <v>BV$12</v>
      </c>
      <c r="BW769" s="192" t="str">
        <f t="shared" si="802"/>
        <v>BW$12</v>
      </c>
      <c r="BX769" s="192" t="str">
        <f t="shared" si="802"/>
        <v>BX$12</v>
      </c>
      <c r="BY769" s="192" t="str">
        <f t="shared" si="802"/>
        <v>BY$12</v>
      </c>
      <c r="BZ769" s="192" t="str">
        <f t="shared" si="802"/>
        <v>BZ$12</v>
      </c>
      <c r="CA769" s="192" t="str">
        <f t="shared" si="802"/>
        <v>CA$12</v>
      </c>
      <c r="CB769" s="192" t="str">
        <f t="shared" si="802"/>
        <v>CB$12</v>
      </c>
      <c r="CC769" s="192" t="str">
        <f t="shared" si="802"/>
        <v>CC$12</v>
      </c>
      <c r="CD769" s="192" t="str">
        <f t="shared" si="802"/>
        <v>CD$12</v>
      </c>
      <c r="CE769" s="192" t="str">
        <f t="shared" ref="CE769:CL769" si="803">CE$16</f>
        <v>CE$12</v>
      </c>
      <c r="CF769" s="192" t="str">
        <f t="shared" si="803"/>
        <v>CF$12</v>
      </c>
      <c r="CG769" s="192" t="str">
        <f t="shared" si="803"/>
        <v>CG$12</v>
      </c>
      <c r="CH769" s="192" t="str">
        <f t="shared" si="803"/>
        <v>CH$12</v>
      </c>
      <c r="CI769" s="192" t="str">
        <f t="shared" si="803"/>
        <v>CI$12</v>
      </c>
      <c r="CJ769" s="192" t="str">
        <f t="shared" si="803"/>
        <v>CJ$12</v>
      </c>
      <c r="CK769" s="192" t="str">
        <f t="shared" si="803"/>
        <v>CK$12</v>
      </c>
      <c r="CL769" s="192" t="str">
        <f t="shared" si="803"/>
        <v>CL$12</v>
      </c>
    </row>
    <row r="770" spans="2:90" x14ac:dyDescent="0.4">
      <c r="B770" s="168" t="s">
        <v>460</v>
      </c>
      <c r="C770" s="193"/>
      <c r="D770" s="193"/>
      <c r="E770" s="193" t="s">
        <v>906</v>
      </c>
      <c r="F770" s="193"/>
      <c r="G770" s="193"/>
      <c r="H770" s="193"/>
      <c r="I770" s="194"/>
      <c r="J770" s="194"/>
      <c r="K770" s="195"/>
      <c r="L770" s="195"/>
      <c r="M770" s="195"/>
      <c r="N770" s="195"/>
      <c r="O770" s="195"/>
      <c r="P770" s="195"/>
      <c r="R770" s="195"/>
      <c r="S770" s="192" t="str">
        <f t="shared" ref="S770:CD770" si="804">S$17</f>
        <v>S$13</v>
      </c>
      <c r="T770" s="192" t="str">
        <f t="shared" si="804"/>
        <v>T$13</v>
      </c>
      <c r="U770" s="192" t="str">
        <f t="shared" si="804"/>
        <v>U$13</v>
      </c>
      <c r="V770" s="192" t="str">
        <f t="shared" si="804"/>
        <v>V$13</v>
      </c>
      <c r="W770" s="192" t="str">
        <f t="shared" si="804"/>
        <v>W$13</v>
      </c>
      <c r="X770" s="192" t="str">
        <f t="shared" si="804"/>
        <v>X$13</v>
      </c>
      <c r="Y770" s="192" t="str">
        <f t="shared" si="804"/>
        <v>Y$13</v>
      </c>
      <c r="Z770" s="192" t="str">
        <f t="shared" si="804"/>
        <v>Z$13</v>
      </c>
      <c r="AA770" s="192" t="str">
        <f t="shared" si="804"/>
        <v>AA$13</v>
      </c>
      <c r="AB770" s="192" t="str">
        <f t="shared" si="804"/>
        <v>AB$13</v>
      </c>
      <c r="AC770" s="192" t="str">
        <f t="shared" si="804"/>
        <v>AC$13</v>
      </c>
      <c r="AD770" s="192" t="str">
        <f t="shared" si="804"/>
        <v>AD$13</v>
      </c>
      <c r="AE770" s="192" t="str">
        <f t="shared" si="804"/>
        <v>AE$13</v>
      </c>
      <c r="AF770" s="192" t="str">
        <f t="shared" si="804"/>
        <v>AF$13</v>
      </c>
      <c r="AG770" s="192" t="str">
        <f t="shared" si="804"/>
        <v>AG$13</v>
      </c>
      <c r="AH770" s="192" t="str">
        <f t="shared" si="804"/>
        <v>AH$13</v>
      </c>
      <c r="AI770" s="192" t="str">
        <f t="shared" si="804"/>
        <v>AI$13</v>
      </c>
      <c r="AJ770" s="192" t="str">
        <f t="shared" si="804"/>
        <v>AJ$13</v>
      </c>
      <c r="AK770" s="192" t="str">
        <f t="shared" si="804"/>
        <v>AK$13</v>
      </c>
      <c r="AL770" s="192" t="str">
        <f t="shared" si="804"/>
        <v>AL$13</v>
      </c>
      <c r="AM770" s="192" t="str">
        <f t="shared" si="804"/>
        <v>AM$13</v>
      </c>
      <c r="AN770" s="192" t="str">
        <f t="shared" si="804"/>
        <v>AN$13</v>
      </c>
      <c r="AO770" s="192" t="str">
        <f t="shared" si="804"/>
        <v>AO$13</v>
      </c>
      <c r="AP770" s="192" t="str">
        <f t="shared" si="804"/>
        <v>AP$13</v>
      </c>
      <c r="AQ770" s="192" t="str">
        <f t="shared" si="804"/>
        <v>AQ$13</v>
      </c>
      <c r="AR770" s="192" t="str">
        <f t="shared" si="804"/>
        <v>AR$13</v>
      </c>
      <c r="AS770" s="192" t="str">
        <f t="shared" si="804"/>
        <v>AS$13</v>
      </c>
      <c r="AT770" s="192" t="str">
        <f t="shared" si="804"/>
        <v>AT$13</v>
      </c>
      <c r="AU770" s="192" t="str">
        <f t="shared" si="804"/>
        <v>AU$13</v>
      </c>
      <c r="AV770" s="192" t="str">
        <f t="shared" si="804"/>
        <v>AV$13</v>
      </c>
      <c r="AW770" s="192" t="str">
        <f t="shared" si="804"/>
        <v>AW$13</v>
      </c>
      <c r="AX770" s="192" t="str">
        <f t="shared" si="804"/>
        <v>AX$13</v>
      </c>
      <c r="AY770" s="192" t="str">
        <f t="shared" si="804"/>
        <v>AY$13</v>
      </c>
      <c r="AZ770" s="192" t="str">
        <f t="shared" si="804"/>
        <v>AZ$13</v>
      </c>
      <c r="BA770" s="192" t="str">
        <f t="shared" si="804"/>
        <v>BA$13</v>
      </c>
      <c r="BB770" s="192" t="str">
        <f t="shared" si="804"/>
        <v>BB$13</v>
      </c>
      <c r="BC770" s="192" t="str">
        <f t="shared" si="804"/>
        <v>BC$13</v>
      </c>
      <c r="BD770" s="192" t="str">
        <f t="shared" si="804"/>
        <v>BD$13</v>
      </c>
      <c r="BE770" s="192" t="str">
        <f t="shared" si="804"/>
        <v>BE$13</v>
      </c>
      <c r="BF770" s="192" t="str">
        <f t="shared" si="804"/>
        <v>BF$13</v>
      </c>
      <c r="BG770" s="192" t="str">
        <f t="shared" si="804"/>
        <v>BG$13</v>
      </c>
      <c r="BH770" s="192" t="str">
        <f t="shared" si="804"/>
        <v>BH$13</v>
      </c>
      <c r="BI770" s="192" t="str">
        <f t="shared" si="804"/>
        <v>BI$13</v>
      </c>
      <c r="BJ770" s="192" t="str">
        <f t="shared" si="804"/>
        <v>BJ$13</v>
      </c>
      <c r="BK770" s="192" t="str">
        <f t="shared" si="804"/>
        <v>BK$13</v>
      </c>
      <c r="BL770" s="192" t="str">
        <f t="shared" si="804"/>
        <v>BL$13</v>
      </c>
      <c r="BM770" s="192" t="str">
        <f t="shared" si="804"/>
        <v>BM$13</v>
      </c>
      <c r="BN770" s="192" t="str">
        <f t="shared" si="804"/>
        <v>BN$13</v>
      </c>
      <c r="BO770" s="192" t="str">
        <f t="shared" si="804"/>
        <v>BO$13</v>
      </c>
      <c r="BP770" s="192" t="str">
        <f t="shared" si="804"/>
        <v>BP$13</v>
      </c>
      <c r="BQ770" s="192" t="str">
        <f t="shared" si="804"/>
        <v>BQ$13</v>
      </c>
      <c r="BR770" s="192" t="str">
        <f t="shared" si="804"/>
        <v>BR$13</v>
      </c>
      <c r="BS770" s="192" t="str">
        <f t="shared" si="804"/>
        <v>BS$13</v>
      </c>
      <c r="BT770" s="192" t="str">
        <f t="shared" si="804"/>
        <v>BT$13</v>
      </c>
      <c r="BU770" s="192" t="str">
        <f t="shared" si="804"/>
        <v>BU$13</v>
      </c>
      <c r="BV770" s="192" t="str">
        <f t="shared" si="804"/>
        <v>BV$13</v>
      </c>
      <c r="BW770" s="192" t="str">
        <f t="shared" si="804"/>
        <v>BW$13</v>
      </c>
      <c r="BX770" s="192" t="str">
        <f t="shared" si="804"/>
        <v>BX$13</v>
      </c>
      <c r="BY770" s="192" t="str">
        <f t="shared" si="804"/>
        <v>BY$13</v>
      </c>
      <c r="BZ770" s="192" t="str">
        <f t="shared" si="804"/>
        <v>BZ$13</v>
      </c>
      <c r="CA770" s="192" t="str">
        <f t="shared" si="804"/>
        <v>CA$13</v>
      </c>
      <c r="CB770" s="192" t="str">
        <f t="shared" si="804"/>
        <v>CB$13</v>
      </c>
      <c r="CC770" s="192" t="str">
        <f t="shared" si="804"/>
        <v>CC$13</v>
      </c>
      <c r="CD770" s="192" t="str">
        <f t="shared" si="804"/>
        <v>CD$13</v>
      </c>
      <c r="CE770" s="192" t="str">
        <f t="shared" ref="CE770:CL770" si="805">CE$17</f>
        <v>CE$13</v>
      </c>
      <c r="CF770" s="192" t="str">
        <f t="shared" si="805"/>
        <v>CF$13</v>
      </c>
      <c r="CG770" s="192" t="str">
        <f t="shared" si="805"/>
        <v>CG$13</v>
      </c>
      <c r="CH770" s="192" t="str">
        <f t="shared" si="805"/>
        <v>CH$13</v>
      </c>
      <c r="CI770" s="192" t="str">
        <f t="shared" si="805"/>
        <v>CI$13</v>
      </c>
      <c r="CJ770" s="192" t="str">
        <f t="shared" si="805"/>
        <v>CJ$13</v>
      </c>
      <c r="CK770" s="192" t="str">
        <f t="shared" si="805"/>
        <v>CK$13</v>
      </c>
      <c r="CL770" s="192" t="str">
        <f t="shared" si="805"/>
        <v>CL$13</v>
      </c>
    </row>
    <row r="771" spans="2:90" x14ac:dyDescent="0.4">
      <c r="B771" s="168" t="s">
        <v>488</v>
      </c>
      <c r="C771" s="193"/>
      <c r="D771" s="193"/>
      <c r="E771" s="193" t="s">
        <v>906</v>
      </c>
      <c r="F771" s="193"/>
      <c r="G771" s="193"/>
      <c r="H771" s="193"/>
      <c r="I771" s="194"/>
      <c r="J771" s="194"/>
      <c r="K771" s="195"/>
      <c r="L771" s="195"/>
      <c r="M771" s="195"/>
      <c r="N771" s="195"/>
      <c r="O771" s="195"/>
      <c r="P771" s="195"/>
      <c r="R771" s="195"/>
      <c r="S771" s="183"/>
      <c r="T771" s="183"/>
      <c r="U771" s="183"/>
      <c r="V771" s="183"/>
      <c r="W771" s="183"/>
      <c r="X771" s="183"/>
      <c r="Y771" s="183"/>
      <c r="Z771" s="183"/>
      <c r="AA771" s="183"/>
      <c r="AB771" s="183"/>
      <c r="AC771" s="183"/>
      <c r="AD771" s="183"/>
      <c r="AE771" s="183"/>
      <c r="AF771" s="183"/>
      <c r="AG771" s="183"/>
      <c r="AH771" s="183"/>
      <c r="AI771" s="183"/>
      <c r="AJ771" s="183"/>
      <c r="AK771" s="183"/>
      <c r="AL771" s="183"/>
      <c r="AM771" s="183"/>
      <c r="AN771" s="183"/>
      <c r="AO771" s="183"/>
      <c r="AP771" s="183"/>
      <c r="AQ771" s="183"/>
      <c r="AR771" s="183"/>
      <c r="AS771" s="183"/>
      <c r="AT771" s="183"/>
      <c r="AU771" s="183"/>
      <c r="AV771" s="183"/>
      <c r="AW771" s="183"/>
      <c r="AX771" s="183"/>
      <c r="AY771" s="183"/>
      <c r="AZ771" s="183"/>
      <c r="BA771" s="183"/>
      <c r="BB771" s="183"/>
      <c r="BC771" s="183"/>
      <c r="BD771" s="183"/>
      <c r="BE771" s="183"/>
      <c r="BF771" s="183"/>
      <c r="BG771" s="183"/>
      <c r="BH771" s="183"/>
      <c r="BI771" s="183"/>
      <c r="BJ771" s="183"/>
      <c r="BK771" s="183"/>
      <c r="BL771" s="183"/>
      <c r="BM771" s="183"/>
      <c r="BN771" s="183"/>
      <c r="BO771" s="183"/>
      <c r="BP771" s="183"/>
      <c r="BQ771" s="183"/>
      <c r="BR771" s="183"/>
      <c r="BS771" s="183"/>
      <c r="BT771" s="183"/>
      <c r="BU771" s="183"/>
      <c r="BV771" s="183"/>
      <c r="BW771" s="183"/>
      <c r="BX771" s="183"/>
      <c r="BY771" s="183"/>
      <c r="BZ771" s="183"/>
      <c r="CA771" s="183"/>
      <c r="CB771" s="183"/>
      <c r="CC771" s="183"/>
      <c r="CD771" s="183"/>
      <c r="CE771" s="183"/>
      <c r="CF771" s="183"/>
      <c r="CG771" s="183"/>
      <c r="CH771" s="183"/>
      <c r="CI771" s="183"/>
      <c r="CJ771" s="183"/>
      <c r="CK771" s="183"/>
      <c r="CL771" s="183"/>
    </row>
    <row r="772" spans="2:90" x14ac:dyDescent="0.4">
      <c r="B772" s="168" t="s">
        <v>501</v>
      </c>
      <c r="C772" s="193"/>
      <c r="D772" s="193"/>
      <c r="E772" s="193" t="s">
        <v>906</v>
      </c>
      <c r="F772" s="193"/>
      <c r="G772" s="193"/>
      <c r="H772" s="193"/>
      <c r="I772" s="194"/>
      <c r="J772" s="194"/>
      <c r="K772" s="195"/>
      <c r="L772" s="195"/>
      <c r="M772" s="195"/>
      <c r="N772" s="195"/>
      <c r="O772" s="195"/>
      <c r="P772" s="195"/>
      <c r="R772" s="195"/>
      <c r="S772" s="183"/>
      <c r="T772" s="183"/>
      <c r="U772" s="183"/>
      <c r="V772" s="183"/>
      <c r="W772" s="183"/>
      <c r="X772" s="183"/>
      <c r="Y772" s="183"/>
      <c r="Z772" s="183"/>
      <c r="AA772" s="183"/>
      <c r="AB772" s="183"/>
      <c r="AC772" s="183"/>
      <c r="AD772" s="183"/>
      <c r="AE772" s="183"/>
      <c r="AF772" s="183"/>
      <c r="AG772" s="183"/>
      <c r="AH772" s="183"/>
      <c r="AI772" s="183"/>
      <c r="AJ772" s="183"/>
      <c r="AK772" s="183"/>
      <c r="AL772" s="183"/>
      <c r="AM772" s="183"/>
      <c r="AN772" s="183"/>
      <c r="AO772" s="183"/>
      <c r="AP772" s="183"/>
      <c r="AQ772" s="183"/>
      <c r="AR772" s="183"/>
      <c r="AS772" s="183"/>
      <c r="AT772" s="183"/>
      <c r="AU772" s="183"/>
      <c r="AV772" s="183"/>
      <c r="AW772" s="183"/>
      <c r="AX772" s="183"/>
      <c r="AY772" s="183"/>
      <c r="AZ772" s="183"/>
      <c r="BA772" s="183"/>
      <c r="BB772" s="183"/>
      <c r="BC772" s="183"/>
      <c r="BD772" s="183"/>
      <c r="BE772" s="183"/>
      <c r="BF772" s="183"/>
      <c r="BG772" s="183"/>
      <c r="BH772" s="183"/>
      <c r="BI772" s="183"/>
      <c r="BJ772" s="183"/>
      <c r="BK772" s="183"/>
      <c r="BL772" s="183"/>
      <c r="BM772" s="183"/>
      <c r="BN772" s="183"/>
      <c r="BO772" s="183"/>
      <c r="BP772" s="183"/>
      <c r="BQ772" s="183"/>
      <c r="BR772" s="183"/>
      <c r="BS772" s="183"/>
      <c r="BT772" s="183"/>
      <c r="BU772" s="183"/>
      <c r="BV772" s="183"/>
      <c r="BW772" s="183"/>
      <c r="BX772" s="183"/>
      <c r="BY772" s="183"/>
      <c r="BZ772" s="183"/>
      <c r="CA772" s="183"/>
      <c r="CB772" s="183"/>
      <c r="CC772" s="183"/>
      <c r="CD772" s="183"/>
      <c r="CE772" s="183"/>
      <c r="CF772" s="183"/>
      <c r="CG772" s="183"/>
      <c r="CH772" s="183"/>
      <c r="CI772" s="183"/>
      <c r="CJ772" s="183"/>
      <c r="CK772" s="183"/>
      <c r="CL772" s="183"/>
    </row>
    <row r="773" spans="2:90" x14ac:dyDescent="0.4">
      <c r="B773" s="168" t="s">
        <v>461</v>
      </c>
      <c r="C773" s="193"/>
      <c r="D773" s="193"/>
      <c r="E773" s="193" t="s">
        <v>906</v>
      </c>
      <c r="F773" s="193"/>
      <c r="G773" s="193"/>
      <c r="H773" s="193"/>
      <c r="I773" s="194"/>
      <c r="J773" s="194"/>
      <c r="K773" s="195"/>
      <c r="L773" s="195"/>
      <c r="M773" s="195"/>
      <c r="N773" s="195"/>
      <c r="O773" s="195"/>
      <c r="P773" s="195"/>
      <c r="R773" s="195"/>
      <c r="S773" s="183" t="str">
        <f t="shared" ref="S773:CD773" si="806">S$18</f>
        <v>S$14</v>
      </c>
      <c r="T773" s="183" t="str">
        <f t="shared" si="806"/>
        <v>T$14</v>
      </c>
      <c r="U773" s="183" t="str">
        <f t="shared" si="806"/>
        <v>U$14</v>
      </c>
      <c r="V773" s="183" t="str">
        <f t="shared" si="806"/>
        <v>V$14</v>
      </c>
      <c r="W773" s="183" t="str">
        <f t="shared" si="806"/>
        <v>W$14</v>
      </c>
      <c r="X773" s="183" t="str">
        <f t="shared" si="806"/>
        <v>X$14</v>
      </c>
      <c r="Y773" s="183" t="str">
        <f t="shared" si="806"/>
        <v>Y$14</v>
      </c>
      <c r="Z773" s="183" t="str">
        <f t="shared" si="806"/>
        <v>Z$14</v>
      </c>
      <c r="AA773" s="183" t="str">
        <f t="shared" si="806"/>
        <v>AA$14</v>
      </c>
      <c r="AB773" s="183" t="str">
        <f t="shared" si="806"/>
        <v>AB$14</v>
      </c>
      <c r="AC773" s="183" t="str">
        <f t="shared" si="806"/>
        <v>AC$14</v>
      </c>
      <c r="AD773" s="183" t="str">
        <f t="shared" si="806"/>
        <v>AD$14</v>
      </c>
      <c r="AE773" s="183" t="str">
        <f t="shared" si="806"/>
        <v>AE$14</v>
      </c>
      <c r="AF773" s="183" t="str">
        <f t="shared" si="806"/>
        <v>AF$14</v>
      </c>
      <c r="AG773" s="183" t="str">
        <f t="shared" si="806"/>
        <v>AG$14</v>
      </c>
      <c r="AH773" s="183" t="str">
        <f t="shared" si="806"/>
        <v>AH$14</v>
      </c>
      <c r="AI773" s="183" t="str">
        <f t="shared" si="806"/>
        <v>AI$14</v>
      </c>
      <c r="AJ773" s="183" t="str">
        <f t="shared" si="806"/>
        <v>AJ$14</v>
      </c>
      <c r="AK773" s="183" t="str">
        <f t="shared" si="806"/>
        <v>AK$14</v>
      </c>
      <c r="AL773" s="183" t="str">
        <f t="shared" si="806"/>
        <v>AL$14</v>
      </c>
      <c r="AM773" s="183" t="str">
        <f t="shared" si="806"/>
        <v>AM$14</v>
      </c>
      <c r="AN773" s="183" t="str">
        <f t="shared" si="806"/>
        <v>AN$14</v>
      </c>
      <c r="AO773" s="183" t="str">
        <f t="shared" si="806"/>
        <v>AO$14</v>
      </c>
      <c r="AP773" s="183" t="str">
        <f t="shared" si="806"/>
        <v>AP$14</v>
      </c>
      <c r="AQ773" s="183" t="str">
        <f t="shared" si="806"/>
        <v>AQ$14</v>
      </c>
      <c r="AR773" s="183" t="str">
        <f t="shared" si="806"/>
        <v>AR$14</v>
      </c>
      <c r="AS773" s="183" t="str">
        <f t="shared" si="806"/>
        <v>AS$14</v>
      </c>
      <c r="AT773" s="183" t="str">
        <f t="shared" si="806"/>
        <v>AT$14</v>
      </c>
      <c r="AU773" s="183" t="str">
        <f t="shared" si="806"/>
        <v>AU$14</v>
      </c>
      <c r="AV773" s="183" t="str">
        <f t="shared" si="806"/>
        <v>AV$14</v>
      </c>
      <c r="AW773" s="183" t="str">
        <f t="shared" si="806"/>
        <v>AW$14</v>
      </c>
      <c r="AX773" s="183" t="str">
        <f t="shared" si="806"/>
        <v>AX$14</v>
      </c>
      <c r="AY773" s="183" t="str">
        <f t="shared" si="806"/>
        <v>AY$14</v>
      </c>
      <c r="AZ773" s="183" t="str">
        <f t="shared" si="806"/>
        <v>AZ$14</v>
      </c>
      <c r="BA773" s="183" t="str">
        <f t="shared" si="806"/>
        <v>BA$14</v>
      </c>
      <c r="BB773" s="183" t="str">
        <f t="shared" si="806"/>
        <v>BB$14</v>
      </c>
      <c r="BC773" s="183" t="str">
        <f t="shared" si="806"/>
        <v>BC$14</v>
      </c>
      <c r="BD773" s="183" t="str">
        <f t="shared" si="806"/>
        <v>BD$14</v>
      </c>
      <c r="BE773" s="183" t="str">
        <f t="shared" si="806"/>
        <v>BE$14</v>
      </c>
      <c r="BF773" s="183" t="str">
        <f t="shared" si="806"/>
        <v>BF$14</v>
      </c>
      <c r="BG773" s="183" t="str">
        <f t="shared" si="806"/>
        <v>BG$14</v>
      </c>
      <c r="BH773" s="183" t="str">
        <f t="shared" si="806"/>
        <v>BH$14</v>
      </c>
      <c r="BI773" s="183" t="str">
        <f t="shared" si="806"/>
        <v>BI$14</v>
      </c>
      <c r="BJ773" s="183" t="str">
        <f t="shared" si="806"/>
        <v>BJ$14</v>
      </c>
      <c r="BK773" s="183" t="str">
        <f t="shared" si="806"/>
        <v>BK$14</v>
      </c>
      <c r="BL773" s="183" t="str">
        <f t="shared" si="806"/>
        <v>BL$14</v>
      </c>
      <c r="BM773" s="183" t="str">
        <f t="shared" si="806"/>
        <v>BM$14</v>
      </c>
      <c r="BN773" s="183" t="str">
        <f t="shared" si="806"/>
        <v>BN$14</v>
      </c>
      <c r="BO773" s="183" t="str">
        <f t="shared" si="806"/>
        <v>BO$14</v>
      </c>
      <c r="BP773" s="183" t="str">
        <f t="shared" si="806"/>
        <v>BP$14</v>
      </c>
      <c r="BQ773" s="183" t="str">
        <f t="shared" si="806"/>
        <v>BQ$14</v>
      </c>
      <c r="BR773" s="183" t="str">
        <f t="shared" si="806"/>
        <v>BR$14</v>
      </c>
      <c r="BS773" s="183" t="str">
        <f t="shared" si="806"/>
        <v>BS$14</v>
      </c>
      <c r="BT773" s="183" t="str">
        <f t="shared" si="806"/>
        <v>BT$14</v>
      </c>
      <c r="BU773" s="183" t="str">
        <f t="shared" si="806"/>
        <v>BU$14</v>
      </c>
      <c r="BV773" s="183" t="str">
        <f t="shared" si="806"/>
        <v>BV$14</v>
      </c>
      <c r="BW773" s="183" t="str">
        <f t="shared" si="806"/>
        <v>BW$14</v>
      </c>
      <c r="BX773" s="183" t="str">
        <f t="shared" si="806"/>
        <v>BX$14</v>
      </c>
      <c r="BY773" s="183" t="str">
        <f t="shared" si="806"/>
        <v>BY$14</v>
      </c>
      <c r="BZ773" s="183" t="str">
        <f t="shared" si="806"/>
        <v>BZ$14</v>
      </c>
      <c r="CA773" s="183" t="str">
        <f t="shared" si="806"/>
        <v>CA$14</v>
      </c>
      <c r="CB773" s="183" t="str">
        <f t="shared" si="806"/>
        <v>CB$14</v>
      </c>
      <c r="CC773" s="183" t="str">
        <f t="shared" si="806"/>
        <v>CC$14</v>
      </c>
      <c r="CD773" s="183" t="str">
        <f t="shared" si="806"/>
        <v>CD$14</v>
      </c>
      <c r="CE773" s="183" t="str">
        <f t="shared" ref="CE773:CL773" si="807">CE$18</f>
        <v>CE$14</v>
      </c>
      <c r="CF773" s="183" t="str">
        <f t="shared" si="807"/>
        <v>CF$14</v>
      </c>
      <c r="CG773" s="183" t="str">
        <f t="shared" si="807"/>
        <v>CG$14</v>
      </c>
      <c r="CH773" s="183" t="str">
        <f t="shared" si="807"/>
        <v>CH$14</v>
      </c>
      <c r="CI773" s="183" t="str">
        <f t="shared" si="807"/>
        <v>CI$14</v>
      </c>
      <c r="CJ773" s="183" t="str">
        <f t="shared" si="807"/>
        <v>CJ$14</v>
      </c>
      <c r="CK773" s="183" t="str">
        <f t="shared" si="807"/>
        <v>CK$14</v>
      </c>
      <c r="CL773" s="183" t="str">
        <f t="shared" si="807"/>
        <v>CL$14</v>
      </c>
    </row>
    <row r="774" spans="2:90" x14ac:dyDescent="0.4">
      <c r="B774" s="168" t="s">
        <v>462</v>
      </c>
      <c r="C774" s="193"/>
      <c r="D774" s="193"/>
      <c r="E774" s="193" t="s">
        <v>906</v>
      </c>
      <c r="F774" s="193"/>
      <c r="G774" s="193"/>
      <c r="H774" s="193"/>
      <c r="I774" s="194"/>
      <c r="J774" s="194"/>
      <c r="K774" s="195"/>
      <c r="L774" s="195"/>
      <c r="M774" s="195"/>
      <c r="N774" s="195"/>
      <c r="O774" s="195"/>
      <c r="P774" s="195"/>
      <c r="R774" s="195"/>
      <c r="S774" s="183" t="str">
        <f t="shared" ref="S774:CD774" si="808">S$19</f>
        <v>S$15</v>
      </c>
      <c r="T774" s="183" t="str">
        <f t="shared" si="808"/>
        <v>T$15</v>
      </c>
      <c r="U774" s="183" t="str">
        <f t="shared" si="808"/>
        <v>U$15</v>
      </c>
      <c r="V774" s="183" t="str">
        <f t="shared" si="808"/>
        <v>V$15</v>
      </c>
      <c r="W774" s="183" t="str">
        <f t="shared" si="808"/>
        <v>W$15</v>
      </c>
      <c r="X774" s="183" t="str">
        <f t="shared" si="808"/>
        <v>X$15</v>
      </c>
      <c r="Y774" s="183" t="str">
        <f t="shared" si="808"/>
        <v>Y$15</v>
      </c>
      <c r="Z774" s="183" t="str">
        <f t="shared" si="808"/>
        <v>Z$15</v>
      </c>
      <c r="AA774" s="183" t="str">
        <f t="shared" si="808"/>
        <v>AA$15</v>
      </c>
      <c r="AB774" s="183" t="str">
        <f t="shared" si="808"/>
        <v>AB$15</v>
      </c>
      <c r="AC774" s="183" t="str">
        <f t="shared" si="808"/>
        <v>AC$15</v>
      </c>
      <c r="AD774" s="183" t="str">
        <f t="shared" si="808"/>
        <v>AD$15</v>
      </c>
      <c r="AE774" s="183" t="str">
        <f t="shared" si="808"/>
        <v>AE$15</v>
      </c>
      <c r="AF774" s="183" t="str">
        <f t="shared" si="808"/>
        <v>AF$15</v>
      </c>
      <c r="AG774" s="183" t="str">
        <f t="shared" si="808"/>
        <v>AG$15</v>
      </c>
      <c r="AH774" s="183" t="str">
        <f t="shared" si="808"/>
        <v>AH$15</v>
      </c>
      <c r="AI774" s="183" t="str">
        <f t="shared" si="808"/>
        <v>AI$15</v>
      </c>
      <c r="AJ774" s="183" t="str">
        <f t="shared" si="808"/>
        <v>AJ$15</v>
      </c>
      <c r="AK774" s="183" t="str">
        <f t="shared" si="808"/>
        <v>AK$15</v>
      </c>
      <c r="AL774" s="183" t="str">
        <f t="shared" si="808"/>
        <v>AL$15</v>
      </c>
      <c r="AM774" s="183" t="str">
        <f t="shared" si="808"/>
        <v>AM$15</v>
      </c>
      <c r="AN774" s="183" t="str">
        <f t="shared" si="808"/>
        <v>AN$15</v>
      </c>
      <c r="AO774" s="183" t="str">
        <f t="shared" si="808"/>
        <v>AO$15</v>
      </c>
      <c r="AP774" s="183" t="str">
        <f t="shared" si="808"/>
        <v>AP$15</v>
      </c>
      <c r="AQ774" s="183" t="str">
        <f t="shared" si="808"/>
        <v>AQ$15</v>
      </c>
      <c r="AR774" s="183" t="str">
        <f t="shared" si="808"/>
        <v>AR$15</v>
      </c>
      <c r="AS774" s="183" t="str">
        <f t="shared" si="808"/>
        <v>AS$15</v>
      </c>
      <c r="AT774" s="183" t="str">
        <f t="shared" si="808"/>
        <v>AT$15</v>
      </c>
      <c r="AU774" s="183" t="str">
        <f t="shared" si="808"/>
        <v>AU$15</v>
      </c>
      <c r="AV774" s="183" t="str">
        <f t="shared" si="808"/>
        <v>AV$15</v>
      </c>
      <c r="AW774" s="183" t="str">
        <f t="shared" si="808"/>
        <v>AW$15</v>
      </c>
      <c r="AX774" s="183" t="str">
        <f t="shared" si="808"/>
        <v>AX$15</v>
      </c>
      <c r="AY774" s="183" t="str">
        <f t="shared" si="808"/>
        <v>AY$15</v>
      </c>
      <c r="AZ774" s="183" t="str">
        <f t="shared" si="808"/>
        <v>AZ$15</v>
      </c>
      <c r="BA774" s="183" t="str">
        <f t="shared" si="808"/>
        <v>BA$15</v>
      </c>
      <c r="BB774" s="183" t="str">
        <f t="shared" si="808"/>
        <v>BB$15</v>
      </c>
      <c r="BC774" s="183" t="str">
        <f t="shared" si="808"/>
        <v>BC$15</v>
      </c>
      <c r="BD774" s="183" t="str">
        <f t="shared" si="808"/>
        <v>BD$15</v>
      </c>
      <c r="BE774" s="183" t="str">
        <f t="shared" si="808"/>
        <v>BE$15</v>
      </c>
      <c r="BF774" s="183" t="str">
        <f t="shared" si="808"/>
        <v>BF$15</v>
      </c>
      <c r="BG774" s="183" t="str">
        <f t="shared" si="808"/>
        <v>BG$15</v>
      </c>
      <c r="BH774" s="183" t="str">
        <f t="shared" si="808"/>
        <v>BH$15</v>
      </c>
      <c r="BI774" s="183" t="str">
        <f t="shared" si="808"/>
        <v>BI$15</v>
      </c>
      <c r="BJ774" s="183" t="str">
        <f t="shared" si="808"/>
        <v>BJ$15</v>
      </c>
      <c r="BK774" s="183" t="str">
        <f t="shared" si="808"/>
        <v>BK$15</v>
      </c>
      <c r="BL774" s="183" t="str">
        <f t="shared" si="808"/>
        <v>BL$15</v>
      </c>
      <c r="BM774" s="183" t="str">
        <f t="shared" si="808"/>
        <v>BM$15</v>
      </c>
      <c r="BN774" s="183" t="str">
        <f t="shared" si="808"/>
        <v>BN$15</v>
      </c>
      <c r="BO774" s="183" t="str">
        <f t="shared" si="808"/>
        <v>BO$15</v>
      </c>
      <c r="BP774" s="183" t="str">
        <f t="shared" si="808"/>
        <v>BP$15</v>
      </c>
      <c r="BQ774" s="183" t="str">
        <f t="shared" si="808"/>
        <v>BQ$15</v>
      </c>
      <c r="BR774" s="183" t="str">
        <f t="shared" si="808"/>
        <v>BR$15</v>
      </c>
      <c r="BS774" s="183" t="str">
        <f t="shared" si="808"/>
        <v>BS$15</v>
      </c>
      <c r="BT774" s="183" t="str">
        <f t="shared" si="808"/>
        <v>BT$15</v>
      </c>
      <c r="BU774" s="183" t="str">
        <f t="shared" si="808"/>
        <v>BU$15</v>
      </c>
      <c r="BV774" s="183" t="str">
        <f t="shared" si="808"/>
        <v>BV$15</v>
      </c>
      <c r="BW774" s="183" t="str">
        <f t="shared" si="808"/>
        <v>BW$15</v>
      </c>
      <c r="BX774" s="183" t="str">
        <f t="shared" si="808"/>
        <v>BX$15</v>
      </c>
      <c r="BY774" s="183" t="str">
        <f t="shared" si="808"/>
        <v>BY$15</v>
      </c>
      <c r="BZ774" s="183" t="str">
        <f t="shared" si="808"/>
        <v>BZ$15</v>
      </c>
      <c r="CA774" s="183" t="str">
        <f t="shared" si="808"/>
        <v>CA$15</v>
      </c>
      <c r="CB774" s="183" t="str">
        <f t="shared" si="808"/>
        <v>CB$15</v>
      </c>
      <c r="CC774" s="183" t="str">
        <f t="shared" si="808"/>
        <v>CC$15</v>
      </c>
      <c r="CD774" s="183" t="str">
        <f t="shared" si="808"/>
        <v>CD$15</v>
      </c>
      <c r="CE774" s="183" t="str">
        <f t="shared" ref="CE774:CL774" si="809">CE$19</f>
        <v>CE$15</v>
      </c>
      <c r="CF774" s="183" t="str">
        <f t="shared" si="809"/>
        <v>CF$15</v>
      </c>
      <c r="CG774" s="183" t="str">
        <f t="shared" si="809"/>
        <v>CG$15</v>
      </c>
      <c r="CH774" s="183" t="str">
        <f t="shared" si="809"/>
        <v>CH$15</v>
      </c>
      <c r="CI774" s="183" t="str">
        <f t="shared" si="809"/>
        <v>CI$15</v>
      </c>
      <c r="CJ774" s="183" t="str">
        <f t="shared" si="809"/>
        <v>CJ$15</v>
      </c>
      <c r="CK774" s="183" t="str">
        <f t="shared" si="809"/>
        <v>CK$15</v>
      </c>
      <c r="CL774" s="183" t="str">
        <f t="shared" si="809"/>
        <v>CL$15</v>
      </c>
    </row>
    <row r="775" spans="2:90" x14ac:dyDescent="0.4">
      <c r="B775" s="70" t="s">
        <v>977</v>
      </c>
      <c r="C775" s="48"/>
      <c r="D775" s="48" t="s">
        <v>978</v>
      </c>
      <c r="E775" s="48" t="s">
        <v>978</v>
      </c>
      <c r="F775" s="48" t="s">
        <v>443</v>
      </c>
      <c r="G775" s="48" t="s">
        <v>81</v>
      </c>
      <c r="H775" s="48"/>
      <c r="I775" s="277"/>
      <c r="J775" s="277"/>
      <c r="K775" s="48"/>
      <c r="L775" s="48"/>
      <c r="M775" s="48"/>
      <c r="N775" s="48"/>
      <c r="O775" s="48"/>
      <c r="P775" s="48"/>
      <c r="R775" s="70"/>
      <c r="S775" s="278"/>
      <c r="T775" s="278"/>
      <c r="U775" s="278"/>
      <c r="V775" s="278"/>
      <c r="W775" s="278"/>
      <c r="X775" s="278"/>
      <c r="Y775" s="278"/>
      <c r="Z775" s="278"/>
      <c r="AA775" s="278"/>
      <c r="AB775" s="278"/>
      <c r="AC775" s="278"/>
      <c r="AD775" s="278"/>
      <c r="AE775" s="278"/>
      <c r="AF775" s="278"/>
      <c r="AG775" s="278"/>
      <c r="AH775" s="278"/>
      <c r="AI775" s="278"/>
      <c r="AJ775" s="278"/>
      <c r="AK775" s="278"/>
      <c r="AL775" s="278"/>
      <c r="AM775" s="278"/>
      <c r="AN775" s="278"/>
      <c r="AO775" s="278"/>
      <c r="AP775" s="278"/>
      <c r="AQ775" s="278"/>
      <c r="AR775" s="278"/>
      <c r="AS775" s="278"/>
      <c r="AT775" s="278"/>
      <c r="AU775" s="278"/>
      <c r="AV775" s="278"/>
      <c r="AW775" s="278"/>
      <c r="AX775" s="278"/>
      <c r="AY775" s="278"/>
      <c r="AZ775" s="278"/>
      <c r="BA775" s="278"/>
      <c r="BB775" s="278"/>
      <c r="BC775" s="278"/>
      <c r="BD775" s="278"/>
      <c r="BE775" s="278"/>
      <c r="BF775" s="278"/>
      <c r="BG775" s="278"/>
      <c r="BH775" s="278"/>
      <c r="BI775" s="278"/>
      <c r="BJ775" s="278"/>
      <c r="BK775" s="278"/>
      <c r="BL775" s="278"/>
      <c r="BM775" s="278"/>
      <c r="BN775" s="278"/>
      <c r="BO775" s="278"/>
      <c r="BP775" s="278"/>
      <c r="BQ775" s="278"/>
      <c r="BR775" s="278"/>
      <c r="BS775" s="278"/>
      <c r="BT775" s="278"/>
      <c r="BU775" s="278"/>
      <c r="BV775" s="278"/>
      <c r="BW775" s="278"/>
      <c r="BX775" s="278"/>
      <c r="BY775" s="278"/>
      <c r="BZ775" s="278"/>
      <c r="CA775" s="278"/>
      <c r="CB775" s="278"/>
      <c r="CC775" s="278"/>
      <c r="CD775" s="278"/>
      <c r="CE775" s="278"/>
      <c r="CF775" s="278"/>
      <c r="CG775" s="278"/>
      <c r="CH775" s="278"/>
      <c r="CI775" s="278"/>
      <c r="CJ775" s="278"/>
      <c r="CK775" s="278"/>
      <c r="CL775" s="278"/>
    </row>
    <row r="776" spans="2:90" collapsed="1" x14ac:dyDescent="0.4">
      <c r="B776" s="139" t="str">
        <f>"# of new "&amp;B795&amp;"s"</f>
        <v># of new Firms</v>
      </c>
      <c r="C776" s="12"/>
      <c r="D776" s="12" t="s">
        <v>978</v>
      </c>
      <c r="E776" s="12" t="s">
        <v>906</v>
      </c>
      <c r="F776" s="12"/>
      <c r="G776" s="12" t="s">
        <v>330</v>
      </c>
      <c r="H776" s="12"/>
      <c r="I776" s="60"/>
      <c r="J776" s="60"/>
      <c r="K776" s="16"/>
      <c r="L776" s="16"/>
      <c r="M776" s="16"/>
      <c r="N776" s="16"/>
      <c r="O776" s="16"/>
      <c r="P776" s="16"/>
      <c r="R776" s="15"/>
      <c r="S776" s="76"/>
      <c r="T776" s="76"/>
      <c r="U776" s="76"/>
      <c r="V776" s="76"/>
      <c r="W776" s="76"/>
      <c r="X776" s="76"/>
      <c r="Y776" s="76"/>
      <c r="Z776" s="76"/>
      <c r="AA776" s="76"/>
      <c r="AB776" s="76"/>
      <c r="AC776" s="76"/>
      <c r="AD776" s="76"/>
      <c r="AE776" s="76"/>
      <c r="AF776" s="76"/>
      <c r="AG776" s="76"/>
      <c r="AH776" s="76"/>
      <c r="AI776" s="76"/>
      <c r="AJ776" s="76"/>
      <c r="AK776" s="76"/>
      <c r="AL776" s="76"/>
      <c r="AM776" s="76"/>
      <c r="AN776" s="76"/>
      <c r="AO776" s="76"/>
      <c r="AP776" s="76"/>
      <c r="AQ776" s="76"/>
      <c r="AR776" s="76"/>
      <c r="AS776" s="76"/>
      <c r="AT776" s="76"/>
      <c r="AU776" s="76"/>
      <c r="AV776" s="76"/>
      <c r="AW776" s="76"/>
      <c r="AX776" s="76"/>
      <c r="AY776" s="76"/>
      <c r="AZ776" s="76"/>
      <c r="BA776" s="76"/>
      <c r="BB776" s="76"/>
      <c r="BC776" s="76"/>
      <c r="BD776" s="76"/>
      <c r="BE776" s="76"/>
      <c r="BF776" s="76"/>
      <c r="BG776" s="76"/>
      <c r="BH776" s="76"/>
      <c r="BI776" s="76"/>
      <c r="BJ776" s="76"/>
      <c r="BK776" s="76"/>
      <c r="BL776" s="76"/>
      <c r="BM776" s="76"/>
      <c r="BN776" s="76"/>
      <c r="BO776" s="76"/>
      <c r="BP776" s="76"/>
      <c r="BQ776" s="76"/>
      <c r="BR776" s="76"/>
      <c r="BS776" s="76"/>
      <c r="BT776" s="76"/>
      <c r="BU776" s="76"/>
      <c r="BV776" s="76"/>
      <c r="BW776" s="76"/>
      <c r="BX776" s="76"/>
      <c r="BY776" s="76"/>
      <c r="BZ776" s="76"/>
      <c r="CA776" s="76"/>
      <c r="CB776" s="76"/>
      <c r="CC776" s="76"/>
      <c r="CD776" s="76"/>
      <c r="CE776" s="76"/>
      <c r="CF776" s="76"/>
      <c r="CG776" s="76"/>
      <c r="CH776" s="76"/>
      <c r="CI776" s="76"/>
      <c r="CJ776" s="76"/>
      <c r="CK776" s="76"/>
      <c r="CL776" s="76"/>
    </row>
    <row r="777" spans="2:90" x14ac:dyDescent="0.4">
      <c r="D777" t="s">
        <v>978</v>
      </c>
      <c r="E777" t="s">
        <v>906</v>
      </c>
      <c r="S777" s="72"/>
      <c r="T777" s="72"/>
      <c r="U777" s="72"/>
      <c r="V777" s="72"/>
      <c r="W777" s="72"/>
      <c r="X777" s="72"/>
      <c r="Y777" s="72"/>
      <c r="Z777" s="72"/>
      <c r="AA777" s="72"/>
      <c r="AB777" s="72"/>
      <c r="AC777" s="72"/>
      <c r="AD777" s="72"/>
      <c r="AE777" s="72"/>
      <c r="AF777" s="72"/>
      <c r="AG777" s="72"/>
      <c r="AH777" s="72"/>
      <c r="AI777" s="72"/>
      <c r="AJ777" s="72"/>
      <c r="AK777" s="72"/>
      <c r="AL777" s="72"/>
      <c r="AM777" s="72"/>
      <c r="AN777" s="72"/>
      <c r="AO777" s="72"/>
      <c r="AP777" s="72"/>
      <c r="AQ777" s="72"/>
      <c r="AR777" s="72"/>
      <c r="AS777" s="72"/>
      <c r="AT777" s="72"/>
      <c r="AU777" s="72"/>
      <c r="AV777" s="72"/>
      <c r="AW777" s="72"/>
      <c r="AX777" s="72"/>
      <c r="AY777" s="72"/>
      <c r="AZ777" s="72"/>
      <c r="BA777" s="72"/>
      <c r="BB777" s="72"/>
      <c r="BC777" s="72"/>
      <c r="BD777" s="72"/>
      <c r="BE777" s="72"/>
      <c r="BF777" s="72"/>
      <c r="BG777" s="72"/>
      <c r="BH777" s="72"/>
      <c r="BI777" s="72"/>
      <c r="BJ777" s="72"/>
      <c r="BK777" s="72"/>
      <c r="BL777" s="72"/>
      <c r="BM777" s="72"/>
      <c r="BN777" s="72"/>
      <c r="BO777" s="72"/>
      <c r="BP777" s="72"/>
      <c r="BQ777" s="72"/>
      <c r="BR777" s="72"/>
      <c r="BS777" s="72"/>
      <c r="BT777" s="72"/>
      <c r="BU777" s="72"/>
      <c r="BV777" s="72"/>
      <c r="BW777" s="72"/>
      <c r="BX777" s="72"/>
      <c r="BY777" s="72"/>
      <c r="BZ777" s="72"/>
      <c r="CA777" s="72"/>
      <c r="CB777" s="72"/>
      <c r="CC777" s="72"/>
      <c r="CD777" s="72"/>
      <c r="CE777" s="72"/>
      <c r="CF777" s="72"/>
      <c r="CG777" s="72"/>
      <c r="CH777" s="72"/>
      <c r="CI777" s="72"/>
      <c r="CJ777" s="72"/>
      <c r="CK777" s="72"/>
      <c r="CL777" s="72"/>
    </row>
    <row r="778" spans="2:90" x14ac:dyDescent="0.4">
      <c r="B778" s="93" t="str">
        <f>B783&amp;":"</f>
        <v># of Firms:</v>
      </c>
      <c r="C778" s="12"/>
      <c r="D778" s="12" t="s">
        <v>978</v>
      </c>
      <c r="E778" s="12" t="s">
        <v>906</v>
      </c>
      <c r="F778" s="12"/>
      <c r="G778" s="12"/>
      <c r="H778" s="12"/>
      <c r="I778" s="60"/>
      <c r="J778" s="60"/>
      <c r="S778" s="72"/>
      <c r="T778" s="72"/>
      <c r="U778" s="72"/>
      <c r="V778" s="72"/>
      <c r="W778" s="72"/>
      <c r="X778" s="72"/>
      <c r="Y778" s="72"/>
      <c r="Z778" s="72"/>
      <c r="AA778" s="72"/>
      <c r="AB778" s="72"/>
      <c r="AC778" s="72"/>
      <c r="AD778" s="72"/>
      <c r="AE778" s="72"/>
      <c r="AF778" s="72"/>
      <c r="AG778" s="72"/>
      <c r="AH778" s="72"/>
      <c r="AI778" s="72"/>
      <c r="AJ778" s="72"/>
      <c r="AK778" s="72"/>
      <c r="AL778" s="72"/>
      <c r="AM778" s="72"/>
      <c r="AN778" s="72"/>
      <c r="AO778" s="72"/>
      <c r="AP778" s="72"/>
      <c r="AQ778" s="72"/>
      <c r="AR778" s="72"/>
      <c r="AS778" s="72"/>
      <c r="AT778" s="72"/>
      <c r="AU778" s="72"/>
      <c r="AV778" s="72"/>
      <c r="AW778" s="72"/>
      <c r="AX778" s="72"/>
      <c r="AY778" s="72"/>
      <c r="AZ778" s="72"/>
      <c r="BA778" s="72"/>
      <c r="BB778" s="72"/>
      <c r="BC778" s="72"/>
      <c r="BD778" s="72"/>
      <c r="BE778" s="72"/>
      <c r="BF778" s="72"/>
      <c r="BG778" s="72"/>
      <c r="BH778" s="72"/>
      <c r="BI778" s="72"/>
      <c r="BJ778" s="72"/>
      <c r="BK778" s="72"/>
      <c r="BL778" s="72"/>
      <c r="BM778" s="72"/>
      <c r="BN778" s="72"/>
      <c r="BO778" s="72"/>
      <c r="BP778" s="72"/>
      <c r="BQ778" s="72"/>
      <c r="BR778" s="72"/>
      <c r="BS778" s="72"/>
      <c r="BT778" s="72"/>
      <c r="BU778" s="72"/>
      <c r="BV778" s="72"/>
      <c r="BW778" s="72"/>
      <c r="BX778" s="72"/>
      <c r="BY778" s="72"/>
      <c r="BZ778" s="72"/>
      <c r="CA778" s="72"/>
      <c r="CB778" s="72"/>
      <c r="CC778" s="72"/>
      <c r="CD778" s="72"/>
      <c r="CE778" s="72"/>
      <c r="CF778" s="72"/>
      <c r="CG778" s="72"/>
      <c r="CH778" s="72"/>
      <c r="CI778" s="72"/>
      <c r="CJ778" s="72"/>
      <c r="CK778" s="72"/>
      <c r="CL778" s="72"/>
    </row>
    <row r="779" spans="2:90" x14ac:dyDescent="0.4">
      <c r="B779" s="152" t="s">
        <v>71</v>
      </c>
      <c r="D779" t="s">
        <v>978</v>
      </c>
      <c r="E779" t="s">
        <v>906</v>
      </c>
      <c r="K779" s="15">
        <f>SUMIF($4:$4,K$2-1,779:779)</f>
        <v>0</v>
      </c>
      <c r="L779" s="15">
        <f ca="1">K783</f>
        <v>57000</v>
      </c>
      <c r="M779" s="15">
        <f ca="1">L783</f>
        <v>114000</v>
      </c>
      <c r="N779" s="15">
        <f ca="1">M783</f>
        <v>171000</v>
      </c>
      <c r="O779" s="15">
        <f ca="1">N783</f>
        <v>228000</v>
      </c>
      <c r="P779" s="15">
        <f ca="1">O783</f>
        <v>285000</v>
      </c>
      <c r="R779" s="15"/>
      <c r="S779" s="76">
        <f t="shared" ref="S779:CD779" si="810">R783</f>
        <v>0</v>
      </c>
      <c r="T779" s="76">
        <f t="shared" ca="1" si="810"/>
        <v>4750</v>
      </c>
      <c r="U779" s="76">
        <f t="shared" ca="1" si="810"/>
        <v>9500</v>
      </c>
      <c r="V779" s="76">
        <f t="shared" ca="1" si="810"/>
        <v>14250</v>
      </c>
      <c r="W779" s="76">
        <f t="shared" ca="1" si="810"/>
        <v>19000</v>
      </c>
      <c r="X779" s="76">
        <f t="shared" ca="1" si="810"/>
        <v>23750</v>
      </c>
      <c r="Y779" s="76">
        <f t="shared" ca="1" si="810"/>
        <v>28500</v>
      </c>
      <c r="Z779" s="76">
        <f t="shared" ca="1" si="810"/>
        <v>33250</v>
      </c>
      <c r="AA779" s="76">
        <f t="shared" ca="1" si="810"/>
        <v>38000</v>
      </c>
      <c r="AB779" s="76">
        <f t="shared" ca="1" si="810"/>
        <v>42750</v>
      </c>
      <c r="AC779" s="76">
        <f t="shared" ca="1" si="810"/>
        <v>47500</v>
      </c>
      <c r="AD779" s="76">
        <f t="shared" ca="1" si="810"/>
        <v>52250</v>
      </c>
      <c r="AE779" s="76">
        <f t="shared" ca="1" si="810"/>
        <v>57000</v>
      </c>
      <c r="AF779" s="76">
        <f t="shared" ca="1" si="810"/>
        <v>61750</v>
      </c>
      <c r="AG779" s="76">
        <f t="shared" ca="1" si="810"/>
        <v>66500</v>
      </c>
      <c r="AH779" s="76">
        <f t="shared" ca="1" si="810"/>
        <v>71250</v>
      </c>
      <c r="AI779" s="76">
        <f t="shared" ca="1" si="810"/>
        <v>76000</v>
      </c>
      <c r="AJ779" s="76">
        <f t="shared" ca="1" si="810"/>
        <v>80750</v>
      </c>
      <c r="AK779" s="76">
        <f t="shared" ca="1" si="810"/>
        <v>85500</v>
      </c>
      <c r="AL779" s="76">
        <f t="shared" ca="1" si="810"/>
        <v>90250</v>
      </c>
      <c r="AM779" s="76">
        <f t="shared" ca="1" si="810"/>
        <v>95000</v>
      </c>
      <c r="AN779" s="76">
        <f t="shared" ca="1" si="810"/>
        <v>99750</v>
      </c>
      <c r="AO779" s="76">
        <f t="shared" ca="1" si="810"/>
        <v>104500</v>
      </c>
      <c r="AP779" s="76">
        <f t="shared" ca="1" si="810"/>
        <v>109250</v>
      </c>
      <c r="AQ779" s="76">
        <f t="shared" ca="1" si="810"/>
        <v>114000</v>
      </c>
      <c r="AR779" s="76">
        <f t="shared" ca="1" si="810"/>
        <v>118750</v>
      </c>
      <c r="AS779" s="76">
        <f t="shared" ca="1" si="810"/>
        <v>123500</v>
      </c>
      <c r="AT779" s="76">
        <f t="shared" ca="1" si="810"/>
        <v>128250</v>
      </c>
      <c r="AU779" s="76">
        <f t="shared" ca="1" si="810"/>
        <v>133000</v>
      </c>
      <c r="AV779" s="76">
        <f t="shared" ca="1" si="810"/>
        <v>137750</v>
      </c>
      <c r="AW779" s="76">
        <f t="shared" ca="1" si="810"/>
        <v>142500</v>
      </c>
      <c r="AX779" s="76">
        <f t="shared" ca="1" si="810"/>
        <v>147250</v>
      </c>
      <c r="AY779" s="76">
        <f t="shared" ca="1" si="810"/>
        <v>152000</v>
      </c>
      <c r="AZ779" s="76">
        <f t="shared" ca="1" si="810"/>
        <v>156750</v>
      </c>
      <c r="BA779" s="76">
        <f t="shared" ca="1" si="810"/>
        <v>161500</v>
      </c>
      <c r="BB779" s="76">
        <f t="shared" ca="1" si="810"/>
        <v>166250</v>
      </c>
      <c r="BC779" s="76">
        <f t="shared" ca="1" si="810"/>
        <v>171000</v>
      </c>
      <c r="BD779" s="76">
        <f t="shared" ca="1" si="810"/>
        <v>175750</v>
      </c>
      <c r="BE779" s="76">
        <f t="shared" ca="1" si="810"/>
        <v>180500</v>
      </c>
      <c r="BF779" s="76">
        <f t="shared" ca="1" si="810"/>
        <v>185250</v>
      </c>
      <c r="BG779" s="76">
        <f t="shared" ca="1" si="810"/>
        <v>190000</v>
      </c>
      <c r="BH779" s="76">
        <f t="shared" ca="1" si="810"/>
        <v>194750</v>
      </c>
      <c r="BI779" s="76">
        <f t="shared" ca="1" si="810"/>
        <v>199500</v>
      </c>
      <c r="BJ779" s="76">
        <f t="shared" ca="1" si="810"/>
        <v>204250</v>
      </c>
      <c r="BK779" s="76">
        <f t="shared" ca="1" si="810"/>
        <v>209000</v>
      </c>
      <c r="BL779" s="76">
        <f t="shared" ca="1" si="810"/>
        <v>213750</v>
      </c>
      <c r="BM779" s="76">
        <f t="shared" ca="1" si="810"/>
        <v>218500</v>
      </c>
      <c r="BN779" s="76">
        <f t="shared" ca="1" si="810"/>
        <v>223250</v>
      </c>
      <c r="BO779" s="76">
        <f t="shared" ca="1" si="810"/>
        <v>228000</v>
      </c>
      <c r="BP779" s="76">
        <f t="shared" ca="1" si="810"/>
        <v>232750</v>
      </c>
      <c r="BQ779" s="76">
        <f t="shared" ca="1" si="810"/>
        <v>237500</v>
      </c>
      <c r="BR779" s="76">
        <f t="shared" ca="1" si="810"/>
        <v>242250</v>
      </c>
      <c r="BS779" s="76">
        <f t="shared" ca="1" si="810"/>
        <v>247000</v>
      </c>
      <c r="BT779" s="76">
        <f t="shared" ca="1" si="810"/>
        <v>251750</v>
      </c>
      <c r="BU779" s="76">
        <f t="shared" ca="1" si="810"/>
        <v>256500</v>
      </c>
      <c r="BV779" s="76">
        <f t="shared" ca="1" si="810"/>
        <v>261250</v>
      </c>
      <c r="BW779" s="76">
        <f t="shared" ca="1" si="810"/>
        <v>266000</v>
      </c>
      <c r="BX779" s="76">
        <f t="shared" ca="1" si="810"/>
        <v>270750</v>
      </c>
      <c r="BY779" s="76">
        <f t="shared" ca="1" si="810"/>
        <v>275500</v>
      </c>
      <c r="BZ779" s="76">
        <f t="shared" ca="1" si="810"/>
        <v>280250</v>
      </c>
      <c r="CA779" s="76">
        <f t="shared" ca="1" si="810"/>
        <v>285000</v>
      </c>
      <c r="CB779" s="76">
        <f t="shared" ca="1" si="810"/>
        <v>289750</v>
      </c>
      <c r="CC779" s="76">
        <f t="shared" ca="1" si="810"/>
        <v>294500</v>
      </c>
      <c r="CD779" s="76">
        <f t="shared" ca="1" si="810"/>
        <v>299250</v>
      </c>
      <c r="CE779" s="76">
        <f t="shared" ref="CE779:CL779" ca="1" si="811">CD783</f>
        <v>304000</v>
      </c>
      <c r="CF779" s="76">
        <f t="shared" ca="1" si="811"/>
        <v>308750</v>
      </c>
      <c r="CG779" s="76">
        <f t="shared" ca="1" si="811"/>
        <v>313500</v>
      </c>
      <c r="CH779" s="76">
        <f t="shared" ca="1" si="811"/>
        <v>318250</v>
      </c>
      <c r="CI779" s="76">
        <f t="shared" ca="1" si="811"/>
        <v>323000</v>
      </c>
      <c r="CJ779" s="76">
        <f t="shared" ca="1" si="811"/>
        <v>327750</v>
      </c>
      <c r="CK779" s="76">
        <f t="shared" ca="1" si="811"/>
        <v>332500</v>
      </c>
      <c r="CL779" s="76">
        <f t="shared" ca="1" si="811"/>
        <v>337250</v>
      </c>
    </row>
    <row r="780" spans="2:90" x14ac:dyDescent="0.4">
      <c r="B780" s="152" t="s">
        <v>72</v>
      </c>
      <c r="D780" t="s">
        <v>978</v>
      </c>
      <c r="E780" t="s">
        <v>906</v>
      </c>
      <c r="K780" s="34">
        <f ca="1">SUMIF($3:$3,K$2,780:780)</f>
        <v>60000</v>
      </c>
      <c r="L780" s="34">
        <f ca="1">SUMIF($3:$3,L$2,780:780)</f>
        <v>60000</v>
      </c>
      <c r="M780" s="34">
        <f ca="1">SUMIF($3:$3,M$2,780:780)</f>
        <v>60000</v>
      </c>
      <c r="N780" s="34">
        <f ca="1">SUMIF($3:$3,N$2,780:780)</f>
        <v>60000</v>
      </c>
      <c r="O780" s="34">
        <f ca="1">SUMIF($3:$3,O$2,780:780)</f>
        <v>60000</v>
      </c>
      <c r="P780" s="34">
        <f ca="1">SUMIF($3:$3,P$2,780:780)</f>
        <v>60000</v>
      </c>
      <c r="R780" s="15"/>
      <c r="S780" s="76" cm="1">
        <f t="array" aca="1" ref="S780" ca="1">INDIRECT(S770)</f>
        <v>5000</v>
      </c>
      <c r="T780" s="76" cm="1">
        <f t="array" aca="1" ref="T780" ca="1">INDIRECT(T770)</f>
        <v>5000</v>
      </c>
      <c r="U780" s="76" cm="1">
        <f t="array" aca="1" ref="U780" ca="1">INDIRECT(U770)</f>
        <v>5000</v>
      </c>
      <c r="V780" s="76" cm="1">
        <f t="array" aca="1" ref="V780" ca="1">INDIRECT(V770)</f>
        <v>5000</v>
      </c>
      <c r="W780" s="76" cm="1">
        <f t="array" aca="1" ref="W780" ca="1">INDIRECT(W770)</f>
        <v>5000</v>
      </c>
      <c r="X780" s="76" cm="1">
        <f t="array" aca="1" ref="X780" ca="1">INDIRECT(X770)</f>
        <v>5000</v>
      </c>
      <c r="Y780" s="76" cm="1">
        <f t="array" aca="1" ref="Y780" ca="1">INDIRECT(Y770)</f>
        <v>5000</v>
      </c>
      <c r="Z780" s="76" cm="1">
        <f t="array" aca="1" ref="Z780" ca="1">INDIRECT(Z770)</f>
        <v>5000</v>
      </c>
      <c r="AA780" s="76" cm="1">
        <f t="array" aca="1" ref="AA780" ca="1">INDIRECT(AA770)</f>
        <v>5000</v>
      </c>
      <c r="AB780" s="76" cm="1">
        <f t="array" aca="1" ref="AB780" ca="1">INDIRECT(AB770)</f>
        <v>5000</v>
      </c>
      <c r="AC780" s="76" cm="1">
        <f t="array" aca="1" ref="AC780" ca="1">INDIRECT(AC770)</f>
        <v>5000</v>
      </c>
      <c r="AD780" s="76" cm="1">
        <f t="array" aca="1" ref="AD780" ca="1">INDIRECT(AD770)</f>
        <v>5000</v>
      </c>
      <c r="AE780" s="76" cm="1">
        <f t="array" aca="1" ref="AE780" ca="1">INDIRECT(AE770)</f>
        <v>5000</v>
      </c>
      <c r="AF780" s="76" cm="1">
        <f t="array" aca="1" ref="AF780" ca="1">INDIRECT(AF770)</f>
        <v>5000</v>
      </c>
      <c r="AG780" s="76" cm="1">
        <f t="array" aca="1" ref="AG780" ca="1">INDIRECT(AG770)</f>
        <v>5000</v>
      </c>
      <c r="AH780" s="76" cm="1">
        <f t="array" aca="1" ref="AH780" ca="1">INDIRECT(AH770)</f>
        <v>5000</v>
      </c>
      <c r="AI780" s="76" cm="1">
        <f t="array" aca="1" ref="AI780" ca="1">INDIRECT(AI770)</f>
        <v>5000</v>
      </c>
      <c r="AJ780" s="76" cm="1">
        <f t="array" aca="1" ref="AJ780" ca="1">INDIRECT(AJ770)</f>
        <v>5000</v>
      </c>
      <c r="AK780" s="76" cm="1">
        <f t="array" aca="1" ref="AK780" ca="1">INDIRECT(AK770)</f>
        <v>5000</v>
      </c>
      <c r="AL780" s="76" cm="1">
        <f t="array" aca="1" ref="AL780" ca="1">INDIRECT(AL770)</f>
        <v>5000</v>
      </c>
      <c r="AM780" s="76" cm="1">
        <f t="array" aca="1" ref="AM780" ca="1">INDIRECT(AM770)</f>
        <v>5000</v>
      </c>
      <c r="AN780" s="76" cm="1">
        <f t="array" aca="1" ref="AN780" ca="1">INDIRECT(AN770)</f>
        <v>5000</v>
      </c>
      <c r="AO780" s="76" cm="1">
        <f t="array" aca="1" ref="AO780" ca="1">INDIRECT(AO770)</f>
        <v>5000</v>
      </c>
      <c r="AP780" s="76" cm="1">
        <f t="array" aca="1" ref="AP780" ca="1">INDIRECT(AP770)</f>
        <v>5000</v>
      </c>
      <c r="AQ780" s="76" cm="1">
        <f t="array" aca="1" ref="AQ780" ca="1">INDIRECT(AQ770)</f>
        <v>5000</v>
      </c>
      <c r="AR780" s="76" cm="1">
        <f t="array" aca="1" ref="AR780" ca="1">INDIRECT(AR770)</f>
        <v>5000</v>
      </c>
      <c r="AS780" s="76" cm="1">
        <f t="array" aca="1" ref="AS780" ca="1">INDIRECT(AS770)</f>
        <v>5000</v>
      </c>
      <c r="AT780" s="76" cm="1">
        <f t="array" aca="1" ref="AT780" ca="1">INDIRECT(AT770)</f>
        <v>5000</v>
      </c>
      <c r="AU780" s="76" cm="1">
        <f t="array" aca="1" ref="AU780" ca="1">INDIRECT(AU770)</f>
        <v>5000</v>
      </c>
      <c r="AV780" s="76" cm="1">
        <f t="array" aca="1" ref="AV780" ca="1">INDIRECT(AV770)</f>
        <v>5000</v>
      </c>
      <c r="AW780" s="76" cm="1">
        <f t="array" aca="1" ref="AW780" ca="1">INDIRECT(AW770)</f>
        <v>5000</v>
      </c>
      <c r="AX780" s="76" cm="1">
        <f t="array" aca="1" ref="AX780" ca="1">INDIRECT(AX770)</f>
        <v>5000</v>
      </c>
      <c r="AY780" s="76" cm="1">
        <f t="array" aca="1" ref="AY780" ca="1">INDIRECT(AY770)</f>
        <v>5000</v>
      </c>
      <c r="AZ780" s="76" cm="1">
        <f t="array" aca="1" ref="AZ780" ca="1">INDIRECT(AZ770)</f>
        <v>5000</v>
      </c>
      <c r="BA780" s="76" cm="1">
        <f t="array" aca="1" ref="BA780" ca="1">INDIRECT(BA770)</f>
        <v>5000</v>
      </c>
      <c r="BB780" s="76" cm="1">
        <f t="array" aca="1" ref="BB780" ca="1">INDIRECT(BB770)</f>
        <v>5000</v>
      </c>
      <c r="BC780" s="76" cm="1">
        <f t="array" aca="1" ref="BC780" ca="1">INDIRECT(BC770)</f>
        <v>5000</v>
      </c>
      <c r="BD780" s="76" cm="1">
        <f t="array" aca="1" ref="BD780" ca="1">INDIRECT(BD770)</f>
        <v>5000</v>
      </c>
      <c r="BE780" s="76" cm="1">
        <f t="array" aca="1" ref="BE780" ca="1">INDIRECT(BE770)</f>
        <v>5000</v>
      </c>
      <c r="BF780" s="76" cm="1">
        <f t="array" aca="1" ref="BF780" ca="1">INDIRECT(BF770)</f>
        <v>5000</v>
      </c>
      <c r="BG780" s="76" cm="1">
        <f t="array" aca="1" ref="BG780" ca="1">INDIRECT(BG770)</f>
        <v>5000</v>
      </c>
      <c r="BH780" s="76" cm="1">
        <f t="array" aca="1" ref="BH780" ca="1">INDIRECT(BH770)</f>
        <v>5000</v>
      </c>
      <c r="BI780" s="76" cm="1">
        <f t="array" aca="1" ref="BI780" ca="1">INDIRECT(BI770)</f>
        <v>5000</v>
      </c>
      <c r="BJ780" s="76" cm="1">
        <f t="array" aca="1" ref="BJ780" ca="1">INDIRECT(BJ770)</f>
        <v>5000</v>
      </c>
      <c r="BK780" s="76" cm="1">
        <f t="array" aca="1" ref="BK780" ca="1">INDIRECT(BK770)</f>
        <v>5000</v>
      </c>
      <c r="BL780" s="76" cm="1">
        <f t="array" aca="1" ref="BL780" ca="1">INDIRECT(BL770)</f>
        <v>5000</v>
      </c>
      <c r="BM780" s="76" cm="1">
        <f t="array" aca="1" ref="BM780" ca="1">INDIRECT(BM770)</f>
        <v>5000</v>
      </c>
      <c r="BN780" s="76" cm="1">
        <f t="array" aca="1" ref="BN780" ca="1">INDIRECT(BN770)</f>
        <v>5000</v>
      </c>
      <c r="BO780" s="76" cm="1">
        <f t="array" aca="1" ref="BO780" ca="1">INDIRECT(BO770)</f>
        <v>5000</v>
      </c>
      <c r="BP780" s="76" cm="1">
        <f t="array" aca="1" ref="BP780" ca="1">INDIRECT(BP770)</f>
        <v>5000</v>
      </c>
      <c r="BQ780" s="76" cm="1">
        <f t="array" aca="1" ref="BQ780" ca="1">INDIRECT(BQ770)</f>
        <v>5000</v>
      </c>
      <c r="BR780" s="76" cm="1">
        <f t="array" aca="1" ref="BR780" ca="1">INDIRECT(BR770)</f>
        <v>5000</v>
      </c>
      <c r="BS780" s="76" cm="1">
        <f t="array" aca="1" ref="BS780" ca="1">INDIRECT(BS770)</f>
        <v>5000</v>
      </c>
      <c r="BT780" s="76" cm="1">
        <f t="array" aca="1" ref="BT780" ca="1">INDIRECT(BT770)</f>
        <v>5000</v>
      </c>
      <c r="BU780" s="76" cm="1">
        <f t="array" aca="1" ref="BU780" ca="1">INDIRECT(BU770)</f>
        <v>5000</v>
      </c>
      <c r="BV780" s="76" cm="1">
        <f t="array" aca="1" ref="BV780" ca="1">INDIRECT(BV770)</f>
        <v>5000</v>
      </c>
      <c r="BW780" s="76" cm="1">
        <f t="array" aca="1" ref="BW780" ca="1">INDIRECT(BW770)</f>
        <v>5000</v>
      </c>
      <c r="BX780" s="76" cm="1">
        <f t="array" aca="1" ref="BX780" ca="1">INDIRECT(BX770)</f>
        <v>5000</v>
      </c>
      <c r="BY780" s="76" cm="1">
        <f t="array" aca="1" ref="BY780" ca="1">INDIRECT(BY770)</f>
        <v>5000</v>
      </c>
      <c r="BZ780" s="76" cm="1">
        <f t="array" aca="1" ref="BZ780" ca="1">INDIRECT(BZ770)</f>
        <v>5000</v>
      </c>
      <c r="CA780" s="76" cm="1">
        <f t="array" aca="1" ref="CA780" ca="1">INDIRECT(CA770)</f>
        <v>5000</v>
      </c>
      <c r="CB780" s="76" cm="1">
        <f t="array" aca="1" ref="CB780" ca="1">INDIRECT(CB770)</f>
        <v>5000</v>
      </c>
      <c r="CC780" s="76" cm="1">
        <f t="array" aca="1" ref="CC780" ca="1">INDIRECT(CC770)</f>
        <v>5000</v>
      </c>
      <c r="CD780" s="76" cm="1">
        <f t="array" aca="1" ref="CD780" ca="1">INDIRECT(CD770)</f>
        <v>5000</v>
      </c>
      <c r="CE780" s="76" cm="1">
        <f t="array" aca="1" ref="CE780" ca="1">INDIRECT(CE770)</f>
        <v>5000</v>
      </c>
      <c r="CF780" s="76" cm="1">
        <f t="array" aca="1" ref="CF780" ca="1">INDIRECT(CF770)</f>
        <v>5000</v>
      </c>
      <c r="CG780" s="76" cm="1">
        <f t="array" aca="1" ref="CG780" ca="1">INDIRECT(CG770)</f>
        <v>5000</v>
      </c>
      <c r="CH780" s="76" cm="1">
        <f t="array" aca="1" ref="CH780" ca="1">INDIRECT(CH770)</f>
        <v>5000</v>
      </c>
      <c r="CI780" s="76" cm="1">
        <f t="array" aca="1" ref="CI780" ca="1">INDIRECT(CI770)</f>
        <v>5000</v>
      </c>
      <c r="CJ780" s="76" cm="1">
        <f t="array" aca="1" ref="CJ780" ca="1">INDIRECT(CJ770)</f>
        <v>5000</v>
      </c>
      <c r="CK780" s="76" cm="1">
        <f t="array" aca="1" ref="CK780" ca="1">INDIRECT(CK770)</f>
        <v>5000</v>
      </c>
      <c r="CL780" s="76" cm="1">
        <f t="array" aca="1" ref="CL780" ca="1">INDIRECT(CL770)</f>
        <v>5000</v>
      </c>
    </row>
    <row r="781" spans="2:90" x14ac:dyDescent="0.4">
      <c r="B781" s="139" t="s">
        <v>73</v>
      </c>
      <c r="C781" s="12"/>
      <c r="D781" s="12" t="s">
        <v>978</v>
      </c>
      <c r="E781" s="12" t="s">
        <v>906</v>
      </c>
      <c r="F781" s="12"/>
      <c r="G781" s="12" t="str">
        <f>E781</f>
        <v/>
      </c>
      <c r="H781" s="12"/>
      <c r="I781" s="60"/>
      <c r="J781" s="60"/>
      <c r="K781" s="16">
        <v>0.05</v>
      </c>
      <c r="L781" s="16">
        <v>0.05</v>
      </c>
      <c r="M781" s="16">
        <v>0.05</v>
      </c>
      <c r="N781" s="16">
        <v>0.05</v>
      </c>
      <c r="O781" s="16">
        <v>0.05</v>
      </c>
      <c r="P781" s="16">
        <v>0.05</v>
      </c>
      <c r="R781" s="20"/>
      <c r="S781" s="144" cm="1">
        <f t="array" ref="S781">INDEX($K:$P,ROW(),MATCH(S$3,$K$2:$P$2,0))</f>
        <v>0.05</v>
      </c>
      <c r="T781" s="144" cm="1">
        <f t="array" ref="T781">INDEX($K:$P,ROW(),MATCH(T$3,$K$2:$P$2,0))</f>
        <v>0.05</v>
      </c>
      <c r="U781" s="144" cm="1">
        <f t="array" ref="U781">INDEX($K:$P,ROW(),MATCH(U$3,$K$2:$P$2,0))</f>
        <v>0.05</v>
      </c>
      <c r="V781" s="144" cm="1">
        <f t="array" ref="V781">INDEX($K:$P,ROW(),MATCH(V$3,$K$2:$P$2,0))</f>
        <v>0.05</v>
      </c>
      <c r="W781" s="144" cm="1">
        <f t="array" ref="W781">INDEX($K:$P,ROW(),MATCH(W$3,$K$2:$P$2,0))</f>
        <v>0.05</v>
      </c>
      <c r="X781" s="144" cm="1">
        <f t="array" ref="X781">INDEX($K:$P,ROW(),MATCH(X$3,$K$2:$P$2,0))</f>
        <v>0.05</v>
      </c>
      <c r="Y781" s="144" cm="1">
        <f t="array" ref="Y781">INDEX($K:$P,ROW(),MATCH(Y$3,$K$2:$P$2,0))</f>
        <v>0.05</v>
      </c>
      <c r="Z781" s="144" cm="1">
        <f t="array" ref="Z781">INDEX($K:$P,ROW(),MATCH(Z$3,$K$2:$P$2,0))</f>
        <v>0.05</v>
      </c>
      <c r="AA781" s="144" cm="1">
        <f t="array" ref="AA781">INDEX($K:$P,ROW(),MATCH(AA$3,$K$2:$P$2,0))</f>
        <v>0.05</v>
      </c>
      <c r="AB781" s="144" cm="1">
        <f t="array" ref="AB781">INDEX($K:$P,ROW(),MATCH(AB$3,$K$2:$P$2,0))</f>
        <v>0.05</v>
      </c>
      <c r="AC781" s="144" cm="1">
        <f t="array" ref="AC781">INDEX($K:$P,ROW(),MATCH(AC$3,$K$2:$P$2,0))</f>
        <v>0.05</v>
      </c>
      <c r="AD781" s="144" cm="1">
        <f t="array" ref="AD781">INDEX($K:$P,ROW(),MATCH(AD$3,$K$2:$P$2,0))</f>
        <v>0.05</v>
      </c>
      <c r="AE781" s="144" cm="1">
        <f t="array" ref="AE781">INDEX($K:$P,ROW(),MATCH(AE$3,$K$2:$P$2,0))</f>
        <v>0.05</v>
      </c>
      <c r="AF781" s="144" cm="1">
        <f t="array" ref="AF781">INDEX($K:$P,ROW(),MATCH(AF$3,$K$2:$P$2,0))</f>
        <v>0.05</v>
      </c>
      <c r="AG781" s="144" cm="1">
        <f t="array" ref="AG781">INDEX($K:$P,ROW(),MATCH(AG$3,$K$2:$P$2,0))</f>
        <v>0.05</v>
      </c>
      <c r="AH781" s="144" cm="1">
        <f t="array" ref="AH781">INDEX($K:$P,ROW(),MATCH(AH$3,$K$2:$P$2,0))</f>
        <v>0.05</v>
      </c>
      <c r="AI781" s="144" cm="1">
        <f t="array" ref="AI781">INDEX($K:$P,ROW(),MATCH(AI$3,$K$2:$P$2,0))</f>
        <v>0.05</v>
      </c>
      <c r="AJ781" s="144" cm="1">
        <f t="array" ref="AJ781">INDEX($K:$P,ROW(),MATCH(AJ$3,$K$2:$P$2,0))</f>
        <v>0.05</v>
      </c>
      <c r="AK781" s="144" cm="1">
        <f t="array" ref="AK781">INDEX($K:$P,ROW(),MATCH(AK$3,$K$2:$P$2,0))</f>
        <v>0.05</v>
      </c>
      <c r="AL781" s="144" cm="1">
        <f t="array" ref="AL781">INDEX($K:$P,ROW(),MATCH(AL$3,$K$2:$P$2,0))</f>
        <v>0.05</v>
      </c>
      <c r="AM781" s="144" cm="1">
        <f t="array" ref="AM781">INDEX($K:$P,ROW(),MATCH(AM$3,$K$2:$P$2,0))</f>
        <v>0.05</v>
      </c>
      <c r="AN781" s="144" cm="1">
        <f t="array" ref="AN781">INDEX($K:$P,ROW(),MATCH(AN$3,$K$2:$P$2,0))</f>
        <v>0.05</v>
      </c>
      <c r="AO781" s="144" cm="1">
        <f t="array" ref="AO781">INDEX($K:$P,ROW(),MATCH(AO$3,$K$2:$P$2,0))</f>
        <v>0.05</v>
      </c>
      <c r="AP781" s="144" cm="1">
        <f t="array" ref="AP781">INDEX($K:$P,ROW(),MATCH(AP$3,$K$2:$P$2,0))</f>
        <v>0.05</v>
      </c>
      <c r="AQ781" s="144" cm="1">
        <f t="array" ref="AQ781">INDEX($K:$P,ROW(),MATCH(AQ$3,$K$2:$P$2,0))</f>
        <v>0.05</v>
      </c>
      <c r="AR781" s="144" cm="1">
        <f t="array" ref="AR781">INDEX($K:$P,ROW(),MATCH(AR$3,$K$2:$P$2,0))</f>
        <v>0.05</v>
      </c>
      <c r="AS781" s="144" cm="1">
        <f t="array" ref="AS781">INDEX($K:$P,ROW(),MATCH(AS$3,$K$2:$P$2,0))</f>
        <v>0.05</v>
      </c>
      <c r="AT781" s="144" cm="1">
        <f t="array" ref="AT781">INDEX($K:$P,ROW(),MATCH(AT$3,$K$2:$P$2,0))</f>
        <v>0.05</v>
      </c>
      <c r="AU781" s="144" cm="1">
        <f t="array" ref="AU781">INDEX($K:$P,ROW(),MATCH(AU$3,$K$2:$P$2,0))</f>
        <v>0.05</v>
      </c>
      <c r="AV781" s="144" cm="1">
        <f t="array" ref="AV781">INDEX($K:$P,ROW(),MATCH(AV$3,$K$2:$P$2,0))</f>
        <v>0.05</v>
      </c>
      <c r="AW781" s="144" cm="1">
        <f t="array" ref="AW781">INDEX($K:$P,ROW(),MATCH(AW$3,$K$2:$P$2,0))</f>
        <v>0.05</v>
      </c>
      <c r="AX781" s="144" cm="1">
        <f t="array" ref="AX781">INDEX($K:$P,ROW(),MATCH(AX$3,$K$2:$P$2,0))</f>
        <v>0.05</v>
      </c>
      <c r="AY781" s="144" cm="1">
        <f t="array" ref="AY781">INDEX($K:$P,ROW(),MATCH(AY$3,$K$2:$P$2,0))</f>
        <v>0.05</v>
      </c>
      <c r="AZ781" s="144" cm="1">
        <f t="array" ref="AZ781">INDEX($K:$P,ROW(),MATCH(AZ$3,$K$2:$P$2,0))</f>
        <v>0.05</v>
      </c>
      <c r="BA781" s="144" cm="1">
        <f t="array" ref="BA781">INDEX($K:$P,ROW(),MATCH(BA$3,$K$2:$P$2,0))</f>
        <v>0.05</v>
      </c>
      <c r="BB781" s="144" cm="1">
        <f t="array" ref="BB781">INDEX($K:$P,ROW(),MATCH(BB$3,$K$2:$P$2,0))</f>
        <v>0.05</v>
      </c>
      <c r="BC781" s="144" cm="1">
        <f t="array" ref="BC781">INDEX($K:$P,ROW(),MATCH(BC$3,$K$2:$P$2,0))</f>
        <v>0.05</v>
      </c>
      <c r="BD781" s="144" cm="1">
        <f t="array" ref="BD781">INDEX($K:$P,ROW(),MATCH(BD$3,$K$2:$P$2,0))</f>
        <v>0.05</v>
      </c>
      <c r="BE781" s="144" cm="1">
        <f t="array" ref="BE781">INDEX($K:$P,ROW(),MATCH(BE$3,$K$2:$P$2,0))</f>
        <v>0.05</v>
      </c>
      <c r="BF781" s="144" cm="1">
        <f t="array" ref="BF781">INDEX($K:$P,ROW(),MATCH(BF$3,$K$2:$P$2,0))</f>
        <v>0.05</v>
      </c>
      <c r="BG781" s="144" cm="1">
        <f t="array" ref="BG781">INDEX($K:$P,ROW(),MATCH(BG$3,$K$2:$P$2,0))</f>
        <v>0.05</v>
      </c>
      <c r="BH781" s="144" cm="1">
        <f t="array" ref="BH781">INDEX($K:$P,ROW(),MATCH(BH$3,$K$2:$P$2,0))</f>
        <v>0.05</v>
      </c>
      <c r="BI781" s="144" cm="1">
        <f t="array" ref="BI781">INDEX($K:$P,ROW(),MATCH(BI$3,$K$2:$P$2,0))</f>
        <v>0.05</v>
      </c>
      <c r="BJ781" s="144" cm="1">
        <f t="array" ref="BJ781">INDEX($K:$P,ROW(),MATCH(BJ$3,$K$2:$P$2,0))</f>
        <v>0.05</v>
      </c>
      <c r="BK781" s="144" cm="1">
        <f t="array" ref="BK781">INDEX($K:$P,ROW(),MATCH(BK$3,$K$2:$P$2,0))</f>
        <v>0.05</v>
      </c>
      <c r="BL781" s="144" cm="1">
        <f t="array" ref="BL781">INDEX($K:$P,ROW(),MATCH(BL$3,$K$2:$P$2,0))</f>
        <v>0.05</v>
      </c>
      <c r="BM781" s="144" cm="1">
        <f t="array" ref="BM781">INDEX($K:$P,ROW(),MATCH(BM$3,$K$2:$P$2,0))</f>
        <v>0.05</v>
      </c>
      <c r="BN781" s="144" cm="1">
        <f t="array" ref="BN781">INDEX($K:$P,ROW(),MATCH(BN$3,$K$2:$P$2,0))</f>
        <v>0.05</v>
      </c>
      <c r="BO781" s="144" cm="1">
        <f t="array" ref="BO781">INDEX($K:$P,ROW(),MATCH(BO$3,$K$2:$P$2,0))</f>
        <v>0.05</v>
      </c>
      <c r="BP781" s="144" cm="1">
        <f t="array" ref="BP781">INDEX($K:$P,ROW(),MATCH(BP$3,$K$2:$P$2,0))</f>
        <v>0.05</v>
      </c>
      <c r="BQ781" s="144" cm="1">
        <f t="array" ref="BQ781">INDEX($K:$P,ROW(),MATCH(BQ$3,$K$2:$P$2,0))</f>
        <v>0.05</v>
      </c>
      <c r="BR781" s="144" cm="1">
        <f t="array" ref="BR781">INDEX($K:$P,ROW(),MATCH(BR$3,$K$2:$P$2,0))</f>
        <v>0.05</v>
      </c>
      <c r="BS781" s="144" cm="1">
        <f t="array" ref="BS781">INDEX($K:$P,ROW(),MATCH(BS$3,$K$2:$P$2,0))</f>
        <v>0.05</v>
      </c>
      <c r="BT781" s="144" cm="1">
        <f t="array" ref="BT781">INDEX($K:$P,ROW(),MATCH(BT$3,$K$2:$P$2,0))</f>
        <v>0.05</v>
      </c>
      <c r="BU781" s="144" cm="1">
        <f t="array" ref="BU781">INDEX($K:$P,ROW(),MATCH(BU$3,$K$2:$P$2,0))</f>
        <v>0.05</v>
      </c>
      <c r="BV781" s="144" cm="1">
        <f t="array" ref="BV781">INDEX($K:$P,ROW(),MATCH(BV$3,$K$2:$P$2,0))</f>
        <v>0.05</v>
      </c>
      <c r="BW781" s="144" cm="1">
        <f t="array" ref="BW781">INDEX($K:$P,ROW(),MATCH(BW$3,$K$2:$P$2,0))</f>
        <v>0.05</v>
      </c>
      <c r="BX781" s="144" cm="1">
        <f t="array" ref="BX781">INDEX($K:$P,ROW(),MATCH(BX$3,$K$2:$P$2,0))</f>
        <v>0.05</v>
      </c>
      <c r="BY781" s="144" cm="1">
        <f t="array" ref="BY781">INDEX($K:$P,ROW(),MATCH(BY$3,$K$2:$P$2,0))</f>
        <v>0.05</v>
      </c>
      <c r="BZ781" s="144" cm="1">
        <f t="array" ref="BZ781">INDEX($K:$P,ROW(),MATCH(BZ$3,$K$2:$P$2,0))</f>
        <v>0.05</v>
      </c>
      <c r="CA781" s="144" cm="1">
        <f t="array" ref="CA781">INDEX($K:$P,ROW(),MATCH(CA$3,$K$2:$P$2,0))</f>
        <v>0.05</v>
      </c>
      <c r="CB781" s="144" cm="1">
        <f t="array" ref="CB781">INDEX($K:$P,ROW(),MATCH(CB$3,$K$2:$P$2,0))</f>
        <v>0.05</v>
      </c>
      <c r="CC781" s="144" cm="1">
        <f t="array" ref="CC781">INDEX($K:$P,ROW(),MATCH(CC$3,$K$2:$P$2,0))</f>
        <v>0.05</v>
      </c>
      <c r="CD781" s="144" cm="1">
        <f t="array" ref="CD781">INDEX($K:$P,ROW(),MATCH(CD$3,$K$2:$P$2,0))</f>
        <v>0.05</v>
      </c>
      <c r="CE781" s="144" cm="1">
        <f t="array" ref="CE781">INDEX($K:$P,ROW(),MATCH(CE$3,$K$2:$P$2,0))</f>
        <v>0.05</v>
      </c>
      <c r="CF781" s="144" cm="1">
        <f t="array" ref="CF781">INDEX($K:$P,ROW(),MATCH(CF$3,$K$2:$P$2,0))</f>
        <v>0.05</v>
      </c>
      <c r="CG781" s="144" cm="1">
        <f t="array" ref="CG781">INDEX($K:$P,ROW(),MATCH(CG$3,$K$2:$P$2,0))</f>
        <v>0.05</v>
      </c>
      <c r="CH781" s="144" cm="1">
        <f t="array" ref="CH781">INDEX($K:$P,ROW(),MATCH(CH$3,$K$2:$P$2,0))</f>
        <v>0.05</v>
      </c>
      <c r="CI781" s="144" cm="1">
        <f t="array" ref="CI781">INDEX($K:$P,ROW(),MATCH(CI$3,$K$2:$P$2,0))</f>
        <v>0.05</v>
      </c>
      <c r="CJ781" s="144" cm="1">
        <f t="array" ref="CJ781">INDEX($K:$P,ROW(),MATCH(CJ$3,$K$2:$P$2,0))</f>
        <v>0.05</v>
      </c>
      <c r="CK781" s="144" cm="1">
        <f t="array" ref="CK781">INDEX($K:$P,ROW(),MATCH(CK$3,$K$2:$P$2,0))</f>
        <v>0.05</v>
      </c>
      <c r="CL781" s="144" cm="1">
        <f t="array" ref="CL781">INDEX($K:$P,ROW(),MATCH(CL$3,$K$2:$P$2,0))</f>
        <v>0.05</v>
      </c>
    </row>
    <row r="782" spans="2:90" x14ac:dyDescent="0.4">
      <c r="B782" s="152" t="s">
        <v>74</v>
      </c>
      <c r="D782" t="s">
        <v>978</v>
      </c>
      <c r="E782" t="s">
        <v>906</v>
      </c>
      <c r="K782" s="34">
        <f ca="1">SUMIF($3:$3,K$2,782:782)</f>
        <v>-3000</v>
      </c>
      <c r="L782" s="34">
        <f ca="1">SUMIF($3:$3,L$2,782:782)</f>
        <v>-3000</v>
      </c>
      <c r="M782" s="34">
        <f ca="1">SUMIF($3:$3,M$2,782:782)</f>
        <v>-3000</v>
      </c>
      <c r="N782" s="34">
        <f ca="1">SUMIF($3:$3,N$2,782:782)</f>
        <v>-3000</v>
      </c>
      <c r="O782" s="34">
        <f ca="1">SUMIF($3:$3,O$2,782:782)</f>
        <v>-3000</v>
      </c>
      <c r="P782" s="34">
        <f ca="1">SUMIF($3:$3,P$2,782:782)</f>
        <v>-3000</v>
      </c>
      <c r="R782" s="15"/>
      <c r="S782" s="76">
        <f t="shared" ref="S782:CD782" ca="1" si="812">-S780*S781</f>
        <v>-250</v>
      </c>
      <c r="T782" s="76">
        <f t="shared" ca="1" si="812"/>
        <v>-250</v>
      </c>
      <c r="U782" s="76">
        <f t="shared" ca="1" si="812"/>
        <v>-250</v>
      </c>
      <c r="V782" s="76">
        <f t="shared" ca="1" si="812"/>
        <v>-250</v>
      </c>
      <c r="W782" s="76">
        <f t="shared" ca="1" si="812"/>
        <v>-250</v>
      </c>
      <c r="X782" s="76">
        <f t="shared" ca="1" si="812"/>
        <v>-250</v>
      </c>
      <c r="Y782" s="76">
        <f t="shared" ca="1" si="812"/>
        <v>-250</v>
      </c>
      <c r="Z782" s="76">
        <f t="shared" ca="1" si="812"/>
        <v>-250</v>
      </c>
      <c r="AA782" s="76">
        <f t="shared" ca="1" si="812"/>
        <v>-250</v>
      </c>
      <c r="AB782" s="76">
        <f t="shared" ca="1" si="812"/>
        <v>-250</v>
      </c>
      <c r="AC782" s="76">
        <f t="shared" ca="1" si="812"/>
        <v>-250</v>
      </c>
      <c r="AD782" s="76">
        <f t="shared" ca="1" si="812"/>
        <v>-250</v>
      </c>
      <c r="AE782" s="76">
        <f t="shared" ca="1" si="812"/>
        <v>-250</v>
      </c>
      <c r="AF782" s="76">
        <f t="shared" ca="1" si="812"/>
        <v>-250</v>
      </c>
      <c r="AG782" s="76">
        <f t="shared" ca="1" si="812"/>
        <v>-250</v>
      </c>
      <c r="AH782" s="76">
        <f t="shared" ca="1" si="812"/>
        <v>-250</v>
      </c>
      <c r="AI782" s="76">
        <f t="shared" ca="1" si="812"/>
        <v>-250</v>
      </c>
      <c r="AJ782" s="76">
        <f t="shared" ca="1" si="812"/>
        <v>-250</v>
      </c>
      <c r="AK782" s="76">
        <f t="shared" ca="1" si="812"/>
        <v>-250</v>
      </c>
      <c r="AL782" s="76">
        <f t="shared" ca="1" si="812"/>
        <v>-250</v>
      </c>
      <c r="AM782" s="76">
        <f t="shared" ca="1" si="812"/>
        <v>-250</v>
      </c>
      <c r="AN782" s="76">
        <f t="shared" ca="1" si="812"/>
        <v>-250</v>
      </c>
      <c r="AO782" s="76">
        <f t="shared" ca="1" si="812"/>
        <v>-250</v>
      </c>
      <c r="AP782" s="76">
        <f t="shared" ca="1" si="812"/>
        <v>-250</v>
      </c>
      <c r="AQ782" s="76">
        <f t="shared" ca="1" si="812"/>
        <v>-250</v>
      </c>
      <c r="AR782" s="76">
        <f t="shared" ca="1" si="812"/>
        <v>-250</v>
      </c>
      <c r="AS782" s="76">
        <f t="shared" ca="1" si="812"/>
        <v>-250</v>
      </c>
      <c r="AT782" s="76">
        <f t="shared" ca="1" si="812"/>
        <v>-250</v>
      </c>
      <c r="AU782" s="76">
        <f t="shared" ca="1" si="812"/>
        <v>-250</v>
      </c>
      <c r="AV782" s="76">
        <f t="shared" ca="1" si="812"/>
        <v>-250</v>
      </c>
      <c r="AW782" s="76">
        <f t="shared" ca="1" si="812"/>
        <v>-250</v>
      </c>
      <c r="AX782" s="76">
        <f t="shared" ca="1" si="812"/>
        <v>-250</v>
      </c>
      <c r="AY782" s="76">
        <f t="shared" ca="1" si="812"/>
        <v>-250</v>
      </c>
      <c r="AZ782" s="76">
        <f t="shared" ca="1" si="812"/>
        <v>-250</v>
      </c>
      <c r="BA782" s="76">
        <f t="shared" ca="1" si="812"/>
        <v>-250</v>
      </c>
      <c r="BB782" s="76">
        <f t="shared" ca="1" si="812"/>
        <v>-250</v>
      </c>
      <c r="BC782" s="76">
        <f t="shared" ca="1" si="812"/>
        <v>-250</v>
      </c>
      <c r="BD782" s="76">
        <f t="shared" ca="1" si="812"/>
        <v>-250</v>
      </c>
      <c r="BE782" s="76">
        <f t="shared" ca="1" si="812"/>
        <v>-250</v>
      </c>
      <c r="BF782" s="76">
        <f t="shared" ca="1" si="812"/>
        <v>-250</v>
      </c>
      <c r="BG782" s="76">
        <f t="shared" ca="1" si="812"/>
        <v>-250</v>
      </c>
      <c r="BH782" s="76">
        <f t="shared" ca="1" si="812"/>
        <v>-250</v>
      </c>
      <c r="BI782" s="76">
        <f t="shared" ca="1" si="812"/>
        <v>-250</v>
      </c>
      <c r="BJ782" s="76">
        <f t="shared" ca="1" si="812"/>
        <v>-250</v>
      </c>
      <c r="BK782" s="76">
        <f t="shared" ca="1" si="812"/>
        <v>-250</v>
      </c>
      <c r="BL782" s="76">
        <f t="shared" ca="1" si="812"/>
        <v>-250</v>
      </c>
      <c r="BM782" s="76">
        <f t="shared" ca="1" si="812"/>
        <v>-250</v>
      </c>
      <c r="BN782" s="76">
        <f t="shared" ca="1" si="812"/>
        <v>-250</v>
      </c>
      <c r="BO782" s="76">
        <f t="shared" ca="1" si="812"/>
        <v>-250</v>
      </c>
      <c r="BP782" s="76">
        <f t="shared" ca="1" si="812"/>
        <v>-250</v>
      </c>
      <c r="BQ782" s="76">
        <f t="shared" ca="1" si="812"/>
        <v>-250</v>
      </c>
      <c r="BR782" s="76">
        <f t="shared" ca="1" si="812"/>
        <v>-250</v>
      </c>
      <c r="BS782" s="76">
        <f t="shared" ca="1" si="812"/>
        <v>-250</v>
      </c>
      <c r="BT782" s="76">
        <f t="shared" ca="1" si="812"/>
        <v>-250</v>
      </c>
      <c r="BU782" s="76">
        <f t="shared" ca="1" si="812"/>
        <v>-250</v>
      </c>
      <c r="BV782" s="76">
        <f t="shared" ca="1" si="812"/>
        <v>-250</v>
      </c>
      <c r="BW782" s="76">
        <f t="shared" ca="1" si="812"/>
        <v>-250</v>
      </c>
      <c r="BX782" s="76">
        <f t="shared" ca="1" si="812"/>
        <v>-250</v>
      </c>
      <c r="BY782" s="76">
        <f t="shared" ca="1" si="812"/>
        <v>-250</v>
      </c>
      <c r="BZ782" s="76">
        <f t="shared" ca="1" si="812"/>
        <v>-250</v>
      </c>
      <c r="CA782" s="76">
        <f t="shared" ca="1" si="812"/>
        <v>-250</v>
      </c>
      <c r="CB782" s="76">
        <f t="shared" ca="1" si="812"/>
        <v>-250</v>
      </c>
      <c r="CC782" s="76">
        <f t="shared" ca="1" si="812"/>
        <v>-250</v>
      </c>
      <c r="CD782" s="76">
        <f t="shared" ca="1" si="812"/>
        <v>-250</v>
      </c>
      <c r="CE782" s="76">
        <f t="shared" ref="CE782:CL782" ca="1" si="813">-CE780*CE781</f>
        <v>-250</v>
      </c>
      <c r="CF782" s="76">
        <f t="shared" ca="1" si="813"/>
        <v>-250</v>
      </c>
      <c r="CG782" s="76">
        <f t="shared" ca="1" si="813"/>
        <v>-250</v>
      </c>
      <c r="CH782" s="76">
        <f t="shared" ca="1" si="813"/>
        <v>-250</v>
      </c>
      <c r="CI782" s="76">
        <f t="shared" ca="1" si="813"/>
        <v>-250</v>
      </c>
      <c r="CJ782" s="76">
        <f t="shared" ca="1" si="813"/>
        <v>-250</v>
      </c>
      <c r="CK782" s="76">
        <f t="shared" ca="1" si="813"/>
        <v>-250</v>
      </c>
      <c r="CL782" s="76">
        <f t="shared" ca="1" si="813"/>
        <v>-250</v>
      </c>
    </row>
    <row r="783" spans="2:90" x14ac:dyDescent="0.4">
      <c r="B783" s="122" t="str">
        <f>"# of "&amp;B795&amp;"s"</f>
        <v># of Firms</v>
      </c>
      <c r="C783" s="31" t="s">
        <v>937</v>
      </c>
      <c r="D783" s="31" t="s">
        <v>978</v>
      </c>
      <c r="E783" s="31" t="s">
        <v>906</v>
      </c>
      <c r="F783" s="31"/>
      <c r="G783" s="31"/>
      <c r="H783" s="31"/>
      <c r="I783" s="73"/>
      <c r="J783" s="73"/>
      <c r="K783" s="114">
        <f ca="1">SUMIF($4:$4,K$2,783:783)</f>
        <v>57000</v>
      </c>
      <c r="L783" s="114">
        <f ca="1">SUMIF($4:$4,L$2,783:783)</f>
        <v>114000</v>
      </c>
      <c r="M783" s="114">
        <f ca="1">SUMIF($4:$4,M$2,783:783)</f>
        <v>171000</v>
      </c>
      <c r="N783" s="114">
        <f ca="1">SUMIF($4:$4,N$2,783:783)</f>
        <v>228000</v>
      </c>
      <c r="O783" s="114">
        <f ca="1">SUMIF($4:$4,O$2,783:783)</f>
        <v>285000</v>
      </c>
      <c r="P783" s="114">
        <f ca="1">SUMIF($4:$4,P$2,783:783)</f>
        <v>342000</v>
      </c>
      <c r="R783" s="112"/>
      <c r="S783" s="145">
        <f t="shared" ref="S783:CD783" ca="1" si="814">S779+S780+S782</f>
        <v>4750</v>
      </c>
      <c r="T783" s="145">
        <f t="shared" ca="1" si="814"/>
        <v>9500</v>
      </c>
      <c r="U783" s="145">
        <f t="shared" ca="1" si="814"/>
        <v>14250</v>
      </c>
      <c r="V783" s="145">
        <f t="shared" ca="1" si="814"/>
        <v>19000</v>
      </c>
      <c r="W783" s="145">
        <f t="shared" ca="1" si="814"/>
        <v>23750</v>
      </c>
      <c r="X783" s="145">
        <f t="shared" ca="1" si="814"/>
        <v>28500</v>
      </c>
      <c r="Y783" s="145">
        <f t="shared" ca="1" si="814"/>
        <v>33250</v>
      </c>
      <c r="Z783" s="145">
        <f t="shared" ca="1" si="814"/>
        <v>38000</v>
      </c>
      <c r="AA783" s="145">
        <f t="shared" ca="1" si="814"/>
        <v>42750</v>
      </c>
      <c r="AB783" s="145">
        <f t="shared" ca="1" si="814"/>
        <v>47500</v>
      </c>
      <c r="AC783" s="145">
        <f t="shared" ca="1" si="814"/>
        <v>52250</v>
      </c>
      <c r="AD783" s="145">
        <f t="shared" ca="1" si="814"/>
        <v>57000</v>
      </c>
      <c r="AE783" s="145">
        <f t="shared" ca="1" si="814"/>
        <v>61750</v>
      </c>
      <c r="AF783" s="145">
        <f t="shared" ca="1" si="814"/>
        <v>66500</v>
      </c>
      <c r="AG783" s="145">
        <f t="shared" ca="1" si="814"/>
        <v>71250</v>
      </c>
      <c r="AH783" s="145">
        <f t="shared" ca="1" si="814"/>
        <v>76000</v>
      </c>
      <c r="AI783" s="145">
        <f t="shared" ca="1" si="814"/>
        <v>80750</v>
      </c>
      <c r="AJ783" s="145">
        <f t="shared" ca="1" si="814"/>
        <v>85500</v>
      </c>
      <c r="AK783" s="145">
        <f t="shared" ca="1" si="814"/>
        <v>90250</v>
      </c>
      <c r="AL783" s="145">
        <f t="shared" ca="1" si="814"/>
        <v>95000</v>
      </c>
      <c r="AM783" s="145">
        <f t="shared" ca="1" si="814"/>
        <v>99750</v>
      </c>
      <c r="AN783" s="145">
        <f t="shared" ca="1" si="814"/>
        <v>104500</v>
      </c>
      <c r="AO783" s="145">
        <f t="shared" ca="1" si="814"/>
        <v>109250</v>
      </c>
      <c r="AP783" s="145">
        <f t="shared" ca="1" si="814"/>
        <v>114000</v>
      </c>
      <c r="AQ783" s="145">
        <f t="shared" ca="1" si="814"/>
        <v>118750</v>
      </c>
      <c r="AR783" s="145">
        <f t="shared" ca="1" si="814"/>
        <v>123500</v>
      </c>
      <c r="AS783" s="145">
        <f t="shared" ca="1" si="814"/>
        <v>128250</v>
      </c>
      <c r="AT783" s="145">
        <f t="shared" ca="1" si="814"/>
        <v>133000</v>
      </c>
      <c r="AU783" s="145">
        <f t="shared" ca="1" si="814"/>
        <v>137750</v>
      </c>
      <c r="AV783" s="145">
        <f t="shared" ca="1" si="814"/>
        <v>142500</v>
      </c>
      <c r="AW783" s="145">
        <f t="shared" ca="1" si="814"/>
        <v>147250</v>
      </c>
      <c r="AX783" s="145">
        <f t="shared" ca="1" si="814"/>
        <v>152000</v>
      </c>
      <c r="AY783" s="145">
        <f t="shared" ca="1" si="814"/>
        <v>156750</v>
      </c>
      <c r="AZ783" s="145">
        <f t="shared" ca="1" si="814"/>
        <v>161500</v>
      </c>
      <c r="BA783" s="145">
        <f t="shared" ca="1" si="814"/>
        <v>166250</v>
      </c>
      <c r="BB783" s="145">
        <f t="shared" ca="1" si="814"/>
        <v>171000</v>
      </c>
      <c r="BC783" s="145">
        <f t="shared" ca="1" si="814"/>
        <v>175750</v>
      </c>
      <c r="BD783" s="145">
        <f t="shared" ca="1" si="814"/>
        <v>180500</v>
      </c>
      <c r="BE783" s="145">
        <f t="shared" ca="1" si="814"/>
        <v>185250</v>
      </c>
      <c r="BF783" s="145">
        <f t="shared" ca="1" si="814"/>
        <v>190000</v>
      </c>
      <c r="BG783" s="145">
        <f t="shared" ca="1" si="814"/>
        <v>194750</v>
      </c>
      <c r="BH783" s="145">
        <f t="shared" ca="1" si="814"/>
        <v>199500</v>
      </c>
      <c r="BI783" s="145">
        <f t="shared" ca="1" si="814"/>
        <v>204250</v>
      </c>
      <c r="BJ783" s="145">
        <f t="shared" ca="1" si="814"/>
        <v>209000</v>
      </c>
      <c r="BK783" s="145">
        <f t="shared" ca="1" si="814"/>
        <v>213750</v>
      </c>
      <c r="BL783" s="145">
        <f t="shared" ca="1" si="814"/>
        <v>218500</v>
      </c>
      <c r="BM783" s="145">
        <f t="shared" ca="1" si="814"/>
        <v>223250</v>
      </c>
      <c r="BN783" s="145">
        <f t="shared" ca="1" si="814"/>
        <v>228000</v>
      </c>
      <c r="BO783" s="145">
        <f t="shared" ca="1" si="814"/>
        <v>232750</v>
      </c>
      <c r="BP783" s="145">
        <f t="shared" ca="1" si="814"/>
        <v>237500</v>
      </c>
      <c r="BQ783" s="145">
        <f t="shared" ca="1" si="814"/>
        <v>242250</v>
      </c>
      <c r="BR783" s="145">
        <f t="shared" ca="1" si="814"/>
        <v>247000</v>
      </c>
      <c r="BS783" s="145">
        <f t="shared" ca="1" si="814"/>
        <v>251750</v>
      </c>
      <c r="BT783" s="145">
        <f t="shared" ca="1" si="814"/>
        <v>256500</v>
      </c>
      <c r="BU783" s="145">
        <f t="shared" ca="1" si="814"/>
        <v>261250</v>
      </c>
      <c r="BV783" s="145">
        <f t="shared" ca="1" si="814"/>
        <v>266000</v>
      </c>
      <c r="BW783" s="145">
        <f t="shared" ca="1" si="814"/>
        <v>270750</v>
      </c>
      <c r="BX783" s="145">
        <f t="shared" ca="1" si="814"/>
        <v>275500</v>
      </c>
      <c r="BY783" s="145">
        <f t="shared" ca="1" si="814"/>
        <v>280250</v>
      </c>
      <c r="BZ783" s="145">
        <f t="shared" ca="1" si="814"/>
        <v>285000</v>
      </c>
      <c r="CA783" s="145">
        <f t="shared" ca="1" si="814"/>
        <v>289750</v>
      </c>
      <c r="CB783" s="145">
        <f t="shared" ca="1" si="814"/>
        <v>294500</v>
      </c>
      <c r="CC783" s="145">
        <f t="shared" ca="1" si="814"/>
        <v>299250</v>
      </c>
      <c r="CD783" s="145">
        <f t="shared" ca="1" si="814"/>
        <v>304000</v>
      </c>
      <c r="CE783" s="145">
        <f t="shared" ref="CE783:CL783" ca="1" si="815">CE779+CE780+CE782</f>
        <v>308750</v>
      </c>
      <c r="CF783" s="145">
        <f t="shared" ca="1" si="815"/>
        <v>313500</v>
      </c>
      <c r="CG783" s="145">
        <f t="shared" ca="1" si="815"/>
        <v>318250</v>
      </c>
      <c r="CH783" s="145">
        <f t="shared" ca="1" si="815"/>
        <v>323000</v>
      </c>
      <c r="CI783" s="145">
        <f t="shared" ca="1" si="815"/>
        <v>327750</v>
      </c>
      <c r="CJ783" s="145">
        <f t="shared" ca="1" si="815"/>
        <v>332500</v>
      </c>
      <c r="CK783" s="145">
        <f t="shared" ca="1" si="815"/>
        <v>337250</v>
      </c>
      <c r="CL783" s="145">
        <f t="shared" ca="1" si="815"/>
        <v>342000</v>
      </c>
    </row>
    <row r="784" spans="2:90" x14ac:dyDescent="0.4">
      <c r="B784" s="139" t="s">
        <v>62</v>
      </c>
      <c r="C784" s="12"/>
      <c r="D784" s="12" t="s">
        <v>978</v>
      </c>
      <c r="E784" s="12" t="s">
        <v>906</v>
      </c>
      <c r="F784" s="12"/>
      <c r="G784" s="12"/>
      <c r="H784" s="12"/>
      <c r="I784" s="60"/>
      <c r="J784" s="60"/>
      <c r="K784" s="34">
        <f t="shared" ref="K784:P784" ca="1" si="816">K783-SUM(K782,K779:K780)</f>
        <v>0</v>
      </c>
      <c r="L784" s="34">
        <f t="shared" ca="1" si="816"/>
        <v>0</v>
      </c>
      <c r="M784" s="34">
        <f t="shared" ca="1" si="816"/>
        <v>0</v>
      </c>
      <c r="N784" s="34">
        <f t="shared" ca="1" si="816"/>
        <v>0</v>
      </c>
      <c r="O784" s="34">
        <f t="shared" ca="1" si="816"/>
        <v>0</v>
      </c>
      <c r="P784" s="34">
        <f t="shared" ca="1" si="816"/>
        <v>0</v>
      </c>
      <c r="R784" s="15"/>
      <c r="S784" s="76">
        <f t="shared" ref="S784:CD784" ca="1" si="817">S783-SUM(S782,S779:S780)</f>
        <v>0</v>
      </c>
      <c r="T784" s="76">
        <f t="shared" ca="1" si="817"/>
        <v>0</v>
      </c>
      <c r="U784" s="76">
        <f t="shared" ca="1" si="817"/>
        <v>0</v>
      </c>
      <c r="V784" s="76">
        <f t="shared" ca="1" si="817"/>
        <v>0</v>
      </c>
      <c r="W784" s="76">
        <f t="shared" ca="1" si="817"/>
        <v>0</v>
      </c>
      <c r="X784" s="76">
        <f t="shared" ca="1" si="817"/>
        <v>0</v>
      </c>
      <c r="Y784" s="76">
        <f t="shared" ca="1" si="817"/>
        <v>0</v>
      </c>
      <c r="Z784" s="76">
        <f t="shared" ca="1" si="817"/>
        <v>0</v>
      </c>
      <c r="AA784" s="76">
        <f t="shared" ca="1" si="817"/>
        <v>0</v>
      </c>
      <c r="AB784" s="76">
        <f t="shared" ca="1" si="817"/>
        <v>0</v>
      </c>
      <c r="AC784" s="76">
        <f t="shared" ca="1" si="817"/>
        <v>0</v>
      </c>
      <c r="AD784" s="76">
        <f t="shared" ca="1" si="817"/>
        <v>0</v>
      </c>
      <c r="AE784" s="76">
        <f t="shared" ca="1" si="817"/>
        <v>0</v>
      </c>
      <c r="AF784" s="76">
        <f t="shared" ca="1" si="817"/>
        <v>0</v>
      </c>
      <c r="AG784" s="76">
        <f t="shared" ca="1" si="817"/>
        <v>0</v>
      </c>
      <c r="AH784" s="76">
        <f t="shared" ca="1" si="817"/>
        <v>0</v>
      </c>
      <c r="AI784" s="76">
        <f t="shared" ca="1" si="817"/>
        <v>0</v>
      </c>
      <c r="AJ784" s="76">
        <f t="shared" ca="1" si="817"/>
        <v>0</v>
      </c>
      <c r="AK784" s="76">
        <f t="shared" ca="1" si="817"/>
        <v>0</v>
      </c>
      <c r="AL784" s="76">
        <f t="shared" ca="1" si="817"/>
        <v>0</v>
      </c>
      <c r="AM784" s="76">
        <f t="shared" ca="1" si="817"/>
        <v>0</v>
      </c>
      <c r="AN784" s="76">
        <f t="shared" ca="1" si="817"/>
        <v>0</v>
      </c>
      <c r="AO784" s="76">
        <f t="shared" ca="1" si="817"/>
        <v>0</v>
      </c>
      <c r="AP784" s="76">
        <f t="shared" ca="1" si="817"/>
        <v>0</v>
      </c>
      <c r="AQ784" s="76">
        <f t="shared" ca="1" si="817"/>
        <v>0</v>
      </c>
      <c r="AR784" s="76">
        <f t="shared" ca="1" si="817"/>
        <v>0</v>
      </c>
      <c r="AS784" s="76">
        <f t="shared" ca="1" si="817"/>
        <v>0</v>
      </c>
      <c r="AT784" s="76">
        <f t="shared" ca="1" si="817"/>
        <v>0</v>
      </c>
      <c r="AU784" s="76">
        <f t="shared" ca="1" si="817"/>
        <v>0</v>
      </c>
      <c r="AV784" s="76">
        <f t="shared" ca="1" si="817"/>
        <v>0</v>
      </c>
      <c r="AW784" s="76">
        <f t="shared" ca="1" si="817"/>
        <v>0</v>
      </c>
      <c r="AX784" s="76">
        <f t="shared" ca="1" si="817"/>
        <v>0</v>
      </c>
      <c r="AY784" s="76">
        <f t="shared" ca="1" si="817"/>
        <v>0</v>
      </c>
      <c r="AZ784" s="76">
        <f t="shared" ca="1" si="817"/>
        <v>0</v>
      </c>
      <c r="BA784" s="76">
        <f t="shared" ca="1" si="817"/>
        <v>0</v>
      </c>
      <c r="BB784" s="76">
        <f t="shared" ca="1" si="817"/>
        <v>0</v>
      </c>
      <c r="BC784" s="76">
        <f t="shared" ca="1" si="817"/>
        <v>0</v>
      </c>
      <c r="BD784" s="76">
        <f t="shared" ca="1" si="817"/>
        <v>0</v>
      </c>
      <c r="BE784" s="76">
        <f t="shared" ca="1" si="817"/>
        <v>0</v>
      </c>
      <c r="BF784" s="76">
        <f t="shared" ca="1" si="817"/>
        <v>0</v>
      </c>
      <c r="BG784" s="76">
        <f t="shared" ca="1" si="817"/>
        <v>0</v>
      </c>
      <c r="BH784" s="76">
        <f t="shared" ca="1" si="817"/>
        <v>0</v>
      </c>
      <c r="BI784" s="76">
        <f t="shared" ca="1" si="817"/>
        <v>0</v>
      </c>
      <c r="BJ784" s="76">
        <f t="shared" ca="1" si="817"/>
        <v>0</v>
      </c>
      <c r="BK784" s="76">
        <f t="shared" ca="1" si="817"/>
        <v>0</v>
      </c>
      <c r="BL784" s="76">
        <f t="shared" ca="1" si="817"/>
        <v>0</v>
      </c>
      <c r="BM784" s="76">
        <f t="shared" ca="1" si="817"/>
        <v>0</v>
      </c>
      <c r="BN784" s="76">
        <f t="shared" ca="1" si="817"/>
        <v>0</v>
      </c>
      <c r="BO784" s="76">
        <f t="shared" ca="1" si="817"/>
        <v>0</v>
      </c>
      <c r="BP784" s="76">
        <f t="shared" ca="1" si="817"/>
        <v>0</v>
      </c>
      <c r="BQ784" s="76">
        <f t="shared" ca="1" si="817"/>
        <v>0</v>
      </c>
      <c r="BR784" s="76">
        <f t="shared" ca="1" si="817"/>
        <v>0</v>
      </c>
      <c r="BS784" s="76">
        <f t="shared" ca="1" si="817"/>
        <v>0</v>
      </c>
      <c r="BT784" s="76">
        <f t="shared" ca="1" si="817"/>
        <v>0</v>
      </c>
      <c r="BU784" s="76">
        <f t="shared" ca="1" si="817"/>
        <v>0</v>
      </c>
      <c r="BV784" s="76">
        <f t="shared" ca="1" si="817"/>
        <v>0</v>
      </c>
      <c r="BW784" s="76">
        <f t="shared" ca="1" si="817"/>
        <v>0</v>
      </c>
      <c r="BX784" s="76">
        <f t="shared" ca="1" si="817"/>
        <v>0</v>
      </c>
      <c r="BY784" s="76">
        <f t="shared" ca="1" si="817"/>
        <v>0</v>
      </c>
      <c r="BZ784" s="76">
        <f t="shared" ca="1" si="817"/>
        <v>0</v>
      </c>
      <c r="CA784" s="76">
        <f t="shared" ca="1" si="817"/>
        <v>0</v>
      </c>
      <c r="CB784" s="76">
        <f t="shared" ca="1" si="817"/>
        <v>0</v>
      </c>
      <c r="CC784" s="76">
        <f t="shared" ca="1" si="817"/>
        <v>0</v>
      </c>
      <c r="CD784" s="76">
        <f t="shared" ca="1" si="817"/>
        <v>0</v>
      </c>
      <c r="CE784" s="76">
        <f t="shared" ref="CE784:CL784" ca="1" si="818">CE783-SUM(CE782,CE779:CE780)</f>
        <v>0</v>
      </c>
      <c r="CF784" s="76">
        <f t="shared" ca="1" si="818"/>
        <v>0</v>
      </c>
      <c r="CG784" s="76">
        <f t="shared" ca="1" si="818"/>
        <v>0</v>
      </c>
      <c r="CH784" s="76">
        <f t="shared" ca="1" si="818"/>
        <v>0</v>
      </c>
      <c r="CI784" s="76">
        <f t="shared" ca="1" si="818"/>
        <v>0</v>
      </c>
      <c r="CJ784" s="76">
        <f t="shared" ca="1" si="818"/>
        <v>0</v>
      </c>
      <c r="CK784" s="76">
        <f t="shared" ca="1" si="818"/>
        <v>0</v>
      </c>
      <c r="CL784" s="76">
        <f t="shared" ca="1" si="818"/>
        <v>0</v>
      </c>
    </row>
    <row r="785" spans="2:90" x14ac:dyDescent="0.4">
      <c r="B785" s="13"/>
      <c r="C785" s="12"/>
      <c r="D785" s="12" t="s">
        <v>978</v>
      </c>
      <c r="E785" s="12" t="s">
        <v>906</v>
      </c>
      <c r="F785" s="12"/>
      <c r="G785" s="12"/>
      <c r="H785" s="12"/>
      <c r="K785" s="34"/>
      <c r="L785" s="34"/>
      <c r="M785" s="34"/>
      <c r="N785" s="34"/>
      <c r="O785" s="34"/>
      <c r="P785" s="34"/>
      <c r="R785" s="15"/>
      <c r="S785" s="76"/>
      <c r="T785" s="76"/>
      <c r="U785" s="76"/>
      <c r="V785" s="76"/>
      <c r="W785" s="76"/>
      <c r="X785" s="76"/>
      <c r="Y785" s="76"/>
      <c r="Z785" s="76"/>
      <c r="AA785" s="76"/>
      <c r="AB785" s="76"/>
      <c r="AC785" s="76"/>
      <c r="AD785" s="76"/>
      <c r="AE785" s="76"/>
      <c r="AF785" s="76"/>
      <c r="AG785" s="76"/>
      <c r="AH785" s="76"/>
      <c r="AI785" s="76"/>
      <c r="AJ785" s="76"/>
      <c r="AK785" s="76"/>
      <c r="AL785" s="76"/>
      <c r="AM785" s="76"/>
      <c r="AN785" s="76"/>
      <c r="AO785" s="76"/>
      <c r="AP785" s="76"/>
      <c r="AQ785" s="76"/>
      <c r="AR785" s="76"/>
      <c r="AS785" s="76"/>
      <c r="AT785" s="76"/>
      <c r="AU785" s="76"/>
      <c r="AV785" s="76"/>
      <c r="AW785" s="76"/>
      <c r="AX785" s="76"/>
      <c r="AY785" s="76"/>
      <c r="AZ785" s="76"/>
      <c r="BA785" s="76"/>
      <c r="BB785" s="76"/>
      <c r="BC785" s="76"/>
      <c r="BD785" s="76"/>
      <c r="BE785" s="76"/>
      <c r="BF785" s="76"/>
      <c r="BG785" s="76"/>
      <c r="BH785" s="76"/>
      <c r="BI785" s="76"/>
      <c r="BJ785" s="76"/>
      <c r="BK785" s="76"/>
      <c r="BL785" s="76"/>
      <c r="BM785" s="76"/>
      <c r="BN785" s="76"/>
      <c r="BO785" s="76"/>
      <c r="BP785" s="76"/>
      <c r="BQ785" s="76"/>
      <c r="BR785" s="76"/>
      <c r="BS785" s="76"/>
      <c r="BT785" s="76"/>
      <c r="BU785" s="76"/>
      <c r="BV785" s="76"/>
      <c r="BW785" s="76"/>
      <c r="BX785" s="76"/>
      <c r="BY785" s="76"/>
      <c r="BZ785" s="76"/>
      <c r="CA785" s="76"/>
      <c r="CB785" s="76"/>
      <c r="CC785" s="76"/>
      <c r="CD785" s="76"/>
      <c r="CE785" s="76"/>
      <c r="CF785" s="76"/>
      <c r="CG785" s="76"/>
      <c r="CH785" s="76"/>
      <c r="CI785" s="76"/>
      <c r="CJ785" s="76"/>
      <c r="CK785" s="76"/>
      <c r="CL785" s="76"/>
    </row>
    <row r="786" spans="2:90" x14ac:dyDescent="0.4">
      <c r="B786" s="93" t="s">
        <v>979</v>
      </c>
      <c r="C786" s="12"/>
      <c r="D786" s="12" t="s">
        <v>978</v>
      </c>
      <c r="E786" s="12" t="s">
        <v>906</v>
      </c>
      <c r="F786" s="12"/>
      <c r="G786" s="12"/>
      <c r="H786" s="12"/>
      <c r="K786" s="34"/>
      <c r="L786" s="34"/>
      <c r="M786" s="34"/>
      <c r="N786" s="34"/>
      <c r="O786" s="34"/>
      <c r="P786" s="34"/>
      <c r="R786" s="15"/>
      <c r="S786" s="76"/>
      <c r="T786" s="76"/>
      <c r="U786" s="76"/>
      <c r="V786" s="76"/>
      <c r="W786" s="76"/>
      <c r="X786" s="76"/>
      <c r="Y786" s="76"/>
      <c r="Z786" s="76"/>
      <c r="AA786" s="76"/>
      <c r="AB786" s="76"/>
      <c r="AC786" s="76"/>
      <c r="AD786" s="76"/>
      <c r="AE786" s="76"/>
      <c r="AF786" s="76"/>
      <c r="AG786" s="76"/>
      <c r="AH786" s="76"/>
      <c r="AI786" s="76"/>
      <c r="AJ786" s="76"/>
      <c r="AK786" s="76"/>
      <c r="AL786" s="76"/>
      <c r="AM786" s="76"/>
      <c r="AN786" s="76"/>
      <c r="AO786" s="76"/>
      <c r="AP786" s="76"/>
      <c r="AQ786" s="76"/>
      <c r="AR786" s="76"/>
      <c r="AS786" s="76"/>
      <c r="AT786" s="76"/>
      <c r="AU786" s="76"/>
      <c r="AV786" s="76"/>
      <c r="AW786" s="76"/>
      <c r="AX786" s="76"/>
      <c r="AY786" s="76"/>
      <c r="AZ786" s="76"/>
      <c r="BA786" s="76"/>
      <c r="BB786" s="76"/>
      <c r="BC786" s="76"/>
      <c r="BD786" s="76"/>
      <c r="BE786" s="76"/>
      <c r="BF786" s="76"/>
      <c r="BG786" s="76"/>
      <c r="BH786" s="76"/>
      <c r="BI786" s="76"/>
      <c r="BJ786" s="76"/>
      <c r="BK786" s="76"/>
      <c r="BL786" s="76"/>
      <c r="BM786" s="76"/>
      <c r="BN786" s="76"/>
      <c r="BO786" s="76"/>
      <c r="BP786" s="76"/>
      <c r="BQ786" s="76"/>
      <c r="BR786" s="76"/>
      <c r="BS786" s="76"/>
      <c r="BT786" s="76"/>
      <c r="BU786" s="76"/>
      <c r="BV786" s="76"/>
      <c r="BW786" s="76"/>
      <c r="BX786" s="76"/>
      <c r="BY786" s="76"/>
      <c r="BZ786" s="76"/>
      <c r="CA786" s="76"/>
      <c r="CB786" s="76"/>
      <c r="CC786" s="76"/>
      <c r="CD786" s="76"/>
      <c r="CE786" s="76"/>
      <c r="CF786" s="76"/>
      <c r="CG786" s="76"/>
      <c r="CH786" s="76"/>
      <c r="CI786" s="76"/>
      <c r="CJ786" s="76"/>
      <c r="CK786" s="76"/>
      <c r="CL786" s="76"/>
    </row>
    <row r="787" spans="2:90" x14ac:dyDescent="0.4">
      <c r="B787" s="139" t="str">
        <f>"# of clients per "&amp;B795</f>
        <v># of clients per Firm</v>
      </c>
      <c r="C787" s="12"/>
      <c r="D787" s="12" t="s">
        <v>978</v>
      </c>
      <c r="E787" s="12" t="s">
        <v>906</v>
      </c>
      <c r="F787" s="12"/>
      <c r="G787" s="12"/>
      <c r="H787" s="12"/>
      <c r="K787" s="17">
        <v>100</v>
      </c>
      <c r="L787" s="17">
        <v>100</v>
      </c>
      <c r="M787" s="17">
        <v>100</v>
      </c>
      <c r="N787" s="17">
        <v>100</v>
      </c>
      <c r="O787" s="17">
        <v>100</v>
      </c>
      <c r="P787" s="17">
        <v>100</v>
      </c>
      <c r="R787" s="19"/>
      <c r="S787" s="76" cm="1">
        <f t="array" ref="S787">INDEX($K:$P,ROW(),MATCH(S$3,$K$2:$P$2,0))</f>
        <v>100</v>
      </c>
      <c r="T787" s="76" cm="1">
        <f t="array" ref="T787">INDEX($K:$P,ROW(),MATCH(T$3,$K$2:$P$2,0))</f>
        <v>100</v>
      </c>
      <c r="U787" s="76" cm="1">
        <f t="array" ref="U787">INDEX($K:$P,ROW(),MATCH(U$3,$K$2:$P$2,0))</f>
        <v>100</v>
      </c>
      <c r="V787" s="76" cm="1">
        <f t="array" ref="V787">INDEX($K:$P,ROW(),MATCH(V$3,$K$2:$P$2,0))</f>
        <v>100</v>
      </c>
      <c r="W787" s="76" cm="1">
        <f t="array" ref="W787">INDEX($K:$P,ROW(),MATCH(W$3,$K$2:$P$2,0))</f>
        <v>100</v>
      </c>
      <c r="X787" s="76" cm="1">
        <f t="array" ref="X787">INDEX($K:$P,ROW(),MATCH(X$3,$K$2:$P$2,0))</f>
        <v>100</v>
      </c>
      <c r="Y787" s="76" cm="1">
        <f t="array" ref="Y787">INDEX($K:$P,ROW(),MATCH(Y$3,$K$2:$P$2,0))</f>
        <v>100</v>
      </c>
      <c r="Z787" s="76" cm="1">
        <f t="array" ref="Z787">INDEX($K:$P,ROW(),MATCH(Z$3,$K$2:$P$2,0))</f>
        <v>100</v>
      </c>
      <c r="AA787" s="76" cm="1">
        <f t="array" ref="AA787">INDEX($K:$P,ROW(),MATCH(AA$3,$K$2:$P$2,0))</f>
        <v>100</v>
      </c>
      <c r="AB787" s="76" cm="1">
        <f t="array" ref="AB787">INDEX($K:$P,ROW(),MATCH(AB$3,$K$2:$P$2,0))</f>
        <v>100</v>
      </c>
      <c r="AC787" s="76" cm="1">
        <f t="array" ref="AC787">INDEX($K:$P,ROW(),MATCH(AC$3,$K$2:$P$2,0))</f>
        <v>100</v>
      </c>
      <c r="AD787" s="76" cm="1">
        <f t="array" ref="AD787">INDEX($K:$P,ROW(),MATCH(AD$3,$K$2:$P$2,0))</f>
        <v>100</v>
      </c>
      <c r="AE787" s="76" cm="1">
        <f t="array" ref="AE787">INDEX($K:$P,ROW(),MATCH(AE$3,$K$2:$P$2,0))</f>
        <v>100</v>
      </c>
      <c r="AF787" s="76" cm="1">
        <f t="array" ref="AF787">INDEX($K:$P,ROW(),MATCH(AF$3,$K$2:$P$2,0))</f>
        <v>100</v>
      </c>
      <c r="AG787" s="76" cm="1">
        <f t="array" ref="AG787">INDEX($K:$P,ROW(),MATCH(AG$3,$K$2:$P$2,0))</f>
        <v>100</v>
      </c>
      <c r="AH787" s="76" cm="1">
        <f t="array" ref="AH787">INDEX($K:$P,ROW(),MATCH(AH$3,$K$2:$P$2,0))</f>
        <v>100</v>
      </c>
      <c r="AI787" s="76" cm="1">
        <f t="array" ref="AI787">INDEX($K:$P,ROW(),MATCH(AI$3,$K$2:$P$2,0))</f>
        <v>100</v>
      </c>
      <c r="AJ787" s="76" cm="1">
        <f t="array" ref="AJ787">INDEX($K:$P,ROW(),MATCH(AJ$3,$K$2:$P$2,0))</f>
        <v>100</v>
      </c>
      <c r="AK787" s="76" cm="1">
        <f t="array" ref="AK787">INDEX($K:$P,ROW(),MATCH(AK$3,$K$2:$P$2,0))</f>
        <v>100</v>
      </c>
      <c r="AL787" s="76" cm="1">
        <f t="array" ref="AL787">INDEX($K:$P,ROW(),MATCH(AL$3,$K$2:$P$2,0))</f>
        <v>100</v>
      </c>
      <c r="AM787" s="76" cm="1">
        <f t="array" ref="AM787">INDEX($K:$P,ROW(),MATCH(AM$3,$K$2:$P$2,0))</f>
        <v>100</v>
      </c>
      <c r="AN787" s="76" cm="1">
        <f t="array" ref="AN787">INDEX($K:$P,ROW(),MATCH(AN$3,$K$2:$P$2,0))</f>
        <v>100</v>
      </c>
      <c r="AO787" s="76" cm="1">
        <f t="array" ref="AO787">INDEX($K:$P,ROW(),MATCH(AO$3,$K$2:$P$2,0))</f>
        <v>100</v>
      </c>
      <c r="AP787" s="76" cm="1">
        <f t="array" ref="AP787">INDEX($K:$P,ROW(),MATCH(AP$3,$K$2:$P$2,0))</f>
        <v>100</v>
      </c>
      <c r="AQ787" s="76" cm="1">
        <f t="array" ref="AQ787">INDEX($K:$P,ROW(),MATCH(AQ$3,$K$2:$P$2,0))</f>
        <v>100</v>
      </c>
      <c r="AR787" s="76" cm="1">
        <f t="array" ref="AR787">INDEX($K:$P,ROW(),MATCH(AR$3,$K$2:$P$2,0))</f>
        <v>100</v>
      </c>
      <c r="AS787" s="76" cm="1">
        <f t="array" ref="AS787">INDEX($K:$P,ROW(),MATCH(AS$3,$K$2:$P$2,0))</f>
        <v>100</v>
      </c>
      <c r="AT787" s="76" cm="1">
        <f t="array" ref="AT787">INDEX($K:$P,ROW(),MATCH(AT$3,$K$2:$P$2,0))</f>
        <v>100</v>
      </c>
      <c r="AU787" s="76" cm="1">
        <f t="array" ref="AU787">INDEX($K:$P,ROW(),MATCH(AU$3,$K$2:$P$2,0))</f>
        <v>100</v>
      </c>
      <c r="AV787" s="76" cm="1">
        <f t="array" ref="AV787">INDEX($K:$P,ROW(),MATCH(AV$3,$K$2:$P$2,0))</f>
        <v>100</v>
      </c>
      <c r="AW787" s="76" cm="1">
        <f t="array" ref="AW787">INDEX($K:$P,ROW(),MATCH(AW$3,$K$2:$P$2,0))</f>
        <v>100</v>
      </c>
      <c r="AX787" s="76" cm="1">
        <f t="array" ref="AX787">INDEX($K:$P,ROW(),MATCH(AX$3,$K$2:$P$2,0))</f>
        <v>100</v>
      </c>
      <c r="AY787" s="76" cm="1">
        <f t="array" ref="AY787">INDEX($K:$P,ROW(),MATCH(AY$3,$K$2:$P$2,0))</f>
        <v>100</v>
      </c>
      <c r="AZ787" s="76" cm="1">
        <f t="array" ref="AZ787">INDEX($K:$P,ROW(),MATCH(AZ$3,$K$2:$P$2,0))</f>
        <v>100</v>
      </c>
      <c r="BA787" s="76" cm="1">
        <f t="array" ref="BA787">INDEX($K:$P,ROW(),MATCH(BA$3,$K$2:$P$2,0))</f>
        <v>100</v>
      </c>
      <c r="BB787" s="76" cm="1">
        <f t="array" ref="BB787">INDEX($K:$P,ROW(),MATCH(BB$3,$K$2:$P$2,0))</f>
        <v>100</v>
      </c>
      <c r="BC787" s="76" cm="1">
        <f t="array" ref="BC787">INDEX($K:$P,ROW(),MATCH(BC$3,$K$2:$P$2,0))</f>
        <v>100</v>
      </c>
      <c r="BD787" s="76" cm="1">
        <f t="array" ref="BD787">INDEX($K:$P,ROW(),MATCH(BD$3,$K$2:$P$2,0))</f>
        <v>100</v>
      </c>
      <c r="BE787" s="76" cm="1">
        <f t="array" ref="BE787">INDEX($K:$P,ROW(),MATCH(BE$3,$K$2:$P$2,0))</f>
        <v>100</v>
      </c>
      <c r="BF787" s="76" cm="1">
        <f t="array" ref="BF787">INDEX($K:$P,ROW(),MATCH(BF$3,$K$2:$P$2,0))</f>
        <v>100</v>
      </c>
      <c r="BG787" s="76" cm="1">
        <f t="array" ref="BG787">INDEX($K:$P,ROW(),MATCH(BG$3,$K$2:$P$2,0))</f>
        <v>100</v>
      </c>
      <c r="BH787" s="76" cm="1">
        <f t="array" ref="BH787">INDEX($K:$P,ROW(),MATCH(BH$3,$K$2:$P$2,0))</f>
        <v>100</v>
      </c>
      <c r="BI787" s="76" cm="1">
        <f t="array" ref="BI787">INDEX($K:$P,ROW(),MATCH(BI$3,$K$2:$P$2,0))</f>
        <v>100</v>
      </c>
      <c r="BJ787" s="76" cm="1">
        <f t="array" ref="BJ787">INDEX($K:$P,ROW(),MATCH(BJ$3,$K$2:$P$2,0))</f>
        <v>100</v>
      </c>
      <c r="BK787" s="76" cm="1">
        <f t="array" ref="BK787">INDEX($K:$P,ROW(),MATCH(BK$3,$K$2:$P$2,0))</f>
        <v>100</v>
      </c>
      <c r="BL787" s="76" cm="1">
        <f t="array" ref="BL787">INDEX($K:$P,ROW(),MATCH(BL$3,$K$2:$P$2,0))</f>
        <v>100</v>
      </c>
      <c r="BM787" s="76" cm="1">
        <f t="array" ref="BM787">INDEX($K:$P,ROW(),MATCH(BM$3,$K$2:$P$2,0))</f>
        <v>100</v>
      </c>
      <c r="BN787" s="76" cm="1">
        <f t="array" ref="BN787">INDEX($K:$P,ROW(),MATCH(BN$3,$K$2:$P$2,0))</f>
        <v>100</v>
      </c>
      <c r="BO787" s="76" cm="1">
        <f t="array" ref="BO787">INDEX($K:$P,ROW(),MATCH(BO$3,$K$2:$P$2,0))</f>
        <v>100</v>
      </c>
      <c r="BP787" s="76" cm="1">
        <f t="array" ref="BP787">INDEX($K:$P,ROW(),MATCH(BP$3,$K$2:$P$2,0))</f>
        <v>100</v>
      </c>
      <c r="BQ787" s="76" cm="1">
        <f t="array" ref="BQ787">INDEX($K:$P,ROW(),MATCH(BQ$3,$K$2:$P$2,0))</f>
        <v>100</v>
      </c>
      <c r="BR787" s="76" cm="1">
        <f t="array" ref="BR787">INDEX($K:$P,ROW(),MATCH(BR$3,$K$2:$P$2,0))</f>
        <v>100</v>
      </c>
      <c r="BS787" s="76" cm="1">
        <f t="array" ref="BS787">INDEX($K:$P,ROW(),MATCH(BS$3,$K$2:$P$2,0))</f>
        <v>100</v>
      </c>
      <c r="BT787" s="76" cm="1">
        <f t="array" ref="BT787">INDEX($K:$P,ROW(),MATCH(BT$3,$K$2:$P$2,0))</f>
        <v>100</v>
      </c>
      <c r="BU787" s="76" cm="1">
        <f t="array" ref="BU787">INDEX($K:$P,ROW(),MATCH(BU$3,$K$2:$P$2,0))</f>
        <v>100</v>
      </c>
      <c r="BV787" s="76" cm="1">
        <f t="array" ref="BV787">INDEX($K:$P,ROW(),MATCH(BV$3,$K$2:$P$2,0))</f>
        <v>100</v>
      </c>
      <c r="BW787" s="76" cm="1">
        <f t="array" ref="BW787">INDEX($K:$P,ROW(),MATCH(BW$3,$K$2:$P$2,0))</f>
        <v>100</v>
      </c>
      <c r="BX787" s="76" cm="1">
        <f t="array" ref="BX787">INDEX($K:$P,ROW(),MATCH(BX$3,$K$2:$P$2,0))</f>
        <v>100</v>
      </c>
      <c r="BY787" s="76" cm="1">
        <f t="array" ref="BY787">INDEX($K:$P,ROW(),MATCH(BY$3,$K$2:$P$2,0))</f>
        <v>100</v>
      </c>
      <c r="BZ787" s="76" cm="1">
        <f t="array" ref="BZ787">INDEX($K:$P,ROW(),MATCH(BZ$3,$K$2:$P$2,0))</f>
        <v>100</v>
      </c>
      <c r="CA787" s="76" cm="1">
        <f t="array" ref="CA787">INDEX($K:$P,ROW(),MATCH(CA$3,$K$2:$P$2,0))</f>
        <v>100</v>
      </c>
      <c r="CB787" s="76" cm="1">
        <f t="array" ref="CB787">INDEX($K:$P,ROW(),MATCH(CB$3,$K$2:$P$2,0))</f>
        <v>100</v>
      </c>
      <c r="CC787" s="76" cm="1">
        <f t="array" ref="CC787">INDEX($K:$P,ROW(),MATCH(CC$3,$K$2:$P$2,0))</f>
        <v>100</v>
      </c>
      <c r="CD787" s="76" cm="1">
        <f t="array" ref="CD787">INDEX($K:$P,ROW(),MATCH(CD$3,$K$2:$P$2,0))</f>
        <v>100</v>
      </c>
      <c r="CE787" s="76" cm="1">
        <f t="array" ref="CE787">INDEX($K:$P,ROW(),MATCH(CE$3,$K$2:$P$2,0))</f>
        <v>100</v>
      </c>
      <c r="CF787" s="76" cm="1">
        <f t="array" ref="CF787">INDEX($K:$P,ROW(),MATCH(CF$3,$K$2:$P$2,0))</f>
        <v>100</v>
      </c>
      <c r="CG787" s="76" cm="1">
        <f t="array" ref="CG787">INDEX($K:$P,ROW(),MATCH(CG$3,$K$2:$P$2,0))</f>
        <v>100</v>
      </c>
      <c r="CH787" s="76" cm="1">
        <f t="array" ref="CH787">INDEX($K:$P,ROW(),MATCH(CH$3,$K$2:$P$2,0))</f>
        <v>100</v>
      </c>
      <c r="CI787" s="76" cm="1">
        <f t="array" ref="CI787">INDEX($K:$P,ROW(),MATCH(CI$3,$K$2:$P$2,0))</f>
        <v>100</v>
      </c>
      <c r="CJ787" s="76" cm="1">
        <f t="array" ref="CJ787">INDEX($K:$P,ROW(),MATCH(CJ$3,$K$2:$P$2,0))</f>
        <v>100</v>
      </c>
      <c r="CK787" s="76" cm="1">
        <f t="array" ref="CK787">INDEX($K:$P,ROW(),MATCH(CK$3,$K$2:$P$2,0))</f>
        <v>100</v>
      </c>
      <c r="CL787" s="76" cm="1">
        <f t="array" ref="CL787">INDEX($K:$P,ROW(),MATCH(CL$3,$K$2:$P$2,0))</f>
        <v>100</v>
      </c>
    </row>
    <row r="788" spans="2:90" x14ac:dyDescent="0.4">
      <c r="B788" s="122" t="s">
        <v>980</v>
      </c>
      <c r="C788" s="12" t="s">
        <v>937</v>
      </c>
      <c r="D788" s="12" t="s">
        <v>978</v>
      </c>
      <c r="E788" s="12" t="s">
        <v>906</v>
      </c>
      <c r="F788" s="12"/>
      <c r="G788" s="12"/>
      <c r="H788" s="12"/>
      <c r="K788" s="114">
        <f ca="1">SUMIF($4:$4,K$2,788:788)</f>
        <v>5700000</v>
      </c>
      <c r="L788" s="114">
        <f ca="1">SUMIF($4:$4,L$2,788:788)</f>
        <v>11400000</v>
      </c>
      <c r="M788" s="114">
        <f ca="1">SUMIF($4:$4,M$2,788:788)</f>
        <v>17100000</v>
      </c>
      <c r="N788" s="114">
        <f ca="1">SUMIF($4:$4,N$2,788:788)</f>
        <v>22800000</v>
      </c>
      <c r="O788" s="114">
        <f ca="1">SUMIF($4:$4,O$2,788:788)</f>
        <v>28500000</v>
      </c>
      <c r="P788" s="114">
        <f ca="1">SUMIF($4:$4,P$2,788:788)</f>
        <v>34200000</v>
      </c>
      <c r="R788" s="15"/>
      <c r="S788" s="451">
        <f ca="1">+S783*S787</f>
        <v>475000</v>
      </c>
      <c r="T788" s="451">
        <f t="shared" ref="T788:CE788" ca="1" si="819">+T783*T787</f>
        <v>950000</v>
      </c>
      <c r="U788" s="451">
        <f t="shared" ca="1" si="819"/>
        <v>1425000</v>
      </c>
      <c r="V788" s="451">
        <f t="shared" ca="1" si="819"/>
        <v>1900000</v>
      </c>
      <c r="W788" s="451">
        <f t="shared" ca="1" si="819"/>
        <v>2375000</v>
      </c>
      <c r="X788" s="451">
        <f t="shared" ca="1" si="819"/>
        <v>2850000</v>
      </c>
      <c r="Y788" s="451">
        <f t="shared" ca="1" si="819"/>
        <v>3325000</v>
      </c>
      <c r="Z788" s="451">
        <f t="shared" ca="1" si="819"/>
        <v>3800000</v>
      </c>
      <c r="AA788" s="451">
        <f t="shared" ca="1" si="819"/>
        <v>4275000</v>
      </c>
      <c r="AB788" s="451">
        <f t="shared" ca="1" si="819"/>
        <v>4750000</v>
      </c>
      <c r="AC788" s="451">
        <f t="shared" ca="1" si="819"/>
        <v>5225000</v>
      </c>
      <c r="AD788" s="451">
        <f t="shared" ca="1" si="819"/>
        <v>5700000</v>
      </c>
      <c r="AE788" s="451">
        <f t="shared" ca="1" si="819"/>
        <v>6175000</v>
      </c>
      <c r="AF788" s="451">
        <f t="shared" ca="1" si="819"/>
        <v>6650000</v>
      </c>
      <c r="AG788" s="451">
        <f t="shared" ca="1" si="819"/>
        <v>7125000</v>
      </c>
      <c r="AH788" s="451">
        <f t="shared" ca="1" si="819"/>
        <v>7600000</v>
      </c>
      <c r="AI788" s="451">
        <f t="shared" ca="1" si="819"/>
        <v>8075000</v>
      </c>
      <c r="AJ788" s="451">
        <f t="shared" ca="1" si="819"/>
        <v>8550000</v>
      </c>
      <c r="AK788" s="451">
        <f t="shared" ca="1" si="819"/>
        <v>9025000</v>
      </c>
      <c r="AL788" s="451">
        <f t="shared" ca="1" si="819"/>
        <v>9500000</v>
      </c>
      <c r="AM788" s="451">
        <f t="shared" ca="1" si="819"/>
        <v>9975000</v>
      </c>
      <c r="AN788" s="451">
        <f t="shared" ca="1" si="819"/>
        <v>10450000</v>
      </c>
      <c r="AO788" s="451">
        <f t="shared" ca="1" si="819"/>
        <v>10925000</v>
      </c>
      <c r="AP788" s="451">
        <f t="shared" ca="1" si="819"/>
        <v>11400000</v>
      </c>
      <c r="AQ788" s="451">
        <f t="shared" ca="1" si="819"/>
        <v>11875000</v>
      </c>
      <c r="AR788" s="451">
        <f t="shared" ca="1" si="819"/>
        <v>12350000</v>
      </c>
      <c r="AS788" s="451">
        <f t="shared" ca="1" si="819"/>
        <v>12825000</v>
      </c>
      <c r="AT788" s="451">
        <f t="shared" ca="1" si="819"/>
        <v>13300000</v>
      </c>
      <c r="AU788" s="451">
        <f t="shared" ca="1" si="819"/>
        <v>13775000</v>
      </c>
      <c r="AV788" s="451">
        <f t="shared" ca="1" si="819"/>
        <v>14250000</v>
      </c>
      <c r="AW788" s="451">
        <f t="shared" ca="1" si="819"/>
        <v>14725000</v>
      </c>
      <c r="AX788" s="451">
        <f t="shared" ca="1" si="819"/>
        <v>15200000</v>
      </c>
      <c r="AY788" s="451">
        <f t="shared" ca="1" si="819"/>
        <v>15675000</v>
      </c>
      <c r="AZ788" s="451">
        <f t="shared" ca="1" si="819"/>
        <v>16150000</v>
      </c>
      <c r="BA788" s="451">
        <f t="shared" ca="1" si="819"/>
        <v>16625000</v>
      </c>
      <c r="BB788" s="451">
        <f t="shared" ca="1" si="819"/>
        <v>17100000</v>
      </c>
      <c r="BC788" s="451">
        <f t="shared" ca="1" si="819"/>
        <v>17575000</v>
      </c>
      <c r="BD788" s="451">
        <f t="shared" ca="1" si="819"/>
        <v>18050000</v>
      </c>
      <c r="BE788" s="451">
        <f t="shared" ca="1" si="819"/>
        <v>18525000</v>
      </c>
      <c r="BF788" s="451">
        <f t="shared" ca="1" si="819"/>
        <v>19000000</v>
      </c>
      <c r="BG788" s="451">
        <f t="shared" ca="1" si="819"/>
        <v>19475000</v>
      </c>
      <c r="BH788" s="451">
        <f t="shared" ca="1" si="819"/>
        <v>19950000</v>
      </c>
      <c r="BI788" s="451">
        <f t="shared" ca="1" si="819"/>
        <v>20425000</v>
      </c>
      <c r="BJ788" s="451">
        <f t="shared" ca="1" si="819"/>
        <v>20900000</v>
      </c>
      <c r="BK788" s="451">
        <f t="shared" ca="1" si="819"/>
        <v>21375000</v>
      </c>
      <c r="BL788" s="451">
        <f t="shared" ca="1" si="819"/>
        <v>21850000</v>
      </c>
      <c r="BM788" s="451">
        <f t="shared" ca="1" si="819"/>
        <v>22325000</v>
      </c>
      <c r="BN788" s="451">
        <f t="shared" ca="1" si="819"/>
        <v>22800000</v>
      </c>
      <c r="BO788" s="451">
        <f t="shared" ca="1" si="819"/>
        <v>23275000</v>
      </c>
      <c r="BP788" s="451">
        <f t="shared" ca="1" si="819"/>
        <v>23750000</v>
      </c>
      <c r="BQ788" s="451">
        <f t="shared" ca="1" si="819"/>
        <v>24225000</v>
      </c>
      <c r="BR788" s="451">
        <f t="shared" ca="1" si="819"/>
        <v>24700000</v>
      </c>
      <c r="BS788" s="451">
        <f t="shared" ca="1" si="819"/>
        <v>25175000</v>
      </c>
      <c r="BT788" s="451">
        <f t="shared" ca="1" si="819"/>
        <v>25650000</v>
      </c>
      <c r="BU788" s="451">
        <f t="shared" ca="1" si="819"/>
        <v>26125000</v>
      </c>
      <c r="BV788" s="451">
        <f t="shared" ca="1" si="819"/>
        <v>26600000</v>
      </c>
      <c r="BW788" s="451">
        <f t="shared" ca="1" si="819"/>
        <v>27075000</v>
      </c>
      <c r="BX788" s="451">
        <f t="shared" ca="1" si="819"/>
        <v>27550000</v>
      </c>
      <c r="BY788" s="451">
        <f t="shared" ca="1" si="819"/>
        <v>28025000</v>
      </c>
      <c r="BZ788" s="451">
        <f t="shared" ca="1" si="819"/>
        <v>28500000</v>
      </c>
      <c r="CA788" s="451">
        <f t="shared" ca="1" si="819"/>
        <v>28975000</v>
      </c>
      <c r="CB788" s="451">
        <f t="shared" ca="1" si="819"/>
        <v>29450000</v>
      </c>
      <c r="CC788" s="451">
        <f t="shared" ca="1" si="819"/>
        <v>29925000</v>
      </c>
      <c r="CD788" s="451">
        <f t="shared" ca="1" si="819"/>
        <v>30400000</v>
      </c>
      <c r="CE788" s="451">
        <f t="shared" ca="1" si="819"/>
        <v>30875000</v>
      </c>
      <c r="CF788" s="451">
        <f t="shared" ref="CF788:CL788" ca="1" si="820">+CF783*CF787</f>
        <v>31350000</v>
      </c>
      <c r="CG788" s="451">
        <f t="shared" ca="1" si="820"/>
        <v>31825000</v>
      </c>
      <c r="CH788" s="451">
        <f t="shared" ca="1" si="820"/>
        <v>32300000</v>
      </c>
      <c r="CI788" s="451">
        <f t="shared" ca="1" si="820"/>
        <v>32775000</v>
      </c>
      <c r="CJ788" s="451">
        <f t="shared" ca="1" si="820"/>
        <v>33250000</v>
      </c>
      <c r="CK788" s="451">
        <f t="shared" ca="1" si="820"/>
        <v>33725000</v>
      </c>
      <c r="CL788" s="451">
        <f t="shared" ca="1" si="820"/>
        <v>34200000</v>
      </c>
    </row>
    <row r="789" spans="2:90" x14ac:dyDescent="0.4">
      <c r="B789" s="13"/>
      <c r="C789" s="12"/>
      <c r="D789" s="12" t="s">
        <v>978</v>
      </c>
      <c r="E789" s="12" t="s">
        <v>906</v>
      </c>
      <c r="F789" s="12"/>
      <c r="G789" s="12"/>
      <c r="H789" s="12"/>
      <c r="K789" s="34"/>
      <c r="L789" s="34"/>
      <c r="M789" s="34"/>
      <c r="N789" s="34"/>
      <c r="O789" s="34"/>
      <c r="P789" s="34"/>
      <c r="R789" s="15"/>
      <c r="S789" s="76"/>
      <c r="T789" s="76"/>
      <c r="U789" s="76"/>
      <c r="V789" s="76"/>
      <c r="W789" s="76"/>
      <c r="X789" s="76"/>
      <c r="Y789" s="76"/>
      <c r="Z789" s="76"/>
      <c r="AA789" s="76"/>
      <c r="AB789" s="76"/>
      <c r="AC789" s="76"/>
      <c r="AD789" s="76"/>
      <c r="AE789" s="76"/>
      <c r="AF789" s="76"/>
      <c r="AG789" s="76"/>
      <c r="AH789" s="76"/>
      <c r="AI789" s="76"/>
      <c r="AJ789" s="76"/>
      <c r="AK789" s="76"/>
      <c r="AL789" s="76"/>
      <c r="AM789" s="76"/>
      <c r="AN789" s="76"/>
      <c r="AO789" s="76"/>
      <c r="AP789" s="76"/>
      <c r="AQ789" s="76"/>
      <c r="AR789" s="76"/>
      <c r="AS789" s="76"/>
      <c r="AT789" s="76"/>
      <c r="AU789" s="76"/>
      <c r="AV789" s="76"/>
      <c r="AW789" s="76"/>
      <c r="AX789" s="76"/>
      <c r="AY789" s="76"/>
      <c r="AZ789" s="76"/>
      <c r="BA789" s="76"/>
      <c r="BB789" s="76"/>
      <c r="BC789" s="76"/>
      <c r="BD789" s="76"/>
      <c r="BE789" s="76"/>
      <c r="BF789" s="76"/>
      <c r="BG789" s="76"/>
      <c r="BH789" s="76"/>
      <c r="BI789" s="76"/>
      <c r="BJ789" s="76"/>
      <c r="BK789" s="76"/>
      <c r="BL789" s="76"/>
      <c r="BM789" s="76"/>
      <c r="BN789" s="76"/>
      <c r="BO789" s="76"/>
      <c r="BP789" s="76"/>
      <c r="BQ789" s="76"/>
      <c r="BR789" s="76"/>
      <c r="BS789" s="76"/>
      <c r="BT789" s="76"/>
      <c r="BU789" s="76"/>
      <c r="BV789" s="76"/>
      <c r="BW789" s="76"/>
      <c r="BX789" s="76"/>
      <c r="BY789" s="76"/>
      <c r="BZ789" s="76"/>
      <c r="CA789" s="76"/>
      <c r="CB789" s="76"/>
      <c r="CC789" s="76"/>
      <c r="CD789" s="76"/>
      <c r="CE789" s="76"/>
      <c r="CF789" s="76"/>
      <c r="CG789" s="76"/>
      <c r="CH789" s="76"/>
      <c r="CI789" s="76"/>
      <c r="CJ789" s="76"/>
      <c r="CK789" s="76"/>
      <c r="CL789" s="76"/>
    </row>
    <row r="790" spans="2:90" x14ac:dyDescent="0.4">
      <c r="B790" s="93" t="str">
        <f>B792&amp;":"</f>
        <v>Revenue - (Primary label):</v>
      </c>
      <c r="C790" s="12"/>
      <c r="D790" s="12" t="s">
        <v>978</v>
      </c>
      <c r="E790" s="12" t="s">
        <v>906</v>
      </c>
      <c r="F790" s="12"/>
      <c r="G790" s="12"/>
      <c r="H790" s="12"/>
      <c r="I790" s="60"/>
      <c r="J790" s="60"/>
      <c r="K790" s="34"/>
      <c r="L790" s="34"/>
      <c r="M790" s="34"/>
      <c r="N790" s="34"/>
      <c r="O790" s="34"/>
      <c r="P790" s="34"/>
      <c r="R790" s="15"/>
      <c r="S790" s="76"/>
      <c r="T790" s="76"/>
      <c r="U790" s="76"/>
      <c r="V790" s="76"/>
      <c r="W790" s="76"/>
      <c r="X790" s="76"/>
      <c r="Y790" s="76"/>
      <c r="Z790" s="76"/>
      <c r="AA790" s="76"/>
      <c r="AB790" s="76"/>
      <c r="AC790" s="76"/>
      <c r="AD790" s="76"/>
      <c r="AE790" s="76"/>
      <c r="AF790" s="76"/>
      <c r="AG790" s="76"/>
      <c r="AH790" s="76"/>
      <c r="AI790" s="76"/>
      <c r="AJ790" s="76"/>
      <c r="AK790" s="76"/>
      <c r="AL790" s="76"/>
      <c r="AM790" s="76"/>
      <c r="AN790" s="76"/>
      <c r="AO790" s="76"/>
      <c r="AP790" s="76"/>
      <c r="AQ790" s="76"/>
      <c r="AR790" s="76"/>
      <c r="AS790" s="76"/>
      <c r="AT790" s="76"/>
      <c r="AU790" s="76"/>
      <c r="AV790" s="76"/>
      <c r="AW790" s="76"/>
      <c r="AX790" s="76"/>
      <c r="AY790" s="76"/>
      <c r="AZ790" s="76"/>
      <c r="BA790" s="76"/>
      <c r="BB790" s="76"/>
      <c r="BC790" s="76"/>
      <c r="BD790" s="76"/>
      <c r="BE790" s="76"/>
      <c r="BF790" s="76"/>
      <c r="BG790" s="76"/>
      <c r="BH790" s="76"/>
      <c r="BI790" s="76"/>
      <c r="BJ790" s="76"/>
      <c r="BK790" s="76"/>
      <c r="BL790" s="76"/>
      <c r="BM790" s="76"/>
      <c r="BN790" s="76"/>
      <c r="BO790" s="76"/>
      <c r="BP790" s="76"/>
      <c r="BQ790" s="76"/>
      <c r="BR790" s="76"/>
      <c r="BS790" s="76"/>
      <c r="BT790" s="76"/>
      <c r="BU790" s="76"/>
      <c r="BV790" s="76"/>
      <c r="BW790" s="76"/>
      <c r="BX790" s="76"/>
      <c r="BY790" s="76"/>
      <c r="BZ790" s="76"/>
      <c r="CA790" s="76"/>
      <c r="CB790" s="76"/>
      <c r="CC790" s="76"/>
      <c r="CD790" s="76"/>
      <c r="CE790" s="76"/>
      <c r="CF790" s="76"/>
      <c r="CG790" s="76"/>
      <c r="CH790" s="76"/>
      <c r="CI790" s="76"/>
      <c r="CJ790" s="76"/>
      <c r="CK790" s="76"/>
      <c r="CL790" s="76"/>
    </row>
    <row r="791" spans="2:90" x14ac:dyDescent="0.4">
      <c r="B791" s="139" t="s">
        <v>981</v>
      </c>
      <c r="C791" s="12"/>
      <c r="D791" s="12" t="s">
        <v>978</v>
      </c>
      <c r="E791" s="12" t="s">
        <v>906</v>
      </c>
      <c r="F791" s="12"/>
      <c r="G791" s="12" t="str">
        <f>E791</f>
        <v/>
      </c>
      <c r="H791" s="12"/>
      <c r="I791" s="60"/>
      <c r="J791" s="60"/>
      <c r="K791" s="18">
        <v>20</v>
      </c>
      <c r="L791" s="18">
        <v>20</v>
      </c>
      <c r="M791" s="18">
        <v>20</v>
      </c>
      <c r="N791" s="18">
        <v>20</v>
      </c>
      <c r="O791" s="18">
        <v>20</v>
      </c>
      <c r="P791" s="18">
        <v>20</v>
      </c>
      <c r="R791" s="19"/>
      <c r="S791" s="141" cm="1">
        <f t="array" ref="S791">INDEX($K:$P,ROW(),MATCH(S$3,$K$2:$P$2,0))</f>
        <v>20</v>
      </c>
      <c r="T791" s="141" cm="1">
        <f t="array" ref="T791">INDEX($K:$P,ROW(),MATCH(T$3,$K$2:$P$2,0))</f>
        <v>20</v>
      </c>
      <c r="U791" s="141" cm="1">
        <f t="array" ref="U791">INDEX($K:$P,ROW(),MATCH(U$3,$K$2:$P$2,0))</f>
        <v>20</v>
      </c>
      <c r="V791" s="141" cm="1">
        <f t="array" ref="V791">INDEX($K:$P,ROW(),MATCH(V$3,$K$2:$P$2,0))</f>
        <v>20</v>
      </c>
      <c r="W791" s="141" cm="1">
        <f t="array" ref="W791">INDEX($K:$P,ROW(),MATCH(W$3,$K$2:$P$2,0))</f>
        <v>20</v>
      </c>
      <c r="X791" s="141" cm="1">
        <f t="array" ref="X791">INDEX($K:$P,ROW(),MATCH(X$3,$K$2:$P$2,0))</f>
        <v>20</v>
      </c>
      <c r="Y791" s="141" cm="1">
        <f t="array" ref="Y791">INDEX($K:$P,ROW(),MATCH(Y$3,$K$2:$P$2,0))</f>
        <v>20</v>
      </c>
      <c r="Z791" s="141" cm="1">
        <f t="array" ref="Z791">INDEX($K:$P,ROW(),MATCH(Z$3,$K$2:$P$2,0))</f>
        <v>20</v>
      </c>
      <c r="AA791" s="141" cm="1">
        <f t="array" ref="AA791">INDEX($K:$P,ROW(),MATCH(AA$3,$K$2:$P$2,0))</f>
        <v>20</v>
      </c>
      <c r="AB791" s="141" cm="1">
        <f t="array" ref="AB791">INDEX($K:$P,ROW(),MATCH(AB$3,$K$2:$P$2,0))</f>
        <v>20</v>
      </c>
      <c r="AC791" s="141" cm="1">
        <f t="array" ref="AC791">INDEX($K:$P,ROW(),MATCH(AC$3,$K$2:$P$2,0))</f>
        <v>20</v>
      </c>
      <c r="AD791" s="141" cm="1">
        <f t="array" ref="AD791">INDEX($K:$P,ROW(),MATCH(AD$3,$K$2:$P$2,0))</f>
        <v>20</v>
      </c>
      <c r="AE791" s="141" cm="1">
        <f t="array" ref="AE791">INDEX($K:$P,ROW(),MATCH(AE$3,$K$2:$P$2,0))</f>
        <v>20</v>
      </c>
      <c r="AF791" s="141" cm="1">
        <f t="array" ref="AF791">INDEX($K:$P,ROW(),MATCH(AF$3,$K$2:$P$2,0))</f>
        <v>20</v>
      </c>
      <c r="AG791" s="141" cm="1">
        <f t="array" ref="AG791">INDEX($K:$P,ROW(),MATCH(AG$3,$K$2:$P$2,0))</f>
        <v>20</v>
      </c>
      <c r="AH791" s="141" cm="1">
        <f t="array" ref="AH791">INDEX($K:$P,ROW(),MATCH(AH$3,$K$2:$P$2,0))</f>
        <v>20</v>
      </c>
      <c r="AI791" s="141" cm="1">
        <f t="array" ref="AI791">INDEX($K:$P,ROW(),MATCH(AI$3,$K$2:$P$2,0))</f>
        <v>20</v>
      </c>
      <c r="AJ791" s="141" cm="1">
        <f t="array" ref="AJ791">INDEX($K:$P,ROW(),MATCH(AJ$3,$K$2:$P$2,0))</f>
        <v>20</v>
      </c>
      <c r="AK791" s="141" cm="1">
        <f t="array" ref="AK791">INDEX($K:$P,ROW(),MATCH(AK$3,$K$2:$P$2,0))</f>
        <v>20</v>
      </c>
      <c r="AL791" s="141" cm="1">
        <f t="array" ref="AL791">INDEX($K:$P,ROW(),MATCH(AL$3,$K$2:$P$2,0))</f>
        <v>20</v>
      </c>
      <c r="AM791" s="141" cm="1">
        <f t="array" ref="AM791">INDEX($K:$P,ROW(),MATCH(AM$3,$K$2:$P$2,0))</f>
        <v>20</v>
      </c>
      <c r="AN791" s="141" cm="1">
        <f t="array" ref="AN791">INDEX($K:$P,ROW(),MATCH(AN$3,$K$2:$P$2,0))</f>
        <v>20</v>
      </c>
      <c r="AO791" s="141" cm="1">
        <f t="array" ref="AO791">INDEX($K:$P,ROW(),MATCH(AO$3,$K$2:$P$2,0))</f>
        <v>20</v>
      </c>
      <c r="AP791" s="141" cm="1">
        <f t="array" ref="AP791">INDEX($K:$P,ROW(),MATCH(AP$3,$K$2:$P$2,0))</f>
        <v>20</v>
      </c>
      <c r="AQ791" s="141" cm="1">
        <f t="array" ref="AQ791">INDEX($K:$P,ROW(),MATCH(AQ$3,$K$2:$P$2,0))</f>
        <v>20</v>
      </c>
      <c r="AR791" s="141" cm="1">
        <f t="array" ref="AR791">INDEX($K:$P,ROW(),MATCH(AR$3,$K$2:$P$2,0))</f>
        <v>20</v>
      </c>
      <c r="AS791" s="141" cm="1">
        <f t="array" ref="AS791">INDEX($K:$P,ROW(),MATCH(AS$3,$K$2:$P$2,0))</f>
        <v>20</v>
      </c>
      <c r="AT791" s="141" cm="1">
        <f t="array" ref="AT791">INDEX($K:$P,ROW(),MATCH(AT$3,$K$2:$P$2,0))</f>
        <v>20</v>
      </c>
      <c r="AU791" s="141" cm="1">
        <f t="array" ref="AU791">INDEX($K:$P,ROW(),MATCH(AU$3,$K$2:$P$2,0))</f>
        <v>20</v>
      </c>
      <c r="AV791" s="141" cm="1">
        <f t="array" ref="AV791">INDEX($K:$P,ROW(),MATCH(AV$3,$K$2:$P$2,0))</f>
        <v>20</v>
      </c>
      <c r="AW791" s="141" cm="1">
        <f t="array" ref="AW791">INDEX($K:$P,ROW(),MATCH(AW$3,$K$2:$P$2,0))</f>
        <v>20</v>
      </c>
      <c r="AX791" s="141" cm="1">
        <f t="array" ref="AX791">INDEX($K:$P,ROW(),MATCH(AX$3,$K$2:$P$2,0))</f>
        <v>20</v>
      </c>
      <c r="AY791" s="141" cm="1">
        <f t="array" ref="AY791">INDEX($K:$P,ROW(),MATCH(AY$3,$K$2:$P$2,0))</f>
        <v>20</v>
      </c>
      <c r="AZ791" s="141" cm="1">
        <f t="array" ref="AZ791">INDEX($K:$P,ROW(),MATCH(AZ$3,$K$2:$P$2,0))</f>
        <v>20</v>
      </c>
      <c r="BA791" s="141" cm="1">
        <f t="array" ref="BA791">INDEX($K:$P,ROW(),MATCH(BA$3,$K$2:$P$2,0))</f>
        <v>20</v>
      </c>
      <c r="BB791" s="141" cm="1">
        <f t="array" ref="BB791">INDEX($K:$P,ROW(),MATCH(BB$3,$K$2:$P$2,0))</f>
        <v>20</v>
      </c>
      <c r="BC791" s="141" cm="1">
        <f t="array" ref="BC791">INDEX($K:$P,ROW(),MATCH(BC$3,$K$2:$P$2,0))</f>
        <v>20</v>
      </c>
      <c r="BD791" s="141" cm="1">
        <f t="array" ref="BD791">INDEX($K:$P,ROW(),MATCH(BD$3,$K$2:$P$2,0))</f>
        <v>20</v>
      </c>
      <c r="BE791" s="141" cm="1">
        <f t="array" ref="BE791">INDEX($K:$P,ROW(),MATCH(BE$3,$K$2:$P$2,0))</f>
        <v>20</v>
      </c>
      <c r="BF791" s="141" cm="1">
        <f t="array" ref="BF791">INDEX($K:$P,ROW(),MATCH(BF$3,$K$2:$P$2,0))</f>
        <v>20</v>
      </c>
      <c r="BG791" s="141" cm="1">
        <f t="array" ref="BG791">INDEX($K:$P,ROW(),MATCH(BG$3,$K$2:$P$2,0))</f>
        <v>20</v>
      </c>
      <c r="BH791" s="141" cm="1">
        <f t="array" ref="BH791">INDEX($K:$P,ROW(),MATCH(BH$3,$K$2:$P$2,0))</f>
        <v>20</v>
      </c>
      <c r="BI791" s="141" cm="1">
        <f t="array" ref="BI791">INDEX($K:$P,ROW(),MATCH(BI$3,$K$2:$P$2,0))</f>
        <v>20</v>
      </c>
      <c r="BJ791" s="141" cm="1">
        <f t="array" ref="BJ791">INDEX($K:$P,ROW(),MATCH(BJ$3,$K$2:$P$2,0))</f>
        <v>20</v>
      </c>
      <c r="BK791" s="141" cm="1">
        <f t="array" ref="BK791">INDEX($K:$P,ROW(),MATCH(BK$3,$K$2:$P$2,0))</f>
        <v>20</v>
      </c>
      <c r="BL791" s="141" cm="1">
        <f t="array" ref="BL791">INDEX($K:$P,ROW(),MATCH(BL$3,$K$2:$P$2,0))</f>
        <v>20</v>
      </c>
      <c r="BM791" s="141" cm="1">
        <f t="array" ref="BM791">INDEX($K:$P,ROW(),MATCH(BM$3,$K$2:$P$2,0))</f>
        <v>20</v>
      </c>
      <c r="BN791" s="141" cm="1">
        <f t="array" ref="BN791">INDEX($K:$P,ROW(),MATCH(BN$3,$K$2:$P$2,0))</f>
        <v>20</v>
      </c>
      <c r="BO791" s="141" cm="1">
        <f t="array" ref="BO791">INDEX($K:$P,ROW(),MATCH(BO$3,$K$2:$P$2,0))</f>
        <v>20</v>
      </c>
      <c r="BP791" s="141" cm="1">
        <f t="array" ref="BP791">INDEX($K:$P,ROW(),MATCH(BP$3,$K$2:$P$2,0))</f>
        <v>20</v>
      </c>
      <c r="BQ791" s="141" cm="1">
        <f t="array" ref="BQ791">INDEX($K:$P,ROW(),MATCH(BQ$3,$K$2:$P$2,0))</f>
        <v>20</v>
      </c>
      <c r="BR791" s="141" cm="1">
        <f t="array" ref="BR791">INDEX($K:$P,ROW(),MATCH(BR$3,$K$2:$P$2,0))</f>
        <v>20</v>
      </c>
      <c r="BS791" s="141" cm="1">
        <f t="array" ref="BS791">INDEX($K:$P,ROW(),MATCH(BS$3,$K$2:$P$2,0))</f>
        <v>20</v>
      </c>
      <c r="BT791" s="141" cm="1">
        <f t="array" ref="BT791">INDEX($K:$P,ROW(),MATCH(BT$3,$K$2:$P$2,0))</f>
        <v>20</v>
      </c>
      <c r="BU791" s="141" cm="1">
        <f t="array" ref="BU791">INDEX($K:$P,ROW(),MATCH(BU$3,$K$2:$P$2,0))</f>
        <v>20</v>
      </c>
      <c r="BV791" s="141" cm="1">
        <f t="array" ref="BV791">INDEX($K:$P,ROW(),MATCH(BV$3,$K$2:$P$2,0))</f>
        <v>20</v>
      </c>
      <c r="BW791" s="141" cm="1">
        <f t="array" ref="BW791">INDEX($K:$P,ROW(),MATCH(BW$3,$K$2:$P$2,0))</f>
        <v>20</v>
      </c>
      <c r="BX791" s="141" cm="1">
        <f t="array" ref="BX791">INDEX($K:$P,ROW(),MATCH(BX$3,$K$2:$P$2,0))</f>
        <v>20</v>
      </c>
      <c r="BY791" s="141" cm="1">
        <f t="array" ref="BY791">INDEX($K:$P,ROW(),MATCH(BY$3,$K$2:$P$2,0))</f>
        <v>20</v>
      </c>
      <c r="BZ791" s="141" cm="1">
        <f t="array" ref="BZ791">INDEX($K:$P,ROW(),MATCH(BZ$3,$K$2:$P$2,0))</f>
        <v>20</v>
      </c>
      <c r="CA791" s="141" cm="1">
        <f t="array" ref="CA791">INDEX($K:$P,ROW(),MATCH(CA$3,$K$2:$P$2,0))</f>
        <v>20</v>
      </c>
      <c r="CB791" s="141" cm="1">
        <f t="array" ref="CB791">INDEX($K:$P,ROW(),MATCH(CB$3,$K$2:$P$2,0))</f>
        <v>20</v>
      </c>
      <c r="CC791" s="141" cm="1">
        <f t="array" ref="CC791">INDEX($K:$P,ROW(),MATCH(CC$3,$K$2:$P$2,0))</f>
        <v>20</v>
      </c>
      <c r="CD791" s="141" cm="1">
        <f t="array" ref="CD791">INDEX($K:$P,ROW(),MATCH(CD$3,$K$2:$P$2,0))</f>
        <v>20</v>
      </c>
      <c r="CE791" s="141" cm="1">
        <f t="array" ref="CE791">INDEX($K:$P,ROW(),MATCH(CE$3,$K$2:$P$2,0))</f>
        <v>20</v>
      </c>
      <c r="CF791" s="141" cm="1">
        <f t="array" ref="CF791">INDEX($K:$P,ROW(),MATCH(CF$3,$K$2:$P$2,0))</f>
        <v>20</v>
      </c>
      <c r="CG791" s="141" cm="1">
        <f t="array" ref="CG791">INDEX($K:$P,ROW(),MATCH(CG$3,$K$2:$P$2,0))</f>
        <v>20</v>
      </c>
      <c r="CH791" s="141" cm="1">
        <f t="array" ref="CH791">INDEX($K:$P,ROW(),MATCH(CH$3,$K$2:$P$2,0))</f>
        <v>20</v>
      </c>
      <c r="CI791" s="141" cm="1">
        <f t="array" ref="CI791">INDEX($K:$P,ROW(),MATCH(CI$3,$K$2:$P$2,0))</f>
        <v>20</v>
      </c>
      <c r="CJ791" s="141" cm="1">
        <f t="array" ref="CJ791">INDEX($K:$P,ROW(),MATCH(CJ$3,$K$2:$P$2,0))</f>
        <v>20</v>
      </c>
      <c r="CK791" s="141" cm="1">
        <f t="array" ref="CK791">INDEX($K:$P,ROW(),MATCH(CK$3,$K$2:$P$2,0))</f>
        <v>20</v>
      </c>
      <c r="CL791" s="141" cm="1">
        <f t="array" ref="CL791">INDEX($K:$P,ROW(),MATCH(CL$3,$K$2:$P$2,0))</f>
        <v>20</v>
      </c>
    </row>
    <row r="792" spans="2:90" x14ac:dyDescent="0.4">
      <c r="B792" s="121" t="str">
        <f>"Revenue - "&amp;B794</f>
        <v>Revenue - (Primary label)</v>
      </c>
      <c r="C792" s="27" t="s">
        <v>198</v>
      </c>
      <c r="D792" s="27" t="s">
        <v>978</v>
      </c>
      <c r="E792" s="27" t="s">
        <v>906</v>
      </c>
      <c r="F792" s="27"/>
      <c r="G792" s="27"/>
      <c r="H792" s="27"/>
      <c r="I792" s="78"/>
      <c r="J792" s="78"/>
      <c r="K792" s="63">
        <f ca="1">SUMIF($3:$3,K$2,792:792)</f>
        <v>688750000</v>
      </c>
      <c r="L792" s="63">
        <f ca="1">SUMIF($3:$3,L$2,792:792)</f>
        <v>2052000000</v>
      </c>
      <c r="M792" s="63">
        <f ca="1">SUMIF($3:$3,M$2,792:792)</f>
        <v>3420000000</v>
      </c>
      <c r="N792" s="63">
        <f ca="1">SUMIF($3:$3,N$2,792:792)</f>
        <v>4788000000</v>
      </c>
      <c r="O792" s="63">
        <f ca="1">SUMIF($3:$3,O$2,792:792)</f>
        <v>6156000000</v>
      </c>
      <c r="P792" s="63">
        <f ca="1">SUMIF($3:$3,P$2,792:792)</f>
        <v>7524000000</v>
      </c>
      <c r="R792" s="113"/>
      <c r="S792" s="142">
        <f ca="1">S791*AVERAGE(S788,R788)</f>
        <v>9500000</v>
      </c>
      <c r="T792" s="142">
        <f t="shared" ref="T792:CE792" ca="1" si="821">T791*AVERAGE(T788,S788)</f>
        <v>14250000</v>
      </c>
      <c r="U792" s="142">
        <f t="shared" ca="1" si="821"/>
        <v>23750000</v>
      </c>
      <c r="V792" s="142">
        <f t="shared" ca="1" si="821"/>
        <v>33250000</v>
      </c>
      <c r="W792" s="142">
        <f t="shared" ca="1" si="821"/>
        <v>42750000</v>
      </c>
      <c r="X792" s="142">
        <f t="shared" ca="1" si="821"/>
        <v>52250000</v>
      </c>
      <c r="Y792" s="142">
        <f t="shared" ca="1" si="821"/>
        <v>61750000</v>
      </c>
      <c r="Z792" s="142">
        <f t="shared" ca="1" si="821"/>
        <v>71250000</v>
      </c>
      <c r="AA792" s="142">
        <f t="shared" ca="1" si="821"/>
        <v>80750000</v>
      </c>
      <c r="AB792" s="142">
        <f t="shared" ca="1" si="821"/>
        <v>90250000</v>
      </c>
      <c r="AC792" s="142">
        <f t="shared" ca="1" si="821"/>
        <v>99750000</v>
      </c>
      <c r="AD792" s="142">
        <f t="shared" ca="1" si="821"/>
        <v>109250000</v>
      </c>
      <c r="AE792" s="142">
        <f t="shared" ca="1" si="821"/>
        <v>118750000</v>
      </c>
      <c r="AF792" s="142">
        <f t="shared" ca="1" si="821"/>
        <v>128250000</v>
      </c>
      <c r="AG792" s="142">
        <f t="shared" ca="1" si="821"/>
        <v>137750000</v>
      </c>
      <c r="AH792" s="142">
        <f t="shared" ca="1" si="821"/>
        <v>147250000</v>
      </c>
      <c r="AI792" s="142">
        <f t="shared" ca="1" si="821"/>
        <v>156750000</v>
      </c>
      <c r="AJ792" s="142">
        <f t="shared" ca="1" si="821"/>
        <v>166250000</v>
      </c>
      <c r="AK792" s="142">
        <f t="shared" ca="1" si="821"/>
        <v>175750000</v>
      </c>
      <c r="AL792" s="142">
        <f t="shared" ca="1" si="821"/>
        <v>185250000</v>
      </c>
      <c r="AM792" s="142">
        <f t="shared" ca="1" si="821"/>
        <v>194750000</v>
      </c>
      <c r="AN792" s="142">
        <f t="shared" ca="1" si="821"/>
        <v>204250000</v>
      </c>
      <c r="AO792" s="142">
        <f t="shared" ca="1" si="821"/>
        <v>213750000</v>
      </c>
      <c r="AP792" s="142">
        <f t="shared" ca="1" si="821"/>
        <v>223250000</v>
      </c>
      <c r="AQ792" s="142">
        <f t="shared" ca="1" si="821"/>
        <v>232750000</v>
      </c>
      <c r="AR792" s="142">
        <f t="shared" ca="1" si="821"/>
        <v>242250000</v>
      </c>
      <c r="AS792" s="142">
        <f t="shared" ca="1" si="821"/>
        <v>251750000</v>
      </c>
      <c r="AT792" s="142">
        <f t="shared" ca="1" si="821"/>
        <v>261250000</v>
      </c>
      <c r="AU792" s="142">
        <f t="shared" ca="1" si="821"/>
        <v>270750000</v>
      </c>
      <c r="AV792" s="142">
        <f t="shared" ca="1" si="821"/>
        <v>280250000</v>
      </c>
      <c r="AW792" s="142">
        <f t="shared" ca="1" si="821"/>
        <v>289750000</v>
      </c>
      <c r="AX792" s="142">
        <f t="shared" ca="1" si="821"/>
        <v>299250000</v>
      </c>
      <c r="AY792" s="142">
        <f t="shared" ca="1" si="821"/>
        <v>308750000</v>
      </c>
      <c r="AZ792" s="142">
        <f t="shared" ca="1" si="821"/>
        <v>318250000</v>
      </c>
      <c r="BA792" s="142">
        <f t="shared" ca="1" si="821"/>
        <v>327750000</v>
      </c>
      <c r="BB792" s="142">
        <f t="shared" ca="1" si="821"/>
        <v>337250000</v>
      </c>
      <c r="BC792" s="142">
        <f t="shared" ca="1" si="821"/>
        <v>346750000</v>
      </c>
      <c r="BD792" s="142">
        <f t="shared" ca="1" si="821"/>
        <v>356250000</v>
      </c>
      <c r="BE792" s="142">
        <f t="shared" ca="1" si="821"/>
        <v>365750000</v>
      </c>
      <c r="BF792" s="142">
        <f t="shared" ca="1" si="821"/>
        <v>375250000</v>
      </c>
      <c r="BG792" s="142">
        <f t="shared" ca="1" si="821"/>
        <v>384750000</v>
      </c>
      <c r="BH792" s="142">
        <f t="shared" ca="1" si="821"/>
        <v>394250000</v>
      </c>
      <c r="BI792" s="142">
        <f t="shared" ca="1" si="821"/>
        <v>403750000</v>
      </c>
      <c r="BJ792" s="142">
        <f t="shared" ca="1" si="821"/>
        <v>413250000</v>
      </c>
      <c r="BK792" s="142">
        <f t="shared" ca="1" si="821"/>
        <v>422750000</v>
      </c>
      <c r="BL792" s="142">
        <f t="shared" ca="1" si="821"/>
        <v>432250000</v>
      </c>
      <c r="BM792" s="142">
        <f t="shared" ca="1" si="821"/>
        <v>441750000</v>
      </c>
      <c r="BN792" s="142">
        <f t="shared" ca="1" si="821"/>
        <v>451250000</v>
      </c>
      <c r="BO792" s="142">
        <f t="shared" ca="1" si="821"/>
        <v>460750000</v>
      </c>
      <c r="BP792" s="142">
        <f t="shared" ca="1" si="821"/>
        <v>470250000</v>
      </c>
      <c r="BQ792" s="142">
        <f t="shared" ca="1" si="821"/>
        <v>479750000</v>
      </c>
      <c r="BR792" s="142">
        <f t="shared" ca="1" si="821"/>
        <v>489250000</v>
      </c>
      <c r="BS792" s="142">
        <f t="shared" ca="1" si="821"/>
        <v>498750000</v>
      </c>
      <c r="BT792" s="142">
        <f t="shared" ca="1" si="821"/>
        <v>508250000</v>
      </c>
      <c r="BU792" s="142">
        <f t="shared" ca="1" si="821"/>
        <v>517750000</v>
      </c>
      <c r="BV792" s="142">
        <f t="shared" ca="1" si="821"/>
        <v>527250000</v>
      </c>
      <c r="BW792" s="142">
        <f t="shared" ca="1" si="821"/>
        <v>536750000</v>
      </c>
      <c r="BX792" s="142">
        <f t="shared" ca="1" si="821"/>
        <v>546250000</v>
      </c>
      <c r="BY792" s="142">
        <f t="shared" ca="1" si="821"/>
        <v>555750000</v>
      </c>
      <c r="BZ792" s="142">
        <f t="shared" ca="1" si="821"/>
        <v>565250000</v>
      </c>
      <c r="CA792" s="142">
        <f t="shared" ca="1" si="821"/>
        <v>574750000</v>
      </c>
      <c r="CB792" s="142">
        <f t="shared" ca="1" si="821"/>
        <v>584250000</v>
      </c>
      <c r="CC792" s="142">
        <f t="shared" ca="1" si="821"/>
        <v>593750000</v>
      </c>
      <c r="CD792" s="142">
        <f t="shared" ca="1" si="821"/>
        <v>603250000</v>
      </c>
      <c r="CE792" s="142">
        <f t="shared" ca="1" si="821"/>
        <v>612750000</v>
      </c>
      <c r="CF792" s="142">
        <f t="shared" ref="CF792:CL792" ca="1" si="822">CF791*AVERAGE(CF788,CE788)</f>
        <v>622250000</v>
      </c>
      <c r="CG792" s="142">
        <f t="shared" ca="1" si="822"/>
        <v>631750000</v>
      </c>
      <c r="CH792" s="142">
        <f t="shared" ca="1" si="822"/>
        <v>641250000</v>
      </c>
      <c r="CI792" s="142">
        <f t="shared" ca="1" si="822"/>
        <v>650750000</v>
      </c>
      <c r="CJ792" s="142">
        <f t="shared" ca="1" si="822"/>
        <v>660250000</v>
      </c>
      <c r="CK792" s="142">
        <f t="shared" ca="1" si="822"/>
        <v>669750000</v>
      </c>
      <c r="CL792" s="142">
        <f t="shared" ca="1" si="822"/>
        <v>679250000</v>
      </c>
    </row>
    <row r="793" spans="2:90" x14ac:dyDescent="0.4">
      <c r="B793" s="121"/>
      <c r="C793" s="27"/>
      <c r="D793" s="27" t="s">
        <v>978</v>
      </c>
      <c r="E793" s="27" t="s">
        <v>906</v>
      </c>
      <c r="F793" s="27"/>
      <c r="G793" s="27"/>
      <c r="H793" s="27"/>
      <c r="I793" s="78"/>
      <c r="J793" s="78"/>
      <c r="K793" s="28"/>
      <c r="L793" s="28"/>
      <c r="M793" s="28"/>
      <c r="N793" s="28"/>
      <c r="O793" s="28"/>
      <c r="P793" s="28"/>
      <c r="R793" s="33"/>
      <c r="S793" s="77"/>
      <c r="T793" s="77"/>
      <c r="U793" s="77"/>
      <c r="V793" s="77"/>
      <c r="W793" s="77"/>
      <c r="X793" s="77"/>
      <c r="Y793" s="77"/>
      <c r="Z793" s="77"/>
      <c r="AA793" s="77"/>
      <c r="AB793" s="77"/>
      <c r="AC793" s="77"/>
      <c r="AD793" s="77"/>
      <c r="AE793" s="77"/>
      <c r="AF793" s="77"/>
      <c r="AG793" s="77"/>
      <c r="AH793" s="77"/>
      <c r="AI793" s="77"/>
      <c r="AJ793" s="77"/>
      <c r="AK793" s="77"/>
      <c r="AL793" s="77"/>
      <c r="AM793" s="77"/>
      <c r="AN793" s="77"/>
      <c r="AO793" s="77"/>
      <c r="AP793" s="77"/>
      <c r="AQ793" s="77"/>
      <c r="AR793" s="77"/>
      <c r="AS793" s="77"/>
      <c r="AT793" s="77"/>
      <c r="AU793" s="77"/>
      <c r="AV793" s="77"/>
      <c r="AW793" s="77"/>
      <c r="AX793" s="77"/>
      <c r="AY793" s="77"/>
      <c r="AZ793" s="77"/>
      <c r="BA793" s="77"/>
      <c r="BB793" s="77"/>
      <c r="BC793" s="77"/>
      <c r="BD793" s="77"/>
      <c r="BE793" s="77"/>
      <c r="BF793" s="77"/>
      <c r="BG793" s="77"/>
      <c r="BH793" s="77"/>
      <c r="BI793" s="77"/>
      <c r="BJ793" s="77"/>
      <c r="BK793" s="77"/>
      <c r="BL793" s="77"/>
      <c r="BM793" s="77"/>
      <c r="BN793" s="77"/>
      <c r="BO793" s="77"/>
      <c r="BP793" s="77"/>
      <c r="BQ793" s="77"/>
      <c r="BR793" s="77"/>
      <c r="BS793" s="77"/>
      <c r="BT793" s="77"/>
      <c r="BU793" s="77"/>
      <c r="BV793" s="77"/>
      <c r="BW793" s="77"/>
      <c r="BX793" s="77"/>
      <c r="BY793" s="77"/>
      <c r="BZ793" s="77"/>
      <c r="CA793" s="77"/>
      <c r="CB793" s="77"/>
      <c r="CC793" s="77"/>
      <c r="CD793" s="77"/>
      <c r="CE793" s="77"/>
      <c r="CF793" s="77"/>
      <c r="CG793" s="77"/>
      <c r="CH793" s="77"/>
      <c r="CI793" s="77"/>
      <c r="CJ793" s="77"/>
      <c r="CK793" s="77"/>
      <c r="CL793" s="77"/>
    </row>
    <row r="794" spans="2:90" x14ac:dyDescent="0.4">
      <c r="B794" s="8" t="str">
        <f>B767</f>
        <v>(Primary label)</v>
      </c>
      <c r="D794" t="s">
        <v>978</v>
      </c>
      <c r="E794" t="s">
        <v>906</v>
      </c>
      <c r="G794" t="s">
        <v>330</v>
      </c>
      <c r="S794" s="72"/>
      <c r="T794" s="72"/>
      <c r="U794" s="72"/>
      <c r="V794" s="72"/>
      <c r="W794" s="72"/>
      <c r="X794" s="72"/>
      <c r="Y794" s="72"/>
      <c r="Z794" s="72"/>
      <c r="AA794" s="72"/>
      <c r="AB794" s="72"/>
      <c r="AC794" s="72"/>
      <c r="AD794" s="72"/>
      <c r="AE794" s="72"/>
      <c r="AF794" s="72"/>
      <c r="AG794" s="72"/>
      <c r="AH794" s="72"/>
      <c r="AI794" s="72"/>
      <c r="AJ794" s="72"/>
      <c r="AK794" s="72"/>
      <c r="AL794" s="72"/>
      <c r="AM794" s="72"/>
      <c r="AN794" s="72"/>
      <c r="AO794" s="72"/>
      <c r="AP794" s="72"/>
      <c r="AQ794" s="72"/>
      <c r="AR794" s="72"/>
      <c r="AS794" s="72"/>
      <c r="AT794" s="72"/>
      <c r="AU794" s="72"/>
      <c r="AV794" s="72"/>
      <c r="AW794" s="72"/>
      <c r="AX794" s="72"/>
      <c r="AY794" s="72"/>
      <c r="AZ794" s="72"/>
      <c r="BA794" s="72"/>
      <c r="BB794" s="72"/>
      <c r="BC794" s="72"/>
      <c r="BD794" s="72"/>
      <c r="BE794" s="72"/>
      <c r="BF794" s="72"/>
      <c r="BG794" s="72"/>
      <c r="BH794" s="72"/>
      <c r="BI794" s="72"/>
      <c r="BJ794" s="72"/>
      <c r="BK794" s="72"/>
      <c r="BL794" s="72"/>
      <c r="BM794" s="72"/>
      <c r="BN794" s="72"/>
      <c r="BO794" s="72"/>
      <c r="BP794" s="72"/>
      <c r="BQ794" s="72"/>
      <c r="BR794" s="72"/>
      <c r="BS794" s="72"/>
      <c r="BT794" s="72"/>
      <c r="BU794" s="72"/>
      <c r="BV794" s="72"/>
      <c r="BW794" s="72"/>
      <c r="BX794" s="72"/>
      <c r="BY794" s="72"/>
      <c r="BZ794" s="72"/>
      <c r="CA794" s="72"/>
      <c r="CB794" s="72"/>
      <c r="CC794" s="72"/>
      <c r="CD794" s="72"/>
      <c r="CE794" s="72"/>
      <c r="CF794" s="72"/>
      <c r="CG794" s="72"/>
      <c r="CH794" s="72"/>
      <c r="CI794" s="72"/>
      <c r="CJ794" s="72"/>
      <c r="CK794" s="72"/>
      <c r="CL794" s="72"/>
    </row>
    <row r="795" spans="2:90" x14ac:dyDescent="0.4">
      <c r="B795" s="231" t="str">
        <f>IFERROR(SUBSTITUTE(B775,":",""),"no unit")</f>
        <v>Firm</v>
      </c>
      <c r="D795" t="s">
        <v>978</v>
      </c>
      <c r="E795" t="s">
        <v>906</v>
      </c>
      <c r="G795" t="s">
        <v>330</v>
      </c>
      <c r="S795" s="72"/>
      <c r="T795" s="72"/>
      <c r="U795" s="72"/>
      <c r="V795" s="72"/>
      <c r="W795" s="72"/>
      <c r="X795" s="72"/>
      <c r="Y795" s="72"/>
      <c r="Z795" s="72"/>
      <c r="AA795" s="72"/>
      <c r="AB795" s="72"/>
      <c r="AC795" s="72"/>
      <c r="AD795" s="72"/>
      <c r="AE795" s="72"/>
      <c r="AF795" s="72"/>
      <c r="AG795" s="72"/>
      <c r="AH795" s="72"/>
      <c r="AI795" s="72"/>
      <c r="AJ795" s="72"/>
      <c r="AK795" s="72"/>
      <c r="AL795" s="72"/>
      <c r="AM795" s="72"/>
      <c r="AN795" s="72"/>
      <c r="AO795" s="72"/>
      <c r="AP795" s="72"/>
      <c r="AQ795" s="72"/>
      <c r="AR795" s="72"/>
      <c r="AS795" s="72"/>
      <c r="AT795" s="72"/>
      <c r="AU795" s="72"/>
      <c r="AV795" s="72"/>
      <c r="AW795" s="72"/>
      <c r="AX795" s="72"/>
      <c r="AY795" s="72"/>
      <c r="AZ795" s="72"/>
      <c r="BA795" s="72"/>
      <c r="BB795" s="72"/>
      <c r="BC795" s="72"/>
      <c r="BD795" s="72"/>
      <c r="BE795" s="72"/>
      <c r="BF795" s="72"/>
      <c r="BG795" s="72"/>
      <c r="BH795" s="72"/>
      <c r="BI795" s="72"/>
      <c r="BJ795" s="72"/>
      <c r="BK795" s="72"/>
      <c r="BL795" s="72"/>
      <c r="BM795" s="72"/>
      <c r="BN795" s="72"/>
      <c r="BO795" s="72"/>
      <c r="BP795" s="72"/>
      <c r="BQ795" s="72"/>
      <c r="BR795" s="72"/>
      <c r="BS795" s="72"/>
      <c r="BT795" s="72"/>
      <c r="BU795" s="72"/>
      <c r="BV795" s="72"/>
      <c r="BW795" s="72"/>
      <c r="BX795" s="72"/>
      <c r="BY795" s="72"/>
      <c r="BZ795" s="72"/>
      <c r="CA795" s="72"/>
      <c r="CB795" s="72"/>
      <c r="CC795" s="72"/>
      <c r="CD795" s="72"/>
      <c r="CE795" s="72"/>
      <c r="CF795" s="72"/>
      <c r="CG795" s="72"/>
      <c r="CH795" s="72"/>
      <c r="CI795" s="72"/>
      <c r="CJ795" s="72"/>
      <c r="CK795" s="72"/>
      <c r="CL795" s="72"/>
    </row>
    <row r="796" spans="2:90" x14ac:dyDescent="0.4">
      <c r="B796" s="8" t="str">
        <f t="shared" ref="B796:B801" si="823">B769</f>
        <v>Primary revenue driver</v>
      </c>
      <c r="D796" t="s">
        <v>978</v>
      </c>
      <c r="E796" t="s">
        <v>906</v>
      </c>
      <c r="G796" t="s">
        <v>330</v>
      </c>
      <c r="K796" s="53"/>
      <c r="L796" s="53"/>
      <c r="M796" s="53"/>
      <c r="N796" s="53"/>
      <c r="O796" s="53"/>
      <c r="P796" s="53"/>
      <c r="R796" s="24"/>
      <c r="S796" s="196" t="str">
        <f t="shared" ref="S796:CD796" si="824">ADDRESS(ROW(S792),COLUMN(S792))</f>
        <v>$S$792</v>
      </c>
      <c r="T796" s="196" t="str">
        <f t="shared" si="824"/>
        <v>$T$792</v>
      </c>
      <c r="U796" s="196" t="str">
        <f t="shared" si="824"/>
        <v>$U$792</v>
      </c>
      <c r="V796" s="196" t="str">
        <f t="shared" si="824"/>
        <v>$V$792</v>
      </c>
      <c r="W796" s="196" t="str">
        <f t="shared" si="824"/>
        <v>$W$792</v>
      </c>
      <c r="X796" s="196" t="str">
        <f t="shared" si="824"/>
        <v>$X$792</v>
      </c>
      <c r="Y796" s="196" t="str">
        <f t="shared" si="824"/>
        <v>$Y$792</v>
      </c>
      <c r="Z796" s="196" t="str">
        <f t="shared" si="824"/>
        <v>$Z$792</v>
      </c>
      <c r="AA796" s="196" t="str">
        <f t="shared" si="824"/>
        <v>$AA$792</v>
      </c>
      <c r="AB796" s="196" t="str">
        <f t="shared" si="824"/>
        <v>$AB$792</v>
      </c>
      <c r="AC796" s="196" t="str">
        <f t="shared" si="824"/>
        <v>$AC$792</v>
      </c>
      <c r="AD796" s="196" t="str">
        <f t="shared" si="824"/>
        <v>$AD$792</v>
      </c>
      <c r="AE796" s="196" t="str">
        <f t="shared" si="824"/>
        <v>$AE$792</v>
      </c>
      <c r="AF796" s="196" t="str">
        <f t="shared" si="824"/>
        <v>$AF$792</v>
      </c>
      <c r="AG796" s="196" t="str">
        <f t="shared" si="824"/>
        <v>$AG$792</v>
      </c>
      <c r="AH796" s="196" t="str">
        <f t="shared" si="824"/>
        <v>$AH$792</v>
      </c>
      <c r="AI796" s="196" t="str">
        <f t="shared" si="824"/>
        <v>$AI$792</v>
      </c>
      <c r="AJ796" s="196" t="str">
        <f t="shared" si="824"/>
        <v>$AJ$792</v>
      </c>
      <c r="AK796" s="196" t="str">
        <f t="shared" si="824"/>
        <v>$AK$792</v>
      </c>
      <c r="AL796" s="196" t="str">
        <f t="shared" si="824"/>
        <v>$AL$792</v>
      </c>
      <c r="AM796" s="196" t="str">
        <f t="shared" si="824"/>
        <v>$AM$792</v>
      </c>
      <c r="AN796" s="196" t="str">
        <f t="shared" si="824"/>
        <v>$AN$792</v>
      </c>
      <c r="AO796" s="196" t="str">
        <f t="shared" si="824"/>
        <v>$AO$792</v>
      </c>
      <c r="AP796" s="196" t="str">
        <f t="shared" si="824"/>
        <v>$AP$792</v>
      </c>
      <c r="AQ796" s="196" t="str">
        <f t="shared" si="824"/>
        <v>$AQ$792</v>
      </c>
      <c r="AR796" s="196" t="str">
        <f t="shared" si="824"/>
        <v>$AR$792</v>
      </c>
      <c r="AS796" s="196" t="str">
        <f t="shared" si="824"/>
        <v>$AS$792</v>
      </c>
      <c r="AT796" s="196" t="str">
        <f t="shared" si="824"/>
        <v>$AT$792</v>
      </c>
      <c r="AU796" s="196" t="str">
        <f t="shared" si="824"/>
        <v>$AU$792</v>
      </c>
      <c r="AV796" s="196" t="str">
        <f t="shared" si="824"/>
        <v>$AV$792</v>
      </c>
      <c r="AW796" s="196" t="str">
        <f t="shared" si="824"/>
        <v>$AW$792</v>
      </c>
      <c r="AX796" s="196" t="str">
        <f t="shared" si="824"/>
        <v>$AX$792</v>
      </c>
      <c r="AY796" s="196" t="str">
        <f t="shared" si="824"/>
        <v>$AY$792</v>
      </c>
      <c r="AZ796" s="196" t="str">
        <f t="shared" si="824"/>
        <v>$AZ$792</v>
      </c>
      <c r="BA796" s="196" t="str">
        <f t="shared" si="824"/>
        <v>$BA$792</v>
      </c>
      <c r="BB796" s="196" t="str">
        <f t="shared" si="824"/>
        <v>$BB$792</v>
      </c>
      <c r="BC796" s="196" t="str">
        <f t="shared" si="824"/>
        <v>$BC$792</v>
      </c>
      <c r="BD796" s="196" t="str">
        <f t="shared" si="824"/>
        <v>$BD$792</v>
      </c>
      <c r="BE796" s="196" t="str">
        <f t="shared" si="824"/>
        <v>$BE$792</v>
      </c>
      <c r="BF796" s="196" t="str">
        <f t="shared" si="824"/>
        <v>$BF$792</v>
      </c>
      <c r="BG796" s="196" t="str">
        <f t="shared" si="824"/>
        <v>$BG$792</v>
      </c>
      <c r="BH796" s="196" t="str">
        <f t="shared" si="824"/>
        <v>$BH$792</v>
      </c>
      <c r="BI796" s="196" t="str">
        <f t="shared" si="824"/>
        <v>$BI$792</v>
      </c>
      <c r="BJ796" s="196" t="str">
        <f t="shared" si="824"/>
        <v>$BJ$792</v>
      </c>
      <c r="BK796" s="196" t="str">
        <f t="shared" si="824"/>
        <v>$BK$792</v>
      </c>
      <c r="BL796" s="196" t="str">
        <f t="shared" si="824"/>
        <v>$BL$792</v>
      </c>
      <c r="BM796" s="196" t="str">
        <f t="shared" si="824"/>
        <v>$BM$792</v>
      </c>
      <c r="BN796" s="196" t="str">
        <f t="shared" si="824"/>
        <v>$BN$792</v>
      </c>
      <c r="BO796" s="196" t="str">
        <f t="shared" si="824"/>
        <v>$BO$792</v>
      </c>
      <c r="BP796" s="196" t="str">
        <f t="shared" si="824"/>
        <v>$BP$792</v>
      </c>
      <c r="BQ796" s="196" t="str">
        <f t="shared" si="824"/>
        <v>$BQ$792</v>
      </c>
      <c r="BR796" s="196" t="str">
        <f t="shared" si="824"/>
        <v>$BR$792</v>
      </c>
      <c r="BS796" s="196" t="str">
        <f t="shared" si="824"/>
        <v>$BS$792</v>
      </c>
      <c r="BT796" s="196" t="str">
        <f t="shared" si="824"/>
        <v>$BT$792</v>
      </c>
      <c r="BU796" s="196" t="str">
        <f t="shared" si="824"/>
        <v>$BU$792</v>
      </c>
      <c r="BV796" s="196" t="str">
        <f t="shared" si="824"/>
        <v>$BV$792</v>
      </c>
      <c r="BW796" s="196" t="str">
        <f t="shared" si="824"/>
        <v>$BW$792</v>
      </c>
      <c r="BX796" s="196" t="str">
        <f t="shared" si="824"/>
        <v>$BX$792</v>
      </c>
      <c r="BY796" s="196" t="str">
        <f t="shared" si="824"/>
        <v>$BY$792</v>
      </c>
      <c r="BZ796" s="196" t="str">
        <f t="shared" si="824"/>
        <v>$BZ$792</v>
      </c>
      <c r="CA796" s="196" t="str">
        <f t="shared" si="824"/>
        <v>$CA$792</v>
      </c>
      <c r="CB796" s="196" t="str">
        <f t="shared" si="824"/>
        <v>$CB$792</v>
      </c>
      <c r="CC796" s="196" t="str">
        <f t="shared" si="824"/>
        <v>$CC$792</v>
      </c>
      <c r="CD796" s="196" t="str">
        <f t="shared" si="824"/>
        <v>$CD$792</v>
      </c>
      <c r="CE796" s="196" t="str">
        <f t="shared" ref="CE796:CL796" si="825">ADDRESS(ROW(CE792),COLUMN(CE792))</f>
        <v>$CE$792</v>
      </c>
      <c r="CF796" s="196" t="str">
        <f t="shared" si="825"/>
        <v>$CF$792</v>
      </c>
      <c r="CG796" s="196" t="str">
        <f t="shared" si="825"/>
        <v>$CG$792</v>
      </c>
      <c r="CH796" s="196" t="str">
        <f t="shared" si="825"/>
        <v>$CH$792</v>
      </c>
      <c r="CI796" s="196" t="str">
        <f t="shared" si="825"/>
        <v>$CI$792</v>
      </c>
      <c r="CJ796" s="196" t="str">
        <f t="shared" si="825"/>
        <v>$CJ$792</v>
      </c>
      <c r="CK796" s="196" t="str">
        <f t="shared" si="825"/>
        <v>$CK$792</v>
      </c>
      <c r="CL796" s="196" t="str">
        <f t="shared" si="825"/>
        <v>$CL$792</v>
      </c>
    </row>
    <row r="797" spans="2:90" x14ac:dyDescent="0.4">
      <c r="B797" s="8" t="str">
        <f t="shared" si="823"/>
        <v>Primary volume driver</v>
      </c>
      <c r="C797" s="12"/>
      <c r="D797" s="12" t="s">
        <v>978</v>
      </c>
      <c r="E797" s="12" t="s">
        <v>906</v>
      </c>
      <c r="F797" s="12"/>
      <c r="G797" s="12" t="s">
        <v>330</v>
      </c>
      <c r="H797" s="12"/>
      <c r="I797" s="60"/>
      <c r="J797" s="60"/>
      <c r="K797" s="34"/>
      <c r="L797" s="34"/>
      <c r="M797" s="34"/>
      <c r="N797" s="34"/>
      <c r="O797" s="34"/>
      <c r="P797" s="34"/>
      <c r="R797" s="15"/>
      <c r="S797" s="76" t="str">
        <f t="shared" ref="S797:CD797" si="826">S770</f>
        <v>S$13</v>
      </c>
      <c r="T797" s="76" t="str">
        <f t="shared" si="826"/>
        <v>T$13</v>
      </c>
      <c r="U797" s="76" t="str">
        <f t="shared" si="826"/>
        <v>U$13</v>
      </c>
      <c r="V797" s="76" t="str">
        <f t="shared" si="826"/>
        <v>V$13</v>
      </c>
      <c r="W797" s="76" t="str">
        <f t="shared" si="826"/>
        <v>W$13</v>
      </c>
      <c r="X797" s="76" t="str">
        <f t="shared" si="826"/>
        <v>X$13</v>
      </c>
      <c r="Y797" s="76" t="str">
        <f t="shared" si="826"/>
        <v>Y$13</v>
      </c>
      <c r="Z797" s="76" t="str">
        <f t="shared" si="826"/>
        <v>Z$13</v>
      </c>
      <c r="AA797" s="76" t="str">
        <f t="shared" si="826"/>
        <v>AA$13</v>
      </c>
      <c r="AB797" s="76" t="str">
        <f t="shared" si="826"/>
        <v>AB$13</v>
      </c>
      <c r="AC797" s="76" t="str">
        <f t="shared" si="826"/>
        <v>AC$13</v>
      </c>
      <c r="AD797" s="76" t="str">
        <f t="shared" si="826"/>
        <v>AD$13</v>
      </c>
      <c r="AE797" s="76" t="str">
        <f t="shared" si="826"/>
        <v>AE$13</v>
      </c>
      <c r="AF797" s="76" t="str">
        <f t="shared" si="826"/>
        <v>AF$13</v>
      </c>
      <c r="AG797" s="76" t="str">
        <f t="shared" si="826"/>
        <v>AG$13</v>
      </c>
      <c r="AH797" s="76" t="str">
        <f t="shared" si="826"/>
        <v>AH$13</v>
      </c>
      <c r="AI797" s="76" t="str">
        <f t="shared" si="826"/>
        <v>AI$13</v>
      </c>
      <c r="AJ797" s="76" t="str">
        <f t="shared" si="826"/>
        <v>AJ$13</v>
      </c>
      <c r="AK797" s="76" t="str">
        <f t="shared" si="826"/>
        <v>AK$13</v>
      </c>
      <c r="AL797" s="76" t="str">
        <f t="shared" si="826"/>
        <v>AL$13</v>
      </c>
      <c r="AM797" s="76" t="str">
        <f t="shared" si="826"/>
        <v>AM$13</v>
      </c>
      <c r="AN797" s="76" t="str">
        <f t="shared" si="826"/>
        <v>AN$13</v>
      </c>
      <c r="AO797" s="76" t="str">
        <f t="shared" si="826"/>
        <v>AO$13</v>
      </c>
      <c r="AP797" s="76" t="str">
        <f t="shared" si="826"/>
        <v>AP$13</v>
      </c>
      <c r="AQ797" s="76" t="str">
        <f t="shared" si="826"/>
        <v>AQ$13</v>
      </c>
      <c r="AR797" s="76" t="str">
        <f t="shared" si="826"/>
        <v>AR$13</v>
      </c>
      <c r="AS797" s="76" t="str">
        <f t="shared" si="826"/>
        <v>AS$13</v>
      </c>
      <c r="AT797" s="76" t="str">
        <f t="shared" si="826"/>
        <v>AT$13</v>
      </c>
      <c r="AU797" s="76" t="str">
        <f t="shared" si="826"/>
        <v>AU$13</v>
      </c>
      <c r="AV797" s="76" t="str">
        <f t="shared" si="826"/>
        <v>AV$13</v>
      </c>
      <c r="AW797" s="76" t="str">
        <f t="shared" si="826"/>
        <v>AW$13</v>
      </c>
      <c r="AX797" s="76" t="str">
        <f t="shared" si="826"/>
        <v>AX$13</v>
      </c>
      <c r="AY797" s="76" t="str">
        <f t="shared" si="826"/>
        <v>AY$13</v>
      </c>
      <c r="AZ797" s="76" t="str">
        <f t="shared" si="826"/>
        <v>AZ$13</v>
      </c>
      <c r="BA797" s="76" t="str">
        <f t="shared" si="826"/>
        <v>BA$13</v>
      </c>
      <c r="BB797" s="76" t="str">
        <f t="shared" si="826"/>
        <v>BB$13</v>
      </c>
      <c r="BC797" s="76" t="str">
        <f t="shared" si="826"/>
        <v>BC$13</v>
      </c>
      <c r="BD797" s="76" t="str">
        <f t="shared" si="826"/>
        <v>BD$13</v>
      </c>
      <c r="BE797" s="76" t="str">
        <f t="shared" si="826"/>
        <v>BE$13</v>
      </c>
      <c r="BF797" s="76" t="str">
        <f t="shared" si="826"/>
        <v>BF$13</v>
      </c>
      <c r="BG797" s="76" t="str">
        <f t="shared" si="826"/>
        <v>BG$13</v>
      </c>
      <c r="BH797" s="76" t="str">
        <f t="shared" si="826"/>
        <v>BH$13</v>
      </c>
      <c r="BI797" s="76" t="str">
        <f t="shared" si="826"/>
        <v>BI$13</v>
      </c>
      <c r="BJ797" s="76" t="str">
        <f t="shared" si="826"/>
        <v>BJ$13</v>
      </c>
      <c r="BK797" s="76" t="str">
        <f t="shared" si="826"/>
        <v>BK$13</v>
      </c>
      <c r="BL797" s="76" t="str">
        <f t="shared" si="826"/>
        <v>BL$13</v>
      </c>
      <c r="BM797" s="76" t="str">
        <f t="shared" si="826"/>
        <v>BM$13</v>
      </c>
      <c r="BN797" s="76" t="str">
        <f t="shared" si="826"/>
        <v>BN$13</v>
      </c>
      <c r="BO797" s="76" t="str">
        <f t="shared" si="826"/>
        <v>BO$13</v>
      </c>
      <c r="BP797" s="76" t="str">
        <f t="shared" si="826"/>
        <v>BP$13</v>
      </c>
      <c r="BQ797" s="76" t="str">
        <f t="shared" si="826"/>
        <v>BQ$13</v>
      </c>
      <c r="BR797" s="76" t="str">
        <f t="shared" si="826"/>
        <v>BR$13</v>
      </c>
      <c r="BS797" s="76" t="str">
        <f t="shared" si="826"/>
        <v>BS$13</v>
      </c>
      <c r="BT797" s="76" t="str">
        <f t="shared" si="826"/>
        <v>BT$13</v>
      </c>
      <c r="BU797" s="76" t="str">
        <f t="shared" si="826"/>
        <v>BU$13</v>
      </c>
      <c r="BV797" s="76" t="str">
        <f t="shared" si="826"/>
        <v>BV$13</v>
      </c>
      <c r="BW797" s="76" t="str">
        <f t="shared" si="826"/>
        <v>BW$13</v>
      </c>
      <c r="BX797" s="76" t="str">
        <f t="shared" si="826"/>
        <v>BX$13</v>
      </c>
      <c r="BY797" s="76" t="str">
        <f t="shared" si="826"/>
        <v>BY$13</v>
      </c>
      <c r="BZ797" s="76" t="str">
        <f t="shared" si="826"/>
        <v>BZ$13</v>
      </c>
      <c r="CA797" s="76" t="str">
        <f t="shared" si="826"/>
        <v>CA$13</v>
      </c>
      <c r="CB797" s="76" t="str">
        <f t="shared" si="826"/>
        <v>CB$13</v>
      </c>
      <c r="CC797" s="76" t="str">
        <f t="shared" si="826"/>
        <v>CC$13</v>
      </c>
      <c r="CD797" s="76" t="str">
        <f t="shared" si="826"/>
        <v>CD$13</v>
      </c>
      <c r="CE797" s="76" t="str">
        <f t="shared" ref="CE797:CL797" si="827">CE770</f>
        <v>CE$13</v>
      </c>
      <c r="CF797" s="76" t="str">
        <f t="shared" si="827"/>
        <v>CF$13</v>
      </c>
      <c r="CG797" s="76" t="str">
        <f t="shared" si="827"/>
        <v>CG$13</v>
      </c>
      <c r="CH797" s="76" t="str">
        <f t="shared" si="827"/>
        <v>CH$13</v>
      </c>
      <c r="CI797" s="76" t="str">
        <f t="shared" si="827"/>
        <v>CI$13</v>
      </c>
      <c r="CJ797" s="76" t="str">
        <f t="shared" si="827"/>
        <v>CJ$13</v>
      </c>
      <c r="CK797" s="76" t="str">
        <f t="shared" si="827"/>
        <v>CK$13</v>
      </c>
      <c r="CL797" s="76" t="str">
        <f t="shared" si="827"/>
        <v>CL$13</v>
      </c>
    </row>
    <row r="798" spans="2:90" x14ac:dyDescent="0.4">
      <c r="B798" s="8" t="str">
        <f t="shared" si="823"/>
        <v>(Secondary label)</v>
      </c>
      <c r="C798" s="12"/>
      <c r="D798" s="12" t="s">
        <v>978</v>
      </c>
      <c r="E798" s="12" t="s">
        <v>906</v>
      </c>
      <c r="F798" s="12"/>
      <c r="G798" s="12" t="s">
        <v>330</v>
      </c>
      <c r="H798" s="12"/>
      <c r="I798" s="60"/>
      <c r="J798" s="60"/>
      <c r="K798" s="15"/>
      <c r="L798" s="15"/>
      <c r="M798" s="15"/>
      <c r="N798" s="15"/>
      <c r="O798" s="15"/>
      <c r="P798" s="15"/>
      <c r="R798" s="15"/>
      <c r="S798" s="76"/>
      <c r="T798" s="76"/>
      <c r="U798" s="76"/>
      <c r="V798" s="76"/>
      <c r="W798" s="76"/>
      <c r="X798" s="76"/>
      <c r="Y798" s="76"/>
      <c r="Z798" s="76"/>
      <c r="AA798" s="76"/>
      <c r="AB798" s="76"/>
      <c r="AC798" s="76"/>
      <c r="AD798" s="76"/>
      <c r="AE798" s="76"/>
      <c r="AF798" s="76"/>
      <c r="AG798" s="76"/>
      <c r="AH798" s="76"/>
      <c r="AI798" s="76"/>
      <c r="AJ798" s="76"/>
      <c r="AK798" s="76"/>
      <c r="AL798" s="76"/>
      <c r="AM798" s="76"/>
      <c r="AN798" s="76"/>
      <c r="AO798" s="76"/>
      <c r="AP798" s="76"/>
      <c r="AQ798" s="76"/>
      <c r="AR798" s="76"/>
      <c r="AS798" s="76"/>
      <c r="AT798" s="76"/>
      <c r="AU798" s="76"/>
      <c r="AV798" s="76"/>
      <c r="AW798" s="76"/>
      <c r="AX798" s="76"/>
      <c r="AY798" s="76"/>
      <c r="AZ798" s="76"/>
      <c r="BA798" s="76"/>
      <c r="BB798" s="76"/>
      <c r="BC798" s="76"/>
      <c r="BD798" s="76"/>
      <c r="BE798" s="76"/>
      <c r="BF798" s="76"/>
      <c r="BG798" s="76"/>
      <c r="BH798" s="76"/>
      <c r="BI798" s="76"/>
      <c r="BJ798" s="76"/>
      <c r="BK798" s="76"/>
      <c r="BL798" s="76"/>
      <c r="BM798" s="76"/>
      <c r="BN798" s="76"/>
      <c r="BO798" s="76"/>
      <c r="BP798" s="76"/>
      <c r="BQ798" s="76"/>
      <c r="BR798" s="76"/>
      <c r="BS798" s="76"/>
      <c r="BT798" s="76"/>
      <c r="BU798" s="76"/>
      <c r="BV798" s="76"/>
      <c r="BW798" s="76"/>
      <c r="BX798" s="76"/>
      <c r="BY798" s="76"/>
      <c r="BZ798" s="76"/>
      <c r="CA798" s="76"/>
      <c r="CB798" s="76"/>
      <c r="CC798" s="76"/>
      <c r="CD798" s="76"/>
      <c r="CE798" s="76"/>
      <c r="CF798" s="76"/>
      <c r="CG798" s="76"/>
      <c r="CH798" s="76"/>
      <c r="CI798" s="76"/>
      <c r="CJ798" s="76"/>
      <c r="CK798" s="76"/>
      <c r="CL798" s="76"/>
    </row>
    <row r="799" spans="2:90" x14ac:dyDescent="0.4">
      <c r="B799" s="8" t="str">
        <f t="shared" si="823"/>
        <v xml:space="preserve">secondary unit </v>
      </c>
      <c r="C799" s="12"/>
      <c r="D799" s="12" t="s">
        <v>978</v>
      </c>
      <c r="E799" s="12" t="s">
        <v>906</v>
      </c>
      <c r="F799" s="12"/>
      <c r="G799" s="12" t="s">
        <v>330</v>
      </c>
      <c r="H799" s="12"/>
      <c r="I799" s="60"/>
      <c r="J799" s="60"/>
      <c r="K799" s="15"/>
      <c r="L799" s="15"/>
      <c r="M799" s="15"/>
      <c r="N799" s="15"/>
      <c r="O799" s="15"/>
      <c r="P799" s="15"/>
      <c r="R799" s="15"/>
      <c r="S799" s="76"/>
      <c r="T799" s="76"/>
      <c r="U799" s="76"/>
      <c r="V799" s="76"/>
      <c r="W799" s="76"/>
      <c r="X799" s="76"/>
      <c r="Y799" s="76"/>
      <c r="Z799" s="76"/>
      <c r="AA799" s="76"/>
      <c r="AB799" s="76"/>
      <c r="AC799" s="76"/>
      <c r="AD799" s="76"/>
      <c r="AE799" s="76"/>
      <c r="AF799" s="76"/>
      <c r="AG799" s="76"/>
      <c r="AH799" s="76"/>
      <c r="AI799" s="76"/>
      <c r="AJ799" s="76"/>
      <c r="AK799" s="76"/>
      <c r="AL799" s="76"/>
      <c r="AM799" s="76"/>
      <c r="AN799" s="76"/>
      <c r="AO799" s="76"/>
      <c r="AP799" s="76"/>
      <c r="AQ799" s="76"/>
      <c r="AR799" s="76"/>
      <c r="AS799" s="76"/>
      <c r="AT799" s="76"/>
      <c r="AU799" s="76"/>
      <c r="AV799" s="76"/>
      <c r="AW799" s="76"/>
      <c r="AX799" s="76"/>
      <c r="AY799" s="76"/>
      <c r="AZ799" s="76"/>
      <c r="BA799" s="76"/>
      <c r="BB799" s="76"/>
      <c r="BC799" s="76"/>
      <c r="BD799" s="76"/>
      <c r="BE799" s="76"/>
      <c r="BF799" s="76"/>
      <c r="BG799" s="76"/>
      <c r="BH799" s="76"/>
      <c r="BI799" s="76"/>
      <c r="BJ799" s="76"/>
      <c r="BK799" s="76"/>
      <c r="BL799" s="76"/>
      <c r="BM799" s="76"/>
      <c r="BN799" s="76"/>
      <c r="BO799" s="76"/>
      <c r="BP799" s="76"/>
      <c r="BQ799" s="76"/>
      <c r="BR799" s="76"/>
      <c r="BS799" s="76"/>
      <c r="BT799" s="76"/>
      <c r="BU799" s="76"/>
      <c r="BV799" s="76"/>
      <c r="BW799" s="76"/>
      <c r="BX799" s="76"/>
      <c r="BY799" s="76"/>
      <c r="BZ799" s="76"/>
      <c r="CA799" s="76"/>
      <c r="CB799" s="76"/>
      <c r="CC799" s="76"/>
      <c r="CD799" s="76"/>
      <c r="CE799" s="76"/>
      <c r="CF799" s="76"/>
      <c r="CG799" s="76"/>
      <c r="CH799" s="76"/>
      <c r="CI799" s="76"/>
      <c r="CJ799" s="76"/>
      <c r="CK799" s="76"/>
      <c r="CL799" s="76"/>
    </row>
    <row r="800" spans="2:90" x14ac:dyDescent="0.4">
      <c r="B800" s="8" t="str">
        <f t="shared" si="823"/>
        <v>Secondary revenue driver</v>
      </c>
      <c r="C800" s="12"/>
      <c r="D800" s="12" t="s">
        <v>978</v>
      </c>
      <c r="E800" s="12" t="s">
        <v>906</v>
      </c>
      <c r="F800" s="12"/>
      <c r="G800" s="12" t="s">
        <v>330</v>
      </c>
      <c r="H800" s="12"/>
      <c r="I800" s="60"/>
      <c r="J800" s="60"/>
      <c r="K800" s="15"/>
      <c r="L800" s="15"/>
      <c r="M800" s="15"/>
      <c r="N800" s="15"/>
      <c r="O800" s="15"/>
      <c r="P800" s="15"/>
      <c r="R800" s="15"/>
      <c r="S800" s="76"/>
      <c r="T800" s="76"/>
      <c r="U800" s="76"/>
      <c r="V800" s="76"/>
      <c r="W800" s="76"/>
      <c r="X800" s="76"/>
      <c r="Y800" s="76"/>
      <c r="Z800" s="76"/>
      <c r="AA800" s="76"/>
      <c r="AB800" s="76"/>
      <c r="AC800" s="76"/>
      <c r="AD800" s="76"/>
      <c r="AE800" s="76"/>
      <c r="AF800" s="76"/>
      <c r="AG800" s="76"/>
      <c r="AH800" s="76"/>
      <c r="AI800" s="76"/>
      <c r="AJ800" s="76"/>
      <c r="AK800" s="76"/>
      <c r="AL800" s="76"/>
      <c r="AM800" s="76"/>
      <c r="AN800" s="76"/>
      <c r="AO800" s="76"/>
      <c r="AP800" s="76"/>
      <c r="AQ800" s="76"/>
      <c r="AR800" s="76"/>
      <c r="AS800" s="76"/>
      <c r="AT800" s="76"/>
      <c r="AU800" s="76"/>
      <c r="AV800" s="76"/>
      <c r="AW800" s="76"/>
      <c r="AX800" s="76"/>
      <c r="AY800" s="76"/>
      <c r="AZ800" s="76"/>
      <c r="BA800" s="76"/>
      <c r="BB800" s="76"/>
      <c r="BC800" s="76"/>
      <c r="BD800" s="76"/>
      <c r="BE800" s="76"/>
      <c r="BF800" s="76"/>
      <c r="BG800" s="76"/>
      <c r="BH800" s="76"/>
      <c r="BI800" s="76"/>
      <c r="BJ800" s="76"/>
      <c r="BK800" s="76"/>
      <c r="BL800" s="76"/>
      <c r="BM800" s="76"/>
      <c r="BN800" s="76"/>
      <c r="BO800" s="76"/>
      <c r="BP800" s="76"/>
      <c r="BQ800" s="76"/>
      <c r="BR800" s="76"/>
      <c r="BS800" s="76"/>
      <c r="BT800" s="76"/>
      <c r="BU800" s="76"/>
      <c r="BV800" s="76"/>
      <c r="BW800" s="76"/>
      <c r="BX800" s="76"/>
      <c r="BY800" s="76"/>
      <c r="BZ800" s="76"/>
      <c r="CA800" s="76"/>
      <c r="CB800" s="76"/>
      <c r="CC800" s="76"/>
      <c r="CD800" s="76"/>
      <c r="CE800" s="76"/>
      <c r="CF800" s="76"/>
      <c r="CG800" s="76"/>
      <c r="CH800" s="76"/>
      <c r="CI800" s="76"/>
      <c r="CJ800" s="76"/>
      <c r="CK800" s="76"/>
      <c r="CL800" s="76"/>
    </row>
    <row r="801" spans="2:90" s="3" customFormat="1" x14ac:dyDescent="0.4">
      <c r="B801" s="87" t="str">
        <f t="shared" si="823"/>
        <v>Secondary volume driver</v>
      </c>
      <c r="C801" s="88"/>
      <c r="D801" s="88" t="s">
        <v>978</v>
      </c>
      <c r="E801" s="88" t="s">
        <v>906</v>
      </c>
      <c r="F801" s="88"/>
      <c r="G801" s="88" t="s">
        <v>330</v>
      </c>
      <c r="H801" s="88"/>
      <c r="I801" s="206"/>
      <c r="J801" s="206"/>
      <c r="K801" s="207"/>
      <c r="L801" s="207"/>
      <c r="M801" s="207"/>
      <c r="N801" s="207"/>
      <c r="O801" s="207"/>
      <c r="P801" s="207"/>
      <c r="R801" s="207"/>
      <c r="S801" s="196" t="str">
        <f t="shared" ref="S801:CD801" si="828">ADDRESS(ROW(S783),COLUMN(S783),2)</f>
        <v>S$783</v>
      </c>
      <c r="T801" s="196" t="str">
        <f t="shared" si="828"/>
        <v>T$783</v>
      </c>
      <c r="U801" s="196" t="str">
        <f t="shared" si="828"/>
        <v>U$783</v>
      </c>
      <c r="V801" s="196" t="str">
        <f t="shared" si="828"/>
        <v>V$783</v>
      </c>
      <c r="W801" s="196" t="str">
        <f t="shared" si="828"/>
        <v>W$783</v>
      </c>
      <c r="X801" s="196" t="str">
        <f t="shared" si="828"/>
        <v>X$783</v>
      </c>
      <c r="Y801" s="196" t="str">
        <f t="shared" si="828"/>
        <v>Y$783</v>
      </c>
      <c r="Z801" s="196" t="str">
        <f t="shared" si="828"/>
        <v>Z$783</v>
      </c>
      <c r="AA801" s="196" t="str">
        <f t="shared" si="828"/>
        <v>AA$783</v>
      </c>
      <c r="AB801" s="196" t="str">
        <f t="shared" si="828"/>
        <v>AB$783</v>
      </c>
      <c r="AC801" s="196" t="str">
        <f t="shared" si="828"/>
        <v>AC$783</v>
      </c>
      <c r="AD801" s="196" t="str">
        <f t="shared" si="828"/>
        <v>AD$783</v>
      </c>
      <c r="AE801" s="196" t="str">
        <f t="shared" si="828"/>
        <v>AE$783</v>
      </c>
      <c r="AF801" s="196" t="str">
        <f t="shared" si="828"/>
        <v>AF$783</v>
      </c>
      <c r="AG801" s="196" t="str">
        <f t="shared" si="828"/>
        <v>AG$783</v>
      </c>
      <c r="AH801" s="196" t="str">
        <f t="shared" si="828"/>
        <v>AH$783</v>
      </c>
      <c r="AI801" s="196" t="str">
        <f t="shared" si="828"/>
        <v>AI$783</v>
      </c>
      <c r="AJ801" s="196" t="str">
        <f t="shared" si="828"/>
        <v>AJ$783</v>
      </c>
      <c r="AK801" s="196" t="str">
        <f t="shared" si="828"/>
        <v>AK$783</v>
      </c>
      <c r="AL801" s="196" t="str">
        <f t="shared" si="828"/>
        <v>AL$783</v>
      </c>
      <c r="AM801" s="196" t="str">
        <f t="shared" si="828"/>
        <v>AM$783</v>
      </c>
      <c r="AN801" s="196" t="str">
        <f t="shared" si="828"/>
        <v>AN$783</v>
      </c>
      <c r="AO801" s="196" t="str">
        <f t="shared" si="828"/>
        <v>AO$783</v>
      </c>
      <c r="AP801" s="196" t="str">
        <f t="shared" si="828"/>
        <v>AP$783</v>
      </c>
      <c r="AQ801" s="196" t="str">
        <f t="shared" si="828"/>
        <v>AQ$783</v>
      </c>
      <c r="AR801" s="196" t="str">
        <f t="shared" si="828"/>
        <v>AR$783</v>
      </c>
      <c r="AS801" s="196" t="str">
        <f t="shared" si="828"/>
        <v>AS$783</v>
      </c>
      <c r="AT801" s="196" t="str">
        <f t="shared" si="828"/>
        <v>AT$783</v>
      </c>
      <c r="AU801" s="196" t="str">
        <f t="shared" si="828"/>
        <v>AU$783</v>
      </c>
      <c r="AV801" s="196" t="str">
        <f t="shared" si="828"/>
        <v>AV$783</v>
      </c>
      <c r="AW801" s="196" t="str">
        <f t="shared" si="828"/>
        <v>AW$783</v>
      </c>
      <c r="AX801" s="196" t="str">
        <f t="shared" si="828"/>
        <v>AX$783</v>
      </c>
      <c r="AY801" s="196" t="str">
        <f t="shared" si="828"/>
        <v>AY$783</v>
      </c>
      <c r="AZ801" s="196" t="str">
        <f t="shared" si="828"/>
        <v>AZ$783</v>
      </c>
      <c r="BA801" s="196" t="str">
        <f t="shared" si="828"/>
        <v>BA$783</v>
      </c>
      <c r="BB801" s="196" t="str">
        <f t="shared" si="828"/>
        <v>BB$783</v>
      </c>
      <c r="BC801" s="196" t="str">
        <f t="shared" si="828"/>
        <v>BC$783</v>
      </c>
      <c r="BD801" s="196" t="str">
        <f t="shared" si="828"/>
        <v>BD$783</v>
      </c>
      <c r="BE801" s="196" t="str">
        <f t="shared" si="828"/>
        <v>BE$783</v>
      </c>
      <c r="BF801" s="196" t="str">
        <f t="shared" si="828"/>
        <v>BF$783</v>
      </c>
      <c r="BG801" s="196" t="str">
        <f t="shared" si="828"/>
        <v>BG$783</v>
      </c>
      <c r="BH801" s="196" t="str">
        <f t="shared" si="828"/>
        <v>BH$783</v>
      </c>
      <c r="BI801" s="196" t="str">
        <f t="shared" si="828"/>
        <v>BI$783</v>
      </c>
      <c r="BJ801" s="196" t="str">
        <f t="shared" si="828"/>
        <v>BJ$783</v>
      </c>
      <c r="BK801" s="196" t="str">
        <f t="shared" si="828"/>
        <v>BK$783</v>
      </c>
      <c r="BL801" s="196" t="str">
        <f t="shared" si="828"/>
        <v>BL$783</v>
      </c>
      <c r="BM801" s="196" t="str">
        <f t="shared" si="828"/>
        <v>BM$783</v>
      </c>
      <c r="BN801" s="196" t="str">
        <f t="shared" si="828"/>
        <v>BN$783</v>
      </c>
      <c r="BO801" s="196" t="str">
        <f t="shared" si="828"/>
        <v>BO$783</v>
      </c>
      <c r="BP801" s="196" t="str">
        <f t="shared" si="828"/>
        <v>BP$783</v>
      </c>
      <c r="BQ801" s="196" t="str">
        <f t="shared" si="828"/>
        <v>BQ$783</v>
      </c>
      <c r="BR801" s="196" t="str">
        <f t="shared" si="828"/>
        <v>BR$783</v>
      </c>
      <c r="BS801" s="196" t="str">
        <f t="shared" si="828"/>
        <v>BS$783</v>
      </c>
      <c r="BT801" s="196" t="str">
        <f t="shared" si="828"/>
        <v>BT$783</v>
      </c>
      <c r="BU801" s="196" t="str">
        <f t="shared" si="828"/>
        <v>BU$783</v>
      </c>
      <c r="BV801" s="196" t="str">
        <f t="shared" si="828"/>
        <v>BV$783</v>
      </c>
      <c r="BW801" s="196" t="str">
        <f t="shared" si="828"/>
        <v>BW$783</v>
      </c>
      <c r="BX801" s="196" t="str">
        <f t="shared" si="828"/>
        <v>BX$783</v>
      </c>
      <c r="BY801" s="196" t="str">
        <f t="shared" si="828"/>
        <v>BY$783</v>
      </c>
      <c r="BZ801" s="196" t="str">
        <f t="shared" si="828"/>
        <v>BZ$783</v>
      </c>
      <c r="CA801" s="196" t="str">
        <f t="shared" si="828"/>
        <v>CA$783</v>
      </c>
      <c r="CB801" s="196" t="str">
        <f t="shared" si="828"/>
        <v>CB$783</v>
      </c>
      <c r="CC801" s="196" t="str">
        <f t="shared" si="828"/>
        <v>CC$783</v>
      </c>
      <c r="CD801" s="196" t="str">
        <f t="shared" si="828"/>
        <v>CD$783</v>
      </c>
      <c r="CE801" s="196" t="str">
        <f t="shared" ref="CE801:CL801" si="829">ADDRESS(ROW(CE783),COLUMN(CE783),2)</f>
        <v>CE$783</v>
      </c>
      <c r="CF801" s="196" t="str">
        <f t="shared" si="829"/>
        <v>CF$783</v>
      </c>
      <c r="CG801" s="196" t="str">
        <f t="shared" si="829"/>
        <v>CG$783</v>
      </c>
      <c r="CH801" s="196" t="str">
        <f t="shared" si="829"/>
        <v>CH$783</v>
      </c>
      <c r="CI801" s="196" t="str">
        <f t="shared" si="829"/>
        <v>CI$783</v>
      </c>
      <c r="CJ801" s="196" t="str">
        <f t="shared" si="829"/>
        <v>CJ$783</v>
      </c>
      <c r="CK801" s="196" t="str">
        <f t="shared" si="829"/>
        <v>CK$783</v>
      </c>
      <c r="CL801" s="196" t="str">
        <f t="shared" si="829"/>
        <v>CL$783</v>
      </c>
    </row>
    <row r="802" spans="2:90" x14ac:dyDescent="0.4">
      <c r="C802" s="12"/>
      <c r="D802" s="12"/>
      <c r="E802" s="12" t="s">
        <v>906</v>
      </c>
      <c r="F802" s="12"/>
      <c r="G802" s="12"/>
      <c r="H802" s="12"/>
      <c r="I802" s="60"/>
      <c r="J802" s="60"/>
      <c r="K802" s="15"/>
      <c r="L802" s="15"/>
      <c r="M802" s="15"/>
      <c r="N802" s="15"/>
      <c r="O802" s="15"/>
      <c r="P802" s="15"/>
      <c r="R802" s="15"/>
      <c r="S802" s="76"/>
      <c r="T802" s="76"/>
      <c r="U802" s="76"/>
      <c r="V802" s="76"/>
      <c r="W802" s="76"/>
      <c r="X802" s="76"/>
      <c r="Y802" s="76"/>
      <c r="Z802" s="76"/>
      <c r="AA802" s="76"/>
      <c r="AB802" s="76"/>
      <c r="AC802" s="76"/>
      <c r="AD802" s="76"/>
      <c r="AE802" s="76"/>
      <c r="AF802" s="76"/>
      <c r="AG802" s="76"/>
      <c r="AH802" s="76"/>
      <c r="AI802" s="76"/>
      <c r="AJ802" s="76"/>
      <c r="AK802" s="76"/>
      <c r="AL802" s="76"/>
      <c r="AM802" s="76"/>
      <c r="AN802" s="76"/>
      <c r="AO802" s="76"/>
      <c r="AP802" s="76"/>
      <c r="AQ802" s="76"/>
      <c r="AR802" s="76"/>
      <c r="AS802" s="76"/>
      <c r="AT802" s="76"/>
      <c r="AU802" s="76"/>
      <c r="AV802" s="76"/>
      <c r="AW802" s="76"/>
      <c r="AX802" s="76"/>
      <c r="AY802" s="76"/>
      <c r="AZ802" s="76"/>
      <c r="BA802" s="76"/>
      <c r="BB802" s="76"/>
      <c r="BC802" s="76"/>
      <c r="BD802" s="76"/>
      <c r="BE802" s="76"/>
      <c r="BF802" s="76"/>
      <c r="BG802" s="76"/>
      <c r="BH802" s="76"/>
      <c r="BI802" s="76"/>
      <c r="BJ802" s="76"/>
      <c r="BK802" s="76"/>
      <c r="BL802" s="76"/>
      <c r="BM802" s="76"/>
      <c r="BN802" s="76"/>
      <c r="BO802" s="76"/>
      <c r="BP802" s="76"/>
      <c r="BQ802" s="76"/>
      <c r="BR802" s="76"/>
      <c r="BS802" s="76"/>
      <c r="BT802" s="76"/>
      <c r="BU802" s="76"/>
      <c r="BV802" s="76"/>
      <c r="BW802" s="76"/>
      <c r="BX802" s="76"/>
      <c r="BY802" s="76"/>
      <c r="BZ802" s="76"/>
      <c r="CA802" s="76"/>
      <c r="CB802" s="76"/>
      <c r="CC802" s="76"/>
      <c r="CD802" s="76"/>
      <c r="CE802" s="76"/>
      <c r="CF802" s="76"/>
      <c r="CG802" s="76"/>
      <c r="CH802" s="76"/>
      <c r="CI802" s="76"/>
      <c r="CJ802" s="76"/>
      <c r="CK802" s="76"/>
      <c r="CL802" s="76"/>
    </row>
    <row r="803" spans="2:90" x14ac:dyDescent="0.4">
      <c r="C803" s="12"/>
      <c r="D803" s="12"/>
      <c r="E803" s="12" t="s">
        <v>906</v>
      </c>
      <c r="F803" s="12"/>
      <c r="G803" s="12"/>
      <c r="H803" s="12"/>
      <c r="I803" s="60"/>
      <c r="J803" s="60"/>
      <c r="K803" s="15"/>
      <c r="L803" s="15"/>
      <c r="M803" s="15"/>
      <c r="N803" s="15"/>
      <c r="O803" s="15"/>
      <c r="P803" s="15"/>
      <c r="R803" s="15"/>
      <c r="S803" s="76"/>
      <c r="T803" s="76"/>
      <c r="U803" s="76"/>
      <c r="V803" s="76"/>
      <c r="W803" s="76"/>
      <c r="X803" s="76"/>
      <c r="Y803" s="76"/>
      <c r="Z803" s="76"/>
      <c r="AA803" s="76"/>
      <c r="AB803" s="76"/>
      <c r="AC803" s="76"/>
      <c r="AD803" s="76"/>
      <c r="AE803" s="76"/>
      <c r="AF803" s="76"/>
      <c r="AG803" s="76"/>
      <c r="AH803" s="76"/>
      <c r="AI803" s="76"/>
      <c r="AJ803" s="76"/>
      <c r="AK803" s="76"/>
      <c r="AL803" s="76"/>
      <c r="AM803" s="76"/>
      <c r="AN803" s="76"/>
      <c r="AO803" s="76"/>
      <c r="AP803" s="76"/>
      <c r="AQ803" s="76"/>
      <c r="AR803" s="76"/>
      <c r="AS803" s="76"/>
      <c r="AT803" s="76"/>
      <c r="AU803" s="76"/>
      <c r="AV803" s="76"/>
      <c r="AW803" s="76"/>
      <c r="AX803" s="76"/>
      <c r="AY803" s="76"/>
      <c r="AZ803" s="76"/>
      <c r="BA803" s="76"/>
      <c r="BB803" s="76"/>
      <c r="BC803" s="76"/>
      <c r="BD803" s="76"/>
      <c r="BE803" s="76"/>
      <c r="BF803" s="76"/>
      <c r="BG803" s="76"/>
      <c r="BH803" s="76"/>
      <c r="BI803" s="76"/>
      <c r="BJ803" s="76"/>
      <c r="BK803" s="76"/>
      <c r="BL803" s="76"/>
      <c r="BM803" s="76"/>
      <c r="BN803" s="76"/>
      <c r="BO803" s="76"/>
      <c r="BP803" s="76"/>
      <c r="BQ803" s="76"/>
      <c r="BR803" s="76"/>
      <c r="BS803" s="76"/>
      <c r="BT803" s="76"/>
      <c r="BU803" s="76"/>
      <c r="BV803" s="76"/>
      <c r="BW803" s="76"/>
      <c r="BX803" s="76"/>
      <c r="BY803" s="76"/>
      <c r="BZ803" s="76"/>
      <c r="CA803" s="76"/>
      <c r="CB803" s="76"/>
      <c r="CC803" s="76"/>
      <c r="CD803" s="76"/>
      <c r="CE803" s="76"/>
      <c r="CF803" s="76"/>
      <c r="CG803" s="76"/>
      <c r="CH803" s="76"/>
      <c r="CI803" s="76"/>
      <c r="CJ803" s="76"/>
      <c r="CK803" s="76"/>
      <c r="CL803" s="76"/>
    </row>
    <row r="804" spans="2:90" x14ac:dyDescent="0.4">
      <c r="C804" s="12"/>
      <c r="D804" s="12"/>
      <c r="E804" s="12" t="s">
        <v>906</v>
      </c>
      <c r="F804" s="12"/>
      <c r="G804" s="12"/>
      <c r="H804" s="12"/>
      <c r="I804" s="60"/>
      <c r="J804" s="60"/>
      <c r="K804" s="15"/>
      <c r="L804" s="15"/>
      <c r="M804" s="15"/>
      <c r="N804" s="15"/>
      <c r="O804" s="15"/>
      <c r="P804" s="15"/>
      <c r="R804" s="15"/>
      <c r="S804" s="76"/>
      <c r="T804" s="76"/>
      <c r="U804" s="76"/>
      <c r="V804" s="76"/>
      <c r="W804" s="76"/>
      <c r="X804" s="76"/>
      <c r="Y804" s="76"/>
      <c r="Z804" s="76"/>
      <c r="AA804" s="76"/>
      <c r="AB804" s="76"/>
      <c r="AC804" s="76"/>
      <c r="AD804" s="76"/>
      <c r="AE804" s="76"/>
      <c r="AF804" s="76"/>
      <c r="AG804" s="76"/>
      <c r="AH804" s="76"/>
      <c r="AI804" s="76"/>
      <c r="AJ804" s="76"/>
      <c r="AK804" s="76"/>
      <c r="AL804" s="76"/>
      <c r="AM804" s="76"/>
      <c r="AN804" s="76"/>
      <c r="AO804" s="76"/>
      <c r="AP804" s="76"/>
      <c r="AQ804" s="76"/>
      <c r="AR804" s="76"/>
      <c r="AS804" s="76"/>
      <c r="AT804" s="76"/>
      <c r="AU804" s="76"/>
      <c r="AV804" s="76"/>
      <c r="AW804" s="76"/>
      <c r="AX804" s="76"/>
      <c r="AY804" s="76"/>
      <c r="AZ804" s="76"/>
      <c r="BA804" s="76"/>
      <c r="BB804" s="76"/>
      <c r="BC804" s="76"/>
      <c r="BD804" s="76"/>
      <c r="BE804" s="76"/>
      <c r="BF804" s="76"/>
      <c r="BG804" s="76"/>
      <c r="BH804" s="76"/>
      <c r="BI804" s="76"/>
      <c r="BJ804" s="76"/>
      <c r="BK804" s="76"/>
      <c r="BL804" s="76"/>
      <c r="BM804" s="76"/>
      <c r="BN804" s="76"/>
      <c r="BO804" s="76"/>
      <c r="BP804" s="76"/>
      <c r="BQ804" s="76"/>
      <c r="BR804" s="76"/>
      <c r="BS804" s="76"/>
      <c r="BT804" s="76"/>
      <c r="BU804" s="76"/>
      <c r="BV804" s="76"/>
      <c r="BW804" s="76"/>
      <c r="BX804" s="76"/>
      <c r="BY804" s="76"/>
      <c r="BZ804" s="76"/>
      <c r="CA804" s="76"/>
      <c r="CB804" s="76"/>
      <c r="CC804" s="76"/>
      <c r="CD804" s="76"/>
      <c r="CE804" s="76"/>
      <c r="CF804" s="76"/>
      <c r="CG804" s="76"/>
      <c r="CH804" s="76"/>
      <c r="CI804" s="76"/>
      <c r="CJ804" s="76"/>
      <c r="CK804" s="76"/>
      <c r="CL804" s="76"/>
    </row>
    <row r="805" spans="2:90" x14ac:dyDescent="0.4">
      <c r="C805" s="12"/>
      <c r="D805" s="12"/>
      <c r="E805" s="12" t="s">
        <v>906</v>
      </c>
      <c r="F805" s="12"/>
      <c r="G805" s="12"/>
      <c r="H805" s="12"/>
      <c r="I805" s="60"/>
      <c r="J805" s="60"/>
      <c r="K805" s="15"/>
      <c r="L805" s="15"/>
      <c r="M805" s="15"/>
      <c r="N805" s="15"/>
      <c r="O805" s="15"/>
      <c r="P805" s="15"/>
      <c r="R805" s="15"/>
      <c r="S805" s="76"/>
      <c r="T805" s="76"/>
      <c r="U805" s="76"/>
      <c r="V805" s="76"/>
      <c r="W805" s="76"/>
      <c r="X805" s="76"/>
      <c r="Y805" s="76"/>
      <c r="Z805" s="76"/>
      <c r="AA805" s="76"/>
      <c r="AB805" s="76"/>
      <c r="AC805" s="76"/>
      <c r="AD805" s="76"/>
      <c r="AE805" s="76"/>
      <c r="AF805" s="76"/>
      <c r="AG805" s="76"/>
      <c r="AH805" s="76"/>
      <c r="AI805" s="76"/>
      <c r="AJ805" s="76"/>
      <c r="AK805" s="76"/>
      <c r="AL805" s="76"/>
      <c r="AM805" s="76"/>
      <c r="AN805" s="76"/>
      <c r="AO805" s="76"/>
      <c r="AP805" s="76"/>
      <c r="AQ805" s="76"/>
      <c r="AR805" s="76"/>
      <c r="AS805" s="76"/>
      <c r="AT805" s="76"/>
      <c r="AU805" s="76"/>
      <c r="AV805" s="76"/>
      <c r="AW805" s="76"/>
      <c r="AX805" s="76"/>
      <c r="AY805" s="76"/>
      <c r="AZ805" s="76"/>
      <c r="BA805" s="76"/>
      <c r="BB805" s="76"/>
      <c r="BC805" s="76"/>
      <c r="BD805" s="76"/>
      <c r="BE805" s="76"/>
      <c r="BF805" s="76"/>
      <c r="BG805" s="76"/>
      <c r="BH805" s="76"/>
      <c r="BI805" s="76"/>
      <c r="BJ805" s="76"/>
      <c r="BK805" s="76"/>
      <c r="BL805" s="76"/>
      <c r="BM805" s="76"/>
      <c r="BN805" s="76"/>
      <c r="BO805" s="76"/>
      <c r="BP805" s="76"/>
      <c r="BQ805" s="76"/>
      <c r="BR805" s="76"/>
      <c r="BS805" s="76"/>
      <c r="BT805" s="76"/>
      <c r="BU805" s="76"/>
      <c r="BV805" s="76"/>
      <c r="BW805" s="76"/>
      <c r="BX805" s="76"/>
      <c r="BY805" s="76"/>
      <c r="BZ805" s="76"/>
      <c r="CA805" s="76"/>
      <c r="CB805" s="76"/>
      <c r="CC805" s="76"/>
      <c r="CD805" s="76"/>
      <c r="CE805" s="76"/>
      <c r="CF805" s="76"/>
      <c r="CG805" s="76"/>
      <c r="CH805" s="76"/>
      <c r="CI805" s="76"/>
      <c r="CJ805" s="76"/>
      <c r="CK805" s="76"/>
      <c r="CL805" s="76"/>
    </row>
    <row r="806" spans="2:90" x14ac:dyDescent="0.4">
      <c r="C806" s="12"/>
      <c r="D806" s="12"/>
      <c r="E806" s="12" t="s">
        <v>906</v>
      </c>
      <c r="F806" s="12"/>
      <c r="G806" s="12"/>
      <c r="H806" s="12"/>
      <c r="I806" s="60"/>
      <c r="J806" s="60"/>
      <c r="K806" s="15"/>
      <c r="L806" s="15"/>
      <c r="M806" s="15"/>
      <c r="N806" s="15"/>
      <c r="O806" s="15"/>
      <c r="P806" s="15"/>
      <c r="R806" s="15"/>
      <c r="S806" s="76"/>
      <c r="T806" s="76"/>
      <c r="U806" s="76"/>
      <c r="V806" s="76"/>
      <c r="W806" s="76"/>
      <c r="X806" s="76"/>
      <c r="Y806" s="76"/>
      <c r="Z806" s="76"/>
      <c r="AA806" s="76"/>
      <c r="AB806" s="76"/>
      <c r="AC806" s="76"/>
      <c r="AD806" s="76"/>
      <c r="AE806" s="76"/>
      <c r="AF806" s="76"/>
      <c r="AG806" s="76"/>
      <c r="AH806" s="76"/>
      <c r="AI806" s="76"/>
      <c r="AJ806" s="76"/>
      <c r="AK806" s="76"/>
      <c r="AL806" s="76"/>
      <c r="AM806" s="76"/>
      <c r="AN806" s="76"/>
      <c r="AO806" s="76"/>
      <c r="AP806" s="76"/>
      <c r="AQ806" s="76"/>
      <c r="AR806" s="76"/>
      <c r="AS806" s="76"/>
      <c r="AT806" s="76"/>
      <c r="AU806" s="76"/>
      <c r="AV806" s="76"/>
      <c r="AW806" s="76"/>
      <c r="AX806" s="76"/>
      <c r="AY806" s="76"/>
      <c r="AZ806" s="76"/>
      <c r="BA806" s="76"/>
      <c r="BB806" s="76"/>
      <c r="BC806" s="76"/>
      <c r="BD806" s="76"/>
      <c r="BE806" s="76"/>
      <c r="BF806" s="76"/>
      <c r="BG806" s="76"/>
      <c r="BH806" s="76"/>
      <c r="BI806" s="76"/>
      <c r="BJ806" s="76"/>
      <c r="BK806" s="76"/>
      <c r="BL806" s="76"/>
      <c r="BM806" s="76"/>
      <c r="BN806" s="76"/>
      <c r="BO806" s="76"/>
      <c r="BP806" s="76"/>
      <c r="BQ806" s="76"/>
      <c r="BR806" s="76"/>
      <c r="BS806" s="76"/>
      <c r="BT806" s="76"/>
      <c r="BU806" s="76"/>
      <c r="BV806" s="76"/>
      <c r="BW806" s="76"/>
      <c r="BX806" s="76"/>
      <c r="BY806" s="76"/>
      <c r="BZ806" s="76"/>
      <c r="CA806" s="76"/>
      <c r="CB806" s="76"/>
      <c r="CC806" s="76"/>
      <c r="CD806" s="76"/>
      <c r="CE806" s="76"/>
      <c r="CF806" s="76"/>
      <c r="CG806" s="76"/>
      <c r="CH806" s="76"/>
      <c r="CI806" s="76"/>
      <c r="CJ806" s="76"/>
      <c r="CK806" s="76"/>
      <c r="CL806" s="76"/>
    </row>
    <row r="807" spans="2:90" x14ac:dyDescent="0.4">
      <c r="C807" s="12"/>
      <c r="D807" s="12"/>
      <c r="E807" s="12" t="s">
        <v>906</v>
      </c>
      <c r="F807" s="12"/>
      <c r="G807" s="12"/>
      <c r="H807" s="12"/>
      <c r="I807" s="60"/>
      <c r="J807" s="60"/>
      <c r="K807" s="15"/>
      <c r="L807" s="15"/>
      <c r="M807" s="15"/>
      <c r="N807" s="15"/>
      <c r="O807" s="15"/>
      <c r="P807" s="15"/>
      <c r="R807" s="15"/>
      <c r="S807" s="76"/>
      <c r="T807" s="76"/>
      <c r="U807" s="76"/>
      <c r="V807" s="76"/>
      <c r="W807" s="76"/>
      <c r="X807" s="76"/>
      <c r="Y807" s="76"/>
      <c r="Z807" s="76"/>
      <c r="AA807" s="76"/>
      <c r="AB807" s="76"/>
      <c r="AC807" s="76"/>
      <c r="AD807" s="76"/>
      <c r="AE807" s="76"/>
      <c r="AF807" s="76"/>
      <c r="AG807" s="76"/>
      <c r="AH807" s="76"/>
      <c r="AI807" s="76"/>
      <c r="AJ807" s="76"/>
      <c r="AK807" s="76"/>
      <c r="AL807" s="76"/>
      <c r="AM807" s="76"/>
      <c r="AN807" s="76"/>
      <c r="AO807" s="76"/>
      <c r="AP807" s="76"/>
      <c r="AQ807" s="76"/>
      <c r="AR807" s="76"/>
      <c r="AS807" s="76"/>
      <c r="AT807" s="76"/>
      <c r="AU807" s="76"/>
      <c r="AV807" s="76"/>
      <c r="AW807" s="76"/>
      <c r="AX807" s="76"/>
      <c r="AY807" s="76"/>
      <c r="AZ807" s="76"/>
      <c r="BA807" s="76"/>
      <c r="BB807" s="76"/>
      <c r="BC807" s="76"/>
      <c r="BD807" s="76"/>
      <c r="BE807" s="76"/>
      <c r="BF807" s="76"/>
      <c r="BG807" s="76"/>
      <c r="BH807" s="76"/>
      <c r="BI807" s="76"/>
      <c r="BJ807" s="76"/>
      <c r="BK807" s="76"/>
      <c r="BL807" s="76"/>
      <c r="BM807" s="76"/>
      <c r="BN807" s="76"/>
      <c r="BO807" s="76"/>
      <c r="BP807" s="76"/>
      <c r="BQ807" s="76"/>
      <c r="BR807" s="76"/>
      <c r="BS807" s="76"/>
      <c r="BT807" s="76"/>
      <c r="BU807" s="76"/>
      <c r="BV807" s="76"/>
      <c r="BW807" s="76"/>
      <c r="BX807" s="76"/>
      <c r="BY807" s="76"/>
      <c r="BZ807" s="76"/>
      <c r="CA807" s="76"/>
      <c r="CB807" s="76"/>
      <c r="CC807" s="76"/>
      <c r="CD807" s="76"/>
      <c r="CE807" s="76"/>
      <c r="CF807" s="76"/>
      <c r="CG807" s="76"/>
      <c r="CH807" s="76"/>
      <c r="CI807" s="76"/>
      <c r="CJ807" s="76"/>
      <c r="CK807" s="76"/>
      <c r="CL807" s="76"/>
    </row>
    <row r="808" spans="2:90" x14ac:dyDescent="0.4">
      <c r="C808" s="12"/>
      <c r="D808" s="12"/>
      <c r="E808" s="12" t="s">
        <v>906</v>
      </c>
      <c r="F808" s="12"/>
      <c r="G808" s="12"/>
      <c r="H808" s="12"/>
      <c r="I808" s="60"/>
      <c r="J808" s="60"/>
      <c r="K808" s="15"/>
      <c r="L808" s="15"/>
      <c r="M808" s="15"/>
      <c r="N808" s="15"/>
      <c r="O808" s="15"/>
      <c r="P808" s="15"/>
      <c r="R808" s="15"/>
      <c r="S808" s="76"/>
      <c r="T808" s="76"/>
      <c r="U808" s="76"/>
      <c r="V808" s="76"/>
      <c r="W808" s="76"/>
      <c r="X808" s="76"/>
      <c r="Y808" s="76"/>
      <c r="Z808" s="76"/>
      <c r="AA808" s="76"/>
      <c r="AB808" s="76"/>
      <c r="AC808" s="76"/>
      <c r="AD808" s="76"/>
      <c r="AE808" s="76"/>
      <c r="AF808" s="76"/>
      <c r="AG808" s="76"/>
      <c r="AH808" s="76"/>
      <c r="AI808" s="76"/>
      <c r="AJ808" s="76"/>
      <c r="AK808" s="76"/>
      <c r="AL808" s="76"/>
      <c r="AM808" s="76"/>
      <c r="AN808" s="76"/>
      <c r="AO808" s="76"/>
      <c r="AP808" s="76"/>
      <c r="AQ808" s="76"/>
      <c r="AR808" s="76"/>
      <c r="AS808" s="76"/>
      <c r="AT808" s="76"/>
      <c r="AU808" s="76"/>
      <c r="AV808" s="76"/>
      <c r="AW808" s="76"/>
      <c r="AX808" s="76"/>
      <c r="AY808" s="76"/>
      <c r="AZ808" s="76"/>
      <c r="BA808" s="76"/>
      <c r="BB808" s="76"/>
      <c r="BC808" s="76"/>
      <c r="BD808" s="76"/>
      <c r="BE808" s="76"/>
      <c r="BF808" s="76"/>
      <c r="BG808" s="76"/>
      <c r="BH808" s="76"/>
      <c r="BI808" s="76"/>
      <c r="BJ808" s="76"/>
      <c r="BK808" s="76"/>
      <c r="BL808" s="76"/>
      <c r="BM808" s="76"/>
      <c r="BN808" s="76"/>
      <c r="BO808" s="76"/>
      <c r="BP808" s="76"/>
      <c r="BQ808" s="76"/>
      <c r="BR808" s="76"/>
      <c r="BS808" s="76"/>
      <c r="BT808" s="76"/>
      <c r="BU808" s="76"/>
      <c r="BV808" s="76"/>
      <c r="BW808" s="76"/>
      <c r="BX808" s="76"/>
      <c r="BY808" s="76"/>
      <c r="BZ808" s="76"/>
      <c r="CA808" s="76"/>
      <c r="CB808" s="76"/>
      <c r="CC808" s="76"/>
      <c r="CD808" s="76"/>
      <c r="CE808" s="76"/>
      <c r="CF808" s="76"/>
      <c r="CG808" s="76"/>
      <c r="CH808" s="76"/>
      <c r="CI808" s="76"/>
      <c r="CJ808" s="76"/>
      <c r="CK808" s="76"/>
      <c r="CL808" s="76"/>
    </row>
    <row r="809" spans="2:90" x14ac:dyDescent="0.4">
      <c r="C809" s="12"/>
      <c r="D809" s="12"/>
      <c r="E809" s="12" t="s">
        <v>906</v>
      </c>
      <c r="F809" s="12"/>
      <c r="G809" s="12"/>
      <c r="H809" s="12"/>
      <c r="I809" s="60"/>
      <c r="J809" s="60"/>
      <c r="K809" s="15"/>
      <c r="L809" s="15"/>
      <c r="M809" s="15"/>
      <c r="N809" s="15"/>
      <c r="O809" s="15"/>
      <c r="P809" s="15"/>
      <c r="R809" s="15"/>
      <c r="S809" s="76"/>
      <c r="T809" s="76"/>
      <c r="U809" s="76"/>
      <c r="V809" s="76"/>
      <c r="W809" s="76"/>
      <c r="X809" s="76"/>
      <c r="Y809" s="76"/>
      <c r="Z809" s="76"/>
      <c r="AA809" s="76"/>
      <c r="AB809" s="76"/>
      <c r="AC809" s="76"/>
      <c r="AD809" s="76"/>
      <c r="AE809" s="76"/>
      <c r="AF809" s="76"/>
      <c r="AG809" s="76"/>
      <c r="AH809" s="76"/>
      <c r="AI809" s="76"/>
      <c r="AJ809" s="76"/>
      <c r="AK809" s="76"/>
      <c r="AL809" s="76"/>
      <c r="AM809" s="76"/>
      <c r="AN809" s="76"/>
      <c r="AO809" s="76"/>
      <c r="AP809" s="76"/>
      <c r="AQ809" s="76"/>
      <c r="AR809" s="76"/>
      <c r="AS809" s="76"/>
      <c r="AT809" s="76"/>
      <c r="AU809" s="76"/>
      <c r="AV809" s="76"/>
      <c r="AW809" s="76"/>
      <c r="AX809" s="76"/>
      <c r="AY809" s="76"/>
      <c r="AZ809" s="76"/>
      <c r="BA809" s="76"/>
      <c r="BB809" s="76"/>
      <c r="BC809" s="76"/>
      <c r="BD809" s="76"/>
      <c r="BE809" s="76"/>
      <c r="BF809" s="76"/>
      <c r="BG809" s="76"/>
      <c r="BH809" s="76"/>
      <c r="BI809" s="76"/>
      <c r="BJ809" s="76"/>
      <c r="BK809" s="76"/>
      <c r="BL809" s="76"/>
      <c r="BM809" s="76"/>
      <c r="BN809" s="76"/>
      <c r="BO809" s="76"/>
      <c r="BP809" s="76"/>
      <c r="BQ809" s="76"/>
      <c r="BR809" s="76"/>
      <c r="BS809" s="76"/>
      <c r="BT809" s="76"/>
      <c r="BU809" s="76"/>
      <c r="BV809" s="76"/>
      <c r="BW809" s="76"/>
      <c r="BX809" s="76"/>
      <c r="BY809" s="76"/>
      <c r="BZ809" s="76"/>
      <c r="CA809" s="76"/>
      <c r="CB809" s="76"/>
      <c r="CC809" s="76"/>
      <c r="CD809" s="76"/>
      <c r="CE809" s="76"/>
      <c r="CF809" s="76"/>
      <c r="CG809" s="76"/>
      <c r="CH809" s="76"/>
      <c r="CI809" s="76"/>
      <c r="CJ809" s="76"/>
      <c r="CK809" s="76"/>
      <c r="CL809" s="76"/>
    </row>
    <row r="810" spans="2:90" x14ac:dyDescent="0.4">
      <c r="C810" s="12"/>
      <c r="D810" s="12"/>
      <c r="E810" s="12" t="s">
        <v>906</v>
      </c>
      <c r="F810" s="12"/>
      <c r="G810" s="12"/>
      <c r="H810" s="12"/>
      <c r="I810" s="60"/>
      <c r="J810" s="60"/>
      <c r="K810" s="15"/>
      <c r="L810" s="15"/>
      <c r="M810" s="15"/>
      <c r="N810" s="15"/>
      <c r="O810" s="15"/>
      <c r="P810" s="15"/>
      <c r="R810" s="15"/>
      <c r="S810" s="76"/>
      <c r="T810" s="76"/>
      <c r="U810" s="76"/>
      <c r="V810" s="76"/>
      <c r="W810" s="76"/>
      <c r="X810" s="76"/>
      <c r="Y810" s="76"/>
      <c r="Z810" s="76"/>
      <c r="AA810" s="76"/>
      <c r="AB810" s="76"/>
      <c r="AC810" s="76"/>
      <c r="AD810" s="76"/>
      <c r="AE810" s="76"/>
      <c r="AF810" s="76"/>
      <c r="AG810" s="76"/>
      <c r="AH810" s="76"/>
      <c r="AI810" s="76"/>
      <c r="AJ810" s="76"/>
      <c r="AK810" s="76"/>
      <c r="AL810" s="76"/>
      <c r="AM810" s="76"/>
      <c r="AN810" s="76"/>
      <c r="AO810" s="76"/>
      <c r="AP810" s="76"/>
      <c r="AQ810" s="76"/>
      <c r="AR810" s="76"/>
      <c r="AS810" s="76"/>
      <c r="AT810" s="76"/>
      <c r="AU810" s="76"/>
      <c r="AV810" s="76"/>
      <c r="AW810" s="76"/>
      <c r="AX810" s="76"/>
      <c r="AY810" s="76"/>
      <c r="AZ810" s="76"/>
      <c r="BA810" s="76"/>
      <c r="BB810" s="76"/>
      <c r="BC810" s="76"/>
      <c r="BD810" s="76"/>
      <c r="BE810" s="76"/>
      <c r="BF810" s="76"/>
      <c r="BG810" s="76"/>
      <c r="BH810" s="76"/>
      <c r="BI810" s="76"/>
      <c r="BJ810" s="76"/>
      <c r="BK810" s="76"/>
      <c r="BL810" s="76"/>
      <c r="BM810" s="76"/>
      <c r="BN810" s="76"/>
      <c r="BO810" s="76"/>
      <c r="BP810" s="76"/>
      <c r="BQ810" s="76"/>
      <c r="BR810" s="76"/>
      <c r="BS810" s="76"/>
      <c r="BT810" s="76"/>
      <c r="BU810" s="76"/>
      <c r="BV810" s="76"/>
      <c r="BW810" s="76"/>
      <c r="BX810" s="76"/>
      <c r="BY810" s="76"/>
      <c r="BZ810" s="76"/>
      <c r="CA810" s="76"/>
      <c r="CB810" s="76"/>
      <c r="CC810" s="76"/>
      <c r="CD810" s="76"/>
      <c r="CE810" s="76"/>
      <c r="CF810" s="76"/>
      <c r="CG810" s="76"/>
      <c r="CH810" s="76"/>
      <c r="CI810" s="76"/>
      <c r="CJ810" s="76"/>
      <c r="CK810" s="76"/>
      <c r="CL810" s="76"/>
    </row>
    <row r="811" spans="2:90" x14ac:dyDescent="0.4">
      <c r="C811" s="12"/>
      <c r="D811" s="12"/>
      <c r="E811" s="12" t="s">
        <v>906</v>
      </c>
      <c r="F811" s="12"/>
      <c r="G811" s="12"/>
      <c r="H811" s="12"/>
      <c r="I811" s="60"/>
      <c r="J811" s="60"/>
      <c r="K811" s="15"/>
      <c r="L811" s="15"/>
      <c r="M811" s="15"/>
      <c r="N811" s="15"/>
      <c r="O811" s="15"/>
      <c r="P811" s="15"/>
      <c r="R811" s="15"/>
      <c r="S811" s="76"/>
      <c r="T811" s="76"/>
      <c r="U811" s="76"/>
      <c r="V811" s="76"/>
      <c r="W811" s="76"/>
      <c r="X811" s="76"/>
      <c r="Y811" s="76"/>
      <c r="Z811" s="76"/>
      <c r="AA811" s="76"/>
      <c r="AB811" s="76"/>
      <c r="AC811" s="76"/>
      <c r="AD811" s="76"/>
      <c r="AE811" s="76"/>
      <c r="AF811" s="76"/>
      <c r="AG811" s="76"/>
      <c r="AH811" s="76"/>
      <c r="AI811" s="76"/>
      <c r="AJ811" s="76"/>
      <c r="AK811" s="76"/>
      <c r="AL811" s="76"/>
      <c r="AM811" s="76"/>
      <c r="AN811" s="76"/>
      <c r="AO811" s="76"/>
      <c r="AP811" s="76"/>
      <c r="AQ811" s="76"/>
      <c r="AR811" s="76"/>
      <c r="AS811" s="76"/>
      <c r="AT811" s="76"/>
      <c r="AU811" s="76"/>
      <c r="AV811" s="76"/>
      <c r="AW811" s="76"/>
      <c r="AX811" s="76"/>
      <c r="AY811" s="76"/>
      <c r="AZ811" s="76"/>
      <c r="BA811" s="76"/>
      <c r="BB811" s="76"/>
      <c r="BC811" s="76"/>
      <c r="BD811" s="76"/>
      <c r="BE811" s="76"/>
      <c r="BF811" s="76"/>
      <c r="BG811" s="76"/>
      <c r="BH811" s="76"/>
      <c r="BI811" s="76"/>
      <c r="BJ811" s="76"/>
      <c r="BK811" s="76"/>
      <c r="BL811" s="76"/>
      <c r="BM811" s="76"/>
      <c r="BN811" s="76"/>
      <c r="BO811" s="76"/>
      <c r="BP811" s="76"/>
      <c r="BQ811" s="76"/>
      <c r="BR811" s="76"/>
      <c r="BS811" s="76"/>
      <c r="BT811" s="76"/>
      <c r="BU811" s="76"/>
      <c r="BV811" s="76"/>
      <c r="BW811" s="76"/>
      <c r="BX811" s="76"/>
      <c r="BY811" s="76"/>
      <c r="BZ811" s="76"/>
      <c r="CA811" s="76"/>
      <c r="CB811" s="76"/>
      <c r="CC811" s="76"/>
      <c r="CD811" s="76"/>
      <c r="CE811" s="76"/>
      <c r="CF811" s="76"/>
      <c r="CG811" s="76"/>
      <c r="CH811" s="76"/>
      <c r="CI811" s="76"/>
      <c r="CJ811" s="76"/>
      <c r="CK811" s="76"/>
      <c r="CL811" s="76"/>
    </row>
    <row r="812" spans="2:90" x14ac:dyDescent="0.4">
      <c r="C812" s="12"/>
      <c r="D812" s="12"/>
      <c r="E812" s="12" t="s">
        <v>906</v>
      </c>
      <c r="F812" s="12"/>
      <c r="G812" s="12"/>
      <c r="H812" s="12"/>
      <c r="I812" s="60"/>
      <c r="J812" s="60"/>
      <c r="K812" s="15"/>
      <c r="L812" s="15"/>
      <c r="M812" s="15"/>
      <c r="N812" s="15"/>
      <c r="O812" s="15"/>
      <c r="P812" s="15"/>
      <c r="R812" s="15"/>
      <c r="S812" s="76"/>
      <c r="T812" s="76"/>
      <c r="U812" s="76"/>
      <c r="V812" s="76"/>
      <c r="W812" s="76"/>
      <c r="X812" s="76"/>
      <c r="Y812" s="76"/>
      <c r="Z812" s="76"/>
      <c r="AA812" s="76"/>
      <c r="AB812" s="76"/>
      <c r="AC812" s="76"/>
      <c r="AD812" s="76"/>
      <c r="AE812" s="76"/>
      <c r="AF812" s="76"/>
      <c r="AG812" s="76"/>
      <c r="AH812" s="76"/>
      <c r="AI812" s="76"/>
      <c r="AJ812" s="76"/>
      <c r="AK812" s="76"/>
      <c r="AL812" s="76"/>
      <c r="AM812" s="76"/>
      <c r="AN812" s="76"/>
      <c r="AO812" s="76"/>
      <c r="AP812" s="76"/>
      <c r="AQ812" s="76"/>
      <c r="AR812" s="76"/>
      <c r="AS812" s="76"/>
      <c r="AT812" s="76"/>
      <c r="AU812" s="76"/>
      <c r="AV812" s="76"/>
      <c r="AW812" s="76"/>
      <c r="AX812" s="76"/>
      <c r="AY812" s="76"/>
      <c r="AZ812" s="76"/>
      <c r="BA812" s="76"/>
      <c r="BB812" s="76"/>
      <c r="BC812" s="76"/>
      <c r="BD812" s="76"/>
      <c r="BE812" s="76"/>
      <c r="BF812" s="76"/>
      <c r="BG812" s="76"/>
      <c r="BH812" s="76"/>
      <c r="BI812" s="76"/>
      <c r="BJ812" s="76"/>
      <c r="BK812" s="76"/>
      <c r="BL812" s="76"/>
      <c r="BM812" s="76"/>
      <c r="BN812" s="76"/>
      <c r="BO812" s="76"/>
      <c r="BP812" s="76"/>
      <c r="BQ812" s="76"/>
      <c r="BR812" s="76"/>
      <c r="BS812" s="76"/>
      <c r="BT812" s="76"/>
      <c r="BU812" s="76"/>
      <c r="BV812" s="76"/>
      <c r="BW812" s="76"/>
      <c r="BX812" s="76"/>
      <c r="BY812" s="76"/>
      <c r="BZ812" s="76"/>
      <c r="CA812" s="76"/>
      <c r="CB812" s="76"/>
      <c r="CC812" s="76"/>
      <c r="CD812" s="76"/>
      <c r="CE812" s="76"/>
      <c r="CF812" s="76"/>
      <c r="CG812" s="76"/>
      <c r="CH812" s="76"/>
      <c r="CI812" s="76"/>
      <c r="CJ812" s="76"/>
      <c r="CK812" s="76"/>
      <c r="CL812" s="76"/>
    </row>
    <row r="813" spans="2:90" x14ac:dyDescent="0.4">
      <c r="C813" s="12"/>
      <c r="D813" s="12"/>
      <c r="E813" s="12" t="s">
        <v>906</v>
      </c>
      <c r="F813" s="12"/>
      <c r="G813" s="12"/>
      <c r="H813" s="12"/>
      <c r="I813" s="60"/>
      <c r="J813" s="60"/>
      <c r="K813" s="15"/>
      <c r="L813" s="15"/>
      <c r="M813" s="15"/>
      <c r="N813" s="15"/>
      <c r="O813" s="15"/>
      <c r="P813" s="15"/>
      <c r="R813" s="15"/>
      <c r="S813" s="76"/>
      <c r="T813" s="76"/>
      <c r="U813" s="76"/>
      <c r="V813" s="76"/>
      <c r="W813" s="76"/>
      <c r="X813" s="76"/>
      <c r="Y813" s="76"/>
      <c r="Z813" s="76"/>
      <c r="AA813" s="76"/>
      <c r="AB813" s="76"/>
      <c r="AC813" s="76"/>
      <c r="AD813" s="76"/>
      <c r="AE813" s="76"/>
      <c r="AF813" s="76"/>
      <c r="AG813" s="76"/>
      <c r="AH813" s="76"/>
      <c r="AI813" s="76"/>
      <c r="AJ813" s="76"/>
      <c r="AK813" s="76"/>
      <c r="AL813" s="76"/>
      <c r="AM813" s="76"/>
      <c r="AN813" s="76"/>
      <c r="AO813" s="76"/>
      <c r="AP813" s="76"/>
      <c r="AQ813" s="76"/>
      <c r="AR813" s="76"/>
      <c r="AS813" s="76"/>
      <c r="AT813" s="76"/>
      <c r="AU813" s="76"/>
      <c r="AV813" s="76"/>
      <c r="AW813" s="76"/>
      <c r="AX813" s="76"/>
      <c r="AY813" s="76"/>
      <c r="AZ813" s="76"/>
      <c r="BA813" s="76"/>
      <c r="BB813" s="76"/>
      <c r="BC813" s="76"/>
      <c r="BD813" s="76"/>
      <c r="BE813" s="76"/>
      <c r="BF813" s="76"/>
      <c r="BG813" s="76"/>
      <c r="BH813" s="76"/>
      <c r="BI813" s="76"/>
      <c r="BJ813" s="76"/>
      <c r="BK813" s="76"/>
      <c r="BL813" s="76"/>
      <c r="BM813" s="76"/>
      <c r="BN813" s="76"/>
      <c r="BO813" s="76"/>
      <c r="BP813" s="76"/>
      <c r="BQ813" s="76"/>
      <c r="BR813" s="76"/>
      <c r="BS813" s="76"/>
      <c r="BT813" s="76"/>
      <c r="BU813" s="76"/>
      <c r="BV813" s="76"/>
      <c r="BW813" s="76"/>
      <c r="BX813" s="76"/>
      <c r="BY813" s="76"/>
      <c r="BZ813" s="76"/>
      <c r="CA813" s="76"/>
      <c r="CB813" s="76"/>
      <c r="CC813" s="76"/>
      <c r="CD813" s="76"/>
      <c r="CE813" s="76"/>
      <c r="CF813" s="76"/>
      <c r="CG813" s="76"/>
      <c r="CH813" s="76"/>
      <c r="CI813" s="76"/>
      <c r="CJ813" s="76"/>
      <c r="CK813" s="76"/>
      <c r="CL813" s="76"/>
    </row>
    <row r="814" spans="2:90" x14ac:dyDescent="0.4">
      <c r="C814" s="12"/>
      <c r="D814" s="12"/>
      <c r="E814" s="12" t="s">
        <v>906</v>
      </c>
      <c r="F814" s="12"/>
      <c r="G814" s="12"/>
      <c r="H814" s="12"/>
      <c r="I814" s="60"/>
      <c r="J814" s="60"/>
      <c r="K814" s="15"/>
      <c r="L814" s="15"/>
      <c r="M814" s="15"/>
      <c r="N814" s="15"/>
      <c r="O814" s="15"/>
      <c r="P814" s="15"/>
      <c r="R814" s="15"/>
      <c r="S814" s="76"/>
      <c r="T814" s="76"/>
      <c r="U814" s="76"/>
      <c r="V814" s="76"/>
      <c r="W814" s="76"/>
      <c r="X814" s="76"/>
      <c r="Y814" s="76"/>
      <c r="Z814" s="76"/>
      <c r="AA814" s="76"/>
      <c r="AB814" s="76"/>
      <c r="AC814" s="76"/>
      <c r="AD814" s="76"/>
      <c r="AE814" s="76"/>
      <c r="AF814" s="76"/>
      <c r="AG814" s="76"/>
      <c r="AH814" s="76"/>
      <c r="AI814" s="76"/>
      <c r="AJ814" s="76"/>
      <c r="AK814" s="76"/>
      <c r="AL814" s="76"/>
      <c r="AM814" s="76"/>
      <c r="AN814" s="76"/>
      <c r="AO814" s="76"/>
      <c r="AP814" s="76"/>
      <c r="AQ814" s="76"/>
      <c r="AR814" s="76"/>
      <c r="AS814" s="76"/>
      <c r="AT814" s="76"/>
      <c r="AU814" s="76"/>
      <c r="AV814" s="76"/>
      <c r="AW814" s="76"/>
      <c r="AX814" s="76"/>
      <c r="AY814" s="76"/>
      <c r="AZ814" s="76"/>
      <c r="BA814" s="76"/>
      <c r="BB814" s="76"/>
      <c r="BC814" s="76"/>
      <c r="BD814" s="76"/>
      <c r="BE814" s="76"/>
      <c r="BF814" s="76"/>
      <c r="BG814" s="76"/>
      <c r="BH814" s="76"/>
      <c r="BI814" s="76"/>
      <c r="BJ814" s="76"/>
      <c r="BK814" s="76"/>
      <c r="BL814" s="76"/>
      <c r="BM814" s="76"/>
      <c r="BN814" s="76"/>
      <c r="BO814" s="76"/>
      <c r="BP814" s="76"/>
      <c r="BQ814" s="76"/>
      <c r="BR814" s="76"/>
      <c r="BS814" s="76"/>
      <c r="BT814" s="76"/>
      <c r="BU814" s="76"/>
      <c r="BV814" s="76"/>
      <c r="BW814" s="76"/>
      <c r="BX814" s="76"/>
      <c r="BY814" s="76"/>
      <c r="BZ814" s="76"/>
      <c r="CA814" s="76"/>
      <c r="CB814" s="76"/>
      <c r="CC814" s="76"/>
      <c r="CD814" s="76"/>
      <c r="CE814" s="76"/>
      <c r="CF814" s="76"/>
      <c r="CG814" s="76"/>
      <c r="CH814" s="76"/>
      <c r="CI814" s="76"/>
      <c r="CJ814" s="76"/>
      <c r="CK814" s="76"/>
      <c r="CL814" s="76"/>
    </row>
    <row r="815" spans="2:90" x14ac:dyDescent="0.4">
      <c r="C815" s="12"/>
      <c r="D815" s="12"/>
      <c r="E815" s="12" t="s">
        <v>906</v>
      </c>
      <c r="F815" s="12"/>
      <c r="G815" s="12"/>
      <c r="H815" s="12"/>
      <c r="I815" s="60"/>
      <c r="J815" s="60"/>
      <c r="K815" s="15"/>
      <c r="L815" s="15"/>
      <c r="M815" s="15"/>
      <c r="N815" s="15"/>
      <c r="O815" s="15"/>
      <c r="P815" s="15"/>
      <c r="R815" s="15"/>
      <c r="S815" s="76"/>
      <c r="T815" s="76"/>
      <c r="U815" s="76"/>
      <c r="V815" s="76"/>
      <c r="W815" s="76"/>
      <c r="X815" s="76"/>
      <c r="Y815" s="76"/>
      <c r="Z815" s="76"/>
      <c r="AA815" s="76"/>
      <c r="AB815" s="76"/>
      <c r="AC815" s="76"/>
      <c r="AD815" s="76"/>
      <c r="AE815" s="76"/>
      <c r="AF815" s="76"/>
      <c r="AG815" s="76"/>
      <c r="AH815" s="76"/>
      <c r="AI815" s="76"/>
      <c r="AJ815" s="76"/>
      <c r="AK815" s="76"/>
      <c r="AL815" s="76"/>
      <c r="AM815" s="76"/>
      <c r="AN815" s="76"/>
      <c r="AO815" s="76"/>
      <c r="AP815" s="76"/>
      <c r="AQ815" s="76"/>
      <c r="AR815" s="76"/>
      <c r="AS815" s="76"/>
      <c r="AT815" s="76"/>
      <c r="AU815" s="76"/>
      <c r="AV815" s="76"/>
      <c r="AW815" s="76"/>
      <c r="AX815" s="76"/>
      <c r="AY815" s="76"/>
      <c r="AZ815" s="76"/>
      <c r="BA815" s="76"/>
      <c r="BB815" s="76"/>
      <c r="BC815" s="76"/>
      <c r="BD815" s="76"/>
      <c r="BE815" s="76"/>
      <c r="BF815" s="76"/>
      <c r="BG815" s="76"/>
      <c r="BH815" s="76"/>
      <c r="BI815" s="76"/>
      <c r="BJ815" s="76"/>
      <c r="BK815" s="76"/>
      <c r="BL815" s="76"/>
      <c r="BM815" s="76"/>
      <c r="BN815" s="76"/>
      <c r="BO815" s="76"/>
      <c r="BP815" s="76"/>
      <c r="BQ815" s="76"/>
      <c r="BR815" s="76"/>
      <c r="BS815" s="76"/>
      <c r="BT815" s="76"/>
      <c r="BU815" s="76"/>
      <c r="BV815" s="76"/>
      <c r="BW815" s="76"/>
      <c r="BX815" s="76"/>
      <c r="BY815" s="76"/>
      <c r="BZ815" s="76"/>
      <c r="CA815" s="76"/>
      <c r="CB815" s="76"/>
      <c r="CC815" s="76"/>
      <c r="CD815" s="76"/>
      <c r="CE815" s="76"/>
      <c r="CF815" s="76"/>
      <c r="CG815" s="76"/>
      <c r="CH815" s="76"/>
      <c r="CI815" s="76"/>
      <c r="CJ815" s="76"/>
      <c r="CK815" s="76"/>
      <c r="CL815" s="76"/>
    </row>
    <row r="816" spans="2:90" x14ac:dyDescent="0.4">
      <c r="C816" s="12"/>
      <c r="D816" s="12"/>
      <c r="E816" s="12" t="s">
        <v>906</v>
      </c>
      <c r="F816" s="12"/>
      <c r="G816" s="12"/>
      <c r="H816" s="12"/>
      <c r="I816" s="60"/>
      <c r="J816" s="60"/>
      <c r="K816" s="15"/>
      <c r="L816" s="15"/>
      <c r="M816" s="15"/>
      <c r="N816" s="15"/>
      <c r="O816" s="15"/>
      <c r="P816" s="15"/>
      <c r="R816" s="15"/>
      <c r="S816" s="76"/>
      <c r="T816" s="76"/>
      <c r="U816" s="76"/>
      <c r="V816" s="76"/>
      <c r="W816" s="76"/>
      <c r="X816" s="76"/>
      <c r="Y816" s="76"/>
      <c r="Z816" s="76"/>
      <c r="AA816" s="76"/>
      <c r="AB816" s="76"/>
      <c r="AC816" s="76"/>
      <c r="AD816" s="76"/>
      <c r="AE816" s="76"/>
      <c r="AF816" s="76"/>
      <c r="AG816" s="76"/>
      <c r="AH816" s="76"/>
      <c r="AI816" s="76"/>
      <c r="AJ816" s="76"/>
      <c r="AK816" s="76"/>
      <c r="AL816" s="76"/>
      <c r="AM816" s="76"/>
      <c r="AN816" s="76"/>
      <c r="AO816" s="76"/>
      <c r="AP816" s="76"/>
      <c r="AQ816" s="76"/>
      <c r="AR816" s="76"/>
      <c r="AS816" s="76"/>
      <c r="AT816" s="76"/>
      <c r="AU816" s="76"/>
      <c r="AV816" s="76"/>
      <c r="AW816" s="76"/>
      <c r="AX816" s="76"/>
      <c r="AY816" s="76"/>
      <c r="AZ816" s="76"/>
      <c r="BA816" s="76"/>
      <c r="BB816" s="76"/>
      <c r="BC816" s="76"/>
      <c r="BD816" s="76"/>
      <c r="BE816" s="76"/>
      <c r="BF816" s="76"/>
      <c r="BG816" s="76"/>
      <c r="BH816" s="76"/>
      <c r="BI816" s="76"/>
      <c r="BJ816" s="76"/>
      <c r="BK816" s="76"/>
      <c r="BL816" s="76"/>
      <c r="BM816" s="76"/>
      <c r="BN816" s="76"/>
      <c r="BO816" s="76"/>
      <c r="BP816" s="76"/>
      <c r="BQ816" s="76"/>
      <c r="BR816" s="76"/>
      <c r="BS816" s="76"/>
      <c r="BT816" s="76"/>
      <c r="BU816" s="76"/>
      <c r="BV816" s="76"/>
      <c r="BW816" s="76"/>
      <c r="BX816" s="76"/>
      <c r="BY816" s="76"/>
      <c r="BZ816" s="76"/>
      <c r="CA816" s="76"/>
      <c r="CB816" s="76"/>
      <c r="CC816" s="76"/>
      <c r="CD816" s="76"/>
      <c r="CE816" s="76"/>
      <c r="CF816" s="76"/>
      <c r="CG816" s="76"/>
      <c r="CH816" s="76"/>
      <c r="CI816" s="76"/>
      <c r="CJ816" s="76"/>
      <c r="CK816" s="76"/>
      <c r="CL816" s="76"/>
    </row>
    <row r="817" spans="3:90" x14ac:dyDescent="0.4">
      <c r="C817" s="12"/>
      <c r="D817" s="12"/>
      <c r="E817" s="12" t="s">
        <v>906</v>
      </c>
      <c r="F817" s="12"/>
      <c r="G817" s="12"/>
      <c r="H817" s="12"/>
      <c r="I817" s="60"/>
      <c r="J817" s="60"/>
      <c r="K817" s="15"/>
      <c r="L817" s="15"/>
      <c r="M817" s="15"/>
      <c r="N817" s="15"/>
      <c r="O817" s="15"/>
      <c r="P817" s="15"/>
      <c r="R817" s="15"/>
      <c r="S817" s="76"/>
      <c r="T817" s="76"/>
      <c r="U817" s="76"/>
      <c r="V817" s="76"/>
      <c r="W817" s="76"/>
      <c r="X817" s="76"/>
      <c r="Y817" s="76"/>
      <c r="Z817" s="76"/>
      <c r="AA817" s="76"/>
      <c r="AB817" s="76"/>
      <c r="AC817" s="76"/>
      <c r="AD817" s="76"/>
      <c r="AE817" s="76"/>
      <c r="AF817" s="76"/>
      <c r="AG817" s="76"/>
      <c r="AH817" s="76"/>
      <c r="AI817" s="76"/>
      <c r="AJ817" s="76"/>
      <c r="AK817" s="76"/>
      <c r="AL817" s="76"/>
      <c r="AM817" s="76"/>
      <c r="AN817" s="76"/>
      <c r="AO817" s="76"/>
      <c r="AP817" s="76"/>
      <c r="AQ817" s="76"/>
      <c r="AR817" s="76"/>
      <c r="AS817" s="76"/>
      <c r="AT817" s="76"/>
      <c r="AU817" s="76"/>
      <c r="AV817" s="76"/>
      <c r="AW817" s="76"/>
      <c r="AX817" s="76"/>
      <c r="AY817" s="76"/>
      <c r="AZ817" s="76"/>
      <c r="BA817" s="76"/>
      <c r="BB817" s="76"/>
      <c r="BC817" s="76"/>
      <c r="BD817" s="76"/>
      <c r="BE817" s="76"/>
      <c r="BF817" s="76"/>
      <c r="BG817" s="76"/>
      <c r="BH817" s="76"/>
      <c r="BI817" s="76"/>
      <c r="BJ817" s="76"/>
      <c r="BK817" s="76"/>
      <c r="BL817" s="76"/>
      <c r="BM817" s="76"/>
      <c r="BN817" s="76"/>
      <c r="BO817" s="76"/>
      <c r="BP817" s="76"/>
      <c r="BQ817" s="76"/>
      <c r="BR817" s="76"/>
      <c r="BS817" s="76"/>
      <c r="BT817" s="76"/>
      <c r="BU817" s="76"/>
      <c r="BV817" s="76"/>
      <c r="BW817" s="76"/>
      <c r="BX817" s="76"/>
      <c r="BY817" s="76"/>
      <c r="BZ817" s="76"/>
      <c r="CA817" s="76"/>
      <c r="CB817" s="76"/>
      <c r="CC817" s="76"/>
      <c r="CD817" s="76"/>
      <c r="CE817" s="76"/>
      <c r="CF817" s="76"/>
      <c r="CG817" s="76"/>
      <c r="CH817" s="76"/>
      <c r="CI817" s="76"/>
      <c r="CJ817" s="76"/>
      <c r="CK817" s="76"/>
      <c r="CL817" s="76"/>
    </row>
    <row r="818" spans="3:90" x14ac:dyDescent="0.4">
      <c r="C818" s="12"/>
      <c r="D818" s="12"/>
      <c r="E818" s="12" t="s">
        <v>906</v>
      </c>
      <c r="F818" s="12"/>
      <c r="G818" s="12"/>
      <c r="H818" s="12"/>
      <c r="I818" s="60"/>
      <c r="J818" s="60"/>
      <c r="K818" s="15"/>
      <c r="L818" s="15"/>
      <c r="M818" s="15"/>
      <c r="N818" s="15"/>
      <c r="O818" s="15"/>
      <c r="P818" s="15"/>
      <c r="R818" s="15"/>
      <c r="S818" s="76"/>
      <c r="T818" s="76"/>
      <c r="U818" s="76"/>
      <c r="V818" s="76"/>
      <c r="W818" s="76"/>
      <c r="X818" s="76"/>
      <c r="Y818" s="76"/>
      <c r="Z818" s="76"/>
      <c r="AA818" s="76"/>
      <c r="AB818" s="76"/>
      <c r="AC818" s="76"/>
      <c r="AD818" s="76"/>
      <c r="AE818" s="76"/>
      <c r="AF818" s="76"/>
      <c r="AG818" s="76"/>
      <c r="AH818" s="76"/>
      <c r="AI818" s="76"/>
      <c r="AJ818" s="76"/>
      <c r="AK818" s="76"/>
      <c r="AL818" s="76"/>
      <c r="AM818" s="76"/>
      <c r="AN818" s="76"/>
      <c r="AO818" s="76"/>
      <c r="AP818" s="76"/>
      <c r="AQ818" s="76"/>
      <c r="AR818" s="76"/>
      <c r="AS818" s="76"/>
      <c r="AT818" s="76"/>
      <c r="AU818" s="76"/>
      <c r="AV818" s="76"/>
      <c r="AW818" s="76"/>
      <c r="AX818" s="76"/>
      <c r="AY818" s="76"/>
      <c r="AZ818" s="76"/>
      <c r="BA818" s="76"/>
      <c r="BB818" s="76"/>
      <c r="BC818" s="76"/>
      <c r="BD818" s="76"/>
      <c r="BE818" s="76"/>
      <c r="BF818" s="76"/>
      <c r="BG818" s="76"/>
      <c r="BH818" s="76"/>
      <c r="BI818" s="76"/>
      <c r="BJ818" s="76"/>
      <c r="BK818" s="76"/>
      <c r="BL818" s="76"/>
      <c r="BM818" s="76"/>
      <c r="BN818" s="76"/>
      <c r="BO818" s="76"/>
      <c r="BP818" s="76"/>
      <c r="BQ818" s="76"/>
      <c r="BR818" s="76"/>
      <c r="BS818" s="76"/>
      <c r="BT818" s="76"/>
      <c r="BU818" s="76"/>
      <c r="BV818" s="76"/>
      <c r="BW818" s="76"/>
      <c r="BX818" s="76"/>
      <c r="BY818" s="76"/>
      <c r="BZ818" s="76"/>
      <c r="CA818" s="76"/>
      <c r="CB818" s="76"/>
      <c r="CC818" s="76"/>
      <c r="CD818" s="76"/>
      <c r="CE818" s="76"/>
      <c r="CF818" s="76"/>
      <c r="CG818" s="76"/>
      <c r="CH818" s="76"/>
      <c r="CI818" s="76"/>
      <c r="CJ818" s="76"/>
      <c r="CK818" s="76"/>
      <c r="CL818" s="76"/>
    </row>
    <row r="819" spans="3:90" x14ac:dyDescent="0.4">
      <c r="C819" s="12"/>
      <c r="D819" s="12"/>
      <c r="E819" s="12" t="s">
        <v>906</v>
      </c>
      <c r="F819" s="12"/>
      <c r="G819" s="12"/>
      <c r="H819" s="12"/>
      <c r="I819" s="60"/>
      <c r="J819" s="60"/>
      <c r="K819" s="15"/>
      <c r="L819" s="15"/>
      <c r="M819" s="15"/>
      <c r="N819" s="15"/>
      <c r="O819" s="15"/>
      <c r="P819" s="15"/>
      <c r="R819" s="15"/>
      <c r="S819" s="76"/>
      <c r="T819" s="76"/>
      <c r="U819" s="76"/>
      <c r="V819" s="76"/>
      <c r="W819" s="76"/>
      <c r="X819" s="76"/>
      <c r="Y819" s="76"/>
      <c r="Z819" s="76"/>
      <c r="AA819" s="76"/>
      <c r="AB819" s="76"/>
      <c r="AC819" s="76"/>
      <c r="AD819" s="76"/>
      <c r="AE819" s="76"/>
      <c r="AF819" s="76"/>
      <c r="AG819" s="76"/>
      <c r="AH819" s="76"/>
      <c r="AI819" s="76"/>
      <c r="AJ819" s="76"/>
      <c r="AK819" s="76"/>
      <c r="AL819" s="76"/>
      <c r="AM819" s="76"/>
      <c r="AN819" s="76"/>
      <c r="AO819" s="76"/>
      <c r="AP819" s="76"/>
      <c r="AQ819" s="76"/>
      <c r="AR819" s="76"/>
      <c r="AS819" s="76"/>
      <c r="AT819" s="76"/>
      <c r="AU819" s="76"/>
      <c r="AV819" s="76"/>
      <c r="AW819" s="76"/>
      <c r="AX819" s="76"/>
      <c r="AY819" s="76"/>
      <c r="AZ819" s="76"/>
      <c r="BA819" s="76"/>
      <c r="BB819" s="76"/>
      <c r="BC819" s="76"/>
      <c r="BD819" s="76"/>
      <c r="BE819" s="76"/>
      <c r="BF819" s="76"/>
      <c r="BG819" s="76"/>
      <c r="BH819" s="76"/>
      <c r="BI819" s="76"/>
      <c r="BJ819" s="76"/>
      <c r="BK819" s="76"/>
      <c r="BL819" s="76"/>
      <c r="BM819" s="76"/>
      <c r="BN819" s="76"/>
      <c r="BO819" s="76"/>
      <c r="BP819" s="76"/>
      <c r="BQ819" s="76"/>
      <c r="BR819" s="76"/>
      <c r="BS819" s="76"/>
      <c r="BT819" s="76"/>
      <c r="BU819" s="76"/>
      <c r="BV819" s="76"/>
      <c r="BW819" s="76"/>
      <c r="BX819" s="76"/>
      <c r="BY819" s="76"/>
      <c r="BZ819" s="76"/>
      <c r="CA819" s="76"/>
      <c r="CB819" s="76"/>
      <c r="CC819" s="76"/>
      <c r="CD819" s="76"/>
      <c r="CE819" s="76"/>
      <c r="CF819" s="76"/>
      <c r="CG819" s="76"/>
      <c r="CH819" s="76"/>
      <c r="CI819" s="76"/>
      <c r="CJ819" s="76"/>
      <c r="CK819" s="76"/>
      <c r="CL819" s="76"/>
    </row>
    <row r="820" spans="3:90" x14ac:dyDescent="0.4">
      <c r="C820" s="12"/>
      <c r="D820" s="12"/>
      <c r="E820" s="12" t="s">
        <v>906</v>
      </c>
      <c r="F820" s="12"/>
      <c r="G820" s="12"/>
      <c r="H820" s="12"/>
      <c r="I820" s="60"/>
      <c r="J820" s="60"/>
      <c r="K820" s="15"/>
      <c r="L820" s="15"/>
      <c r="M820" s="15"/>
      <c r="N820" s="15"/>
      <c r="O820" s="15"/>
      <c r="P820" s="15"/>
      <c r="R820" s="15"/>
      <c r="S820" s="76"/>
      <c r="T820" s="76"/>
      <c r="U820" s="76"/>
      <c r="V820" s="76"/>
      <c r="W820" s="76"/>
      <c r="X820" s="76"/>
      <c r="Y820" s="76"/>
      <c r="Z820" s="76"/>
      <c r="AA820" s="76"/>
      <c r="AB820" s="76"/>
      <c r="AC820" s="76"/>
      <c r="AD820" s="76"/>
      <c r="AE820" s="76"/>
      <c r="AF820" s="76"/>
      <c r="AG820" s="76"/>
      <c r="AH820" s="76"/>
      <c r="AI820" s="76"/>
      <c r="AJ820" s="76"/>
      <c r="AK820" s="76"/>
      <c r="AL820" s="76"/>
      <c r="AM820" s="76"/>
      <c r="AN820" s="76"/>
      <c r="AO820" s="76"/>
      <c r="AP820" s="76"/>
      <c r="AQ820" s="76"/>
      <c r="AR820" s="76"/>
      <c r="AS820" s="76"/>
      <c r="AT820" s="76"/>
      <c r="AU820" s="76"/>
      <c r="AV820" s="76"/>
      <c r="AW820" s="76"/>
      <c r="AX820" s="76"/>
      <c r="AY820" s="76"/>
      <c r="AZ820" s="76"/>
      <c r="BA820" s="76"/>
      <c r="BB820" s="76"/>
      <c r="BC820" s="76"/>
      <c r="BD820" s="76"/>
      <c r="BE820" s="76"/>
      <c r="BF820" s="76"/>
      <c r="BG820" s="76"/>
      <c r="BH820" s="76"/>
      <c r="BI820" s="76"/>
      <c r="BJ820" s="76"/>
      <c r="BK820" s="76"/>
      <c r="BL820" s="76"/>
      <c r="BM820" s="76"/>
      <c r="BN820" s="76"/>
      <c r="BO820" s="76"/>
      <c r="BP820" s="76"/>
      <c r="BQ820" s="76"/>
      <c r="BR820" s="76"/>
      <c r="BS820" s="76"/>
      <c r="BT820" s="76"/>
      <c r="BU820" s="76"/>
      <c r="BV820" s="76"/>
      <c r="BW820" s="76"/>
      <c r="BX820" s="76"/>
      <c r="BY820" s="76"/>
      <c r="BZ820" s="76"/>
      <c r="CA820" s="76"/>
      <c r="CB820" s="76"/>
      <c r="CC820" s="76"/>
      <c r="CD820" s="76"/>
      <c r="CE820" s="76"/>
      <c r="CF820" s="76"/>
      <c r="CG820" s="76"/>
      <c r="CH820" s="76"/>
      <c r="CI820" s="76"/>
      <c r="CJ820" s="76"/>
      <c r="CK820" s="76"/>
      <c r="CL820" s="76"/>
    </row>
    <row r="821" spans="3:90" x14ac:dyDescent="0.4">
      <c r="C821" s="12"/>
      <c r="D821" s="12"/>
      <c r="E821" s="12" t="s">
        <v>906</v>
      </c>
      <c r="F821" s="12"/>
      <c r="G821" s="12"/>
      <c r="H821" s="12"/>
      <c r="I821" s="60"/>
      <c r="J821" s="60"/>
      <c r="K821" s="15"/>
      <c r="L821" s="15"/>
      <c r="M821" s="15"/>
      <c r="N821" s="15"/>
      <c r="O821" s="15"/>
      <c r="P821" s="15"/>
      <c r="R821" s="15"/>
      <c r="S821" s="76"/>
      <c r="T821" s="76"/>
      <c r="U821" s="76"/>
      <c r="V821" s="76"/>
      <c r="W821" s="76"/>
      <c r="X821" s="76"/>
      <c r="Y821" s="76"/>
      <c r="Z821" s="76"/>
      <c r="AA821" s="76"/>
      <c r="AB821" s="76"/>
      <c r="AC821" s="76"/>
      <c r="AD821" s="76"/>
      <c r="AE821" s="76"/>
      <c r="AF821" s="76"/>
      <c r="AG821" s="76"/>
      <c r="AH821" s="76"/>
      <c r="AI821" s="76"/>
      <c r="AJ821" s="76"/>
      <c r="AK821" s="76"/>
      <c r="AL821" s="76"/>
      <c r="AM821" s="76"/>
      <c r="AN821" s="76"/>
      <c r="AO821" s="76"/>
      <c r="AP821" s="76"/>
      <c r="AQ821" s="76"/>
      <c r="AR821" s="76"/>
      <c r="AS821" s="76"/>
      <c r="AT821" s="76"/>
      <c r="AU821" s="76"/>
      <c r="AV821" s="76"/>
      <c r="AW821" s="76"/>
      <c r="AX821" s="76"/>
      <c r="AY821" s="76"/>
      <c r="AZ821" s="76"/>
      <c r="BA821" s="76"/>
      <c r="BB821" s="76"/>
      <c r="BC821" s="76"/>
      <c r="BD821" s="76"/>
      <c r="BE821" s="76"/>
      <c r="BF821" s="76"/>
      <c r="BG821" s="76"/>
      <c r="BH821" s="76"/>
      <c r="BI821" s="76"/>
      <c r="BJ821" s="76"/>
      <c r="BK821" s="76"/>
      <c r="BL821" s="76"/>
      <c r="BM821" s="76"/>
      <c r="BN821" s="76"/>
      <c r="BO821" s="76"/>
      <c r="BP821" s="76"/>
      <c r="BQ821" s="76"/>
      <c r="BR821" s="76"/>
      <c r="BS821" s="76"/>
      <c r="BT821" s="76"/>
      <c r="BU821" s="76"/>
      <c r="BV821" s="76"/>
      <c r="BW821" s="76"/>
      <c r="BX821" s="76"/>
      <c r="BY821" s="76"/>
      <c r="BZ821" s="76"/>
      <c r="CA821" s="76"/>
      <c r="CB821" s="76"/>
      <c r="CC821" s="76"/>
      <c r="CD821" s="76"/>
      <c r="CE821" s="76"/>
      <c r="CF821" s="76"/>
      <c r="CG821" s="76"/>
      <c r="CH821" s="76"/>
      <c r="CI821" s="76"/>
      <c r="CJ821" s="76"/>
      <c r="CK821" s="76"/>
      <c r="CL821" s="76"/>
    </row>
    <row r="822" spans="3:90" x14ac:dyDescent="0.4">
      <c r="C822" s="12"/>
      <c r="D822" s="12"/>
      <c r="E822" s="12" t="s">
        <v>906</v>
      </c>
      <c r="F822" s="12"/>
      <c r="G822" s="12"/>
      <c r="H822" s="12"/>
      <c r="I822" s="60"/>
      <c r="J822" s="60"/>
      <c r="K822" s="15"/>
      <c r="L822" s="15"/>
      <c r="M822" s="15"/>
      <c r="N822" s="15"/>
      <c r="O822" s="15"/>
      <c r="P822" s="15"/>
      <c r="R822" s="15"/>
      <c r="S822" s="76"/>
      <c r="T822" s="76"/>
      <c r="U822" s="76"/>
      <c r="V822" s="76"/>
      <c r="W822" s="76"/>
      <c r="X822" s="76"/>
      <c r="Y822" s="76"/>
      <c r="Z822" s="76"/>
      <c r="AA822" s="76"/>
      <c r="AB822" s="76"/>
      <c r="AC822" s="76"/>
      <c r="AD822" s="76"/>
      <c r="AE822" s="76"/>
      <c r="AF822" s="76"/>
      <c r="AG822" s="76"/>
      <c r="AH822" s="76"/>
      <c r="AI822" s="76"/>
      <c r="AJ822" s="76"/>
      <c r="AK822" s="76"/>
      <c r="AL822" s="76"/>
      <c r="AM822" s="76"/>
      <c r="AN822" s="76"/>
      <c r="AO822" s="76"/>
      <c r="AP822" s="76"/>
      <c r="AQ822" s="76"/>
      <c r="AR822" s="76"/>
      <c r="AS822" s="76"/>
      <c r="AT822" s="76"/>
      <c r="AU822" s="76"/>
      <c r="AV822" s="76"/>
      <c r="AW822" s="76"/>
      <c r="AX822" s="76"/>
      <c r="AY822" s="76"/>
      <c r="AZ822" s="76"/>
      <c r="BA822" s="76"/>
      <c r="BB822" s="76"/>
      <c r="BC822" s="76"/>
      <c r="BD822" s="76"/>
      <c r="BE822" s="76"/>
      <c r="BF822" s="76"/>
      <c r="BG822" s="76"/>
      <c r="BH822" s="76"/>
      <c r="BI822" s="76"/>
      <c r="BJ822" s="76"/>
      <c r="BK822" s="76"/>
      <c r="BL822" s="76"/>
      <c r="BM822" s="76"/>
      <c r="BN822" s="76"/>
      <c r="BO822" s="76"/>
      <c r="BP822" s="76"/>
      <c r="BQ822" s="76"/>
      <c r="BR822" s="76"/>
      <c r="BS822" s="76"/>
      <c r="BT822" s="76"/>
      <c r="BU822" s="76"/>
      <c r="BV822" s="76"/>
      <c r="BW822" s="76"/>
      <c r="BX822" s="76"/>
      <c r="BY822" s="76"/>
      <c r="BZ822" s="76"/>
      <c r="CA822" s="76"/>
      <c r="CB822" s="76"/>
      <c r="CC822" s="76"/>
      <c r="CD822" s="76"/>
      <c r="CE822" s="76"/>
      <c r="CF822" s="76"/>
      <c r="CG822" s="76"/>
      <c r="CH822" s="76"/>
      <c r="CI822" s="76"/>
      <c r="CJ822" s="76"/>
      <c r="CK822" s="76"/>
      <c r="CL822" s="76"/>
    </row>
    <row r="823" spans="3:90" x14ac:dyDescent="0.4">
      <c r="C823" s="12"/>
      <c r="D823" s="12"/>
      <c r="E823" s="12" t="s">
        <v>906</v>
      </c>
      <c r="F823" s="12"/>
      <c r="G823" s="12"/>
      <c r="H823" s="12"/>
      <c r="I823" s="60"/>
      <c r="J823" s="60"/>
      <c r="K823" s="15"/>
      <c r="L823" s="15"/>
      <c r="M823" s="15"/>
      <c r="N823" s="15"/>
      <c r="O823" s="15"/>
      <c r="P823" s="15"/>
      <c r="R823" s="15"/>
      <c r="S823" s="76"/>
      <c r="T823" s="76"/>
      <c r="U823" s="76"/>
      <c r="V823" s="76"/>
      <c r="W823" s="76"/>
      <c r="X823" s="76"/>
      <c r="Y823" s="76"/>
      <c r="Z823" s="76"/>
      <c r="AA823" s="76"/>
      <c r="AB823" s="76"/>
      <c r="AC823" s="76"/>
      <c r="AD823" s="76"/>
      <c r="AE823" s="76"/>
      <c r="AF823" s="76"/>
      <c r="AG823" s="76"/>
      <c r="AH823" s="76"/>
      <c r="AI823" s="76"/>
      <c r="AJ823" s="76"/>
      <c r="AK823" s="76"/>
      <c r="AL823" s="76"/>
      <c r="AM823" s="76"/>
      <c r="AN823" s="76"/>
      <c r="AO823" s="76"/>
      <c r="AP823" s="76"/>
      <c r="AQ823" s="76"/>
      <c r="AR823" s="76"/>
      <c r="AS823" s="76"/>
      <c r="AT823" s="76"/>
      <c r="AU823" s="76"/>
      <c r="AV823" s="76"/>
      <c r="AW823" s="76"/>
      <c r="AX823" s="76"/>
      <c r="AY823" s="76"/>
      <c r="AZ823" s="76"/>
      <c r="BA823" s="76"/>
      <c r="BB823" s="76"/>
      <c r="BC823" s="76"/>
      <c r="BD823" s="76"/>
      <c r="BE823" s="76"/>
      <c r="BF823" s="76"/>
      <c r="BG823" s="76"/>
      <c r="BH823" s="76"/>
      <c r="BI823" s="76"/>
      <c r="BJ823" s="76"/>
      <c r="BK823" s="76"/>
      <c r="BL823" s="76"/>
      <c r="BM823" s="76"/>
      <c r="BN823" s="76"/>
      <c r="BO823" s="76"/>
      <c r="BP823" s="76"/>
      <c r="BQ823" s="76"/>
      <c r="BR823" s="76"/>
      <c r="BS823" s="76"/>
      <c r="BT823" s="76"/>
      <c r="BU823" s="76"/>
      <c r="BV823" s="76"/>
      <c r="BW823" s="76"/>
      <c r="BX823" s="76"/>
      <c r="BY823" s="76"/>
      <c r="BZ823" s="76"/>
      <c r="CA823" s="76"/>
      <c r="CB823" s="76"/>
      <c r="CC823" s="76"/>
      <c r="CD823" s="76"/>
      <c r="CE823" s="76"/>
      <c r="CF823" s="76"/>
      <c r="CG823" s="76"/>
      <c r="CH823" s="76"/>
      <c r="CI823" s="76"/>
      <c r="CJ823" s="76"/>
      <c r="CK823" s="76"/>
      <c r="CL823" s="76"/>
    </row>
    <row r="824" spans="3:90" x14ac:dyDescent="0.4">
      <c r="C824" s="12"/>
      <c r="D824" s="12"/>
      <c r="E824" s="12" t="s">
        <v>906</v>
      </c>
      <c r="F824" s="12"/>
      <c r="G824" s="12"/>
      <c r="H824" s="12"/>
      <c r="I824" s="60"/>
      <c r="J824" s="60"/>
      <c r="K824" s="15"/>
      <c r="L824" s="15"/>
      <c r="M824" s="15"/>
      <c r="N824" s="15"/>
      <c r="O824" s="15"/>
      <c r="P824" s="15"/>
      <c r="R824" s="15"/>
      <c r="S824" s="76"/>
      <c r="T824" s="76"/>
      <c r="U824" s="76"/>
      <c r="V824" s="76"/>
      <c r="W824" s="76"/>
      <c r="X824" s="76"/>
      <c r="Y824" s="76"/>
      <c r="Z824" s="76"/>
      <c r="AA824" s="76"/>
      <c r="AB824" s="76"/>
      <c r="AC824" s="76"/>
      <c r="AD824" s="76"/>
      <c r="AE824" s="76"/>
      <c r="AF824" s="76"/>
      <c r="AG824" s="76"/>
      <c r="AH824" s="76"/>
      <c r="AI824" s="76"/>
      <c r="AJ824" s="76"/>
      <c r="AK824" s="76"/>
      <c r="AL824" s="76"/>
      <c r="AM824" s="76"/>
      <c r="AN824" s="76"/>
      <c r="AO824" s="76"/>
      <c r="AP824" s="76"/>
      <c r="AQ824" s="76"/>
      <c r="AR824" s="76"/>
      <c r="AS824" s="76"/>
      <c r="AT824" s="76"/>
      <c r="AU824" s="76"/>
      <c r="AV824" s="76"/>
      <c r="AW824" s="76"/>
      <c r="AX824" s="76"/>
      <c r="AY824" s="76"/>
      <c r="AZ824" s="76"/>
      <c r="BA824" s="76"/>
      <c r="BB824" s="76"/>
      <c r="BC824" s="76"/>
      <c r="BD824" s="76"/>
      <c r="BE824" s="76"/>
      <c r="BF824" s="76"/>
      <c r="BG824" s="76"/>
      <c r="BH824" s="76"/>
      <c r="BI824" s="76"/>
      <c r="BJ824" s="76"/>
      <c r="BK824" s="76"/>
      <c r="BL824" s="76"/>
      <c r="BM824" s="76"/>
      <c r="BN824" s="76"/>
      <c r="BO824" s="76"/>
      <c r="BP824" s="76"/>
      <c r="BQ824" s="76"/>
      <c r="BR824" s="76"/>
      <c r="BS824" s="76"/>
      <c r="BT824" s="76"/>
      <c r="BU824" s="76"/>
      <c r="BV824" s="76"/>
      <c r="BW824" s="76"/>
      <c r="BX824" s="76"/>
      <c r="BY824" s="76"/>
      <c r="BZ824" s="76"/>
      <c r="CA824" s="76"/>
      <c r="CB824" s="76"/>
      <c r="CC824" s="76"/>
      <c r="CD824" s="76"/>
      <c r="CE824" s="76"/>
      <c r="CF824" s="76"/>
      <c r="CG824" s="76"/>
      <c r="CH824" s="76"/>
      <c r="CI824" s="76"/>
      <c r="CJ824" s="76"/>
      <c r="CK824" s="76"/>
      <c r="CL824" s="76"/>
    </row>
    <row r="825" spans="3:90" x14ac:dyDescent="0.4">
      <c r="C825" s="12"/>
      <c r="D825" s="12"/>
      <c r="E825" s="12" t="s">
        <v>906</v>
      </c>
      <c r="F825" s="12"/>
      <c r="G825" s="12"/>
      <c r="H825" s="12"/>
      <c r="I825" s="60"/>
      <c r="J825" s="60"/>
      <c r="K825" s="15"/>
      <c r="L825" s="15"/>
      <c r="M825" s="15"/>
      <c r="N825" s="15"/>
      <c r="O825" s="15"/>
      <c r="P825" s="15"/>
      <c r="R825" s="15"/>
      <c r="S825" s="76"/>
      <c r="T825" s="76"/>
      <c r="U825" s="76"/>
      <c r="V825" s="76"/>
      <c r="W825" s="76"/>
      <c r="X825" s="76"/>
      <c r="Y825" s="76"/>
      <c r="Z825" s="76"/>
      <c r="AA825" s="76"/>
      <c r="AB825" s="76"/>
      <c r="AC825" s="76"/>
      <c r="AD825" s="76"/>
      <c r="AE825" s="76"/>
      <c r="AF825" s="76"/>
      <c r="AG825" s="76"/>
      <c r="AH825" s="76"/>
      <c r="AI825" s="76"/>
      <c r="AJ825" s="76"/>
      <c r="AK825" s="76"/>
      <c r="AL825" s="76"/>
      <c r="AM825" s="76"/>
      <c r="AN825" s="76"/>
      <c r="AO825" s="76"/>
      <c r="AP825" s="76"/>
      <c r="AQ825" s="76"/>
      <c r="AR825" s="76"/>
      <c r="AS825" s="76"/>
      <c r="AT825" s="76"/>
      <c r="AU825" s="76"/>
      <c r="AV825" s="76"/>
      <c r="AW825" s="76"/>
      <c r="AX825" s="76"/>
      <c r="AY825" s="76"/>
      <c r="AZ825" s="76"/>
      <c r="BA825" s="76"/>
      <c r="BB825" s="76"/>
      <c r="BC825" s="76"/>
      <c r="BD825" s="76"/>
      <c r="BE825" s="76"/>
      <c r="BF825" s="76"/>
      <c r="BG825" s="76"/>
      <c r="BH825" s="76"/>
      <c r="BI825" s="76"/>
      <c r="BJ825" s="76"/>
      <c r="BK825" s="76"/>
      <c r="BL825" s="76"/>
      <c r="BM825" s="76"/>
      <c r="BN825" s="76"/>
      <c r="BO825" s="76"/>
      <c r="BP825" s="76"/>
      <c r="BQ825" s="76"/>
      <c r="BR825" s="76"/>
      <c r="BS825" s="76"/>
      <c r="BT825" s="76"/>
      <c r="BU825" s="76"/>
      <c r="BV825" s="76"/>
      <c r="BW825" s="76"/>
      <c r="BX825" s="76"/>
      <c r="BY825" s="76"/>
      <c r="BZ825" s="76"/>
      <c r="CA825" s="76"/>
      <c r="CB825" s="76"/>
      <c r="CC825" s="76"/>
      <c r="CD825" s="76"/>
      <c r="CE825" s="76"/>
      <c r="CF825" s="76"/>
      <c r="CG825" s="76"/>
      <c r="CH825" s="76"/>
      <c r="CI825" s="76"/>
      <c r="CJ825" s="76"/>
      <c r="CK825" s="76"/>
      <c r="CL825" s="76"/>
    </row>
    <row r="826" spans="3:90" x14ac:dyDescent="0.4">
      <c r="C826" s="12"/>
      <c r="D826" s="12"/>
      <c r="E826" s="12" t="s">
        <v>906</v>
      </c>
      <c r="F826" s="12"/>
      <c r="G826" s="12"/>
      <c r="H826" s="12"/>
      <c r="I826" s="60"/>
      <c r="J826" s="60"/>
      <c r="K826" s="15"/>
      <c r="L826" s="15"/>
      <c r="M826" s="15"/>
      <c r="N826" s="15"/>
      <c r="O826" s="15"/>
      <c r="P826" s="15"/>
      <c r="R826" s="15"/>
      <c r="S826" s="76"/>
      <c r="T826" s="76"/>
      <c r="U826" s="76"/>
      <c r="V826" s="76"/>
      <c r="W826" s="76"/>
      <c r="X826" s="76"/>
      <c r="Y826" s="76"/>
      <c r="Z826" s="76"/>
      <c r="AA826" s="76"/>
      <c r="AB826" s="76"/>
      <c r="AC826" s="76"/>
      <c r="AD826" s="76"/>
      <c r="AE826" s="76"/>
      <c r="AF826" s="76"/>
      <c r="AG826" s="76"/>
      <c r="AH826" s="76"/>
      <c r="AI826" s="76"/>
      <c r="AJ826" s="76"/>
      <c r="AK826" s="76"/>
      <c r="AL826" s="76"/>
      <c r="AM826" s="76"/>
      <c r="AN826" s="76"/>
      <c r="AO826" s="76"/>
      <c r="AP826" s="76"/>
      <c r="AQ826" s="76"/>
      <c r="AR826" s="76"/>
      <c r="AS826" s="76"/>
      <c r="AT826" s="76"/>
      <c r="AU826" s="76"/>
      <c r="AV826" s="76"/>
      <c r="AW826" s="76"/>
      <c r="AX826" s="76"/>
      <c r="AY826" s="76"/>
      <c r="AZ826" s="76"/>
      <c r="BA826" s="76"/>
      <c r="BB826" s="76"/>
      <c r="BC826" s="76"/>
      <c r="BD826" s="76"/>
      <c r="BE826" s="76"/>
      <c r="BF826" s="76"/>
      <c r="BG826" s="76"/>
      <c r="BH826" s="76"/>
      <c r="BI826" s="76"/>
      <c r="BJ826" s="76"/>
      <c r="BK826" s="76"/>
      <c r="BL826" s="76"/>
      <c r="BM826" s="76"/>
      <c r="BN826" s="76"/>
      <c r="BO826" s="76"/>
      <c r="BP826" s="76"/>
      <c r="BQ826" s="76"/>
      <c r="BR826" s="76"/>
      <c r="BS826" s="76"/>
      <c r="BT826" s="76"/>
      <c r="BU826" s="76"/>
      <c r="BV826" s="76"/>
      <c r="BW826" s="76"/>
      <c r="BX826" s="76"/>
      <c r="BY826" s="76"/>
      <c r="BZ826" s="76"/>
      <c r="CA826" s="76"/>
      <c r="CB826" s="76"/>
      <c r="CC826" s="76"/>
      <c r="CD826" s="76"/>
      <c r="CE826" s="76"/>
      <c r="CF826" s="76"/>
      <c r="CG826" s="76"/>
      <c r="CH826" s="76"/>
      <c r="CI826" s="76"/>
      <c r="CJ826" s="76"/>
      <c r="CK826" s="76"/>
      <c r="CL826" s="76"/>
    </row>
    <row r="827" spans="3:90" x14ac:dyDescent="0.4">
      <c r="C827" s="12"/>
      <c r="D827" s="12"/>
      <c r="E827" s="12" t="s">
        <v>906</v>
      </c>
      <c r="F827" s="12"/>
      <c r="G827" s="12"/>
      <c r="H827" s="12"/>
      <c r="I827" s="60"/>
      <c r="J827" s="60"/>
      <c r="K827" s="15"/>
      <c r="L827" s="15"/>
      <c r="M827" s="15"/>
      <c r="N827" s="15"/>
      <c r="O827" s="15"/>
      <c r="P827" s="15"/>
      <c r="R827" s="15"/>
      <c r="S827" s="76"/>
      <c r="T827" s="76"/>
      <c r="U827" s="76"/>
      <c r="V827" s="76"/>
      <c r="W827" s="76"/>
      <c r="X827" s="76"/>
      <c r="Y827" s="76"/>
      <c r="Z827" s="76"/>
      <c r="AA827" s="76"/>
      <c r="AB827" s="76"/>
      <c r="AC827" s="76"/>
      <c r="AD827" s="76"/>
      <c r="AE827" s="76"/>
      <c r="AF827" s="76"/>
      <c r="AG827" s="76"/>
      <c r="AH827" s="76"/>
      <c r="AI827" s="76"/>
      <c r="AJ827" s="76"/>
      <c r="AK827" s="76"/>
      <c r="AL827" s="76"/>
      <c r="AM827" s="76"/>
      <c r="AN827" s="76"/>
      <c r="AO827" s="76"/>
      <c r="AP827" s="76"/>
      <c r="AQ827" s="76"/>
      <c r="AR827" s="76"/>
      <c r="AS827" s="76"/>
      <c r="AT827" s="76"/>
      <c r="AU827" s="76"/>
      <c r="AV827" s="76"/>
      <c r="AW827" s="76"/>
      <c r="AX827" s="76"/>
      <c r="AY827" s="76"/>
      <c r="AZ827" s="76"/>
      <c r="BA827" s="76"/>
      <c r="BB827" s="76"/>
      <c r="BC827" s="76"/>
      <c r="BD827" s="76"/>
      <c r="BE827" s="76"/>
      <c r="BF827" s="76"/>
      <c r="BG827" s="76"/>
      <c r="BH827" s="76"/>
      <c r="BI827" s="76"/>
      <c r="BJ827" s="76"/>
      <c r="BK827" s="76"/>
      <c r="BL827" s="76"/>
      <c r="BM827" s="76"/>
      <c r="BN827" s="76"/>
      <c r="BO827" s="76"/>
      <c r="BP827" s="76"/>
      <c r="BQ827" s="76"/>
      <c r="BR827" s="76"/>
      <c r="BS827" s="76"/>
      <c r="BT827" s="76"/>
      <c r="BU827" s="76"/>
      <c r="BV827" s="76"/>
      <c r="BW827" s="76"/>
      <c r="BX827" s="76"/>
      <c r="BY827" s="76"/>
      <c r="BZ827" s="76"/>
      <c r="CA827" s="76"/>
      <c r="CB827" s="76"/>
      <c r="CC827" s="76"/>
      <c r="CD827" s="76"/>
      <c r="CE827" s="76"/>
      <c r="CF827" s="76"/>
      <c r="CG827" s="76"/>
      <c r="CH827" s="76"/>
      <c r="CI827" s="76"/>
      <c r="CJ827" s="76"/>
      <c r="CK827" s="76"/>
      <c r="CL827" s="76"/>
    </row>
    <row r="828" spans="3:90" x14ac:dyDescent="0.4">
      <c r="C828" s="12"/>
      <c r="D828" s="12"/>
      <c r="E828" s="12" t="s">
        <v>906</v>
      </c>
      <c r="F828" s="12"/>
      <c r="G828" s="12"/>
      <c r="H828" s="12"/>
      <c r="I828" s="60"/>
      <c r="J828" s="60"/>
      <c r="K828" s="15"/>
      <c r="L828" s="15"/>
      <c r="M828" s="15"/>
      <c r="N828" s="15"/>
      <c r="O828" s="15"/>
      <c r="P828" s="15"/>
      <c r="R828" s="15"/>
      <c r="S828" s="76"/>
      <c r="T828" s="76"/>
      <c r="U828" s="76"/>
      <c r="V828" s="76"/>
      <c r="W828" s="76"/>
      <c r="X828" s="76"/>
      <c r="Y828" s="76"/>
      <c r="Z828" s="76"/>
      <c r="AA828" s="76"/>
      <c r="AB828" s="76"/>
      <c r="AC828" s="76"/>
      <c r="AD828" s="76"/>
      <c r="AE828" s="76"/>
      <c r="AF828" s="76"/>
      <c r="AG828" s="76"/>
      <c r="AH828" s="76"/>
      <c r="AI828" s="76"/>
      <c r="AJ828" s="76"/>
      <c r="AK828" s="76"/>
      <c r="AL828" s="76"/>
      <c r="AM828" s="76"/>
      <c r="AN828" s="76"/>
      <c r="AO828" s="76"/>
      <c r="AP828" s="76"/>
      <c r="AQ828" s="76"/>
      <c r="AR828" s="76"/>
      <c r="AS828" s="76"/>
      <c r="AT828" s="76"/>
      <c r="AU828" s="76"/>
      <c r="AV828" s="76"/>
      <c r="AW828" s="76"/>
      <c r="AX828" s="76"/>
      <c r="AY828" s="76"/>
      <c r="AZ828" s="76"/>
      <c r="BA828" s="76"/>
      <c r="BB828" s="76"/>
      <c r="BC828" s="76"/>
      <c r="BD828" s="76"/>
      <c r="BE828" s="76"/>
      <c r="BF828" s="76"/>
      <c r="BG828" s="76"/>
      <c r="BH828" s="76"/>
      <c r="BI828" s="76"/>
      <c r="BJ828" s="76"/>
      <c r="BK828" s="76"/>
      <c r="BL828" s="76"/>
      <c r="BM828" s="76"/>
      <c r="BN828" s="76"/>
      <c r="BO828" s="76"/>
      <c r="BP828" s="76"/>
      <c r="BQ828" s="76"/>
      <c r="BR828" s="76"/>
      <c r="BS828" s="76"/>
      <c r="BT828" s="76"/>
      <c r="BU828" s="76"/>
      <c r="BV828" s="76"/>
      <c r="BW828" s="76"/>
      <c r="BX828" s="76"/>
      <c r="BY828" s="76"/>
      <c r="BZ828" s="76"/>
      <c r="CA828" s="76"/>
      <c r="CB828" s="76"/>
      <c r="CC828" s="76"/>
      <c r="CD828" s="76"/>
      <c r="CE828" s="76"/>
      <c r="CF828" s="76"/>
      <c r="CG828" s="76"/>
      <c r="CH828" s="76"/>
      <c r="CI828" s="76"/>
      <c r="CJ828" s="76"/>
      <c r="CK828" s="76"/>
      <c r="CL828" s="76"/>
    </row>
    <row r="829" spans="3:90" x14ac:dyDescent="0.4">
      <c r="C829" s="12"/>
      <c r="D829" s="12"/>
      <c r="E829" s="12" t="s">
        <v>906</v>
      </c>
      <c r="F829" s="12"/>
      <c r="G829" s="12"/>
      <c r="H829" s="12"/>
      <c r="I829" s="60"/>
      <c r="J829" s="60"/>
      <c r="K829" s="15"/>
      <c r="L829" s="15"/>
      <c r="M829" s="15"/>
      <c r="N829" s="15"/>
      <c r="O829" s="15"/>
      <c r="P829" s="15"/>
      <c r="R829" s="15"/>
      <c r="S829" s="76"/>
      <c r="T829" s="76"/>
      <c r="U829" s="76"/>
      <c r="V829" s="76"/>
      <c r="W829" s="76"/>
      <c r="X829" s="76"/>
      <c r="Y829" s="76"/>
      <c r="Z829" s="76"/>
      <c r="AA829" s="76"/>
      <c r="AB829" s="76"/>
      <c r="AC829" s="76"/>
      <c r="AD829" s="76"/>
      <c r="AE829" s="76"/>
      <c r="AF829" s="76"/>
      <c r="AG829" s="76"/>
      <c r="AH829" s="76"/>
      <c r="AI829" s="76"/>
      <c r="AJ829" s="76"/>
      <c r="AK829" s="76"/>
      <c r="AL829" s="76"/>
      <c r="AM829" s="76"/>
      <c r="AN829" s="76"/>
      <c r="AO829" s="76"/>
      <c r="AP829" s="76"/>
      <c r="AQ829" s="76"/>
      <c r="AR829" s="76"/>
      <c r="AS829" s="76"/>
      <c r="AT829" s="76"/>
      <c r="AU829" s="76"/>
      <c r="AV829" s="76"/>
      <c r="AW829" s="76"/>
      <c r="AX829" s="76"/>
      <c r="AY829" s="76"/>
      <c r="AZ829" s="76"/>
      <c r="BA829" s="76"/>
      <c r="BB829" s="76"/>
      <c r="BC829" s="76"/>
      <c r="BD829" s="76"/>
      <c r="BE829" s="76"/>
      <c r="BF829" s="76"/>
      <c r="BG829" s="76"/>
      <c r="BH829" s="76"/>
      <c r="BI829" s="76"/>
      <c r="BJ829" s="76"/>
      <c r="BK829" s="76"/>
      <c r="BL829" s="76"/>
      <c r="BM829" s="76"/>
      <c r="BN829" s="76"/>
      <c r="BO829" s="76"/>
      <c r="BP829" s="76"/>
      <c r="BQ829" s="76"/>
      <c r="BR829" s="76"/>
      <c r="BS829" s="76"/>
      <c r="BT829" s="76"/>
      <c r="BU829" s="76"/>
      <c r="BV829" s="76"/>
      <c r="BW829" s="76"/>
      <c r="BX829" s="76"/>
      <c r="BY829" s="76"/>
      <c r="BZ829" s="76"/>
      <c r="CA829" s="76"/>
      <c r="CB829" s="76"/>
      <c r="CC829" s="76"/>
      <c r="CD829" s="76"/>
      <c r="CE829" s="76"/>
      <c r="CF829" s="76"/>
      <c r="CG829" s="76"/>
      <c r="CH829" s="76"/>
      <c r="CI829" s="76"/>
      <c r="CJ829" s="76"/>
      <c r="CK829" s="76"/>
      <c r="CL829" s="76"/>
    </row>
    <row r="830" spans="3:90" x14ac:dyDescent="0.4">
      <c r="C830" s="12"/>
      <c r="D830" s="12"/>
      <c r="E830" s="12" t="s">
        <v>906</v>
      </c>
      <c r="F830" s="12"/>
      <c r="G830" s="12"/>
      <c r="H830" s="12"/>
      <c r="I830" s="60"/>
      <c r="J830" s="60"/>
      <c r="K830" s="15"/>
      <c r="L830" s="15"/>
      <c r="M830" s="15"/>
      <c r="N830" s="15"/>
      <c r="O830" s="15"/>
      <c r="P830" s="15"/>
      <c r="R830" s="15"/>
      <c r="S830" s="76"/>
      <c r="T830" s="76"/>
      <c r="U830" s="76"/>
      <c r="V830" s="76"/>
      <c r="W830" s="76"/>
      <c r="X830" s="76"/>
      <c r="Y830" s="76"/>
      <c r="Z830" s="76"/>
      <c r="AA830" s="76"/>
      <c r="AB830" s="76"/>
      <c r="AC830" s="76"/>
      <c r="AD830" s="76"/>
      <c r="AE830" s="76"/>
      <c r="AF830" s="76"/>
      <c r="AG830" s="76"/>
      <c r="AH830" s="76"/>
      <c r="AI830" s="76"/>
      <c r="AJ830" s="76"/>
      <c r="AK830" s="76"/>
      <c r="AL830" s="76"/>
      <c r="AM830" s="76"/>
      <c r="AN830" s="76"/>
      <c r="AO830" s="76"/>
      <c r="AP830" s="76"/>
      <c r="AQ830" s="76"/>
      <c r="AR830" s="76"/>
      <c r="AS830" s="76"/>
      <c r="AT830" s="76"/>
      <c r="AU830" s="76"/>
      <c r="AV830" s="76"/>
      <c r="AW830" s="76"/>
      <c r="AX830" s="76"/>
      <c r="AY830" s="76"/>
      <c r="AZ830" s="76"/>
      <c r="BA830" s="76"/>
      <c r="BB830" s="76"/>
      <c r="BC830" s="76"/>
      <c r="BD830" s="76"/>
      <c r="BE830" s="76"/>
      <c r="BF830" s="76"/>
      <c r="BG830" s="76"/>
      <c r="BH830" s="76"/>
      <c r="BI830" s="76"/>
      <c r="BJ830" s="76"/>
      <c r="BK830" s="76"/>
      <c r="BL830" s="76"/>
      <c r="BM830" s="76"/>
      <c r="BN830" s="76"/>
      <c r="BO830" s="76"/>
      <c r="BP830" s="76"/>
      <c r="BQ830" s="76"/>
      <c r="BR830" s="76"/>
      <c r="BS830" s="76"/>
      <c r="BT830" s="76"/>
      <c r="BU830" s="76"/>
      <c r="BV830" s="76"/>
      <c r="BW830" s="76"/>
      <c r="BX830" s="76"/>
      <c r="BY830" s="76"/>
      <c r="BZ830" s="76"/>
      <c r="CA830" s="76"/>
      <c r="CB830" s="76"/>
      <c r="CC830" s="76"/>
      <c r="CD830" s="76"/>
      <c r="CE830" s="76"/>
      <c r="CF830" s="76"/>
      <c r="CG830" s="76"/>
      <c r="CH830" s="76"/>
      <c r="CI830" s="76"/>
      <c r="CJ830" s="76"/>
      <c r="CK830" s="76"/>
      <c r="CL830" s="76"/>
    </row>
    <row r="831" spans="3:90" x14ac:dyDescent="0.4">
      <c r="C831" s="12"/>
      <c r="D831" s="12"/>
      <c r="E831" s="12" t="s">
        <v>906</v>
      </c>
      <c r="F831" s="12"/>
      <c r="G831" s="12"/>
      <c r="H831" s="12"/>
      <c r="I831" s="60"/>
      <c r="J831" s="60"/>
      <c r="K831" s="15"/>
      <c r="L831" s="15"/>
      <c r="M831" s="15"/>
      <c r="N831" s="15"/>
      <c r="O831" s="15"/>
      <c r="P831" s="15"/>
      <c r="R831" s="15"/>
      <c r="S831" s="76"/>
      <c r="T831" s="76"/>
      <c r="U831" s="76"/>
      <c r="V831" s="76"/>
      <c r="W831" s="76"/>
      <c r="X831" s="76"/>
      <c r="Y831" s="76"/>
      <c r="Z831" s="76"/>
      <c r="AA831" s="76"/>
      <c r="AB831" s="76"/>
      <c r="AC831" s="76"/>
      <c r="AD831" s="76"/>
      <c r="AE831" s="76"/>
      <c r="AF831" s="76"/>
      <c r="AG831" s="76"/>
      <c r="AH831" s="76"/>
      <c r="AI831" s="76"/>
      <c r="AJ831" s="76"/>
      <c r="AK831" s="76"/>
      <c r="AL831" s="76"/>
      <c r="AM831" s="76"/>
      <c r="AN831" s="76"/>
      <c r="AO831" s="76"/>
      <c r="AP831" s="76"/>
      <c r="AQ831" s="76"/>
      <c r="AR831" s="76"/>
      <c r="AS831" s="76"/>
      <c r="AT831" s="76"/>
      <c r="AU831" s="76"/>
      <c r="AV831" s="76"/>
      <c r="AW831" s="76"/>
      <c r="AX831" s="76"/>
      <c r="AY831" s="76"/>
      <c r="AZ831" s="76"/>
      <c r="BA831" s="76"/>
      <c r="BB831" s="76"/>
      <c r="BC831" s="76"/>
      <c r="BD831" s="76"/>
      <c r="BE831" s="76"/>
      <c r="BF831" s="76"/>
      <c r="BG831" s="76"/>
      <c r="BH831" s="76"/>
      <c r="BI831" s="76"/>
      <c r="BJ831" s="76"/>
      <c r="BK831" s="76"/>
      <c r="BL831" s="76"/>
      <c r="BM831" s="76"/>
      <c r="BN831" s="76"/>
      <c r="BO831" s="76"/>
      <c r="BP831" s="76"/>
      <c r="BQ831" s="76"/>
      <c r="BR831" s="76"/>
      <c r="BS831" s="76"/>
      <c r="BT831" s="76"/>
      <c r="BU831" s="76"/>
      <c r="BV831" s="76"/>
      <c r="BW831" s="76"/>
      <c r="BX831" s="76"/>
      <c r="BY831" s="76"/>
      <c r="BZ831" s="76"/>
      <c r="CA831" s="76"/>
      <c r="CB831" s="76"/>
      <c r="CC831" s="76"/>
      <c r="CD831" s="76"/>
      <c r="CE831" s="76"/>
      <c r="CF831" s="76"/>
      <c r="CG831" s="76"/>
      <c r="CH831" s="76"/>
      <c r="CI831" s="76"/>
      <c r="CJ831" s="76"/>
      <c r="CK831" s="76"/>
      <c r="CL831" s="76"/>
    </row>
    <row r="832" spans="3:90" x14ac:dyDescent="0.4">
      <c r="C832" s="12"/>
      <c r="D832" s="12"/>
      <c r="E832" s="12" t="s">
        <v>906</v>
      </c>
      <c r="F832" s="12"/>
      <c r="G832" s="12"/>
      <c r="H832" s="12"/>
      <c r="I832" s="60"/>
      <c r="J832" s="60"/>
      <c r="K832" s="15"/>
      <c r="L832" s="15"/>
      <c r="M832" s="15"/>
      <c r="N832" s="15"/>
      <c r="O832" s="15"/>
      <c r="P832" s="15"/>
      <c r="R832" s="15"/>
      <c r="S832" s="76"/>
      <c r="T832" s="76"/>
      <c r="U832" s="76"/>
      <c r="V832" s="76"/>
      <c r="W832" s="76"/>
      <c r="X832" s="76"/>
      <c r="Y832" s="76"/>
      <c r="Z832" s="76"/>
      <c r="AA832" s="76"/>
      <c r="AB832" s="76"/>
      <c r="AC832" s="76"/>
      <c r="AD832" s="76"/>
      <c r="AE832" s="76"/>
      <c r="AF832" s="76"/>
      <c r="AG832" s="76"/>
      <c r="AH832" s="76"/>
      <c r="AI832" s="76"/>
      <c r="AJ832" s="76"/>
      <c r="AK832" s="76"/>
      <c r="AL832" s="76"/>
      <c r="AM832" s="76"/>
      <c r="AN832" s="76"/>
      <c r="AO832" s="76"/>
      <c r="AP832" s="76"/>
      <c r="AQ832" s="76"/>
      <c r="AR832" s="76"/>
      <c r="AS832" s="76"/>
      <c r="AT832" s="76"/>
      <c r="AU832" s="76"/>
      <c r="AV832" s="76"/>
      <c r="AW832" s="76"/>
      <c r="AX832" s="76"/>
      <c r="AY832" s="76"/>
      <c r="AZ832" s="76"/>
      <c r="BA832" s="76"/>
      <c r="BB832" s="76"/>
      <c r="BC832" s="76"/>
      <c r="BD832" s="76"/>
      <c r="BE832" s="76"/>
      <c r="BF832" s="76"/>
      <c r="BG832" s="76"/>
      <c r="BH832" s="76"/>
      <c r="BI832" s="76"/>
      <c r="BJ832" s="76"/>
      <c r="BK832" s="76"/>
      <c r="BL832" s="76"/>
      <c r="BM832" s="76"/>
      <c r="BN832" s="76"/>
      <c r="BO832" s="76"/>
      <c r="BP832" s="76"/>
      <c r="BQ832" s="76"/>
      <c r="BR832" s="76"/>
      <c r="BS832" s="76"/>
      <c r="BT832" s="76"/>
      <c r="BU832" s="76"/>
      <c r="BV832" s="76"/>
      <c r="BW832" s="76"/>
      <c r="BX832" s="76"/>
      <c r="BY832" s="76"/>
      <c r="BZ832" s="76"/>
      <c r="CA832" s="76"/>
      <c r="CB832" s="76"/>
      <c r="CC832" s="76"/>
      <c r="CD832" s="76"/>
      <c r="CE832" s="76"/>
      <c r="CF832" s="76"/>
      <c r="CG832" s="76"/>
      <c r="CH832" s="76"/>
      <c r="CI832" s="76"/>
      <c r="CJ832" s="76"/>
      <c r="CK832" s="76"/>
      <c r="CL832" s="76"/>
    </row>
    <row r="833" spans="3:90" x14ac:dyDescent="0.4">
      <c r="C833" s="12"/>
      <c r="D833" s="12"/>
      <c r="E833" s="12" t="s">
        <v>906</v>
      </c>
      <c r="F833" s="12"/>
      <c r="G833" s="12"/>
      <c r="H833" s="12"/>
      <c r="I833" s="60"/>
      <c r="J833" s="60"/>
      <c r="K833" s="15"/>
      <c r="L833" s="15"/>
      <c r="M833" s="15"/>
      <c r="N833" s="15"/>
      <c r="O833" s="15"/>
      <c r="P833" s="15"/>
      <c r="R833" s="15"/>
      <c r="S833" s="76"/>
      <c r="T833" s="76"/>
      <c r="U833" s="76"/>
      <c r="V833" s="76"/>
      <c r="W833" s="76"/>
      <c r="X833" s="76"/>
      <c r="Y833" s="76"/>
      <c r="Z833" s="76"/>
      <c r="AA833" s="76"/>
      <c r="AB833" s="76"/>
      <c r="AC833" s="76"/>
      <c r="AD833" s="76"/>
      <c r="AE833" s="76"/>
      <c r="AF833" s="76"/>
      <c r="AG833" s="76"/>
      <c r="AH833" s="76"/>
      <c r="AI833" s="76"/>
      <c r="AJ833" s="76"/>
      <c r="AK833" s="76"/>
      <c r="AL833" s="76"/>
      <c r="AM833" s="76"/>
      <c r="AN833" s="76"/>
      <c r="AO833" s="76"/>
      <c r="AP833" s="76"/>
      <c r="AQ833" s="76"/>
      <c r="AR833" s="76"/>
      <c r="AS833" s="76"/>
      <c r="AT833" s="76"/>
      <c r="AU833" s="76"/>
      <c r="AV833" s="76"/>
      <c r="AW833" s="76"/>
      <c r="AX833" s="76"/>
      <c r="AY833" s="76"/>
      <c r="AZ833" s="76"/>
      <c r="BA833" s="76"/>
      <c r="BB833" s="76"/>
      <c r="BC833" s="76"/>
      <c r="BD833" s="76"/>
      <c r="BE833" s="76"/>
      <c r="BF833" s="76"/>
      <c r="BG833" s="76"/>
      <c r="BH833" s="76"/>
      <c r="BI833" s="76"/>
      <c r="BJ833" s="76"/>
      <c r="BK833" s="76"/>
      <c r="BL833" s="76"/>
      <c r="BM833" s="76"/>
      <c r="BN833" s="76"/>
      <c r="BO833" s="76"/>
      <c r="BP833" s="76"/>
      <c r="BQ833" s="76"/>
      <c r="BR833" s="76"/>
      <c r="BS833" s="76"/>
      <c r="BT833" s="76"/>
      <c r="BU833" s="76"/>
      <c r="BV833" s="76"/>
      <c r="BW833" s="76"/>
      <c r="BX833" s="76"/>
      <c r="BY833" s="76"/>
      <c r="BZ833" s="76"/>
      <c r="CA833" s="76"/>
      <c r="CB833" s="76"/>
      <c r="CC833" s="76"/>
      <c r="CD833" s="76"/>
      <c r="CE833" s="76"/>
      <c r="CF833" s="76"/>
      <c r="CG833" s="76"/>
      <c r="CH833" s="76"/>
      <c r="CI833" s="76"/>
      <c r="CJ833" s="76"/>
      <c r="CK833" s="76"/>
      <c r="CL833" s="76"/>
    </row>
    <row r="834" spans="3:90" x14ac:dyDescent="0.4">
      <c r="C834" s="12"/>
      <c r="D834" s="12"/>
      <c r="E834" s="12" t="s">
        <v>906</v>
      </c>
      <c r="F834" s="12"/>
      <c r="G834" s="12"/>
      <c r="H834" s="12"/>
      <c r="I834" s="60"/>
      <c r="J834" s="60"/>
      <c r="K834" s="15"/>
      <c r="L834" s="15"/>
      <c r="M834" s="15"/>
      <c r="N834" s="15"/>
      <c r="O834" s="15"/>
      <c r="P834" s="15"/>
      <c r="R834" s="15"/>
      <c r="S834" s="76"/>
      <c r="T834" s="76"/>
      <c r="U834" s="76"/>
      <c r="V834" s="76"/>
      <c r="W834" s="76"/>
      <c r="X834" s="76"/>
      <c r="Y834" s="76"/>
      <c r="Z834" s="76"/>
      <c r="AA834" s="76"/>
      <c r="AB834" s="76"/>
      <c r="AC834" s="76"/>
      <c r="AD834" s="76"/>
      <c r="AE834" s="76"/>
      <c r="AF834" s="76"/>
      <c r="AG834" s="76"/>
      <c r="AH834" s="76"/>
      <c r="AI834" s="76"/>
      <c r="AJ834" s="76"/>
      <c r="AK834" s="76"/>
      <c r="AL834" s="76"/>
      <c r="AM834" s="76"/>
      <c r="AN834" s="76"/>
      <c r="AO834" s="76"/>
      <c r="AP834" s="76"/>
      <c r="AQ834" s="76"/>
      <c r="AR834" s="76"/>
      <c r="AS834" s="76"/>
      <c r="AT834" s="76"/>
      <c r="AU834" s="76"/>
      <c r="AV834" s="76"/>
      <c r="AW834" s="76"/>
      <c r="AX834" s="76"/>
      <c r="AY834" s="76"/>
      <c r="AZ834" s="76"/>
      <c r="BA834" s="76"/>
      <c r="BB834" s="76"/>
      <c r="BC834" s="76"/>
      <c r="BD834" s="76"/>
      <c r="BE834" s="76"/>
      <c r="BF834" s="76"/>
      <c r="BG834" s="76"/>
      <c r="BH834" s="76"/>
      <c r="BI834" s="76"/>
      <c r="BJ834" s="76"/>
      <c r="BK834" s="76"/>
      <c r="BL834" s="76"/>
      <c r="BM834" s="76"/>
      <c r="BN834" s="76"/>
      <c r="BO834" s="76"/>
      <c r="BP834" s="76"/>
      <c r="BQ834" s="76"/>
      <c r="BR834" s="76"/>
      <c r="BS834" s="76"/>
      <c r="BT834" s="76"/>
      <c r="BU834" s="76"/>
      <c r="BV834" s="76"/>
      <c r="BW834" s="76"/>
      <c r="BX834" s="76"/>
      <c r="BY834" s="76"/>
      <c r="BZ834" s="76"/>
      <c r="CA834" s="76"/>
      <c r="CB834" s="76"/>
      <c r="CC834" s="76"/>
      <c r="CD834" s="76"/>
      <c r="CE834" s="76"/>
      <c r="CF834" s="76"/>
      <c r="CG834" s="76"/>
      <c r="CH834" s="76"/>
      <c r="CI834" s="76"/>
      <c r="CJ834" s="76"/>
      <c r="CK834" s="76"/>
      <c r="CL834" s="76"/>
    </row>
    <row r="835" spans="3:90" x14ac:dyDescent="0.4">
      <c r="C835" s="12"/>
      <c r="D835" s="12"/>
      <c r="E835" s="12" t="s">
        <v>906</v>
      </c>
      <c r="F835" s="12"/>
      <c r="G835" s="12"/>
      <c r="H835" s="12"/>
      <c r="I835" s="60"/>
      <c r="J835" s="60"/>
      <c r="K835" s="15"/>
      <c r="L835" s="15"/>
      <c r="M835" s="15"/>
      <c r="N835" s="15"/>
      <c r="O835" s="15"/>
      <c r="P835" s="15"/>
      <c r="R835" s="15"/>
      <c r="S835" s="76"/>
      <c r="T835" s="76"/>
      <c r="U835" s="76"/>
      <c r="V835" s="76"/>
      <c r="W835" s="76"/>
      <c r="X835" s="76"/>
      <c r="Y835" s="76"/>
      <c r="Z835" s="76"/>
      <c r="AA835" s="76"/>
      <c r="AB835" s="76"/>
      <c r="AC835" s="76"/>
      <c r="AD835" s="76"/>
      <c r="AE835" s="76"/>
      <c r="AF835" s="76"/>
      <c r="AG835" s="76"/>
      <c r="AH835" s="76"/>
      <c r="AI835" s="76"/>
      <c r="AJ835" s="76"/>
      <c r="AK835" s="76"/>
      <c r="AL835" s="76"/>
      <c r="AM835" s="76"/>
      <c r="AN835" s="76"/>
      <c r="AO835" s="76"/>
      <c r="AP835" s="76"/>
      <c r="AQ835" s="76"/>
      <c r="AR835" s="76"/>
      <c r="AS835" s="76"/>
      <c r="AT835" s="76"/>
      <c r="AU835" s="76"/>
      <c r="AV835" s="76"/>
      <c r="AW835" s="76"/>
      <c r="AX835" s="76"/>
      <c r="AY835" s="76"/>
      <c r="AZ835" s="76"/>
      <c r="BA835" s="76"/>
      <c r="BB835" s="76"/>
      <c r="BC835" s="76"/>
      <c r="BD835" s="76"/>
      <c r="BE835" s="76"/>
      <c r="BF835" s="76"/>
      <c r="BG835" s="76"/>
      <c r="BH835" s="76"/>
      <c r="BI835" s="76"/>
      <c r="BJ835" s="76"/>
      <c r="BK835" s="76"/>
      <c r="BL835" s="76"/>
      <c r="BM835" s="76"/>
      <c r="BN835" s="76"/>
      <c r="BO835" s="76"/>
      <c r="BP835" s="76"/>
      <c r="BQ835" s="76"/>
      <c r="BR835" s="76"/>
      <c r="BS835" s="76"/>
      <c r="BT835" s="76"/>
      <c r="BU835" s="76"/>
      <c r="BV835" s="76"/>
      <c r="BW835" s="76"/>
      <c r="BX835" s="76"/>
      <c r="BY835" s="76"/>
      <c r="BZ835" s="76"/>
      <c r="CA835" s="76"/>
      <c r="CB835" s="76"/>
      <c r="CC835" s="76"/>
      <c r="CD835" s="76"/>
      <c r="CE835" s="76"/>
      <c r="CF835" s="76"/>
      <c r="CG835" s="76"/>
      <c r="CH835" s="76"/>
      <c r="CI835" s="76"/>
      <c r="CJ835" s="76"/>
      <c r="CK835" s="76"/>
      <c r="CL835" s="76"/>
    </row>
    <row r="836" spans="3:90" x14ac:dyDescent="0.4">
      <c r="C836" s="12"/>
      <c r="D836" s="12"/>
      <c r="E836" s="12" t="s">
        <v>906</v>
      </c>
      <c r="F836" s="12"/>
      <c r="G836" s="12"/>
      <c r="H836" s="12"/>
      <c r="I836" s="60"/>
      <c r="J836" s="60"/>
      <c r="K836" s="15"/>
      <c r="L836" s="15"/>
      <c r="M836" s="15"/>
      <c r="N836" s="15"/>
      <c r="O836" s="15"/>
      <c r="P836" s="15"/>
      <c r="R836" s="15"/>
      <c r="S836" s="76"/>
      <c r="T836" s="76"/>
      <c r="U836" s="76"/>
      <c r="V836" s="76"/>
      <c r="W836" s="76"/>
      <c r="X836" s="76"/>
      <c r="Y836" s="76"/>
      <c r="Z836" s="76"/>
      <c r="AA836" s="76"/>
      <c r="AB836" s="76"/>
      <c r="AC836" s="76"/>
      <c r="AD836" s="76"/>
      <c r="AE836" s="76"/>
      <c r="AF836" s="76"/>
      <c r="AG836" s="76"/>
      <c r="AH836" s="76"/>
      <c r="AI836" s="76"/>
      <c r="AJ836" s="76"/>
      <c r="AK836" s="76"/>
      <c r="AL836" s="76"/>
      <c r="AM836" s="76"/>
      <c r="AN836" s="76"/>
      <c r="AO836" s="76"/>
      <c r="AP836" s="76"/>
      <c r="AQ836" s="76"/>
      <c r="AR836" s="76"/>
      <c r="AS836" s="76"/>
      <c r="AT836" s="76"/>
      <c r="AU836" s="76"/>
      <c r="AV836" s="76"/>
      <c r="AW836" s="76"/>
      <c r="AX836" s="76"/>
      <c r="AY836" s="76"/>
      <c r="AZ836" s="76"/>
      <c r="BA836" s="76"/>
      <c r="BB836" s="76"/>
      <c r="BC836" s="76"/>
      <c r="BD836" s="76"/>
      <c r="BE836" s="76"/>
      <c r="BF836" s="76"/>
      <c r="BG836" s="76"/>
      <c r="BH836" s="76"/>
      <c r="BI836" s="76"/>
      <c r="BJ836" s="76"/>
      <c r="BK836" s="76"/>
      <c r="BL836" s="76"/>
      <c r="BM836" s="76"/>
      <c r="BN836" s="76"/>
      <c r="BO836" s="76"/>
      <c r="BP836" s="76"/>
      <c r="BQ836" s="76"/>
      <c r="BR836" s="76"/>
      <c r="BS836" s="76"/>
      <c r="BT836" s="76"/>
      <c r="BU836" s="76"/>
      <c r="BV836" s="76"/>
      <c r="BW836" s="76"/>
      <c r="BX836" s="76"/>
      <c r="BY836" s="76"/>
      <c r="BZ836" s="76"/>
      <c r="CA836" s="76"/>
      <c r="CB836" s="76"/>
      <c r="CC836" s="76"/>
      <c r="CD836" s="76"/>
      <c r="CE836" s="76"/>
      <c r="CF836" s="76"/>
      <c r="CG836" s="76"/>
      <c r="CH836" s="76"/>
      <c r="CI836" s="76"/>
      <c r="CJ836" s="76"/>
      <c r="CK836" s="76"/>
      <c r="CL836" s="76"/>
    </row>
    <row r="837" spans="3:90" x14ac:dyDescent="0.4">
      <c r="C837" s="12"/>
      <c r="D837" s="12"/>
      <c r="E837" s="12" t="s">
        <v>906</v>
      </c>
      <c r="F837" s="12"/>
      <c r="G837" s="12"/>
      <c r="H837" s="12"/>
      <c r="I837" s="60"/>
      <c r="J837" s="60"/>
      <c r="K837" s="15"/>
      <c r="L837" s="15"/>
      <c r="M837" s="15"/>
      <c r="N837" s="15"/>
      <c r="O837" s="15"/>
      <c r="P837" s="15"/>
      <c r="R837" s="15"/>
      <c r="S837" s="76"/>
      <c r="T837" s="76"/>
      <c r="U837" s="76"/>
      <c r="V837" s="76"/>
      <c r="W837" s="76"/>
      <c r="X837" s="76"/>
      <c r="Y837" s="76"/>
      <c r="Z837" s="76"/>
      <c r="AA837" s="76"/>
      <c r="AB837" s="76"/>
      <c r="AC837" s="76"/>
      <c r="AD837" s="76"/>
      <c r="AE837" s="76"/>
      <c r="AF837" s="76"/>
      <c r="AG837" s="76"/>
      <c r="AH837" s="76"/>
      <c r="AI837" s="76"/>
      <c r="AJ837" s="76"/>
      <c r="AK837" s="76"/>
      <c r="AL837" s="76"/>
      <c r="AM837" s="76"/>
      <c r="AN837" s="76"/>
      <c r="AO837" s="76"/>
      <c r="AP837" s="76"/>
      <c r="AQ837" s="76"/>
      <c r="AR837" s="76"/>
      <c r="AS837" s="76"/>
      <c r="AT837" s="76"/>
      <c r="AU837" s="76"/>
      <c r="AV837" s="76"/>
      <c r="AW837" s="76"/>
      <c r="AX837" s="76"/>
      <c r="AY837" s="76"/>
      <c r="AZ837" s="76"/>
      <c r="BA837" s="76"/>
      <c r="BB837" s="76"/>
      <c r="BC837" s="76"/>
      <c r="BD837" s="76"/>
      <c r="BE837" s="76"/>
      <c r="BF837" s="76"/>
      <c r="BG837" s="76"/>
      <c r="BH837" s="76"/>
      <c r="BI837" s="76"/>
      <c r="BJ837" s="76"/>
      <c r="BK837" s="76"/>
      <c r="BL837" s="76"/>
      <c r="BM837" s="76"/>
      <c r="BN837" s="76"/>
      <c r="BO837" s="76"/>
      <c r="BP837" s="76"/>
      <c r="BQ837" s="76"/>
      <c r="BR837" s="76"/>
      <c r="BS837" s="76"/>
      <c r="BT837" s="76"/>
      <c r="BU837" s="76"/>
      <c r="BV837" s="76"/>
      <c r="BW837" s="76"/>
      <c r="BX837" s="76"/>
      <c r="BY837" s="76"/>
      <c r="BZ837" s="76"/>
      <c r="CA837" s="76"/>
      <c r="CB837" s="76"/>
      <c r="CC837" s="76"/>
      <c r="CD837" s="76"/>
      <c r="CE837" s="76"/>
      <c r="CF837" s="76"/>
      <c r="CG837" s="76"/>
      <c r="CH837" s="76"/>
      <c r="CI837" s="76"/>
      <c r="CJ837" s="76"/>
      <c r="CK837" s="76"/>
      <c r="CL837" s="76"/>
    </row>
    <row r="838" spans="3:90" x14ac:dyDescent="0.4">
      <c r="C838" s="12"/>
      <c r="D838" s="12"/>
      <c r="E838" s="12" t="s">
        <v>906</v>
      </c>
      <c r="F838" s="12"/>
      <c r="G838" s="12"/>
      <c r="H838" s="12"/>
      <c r="I838" s="60"/>
      <c r="J838" s="60"/>
      <c r="K838" s="15"/>
      <c r="L838" s="15"/>
      <c r="M838" s="15"/>
      <c r="N838" s="15"/>
      <c r="O838" s="15"/>
      <c r="P838" s="15"/>
      <c r="R838" s="15"/>
      <c r="S838" s="76"/>
      <c r="T838" s="76"/>
      <c r="U838" s="76"/>
      <c r="V838" s="76"/>
      <c r="W838" s="76"/>
      <c r="X838" s="76"/>
      <c r="Y838" s="76"/>
      <c r="Z838" s="76"/>
      <c r="AA838" s="76"/>
      <c r="AB838" s="76"/>
      <c r="AC838" s="76"/>
      <c r="AD838" s="76"/>
      <c r="AE838" s="76"/>
      <c r="AF838" s="76"/>
      <c r="AG838" s="76"/>
      <c r="AH838" s="76"/>
      <c r="AI838" s="76"/>
      <c r="AJ838" s="76"/>
      <c r="AK838" s="76"/>
      <c r="AL838" s="76"/>
      <c r="AM838" s="76"/>
      <c r="AN838" s="76"/>
      <c r="AO838" s="76"/>
      <c r="AP838" s="76"/>
      <c r="AQ838" s="76"/>
      <c r="AR838" s="76"/>
      <c r="AS838" s="76"/>
      <c r="AT838" s="76"/>
      <c r="AU838" s="76"/>
      <c r="AV838" s="76"/>
      <c r="AW838" s="76"/>
      <c r="AX838" s="76"/>
      <c r="AY838" s="76"/>
      <c r="AZ838" s="76"/>
      <c r="BA838" s="76"/>
      <c r="BB838" s="76"/>
      <c r="BC838" s="76"/>
      <c r="BD838" s="76"/>
      <c r="BE838" s="76"/>
      <c r="BF838" s="76"/>
      <c r="BG838" s="76"/>
      <c r="BH838" s="76"/>
      <c r="BI838" s="76"/>
      <c r="BJ838" s="76"/>
      <c r="BK838" s="76"/>
      <c r="BL838" s="76"/>
      <c r="BM838" s="76"/>
      <c r="BN838" s="76"/>
      <c r="BO838" s="76"/>
      <c r="BP838" s="76"/>
      <c r="BQ838" s="76"/>
      <c r="BR838" s="76"/>
      <c r="BS838" s="76"/>
      <c r="BT838" s="76"/>
      <c r="BU838" s="76"/>
      <c r="BV838" s="76"/>
      <c r="BW838" s="76"/>
      <c r="BX838" s="76"/>
      <c r="BY838" s="76"/>
      <c r="BZ838" s="76"/>
      <c r="CA838" s="76"/>
      <c r="CB838" s="76"/>
      <c r="CC838" s="76"/>
      <c r="CD838" s="76"/>
      <c r="CE838" s="76"/>
      <c r="CF838" s="76"/>
      <c r="CG838" s="76"/>
      <c r="CH838" s="76"/>
      <c r="CI838" s="76"/>
      <c r="CJ838" s="76"/>
      <c r="CK838" s="76"/>
      <c r="CL838" s="76"/>
    </row>
    <row r="839" spans="3:90" x14ac:dyDescent="0.4">
      <c r="C839" s="12"/>
      <c r="D839" s="12"/>
      <c r="E839" s="12" t="s">
        <v>906</v>
      </c>
      <c r="F839" s="12"/>
      <c r="G839" s="12"/>
      <c r="H839" s="12"/>
      <c r="I839" s="60"/>
      <c r="J839" s="60"/>
      <c r="K839" s="15"/>
      <c r="L839" s="15"/>
      <c r="M839" s="15"/>
      <c r="N839" s="15"/>
      <c r="O839" s="15"/>
      <c r="P839" s="15"/>
      <c r="R839" s="15"/>
      <c r="S839" s="76"/>
      <c r="T839" s="76"/>
      <c r="U839" s="76"/>
      <c r="V839" s="76"/>
      <c r="W839" s="76"/>
      <c r="X839" s="76"/>
      <c r="Y839" s="76"/>
      <c r="Z839" s="76"/>
      <c r="AA839" s="76"/>
      <c r="AB839" s="76"/>
      <c r="AC839" s="76"/>
      <c r="AD839" s="76"/>
      <c r="AE839" s="76"/>
      <c r="AF839" s="76"/>
      <c r="AG839" s="76"/>
      <c r="AH839" s="76"/>
      <c r="AI839" s="76"/>
      <c r="AJ839" s="76"/>
      <c r="AK839" s="76"/>
      <c r="AL839" s="76"/>
      <c r="AM839" s="76"/>
      <c r="AN839" s="76"/>
      <c r="AO839" s="76"/>
      <c r="AP839" s="76"/>
      <c r="AQ839" s="76"/>
      <c r="AR839" s="76"/>
      <c r="AS839" s="76"/>
      <c r="AT839" s="76"/>
      <c r="AU839" s="76"/>
      <c r="AV839" s="76"/>
      <c r="AW839" s="76"/>
      <c r="AX839" s="76"/>
      <c r="AY839" s="76"/>
      <c r="AZ839" s="76"/>
      <c r="BA839" s="76"/>
      <c r="BB839" s="76"/>
      <c r="BC839" s="76"/>
      <c r="BD839" s="76"/>
      <c r="BE839" s="76"/>
      <c r="BF839" s="76"/>
      <c r="BG839" s="76"/>
      <c r="BH839" s="76"/>
      <c r="BI839" s="76"/>
      <c r="BJ839" s="76"/>
      <c r="BK839" s="76"/>
      <c r="BL839" s="76"/>
      <c r="BM839" s="76"/>
      <c r="BN839" s="76"/>
      <c r="BO839" s="76"/>
      <c r="BP839" s="76"/>
      <c r="BQ839" s="76"/>
      <c r="BR839" s="76"/>
      <c r="BS839" s="76"/>
      <c r="BT839" s="76"/>
      <c r="BU839" s="76"/>
      <c r="BV839" s="76"/>
      <c r="BW839" s="76"/>
      <c r="BX839" s="76"/>
      <c r="BY839" s="76"/>
      <c r="BZ839" s="76"/>
      <c r="CA839" s="76"/>
      <c r="CB839" s="76"/>
      <c r="CC839" s="76"/>
      <c r="CD839" s="76"/>
      <c r="CE839" s="76"/>
      <c r="CF839" s="76"/>
      <c r="CG839" s="76"/>
      <c r="CH839" s="76"/>
      <c r="CI839" s="76"/>
      <c r="CJ839" s="76"/>
      <c r="CK839" s="76"/>
      <c r="CL839" s="76"/>
    </row>
    <row r="840" spans="3:90" x14ac:dyDescent="0.4">
      <c r="C840" s="12"/>
      <c r="D840" s="12"/>
      <c r="E840" s="12" t="s">
        <v>906</v>
      </c>
      <c r="F840" s="12"/>
      <c r="G840" s="12"/>
      <c r="H840" s="12"/>
      <c r="I840" s="60"/>
      <c r="J840" s="60"/>
      <c r="K840" s="15"/>
      <c r="L840" s="15"/>
      <c r="M840" s="15"/>
      <c r="N840" s="15"/>
      <c r="O840" s="15"/>
      <c r="P840" s="15"/>
      <c r="R840" s="15"/>
      <c r="S840" s="76"/>
      <c r="T840" s="76"/>
      <c r="U840" s="76"/>
      <c r="V840" s="76"/>
      <c r="W840" s="76"/>
      <c r="X840" s="76"/>
      <c r="Y840" s="76"/>
      <c r="Z840" s="76"/>
      <c r="AA840" s="76"/>
      <c r="AB840" s="76"/>
      <c r="AC840" s="76"/>
      <c r="AD840" s="76"/>
      <c r="AE840" s="76"/>
      <c r="AF840" s="76"/>
      <c r="AG840" s="76"/>
      <c r="AH840" s="76"/>
      <c r="AI840" s="76"/>
      <c r="AJ840" s="76"/>
      <c r="AK840" s="76"/>
      <c r="AL840" s="76"/>
      <c r="AM840" s="76"/>
      <c r="AN840" s="76"/>
      <c r="AO840" s="76"/>
      <c r="AP840" s="76"/>
      <c r="AQ840" s="76"/>
      <c r="AR840" s="76"/>
      <c r="AS840" s="76"/>
      <c r="AT840" s="76"/>
      <c r="AU840" s="76"/>
      <c r="AV840" s="76"/>
      <c r="AW840" s="76"/>
      <c r="AX840" s="76"/>
      <c r="AY840" s="76"/>
      <c r="AZ840" s="76"/>
      <c r="BA840" s="76"/>
      <c r="BB840" s="76"/>
      <c r="BC840" s="76"/>
      <c r="BD840" s="76"/>
      <c r="BE840" s="76"/>
      <c r="BF840" s="76"/>
      <c r="BG840" s="76"/>
      <c r="BH840" s="76"/>
      <c r="BI840" s="76"/>
      <c r="BJ840" s="76"/>
      <c r="BK840" s="76"/>
      <c r="BL840" s="76"/>
      <c r="BM840" s="76"/>
      <c r="BN840" s="76"/>
      <c r="BO840" s="76"/>
      <c r="BP840" s="76"/>
      <c r="BQ840" s="76"/>
      <c r="BR840" s="76"/>
      <c r="BS840" s="76"/>
      <c r="BT840" s="76"/>
      <c r="BU840" s="76"/>
      <c r="BV840" s="76"/>
      <c r="BW840" s="76"/>
      <c r="BX840" s="76"/>
      <c r="BY840" s="76"/>
      <c r="BZ840" s="76"/>
      <c r="CA840" s="76"/>
      <c r="CB840" s="76"/>
      <c r="CC840" s="76"/>
      <c r="CD840" s="76"/>
      <c r="CE840" s="76"/>
      <c r="CF840" s="76"/>
      <c r="CG840" s="76"/>
      <c r="CH840" s="76"/>
      <c r="CI840" s="76"/>
      <c r="CJ840" s="76"/>
      <c r="CK840" s="76"/>
      <c r="CL840" s="76"/>
    </row>
    <row r="841" spans="3:90" x14ac:dyDescent="0.4">
      <c r="C841" s="12"/>
      <c r="D841" s="12"/>
      <c r="E841" s="12" t="s">
        <v>906</v>
      </c>
      <c r="F841" s="12"/>
      <c r="G841" s="12"/>
      <c r="H841" s="12"/>
      <c r="I841" s="60"/>
      <c r="J841" s="60"/>
      <c r="K841" s="15"/>
      <c r="L841" s="15"/>
      <c r="M841" s="15"/>
      <c r="N841" s="15"/>
      <c r="O841" s="15"/>
      <c r="P841" s="15"/>
      <c r="R841" s="15"/>
      <c r="S841" s="76"/>
      <c r="T841" s="76"/>
      <c r="U841" s="76"/>
      <c r="V841" s="76"/>
      <c r="W841" s="76"/>
      <c r="X841" s="76"/>
      <c r="Y841" s="76"/>
      <c r="Z841" s="76"/>
      <c r="AA841" s="76"/>
      <c r="AB841" s="76"/>
      <c r="AC841" s="76"/>
      <c r="AD841" s="76"/>
      <c r="AE841" s="76"/>
      <c r="AF841" s="76"/>
      <c r="AG841" s="76"/>
      <c r="AH841" s="76"/>
      <c r="AI841" s="76"/>
      <c r="AJ841" s="76"/>
      <c r="AK841" s="76"/>
      <c r="AL841" s="76"/>
      <c r="AM841" s="76"/>
      <c r="AN841" s="76"/>
      <c r="AO841" s="76"/>
      <c r="AP841" s="76"/>
      <c r="AQ841" s="76"/>
      <c r="AR841" s="76"/>
      <c r="AS841" s="76"/>
      <c r="AT841" s="76"/>
      <c r="AU841" s="76"/>
      <c r="AV841" s="76"/>
      <c r="AW841" s="76"/>
      <c r="AX841" s="76"/>
      <c r="AY841" s="76"/>
      <c r="AZ841" s="76"/>
      <c r="BA841" s="76"/>
      <c r="BB841" s="76"/>
      <c r="BC841" s="76"/>
      <c r="BD841" s="76"/>
      <c r="BE841" s="76"/>
      <c r="BF841" s="76"/>
      <c r="BG841" s="76"/>
      <c r="BH841" s="76"/>
      <c r="BI841" s="76"/>
      <c r="BJ841" s="76"/>
      <c r="BK841" s="76"/>
      <c r="BL841" s="76"/>
      <c r="BM841" s="76"/>
      <c r="BN841" s="76"/>
      <c r="BO841" s="76"/>
      <c r="BP841" s="76"/>
      <c r="BQ841" s="76"/>
      <c r="BR841" s="76"/>
      <c r="BS841" s="76"/>
      <c r="BT841" s="76"/>
      <c r="BU841" s="76"/>
      <c r="BV841" s="76"/>
      <c r="BW841" s="76"/>
      <c r="BX841" s="76"/>
      <c r="BY841" s="76"/>
      <c r="BZ841" s="76"/>
      <c r="CA841" s="76"/>
      <c r="CB841" s="76"/>
      <c r="CC841" s="76"/>
      <c r="CD841" s="76"/>
      <c r="CE841" s="76"/>
      <c r="CF841" s="76"/>
      <c r="CG841" s="76"/>
      <c r="CH841" s="76"/>
      <c r="CI841" s="76"/>
      <c r="CJ841" s="76"/>
      <c r="CK841" s="76"/>
      <c r="CL841" s="76"/>
    </row>
    <row r="842" spans="3:90" x14ac:dyDescent="0.4">
      <c r="C842" s="12"/>
      <c r="D842" s="12"/>
      <c r="E842" s="12" t="s">
        <v>906</v>
      </c>
      <c r="F842" s="12"/>
      <c r="G842" s="12"/>
      <c r="H842" s="12"/>
      <c r="I842" s="60"/>
      <c r="J842" s="60"/>
      <c r="K842" s="15"/>
      <c r="L842" s="15"/>
      <c r="M842" s="15"/>
      <c r="N842" s="15"/>
      <c r="O842" s="15"/>
      <c r="P842" s="15"/>
      <c r="R842" s="15"/>
      <c r="S842" s="76"/>
      <c r="T842" s="76"/>
      <c r="U842" s="76"/>
      <c r="V842" s="76"/>
      <c r="W842" s="76"/>
      <c r="X842" s="76"/>
      <c r="Y842" s="76"/>
      <c r="Z842" s="76"/>
      <c r="AA842" s="76"/>
      <c r="AB842" s="76"/>
      <c r="AC842" s="76"/>
      <c r="AD842" s="76"/>
      <c r="AE842" s="76"/>
      <c r="AF842" s="76"/>
      <c r="AG842" s="76"/>
      <c r="AH842" s="76"/>
      <c r="AI842" s="76"/>
      <c r="AJ842" s="76"/>
      <c r="AK842" s="76"/>
      <c r="AL842" s="76"/>
      <c r="AM842" s="76"/>
      <c r="AN842" s="76"/>
      <c r="AO842" s="76"/>
      <c r="AP842" s="76"/>
      <c r="AQ842" s="76"/>
      <c r="AR842" s="76"/>
      <c r="AS842" s="76"/>
      <c r="AT842" s="76"/>
      <c r="AU842" s="76"/>
      <c r="AV842" s="76"/>
      <c r="AW842" s="76"/>
      <c r="AX842" s="76"/>
      <c r="AY842" s="76"/>
      <c r="AZ842" s="76"/>
      <c r="BA842" s="76"/>
      <c r="BB842" s="76"/>
      <c r="BC842" s="76"/>
      <c r="BD842" s="76"/>
      <c r="BE842" s="76"/>
      <c r="BF842" s="76"/>
      <c r="BG842" s="76"/>
      <c r="BH842" s="76"/>
      <c r="BI842" s="76"/>
      <c r="BJ842" s="76"/>
      <c r="BK842" s="76"/>
      <c r="BL842" s="76"/>
      <c r="BM842" s="76"/>
      <c r="BN842" s="76"/>
      <c r="BO842" s="76"/>
      <c r="BP842" s="76"/>
      <c r="BQ842" s="76"/>
      <c r="BR842" s="76"/>
      <c r="BS842" s="76"/>
      <c r="BT842" s="76"/>
      <c r="BU842" s="76"/>
      <c r="BV842" s="76"/>
      <c r="BW842" s="76"/>
      <c r="BX842" s="76"/>
      <c r="BY842" s="76"/>
      <c r="BZ842" s="76"/>
      <c r="CA842" s="76"/>
      <c r="CB842" s="76"/>
      <c r="CC842" s="76"/>
      <c r="CD842" s="76"/>
      <c r="CE842" s="76"/>
      <c r="CF842" s="76"/>
      <c r="CG842" s="76"/>
      <c r="CH842" s="76"/>
      <c r="CI842" s="76"/>
      <c r="CJ842" s="76"/>
      <c r="CK842" s="76"/>
      <c r="CL842" s="76"/>
    </row>
    <row r="843" spans="3:90" x14ac:dyDescent="0.4">
      <c r="C843" s="12"/>
      <c r="D843" s="12"/>
      <c r="E843" s="12" t="s">
        <v>906</v>
      </c>
      <c r="F843" s="12"/>
      <c r="G843" s="12"/>
      <c r="H843" s="12"/>
      <c r="I843" s="60"/>
      <c r="J843" s="60"/>
      <c r="K843" s="15"/>
      <c r="L843" s="15"/>
      <c r="M843" s="15"/>
      <c r="N843" s="15"/>
      <c r="O843" s="15"/>
      <c r="P843" s="15"/>
      <c r="R843" s="15"/>
      <c r="S843" s="76"/>
      <c r="T843" s="76"/>
      <c r="U843" s="76"/>
      <c r="V843" s="76"/>
      <c r="W843" s="76"/>
      <c r="X843" s="76"/>
      <c r="Y843" s="76"/>
      <c r="Z843" s="76"/>
      <c r="AA843" s="76"/>
      <c r="AB843" s="76"/>
      <c r="AC843" s="76"/>
      <c r="AD843" s="76"/>
      <c r="AE843" s="76"/>
      <c r="AF843" s="76"/>
      <c r="AG843" s="76"/>
      <c r="AH843" s="76"/>
      <c r="AI843" s="76"/>
      <c r="AJ843" s="76"/>
      <c r="AK843" s="76"/>
      <c r="AL843" s="76"/>
      <c r="AM843" s="76"/>
      <c r="AN843" s="76"/>
      <c r="AO843" s="76"/>
      <c r="AP843" s="76"/>
      <c r="AQ843" s="76"/>
      <c r="AR843" s="76"/>
      <c r="AS843" s="76"/>
      <c r="AT843" s="76"/>
      <c r="AU843" s="76"/>
      <c r="AV843" s="76"/>
      <c r="AW843" s="76"/>
      <c r="AX843" s="76"/>
      <c r="AY843" s="76"/>
      <c r="AZ843" s="76"/>
      <c r="BA843" s="76"/>
      <c r="BB843" s="76"/>
      <c r="BC843" s="76"/>
      <c r="BD843" s="76"/>
      <c r="BE843" s="76"/>
      <c r="BF843" s="76"/>
      <c r="BG843" s="76"/>
      <c r="BH843" s="76"/>
      <c r="BI843" s="76"/>
      <c r="BJ843" s="76"/>
      <c r="BK843" s="76"/>
      <c r="BL843" s="76"/>
      <c r="BM843" s="76"/>
      <c r="BN843" s="76"/>
      <c r="BO843" s="76"/>
      <c r="BP843" s="76"/>
      <c r="BQ843" s="76"/>
      <c r="BR843" s="76"/>
      <c r="BS843" s="76"/>
      <c r="BT843" s="76"/>
      <c r="BU843" s="76"/>
      <c r="BV843" s="76"/>
      <c r="BW843" s="76"/>
      <c r="BX843" s="76"/>
      <c r="BY843" s="76"/>
      <c r="BZ843" s="76"/>
      <c r="CA843" s="76"/>
      <c r="CB843" s="76"/>
      <c r="CC843" s="76"/>
      <c r="CD843" s="76"/>
      <c r="CE843" s="76"/>
      <c r="CF843" s="76"/>
      <c r="CG843" s="76"/>
      <c r="CH843" s="76"/>
      <c r="CI843" s="76"/>
      <c r="CJ843" s="76"/>
      <c r="CK843" s="76"/>
      <c r="CL843" s="76"/>
    </row>
    <row r="844" spans="3:90" x14ac:dyDescent="0.4">
      <c r="C844" s="12"/>
      <c r="D844" s="12"/>
      <c r="E844" s="12" t="s">
        <v>906</v>
      </c>
      <c r="F844" s="12"/>
      <c r="G844" s="12"/>
      <c r="H844" s="12"/>
      <c r="I844" s="60"/>
      <c r="J844" s="60"/>
      <c r="K844" s="15"/>
      <c r="L844" s="15"/>
      <c r="M844" s="15"/>
      <c r="N844" s="15"/>
      <c r="O844" s="15"/>
      <c r="P844" s="15"/>
      <c r="R844" s="15"/>
      <c r="S844" s="76"/>
      <c r="T844" s="76"/>
      <c r="U844" s="76"/>
      <c r="V844" s="76"/>
      <c r="W844" s="76"/>
      <c r="X844" s="76"/>
      <c r="Y844" s="76"/>
      <c r="Z844" s="76"/>
      <c r="AA844" s="76"/>
      <c r="AB844" s="76"/>
      <c r="AC844" s="76"/>
      <c r="AD844" s="76"/>
      <c r="AE844" s="76"/>
      <c r="AF844" s="76"/>
      <c r="AG844" s="76"/>
      <c r="AH844" s="76"/>
      <c r="AI844" s="76"/>
      <c r="AJ844" s="76"/>
      <c r="AK844" s="76"/>
      <c r="AL844" s="76"/>
      <c r="AM844" s="76"/>
      <c r="AN844" s="76"/>
      <c r="AO844" s="76"/>
      <c r="AP844" s="76"/>
      <c r="AQ844" s="76"/>
      <c r="AR844" s="76"/>
      <c r="AS844" s="76"/>
      <c r="AT844" s="76"/>
      <c r="AU844" s="76"/>
      <c r="AV844" s="76"/>
      <c r="AW844" s="76"/>
      <c r="AX844" s="76"/>
      <c r="AY844" s="76"/>
      <c r="AZ844" s="76"/>
      <c r="BA844" s="76"/>
      <c r="BB844" s="76"/>
      <c r="BC844" s="76"/>
      <c r="BD844" s="76"/>
      <c r="BE844" s="76"/>
      <c r="BF844" s="76"/>
      <c r="BG844" s="76"/>
      <c r="BH844" s="76"/>
      <c r="BI844" s="76"/>
      <c r="BJ844" s="76"/>
      <c r="BK844" s="76"/>
      <c r="BL844" s="76"/>
      <c r="BM844" s="76"/>
      <c r="BN844" s="76"/>
      <c r="BO844" s="76"/>
      <c r="BP844" s="76"/>
      <c r="BQ844" s="76"/>
      <c r="BR844" s="76"/>
      <c r="BS844" s="76"/>
      <c r="BT844" s="76"/>
      <c r="BU844" s="76"/>
      <c r="BV844" s="76"/>
      <c r="BW844" s="76"/>
      <c r="BX844" s="76"/>
      <c r="BY844" s="76"/>
      <c r="BZ844" s="76"/>
      <c r="CA844" s="76"/>
      <c r="CB844" s="76"/>
      <c r="CC844" s="76"/>
      <c r="CD844" s="76"/>
      <c r="CE844" s="76"/>
      <c r="CF844" s="76"/>
      <c r="CG844" s="76"/>
      <c r="CH844" s="76"/>
      <c r="CI844" s="76"/>
      <c r="CJ844" s="76"/>
      <c r="CK844" s="76"/>
      <c r="CL844" s="76"/>
    </row>
    <row r="845" spans="3:90" x14ac:dyDescent="0.4">
      <c r="C845" s="12"/>
      <c r="D845" s="12"/>
      <c r="E845" s="12" t="s">
        <v>906</v>
      </c>
      <c r="F845" s="12"/>
      <c r="G845" s="12"/>
      <c r="H845" s="12"/>
      <c r="I845" s="60"/>
      <c r="J845" s="60"/>
      <c r="K845" s="15"/>
      <c r="L845" s="15"/>
      <c r="M845" s="15"/>
      <c r="N845" s="15"/>
      <c r="O845" s="15"/>
      <c r="P845" s="15"/>
      <c r="R845" s="15"/>
      <c r="S845" s="76"/>
      <c r="T845" s="76"/>
      <c r="U845" s="76"/>
      <c r="V845" s="76"/>
      <c r="W845" s="76"/>
      <c r="X845" s="76"/>
      <c r="Y845" s="76"/>
      <c r="Z845" s="76"/>
      <c r="AA845" s="76"/>
      <c r="AB845" s="76"/>
      <c r="AC845" s="76"/>
      <c r="AD845" s="76"/>
      <c r="AE845" s="76"/>
      <c r="AF845" s="76"/>
      <c r="AG845" s="76"/>
      <c r="AH845" s="76"/>
      <c r="AI845" s="76"/>
      <c r="AJ845" s="76"/>
      <c r="AK845" s="76"/>
      <c r="AL845" s="76"/>
      <c r="AM845" s="76"/>
      <c r="AN845" s="76"/>
      <c r="AO845" s="76"/>
      <c r="AP845" s="76"/>
      <c r="AQ845" s="76"/>
      <c r="AR845" s="76"/>
      <c r="AS845" s="76"/>
      <c r="AT845" s="76"/>
      <c r="AU845" s="76"/>
      <c r="AV845" s="76"/>
      <c r="AW845" s="76"/>
      <c r="AX845" s="76"/>
      <c r="AY845" s="76"/>
      <c r="AZ845" s="76"/>
      <c r="BA845" s="76"/>
      <c r="BB845" s="76"/>
      <c r="BC845" s="76"/>
      <c r="BD845" s="76"/>
      <c r="BE845" s="76"/>
      <c r="BF845" s="76"/>
      <c r="BG845" s="76"/>
      <c r="BH845" s="76"/>
      <c r="BI845" s="76"/>
      <c r="BJ845" s="76"/>
      <c r="BK845" s="76"/>
      <c r="BL845" s="76"/>
      <c r="BM845" s="76"/>
      <c r="BN845" s="76"/>
      <c r="BO845" s="76"/>
      <c r="BP845" s="76"/>
      <c r="BQ845" s="76"/>
      <c r="BR845" s="76"/>
      <c r="BS845" s="76"/>
      <c r="BT845" s="76"/>
      <c r="BU845" s="76"/>
      <c r="BV845" s="76"/>
      <c r="BW845" s="76"/>
      <c r="BX845" s="76"/>
      <c r="BY845" s="76"/>
      <c r="BZ845" s="76"/>
      <c r="CA845" s="76"/>
      <c r="CB845" s="76"/>
      <c r="CC845" s="76"/>
      <c r="CD845" s="76"/>
      <c r="CE845" s="76"/>
      <c r="CF845" s="76"/>
      <c r="CG845" s="76"/>
      <c r="CH845" s="76"/>
      <c r="CI845" s="76"/>
      <c r="CJ845" s="76"/>
      <c r="CK845" s="76"/>
      <c r="CL845" s="76"/>
    </row>
    <row r="846" spans="3:90" x14ac:dyDescent="0.4">
      <c r="C846" s="12"/>
      <c r="D846" s="12"/>
      <c r="E846" s="12" t="s">
        <v>906</v>
      </c>
      <c r="F846" s="12"/>
      <c r="G846" s="12"/>
      <c r="H846" s="12"/>
      <c r="I846" s="60"/>
      <c r="J846" s="60"/>
      <c r="K846" s="15"/>
      <c r="L846" s="15"/>
      <c r="M846" s="15"/>
      <c r="N846" s="15"/>
      <c r="O846" s="15"/>
      <c r="P846" s="15"/>
      <c r="R846" s="15"/>
      <c r="S846" s="76"/>
      <c r="T846" s="76"/>
      <c r="U846" s="76"/>
      <c r="V846" s="76"/>
      <c r="W846" s="76"/>
      <c r="X846" s="76"/>
      <c r="Y846" s="76"/>
      <c r="Z846" s="76"/>
      <c r="AA846" s="76"/>
      <c r="AB846" s="76"/>
      <c r="AC846" s="76"/>
      <c r="AD846" s="76"/>
      <c r="AE846" s="76"/>
      <c r="AF846" s="76"/>
      <c r="AG846" s="76"/>
      <c r="AH846" s="76"/>
      <c r="AI846" s="76"/>
      <c r="AJ846" s="76"/>
      <c r="AK846" s="76"/>
      <c r="AL846" s="76"/>
      <c r="AM846" s="76"/>
      <c r="AN846" s="76"/>
      <c r="AO846" s="76"/>
      <c r="AP846" s="76"/>
      <c r="AQ846" s="76"/>
      <c r="AR846" s="76"/>
      <c r="AS846" s="76"/>
      <c r="AT846" s="76"/>
      <c r="AU846" s="76"/>
      <c r="AV846" s="76"/>
      <c r="AW846" s="76"/>
      <c r="AX846" s="76"/>
      <c r="AY846" s="76"/>
      <c r="AZ846" s="76"/>
      <c r="BA846" s="76"/>
      <c r="BB846" s="76"/>
      <c r="BC846" s="76"/>
      <c r="BD846" s="76"/>
      <c r="BE846" s="76"/>
      <c r="BF846" s="76"/>
      <c r="BG846" s="76"/>
      <c r="BH846" s="76"/>
      <c r="BI846" s="76"/>
      <c r="BJ846" s="76"/>
      <c r="BK846" s="76"/>
      <c r="BL846" s="76"/>
      <c r="BM846" s="76"/>
      <c r="BN846" s="76"/>
      <c r="BO846" s="76"/>
      <c r="BP846" s="76"/>
      <c r="BQ846" s="76"/>
      <c r="BR846" s="76"/>
      <c r="BS846" s="76"/>
      <c r="BT846" s="76"/>
      <c r="BU846" s="76"/>
      <c r="BV846" s="76"/>
      <c r="BW846" s="76"/>
      <c r="BX846" s="76"/>
      <c r="BY846" s="76"/>
      <c r="BZ846" s="76"/>
      <c r="CA846" s="76"/>
      <c r="CB846" s="76"/>
      <c r="CC846" s="76"/>
      <c r="CD846" s="76"/>
      <c r="CE846" s="76"/>
      <c r="CF846" s="76"/>
      <c r="CG846" s="76"/>
      <c r="CH846" s="76"/>
      <c r="CI846" s="76"/>
      <c r="CJ846" s="76"/>
      <c r="CK846" s="76"/>
      <c r="CL846" s="76"/>
    </row>
    <row r="847" spans="3:90" x14ac:dyDescent="0.4">
      <c r="C847" s="12"/>
      <c r="D847" s="12"/>
      <c r="E847" s="12" t="s">
        <v>906</v>
      </c>
      <c r="F847" s="12"/>
      <c r="G847" s="12"/>
      <c r="H847" s="12"/>
      <c r="I847" s="60"/>
      <c r="J847" s="60"/>
      <c r="K847" s="15"/>
      <c r="L847" s="15"/>
      <c r="M847" s="15"/>
      <c r="N847" s="15"/>
      <c r="O847" s="15"/>
      <c r="P847" s="15"/>
      <c r="R847" s="15"/>
      <c r="S847" s="76"/>
      <c r="T847" s="76"/>
      <c r="U847" s="76"/>
      <c r="V847" s="76"/>
      <c r="W847" s="76"/>
      <c r="X847" s="76"/>
      <c r="Y847" s="76"/>
      <c r="Z847" s="76"/>
      <c r="AA847" s="76"/>
      <c r="AB847" s="76"/>
      <c r="AC847" s="76"/>
      <c r="AD847" s="76"/>
      <c r="AE847" s="76"/>
      <c r="AF847" s="76"/>
      <c r="AG847" s="76"/>
      <c r="AH847" s="76"/>
      <c r="AI847" s="76"/>
      <c r="AJ847" s="76"/>
      <c r="AK847" s="76"/>
      <c r="AL847" s="76"/>
      <c r="AM847" s="76"/>
      <c r="AN847" s="76"/>
      <c r="AO847" s="76"/>
      <c r="AP847" s="76"/>
      <c r="AQ847" s="76"/>
      <c r="AR847" s="76"/>
      <c r="AS847" s="76"/>
      <c r="AT847" s="76"/>
      <c r="AU847" s="76"/>
      <c r="AV847" s="76"/>
      <c r="AW847" s="76"/>
      <c r="AX847" s="76"/>
      <c r="AY847" s="76"/>
      <c r="AZ847" s="76"/>
      <c r="BA847" s="76"/>
      <c r="BB847" s="76"/>
      <c r="BC847" s="76"/>
      <c r="BD847" s="76"/>
      <c r="BE847" s="76"/>
      <c r="BF847" s="76"/>
      <c r="BG847" s="76"/>
      <c r="BH847" s="76"/>
      <c r="BI847" s="76"/>
      <c r="BJ847" s="76"/>
      <c r="BK847" s="76"/>
      <c r="BL847" s="76"/>
      <c r="BM847" s="76"/>
      <c r="BN847" s="76"/>
      <c r="BO847" s="76"/>
      <c r="BP847" s="76"/>
      <c r="BQ847" s="76"/>
      <c r="BR847" s="76"/>
      <c r="BS847" s="76"/>
      <c r="BT847" s="76"/>
      <c r="BU847" s="76"/>
      <c r="BV847" s="76"/>
      <c r="BW847" s="76"/>
      <c r="BX847" s="76"/>
      <c r="BY847" s="76"/>
      <c r="BZ847" s="76"/>
      <c r="CA847" s="76"/>
      <c r="CB847" s="76"/>
      <c r="CC847" s="76"/>
      <c r="CD847" s="76"/>
      <c r="CE847" s="76"/>
      <c r="CF847" s="76"/>
      <c r="CG847" s="76"/>
      <c r="CH847" s="76"/>
      <c r="CI847" s="76"/>
      <c r="CJ847" s="76"/>
      <c r="CK847" s="76"/>
      <c r="CL847" s="76"/>
    </row>
    <row r="848" spans="3:90" x14ac:dyDescent="0.4">
      <c r="C848" s="12"/>
      <c r="D848" s="12"/>
      <c r="E848" s="12" t="s">
        <v>906</v>
      </c>
      <c r="F848" s="12"/>
      <c r="G848" s="12"/>
      <c r="H848" s="12"/>
      <c r="I848" s="60"/>
      <c r="J848" s="60"/>
      <c r="K848" s="15"/>
      <c r="L848" s="15"/>
      <c r="M848" s="15"/>
      <c r="N848" s="15"/>
      <c r="O848" s="15"/>
      <c r="P848" s="15"/>
      <c r="R848" s="15"/>
      <c r="S848" s="76"/>
      <c r="T848" s="76"/>
      <c r="U848" s="76"/>
      <c r="V848" s="76"/>
      <c r="W848" s="76"/>
      <c r="X848" s="76"/>
      <c r="Y848" s="76"/>
      <c r="Z848" s="76"/>
      <c r="AA848" s="76"/>
      <c r="AB848" s="76"/>
      <c r="AC848" s="76"/>
      <c r="AD848" s="76"/>
      <c r="AE848" s="76"/>
      <c r="AF848" s="76"/>
      <c r="AG848" s="76"/>
      <c r="AH848" s="76"/>
      <c r="AI848" s="76"/>
      <c r="AJ848" s="76"/>
      <c r="AK848" s="76"/>
      <c r="AL848" s="76"/>
      <c r="AM848" s="76"/>
      <c r="AN848" s="76"/>
      <c r="AO848" s="76"/>
      <c r="AP848" s="76"/>
      <c r="AQ848" s="76"/>
      <c r="AR848" s="76"/>
      <c r="AS848" s="76"/>
      <c r="AT848" s="76"/>
      <c r="AU848" s="76"/>
      <c r="AV848" s="76"/>
      <c r="AW848" s="76"/>
      <c r="AX848" s="76"/>
      <c r="AY848" s="76"/>
      <c r="AZ848" s="76"/>
      <c r="BA848" s="76"/>
      <c r="BB848" s="76"/>
      <c r="BC848" s="76"/>
      <c r="BD848" s="76"/>
      <c r="BE848" s="76"/>
      <c r="BF848" s="76"/>
      <c r="BG848" s="76"/>
      <c r="BH848" s="76"/>
      <c r="BI848" s="76"/>
      <c r="BJ848" s="76"/>
      <c r="BK848" s="76"/>
      <c r="BL848" s="76"/>
      <c r="BM848" s="76"/>
      <c r="BN848" s="76"/>
      <c r="BO848" s="76"/>
      <c r="BP848" s="76"/>
      <c r="BQ848" s="76"/>
      <c r="BR848" s="76"/>
      <c r="BS848" s="76"/>
      <c r="BT848" s="76"/>
      <c r="BU848" s="76"/>
      <c r="BV848" s="76"/>
      <c r="BW848" s="76"/>
      <c r="BX848" s="76"/>
      <c r="BY848" s="76"/>
      <c r="BZ848" s="76"/>
      <c r="CA848" s="76"/>
      <c r="CB848" s="76"/>
      <c r="CC848" s="76"/>
      <c r="CD848" s="76"/>
      <c r="CE848" s="76"/>
      <c r="CF848" s="76"/>
      <c r="CG848" s="76"/>
      <c r="CH848" s="76"/>
      <c r="CI848" s="76"/>
      <c r="CJ848" s="76"/>
      <c r="CK848" s="76"/>
      <c r="CL848" s="76"/>
    </row>
    <row r="849" spans="3:90" x14ac:dyDescent="0.4">
      <c r="C849" s="12"/>
      <c r="D849" s="12"/>
      <c r="E849" s="12" t="s">
        <v>906</v>
      </c>
      <c r="F849" s="12"/>
      <c r="G849" s="12"/>
      <c r="H849" s="12"/>
      <c r="I849" s="60"/>
      <c r="J849" s="60"/>
      <c r="K849" s="15"/>
      <c r="L849" s="15"/>
      <c r="M849" s="15"/>
      <c r="N849" s="15"/>
      <c r="O849" s="15"/>
      <c r="P849" s="15"/>
      <c r="R849" s="15"/>
      <c r="S849" s="76"/>
      <c r="T849" s="76"/>
      <c r="U849" s="76"/>
      <c r="V849" s="76"/>
      <c r="W849" s="76"/>
      <c r="X849" s="76"/>
      <c r="Y849" s="76"/>
      <c r="Z849" s="76"/>
      <c r="AA849" s="76"/>
      <c r="AB849" s="76"/>
      <c r="AC849" s="76"/>
      <c r="AD849" s="76"/>
      <c r="AE849" s="76"/>
      <c r="AF849" s="76"/>
      <c r="AG849" s="76"/>
      <c r="AH849" s="76"/>
      <c r="AI849" s="76"/>
      <c r="AJ849" s="76"/>
      <c r="AK849" s="76"/>
      <c r="AL849" s="76"/>
      <c r="AM849" s="76"/>
      <c r="AN849" s="76"/>
      <c r="AO849" s="76"/>
      <c r="AP849" s="76"/>
      <c r="AQ849" s="76"/>
      <c r="AR849" s="76"/>
      <c r="AS849" s="76"/>
      <c r="AT849" s="76"/>
      <c r="AU849" s="76"/>
      <c r="AV849" s="76"/>
      <c r="AW849" s="76"/>
      <c r="AX849" s="76"/>
      <c r="AY849" s="76"/>
      <c r="AZ849" s="76"/>
      <c r="BA849" s="76"/>
      <c r="BB849" s="76"/>
      <c r="BC849" s="76"/>
      <c r="BD849" s="76"/>
      <c r="BE849" s="76"/>
      <c r="BF849" s="76"/>
      <c r="BG849" s="76"/>
      <c r="BH849" s="76"/>
      <c r="BI849" s="76"/>
      <c r="BJ849" s="76"/>
      <c r="BK849" s="76"/>
      <c r="BL849" s="76"/>
      <c r="BM849" s="76"/>
      <c r="BN849" s="76"/>
      <c r="BO849" s="76"/>
      <c r="BP849" s="76"/>
      <c r="BQ849" s="76"/>
      <c r="BR849" s="76"/>
      <c r="BS849" s="76"/>
      <c r="BT849" s="76"/>
      <c r="BU849" s="76"/>
      <c r="BV849" s="76"/>
      <c r="BW849" s="76"/>
      <c r="BX849" s="76"/>
      <c r="BY849" s="76"/>
      <c r="BZ849" s="76"/>
      <c r="CA849" s="76"/>
      <c r="CB849" s="76"/>
      <c r="CC849" s="76"/>
      <c r="CD849" s="76"/>
      <c r="CE849" s="76"/>
      <c r="CF849" s="76"/>
      <c r="CG849" s="76"/>
      <c r="CH849" s="76"/>
      <c r="CI849" s="76"/>
      <c r="CJ849" s="76"/>
      <c r="CK849" s="76"/>
      <c r="CL849" s="76"/>
    </row>
    <row r="850" spans="3:90" x14ac:dyDescent="0.4">
      <c r="C850" s="12"/>
      <c r="D850" s="12"/>
      <c r="E850" s="12" t="s">
        <v>906</v>
      </c>
      <c r="F850" s="12"/>
      <c r="G850" s="12"/>
      <c r="H850" s="12"/>
      <c r="I850" s="60"/>
      <c r="J850" s="60"/>
      <c r="K850" s="15"/>
      <c r="L850" s="15"/>
      <c r="M850" s="15"/>
      <c r="N850" s="15"/>
      <c r="O850" s="15"/>
      <c r="P850" s="15"/>
      <c r="R850" s="15"/>
      <c r="S850" s="76"/>
      <c r="T850" s="76"/>
      <c r="U850" s="76"/>
      <c r="V850" s="76"/>
      <c r="W850" s="76"/>
      <c r="X850" s="76"/>
      <c r="Y850" s="76"/>
      <c r="Z850" s="76"/>
      <c r="AA850" s="76"/>
      <c r="AB850" s="76"/>
      <c r="AC850" s="76"/>
      <c r="AD850" s="76"/>
      <c r="AE850" s="76"/>
      <c r="AF850" s="76"/>
      <c r="AG850" s="76"/>
      <c r="AH850" s="76"/>
      <c r="AI850" s="76"/>
      <c r="AJ850" s="76"/>
      <c r="AK850" s="76"/>
      <c r="AL850" s="76"/>
      <c r="AM850" s="76"/>
      <c r="AN850" s="76"/>
      <c r="AO850" s="76"/>
      <c r="AP850" s="76"/>
      <c r="AQ850" s="76"/>
      <c r="AR850" s="76"/>
      <c r="AS850" s="76"/>
      <c r="AT850" s="76"/>
      <c r="AU850" s="76"/>
      <c r="AV850" s="76"/>
      <c r="AW850" s="76"/>
      <c r="AX850" s="76"/>
      <c r="AY850" s="76"/>
      <c r="AZ850" s="76"/>
      <c r="BA850" s="76"/>
      <c r="BB850" s="76"/>
      <c r="BC850" s="76"/>
      <c r="BD850" s="76"/>
      <c r="BE850" s="76"/>
      <c r="BF850" s="76"/>
      <c r="BG850" s="76"/>
      <c r="BH850" s="76"/>
      <c r="BI850" s="76"/>
      <c r="BJ850" s="76"/>
      <c r="BK850" s="76"/>
      <c r="BL850" s="76"/>
      <c r="BM850" s="76"/>
      <c r="BN850" s="76"/>
      <c r="BO850" s="76"/>
      <c r="BP850" s="76"/>
      <c r="BQ850" s="76"/>
      <c r="BR850" s="76"/>
      <c r="BS850" s="76"/>
      <c r="BT850" s="76"/>
      <c r="BU850" s="76"/>
      <c r="BV850" s="76"/>
      <c r="BW850" s="76"/>
      <c r="BX850" s="76"/>
      <c r="BY850" s="76"/>
      <c r="BZ850" s="76"/>
      <c r="CA850" s="76"/>
      <c r="CB850" s="76"/>
      <c r="CC850" s="76"/>
      <c r="CD850" s="76"/>
      <c r="CE850" s="76"/>
      <c r="CF850" s="76"/>
      <c r="CG850" s="76"/>
      <c r="CH850" s="76"/>
      <c r="CI850" s="76"/>
      <c r="CJ850" s="76"/>
      <c r="CK850" s="76"/>
      <c r="CL850" s="76"/>
    </row>
    <row r="851" spans="3:90" x14ac:dyDescent="0.4">
      <c r="C851" s="12"/>
      <c r="D851" s="12"/>
      <c r="E851" s="12" t="s">
        <v>906</v>
      </c>
      <c r="F851" s="12"/>
      <c r="G851" s="12"/>
      <c r="H851" s="12"/>
      <c r="I851" s="60"/>
      <c r="J851" s="60"/>
      <c r="K851" s="15"/>
      <c r="L851" s="15"/>
      <c r="M851" s="15"/>
      <c r="N851" s="15"/>
      <c r="O851" s="15"/>
      <c r="P851" s="15"/>
      <c r="R851" s="15"/>
      <c r="S851" s="76"/>
      <c r="T851" s="76"/>
      <c r="U851" s="76"/>
      <c r="V851" s="76"/>
      <c r="W851" s="76"/>
      <c r="X851" s="76"/>
      <c r="Y851" s="76"/>
      <c r="Z851" s="76"/>
      <c r="AA851" s="76"/>
      <c r="AB851" s="76"/>
      <c r="AC851" s="76"/>
      <c r="AD851" s="76"/>
      <c r="AE851" s="76"/>
      <c r="AF851" s="76"/>
      <c r="AG851" s="76"/>
      <c r="AH851" s="76"/>
      <c r="AI851" s="76"/>
      <c r="AJ851" s="76"/>
      <c r="AK851" s="76"/>
      <c r="AL851" s="76"/>
      <c r="AM851" s="76"/>
      <c r="AN851" s="76"/>
      <c r="AO851" s="76"/>
      <c r="AP851" s="76"/>
      <c r="AQ851" s="76"/>
      <c r="AR851" s="76"/>
      <c r="AS851" s="76"/>
      <c r="AT851" s="76"/>
      <c r="AU851" s="76"/>
      <c r="AV851" s="76"/>
      <c r="AW851" s="76"/>
      <c r="AX851" s="76"/>
      <c r="AY851" s="76"/>
      <c r="AZ851" s="76"/>
      <c r="BA851" s="76"/>
      <c r="BB851" s="76"/>
      <c r="BC851" s="76"/>
      <c r="BD851" s="76"/>
      <c r="BE851" s="76"/>
      <c r="BF851" s="76"/>
      <c r="BG851" s="76"/>
      <c r="BH851" s="76"/>
      <c r="BI851" s="76"/>
      <c r="BJ851" s="76"/>
      <c r="BK851" s="76"/>
      <c r="BL851" s="76"/>
      <c r="BM851" s="76"/>
      <c r="BN851" s="76"/>
      <c r="BO851" s="76"/>
      <c r="BP851" s="76"/>
      <c r="BQ851" s="76"/>
      <c r="BR851" s="76"/>
      <c r="BS851" s="76"/>
      <c r="BT851" s="76"/>
      <c r="BU851" s="76"/>
      <c r="BV851" s="76"/>
      <c r="BW851" s="76"/>
      <c r="BX851" s="76"/>
      <c r="BY851" s="76"/>
      <c r="BZ851" s="76"/>
      <c r="CA851" s="76"/>
      <c r="CB851" s="76"/>
      <c r="CC851" s="76"/>
      <c r="CD851" s="76"/>
      <c r="CE851" s="76"/>
      <c r="CF851" s="76"/>
      <c r="CG851" s="76"/>
      <c r="CH851" s="76"/>
      <c r="CI851" s="76"/>
      <c r="CJ851" s="76"/>
      <c r="CK851" s="76"/>
      <c r="CL851" s="76"/>
    </row>
    <row r="852" spans="3:90" x14ac:dyDescent="0.4">
      <c r="C852" s="12"/>
      <c r="D852" s="12"/>
      <c r="E852" s="12" t="s">
        <v>906</v>
      </c>
      <c r="F852" s="12"/>
      <c r="G852" s="12"/>
      <c r="H852" s="12"/>
      <c r="I852" s="60"/>
      <c r="J852" s="60"/>
      <c r="K852" s="15"/>
      <c r="L852" s="15"/>
      <c r="M852" s="15"/>
      <c r="N852" s="15"/>
      <c r="O852" s="15"/>
      <c r="P852" s="15"/>
      <c r="R852" s="15"/>
      <c r="S852" s="76"/>
      <c r="T852" s="76"/>
      <c r="U852" s="76"/>
      <c r="V852" s="76"/>
      <c r="W852" s="76"/>
      <c r="X852" s="76"/>
      <c r="Y852" s="76"/>
      <c r="Z852" s="76"/>
      <c r="AA852" s="76"/>
      <c r="AB852" s="76"/>
      <c r="AC852" s="76"/>
      <c r="AD852" s="76"/>
      <c r="AE852" s="76"/>
      <c r="AF852" s="76"/>
      <c r="AG852" s="76"/>
      <c r="AH852" s="76"/>
      <c r="AI852" s="76"/>
      <c r="AJ852" s="76"/>
      <c r="AK852" s="76"/>
      <c r="AL852" s="76"/>
      <c r="AM852" s="76"/>
      <c r="AN852" s="76"/>
      <c r="AO852" s="76"/>
      <c r="AP852" s="76"/>
      <c r="AQ852" s="76"/>
      <c r="AR852" s="76"/>
      <c r="AS852" s="76"/>
      <c r="AT852" s="76"/>
      <c r="AU852" s="76"/>
      <c r="AV852" s="76"/>
      <c r="AW852" s="76"/>
      <c r="AX852" s="76"/>
      <c r="AY852" s="76"/>
      <c r="AZ852" s="76"/>
      <c r="BA852" s="76"/>
      <c r="BB852" s="76"/>
      <c r="BC852" s="76"/>
      <c r="BD852" s="76"/>
      <c r="BE852" s="76"/>
      <c r="BF852" s="76"/>
      <c r="BG852" s="76"/>
      <c r="BH852" s="76"/>
      <c r="BI852" s="76"/>
      <c r="BJ852" s="76"/>
      <c r="BK852" s="76"/>
      <c r="BL852" s="76"/>
      <c r="BM852" s="76"/>
      <c r="BN852" s="76"/>
      <c r="BO852" s="76"/>
      <c r="BP852" s="76"/>
      <c r="BQ852" s="76"/>
      <c r="BR852" s="76"/>
      <c r="BS852" s="76"/>
      <c r="BT852" s="76"/>
      <c r="BU852" s="76"/>
      <c r="BV852" s="76"/>
      <c r="BW852" s="76"/>
      <c r="BX852" s="76"/>
      <c r="BY852" s="76"/>
      <c r="BZ852" s="76"/>
      <c r="CA852" s="76"/>
      <c r="CB852" s="76"/>
      <c r="CC852" s="76"/>
      <c r="CD852" s="76"/>
      <c r="CE852" s="76"/>
      <c r="CF852" s="76"/>
      <c r="CG852" s="76"/>
      <c r="CH852" s="76"/>
      <c r="CI852" s="76"/>
      <c r="CJ852" s="76"/>
      <c r="CK852" s="76"/>
      <c r="CL852" s="76"/>
    </row>
    <row r="853" spans="3:90" x14ac:dyDescent="0.4">
      <c r="C853" s="12"/>
      <c r="D853" s="12"/>
      <c r="E853" s="12" t="s">
        <v>906</v>
      </c>
      <c r="F853" s="12"/>
      <c r="G853" s="12"/>
      <c r="H853" s="12"/>
      <c r="I853" s="60"/>
      <c r="J853" s="60"/>
      <c r="K853" s="15"/>
      <c r="L853" s="15"/>
      <c r="M853" s="15"/>
      <c r="N853" s="15"/>
      <c r="O853" s="15"/>
      <c r="P853" s="15"/>
      <c r="R853" s="15"/>
      <c r="S853" s="76"/>
      <c r="T853" s="76"/>
      <c r="U853" s="76"/>
      <c r="V853" s="76"/>
      <c r="W853" s="76"/>
      <c r="X853" s="76"/>
      <c r="Y853" s="76"/>
      <c r="Z853" s="76"/>
      <c r="AA853" s="76"/>
      <c r="AB853" s="76"/>
      <c r="AC853" s="76"/>
      <c r="AD853" s="76"/>
      <c r="AE853" s="76"/>
      <c r="AF853" s="76"/>
      <c r="AG853" s="76"/>
      <c r="AH853" s="76"/>
      <c r="AI853" s="76"/>
      <c r="AJ853" s="76"/>
      <c r="AK853" s="76"/>
      <c r="AL853" s="76"/>
      <c r="AM853" s="76"/>
      <c r="AN853" s="76"/>
      <c r="AO853" s="76"/>
      <c r="AP853" s="76"/>
      <c r="AQ853" s="76"/>
      <c r="AR853" s="76"/>
      <c r="AS853" s="76"/>
      <c r="AT853" s="76"/>
      <c r="AU853" s="76"/>
      <c r="AV853" s="76"/>
      <c r="AW853" s="76"/>
      <c r="AX853" s="76"/>
      <c r="AY853" s="76"/>
      <c r="AZ853" s="76"/>
      <c r="BA853" s="76"/>
      <c r="BB853" s="76"/>
      <c r="BC853" s="76"/>
      <c r="BD853" s="76"/>
      <c r="BE853" s="76"/>
      <c r="BF853" s="76"/>
      <c r="BG853" s="76"/>
      <c r="BH853" s="76"/>
      <c r="BI853" s="76"/>
      <c r="BJ853" s="76"/>
      <c r="BK853" s="76"/>
      <c r="BL853" s="76"/>
      <c r="BM853" s="76"/>
      <c r="BN853" s="76"/>
      <c r="BO853" s="76"/>
      <c r="BP853" s="76"/>
      <c r="BQ853" s="76"/>
      <c r="BR853" s="76"/>
      <c r="BS853" s="76"/>
      <c r="BT853" s="76"/>
      <c r="BU853" s="76"/>
      <c r="BV853" s="76"/>
      <c r="BW853" s="76"/>
      <c r="BX853" s="76"/>
      <c r="BY853" s="76"/>
      <c r="BZ853" s="76"/>
      <c r="CA853" s="76"/>
      <c r="CB853" s="76"/>
      <c r="CC853" s="76"/>
      <c r="CD853" s="76"/>
      <c r="CE853" s="76"/>
      <c r="CF853" s="76"/>
      <c r="CG853" s="76"/>
      <c r="CH853" s="76"/>
      <c r="CI853" s="76"/>
      <c r="CJ853" s="76"/>
      <c r="CK853" s="76"/>
      <c r="CL853" s="76"/>
    </row>
    <row r="854" spans="3:90" x14ac:dyDescent="0.4">
      <c r="C854" s="12"/>
      <c r="D854" s="12"/>
      <c r="E854" s="12" t="s">
        <v>906</v>
      </c>
      <c r="F854" s="12"/>
      <c r="G854" s="12"/>
      <c r="H854" s="12"/>
      <c r="I854" s="60"/>
      <c r="J854" s="60"/>
      <c r="K854" s="15"/>
      <c r="L854" s="15"/>
      <c r="M854" s="15"/>
      <c r="N854" s="15"/>
      <c r="O854" s="15"/>
      <c r="P854" s="15"/>
      <c r="R854" s="15"/>
      <c r="S854" s="76"/>
      <c r="T854" s="76"/>
      <c r="U854" s="76"/>
      <c r="V854" s="76"/>
      <c r="W854" s="76"/>
      <c r="X854" s="76"/>
      <c r="Y854" s="76"/>
      <c r="Z854" s="76"/>
      <c r="AA854" s="76"/>
      <c r="AB854" s="76"/>
      <c r="AC854" s="76"/>
      <c r="AD854" s="76"/>
      <c r="AE854" s="76"/>
      <c r="AF854" s="76"/>
      <c r="AG854" s="76"/>
      <c r="AH854" s="76"/>
      <c r="AI854" s="76"/>
      <c r="AJ854" s="76"/>
      <c r="AK854" s="76"/>
      <c r="AL854" s="76"/>
      <c r="AM854" s="76"/>
      <c r="AN854" s="76"/>
      <c r="AO854" s="76"/>
      <c r="AP854" s="76"/>
      <c r="AQ854" s="76"/>
      <c r="AR854" s="76"/>
      <c r="AS854" s="76"/>
      <c r="AT854" s="76"/>
      <c r="AU854" s="76"/>
      <c r="AV854" s="76"/>
      <c r="AW854" s="76"/>
      <c r="AX854" s="76"/>
      <c r="AY854" s="76"/>
      <c r="AZ854" s="76"/>
      <c r="BA854" s="76"/>
      <c r="BB854" s="76"/>
      <c r="BC854" s="76"/>
      <c r="BD854" s="76"/>
      <c r="BE854" s="76"/>
      <c r="BF854" s="76"/>
      <c r="BG854" s="76"/>
      <c r="BH854" s="76"/>
      <c r="BI854" s="76"/>
      <c r="BJ854" s="76"/>
      <c r="BK854" s="76"/>
      <c r="BL854" s="76"/>
      <c r="BM854" s="76"/>
      <c r="BN854" s="76"/>
      <c r="BO854" s="76"/>
      <c r="BP854" s="76"/>
      <c r="BQ854" s="76"/>
      <c r="BR854" s="76"/>
      <c r="BS854" s="76"/>
      <c r="BT854" s="76"/>
      <c r="BU854" s="76"/>
      <c r="BV854" s="76"/>
      <c r="BW854" s="76"/>
      <c r="BX854" s="76"/>
      <c r="BY854" s="76"/>
      <c r="BZ854" s="76"/>
      <c r="CA854" s="76"/>
      <c r="CB854" s="76"/>
      <c r="CC854" s="76"/>
      <c r="CD854" s="76"/>
      <c r="CE854" s="76"/>
      <c r="CF854" s="76"/>
      <c r="CG854" s="76"/>
      <c r="CH854" s="76"/>
      <c r="CI854" s="76"/>
      <c r="CJ854" s="76"/>
      <c r="CK854" s="76"/>
      <c r="CL854" s="76"/>
    </row>
    <row r="855" spans="3:90" x14ac:dyDescent="0.4">
      <c r="C855" s="12"/>
      <c r="D855" s="12"/>
      <c r="E855" s="12" t="s">
        <v>906</v>
      </c>
      <c r="F855" s="12"/>
      <c r="G855" s="12"/>
      <c r="H855" s="12"/>
      <c r="I855" s="60"/>
      <c r="J855" s="60"/>
      <c r="K855" s="15"/>
      <c r="L855" s="15"/>
      <c r="M855" s="15"/>
      <c r="N855" s="15"/>
      <c r="O855" s="15"/>
      <c r="P855" s="15"/>
      <c r="R855" s="15"/>
      <c r="S855" s="76"/>
      <c r="T855" s="76"/>
      <c r="U855" s="76"/>
      <c r="V855" s="76"/>
      <c r="W855" s="76"/>
      <c r="X855" s="76"/>
      <c r="Y855" s="76"/>
      <c r="Z855" s="76"/>
      <c r="AA855" s="76"/>
      <c r="AB855" s="76"/>
      <c r="AC855" s="76"/>
      <c r="AD855" s="76"/>
      <c r="AE855" s="76"/>
      <c r="AF855" s="76"/>
      <c r="AG855" s="76"/>
      <c r="AH855" s="76"/>
      <c r="AI855" s="76"/>
      <c r="AJ855" s="76"/>
      <c r="AK855" s="76"/>
      <c r="AL855" s="76"/>
      <c r="AM855" s="76"/>
      <c r="AN855" s="76"/>
      <c r="AO855" s="76"/>
      <c r="AP855" s="76"/>
      <c r="AQ855" s="76"/>
      <c r="AR855" s="76"/>
      <c r="AS855" s="76"/>
      <c r="AT855" s="76"/>
      <c r="AU855" s="76"/>
      <c r="AV855" s="76"/>
      <c r="AW855" s="76"/>
      <c r="AX855" s="76"/>
      <c r="AY855" s="76"/>
      <c r="AZ855" s="76"/>
      <c r="BA855" s="76"/>
      <c r="BB855" s="76"/>
      <c r="BC855" s="76"/>
      <c r="BD855" s="76"/>
      <c r="BE855" s="76"/>
      <c r="BF855" s="76"/>
      <c r="BG855" s="76"/>
      <c r="BH855" s="76"/>
      <c r="BI855" s="76"/>
      <c r="BJ855" s="76"/>
      <c r="BK855" s="76"/>
      <c r="BL855" s="76"/>
      <c r="BM855" s="76"/>
      <c r="BN855" s="76"/>
      <c r="BO855" s="76"/>
      <c r="BP855" s="76"/>
      <c r="BQ855" s="76"/>
      <c r="BR855" s="76"/>
      <c r="BS855" s="76"/>
      <c r="BT855" s="76"/>
      <c r="BU855" s="76"/>
      <c r="BV855" s="76"/>
      <c r="BW855" s="76"/>
      <c r="BX855" s="76"/>
      <c r="BY855" s="76"/>
      <c r="BZ855" s="76"/>
      <c r="CA855" s="76"/>
      <c r="CB855" s="76"/>
      <c r="CC855" s="76"/>
      <c r="CD855" s="76"/>
      <c r="CE855" s="76"/>
      <c r="CF855" s="76"/>
      <c r="CG855" s="76"/>
      <c r="CH855" s="76"/>
      <c r="CI855" s="76"/>
      <c r="CJ855" s="76"/>
      <c r="CK855" s="76"/>
      <c r="CL855" s="76"/>
    </row>
    <row r="856" spans="3:90" x14ac:dyDescent="0.4">
      <c r="C856" s="12"/>
      <c r="D856" s="12"/>
      <c r="E856" s="12" t="s">
        <v>906</v>
      </c>
      <c r="F856" s="12"/>
      <c r="G856" s="12"/>
      <c r="H856" s="12"/>
      <c r="I856" s="60"/>
      <c r="J856" s="60"/>
      <c r="K856" s="15"/>
      <c r="L856" s="15"/>
      <c r="M856" s="15"/>
      <c r="N856" s="15"/>
      <c r="O856" s="15"/>
      <c r="P856" s="15"/>
      <c r="R856" s="15"/>
      <c r="S856" s="76"/>
      <c r="T856" s="76"/>
      <c r="U856" s="76"/>
      <c r="V856" s="76"/>
      <c r="W856" s="76"/>
      <c r="X856" s="76"/>
      <c r="Y856" s="76"/>
      <c r="Z856" s="76"/>
      <c r="AA856" s="76"/>
      <c r="AB856" s="76"/>
      <c r="AC856" s="76"/>
      <c r="AD856" s="76"/>
      <c r="AE856" s="76"/>
      <c r="AF856" s="76"/>
      <c r="AG856" s="76"/>
      <c r="AH856" s="76"/>
      <c r="AI856" s="76"/>
      <c r="AJ856" s="76"/>
      <c r="AK856" s="76"/>
      <c r="AL856" s="76"/>
      <c r="AM856" s="76"/>
      <c r="AN856" s="76"/>
      <c r="AO856" s="76"/>
      <c r="AP856" s="76"/>
      <c r="AQ856" s="76"/>
      <c r="AR856" s="76"/>
      <c r="AS856" s="76"/>
      <c r="AT856" s="76"/>
      <c r="AU856" s="76"/>
      <c r="AV856" s="76"/>
      <c r="AW856" s="76"/>
      <c r="AX856" s="76"/>
      <c r="AY856" s="76"/>
      <c r="AZ856" s="76"/>
      <c r="BA856" s="76"/>
      <c r="BB856" s="76"/>
      <c r="BC856" s="76"/>
      <c r="BD856" s="76"/>
      <c r="BE856" s="76"/>
      <c r="BF856" s="76"/>
      <c r="BG856" s="76"/>
      <c r="BH856" s="76"/>
      <c r="BI856" s="76"/>
      <c r="BJ856" s="76"/>
      <c r="BK856" s="76"/>
      <c r="BL856" s="76"/>
      <c r="BM856" s="76"/>
      <c r="BN856" s="76"/>
      <c r="BO856" s="76"/>
      <c r="BP856" s="76"/>
      <c r="BQ856" s="76"/>
      <c r="BR856" s="76"/>
      <c r="BS856" s="76"/>
      <c r="BT856" s="76"/>
      <c r="BU856" s="76"/>
      <c r="BV856" s="76"/>
      <c r="BW856" s="76"/>
      <c r="BX856" s="76"/>
      <c r="BY856" s="76"/>
      <c r="BZ856" s="76"/>
      <c r="CA856" s="76"/>
      <c r="CB856" s="76"/>
      <c r="CC856" s="76"/>
      <c r="CD856" s="76"/>
      <c r="CE856" s="76"/>
      <c r="CF856" s="76"/>
      <c r="CG856" s="76"/>
      <c r="CH856" s="76"/>
      <c r="CI856" s="76"/>
      <c r="CJ856" s="76"/>
      <c r="CK856" s="76"/>
      <c r="CL856" s="76"/>
    </row>
    <row r="857" spans="3:90" x14ac:dyDescent="0.4">
      <c r="C857" s="12"/>
      <c r="D857" s="12"/>
      <c r="E857" s="12" t="s">
        <v>906</v>
      </c>
      <c r="F857" s="12"/>
      <c r="G857" s="12"/>
      <c r="H857" s="12"/>
      <c r="I857" s="60"/>
      <c r="J857" s="60"/>
      <c r="K857" s="15"/>
      <c r="L857" s="15"/>
      <c r="M857" s="15"/>
      <c r="N857" s="15"/>
      <c r="O857" s="15"/>
      <c r="P857" s="15"/>
      <c r="R857" s="15"/>
      <c r="S857" s="76"/>
      <c r="T857" s="76"/>
      <c r="U857" s="76"/>
      <c r="V857" s="76"/>
      <c r="W857" s="76"/>
      <c r="X857" s="76"/>
      <c r="Y857" s="76"/>
      <c r="Z857" s="76"/>
      <c r="AA857" s="76"/>
      <c r="AB857" s="76"/>
      <c r="AC857" s="76"/>
      <c r="AD857" s="76"/>
      <c r="AE857" s="76"/>
      <c r="AF857" s="76"/>
      <c r="AG857" s="76"/>
      <c r="AH857" s="76"/>
      <c r="AI857" s="76"/>
      <c r="AJ857" s="76"/>
      <c r="AK857" s="76"/>
      <c r="AL857" s="76"/>
      <c r="AM857" s="76"/>
      <c r="AN857" s="76"/>
      <c r="AO857" s="76"/>
      <c r="AP857" s="76"/>
      <c r="AQ857" s="76"/>
      <c r="AR857" s="76"/>
      <c r="AS857" s="76"/>
      <c r="AT857" s="76"/>
      <c r="AU857" s="76"/>
      <c r="AV857" s="76"/>
      <c r="AW857" s="76"/>
      <c r="AX857" s="76"/>
      <c r="AY857" s="76"/>
      <c r="AZ857" s="76"/>
      <c r="BA857" s="76"/>
      <c r="BB857" s="76"/>
      <c r="BC857" s="76"/>
      <c r="BD857" s="76"/>
      <c r="BE857" s="76"/>
      <c r="BF857" s="76"/>
      <c r="BG857" s="76"/>
      <c r="BH857" s="76"/>
      <c r="BI857" s="76"/>
      <c r="BJ857" s="76"/>
      <c r="BK857" s="76"/>
      <c r="BL857" s="76"/>
      <c r="BM857" s="76"/>
      <c r="BN857" s="76"/>
      <c r="BO857" s="76"/>
      <c r="BP857" s="76"/>
      <c r="BQ857" s="76"/>
      <c r="BR857" s="76"/>
      <c r="BS857" s="76"/>
      <c r="BT857" s="76"/>
      <c r="BU857" s="76"/>
      <c r="BV857" s="76"/>
      <c r="BW857" s="76"/>
      <c r="BX857" s="76"/>
      <c r="BY857" s="76"/>
      <c r="BZ857" s="76"/>
      <c r="CA857" s="76"/>
      <c r="CB857" s="76"/>
      <c r="CC857" s="76"/>
      <c r="CD857" s="76"/>
      <c r="CE857" s="76"/>
      <c r="CF857" s="76"/>
      <c r="CG857" s="76"/>
      <c r="CH857" s="76"/>
      <c r="CI857" s="76"/>
      <c r="CJ857" s="76"/>
      <c r="CK857" s="76"/>
      <c r="CL857" s="76"/>
    </row>
    <row r="858" spans="3:90" x14ac:dyDescent="0.4">
      <c r="C858" s="12"/>
      <c r="D858" s="12"/>
      <c r="E858" s="12" t="s">
        <v>906</v>
      </c>
      <c r="F858" s="12"/>
      <c r="G858" s="12"/>
      <c r="H858" s="12"/>
      <c r="I858" s="60"/>
      <c r="J858" s="60"/>
      <c r="K858" s="15"/>
      <c r="L858" s="15"/>
      <c r="M858" s="15"/>
      <c r="N858" s="15"/>
      <c r="O858" s="15"/>
      <c r="P858" s="15"/>
      <c r="R858" s="15"/>
      <c r="S858" s="76"/>
      <c r="T858" s="76"/>
      <c r="U858" s="76"/>
      <c r="V858" s="76"/>
      <c r="W858" s="76"/>
      <c r="X858" s="76"/>
      <c r="Y858" s="76"/>
      <c r="Z858" s="76"/>
      <c r="AA858" s="76"/>
      <c r="AB858" s="76"/>
      <c r="AC858" s="76"/>
      <c r="AD858" s="76"/>
      <c r="AE858" s="76"/>
      <c r="AF858" s="76"/>
      <c r="AG858" s="76"/>
      <c r="AH858" s="76"/>
      <c r="AI858" s="76"/>
      <c r="AJ858" s="76"/>
      <c r="AK858" s="76"/>
      <c r="AL858" s="76"/>
      <c r="AM858" s="76"/>
      <c r="AN858" s="76"/>
      <c r="AO858" s="76"/>
      <c r="AP858" s="76"/>
      <c r="AQ858" s="76"/>
      <c r="AR858" s="76"/>
      <c r="AS858" s="76"/>
      <c r="AT858" s="76"/>
      <c r="AU858" s="76"/>
      <c r="AV858" s="76"/>
      <c r="AW858" s="76"/>
      <c r="AX858" s="76"/>
      <c r="AY858" s="76"/>
      <c r="AZ858" s="76"/>
      <c r="BA858" s="76"/>
      <c r="BB858" s="76"/>
      <c r="BC858" s="76"/>
      <c r="BD858" s="76"/>
      <c r="BE858" s="76"/>
      <c r="BF858" s="76"/>
      <c r="BG858" s="76"/>
      <c r="BH858" s="76"/>
      <c r="BI858" s="76"/>
      <c r="BJ858" s="76"/>
      <c r="BK858" s="76"/>
      <c r="BL858" s="76"/>
      <c r="BM858" s="76"/>
      <c r="BN858" s="76"/>
      <c r="BO858" s="76"/>
      <c r="BP858" s="76"/>
      <c r="BQ858" s="76"/>
      <c r="BR858" s="76"/>
      <c r="BS858" s="76"/>
      <c r="BT858" s="76"/>
      <c r="BU858" s="76"/>
      <c r="BV858" s="76"/>
      <c r="BW858" s="76"/>
      <c r="BX858" s="76"/>
      <c r="BY858" s="76"/>
      <c r="BZ858" s="76"/>
      <c r="CA858" s="76"/>
      <c r="CB858" s="76"/>
      <c r="CC858" s="76"/>
      <c r="CD858" s="76"/>
      <c r="CE858" s="76"/>
      <c r="CF858" s="76"/>
      <c r="CG858" s="76"/>
      <c r="CH858" s="76"/>
      <c r="CI858" s="76"/>
      <c r="CJ858" s="76"/>
      <c r="CK858" s="76"/>
      <c r="CL858" s="76"/>
    </row>
    <row r="859" spans="3:90" x14ac:dyDescent="0.4">
      <c r="C859" s="12"/>
      <c r="D859" s="12"/>
      <c r="E859" s="12" t="s">
        <v>906</v>
      </c>
      <c r="F859" s="12"/>
      <c r="G859" s="12"/>
      <c r="H859" s="12"/>
      <c r="I859" s="60"/>
      <c r="J859" s="60"/>
      <c r="K859" s="15"/>
      <c r="L859" s="15"/>
      <c r="M859" s="15"/>
      <c r="N859" s="15"/>
      <c r="O859" s="15"/>
      <c r="P859" s="15"/>
      <c r="R859" s="15"/>
      <c r="S859" s="76"/>
      <c r="T859" s="76"/>
      <c r="U859" s="76"/>
      <c r="V859" s="76"/>
      <c r="W859" s="76"/>
      <c r="X859" s="76"/>
      <c r="Y859" s="76"/>
      <c r="Z859" s="76"/>
      <c r="AA859" s="76"/>
      <c r="AB859" s="76"/>
      <c r="AC859" s="76"/>
      <c r="AD859" s="76"/>
      <c r="AE859" s="76"/>
      <c r="AF859" s="76"/>
      <c r="AG859" s="76"/>
      <c r="AH859" s="76"/>
      <c r="AI859" s="76"/>
      <c r="AJ859" s="76"/>
      <c r="AK859" s="76"/>
      <c r="AL859" s="76"/>
      <c r="AM859" s="76"/>
      <c r="AN859" s="76"/>
      <c r="AO859" s="76"/>
      <c r="AP859" s="76"/>
      <c r="AQ859" s="76"/>
      <c r="AR859" s="76"/>
      <c r="AS859" s="76"/>
      <c r="AT859" s="76"/>
      <c r="AU859" s="76"/>
      <c r="AV859" s="76"/>
      <c r="AW859" s="76"/>
      <c r="AX859" s="76"/>
      <c r="AY859" s="76"/>
      <c r="AZ859" s="76"/>
      <c r="BA859" s="76"/>
      <c r="BB859" s="76"/>
      <c r="BC859" s="76"/>
      <c r="BD859" s="76"/>
      <c r="BE859" s="76"/>
      <c r="BF859" s="76"/>
      <c r="BG859" s="76"/>
      <c r="BH859" s="76"/>
      <c r="BI859" s="76"/>
      <c r="BJ859" s="76"/>
      <c r="BK859" s="76"/>
      <c r="BL859" s="76"/>
      <c r="BM859" s="76"/>
      <c r="BN859" s="76"/>
      <c r="BO859" s="76"/>
      <c r="BP859" s="76"/>
      <c r="BQ859" s="76"/>
      <c r="BR859" s="76"/>
      <c r="BS859" s="76"/>
      <c r="BT859" s="76"/>
      <c r="BU859" s="76"/>
      <c r="BV859" s="76"/>
      <c r="BW859" s="76"/>
      <c r="BX859" s="76"/>
      <c r="BY859" s="76"/>
      <c r="BZ859" s="76"/>
      <c r="CA859" s="76"/>
      <c r="CB859" s="76"/>
      <c r="CC859" s="76"/>
      <c r="CD859" s="76"/>
      <c r="CE859" s="76"/>
      <c r="CF859" s="76"/>
      <c r="CG859" s="76"/>
      <c r="CH859" s="76"/>
      <c r="CI859" s="76"/>
      <c r="CJ859" s="76"/>
      <c r="CK859" s="76"/>
      <c r="CL859" s="76"/>
    </row>
    <row r="860" spans="3:90" x14ac:dyDescent="0.4">
      <c r="C860" s="12"/>
      <c r="D860" s="12"/>
      <c r="E860" s="12" t="s">
        <v>906</v>
      </c>
      <c r="F860" s="12"/>
      <c r="G860" s="12"/>
      <c r="H860" s="12"/>
      <c r="I860" s="60"/>
      <c r="J860" s="60"/>
      <c r="K860" s="15"/>
      <c r="L860" s="15"/>
      <c r="M860" s="15"/>
      <c r="N860" s="15"/>
      <c r="O860" s="15"/>
      <c r="P860" s="15"/>
      <c r="R860" s="15"/>
      <c r="S860" s="76"/>
      <c r="T860" s="76"/>
      <c r="U860" s="76"/>
      <c r="V860" s="76"/>
      <c r="W860" s="76"/>
      <c r="X860" s="76"/>
      <c r="Y860" s="76"/>
      <c r="Z860" s="76"/>
      <c r="AA860" s="76"/>
      <c r="AB860" s="76"/>
      <c r="AC860" s="76"/>
      <c r="AD860" s="76"/>
      <c r="AE860" s="76"/>
      <c r="AF860" s="76"/>
      <c r="AG860" s="76"/>
      <c r="AH860" s="76"/>
      <c r="AI860" s="76"/>
      <c r="AJ860" s="76"/>
      <c r="AK860" s="76"/>
      <c r="AL860" s="76"/>
      <c r="AM860" s="76"/>
      <c r="AN860" s="76"/>
      <c r="AO860" s="76"/>
      <c r="AP860" s="76"/>
      <c r="AQ860" s="76"/>
      <c r="AR860" s="76"/>
      <c r="AS860" s="76"/>
      <c r="AT860" s="76"/>
      <c r="AU860" s="76"/>
      <c r="AV860" s="76"/>
      <c r="AW860" s="76"/>
      <c r="AX860" s="76"/>
      <c r="AY860" s="76"/>
      <c r="AZ860" s="76"/>
      <c r="BA860" s="76"/>
      <c r="BB860" s="76"/>
      <c r="BC860" s="76"/>
      <c r="BD860" s="76"/>
      <c r="BE860" s="76"/>
      <c r="BF860" s="76"/>
      <c r="BG860" s="76"/>
      <c r="BH860" s="76"/>
      <c r="BI860" s="76"/>
      <c r="BJ860" s="76"/>
      <c r="BK860" s="76"/>
      <c r="BL860" s="76"/>
      <c r="BM860" s="76"/>
      <c r="BN860" s="76"/>
      <c r="BO860" s="76"/>
      <c r="BP860" s="76"/>
      <c r="BQ860" s="76"/>
      <c r="BR860" s="76"/>
      <c r="BS860" s="76"/>
      <c r="BT860" s="76"/>
      <c r="BU860" s="76"/>
      <c r="BV860" s="76"/>
      <c r="BW860" s="76"/>
      <c r="BX860" s="76"/>
      <c r="BY860" s="76"/>
      <c r="BZ860" s="76"/>
      <c r="CA860" s="76"/>
      <c r="CB860" s="76"/>
      <c r="CC860" s="76"/>
      <c r="CD860" s="76"/>
      <c r="CE860" s="76"/>
      <c r="CF860" s="76"/>
      <c r="CG860" s="76"/>
      <c r="CH860" s="76"/>
      <c r="CI860" s="76"/>
      <c r="CJ860" s="76"/>
      <c r="CK860" s="76"/>
      <c r="CL860" s="76"/>
    </row>
    <row r="861" spans="3:90" x14ac:dyDescent="0.4">
      <c r="C861" s="12"/>
      <c r="D861" s="12"/>
      <c r="E861" s="12" t="s">
        <v>906</v>
      </c>
      <c r="F861" s="12"/>
      <c r="G861" s="12"/>
      <c r="H861" s="12"/>
      <c r="I861" s="60"/>
      <c r="J861" s="60"/>
      <c r="K861" s="15"/>
      <c r="L861" s="15"/>
      <c r="M861" s="15"/>
      <c r="N861" s="15"/>
      <c r="O861" s="15"/>
      <c r="P861" s="15"/>
      <c r="R861" s="15"/>
      <c r="S861" s="76"/>
      <c r="T861" s="76"/>
      <c r="U861" s="76"/>
      <c r="V861" s="76"/>
      <c r="W861" s="76"/>
      <c r="X861" s="76"/>
      <c r="Y861" s="76"/>
      <c r="Z861" s="76"/>
      <c r="AA861" s="76"/>
      <c r="AB861" s="76"/>
      <c r="AC861" s="76"/>
      <c r="AD861" s="76"/>
      <c r="AE861" s="76"/>
      <c r="AF861" s="76"/>
      <c r="AG861" s="76"/>
      <c r="AH861" s="76"/>
      <c r="AI861" s="76"/>
      <c r="AJ861" s="76"/>
      <c r="AK861" s="76"/>
      <c r="AL861" s="76"/>
      <c r="AM861" s="76"/>
      <c r="AN861" s="76"/>
      <c r="AO861" s="76"/>
      <c r="AP861" s="76"/>
      <c r="AQ861" s="76"/>
      <c r="AR861" s="76"/>
      <c r="AS861" s="76"/>
      <c r="AT861" s="76"/>
      <c r="AU861" s="76"/>
      <c r="AV861" s="76"/>
      <c r="AW861" s="76"/>
      <c r="AX861" s="76"/>
      <c r="AY861" s="76"/>
      <c r="AZ861" s="76"/>
      <c r="BA861" s="76"/>
      <c r="BB861" s="76"/>
      <c r="BC861" s="76"/>
      <c r="BD861" s="76"/>
      <c r="BE861" s="76"/>
      <c r="BF861" s="76"/>
      <c r="BG861" s="76"/>
      <c r="BH861" s="76"/>
      <c r="BI861" s="76"/>
      <c r="BJ861" s="76"/>
      <c r="BK861" s="76"/>
      <c r="BL861" s="76"/>
      <c r="BM861" s="76"/>
      <c r="BN861" s="76"/>
      <c r="BO861" s="76"/>
      <c r="BP861" s="76"/>
      <c r="BQ861" s="76"/>
      <c r="BR861" s="76"/>
      <c r="BS861" s="76"/>
      <c r="BT861" s="76"/>
      <c r="BU861" s="76"/>
      <c r="BV861" s="76"/>
      <c r="BW861" s="76"/>
      <c r="BX861" s="76"/>
      <c r="BY861" s="76"/>
      <c r="BZ861" s="76"/>
      <c r="CA861" s="76"/>
      <c r="CB861" s="76"/>
      <c r="CC861" s="76"/>
      <c r="CD861" s="76"/>
      <c r="CE861" s="76"/>
      <c r="CF861" s="76"/>
      <c r="CG861" s="76"/>
      <c r="CH861" s="76"/>
      <c r="CI861" s="76"/>
      <c r="CJ861" s="76"/>
      <c r="CK861" s="76"/>
      <c r="CL861" s="76"/>
    </row>
    <row r="862" spans="3:90" x14ac:dyDescent="0.4">
      <c r="C862" s="12"/>
      <c r="D862" s="12"/>
      <c r="E862" s="12" t="s">
        <v>906</v>
      </c>
      <c r="F862" s="12"/>
      <c r="G862" s="12"/>
      <c r="H862" s="12"/>
      <c r="I862" s="60"/>
      <c r="J862" s="60"/>
      <c r="K862" s="15"/>
      <c r="L862" s="15"/>
      <c r="M862" s="15"/>
      <c r="N862" s="15"/>
      <c r="O862" s="15"/>
      <c r="P862" s="15"/>
      <c r="R862" s="15"/>
      <c r="S862" s="76"/>
      <c r="T862" s="76"/>
      <c r="U862" s="76"/>
      <c r="V862" s="76"/>
      <c r="W862" s="76"/>
      <c r="X862" s="76"/>
      <c r="Y862" s="76"/>
      <c r="Z862" s="76"/>
      <c r="AA862" s="76"/>
      <c r="AB862" s="76"/>
      <c r="AC862" s="76"/>
      <c r="AD862" s="76"/>
      <c r="AE862" s="76"/>
      <c r="AF862" s="76"/>
      <c r="AG862" s="76"/>
      <c r="AH862" s="76"/>
      <c r="AI862" s="76"/>
      <c r="AJ862" s="76"/>
      <c r="AK862" s="76"/>
      <c r="AL862" s="76"/>
      <c r="AM862" s="76"/>
      <c r="AN862" s="76"/>
      <c r="AO862" s="76"/>
      <c r="AP862" s="76"/>
      <c r="AQ862" s="76"/>
      <c r="AR862" s="76"/>
      <c r="AS862" s="76"/>
      <c r="AT862" s="76"/>
      <c r="AU862" s="76"/>
      <c r="AV862" s="76"/>
      <c r="AW862" s="76"/>
      <c r="AX862" s="76"/>
      <c r="AY862" s="76"/>
      <c r="AZ862" s="76"/>
      <c r="BA862" s="76"/>
      <c r="BB862" s="76"/>
      <c r="BC862" s="76"/>
      <c r="BD862" s="76"/>
      <c r="BE862" s="76"/>
      <c r="BF862" s="76"/>
      <c r="BG862" s="76"/>
      <c r="BH862" s="76"/>
      <c r="BI862" s="76"/>
      <c r="BJ862" s="76"/>
      <c r="BK862" s="76"/>
      <c r="BL862" s="76"/>
      <c r="BM862" s="76"/>
      <c r="BN862" s="76"/>
      <c r="BO862" s="76"/>
      <c r="BP862" s="76"/>
      <c r="BQ862" s="76"/>
      <c r="BR862" s="76"/>
      <c r="BS862" s="76"/>
      <c r="BT862" s="76"/>
      <c r="BU862" s="76"/>
      <c r="BV862" s="76"/>
      <c r="BW862" s="76"/>
      <c r="BX862" s="76"/>
      <c r="BY862" s="76"/>
      <c r="BZ862" s="76"/>
      <c r="CA862" s="76"/>
      <c r="CB862" s="76"/>
      <c r="CC862" s="76"/>
      <c r="CD862" s="76"/>
      <c r="CE862" s="76"/>
      <c r="CF862" s="76"/>
      <c r="CG862" s="76"/>
      <c r="CH862" s="76"/>
      <c r="CI862" s="76"/>
      <c r="CJ862" s="76"/>
      <c r="CK862" s="76"/>
      <c r="CL862" s="76"/>
    </row>
    <row r="863" spans="3:90" x14ac:dyDescent="0.4">
      <c r="C863" s="12"/>
      <c r="D863" s="12"/>
      <c r="E863" s="12" t="s">
        <v>906</v>
      </c>
      <c r="F863" s="12"/>
      <c r="G863" s="12"/>
      <c r="H863" s="12"/>
      <c r="I863" s="60"/>
      <c r="J863" s="60"/>
      <c r="K863" s="15"/>
      <c r="L863" s="15"/>
      <c r="M863" s="15"/>
      <c r="N863" s="15"/>
      <c r="O863" s="15"/>
      <c r="P863" s="15"/>
      <c r="R863" s="15"/>
      <c r="S863" s="76"/>
      <c r="T863" s="76"/>
      <c r="U863" s="76"/>
      <c r="V863" s="76"/>
      <c r="W863" s="76"/>
      <c r="X863" s="76"/>
      <c r="Y863" s="76"/>
      <c r="Z863" s="76"/>
      <c r="AA863" s="76"/>
      <c r="AB863" s="76"/>
      <c r="AC863" s="76"/>
      <c r="AD863" s="76"/>
      <c r="AE863" s="76"/>
      <c r="AF863" s="76"/>
      <c r="AG863" s="76"/>
      <c r="AH863" s="76"/>
      <c r="AI863" s="76"/>
      <c r="AJ863" s="76"/>
      <c r="AK863" s="76"/>
      <c r="AL863" s="76"/>
      <c r="AM863" s="76"/>
      <c r="AN863" s="76"/>
      <c r="AO863" s="76"/>
      <c r="AP863" s="76"/>
      <c r="AQ863" s="76"/>
      <c r="AR863" s="76"/>
      <c r="AS863" s="76"/>
      <c r="AT863" s="76"/>
      <c r="AU863" s="76"/>
      <c r="AV863" s="76"/>
      <c r="AW863" s="76"/>
      <c r="AX863" s="76"/>
      <c r="AY863" s="76"/>
      <c r="AZ863" s="76"/>
      <c r="BA863" s="76"/>
      <c r="BB863" s="76"/>
      <c r="BC863" s="76"/>
      <c r="BD863" s="76"/>
      <c r="BE863" s="76"/>
      <c r="BF863" s="76"/>
      <c r="BG863" s="76"/>
      <c r="BH863" s="76"/>
      <c r="BI863" s="76"/>
      <c r="BJ863" s="76"/>
      <c r="BK863" s="76"/>
      <c r="BL863" s="76"/>
      <c r="BM863" s="76"/>
      <c r="BN863" s="76"/>
      <c r="BO863" s="76"/>
      <c r="BP863" s="76"/>
      <c r="BQ863" s="76"/>
      <c r="BR863" s="76"/>
      <c r="BS863" s="76"/>
      <c r="BT863" s="76"/>
      <c r="BU863" s="76"/>
      <c r="BV863" s="76"/>
      <c r="BW863" s="76"/>
      <c r="BX863" s="76"/>
      <c r="BY863" s="76"/>
      <c r="BZ863" s="76"/>
      <c r="CA863" s="76"/>
      <c r="CB863" s="76"/>
      <c r="CC863" s="76"/>
      <c r="CD863" s="76"/>
      <c r="CE863" s="76"/>
      <c r="CF863" s="76"/>
      <c r="CG863" s="76"/>
      <c r="CH863" s="76"/>
      <c r="CI863" s="76"/>
      <c r="CJ863" s="76"/>
      <c r="CK863" s="76"/>
      <c r="CL863" s="76"/>
    </row>
    <row r="864" spans="3:90" x14ac:dyDescent="0.4">
      <c r="C864" s="12"/>
      <c r="D864" s="12"/>
      <c r="E864" s="12" t="s">
        <v>906</v>
      </c>
      <c r="F864" s="12"/>
      <c r="G864" s="12"/>
      <c r="H864" s="12"/>
      <c r="I864" s="60"/>
      <c r="J864" s="60"/>
      <c r="K864" s="15"/>
      <c r="L864" s="15"/>
      <c r="M864" s="15"/>
      <c r="N864" s="15"/>
      <c r="O864" s="15"/>
      <c r="P864" s="15"/>
      <c r="R864" s="15"/>
      <c r="S864" s="76"/>
      <c r="T864" s="76"/>
      <c r="U864" s="76"/>
      <c r="V864" s="76"/>
      <c r="W864" s="76"/>
      <c r="X864" s="76"/>
      <c r="Y864" s="76"/>
      <c r="Z864" s="76"/>
      <c r="AA864" s="76"/>
      <c r="AB864" s="76"/>
      <c r="AC864" s="76"/>
      <c r="AD864" s="76"/>
      <c r="AE864" s="76"/>
      <c r="AF864" s="76"/>
      <c r="AG864" s="76"/>
      <c r="AH864" s="76"/>
      <c r="AI864" s="76"/>
      <c r="AJ864" s="76"/>
      <c r="AK864" s="76"/>
      <c r="AL864" s="76"/>
      <c r="AM864" s="76"/>
      <c r="AN864" s="76"/>
      <c r="AO864" s="76"/>
      <c r="AP864" s="76"/>
      <c r="AQ864" s="76"/>
      <c r="AR864" s="76"/>
      <c r="AS864" s="76"/>
      <c r="AT864" s="76"/>
      <c r="AU864" s="76"/>
      <c r="AV864" s="76"/>
      <c r="AW864" s="76"/>
      <c r="AX864" s="76"/>
      <c r="AY864" s="76"/>
      <c r="AZ864" s="76"/>
      <c r="BA864" s="76"/>
      <c r="BB864" s="76"/>
      <c r="BC864" s="76"/>
      <c r="BD864" s="76"/>
      <c r="BE864" s="76"/>
      <c r="BF864" s="76"/>
      <c r="BG864" s="76"/>
      <c r="BH864" s="76"/>
      <c r="BI864" s="76"/>
      <c r="BJ864" s="76"/>
      <c r="BK864" s="76"/>
      <c r="BL864" s="76"/>
      <c r="BM864" s="76"/>
      <c r="BN864" s="76"/>
      <c r="BO864" s="76"/>
      <c r="BP864" s="76"/>
      <c r="BQ864" s="76"/>
      <c r="BR864" s="76"/>
      <c r="BS864" s="76"/>
      <c r="BT864" s="76"/>
      <c r="BU864" s="76"/>
      <c r="BV864" s="76"/>
      <c r="BW864" s="76"/>
      <c r="BX864" s="76"/>
      <c r="BY864" s="76"/>
      <c r="BZ864" s="76"/>
      <c r="CA864" s="76"/>
      <c r="CB864" s="76"/>
      <c r="CC864" s="76"/>
      <c r="CD864" s="76"/>
      <c r="CE864" s="76"/>
      <c r="CF864" s="76"/>
      <c r="CG864" s="76"/>
      <c r="CH864" s="76"/>
      <c r="CI864" s="76"/>
      <c r="CJ864" s="76"/>
      <c r="CK864" s="76"/>
      <c r="CL864" s="76"/>
    </row>
    <row r="865" spans="3:90" x14ac:dyDescent="0.4">
      <c r="C865" s="12"/>
      <c r="D865" s="12"/>
      <c r="E865" s="12" t="s">
        <v>906</v>
      </c>
      <c r="F865" s="12"/>
      <c r="G865" s="12"/>
      <c r="H865" s="12"/>
      <c r="I865" s="60"/>
      <c r="J865" s="60"/>
      <c r="K865" s="15"/>
      <c r="L865" s="15"/>
      <c r="M865" s="15"/>
      <c r="N865" s="15"/>
      <c r="O865" s="15"/>
      <c r="P865" s="15"/>
      <c r="R865" s="15"/>
      <c r="S865" s="76"/>
      <c r="T865" s="76"/>
      <c r="U865" s="76"/>
      <c r="V865" s="76"/>
      <c r="W865" s="76"/>
      <c r="X865" s="76"/>
      <c r="Y865" s="76"/>
      <c r="Z865" s="76"/>
      <c r="AA865" s="76"/>
      <c r="AB865" s="76"/>
      <c r="AC865" s="76"/>
      <c r="AD865" s="76"/>
      <c r="AE865" s="76"/>
      <c r="AF865" s="76"/>
      <c r="AG865" s="76"/>
      <c r="AH865" s="76"/>
      <c r="AI865" s="76"/>
      <c r="AJ865" s="76"/>
      <c r="AK865" s="76"/>
      <c r="AL865" s="76"/>
      <c r="AM865" s="76"/>
      <c r="AN865" s="76"/>
      <c r="AO865" s="76"/>
      <c r="AP865" s="76"/>
      <c r="AQ865" s="76"/>
      <c r="AR865" s="76"/>
      <c r="AS865" s="76"/>
      <c r="AT865" s="76"/>
      <c r="AU865" s="76"/>
      <c r="AV865" s="76"/>
      <c r="AW865" s="76"/>
      <c r="AX865" s="76"/>
      <c r="AY865" s="76"/>
      <c r="AZ865" s="76"/>
      <c r="BA865" s="76"/>
      <c r="BB865" s="76"/>
      <c r="BC865" s="76"/>
      <c r="BD865" s="76"/>
      <c r="BE865" s="76"/>
      <c r="BF865" s="76"/>
      <c r="BG865" s="76"/>
      <c r="BH865" s="76"/>
      <c r="BI865" s="76"/>
      <c r="BJ865" s="76"/>
      <c r="BK865" s="76"/>
      <c r="BL865" s="76"/>
      <c r="BM865" s="76"/>
      <c r="BN865" s="76"/>
      <c r="BO865" s="76"/>
      <c r="BP865" s="76"/>
      <c r="BQ865" s="76"/>
      <c r="BR865" s="76"/>
      <c r="BS865" s="76"/>
      <c r="BT865" s="76"/>
      <c r="BU865" s="76"/>
      <c r="BV865" s="76"/>
      <c r="BW865" s="76"/>
      <c r="BX865" s="76"/>
      <c r="BY865" s="76"/>
      <c r="BZ865" s="76"/>
      <c r="CA865" s="76"/>
      <c r="CB865" s="76"/>
      <c r="CC865" s="76"/>
      <c r="CD865" s="76"/>
      <c r="CE865" s="76"/>
      <c r="CF865" s="76"/>
      <c r="CG865" s="76"/>
      <c r="CH865" s="76"/>
      <c r="CI865" s="76"/>
      <c r="CJ865" s="76"/>
      <c r="CK865" s="76"/>
      <c r="CL865" s="76"/>
    </row>
    <row r="866" spans="3:90" x14ac:dyDescent="0.4">
      <c r="C866" s="12"/>
      <c r="D866" s="12"/>
      <c r="E866" s="12" t="s">
        <v>906</v>
      </c>
      <c r="F866" s="12"/>
      <c r="G866" s="12"/>
      <c r="H866" s="12"/>
      <c r="I866" s="60"/>
      <c r="J866" s="60"/>
      <c r="K866" s="15"/>
      <c r="L866" s="15"/>
      <c r="M866" s="15"/>
      <c r="N866" s="15"/>
      <c r="O866" s="15"/>
      <c r="P866" s="15"/>
      <c r="R866" s="15"/>
      <c r="S866" s="76"/>
      <c r="T866" s="76"/>
      <c r="U866" s="76"/>
      <c r="V866" s="76"/>
      <c r="W866" s="76"/>
      <c r="X866" s="76"/>
      <c r="Y866" s="76"/>
      <c r="Z866" s="76"/>
      <c r="AA866" s="76"/>
      <c r="AB866" s="76"/>
      <c r="AC866" s="76"/>
      <c r="AD866" s="76"/>
      <c r="AE866" s="76"/>
      <c r="AF866" s="76"/>
      <c r="AG866" s="76"/>
      <c r="AH866" s="76"/>
      <c r="AI866" s="76"/>
      <c r="AJ866" s="76"/>
      <c r="AK866" s="76"/>
      <c r="AL866" s="76"/>
      <c r="AM866" s="76"/>
      <c r="AN866" s="76"/>
      <c r="AO866" s="76"/>
      <c r="AP866" s="76"/>
      <c r="AQ866" s="76"/>
      <c r="AR866" s="76"/>
      <c r="AS866" s="76"/>
      <c r="AT866" s="76"/>
      <c r="AU866" s="76"/>
      <c r="AV866" s="76"/>
      <c r="AW866" s="76"/>
      <c r="AX866" s="76"/>
      <c r="AY866" s="76"/>
      <c r="AZ866" s="76"/>
      <c r="BA866" s="76"/>
      <c r="BB866" s="76"/>
      <c r="BC866" s="76"/>
      <c r="BD866" s="76"/>
      <c r="BE866" s="76"/>
      <c r="BF866" s="76"/>
      <c r="BG866" s="76"/>
      <c r="BH866" s="76"/>
      <c r="BI866" s="76"/>
      <c r="BJ866" s="76"/>
      <c r="BK866" s="76"/>
      <c r="BL866" s="76"/>
      <c r="BM866" s="76"/>
      <c r="BN866" s="76"/>
      <c r="BO866" s="76"/>
      <c r="BP866" s="76"/>
      <c r="BQ866" s="76"/>
      <c r="BR866" s="76"/>
      <c r="BS866" s="76"/>
      <c r="BT866" s="76"/>
      <c r="BU866" s="76"/>
      <c r="BV866" s="76"/>
      <c r="BW866" s="76"/>
      <c r="BX866" s="76"/>
      <c r="BY866" s="76"/>
      <c r="BZ866" s="76"/>
      <c r="CA866" s="76"/>
      <c r="CB866" s="76"/>
      <c r="CC866" s="76"/>
      <c r="CD866" s="76"/>
      <c r="CE866" s="76"/>
      <c r="CF866" s="76"/>
      <c r="CG866" s="76"/>
      <c r="CH866" s="76"/>
      <c r="CI866" s="76"/>
      <c r="CJ866" s="76"/>
      <c r="CK866" s="76"/>
      <c r="CL866" s="76"/>
    </row>
    <row r="867" spans="3:90" x14ac:dyDescent="0.4">
      <c r="C867" s="12"/>
      <c r="D867" s="12"/>
      <c r="E867" s="12" t="s">
        <v>906</v>
      </c>
      <c r="F867" s="12"/>
      <c r="G867" s="12"/>
      <c r="H867" s="12"/>
      <c r="I867" s="60"/>
      <c r="J867" s="60"/>
      <c r="K867" s="15"/>
      <c r="L867" s="15"/>
      <c r="M867" s="15"/>
      <c r="N867" s="15"/>
      <c r="O867" s="15"/>
      <c r="P867" s="15"/>
      <c r="R867" s="15"/>
      <c r="S867" s="76"/>
      <c r="T867" s="76"/>
      <c r="U867" s="76"/>
      <c r="V867" s="76"/>
      <c r="W867" s="76"/>
      <c r="X867" s="76"/>
      <c r="Y867" s="76"/>
      <c r="Z867" s="76"/>
      <c r="AA867" s="76"/>
      <c r="AB867" s="76"/>
      <c r="AC867" s="76"/>
      <c r="AD867" s="76"/>
      <c r="AE867" s="76"/>
      <c r="AF867" s="76"/>
      <c r="AG867" s="76"/>
      <c r="AH867" s="76"/>
      <c r="AI867" s="76"/>
      <c r="AJ867" s="76"/>
      <c r="AK867" s="76"/>
      <c r="AL867" s="76"/>
      <c r="AM867" s="76"/>
      <c r="AN867" s="76"/>
      <c r="AO867" s="76"/>
      <c r="AP867" s="76"/>
      <c r="AQ867" s="76"/>
      <c r="AR867" s="76"/>
      <c r="AS867" s="76"/>
      <c r="AT867" s="76"/>
      <c r="AU867" s="76"/>
      <c r="AV867" s="76"/>
      <c r="AW867" s="76"/>
      <c r="AX867" s="76"/>
      <c r="AY867" s="76"/>
      <c r="AZ867" s="76"/>
      <c r="BA867" s="76"/>
      <c r="BB867" s="76"/>
      <c r="BC867" s="76"/>
      <c r="BD867" s="76"/>
      <c r="BE867" s="76"/>
      <c r="BF867" s="76"/>
      <c r="BG867" s="76"/>
      <c r="BH867" s="76"/>
      <c r="BI867" s="76"/>
      <c r="BJ867" s="76"/>
      <c r="BK867" s="76"/>
      <c r="BL867" s="76"/>
      <c r="BM867" s="76"/>
      <c r="BN867" s="76"/>
      <c r="BO867" s="76"/>
      <c r="BP867" s="76"/>
      <c r="BQ867" s="76"/>
      <c r="BR867" s="76"/>
      <c r="BS867" s="76"/>
      <c r="BT867" s="76"/>
      <c r="BU867" s="76"/>
      <c r="BV867" s="76"/>
      <c r="BW867" s="76"/>
      <c r="BX867" s="76"/>
      <c r="BY867" s="76"/>
      <c r="BZ867" s="76"/>
      <c r="CA867" s="76"/>
      <c r="CB867" s="76"/>
      <c r="CC867" s="76"/>
      <c r="CD867" s="76"/>
      <c r="CE867" s="76"/>
      <c r="CF867" s="76"/>
      <c r="CG867" s="76"/>
      <c r="CH867" s="76"/>
      <c r="CI867" s="76"/>
      <c r="CJ867" s="76"/>
      <c r="CK867" s="76"/>
      <c r="CL867" s="76"/>
    </row>
    <row r="868" spans="3:90" x14ac:dyDescent="0.4">
      <c r="C868" s="12"/>
      <c r="D868" s="12"/>
      <c r="E868" s="12" t="s">
        <v>906</v>
      </c>
      <c r="F868" s="12"/>
      <c r="G868" s="12"/>
      <c r="H868" s="12"/>
      <c r="I868" s="60"/>
      <c r="J868" s="60"/>
      <c r="K868" s="15"/>
      <c r="L868" s="15"/>
      <c r="M868" s="15"/>
      <c r="N868" s="15"/>
      <c r="O868" s="15"/>
      <c r="P868" s="15"/>
      <c r="R868" s="15"/>
      <c r="S868" s="76"/>
      <c r="T868" s="76"/>
      <c r="U868" s="76"/>
      <c r="V868" s="76"/>
      <c r="W868" s="76"/>
      <c r="X868" s="76"/>
      <c r="Y868" s="76"/>
      <c r="Z868" s="76"/>
      <c r="AA868" s="76"/>
      <c r="AB868" s="76"/>
      <c r="AC868" s="76"/>
      <c r="AD868" s="76"/>
      <c r="AE868" s="76"/>
      <c r="AF868" s="76"/>
      <c r="AG868" s="76"/>
      <c r="AH868" s="76"/>
      <c r="AI868" s="76"/>
      <c r="AJ868" s="76"/>
      <c r="AK868" s="76"/>
      <c r="AL868" s="76"/>
      <c r="AM868" s="76"/>
      <c r="AN868" s="76"/>
      <c r="AO868" s="76"/>
      <c r="AP868" s="76"/>
      <c r="AQ868" s="76"/>
      <c r="AR868" s="76"/>
      <c r="AS868" s="76"/>
      <c r="AT868" s="76"/>
      <c r="AU868" s="76"/>
      <c r="AV868" s="76"/>
      <c r="AW868" s="76"/>
      <c r="AX868" s="76"/>
      <c r="AY868" s="76"/>
      <c r="AZ868" s="76"/>
      <c r="BA868" s="76"/>
      <c r="BB868" s="76"/>
      <c r="BC868" s="76"/>
      <c r="BD868" s="76"/>
      <c r="BE868" s="76"/>
      <c r="BF868" s="76"/>
      <c r="BG868" s="76"/>
      <c r="BH868" s="76"/>
      <c r="BI868" s="76"/>
      <c r="BJ868" s="76"/>
      <c r="BK868" s="76"/>
      <c r="BL868" s="76"/>
      <c r="BM868" s="76"/>
      <c r="BN868" s="76"/>
      <c r="BO868" s="76"/>
      <c r="BP868" s="76"/>
      <c r="BQ868" s="76"/>
      <c r="BR868" s="76"/>
      <c r="BS868" s="76"/>
      <c r="BT868" s="76"/>
      <c r="BU868" s="76"/>
      <c r="BV868" s="76"/>
      <c r="BW868" s="76"/>
      <c r="BX868" s="76"/>
      <c r="BY868" s="76"/>
      <c r="BZ868" s="76"/>
      <c r="CA868" s="76"/>
      <c r="CB868" s="76"/>
      <c r="CC868" s="76"/>
      <c r="CD868" s="76"/>
      <c r="CE868" s="76"/>
      <c r="CF868" s="76"/>
      <c r="CG868" s="76"/>
      <c r="CH868" s="76"/>
      <c r="CI868" s="76"/>
      <c r="CJ868" s="76"/>
      <c r="CK868" s="76"/>
      <c r="CL868" s="76"/>
    </row>
    <row r="869" spans="3:90" x14ac:dyDescent="0.4">
      <c r="C869" s="12"/>
      <c r="D869" s="12"/>
      <c r="E869" s="12" t="s">
        <v>906</v>
      </c>
      <c r="F869" s="12"/>
      <c r="G869" s="12"/>
      <c r="H869" s="12"/>
      <c r="I869" s="60"/>
      <c r="J869" s="60"/>
      <c r="K869" s="15"/>
      <c r="L869" s="15"/>
      <c r="M869" s="15"/>
      <c r="N869" s="15"/>
      <c r="O869" s="15"/>
      <c r="P869" s="15"/>
      <c r="R869" s="15"/>
      <c r="S869" s="76"/>
      <c r="T869" s="76"/>
      <c r="U869" s="76"/>
      <c r="V869" s="76"/>
      <c r="W869" s="76"/>
      <c r="X869" s="76"/>
      <c r="Y869" s="76"/>
      <c r="Z869" s="76"/>
      <c r="AA869" s="76"/>
      <c r="AB869" s="76"/>
      <c r="AC869" s="76"/>
      <c r="AD869" s="76"/>
      <c r="AE869" s="76"/>
      <c r="AF869" s="76"/>
      <c r="AG869" s="76"/>
      <c r="AH869" s="76"/>
      <c r="AI869" s="76"/>
      <c r="AJ869" s="76"/>
      <c r="AK869" s="76"/>
      <c r="AL869" s="76"/>
      <c r="AM869" s="76"/>
      <c r="AN869" s="76"/>
      <c r="AO869" s="76"/>
      <c r="AP869" s="76"/>
      <c r="AQ869" s="76"/>
      <c r="AR869" s="76"/>
      <c r="AS869" s="76"/>
      <c r="AT869" s="76"/>
      <c r="AU869" s="76"/>
      <c r="AV869" s="76"/>
      <c r="AW869" s="76"/>
      <c r="AX869" s="76"/>
      <c r="AY869" s="76"/>
      <c r="AZ869" s="76"/>
      <c r="BA869" s="76"/>
      <c r="BB869" s="76"/>
      <c r="BC869" s="76"/>
      <c r="BD869" s="76"/>
      <c r="BE869" s="76"/>
      <c r="BF869" s="76"/>
      <c r="BG869" s="76"/>
      <c r="BH869" s="76"/>
      <c r="BI869" s="76"/>
      <c r="BJ869" s="76"/>
      <c r="BK869" s="76"/>
      <c r="BL869" s="76"/>
      <c r="BM869" s="76"/>
      <c r="BN869" s="76"/>
      <c r="BO869" s="76"/>
      <c r="BP869" s="76"/>
      <c r="BQ869" s="76"/>
      <c r="BR869" s="76"/>
      <c r="BS869" s="76"/>
      <c r="BT869" s="76"/>
      <c r="BU869" s="76"/>
      <c r="BV869" s="76"/>
      <c r="BW869" s="76"/>
      <c r="BX869" s="76"/>
      <c r="BY869" s="76"/>
      <c r="BZ869" s="76"/>
      <c r="CA869" s="76"/>
      <c r="CB869" s="76"/>
      <c r="CC869" s="76"/>
      <c r="CD869" s="76"/>
      <c r="CE869" s="76"/>
      <c r="CF869" s="76"/>
      <c r="CG869" s="76"/>
      <c r="CH869" s="76"/>
      <c r="CI869" s="76"/>
      <c r="CJ869" s="76"/>
      <c r="CK869" s="76"/>
      <c r="CL869" s="76"/>
    </row>
    <row r="870" spans="3:90" x14ac:dyDescent="0.4">
      <c r="C870" s="12"/>
      <c r="D870" s="12"/>
      <c r="E870" s="12" t="s">
        <v>906</v>
      </c>
      <c r="F870" s="12"/>
      <c r="G870" s="12"/>
      <c r="H870" s="12"/>
      <c r="I870" s="60"/>
      <c r="J870" s="60"/>
      <c r="K870" s="15"/>
      <c r="L870" s="15"/>
      <c r="M870" s="15"/>
      <c r="N870" s="15"/>
      <c r="O870" s="15"/>
      <c r="P870" s="15"/>
      <c r="R870" s="15"/>
      <c r="S870" s="76"/>
      <c r="T870" s="76"/>
      <c r="U870" s="76"/>
      <c r="V870" s="76"/>
      <c r="W870" s="76"/>
      <c r="X870" s="76"/>
      <c r="Y870" s="76"/>
      <c r="Z870" s="76"/>
      <c r="AA870" s="76"/>
      <c r="AB870" s="76"/>
      <c r="AC870" s="76"/>
      <c r="AD870" s="76"/>
      <c r="AE870" s="76"/>
      <c r="AF870" s="76"/>
      <c r="AG870" s="76"/>
      <c r="AH870" s="76"/>
      <c r="AI870" s="76"/>
      <c r="AJ870" s="76"/>
      <c r="AK870" s="76"/>
      <c r="AL870" s="76"/>
      <c r="AM870" s="76"/>
      <c r="AN870" s="76"/>
      <c r="AO870" s="76"/>
      <c r="AP870" s="76"/>
      <c r="AQ870" s="76"/>
      <c r="AR870" s="76"/>
      <c r="AS870" s="76"/>
      <c r="AT870" s="76"/>
      <c r="AU870" s="76"/>
      <c r="AV870" s="76"/>
      <c r="AW870" s="76"/>
      <c r="AX870" s="76"/>
      <c r="AY870" s="76"/>
      <c r="AZ870" s="76"/>
      <c r="BA870" s="76"/>
      <c r="BB870" s="76"/>
      <c r="BC870" s="76"/>
      <c r="BD870" s="76"/>
      <c r="BE870" s="76"/>
      <c r="BF870" s="76"/>
      <c r="BG870" s="76"/>
      <c r="BH870" s="76"/>
      <c r="BI870" s="76"/>
      <c r="BJ870" s="76"/>
      <c r="BK870" s="76"/>
      <c r="BL870" s="76"/>
      <c r="BM870" s="76"/>
      <c r="BN870" s="76"/>
      <c r="BO870" s="76"/>
      <c r="BP870" s="76"/>
      <c r="BQ870" s="76"/>
      <c r="BR870" s="76"/>
      <c r="BS870" s="76"/>
      <c r="BT870" s="76"/>
      <c r="BU870" s="76"/>
      <c r="BV870" s="76"/>
      <c r="BW870" s="76"/>
      <c r="BX870" s="76"/>
      <c r="BY870" s="76"/>
      <c r="BZ870" s="76"/>
      <c r="CA870" s="76"/>
      <c r="CB870" s="76"/>
      <c r="CC870" s="76"/>
      <c r="CD870" s="76"/>
      <c r="CE870" s="76"/>
      <c r="CF870" s="76"/>
      <c r="CG870" s="76"/>
      <c r="CH870" s="76"/>
      <c r="CI870" s="76"/>
      <c r="CJ870" s="76"/>
      <c r="CK870" s="76"/>
      <c r="CL870" s="76"/>
    </row>
    <row r="871" spans="3:90" x14ac:dyDescent="0.4">
      <c r="C871" s="12"/>
      <c r="D871" s="12"/>
      <c r="E871" s="12" t="s">
        <v>906</v>
      </c>
      <c r="F871" s="12"/>
      <c r="G871" s="12"/>
      <c r="H871" s="12"/>
      <c r="I871" s="60"/>
      <c r="J871" s="60"/>
      <c r="K871" s="15"/>
      <c r="L871" s="15"/>
      <c r="M871" s="15"/>
      <c r="N871" s="15"/>
      <c r="O871" s="15"/>
      <c r="P871" s="15"/>
      <c r="R871" s="15"/>
      <c r="S871" s="76"/>
      <c r="T871" s="76"/>
      <c r="U871" s="76"/>
      <c r="V871" s="76"/>
      <c r="W871" s="76"/>
      <c r="X871" s="76"/>
      <c r="Y871" s="76"/>
      <c r="Z871" s="76"/>
      <c r="AA871" s="76"/>
      <c r="AB871" s="76"/>
      <c r="AC871" s="76"/>
      <c r="AD871" s="76"/>
      <c r="AE871" s="76"/>
      <c r="AF871" s="76"/>
      <c r="AG871" s="76"/>
      <c r="AH871" s="76"/>
      <c r="AI871" s="76"/>
      <c r="AJ871" s="76"/>
      <c r="AK871" s="76"/>
      <c r="AL871" s="76"/>
      <c r="AM871" s="76"/>
      <c r="AN871" s="76"/>
      <c r="AO871" s="76"/>
      <c r="AP871" s="76"/>
      <c r="AQ871" s="76"/>
      <c r="AR871" s="76"/>
      <c r="AS871" s="76"/>
      <c r="AT871" s="76"/>
      <c r="AU871" s="76"/>
      <c r="AV871" s="76"/>
      <c r="AW871" s="76"/>
      <c r="AX871" s="76"/>
      <c r="AY871" s="76"/>
      <c r="AZ871" s="76"/>
      <c r="BA871" s="76"/>
      <c r="BB871" s="76"/>
      <c r="BC871" s="76"/>
      <c r="BD871" s="76"/>
      <c r="BE871" s="76"/>
      <c r="BF871" s="76"/>
      <c r="BG871" s="76"/>
      <c r="BH871" s="76"/>
      <c r="BI871" s="76"/>
      <c r="BJ871" s="76"/>
      <c r="BK871" s="76"/>
      <c r="BL871" s="76"/>
      <c r="BM871" s="76"/>
      <c r="BN871" s="76"/>
      <c r="BO871" s="76"/>
      <c r="BP871" s="76"/>
      <c r="BQ871" s="76"/>
      <c r="BR871" s="76"/>
      <c r="BS871" s="76"/>
      <c r="BT871" s="76"/>
      <c r="BU871" s="76"/>
      <c r="BV871" s="76"/>
      <c r="BW871" s="76"/>
      <c r="BX871" s="76"/>
      <c r="BY871" s="76"/>
      <c r="BZ871" s="76"/>
      <c r="CA871" s="76"/>
      <c r="CB871" s="76"/>
      <c r="CC871" s="76"/>
      <c r="CD871" s="76"/>
      <c r="CE871" s="76"/>
      <c r="CF871" s="76"/>
      <c r="CG871" s="76"/>
      <c r="CH871" s="76"/>
      <c r="CI871" s="76"/>
      <c r="CJ871" s="76"/>
      <c r="CK871" s="76"/>
      <c r="CL871" s="76"/>
    </row>
    <row r="872" spans="3:90" x14ac:dyDescent="0.4">
      <c r="C872" s="12"/>
      <c r="D872" s="12"/>
      <c r="E872" s="12" t="s">
        <v>906</v>
      </c>
      <c r="F872" s="12"/>
      <c r="G872" s="12"/>
      <c r="H872" s="12"/>
      <c r="I872" s="60"/>
      <c r="J872" s="60"/>
      <c r="K872" s="15"/>
      <c r="L872" s="15"/>
      <c r="M872" s="15"/>
      <c r="N872" s="15"/>
      <c r="O872" s="15"/>
      <c r="P872" s="15"/>
      <c r="R872" s="15"/>
      <c r="S872" s="76"/>
      <c r="T872" s="76"/>
      <c r="U872" s="76"/>
      <c r="V872" s="76"/>
      <c r="W872" s="76"/>
      <c r="X872" s="76"/>
      <c r="Y872" s="76"/>
      <c r="Z872" s="76"/>
      <c r="AA872" s="76"/>
      <c r="AB872" s="76"/>
      <c r="AC872" s="76"/>
      <c r="AD872" s="76"/>
      <c r="AE872" s="76"/>
      <c r="AF872" s="76"/>
      <c r="AG872" s="76"/>
      <c r="AH872" s="76"/>
      <c r="AI872" s="76"/>
      <c r="AJ872" s="76"/>
      <c r="AK872" s="76"/>
      <c r="AL872" s="76"/>
      <c r="AM872" s="76"/>
      <c r="AN872" s="76"/>
      <c r="AO872" s="76"/>
      <c r="AP872" s="76"/>
      <c r="AQ872" s="76"/>
      <c r="AR872" s="76"/>
      <c r="AS872" s="76"/>
      <c r="AT872" s="76"/>
      <c r="AU872" s="76"/>
      <c r="AV872" s="76"/>
      <c r="AW872" s="76"/>
      <c r="AX872" s="76"/>
      <c r="AY872" s="76"/>
      <c r="AZ872" s="76"/>
      <c r="BA872" s="76"/>
      <c r="BB872" s="76"/>
      <c r="BC872" s="76"/>
      <c r="BD872" s="76"/>
      <c r="BE872" s="76"/>
      <c r="BF872" s="76"/>
      <c r="BG872" s="76"/>
      <c r="BH872" s="76"/>
      <c r="BI872" s="76"/>
      <c r="BJ872" s="76"/>
      <c r="BK872" s="76"/>
      <c r="BL872" s="76"/>
      <c r="BM872" s="76"/>
      <c r="BN872" s="76"/>
      <c r="BO872" s="76"/>
      <c r="BP872" s="76"/>
      <c r="BQ872" s="76"/>
      <c r="BR872" s="76"/>
      <c r="BS872" s="76"/>
      <c r="BT872" s="76"/>
      <c r="BU872" s="76"/>
      <c r="BV872" s="76"/>
      <c r="BW872" s="76"/>
      <c r="BX872" s="76"/>
      <c r="BY872" s="76"/>
      <c r="BZ872" s="76"/>
      <c r="CA872" s="76"/>
      <c r="CB872" s="76"/>
      <c r="CC872" s="76"/>
      <c r="CD872" s="76"/>
      <c r="CE872" s="76"/>
      <c r="CF872" s="76"/>
      <c r="CG872" s="76"/>
      <c r="CH872" s="76"/>
      <c r="CI872" s="76"/>
      <c r="CJ872" s="76"/>
      <c r="CK872" s="76"/>
      <c r="CL872" s="76"/>
    </row>
    <row r="873" spans="3:90" x14ac:dyDescent="0.4">
      <c r="C873" s="12"/>
      <c r="D873" s="12"/>
      <c r="E873" s="12" t="s">
        <v>906</v>
      </c>
      <c r="F873" s="12"/>
      <c r="G873" s="12"/>
      <c r="H873" s="12"/>
      <c r="I873" s="60"/>
      <c r="J873" s="60"/>
      <c r="K873" s="15"/>
      <c r="L873" s="15"/>
      <c r="M873" s="15"/>
      <c r="N873" s="15"/>
      <c r="O873" s="15"/>
      <c r="P873" s="15"/>
      <c r="R873" s="15"/>
      <c r="S873" s="76"/>
      <c r="T873" s="76"/>
      <c r="U873" s="76"/>
      <c r="V873" s="76"/>
      <c r="W873" s="76"/>
      <c r="X873" s="76"/>
      <c r="Y873" s="76"/>
      <c r="Z873" s="76"/>
      <c r="AA873" s="76"/>
      <c r="AB873" s="76"/>
      <c r="AC873" s="76"/>
      <c r="AD873" s="76"/>
      <c r="AE873" s="76"/>
      <c r="AF873" s="76"/>
      <c r="AG873" s="76"/>
      <c r="AH873" s="76"/>
      <c r="AI873" s="76"/>
      <c r="AJ873" s="76"/>
      <c r="AK873" s="76"/>
      <c r="AL873" s="76"/>
      <c r="AM873" s="76"/>
      <c r="AN873" s="76"/>
      <c r="AO873" s="76"/>
      <c r="AP873" s="76"/>
      <c r="AQ873" s="76"/>
      <c r="AR873" s="76"/>
      <c r="AS873" s="76"/>
      <c r="AT873" s="76"/>
      <c r="AU873" s="76"/>
      <c r="AV873" s="76"/>
      <c r="AW873" s="76"/>
      <c r="AX873" s="76"/>
      <c r="AY873" s="76"/>
      <c r="AZ873" s="76"/>
      <c r="BA873" s="76"/>
      <c r="BB873" s="76"/>
      <c r="BC873" s="76"/>
      <c r="BD873" s="76"/>
      <c r="BE873" s="76"/>
      <c r="BF873" s="76"/>
      <c r="BG873" s="76"/>
      <c r="BH873" s="76"/>
      <c r="BI873" s="76"/>
      <c r="BJ873" s="76"/>
      <c r="BK873" s="76"/>
      <c r="BL873" s="76"/>
      <c r="BM873" s="76"/>
      <c r="BN873" s="76"/>
      <c r="BO873" s="76"/>
      <c r="BP873" s="76"/>
      <c r="BQ873" s="76"/>
      <c r="BR873" s="76"/>
      <c r="BS873" s="76"/>
      <c r="BT873" s="76"/>
      <c r="BU873" s="76"/>
      <c r="BV873" s="76"/>
      <c r="BW873" s="76"/>
      <c r="BX873" s="76"/>
      <c r="BY873" s="76"/>
      <c r="BZ873" s="76"/>
      <c r="CA873" s="76"/>
      <c r="CB873" s="76"/>
      <c r="CC873" s="76"/>
      <c r="CD873" s="76"/>
      <c r="CE873" s="76"/>
      <c r="CF873" s="76"/>
      <c r="CG873" s="76"/>
      <c r="CH873" s="76"/>
      <c r="CI873" s="76"/>
      <c r="CJ873" s="76"/>
      <c r="CK873" s="76"/>
      <c r="CL873" s="76"/>
    </row>
    <row r="874" spans="3:90" x14ac:dyDescent="0.4">
      <c r="C874" s="12"/>
      <c r="D874" s="12"/>
      <c r="E874" s="12" t="s">
        <v>906</v>
      </c>
      <c r="F874" s="12"/>
      <c r="G874" s="12"/>
      <c r="H874" s="12"/>
      <c r="I874" s="60"/>
      <c r="J874" s="60"/>
      <c r="K874" s="15"/>
      <c r="L874" s="15"/>
      <c r="M874" s="15"/>
      <c r="N874" s="15"/>
      <c r="O874" s="15"/>
      <c r="P874" s="15"/>
      <c r="R874" s="15"/>
      <c r="S874" s="76"/>
      <c r="T874" s="76"/>
      <c r="U874" s="76"/>
      <c r="V874" s="76"/>
      <c r="W874" s="76"/>
      <c r="X874" s="76"/>
      <c r="Y874" s="76"/>
      <c r="Z874" s="76"/>
      <c r="AA874" s="76"/>
      <c r="AB874" s="76"/>
      <c r="AC874" s="76"/>
      <c r="AD874" s="76"/>
      <c r="AE874" s="76"/>
      <c r="AF874" s="76"/>
      <c r="AG874" s="76"/>
      <c r="AH874" s="76"/>
      <c r="AI874" s="76"/>
      <c r="AJ874" s="76"/>
      <c r="AK874" s="76"/>
      <c r="AL874" s="76"/>
      <c r="AM874" s="76"/>
      <c r="AN874" s="76"/>
      <c r="AO874" s="76"/>
      <c r="AP874" s="76"/>
      <c r="AQ874" s="76"/>
      <c r="AR874" s="76"/>
      <c r="AS874" s="76"/>
      <c r="AT874" s="76"/>
      <c r="AU874" s="76"/>
      <c r="AV874" s="76"/>
      <c r="AW874" s="76"/>
      <c r="AX874" s="76"/>
      <c r="AY874" s="76"/>
      <c r="AZ874" s="76"/>
      <c r="BA874" s="76"/>
      <c r="BB874" s="76"/>
      <c r="BC874" s="76"/>
      <c r="BD874" s="76"/>
      <c r="BE874" s="76"/>
      <c r="BF874" s="76"/>
      <c r="BG874" s="76"/>
      <c r="BH874" s="76"/>
      <c r="BI874" s="76"/>
      <c r="BJ874" s="76"/>
      <c r="BK874" s="76"/>
      <c r="BL874" s="76"/>
      <c r="BM874" s="76"/>
      <c r="BN874" s="76"/>
      <c r="BO874" s="76"/>
      <c r="BP874" s="76"/>
      <c r="BQ874" s="76"/>
      <c r="BR874" s="76"/>
      <c r="BS874" s="76"/>
      <c r="BT874" s="76"/>
      <c r="BU874" s="76"/>
      <c r="BV874" s="76"/>
      <c r="BW874" s="76"/>
      <c r="BX874" s="76"/>
      <c r="BY874" s="76"/>
      <c r="BZ874" s="76"/>
      <c r="CA874" s="76"/>
      <c r="CB874" s="76"/>
      <c r="CC874" s="76"/>
      <c r="CD874" s="76"/>
      <c r="CE874" s="76"/>
      <c r="CF874" s="76"/>
      <c r="CG874" s="76"/>
      <c r="CH874" s="76"/>
      <c r="CI874" s="76"/>
      <c r="CJ874" s="76"/>
      <c r="CK874" s="76"/>
      <c r="CL874" s="76"/>
    </row>
    <row r="875" spans="3:90" x14ac:dyDescent="0.4">
      <c r="C875" s="12"/>
      <c r="D875" s="12"/>
      <c r="E875" s="12" t="s">
        <v>906</v>
      </c>
      <c r="F875" s="12"/>
      <c r="G875" s="12"/>
      <c r="H875" s="12"/>
      <c r="I875" s="60"/>
      <c r="J875" s="60"/>
      <c r="K875" s="15"/>
      <c r="L875" s="15"/>
      <c r="M875" s="15"/>
      <c r="N875" s="15"/>
      <c r="O875" s="15"/>
      <c r="P875" s="15"/>
      <c r="R875" s="15"/>
      <c r="S875" s="76"/>
      <c r="T875" s="76"/>
      <c r="U875" s="76"/>
      <c r="V875" s="76"/>
      <c r="W875" s="76"/>
      <c r="X875" s="76"/>
      <c r="Y875" s="76"/>
      <c r="Z875" s="76"/>
      <c r="AA875" s="76"/>
      <c r="AB875" s="76"/>
      <c r="AC875" s="76"/>
      <c r="AD875" s="76"/>
      <c r="AE875" s="76"/>
      <c r="AF875" s="76"/>
      <c r="AG875" s="76"/>
      <c r="AH875" s="76"/>
      <c r="AI875" s="76"/>
      <c r="AJ875" s="76"/>
      <c r="AK875" s="76"/>
      <c r="AL875" s="76"/>
      <c r="AM875" s="76"/>
      <c r="AN875" s="76"/>
      <c r="AO875" s="76"/>
      <c r="AP875" s="76"/>
      <c r="AQ875" s="76"/>
      <c r="AR875" s="76"/>
      <c r="AS875" s="76"/>
      <c r="AT875" s="76"/>
      <c r="AU875" s="76"/>
      <c r="AV875" s="76"/>
      <c r="AW875" s="76"/>
      <c r="AX875" s="76"/>
      <c r="AY875" s="76"/>
      <c r="AZ875" s="76"/>
      <c r="BA875" s="76"/>
      <c r="BB875" s="76"/>
      <c r="BC875" s="76"/>
      <c r="BD875" s="76"/>
      <c r="BE875" s="76"/>
      <c r="BF875" s="76"/>
      <c r="BG875" s="76"/>
      <c r="BH875" s="76"/>
      <c r="BI875" s="76"/>
      <c r="BJ875" s="76"/>
      <c r="BK875" s="76"/>
      <c r="BL875" s="76"/>
      <c r="BM875" s="76"/>
      <c r="BN875" s="76"/>
      <c r="BO875" s="76"/>
      <c r="BP875" s="76"/>
      <c r="BQ875" s="76"/>
      <c r="BR875" s="76"/>
      <c r="BS875" s="76"/>
      <c r="BT875" s="76"/>
      <c r="BU875" s="76"/>
      <c r="BV875" s="76"/>
      <c r="BW875" s="76"/>
      <c r="BX875" s="76"/>
      <c r="BY875" s="76"/>
      <c r="BZ875" s="76"/>
      <c r="CA875" s="76"/>
      <c r="CB875" s="76"/>
      <c r="CC875" s="76"/>
      <c r="CD875" s="76"/>
      <c r="CE875" s="76"/>
      <c r="CF875" s="76"/>
      <c r="CG875" s="76"/>
      <c r="CH875" s="76"/>
      <c r="CI875" s="76"/>
      <c r="CJ875" s="76"/>
      <c r="CK875" s="76"/>
      <c r="CL875" s="76"/>
    </row>
    <row r="876" spans="3:90" x14ac:dyDescent="0.4">
      <c r="C876" s="12"/>
      <c r="D876" s="12"/>
      <c r="E876" s="12" t="s">
        <v>906</v>
      </c>
      <c r="F876" s="12"/>
      <c r="G876" s="12"/>
      <c r="H876" s="12"/>
      <c r="I876" s="60"/>
      <c r="J876" s="60"/>
      <c r="K876" s="15"/>
      <c r="L876" s="15"/>
      <c r="M876" s="15"/>
      <c r="N876" s="15"/>
      <c r="O876" s="15"/>
      <c r="P876" s="15"/>
      <c r="R876" s="15"/>
      <c r="S876" s="76"/>
      <c r="T876" s="76"/>
      <c r="U876" s="76"/>
      <c r="V876" s="76"/>
      <c r="W876" s="76"/>
      <c r="X876" s="76"/>
      <c r="Y876" s="76"/>
      <c r="Z876" s="76"/>
      <c r="AA876" s="76"/>
      <c r="AB876" s="76"/>
      <c r="AC876" s="76"/>
      <c r="AD876" s="76"/>
      <c r="AE876" s="76"/>
      <c r="AF876" s="76"/>
      <c r="AG876" s="76"/>
      <c r="AH876" s="76"/>
      <c r="AI876" s="76"/>
      <c r="AJ876" s="76"/>
      <c r="AK876" s="76"/>
      <c r="AL876" s="76"/>
      <c r="AM876" s="76"/>
      <c r="AN876" s="76"/>
      <c r="AO876" s="76"/>
      <c r="AP876" s="76"/>
      <c r="AQ876" s="76"/>
      <c r="AR876" s="76"/>
      <c r="AS876" s="76"/>
      <c r="AT876" s="76"/>
      <c r="AU876" s="76"/>
      <c r="AV876" s="76"/>
      <c r="AW876" s="76"/>
      <c r="AX876" s="76"/>
      <c r="AY876" s="76"/>
      <c r="AZ876" s="76"/>
      <c r="BA876" s="76"/>
      <c r="BB876" s="76"/>
      <c r="BC876" s="76"/>
      <c r="BD876" s="76"/>
      <c r="BE876" s="76"/>
      <c r="BF876" s="76"/>
      <c r="BG876" s="76"/>
      <c r="BH876" s="76"/>
      <c r="BI876" s="76"/>
      <c r="BJ876" s="76"/>
      <c r="BK876" s="76"/>
      <c r="BL876" s="76"/>
      <c r="BM876" s="76"/>
      <c r="BN876" s="76"/>
      <c r="BO876" s="76"/>
      <c r="BP876" s="76"/>
      <c r="BQ876" s="76"/>
      <c r="BR876" s="76"/>
      <c r="BS876" s="76"/>
      <c r="BT876" s="76"/>
      <c r="BU876" s="76"/>
      <c r="BV876" s="76"/>
      <c r="BW876" s="76"/>
      <c r="BX876" s="76"/>
      <c r="BY876" s="76"/>
      <c r="BZ876" s="76"/>
      <c r="CA876" s="76"/>
      <c r="CB876" s="76"/>
      <c r="CC876" s="76"/>
      <c r="CD876" s="76"/>
      <c r="CE876" s="76"/>
      <c r="CF876" s="76"/>
      <c r="CG876" s="76"/>
      <c r="CH876" s="76"/>
      <c r="CI876" s="76"/>
      <c r="CJ876" s="76"/>
      <c r="CK876" s="76"/>
      <c r="CL876" s="76"/>
    </row>
    <row r="877" spans="3:90" x14ac:dyDescent="0.4">
      <c r="C877" s="12"/>
      <c r="D877" s="12"/>
      <c r="E877" s="12" t="s">
        <v>906</v>
      </c>
      <c r="F877" s="12"/>
      <c r="G877" s="12"/>
      <c r="H877" s="12"/>
      <c r="I877" s="60"/>
      <c r="J877" s="60"/>
      <c r="K877" s="15"/>
      <c r="L877" s="15"/>
      <c r="M877" s="15"/>
      <c r="N877" s="15"/>
      <c r="O877" s="15"/>
      <c r="P877" s="15"/>
      <c r="R877" s="15"/>
      <c r="S877" s="76"/>
      <c r="T877" s="76"/>
      <c r="U877" s="76"/>
      <c r="V877" s="76"/>
      <c r="W877" s="76"/>
      <c r="X877" s="76"/>
      <c r="Y877" s="76"/>
      <c r="Z877" s="76"/>
      <c r="AA877" s="76"/>
      <c r="AB877" s="76"/>
      <c r="AC877" s="76"/>
      <c r="AD877" s="76"/>
      <c r="AE877" s="76"/>
      <c r="AF877" s="76"/>
      <c r="AG877" s="76"/>
      <c r="AH877" s="76"/>
      <c r="AI877" s="76"/>
      <c r="AJ877" s="76"/>
      <c r="AK877" s="76"/>
      <c r="AL877" s="76"/>
      <c r="AM877" s="76"/>
      <c r="AN877" s="76"/>
      <c r="AO877" s="76"/>
      <c r="AP877" s="76"/>
      <c r="AQ877" s="76"/>
      <c r="AR877" s="76"/>
      <c r="AS877" s="76"/>
      <c r="AT877" s="76"/>
      <c r="AU877" s="76"/>
      <c r="AV877" s="76"/>
      <c r="AW877" s="76"/>
      <c r="AX877" s="76"/>
      <c r="AY877" s="76"/>
      <c r="AZ877" s="76"/>
      <c r="BA877" s="76"/>
      <c r="BB877" s="76"/>
      <c r="BC877" s="76"/>
      <c r="BD877" s="76"/>
      <c r="BE877" s="76"/>
      <c r="BF877" s="76"/>
      <c r="BG877" s="76"/>
      <c r="BH877" s="76"/>
      <c r="BI877" s="76"/>
      <c r="BJ877" s="76"/>
      <c r="BK877" s="76"/>
      <c r="BL877" s="76"/>
      <c r="BM877" s="76"/>
      <c r="BN877" s="76"/>
      <c r="BO877" s="76"/>
      <c r="BP877" s="76"/>
      <c r="BQ877" s="76"/>
      <c r="BR877" s="76"/>
      <c r="BS877" s="76"/>
      <c r="BT877" s="76"/>
      <c r="BU877" s="76"/>
      <c r="BV877" s="76"/>
      <c r="BW877" s="76"/>
      <c r="BX877" s="76"/>
      <c r="BY877" s="76"/>
      <c r="BZ877" s="76"/>
      <c r="CA877" s="76"/>
      <c r="CB877" s="76"/>
      <c r="CC877" s="76"/>
      <c r="CD877" s="76"/>
      <c r="CE877" s="76"/>
      <c r="CF877" s="76"/>
      <c r="CG877" s="76"/>
      <c r="CH877" s="76"/>
      <c r="CI877" s="76"/>
      <c r="CJ877" s="76"/>
      <c r="CK877" s="76"/>
      <c r="CL877" s="76"/>
    </row>
    <row r="878" spans="3:90" x14ac:dyDescent="0.4">
      <c r="C878" s="12"/>
      <c r="D878" s="12"/>
      <c r="E878" s="12" t="s">
        <v>906</v>
      </c>
      <c r="F878" s="12"/>
      <c r="G878" s="12"/>
      <c r="H878" s="12"/>
      <c r="I878" s="60"/>
      <c r="J878" s="60"/>
      <c r="K878" s="15"/>
      <c r="L878" s="15"/>
      <c r="M878" s="15"/>
      <c r="N878" s="15"/>
      <c r="O878" s="15"/>
      <c r="P878" s="15"/>
      <c r="R878" s="15"/>
      <c r="S878" s="76"/>
      <c r="T878" s="76"/>
      <c r="U878" s="76"/>
      <c r="V878" s="76"/>
      <c r="W878" s="76"/>
      <c r="X878" s="76"/>
      <c r="Y878" s="76"/>
      <c r="Z878" s="76"/>
      <c r="AA878" s="76"/>
      <c r="AB878" s="76"/>
      <c r="AC878" s="76"/>
      <c r="AD878" s="76"/>
      <c r="AE878" s="76"/>
      <c r="AF878" s="76"/>
      <c r="AG878" s="76"/>
      <c r="AH878" s="76"/>
      <c r="AI878" s="76"/>
      <c r="AJ878" s="76"/>
      <c r="AK878" s="76"/>
      <c r="AL878" s="76"/>
      <c r="AM878" s="76"/>
      <c r="AN878" s="76"/>
      <c r="AO878" s="76"/>
      <c r="AP878" s="76"/>
      <c r="AQ878" s="76"/>
      <c r="AR878" s="76"/>
      <c r="AS878" s="76"/>
      <c r="AT878" s="76"/>
      <c r="AU878" s="76"/>
      <c r="AV878" s="76"/>
      <c r="AW878" s="76"/>
      <c r="AX878" s="76"/>
      <c r="AY878" s="76"/>
      <c r="AZ878" s="76"/>
      <c r="BA878" s="76"/>
      <c r="BB878" s="76"/>
      <c r="BC878" s="76"/>
      <c r="BD878" s="76"/>
      <c r="BE878" s="76"/>
      <c r="BF878" s="76"/>
      <c r="BG878" s="76"/>
      <c r="BH878" s="76"/>
      <c r="BI878" s="76"/>
      <c r="BJ878" s="76"/>
      <c r="BK878" s="76"/>
      <c r="BL878" s="76"/>
      <c r="BM878" s="76"/>
      <c r="BN878" s="76"/>
      <c r="BO878" s="76"/>
      <c r="BP878" s="76"/>
      <c r="BQ878" s="76"/>
      <c r="BR878" s="76"/>
      <c r="BS878" s="76"/>
      <c r="BT878" s="76"/>
      <c r="BU878" s="76"/>
      <c r="BV878" s="76"/>
      <c r="BW878" s="76"/>
      <c r="BX878" s="76"/>
      <c r="BY878" s="76"/>
      <c r="BZ878" s="76"/>
      <c r="CA878" s="76"/>
      <c r="CB878" s="76"/>
      <c r="CC878" s="76"/>
      <c r="CD878" s="76"/>
      <c r="CE878" s="76"/>
      <c r="CF878" s="76"/>
      <c r="CG878" s="76"/>
      <c r="CH878" s="76"/>
      <c r="CI878" s="76"/>
      <c r="CJ878" s="76"/>
      <c r="CK878" s="76"/>
      <c r="CL878" s="76"/>
    </row>
    <row r="879" spans="3:90" x14ac:dyDescent="0.4">
      <c r="C879" s="12"/>
      <c r="D879" s="12"/>
      <c r="E879" s="12" t="s">
        <v>906</v>
      </c>
      <c r="F879" s="12"/>
      <c r="G879" s="12"/>
      <c r="H879" s="12"/>
      <c r="I879" s="60"/>
      <c r="J879" s="60"/>
      <c r="K879" s="15"/>
      <c r="L879" s="15"/>
      <c r="M879" s="15"/>
      <c r="N879" s="15"/>
      <c r="O879" s="15"/>
      <c r="P879" s="15"/>
      <c r="R879" s="15"/>
      <c r="S879" s="76"/>
      <c r="T879" s="76"/>
      <c r="U879" s="76"/>
      <c r="V879" s="76"/>
      <c r="W879" s="76"/>
      <c r="X879" s="76"/>
      <c r="Y879" s="76"/>
      <c r="Z879" s="76"/>
      <c r="AA879" s="76"/>
      <c r="AB879" s="76"/>
      <c r="AC879" s="76"/>
      <c r="AD879" s="76"/>
      <c r="AE879" s="76"/>
      <c r="AF879" s="76"/>
      <c r="AG879" s="76"/>
      <c r="AH879" s="76"/>
      <c r="AI879" s="76"/>
      <c r="AJ879" s="76"/>
      <c r="AK879" s="76"/>
      <c r="AL879" s="76"/>
      <c r="AM879" s="76"/>
      <c r="AN879" s="76"/>
      <c r="AO879" s="76"/>
      <c r="AP879" s="76"/>
      <c r="AQ879" s="76"/>
      <c r="AR879" s="76"/>
      <c r="AS879" s="76"/>
      <c r="AT879" s="76"/>
      <c r="AU879" s="76"/>
      <c r="AV879" s="76"/>
      <c r="AW879" s="76"/>
      <c r="AX879" s="76"/>
      <c r="AY879" s="76"/>
      <c r="AZ879" s="76"/>
      <c r="BA879" s="76"/>
      <c r="BB879" s="76"/>
      <c r="BC879" s="76"/>
      <c r="BD879" s="76"/>
      <c r="BE879" s="76"/>
      <c r="BF879" s="76"/>
      <c r="BG879" s="76"/>
      <c r="BH879" s="76"/>
      <c r="BI879" s="76"/>
      <c r="BJ879" s="76"/>
      <c r="BK879" s="76"/>
      <c r="BL879" s="76"/>
      <c r="BM879" s="76"/>
      <c r="BN879" s="76"/>
      <c r="BO879" s="76"/>
      <c r="BP879" s="76"/>
      <c r="BQ879" s="76"/>
      <c r="BR879" s="76"/>
      <c r="BS879" s="76"/>
      <c r="BT879" s="76"/>
      <c r="BU879" s="76"/>
      <c r="BV879" s="76"/>
      <c r="BW879" s="76"/>
      <c r="BX879" s="76"/>
      <c r="BY879" s="76"/>
      <c r="BZ879" s="76"/>
      <c r="CA879" s="76"/>
      <c r="CB879" s="76"/>
      <c r="CC879" s="76"/>
      <c r="CD879" s="76"/>
      <c r="CE879" s="76"/>
      <c r="CF879" s="76"/>
      <c r="CG879" s="76"/>
      <c r="CH879" s="76"/>
      <c r="CI879" s="76"/>
      <c r="CJ879" s="76"/>
      <c r="CK879" s="76"/>
      <c r="CL879" s="76"/>
    </row>
    <row r="880" spans="3:90" x14ac:dyDescent="0.4">
      <c r="C880" s="12"/>
      <c r="D880" s="12"/>
      <c r="E880" s="12" t="s">
        <v>906</v>
      </c>
      <c r="F880" s="12"/>
      <c r="G880" s="12"/>
      <c r="H880" s="12"/>
      <c r="I880" s="60"/>
      <c r="J880" s="60"/>
      <c r="K880" s="15"/>
      <c r="L880" s="15"/>
      <c r="M880" s="15"/>
      <c r="N880" s="15"/>
      <c r="O880" s="15"/>
      <c r="P880" s="15"/>
      <c r="R880" s="15"/>
      <c r="S880" s="76"/>
      <c r="T880" s="76"/>
      <c r="U880" s="76"/>
      <c r="V880" s="76"/>
      <c r="W880" s="76"/>
      <c r="X880" s="76"/>
      <c r="Y880" s="76"/>
      <c r="Z880" s="76"/>
      <c r="AA880" s="76"/>
      <c r="AB880" s="76"/>
      <c r="AC880" s="76"/>
      <c r="AD880" s="76"/>
      <c r="AE880" s="76"/>
      <c r="AF880" s="76"/>
      <c r="AG880" s="76"/>
      <c r="AH880" s="76"/>
      <c r="AI880" s="76"/>
      <c r="AJ880" s="76"/>
      <c r="AK880" s="76"/>
      <c r="AL880" s="76"/>
      <c r="AM880" s="76"/>
      <c r="AN880" s="76"/>
      <c r="AO880" s="76"/>
      <c r="AP880" s="76"/>
      <c r="AQ880" s="76"/>
      <c r="AR880" s="76"/>
      <c r="AS880" s="76"/>
      <c r="AT880" s="76"/>
      <c r="AU880" s="76"/>
      <c r="AV880" s="76"/>
      <c r="AW880" s="76"/>
      <c r="AX880" s="76"/>
      <c r="AY880" s="76"/>
      <c r="AZ880" s="76"/>
      <c r="BA880" s="76"/>
      <c r="BB880" s="76"/>
      <c r="BC880" s="76"/>
      <c r="BD880" s="76"/>
      <c r="BE880" s="76"/>
      <c r="BF880" s="76"/>
      <c r="BG880" s="76"/>
      <c r="BH880" s="76"/>
      <c r="BI880" s="76"/>
      <c r="BJ880" s="76"/>
      <c r="BK880" s="76"/>
      <c r="BL880" s="76"/>
      <c r="BM880" s="76"/>
      <c r="BN880" s="76"/>
      <c r="BO880" s="76"/>
      <c r="BP880" s="76"/>
      <c r="BQ880" s="76"/>
      <c r="BR880" s="76"/>
      <c r="BS880" s="76"/>
      <c r="BT880" s="76"/>
      <c r="BU880" s="76"/>
      <c r="BV880" s="76"/>
      <c r="BW880" s="76"/>
      <c r="BX880" s="76"/>
      <c r="BY880" s="76"/>
      <c r="BZ880" s="76"/>
      <c r="CA880" s="76"/>
      <c r="CB880" s="76"/>
      <c r="CC880" s="76"/>
      <c r="CD880" s="76"/>
      <c r="CE880" s="76"/>
      <c r="CF880" s="76"/>
      <c r="CG880" s="76"/>
      <c r="CH880" s="76"/>
      <c r="CI880" s="76"/>
      <c r="CJ880" s="76"/>
      <c r="CK880" s="76"/>
      <c r="CL880" s="76"/>
    </row>
    <row r="881" spans="2:90" x14ac:dyDescent="0.4">
      <c r="C881" s="12"/>
      <c r="D881" s="12"/>
      <c r="E881" s="12" t="s">
        <v>906</v>
      </c>
      <c r="F881" s="12"/>
      <c r="G881" s="12"/>
      <c r="H881" s="12"/>
      <c r="I881" s="60"/>
      <c r="J881" s="60"/>
      <c r="K881" s="15"/>
      <c r="L881" s="15"/>
      <c r="M881" s="15"/>
      <c r="N881" s="15"/>
      <c r="O881" s="15"/>
      <c r="P881" s="15"/>
      <c r="R881" s="15"/>
      <c r="S881" s="76"/>
      <c r="T881" s="76"/>
      <c r="U881" s="76"/>
      <c r="V881" s="76"/>
      <c r="W881" s="76"/>
      <c r="X881" s="76"/>
      <c r="Y881" s="76"/>
      <c r="Z881" s="76"/>
      <c r="AA881" s="76"/>
      <c r="AB881" s="76"/>
      <c r="AC881" s="76"/>
      <c r="AD881" s="76"/>
      <c r="AE881" s="76"/>
      <c r="AF881" s="76"/>
      <c r="AG881" s="76"/>
      <c r="AH881" s="76"/>
      <c r="AI881" s="76"/>
      <c r="AJ881" s="76"/>
      <c r="AK881" s="76"/>
      <c r="AL881" s="76"/>
      <c r="AM881" s="76"/>
      <c r="AN881" s="76"/>
      <c r="AO881" s="76"/>
      <c r="AP881" s="76"/>
      <c r="AQ881" s="76"/>
      <c r="AR881" s="76"/>
      <c r="AS881" s="76"/>
      <c r="AT881" s="76"/>
      <c r="AU881" s="76"/>
      <c r="AV881" s="76"/>
      <c r="AW881" s="76"/>
      <c r="AX881" s="76"/>
      <c r="AY881" s="76"/>
      <c r="AZ881" s="76"/>
      <c r="BA881" s="76"/>
      <c r="BB881" s="76"/>
      <c r="BC881" s="76"/>
      <c r="BD881" s="76"/>
      <c r="BE881" s="76"/>
      <c r="BF881" s="76"/>
      <c r="BG881" s="76"/>
      <c r="BH881" s="76"/>
      <c r="BI881" s="76"/>
      <c r="BJ881" s="76"/>
      <c r="BK881" s="76"/>
      <c r="BL881" s="76"/>
      <c r="BM881" s="76"/>
      <c r="BN881" s="76"/>
      <c r="BO881" s="76"/>
      <c r="BP881" s="76"/>
      <c r="BQ881" s="76"/>
      <c r="BR881" s="76"/>
      <c r="BS881" s="76"/>
      <c r="BT881" s="76"/>
      <c r="BU881" s="76"/>
      <c r="BV881" s="76"/>
      <c r="BW881" s="76"/>
      <c r="BX881" s="76"/>
      <c r="BY881" s="76"/>
      <c r="BZ881" s="76"/>
      <c r="CA881" s="76"/>
      <c r="CB881" s="76"/>
      <c r="CC881" s="76"/>
      <c r="CD881" s="76"/>
      <c r="CE881" s="76"/>
      <c r="CF881" s="76"/>
      <c r="CG881" s="76"/>
      <c r="CH881" s="76"/>
      <c r="CI881" s="76"/>
      <c r="CJ881" s="76"/>
      <c r="CK881" s="76"/>
      <c r="CL881" s="76"/>
    </row>
    <row r="882" spans="2:90" x14ac:dyDescent="0.4">
      <c r="C882" s="12"/>
      <c r="D882" s="12"/>
      <c r="E882" s="12" t="s">
        <v>906</v>
      </c>
      <c r="F882" s="12"/>
      <c r="G882" s="12"/>
      <c r="H882" s="12"/>
      <c r="I882" s="60"/>
      <c r="J882" s="60"/>
      <c r="K882" s="15"/>
      <c r="L882" s="15"/>
      <c r="M882" s="15"/>
      <c r="N882" s="15"/>
      <c r="O882" s="15"/>
      <c r="P882" s="15"/>
      <c r="R882" s="15"/>
      <c r="S882" s="76"/>
      <c r="T882" s="76"/>
      <c r="U882" s="76"/>
      <c r="V882" s="76"/>
      <c r="W882" s="76"/>
      <c r="X882" s="76"/>
      <c r="Y882" s="76"/>
      <c r="Z882" s="76"/>
      <c r="AA882" s="76"/>
      <c r="AB882" s="76"/>
      <c r="AC882" s="76"/>
      <c r="AD882" s="76"/>
      <c r="AE882" s="76"/>
      <c r="AF882" s="76"/>
      <c r="AG882" s="76"/>
      <c r="AH882" s="76"/>
      <c r="AI882" s="76"/>
      <c r="AJ882" s="76"/>
      <c r="AK882" s="76"/>
      <c r="AL882" s="76"/>
      <c r="AM882" s="76"/>
      <c r="AN882" s="76"/>
      <c r="AO882" s="76"/>
      <c r="AP882" s="76"/>
      <c r="AQ882" s="76"/>
      <c r="AR882" s="76"/>
      <c r="AS882" s="76"/>
      <c r="AT882" s="76"/>
      <c r="AU882" s="76"/>
      <c r="AV882" s="76"/>
      <c r="AW882" s="76"/>
      <c r="AX882" s="76"/>
      <c r="AY882" s="76"/>
      <c r="AZ882" s="76"/>
      <c r="BA882" s="76"/>
      <c r="BB882" s="76"/>
      <c r="BC882" s="76"/>
      <c r="BD882" s="76"/>
      <c r="BE882" s="76"/>
      <c r="BF882" s="76"/>
      <c r="BG882" s="76"/>
      <c r="BH882" s="76"/>
      <c r="BI882" s="76"/>
      <c r="BJ882" s="76"/>
      <c r="BK882" s="76"/>
      <c r="BL882" s="76"/>
      <c r="BM882" s="76"/>
      <c r="BN882" s="76"/>
      <c r="BO882" s="76"/>
      <c r="BP882" s="76"/>
      <c r="BQ882" s="76"/>
      <c r="BR882" s="76"/>
      <c r="BS882" s="76"/>
      <c r="BT882" s="76"/>
      <c r="BU882" s="76"/>
      <c r="BV882" s="76"/>
      <c r="BW882" s="76"/>
      <c r="BX882" s="76"/>
      <c r="BY882" s="76"/>
      <c r="BZ882" s="76"/>
      <c r="CA882" s="76"/>
      <c r="CB882" s="76"/>
      <c r="CC882" s="76"/>
      <c r="CD882" s="76"/>
      <c r="CE882" s="76"/>
      <c r="CF882" s="76"/>
      <c r="CG882" s="76"/>
      <c r="CH882" s="76"/>
      <c r="CI882" s="76"/>
      <c r="CJ882" s="76"/>
      <c r="CK882" s="76"/>
      <c r="CL882" s="76"/>
    </row>
    <row r="883" spans="2:90" x14ac:dyDescent="0.4">
      <c r="C883" s="12"/>
      <c r="D883" s="12"/>
      <c r="E883" s="12" t="s">
        <v>906</v>
      </c>
      <c r="F883" s="12"/>
      <c r="G883" s="12"/>
      <c r="H883" s="12"/>
      <c r="I883" s="60"/>
      <c r="J883" s="60"/>
      <c r="K883" s="15"/>
      <c r="L883" s="15"/>
      <c r="M883" s="15"/>
      <c r="N883" s="15"/>
      <c r="O883" s="15"/>
      <c r="P883" s="15"/>
      <c r="R883" s="15"/>
      <c r="S883" s="76"/>
      <c r="T883" s="76"/>
      <c r="U883" s="76"/>
      <c r="V883" s="76"/>
      <c r="W883" s="76"/>
      <c r="X883" s="76"/>
      <c r="Y883" s="76"/>
      <c r="Z883" s="76"/>
      <c r="AA883" s="76"/>
      <c r="AB883" s="76"/>
      <c r="AC883" s="76"/>
      <c r="AD883" s="76"/>
      <c r="AE883" s="76"/>
      <c r="AF883" s="76"/>
      <c r="AG883" s="76"/>
      <c r="AH883" s="76"/>
      <c r="AI883" s="76"/>
      <c r="AJ883" s="76"/>
      <c r="AK883" s="76"/>
      <c r="AL883" s="76"/>
      <c r="AM883" s="76"/>
      <c r="AN883" s="76"/>
      <c r="AO883" s="76"/>
      <c r="AP883" s="76"/>
      <c r="AQ883" s="76"/>
      <c r="AR883" s="76"/>
      <c r="AS883" s="76"/>
      <c r="AT883" s="76"/>
      <c r="AU883" s="76"/>
      <c r="AV883" s="76"/>
      <c r="AW883" s="76"/>
      <c r="AX883" s="76"/>
      <c r="AY883" s="76"/>
      <c r="AZ883" s="76"/>
      <c r="BA883" s="76"/>
      <c r="BB883" s="76"/>
      <c r="BC883" s="76"/>
      <c r="BD883" s="76"/>
      <c r="BE883" s="76"/>
      <c r="BF883" s="76"/>
      <c r="BG883" s="76"/>
      <c r="BH883" s="76"/>
      <c r="BI883" s="76"/>
      <c r="BJ883" s="76"/>
      <c r="BK883" s="76"/>
      <c r="BL883" s="76"/>
      <c r="BM883" s="76"/>
      <c r="BN883" s="76"/>
      <c r="BO883" s="76"/>
      <c r="BP883" s="76"/>
      <c r="BQ883" s="76"/>
      <c r="BR883" s="76"/>
      <c r="BS883" s="76"/>
      <c r="BT883" s="76"/>
      <c r="BU883" s="76"/>
      <c r="BV883" s="76"/>
      <c r="BW883" s="76"/>
      <c r="BX883" s="76"/>
      <c r="BY883" s="76"/>
      <c r="BZ883" s="76"/>
      <c r="CA883" s="76"/>
      <c r="CB883" s="76"/>
      <c r="CC883" s="76"/>
      <c r="CD883" s="76"/>
      <c r="CE883" s="76"/>
      <c r="CF883" s="76"/>
      <c r="CG883" s="76"/>
      <c r="CH883" s="76"/>
      <c r="CI883" s="76"/>
      <c r="CJ883" s="76"/>
      <c r="CK883" s="76"/>
      <c r="CL883" s="76"/>
    </row>
    <row r="884" spans="2:90" x14ac:dyDescent="0.4">
      <c r="C884" s="12"/>
      <c r="D884" s="12"/>
      <c r="E884" s="12" t="s">
        <v>906</v>
      </c>
      <c r="F884" s="12"/>
      <c r="G884" s="12"/>
      <c r="H884" s="12"/>
      <c r="I884" s="60"/>
      <c r="J884" s="60"/>
      <c r="K884" s="15"/>
      <c r="L884" s="15"/>
      <c r="M884" s="15"/>
      <c r="N884" s="15"/>
      <c r="O884" s="15"/>
      <c r="P884" s="15"/>
      <c r="R884" s="15"/>
      <c r="S884" s="76"/>
      <c r="T884" s="76"/>
      <c r="U884" s="76"/>
      <c r="V884" s="76"/>
      <c r="W884" s="76"/>
      <c r="X884" s="76"/>
      <c r="Y884" s="76"/>
      <c r="Z884" s="76"/>
      <c r="AA884" s="76"/>
      <c r="AB884" s="76"/>
      <c r="AC884" s="76"/>
      <c r="AD884" s="76"/>
      <c r="AE884" s="76"/>
      <c r="AF884" s="76"/>
      <c r="AG884" s="76"/>
      <c r="AH884" s="76"/>
      <c r="AI884" s="76"/>
      <c r="AJ884" s="76"/>
      <c r="AK884" s="76"/>
      <c r="AL884" s="76"/>
      <c r="AM884" s="76"/>
      <c r="AN884" s="76"/>
      <c r="AO884" s="76"/>
      <c r="AP884" s="76"/>
      <c r="AQ884" s="76"/>
      <c r="AR884" s="76"/>
      <c r="AS884" s="76"/>
      <c r="AT884" s="76"/>
      <c r="AU884" s="76"/>
      <c r="AV884" s="76"/>
      <c r="AW884" s="76"/>
      <c r="AX884" s="76"/>
      <c r="AY884" s="76"/>
      <c r="AZ884" s="76"/>
      <c r="BA884" s="76"/>
      <c r="BB884" s="76"/>
      <c r="BC884" s="76"/>
      <c r="BD884" s="76"/>
      <c r="BE884" s="76"/>
      <c r="BF884" s="76"/>
      <c r="BG884" s="76"/>
      <c r="BH884" s="76"/>
      <c r="BI884" s="76"/>
      <c r="BJ884" s="76"/>
      <c r="BK884" s="76"/>
      <c r="BL884" s="76"/>
      <c r="BM884" s="76"/>
      <c r="BN884" s="76"/>
      <c r="BO884" s="76"/>
      <c r="BP884" s="76"/>
      <c r="BQ884" s="76"/>
      <c r="BR884" s="76"/>
      <c r="BS884" s="76"/>
      <c r="BT884" s="76"/>
      <c r="BU884" s="76"/>
      <c r="BV884" s="76"/>
      <c r="BW884" s="76"/>
      <c r="BX884" s="76"/>
      <c r="BY884" s="76"/>
      <c r="BZ884" s="76"/>
      <c r="CA884" s="76"/>
      <c r="CB884" s="76"/>
      <c r="CC884" s="76"/>
      <c r="CD884" s="76"/>
      <c r="CE884" s="76"/>
      <c r="CF884" s="76"/>
      <c r="CG884" s="76"/>
      <c r="CH884" s="76"/>
      <c r="CI884" s="76"/>
      <c r="CJ884" s="76"/>
      <c r="CK884" s="76"/>
      <c r="CL884" s="76"/>
    </row>
    <row r="885" spans="2:90" x14ac:dyDescent="0.4">
      <c r="C885" s="12"/>
      <c r="D885" s="12"/>
      <c r="E885" s="12" t="s">
        <v>906</v>
      </c>
      <c r="F885" s="12"/>
      <c r="G885" s="12"/>
      <c r="H885" s="12"/>
      <c r="I885" s="60"/>
      <c r="J885" s="60"/>
      <c r="K885" s="15"/>
      <c r="L885" s="15"/>
      <c r="M885" s="15"/>
      <c r="N885" s="15"/>
      <c r="O885" s="15"/>
      <c r="P885" s="15"/>
      <c r="R885" s="15"/>
      <c r="S885" s="76"/>
      <c r="T885" s="76"/>
      <c r="U885" s="76"/>
      <c r="V885" s="76"/>
      <c r="W885" s="76"/>
      <c r="X885" s="76"/>
      <c r="Y885" s="76"/>
      <c r="Z885" s="76"/>
      <c r="AA885" s="76"/>
      <c r="AB885" s="76"/>
      <c r="AC885" s="76"/>
      <c r="AD885" s="76"/>
      <c r="AE885" s="76"/>
      <c r="AF885" s="76"/>
      <c r="AG885" s="76"/>
      <c r="AH885" s="76"/>
      <c r="AI885" s="76"/>
      <c r="AJ885" s="76"/>
      <c r="AK885" s="76"/>
      <c r="AL885" s="76"/>
      <c r="AM885" s="76"/>
      <c r="AN885" s="76"/>
      <c r="AO885" s="76"/>
      <c r="AP885" s="76"/>
      <c r="AQ885" s="76"/>
      <c r="AR885" s="76"/>
      <c r="AS885" s="76"/>
      <c r="AT885" s="76"/>
      <c r="AU885" s="76"/>
      <c r="AV885" s="76"/>
      <c r="AW885" s="76"/>
      <c r="AX885" s="76"/>
      <c r="AY885" s="76"/>
      <c r="AZ885" s="76"/>
      <c r="BA885" s="76"/>
      <c r="BB885" s="76"/>
      <c r="BC885" s="76"/>
      <c r="BD885" s="76"/>
      <c r="BE885" s="76"/>
      <c r="BF885" s="76"/>
      <c r="BG885" s="76"/>
      <c r="BH885" s="76"/>
      <c r="BI885" s="76"/>
      <c r="BJ885" s="76"/>
      <c r="BK885" s="76"/>
      <c r="BL885" s="76"/>
      <c r="BM885" s="76"/>
      <c r="BN885" s="76"/>
      <c r="BO885" s="76"/>
      <c r="BP885" s="76"/>
      <c r="BQ885" s="76"/>
      <c r="BR885" s="76"/>
      <c r="BS885" s="76"/>
      <c r="BT885" s="76"/>
      <c r="BU885" s="76"/>
      <c r="BV885" s="76"/>
      <c r="BW885" s="76"/>
      <c r="BX885" s="76"/>
      <c r="BY885" s="76"/>
      <c r="BZ885" s="76"/>
      <c r="CA885" s="76"/>
      <c r="CB885" s="76"/>
      <c r="CC885" s="76"/>
      <c r="CD885" s="76"/>
      <c r="CE885" s="76"/>
      <c r="CF885" s="76"/>
      <c r="CG885" s="76"/>
      <c r="CH885" s="76"/>
      <c r="CI885" s="76"/>
      <c r="CJ885" s="76"/>
      <c r="CK885" s="76"/>
      <c r="CL885" s="76"/>
    </row>
    <row r="886" spans="2:90" x14ac:dyDescent="0.4">
      <c r="B886" s="168" t="s">
        <v>487</v>
      </c>
      <c r="C886" s="186"/>
      <c r="D886" s="186"/>
      <c r="E886" s="186" t="s">
        <v>906</v>
      </c>
      <c r="F886" s="186"/>
      <c r="G886" s="186"/>
      <c r="H886" s="186"/>
      <c r="I886" s="187"/>
      <c r="J886" s="187"/>
      <c r="K886" s="188"/>
      <c r="L886" s="188"/>
      <c r="M886" s="188"/>
      <c r="N886" s="188"/>
      <c r="O886" s="188"/>
      <c r="P886" s="188"/>
      <c r="R886" s="188"/>
      <c r="S886" s="189"/>
      <c r="T886" s="189"/>
      <c r="U886" s="189"/>
      <c r="V886" s="189"/>
      <c r="W886" s="189"/>
      <c r="X886" s="189"/>
      <c r="Y886" s="189"/>
      <c r="Z886" s="189"/>
      <c r="AA886" s="189"/>
      <c r="AB886" s="189"/>
      <c r="AC886" s="189"/>
      <c r="AD886" s="189"/>
      <c r="AE886" s="189"/>
      <c r="AF886" s="189"/>
      <c r="AG886" s="189"/>
      <c r="AH886" s="189"/>
      <c r="AI886" s="189"/>
      <c r="AJ886" s="189"/>
      <c r="AK886" s="189"/>
      <c r="AL886" s="189"/>
      <c r="AM886" s="189"/>
      <c r="AN886" s="189"/>
      <c r="AO886" s="189"/>
      <c r="AP886" s="189"/>
      <c r="AQ886" s="189"/>
      <c r="AR886" s="189"/>
      <c r="AS886" s="189"/>
      <c r="AT886" s="189"/>
      <c r="AU886" s="189"/>
      <c r="AV886" s="189"/>
      <c r="AW886" s="189"/>
      <c r="AX886" s="189"/>
      <c r="AY886" s="189"/>
      <c r="AZ886" s="189"/>
      <c r="BA886" s="189"/>
      <c r="BB886" s="189"/>
      <c r="BC886" s="189"/>
      <c r="BD886" s="189"/>
      <c r="BE886" s="189"/>
      <c r="BF886" s="189"/>
      <c r="BG886" s="189"/>
      <c r="BH886" s="189"/>
      <c r="BI886" s="189"/>
      <c r="BJ886" s="189"/>
      <c r="BK886" s="189"/>
      <c r="BL886" s="189"/>
      <c r="BM886" s="189"/>
      <c r="BN886" s="189"/>
      <c r="BO886" s="189"/>
      <c r="BP886" s="189"/>
      <c r="BQ886" s="189"/>
      <c r="BR886" s="189"/>
      <c r="BS886" s="189"/>
      <c r="BT886" s="189"/>
      <c r="BU886" s="189"/>
      <c r="BV886" s="189"/>
      <c r="BW886" s="189"/>
      <c r="BX886" s="189"/>
      <c r="BY886" s="189"/>
      <c r="BZ886" s="189"/>
      <c r="CA886" s="189"/>
      <c r="CB886" s="189"/>
      <c r="CC886" s="189"/>
      <c r="CD886" s="189"/>
      <c r="CE886" s="189"/>
      <c r="CF886" s="189"/>
      <c r="CG886" s="189"/>
      <c r="CH886" s="189"/>
      <c r="CI886" s="189"/>
      <c r="CJ886" s="189"/>
      <c r="CK886" s="189"/>
      <c r="CL886" s="189"/>
    </row>
    <row r="887" spans="2:90" x14ac:dyDescent="0.4">
      <c r="B887" s="168" t="s">
        <v>489</v>
      </c>
      <c r="C887" s="167"/>
      <c r="D887" s="167"/>
      <c r="E887" s="167" t="s">
        <v>906</v>
      </c>
      <c r="F887" s="167"/>
      <c r="G887" s="167"/>
      <c r="H887" s="167"/>
      <c r="I887" s="169"/>
      <c r="J887" s="169"/>
      <c r="K887" s="190"/>
      <c r="L887" s="190"/>
      <c r="M887" s="190"/>
      <c r="N887" s="190"/>
      <c r="O887" s="190"/>
      <c r="P887" s="190"/>
      <c r="R887" s="191"/>
      <c r="S887" s="167"/>
      <c r="T887" s="167"/>
      <c r="U887" s="167"/>
      <c r="V887" s="167"/>
      <c r="W887" s="167"/>
      <c r="X887" s="167"/>
      <c r="Y887" s="167"/>
      <c r="Z887" s="167"/>
      <c r="AA887" s="167"/>
      <c r="AB887" s="167"/>
      <c r="AC887" s="167"/>
      <c r="AD887" s="167"/>
      <c r="AE887" s="167"/>
      <c r="AF887" s="167"/>
      <c r="AG887" s="167"/>
      <c r="AH887" s="167"/>
      <c r="AI887" s="167"/>
      <c r="AJ887" s="167"/>
      <c r="AK887" s="167"/>
      <c r="AL887" s="167"/>
      <c r="AM887" s="167"/>
      <c r="AN887" s="167"/>
      <c r="AO887" s="167"/>
      <c r="AP887" s="167"/>
      <c r="AQ887" s="167"/>
      <c r="AR887" s="167"/>
      <c r="AS887" s="167"/>
      <c r="AT887" s="167"/>
      <c r="AU887" s="167"/>
      <c r="AV887" s="167"/>
      <c r="AW887" s="167"/>
      <c r="AX887" s="167"/>
      <c r="AY887" s="167"/>
      <c r="AZ887" s="167"/>
      <c r="BA887" s="167"/>
      <c r="BB887" s="167"/>
      <c r="BC887" s="167"/>
      <c r="BD887" s="167"/>
      <c r="BE887" s="167"/>
      <c r="BF887" s="167"/>
      <c r="BG887" s="167"/>
      <c r="BH887" s="167"/>
      <c r="BI887" s="167"/>
      <c r="BJ887" s="167"/>
      <c r="BK887" s="167"/>
      <c r="BL887" s="167"/>
      <c r="BM887" s="167"/>
      <c r="BN887" s="167"/>
      <c r="BO887" s="167"/>
      <c r="BP887" s="167"/>
      <c r="BQ887" s="167"/>
      <c r="BR887" s="167"/>
      <c r="BS887" s="167"/>
      <c r="BT887" s="167"/>
      <c r="BU887" s="167"/>
      <c r="BV887" s="167"/>
      <c r="BW887" s="167"/>
      <c r="BX887" s="167"/>
      <c r="BY887" s="167"/>
      <c r="BZ887" s="167"/>
      <c r="CA887" s="167"/>
      <c r="CB887" s="167"/>
      <c r="CC887" s="167"/>
      <c r="CD887" s="167"/>
      <c r="CE887" s="167"/>
      <c r="CF887" s="167"/>
      <c r="CG887" s="167"/>
      <c r="CH887" s="167"/>
      <c r="CI887" s="167"/>
      <c r="CJ887" s="167"/>
      <c r="CK887" s="167"/>
      <c r="CL887" s="167"/>
    </row>
    <row r="888" spans="2:90" x14ac:dyDescent="0.4">
      <c r="B888" s="168" t="s">
        <v>459</v>
      </c>
      <c r="C888" s="167"/>
      <c r="D888" s="167"/>
      <c r="E888" s="167" t="s">
        <v>906</v>
      </c>
      <c r="F888" s="167"/>
      <c r="G888" s="167"/>
      <c r="H888" s="167"/>
      <c r="I888" s="169"/>
      <c r="J888" s="169"/>
      <c r="K888" s="190"/>
      <c r="L888" s="190"/>
      <c r="M888" s="190"/>
      <c r="N888" s="190"/>
      <c r="O888" s="190"/>
      <c r="P888" s="190"/>
      <c r="R888" s="191"/>
      <c r="S888" s="192" t="str">
        <f t="shared" ref="S888:AX888" si="830">S$16</f>
        <v>S$12</v>
      </c>
      <c r="T888" s="192" t="str">
        <f t="shared" si="830"/>
        <v>T$12</v>
      </c>
      <c r="U888" s="192" t="str">
        <f t="shared" si="830"/>
        <v>U$12</v>
      </c>
      <c r="V888" s="192" t="str">
        <f t="shared" si="830"/>
        <v>V$12</v>
      </c>
      <c r="W888" s="192" t="str">
        <f t="shared" si="830"/>
        <v>W$12</v>
      </c>
      <c r="X888" s="192" t="str">
        <f t="shared" si="830"/>
        <v>X$12</v>
      </c>
      <c r="Y888" s="192" t="str">
        <f t="shared" si="830"/>
        <v>Y$12</v>
      </c>
      <c r="Z888" s="192" t="str">
        <f t="shared" si="830"/>
        <v>Z$12</v>
      </c>
      <c r="AA888" s="192" t="str">
        <f t="shared" si="830"/>
        <v>AA$12</v>
      </c>
      <c r="AB888" s="192" t="str">
        <f t="shared" si="830"/>
        <v>AB$12</v>
      </c>
      <c r="AC888" s="192" t="str">
        <f t="shared" si="830"/>
        <v>AC$12</v>
      </c>
      <c r="AD888" s="192" t="str">
        <f t="shared" si="830"/>
        <v>AD$12</v>
      </c>
      <c r="AE888" s="192" t="str">
        <f t="shared" si="830"/>
        <v>AE$12</v>
      </c>
      <c r="AF888" s="192" t="str">
        <f t="shared" si="830"/>
        <v>AF$12</v>
      </c>
      <c r="AG888" s="192" t="str">
        <f t="shared" si="830"/>
        <v>AG$12</v>
      </c>
      <c r="AH888" s="192" t="str">
        <f t="shared" si="830"/>
        <v>AH$12</v>
      </c>
      <c r="AI888" s="192" t="str">
        <f t="shared" si="830"/>
        <v>AI$12</v>
      </c>
      <c r="AJ888" s="192" t="str">
        <f t="shared" si="830"/>
        <v>AJ$12</v>
      </c>
      <c r="AK888" s="192" t="str">
        <f t="shared" si="830"/>
        <v>AK$12</v>
      </c>
      <c r="AL888" s="192" t="str">
        <f t="shared" si="830"/>
        <v>AL$12</v>
      </c>
      <c r="AM888" s="192" t="str">
        <f t="shared" si="830"/>
        <v>AM$12</v>
      </c>
      <c r="AN888" s="192" t="str">
        <f t="shared" si="830"/>
        <v>AN$12</v>
      </c>
      <c r="AO888" s="192" t="str">
        <f t="shared" si="830"/>
        <v>AO$12</v>
      </c>
      <c r="AP888" s="192" t="str">
        <f t="shared" si="830"/>
        <v>AP$12</v>
      </c>
      <c r="AQ888" s="192" t="str">
        <f t="shared" si="830"/>
        <v>AQ$12</v>
      </c>
      <c r="AR888" s="192" t="str">
        <f t="shared" si="830"/>
        <v>AR$12</v>
      </c>
      <c r="AS888" s="192" t="str">
        <f t="shared" si="830"/>
        <v>AS$12</v>
      </c>
      <c r="AT888" s="192" t="str">
        <f t="shared" si="830"/>
        <v>AT$12</v>
      </c>
      <c r="AU888" s="192" t="str">
        <f t="shared" si="830"/>
        <v>AU$12</v>
      </c>
      <c r="AV888" s="192" t="str">
        <f t="shared" si="830"/>
        <v>AV$12</v>
      </c>
      <c r="AW888" s="192" t="str">
        <f t="shared" si="830"/>
        <v>AW$12</v>
      </c>
      <c r="AX888" s="192" t="str">
        <f t="shared" si="830"/>
        <v>AX$12</v>
      </c>
      <c r="AY888" s="192" t="str">
        <f t="shared" ref="AY888:CD888" si="831">AY$16</f>
        <v>AY$12</v>
      </c>
      <c r="AZ888" s="192" t="str">
        <f t="shared" si="831"/>
        <v>AZ$12</v>
      </c>
      <c r="BA888" s="192" t="str">
        <f t="shared" si="831"/>
        <v>BA$12</v>
      </c>
      <c r="BB888" s="192" t="str">
        <f t="shared" si="831"/>
        <v>BB$12</v>
      </c>
      <c r="BC888" s="192" t="str">
        <f t="shared" si="831"/>
        <v>BC$12</v>
      </c>
      <c r="BD888" s="192" t="str">
        <f t="shared" si="831"/>
        <v>BD$12</v>
      </c>
      <c r="BE888" s="192" t="str">
        <f t="shared" si="831"/>
        <v>BE$12</v>
      </c>
      <c r="BF888" s="192" t="str">
        <f t="shared" si="831"/>
        <v>BF$12</v>
      </c>
      <c r="BG888" s="192" t="str">
        <f t="shared" si="831"/>
        <v>BG$12</v>
      </c>
      <c r="BH888" s="192" t="str">
        <f t="shared" si="831"/>
        <v>BH$12</v>
      </c>
      <c r="BI888" s="192" t="str">
        <f t="shared" si="831"/>
        <v>BI$12</v>
      </c>
      <c r="BJ888" s="192" t="str">
        <f t="shared" si="831"/>
        <v>BJ$12</v>
      </c>
      <c r="BK888" s="192" t="str">
        <f t="shared" si="831"/>
        <v>BK$12</v>
      </c>
      <c r="BL888" s="192" t="str">
        <f t="shared" si="831"/>
        <v>BL$12</v>
      </c>
      <c r="BM888" s="192" t="str">
        <f t="shared" si="831"/>
        <v>BM$12</v>
      </c>
      <c r="BN888" s="192" t="str">
        <f t="shared" si="831"/>
        <v>BN$12</v>
      </c>
      <c r="BO888" s="192" t="str">
        <f t="shared" si="831"/>
        <v>BO$12</v>
      </c>
      <c r="BP888" s="192" t="str">
        <f t="shared" si="831"/>
        <v>BP$12</v>
      </c>
      <c r="BQ888" s="192" t="str">
        <f t="shared" si="831"/>
        <v>BQ$12</v>
      </c>
      <c r="BR888" s="192" t="str">
        <f t="shared" si="831"/>
        <v>BR$12</v>
      </c>
      <c r="BS888" s="192" t="str">
        <f t="shared" si="831"/>
        <v>BS$12</v>
      </c>
      <c r="BT888" s="192" t="str">
        <f t="shared" si="831"/>
        <v>BT$12</v>
      </c>
      <c r="BU888" s="192" t="str">
        <f t="shared" si="831"/>
        <v>BU$12</v>
      </c>
      <c r="BV888" s="192" t="str">
        <f t="shared" si="831"/>
        <v>BV$12</v>
      </c>
      <c r="BW888" s="192" t="str">
        <f t="shared" si="831"/>
        <v>BW$12</v>
      </c>
      <c r="BX888" s="192" t="str">
        <f t="shared" si="831"/>
        <v>BX$12</v>
      </c>
      <c r="BY888" s="192" t="str">
        <f t="shared" si="831"/>
        <v>BY$12</v>
      </c>
      <c r="BZ888" s="192" t="str">
        <f t="shared" si="831"/>
        <v>BZ$12</v>
      </c>
      <c r="CA888" s="192" t="str">
        <f t="shared" si="831"/>
        <v>CA$12</v>
      </c>
      <c r="CB888" s="192" t="str">
        <f t="shared" si="831"/>
        <v>CB$12</v>
      </c>
      <c r="CC888" s="192" t="str">
        <f t="shared" si="831"/>
        <v>CC$12</v>
      </c>
      <c r="CD888" s="192" t="str">
        <f t="shared" si="831"/>
        <v>CD$12</v>
      </c>
      <c r="CE888" s="192" t="str">
        <f t="shared" ref="CE888:CL888" si="832">CE$16</f>
        <v>CE$12</v>
      </c>
      <c r="CF888" s="192" t="str">
        <f t="shared" si="832"/>
        <v>CF$12</v>
      </c>
      <c r="CG888" s="192" t="str">
        <f t="shared" si="832"/>
        <v>CG$12</v>
      </c>
      <c r="CH888" s="192" t="str">
        <f t="shared" si="832"/>
        <v>CH$12</v>
      </c>
      <c r="CI888" s="192" t="str">
        <f t="shared" si="832"/>
        <v>CI$12</v>
      </c>
      <c r="CJ888" s="192" t="str">
        <f t="shared" si="832"/>
        <v>CJ$12</v>
      </c>
      <c r="CK888" s="192" t="str">
        <f t="shared" si="832"/>
        <v>CK$12</v>
      </c>
      <c r="CL888" s="192" t="str">
        <f t="shared" si="832"/>
        <v>CL$12</v>
      </c>
    </row>
    <row r="889" spans="2:90" x14ac:dyDescent="0.4">
      <c r="B889" s="168" t="s">
        <v>460</v>
      </c>
      <c r="C889" s="193"/>
      <c r="D889" s="193"/>
      <c r="E889" s="193" t="s">
        <v>906</v>
      </c>
      <c r="F889" s="193"/>
      <c r="G889" s="193"/>
      <c r="H889" s="193"/>
      <c r="I889" s="194"/>
      <c r="J889" s="194"/>
      <c r="K889" s="195"/>
      <c r="L889" s="195"/>
      <c r="M889" s="195"/>
      <c r="N889" s="195"/>
      <c r="O889" s="195"/>
      <c r="P889" s="195"/>
      <c r="R889" s="195"/>
      <c r="S889" s="192" t="str">
        <f t="shared" ref="S889:AX889" si="833">S$17</f>
        <v>S$13</v>
      </c>
      <c r="T889" s="192" t="str">
        <f t="shared" si="833"/>
        <v>T$13</v>
      </c>
      <c r="U889" s="192" t="str">
        <f t="shared" si="833"/>
        <v>U$13</v>
      </c>
      <c r="V889" s="192" t="str">
        <f t="shared" si="833"/>
        <v>V$13</v>
      </c>
      <c r="W889" s="192" t="str">
        <f t="shared" si="833"/>
        <v>W$13</v>
      </c>
      <c r="X889" s="192" t="str">
        <f t="shared" si="833"/>
        <v>X$13</v>
      </c>
      <c r="Y889" s="192" t="str">
        <f t="shared" si="833"/>
        <v>Y$13</v>
      </c>
      <c r="Z889" s="192" t="str">
        <f t="shared" si="833"/>
        <v>Z$13</v>
      </c>
      <c r="AA889" s="192" t="str">
        <f t="shared" si="833"/>
        <v>AA$13</v>
      </c>
      <c r="AB889" s="192" t="str">
        <f t="shared" si="833"/>
        <v>AB$13</v>
      </c>
      <c r="AC889" s="192" t="str">
        <f t="shared" si="833"/>
        <v>AC$13</v>
      </c>
      <c r="AD889" s="192" t="str">
        <f t="shared" si="833"/>
        <v>AD$13</v>
      </c>
      <c r="AE889" s="192" t="str">
        <f t="shared" si="833"/>
        <v>AE$13</v>
      </c>
      <c r="AF889" s="192" t="str">
        <f t="shared" si="833"/>
        <v>AF$13</v>
      </c>
      <c r="AG889" s="192" t="str">
        <f t="shared" si="833"/>
        <v>AG$13</v>
      </c>
      <c r="AH889" s="192" t="str">
        <f t="shared" si="833"/>
        <v>AH$13</v>
      </c>
      <c r="AI889" s="192" t="str">
        <f t="shared" si="833"/>
        <v>AI$13</v>
      </c>
      <c r="AJ889" s="192" t="str">
        <f t="shared" si="833"/>
        <v>AJ$13</v>
      </c>
      <c r="AK889" s="192" t="str">
        <f t="shared" si="833"/>
        <v>AK$13</v>
      </c>
      <c r="AL889" s="192" t="str">
        <f t="shared" si="833"/>
        <v>AL$13</v>
      </c>
      <c r="AM889" s="192" t="str">
        <f t="shared" si="833"/>
        <v>AM$13</v>
      </c>
      <c r="AN889" s="192" t="str">
        <f t="shared" si="833"/>
        <v>AN$13</v>
      </c>
      <c r="AO889" s="192" t="str">
        <f t="shared" si="833"/>
        <v>AO$13</v>
      </c>
      <c r="AP889" s="192" t="str">
        <f t="shared" si="833"/>
        <v>AP$13</v>
      </c>
      <c r="AQ889" s="192" t="str">
        <f t="shared" si="833"/>
        <v>AQ$13</v>
      </c>
      <c r="AR889" s="192" t="str">
        <f t="shared" si="833"/>
        <v>AR$13</v>
      </c>
      <c r="AS889" s="192" t="str">
        <f t="shared" si="833"/>
        <v>AS$13</v>
      </c>
      <c r="AT889" s="192" t="str">
        <f t="shared" si="833"/>
        <v>AT$13</v>
      </c>
      <c r="AU889" s="192" t="str">
        <f t="shared" si="833"/>
        <v>AU$13</v>
      </c>
      <c r="AV889" s="192" t="str">
        <f t="shared" si="833"/>
        <v>AV$13</v>
      </c>
      <c r="AW889" s="192" t="str">
        <f t="shared" si="833"/>
        <v>AW$13</v>
      </c>
      <c r="AX889" s="192" t="str">
        <f t="shared" si="833"/>
        <v>AX$13</v>
      </c>
      <c r="AY889" s="192" t="str">
        <f t="shared" ref="AY889:CD889" si="834">AY$17</f>
        <v>AY$13</v>
      </c>
      <c r="AZ889" s="192" t="str">
        <f t="shared" si="834"/>
        <v>AZ$13</v>
      </c>
      <c r="BA889" s="192" t="str">
        <f t="shared" si="834"/>
        <v>BA$13</v>
      </c>
      <c r="BB889" s="192" t="str">
        <f t="shared" si="834"/>
        <v>BB$13</v>
      </c>
      <c r="BC889" s="192" t="str">
        <f t="shared" si="834"/>
        <v>BC$13</v>
      </c>
      <c r="BD889" s="192" t="str">
        <f t="shared" si="834"/>
        <v>BD$13</v>
      </c>
      <c r="BE889" s="192" t="str">
        <f t="shared" si="834"/>
        <v>BE$13</v>
      </c>
      <c r="BF889" s="192" t="str">
        <f t="shared" si="834"/>
        <v>BF$13</v>
      </c>
      <c r="BG889" s="192" t="str">
        <f t="shared" si="834"/>
        <v>BG$13</v>
      </c>
      <c r="BH889" s="192" t="str">
        <f t="shared" si="834"/>
        <v>BH$13</v>
      </c>
      <c r="BI889" s="192" t="str">
        <f t="shared" si="834"/>
        <v>BI$13</v>
      </c>
      <c r="BJ889" s="192" t="str">
        <f t="shared" si="834"/>
        <v>BJ$13</v>
      </c>
      <c r="BK889" s="192" t="str">
        <f t="shared" si="834"/>
        <v>BK$13</v>
      </c>
      <c r="BL889" s="192" t="str">
        <f t="shared" si="834"/>
        <v>BL$13</v>
      </c>
      <c r="BM889" s="192" t="str">
        <f t="shared" si="834"/>
        <v>BM$13</v>
      </c>
      <c r="BN889" s="192" t="str">
        <f t="shared" si="834"/>
        <v>BN$13</v>
      </c>
      <c r="BO889" s="192" t="str">
        <f t="shared" si="834"/>
        <v>BO$13</v>
      </c>
      <c r="BP889" s="192" t="str">
        <f t="shared" si="834"/>
        <v>BP$13</v>
      </c>
      <c r="BQ889" s="192" t="str">
        <f t="shared" si="834"/>
        <v>BQ$13</v>
      </c>
      <c r="BR889" s="192" t="str">
        <f t="shared" si="834"/>
        <v>BR$13</v>
      </c>
      <c r="BS889" s="192" t="str">
        <f t="shared" si="834"/>
        <v>BS$13</v>
      </c>
      <c r="BT889" s="192" t="str">
        <f t="shared" si="834"/>
        <v>BT$13</v>
      </c>
      <c r="BU889" s="192" t="str">
        <f t="shared" si="834"/>
        <v>BU$13</v>
      </c>
      <c r="BV889" s="192" t="str">
        <f t="shared" si="834"/>
        <v>BV$13</v>
      </c>
      <c r="BW889" s="192" t="str">
        <f t="shared" si="834"/>
        <v>BW$13</v>
      </c>
      <c r="BX889" s="192" t="str">
        <f t="shared" si="834"/>
        <v>BX$13</v>
      </c>
      <c r="BY889" s="192" t="str">
        <f t="shared" si="834"/>
        <v>BY$13</v>
      </c>
      <c r="BZ889" s="192" t="str">
        <f t="shared" si="834"/>
        <v>BZ$13</v>
      </c>
      <c r="CA889" s="192" t="str">
        <f t="shared" si="834"/>
        <v>CA$13</v>
      </c>
      <c r="CB889" s="192" t="str">
        <f t="shared" si="834"/>
        <v>CB$13</v>
      </c>
      <c r="CC889" s="192" t="str">
        <f t="shared" si="834"/>
        <v>CC$13</v>
      </c>
      <c r="CD889" s="192" t="str">
        <f t="shared" si="834"/>
        <v>CD$13</v>
      </c>
      <c r="CE889" s="192" t="str">
        <f t="shared" ref="CE889:CL889" si="835">CE$17</f>
        <v>CE$13</v>
      </c>
      <c r="CF889" s="192" t="str">
        <f t="shared" si="835"/>
        <v>CF$13</v>
      </c>
      <c r="CG889" s="192" t="str">
        <f t="shared" si="835"/>
        <v>CG$13</v>
      </c>
      <c r="CH889" s="192" t="str">
        <f t="shared" si="835"/>
        <v>CH$13</v>
      </c>
      <c r="CI889" s="192" t="str">
        <f t="shared" si="835"/>
        <v>CI$13</v>
      </c>
      <c r="CJ889" s="192" t="str">
        <f t="shared" si="835"/>
        <v>CJ$13</v>
      </c>
      <c r="CK889" s="192" t="str">
        <f t="shared" si="835"/>
        <v>CK$13</v>
      </c>
      <c r="CL889" s="192" t="str">
        <f t="shared" si="835"/>
        <v>CL$13</v>
      </c>
    </row>
    <row r="890" spans="2:90" x14ac:dyDescent="0.4">
      <c r="B890" s="168" t="s">
        <v>488</v>
      </c>
      <c r="C890" s="193"/>
      <c r="D890" s="193"/>
      <c r="E890" s="193" t="s">
        <v>906</v>
      </c>
      <c r="F890" s="193"/>
      <c r="G890" s="193"/>
      <c r="H890" s="193"/>
      <c r="I890" s="194"/>
      <c r="J890" s="194"/>
      <c r="K890" s="195"/>
      <c r="L890" s="195"/>
      <c r="M890" s="195"/>
      <c r="N890" s="195"/>
      <c r="O890" s="195"/>
      <c r="P890" s="195"/>
      <c r="R890" s="195"/>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83"/>
      <c r="CI890" s="183"/>
      <c r="CJ890" s="183"/>
      <c r="CK890" s="183"/>
      <c r="CL890" s="183"/>
    </row>
    <row r="891" spans="2:90" x14ac:dyDescent="0.4">
      <c r="B891" s="168" t="s">
        <v>501</v>
      </c>
      <c r="C891" s="193"/>
      <c r="D891" s="193"/>
      <c r="E891" s="193" t="s">
        <v>906</v>
      </c>
      <c r="F891" s="193"/>
      <c r="G891" s="193"/>
      <c r="H891" s="193"/>
      <c r="I891" s="194"/>
      <c r="J891" s="194"/>
      <c r="K891" s="195"/>
      <c r="L891" s="195"/>
      <c r="M891" s="195"/>
      <c r="N891" s="195"/>
      <c r="O891" s="195"/>
      <c r="P891" s="195"/>
      <c r="R891" s="195"/>
      <c r="S891" s="183"/>
      <c r="T891" s="183"/>
      <c r="U891" s="183"/>
      <c r="V891" s="183"/>
      <c r="W891" s="183"/>
      <c r="X891" s="183"/>
      <c r="Y891" s="183"/>
      <c r="Z891" s="183"/>
      <c r="AA891" s="183"/>
      <c r="AB891" s="183"/>
      <c r="AC891" s="183"/>
      <c r="AD891" s="183"/>
      <c r="AE891" s="183"/>
      <c r="AF891" s="183"/>
      <c r="AG891" s="183"/>
      <c r="AH891" s="183"/>
      <c r="AI891" s="183"/>
      <c r="AJ891" s="183"/>
      <c r="AK891" s="183"/>
      <c r="AL891" s="183"/>
      <c r="AM891" s="183"/>
      <c r="AN891" s="183"/>
      <c r="AO891" s="183"/>
      <c r="AP891" s="183"/>
      <c r="AQ891" s="183"/>
      <c r="AR891" s="183"/>
      <c r="AS891" s="183"/>
      <c r="AT891" s="183"/>
      <c r="AU891" s="183"/>
      <c r="AV891" s="183"/>
      <c r="AW891" s="183"/>
      <c r="AX891" s="183"/>
      <c r="AY891" s="183"/>
      <c r="AZ891" s="183"/>
      <c r="BA891" s="183"/>
      <c r="BB891" s="183"/>
      <c r="BC891" s="183"/>
      <c r="BD891" s="183"/>
      <c r="BE891" s="183"/>
      <c r="BF891" s="183"/>
      <c r="BG891" s="183"/>
      <c r="BH891" s="183"/>
      <c r="BI891" s="183"/>
      <c r="BJ891" s="183"/>
      <c r="BK891" s="183"/>
      <c r="BL891" s="183"/>
      <c r="BM891" s="183"/>
      <c r="BN891" s="183"/>
      <c r="BO891" s="183"/>
      <c r="BP891" s="183"/>
      <c r="BQ891" s="183"/>
      <c r="BR891" s="183"/>
      <c r="BS891" s="183"/>
      <c r="BT891" s="183"/>
      <c r="BU891" s="183"/>
      <c r="BV891" s="183"/>
      <c r="BW891" s="183"/>
      <c r="BX891" s="183"/>
      <c r="BY891" s="183"/>
      <c r="BZ891" s="183"/>
      <c r="CA891" s="183"/>
      <c r="CB891" s="183"/>
      <c r="CC891" s="183"/>
      <c r="CD891" s="183"/>
      <c r="CE891" s="183"/>
      <c r="CF891" s="183"/>
      <c r="CG891" s="183"/>
      <c r="CH891" s="183"/>
      <c r="CI891" s="183"/>
      <c r="CJ891" s="183"/>
      <c r="CK891" s="183"/>
      <c r="CL891" s="183"/>
    </row>
    <row r="892" spans="2:90" x14ac:dyDescent="0.4">
      <c r="B892" s="168" t="s">
        <v>461</v>
      </c>
      <c r="C892" s="193"/>
      <c r="D892" s="193"/>
      <c r="E892" s="193" t="s">
        <v>906</v>
      </c>
      <c r="F892" s="193"/>
      <c r="G892" s="193"/>
      <c r="H892" s="193"/>
      <c r="I892" s="194"/>
      <c r="J892" s="194"/>
      <c r="K892" s="195"/>
      <c r="L892" s="195"/>
      <c r="M892" s="195"/>
      <c r="N892" s="195"/>
      <c r="O892" s="195"/>
      <c r="P892" s="195"/>
      <c r="R892" s="195"/>
      <c r="S892" s="183" t="str">
        <f t="shared" ref="S892:AX892" si="836">S$18</f>
        <v>S$14</v>
      </c>
      <c r="T892" s="183" t="str">
        <f t="shared" si="836"/>
        <v>T$14</v>
      </c>
      <c r="U892" s="183" t="str">
        <f t="shared" si="836"/>
        <v>U$14</v>
      </c>
      <c r="V892" s="183" t="str">
        <f t="shared" si="836"/>
        <v>V$14</v>
      </c>
      <c r="W892" s="183" t="str">
        <f t="shared" si="836"/>
        <v>W$14</v>
      </c>
      <c r="X892" s="183" t="str">
        <f t="shared" si="836"/>
        <v>X$14</v>
      </c>
      <c r="Y892" s="183" t="str">
        <f t="shared" si="836"/>
        <v>Y$14</v>
      </c>
      <c r="Z892" s="183" t="str">
        <f t="shared" si="836"/>
        <v>Z$14</v>
      </c>
      <c r="AA892" s="183" t="str">
        <f t="shared" si="836"/>
        <v>AA$14</v>
      </c>
      <c r="AB892" s="183" t="str">
        <f t="shared" si="836"/>
        <v>AB$14</v>
      </c>
      <c r="AC892" s="183" t="str">
        <f t="shared" si="836"/>
        <v>AC$14</v>
      </c>
      <c r="AD892" s="183" t="str">
        <f t="shared" si="836"/>
        <v>AD$14</v>
      </c>
      <c r="AE892" s="183" t="str">
        <f t="shared" si="836"/>
        <v>AE$14</v>
      </c>
      <c r="AF892" s="183" t="str">
        <f t="shared" si="836"/>
        <v>AF$14</v>
      </c>
      <c r="AG892" s="183" t="str">
        <f t="shared" si="836"/>
        <v>AG$14</v>
      </c>
      <c r="AH892" s="183" t="str">
        <f t="shared" si="836"/>
        <v>AH$14</v>
      </c>
      <c r="AI892" s="183" t="str">
        <f t="shared" si="836"/>
        <v>AI$14</v>
      </c>
      <c r="AJ892" s="183" t="str">
        <f t="shared" si="836"/>
        <v>AJ$14</v>
      </c>
      <c r="AK892" s="183" t="str">
        <f t="shared" si="836"/>
        <v>AK$14</v>
      </c>
      <c r="AL892" s="183" t="str">
        <f t="shared" si="836"/>
        <v>AL$14</v>
      </c>
      <c r="AM892" s="183" t="str">
        <f t="shared" si="836"/>
        <v>AM$14</v>
      </c>
      <c r="AN892" s="183" t="str">
        <f t="shared" si="836"/>
        <v>AN$14</v>
      </c>
      <c r="AO892" s="183" t="str">
        <f t="shared" si="836"/>
        <v>AO$14</v>
      </c>
      <c r="AP892" s="183" t="str">
        <f t="shared" si="836"/>
        <v>AP$14</v>
      </c>
      <c r="AQ892" s="183" t="str">
        <f t="shared" si="836"/>
        <v>AQ$14</v>
      </c>
      <c r="AR892" s="183" t="str">
        <f t="shared" si="836"/>
        <v>AR$14</v>
      </c>
      <c r="AS892" s="183" t="str">
        <f t="shared" si="836"/>
        <v>AS$14</v>
      </c>
      <c r="AT892" s="183" t="str">
        <f t="shared" si="836"/>
        <v>AT$14</v>
      </c>
      <c r="AU892" s="183" t="str">
        <f t="shared" si="836"/>
        <v>AU$14</v>
      </c>
      <c r="AV892" s="183" t="str">
        <f t="shared" si="836"/>
        <v>AV$14</v>
      </c>
      <c r="AW892" s="183" t="str">
        <f t="shared" si="836"/>
        <v>AW$14</v>
      </c>
      <c r="AX892" s="183" t="str">
        <f t="shared" si="836"/>
        <v>AX$14</v>
      </c>
      <c r="AY892" s="183" t="str">
        <f t="shared" ref="AY892:CD892" si="837">AY$18</f>
        <v>AY$14</v>
      </c>
      <c r="AZ892" s="183" t="str">
        <f t="shared" si="837"/>
        <v>AZ$14</v>
      </c>
      <c r="BA892" s="183" t="str">
        <f t="shared" si="837"/>
        <v>BA$14</v>
      </c>
      <c r="BB892" s="183" t="str">
        <f t="shared" si="837"/>
        <v>BB$14</v>
      </c>
      <c r="BC892" s="183" t="str">
        <f t="shared" si="837"/>
        <v>BC$14</v>
      </c>
      <c r="BD892" s="183" t="str">
        <f t="shared" si="837"/>
        <v>BD$14</v>
      </c>
      <c r="BE892" s="183" t="str">
        <f t="shared" si="837"/>
        <v>BE$14</v>
      </c>
      <c r="BF892" s="183" t="str">
        <f t="shared" si="837"/>
        <v>BF$14</v>
      </c>
      <c r="BG892" s="183" t="str">
        <f t="shared" si="837"/>
        <v>BG$14</v>
      </c>
      <c r="BH892" s="183" t="str">
        <f t="shared" si="837"/>
        <v>BH$14</v>
      </c>
      <c r="BI892" s="183" t="str">
        <f t="shared" si="837"/>
        <v>BI$14</v>
      </c>
      <c r="BJ892" s="183" t="str">
        <f t="shared" si="837"/>
        <v>BJ$14</v>
      </c>
      <c r="BK892" s="183" t="str">
        <f t="shared" si="837"/>
        <v>BK$14</v>
      </c>
      <c r="BL892" s="183" t="str">
        <f t="shared" si="837"/>
        <v>BL$14</v>
      </c>
      <c r="BM892" s="183" t="str">
        <f t="shared" si="837"/>
        <v>BM$14</v>
      </c>
      <c r="BN892" s="183" t="str">
        <f t="shared" si="837"/>
        <v>BN$14</v>
      </c>
      <c r="BO892" s="183" t="str">
        <f t="shared" si="837"/>
        <v>BO$14</v>
      </c>
      <c r="BP892" s="183" t="str">
        <f t="shared" si="837"/>
        <v>BP$14</v>
      </c>
      <c r="BQ892" s="183" t="str">
        <f t="shared" si="837"/>
        <v>BQ$14</v>
      </c>
      <c r="BR892" s="183" t="str">
        <f t="shared" si="837"/>
        <v>BR$14</v>
      </c>
      <c r="BS892" s="183" t="str">
        <f t="shared" si="837"/>
        <v>BS$14</v>
      </c>
      <c r="BT892" s="183" t="str">
        <f t="shared" si="837"/>
        <v>BT$14</v>
      </c>
      <c r="BU892" s="183" t="str">
        <f t="shared" si="837"/>
        <v>BU$14</v>
      </c>
      <c r="BV892" s="183" t="str">
        <f t="shared" si="837"/>
        <v>BV$14</v>
      </c>
      <c r="BW892" s="183" t="str">
        <f t="shared" si="837"/>
        <v>BW$14</v>
      </c>
      <c r="BX892" s="183" t="str">
        <f t="shared" si="837"/>
        <v>BX$14</v>
      </c>
      <c r="BY892" s="183" t="str">
        <f t="shared" si="837"/>
        <v>BY$14</v>
      </c>
      <c r="BZ892" s="183" t="str">
        <f t="shared" si="837"/>
        <v>BZ$14</v>
      </c>
      <c r="CA892" s="183" t="str">
        <f t="shared" si="837"/>
        <v>CA$14</v>
      </c>
      <c r="CB892" s="183" t="str">
        <f t="shared" si="837"/>
        <v>CB$14</v>
      </c>
      <c r="CC892" s="183" t="str">
        <f t="shared" si="837"/>
        <v>CC$14</v>
      </c>
      <c r="CD892" s="183" t="str">
        <f t="shared" si="837"/>
        <v>CD$14</v>
      </c>
      <c r="CE892" s="183" t="str">
        <f t="shared" ref="CE892:CL892" si="838">CE$18</f>
        <v>CE$14</v>
      </c>
      <c r="CF892" s="183" t="str">
        <f t="shared" si="838"/>
        <v>CF$14</v>
      </c>
      <c r="CG892" s="183" t="str">
        <f t="shared" si="838"/>
        <v>CG$14</v>
      </c>
      <c r="CH892" s="183" t="str">
        <f t="shared" si="838"/>
        <v>CH$14</v>
      </c>
      <c r="CI892" s="183" t="str">
        <f t="shared" si="838"/>
        <v>CI$14</v>
      </c>
      <c r="CJ892" s="183" t="str">
        <f t="shared" si="838"/>
        <v>CJ$14</v>
      </c>
      <c r="CK892" s="183" t="str">
        <f t="shared" si="838"/>
        <v>CK$14</v>
      </c>
      <c r="CL892" s="183" t="str">
        <f t="shared" si="838"/>
        <v>CL$14</v>
      </c>
    </row>
    <row r="893" spans="2:90" x14ac:dyDescent="0.4">
      <c r="B893" s="168" t="s">
        <v>462</v>
      </c>
      <c r="C893" s="193"/>
      <c r="D893" s="193"/>
      <c r="E893" s="193" t="s">
        <v>906</v>
      </c>
      <c r="F893" s="193"/>
      <c r="G893" s="193"/>
      <c r="H893" s="193"/>
      <c r="I893" s="194"/>
      <c r="J893" s="194"/>
      <c r="K893" s="195"/>
      <c r="L893" s="195"/>
      <c r="M893" s="195"/>
      <c r="N893" s="195"/>
      <c r="O893" s="195"/>
      <c r="P893" s="195"/>
      <c r="R893" s="195"/>
      <c r="S893" s="183" t="str">
        <f t="shared" ref="S893:AX893" si="839">S$19</f>
        <v>S$15</v>
      </c>
      <c r="T893" s="183" t="str">
        <f t="shared" si="839"/>
        <v>T$15</v>
      </c>
      <c r="U893" s="183" t="str">
        <f t="shared" si="839"/>
        <v>U$15</v>
      </c>
      <c r="V893" s="183" t="str">
        <f t="shared" si="839"/>
        <v>V$15</v>
      </c>
      <c r="W893" s="183" t="str">
        <f t="shared" si="839"/>
        <v>W$15</v>
      </c>
      <c r="X893" s="183" t="str">
        <f t="shared" si="839"/>
        <v>X$15</v>
      </c>
      <c r="Y893" s="183" t="str">
        <f t="shared" si="839"/>
        <v>Y$15</v>
      </c>
      <c r="Z893" s="183" t="str">
        <f t="shared" si="839"/>
        <v>Z$15</v>
      </c>
      <c r="AA893" s="183" t="str">
        <f t="shared" si="839"/>
        <v>AA$15</v>
      </c>
      <c r="AB893" s="183" t="str">
        <f t="shared" si="839"/>
        <v>AB$15</v>
      </c>
      <c r="AC893" s="183" t="str">
        <f t="shared" si="839"/>
        <v>AC$15</v>
      </c>
      <c r="AD893" s="183" t="str">
        <f t="shared" si="839"/>
        <v>AD$15</v>
      </c>
      <c r="AE893" s="183" t="str">
        <f t="shared" si="839"/>
        <v>AE$15</v>
      </c>
      <c r="AF893" s="183" t="str">
        <f t="shared" si="839"/>
        <v>AF$15</v>
      </c>
      <c r="AG893" s="183" t="str">
        <f t="shared" si="839"/>
        <v>AG$15</v>
      </c>
      <c r="AH893" s="183" t="str">
        <f t="shared" si="839"/>
        <v>AH$15</v>
      </c>
      <c r="AI893" s="183" t="str">
        <f t="shared" si="839"/>
        <v>AI$15</v>
      </c>
      <c r="AJ893" s="183" t="str">
        <f t="shared" si="839"/>
        <v>AJ$15</v>
      </c>
      <c r="AK893" s="183" t="str">
        <f t="shared" si="839"/>
        <v>AK$15</v>
      </c>
      <c r="AL893" s="183" t="str">
        <f t="shared" si="839"/>
        <v>AL$15</v>
      </c>
      <c r="AM893" s="183" t="str">
        <f t="shared" si="839"/>
        <v>AM$15</v>
      </c>
      <c r="AN893" s="183" t="str">
        <f t="shared" si="839"/>
        <v>AN$15</v>
      </c>
      <c r="AO893" s="183" t="str">
        <f t="shared" si="839"/>
        <v>AO$15</v>
      </c>
      <c r="AP893" s="183" t="str">
        <f t="shared" si="839"/>
        <v>AP$15</v>
      </c>
      <c r="AQ893" s="183" t="str">
        <f t="shared" si="839"/>
        <v>AQ$15</v>
      </c>
      <c r="AR893" s="183" t="str">
        <f t="shared" si="839"/>
        <v>AR$15</v>
      </c>
      <c r="AS893" s="183" t="str">
        <f t="shared" si="839"/>
        <v>AS$15</v>
      </c>
      <c r="AT893" s="183" t="str">
        <f t="shared" si="839"/>
        <v>AT$15</v>
      </c>
      <c r="AU893" s="183" t="str">
        <f t="shared" si="839"/>
        <v>AU$15</v>
      </c>
      <c r="AV893" s="183" t="str">
        <f t="shared" si="839"/>
        <v>AV$15</v>
      </c>
      <c r="AW893" s="183" t="str">
        <f t="shared" si="839"/>
        <v>AW$15</v>
      </c>
      <c r="AX893" s="183" t="str">
        <f t="shared" si="839"/>
        <v>AX$15</v>
      </c>
      <c r="AY893" s="183" t="str">
        <f t="shared" ref="AY893:CD893" si="840">AY$19</f>
        <v>AY$15</v>
      </c>
      <c r="AZ893" s="183" t="str">
        <f t="shared" si="840"/>
        <v>AZ$15</v>
      </c>
      <c r="BA893" s="183" t="str">
        <f t="shared" si="840"/>
        <v>BA$15</v>
      </c>
      <c r="BB893" s="183" t="str">
        <f t="shared" si="840"/>
        <v>BB$15</v>
      </c>
      <c r="BC893" s="183" t="str">
        <f t="shared" si="840"/>
        <v>BC$15</v>
      </c>
      <c r="BD893" s="183" t="str">
        <f t="shared" si="840"/>
        <v>BD$15</v>
      </c>
      <c r="BE893" s="183" t="str">
        <f t="shared" si="840"/>
        <v>BE$15</v>
      </c>
      <c r="BF893" s="183" t="str">
        <f t="shared" si="840"/>
        <v>BF$15</v>
      </c>
      <c r="BG893" s="183" t="str">
        <f t="shared" si="840"/>
        <v>BG$15</v>
      </c>
      <c r="BH893" s="183" t="str">
        <f t="shared" si="840"/>
        <v>BH$15</v>
      </c>
      <c r="BI893" s="183" t="str">
        <f t="shared" si="840"/>
        <v>BI$15</v>
      </c>
      <c r="BJ893" s="183" t="str">
        <f t="shared" si="840"/>
        <v>BJ$15</v>
      </c>
      <c r="BK893" s="183" t="str">
        <f t="shared" si="840"/>
        <v>BK$15</v>
      </c>
      <c r="BL893" s="183" t="str">
        <f t="shared" si="840"/>
        <v>BL$15</v>
      </c>
      <c r="BM893" s="183" t="str">
        <f t="shared" si="840"/>
        <v>BM$15</v>
      </c>
      <c r="BN893" s="183" t="str">
        <f t="shared" si="840"/>
        <v>BN$15</v>
      </c>
      <c r="BO893" s="183" t="str">
        <f t="shared" si="840"/>
        <v>BO$15</v>
      </c>
      <c r="BP893" s="183" t="str">
        <f t="shared" si="840"/>
        <v>BP$15</v>
      </c>
      <c r="BQ893" s="183" t="str">
        <f t="shared" si="840"/>
        <v>BQ$15</v>
      </c>
      <c r="BR893" s="183" t="str">
        <f t="shared" si="840"/>
        <v>BR$15</v>
      </c>
      <c r="BS893" s="183" t="str">
        <f t="shared" si="840"/>
        <v>BS$15</v>
      </c>
      <c r="BT893" s="183" t="str">
        <f t="shared" si="840"/>
        <v>BT$15</v>
      </c>
      <c r="BU893" s="183" t="str">
        <f t="shared" si="840"/>
        <v>BU$15</v>
      </c>
      <c r="BV893" s="183" t="str">
        <f t="shared" si="840"/>
        <v>BV$15</v>
      </c>
      <c r="BW893" s="183" t="str">
        <f t="shared" si="840"/>
        <v>BW$15</v>
      </c>
      <c r="BX893" s="183" t="str">
        <f t="shared" si="840"/>
        <v>BX$15</v>
      </c>
      <c r="BY893" s="183" t="str">
        <f t="shared" si="840"/>
        <v>BY$15</v>
      </c>
      <c r="BZ893" s="183" t="str">
        <f t="shared" si="840"/>
        <v>BZ$15</v>
      </c>
      <c r="CA893" s="183" t="str">
        <f t="shared" si="840"/>
        <v>CA$15</v>
      </c>
      <c r="CB893" s="183" t="str">
        <f t="shared" si="840"/>
        <v>CB$15</v>
      </c>
      <c r="CC893" s="183" t="str">
        <f t="shared" si="840"/>
        <v>CC$15</v>
      </c>
      <c r="CD893" s="183" t="str">
        <f t="shared" si="840"/>
        <v>CD$15</v>
      </c>
      <c r="CE893" s="183" t="str">
        <f t="shared" ref="CE893:CL893" si="841">CE$19</f>
        <v>CE$15</v>
      </c>
      <c r="CF893" s="183" t="str">
        <f t="shared" si="841"/>
        <v>CF$15</v>
      </c>
      <c r="CG893" s="183" t="str">
        <f t="shared" si="841"/>
        <v>CG$15</v>
      </c>
      <c r="CH893" s="183" t="str">
        <f t="shared" si="841"/>
        <v>CH$15</v>
      </c>
      <c r="CI893" s="183" t="str">
        <f t="shared" si="841"/>
        <v>CI$15</v>
      </c>
      <c r="CJ893" s="183" t="str">
        <f t="shared" si="841"/>
        <v>CJ$15</v>
      </c>
      <c r="CK893" s="183" t="str">
        <f t="shared" si="841"/>
        <v>CK$15</v>
      </c>
      <c r="CL893" s="183" t="str">
        <f t="shared" si="841"/>
        <v>CL$15</v>
      </c>
    </row>
    <row r="894" spans="2:90" x14ac:dyDescent="0.4">
      <c r="B894" s="70" t="s">
        <v>750</v>
      </c>
      <c r="C894" s="48"/>
      <c r="D894" s="48" t="s">
        <v>800</v>
      </c>
      <c r="E894" s="48" t="s">
        <v>800</v>
      </c>
      <c r="F894" s="48" t="s">
        <v>801</v>
      </c>
      <c r="G894" s="48" t="s">
        <v>81</v>
      </c>
      <c r="H894" s="48"/>
      <c r="I894" s="277"/>
      <c r="J894" s="277"/>
      <c r="K894" s="48"/>
      <c r="L894" s="48"/>
      <c r="M894" s="48"/>
      <c r="N894" s="48"/>
      <c r="O894" s="48"/>
      <c r="P894" s="48"/>
      <c r="R894" s="70"/>
      <c r="S894" s="278"/>
      <c r="T894" s="278"/>
      <c r="U894" s="278"/>
      <c r="V894" s="278"/>
      <c r="W894" s="278"/>
      <c r="X894" s="278"/>
      <c r="Y894" s="278"/>
      <c r="Z894" s="278"/>
      <c r="AA894" s="278"/>
      <c r="AB894" s="278"/>
      <c r="AC894" s="278"/>
      <c r="AD894" s="278"/>
      <c r="AE894" s="278"/>
      <c r="AF894" s="278"/>
      <c r="AG894" s="278"/>
      <c r="AH894" s="278"/>
      <c r="AI894" s="278"/>
      <c r="AJ894" s="278"/>
      <c r="AK894" s="278"/>
      <c r="AL894" s="278"/>
      <c r="AM894" s="278"/>
      <c r="AN894" s="278"/>
      <c r="AO894" s="278"/>
      <c r="AP894" s="278"/>
      <c r="AQ894" s="278"/>
      <c r="AR894" s="278"/>
      <c r="AS894" s="278"/>
      <c r="AT894" s="278"/>
      <c r="AU894" s="278"/>
      <c r="AV894" s="278"/>
      <c r="AW894" s="278"/>
      <c r="AX894" s="278"/>
      <c r="AY894" s="278"/>
      <c r="AZ894" s="278"/>
      <c r="BA894" s="278"/>
      <c r="BB894" s="278"/>
      <c r="BC894" s="278"/>
      <c r="BD894" s="278"/>
      <c r="BE894" s="278"/>
      <c r="BF894" s="278"/>
      <c r="BG894" s="278"/>
      <c r="BH894" s="278"/>
      <c r="BI894" s="278"/>
      <c r="BJ894" s="278"/>
      <c r="BK894" s="278"/>
      <c r="BL894" s="278"/>
      <c r="BM894" s="278"/>
      <c r="BN894" s="278"/>
      <c r="BO894" s="278"/>
      <c r="BP894" s="278"/>
      <c r="BQ894" s="278"/>
      <c r="BR894" s="278"/>
      <c r="BS894" s="278"/>
      <c r="BT894" s="278"/>
      <c r="BU894" s="278"/>
      <c r="BV894" s="278"/>
      <c r="BW894" s="278"/>
      <c r="BX894" s="278"/>
      <c r="BY894" s="278"/>
      <c r="BZ894" s="278"/>
      <c r="CA894" s="278"/>
      <c r="CB894" s="278"/>
      <c r="CC894" s="278"/>
      <c r="CD894" s="278"/>
      <c r="CE894" s="278"/>
      <c r="CF894" s="278"/>
      <c r="CG894" s="278"/>
      <c r="CH894" s="278"/>
      <c r="CI894" s="278"/>
      <c r="CJ894" s="278"/>
      <c r="CK894" s="278"/>
      <c r="CL894" s="278"/>
    </row>
    <row r="895" spans="2:90" collapsed="1" x14ac:dyDescent="0.4">
      <c r="B895" s="139" t="str">
        <f>"# of new "&amp;B921&amp;"s"</f>
        <v># of new subscribers</v>
      </c>
      <c r="C895" s="12"/>
      <c r="D895" s="12" t="s">
        <v>800</v>
      </c>
      <c r="E895" s="12" t="s">
        <v>906</v>
      </c>
      <c r="F895" s="12"/>
      <c r="G895" s="12" t="s">
        <v>330</v>
      </c>
      <c r="H895" s="12"/>
      <c r="I895" s="60"/>
      <c r="J895" s="60"/>
      <c r="K895" s="16"/>
      <c r="L895" s="16"/>
      <c r="M895" s="16"/>
      <c r="N895" s="16"/>
      <c r="O895" s="16"/>
      <c r="P895" s="16"/>
      <c r="R895" s="15"/>
      <c r="S895" s="76"/>
      <c r="T895" s="76"/>
      <c r="U895" s="76"/>
      <c r="V895" s="76"/>
      <c r="W895" s="76"/>
      <c r="X895" s="76"/>
      <c r="Y895" s="76"/>
      <c r="Z895" s="76"/>
      <c r="AA895" s="76"/>
      <c r="AB895" s="76"/>
      <c r="AC895" s="76"/>
      <c r="AD895" s="76"/>
      <c r="AE895" s="76"/>
      <c r="AF895" s="76"/>
      <c r="AG895" s="76"/>
      <c r="AH895" s="76"/>
      <c r="AI895" s="76"/>
      <c r="AJ895" s="76"/>
      <c r="AK895" s="76"/>
      <c r="AL895" s="76"/>
      <c r="AM895" s="76"/>
      <c r="AN895" s="76"/>
      <c r="AO895" s="76"/>
      <c r="AP895" s="76"/>
      <c r="AQ895" s="76"/>
      <c r="AR895" s="76"/>
      <c r="AS895" s="76"/>
      <c r="AT895" s="76"/>
      <c r="AU895" s="76"/>
      <c r="AV895" s="76"/>
      <c r="AW895" s="76"/>
      <c r="AX895" s="76"/>
      <c r="AY895" s="76"/>
      <c r="AZ895" s="76"/>
      <c r="BA895" s="76"/>
      <c r="BB895" s="76"/>
      <c r="BC895" s="76"/>
      <c r="BD895" s="76"/>
      <c r="BE895" s="76"/>
      <c r="BF895" s="76"/>
      <c r="BG895" s="76"/>
      <c r="BH895" s="76"/>
      <c r="BI895" s="76"/>
      <c r="BJ895" s="76"/>
      <c r="BK895" s="76"/>
      <c r="BL895" s="76"/>
      <c r="BM895" s="76"/>
      <c r="BN895" s="76"/>
      <c r="BO895" s="76"/>
      <c r="BP895" s="76"/>
      <c r="BQ895" s="76"/>
      <c r="BR895" s="76"/>
      <c r="BS895" s="76"/>
      <c r="BT895" s="76"/>
      <c r="BU895" s="76"/>
      <c r="BV895" s="76"/>
      <c r="BW895" s="76"/>
      <c r="BX895" s="76"/>
      <c r="BY895" s="76"/>
      <c r="BZ895" s="76"/>
      <c r="CA895" s="76"/>
      <c r="CB895" s="76"/>
      <c r="CC895" s="76"/>
      <c r="CD895" s="76"/>
      <c r="CE895" s="76"/>
      <c r="CF895" s="76"/>
      <c r="CG895" s="76"/>
      <c r="CH895" s="76"/>
      <c r="CI895" s="76"/>
      <c r="CJ895" s="76"/>
      <c r="CK895" s="76"/>
      <c r="CL895" s="76"/>
    </row>
    <row r="896" spans="2:90" x14ac:dyDescent="0.4">
      <c r="D896" t="s">
        <v>800</v>
      </c>
      <c r="E896" t="s">
        <v>906</v>
      </c>
      <c r="S896" s="72"/>
      <c r="T896" s="72"/>
      <c r="U896" s="72"/>
      <c r="V896" s="72"/>
      <c r="W896" s="72"/>
      <c r="X896" s="72"/>
      <c r="Y896" s="72"/>
      <c r="Z896" s="72"/>
      <c r="AA896" s="72"/>
      <c r="AB896" s="72"/>
      <c r="AC896" s="72"/>
      <c r="AD896" s="72"/>
      <c r="AE896" s="72"/>
      <c r="AF896" s="72"/>
      <c r="AG896" s="72"/>
      <c r="AH896" s="72"/>
      <c r="AI896" s="72"/>
      <c r="AJ896" s="72"/>
      <c r="AK896" s="72"/>
      <c r="AL896" s="72"/>
      <c r="AM896" s="72"/>
      <c r="AN896" s="72"/>
      <c r="AO896" s="72"/>
      <c r="AP896" s="72"/>
      <c r="AQ896" s="72"/>
      <c r="AR896" s="72"/>
      <c r="AS896" s="72"/>
      <c r="AT896" s="72"/>
      <c r="AU896" s="72"/>
      <c r="AV896" s="72"/>
      <c r="AW896" s="72"/>
      <c r="AX896" s="72"/>
      <c r="AY896" s="72"/>
      <c r="AZ896" s="72"/>
      <c r="BA896" s="72"/>
      <c r="BB896" s="72"/>
      <c r="BC896" s="72"/>
      <c r="BD896" s="72"/>
      <c r="BE896" s="72"/>
      <c r="BF896" s="72"/>
      <c r="BG896" s="72"/>
      <c r="BH896" s="72"/>
      <c r="BI896" s="72"/>
      <c r="BJ896" s="72"/>
      <c r="BK896" s="72"/>
      <c r="BL896" s="72"/>
      <c r="BM896" s="72"/>
      <c r="BN896" s="72"/>
      <c r="BO896" s="72"/>
      <c r="BP896" s="72"/>
      <c r="BQ896" s="72"/>
      <c r="BR896" s="72"/>
      <c r="BS896" s="72"/>
      <c r="BT896" s="72"/>
      <c r="BU896" s="72"/>
      <c r="BV896" s="72"/>
      <c r="BW896" s="72"/>
      <c r="BX896" s="72"/>
      <c r="BY896" s="72"/>
      <c r="BZ896" s="72"/>
      <c r="CA896" s="72"/>
      <c r="CB896" s="72"/>
      <c r="CC896" s="72"/>
      <c r="CD896" s="72"/>
      <c r="CE896" s="72"/>
      <c r="CF896" s="72"/>
      <c r="CG896" s="72"/>
      <c r="CH896" s="72"/>
      <c r="CI896" s="72"/>
      <c r="CJ896" s="72"/>
      <c r="CK896" s="72"/>
      <c r="CL896" s="72"/>
    </row>
    <row r="897" spans="2:90" x14ac:dyDescent="0.4">
      <c r="B897" s="93" t="str">
        <f>B905&amp;":"</f>
        <v># of subscribers - Free:</v>
      </c>
      <c r="C897" s="12"/>
      <c r="D897" s="12" t="s">
        <v>800</v>
      </c>
      <c r="E897" s="12" t="s">
        <v>906</v>
      </c>
      <c r="F897" s="12"/>
      <c r="G897" s="12"/>
      <c r="H897" s="12"/>
      <c r="I897" s="60"/>
      <c r="J897" s="60"/>
      <c r="S897" s="72"/>
      <c r="T897" s="72"/>
      <c r="U897" s="72"/>
      <c r="V897" s="72"/>
      <c r="W897" s="72"/>
      <c r="X897" s="72"/>
      <c r="Y897" s="72"/>
      <c r="Z897" s="72"/>
      <c r="AA897" s="72"/>
      <c r="AB897" s="72"/>
      <c r="AC897" s="72"/>
      <c r="AD897" s="72"/>
      <c r="AE897" s="72"/>
      <c r="AF897" s="72"/>
      <c r="AG897" s="72"/>
      <c r="AH897" s="72"/>
      <c r="AI897" s="72"/>
      <c r="AJ897" s="72"/>
      <c r="AK897" s="72"/>
      <c r="AL897" s="72"/>
      <c r="AM897" s="72"/>
      <c r="AN897" s="72"/>
      <c r="AO897" s="72"/>
      <c r="AP897" s="72"/>
      <c r="AQ897" s="72"/>
      <c r="AR897" s="72"/>
      <c r="AS897" s="72"/>
      <c r="AT897" s="72"/>
      <c r="AU897" s="72"/>
      <c r="AV897" s="72"/>
      <c r="AW897" s="72"/>
      <c r="AX897" s="72"/>
      <c r="AY897" s="72"/>
      <c r="AZ897" s="72"/>
      <c r="BA897" s="72"/>
      <c r="BB897" s="72"/>
      <c r="BC897" s="72"/>
      <c r="BD897" s="72"/>
      <c r="BE897" s="72"/>
      <c r="BF897" s="72"/>
      <c r="BG897" s="72"/>
      <c r="BH897" s="72"/>
      <c r="BI897" s="72"/>
      <c r="BJ897" s="72"/>
      <c r="BK897" s="72"/>
      <c r="BL897" s="72"/>
      <c r="BM897" s="72"/>
      <c r="BN897" s="72"/>
      <c r="BO897" s="72"/>
      <c r="BP897" s="72"/>
      <c r="BQ897" s="72"/>
      <c r="BR897" s="72"/>
      <c r="BS897" s="72"/>
      <c r="BT897" s="72"/>
      <c r="BU897" s="72"/>
      <c r="BV897" s="72"/>
      <c r="BW897" s="72"/>
      <c r="BX897" s="72"/>
      <c r="BY897" s="72"/>
      <c r="BZ897" s="72"/>
      <c r="CA897" s="72"/>
      <c r="CB897" s="72"/>
      <c r="CC897" s="72"/>
      <c r="CD897" s="72"/>
      <c r="CE897" s="72"/>
      <c r="CF897" s="72"/>
      <c r="CG897" s="72"/>
      <c r="CH897" s="72"/>
      <c r="CI897" s="72"/>
      <c r="CJ897" s="72"/>
      <c r="CK897" s="72"/>
      <c r="CL897" s="72"/>
    </row>
    <row r="898" spans="2:90" x14ac:dyDescent="0.4">
      <c r="B898" s="152" t="s">
        <v>71</v>
      </c>
      <c r="D898" t="s">
        <v>800</v>
      </c>
      <c r="E898" t="s">
        <v>906</v>
      </c>
      <c r="K898" s="15">
        <f>SUMIF($4:$4,K$2-1,898:898)</f>
        <v>0</v>
      </c>
      <c r="L898" s="15">
        <f ca="1">K905</f>
        <v>33229.751231447357</v>
      </c>
      <c r="M898" s="15">
        <f ca="1">L905</f>
        <v>43243.349535312154</v>
      </c>
      <c r="N898" s="15">
        <f ca="1">M905</f>
        <v>46260.890963557045</v>
      </c>
      <c r="O898" s="15">
        <f ca="1">N905</f>
        <v>47170.210070921268</v>
      </c>
      <c r="P898" s="15">
        <f ca="1">O905</f>
        <v>47444.228260457319</v>
      </c>
      <c r="R898" s="15"/>
      <c r="S898" s="76">
        <f t="shared" ref="S898:AY898" si="842">+R905</f>
        <v>0</v>
      </c>
      <c r="T898" s="76">
        <f t="shared" ca="1" si="842"/>
        <v>4524.375</v>
      </c>
      <c r="U898" s="76">
        <f t="shared" ca="1" si="842"/>
        <v>8618.3688281249997</v>
      </c>
      <c r="V898" s="76">
        <f t="shared" ca="1" si="842"/>
        <v>12322.92149334961</v>
      </c>
      <c r="W898" s="76">
        <f t="shared" ca="1" si="842"/>
        <v>15675.078586294729</v>
      </c>
      <c r="X898" s="76">
        <f t="shared" ca="1" si="842"/>
        <v>18708.361735773444</v>
      </c>
      <c r="Y898" s="76">
        <f t="shared" ca="1" si="842"/>
        <v>21453.103825657996</v>
      </c>
      <c r="Z898" s="76">
        <f t="shared" ca="1" si="842"/>
        <v>23936.752324242279</v>
      </c>
      <c r="AA898" s="76">
        <f t="shared" ca="1" si="842"/>
        <v>26184.143759398736</v>
      </c>
      <c r="AB898" s="76">
        <f t="shared" ca="1" si="842"/>
        <v>28217.752084285934</v>
      </c>
      <c r="AC898" s="76">
        <f t="shared" ca="1" si="842"/>
        <v>30057.913417268235</v>
      </c>
      <c r="AD898" s="76">
        <f t="shared" ca="1" si="842"/>
        <v>31723.029403450601</v>
      </c>
      <c r="AE898" s="76">
        <f t="shared" ca="1" si="842"/>
        <v>33229.751231447357</v>
      </c>
      <c r="AF898" s="76">
        <f t="shared" ca="1" si="842"/>
        <v>34593.146145555933</v>
      </c>
      <c r="AG898" s="76">
        <f t="shared" ca="1" si="842"/>
        <v>35826.848118459922</v>
      </c>
      <c r="AH898" s="76">
        <f t="shared" ca="1" si="842"/>
        <v>36943.194191191425</v>
      </c>
      <c r="AI898" s="76">
        <f t="shared" ca="1" si="842"/>
        <v>37953.347843754345</v>
      </c>
      <c r="AJ898" s="76">
        <f t="shared" ca="1" si="842"/>
        <v>38867.410630117214</v>
      </c>
      <c r="AK898" s="76">
        <f t="shared" ca="1" si="842"/>
        <v>39694.523193927307</v>
      </c>
      <c r="AL898" s="76">
        <f t="shared" ca="1" si="842"/>
        <v>40442.956675104972</v>
      </c>
      <c r="AM898" s="76">
        <f t="shared" ca="1" si="842"/>
        <v>41120.195421385615</v>
      </c>
      <c r="AN898" s="76">
        <f t="shared" ca="1" si="842"/>
        <v>41733.011831926306</v>
      </c>
      <c r="AO898" s="76">
        <f t="shared" ca="1" si="842"/>
        <v>42287.534081414313</v>
      </c>
      <c r="AP898" s="76">
        <f t="shared" ca="1" si="842"/>
        <v>42789.307401919774</v>
      </c>
      <c r="AQ898" s="76">
        <f t="shared" ca="1" si="842"/>
        <v>43243.349535312154</v>
      </c>
      <c r="AR898" s="76">
        <f t="shared" ca="1" si="842"/>
        <v>43654.200910765583</v>
      </c>
      <c r="AS898" s="76">
        <f t="shared" ca="1" si="842"/>
        <v>44025.970049129006</v>
      </c>
      <c r="AT898" s="76">
        <f t="shared" ca="1" si="842"/>
        <v>44362.374648205616</v>
      </c>
      <c r="AU898" s="76">
        <f t="shared" ca="1" si="842"/>
        <v>44666.778759795052</v>
      </c>
      <c r="AV898" s="76">
        <f t="shared" ca="1" si="842"/>
        <v>44942.226430269548</v>
      </c>
      <c r="AW898" s="76">
        <f t="shared" ca="1" si="842"/>
        <v>45191.472141090162</v>
      </c>
      <c r="AX898" s="76">
        <f t="shared" ca="1" si="842"/>
        <v>45417.008353668956</v>
      </c>
      <c r="AY898" s="76">
        <f t="shared" ca="1" si="842"/>
        <v>45621.090434026199</v>
      </c>
      <c r="AZ898" s="76">
        <f t="shared" ref="AZ898:CE898" ca="1" si="843">+AY905</f>
        <v>45805.759206489456</v>
      </c>
      <c r="BA898" s="76">
        <f t="shared" ca="1" si="843"/>
        <v>45972.861361972151</v>
      </c>
      <c r="BB898" s="76">
        <f t="shared" ca="1" si="843"/>
        <v>46124.067924914547</v>
      </c>
      <c r="BC898" s="76">
        <f t="shared" ca="1" si="843"/>
        <v>46260.890963557045</v>
      </c>
      <c r="BD898" s="76">
        <f t="shared" ca="1" si="843"/>
        <v>46384.698710648685</v>
      </c>
      <c r="BE898" s="76">
        <f t="shared" ca="1" si="843"/>
        <v>46496.729245798233</v>
      </c>
      <c r="BF898" s="76">
        <f t="shared" ca="1" si="843"/>
        <v>46598.102876291683</v>
      </c>
      <c r="BG898" s="76">
        <f t="shared" ca="1" si="843"/>
        <v>46689.833340184436</v>
      </c>
      <c r="BH898" s="76">
        <f t="shared" ca="1" si="843"/>
        <v>46772.837943699393</v>
      </c>
      <c r="BI898" s="76">
        <f t="shared" ca="1" si="843"/>
        <v>46847.946734304991</v>
      </c>
      <c r="BJ898" s="76">
        <f t="shared" ca="1" si="843"/>
        <v>46915.910801204227</v>
      </c>
      <c r="BK898" s="76">
        <f t="shared" ca="1" si="843"/>
        <v>46977.409786239674</v>
      </c>
      <c r="BL898" s="76">
        <f t="shared" ca="1" si="843"/>
        <v>47033.058680323622</v>
      </c>
      <c r="BM898" s="76">
        <f t="shared" ca="1" si="843"/>
        <v>47083.413973357841</v>
      </c>
      <c r="BN898" s="76">
        <f t="shared" ca="1" si="843"/>
        <v>47128.979219142173</v>
      </c>
      <c r="BO898" s="76">
        <f t="shared" ca="1" si="843"/>
        <v>47170.210070921268</v>
      </c>
      <c r="BP898" s="76">
        <f t="shared" ca="1" si="843"/>
        <v>47207.518837924887</v>
      </c>
      <c r="BQ898" s="76">
        <f t="shared" ca="1" si="843"/>
        <v>47241.278608467277</v>
      </c>
      <c r="BR898" s="76">
        <f t="shared" ca="1" si="843"/>
        <v>47271.826980836828</v>
      </c>
      <c r="BS898" s="76">
        <f t="shared" ca="1" si="843"/>
        <v>47299.469439284723</v>
      </c>
      <c r="BT898" s="76">
        <f t="shared" ca="1" si="843"/>
        <v>47324.482408872762</v>
      </c>
      <c r="BU898" s="76">
        <f t="shared" ca="1" si="843"/>
        <v>47347.116019728746</v>
      </c>
      <c r="BV898" s="76">
        <f t="shared" ca="1" si="843"/>
        <v>47367.596608352047</v>
      </c>
      <c r="BW898" s="76">
        <f t="shared" ca="1" si="843"/>
        <v>47386.128980982554</v>
      </c>
      <c r="BX898" s="76">
        <f t="shared" ca="1" si="843"/>
        <v>47402.898461666591</v>
      </c>
      <c r="BY898" s="76">
        <f t="shared" ca="1" si="843"/>
        <v>47418.072745500554</v>
      </c>
      <c r="BZ898" s="76">
        <f t="shared" ca="1" si="843"/>
        <v>47431.803575584818</v>
      </c>
      <c r="CA898" s="76">
        <f t="shared" ca="1" si="843"/>
        <v>47444.228260457319</v>
      </c>
      <c r="CB898" s="76">
        <f t="shared" ca="1" si="843"/>
        <v>47455.471047181316</v>
      </c>
      <c r="CC898" s="76">
        <f t="shared" ca="1" si="843"/>
        <v>47465.644363818188</v>
      </c>
      <c r="CD898" s="76">
        <f t="shared" ca="1" si="843"/>
        <v>47474.849943709982</v>
      </c>
      <c r="CE898" s="76">
        <f t="shared" ca="1" si="843"/>
        <v>47483.17984281457</v>
      </c>
      <c r="CF898" s="76">
        <f t="shared" ref="CF898:CL898" ca="1" si="844">+CE905</f>
        <v>47490.717360266834</v>
      </c>
      <c r="CG898" s="76">
        <f t="shared" ca="1" si="844"/>
        <v>47497.537871371453</v>
      </c>
      <c r="CH898" s="76">
        <f t="shared" ca="1" si="844"/>
        <v>47503.709581357245</v>
      </c>
      <c r="CI898" s="76">
        <f t="shared" ca="1" si="844"/>
        <v>47509.294207430641</v>
      </c>
      <c r="CJ898" s="76">
        <f t="shared" ca="1" si="844"/>
        <v>47514.347595948806</v>
      </c>
      <c r="CK898" s="76">
        <f t="shared" ca="1" si="844"/>
        <v>47518.920280884173</v>
      </c>
      <c r="CL898" s="76">
        <f t="shared" ca="1" si="844"/>
        <v>47523.057989165063</v>
      </c>
    </row>
    <row r="899" spans="2:90" x14ac:dyDescent="0.4">
      <c r="B899" s="152" t="s">
        <v>72</v>
      </c>
      <c r="D899" t="s">
        <v>800</v>
      </c>
      <c r="E899" t="s">
        <v>906</v>
      </c>
      <c r="K899" s="34">
        <f ca="1">SUMIF($3:$3,K$2,899:899)</f>
        <v>60000</v>
      </c>
      <c r="L899" s="34">
        <f ca="1">SUMIF($3:$3,L$2,899:899)</f>
        <v>60000</v>
      </c>
      <c r="M899" s="34">
        <f ca="1">SUMIF($3:$3,M$2,899:899)</f>
        <v>60000</v>
      </c>
      <c r="N899" s="34">
        <f ca="1">SUMIF($3:$3,N$2,899:899)</f>
        <v>60000</v>
      </c>
      <c r="O899" s="34">
        <f ca="1">SUMIF($3:$3,O$2,899:899)</f>
        <v>60000</v>
      </c>
      <c r="P899" s="34">
        <f ca="1">SUMIF($3:$3,P$2,899:899)</f>
        <v>60000</v>
      </c>
      <c r="R899" s="15"/>
      <c r="S899" s="76" cm="1">
        <f t="array" aca="1" ref="S899" ca="1">INDIRECT(S889)</f>
        <v>5000</v>
      </c>
      <c r="T899" s="76" cm="1">
        <f t="array" aca="1" ref="T899" ca="1">INDIRECT(T889)</f>
        <v>5000</v>
      </c>
      <c r="U899" s="76" cm="1">
        <f t="array" aca="1" ref="U899" ca="1">INDIRECT(U889)</f>
        <v>5000</v>
      </c>
      <c r="V899" s="76" cm="1">
        <f t="array" aca="1" ref="V899" ca="1">INDIRECT(V889)</f>
        <v>5000</v>
      </c>
      <c r="W899" s="76" cm="1">
        <f t="array" aca="1" ref="W899" ca="1">INDIRECT(W889)</f>
        <v>5000</v>
      </c>
      <c r="X899" s="76" cm="1">
        <f t="array" aca="1" ref="X899" ca="1">INDIRECT(X889)</f>
        <v>5000</v>
      </c>
      <c r="Y899" s="76" cm="1">
        <f t="array" aca="1" ref="Y899" ca="1">INDIRECT(Y889)</f>
        <v>5000</v>
      </c>
      <c r="Z899" s="76" cm="1">
        <f t="array" aca="1" ref="Z899" ca="1">INDIRECT(Z889)</f>
        <v>5000</v>
      </c>
      <c r="AA899" s="76" cm="1">
        <f t="array" aca="1" ref="AA899" ca="1">INDIRECT(AA889)</f>
        <v>5000</v>
      </c>
      <c r="AB899" s="76" cm="1">
        <f t="array" aca="1" ref="AB899" ca="1">INDIRECT(AB889)</f>
        <v>5000</v>
      </c>
      <c r="AC899" s="76" cm="1">
        <f t="array" aca="1" ref="AC899" ca="1">INDIRECT(AC889)</f>
        <v>5000</v>
      </c>
      <c r="AD899" s="76" cm="1">
        <f t="array" aca="1" ref="AD899" ca="1">INDIRECT(AD889)</f>
        <v>5000</v>
      </c>
      <c r="AE899" s="76" cm="1">
        <f t="array" aca="1" ref="AE899" ca="1">INDIRECT(AE889)</f>
        <v>5000</v>
      </c>
      <c r="AF899" s="76" cm="1">
        <f t="array" aca="1" ref="AF899" ca="1">INDIRECT(AF889)</f>
        <v>5000</v>
      </c>
      <c r="AG899" s="76" cm="1">
        <f t="array" aca="1" ref="AG899" ca="1">INDIRECT(AG889)</f>
        <v>5000</v>
      </c>
      <c r="AH899" s="76" cm="1">
        <f t="array" aca="1" ref="AH899" ca="1">INDIRECT(AH889)</f>
        <v>5000</v>
      </c>
      <c r="AI899" s="76" cm="1">
        <f t="array" aca="1" ref="AI899" ca="1">INDIRECT(AI889)</f>
        <v>5000</v>
      </c>
      <c r="AJ899" s="76" cm="1">
        <f t="array" aca="1" ref="AJ899" ca="1">INDIRECT(AJ889)</f>
        <v>5000</v>
      </c>
      <c r="AK899" s="76" cm="1">
        <f t="array" aca="1" ref="AK899" ca="1">INDIRECT(AK889)</f>
        <v>5000</v>
      </c>
      <c r="AL899" s="76" cm="1">
        <f t="array" aca="1" ref="AL899" ca="1">INDIRECT(AL889)</f>
        <v>5000</v>
      </c>
      <c r="AM899" s="76" cm="1">
        <f t="array" aca="1" ref="AM899" ca="1">INDIRECT(AM889)</f>
        <v>5000</v>
      </c>
      <c r="AN899" s="76" cm="1">
        <f t="array" aca="1" ref="AN899" ca="1">INDIRECT(AN889)</f>
        <v>5000</v>
      </c>
      <c r="AO899" s="76" cm="1">
        <f t="array" aca="1" ref="AO899" ca="1">INDIRECT(AO889)</f>
        <v>5000</v>
      </c>
      <c r="AP899" s="76" cm="1">
        <f t="array" aca="1" ref="AP899" ca="1">INDIRECT(AP889)</f>
        <v>5000</v>
      </c>
      <c r="AQ899" s="76" cm="1">
        <f t="array" aca="1" ref="AQ899" ca="1">INDIRECT(AQ889)</f>
        <v>5000</v>
      </c>
      <c r="AR899" s="76" cm="1">
        <f t="array" aca="1" ref="AR899" ca="1">INDIRECT(AR889)</f>
        <v>5000</v>
      </c>
      <c r="AS899" s="76" cm="1">
        <f t="array" aca="1" ref="AS899" ca="1">INDIRECT(AS889)</f>
        <v>5000</v>
      </c>
      <c r="AT899" s="76" cm="1">
        <f t="array" aca="1" ref="AT899" ca="1">INDIRECT(AT889)</f>
        <v>5000</v>
      </c>
      <c r="AU899" s="76" cm="1">
        <f t="array" aca="1" ref="AU899" ca="1">INDIRECT(AU889)</f>
        <v>5000</v>
      </c>
      <c r="AV899" s="76" cm="1">
        <f t="array" aca="1" ref="AV899" ca="1">INDIRECT(AV889)</f>
        <v>5000</v>
      </c>
      <c r="AW899" s="76" cm="1">
        <f t="array" aca="1" ref="AW899" ca="1">INDIRECT(AW889)</f>
        <v>5000</v>
      </c>
      <c r="AX899" s="76" cm="1">
        <f t="array" aca="1" ref="AX899" ca="1">INDIRECT(AX889)</f>
        <v>5000</v>
      </c>
      <c r="AY899" s="76" cm="1">
        <f t="array" aca="1" ref="AY899" ca="1">INDIRECT(AY889)</f>
        <v>5000</v>
      </c>
      <c r="AZ899" s="76" cm="1">
        <f t="array" aca="1" ref="AZ899" ca="1">INDIRECT(AZ889)</f>
        <v>5000</v>
      </c>
      <c r="BA899" s="76" cm="1">
        <f t="array" aca="1" ref="BA899" ca="1">INDIRECT(BA889)</f>
        <v>5000</v>
      </c>
      <c r="BB899" s="76" cm="1">
        <f t="array" aca="1" ref="BB899" ca="1">INDIRECT(BB889)</f>
        <v>5000</v>
      </c>
      <c r="BC899" s="76" cm="1">
        <f t="array" aca="1" ref="BC899" ca="1">INDIRECT(BC889)</f>
        <v>5000</v>
      </c>
      <c r="BD899" s="76" cm="1">
        <f t="array" aca="1" ref="BD899" ca="1">INDIRECT(BD889)</f>
        <v>5000</v>
      </c>
      <c r="BE899" s="76" cm="1">
        <f t="array" aca="1" ref="BE899" ca="1">INDIRECT(BE889)</f>
        <v>5000</v>
      </c>
      <c r="BF899" s="76" cm="1">
        <f t="array" aca="1" ref="BF899" ca="1">INDIRECT(BF889)</f>
        <v>5000</v>
      </c>
      <c r="BG899" s="76" cm="1">
        <f t="array" aca="1" ref="BG899" ca="1">INDIRECT(BG889)</f>
        <v>5000</v>
      </c>
      <c r="BH899" s="76" cm="1">
        <f t="array" aca="1" ref="BH899" ca="1">INDIRECT(BH889)</f>
        <v>5000</v>
      </c>
      <c r="BI899" s="76" cm="1">
        <f t="array" aca="1" ref="BI899" ca="1">INDIRECT(BI889)</f>
        <v>5000</v>
      </c>
      <c r="BJ899" s="76" cm="1">
        <f t="array" aca="1" ref="BJ899" ca="1">INDIRECT(BJ889)</f>
        <v>5000</v>
      </c>
      <c r="BK899" s="76" cm="1">
        <f t="array" aca="1" ref="BK899" ca="1">INDIRECT(BK889)</f>
        <v>5000</v>
      </c>
      <c r="BL899" s="76" cm="1">
        <f t="array" aca="1" ref="BL899" ca="1">INDIRECT(BL889)</f>
        <v>5000</v>
      </c>
      <c r="BM899" s="76" cm="1">
        <f t="array" aca="1" ref="BM899" ca="1">INDIRECT(BM889)</f>
        <v>5000</v>
      </c>
      <c r="BN899" s="76" cm="1">
        <f t="array" aca="1" ref="BN899" ca="1">INDIRECT(BN889)</f>
        <v>5000</v>
      </c>
      <c r="BO899" s="76" cm="1">
        <f t="array" aca="1" ref="BO899" ca="1">INDIRECT(BO889)</f>
        <v>5000</v>
      </c>
      <c r="BP899" s="76" cm="1">
        <f t="array" aca="1" ref="BP899" ca="1">INDIRECT(BP889)</f>
        <v>5000</v>
      </c>
      <c r="BQ899" s="76" cm="1">
        <f t="array" aca="1" ref="BQ899" ca="1">INDIRECT(BQ889)</f>
        <v>5000</v>
      </c>
      <c r="BR899" s="76" cm="1">
        <f t="array" aca="1" ref="BR899" ca="1">INDIRECT(BR889)</f>
        <v>5000</v>
      </c>
      <c r="BS899" s="76" cm="1">
        <f t="array" aca="1" ref="BS899" ca="1">INDIRECT(BS889)</f>
        <v>5000</v>
      </c>
      <c r="BT899" s="76" cm="1">
        <f t="array" aca="1" ref="BT899" ca="1">INDIRECT(BT889)</f>
        <v>5000</v>
      </c>
      <c r="BU899" s="76" cm="1">
        <f t="array" aca="1" ref="BU899" ca="1">INDIRECT(BU889)</f>
        <v>5000</v>
      </c>
      <c r="BV899" s="76" cm="1">
        <f t="array" aca="1" ref="BV899" ca="1">INDIRECT(BV889)</f>
        <v>5000</v>
      </c>
      <c r="BW899" s="76" cm="1">
        <f t="array" aca="1" ref="BW899" ca="1">INDIRECT(BW889)</f>
        <v>5000</v>
      </c>
      <c r="BX899" s="76" cm="1">
        <f t="array" aca="1" ref="BX899" ca="1">INDIRECT(BX889)</f>
        <v>5000</v>
      </c>
      <c r="BY899" s="76" cm="1">
        <f t="array" aca="1" ref="BY899" ca="1">INDIRECT(BY889)</f>
        <v>5000</v>
      </c>
      <c r="BZ899" s="76" cm="1">
        <f t="array" aca="1" ref="BZ899" ca="1">INDIRECT(BZ889)</f>
        <v>5000</v>
      </c>
      <c r="CA899" s="76" cm="1">
        <f t="array" aca="1" ref="CA899" ca="1">INDIRECT(CA889)</f>
        <v>5000</v>
      </c>
      <c r="CB899" s="76" cm="1">
        <f t="array" aca="1" ref="CB899" ca="1">INDIRECT(CB889)</f>
        <v>5000</v>
      </c>
      <c r="CC899" s="76" cm="1">
        <f t="array" aca="1" ref="CC899" ca="1">INDIRECT(CC889)</f>
        <v>5000</v>
      </c>
      <c r="CD899" s="76" cm="1">
        <f t="array" aca="1" ref="CD899" ca="1">INDIRECT(CD889)</f>
        <v>5000</v>
      </c>
      <c r="CE899" s="76" cm="1">
        <f t="array" aca="1" ref="CE899" ca="1">INDIRECT(CE889)</f>
        <v>5000</v>
      </c>
      <c r="CF899" s="76" cm="1">
        <f t="array" aca="1" ref="CF899" ca="1">INDIRECT(CF889)</f>
        <v>5000</v>
      </c>
      <c r="CG899" s="76" cm="1">
        <f t="array" aca="1" ref="CG899" ca="1">INDIRECT(CG889)</f>
        <v>5000</v>
      </c>
      <c r="CH899" s="76" cm="1">
        <f t="array" aca="1" ref="CH899" ca="1">INDIRECT(CH889)</f>
        <v>5000</v>
      </c>
      <c r="CI899" s="76" cm="1">
        <f t="array" aca="1" ref="CI899" ca="1">INDIRECT(CI889)</f>
        <v>5000</v>
      </c>
      <c r="CJ899" s="76" cm="1">
        <f t="array" aca="1" ref="CJ899" ca="1">INDIRECT(CJ889)</f>
        <v>5000</v>
      </c>
      <c r="CK899" s="76" cm="1">
        <f t="array" aca="1" ref="CK899" ca="1">INDIRECT(CK889)</f>
        <v>5000</v>
      </c>
      <c r="CL899" s="76" cm="1">
        <f t="array" aca="1" ref="CL899" ca="1">INDIRECT(CL889)</f>
        <v>5000</v>
      </c>
    </row>
    <row r="900" spans="2:90" x14ac:dyDescent="0.4">
      <c r="B900" s="139" t="s">
        <v>797</v>
      </c>
      <c r="C900" s="12"/>
      <c r="D900" s="12" t="s">
        <v>800</v>
      </c>
      <c r="E900" s="12" t="s">
        <v>906</v>
      </c>
      <c r="F900" s="12"/>
      <c r="G900" s="12" t="str">
        <f>E900</f>
        <v/>
      </c>
      <c r="H900" s="12"/>
      <c r="I900" s="60"/>
      <c r="J900" s="60"/>
      <c r="K900" s="16">
        <v>0.05</v>
      </c>
      <c r="L900" s="16">
        <v>0.05</v>
      </c>
      <c r="M900" s="16">
        <v>0.05</v>
      </c>
      <c r="N900" s="16">
        <v>0.05</v>
      </c>
      <c r="O900" s="16">
        <v>0.05</v>
      </c>
      <c r="P900" s="16">
        <v>0.05</v>
      </c>
      <c r="R900" s="20"/>
      <c r="S900" s="144" cm="1">
        <f t="array" ref="S900">INDEX($K:$P,ROW(),MATCH(S$3,$K$2:$P$2,0))</f>
        <v>0.05</v>
      </c>
      <c r="T900" s="144" cm="1">
        <f t="array" ref="T900">INDEX($K:$P,ROW(),MATCH(T$3,$K$2:$P$2,0))</f>
        <v>0.05</v>
      </c>
      <c r="U900" s="144" cm="1">
        <f t="array" ref="U900">INDEX($K:$P,ROW(),MATCH(U$3,$K$2:$P$2,0))</f>
        <v>0.05</v>
      </c>
      <c r="V900" s="144" cm="1">
        <f t="array" ref="V900">INDEX($K:$P,ROW(),MATCH(V$3,$K$2:$P$2,0))</f>
        <v>0.05</v>
      </c>
      <c r="W900" s="144" cm="1">
        <f t="array" ref="W900">INDEX($K:$P,ROW(),MATCH(W$3,$K$2:$P$2,0))</f>
        <v>0.05</v>
      </c>
      <c r="X900" s="144" cm="1">
        <f t="array" ref="X900">INDEX($K:$P,ROW(),MATCH(X$3,$K$2:$P$2,0))</f>
        <v>0.05</v>
      </c>
      <c r="Y900" s="144" cm="1">
        <f t="array" ref="Y900">INDEX($K:$P,ROW(),MATCH(Y$3,$K$2:$P$2,0))</f>
        <v>0.05</v>
      </c>
      <c r="Z900" s="144" cm="1">
        <f t="array" ref="Z900">INDEX($K:$P,ROW(),MATCH(Z$3,$K$2:$P$2,0))</f>
        <v>0.05</v>
      </c>
      <c r="AA900" s="144" cm="1">
        <f t="array" ref="AA900">INDEX($K:$P,ROW(),MATCH(AA$3,$K$2:$P$2,0))</f>
        <v>0.05</v>
      </c>
      <c r="AB900" s="144" cm="1">
        <f t="array" ref="AB900">INDEX($K:$P,ROW(),MATCH(AB$3,$K$2:$P$2,0))</f>
        <v>0.05</v>
      </c>
      <c r="AC900" s="144" cm="1">
        <f t="array" ref="AC900">INDEX($K:$P,ROW(),MATCH(AC$3,$K$2:$P$2,0))</f>
        <v>0.05</v>
      </c>
      <c r="AD900" s="144" cm="1">
        <f t="array" ref="AD900">INDEX($K:$P,ROW(),MATCH(AD$3,$K$2:$P$2,0))</f>
        <v>0.05</v>
      </c>
      <c r="AE900" s="144" cm="1">
        <f t="array" ref="AE900">INDEX($K:$P,ROW(),MATCH(AE$3,$K$2:$P$2,0))</f>
        <v>0.05</v>
      </c>
      <c r="AF900" s="144" cm="1">
        <f t="array" ref="AF900">INDEX($K:$P,ROW(),MATCH(AF$3,$K$2:$P$2,0))</f>
        <v>0.05</v>
      </c>
      <c r="AG900" s="144" cm="1">
        <f t="array" ref="AG900">INDEX($K:$P,ROW(),MATCH(AG$3,$K$2:$P$2,0))</f>
        <v>0.05</v>
      </c>
      <c r="AH900" s="144" cm="1">
        <f t="array" ref="AH900">INDEX($K:$P,ROW(),MATCH(AH$3,$K$2:$P$2,0))</f>
        <v>0.05</v>
      </c>
      <c r="AI900" s="144" cm="1">
        <f t="array" ref="AI900">INDEX($K:$P,ROW(),MATCH(AI$3,$K$2:$P$2,0))</f>
        <v>0.05</v>
      </c>
      <c r="AJ900" s="144" cm="1">
        <f t="array" ref="AJ900">INDEX($K:$P,ROW(),MATCH(AJ$3,$K$2:$P$2,0))</f>
        <v>0.05</v>
      </c>
      <c r="AK900" s="144" cm="1">
        <f t="array" ref="AK900">INDEX($K:$P,ROW(),MATCH(AK$3,$K$2:$P$2,0))</f>
        <v>0.05</v>
      </c>
      <c r="AL900" s="144" cm="1">
        <f t="array" ref="AL900">INDEX($K:$P,ROW(),MATCH(AL$3,$K$2:$P$2,0))</f>
        <v>0.05</v>
      </c>
      <c r="AM900" s="144" cm="1">
        <f t="array" ref="AM900">INDEX($K:$P,ROW(),MATCH(AM$3,$K$2:$P$2,0))</f>
        <v>0.05</v>
      </c>
      <c r="AN900" s="144" cm="1">
        <f t="array" ref="AN900">INDEX($K:$P,ROW(),MATCH(AN$3,$K$2:$P$2,0))</f>
        <v>0.05</v>
      </c>
      <c r="AO900" s="144" cm="1">
        <f t="array" ref="AO900">INDEX($K:$P,ROW(),MATCH(AO$3,$K$2:$P$2,0))</f>
        <v>0.05</v>
      </c>
      <c r="AP900" s="144" cm="1">
        <f t="array" ref="AP900">INDEX($K:$P,ROW(),MATCH(AP$3,$K$2:$P$2,0))</f>
        <v>0.05</v>
      </c>
      <c r="AQ900" s="144" cm="1">
        <f t="array" ref="AQ900">INDEX($K:$P,ROW(),MATCH(AQ$3,$K$2:$P$2,0))</f>
        <v>0.05</v>
      </c>
      <c r="AR900" s="144" cm="1">
        <f t="array" ref="AR900">INDEX($K:$P,ROW(),MATCH(AR$3,$K$2:$P$2,0))</f>
        <v>0.05</v>
      </c>
      <c r="AS900" s="144" cm="1">
        <f t="array" ref="AS900">INDEX($K:$P,ROW(),MATCH(AS$3,$K$2:$P$2,0))</f>
        <v>0.05</v>
      </c>
      <c r="AT900" s="144" cm="1">
        <f t="array" ref="AT900">INDEX($K:$P,ROW(),MATCH(AT$3,$K$2:$P$2,0))</f>
        <v>0.05</v>
      </c>
      <c r="AU900" s="144" cm="1">
        <f t="array" ref="AU900">INDEX($K:$P,ROW(),MATCH(AU$3,$K$2:$P$2,0))</f>
        <v>0.05</v>
      </c>
      <c r="AV900" s="144" cm="1">
        <f t="array" ref="AV900">INDEX($K:$P,ROW(),MATCH(AV$3,$K$2:$P$2,0))</f>
        <v>0.05</v>
      </c>
      <c r="AW900" s="144" cm="1">
        <f t="array" ref="AW900">INDEX($K:$P,ROW(),MATCH(AW$3,$K$2:$P$2,0))</f>
        <v>0.05</v>
      </c>
      <c r="AX900" s="144" cm="1">
        <f t="array" ref="AX900">INDEX($K:$P,ROW(),MATCH(AX$3,$K$2:$P$2,0))</f>
        <v>0.05</v>
      </c>
      <c r="AY900" s="144" cm="1">
        <f t="array" ref="AY900">INDEX($K:$P,ROW(),MATCH(AY$3,$K$2:$P$2,0))</f>
        <v>0.05</v>
      </c>
      <c r="AZ900" s="144" cm="1">
        <f t="array" ref="AZ900">INDEX($K:$P,ROW(),MATCH(AZ$3,$K$2:$P$2,0))</f>
        <v>0.05</v>
      </c>
      <c r="BA900" s="144" cm="1">
        <f t="array" ref="BA900">INDEX($K:$P,ROW(),MATCH(BA$3,$K$2:$P$2,0))</f>
        <v>0.05</v>
      </c>
      <c r="BB900" s="144" cm="1">
        <f t="array" ref="BB900">INDEX($K:$P,ROW(),MATCH(BB$3,$K$2:$P$2,0))</f>
        <v>0.05</v>
      </c>
      <c r="BC900" s="144" cm="1">
        <f t="array" ref="BC900">INDEX($K:$P,ROW(),MATCH(BC$3,$K$2:$P$2,0))</f>
        <v>0.05</v>
      </c>
      <c r="BD900" s="144" cm="1">
        <f t="array" ref="BD900">INDEX($K:$P,ROW(),MATCH(BD$3,$K$2:$P$2,0))</f>
        <v>0.05</v>
      </c>
      <c r="BE900" s="144" cm="1">
        <f t="array" ref="BE900">INDEX($K:$P,ROW(),MATCH(BE$3,$K$2:$P$2,0))</f>
        <v>0.05</v>
      </c>
      <c r="BF900" s="144" cm="1">
        <f t="array" ref="BF900">INDEX($K:$P,ROW(),MATCH(BF$3,$K$2:$P$2,0))</f>
        <v>0.05</v>
      </c>
      <c r="BG900" s="144" cm="1">
        <f t="array" ref="BG900">INDEX($K:$P,ROW(),MATCH(BG$3,$K$2:$P$2,0))</f>
        <v>0.05</v>
      </c>
      <c r="BH900" s="144" cm="1">
        <f t="array" ref="BH900">INDEX($K:$P,ROW(),MATCH(BH$3,$K$2:$P$2,0))</f>
        <v>0.05</v>
      </c>
      <c r="BI900" s="144" cm="1">
        <f t="array" ref="BI900">INDEX($K:$P,ROW(),MATCH(BI$3,$K$2:$P$2,0))</f>
        <v>0.05</v>
      </c>
      <c r="BJ900" s="144" cm="1">
        <f t="array" ref="BJ900">INDEX($K:$P,ROW(),MATCH(BJ$3,$K$2:$P$2,0))</f>
        <v>0.05</v>
      </c>
      <c r="BK900" s="144" cm="1">
        <f t="array" ref="BK900">INDEX($K:$P,ROW(),MATCH(BK$3,$K$2:$P$2,0))</f>
        <v>0.05</v>
      </c>
      <c r="BL900" s="144" cm="1">
        <f t="array" ref="BL900">INDEX($K:$P,ROW(),MATCH(BL$3,$K$2:$P$2,0))</f>
        <v>0.05</v>
      </c>
      <c r="BM900" s="144" cm="1">
        <f t="array" ref="BM900">INDEX($K:$P,ROW(),MATCH(BM$3,$K$2:$P$2,0))</f>
        <v>0.05</v>
      </c>
      <c r="BN900" s="144" cm="1">
        <f t="array" ref="BN900">INDEX($K:$P,ROW(),MATCH(BN$3,$K$2:$P$2,0))</f>
        <v>0.05</v>
      </c>
      <c r="BO900" s="144" cm="1">
        <f t="array" ref="BO900">INDEX($K:$P,ROW(),MATCH(BO$3,$K$2:$P$2,0))</f>
        <v>0.05</v>
      </c>
      <c r="BP900" s="144" cm="1">
        <f t="array" ref="BP900">INDEX($K:$P,ROW(),MATCH(BP$3,$K$2:$P$2,0))</f>
        <v>0.05</v>
      </c>
      <c r="BQ900" s="144" cm="1">
        <f t="array" ref="BQ900">INDEX($K:$P,ROW(),MATCH(BQ$3,$K$2:$P$2,0))</f>
        <v>0.05</v>
      </c>
      <c r="BR900" s="144" cm="1">
        <f t="array" ref="BR900">INDEX($K:$P,ROW(),MATCH(BR$3,$K$2:$P$2,0))</f>
        <v>0.05</v>
      </c>
      <c r="BS900" s="144" cm="1">
        <f t="array" ref="BS900">INDEX($K:$P,ROW(),MATCH(BS$3,$K$2:$P$2,0))</f>
        <v>0.05</v>
      </c>
      <c r="BT900" s="144" cm="1">
        <f t="array" ref="BT900">INDEX($K:$P,ROW(),MATCH(BT$3,$K$2:$P$2,0))</f>
        <v>0.05</v>
      </c>
      <c r="BU900" s="144" cm="1">
        <f t="array" ref="BU900">INDEX($K:$P,ROW(),MATCH(BU$3,$K$2:$P$2,0))</f>
        <v>0.05</v>
      </c>
      <c r="BV900" s="144" cm="1">
        <f t="array" ref="BV900">INDEX($K:$P,ROW(),MATCH(BV$3,$K$2:$P$2,0))</f>
        <v>0.05</v>
      </c>
      <c r="BW900" s="144" cm="1">
        <f t="array" ref="BW900">INDEX($K:$P,ROW(),MATCH(BW$3,$K$2:$P$2,0))</f>
        <v>0.05</v>
      </c>
      <c r="BX900" s="144" cm="1">
        <f t="array" ref="BX900">INDEX($K:$P,ROW(),MATCH(BX$3,$K$2:$P$2,0))</f>
        <v>0.05</v>
      </c>
      <c r="BY900" s="144" cm="1">
        <f t="array" ref="BY900">INDEX($K:$P,ROW(),MATCH(BY$3,$K$2:$P$2,0))</f>
        <v>0.05</v>
      </c>
      <c r="BZ900" s="144" cm="1">
        <f t="array" ref="BZ900">INDEX($K:$P,ROW(),MATCH(BZ$3,$K$2:$P$2,0))</f>
        <v>0.05</v>
      </c>
      <c r="CA900" s="144" cm="1">
        <f t="array" ref="CA900">INDEX($K:$P,ROW(),MATCH(CA$3,$K$2:$P$2,0))</f>
        <v>0.05</v>
      </c>
      <c r="CB900" s="144" cm="1">
        <f t="array" ref="CB900">INDEX($K:$P,ROW(),MATCH(CB$3,$K$2:$P$2,0))</f>
        <v>0.05</v>
      </c>
      <c r="CC900" s="144" cm="1">
        <f t="array" ref="CC900">INDEX($K:$P,ROW(),MATCH(CC$3,$K$2:$P$2,0))</f>
        <v>0.05</v>
      </c>
      <c r="CD900" s="144" cm="1">
        <f t="array" ref="CD900">INDEX($K:$P,ROW(),MATCH(CD$3,$K$2:$P$2,0))</f>
        <v>0.05</v>
      </c>
      <c r="CE900" s="144" cm="1">
        <f t="array" ref="CE900">INDEX($K:$P,ROW(),MATCH(CE$3,$K$2:$P$2,0))</f>
        <v>0.05</v>
      </c>
      <c r="CF900" s="144" cm="1">
        <f t="array" ref="CF900">INDEX($K:$P,ROW(),MATCH(CF$3,$K$2:$P$2,0))</f>
        <v>0.05</v>
      </c>
      <c r="CG900" s="144" cm="1">
        <f t="array" ref="CG900">INDEX($K:$P,ROW(),MATCH(CG$3,$K$2:$P$2,0))</f>
        <v>0.05</v>
      </c>
      <c r="CH900" s="144" cm="1">
        <f t="array" ref="CH900">INDEX($K:$P,ROW(),MATCH(CH$3,$K$2:$P$2,0))</f>
        <v>0.05</v>
      </c>
      <c r="CI900" s="144" cm="1">
        <f t="array" ref="CI900">INDEX($K:$P,ROW(),MATCH(CI$3,$K$2:$P$2,0))</f>
        <v>0.05</v>
      </c>
      <c r="CJ900" s="144" cm="1">
        <f t="array" ref="CJ900">INDEX($K:$P,ROW(),MATCH(CJ$3,$K$2:$P$2,0))</f>
        <v>0.05</v>
      </c>
      <c r="CK900" s="144" cm="1">
        <f t="array" ref="CK900">INDEX($K:$P,ROW(),MATCH(CK$3,$K$2:$P$2,0))</f>
        <v>0.05</v>
      </c>
      <c r="CL900" s="144" cm="1">
        <f t="array" ref="CL900">INDEX($K:$P,ROW(),MATCH(CL$3,$K$2:$P$2,0))</f>
        <v>0.05</v>
      </c>
    </row>
    <row r="901" spans="2:90" x14ac:dyDescent="0.4">
      <c r="B901" s="152" t="s">
        <v>796</v>
      </c>
      <c r="D901" t="s">
        <v>800</v>
      </c>
      <c r="E901" t="s">
        <v>906</v>
      </c>
      <c r="K901" s="34">
        <f ca="1">SUMIF($3:$3,K$2,901:901)</f>
        <v>-14071.090022892329</v>
      </c>
      <c r="L901" s="34">
        <f ca="1">SUMIF($3:$3,L$2,901:901)</f>
        <v>-26274.061338310225</v>
      </c>
      <c r="M901" s="34">
        <f ca="1">SUMIF($3:$3,M$2,901:901)</f>
        <v>-29951.357987781921</v>
      </c>
      <c r="N901" s="34">
        <f ca="1">SUMIF($3:$3,N$2,901:901)</f>
        <v>-31059.490613737602</v>
      </c>
      <c r="O901" s="34">
        <f ca="1">SUMIF($3:$3,O$2,901:901)</f>
        <v>-31393.420136906148</v>
      </c>
      <c r="P901" s="34">
        <f ca="1">SUMIF($3:$3,P$2,901:901)</f>
        <v>-31494.047917220283</v>
      </c>
      <c r="R901" s="15"/>
      <c r="S901" s="76">
        <f t="shared" ref="S901" ca="1" si="845">-+SUM(S898:S899)*S900</f>
        <v>-250</v>
      </c>
      <c r="T901" s="76">
        <f t="shared" ref="T901:AX901" ca="1" si="846">-+SUM(T898:T899)*T900</f>
        <v>-476.21875</v>
      </c>
      <c r="U901" s="76">
        <f t="shared" ca="1" si="846"/>
        <v>-680.91844140625005</v>
      </c>
      <c r="V901" s="76">
        <f t="shared" ca="1" si="846"/>
        <v>-866.14607466748066</v>
      </c>
      <c r="W901" s="76">
        <f t="shared" ca="1" si="846"/>
        <v>-1033.7539293147365</v>
      </c>
      <c r="X901" s="76">
        <f t="shared" ca="1" si="846"/>
        <v>-1185.4180867886723</v>
      </c>
      <c r="Y901" s="76">
        <f t="shared" ca="1" si="846"/>
        <v>-1322.6551912829</v>
      </c>
      <c r="Z901" s="76">
        <f t="shared" ca="1" si="846"/>
        <v>-1446.837616212114</v>
      </c>
      <c r="AA901" s="76">
        <f t="shared" ca="1" si="846"/>
        <v>-1559.207187969937</v>
      </c>
      <c r="AB901" s="76">
        <f t="shared" ca="1" si="846"/>
        <v>-1660.887604214297</v>
      </c>
      <c r="AC901" s="76">
        <f t="shared" ca="1" si="846"/>
        <v>-1752.8956708634121</v>
      </c>
      <c r="AD901" s="76">
        <f t="shared" ca="1" si="846"/>
        <v>-1836.15147017253</v>
      </c>
      <c r="AE901" s="76">
        <f t="shared" ca="1" si="846"/>
        <v>-1911.4875615723679</v>
      </c>
      <c r="AF901" s="76">
        <f t="shared" ca="1" si="846"/>
        <v>-1979.6573072777967</v>
      </c>
      <c r="AG901" s="76">
        <f t="shared" ca="1" si="846"/>
        <v>-2041.3424059229962</v>
      </c>
      <c r="AH901" s="76">
        <f t="shared" ca="1" si="846"/>
        <v>-2097.1597095595712</v>
      </c>
      <c r="AI901" s="76">
        <f t="shared" ca="1" si="846"/>
        <v>-2147.6673921877173</v>
      </c>
      <c r="AJ901" s="76">
        <f t="shared" ca="1" si="846"/>
        <v>-2193.370531505861</v>
      </c>
      <c r="AK901" s="76">
        <f t="shared" ca="1" si="846"/>
        <v>-2234.7261596963654</v>
      </c>
      <c r="AL901" s="76">
        <f t="shared" ca="1" si="846"/>
        <v>-2272.1478337552485</v>
      </c>
      <c r="AM901" s="76">
        <f t="shared" ca="1" si="846"/>
        <v>-2306.0097710692808</v>
      </c>
      <c r="AN901" s="76">
        <f t="shared" ca="1" si="846"/>
        <v>-2336.6505915963153</v>
      </c>
      <c r="AO901" s="76">
        <f t="shared" ca="1" si="846"/>
        <v>-2364.3767040707157</v>
      </c>
      <c r="AP901" s="76">
        <f t="shared" ca="1" si="846"/>
        <v>-2389.4653700959889</v>
      </c>
      <c r="AQ901" s="76">
        <f t="shared" ca="1" si="846"/>
        <v>-2412.1674767656077</v>
      </c>
      <c r="AR901" s="76">
        <f t="shared" ca="1" si="846"/>
        <v>-2432.7100455382792</v>
      </c>
      <c r="AS901" s="76">
        <f t="shared" ca="1" si="846"/>
        <v>-2451.2985024564505</v>
      </c>
      <c r="AT901" s="76">
        <f t="shared" ca="1" si="846"/>
        <v>-2468.1187324102812</v>
      </c>
      <c r="AU901" s="76">
        <f t="shared" ca="1" si="846"/>
        <v>-2483.3389379897526</v>
      </c>
      <c r="AV901" s="76">
        <f t="shared" ca="1" si="846"/>
        <v>-2497.1113215134774</v>
      </c>
      <c r="AW901" s="76">
        <f t="shared" ca="1" si="846"/>
        <v>-2509.5736070545081</v>
      </c>
      <c r="AX901" s="76">
        <f t="shared" ca="1" si="846"/>
        <v>-2520.8504176834481</v>
      </c>
      <c r="AY901" s="76">
        <f t="shared" ref="AY901:CD901" ca="1" si="847">-+SUM(AY898:AY899)*AY900</f>
        <v>-2531.05452170131</v>
      </c>
      <c r="AZ901" s="76">
        <f t="shared" ca="1" si="847"/>
        <v>-2540.2879603244728</v>
      </c>
      <c r="BA901" s="76">
        <f t="shared" ca="1" si="847"/>
        <v>-2548.6430680986077</v>
      </c>
      <c r="BB901" s="76">
        <f t="shared" ca="1" si="847"/>
        <v>-2556.2033962457276</v>
      </c>
      <c r="BC901" s="76">
        <f t="shared" ca="1" si="847"/>
        <v>-2563.0445481778524</v>
      </c>
      <c r="BD901" s="76">
        <f t="shared" ca="1" si="847"/>
        <v>-2569.2349355324345</v>
      </c>
      <c r="BE901" s="76">
        <f t="shared" ca="1" si="847"/>
        <v>-2574.8364622899117</v>
      </c>
      <c r="BF901" s="76">
        <f t="shared" ca="1" si="847"/>
        <v>-2579.9051438145843</v>
      </c>
      <c r="BG901" s="76">
        <f t="shared" ca="1" si="847"/>
        <v>-2584.4916670092221</v>
      </c>
      <c r="BH901" s="76">
        <f t="shared" ca="1" si="847"/>
        <v>-2588.6418971849698</v>
      </c>
      <c r="BI901" s="76">
        <f t="shared" ca="1" si="847"/>
        <v>-2592.3973367152498</v>
      </c>
      <c r="BJ901" s="76">
        <f t="shared" ca="1" si="847"/>
        <v>-2595.7955400602114</v>
      </c>
      <c r="BK901" s="76">
        <f t="shared" ca="1" si="847"/>
        <v>-2598.8704893119839</v>
      </c>
      <c r="BL901" s="76">
        <f t="shared" ca="1" si="847"/>
        <v>-2601.6529340161815</v>
      </c>
      <c r="BM901" s="76">
        <f t="shared" ca="1" si="847"/>
        <v>-2604.1706986678923</v>
      </c>
      <c r="BN901" s="76">
        <f t="shared" ca="1" si="847"/>
        <v>-2606.4489609571087</v>
      </c>
      <c r="BO901" s="76">
        <f t="shared" ca="1" si="847"/>
        <v>-2608.5105035460638</v>
      </c>
      <c r="BP901" s="76">
        <f t="shared" ca="1" si="847"/>
        <v>-2610.3759418962445</v>
      </c>
      <c r="BQ901" s="76">
        <f t="shared" ca="1" si="847"/>
        <v>-2612.0639304233641</v>
      </c>
      <c r="BR901" s="76">
        <f t="shared" ca="1" si="847"/>
        <v>-2613.5913490418416</v>
      </c>
      <c r="BS901" s="76">
        <f t="shared" ca="1" si="847"/>
        <v>-2614.9734719642365</v>
      </c>
      <c r="BT901" s="76">
        <f t="shared" ca="1" si="847"/>
        <v>-2616.2241204436382</v>
      </c>
      <c r="BU901" s="76">
        <f t="shared" ca="1" si="847"/>
        <v>-2617.3558009864373</v>
      </c>
      <c r="BV901" s="76">
        <f t="shared" ca="1" si="847"/>
        <v>-2618.3798304176025</v>
      </c>
      <c r="BW901" s="76">
        <f t="shared" ca="1" si="847"/>
        <v>-2619.3064490491279</v>
      </c>
      <c r="BX901" s="76">
        <f t="shared" ca="1" si="847"/>
        <v>-2620.1449230833296</v>
      </c>
      <c r="BY901" s="76">
        <f t="shared" ca="1" si="847"/>
        <v>-2620.9036372750279</v>
      </c>
      <c r="BZ901" s="76">
        <f t="shared" ca="1" si="847"/>
        <v>-2621.5901787792409</v>
      </c>
      <c r="CA901" s="76">
        <f t="shared" ca="1" si="847"/>
        <v>-2622.2114130228661</v>
      </c>
      <c r="CB901" s="76">
        <f t="shared" ca="1" si="847"/>
        <v>-2622.7735523590659</v>
      </c>
      <c r="CC901" s="76">
        <f t="shared" ca="1" si="847"/>
        <v>-2623.2822181909096</v>
      </c>
      <c r="CD901" s="76">
        <f t="shared" ca="1" si="847"/>
        <v>-2623.7424971854994</v>
      </c>
      <c r="CE901" s="76">
        <f t="shared" ref="CE901:CK901" ca="1" si="848">-+SUM(CE898:CE899)*CE900</f>
        <v>-2624.1589921407285</v>
      </c>
      <c r="CF901" s="76">
        <f t="shared" ca="1" si="848"/>
        <v>-2624.5358680133418</v>
      </c>
      <c r="CG901" s="76">
        <f t="shared" ca="1" si="848"/>
        <v>-2624.876893568573</v>
      </c>
      <c r="CH901" s="76">
        <f t="shared" ca="1" si="848"/>
        <v>-2625.1854790678626</v>
      </c>
      <c r="CI901" s="76">
        <f t="shared" ca="1" si="848"/>
        <v>-2625.4647103715324</v>
      </c>
      <c r="CJ901" s="76">
        <f t="shared" ca="1" si="848"/>
        <v>-2625.7173797974406</v>
      </c>
      <c r="CK901" s="76">
        <f t="shared" ca="1" si="848"/>
        <v>-2625.9460140442088</v>
      </c>
      <c r="CL901" s="76">
        <f t="shared" ref="CL901" ca="1" si="849">-+SUM(CL898:CL899)*CL900</f>
        <v>-2626.1528994582532</v>
      </c>
    </row>
    <row r="902" spans="2:90" x14ac:dyDescent="0.4">
      <c r="B902" s="152" t="s">
        <v>799</v>
      </c>
      <c r="D902" t="s">
        <v>800</v>
      </c>
      <c r="E902" t="s">
        <v>906</v>
      </c>
      <c r="K902" s="34">
        <f ca="1">SUMIF($3:$3,K$2,902:902)</f>
        <v>703.55450114461655</v>
      </c>
      <c r="L902" s="34">
        <f ca="1">SUMIF($3:$3,L$2,902:902)</f>
        <v>1313.7030669155113</v>
      </c>
      <c r="M902" s="34">
        <f ca="1">SUMIF($3:$3,M$2,902:902)</f>
        <v>1497.5678993890963</v>
      </c>
      <c r="N902" s="34">
        <f ca="1">SUMIF($3:$3,N$2,902:902)</f>
        <v>1552.9745306868806</v>
      </c>
      <c r="O902" s="34">
        <f ca="1">SUMIF($3:$3,O$2,902:902)</f>
        <v>1569.6710068453081</v>
      </c>
      <c r="P902" s="34">
        <f ca="1">SUMIF($3:$3,P$2,902:902)</f>
        <v>1574.7023958610139</v>
      </c>
      <c r="R902" s="15"/>
      <c r="S902" s="76">
        <f t="shared" ref="S902" ca="1" si="850">-S912</f>
        <v>12.5</v>
      </c>
      <c r="T902" s="76">
        <f t="shared" ref="T902:AX902" ca="1" si="851">-T912</f>
        <v>23.810937500000001</v>
      </c>
      <c r="U902" s="76">
        <f t="shared" ca="1" si="851"/>
        <v>34.045922070312507</v>
      </c>
      <c r="V902" s="76">
        <f t="shared" ca="1" si="851"/>
        <v>43.307303733374034</v>
      </c>
      <c r="W902" s="76">
        <f t="shared" ca="1" si="851"/>
        <v>51.687696465736828</v>
      </c>
      <c r="X902" s="76">
        <f t="shared" ca="1" si="851"/>
        <v>59.270904339433621</v>
      </c>
      <c r="Y902" s="76">
        <f t="shared" ca="1" si="851"/>
        <v>66.132759564145005</v>
      </c>
      <c r="Z902" s="76">
        <f t="shared" ca="1" si="851"/>
        <v>72.341880810605701</v>
      </c>
      <c r="AA902" s="76">
        <f t="shared" ca="1" si="851"/>
        <v>77.960359398496848</v>
      </c>
      <c r="AB902" s="76">
        <f t="shared" ca="1" si="851"/>
        <v>83.044380210714849</v>
      </c>
      <c r="AC902" s="76">
        <f t="shared" ca="1" si="851"/>
        <v>87.644783543170604</v>
      </c>
      <c r="AD902" s="76">
        <f t="shared" ca="1" si="851"/>
        <v>91.807573508626504</v>
      </c>
      <c r="AE902" s="76">
        <f t="shared" ca="1" si="851"/>
        <v>95.574378078618395</v>
      </c>
      <c r="AF902" s="76">
        <f t="shared" ca="1" si="851"/>
        <v>98.982865363889843</v>
      </c>
      <c r="AG902" s="76">
        <f t="shared" ca="1" si="851"/>
        <v>102.06712029614982</v>
      </c>
      <c r="AH902" s="76">
        <f t="shared" ca="1" si="851"/>
        <v>104.85798547797856</v>
      </c>
      <c r="AI902" s="76">
        <f t="shared" ca="1" si="851"/>
        <v>107.38336960938587</v>
      </c>
      <c r="AJ902" s="76">
        <f t="shared" ca="1" si="851"/>
        <v>109.66852657529306</v>
      </c>
      <c r="AK902" s="76">
        <f t="shared" ca="1" si="851"/>
        <v>111.73630798481827</v>
      </c>
      <c r="AL902" s="76">
        <f t="shared" ca="1" si="851"/>
        <v>113.60739168776243</v>
      </c>
      <c r="AM902" s="76">
        <f t="shared" ca="1" si="851"/>
        <v>115.30048855346405</v>
      </c>
      <c r="AN902" s="76">
        <f t="shared" ca="1" si="851"/>
        <v>116.83252957981577</v>
      </c>
      <c r="AO902" s="76">
        <f t="shared" ca="1" si="851"/>
        <v>118.21883520353579</v>
      </c>
      <c r="AP902" s="76">
        <f t="shared" ca="1" si="851"/>
        <v>119.47326850479945</v>
      </c>
      <c r="AQ902" s="76">
        <f t="shared" ca="1" si="851"/>
        <v>120.60837383828039</v>
      </c>
      <c r="AR902" s="76">
        <f t="shared" ca="1" si="851"/>
        <v>121.63550227691397</v>
      </c>
      <c r="AS902" s="76">
        <f t="shared" ca="1" si="851"/>
        <v>122.56492512282253</v>
      </c>
      <c r="AT902" s="76">
        <f t="shared" ca="1" si="851"/>
        <v>123.40593662051407</v>
      </c>
      <c r="AU902" s="76">
        <f t="shared" ca="1" si="851"/>
        <v>124.16694689948764</v>
      </c>
      <c r="AV902" s="76">
        <f t="shared" ca="1" si="851"/>
        <v>124.85556607567388</v>
      </c>
      <c r="AW902" s="76">
        <f t="shared" ca="1" si="851"/>
        <v>125.47868035272541</v>
      </c>
      <c r="AX902" s="76">
        <f t="shared" ca="1" si="851"/>
        <v>126.0425208841724</v>
      </c>
      <c r="AY902" s="76">
        <f t="shared" ref="AY902:CD902" ca="1" si="852">-AY912</f>
        <v>126.5527260850655</v>
      </c>
      <c r="AZ902" s="76">
        <f t="shared" ca="1" si="852"/>
        <v>127.01439801622365</v>
      </c>
      <c r="BA902" s="76">
        <f t="shared" ca="1" si="852"/>
        <v>127.43215340493039</v>
      </c>
      <c r="BB902" s="76">
        <f t="shared" ca="1" si="852"/>
        <v>127.81016981228639</v>
      </c>
      <c r="BC902" s="76">
        <f t="shared" ca="1" si="852"/>
        <v>128.15222740889263</v>
      </c>
      <c r="BD902" s="76">
        <f t="shared" ca="1" si="852"/>
        <v>128.46174677662174</v>
      </c>
      <c r="BE902" s="76">
        <f t="shared" ca="1" si="852"/>
        <v>128.74182311449559</v>
      </c>
      <c r="BF902" s="76">
        <f t="shared" ca="1" si="852"/>
        <v>128.99525719072923</v>
      </c>
      <c r="BG902" s="76">
        <f t="shared" ca="1" si="852"/>
        <v>129.2245833504611</v>
      </c>
      <c r="BH902" s="76">
        <f t="shared" ca="1" si="852"/>
        <v>129.43209485924851</v>
      </c>
      <c r="BI902" s="76">
        <f t="shared" ca="1" si="852"/>
        <v>129.61986683576251</v>
      </c>
      <c r="BJ902" s="76">
        <f t="shared" ca="1" si="852"/>
        <v>129.78977700301058</v>
      </c>
      <c r="BK902" s="76">
        <f t="shared" ca="1" si="852"/>
        <v>129.94352446559921</v>
      </c>
      <c r="BL902" s="76">
        <f t="shared" ca="1" si="852"/>
        <v>130.08264670080908</v>
      </c>
      <c r="BM902" s="76">
        <f t="shared" ca="1" si="852"/>
        <v>130.20853493339462</v>
      </c>
      <c r="BN902" s="76">
        <f t="shared" ca="1" si="852"/>
        <v>130.32244804785543</v>
      </c>
      <c r="BO902" s="76">
        <f t="shared" ca="1" si="852"/>
        <v>130.4255251773032</v>
      </c>
      <c r="BP902" s="76">
        <f t="shared" ca="1" si="852"/>
        <v>130.51879709481224</v>
      </c>
      <c r="BQ902" s="76">
        <f t="shared" ca="1" si="852"/>
        <v>130.6031965211682</v>
      </c>
      <c r="BR902" s="76">
        <f t="shared" ca="1" si="852"/>
        <v>130.67956745209207</v>
      </c>
      <c r="BS902" s="76">
        <f t="shared" ca="1" si="852"/>
        <v>130.74867359821184</v>
      </c>
      <c r="BT902" s="76">
        <f t="shared" ca="1" si="852"/>
        <v>130.81120602218192</v>
      </c>
      <c r="BU902" s="76">
        <f t="shared" ca="1" si="852"/>
        <v>130.86779004932188</v>
      </c>
      <c r="BV902" s="76">
        <f t="shared" ca="1" si="852"/>
        <v>130.91899152088013</v>
      </c>
      <c r="BW902" s="76">
        <f t="shared" ca="1" si="852"/>
        <v>130.96532245245641</v>
      </c>
      <c r="BX902" s="76">
        <f t="shared" ca="1" si="852"/>
        <v>131.00724615416649</v>
      </c>
      <c r="BY902" s="76">
        <f t="shared" ca="1" si="852"/>
        <v>131.0451818637514</v>
      </c>
      <c r="BZ902" s="76">
        <f t="shared" ca="1" si="852"/>
        <v>131.07950893896205</v>
      </c>
      <c r="CA902" s="76">
        <f t="shared" ca="1" si="852"/>
        <v>131.11057065114332</v>
      </c>
      <c r="CB902" s="76">
        <f t="shared" ca="1" si="852"/>
        <v>131.13867761795331</v>
      </c>
      <c r="CC902" s="76">
        <f t="shared" ca="1" si="852"/>
        <v>131.16411090954549</v>
      </c>
      <c r="CD902" s="76">
        <f t="shared" ca="1" si="852"/>
        <v>131.18712485927497</v>
      </c>
      <c r="CE902" s="76">
        <f t="shared" ref="CE902:CK902" ca="1" si="853">-CE912</f>
        <v>131.20794960703643</v>
      </c>
      <c r="CF902" s="76">
        <f t="shared" ca="1" si="853"/>
        <v>131.22679340066711</v>
      </c>
      <c r="CG902" s="76">
        <f t="shared" ca="1" si="853"/>
        <v>131.24384467842864</v>
      </c>
      <c r="CH902" s="76">
        <f t="shared" ca="1" si="853"/>
        <v>131.25927395339315</v>
      </c>
      <c r="CI902" s="76">
        <f t="shared" ca="1" si="853"/>
        <v>131.27323551857663</v>
      </c>
      <c r="CJ902" s="76">
        <f t="shared" ca="1" si="853"/>
        <v>131.28586898987203</v>
      </c>
      <c r="CK902" s="76">
        <f t="shared" ca="1" si="853"/>
        <v>131.29730070221044</v>
      </c>
      <c r="CL902" s="76">
        <f t="shared" ref="CL902" ca="1" si="854">-CL912</f>
        <v>131.30764497291267</v>
      </c>
    </row>
    <row r="903" spans="2:90" x14ac:dyDescent="0.4">
      <c r="B903" s="139" t="s">
        <v>73</v>
      </c>
      <c r="C903" s="12"/>
      <c r="D903" s="12" t="s">
        <v>800</v>
      </c>
      <c r="E903" s="12" t="s">
        <v>906</v>
      </c>
      <c r="F903" s="12"/>
      <c r="G903" s="12" t="str">
        <f>E903</f>
        <v/>
      </c>
      <c r="H903" s="12"/>
      <c r="I903" s="60"/>
      <c r="J903" s="60"/>
      <c r="K903" s="16">
        <v>0.05</v>
      </c>
      <c r="L903" s="16">
        <v>0.05</v>
      </c>
      <c r="M903" s="16">
        <v>0.05</v>
      </c>
      <c r="N903" s="16">
        <v>0.05</v>
      </c>
      <c r="O903" s="16">
        <v>0.05</v>
      </c>
      <c r="P903" s="16">
        <v>0.05</v>
      </c>
      <c r="R903" s="20"/>
      <c r="S903" s="144" cm="1">
        <f t="array" ref="S903">INDEX($K:$P,ROW(),MATCH(S$3,$K$2:$P$2,0))</f>
        <v>0.05</v>
      </c>
      <c r="T903" s="144" cm="1">
        <f t="array" ref="T903">INDEX($K:$P,ROW(),MATCH(T$3,$K$2:$P$2,0))</f>
        <v>0.05</v>
      </c>
      <c r="U903" s="144" cm="1">
        <f t="array" ref="U903">INDEX($K:$P,ROW(),MATCH(U$3,$K$2:$P$2,0))</f>
        <v>0.05</v>
      </c>
      <c r="V903" s="144" cm="1">
        <f t="array" ref="V903">INDEX($K:$P,ROW(),MATCH(V$3,$K$2:$P$2,0))</f>
        <v>0.05</v>
      </c>
      <c r="W903" s="144" cm="1">
        <f t="array" ref="W903">INDEX($K:$P,ROW(),MATCH(W$3,$K$2:$P$2,0))</f>
        <v>0.05</v>
      </c>
      <c r="X903" s="144" cm="1">
        <f t="array" ref="X903">INDEX($K:$P,ROW(),MATCH(X$3,$K$2:$P$2,0))</f>
        <v>0.05</v>
      </c>
      <c r="Y903" s="144" cm="1">
        <f t="array" ref="Y903">INDEX($K:$P,ROW(),MATCH(Y$3,$K$2:$P$2,0))</f>
        <v>0.05</v>
      </c>
      <c r="Z903" s="144" cm="1">
        <f t="array" ref="Z903">INDEX($K:$P,ROW(),MATCH(Z$3,$K$2:$P$2,0))</f>
        <v>0.05</v>
      </c>
      <c r="AA903" s="144" cm="1">
        <f t="array" ref="AA903">INDEX($K:$P,ROW(),MATCH(AA$3,$K$2:$P$2,0))</f>
        <v>0.05</v>
      </c>
      <c r="AB903" s="144" cm="1">
        <f t="array" ref="AB903">INDEX($K:$P,ROW(),MATCH(AB$3,$K$2:$P$2,0))</f>
        <v>0.05</v>
      </c>
      <c r="AC903" s="144" cm="1">
        <f t="array" ref="AC903">INDEX($K:$P,ROW(),MATCH(AC$3,$K$2:$P$2,0))</f>
        <v>0.05</v>
      </c>
      <c r="AD903" s="144" cm="1">
        <f t="array" ref="AD903">INDEX($K:$P,ROW(),MATCH(AD$3,$K$2:$P$2,0))</f>
        <v>0.05</v>
      </c>
      <c r="AE903" s="144" cm="1">
        <f t="array" ref="AE903">INDEX($K:$P,ROW(),MATCH(AE$3,$K$2:$P$2,0))</f>
        <v>0.05</v>
      </c>
      <c r="AF903" s="144" cm="1">
        <f t="array" ref="AF903">INDEX($K:$P,ROW(),MATCH(AF$3,$K$2:$P$2,0))</f>
        <v>0.05</v>
      </c>
      <c r="AG903" s="144" cm="1">
        <f t="array" ref="AG903">INDEX($K:$P,ROW(),MATCH(AG$3,$K$2:$P$2,0))</f>
        <v>0.05</v>
      </c>
      <c r="AH903" s="144" cm="1">
        <f t="array" ref="AH903">INDEX($K:$P,ROW(),MATCH(AH$3,$K$2:$P$2,0))</f>
        <v>0.05</v>
      </c>
      <c r="AI903" s="144" cm="1">
        <f t="array" ref="AI903">INDEX($K:$P,ROW(),MATCH(AI$3,$K$2:$P$2,0))</f>
        <v>0.05</v>
      </c>
      <c r="AJ903" s="144" cm="1">
        <f t="array" ref="AJ903">INDEX($K:$P,ROW(),MATCH(AJ$3,$K$2:$P$2,0))</f>
        <v>0.05</v>
      </c>
      <c r="AK903" s="144" cm="1">
        <f t="array" ref="AK903">INDEX($K:$P,ROW(),MATCH(AK$3,$K$2:$P$2,0))</f>
        <v>0.05</v>
      </c>
      <c r="AL903" s="144" cm="1">
        <f t="array" ref="AL903">INDEX($K:$P,ROW(),MATCH(AL$3,$K$2:$P$2,0))</f>
        <v>0.05</v>
      </c>
      <c r="AM903" s="144" cm="1">
        <f t="array" ref="AM903">INDEX($K:$P,ROW(),MATCH(AM$3,$K$2:$P$2,0))</f>
        <v>0.05</v>
      </c>
      <c r="AN903" s="144" cm="1">
        <f t="array" ref="AN903">INDEX($K:$P,ROW(),MATCH(AN$3,$K$2:$P$2,0))</f>
        <v>0.05</v>
      </c>
      <c r="AO903" s="144" cm="1">
        <f t="array" ref="AO903">INDEX($K:$P,ROW(),MATCH(AO$3,$K$2:$P$2,0))</f>
        <v>0.05</v>
      </c>
      <c r="AP903" s="144" cm="1">
        <f t="array" ref="AP903">INDEX($K:$P,ROW(),MATCH(AP$3,$K$2:$P$2,0))</f>
        <v>0.05</v>
      </c>
      <c r="AQ903" s="144" cm="1">
        <f t="array" ref="AQ903">INDEX($K:$P,ROW(),MATCH(AQ$3,$K$2:$P$2,0))</f>
        <v>0.05</v>
      </c>
      <c r="AR903" s="144" cm="1">
        <f t="array" ref="AR903">INDEX($K:$P,ROW(),MATCH(AR$3,$K$2:$P$2,0))</f>
        <v>0.05</v>
      </c>
      <c r="AS903" s="144" cm="1">
        <f t="array" ref="AS903">INDEX($K:$P,ROW(),MATCH(AS$3,$K$2:$P$2,0))</f>
        <v>0.05</v>
      </c>
      <c r="AT903" s="144" cm="1">
        <f t="array" ref="AT903">INDEX($K:$P,ROW(),MATCH(AT$3,$K$2:$P$2,0))</f>
        <v>0.05</v>
      </c>
      <c r="AU903" s="144" cm="1">
        <f t="array" ref="AU903">INDEX($K:$P,ROW(),MATCH(AU$3,$K$2:$P$2,0))</f>
        <v>0.05</v>
      </c>
      <c r="AV903" s="144" cm="1">
        <f t="array" ref="AV903">INDEX($K:$P,ROW(),MATCH(AV$3,$K$2:$P$2,0))</f>
        <v>0.05</v>
      </c>
      <c r="AW903" s="144" cm="1">
        <f t="array" ref="AW903">INDEX($K:$P,ROW(),MATCH(AW$3,$K$2:$P$2,0))</f>
        <v>0.05</v>
      </c>
      <c r="AX903" s="144" cm="1">
        <f t="array" ref="AX903">INDEX($K:$P,ROW(),MATCH(AX$3,$K$2:$P$2,0))</f>
        <v>0.05</v>
      </c>
      <c r="AY903" s="144" cm="1">
        <f t="array" ref="AY903">INDEX($K:$P,ROW(),MATCH(AY$3,$K$2:$P$2,0))</f>
        <v>0.05</v>
      </c>
      <c r="AZ903" s="144" cm="1">
        <f t="array" ref="AZ903">INDEX($K:$P,ROW(),MATCH(AZ$3,$K$2:$P$2,0))</f>
        <v>0.05</v>
      </c>
      <c r="BA903" s="144" cm="1">
        <f t="array" ref="BA903">INDEX($K:$P,ROW(),MATCH(BA$3,$K$2:$P$2,0))</f>
        <v>0.05</v>
      </c>
      <c r="BB903" s="144" cm="1">
        <f t="array" ref="BB903">INDEX($K:$P,ROW(),MATCH(BB$3,$K$2:$P$2,0))</f>
        <v>0.05</v>
      </c>
      <c r="BC903" s="144" cm="1">
        <f t="array" ref="BC903">INDEX($K:$P,ROW(),MATCH(BC$3,$K$2:$P$2,0))</f>
        <v>0.05</v>
      </c>
      <c r="BD903" s="144" cm="1">
        <f t="array" ref="BD903">INDEX($K:$P,ROW(),MATCH(BD$3,$K$2:$P$2,0))</f>
        <v>0.05</v>
      </c>
      <c r="BE903" s="144" cm="1">
        <f t="array" ref="BE903">INDEX($K:$P,ROW(),MATCH(BE$3,$K$2:$P$2,0))</f>
        <v>0.05</v>
      </c>
      <c r="BF903" s="144" cm="1">
        <f t="array" ref="BF903">INDEX($K:$P,ROW(),MATCH(BF$3,$K$2:$P$2,0))</f>
        <v>0.05</v>
      </c>
      <c r="BG903" s="144" cm="1">
        <f t="array" ref="BG903">INDEX($K:$P,ROW(),MATCH(BG$3,$K$2:$P$2,0))</f>
        <v>0.05</v>
      </c>
      <c r="BH903" s="144" cm="1">
        <f t="array" ref="BH903">INDEX($K:$P,ROW(),MATCH(BH$3,$K$2:$P$2,0))</f>
        <v>0.05</v>
      </c>
      <c r="BI903" s="144" cm="1">
        <f t="array" ref="BI903">INDEX($K:$P,ROW(),MATCH(BI$3,$K$2:$P$2,0))</f>
        <v>0.05</v>
      </c>
      <c r="BJ903" s="144" cm="1">
        <f t="array" ref="BJ903">INDEX($K:$P,ROW(),MATCH(BJ$3,$K$2:$P$2,0))</f>
        <v>0.05</v>
      </c>
      <c r="BK903" s="144" cm="1">
        <f t="array" ref="BK903">INDEX($K:$P,ROW(),MATCH(BK$3,$K$2:$P$2,0))</f>
        <v>0.05</v>
      </c>
      <c r="BL903" s="144" cm="1">
        <f t="array" ref="BL903">INDEX($K:$P,ROW(),MATCH(BL$3,$K$2:$P$2,0))</f>
        <v>0.05</v>
      </c>
      <c r="BM903" s="144" cm="1">
        <f t="array" ref="BM903">INDEX($K:$P,ROW(),MATCH(BM$3,$K$2:$P$2,0))</f>
        <v>0.05</v>
      </c>
      <c r="BN903" s="144" cm="1">
        <f t="array" ref="BN903">INDEX($K:$P,ROW(),MATCH(BN$3,$K$2:$P$2,0))</f>
        <v>0.05</v>
      </c>
      <c r="BO903" s="144" cm="1">
        <f t="array" ref="BO903">INDEX($K:$P,ROW(),MATCH(BO$3,$K$2:$P$2,0))</f>
        <v>0.05</v>
      </c>
      <c r="BP903" s="144" cm="1">
        <f t="array" ref="BP903">INDEX($K:$P,ROW(),MATCH(BP$3,$K$2:$P$2,0))</f>
        <v>0.05</v>
      </c>
      <c r="BQ903" s="144" cm="1">
        <f t="array" ref="BQ903">INDEX($K:$P,ROW(),MATCH(BQ$3,$K$2:$P$2,0))</f>
        <v>0.05</v>
      </c>
      <c r="BR903" s="144" cm="1">
        <f t="array" ref="BR903">INDEX($K:$P,ROW(),MATCH(BR$3,$K$2:$P$2,0))</f>
        <v>0.05</v>
      </c>
      <c r="BS903" s="144" cm="1">
        <f t="array" ref="BS903">INDEX($K:$P,ROW(),MATCH(BS$3,$K$2:$P$2,0))</f>
        <v>0.05</v>
      </c>
      <c r="BT903" s="144" cm="1">
        <f t="array" ref="BT903">INDEX($K:$P,ROW(),MATCH(BT$3,$K$2:$P$2,0))</f>
        <v>0.05</v>
      </c>
      <c r="BU903" s="144" cm="1">
        <f t="array" ref="BU903">INDEX($K:$P,ROW(),MATCH(BU$3,$K$2:$P$2,0))</f>
        <v>0.05</v>
      </c>
      <c r="BV903" s="144" cm="1">
        <f t="array" ref="BV903">INDEX($K:$P,ROW(),MATCH(BV$3,$K$2:$P$2,0))</f>
        <v>0.05</v>
      </c>
      <c r="BW903" s="144" cm="1">
        <f t="array" ref="BW903">INDEX($K:$P,ROW(),MATCH(BW$3,$K$2:$P$2,0))</f>
        <v>0.05</v>
      </c>
      <c r="BX903" s="144" cm="1">
        <f t="array" ref="BX903">INDEX($K:$P,ROW(),MATCH(BX$3,$K$2:$P$2,0))</f>
        <v>0.05</v>
      </c>
      <c r="BY903" s="144" cm="1">
        <f t="array" ref="BY903">INDEX($K:$P,ROW(),MATCH(BY$3,$K$2:$P$2,0))</f>
        <v>0.05</v>
      </c>
      <c r="BZ903" s="144" cm="1">
        <f t="array" ref="BZ903">INDEX($K:$P,ROW(),MATCH(BZ$3,$K$2:$P$2,0))</f>
        <v>0.05</v>
      </c>
      <c r="CA903" s="144" cm="1">
        <f t="array" ref="CA903">INDEX($K:$P,ROW(),MATCH(CA$3,$K$2:$P$2,0))</f>
        <v>0.05</v>
      </c>
      <c r="CB903" s="144" cm="1">
        <f t="array" ref="CB903">INDEX($K:$P,ROW(),MATCH(CB$3,$K$2:$P$2,0))</f>
        <v>0.05</v>
      </c>
      <c r="CC903" s="144" cm="1">
        <f t="array" ref="CC903">INDEX($K:$P,ROW(),MATCH(CC$3,$K$2:$P$2,0))</f>
        <v>0.05</v>
      </c>
      <c r="CD903" s="144" cm="1">
        <f t="array" ref="CD903">INDEX($K:$P,ROW(),MATCH(CD$3,$K$2:$P$2,0))</f>
        <v>0.05</v>
      </c>
      <c r="CE903" s="144" cm="1">
        <f t="array" ref="CE903">INDEX($K:$P,ROW(),MATCH(CE$3,$K$2:$P$2,0))</f>
        <v>0.05</v>
      </c>
      <c r="CF903" s="144" cm="1">
        <f t="array" ref="CF903">INDEX($K:$P,ROW(),MATCH(CF$3,$K$2:$P$2,0))</f>
        <v>0.05</v>
      </c>
      <c r="CG903" s="144" cm="1">
        <f t="array" ref="CG903">INDEX($K:$P,ROW(),MATCH(CG$3,$K$2:$P$2,0))</f>
        <v>0.05</v>
      </c>
      <c r="CH903" s="144" cm="1">
        <f t="array" ref="CH903">INDEX($K:$P,ROW(),MATCH(CH$3,$K$2:$P$2,0))</f>
        <v>0.05</v>
      </c>
      <c r="CI903" s="144" cm="1">
        <f t="array" ref="CI903">INDEX($K:$P,ROW(),MATCH(CI$3,$K$2:$P$2,0))</f>
        <v>0.05</v>
      </c>
      <c r="CJ903" s="144" cm="1">
        <f t="array" ref="CJ903">INDEX($K:$P,ROW(),MATCH(CJ$3,$K$2:$P$2,0))</f>
        <v>0.05</v>
      </c>
      <c r="CK903" s="144" cm="1">
        <f t="array" ref="CK903">INDEX($K:$P,ROW(),MATCH(CK$3,$K$2:$P$2,0))</f>
        <v>0.05</v>
      </c>
      <c r="CL903" s="144" cm="1">
        <f t="array" ref="CL903">INDEX($K:$P,ROW(),MATCH(CL$3,$K$2:$P$2,0))</f>
        <v>0.05</v>
      </c>
    </row>
    <row r="904" spans="2:90" x14ac:dyDescent="0.4">
      <c r="B904" s="152" t="s">
        <v>74</v>
      </c>
      <c r="D904" t="s">
        <v>800</v>
      </c>
      <c r="E904" t="s">
        <v>906</v>
      </c>
      <c r="K904" s="34">
        <f ca="1">SUMIF($3:$3,K$2,904:904)</f>
        <v>-13402.713246804942</v>
      </c>
      <c r="L904" s="34">
        <f ca="1">SUMIF($3:$3,L$2,904:904)</f>
        <v>-25026.043424740485</v>
      </c>
      <c r="M904" s="34">
        <f ca="1">SUMIF($3:$3,M$2,904:904)</f>
        <v>-28528.668483362278</v>
      </c>
      <c r="N904" s="34">
        <f ca="1">SUMIF($3:$3,N$2,904:904)</f>
        <v>-29584.164809585069</v>
      </c>
      <c r="O904" s="34">
        <f ca="1">SUMIF($3:$3,O$2,904:904)</f>
        <v>-29902.232680403111</v>
      </c>
      <c r="P904" s="34">
        <f ca="1">SUMIF($3:$3,P$2,904:904)</f>
        <v>-29998.080641152323</v>
      </c>
      <c r="R904" s="15"/>
      <c r="S904" s="76">
        <f t="shared" ref="S904" ca="1" si="855">-SUM(S901,S899,S898,S902)*S903</f>
        <v>-238.125</v>
      </c>
      <c r="T904" s="76">
        <f t="shared" ref="T904:AX904" ca="1" si="856">-SUM(T901,T899,T898,T902)*T903</f>
        <v>-453.59835937500003</v>
      </c>
      <c r="U904" s="76">
        <f t="shared" ca="1" si="856"/>
        <v>-648.57481543945312</v>
      </c>
      <c r="V904" s="76">
        <f t="shared" ca="1" si="856"/>
        <v>-825.00413612077523</v>
      </c>
      <c r="W904" s="76">
        <f t="shared" ca="1" si="856"/>
        <v>-984.65061767228656</v>
      </c>
      <c r="X904" s="76">
        <f t="shared" ca="1" si="856"/>
        <v>-1129.1107276662103</v>
      </c>
      <c r="Y904" s="76">
        <f t="shared" ca="1" si="856"/>
        <v>-1259.8290696969623</v>
      </c>
      <c r="Z904" s="76">
        <f t="shared" ca="1" si="856"/>
        <v>-1378.1128294420387</v>
      </c>
      <c r="AA904" s="76">
        <f t="shared" ca="1" si="856"/>
        <v>-1485.144846541365</v>
      </c>
      <c r="AB904" s="76">
        <f t="shared" ca="1" si="856"/>
        <v>-1581.9954430141177</v>
      </c>
      <c r="AC904" s="76">
        <f t="shared" ca="1" si="856"/>
        <v>-1669.6331264973996</v>
      </c>
      <c r="AD904" s="76">
        <f t="shared" ca="1" si="856"/>
        <v>-1748.9342753393348</v>
      </c>
      <c r="AE904" s="76">
        <f t="shared" ca="1" si="856"/>
        <v>-1820.6919023976807</v>
      </c>
      <c r="AF904" s="76">
        <f t="shared" ca="1" si="856"/>
        <v>-1885.6235851821014</v>
      </c>
      <c r="AG904" s="76">
        <f t="shared" ca="1" si="856"/>
        <v>-1944.3786416416542</v>
      </c>
      <c r="AH904" s="76">
        <f t="shared" ca="1" si="856"/>
        <v>-1997.5446233554919</v>
      </c>
      <c r="AI904" s="76">
        <f t="shared" ca="1" si="856"/>
        <v>-2045.653191058801</v>
      </c>
      <c r="AJ904" s="76">
        <f t="shared" ca="1" si="856"/>
        <v>-2089.1854312593323</v>
      </c>
      <c r="AK904" s="76">
        <f t="shared" ca="1" si="856"/>
        <v>-2128.5766671107881</v>
      </c>
      <c r="AL904" s="76">
        <f t="shared" ca="1" si="856"/>
        <v>-2164.2208116518746</v>
      </c>
      <c r="AM904" s="76">
        <f t="shared" ca="1" si="856"/>
        <v>-2196.4743069434899</v>
      </c>
      <c r="AN904" s="76">
        <f t="shared" ca="1" si="856"/>
        <v>-2225.6596884954902</v>
      </c>
      <c r="AO904" s="76">
        <f t="shared" ca="1" si="856"/>
        <v>-2252.0688106273569</v>
      </c>
      <c r="AP904" s="76">
        <f t="shared" ca="1" si="856"/>
        <v>-2275.9657650164295</v>
      </c>
      <c r="AQ904" s="76">
        <f t="shared" ca="1" si="856"/>
        <v>-2297.5895216192416</v>
      </c>
      <c r="AR904" s="76">
        <f t="shared" ca="1" si="856"/>
        <v>-2317.156318375211</v>
      </c>
      <c r="AS904" s="76">
        <f t="shared" ca="1" si="856"/>
        <v>-2334.8618235897693</v>
      </c>
      <c r="AT904" s="76">
        <f t="shared" ca="1" si="856"/>
        <v>-2350.8830926207925</v>
      </c>
      <c r="AU904" s="76">
        <f t="shared" ca="1" si="856"/>
        <v>-2365.3803384352391</v>
      </c>
      <c r="AV904" s="76">
        <f t="shared" ca="1" si="856"/>
        <v>-2378.4985337415874</v>
      </c>
      <c r="AW904" s="76">
        <f t="shared" ca="1" si="856"/>
        <v>-2390.368860719419</v>
      </c>
      <c r="AX904" s="76">
        <f t="shared" ca="1" si="856"/>
        <v>-2401.1100228434839</v>
      </c>
      <c r="AY904" s="76">
        <f t="shared" ref="AY904:CD904" ca="1" si="857">-SUM(AY901,AY899,AY898,AY902)*AY903</f>
        <v>-2410.8294319204974</v>
      </c>
      <c r="AZ904" s="76">
        <f t="shared" ca="1" si="857"/>
        <v>-2419.6242822090603</v>
      </c>
      <c r="BA904" s="76">
        <f t="shared" ca="1" si="857"/>
        <v>-2427.5825223639235</v>
      </c>
      <c r="BB904" s="76">
        <f t="shared" ca="1" si="857"/>
        <v>-2434.7837349240554</v>
      </c>
      <c r="BC904" s="76">
        <f t="shared" ca="1" si="857"/>
        <v>-2441.2999321394045</v>
      </c>
      <c r="BD904" s="76">
        <f t="shared" ca="1" si="857"/>
        <v>-2447.196276094644</v>
      </c>
      <c r="BE904" s="76">
        <f t="shared" ca="1" si="857"/>
        <v>-2452.5317303311413</v>
      </c>
      <c r="BF904" s="76">
        <f t="shared" ca="1" si="857"/>
        <v>-2457.3596494833914</v>
      </c>
      <c r="BG904" s="76">
        <f t="shared" ca="1" si="857"/>
        <v>-2461.7283128262843</v>
      </c>
      <c r="BH904" s="76">
        <f t="shared" ca="1" si="857"/>
        <v>-2465.6814070686837</v>
      </c>
      <c r="BI904" s="76">
        <f t="shared" ca="1" si="857"/>
        <v>-2469.2584632212752</v>
      </c>
      <c r="BJ904" s="76">
        <f t="shared" ca="1" si="857"/>
        <v>-2472.4952519073518</v>
      </c>
      <c r="BK904" s="76">
        <f t="shared" ca="1" si="857"/>
        <v>-2475.4241410696645</v>
      </c>
      <c r="BL904" s="76">
        <f t="shared" ca="1" si="857"/>
        <v>-2478.0744196504129</v>
      </c>
      <c r="BM904" s="76">
        <f t="shared" ca="1" si="857"/>
        <v>-2480.4725904811676</v>
      </c>
      <c r="BN904" s="76">
        <f t="shared" ca="1" si="857"/>
        <v>-2482.6426353116458</v>
      </c>
      <c r="BO904" s="76">
        <f t="shared" ca="1" si="857"/>
        <v>-2484.6062546276257</v>
      </c>
      <c r="BP904" s="76">
        <f t="shared" ca="1" si="857"/>
        <v>-2486.3830846561727</v>
      </c>
      <c r="BQ904" s="76">
        <f t="shared" ca="1" si="857"/>
        <v>-2487.9908937282544</v>
      </c>
      <c r="BR904" s="76">
        <f t="shared" ca="1" si="857"/>
        <v>-2489.4457599623543</v>
      </c>
      <c r="BS904" s="76">
        <f t="shared" ca="1" si="857"/>
        <v>-2490.762232045935</v>
      </c>
      <c r="BT904" s="76">
        <f t="shared" ca="1" si="857"/>
        <v>-2491.9534747225657</v>
      </c>
      <c r="BU904" s="76">
        <f t="shared" ca="1" si="857"/>
        <v>-2493.0314004395818</v>
      </c>
      <c r="BV904" s="76">
        <f t="shared" ca="1" si="857"/>
        <v>-2494.0067884727664</v>
      </c>
      <c r="BW904" s="76">
        <f t="shared" ca="1" si="857"/>
        <v>-2494.8893927192944</v>
      </c>
      <c r="BX904" s="76">
        <f t="shared" ca="1" si="857"/>
        <v>-2495.6880392368712</v>
      </c>
      <c r="BY904" s="76">
        <f t="shared" ca="1" si="857"/>
        <v>-2496.4107145044641</v>
      </c>
      <c r="BZ904" s="76">
        <f t="shared" ca="1" si="857"/>
        <v>-2497.0646452872274</v>
      </c>
      <c r="CA904" s="76">
        <f t="shared" ca="1" si="857"/>
        <v>-2497.6563709042803</v>
      </c>
      <c r="CB904" s="76">
        <f t="shared" ca="1" si="857"/>
        <v>-2498.1918086220103</v>
      </c>
      <c r="CC904" s="76">
        <f t="shared" ca="1" si="857"/>
        <v>-2498.6763128268412</v>
      </c>
      <c r="CD904" s="76">
        <f t="shared" ca="1" si="857"/>
        <v>-2499.1147285691877</v>
      </c>
      <c r="CE904" s="76">
        <f t="shared" ref="CE904:CK904" ca="1" si="858">-SUM(CE901,CE899,CE898,CE902)*CE903</f>
        <v>-2499.5114400140442</v>
      </c>
      <c r="CF904" s="76">
        <f t="shared" ca="1" si="858"/>
        <v>-2499.8704142827082</v>
      </c>
      <c r="CG904" s="76">
        <f t="shared" ca="1" si="858"/>
        <v>-2500.1952411240654</v>
      </c>
      <c r="CH904" s="76">
        <f t="shared" ca="1" si="858"/>
        <v>-2500.4891688121388</v>
      </c>
      <c r="CI904" s="76">
        <f t="shared" ca="1" si="858"/>
        <v>-2500.7551366288844</v>
      </c>
      <c r="CJ904" s="76">
        <f t="shared" ca="1" si="858"/>
        <v>-2500.995804257062</v>
      </c>
      <c r="CK904" s="76">
        <f t="shared" ca="1" si="858"/>
        <v>-2501.2135783771087</v>
      </c>
      <c r="CL904" s="76">
        <f t="shared" ref="CL904" ca="1" si="859">-SUM(CL901,CL899,CL898,CL902)*CL903</f>
        <v>-2501.4106367339864</v>
      </c>
    </row>
    <row r="905" spans="2:90" x14ac:dyDescent="0.4">
      <c r="B905" s="122" t="str">
        <f>"# of "&amp;B921&amp;"s - Free"</f>
        <v># of subscribers - Free</v>
      </c>
      <c r="C905" s="31" t="s">
        <v>80</v>
      </c>
      <c r="D905" s="31" t="s">
        <v>800</v>
      </c>
      <c r="E905" s="31" t="s">
        <v>906</v>
      </c>
      <c r="F905" s="31"/>
      <c r="G905" s="31"/>
      <c r="H905" s="31"/>
      <c r="I905" s="73"/>
      <c r="J905" s="73"/>
      <c r="K905" s="114">
        <f ca="1">SUMIF($4:$4,K$2,905:905)</f>
        <v>33229.751231447357</v>
      </c>
      <c r="L905" s="114">
        <f ca="1">SUMIF($4:$4,L$2,905:905)</f>
        <v>43243.349535312154</v>
      </c>
      <c r="M905" s="114">
        <f ca="1">SUMIF($4:$4,M$2,905:905)</f>
        <v>46260.890963557045</v>
      </c>
      <c r="N905" s="114">
        <f ca="1">SUMIF($4:$4,N$2,905:905)</f>
        <v>47170.210070921268</v>
      </c>
      <c r="O905" s="114">
        <f ca="1">SUMIF($4:$4,O$2,905:905)</f>
        <v>47444.228260457319</v>
      </c>
      <c r="P905" s="114">
        <f ca="1">SUMIF($4:$4,P$2,905:905)</f>
        <v>47526.802097945736</v>
      </c>
      <c r="R905" s="112"/>
      <c r="S905" s="145">
        <f t="shared" ref="S905" ca="1" si="860">S898+S899+S904+S901+S902</f>
        <v>4524.375</v>
      </c>
      <c r="T905" s="145">
        <f t="shared" ref="T905:AX905" ca="1" si="861">T898+T899+T904+T901+T902</f>
        <v>8618.3688281249997</v>
      </c>
      <c r="U905" s="145">
        <f t="shared" ca="1" si="861"/>
        <v>12322.92149334961</v>
      </c>
      <c r="V905" s="145">
        <f t="shared" ca="1" si="861"/>
        <v>15675.078586294729</v>
      </c>
      <c r="W905" s="145">
        <f t="shared" ca="1" si="861"/>
        <v>18708.361735773444</v>
      </c>
      <c r="X905" s="145">
        <f t="shared" ca="1" si="861"/>
        <v>21453.103825657996</v>
      </c>
      <c r="Y905" s="145">
        <f t="shared" ca="1" si="861"/>
        <v>23936.752324242279</v>
      </c>
      <c r="Z905" s="145">
        <f t="shared" ca="1" si="861"/>
        <v>26184.143759398736</v>
      </c>
      <c r="AA905" s="145">
        <f t="shared" ca="1" si="861"/>
        <v>28217.752084285934</v>
      </c>
      <c r="AB905" s="145">
        <f t="shared" ca="1" si="861"/>
        <v>30057.913417268235</v>
      </c>
      <c r="AC905" s="145">
        <f t="shared" ca="1" si="861"/>
        <v>31723.029403450601</v>
      </c>
      <c r="AD905" s="145">
        <f t="shared" ca="1" si="861"/>
        <v>33229.751231447357</v>
      </c>
      <c r="AE905" s="145">
        <f t="shared" ca="1" si="861"/>
        <v>34593.146145555933</v>
      </c>
      <c r="AF905" s="145">
        <f t="shared" ca="1" si="861"/>
        <v>35826.848118459922</v>
      </c>
      <c r="AG905" s="145">
        <f t="shared" ca="1" si="861"/>
        <v>36943.194191191425</v>
      </c>
      <c r="AH905" s="145">
        <f t="shared" ca="1" si="861"/>
        <v>37953.347843754345</v>
      </c>
      <c r="AI905" s="145">
        <f t="shared" ca="1" si="861"/>
        <v>38867.410630117214</v>
      </c>
      <c r="AJ905" s="145">
        <f t="shared" ca="1" si="861"/>
        <v>39694.523193927307</v>
      </c>
      <c r="AK905" s="145">
        <f t="shared" ca="1" si="861"/>
        <v>40442.956675104972</v>
      </c>
      <c r="AL905" s="145">
        <f t="shared" ca="1" si="861"/>
        <v>41120.195421385615</v>
      </c>
      <c r="AM905" s="145">
        <f t="shared" ca="1" si="861"/>
        <v>41733.011831926306</v>
      </c>
      <c r="AN905" s="145">
        <f t="shared" ca="1" si="861"/>
        <v>42287.534081414313</v>
      </c>
      <c r="AO905" s="145">
        <f t="shared" ca="1" si="861"/>
        <v>42789.307401919774</v>
      </c>
      <c r="AP905" s="145">
        <f t="shared" ca="1" si="861"/>
        <v>43243.349535312154</v>
      </c>
      <c r="AQ905" s="145">
        <f t="shared" ca="1" si="861"/>
        <v>43654.200910765583</v>
      </c>
      <c r="AR905" s="145">
        <f t="shared" ca="1" si="861"/>
        <v>44025.970049129006</v>
      </c>
      <c r="AS905" s="145">
        <f t="shared" ca="1" si="861"/>
        <v>44362.374648205616</v>
      </c>
      <c r="AT905" s="145">
        <f t="shared" ca="1" si="861"/>
        <v>44666.778759795052</v>
      </c>
      <c r="AU905" s="145">
        <f t="shared" ca="1" si="861"/>
        <v>44942.226430269548</v>
      </c>
      <c r="AV905" s="145">
        <f t="shared" ca="1" si="861"/>
        <v>45191.472141090162</v>
      </c>
      <c r="AW905" s="145">
        <f t="shared" ca="1" si="861"/>
        <v>45417.008353668956</v>
      </c>
      <c r="AX905" s="145">
        <f t="shared" ca="1" si="861"/>
        <v>45621.090434026199</v>
      </c>
      <c r="AY905" s="145">
        <f t="shared" ref="AY905:CD905" ca="1" si="862">AY898+AY899+AY904+AY901+AY902</f>
        <v>45805.759206489456</v>
      </c>
      <c r="AZ905" s="145">
        <f t="shared" ca="1" si="862"/>
        <v>45972.861361972151</v>
      </c>
      <c r="BA905" s="145">
        <f t="shared" ca="1" si="862"/>
        <v>46124.067924914547</v>
      </c>
      <c r="BB905" s="145">
        <f t="shared" ca="1" si="862"/>
        <v>46260.890963557045</v>
      </c>
      <c r="BC905" s="145">
        <f t="shared" ca="1" si="862"/>
        <v>46384.698710648685</v>
      </c>
      <c r="BD905" s="145">
        <f t="shared" ca="1" si="862"/>
        <v>46496.729245798233</v>
      </c>
      <c r="BE905" s="145">
        <f t="shared" ca="1" si="862"/>
        <v>46598.102876291683</v>
      </c>
      <c r="BF905" s="145">
        <f t="shared" ca="1" si="862"/>
        <v>46689.833340184436</v>
      </c>
      <c r="BG905" s="145">
        <f t="shared" ca="1" si="862"/>
        <v>46772.837943699393</v>
      </c>
      <c r="BH905" s="145">
        <f t="shared" ca="1" si="862"/>
        <v>46847.946734304991</v>
      </c>
      <c r="BI905" s="145">
        <f t="shared" ca="1" si="862"/>
        <v>46915.910801204227</v>
      </c>
      <c r="BJ905" s="145">
        <f t="shared" ca="1" si="862"/>
        <v>46977.409786239674</v>
      </c>
      <c r="BK905" s="145">
        <f t="shared" ca="1" si="862"/>
        <v>47033.058680323622</v>
      </c>
      <c r="BL905" s="145">
        <f t="shared" ca="1" si="862"/>
        <v>47083.413973357841</v>
      </c>
      <c r="BM905" s="145">
        <f t="shared" ca="1" si="862"/>
        <v>47128.979219142173</v>
      </c>
      <c r="BN905" s="145">
        <f t="shared" ca="1" si="862"/>
        <v>47170.210070921268</v>
      </c>
      <c r="BO905" s="145">
        <f t="shared" ca="1" si="862"/>
        <v>47207.518837924887</v>
      </c>
      <c r="BP905" s="145">
        <f t="shared" ca="1" si="862"/>
        <v>47241.278608467277</v>
      </c>
      <c r="BQ905" s="145">
        <f t="shared" ca="1" si="862"/>
        <v>47271.826980836828</v>
      </c>
      <c r="BR905" s="145">
        <f t="shared" ca="1" si="862"/>
        <v>47299.469439284723</v>
      </c>
      <c r="BS905" s="145">
        <f t="shared" ca="1" si="862"/>
        <v>47324.482408872762</v>
      </c>
      <c r="BT905" s="145">
        <f t="shared" ca="1" si="862"/>
        <v>47347.116019728746</v>
      </c>
      <c r="BU905" s="145">
        <f t="shared" ca="1" si="862"/>
        <v>47367.596608352047</v>
      </c>
      <c r="BV905" s="145">
        <f t="shared" ca="1" si="862"/>
        <v>47386.128980982554</v>
      </c>
      <c r="BW905" s="145">
        <f t="shared" ca="1" si="862"/>
        <v>47402.898461666591</v>
      </c>
      <c r="BX905" s="145">
        <f t="shared" ca="1" si="862"/>
        <v>47418.072745500554</v>
      </c>
      <c r="BY905" s="145">
        <f t="shared" ca="1" si="862"/>
        <v>47431.803575584818</v>
      </c>
      <c r="BZ905" s="145">
        <f t="shared" ca="1" si="862"/>
        <v>47444.228260457319</v>
      </c>
      <c r="CA905" s="145">
        <f t="shared" ca="1" si="862"/>
        <v>47455.471047181316</v>
      </c>
      <c r="CB905" s="145">
        <f t="shared" ca="1" si="862"/>
        <v>47465.644363818188</v>
      </c>
      <c r="CC905" s="145">
        <f t="shared" ca="1" si="862"/>
        <v>47474.849943709982</v>
      </c>
      <c r="CD905" s="145">
        <f t="shared" ca="1" si="862"/>
        <v>47483.17984281457</v>
      </c>
      <c r="CE905" s="145">
        <f t="shared" ref="CE905:CK905" ca="1" si="863">CE898+CE899+CE904+CE901+CE902</f>
        <v>47490.717360266834</v>
      </c>
      <c r="CF905" s="145">
        <f t="shared" ca="1" si="863"/>
        <v>47497.537871371453</v>
      </c>
      <c r="CG905" s="145">
        <f t="shared" ca="1" si="863"/>
        <v>47503.709581357245</v>
      </c>
      <c r="CH905" s="145">
        <f t="shared" ca="1" si="863"/>
        <v>47509.294207430641</v>
      </c>
      <c r="CI905" s="145">
        <f t="shared" ca="1" si="863"/>
        <v>47514.347595948806</v>
      </c>
      <c r="CJ905" s="145">
        <f t="shared" ca="1" si="863"/>
        <v>47518.920280884173</v>
      </c>
      <c r="CK905" s="145">
        <f t="shared" ca="1" si="863"/>
        <v>47523.057989165063</v>
      </c>
      <c r="CL905" s="145">
        <f t="shared" ref="CL905" ca="1" si="864">CL898+CL899+CL904+CL901+CL902</f>
        <v>47526.802097945736</v>
      </c>
    </row>
    <row r="906" spans="2:90" x14ac:dyDescent="0.4">
      <c r="B906" s="139" t="s">
        <v>62</v>
      </c>
      <c r="C906" s="12"/>
      <c r="D906" s="12" t="s">
        <v>800</v>
      </c>
      <c r="E906" s="12" t="s">
        <v>906</v>
      </c>
      <c r="F906" s="12"/>
      <c r="G906" s="12"/>
      <c r="H906" s="12"/>
      <c r="I906" s="60"/>
      <c r="J906" s="60"/>
      <c r="K906" s="76">
        <f t="shared" ref="K906:P906" ca="1" si="865">K905-SUM(K904,K898:K899,K901)</f>
        <v>703.55450114462292</v>
      </c>
      <c r="L906" s="76">
        <f t="shared" ca="1" si="865"/>
        <v>1313.7030669155138</v>
      </c>
      <c r="M906" s="76">
        <f t="shared" ca="1" si="865"/>
        <v>1497.5678993890833</v>
      </c>
      <c r="N906" s="76">
        <f t="shared" ca="1" si="865"/>
        <v>1552.9745306868936</v>
      </c>
      <c r="O906" s="76">
        <f t="shared" ca="1" si="865"/>
        <v>1569.6710068453176</v>
      </c>
      <c r="P906" s="76">
        <f t="shared" ca="1" si="865"/>
        <v>1574.7023958610152</v>
      </c>
      <c r="R906" s="15"/>
      <c r="S906" s="76">
        <f t="shared" ref="S906" ca="1" si="866">S905-SUM(S904,S898:S899,S901,S902)</f>
        <v>0</v>
      </c>
      <c r="T906" s="76">
        <f t="shared" ref="T906:AX906" ca="1" si="867">T905-SUM(T904,T898:T899,T901,T902)</f>
        <v>0</v>
      </c>
      <c r="U906" s="76">
        <f t="shared" ca="1" si="867"/>
        <v>0</v>
      </c>
      <c r="V906" s="76">
        <f t="shared" ca="1" si="867"/>
        <v>0</v>
      </c>
      <c r="W906" s="76">
        <f t="shared" ca="1" si="867"/>
        <v>0</v>
      </c>
      <c r="X906" s="76">
        <f t="shared" ca="1" si="867"/>
        <v>0</v>
      </c>
      <c r="Y906" s="76">
        <f t="shared" ca="1" si="867"/>
        <v>0</v>
      </c>
      <c r="Z906" s="76">
        <f t="shared" ca="1" si="867"/>
        <v>0</v>
      </c>
      <c r="AA906" s="76">
        <f t="shared" ca="1" si="867"/>
        <v>0</v>
      </c>
      <c r="AB906" s="76">
        <f t="shared" ca="1" si="867"/>
        <v>0</v>
      </c>
      <c r="AC906" s="76">
        <f t="shared" ca="1" si="867"/>
        <v>0</v>
      </c>
      <c r="AD906" s="76">
        <f t="shared" ca="1" si="867"/>
        <v>0</v>
      </c>
      <c r="AE906" s="76">
        <f t="shared" ca="1" si="867"/>
        <v>0</v>
      </c>
      <c r="AF906" s="76">
        <f t="shared" ca="1" si="867"/>
        <v>0</v>
      </c>
      <c r="AG906" s="76">
        <f t="shared" ca="1" si="867"/>
        <v>0</v>
      </c>
      <c r="AH906" s="76">
        <f t="shared" ca="1" si="867"/>
        <v>0</v>
      </c>
      <c r="AI906" s="76">
        <f t="shared" ca="1" si="867"/>
        <v>0</v>
      </c>
      <c r="AJ906" s="76">
        <f t="shared" ca="1" si="867"/>
        <v>0</v>
      </c>
      <c r="AK906" s="76">
        <f t="shared" ca="1" si="867"/>
        <v>0</v>
      </c>
      <c r="AL906" s="76">
        <f t="shared" ca="1" si="867"/>
        <v>0</v>
      </c>
      <c r="AM906" s="76">
        <f t="shared" ca="1" si="867"/>
        <v>0</v>
      </c>
      <c r="AN906" s="76">
        <f t="shared" ca="1" si="867"/>
        <v>0</v>
      </c>
      <c r="AO906" s="76">
        <f t="shared" ca="1" si="867"/>
        <v>0</v>
      </c>
      <c r="AP906" s="76">
        <f t="shared" ca="1" si="867"/>
        <v>0</v>
      </c>
      <c r="AQ906" s="76">
        <f t="shared" ca="1" si="867"/>
        <v>0</v>
      </c>
      <c r="AR906" s="76">
        <f t="shared" ca="1" si="867"/>
        <v>0</v>
      </c>
      <c r="AS906" s="76">
        <f t="shared" ca="1" si="867"/>
        <v>0</v>
      </c>
      <c r="AT906" s="76">
        <f t="shared" ca="1" si="867"/>
        <v>0</v>
      </c>
      <c r="AU906" s="76">
        <f t="shared" ca="1" si="867"/>
        <v>0</v>
      </c>
      <c r="AV906" s="76">
        <f t="shared" ca="1" si="867"/>
        <v>0</v>
      </c>
      <c r="AW906" s="76">
        <f t="shared" ca="1" si="867"/>
        <v>0</v>
      </c>
      <c r="AX906" s="76">
        <f t="shared" ca="1" si="867"/>
        <v>0</v>
      </c>
      <c r="AY906" s="76">
        <f t="shared" ref="AY906:CD906" ca="1" si="868">AY905-SUM(AY904,AY898:AY899,AY901,AY902)</f>
        <v>0</v>
      </c>
      <c r="AZ906" s="76">
        <f t="shared" ca="1" si="868"/>
        <v>0</v>
      </c>
      <c r="BA906" s="76">
        <f t="shared" ca="1" si="868"/>
        <v>0</v>
      </c>
      <c r="BB906" s="76">
        <f t="shared" ca="1" si="868"/>
        <v>0</v>
      </c>
      <c r="BC906" s="76">
        <f t="shared" ca="1" si="868"/>
        <v>0</v>
      </c>
      <c r="BD906" s="76">
        <f t="shared" ca="1" si="868"/>
        <v>0</v>
      </c>
      <c r="BE906" s="76">
        <f t="shared" ca="1" si="868"/>
        <v>0</v>
      </c>
      <c r="BF906" s="76">
        <f t="shared" ca="1" si="868"/>
        <v>0</v>
      </c>
      <c r="BG906" s="76">
        <f t="shared" ca="1" si="868"/>
        <v>0</v>
      </c>
      <c r="BH906" s="76">
        <f t="shared" ca="1" si="868"/>
        <v>0</v>
      </c>
      <c r="BI906" s="76">
        <f t="shared" ca="1" si="868"/>
        <v>0</v>
      </c>
      <c r="BJ906" s="76">
        <f t="shared" ca="1" si="868"/>
        <v>0</v>
      </c>
      <c r="BK906" s="76">
        <f t="shared" ca="1" si="868"/>
        <v>0</v>
      </c>
      <c r="BL906" s="76">
        <f t="shared" ca="1" si="868"/>
        <v>0</v>
      </c>
      <c r="BM906" s="76">
        <f t="shared" ca="1" si="868"/>
        <v>0</v>
      </c>
      <c r="BN906" s="76">
        <f t="shared" ca="1" si="868"/>
        <v>0</v>
      </c>
      <c r="BO906" s="76">
        <f t="shared" ca="1" si="868"/>
        <v>0</v>
      </c>
      <c r="BP906" s="76">
        <f t="shared" ca="1" si="868"/>
        <v>0</v>
      </c>
      <c r="BQ906" s="76">
        <f t="shared" ca="1" si="868"/>
        <v>0</v>
      </c>
      <c r="BR906" s="76">
        <f t="shared" ca="1" si="868"/>
        <v>0</v>
      </c>
      <c r="BS906" s="76">
        <f t="shared" ca="1" si="868"/>
        <v>0</v>
      </c>
      <c r="BT906" s="76">
        <f t="shared" ca="1" si="868"/>
        <v>0</v>
      </c>
      <c r="BU906" s="76">
        <f t="shared" ca="1" si="868"/>
        <v>0</v>
      </c>
      <c r="BV906" s="76">
        <f t="shared" ca="1" si="868"/>
        <v>0</v>
      </c>
      <c r="BW906" s="76">
        <f t="shared" ca="1" si="868"/>
        <v>0</v>
      </c>
      <c r="BX906" s="76">
        <f t="shared" ca="1" si="868"/>
        <v>0</v>
      </c>
      <c r="BY906" s="76">
        <f t="shared" ca="1" si="868"/>
        <v>0</v>
      </c>
      <c r="BZ906" s="76">
        <f t="shared" ca="1" si="868"/>
        <v>0</v>
      </c>
      <c r="CA906" s="76">
        <f t="shared" ca="1" si="868"/>
        <v>0</v>
      </c>
      <c r="CB906" s="76">
        <f t="shared" ca="1" si="868"/>
        <v>0</v>
      </c>
      <c r="CC906" s="76">
        <f t="shared" ca="1" si="868"/>
        <v>0</v>
      </c>
      <c r="CD906" s="76">
        <f t="shared" ca="1" si="868"/>
        <v>0</v>
      </c>
      <c r="CE906" s="76">
        <f t="shared" ref="CE906:CK906" ca="1" si="869">CE905-SUM(CE904,CE898:CE899,CE901,CE902)</f>
        <v>0</v>
      </c>
      <c r="CF906" s="76">
        <f t="shared" ca="1" si="869"/>
        <v>0</v>
      </c>
      <c r="CG906" s="76">
        <f t="shared" ca="1" si="869"/>
        <v>0</v>
      </c>
      <c r="CH906" s="76">
        <f t="shared" ca="1" si="869"/>
        <v>0</v>
      </c>
      <c r="CI906" s="76">
        <f t="shared" ca="1" si="869"/>
        <v>0</v>
      </c>
      <c r="CJ906" s="76">
        <f t="shared" ca="1" si="869"/>
        <v>0</v>
      </c>
      <c r="CK906" s="76">
        <f t="shared" ca="1" si="869"/>
        <v>0</v>
      </c>
      <c r="CL906" s="76">
        <f t="shared" ref="CL906" ca="1" si="870">CL905-SUM(CL904,CL898:CL899,CL901,CL902)</f>
        <v>0</v>
      </c>
    </row>
    <row r="907" spans="2:90" x14ac:dyDescent="0.4">
      <c r="B907" s="13"/>
      <c r="C907" s="12"/>
      <c r="D907" s="12" t="s">
        <v>800</v>
      </c>
      <c r="E907" s="12" t="s">
        <v>906</v>
      </c>
      <c r="F907" s="12"/>
      <c r="G907" s="12"/>
      <c r="H907" s="12"/>
      <c r="K907" s="34"/>
      <c r="L907" s="34"/>
      <c r="M907" s="34"/>
      <c r="N907" s="34"/>
      <c r="O907" s="34"/>
      <c r="P907" s="34"/>
      <c r="R907" s="15"/>
      <c r="S907" s="76"/>
      <c r="T907" s="76"/>
      <c r="U907" s="76"/>
      <c r="V907" s="76"/>
      <c r="W907" s="76"/>
      <c r="X907" s="76"/>
      <c r="Y907" s="76"/>
      <c r="Z907" s="76"/>
      <c r="AA907" s="76"/>
      <c r="AB907" s="76"/>
      <c r="AC907" s="76"/>
      <c r="AD907" s="76"/>
      <c r="AE907" s="76"/>
      <c r="AF907" s="76"/>
      <c r="AG907" s="76"/>
      <c r="AH907" s="76"/>
      <c r="AI907" s="76"/>
      <c r="AJ907" s="76"/>
      <c r="AK907" s="76"/>
      <c r="AL907" s="76"/>
      <c r="AM907" s="76"/>
      <c r="AN907" s="76"/>
      <c r="AO907" s="76"/>
      <c r="AP907" s="76"/>
      <c r="AQ907" s="76"/>
      <c r="AR907" s="76"/>
      <c r="AS907" s="76"/>
      <c r="AT907" s="76"/>
      <c r="AU907" s="76"/>
      <c r="AV907" s="76"/>
      <c r="AW907" s="76"/>
      <c r="AX907" s="76"/>
      <c r="AY907" s="76"/>
      <c r="AZ907" s="76"/>
      <c r="BA907" s="76"/>
      <c r="BB907" s="76"/>
      <c r="BC907" s="76"/>
      <c r="BD907" s="76"/>
      <c r="BE907" s="76"/>
      <c r="BF907" s="76"/>
      <c r="BG907" s="76"/>
      <c r="BH907" s="76"/>
      <c r="BI907" s="76"/>
      <c r="BJ907" s="76"/>
      <c r="BK907" s="76"/>
      <c r="BL907" s="76"/>
      <c r="BM907" s="76"/>
      <c r="BN907" s="76"/>
      <c r="BO907" s="76"/>
      <c r="BP907" s="76"/>
      <c r="BQ907" s="76"/>
      <c r="BR907" s="76"/>
      <c r="BS907" s="76"/>
      <c r="BT907" s="76"/>
      <c r="BU907" s="76"/>
      <c r="BV907" s="76"/>
      <c r="BW907" s="76"/>
      <c r="BX907" s="76"/>
      <c r="BY907" s="76"/>
      <c r="BZ907" s="76"/>
      <c r="CA907" s="76"/>
      <c r="CB907" s="76"/>
      <c r="CC907" s="76"/>
      <c r="CD907" s="76"/>
      <c r="CE907" s="76"/>
      <c r="CF907" s="76"/>
      <c r="CG907" s="76"/>
      <c r="CH907" s="76"/>
      <c r="CI907" s="76"/>
      <c r="CJ907" s="76"/>
      <c r="CK907" s="76"/>
      <c r="CL907" s="76"/>
    </row>
    <row r="908" spans="2:90" x14ac:dyDescent="0.4">
      <c r="B908" s="93" t="str">
        <f>B913&amp;":"</f>
        <v># of subscribers - Paid:</v>
      </c>
      <c r="C908" s="12"/>
      <c r="D908" s="12" t="s">
        <v>800</v>
      </c>
      <c r="E908" s="12" t="s">
        <v>906</v>
      </c>
      <c r="F908" s="12"/>
      <c r="G908" s="12"/>
      <c r="H908" s="12"/>
      <c r="I908" s="60"/>
      <c r="J908" s="60"/>
      <c r="S908" s="72"/>
      <c r="T908" s="72"/>
      <c r="U908" s="72"/>
      <c r="V908" s="72"/>
      <c r="W908" s="72"/>
      <c r="X908" s="72"/>
      <c r="Y908" s="72"/>
      <c r="Z908" s="72"/>
      <c r="AA908" s="72"/>
      <c r="AB908" s="72"/>
      <c r="AC908" s="72"/>
      <c r="AD908" s="72"/>
      <c r="AE908" s="72"/>
      <c r="AF908" s="72"/>
      <c r="AG908" s="72"/>
      <c r="AH908" s="72"/>
      <c r="AI908" s="72"/>
      <c r="AJ908" s="72"/>
      <c r="AK908" s="72"/>
      <c r="AL908" s="72"/>
      <c r="AM908" s="72"/>
      <c r="AN908" s="72"/>
      <c r="AO908" s="72"/>
      <c r="AP908" s="72"/>
      <c r="AQ908" s="72"/>
      <c r="AR908" s="72"/>
      <c r="AS908" s="72"/>
      <c r="AT908" s="72"/>
      <c r="AU908" s="72"/>
      <c r="AV908" s="72"/>
      <c r="AW908" s="72"/>
      <c r="AX908" s="72"/>
      <c r="AY908" s="72"/>
      <c r="AZ908" s="72"/>
      <c r="BA908" s="72"/>
      <c r="BB908" s="72"/>
      <c r="BC908" s="72"/>
      <c r="BD908" s="72"/>
      <c r="BE908" s="72"/>
      <c r="BF908" s="72"/>
      <c r="BG908" s="72"/>
      <c r="BH908" s="72"/>
      <c r="BI908" s="72"/>
      <c r="BJ908" s="72"/>
      <c r="BK908" s="72"/>
      <c r="BL908" s="72"/>
      <c r="BM908" s="72"/>
      <c r="BN908" s="72"/>
      <c r="BO908" s="72"/>
      <c r="BP908" s="72"/>
      <c r="BQ908" s="72"/>
      <c r="BR908" s="72"/>
      <c r="BS908" s="72"/>
      <c r="BT908" s="72"/>
      <c r="BU908" s="72"/>
      <c r="BV908" s="72"/>
      <c r="BW908" s="72"/>
      <c r="BX908" s="72"/>
      <c r="BY908" s="72"/>
      <c r="BZ908" s="72"/>
      <c r="CA908" s="72"/>
      <c r="CB908" s="72"/>
      <c r="CC908" s="72"/>
      <c r="CD908" s="72"/>
      <c r="CE908" s="72"/>
      <c r="CF908" s="72"/>
      <c r="CG908" s="72"/>
      <c r="CH908" s="72"/>
      <c r="CI908" s="72"/>
      <c r="CJ908" s="72"/>
      <c r="CK908" s="72"/>
      <c r="CL908" s="72"/>
    </row>
    <row r="909" spans="2:90" x14ac:dyDescent="0.4">
      <c r="B909" s="152" t="s">
        <v>71</v>
      </c>
      <c r="D909" t="s">
        <v>800</v>
      </c>
      <c r="E909" t="s">
        <v>906</v>
      </c>
      <c r="K909" s="15">
        <f>SUMIF($4:$4,K$2-1,909:909)</f>
        <v>0</v>
      </c>
      <c r="L909" s="15">
        <f ca="1">K913</f>
        <v>13367.535521747714</v>
      </c>
      <c r="M909" s="15">
        <f ca="1">L913</f>
        <v>38327.89379314243</v>
      </c>
      <c r="N909" s="15">
        <f ca="1">M913</f>
        <v>66781.683881535253</v>
      </c>
      <c r="O909" s="15">
        <f ca="1">N913</f>
        <v>96288.199964585947</v>
      </c>
      <c r="P909" s="15">
        <f ca="1">O913</f>
        <v>126111.94909464678</v>
      </c>
      <c r="R909" s="15"/>
      <c r="S909" s="76">
        <f t="shared" ref="S909:AY909" si="871">R913</f>
        <v>0</v>
      </c>
      <c r="T909" s="76">
        <f t="shared" ca="1" si="871"/>
        <v>237.5</v>
      </c>
      <c r="U909" s="76">
        <f t="shared" ca="1" si="871"/>
        <v>689.90781249999998</v>
      </c>
      <c r="V909" s="76">
        <f t="shared" ca="1" si="871"/>
        <v>1336.7803318359374</v>
      </c>
      <c r="W909" s="76">
        <f t="shared" ca="1" si="871"/>
        <v>2159.6191027700443</v>
      </c>
      <c r="X909" s="76">
        <f t="shared" ca="1" si="871"/>
        <v>3141.6853356190441</v>
      </c>
      <c r="Y909" s="76">
        <f t="shared" ca="1" si="871"/>
        <v>4267.8325180682832</v>
      </c>
      <c r="Z909" s="76">
        <f t="shared" ca="1" si="871"/>
        <v>5524.3549497870381</v>
      </c>
      <c r="AA909" s="76">
        <f t="shared" ca="1" si="871"/>
        <v>6898.8506851885468</v>
      </c>
      <c r="AB909" s="76">
        <f t="shared" ca="1" si="871"/>
        <v>8380.0975137599853</v>
      </c>
      <c r="AC909" s="76">
        <f t="shared" ca="1" si="871"/>
        <v>9957.9407377635671</v>
      </c>
      <c r="AD909" s="76">
        <f t="shared" ca="1" si="871"/>
        <v>11623.191625083809</v>
      </c>
      <c r="AE909" s="76">
        <f t="shared" ca="1" si="871"/>
        <v>13367.535521747714</v>
      </c>
      <c r="AF909" s="76">
        <f t="shared" ca="1" si="871"/>
        <v>15183.448705241464</v>
      </c>
      <c r="AG909" s="76">
        <f t="shared" ca="1" si="871"/>
        <v>17064.123147155369</v>
      </c>
      <c r="AH909" s="76">
        <f t="shared" ca="1" si="871"/>
        <v>19003.398432782215</v>
      </c>
      <c r="AI909" s="76">
        <f t="shared" ca="1" si="871"/>
        <v>20995.700156863808</v>
      </c>
      <c r="AJ909" s="76">
        <f t="shared" ca="1" si="871"/>
        <v>23035.984179442137</v>
      </c>
      <c r="AK909" s="76">
        <f t="shared" ca="1" si="871"/>
        <v>25119.686184372706</v>
      </c>
      <c r="AL909" s="76">
        <f t="shared" ca="1" si="871"/>
        <v>27242.676036084253</v>
      </c>
      <c r="AM909" s="76">
        <f t="shared" ca="1" si="871"/>
        <v>29401.216478151739</v>
      </c>
      <c r="AN909" s="76">
        <f t="shared" ca="1" si="871"/>
        <v>31591.925760667556</v>
      </c>
      <c r="AO909" s="76">
        <f t="shared" ca="1" si="871"/>
        <v>33811.74382268406</v>
      </c>
      <c r="AP909" s="76">
        <f t="shared" ca="1" si="871"/>
        <v>36057.90169155124</v>
      </c>
      <c r="AQ909" s="76">
        <f t="shared" ca="1" si="871"/>
        <v>38327.89379314243</v>
      </c>
      <c r="AR909" s="76">
        <f t="shared" ca="1" si="871"/>
        <v>40619.452896069757</v>
      </c>
      <c r="AS909" s="76">
        <f t="shared" ca="1" si="871"/>
        <v>42930.527439331127</v>
      </c>
      <c r="AT909" s="76">
        <f t="shared" ca="1" si="871"/>
        <v>45259.26101666475</v>
      </c>
      <c r="AU909" s="76">
        <f t="shared" ca="1" si="871"/>
        <v>47603.973812454518</v>
      </c>
      <c r="AV909" s="76">
        <f t="shared" ca="1" si="871"/>
        <v>49963.145803544779</v>
      </c>
      <c r="AW909" s="76">
        <f t="shared" ca="1" si="871"/>
        <v>52335.401558982579</v>
      </c>
      <c r="AX909" s="76">
        <f t="shared" ca="1" si="871"/>
        <v>54719.496485684365</v>
      </c>
      <c r="AY909" s="76">
        <f t="shared" ca="1" si="871"/>
        <v>57114.304382483642</v>
      </c>
      <c r="AZ909" s="76">
        <f t="shared" ref="AZ909:CE909" ca="1" si="872">AY913</f>
        <v>59518.806178099891</v>
      </c>
      <c r="BA909" s="76">
        <f t="shared" ca="1" si="872"/>
        <v>61932.079740408139</v>
      </c>
      <c r="BB909" s="76">
        <f t="shared" ca="1" si="872"/>
        <v>64353.290655101817</v>
      </c>
      <c r="BC909" s="76">
        <f t="shared" ca="1" si="872"/>
        <v>66781.683881535253</v>
      </c>
      <c r="BD909" s="76">
        <f t="shared" ca="1" si="872"/>
        <v>69216.576202304219</v>
      </c>
      <c r="BE909" s="76">
        <f t="shared" ca="1" si="872"/>
        <v>71657.349391060037</v>
      </c>
      <c r="BF909" s="76">
        <f t="shared" ca="1" si="872"/>
        <v>74103.444030235449</v>
      </c>
      <c r="BG909" s="76">
        <f t="shared" ca="1" si="872"/>
        <v>76554.353916859298</v>
      </c>
      <c r="BH909" s="76">
        <f t="shared" ca="1" si="872"/>
        <v>79009.621000518062</v>
      </c>
      <c r="BI909" s="76">
        <f t="shared" ca="1" si="872"/>
        <v>81468.830802843775</v>
      </c>
      <c r="BJ909" s="76">
        <f t="shared" ca="1" si="872"/>
        <v>83931.608272723257</v>
      </c>
      <c r="BK909" s="76">
        <f t="shared" ca="1" si="872"/>
        <v>86397.614035780454</v>
      </c>
      <c r="BL909" s="76">
        <f t="shared" ca="1" si="872"/>
        <v>88866.541000626836</v>
      </c>
      <c r="BM909" s="76">
        <f t="shared" ca="1" si="872"/>
        <v>91338.1112879422</v>
      </c>
      <c r="BN909" s="76">
        <f t="shared" ca="1" si="872"/>
        <v>93812.073451676697</v>
      </c>
      <c r="BO909" s="76">
        <f t="shared" ca="1" si="872"/>
        <v>96288.199964585947</v>
      </c>
      <c r="BP909" s="76">
        <f t="shared" ca="1" si="872"/>
        <v>98766.284942954706</v>
      </c>
      <c r="BQ909" s="76">
        <f t="shared" ca="1" si="872"/>
        <v>101246.14208775613</v>
      </c>
      <c r="BR909" s="76">
        <f t="shared" ca="1" si="872"/>
        <v>103727.60282165832</v>
      </c>
      <c r="BS909" s="76">
        <f t="shared" ca="1" si="872"/>
        <v>106210.51460324807</v>
      </c>
      <c r="BT909" s="76">
        <f t="shared" ca="1" si="872"/>
        <v>108694.7394016141</v>
      </c>
      <c r="BU909" s="76">
        <f t="shared" ca="1" si="872"/>
        <v>111180.15231603557</v>
      </c>
      <c r="BV909" s="76">
        <f t="shared" ca="1" si="872"/>
        <v>113666.64032697269</v>
      </c>
      <c r="BW909" s="76">
        <f t="shared" ca="1" si="872"/>
        <v>116154.1011658694</v>
      </c>
      <c r="BX909" s="76">
        <f t="shared" ca="1" si="872"/>
        <v>118642.44229246608</v>
      </c>
      <c r="BY909" s="76">
        <f t="shared" ca="1" si="872"/>
        <v>121131.57996939523</v>
      </c>
      <c r="BZ909" s="76">
        <f t="shared" ca="1" si="872"/>
        <v>123621.4384248065</v>
      </c>
      <c r="CA909" s="76">
        <f t="shared" ca="1" si="872"/>
        <v>126111.94909464678</v>
      </c>
      <c r="CB909" s="76">
        <f t="shared" ca="1" si="872"/>
        <v>128603.04993701851</v>
      </c>
      <c r="CC909" s="76">
        <f t="shared" ca="1" si="872"/>
        <v>131094.68481175962</v>
      </c>
      <c r="CD909" s="76">
        <f t="shared" ca="1" si="872"/>
        <v>133586.80291904099</v>
      </c>
      <c r="CE909" s="76">
        <f t="shared" ca="1" si="872"/>
        <v>136079.35829136721</v>
      </c>
      <c r="CF909" s="76">
        <f t="shared" ref="CF909:CL909" ca="1" si="873">CE913</f>
        <v>138572.30933390092</v>
      </c>
      <c r="CG909" s="76">
        <f t="shared" ca="1" si="873"/>
        <v>141065.61840851358</v>
      </c>
      <c r="CH909" s="76">
        <f t="shared" ca="1" si="873"/>
        <v>143559.25145740373</v>
      </c>
      <c r="CI909" s="76">
        <f t="shared" ca="1" si="873"/>
        <v>146053.17766251822</v>
      </c>
      <c r="CJ909" s="76">
        <f t="shared" ca="1" si="873"/>
        <v>148547.36913737119</v>
      </c>
      <c r="CK909" s="76">
        <f t="shared" ca="1" si="873"/>
        <v>151041.80064817876</v>
      </c>
      <c r="CL909" s="76">
        <f t="shared" ca="1" si="873"/>
        <v>153536.44936152073</v>
      </c>
    </row>
    <row r="910" spans="2:90" x14ac:dyDescent="0.4">
      <c r="B910" s="152" t="s">
        <v>796</v>
      </c>
      <c r="D910" t="s">
        <v>800</v>
      </c>
      <c r="E910" t="s">
        <v>906</v>
      </c>
      <c r="K910" s="34">
        <f ca="1">SUMIF($3:$3,K$2,910:910)</f>
        <v>14071.090022892329</v>
      </c>
      <c r="L910" s="34">
        <f ca="1">SUMIF($3:$3,L$2,910:910)</f>
        <v>26274.061338310225</v>
      </c>
      <c r="M910" s="34">
        <f ca="1">SUMIF($3:$3,M$2,910:910)</f>
        <v>29951.357987781921</v>
      </c>
      <c r="N910" s="34">
        <f ca="1">SUMIF($3:$3,N$2,910:910)</f>
        <v>31059.490613737602</v>
      </c>
      <c r="O910" s="34">
        <f ca="1">SUMIF($3:$3,O$2,910:910)</f>
        <v>31393.420136906148</v>
      </c>
      <c r="P910" s="34">
        <f ca="1">SUMIF($3:$3,P$2,910:910)</f>
        <v>31494.047917220283</v>
      </c>
      <c r="R910" s="15"/>
      <c r="S910" s="76">
        <f t="shared" ref="S910" ca="1" si="874">-S901</f>
        <v>250</v>
      </c>
      <c r="T910" s="76">
        <f t="shared" ref="T910:AX910" ca="1" si="875">-T901</f>
        <v>476.21875</v>
      </c>
      <c r="U910" s="76">
        <f t="shared" ca="1" si="875"/>
        <v>680.91844140625005</v>
      </c>
      <c r="V910" s="76">
        <f t="shared" ca="1" si="875"/>
        <v>866.14607466748066</v>
      </c>
      <c r="W910" s="76">
        <f t="shared" ca="1" si="875"/>
        <v>1033.7539293147365</v>
      </c>
      <c r="X910" s="76">
        <f t="shared" ca="1" si="875"/>
        <v>1185.4180867886723</v>
      </c>
      <c r="Y910" s="76">
        <f t="shared" ca="1" si="875"/>
        <v>1322.6551912829</v>
      </c>
      <c r="Z910" s="76">
        <f t="shared" ca="1" si="875"/>
        <v>1446.837616212114</v>
      </c>
      <c r="AA910" s="76">
        <f t="shared" ca="1" si="875"/>
        <v>1559.207187969937</v>
      </c>
      <c r="AB910" s="76">
        <f t="shared" ca="1" si="875"/>
        <v>1660.887604214297</v>
      </c>
      <c r="AC910" s="76">
        <f t="shared" ca="1" si="875"/>
        <v>1752.8956708634121</v>
      </c>
      <c r="AD910" s="76">
        <f t="shared" ca="1" si="875"/>
        <v>1836.15147017253</v>
      </c>
      <c r="AE910" s="76">
        <f t="shared" ca="1" si="875"/>
        <v>1911.4875615723679</v>
      </c>
      <c r="AF910" s="76">
        <f t="shared" ca="1" si="875"/>
        <v>1979.6573072777967</v>
      </c>
      <c r="AG910" s="76">
        <f t="shared" ca="1" si="875"/>
        <v>2041.3424059229962</v>
      </c>
      <c r="AH910" s="76">
        <f t="shared" ca="1" si="875"/>
        <v>2097.1597095595712</v>
      </c>
      <c r="AI910" s="76">
        <f t="shared" ca="1" si="875"/>
        <v>2147.6673921877173</v>
      </c>
      <c r="AJ910" s="76">
        <f t="shared" ca="1" si="875"/>
        <v>2193.370531505861</v>
      </c>
      <c r="AK910" s="76">
        <f t="shared" ca="1" si="875"/>
        <v>2234.7261596963654</v>
      </c>
      <c r="AL910" s="76">
        <f t="shared" ca="1" si="875"/>
        <v>2272.1478337552485</v>
      </c>
      <c r="AM910" s="76">
        <f t="shared" ca="1" si="875"/>
        <v>2306.0097710692808</v>
      </c>
      <c r="AN910" s="76">
        <f t="shared" ca="1" si="875"/>
        <v>2336.6505915963153</v>
      </c>
      <c r="AO910" s="76">
        <f t="shared" ca="1" si="875"/>
        <v>2364.3767040707157</v>
      </c>
      <c r="AP910" s="76">
        <f t="shared" ca="1" si="875"/>
        <v>2389.4653700959889</v>
      </c>
      <c r="AQ910" s="76">
        <f t="shared" ca="1" si="875"/>
        <v>2412.1674767656077</v>
      </c>
      <c r="AR910" s="76">
        <f t="shared" ca="1" si="875"/>
        <v>2432.7100455382792</v>
      </c>
      <c r="AS910" s="76">
        <f t="shared" ca="1" si="875"/>
        <v>2451.2985024564505</v>
      </c>
      <c r="AT910" s="76">
        <f t="shared" ca="1" si="875"/>
        <v>2468.1187324102812</v>
      </c>
      <c r="AU910" s="76">
        <f t="shared" ca="1" si="875"/>
        <v>2483.3389379897526</v>
      </c>
      <c r="AV910" s="76">
        <f t="shared" ca="1" si="875"/>
        <v>2497.1113215134774</v>
      </c>
      <c r="AW910" s="76">
        <f t="shared" ca="1" si="875"/>
        <v>2509.5736070545081</v>
      </c>
      <c r="AX910" s="76">
        <f t="shared" ca="1" si="875"/>
        <v>2520.8504176834481</v>
      </c>
      <c r="AY910" s="76">
        <f t="shared" ref="AY910:CD910" ca="1" si="876">-AY901</f>
        <v>2531.05452170131</v>
      </c>
      <c r="AZ910" s="76">
        <f t="shared" ca="1" si="876"/>
        <v>2540.2879603244728</v>
      </c>
      <c r="BA910" s="76">
        <f t="shared" ca="1" si="876"/>
        <v>2548.6430680986077</v>
      </c>
      <c r="BB910" s="76">
        <f t="shared" ca="1" si="876"/>
        <v>2556.2033962457276</v>
      </c>
      <c r="BC910" s="76">
        <f t="shared" ca="1" si="876"/>
        <v>2563.0445481778524</v>
      </c>
      <c r="BD910" s="76">
        <f t="shared" ca="1" si="876"/>
        <v>2569.2349355324345</v>
      </c>
      <c r="BE910" s="76">
        <f t="shared" ca="1" si="876"/>
        <v>2574.8364622899117</v>
      </c>
      <c r="BF910" s="76">
        <f t="shared" ca="1" si="876"/>
        <v>2579.9051438145843</v>
      </c>
      <c r="BG910" s="76">
        <f t="shared" ca="1" si="876"/>
        <v>2584.4916670092221</v>
      </c>
      <c r="BH910" s="76">
        <f t="shared" ca="1" si="876"/>
        <v>2588.6418971849698</v>
      </c>
      <c r="BI910" s="76">
        <f t="shared" ca="1" si="876"/>
        <v>2592.3973367152498</v>
      </c>
      <c r="BJ910" s="76">
        <f t="shared" ca="1" si="876"/>
        <v>2595.7955400602114</v>
      </c>
      <c r="BK910" s="76">
        <f t="shared" ca="1" si="876"/>
        <v>2598.8704893119839</v>
      </c>
      <c r="BL910" s="76">
        <f t="shared" ca="1" si="876"/>
        <v>2601.6529340161815</v>
      </c>
      <c r="BM910" s="76">
        <f t="shared" ca="1" si="876"/>
        <v>2604.1706986678923</v>
      </c>
      <c r="BN910" s="76">
        <f t="shared" ca="1" si="876"/>
        <v>2606.4489609571087</v>
      </c>
      <c r="BO910" s="76">
        <f t="shared" ca="1" si="876"/>
        <v>2608.5105035460638</v>
      </c>
      <c r="BP910" s="76">
        <f t="shared" ca="1" si="876"/>
        <v>2610.3759418962445</v>
      </c>
      <c r="BQ910" s="76">
        <f t="shared" ca="1" si="876"/>
        <v>2612.0639304233641</v>
      </c>
      <c r="BR910" s="76">
        <f t="shared" ca="1" si="876"/>
        <v>2613.5913490418416</v>
      </c>
      <c r="BS910" s="76">
        <f t="shared" ca="1" si="876"/>
        <v>2614.9734719642365</v>
      </c>
      <c r="BT910" s="76">
        <f t="shared" ca="1" si="876"/>
        <v>2616.2241204436382</v>
      </c>
      <c r="BU910" s="76">
        <f t="shared" ca="1" si="876"/>
        <v>2617.3558009864373</v>
      </c>
      <c r="BV910" s="76">
        <f t="shared" ca="1" si="876"/>
        <v>2618.3798304176025</v>
      </c>
      <c r="BW910" s="76">
        <f t="shared" ca="1" si="876"/>
        <v>2619.3064490491279</v>
      </c>
      <c r="BX910" s="76">
        <f t="shared" ca="1" si="876"/>
        <v>2620.1449230833296</v>
      </c>
      <c r="BY910" s="76">
        <f t="shared" ca="1" si="876"/>
        <v>2620.9036372750279</v>
      </c>
      <c r="BZ910" s="76">
        <f t="shared" ca="1" si="876"/>
        <v>2621.5901787792409</v>
      </c>
      <c r="CA910" s="76">
        <f t="shared" ca="1" si="876"/>
        <v>2622.2114130228661</v>
      </c>
      <c r="CB910" s="76">
        <f t="shared" ca="1" si="876"/>
        <v>2622.7735523590659</v>
      </c>
      <c r="CC910" s="76">
        <f t="shared" ca="1" si="876"/>
        <v>2623.2822181909096</v>
      </c>
      <c r="CD910" s="76">
        <f t="shared" ca="1" si="876"/>
        <v>2623.7424971854994</v>
      </c>
      <c r="CE910" s="76">
        <f t="shared" ref="CE910:CK910" ca="1" si="877">-CE901</f>
        <v>2624.1589921407285</v>
      </c>
      <c r="CF910" s="76">
        <f t="shared" ca="1" si="877"/>
        <v>2624.5358680133418</v>
      </c>
      <c r="CG910" s="76">
        <f t="shared" ca="1" si="877"/>
        <v>2624.876893568573</v>
      </c>
      <c r="CH910" s="76">
        <f t="shared" ca="1" si="877"/>
        <v>2625.1854790678626</v>
      </c>
      <c r="CI910" s="76">
        <f t="shared" ca="1" si="877"/>
        <v>2625.4647103715324</v>
      </c>
      <c r="CJ910" s="76">
        <f t="shared" ca="1" si="877"/>
        <v>2625.7173797974406</v>
      </c>
      <c r="CK910" s="76">
        <f t="shared" ca="1" si="877"/>
        <v>2625.9460140442088</v>
      </c>
      <c r="CL910" s="76">
        <f t="shared" ref="CL910" ca="1" si="878">-CL901</f>
        <v>2626.1528994582532</v>
      </c>
    </row>
    <row r="911" spans="2:90" x14ac:dyDescent="0.4">
      <c r="B911" s="139" t="s">
        <v>798</v>
      </c>
      <c r="C911" s="12"/>
      <c r="D911" s="12" t="s">
        <v>800</v>
      </c>
      <c r="E911" s="12" t="s">
        <v>906</v>
      </c>
      <c r="F911" s="12"/>
      <c r="G911" s="12" t="str">
        <f>E911</f>
        <v/>
      </c>
      <c r="H911" s="12"/>
      <c r="I911" s="60"/>
      <c r="J911" s="60"/>
      <c r="K911" s="16">
        <v>0.05</v>
      </c>
      <c r="L911" s="16">
        <v>0.05</v>
      </c>
      <c r="M911" s="16">
        <v>0.05</v>
      </c>
      <c r="N911" s="16">
        <v>0.05</v>
      </c>
      <c r="O911" s="16">
        <v>0.05</v>
      </c>
      <c r="P911" s="16">
        <v>0.05</v>
      </c>
      <c r="R911" s="20"/>
      <c r="S911" s="144" cm="1">
        <f t="array" ref="S911">INDEX($K:$P,ROW(),MATCH(S$3,$K$2:$P$2,0))</f>
        <v>0.05</v>
      </c>
      <c r="T911" s="144" cm="1">
        <f t="array" ref="T911">INDEX($K:$P,ROW(),MATCH(T$3,$K$2:$P$2,0))</f>
        <v>0.05</v>
      </c>
      <c r="U911" s="144" cm="1">
        <f t="array" ref="U911">INDEX($K:$P,ROW(),MATCH(U$3,$K$2:$P$2,0))</f>
        <v>0.05</v>
      </c>
      <c r="V911" s="144" cm="1">
        <f t="array" ref="V911">INDEX($K:$P,ROW(),MATCH(V$3,$K$2:$P$2,0))</f>
        <v>0.05</v>
      </c>
      <c r="W911" s="144" cm="1">
        <f t="array" ref="W911">INDEX($K:$P,ROW(),MATCH(W$3,$K$2:$P$2,0))</f>
        <v>0.05</v>
      </c>
      <c r="X911" s="144" cm="1">
        <f t="array" ref="X911">INDEX($K:$P,ROW(),MATCH(X$3,$K$2:$P$2,0))</f>
        <v>0.05</v>
      </c>
      <c r="Y911" s="144" cm="1">
        <f t="array" ref="Y911">INDEX($K:$P,ROW(),MATCH(Y$3,$K$2:$P$2,0))</f>
        <v>0.05</v>
      </c>
      <c r="Z911" s="144" cm="1">
        <f t="array" ref="Z911">INDEX($K:$P,ROW(),MATCH(Z$3,$K$2:$P$2,0))</f>
        <v>0.05</v>
      </c>
      <c r="AA911" s="144" cm="1">
        <f t="array" ref="AA911">INDEX($K:$P,ROW(),MATCH(AA$3,$K$2:$P$2,0))</f>
        <v>0.05</v>
      </c>
      <c r="AB911" s="144" cm="1">
        <f t="array" ref="AB911">INDEX($K:$P,ROW(),MATCH(AB$3,$K$2:$P$2,0))</f>
        <v>0.05</v>
      </c>
      <c r="AC911" s="144" cm="1">
        <f t="array" ref="AC911">INDEX($K:$P,ROW(),MATCH(AC$3,$K$2:$P$2,0))</f>
        <v>0.05</v>
      </c>
      <c r="AD911" s="144" cm="1">
        <f t="array" ref="AD911">INDEX($K:$P,ROW(),MATCH(AD$3,$K$2:$P$2,0))</f>
        <v>0.05</v>
      </c>
      <c r="AE911" s="144" cm="1">
        <f t="array" ref="AE911">INDEX($K:$P,ROW(),MATCH(AE$3,$K$2:$P$2,0))</f>
        <v>0.05</v>
      </c>
      <c r="AF911" s="144" cm="1">
        <f t="array" ref="AF911">INDEX($K:$P,ROW(),MATCH(AF$3,$K$2:$P$2,0))</f>
        <v>0.05</v>
      </c>
      <c r="AG911" s="144" cm="1">
        <f t="array" ref="AG911">INDEX($K:$P,ROW(),MATCH(AG$3,$K$2:$P$2,0))</f>
        <v>0.05</v>
      </c>
      <c r="AH911" s="144" cm="1">
        <f t="array" ref="AH911">INDEX($K:$P,ROW(),MATCH(AH$3,$K$2:$P$2,0))</f>
        <v>0.05</v>
      </c>
      <c r="AI911" s="144" cm="1">
        <f t="array" ref="AI911">INDEX($K:$P,ROW(),MATCH(AI$3,$K$2:$P$2,0))</f>
        <v>0.05</v>
      </c>
      <c r="AJ911" s="144" cm="1">
        <f t="array" ref="AJ911">INDEX($K:$P,ROW(),MATCH(AJ$3,$K$2:$P$2,0))</f>
        <v>0.05</v>
      </c>
      <c r="AK911" s="144" cm="1">
        <f t="array" ref="AK911">INDEX($K:$P,ROW(),MATCH(AK$3,$K$2:$P$2,0))</f>
        <v>0.05</v>
      </c>
      <c r="AL911" s="144" cm="1">
        <f t="array" ref="AL911">INDEX($K:$P,ROW(),MATCH(AL$3,$K$2:$P$2,0))</f>
        <v>0.05</v>
      </c>
      <c r="AM911" s="144" cm="1">
        <f t="array" ref="AM911">INDEX($K:$P,ROW(),MATCH(AM$3,$K$2:$P$2,0))</f>
        <v>0.05</v>
      </c>
      <c r="AN911" s="144" cm="1">
        <f t="array" ref="AN911">INDEX($K:$P,ROW(),MATCH(AN$3,$K$2:$P$2,0))</f>
        <v>0.05</v>
      </c>
      <c r="AO911" s="144" cm="1">
        <f t="array" ref="AO911">INDEX($K:$P,ROW(),MATCH(AO$3,$K$2:$P$2,0))</f>
        <v>0.05</v>
      </c>
      <c r="AP911" s="144" cm="1">
        <f t="array" ref="AP911">INDEX($K:$P,ROW(),MATCH(AP$3,$K$2:$P$2,0))</f>
        <v>0.05</v>
      </c>
      <c r="AQ911" s="144" cm="1">
        <f t="array" ref="AQ911">INDEX($K:$P,ROW(),MATCH(AQ$3,$K$2:$P$2,0))</f>
        <v>0.05</v>
      </c>
      <c r="AR911" s="144" cm="1">
        <f t="array" ref="AR911">INDEX($K:$P,ROW(),MATCH(AR$3,$K$2:$P$2,0))</f>
        <v>0.05</v>
      </c>
      <c r="AS911" s="144" cm="1">
        <f t="array" ref="AS911">INDEX($K:$P,ROW(),MATCH(AS$3,$K$2:$P$2,0))</f>
        <v>0.05</v>
      </c>
      <c r="AT911" s="144" cm="1">
        <f t="array" ref="AT911">INDEX($K:$P,ROW(),MATCH(AT$3,$K$2:$P$2,0))</f>
        <v>0.05</v>
      </c>
      <c r="AU911" s="144" cm="1">
        <f t="array" ref="AU911">INDEX($K:$P,ROW(),MATCH(AU$3,$K$2:$P$2,0))</f>
        <v>0.05</v>
      </c>
      <c r="AV911" s="144" cm="1">
        <f t="array" ref="AV911">INDEX($K:$P,ROW(),MATCH(AV$3,$K$2:$P$2,0))</f>
        <v>0.05</v>
      </c>
      <c r="AW911" s="144" cm="1">
        <f t="array" ref="AW911">INDEX($K:$P,ROW(),MATCH(AW$3,$K$2:$P$2,0))</f>
        <v>0.05</v>
      </c>
      <c r="AX911" s="144" cm="1">
        <f t="array" ref="AX911">INDEX($K:$P,ROW(),MATCH(AX$3,$K$2:$P$2,0))</f>
        <v>0.05</v>
      </c>
      <c r="AY911" s="144" cm="1">
        <f t="array" ref="AY911">INDEX($K:$P,ROW(),MATCH(AY$3,$K$2:$P$2,0))</f>
        <v>0.05</v>
      </c>
      <c r="AZ911" s="144" cm="1">
        <f t="array" ref="AZ911">INDEX($K:$P,ROW(),MATCH(AZ$3,$K$2:$P$2,0))</f>
        <v>0.05</v>
      </c>
      <c r="BA911" s="144" cm="1">
        <f t="array" ref="BA911">INDEX($K:$P,ROW(),MATCH(BA$3,$K$2:$P$2,0))</f>
        <v>0.05</v>
      </c>
      <c r="BB911" s="144" cm="1">
        <f t="array" ref="BB911">INDEX($K:$P,ROW(),MATCH(BB$3,$K$2:$P$2,0))</f>
        <v>0.05</v>
      </c>
      <c r="BC911" s="144" cm="1">
        <f t="array" ref="BC911">INDEX($K:$P,ROW(),MATCH(BC$3,$K$2:$P$2,0))</f>
        <v>0.05</v>
      </c>
      <c r="BD911" s="144" cm="1">
        <f t="array" ref="BD911">INDEX($K:$P,ROW(),MATCH(BD$3,$K$2:$P$2,0))</f>
        <v>0.05</v>
      </c>
      <c r="BE911" s="144" cm="1">
        <f t="array" ref="BE911">INDEX($K:$P,ROW(),MATCH(BE$3,$K$2:$P$2,0))</f>
        <v>0.05</v>
      </c>
      <c r="BF911" s="144" cm="1">
        <f t="array" ref="BF911">INDEX($K:$P,ROW(),MATCH(BF$3,$K$2:$P$2,0))</f>
        <v>0.05</v>
      </c>
      <c r="BG911" s="144" cm="1">
        <f t="array" ref="BG911">INDEX($K:$P,ROW(),MATCH(BG$3,$K$2:$P$2,0))</f>
        <v>0.05</v>
      </c>
      <c r="BH911" s="144" cm="1">
        <f t="array" ref="BH911">INDEX($K:$P,ROW(),MATCH(BH$3,$K$2:$P$2,0))</f>
        <v>0.05</v>
      </c>
      <c r="BI911" s="144" cm="1">
        <f t="array" ref="BI911">INDEX($K:$P,ROW(),MATCH(BI$3,$K$2:$P$2,0))</f>
        <v>0.05</v>
      </c>
      <c r="BJ911" s="144" cm="1">
        <f t="array" ref="BJ911">INDEX($K:$P,ROW(),MATCH(BJ$3,$K$2:$P$2,0))</f>
        <v>0.05</v>
      </c>
      <c r="BK911" s="144" cm="1">
        <f t="array" ref="BK911">INDEX($K:$P,ROW(),MATCH(BK$3,$K$2:$P$2,0))</f>
        <v>0.05</v>
      </c>
      <c r="BL911" s="144" cm="1">
        <f t="array" ref="BL911">INDEX($K:$P,ROW(),MATCH(BL$3,$K$2:$P$2,0))</f>
        <v>0.05</v>
      </c>
      <c r="BM911" s="144" cm="1">
        <f t="array" ref="BM911">INDEX($K:$P,ROW(),MATCH(BM$3,$K$2:$P$2,0))</f>
        <v>0.05</v>
      </c>
      <c r="BN911" s="144" cm="1">
        <f t="array" ref="BN911">INDEX($K:$P,ROW(),MATCH(BN$3,$K$2:$P$2,0))</f>
        <v>0.05</v>
      </c>
      <c r="BO911" s="144" cm="1">
        <f t="array" ref="BO911">INDEX($K:$P,ROW(),MATCH(BO$3,$K$2:$P$2,0))</f>
        <v>0.05</v>
      </c>
      <c r="BP911" s="144" cm="1">
        <f t="array" ref="BP911">INDEX($K:$P,ROW(),MATCH(BP$3,$K$2:$P$2,0))</f>
        <v>0.05</v>
      </c>
      <c r="BQ911" s="144" cm="1">
        <f t="array" ref="BQ911">INDEX($K:$P,ROW(),MATCH(BQ$3,$K$2:$P$2,0))</f>
        <v>0.05</v>
      </c>
      <c r="BR911" s="144" cm="1">
        <f t="array" ref="BR911">INDEX($K:$P,ROW(),MATCH(BR$3,$K$2:$P$2,0))</f>
        <v>0.05</v>
      </c>
      <c r="BS911" s="144" cm="1">
        <f t="array" ref="BS911">INDEX($K:$P,ROW(),MATCH(BS$3,$K$2:$P$2,0))</f>
        <v>0.05</v>
      </c>
      <c r="BT911" s="144" cm="1">
        <f t="array" ref="BT911">INDEX($K:$P,ROW(),MATCH(BT$3,$K$2:$P$2,0))</f>
        <v>0.05</v>
      </c>
      <c r="BU911" s="144" cm="1">
        <f t="array" ref="BU911">INDEX($K:$P,ROW(),MATCH(BU$3,$K$2:$P$2,0))</f>
        <v>0.05</v>
      </c>
      <c r="BV911" s="144" cm="1">
        <f t="array" ref="BV911">INDEX($K:$P,ROW(),MATCH(BV$3,$K$2:$P$2,0))</f>
        <v>0.05</v>
      </c>
      <c r="BW911" s="144" cm="1">
        <f t="array" ref="BW911">INDEX($K:$P,ROW(),MATCH(BW$3,$K$2:$P$2,0))</f>
        <v>0.05</v>
      </c>
      <c r="BX911" s="144" cm="1">
        <f t="array" ref="BX911">INDEX($K:$P,ROW(),MATCH(BX$3,$K$2:$P$2,0))</f>
        <v>0.05</v>
      </c>
      <c r="BY911" s="144" cm="1">
        <f t="array" ref="BY911">INDEX($K:$P,ROW(),MATCH(BY$3,$K$2:$P$2,0))</f>
        <v>0.05</v>
      </c>
      <c r="BZ911" s="144" cm="1">
        <f t="array" ref="BZ911">INDEX($K:$P,ROW(),MATCH(BZ$3,$K$2:$P$2,0))</f>
        <v>0.05</v>
      </c>
      <c r="CA911" s="144" cm="1">
        <f t="array" ref="CA911">INDEX($K:$P,ROW(),MATCH(CA$3,$K$2:$P$2,0))</f>
        <v>0.05</v>
      </c>
      <c r="CB911" s="144" cm="1">
        <f t="array" ref="CB911">INDEX($K:$P,ROW(),MATCH(CB$3,$K$2:$P$2,0))</f>
        <v>0.05</v>
      </c>
      <c r="CC911" s="144" cm="1">
        <f t="array" ref="CC911">INDEX($K:$P,ROW(),MATCH(CC$3,$K$2:$P$2,0))</f>
        <v>0.05</v>
      </c>
      <c r="CD911" s="144" cm="1">
        <f t="array" ref="CD911">INDEX($K:$P,ROW(),MATCH(CD$3,$K$2:$P$2,0))</f>
        <v>0.05</v>
      </c>
      <c r="CE911" s="144" cm="1">
        <f t="array" ref="CE911">INDEX($K:$P,ROW(),MATCH(CE$3,$K$2:$P$2,0))</f>
        <v>0.05</v>
      </c>
      <c r="CF911" s="144" cm="1">
        <f t="array" ref="CF911">INDEX($K:$P,ROW(),MATCH(CF$3,$K$2:$P$2,0))</f>
        <v>0.05</v>
      </c>
      <c r="CG911" s="144" cm="1">
        <f t="array" ref="CG911">INDEX($K:$P,ROW(),MATCH(CG$3,$K$2:$P$2,0))</f>
        <v>0.05</v>
      </c>
      <c r="CH911" s="144" cm="1">
        <f t="array" ref="CH911">INDEX($K:$P,ROW(),MATCH(CH$3,$K$2:$P$2,0))</f>
        <v>0.05</v>
      </c>
      <c r="CI911" s="144" cm="1">
        <f t="array" ref="CI911">INDEX($K:$P,ROW(),MATCH(CI$3,$K$2:$P$2,0))</f>
        <v>0.05</v>
      </c>
      <c r="CJ911" s="144" cm="1">
        <f t="array" ref="CJ911">INDEX($K:$P,ROW(),MATCH(CJ$3,$K$2:$P$2,0))</f>
        <v>0.05</v>
      </c>
      <c r="CK911" s="144" cm="1">
        <f t="array" ref="CK911">INDEX($K:$P,ROW(),MATCH(CK$3,$K$2:$P$2,0))</f>
        <v>0.05</v>
      </c>
      <c r="CL911" s="144" cm="1">
        <f t="array" ref="CL911">INDEX($K:$P,ROW(),MATCH(CL$3,$K$2:$P$2,0))</f>
        <v>0.05</v>
      </c>
    </row>
    <row r="912" spans="2:90" x14ac:dyDescent="0.4">
      <c r="B912" s="152" t="s">
        <v>74</v>
      </c>
      <c r="D912" t="s">
        <v>800</v>
      </c>
      <c r="E912" t="s">
        <v>906</v>
      </c>
      <c r="K912" s="34">
        <f ca="1">SUMIF($3:$3,K$2,912:912)</f>
        <v>-703.55450114461655</v>
      </c>
      <c r="L912" s="34">
        <f ca="1">SUMIF($3:$3,L$2,912:912)</f>
        <v>-1313.7030669155113</v>
      </c>
      <c r="M912" s="34">
        <f ca="1">SUMIF($3:$3,M$2,912:912)</f>
        <v>-1497.5678993890963</v>
      </c>
      <c r="N912" s="34">
        <f ca="1">SUMIF($3:$3,N$2,912:912)</f>
        <v>-1552.9745306868806</v>
      </c>
      <c r="O912" s="34">
        <f ca="1">SUMIF($3:$3,O$2,912:912)</f>
        <v>-1569.6710068453081</v>
      </c>
      <c r="P912" s="34">
        <f ca="1">SUMIF($3:$3,P$2,912:912)</f>
        <v>-1574.7023958610139</v>
      </c>
      <c r="R912" s="15"/>
      <c r="S912" s="76">
        <f t="shared" ref="S912" ca="1" si="879">-S910*S911</f>
        <v>-12.5</v>
      </c>
      <c r="T912" s="76">
        <f t="shared" ref="T912:AX912" ca="1" si="880">-T910*T911</f>
        <v>-23.810937500000001</v>
      </c>
      <c r="U912" s="76">
        <f t="shared" ca="1" si="880"/>
        <v>-34.045922070312507</v>
      </c>
      <c r="V912" s="76">
        <f t="shared" ca="1" si="880"/>
        <v>-43.307303733374034</v>
      </c>
      <c r="W912" s="76">
        <f t="shared" ca="1" si="880"/>
        <v>-51.687696465736828</v>
      </c>
      <c r="X912" s="76">
        <f t="shared" ca="1" si="880"/>
        <v>-59.270904339433621</v>
      </c>
      <c r="Y912" s="76">
        <f t="shared" ca="1" si="880"/>
        <v>-66.132759564145005</v>
      </c>
      <c r="Z912" s="76">
        <f t="shared" ca="1" si="880"/>
        <v>-72.341880810605701</v>
      </c>
      <c r="AA912" s="76">
        <f t="shared" ca="1" si="880"/>
        <v>-77.960359398496848</v>
      </c>
      <c r="AB912" s="76">
        <f t="shared" ca="1" si="880"/>
        <v>-83.044380210714849</v>
      </c>
      <c r="AC912" s="76">
        <f t="shared" ca="1" si="880"/>
        <v>-87.644783543170604</v>
      </c>
      <c r="AD912" s="76">
        <f t="shared" ca="1" si="880"/>
        <v>-91.807573508626504</v>
      </c>
      <c r="AE912" s="76">
        <f t="shared" ca="1" si="880"/>
        <v>-95.574378078618395</v>
      </c>
      <c r="AF912" s="76">
        <f t="shared" ca="1" si="880"/>
        <v>-98.982865363889843</v>
      </c>
      <c r="AG912" s="76">
        <f t="shared" ca="1" si="880"/>
        <v>-102.06712029614982</v>
      </c>
      <c r="AH912" s="76">
        <f t="shared" ca="1" si="880"/>
        <v>-104.85798547797856</v>
      </c>
      <c r="AI912" s="76">
        <f t="shared" ca="1" si="880"/>
        <v>-107.38336960938587</v>
      </c>
      <c r="AJ912" s="76">
        <f t="shared" ca="1" si="880"/>
        <v>-109.66852657529306</v>
      </c>
      <c r="AK912" s="76">
        <f t="shared" ca="1" si="880"/>
        <v>-111.73630798481827</v>
      </c>
      <c r="AL912" s="76">
        <f t="shared" ca="1" si="880"/>
        <v>-113.60739168776243</v>
      </c>
      <c r="AM912" s="76">
        <f t="shared" ca="1" si="880"/>
        <v>-115.30048855346405</v>
      </c>
      <c r="AN912" s="76">
        <f t="shared" ca="1" si="880"/>
        <v>-116.83252957981577</v>
      </c>
      <c r="AO912" s="76">
        <f t="shared" ca="1" si="880"/>
        <v>-118.21883520353579</v>
      </c>
      <c r="AP912" s="76">
        <f t="shared" ca="1" si="880"/>
        <v>-119.47326850479945</v>
      </c>
      <c r="AQ912" s="76">
        <f t="shared" ca="1" si="880"/>
        <v>-120.60837383828039</v>
      </c>
      <c r="AR912" s="76">
        <f t="shared" ca="1" si="880"/>
        <v>-121.63550227691397</v>
      </c>
      <c r="AS912" s="76">
        <f t="shared" ca="1" si="880"/>
        <v>-122.56492512282253</v>
      </c>
      <c r="AT912" s="76">
        <f t="shared" ca="1" si="880"/>
        <v>-123.40593662051407</v>
      </c>
      <c r="AU912" s="76">
        <f t="shared" ca="1" si="880"/>
        <v>-124.16694689948764</v>
      </c>
      <c r="AV912" s="76">
        <f t="shared" ca="1" si="880"/>
        <v>-124.85556607567388</v>
      </c>
      <c r="AW912" s="76">
        <f t="shared" ca="1" si="880"/>
        <v>-125.47868035272541</v>
      </c>
      <c r="AX912" s="76">
        <f t="shared" ca="1" si="880"/>
        <v>-126.0425208841724</v>
      </c>
      <c r="AY912" s="76">
        <f t="shared" ref="AY912:CD912" ca="1" si="881">-AY910*AY911</f>
        <v>-126.5527260850655</v>
      </c>
      <c r="AZ912" s="76">
        <f t="shared" ca="1" si="881"/>
        <v>-127.01439801622365</v>
      </c>
      <c r="BA912" s="76">
        <f t="shared" ca="1" si="881"/>
        <v>-127.43215340493039</v>
      </c>
      <c r="BB912" s="76">
        <f t="shared" ca="1" si="881"/>
        <v>-127.81016981228639</v>
      </c>
      <c r="BC912" s="76">
        <f t="shared" ca="1" si="881"/>
        <v>-128.15222740889263</v>
      </c>
      <c r="BD912" s="76">
        <f t="shared" ca="1" si="881"/>
        <v>-128.46174677662174</v>
      </c>
      <c r="BE912" s="76">
        <f t="shared" ca="1" si="881"/>
        <v>-128.74182311449559</v>
      </c>
      <c r="BF912" s="76">
        <f t="shared" ca="1" si="881"/>
        <v>-128.99525719072923</v>
      </c>
      <c r="BG912" s="76">
        <f t="shared" ca="1" si="881"/>
        <v>-129.2245833504611</v>
      </c>
      <c r="BH912" s="76">
        <f t="shared" ca="1" si="881"/>
        <v>-129.43209485924851</v>
      </c>
      <c r="BI912" s="76">
        <f t="shared" ca="1" si="881"/>
        <v>-129.61986683576251</v>
      </c>
      <c r="BJ912" s="76">
        <f t="shared" ca="1" si="881"/>
        <v>-129.78977700301058</v>
      </c>
      <c r="BK912" s="76">
        <f t="shared" ca="1" si="881"/>
        <v>-129.94352446559921</v>
      </c>
      <c r="BL912" s="76">
        <f t="shared" ca="1" si="881"/>
        <v>-130.08264670080908</v>
      </c>
      <c r="BM912" s="76">
        <f t="shared" ca="1" si="881"/>
        <v>-130.20853493339462</v>
      </c>
      <c r="BN912" s="76">
        <f t="shared" ca="1" si="881"/>
        <v>-130.32244804785543</v>
      </c>
      <c r="BO912" s="76">
        <f t="shared" ca="1" si="881"/>
        <v>-130.4255251773032</v>
      </c>
      <c r="BP912" s="76">
        <f t="shared" ca="1" si="881"/>
        <v>-130.51879709481224</v>
      </c>
      <c r="BQ912" s="76">
        <f t="shared" ca="1" si="881"/>
        <v>-130.6031965211682</v>
      </c>
      <c r="BR912" s="76">
        <f t="shared" ca="1" si="881"/>
        <v>-130.67956745209207</v>
      </c>
      <c r="BS912" s="76">
        <f t="shared" ca="1" si="881"/>
        <v>-130.74867359821184</v>
      </c>
      <c r="BT912" s="76">
        <f t="shared" ca="1" si="881"/>
        <v>-130.81120602218192</v>
      </c>
      <c r="BU912" s="76">
        <f t="shared" ca="1" si="881"/>
        <v>-130.86779004932188</v>
      </c>
      <c r="BV912" s="76">
        <f t="shared" ca="1" si="881"/>
        <v>-130.91899152088013</v>
      </c>
      <c r="BW912" s="76">
        <f t="shared" ca="1" si="881"/>
        <v>-130.96532245245641</v>
      </c>
      <c r="BX912" s="76">
        <f t="shared" ca="1" si="881"/>
        <v>-131.00724615416649</v>
      </c>
      <c r="BY912" s="76">
        <f t="shared" ca="1" si="881"/>
        <v>-131.0451818637514</v>
      </c>
      <c r="BZ912" s="76">
        <f t="shared" ca="1" si="881"/>
        <v>-131.07950893896205</v>
      </c>
      <c r="CA912" s="76">
        <f t="shared" ca="1" si="881"/>
        <v>-131.11057065114332</v>
      </c>
      <c r="CB912" s="76">
        <f t="shared" ca="1" si="881"/>
        <v>-131.13867761795331</v>
      </c>
      <c r="CC912" s="76">
        <f t="shared" ca="1" si="881"/>
        <v>-131.16411090954549</v>
      </c>
      <c r="CD912" s="76">
        <f t="shared" ca="1" si="881"/>
        <v>-131.18712485927497</v>
      </c>
      <c r="CE912" s="76">
        <f t="shared" ref="CE912:CK912" ca="1" si="882">-CE910*CE911</f>
        <v>-131.20794960703643</v>
      </c>
      <c r="CF912" s="76">
        <f t="shared" ca="1" si="882"/>
        <v>-131.22679340066711</v>
      </c>
      <c r="CG912" s="76">
        <f t="shared" ca="1" si="882"/>
        <v>-131.24384467842864</v>
      </c>
      <c r="CH912" s="76">
        <f t="shared" ca="1" si="882"/>
        <v>-131.25927395339315</v>
      </c>
      <c r="CI912" s="76">
        <f t="shared" ca="1" si="882"/>
        <v>-131.27323551857663</v>
      </c>
      <c r="CJ912" s="76">
        <f t="shared" ca="1" si="882"/>
        <v>-131.28586898987203</v>
      </c>
      <c r="CK912" s="76">
        <f t="shared" ca="1" si="882"/>
        <v>-131.29730070221044</v>
      </c>
      <c r="CL912" s="76">
        <f t="shared" ref="CL912" ca="1" si="883">-CL910*CL911</f>
        <v>-131.30764497291267</v>
      </c>
    </row>
    <row r="913" spans="2:90" x14ac:dyDescent="0.4">
      <c r="B913" s="122" t="str">
        <f>"# of "&amp;B921&amp;"s - Paid"</f>
        <v># of subscribers - Paid</v>
      </c>
      <c r="C913" s="31" t="s">
        <v>80</v>
      </c>
      <c r="D913" s="31" t="s">
        <v>800</v>
      </c>
      <c r="E913" s="31" t="s">
        <v>906</v>
      </c>
      <c r="F913" s="31"/>
      <c r="G913" s="31"/>
      <c r="H913" s="31"/>
      <c r="I913" s="73"/>
      <c r="J913" s="73"/>
      <c r="K913" s="114">
        <f ca="1">SUMIF($4:$4,K$2,913:913)</f>
        <v>13367.535521747714</v>
      </c>
      <c r="L913" s="114">
        <f ca="1">SUMIF($4:$4,L$2,913:913)</f>
        <v>38327.89379314243</v>
      </c>
      <c r="M913" s="114">
        <f ca="1">SUMIF($4:$4,M$2,913:913)</f>
        <v>66781.683881535253</v>
      </c>
      <c r="N913" s="114">
        <f ca="1">SUMIF($4:$4,N$2,913:913)</f>
        <v>96288.199964585947</v>
      </c>
      <c r="O913" s="114">
        <f ca="1">SUMIF($4:$4,O$2,913:913)</f>
        <v>126111.94909464678</v>
      </c>
      <c r="P913" s="114">
        <f ca="1">SUMIF($4:$4,P$2,913:913)</f>
        <v>156031.29461600605</v>
      </c>
      <c r="R913" s="112"/>
      <c r="S913" s="145">
        <f t="shared" ref="S913" ca="1" si="884">S909+S910+S912</f>
        <v>237.5</v>
      </c>
      <c r="T913" s="145">
        <f t="shared" ref="T913:AX913" ca="1" si="885">T909+T910+T912</f>
        <v>689.90781249999998</v>
      </c>
      <c r="U913" s="145">
        <f t="shared" ca="1" si="885"/>
        <v>1336.7803318359374</v>
      </c>
      <c r="V913" s="145">
        <f t="shared" ca="1" si="885"/>
        <v>2159.6191027700443</v>
      </c>
      <c r="W913" s="145">
        <f t="shared" ca="1" si="885"/>
        <v>3141.6853356190441</v>
      </c>
      <c r="X913" s="145">
        <f t="shared" ca="1" si="885"/>
        <v>4267.8325180682832</v>
      </c>
      <c r="Y913" s="145">
        <f t="shared" ca="1" si="885"/>
        <v>5524.3549497870381</v>
      </c>
      <c r="Z913" s="145">
        <f t="shared" ca="1" si="885"/>
        <v>6898.8506851885468</v>
      </c>
      <c r="AA913" s="145">
        <f t="shared" ca="1" si="885"/>
        <v>8380.0975137599853</v>
      </c>
      <c r="AB913" s="145">
        <f t="shared" ca="1" si="885"/>
        <v>9957.9407377635671</v>
      </c>
      <c r="AC913" s="145">
        <f t="shared" ca="1" si="885"/>
        <v>11623.191625083809</v>
      </c>
      <c r="AD913" s="145">
        <f t="shared" ca="1" si="885"/>
        <v>13367.535521747714</v>
      </c>
      <c r="AE913" s="145">
        <f t="shared" ca="1" si="885"/>
        <v>15183.448705241464</v>
      </c>
      <c r="AF913" s="145">
        <f t="shared" ca="1" si="885"/>
        <v>17064.123147155369</v>
      </c>
      <c r="AG913" s="145">
        <f t="shared" ca="1" si="885"/>
        <v>19003.398432782215</v>
      </c>
      <c r="AH913" s="145">
        <f t="shared" ca="1" si="885"/>
        <v>20995.700156863808</v>
      </c>
      <c r="AI913" s="145">
        <f t="shared" ca="1" si="885"/>
        <v>23035.984179442137</v>
      </c>
      <c r="AJ913" s="145">
        <f t="shared" ca="1" si="885"/>
        <v>25119.686184372706</v>
      </c>
      <c r="AK913" s="145">
        <f t="shared" ca="1" si="885"/>
        <v>27242.676036084253</v>
      </c>
      <c r="AL913" s="145">
        <f t="shared" ca="1" si="885"/>
        <v>29401.216478151739</v>
      </c>
      <c r="AM913" s="145">
        <f t="shared" ca="1" si="885"/>
        <v>31591.925760667556</v>
      </c>
      <c r="AN913" s="145">
        <f t="shared" ca="1" si="885"/>
        <v>33811.74382268406</v>
      </c>
      <c r="AO913" s="145">
        <f t="shared" ca="1" si="885"/>
        <v>36057.90169155124</v>
      </c>
      <c r="AP913" s="145">
        <f t="shared" ca="1" si="885"/>
        <v>38327.89379314243</v>
      </c>
      <c r="AQ913" s="145">
        <f t="shared" ca="1" si="885"/>
        <v>40619.452896069757</v>
      </c>
      <c r="AR913" s="145">
        <f t="shared" ca="1" si="885"/>
        <v>42930.527439331127</v>
      </c>
      <c r="AS913" s="145">
        <f t="shared" ca="1" si="885"/>
        <v>45259.26101666475</v>
      </c>
      <c r="AT913" s="145">
        <f t="shared" ca="1" si="885"/>
        <v>47603.973812454518</v>
      </c>
      <c r="AU913" s="145">
        <f t="shared" ca="1" si="885"/>
        <v>49963.145803544779</v>
      </c>
      <c r="AV913" s="145">
        <f t="shared" ca="1" si="885"/>
        <v>52335.401558982579</v>
      </c>
      <c r="AW913" s="145">
        <f t="shared" ca="1" si="885"/>
        <v>54719.496485684365</v>
      </c>
      <c r="AX913" s="145">
        <f t="shared" ca="1" si="885"/>
        <v>57114.304382483642</v>
      </c>
      <c r="AY913" s="145">
        <f t="shared" ref="AY913:CD913" ca="1" si="886">AY909+AY910+AY912</f>
        <v>59518.806178099891</v>
      </c>
      <c r="AZ913" s="145">
        <f t="shared" ca="1" si="886"/>
        <v>61932.079740408139</v>
      </c>
      <c r="BA913" s="145">
        <f t="shared" ca="1" si="886"/>
        <v>64353.290655101817</v>
      </c>
      <c r="BB913" s="145">
        <f t="shared" ca="1" si="886"/>
        <v>66781.683881535253</v>
      </c>
      <c r="BC913" s="145">
        <f t="shared" ca="1" si="886"/>
        <v>69216.576202304219</v>
      </c>
      <c r="BD913" s="145">
        <f t="shared" ca="1" si="886"/>
        <v>71657.349391060037</v>
      </c>
      <c r="BE913" s="145">
        <f t="shared" ca="1" si="886"/>
        <v>74103.444030235449</v>
      </c>
      <c r="BF913" s="145">
        <f t="shared" ca="1" si="886"/>
        <v>76554.353916859298</v>
      </c>
      <c r="BG913" s="145">
        <f t="shared" ca="1" si="886"/>
        <v>79009.621000518062</v>
      </c>
      <c r="BH913" s="145">
        <f t="shared" ca="1" si="886"/>
        <v>81468.830802843775</v>
      </c>
      <c r="BI913" s="145">
        <f t="shared" ca="1" si="886"/>
        <v>83931.608272723257</v>
      </c>
      <c r="BJ913" s="145">
        <f t="shared" ca="1" si="886"/>
        <v>86397.614035780454</v>
      </c>
      <c r="BK913" s="145">
        <f t="shared" ca="1" si="886"/>
        <v>88866.541000626836</v>
      </c>
      <c r="BL913" s="145">
        <f t="shared" ca="1" si="886"/>
        <v>91338.1112879422</v>
      </c>
      <c r="BM913" s="145">
        <f t="shared" ca="1" si="886"/>
        <v>93812.073451676697</v>
      </c>
      <c r="BN913" s="145">
        <f t="shared" ca="1" si="886"/>
        <v>96288.199964585947</v>
      </c>
      <c r="BO913" s="145">
        <f t="shared" ca="1" si="886"/>
        <v>98766.284942954706</v>
      </c>
      <c r="BP913" s="145">
        <f t="shared" ca="1" si="886"/>
        <v>101246.14208775613</v>
      </c>
      <c r="BQ913" s="145">
        <f t="shared" ca="1" si="886"/>
        <v>103727.60282165832</v>
      </c>
      <c r="BR913" s="145">
        <f t="shared" ca="1" si="886"/>
        <v>106210.51460324807</v>
      </c>
      <c r="BS913" s="145">
        <f t="shared" ca="1" si="886"/>
        <v>108694.7394016141</v>
      </c>
      <c r="BT913" s="145">
        <f t="shared" ca="1" si="886"/>
        <v>111180.15231603557</v>
      </c>
      <c r="BU913" s="145">
        <f t="shared" ca="1" si="886"/>
        <v>113666.64032697269</v>
      </c>
      <c r="BV913" s="145">
        <f t="shared" ca="1" si="886"/>
        <v>116154.1011658694</v>
      </c>
      <c r="BW913" s="145">
        <f t="shared" ca="1" si="886"/>
        <v>118642.44229246608</v>
      </c>
      <c r="BX913" s="145">
        <f t="shared" ca="1" si="886"/>
        <v>121131.57996939523</v>
      </c>
      <c r="BY913" s="145">
        <f t="shared" ca="1" si="886"/>
        <v>123621.4384248065</v>
      </c>
      <c r="BZ913" s="145">
        <f t="shared" ca="1" si="886"/>
        <v>126111.94909464678</v>
      </c>
      <c r="CA913" s="145">
        <f t="shared" ca="1" si="886"/>
        <v>128603.04993701851</v>
      </c>
      <c r="CB913" s="145">
        <f t="shared" ca="1" si="886"/>
        <v>131094.68481175962</v>
      </c>
      <c r="CC913" s="145">
        <f t="shared" ca="1" si="886"/>
        <v>133586.80291904099</v>
      </c>
      <c r="CD913" s="145">
        <f t="shared" ca="1" si="886"/>
        <v>136079.35829136721</v>
      </c>
      <c r="CE913" s="145">
        <f t="shared" ref="CE913:CK913" ca="1" si="887">CE909+CE910+CE912</f>
        <v>138572.30933390092</v>
      </c>
      <c r="CF913" s="145">
        <f t="shared" ca="1" si="887"/>
        <v>141065.61840851358</v>
      </c>
      <c r="CG913" s="145">
        <f t="shared" ca="1" si="887"/>
        <v>143559.25145740373</v>
      </c>
      <c r="CH913" s="145">
        <f t="shared" ca="1" si="887"/>
        <v>146053.17766251822</v>
      </c>
      <c r="CI913" s="145">
        <f t="shared" ca="1" si="887"/>
        <v>148547.36913737119</v>
      </c>
      <c r="CJ913" s="145">
        <f t="shared" ca="1" si="887"/>
        <v>151041.80064817876</v>
      </c>
      <c r="CK913" s="145">
        <f t="shared" ca="1" si="887"/>
        <v>153536.44936152073</v>
      </c>
      <c r="CL913" s="145">
        <f t="shared" ref="CL913" ca="1" si="888">CL909+CL910+CL912</f>
        <v>156031.29461600605</v>
      </c>
    </row>
    <row r="914" spans="2:90" x14ac:dyDescent="0.4">
      <c r="B914" s="139" t="s">
        <v>62</v>
      </c>
      <c r="C914" s="12"/>
      <c r="D914" s="12" t="s">
        <v>800</v>
      </c>
      <c r="E914" s="12" t="s">
        <v>906</v>
      </c>
      <c r="F914" s="12"/>
      <c r="G914" s="12"/>
      <c r="H914" s="12"/>
      <c r="I914" s="60"/>
      <c r="J914" s="60"/>
      <c r="K914" s="34">
        <f t="shared" ref="K914:P914" ca="1" si="889">K913-SUM(K912,K909:K910)</f>
        <v>0</v>
      </c>
      <c r="L914" s="34">
        <f t="shared" ca="1" si="889"/>
        <v>0</v>
      </c>
      <c r="M914" s="34">
        <f t="shared" ca="1" si="889"/>
        <v>0</v>
      </c>
      <c r="N914" s="34">
        <f t="shared" ca="1" si="889"/>
        <v>0</v>
      </c>
      <c r="O914" s="34">
        <f t="shared" ca="1" si="889"/>
        <v>0</v>
      </c>
      <c r="P914" s="34">
        <f t="shared" ca="1" si="889"/>
        <v>0</v>
      </c>
      <c r="R914" s="15"/>
      <c r="S914" s="76">
        <f t="shared" ref="S914" ca="1" si="890">S913-SUM(S912,S909:S910)</f>
        <v>0</v>
      </c>
      <c r="T914" s="76">
        <f t="shared" ref="T914:AX914" ca="1" si="891">T913-SUM(T912,T909:T910)</f>
        <v>0</v>
      </c>
      <c r="U914" s="76">
        <f t="shared" ca="1" si="891"/>
        <v>0</v>
      </c>
      <c r="V914" s="76">
        <f t="shared" ca="1" si="891"/>
        <v>0</v>
      </c>
      <c r="W914" s="76">
        <f t="shared" ca="1" si="891"/>
        <v>0</v>
      </c>
      <c r="X914" s="76">
        <f t="shared" ca="1" si="891"/>
        <v>0</v>
      </c>
      <c r="Y914" s="76">
        <f t="shared" ca="1" si="891"/>
        <v>0</v>
      </c>
      <c r="Z914" s="76">
        <f t="shared" ca="1" si="891"/>
        <v>0</v>
      </c>
      <c r="AA914" s="76">
        <f t="shared" ca="1" si="891"/>
        <v>0</v>
      </c>
      <c r="AB914" s="76">
        <f t="shared" ca="1" si="891"/>
        <v>0</v>
      </c>
      <c r="AC914" s="76">
        <f t="shared" ca="1" si="891"/>
        <v>0</v>
      </c>
      <c r="AD914" s="76">
        <f t="shared" ca="1" si="891"/>
        <v>0</v>
      </c>
      <c r="AE914" s="76">
        <f t="shared" ca="1" si="891"/>
        <v>0</v>
      </c>
      <c r="AF914" s="76">
        <f t="shared" ca="1" si="891"/>
        <v>0</v>
      </c>
      <c r="AG914" s="76">
        <f t="shared" ca="1" si="891"/>
        <v>0</v>
      </c>
      <c r="AH914" s="76">
        <f t="shared" ca="1" si="891"/>
        <v>0</v>
      </c>
      <c r="AI914" s="76">
        <f t="shared" ca="1" si="891"/>
        <v>0</v>
      </c>
      <c r="AJ914" s="76">
        <f t="shared" ca="1" si="891"/>
        <v>0</v>
      </c>
      <c r="AK914" s="76">
        <f t="shared" ca="1" si="891"/>
        <v>0</v>
      </c>
      <c r="AL914" s="76">
        <f t="shared" ca="1" si="891"/>
        <v>0</v>
      </c>
      <c r="AM914" s="76">
        <f t="shared" ca="1" si="891"/>
        <v>0</v>
      </c>
      <c r="AN914" s="76">
        <f t="shared" ca="1" si="891"/>
        <v>0</v>
      </c>
      <c r="AO914" s="76">
        <f t="shared" ca="1" si="891"/>
        <v>0</v>
      </c>
      <c r="AP914" s="76">
        <f t="shared" ca="1" si="891"/>
        <v>0</v>
      </c>
      <c r="AQ914" s="76">
        <f t="shared" ca="1" si="891"/>
        <v>0</v>
      </c>
      <c r="AR914" s="76">
        <f t="shared" ca="1" si="891"/>
        <v>0</v>
      </c>
      <c r="AS914" s="76">
        <f t="shared" ca="1" si="891"/>
        <v>0</v>
      </c>
      <c r="AT914" s="76">
        <f t="shared" ca="1" si="891"/>
        <v>0</v>
      </c>
      <c r="AU914" s="76">
        <f t="shared" ca="1" si="891"/>
        <v>0</v>
      </c>
      <c r="AV914" s="76">
        <f t="shared" ca="1" si="891"/>
        <v>0</v>
      </c>
      <c r="AW914" s="76">
        <f t="shared" ca="1" si="891"/>
        <v>0</v>
      </c>
      <c r="AX914" s="76">
        <f t="shared" ca="1" si="891"/>
        <v>0</v>
      </c>
      <c r="AY914" s="76">
        <f t="shared" ref="AY914:CD914" ca="1" si="892">AY913-SUM(AY912,AY909:AY910)</f>
        <v>0</v>
      </c>
      <c r="AZ914" s="76">
        <f t="shared" ca="1" si="892"/>
        <v>0</v>
      </c>
      <c r="BA914" s="76">
        <f t="shared" ca="1" si="892"/>
        <v>0</v>
      </c>
      <c r="BB914" s="76">
        <f t="shared" ca="1" si="892"/>
        <v>0</v>
      </c>
      <c r="BC914" s="76">
        <f t="shared" ca="1" si="892"/>
        <v>0</v>
      </c>
      <c r="BD914" s="76">
        <f t="shared" ca="1" si="892"/>
        <v>0</v>
      </c>
      <c r="BE914" s="76">
        <f t="shared" ca="1" si="892"/>
        <v>0</v>
      </c>
      <c r="BF914" s="76">
        <f t="shared" ca="1" si="892"/>
        <v>0</v>
      </c>
      <c r="BG914" s="76">
        <f t="shared" ca="1" si="892"/>
        <v>0</v>
      </c>
      <c r="BH914" s="76">
        <f t="shared" ca="1" si="892"/>
        <v>0</v>
      </c>
      <c r="BI914" s="76">
        <f t="shared" ca="1" si="892"/>
        <v>0</v>
      </c>
      <c r="BJ914" s="76">
        <f t="shared" ca="1" si="892"/>
        <v>0</v>
      </c>
      <c r="BK914" s="76">
        <f t="shared" ca="1" si="892"/>
        <v>0</v>
      </c>
      <c r="BL914" s="76">
        <f t="shared" ca="1" si="892"/>
        <v>0</v>
      </c>
      <c r="BM914" s="76">
        <f t="shared" ca="1" si="892"/>
        <v>0</v>
      </c>
      <c r="BN914" s="76">
        <f t="shared" ca="1" si="892"/>
        <v>0</v>
      </c>
      <c r="BO914" s="76">
        <f t="shared" ca="1" si="892"/>
        <v>0</v>
      </c>
      <c r="BP914" s="76">
        <f t="shared" ca="1" si="892"/>
        <v>0</v>
      </c>
      <c r="BQ914" s="76">
        <f t="shared" ca="1" si="892"/>
        <v>0</v>
      </c>
      <c r="BR914" s="76">
        <f t="shared" ca="1" si="892"/>
        <v>0</v>
      </c>
      <c r="BS914" s="76">
        <f t="shared" ca="1" si="892"/>
        <v>0</v>
      </c>
      <c r="BT914" s="76">
        <f t="shared" ca="1" si="892"/>
        <v>0</v>
      </c>
      <c r="BU914" s="76">
        <f t="shared" ca="1" si="892"/>
        <v>0</v>
      </c>
      <c r="BV914" s="76">
        <f t="shared" ca="1" si="892"/>
        <v>0</v>
      </c>
      <c r="BW914" s="76">
        <f t="shared" ca="1" si="892"/>
        <v>0</v>
      </c>
      <c r="BX914" s="76">
        <f t="shared" ca="1" si="892"/>
        <v>0</v>
      </c>
      <c r="BY914" s="76">
        <f t="shared" ca="1" si="892"/>
        <v>0</v>
      </c>
      <c r="BZ914" s="76">
        <f t="shared" ca="1" si="892"/>
        <v>0</v>
      </c>
      <c r="CA914" s="76">
        <f t="shared" ca="1" si="892"/>
        <v>0</v>
      </c>
      <c r="CB914" s="76">
        <f t="shared" ca="1" si="892"/>
        <v>0</v>
      </c>
      <c r="CC914" s="76">
        <f t="shared" ca="1" si="892"/>
        <v>0</v>
      </c>
      <c r="CD914" s="76">
        <f t="shared" ca="1" si="892"/>
        <v>0</v>
      </c>
      <c r="CE914" s="76">
        <f t="shared" ref="CE914:CK914" ca="1" si="893">CE913-SUM(CE912,CE909:CE910)</f>
        <v>0</v>
      </c>
      <c r="CF914" s="76">
        <f t="shared" ca="1" si="893"/>
        <v>0</v>
      </c>
      <c r="CG914" s="76">
        <f t="shared" ca="1" si="893"/>
        <v>0</v>
      </c>
      <c r="CH914" s="76">
        <f t="shared" ca="1" si="893"/>
        <v>0</v>
      </c>
      <c r="CI914" s="76">
        <f t="shared" ca="1" si="893"/>
        <v>0</v>
      </c>
      <c r="CJ914" s="76">
        <f t="shared" ca="1" si="893"/>
        <v>0</v>
      </c>
      <c r="CK914" s="76">
        <f t="shared" ca="1" si="893"/>
        <v>0</v>
      </c>
      <c r="CL914" s="76">
        <f t="shared" ref="CL914" ca="1" si="894">CL913-SUM(CL912,CL909:CL910)</f>
        <v>0</v>
      </c>
    </row>
    <row r="915" spans="2:90" x14ac:dyDescent="0.4">
      <c r="B915" s="13"/>
      <c r="C915" s="12"/>
      <c r="D915" s="12" t="s">
        <v>800</v>
      </c>
      <c r="E915" s="12" t="s">
        <v>906</v>
      </c>
      <c r="F915" s="12"/>
      <c r="G915" s="12"/>
      <c r="H915" s="12"/>
      <c r="K915" s="34"/>
      <c r="L915" s="34"/>
      <c r="M915" s="34"/>
      <c r="N915" s="34"/>
      <c r="O915" s="34"/>
      <c r="P915" s="34"/>
      <c r="R915" s="15"/>
      <c r="S915" s="76"/>
      <c r="T915" s="76"/>
      <c r="U915" s="76"/>
      <c r="V915" s="76"/>
      <c r="W915" s="76"/>
      <c r="X915" s="76"/>
      <c r="Y915" s="76"/>
      <c r="Z915" s="76"/>
      <c r="AA915" s="76"/>
      <c r="AB915" s="76"/>
      <c r="AC915" s="76"/>
      <c r="AD915" s="76"/>
      <c r="AE915" s="76"/>
      <c r="AF915" s="76"/>
      <c r="AG915" s="76"/>
      <c r="AH915" s="76"/>
      <c r="AI915" s="76"/>
      <c r="AJ915" s="76"/>
      <c r="AK915" s="76"/>
      <c r="AL915" s="76"/>
      <c r="AM915" s="76"/>
      <c r="AN915" s="76"/>
      <c r="AO915" s="76"/>
      <c r="AP915" s="76"/>
      <c r="AQ915" s="76"/>
      <c r="AR915" s="76"/>
      <c r="AS915" s="76"/>
      <c r="AT915" s="76"/>
      <c r="AU915" s="76"/>
      <c r="AV915" s="76"/>
      <c r="AW915" s="76"/>
      <c r="AX915" s="76"/>
      <c r="AY915" s="76"/>
      <c r="AZ915" s="76"/>
      <c r="BA915" s="76"/>
      <c r="BB915" s="76"/>
      <c r="BC915" s="76"/>
      <c r="BD915" s="76"/>
      <c r="BE915" s="76"/>
      <c r="BF915" s="76"/>
      <c r="BG915" s="76"/>
      <c r="BH915" s="76"/>
      <c r="BI915" s="76"/>
      <c r="BJ915" s="76"/>
      <c r="BK915" s="76"/>
      <c r="BL915" s="76"/>
      <c r="BM915" s="76"/>
      <c r="BN915" s="76"/>
      <c r="BO915" s="76"/>
      <c r="BP915" s="76"/>
      <c r="BQ915" s="76"/>
      <c r="BR915" s="76"/>
      <c r="BS915" s="76"/>
      <c r="BT915" s="76"/>
      <c r="BU915" s="76"/>
      <c r="BV915" s="76"/>
      <c r="BW915" s="76"/>
      <c r="BX915" s="76"/>
      <c r="BY915" s="76"/>
      <c r="BZ915" s="76"/>
      <c r="CA915" s="76"/>
      <c r="CB915" s="76"/>
      <c r="CC915" s="76"/>
      <c r="CD915" s="76"/>
      <c r="CE915" s="76"/>
      <c r="CF915" s="76"/>
      <c r="CG915" s="76"/>
      <c r="CH915" s="76"/>
      <c r="CI915" s="76"/>
      <c r="CJ915" s="76"/>
      <c r="CK915" s="76"/>
      <c r="CL915" s="76"/>
    </row>
    <row r="916" spans="2:90" x14ac:dyDescent="0.4">
      <c r="B916" s="93" t="str">
        <f>B918&amp;":"</f>
        <v>Revenue - (Primary label):</v>
      </c>
      <c r="C916" s="12"/>
      <c r="D916" s="12" t="s">
        <v>800</v>
      </c>
      <c r="E916" s="12" t="s">
        <v>906</v>
      </c>
      <c r="F916" s="12"/>
      <c r="G916" s="12"/>
      <c r="H916" s="12"/>
      <c r="I916" s="60"/>
      <c r="J916" s="60"/>
      <c r="K916" s="34"/>
      <c r="L916" s="34"/>
      <c r="M916" s="34"/>
      <c r="N916" s="34"/>
      <c r="O916" s="34"/>
      <c r="P916" s="34"/>
      <c r="R916" s="15"/>
      <c r="S916" s="76"/>
      <c r="T916" s="76"/>
      <c r="U916" s="76"/>
      <c r="V916" s="76"/>
      <c r="W916" s="76"/>
      <c r="X916" s="76"/>
      <c r="Y916" s="76"/>
      <c r="Z916" s="76"/>
      <c r="AA916" s="76"/>
      <c r="AB916" s="76"/>
      <c r="AC916" s="76"/>
      <c r="AD916" s="76"/>
      <c r="AE916" s="76"/>
      <c r="AF916" s="76"/>
      <c r="AG916" s="76"/>
      <c r="AH916" s="76"/>
      <c r="AI916" s="76"/>
      <c r="AJ916" s="76"/>
      <c r="AK916" s="76"/>
      <c r="AL916" s="76"/>
      <c r="AM916" s="76"/>
      <c r="AN916" s="76"/>
      <c r="AO916" s="76"/>
      <c r="AP916" s="76"/>
      <c r="AQ916" s="76"/>
      <c r="AR916" s="76"/>
      <c r="AS916" s="76"/>
      <c r="AT916" s="76"/>
      <c r="AU916" s="76"/>
      <c r="AV916" s="76"/>
      <c r="AW916" s="76"/>
      <c r="AX916" s="76"/>
      <c r="AY916" s="76"/>
      <c r="AZ916" s="76"/>
      <c r="BA916" s="76"/>
      <c r="BB916" s="76"/>
      <c r="BC916" s="76"/>
      <c r="BD916" s="76"/>
      <c r="BE916" s="76"/>
      <c r="BF916" s="76"/>
      <c r="BG916" s="76"/>
      <c r="BH916" s="76"/>
      <c r="BI916" s="76"/>
      <c r="BJ916" s="76"/>
      <c r="BK916" s="76"/>
      <c r="BL916" s="76"/>
      <c r="BM916" s="76"/>
      <c r="BN916" s="76"/>
      <c r="BO916" s="76"/>
      <c r="BP916" s="76"/>
      <c r="BQ916" s="76"/>
      <c r="BR916" s="76"/>
      <c r="BS916" s="76"/>
      <c r="BT916" s="76"/>
      <c r="BU916" s="76"/>
      <c r="BV916" s="76"/>
      <c r="BW916" s="76"/>
      <c r="BX916" s="76"/>
      <c r="BY916" s="76"/>
      <c r="BZ916" s="76"/>
      <c r="CA916" s="76"/>
      <c r="CB916" s="76"/>
      <c r="CC916" s="76"/>
      <c r="CD916" s="76"/>
      <c r="CE916" s="76"/>
      <c r="CF916" s="76"/>
      <c r="CG916" s="76"/>
      <c r="CH916" s="76"/>
      <c r="CI916" s="76"/>
      <c r="CJ916" s="76"/>
      <c r="CK916" s="76"/>
      <c r="CL916" s="76"/>
    </row>
    <row r="917" spans="2:90" x14ac:dyDescent="0.4">
      <c r="B917" s="139" t="s">
        <v>495</v>
      </c>
      <c r="C917" s="12"/>
      <c r="D917" s="12" t="s">
        <v>800</v>
      </c>
      <c r="E917" s="12" t="s">
        <v>906</v>
      </c>
      <c r="F917" s="12"/>
      <c r="G917" s="12" t="str">
        <f>E917</f>
        <v/>
      </c>
      <c r="H917" s="12"/>
      <c r="I917" s="60"/>
      <c r="J917" s="60"/>
      <c r="K917" s="18">
        <v>20</v>
      </c>
      <c r="L917" s="18">
        <v>20</v>
      </c>
      <c r="M917" s="18">
        <v>20</v>
      </c>
      <c r="N917" s="18">
        <v>20</v>
      </c>
      <c r="O917" s="18">
        <v>20</v>
      </c>
      <c r="P917" s="18">
        <v>20</v>
      </c>
      <c r="R917" s="19"/>
      <c r="S917" s="141" cm="1">
        <f t="array" ref="S917">INDEX($K:$P,ROW(),MATCH(S$3,$K$2:$P$2,0))</f>
        <v>20</v>
      </c>
      <c r="T917" s="141" cm="1">
        <f t="array" ref="T917">INDEX($K:$P,ROW(),MATCH(T$3,$K$2:$P$2,0))</f>
        <v>20</v>
      </c>
      <c r="U917" s="141" cm="1">
        <f t="array" ref="U917">INDEX($K:$P,ROW(),MATCH(U$3,$K$2:$P$2,0))</f>
        <v>20</v>
      </c>
      <c r="V917" s="141" cm="1">
        <f t="array" ref="V917">INDEX($K:$P,ROW(),MATCH(V$3,$K$2:$P$2,0))</f>
        <v>20</v>
      </c>
      <c r="W917" s="141" cm="1">
        <f t="array" ref="W917">INDEX($K:$P,ROW(),MATCH(W$3,$K$2:$P$2,0))</f>
        <v>20</v>
      </c>
      <c r="X917" s="141" cm="1">
        <f t="array" ref="X917">INDEX($K:$P,ROW(),MATCH(X$3,$K$2:$P$2,0))</f>
        <v>20</v>
      </c>
      <c r="Y917" s="141" cm="1">
        <f t="array" ref="Y917">INDEX($K:$P,ROW(),MATCH(Y$3,$K$2:$P$2,0))</f>
        <v>20</v>
      </c>
      <c r="Z917" s="141" cm="1">
        <f t="array" ref="Z917">INDEX($K:$P,ROW(),MATCH(Z$3,$K$2:$P$2,0))</f>
        <v>20</v>
      </c>
      <c r="AA917" s="141" cm="1">
        <f t="array" ref="AA917">INDEX($K:$P,ROW(),MATCH(AA$3,$K$2:$P$2,0))</f>
        <v>20</v>
      </c>
      <c r="AB917" s="141" cm="1">
        <f t="array" ref="AB917">INDEX($K:$P,ROW(),MATCH(AB$3,$K$2:$P$2,0))</f>
        <v>20</v>
      </c>
      <c r="AC917" s="141" cm="1">
        <f t="array" ref="AC917">INDEX($K:$P,ROW(),MATCH(AC$3,$K$2:$P$2,0))</f>
        <v>20</v>
      </c>
      <c r="AD917" s="141" cm="1">
        <f t="array" ref="AD917">INDEX($K:$P,ROW(),MATCH(AD$3,$K$2:$P$2,0))</f>
        <v>20</v>
      </c>
      <c r="AE917" s="141" cm="1">
        <f t="array" ref="AE917">INDEX($K:$P,ROW(),MATCH(AE$3,$K$2:$P$2,0))</f>
        <v>20</v>
      </c>
      <c r="AF917" s="141" cm="1">
        <f t="array" ref="AF917">INDEX($K:$P,ROW(),MATCH(AF$3,$K$2:$P$2,0))</f>
        <v>20</v>
      </c>
      <c r="AG917" s="141" cm="1">
        <f t="array" ref="AG917">INDEX($K:$P,ROW(),MATCH(AG$3,$K$2:$P$2,0))</f>
        <v>20</v>
      </c>
      <c r="AH917" s="141" cm="1">
        <f t="array" ref="AH917">INDEX($K:$P,ROW(),MATCH(AH$3,$K$2:$P$2,0))</f>
        <v>20</v>
      </c>
      <c r="AI917" s="141" cm="1">
        <f t="array" ref="AI917">INDEX($K:$P,ROW(),MATCH(AI$3,$K$2:$P$2,0))</f>
        <v>20</v>
      </c>
      <c r="AJ917" s="141" cm="1">
        <f t="array" ref="AJ917">INDEX($K:$P,ROW(),MATCH(AJ$3,$K$2:$P$2,0))</f>
        <v>20</v>
      </c>
      <c r="AK917" s="141" cm="1">
        <f t="array" ref="AK917">INDEX($K:$P,ROW(),MATCH(AK$3,$K$2:$P$2,0))</f>
        <v>20</v>
      </c>
      <c r="AL917" s="141" cm="1">
        <f t="array" ref="AL917">INDEX($K:$P,ROW(),MATCH(AL$3,$K$2:$P$2,0))</f>
        <v>20</v>
      </c>
      <c r="AM917" s="141" cm="1">
        <f t="array" ref="AM917">INDEX($K:$P,ROW(),MATCH(AM$3,$K$2:$P$2,0))</f>
        <v>20</v>
      </c>
      <c r="AN917" s="141" cm="1">
        <f t="array" ref="AN917">INDEX($K:$P,ROW(),MATCH(AN$3,$K$2:$P$2,0))</f>
        <v>20</v>
      </c>
      <c r="AO917" s="141" cm="1">
        <f t="array" ref="AO917">INDEX($K:$P,ROW(),MATCH(AO$3,$K$2:$P$2,0))</f>
        <v>20</v>
      </c>
      <c r="AP917" s="141" cm="1">
        <f t="array" ref="AP917">INDEX($K:$P,ROW(),MATCH(AP$3,$K$2:$P$2,0))</f>
        <v>20</v>
      </c>
      <c r="AQ917" s="141" cm="1">
        <f t="array" ref="AQ917">INDEX($K:$P,ROW(),MATCH(AQ$3,$K$2:$P$2,0))</f>
        <v>20</v>
      </c>
      <c r="AR917" s="141" cm="1">
        <f t="array" ref="AR917">INDEX($K:$P,ROW(),MATCH(AR$3,$K$2:$P$2,0))</f>
        <v>20</v>
      </c>
      <c r="AS917" s="141" cm="1">
        <f t="array" ref="AS917">INDEX($K:$P,ROW(),MATCH(AS$3,$K$2:$P$2,0))</f>
        <v>20</v>
      </c>
      <c r="AT917" s="141" cm="1">
        <f t="array" ref="AT917">INDEX($K:$P,ROW(),MATCH(AT$3,$K$2:$P$2,0))</f>
        <v>20</v>
      </c>
      <c r="AU917" s="141" cm="1">
        <f t="array" ref="AU917">INDEX($K:$P,ROW(),MATCH(AU$3,$K$2:$P$2,0))</f>
        <v>20</v>
      </c>
      <c r="AV917" s="141" cm="1">
        <f t="array" ref="AV917">INDEX($K:$P,ROW(),MATCH(AV$3,$K$2:$P$2,0))</f>
        <v>20</v>
      </c>
      <c r="AW917" s="141" cm="1">
        <f t="array" ref="AW917">INDEX($K:$P,ROW(),MATCH(AW$3,$K$2:$P$2,0))</f>
        <v>20</v>
      </c>
      <c r="AX917" s="141" cm="1">
        <f t="array" ref="AX917">INDEX($K:$P,ROW(),MATCH(AX$3,$K$2:$P$2,0))</f>
        <v>20</v>
      </c>
      <c r="AY917" s="141" cm="1">
        <f t="array" ref="AY917">INDEX($K:$P,ROW(),MATCH(AY$3,$K$2:$P$2,0))</f>
        <v>20</v>
      </c>
      <c r="AZ917" s="141" cm="1">
        <f t="array" ref="AZ917">INDEX($K:$P,ROW(),MATCH(AZ$3,$K$2:$P$2,0))</f>
        <v>20</v>
      </c>
      <c r="BA917" s="141" cm="1">
        <f t="array" ref="BA917">INDEX($K:$P,ROW(),MATCH(BA$3,$K$2:$P$2,0))</f>
        <v>20</v>
      </c>
      <c r="BB917" s="141" cm="1">
        <f t="array" ref="BB917">INDEX($K:$P,ROW(),MATCH(BB$3,$K$2:$P$2,0))</f>
        <v>20</v>
      </c>
      <c r="BC917" s="141" cm="1">
        <f t="array" ref="BC917">INDEX($K:$P,ROW(),MATCH(BC$3,$K$2:$P$2,0))</f>
        <v>20</v>
      </c>
      <c r="BD917" s="141" cm="1">
        <f t="array" ref="BD917">INDEX($K:$P,ROW(),MATCH(BD$3,$K$2:$P$2,0))</f>
        <v>20</v>
      </c>
      <c r="BE917" s="141" cm="1">
        <f t="array" ref="BE917">INDEX($K:$P,ROW(),MATCH(BE$3,$K$2:$P$2,0))</f>
        <v>20</v>
      </c>
      <c r="BF917" s="141" cm="1">
        <f t="array" ref="BF917">INDEX($K:$P,ROW(),MATCH(BF$3,$K$2:$P$2,0))</f>
        <v>20</v>
      </c>
      <c r="BG917" s="141" cm="1">
        <f t="array" ref="BG917">INDEX($K:$P,ROW(),MATCH(BG$3,$K$2:$P$2,0))</f>
        <v>20</v>
      </c>
      <c r="BH917" s="141" cm="1">
        <f t="array" ref="BH917">INDEX($K:$P,ROW(),MATCH(BH$3,$K$2:$P$2,0))</f>
        <v>20</v>
      </c>
      <c r="BI917" s="141" cm="1">
        <f t="array" ref="BI917">INDEX($K:$P,ROW(),MATCH(BI$3,$K$2:$P$2,0))</f>
        <v>20</v>
      </c>
      <c r="BJ917" s="141" cm="1">
        <f t="array" ref="BJ917">INDEX($K:$P,ROW(),MATCH(BJ$3,$K$2:$P$2,0))</f>
        <v>20</v>
      </c>
      <c r="BK917" s="141" cm="1">
        <f t="array" ref="BK917">INDEX($K:$P,ROW(),MATCH(BK$3,$K$2:$P$2,0))</f>
        <v>20</v>
      </c>
      <c r="BL917" s="141" cm="1">
        <f t="array" ref="BL917">INDEX($K:$P,ROW(),MATCH(BL$3,$K$2:$P$2,0))</f>
        <v>20</v>
      </c>
      <c r="BM917" s="141" cm="1">
        <f t="array" ref="BM917">INDEX($K:$P,ROW(),MATCH(BM$3,$K$2:$P$2,0))</f>
        <v>20</v>
      </c>
      <c r="BN917" s="141" cm="1">
        <f t="array" ref="BN917">INDEX($K:$P,ROW(),MATCH(BN$3,$K$2:$P$2,0))</f>
        <v>20</v>
      </c>
      <c r="BO917" s="141" cm="1">
        <f t="array" ref="BO917">INDEX($K:$P,ROW(),MATCH(BO$3,$K$2:$P$2,0))</f>
        <v>20</v>
      </c>
      <c r="BP917" s="141" cm="1">
        <f t="array" ref="BP917">INDEX($K:$P,ROW(),MATCH(BP$3,$K$2:$P$2,0))</f>
        <v>20</v>
      </c>
      <c r="BQ917" s="141" cm="1">
        <f t="array" ref="BQ917">INDEX($K:$P,ROW(),MATCH(BQ$3,$K$2:$P$2,0))</f>
        <v>20</v>
      </c>
      <c r="BR917" s="141" cm="1">
        <f t="array" ref="BR917">INDEX($K:$P,ROW(),MATCH(BR$3,$K$2:$P$2,0))</f>
        <v>20</v>
      </c>
      <c r="BS917" s="141" cm="1">
        <f t="array" ref="BS917">INDEX($K:$P,ROW(),MATCH(BS$3,$K$2:$P$2,0))</f>
        <v>20</v>
      </c>
      <c r="BT917" s="141" cm="1">
        <f t="array" ref="BT917">INDEX($K:$P,ROW(),MATCH(BT$3,$K$2:$P$2,0))</f>
        <v>20</v>
      </c>
      <c r="BU917" s="141" cm="1">
        <f t="array" ref="BU917">INDEX($K:$P,ROW(),MATCH(BU$3,$K$2:$P$2,0))</f>
        <v>20</v>
      </c>
      <c r="BV917" s="141" cm="1">
        <f t="array" ref="BV917">INDEX($K:$P,ROW(),MATCH(BV$3,$K$2:$P$2,0))</f>
        <v>20</v>
      </c>
      <c r="BW917" s="141" cm="1">
        <f t="array" ref="BW917">INDEX($K:$P,ROW(),MATCH(BW$3,$K$2:$P$2,0))</f>
        <v>20</v>
      </c>
      <c r="BX917" s="141" cm="1">
        <f t="array" ref="BX917">INDEX($K:$P,ROW(),MATCH(BX$3,$K$2:$P$2,0))</f>
        <v>20</v>
      </c>
      <c r="BY917" s="141" cm="1">
        <f t="array" ref="BY917">INDEX($K:$P,ROW(),MATCH(BY$3,$K$2:$P$2,0))</f>
        <v>20</v>
      </c>
      <c r="BZ917" s="141" cm="1">
        <f t="array" ref="BZ917">INDEX($K:$P,ROW(),MATCH(BZ$3,$K$2:$P$2,0))</f>
        <v>20</v>
      </c>
      <c r="CA917" s="141" cm="1">
        <f t="array" ref="CA917">INDEX($K:$P,ROW(),MATCH(CA$3,$K$2:$P$2,0))</f>
        <v>20</v>
      </c>
      <c r="CB917" s="141" cm="1">
        <f t="array" ref="CB917">INDEX($K:$P,ROW(),MATCH(CB$3,$K$2:$P$2,0))</f>
        <v>20</v>
      </c>
      <c r="CC917" s="141" cm="1">
        <f t="array" ref="CC917">INDEX($K:$P,ROW(),MATCH(CC$3,$K$2:$P$2,0))</f>
        <v>20</v>
      </c>
      <c r="CD917" s="141" cm="1">
        <f t="array" ref="CD917">INDEX($K:$P,ROW(),MATCH(CD$3,$K$2:$P$2,0))</f>
        <v>20</v>
      </c>
      <c r="CE917" s="141" cm="1">
        <f t="array" ref="CE917">INDEX($K:$P,ROW(),MATCH(CE$3,$K$2:$P$2,0))</f>
        <v>20</v>
      </c>
      <c r="CF917" s="141" cm="1">
        <f t="array" ref="CF917">INDEX($K:$P,ROW(),MATCH(CF$3,$K$2:$P$2,0))</f>
        <v>20</v>
      </c>
      <c r="CG917" s="141" cm="1">
        <f t="array" ref="CG917">INDEX($K:$P,ROW(),MATCH(CG$3,$K$2:$P$2,0))</f>
        <v>20</v>
      </c>
      <c r="CH917" s="141" cm="1">
        <f t="array" ref="CH917">INDEX($K:$P,ROW(),MATCH(CH$3,$K$2:$P$2,0))</f>
        <v>20</v>
      </c>
      <c r="CI917" s="141" cm="1">
        <f t="array" ref="CI917">INDEX($K:$P,ROW(),MATCH(CI$3,$K$2:$P$2,0))</f>
        <v>20</v>
      </c>
      <c r="CJ917" s="141" cm="1">
        <f t="array" ref="CJ917">INDEX($K:$P,ROW(),MATCH(CJ$3,$K$2:$P$2,0))</f>
        <v>20</v>
      </c>
      <c r="CK917" s="141" cm="1">
        <f t="array" ref="CK917">INDEX($K:$P,ROW(),MATCH(CK$3,$K$2:$P$2,0))</f>
        <v>20</v>
      </c>
      <c r="CL917" s="141" cm="1">
        <f t="array" ref="CL917">INDEX($K:$P,ROW(),MATCH(CL$3,$K$2:$P$2,0))</f>
        <v>20</v>
      </c>
    </row>
    <row r="918" spans="2:90" x14ac:dyDescent="0.4">
      <c r="B918" s="121" t="str">
        <f>"Revenue - "&amp;B920</f>
        <v>Revenue - (Primary label)</v>
      </c>
      <c r="C918" s="27" t="s">
        <v>198</v>
      </c>
      <c r="D918" s="27" t="s">
        <v>800</v>
      </c>
      <c r="E918" s="27" t="s">
        <v>906</v>
      </c>
      <c r="F918" s="27"/>
      <c r="G918" s="27"/>
      <c r="H918" s="27"/>
      <c r="I918" s="78"/>
      <c r="J918" s="78"/>
      <c r="K918" s="63">
        <f ca="1">SUMIF($3:$3,K$2,918:918)</f>
        <v>1218030.5674650024</v>
      </c>
      <c r="L918" s="63">
        <f ca="1">SUMIF($3:$3,L$2,918:918)</f>
        <v>6087110.3850488318</v>
      </c>
      <c r="M918" s="63">
        <f ca="1">SUMIF($3:$3,M$2,918:918)</f>
        <v>12578090.576123284</v>
      </c>
      <c r="N918" s="63">
        <f ca="1">SUMIF($3:$3,N$2,918:918)</f>
        <v>19557821.306312613</v>
      </c>
      <c r="O918" s="63">
        <f ca="1">SUMIF($3:$3,O$2,918:918)</f>
        <v>26684834.257647865</v>
      </c>
      <c r="P918" s="63">
        <f ca="1">SUMIF($3:$3,P$2,918:918)</f>
        <v>33856229.876478396</v>
      </c>
      <c r="R918" s="113"/>
      <c r="S918" s="142">
        <f t="shared" ref="S918" ca="1" si="895">S917*AVERAGE(S913,S909)</f>
        <v>2375</v>
      </c>
      <c r="T918" s="142">
        <f t="shared" ref="T918:AX918" ca="1" si="896">T917*AVERAGE(T913,T909)</f>
        <v>9274.078125</v>
      </c>
      <c r="U918" s="142">
        <f t="shared" ca="1" si="896"/>
        <v>20266.881443359376</v>
      </c>
      <c r="V918" s="142">
        <f t="shared" ca="1" si="896"/>
        <v>34963.994346059815</v>
      </c>
      <c r="W918" s="142">
        <f t="shared" ca="1" si="896"/>
        <v>53013.044383890883</v>
      </c>
      <c r="X918" s="142">
        <f t="shared" ca="1" si="896"/>
        <v>74095.178536873267</v>
      </c>
      <c r="Y918" s="142">
        <f t="shared" ca="1" si="896"/>
        <v>97921.874678553213</v>
      </c>
      <c r="Z918" s="142">
        <f t="shared" ca="1" si="896"/>
        <v>124232.05634975585</v>
      </c>
      <c r="AA918" s="142">
        <f t="shared" ca="1" si="896"/>
        <v>152789.48198948533</v>
      </c>
      <c r="AB918" s="142">
        <f t="shared" ca="1" si="896"/>
        <v>183380.38251523554</v>
      </c>
      <c r="AC918" s="142">
        <f t="shared" ca="1" si="896"/>
        <v>215811.32362847376</v>
      </c>
      <c r="AD918" s="142">
        <f t="shared" ca="1" si="896"/>
        <v>249907.27146831522</v>
      </c>
      <c r="AE918" s="142">
        <f t="shared" ca="1" si="896"/>
        <v>285509.84226989176</v>
      </c>
      <c r="AF918" s="142">
        <f t="shared" ca="1" si="896"/>
        <v>322475.7185239683</v>
      </c>
      <c r="AG918" s="142">
        <f t="shared" ca="1" si="896"/>
        <v>360675.2157993759</v>
      </c>
      <c r="AH918" s="142">
        <f t="shared" ca="1" si="896"/>
        <v>399990.98589646019</v>
      </c>
      <c r="AI918" s="142">
        <f t="shared" ca="1" si="896"/>
        <v>440316.84336305945</v>
      </c>
      <c r="AJ918" s="142">
        <f t="shared" ca="1" si="896"/>
        <v>481556.70363814849</v>
      </c>
      <c r="AK918" s="142">
        <f t="shared" ca="1" si="896"/>
        <v>523623.62220456952</v>
      </c>
      <c r="AL918" s="142">
        <f t="shared" ca="1" si="896"/>
        <v>566438.92514235992</v>
      </c>
      <c r="AM918" s="142">
        <f t="shared" ca="1" si="896"/>
        <v>609931.42238819296</v>
      </c>
      <c r="AN918" s="142">
        <f t="shared" ca="1" si="896"/>
        <v>654036.69583351607</v>
      </c>
      <c r="AO918" s="142">
        <f t="shared" ca="1" si="896"/>
        <v>698696.45514235308</v>
      </c>
      <c r="AP918" s="142">
        <f t="shared" ca="1" si="896"/>
        <v>743857.95484693663</v>
      </c>
      <c r="AQ918" s="142">
        <f t="shared" ca="1" si="896"/>
        <v>789473.46689212194</v>
      </c>
      <c r="AR918" s="142">
        <f t="shared" ca="1" si="896"/>
        <v>835499.80335400882</v>
      </c>
      <c r="AS918" s="142">
        <f t="shared" ca="1" si="896"/>
        <v>881897.88455995871</v>
      </c>
      <c r="AT918" s="142">
        <f t="shared" ca="1" si="896"/>
        <v>928632.34829119267</v>
      </c>
      <c r="AU918" s="142">
        <f t="shared" ca="1" si="896"/>
        <v>975671.19615999295</v>
      </c>
      <c r="AV918" s="142">
        <f t="shared" ca="1" si="896"/>
        <v>1022985.4736252736</v>
      </c>
      <c r="AW918" s="142">
        <f t="shared" ca="1" si="896"/>
        <v>1070548.9804466695</v>
      </c>
      <c r="AX918" s="142">
        <f t="shared" ca="1" si="896"/>
        <v>1118338.0086816801</v>
      </c>
      <c r="AY918" s="142">
        <f t="shared" ref="AY918:CD918" ca="1" si="897">AY917*AVERAGE(AY913,AY909)</f>
        <v>1166331.1056058353</v>
      </c>
      <c r="AZ918" s="142">
        <f t="shared" ca="1" si="897"/>
        <v>1214508.8591850803</v>
      </c>
      <c r="BA918" s="142">
        <f t="shared" ca="1" si="897"/>
        <v>1262853.7039550997</v>
      </c>
      <c r="BB918" s="142">
        <f t="shared" ca="1" si="897"/>
        <v>1311349.7453663708</v>
      </c>
      <c r="BC918" s="142">
        <f t="shared" ca="1" si="897"/>
        <v>1359982.6008383948</v>
      </c>
      <c r="BD918" s="142">
        <f t="shared" ca="1" si="897"/>
        <v>1408739.2559336426</v>
      </c>
      <c r="BE918" s="142">
        <f t="shared" ca="1" si="897"/>
        <v>1457607.9342129547</v>
      </c>
      <c r="BF918" s="142">
        <f t="shared" ca="1" si="897"/>
        <v>1506577.9794709475</v>
      </c>
      <c r="BG918" s="142">
        <f t="shared" ca="1" si="897"/>
        <v>1555639.7491737735</v>
      </c>
      <c r="BH918" s="142">
        <f t="shared" ca="1" si="897"/>
        <v>1604784.5180336181</v>
      </c>
      <c r="BI918" s="142">
        <f t="shared" ca="1" si="897"/>
        <v>1654004.3907556704</v>
      </c>
      <c r="BJ918" s="142">
        <f t="shared" ca="1" si="897"/>
        <v>1703292.223085037</v>
      </c>
      <c r="BK918" s="142">
        <f t="shared" ca="1" si="897"/>
        <v>1752641.5503640729</v>
      </c>
      <c r="BL918" s="142">
        <f t="shared" ca="1" si="897"/>
        <v>1802046.5228856902</v>
      </c>
      <c r="BM918" s="142">
        <f t="shared" ca="1" si="897"/>
        <v>1851501.8473961891</v>
      </c>
      <c r="BN918" s="142">
        <f t="shared" ca="1" si="897"/>
        <v>1901002.7341626263</v>
      </c>
      <c r="BO918" s="142">
        <f t="shared" ca="1" si="897"/>
        <v>1950544.8490754068</v>
      </c>
      <c r="BP918" s="142">
        <f t="shared" ca="1" si="897"/>
        <v>2000124.2703071085</v>
      </c>
      <c r="BQ918" s="142">
        <f t="shared" ca="1" si="897"/>
        <v>2049737.4490941444</v>
      </c>
      <c r="BR918" s="142">
        <f t="shared" ca="1" si="897"/>
        <v>2099381.1742490642</v>
      </c>
      <c r="BS918" s="142">
        <f t="shared" ca="1" si="897"/>
        <v>2149052.5400486216</v>
      </c>
      <c r="BT918" s="142">
        <f t="shared" ca="1" si="897"/>
        <v>2198748.9171764967</v>
      </c>
      <c r="BU918" s="142">
        <f t="shared" ca="1" si="897"/>
        <v>2248467.9264300824</v>
      </c>
      <c r="BV918" s="142">
        <f t="shared" ca="1" si="897"/>
        <v>2298207.4149284209</v>
      </c>
      <c r="BW918" s="142">
        <f t="shared" ca="1" si="897"/>
        <v>2347965.4345833547</v>
      </c>
      <c r="BX918" s="142">
        <f t="shared" ca="1" si="897"/>
        <v>2397740.2226186129</v>
      </c>
      <c r="BY918" s="142">
        <f t="shared" ca="1" si="897"/>
        <v>2447530.1839420171</v>
      </c>
      <c r="BZ918" s="142">
        <f t="shared" ca="1" si="897"/>
        <v>2497333.8751945328</v>
      </c>
      <c r="CA918" s="142">
        <f t="shared" ca="1" si="897"/>
        <v>2547149.9903166532</v>
      </c>
      <c r="CB918" s="142">
        <f t="shared" ca="1" si="897"/>
        <v>2596977.3474877812</v>
      </c>
      <c r="CC918" s="142">
        <f t="shared" ca="1" si="897"/>
        <v>2646814.8773080064</v>
      </c>
      <c r="CD918" s="142">
        <f t="shared" ca="1" si="897"/>
        <v>2696661.612104082</v>
      </c>
      <c r="CE918" s="142">
        <f t="shared" ref="CE918:CK918" ca="1" si="898">CE917*AVERAGE(CE913,CE909)</f>
        <v>2746516.6762526808</v>
      </c>
      <c r="CF918" s="142">
        <f t="shared" ca="1" si="898"/>
        <v>2796379.2774241455</v>
      </c>
      <c r="CG918" s="142">
        <f t="shared" ca="1" si="898"/>
        <v>2846248.6986591732</v>
      </c>
      <c r="CH918" s="142">
        <f t="shared" ca="1" si="898"/>
        <v>2896124.2911992199</v>
      </c>
      <c r="CI918" s="142">
        <f t="shared" ca="1" si="898"/>
        <v>2946005.4679988939</v>
      </c>
      <c r="CJ918" s="142">
        <f t="shared" ca="1" si="898"/>
        <v>2995891.6978554996</v>
      </c>
      <c r="CK918" s="142">
        <f t="shared" ca="1" si="898"/>
        <v>3045782.5000969949</v>
      </c>
      <c r="CL918" s="142">
        <f t="shared" ref="CL918" ca="1" si="899">CL917*AVERAGE(CL913,CL909)</f>
        <v>3095677.4397752676</v>
      </c>
    </row>
    <row r="919" spans="2:90" x14ac:dyDescent="0.4">
      <c r="B919" s="121"/>
      <c r="C919" s="27"/>
      <c r="D919" s="27" t="s">
        <v>800</v>
      </c>
      <c r="E919" s="27" t="s">
        <v>906</v>
      </c>
      <c r="F919" s="27"/>
      <c r="G919" s="27"/>
      <c r="H919" s="27"/>
      <c r="I919" s="78"/>
      <c r="J919" s="78"/>
      <c r="K919" s="28"/>
      <c r="L919" s="28"/>
      <c r="M919" s="28"/>
      <c r="N919" s="28"/>
      <c r="O919" s="28"/>
      <c r="P919" s="28"/>
      <c r="R919" s="33"/>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c r="BT919" s="77"/>
      <c r="BU919" s="77"/>
      <c r="BV919" s="77"/>
      <c r="BW919" s="77"/>
      <c r="BX919" s="77"/>
      <c r="BY919" s="77"/>
      <c r="BZ919" s="77"/>
      <c r="CA919" s="77"/>
      <c r="CB919" s="77"/>
      <c r="CC919" s="77"/>
      <c r="CD919" s="77"/>
      <c r="CE919" s="77"/>
      <c r="CF919" s="77"/>
      <c r="CG919" s="77"/>
      <c r="CH919" s="77"/>
      <c r="CI919" s="77"/>
      <c r="CJ919" s="77"/>
      <c r="CK919" s="77"/>
      <c r="CL919" s="77"/>
    </row>
    <row r="920" spans="2:90" x14ac:dyDescent="0.4">
      <c r="B920" s="8" t="str">
        <f>B886</f>
        <v>(Primary label)</v>
      </c>
      <c r="D920" t="s">
        <v>800</v>
      </c>
      <c r="E920" t="s">
        <v>906</v>
      </c>
      <c r="G920" t="s">
        <v>330</v>
      </c>
      <c r="S920" s="72"/>
      <c r="T920" s="72"/>
      <c r="U920" s="72"/>
      <c r="V920" s="72"/>
      <c r="W920" s="72"/>
      <c r="X920" s="72"/>
      <c r="Y920" s="72"/>
      <c r="Z920" s="72"/>
      <c r="AA920" s="72"/>
      <c r="AB920" s="72"/>
      <c r="AC920" s="72"/>
      <c r="AD920" s="72"/>
      <c r="AE920" s="72"/>
      <c r="AF920" s="72"/>
      <c r="AG920" s="72"/>
      <c r="AH920" s="72"/>
      <c r="AI920" s="72"/>
      <c r="AJ920" s="72"/>
      <c r="AK920" s="72"/>
      <c r="AL920" s="72"/>
      <c r="AM920" s="72"/>
      <c r="AN920" s="72"/>
      <c r="AO920" s="72"/>
      <c r="AP920" s="72"/>
      <c r="AQ920" s="72"/>
      <c r="AR920" s="72"/>
      <c r="AS920" s="72"/>
      <c r="AT920" s="72"/>
      <c r="AU920" s="72"/>
      <c r="AV920" s="72"/>
      <c r="AW920" s="72"/>
      <c r="AX920" s="72"/>
      <c r="AY920" s="72"/>
      <c r="AZ920" s="72"/>
      <c r="BA920" s="72"/>
      <c r="BB920" s="72"/>
      <c r="BC920" s="72"/>
      <c r="BD920" s="72"/>
      <c r="BE920" s="72"/>
      <c r="BF920" s="72"/>
      <c r="BG920" s="72"/>
      <c r="BH920" s="72"/>
      <c r="BI920" s="72"/>
      <c r="BJ920" s="72"/>
      <c r="BK920" s="72"/>
      <c r="BL920" s="72"/>
      <c r="BM920" s="72"/>
      <c r="BN920" s="72"/>
      <c r="BO920" s="72"/>
      <c r="BP920" s="72"/>
      <c r="BQ920" s="72"/>
      <c r="BR920" s="72"/>
      <c r="BS920" s="72"/>
      <c r="BT920" s="72"/>
      <c r="BU920" s="72"/>
      <c r="BV920" s="72"/>
      <c r="BW920" s="72"/>
      <c r="BX920" s="72"/>
      <c r="BY920" s="72"/>
      <c r="BZ920" s="72"/>
      <c r="CA920" s="72"/>
      <c r="CB920" s="72"/>
      <c r="CC920" s="72"/>
      <c r="CD920" s="72"/>
      <c r="CE920" s="72"/>
      <c r="CF920" s="72"/>
      <c r="CG920" s="72"/>
      <c r="CH920" s="72"/>
      <c r="CI920" s="72"/>
      <c r="CJ920" s="72"/>
      <c r="CK920" s="72"/>
      <c r="CL920" s="72"/>
    </row>
    <row r="921" spans="2:90" x14ac:dyDescent="0.4">
      <c r="B921" s="231" t="str">
        <f>IFERROR(SUBSTITUTE(B894,":",""),"no unit")</f>
        <v>subscriber</v>
      </c>
      <c r="D921" t="s">
        <v>800</v>
      </c>
      <c r="E921" t="s">
        <v>906</v>
      </c>
      <c r="G921" t="s">
        <v>330</v>
      </c>
      <c r="S921" s="72"/>
      <c r="T921" s="72"/>
      <c r="U921" s="72"/>
      <c r="V921" s="72"/>
      <c r="W921" s="72"/>
      <c r="X921" s="72"/>
      <c r="Y921" s="72"/>
      <c r="Z921" s="72"/>
      <c r="AA921" s="72"/>
      <c r="AB921" s="72"/>
      <c r="AC921" s="72"/>
      <c r="AD921" s="72"/>
      <c r="AE921" s="72"/>
      <c r="AF921" s="72"/>
      <c r="AG921" s="72"/>
      <c r="AH921" s="72"/>
      <c r="AI921" s="72"/>
      <c r="AJ921" s="72"/>
      <c r="AK921" s="72"/>
      <c r="AL921" s="72"/>
      <c r="AM921" s="72"/>
      <c r="AN921" s="72"/>
      <c r="AO921" s="72"/>
      <c r="AP921" s="72"/>
      <c r="AQ921" s="72"/>
      <c r="AR921" s="72"/>
      <c r="AS921" s="72"/>
      <c r="AT921" s="72"/>
      <c r="AU921" s="72"/>
      <c r="AV921" s="72"/>
      <c r="AW921" s="72"/>
      <c r="AX921" s="72"/>
      <c r="AY921" s="72"/>
      <c r="AZ921" s="72"/>
      <c r="BA921" s="72"/>
      <c r="BB921" s="72"/>
      <c r="BC921" s="72"/>
      <c r="BD921" s="72"/>
      <c r="BE921" s="72"/>
      <c r="BF921" s="72"/>
      <c r="BG921" s="72"/>
      <c r="BH921" s="72"/>
      <c r="BI921" s="72"/>
      <c r="BJ921" s="72"/>
      <c r="BK921" s="72"/>
      <c r="BL921" s="72"/>
      <c r="BM921" s="72"/>
      <c r="BN921" s="72"/>
      <c r="BO921" s="72"/>
      <c r="BP921" s="72"/>
      <c r="BQ921" s="72"/>
      <c r="BR921" s="72"/>
      <c r="BS921" s="72"/>
      <c r="BT921" s="72"/>
      <c r="BU921" s="72"/>
      <c r="BV921" s="72"/>
      <c r="BW921" s="72"/>
      <c r="BX921" s="72"/>
      <c r="BY921" s="72"/>
      <c r="BZ921" s="72"/>
      <c r="CA921" s="72"/>
      <c r="CB921" s="72"/>
      <c r="CC921" s="72"/>
      <c r="CD921" s="72"/>
      <c r="CE921" s="72"/>
      <c r="CF921" s="72"/>
      <c r="CG921" s="72"/>
      <c r="CH921" s="72"/>
      <c r="CI921" s="72"/>
      <c r="CJ921" s="72"/>
      <c r="CK921" s="72"/>
      <c r="CL921" s="72"/>
    </row>
    <row r="922" spans="2:90" x14ac:dyDescent="0.4">
      <c r="B922" s="8" t="str">
        <f t="shared" ref="B922:B927" si="900">B888</f>
        <v>Primary revenue driver</v>
      </c>
      <c r="D922" t="s">
        <v>800</v>
      </c>
      <c r="E922" t="s">
        <v>906</v>
      </c>
      <c r="G922" t="s">
        <v>330</v>
      </c>
      <c r="K922" s="53"/>
      <c r="L922" s="53"/>
      <c r="M922" s="53"/>
      <c r="N922" s="53"/>
      <c r="O922" s="53"/>
      <c r="P922" s="53"/>
      <c r="R922" s="24"/>
      <c r="S922" s="196" t="str">
        <f t="shared" ref="S922" si="901">ADDRESS(ROW(S918),COLUMN(S918))</f>
        <v>$S$918</v>
      </c>
      <c r="T922" s="196" t="str">
        <f t="shared" ref="T922:CE922" si="902">ADDRESS(ROW(T918),COLUMN(T918))</f>
        <v>$T$918</v>
      </c>
      <c r="U922" s="196" t="str">
        <f t="shared" si="902"/>
        <v>$U$918</v>
      </c>
      <c r="V922" s="196" t="str">
        <f t="shared" si="902"/>
        <v>$V$918</v>
      </c>
      <c r="W922" s="196" t="str">
        <f t="shared" si="902"/>
        <v>$W$918</v>
      </c>
      <c r="X922" s="196" t="str">
        <f t="shared" si="902"/>
        <v>$X$918</v>
      </c>
      <c r="Y922" s="196" t="str">
        <f t="shared" si="902"/>
        <v>$Y$918</v>
      </c>
      <c r="Z922" s="196" t="str">
        <f t="shared" si="902"/>
        <v>$Z$918</v>
      </c>
      <c r="AA922" s="196" t="str">
        <f t="shared" si="902"/>
        <v>$AA$918</v>
      </c>
      <c r="AB922" s="196" t="str">
        <f t="shared" si="902"/>
        <v>$AB$918</v>
      </c>
      <c r="AC922" s="196" t="str">
        <f t="shared" si="902"/>
        <v>$AC$918</v>
      </c>
      <c r="AD922" s="196" t="str">
        <f t="shared" si="902"/>
        <v>$AD$918</v>
      </c>
      <c r="AE922" s="196" t="str">
        <f t="shared" si="902"/>
        <v>$AE$918</v>
      </c>
      <c r="AF922" s="196" t="str">
        <f t="shared" si="902"/>
        <v>$AF$918</v>
      </c>
      <c r="AG922" s="196" t="str">
        <f t="shared" si="902"/>
        <v>$AG$918</v>
      </c>
      <c r="AH922" s="196" t="str">
        <f t="shared" si="902"/>
        <v>$AH$918</v>
      </c>
      <c r="AI922" s="196" t="str">
        <f t="shared" si="902"/>
        <v>$AI$918</v>
      </c>
      <c r="AJ922" s="196" t="str">
        <f t="shared" si="902"/>
        <v>$AJ$918</v>
      </c>
      <c r="AK922" s="196" t="str">
        <f t="shared" si="902"/>
        <v>$AK$918</v>
      </c>
      <c r="AL922" s="196" t="str">
        <f t="shared" si="902"/>
        <v>$AL$918</v>
      </c>
      <c r="AM922" s="196" t="str">
        <f t="shared" si="902"/>
        <v>$AM$918</v>
      </c>
      <c r="AN922" s="196" t="str">
        <f t="shared" si="902"/>
        <v>$AN$918</v>
      </c>
      <c r="AO922" s="196" t="str">
        <f t="shared" si="902"/>
        <v>$AO$918</v>
      </c>
      <c r="AP922" s="196" t="str">
        <f t="shared" si="902"/>
        <v>$AP$918</v>
      </c>
      <c r="AQ922" s="196" t="str">
        <f t="shared" si="902"/>
        <v>$AQ$918</v>
      </c>
      <c r="AR922" s="196" t="str">
        <f t="shared" si="902"/>
        <v>$AR$918</v>
      </c>
      <c r="AS922" s="196" t="str">
        <f t="shared" si="902"/>
        <v>$AS$918</v>
      </c>
      <c r="AT922" s="196" t="str">
        <f t="shared" si="902"/>
        <v>$AT$918</v>
      </c>
      <c r="AU922" s="196" t="str">
        <f t="shared" si="902"/>
        <v>$AU$918</v>
      </c>
      <c r="AV922" s="196" t="str">
        <f t="shared" si="902"/>
        <v>$AV$918</v>
      </c>
      <c r="AW922" s="196" t="str">
        <f t="shared" si="902"/>
        <v>$AW$918</v>
      </c>
      <c r="AX922" s="196" t="str">
        <f t="shared" si="902"/>
        <v>$AX$918</v>
      </c>
      <c r="AY922" s="196" t="str">
        <f t="shared" si="902"/>
        <v>$AY$918</v>
      </c>
      <c r="AZ922" s="196" t="str">
        <f t="shared" si="902"/>
        <v>$AZ$918</v>
      </c>
      <c r="BA922" s="196" t="str">
        <f t="shared" si="902"/>
        <v>$BA$918</v>
      </c>
      <c r="BB922" s="196" t="str">
        <f t="shared" si="902"/>
        <v>$BB$918</v>
      </c>
      <c r="BC922" s="196" t="str">
        <f t="shared" si="902"/>
        <v>$BC$918</v>
      </c>
      <c r="BD922" s="196" t="str">
        <f t="shared" si="902"/>
        <v>$BD$918</v>
      </c>
      <c r="BE922" s="196" t="str">
        <f t="shared" si="902"/>
        <v>$BE$918</v>
      </c>
      <c r="BF922" s="196" t="str">
        <f t="shared" si="902"/>
        <v>$BF$918</v>
      </c>
      <c r="BG922" s="196" t="str">
        <f t="shared" si="902"/>
        <v>$BG$918</v>
      </c>
      <c r="BH922" s="196" t="str">
        <f t="shared" si="902"/>
        <v>$BH$918</v>
      </c>
      <c r="BI922" s="196" t="str">
        <f t="shared" si="902"/>
        <v>$BI$918</v>
      </c>
      <c r="BJ922" s="196" t="str">
        <f t="shared" si="902"/>
        <v>$BJ$918</v>
      </c>
      <c r="BK922" s="196" t="str">
        <f t="shared" si="902"/>
        <v>$BK$918</v>
      </c>
      <c r="BL922" s="196" t="str">
        <f t="shared" si="902"/>
        <v>$BL$918</v>
      </c>
      <c r="BM922" s="196" t="str">
        <f t="shared" si="902"/>
        <v>$BM$918</v>
      </c>
      <c r="BN922" s="196" t="str">
        <f t="shared" si="902"/>
        <v>$BN$918</v>
      </c>
      <c r="BO922" s="196" t="str">
        <f t="shared" si="902"/>
        <v>$BO$918</v>
      </c>
      <c r="BP922" s="196" t="str">
        <f t="shared" si="902"/>
        <v>$BP$918</v>
      </c>
      <c r="BQ922" s="196" t="str">
        <f t="shared" si="902"/>
        <v>$BQ$918</v>
      </c>
      <c r="BR922" s="196" t="str">
        <f t="shared" si="902"/>
        <v>$BR$918</v>
      </c>
      <c r="BS922" s="196" t="str">
        <f t="shared" si="902"/>
        <v>$BS$918</v>
      </c>
      <c r="BT922" s="196" t="str">
        <f t="shared" si="902"/>
        <v>$BT$918</v>
      </c>
      <c r="BU922" s="196" t="str">
        <f t="shared" si="902"/>
        <v>$BU$918</v>
      </c>
      <c r="BV922" s="196" t="str">
        <f t="shared" si="902"/>
        <v>$BV$918</v>
      </c>
      <c r="BW922" s="196" t="str">
        <f t="shared" si="902"/>
        <v>$BW$918</v>
      </c>
      <c r="BX922" s="196" t="str">
        <f t="shared" si="902"/>
        <v>$BX$918</v>
      </c>
      <c r="BY922" s="196" t="str">
        <f t="shared" si="902"/>
        <v>$BY$918</v>
      </c>
      <c r="BZ922" s="196" t="str">
        <f t="shared" si="902"/>
        <v>$BZ$918</v>
      </c>
      <c r="CA922" s="196" t="str">
        <f t="shared" si="902"/>
        <v>$CA$918</v>
      </c>
      <c r="CB922" s="196" t="str">
        <f t="shared" si="902"/>
        <v>$CB$918</v>
      </c>
      <c r="CC922" s="196" t="str">
        <f t="shared" si="902"/>
        <v>$CC$918</v>
      </c>
      <c r="CD922" s="196" t="str">
        <f t="shared" si="902"/>
        <v>$CD$918</v>
      </c>
      <c r="CE922" s="196" t="str">
        <f t="shared" si="902"/>
        <v>$CE$918</v>
      </c>
      <c r="CF922" s="196" t="str">
        <f t="shared" ref="CF922:CK922" si="903">ADDRESS(ROW(CF918),COLUMN(CF918))</f>
        <v>$CF$918</v>
      </c>
      <c r="CG922" s="196" t="str">
        <f t="shared" si="903"/>
        <v>$CG$918</v>
      </c>
      <c r="CH922" s="196" t="str">
        <f t="shared" si="903"/>
        <v>$CH$918</v>
      </c>
      <c r="CI922" s="196" t="str">
        <f t="shared" si="903"/>
        <v>$CI$918</v>
      </c>
      <c r="CJ922" s="196" t="str">
        <f t="shared" si="903"/>
        <v>$CJ$918</v>
      </c>
      <c r="CK922" s="196" t="str">
        <f t="shared" si="903"/>
        <v>$CK$918</v>
      </c>
      <c r="CL922" s="196" t="str">
        <f t="shared" ref="CL922" si="904">ADDRESS(ROW(CL918),COLUMN(CL918))</f>
        <v>$CL$918</v>
      </c>
    </row>
    <row r="923" spans="2:90" x14ac:dyDescent="0.4">
      <c r="B923" s="8" t="str">
        <f t="shared" si="900"/>
        <v>Primary volume driver</v>
      </c>
      <c r="C923" s="12"/>
      <c r="D923" s="12" t="s">
        <v>800</v>
      </c>
      <c r="E923" s="12" t="s">
        <v>906</v>
      </c>
      <c r="F923" s="12"/>
      <c r="G923" s="12" t="s">
        <v>330</v>
      </c>
      <c r="H923" s="12"/>
      <c r="I923" s="60"/>
      <c r="J923" s="60"/>
      <c r="K923" s="34"/>
      <c r="L923" s="34"/>
      <c r="M923" s="34"/>
      <c r="N923" s="34"/>
      <c r="O923" s="34"/>
      <c r="P923" s="34"/>
      <c r="R923" s="15"/>
      <c r="S923" s="76">
        <f t="shared" ref="S923" si="905">S886</f>
        <v>0</v>
      </c>
      <c r="T923" s="76">
        <f t="shared" ref="T923:AX923" si="906">T886</f>
        <v>0</v>
      </c>
      <c r="U923" s="76">
        <f t="shared" si="906"/>
        <v>0</v>
      </c>
      <c r="V923" s="76">
        <f t="shared" si="906"/>
        <v>0</v>
      </c>
      <c r="W923" s="76">
        <f t="shared" si="906"/>
        <v>0</v>
      </c>
      <c r="X923" s="76">
        <f t="shared" si="906"/>
        <v>0</v>
      </c>
      <c r="Y923" s="76">
        <f t="shared" si="906"/>
        <v>0</v>
      </c>
      <c r="Z923" s="76">
        <f t="shared" si="906"/>
        <v>0</v>
      </c>
      <c r="AA923" s="76">
        <f t="shared" si="906"/>
        <v>0</v>
      </c>
      <c r="AB923" s="76">
        <f t="shared" si="906"/>
        <v>0</v>
      </c>
      <c r="AC923" s="76">
        <f t="shared" si="906"/>
        <v>0</v>
      </c>
      <c r="AD923" s="76">
        <f t="shared" si="906"/>
        <v>0</v>
      </c>
      <c r="AE923" s="76">
        <f t="shared" si="906"/>
        <v>0</v>
      </c>
      <c r="AF923" s="76">
        <f t="shared" si="906"/>
        <v>0</v>
      </c>
      <c r="AG923" s="76">
        <f t="shared" si="906"/>
        <v>0</v>
      </c>
      <c r="AH923" s="76">
        <f t="shared" si="906"/>
        <v>0</v>
      </c>
      <c r="AI923" s="76">
        <f t="shared" si="906"/>
        <v>0</v>
      </c>
      <c r="AJ923" s="76">
        <f t="shared" si="906"/>
        <v>0</v>
      </c>
      <c r="AK923" s="76">
        <f t="shared" si="906"/>
        <v>0</v>
      </c>
      <c r="AL923" s="76">
        <f t="shared" si="906"/>
        <v>0</v>
      </c>
      <c r="AM923" s="76">
        <f t="shared" si="906"/>
        <v>0</v>
      </c>
      <c r="AN923" s="76">
        <f t="shared" si="906"/>
        <v>0</v>
      </c>
      <c r="AO923" s="76">
        <f t="shared" si="906"/>
        <v>0</v>
      </c>
      <c r="AP923" s="76">
        <f t="shared" si="906"/>
        <v>0</v>
      </c>
      <c r="AQ923" s="76">
        <f t="shared" si="906"/>
        <v>0</v>
      </c>
      <c r="AR923" s="76">
        <f t="shared" si="906"/>
        <v>0</v>
      </c>
      <c r="AS923" s="76">
        <f t="shared" si="906"/>
        <v>0</v>
      </c>
      <c r="AT923" s="76">
        <f t="shared" si="906"/>
        <v>0</v>
      </c>
      <c r="AU923" s="76">
        <f t="shared" si="906"/>
        <v>0</v>
      </c>
      <c r="AV923" s="76">
        <f t="shared" si="906"/>
        <v>0</v>
      </c>
      <c r="AW923" s="76">
        <f t="shared" si="906"/>
        <v>0</v>
      </c>
      <c r="AX923" s="76">
        <f t="shared" si="906"/>
        <v>0</v>
      </c>
      <c r="AY923" s="76">
        <f t="shared" ref="AY923:CD923" si="907">AY886</f>
        <v>0</v>
      </c>
      <c r="AZ923" s="76">
        <f t="shared" si="907"/>
        <v>0</v>
      </c>
      <c r="BA923" s="76">
        <f t="shared" si="907"/>
        <v>0</v>
      </c>
      <c r="BB923" s="76">
        <f t="shared" si="907"/>
        <v>0</v>
      </c>
      <c r="BC923" s="76">
        <f t="shared" si="907"/>
        <v>0</v>
      </c>
      <c r="BD923" s="76">
        <f t="shared" si="907"/>
        <v>0</v>
      </c>
      <c r="BE923" s="76">
        <f t="shared" si="907"/>
        <v>0</v>
      </c>
      <c r="BF923" s="76">
        <f t="shared" si="907"/>
        <v>0</v>
      </c>
      <c r="BG923" s="76">
        <f t="shared" si="907"/>
        <v>0</v>
      </c>
      <c r="BH923" s="76">
        <f t="shared" si="907"/>
        <v>0</v>
      </c>
      <c r="BI923" s="76">
        <f t="shared" si="907"/>
        <v>0</v>
      </c>
      <c r="BJ923" s="76">
        <f t="shared" si="907"/>
        <v>0</v>
      </c>
      <c r="BK923" s="76">
        <f t="shared" si="907"/>
        <v>0</v>
      </c>
      <c r="BL923" s="76">
        <f t="shared" si="907"/>
        <v>0</v>
      </c>
      <c r="BM923" s="76">
        <f t="shared" si="907"/>
        <v>0</v>
      </c>
      <c r="BN923" s="76">
        <f t="shared" si="907"/>
        <v>0</v>
      </c>
      <c r="BO923" s="76">
        <f t="shared" si="907"/>
        <v>0</v>
      </c>
      <c r="BP923" s="76">
        <f t="shared" si="907"/>
        <v>0</v>
      </c>
      <c r="BQ923" s="76">
        <f t="shared" si="907"/>
        <v>0</v>
      </c>
      <c r="BR923" s="76">
        <f t="shared" si="907"/>
        <v>0</v>
      </c>
      <c r="BS923" s="76">
        <f t="shared" si="907"/>
        <v>0</v>
      </c>
      <c r="BT923" s="76">
        <f t="shared" si="907"/>
        <v>0</v>
      </c>
      <c r="BU923" s="76">
        <f t="shared" si="907"/>
        <v>0</v>
      </c>
      <c r="BV923" s="76">
        <f t="shared" si="907"/>
        <v>0</v>
      </c>
      <c r="BW923" s="76">
        <f t="shared" si="907"/>
        <v>0</v>
      </c>
      <c r="BX923" s="76">
        <f t="shared" si="907"/>
        <v>0</v>
      </c>
      <c r="BY923" s="76">
        <f t="shared" si="907"/>
        <v>0</v>
      </c>
      <c r="BZ923" s="76">
        <f t="shared" si="907"/>
        <v>0</v>
      </c>
      <c r="CA923" s="76">
        <f t="shared" si="907"/>
        <v>0</v>
      </c>
      <c r="CB923" s="76">
        <f t="shared" si="907"/>
        <v>0</v>
      </c>
      <c r="CC923" s="76">
        <f t="shared" si="907"/>
        <v>0</v>
      </c>
      <c r="CD923" s="76">
        <f t="shared" si="907"/>
        <v>0</v>
      </c>
      <c r="CE923" s="76">
        <f t="shared" ref="CE923:CK923" si="908">CE886</f>
        <v>0</v>
      </c>
      <c r="CF923" s="76">
        <f t="shared" si="908"/>
        <v>0</v>
      </c>
      <c r="CG923" s="76">
        <f t="shared" si="908"/>
        <v>0</v>
      </c>
      <c r="CH923" s="76">
        <f t="shared" si="908"/>
        <v>0</v>
      </c>
      <c r="CI923" s="76">
        <f t="shared" si="908"/>
        <v>0</v>
      </c>
      <c r="CJ923" s="76">
        <f t="shared" si="908"/>
        <v>0</v>
      </c>
      <c r="CK923" s="76">
        <f t="shared" si="908"/>
        <v>0</v>
      </c>
      <c r="CL923" s="76">
        <f t="shared" ref="CL923" si="909">CL886</f>
        <v>0</v>
      </c>
    </row>
    <row r="924" spans="2:90" x14ac:dyDescent="0.4">
      <c r="B924" s="8" t="str">
        <f t="shared" si="900"/>
        <v>(Secondary label)</v>
      </c>
      <c r="C924" s="12"/>
      <c r="D924" s="12" t="s">
        <v>800</v>
      </c>
      <c r="E924" s="12" t="s">
        <v>906</v>
      </c>
      <c r="F924" s="12"/>
      <c r="G924" s="12" t="s">
        <v>330</v>
      </c>
      <c r="H924" s="12"/>
      <c r="I924" s="60"/>
      <c r="J924" s="60"/>
      <c r="K924" s="15"/>
      <c r="L924" s="15"/>
      <c r="M924" s="15"/>
      <c r="N924" s="15"/>
      <c r="O924" s="15"/>
      <c r="P924" s="15"/>
      <c r="R924" s="15"/>
      <c r="S924" s="76"/>
      <c r="T924" s="76"/>
      <c r="U924" s="76"/>
      <c r="V924" s="76"/>
      <c r="W924" s="76"/>
      <c r="X924" s="76"/>
      <c r="Y924" s="76"/>
      <c r="Z924" s="76"/>
      <c r="AA924" s="76"/>
      <c r="AB924" s="76"/>
      <c r="AC924" s="76"/>
      <c r="AD924" s="76"/>
      <c r="AE924" s="76"/>
      <c r="AF924" s="76"/>
      <c r="AG924" s="76"/>
      <c r="AH924" s="76"/>
      <c r="AI924" s="76"/>
      <c r="AJ924" s="76"/>
      <c r="AK924" s="76"/>
      <c r="AL924" s="76"/>
      <c r="AM924" s="76"/>
      <c r="AN924" s="76"/>
      <c r="AO924" s="76"/>
      <c r="AP924" s="76"/>
      <c r="AQ924" s="76"/>
      <c r="AR924" s="76"/>
      <c r="AS924" s="76"/>
      <c r="AT924" s="76"/>
      <c r="AU924" s="76"/>
      <c r="AV924" s="76"/>
      <c r="AW924" s="76"/>
      <c r="AX924" s="76"/>
      <c r="AY924" s="76"/>
      <c r="AZ924" s="76"/>
      <c r="BA924" s="76"/>
      <c r="BB924" s="76"/>
      <c r="BC924" s="76"/>
      <c r="BD924" s="76"/>
      <c r="BE924" s="76"/>
      <c r="BF924" s="76"/>
      <c r="BG924" s="76"/>
      <c r="BH924" s="76"/>
      <c r="BI924" s="76"/>
      <c r="BJ924" s="76"/>
      <c r="BK924" s="76"/>
      <c r="BL924" s="76"/>
      <c r="BM924" s="76"/>
      <c r="BN924" s="76"/>
      <c r="BO924" s="76"/>
      <c r="BP924" s="76"/>
      <c r="BQ924" s="76"/>
      <c r="BR924" s="76"/>
      <c r="BS924" s="76"/>
      <c r="BT924" s="76"/>
      <c r="BU924" s="76"/>
      <c r="BV924" s="76"/>
      <c r="BW924" s="76"/>
      <c r="BX924" s="76"/>
      <c r="BY924" s="76"/>
      <c r="BZ924" s="76"/>
      <c r="CA924" s="76"/>
      <c r="CB924" s="76"/>
      <c r="CC924" s="76"/>
      <c r="CD924" s="76"/>
      <c r="CE924" s="76"/>
      <c r="CF924" s="76"/>
      <c r="CG924" s="76"/>
      <c r="CH924" s="76"/>
      <c r="CI924" s="76"/>
      <c r="CJ924" s="76"/>
      <c r="CK924" s="76"/>
      <c r="CL924" s="76"/>
    </row>
    <row r="925" spans="2:90" x14ac:dyDescent="0.4">
      <c r="B925" s="8" t="str">
        <f t="shared" si="900"/>
        <v xml:space="preserve">secondary unit </v>
      </c>
      <c r="C925" s="12"/>
      <c r="D925" s="12" t="s">
        <v>800</v>
      </c>
      <c r="E925" s="12" t="s">
        <v>906</v>
      </c>
      <c r="F925" s="12"/>
      <c r="G925" s="12" t="s">
        <v>330</v>
      </c>
      <c r="H925" s="12"/>
      <c r="I925" s="60"/>
      <c r="J925" s="60"/>
      <c r="K925" s="15"/>
      <c r="L925" s="15"/>
      <c r="M925" s="15"/>
      <c r="N925" s="15"/>
      <c r="O925" s="15"/>
      <c r="P925" s="15"/>
      <c r="R925" s="15"/>
      <c r="S925" s="76"/>
      <c r="T925" s="76"/>
      <c r="U925" s="76"/>
      <c r="V925" s="76"/>
      <c r="W925" s="76"/>
      <c r="X925" s="76"/>
      <c r="Y925" s="76"/>
      <c r="Z925" s="76"/>
      <c r="AA925" s="76"/>
      <c r="AB925" s="76"/>
      <c r="AC925" s="76"/>
      <c r="AD925" s="76"/>
      <c r="AE925" s="76"/>
      <c r="AF925" s="76"/>
      <c r="AG925" s="76"/>
      <c r="AH925" s="76"/>
      <c r="AI925" s="76"/>
      <c r="AJ925" s="76"/>
      <c r="AK925" s="76"/>
      <c r="AL925" s="76"/>
      <c r="AM925" s="76"/>
      <c r="AN925" s="76"/>
      <c r="AO925" s="76"/>
      <c r="AP925" s="76"/>
      <c r="AQ925" s="76"/>
      <c r="AR925" s="76"/>
      <c r="AS925" s="76"/>
      <c r="AT925" s="76"/>
      <c r="AU925" s="76"/>
      <c r="AV925" s="76"/>
      <c r="AW925" s="76"/>
      <c r="AX925" s="76"/>
      <c r="AY925" s="76"/>
      <c r="AZ925" s="76"/>
      <c r="BA925" s="76"/>
      <c r="BB925" s="76"/>
      <c r="BC925" s="76"/>
      <c r="BD925" s="76"/>
      <c r="BE925" s="76"/>
      <c r="BF925" s="76"/>
      <c r="BG925" s="76"/>
      <c r="BH925" s="76"/>
      <c r="BI925" s="76"/>
      <c r="BJ925" s="76"/>
      <c r="BK925" s="76"/>
      <c r="BL925" s="76"/>
      <c r="BM925" s="76"/>
      <c r="BN925" s="76"/>
      <c r="BO925" s="76"/>
      <c r="BP925" s="76"/>
      <c r="BQ925" s="76"/>
      <c r="BR925" s="76"/>
      <c r="BS925" s="76"/>
      <c r="BT925" s="76"/>
      <c r="BU925" s="76"/>
      <c r="BV925" s="76"/>
      <c r="BW925" s="76"/>
      <c r="BX925" s="76"/>
      <c r="BY925" s="76"/>
      <c r="BZ925" s="76"/>
      <c r="CA925" s="76"/>
      <c r="CB925" s="76"/>
      <c r="CC925" s="76"/>
      <c r="CD925" s="76"/>
      <c r="CE925" s="76"/>
      <c r="CF925" s="76"/>
      <c r="CG925" s="76"/>
      <c r="CH925" s="76"/>
      <c r="CI925" s="76"/>
      <c r="CJ925" s="76"/>
      <c r="CK925" s="76"/>
      <c r="CL925" s="76"/>
    </row>
    <row r="926" spans="2:90" x14ac:dyDescent="0.4">
      <c r="B926" s="8" t="str">
        <f t="shared" si="900"/>
        <v>Secondary revenue driver</v>
      </c>
      <c r="C926" s="12"/>
      <c r="D926" s="12" t="s">
        <v>800</v>
      </c>
      <c r="E926" s="12" t="s">
        <v>906</v>
      </c>
      <c r="F926" s="12"/>
      <c r="G926" s="12" t="s">
        <v>330</v>
      </c>
      <c r="H926" s="12"/>
      <c r="I926" s="60"/>
      <c r="J926" s="60"/>
      <c r="K926" s="15"/>
      <c r="L926" s="15"/>
      <c r="M926" s="15"/>
      <c r="N926" s="15"/>
      <c r="O926" s="15"/>
      <c r="P926" s="15"/>
      <c r="R926" s="15"/>
      <c r="S926" s="76"/>
      <c r="T926" s="76"/>
      <c r="U926" s="76"/>
      <c r="V926" s="76"/>
      <c r="W926" s="76"/>
      <c r="X926" s="76"/>
      <c r="Y926" s="76"/>
      <c r="Z926" s="76"/>
      <c r="AA926" s="76"/>
      <c r="AB926" s="76"/>
      <c r="AC926" s="76"/>
      <c r="AD926" s="76"/>
      <c r="AE926" s="76"/>
      <c r="AF926" s="76"/>
      <c r="AG926" s="76"/>
      <c r="AH926" s="76"/>
      <c r="AI926" s="76"/>
      <c r="AJ926" s="76"/>
      <c r="AK926" s="76"/>
      <c r="AL926" s="76"/>
      <c r="AM926" s="76"/>
      <c r="AN926" s="76"/>
      <c r="AO926" s="76"/>
      <c r="AP926" s="76"/>
      <c r="AQ926" s="76"/>
      <c r="AR926" s="76"/>
      <c r="AS926" s="76"/>
      <c r="AT926" s="76"/>
      <c r="AU926" s="76"/>
      <c r="AV926" s="76"/>
      <c r="AW926" s="76"/>
      <c r="AX926" s="76"/>
      <c r="AY926" s="76"/>
      <c r="AZ926" s="76"/>
      <c r="BA926" s="76"/>
      <c r="BB926" s="76"/>
      <c r="BC926" s="76"/>
      <c r="BD926" s="76"/>
      <c r="BE926" s="76"/>
      <c r="BF926" s="76"/>
      <c r="BG926" s="76"/>
      <c r="BH926" s="76"/>
      <c r="BI926" s="76"/>
      <c r="BJ926" s="76"/>
      <c r="BK926" s="76"/>
      <c r="BL926" s="76"/>
      <c r="BM926" s="76"/>
      <c r="BN926" s="76"/>
      <c r="BO926" s="76"/>
      <c r="BP926" s="76"/>
      <c r="BQ926" s="76"/>
      <c r="BR926" s="76"/>
      <c r="BS926" s="76"/>
      <c r="BT926" s="76"/>
      <c r="BU926" s="76"/>
      <c r="BV926" s="76"/>
      <c r="BW926" s="76"/>
      <c r="BX926" s="76"/>
      <c r="BY926" s="76"/>
      <c r="BZ926" s="76"/>
      <c r="CA926" s="76"/>
      <c r="CB926" s="76"/>
      <c r="CC926" s="76"/>
      <c r="CD926" s="76"/>
      <c r="CE926" s="76"/>
      <c r="CF926" s="76"/>
      <c r="CG926" s="76"/>
      <c r="CH926" s="76"/>
      <c r="CI926" s="76"/>
      <c r="CJ926" s="76"/>
      <c r="CK926" s="76"/>
      <c r="CL926" s="76"/>
    </row>
    <row r="927" spans="2:90" x14ac:dyDescent="0.4">
      <c r="B927" s="8" t="str">
        <f t="shared" si="900"/>
        <v>Secondary volume driver</v>
      </c>
      <c r="C927" s="12"/>
      <c r="D927" s="12" t="s">
        <v>800</v>
      </c>
      <c r="E927" s="12" t="s">
        <v>906</v>
      </c>
      <c r="F927" s="12"/>
      <c r="G927" s="12" t="s">
        <v>330</v>
      </c>
      <c r="H927" s="12"/>
      <c r="I927" s="60"/>
      <c r="J927" s="60"/>
      <c r="K927" s="15"/>
      <c r="L927" s="15"/>
      <c r="M927" s="15"/>
      <c r="N927" s="15"/>
      <c r="O927" s="15"/>
      <c r="P927" s="15"/>
      <c r="R927" s="15"/>
      <c r="S927" s="76"/>
      <c r="T927" s="76"/>
      <c r="U927" s="76"/>
      <c r="V927" s="76"/>
      <c r="W927" s="76"/>
      <c r="X927" s="76"/>
      <c r="Y927" s="76"/>
      <c r="Z927" s="76"/>
      <c r="AA927" s="76"/>
      <c r="AB927" s="76"/>
      <c r="AC927" s="76"/>
      <c r="AD927" s="76"/>
      <c r="AE927" s="76"/>
      <c r="AF927" s="76"/>
      <c r="AG927" s="76"/>
      <c r="AH927" s="76"/>
      <c r="AI927" s="76"/>
      <c r="AJ927" s="76"/>
      <c r="AK927" s="76"/>
      <c r="AL927" s="76"/>
      <c r="AM927" s="76"/>
      <c r="AN927" s="76"/>
      <c r="AO927" s="76"/>
      <c r="AP927" s="76"/>
      <c r="AQ927" s="76"/>
      <c r="AR927" s="76"/>
      <c r="AS927" s="76"/>
      <c r="AT927" s="76"/>
      <c r="AU927" s="76"/>
      <c r="AV927" s="76"/>
      <c r="AW927" s="76"/>
      <c r="AX927" s="76"/>
      <c r="AY927" s="76"/>
      <c r="AZ927" s="76"/>
      <c r="BA927" s="76"/>
      <c r="BB927" s="76"/>
      <c r="BC927" s="76"/>
      <c r="BD927" s="76"/>
      <c r="BE927" s="76"/>
      <c r="BF927" s="76"/>
      <c r="BG927" s="76"/>
      <c r="BH927" s="76"/>
      <c r="BI927" s="76"/>
      <c r="BJ927" s="76"/>
      <c r="BK927" s="76"/>
      <c r="BL927" s="76"/>
      <c r="BM927" s="76"/>
      <c r="BN927" s="76"/>
      <c r="BO927" s="76"/>
      <c r="BP927" s="76"/>
      <c r="BQ927" s="76"/>
      <c r="BR927" s="76"/>
      <c r="BS927" s="76"/>
      <c r="BT927" s="76"/>
      <c r="BU927" s="76"/>
      <c r="BV927" s="76"/>
      <c r="BW927" s="76"/>
      <c r="BX927" s="76"/>
      <c r="BY927" s="76"/>
      <c r="BZ927" s="76"/>
      <c r="CA927" s="76"/>
      <c r="CB927" s="76"/>
      <c r="CC927" s="76"/>
      <c r="CD927" s="76"/>
      <c r="CE927" s="76"/>
      <c r="CF927" s="76"/>
      <c r="CG927" s="76"/>
      <c r="CH927" s="76"/>
      <c r="CI927" s="76"/>
      <c r="CJ927" s="76"/>
      <c r="CK927" s="76"/>
      <c r="CL927" s="76"/>
    </row>
    <row r="928" spans="2:90" x14ac:dyDescent="0.4">
      <c r="C928" s="12"/>
      <c r="D928" s="12"/>
      <c r="E928" s="12" t="s">
        <v>906</v>
      </c>
      <c r="F928" s="12"/>
      <c r="G928" s="12"/>
      <c r="H928" s="12"/>
      <c r="I928" s="60"/>
      <c r="J928" s="60"/>
      <c r="K928" s="15"/>
      <c r="L928" s="15"/>
      <c r="M928" s="15"/>
      <c r="N928" s="15"/>
      <c r="O928" s="15"/>
      <c r="P928" s="15"/>
      <c r="R928" s="15"/>
      <c r="S928" s="76"/>
      <c r="T928" s="76"/>
      <c r="U928" s="76"/>
      <c r="V928" s="76"/>
      <c r="W928" s="76"/>
      <c r="X928" s="76"/>
      <c r="Y928" s="76"/>
      <c r="Z928" s="76"/>
      <c r="AA928" s="76"/>
      <c r="AB928" s="76"/>
      <c r="AC928" s="76"/>
      <c r="AD928" s="76"/>
      <c r="AE928" s="76"/>
      <c r="AF928" s="76"/>
      <c r="AG928" s="76"/>
      <c r="AH928" s="76"/>
      <c r="AI928" s="76"/>
      <c r="AJ928" s="76"/>
      <c r="AK928" s="76"/>
      <c r="AL928" s="76"/>
      <c r="AM928" s="76"/>
      <c r="AN928" s="76"/>
      <c r="AO928" s="76"/>
      <c r="AP928" s="76"/>
      <c r="AQ928" s="76"/>
      <c r="AR928" s="76"/>
      <c r="AS928" s="76"/>
      <c r="AT928" s="76"/>
      <c r="AU928" s="76"/>
      <c r="AV928" s="76"/>
      <c r="AW928" s="76"/>
      <c r="AX928" s="76"/>
      <c r="AY928" s="76"/>
      <c r="AZ928" s="76"/>
      <c r="BA928" s="76"/>
      <c r="BB928" s="76"/>
      <c r="BC928" s="76"/>
      <c r="BD928" s="76"/>
      <c r="BE928" s="76"/>
      <c r="BF928" s="76"/>
      <c r="BG928" s="76"/>
      <c r="BH928" s="76"/>
      <c r="BI928" s="76"/>
      <c r="BJ928" s="76"/>
      <c r="BK928" s="76"/>
      <c r="BL928" s="76"/>
      <c r="BM928" s="76"/>
      <c r="BN928" s="76"/>
      <c r="BO928" s="76"/>
      <c r="BP928" s="76"/>
      <c r="BQ928" s="76"/>
      <c r="BR928" s="76"/>
      <c r="BS928" s="76"/>
      <c r="BT928" s="76"/>
      <c r="BU928" s="76"/>
      <c r="BV928" s="76"/>
      <c r="BW928" s="76"/>
      <c r="BX928" s="76"/>
      <c r="BY928" s="76"/>
      <c r="BZ928" s="76"/>
      <c r="CA928" s="76"/>
      <c r="CB928" s="76"/>
      <c r="CC928" s="76"/>
      <c r="CD928" s="76"/>
      <c r="CE928" s="76"/>
      <c r="CF928" s="76"/>
      <c r="CG928" s="76"/>
      <c r="CH928" s="76"/>
      <c r="CI928" s="76"/>
      <c r="CJ928" s="76"/>
      <c r="CK928" s="76"/>
      <c r="CL928" s="76"/>
    </row>
    <row r="929" spans="3:90" x14ac:dyDescent="0.4">
      <c r="C929" s="12"/>
      <c r="D929" s="12"/>
      <c r="E929" s="12" t="s">
        <v>906</v>
      </c>
      <c r="F929" s="12"/>
      <c r="G929" s="12"/>
      <c r="H929" s="12"/>
      <c r="I929" s="60"/>
      <c r="J929" s="60"/>
      <c r="K929" s="15"/>
      <c r="L929" s="15"/>
      <c r="M929" s="15"/>
      <c r="N929" s="15"/>
      <c r="O929" s="15"/>
      <c r="P929" s="15"/>
      <c r="R929" s="15"/>
      <c r="S929" s="76"/>
      <c r="T929" s="76"/>
      <c r="U929" s="76"/>
      <c r="V929" s="76"/>
      <c r="W929" s="76"/>
      <c r="X929" s="76"/>
      <c r="Y929" s="76"/>
      <c r="Z929" s="76"/>
      <c r="AA929" s="76"/>
      <c r="AB929" s="76"/>
      <c r="AC929" s="76"/>
      <c r="AD929" s="76"/>
      <c r="AE929" s="76"/>
      <c r="AF929" s="76"/>
      <c r="AG929" s="76"/>
      <c r="AH929" s="76"/>
      <c r="AI929" s="76"/>
      <c r="AJ929" s="76"/>
      <c r="AK929" s="76"/>
      <c r="AL929" s="76"/>
      <c r="AM929" s="76"/>
      <c r="AN929" s="76"/>
      <c r="AO929" s="76"/>
      <c r="AP929" s="76"/>
      <c r="AQ929" s="76"/>
      <c r="AR929" s="76"/>
      <c r="AS929" s="76"/>
      <c r="AT929" s="76"/>
      <c r="AU929" s="76"/>
      <c r="AV929" s="76"/>
      <c r="AW929" s="76"/>
      <c r="AX929" s="76"/>
      <c r="AY929" s="76"/>
      <c r="AZ929" s="76"/>
      <c r="BA929" s="76"/>
      <c r="BB929" s="76"/>
      <c r="BC929" s="76"/>
      <c r="BD929" s="76"/>
      <c r="BE929" s="76"/>
      <c r="BF929" s="76"/>
      <c r="BG929" s="76"/>
      <c r="BH929" s="76"/>
      <c r="BI929" s="76"/>
      <c r="BJ929" s="76"/>
      <c r="BK929" s="76"/>
      <c r="BL929" s="76"/>
      <c r="BM929" s="76"/>
      <c r="BN929" s="76"/>
      <c r="BO929" s="76"/>
      <c r="BP929" s="76"/>
      <c r="BQ929" s="76"/>
      <c r="BR929" s="76"/>
      <c r="BS929" s="76"/>
      <c r="BT929" s="76"/>
      <c r="BU929" s="76"/>
      <c r="BV929" s="76"/>
      <c r="BW929" s="76"/>
      <c r="BX929" s="76"/>
      <c r="BY929" s="76"/>
      <c r="BZ929" s="76"/>
      <c r="CA929" s="76"/>
      <c r="CB929" s="76"/>
      <c r="CC929" s="76"/>
      <c r="CD929" s="76"/>
      <c r="CE929" s="76"/>
      <c r="CF929" s="76"/>
      <c r="CG929" s="76"/>
      <c r="CH929" s="76"/>
      <c r="CI929" s="76"/>
      <c r="CJ929" s="76"/>
      <c r="CK929" s="76"/>
      <c r="CL929" s="76"/>
    </row>
    <row r="930" spans="3:90" x14ac:dyDescent="0.4">
      <c r="C930" s="12"/>
      <c r="D930" s="12"/>
      <c r="E930" s="12" t="s">
        <v>906</v>
      </c>
      <c r="F930" s="12"/>
      <c r="G930" s="12"/>
      <c r="H930" s="12"/>
      <c r="I930" s="60"/>
      <c r="J930" s="60"/>
      <c r="K930" s="15"/>
      <c r="L930" s="15"/>
      <c r="M930" s="15"/>
      <c r="N930" s="15"/>
      <c r="O930" s="15"/>
      <c r="P930" s="15"/>
      <c r="R930" s="15"/>
      <c r="S930" s="76"/>
      <c r="T930" s="76"/>
      <c r="U930" s="76"/>
      <c r="V930" s="76"/>
      <c r="W930" s="76"/>
      <c r="X930" s="76"/>
      <c r="Y930" s="76"/>
      <c r="Z930" s="76"/>
      <c r="AA930" s="76"/>
      <c r="AB930" s="76"/>
      <c r="AC930" s="76"/>
      <c r="AD930" s="76"/>
      <c r="AE930" s="76"/>
      <c r="AF930" s="76"/>
      <c r="AG930" s="76"/>
      <c r="AH930" s="76"/>
      <c r="AI930" s="76"/>
      <c r="AJ930" s="76"/>
      <c r="AK930" s="76"/>
      <c r="AL930" s="76"/>
      <c r="AM930" s="76"/>
      <c r="AN930" s="76"/>
      <c r="AO930" s="76"/>
      <c r="AP930" s="76"/>
      <c r="AQ930" s="76"/>
      <c r="AR930" s="76"/>
      <c r="AS930" s="76"/>
      <c r="AT930" s="76"/>
      <c r="AU930" s="76"/>
      <c r="AV930" s="76"/>
      <c r="AW930" s="76"/>
      <c r="AX930" s="76"/>
      <c r="AY930" s="76"/>
      <c r="AZ930" s="76"/>
      <c r="BA930" s="76"/>
      <c r="BB930" s="76"/>
      <c r="BC930" s="76"/>
      <c r="BD930" s="76"/>
      <c r="BE930" s="76"/>
      <c r="BF930" s="76"/>
      <c r="BG930" s="76"/>
      <c r="BH930" s="76"/>
      <c r="BI930" s="76"/>
      <c r="BJ930" s="76"/>
      <c r="BK930" s="76"/>
      <c r="BL930" s="76"/>
      <c r="BM930" s="76"/>
      <c r="BN930" s="76"/>
      <c r="BO930" s="76"/>
      <c r="BP930" s="76"/>
      <c r="BQ930" s="76"/>
      <c r="BR930" s="76"/>
      <c r="BS930" s="76"/>
      <c r="BT930" s="76"/>
      <c r="BU930" s="76"/>
      <c r="BV930" s="76"/>
      <c r="BW930" s="76"/>
      <c r="BX930" s="76"/>
      <c r="BY930" s="76"/>
      <c r="BZ930" s="76"/>
      <c r="CA930" s="76"/>
      <c r="CB930" s="76"/>
      <c r="CC930" s="76"/>
      <c r="CD930" s="76"/>
      <c r="CE930" s="76"/>
      <c r="CF930" s="76"/>
      <c r="CG930" s="76"/>
      <c r="CH930" s="76"/>
      <c r="CI930" s="76"/>
      <c r="CJ930" s="76"/>
      <c r="CK930" s="76"/>
      <c r="CL930" s="76"/>
    </row>
    <row r="931" spans="3:90" x14ac:dyDescent="0.4">
      <c r="C931" s="12"/>
      <c r="D931" s="12"/>
      <c r="E931" s="12" t="s">
        <v>906</v>
      </c>
      <c r="F931" s="12"/>
      <c r="G931" s="12"/>
      <c r="H931" s="12"/>
      <c r="I931" s="60"/>
      <c r="J931" s="60"/>
      <c r="K931" s="15"/>
      <c r="L931" s="15"/>
      <c r="M931" s="15"/>
      <c r="N931" s="15"/>
      <c r="O931" s="15"/>
      <c r="P931" s="15"/>
      <c r="R931" s="15"/>
      <c r="S931" s="76"/>
      <c r="T931" s="76"/>
      <c r="U931" s="76"/>
      <c r="V931" s="76"/>
      <c r="W931" s="76"/>
      <c r="X931" s="76"/>
      <c r="Y931" s="76"/>
      <c r="Z931" s="76"/>
      <c r="AA931" s="76"/>
      <c r="AB931" s="76"/>
      <c r="AC931" s="76"/>
      <c r="AD931" s="76"/>
      <c r="AE931" s="76"/>
      <c r="AF931" s="76"/>
      <c r="AG931" s="76"/>
      <c r="AH931" s="76"/>
      <c r="AI931" s="76"/>
      <c r="AJ931" s="76"/>
      <c r="AK931" s="76"/>
      <c r="AL931" s="76"/>
      <c r="AM931" s="76"/>
      <c r="AN931" s="76"/>
      <c r="AO931" s="76"/>
      <c r="AP931" s="76"/>
      <c r="AQ931" s="76"/>
      <c r="AR931" s="76"/>
      <c r="AS931" s="76"/>
      <c r="AT931" s="76"/>
      <c r="AU931" s="76"/>
      <c r="AV931" s="76"/>
      <c r="AW931" s="76"/>
      <c r="AX931" s="76"/>
      <c r="AY931" s="76"/>
      <c r="AZ931" s="76"/>
      <c r="BA931" s="76"/>
      <c r="BB931" s="76"/>
      <c r="BC931" s="76"/>
      <c r="BD931" s="76"/>
      <c r="BE931" s="76"/>
      <c r="BF931" s="76"/>
      <c r="BG931" s="76"/>
      <c r="BH931" s="76"/>
      <c r="BI931" s="76"/>
      <c r="BJ931" s="76"/>
      <c r="BK931" s="76"/>
      <c r="BL931" s="76"/>
      <c r="BM931" s="76"/>
      <c r="BN931" s="76"/>
      <c r="BO931" s="76"/>
      <c r="BP931" s="76"/>
      <c r="BQ931" s="76"/>
      <c r="BR931" s="76"/>
      <c r="BS931" s="76"/>
      <c r="BT931" s="76"/>
      <c r="BU931" s="76"/>
      <c r="BV931" s="76"/>
      <c r="BW931" s="76"/>
      <c r="BX931" s="76"/>
      <c r="BY931" s="76"/>
      <c r="BZ931" s="76"/>
      <c r="CA931" s="76"/>
      <c r="CB931" s="76"/>
      <c r="CC931" s="76"/>
      <c r="CD931" s="76"/>
      <c r="CE931" s="76"/>
      <c r="CF931" s="76"/>
      <c r="CG931" s="76"/>
      <c r="CH931" s="76"/>
      <c r="CI931" s="76"/>
      <c r="CJ931" s="76"/>
      <c r="CK931" s="76"/>
      <c r="CL931" s="76"/>
    </row>
    <row r="932" spans="3:90" x14ac:dyDescent="0.4">
      <c r="C932" s="12"/>
      <c r="D932" s="12"/>
      <c r="E932" s="12" t="s">
        <v>906</v>
      </c>
      <c r="F932" s="12"/>
      <c r="G932" s="12"/>
      <c r="H932" s="12"/>
      <c r="I932" s="60"/>
      <c r="J932" s="60"/>
      <c r="K932" s="15"/>
      <c r="L932" s="15"/>
      <c r="M932" s="15"/>
      <c r="N932" s="15"/>
      <c r="O932" s="15"/>
      <c r="P932" s="15"/>
      <c r="R932" s="15"/>
      <c r="S932" s="76"/>
      <c r="T932" s="76"/>
      <c r="U932" s="76"/>
      <c r="V932" s="76"/>
      <c r="W932" s="76"/>
      <c r="X932" s="76"/>
      <c r="Y932" s="76"/>
      <c r="Z932" s="76"/>
      <c r="AA932" s="76"/>
      <c r="AB932" s="76"/>
      <c r="AC932" s="76"/>
      <c r="AD932" s="76"/>
      <c r="AE932" s="76"/>
      <c r="AF932" s="76"/>
      <c r="AG932" s="76"/>
      <c r="AH932" s="76"/>
      <c r="AI932" s="76"/>
      <c r="AJ932" s="76"/>
      <c r="AK932" s="76"/>
      <c r="AL932" s="76"/>
      <c r="AM932" s="76"/>
      <c r="AN932" s="76"/>
      <c r="AO932" s="76"/>
      <c r="AP932" s="76"/>
      <c r="AQ932" s="76"/>
      <c r="AR932" s="76"/>
      <c r="AS932" s="76"/>
      <c r="AT932" s="76"/>
      <c r="AU932" s="76"/>
      <c r="AV932" s="76"/>
      <c r="AW932" s="76"/>
      <c r="AX932" s="76"/>
      <c r="AY932" s="76"/>
      <c r="AZ932" s="76"/>
      <c r="BA932" s="76"/>
      <c r="BB932" s="76"/>
      <c r="BC932" s="76"/>
      <c r="BD932" s="76"/>
      <c r="BE932" s="76"/>
      <c r="BF932" s="76"/>
      <c r="BG932" s="76"/>
      <c r="BH932" s="76"/>
      <c r="BI932" s="76"/>
      <c r="BJ932" s="76"/>
      <c r="BK932" s="76"/>
      <c r="BL932" s="76"/>
      <c r="BM932" s="76"/>
      <c r="BN932" s="76"/>
      <c r="BO932" s="76"/>
      <c r="BP932" s="76"/>
      <c r="BQ932" s="76"/>
      <c r="BR932" s="76"/>
      <c r="BS932" s="76"/>
      <c r="BT932" s="76"/>
      <c r="BU932" s="76"/>
      <c r="BV932" s="76"/>
      <c r="BW932" s="76"/>
      <c r="BX932" s="76"/>
      <c r="BY932" s="76"/>
      <c r="BZ932" s="76"/>
      <c r="CA932" s="76"/>
      <c r="CB932" s="76"/>
      <c r="CC932" s="76"/>
      <c r="CD932" s="76"/>
      <c r="CE932" s="76"/>
      <c r="CF932" s="76"/>
      <c r="CG932" s="76"/>
      <c r="CH932" s="76"/>
      <c r="CI932" s="76"/>
      <c r="CJ932" s="76"/>
      <c r="CK932" s="76"/>
      <c r="CL932" s="76"/>
    </row>
    <row r="933" spans="3:90" x14ac:dyDescent="0.4">
      <c r="C933" s="12"/>
      <c r="D933" s="12"/>
      <c r="E933" s="12" t="s">
        <v>906</v>
      </c>
      <c r="F933" s="12"/>
      <c r="G933" s="12"/>
      <c r="H933" s="12"/>
      <c r="I933" s="60"/>
      <c r="J933" s="60"/>
      <c r="K933" s="15"/>
      <c r="L933" s="15"/>
      <c r="M933" s="15"/>
      <c r="N933" s="15"/>
      <c r="O933" s="15"/>
      <c r="P933" s="15"/>
      <c r="R933" s="15"/>
      <c r="S933" s="76"/>
      <c r="T933" s="76"/>
      <c r="U933" s="76"/>
      <c r="V933" s="76"/>
      <c r="W933" s="76"/>
      <c r="X933" s="76"/>
      <c r="Y933" s="76"/>
      <c r="Z933" s="76"/>
      <c r="AA933" s="76"/>
      <c r="AB933" s="76"/>
      <c r="AC933" s="76"/>
      <c r="AD933" s="76"/>
      <c r="AE933" s="76"/>
      <c r="AF933" s="76"/>
      <c r="AG933" s="76"/>
      <c r="AH933" s="76"/>
      <c r="AI933" s="76"/>
      <c r="AJ933" s="76"/>
      <c r="AK933" s="76"/>
      <c r="AL933" s="76"/>
      <c r="AM933" s="76"/>
      <c r="AN933" s="76"/>
      <c r="AO933" s="76"/>
      <c r="AP933" s="76"/>
      <c r="AQ933" s="76"/>
      <c r="AR933" s="76"/>
      <c r="AS933" s="76"/>
      <c r="AT933" s="76"/>
      <c r="AU933" s="76"/>
      <c r="AV933" s="76"/>
      <c r="AW933" s="76"/>
      <c r="AX933" s="76"/>
      <c r="AY933" s="76"/>
      <c r="AZ933" s="76"/>
      <c r="BA933" s="76"/>
      <c r="BB933" s="76"/>
      <c r="BC933" s="76"/>
      <c r="BD933" s="76"/>
      <c r="BE933" s="76"/>
      <c r="BF933" s="76"/>
      <c r="BG933" s="76"/>
      <c r="BH933" s="76"/>
      <c r="BI933" s="76"/>
      <c r="BJ933" s="76"/>
      <c r="BK933" s="76"/>
      <c r="BL933" s="76"/>
      <c r="BM933" s="76"/>
      <c r="BN933" s="76"/>
      <c r="BO933" s="76"/>
      <c r="BP933" s="76"/>
      <c r="BQ933" s="76"/>
      <c r="BR933" s="76"/>
      <c r="BS933" s="76"/>
      <c r="BT933" s="76"/>
      <c r="BU933" s="76"/>
      <c r="BV933" s="76"/>
      <c r="BW933" s="76"/>
      <c r="BX933" s="76"/>
      <c r="BY933" s="76"/>
      <c r="BZ933" s="76"/>
      <c r="CA933" s="76"/>
      <c r="CB933" s="76"/>
      <c r="CC933" s="76"/>
      <c r="CD933" s="76"/>
      <c r="CE933" s="76"/>
      <c r="CF933" s="76"/>
      <c r="CG933" s="76"/>
      <c r="CH933" s="76"/>
      <c r="CI933" s="76"/>
      <c r="CJ933" s="76"/>
      <c r="CK933" s="76"/>
      <c r="CL933" s="76"/>
    </row>
    <row r="934" spans="3:90" x14ac:dyDescent="0.4">
      <c r="C934" s="12"/>
      <c r="D934" s="12"/>
      <c r="E934" s="12" t="s">
        <v>906</v>
      </c>
      <c r="F934" s="12"/>
      <c r="G934" s="12"/>
      <c r="H934" s="12"/>
      <c r="I934" s="60"/>
      <c r="J934" s="60"/>
      <c r="K934" s="15"/>
      <c r="L934" s="15"/>
      <c r="M934" s="15"/>
      <c r="N934" s="15"/>
      <c r="O934" s="15"/>
      <c r="P934" s="15"/>
      <c r="R934" s="15"/>
      <c r="S934" s="76"/>
      <c r="T934" s="76"/>
      <c r="U934" s="76"/>
      <c r="V934" s="76"/>
      <c r="W934" s="76"/>
      <c r="X934" s="76"/>
      <c r="Y934" s="76"/>
      <c r="Z934" s="76"/>
      <c r="AA934" s="76"/>
      <c r="AB934" s="76"/>
      <c r="AC934" s="76"/>
      <c r="AD934" s="76"/>
      <c r="AE934" s="76"/>
      <c r="AF934" s="76"/>
      <c r="AG934" s="76"/>
      <c r="AH934" s="76"/>
      <c r="AI934" s="76"/>
      <c r="AJ934" s="76"/>
      <c r="AK934" s="76"/>
      <c r="AL934" s="76"/>
      <c r="AM934" s="76"/>
      <c r="AN934" s="76"/>
      <c r="AO934" s="76"/>
      <c r="AP934" s="76"/>
      <c r="AQ934" s="76"/>
      <c r="AR934" s="76"/>
      <c r="AS934" s="76"/>
      <c r="AT934" s="76"/>
      <c r="AU934" s="76"/>
      <c r="AV934" s="76"/>
      <c r="AW934" s="76"/>
      <c r="AX934" s="76"/>
      <c r="AY934" s="76"/>
      <c r="AZ934" s="76"/>
      <c r="BA934" s="76"/>
      <c r="BB934" s="76"/>
      <c r="BC934" s="76"/>
      <c r="BD934" s="76"/>
      <c r="BE934" s="76"/>
      <c r="BF934" s="76"/>
      <c r="BG934" s="76"/>
      <c r="BH934" s="76"/>
      <c r="BI934" s="76"/>
      <c r="BJ934" s="76"/>
      <c r="BK934" s="76"/>
      <c r="BL934" s="76"/>
      <c r="BM934" s="76"/>
      <c r="BN934" s="76"/>
      <c r="BO934" s="76"/>
      <c r="BP934" s="76"/>
      <c r="BQ934" s="76"/>
      <c r="BR934" s="76"/>
      <c r="BS934" s="76"/>
      <c r="BT934" s="76"/>
      <c r="BU934" s="76"/>
      <c r="BV934" s="76"/>
      <c r="BW934" s="76"/>
      <c r="BX934" s="76"/>
      <c r="BY934" s="76"/>
      <c r="BZ934" s="76"/>
      <c r="CA934" s="76"/>
      <c r="CB934" s="76"/>
      <c r="CC934" s="76"/>
      <c r="CD934" s="76"/>
      <c r="CE934" s="76"/>
      <c r="CF934" s="76"/>
      <c r="CG934" s="76"/>
      <c r="CH934" s="76"/>
      <c r="CI934" s="76"/>
      <c r="CJ934" s="76"/>
      <c r="CK934" s="76"/>
      <c r="CL934" s="76"/>
    </row>
    <row r="935" spans="3:90" x14ac:dyDescent="0.4">
      <c r="C935" s="12"/>
      <c r="D935" s="12"/>
      <c r="E935" s="12" t="s">
        <v>906</v>
      </c>
      <c r="F935" s="12"/>
      <c r="G935" s="12"/>
      <c r="H935" s="12"/>
      <c r="I935" s="60"/>
      <c r="J935" s="60"/>
      <c r="K935" s="15"/>
      <c r="L935" s="15"/>
      <c r="M935" s="15"/>
      <c r="N935" s="15"/>
      <c r="O935" s="15"/>
      <c r="P935" s="15"/>
      <c r="R935" s="15"/>
      <c r="S935" s="76"/>
      <c r="T935" s="76"/>
      <c r="U935" s="76"/>
      <c r="V935" s="76"/>
      <c r="W935" s="76"/>
      <c r="X935" s="76"/>
      <c r="Y935" s="76"/>
      <c r="Z935" s="76"/>
      <c r="AA935" s="76"/>
      <c r="AB935" s="76"/>
      <c r="AC935" s="76"/>
      <c r="AD935" s="76"/>
      <c r="AE935" s="76"/>
      <c r="AF935" s="76"/>
      <c r="AG935" s="76"/>
      <c r="AH935" s="76"/>
      <c r="AI935" s="76"/>
      <c r="AJ935" s="76"/>
      <c r="AK935" s="76"/>
      <c r="AL935" s="76"/>
      <c r="AM935" s="76"/>
      <c r="AN935" s="76"/>
      <c r="AO935" s="76"/>
      <c r="AP935" s="76"/>
      <c r="AQ935" s="76"/>
      <c r="AR935" s="76"/>
      <c r="AS935" s="76"/>
      <c r="AT935" s="76"/>
      <c r="AU935" s="76"/>
      <c r="AV935" s="76"/>
      <c r="AW935" s="76"/>
      <c r="AX935" s="76"/>
      <c r="AY935" s="76"/>
      <c r="AZ935" s="76"/>
      <c r="BA935" s="76"/>
      <c r="BB935" s="76"/>
      <c r="BC935" s="76"/>
      <c r="BD935" s="76"/>
      <c r="BE935" s="76"/>
      <c r="BF935" s="76"/>
      <c r="BG935" s="76"/>
      <c r="BH935" s="76"/>
      <c r="BI935" s="76"/>
      <c r="BJ935" s="76"/>
      <c r="BK935" s="76"/>
      <c r="BL935" s="76"/>
      <c r="BM935" s="76"/>
      <c r="BN935" s="76"/>
      <c r="BO935" s="76"/>
      <c r="BP935" s="76"/>
      <c r="BQ935" s="76"/>
      <c r="BR935" s="76"/>
      <c r="BS935" s="76"/>
      <c r="BT935" s="76"/>
      <c r="BU935" s="76"/>
      <c r="BV935" s="76"/>
      <c r="BW935" s="76"/>
      <c r="BX935" s="76"/>
      <c r="BY935" s="76"/>
      <c r="BZ935" s="76"/>
      <c r="CA935" s="76"/>
      <c r="CB935" s="76"/>
      <c r="CC935" s="76"/>
      <c r="CD935" s="76"/>
      <c r="CE935" s="76"/>
      <c r="CF935" s="76"/>
      <c r="CG935" s="76"/>
      <c r="CH935" s="76"/>
      <c r="CI935" s="76"/>
      <c r="CJ935" s="76"/>
      <c r="CK935" s="76"/>
      <c r="CL935" s="76"/>
    </row>
    <row r="936" spans="3:90" x14ac:dyDescent="0.4">
      <c r="C936" s="12"/>
      <c r="D936" s="12"/>
      <c r="E936" s="12" t="s">
        <v>906</v>
      </c>
      <c r="F936" s="12"/>
      <c r="G936" s="12"/>
      <c r="H936" s="12"/>
      <c r="I936" s="60"/>
      <c r="J936" s="60"/>
      <c r="K936" s="15"/>
      <c r="L936" s="15"/>
      <c r="M936" s="15"/>
      <c r="N936" s="15"/>
      <c r="O936" s="15"/>
      <c r="P936" s="15"/>
      <c r="R936" s="15"/>
      <c r="S936" s="76"/>
      <c r="T936" s="76"/>
      <c r="U936" s="76"/>
      <c r="V936" s="76"/>
      <c r="W936" s="76"/>
      <c r="X936" s="76"/>
      <c r="Y936" s="76"/>
      <c r="Z936" s="76"/>
      <c r="AA936" s="76"/>
      <c r="AB936" s="76"/>
      <c r="AC936" s="76"/>
      <c r="AD936" s="76"/>
      <c r="AE936" s="76"/>
      <c r="AF936" s="76"/>
      <c r="AG936" s="76"/>
      <c r="AH936" s="76"/>
      <c r="AI936" s="76"/>
      <c r="AJ936" s="76"/>
      <c r="AK936" s="76"/>
      <c r="AL936" s="76"/>
      <c r="AM936" s="76"/>
      <c r="AN936" s="76"/>
      <c r="AO936" s="76"/>
      <c r="AP936" s="76"/>
      <c r="AQ936" s="76"/>
      <c r="AR936" s="76"/>
      <c r="AS936" s="76"/>
      <c r="AT936" s="76"/>
      <c r="AU936" s="76"/>
      <c r="AV936" s="76"/>
      <c r="AW936" s="76"/>
      <c r="AX936" s="76"/>
      <c r="AY936" s="76"/>
      <c r="AZ936" s="76"/>
      <c r="BA936" s="76"/>
      <c r="BB936" s="76"/>
      <c r="BC936" s="76"/>
      <c r="BD936" s="76"/>
      <c r="BE936" s="76"/>
      <c r="BF936" s="76"/>
      <c r="BG936" s="76"/>
      <c r="BH936" s="76"/>
      <c r="BI936" s="76"/>
      <c r="BJ936" s="76"/>
      <c r="BK936" s="76"/>
      <c r="BL936" s="76"/>
      <c r="BM936" s="76"/>
      <c r="BN936" s="76"/>
      <c r="BO936" s="76"/>
      <c r="BP936" s="76"/>
      <c r="BQ936" s="76"/>
      <c r="BR936" s="76"/>
      <c r="BS936" s="76"/>
      <c r="BT936" s="76"/>
      <c r="BU936" s="76"/>
      <c r="BV936" s="76"/>
      <c r="BW936" s="76"/>
      <c r="BX936" s="76"/>
      <c r="BY936" s="76"/>
      <c r="BZ936" s="76"/>
      <c r="CA936" s="76"/>
      <c r="CB936" s="76"/>
      <c r="CC936" s="76"/>
      <c r="CD936" s="76"/>
      <c r="CE936" s="76"/>
      <c r="CF936" s="76"/>
      <c r="CG936" s="76"/>
      <c r="CH936" s="76"/>
      <c r="CI936" s="76"/>
      <c r="CJ936" s="76"/>
      <c r="CK936" s="76"/>
      <c r="CL936" s="76"/>
    </row>
    <row r="937" spans="3:90" x14ac:dyDescent="0.4">
      <c r="C937" s="12"/>
      <c r="D937" s="12"/>
      <c r="E937" s="12" t="s">
        <v>906</v>
      </c>
      <c r="F937" s="12"/>
      <c r="G937" s="12"/>
      <c r="H937" s="12"/>
      <c r="I937" s="60"/>
      <c r="J937" s="60"/>
      <c r="K937" s="15"/>
      <c r="L937" s="15"/>
      <c r="M937" s="15"/>
      <c r="N937" s="15"/>
      <c r="O937" s="15"/>
      <c r="P937" s="15"/>
      <c r="R937" s="15"/>
      <c r="S937" s="76"/>
      <c r="T937" s="76"/>
      <c r="U937" s="76"/>
      <c r="V937" s="76"/>
      <c r="W937" s="76"/>
      <c r="X937" s="76"/>
      <c r="Y937" s="76"/>
      <c r="Z937" s="76"/>
      <c r="AA937" s="76"/>
      <c r="AB937" s="76"/>
      <c r="AC937" s="76"/>
      <c r="AD937" s="76"/>
      <c r="AE937" s="76"/>
      <c r="AF937" s="76"/>
      <c r="AG937" s="76"/>
      <c r="AH937" s="76"/>
      <c r="AI937" s="76"/>
      <c r="AJ937" s="76"/>
      <c r="AK937" s="76"/>
      <c r="AL937" s="76"/>
      <c r="AM937" s="76"/>
      <c r="AN937" s="76"/>
      <c r="AO937" s="76"/>
      <c r="AP937" s="76"/>
      <c r="AQ937" s="76"/>
      <c r="AR937" s="76"/>
      <c r="AS937" s="76"/>
      <c r="AT937" s="76"/>
      <c r="AU937" s="76"/>
      <c r="AV937" s="76"/>
      <c r="AW937" s="76"/>
      <c r="AX937" s="76"/>
      <c r="AY937" s="76"/>
      <c r="AZ937" s="76"/>
      <c r="BA937" s="76"/>
      <c r="BB937" s="76"/>
      <c r="BC937" s="76"/>
      <c r="BD937" s="76"/>
      <c r="BE937" s="76"/>
      <c r="BF937" s="76"/>
      <c r="BG937" s="76"/>
      <c r="BH937" s="76"/>
      <c r="BI937" s="76"/>
      <c r="BJ937" s="76"/>
      <c r="BK937" s="76"/>
      <c r="BL937" s="76"/>
      <c r="BM937" s="76"/>
      <c r="BN937" s="76"/>
      <c r="BO937" s="76"/>
      <c r="BP937" s="76"/>
      <c r="BQ937" s="76"/>
      <c r="BR937" s="76"/>
      <c r="BS937" s="76"/>
      <c r="BT937" s="76"/>
      <c r="BU937" s="76"/>
      <c r="BV937" s="76"/>
      <c r="BW937" s="76"/>
      <c r="BX937" s="76"/>
      <c r="BY937" s="76"/>
      <c r="BZ937" s="76"/>
      <c r="CA937" s="76"/>
      <c r="CB937" s="76"/>
      <c r="CC937" s="76"/>
      <c r="CD937" s="76"/>
      <c r="CE937" s="76"/>
      <c r="CF937" s="76"/>
      <c r="CG937" s="76"/>
      <c r="CH937" s="76"/>
      <c r="CI937" s="76"/>
      <c r="CJ937" s="76"/>
      <c r="CK937" s="76"/>
      <c r="CL937" s="76"/>
    </row>
    <row r="938" spans="3:90" x14ac:dyDescent="0.4">
      <c r="C938" s="12"/>
      <c r="D938" s="12"/>
      <c r="E938" s="12" t="s">
        <v>906</v>
      </c>
      <c r="F938" s="12"/>
      <c r="G938" s="12"/>
      <c r="H938" s="12"/>
      <c r="I938" s="60"/>
      <c r="J938" s="60"/>
      <c r="K938" s="15"/>
      <c r="L938" s="15"/>
      <c r="M938" s="15"/>
      <c r="N938" s="15"/>
      <c r="O938" s="15"/>
      <c r="P938" s="15"/>
      <c r="R938" s="15"/>
      <c r="S938" s="76"/>
      <c r="T938" s="76"/>
      <c r="U938" s="76"/>
      <c r="V938" s="76"/>
      <c r="W938" s="76"/>
      <c r="X938" s="76"/>
      <c r="Y938" s="76"/>
      <c r="Z938" s="76"/>
      <c r="AA938" s="76"/>
      <c r="AB938" s="76"/>
      <c r="AC938" s="76"/>
      <c r="AD938" s="76"/>
      <c r="AE938" s="76"/>
      <c r="AF938" s="76"/>
      <c r="AG938" s="76"/>
      <c r="AH938" s="76"/>
      <c r="AI938" s="76"/>
      <c r="AJ938" s="76"/>
      <c r="AK938" s="76"/>
      <c r="AL938" s="76"/>
      <c r="AM938" s="76"/>
      <c r="AN938" s="76"/>
      <c r="AO938" s="76"/>
      <c r="AP938" s="76"/>
      <c r="AQ938" s="76"/>
      <c r="AR938" s="76"/>
      <c r="AS938" s="76"/>
      <c r="AT938" s="76"/>
      <c r="AU938" s="76"/>
      <c r="AV938" s="76"/>
      <c r="AW938" s="76"/>
      <c r="AX938" s="76"/>
      <c r="AY938" s="76"/>
      <c r="AZ938" s="76"/>
      <c r="BA938" s="76"/>
      <c r="BB938" s="76"/>
      <c r="BC938" s="76"/>
      <c r="BD938" s="76"/>
      <c r="BE938" s="76"/>
      <c r="BF938" s="76"/>
      <c r="BG938" s="76"/>
      <c r="BH938" s="76"/>
      <c r="BI938" s="76"/>
      <c r="BJ938" s="76"/>
      <c r="BK938" s="76"/>
      <c r="BL938" s="76"/>
      <c r="BM938" s="76"/>
      <c r="BN938" s="76"/>
      <c r="BO938" s="76"/>
      <c r="BP938" s="76"/>
      <c r="BQ938" s="76"/>
      <c r="BR938" s="76"/>
      <c r="BS938" s="76"/>
      <c r="BT938" s="76"/>
      <c r="BU938" s="76"/>
      <c r="BV938" s="76"/>
      <c r="BW938" s="76"/>
      <c r="BX938" s="76"/>
      <c r="BY938" s="76"/>
      <c r="BZ938" s="76"/>
      <c r="CA938" s="76"/>
      <c r="CB938" s="76"/>
      <c r="CC938" s="76"/>
      <c r="CD938" s="76"/>
      <c r="CE938" s="76"/>
      <c r="CF938" s="76"/>
      <c r="CG938" s="76"/>
      <c r="CH938" s="76"/>
      <c r="CI938" s="76"/>
      <c r="CJ938" s="76"/>
      <c r="CK938" s="76"/>
      <c r="CL938" s="76"/>
    </row>
    <row r="939" spans="3:90" x14ac:dyDescent="0.4">
      <c r="C939" s="12"/>
      <c r="D939" s="12"/>
      <c r="E939" s="12" t="s">
        <v>906</v>
      </c>
      <c r="F939" s="12"/>
      <c r="G939" s="12"/>
      <c r="H939" s="12"/>
      <c r="I939" s="60"/>
      <c r="J939" s="60"/>
      <c r="K939" s="15"/>
      <c r="L939" s="15"/>
      <c r="M939" s="15"/>
      <c r="N939" s="15"/>
      <c r="O939" s="15"/>
      <c r="P939" s="15"/>
      <c r="R939" s="15"/>
      <c r="S939" s="76"/>
      <c r="T939" s="76"/>
      <c r="U939" s="76"/>
      <c r="V939" s="76"/>
      <c r="W939" s="76"/>
      <c r="X939" s="76"/>
      <c r="Y939" s="76"/>
      <c r="Z939" s="76"/>
      <c r="AA939" s="76"/>
      <c r="AB939" s="76"/>
      <c r="AC939" s="76"/>
      <c r="AD939" s="76"/>
      <c r="AE939" s="76"/>
      <c r="AF939" s="76"/>
      <c r="AG939" s="76"/>
      <c r="AH939" s="76"/>
      <c r="AI939" s="76"/>
      <c r="AJ939" s="76"/>
      <c r="AK939" s="76"/>
      <c r="AL939" s="76"/>
      <c r="AM939" s="76"/>
      <c r="AN939" s="76"/>
      <c r="AO939" s="76"/>
      <c r="AP939" s="76"/>
      <c r="AQ939" s="76"/>
      <c r="AR939" s="76"/>
      <c r="AS939" s="76"/>
      <c r="AT939" s="76"/>
      <c r="AU939" s="76"/>
      <c r="AV939" s="76"/>
      <c r="AW939" s="76"/>
      <c r="AX939" s="76"/>
      <c r="AY939" s="76"/>
      <c r="AZ939" s="76"/>
      <c r="BA939" s="76"/>
      <c r="BB939" s="76"/>
      <c r="BC939" s="76"/>
      <c r="BD939" s="76"/>
      <c r="BE939" s="76"/>
      <c r="BF939" s="76"/>
      <c r="BG939" s="76"/>
      <c r="BH939" s="76"/>
      <c r="BI939" s="76"/>
      <c r="BJ939" s="76"/>
      <c r="BK939" s="76"/>
      <c r="BL939" s="76"/>
      <c r="BM939" s="76"/>
      <c r="BN939" s="76"/>
      <c r="BO939" s="76"/>
      <c r="BP939" s="76"/>
      <c r="BQ939" s="76"/>
      <c r="BR939" s="76"/>
      <c r="BS939" s="76"/>
      <c r="BT939" s="76"/>
      <c r="BU939" s="76"/>
      <c r="BV939" s="76"/>
      <c r="BW939" s="76"/>
      <c r="BX939" s="76"/>
      <c r="BY939" s="76"/>
      <c r="BZ939" s="76"/>
      <c r="CA939" s="76"/>
      <c r="CB939" s="76"/>
      <c r="CC939" s="76"/>
      <c r="CD939" s="76"/>
      <c r="CE939" s="76"/>
      <c r="CF939" s="76"/>
      <c r="CG939" s="76"/>
      <c r="CH939" s="76"/>
      <c r="CI939" s="76"/>
      <c r="CJ939" s="76"/>
      <c r="CK939" s="76"/>
      <c r="CL939" s="76"/>
    </row>
    <row r="940" spans="3:90" x14ac:dyDescent="0.4">
      <c r="C940" s="12"/>
      <c r="D940" s="12"/>
      <c r="E940" s="12" t="s">
        <v>906</v>
      </c>
      <c r="F940" s="12"/>
      <c r="G940" s="12"/>
      <c r="H940" s="12"/>
      <c r="I940" s="60"/>
      <c r="J940" s="60"/>
      <c r="K940" s="15"/>
      <c r="L940" s="15"/>
      <c r="M940" s="15"/>
      <c r="N940" s="15"/>
      <c r="O940" s="15"/>
      <c r="P940" s="15"/>
      <c r="R940" s="15"/>
      <c r="S940" s="76"/>
      <c r="T940" s="76"/>
      <c r="U940" s="76"/>
      <c r="V940" s="76"/>
      <c r="W940" s="76"/>
      <c r="X940" s="76"/>
      <c r="Y940" s="76"/>
      <c r="Z940" s="76"/>
      <c r="AA940" s="76"/>
      <c r="AB940" s="76"/>
      <c r="AC940" s="76"/>
      <c r="AD940" s="76"/>
      <c r="AE940" s="76"/>
      <c r="AF940" s="76"/>
      <c r="AG940" s="76"/>
      <c r="AH940" s="76"/>
      <c r="AI940" s="76"/>
      <c r="AJ940" s="76"/>
      <c r="AK940" s="76"/>
      <c r="AL940" s="76"/>
      <c r="AM940" s="76"/>
      <c r="AN940" s="76"/>
      <c r="AO940" s="76"/>
      <c r="AP940" s="76"/>
      <c r="AQ940" s="76"/>
      <c r="AR940" s="76"/>
      <c r="AS940" s="76"/>
      <c r="AT940" s="76"/>
      <c r="AU940" s="76"/>
      <c r="AV940" s="76"/>
      <c r="AW940" s="76"/>
      <c r="AX940" s="76"/>
      <c r="AY940" s="76"/>
      <c r="AZ940" s="76"/>
      <c r="BA940" s="76"/>
      <c r="BB940" s="76"/>
      <c r="BC940" s="76"/>
      <c r="BD940" s="76"/>
      <c r="BE940" s="76"/>
      <c r="BF940" s="76"/>
      <c r="BG940" s="76"/>
      <c r="BH940" s="76"/>
      <c r="BI940" s="76"/>
      <c r="BJ940" s="76"/>
      <c r="BK940" s="76"/>
      <c r="BL940" s="76"/>
      <c r="BM940" s="76"/>
      <c r="BN940" s="76"/>
      <c r="BO940" s="76"/>
      <c r="BP940" s="76"/>
      <c r="BQ940" s="76"/>
      <c r="BR940" s="76"/>
      <c r="BS940" s="76"/>
      <c r="BT940" s="76"/>
      <c r="BU940" s="76"/>
      <c r="BV940" s="76"/>
      <c r="BW940" s="76"/>
      <c r="BX940" s="76"/>
      <c r="BY940" s="76"/>
      <c r="BZ940" s="76"/>
      <c r="CA940" s="76"/>
      <c r="CB940" s="76"/>
      <c r="CC940" s="76"/>
      <c r="CD940" s="76"/>
      <c r="CE940" s="76"/>
      <c r="CF940" s="76"/>
      <c r="CG940" s="76"/>
      <c r="CH940" s="76"/>
      <c r="CI940" s="76"/>
      <c r="CJ940" s="76"/>
      <c r="CK940" s="76"/>
      <c r="CL940" s="76"/>
    </row>
    <row r="941" spans="3:90" x14ac:dyDescent="0.4">
      <c r="C941" s="12"/>
      <c r="D941" s="12"/>
      <c r="E941" s="12" t="s">
        <v>906</v>
      </c>
      <c r="F941" s="12"/>
      <c r="G941" s="12"/>
      <c r="H941" s="12"/>
      <c r="I941" s="60"/>
      <c r="J941" s="60"/>
      <c r="K941" s="15"/>
      <c r="L941" s="15"/>
      <c r="M941" s="15"/>
      <c r="N941" s="15"/>
      <c r="O941" s="15"/>
      <c r="P941" s="15"/>
      <c r="R941" s="15"/>
      <c r="S941" s="76"/>
      <c r="T941" s="76"/>
      <c r="U941" s="76"/>
      <c r="V941" s="76"/>
      <c r="W941" s="76"/>
      <c r="X941" s="76"/>
      <c r="Y941" s="76"/>
      <c r="Z941" s="76"/>
      <c r="AA941" s="76"/>
      <c r="AB941" s="76"/>
      <c r="AC941" s="76"/>
      <c r="AD941" s="76"/>
      <c r="AE941" s="76"/>
      <c r="AF941" s="76"/>
      <c r="AG941" s="76"/>
      <c r="AH941" s="76"/>
      <c r="AI941" s="76"/>
      <c r="AJ941" s="76"/>
      <c r="AK941" s="76"/>
      <c r="AL941" s="76"/>
      <c r="AM941" s="76"/>
      <c r="AN941" s="76"/>
      <c r="AO941" s="76"/>
      <c r="AP941" s="76"/>
      <c r="AQ941" s="76"/>
      <c r="AR941" s="76"/>
      <c r="AS941" s="76"/>
      <c r="AT941" s="76"/>
      <c r="AU941" s="76"/>
      <c r="AV941" s="76"/>
      <c r="AW941" s="76"/>
      <c r="AX941" s="76"/>
      <c r="AY941" s="76"/>
      <c r="AZ941" s="76"/>
      <c r="BA941" s="76"/>
      <c r="BB941" s="76"/>
      <c r="BC941" s="76"/>
      <c r="BD941" s="76"/>
      <c r="BE941" s="76"/>
      <c r="BF941" s="76"/>
      <c r="BG941" s="76"/>
      <c r="BH941" s="76"/>
      <c r="BI941" s="76"/>
      <c r="BJ941" s="76"/>
      <c r="BK941" s="76"/>
      <c r="BL941" s="76"/>
      <c r="BM941" s="76"/>
      <c r="BN941" s="76"/>
      <c r="BO941" s="76"/>
      <c r="BP941" s="76"/>
      <c r="BQ941" s="76"/>
      <c r="BR941" s="76"/>
      <c r="BS941" s="76"/>
      <c r="BT941" s="76"/>
      <c r="BU941" s="76"/>
      <c r="BV941" s="76"/>
      <c r="BW941" s="76"/>
      <c r="BX941" s="76"/>
      <c r="BY941" s="76"/>
      <c r="BZ941" s="76"/>
      <c r="CA941" s="76"/>
      <c r="CB941" s="76"/>
      <c r="CC941" s="76"/>
      <c r="CD941" s="76"/>
      <c r="CE941" s="76"/>
      <c r="CF941" s="76"/>
      <c r="CG941" s="76"/>
      <c r="CH941" s="76"/>
      <c r="CI941" s="76"/>
      <c r="CJ941" s="76"/>
      <c r="CK941" s="76"/>
      <c r="CL941" s="76"/>
    </row>
    <row r="942" spans="3:90" x14ac:dyDescent="0.4">
      <c r="C942" s="12"/>
      <c r="D942" s="12"/>
      <c r="E942" s="12" t="s">
        <v>906</v>
      </c>
      <c r="F942" s="12"/>
      <c r="G942" s="12"/>
      <c r="H942" s="12"/>
      <c r="I942" s="60"/>
      <c r="J942" s="60"/>
      <c r="K942" s="15"/>
      <c r="L942" s="15"/>
      <c r="M942" s="15"/>
      <c r="N942" s="15"/>
      <c r="O942" s="15"/>
      <c r="P942" s="15"/>
      <c r="R942" s="15"/>
      <c r="S942" s="76"/>
      <c r="T942" s="76"/>
      <c r="U942" s="76"/>
      <c r="V942" s="76"/>
      <c r="W942" s="76"/>
      <c r="X942" s="76"/>
      <c r="Y942" s="76"/>
      <c r="Z942" s="76"/>
      <c r="AA942" s="76"/>
      <c r="AB942" s="76"/>
      <c r="AC942" s="76"/>
      <c r="AD942" s="76"/>
      <c r="AE942" s="76"/>
      <c r="AF942" s="76"/>
      <c r="AG942" s="76"/>
      <c r="AH942" s="76"/>
      <c r="AI942" s="76"/>
      <c r="AJ942" s="76"/>
      <c r="AK942" s="76"/>
      <c r="AL942" s="76"/>
      <c r="AM942" s="76"/>
      <c r="AN942" s="76"/>
      <c r="AO942" s="76"/>
      <c r="AP942" s="76"/>
      <c r="AQ942" s="76"/>
      <c r="AR942" s="76"/>
      <c r="AS942" s="76"/>
      <c r="AT942" s="76"/>
      <c r="AU942" s="76"/>
      <c r="AV942" s="76"/>
      <c r="AW942" s="76"/>
      <c r="AX942" s="76"/>
      <c r="AY942" s="76"/>
      <c r="AZ942" s="76"/>
      <c r="BA942" s="76"/>
      <c r="BB942" s="76"/>
      <c r="BC942" s="76"/>
      <c r="BD942" s="76"/>
      <c r="BE942" s="76"/>
      <c r="BF942" s="76"/>
      <c r="BG942" s="76"/>
      <c r="BH942" s="76"/>
      <c r="BI942" s="76"/>
      <c r="BJ942" s="76"/>
      <c r="BK942" s="76"/>
      <c r="BL942" s="76"/>
      <c r="BM942" s="76"/>
      <c r="BN942" s="76"/>
      <c r="BO942" s="76"/>
      <c r="BP942" s="76"/>
      <c r="BQ942" s="76"/>
      <c r="BR942" s="76"/>
      <c r="BS942" s="76"/>
      <c r="BT942" s="76"/>
      <c r="BU942" s="76"/>
      <c r="BV942" s="76"/>
      <c r="BW942" s="76"/>
      <c r="BX942" s="76"/>
      <c r="BY942" s="76"/>
      <c r="BZ942" s="76"/>
      <c r="CA942" s="76"/>
      <c r="CB942" s="76"/>
      <c r="CC942" s="76"/>
      <c r="CD942" s="76"/>
      <c r="CE942" s="76"/>
      <c r="CF942" s="76"/>
      <c r="CG942" s="76"/>
      <c r="CH942" s="76"/>
      <c r="CI942" s="76"/>
      <c r="CJ942" s="76"/>
      <c r="CK942" s="76"/>
      <c r="CL942" s="76"/>
    </row>
    <row r="943" spans="3:90" x14ac:dyDescent="0.4">
      <c r="C943" s="12"/>
      <c r="D943" s="12"/>
      <c r="E943" s="12" t="s">
        <v>906</v>
      </c>
      <c r="F943" s="12"/>
      <c r="G943" s="12"/>
      <c r="H943" s="12"/>
      <c r="I943" s="60"/>
      <c r="J943" s="60"/>
      <c r="K943" s="15"/>
      <c r="L943" s="15"/>
      <c r="M943" s="15"/>
      <c r="N943" s="15"/>
      <c r="O943" s="15"/>
      <c r="P943" s="15"/>
      <c r="R943" s="15"/>
      <c r="S943" s="76"/>
      <c r="T943" s="76"/>
      <c r="U943" s="76"/>
      <c r="V943" s="76"/>
      <c r="W943" s="76"/>
      <c r="X943" s="76"/>
      <c r="Y943" s="76"/>
      <c r="Z943" s="76"/>
      <c r="AA943" s="76"/>
      <c r="AB943" s="76"/>
      <c r="AC943" s="76"/>
      <c r="AD943" s="76"/>
      <c r="AE943" s="76"/>
      <c r="AF943" s="76"/>
      <c r="AG943" s="76"/>
      <c r="AH943" s="76"/>
      <c r="AI943" s="76"/>
      <c r="AJ943" s="76"/>
      <c r="AK943" s="76"/>
      <c r="AL943" s="76"/>
      <c r="AM943" s="76"/>
      <c r="AN943" s="76"/>
      <c r="AO943" s="76"/>
      <c r="AP943" s="76"/>
      <c r="AQ943" s="76"/>
      <c r="AR943" s="76"/>
      <c r="AS943" s="76"/>
      <c r="AT943" s="76"/>
      <c r="AU943" s="76"/>
      <c r="AV943" s="76"/>
      <c r="AW943" s="76"/>
      <c r="AX943" s="76"/>
      <c r="AY943" s="76"/>
      <c r="AZ943" s="76"/>
      <c r="BA943" s="76"/>
      <c r="BB943" s="76"/>
      <c r="BC943" s="76"/>
      <c r="BD943" s="76"/>
      <c r="BE943" s="76"/>
      <c r="BF943" s="76"/>
      <c r="BG943" s="76"/>
      <c r="BH943" s="76"/>
      <c r="BI943" s="76"/>
      <c r="BJ943" s="76"/>
      <c r="BK943" s="76"/>
      <c r="BL943" s="76"/>
      <c r="BM943" s="76"/>
      <c r="BN943" s="76"/>
      <c r="BO943" s="76"/>
      <c r="BP943" s="76"/>
      <c r="BQ943" s="76"/>
      <c r="BR943" s="76"/>
      <c r="BS943" s="76"/>
      <c r="BT943" s="76"/>
      <c r="BU943" s="76"/>
      <c r="BV943" s="76"/>
      <c r="BW943" s="76"/>
      <c r="BX943" s="76"/>
      <c r="BY943" s="76"/>
      <c r="BZ943" s="76"/>
      <c r="CA943" s="76"/>
      <c r="CB943" s="76"/>
      <c r="CC943" s="76"/>
      <c r="CD943" s="76"/>
      <c r="CE943" s="76"/>
      <c r="CF943" s="76"/>
      <c r="CG943" s="76"/>
      <c r="CH943" s="76"/>
      <c r="CI943" s="76"/>
      <c r="CJ943" s="76"/>
      <c r="CK943" s="76"/>
      <c r="CL943" s="76"/>
    </row>
    <row r="944" spans="3:90" x14ac:dyDescent="0.4">
      <c r="C944" s="12"/>
      <c r="D944" s="12"/>
      <c r="E944" s="12" t="s">
        <v>906</v>
      </c>
      <c r="F944" s="12"/>
      <c r="G944" s="12"/>
      <c r="H944" s="12"/>
      <c r="I944" s="60"/>
      <c r="J944" s="60"/>
      <c r="K944" s="15"/>
      <c r="L944" s="15"/>
      <c r="M944" s="15"/>
      <c r="N944" s="15"/>
      <c r="O944" s="15"/>
      <c r="P944" s="15"/>
      <c r="R944" s="15"/>
      <c r="S944" s="76"/>
      <c r="T944" s="76"/>
      <c r="U944" s="76"/>
      <c r="V944" s="76"/>
      <c r="W944" s="76"/>
      <c r="X944" s="76"/>
      <c r="Y944" s="76"/>
      <c r="Z944" s="76"/>
      <c r="AA944" s="76"/>
      <c r="AB944" s="76"/>
      <c r="AC944" s="76"/>
      <c r="AD944" s="76"/>
      <c r="AE944" s="76"/>
      <c r="AF944" s="76"/>
      <c r="AG944" s="76"/>
      <c r="AH944" s="76"/>
      <c r="AI944" s="76"/>
      <c r="AJ944" s="76"/>
      <c r="AK944" s="76"/>
      <c r="AL944" s="76"/>
      <c r="AM944" s="76"/>
      <c r="AN944" s="76"/>
      <c r="AO944" s="76"/>
      <c r="AP944" s="76"/>
      <c r="AQ944" s="76"/>
      <c r="AR944" s="76"/>
      <c r="AS944" s="76"/>
      <c r="AT944" s="76"/>
      <c r="AU944" s="76"/>
      <c r="AV944" s="76"/>
      <c r="AW944" s="76"/>
      <c r="AX944" s="76"/>
      <c r="AY944" s="76"/>
      <c r="AZ944" s="76"/>
      <c r="BA944" s="76"/>
      <c r="BB944" s="76"/>
      <c r="BC944" s="76"/>
      <c r="BD944" s="76"/>
      <c r="BE944" s="76"/>
      <c r="BF944" s="76"/>
      <c r="BG944" s="76"/>
      <c r="BH944" s="76"/>
      <c r="BI944" s="76"/>
      <c r="BJ944" s="76"/>
      <c r="BK944" s="76"/>
      <c r="BL944" s="76"/>
      <c r="BM944" s="76"/>
      <c r="BN944" s="76"/>
      <c r="BO944" s="76"/>
      <c r="BP944" s="76"/>
      <c r="BQ944" s="76"/>
      <c r="BR944" s="76"/>
      <c r="BS944" s="76"/>
      <c r="BT944" s="76"/>
      <c r="BU944" s="76"/>
      <c r="BV944" s="76"/>
      <c r="BW944" s="76"/>
      <c r="BX944" s="76"/>
      <c r="BY944" s="76"/>
      <c r="BZ944" s="76"/>
      <c r="CA944" s="76"/>
      <c r="CB944" s="76"/>
      <c r="CC944" s="76"/>
      <c r="CD944" s="76"/>
      <c r="CE944" s="76"/>
      <c r="CF944" s="76"/>
      <c r="CG944" s="76"/>
      <c r="CH944" s="76"/>
      <c r="CI944" s="76"/>
      <c r="CJ944" s="76"/>
      <c r="CK944" s="76"/>
      <c r="CL944" s="76"/>
    </row>
    <row r="945" spans="2:90" x14ac:dyDescent="0.4">
      <c r="C945" s="12"/>
      <c r="D945" s="12"/>
      <c r="E945" s="12" t="s">
        <v>906</v>
      </c>
      <c r="F945" s="12"/>
      <c r="G945" s="12"/>
      <c r="H945" s="12"/>
      <c r="I945" s="60"/>
      <c r="J945" s="60"/>
      <c r="K945" s="15"/>
      <c r="L945" s="15"/>
      <c r="M945" s="15"/>
      <c r="N945" s="15"/>
      <c r="O945" s="15"/>
      <c r="P945" s="15"/>
      <c r="R945" s="15"/>
      <c r="S945" s="76"/>
      <c r="T945" s="76"/>
      <c r="U945" s="76"/>
      <c r="V945" s="76"/>
      <c r="W945" s="76"/>
      <c r="X945" s="76"/>
      <c r="Y945" s="76"/>
      <c r="Z945" s="76"/>
      <c r="AA945" s="76"/>
      <c r="AB945" s="76"/>
      <c r="AC945" s="76"/>
      <c r="AD945" s="76"/>
      <c r="AE945" s="76"/>
      <c r="AF945" s="76"/>
      <c r="AG945" s="76"/>
      <c r="AH945" s="76"/>
      <c r="AI945" s="76"/>
      <c r="AJ945" s="76"/>
      <c r="AK945" s="76"/>
      <c r="AL945" s="76"/>
      <c r="AM945" s="76"/>
      <c r="AN945" s="76"/>
      <c r="AO945" s="76"/>
      <c r="AP945" s="76"/>
      <c r="AQ945" s="76"/>
      <c r="AR945" s="76"/>
      <c r="AS945" s="76"/>
      <c r="AT945" s="76"/>
      <c r="AU945" s="76"/>
      <c r="AV945" s="76"/>
      <c r="AW945" s="76"/>
      <c r="AX945" s="76"/>
      <c r="AY945" s="76"/>
      <c r="AZ945" s="76"/>
      <c r="BA945" s="76"/>
      <c r="BB945" s="76"/>
      <c r="BC945" s="76"/>
      <c r="BD945" s="76"/>
      <c r="BE945" s="76"/>
      <c r="BF945" s="76"/>
      <c r="BG945" s="76"/>
      <c r="BH945" s="76"/>
      <c r="BI945" s="76"/>
      <c r="BJ945" s="76"/>
      <c r="BK945" s="76"/>
      <c r="BL945" s="76"/>
      <c r="BM945" s="76"/>
      <c r="BN945" s="76"/>
      <c r="BO945" s="76"/>
      <c r="BP945" s="76"/>
      <c r="BQ945" s="76"/>
      <c r="BR945" s="76"/>
      <c r="BS945" s="76"/>
      <c r="BT945" s="76"/>
      <c r="BU945" s="76"/>
      <c r="BV945" s="76"/>
      <c r="BW945" s="76"/>
      <c r="BX945" s="76"/>
      <c r="BY945" s="76"/>
      <c r="BZ945" s="76"/>
      <c r="CA945" s="76"/>
      <c r="CB945" s="76"/>
      <c r="CC945" s="76"/>
      <c r="CD945" s="76"/>
      <c r="CE945" s="76"/>
      <c r="CF945" s="76"/>
      <c r="CG945" s="76"/>
      <c r="CH945" s="76"/>
      <c r="CI945" s="76"/>
      <c r="CJ945" s="76"/>
      <c r="CK945" s="76"/>
      <c r="CL945" s="76"/>
    </row>
    <row r="946" spans="2:90" x14ac:dyDescent="0.4">
      <c r="C946" s="12"/>
      <c r="D946" s="12"/>
      <c r="E946" s="12" t="s">
        <v>906</v>
      </c>
      <c r="F946" s="12"/>
      <c r="G946" s="12"/>
      <c r="H946" s="12"/>
      <c r="I946" s="60"/>
      <c r="J946" s="60"/>
      <c r="K946" s="15"/>
      <c r="L946" s="15"/>
      <c r="M946" s="15"/>
      <c r="N946" s="15"/>
      <c r="O946" s="15"/>
      <c r="P946" s="15"/>
      <c r="R946" s="15"/>
      <c r="S946" s="76"/>
      <c r="T946" s="76"/>
      <c r="U946" s="76"/>
      <c r="V946" s="76"/>
      <c r="W946" s="76"/>
      <c r="X946" s="76"/>
      <c r="Y946" s="76"/>
      <c r="Z946" s="76"/>
      <c r="AA946" s="76"/>
      <c r="AB946" s="76"/>
      <c r="AC946" s="76"/>
      <c r="AD946" s="76"/>
      <c r="AE946" s="76"/>
      <c r="AF946" s="76"/>
      <c r="AG946" s="76"/>
      <c r="AH946" s="76"/>
      <c r="AI946" s="76"/>
      <c r="AJ946" s="76"/>
      <c r="AK946" s="76"/>
      <c r="AL946" s="76"/>
      <c r="AM946" s="76"/>
      <c r="AN946" s="76"/>
      <c r="AO946" s="76"/>
      <c r="AP946" s="76"/>
      <c r="AQ946" s="76"/>
      <c r="AR946" s="76"/>
      <c r="AS946" s="76"/>
      <c r="AT946" s="76"/>
      <c r="AU946" s="76"/>
      <c r="AV946" s="76"/>
      <c r="AW946" s="76"/>
      <c r="AX946" s="76"/>
      <c r="AY946" s="76"/>
      <c r="AZ946" s="76"/>
      <c r="BA946" s="76"/>
      <c r="BB946" s="76"/>
      <c r="BC946" s="76"/>
      <c r="BD946" s="76"/>
      <c r="BE946" s="76"/>
      <c r="BF946" s="76"/>
      <c r="BG946" s="76"/>
      <c r="BH946" s="76"/>
      <c r="BI946" s="76"/>
      <c r="BJ946" s="76"/>
      <c r="BK946" s="76"/>
      <c r="BL946" s="76"/>
      <c r="BM946" s="76"/>
      <c r="BN946" s="76"/>
      <c r="BO946" s="76"/>
      <c r="BP946" s="76"/>
      <c r="BQ946" s="76"/>
      <c r="BR946" s="76"/>
      <c r="BS946" s="76"/>
      <c r="BT946" s="76"/>
      <c r="BU946" s="76"/>
      <c r="BV946" s="76"/>
      <c r="BW946" s="76"/>
      <c r="BX946" s="76"/>
      <c r="BY946" s="76"/>
      <c r="BZ946" s="76"/>
      <c r="CA946" s="76"/>
      <c r="CB946" s="76"/>
      <c r="CC946" s="76"/>
      <c r="CD946" s="76"/>
      <c r="CE946" s="76"/>
      <c r="CF946" s="76"/>
      <c r="CG946" s="76"/>
      <c r="CH946" s="76"/>
      <c r="CI946" s="76"/>
      <c r="CJ946" s="76"/>
      <c r="CK946" s="76"/>
      <c r="CL946" s="76"/>
    </row>
    <row r="947" spans="2:90" x14ac:dyDescent="0.4">
      <c r="C947" s="12"/>
      <c r="D947" s="12"/>
      <c r="E947" s="12" t="s">
        <v>906</v>
      </c>
      <c r="F947" s="12"/>
      <c r="G947" s="12"/>
      <c r="H947" s="12"/>
      <c r="I947" s="60"/>
      <c r="J947" s="60"/>
      <c r="K947" s="15"/>
      <c r="L947" s="15"/>
      <c r="M947" s="15"/>
      <c r="N947" s="15"/>
      <c r="O947" s="15"/>
      <c r="P947" s="15"/>
      <c r="R947" s="15"/>
      <c r="S947" s="76"/>
      <c r="T947" s="76"/>
      <c r="U947" s="76"/>
      <c r="V947" s="76"/>
      <c r="W947" s="76"/>
      <c r="X947" s="76"/>
      <c r="Y947" s="76"/>
      <c r="Z947" s="76"/>
      <c r="AA947" s="76"/>
      <c r="AB947" s="76"/>
      <c r="AC947" s="76"/>
      <c r="AD947" s="76"/>
      <c r="AE947" s="76"/>
      <c r="AF947" s="76"/>
      <c r="AG947" s="76"/>
      <c r="AH947" s="76"/>
      <c r="AI947" s="76"/>
      <c r="AJ947" s="76"/>
      <c r="AK947" s="76"/>
      <c r="AL947" s="76"/>
      <c r="AM947" s="76"/>
      <c r="AN947" s="76"/>
      <c r="AO947" s="76"/>
      <c r="AP947" s="76"/>
      <c r="AQ947" s="76"/>
      <c r="AR947" s="76"/>
      <c r="AS947" s="76"/>
      <c r="AT947" s="76"/>
      <c r="AU947" s="76"/>
      <c r="AV947" s="76"/>
      <c r="AW947" s="76"/>
      <c r="AX947" s="76"/>
      <c r="AY947" s="76"/>
      <c r="AZ947" s="76"/>
      <c r="BA947" s="76"/>
      <c r="BB947" s="76"/>
      <c r="BC947" s="76"/>
      <c r="BD947" s="76"/>
      <c r="BE947" s="76"/>
      <c r="BF947" s="76"/>
      <c r="BG947" s="76"/>
      <c r="BH947" s="76"/>
      <c r="BI947" s="76"/>
      <c r="BJ947" s="76"/>
      <c r="BK947" s="76"/>
      <c r="BL947" s="76"/>
      <c r="BM947" s="76"/>
      <c r="BN947" s="76"/>
      <c r="BO947" s="76"/>
      <c r="BP947" s="76"/>
      <c r="BQ947" s="76"/>
      <c r="BR947" s="76"/>
      <c r="BS947" s="76"/>
      <c r="BT947" s="76"/>
      <c r="BU947" s="76"/>
      <c r="BV947" s="76"/>
      <c r="BW947" s="76"/>
      <c r="BX947" s="76"/>
      <c r="BY947" s="76"/>
      <c r="BZ947" s="76"/>
      <c r="CA947" s="76"/>
      <c r="CB947" s="76"/>
      <c r="CC947" s="76"/>
      <c r="CD947" s="76"/>
      <c r="CE947" s="76"/>
      <c r="CF947" s="76"/>
      <c r="CG947" s="76"/>
      <c r="CH947" s="76"/>
      <c r="CI947" s="76"/>
      <c r="CJ947" s="76"/>
      <c r="CK947" s="76"/>
      <c r="CL947" s="76"/>
    </row>
    <row r="948" spans="2:90" x14ac:dyDescent="0.4">
      <c r="C948" s="12"/>
      <c r="D948" s="12"/>
      <c r="E948" s="12" t="s">
        <v>906</v>
      </c>
      <c r="F948" s="12"/>
      <c r="G948" s="12"/>
      <c r="H948" s="12"/>
      <c r="I948" s="60"/>
      <c r="J948" s="60"/>
      <c r="K948" s="15"/>
      <c r="L948" s="15"/>
      <c r="M948" s="15"/>
      <c r="N948" s="15"/>
      <c r="O948" s="15"/>
      <c r="P948" s="15"/>
      <c r="R948" s="15"/>
      <c r="S948" s="76"/>
      <c r="T948" s="76"/>
      <c r="U948" s="76"/>
      <c r="V948" s="76"/>
      <c r="W948" s="76"/>
      <c r="X948" s="76"/>
      <c r="Y948" s="76"/>
      <c r="Z948" s="76"/>
      <c r="AA948" s="76"/>
      <c r="AB948" s="76"/>
      <c r="AC948" s="76"/>
      <c r="AD948" s="76"/>
      <c r="AE948" s="76"/>
      <c r="AF948" s="76"/>
      <c r="AG948" s="76"/>
      <c r="AH948" s="76"/>
      <c r="AI948" s="76"/>
      <c r="AJ948" s="76"/>
      <c r="AK948" s="76"/>
      <c r="AL948" s="76"/>
      <c r="AM948" s="76"/>
      <c r="AN948" s="76"/>
      <c r="AO948" s="76"/>
      <c r="AP948" s="76"/>
      <c r="AQ948" s="76"/>
      <c r="AR948" s="76"/>
      <c r="AS948" s="76"/>
      <c r="AT948" s="76"/>
      <c r="AU948" s="76"/>
      <c r="AV948" s="76"/>
      <c r="AW948" s="76"/>
      <c r="AX948" s="76"/>
      <c r="AY948" s="76"/>
      <c r="AZ948" s="76"/>
      <c r="BA948" s="76"/>
      <c r="BB948" s="76"/>
      <c r="BC948" s="76"/>
      <c r="BD948" s="76"/>
      <c r="BE948" s="76"/>
      <c r="BF948" s="76"/>
      <c r="BG948" s="76"/>
      <c r="BH948" s="76"/>
      <c r="BI948" s="76"/>
      <c r="BJ948" s="76"/>
      <c r="BK948" s="76"/>
      <c r="BL948" s="76"/>
      <c r="BM948" s="76"/>
      <c r="BN948" s="76"/>
      <c r="BO948" s="76"/>
      <c r="BP948" s="76"/>
      <c r="BQ948" s="76"/>
      <c r="BR948" s="76"/>
      <c r="BS948" s="76"/>
      <c r="BT948" s="76"/>
      <c r="BU948" s="76"/>
      <c r="BV948" s="76"/>
      <c r="BW948" s="76"/>
      <c r="BX948" s="76"/>
      <c r="BY948" s="76"/>
      <c r="BZ948" s="76"/>
      <c r="CA948" s="76"/>
      <c r="CB948" s="76"/>
      <c r="CC948" s="76"/>
      <c r="CD948" s="76"/>
      <c r="CE948" s="76"/>
      <c r="CF948" s="76"/>
      <c r="CG948" s="76"/>
      <c r="CH948" s="76"/>
      <c r="CI948" s="76"/>
      <c r="CJ948" s="76"/>
      <c r="CK948" s="76"/>
      <c r="CL948" s="76"/>
    </row>
    <row r="949" spans="2:90" x14ac:dyDescent="0.4">
      <c r="C949" s="12"/>
      <c r="D949" s="12"/>
      <c r="E949" s="12" t="s">
        <v>906</v>
      </c>
      <c r="F949" s="12"/>
      <c r="G949" s="12"/>
      <c r="H949" s="12"/>
      <c r="I949" s="60"/>
      <c r="J949" s="60"/>
      <c r="K949" s="15"/>
      <c r="L949" s="15"/>
      <c r="M949" s="15"/>
      <c r="N949" s="15"/>
      <c r="O949" s="15"/>
      <c r="P949" s="15"/>
      <c r="R949" s="15"/>
      <c r="S949" s="76"/>
      <c r="T949" s="76"/>
      <c r="U949" s="76"/>
      <c r="V949" s="76"/>
      <c r="W949" s="76"/>
      <c r="X949" s="76"/>
      <c r="Y949" s="76"/>
      <c r="Z949" s="76"/>
      <c r="AA949" s="76"/>
      <c r="AB949" s="76"/>
      <c r="AC949" s="76"/>
      <c r="AD949" s="76"/>
      <c r="AE949" s="76"/>
      <c r="AF949" s="76"/>
      <c r="AG949" s="76"/>
      <c r="AH949" s="76"/>
      <c r="AI949" s="76"/>
      <c r="AJ949" s="76"/>
      <c r="AK949" s="76"/>
      <c r="AL949" s="76"/>
      <c r="AM949" s="76"/>
      <c r="AN949" s="76"/>
      <c r="AO949" s="76"/>
      <c r="AP949" s="76"/>
      <c r="AQ949" s="76"/>
      <c r="AR949" s="76"/>
      <c r="AS949" s="76"/>
      <c r="AT949" s="76"/>
      <c r="AU949" s="76"/>
      <c r="AV949" s="76"/>
      <c r="AW949" s="76"/>
      <c r="AX949" s="76"/>
      <c r="AY949" s="76"/>
      <c r="AZ949" s="76"/>
      <c r="BA949" s="76"/>
      <c r="BB949" s="76"/>
      <c r="BC949" s="76"/>
      <c r="BD949" s="76"/>
      <c r="BE949" s="76"/>
      <c r="BF949" s="76"/>
      <c r="BG949" s="76"/>
      <c r="BH949" s="76"/>
      <c r="BI949" s="76"/>
      <c r="BJ949" s="76"/>
      <c r="BK949" s="76"/>
      <c r="BL949" s="76"/>
      <c r="BM949" s="76"/>
      <c r="BN949" s="76"/>
      <c r="BO949" s="76"/>
      <c r="BP949" s="76"/>
      <c r="BQ949" s="76"/>
      <c r="BR949" s="76"/>
      <c r="BS949" s="76"/>
      <c r="BT949" s="76"/>
      <c r="BU949" s="76"/>
      <c r="BV949" s="76"/>
      <c r="BW949" s="76"/>
      <c r="BX949" s="76"/>
      <c r="BY949" s="76"/>
      <c r="BZ949" s="76"/>
      <c r="CA949" s="76"/>
      <c r="CB949" s="76"/>
      <c r="CC949" s="76"/>
      <c r="CD949" s="76"/>
      <c r="CE949" s="76"/>
      <c r="CF949" s="76"/>
      <c r="CG949" s="76"/>
      <c r="CH949" s="76"/>
      <c r="CI949" s="76"/>
      <c r="CJ949" s="76"/>
      <c r="CK949" s="76"/>
      <c r="CL949" s="76"/>
    </row>
    <row r="950" spans="2:90" x14ac:dyDescent="0.4">
      <c r="C950" s="12"/>
      <c r="D950" s="12"/>
      <c r="E950" s="12" t="s">
        <v>906</v>
      </c>
      <c r="F950" s="12"/>
      <c r="G950" s="12"/>
      <c r="H950" s="12"/>
      <c r="I950" s="60"/>
      <c r="J950" s="60"/>
      <c r="K950" s="15"/>
      <c r="L950" s="15"/>
      <c r="M950" s="15"/>
      <c r="N950" s="15"/>
      <c r="O950" s="15"/>
      <c r="P950" s="15"/>
      <c r="R950" s="15"/>
      <c r="S950" s="76"/>
      <c r="T950" s="76"/>
      <c r="U950" s="76"/>
      <c r="V950" s="76"/>
      <c r="W950" s="76"/>
      <c r="X950" s="76"/>
      <c r="Y950" s="76"/>
      <c r="Z950" s="76"/>
      <c r="AA950" s="76"/>
      <c r="AB950" s="76"/>
      <c r="AC950" s="76"/>
      <c r="AD950" s="76"/>
      <c r="AE950" s="76"/>
      <c r="AF950" s="76"/>
      <c r="AG950" s="76"/>
      <c r="AH950" s="76"/>
      <c r="AI950" s="76"/>
      <c r="AJ950" s="76"/>
      <c r="AK950" s="76"/>
      <c r="AL950" s="76"/>
      <c r="AM950" s="76"/>
      <c r="AN950" s="76"/>
      <c r="AO950" s="76"/>
      <c r="AP950" s="76"/>
      <c r="AQ950" s="76"/>
      <c r="AR950" s="76"/>
      <c r="AS950" s="76"/>
      <c r="AT950" s="76"/>
      <c r="AU950" s="76"/>
      <c r="AV950" s="76"/>
      <c r="AW950" s="76"/>
      <c r="AX950" s="76"/>
      <c r="AY950" s="76"/>
      <c r="AZ950" s="76"/>
      <c r="BA950" s="76"/>
      <c r="BB950" s="76"/>
      <c r="BC950" s="76"/>
      <c r="BD950" s="76"/>
      <c r="BE950" s="76"/>
      <c r="BF950" s="76"/>
      <c r="BG950" s="76"/>
      <c r="BH950" s="76"/>
      <c r="BI950" s="76"/>
      <c r="BJ950" s="76"/>
      <c r="BK950" s="76"/>
      <c r="BL950" s="76"/>
      <c r="BM950" s="76"/>
      <c r="BN950" s="76"/>
      <c r="BO950" s="76"/>
      <c r="BP950" s="76"/>
      <c r="BQ950" s="76"/>
      <c r="BR950" s="76"/>
      <c r="BS950" s="76"/>
      <c r="BT950" s="76"/>
      <c r="BU950" s="76"/>
      <c r="BV950" s="76"/>
      <c r="BW950" s="76"/>
      <c r="BX950" s="76"/>
      <c r="BY950" s="76"/>
      <c r="BZ950" s="76"/>
      <c r="CA950" s="76"/>
      <c r="CB950" s="76"/>
      <c r="CC950" s="76"/>
      <c r="CD950" s="76"/>
      <c r="CE950" s="76"/>
      <c r="CF950" s="76"/>
      <c r="CG950" s="76"/>
      <c r="CH950" s="76"/>
      <c r="CI950" s="76"/>
      <c r="CJ950" s="76"/>
      <c r="CK950" s="76"/>
      <c r="CL950" s="76"/>
    </row>
    <row r="951" spans="2:90" x14ac:dyDescent="0.4">
      <c r="C951" s="12"/>
      <c r="D951" s="12"/>
      <c r="E951" s="12" t="s">
        <v>906</v>
      </c>
      <c r="F951" s="12"/>
      <c r="G951" s="12"/>
      <c r="H951" s="12"/>
      <c r="I951" s="60"/>
      <c r="J951" s="60"/>
      <c r="K951" s="15"/>
      <c r="L951" s="15"/>
      <c r="M951" s="15"/>
      <c r="N951" s="15"/>
      <c r="O951" s="15"/>
      <c r="P951" s="15"/>
      <c r="R951" s="15"/>
      <c r="S951" s="76"/>
      <c r="T951" s="76"/>
      <c r="U951" s="76"/>
      <c r="V951" s="76"/>
      <c r="W951" s="76"/>
      <c r="X951" s="76"/>
      <c r="Y951" s="76"/>
      <c r="Z951" s="76"/>
      <c r="AA951" s="76"/>
      <c r="AB951" s="76"/>
      <c r="AC951" s="76"/>
      <c r="AD951" s="76"/>
      <c r="AE951" s="76"/>
      <c r="AF951" s="76"/>
      <c r="AG951" s="76"/>
      <c r="AH951" s="76"/>
      <c r="AI951" s="76"/>
      <c r="AJ951" s="76"/>
      <c r="AK951" s="76"/>
      <c r="AL951" s="76"/>
      <c r="AM951" s="76"/>
      <c r="AN951" s="76"/>
      <c r="AO951" s="76"/>
      <c r="AP951" s="76"/>
      <c r="AQ951" s="76"/>
      <c r="AR951" s="76"/>
      <c r="AS951" s="76"/>
      <c r="AT951" s="76"/>
      <c r="AU951" s="76"/>
      <c r="AV951" s="76"/>
      <c r="AW951" s="76"/>
      <c r="AX951" s="76"/>
      <c r="AY951" s="76"/>
      <c r="AZ951" s="76"/>
      <c r="BA951" s="76"/>
      <c r="BB951" s="76"/>
      <c r="BC951" s="76"/>
      <c r="BD951" s="76"/>
      <c r="BE951" s="76"/>
      <c r="BF951" s="76"/>
      <c r="BG951" s="76"/>
      <c r="BH951" s="76"/>
      <c r="BI951" s="76"/>
      <c r="BJ951" s="76"/>
      <c r="BK951" s="76"/>
      <c r="BL951" s="76"/>
      <c r="BM951" s="76"/>
      <c r="BN951" s="76"/>
      <c r="BO951" s="76"/>
      <c r="BP951" s="76"/>
      <c r="BQ951" s="76"/>
      <c r="BR951" s="76"/>
      <c r="BS951" s="76"/>
      <c r="BT951" s="76"/>
      <c r="BU951" s="76"/>
      <c r="BV951" s="76"/>
      <c r="BW951" s="76"/>
      <c r="BX951" s="76"/>
      <c r="BY951" s="76"/>
      <c r="BZ951" s="76"/>
      <c r="CA951" s="76"/>
      <c r="CB951" s="76"/>
      <c r="CC951" s="76"/>
      <c r="CD951" s="76"/>
      <c r="CE951" s="76"/>
      <c r="CF951" s="76"/>
      <c r="CG951" s="76"/>
      <c r="CH951" s="76"/>
      <c r="CI951" s="76"/>
      <c r="CJ951" s="76"/>
      <c r="CK951" s="76"/>
      <c r="CL951" s="76"/>
    </row>
    <row r="952" spans="2:90" x14ac:dyDescent="0.4">
      <c r="C952" s="12"/>
      <c r="D952" s="12"/>
      <c r="E952" s="12" t="s">
        <v>906</v>
      </c>
      <c r="F952" s="12"/>
      <c r="G952" s="12"/>
      <c r="H952" s="12"/>
      <c r="I952" s="60"/>
      <c r="J952" s="60"/>
      <c r="K952" s="15"/>
      <c r="L952" s="15"/>
      <c r="M952" s="15"/>
      <c r="N952" s="15"/>
      <c r="O952" s="15"/>
      <c r="P952" s="15"/>
      <c r="R952" s="15"/>
      <c r="S952" s="76"/>
      <c r="T952" s="76"/>
      <c r="U952" s="76"/>
      <c r="V952" s="76"/>
      <c r="W952" s="76"/>
      <c r="X952" s="76"/>
      <c r="Y952" s="76"/>
      <c r="Z952" s="76"/>
      <c r="AA952" s="76"/>
      <c r="AB952" s="76"/>
      <c r="AC952" s="76"/>
      <c r="AD952" s="76"/>
      <c r="AE952" s="76"/>
      <c r="AF952" s="76"/>
      <c r="AG952" s="76"/>
      <c r="AH952" s="76"/>
      <c r="AI952" s="76"/>
      <c r="AJ952" s="76"/>
      <c r="AK952" s="76"/>
      <c r="AL952" s="76"/>
      <c r="AM952" s="76"/>
      <c r="AN952" s="76"/>
      <c r="AO952" s="76"/>
      <c r="AP952" s="76"/>
      <c r="AQ952" s="76"/>
      <c r="AR952" s="76"/>
      <c r="AS952" s="76"/>
      <c r="AT952" s="76"/>
      <c r="AU952" s="76"/>
      <c r="AV952" s="76"/>
      <c r="AW952" s="76"/>
      <c r="AX952" s="76"/>
      <c r="AY952" s="76"/>
      <c r="AZ952" s="76"/>
      <c r="BA952" s="76"/>
      <c r="BB952" s="76"/>
      <c r="BC952" s="76"/>
      <c r="BD952" s="76"/>
      <c r="BE952" s="76"/>
      <c r="BF952" s="76"/>
      <c r="BG952" s="76"/>
      <c r="BH952" s="76"/>
      <c r="BI952" s="76"/>
      <c r="BJ952" s="76"/>
      <c r="BK952" s="76"/>
      <c r="BL952" s="76"/>
      <c r="BM952" s="76"/>
      <c r="BN952" s="76"/>
      <c r="BO952" s="76"/>
      <c r="BP952" s="76"/>
      <c r="BQ952" s="76"/>
      <c r="BR952" s="76"/>
      <c r="BS952" s="76"/>
      <c r="BT952" s="76"/>
      <c r="BU952" s="76"/>
      <c r="BV952" s="76"/>
      <c r="BW952" s="76"/>
      <c r="BX952" s="76"/>
      <c r="BY952" s="76"/>
      <c r="BZ952" s="76"/>
      <c r="CA952" s="76"/>
      <c r="CB952" s="76"/>
      <c r="CC952" s="76"/>
      <c r="CD952" s="76"/>
      <c r="CE952" s="76"/>
      <c r="CF952" s="76"/>
      <c r="CG952" s="76"/>
      <c r="CH952" s="76"/>
      <c r="CI952" s="76"/>
      <c r="CJ952" s="76"/>
      <c r="CK952" s="76"/>
      <c r="CL952" s="76"/>
    </row>
    <row r="953" spans="2:90" x14ac:dyDescent="0.4">
      <c r="C953" s="12"/>
      <c r="D953" s="12"/>
      <c r="E953" s="12" t="s">
        <v>906</v>
      </c>
      <c r="F953" s="12"/>
      <c r="G953" s="12"/>
      <c r="H953" s="12"/>
      <c r="I953" s="60"/>
      <c r="J953" s="60"/>
      <c r="K953" s="15"/>
      <c r="L953" s="15"/>
      <c r="M953" s="15"/>
      <c r="N953" s="15"/>
      <c r="O953" s="15"/>
      <c r="P953" s="15"/>
      <c r="R953" s="15"/>
      <c r="S953" s="76"/>
      <c r="T953" s="76"/>
      <c r="U953" s="76"/>
      <c r="V953" s="76"/>
      <c r="W953" s="76"/>
      <c r="X953" s="76"/>
      <c r="Y953" s="76"/>
      <c r="Z953" s="76"/>
      <c r="AA953" s="76"/>
      <c r="AB953" s="76"/>
      <c r="AC953" s="76"/>
      <c r="AD953" s="76"/>
      <c r="AE953" s="76"/>
      <c r="AF953" s="76"/>
      <c r="AG953" s="76"/>
      <c r="AH953" s="76"/>
      <c r="AI953" s="76"/>
      <c r="AJ953" s="76"/>
      <c r="AK953" s="76"/>
      <c r="AL953" s="76"/>
      <c r="AM953" s="76"/>
      <c r="AN953" s="76"/>
      <c r="AO953" s="76"/>
      <c r="AP953" s="76"/>
      <c r="AQ953" s="76"/>
      <c r="AR953" s="76"/>
      <c r="AS953" s="76"/>
      <c r="AT953" s="76"/>
      <c r="AU953" s="76"/>
      <c r="AV953" s="76"/>
      <c r="AW953" s="76"/>
      <c r="AX953" s="76"/>
      <c r="AY953" s="76"/>
      <c r="AZ953" s="76"/>
      <c r="BA953" s="76"/>
      <c r="BB953" s="76"/>
      <c r="BC953" s="76"/>
      <c r="BD953" s="76"/>
      <c r="BE953" s="76"/>
      <c r="BF953" s="76"/>
      <c r="BG953" s="76"/>
      <c r="BH953" s="76"/>
      <c r="BI953" s="76"/>
      <c r="BJ953" s="76"/>
      <c r="BK953" s="76"/>
      <c r="BL953" s="76"/>
      <c r="BM953" s="76"/>
      <c r="BN953" s="76"/>
      <c r="BO953" s="76"/>
      <c r="BP953" s="76"/>
      <c r="BQ953" s="76"/>
      <c r="BR953" s="76"/>
      <c r="BS953" s="76"/>
      <c r="BT953" s="76"/>
      <c r="BU953" s="76"/>
      <c r="BV953" s="76"/>
      <c r="BW953" s="76"/>
      <c r="BX953" s="76"/>
      <c r="BY953" s="76"/>
      <c r="BZ953" s="76"/>
      <c r="CA953" s="76"/>
      <c r="CB953" s="76"/>
      <c r="CC953" s="76"/>
      <c r="CD953" s="76"/>
      <c r="CE953" s="76"/>
      <c r="CF953" s="76"/>
      <c r="CG953" s="76"/>
      <c r="CH953" s="76"/>
      <c r="CI953" s="76"/>
      <c r="CJ953" s="76"/>
      <c r="CK953" s="76"/>
      <c r="CL953" s="76"/>
    </row>
    <row r="954" spans="2:90" x14ac:dyDescent="0.4">
      <c r="C954" s="12"/>
      <c r="D954" s="12"/>
      <c r="E954" s="12" t="s">
        <v>906</v>
      </c>
      <c r="F954" s="12"/>
      <c r="G954" s="12"/>
      <c r="H954" s="12"/>
      <c r="I954" s="60"/>
      <c r="J954" s="60"/>
      <c r="K954" s="15"/>
      <c r="L954" s="15"/>
      <c r="M954" s="15"/>
      <c r="N954" s="15"/>
      <c r="O954" s="15"/>
      <c r="P954" s="15"/>
      <c r="R954" s="15"/>
      <c r="S954" s="76"/>
      <c r="T954" s="76"/>
      <c r="U954" s="76"/>
      <c r="V954" s="76"/>
      <c r="W954" s="76"/>
      <c r="X954" s="76"/>
      <c r="Y954" s="76"/>
      <c r="Z954" s="76"/>
      <c r="AA954" s="76"/>
      <c r="AB954" s="76"/>
      <c r="AC954" s="76"/>
      <c r="AD954" s="76"/>
      <c r="AE954" s="76"/>
      <c r="AF954" s="76"/>
      <c r="AG954" s="76"/>
      <c r="AH954" s="76"/>
      <c r="AI954" s="76"/>
      <c r="AJ954" s="76"/>
      <c r="AK954" s="76"/>
      <c r="AL954" s="76"/>
      <c r="AM954" s="76"/>
      <c r="AN954" s="76"/>
      <c r="AO954" s="76"/>
      <c r="AP954" s="76"/>
      <c r="AQ954" s="76"/>
      <c r="AR954" s="76"/>
      <c r="AS954" s="76"/>
      <c r="AT954" s="76"/>
      <c r="AU954" s="76"/>
      <c r="AV954" s="76"/>
      <c r="AW954" s="76"/>
      <c r="AX954" s="76"/>
      <c r="AY954" s="76"/>
      <c r="AZ954" s="76"/>
      <c r="BA954" s="76"/>
      <c r="BB954" s="76"/>
      <c r="BC954" s="76"/>
      <c r="BD954" s="76"/>
      <c r="BE954" s="76"/>
      <c r="BF954" s="76"/>
      <c r="BG954" s="76"/>
      <c r="BH954" s="76"/>
      <c r="BI954" s="76"/>
      <c r="BJ954" s="76"/>
      <c r="BK954" s="76"/>
      <c r="BL954" s="76"/>
      <c r="BM954" s="76"/>
      <c r="BN954" s="76"/>
      <c r="BO954" s="76"/>
      <c r="BP954" s="76"/>
      <c r="BQ954" s="76"/>
      <c r="BR954" s="76"/>
      <c r="BS954" s="76"/>
      <c r="BT954" s="76"/>
      <c r="BU954" s="76"/>
      <c r="BV954" s="76"/>
      <c r="BW954" s="76"/>
      <c r="BX954" s="76"/>
      <c r="BY954" s="76"/>
      <c r="BZ954" s="76"/>
      <c r="CA954" s="76"/>
      <c r="CB954" s="76"/>
      <c r="CC954" s="76"/>
      <c r="CD954" s="76"/>
      <c r="CE954" s="76"/>
      <c r="CF954" s="76"/>
      <c r="CG954" s="76"/>
      <c r="CH954" s="76"/>
      <c r="CI954" s="76"/>
      <c r="CJ954" s="76"/>
      <c r="CK954" s="76"/>
      <c r="CL954" s="76"/>
    </row>
    <row r="955" spans="2:90" x14ac:dyDescent="0.4">
      <c r="C955" s="12"/>
      <c r="D955" s="12"/>
      <c r="E955" s="12" t="s">
        <v>906</v>
      </c>
      <c r="F955" s="12"/>
      <c r="G955" s="12"/>
      <c r="H955" s="12"/>
      <c r="I955" s="60"/>
      <c r="J955" s="60"/>
      <c r="K955" s="15"/>
      <c r="L955" s="15"/>
      <c r="M955" s="15"/>
      <c r="N955" s="15"/>
      <c r="O955" s="15"/>
      <c r="P955" s="15"/>
      <c r="R955" s="15"/>
      <c r="S955" s="76"/>
      <c r="T955" s="76"/>
      <c r="U955" s="76"/>
      <c r="V955" s="76"/>
      <c r="W955" s="76"/>
      <c r="X955" s="76"/>
      <c r="Y955" s="76"/>
      <c r="Z955" s="76"/>
      <c r="AA955" s="76"/>
      <c r="AB955" s="76"/>
      <c r="AC955" s="76"/>
      <c r="AD955" s="76"/>
      <c r="AE955" s="76"/>
      <c r="AF955" s="76"/>
      <c r="AG955" s="76"/>
      <c r="AH955" s="76"/>
      <c r="AI955" s="76"/>
      <c r="AJ955" s="76"/>
      <c r="AK955" s="76"/>
      <c r="AL955" s="76"/>
      <c r="AM955" s="76"/>
      <c r="AN955" s="76"/>
      <c r="AO955" s="76"/>
      <c r="AP955" s="76"/>
      <c r="AQ955" s="76"/>
      <c r="AR955" s="76"/>
      <c r="AS955" s="76"/>
      <c r="AT955" s="76"/>
      <c r="AU955" s="76"/>
      <c r="AV955" s="76"/>
      <c r="AW955" s="76"/>
      <c r="AX955" s="76"/>
      <c r="AY955" s="76"/>
      <c r="AZ955" s="76"/>
      <c r="BA955" s="76"/>
      <c r="BB955" s="76"/>
      <c r="BC955" s="76"/>
      <c r="BD955" s="76"/>
      <c r="BE955" s="76"/>
      <c r="BF955" s="76"/>
      <c r="BG955" s="76"/>
      <c r="BH955" s="76"/>
      <c r="BI955" s="76"/>
      <c r="BJ955" s="76"/>
      <c r="BK955" s="76"/>
      <c r="BL955" s="76"/>
      <c r="BM955" s="76"/>
      <c r="BN955" s="76"/>
      <c r="BO955" s="76"/>
      <c r="BP955" s="76"/>
      <c r="BQ955" s="76"/>
      <c r="BR955" s="76"/>
      <c r="BS955" s="76"/>
      <c r="BT955" s="76"/>
      <c r="BU955" s="76"/>
      <c r="BV955" s="76"/>
      <c r="BW955" s="76"/>
      <c r="BX955" s="76"/>
      <c r="BY955" s="76"/>
      <c r="BZ955" s="76"/>
      <c r="CA955" s="76"/>
      <c r="CB955" s="76"/>
      <c r="CC955" s="76"/>
      <c r="CD955" s="76"/>
      <c r="CE955" s="76"/>
      <c r="CF955" s="76"/>
      <c r="CG955" s="76"/>
      <c r="CH955" s="76"/>
      <c r="CI955" s="76"/>
      <c r="CJ955" s="76"/>
      <c r="CK955" s="76"/>
      <c r="CL955" s="76"/>
    </row>
    <row r="956" spans="2:90" x14ac:dyDescent="0.4">
      <c r="C956" s="12"/>
      <c r="D956" s="12"/>
      <c r="E956" s="12" t="s">
        <v>906</v>
      </c>
      <c r="F956" s="12"/>
      <c r="G956" s="12"/>
      <c r="H956" s="12"/>
      <c r="I956" s="60"/>
      <c r="J956" s="60"/>
      <c r="K956" s="15"/>
      <c r="L956" s="15"/>
      <c r="M956" s="15"/>
      <c r="N956" s="15"/>
      <c r="O956" s="15"/>
      <c r="P956" s="15"/>
      <c r="R956" s="15"/>
      <c r="S956" s="76"/>
      <c r="T956" s="76"/>
      <c r="U956" s="76"/>
      <c r="V956" s="76"/>
      <c r="W956" s="76"/>
      <c r="X956" s="76"/>
      <c r="Y956" s="76"/>
      <c r="Z956" s="76"/>
      <c r="AA956" s="76"/>
      <c r="AB956" s="76"/>
      <c r="AC956" s="76"/>
      <c r="AD956" s="76"/>
      <c r="AE956" s="76"/>
      <c r="AF956" s="76"/>
      <c r="AG956" s="76"/>
      <c r="AH956" s="76"/>
      <c r="AI956" s="76"/>
      <c r="AJ956" s="76"/>
      <c r="AK956" s="76"/>
      <c r="AL956" s="76"/>
      <c r="AM956" s="76"/>
      <c r="AN956" s="76"/>
      <c r="AO956" s="76"/>
      <c r="AP956" s="76"/>
      <c r="AQ956" s="76"/>
      <c r="AR956" s="76"/>
      <c r="AS956" s="76"/>
      <c r="AT956" s="76"/>
      <c r="AU956" s="76"/>
      <c r="AV956" s="76"/>
      <c r="AW956" s="76"/>
      <c r="AX956" s="76"/>
      <c r="AY956" s="76"/>
      <c r="AZ956" s="76"/>
      <c r="BA956" s="76"/>
      <c r="BB956" s="76"/>
      <c r="BC956" s="76"/>
      <c r="BD956" s="76"/>
      <c r="BE956" s="76"/>
      <c r="BF956" s="76"/>
      <c r="BG956" s="76"/>
      <c r="BH956" s="76"/>
      <c r="BI956" s="76"/>
      <c r="BJ956" s="76"/>
      <c r="BK956" s="76"/>
      <c r="BL956" s="76"/>
      <c r="BM956" s="76"/>
      <c r="BN956" s="76"/>
      <c r="BO956" s="76"/>
      <c r="BP956" s="76"/>
      <c r="BQ956" s="76"/>
      <c r="BR956" s="76"/>
      <c r="BS956" s="76"/>
      <c r="BT956" s="76"/>
      <c r="BU956" s="76"/>
      <c r="BV956" s="76"/>
      <c r="BW956" s="76"/>
      <c r="BX956" s="76"/>
      <c r="BY956" s="76"/>
      <c r="BZ956" s="76"/>
      <c r="CA956" s="76"/>
      <c r="CB956" s="76"/>
      <c r="CC956" s="76"/>
      <c r="CD956" s="76"/>
      <c r="CE956" s="76"/>
      <c r="CF956" s="76"/>
      <c r="CG956" s="76"/>
      <c r="CH956" s="76"/>
      <c r="CI956" s="76"/>
      <c r="CJ956" s="76"/>
      <c r="CK956" s="76"/>
      <c r="CL956" s="76"/>
    </row>
    <row r="957" spans="2:90" x14ac:dyDescent="0.4">
      <c r="C957" s="12"/>
      <c r="D957" s="12"/>
      <c r="E957" s="12" t="s">
        <v>906</v>
      </c>
      <c r="F957" s="12"/>
      <c r="G957" s="12"/>
      <c r="H957" s="12"/>
      <c r="I957" s="60"/>
      <c r="J957" s="60"/>
      <c r="K957" s="15"/>
      <c r="L957" s="15"/>
      <c r="M957" s="15"/>
      <c r="N957" s="15"/>
      <c r="O957" s="15"/>
      <c r="P957" s="15"/>
      <c r="R957" s="15"/>
      <c r="S957" s="76"/>
      <c r="T957" s="76"/>
      <c r="U957" s="76"/>
      <c r="V957" s="76"/>
      <c r="W957" s="76"/>
      <c r="X957" s="76"/>
      <c r="Y957" s="76"/>
      <c r="Z957" s="76"/>
      <c r="AA957" s="76"/>
      <c r="AB957" s="76"/>
      <c r="AC957" s="76"/>
      <c r="AD957" s="76"/>
      <c r="AE957" s="76"/>
      <c r="AF957" s="76"/>
      <c r="AG957" s="76"/>
      <c r="AH957" s="76"/>
      <c r="AI957" s="76"/>
      <c r="AJ957" s="76"/>
      <c r="AK957" s="76"/>
      <c r="AL957" s="76"/>
      <c r="AM957" s="76"/>
      <c r="AN957" s="76"/>
      <c r="AO957" s="76"/>
      <c r="AP957" s="76"/>
      <c r="AQ957" s="76"/>
      <c r="AR957" s="76"/>
      <c r="AS957" s="76"/>
      <c r="AT957" s="76"/>
      <c r="AU957" s="76"/>
      <c r="AV957" s="76"/>
      <c r="AW957" s="76"/>
      <c r="AX957" s="76"/>
      <c r="AY957" s="76"/>
      <c r="AZ957" s="76"/>
      <c r="BA957" s="76"/>
      <c r="BB957" s="76"/>
      <c r="BC957" s="76"/>
      <c r="BD957" s="76"/>
      <c r="BE957" s="76"/>
      <c r="BF957" s="76"/>
      <c r="BG957" s="76"/>
      <c r="BH957" s="76"/>
      <c r="BI957" s="76"/>
      <c r="BJ957" s="76"/>
      <c r="BK957" s="76"/>
      <c r="BL957" s="76"/>
      <c r="BM957" s="76"/>
      <c r="BN957" s="76"/>
      <c r="BO957" s="76"/>
      <c r="BP957" s="76"/>
      <c r="BQ957" s="76"/>
      <c r="BR957" s="76"/>
      <c r="BS957" s="76"/>
      <c r="BT957" s="76"/>
      <c r="BU957" s="76"/>
      <c r="BV957" s="76"/>
      <c r="BW957" s="76"/>
      <c r="BX957" s="76"/>
      <c r="BY957" s="76"/>
      <c r="BZ957" s="76"/>
      <c r="CA957" s="76"/>
      <c r="CB957" s="76"/>
      <c r="CC957" s="76"/>
      <c r="CD957" s="76"/>
      <c r="CE957" s="76"/>
      <c r="CF957" s="76"/>
      <c r="CG957" s="76"/>
      <c r="CH957" s="76"/>
      <c r="CI957" s="76"/>
      <c r="CJ957" s="76"/>
      <c r="CK957" s="76"/>
      <c r="CL957" s="76"/>
    </row>
    <row r="958" spans="2:90" x14ac:dyDescent="0.4">
      <c r="E958" t="s">
        <v>906</v>
      </c>
    </row>
    <row r="959" spans="2:90" x14ac:dyDescent="0.4">
      <c r="E959" t="s">
        <v>906</v>
      </c>
    </row>
    <row r="960" spans="2:90" x14ac:dyDescent="0.4">
      <c r="B960" s="168" t="s">
        <v>487</v>
      </c>
      <c r="C960" s="167"/>
      <c r="D960" s="167"/>
      <c r="E960" s="167" t="s">
        <v>906</v>
      </c>
      <c r="F960" s="167"/>
      <c r="G960" s="167"/>
      <c r="H960" s="167"/>
      <c r="I960" s="169"/>
      <c r="J960" s="169"/>
      <c r="K960" s="190"/>
      <c r="L960" s="190"/>
      <c r="M960" s="190"/>
      <c r="N960" s="190"/>
      <c r="O960" s="190"/>
      <c r="P960" s="190"/>
      <c r="R960" s="191"/>
      <c r="S960" s="167"/>
      <c r="T960" s="167"/>
      <c r="U960" s="167"/>
      <c r="V960" s="167"/>
      <c r="W960" s="167"/>
      <c r="X960" s="167"/>
      <c r="Y960" s="167"/>
      <c r="Z960" s="167"/>
      <c r="AA960" s="167"/>
      <c r="AB960" s="167"/>
      <c r="AC960" s="167"/>
      <c r="AD960" s="167"/>
      <c r="AE960" s="167"/>
      <c r="AF960" s="167"/>
      <c r="AG960" s="167"/>
      <c r="AH960" s="167"/>
      <c r="AI960" s="167"/>
      <c r="AJ960" s="167"/>
      <c r="AK960" s="167"/>
      <c r="AL960" s="167"/>
      <c r="AM960" s="167"/>
      <c r="AN960" s="167"/>
      <c r="AO960" s="167"/>
      <c r="AP960" s="167"/>
      <c r="AQ960" s="167"/>
      <c r="AR960" s="167"/>
      <c r="AS960" s="167"/>
      <c r="AT960" s="167"/>
      <c r="AU960" s="167"/>
      <c r="AV960" s="167"/>
      <c r="AW960" s="167"/>
      <c r="AX960" s="167"/>
      <c r="AY960" s="167"/>
      <c r="AZ960" s="167"/>
      <c r="BA960" s="167"/>
      <c r="BB960" s="167"/>
      <c r="BC960" s="167"/>
      <c r="BD960" s="167"/>
      <c r="BE960" s="167"/>
      <c r="BF960" s="167"/>
      <c r="BG960" s="167"/>
      <c r="BH960" s="167"/>
      <c r="BI960" s="167"/>
      <c r="BJ960" s="167"/>
      <c r="BK960" s="167"/>
      <c r="BL960" s="167"/>
      <c r="BM960" s="167"/>
      <c r="BN960" s="167"/>
      <c r="BO960" s="167"/>
      <c r="BP960" s="167"/>
      <c r="BQ960" s="167"/>
      <c r="BR960" s="167"/>
      <c r="BS960" s="167"/>
      <c r="BT960" s="167"/>
      <c r="BU960" s="167"/>
      <c r="BV960" s="167"/>
      <c r="BW960" s="167"/>
      <c r="BX960" s="167"/>
      <c r="BY960" s="167"/>
      <c r="BZ960" s="167"/>
      <c r="CA960" s="167"/>
      <c r="CB960" s="167"/>
      <c r="CC960" s="167"/>
      <c r="CD960" s="167"/>
      <c r="CE960" s="167"/>
      <c r="CF960" s="167"/>
      <c r="CG960" s="167"/>
      <c r="CH960" s="167"/>
      <c r="CI960" s="167"/>
      <c r="CJ960" s="167"/>
      <c r="CK960" s="167"/>
      <c r="CL960" s="167"/>
    </row>
    <row r="961" spans="2:90" x14ac:dyDescent="0.4">
      <c r="B961" s="168" t="s">
        <v>489</v>
      </c>
      <c r="C961" s="167"/>
      <c r="D961" s="167"/>
      <c r="E961" s="167" t="s">
        <v>906</v>
      </c>
      <c r="F961" s="167"/>
      <c r="G961" s="167"/>
      <c r="H961" s="167"/>
      <c r="I961" s="169"/>
      <c r="J961" s="169"/>
      <c r="K961" s="190"/>
      <c r="L961" s="190"/>
      <c r="M961" s="190"/>
      <c r="N961" s="190"/>
      <c r="O961" s="190"/>
      <c r="P961" s="190"/>
      <c r="R961" s="191"/>
      <c r="S961" s="167"/>
      <c r="T961" s="167"/>
      <c r="U961" s="167"/>
      <c r="V961" s="167"/>
      <c r="W961" s="167"/>
      <c r="X961" s="167"/>
      <c r="Y961" s="167"/>
      <c r="Z961" s="167"/>
      <c r="AA961" s="167"/>
      <c r="AB961" s="167"/>
      <c r="AC961" s="167"/>
      <c r="AD961" s="167"/>
      <c r="AE961" s="167"/>
      <c r="AF961" s="167"/>
      <c r="AG961" s="167"/>
      <c r="AH961" s="167"/>
      <c r="AI961" s="167"/>
      <c r="AJ961" s="167"/>
      <c r="AK961" s="167"/>
      <c r="AL961" s="167"/>
      <c r="AM961" s="167"/>
      <c r="AN961" s="167"/>
      <c r="AO961" s="167"/>
      <c r="AP961" s="167"/>
      <c r="AQ961" s="167"/>
      <c r="AR961" s="167"/>
      <c r="AS961" s="167"/>
      <c r="AT961" s="167"/>
      <c r="AU961" s="167"/>
      <c r="AV961" s="167"/>
      <c r="AW961" s="167"/>
      <c r="AX961" s="167"/>
      <c r="AY961" s="167"/>
      <c r="AZ961" s="167"/>
      <c r="BA961" s="167"/>
      <c r="BB961" s="167"/>
      <c r="BC961" s="167"/>
      <c r="BD961" s="167"/>
      <c r="BE961" s="167"/>
      <c r="BF961" s="167"/>
      <c r="BG961" s="167"/>
      <c r="BH961" s="167"/>
      <c r="BI961" s="167"/>
      <c r="BJ961" s="167"/>
      <c r="BK961" s="167"/>
      <c r="BL961" s="167"/>
      <c r="BM961" s="167"/>
      <c r="BN961" s="167"/>
      <c r="BO961" s="167"/>
      <c r="BP961" s="167"/>
      <c r="BQ961" s="167"/>
      <c r="BR961" s="167"/>
      <c r="BS961" s="167"/>
      <c r="BT961" s="167"/>
      <c r="BU961" s="167"/>
      <c r="BV961" s="167"/>
      <c r="BW961" s="167"/>
      <c r="BX961" s="167"/>
      <c r="BY961" s="167"/>
      <c r="BZ961" s="167"/>
      <c r="CA961" s="167"/>
      <c r="CB961" s="167"/>
      <c r="CC961" s="167"/>
      <c r="CD961" s="167"/>
      <c r="CE961" s="167"/>
      <c r="CF961" s="167"/>
      <c r="CG961" s="167"/>
      <c r="CH961" s="167"/>
      <c r="CI961" s="167"/>
      <c r="CJ961" s="167"/>
      <c r="CK961" s="167"/>
      <c r="CL961" s="167"/>
    </row>
    <row r="962" spans="2:90" x14ac:dyDescent="0.4">
      <c r="B962" s="168" t="s">
        <v>459</v>
      </c>
      <c r="C962" s="167"/>
      <c r="D962" s="167"/>
      <c r="E962" s="167" t="s">
        <v>906</v>
      </c>
      <c r="F962" s="167"/>
      <c r="G962" s="167"/>
      <c r="H962" s="167"/>
      <c r="I962" s="169"/>
      <c r="J962" s="169"/>
      <c r="K962" s="190"/>
      <c r="L962" s="190"/>
      <c r="M962" s="190"/>
      <c r="N962" s="190"/>
      <c r="O962" s="190"/>
      <c r="P962" s="190"/>
      <c r="R962" s="191"/>
      <c r="S962" s="192" t="str">
        <f t="shared" ref="S962:AX962" si="910">S$16</f>
        <v>S$12</v>
      </c>
      <c r="T962" s="192" t="str">
        <f t="shared" si="910"/>
        <v>T$12</v>
      </c>
      <c r="U962" s="192" t="str">
        <f t="shared" si="910"/>
        <v>U$12</v>
      </c>
      <c r="V962" s="192" t="str">
        <f t="shared" si="910"/>
        <v>V$12</v>
      </c>
      <c r="W962" s="192" t="str">
        <f t="shared" si="910"/>
        <v>W$12</v>
      </c>
      <c r="X962" s="192" t="str">
        <f t="shared" si="910"/>
        <v>X$12</v>
      </c>
      <c r="Y962" s="192" t="str">
        <f t="shared" si="910"/>
        <v>Y$12</v>
      </c>
      <c r="Z962" s="192" t="str">
        <f t="shared" si="910"/>
        <v>Z$12</v>
      </c>
      <c r="AA962" s="192" t="str">
        <f t="shared" si="910"/>
        <v>AA$12</v>
      </c>
      <c r="AB962" s="192" t="str">
        <f t="shared" si="910"/>
        <v>AB$12</v>
      </c>
      <c r="AC962" s="192" t="str">
        <f t="shared" si="910"/>
        <v>AC$12</v>
      </c>
      <c r="AD962" s="192" t="str">
        <f t="shared" si="910"/>
        <v>AD$12</v>
      </c>
      <c r="AE962" s="192" t="str">
        <f t="shared" si="910"/>
        <v>AE$12</v>
      </c>
      <c r="AF962" s="192" t="str">
        <f t="shared" si="910"/>
        <v>AF$12</v>
      </c>
      <c r="AG962" s="192" t="str">
        <f t="shared" si="910"/>
        <v>AG$12</v>
      </c>
      <c r="AH962" s="192" t="str">
        <f t="shared" si="910"/>
        <v>AH$12</v>
      </c>
      <c r="AI962" s="192" t="str">
        <f t="shared" si="910"/>
        <v>AI$12</v>
      </c>
      <c r="AJ962" s="192" t="str">
        <f t="shared" si="910"/>
        <v>AJ$12</v>
      </c>
      <c r="AK962" s="192" t="str">
        <f t="shared" si="910"/>
        <v>AK$12</v>
      </c>
      <c r="AL962" s="192" t="str">
        <f t="shared" si="910"/>
        <v>AL$12</v>
      </c>
      <c r="AM962" s="192" t="str">
        <f t="shared" si="910"/>
        <v>AM$12</v>
      </c>
      <c r="AN962" s="192" t="str">
        <f t="shared" si="910"/>
        <v>AN$12</v>
      </c>
      <c r="AO962" s="192" t="str">
        <f t="shared" si="910"/>
        <v>AO$12</v>
      </c>
      <c r="AP962" s="192" t="str">
        <f t="shared" si="910"/>
        <v>AP$12</v>
      </c>
      <c r="AQ962" s="192" t="str">
        <f t="shared" si="910"/>
        <v>AQ$12</v>
      </c>
      <c r="AR962" s="192" t="str">
        <f t="shared" si="910"/>
        <v>AR$12</v>
      </c>
      <c r="AS962" s="192" t="str">
        <f t="shared" si="910"/>
        <v>AS$12</v>
      </c>
      <c r="AT962" s="192" t="str">
        <f t="shared" si="910"/>
        <v>AT$12</v>
      </c>
      <c r="AU962" s="192" t="str">
        <f t="shared" si="910"/>
        <v>AU$12</v>
      </c>
      <c r="AV962" s="192" t="str">
        <f t="shared" si="910"/>
        <v>AV$12</v>
      </c>
      <c r="AW962" s="192" t="str">
        <f t="shared" si="910"/>
        <v>AW$12</v>
      </c>
      <c r="AX962" s="192" t="str">
        <f t="shared" si="910"/>
        <v>AX$12</v>
      </c>
      <c r="AY962" s="192" t="str">
        <f t="shared" ref="AY962:CD962" si="911">AY$16</f>
        <v>AY$12</v>
      </c>
      <c r="AZ962" s="192" t="str">
        <f t="shared" si="911"/>
        <v>AZ$12</v>
      </c>
      <c r="BA962" s="192" t="str">
        <f t="shared" si="911"/>
        <v>BA$12</v>
      </c>
      <c r="BB962" s="192" t="str">
        <f t="shared" si="911"/>
        <v>BB$12</v>
      </c>
      <c r="BC962" s="192" t="str">
        <f t="shared" si="911"/>
        <v>BC$12</v>
      </c>
      <c r="BD962" s="192" t="str">
        <f t="shared" si="911"/>
        <v>BD$12</v>
      </c>
      <c r="BE962" s="192" t="str">
        <f t="shared" si="911"/>
        <v>BE$12</v>
      </c>
      <c r="BF962" s="192" t="str">
        <f t="shared" si="911"/>
        <v>BF$12</v>
      </c>
      <c r="BG962" s="192" t="str">
        <f t="shared" si="911"/>
        <v>BG$12</v>
      </c>
      <c r="BH962" s="192" t="str">
        <f t="shared" si="911"/>
        <v>BH$12</v>
      </c>
      <c r="BI962" s="192" t="str">
        <f t="shared" si="911"/>
        <v>BI$12</v>
      </c>
      <c r="BJ962" s="192" t="str">
        <f t="shared" si="911"/>
        <v>BJ$12</v>
      </c>
      <c r="BK962" s="192" t="str">
        <f t="shared" si="911"/>
        <v>BK$12</v>
      </c>
      <c r="BL962" s="192" t="str">
        <f t="shared" si="911"/>
        <v>BL$12</v>
      </c>
      <c r="BM962" s="192" t="str">
        <f t="shared" si="911"/>
        <v>BM$12</v>
      </c>
      <c r="BN962" s="192" t="str">
        <f t="shared" si="911"/>
        <v>BN$12</v>
      </c>
      <c r="BO962" s="192" t="str">
        <f t="shared" si="911"/>
        <v>BO$12</v>
      </c>
      <c r="BP962" s="192" t="str">
        <f t="shared" si="911"/>
        <v>BP$12</v>
      </c>
      <c r="BQ962" s="192" t="str">
        <f t="shared" si="911"/>
        <v>BQ$12</v>
      </c>
      <c r="BR962" s="192" t="str">
        <f t="shared" si="911"/>
        <v>BR$12</v>
      </c>
      <c r="BS962" s="192" t="str">
        <f t="shared" si="911"/>
        <v>BS$12</v>
      </c>
      <c r="BT962" s="192" t="str">
        <f t="shared" si="911"/>
        <v>BT$12</v>
      </c>
      <c r="BU962" s="192" t="str">
        <f t="shared" si="911"/>
        <v>BU$12</v>
      </c>
      <c r="BV962" s="192" t="str">
        <f t="shared" si="911"/>
        <v>BV$12</v>
      </c>
      <c r="BW962" s="192" t="str">
        <f t="shared" si="911"/>
        <v>BW$12</v>
      </c>
      <c r="BX962" s="192" t="str">
        <f t="shared" si="911"/>
        <v>BX$12</v>
      </c>
      <c r="BY962" s="192" t="str">
        <f t="shared" si="911"/>
        <v>BY$12</v>
      </c>
      <c r="BZ962" s="192" t="str">
        <f t="shared" si="911"/>
        <v>BZ$12</v>
      </c>
      <c r="CA962" s="192" t="str">
        <f t="shared" si="911"/>
        <v>CA$12</v>
      </c>
      <c r="CB962" s="192" t="str">
        <f t="shared" si="911"/>
        <v>CB$12</v>
      </c>
      <c r="CC962" s="192" t="str">
        <f t="shared" si="911"/>
        <v>CC$12</v>
      </c>
      <c r="CD962" s="192" t="str">
        <f t="shared" si="911"/>
        <v>CD$12</v>
      </c>
      <c r="CE962" s="192" t="str">
        <f t="shared" ref="CE962:CL962" si="912">CE$16</f>
        <v>CE$12</v>
      </c>
      <c r="CF962" s="192" t="str">
        <f t="shared" si="912"/>
        <v>CF$12</v>
      </c>
      <c r="CG962" s="192" t="str">
        <f t="shared" si="912"/>
        <v>CG$12</v>
      </c>
      <c r="CH962" s="192" t="str">
        <f t="shared" si="912"/>
        <v>CH$12</v>
      </c>
      <c r="CI962" s="192" t="str">
        <f t="shared" si="912"/>
        <v>CI$12</v>
      </c>
      <c r="CJ962" s="192" t="str">
        <f t="shared" si="912"/>
        <v>CJ$12</v>
      </c>
      <c r="CK962" s="192" t="str">
        <f t="shared" si="912"/>
        <v>CK$12</v>
      </c>
      <c r="CL962" s="192" t="str">
        <f t="shared" si="912"/>
        <v>CL$12</v>
      </c>
    </row>
    <row r="963" spans="2:90" x14ac:dyDescent="0.4">
      <c r="B963" s="168" t="s">
        <v>460</v>
      </c>
      <c r="C963" s="193"/>
      <c r="D963" s="193"/>
      <c r="E963" s="193" t="s">
        <v>906</v>
      </c>
      <c r="F963" s="193"/>
      <c r="G963" s="193"/>
      <c r="H963" s="193"/>
      <c r="I963" s="194"/>
      <c r="J963" s="194"/>
      <c r="K963" s="195"/>
      <c r="L963" s="195"/>
      <c r="M963" s="195"/>
      <c r="N963" s="195"/>
      <c r="O963" s="195"/>
      <c r="P963" s="195"/>
      <c r="R963" s="195"/>
      <c r="S963" s="192" t="str">
        <f t="shared" ref="S963:AX963" si="913">S$17</f>
        <v>S$13</v>
      </c>
      <c r="T963" s="192" t="str">
        <f t="shared" si="913"/>
        <v>T$13</v>
      </c>
      <c r="U963" s="192" t="str">
        <f t="shared" si="913"/>
        <v>U$13</v>
      </c>
      <c r="V963" s="192" t="str">
        <f t="shared" si="913"/>
        <v>V$13</v>
      </c>
      <c r="W963" s="192" t="str">
        <f t="shared" si="913"/>
        <v>W$13</v>
      </c>
      <c r="X963" s="192" t="str">
        <f t="shared" si="913"/>
        <v>X$13</v>
      </c>
      <c r="Y963" s="192" t="str">
        <f t="shared" si="913"/>
        <v>Y$13</v>
      </c>
      <c r="Z963" s="192" t="str">
        <f t="shared" si="913"/>
        <v>Z$13</v>
      </c>
      <c r="AA963" s="192" t="str">
        <f t="shared" si="913"/>
        <v>AA$13</v>
      </c>
      <c r="AB963" s="192" t="str">
        <f t="shared" si="913"/>
        <v>AB$13</v>
      </c>
      <c r="AC963" s="192" t="str">
        <f t="shared" si="913"/>
        <v>AC$13</v>
      </c>
      <c r="AD963" s="192" t="str">
        <f t="shared" si="913"/>
        <v>AD$13</v>
      </c>
      <c r="AE963" s="192" t="str">
        <f t="shared" si="913"/>
        <v>AE$13</v>
      </c>
      <c r="AF963" s="192" t="str">
        <f t="shared" si="913"/>
        <v>AF$13</v>
      </c>
      <c r="AG963" s="192" t="str">
        <f t="shared" si="913"/>
        <v>AG$13</v>
      </c>
      <c r="AH963" s="192" t="str">
        <f t="shared" si="913"/>
        <v>AH$13</v>
      </c>
      <c r="AI963" s="192" t="str">
        <f t="shared" si="913"/>
        <v>AI$13</v>
      </c>
      <c r="AJ963" s="192" t="str">
        <f t="shared" si="913"/>
        <v>AJ$13</v>
      </c>
      <c r="AK963" s="192" t="str">
        <f t="shared" si="913"/>
        <v>AK$13</v>
      </c>
      <c r="AL963" s="192" t="str">
        <f t="shared" si="913"/>
        <v>AL$13</v>
      </c>
      <c r="AM963" s="192" t="str">
        <f t="shared" si="913"/>
        <v>AM$13</v>
      </c>
      <c r="AN963" s="192" t="str">
        <f t="shared" si="913"/>
        <v>AN$13</v>
      </c>
      <c r="AO963" s="192" t="str">
        <f t="shared" si="913"/>
        <v>AO$13</v>
      </c>
      <c r="AP963" s="192" t="str">
        <f t="shared" si="913"/>
        <v>AP$13</v>
      </c>
      <c r="AQ963" s="192" t="str">
        <f t="shared" si="913"/>
        <v>AQ$13</v>
      </c>
      <c r="AR963" s="192" t="str">
        <f t="shared" si="913"/>
        <v>AR$13</v>
      </c>
      <c r="AS963" s="192" t="str">
        <f t="shared" si="913"/>
        <v>AS$13</v>
      </c>
      <c r="AT963" s="192" t="str">
        <f t="shared" si="913"/>
        <v>AT$13</v>
      </c>
      <c r="AU963" s="192" t="str">
        <f t="shared" si="913"/>
        <v>AU$13</v>
      </c>
      <c r="AV963" s="192" t="str">
        <f t="shared" si="913"/>
        <v>AV$13</v>
      </c>
      <c r="AW963" s="192" t="str">
        <f t="shared" si="913"/>
        <v>AW$13</v>
      </c>
      <c r="AX963" s="192" t="str">
        <f t="shared" si="913"/>
        <v>AX$13</v>
      </c>
      <c r="AY963" s="192" t="str">
        <f t="shared" ref="AY963:CD963" si="914">AY$17</f>
        <v>AY$13</v>
      </c>
      <c r="AZ963" s="192" t="str">
        <f t="shared" si="914"/>
        <v>AZ$13</v>
      </c>
      <c r="BA963" s="192" t="str">
        <f t="shared" si="914"/>
        <v>BA$13</v>
      </c>
      <c r="BB963" s="192" t="str">
        <f t="shared" si="914"/>
        <v>BB$13</v>
      </c>
      <c r="BC963" s="192" t="str">
        <f t="shared" si="914"/>
        <v>BC$13</v>
      </c>
      <c r="BD963" s="192" t="str">
        <f t="shared" si="914"/>
        <v>BD$13</v>
      </c>
      <c r="BE963" s="192" t="str">
        <f t="shared" si="914"/>
        <v>BE$13</v>
      </c>
      <c r="BF963" s="192" t="str">
        <f t="shared" si="914"/>
        <v>BF$13</v>
      </c>
      <c r="BG963" s="192" t="str">
        <f t="shared" si="914"/>
        <v>BG$13</v>
      </c>
      <c r="BH963" s="192" t="str">
        <f t="shared" si="914"/>
        <v>BH$13</v>
      </c>
      <c r="BI963" s="192" t="str">
        <f t="shared" si="914"/>
        <v>BI$13</v>
      </c>
      <c r="BJ963" s="192" t="str">
        <f t="shared" si="914"/>
        <v>BJ$13</v>
      </c>
      <c r="BK963" s="192" t="str">
        <f t="shared" si="914"/>
        <v>BK$13</v>
      </c>
      <c r="BL963" s="192" t="str">
        <f t="shared" si="914"/>
        <v>BL$13</v>
      </c>
      <c r="BM963" s="192" t="str">
        <f t="shared" si="914"/>
        <v>BM$13</v>
      </c>
      <c r="BN963" s="192" t="str">
        <f t="shared" si="914"/>
        <v>BN$13</v>
      </c>
      <c r="BO963" s="192" t="str">
        <f t="shared" si="914"/>
        <v>BO$13</v>
      </c>
      <c r="BP963" s="192" t="str">
        <f t="shared" si="914"/>
        <v>BP$13</v>
      </c>
      <c r="BQ963" s="192" t="str">
        <f t="shared" si="914"/>
        <v>BQ$13</v>
      </c>
      <c r="BR963" s="192" t="str">
        <f t="shared" si="914"/>
        <v>BR$13</v>
      </c>
      <c r="BS963" s="192" t="str">
        <f t="shared" si="914"/>
        <v>BS$13</v>
      </c>
      <c r="BT963" s="192" t="str">
        <f t="shared" si="914"/>
        <v>BT$13</v>
      </c>
      <c r="BU963" s="192" t="str">
        <f t="shared" si="914"/>
        <v>BU$13</v>
      </c>
      <c r="BV963" s="192" t="str">
        <f t="shared" si="914"/>
        <v>BV$13</v>
      </c>
      <c r="BW963" s="192" t="str">
        <f t="shared" si="914"/>
        <v>BW$13</v>
      </c>
      <c r="BX963" s="192" t="str">
        <f t="shared" si="914"/>
        <v>BX$13</v>
      </c>
      <c r="BY963" s="192" t="str">
        <f t="shared" si="914"/>
        <v>BY$13</v>
      </c>
      <c r="BZ963" s="192" t="str">
        <f t="shared" si="914"/>
        <v>BZ$13</v>
      </c>
      <c r="CA963" s="192" t="str">
        <f t="shared" si="914"/>
        <v>CA$13</v>
      </c>
      <c r="CB963" s="192" t="str">
        <f t="shared" si="914"/>
        <v>CB$13</v>
      </c>
      <c r="CC963" s="192" t="str">
        <f t="shared" si="914"/>
        <v>CC$13</v>
      </c>
      <c r="CD963" s="192" t="str">
        <f t="shared" si="914"/>
        <v>CD$13</v>
      </c>
      <c r="CE963" s="192" t="str">
        <f t="shared" ref="CE963:CL963" si="915">CE$17</f>
        <v>CE$13</v>
      </c>
      <c r="CF963" s="192" t="str">
        <f t="shared" si="915"/>
        <v>CF$13</v>
      </c>
      <c r="CG963" s="192" t="str">
        <f t="shared" si="915"/>
        <v>CG$13</v>
      </c>
      <c r="CH963" s="192" t="str">
        <f t="shared" si="915"/>
        <v>CH$13</v>
      </c>
      <c r="CI963" s="192" t="str">
        <f t="shared" si="915"/>
        <v>CI$13</v>
      </c>
      <c r="CJ963" s="192" t="str">
        <f t="shared" si="915"/>
        <v>CJ$13</v>
      </c>
      <c r="CK963" s="192" t="str">
        <f t="shared" si="915"/>
        <v>CK$13</v>
      </c>
      <c r="CL963" s="192" t="str">
        <f t="shared" si="915"/>
        <v>CL$13</v>
      </c>
    </row>
    <row r="964" spans="2:90" x14ac:dyDescent="0.4">
      <c r="B964" s="168" t="s">
        <v>488</v>
      </c>
      <c r="C964" s="193"/>
      <c r="D964" s="193"/>
      <c r="E964" s="193" t="s">
        <v>906</v>
      </c>
      <c r="F964" s="193"/>
      <c r="G964" s="193"/>
      <c r="H964" s="193"/>
      <c r="I964" s="194"/>
      <c r="J964" s="194"/>
      <c r="K964" s="195"/>
      <c r="L964" s="195"/>
      <c r="M964" s="195"/>
      <c r="N964" s="195"/>
      <c r="O964" s="195"/>
      <c r="P964" s="195"/>
      <c r="R964" s="195"/>
      <c r="S964" s="183"/>
      <c r="T964" s="183"/>
      <c r="U964" s="183"/>
      <c r="V964" s="183"/>
      <c r="W964" s="183"/>
      <c r="X964" s="183"/>
      <c r="Y964" s="183"/>
      <c r="Z964" s="183"/>
      <c r="AA964" s="183"/>
      <c r="AB964" s="183"/>
      <c r="AC964" s="183"/>
      <c r="AD964" s="183"/>
      <c r="AE964" s="183"/>
      <c r="AF964" s="183"/>
      <c r="AG964" s="183"/>
      <c r="AH964" s="183"/>
      <c r="AI964" s="183"/>
      <c r="AJ964" s="183"/>
      <c r="AK964" s="183"/>
      <c r="AL964" s="183"/>
      <c r="AM964" s="183"/>
      <c r="AN964" s="183"/>
      <c r="AO964" s="183"/>
      <c r="AP964" s="183"/>
      <c r="AQ964" s="183"/>
      <c r="AR964" s="183"/>
      <c r="AS964" s="183"/>
      <c r="AT964" s="183"/>
      <c r="AU964" s="183"/>
      <c r="AV964" s="183"/>
      <c r="AW964" s="183"/>
      <c r="AX964" s="183"/>
      <c r="AY964" s="183"/>
      <c r="AZ964" s="183"/>
      <c r="BA964" s="183"/>
      <c r="BB964" s="183"/>
      <c r="BC964" s="183"/>
      <c r="BD964" s="183"/>
      <c r="BE964" s="183"/>
      <c r="BF964" s="183"/>
      <c r="BG964" s="183"/>
      <c r="BH964" s="183"/>
      <c r="BI964" s="183"/>
      <c r="BJ964" s="183"/>
      <c r="BK964" s="183"/>
      <c r="BL964" s="183"/>
      <c r="BM964" s="183"/>
      <c r="BN964" s="183"/>
      <c r="BO964" s="183"/>
      <c r="BP964" s="183"/>
      <c r="BQ964" s="183"/>
      <c r="BR964" s="183"/>
      <c r="BS964" s="183"/>
      <c r="BT964" s="183"/>
      <c r="BU964" s="183"/>
      <c r="BV964" s="183"/>
      <c r="BW964" s="183"/>
      <c r="BX964" s="183"/>
      <c r="BY964" s="183"/>
      <c r="BZ964" s="183"/>
      <c r="CA964" s="183"/>
      <c r="CB964" s="183"/>
      <c r="CC964" s="183"/>
      <c r="CD964" s="183"/>
      <c r="CE964" s="183"/>
      <c r="CF964" s="183"/>
      <c r="CG964" s="183"/>
      <c r="CH964" s="183"/>
      <c r="CI964" s="183"/>
      <c r="CJ964" s="183"/>
      <c r="CK964" s="183"/>
      <c r="CL964" s="183"/>
    </row>
    <row r="965" spans="2:90" x14ac:dyDescent="0.4">
      <c r="B965" s="168" t="s">
        <v>501</v>
      </c>
      <c r="C965" s="193"/>
      <c r="D965" s="193"/>
      <c r="E965" s="193" t="s">
        <v>906</v>
      </c>
      <c r="F965" s="193"/>
      <c r="G965" s="193"/>
      <c r="H965" s="193"/>
      <c r="I965" s="194"/>
      <c r="J965" s="194"/>
      <c r="K965" s="195"/>
      <c r="L965" s="195"/>
      <c r="M965" s="195"/>
      <c r="N965" s="195"/>
      <c r="O965" s="195"/>
      <c r="P965" s="195"/>
      <c r="R965" s="195"/>
      <c r="S965" s="183"/>
      <c r="T965" s="183"/>
      <c r="U965" s="183"/>
      <c r="V965" s="183"/>
      <c r="W965" s="183"/>
      <c r="X965" s="183"/>
      <c r="Y965" s="183"/>
      <c r="Z965" s="183"/>
      <c r="AA965" s="183"/>
      <c r="AB965" s="183"/>
      <c r="AC965" s="183"/>
      <c r="AD965" s="183"/>
      <c r="AE965" s="183"/>
      <c r="AF965" s="183"/>
      <c r="AG965" s="183"/>
      <c r="AH965" s="183"/>
      <c r="AI965" s="183"/>
      <c r="AJ965" s="183"/>
      <c r="AK965" s="183"/>
      <c r="AL965" s="183"/>
      <c r="AM965" s="183"/>
      <c r="AN965" s="183"/>
      <c r="AO965" s="183"/>
      <c r="AP965" s="183"/>
      <c r="AQ965" s="183"/>
      <c r="AR965" s="183"/>
      <c r="AS965" s="183"/>
      <c r="AT965" s="183"/>
      <c r="AU965" s="183"/>
      <c r="AV965" s="183"/>
      <c r="AW965" s="183"/>
      <c r="AX965" s="183"/>
      <c r="AY965" s="183"/>
      <c r="AZ965" s="183"/>
      <c r="BA965" s="183"/>
      <c r="BB965" s="183"/>
      <c r="BC965" s="183"/>
      <c r="BD965" s="183"/>
      <c r="BE965" s="183"/>
      <c r="BF965" s="183"/>
      <c r="BG965" s="183"/>
      <c r="BH965" s="183"/>
      <c r="BI965" s="183"/>
      <c r="BJ965" s="183"/>
      <c r="BK965" s="183"/>
      <c r="BL965" s="183"/>
      <c r="BM965" s="183"/>
      <c r="BN965" s="183"/>
      <c r="BO965" s="183"/>
      <c r="BP965" s="183"/>
      <c r="BQ965" s="183"/>
      <c r="BR965" s="183"/>
      <c r="BS965" s="183"/>
      <c r="BT965" s="183"/>
      <c r="BU965" s="183"/>
      <c r="BV965" s="183"/>
      <c r="BW965" s="183"/>
      <c r="BX965" s="183"/>
      <c r="BY965" s="183"/>
      <c r="BZ965" s="183"/>
      <c r="CA965" s="183"/>
      <c r="CB965" s="183"/>
      <c r="CC965" s="183"/>
      <c r="CD965" s="183"/>
      <c r="CE965" s="183"/>
      <c r="CF965" s="183"/>
      <c r="CG965" s="183"/>
      <c r="CH965" s="183"/>
      <c r="CI965" s="183"/>
      <c r="CJ965" s="183"/>
      <c r="CK965" s="183"/>
      <c r="CL965" s="183"/>
    </row>
    <row r="966" spans="2:90" x14ac:dyDescent="0.4">
      <c r="B966" s="168" t="s">
        <v>461</v>
      </c>
      <c r="C966" s="193"/>
      <c r="D966" s="193"/>
      <c r="E966" s="193" t="s">
        <v>906</v>
      </c>
      <c r="F966" s="193"/>
      <c r="G966" s="193"/>
      <c r="H966" s="193"/>
      <c r="I966" s="194"/>
      <c r="J966" s="194"/>
      <c r="K966" s="195"/>
      <c r="L966" s="195"/>
      <c r="M966" s="195"/>
      <c r="N966" s="195"/>
      <c r="O966" s="195"/>
      <c r="P966" s="195"/>
      <c r="R966" s="195"/>
      <c r="S966" s="183" t="str">
        <f t="shared" ref="S966:AX966" si="916">S$18</f>
        <v>S$14</v>
      </c>
      <c r="T966" s="183" t="str">
        <f t="shared" si="916"/>
        <v>T$14</v>
      </c>
      <c r="U966" s="183" t="str">
        <f t="shared" si="916"/>
        <v>U$14</v>
      </c>
      <c r="V966" s="183" t="str">
        <f t="shared" si="916"/>
        <v>V$14</v>
      </c>
      <c r="W966" s="183" t="str">
        <f t="shared" si="916"/>
        <v>W$14</v>
      </c>
      <c r="X966" s="183" t="str">
        <f t="shared" si="916"/>
        <v>X$14</v>
      </c>
      <c r="Y966" s="183" t="str">
        <f t="shared" si="916"/>
        <v>Y$14</v>
      </c>
      <c r="Z966" s="183" t="str">
        <f t="shared" si="916"/>
        <v>Z$14</v>
      </c>
      <c r="AA966" s="183" t="str">
        <f t="shared" si="916"/>
        <v>AA$14</v>
      </c>
      <c r="AB966" s="183" t="str">
        <f t="shared" si="916"/>
        <v>AB$14</v>
      </c>
      <c r="AC966" s="183" t="str">
        <f t="shared" si="916"/>
        <v>AC$14</v>
      </c>
      <c r="AD966" s="183" t="str">
        <f t="shared" si="916"/>
        <v>AD$14</v>
      </c>
      <c r="AE966" s="183" t="str">
        <f t="shared" si="916"/>
        <v>AE$14</v>
      </c>
      <c r="AF966" s="183" t="str">
        <f t="shared" si="916"/>
        <v>AF$14</v>
      </c>
      <c r="AG966" s="183" t="str">
        <f t="shared" si="916"/>
        <v>AG$14</v>
      </c>
      <c r="AH966" s="183" t="str">
        <f t="shared" si="916"/>
        <v>AH$14</v>
      </c>
      <c r="AI966" s="183" t="str">
        <f t="shared" si="916"/>
        <v>AI$14</v>
      </c>
      <c r="AJ966" s="183" t="str">
        <f t="shared" si="916"/>
        <v>AJ$14</v>
      </c>
      <c r="AK966" s="183" t="str">
        <f t="shared" si="916"/>
        <v>AK$14</v>
      </c>
      <c r="AL966" s="183" t="str">
        <f t="shared" si="916"/>
        <v>AL$14</v>
      </c>
      <c r="AM966" s="183" t="str">
        <f t="shared" si="916"/>
        <v>AM$14</v>
      </c>
      <c r="AN966" s="183" t="str">
        <f t="shared" si="916"/>
        <v>AN$14</v>
      </c>
      <c r="AO966" s="183" t="str">
        <f t="shared" si="916"/>
        <v>AO$14</v>
      </c>
      <c r="AP966" s="183" t="str">
        <f t="shared" si="916"/>
        <v>AP$14</v>
      </c>
      <c r="AQ966" s="183" t="str">
        <f t="shared" si="916"/>
        <v>AQ$14</v>
      </c>
      <c r="AR966" s="183" t="str">
        <f t="shared" si="916"/>
        <v>AR$14</v>
      </c>
      <c r="AS966" s="183" t="str">
        <f t="shared" si="916"/>
        <v>AS$14</v>
      </c>
      <c r="AT966" s="183" t="str">
        <f t="shared" si="916"/>
        <v>AT$14</v>
      </c>
      <c r="AU966" s="183" t="str">
        <f t="shared" si="916"/>
        <v>AU$14</v>
      </c>
      <c r="AV966" s="183" t="str">
        <f t="shared" si="916"/>
        <v>AV$14</v>
      </c>
      <c r="AW966" s="183" t="str">
        <f t="shared" si="916"/>
        <v>AW$14</v>
      </c>
      <c r="AX966" s="183" t="str">
        <f t="shared" si="916"/>
        <v>AX$14</v>
      </c>
      <c r="AY966" s="183" t="str">
        <f t="shared" ref="AY966:CD966" si="917">AY$18</f>
        <v>AY$14</v>
      </c>
      <c r="AZ966" s="183" t="str">
        <f t="shared" si="917"/>
        <v>AZ$14</v>
      </c>
      <c r="BA966" s="183" t="str">
        <f t="shared" si="917"/>
        <v>BA$14</v>
      </c>
      <c r="BB966" s="183" t="str">
        <f t="shared" si="917"/>
        <v>BB$14</v>
      </c>
      <c r="BC966" s="183" t="str">
        <f t="shared" si="917"/>
        <v>BC$14</v>
      </c>
      <c r="BD966" s="183" t="str">
        <f t="shared" si="917"/>
        <v>BD$14</v>
      </c>
      <c r="BE966" s="183" t="str">
        <f t="shared" si="917"/>
        <v>BE$14</v>
      </c>
      <c r="BF966" s="183" t="str">
        <f t="shared" si="917"/>
        <v>BF$14</v>
      </c>
      <c r="BG966" s="183" t="str">
        <f t="shared" si="917"/>
        <v>BG$14</v>
      </c>
      <c r="BH966" s="183" t="str">
        <f t="shared" si="917"/>
        <v>BH$14</v>
      </c>
      <c r="BI966" s="183" t="str">
        <f t="shared" si="917"/>
        <v>BI$14</v>
      </c>
      <c r="BJ966" s="183" t="str">
        <f t="shared" si="917"/>
        <v>BJ$14</v>
      </c>
      <c r="BK966" s="183" t="str">
        <f t="shared" si="917"/>
        <v>BK$14</v>
      </c>
      <c r="BL966" s="183" t="str">
        <f t="shared" si="917"/>
        <v>BL$14</v>
      </c>
      <c r="BM966" s="183" t="str">
        <f t="shared" si="917"/>
        <v>BM$14</v>
      </c>
      <c r="BN966" s="183" t="str">
        <f t="shared" si="917"/>
        <v>BN$14</v>
      </c>
      <c r="BO966" s="183" t="str">
        <f t="shared" si="917"/>
        <v>BO$14</v>
      </c>
      <c r="BP966" s="183" t="str">
        <f t="shared" si="917"/>
        <v>BP$14</v>
      </c>
      <c r="BQ966" s="183" t="str">
        <f t="shared" si="917"/>
        <v>BQ$14</v>
      </c>
      <c r="BR966" s="183" t="str">
        <f t="shared" si="917"/>
        <v>BR$14</v>
      </c>
      <c r="BS966" s="183" t="str">
        <f t="shared" si="917"/>
        <v>BS$14</v>
      </c>
      <c r="BT966" s="183" t="str">
        <f t="shared" si="917"/>
        <v>BT$14</v>
      </c>
      <c r="BU966" s="183" t="str">
        <f t="shared" si="917"/>
        <v>BU$14</v>
      </c>
      <c r="BV966" s="183" t="str">
        <f t="shared" si="917"/>
        <v>BV$14</v>
      </c>
      <c r="BW966" s="183" t="str">
        <f t="shared" si="917"/>
        <v>BW$14</v>
      </c>
      <c r="BX966" s="183" t="str">
        <f t="shared" si="917"/>
        <v>BX$14</v>
      </c>
      <c r="BY966" s="183" t="str">
        <f t="shared" si="917"/>
        <v>BY$14</v>
      </c>
      <c r="BZ966" s="183" t="str">
        <f t="shared" si="917"/>
        <v>BZ$14</v>
      </c>
      <c r="CA966" s="183" t="str">
        <f t="shared" si="917"/>
        <v>CA$14</v>
      </c>
      <c r="CB966" s="183" t="str">
        <f t="shared" si="917"/>
        <v>CB$14</v>
      </c>
      <c r="CC966" s="183" t="str">
        <f t="shared" si="917"/>
        <v>CC$14</v>
      </c>
      <c r="CD966" s="183" t="str">
        <f t="shared" si="917"/>
        <v>CD$14</v>
      </c>
      <c r="CE966" s="183" t="str">
        <f t="shared" ref="CE966:CL966" si="918">CE$18</f>
        <v>CE$14</v>
      </c>
      <c r="CF966" s="183" t="str">
        <f t="shared" si="918"/>
        <v>CF$14</v>
      </c>
      <c r="CG966" s="183" t="str">
        <f t="shared" si="918"/>
        <v>CG$14</v>
      </c>
      <c r="CH966" s="183" t="str">
        <f t="shared" si="918"/>
        <v>CH$14</v>
      </c>
      <c r="CI966" s="183" t="str">
        <f t="shared" si="918"/>
        <v>CI$14</v>
      </c>
      <c r="CJ966" s="183" t="str">
        <f t="shared" si="918"/>
        <v>CJ$14</v>
      </c>
      <c r="CK966" s="183" t="str">
        <f t="shared" si="918"/>
        <v>CK$14</v>
      </c>
      <c r="CL966" s="183" t="str">
        <f t="shared" si="918"/>
        <v>CL$14</v>
      </c>
    </row>
    <row r="967" spans="2:90" x14ac:dyDescent="0.4">
      <c r="B967" s="168" t="s">
        <v>462</v>
      </c>
      <c r="C967" s="193"/>
      <c r="D967" s="193"/>
      <c r="E967" s="193" t="s">
        <v>906</v>
      </c>
      <c r="F967" s="193"/>
      <c r="G967" s="193"/>
      <c r="H967" s="193"/>
      <c r="I967" s="194"/>
      <c r="J967" s="194"/>
      <c r="K967" s="195"/>
      <c r="L967" s="195"/>
      <c r="M967" s="195"/>
      <c r="N967" s="195"/>
      <c r="O967" s="195"/>
      <c r="P967" s="195"/>
      <c r="R967" s="195"/>
      <c r="S967" s="183" t="str">
        <f t="shared" ref="S967:AX967" si="919">S$19</f>
        <v>S$15</v>
      </c>
      <c r="T967" s="183" t="str">
        <f t="shared" si="919"/>
        <v>T$15</v>
      </c>
      <c r="U967" s="183" t="str">
        <f t="shared" si="919"/>
        <v>U$15</v>
      </c>
      <c r="V967" s="183" t="str">
        <f t="shared" si="919"/>
        <v>V$15</v>
      </c>
      <c r="W967" s="183" t="str">
        <f t="shared" si="919"/>
        <v>W$15</v>
      </c>
      <c r="X967" s="183" t="str">
        <f t="shared" si="919"/>
        <v>X$15</v>
      </c>
      <c r="Y967" s="183" t="str">
        <f t="shared" si="919"/>
        <v>Y$15</v>
      </c>
      <c r="Z967" s="183" t="str">
        <f t="shared" si="919"/>
        <v>Z$15</v>
      </c>
      <c r="AA967" s="183" t="str">
        <f t="shared" si="919"/>
        <v>AA$15</v>
      </c>
      <c r="AB967" s="183" t="str">
        <f t="shared" si="919"/>
        <v>AB$15</v>
      </c>
      <c r="AC967" s="183" t="str">
        <f t="shared" si="919"/>
        <v>AC$15</v>
      </c>
      <c r="AD967" s="183" t="str">
        <f t="shared" si="919"/>
        <v>AD$15</v>
      </c>
      <c r="AE967" s="183" t="str">
        <f t="shared" si="919"/>
        <v>AE$15</v>
      </c>
      <c r="AF967" s="183" t="str">
        <f t="shared" si="919"/>
        <v>AF$15</v>
      </c>
      <c r="AG967" s="183" t="str">
        <f t="shared" si="919"/>
        <v>AG$15</v>
      </c>
      <c r="AH967" s="183" t="str">
        <f t="shared" si="919"/>
        <v>AH$15</v>
      </c>
      <c r="AI967" s="183" t="str">
        <f t="shared" si="919"/>
        <v>AI$15</v>
      </c>
      <c r="AJ967" s="183" t="str">
        <f t="shared" si="919"/>
        <v>AJ$15</v>
      </c>
      <c r="AK967" s="183" t="str">
        <f t="shared" si="919"/>
        <v>AK$15</v>
      </c>
      <c r="AL967" s="183" t="str">
        <f t="shared" si="919"/>
        <v>AL$15</v>
      </c>
      <c r="AM967" s="183" t="str">
        <f t="shared" si="919"/>
        <v>AM$15</v>
      </c>
      <c r="AN967" s="183" t="str">
        <f t="shared" si="919"/>
        <v>AN$15</v>
      </c>
      <c r="AO967" s="183" t="str">
        <f t="shared" si="919"/>
        <v>AO$15</v>
      </c>
      <c r="AP967" s="183" t="str">
        <f t="shared" si="919"/>
        <v>AP$15</v>
      </c>
      <c r="AQ967" s="183" t="str">
        <f t="shared" si="919"/>
        <v>AQ$15</v>
      </c>
      <c r="AR967" s="183" t="str">
        <f t="shared" si="919"/>
        <v>AR$15</v>
      </c>
      <c r="AS967" s="183" t="str">
        <f t="shared" si="919"/>
        <v>AS$15</v>
      </c>
      <c r="AT967" s="183" t="str">
        <f t="shared" si="919"/>
        <v>AT$15</v>
      </c>
      <c r="AU967" s="183" t="str">
        <f t="shared" si="919"/>
        <v>AU$15</v>
      </c>
      <c r="AV967" s="183" t="str">
        <f t="shared" si="919"/>
        <v>AV$15</v>
      </c>
      <c r="AW967" s="183" t="str">
        <f t="shared" si="919"/>
        <v>AW$15</v>
      </c>
      <c r="AX967" s="183" t="str">
        <f t="shared" si="919"/>
        <v>AX$15</v>
      </c>
      <c r="AY967" s="183" t="str">
        <f t="shared" ref="AY967:CD967" si="920">AY$19</f>
        <v>AY$15</v>
      </c>
      <c r="AZ967" s="183" t="str">
        <f t="shared" si="920"/>
        <v>AZ$15</v>
      </c>
      <c r="BA967" s="183" t="str">
        <f t="shared" si="920"/>
        <v>BA$15</v>
      </c>
      <c r="BB967" s="183" t="str">
        <f t="shared" si="920"/>
        <v>BB$15</v>
      </c>
      <c r="BC967" s="183" t="str">
        <f t="shared" si="920"/>
        <v>BC$15</v>
      </c>
      <c r="BD967" s="183" t="str">
        <f t="shared" si="920"/>
        <v>BD$15</v>
      </c>
      <c r="BE967" s="183" t="str">
        <f t="shared" si="920"/>
        <v>BE$15</v>
      </c>
      <c r="BF967" s="183" t="str">
        <f t="shared" si="920"/>
        <v>BF$15</v>
      </c>
      <c r="BG967" s="183" t="str">
        <f t="shared" si="920"/>
        <v>BG$15</v>
      </c>
      <c r="BH967" s="183" t="str">
        <f t="shared" si="920"/>
        <v>BH$15</v>
      </c>
      <c r="BI967" s="183" t="str">
        <f t="shared" si="920"/>
        <v>BI$15</v>
      </c>
      <c r="BJ967" s="183" t="str">
        <f t="shared" si="920"/>
        <v>BJ$15</v>
      </c>
      <c r="BK967" s="183" t="str">
        <f t="shared" si="920"/>
        <v>BK$15</v>
      </c>
      <c r="BL967" s="183" t="str">
        <f t="shared" si="920"/>
        <v>BL$15</v>
      </c>
      <c r="BM967" s="183" t="str">
        <f t="shared" si="920"/>
        <v>BM$15</v>
      </c>
      <c r="BN967" s="183" t="str">
        <f t="shared" si="920"/>
        <v>BN$15</v>
      </c>
      <c r="BO967" s="183" t="str">
        <f t="shared" si="920"/>
        <v>BO$15</v>
      </c>
      <c r="BP967" s="183" t="str">
        <f t="shared" si="920"/>
        <v>BP$15</v>
      </c>
      <c r="BQ967" s="183" t="str">
        <f t="shared" si="920"/>
        <v>BQ$15</v>
      </c>
      <c r="BR967" s="183" t="str">
        <f t="shared" si="920"/>
        <v>BR$15</v>
      </c>
      <c r="BS967" s="183" t="str">
        <f t="shared" si="920"/>
        <v>BS$15</v>
      </c>
      <c r="BT967" s="183" t="str">
        <f t="shared" si="920"/>
        <v>BT$15</v>
      </c>
      <c r="BU967" s="183" t="str">
        <f t="shared" si="920"/>
        <v>BU$15</v>
      </c>
      <c r="BV967" s="183" t="str">
        <f t="shared" si="920"/>
        <v>BV$15</v>
      </c>
      <c r="BW967" s="183" t="str">
        <f t="shared" si="920"/>
        <v>BW$15</v>
      </c>
      <c r="BX967" s="183" t="str">
        <f t="shared" si="920"/>
        <v>BX$15</v>
      </c>
      <c r="BY967" s="183" t="str">
        <f t="shared" si="920"/>
        <v>BY$15</v>
      </c>
      <c r="BZ967" s="183" t="str">
        <f t="shared" si="920"/>
        <v>BZ$15</v>
      </c>
      <c r="CA967" s="183" t="str">
        <f t="shared" si="920"/>
        <v>CA$15</v>
      </c>
      <c r="CB967" s="183" t="str">
        <f t="shared" si="920"/>
        <v>CB$15</v>
      </c>
      <c r="CC967" s="183" t="str">
        <f t="shared" si="920"/>
        <v>CC$15</v>
      </c>
      <c r="CD967" s="183" t="str">
        <f t="shared" si="920"/>
        <v>CD$15</v>
      </c>
      <c r="CE967" s="183" t="str">
        <f t="shared" ref="CE967:CL967" si="921">CE$19</f>
        <v>CE$15</v>
      </c>
      <c r="CF967" s="183" t="str">
        <f t="shared" si="921"/>
        <v>CF$15</v>
      </c>
      <c r="CG967" s="183" t="str">
        <f t="shared" si="921"/>
        <v>CG$15</v>
      </c>
      <c r="CH967" s="183" t="str">
        <f t="shared" si="921"/>
        <v>CH$15</v>
      </c>
      <c r="CI967" s="183" t="str">
        <f t="shared" si="921"/>
        <v>CI$15</v>
      </c>
      <c r="CJ967" s="183" t="str">
        <f t="shared" si="921"/>
        <v>CJ$15</v>
      </c>
      <c r="CK967" s="183" t="str">
        <f t="shared" si="921"/>
        <v>CK$15</v>
      </c>
      <c r="CL967" s="183" t="str">
        <f t="shared" si="921"/>
        <v>CL$15</v>
      </c>
    </row>
    <row r="968" spans="2:90" x14ac:dyDescent="0.4">
      <c r="B968" s="70" t="s">
        <v>750</v>
      </c>
      <c r="C968" s="48"/>
      <c r="D968" s="48" t="s">
        <v>729</v>
      </c>
      <c r="E968" s="48" t="s">
        <v>729</v>
      </c>
      <c r="F968" s="48" t="s">
        <v>443</v>
      </c>
      <c r="G968" s="48" t="s">
        <v>81</v>
      </c>
      <c r="H968" s="48"/>
      <c r="I968" s="277"/>
      <c r="J968" s="277"/>
      <c r="K968" s="48"/>
      <c r="L968" s="48"/>
      <c r="M968" s="48"/>
      <c r="N968" s="48"/>
      <c r="O968" s="48"/>
      <c r="P968" s="48"/>
      <c r="R968" s="70"/>
      <c r="S968" s="278"/>
      <c r="T968" s="278"/>
      <c r="U968" s="278"/>
      <c r="V968" s="278"/>
      <c r="W968" s="278"/>
      <c r="X968" s="278"/>
      <c r="Y968" s="278"/>
      <c r="Z968" s="278"/>
      <c r="AA968" s="278"/>
      <c r="AB968" s="278"/>
      <c r="AC968" s="278"/>
      <c r="AD968" s="278"/>
      <c r="AE968" s="278"/>
      <c r="AF968" s="278"/>
      <c r="AG968" s="278"/>
      <c r="AH968" s="278"/>
      <c r="AI968" s="278"/>
      <c r="AJ968" s="278"/>
      <c r="AK968" s="278"/>
      <c r="AL968" s="278"/>
      <c r="AM968" s="278"/>
      <c r="AN968" s="278"/>
      <c r="AO968" s="278"/>
      <c r="AP968" s="278"/>
      <c r="AQ968" s="278"/>
      <c r="AR968" s="278"/>
      <c r="AS968" s="278"/>
      <c r="AT968" s="278"/>
      <c r="AU968" s="278"/>
      <c r="AV968" s="278"/>
      <c r="AW968" s="278"/>
      <c r="AX968" s="278"/>
      <c r="AY968" s="278"/>
      <c r="AZ968" s="278"/>
      <c r="BA968" s="278"/>
      <c r="BB968" s="278"/>
      <c r="BC968" s="278"/>
      <c r="BD968" s="278"/>
      <c r="BE968" s="278"/>
      <c r="BF968" s="278"/>
      <c r="BG968" s="278"/>
      <c r="BH968" s="278"/>
      <c r="BI968" s="278"/>
      <c r="BJ968" s="278"/>
      <c r="BK968" s="278"/>
      <c r="BL968" s="278"/>
      <c r="BM968" s="278"/>
      <c r="BN968" s="278"/>
      <c r="BO968" s="278"/>
      <c r="BP968" s="278"/>
      <c r="BQ968" s="278"/>
      <c r="BR968" s="278"/>
      <c r="BS968" s="278"/>
      <c r="BT968" s="278"/>
      <c r="BU968" s="278"/>
      <c r="BV968" s="278"/>
      <c r="BW968" s="278"/>
      <c r="BX968" s="278"/>
      <c r="BY968" s="278"/>
      <c r="BZ968" s="278"/>
      <c r="CA968" s="278"/>
      <c r="CB968" s="278"/>
      <c r="CC968" s="278"/>
      <c r="CD968" s="278"/>
      <c r="CE968" s="278"/>
      <c r="CF968" s="278"/>
      <c r="CG968" s="278"/>
      <c r="CH968" s="278"/>
      <c r="CI968" s="278"/>
      <c r="CJ968" s="278"/>
      <c r="CK968" s="278"/>
      <c r="CL968" s="278"/>
    </row>
    <row r="969" spans="2:90" x14ac:dyDescent="0.4">
      <c r="B969" s="13" t="str">
        <f>"Subscription Revenue - "&amp;B980</f>
        <v>Subscription Revenue - (Primary label)</v>
      </c>
      <c r="C969" s="31" t="s">
        <v>198</v>
      </c>
      <c r="D969" s="31" t="s">
        <v>729</v>
      </c>
      <c r="E969" s="31" t="s">
        <v>906</v>
      </c>
      <c r="F969" s="31"/>
      <c r="G969" s="31" t="s">
        <v>81</v>
      </c>
      <c r="H969" s="31"/>
      <c r="I969" s="73"/>
      <c r="J969" s="73"/>
      <c r="K969" s="31"/>
      <c r="L969" s="31"/>
      <c r="M969" s="31"/>
      <c r="N969" s="31"/>
      <c r="O969" s="31"/>
      <c r="P969" s="31"/>
      <c r="R969" s="67"/>
      <c r="S969" s="150"/>
      <c r="T969" s="150"/>
      <c r="U969" s="150"/>
      <c r="V969" s="150"/>
      <c r="W969" s="150"/>
      <c r="X969" s="150"/>
      <c r="Y969" s="150"/>
      <c r="Z969" s="150"/>
      <c r="AA969" s="150"/>
      <c r="AB969" s="150"/>
      <c r="AC969" s="150"/>
      <c r="AD969" s="150"/>
      <c r="AE969" s="150"/>
      <c r="AF969" s="150"/>
      <c r="AG969" s="150"/>
      <c r="AH969" s="150"/>
      <c r="AI969" s="150"/>
      <c r="AJ969" s="150"/>
      <c r="AK969" s="150"/>
      <c r="AL969" s="150"/>
      <c r="AM969" s="150"/>
      <c r="AN969" s="150"/>
      <c r="AO969" s="150"/>
      <c r="AP969" s="150"/>
      <c r="AQ969" s="150"/>
      <c r="AR969" s="150"/>
      <c r="AS969" s="150"/>
      <c r="AT969" s="150"/>
      <c r="AU969" s="150"/>
      <c r="AV969" s="150"/>
      <c r="AW969" s="150"/>
      <c r="AX969" s="150"/>
      <c r="AY969" s="150"/>
      <c r="AZ969" s="150"/>
      <c r="BA969" s="150"/>
      <c r="BB969" s="150"/>
      <c r="BC969" s="150"/>
      <c r="BD969" s="150"/>
      <c r="BE969" s="150"/>
      <c r="BF969" s="150"/>
      <c r="BG969" s="150"/>
      <c r="BH969" s="150"/>
      <c r="BI969" s="150"/>
      <c r="BJ969" s="150"/>
      <c r="BK969" s="150"/>
      <c r="BL969" s="150"/>
      <c r="BM969" s="150"/>
      <c r="BN969" s="150"/>
      <c r="BO969" s="150"/>
      <c r="BP969" s="150"/>
      <c r="BQ969" s="150"/>
      <c r="BR969" s="150"/>
      <c r="BS969" s="150"/>
      <c r="BT969" s="150"/>
      <c r="BU969" s="150"/>
      <c r="BV969" s="150"/>
      <c r="BW969" s="150"/>
      <c r="BX969" s="150"/>
      <c r="BY969" s="150"/>
      <c r="BZ969" s="150"/>
      <c r="CA969" s="150"/>
      <c r="CB969" s="150"/>
      <c r="CC969" s="150"/>
      <c r="CD969" s="150"/>
      <c r="CE969" s="150"/>
      <c r="CF969" s="150"/>
      <c r="CG969" s="150"/>
      <c r="CH969" s="150"/>
      <c r="CI969" s="150"/>
      <c r="CJ969" s="150"/>
      <c r="CK969" s="150"/>
      <c r="CL969" s="150"/>
    </row>
    <row r="970" spans="2:90" x14ac:dyDescent="0.4">
      <c r="B970" s="139" t="s">
        <v>412</v>
      </c>
      <c r="C970" s="12"/>
      <c r="D970" s="12" t="s">
        <v>729</v>
      </c>
      <c r="E970" s="12" t="s">
        <v>906</v>
      </c>
      <c r="F970" s="12"/>
      <c r="G970" s="12" t="str">
        <f>E970</f>
        <v/>
      </c>
      <c r="H970" s="12"/>
      <c r="I970" s="60"/>
      <c r="J970" s="60"/>
      <c r="K970" s="18">
        <v>20</v>
      </c>
      <c r="L970" s="18">
        <v>20</v>
      </c>
      <c r="M970" s="18">
        <v>20</v>
      </c>
      <c r="N970" s="18">
        <v>20</v>
      </c>
      <c r="O970" s="18">
        <v>20</v>
      </c>
      <c r="P970" s="18">
        <v>20</v>
      </c>
      <c r="R970" s="19"/>
      <c r="S970" s="141" cm="1">
        <f t="array" ref="S970">INDEX($K:$P,ROW(),MATCH(S$3,$K$2:$P$2,0))</f>
        <v>20</v>
      </c>
      <c r="T970" s="141" cm="1">
        <f t="array" ref="T970">INDEX($K:$P,ROW(),MATCH(T$3,$K$2:$P$2,0))</f>
        <v>20</v>
      </c>
      <c r="U970" s="141" cm="1">
        <f t="array" ref="U970">INDEX($K:$P,ROW(),MATCH(U$3,$K$2:$P$2,0))</f>
        <v>20</v>
      </c>
      <c r="V970" s="141" cm="1">
        <f t="array" ref="V970">INDEX($K:$P,ROW(),MATCH(V$3,$K$2:$P$2,0))</f>
        <v>20</v>
      </c>
      <c r="W970" s="141" cm="1">
        <f t="array" ref="W970">INDEX($K:$P,ROW(),MATCH(W$3,$K$2:$P$2,0))</f>
        <v>20</v>
      </c>
      <c r="X970" s="141" cm="1">
        <f t="array" ref="X970">INDEX($K:$P,ROW(),MATCH(X$3,$K$2:$P$2,0))</f>
        <v>20</v>
      </c>
      <c r="Y970" s="141" cm="1">
        <f t="array" ref="Y970">INDEX($K:$P,ROW(),MATCH(Y$3,$K$2:$P$2,0))</f>
        <v>20</v>
      </c>
      <c r="Z970" s="141" cm="1">
        <f t="array" ref="Z970">INDEX($K:$P,ROW(),MATCH(Z$3,$K$2:$P$2,0))</f>
        <v>20</v>
      </c>
      <c r="AA970" s="141" cm="1">
        <f t="array" ref="AA970">INDEX($K:$P,ROW(),MATCH(AA$3,$K$2:$P$2,0))</f>
        <v>20</v>
      </c>
      <c r="AB970" s="141" cm="1">
        <f t="array" ref="AB970">INDEX($K:$P,ROW(),MATCH(AB$3,$K$2:$P$2,0))</f>
        <v>20</v>
      </c>
      <c r="AC970" s="141" cm="1">
        <f t="array" ref="AC970">INDEX($K:$P,ROW(),MATCH(AC$3,$K$2:$P$2,0))</f>
        <v>20</v>
      </c>
      <c r="AD970" s="141" cm="1">
        <f t="array" ref="AD970">INDEX($K:$P,ROW(),MATCH(AD$3,$K$2:$P$2,0))</f>
        <v>20</v>
      </c>
      <c r="AE970" s="141" cm="1">
        <f t="array" ref="AE970">INDEX($K:$P,ROW(),MATCH(AE$3,$K$2:$P$2,0))</f>
        <v>20</v>
      </c>
      <c r="AF970" s="141" cm="1">
        <f t="array" ref="AF970">INDEX($K:$P,ROW(),MATCH(AF$3,$K$2:$P$2,0))</f>
        <v>20</v>
      </c>
      <c r="AG970" s="141" cm="1">
        <f t="array" ref="AG970">INDEX($K:$P,ROW(),MATCH(AG$3,$K$2:$P$2,0))</f>
        <v>20</v>
      </c>
      <c r="AH970" s="141" cm="1">
        <f t="array" ref="AH970">INDEX($K:$P,ROW(),MATCH(AH$3,$K$2:$P$2,0))</f>
        <v>20</v>
      </c>
      <c r="AI970" s="141" cm="1">
        <f t="array" ref="AI970">INDEX($K:$P,ROW(),MATCH(AI$3,$K$2:$P$2,0))</f>
        <v>20</v>
      </c>
      <c r="AJ970" s="141" cm="1">
        <f t="array" ref="AJ970">INDEX($K:$P,ROW(),MATCH(AJ$3,$K$2:$P$2,0))</f>
        <v>20</v>
      </c>
      <c r="AK970" s="141" cm="1">
        <f t="array" ref="AK970">INDEX($K:$P,ROW(),MATCH(AK$3,$K$2:$P$2,0))</f>
        <v>20</v>
      </c>
      <c r="AL970" s="141" cm="1">
        <f t="array" ref="AL970">INDEX($K:$P,ROW(),MATCH(AL$3,$K$2:$P$2,0))</f>
        <v>20</v>
      </c>
      <c r="AM970" s="141" cm="1">
        <f t="array" ref="AM970">INDEX($K:$P,ROW(),MATCH(AM$3,$K$2:$P$2,0))</f>
        <v>20</v>
      </c>
      <c r="AN970" s="141" cm="1">
        <f t="array" ref="AN970">INDEX($K:$P,ROW(),MATCH(AN$3,$K$2:$P$2,0))</f>
        <v>20</v>
      </c>
      <c r="AO970" s="141" cm="1">
        <f t="array" ref="AO970">INDEX($K:$P,ROW(),MATCH(AO$3,$K$2:$P$2,0))</f>
        <v>20</v>
      </c>
      <c r="AP970" s="141" cm="1">
        <f t="array" ref="AP970">INDEX($K:$P,ROW(),MATCH(AP$3,$K$2:$P$2,0))</f>
        <v>20</v>
      </c>
      <c r="AQ970" s="141" cm="1">
        <f t="array" ref="AQ970">INDEX($K:$P,ROW(),MATCH(AQ$3,$K$2:$P$2,0))</f>
        <v>20</v>
      </c>
      <c r="AR970" s="141" cm="1">
        <f t="array" ref="AR970">INDEX($K:$P,ROW(),MATCH(AR$3,$K$2:$P$2,0))</f>
        <v>20</v>
      </c>
      <c r="AS970" s="141" cm="1">
        <f t="array" ref="AS970">INDEX($K:$P,ROW(),MATCH(AS$3,$K$2:$P$2,0))</f>
        <v>20</v>
      </c>
      <c r="AT970" s="141" cm="1">
        <f t="array" ref="AT970">INDEX($K:$P,ROW(),MATCH(AT$3,$K$2:$P$2,0))</f>
        <v>20</v>
      </c>
      <c r="AU970" s="141" cm="1">
        <f t="array" ref="AU970">INDEX($K:$P,ROW(),MATCH(AU$3,$K$2:$P$2,0))</f>
        <v>20</v>
      </c>
      <c r="AV970" s="141" cm="1">
        <f t="array" ref="AV970">INDEX($K:$P,ROW(),MATCH(AV$3,$K$2:$P$2,0))</f>
        <v>20</v>
      </c>
      <c r="AW970" s="141" cm="1">
        <f t="array" ref="AW970">INDEX($K:$P,ROW(),MATCH(AW$3,$K$2:$P$2,0))</f>
        <v>20</v>
      </c>
      <c r="AX970" s="141" cm="1">
        <f t="array" ref="AX970">INDEX($K:$P,ROW(),MATCH(AX$3,$K$2:$P$2,0))</f>
        <v>20</v>
      </c>
      <c r="AY970" s="141" cm="1">
        <f t="array" ref="AY970">INDEX($K:$P,ROW(),MATCH(AY$3,$K$2:$P$2,0))</f>
        <v>20</v>
      </c>
      <c r="AZ970" s="141" cm="1">
        <f t="array" ref="AZ970">INDEX($K:$P,ROW(),MATCH(AZ$3,$K$2:$P$2,0))</f>
        <v>20</v>
      </c>
      <c r="BA970" s="141" cm="1">
        <f t="array" ref="BA970">INDEX($K:$P,ROW(),MATCH(BA$3,$K$2:$P$2,0))</f>
        <v>20</v>
      </c>
      <c r="BB970" s="141" cm="1">
        <f t="array" ref="BB970">INDEX($K:$P,ROW(),MATCH(BB$3,$K$2:$P$2,0))</f>
        <v>20</v>
      </c>
      <c r="BC970" s="141" cm="1">
        <f t="array" ref="BC970">INDEX($K:$P,ROW(),MATCH(BC$3,$K$2:$P$2,0))</f>
        <v>20</v>
      </c>
      <c r="BD970" s="141" cm="1">
        <f t="array" ref="BD970">INDEX($K:$P,ROW(),MATCH(BD$3,$K$2:$P$2,0))</f>
        <v>20</v>
      </c>
      <c r="BE970" s="141" cm="1">
        <f t="array" ref="BE970">INDEX($K:$P,ROW(),MATCH(BE$3,$K$2:$P$2,0))</f>
        <v>20</v>
      </c>
      <c r="BF970" s="141" cm="1">
        <f t="array" ref="BF970">INDEX($K:$P,ROW(),MATCH(BF$3,$K$2:$P$2,0))</f>
        <v>20</v>
      </c>
      <c r="BG970" s="141" cm="1">
        <f t="array" ref="BG970">INDEX($K:$P,ROW(),MATCH(BG$3,$K$2:$P$2,0))</f>
        <v>20</v>
      </c>
      <c r="BH970" s="141" cm="1">
        <f t="array" ref="BH970">INDEX($K:$P,ROW(),MATCH(BH$3,$K$2:$P$2,0))</f>
        <v>20</v>
      </c>
      <c r="BI970" s="141" cm="1">
        <f t="array" ref="BI970">INDEX($K:$P,ROW(),MATCH(BI$3,$K$2:$P$2,0))</f>
        <v>20</v>
      </c>
      <c r="BJ970" s="141" cm="1">
        <f t="array" ref="BJ970">INDEX($K:$P,ROW(),MATCH(BJ$3,$K$2:$P$2,0))</f>
        <v>20</v>
      </c>
      <c r="BK970" s="141" cm="1">
        <f t="array" ref="BK970">INDEX($K:$P,ROW(),MATCH(BK$3,$K$2:$P$2,0))</f>
        <v>20</v>
      </c>
      <c r="BL970" s="141" cm="1">
        <f t="array" ref="BL970">INDEX($K:$P,ROW(),MATCH(BL$3,$K$2:$P$2,0))</f>
        <v>20</v>
      </c>
      <c r="BM970" s="141" cm="1">
        <f t="array" ref="BM970">INDEX($K:$P,ROW(),MATCH(BM$3,$K$2:$P$2,0))</f>
        <v>20</v>
      </c>
      <c r="BN970" s="141" cm="1">
        <f t="array" ref="BN970">INDEX($K:$P,ROW(),MATCH(BN$3,$K$2:$P$2,0))</f>
        <v>20</v>
      </c>
      <c r="BO970" s="141" cm="1">
        <f t="array" ref="BO970">INDEX($K:$P,ROW(),MATCH(BO$3,$K$2:$P$2,0))</f>
        <v>20</v>
      </c>
      <c r="BP970" s="141" cm="1">
        <f t="array" ref="BP970">INDEX($K:$P,ROW(),MATCH(BP$3,$K$2:$P$2,0))</f>
        <v>20</v>
      </c>
      <c r="BQ970" s="141" cm="1">
        <f t="array" ref="BQ970">INDEX($K:$P,ROW(),MATCH(BQ$3,$K$2:$P$2,0))</f>
        <v>20</v>
      </c>
      <c r="BR970" s="141" cm="1">
        <f t="array" ref="BR970">INDEX($K:$P,ROW(),MATCH(BR$3,$K$2:$P$2,0))</f>
        <v>20</v>
      </c>
      <c r="BS970" s="141" cm="1">
        <f t="array" ref="BS970">INDEX($K:$P,ROW(),MATCH(BS$3,$K$2:$P$2,0))</f>
        <v>20</v>
      </c>
      <c r="BT970" s="141" cm="1">
        <f t="array" ref="BT970">INDEX($K:$P,ROW(),MATCH(BT$3,$K$2:$P$2,0))</f>
        <v>20</v>
      </c>
      <c r="BU970" s="141" cm="1">
        <f t="array" ref="BU970">INDEX($K:$P,ROW(),MATCH(BU$3,$K$2:$P$2,0))</f>
        <v>20</v>
      </c>
      <c r="BV970" s="141" cm="1">
        <f t="array" ref="BV970">INDEX($K:$P,ROW(),MATCH(BV$3,$K$2:$P$2,0))</f>
        <v>20</v>
      </c>
      <c r="BW970" s="141" cm="1">
        <f t="array" ref="BW970">INDEX($K:$P,ROW(),MATCH(BW$3,$K$2:$P$2,0))</f>
        <v>20</v>
      </c>
      <c r="BX970" s="141" cm="1">
        <f t="array" ref="BX970">INDEX($K:$P,ROW(),MATCH(BX$3,$K$2:$P$2,0))</f>
        <v>20</v>
      </c>
      <c r="BY970" s="141" cm="1">
        <f t="array" ref="BY970">INDEX($K:$P,ROW(),MATCH(BY$3,$K$2:$P$2,0))</f>
        <v>20</v>
      </c>
      <c r="BZ970" s="141" cm="1">
        <f t="array" ref="BZ970">INDEX($K:$P,ROW(),MATCH(BZ$3,$K$2:$P$2,0))</f>
        <v>20</v>
      </c>
      <c r="CA970" s="141" cm="1">
        <f t="array" ref="CA970">INDEX($K:$P,ROW(),MATCH(CA$3,$K$2:$P$2,0))</f>
        <v>20</v>
      </c>
      <c r="CB970" s="141" cm="1">
        <f t="array" ref="CB970">INDEX($K:$P,ROW(),MATCH(CB$3,$K$2:$P$2,0))</f>
        <v>20</v>
      </c>
      <c r="CC970" s="141" cm="1">
        <f t="array" ref="CC970">INDEX($K:$P,ROW(),MATCH(CC$3,$K$2:$P$2,0))</f>
        <v>20</v>
      </c>
      <c r="CD970" s="141" cm="1">
        <f t="array" ref="CD970">INDEX($K:$P,ROW(),MATCH(CD$3,$K$2:$P$2,0))</f>
        <v>20</v>
      </c>
      <c r="CE970" s="141" cm="1">
        <f t="array" ref="CE970">INDEX($K:$P,ROW(),MATCH(CE$3,$K$2:$P$2,0))</f>
        <v>20</v>
      </c>
      <c r="CF970" s="141" cm="1">
        <f t="array" ref="CF970">INDEX($K:$P,ROW(),MATCH(CF$3,$K$2:$P$2,0))</f>
        <v>20</v>
      </c>
      <c r="CG970" s="141" cm="1">
        <f t="array" ref="CG970">INDEX($K:$P,ROW(),MATCH(CG$3,$K$2:$P$2,0))</f>
        <v>20</v>
      </c>
      <c r="CH970" s="141" cm="1">
        <f t="array" ref="CH970">INDEX($K:$P,ROW(),MATCH(CH$3,$K$2:$P$2,0))</f>
        <v>20</v>
      </c>
      <c r="CI970" s="141" cm="1">
        <f t="array" ref="CI970">INDEX($K:$P,ROW(),MATCH(CI$3,$K$2:$P$2,0))</f>
        <v>20</v>
      </c>
      <c r="CJ970" s="141" cm="1">
        <f t="array" ref="CJ970">INDEX($K:$P,ROW(),MATCH(CJ$3,$K$2:$P$2,0))</f>
        <v>20</v>
      </c>
      <c r="CK970" s="141" cm="1">
        <f t="array" ref="CK970">INDEX($K:$P,ROW(),MATCH(CK$3,$K$2:$P$2,0))</f>
        <v>20</v>
      </c>
      <c r="CL970" s="141" cm="1">
        <f t="array" ref="CL970">INDEX($K:$P,ROW(),MATCH(CL$3,$K$2:$P$2,0))</f>
        <v>20</v>
      </c>
    </row>
    <row r="971" spans="2:90" x14ac:dyDescent="0.4">
      <c r="B971"/>
      <c r="D971" t="s">
        <v>729</v>
      </c>
      <c r="E971" t="s">
        <v>906</v>
      </c>
      <c r="I971"/>
      <c r="J971"/>
      <c r="R971" s="15"/>
      <c r="S971" s="76"/>
      <c r="T971" s="76"/>
      <c r="U971" s="76"/>
      <c r="V971" s="76"/>
      <c r="W971" s="76"/>
      <c r="X971" s="76"/>
      <c r="Y971" s="76"/>
      <c r="Z971" s="76"/>
      <c r="AA971" s="76"/>
      <c r="AB971" s="76"/>
      <c r="AC971" s="76"/>
      <c r="AD971" s="76"/>
      <c r="AE971" s="76"/>
      <c r="AF971" s="76"/>
      <c r="AG971" s="76"/>
      <c r="AH971" s="76"/>
      <c r="AI971" s="76"/>
      <c r="AJ971" s="76"/>
      <c r="AK971" s="76"/>
      <c r="AL971" s="76"/>
      <c r="AM971" s="76"/>
      <c r="AN971" s="76"/>
      <c r="AO971" s="76"/>
      <c r="AP971" s="76"/>
      <c r="AQ971" s="76"/>
      <c r="AR971" s="76"/>
      <c r="AS971" s="76"/>
      <c r="AT971" s="76"/>
      <c r="AU971" s="76"/>
      <c r="AV971" s="76"/>
      <c r="AW971" s="76"/>
      <c r="AX971" s="76"/>
      <c r="AY971" s="76"/>
      <c r="AZ971" s="76"/>
      <c r="BA971" s="76"/>
      <c r="BB971" s="76"/>
      <c r="BC971" s="76"/>
      <c r="BD971" s="76"/>
      <c r="BE971" s="76"/>
      <c r="BF971" s="76"/>
      <c r="BG971" s="76"/>
      <c r="BH971" s="76"/>
      <c r="BI971" s="76"/>
      <c r="BJ971" s="76"/>
      <c r="BK971" s="76"/>
      <c r="BL971" s="76"/>
      <c r="BM971" s="76"/>
      <c r="BN971" s="76"/>
      <c r="BO971" s="76"/>
      <c r="BP971" s="76"/>
      <c r="BQ971" s="76"/>
      <c r="BR971" s="76"/>
      <c r="BS971" s="76"/>
      <c r="BT971" s="76"/>
      <c r="BU971" s="76"/>
      <c r="BV971" s="76"/>
      <c r="BW971" s="76"/>
      <c r="BX971" s="76"/>
      <c r="BY971" s="76"/>
      <c r="BZ971" s="76"/>
      <c r="CA971" s="76"/>
      <c r="CB971" s="76"/>
      <c r="CC971" s="76"/>
      <c r="CD971" s="76"/>
      <c r="CE971" s="76"/>
      <c r="CF971" s="76"/>
      <c r="CG971" s="76"/>
      <c r="CH971" s="76"/>
      <c r="CI971" s="76"/>
      <c r="CJ971" s="76"/>
      <c r="CK971" s="76"/>
      <c r="CL971" s="76"/>
    </row>
    <row r="972" spans="2:90" x14ac:dyDescent="0.4">
      <c r="B972" s="93" t="str">
        <f>B977&amp;":"</f>
        <v># of subscribers:</v>
      </c>
      <c r="C972" s="12"/>
      <c r="D972" s="12" t="s">
        <v>729</v>
      </c>
      <c r="E972" s="12" t="s">
        <v>906</v>
      </c>
      <c r="F972" s="12"/>
      <c r="G972" s="12"/>
      <c r="H972" s="12"/>
      <c r="I972" s="60"/>
      <c r="J972" s="60"/>
      <c r="S972" s="72"/>
      <c r="T972" s="72"/>
      <c r="U972" s="72"/>
      <c r="V972" s="72"/>
      <c r="W972" s="72"/>
      <c r="X972" s="72"/>
      <c r="Y972" s="72"/>
      <c r="Z972" s="72"/>
      <c r="AA972" s="72"/>
      <c r="AB972" s="72"/>
      <c r="AC972" s="72"/>
      <c r="AD972" s="72"/>
      <c r="AE972" s="72"/>
      <c r="AF972" s="72"/>
      <c r="AG972" s="72"/>
      <c r="AH972" s="72"/>
      <c r="AI972" s="72"/>
      <c r="AJ972" s="72"/>
      <c r="AK972" s="72"/>
      <c r="AL972" s="72"/>
      <c r="AM972" s="72"/>
      <c r="AN972" s="72"/>
      <c r="AO972" s="72"/>
      <c r="AP972" s="72"/>
      <c r="AQ972" s="72"/>
      <c r="AR972" s="72"/>
      <c r="AS972" s="72"/>
      <c r="AT972" s="72"/>
      <c r="AU972" s="72"/>
      <c r="AV972" s="72"/>
      <c r="AW972" s="72"/>
      <c r="AX972" s="72"/>
      <c r="AY972" s="72"/>
      <c r="AZ972" s="72"/>
      <c r="BA972" s="72"/>
      <c r="BB972" s="72"/>
      <c r="BC972" s="72"/>
      <c r="BD972" s="72"/>
      <c r="BE972" s="72"/>
      <c r="BF972" s="72"/>
      <c r="BG972" s="72"/>
      <c r="BH972" s="72"/>
      <c r="BI972" s="72"/>
      <c r="BJ972" s="72"/>
      <c r="BK972" s="72"/>
      <c r="BL972" s="72"/>
      <c r="BM972" s="72"/>
      <c r="BN972" s="72"/>
      <c r="BO972" s="72"/>
      <c r="BP972" s="72"/>
      <c r="BQ972" s="72"/>
      <c r="BR972" s="72"/>
      <c r="BS972" s="72"/>
      <c r="BT972" s="72"/>
      <c r="BU972" s="72"/>
      <c r="BV972" s="72"/>
      <c r="BW972" s="72"/>
      <c r="BX972" s="72"/>
      <c r="BY972" s="72"/>
      <c r="BZ972" s="72"/>
      <c r="CA972" s="72"/>
      <c r="CB972" s="72"/>
      <c r="CC972" s="72"/>
      <c r="CD972" s="72"/>
      <c r="CE972" s="72"/>
      <c r="CF972" s="72"/>
      <c r="CG972" s="72"/>
      <c r="CH972" s="72"/>
      <c r="CI972" s="72"/>
      <c r="CJ972" s="72"/>
      <c r="CK972" s="72"/>
      <c r="CL972" s="72"/>
    </row>
    <row r="973" spans="2:90" x14ac:dyDescent="0.4">
      <c r="B973" s="152" t="s">
        <v>71</v>
      </c>
      <c r="D973" t="s">
        <v>729</v>
      </c>
      <c r="E973" t="s">
        <v>906</v>
      </c>
      <c r="K973" s="15">
        <f>SUMIF($4:$4,K$2-1,973:973)</f>
        <v>0</v>
      </c>
      <c r="L973" s="15">
        <f ca="1">K977</f>
        <v>500</v>
      </c>
      <c r="M973" s="15">
        <f ca="1">L977</f>
        <v>500</v>
      </c>
      <c r="N973" s="15">
        <f ca="1">M977</f>
        <v>500</v>
      </c>
      <c r="O973" s="15">
        <f ca="1">N977</f>
        <v>500</v>
      </c>
      <c r="P973" s="15">
        <f ca="1">O977</f>
        <v>500</v>
      </c>
      <c r="R973" s="15"/>
      <c r="S973" s="76">
        <f t="shared" ref="S973:AY973" si="922">R977</f>
        <v>0</v>
      </c>
      <c r="T973" s="76">
        <f t="shared" ca="1" si="922"/>
        <v>500</v>
      </c>
      <c r="U973" s="76">
        <f t="shared" ca="1" si="922"/>
        <v>500</v>
      </c>
      <c r="V973" s="76">
        <f t="shared" ca="1" si="922"/>
        <v>500</v>
      </c>
      <c r="W973" s="76">
        <f t="shared" ca="1" si="922"/>
        <v>500</v>
      </c>
      <c r="X973" s="76">
        <f t="shared" ca="1" si="922"/>
        <v>500</v>
      </c>
      <c r="Y973" s="76">
        <f t="shared" ca="1" si="922"/>
        <v>500</v>
      </c>
      <c r="Z973" s="76">
        <f t="shared" ca="1" si="922"/>
        <v>500</v>
      </c>
      <c r="AA973" s="76">
        <f t="shared" ca="1" si="922"/>
        <v>500</v>
      </c>
      <c r="AB973" s="76">
        <f t="shared" ca="1" si="922"/>
        <v>500</v>
      </c>
      <c r="AC973" s="76">
        <f t="shared" ca="1" si="922"/>
        <v>500</v>
      </c>
      <c r="AD973" s="76">
        <f t="shared" ca="1" si="922"/>
        <v>500</v>
      </c>
      <c r="AE973" s="76">
        <f t="shared" ca="1" si="922"/>
        <v>500</v>
      </c>
      <c r="AF973" s="76">
        <f t="shared" ca="1" si="922"/>
        <v>500</v>
      </c>
      <c r="AG973" s="76">
        <f t="shared" ca="1" si="922"/>
        <v>500</v>
      </c>
      <c r="AH973" s="76">
        <f t="shared" ca="1" si="922"/>
        <v>500</v>
      </c>
      <c r="AI973" s="76">
        <f t="shared" ca="1" si="922"/>
        <v>500</v>
      </c>
      <c r="AJ973" s="76">
        <f t="shared" ca="1" si="922"/>
        <v>500</v>
      </c>
      <c r="AK973" s="76">
        <f t="shared" ca="1" si="922"/>
        <v>500</v>
      </c>
      <c r="AL973" s="76">
        <f t="shared" ca="1" si="922"/>
        <v>500</v>
      </c>
      <c r="AM973" s="76">
        <f t="shared" ca="1" si="922"/>
        <v>500</v>
      </c>
      <c r="AN973" s="76">
        <f t="shared" ca="1" si="922"/>
        <v>500</v>
      </c>
      <c r="AO973" s="76">
        <f t="shared" ca="1" si="922"/>
        <v>500</v>
      </c>
      <c r="AP973" s="76">
        <f t="shared" ca="1" si="922"/>
        <v>500</v>
      </c>
      <c r="AQ973" s="76">
        <f t="shared" ca="1" si="922"/>
        <v>500</v>
      </c>
      <c r="AR973" s="76">
        <f t="shared" ca="1" si="922"/>
        <v>500</v>
      </c>
      <c r="AS973" s="76">
        <f t="shared" ca="1" si="922"/>
        <v>500</v>
      </c>
      <c r="AT973" s="76">
        <f t="shared" ca="1" si="922"/>
        <v>500</v>
      </c>
      <c r="AU973" s="76">
        <f t="shared" ca="1" si="922"/>
        <v>500</v>
      </c>
      <c r="AV973" s="76">
        <f t="shared" ca="1" si="922"/>
        <v>500</v>
      </c>
      <c r="AW973" s="76">
        <f t="shared" ca="1" si="922"/>
        <v>500</v>
      </c>
      <c r="AX973" s="76">
        <f t="shared" ca="1" si="922"/>
        <v>500</v>
      </c>
      <c r="AY973" s="76">
        <f t="shared" ca="1" si="922"/>
        <v>500</v>
      </c>
      <c r="AZ973" s="76">
        <f t="shared" ref="AZ973:CE973" ca="1" si="923">AY977</f>
        <v>500</v>
      </c>
      <c r="BA973" s="76">
        <f t="shared" ca="1" si="923"/>
        <v>500</v>
      </c>
      <c r="BB973" s="76">
        <f t="shared" ca="1" si="923"/>
        <v>500</v>
      </c>
      <c r="BC973" s="76">
        <f t="shared" ca="1" si="923"/>
        <v>500</v>
      </c>
      <c r="BD973" s="76">
        <f t="shared" ca="1" si="923"/>
        <v>500</v>
      </c>
      <c r="BE973" s="76">
        <f t="shared" ca="1" si="923"/>
        <v>500</v>
      </c>
      <c r="BF973" s="76">
        <f t="shared" ca="1" si="923"/>
        <v>500</v>
      </c>
      <c r="BG973" s="76">
        <f t="shared" ca="1" si="923"/>
        <v>500</v>
      </c>
      <c r="BH973" s="76">
        <f t="shared" ca="1" si="923"/>
        <v>500</v>
      </c>
      <c r="BI973" s="76">
        <f t="shared" ca="1" si="923"/>
        <v>500</v>
      </c>
      <c r="BJ973" s="76">
        <f t="shared" ca="1" si="923"/>
        <v>500</v>
      </c>
      <c r="BK973" s="76">
        <f t="shared" ca="1" si="923"/>
        <v>500</v>
      </c>
      <c r="BL973" s="76">
        <f t="shared" ca="1" si="923"/>
        <v>500</v>
      </c>
      <c r="BM973" s="76">
        <f t="shared" ca="1" si="923"/>
        <v>500</v>
      </c>
      <c r="BN973" s="76">
        <f t="shared" ca="1" si="923"/>
        <v>500</v>
      </c>
      <c r="BO973" s="76">
        <f t="shared" ca="1" si="923"/>
        <v>500</v>
      </c>
      <c r="BP973" s="76">
        <f t="shared" ca="1" si="923"/>
        <v>500</v>
      </c>
      <c r="BQ973" s="76">
        <f t="shared" ca="1" si="923"/>
        <v>500</v>
      </c>
      <c r="BR973" s="76">
        <f t="shared" ca="1" si="923"/>
        <v>500</v>
      </c>
      <c r="BS973" s="76">
        <f t="shared" ca="1" si="923"/>
        <v>500</v>
      </c>
      <c r="BT973" s="76">
        <f t="shared" ca="1" si="923"/>
        <v>500</v>
      </c>
      <c r="BU973" s="76">
        <f t="shared" ca="1" si="923"/>
        <v>500</v>
      </c>
      <c r="BV973" s="76">
        <f t="shared" ca="1" si="923"/>
        <v>500</v>
      </c>
      <c r="BW973" s="76">
        <f t="shared" ca="1" si="923"/>
        <v>500</v>
      </c>
      <c r="BX973" s="76">
        <f t="shared" ca="1" si="923"/>
        <v>500</v>
      </c>
      <c r="BY973" s="76">
        <f t="shared" ca="1" si="923"/>
        <v>500</v>
      </c>
      <c r="BZ973" s="76">
        <f t="shared" ca="1" si="923"/>
        <v>500</v>
      </c>
      <c r="CA973" s="76">
        <f t="shared" ca="1" si="923"/>
        <v>500</v>
      </c>
      <c r="CB973" s="76">
        <f t="shared" ca="1" si="923"/>
        <v>500</v>
      </c>
      <c r="CC973" s="76">
        <f t="shared" ca="1" si="923"/>
        <v>500</v>
      </c>
      <c r="CD973" s="76">
        <f t="shared" ca="1" si="923"/>
        <v>500</v>
      </c>
      <c r="CE973" s="76">
        <f t="shared" ca="1" si="923"/>
        <v>500</v>
      </c>
      <c r="CF973" s="76">
        <f t="shared" ref="CF973:CL973" ca="1" si="924">CE977</f>
        <v>500</v>
      </c>
      <c r="CG973" s="76">
        <f t="shared" ca="1" si="924"/>
        <v>500</v>
      </c>
      <c r="CH973" s="76">
        <f t="shared" ca="1" si="924"/>
        <v>500</v>
      </c>
      <c r="CI973" s="76">
        <f t="shared" ca="1" si="924"/>
        <v>500</v>
      </c>
      <c r="CJ973" s="76">
        <f t="shared" ca="1" si="924"/>
        <v>500</v>
      </c>
      <c r="CK973" s="76">
        <f t="shared" ca="1" si="924"/>
        <v>500</v>
      </c>
      <c r="CL973" s="76">
        <f t="shared" ca="1" si="924"/>
        <v>500</v>
      </c>
    </row>
    <row r="974" spans="2:90" x14ac:dyDescent="0.4">
      <c r="B974" s="152" t="s">
        <v>72</v>
      </c>
      <c r="D974" t="s">
        <v>729</v>
      </c>
      <c r="E974" t="s">
        <v>906</v>
      </c>
      <c r="K974" s="34">
        <f ca="1">SUMIF($3:$3,K$2,974:974)</f>
        <v>815.78947368420995</v>
      </c>
      <c r="L974" s="34">
        <f ca="1">SUMIF($3:$3,L$2,974:974)</f>
        <v>315.78947368420995</v>
      </c>
      <c r="M974" s="34">
        <f ca="1">SUMIF($3:$3,M$2,974:974)</f>
        <v>315.78947368420995</v>
      </c>
      <c r="N974" s="34">
        <f ca="1">SUMIF($3:$3,N$2,974:974)</f>
        <v>315.78947368420995</v>
      </c>
      <c r="O974" s="34">
        <f ca="1">SUMIF($3:$3,O$2,974:974)</f>
        <v>315.78947368420995</v>
      </c>
      <c r="P974" s="34">
        <f ca="1">SUMIF($3:$3,P$2,974:974)</f>
        <v>315.78947368420995</v>
      </c>
      <c r="R974" s="15"/>
      <c r="S974" s="76">
        <f t="shared" ref="S974" ca="1" si="925">S977-S976-S973</f>
        <v>526.31578947368416</v>
      </c>
      <c r="T974" s="76">
        <f t="shared" ref="T974:AX974" ca="1" si="926">T977-T976-T973</f>
        <v>26.315789473684163</v>
      </c>
      <c r="U974" s="76">
        <f t="shared" ca="1" si="926"/>
        <v>26.315789473684163</v>
      </c>
      <c r="V974" s="76">
        <f t="shared" ca="1" si="926"/>
        <v>26.315789473684163</v>
      </c>
      <c r="W974" s="76">
        <f t="shared" ca="1" si="926"/>
        <v>26.315789473684163</v>
      </c>
      <c r="X974" s="76">
        <f t="shared" ca="1" si="926"/>
        <v>26.315789473684163</v>
      </c>
      <c r="Y974" s="76">
        <f t="shared" ca="1" si="926"/>
        <v>26.315789473684163</v>
      </c>
      <c r="Z974" s="76">
        <f t="shared" ca="1" si="926"/>
        <v>26.315789473684163</v>
      </c>
      <c r="AA974" s="76">
        <f t="shared" ca="1" si="926"/>
        <v>26.315789473684163</v>
      </c>
      <c r="AB974" s="76">
        <f t="shared" ca="1" si="926"/>
        <v>26.315789473684163</v>
      </c>
      <c r="AC974" s="76">
        <f t="shared" ca="1" si="926"/>
        <v>26.315789473684163</v>
      </c>
      <c r="AD974" s="76">
        <f t="shared" ca="1" si="926"/>
        <v>26.315789473684163</v>
      </c>
      <c r="AE974" s="76">
        <f t="shared" ca="1" si="926"/>
        <v>26.315789473684163</v>
      </c>
      <c r="AF974" s="76">
        <f t="shared" ca="1" si="926"/>
        <v>26.315789473684163</v>
      </c>
      <c r="AG974" s="76">
        <f t="shared" ca="1" si="926"/>
        <v>26.315789473684163</v>
      </c>
      <c r="AH974" s="76">
        <f t="shared" ca="1" si="926"/>
        <v>26.315789473684163</v>
      </c>
      <c r="AI974" s="76">
        <f t="shared" ca="1" si="926"/>
        <v>26.315789473684163</v>
      </c>
      <c r="AJ974" s="76">
        <f t="shared" ca="1" si="926"/>
        <v>26.315789473684163</v>
      </c>
      <c r="AK974" s="76">
        <f t="shared" ca="1" si="926"/>
        <v>26.315789473684163</v>
      </c>
      <c r="AL974" s="76">
        <f t="shared" ca="1" si="926"/>
        <v>26.315789473684163</v>
      </c>
      <c r="AM974" s="76">
        <f t="shared" ca="1" si="926"/>
        <v>26.315789473684163</v>
      </c>
      <c r="AN974" s="76">
        <f t="shared" ca="1" si="926"/>
        <v>26.315789473684163</v>
      </c>
      <c r="AO974" s="76">
        <f t="shared" ca="1" si="926"/>
        <v>26.315789473684163</v>
      </c>
      <c r="AP974" s="76">
        <f t="shared" ca="1" si="926"/>
        <v>26.315789473684163</v>
      </c>
      <c r="AQ974" s="76">
        <f t="shared" ca="1" si="926"/>
        <v>26.315789473684163</v>
      </c>
      <c r="AR974" s="76">
        <f t="shared" ca="1" si="926"/>
        <v>26.315789473684163</v>
      </c>
      <c r="AS974" s="76">
        <f t="shared" ca="1" si="926"/>
        <v>26.315789473684163</v>
      </c>
      <c r="AT974" s="76">
        <f t="shared" ca="1" si="926"/>
        <v>26.315789473684163</v>
      </c>
      <c r="AU974" s="76">
        <f t="shared" ca="1" si="926"/>
        <v>26.315789473684163</v>
      </c>
      <c r="AV974" s="76">
        <f t="shared" ca="1" si="926"/>
        <v>26.315789473684163</v>
      </c>
      <c r="AW974" s="76">
        <f t="shared" ca="1" si="926"/>
        <v>26.315789473684163</v>
      </c>
      <c r="AX974" s="76">
        <f t="shared" ca="1" si="926"/>
        <v>26.315789473684163</v>
      </c>
      <c r="AY974" s="76">
        <f t="shared" ref="AY974:CD974" ca="1" si="927">AY977-AY976-AY973</f>
        <v>26.315789473684163</v>
      </c>
      <c r="AZ974" s="76">
        <f t="shared" ca="1" si="927"/>
        <v>26.315789473684163</v>
      </c>
      <c r="BA974" s="76">
        <f t="shared" ca="1" si="927"/>
        <v>26.315789473684163</v>
      </c>
      <c r="BB974" s="76">
        <f t="shared" ca="1" si="927"/>
        <v>26.315789473684163</v>
      </c>
      <c r="BC974" s="76">
        <f t="shared" ca="1" si="927"/>
        <v>26.315789473684163</v>
      </c>
      <c r="BD974" s="76">
        <f t="shared" ca="1" si="927"/>
        <v>26.315789473684163</v>
      </c>
      <c r="BE974" s="76">
        <f t="shared" ca="1" si="927"/>
        <v>26.315789473684163</v>
      </c>
      <c r="BF974" s="76">
        <f t="shared" ca="1" si="927"/>
        <v>26.315789473684163</v>
      </c>
      <c r="BG974" s="76">
        <f t="shared" ca="1" si="927"/>
        <v>26.315789473684163</v>
      </c>
      <c r="BH974" s="76">
        <f t="shared" ca="1" si="927"/>
        <v>26.315789473684163</v>
      </c>
      <c r="BI974" s="76">
        <f t="shared" ca="1" si="927"/>
        <v>26.315789473684163</v>
      </c>
      <c r="BJ974" s="76">
        <f t="shared" ca="1" si="927"/>
        <v>26.315789473684163</v>
      </c>
      <c r="BK974" s="76">
        <f t="shared" ca="1" si="927"/>
        <v>26.315789473684163</v>
      </c>
      <c r="BL974" s="76">
        <f t="shared" ca="1" si="927"/>
        <v>26.315789473684163</v>
      </c>
      <c r="BM974" s="76">
        <f t="shared" ca="1" si="927"/>
        <v>26.315789473684163</v>
      </c>
      <c r="BN974" s="76">
        <f t="shared" ca="1" si="927"/>
        <v>26.315789473684163</v>
      </c>
      <c r="BO974" s="76">
        <f t="shared" ca="1" si="927"/>
        <v>26.315789473684163</v>
      </c>
      <c r="BP974" s="76">
        <f t="shared" ca="1" si="927"/>
        <v>26.315789473684163</v>
      </c>
      <c r="BQ974" s="76">
        <f t="shared" ca="1" si="927"/>
        <v>26.315789473684163</v>
      </c>
      <c r="BR974" s="76">
        <f t="shared" ca="1" si="927"/>
        <v>26.315789473684163</v>
      </c>
      <c r="BS974" s="76">
        <f t="shared" ca="1" si="927"/>
        <v>26.315789473684163</v>
      </c>
      <c r="BT974" s="76">
        <f t="shared" ca="1" si="927"/>
        <v>26.315789473684163</v>
      </c>
      <c r="BU974" s="76">
        <f t="shared" ca="1" si="927"/>
        <v>26.315789473684163</v>
      </c>
      <c r="BV974" s="76">
        <f t="shared" ca="1" si="927"/>
        <v>26.315789473684163</v>
      </c>
      <c r="BW974" s="76">
        <f t="shared" ca="1" si="927"/>
        <v>26.315789473684163</v>
      </c>
      <c r="BX974" s="76">
        <f t="shared" ca="1" si="927"/>
        <v>26.315789473684163</v>
      </c>
      <c r="BY974" s="76">
        <f t="shared" ca="1" si="927"/>
        <v>26.315789473684163</v>
      </c>
      <c r="BZ974" s="76">
        <f t="shared" ca="1" si="927"/>
        <v>26.315789473684163</v>
      </c>
      <c r="CA974" s="76">
        <f t="shared" ca="1" si="927"/>
        <v>26.315789473684163</v>
      </c>
      <c r="CB974" s="76">
        <f t="shared" ca="1" si="927"/>
        <v>26.315789473684163</v>
      </c>
      <c r="CC974" s="76">
        <f t="shared" ca="1" si="927"/>
        <v>26.315789473684163</v>
      </c>
      <c r="CD974" s="76">
        <f t="shared" ca="1" si="927"/>
        <v>26.315789473684163</v>
      </c>
      <c r="CE974" s="76">
        <f t="shared" ref="CE974:CK974" ca="1" si="928">CE977-CE976-CE973</f>
        <v>26.315789473684163</v>
      </c>
      <c r="CF974" s="76">
        <f t="shared" ca="1" si="928"/>
        <v>26.315789473684163</v>
      </c>
      <c r="CG974" s="76">
        <f t="shared" ca="1" si="928"/>
        <v>26.315789473684163</v>
      </c>
      <c r="CH974" s="76">
        <f t="shared" ca="1" si="928"/>
        <v>26.315789473684163</v>
      </c>
      <c r="CI974" s="76">
        <f t="shared" ca="1" si="928"/>
        <v>26.315789473684163</v>
      </c>
      <c r="CJ974" s="76">
        <f t="shared" ca="1" si="928"/>
        <v>26.315789473684163</v>
      </c>
      <c r="CK974" s="76">
        <f t="shared" ca="1" si="928"/>
        <v>26.315789473684163</v>
      </c>
      <c r="CL974" s="76">
        <f t="shared" ref="CL974" ca="1" si="929">CL977-CL976-CL973</f>
        <v>26.315789473684163</v>
      </c>
    </row>
    <row r="975" spans="2:90" x14ac:dyDescent="0.4">
      <c r="B975" s="139" t="s">
        <v>73</v>
      </c>
      <c r="C975" s="12"/>
      <c r="D975" s="12" t="s">
        <v>729</v>
      </c>
      <c r="E975" s="12" t="s">
        <v>906</v>
      </c>
      <c r="F975" s="12"/>
      <c r="G975" s="12" t="str">
        <f>E975</f>
        <v/>
      </c>
      <c r="H975" s="12"/>
      <c r="I975" s="60"/>
      <c r="J975" s="60"/>
      <c r="K975" s="16">
        <v>0.05</v>
      </c>
      <c r="L975" s="16">
        <v>0.05</v>
      </c>
      <c r="M975" s="16">
        <v>0.05</v>
      </c>
      <c r="N975" s="16">
        <v>0.05</v>
      </c>
      <c r="O975" s="16">
        <v>0.05</v>
      </c>
      <c r="P975" s="16">
        <v>0.05</v>
      </c>
      <c r="R975" s="20"/>
      <c r="S975" s="144" cm="1">
        <f t="array" ref="S975">INDEX($K:$P,ROW(),MATCH(S$3,$K$2:$P$2,0))</f>
        <v>0.05</v>
      </c>
      <c r="T975" s="144" cm="1">
        <f t="array" ref="T975">INDEX($K:$P,ROW(),MATCH(T$3,$K$2:$P$2,0))</f>
        <v>0.05</v>
      </c>
      <c r="U975" s="144" cm="1">
        <f t="array" ref="U975">INDEX($K:$P,ROW(),MATCH(U$3,$K$2:$P$2,0))</f>
        <v>0.05</v>
      </c>
      <c r="V975" s="144" cm="1">
        <f t="array" ref="V975">INDEX($K:$P,ROW(),MATCH(V$3,$K$2:$P$2,0))</f>
        <v>0.05</v>
      </c>
      <c r="W975" s="144" cm="1">
        <f t="array" ref="W975">INDEX($K:$P,ROW(),MATCH(W$3,$K$2:$P$2,0))</f>
        <v>0.05</v>
      </c>
      <c r="X975" s="144" cm="1">
        <f t="array" ref="X975">INDEX($K:$P,ROW(),MATCH(X$3,$K$2:$P$2,0))</f>
        <v>0.05</v>
      </c>
      <c r="Y975" s="144" cm="1">
        <f t="array" ref="Y975">INDEX($K:$P,ROW(),MATCH(Y$3,$K$2:$P$2,0))</f>
        <v>0.05</v>
      </c>
      <c r="Z975" s="144" cm="1">
        <f t="array" ref="Z975">INDEX($K:$P,ROW(),MATCH(Z$3,$K$2:$P$2,0))</f>
        <v>0.05</v>
      </c>
      <c r="AA975" s="144" cm="1">
        <f t="array" ref="AA975">INDEX($K:$P,ROW(),MATCH(AA$3,$K$2:$P$2,0))</f>
        <v>0.05</v>
      </c>
      <c r="AB975" s="144" cm="1">
        <f t="array" ref="AB975">INDEX($K:$P,ROW(),MATCH(AB$3,$K$2:$P$2,0))</f>
        <v>0.05</v>
      </c>
      <c r="AC975" s="144" cm="1">
        <f t="array" ref="AC975">INDEX($K:$P,ROW(),MATCH(AC$3,$K$2:$P$2,0))</f>
        <v>0.05</v>
      </c>
      <c r="AD975" s="144" cm="1">
        <f t="array" ref="AD975">INDEX($K:$P,ROW(),MATCH(AD$3,$K$2:$P$2,0))</f>
        <v>0.05</v>
      </c>
      <c r="AE975" s="144" cm="1">
        <f t="array" ref="AE975">INDEX($K:$P,ROW(),MATCH(AE$3,$K$2:$P$2,0))</f>
        <v>0.05</v>
      </c>
      <c r="AF975" s="144" cm="1">
        <f t="array" ref="AF975">INDEX($K:$P,ROW(),MATCH(AF$3,$K$2:$P$2,0))</f>
        <v>0.05</v>
      </c>
      <c r="AG975" s="144" cm="1">
        <f t="array" ref="AG975">INDEX($K:$P,ROW(),MATCH(AG$3,$K$2:$P$2,0))</f>
        <v>0.05</v>
      </c>
      <c r="AH975" s="144" cm="1">
        <f t="array" ref="AH975">INDEX($K:$P,ROW(),MATCH(AH$3,$K$2:$P$2,0))</f>
        <v>0.05</v>
      </c>
      <c r="AI975" s="144" cm="1">
        <f t="array" ref="AI975">INDEX($K:$P,ROW(),MATCH(AI$3,$K$2:$P$2,0))</f>
        <v>0.05</v>
      </c>
      <c r="AJ975" s="144" cm="1">
        <f t="array" ref="AJ975">INDEX($K:$P,ROW(),MATCH(AJ$3,$K$2:$P$2,0))</f>
        <v>0.05</v>
      </c>
      <c r="AK975" s="144" cm="1">
        <f t="array" ref="AK975">INDEX($K:$P,ROW(),MATCH(AK$3,$K$2:$P$2,0))</f>
        <v>0.05</v>
      </c>
      <c r="AL975" s="144" cm="1">
        <f t="array" ref="AL975">INDEX($K:$P,ROW(),MATCH(AL$3,$K$2:$P$2,0))</f>
        <v>0.05</v>
      </c>
      <c r="AM975" s="144" cm="1">
        <f t="array" ref="AM975">INDEX($K:$P,ROW(),MATCH(AM$3,$K$2:$P$2,0))</f>
        <v>0.05</v>
      </c>
      <c r="AN975" s="144" cm="1">
        <f t="array" ref="AN975">INDEX($K:$P,ROW(),MATCH(AN$3,$K$2:$P$2,0))</f>
        <v>0.05</v>
      </c>
      <c r="AO975" s="144" cm="1">
        <f t="array" ref="AO975">INDEX($K:$P,ROW(),MATCH(AO$3,$K$2:$P$2,0))</f>
        <v>0.05</v>
      </c>
      <c r="AP975" s="144" cm="1">
        <f t="array" ref="AP975">INDEX($K:$P,ROW(),MATCH(AP$3,$K$2:$P$2,0))</f>
        <v>0.05</v>
      </c>
      <c r="AQ975" s="144" cm="1">
        <f t="array" ref="AQ975">INDEX($K:$P,ROW(),MATCH(AQ$3,$K$2:$P$2,0))</f>
        <v>0.05</v>
      </c>
      <c r="AR975" s="144" cm="1">
        <f t="array" ref="AR975">INDEX($K:$P,ROW(),MATCH(AR$3,$K$2:$P$2,0))</f>
        <v>0.05</v>
      </c>
      <c r="AS975" s="144" cm="1">
        <f t="array" ref="AS975">INDEX($K:$P,ROW(),MATCH(AS$3,$K$2:$P$2,0))</f>
        <v>0.05</v>
      </c>
      <c r="AT975" s="144" cm="1">
        <f t="array" ref="AT975">INDEX($K:$P,ROW(),MATCH(AT$3,$K$2:$P$2,0))</f>
        <v>0.05</v>
      </c>
      <c r="AU975" s="144" cm="1">
        <f t="array" ref="AU975">INDEX($K:$P,ROW(),MATCH(AU$3,$K$2:$P$2,0))</f>
        <v>0.05</v>
      </c>
      <c r="AV975" s="144" cm="1">
        <f t="array" ref="AV975">INDEX($K:$P,ROW(),MATCH(AV$3,$K$2:$P$2,0))</f>
        <v>0.05</v>
      </c>
      <c r="AW975" s="144" cm="1">
        <f t="array" ref="AW975">INDEX($K:$P,ROW(),MATCH(AW$3,$K$2:$P$2,0))</f>
        <v>0.05</v>
      </c>
      <c r="AX975" s="144" cm="1">
        <f t="array" ref="AX975">INDEX($K:$P,ROW(),MATCH(AX$3,$K$2:$P$2,0))</f>
        <v>0.05</v>
      </c>
      <c r="AY975" s="144" cm="1">
        <f t="array" ref="AY975">INDEX($K:$P,ROW(),MATCH(AY$3,$K$2:$P$2,0))</f>
        <v>0.05</v>
      </c>
      <c r="AZ975" s="144" cm="1">
        <f t="array" ref="AZ975">INDEX($K:$P,ROW(),MATCH(AZ$3,$K$2:$P$2,0))</f>
        <v>0.05</v>
      </c>
      <c r="BA975" s="144" cm="1">
        <f t="array" ref="BA975">INDEX($K:$P,ROW(),MATCH(BA$3,$K$2:$P$2,0))</f>
        <v>0.05</v>
      </c>
      <c r="BB975" s="144" cm="1">
        <f t="array" ref="BB975">INDEX($K:$P,ROW(),MATCH(BB$3,$K$2:$P$2,0))</f>
        <v>0.05</v>
      </c>
      <c r="BC975" s="144" cm="1">
        <f t="array" ref="BC975">INDEX($K:$P,ROW(),MATCH(BC$3,$K$2:$P$2,0))</f>
        <v>0.05</v>
      </c>
      <c r="BD975" s="144" cm="1">
        <f t="array" ref="BD975">INDEX($K:$P,ROW(),MATCH(BD$3,$K$2:$P$2,0))</f>
        <v>0.05</v>
      </c>
      <c r="BE975" s="144" cm="1">
        <f t="array" ref="BE975">INDEX($K:$P,ROW(),MATCH(BE$3,$K$2:$P$2,0))</f>
        <v>0.05</v>
      </c>
      <c r="BF975" s="144" cm="1">
        <f t="array" ref="BF975">INDEX($K:$P,ROW(),MATCH(BF$3,$K$2:$P$2,0))</f>
        <v>0.05</v>
      </c>
      <c r="BG975" s="144" cm="1">
        <f t="array" ref="BG975">INDEX($K:$P,ROW(),MATCH(BG$3,$K$2:$P$2,0))</f>
        <v>0.05</v>
      </c>
      <c r="BH975" s="144" cm="1">
        <f t="array" ref="BH975">INDEX($K:$P,ROW(),MATCH(BH$3,$K$2:$P$2,0))</f>
        <v>0.05</v>
      </c>
      <c r="BI975" s="144" cm="1">
        <f t="array" ref="BI975">INDEX($K:$P,ROW(),MATCH(BI$3,$K$2:$P$2,0))</f>
        <v>0.05</v>
      </c>
      <c r="BJ975" s="144" cm="1">
        <f t="array" ref="BJ975">INDEX($K:$P,ROW(),MATCH(BJ$3,$K$2:$P$2,0))</f>
        <v>0.05</v>
      </c>
      <c r="BK975" s="144" cm="1">
        <f t="array" ref="BK975">INDEX($K:$P,ROW(),MATCH(BK$3,$K$2:$P$2,0))</f>
        <v>0.05</v>
      </c>
      <c r="BL975" s="144" cm="1">
        <f t="array" ref="BL975">INDEX($K:$P,ROW(),MATCH(BL$3,$K$2:$P$2,0))</f>
        <v>0.05</v>
      </c>
      <c r="BM975" s="144" cm="1">
        <f t="array" ref="BM975">INDEX($K:$P,ROW(),MATCH(BM$3,$K$2:$P$2,0))</f>
        <v>0.05</v>
      </c>
      <c r="BN975" s="144" cm="1">
        <f t="array" ref="BN975">INDEX($K:$P,ROW(),MATCH(BN$3,$K$2:$P$2,0))</f>
        <v>0.05</v>
      </c>
      <c r="BO975" s="144" cm="1">
        <f t="array" ref="BO975">INDEX($K:$P,ROW(),MATCH(BO$3,$K$2:$P$2,0))</f>
        <v>0.05</v>
      </c>
      <c r="BP975" s="144" cm="1">
        <f t="array" ref="BP975">INDEX($K:$P,ROW(),MATCH(BP$3,$K$2:$P$2,0))</f>
        <v>0.05</v>
      </c>
      <c r="BQ975" s="144" cm="1">
        <f t="array" ref="BQ975">INDEX($K:$P,ROW(),MATCH(BQ$3,$K$2:$P$2,0))</f>
        <v>0.05</v>
      </c>
      <c r="BR975" s="144" cm="1">
        <f t="array" ref="BR975">INDEX($K:$P,ROW(),MATCH(BR$3,$K$2:$P$2,0))</f>
        <v>0.05</v>
      </c>
      <c r="BS975" s="144" cm="1">
        <f t="array" ref="BS975">INDEX($K:$P,ROW(),MATCH(BS$3,$K$2:$P$2,0))</f>
        <v>0.05</v>
      </c>
      <c r="BT975" s="144" cm="1">
        <f t="array" ref="BT975">INDEX($K:$P,ROW(),MATCH(BT$3,$K$2:$P$2,0))</f>
        <v>0.05</v>
      </c>
      <c r="BU975" s="144" cm="1">
        <f t="array" ref="BU975">INDEX($K:$P,ROW(),MATCH(BU$3,$K$2:$P$2,0))</f>
        <v>0.05</v>
      </c>
      <c r="BV975" s="144" cm="1">
        <f t="array" ref="BV975">INDEX($K:$P,ROW(),MATCH(BV$3,$K$2:$P$2,0))</f>
        <v>0.05</v>
      </c>
      <c r="BW975" s="144" cm="1">
        <f t="array" ref="BW975">INDEX($K:$P,ROW(),MATCH(BW$3,$K$2:$P$2,0))</f>
        <v>0.05</v>
      </c>
      <c r="BX975" s="144" cm="1">
        <f t="array" ref="BX975">INDEX($K:$P,ROW(),MATCH(BX$3,$K$2:$P$2,0))</f>
        <v>0.05</v>
      </c>
      <c r="BY975" s="144" cm="1">
        <f t="array" ref="BY975">INDEX($K:$P,ROW(),MATCH(BY$3,$K$2:$P$2,0))</f>
        <v>0.05</v>
      </c>
      <c r="BZ975" s="144" cm="1">
        <f t="array" ref="BZ975">INDEX($K:$P,ROW(),MATCH(BZ$3,$K$2:$P$2,0))</f>
        <v>0.05</v>
      </c>
      <c r="CA975" s="144" cm="1">
        <f t="array" ref="CA975">INDEX($K:$P,ROW(),MATCH(CA$3,$K$2:$P$2,0))</f>
        <v>0.05</v>
      </c>
      <c r="CB975" s="144" cm="1">
        <f t="array" ref="CB975">INDEX($K:$P,ROW(),MATCH(CB$3,$K$2:$P$2,0))</f>
        <v>0.05</v>
      </c>
      <c r="CC975" s="144" cm="1">
        <f t="array" ref="CC975">INDEX($K:$P,ROW(),MATCH(CC$3,$K$2:$P$2,0))</f>
        <v>0.05</v>
      </c>
      <c r="CD975" s="144" cm="1">
        <f t="array" ref="CD975">INDEX($K:$P,ROW(),MATCH(CD$3,$K$2:$P$2,0))</f>
        <v>0.05</v>
      </c>
      <c r="CE975" s="144" cm="1">
        <f t="array" ref="CE975">INDEX($K:$P,ROW(),MATCH(CE$3,$K$2:$P$2,0))</f>
        <v>0.05</v>
      </c>
      <c r="CF975" s="144" cm="1">
        <f t="array" ref="CF975">INDEX($K:$P,ROW(),MATCH(CF$3,$K$2:$P$2,0))</f>
        <v>0.05</v>
      </c>
      <c r="CG975" s="144" cm="1">
        <f t="array" ref="CG975">INDEX($K:$P,ROW(),MATCH(CG$3,$K$2:$P$2,0))</f>
        <v>0.05</v>
      </c>
      <c r="CH975" s="144" cm="1">
        <f t="array" ref="CH975">INDEX($K:$P,ROW(),MATCH(CH$3,$K$2:$P$2,0))</f>
        <v>0.05</v>
      </c>
      <c r="CI975" s="144" cm="1">
        <f t="array" ref="CI975">INDEX($K:$P,ROW(),MATCH(CI$3,$K$2:$P$2,0))</f>
        <v>0.05</v>
      </c>
      <c r="CJ975" s="144" cm="1">
        <f t="array" ref="CJ975">INDEX($K:$P,ROW(),MATCH(CJ$3,$K$2:$P$2,0))</f>
        <v>0.05</v>
      </c>
      <c r="CK975" s="144" cm="1">
        <f t="array" ref="CK975">INDEX($K:$P,ROW(),MATCH(CK$3,$K$2:$P$2,0))</f>
        <v>0.05</v>
      </c>
      <c r="CL975" s="144" cm="1">
        <f t="array" ref="CL975">INDEX($K:$P,ROW(),MATCH(CL$3,$K$2:$P$2,0))</f>
        <v>0.05</v>
      </c>
    </row>
    <row r="976" spans="2:90" x14ac:dyDescent="0.4">
      <c r="B976" s="152" t="s">
        <v>74</v>
      </c>
      <c r="D976" t="s">
        <v>729</v>
      </c>
      <c r="E976" t="s">
        <v>906</v>
      </c>
      <c r="K976" s="34">
        <f ca="1">SUMIF($3:$3,K$2,976:976)</f>
        <v>-315.78947368421058</v>
      </c>
      <c r="L976" s="34">
        <f ca="1">SUMIF($3:$3,L$2,976:976)</f>
        <v>-315.78947368421058</v>
      </c>
      <c r="M976" s="34">
        <f ca="1">SUMIF($3:$3,M$2,976:976)</f>
        <v>-315.78947368421058</v>
      </c>
      <c r="N976" s="34">
        <f ca="1">SUMIF($3:$3,N$2,976:976)</f>
        <v>-315.78947368421058</v>
      </c>
      <c r="O976" s="34">
        <f ca="1">SUMIF($3:$3,O$2,976:976)</f>
        <v>-315.78947368421058</v>
      </c>
      <c r="P976" s="34">
        <f ca="1">SUMIF($3:$3,P$2,976:976)</f>
        <v>-315.78947368421058</v>
      </c>
      <c r="R976" s="15"/>
      <c r="S976" s="76">
        <f t="shared" ref="S976" ca="1" si="930">-S977/(1-S975)*S975</f>
        <v>-26.315789473684216</v>
      </c>
      <c r="T976" s="76">
        <f t="shared" ref="T976:AX976" ca="1" si="931">-T977/(1-T975)*T975</f>
        <v>-26.315789473684216</v>
      </c>
      <c r="U976" s="76">
        <f t="shared" ca="1" si="931"/>
        <v>-26.315789473684216</v>
      </c>
      <c r="V976" s="76">
        <f t="shared" ca="1" si="931"/>
        <v>-26.315789473684216</v>
      </c>
      <c r="W976" s="76">
        <f t="shared" ca="1" si="931"/>
        <v>-26.315789473684216</v>
      </c>
      <c r="X976" s="76">
        <f t="shared" ca="1" si="931"/>
        <v>-26.315789473684216</v>
      </c>
      <c r="Y976" s="76">
        <f t="shared" ca="1" si="931"/>
        <v>-26.315789473684216</v>
      </c>
      <c r="Z976" s="76">
        <f t="shared" ca="1" si="931"/>
        <v>-26.315789473684216</v>
      </c>
      <c r="AA976" s="76">
        <f t="shared" ca="1" si="931"/>
        <v>-26.315789473684216</v>
      </c>
      <c r="AB976" s="76">
        <f t="shared" ca="1" si="931"/>
        <v>-26.315789473684216</v>
      </c>
      <c r="AC976" s="76">
        <f t="shared" ca="1" si="931"/>
        <v>-26.315789473684216</v>
      </c>
      <c r="AD976" s="76">
        <f t="shared" ca="1" si="931"/>
        <v>-26.315789473684216</v>
      </c>
      <c r="AE976" s="76">
        <f t="shared" ca="1" si="931"/>
        <v>-26.315789473684216</v>
      </c>
      <c r="AF976" s="76">
        <f t="shared" ca="1" si="931"/>
        <v>-26.315789473684216</v>
      </c>
      <c r="AG976" s="76">
        <f t="shared" ca="1" si="931"/>
        <v>-26.315789473684216</v>
      </c>
      <c r="AH976" s="76">
        <f t="shared" ca="1" si="931"/>
        <v>-26.315789473684216</v>
      </c>
      <c r="AI976" s="76">
        <f t="shared" ca="1" si="931"/>
        <v>-26.315789473684216</v>
      </c>
      <c r="AJ976" s="76">
        <f t="shared" ca="1" si="931"/>
        <v>-26.315789473684216</v>
      </c>
      <c r="AK976" s="76">
        <f t="shared" ca="1" si="931"/>
        <v>-26.315789473684216</v>
      </c>
      <c r="AL976" s="76">
        <f t="shared" ca="1" si="931"/>
        <v>-26.315789473684216</v>
      </c>
      <c r="AM976" s="76">
        <f t="shared" ca="1" si="931"/>
        <v>-26.315789473684216</v>
      </c>
      <c r="AN976" s="76">
        <f t="shared" ca="1" si="931"/>
        <v>-26.315789473684216</v>
      </c>
      <c r="AO976" s="76">
        <f t="shared" ca="1" si="931"/>
        <v>-26.315789473684216</v>
      </c>
      <c r="AP976" s="76">
        <f t="shared" ca="1" si="931"/>
        <v>-26.315789473684216</v>
      </c>
      <c r="AQ976" s="76">
        <f t="shared" ca="1" si="931"/>
        <v>-26.315789473684216</v>
      </c>
      <c r="AR976" s="76">
        <f t="shared" ca="1" si="931"/>
        <v>-26.315789473684216</v>
      </c>
      <c r="AS976" s="76">
        <f t="shared" ca="1" si="931"/>
        <v>-26.315789473684216</v>
      </c>
      <c r="AT976" s="76">
        <f t="shared" ca="1" si="931"/>
        <v>-26.315789473684216</v>
      </c>
      <c r="AU976" s="76">
        <f t="shared" ca="1" si="931"/>
        <v>-26.315789473684216</v>
      </c>
      <c r="AV976" s="76">
        <f t="shared" ca="1" si="931"/>
        <v>-26.315789473684216</v>
      </c>
      <c r="AW976" s="76">
        <f t="shared" ca="1" si="931"/>
        <v>-26.315789473684216</v>
      </c>
      <c r="AX976" s="76">
        <f t="shared" ca="1" si="931"/>
        <v>-26.315789473684216</v>
      </c>
      <c r="AY976" s="76">
        <f t="shared" ref="AY976:CD976" ca="1" si="932">-AY977/(1-AY975)*AY975</f>
        <v>-26.315789473684216</v>
      </c>
      <c r="AZ976" s="76">
        <f t="shared" ca="1" si="932"/>
        <v>-26.315789473684216</v>
      </c>
      <c r="BA976" s="76">
        <f t="shared" ca="1" si="932"/>
        <v>-26.315789473684216</v>
      </c>
      <c r="BB976" s="76">
        <f t="shared" ca="1" si="932"/>
        <v>-26.315789473684216</v>
      </c>
      <c r="BC976" s="76">
        <f t="shared" ca="1" si="932"/>
        <v>-26.315789473684216</v>
      </c>
      <c r="BD976" s="76">
        <f t="shared" ca="1" si="932"/>
        <v>-26.315789473684216</v>
      </c>
      <c r="BE976" s="76">
        <f t="shared" ca="1" si="932"/>
        <v>-26.315789473684216</v>
      </c>
      <c r="BF976" s="76">
        <f t="shared" ca="1" si="932"/>
        <v>-26.315789473684216</v>
      </c>
      <c r="BG976" s="76">
        <f t="shared" ca="1" si="932"/>
        <v>-26.315789473684216</v>
      </c>
      <c r="BH976" s="76">
        <f t="shared" ca="1" si="932"/>
        <v>-26.315789473684216</v>
      </c>
      <c r="BI976" s="76">
        <f t="shared" ca="1" si="932"/>
        <v>-26.315789473684216</v>
      </c>
      <c r="BJ976" s="76">
        <f t="shared" ca="1" si="932"/>
        <v>-26.315789473684216</v>
      </c>
      <c r="BK976" s="76">
        <f t="shared" ca="1" si="932"/>
        <v>-26.315789473684216</v>
      </c>
      <c r="BL976" s="76">
        <f t="shared" ca="1" si="932"/>
        <v>-26.315789473684216</v>
      </c>
      <c r="BM976" s="76">
        <f t="shared" ca="1" si="932"/>
        <v>-26.315789473684216</v>
      </c>
      <c r="BN976" s="76">
        <f t="shared" ca="1" si="932"/>
        <v>-26.315789473684216</v>
      </c>
      <c r="BO976" s="76">
        <f t="shared" ca="1" si="932"/>
        <v>-26.315789473684216</v>
      </c>
      <c r="BP976" s="76">
        <f t="shared" ca="1" si="932"/>
        <v>-26.315789473684216</v>
      </c>
      <c r="BQ976" s="76">
        <f t="shared" ca="1" si="932"/>
        <v>-26.315789473684216</v>
      </c>
      <c r="BR976" s="76">
        <f t="shared" ca="1" si="932"/>
        <v>-26.315789473684216</v>
      </c>
      <c r="BS976" s="76">
        <f t="shared" ca="1" si="932"/>
        <v>-26.315789473684216</v>
      </c>
      <c r="BT976" s="76">
        <f t="shared" ca="1" si="932"/>
        <v>-26.315789473684216</v>
      </c>
      <c r="BU976" s="76">
        <f t="shared" ca="1" si="932"/>
        <v>-26.315789473684216</v>
      </c>
      <c r="BV976" s="76">
        <f t="shared" ca="1" si="932"/>
        <v>-26.315789473684216</v>
      </c>
      <c r="BW976" s="76">
        <f t="shared" ca="1" si="932"/>
        <v>-26.315789473684216</v>
      </c>
      <c r="BX976" s="76">
        <f t="shared" ca="1" si="932"/>
        <v>-26.315789473684216</v>
      </c>
      <c r="BY976" s="76">
        <f t="shared" ca="1" si="932"/>
        <v>-26.315789473684216</v>
      </c>
      <c r="BZ976" s="76">
        <f t="shared" ca="1" si="932"/>
        <v>-26.315789473684216</v>
      </c>
      <c r="CA976" s="76">
        <f t="shared" ca="1" si="932"/>
        <v>-26.315789473684216</v>
      </c>
      <c r="CB976" s="76">
        <f t="shared" ca="1" si="932"/>
        <v>-26.315789473684216</v>
      </c>
      <c r="CC976" s="76">
        <f t="shared" ca="1" si="932"/>
        <v>-26.315789473684216</v>
      </c>
      <c r="CD976" s="76">
        <f t="shared" ca="1" si="932"/>
        <v>-26.315789473684216</v>
      </c>
      <c r="CE976" s="76">
        <f t="shared" ref="CE976:CK976" ca="1" si="933">-CE977/(1-CE975)*CE975</f>
        <v>-26.315789473684216</v>
      </c>
      <c r="CF976" s="76">
        <f t="shared" ca="1" si="933"/>
        <v>-26.315789473684216</v>
      </c>
      <c r="CG976" s="76">
        <f t="shared" ca="1" si="933"/>
        <v>-26.315789473684216</v>
      </c>
      <c r="CH976" s="76">
        <f t="shared" ca="1" si="933"/>
        <v>-26.315789473684216</v>
      </c>
      <c r="CI976" s="76">
        <f t="shared" ca="1" si="933"/>
        <v>-26.315789473684216</v>
      </c>
      <c r="CJ976" s="76">
        <f t="shared" ca="1" si="933"/>
        <v>-26.315789473684216</v>
      </c>
      <c r="CK976" s="76">
        <f t="shared" ca="1" si="933"/>
        <v>-26.315789473684216</v>
      </c>
      <c r="CL976" s="76">
        <f t="shared" ref="CL976" ca="1" si="934">-CL977/(1-CL975)*CL975</f>
        <v>-26.315789473684216</v>
      </c>
    </row>
    <row r="977" spans="2:90" x14ac:dyDescent="0.4">
      <c r="B977" s="122" t="str">
        <f>"# of "&amp;B981&amp;"s"</f>
        <v># of subscribers</v>
      </c>
      <c r="C977" s="31" t="s">
        <v>80</v>
      </c>
      <c r="D977" s="31" t="s">
        <v>729</v>
      </c>
      <c r="E977" s="31" t="s">
        <v>906</v>
      </c>
      <c r="F977" s="31"/>
      <c r="G977" s="31"/>
      <c r="H977" s="31"/>
      <c r="I977" s="73"/>
      <c r="J977" s="73"/>
      <c r="K977" s="114">
        <f ca="1">SUMIF($4:$4,K$2,977:977)</f>
        <v>500</v>
      </c>
      <c r="L977" s="114">
        <f ca="1">SUMIF($4:$4,L$2,977:977)</f>
        <v>500</v>
      </c>
      <c r="M977" s="114">
        <f ca="1">SUMIF($4:$4,M$2,977:977)</f>
        <v>500</v>
      </c>
      <c r="N977" s="114">
        <f ca="1">SUMIF($4:$4,N$2,977:977)</f>
        <v>500</v>
      </c>
      <c r="O977" s="114">
        <f ca="1">SUMIF($4:$4,O$2,977:977)</f>
        <v>500</v>
      </c>
      <c r="P977" s="114">
        <f ca="1">SUMIF($4:$4,P$2,977:977)</f>
        <v>500</v>
      </c>
      <c r="R977" s="38"/>
      <c r="S977" s="145" cm="1">
        <f t="array" aca="1" ref="S977" ca="1">INDIRECT(S962)/S970</f>
        <v>500</v>
      </c>
      <c r="T977" s="145" cm="1">
        <f t="array" aca="1" ref="T977" ca="1">INDIRECT(T962)/T970</f>
        <v>500</v>
      </c>
      <c r="U977" s="145" cm="1">
        <f t="array" aca="1" ref="U977" ca="1">INDIRECT(U962)/U970</f>
        <v>500</v>
      </c>
      <c r="V977" s="145" cm="1">
        <f t="array" aca="1" ref="V977" ca="1">INDIRECT(V962)/V970</f>
        <v>500</v>
      </c>
      <c r="W977" s="145" cm="1">
        <f t="array" aca="1" ref="W977" ca="1">INDIRECT(W962)/W970</f>
        <v>500</v>
      </c>
      <c r="X977" s="145" cm="1">
        <f t="array" aca="1" ref="X977" ca="1">INDIRECT(X962)/X970</f>
        <v>500</v>
      </c>
      <c r="Y977" s="145" cm="1">
        <f t="array" aca="1" ref="Y977" ca="1">INDIRECT(Y962)/Y970</f>
        <v>500</v>
      </c>
      <c r="Z977" s="145" cm="1">
        <f t="array" aca="1" ref="Z977" ca="1">INDIRECT(Z962)/Z970</f>
        <v>500</v>
      </c>
      <c r="AA977" s="145" cm="1">
        <f t="array" aca="1" ref="AA977" ca="1">INDIRECT(AA962)/AA970</f>
        <v>500</v>
      </c>
      <c r="AB977" s="145" cm="1">
        <f t="array" aca="1" ref="AB977" ca="1">INDIRECT(AB962)/AB970</f>
        <v>500</v>
      </c>
      <c r="AC977" s="145" cm="1">
        <f t="array" aca="1" ref="AC977" ca="1">INDIRECT(AC962)/AC970</f>
        <v>500</v>
      </c>
      <c r="AD977" s="145" cm="1">
        <f t="array" aca="1" ref="AD977" ca="1">INDIRECT(AD962)/AD970</f>
        <v>500</v>
      </c>
      <c r="AE977" s="145" cm="1">
        <f t="array" aca="1" ref="AE977" ca="1">INDIRECT(AE962)/AE970</f>
        <v>500</v>
      </c>
      <c r="AF977" s="145" cm="1">
        <f t="array" aca="1" ref="AF977" ca="1">INDIRECT(AF962)/AF970</f>
        <v>500</v>
      </c>
      <c r="AG977" s="145" cm="1">
        <f t="array" aca="1" ref="AG977" ca="1">INDIRECT(AG962)/AG970</f>
        <v>500</v>
      </c>
      <c r="AH977" s="145" cm="1">
        <f t="array" aca="1" ref="AH977" ca="1">INDIRECT(AH962)/AH970</f>
        <v>500</v>
      </c>
      <c r="AI977" s="145" cm="1">
        <f t="array" aca="1" ref="AI977" ca="1">INDIRECT(AI962)/AI970</f>
        <v>500</v>
      </c>
      <c r="AJ977" s="145" cm="1">
        <f t="array" aca="1" ref="AJ977" ca="1">INDIRECT(AJ962)/AJ970</f>
        <v>500</v>
      </c>
      <c r="AK977" s="145" cm="1">
        <f t="array" aca="1" ref="AK977" ca="1">INDIRECT(AK962)/AK970</f>
        <v>500</v>
      </c>
      <c r="AL977" s="145" cm="1">
        <f t="array" aca="1" ref="AL977" ca="1">INDIRECT(AL962)/AL970</f>
        <v>500</v>
      </c>
      <c r="AM977" s="145" cm="1">
        <f t="array" aca="1" ref="AM977" ca="1">INDIRECT(AM962)/AM970</f>
        <v>500</v>
      </c>
      <c r="AN977" s="145" cm="1">
        <f t="array" aca="1" ref="AN977" ca="1">INDIRECT(AN962)/AN970</f>
        <v>500</v>
      </c>
      <c r="AO977" s="145" cm="1">
        <f t="array" aca="1" ref="AO977" ca="1">INDIRECT(AO962)/AO970</f>
        <v>500</v>
      </c>
      <c r="AP977" s="145" cm="1">
        <f t="array" aca="1" ref="AP977" ca="1">INDIRECT(AP962)/AP970</f>
        <v>500</v>
      </c>
      <c r="AQ977" s="145" cm="1">
        <f t="array" aca="1" ref="AQ977" ca="1">INDIRECT(AQ962)/AQ970</f>
        <v>500</v>
      </c>
      <c r="AR977" s="145" cm="1">
        <f t="array" aca="1" ref="AR977" ca="1">INDIRECT(AR962)/AR970</f>
        <v>500</v>
      </c>
      <c r="AS977" s="145" cm="1">
        <f t="array" aca="1" ref="AS977" ca="1">INDIRECT(AS962)/AS970</f>
        <v>500</v>
      </c>
      <c r="AT977" s="145" cm="1">
        <f t="array" aca="1" ref="AT977" ca="1">INDIRECT(AT962)/AT970</f>
        <v>500</v>
      </c>
      <c r="AU977" s="145" cm="1">
        <f t="array" aca="1" ref="AU977" ca="1">INDIRECT(AU962)/AU970</f>
        <v>500</v>
      </c>
      <c r="AV977" s="145" cm="1">
        <f t="array" aca="1" ref="AV977" ca="1">INDIRECT(AV962)/AV970</f>
        <v>500</v>
      </c>
      <c r="AW977" s="145" cm="1">
        <f t="array" aca="1" ref="AW977" ca="1">INDIRECT(AW962)/AW970</f>
        <v>500</v>
      </c>
      <c r="AX977" s="145" cm="1">
        <f t="array" aca="1" ref="AX977" ca="1">INDIRECT(AX962)/AX970</f>
        <v>500</v>
      </c>
      <c r="AY977" s="145" cm="1">
        <f t="array" aca="1" ref="AY977" ca="1">INDIRECT(AY962)/AY970</f>
        <v>500</v>
      </c>
      <c r="AZ977" s="145" cm="1">
        <f t="array" aca="1" ref="AZ977" ca="1">INDIRECT(AZ962)/AZ970</f>
        <v>500</v>
      </c>
      <c r="BA977" s="145" cm="1">
        <f t="array" aca="1" ref="BA977" ca="1">INDIRECT(BA962)/BA970</f>
        <v>500</v>
      </c>
      <c r="BB977" s="145" cm="1">
        <f t="array" aca="1" ref="BB977" ca="1">INDIRECT(BB962)/BB970</f>
        <v>500</v>
      </c>
      <c r="BC977" s="145" cm="1">
        <f t="array" aca="1" ref="BC977" ca="1">INDIRECT(BC962)/BC970</f>
        <v>500</v>
      </c>
      <c r="BD977" s="145" cm="1">
        <f t="array" aca="1" ref="BD977" ca="1">INDIRECT(BD962)/BD970</f>
        <v>500</v>
      </c>
      <c r="BE977" s="145" cm="1">
        <f t="array" aca="1" ref="BE977" ca="1">INDIRECT(BE962)/BE970</f>
        <v>500</v>
      </c>
      <c r="BF977" s="145" cm="1">
        <f t="array" aca="1" ref="BF977" ca="1">INDIRECT(BF962)/BF970</f>
        <v>500</v>
      </c>
      <c r="BG977" s="145" cm="1">
        <f t="array" aca="1" ref="BG977" ca="1">INDIRECT(BG962)/BG970</f>
        <v>500</v>
      </c>
      <c r="BH977" s="145" cm="1">
        <f t="array" aca="1" ref="BH977" ca="1">INDIRECT(BH962)/BH970</f>
        <v>500</v>
      </c>
      <c r="BI977" s="145" cm="1">
        <f t="array" aca="1" ref="BI977" ca="1">INDIRECT(BI962)/BI970</f>
        <v>500</v>
      </c>
      <c r="BJ977" s="145" cm="1">
        <f t="array" aca="1" ref="BJ977" ca="1">INDIRECT(BJ962)/BJ970</f>
        <v>500</v>
      </c>
      <c r="BK977" s="145" cm="1">
        <f t="array" aca="1" ref="BK977" ca="1">INDIRECT(BK962)/BK970</f>
        <v>500</v>
      </c>
      <c r="BL977" s="145" cm="1">
        <f t="array" aca="1" ref="BL977" ca="1">INDIRECT(BL962)/BL970</f>
        <v>500</v>
      </c>
      <c r="BM977" s="145" cm="1">
        <f t="array" aca="1" ref="BM977" ca="1">INDIRECT(BM962)/BM970</f>
        <v>500</v>
      </c>
      <c r="BN977" s="145" cm="1">
        <f t="array" aca="1" ref="BN977" ca="1">INDIRECT(BN962)/BN970</f>
        <v>500</v>
      </c>
      <c r="BO977" s="145" cm="1">
        <f t="array" aca="1" ref="BO977" ca="1">INDIRECT(BO962)/BO970</f>
        <v>500</v>
      </c>
      <c r="BP977" s="145" cm="1">
        <f t="array" aca="1" ref="BP977" ca="1">INDIRECT(BP962)/BP970</f>
        <v>500</v>
      </c>
      <c r="BQ977" s="145" cm="1">
        <f t="array" aca="1" ref="BQ977" ca="1">INDIRECT(BQ962)/BQ970</f>
        <v>500</v>
      </c>
      <c r="BR977" s="145" cm="1">
        <f t="array" aca="1" ref="BR977" ca="1">INDIRECT(BR962)/BR970</f>
        <v>500</v>
      </c>
      <c r="BS977" s="145" cm="1">
        <f t="array" aca="1" ref="BS977" ca="1">INDIRECT(BS962)/BS970</f>
        <v>500</v>
      </c>
      <c r="BT977" s="145" cm="1">
        <f t="array" aca="1" ref="BT977" ca="1">INDIRECT(BT962)/BT970</f>
        <v>500</v>
      </c>
      <c r="BU977" s="145" cm="1">
        <f t="array" aca="1" ref="BU977" ca="1">INDIRECT(BU962)/BU970</f>
        <v>500</v>
      </c>
      <c r="BV977" s="145" cm="1">
        <f t="array" aca="1" ref="BV977" ca="1">INDIRECT(BV962)/BV970</f>
        <v>500</v>
      </c>
      <c r="BW977" s="145" cm="1">
        <f t="array" aca="1" ref="BW977" ca="1">INDIRECT(BW962)/BW970</f>
        <v>500</v>
      </c>
      <c r="BX977" s="145" cm="1">
        <f t="array" aca="1" ref="BX977" ca="1">INDIRECT(BX962)/BX970</f>
        <v>500</v>
      </c>
      <c r="BY977" s="145" cm="1">
        <f t="array" aca="1" ref="BY977" ca="1">INDIRECT(BY962)/BY970</f>
        <v>500</v>
      </c>
      <c r="BZ977" s="145" cm="1">
        <f t="array" aca="1" ref="BZ977" ca="1">INDIRECT(BZ962)/BZ970</f>
        <v>500</v>
      </c>
      <c r="CA977" s="145" cm="1">
        <f t="array" aca="1" ref="CA977" ca="1">INDIRECT(CA962)/CA970</f>
        <v>500</v>
      </c>
      <c r="CB977" s="145" cm="1">
        <f t="array" aca="1" ref="CB977" ca="1">INDIRECT(CB962)/CB970</f>
        <v>500</v>
      </c>
      <c r="CC977" s="145" cm="1">
        <f t="array" aca="1" ref="CC977" ca="1">INDIRECT(CC962)/CC970</f>
        <v>500</v>
      </c>
      <c r="CD977" s="145" cm="1">
        <f t="array" aca="1" ref="CD977" ca="1">INDIRECT(CD962)/CD970</f>
        <v>500</v>
      </c>
      <c r="CE977" s="145" cm="1">
        <f t="array" aca="1" ref="CE977" ca="1">INDIRECT(CE962)/CE970</f>
        <v>500</v>
      </c>
      <c r="CF977" s="145" cm="1">
        <f t="array" aca="1" ref="CF977" ca="1">INDIRECT(CF962)/CF970</f>
        <v>500</v>
      </c>
      <c r="CG977" s="145" cm="1">
        <f t="array" aca="1" ref="CG977" ca="1">INDIRECT(CG962)/CG970</f>
        <v>500</v>
      </c>
      <c r="CH977" s="145" cm="1">
        <f t="array" aca="1" ref="CH977" ca="1">INDIRECT(CH962)/CH970</f>
        <v>500</v>
      </c>
      <c r="CI977" s="145" cm="1">
        <f t="array" aca="1" ref="CI977" ca="1">INDIRECT(CI962)/CI970</f>
        <v>500</v>
      </c>
      <c r="CJ977" s="145" cm="1">
        <f t="array" aca="1" ref="CJ977" ca="1">INDIRECT(CJ962)/CJ970</f>
        <v>500</v>
      </c>
      <c r="CK977" s="145" cm="1">
        <f t="array" aca="1" ref="CK977" ca="1">INDIRECT(CK962)/CK970</f>
        <v>500</v>
      </c>
      <c r="CL977" s="145" cm="1">
        <f t="array" aca="1" ref="CL977" ca="1">INDIRECT(CL962)/CL970</f>
        <v>500</v>
      </c>
    </row>
    <row r="978" spans="2:90" x14ac:dyDescent="0.4">
      <c r="B978" s="139" t="s">
        <v>62</v>
      </c>
      <c r="C978" s="12"/>
      <c r="D978" s="12" t="s">
        <v>729</v>
      </c>
      <c r="E978" s="12" t="s">
        <v>906</v>
      </c>
      <c r="F978" s="12"/>
      <c r="G978" s="12"/>
      <c r="H978" s="12"/>
      <c r="I978" s="60"/>
      <c r="J978" s="60"/>
      <c r="K978" s="34">
        <f t="shared" ref="K978:P978" ca="1" si="935">K977-SUM(K976,K973:K974)</f>
        <v>6.2527760746888816E-13</v>
      </c>
      <c r="L978" s="34">
        <f t="shared" ca="1" si="935"/>
        <v>6.2527760746888816E-13</v>
      </c>
      <c r="M978" s="34">
        <f t="shared" ca="1" si="935"/>
        <v>6.2527760746888816E-13</v>
      </c>
      <c r="N978" s="34">
        <f t="shared" ca="1" si="935"/>
        <v>6.2527760746888816E-13</v>
      </c>
      <c r="O978" s="34">
        <f t="shared" ca="1" si="935"/>
        <v>6.2527760746888816E-13</v>
      </c>
      <c r="P978" s="34">
        <f t="shared" ca="1" si="935"/>
        <v>6.2527760746888816E-13</v>
      </c>
      <c r="R978" s="15"/>
      <c r="S978" s="76">
        <f t="shared" ref="S978" ca="1" si="936">S977-SUM(S976,S973:S974)</f>
        <v>0</v>
      </c>
      <c r="T978" s="76">
        <f t="shared" ref="T978:AX978" ca="1" si="937">T977-SUM(T976,T973:T974)</f>
        <v>0</v>
      </c>
      <c r="U978" s="76">
        <f t="shared" ca="1" si="937"/>
        <v>0</v>
      </c>
      <c r="V978" s="76">
        <f t="shared" ca="1" si="937"/>
        <v>0</v>
      </c>
      <c r="W978" s="76">
        <f t="shared" ca="1" si="937"/>
        <v>0</v>
      </c>
      <c r="X978" s="76">
        <f t="shared" ca="1" si="937"/>
        <v>0</v>
      </c>
      <c r="Y978" s="76">
        <f t="shared" ca="1" si="937"/>
        <v>0</v>
      </c>
      <c r="Z978" s="76">
        <f t="shared" ca="1" si="937"/>
        <v>0</v>
      </c>
      <c r="AA978" s="76">
        <f t="shared" ca="1" si="937"/>
        <v>0</v>
      </c>
      <c r="AB978" s="76">
        <f t="shared" ca="1" si="937"/>
        <v>0</v>
      </c>
      <c r="AC978" s="76">
        <f t="shared" ca="1" si="937"/>
        <v>0</v>
      </c>
      <c r="AD978" s="76">
        <f t="shared" ca="1" si="937"/>
        <v>0</v>
      </c>
      <c r="AE978" s="76">
        <f t="shared" ca="1" si="937"/>
        <v>0</v>
      </c>
      <c r="AF978" s="76">
        <f t="shared" ca="1" si="937"/>
        <v>0</v>
      </c>
      <c r="AG978" s="76">
        <f t="shared" ca="1" si="937"/>
        <v>0</v>
      </c>
      <c r="AH978" s="76">
        <f t="shared" ca="1" si="937"/>
        <v>0</v>
      </c>
      <c r="AI978" s="76">
        <f t="shared" ca="1" si="937"/>
        <v>0</v>
      </c>
      <c r="AJ978" s="76">
        <f t="shared" ca="1" si="937"/>
        <v>0</v>
      </c>
      <c r="AK978" s="76">
        <f t="shared" ca="1" si="937"/>
        <v>0</v>
      </c>
      <c r="AL978" s="76">
        <f t="shared" ca="1" si="937"/>
        <v>0</v>
      </c>
      <c r="AM978" s="76">
        <f t="shared" ca="1" si="937"/>
        <v>0</v>
      </c>
      <c r="AN978" s="76">
        <f t="shared" ca="1" si="937"/>
        <v>0</v>
      </c>
      <c r="AO978" s="76">
        <f t="shared" ca="1" si="937"/>
        <v>0</v>
      </c>
      <c r="AP978" s="76">
        <f t="shared" ca="1" si="937"/>
        <v>0</v>
      </c>
      <c r="AQ978" s="76">
        <f t="shared" ca="1" si="937"/>
        <v>0</v>
      </c>
      <c r="AR978" s="76">
        <f t="shared" ca="1" si="937"/>
        <v>0</v>
      </c>
      <c r="AS978" s="76">
        <f t="shared" ca="1" si="937"/>
        <v>0</v>
      </c>
      <c r="AT978" s="76">
        <f t="shared" ca="1" si="937"/>
        <v>0</v>
      </c>
      <c r="AU978" s="76">
        <f t="shared" ca="1" si="937"/>
        <v>0</v>
      </c>
      <c r="AV978" s="76">
        <f t="shared" ca="1" si="937"/>
        <v>0</v>
      </c>
      <c r="AW978" s="76">
        <f t="shared" ca="1" si="937"/>
        <v>0</v>
      </c>
      <c r="AX978" s="76">
        <f t="shared" ca="1" si="937"/>
        <v>0</v>
      </c>
      <c r="AY978" s="76">
        <f t="shared" ref="AY978:CD978" ca="1" si="938">AY977-SUM(AY976,AY973:AY974)</f>
        <v>0</v>
      </c>
      <c r="AZ978" s="76">
        <f t="shared" ca="1" si="938"/>
        <v>0</v>
      </c>
      <c r="BA978" s="76">
        <f t="shared" ca="1" si="938"/>
        <v>0</v>
      </c>
      <c r="BB978" s="76">
        <f t="shared" ca="1" si="938"/>
        <v>0</v>
      </c>
      <c r="BC978" s="76">
        <f t="shared" ca="1" si="938"/>
        <v>0</v>
      </c>
      <c r="BD978" s="76">
        <f t="shared" ca="1" si="938"/>
        <v>0</v>
      </c>
      <c r="BE978" s="76">
        <f t="shared" ca="1" si="938"/>
        <v>0</v>
      </c>
      <c r="BF978" s="76">
        <f t="shared" ca="1" si="938"/>
        <v>0</v>
      </c>
      <c r="BG978" s="76">
        <f t="shared" ca="1" si="938"/>
        <v>0</v>
      </c>
      <c r="BH978" s="76">
        <f t="shared" ca="1" si="938"/>
        <v>0</v>
      </c>
      <c r="BI978" s="76">
        <f t="shared" ca="1" si="938"/>
        <v>0</v>
      </c>
      <c r="BJ978" s="76">
        <f t="shared" ca="1" si="938"/>
        <v>0</v>
      </c>
      <c r="BK978" s="76">
        <f t="shared" ca="1" si="938"/>
        <v>0</v>
      </c>
      <c r="BL978" s="76">
        <f t="shared" ca="1" si="938"/>
        <v>0</v>
      </c>
      <c r="BM978" s="76">
        <f t="shared" ca="1" si="938"/>
        <v>0</v>
      </c>
      <c r="BN978" s="76">
        <f t="shared" ca="1" si="938"/>
        <v>0</v>
      </c>
      <c r="BO978" s="76">
        <f t="shared" ca="1" si="938"/>
        <v>0</v>
      </c>
      <c r="BP978" s="76">
        <f t="shared" ca="1" si="938"/>
        <v>0</v>
      </c>
      <c r="BQ978" s="76">
        <f t="shared" ca="1" si="938"/>
        <v>0</v>
      </c>
      <c r="BR978" s="76">
        <f t="shared" ca="1" si="938"/>
        <v>0</v>
      </c>
      <c r="BS978" s="76">
        <f t="shared" ca="1" si="938"/>
        <v>0</v>
      </c>
      <c r="BT978" s="76">
        <f t="shared" ca="1" si="938"/>
        <v>0</v>
      </c>
      <c r="BU978" s="76">
        <f t="shared" ca="1" si="938"/>
        <v>0</v>
      </c>
      <c r="BV978" s="76">
        <f t="shared" ca="1" si="938"/>
        <v>0</v>
      </c>
      <c r="BW978" s="76">
        <f t="shared" ca="1" si="938"/>
        <v>0</v>
      </c>
      <c r="BX978" s="76">
        <f t="shared" ca="1" si="938"/>
        <v>0</v>
      </c>
      <c r="BY978" s="76">
        <f t="shared" ca="1" si="938"/>
        <v>0</v>
      </c>
      <c r="BZ978" s="76">
        <f t="shared" ca="1" si="938"/>
        <v>0</v>
      </c>
      <c r="CA978" s="76">
        <f t="shared" ca="1" si="938"/>
        <v>0</v>
      </c>
      <c r="CB978" s="76">
        <f t="shared" ca="1" si="938"/>
        <v>0</v>
      </c>
      <c r="CC978" s="76">
        <f t="shared" ca="1" si="938"/>
        <v>0</v>
      </c>
      <c r="CD978" s="76">
        <f t="shared" ca="1" si="938"/>
        <v>0</v>
      </c>
      <c r="CE978" s="76">
        <f t="shared" ref="CE978:CK978" ca="1" si="939">CE977-SUM(CE976,CE973:CE974)</f>
        <v>0</v>
      </c>
      <c r="CF978" s="76">
        <f t="shared" ca="1" si="939"/>
        <v>0</v>
      </c>
      <c r="CG978" s="76">
        <f t="shared" ca="1" si="939"/>
        <v>0</v>
      </c>
      <c r="CH978" s="76">
        <f t="shared" ca="1" si="939"/>
        <v>0</v>
      </c>
      <c r="CI978" s="76">
        <f t="shared" ca="1" si="939"/>
        <v>0</v>
      </c>
      <c r="CJ978" s="76">
        <f t="shared" ca="1" si="939"/>
        <v>0</v>
      </c>
      <c r="CK978" s="76">
        <f t="shared" ca="1" si="939"/>
        <v>0</v>
      </c>
      <c r="CL978" s="76">
        <f t="shared" ref="CL978" ca="1" si="940">CL977-SUM(CL976,CL973:CL974)</f>
        <v>0</v>
      </c>
    </row>
    <row r="979" spans="2:90" x14ac:dyDescent="0.4">
      <c r="B979" s="93"/>
      <c r="C979" s="12"/>
      <c r="D979" s="12" t="s">
        <v>729</v>
      </c>
      <c r="E979" s="12" t="s">
        <v>906</v>
      </c>
      <c r="F979" s="12"/>
      <c r="G979" s="12"/>
      <c r="H979" s="12"/>
      <c r="I979" s="60"/>
      <c r="J979" s="60"/>
      <c r="K979" s="34"/>
      <c r="L979" s="34"/>
      <c r="M979" s="34"/>
      <c r="N979" s="34"/>
      <c r="O979" s="34"/>
      <c r="P979" s="34"/>
      <c r="R979" s="15"/>
      <c r="S979" s="76"/>
      <c r="T979" s="76"/>
      <c r="U979" s="76"/>
      <c r="V979" s="76"/>
      <c r="W979" s="76"/>
      <c r="X979" s="76"/>
      <c r="Y979" s="76"/>
      <c r="Z979" s="76"/>
      <c r="AA979" s="76"/>
      <c r="AB979" s="76"/>
      <c r="AC979" s="76"/>
      <c r="AD979" s="76"/>
      <c r="AE979" s="76"/>
      <c r="AF979" s="76"/>
      <c r="AG979" s="76"/>
      <c r="AH979" s="76"/>
      <c r="AI979" s="76"/>
      <c r="AJ979" s="76"/>
      <c r="AK979" s="76"/>
      <c r="AL979" s="76"/>
      <c r="AM979" s="76"/>
      <c r="AN979" s="76"/>
      <c r="AO979" s="76"/>
      <c r="AP979" s="76"/>
      <c r="AQ979" s="76"/>
      <c r="AR979" s="76"/>
      <c r="AS979" s="76"/>
      <c r="AT979" s="76"/>
      <c r="AU979" s="76"/>
      <c r="AV979" s="76"/>
      <c r="AW979" s="76"/>
      <c r="AX979" s="76"/>
      <c r="AY979" s="76"/>
      <c r="AZ979" s="76"/>
      <c r="BA979" s="76"/>
      <c r="BB979" s="76"/>
      <c r="BC979" s="76"/>
      <c r="BD979" s="76"/>
      <c r="BE979" s="76"/>
      <c r="BF979" s="76"/>
      <c r="BG979" s="76"/>
      <c r="BH979" s="76"/>
      <c r="BI979" s="76"/>
      <c r="BJ979" s="76"/>
      <c r="BK979" s="76"/>
      <c r="BL979" s="76"/>
      <c r="BM979" s="76"/>
      <c r="BN979" s="76"/>
      <c r="BO979" s="76"/>
      <c r="BP979" s="76"/>
      <c r="BQ979" s="76"/>
      <c r="BR979" s="76"/>
      <c r="BS979" s="76"/>
      <c r="BT979" s="76"/>
      <c r="BU979" s="76"/>
      <c r="BV979" s="76"/>
      <c r="BW979" s="76"/>
      <c r="BX979" s="76"/>
      <c r="BY979" s="76"/>
      <c r="BZ979" s="76"/>
      <c r="CA979" s="76"/>
      <c r="CB979" s="76"/>
      <c r="CC979" s="76"/>
      <c r="CD979" s="76"/>
      <c r="CE979" s="76"/>
      <c r="CF979" s="76"/>
      <c r="CG979" s="76"/>
      <c r="CH979" s="76"/>
      <c r="CI979" s="76"/>
      <c r="CJ979" s="76"/>
      <c r="CK979" s="76"/>
      <c r="CL979" s="76"/>
    </row>
    <row r="980" spans="2:90" x14ac:dyDescent="0.4">
      <c r="B980" s="8" t="str">
        <f>B960</f>
        <v>(Primary label)</v>
      </c>
      <c r="D980" t="s">
        <v>729</v>
      </c>
      <c r="E980" t="s">
        <v>906</v>
      </c>
      <c r="F980" t="s">
        <v>487</v>
      </c>
      <c r="G980" t="s">
        <v>330</v>
      </c>
      <c r="S980" s="72"/>
      <c r="T980" s="72"/>
      <c r="U980" s="72"/>
      <c r="V980" s="72"/>
      <c r="W980" s="72"/>
      <c r="X980" s="72"/>
      <c r="Y980" s="72"/>
      <c r="Z980" s="72"/>
      <c r="AA980" s="72"/>
      <c r="AB980" s="72"/>
      <c r="AC980" s="72"/>
      <c r="AD980" s="72"/>
      <c r="AE980" s="72"/>
      <c r="AF980" s="72"/>
      <c r="AG980" s="72"/>
      <c r="AH980" s="72"/>
      <c r="AI980" s="72"/>
      <c r="AJ980" s="72"/>
      <c r="AK980" s="72"/>
      <c r="AL980" s="72"/>
      <c r="AM980" s="72"/>
      <c r="AN980" s="72"/>
      <c r="AO980" s="72"/>
      <c r="AP980" s="72"/>
      <c r="AQ980" s="72"/>
      <c r="AR980" s="72"/>
      <c r="AS980" s="72"/>
      <c r="AT980" s="72"/>
      <c r="AU980" s="72"/>
      <c r="AV980" s="72"/>
      <c r="AW980" s="72"/>
      <c r="AX980" s="72"/>
      <c r="AY980" s="72"/>
      <c r="AZ980" s="72"/>
      <c r="BA980" s="72"/>
      <c r="BB980" s="72"/>
      <c r="BC980" s="72"/>
      <c r="BD980" s="72"/>
      <c r="BE980" s="72"/>
      <c r="BF980" s="72"/>
      <c r="BG980" s="72"/>
      <c r="BH980" s="72"/>
      <c r="BI980" s="72"/>
      <c r="BJ980" s="72"/>
      <c r="BK980" s="72"/>
      <c r="BL980" s="72"/>
      <c r="BM980" s="72"/>
      <c r="BN980" s="72"/>
      <c r="BO980" s="72"/>
      <c r="BP980" s="72"/>
      <c r="BQ980" s="72"/>
      <c r="BR980" s="72"/>
      <c r="BS980" s="72"/>
      <c r="BT980" s="72"/>
      <c r="BU980" s="72"/>
      <c r="BV980" s="72"/>
      <c r="BW980" s="72"/>
      <c r="BX980" s="72"/>
      <c r="BY980" s="72"/>
      <c r="BZ980" s="72"/>
      <c r="CA980" s="72"/>
      <c r="CB980" s="72"/>
      <c r="CC980" s="72"/>
      <c r="CD980" s="72"/>
      <c r="CE980" s="72"/>
      <c r="CF980" s="72"/>
      <c r="CG980" s="72"/>
      <c r="CH980" s="72"/>
      <c r="CI980" s="72"/>
      <c r="CJ980" s="72"/>
      <c r="CK980" s="72"/>
      <c r="CL980" s="72"/>
    </row>
    <row r="981" spans="2:90" x14ac:dyDescent="0.4">
      <c r="B981" s="231" t="str">
        <f>IFERROR(SUBSTITUTE(B968,":",""),"no unit")</f>
        <v>subscriber</v>
      </c>
      <c r="D981" t="s">
        <v>729</v>
      </c>
      <c r="E981" t="s">
        <v>906</v>
      </c>
      <c r="F981" t="s">
        <v>489</v>
      </c>
      <c r="G981" t="s">
        <v>330</v>
      </c>
      <c r="K981" s="53"/>
      <c r="L981" s="53"/>
      <c r="M981" s="53"/>
      <c r="N981" s="53"/>
      <c r="O981" s="53"/>
      <c r="P981" s="53"/>
      <c r="R981" s="24"/>
    </row>
    <row r="982" spans="2:90" x14ac:dyDescent="0.4">
      <c r="B982" s="8" t="str">
        <f>B962</f>
        <v>Primary revenue driver</v>
      </c>
      <c r="C982" s="88"/>
      <c r="D982" s="88" t="s">
        <v>729</v>
      </c>
      <c r="E982" s="88" t="s">
        <v>906</v>
      </c>
      <c r="F982" s="88" t="s">
        <v>459</v>
      </c>
      <c r="G982" s="88" t="s">
        <v>330</v>
      </c>
      <c r="H982" s="88"/>
      <c r="I982" s="206"/>
      <c r="J982" s="206"/>
      <c r="K982" s="209"/>
      <c r="L982" s="209"/>
      <c r="M982" s="209"/>
      <c r="N982" s="209"/>
      <c r="O982" s="209"/>
      <c r="P982" s="209"/>
      <c r="R982" s="207"/>
      <c r="S982" s="76" t="str">
        <f t="shared" ref="S982" si="941">S962</f>
        <v>S$12</v>
      </c>
      <c r="T982" s="76" t="str">
        <f t="shared" ref="T982:AX982" si="942">T962</f>
        <v>T$12</v>
      </c>
      <c r="U982" s="76" t="str">
        <f t="shared" si="942"/>
        <v>U$12</v>
      </c>
      <c r="V982" s="76" t="str">
        <f t="shared" si="942"/>
        <v>V$12</v>
      </c>
      <c r="W982" s="76" t="str">
        <f t="shared" si="942"/>
        <v>W$12</v>
      </c>
      <c r="X982" s="76" t="str">
        <f t="shared" si="942"/>
        <v>X$12</v>
      </c>
      <c r="Y982" s="76" t="str">
        <f t="shared" si="942"/>
        <v>Y$12</v>
      </c>
      <c r="Z982" s="76" t="str">
        <f t="shared" si="942"/>
        <v>Z$12</v>
      </c>
      <c r="AA982" s="76" t="str">
        <f t="shared" si="942"/>
        <v>AA$12</v>
      </c>
      <c r="AB982" s="76" t="str">
        <f t="shared" si="942"/>
        <v>AB$12</v>
      </c>
      <c r="AC982" s="76" t="str">
        <f t="shared" si="942"/>
        <v>AC$12</v>
      </c>
      <c r="AD982" s="76" t="str">
        <f t="shared" si="942"/>
        <v>AD$12</v>
      </c>
      <c r="AE982" s="76" t="str">
        <f t="shared" si="942"/>
        <v>AE$12</v>
      </c>
      <c r="AF982" s="76" t="str">
        <f t="shared" si="942"/>
        <v>AF$12</v>
      </c>
      <c r="AG982" s="76" t="str">
        <f t="shared" si="942"/>
        <v>AG$12</v>
      </c>
      <c r="AH982" s="76" t="str">
        <f t="shared" si="942"/>
        <v>AH$12</v>
      </c>
      <c r="AI982" s="76" t="str">
        <f t="shared" si="942"/>
        <v>AI$12</v>
      </c>
      <c r="AJ982" s="76" t="str">
        <f t="shared" si="942"/>
        <v>AJ$12</v>
      </c>
      <c r="AK982" s="76" t="str">
        <f t="shared" si="942"/>
        <v>AK$12</v>
      </c>
      <c r="AL982" s="76" t="str">
        <f t="shared" si="942"/>
        <v>AL$12</v>
      </c>
      <c r="AM982" s="76" t="str">
        <f t="shared" si="942"/>
        <v>AM$12</v>
      </c>
      <c r="AN982" s="76" t="str">
        <f t="shared" si="942"/>
        <v>AN$12</v>
      </c>
      <c r="AO982" s="76" t="str">
        <f t="shared" si="942"/>
        <v>AO$12</v>
      </c>
      <c r="AP982" s="76" t="str">
        <f t="shared" si="942"/>
        <v>AP$12</v>
      </c>
      <c r="AQ982" s="76" t="str">
        <f t="shared" si="942"/>
        <v>AQ$12</v>
      </c>
      <c r="AR982" s="76" t="str">
        <f t="shared" si="942"/>
        <v>AR$12</v>
      </c>
      <c r="AS982" s="76" t="str">
        <f t="shared" si="942"/>
        <v>AS$12</v>
      </c>
      <c r="AT982" s="76" t="str">
        <f t="shared" si="942"/>
        <v>AT$12</v>
      </c>
      <c r="AU982" s="76" t="str">
        <f t="shared" si="942"/>
        <v>AU$12</v>
      </c>
      <c r="AV982" s="76" t="str">
        <f t="shared" si="942"/>
        <v>AV$12</v>
      </c>
      <c r="AW982" s="76" t="str">
        <f t="shared" si="942"/>
        <v>AW$12</v>
      </c>
      <c r="AX982" s="76" t="str">
        <f t="shared" si="942"/>
        <v>AX$12</v>
      </c>
      <c r="AY982" s="76" t="str">
        <f t="shared" ref="AY982:CD982" si="943">AY962</f>
        <v>AY$12</v>
      </c>
      <c r="AZ982" s="76" t="str">
        <f t="shared" si="943"/>
        <v>AZ$12</v>
      </c>
      <c r="BA982" s="76" t="str">
        <f t="shared" si="943"/>
        <v>BA$12</v>
      </c>
      <c r="BB982" s="76" t="str">
        <f t="shared" si="943"/>
        <v>BB$12</v>
      </c>
      <c r="BC982" s="76" t="str">
        <f t="shared" si="943"/>
        <v>BC$12</v>
      </c>
      <c r="BD982" s="76" t="str">
        <f t="shared" si="943"/>
        <v>BD$12</v>
      </c>
      <c r="BE982" s="76" t="str">
        <f t="shared" si="943"/>
        <v>BE$12</v>
      </c>
      <c r="BF982" s="76" t="str">
        <f t="shared" si="943"/>
        <v>BF$12</v>
      </c>
      <c r="BG982" s="76" t="str">
        <f t="shared" si="943"/>
        <v>BG$12</v>
      </c>
      <c r="BH982" s="76" t="str">
        <f t="shared" si="943"/>
        <v>BH$12</v>
      </c>
      <c r="BI982" s="76" t="str">
        <f t="shared" si="943"/>
        <v>BI$12</v>
      </c>
      <c r="BJ982" s="76" t="str">
        <f t="shared" si="943"/>
        <v>BJ$12</v>
      </c>
      <c r="BK982" s="76" t="str">
        <f t="shared" si="943"/>
        <v>BK$12</v>
      </c>
      <c r="BL982" s="76" t="str">
        <f t="shared" si="943"/>
        <v>BL$12</v>
      </c>
      <c r="BM982" s="76" t="str">
        <f t="shared" si="943"/>
        <v>BM$12</v>
      </c>
      <c r="BN982" s="76" t="str">
        <f t="shared" si="943"/>
        <v>BN$12</v>
      </c>
      <c r="BO982" s="76" t="str">
        <f t="shared" si="943"/>
        <v>BO$12</v>
      </c>
      <c r="BP982" s="76" t="str">
        <f t="shared" si="943"/>
        <v>BP$12</v>
      </c>
      <c r="BQ982" s="76" t="str">
        <f t="shared" si="943"/>
        <v>BQ$12</v>
      </c>
      <c r="BR982" s="76" t="str">
        <f t="shared" si="943"/>
        <v>BR$12</v>
      </c>
      <c r="BS982" s="76" t="str">
        <f t="shared" si="943"/>
        <v>BS$12</v>
      </c>
      <c r="BT982" s="76" t="str">
        <f t="shared" si="943"/>
        <v>BT$12</v>
      </c>
      <c r="BU982" s="76" t="str">
        <f t="shared" si="943"/>
        <v>BU$12</v>
      </c>
      <c r="BV982" s="76" t="str">
        <f t="shared" si="943"/>
        <v>BV$12</v>
      </c>
      <c r="BW982" s="76" t="str">
        <f t="shared" si="943"/>
        <v>BW$12</v>
      </c>
      <c r="BX982" s="76" t="str">
        <f t="shared" si="943"/>
        <v>BX$12</v>
      </c>
      <c r="BY982" s="76" t="str">
        <f t="shared" si="943"/>
        <v>BY$12</v>
      </c>
      <c r="BZ982" s="76" t="str">
        <f t="shared" si="943"/>
        <v>BZ$12</v>
      </c>
      <c r="CA982" s="76" t="str">
        <f t="shared" si="943"/>
        <v>CA$12</v>
      </c>
      <c r="CB982" s="76" t="str">
        <f t="shared" si="943"/>
        <v>CB$12</v>
      </c>
      <c r="CC982" s="76" t="str">
        <f t="shared" si="943"/>
        <v>CC$12</v>
      </c>
      <c r="CD982" s="76" t="str">
        <f t="shared" si="943"/>
        <v>CD$12</v>
      </c>
      <c r="CE982" s="76" t="str">
        <f t="shared" ref="CE982:CK982" si="944">CE962</f>
        <v>CE$12</v>
      </c>
      <c r="CF982" s="76" t="str">
        <f t="shared" si="944"/>
        <v>CF$12</v>
      </c>
      <c r="CG982" s="76" t="str">
        <f t="shared" si="944"/>
        <v>CG$12</v>
      </c>
      <c r="CH982" s="76" t="str">
        <f t="shared" si="944"/>
        <v>CH$12</v>
      </c>
      <c r="CI982" s="76" t="str">
        <f t="shared" si="944"/>
        <v>CI$12</v>
      </c>
      <c r="CJ982" s="76" t="str">
        <f t="shared" si="944"/>
        <v>CJ$12</v>
      </c>
      <c r="CK982" s="76" t="str">
        <f t="shared" si="944"/>
        <v>CK$12</v>
      </c>
      <c r="CL982" s="76" t="str">
        <f t="shared" ref="CL982" si="945">CL962</f>
        <v>CL$12</v>
      </c>
    </row>
    <row r="983" spans="2:90" x14ac:dyDescent="0.4">
      <c r="B983" s="8" t="str">
        <f>B963</f>
        <v>Primary volume driver</v>
      </c>
      <c r="C983" s="12"/>
      <c r="D983" s="12" t="s">
        <v>729</v>
      </c>
      <c r="E983" s="12" t="s">
        <v>906</v>
      </c>
      <c r="F983" s="12" t="s">
        <v>460</v>
      </c>
      <c r="G983" s="12" t="s">
        <v>330</v>
      </c>
      <c r="H983" s="12"/>
      <c r="I983" s="60"/>
      <c r="J983" s="60"/>
      <c r="K983" s="15"/>
      <c r="L983" s="15"/>
      <c r="M983" s="15"/>
      <c r="N983" s="15"/>
      <c r="O983" s="15"/>
      <c r="P983" s="15"/>
      <c r="R983" s="15"/>
      <c r="S983" s="196" t="str">
        <f t="shared" ref="S983" si="946">ADDRESS(ROW(S977),COLUMN(S977),2)</f>
        <v>S$977</v>
      </c>
      <c r="T983" s="196" t="str">
        <f t="shared" ref="T983:AX983" si="947">ADDRESS(ROW(T977),COLUMN(T977),2)</f>
        <v>T$977</v>
      </c>
      <c r="U983" s="196" t="str">
        <f t="shared" si="947"/>
        <v>U$977</v>
      </c>
      <c r="V983" s="196" t="str">
        <f t="shared" si="947"/>
        <v>V$977</v>
      </c>
      <c r="W983" s="196" t="str">
        <f t="shared" si="947"/>
        <v>W$977</v>
      </c>
      <c r="X983" s="196" t="str">
        <f t="shared" si="947"/>
        <v>X$977</v>
      </c>
      <c r="Y983" s="196" t="str">
        <f t="shared" si="947"/>
        <v>Y$977</v>
      </c>
      <c r="Z983" s="196" t="str">
        <f t="shared" si="947"/>
        <v>Z$977</v>
      </c>
      <c r="AA983" s="196" t="str">
        <f t="shared" si="947"/>
        <v>AA$977</v>
      </c>
      <c r="AB983" s="196" t="str">
        <f t="shared" si="947"/>
        <v>AB$977</v>
      </c>
      <c r="AC983" s="196" t="str">
        <f t="shared" si="947"/>
        <v>AC$977</v>
      </c>
      <c r="AD983" s="196" t="str">
        <f t="shared" si="947"/>
        <v>AD$977</v>
      </c>
      <c r="AE983" s="196" t="str">
        <f t="shared" si="947"/>
        <v>AE$977</v>
      </c>
      <c r="AF983" s="196" t="str">
        <f t="shared" si="947"/>
        <v>AF$977</v>
      </c>
      <c r="AG983" s="196" t="str">
        <f t="shared" si="947"/>
        <v>AG$977</v>
      </c>
      <c r="AH983" s="196" t="str">
        <f t="shared" si="947"/>
        <v>AH$977</v>
      </c>
      <c r="AI983" s="196" t="str">
        <f t="shared" si="947"/>
        <v>AI$977</v>
      </c>
      <c r="AJ983" s="196" t="str">
        <f t="shared" si="947"/>
        <v>AJ$977</v>
      </c>
      <c r="AK983" s="196" t="str">
        <f t="shared" si="947"/>
        <v>AK$977</v>
      </c>
      <c r="AL983" s="196" t="str">
        <f t="shared" si="947"/>
        <v>AL$977</v>
      </c>
      <c r="AM983" s="196" t="str">
        <f t="shared" si="947"/>
        <v>AM$977</v>
      </c>
      <c r="AN983" s="196" t="str">
        <f t="shared" si="947"/>
        <v>AN$977</v>
      </c>
      <c r="AO983" s="196" t="str">
        <f t="shared" si="947"/>
        <v>AO$977</v>
      </c>
      <c r="AP983" s="196" t="str">
        <f t="shared" si="947"/>
        <v>AP$977</v>
      </c>
      <c r="AQ983" s="196" t="str">
        <f t="shared" si="947"/>
        <v>AQ$977</v>
      </c>
      <c r="AR983" s="196" t="str">
        <f t="shared" si="947"/>
        <v>AR$977</v>
      </c>
      <c r="AS983" s="196" t="str">
        <f t="shared" si="947"/>
        <v>AS$977</v>
      </c>
      <c r="AT983" s="196" t="str">
        <f t="shared" si="947"/>
        <v>AT$977</v>
      </c>
      <c r="AU983" s="196" t="str">
        <f t="shared" si="947"/>
        <v>AU$977</v>
      </c>
      <c r="AV983" s="196" t="str">
        <f t="shared" si="947"/>
        <v>AV$977</v>
      </c>
      <c r="AW983" s="196" t="str">
        <f t="shared" si="947"/>
        <v>AW$977</v>
      </c>
      <c r="AX983" s="196" t="str">
        <f t="shared" si="947"/>
        <v>AX$977</v>
      </c>
      <c r="AY983" s="196" t="str">
        <f t="shared" ref="AY983:CD983" si="948">ADDRESS(ROW(AY977),COLUMN(AY977),2)</f>
        <v>AY$977</v>
      </c>
      <c r="AZ983" s="196" t="str">
        <f t="shared" si="948"/>
        <v>AZ$977</v>
      </c>
      <c r="BA983" s="196" t="str">
        <f t="shared" si="948"/>
        <v>BA$977</v>
      </c>
      <c r="BB983" s="196" t="str">
        <f t="shared" si="948"/>
        <v>BB$977</v>
      </c>
      <c r="BC983" s="196" t="str">
        <f t="shared" si="948"/>
        <v>BC$977</v>
      </c>
      <c r="BD983" s="196" t="str">
        <f t="shared" si="948"/>
        <v>BD$977</v>
      </c>
      <c r="BE983" s="196" t="str">
        <f t="shared" si="948"/>
        <v>BE$977</v>
      </c>
      <c r="BF983" s="196" t="str">
        <f t="shared" si="948"/>
        <v>BF$977</v>
      </c>
      <c r="BG983" s="196" t="str">
        <f t="shared" si="948"/>
        <v>BG$977</v>
      </c>
      <c r="BH983" s="196" t="str">
        <f t="shared" si="948"/>
        <v>BH$977</v>
      </c>
      <c r="BI983" s="196" t="str">
        <f t="shared" si="948"/>
        <v>BI$977</v>
      </c>
      <c r="BJ983" s="196" t="str">
        <f t="shared" si="948"/>
        <v>BJ$977</v>
      </c>
      <c r="BK983" s="196" t="str">
        <f t="shared" si="948"/>
        <v>BK$977</v>
      </c>
      <c r="BL983" s="196" t="str">
        <f t="shared" si="948"/>
        <v>BL$977</v>
      </c>
      <c r="BM983" s="196" t="str">
        <f t="shared" si="948"/>
        <v>BM$977</v>
      </c>
      <c r="BN983" s="196" t="str">
        <f t="shared" si="948"/>
        <v>BN$977</v>
      </c>
      <c r="BO983" s="196" t="str">
        <f t="shared" si="948"/>
        <v>BO$977</v>
      </c>
      <c r="BP983" s="196" t="str">
        <f t="shared" si="948"/>
        <v>BP$977</v>
      </c>
      <c r="BQ983" s="196" t="str">
        <f t="shared" si="948"/>
        <v>BQ$977</v>
      </c>
      <c r="BR983" s="196" t="str">
        <f t="shared" si="948"/>
        <v>BR$977</v>
      </c>
      <c r="BS983" s="196" t="str">
        <f t="shared" si="948"/>
        <v>BS$977</v>
      </c>
      <c r="BT983" s="196" t="str">
        <f t="shared" si="948"/>
        <v>BT$977</v>
      </c>
      <c r="BU983" s="196" t="str">
        <f t="shared" si="948"/>
        <v>BU$977</v>
      </c>
      <c r="BV983" s="196" t="str">
        <f t="shared" si="948"/>
        <v>BV$977</v>
      </c>
      <c r="BW983" s="196" t="str">
        <f t="shared" si="948"/>
        <v>BW$977</v>
      </c>
      <c r="BX983" s="196" t="str">
        <f t="shared" si="948"/>
        <v>BX$977</v>
      </c>
      <c r="BY983" s="196" t="str">
        <f t="shared" si="948"/>
        <v>BY$977</v>
      </c>
      <c r="BZ983" s="196" t="str">
        <f t="shared" si="948"/>
        <v>BZ$977</v>
      </c>
      <c r="CA983" s="196" t="str">
        <f t="shared" si="948"/>
        <v>CA$977</v>
      </c>
      <c r="CB983" s="196" t="str">
        <f t="shared" si="948"/>
        <v>CB$977</v>
      </c>
      <c r="CC983" s="196" t="str">
        <f t="shared" si="948"/>
        <v>CC$977</v>
      </c>
      <c r="CD983" s="196" t="str">
        <f t="shared" si="948"/>
        <v>CD$977</v>
      </c>
      <c r="CE983" s="196" t="str">
        <f t="shared" ref="CE983:CK983" si="949">ADDRESS(ROW(CE977),COLUMN(CE977),2)</f>
        <v>CE$977</v>
      </c>
      <c r="CF983" s="196" t="str">
        <f t="shared" si="949"/>
        <v>CF$977</v>
      </c>
      <c r="CG983" s="196" t="str">
        <f t="shared" si="949"/>
        <v>CG$977</v>
      </c>
      <c r="CH983" s="196" t="str">
        <f t="shared" si="949"/>
        <v>CH$977</v>
      </c>
      <c r="CI983" s="196" t="str">
        <f t="shared" si="949"/>
        <v>CI$977</v>
      </c>
      <c r="CJ983" s="196" t="str">
        <f t="shared" si="949"/>
        <v>CJ$977</v>
      </c>
      <c r="CK983" s="196" t="str">
        <f t="shared" si="949"/>
        <v>CK$977</v>
      </c>
      <c r="CL983" s="196" t="str">
        <f t="shared" ref="CL983" si="950">ADDRESS(ROW(CL977),COLUMN(CL977),2)</f>
        <v>CL$977</v>
      </c>
    </row>
    <row r="984" spans="2:90" x14ac:dyDescent="0.4">
      <c r="B984" s="8" t="str">
        <f>B969</f>
        <v>Subscription Revenue - (Primary label)</v>
      </c>
      <c r="C984" s="12"/>
      <c r="D984" s="12" t="s">
        <v>729</v>
      </c>
      <c r="E984" s="12" t="s">
        <v>906</v>
      </c>
      <c r="F984" s="12" t="s">
        <v>488</v>
      </c>
      <c r="G984" s="12" t="s">
        <v>330</v>
      </c>
      <c r="H984" s="12"/>
      <c r="I984" s="60"/>
      <c r="J984" s="60"/>
      <c r="K984" s="15"/>
      <c r="L984" s="15"/>
      <c r="M984" s="15"/>
      <c r="N984" s="15"/>
      <c r="O984" s="15"/>
      <c r="P984" s="15"/>
      <c r="R984" s="15"/>
      <c r="S984" s="76"/>
      <c r="T984" s="76"/>
      <c r="U984" s="76"/>
      <c r="V984" s="76"/>
      <c r="W984" s="76"/>
      <c r="X984" s="76"/>
      <c r="Y984" s="76"/>
      <c r="Z984" s="76"/>
      <c r="AA984" s="76"/>
      <c r="AB984" s="76"/>
      <c r="AC984" s="76"/>
      <c r="AD984" s="76"/>
      <c r="AE984" s="76"/>
      <c r="AF984" s="76"/>
      <c r="AG984" s="76"/>
      <c r="AH984" s="76"/>
      <c r="AI984" s="76"/>
      <c r="AJ984" s="76"/>
      <c r="AK984" s="76"/>
      <c r="AL984" s="76"/>
      <c r="AM984" s="76"/>
      <c r="AN984" s="76"/>
      <c r="AO984" s="76"/>
      <c r="AP984" s="76"/>
      <c r="AQ984" s="76"/>
      <c r="AR984" s="76"/>
      <c r="AS984" s="76"/>
      <c r="AT984" s="76"/>
      <c r="AU984" s="76"/>
      <c r="AV984" s="76"/>
      <c r="AW984" s="76"/>
      <c r="AX984" s="76"/>
      <c r="AY984" s="76"/>
      <c r="AZ984" s="76"/>
      <c r="BA984" s="76"/>
      <c r="BB984" s="76"/>
      <c r="BC984" s="76"/>
      <c r="BD984" s="76"/>
      <c r="BE984" s="76"/>
      <c r="BF984" s="76"/>
      <c r="BG984" s="76"/>
      <c r="BH984" s="76"/>
      <c r="BI984" s="76"/>
      <c r="BJ984" s="76"/>
      <c r="BK984" s="76"/>
      <c r="BL984" s="76"/>
      <c r="BM984" s="76"/>
      <c r="BN984" s="76"/>
      <c r="BO984" s="76"/>
      <c r="BP984" s="76"/>
      <c r="BQ984" s="76"/>
      <c r="BR984" s="76"/>
      <c r="BS984" s="76"/>
      <c r="BT984" s="76"/>
      <c r="BU984" s="76"/>
      <c r="BV984" s="76"/>
      <c r="BW984" s="76"/>
      <c r="BX984" s="76"/>
      <c r="BY984" s="76"/>
      <c r="BZ984" s="76"/>
      <c r="CA984" s="76"/>
      <c r="CB984" s="76"/>
      <c r="CC984" s="76"/>
      <c r="CD984" s="76"/>
      <c r="CE984" s="76"/>
      <c r="CF984" s="76"/>
      <c r="CG984" s="76"/>
      <c r="CH984" s="76"/>
      <c r="CI984" s="76"/>
      <c r="CJ984" s="76"/>
      <c r="CK984" s="76"/>
      <c r="CL984" s="76"/>
    </row>
    <row r="985" spans="2:90" x14ac:dyDescent="0.4">
      <c r="B985" s="8" t="str">
        <f>B965</f>
        <v xml:space="preserve">secondary unit </v>
      </c>
      <c r="C985" s="12"/>
      <c r="D985" s="12" t="s">
        <v>729</v>
      </c>
      <c r="E985" s="12" t="s">
        <v>906</v>
      </c>
      <c r="F985" s="12" t="s">
        <v>501</v>
      </c>
      <c r="G985" s="12" t="s">
        <v>330</v>
      </c>
      <c r="H985" s="12"/>
      <c r="I985" s="60"/>
      <c r="J985" s="60"/>
      <c r="K985" s="15"/>
      <c r="L985" s="15"/>
      <c r="M985" s="15"/>
      <c r="N985" s="15"/>
      <c r="O985" s="15"/>
      <c r="P985" s="15"/>
      <c r="R985" s="15"/>
      <c r="S985" s="76"/>
      <c r="T985" s="76"/>
      <c r="U985" s="76"/>
      <c r="V985" s="76"/>
      <c r="W985" s="76"/>
      <c r="X985" s="76"/>
      <c r="Y985" s="76"/>
      <c r="Z985" s="76"/>
      <c r="AA985" s="76"/>
      <c r="AB985" s="76"/>
      <c r="AC985" s="76"/>
      <c r="AD985" s="76"/>
      <c r="AE985" s="76"/>
      <c r="AF985" s="76"/>
      <c r="AG985" s="76"/>
      <c r="AH985" s="76"/>
      <c r="AI985" s="76"/>
      <c r="AJ985" s="76"/>
      <c r="AK985" s="76"/>
      <c r="AL985" s="76"/>
      <c r="AM985" s="76"/>
      <c r="AN985" s="76"/>
      <c r="AO985" s="76"/>
      <c r="AP985" s="76"/>
      <c r="AQ985" s="76"/>
      <c r="AR985" s="76"/>
      <c r="AS985" s="76"/>
      <c r="AT985" s="76"/>
      <c r="AU985" s="76"/>
      <c r="AV985" s="76"/>
      <c r="AW985" s="76"/>
      <c r="AX985" s="76"/>
      <c r="AY985" s="76"/>
      <c r="AZ985" s="76"/>
      <c r="BA985" s="76"/>
      <c r="BB985" s="76"/>
      <c r="BC985" s="76"/>
      <c r="BD985" s="76"/>
      <c r="BE985" s="76"/>
      <c r="BF985" s="76"/>
      <c r="BG985" s="76"/>
      <c r="BH985" s="76"/>
      <c r="BI985" s="76"/>
      <c r="BJ985" s="76"/>
      <c r="BK985" s="76"/>
      <c r="BL985" s="76"/>
      <c r="BM985" s="76"/>
      <c r="BN985" s="76"/>
      <c r="BO985" s="76"/>
      <c r="BP985" s="76"/>
      <c r="BQ985" s="76"/>
      <c r="BR985" s="76"/>
      <c r="BS985" s="76"/>
      <c r="BT985" s="76"/>
      <c r="BU985" s="76"/>
      <c r="BV985" s="76"/>
      <c r="BW985" s="76"/>
      <c r="BX985" s="76"/>
      <c r="BY985" s="76"/>
      <c r="BZ985" s="76"/>
      <c r="CA985" s="76"/>
      <c r="CB985" s="76"/>
      <c r="CC985" s="76"/>
      <c r="CD985" s="76"/>
      <c r="CE985" s="76"/>
      <c r="CF985" s="76"/>
      <c r="CG985" s="76"/>
      <c r="CH985" s="76"/>
      <c r="CI985" s="76"/>
      <c r="CJ985" s="76"/>
      <c r="CK985" s="76"/>
      <c r="CL985" s="76"/>
    </row>
    <row r="986" spans="2:90" x14ac:dyDescent="0.4">
      <c r="B986" s="8" t="str">
        <f>B966</f>
        <v>Secondary revenue driver</v>
      </c>
      <c r="C986" s="12"/>
      <c r="D986" s="12" t="s">
        <v>729</v>
      </c>
      <c r="E986" s="12" t="s">
        <v>906</v>
      </c>
      <c r="F986" s="12" t="s">
        <v>461</v>
      </c>
      <c r="G986" s="12" t="s">
        <v>330</v>
      </c>
      <c r="H986" s="12"/>
      <c r="I986" s="60"/>
      <c r="J986" s="60"/>
      <c r="K986" s="15"/>
      <c r="L986" s="15"/>
      <c r="M986" s="15"/>
      <c r="N986" s="15"/>
      <c r="O986" s="15"/>
      <c r="P986" s="15"/>
      <c r="R986" s="15"/>
      <c r="S986" s="76"/>
      <c r="T986" s="76"/>
      <c r="U986" s="76"/>
      <c r="V986" s="76"/>
      <c r="W986" s="76"/>
      <c r="X986" s="76"/>
      <c r="Y986" s="76"/>
      <c r="Z986" s="76"/>
      <c r="AA986" s="76"/>
      <c r="AB986" s="76"/>
      <c r="AC986" s="76"/>
      <c r="AD986" s="76"/>
      <c r="AE986" s="76"/>
      <c r="AF986" s="76"/>
      <c r="AG986" s="76"/>
      <c r="AH986" s="76"/>
      <c r="AI986" s="76"/>
      <c r="AJ986" s="76"/>
      <c r="AK986" s="76"/>
      <c r="AL986" s="76"/>
      <c r="AM986" s="76"/>
      <c r="AN986" s="76"/>
      <c r="AO986" s="76"/>
      <c r="AP986" s="76"/>
      <c r="AQ986" s="76"/>
      <c r="AR986" s="76"/>
      <c r="AS986" s="76"/>
      <c r="AT986" s="76"/>
      <c r="AU986" s="76"/>
      <c r="AV986" s="76"/>
      <c r="AW986" s="76"/>
      <c r="AX986" s="76"/>
      <c r="AY986" s="76"/>
      <c r="AZ986" s="76"/>
      <c r="BA986" s="76"/>
      <c r="BB986" s="76"/>
      <c r="BC986" s="76"/>
      <c r="BD986" s="76"/>
      <c r="BE986" s="76"/>
      <c r="BF986" s="76"/>
      <c r="BG986" s="76"/>
      <c r="BH986" s="76"/>
      <c r="BI986" s="76"/>
      <c r="BJ986" s="76"/>
      <c r="BK986" s="76"/>
      <c r="BL986" s="76"/>
      <c r="BM986" s="76"/>
      <c r="BN986" s="76"/>
      <c r="BO986" s="76"/>
      <c r="BP986" s="76"/>
      <c r="BQ986" s="76"/>
      <c r="BR986" s="76"/>
      <c r="BS986" s="76"/>
      <c r="BT986" s="76"/>
      <c r="BU986" s="76"/>
      <c r="BV986" s="76"/>
      <c r="BW986" s="76"/>
      <c r="BX986" s="76"/>
      <c r="BY986" s="76"/>
      <c r="BZ986" s="76"/>
      <c r="CA986" s="76"/>
      <c r="CB986" s="76"/>
      <c r="CC986" s="76"/>
      <c r="CD986" s="76"/>
      <c r="CE986" s="76"/>
      <c r="CF986" s="76"/>
      <c r="CG986" s="76"/>
      <c r="CH986" s="76"/>
      <c r="CI986" s="76"/>
      <c r="CJ986" s="76"/>
      <c r="CK986" s="76"/>
      <c r="CL986" s="76"/>
    </row>
    <row r="987" spans="2:90" x14ac:dyDescent="0.4">
      <c r="B987" t="s">
        <v>462</v>
      </c>
      <c r="D987" t="s">
        <v>729</v>
      </c>
      <c r="E987" t="s">
        <v>906</v>
      </c>
      <c r="F987" t="s">
        <v>462</v>
      </c>
      <c r="G987" t="s">
        <v>330</v>
      </c>
    </row>
    <row r="988" spans="2:90" x14ac:dyDescent="0.4">
      <c r="B988" s="168" t="s">
        <v>487</v>
      </c>
      <c r="C988" s="167"/>
      <c r="D988" s="167"/>
      <c r="E988" s="167" t="s">
        <v>906</v>
      </c>
      <c r="F988" s="167"/>
      <c r="G988" s="167"/>
      <c r="H988" s="167"/>
      <c r="I988" s="169"/>
      <c r="J988" s="169"/>
      <c r="K988" s="190"/>
      <c r="L988" s="190"/>
      <c r="M988" s="190"/>
      <c r="N988" s="190"/>
      <c r="O988" s="190"/>
      <c r="P988" s="190"/>
      <c r="R988" s="191"/>
      <c r="S988" s="167"/>
      <c r="T988" s="167"/>
      <c r="U988" s="167"/>
      <c r="V988" s="167"/>
      <c r="W988" s="167"/>
      <c r="X988" s="167"/>
      <c r="Y988" s="167"/>
      <c r="Z988" s="167"/>
      <c r="AA988" s="167"/>
      <c r="AB988" s="167"/>
      <c r="AC988" s="167"/>
      <c r="AD988" s="167"/>
      <c r="AE988" s="167"/>
      <c r="AF988" s="167"/>
      <c r="AG988" s="167"/>
      <c r="AH988" s="167"/>
      <c r="AI988" s="167"/>
      <c r="AJ988" s="167"/>
      <c r="AK988" s="167"/>
      <c r="AL988" s="167"/>
      <c r="AM988" s="167"/>
      <c r="AN988" s="167"/>
      <c r="AO988" s="167"/>
      <c r="AP988" s="167"/>
      <c r="AQ988" s="167"/>
      <c r="AR988" s="167"/>
      <c r="AS988" s="167"/>
      <c r="AT988" s="167"/>
      <c r="AU988" s="167"/>
      <c r="AV988" s="167"/>
      <c r="AW988" s="167"/>
      <c r="AX988" s="167"/>
      <c r="AY988" s="167"/>
      <c r="AZ988" s="167"/>
      <c r="BA988" s="167"/>
      <c r="BB988" s="167"/>
      <c r="BC988" s="167"/>
      <c r="BD988" s="167"/>
      <c r="BE988" s="167"/>
      <c r="BF988" s="167"/>
      <c r="BG988" s="167"/>
      <c r="BH988" s="167"/>
      <c r="BI988" s="167"/>
      <c r="BJ988" s="167"/>
      <c r="BK988" s="167"/>
      <c r="BL988" s="167"/>
      <c r="BM988" s="167"/>
      <c r="BN988" s="167"/>
      <c r="BO988" s="167"/>
      <c r="BP988" s="167"/>
      <c r="BQ988" s="167"/>
      <c r="BR988" s="167"/>
      <c r="BS988" s="167"/>
      <c r="BT988" s="167"/>
      <c r="BU988" s="167"/>
      <c r="BV988" s="167"/>
      <c r="BW988" s="167"/>
      <c r="BX988" s="167"/>
      <c r="BY988" s="167"/>
      <c r="BZ988" s="167"/>
      <c r="CA988" s="167"/>
      <c r="CB988" s="167"/>
      <c r="CC988" s="167"/>
      <c r="CD988" s="167"/>
      <c r="CE988" s="167"/>
      <c r="CF988" s="167"/>
      <c r="CG988" s="167"/>
      <c r="CH988" s="167"/>
      <c r="CI988" s="167"/>
      <c r="CJ988" s="167"/>
      <c r="CK988" s="167"/>
      <c r="CL988" s="167"/>
    </row>
    <row r="989" spans="2:90" x14ac:dyDescent="0.4">
      <c r="B989" s="168" t="s">
        <v>489</v>
      </c>
      <c r="C989" s="167"/>
      <c r="D989" s="167"/>
      <c r="E989" s="167" t="s">
        <v>906</v>
      </c>
      <c r="F989" s="167"/>
      <c r="G989" s="167"/>
      <c r="H989" s="167"/>
      <c r="I989" s="169"/>
      <c r="J989" s="169"/>
      <c r="K989" s="190"/>
      <c r="L989" s="190"/>
      <c r="M989" s="190"/>
      <c r="N989" s="190"/>
      <c r="O989" s="190"/>
      <c r="P989" s="190"/>
      <c r="R989" s="191"/>
      <c r="S989" s="167"/>
      <c r="T989" s="167"/>
      <c r="U989" s="167"/>
      <c r="V989" s="167"/>
      <c r="W989" s="167"/>
      <c r="X989" s="167"/>
      <c r="Y989" s="167"/>
      <c r="Z989" s="167"/>
      <c r="AA989" s="167"/>
      <c r="AB989" s="167"/>
      <c r="AC989" s="167"/>
      <c r="AD989" s="167"/>
      <c r="AE989" s="167"/>
      <c r="AF989" s="167"/>
      <c r="AG989" s="167"/>
      <c r="AH989" s="167"/>
      <c r="AI989" s="167"/>
      <c r="AJ989" s="167"/>
      <c r="AK989" s="167"/>
      <c r="AL989" s="167"/>
      <c r="AM989" s="167"/>
      <c r="AN989" s="167"/>
      <c r="AO989" s="167"/>
      <c r="AP989" s="167"/>
      <c r="AQ989" s="167"/>
      <c r="AR989" s="167"/>
      <c r="AS989" s="167"/>
      <c r="AT989" s="167"/>
      <c r="AU989" s="167"/>
      <c r="AV989" s="167"/>
      <c r="AW989" s="167"/>
      <c r="AX989" s="167"/>
      <c r="AY989" s="167"/>
      <c r="AZ989" s="167"/>
      <c r="BA989" s="167"/>
      <c r="BB989" s="167"/>
      <c r="BC989" s="167"/>
      <c r="BD989" s="167"/>
      <c r="BE989" s="167"/>
      <c r="BF989" s="167"/>
      <c r="BG989" s="167"/>
      <c r="BH989" s="167"/>
      <c r="BI989" s="167"/>
      <c r="BJ989" s="167"/>
      <c r="BK989" s="167"/>
      <c r="BL989" s="167"/>
      <c r="BM989" s="167"/>
      <c r="BN989" s="167"/>
      <c r="BO989" s="167"/>
      <c r="BP989" s="167"/>
      <c r="BQ989" s="167"/>
      <c r="BR989" s="167"/>
      <c r="BS989" s="167"/>
      <c r="BT989" s="167"/>
      <c r="BU989" s="167"/>
      <c r="BV989" s="167"/>
      <c r="BW989" s="167"/>
      <c r="BX989" s="167"/>
      <c r="BY989" s="167"/>
      <c r="BZ989" s="167"/>
      <c r="CA989" s="167"/>
      <c r="CB989" s="167"/>
      <c r="CC989" s="167"/>
      <c r="CD989" s="167"/>
      <c r="CE989" s="167"/>
      <c r="CF989" s="167"/>
      <c r="CG989" s="167"/>
      <c r="CH989" s="167"/>
      <c r="CI989" s="167"/>
      <c r="CJ989" s="167"/>
      <c r="CK989" s="167"/>
      <c r="CL989" s="167"/>
    </row>
    <row r="990" spans="2:90" x14ac:dyDescent="0.4">
      <c r="B990" s="168" t="s">
        <v>459</v>
      </c>
      <c r="C990" s="167"/>
      <c r="D990" s="167"/>
      <c r="E990" s="167" t="s">
        <v>906</v>
      </c>
      <c r="F990" s="167"/>
      <c r="G990" s="167"/>
      <c r="H990" s="167"/>
      <c r="I990" s="169"/>
      <c r="J990" s="169"/>
      <c r="K990" s="190"/>
      <c r="L990" s="190"/>
      <c r="M990" s="190"/>
      <c r="N990" s="190"/>
      <c r="O990" s="190"/>
      <c r="P990" s="190"/>
      <c r="R990" s="191"/>
      <c r="S990" s="192" t="str">
        <f t="shared" ref="S990:AX990" si="951">S$16</f>
        <v>S$12</v>
      </c>
      <c r="T990" s="192" t="str">
        <f t="shared" si="951"/>
        <v>T$12</v>
      </c>
      <c r="U990" s="192" t="str">
        <f t="shared" si="951"/>
        <v>U$12</v>
      </c>
      <c r="V990" s="192" t="str">
        <f t="shared" si="951"/>
        <v>V$12</v>
      </c>
      <c r="W990" s="192" t="str">
        <f t="shared" si="951"/>
        <v>W$12</v>
      </c>
      <c r="X990" s="192" t="str">
        <f t="shared" si="951"/>
        <v>X$12</v>
      </c>
      <c r="Y990" s="192" t="str">
        <f t="shared" si="951"/>
        <v>Y$12</v>
      </c>
      <c r="Z990" s="192" t="str">
        <f t="shared" si="951"/>
        <v>Z$12</v>
      </c>
      <c r="AA990" s="192" t="str">
        <f t="shared" si="951"/>
        <v>AA$12</v>
      </c>
      <c r="AB990" s="192" t="str">
        <f t="shared" si="951"/>
        <v>AB$12</v>
      </c>
      <c r="AC990" s="192" t="str">
        <f t="shared" si="951"/>
        <v>AC$12</v>
      </c>
      <c r="AD990" s="192" t="str">
        <f t="shared" si="951"/>
        <v>AD$12</v>
      </c>
      <c r="AE990" s="192" t="str">
        <f t="shared" si="951"/>
        <v>AE$12</v>
      </c>
      <c r="AF990" s="192" t="str">
        <f t="shared" si="951"/>
        <v>AF$12</v>
      </c>
      <c r="AG990" s="192" t="str">
        <f t="shared" si="951"/>
        <v>AG$12</v>
      </c>
      <c r="AH990" s="192" t="str">
        <f t="shared" si="951"/>
        <v>AH$12</v>
      </c>
      <c r="AI990" s="192" t="str">
        <f t="shared" si="951"/>
        <v>AI$12</v>
      </c>
      <c r="AJ990" s="192" t="str">
        <f t="shared" si="951"/>
        <v>AJ$12</v>
      </c>
      <c r="AK990" s="192" t="str">
        <f t="shared" si="951"/>
        <v>AK$12</v>
      </c>
      <c r="AL990" s="192" t="str">
        <f t="shared" si="951"/>
        <v>AL$12</v>
      </c>
      <c r="AM990" s="192" t="str">
        <f t="shared" si="951"/>
        <v>AM$12</v>
      </c>
      <c r="AN990" s="192" t="str">
        <f t="shared" si="951"/>
        <v>AN$12</v>
      </c>
      <c r="AO990" s="192" t="str">
        <f t="shared" si="951"/>
        <v>AO$12</v>
      </c>
      <c r="AP990" s="192" t="str">
        <f t="shared" si="951"/>
        <v>AP$12</v>
      </c>
      <c r="AQ990" s="192" t="str">
        <f t="shared" si="951"/>
        <v>AQ$12</v>
      </c>
      <c r="AR990" s="192" t="str">
        <f t="shared" si="951"/>
        <v>AR$12</v>
      </c>
      <c r="AS990" s="192" t="str">
        <f t="shared" si="951"/>
        <v>AS$12</v>
      </c>
      <c r="AT990" s="192" t="str">
        <f t="shared" si="951"/>
        <v>AT$12</v>
      </c>
      <c r="AU990" s="192" t="str">
        <f t="shared" si="951"/>
        <v>AU$12</v>
      </c>
      <c r="AV990" s="192" t="str">
        <f t="shared" si="951"/>
        <v>AV$12</v>
      </c>
      <c r="AW990" s="192" t="str">
        <f t="shared" si="951"/>
        <v>AW$12</v>
      </c>
      <c r="AX990" s="192" t="str">
        <f t="shared" si="951"/>
        <v>AX$12</v>
      </c>
      <c r="AY990" s="192" t="str">
        <f t="shared" ref="AY990:CD990" si="952">AY$16</f>
        <v>AY$12</v>
      </c>
      <c r="AZ990" s="192" t="str">
        <f t="shared" si="952"/>
        <v>AZ$12</v>
      </c>
      <c r="BA990" s="192" t="str">
        <f t="shared" si="952"/>
        <v>BA$12</v>
      </c>
      <c r="BB990" s="192" t="str">
        <f t="shared" si="952"/>
        <v>BB$12</v>
      </c>
      <c r="BC990" s="192" t="str">
        <f t="shared" si="952"/>
        <v>BC$12</v>
      </c>
      <c r="BD990" s="192" t="str">
        <f t="shared" si="952"/>
        <v>BD$12</v>
      </c>
      <c r="BE990" s="192" t="str">
        <f t="shared" si="952"/>
        <v>BE$12</v>
      </c>
      <c r="BF990" s="192" t="str">
        <f t="shared" si="952"/>
        <v>BF$12</v>
      </c>
      <c r="BG990" s="192" t="str">
        <f t="shared" si="952"/>
        <v>BG$12</v>
      </c>
      <c r="BH990" s="192" t="str">
        <f t="shared" si="952"/>
        <v>BH$12</v>
      </c>
      <c r="BI990" s="192" t="str">
        <f t="shared" si="952"/>
        <v>BI$12</v>
      </c>
      <c r="BJ990" s="192" t="str">
        <f t="shared" si="952"/>
        <v>BJ$12</v>
      </c>
      <c r="BK990" s="192" t="str">
        <f t="shared" si="952"/>
        <v>BK$12</v>
      </c>
      <c r="BL990" s="192" t="str">
        <f t="shared" si="952"/>
        <v>BL$12</v>
      </c>
      <c r="BM990" s="192" t="str">
        <f t="shared" si="952"/>
        <v>BM$12</v>
      </c>
      <c r="BN990" s="192" t="str">
        <f t="shared" si="952"/>
        <v>BN$12</v>
      </c>
      <c r="BO990" s="192" t="str">
        <f t="shared" si="952"/>
        <v>BO$12</v>
      </c>
      <c r="BP990" s="192" t="str">
        <f t="shared" si="952"/>
        <v>BP$12</v>
      </c>
      <c r="BQ990" s="192" t="str">
        <f t="shared" si="952"/>
        <v>BQ$12</v>
      </c>
      <c r="BR990" s="192" t="str">
        <f t="shared" si="952"/>
        <v>BR$12</v>
      </c>
      <c r="BS990" s="192" t="str">
        <f t="shared" si="952"/>
        <v>BS$12</v>
      </c>
      <c r="BT990" s="192" t="str">
        <f t="shared" si="952"/>
        <v>BT$12</v>
      </c>
      <c r="BU990" s="192" t="str">
        <f t="shared" si="952"/>
        <v>BU$12</v>
      </c>
      <c r="BV990" s="192" t="str">
        <f t="shared" si="952"/>
        <v>BV$12</v>
      </c>
      <c r="BW990" s="192" t="str">
        <f t="shared" si="952"/>
        <v>BW$12</v>
      </c>
      <c r="BX990" s="192" t="str">
        <f t="shared" si="952"/>
        <v>BX$12</v>
      </c>
      <c r="BY990" s="192" t="str">
        <f t="shared" si="952"/>
        <v>BY$12</v>
      </c>
      <c r="BZ990" s="192" t="str">
        <f t="shared" si="952"/>
        <v>BZ$12</v>
      </c>
      <c r="CA990" s="192" t="str">
        <f t="shared" si="952"/>
        <v>CA$12</v>
      </c>
      <c r="CB990" s="192" t="str">
        <f t="shared" si="952"/>
        <v>CB$12</v>
      </c>
      <c r="CC990" s="192" t="str">
        <f t="shared" si="952"/>
        <v>CC$12</v>
      </c>
      <c r="CD990" s="192" t="str">
        <f t="shared" si="952"/>
        <v>CD$12</v>
      </c>
      <c r="CE990" s="192" t="str">
        <f t="shared" ref="CE990:CL990" si="953">CE$16</f>
        <v>CE$12</v>
      </c>
      <c r="CF990" s="192" t="str">
        <f t="shared" si="953"/>
        <v>CF$12</v>
      </c>
      <c r="CG990" s="192" t="str">
        <f t="shared" si="953"/>
        <v>CG$12</v>
      </c>
      <c r="CH990" s="192" t="str">
        <f t="shared" si="953"/>
        <v>CH$12</v>
      </c>
      <c r="CI990" s="192" t="str">
        <f t="shared" si="953"/>
        <v>CI$12</v>
      </c>
      <c r="CJ990" s="192" t="str">
        <f t="shared" si="953"/>
        <v>CJ$12</v>
      </c>
      <c r="CK990" s="192" t="str">
        <f t="shared" si="953"/>
        <v>CK$12</v>
      </c>
      <c r="CL990" s="192" t="str">
        <f t="shared" si="953"/>
        <v>CL$12</v>
      </c>
    </row>
    <row r="991" spans="2:90" x14ac:dyDescent="0.4">
      <c r="B991" s="168" t="s">
        <v>460</v>
      </c>
      <c r="C991" s="193"/>
      <c r="D991" s="193"/>
      <c r="E991" s="193" t="s">
        <v>906</v>
      </c>
      <c r="F991" s="193"/>
      <c r="G991" s="193"/>
      <c r="H991" s="193"/>
      <c r="I991" s="194"/>
      <c r="J991" s="194"/>
      <c r="K991" s="195"/>
      <c r="L991" s="195"/>
      <c r="M991" s="195"/>
      <c r="N991" s="195"/>
      <c r="O991" s="195"/>
      <c r="P991" s="195"/>
      <c r="R991" s="195"/>
      <c r="S991" s="192" t="str">
        <f t="shared" ref="S991:AX991" si="954">S$17</f>
        <v>S$13</v>
      </c>
      <c r="T991" s="192" t="str">
        <f t="shared" si="954"/>
        <v>T$13</v>
      </c>
      <c r="U991" s="192" t="str">
        <f t="shared" si="954"/>
        <v>U$13</v>
      </c>
      <c r="V991" s="192" t="str">
        <f t="shared" si="954"/>
        <v>V$13</v>
      </c>
      <c r="W991" s="192" t="str">
        <f t="shared" si="954"/>
        <v>W$13</v>
      </c>
      <c r="X991" s="192" t="str">
        <f t="shared" si="954"/>
        <v>X$13</v>
      </c>
      <c r="Y991" s="192" t="str">
        <f t="shared" si="954"/>
        <v>Y$13</v>
      </c>
      <c r="Z991" s="192" t="str">
        <f t="shared" si="954"/>
        <v>Z$13</v>
      </c>
      <c r="AA991" s="192" t="str">
        <f t="shared" si="954"/>
        <v>AA$13</v>
      </c>
      <c r="AB991" s="192" t="str">
        <f t="shared" si="954"/>
        <v>AB$13</v>
      </c>
      <c r="AC991" s="192" t="str">
        <f t="shared" si="954"/>
        <v>AC$13</v>
      </c>
      <c r="AD991" s="192" t="str">
        <f t="shared" si="954"/>
        <v>AD$13</v>
      </c>
      <c r="AE991" s="192" t="str">
        <f t="shared" si="954"/>
        <v>AE$13</v>
      </c>
      <c r="AF991" s="192" t="str">
        <f t="shared" si="954"/>
        <v>AF$13</v>
      </c>
      <c r="AG991" s="192" t="str">
        <f t="shared" si="954"/>
        <v>AG$13</v>
      </c>
      <c r="AH991" s="192" t="str">
        <f t="shared" si="954"/>
        <v>AH$13</v>
      </c>
      <c r="AI991" s="192" t="str">
        <f t="shared" si="954"/>
        <v>AI$13</v>
      </c>
      <c r="AJ991" s="192" t="str">
        <f t="shared" si="954"/>
        <v>AJ$13</v>
      </c>
      <c r="AK991" s="192" t="str">
        <f t="shared" si="954"/>
        <v>AK$13</v>
      </c>
      <c r="AL991" s="192" t="str">
        <f t="shared" si="954"/>
        <v>AL$13</v>
      </c>
      <c r="AM991" s="192" t="str">
        <f t="shared" si="954"/>
        <v>AM$13</v>
      </c>
      <c r="AN991" s="192" t="str">
        <f t="shared" si="954"/>
        <v>AN$13</v>
      </c>
      <c r="AO991" s="192" t="str">
        <f t="shared" si="954"/>
        <v>AO$13</v>
      </c>
      <c r="AP991" s="192" t="str">
        <f t="shared" si="954"/>
        <v>AP$13</v>
      </c>
      <c r="AQ991" s="192" t="str">
        <f t="shared" si="954"/>
        <v>AQ$13</v>
      </c>
      <c r="AR991" s="192" t="str">
        <f t="shared" si="954"/>
        <v>AR$13</v>
      </c>
      <c r="AS991" s="192" t="str">
        <f t="shared" si="954"/>
        <v>AS$13</v>
      </c>
      <c r="AT991" s="192" t="str">
        <f t="shared" si="954"/>
        <v>AT$13</v>
      </c>
      <c r="AU991" s="192" t="str">
        <f t="shared" si="954"/>
        <v>AU$13</v>
      </c>
      <c r="AV991" s="192" t="str">
        <f t="shared" si="954"/>
        <v>AV$13</v>
      </c>
      <c r="AW991" s="192" t="str">
        <f t="shared" si="954"/>
        <v>AW$13</v>
      </c>
      <c r="AX991" s="192" t="str">
        <f t="shared" si="954"/>
        <v>AX$13</v>
      </c>
      <c r="AY991" s="192" t="str">
        <f t="shared" ref="AY991:CD991" si="955">AY$17</f>
        <v>AY$13</v>
      </c>
      <c r="AZ991" s="192" t="str">
        <f t="shared" si="955"/>
        <v>AZ$13</v>
      </c>
      <c r="BA991" s="192" t="str">
        <f t="shared" si="955"/>
        <v>BA$13</v>
      </c>
      <c r="BB991" s="192" t="str">
        <f t="shared" si="955"/>
        <v>BB$13</v>
      </c>
      <c r="BC991" s="192" t="str">
        <f t="shared" si="955"/>
        <v>BC$13</v>
      </c>
      <c r="BD991" s="192" t="str">
        <f t="shared" si="955"/>
        <v>BD$13</v>
      </c>
      <c r="BE991" s="192" t="str">
        <f t="shared" si="955"/>
        <v>BE$13</v>
      </c>
      <c r="BF991" s="192" t="str">
        <f t="shared" si="955"/>
        <v>BF$13</v>
      </c>
      <c r="BG991" s="192" t="str">
        <f t="shared" si="955"/>
        <v>BG$13</v>
      </c>
      <c r="BH991" s="192" t="str">
        <f t="shared" si="955"/>
        <v>BH$13</v>
      </c>
      <c r="BI991" s="192" t="str">
        <f t="shared" si="955"/>
        <v>BI$13</v>
      </c>
      <c r="BJ991" s="192" t="str">
        <f t="shared" si="955"/>
        <v>BJ$13</v>
      </c>
      <c r="BK991" s="192" t="str">
        <f t="shared" si="955"/>
        <v>BK$13</v>
      </c>
      <c r="BL991" s="192" t="str">
        <f t="shared" si="955"/>
        <v>BL$13</v>
      </c>
      <c r="BM991" s="192" t="str">
        <f t="shared" si="955"/>
        <v>BM$13</v>
      </c>
      <c r="BN991" s="192" t="str">
        <f t="shared" si="955"/>
        <v>BN$13</v>
      </c>
      <c r="BO991" s="192" t="str">
        <f t="shared" si="955"/>
        <v>BO$13</v>
      </c>
      <c r="BP991" s="192" t="str">
        <f t="shared" si="955"/>
        <v>BP$13</v>
      </c>
      <c r="BQ991" s="192" t="str">
        <f t="shared" si="955"/>
        <v>BQ$13</v>
      </c>
      <c r="BR991" s="192" t="str">
        <f t="shared" si="955"/>
        <v>BR$13</v>
      </c>
      <c r="BS991" s="192" t="str">
        <f t="shared" si="955"/>
        <v>BS$13</v>
      </c>
      <c r="BT991" s="192" t="str">
        <f t="shared" si="955"/>
        <v>BT$13</v>
      </c>
      <c r="BU991" s="192" t="str">
        <f t="shared" si="955"/>
        <v>BU$13</v>
      </c>
      <c r="BV991" s="192" t="str">
        <f t="shared" si="955"/>
        <v>BV$13</v>
      </c>
      <c r="BW991" s="192" t="str">
        <f t="shared" si="955"/>
        <v>BW$13</v>
      </c>
      <c r="BX991" s="192" t="str">
        <f t="shared" si="955"/>
        <v>BX$13</v>
      </c>
      <c r="BY991" s="192" t="str">
        <f t="shared" si="955"/>
        <v>BY$13</v>
      </c>
      <c r="BZ991" s="192" t="str">
        <f t="shared" si="955"/>
        <v>BZ$13</v>
      </c>
      <c r="CA991" s="192" t="str">
        <f t="shared" si="955"/>
        <v>CA$13</v>
      </c>
      <c r="CB991" s="192" t="str">
        <f t="shared" si="955"/>
        <v>CB$13</v>
      </c>
      <c r="CC991" s="192" t="str">
        <f t="shared" si="955"/>
        <v>CC$13</v>
      </c>
      <c r="CD991" s="192" t="str">
        <f t="shared" si="955"/>
        <v>CD$13</v>
      </c>
      <c r="CE991" s="192" t="str">
        <f t="shared" ref="CE991:CL991" si="956">CE$17</f>
        <v>CE$13</v>
      </c>
      <c r="CF991" s="192" t="str">
        <f t="shared" si="956"/>
        <v>CF$13</v>
      </c>
      <c r="CG991" s="192" t="str">
        <f t="shared" si="956"/>
        <v>CG$13</v>
      </c>
      <c r="CH991" s="192" t="str">
        <f t="shared" si="956"/>
        <v>CH$13</v>
      </c>
      <c r="CI991" s="192" t="str">
        <f t="shared" si="956"/>
        <v>CI$13</v>
      </c>
      <c r="CJ991" s="192" t="str">
        <f t="shared" si="956"/>
        <v>CJ$13</v>
      </c>
      <c r="CK991" s="192" t="str">
        <f t="shared" si="956"/>
        <v>CK$13</v>
      </c>
      <c r="CL991" s="192" t="str">
        <f t="shared" si="956"/>
        <v>CL$13</v>
      </c>
    </row>
    <row r="992" spans="2:90" x14ac:dyDescent="0.4">
      <c r="B992" s="168" t="s">
        <v>488</v>
      </c>
      <c r="C992" s="193"/>
      <c r="D992" s="193"/>
      <c r="E992" s="193" t="s">
        <v>906</v>
      </c>
      <c r="F992" s="193"/>
      <c r="G992" s="193"/>
      <c r="H992" s="193"/>
      <c r="I992" s="194"/>
      <c r="J992" s="194"/>
      <c r="K992" s="195"/>
      <c r="L992" s="195"/>
      <c r="M992" s="195"/>
      <c r="N992" s="195"/>
      <c r="O992" s="195"/>
      <c r="P992" s="195"/>
      <c r="R992" s="195"/>
      <c r="S992" s="183"/>
      <c r="T992" s="183"/>
      <c r="U992" s="183"/>
      <c r="V992" s="183"/>
      <c r="W992" s="183"/>
      <c r="X992" s="183"/>
      <c r="Y992" s="183"/>
      <c r="Z992" s="183"/>
      <c r="AA992" s="183"/>
      <c r="AB992" s="183"/>
      <c r="AC992" s="183"/>
      <c r="AD992" s="183"/>
      <c r="AE992" s="183"/>
      <c r="AF992" s="183"/>
      <c r="AG992" s="183"/>
      <c r="AH992" s="183"/>
      <c r="AI992" s="183"/>
      <c r="AJ992" s="183"/>
      <c r="AK992" s="183"/>
      <c r="AL992" s="183"/>
      <c r="AM992" s="183"/>
      <c r="AN992" s="183"/>
      <c r="AO992" s="183"/>
      <c r="AP992" s="183"/>
      <c r="AQ992" s="183"/>
      <c r="AR992" s="183"/>
      <c r="AS992" s="183"/>
      <c r="AT992" s="183"/>
      <c r="AU992" s="183"/>
      <c r="AV992" s="183"/>
      <c r="AW992" s="183"/>
      <c r="AX992" s="183"/>
      <c r="AY992" s="183"/>
      <c r="AZ992" s="183"/>
      <c r="BA992" s="183"/>
      <c r="BB992" s="183"/>
      <c r="BC992" s="183"/>
      <c r="BD992" s="183"/>
      <c r="BE992" s="183"/>
      <c r="BF992" s="183"/>
      <c r="BG992" s="183"/>
      <c r="BH992" s="183"/>
      <c r="BI992" s="183"/>
      <c r="BJ992" s="183"/>
      <c r="BK992" s="183"/>
      <c r="BL992" s="183"/>
      <c r="BM992" s="183"/>
      <c r="BN992" s="183"/>
      <c r="BO992" s="183"/>
      <c r="BP992" s="183"/>
      <c r="BQ992" s="183"/>
      <c r="BR992" s="183"/>
      <c r="BS992" s="183"/>
      <c r="BT992" s="183"/>
      <c r="BU992" s="183"/>
      <c r="BV992" s="183"/>
      <c r="BW992" s="183"/>
      <c r="BX992" s="183"/>
      <c r="BY992" s="183"/>
      <c r="BZ992" s="183"/>
      <c r="CA992" s="183"/>
      <c r="CB992" s="183"/>
      <c r="CC992" s="183"/>
      <c r="CD992" s="183"/>
      <c r="CE992" s="183"/>
      <c r="CF992" s="183"/>
      <c r="CG992" s="183"/>
      <c r="CH992" s="183"/>
      <c r="CI992" s="183"/>
      <c r="CJ992" s="183"/>
      <c r="CK992" s="183"/>
      <c r="CL992" s="183"/>
    </row>
    <row r="993" spans="2:90" x14ac:dyDescent="0.4">
      <c r="B993" s="168" t="s">
        <v>501</v>
      </c>
      <c r="C993" s="193"/>
      <c r="D993" s="193"/>
      <c r="E993" s="193" t="s">
        <v>906</v>
      </c>
      <c r="F993" s="193"/>
      <c r="G993" s="193"/>
      <c r="H993" s="193"/>
      <c r="I993" s="194"/>
      <c r="J993" s="194"/>
      <c r="K993" s="195"/>
      <c r="L993" s="195"/>
      <c r="M993" s="195"/>
      <c r="N993" s="195"/>
      <c r="O993" s="195"/>
      <c r="P993" s="195"/>
      <c r="R993" s="195"/>
      <c r="S993" s="183"/>
      <c r="T993" s="183"/>
      <c r="U993" s="183"/>
      <c r="V993" s="183"/>
      <c r="W993" s="183"/>
      <c r="X993" s="183"/>
      <c r="Y993" s="183"/>
      <c r="Z993" s="183"/>
      <c r="AA993" s="183"/>
      <c r="AB993" s="183"/>
      <c r="AC993" s="183"/>
      <c r="AD993" s="183"/>
      <c r="AE993" s="183"/>
      <c r="AF993" s="183"/>
      <c r="AG993" s="183"/>
      <c r="AH993" s="183"/>
      <c r="AI993" s="183"/>
      <c r="AJ993" s="183"/>
      <c r="AK993" s="183"/>
      <c r="AL993" s="183"/>
      <c r="AM993" s="183"/>
      <c r="AN993" s="183"/>
      <c r="AO993" s="183"/>
      <c r="AP993" s="183"/>
      <c r="AQ993" s="183"/>
      <c r="AR993" s="183"/>
      <c r="AS993" s="183"/>
      <c r="AT993" s="183"/>
      <c r="AU993" s="183"/>
      <c r="AV993" s="183"/>
      <c r="AW993" s="183"/>
      <c r="AX993" s="183"/>
      <c r="AY993" s="183"/>
      <c r="AZ993" s="183"/>
      <c r="BA993" s="183"/>
      <c r="BB993" s="183"/>
      <c r="BC993" s="183"/>
      <c r="BD993" s="183"/>
      <c r="BE993" s="183"/>
      <c r="BF993" s="183"/>
      <c r="BG993" s="183"/>
      <c r="BH993" s="183"/>
      <c r="BI993" s="183"/>
      <c r="BJ993" s="183"/>
      <c r="BK993" s="183"/>
      <c r="BL993" s="183"/>
      <c r="BM993" s="183"/>
      <c r="BN993" s="183"/>
      <c r="BO993" s="183"/>
      <c r="BP993" s="183"/>
      <c r="BQ993" s="183"/>
      <c r="BR993" s="183"/>
      <c r="BS993" s="183"/>
      <c r="BT993" s="183"/>
      <c r="BU993" s="183"/>
      <c r="BV993" s="183"/>
      <c r="BW993" s="183"/>
      <c r="BX993" s="183"/>
      <c r="BY993" s="183"/>
      <c r="BZ993" s="183"/>
      <c r="CA993" s="183"/>
      <c r="CB993" s="183"/>
      <c r="CC993" s="183"/>
      <c r="CD993" s="183"/>
      <c r="CE993" s="183"/>
      <c r="CF993" s="183"/>
      <c r="CG993" s="183"/>
      <c r="CH993" s="183"/>
      <c r="CI993" s="183"/>
      <c r="CJ993" s="183"/>
      <c r="CK993" s="183"/>
      <c r="CL993" s="183"/>
    </row>
    <row r="994" spans="2:90" x14ac:dyDescent="0.4">
      <c r="B994" s="168" t="s">
        <v>461</v>
      </c>
      <c r="C994" s="193"/>
      <c r="D994" s="193"/>
      <c r="E994" s="193" t="s">
        <v>906</v>
      </c>
      <c r="F994" s="193"/>
      <c r="G994" s="193"/>
      <c r="H994" s="193"/>
      <c r="I994" s="194"/>
      <c r="J994" s="194"/>
      <c r="K994" s="195"/>
      <c r="L994" s="195"/>
      <c r="M994" s="195"/>
      <c r="N994" s="195"/>
      <c r="O994" s="195"/>
      <c r="P994" s="195"/>
      <c r="R994" s="195"/>
      <c r="S994" s="183" t="str">
        <f t="shared" ref="S994:AX994" si="957">S$18</f>
        <v>S$14</v>
      </c>
      <c r="T994" s="183" t="str">
        <f t="shared" si="957"/>
        <v>T$14</v>
      </c>
      <c r="U994" s="183" t="str">
        <f t="shared" si="957"/>
        <v>U$14</v>
      </c>
      <c r="V994" s="183" t="str">
        <f t="shared" si="957"/>
        <v>V$14</v>
      </c>
      <c r="W994" s="183" t="str">
        <f t="shared" si="957"/>
        <v>W$14</v>
      </c>
      <c r="X994" s="183" t="str">
        <f t="shared" si="957"/>
        <v>X$14</v>
      </c>
      <c r="Y994" s="183" t="str">
        <f t="shared" si="957"/>
        <v>Y$14</v>
      </c>
      <c r="Z994" s="183" t="str">
        <f t="shared" si="957"/>
        <v>Z$14</v>
      </c>
      <c r="AA994" s="183" t="str">
        <f t="shared" si="957"/>
        <v>AA$14</v>
      </c>
      <c r="AB994" s="183" t="str">
        <f t="shared" si="957"/>
        <v>AB$14</v>
      </c>
      <c r="AC994" s="183" t="str">
        <f t="shared" si="957"/>
        <v>AC$14</v>
      </c>
      <c r="AD994" s="183" t="str">
        <f t="shared" si="957"/>
        <v>AD$14</v>
      </c>
      <c r="AE994" s="183" t="str">
        <f t="shared" si="957"/>
        <v>AE$14</v>
      </c>
      <c r="AF994" s="183" t="str">
        <f t="shared" si="957"/>
        <v>AF$14</v>
      </c>
      <c r="AG994" s="183" t="str">
        <f t="shared" si="957"/>
        <v>AG$14</v>
      </c>
      <c r="AH994" s="183" t="str">
        <f t="shared" si="957"/>
        <v>AH$14</v>
      </c>
      <c r="AI994" s="183" t="str">
        <f t="shared" si="957"/>
        <v>AI$14</v>
      </c>
      <c r="AJ994" s="183" t="str">
        <f t="shared" si="957"/>
        <v>AJ$14</v>
      </c>
      <c r="AK994" s="183" t="str">
        <f t="shared" si="957"/>
        <v>AK$14</v>
      </c>
      <c r="AL994" s="183" t="str">
        <f t="shared" si="957"/>
        <v>AL$14</v>
      </c>
      <c r="AM994" s="183" t="str">
        <f t="shared" si="957"/>
        <v>AM$14</v>
      </c>
      <c r="AN994" s="183" t="str">
        <f t="shared" si="957"/>
        <v>AN$14</v>
      </c>
      <c r="AO994" s="183" t="str">
        <f t="shared" si="957"/>
        <v>AO$14</v>
      </c>
      <c r="AP994" s="183" t="str">
        <f t="shared" si="957"/>
        <v>AP$14</v>
      </c>
      <c r="AQ994" s="183" t="str">
        <f t="shared" si="957"/>
        <v>AQ$14</v>
      </c>
      <c r="AR994" s="183" t="str">
        <f t="shared" si="957"/>
        <v>AR$14</v>
      </c>
      <c r="AS994" s="183" t="str">
        <f t="shared" si="957"/>
        <v>AS$14</v>
      </c>
      <c r="AT994" s="183" t="str">
        <f t="shared" si="957"/>
        <v>AT$14</v>
      </c>
      <c r="AU994" s="183" t="str">
        <f t="shared" si="957"/>
        <v>AU$14</v>
      </c>
      <c r="AV994" s="183" t="str">
        <f t="shared" si="957"/>
        <v>AV$14</v>
      </c>
      <c r="AW994" s="183" t="str">
        <f t="shared" si="957"/>
        <v>AW$14</v>
      </c>
      <c r="AX994" s="183" t="str">
        <f t="shared" si="957"/>
        <v>AX$14</v>
      </c>
      <c r="AY994" s="183" t="str">
        <f t="shared" ref="AY994:CD994" si="958">AY$18</f>
        <v>AY$14</v>
      </c>
      <c r="AZ994" s="183" t="str">
        <f t="shared" si="958"/>
        <v>AZ$14</v>
      </c>
      <c r="BA994" s="183" t="str">
        <f t="shared" si="958"/>
        <v>BA$14</v>
      </c>
      <c r="BB994" s="183" t="str">
        <f t="shared" si="958"/>
        <v>BB$14</v>
      </c>
      <c r="BC994" s="183" t="str">
        <f t="shared" si="958"/>
        <v>BC$14</v>
      </c>
      <c r="BD994" s="183" t="str">
        <f t="shared" si="958"/>
        <v>BD$14</v>
      </c>
      <c r="BE994" s="183" t="str">
        <f t="shared" si="958"/>
        <v>BE$14</v>
      </c>
      <c r="BF994" s="183" t="str">
        <f t="shared" si="958"/>
        <v>BF$14</v>
      </c>
      <c r="BG994" s="183" t="str">
        <f t="shared" si="958"/>
        <v>BG$14</v>
      </c>
      <c r="BH994" s="183" t="str">
        <f t="shared" si="958"/>
        <v>BH$14</v>
      </c>
      <c r="BI994" s="183" t="str">
        <f t="shared" si="958"/>
        <v>BI$14</v>
      </c>
      <c r="BJ994" s="183" t="str">
        <f t="shared" si="958"/>
        <v>BJ$14</v>
      </c>
      <c r="BK994" s="183" t="str">
        <f t="shared" si="958"/>
        <v>BK$14</v>
      </c>
      <c r="BL994" s="183" t="str">
        <f t="shared" si="958"/>
        <v>BL$14</v>
      </c>
      <c r="BM994" s="183" t="str">
        <f t="shared" si="958"/>
        <v>BM$14</v>
      </c>
      <c r="BN994" s="183" t="str">
        <f t="shared" si="958"/>
        <v>BN$14</v>
      </c>
      <c r="BO994" s="183" t="str">
        <f t="shared" si="958"/>
        <v>BO$14</v>
      </c>
      <c r="BP994" s="183" t="str">
        <f t="shared" si="958"/>
        <v>BP$14</v>
      </c>
      <c r="BQ994" s="183" t="str">
        <f t="shared" si="958"/>
        <v>BQ$14</v>
      </c>
      <c r="BR994" s="183" t="str">
        <f t="shared" si="958"/>
        <v>BR$14</v>
      </c>
      <c r="BS994" s="183" t="str">
        <f t="shared" si="958"/>
        <v>BS$14</v>
      </c>
      <c r="BT994" s="183" t="str">
        <f t="shared" si="958"/>
        <v>BT$14</v>
      </c>
      <c r="BU994" s="183" t="str">
        <f t="shared" si="958"/>
        <v>BU$14</v>
      </c>
      <c r="BV994" s="183" t="str">
        <f t="shared" si="958"/>
        <v>BV$14</v>
      </c>
      <c r="BW994" s="183" t="str">
        <f t="shared" si="958"/>
        <v>BW$14</v>
      </c>
      <c r="BX994" s="183" t="str">
        <f t="shared" si="958"/>
        <v>BX$14</v>
      </c>
      <c r="BY994" s="183" t="str">
        <f t="shared" si="958"/>
        <v>BY$14</v>
      </c>
      <c r="BZ994" s="183" t="str">
        <f t="shared" si="958"/>
        <v>BZ$14</v>
      </c>
      <c r="CA994" s="183" t="str">
        <f t="shared" si="958"/>
        <v>CA$14</v>
      </c>
      <c r="CB994" s="183" t="str">
        <f t="shared" si="958"/>
        <v>CB$14</v>
      </c>
      <c r="CC994" s="183" t="str">
        <f t="shared" si="958"/>
        <v>CC$14</v>
      </c>
      <c r="CD994" s="183" t="str">
        <f t="shared" si="958"/>
        <v>CD$14</v>
      </c>
      <c r="CE994" s="183" t="str">
        <f t="shared" ref="CE994:CL994" si="959">CE$18</f>
        <v>CE$14</v>
      </c>
      <c r="CF994" s="183" t="str">
        <f t="shared" si="959"/>
        <v>CF$14</v>
      </c>
      <c r="CG994" s="183" t="str">
        <f t="shared" si="959"/>
        <v>CG$14</v>
      </c>
      <c r="CH994" s="183" t="str">
        <f t="shared" si="959"/>
        <v>CH$14</v>
      </c>
      <c r="CI994" s="183" t="str">
        <f t="shared" si="959"/>
        <v>CI$14</v>
      </c>
      <c r="CJ994" s="183" t="str">
        <f t="shared" si="959"/>
        <v>CJ$14</v>
      </c>
      <c r="CK994" s="183" t="str">
        <f t="shared" si="959"/>
        <v>CK$14</v>
      </c>
      <c r="CL994" s="183" t="str">
        <f t="shared" si="959"/>
        <v>CL$14</v>
      </c>
    </row>
    <row r="995" spans="2:90" x14ac:dyDescent="0.4">
      <c r="B995" s="168" t="s">
        <v>462</v>
      </c>
      <c r="C995" s="193"/>
      <c r="D995" s="193"/>
      <c r="E995" s="193" t="s">
        <v>906</v>
      </c>
      <c r="F995" s="193"/>
      <c r="G995" s="193"/>
      <c r="H995" s="193"/>
      <c r="I995" s="194"/>
      <c r="J995" s="194"/>
      <c r="K995" s="195"/>
      <c r="L995" s="195"/>
      <c r="M995" s="195"/>
      <c r="N995" s="195"/>
      <c r="O995" s="195"/>
      <c r="P995" s="195"/>
      <c r="R995" s="195"/>
      <c r="S995" s="183" t="str">
        <f t="shared" ref="S995:AX995" si="960">S$19</f>
        <v>S$15</v>
      </c>
      <c r="T995" s="183" t="str">
        <f t="shared" si="960"/>
        <v>T$15</v>
      </c>
      <c r="U995" s="183" t="str">
        <f t="shared" si="960"/>
        <v>U$15</v>
      </c>
      <c r="V995" s="183" t="str">
        <f t="shared" si="960"/>
        <v>V$15</v>
      </c>
      <c r="W995" s="183" t="str">
        <f t="shared" si="960"/>
        <v>W$15</v>
      </c>
      <c r="X995" s="183" t="str">
        <f t="shared" si="960"/>
        <v>X$15</v>
      </c>
      <c r="Y995" s="183" t="str">
        <f t="shared" si="960"/>
        <v>Y$15</v>
      </c>
      <c r="Z995" s="183" t="str">
        <f t="shared" si="960"/>
        <v>Z$15</v>
      </c>
      <c r="AA995" s="183" t="str">
        <f t="shared" si="960"/>
        <v>AA$15</v>
      </c>
      <c r="AB995" s="183" t="str">
        <f t="shared" si="960"/>
        <v>AB$15</v>
      </c>
      <c r="AC995" s="183" t="str">
        <f t="shared" si="960"/>
        <v>AC$15</v>
      </c>
      <c r="AD995" s="183" t="str">
        <f t="shared" si="960"/>
        <v>AD$15</v>
      </c>
      <c r="AE995" s="183" t="str">
        <f t="shared" si="960"/>
        <v>AE$15</v>
      </c>
      <c r="AF995" s="183" t="str">
        <f t="shared" si="960"/>
        <v>AF$15</v>
      </c>
      <c r="AG995" s="183" t="str">
        <f t="shared" si="960"/>
        <v>AG$15</v>
      </c>
      <c r="AH995" s="183" t="str">
        <f t="shared" si="960"/>
        <v>AH$15</v>
      </c>
      <c r="AI995" s="183" t="str">
        <f t="shared" si="960"/>
        <v>AI$15</v>
      </c>
      <c r="AJ995" s="183" t="str">
        <f t="shared" si="960"/>
        <v>AJ$15</v>
      </c>
      <c r="AK995" s="183" t="str">
        <f t="shared" si="960"/>
        <v>AK$15</v>
      </c>
      <c r="AL995" s="183" t="str">
        <f t="shared" si="960"/>
        <v>AL$15</v>
      </c>
      <c r="AM995" s="183" t="str">
        <f t="shared" si="960"/>
        <v>AM$15</v>
      </c>
      <c r="AN995" s="183" t="str">
        <f t="shared" si="960"/>
        <v>AN$15</v>
      </c>
      <c r="AO995" s="183" t="str">
        <f t="shared" si="960"/>
        <v>AO$15</v>
      </c>
      <c r="AP995" s="183" t="str">
        <f t="shared" si="960"/>
        <v>AP$15</v>
      </c>
      <c r="AQ995" s="183" t="str">
        <f t="shared" si="960"/>
        <v>AQ$15</v>
      </c>
      <c r="AR995" s="183" t="str">
        <f t="shared" si="960"/>
        <v>AR$15</v>
      </c>
      <c r="AS995" s="183" t="str">
        <f t="shared" si="960"/>
        <v>AS$15</v>
      </c>
      <c r="AT995" s="183" t="str">
        <f t="shared" si="960"/>
        <v>AT$15</v>
      </c>
      <c r="AU995" s="183" t="str">
        <f t="shared" si="960"/>
        <v>AU$15</v>
      </c>
      <c r="AV995" s="183" t="str">
        <f t="shared" si="960"/>
        <v>AV$15</v>
      </c>
      <c r="AW995" s="183" t="str">
        <f t="shared" si="960"/>
        <v>AW$15</v>
      </c>
      <c r="AX995" s="183" t="str">
        <f t="shared" si="960"/>
        <v>AX$15</v>
      </c>
      <c r="AY995" s="183" t="str">
        <f t="shared" ref="AY995:CD995" si="961">AY$19</f>
        <v>AY$15</v>
      </c>
      <c r="AZ995" s="183" t="str">
        <f t="shared" si="961"/>
        <v>AZ$15</v>
      </c>
      <c r="BA995" s="183" t="str">
        <f t="shared" si="961"/>
        <v>BA$15</v>
      </c>
      <c r="BB995" s="183" t="str">
        <f t="shared" si="961"/>
        <v>BB$15</v>
      </c>
      <c r="BC995" s="183" t="str">
        <f t="shared" si="961"/>
        <v>BC$15</v>
      </c>
      <c r="BD995" s="183" t="str">
        <f t="shared" si="961"/>
        <v>BD$15</v>
      </c>
      <c r="BE995" s="183" t="str">
        <f t="shared" si="961"/>
        <v>BE$15</v>
      </c>
      <c r="BF995" s="183" t="str">
        <f t="shared" si="961"/>
        <v>BF$15</v>
      </c>
      <c r="BG995" s="183" t="str">
        <f t="shared" si="961"/>
        <v>BG$15</v>
      </c>
      <c r="BH995" s="183" t="str">
        <f t="shared" si="961"/>
        <v>BH$15</v>
      </c>
      <c r="BI995" s="183" t="str">
        <f t="shared" si="961"/>
        <v>BI$15</v>
      </c>
      <c r="BJ995" s="183" t="str">
        <f t="shared" si="961"/>
        <v>BJ$15</v>
      </c>
      <c r="BK995" s="183" t="str">
        <f t="shared" si="961"/>
        <v>BK$15</v>
      </c>
      <c r="BL995" s="183" t="str">
        <f t="shared" si="961"/>
        <v>BL$15</v>
      </c>
      <c r="BM995" s="183" t="str">
        <f t="shared" si="961"/>
        <v>BM$15</v>
      </c>
      <c r="BN995" s="183" t="str">
        <f t="shared" si="961"/>
        <v>BN$15</v>
      </c>
      <c r="BO995" s="183" t="str">
        <f t="shared" si="961"/>
        <v>BO$15</v>
      </c>
      <c r="BP995" s="183" t="str">
        <f t="shared" si="961"/>
        <v>BP$15</v>
      </c>
      <c r="BQ995" s="183" t="str">
        <f t="shared" si="961"/>
        <v>BQ$15</v>
      </c>
      <c r="BR995" s="183" t="str">
        <f t="shared" si="961"/>
        <v>BR$15</v>
      </c>
      <c r="BS995" s="183" t="str">
        <f t="shared" si="961"/>
        <v>BS$15</v>
      </c>
      <c r="BT995" s="183" t="str">
        <f t="shared" si="961"/>
        <v>BT$15</v>
      </c>
      <c r="BU995" s="183" t="str">
        <f t="shared" si="961"/>
        <v>BU$15</v>
      </c>
      <c r="BV995" s="183" t="str">
        <f t="shared" si="961"/>
        <v>BV$15</v>
      </c>
      <c r="BW995" s="183" t="str">
        <f t="shared" si="961"/>
        <v>BW$15</v>
      </c>
      <c r="BX995" s="183" t="str">
        <f t="shared" si="961"/>
        <v>BX$15</v>
      </c>
      <c r="BY995" s="183" t="str">
        <f t="shared" si="961"/>
        <v>BY$15</v>
      </c>
      <c r="BZ995" s="183" t="str">
        <f t="shared" si="961"/>
        <v>BZ$15</v>
      </c>
      <c r="CA995" s="183" t="str">
        <f t="shared" si="961"/>
        <v>CA$15</v>
      </c>
      <c r="CB995" s="183" t="str">
        <f t="shared" si="961"/>
        <v>CB$15</v>
      </c>
      <c r="CC995" s="183" t="str">
        <f t="shared" si="961"/>
        <v>CC$15</v>
      </c>
      <c r="CD995" s="183" t="str">
        <f t="shared" si="961"/>
        <v>CD$15</v>
      </c>
      <c r="CE995" s="183" t="str">
        <f t="shared" ref="CE995:CL995" si="962">CE$19</f>
        <v>CE$15</v>
      </c>
      <c r="CF995" s="183" t="str">
        <f t="shared" si="962"/>
        <v>CF$15</v>
      </c>
      <c r="CG995" s="183" t="str">
        <f t="shared" si="962"/>
        <v>CG$15</v>
      </c>
      <c r="CH995" s="183" t="str">
        <f t="shared" si="962"/>
        <v>CH$15</v>
      </c>
      <c r="CI995" s="183" t="str">
        <f t="shared" si="962"/>
        <v>CI$15</v>
      </c>
      <c r="CJ995" s="183" t="str">
        <f t="shared" si="962"/>
        <v>CJ$15</v>
      </c>
      <c r="CK995" s="183" t="str">
        <f t="shared" si="962"/>
        <v>CK$15</v>
      </c>
      <c r="CL995" s="183" t="str">
        <f t="shared" si="962"/>
        <v>CL$15</v>
      </c>
    </row>
    <row r="996" spans="2:90" x14ac:dyDescent="0.4">
      <c r="B996" s="66" t="s">
        <v>749</v>
      </c>
      <c r="C996" s="22"/>
      <c r="D996" s="22" t="s">
        <v>730</v>
      </c>
      <c r="E996" s="22" t="s">
        <v>730</v>
      </c>
      <c r="F996" s="22" t="s">
        <v>413</v>
      </c>
      <c r="G996" s="22" t="s">
        <v>81</v>
      </c>
      <c r="H996" s="22"/>
      <c r="I996" s="279"/>
      <c r="J996" s="279"/>
      <c r="K996" s="22"/>
      <c r="L996" s="22"/>
      <c r="M996" s="22"/>
      <c r="N996" s="22"/>
      <c r="O996" s="22"/>
      <c r="P996" s="22"/>
      <c r="R996" s="66"/>
      <c r="S996" s="66"/>
      <c r="T996" s="66"/>
      <c r="U996" s="66"/>
      <c r="V996" s="66"/>
      <c r="W996" s="66"/>
      <c r="X996" s="66"/>
      <c r="Y996" s="66"/>
      <c r="Z996" s="66"/>
      <c r="AA996" s="66"/>
      <c r="AB996" s="66"/>
      <c r="AC996" s="66"/>
      <c r="AD996" s="66"/>
      <c r="AE996" s="66"/>
      <c r="AF996" s="66"/>
      <c r="AG996" s="66"/>
      <c r="AH996" s="66"/>
      <c r="AI996" s="66"/>
      <c r="AJ996" s="66"/>
      <c r="AK996" s="66"/>
      <c r="AL996" s="66"/>
      <c r="AM996" s="66"/>
      <c r="AN996" s="66"/>
      <c r="AO996" s="66"/>
      <c r="AP996" s="66"/>
      <c r="AQ996" s="66"/>
      <c r="AR996" s="66"/>
      <c r="AS996" s="66"/>
      <c r="AT996" s="66"/>
      <c r="AU996" s="66"/>
      <c r="AV996" s="66"/>
      <c r="AW996" s="66"/>
      <c r="AX996" s="66"/>
      <c r="AY996" s="66"/>
      <c r="AZ996" s="66"/>
      <c r="BA996" s="66"/>
      <c r="BB996" s="66"/>
      <c r="BC996" s="66"/>
      <c r="BD996" s="66"/>
      <c r="BE996" s="66"/>
      <c r="BF996" s="66"/>
      <c r="BG996" s="66"/>
      <c r="BH996" s="66"/>
      <c r="BI996" s="66"/>
      <c r="BJ996" s="66"/>
      <c r="BK996" s="66"/>
      <c r="BL996" s="66"/>
      <c r="BM996" s="66"/>
      <c r="BN996" s="66"/>
      <c r="BO996" s="66"/>
      <c r="BP996" s="66"/>
      <c r="BQ996" s="66"/>
      <c r="BR996" s="66"/>
      <c r="BS996" s="66"/>
      <c r="BT996" s="66"/>
      <c r="BU996" s="66"/>
      <c r="BV996" s="66"/>
      <c r="BW996" s="66"/>
      <c r="BX996" s="66"/>
      <c r="BY996" s="66"/>
      <c r="BZ996" s="66"/>
      <c r="CA996" s="66"/>
      <c r="CB996" s="66"/>
      <c r="CC996" s="66"/>
      <c r="CD996" s="66"/>
      <c r="CE996" s="66"/>
      <c r="CF996" s="66"/>
      <c r="CG996" s="66"/>
      <c r="CH996" s="66"/>
      <c r="CI996" s="66"/>
      <c r="CJ996" s="66"/>
      <c r="CK996" s="66"/>
      <c r="CL996" s="66"/>
    </row>
    <row r="997" spans="2:90" x14ac:dyDescent="0.4">
      <c r="B997" s="120" t="str">
        <f>"Revenue - "&amp;B1003</f>
        <v>Revenue - (Primary label)</v>
      </c>
      <c r="C997" s="31" t="s">
        <v>198</v>
      </c>
      <c r="D997" s="31" t="s">
        <v>730</v>
      </c>
      <c r="E997" s="31" t="s">
        <v>906</v>
      </c>
      <c r="F997" s="31"/>
      <c r="G997" s="31" t="s">
        <v>330</v>
      </c>
      <c r="H997" s="31"/>
      <c r="I997" s="73"/>
      <c r="J997" s="73"/>
      <c r="K997" s="58"/>
      <c r="L997" s="58"/>
      <c r="M997" s="58"/>
      <c r="N997" s="58"/>
      <c r="O997" s="58"/>
      <c r="P997" s="58"/>
      <c r="R997" s="33"/>
    </row>
    <row r="998" spans="2:90" x14ac:dyDescent="0.4">
      <c r="B998" s="120"/>
      <c r="C998" s="31"/>
      <c r="D998" s="31" t="s">
        <v>730</v>
      </c>
      <c r="E998" s="31" t="s">
        <v>906</v>
      </c>
      <c r="F998" s="31"/>
      <c r="G998" s="31"/>
      <c r="H998" s="31"/>
      <c r="I998" s="73"/>
      <c r="J998" s="73"/>
      <c r="K998" s="58"/>
      <c r="L998" s="58"/>
      <c r="M998" s="58"/>
      <c r="N998" s="58"/>
      <c r="O998" s="58"/>
      <c r="P998" s="58"/>
      <c r="R998" s="33"/>
    </row>
    <row r="999" spans="2:90" x14ac:dyDescent="0.4">
      <c r="B999" s="93" t="s">
        <v>341</v>
      </c>
      <c r="C999" s="31"/>
      <c r="D999" s="31" t="s">
        <v>730</v>
      </c>
      <c r="E999" s="31" t="s">
        <v>906</v>
      </c>
      <c r="F999" s="31"/>
      <c r="G999" s="31"/>
      <c r="H999" s="31"/>
      <c r="I999" s="73"/>
      <c r="J999" s="73"/>
      <c r="K999" s="58"/>
      <c r="L999" s="58"/>
      <c r="M999" s="58"/>
      <c r="N999" s="58"/>
      <c r="O999" s="58"/>
      <c r="P999" s="58"/>
      <c r="R999" s="33"/>
    </row>
    <row r="1000" spans="2:90" x14ac:dyDescent="0.4">
      <c r="B1000" s="139" t="str">
        <f>"Price/"&amp;B1004</f>
        <v>Price/unit</v>
      </c>
      <c r="C1000" s="31"/>
      <c r="D1000" s="31" t="s">
        <v>730</v>
      </c>
      <c r="E1000" s="31" t="s">
        <v>906</v>
      </c>
      <c r="F1000" s="31"/>
      <c r="G1000" s="31"/>
      <c r="H1000" s="31"/>
      <c r="I1000" s="73"/>
      <c r="J1000" s="73"/>
      <c r="K1000" s="133">
        <v>20</v>
      </c>
      <c r="L1000" s="133">
        <v>20</v>
      </c>
      <c r="M1000" s="133">
        <v>20</v>
      </c>
      <c r="N1000" s="133">
        <v>20</v>
      </c>
      <c r="O1000" s="133">
        <v>20</v>
      </c>
      <c r="P1000" s="133">
        <v>20</v>
      </c>
      <c r="R1000" s="33"/>
      <c r="S1000" s="134" cm="1">
        <f t="array" ref="S1000">INDEX($K:$P,ROW(),MATCH(S$3,$K$2:$P$2,0))</f>
        <v>20</v>
      </c>
      <c r="T1000" s="134" cm="1">
        <f t="array" ref="T1000">INDEX($K:$P,ROW(),MATCH(T$3,$K$2:$P$2,0))</f>
        <v>20</v>
      </c>
      <c r="U1000" s="134" cm="1">
        <f t="array" ref="U1000">INDEX($K:$P,ROW(),MATCH(U$3,$K$2:$P$2,0))</f>
        <v>20</v>
      </c>
      <c r="V1000" s="134" cm="1">
        <f t="array" ref="V1000">INDEX($K:$P,ROW(),MATCH(V$3,$K$2:$P$2,0))</f>
        <v>20</v>
      </c>
      <c r="W1000" s="134" cm="1">
        <f t="array" ref="W1000">INDEX($K:$P,ROW(),MATCH(W$3,$K$2:$P$2,0))</f>
        <v>20</v>
      </c>
      <c r="X1000" s="134" cm="1">
        <f t="array" ref="X1000">INDEX($K:$P,ROW(),MATCH(X$3,$K$2:$P$2,0))</f>
        <v>20</v>
      </c>
      <c r="Y1000" s="134" cm="1">
        <f t="array" ref="Y1000">INDEX($K:$P,ROW(),MATCH(Y$3,$K$2:$P$2,0))</f>
        <v>20</v>
      </c>
      <c r="Z1000" s="134" cm="1">
        <f t="array" ref="Z1000">INDEX($K:$P,ROW(),MATCH(Z$3,$K$2:$P$2,0))</f>
        <v>20</v>
      </c>
      <c r="AA1000" s="134" cm="1">
        <f t="array" ref="AA1000">INDEX($K:$P,ROW(),MATCH(AA$3,$K$2:$P$2,0))</f>
        <v>20</v>
      </c>
      <c r="AB1000" s="134" cm="1">
        <f t="array" ref="AB1000">INDEX($K:$P,ROW(),MATCH(AB$3,$K$2:$P$2,0))</f>
        <v>20</v>
      </c>
      <c r="AC1000" s="134" cm="1">
        <f t="array" ref="AC1000">INDEX($K:$P,ROW(),MATCH(AC$3,$K$2:$P$2,0))</f>
        <v>20</v>
      </c>
      <c r="AD1000" s="134" cm="1">
        <f t="array" ref="AD1000">INDEX($K:$P,ROW(),MATCH(AD$3,$K$2:$P$2,0))</f>
        <v>20</v>
      </c>
      <c r="AE1000" s="134" cm="1">
        <f t="array" ref="AE1000">INDEX($K:$P,ROW(),MATCH(AE$3,$K$2:$P$2,0))</f>
        <v>20</v>
      </c>
      <c r="AF1000" s="134" cm="1">
        <f t="array" ref="AF1000">INDEX($K:$P,ROW(),MATCH(AF$3,$K$2:$P$2,0))</f>
        <v>20</v>
      </c>
      <c r="AG1000" s="134" cm="1">
        <f t="array" ref="AG1000">INDEX($K:$P,ROW(),MATCH(AG$3,$K$2:$P$2,0))</f>
        <v>20</v>
      </c>
      <c r="AH1000" s="134" cm="1">
        <f t="array" ref="AH1000">INDEX($K:$P,ROW(),MATCH(AH$3,$K$2:$P$2,0))</f>
        <v>20</v>
      </c>
      <c r="AI1000" s="134" cm="1">
        <f t="array" ref="AI1000">INDEX($K:$P,ROW(),MATCH(AI$3,$K$2:$P$2,0))</f>
        <v>20</v>
      </c>
      <c r="AJ1000" s="134" cm="1">
        <f t="array" ref="AJ1000">INDEX($K:$P,ROW(),MATCH(AJ$3,$K$2:$P$2,0))</f>
        <v>20</v>
      </c>
      <c r="AK1000" s="134" cm="1">
        <f t="array" ref="AK1000">INDEX($K:$P,ROW(),MATCH(AK$3,$K$2:$P$2,0))</f>
        <v>20</v>
      </c>
      <c r="AL1000" s="134" cm="1">
        <f t="array" ref="AL1000">INDEX($K:$P,ROW(),MATCH(AL$3,$K$2:$P$2,0))</f>
        <v>20</v>
      </c>
      <c r="AM1000" s="134" cm="1">
        <f t="array" ref="AM1000">INDEX($K:$P,ROW(),MATCH(AM$3,$K$2:$P$2,0))</f>
        <v>20</v>
      </c>
      <c r="AN1000" s="134" cm="1">
        <f t="array" ref="AN1000">INDEX($K:$P,ROW(),MATCH(AN$3,$K$2:$P$2,0))</f>
        <v>20</v>
      </c>
      <c r="AO1000" s="134" cm="1">
        <f t="array" ref="AO1000">INDEX($K:$P,ROW(),MATCH(AO$3,$K$2:$P$2,0))</f>
        <v>20</v>
      </c>
      <c r="AP1000" s="134" cm="1">
        <f t="array" ref="AP1000">INDEX($K:$P,ROW(),MATCH(AP$3,$K$2:$P$2,0))</f>
        <v>20</v>
      </c>
      <c r="AQ1000" s="134" cm="1">
        <f t="array" ref="AQ1000">INDEX($K:$P,ROW(),MATCH(AQ$3,$K$2:$P$2,0))</f>
        <v>20</v>
      </c>
      <c r="AR1000" s="134" cm="1">
        <f t="array" ref="AR1000">INDEX($K:$P,ROW(),MATCH(AR$3,$K$2:$P$2,0))</f>
        <v>20</v>
      </c>
      <c r="AS1000" s="134" cm="1">
        <f t="array" ref="AS1000">INDEX($K:$P,ROW(),MATCH(AS$3,$K$2:$P$2,0))</f>
        <v>20</v>
      </c>
      <c r="AT1000" s="134" cm="1">
        <f t="array" ref="AT1000">INDEX($K:$P,ROW(),MATCH(AT$3,$K$2:$P$2,0))</f>
        <v>20</v>
      </c>
      <c r="AU1000" s="134" cm="1">
        <f t="array" ref="AU1000">INDEX($K:$P,ROW(),MATCH(AU$3,$K$2:$P$2,0))</f>
        <v>20</v>
      </c>
      <c r="AV1000" s="134" cm="1">
        <f t="array" ref="AV1000">INDEX($K:$P,ROW(),MATCH(AV$3,$K$2:$P$2,0))</f>
        <v>20</v>
      </c>
      <c r="AW1000" s="134" cm="1">
        <f t="array" ref="AW1000">INDEX($K:$P,ROW(),MATCH(AW$3,$K$2:$P$2,0))</f>
        <v>20</v>
      </c>
      <c r="AX1000" s="134" cm="1">
        <f t="array" ref="AX1000">INDEX($K:$P,ROW(),MATCH(AX$3,$K$2:$P$2,0))</f>
        <v>20</v>
      </c>
      <c r="AY1000" s="134" cm="1">
        <f t="array" ref="AY1000">INDEX($K:$P,ROW(),MATCH(AY$3,$K$2:$P$2,0))</f>
        <v>20</v>
      </c>
      <c r="AZ1000" s="134" cm="1">
        <f t="array" ref="AZ1000">INDEX($K:$P,ROW(),MATCH(AZ$3,$K$2:$P$2,0))</f>
        <v>20</v>
      </c>
      <c r="BA1000" s="134" cm="1">
        <f t="array" ref="BA1000">INDEX($K:$P,ROW(),MATCH(BA$3,$K$2:$P$2,0))</f>
        <v>20</v>
      </c>
      <c r="BB1000" s="134" cm="1">
        <f t="array" ref="BB1000">INDEX($K:$P,ROW(),MATCH(BB$3,$K$2:$P$2,0))</f>
        <v>20</v>
      </c>
      <c r="BC1000" s="134" cm="1">
        <f t="array" ref="BC1000">INDEX($K:$P,ROW(),MATCH(BC$3,$K$2:$P$2,0))</f>
        <v>20</v>
      </c>
      <c r="BD1000" s="134" cm="1">
        <f t="array" ref="BD1000">INDEX($K:$P,ROW(),MATCH(BD$3,$K$2:$P$2,0))</f>
        <v>20</v>
      </c>
      <c r="BE1000" s="134" cm="1">
        <f t="array" ref="BE1000">INDEX($K:$P,ROW(),MATCH(BE$3,$K$2:$P$2,0))</f>
        <v>20</v>
      </c>
      <c r="BF1000" s="134" cm="1">
        <f t="array" ref="BF1000">INDEX($K:$P,ROW(),MATCH(BF$3,$K$2:$P$2,0))</f>
        <v>20</v>
      </c>
      <c r="BG1000" s="134" cm="1">
        <f t="array" ref="BG1000">INDEX($K:$P,ROW(),MATCH(BG$3,$K$2:$P$2,0))</f>
        <v>20</v>
      </c>
      <c r="BH1000" s="134" cm="1">
        <f t="array" ref="BH1000">INDEX($K:$P,ROW(),MATCH(BH$3,$K$2:$P$2,0))</f>
        <v>20</v>
      </c>
      <c r="BI1000" s="134" cm="1">
        <f t="array" ref="BI1000">INDEX($K:$P,ROW(),MATCH(BI$3,$K$2:$P$2,0))</f>
        <v>20</v>
      </c>
      <c r="BJ1000" s="134" cm="1">
        <f t="array" ref="BJ1000">INDEX($K:$P,ROW(),MATCH(BJ$3,$K$2:$P$2,0))</f>
        <v>20</v>
      </c>
      <c r="BK1000" s="134" cm="1">
        <f t="array" ref="BK1000">INDEX($K:$P,ROW(),MATCH(BK$3,$K$2:$P$2,0))</f>
        <v>20</v>
      </c>
      <c r="BL1000" s="134" cm="1">
        <f t="array" ref="BL1000">INDEX($K:$P,ROW(),MATCH(BL$3,$K$2:$P$2,0))</f>
        <v>20</v>
      </c>
      <c r="BM1000" s="134" cm="1">
        <f t="array" ref="BM1000">INDEX($K:$P,ROW(),MATCH(BM$3,$K$2:$P$2,0))</f>
        <v>20</v>
      </c>
      <c r="BN1000" s="134" cm="1">
        <f t="array" ref="BN1000">INDEX($K:$P,ROW(),MATCH(BN$3,$K$2:$P$2,0))</f>
        <v>20</v>
      </c>
      <c r="BO1000" s="134" cm="1">
        <f t="array" ref="BO1000">INDEX($K:$P,ROW(),MATCH(BO$3,$K$2:$P$2,0))</f>
        <v>20</v>
      </c>
      <c r="BP1000" s="134" cm="1">
        <f t="array" ref="BP1000">INDEX($K:$P,ROW(),MATCH(BP$3,$K$2:$P$2,0))</f>
        <v>20</v>
      </c>
      <c r="BQ1000" s="134" cm="1">
        <f t="array" ref="BQ1000">INDEX($K:$P,ROW(),MATCH(BQ$3,$K$2:$P$2,0))</f>
        <v>20</v>
      </c>
      <c r="BR1000" s="134" cm="1">
        <f t="array" ref="BR1000">INDEX($K:$P,ROW(),MATCH(BR$3,$K$2:$P$2,0))</f>
        <v>20</v>
      </c>
      <c r="BS1000" s="134" cm="1">
        <f t="array" ref="BS1000">INDEX($K:$P,ROW(),MATCH(BS$3,$K$2:$P$2,0))</f>
        <v>20</v>
      </c>
      <c r="BT1000" s="134" cm="1">
        <f t="array" ref="BT1000">INDEX($K:$P,ROW(),MATCH(BT$3,$K$2:$P$2,0))</f>
        <v>20</v>
      </c>
      <c r="BU1000" s="134" cm="1">
        <f t="array" ref="BU1000">INDEX($K:$P,ROW(),MATCH(BU$3,$K$2:$P$2,0))</f>
        <v>20</v>
      </c>
      <c r="BV1000" s="134" cm="1">
        <f t="array" ref="BV1000">INDEX($K:$P,ROW(),MATCH(BV$3,$K$2:$P$2,0))</f>
        <v>20</v>
      </c>
      <c r="BW1000" s="134" cm="1">
        <f t="array" ref="BW1000">INDEX($K:$P,ROW(),MATCH(BW$3,$K$2:$P$2,0))</f>
        <v>20</v>
      </c>
      <c r="BX1000" s="134" cm="1">
        <f t="array" ref="BX1000">INDEX($K:$P,ROW(),MATCH(BX$3,$K$2:$P$2,0))</f>
        <v>20</v>
      </c>
      <c r="BY1000" s="134" cm="1">
        <f t="array" ref="BY1000">INDEX($K:$P,ROW(),MATCH(BY$3,$K$2:$P$2,0))</f>
        <v>20</v>
      </c>
      <c r="BZ1000" s="134" cm="1">
        <f t="array" ref="BZ1000">INDEX($K:$P,ROW(),MATCH(BZ$3,$K$2:$P$2,0))</f>
        <v>20</v>
      </c>
      <c r="CA1000" s="134" cm="1">
        <f t="array" ref="CA1000">INDEX($K:$P,ROW(),MATCH(CA$3,$K$2:$P$2,0))</f>
        <v>20</v>
      </c>
      <c r="CB1000" s="134" cm="1">
        <f t="array" ref="CB1000">INDEX($K:$P,ROW(),MATCH(CB$3,$K$2:$P$2,0))</f>
        <v>20</v>
      </c>
      <c r="CC1000" s="134" cm="1">
        <f t="array" ref="CC1000">INDEX($K:$P,ROW(),MATCH(CC$3,$K$2:$P$2,0))</f>
        <v>20</v>
      </c>
      <c r="CD1000" s="134" cm="1">
        <f t="array" ref="CD1000">INDEX($K:$P,ROW(),MATCH(CD$3,$K$2:$P$2,0))</f>
        <v>20</v>
      </c>
      <c r="CE1000" s="134" cm="1">
        <f t="array" ref="CE1000">INDEX($K:$P,ROW(),MATCH(CE$3,$K$2:$P$2,0))</f>
        <v>20</v>
      </c>
      <c r="CF1000" s="134" cm="1">
        <f t="array" ref="CF1000">INDEX($K:$P,ROW(),MATCH(CF$3,$K$2:$P$2,0))</f>
        <v>20</v>
      </c>
      <c r="CG1000" s="134" cm="1">
        <f t="array" ref="CG1000">INDEX($K:$P,ROW(),MATCH(CG$3,$K$2:$P$2,0))</f>
        <v>20</v>
      </c>
      <c r="CH1000" s="134" cm="1">
        <f t="array" ref="CH1000">INDEX($K:$P,ROW(),MATCH(CH$3,$K$2:$P$2,0))</f>
        <v>20</v>
      </c>
      <c r="CI1000" s="134" cm="1">
        <f t="array" ref="CI1000">INDEX($K:$P,ROW(),MATCH(CI$3,$K$2:$P$2,0))</f>
        <v>20</v>
      </c>
      <c r="CJ1000" s="134" cm="1">
        <f t="array" ref="CJ1000">INDEX($K:$P,ROW(),MATCH(CJ$3,$K$2:$P$2,0))</f>
        <v>20</v>
      </c>
      <c r="CK1000" s="134" cm="1">
        <f t="array" ref="CK1000">INDEX($K:$P,ROW(),MATCH(CK$3,$K$2:$P$2,0))</f>
        <v>20</v>
      </c>
      <c r="CL1000" s="134" cm="1">
        <f t="array" ref="CL1000">INDEX($K:$P,ROW(),MATCH(CL$3,$K$2:$P$2,0))</f>
        <v>20</v>
      </c>
    </row>
    <row r="1001" spans="2:90" x14ac:dyDescent="0.4">
      <c r="B1001" s="122" t="str">
        <f>"# of "&amp;B1004&amp;"s sold"</f>
        <v># of units sold</v>
      </c>
      <c r="C1001" s="31"/>
      <c r="D1001" s="31" t="s">
        <v>730</v>
      </c>
      <c r="E1001" s="31" t="s">
        <v>906</v>
      </c>
      <c r="F1001" s="31"/>
      <c r="G1001" s="31"/>
      <c r="H1001" s="31"/>
      <c r="I1001" s="73"/>
      <c r="J1001" s="73"/>
      <c r="K1001" s="38">
        <f ca="1">SUMIF($3:$3,K$2,1001:1001)</f>
        <v>6000</v>
      </c>
      <c r="L1001" s="38">
        <f ca="1">SUMIF($3:$3,L$2,1001:1001)</f>
        <v>6000</v>
      </c>
      <c r="M1001" s="38">
        <f ca="1">SUMIF($3:$3,M$2,1001:1001)</f>
        <v>6000</v>
      </c>
      <c r="N1001" s="38">
        <f ca="1">SUMIF($3:$3,N$2,1001:1001)</f>
        <v>6000</v>
      </c>
      <c r="O1001" s="38">
        <f ca="1">SUMIF($3:$3,O$2,1001:1001)</f>
        <v>6000</v>
      </c>
      <c r="P1001" s="38">
        <f ca="1">SUMIF($3:$3,P$2,1001:1001)</f>
        <v>6000</v>
      </c>
      <c r="R1001" s="33"/>
      <c r="S1001" s="38" cm="1">
        <f t="array" aca="1" ref="S1001" ca="1">INDIRECT(S990)/S1000</f>
        <v>500</v>
      </c>
      <c r="T1001" s="38" cm="1">
        <f t="array" aca="1" ref="T1001" ca="1">INDIRECT(T990)/T1000</f>
        <v>500</v>
      </c>
      <c r="U1001" s="38" cm="1">
        <f t="array" aca="1" ref="U1001" ca="1">INDIRECT(U990)/U1000</f>
        <v>500</v>
      </c>
      <c r="V1001" s="38" cm="1">
        <f t="array" aca="1" ref="V1001" ca="1">INDIRECT(V990)/V1000</f>
        <v>500</v>
      </c>
      <c r="W1001" s="38" cm="1">
        <f t="array" aca="1" ref="W1001" ca="1">INDIRECT(W990)/W1000</f>
        <v>500</v>
      </c>
      <c r="X1001" s="38" cm="1">
        <f t="array" aca="1" ref="X1001" ca="1">INDIRECT(X990)/X1000</f>
        <v>500</v>
      </c>
      <c r="Y1001" s="38" cm="1">
        <f t="array" aca="1" ref="Y1001" ca="1">INDIRECT(Y990)/Y1000</f>
        <v>500</v>
      </c>
      <c r="Z1001" s="38" cm="1">
        <f t="array" aca="1" ref="Z1001" ca="1">INDIRECT(Z990)/Z1000</f>
        <v>500</v>
      </c>
      <c r="AA1001" s="38" cm="1">
        <f t="array" aca="1" ref="AA1001" ca="1">INDIRECT(AA990)/AA1000</f>
        <v>500</v>
      </c>
      <c r="AB1001" s="38" cm="1">
        <f t="array" aca="1" ref="AB1001" ca="1">INDIRECT(AB990)/AB1000</f>
        <v>500</v>
      </c>
      <c r="AC1001" s="38" cm="1">
        <f t="array" aca="1" ref="AC1001" ca="1">INDIRECT(AC990)/AC1000</f>
        <v>500</v>
      </c>
      <c r="AD1001" s="38" cm="1">
        <f t="array" aca="1" ref="AD1001" ca="1">INDIRECT(AD990)/AD1000</f>
        <v>500</v>
      </c>
      <c r="AE1001" s="38" cm="1">
        <f t="array" aca="1" ref="AE1001" ca="1">INDIRECT(AE990)/AE1000</f>
        <v>500</v>
      </c>
      <c r="AF1001" s="38" cm="1">
        <f t="array" aca="1" ref="AF1001" ca="1">INDIRECT(AF990)/AF1000</f>
        <v>500</v>
      </c>
      <c r="AG1001" s="38" cm="1">
        <f t="array" aca="1" ref="AG1001" ca="1">INDIRECT(AG990)/AG1000</f>
        <v>500</v>
      </c>
      <c r="AH1001" s="38" cm="1">
        <f t="array" aca="1" ref="AH1001" ca="1">INDIRECT(AH990)/AH1000</f>
        <v>500</v>
      </c>
      <c r="AI1001" s="38" cm="1">
        <f t="array" aca="1" ref="AI1001" ca="1">INDIRECT(AI990)/AI1000</f>
        <v>500</v>
      </c>
      <c r="AJ1001" s="38" cm="1">
        <f t="array" aca="1" ref="AJ1001" ca="1">INDIRECT(AJ990)/AJ1000</f>
        <v>500</v>
      </c>
      <c r="AK1001" s="38" cm="1">
        <f t="array" aca="1" ref="AK1001" ca="1">INDIRECT(AK990)/AK1000</f>
        <v>500</v>
      </c>
      <c r="AL1001" s="38" cm="1">
        <f t="array" aca="1" ref="AL1001" ca="1">INDIRECT(AL990)/AL1000</f>
        <v>500</v>
      </c>
      <c r="AM1001" s="38" cm="1">
        <f t="array" aca="1" ref="AM1001" ca="1">INDIRECT(AM990)/AM1000</f>
        <v>500</v>
      </c>
      <c r="AN1001" s="38" cm="1">
        <f t="array" aca="1" ref="AN1001" ca="1">INDIRECT(AN990)/AN1000</f>
        <v>500</v>
      </c>
      <c r="AO1001" s="38" cm="1">
        <f t="array" aca="1" ref="AO1001" ca="1">INDIRECT(AO990)/AO1000</f>
        <v>500</v>
      </c>
      <c r="AP1001" s="38" cm="1">
        <f t="array" aca="1" ref="AP1001" ca="1">INDIRECT(AP990)/AP1000</f>
        <v>500</v>
      </c>
      <c r="AQ1001" s="38" cm="1">
        <f t="array" aca="1" ref="AQ1001" ca="1">INDIRECT(AQ990)/AQ1000</f>
        <v>500</v>
      </c>
      <c r="AR1001" s="38" cm="1">
        <f t="array" aca="1" ref="AR1001" ca="1">INDIRECT(AR990)/AR1000</f>
        <v>500</v>
      </c>
      <c r="AS1001" s="38" cm="1">
        <f t="array" aca="1" ref="AS1001" ca="1">INDIRECT(AS990)/AS1000</f>
        <v>500</v>
      </c>
      <c r="AT1001" s="38" cm="1">
        <f t="array" aca="1" ref="AT1001" ca="1">INDIRECT(AT990)/AT1000</f>
        <v>500</v>
      </c>
      <c r="AU1001" s="38" cm="1">
        <f t="array" aca="1" ref="AU1001" ca="1">INDIRECT(AU990)/AU1000</f>
        <v>500</v>
      </c>
      <c r="AV1001" s="38" cm="1">
        <f t="array" aca="1" ref="AV1001" ca="1">INDIRECT(AV990)/AV1000</f>
        <v>500</v>
      </c>
      <c r="AW1001" s="38" cm="1">
        <f t="array" aca="1" ref="AW1001" ca="1">INDIRECT(AW990)/AW1000</f>
        <v>500</v>
      </c>
      <c r="AX1001" s="38" cm="1">
        <f t="array" aca="1" ref="AX1001" ca="1">INDIRECT(AX990)/AX1000</f>
        <v>500</v>
      </c>
      <c r="AY1001" s="38" cm="1">
        <f t="array" aca="1" ref="AY1001" ca="1">INDIRECT(AY990)/AY1000</f>
        <v>500</v>
      </c>
      <c r="AZ1001" s="38" cm="1">
        <f t="array" aca="1" ref="AZ1001" ca="1">INDIRECT(AZ990)/AZ1000</f>
        <v>500</v>
      </c>
      <c r="BA1001" s="38" cm="1">
        <f t="array" aca="1" ref="BA1001" ca="1">INDIRECT(BA990)/BA1000</f>
        <v>500</v>
      </c>
      <c r="BB1001" s="38" cm="1">
        <f t="array" aca="1" ref="BB1001" ca="1">INDIRECT(BB990)/BB1000</f>
        <v>500</v>
      </c>
      <c r="BC1001" s="38" cm="1">
        <f t="array" aca="1" ref="BC1001" ca="1">INDIRECT(BC990)/BC1000</f>
        <v>500</v>
      </c>
      <c r="BD1001" s="38" cm="1">
        <f t="array" aca="1" ref="BD1001" ca="1">INDIRECT(BD990)/BD1000</f>
        <v>500</v>
      </c>
      <c r="BE1001" s="38" cm="1">
        <f t="array" aca="1" ref="BE1001" ca="1">INDIRECT(BE990)/BE1000</f>
        <v>500</v>
      </c>
      <c r="BF1001" s="38" cm="1">
        <f t="array" aca="1" ref="BF1001" ca="1">INDIRECT(BF990)/BF1000</f>
        <v>500</v>
      </c>
      <c r="BG1001" s="38" cm="1">
        <f t="array" aca="1" ref="BG1001" ca="1">INDIRECT(BG990)/BG1000</f>
        <v>500</v>
      </c>
      <c r="BH1001" s="38" cm="1">
        <f t="array" aca="1" ref="BH1001" ca="1">INDIRECT(BH990)/BH1000</f>
        <v>500</v>
      </c>
      <c r="BI1001" s="38" cm="1">
        <f t="array" aca="1" ref="BI1001" ca="1">INDIRECT(BI990)/BI1000</f>
        <v>500</v>
      </c>
      <c r="BJ1001" s="38" cm="1">
        <f t="array" aca="1" ref="BJ1001" ca="1">INDIRECT(BJ990)/BJ1000</f>
        <v>500</v>
      </c>
      <c r="BK1001" s="38" cm="1">
        <f t="array" aca="1" ref="BK1001" ca="1">INDIRECT(BK990)/BK1000</f>
        <v>500</v>
      </c>
      <c r="BL1001" s="38" cm="1">
        <f t="array" aca="1" ref="BL1001" ca="1">INDIRECT(BL990)/BL1000</f>
        <v>500</v>
      </c>
      <c r="BM1001" s="38" cm="1">
        <f t="array" aca="1" ref="BM1001" ca="1">INDIRECT(BM990)/BM1000</f>
        <v>500</v>
      </c>
      <c r="BN1001" s="38" cm="1">
        <f t="array" aca="1" ref="BN1001" ca="1">INDIRECT(BN990)/BN1000</f>
        <v>500</v>
      </c>
      <c r="BO1001" s="38" cm="1">
        <f t="array" aca="1" ref="BO1001" ca="1">INDIRECT(BO990)/BO1000</f>
        <v>500</v>
      </c>
      <c r="BP1001" s="38" cm="1">
        <f t="array" aca="1" ref="BP1001" ca="1">INDIRECT(BP990)/BP1000</f>
        <v>500</v>
      </c>
      <c r="BQ1001" s="38" cm="1">
        <f t="array" aca="1" ref="BQ1001" ca="1">INDIRECT(BQ990)/BQ1000</f>
        <v>500</v>
      </c>
      <c r="BR1001" s="38" cm="1">
        <f t="array" aca="1" ref="BR1001" ca="1">INDIRECT(BR990)/BR1000</f>
        <v>500</v>
      </c>
      <c r="BS1001" s="38" cm="1">
        <f t="array" aca="1" ref="BS1001" ca="1">INDIRECT(BS990)/BS1000</f>
        <v>500</v>
      </c>
      <c r="BT1001" s="38" cm="1">
        <f t="array" aca="1" ref="BT1001" ca="1">INDIRECT(BT990)/BT1000</f>
        <v>500</v>
      </c>
      <c r="BU1001" s="38" cm="1">
        <f t="array" aca="1" ref="BU1001" ca="1">INDIRECT(BU990)/BU1000</f>
        <v>500</v>
      </c>
      <c r="BV1001" s="38" cm="1">
        <f t="array" aca="1" ref="BV1001" ca="1">INDIRECT(BV990)/BV1000</f>
        <v>500</v>
      </c>
      <c r="BW1001" s="38" cm="1">
        <f t="array" aca="1" ref="BW1001" ca="1">INDIRECT(BW990)/BW1000</f>
        <v>500</v>
      </c>
      <c r="BX1001" s="38" cm="1">
        <f t="array" aca="1" ref="BX1001" ca="1">INDIRECT(BX990)/BX1000</f>
        <v>500</v>
      </c>
      <c r="BY1001" s="38" cm="1">
        <f t="array" aca="1" ref="BY1001" ca="1">INDIRECT(BY990)/BY1000</f>
        <v>500</v>
      </c>
      <c r="BZ1001" s="38" cm="1">
        <f t="array" aca="1" ref="BZ1001" ca="1">INDIRECT(BZ990)/BZ1000</f>
        <v>500</v>
      </c>
      <c r="CA1001" s="38" cm="1">
        <f t="array" aca="1" ref="CA1001" ca="1">INDIRECT(CA990)/CA1000</f>
        <v>500</v>
      </c>
      <c r="CB1001" s="38" cm="1">
        <f t="array" aca="1" ref="CB1001" ca="1">INDIRECT(CB990)/CB1000</f>
        <v>500</v>
      </c>
      <c r="CC1001" s="38" cm="1">
        <f t="array" aca="1" ref="CC1001" ca="1">INDIRECT(CC990)/CC1000</f>
        <v>500</v>
      </c>
      <c r="CD1001" s="38" cm="1">
        <f t="array" aca="1" ref="CD1001" ca="1">INDIRECT(CD990)/CD1000</f>
        <v>500</v>
      </c>
      <c r="CE1001" s="38" cm="1">
        <f t="array" aca="1" ref="CE1001" ca="1">INDIRECT(CE990)/CE1000</f>
        <v>500</v>
      </c>
      <c r="CF1001" s="38" cm="1">
        <f t="array" aca="1" ref="CF1001" ca="1">INDIRECT(CF990)/CF1000</f>
        <v>500</v>
      </c>
      <c r="CG1001" s="38" cm="1">
        <f t="array" aca="1" ref="CG1001" ca="1">INDIRECT(CG990)/CG1000</f>
        <v>500</v>
      </c>
      <c r="CH1001" s="38" cm="1">
        <f t="array" aca="1" ref="CH1001" ca="1">INDIRECT(CH990)/CH1000</f>
        <v>500</v>
      </c>
      <c r="CI1001" s="38" cm="1">
        <f t="array" aca="1" ref="CI1001" ca="1">INDIRECT(CI990)/CI1000</f>
        <v>500</v>
      </c>
      <c r="CJ1001" s="38" cm="1">
        <f t="array" aca="1" ref="CJ1001" ca="1">INDIRECT(CJ990)/CJ1000</f>
        <v>500</v>
      </c>
      <c r="CK1001" s="38" cm="1">
        <f t="array" aca="1" ref="CK1001" ca="1">INDIRECT(CK990)/CK1000</f>
        <v>500</v>
      </c>
      <c r="CL1001" s="38" cm="1">
        <f t="array" aca="1" ref="CL1001" ca="1">INDIRECT(CL990)/CL1000</f>
        <v>500</v>
      </c>
    </row>
    <row r="1002" spans="2:90" x14ac:dyDescent="0.4">
      <c r="B1002" s="122"/>
      <c r="C1002" s="31"/>
      <c r="D1002" s="31" t="s">
        <v>730</v>
      </c>
      <c r="E1002" s="31" t="s">
        <v>906</v>
      </c>
      <c r="F1002" s="31"/>
      <c r="G1002" s="31"/>
      <c r="H1002" s="31"/>
      <c r="I1002" s="73"/>
      <c r="J1002" s="73"/>
      <c r="K1002" s="38"/>
      <c r="L1002" s="38"/>
      <c r="M1002" s="38"/>
      <c r="N1002" s="38"/>
      <c r="O1002" s="38"/>
      <c r="P1002" s="38"/>
      <c r="R1002" s="33"/>
      <c r="S1002" s="38"/>
      <c r="T1002" s="38"/>
      <c r="U1002" s="38"/>
      <c r="V1002" s="38"/>
      <c r="W1002" s="38"/>
      <c r="X1002" s="38"/>
      <c r="Y1002" s="38"/>
      <c r="Z1002" s="38"/>
      <c r="AA1002" s="38"/>
      <c r="AB1002" s="38"/>
      <c r="AC1002" s="38"/>
      <c r="AD1002" s="38"/>
      <c r="AE1002" s="38"/>
      <c r="AF1002" s="38"/>
      <c r="AG1002" s="38"/>
      <c r="AH1002" s="38"/>
      <c r="AI1002" s="38"/>
      <c r="AJ1002" s="38"/>
      <c r="AK1002" s="38"/>
      <c r="AL1002" s="38"/>
      <c r="AM1002" s="38"/>
      <c r="AN1002" s="38"/>
      <c r="AO1002" s="38"/>
      <c r="AP1002" s="38"/>
      <c r="AQ1002" s="38"/>
      <c r="AR1002" s="38"/>
      <c r="AS1002" s="38"/>
      <c r="AT1002" s="38"/>
      <c r="AU1002" s="38"/>
      <c r="AV1002" s="38"/>
      <c r="AW1002" s="38"/>
      <c r="AX1002" s="38"/>
      <c r="AY1002" s="38"/>
      <c r="AZ1002" s="38"/>
      <c r="BA1002" s="38"/>
      <c r="BB1002" s="38"/>
      <c r="BC1002" s="38"/>
      <c r="BD1002" s="38"/>
      <c r="BE1002" s="38"/>
      <c r="BF1002" s="38"/>
      <c r="BG1002" s="38"/>
      <c r="BH1002" s="38"/>
      <c r="BI1002" s="38"/>
      <c r="BJ1002" s="38"/>
      <c r="BK1002" s="38"/>
      <c r="BL1002" s="38"/>
      <c r="BM1002" s="38"/>
      <c r="BN1002" s="38"/>
      <c r="BO1002" s="38"/>
      <c r="BP1002" s="38"/>
      <c r="BQ1002" s="38"/>
      <c r="BR1002" s="38"/>
      <c r="BS1002" s="38"/>
      <c r="BT1002" s="38"/>
      <c r="BU1002" s="38"/>
      <c r="BV1002" s="38"/>
      <c r="BW1002" s="38"/>
      <c r="BX1002" s="38"/>
      <c r="BY1002" s="38"/>
      <c r="BZ1002" s="38"/>
      <c r="CA1002" s="38"/>
      <c r="CB1002" s="38"/>
      <c r="CC1002" s="38"/>
      <c r="CD1002" s="38"/>
      <c r="CE1002" s="38"/>
      <c r="CF1002" s="38"/>
      <c r="CG1002" s="38"/>
      <c r="CH1002" s="38"/>
      <c r="CI1002" s="38"/>
      <c r="CJ1002" s="38"/>
      <c r="CK1002" s="38"/>
      <c r="CL1002" s="38"/>
    </row>
    <row r="1003" spans="2:90" x14ac:dyDescent="0.4">
      <c r="B1003" s="130" t="str">
        <f>B988</f>
        <v>(Primary label)</v>
      </c>
      <c r="C1003" s="31"/>
      <c r="D1003" s="31" t="s">
        <v>730</v>
      </c>
      <c r="E1003" s="31" t="s">
        <v>906</v>
      </c>
      <c r="F1003" s="31"/>
      <c r="G1003" s="31" t="s">
        <v>330</v>
      </c>
      <c r="H1003" s="31"/>
      <c r="I1003" s="73"/>
      <c r="J1003" s="73"/>
      <c r="K1003" s="58"/>
      <c r="L1003" s="58"/>
      <c r="M1003" s="58"/>
      <c r="N1003" s="58"/>
      <c r="O1003" s="58"/>
      <c r="P1003" s="58"/>
      <c r="R1003" s="33"/>
    </row>
    <row r="1004" spans="2:90" x14ac:dyDescent="0.4">
      <c r="B1004" s="231" t="str">
        <f>IFERROR(SUBSTITUTE(B996,":",""),"no unit")</f>
        <v>unit</v>
      </c>
      <c r="C1004" s="31"/>
      <c r="D1004" s="31" t="s">
        <v>730</v>
      </c>
      <c r="E1004" s="31" t="s">
        <v>906</v>
      </c>
      <c r="F1004" s="31"/>
      <c r="G1004" s="31" t="s">
        <v>330</v>
      </c>
      <c r="H1004" s="31"/>
      <c r="I1004" s="73"/>
      <c r="J1004" s="73"/>
      <c r="K1004" s="58"/>
      <c r="L1004" s="58"/>
      <c r="M1004" s="58"/>
      <c r="N1004" s="58"/>
      <c r="O1004" s="58"/>
      <c r="P1004" s="58"/>
      <c r="R1004" s="33"/>
    </row>
    <row r="1005" spans="2:90" x14ac:dyDescent="0.4">
      <c r="B1005" s="8" t="str">
        <f t="shared" ref="B1005:B1010" si="963">B990</f>
        <v>Primary revenue driver</v>
      </c>
      <c r="C1005" s="31"/>
      <c r="D1005" s="31" t="s">
        <v>730</v>
      </c>
      <c r="E1005" s="31" t="s">
        <v>906</v>
      </c>
      <c r="F1005" s="31"/>
      <c r="G1005" s="31" t="s">
        <v>330</v>
      </c>
      <c r="H1005" s="31"/>
      <c r="I1005" s="73"/>
      <c r="J1005" s="73"/>
      <c r="K1005" s="58"/>
      <c r="L1005" s="58"/>
      <c r="M1005" s="58"/>
      <c r="N1005" s="58"/>
      <c r="O1005" s="58"/>
      <c r="P1005" s="58"/>
      <c r="R1005" s="33"/>
      <c r="S1005" s="172" t="str">
        <f t="shared" ref="S1005" si="964">S990</f>
        <v>S$12</v>
      </c>
      <c r="T1005" s="172" t="str">
        <f t="shared" ref="T1005:AX1005" si="965">T990</f>
        <v>T$12</v>
      </c>
      <c r="U1005" s="172" t="str">
        <f t="shared" si="965"/>
        <v>U$12</v>
      </c>
      <c r="V1005" s="172" t="str">
        <f t="shared" si="965"/>
        <v>V$12</v>
      </c>
      <c r="W1005" s="172" t="str">
        <f t="shared" si="965"/>
        <v>W$12</v>
      </c>
      <c r="X1005" s="172" t="str">
        <f t="shared" si="965"/>
        <v>X$12</v>
      </c>
      <c r="Y1005" s="172" t="str">
        <f t="shared" si="965"/>
        <v>Y$12</v>
      </c>
      <c r="Z1005" s="172" t="str">
        <f t="shared" si="965"/>
        <v>Z$12</v>
      </c>
      <c r="AA1005" s="172" t="str">
        <f t="shared" si="965"/>
        <v>AA$12</v>
      </c>
      <c r="AB1005" s="172" t="str">
        <f t="shared" si="965"/>
        <v>AB$12</v>
      </c>
      <c r="AC1005" s="172" t="str">
        <f t="shared" si="965"/>
        <v>AC$12</v>
      </c>
      <c r="AD1005" s="172" t="str">
        <f t="shared" si="965"/>
        <v>AD$12</v>
      </c>
      <c r="AE1005" s="172" t="str">
        <f t="shared" si="965"/>
        <v>AE$12</v>
      </c>
      <c r="AF1005" s="172" t="str">
        <f t="shared" si="965"/>
        <v>AF$12</v>
      </c>
      <c r="AG1005" s="172" t="str">
        <f t="shared" si="965"/>
        <v>AG$12</v>
      </c>
      <c r="AH1005" s="172" t="str">
        <f t="shared" si="965"/>
        <v>AH$12</v>
      </c>
      <c r="AI1005" s="172" t="str">
        <f t="shared" si="965"/>
        <v>AI$12</v>
      </c>
      <c r="AJ1005" s="172" t="str">
        <f t="shared" si="965"/>
        <v>AJ$12</v>
      </c>
      <c r="AK1005" s="172" t="str">
        <f t="shared" si="965"/>
        <v>AK$12</v>
      </c>
      <c r="AL1005" s="172" t="str">
        <f t="shared" si="965"/>
        <v>AL$12</v>
      </c>
      <c r="AM1005" s="172" t="str">
        <f t="shared" si="965"/>
        <v>AM$12</v>
      </c>
      <c r="AN1005" s="172" t="str">
        <f t="shared" si="965"/>
        <v>AN$12</v>
      </c>
      <c r="AO1005" s="172" t="str">
        <f t="shared" si="965"/>
        <v>AO$12</v>
      </c>
      <c r="AP1005" s="172" t="str">
        <f t="shared" si="965"/>
        <v>AP$12</v>
      </c>
      <c r="AQ1005" s="172" t="str">
        <f t="shared" si="965"/>
        <v>AQ$12</v>
      </c>
      <c r="AR1005" s="172" t="str">
        <f t="shared" si="965"/>
        <v>AR$12</v>
      </c>
      <c r="AS1005" s="172" t="str">
        <f t="shared" si="965"/>
        <v>AS$12</v>
      </c>
      <c r="AT1005" s="172" t="str">
        <f t="shared" si="965"/>
        <v>AT$12</v>
      </c>
      <c r="AU1005" s="172" t="str">
        <f t="shared" si="965"/>
        <v>AU$12</v>
      </c>
      <c r="AV1005" s="172" t="str">
        <f t="shared" si="965"/>
        <v>AV$12</v>
      </c>
      <c r="AW1005" s="172" t="str">
        <f t="shared" si="965"/>
        <v>AW$12</v>
      </c>
      <c r="AX1005" s="172" t="str">
        <f t="shared" si="965"/>
        <v>AX$12</v>
      </c>
      <c r="AY1005" s="172" t="str">
        <f t="shared" ref="AY1005:CD1005" si="966">AY990</f>
        <v>AY$12</v>
      </c>
      <c r="AZ1005" s="172" t="str">
        <f t="shared" si="966"/>
        <v>AZ$12</v>
      </c>
      <c r="BA1005" s="172" t="str">
        <f t="shared" si="966"/>
        <v>BA$12</v>
      </c>
      <c r="BB1005" s="172" t="str">
        <f t="shared" si="966"/>
        <v>BB$12</v>
      </c>
      <c r="BC1005" s="172" t="str">
        <f t="shared" si="966"/>
        <v>BC$12</v>
      </c>
      <c r="BD1005" s="172" t="str">
        <f t="shared" si="966"/>
        <v>BD$12</v>
      </c>
      <c r="BE1005" s="172" t="str">
        <f t="shared" si="966"/>
        <v>BE$12</v>
      </c>
      <c r="BF1005" s="172" t="str">
        <f t="shared" si="966"/>
        <v>BF$12</v>
      </c>
      <c r="BG1005" s="172" t="str">
        <f t="shared" si="966"/>
        <v>BG$12</v>
      </c>
      <c r="BH1005" s="172" t="str">
        <f t="shared" si="966"/>
        <v>BH$12</v>
      </c>
      <c r="BI1005" s="172" t="str">
        <f t="shared" si="966"/>
        <v>BI$12</v>
      </c>
      <c r="BJ1005" s="172" t="str">
        <f t="shared" si="966"/>
        <v>BJ$12</v>
      </c>
      <c r="BK1005" s="172" t="str">
        <f t="shared" si="966"/>
        <v>BK$12</v>
      </c>
      <c r="BL1005" s="172" t="str">
        <f t="shared" si="966"/>
        <v>BL$12</v>
      </c>
      <c r="BM1005" s="172" t="str">
        <f t="shared" si="966"/>
        <v>BM$12</v>
      </c>
      <c r="BN1005" s="172" t="str">
        <f t="shared" si="966"/>
        <v>BN$12</v>
      </c>
      <c r="BO1005" s="172" t="str">
        <f t="shared" si="966"/>
        <v>BO$12</v>
      </c>
      <c r="BP1005" s="172" t="str">
        <f t="shared" si="966"/>
        <v>BP$12</v>
      </c>
      <c r="BQ1005" s="172" t="str">
        <f t="shared" si="966"/>
        <v>BQ$12</v>
      </c>
      <c r="BR1005" s="172" t="str">
        <f t="shared" si="966"/>
        <v>BR$12</v>
      </c>
      <c r="BS1005" s="172" t="str">
        <f t="shared" si="966"/>
        <v>BS$12</v>
      </c>
      <c r="BT1005" s="172" t="str">
        <f t="shared" si="966"/>
        <v>BT$12</v>
      </c>
      <c r="BU1005" s="172" t="str">
        <f t="shared" si="966"/>
        <v>BU$12</v>
      </c>
      <c r="BV1005" s="172" t="str">
        <f t="shared" si="966"/>
        <v>BV$12</v>
      </c>
      <c r="BW1005" s="172" t="str">
        <f t="shared" si="966"/>
        <v>BW$12</v>
      </c>
      <c r="BX1005" s="172" t="str">
        <f t="shared" si="966"/>
        <v>BX$12</v>
      </c>
      <c r="BY1005" s="172" t="str">
        <f t="shared" si="966"/>
        <v>BY$12</v>
      </c>
      <c r="BZ1005" s="172" t="str">
        <f t="shared" si="966"/>
        <v>BZ$12</v>
      </c>
      <c r="CA1005" s="172" t="str">
        <f t="shared" si="966"/>
        <v>CA$12</v>
      </c>
      <c r="CB1005" s="172" t="str">
        <f t="shared" si="966"/>
        <v>CB$12</v>
      </c>
      <c r="CC1005" s="172" t="str">
        <f t="shared" si="966"/>
        <v>CC$12</v>
      </c>
      <c r="CD1005" s="172" t="str">
        <f t="shared" si="966"/>
        <v>CD$12</v>
      </c>
      <c r="CE1005" s="172" t="str">
        <f t="shared" ref="CE1005:CK1005" si="967">CE990</f>
        <v>CE$12</v>
      </c>
      <c r="CF1005" s="172" t="str">
        <f t="shared" si="967"/>
        <v>CF$12</v>
      </c>
      <c r="CG1005" s="172" t="str">
        <f t="shared" si="967"/>
        <v>CG$12</v>
      </c>
      <c r="CH1005" s="172" t="str">
        <f t="shared" si="967"/>
        <v>CH$12</v>
      </c>
      <c r="CI1005" s="172" t="str">
        <f t="shared" si="967"/>
        <v>CI$12</v>
      </c>
      <c r="CJ1005" s="172" t="str">
        <f t="shared" si="967"/>
        <v>CJ$12</v>
      </c>
      <c r="CK1005" s="172" t="str">
        <f t="shared" si="967"/>
        <v>CK$12</v>
      </c>
      <c r="CL1005" s="172" t="str">
        <f t="shared" ref="CL1005" si="968">CL990</f>
        <v>CL$12</v>
      </c>
    </row>
    <row r="1006" spans="2:90" x14ac:dyDescent="0.4">
      <c r="B1006" s="87" t="str">
        <f t="shared" si="963"/>
        <v>Primary volume driver</v>
      </c>
      <c r="C1006" s="201"/>
      <c r="D1006" s="201" t="s">
        <v>730</v>
      </c>
      <c r="E1006" s="201" t="s">
        <v>906</v>
      </c>
      <c r="F1006" s="201"/>
      <c r="G1006" s="201" t="s">
        <v>330</v>
      </c>
      <c r="H1006" s="201"/>
      <c r="I1006" s="202"/>
      <c r="J1006" s="202"/>
      <c r="K1006" s="210"/>
      <c r="L1006" s="210"/>
      <c r="M1006" s="210"/>
      <c r="N1006" s="210"/>
      <c r="O1006" s="210"/>
      <c r="P1006" s="210"/>
      <c r="R1006" s="211"/>
      <c r="S1006" s="205" t="str">
        <f t="shared" ref="S1006" si="969">ADDRESS(ROW(S1001),COLUMN(S1001),2)</f>
        <v>S$1001</v>
      </c>
      <c r="T1006" s="205" t="str">
        <f t="shared" ref="T1006:AX1006" si="970">ADDRESS(ROW(T1001),COLUMN(T1001),2)</f>
        <v>T$1001</v>
      </c>
      <c r="U1006" s="205" t="str">
        <f t="shared" si="970"/>
        <v>U$1001</v>
      </c>
      <c r="V1006" s="205" t="str">
        <f t="shared" si="970"/>
        <v>V$1001</v>
      </c>
      <c r="W1006" s="205" t="str">
        <f t="shared" si="970"/>
        <v>W$1001</v>
      </c>
      <c r="X1006" s="205" t="str">
        <f t="shared" si="970"/>
        <v>X$1001</v>
      </c>
      <c r="Y1006" s="205" t="str">
        <f t="shared" si="970"/>
        <v>Y$1001</v>
      </c>
      <c r="Z1006" s="205" t="str">
        <f t="shared" si="970"/>
        <v>Z$1001</v>
      </c>
      <c r="AA1006" s="205" t="str">
        <f t="shared" si="970"/>
        <v>AA$1001</v>
      </c>
      <c r="AB1006" s="205" t="str">
        <f t="shared" si="970"/>
        <v>AB$1001</v>
      </c>
      <c r="AC1006" s="205" t="str">
        <f t="shared" si="970"/>
        <v>AC$1001</v>
      </c>
      <c r="AD1006" s="205" t="str">
        <f t="shared" si="970"/>
        <v>AD$1001</v>
      </c>
      <c r="AE1006" s="205" t="str">
        <f t="shared" si="970"/>
        <v>AE$1001</v>
      </c>
      <c r="AF1006" s="205" t="str">
        <f t="shared" si="970"/>
        <v>AF$1001</v>
      </c>
      <c r="AG1006" s="205" t="str">
        <f t="shared" si="970"/>
        <v>AG$1001</v>
      </c>
      <c r="AH1006" s="205" t="str">
        <f t="shared" si="970"/>
        <v>AH$1001</v>
      </c>
      <c r="AI1006" s="205" t="str">
        <f t="shared" si="970"/>
        <v>AI$1001</v>
      </c>
      <c r="AJ1006" s="205" t="str">
        <f t="shared" si="970"/>
        <v>AJ$1001</v>
      </c>
      <c r="AK1006" s="205" t="str">
        <f t="shared" si="970"/>
        <v>AK$1001</v>
      </c>
      <c r="AL1006" s="205" t="str">
        <f t="shared" si="970"/>
        <v>AL$1001</v>
      </c>
      <c r="AM1006" s="205" t="str">
        <f t="shared" si="970"/>
        <v>AM$1001</v>
      </c>
      <c r="AN1006" s="205" t="str">
        <f t="shared" si="970"/>
        <v>AN$1001</v>
      </c>
      <c r="AO1006" s="205" t="str">
        <f t="shared" si="970"/>
        <v>AO$1001</v>
      </c>
      <c r="AP1006" s="205" t="str">
        <f t="shared" si="970"/>
        <v>AP$1001</v>
      </c>
      <c r="AQ1006" s="205" t="str">
        <f t="shared" si="970"/>
        <v>AQ$1001</v>
      </c>
      <c r="AR1006" s="205" t="str">
        <f t="shared" si="970"/>
        <v>AR$1001</v>
      </c>
      <c r="AS1006" s="205" t="str">
        <f t="shared" si="970"/>
        <v>AS$1001</v>
      </c>
      <c r="AT1006" s="205" t="str">
        <f t="shared" si="970"/>
        <v>AT$1001</v>
      </c>
      <c r="AU1006" s="205" t="str">
        <f t="shared" si="970"/>
        <v>AU$1001</v>
      </c>
      <c r="AV1006" s="205" t="str">
        <f t="shared" si="970"/>
        <v>AV$1001</v>
      </c>
      <c r="AW1006" s="205" t="str">
        <f t="shared" si="970"/>
        <v>AW$1001</v>
      </c>
      <c r="AX1006" s="205" t="str">
        <f t="shared" si="970"/>
        <v>AX$1001</v>
      </c>
      <c r="AY1006" s="205" t="str">
        <f t="shared" ref="AY1006:CD1006" si="971">ADDRESS(ROW(AY1001),COLUMN(AY1001),2)</f>
        <v>AY$1001</v>
      </c>
      <c r="AZ1006" s="205" t="str">
        <f t="shared" si="971"/>
        <v>AZ$1001</v>
      </c>
      <c r="BA1006" s="205" t="str">
        <f t="shared" si="971"/>
        <v>BA$1001</v>
      </c>
      <c r="BB1006" s="205" t="str">
        <f t="shared" si="971"/>
        <v>BB$1001</v>
      </c>
      <c r="BC1006" s="205" t="str">
        <f t="shared" si="971"/>
        <v>BC$1001</v>
      </c>
      <c r="BD1006" s="205" t="str">
        <f t="shared" si="971"/>
        <v>BD$1001</v>
      </c>
      <c r="BE1006" s="205" t="str">
        <f t="shared" si="971"/>
        <v>BE$1001</v>
      </c>
      <c r="BF1006" s="205" t="str">
        <f t="shared" si="971"/>
        <v>BF$1001</v>
      </c>
      <c r="BG1006" s="205" t="str">
        <f t="shared" si="971"/>
        <v>BG$1001</v>
      </c>
      <c r="BH1006" s="205" t="str">
        <f t="shared" si="971"/>
        <v>BH$1001</v>
      </c>
      <c r="BI1006" s="205" t="str">
        <f t="shared" si="971"/>
        <v>BI$1001</v>
      </c>
      <c r="BJ1006" s="205" t="str">
        <f t="shared" si="971"/>
        <v>BJ$1001</v>
      </c>
      <c r="BK1006" s="205" t="str">
        <f t="shared" si="971"/>
        <v>BK$1001</v>
      </c>
      <c r="BL1006" s="205" t="str">
        <f t="shared" si="971"/>
        <v>BL$1001</v>
      </c>
      <c r="BM1006" s="205" t="str">
        <f t="shared" si="971"/>
        <v>BM$1001</v>
      </c>
      <c r="BN1006" s="205" t="str">
        <f t="shared" si="971"/>
        <v>BN$1001</v>
      </c>
      <c r="BO1006" s="205" t="str">
        <f t="shared" si="971"/>
        <v>BO$1001</v>
      </c>
      <c r="BP1006" s="205" t="str">
        <f t="shared" si="971"/>
        <v>BP$1001</v>
      </c>
      <c r="BQ1006" s="205" t="str">
        <f t="shared" si="971"/>
        <v>BQ$1001</v>
      </c>
      <c r="BR1006" s="205" t="str">
        <f t="shared" si="971"/>
        <v>BR$1001</v>
      </c>
      <c r="BS1006" s="205" t="str">
        <f t="shared" si="971"/>
        <v>BS$1001</v>
      </c>
      <c r="BT1006" s="205" t="str">
        <f t="shared" si="971"/>
        <v>BT$1001</v>
      </c>
      <c r="BU1006" s="205" t="str">
        <f t="shared" si="971"/>
        <v>BU$1001</v>
      </c>
      <c r="BV1006" s="205" t="str">
        <f t="shared" si="971"/>
        <v>BV$1001</v>
      </c>
      <c r="BW1006" s="205" t="str">
        <f t="shared" si="971"/>
        <v>BW$1001</v>
      </c>
      <c r="BX1006" s="205" t="str">
        <f t="shared" si="971"/>
        <v>BX$1001</v>
      </c>
      <c r="BY1006" s="205" t="str">
        <f t="shared" si="971"/>
        <v>BY$1001</v>
      </c>
      <c r="BZ1006" s="205" t="str">
        <f t="shared" si="971"/>
        <v>BZ$1001</v>
      </c>
      <c r="CA1006" s="205" t="str">
        <f t="shared" si="971"/>
        <v>CA$1001</v>
      </c>
      <c r="CB1006" s="205" t="str">
        <f t="shared" si="971"/>
        <v>CB$1001</v>
      </c>
      <c r="CC1006" s="205" t="str">
        <f t="shared" si="971"/>
        <v>CC$1001</v>
      </c>
      <c r="CD1006" s="205" t="str">
        <f t="shared" si="971"/>
        <v>CD$1001</v>
      </c>
      <c r="CE1006" s="205" t="str">
        <f t="shared" ref="CE1006:CK1006" si="972">ADDRESS(ROW(CE1001),COLUMN(CE1001),2)</f>
        <v>CE$1001</v>
      </c>
      <c r="CF1006" s="205" t="str">
        <f t="shared" si="972"/>
        <v>CF$1001</v>
      </c>
      <c r="CG1006" s="205" t="str">
        <f t="shared" si="972"/>
        <v>CG$1001</v>
      </c>
      <c r="CH1006" s="205" t="str">
        <f t="shared" si="972"/>
        <v>CH$1001</v>
      </c>
      <c r="CI1006" s="205" t="str">
        <f t="shared" si="972"/>
        <v>CI$1001</v>
      </c>
      <c r="CJ1006" s="205" t="str">
        <f t="shared" si="972"/>
        <v>CJ$1001</v>
      </c>
      <c r="CK1006" s="205" t="str">
        <f t="shared" si="972"/>
        <v>CK$1001</v>
      </c>
      <c r="CL1006" s="205" t="str">
        <f t="shared" ref="CL1006" si="973">ADDRESS(ROW(CL1001),COLUMN(CL1001),2)</f>
        <v>CL$1001</v>
      </c>
    </row>
    <row r="1007" spans="2:90" x14ac:dyDescent="0.4">
      <c r="B1007" s="8" t="str">
        <f t="shared" si="963"/>
        <v>(Secondary label)</v>
      </c>
      <c r="C1007" s="12"/>
      <c r="D1007" s="12" t="s">
        <v>730</v>
      </c>
      <c r="E1007" s="12" t="s">
        <v>906</v>
      </c>
      <c r="F1007" s="12"/>
      <c r="G1007" s="12" t="s">
        <v>330</v>
      </c>
      <c r="H1007" s="12"/>
      <c r="I1007" s="60"/>
      <c r="J1007" s="60"/>
      <c r="K1007" s="15"/>
      <c r="L1007" s="15"/>
      <c r="M1007" s="15"/>
      <c r="N1007" s="15"/>
      <c r="O1007" s="15"/>
      <c r="P1007" s="15"/>
      <c r="R1007" s="15"/>
      <c r="S1007" s="172"/>
      <c r="T1007" s="172"/>
      <c r="U1007" s="172"/>
      <c r="V1007" s="172"/>
      <c r="W1007" s="172"/>
      <c r="X1007" s="172"/>
      <c r="Y1007" s="172"/>
      <c r="Z1007" s="172"/>
      <c r="AA1007" s="172"/>
      <c r="AB1007" s="172"/>
      <c r="AC1007" s="172"/>
      <c r="AD1007" s="172"/>
      <c r="AE1007" s="172"/>
      <c r="AF1007" s="172"/>
      <c r="AG1007" s="172"/>
      <c r="AH1007" s="172"/>
      <c r="AI1007" s="172"/>
      <c r="AJ1007" s="172"/>
      <c r="AK1007" s="172"/>
      <c r="AL1007" s="172"/>
      <c r="AM1007" s="172"/>
      <c r="AN1007" s="172"/>
      <c r="AO1007" s="172"/>
      <c r="AP1007" s="172"/>
      <c r="AQ1007" s="172"/>
      <c r="AR1007" s="172"/>
      <c r="AS1007" s="172"/>
      <c r="AT1007" s="172"/>
      <c r="AU1007" s="172"/>
      <c r="AV1007" s="172"/>
      <c r="AW1007" s="172"/>
      <c r="AX1007" s="172"/>
      <c r="AY1007" s="172"/>
      <c r="AZ1007" s="172"/>
      <c r="BA1007" s="172"/>
      <c r="BB1007" s="172"/>
      <c r="BC1007" s="172"/>
      <c r="BD1007" s="172"/>
      <c r="BE1007" s="172"/>
      <c r="BF1007" s="172"/>
      <c r="BG1007" s="172"/>
      <c r="BH1007" s="172"/>
      <c r="BI1007" s="172"/>
      <c r="BJ1007" s="172"/>
      <c r="BK1007" s="172"/>
      <c r="BL1007" s="172"/>
      <c r="BM1007" s="172"/>
      <c r="BN1007" s="172"/>
      <c r="BO1007" s="172"/>
      <c r="BP1007" s="172"/>
      <c r="BQ1007" s="172"/>
      <c r="BR1007" s="172"/>
      <c r="BS1007" s="172"/>
      <c r="BT1007" s="172"/>
      <c r="BU1007" s="172"/>
      <c r="BV1007" s="172"/>
      <c r="BW1007" s="172"/>
      <c r="BX1007" s="172"/>
      <c r="BY1007" s="172"/>
      <c r="BZ1007" s="172"/>
      <c r="CA1007" s="172"/>
      <c r="CB1007" s="172"/>
      <c r="CC1007" s="172"/>
      <c r="CD1007" s="172"/>
      <c r="CE1007" s="172"/>
      <c r="CF1007" s="172"/>
      <c r="CG1007" s="172"/>
      <c r="CH1007" s="172"/>
      <c r="CI1007" s="172"/>
      <c r="CJ1007" s="172"/>
      <c r="CK1007" s="172"/>
      <c r="CL1007" s="172"/>
    </row>
    <row r="1008" spans="2:90" x14ac:dyDescent="0.4">
      <c r="B1008" s="8" t="str">
        <f t="shared" si="963"/>
        <v xml:space="preserve">secondary unit </v>
      </c>
      <c r="C1008" s="12"/>
      <c r="D1008" s="12" t="s">
        <v>730</v>
      </c>
      <c r="E1008" s="12" t="s">
        <v>906</v>
      </c>
      <c r="F1008" s="12"/>
      <c r="G1008" s="12" t="s">
        <v>330</v>
      </c>
      <c r="H1008" s="12"/>
      <c r="I1008" s="60"/>
      <c r="J1008" s="60"/>
      <c r="K1008" s="15"/>
      <c r="L1008" s="15"/>
      <c r="M1008" s="15"/>
      <c r="N1008" s="15"/>
      <c r="O1008" s="15"/>
      <c r="P1008" s="15"/>
      <c r="R1008" s="15"/>
      <c r="S1008" s="172"/>
      <c r="T1008" s="172"/>
      <c r="U1008" s="172"/>
      <c r="V1008" s="172"/>
      <c r="W1008" s="172"/>
      <c r="X1008" s="172"/>
      <c r="Y1008" s="172"/>
      <c r="Z1008" s="172"/>
      <c r="AA1008" s="172"/>
      <c r="AB1008" s="172"/>
      <c r="AC1008" s="172"/>
      <c r="AD1008" s="172"/>
      <c r="AE1008" s="172"/>
      <c r="AF1008" s="172"/>
      <c r="AG1008" s="172"/>
      <c r="AH1008" s="172"/>
      <c r="AI1008" s="172"/>
      <c r="AJ1008" s="172"/>
      <c r="AK1008" s="172"/>
      <c r="AL1008" s="172"/>
      <c r="AM1008" s="172"/>
      <c r="AN1008" s="172"/>
      <c r="AO1008" s="172"/>
      <c r="AP1008" s="172"/>
      <c r="AQ1008" s="172"/>
      <c r="AR1008" s="172"/>
      <c r="AS1008" s="172"/>
      <c r="AT1008" s="172"/>
      <c r="AU1008" s="172"/>
      <c r="AV1008" s="172"/>
      <c r="AW1008" s="172"/>
      <c r="AX1008" s="172"/>
      <c r="AY1008" s="172"/>
      <c r="AZ1008" s="172"/>
      <c r="BA1008" s="172"/>
      <c r="BB1008" s="172"/>
      <c r="BC1008" s="172"/>
      <c r="BD1008" s="172"/>
      <c r="BE1008" s="172"/>
      <c r="BF1008" s="172"/>
      <c r="BG1008" s="172"/>
      <c r="BH1008" s="172"/>
      <c r="BI1008" s="172"/>
      <c r="BJ1008" s="172"/>
      <c r="BK1008" s="172"/>
      <c r="BL1008" s="172"/>
      <c r="BM1008" s="172"/>
      <c r="BN1008" s="172"/>
      <c r="BO1008" s="172"/>
      <c r="BP1008" s="172"/>
      <c r="BQ1008" s="172"/>
      <c r="BR1008" s="172"/>
      <c r="BS1008" s="172"/>
      <c r="BT1008" s="172"/>
      <c r="BU1008" s="172"/>
      <c r="BV1008" s="172"/>
      <c r="BW1008" s="172"/>
      <c r="BX1008" s="172"/>
      <c r="BY1008" s="172"/>
      <c r="BZ1008" s="172"/>
      <c r="CA1008" s="172"/>
      <c r="CB1008" s="172"/>
      <c r="CC1008" s="172"/>
      <c r="CD1008" s="172"/>
      <c r="CE1008" s="172"/>
      <c r="CF1008" s="172"/>
      <c r="CG1008" s="172"/>
      <c r="CH1008" s="172"/>
      <c r="CI1008" s="172"/>
      <c r="CJ1008" s="172"/>
      <c r="CK1008" s="172"/>
      <c r="CL1008" s="172"/>
    </row>
    <row r="1009" spans="2:90" x14ac:dyDescent="0.4">
      <c r="B1009" s="8" t="str">
        <f t="shared" si="963"/>
        <v>Secondary revenue driver</v>
      </c>
      <c r="C1009" s="12"/>
      <c r="D1009" s="12" t="s">
        <v>730</v>
      </c>
      <c r="E1009" s="12" t="s">
        <v>906</v>
      </c>
      <c r="F1009" s="12"/>
      <c r="G1009" s="12" t="s">
        <v>330</v>
      </c>
      <c r="H1009" s="12"/>
      <c r="I1009" s="60"/>
      <c r="J1009" s="60"/>
      <c r="K1009" s="15"/>
      <c r="L1009" s="15"/>
      <c r="M1009" s="15"/>
      <c r="N1009" s="15"/>
      <c r="O1009" s="15"/>
      <c r="P1009" s="15"/>
      <c r="R1009" s="15"/>
      <c r="S1009" s="172"/>
      <c r="T1009" s="172"/>
      <c r="U1009" s="172"/>
      <c r="V1009" s="172"/>
      <c r="W1009" s="172"/>
      <c r="X1009" s="172"/>
      <c r="Y1009" s="172"/>
      <c r="Z1009" s="172"/>
      <c r="AA1009" s="172"/>
      <c r="AB1009" s="172"/>
      <c r="AC1009" s="172"/>
      <c r="AD1009" s="172"/>
      <c r="AE1009" s="172"/>
      <c r="AF1009" s="172"/>
      <c r="AG1009" s="172"/>
      <c r="AH1009" s="172"/>
      <c r="AI1009" s="172"/>
      <c r="AJ1009" s="172"/>
      <c r="AK1009" s="172"/>
      <c r="AL1009" s="172"/>
      <c r="AM1009" s="172"/>
      <c r="AN1009" s="172"/>
      <c r="AO1009" s="172"/>
      <c r="AP1009" s="172"/>
      <c r="AQ1009" s="172"/>
      <c r="AR1009" s="172"/>
      <c r="AS1009" s="172"/>
      <c r="AT1009" s="172"/>
      <c r="AU1009" s="172"/>
      <c r="AV1009" s="172"/>
      <c r="AW1009" s="172"/>
      <c r="AX1009" s="172"/>
      <c r="AY1009" s="172"/>
      <c r="AZ1009" s="172"/>
      <c r="BA1009" s="172"/>
      <c r="BB1009" s="172"/>
      <c r="BC1009" s="172"/>
      <c r="BD1009" s="172"/>
      <c r="BE1009" s="172"/>
      <c r="BF1009" s="172"/>
      <c r="BG1009" s="172"/>
      <c r="BH1009" s="172"/>
      <c r="BI1009" s="172"/>
      <c r="BJ1009" s="172"/>
      <c r="BK1009" s="172"/>
      <c r="BL1009" s="172"/>
      <c r="BM1009" s="172"/>
      <c r="BN1009" s="172"/>
      <c r="BO1009" s="172"/>
      <c r="BP1009" s="172"/>
      <c r="BQ1009" s="172"/>
      <c r="BR1009" s="172"/>
      <c r="BS1009" s="172"/>
      <c r="BT1009" s="172"/>
      <c r="BU1009" s="172"/>
      <c r="BV1009" s="172"/>
      <c r="BW1009" s="172"/>
      <c r="BX1009" s="172"/>
      <c r="BY1009" s="172"/>
      <c r="BZ1009" s="172"/>
      <c r="CA1009" s="172"/>
      <c r="CB1009" s="172"/>
      <c r="CC1009" s="172"/>
      <c r="CD1009" s="172"/>
      <c r="CE1009" s="172"/>
      <c r="CF1009" s="172"/>
      <c r="CG1009" s="172"/>
      <c r="CH1009" s="172"/>
      <c r="CI1009" s="172"/>
      <c r="CJ1009" s="172"/>
      <c r="CK1009" s="172"/>
      <c r="CL1009" s="172"/>
    </row>
    <row r="1010" spans="2:90" x14ac:dyDescent="0.4">
      <c r="B1010" s="8" t="str">
        <f t="shared" si="963"/>
        <v>Secondary volume driver</v>
      </c>
      <c r="C1010" s="12"/>
      <c r="D1010" s="12" t="s">
        <v>730</v>
      </c>
      <c r="E1010" s="12" t="s">
        <v>906</v>
      </c>
      <c r="F1010" s="12"/>
      <c r="G1010" s="12" t="s">
        <v>330</v>
      </c>
      <c r="H1010" s="12"/>
      <c r="I1010" s="60"/>
      <c r="J1010" s="60"/>
      <c r="K1010" s="15"/>
      <c r="L1010" s="15"/>
      <c r="M1010" s="15"/>
      <c r="N1010" s="15"/>
      <c r="O1010" s="15"/>
      <c r="P1010" s="15"/>
      <c r="R1010" s="15"/>
      <c r="S1010" s="172"/>
      <c r="T1010" s="172"/>
      <c r="U1010" s="172"/>
      <c r="V1010" s="172"/>
      <c r="W1010" s="172"/>
      <c r="X1010" s="172"/>
      <c r="Y1010" s="172"/>
      <c r="Z1010" s="172"/>
      <c r="AA1010" s="172"/>
      <c r="AB1010" s="172"/>
      <c r="AC1010" s="172"/>
      <c r="AD1010" s="172"/>
      <c r="AE1010" s="172"/>
      <c r="AF1010" s="172"/>
      <c r="AG1010" s="172"/>
      <c r="AH1010" s="172"/>
      <c r="AI1010" s="172"/>
      <c r="AJ1010" s="172"/>
      <c r="AK1010" s="172"/>
      <c r="AL1010" s="172"/>
      <c r="AM1010" s="172"/>
      <c r="AN1010" s="172"/>
      <c r="AO1010" s="172"/>
      <c r="AP1010" s="172"/>
      <c r="AQ1010" s="172"/>
      <c r="AR1010" s="172"/>
      <c r="AS1010" s="172"/>
      <c r="AT1010" s="172"/>
      <c r="AU1010" s="172"/>
      <c r="AV1010" s="172"/>
      <c r="AW1010" s="172"/>
      <c r="AX1010" s="172"/>
      <c r="AY1010" s="172"/>
      <c r="AZ1010" s="172"/>
      <c r="BA1010" s="172"/>
      <c r="BB1010" s="172"/>
      <c r="BC1010" s="172"/>
      <c r="BD1010" s="172"/>
      <c r="BE1010" s="172"/>
      <c r="BF1010" s="172"/>
      <c r="BG1010" s="172"/>
      <c r="BH1010" s="172"/>
      <c r="BI1010" s="172"/>
      <c r="BJ1010" s="172"/>
      <c r="BK1010" s="172"/>
      <c r="BL1010" s="172"/>
      <c r="BM1010" s="172"/>
      <c r="BN1010" s="172"/>
      <c r="BO1010" s="172"/>
      <c r="BP1010" s="172"/>
      <c r="BQ1010" s="172"/>
      <c r="BR1010" s="172"/>
      <c r="BS1010" s="172"/>
      <c r="BT1010" s="172"/>
      <c r="BU1010" s="172"/>
      <c r="BV1010" s="172"/>
      <c r="BW1010" s="172"/>
      <c r="BX1010" s="172"/>
      <c r="BY1010" s="172"/>
      <c r="BZ1010" s="172"/>
      <c r="CA1010" s="172"/>
      <c r="CB1010" s="172"/>
      <c r="CC1010" s="172"/>
      <c r="CD1010" s="172"/>
      <c r="CE1010" s="172"/>
      <c r="CF1010" s="172"/>
      <c r="CG1010" s="172"/>
      <c r="CH1010" s="172"/>
      <c r="CI1010" s="172"/>
      <c r="CJ1010" s="172"/>
      <c r="CK1010" s="172"/>
      <c r="CL1010" s="172"/>
    </row>
    <row r="1011" spans="2:90" x14ac:dyDescent="0.4">
      <c r="E1011" t="s">
        <v>906</v>
      </c>
    </row>
    <row r="1012" spans="2:90" x14ac:dyDescent="0.4">
      <c r="B1012" s="168" t="s">
        <v>487</v>
      </c>
      <c r="C1012" s="167"/>
      <c r="D1012" s="167"/>
      <c r="E1012" s="167" t="s">
        <v>906</v>
      </c>
      <c r="F1012" s="167"/>
      <c r="G1012" s="167"/>
      <c r="H1012" s="167"/>
      <c r="I1012" s="169"/>
      <c r="J1012" s="169"/>
      <c r="K1012" s="190"/>
      <c r="L1012" s="190"/>
      <c r="M1012" s="190"/>
      <c r="N1012" s="190"/>
      <c r="O1012" s="190"/>
      <c r="P1012" s="190"/>
      <c r="R1012" s="191"/>
      <c r="S1012" s="167"/>
      <c r="T1012" s="167"/>
      <c r="U1012" s="167"/>
      <c r="V1012" s="167"/>
      <c r="W1012" s="167"/>
      <c r="X1012" s="167"/>
      <c r="Y1012" s="167"/>
      <c r="Z1012" s="167"/>
      <c r="AA1012" s="167"/>
      <c r="AB1012" s="167"/>
      <c r="AC1012" s="167"/>
      <c r="AD1012" s="167"/>
      <c r="AE1012" s="167"/>
      <c r="AF1012" s="167"/>
      <c r="AG1012" s="167"/>
      <c r="AH1012" s="167"/>
      <c r="AI1012" s="167"/>
      <c r="AJ1012" s="167"/>
      <c r="AK1012" s="167"/>
      <c r="AL1012" s="167"/>
      <c r="AM1012" s="167"/>
      <c r="AN1012" s="167"/>
      <c r="AO1012" s="167"/>
      <c r="AP1012" s="167"/>
      <c r="AQ1012" s="167"/>
      <c r="AR1012" s="167"/>
      <c r="AS1012" s="167"/>
      <c r="AT1012" s="167"/>
      <c r="AU1012" s="167"/>
      <c r="AV1012" s="167"/>
      <c r="AW1012" s="167"/>
      <c r="AX1012" s="167"/>
      <c r="AY1012" s="167"/>
      <c r="AZ1012" s="167"/>
      <c r="BA1012" s="167"/>
      <c r="BB1012" s="167"/>
      <c r="BC1012" s="167"/>
      <c r="BD1012" s="167"/>
      <c r="BE1012" s="167"/>
      <c r="BF1012" s="167"/>
      <c r="BG1012" s="167"/>
      <c r="BH1012" s="167"/>
      <c r="BI1012" s="167"/>
      <c r="BJ1012" s="167"/>
      <c r="BK1012" s="167"/>
      <c r="BL1012" s="167"/>
      <c r="BM1012" s="167"/>
      <c r="BN1012" s="167"/>
      <c r="BO1012" s="167"/>
      <c r="BP1012" s="167"/>
      <c r="BQ1012" s="167"/>
      <c r="BR1012" s="167"/>
      <c r="BS1012" s="167"/>
      <c r="BT1012" s="167"/>
      <c r="BU1012" s="167"/>
      <c r="BV1012" s="167"/>
      <c r="BW1012" s="167"/>
      <c r="BX1012" s="167"/>
      <c r="BY1012" s="167"/>
      <c r="BZ1012" s="167"/>
      <c r="CA1012" s="167"/>
      <c r="CB1012" s="167"/>
      <c r="CC1012" s="167"/>
      <c r="CD1012" s="167"/>
      <c r="CE1012" s="167"/>
      <c r="CF1012" s="167"/>
      <c r="CG1012" s="167"/>
      <c r="CH1012" s="167"/>
      <c r="CI1012" s="167"/>
      <c r="CJ1012" s="167"/>
      <c r="CK1012" s="167"/>
      <c r="CL1012" s="167"/>
    </row>
    <row r="1013" spans="2:90" x14ac:dyDescent="0.4">
      <c r="B1013" s="168" t="s">
        <v>489</v>
      </c>
      <c r="C1013" s="167"/>
      <c r="D1013" s="167"/>
      <c r="E1013" s="167" t="s">
        <v>906</v>
      </c>
      <c r="F1013" s="167"/>
      <c r="G1013" s="167"/>
      <c r="H1013" s="167"/>
      <c r="I1013" s="169"/>
      <c r="J1013" s="169"/>
      <c r="K1013" s="190"/>
      <c r="L1013" s="190"/>
      <c r="M1013" s="190"/>
      <c r="N1013" s="190"/>
      <c r="O1013" s="190"/>
      <c r="P1013" s="190"/>
      <c r="R1013" s="191"/>
      <c r="S1013" s="167"/>
      <c r="T1013" s="167"/>
      <c r="U1013" s="167"/>
      <c r="V1013" s="167"/>
      <c r="W1013" s="167"/>
      <c r="X1013" s="167"/>
      <c r="Y1013" s="167"/>
      <c r="Z1013" s="167"/>
      <c r="AA1013" s="167"/>
      <c r="AB1013" s="167"/>
      <c r="AC1013" s="167"/>
      <c r="AD1013" s="167"/>
      <c r="AE1013" s="167"/>
      <c r="AF1013" s="167"/>
      <c r="AG1013" s="167"/>
      <c r="AH1013" s="167"/>
      <c r="AI1013" s="167"/>
      <c r="AJ1013" s="167"/>
      <c r="AK1013" s="167"/>
      <c r="AL1013" s="167"/>
      <c r="AM1013" s="167"/>
      <c r="AN1013" s="167"/>
      <c r="AO1013" s="167"/>
      <c r="AP1013" s="167"/>
      <c r="AQ1013" s="167"/>
      <c r="AR1013" s="167"/>
      <c r="AS1013" s="167"/>
      <c r="AT1013" s="167"/>
      <c r="AU1013" s="167"/>
      <c r="AV1013" s="167"/>
      <c r="AW1013" s="167"/>
      <c r="AX1013" s="167"/>
      <c r="AY1013" s="167"/>
      <c r="AZ1013" s="167"/>
      <c r="BA1013" s="167"/>
      <c r="BB1013" s="167"/>
      <c r="BC1013" s="167"/>
      <c r="BD1013" s="167"/>
      <c r="BE1013" s="167"/>
      <c r="BF1013" s="167"/>
      <c r="BG1013" s="167"/>
      <c r="BH1013" s="167"/>
      <c r="BI1013" s="167"/>
      <c r="BJ1013" s="167"/>
      <c r="BK1013" s="167"/>
      <c r="BL1013" s="167"/>
      <c r="BM1013" s="167"/>
      <c r="BN1013" s="167"/>
      <c r="BO1013" s="167"/>
      <c r="BP1013" s="167"/>
      <c r="BQ1013" s="167"/>
      <c r="BR1013" s="167"/>
      <c r="BS1013" s="167"/>
      <c r="BT1013" s="167"/>
      <c r="BU1013" s="167"/>
      <c r="BV1013" s="167"/>
      <c r="BW1013" s="167"/>
      <c r="BX1013" s="167"/>
      <c r="BY1013" s="167"/>
      <c r="BZ1013" s="167"/>
      <c r="CA1013" s="167"/>
      <c r="CB1013" s="167"/>
      <c r="CC1013" s="167"/>
      <c r="CD1013" s="167"/>
      <c r="CE1013" s="167"/>
      <c r="CF1013" s="167"/>
      <c r="CG1013" s="167"/>
      <c r="CH1013" s="167"/>
      <c r="CI1013" s="167"/>
      <c r="CJ1013" s="167"/>
      <c r="CK1013" s="167"/>
      <c r="CL1013" s="167"/>
    </row>
    <row r="1014" spans="2:90" x14ac:dyDescent="0.4">
      <c r="B1014" s="168" t="s">
        <v>459</v>
      </c>
      <c r="C1014" s="167"/>
      <c r="D1014" s="167"/>
      <c r="E1014" s="167" t="s">
        <v>906</v>
      </c>
      <c r="F1014" s="167"/>
      <c r="G1014" s="167"/>
      <c r="H1014" s="167"/>
      <c r="I1014" s="169"/>
      <c r="J1014" s="169"/>
      <c r="K1014" s="190"/>
      <c r="L1014" s="190"/>
      <c r="M1014" s="190"/>
      <c r="N1014" s="190"/>
      <c r="O1014" s="190"/>
      <c r="P1014" s="190"/>
      <c r="R1014" s="191"/>
      <c r="S1014" s="192" t="str">
        <f t="shared" ref="S1014:AX1014" si="974">S$16</f>
        <v>S$12</v>
      </c>
      <c r="T1014" s="192" t="str">
        <f t="shared" si="974"/>
        <v>T$12</v>
      </c>
      <c r="U1014" s="192" t="str">
        <f t="shared" si="974"/>
        <v>U$12</v>
      </c>
      <c r="V1014" s="192" t="str">
        <f t="shared" si="974"/>
        <v>V$12</v>
      </c>
      <c r="W1014" s="192" t="str">
        <f t="shared" si="974"/>
        <v>W$12</v>
      </c>
      <c r="X1014" s="192" t="str">
        <f t="shared" si="974"/>
        <v>X$12</v>
      </c>
      <c r="Y1014" s="192" t="str">
        <f t="shared" si="974"/>
        <v>Y$12</v>
      </c>
      <c r="Z1014" s="192" t="str">
        <f t="shared" si="974"/>
        <v>Z$12</v>
      </c>
      <c r="AA1014" s="192" t="str">
        <f t="shared" si="974"/>
        <v>AA$12</v>
      </c>
      <c r="AB1014" s="192" t="str">
        <f t="shared" si="974"/>
        <v>AB$12</v>
      </c>
      <c r="AC1014" s="192" t="str">
        <f t="shared" si="974"/>
        <v>AC$12</v>
      </c>
      <c r="AD1014" s="192" t="str">
        <f t="shared" si="974"/>
        <v>AD$12</v>
      </c>
      <c r="AE1014" s="192" t="str">
        <f t="shared" si="974"/>
        <v>AE$12</v>
      </c>
      <c r="AF1014" s="192" t="str">
        <f t="shared" si="974"/>
        <v>AF$12</v>
      </c>
      <c r="AG1014" s="192" t="str">
        <f t="shared" si="974"/>
        <v>AG$12</v>
      </c>
      <c r="AH1014" s="192" t="str">
        <f t="shared" si="974"/>
        <v>AH$12</v>
      </c>
      <c r="AI1014" s="192" t="str">
        <f t="shared" si="974"/>
        <v>AI$12</v>
      </c>
      <c r="AJ1014" s="192" t="str">
        <f t="shared" si="974"/>
        <v>AJ$12</v>
      </c>
      <c r="AK1014" s="192" t="str">
        <f t="shared" si="974"/>
        <v>AK$12</v>
      </c>
      <c r="AL1014" s="192" t="str">
        <f t="shared" si="974"/>
        <v>AL$12</v>
      </c>
      <c r="AM1014" s="192" t="str">
        <f t="shared" si="974"/>
        <v>AM$12</v>
      </c>
      <c r="AN1014" s="192" t="str">
        <f t="shared" si="974"/>
        <v>AN$12</v>
      </c>
      <c r="AO1014" s="192" t="str">
        <f t="shared" si="974"/>
        <v>AO$12</v>
      </c>
      <c r="AP1014" s="192" t="str">
        <f t="shared" si="974"/>
        <v>AP$12</v>
      </c>
      <c r="AQ1014" s="192" t="str">
        <f t="shared" si="974"/>
        <v>AQ$12</v>
      </c>
      <c r="AR1014" s="192" t="str">
        <f t="shared" si="974"/>
        <v>AR$12</v>
      </c>
      <c r="AS1014" s="192" t="str">
        <f t="shared" si="974"/>
        <v>AS$12</v>
      </c>
      <c r="AT1014" s="192" t="str">
        <f t="shared" si="974"/>
        <v>AT$12</v>
      </c>
      <c r="AU1014" s="192" t="str">
        <f t="shared" si="974"/>
        <v>AU$12</v>
      </c>
      <c r="AV1014" s="192" t="str">
        <f t="shared" si="974"/>
        <v>AV$12</v>
      </c>
      <c r="AW1014" s="192" t="str">
        <f t="shared" si="974"/>
        <v>AW$12</v>
      </c>
      <c r="AX1014" s="192" t="str">
        <f t="shared" si="974"/>
        <v>AX$12</v>
      </c>
      <c r="AY1014" s="192" t="str">
        <f t="shared" ref="AY1014:CD1014" si="975">AY$16</f>
        <v>AY$12</v>
      </c>
      <c r="AZ1014" s="192" t="str">
        <f t="shared" si="975"/>
        <v>AZ$12</v>
      </c>
      <c r="BA1014" s="192" t="str">
        <f t="shared" si="975"/>
        <v>BA$12</v>
      </c>
      <c r="BB1014" s="192" t="str">
        <f t="shared" si="975"/>
        <v>BB$12</v>
      </c>
      <c r="BC1014" s="192" t="str">
        <f t="shared" si="975"/>
        <v>BC$12</v>
      </c>
      <c r="BD1014" s="192" t="str">
        <f t="shared" si="975"/>
        <v>BD$12</v>
      </c>
      <c r="BE1014" s="192" t="str">
        <f t="shared" si="975"/>
        <v>BE$12</v>
      </c>
      <c r="BF1014" s="192" t="str">
        <f t="shared" si="975"/>
        <v>BF$12</v>
      </c>
      <c r="BG1014" s="192" t="str">
        <f t="shared" si="975"/>
        <v>BG$12</v>
      </c>
      <c r="BH1014" s="192" t="str">
        <f t="shared" si="975"/>
        <v>BH$12</v>
      </c>
      <c r="BI1014" s="192" t="str">
        <f t="shared" si="975"/>
        <v>BI$12</v>
      </c>
      <c r="BJ1014" s="192" t="str">
        <f t="shared" si="975"/>
        <v>BJ$12</v>
      </c>
      <c r="BK1014" s="192" t="str">
        <f t="shared" si="975"/>
        <v>BK$12</v>
      </c>
      <c r="BL1014" s="192" t="str">
        <f t="shared" si="975"/>
        <v>BL$12</v>
      </c>
      <c r="BM1014" s="192" t="str">
        <f t="shared" si="975"/>
        <v>BM$12</v>
      </c>
      <c r="BN1014" s="192" t="str">
        <f t="shared" si="975"/>
        <v>BN$12</v>
      </c>
      <c r="BO1014" s="192" t="str">
        <f t="shared" si="975"/>
        <v>BO$12</v>
      </c>
      <c r="BP1014" s="192" t="str">
        <f t="shared" si="975"/>
        <v>BP$12</v>
      </c>
      <c r="BQ1014" s="192" t="str">
        <f t="shared" si="975"/>
        <v>BQ$12</v>
      </c>
      <c r="BR1014" s="192" t="str">
        <f t="shared" si="975"/>
        <v>BR$12</v>
      </c>
      <c r="BS1014" s="192" t="str">
        <f t="shared" si="975"/>
        <v>BS$12</v>
      </c>
      <c r="BT1014" s="192" t="str">
        <f t="shared" si="975"/>
        <v>BT$12</v>
      </c>
      <c r="BU1014" s="192" t="str">
        <f t="shared" si="975"/>
        <v>BU$12</v>
      </c>
      <c r="BV1014" s="192" t="str">
        <f t="shared" si="975"/>
        <v>BV$12</v>
      </c>
      <c r="BW1014" s="192" t="str">
        <f t="shared" si="975"/>
        <v>BW$12</v>
      </c>
      <c r="BX1014" s="192" t="str">
        <f t="shared" si="975"/>
        <v>BX$12</v>
      </c>
      <c r="BY1014" s="192" t="str">
        <f t="shared" si="975"/>
        <v>BY$12</v>
      </c>
      <c r="BZ1014" s="192" t="str">
        <f t="shared" si="975"/>
        <v>BZ$12</v>
      </c>
      <c r="CA1014" s="192" t="str">
        <f t="shared" si="975"/>
        <v>CA$12</v>
      </c>
      <c r="CB1014" s="192" t="str">
        <f t="shared" si="975"/>
        <v>CB$12</v>
      </c>
      <c r="CC1014" s="192" t="str">
        <f t="shared" si="975"/>
        <v>CC$12</v>
      </c>
      <c r="CD1014" s="192" t="str">
        <f t="shared" si="975"/>
        <v>CD$12</v>
      </c>
      <c r="CE1014" s="192" t="str">
        <f t="shared" ref="CE1014:CL1014" si="976">CE$16</f>
        <v>CE$12</v>
      </c>
      <c r="CF1014" s="192" t="str">
        <f t="shared" si="976"/>
        <v>CF$12</v>
      </c>
      <c r="CG1014" s="192" t="str">
        <f t="shared" si="976"/>
        <v>CG$12</v>
      </c>
      <c r="CH1014" s="192" t="str">
        <f t="shared" si="976"/>
        <v>CH$12</v>
      </c>
      <c r="CI1014" s="192" t="str">
        <f t="shared" si="976"/>
        <v>CI$12</v>
      </c>
      <c r="CJ1014" s="192" t="str">
        <f t="shared" si="976"/>
        <v>CJ$12</v>
      </c>
      <c r="CK1014" s="192" t="str">
        <f t="shared" si="976"/>
        <v>CK$12</v>
      </c>
      <c r="CL1014" s="192" t="str">
        <f t="shared" si="976"/>
        <v>CL$12</v>
      </c>
    </row>
    <row r="1015" spans="2:90" x14ac:dyDescent="0.4">
      <c r="B1015" s="168" t="s">
        <v>460</v>
      </c>
      <c r="C1015" s="193"/>
      <c r="D1015" s="193"/>
      <c r="E1015" s="193" t="s">
        <v>906</v>
      </c>
      <c r="F1015" s="193"/>
      <c r="G1015" s="193"/>
      <c r="H1015" s="193"/>
      <c r="I1015" s="194"/>
      <c r="J1015" s="194"/>
      <c r="K1015" s="195"/>
      <c r="L1015" s="195"/>
      <c r="M1015" s="195"/>
      <c r="N1015" s="195"/>
      <c r="O1015" s="195"/>
      <c r="P1015" s="195"/>
      <c r="R1015" s="195"/>
      <c r="S1015" s="192" t="str">
        <f t="shared" ref="S1015:AX1015" si="977">S$17</f>
        <v>S$13</v>
      </c>
      <c r="T1015" s="192" t="str">
        <f t="shared" si="977"/>
        <v>T$13</v>
      </c>
      <c r="U1015" s="192" t="str">
        <f t="shared" si="977"/>
        <v>U$13</v>
      </c>
      <c r="V1015" s="192" t="str">
        <f t="shared" si="977"/>
        <v>V$13</v>
      </c>
      <c r="W1015" s="192" t="str">
        <f t="shared" si="977"/>
        <v>W$13</v>
      </c>
      <c r="X1015" s="192" t="str">
        <f t="shared" si="977"/>
        <v>X$13</v>
      </c>
      <c r="Y1015" s="192" t="str">
        <f t="shared" si="977"/>
        <v>Y$13</v>
      </c>
      <c r="Z1015" s="192" t="str">
        <f t="shared" si="977"/>
        <v>Z$13</v>
      </c>
      <c r="AA1015" s="192" t="str">
        <f t="shared" si="977"/>
        <v>AA$13</v>
      </c>
      <c r="AB1015" s="192" t="str">
        <f t="shared" si="977"/>
        <v>AB$13</v>
      </c>
      <c r="AC1015" s="192" t="str">
        <f t="shared" si="977"/>
        <v>AC$13</v>
      </c>
      <c r="AD1015" s="192" t="str">
        <f t="shared" si="977"/>
        <v>AD$13</v>
      </c>
      <c r="AE1015" s="192" t="str">
        <f t="shared" si="977"/>
        <v>AE$13</v>
      </c>
      <c r="AF1015" s="192" t="str">
        <f t="shared" si="977"/>
        <v>AF$13</v>
      </c>
      <c r="AG1015" s="192" t="str">
        <f t="shared" si="977"/>
        <v>AG$13</v>
      </c>
      <c r="AH1015" s="192" t="str">
        <f t="shared" si="977"/>
        <v>AH$13</v>
      </c>
      <c r="AI1015" s="192" t="str">
        <f t="shared" si="977"/>
        <v>AI$13</v>
      </c>
      <c r="AJ1015" s="192" t="str">
        <f t="shared" si="977"/>
        <v>AJ$13</v>
      </c>
      <c r="AK1015" s="192" t="str">
        <f t="shared" si="977"/>
        <v>AK$13</v>
      </c>
      <c r="AL1015" s="192" t="str">
        <f t="shared" si="977"/>
        <v>AL$13</v>
      </c>
      <c r="AM1015" s="192" t="str">
        <f t="shared" si="977"/>
        <v>AM$13</v>
      </c>
      <c r="AN1015" s="192" t="str">
        <f t="shared" si="977"/>
        <v>AN$13</v>
      </c>
      <c r="AO1015" s="192" t="str">
        <f t="shared" si="977"/>
        <v>AO$13</v>
      </c>
      <c r="AP1015" s="192" t="str">
        <f t="shared" si="977"/>
        <v>AP$13</v>
      </c>
      <c r="AQ1015" s="192" t="str">
        <f t="shared" si="977"/>
        <v>AQ$13</v>
      </c>
      <c r="AR1015" s="192" t="str">
        <f t="shared" si="977"/>
        <v>AR$13</v>
      </c>
      <c r="AS1015" s="192" t="str">
        <f t="shared" si="977"/>
        <v>AS$13</v>
      </c>
      <c r="AT1015" s="192" t="str">
        <f t="shared" si="977"/>
        <v>AT$13</v>
      </c>
      <c r="AU1015" s="192" t="str">
        <f t="shared" si="977"/>
        <v>AU$13</v>
      </c>
      <c r="AV1015" s="192" t="str">
        <f t="shared" si="977"/>
        <v>AV$13</v>
      </c>
      <c r="AW1015" s="192" t="str">
        <f t="shared" si="977"/>
        <v>AW$13</v>
      </c>
      <c r="AX1015" s="192" t="str">
        <f t="shared" si="977"/>
        <v>AX$13</v>
      </c>
      <c r="AY1015" s="192" t="str">
        <f t="shared" ref="AY1015:CD1015" si="978">AY$17</f>
        <v>AY$13</v>
      </c>
      <c r="AZ1015" s="192" t="str">
        <f t="shared" si="978"/>
        <v>AZ$13</v>
      </c>
      <c r="BA1015" s="192" t="str">
        <f t="shared" si="978"/>
        <v>BA$13</v>
      </c>
      <c r="BB1015" s="192" t="str">
        <f t="shared" si="978"/>
        <v>BB$13</v>
      </c>
      <c r="BC1015" s="192" t="str">
        <f t="shared" si="978"/>
        <v>BC$13</v>
      </c>
      <c r="BD1015" s="192" t="str">
        <f t="shared" si="978"/>
        <v>BD$13</v>
      </c>
      <c r="BE1015" s="192" t="str">
        <f t="shared" si="978"/>
        <v>BE$13</v>
      </c>
      <c r="BF1015" s="192" t="str">
        <f t="shared" si="978"/>
        <v>BF$13</v>
      </c>
      <c r="BG1015" s="192" t="str">
        <f t="shared" si="978"/>
        <v>BG$13</v>
      </c>
      <c r="BH1015" s="192" t="str">
        <f t="shared" si="978"/>
        <v>BH$13</v>
      </c>
      <c r="BI1015" s="192" t="str">
        <f t="shared" si="978"/>
        <v>BI$13</v>
      </c>
      <c r="BJ1015" s="192" t="str">
        <f t="shared" si="978"/>
        <v>BJ$13</v>
      </c>
      <c r="BK1015" s="192" t="str">
        <f t="shared" si="978"/>
        <v>BK$13</v>
      </c>
      <c r="BL1015" s="192" t="str">
        <f t="shared" si="978"/>
        <v>BL$13</v>
      </c>
      <c r="BM1015" s="192" t="str">
        <f t="shared" si="978"/>
        <v>BM$13</v>
      </c>
      <c r="BN1015" s="192" t="str">
        <f t="shared" si="978"/>
        <v>BN$13</v>
      </c>
      <c r="BO1015" s="192" t="str">
        <f t="shared" si="978"/>
        <v>BO$13</v>
      </c>
      <c r="BP1015" s="192" t="str">
        <f t="shared" si="978"/>
        <v>BP$13</v>
      </c>
      <c r="BQ1015" s="192" t="str">
        <f t="shared" si="978"/>
        <v>BQ$13</v>
      </c>
      <c r="BR1015" s="192" t="str">
        <f t="shared" si="978"/>
        <v>BR$13</v>
      </c>
      <c r="BS1015" s="192" t="str">
        <f t="shared" si="978"/>
        <v>BS$13</v>
      </c>
      <c r="BT1015" s="192" t="str">
        <f t="shared" si="978"/>
        <v>BT$13</v>
      </c>
      <c r="BU1015" s="192" t="str">
        <f t="shared" si="978"/>
        <v>BU$13</v>
      </c>
      <c r="BV1015" s="192" t="str">
        <f t="shared" si="978"/>
        <v>BV$13</v>
      </c>
      <c r="BW1015" s="192" t="str">
        <f t="shared" si="978"/>
        <v>BW$13</v>
      </c>
      <c r="BX1015" s="192" t="str">
        <f t="shared" si="978"/>
        <v>BX$13</v>
      </c>
      <c r="BY1015" s="192" t="str">
        <f t="shared" si="978"/>
        <v>BY$13</v>
      </c>
      <c r="BZ1015" s="192" t="str">
        <f t="shared" si="978"/>
        <v>BZ$13</v>
      </c>
      <c r="CA1015" s="192" t="str">
        <f t="shared" si="978"/>
        <v>CA$13</v>
      </c>
      <c r="CB1015" s="192" t="str">
        <f t="shared" si="978"/>
        <v>CB$13</v>
      </c>
      <c r="CC1015" s="192" t="str">
        <f t="shared" si="978"/>
        <v>CC$13</v>
      </c>
      <c r="CD1015" s="192" t="str">
        <f t="shared" si="978"/>
        <v>CD$13</v>
      </c>
      <c r="CE1015" s="192" t="str">
        <f t="shared" ref="CE1015:CL1015" si="979">CE$17</f>
        <v>CE$13</v>
      </c>
      <c r="CF1015" s="192" t="str">
        <f t="shared" si="979"/>
        <v>CF$13</v>
      </c>
      <c r="CG1015" s="192" t="str">
        <f t="shared" si="979"/>
        <v>CG$13</v>
      </c>
      <c r="CH1015" s="192" t="str">
        <f t="shared" si="979"/>
        <v>CH$13</v>
      </c>
      <c r="CI1015" s="192" t="str">
        <f t="shared" si="979"/>
        <v>CI$13</v>
      </c>
      <c r="CJ1015" s="192" t="str">
        <f t="shared" si="979"/>
        <v>CJ$13</v>
      </c>
      <c r="CK1015" s="192" t="str">
        <f t="shared" si="979"/>
        <v>CK$13</v>
      </c>
      <c r="CL1015" s="192" t="str">
        <f t="shared" si="979"/>
        <v>CL$13</v>
      </c>
    </row>
    <row r="1016" spans="2:90" x14ac:dyDescent="0.4">
      <c r="B1016" s="168" t="s">
        <v>488</v>
      </c>
      <c r="C1016" s="193"/>
      <c r="D1016" s="193"/>
      <c r="E1016" s="193" t="s">
        <v>906</v>
      </c>
      <c r="F1016" s="193"/>
      <c r="G1016" s="193"/>
      <c r="H1016" s="193"/>
      <c r="I1016" s="194"/>
      <c r="J1016" s="194"/>
      <c r="K1016" s="195"/>
      <c r="L1016" s="195"/>
      <c r="M1016" s="195"/>
      <c r="N1016" s="195"/>
      <c r="O1016" s="195"/>
      <c r="P1016" s="195"/>
      <c r="R1016" s="195"/>
      <c r="S1016" s="192"/>
      <c r="T1016" s="192"/>
      <c r="U1016" s="192"/>
      <c r="V1016" s="192"/>
      <c r="W1016" s="192"/>
      <c r="X1016" s="192"/>
      <c r="Y1016" s="192"/>
      <c r="Z1016" s="192"/>
      <c r="AA1016" s="192"/>
      <c r="AB1016" s="192"/>
      <c r="AC1016" s="192"/>
      <c r="AD1016" s="192"/>
      <c r="AE1016" s="192"/>
      <c r="AF1016" s="192"/>
      <c r="AG1016" s="192"/>
      <c r="AH1016" s="192"/>
      <c r="AI1016" s="192"/>
      <c r="AJ1016" s="192"/>
      <c r="AK1016" s="192"/>
      <c r="AL1016" s="192"/>
      <c r="AM1016" s="192"/>
      <c r="AN1016" s="192"/>
      <c r="AO1016" s="192"/>
      <c r="AP1016" s="192"/>
      <c r="AQ1016" s="192"/>
      <c r="AR1016" s="192"/>
      <c r="AS1016" s="192"/>
      <c r="AT1016" s="192"/>
      <c r="AU1016" s="192"/>
      <c r="AV1016" s="192"/>
      <c r="AW1016" s="192"/>
      <c r="AX1016" s="192"/>
      <c r="AY1016" s="192"/>
      <c r="AZ1016" s="192"/>
      <c r="BA1016" s="192"/>
      <c r="BB1016" s="192"/>
      <c r="BC1016" s="192"/>
      <c r="BD1016" s="192"/>
      <c r="BE1016" s="192"/>
      <c r="BF1016" s="192"/>
      <c r="BG1016" s="192"/>
      <c r="BH1016" s="192"/>
      <c r="BI1016" s="192"/>
      <c r="BJ1016" s="192"/>
      <c r="BK1016" s="192"/>
      <c r="BL1016" s="192"/>
      <c r="BM1016" s="192"/>
      <c r="BN1016" s="192"/>
      <c r="BO1016" s="192"/>
      <c r="BP1016" s="192"/>
      <c r="BQ1016" s="192"/>
      <c r="BR1016" s="192"/>
      <c r="BS1016" s="192"/>
      <c r="BT1016" s="192"/>
      <c r="BU1016" s="192"/>
      <c r="BV1016" s="192"/>
      <c r="BW1016" s="192"/>
      <c r="BX1016" s="192"/>
      <c r="BY1016" s="192"/>
      <c r="BZ1016" s="192"/>
      <c r="CA1016" s="192"/>
      <c r="CB1016" s="192"/>
      <c r="CC1016" s="192"/>
      <c r="CD1016" s="192"/>
      <c r="CE1016" s="192"/>
      <c r="CF1016" s="192"/>
      <c r="CG1016" s="192"/>
      <c r="CH1016" s="192"/>
      <c r="CI1016" s="192"/>
      <c r="CJ1016" s="192"/>
      <c r="CK1016" s="192"/>
      <c r="CL1016" s="192"/>
    </row>
    <row r="1017" spans="2:90" x14ac:dyDescent="0.4">
      <c r="B1017" s="168" t="s">
        <v>501</v>
      </c>
      <c r="C1017" s="193"/>
      <c r="D1017" s="193"/>
      <c r="E1017" s="193" t="s">
        <v>906</v>
      </c>
      <c r="F1017" s="193"/>
      <c r="G1017" s="193"/>
      <c r="H1017" s="193"/>
      <c r="I1017" s="194"/>
      <c r="J1017" s="194"/>
      <c r="K1017" s="195"/>
      <c r="L1017" s="195"/>
      <c r="M1017" s="195"/>
      <c r="N1017" s="195"/>
      <c r="O1017" s="195"/>
      <c r="P1017" s="195"/>
      <c r="R1017" s="195"/>
      <c r="S1017" s="183"/>
      <c r="T1017" s="183"/>
      <c r="U1017" s="183"/>
      <c r="V1017" s="183"/>
      <c r="W1017" s="183"/>
      <c r="X1017" s="183"/>
      <c r="Y1017" s="183"/>
      <c r="Z1017" s="183"/>
      <c r="AA1017" s="183"/>
      <c r="AB1017" s="183"/>
      <c r="AC1017" s="183"/>
      <c r="AD1017" s="183"/>
      <c r="AE1017" s="183"/>
      <c r="AF1017" s="183"/>
      <c r="AG1017" s="183"/>
      <c r="AH1017" s="183"/>
      <c r="AI1017" s="183"/>
      <c r="AJ1017" s="183"/>
      <c r="AK1017" s="183"/>
      <c r="AL1017" s="183"/>
      <c r="AM1017" s="183"/>
      <c r="AN1017" s="183"/>
      <c r="AO1017" s="183"/>
      <c r="AP1017" s="183"/>
      <c r="AQ1017" s="183"/>
      <c r="AR1017" s="183"/>
      <c r="AS1017" s="183"/>
      <c r="AT1017" s="183"/>
      <c r="AU1017" s="183"/>
      <c r="AV1017" s="183"/>
      <c r="AW1017" s="183"/>
      <c r="AX1017" s="183"/>
      <c r="AY1017" s="183"/>
      <c r="AZ1017" s="183"/>
      <c r="BA1017" s="183"/>
      <c r="BB1017" s="183"/>
      <c r="BC1017" s="183"/>
      <c r="BD1017" s="183"/>
      <c r="BE1017" s="183"/>
      <c r="BF1017" s="183"/>
      <c r="BG1017" s="183"/>
      <c r="BH1017" s="183"/>
      <c r="BI1017" s="183"/>
      <c r="BJ1017" s="183"/>
      <c r="BK1017" s="183"/>
      <c r="BL1017" s="183"/>
      <c r="BM1017" s="183"/>
      <c r="BN1017" s="183"/>
      <c r="BO1017" s="183"/>
      <c r="BP1017" s="183"/>
      <c r="BQ1017" s="183"/>
      <c r="BR1017" s="183"/>
      <c r="BS1017" s="183"/>
      <c r="BT1017" s="183"/>
      <c r="BU1017" s="183"/>
      <c r="BV1017" s="183"/>
      <c r="BW1017" s="183"/>
      <c r="BX1017" s="183"/>
      <c r="BY1017" s="183"/>
      <c r="BZ1017" s="183"/>
      <c r="CA1017" s="183"/>
      <c r="CB1017" s="183"/>
      <c r="CC1017" s="183"/>
      <c r="CD1017" s="183"/>
      <c r="CE1017" s="183"/>
      <c r="CF1017" s="183"/>
      <c r="CG1017" s="183"/>
      <c r="CH1017" s="183"/>
      <c r="CI1017" s="183"/>
      <c r="CJ1017" s="183"/>
      <c r="CK1017" s="183"/>
      <c r="CL1017" s="183"/>
    </row>
    <row r="1018" spans="2:90" x14ac:dyDescent="0.4">
      <c r="B1018" s="168" t="s">
        <v>461</v>
      </c>
      <c r="C1018" s="193"/>
      <c r="D1018" s="193"/>
      <c r="E1018" s="193" t="s">
        <v>906</v>
      </c>
      <c r="F1018" s="193"/>
      <c r="G1018" s="193"/>
      <c r="H1018" s="193"/>
      <c r="I1018" s="194"/>
      <c r="J1018" s="194"/>
      <c r="K1018" s="195"/>
      <c r="L1018" s="195"/>
      <c r="M1018" s="195"/>
      <c r="N1018" s="195"/>
      <c r="O1018" s="195"/>
      <c r="P1018" s="195"/>
      <c r="R1018" s="195"/>
      <c r="S1018" s="183" t="str">
        <f t="shared" ref="S1018:AX1018" si="980">S$18</f>
        <v>S$14</v>
      </c>
      <c r="T1018" s="183" t="str">
        <f t="shared" si="980"/>
        <v>T$14</v>
      </c>
      <c r="U1018" s="183" t="str">
        <f t="shared" si="980"/>
        <v>U$14</v>
      </c>
      <c r="V1018" s="183" t="str">
        <f t="shared" si="980"/>
        <v>V$14</v>
      </c>
      <c r="W1018" s="183" t="str">
        <f t="shared" si="980"/>
        <v>W$14</v>
      </c>
      <c r="X1018" s="183" t="str">
        <f t="shared" si="980"/>
        <v>X$14</v>
      </c>
      <c r="Y1018" s="183" t="str">
        <f t="shared" si="980"/>
        <v>Y$14</v>
      </c>
      <c r="Z1018" s="183" t="str">
        <f t="shared" si="980"/>
        <v>Z$14</v>
      </c>
      <c r="AA1018" s="183" t="str">
        <f t="shared" si="980"/>
        <v>AA$14</v>
      </c>
      <c r="AB1018" s="183" t="str">
        <f t="shared" si="980"/>
        <v>AB$14</v>
      </c>
      <c r="AC1018" s="183" t="str">
        <f t="shared" si="980"/>
        <v>AC$14</v>
      </c>
      <c r="AD1018" s="183" t="str">
        <f t="shared" si="980"/>
        <v>AD$14</v>
      </c>
      <c r="AE1018" s="183" t="str">
        <f t="shared" si="980"/>
        <v>AE$14</v>
      </c>
      <c r="AF1018" s="183" t="str">
        <f t="shared" si="980"/>
        <v>AF$14</v>
      </c>
      <c r="AG1018" s="183" t="str">
        <f t="shared" si="980"/>
        <v>AG$14</v>
      </c>
      <c r="AH1018" s="183" t="str">
        <f t="shared" si="980"/>
        <v>AH$14</v>
      </c>
      <c r="AI1018" s="183" t="str">
        <f t="shared" si="980"/>
        <v>AI$14</v>
      </c>
      <c r="AJ1018" s="183" t="str">
        <f t="shared" si="980"/>
        <v>AJ$14</v>
      </c>
      <c r="AK1018" s="183" t="str">
        <f t="shared" si="980"/>
        <v>AK$14</v>
      </c>
      <c r="AL1018" s="183" t="str">
        <f t="shared" si="980"/>
        <v>AL$14</v>
      </c>
      <c r="AM1018" s="183" t="str">
        <f t="shared" si="980"/>
        <v>AM$14</v>
      </c>
      <c r="AN1018" s="183" t="str">
        <f t="shared" si="980"/>
        <v>AN$14</v>
      </c>
      <c r="AO1018" s="183" t="str">
        <f t="shared" si="980"/>
        <v>AO$14</v>
      </c>
      <c r="AP1018" s="183" t="str">
        <f t="shared" si="980"/>
        <v>AP$14</v>
      </c>
      <c r="AQ1018" s="183" t="str">
        <f t="shared" si="980"/>
        <v>AQ$14</v>
      </c>
      <c r="AR1018" s="183" t="str">
        <f t="shared" si="980"/>
        <v>AR$14</v>
      </c>
      <c r="AS1018" s="183" t="str">
        <f t="shared" si="980"/>
        <v>AS$14</v>
      </c>
      <c r="AT1018" s="183" t="str">
        <f t="shared" si="980"/>
        <v>AT$14</v>
      </c>
      <c r="AU1018" s="183" t="str">
        <f t="shared" si="980"/>
        <v>AU$14</v>
      </c>
      <c r="AV1018" s="183" t="str">
        <f t="shared" si="980"/>
        <v>AV$14</v>
      </c>
      <c r="AW1018" s="183" t="str">
        <f t="shared" si="980"/>
        <v>AW$14</v>
      </c>
      <c r="AX1018" s="183" t="str">
        <f t="shared" si="980"/>
        <v>AX$14</v>
      </c>
      <c r="AY1018" s="183" t="str">
        <f t="shared" ref="AY1018:CD1018" si="981">AY$18</f>
        <v>AY$14</v>
      </c>
      <c r="AZ1018" s="183" t="str">
        <f t="shared" si="981"/>
        <v>AZ$14</v>
      </c>
      <c r="BA1018" s="183" t="str">
        <f t="shared" si="981"/>
        <v>BA$14</v>
      </c>
      <c r="BB1018" s="183" t="str">
        <f t="shared" si="981"/>
        <v>BB$14</v>
      </c>
      <c r="BC1018" s="183" t="str">
        <f t="shared" si="981"/>
        <v>BC$14</v>
      </c>
      <c r="BD1018" s="183" t="str">
        <f t="shared" si="981"/>
        <v>BD$14</v>
      </c>
      <c r="BE1018" s="183" t="str">
        <f t="shared" si="981"/>
        <v>BE$14</v>
      </c>
      <c r="BF1018" s="183" t="str">
        <f t="shared" si="981"/>
        <v>BF$14</v>
      </c>
      <c r="BG1018" s="183" t="str">
        <f t="shared" si="981"/>
        <v>BG$14</v>
      </c>
      <c r="BH1018" s="183" t="str">
        <f t="shared" si="981"/>
        <v>BH$14</v>
      </c>
      <c r="BI1018" s="183" t="str">
        <f t="shared" si="981"/>
        <v>BI$14</v>
      </c>
      <c r="BJ1018" s="183" t="str">
        <f t="shared" si="981"/>
        <v>BJ$14</v>
      </c>
      <c r="BK1018" s="183" t="str">
        <f t="shared" si="981"/>
        <v>BK$14</v>
      </c>
      <c r="BL1018" s="183" t="str">
        <f t="shared" si="981"/>
        <v>BL$14</v>
      </c>
      <c r="BM1018" s="183" t="str">
        <f t="shared" si="981"/>
        <v>BM$14</v>
      </c>
      <c r="BN1018" s="183" t="str">
        <f t="shared" si="981"/>
        <v>BN$14</v>
      </c>
      <c r="BO1018" s="183" t="str">
        <f t="shared" si="981"/>
        <v>BO$14</v>
      </c>
      <c r="BP1018" s="183" t="str">
        <f t="shared" si="981"/>
        <v>BP$14</v>
      </c>
      <c r="BQ1018" s="183" t="str">
        <f t="shared" si="981"/>
        <v>BQ$14</v>
      </c>
      <c r="BR1018" s="183" t="str">
        <f t="shared" si="981"/>
        <v>BR$14</v>
      </c>
      <c r="BS1018" s="183" t="str">
        <f t="shared" si="981"/>
        <v>BS$14</v>
      </c>
      <c r="BT1018" s="183" t="str">
        <f t="shared" si="981"/>
        <v>BT$14</v>
      </c>
      <c r="BU1018" s="183" t="str">
        <f t="shared" si="981"/>
        <v>BU$14</v>
      </c>
      <c r="BV1018" s="183" t="str">
        <f t="shared" si="981"/>
        <v>BV$14</v>
      </c>
      <c r="BW1018" s="183" t="str">
        <f t="shared" si="981"/>
        <v>BW$14</v>
      </c>
      <c r="BX1018" s="183" t="str">
        <f t="shared" si="981"/>
        <v>BX$14</v>
      </c>
      <c r="BY1018" s="183" t="str">
        <f t="shared" si="981"/>
        <v>BY$14</v>
      </c>
      <c r="BZ1018" s="183" t="str">
        <f t="shared" si="981"/>
        <v>BZ$14</v>
      </c>
      <c r="CA1018" s="183" t="str">
        <f t="shared" si="981"/>
        <v>CA$14</v>
      </c>
      <c r="CB1018" s="183" t="str">
        <f t="shared" si="981"/>
        <v>CB$14</v>
      </c>
      <c r="CC1018" s="183" t="str">
        <f t="shared" si="981"/>
        <v>CC$14</v>
      </c>
      <c r="CD1018" s="183" t="str">
        <f t="shared" si="981"/>
        <v>CD$14</v>
      </c>
      <c r="CE1018" s="183" t="str">
        <f t="shared" ref="CE1018:CL1018" si="982">CE$18</f>
        <v>CE$14</v>
      </c>
      <c r="CF1018" s="183" t="str">
        <f t="shared" si="982"/>
        <v>CF$14</v>
      </c>
      <c r="CG1018" s="183" t="str">
        <f t="shared" si="982"/>
        <v>CG$14</v>
      </c>
      <c r="CH1018" s="183" t="str">
        <f t="shared" si="982"/>
        <v>CH$14</v>
      </c>
      <c r="CI1018" s="183" t="str">
        <f t="shared" si="982"/>
        <v>CI$14</v>
      </c>
      <c r="CJ1018" s="183" t="str">
        <f t="shared" si="982"/>
        <v>CJ$14</v>
      </c>
      <c r="CK1018" s="183" t="str">
        <f t="shared" si="982"/>
        <v>CK$14</v>
      </c>
      <c r="CL1018" s="183" t="str">
        <f t="shared" si="982"/>
        <v>CL$14</v>
      </c>
    </row>
    <row r="1019" spans="2:90" x14ac:dyDescent="0.4">
      <c r="B1019" s="168" t="s">
        <v>462</v>
      </c>
      <c r="C1019" s="193"/>
      <c r="D1019" s="193"/>
      <c r="E1019" s="193" t="s">
        <v>906</v>
      </c>
      <c r="F1019" s="193"/>
      <c r="G1019" s="193"/>
      <c r="H1019" s="193"/>
      <c r="I1019" s="194"/>
      <c r="J1019" s="194"/>
      <c r="K1019" s="195"/>
      <c r="L1019" s="195"/>
      <c r="M1019" s="195"/>
      <c r="N1019" s="195"/>
      <c r="O1019" s="195"/>
      <c r="P1019" s="195"/>
      <c r="R1019" s="195"/>
      <c r="S1019" s="183" t="str">
        <f t="shared" ref="S1019:AX1019" si="983">S$19</f>
        <v>S$15</v>
      </c>
      <c r="T1019" s="183" t="str">
        <f t="shared" si="983"/>
        <v>T$15</v>
      </c>
      <c r="U1019" s="183" t="str">
        <f t="shared" si="983"/>
        <v>U$15</v>
      </c>
      <c r="V1019" s="183" t="str">
        <f t="shared" si="983"/>
        <v>V$15</v>
      </c>
      <c r="W1019" s="183" t="str">
        <f t="shared" si="983"/>
        <v>W$15</v>
      </c>
      <c r="X1019" s="183" t="str">
        <f t="shared" si="983"/>
        <v>X$15</v>
      </c>
      <c r="Y1019" s="183" t="str">
        <f t="shared" si="983"/>
        <v>Y$15</v>
      </c>
      <c r="Z1019" s="183" t="str">
        <f t="shared" si="983"/>
        <v>Z$15</v>
      </c>
      <c r="AA1019" s="183" t="str">
        <f t="shared" si="983"/>
        <v>AA$15</v>
      </c>
      <c r="AB1019" s="183" t="str">
        <f t="shared" si="983"/>
        <v>AB$15</v>
      </c>
      <c r="AC1019" s="183" t="str">
        <f t="shared" si="983"/>
        <v>AC$15</v>
      </c>
      <c r="AD1019" s="183" t="str">
        <f t="shared" si="983"/>
        <v>AD$15</v>
      </c>
      <c r="AE1019" s="183" t="str">
        <f t="shared" si="983"/>
        <v>AE$15</v>
      </c>
      <c r="AF1019" s="183" t="str">
        <f t="shared" si="983"/>
        <v>AF$15</v>
      </c>
      <c r="AG1019" s="183" t="str">
        <f t="shared" si="983"/>
        <v>AG$15</v>
      </c>
      <c r="AH1019" s="183" t="str">
        <f t="shared" si="983"/>
        <v>AH$15</v>
      </c>
      <c r="AI1019" s="183" t="str">
        <f t="shared" si="983"/>
        <v>AI$15</v>
      </c>
      <c r="AJ1019" s="183" t="str">
        <f t="shared" si="983"/>
        <v>AJ$15</v>
      </c>
      <c r="AK1019" s="183" t="str">
        <f t="shared" si="983"/>
        <v>AK$15</v>
      </c>
      <c r="AL1019" s="183" t="str">
        <f t="shared" si="983"/>
        <v>AL$15</v>
      </c>
      <c r="AM1019" s="183" t="str">
        <f t="shared" si="983"/>
        <v>AM$15</v>
      </c>
      <c r="AN1019" s="183" t="str">
        <f t="shared" si="983"/>
        <v>AN$15</v>
      </c>
      <c r="AO1019" s="183" t="str">
        <f t="shared" si="983"/>
        <v>AO$15</v>
      </c>
      <c r="AP1019" s="183" t="str">
        <f t="shared" si="983"/>
        <v>AP$15</v>
      </c>
      <c r="AQ1019" s="183" t="str">
        <f t="shared" si="983"/>
        <v>AQ$15</v>
      </c>
      <c r="AR1019" s="183" t="str">
        <f t="shared" si="983"/>
        <v>AR$15</v>
      </c>
      <c r="AS1019" s="183" t="str">
        <f t="shared" si="983"/>
        <v>AS$15</v>
      </c>
      <c r="AT1019" s="183" t="str">
        <f t="shared" si="983"/>
        <v>AT$15</v>
      </c>
      <c r="AU1019" s="183" t="str">
        <f t="shared" si="983"/>
        <v>AU$15</v>
      </c>
      <c r="AV1019" s="183" t="str">
        <f t="shared" si="983"/>
        <v>AV$15</v>
      </c>
      <c r="AW1019" s="183" t="str">
        <f t="shared" si="983"/>
        <v>AW$15</v>
      </c>
      <c r="AX1019" s="183" t="str">
        <f t="shared" si="983"/>
        <v>AX$15</v>
      </c>
      <c r="AY1019" s="183" t="str">
        <f t="shared" ref="AY1019:CD1019" si="984">AY$19</f>
        <v>AY$15</v>
      </c>
      <c r="AZ1019" s="183" t="str">
        <f t="shared" si="984"/>
        <v>AZ$15</v>
      </c>
      <c r="BA1019" s="183" t="str">
        <f t="shared" si="984"/>
        <v>BA$15</v>
      </c>
      <c r="BB1019" s="183" t="str">
        <f t="shared" si="984"/>
        <v>BB$15</v>
      </c>
      <c r="BC1019" s="183" t="str">
        <f t="shared" si="984"/>
        <v>BC$15</v>
      </c>
      <c r="BD1019" s="183" t="str">
        <f t="shared" si="984"/>
        <v>BD$15</v>
      </c>
      <c r="BE1019" s="183" t="str">
        <f t="shared" si="984"/>
        <v>BE$15</v>
      </c>
      <c r="BF1019" s="183" t="str">
        <f t="shared" si="984"/>
        <v>BF$15</v>
      </c>
      <c r="BG1019" s="183" t="str">
        <f t="shared" si="984"/>
        <v>BG$15</v>
      </c>
      <c r="BH1019" s="183" t="str">
        <f t="shared" si="984"/>
        <v>BH$15</v>
      </c>
      <c r="BI1019" s="183" t="str">
        <f t="shared" si="984"/>
        <v>BI$15</v>
      </c>
      <c r="BJ1019" s="183" t="str">
        <f t="shared" si="984"/>
        <v>BJ$15</v>
      </c>
      <c r="BK1019" s="183" t="str">
        <f t="shared" si="984"/>
        <v>BK$15</v>
      </c>
      <c r="BL1019" s="183" t="str">
        <f t="shared" si="984"/>
        <v>BL$15</v>
      </c>
      <c r="BM1019" s="183" t="str">
        <f t="shared" si="984"/>
        <v>BM$15</v>
      </c>
      <c r="BN1019" s="183" t="str">
        <f t="shared" si="984"/>
        <v>BN$15</v>
      </c>
      <c r="BO1019" s="183" t="str">
        <f t="shared" si="984"/>
        <v>BO$15</v>
      </c>
      <c r="BP1019" s="183" t="str">
        <f t="shared" si="984"/>
        <v>BP$15</v>
      </c>
      <c r="BQ1019" s="183" t="str">
        <f t="shared" si="984"/>
        <v>BQ$15</v>
      </c>
      <c r="BR1019" s="183" t="str">
        <f t="shared" si="984"/>
        <v>BR$15</v>
      </c>
      <c r="BS1019" s="183" t="str">
        <f t="shared" si="984"/>
        <v>BS$15</v>
      </c>
      <c r="BT1019" s="183" t="str">
        <f t="shared" si="984"/>
        <v>BT$15</v>
      </c>
      <c r="BU1019" s="183" t="str">
        <f t="shared" si="984"/>
        <v>BU$15</v>
      </c>
      <c r="BV1019" s="183" t="str">
        <f t="shared" si="984"/>
        <v>BV$15</v>
      </c>
      <c r="BW1019" s="183" t="str">
        <f t="shared" si="984"/>
        <v>BW$15</v>
      </c>
      <c r="BX1019" s="183" t="str">
        <f t="shared" si="984"/>
        <v>BX$15</v>
      </c>
      <c r="BY1019" s="183" t="str">
        <f t="shared" si="984"/>
        <v>BY$15</v>
      </c>
      <c r="BZ1019" s="183" t="str">
        <f t="shared" si="984"/>
        <v>BZ$15</v>
      </c>
      <c r="CA1019" s="183" t="str">
        <f t="shared" si="984"/>
        <v>CA$15</v>
      </c>
      <c r="CB1019" s="183" t="str">
        <f t="shared" si="984"/>
        <v>CB$15</v>
      </c>
      <c r="CC1019" s="183" t="str">
        <f t="shared" si="984"/>
        <v>CC$15</v>
      </c>
      <c r="CD1019" s="183" t="str">
        <f t="shared" si="984"/>
        <v>CD$15</v>
      </c>
      <c r="CE1019" s="183" t="str">
        <f t="shared" ref="CE1019:CL1019" si="985">CE$19</f>
        <v>CE$15</v>
      </c>
      <c r="CF1019" s="183" t="str">
        <f t="shared" si="985"/>
        <v>CF$15</v>
      </c>
      <c r="CG1019" s="183" t="str">
        <f t="shared" si="985"/>
        <v>CG$15</v>
      </c>
      <c r="CH1019" s="183" t="str">
        <f t="shared" si="985"/>
        <v>CH$15</v>
      </c>
      <c r="CI1019" s="183" t="str">
        <f t="shared" si="985"/>
        <v>CI$15</v>
      </c>
      <c r="CJ1019" s="183" t="str">
        <f t="shared" si="985"/>
        <v>CJ$15</v>
      </c>
      <c r="CK1019" s="183" t="str">
        <f t="shared" si="985"/>
        <v>CK$15</v>
      </c>
      <c r="CL1019" s="183" t="str">
        <f t="shared" si="985"/>
        <v>CL$15</v>
      </c>
    </row>
    <row r="1020" spans="2:90" x14ac:dyDescent="0.4">
      <c r="B1020" s="66" t="s">
        <v>749</v>
      </c>
      <c r="C1020" s="22"/>
      <c r="D1020" s="22" t="s">
        <v>476</v>
      </c>
      <c r="E1020" s="22" t="s">
        <v>476</v>
      </c>
      <c r="F1020" s="22" t="s">
        <v>438</v>
      </c>
      <c r="G1020" s="22" t="s">
        <v>81</v>
      </c>
      <c r="H1020" s="22"/>
      <c r="I1020" s="279"/>
      <c r="J1020" s="279"/>
      <c r="K1020" s="22"/>
      <c r="L1020" s="22"/>
      <c r="M1020" s="22"/>
      <c r="N1020" s="22"/>
      <c r="O1020" s="22"/>
      <c r="P1020" s="22"/>
      <c r="R1020" s="66"/>
      <c r="S1020" s="66"/>
      <c r="T1020" s="66"/>
      <c r="U1020" s="66"/>
      <c r="V1020" s="66"/>
      <c r="W1020" s="66"/>
      <c r="X1020" s="66"/>
      <c r="Y1020" s="66"/>
      <c r="Z1020" s="66"/>
      <c r="AA1020" s="66"/>
      <c r="AB1020" s="66"/>
      <c r="AC1020" s="66"/>
      <c r="AD1020" s="66"/>
      <c r="AE1020" s="66"/>
      <c r="AF1020" s="66"/>
      <c r="AG1020" s="66"/>
      <c r="AH1020" s="66"/>
      <c r="AI1020" s="66"/>
      <c r="AJ1020" s="66"/>
      <c r="AK1020" s="66"/>
      <c r="AL1020" s="66"/>
      <c r="AM1020" s="66"/>
      <c r="AN1020" s="66"/>
      <c r="AO1020" s="66"/>
      <c r="AP1020" s="66"/>
      <c r="AQ1020" s="66"/>
      <c r="AR1020" s="66"/>
      <c r="AS1020" s="66"/>
      <c r="AT1020" s="66"/>
      <c r="AU1020" s="66"/>
      <c r="AV1020" s="66"/>
      <c r="AW1020" s="66"/>
      <c r="AX1020" s="66"/>
      <c r="AY1020" s="66"/>
      <c r="AZ1020" s="66"/>
      <c r="BA1020" s="66"/>
      <c r="BB1020" s="66"/>
      <c r="BC1020" s="66"/>
      <c r="BD1020" s="66"/>
      <c r="BE1020" s="66"/>
      <c r="BF1020" s="66"/>
      <c r="BG1020" s="66"/>
      <c r="BH1020" s="66"/>
      <c r="BI1020" s="66"/>
      <c r="BJ1020" s="66"/>
      <c r="BK1020" s="66"/>
      <c r="BL1020" s="66"/>
      <c r="BM1020" s="66"/>
      <c r="BN1020" s="66"/>
      <c r="BO1020" s="66"/>
      <c r="BP1020" s="66"/>
      <c r="BQ1020" s="66"/>
      <c r="BR1020" s="66"/>
      <c r="BS1020" s="66"/>
      <c r="BT1020" s="66"/>
      <c r="BU1020" s="66"/>
      <c r="BV1020" s="66"/>
      <c r="BW1020" s="66"/>
      <c r="BX1020" s="66"/>
      <c r="BY1020" s="66"/>
      <c r="BZ1020" s="66"/>
      <c r="CA1020" s="66"/>
      <c r="CB1020" s="66"/>
      <c r="CC1020" s="66"/>
      <c r="CD1020" s="66"/>
      <c r="CE1020" s="66"/>
      <c r="CF1020" s="66"/>
      <c r="CG1020" s="66"/>
      <c r="CH1020" s="66"/>
      <c r="CI1020" s="66"/>
      <c r="CJ1020" s="66"/>
      <c r="CK1020" s="66"/>
      <c r="CL1020" s="66"/>
    </row>
    <row r="1021" spans="2:90" x14ac:dyDescent="0.4">
      <c r="B1021" s="120" t="str">
        <f>"SAM - "&amp;SUBSTITUTE(B1020,":","")</f>
        <v>SAM - unit</v>
      </c>
      <c r="D1021" t="s">
        <v>476</v>
      </c>
      <c r="E1021" t="s">
        <v>906</v>
      </c>
      <c r="G1021" t="s">
        <v>330</v>
      </c>
      <c r="I1021" s="74"/>
      <c r="J1021" s="74"/>
      <c r="K1021" s="24"/>
      <c r="L1021" s="24"/>
      <c r="M1021" s="24"/>
      <c r="N1021" s="24"/>
      <c r="O1021" s="24"/>
      <c r="P1021" s="24"/>
      <c r="R1021" s="19"/>
      <c r="S1021" s="19"/>
      <c r="T1021" s="19"/>
      <c r="U1021" s="19"/>
      <c r="V1021" s="19"/>
      <c r="W1021" s="19"/>
      <c r="X1021" s="19"/>
      <c r="Y1021" s="19"/>
      <c r="Z1021" s="19"/>
      <c r="AA1021" s="19"/>
      <c r="AB1021" s="19"/>
      <c r="AC1021" s="19"/>
      <c r="AD1021" s="19"/>
      <c r="AE1021" s="19"/>
      <c r="AF1021" s="19"/>
      <c r="AG1021" s="19"/>
      <c r="AH1021" s="19"/>
      <c r="AI1021" s="19"/>
      <c r="AJ1021" s="19"/>
      <c r="AK1021" s="19"/>
      <c r="AL1021" s="19"/>
      <c r="AM1021" s="19"/>
      <c r="AN1021" s="19"/>
      <c r="AO1021" s="19"/>
      <c r="AP1021" s="19"/>
      <c r="AQ1021" s="19"/>
      <c r="AR1021" s="19"/>
      <c r="AS1021" s="19"/>
      <c r="AT1021" s="19"/>
      <c r="AU1021" s="19"/>
      <c r="AV1021" s="19"/>
      <c r="AW1021" s="19"/>
      <c r="AX1021" s="19"/>
      <c r="AY1021" s="19"/>
      <c r="AZ1021" s="19"/>
      <c r="BA1021" s="19"/>
      <c r="BB1021" s="19"/>
      <c r="BC1021" s="19"/>
      <c r="BD1021" s="19"/>
      <c r="BE1021" s="19"/>
      <c r="BF1021" s="19"/>
      <c r="BG1021" s="19"/>
      <c r="BH1021" s="19"/>
      <c r="BI1021" s="19"/>
      <c r="BJ1021" s="19"/>
      <c r="BK1021" s="19"/>
      <c r="BL1021" s="19"/>
      <c r="BM1021" s="19"/>
      <c r="BN1021" s="19"/>
      <c r="BO1021" s="19"/>
      <c r="BP1021" s="19"/>
      <c r="BQ1021" s="19"/>
      <c r="BR1021" s="19"/>
      <c r="BS1021" s="19"/>
      <c r="BT1021" s="19"/>
      <c r="BU1021" s="19"/>
      <c r="BV1021" s="19"/>
      <c r="BW1021" s="19"/>
      <c r="BX1021" s="19"/>
      <c r="BY1021" s="19"/>
      <c r="BZ1021" s="19"/>
      <c r="CA1021" s="19"/>
      <c r="CB1021" s="19"/>
      <c r="CC1021" s="19"/>
      <c r="CD1021" s="19"/>
      <c r="CE1021" s="19"/>
      <c r="CF1021" s="19"/>
      <c r="CG1021" s="19"/>
      <c r="CH1021" s="19"/>
      <c r="CI1021" s="19"/>
      <c r="CJ1021" s="19"/>
      <c r="CK1021" s="19"/>
      <c r="CL1021" s="19"/>
    </row>
    <row r="1022" spans="2:90" x14ac:dyDescent="0.4">
      <c r="B1022" s="139" t="s">
        <v>65</v>
      </c>
      <c r="C1022" s="12"/>
      <c r="D1022" s="12" t="s">
        <v>476</v>
      </c>
      <c r="E1022" s="12" t="s">
        <v>906</v>
      </c>
      <c r="F1022" s="12"/>
      <c r="G1022" s="12" t="str">
        <f>E1022</f>
        <v/>
      </c>
      <c r="H1022" s="12"/>
      <c r="J1022" s="75">
        <v>0.01</v>
      </c>
      <c r="K1022" s="160">
        <v>4.8000000000000001E-2</v>
      </c>
      <c r="L1022" s="160">
        <v>8.5999999999999993E-2</v>
      </c>
      <c r="M1022" s="160">
        <v>0.124</v>
      </c>
      <c r="N1022" s="160">
        <v>0.16200000000000001</v>
      </c>
      <c r="O1022" s="160">
        <v>0.2</v>
      </c>
      <c r="P1022" s="160">
        <v>0.2</v>
      </c>
      <c r="R1022" s="20"/>
      <c r="S1022" s="161" cm="1">
        <f t="array" ref="S1022">(INDEX($I:$O,ROW(),MATCH(S$3,$I$2:$O$2,0))/12-INDEX($I:$O,ROW(),MATCH(S$3-1,$I$2:$O$2,0))/12)+R1022</f>
        <v>3.1666666666666666E-3</v>
      </c>
      <c r="T1022" s="161" cm="1">
        <f t="array" ref="T1022">(INDEX($I:$O,ROW(),MATCH(T$3,$I$2:$O$2,0))/12-INDEX($I:$O,ROW(),MATCH(T$3-1,$I$2:$O$2,0))/12)+S1022</f>
        <v>6.3333333333333332E-3</v>
      </c>
      <c r="U1022" s="161" cm="1">
        <f t="array" ref="U1022">(INDEX($I:$O,ROW(),MATCH(U$3,$I$2:$O$2,0))/12-INDEX($I:$O,ROW(),MATCH(U$3-1,$I$2:$O$2,0))/12)+T1022</f>
        <v>9.4999999999999998E-3</v>
      </c>
      <c r="V1022" s="161" cm="1">
        <f t="array" ref="V1022">(INDEX($I:$O,ROW(),MATCH(V$3,$I$2:$O$2,0))/12-INDEX($I:$O,ROW(),MATCH(V$3-1,$I$2:$O$2,0))/12)+U1022</f>
        <v>1.2666666666666666E-2</v>
      </c>
      <c r="W1022" s="161" cm="1">
        <f t="array" ref="W1022">(INDEX($I:$O,ROW(),MATCH(W$3,$I$2:$O$2,0))/12-INDEX($I:$O,ROW(),MATCH(W$3-1,$I$2:$O$2,0))/12)+V1022</f>
        <v>1.5833333333333331E-2</v>
      </c>
      <c r="X1022" s="161" cm="1">
        <f t="array" ref="X1022">(INDEX($I:$O,ROW(),MATCH(X$3,$I$2:$O$2,0))/12-INDEX($I:$O,ROW(),MATCH(X$3-1,$I$2:$O$2,0))/12)+W1022</f>
        <v>1.8999999999999996E-2</v>
      </c>
      <c r="Y1022" s="161" cm="1">
        <f t="array" ref="Y1022">(INDEX($I:$O,ROW(),MATCH(Y$3,$I$2:$O$2,0))/12-INDEX($I:$O,ROW(),MATCH(Y$3-1,$I$2:$O$2,0))/12)+X1022</f>
        <v>2.2166666666666661E-2</v>
      </c>
      <c r="Z1022" s="161" cm="1">
        <f t="array" ref="Z1022">(INDEX($I:$O,ROW(),MATCH(Z$3,$I$2:$O$2,0))/12-INDEX($I:$O,ROW(),MATCH(Z$3-1,$I$2:$O$2,0))/12)+Y1022</f>
        <v>2.5333333333333326E-2</v>
      </c>
      <c r="AA1022" s="161" cm="1">
        <f t="array" ref="AA1022">(INDEX($I:$O,ROW(),MATCH(AA$3,$I$2:$O$2,0))/12-INDEX($I:$O,ROW(),MATCH(AA$3-1,$I$2:$O$2,0))/12)+Z1022</f>
        <v>2.8499999999999991E-2</v>
      </c>
      <c r="AB1022" s="161" cm="1">
        <f t="array" ref="AB1022">(INDEX($I:$O,ROW(),MATCH(AB$3,$I$2:$O$2,0))/12-INDEX($I:$O,ROW(),MATCH(AB$3-1,$I$2:$O$2,0))/12)+AA1022</f>
        <v>3.1666666666666655E-2</v>
      </c>
      <c r="AC1022" s="161" cm="1">
        <f t="array" ref="AC1022">(INDEX($I:$O,ROW(),MATCH(AC$3,$I$2:$O$2,0))/12-INDEX($I:$O,ROW(),MATCH(AC$3-1,$I$2:$O$2,0))/12)+AB1022</f>
        <v>3.483333333333332E-2</v>
      </c>
      <c r="AD1022" s="161" cm="1">
        <f t="array" ref="AD1022">(INDEX($I:$O,ROW(),MATCH(AD$3,$I$2:$O$2,0))/12-INDEX($I:$O,ROW(),MATCH(AD$3-1,$I$2:$O$2,0))/12)+AC1022</f>
        <v>3.7999999999999985E-2</v>
      </c>
      <c r="AE1022" s="161" cm="1">
        <f t="array" ref="AE1022">(INDEX($I:$O,ROW(),MATCH(AE$3,$I$2:$O$2,0))/12-INDEX($I:$O,ROW(),MATCH(AE$3-1,$I$2:$O$2,0))/12)+AD1022</f>
        <v>4.116666666666665E-2</v>
      </c>
      <c r="AF1022" s="161" cm="1">
        <f t="array" ref="AF1022">(INDEX($I:$O,ROW(),MATCH(AF$3,$I$2:$O$2,0))/12-INDEX($I:$O,ROW(),MATCH(AF$3-1,$I$2:$O$2,0))/12)+AE1022</f>
        <v>4.4333333333333315E-2</v>
      </c>
      <c r="AG1022" s="161" cm="1">
        <f t="array" ref="AG1022">(INDEX($I:$O,ROW(),MATCH(AG$3,$I$2:$O$2,0))/12-INDEX($I:$O,ROW(),MATCH(AG$3-1,$I$2:$O$2,0))/12)+AF1022</f>
        <v>4.749999999999998E-2</v>
      </c>
      <c r="AH1022" s="161" cm="1">
        <f t="array" ref="AH1022">(INDEX($I:$O,ROW(),MATCH(AH$3,$I$2:$O$2,0))/12-INDEX($I:$O,ROW(),MATCH(AH$3-1,$I$2:$O$2,0))/12)+AG1022</f>
        <v>5.0666666666666645E-2</v>
      </c>
      <c r="AI1022" s="161" cm="1">
        <f t="array" ref="AI1022">(INDEX($I:$O,ROW(),MATCH(AI$3,$I$2:$O$2,0))/12-INDEX($I:$O,ROW(),MATCH(AI$3-1,$I$2:$O$2,0))/12)+AH1022</f>
        <v>5.3833333333333309E-2</v>
      </c>
      <c r="AJ1022" s="161" cm="1">
        <f t="array" ref="AJ1022">(INDEX($I:$O,ROW(),MATCH(AJ$3,$I$2:$O$2,0))/12-INDEX($I:$O,ROW(),MATCH(AJ$3-1,$I$2:$O$2,0))/12)+AI1022</f>
        <v>5.6999999999999974E-2</v>
      </c>
      <c r="AK1022" s="161" cm="1">
        <f t="array" ref="AK1022">(INDEX($I:$O,ROW(),MATCH(AK$3,$I$2:$O$2,0))/12-INDEX($I:$O,ROW(),MATCH(AK$3-1,$I$2:$O$2,0))/12)+AJ1022</f>
        <v>6.0166666666666639E-2</v>
      </c>
      <c r="AL1022" s="161" cm="1">
        <f t="array" ref="AL1022">(INDEX($I:$O,ROW(),MATCH(AL$3,$I$2:$O$2,0))/12-INDEX($I:$O,ROW(),MATCH(AL$3-1,$I$2:$O$2,0))/12)+AK1022</f>
        <v>6.3333333333333311E-2</v>
      </c>
      <c r="AM1022" s="161" cm="1">
        <f t="array" ref="AM1022">(INDEX($I:$O,ROW(),MATCH(AM$3,$I$2:$O$2,0))/12-INDEX($I:$O,ROW(),MATCH(AM$3-1,$I$2:$O$2,0))/12)+AL1022</f>
        <v>6.6499999999999976E-2</v>
      </c>
      <c r="AN1022" s="161" cm="1">
        <f t="array" ref="AN1022">(INDEX($I:$O,ROW(),MATCH(AN$3,$I$2:$O$2,0))/12-INDEX($I:$O,ROW(),MATCH(AN$3-1,$I$2:$O$2,0))/12)+AM1022</f>
        <v>6.9666666666666641E-2</v>
      </c>
      <c r="AO1022" s="161" cm="1">
        <f t="array" ref="AO1022">(INDEX($I:$O,ROW(),MATCH(AO$3,$I$2:$O$2,0))/12-INDEX($I:$O,ROW(),MATCH(AO$3-1,$I$2:$O$2,0))/12)+AN1022</f>
        <v>7.2833333333333306E-2</v>
      </c>
      <c r="AP1022" s="161" cm="1">
        <f t="array" ref="AP1022">(INDEX($I:$O,ROW(),MATCH(AP$3,$I$2:$O$2,0))/12-INDEX($I:$O,ROW(),MATCH(AP$3-1,$I$2:$O$2,0))/12)+AO1022</f>
        <v>7.599999999999997E-2</v>
      </c>
      <c r="AQ1022" s="161" cm="1">
        <f t="array" ref="AQ1022">(INDEX($I:$O,ROW(),MATCH(AQ$3,$I$2:$O$2,0))/12-INDEX($I:$O,ROW(),MATCH(AQ$3-1,$I$2:$O$2,0))/12)+AP1022</f>
        <v>7.9166666666666635E-2</v>
      </c>
      <c r="AR1022" s="161" cm="1">
        <f t="array" ref="AR1022">(INDEX($I:$O,ROW(),MATCH(AR$3,$I$2:$O$2,0))/12-INDEX($I:$O,ROW(),MATCH(AR$3-1,$I$2:$O$2,0))/12)+AQ1022</f>
        <v>8.23333333333333E-2</v>
      </c>
      <c r="AS1022" s="161" cm="1">
        <f t="array" ref="AS1022">(INDEX($I:$O,ROW(),MATCH(AS$3,$I$2:$O$2,0))/12-INDEX($I:$O,ROW(),MATCH(AS$3-1,$I$2:$O$2,0))/12)+AR1022</f>
        <v>8.5499999999999965E-2</v>
      </c>
      <c r="AT1022" s="161" cm="1">
        <f t="array" ref="AT1022">(INDEX($I:$O,ROW(),MATCH(AT$3,$I$2:$O$2,0))/12-INDEX($I:$O,ROW(),MATCH(AT$3-1,$I$2:$O$2,0))/12)+AS1022</f>
        <v>8.866666666666663E-2</v>
      </c>
      <c r="AU1022" s="161" cm="1">
        <f t="array" ref="AU1022">(INDEX($I:$O,ROW(),MATCH(AU$3,$I$2:$O$2,0))/12-INDEX($I:$O,ROW(),MATCH(AU$3-1,$I$2:$O$2,0))/12)+AT1022</f>
        <v>9.1833333333333295E-2</v>
      </c>
      <c r="AV1022" s="161" cm="1">
        <f t="array" ref="AV1022">(INDEX($I:$O,ROW(),MATCH(AV$3,$I$2:$O$2,0))/12-INDEX($I:$O,ROW(),MATCH(AV$3-1,$I$2:$O$2,0))/12)+AU1022</f>
        <v>9.4999999999999959E-2</v>
      </c>
      <c r="AW1022" s="161" cm="1">
        <f t="array" ref="AW1022">(INDEX($I:$O,ROW(),MATCH(AW$3,$I$2:$O$2,0))/12-INDEX($I:$O,ROW(),MATCH(AW$3-1,$I$2:$O$2,0))/12)+AV1022</f>
        <v>9.8166666666666624E-2</v>
      </c>
      <c r="AX1022" s="161" cm="1">
        <f t="array" ref="AX1022">(INDEX($I:$O,ROW(),MATCH(AX$3,$I$2:$O$2,0))/12-INDEX($I:$O,ROW(),MATCH(AX$3-1,$I$2:$O$2,0))/12)+AW1022</f>
        <v>0.10133333333333329</v>
      </c>
      <c r="AY1022" s="161" cm="1">
        <f t="array" ref="AY1022">(INDEX($I:$O,ROW(),MATCH(AY$3,$I$2:$O$2,0))/12-INDEX($I:$O,ROW(),MATCH(AY$3-1,$I$2:$O$2,0))/12)+AX1022</f>
        <v>0.10449999999999995</v>
      </c>
      <c r="AZ1022" s="161" cm="1">
        <f t="array" ref="AZ1022">(INDEX($I:$O,ROW(),MATCH(AZ$3,$I$2:$O$2,0))/12-INDEX($I:$O,ROW(),MATCH(AZ$3-1,$I$2:$O$2,0))/12)+AY1022</f>
        <v>0.10766666666666662</v>
      </c>
      <c r="BA1022" s="161" cm="1">
        <f t="array" ref="BA1022">(INDEX($I:$O,ROW(),MATCH(BA$3,$I$2:$O$2,0))/12-INDEX($I:$O,ROW(),MATCH(BA$3-1,$I$2:$O$2,0))/12)+AZ1022</f>
        <v>0.11083333333333328</v>
      </c>
      <c r="BB1022" s="161" cm="1">
        <f t="array" ref="BB1022">(INDEX($I:$O,ROW(),MATCH(BB$3,$I$2:$O$2,0))/12-INDEX($I:$O,ROW(),MATCH(BB$3-1,$I$2:$O$2,0))/12)+BA1022</f>
        <v>0.11399999999999995</v>
      </c>
      <c r="BC1022" s="161" cm="1">
        <f t="array" ref="BC1022">(INDEX($I:$O,ROW(),MATCH(BC$3,$I$2:$O$2,0))/12-INDEX($I:$O,ROW(),MATCH(BC$3-1,$I$2:$O$2,0))/12)+BB1022</f>
        <v>0.11716666666666661</v>
      </c>
      <c r="BD1022" s="161" cm="1">
        <f t="array" ref="BD1022">(INDEX($I:$O,ROW(),MATCH(BD$3,$I$2:$O$2,0))/12-INDEX($I:$O,ROW(),MATCH(BD$3-1,$I$2:$O$2,0))/12)+BC1022</f>
        <v>0.12033333333333328</v>
      </c>
      <c r="BE1022" s="161" cm="1">
        <f t="array" ref="BE1022">(INDEX($I:$O,ROW(),MATCH(BE$3,$I$2:$O$2,0))/12-INDEX($I:$O,ROW(),MATCH(BE$3-1,$I$2:$O$2,0))/12)+BD1022</f>
        <v>0.12349999999999994</v>
      </c>
      <c r="BF1022" s="161" cm="1">
        <f t="array" ref="BF1022">(INDEX($I:$O,ROW(),MATCH(BF$3,$I$2:$O$2,0))/12-INDEX($I:$O,ROW(),MATCH(BF$3-1,$I$2:$O$2,0))/12)+BE1022</f>
        <v>0.12666666666666662</v>
      </c>
      <c r="BG1022" s="161" cm="1">
        <f t="array" ref="BG1022">(INDEX($I:$O,ROW(),MATCH(BG$3,$I$2:$O$2,0))/12-INDEX($I:$O,ROW(),MATCH(BG$3-1,$I$2:$O$2,0))/12)+BF1022</f>
        <v>0.1298333333333333</v>
      </c>
      <c r="BH1022" s="161" cm="1">
        <f t="array" ref="BH1022">(INDEX($I:$O,ROW(),MATCH(BH$3,$I$2:$O$2,0))/12-INDEX($I:$O,ROW(),MATCH(BH$3-1,$I$2:$O$2,0))/12)+BG1022</f>
        <v>0.13299999999999998</v>
      </c>
      <c r="BI1022" s="161" cm="1">
        <f t="array" ref="BI1022">(INDEX($I:$O,ROW(),MATCH(BI$3,$I$2:$O$2,0))/12-INDEX($I:$O,ROW(),MATCH(BI$3-1,$I$2:$O$2,0))/12)+BH1022</f>
        <v>0.13616666666666666</v>
      </c>
      <c r="BJ1022" s="161" cm="1">
        <f t="array" ref="BJ1022">(INDEX($I:$O,ROW(),MATCH(BJ$3,$I$2:$O$2,0))/12-INDEX($I:$O,ROW(),MATCH(BJ$3-1,$I$2:$O$2,0))/12)+BI1022</f>
        <v>0.13933333333333334</v>
      </c>
      <c r="BK1022" s="161" cm="1">
        <f t="array" ref="BK1022">(INDEX($I:$O,ROW(),MATCH(BK$3,$I$2:$O$2,0))/12-INDEX($I:$O,ROW(),MATCH(BK$3-1,$I$2:$O$2,0))/12)+BJ1022</f>
        <v>0.14250000000000002</v>
      </c>
      <c r="BL1022" s="161" cm="1">
        <f t="array" ref="BL1022">(INDEX($I:$O,ROW(),MATCH(BL$3,$I$2:$O$2,0))/12-INDEX($I:$O,ROW(),MATCH(BL$3-1,$I$2:$O$2,0))/12)+BK1022</f>
        <v>0.14566666666666669</v>
      </c>
      <c r="BM1022" s="161" cm="1">
        <f t="array" ref="BM1022">(INDEX($I:$O,ROW(),MATCH(BM$3,$I$2:$O$2,0))/12-INDEX($I:$O,ROW(),MATCH(BM$3-1,$I$2:$O$2,0))/12)+BL1022</f>
        <v>0.14883333333333337</v>
      </c>
      <c r="BN1022" s="161" cm="1">
        <f t="array" ref="BN1022">(INDEX($I:$O,ROW(),MATCH(BN$3,$I$2:$O$2,0))/12-INDEX($I:$O,ROW(),MATCH(BN$3-1,$I$2:$O$2,0))/12)+BM1022</f>
        <v>0.15200000000000005</v>
      </c>
      <c r="BO1022" s="161" cm="1">
        <f t="array" ref="BO1022">(INDEX($I:$O,ROW(),MATCH(BO$3,$I$2:$O$2,0))/12-INDEX($I:$O,ROW(),MATCH(BO$3-1,$I$2:$O$2,0))/12)+BN1022</f>
        <v>0.15516666666666673</v>
      </c>
      <c r="BP1022" s="161" cm="1">
        <f t="array" ref="BP1022">(INDEX($I:$O,ROW(),MATCH(BP$3,$I$2:$O$2,0))/12-INDEX($I:$O,ROW(),MATCH(BP$3-1,$I$2:$O$2,0))/12)+BO1022</f>
        <v>0.15833333333333341</v>
      </c>
      <c r="BQ1022" s="161" cm="1">
        <f t="array" ref="BQ1022">(INDEX($I:$O,ROW(),MATCH(BQ$3,$I$2:$O$2,0))/12-INDEX($I:$O,ROW(),MATCH(BQ$3-1,$I$2:$O$2,0))/12)+BP1022</f>
        <v>0.16150000000000009</v>
      </c>
      <c r="BR1022" s="161" cm="1">
        <f t="array" ref="BR1022">(INDEX($I:$O,ROW(),MATCH(BR$3,$I$2:$O$2,0))/12-INDEX($I:$O,ROW(),MATCH(BR$3-1,$I$2:$O$2,0))/12)+BQ1022</f>
        <v>0.16466666666666677</v>
      </c>
      <c r="BS1022" s="161" cm="1">
        <f t="array" ref="BS1022">(INDEX($I:$O,ROW(),MATCH(BS$3,$I$2:$O$2,0))/12-INDEX($I:$O,ROW(),MATCH(BS$3-1,$I$2:$O$2,0))/12)+BR1022</f>
        <v>0.16783333333333345</v>
      </c>
      <c r="BT1022" s="161" cm="1">
        <f t="array" ref="BT1022">(INDEX($I:$O,ROW(),MATCH(BT$3,$I$2:$O$2,0))/12-INDEX($I:$O,ROW(),MATCH(BT$3-1,$I$2:$O$2,0))/12)+BS1022</f>
        <v>0.17100000000000012</v>
      </c>
      <c r="BU1022" s="161" cm="1">
        <f t="array" ref="BU1022">(INDEX($I:$O,ROW(),MATCH(BU$3,$I$2:$O$2,0))/12-INDEX($I:$O,ROW(),MATCH(BU$3-1,$I$2:$O$2,0))/12)+BT1022</f>
        <v>0.1741666666666668</v>
      </c>
      <c r="BV1022" s="161" cm="1">
        <f t="array" ref="BV1022">(INDEX($I:$O,ROW(),MATCH(BV$3,$I$2:$O$2,0))/12-INDEX($I:$O,ROW(),MATCH(BV$3-1,$I$2:$O$2,0))/12)+BU1022</f>
        <v>0.17733333333333348</v>
      </c>
      <c r="BW1022" s="161" cm="1">
        <f t="array" ref="BW1022">(INDEX($I:$O,ROW(),MATCH(BW$3,$I$2:$O$2,0))/12-INDEX($I:$O,ROW(),MATCH(BW$3-1,$I$2:$O$2,0))/12)+BV1022</f>
        <v>0.18050000000000016</v>
      </c>
      <c r="BX1022" s="161" cm="1">
        <f t="array" ref="BX1022">(INDEX($I:$O,ROW(),MATCH(BX$3,$I$2:$O$2,0))/12-INDEX($I:$O,ROW(),MATCH(BX$3-1,$I$2:$O$2,0))/12)+BW1022</f>
        <v>0.18366666666666684</v>
      </c>
      <c r="BY1022" s="161" cm="1">
        <f t="array" ref="BY1022">(INDEX($I:$O,ROW(),MATCH(BY$3,$I$2:$O$2,0))/12-INDEX($I:$O,ROW(),MATCH(BY$3-1,$I$2:$O$2,0))/12)+BX1022</f>
        <v>0.18683333333333352</v>
      </c>
      <c r="BZ1022" s="161" cm="1">
        <f t="array" ref="BZ1022">(INDEX($I:$O,ROW(),MATCH(BZ$3,$I$2:$O$2,0))/12-INDEX($I:$O,ROW(),MATCH(BZ$3-1,$I$2:$O$2,0))/12)+BY1022</f>
        <v>0.1900000000000002</v>
      </c>
      <c r="CA1022" s="161" cm="1">
        <f t="array" ref="CA1022">(INDEX($I:$P,ROW(),MATCH(CA$3,$I$2:$P$2,0))/12-INDEX($I:$P,ROW(),MATCH(CA$3-1,$I$2:$P$2,0))/12)+BZ1022</f>
        <v>0.1900000000000002</v>
      </c>
      <c r="CB1022" s="161" cm="1">
        <f t="array" ref="CB1022">(INDEX($I:$P,ROW(),MATCH(CB$3,$I$2:$P$2,0))/12-INDEX($I:$P,ROW(),MATCH(CB$3-1,$I$2:$P$2,0))/12)+CA1022</f>
        <v>0.1900000000000002</v>
      </c>
      <c r="CC1022" s="161" cm="1">
        <f t="array" ref="CC1022">(INDEX($I:$P,ROW(),MATCH(CC$3,$I$2:$P$2,0))/12-INDEX($I:$P,ROW(),MATCH(CC$3-1,$I$2:$P$2,0))/12)+CB1022</f>
        <v>0.1900000000000002</v>
      </c>
      <c r="CD1022" s="161" cm="1">
        <f t="array" ref="CD1022">(INDEX($I:$P,ROW(),MATCH(CD$3,$I$2:$P$2,0))/12-INDEX($I:$P,ROW(),MATCH(CD$3-1,$I$2:$P$2,0))/12)+CC1022</f>
        <v>0.1900000000000002</v>
      </c>
      <c r="CE1022" s="161" cm="1">
        <f t="array" ref="CE1022">(INDEX($I:$P,ROW(),MATCH(CE$3,$I$2:$P$2,0))/12-INDEX($I:$P,ROW(),MATCH(CE$3-1,$I$2:$P$2,0))/12)+CD1022</f>
        <v>0.1900000000000002</v>
      </c>
      <c r="CF1022" s="161" cm="1">
        <f t="array" ref="CF1022">(INDEX($I:$P,ROW(),MATCH(CF$3,$I$2:$P$2,0))/12-INDEX($I:$P,ROW(),MATCH(CF$3-1,$I$2:$P$2,0))/12)+CE1022</f>
        <v>0.1900000000000002</v>
      </c>
      <c r="CG1022" s="161" cm="1">
        <f t="array" ref="CG1022">(INDEX($I:$P,ROW(),MATCH(CG$3,$I$2:$P$2,0))/12-INDEX($I:$P,ROW(),MATCH(CG$3-1,$I$2:$P$2,0))/12)+CF1022</f>
        <v>0.1900000000000002</v>
      </c>
      <c r="CH1022" s="161" cm="1">
        <f t="array" ref="CH1022">(INDEX($I:$P,ROW(),MATCH(CH$3,$I$2:$P$2,0))/12-INDEX($I:$P,ROW(),MATCH(CH$3-1,$I$2:$P$2,0))/12)+CG1022</f>
        <v>0.1900000000000002</v>
      </c>
      <c r="CI1022" s="161" cm="1">
        <f t="array" ref="CI1022">(INDEX($I:$P,ROW(),MATCH(CI$3,$I$2:$P$2,0))/12-INDEX($I:$P,ROW(),MATCH(CI$3-1,$I$2:$P$2,0))/12)+CH1022</f>
        <v>0.1900000000000002</v>
      </c>
      <c r="CJ1022" s="161" cm="1">
        <f t="array" ref="CJ1022">(INDEX($I:$P,ROW(),MATCH(CJ$3,$I$2:$P$2,0))/12-INDEX($I:$P,ROW(),MATCH(CJ$3-1,$I$2:$P$2,0))/12)+CI1022</f>
        <v>0.1900000000000002</v>
      </c>
      <c r="CK1022" s="161" cm="1">
        <f t="array" ref="CK1022">(INDEX($I:$P,ROW(),MATCH(CK$3,$I$2:$P$2,0))/12-INDEX($I:$P,ROW(),MATCH(CK$3-1,$I$2:$P$2,0))/12)+CJ1022</f>
        <v>0.1900000000000002</v>
      </c>
      <c r="CL1022" s="161" cm="1">
        <f t="array" ref="CL1022">(INDEX($I:$P,ROW(),MATCH(CL$3,$I$2:$P$2,0))/12-INDEX($I:$P,ROW(),MATCH(CL$3-1,$I$2:$P$2,0))/12)+CK1022</f>
        <v>0.1900000000000002</v>
      </c>
    </row>
    <row r="1023" spans="2:90" x14ac:dyDescent="0.4">
      <c r="B1023" s="121" t="str">
        <f>"Revenue - "&amp;B1025</f>
        <v>Revenue - (Primary label)</v>
      </c>
      <c r="C1023" s="24" t="s">
        <v>198</v>
      </c>
      <c r="D1023" s="24" t="s">
        <v>476</v>
      </c>
      <c r="E1023" s="24" t="s">
        <v>906</v>
      </c>
      <c r="F1023" s="24"/>
      <c r="G1023" s="24" t="str">
        <f>E1023</f>
        <v/>
      </c>
      <c r="H1023" s="24"/>
      <c r="I1023" s="24"/>
      <c r="J1023" s="24"/>
      <c r="K1023" s="33">
        <f ca="1">SUMIF($3:$3,K$2,1023:1023)</f>
        <v>2469.9999999999991</v>
      </c>
      <c r="L1023" s="33">
        <f ca="1">SUMIF($3:$3,L$2,1023:1023)</f>
        <v>7029.9999999999982</v>
      </c>
      <c r="M1023" s="33">
        <f ca="1">SUMIF($3:$3,M$2,1023:1023)</f>
        <v>11589.999999999995</v>
      </c>
      <c r="N1023" s="33">
        <f ca="1">SUMIF($3:$3,N$2,1023:1023)</f>
        <v>16149.999999999998</v>
      </c>
      <c r="O1023" s="33">
        <f ca="1">SUMIF($3:$3,O$2,1023:1023)</f>
        <v>20710.000000000018</v>
      </c>
      <c r="P1023" s="33">
        <f ca="1">SUMIF($3:$3,P$2,1023:1023)</f>
        <v>22800.000000000029</v>
      </c>
      <c r="R1023" s="159"/>
      <c r="S1023" s="33" cm="1">
        <f t="array" aca="1" ref="S1023" ca="1">S1022*INDIRECT(S1014)</f>
        <v>31.666666666666664</v>
      </c>
      <c r="T1023" s="33" cm="1">
        <f t="array" aca="1" ref="T1023" ca="1">T1022*INDIRECT(T1014)</f>
        <v>63.333333333333329</v>
      </c>
      <c r="U1023" s="33" cm="1">
        <f t="array" aca="1" ref="U1023" ca="1">U1022*INDIRECT(U1014)</f>
        <v>95</v>
      </c>
      <c r="V1023" s="33" cm="1">
        <f t="array" aca="1" ref="V1023" ca="1">V1022*INDIRECT(V1014)</f>
        <v>126.66666666666666</v>
      </c>
      <c r="W1023" s="33" cm="1">
        <f t="array" aca="1" ref="W1023" ca="1">W1022*INDIRECT(W1014)</f>
        <v>158.33333333333331</v>
      </c>
      <c r="X1023" s="33" cm="1">
        <f t="array" aca="1" ref="X1023" ca="1">X1022*INDIRECT(X1014)</f>
        <v>189.99999999999997</v>
      </c>
      <c r="Y1023" s="33" cm="1">
        <f t="array" aca="1" ref="Y1023" ca="1">Y1022*INDIRECT(Y1014)</f>
        <v>221.6666666666666</v>
      </c>
      <c r="Z1023" s="33" cm="1">
        <f t="array" aca="1" ref="Z1023" ca="1">Z1022*INDIRECT(Z1014)</f>
        <v>253.33333333333326</v>
      </c>
      <c r="AA1023" s="33" cm="1">
        <f t="array" aca="1" ref="AA1023" ca="1">AA1022*INDIRECT(AA1014)</f>
        <v>284.99999999999989</v>
      </c>
      <c r="AB1023" s="33" cm="1">
        <f t="array" aca="1" ref="AB1023" ca="1">AB1022*INDIRECT(AB1014)</f>
        <v>316.66666666666657</v>
      </c>
      <c r="AC1023" s="33" cm="1">
        <f t="array" aca="1" ref="AC1023" ca="1">AC1022*INDIRECT(AC1014)</f>
        <v>348.3333333333332</v>
      </c>
      <c r="AD1023" s="33" cm="1">
        <f t="array" aca="1" ref="AD1023" ca="1">AD1022*INDIRECT(AD1014)</f>
        <v>379.99999999999983</v>
      </c>
      <c r="AE1023" s="33" cm="1">
        <f t="array" aca="1" ref="AE1023" ca="1">AE1022*INDIRECT(AE1014)</f>
        <v>411.66666666666652</v>
      </c>
      <c r="AF1023" s="33" cm="1">
        <f t="array" aca="1" ref="AF1023" ca="1">AF1022*INDIRECT(AF1014)</f>
        <v>443.33333333333314</v>
      </c>
      <c r="AG1023" s="33" cm="1">
        <f t="array" aca="1" ref="AG1023" ca="1">AG1022*INDIRECT(AG1014)</f>
        <v>474.99999999999977</v>
      </c>
      <c r="AH1023" s="33" cm="1">
        <f t="array" aca="1" ref="AH1023" ca="1">AH1022*INDIRECT(AH1014)</f>
        <v>506.66666666666646</v>
      </c>
      <c r="AI1023" s="33" cm="1">
        <f t="array" aca="1" ref="AI1023" ca="1">AI1022*INDIRECT(AI1014)</f>
        <v>538.33333333333314</v>
      </c>
      <c r="AJ1023" s="33" cm="1">
        <f t="array" aca="1" ref="AJ1023" ca="1">AJ1022*INDIRECT(AJ1014)</f>
        <v>569.99999999999977</v>
      </c>
      <c r="AK1023" s="33" cm="1">
        <f t="array" aca="1" ref="AK1023" ca="1">AK1022*INDIRECT(AK1014)</f>
        <v>601.6666666666664</v>
      </c>
      <c r="AL1023" s="33" cm="1">
        <f t="array" aca="1" ref="AL1023" ca="1">AL1022*INDIRECT(AL1014)</f>
        <v>633.33333333333314</v>
      </c>
      <c r="AM1023" s="33" cm="1">
        <f t="array" aca="1" ref="AM1023" ca="1">AM1022*INDIRECT(AM1014)</f>
        <v>664.99999999999977</v>
      </c>
      <c r="AN1023" s="33" cm="1">
        <f t="array" aca="1" ref="AN1023" ca="1">AN1022*INDIRECT(AN1014)</f>
        <v>696.6666666666664</v>
      </c>
      <c r="AO1023" s="33" cm="1">
        <f t="array" aca="1" ref="AO1023" ca="1">AO1022*INDIRECT(AO1014)</f>
        <v>728.33333333333303</v>
      </c>
      <c r="AP1023" s="33" cm="1">
        <f t="array" aca="1" ref="AP1023" ca="1">AP1022*INDIRECT(AP1014)</f>
        <v>759.99999999999966</v>
      </c>
      <c r="AQ1023" s="33" cm="1">
        <f t="array" aca="1" ref="AQ1023" ca="1">AQ1022*INDIRECT(AQ1014)</f>
        <v>791.6666666666664</v>
      </c>
      <c r="AR1023" s="33" cm="1">
        <f t="array" aca="1" ref="AR1023" ca="1">AR1022*INDIRECT(AR1014)</f>
        <v>823.33333333333303</v>
      </c>
      <c r="AS1023" s="33" cm="1">
        <f t="array" aca="1" ref="AS1023" ca="1">AS1022*INDIRECT(AS1014)</f>
        <v>854.99999999999966</v>
      </c>
      <c r="AT1023" s="33" cm="1">
        <f t="array" aca="1" ref="AT1023" ca="1">AT1022*INDIRECT(AT1014)</f>
        <v>886.66666666666629</v>
      </c>
      <c r="AU1023" s="33" cm="1">
        <f t="array" aca="1" ref="AU1023" ca="1">AU1022*INDIRECT(AU1014)</f>
        <v>918.33333333333292</v>
      </c>
      <c r="AV1023" s="33" cm="1">
        <f t="array" aca="1" ref="AV1023" ca="1">AV1022*INDIRECT(AV1014)</f>
        <v>949.99999999999955</v>
      </c>
      <c r="AW1023" s="33" cm="1">
        <f t="array" aca="1" ref="AW1023" ca="1">AW1022*INDIRECT(AW1014)</f>
        <v>981.66666666666629</v>
      </c>
      <c r="AX1023" s="33" cm="1">
        <f t="array" aca="1" ref="AX1023" ca="1">AX1022*INDIRECT(AX1014)</f>
        <v>1013.3333333333329</v>
      </c>
      <c r="AY1023" s="33" cm="1">
        <f t="array" aca="1" ref="AY1023" ca="1">AY1022*INDIRECT(AY1014)</f>
        <v>1044.9999999999995</v>
      </c>
      <c r="AZ1023" s="33" cm="1">
        <f t="array" aca="1" ref="AZ1023" ca="1">AZ1022*INDIRECT(AZ1014)</f>
        <v>1076.6666666666663</v>
      </c>
      <c r="BA1023" s="33" cm="1">
        <f t="array" aca="1" ref="BA1023" ca="1">BA1022*INDIRECT(BA1014)</f>
        <v>1108.3333333333328</v>
      </c>
      <c r="BB1023" s="33" cm="1">
        <f t="array" aca="1" ref="BB1023" ca="1">BB1022*INDIRECT(BB1014)</f>
        <v>1139.9999999999995</v>
      </c>
      <c r="BC1023" s="33" cm="1">
        <f t="array" aca="1" ref="BC1023" ca="1">BC1022*INDIRECT(BC1014)</f>
        <v>1171.6666666666661</v>
      </c>
      <c r="BD1023" s="33" cm="1">
        <f t="array" aca="1" ref="BD1023" ca="1">BD1022*INDIRECT(BD1014)</f>
        <v>1203.3333333333328</v>
      </c>
      <c r="BE1023" s="33" cm="1">
        <f t="array" aca="1" ref="BE1023" ca="1">BE1022*INDIRECT(BE1014)</f>
        <v>1234.9999999999995</v>
      </c>
      <c r="BF1023" s="33" cm="1">
        <f t="array" aca="1" ref="BF1023" ca="1">BF1022*INDIRECT(BF1014)</f>
        <v>1266.6666666666663</v>
      </c>
      <c r="BG1023" s="33" cm="1">
        <f t="array" aca="1" ref="BG1023" ca="1">BG1022*INDIRECT(BG1014)</f>
        <v>1298.333333333333</v>
      </c>
      <c r="BH1023" s="33" cm="1">
        <f t="array" aca="1" ref="BH1023" ca="1">BH1022*INDIRECT(BH1014)</f>
        <v>1329.9999999999998</v>
      </c>
      <c r="BI1023" s="33" cm="1">
        <f t="array" aca="1" ref="BI1023" ca="1">BI1022*INDIRECT(BI1014)</f>
        <v>1361.6666666666665</v>
      </c>
      <c r="BJ1023" s="33" cm="1">
        <f t="array" aca="1" ref="BJ1023" ca="1">BJ1022*INDIRECT(BJ1014)</f>
        <v>1393.3333333333333</v>
      </c>
      <c r="BK1023" s="33" cm="1">
        <f t="array" aca="1" ref="BK1023" ca="1">BK1022*INDIRECT(BK1014)</f>
        <v>1425.0000000000002</v>
      </c>
      <c r="BL1023" s="33" cm="1">
        <f t="array" aca="1" ref="BL1023" ca="1">BL1022*INDIRECT(BL1014)</f>
        <v>1456.666666666667</v>
      </c>
      <c r="BM1023" s="33" cm="1">
        <f t="array" aca="1" ref="BM1023" ca="1">BM1022*INDIRECT(BM1014)</f>
        <v>1488.3333333333337</v>
      </c>
      <c r="BN1023" s="33" cm="1">
        <f t="array" aca="1" ref="BN1023" ca="1">BN1022*INDIRECT(BN1014)</f>
        <v>1520.0000000000005</v>
      </c>
      <c r="BO1023" s="33" cm="1">
        <f t="array" aca="1" ref="BO1023" ca="1">BO1022*INDIRECT(BO1014)</f>
        <v>1551.6666666666672</v>
      </c>
      <c r="BP1023" s="33" cm="1">
        <f t="array" aca="1" ref="BP1023" ca="1">BP1022*INDIRECT(BP1014)</f>
        <v>1583.3333333333342</v>
      </c>
      <c r="BQ1023" s="33" cm="1">
        <f t="array" aca="1" ref="BQ1023" ca="1">BQ1022*INDIRECT(BQ1014)</f>
        <v>1615.0000000000009</v>
      </c>
      <c r="BR1023" s="33" cm="1">
        <f t="array" aca="1" ref="BR1023" ca="1">BR1022*INDIRECT(BR1014)</f>
        <v>1646.6666666666677</v>
      </c>
      <c r="BS1023" s="33" cm="1">
        <f t="array" aca="1" ref="BS1023" ca="1">BS1022*INDIRECT(BS1014)</f>
        <v>1678.3333333333344</v>
      </c>
      <c r="BT1023" s="33" cm="1">
        <f t="array" aca="1" ref="BT1023" ca="1">BT1022*INDIRECT(BT1014)</f>
        <v>1710.0000000000011</v>
      </c>
      <c r="BU1023" s="33" cm="1">
        <f t="array" aca="1" ref="BU1023" ca="1">BU1022*INDIRECT(BU1014)</f>
        <v>1741.6666666666681</v>
      </c>
      <c r="BV1023" s="33" cm="1">
        <f t="array" aca="1" ref="BV1023" ca="1">BV1022*INDIRECT(BV1014)</f>
        <v>1773.3333333333348</v>
      </c>
      <c r="BW1023" s="33" cm="1">
        <f t="array" aca="1" ref="BW1023" ca="1">BW1022*INDIRECT(BW1014)</f>
        <v>1805.0000000000016</v>
      </c>
      <c r="BX1023" s="33" cm="1">
        <f t="array" aca="1" ref="BX1023" ca="1">BX1022*INDIRECT(BX1014)</f>
        <v>1836.6666666666683</v>
      </c>
      <c r="BY1023" s="33" cm="1">
        <f t="array" aca="1" ref="BY1023" ca="1">BY1022*INDIRECT(BY1014)</f>
        <v>1868.3333333333351</v>
      </c>
      <c r="BZ1023" s="33" cm="1">
        <f t="array" aca="1" ref="BZ1023" ca="1">BZ1022*INDIRECT(BZ1014)</f>
        <v>1900.000000000002</v>
      </c>
      <c r="CA1023" s="33" cm="1">
        <f t="array" aca="1" ref="CA1023" ca="1">CA1022*INDIRECT(CA1014)</f>
        <v>1900.000000000002</v>
      </c>
      <c r="CB1023" s="33" cm="1">
        <f t="array" aca="1" ref="CB1023" ca="1">CB1022*INDIRECT(CB1014)</f>
        <v>1900.000000000002</v>
      </c>
      <c r="CC1023" s="33" cm="1">
        <f t="array" aca="1" ref="CC1023" ca="1">CC1022*INDIRECT(CC1014)</f>
        <v>1900.000000000002</v>
      </c>
      <c r="CD1023" s="33" cm="1">
        <f t="array" aca="1" ref="CD1023" ca="1">CD1022*INDIRECT(CD1014)</f>
        <v>1900.000000000002</v>
      </c>
      <c r="CE1023" s="33" cm="1">
        <f t="array" aca="1" ref="CE1023" ca="1">CE1022*INDIRECT(CE1014)</f>
        <v>1900.000000000002</v>
      </c>
      <c r="CF1023" s="33" cm="1">
        <f t="array" aca="1" ref="CF1023" ca="1">CF1022*INDIRECT(CF1014)</f>
        <v>1900.000000000002</v>
      </c>
      <c r="CG1023" s="33" cm="1">
        <f t="array" aca="1" ref="CG1023" ca="1">CG1022*INDIRECT(CG1014)</f>
        <v>1900.000000000002</v>
      </c>
      <c r="CH1023" s="33" cm="1">
        <f t="array" aca="1" ref="CH1023" ca="1">CH1022*INDIRECT(CH1014)</f>
        <v>1900.000000000002</v>
      </c>
      <c r="CI1023" s="33" cm="1">
        <f t="array" aca="1" ref="CI1023" ca="1">CI1022*INDIRECT(CI1014)</f>
        <v>1900.000000000002</v>
      </c>
      <c r="CJ1023" s="33" cm="1">
        <f t="array" aca="1" ref="CJ1023" ca="1">CJ1022*INDIRECT(CJ1014)</f>
        <v>1900.000000000002</v>
      </c>
      <c r="CK1023" s="33" cm="1">
        <f t="array" aca="1" ref="CK1023" ca="1">CK1022*INDIRECT(CK1014)</f>
        <v>1900.000000000002</v>
      </c>
      <c r="CL1023" s="33" cm="1">
        <f t="array" aca="1" ref="CL1023" ca="1">CL1022*INDIRECT(CL1014)</f>
        <v>1900.000000000002</v>
      </c>
    </row>
    <row r="1024" spans="2:90" x14ac:dyDescent="0.4">
      <c r="B1024" s="121"/>
      <c r="C1024" s="24"/>
      <c r="D1024" s="24" t="s">
        <v>476</v>
      </c>
      <c r="E1024" s="24" t="s">
        <v>906</v>
      </c>
      <c r="F1024" s="24"/>
      <c r="G1024" s="24"/>
      <c r="H1024" s="24"/>
      <c r="I1024" s="24"/>
      <c r="J1024" s="24"/>
      <c r="K1024" s="33"/>
      <c r="L1024" s="33"/>
      <c r="M1024" s="33"/>
      <c r="N1024" s="33"/>
      <c r="O1024" s="33"/>
      <c r="P1024" s="33"/>
      <c r="R1024" s="159"/>
      <c r="S1024" s="33"/>
      <c r="T1024" s="33"/>
      <c r="U1024" s="33"/>
      <c r="V1024" s="33"/>
      <c r="W1024" s="33"/>
      <c r="X1024" s="33"/>
      <c r="Y1024" s="33"/>
      <c r="Z1024" s="33"/>
      <c r="AA1024" s="33"/>
      <c r="AB1024" s="33"/>
      <c r="AC1024" s="33"/>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c r="AY1024" s="33"/>
      <c r="AZ1024" s="33"/>
      <c r="BA1024" s="33"/>
      <c r="BB1024" s="33"/>
      <c r="BC1024" s="33"/>
      <c r="BD1024" s="33"/>
      <c r="BE1024" s="33"/>
      <c r="BF1024" s="33"/>
      <c r="BG1024" s="33"/>
      <c r="BH1024" s="33"/>
      <c r="BI1024" s="33"/>
      <c r="BJ1024" s="33"/>
      <c r="BK1024" s="33"/>
      <c r="BL1024" s="33"/>
      <c r="BM1024" s="33"/>
      <c r="BN1024" s="33"/>
      <c r="BO1024" s="33"/>
      <c r="BP1024" s="33"/>
      <c r="BQ1024" s="33"/>
      <c r="BR1024" s="33"/>
      <c r="BS1024" s="33"/>
      <c r="BT1024" s="33"/>
      <c r="BU1024" s="33"/>
      <c r="BV1024" s="33"/>
      <c r="BW1024" s="33"/>
      <c r="BX1024" s="33"/>
      <c r="BY1024" s="33"/>
      <c r="BZ1024" s="33"/>
      <c r="CA1024" s="33"/>
      <c r="CB1024" s="33"/>
      <c r="CC1024" s="33"/>
      <c r="CD1024" s="33"/>
      <c r="CE1024" s="33"/>
      <c r="CF1024" s="33"/>
      <c r="CG1024" s="33"/>
      <c r="CH1024" s="33"/>
      <c r="CI1024" s="33"/>
      <c r="CJ1024" s="33"/>
      <c r="CK1024" s="33"/>
      <c r="CL1024" s="33"/>
    </row>
    <row r="1025" spans="2:90" x14ac:dyDescent="0.4">
      <c r="B1025" s="130" t="str">
        <f>B1012</f>
        <v>(Primary label)</v>
      </c>
      <c r="C1025" s="31"/>
      <c r="D1025" s="31" t="s">
        <v>476</v>
      </c>
      <c r="E1025" s="31" t="s">
        <v>906</v>
      </c>
      <c r="F1025" s="31"/>
      <c r="G1025" s="31" t="s">
        <v>330</v>
      </c>
      <c r="H1025" s="31"/>
      <c r="I1025" s="73"/>
      <c r="J1025" s="73"/>
      <c r="K1025" s="58"/>
      <c r="L1025" s="58"/>
      <c r="M1025" s="58"/>
      <c r="N1025" s="58"/>
      <c r="O1025" s="58"/>
      <c r="P1025" s="58"/>
      <c r="R1025" s="33"/>
      <c r="S1025" s="33"/>
      <c r="T1025" s="33"/>
      <c r="U1025" s="33"/>
      <c r="V1025" s="33"/>
      <c r="W1025" s="33"/>
      <c r="X1025" s="33"/>
      <c r="Y1025" s="33"/>
      <c r="Z1025" s="33"/>
      <c r="AA1025" s="33"/>
      <c r="AB1025" s="33"/>
      <c r="AC1025" s="33"/>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c r="AY1025" s="33"/>
      <c r="AZ1025" s="33"/>
      <c r="BA1025" s="33"/>
      <c r="BB1025" s="33"/>
      <c r="BC1025" s="33"/>
      <c r="BD1025" s="33"/>
      <c r="BE1025" s="33"/>
      <c r="BF1025" s="33"/>
      <c r="BG1025" s="33"/>
      <c r="BH1025" s="33"/>
      <c r="BI1025" s="33"/>
      <c r="BJ1025" s="33"/>
      <c r="BK1025" s="33"/>
      <c r="BL1025" s="33"/>
      <c r="BM1025" s="33"/>
      <c r="BN1025" s="33"/>
      <c r="BO1025" s="33"/>
      <c r="BP1025" s="33"/>
      <c r="BQ1025" s="33"/>
      <c r="BR1025" s="33"/>
      <c r="BS1025" s="33"/>
      <c r="BT1025" s="33"/>
      <c r="BU1025" s="33"/>
      <c r="BV1025" s="33"/>
      <c r="BW1025" s="33"/>
      <c r="BX1025" s="33"/>
      <c r="BY1025" s="33"/>
      <c r="BZ1025" s="33"/>
      <c r="CA1025" s="33"/>
      <c r="CB1025" s="33"/>
      <c r="CC1025" s="33"/>
      <c r="CD1025" s="33"/>
      <c r="CE1025" s="33"/>
      <c r="CF1025" s="33"/>
      <c r="CG1025" s="33"/>
      <c r="CH1025" s="33"/>
      <c r="CI1025" s="33"/>
      <c r="CJ1025" s="33"/>
      <c r="CK1025" s="33"/>
      <c r="CL1025" s="33"/>
    </row>
    <row r="1026" spans="2:90" x14ac:dyDescent="0.4">
      <c r="B1026" s="231" t="str">
        <f>IFERROR(SUBSTITUTE(B1020,":",""),"no unit")</f>
        <v>unit</v>
      </c>
      <c r="C1026" s="201"/>
      <c r="D1026" s="201" t="s">
        <v>476</v>
      </c>
      <c r="E1026" s="201" t="s">
        <v>906</v>
      </c>
      <c r="F1026" s="201"/>
      <c r="G1026" s="201" t="s">
        <v>330</v>
      </c>
      <c r="H1026" s="201"/>
      <c r="I1026" s="202"/>
      <c r="J1026" s="202"/>
      <c r="K1026" s="210"/>
      <c r="L1026" s="210"/>
      <c r="M1026" s="210"/>
      <c r="N1026" s="210"/>
      <c r="O1026" s="210"/>
      <c r="P1026" s="210"/>
      <c r="R1026" s="211"/>
      <c r="S1026" s="205" t="str">
        <f t="shared" ref="S1026" si="986">ADDRESS(ROW(S1023),COLUMN(S1023),2)</f>
        <v>S$1023</v>
      </c>
      <c r="T1026" s="205" t="str">
        <f t="shared" ref="T1026:AX1026" si="987">ADDRESS(ROW(T1023),COLUMN(T1023),2)</f>
        <v>T$1023</v>
      </c>
      <c r="U1026" s="205" t="str">
        <f t="shared" si="987"/>
        <v>U$1023</v>
      </c>
      <c r="V1026" s="205" t="str">
        <f t="shared" si="987"/>
        <v>V$1023</v>
      </c>
      <c r="W1026" s="205" t="str">
        <f t="shared" si="987"/>
        <v>W$1023</v>
      </c>
      <c r="X1026" s="205" t="str">
        <f t="shared" si="987"/>
        <v>X$1023</v>
      </c>
      <c r="Y1026" s="205" t="str">
        <f t="shared" si="987"/>
        <v>Y$1023</v>
      </c>
      <c r="Z1026" s="205" t="str">
        <f t="shared" si="987"/>
        <v>Z$1023</v>
      </c>
      <c r="AA1026" s="205" t="str">
        <f t="shared" si="987"/>
        <v>AA$1023</v>
      </c>
      <c r="AB1026" s="205" t="str">
        <f t="shared" si="987"/>
        <v>AB$1023</v>
      </c>
      <c r="AC1026" s="205" t="str">
        <f t="shared" si="987"/>
        <v>AC$1023</v>
      </c>
      <c r="AD1026" s="205" t="str">
        <f t="shared" si="987"/>
        <v>AD$1023</v>
      </c>
      <c r="AE1026" s="205" t="str">
        <f t="shared" si="987"/>
        <v>AE$1023</v>
      </c>
      <c r="AF1026" s="205" t="str">
        <f t="shared" si="987"/>
        <v>AF$1023</v>
      </c>
      <c r="AG1026" s="205" t="str">
        <f t="shared" si="987"/>
        <v>AG$1023</v>
      </c>
      <c r="AH1026" s="205" t="str">
        <f t="shared" si="987"/>
        <v>AH$1023</v>
      </c>
      <c r="AI1026" s="205" t="str">
        <f t="shared" si="987"/>
        <v>AI$1023</v>
      </c>
      <c r="AJ1026" s="205" t="str">
        <f t="shared" si="987"/>
        <v>AJ$1023</v>
      </c>
      <c r="AK1026" s="205" t="str">
        <f t="shared" si="987"/>
        <v>AK$1023</v>
      </c>
      <c r="AL1026" s="205" t="str">
        <f t="shared" si="987"/>
        <v>AL$1023</v>
      </c>
      <c r="AM1026" s="205" t="str">
        <f t="shared" si="987"/>
        <v>AM$1023</v>
      </c>
      <c r="AN1026" s="205" t="str">
        <f t="shared" si="987"/>
        <v>AN$1023</v>
      </c>
      <c r="AO1026" s="205" t="str">
        <f t="shared" si="987"/>
        <v>AO$1023</v>
      </c>
      <c r="AP1026" s="205" t="str">
        <f t="shared" si="987"/>
        <v>AP$1023</v>
      </c>
      <c r="AQ1026" s="205" t="str">
        <f t="shared" si="987"/>
        <v>AQ$1023</v>
      </c>
      <c r="AR1026" s="205" t="str">
        <f t="shared" si="987"/>
        <v>AR$1023</v>
      </c>
      <c r="AS1026" s="205" t="str">
        <f t="shared" si="987"/>
        <v>AS$1023</v>
      </c>
      <c r="AT1026" s="205" t="str">
        <f t="shared" si="987"/>
        <v>AT$1023</v>
      </c>
      <c r="AU1026" s="205" t="str">
        <f t="shared" si="987"/>
        <v>AU$1023</v>
      </c>
      <c r="AV1026" s="205" t="str">
        <f t="shared" si="987"/>
        <v>AV$1023</v>
      </c>
      <c r="AW1026" s="205" t="str">
        <f t="shared" si="987"/>
        <v>AW$1023</v>
      </c>
      <c r="AX1026" s="205" t="str">
        <f t="shared" si="987"/>
        <v>AX$1023</v>
      </c>
      <c r="AY1026" s="205" t="str">
        <f t="shared" ref="AY1026:CD1026" si="988">ADDRESS(ROW(AY1023),COLUMN(AY1023),2)</f>
        <v>AY$1023</v>
      </c>
      <c r="AZ1026" s="205" t="str">
        <f t="shared" si="988"/>
        <v>AZ$1023</v>
      </c>
      <c r="BA1026" s="205" t="str">
        <f t="shared" si="988"/>
        <v>BA$1023</v>
      </c>
      <c r="BB1026" s="205" t="str">
        <f t="shared" si="988"/>
        <v>BB$1023</v>
      </c>
      <c r="BC1026" s="205" t="str">
        <f t="shared" si="988"/>
        <v>BC$1023</v>
      </c>
      <c r="BD1026" s="205" t="str">
        <f t="shared" si="988"/>
        <v>BD$1023</v>
      </c>
      <c r="BE1026" s="205" t="str">
        <f t="shared" si="988"/>
        <v>BE$1023</v>
      </c>
      <c r="BF1026" s="205" t="str">
        <f t="shared" si="988"/>
        <v>BF$1023</v>
      </c>
      <c r="BG1026" s="205" t="str">
        <f t="shared" si="988"/>
        <v>BG$1023</v>
      </c>
      <c r="BH1026" s="205" t="str">
        <f t="shared" si="988"/>
        <v>BH$1023</v>
      </c>
      <c r="BI1026" s="205" t="str">
        <f t="shared" si="988"/>
        <v>BI$1023</v>
      </c>
      <c r="BJ1026" s="205" t="str">
        <f t="shared" si="988"/>
        <v>BJ$1023</v>
      </c>
      <c r="BK1026" s="205" t="str">
        <f t="shared" si="988"/>
        <v>BK$1023</v>
      </c>
      <c r="BL1026" s="205" t="str">
        <f t="shared" si="988"/>
        <v>BL$1023</v>
      </c>
      <c r="BM1026" s="205" t="str">
        <f t="shared" si="988"/>
        <v>BM$1023</v>
      </c>
      <c r="BN1026" s="205" t="str">
        <f t="shared" si="988"/>
        <v>BN$1023</v>
      </c>
      <c r="BO1026" s="205" t="str">
        <f t="shared" si="988"/>
        <v>BO$1023</v>
      </c>
      <c r="BP1026" s="205" t="str">
        <f t="shared" si="988"/>
        <v>BP$1023</v>
      </c>
      <c r="BQ1026" s="205" t="str">
        <f t="shared" si="988"/>
        <v>BQ$1023</v>
      </c>
      <c r="BR1026" s="205" t="str">
        <f t="shared" si="988"/>
        <v>BR$1023</v>
      </c>
      <c r="BS1026" s="205" t="str">
        <f t="shared" si="988"/>
        <v>BS$1023</v>
      </c>
      <c r="BT1026" s="205" t="str">
        <f t="shared" si="988"/>
        <v>BT$1023</v>
      </c>
      <c r="BU1026" s="205" t="str">
        <f t="shared" si="988"/>
        <v>BU$1023</v>
      </c>
      <c r="BV1026" s="205" t="str">
        <f t="shared" si="988"/>
        <v>BV$1023</v>
      </c>
      <c r="BW1026" s="205" t="str">
        <f t="shared" si="988"/>
        <v>BW$1023</v>
      </c>
      <c r="BX1026" s="205" t="str">
        <f t="shared" si="988"/>
        <v>BX$1023</v>
      </c>
      <c r="BY1026" s="205" t="str">
        <f t="shared" si="988"/>
        <v>BY$1023</v>
      </c>
      <c r="BZ1026" s="205" t="str">
        <f t="shared" si="988"/>
        <v>BZ$1023</v>
      </c>
      <c r="CA1026" s="205" t="str">
        <f t="shared" si="988"/>
        <v>CA$1023</v>
      </c>
      <c r="CB1026" s="205" t="str">
        <f t="shared" si="988"/>
        <v>CB$1023</v>
      </c>
      <c r="CC1026" s="205" t="str">
        <f t="shared" si="988"/>
        <v>CC$1023</v>
      </c>
      <c r="CD1026" s="205" t="str">
        <f t="shared" si="988"/>
        <v>CD$1023</v>
      </c>
      <c r="CE1026" s="205" t="str">
        <f t="shared" ref="CE1026:CK1026" si="989">ADDRESS(ROW(CE1023),COLUMN(CE1023),2)</f>
        <v>CE$1023</v>
      </c>
      <c r="CF1026" s="205" t="str">
        <f t="shared" si="989"/>
        <v>CF$1023</v>
      </c>
      <c r="CG1026" s="205" t="str">
        <f t="shared" si="989"/>
        <v>CG$1023</v>
      </c>
      <c r="CH1026" s="205" t="str">
        <f t="shared" si="989"/>
        <v>CH$1023</v>
      </c>
      <c r="CI1026" s="205" t="str">
        <f t="shared" si="989"/>
        <v>CI$1023</v>
      </c>
      <c r="CJ1026" s="205" t="str">
        <f t="shared" si="989"/>
        <v>CJ$1023</v>
      </c>
      <c r="CK1026" s="205" t="str">
        <f t="shared" si="989"/>
        <v>CK$1023</v>
      </c>
      <c r="CL1026" s="205" t="str">
        <f t="shared" ref="CL1026" si="990">ADDRESS(ROW(CL1023),COLUMN(CL1023),2)</f>
        <v>CL$1023</v>
      </c>
    </row>
    <row r="1027" spans="2:90" x14ac:dyDescent="0.4">
      <c r="B1027" s="130" t="str">
        <f>B1014</f>
        <v>Primary revenue driver</v>
      </c>
      <c r="C1027" s="31"/>
      <c r="D1027" s="31" t="s">
        <v>476</v>
      </c>
      <c r="E1027" s="31" t="s">
        <v>906</v>
      </c>
      <c r="F1027" s="31"/>
      <c r="G1027" s="31" t="s">
        <v>330</v>
      </c>
      <c r="H1027" s="31"/>
      <c r="I1027" s="73"/>
      <c r="J1027" s="73"/>
      <c r="K1027" s="58"/>
      <c r="L1027" s="58"/>
      <c r="M1027" s="58"/>
      <c r="N1027" s="58"/>
      <c r="O1027" s="58"/>
      <c r="P1027" s="58"/>
      <c r="R1027" s="33"/>
      <c r="S1027" s="76"/>
      <c r="T1027" s="76"/>
      <c r="U1027" s="76"/>
      <c r="V1027" s="76"/>
      <c r="W1027" s="76"/>
      <c r="X1027" s="76"/>
      <c r="Y1027" s="76"/>
      <c r="Z1027" s="76"/>
      <c r="AA1027" s="76"/>
      <c r="AB1027" s="76"/>
      <c r="AC1027" s="76"/>
      <c r="AD1027" s="76"/>
      <c r="AE1027" s="76"/>
      <c r="AF1027" s="76"/>
      <c r="AG1027" s="76"/>
      <c r="AH1027" s="76"/>
      <c r="AI1027" s="76"/>
      <c r="AJ1027" s="76"/>
      <c r="AK1027" s="76"/>
      <c r="AL1027" s="76"/>
      <c r="AM1027" s="76"/>
      <c r="AN1027" s="76"/>
      <c r="AO1027" s="76"/>
      <c r="AP1027" s="76"/>
      <c r="AQ1027" s="76"/>
      <c r="AR1027" s="76"/>
      <c r="AS1027" s="76"/>
      <c r="AT1027" s="76"/>
      <c r="AU1027" s="76"/>
      <c r="AV1027" s="76"/>
      <c r="AW1027" s="76"/>
      <c r="AX1027" s="76"/>
      <c r="AY1027" s="76"/>
      <c r="AZ1027" s="76"/>
      <c r="BA1027" s="76"/>
      <c r="BB1027" s="76"/>
      <c r="BC1027" s="76"/>
      <c r="BD1027" s="76"/>
      <c r="BE1027" s="76"/>
      <c r="BF1027" s="76"/>
      <c r="BG1027" s="76"/>
      <c r="BH1027" s="76"/>
      <c r="BI1027" s="76"/>
      <c r="BJ1027" s="76"/>
      <c r="BK1027" s="76"/>
      <c r="BL1027" s="76"/>
      <c r="BM1027" s="76"/>
      <c r="BN1027" s="76"/>
      <c r="BO1027" s="76"/>
      <c r="BP1027" s="76"/>
      <c r="BQ1027" s="76"/>
      <c r="BR1027" s="76"/>
      <c r="BS1027" s="76"/>
      <c r="BT1027" s="76"/>
      <c r="BU1027" s="76"/>
      <c r="BV1027" s="76"/>
      <c r="BW1027" s="76"/>
      <c r="BX1027" s="76"/>
      <c r="BY1027" s="76"/>
      <c r="BZ1027" s="76"/>
      <c r="CA1027" s="76"/>
      <c r="CB1027" s="76"/>
      <c r="CC1027" s="76"/>
      <c r="CD1027" s="76"/>
      <c r="CE1027" s="76"/>
      <c r="CF1027" s="76"/>
      <c r="CG1027" s="76"/>
      <c r="CH1027" s="76"/>
      <c r="CI1027" s="76"/>
      <c r="CJ1027" s="76"/>
      <c r="CK1027" s="76"/>
      <c r="CL1027" s="76"/>
    </row>
    <row r="1028" spans="2:90" x14ac:dyDescent="0.4">
      <c r="B1028" s="130" t="str">
        <f>B1015</f>
        <v>Primary volume driver</v>
      </c>
      <c r="C1028" s="12"/>
      <c r="D1028" s="12" t="s">
        <v>476</v>
      </c>
      <c r="E1028" s="12" t="s">
        <v>906</v>
      </c>
      <c r="F1028" s="12"/>
      <c r="G1028" s="12" t="s">
        <v>330</v>
      </c>
      <c r="H1028" s="12"/>
      <c r="I1028" s="60"/>
      <c r="J1028" s="60"/>
      <c r="K1028" s="15"/>
      <c r="L1028" s="15"/>
      <c r="M1028" s="15"/>
      <c r="N1028" s="15"/>
      <c r="O1028" s="15"/>
      <c r="P1028" s="15"/>
      <c r="R1028" s="15"/>
      <c r="S1028" s="76"/>
      <c r="T1028" s="76"/>
      <c r="U1028" s="76"/>
      <c r="V1028" s="76"/>
      <c r="W1028" s="76"/>
      <c r="X1028" s="76"/>
      <c r="Y1028" s="76"/>
      <c r="Z1028" s="76"/>
      <c r="AA1028" s="76"/>
      <c r="AB1028" s="76"/>
      <c r="AC1028" s="76"/>
      <c r="AD1028" s="76"/>
      <c r="AE1028" s="76"/>
      <c r="AF1028" s="76"/>
      <c r="AG1028" s="76"/>
      <c r="AH1028" s="76"/>
      <c r="AI1028" s="76"/>
      <c r="AJ1028" s="76"/>
      <c r="AK1028" s="76"/>
      <c r="AL1028" s="76"/>
      <c r="AM1028" s="76"/>
      <c r="AN1028" s="76"/>
      <c r="AO1028" s="76"/>
      <c r="AP1028" s="76"/>
      <c r="AQ1028" s="76"/>
      <c r="AR1028" s="76"/>
      <c r="AS1028" s="76"/>
      <c r="AT1028" s="76"/>
      <c r="AU1028" s="76"/>
      <c r="AV1028" s="76"/>
      <c r="AW1028" s="76"/>
      <c r="AX1028" s="76"/>
      <c r="AY1028" s="76"/>
      <c r="AZ1028" s="76"/>
      <c r="BA1028" s="76"/>
      <c r="BB1028" s="76"/>
      <c r="BC1028" s="76"/>
      <c r="BD1028" s="76"/>
      <c r="BE1028" s="76"/>
      <c r="BF1028" s="76"/>
      <c r="BG1028" s="76"/>
      <c r="BH1028" s="76"/>
      <c r="BI1028" s="76"/>
      <c r="BJ1028" s="76"/>
      <c r="BK1028" s="76"/>
      <c r="BL1028" s="76"/>
      <c r="BM1028" s="76"/>
      <c r="BN1028" s="76"/>
      <c r="BO1028" s="76"/>
      <c r="BP1028" s="76"/>
      <c r="BQ1028" s="76"/>
      <c r="BR1028" s="76"/>
      <c r="BS1028" s="76"/>
      <c r="BT1028" s="76"/>
      <c r="BU1028" s="76"/>
      <c r="BV1028" s="76"/>
      <c r="BW1028" s="76"/>
      <c r="BX1028" s="76"/>
      <c r="BY1028" s="76"/>
      <c r="BZ1028" s="76"/>
      <c r="CA1028" s="76"/>
      <c r="CB1028" s="76"/>
      <c r="CC1028" s="76"/>
      <c r="CD1028" s="76"/>
      <c r="CE1028" s="76"/>
      <c r="CF1028" s="76"/>
      <c r="CG1028" s="76"/>
      <c r="CH1028" s="76"/>
      <c r="CI1028" s="76"/>
      <c r="CJ1028" s="76"/>
      <c r="CK1028" s="76"/>
      <c r="CL1028" s="76"/>
    </row>
    <row r="1029" spans="2:90" x14ac:dyDescent="0.4">
      <c r="B1029" s="130" t="str">
        <f>B1016</f>
        <v>(Secondary label)</v>
      </c>
      <c r="C1029" s="12"/>
      <c r="D1029" s="12" t="s">
        <v>476</v>
      </c>
      <c r="E1029" s="12" t="s">
        <v>906</v>
      </c>
      <c r="F1029" s="12"/>
      <c r="G1029" s="12" t="s">
        <v>330</v>
      </c>
      <c r="H1029" s="12"/>
      <c r="I1029" s="60"/>
      <c r="J1029" s="60"/>
      <c r="K1029" s="15"/>
      <c r="L1029" s="15"/>
      <c r="M1029" s="15"/>
      <c r="N1029" s="15"/>
      <c r="O1029" s="15"/>
      <c r="P1029" s="15"/>
      <c r="R1029" s="15"/>
      <c r="S1029" s="76"/>
      <c r="T1029" s="76"/>
      <c r="U1029" s="76"/>
      <c r="V1029" s="76"/>
      <c r="W1029" s="76"/>
      <c r="X1029" s="76"/>
      <c r="Y1029" s="76"/>
      <c r="Z1029" s="76"/>
      <c r="AA1029" s="76"/>
      <c r="AB1029" s="76"/>
      <c r="AC1029" s="76"/>
      <c r="AD1029" s="76"/>
      <c r="AE1029" s="76"/>
      <c r="AF1029" s="76"/>
      <c r="AG1029" s="76"/>
      <c r="AH1029" s="76"/>
      <c r="AI1029" s="76"/>
      <c r="AJ1029" s="76"/>
      <c r="AK1029" s="76"/>
      <c r="AL1029" s="76"/>
      <c r="AM1029" s="76"/>
      <c r="AN1029" s="76"/>
      <c r="AO1029" s="76"/>
      <c r="AP1029" s="76"/>
      <c r="AQ1029" s="76"/>
      <c r="AR1029" s="76"/>
      <c r="AS1029" s="76"/>
      <c r="AT1029" s="76"/>
      <c r="AU1029" s="76"/>
      <c r="AV1029" s="76"/>
      <c r="AW1029" s="76"/>
      <c r="AX1029" s="76"/>
      <c r="AY1029" s="76"/>
      <c r="AZ1029" s="76"/>
      <c r="BA1029" s="76"/>
      <c r="BB1029" s="76"/>
      <c r="BC1029" s="76"/>
      <c r="BD1029" s="76"/>
      <c r="BE1029" s="76"/>
      <c r="BF1029" s="76"/>
      <c r="BG1029" s="76"/>
      <c r="BH1029" s="76"/>
      <c r="BI1029" s="76"/>
      <c r="BJ1029" s="76"/>
      <c r="BK1029" s="76"/>
      <c r="BL1029" s="76"/>
      <c r="BM1029" s="76"/>
      <c r="BN1029" s="76"/>
      <c r="BO1029" s="76"/>
      <c r="BP1029" s="76"/>
      <c r="BQ1029" s="76"/>
      <c r="BR1029" s="76"/>
      <c r="BS1029" s="76"/>
      <c r="BT1029" s="76"/>
      <c r="BU1029" s="76"/>
      <c r="BV1029" s="76"/>
      <c r="BW1029" s="76"/>
      <c r="BX1029" s="76"/>
      <c r="BY1029" s="76"/>
      <c r="BZ1029" s="76"/>
      <c r="CA1029" s="76"/>
      <c r="CB1029" s="76"/>
      <c r="CC1029" s="76"/>
      <c r="CD1029" s="76"/>
      <c r="CE1029" s="76"/>
      <c r="CF1029" s="76"/>
      <c r="CG1029" s="76"/>
      <c r="CH1029" s="76"/>
      <c r="CI1029" s="76"/>
      <c r="CJ1029" s="76"/>
      <c r="CK1029" s="76"/>
      <c r="CL1029" s="76"/>
    </row>
    <row r="1030" spans="2:90" x14ac:dyDescent="0.4">
      <c r="B1030" s="130" t="str">
        <f>B1017</f>
        <v xml:space="preserve">secondary unit </v>
      </c>
      <c r="C1030" s="12"/>
      <c r="D1030" s="12" t="s">
        <v>476</v>
      </c>
      <c r="E1030" s="12" t="s">
        <v>906</v>
      </c>
      <c r="F1030" s="12"/>
      <c r="G1030" s="12" t="s">
        <v>330</v>
      </c>
      <c r="H1030" s="12"/>
      <c r="I1030" s="60"/>
      <c r="J1030" s="60"/>
      <c r="K1030" s="15"/>
      <c r="L1030" s="15"/>
      <c r="M1030" s="15"/>
      <c r="N1030" s="15"/>
      <c r="O1030" s="15"/>
      <c r="P1030" s="15"/>
      <c r="R1030" s="15"/>
      <c r="S1030" s="76"/>
      <c r="T1030" s="76"/>
      <c r="U1030" s="76"/>
      <c r="V1030" s="76"/>
      <c r="W1030" s="76"/>
      <c r="X1030" s="76"/>
      <c r="Y1030" s="76"/>
      <c r="Z1030" s="76"/>
      <c r="AA1030" s="76"/>
      <c r="AB1030" s="76"/>
      <c r="AC1030" s="76"/>
      <c r="AD1030" s="76"/>
      <c r="AE1030" s="76"/>
      <c r="AF1030" s="76"/>
      <c r="AG1030" s="76"/>
      <c r="AH1030" s="76"/>
      <c r="AI1030" s="76"/>
      <c r="AJ1030" s="76"/>
      <c r="AK1030" s="76"/>
      <c r="AL1030" s="76"/>
      <c r="AM1030" s="76"/>
      <c r="AN1030" s="76"/>
      <c r="AO1030" s="76"/>
      <c r="AP1030" s="76"/>
      <c r="AQ1030" s="76"/>
      <c r="AR1030" s="76"/>
      <c r="AS1030" s="76"/>
      <c r="AT1030" s="76"/>
      <c r="AU1030" s="76"/>
      <c r="AV1030" s="76"/>
      <c r="AW1030" s="76"/>
      <c r="AX1030" s="76"/>
      <c r="AY1030" s="76"/>
      <c r="AZ1030" s="76"/>
      <c r="BA1030" s="76"/>
      <c r="BB1030" s="76"/>
      <c r="BC1030" s="76"/>
      <c r="BD1030" s="76"/>
      <c r="BE1030" s="76"/>
      <c r="BF1030" s="76"/>
      <c r="BG1030" s="76"/>
      <c r="BH1030" s="76"/>
      <c r="BI1030" s="76"/>
      <c r="BJ1030" s="76"/>
      <c r="BK1030" s="76"/>
      <c r="BL1030" s="76"/>
      <c r="BM1030" s="76"/>
      <c r="BN1030" s="76"/>
      <c r="BO1030" s="76"/>
      <c r="BP1030" s="76"/>
      <c r="BQ1030" s="76"/>
      <c r="BR1030" s="76"/>
      <c r="BS1030" s="76"/>
      <c r="BT1030" s="76"/>
      <c r="BU1030" s="76"/>
      <c r="BV1030" s="76"/>
      <c r="BW1030" s="76"/>
      <c r="BX1030" s="76"/>
      <c r="BY1030" s="76"/>
      <c r="BZ1030" s="76"/>
      <c r="CA1030" s="76"/>
      <c r="CB1030" s="76"/>
      <c r="CC1030" s="76"/>
      <c r="CD1030" s="76"/>
      <c r="CE1030" s="76"/>
      <c r="CF1030" s="76"/>
      <c r="CG1030" s="76"/>
      <c r="CH1030" s="76"/>
      <c r="CI1030" s="76"/>
      <c r="CJ1030" s="76"/>
      <c r="CK1030" s="76"/>
      <c r="CL1030" s="76"/>
    </row>
    <row r="1031" spans="2:90" x14ac:dyDescent="0.4">
      <c r="B1031" s="130" t="str">
        <f>B1018</f>
        <v>Secondary revenue driver</v>
      </c>
      <c r="C1031" s="12"/>
      <c r="D1031" s="12" t="s">
        <v>476</v>
      </c>
      <c r="E1031" s="12" t="s">
        <v>906</v>
      </c>
      <c r="F1031" s="12"/>
      <c r="G1031" s="12" t="s">
        <v>330</v>
      </c>
      <c r="H1031" s="12"/>
      <c r="I1031" s="60"/>
      <c r="J1031" s="60"/>
      <c r="K1031" s="15"/>
      <c r="L1031" s="15"/>
      <c r="M1031" s="15"/>
      <c r="N1031" s="15"/>
      <c r="O1031" s="15"/>
      <c r="P1031" s="15"/>
      <c r="R1031" s="15"/>
      <c r="S1031" s="76"/>
      <c r="T1031" s="76"/>
      <c r="U1031" s="76"/>
      <c r="V1031" s="76"/>
      <c r="W1031" s="76"/>
      <c r="X1031" s="76"/>
      <c r="Y1031" s="76"/>
      <c r="Z1031" s="76"/>
      <c r="AA1031" s="76"/>
      <c r="AB1031" s="76"/>
      <c r="AC1031" s="76"/>
      <c r="AD1031" s="76"/>
      <c r="AE1031" s="76"/>
      <c r="AF1031" s="76"/>
      <c r="AG1031" s="76"/>
      <c r="AH1031" s="76"/>
      <c r="AI1031" s="76"/>
      <c r="AJ1031" s="76"/>
      <c r="AK1031" s="76"/>
      <c r="AL1031" s="76"/>
      <c r="AM1031" s="76"/>
      <c r="AN1031" s="76"/>
      <c r="AO1031" s="76"/>
      <c r="AP1031" s="76"/>
      <c r="AQ1031" s="76"/>
      <c r="AR1031" s="76"/>
      <c r="AS1031" s="76"/>
      <c r="AT1031" s="76"/>
      <c r="AU1031" s="76"/>
      <c r="AV1031" s="76"/>
      <c r="AW1031" s="76"/>
      <c r="AX1031" s="76"/>
      <c r="AY1031" s="76"/>
      <c r="AZ1031" s="76"/>
      <c r="BA1031" s="76"/>
      <c r="BB1031" s="76"/>
      <c r="BC1031" s="76"/>
      <c r="BD1031" s="76"/>
      <c r="BE1031" s="76"/>
      <c r="BF1031" s="76"/>
      <c r="BG1031" s="76"/>
      <c r="BH1031" s="76"/>
      <c r="BI1031" s="76"/>
      <c r="BJ1031" s="76"/>
      <c r="BK1031" s="76"/>
      <c r="BL1031" s="76"/>
      <c r="BM1031" s="76"/>
      <c r="BN1031" s="76"/>
      <c r="BO1031" s="76"/>
      <c r="BP1031" s="76"/>
      <c r="BQ1031" s="76"/>
      <c r="BR1031" s="76"/>
      <c r="BS1031" s="76"/>
      <c r="BT1031" s="76"/>
      <c r="BU1031" s="76"/>
      <c r="BV1031" s="76"/>
      <c r="BW1031" s="76"/>
      <c r="BX1031" s="76"/>
      <c r="BY1031" s="76"/>
      <c r="BZ1031" s="76"/>
      <c r="CA1031" s="76"/>
      <c r="CB1031" s="76"/>
      <c r="CC1031" s="76"/>
      <c r="CD1031" s="76"/>
      <c r="CE1031" s="76"/>
      <c r="CF1031" s="76"/>
      <c r="CG1031" s="76"/>
      <c r="CH1031" s="76"/>
      <c r="CI1031" s="76"/>
      <c r="CJ1031" s="76"/>
      <c r="CK1031" s="76"/>
      <c r="CL1031" s="76"/>
    </row>
    <row r="1032" spans="2:90" x14ac:dyDescent="0.4">
      <c r="B1032" s="8" t="s">
        <v>457</v>
      </c>
      <c r="C1032" s="12"/>
      <c r="D1032" s="12"/>
      <c r="E1032" s="12" t="s">
        <v>906</v>
      </c>
      <c r="F1032" s="12"/>
      <c r="G1032" s="12"/>
      <c r="H1032" s="12"/>
      <c r="I1032" s="60"/>
      <c r="J1032" s="60"/>
      <c r="K1032" s="15"/>
      <c r="L1032" s="15"/>
      <c r="M1032" s="15"/>
      <c r="N1032" s="15"/>
      <c r="O1032" s="15"/>
      <c r="P1032" s="15"/>
      <c r="R1032" s="15"/>
      <c r="S1032" s="76"/>
      <c r="T1032" s="76"/>
      <c r="U1032" s="76"/>
      <c r="V1032" s="76"/>
      <c r="W1032" s="76"/>
      <c r="X1032" s="76"/>
      <c r="Y1032" s="76"/>
      <c r="Z1032" s="76"/>
      <c r="AA1032" s="76"/>
      <c r="AB1032" s="76"/>
      <c r="AC1032" s="76"/>
      <c r="AD1032" s="76"/>
      <c r="AE1032" s="76"/>
      <c r="AF1032" s="76"/>
      <c r="AG1032" s="76"/>
      <c r="AH1032" s="76"/>
      <c r="AI1032" s="76"/>
      <c r="AJ1032" s="76"/>
      <c r="AK1032" s="76"/>
      <c r="AL1032" s="76"/>
      <c r="AM1032" s="76"/>
      <c r="AN1032" s="76"/>
      <c r="AO1032" s="76"/>
      <c r="AP1032" s="76"/>
      <c r="AQ1032" s="76"/>
      <c r="AR1032" s="76"/>
      <c r="AS1032" s="76"/>
      <c r="AT1032" s="76"/>
      <c r="AU1032" s="76"/>
      <c r="AV1032" s="76"/>
      <c r="AW1032" s="76"/>
      <c r="AX1032" s="76"/>
      <c r="AY1032" s="76"/>
      <c r="AZ1032" s="76"/>
      <c r="BA1032" s="76"/>
      <c r="BB1032" s="76"/>
      <c r="BC1032" s="76"/>
      <c r="BD1032" s="76"/>
      <c r="BE1032" s="76"/>
      <c r="BF1032" s="76"/>
      <c r="BG1032" s="76"/>
      <c r="BH1032" s="76"/>
      <c r="BI1032" s="76"/>
      <c r="BJ1032" s="76"/>
      <c r="BK1032" s="76"/>
      <c r="BL1032" s="76"/>
      <c r="BM1032" s="76"/>
      <c r="BN1032" s="76"/>
      <c r="BO1032" s="76"/>
      <c r="BP1032" s="76"/>
      <c r="BQ1032" s="76"/>
      <c r="BR1032" s="76"/>
      <c r="BS1032" s="76"/>
      <c r="BT1032" s="76"/>
      <c r="BU1032" s="76"/>
      <c r="BV1032" s="76"/>
      <c r="BW1032" s="76"/>
      <c r="BX1032" s="76"/>
      <c r="BY1032" s="76"/>
      <c r="BZ1032" s="76"/>
      <c r="CA1032" s="76"/>
      <c r="CB1032" s="76"/>
      <c r="CC1032" s="76"/>
      <c r="CD1032" s="76"/>
      <c r="CE1032" s="76"/>
      <c r="CF1032" s="76"/>
      <c r="CG1032" s="76"/>
      <c r="CH1032" s="76"/>
      <c r="CI1032" s="76"/>
      <c r="CJ1032" s="76"/>
      <c r="CK1032" s="76"/>
      <c r="CL1032" s="76"/>
    </row>
    <row r="1033" spans="2:90" x14ac:dyDescent="0.4">
      <c r="B1033" s="8" t="s">
        <v>5</v>
      </c>
      <c r="C1033" s="12"/>
      <c r="D1033" s="12"/>
      <c r="E1033" s="12" t="s">
        <v>906</v>
      </c>
      <c r="F1033" s="12"/>
      <c r="G1033" s="12"/>
      <c r="H1033" s="12"/>
      <c r="I1033" s="60"/>
      <c r="J1033" s="60"/>
      <c r="K1033" s="15"/>
      <c r="L1033" s="15"/>
      <c r="M1033" s="15"/>
      <c r="N1033" s="15"/>
      <c r="O1033" s="15"/>
      <c r="P1033" s="15"/>
      <c r="R1033" s="15"/>
      <c r="S1033" s="76"/>
      <c r="T1033" s="76"/>
      <c r="U1033" s="76"/>
      <c r="V1033" s="76"/>
      <c r="W1033" s="76"/>
      <c r="X1033" s="76"/>
      <c r="Y1033" s="76"/>
      <c r="Z1033" s="76"/>
      <c r="AA1033" s="76"/>
      <c r="AB1033" s="76"/>
      <c r="AC1033" s="76"/>
      <c r="AD1033" s="76"/>
      <c r="AE1033" s="76"/>
      <c r="AF1033" s="76"/>
      <c r="AG1033" s="76"/>
      <c r="AH1033" s="76"/>
      <c r="AI1033" s="76"/>
      <c r="AJ1033" s="76"/>
      <c r="AK1033" s="76"/>
      <c r="AL1033" s="76"/>
      <c r="AM1033" s="76"/>
      <c r="AN1033" s="76"/>
      <c r="AO1033" s="76"/>
      <c r="AP1033" s="76"/>
      <c r="AQ1033" s="76"/>
      <c r="AR1033" s="76"/>
      <c r="AS1033" s="76"/>
      <c r="AT1033" s="76"/>
      <c r="AU1033" s="76"/>
      <c r="AV1033" s="76"/>
      <c r="AW1033" s="76"/>
      <c r="AX1033" s="76"/>
      <c r="AY1033" s="76"/>
      <c r="AZ1033" s="76"/>
      <c r="BA1033" s="76"/>
      <c r="BB1033" s="76"/>
      <c r="BC1033" s="76"/>
      <c r="BD1033" s="76"/>
      <c r="BE1033" s="76"/>
      <c r="BF1033" s="76"/>
      <c r="BG1033" s="76"/>
      <c r="BH1033" s="76"/>
      <c r="BI1033" s="76"/>
      <c r="BJ1033" s="76"/>
      <c r="BK1033" s="76"/>
      <c r="BL1033" s="76"/>
      <c r="BM1033" s="76"/>
      <c r="BN1033" s="76"/>
      <c r="BO1033" s="76"/>
      <c r="BP1033" s="76"/>
      <c r="BQ1033" s="76"/>
      <c r="BR1033" s="76"/>
      <c r="BS1033" s="76"/>
      <c r="BT1033" s="76"/>
      <c r="BU1033" s="76"/>
      <c r="BV1033" s="76"/>
      <c r="BW1033" s="76"/>
      <c r="BX1033" s="76"/>
      <c r="BY1033" s="76"/>
      <c r="BZ1033" s="76"/>
      <c r="CA1033" s="76"/>
      <c r="CB1033" s="76"/>
      <c r="CC1033" s="76"/>
      <c r="CD1033" s="76"/>
      <c r="CE1033" s="76"/>
      <c r="CF1033" s="76"/>
      <c r="CG1033" s="76"/>
      <c r="CH1033" s="76"/>
      <c r="CI1033" s="76"/>
      <c r="CJ1033" s="76"/>
      <c r="CK1033" s="76"/>
      <c r="CL1033" s="76"/>
    </row>
    <row r="1034" spans="2:90" x14ac:dyDescent="0.4">
      <c r="C1034" s="12"/>
      <c r="D1034" s="12"/>
      <c r="E1034" s="12" t="s">
        <v>906</v>
      </c>
      <c r="F1034" s="12"/>
      <c r="G1034" s="12"/>
      <c r="H1034" s="12"/>
      <c r="I1034" s="60"/>
      <c r="J1034" s="60"/>
      <c r="K1034" s="15"/>
      <c r="L1034" s="15"/>
      <c r="M1034" s="15"/>
      <c r="N1034" s="15"/>
      <c r="O1034" s="15"/>
      <c r="P1034" s="15"/>
      <c r="R1034" s="15"/>
      <c r="S1034" s="76"/>
      <c r="T1034" s="76"/>
      <c r="U1034" s="76"/>
      <c r="V1034" s="76"/>
      <c r="W1034" s="76"/>
      <c r="X1034" s="76"/>
      <c r="Y1034" s="76"/>
      <c r="Z1034" s="76"/>
      <c r="AA1034" s="76"/>
      <c r="AB1034" s="76"/>
      <c r="AC1034" s="76"/>
      <c r="AD1034" s="76"/>
      <c r="AE1034" s="76"/>
      <c r="AF1034" s="76"/>
      <c r="AG1034" s="76"/>
      <c r="AH1034" s="76"/>
      <c r="AI1034" s="76"/>
      <c r="AJ1034" s="76"/>
      <c r="AK1034" s="76"/>
      <c r="AL1034" s="76"/>
      <c r="AM1034" s="76"/>
      <c r="AN1034" s="76"/>
      <c r="AO1034" s="76"/>
      <c r="AP1034" s="76"/>
      <c r="AQ1034" s="76"/>
      <c r="AR1034" s="76"/>
      <c r="AS1034" s="76"/>
      <c r="AT1034" s="76"/>
      <c r="AU1034" s="76"/>
      <c r="AV1034" s="76"/>
      <c r="AW1034" s="76"/>
      <c r="AX1034" s="76"/>
      <c r="AY1034" s="76"/>
      <c r="AZ1034" s="76"/>
      <c r="BA1034" s="76"/>
      <c r="BB1034" s="76"/>
      <c r="BC1034" s="76"/>
      <c r="BD1034" s="76"/>
      <c r="BE1034" s="76"/>
      <c r="BF1034" s="76"/>
      <c r="BG1034" s="76"/>
      <c r="BH1034" s="76"/>
      <c r="BI1034" s="76"/>
      <c r="BJ1034" s="76"/>
      <c r="BK1034" s="76"/>
      <c r="BL1034" s="76"/>
      <c r="BM1034" s="76"/>
      <c r="BN1034" s="76"/>
      <c r="BO1034" s="76"/>
      <c r="BP1034" s="76"/>
      <c r="BQ1034" s="76"/>
      <c r="BR1034" s="76"/>
      <c r="BS1034" s="76"/>
      <c r="BT1034" s="76"/>
      <c r="BU1034" s="76"/>
      <c r="BV1034" s="76"/>
      <c r="BW1034" s="76"/>
      <c r="BX1034" s="76"/>
      <c r="BY1034" s="76"/>
      <c r="BZ1034" s="76"/>
      <c r="CA1034" s="76"/>
      <c r="CB1034" s="76"/>
      <c r="CC1034" s="76"/>
      <c r="CD1034" s="76"/>
      <c r="CE1034" s="76"/>
      <c r="CF1034" s="76"/>
      <c r="CG1034" s="76"/>
      <c r="CH1034" s="76"/>
      <c r="CI1034" s="76"/>
      <c r="CJ1034" s="76"/>
      <c r="CK1034" s="76"/>
      <c r="CL1034" s="76"/>
    </row>
    <row r="1035" spans="2:90" x14ac:dyDescent="0.4">
      <c r="C1035" s="12"/>
      <c r="D1035" s="12"/>
      <c r="E1035" s="12" t="s">
        <v>906</v>
      </c>
      <c r="F1035" s="12"/>
      <c r="G1035" s="12"/>
      <c r="H1035" s="12"/>
      <c r="I1035" s="60"/>
      <c r="J1035" s="60"/>
      <c r="K1035" s="15"/>
      <c r="L1035" s="15"/>
      <c r="M1035" s="15"/>
      <c r="N1035" s="15"/>
      <c r="O1035" s="15"/>
      <c r="P1035" s="15"/>
      <c r="R1035" s="15"/>
      <c r="S1035" s="76"/>
      <c r="T1035" s="76"/>
      <c r="U1035" s="76"/>
      <c r="V1035" s="76"/>
      <c r="W1035" s="76"/>
      <c r="X1035" s="76"/>
      <c r="Y1035" s="76"/>
      <c r="Z1035" s="76"/>
      <c r="AA1035" s="76"/>
      <c r="AB1035" s="76"/>
      <c r="AC1035" s="76"/>
      <c r="AD1035" s="76"/>
      <c r="AE1035" s="76"/>
      <c r="AF1035" s="76"/>
      <c r="AG1035" s="76"/>
      <c r="AH1035" s="76"/>
      <c r="AI1035" s="76"/>
      <c r="AJ1035" s="76"/>
      <c r="AK1035" s="76"/>
      <c r="AL1035" s="76"/>
      <c r="AM1035" s="76"/>
      <c r="AN1035" s="76"/>
      <c r="AO1035" s="76"/>
      <c r="AP1035" s="76"/>
      <c r="AQ1035" s="76"/>
      <c r="AR1035" s="76"/>
      <c r="AS1035" s="76"/>
      <c r="AT1035" s="76"/>
      <c r="AU1035" s="76"/>
      <c r="AV1035" s="76"/>
      <c r="AW1035" s="76"/>
      <c r="AX1035" s="76"/>
      <c r="AY1035" s="76"/>
      <c r="AZ1035" s="76"/>
      <c r="BA1035" s="76"/>
      <c r="BB1035" s="76"/>
      <c r="BC1035" s="76"/>
      <c r="BD1035" s="76"/>
      <c r="BE1035" s="76"/>
      <c r="BF1035" s="76"/>
      <c r="BG1035" s="76"/>
      <c r="BH1035" s="76"/>
      <c r="BI1035" s="76"/>
      <c r="BJ1035" s="76"/>
      <c r="BK1035" s="76"/>
      <c r="BL1035" s="76"/>
      <c r="BM1035" s="76"/>
      <c r="BN1035" s="76"/>
      <c r="BO1035" s="76"/>
      <c r="BP1035" s="76"/>
      <c r="BQ1035" s="76"/>
      <c r="BR1035" s="76"/>
      <c r="BS1035" s="76"/>
      <c r="BT1035" s="76"/>
      <c r="BU1035" s="76"/>
      <c r="BV1035" s="76"/>
      <c r="BW1035" s="76"/>
      <c r="BX1035" s="76"/>
      <c r="BY1035" s="76"/>
      <c r="BZ1035" s="76"/>
      <c r="CA1035" s="76"/>
      <c r="CB1035" s="76"/>
      <c r="CC1035" s="76"/>
      <c r="CD1035" s="76"/>
      <c r="CE1035" s="76"/>
      <c r="CF1035" s="76"/>
      <c r="CG1035" s="76"/>
      <c r="CH1035" s="76"/>
      <c r="CI1035" s="76"/>
      <c r="CJ1035" s="76"/>
      <c r="CK1035" s="76"/>
      <c r="CL1035" s="76"/>
    </row>
    <row r="1036" spans="2:90" x14ac:dyDescent="0.4">
      <c r="B1036" s="130"/>
      <c r="C1036" s="31"/>
      <c r="D1036" s="31"/>
      <c r="E1036" s="31" t="s">
        <v>906</v>
      </c>
      <c r="F1036" s="31"/>
      <c r="G1036" s="31"/>
      <c r="H1036" s="31"/>
      <c r="I1036" s="73"/>
      <c r="J1036" s="73"/>
      <c r="K1036" s="39"/>
      <c r="L1036" s="39"/>
      <c r="M1036" s="39"/>
      <c r="N1036" s="39"/>
      <c r="O1036" s="39"/>
      <c r="P1036" s="39"/>
      <c r="R1036" s="38"/>
      <c r="S1036" s="76"/>
      <c r="T1036" s="76"/>
      <c r="U1036" s="76"/>
      <c r="V1036" s="76"/>
      <c r="W1036" s="76"/>
      <c r="X1036" s="76"/>
      <c r="Y1036" s="76"/>
      <c r="Z1036" s="76"/>
      <c r="AA1036" s="76"/>
      <c r="AB1036" s="76"/>
      <c r="AC1036" s="76"/>
      <c r="AD1036" s="76"/>
      <c r="AE1036" s="76"/>
      <c r="AF1036" s="76"/>
      <c r="AG1036" s="76"/>
      <c r="AH1036" s="76"/>
      <c r="AI1036" s="76"/>
      <c r="AJ1036" s="76"/>
      <c r="AK1036" s="76"/>
      <c r="AL1036" s="76"/>
      <c r="AM1036" s="76"/>
      <c r="AN1036" s="76"/>
      <c r="AO1036" s="76"/>
      <c r="AP1036" s="76"/>
      <c r="AQ1036" s="76"/>
      <c r="AR1036" s="76"/>
      <c r="AS1036" s="76"/>
      <c r="AT1036" s="76"/>
      <c r="AU1036" s="76"/>
      <c r="AV1036" s="76"/>
      <c r="AW1036" s="76"/>
      <c r="AX1036" s="76"/>
      <c r="AY1036" s="76"/>
      <c r="AZ1036" s="76"/>
      <c r="BA1036" s="76"/>
      <c r="BB1036" s="76"/>
      <c r="BC1036" s="76"/>
      <c r="BD1036" s="76"/>
      <c r="BE1036" s="76"/>
      <c r="BF1036" s="76"/>
      <c r="BG1036" s="76"/>
      <c r="BH1036" s="76"/>
      <c r="BI1036" s="76"/>
      <c r="BJ1036" s="76"/>
      <c r="BK1036" s="76"/>
      <c r="BL1036" s="76"/>
      <c r="BM1036" s="76"/>
      <c r="BN1036" s="76"/>
      <c r="BO1036" s="76"/>
      <c r="BP1036" s="76"/>
      <c r="BQ1036" s="76"/>
      <c r="BR1036" s="76"/>
      <c r="BS1036" s="76"/>
      <c r="BT1036" s="76"/>
      <c r="BU1036" s="76"/>
      <c r="BV1036" s="76"/>
      <c r="BW1036" s="76"/>
      <c r="BX1036" s="76"/>
      <c r="BY1036" s="76"/>
      <c r="BZ1036" s="76"/>
      <c r="CA1036" s="76"/>
      <c r="CB1036" s="76"/>
      <c r="CC1036" s="76"/>
      <c r="CD1036" s="76"/>
      <c r="CE1036" s="76"/>
      <c r="CF1036" s="76"/>
      <c r="CG1036" s="76"/>
      <c r="CH1036" s="76"/>
      <c r="CI1036" s="76"/>
      <c r="CJ1036" s="76"/>
      <c r="CK1036" s="76"/>
      <c r="CL1036" s="76"/>
    </row>
    <row r="1037" spans="2:90" x14ac:dyDescent="0.4">
      <c r="B1037" s="168" t="s">
        <v>487</v>
      </c>
      <c r="C1037" s="167"/>
      <c r="D1037" s="167"/>
      <c r="E1037" s="167" t="s">
        <v>906</v>
      </c>
      <c r="F1037" s="167"/>
      <c r="G1037" s="167"/>
      <c r="H1037" s="167"/>
      <c r="I1037" s="169"/>
      <c r="J1037" s="169"/>
      <c r="K1037" s="190"/>
      <c r="L1037" s="190"/>
      <c r="M1037" s="190"/>
      <c r="N1037" s="190"/>
      <c r="O1037" s="190"/>
      <c r="P1037" s="190"/>
      <c r="R1037" s="191"/>
      <c r="S1037" s="167"/>
      <c r="T1037" s="167"/>
      <c r="U1037" s="167"/>
      <c r="V1037" s="167"/>
      <c r="W1037" s="167"/>
      <c r="X1037" s="167"/>
      <c r="Y1037" s="167"/>
      <c r="Z1037" s="167"/>
      <c r="AA1037" s="167"/>
      <c r="AB1037" s="167"/>
      <c r="AC1037" s="167"/>
      <c r="AD1037" s="167"/>
      <c r="AE1037" s="167"/>
      <c r="AF1037" s="167"/>
      <c r="AG1037" s="167"/>
      <c r="AH1037" s="167"/>
      <c r="AI1037" s="167"/>
      <c r="AJ1037" s="167"/>
      <c r="AK1037" s="167"/>
      <c r="AL1037" s="167"/>
      <c r="AM1037" s="167"/>
      <c r="AN1037" s="167"/>
      <c r="AO1037" s="167"/>
      <c r="AP1037" s="167"/>
      <c r="AQ1037" s="167"/>
      <c r="AR1037" s="167"/>
      <c r="AS1037" s="167"/>
      <c r="AT1037" s="167"/>
      <c r="AU1037" s="167"/>
      <c r="AV1037" s="167"/>
      <c r="AW1037" s="167"/>
      <c r="AX1037" s="167"/>
      <c r="AY1037" s="167"/>
      <c r="AZ1037" s="167"/>
      <c r="BA1037" s="167"/>
      <c r="BB1037" s="167"/>
      <c r="BC1037" s="167"/>
      <c r="BD1037" s="167"/>
      <c r="BE1037" s="167"/>
      <c r="BF1037" s="167"/>
      <c r="BG1037" s="167"/>
      <c r="BH1037" s="167"/>
      <c r="BI1037" s="167"/>
      <c r="BJ1037" s="167"/>
      <c r="BK1037" s="167"/>
      <c r="BL1037" s="167"/>
      <c r="BM1037" s="167"/>
      <c r="BN1037" s="167"/>
      <c r="BO1037" s="167"/>
      <c r="BP1037" s="167"/>
      <c r="BQ1037" s="167"/>
      <c r="BR1037" s="167"/>
      <c r="BS1037" s="167"/>
      <c r="BT1037" s="167"/>
      <c r="BU1037" s="167"/>
      <c r="BV1037" s="167"/>
      <c r="BW1037" s="167"/>
      <c r="BX1037" s="167"/>
      <c r="BY1037" s="167"/>
      <c r="BZ1037" s="167"/>
      <c r="CA1037" s="167"/>
      <c r="CB1037" s="167"/>
      <c r="CC1037" s="167"/>
      <c r="CD1037" s="167"/>
      <c r="CE1037" s="167"/>
      <c r="CF1037" s="167"/>
      <c r="CG1037" s="167"/>
      <c r="CH1037" s="167"/>
      <c r="CI1037" s="167"/>
      <c r="CJ1037" s="167"/>
      <c r="CK1037" s="167"/>
      <c r="CL1037" s="167"/>
    </row>
    <row r="1038" spans="2:90" x14ac:dyDescent="0.4">
      <c r="B1038" s="168" t="s">
        <v>489</v>
      </c>
      <c r="C1038" s="167"/>
      <c r="D1038" s="167"/>
      <c r="E1038" s="167" t="s">
        <v>906</v>
      </c>
      <c r="F1038" s="167"/>
      <c r="G1038" s="167"/>
      <c r="H1038" s="167"/>
      <c r="I1038" s="169"/>
      <c r="J1038" s="169"/>
      <c r="K1038" s="190"/>
      <c r="L1038" s="190"/>
      <c r="M1038" s="190"/>
      <c r="N1038" s="190"/>
      <c r="O1038" s="190"/>
      <c r="P1038" s="190"/>
      <c r="R1038" s="191"/>
      <c r="S1038" s="167"/>
      <c r="T1038" s="167"/>
      <c r="U1038" s="167"/>
      <c r="V1038" s="167"/>
      <c r="W1038" s="167"/>
      <c r="X1038" s="167"/>
      <c r="Y1038" s="167"/>
      <c r="Z1038" s="167"/>
      <c r="AA1038" s="167"/>
      <c r="AB1038" s="167"/>
      <c r="AC1038" s="167"/>
      <c r="AD1038" s="167"/>
      <c r="AE1038" s="167"/>
      <c r="AF1038" s="167"/>
      <c r="AG1038" s="167"/>
      <c r="AH1038" s="167"/>
      <c r="AI1038" s="167"/>
      <c r="AJ1038" s="167"/>
      <c r="AK1038" s="167"/>
      <c r="AL1038" s="167"/>
      <c r="AM1038" s="167"/>
      <c r="AN1038" s="167"/>
      <c r="AO1038" s="167"/>
      <c r="AP1038" s="167"/>
      <c r="AQ1038" s="167"/>
      <c r="AR1038" s="167"/>
      <c r="AS1038" s="167"/>
      <c r="AT1038" s="167"/>
      <c r="AU1038" s="167"/>
      <c r="AV1038" s="167"/>
      <c r="AW1038" s="167"/>
      <c r="AX1038" s="167"/>
      <c r="AY1038" s="167"/>
      <c r="AZ1038" s="167"/>
      <c r="BA1038" s="167"/>
      <c r="BB1038" s="167"/>
      <c r="BC1038" s="167"/>
      <c r="BD1038" s="167"/>
      <c r="BE1038" s="167"/>
      <c r="BF1038" s="167"/>
      <c r="BG1038" s="167"/>
      <c r="BH1038" s="167"/>
      <c r="BI1038" s="167"/>
      <c r="BJ1038" s="167"/>
      <c r="BK1038" s="167"/>
      <c r="BL1038" s="167"/>
      <c r="BM1038" s="167"/>
      <c r="BN1038" s="167"/>
      <c r="BO1038" s="167"/>
      <c r="BP1038" s="167"/>
      <c r="BQ1038" s="167"/>
      <c r="BR1038" s="167"/>
      <c r="BS1038" s="167"/>
      <c r="BT1038" s="167"/>
      <c r="BU1038" s="167"/>
      <c r="BV1038" s="167"/>
      <c r="BW1038" s="167"/>
      <c r="BX1038" s="167"/>
      <c r="BY1038" s="167"/>
      <c r="BZ1038" s="167"/>
      <c r="CA1038" s="167"/>
      <c r="CB1038" s="167"/>
      <c r="CC1038" s="167"/>
      <c r="CD1038" s="167"/>
      <c r="CE1038" s="167"/>
      <c r="CF1038" s="167"/>
      <c r="CG1038" s="167"/>
      <c r="CH1038" s="167"/>
      <c r="CI1038" s="167"/>
      <c r="CJ1038" s="167"/>
      <c r="CK1038" s="167"/>
      <c r="CL1038" s="167"/>
    </row>
    <row r="1039" spans="2:90" x14ac:dyDescent="0.4">
      <c r="B1039" s="168" t="s">
        <v>459</v>
      </c>
      <c r="C1039" s="167"/>
      <c r="D1039" s="167"/>
      <c r="E1039" s="167" t="s">
        <v>906</v>
      </c>
      <c r="F1039" s="167"/>
      <c r="G1039" s="167"/>
      <c r="H1039" s="167"/>
      <c r="I1039" s="169"/>
      <c r="J1039" s="169"/>
      <c r="K1039" s="190"/>
      <c r="L1039" s="190"/>
      <c r="M1039" s="190"/>
      <c r="N1039" s="190"/>
      <c r="O1039" s="190"/>
      <c r="P1039" s="190"/>
      <c r="R1039" s="191"/>
      <c r="S1039" s="192" t="str">
        <f t="shared" ref="S1039:AX1039" si="991">S$16</f>
        <v>S$12</v>
      </c>
      <c r="T1039" s="192" t="str">
        <f t="shared" si="991"/>
        <v>T$12</v>
      </c>
      <c r="U1039" s="192" t="str">
        <f t="shared" si="991"/>
        <v>U$12</v>
      </c>
      <c r="V1039" s="192" t="str">
        <f t="shared" si="991"/>
        <v>V$12</v>
      </c>
      <c r="W1039" s="192" t="str">
        <f t="shared" si="991"/>
        <v>W$12</v>
      </c>
      <c r="X1039" s="192" t="str">
        <f t="shared" si="991"/>
        <v>X$12</v>
      </c>
      <c r="Y1039" s="192" t="str">
        <f t="shared" si="991"/>
        <v>Y$12</v>
      </c>
      <c r="Z1039" s="192" t="str">
        <f t="shared" si="991"/>
        <v>Z$12</v>
      </c>
      <c r="AA1039" s="192" t="str">
        <f t="shared" si="991"/>
        <v>AA$12</v>
      </c>
      <c r="AB1039" s="192" t="str">
        <f t="shared" si="991"/>
        <v>AB$12</v>
      </c>
      <c r="AC1039" s="192" t="str">
        <f t="shared" si="991"/>
        <v>AC$12</v>
      </c>
      <c r="AD1039" s="192" t="str">
        <f t="shared" si="991"/>
        <v>AD$12</v>
      </c>
      <c r="AE1039" s="192" t="str">
        <f t="shared" si="991"/>
        <v>AE$12</v>
      </c>
      <c r="AF1039" s="192" t="str">
        <f t="shared" si="991"/>
        <v>AF$12</v>
      </c>
      <c r="AG1039" s="192" t="str">
        <f t="shared" si="991"/>
        <v>AG$12</v>
      </c>
      <c r="AH1039" s="192" t="str">
        <f t="shared" si="991"/>
        <v>AH$12</v>
      </c>
      <c r="AI1039" s="192" t="str">
        <f t="shared" si="991"/>
        <v>AI$12</v>
      </c>
      <c r="AJ1039" s="192" t="str">
        <f t="shared" si="991"/>
        <v>AJ$12</v>
      </c>
      <c r="AK1039" s="192" t="str">
        <f t="shared" si="991"/>
        <v>AK$12</v>
      </c>
      <c r="AL1039" s="192" t="str">
        <f t="shared" si="991"/>
        <v>AL$12</v>
      </c>
      <c r="AM1039" s="192" t="str">
        <f t="shared" si="991"/>
        <v>AM$12</v>
      </c>
      <c r="AN1039" s="192" t="str">
        <f t="shared" si="991"/>
        <v>AN$12</v>
      </c>
      <c r="AO1039" s="192" t="str">
        <f t="shared" si="991"/>
        <v>AO$12</v>
      </c>
      <c r="AP1039" s="192" t="str">
        <f t="shared" si="991"/>
        <v>AP$12</v>
      </c>
      <c r="AQ1039" s="192" t="str">
        <f t="shared" si="991"/>
        <v>AQ$12</v>
      </c>
      <c r="AR1039" s="192" t="str">
        <f t="shared" si="991"/>
        <v>AR$12</v>
      </c>
      <c r="AS1039" s="192" t="str">
        <f t="shared" si="991"/>
        <v>AS$12</v>
      </c>
      <c r="AT1039" s="192" t="str">
        <f t="shared" si="991"/>
        <v>AT$12</v>
      </c>
      <c r="AU1039" s="192" t="str">
        <f t="shared" si="991"/>
        <v>AU$12</v>
      </c>
      <c r="AV1039" s="192" t="str">
        <f t="shared" si="991"/>
        <v>AV$12</v>
      </c>
      <c r="AW1039" s="192" t="str">
        <f t="shared" si="991"/>
        <v>AW$12</v>
      </c>
      <c r="AX1039" s="192" t="str">
        <f t="shared" si="991"/>
        <v>AX$12</v>
      </c>
      <c r="AY1039" s="192" t="str">
        <f t="shared" ref="AY1039:CD1039" si="992">AY$16</f>
        <v>AY$12</v>
      </c>
      <c r="AZ1039" s="192" t="str">
        <f t="shared" si="992"/>
        <v>AZ$12</v>
      </c>
      <c r="BA1039" s="192" t="str">
        <f t="shared" si="992"/>
        <v>BA$12</v>
      </c>
      <c r="BB1039" s="192" t="str">
        <f t="shared" si="992"/>
        <v>BB$12</v>
      </c>
      <c r="BC1039" s="192" t="str">
        <f t="shared" si="992"/>
        <v>BC$12</v>
      </c>
      <c r="BD1039" s="192" t="str">
        <f t="shared" si="992"/>
        <v>BD$12</v>
      </c>
      <c r="BE1039" s="192" t="str">
        <f t="shared" si="992"/>
        <v>BE$12</v>
      </c>
      <c r="BF1039" s="192" t="str">
        <f t="shared" si="992"/>
        <v>BF$12</v>
      </c>
      <c r="BG1039" s="192" t="str">
        <f t="shared" si="992"/>
        <v>BG$12</v>
      </c>
      <c r="BH1039" s="192" t="str">
        <f t="shared" si="992"/>
        <v>BH$12</v>
      </c>
      <c r="BI1039" s="192" t="str">
        <f t="shared" si="992"/>
        <v>BI$12</v>
      </c>
      <c r="BJ1039" s="192" t="str">
        <f t="shared" si="992"/>
        <v>BJ$12</v>
      </c>
      <c r="BK1039" s="192" t="str">
        <f t="shared" si="992"/>
        <v>BK$12</v>
      </c>
      <c r="BL1039" s="192" t="str">
        <f t="shared" si="992"/>
        <v>BL$12</v>
      </c>
      <c r="BM1039" s="192" t="str">
        <f t="shared" si="992"/>
        <v>BM$12</v>
      </c>
      <c r="BN1039" s="192" t="str">
        <f t="shared" si="992"/>
        <v>BN$12</v>
      </c>
      <c r="BO1039" s="192" t="str">
        <f t="shared" si="992"/>
        <v>BO$12</v>
      </c>
      <c r="BP1039" s="192" t="str">
        <f t="shared" si="992"/>
        <v>BP$12</v>
      </c>
      <c r="BQ1039" s="192" t="str">
        <f t="shared" si="992"/>
        <v>BQ$12</v>
      </c>
      <c r="BR1039" s="192" t="str">
        <f t="shared" si="992"/>
        <v>BR$12</v>
      </c>
      <c r="BS1039" s="192" t="str">
        <f t="shared" si="992"/>
        <v>BS$12</v>
      </c>
      <c r="BT1039" s="192" t="str">
        <f t="shared" si="992"/>
        <v>BT$12</v>
      </c>
      <c r="BU1039" s="192" t="str">
        <f t="shared" si="992"/>
        <v>BU$12</v>
      </c>
      <c r="BV1039" s="192" t="str">
        <f t="shared" si="992"/>
        <v>BV$12</v>
      </c>
      <c r="BW1039" s="192" t="str">
        <f t="shared" si="992"/>
        <v>BW$12</v>
      </c>
      <c r="BX1039" s="192" t="str">
        <f t="shared" si="992"/>
        <v>BX$12</v>
      </c>
      <c r="BY1039" s="192" t="str">
        <f t="shared" si="992"/>
        <v>BY$12</v>
      </c>
      <c r="BZ1039" s="192" t="str">
        <f t="shared" si="992"/>
        <v>BZ$12</v>
      </c>
      <c r="CA1039" s="192" t="str">
        <f t="shared" si="992"/>
        <v>CA$12</v>
      </c>
      <c r="CB1039" s="192" t="str">
        <f t="shared" si="992"/>
        <v>CB$12</v>
      </c>
      <c r="CC1039" s="192" t="str">
        <f t="shared" si="992"/>
        <v>CC$12</v>
      </c>
      <c r="CD1039" s="192" t="str">
        <f t="shared" si="992"/>
        <v>CD$12</v>
      </c>
      <c r="CE1039" s="192" t="str">
        <f t="shared" ref="CE1039:CL1039" si="993">CE$16</f>
        <v>CE$12</v>
      </c>
      <c r="CF1039" s="192" t="str">
        <f t="shared" si="993"/>
        <v>CF$12</v>
      </c>
      <c r="CG1039" s="192" t="str">
        <f t="shared" si="993"/>
        <v>CG$12</v>
      </c>
      <c r="CH1039" s="192" t="str">
        <f t="shared" si="993"/>
        <v>CH$12</v>
      </c>
      <c r="CI1039" s="192" t="str">
        <f t="shared" si="993"/>
        <v>CI$12</v>
      </c>
      <c r="CJ1039" s="192" t="str">
        <f t="shared" si="993"/>
        <v>CJ$12</v>
      </c>
      <c r="CK1039" s="192" t="str">
        <f t="shared" si="993"/>
        <v>CK$12</v>
      </c>
      <c r="CL1039" s="192" t="str">
        <f t="shared" si="993"/>
        <v>CL$12</v>
      </c>
    </row>
    <row r="1040" spans="2:90" x14ac:dyDescent="0.4">
      <c r="B1040" s="168" t="s">
        <v>460</v>
      </c>
      <c r="C1040" s="193"/>
      <c r="D1040" s="193"/>
      <c r="E1040" s="193" t="s">
        <v>906</v>
      </c>
      <c r="F1040" s="193"/>
      <c r="G1040" s="193"/>
      <c r="H1040" s="193"/>
      <c r="I1040" s="194"/>
      <c r="J1040" s="194"/>
      <c r="K1040" s="195"/>
      <c r="L1040" s="195"/>
      <c r="M1040" s="195"/>
      <c r="N1040" s="195"/>
      <c r="O1040" s="195"/>
      <c r="P1040" s="195"/>
      <c r="R1040" s="195"/>
      <c r="S1040" s="192" t="str">
        <f t="shared" ref="S1040:AX1040" si="994">S$17</f>
        <v>S$13</v>
      </c>
      <c r="T1040" s="192" t="str">
        <f t="shared" si="994"/>
        <v>T$13</v>
      </c>
      <c r="U1040" s="192" t="str">
        <f t="shared" si="994"/>
        <v>U$13</v>
      </c>
      <c r="V1040" s="192" t="str">
        <f t="shared" si="994"/>
        <v>V$13</v>
      </c>
      <c r="W1040" s="192" t="str">
        <f t="shared" si="994"/>
        <v>W$13</v>
      </c>
      <c r="X1040" s="192" t="str">
        <f t="shared" si="994"/>
        <v>X$13</v>
      </c>
      <c r="Y1040" s="192" t="str">
        <f t="shared" si="994"/>
        <v>Y$13</v>
      </c>
      <c r="Z1040" s="192" t="str">
        <f t="shared" si="994"/>
        <v>Z$13</v>
      </c>
      <c r="AA1040" s="192" t="str">
        <f t="shared" si="994"/>
        <v>AA$13</v>
      </c>
      <c r="AB1040" s="192" t="str">
        <f t="shared" si="994"/>
        <v>AB$13</v>
      </c>
      <c r="AC1040" s="192" t="str">
        <f t="shared" si="994"/>
        <v>AC$13</v>
      </c>
      <c r="AD1040" s="192" t="str">
        <f t="shared" si="994"/>
        <v>AD$13</v>
      </c>
      <c r="AE1040" s="192" t="str">
        <f t="shared" si="994"/>
        <v>AE$13</v>
      </c>
      <c r="AF1040" s="192" t="str">
        <f t="shared" si="994"/>
        <v>AF$13</v>
      </c>
      <c r="AG1040" s="192" t="str">
        <f t="shared" si="994"/>
        <v>AG$13</v>
      </c>
      <c r="AH1040" s="192" t="str">
        <f t="shared" si="994"/>
        <v>AH$13</v>
      </c>
      <c r="AI1040" s="192" t="str">
        <f t="shared" si="994"/>
        <v>AI$13</v>
      </c>
      <c r="AJ1040" s="192" t="str">
        <f t="shared" si="994"/>
        <v>AJ$13</v>
      </c>
      <c r="AK1040" s="192" t="str">
        <f t="shared" si="994"/>
        <v>AK$13</v>
      </c>
      <c r="AL1040" s="192" t="str">
        <f t="shared" si="994"/>
        <v>AL$13</v>
      </c>
      <c r="AM1040" s="192" t="str">
        <f t="shared" si="994"/>
        <v>AM$13</v>
      </c>
      <c r="AN1040" s="192" t="str">
        <f t="shared" si="994"/>
        <v>AN$13</v>
      </c>
      <c r="AO1040" s="192" t="str">
        <f t="shared" si="994"/>
        <v>AO$13</v>
      </c>
      <c r="AP1040" s="192" t="str">
        <f t="shared" si="994"/>
        <v>AP$13</v>
      </c>
      <c r="AQ1040" s="192" t="str">
        <f t="shared" si="994"/>
        <v>AQ$13</v>
      </c>
      <c r="AR1040" s="192" t="str">
        <f t="shared" si="994"/>
        <v>AR$13</v>
      </c>
      <c r="AS1040" s="192" t="str">
        <f t="shared" si="994"/>
        <v>AS$13</v>
      </c>
      <c r="AT1040" s="192" t="str">
        <f t="shared" si="994"/>
        <v>AT$13</v>
      </c>
      <c r="AU1040" s="192" t="str">
        <f t="shared" si="994"/>
        <v>AU$13</v>
      </c>
      <c r="AV1040" s="192" t="str">
        <f t="shared" si="994"/>
        <v>AV$13</v>
      </c>
      <c r="AW1040" s="192" t="str">
        <f t="shared" si="994"/>
        <v>AW$13</v>
      </c>
      <c r="AX1040" s="192" t="str">
        <f t="shared" si="994"/>
        <v>AX$13</v>
      </c>
      <c r="AY1040" s="192" t="str">
        <f t="shared" ref="AY1040:CD1040" si="995">AY$17</f>
        <v>AY$13</v>
      </c>
      <c r="AZ1040" s="192" t="str">
        <f t="shared" si="995"/>
        <v>AZ$13</v>
      </c>
      <c r="BA1040" s="192" t="str">
        <f t="shared" si="995"/>
        <v>BA$13</v>
      </c>
      <c r="BB1040" s="192" t="str">
        <f t="shared" si="995"/>
        <v>BB$13</v>
      </c>
      <c r="BC1040" s="192" t="str">
        <f t="shared" si="995"/>
        <v>BC$13</v>
      </c>
      <c r="BD1040" s="192" t="str">
        <f t="shared" si="995"/>
        <v>BD$13</v>
      </c>
      <c r="BE1040" s="192" t="str">
        <f t="shared" si="995"/>
        <v>BE$13</v>
      </c>
      <c r="BF1040" s="192" t="str">
        <f t="shared" si="995"/>
        <v>BF$13</v>
      </c>
      <c r="BG1040" s="192" t="str">
        <f t="shared" si="995"/>
        <v>BG$13</v>
      </c>
      <c r="BH1040" s="192" t="str">
        <f t="shared" si="995"/>
        <v>BH$13</v>
      </c>
      <c r="BI1040" s="192" t="str">
        <f t="shared" si="995"/>
        <v>BI$13</v>
      </c>
      <c r="BJ1040" s="192" t="str">
        <f t="shared" si="995"/>
        <v>BJ$13</v>
      </c>
      <c r="BK1040" s="192" t="str">
        <f t="shared" si="995"/>
        <v>BK$13</v>
      </c>
      <c r="BL1040" s="192" t="str">
        <f t="shared" si="995"/>
        <v>BL$13</v>
      </c>
      <c r="BM1040" s="192" t="str">
        <f t="shared" si="995"/>
        <v>BM$13</v>
      </c>
      <c r="BN1040" s="192" t="str">
        <f t="shared" si="995"/>
        <v>BN$13</v>
      </c>
      <c r="BO1040" s="192" t="str">
        <f t="shared" si="995"/>
        <v>BO$13</v>
      </c>
      <c r="BP1040" s="192" t="str">
        <f t="shared" si="995"/>
        <v>BP$13</v>
      </c>
      <c r="BQ1040" s="192" t="str">
        <f t="shared" si="995"/>
        <v>BQ$13</v>
      </c>
      <c r="BR1040" s="192" t="str">
        <f t="shared" si="995"/>
        <v>BR$13</v>
      </c>
      <c r="BS1040" s="192" t="str">
        <f t="shared" si="995"/>
        <v>BS$13</v>
      </c>
      <c r="BT1040" s="192" t="str">
        <f t="shared" si="995"/>
        <v>BT$13</v>
      </c>
      <c r="BU1040" s="192" t="str">
        <f t="shared" si="995"/>
        <v>BU$13</v>
      </c>
      <c r="BV1040" s="192" t="str">
        <f t="shared" si="995"/>
        <v>BV$13</v>
      </c>
      <c r="BW1040" s="192" t="str">
        <f t="shared" si="995"/>
        <v>BW$13</v>
      </c>
      <c r="BX1040" s="192" t="str">
        <f t="shared" si="995"/>
        <v>BX$13</v>
      </c>
      <c r="BY1040" s="192" t="str">
        <f t="shared" si="995"/>
        <v>BY$13</v>
      </c>
      <c r="BZ1040" s="192" t="str">
        <f t="shared" si="995"/>
        <v>BZ$13</v>
      </c>
      <c r="CA1040" s="192" t="str">
        <f t="shared" si="995"/>
        <v>CA$13</v>
      </c>
      <c r="CB1040" s="192" t="str">
        <f t="shared" si="995"/>
        <v>CB$13</v>
      </c>
      <c r="CC1040" s="192" t="str">
        <f t="shared" si="995"/>
        <v>CC$13</v>
      </c>
      <c r="CD1040" s="192" t="str">
        <f t="shared" si="995"/>
        <v>CD$13</v>
      </c>
      <c r="CE1040" s="192" t="str">
        <f t="shared" ref="CE1040:CL1040" si="996">CE$17</f>
        <v>CE$13</v>
      </c>
      <c r="CF1040" s="192" t="str">
        <f t="shared" si="996"/>
        <v>CF$13</v>
      </c>
      <c r="CG1040" s="192" t="str">
        <f t="shared" si="996"/>
        <v>CG$13</v>
      </c>
      <c r="CH1040" s="192" t="str">
        <f t="shared" si="996"/>
        <v>CH$13</v>
      </c>
      <c r="CI1040" s="192" t="str">
        <f t="shared" si="996"/>
        <v>CI$13</v>
      </c>
      <c r="CJ1040" s="192" t="str">
        <f t="shared" si="996"/>
        <v>CJ$13</v>
      </c>
      <c r="CK1040" s="192" t="str">
        <f t="shared" si="996"/>
        <v>CK$13</v>
      </c>
      <c r="CL1040" s="192" t="str">
        <f t="shared" si="996"/>
        <v>CL$13</v>
      </c>
    </row>
    <row r="1041" spans="2:90" x14ac:dyDescent="0.4">
      <c r="B1041" s="168" t="s">
        <v>488</v>
      </c>
      <c r="C1041" s="193"/>
      <c r="D1041" s="193"/>
      <c r="E1041" s="193" t="s">
        <v>906</v>
      </c>
      <c r="F1041" s="193"/>
      <c r="G1041" s="193"/>
      <c r="H1041" s="193"/>
      <c r="I1041" s="194"/>
      <c r="J1041" s="194"/>
      <c r="K1041" s="195"/>
      <c r="L1041" s="195"/>
      <c r="M1041" s="195"/>
      <c r="N1041" s="195"/>
      <c r="O1041" s="195"/>
      <c r="P1041" s="195"/>
      <c r="R1041" s="195"/>
      <c r="S1041" s="183"/>
      <c r="T1041" s="183"/>
      <c r="U1041" s="183"/>
      <c r="V1041" s="183"/>
      <c r="W1041" s="183"/>
      <c r="X1041" s="183"/>
      <c r="Y1041" s="183"/>
      <c r="Z1041" s="183"/>
      <c r="AA1041" s="183"/>
      <c r="AB1041" s="183"/>
      <c r="AC1041" s="183"/>
      <c r="AD1041" s="183"/>
      <c r="AE1041" s="183"/>
      <c r="AF1041" s="183"/>
      <c r="AG1041" s="183"/>
      <c r="AH1041" s="183"/>
      <c r="AI1041" s="183"/>
      <c r="AJ1041" s="183"/>
      <c r="AK1041" s="183"/>
      <c r="AL1041" s="183"/>
      <c r="AM1041" s="183"/>
      <c r="AN1041" s="183"/>
      <c r="AO1041" s="183"/>
      <c r="AP1041" s="183"/>
      <c r="AQ1041" s="183"/>
      <c r="AR1041" s="183"/>
      <c r="AS1041" s="183"/>
      <c r="AT1041" s="183"/>
      <c r="AU1041" s="183"/>
      <c r="AV1041" s="183"/>
      <c r="AW1041" s="183"/>
      <c r="AX1041" s="183"/>
      <c r="AY1041" s="183"/>
      <c r="AZ1041" s="183"/>
      <c r="BA1041" s="183"/>
      <c r="BB1041" s="183"/>
      <c r="BC1041" s="183"/>
      <c r="BD1041" s="183"/>
      <c r="BE1041" s="183"/>
      <c r="BF1041" s="183"/>
      <c r="BG1041" s="183"/>
      <c r="BH1041" s="183"/>
      <c r="BI1041" s="183"/>
      <c r="BJ1041" s="183"/>
      <c r="BK1041" s="183"/>
      <c r="BL1041" s="183"/>
      <c r="BM1041" s="183"/>
      <c r="BN1041" s="183"/>
      <c r="BO1041" s="183"/>
      <c r="BP1041" s="183"/>
      <c r="BQ1041" s="183"/>
      <c r="BR1041" s="183"/>
      <c r="BS1041" s="183"/>
      <c r="BT1041" s="183"/>
      <c r="BU1041" s="183"/>
      <c r="BV1041" s="183"/>
      <c r="BW1041" s="183"/>
      <c r="BX1041" s="183"/>
      <c r="BY1041" s="183"/>
      <c r="BZ1041" s="183"/>
      <c r="CA1041" s="183"/>
      <c r="CB1041" s="183"/>
      <c r="CC1041" s="183"/>
      <c r="CD1041" s="183"/>
      <c r="CE1041" s="183"/>
      <c r="CF1041" s="183"/>
      <c r="CG1041" s="183"/>
      <c r="CH1041" s="183"/>
      <c r="CI1041" s="183"/>
      <c r="CJ1041" s="183"/>
      <c r="CK1041" s="183"/>
      <c r="CL1041" s="183"/>
    </row>
    <row r="1042" spans="2:90" x14ac:dyDescent="0.4">
      <c r="B1042" s="168" t="s">
        <v>501</v>
      </c>
      <c r="C1042" s="193"/>
      <c r="D1042" s="193"/>
      <c r="E1042" s="193" t="s">
        <v>906</v>
      </c>
      <c r="F1042" s="193"/>
      <c r="G1042" s="193"/>
      <c r="H1042" s="193"/>
      <c r="I1042" s="194"/>
      <c r="J1042" s="194"/>
      <c r="K1042" s="195"/>
      <c r="L1042" s="195"/>
      <c r="M1042" s="195"/>
      <c r="N1042" s="195"/>
      <c r="O1042" s="195"/>
      <c r="P1042" s="195"/>
      <c r="R1042" s="195"/>
      <c r="S1042" s="183"/>
      <c r="T1042" s="183"/>
      <c r="U1042" s="183"/>
      <c r="V1042" s="183"/>
      <c r="W1042" s="183"/>
      <c r="X1042" s="183"/>
      <c r="Y1042" s="183"/>
      <c r="Z1042" s="183"/>
      <c r="AA1042" s="183"/>
      <c r="AB1042" s="183"/>
      <c r="AC1042" s="183"/>
      <c r="AD1042" s="183"/>
      <c r="AE1042" s="183"/>
      <c r="AF1042" s="183"/>
      <c r="AG1042" s="183"/>
      <c r="AH1042" s="183"/>
      <c r="AI1042" s="183"/>
      <c r="AJ1042" s="183"/>
      <c r="AK1042" s="183"/>
      <c r="AL1042" s="183"/>
      <c r="AM1042" s="183"/>
      <c r="AN1042" s="183"/>
      <c r="AO1042" s="183"/>
      <c r="AP1042" s="183"/>
      <c r="AQ1042" s="183"/>
      <c r="AR1042" s="183"/>
      <c r="AS1042" s="183"/>
      <c r="AT1042" s="183"/>
      <c r="AU1042" s="183"/>
      <c r="AV1042" s="183"/>
      <c r="AW1042" s="183"/>
      <c r="AX1042" s="183"/>
      <c r="AY1042" s="183"/>
      <c r="AZ1042" s="183"/>
      <c r="BA1042" s="183"/>
      <c r="BB1042" s="183"/>
      <c r="BC1042" s="183"/>
      <c r="BD1042" s="183"/>
      <c r="BE1042" s="183"/>
      <c r="BF1042" s="183"/>
      <c r="BG1042" s="183"/>
      <c r="BH1042" s="183"/>
      <c r="BI1042" s="183"/>
      <c r="BJ1042" s="183"/>
      <c r="BK1042" s="183"/>
      <c r="BL1042" s="183"/>
      <c r="BM1042" s="183"/>
      <c r="BN1042" s="183"/>
      <c r="BO1042" s="183"/>
      <c r="BP1042" s="183"/>
      <c r="BQ1042" s="183"/>
      <c r="BR1042" s="183"/>
      <c r="BS1042" s="183"/>
      <c r="BT1042" s="183"/>
      <c r="BU1042" s="183"/>
      <c r="BV1042" s="183"/>
      <c r="BW1042" s="183"/>
      <c r="BX1042" s="183"/>
      <c r="BY1042" s="183"/>
      <c r="BZ1042" s="183"/>
      <c r="CA1042" s="183"/>
      <c r="CB1042" s="183"/>
      <c r="CC1042" s="183"/>
      <c r="CD1042" s="183"/>
      <c r="CE1042" s="183"/>
      <c r="CF1042" s="183"/>
      <c r="CG1042" s="183"/>
      <c r="CH1042" s="183"/>
      <c r="CI1042" s="183"/>
      <c r="CJ1042" s="183"/>
      <c r="CK1042" s="183"/>
      <c r="CL1042" s="183"/>
    </row>
    <row r="1043" spans="2:90" x14ac:dyDescent="0.4">
      <c r="B1043" s="168" t="s">
        <v>461</v>
      </c>
      <c r="C1043" s="193"/>
      <c r="D1043" s="193"/>
      <c r="E1043" s="193" t="s">
        <v>906</v>
      </c>
      <c r="F1043" s="193"/>
      <c r="G1043" s="193"/>
      <c r="H1043" s="193"/>
      <c r="I1043" s="194"/>
      <c r="J1043" s="194"/>
      <c r="K1043" s="195"/>
      <c r="L1043" s="195"/>
      <c r="M1043" s="195"/>
      <c r="N1043" s="195"/>
      <c r="O1043" s="195"/>
      <c r="P1043" s="195"/>
      <c r="R1043" s="195"/>
      <c r="S1043" s="183" t="str">
        <f t="shared" ref="S1043:AX1043" si="997">S$18</f>
        <v>S$14</v>
      </c>
      <c r="T1043" s="183" t="str">
        <f t="shared" si="997"/>
        <v>T$14</v>
      </c>
      <c r="U1043" s="183" t="str">
        <f t="shared" si="997"/>
        <v>U$14</v>
      </c>
      <c r="V1043" s="183" t="str">
        <f t="shared" si="997"/>
        <v>V$14</v>
      </c>
      <c r="W1043" s="183" t="str">
        <f t="shared" si="997"/>
        <v>W$14</v>
      </c>
      <c r="X1043" s="183" t="str">
        <f t="shared" si="997"/>
        <v>X$14</v>
      </c>
      <c r="Y1043" s="183" t="str">
        <f t="shared" si="997"/>
        <v>Y$14</v>
      </c>
      <c r="Z1043" s="183" t="str">
        <f t="shared" si="997"/>
        <v>Z$14</v>
      </c>
      <c r="AA1043" s="183" t="str">
        <f t="shared" si="997"/>
        <v>AA$14</v>
      </c>
      <c r="AB1043" s="183" t="str">
        <f t="shared" si="997"/>
        <v>AB$14</v>
      </c>
      <c r="AC1043" s="183" t="str">
        <f t="shared" si="997"/>
        <v>AC$14</v>
      </c>
      <c r="AD1043" s="183" t="str">
        <f t="shared" si="997"/>
        <v>AD$14</v>
      </c>
      <c r="AE1043" s="183" t="str">
        <f t="shared" si="997"/>
        <v>AE$14</v>
      </c>
      <c r="AF1043" s="183" t="str">
        <f t="shared" si="997"/>
        <v>AF$14</v>
      </c>
      <c r="AG1043" s="183" t="str">
        <f t="shared" si="997"/>
        <v>AG$14</v>
      </c>
      <c r="AH1043" s="183" t="str">
        <f t="shared" si="997"/>
        <v>AH$14</v>
      </c>
      <c r="AI1043" s="183" t="str">
        <f t="shared" si="997"/>
        <v>AI$14</v>
      </c>
      <c r="AJ1043" s="183" t="str">
        <f t="shared" si="997"/>
        <v>AJ$14</v>
      </c>
      <c r="AK1043" s="183" t="str">
        <f t="shared" si="997"/>
        <v>AK$14</v>
      </c>
      <c r="AL1043" s="183" t="str">
        <f t="shared" si="997"/>
        <v>AL$14</v>
      </c>
      <c r="AM1043" s="183" t="str">
        <f t="shared" si="997"/>
        <v>AM$14</v>
      </c>
      <c r="AN1043" s="183" t="str">
        <f t="shared" si="997"/>
        <v>AN$14</v>
      </c>
      <c r="AO1043" s="183" t="str">
        <f t="shared" si="997"/>
        <v>AO$14</v>
      </c>
      <c r="AP1043" s="183" t="str">
        <f t="shared" si="997"/>
        <v>AP$14</v>
      </c>
      <c r="AQ1043" s="183" t="str">
        <f t="shared" si="997"/>
        <v>AQ$14</v>
      </c>
      <c r="AR1043" s="183" t="str">
        <f t="shared" si="997"/>
        <v>AR$14</v>
      </c>
      <c r="AS1043" s="183" t="str">
        <f t="shared" si="997"/>
        <v>AS$14</v>
      </c>
      <c r="AT1043" s="183" t="str">
        <f t="shared" si="997"/>
        <v>AT$14</v>
      </c>
      <c r="AU1043" s="183" t="str">
        <f t="shared" si="997"/>
        <v>AU$14</v>
      </c>
      <c r="AV1043" s="183" t="str">
        <f t="shared" si="997"/>
        <v>AV$14</v>
      </c>
      <c r="AW1043" s="183" t="str">
        <f t="shared" si="997"/>
        <v>AW$14</v>
      </c>
      <c r="AX1043" s="183" t="str">
        <f t="shared" si="997"/>
        <v>AX$14</v>
      </c>
      <c r="AY1043" s="183" t="str">
        <f t="shared" ref="AY1043:CD1043" si="998">AY$18</f>
        <v>AY$14</v>
      </c>
      <c r="AZ1043" s="183" t="str">
        <f t="shared" si="998"/>
        <v>AZ$14</v>
      </c>
      <c r="BA1043" s="183" t="str">
        <f t="shared" si="998"/>
        <v>BA$14</v>
      </c>
      <c r="BB1043" s="183" t="str">
        <f t="shared" si="998"/>
        <v>BB$14</v>
      </c>
      <c r="BC1043" s="183" t="str">
        <f t="shared" si="998"/>
        <v>BC$14</v>
      </c>
      <c r="BD1043" s="183" t="str">
        <f t="shared" si="998"/>
        <v>BD$14</v>
      </c>
      <c r="BE1043" s="183" t="str">
        <f t="shared" si="998"/>
        <v>BE$14</v>
      </c>
      <c r="BF1043" s="183" t="str">
        <f t="shared" si="998"/>
        <v>BF$14</v>
      </c>
      <c r="BG1043" s="183" t="str">
        <f t="shared" si="998"/>
        <v>BG$14</v>
      </c>
      <c r="BH1043" s="183" t="str">
        <f t="shared" si="998"/>
        <v>BH$14</v>
      </c>
      <c r="BI1043" s="183" t="str">
        <f t="shared" si="998"/>
        <v>BI$14</v>
      </c>
      <c r="BJ1043" s="183" t="str">
        <f t="shared" si="998"/>
        <v>BJ$14</v>
      </c>
      <c r="BK1043" s="183" t="str">
        <f t="shared" si="998"/>
        <v>BK$14</v>
      </c>
      <c r="BL1043" s="183" t="str">
        <f t="shared" si="998"/>
        <v>BL$14</v>
      </c>
      <c r="BM1043" s="183" t="str">
        <f t="shared" si="998"/>
        <v>BM$14</v>
      </c>
      <c r="BN1043" s="183" t="str">
        <f t="shared" si="998"/>
        <v>BN$14</v>
      </c>
      <c r="BO1043" s="183" t="str">
        <f t="shared" si="998"/>
        <v>BO$14</v>
      </c>
      <c r="BP1043" s="183" t="str">
        <f t="shared" si="998"/>
        <v>BP$14</v>
      </c>
      <c r="BQ1043" s="183" t="str">
        <f t="shared" si="998"/>
        <v>BQ$14</v>
      </c>
      <c r="BR1043" s="183" t="str">
        <f t="shared" si="998"/>
        <v>BR$14</v>
      </c>
      <c r="BS1043" s="183" t="str">
        <f t="shared" si="998"/>
        <v>BS$14</v>
      </c>
      <c r="BT1043" s="183" t="str">
        <f t="shared" si="998"/>
        <v>BT$14</v>
      </c>
      <c r="BU1043" s="183" t="str">
        <f t="shared" si="998"/>
        <v>BU$14</v>
      </c>
      <c r="BV1043" s="183" t="str">
        <f t="shared" si="998"/>
        <v>BV$14</v>
      </c>
      <c r="BW1043" s="183" t="str">
        <f t="shared" si="998"/>
        <v>BW$14</v>
      </c>
      <c r="BX1043" s="183" t="str">
        <f t="shared" si="998"/>
        <v>BX$14</v>
      </c>
      <c r="BY1043" s="183" t="str">
        <f t="shared" si="998"/>
        <v>BY$14</v>
      </c>
      <c r="BZ1043" s="183" t="str">
        <f t="shared" si="998"/>
        <v>BZ$14</v>
      </c>
      <c r="CA1043" s="183" t="str">
        <f t="shared" si="998"/>
        <v>CA$14</v>
      </c>
      <c r="CB1043" s="183" t="str">
        <f t="shared" si="998"/>
        <v>CB$14</v>
      </c>
      <c r="CC1043" s="183" t="str">
        <f t="shared" si="998"/>
        <v>CC$14</v>
      </c>
      <c r="CD1043" s="183" t="str">
        <f t="shared" si="998"/>
        <v>CD$14</v>
      </c>
      <c r="CE1043" s="183" t="str">
        <f t="shared" ref="CE1043:CL1043" si="999">CE$18</f>
        <v>CE$14</v>
      </c>
      <c r="CF1043" s="183" t="str">
        <f t="shared" si="999"/>
        <v>CF$14</v>
      </c>
      <c r="CG1043" s="183" t="str">
        <f t="shared" si="999"/>
        <v>CG$14</v>
      </c>
      <c r="CH1043" s="183" t="str">
        <f t="shared" si="999"/>
        <v>CH$14</v>
      </c>
      <c r="CI1043" s="183" t="str">
        <f t="shared" si="999"/>
        <v>CI$14</v>
      </c>
      <c r="CJ1043" s="183" t="str">
        <f t="shared" si="999"/>
        <v>CJ$14</v>
      </c>
      <c r="CK1043" s="183" t="str">
        <f t="shared" si="999"/>
        <v>CK$14</v>
      </c>
      <c r="CL1043" s="183" t="str">
        <f t="shared" si="999"/>
        <v>CL$14</v>
      </c>
    </row>
    <row r="1044" spans="2:90" x14ac:dyDescent="0.4">
      <c r="B1044" s="168" t="s">
        <v>462</v>
      </c>
      <c r="C1044" s="193"/>
      <c r="D1044" s="193"/>
      <c r="E1044" s="193" t="s">
        <v>906</v>
      </c>
      <c r="F1044" s="193"/>
      <c r="G1044" s="193"/>
      <c r="H1044" s="193"/>
      <c r="I1044" s="194"/>
      <c r="J1044" s="194"/>
      <c r="K1044" s="195"/>
      <c r="L1044" s="195"/>
      <c r="M1044" s="195"/>
      <c r="N1044" s="195"/>
      <c r="O1044" s="195"/>
      <c r="P1044" s="195"/>
      <c r="R1044" s="195"/>
      <c r="S1044" s="183" t="str">
        <f t="shared" ref="S1044:AX1044" si="1000">S$19</f>
        <v>S$15</v>
      </c>
      <c r="T1044" s="183" t="str">
        <f t="shared" si="1000"/>
        <v>T$15</v>
      </c>
      <c r="U1044" s="183" t="str">
        <f t="shared" si="1000"/>
        <v>U$15</v>
      </c>
      <c r="V1044" s="183" t="str">
        <f t="shared" si="1000"/>
        <v>V$15</v>
      </c>
      <c r="W1044" s="183" t="str">
        <f t="shared" si="1000"/>
        <v>W$15</v>
      </c>
      <c r="X1044" s="183" t="str">
        <f t="shared" si="1000"/>
        <v>X$15</v>
      </c>
      <c r="Y1044" s="183" t="str">
        <f t="shared" si="1000"/>
        <v>Y$15</v>
      </c>
      <c r="Z1044" s="183" t="str">
        <f t="shared" si="1000"/>
        <v>Z$15</v>
      </c>
      <c r="AA1044" s="183" t="str">
        <f t="shared" si="1000"/>
        <v>AA$15</v>
      </c>
      <c r="AB1044" s="183" t="str">
        <f t="shared" si="1000"/>
        <v>AB$15</v>
      </c>
      <c r="AC1044" s="183" t="str">
        <f t="shared" si="1000"/>
        <v>AC$15</v>
      </c>
      <c r="AD1044" s="183" t="str">
        <f t="shared" si="1000"/>
        <v>AD$15</v>
      </c>
      <c r="AE1044" s="183" t="str">
        <f t="shared" si="1000"/>
        <v>AE$15</v>
      </c>
      <c r="AF1044" s="183" t="str">
        <f t="shared" si="1000"/>
        <v>AF$15</v>
      </c>
      <c r="AG1044" s="183" t="str">
        <f t="shared" si="1000"/>
        <v>AG$15</v>
      </c>
      <c r="AH1044" s="183" t="str">
        <f t="shared" si="1000"/>
        <v>AH$15</v>
      </c>
      <c r="AI1044" s="183" t="str">
        <f t="shared" si="1000"/>
        <v>AI$15</v>
      </c>
      <c r="AJ1044" s="183" t="str">
        <f t="shared" si="1000"/>
        <v>AJ$15</v>
      </c>
      <c r="AK1044" s="183" t="str">
        <f t="shared" si="1000"/>
        <v>AK$15</v>
      </c>
      <c r="AL1044" s="183" t="str">
        <f t="shared" si="1000"/>
        <v>AL$15</v>
      </c>
      <c r="AM1044" s="183" t="str">
        <f t="shared" si="1000"/>
        <v>AM$15</v>
      </c>
      <c r="AN1044" s="183" t="str">
        <f t="shared" si="1000"/>
        <v>AN$15</v>
      </c>
      <c r="AO1044" s="183" t="str">
        <f t="shared" si="1000"/>
        <v>AO$15</v>
      </c>
      <c r="AP1044" s="183" t="str">
        <f t="shared" si="1000"/>
        <v>AP$15</v>
      </c>
      <c r="AQ1044" s="183" t="str">
        <f t="shared" si="1000"/>
        <v>AQ$15</v>
      </c>
      <c r="AR1044" s="183" t="str">
        <f t="shared" si="1000"/>
        <v>AR$15</v>
      </c>
      <c r="AS1044" s="183" t="str">
        <f t="shared" si="1000"/>
        <v>AS$15</v>
      </c>
      <c r="AT1044" s="183" t="str">
        <f t="shared" si="1000"/>
        <v>AT$15</v>
      </c>
      <c r="AU1044" s="183" t="str">
        <f t="shared" si="1000"/>
        <v>AU$15</v>
      </c>
      <c r="AV1044" s="183" t="str">
        <f t="shared" si="1000"/>
        <v>AV$15</v>
      </c>
      <c r="AW1044" s="183" t="str">
        <f t="shared" si="1000"/>
        <v>AW$15</v>
      </c>
      <c r="AX1044" s="183" t="str">
        <f t="shared" si="1000"/>
        <v>AX$15</v>
      </c>
      <c r="AY1044" s="183" t="str">
        <f t="shared" ref="AY1044:CD1044" si="1001">AY$19</f>
        <v>AY$15</v>
      </c>
      <c r="AZ1044" s="183" t="str">
        <f t="shared" si="1001"/>
        <v>AZ$15</v>
      </c>
      <c r="BA1044" s="183" t="str">
        <f t="shared" si="1001"/>
        <v>BA$15</v>
      </c>
      <c r="BB1044" s="183" t="str">
        <f t="shared" si="1001"/>
        <v>BB$15</v>
      </c>
      <c r="BC1044" s="183" t="str">
        <f t="shared" si="1001"/>
        <v>BC$15</v>
      </c>
      <c r="BD1044" s="183" t="str">
        <f t="shared" si="1001"/>
        <v>BD$15</v>
      </c>
      <c r="BE1044" s="183" t="str">
        <f t="shared" si="1001"/>
        <v>BE$15</v>
      </c>
      <c r="BF1044" s="183" t="str">
        <f t="shared" si="1001"/>
        <v>BF$15</v>
      </c>
      <c r="BG1044" s="183" t="str">
        <f t="shared" si="1001"/>
        <v>BG$15</v>
      </c>
      <c r="BH1044" s="183" t="str">
        <f t="shared" si="1001"/>
        <v>BH$15</v>
      </c>
      <c r="BI1044" s="183" t="str">
        <f t="shared" si="1001"/>
        <v>BI$15</v>
      </c>
      <c r="BJ1044" s="183" t="str">
        <f t="shared" si="1001"/>
        <v>BJ$15</v>
      </c>
      <c r="BK1044" s="183" t="str">
        <f t="shared" si="1001"/>
        <v>BK$15</v>
      </c>
      <c r="BL1044" s="183" t="str">
        <f t="shared" si="1001"/>
        <v>BL$15</v>
      </c>
      <c r="BM1044" s="183" t="str">
        <f t="shared" si="1001"/>
        <v>BM$15</v>
      </c>
      <c r="BN1044" s="183" t="str">
        <f t="shared" si="1001"/>
        <v>BN$15</v>
      </c>
      <c r="BO1044" s="183" t="str">
        <f t="shared" si="1001"/>
        <v>BO$15</v>
      </c>
      <c r="BP1044" s="183" t="str">
        <f t="shared" si="1001"/>
        <v>BP$15</v>
      </c>
      <c r="BQ1044" s="183" t="str">
        <f t="shared" si="1001"/>
        <v>BQ$15</v>
      </c>
      <c r="BR1044" s="183" t="str">
        <f t="shared" si="1001"/>
        <v>BR$15</v>
      </c>
      <c r="BS1044" s="183" t="str">
        <f t="shared" si="1001"/>
        <v>BS$15</v>
      </c>
      <c r="BT1044" s="183" t="str">
        <f t="shared" si="1001"/>
        <v>BT$15</v>
      </c>
      <c r="BU1044" s="183" t="str">
        <f t="shared" si="1001"/>
        <v>BU$15</v>
      </c>
      <c r="BV1044" s="183" t="str">
        <f t="shared" si="1001"/>
        <v>BV$15</v>
      </c>
      <c r="BW1044" s="183" t="str">
        <f t="shared" si="1001"/>
        <v>BW$15</v>
      </c>
      <c r="BX1044" s="183" t="str">
        <f t="shared" si="1001"/>
        <v>BX$15</v>
      </c>
      <c r="BY1044" s="183" t="str">
        <f t="shared" si="1001"/>
        <v>BY$15</v>
      </c>
      <c r="BZ1044" s="183" t="str">
        <f t="shared" si="1001"/>
        <v>BZ$15</v>
      </c>
      <c r="CA1044" s="183" t="str">
        <f t="shared" si="1001"/>
        <v>CA$15</v>
      </c>
      <c r="CB1044" s="183" t="str">
        <f t="shared" si="1001"/>
        <v>CB$15</v>
      </c>
      <c r="CC1044" s="183" t="str">
        <f t="shared" si="1001"/>
        <v>CC$15</v>
      </c>
      <c r="CD1044" s="183" t="str">
        <f t="shared" si="1001"/>
        <v>CD$15</v>
      </c>
      <c r="CE1044" s="183" t="str">
        <f t="shared" ref="CE1044:CL1044" si="1002">CE$19</f>
        <v>CE$15</v>
      </c>
      <c r="CF1044" s="183" t="str">
        <f t="shared" si="1002"/>
        <v>CF$15</v>
      </c>
      <c r="CG1044" s="183" t="str">
        <f t="shared" si="1002"/>
        <v>CG$15</v>
      </c>
      <c r="CH1044" s="183" t="str">
        <f t="shared" si="1002"/>
        <v>CH$15</v>
      </c>
      <c r="CI1044" s="183" t="str">
        <f t="shared" si="1002"/>
        <v>CI$15</v>
      </c>
      <c r="CJ1044" s="183" t="str">
        <f t="shared" si="1002"/>
        <v>CJ$15</v>
      </c>
      <c r="CK1044" s="183" t="str">
        <f t="shared" si="1002"/>
        <v>CK$15</v>
      </c>
      <c r="CL1044" s="183" t="str">
        <f t="shared" si="1002"/>
        <v>CL$15</v>
      </c>
    </row>
    <row r="1045" spans="2:90" x14ac:dyDescent="0.4">
      <c r="B1045" s="66" t="s">
        <v>749</v>
      </c>
      <c r="C1045" s="22"/>
      <c r="D1045" s="22" t="s">
        <v>270</v>
      </c>
      <c r="E1045" s="22" t="s">
        <v>270</v>
      </c>
      <c r="F1045" s="22" t="s">
        <v>415</v>
      </c>
      <c r="G1045" s="22" t="s">
        <v>81</v>
      </c>
      <c r="H1045" s="22"/>
      <c r="I1045" s="279"/>
      <c r="J1045" s="279"/>
      <c r="K1045" s="22"/>
      <c r="L1045" s="22"/>
      <c r="M1045" s="22"/>
      <c r="N1045" s="22"/>
      <c r="O1045" s="22"/>
      <c r="P1045" s="22"/>
      <c r="R1045" s="66"/>
      <c r="S1045" s="280"/>
      <c r="T1045" s="280"/>
      <c r="U1045" s="280"/>
      <c r="V1045" s="280"/>
      <c r="W1045" s="280"/>
      <c r="X1045" s="280"/>
      <c r="Y1045" s="280"/>
      <c r="Z1045" s="280"/>
      <c r="AA1045" s="280"/>
      <c r="AB1045" s="280"/>
      <c r="AC1045" s="280"/>
      <c r="AD1045" s="280"/>
      <c r="AE1045" s="280"/>
      <c r="AF1045" s="280"/>
      <c r="AG1045" s="280"/>
      <c r="AH1045" s="280"/>
      <c r="AI1045" s="280"/>
      <c r="AJ1045" s="280"/>
      <c r="AK1045" s="280"/>
      <c r="AL1045" s="280"/>
      <c r="AM1045" s="280"/>
      <c r="AN1045" s="280"/>
      <c r="AO1045" s="280"/>
      <c r="AP1045" s="280"/>
      <c r="AQ1045" s="280"/>
      <c r="AR1045" s="280"/>
      <c r="AS1045" s="280"/>
      <c r="AT1045" s="280"/>
      <c r="AU1045" s="280"/>
      <c r="AV1045" s="280"/>
      <c r="AW1045" s="280"/>
      <c r="AX1045" s="280"/>
      <c r="AY1045" s="280"/>
      <c r="AZ1045" s="280"/>
      <c r="BA1045" s="280"/>
      <c r="BB1045" s="280"/>
      <c r="BC1045" s="280"/>
      <c r="BD1045" s="280"/>
      <c r="BE1045" s="280"/>
      <c r="BF1045" s="280"/>
      <c r="BG1045" s="280"/>
      <c r="BH1045" s="280"/>
      <c r="BI1045" s="280"/>
      <c r="BJ1045" s="280"/>
      <c r="BK1045" s="280"/>
      <c r="BL1045" s="280"/>
      <c r="BM1045" s="280"/>
      <c r="BN1045" s="280"/>
      <c r="BO1045" s="280"/>
      <c r="BP1045" s="280"/>
      <c r="BQ1045" s="280"/>
      <c r="BR1045" s="280"/>
      <c r="BS1045" s="280"/>
      <c r="BT1045" s="280"/>
      <c r="BU1045" s="280"/>
      <c r="BV1045" s="280"/>
      <c r="BW1045" s="280"/>
      <c r="BX1045" s="280"/>
      <c r="BY1045" s="280"/>
      <c r="BZ1045" s="280"/>
      <c r="CA1045" s="280"/>
      <c r="CB1045" s="280"/>
      <c r="CC1045" s="280"/>
      <c r="CD1045" s="280"/>
      <c r="CE1045" s="280"/>
      <c r="CF1045" s="280"/>
      <c r="CG1045" s="280"/>
      <c r="CH1045" s="280"/>
      <c r="CI1045" s="280"/>
      <c r="CJ1045" s="280"/>
      <c r="CK1045" s="280"/>
      <c r="CL1045" s="280"/>
    </row>
    <row r="1046" spans="2:90" x14ac:dyDescent="0.4">
      <c r="B1046" s="139" t="str">
        <f>"# of "&amp;B1053&amp;"s"</f>
        <v># of units</v>
      </c>
      <c r="C1046" s="12"/>
      <c r="D1046" s="12" t="s">
        <v>270</v>
      </c>
      <c r="E1046" s="12" t="s">
        <v>906</v>
      </c>
      <c r="F1046" s="12"/>
      <c r="G1046" s="12" t="s">
        <v>330</v>
      </c>
      <c r="H1046" s="12"/>
      <c r="I1046" s="60"/>
      <c r="J1046" s="60"/>
      <c r="K1046" s="15"/>
      <c r="L1046" s="15"/>
      <c r="M1046" s="15"/>
      <c r="N1046" s="15"/>
      <c r="O1046" s="15"/>
      <c r="P1046" s="15"/>
      <c r="R1046" s="15"/>
      <c r="S1046" s="76" t="str">
        <f t="shared" ref="S1046" si="1003">S1040</f>
        <v>S$13</v>
      </c>
      <c r="T1046" s="76" t="str">
        <f t="shared" ref="T1046:CE1046" si="1004">T1040</f>
        <v>T$13</v>
      </c>
      <c r="U1046" s="76" t="str">
        <f t="shared" si="1004"/>
        <v>U$13</v>
      </c>
      <c r="V1046" s="76" t="str">
        <f t="shared" si="1004"/>
        <v>V$13</v>
      </c>
      <c r="W1046" s="76" t="str">
        <f t="shared" si="1004"/>
        <v>W$13</v>
      </c>
      <c r="X1046" s="76" t="str">
        <f t="shared" si="1004"/>
        <v>X$13</v>
      </c>
      <c r="Y1046" s="76" t="str">
        <f t="shared" si="1004"/>
        <v>Y$13</v>
      </c>
      <c r="Z1046" s="76" t="str">
        <f t="shared" si="1004"/>
        <v>Z$13</v>
      </c>
      <c r="AA1046" s="76" t="str">
        <f t="shared" si="1004"/>
        <v>AA$13</v>
      </c>
      <c r="AB1046" s="76" t="str">
        <f t="shared" si="1004"/>
        <v>AB$13</v>
      </c>
      <c r="AC1046" s="76" t="str">
        <f t="shared" si="1004"/>
        <v>AC$13</v>
      </c>
      <c r="AD1046" s="76" t="str">
        <f t="shared" si="1004"/>
        <v>AD$13</v>
      </c>
      <c r="AE1046" s="76" t="str">
        <f t="shared" si="1004"/>
        <v>AE$13</v>
      </c>
      <c r="AF1046" s="76" t="str">
        <f t="shared" si="1004"/>
        <v>AF$13</v>
      </c>
      <c r="AG1046" s="76" t="str">
        <f t="shared" si="1004"/>
        <v>AG$13</v>
      </c>
      <c r="AH1046" s="76" t="str">
        <f t="shared" si="1004"/>
        <v>AH$13</v>
      </c>
      <c r="AI1046" s="76" t="str">
        <f t="shared" si="1004"/>
        <v>AI$13</v>
      </c>
      <c r="AJ1046" s="76" t="str">
        <f t="shared" si="1004"/>
        <v>AJ$13</v>
      </c>
      <c r="AK1046" s="76" t="str">
        <f t="shared" si="1004"/>
        <v>AK$13</v>
      </c>
      <c r="AL1046" s="76" t="str">
        <f t="shared" si="1004"/>
        <v>AL$13</v>
      </c>
      <c r="AM1046" s="76" t="str">
        <f t="shared" si="1004"/>
        <v>AM$13</v>
      </c>
      <c r="AN1046" s="76" t="str">
        <f t="shared" si="1004"/>
        <v>AN$13</v>
      </c>
      <c r="AO1046" s="76" t="str">
        <f t="shared" si="1004"/>
        <v>AO$13</v>
      </c>
      <c r="AP1046" s="76" t="str">
        <f t="shared" si="1004"/>
        <v>AP$13</v>
      </c>
      <c r="AQ1046" s="76" t="str">
        <f t="shared" si="1004"/>
        <v>AQ$13</v>
      </c>
      <c r="AR1046" s="76" t="str">
        <f t="shared" si="1004"/>
        <v>AR$13</v>
      </c>
      <c r="AS1046" s="76" t="str">
        <f t="shared" si="1004"/>
        <v>AS$13</v>
      </c>
      <c r="AT1046" s="76" t="str">
        <f t="shared" si="1004"/>
        <v>AT$13</v>
      </c>
      <c r="AU1046" s="76" t="str">
        <f t="shared" si="1004"/>
        <v>AU$13</v>
      </c>
      <c r="AV1046" s="76" t="str">
        <f t="shared" si="1004"/>
        <v>AV$13</v>
      </c>
      <c r="AW1046" s="76" t="str">
        <f t="shared" si="1004"/>
        <v>AW$13</v>
      </c>
      <c r="AX1046" s="76" t="str">
        <f t="shared" si="1004"/>
        <v>AX$13</v>
      </c>
      <c r="AY1046" s="76" t="str">
        <f t="shared" si="1004"/>
        <v>AY$13</v>
      </c>
      <c r="AZ1046" s="76" t="str">
        <f t="shared" si="1004"/>
        <v>AZ$13</v>
      </c>
      <c r="BA1046" s="76" t="str">
        <f t="shared" si="1004"/>
        <v>BA$13</v>
      </c>
      <c r="BB1046" s="76" t="str">
        <f t="shared" si="1004"/>
        <v>BB$13</v>
      </c>
      <c r="BC1046" s="76" t="str">
        <f t="shared" si="1004"/>
        <v>BC$13</v>
      </c>
      <c r="BD1046" s="76" t="str">
        <f t="shared" si="1004"/>
        <v>BD$13</v>
      </c>
      <c r="BE1046" s="76" t="str">
        <f t="shared" si="1004"/>
        <v>BE$13</v>
      </c>
      <c r="BF1046" s="76" t="str">
        <f t="shared" si="1004"/>
        <v>BF$13</v>
      </c>
      <c r="BG1046" s="76" t="str">
        <f t="shared" si="1004"/>
        <v>BG$13</v>
      </c>
      <c r="BH1046" s="76" t="str">
        <f t="shared" si="1004"/>
        <v>BH$13</v>
      </c>
      <c r="BI1046" s="76" t="str">
        <f t="shared" si="1004"/>
        <v>BI$13</v>
      </c>
      <c r="BJ1046" s="76" t="str">
        <f t="shared" si="1004"/>
        <v>BJ$13</v>
      </c>
      <c r="BK1046" s="76" t="str">
        <f t="shared" si="1004"/>
        <v>BK$13</v>
      </c>
      <c r="BL1046" s="76" t="str">
        <f t="shared" si="1004"/>
        <v>BL$13</v>
      </c>
      <c r="BM1046" s="76" t="str">
        <f t="shared" si="1004"/>
        <v>BM$13</v>
      </c>
      <c r="BN1046" s="76" t="str">
        <f t="shared" si="1004"/>
        <v>BN$13</v>
      </c>
      <c r="BO1046" s="76" t="str">
        <f t="shared" si="1004"/>
        <v>BO$13</v>
      </c>
      <c r="BP1046" s="76" t="str">
        <f t="shared" si="1004"/>
        <v>BP$13</v>
      </c>
      <c r="BQ1046" s="76" t="str">
        <f t="shared" si="1004"/>
        <v>BQ$13</v>
      </c>
      <c r="BR1046" s="76" t="str">
        <f t="shared" si="1004"/>
        <v>BR$13</v>
      </c>
      <c r="BS1046" s="76" t="str">
        <f t="shared" si="1004"/>
        <v>BS$13</v>
      </c>
      <c r="BT1046" s="76" t="str">
        <f t="shared" si="1004"/>
        <v>BT$13</v>
      </c>
      <c r="BU1046" s="76" t="str">
        <f t="shared" si="1004"/>
        <v>BU$13</v>
      </c>
      <c r="BV1046" s="76" t="str">
        <f t="shared" si="1004"/>
        <v>BV$13</v>
      </c>
      <c r="BW1046" s="76" t="str">
        <f t="shared" si="1004"/>
        <v>BW$13</v>
      </c>
      <c r="BX1046" s="76" t="str">
        <f t="shared" si="1004"/>
        <v>BX$13</v>
      </c>
      <c r="BY1046" s="76" t="str">
        <f t="shared" si="1004"/>
        <v>BY$13</v>
      </c>
      <c r="BZ1046" s="76" t="str">
        <f t="shared" si="1004"/>
        <v>BZ$13</v>
      </c>
      <c r="CA1046" s="76" t="str">
        <f t="shared" si="1004"/>
        <v>CA$13</v>
      </c>
      <c r="CB1046" s="76" t="str">
        <f t="shared" si="1004"/>
        <v>CB$13</v>
      </c>
      <c r="CC1046" s="76" t="str">
        <f t="shared" si="1004"/>
        <v>CC$13</v>
      </c>
      <c r="CD1046" s="76" t="str">
        <f t="shared" si="1004"/>
        <v>CD$13</v>
      </c>
      <c r="CE1046" s="76" t="str">
        <f t="shared" si="1004"/>
        <v>CE$13</v>
      </c>
      <c r="CF1046" s="76" t="str">
        <f t="shared" ref="CF1046:CK1046" si="1005">CF1040</f>
        <v>CF$13</v>
      </c>
      <c r="CG1046" s="76" t="str">
        <f t="shared" si="1005"/>
        <v>CG$13</v>
      </c>
      <c r="CH1046" s="76" t="str">
        <f t="shared" si="1005"/>
        <v>CH$13</v>
      </c>
      <c r="CI1046" s="76" t="str">
        <f t="shared" si="1005"/>
        <v>CI$13</v>
      </c>
      <c r="CJ1046" s="76" t="str">
        <f t="shared" si="1005"/>
        <v>CJ$13</v>
      </c>
      <c r="CK1046" s="76" t="str">
        <f t="shared" si="1005"/>
        <v>CK$13</v>
      </c>
      <c r="CL1046" s="76" t="str">
        <f t="shared" ref="CL1046" si="1006">CL1040</f>
        <v>CL$13</v>
      </c>
    </row>
    <row r="1047" spans="2:90" x14ac:dyDescent="0.4">
      <c r="B1047" s="139" t="str">
        <f>"Avg. "&amp;B1053&amp;" value"</f>
        <v>Avg. unit value</v>
      </c>
      <c r="C1047" s="12"/>
      <c r="D1047" s="12" t="s">
        <v>270</v>
      </c>
      <c r="E1047" s="12" t="s">
        <v>906</v>
      </c>
      <c r="F1047" s="12"/>
      <c r="G1047" s="12" t="str">
        <f>E1047</f>
        <v/>
      </c>
      <c r="H1047" s="12"/>
      <c r="I1047" s="60"/>
      <c r="J1047" s="60"/>
      <c r="K1047" s="18">
        <v>10</v>
      </c>
      <c r="L1047" s="18">
        <v>10</v>
      </c>
      <c r="M1047" s="18">
        <v>10</v>
      </c>
      <c r="N1047" s="18">
        <v>10</v>
      </c>
      <c r="O1047" s="18">
        <v>10</v>
      </c>
      <c r="P1047" s="18">
        <v>10</v>
      </c>
      <c r="R1047" s="19"/>
      <c r="S1047" s="141" cm="1">
        <f t="array" ref="S1047">INDEX($K:$P,ROW(),MATCH(S$3,$K$2:$P$2,0))</f>
        <v>10</v>
      </c>
      <c r="T1047" s="141" cm="1">
        <f t="array" ref="T1047">INDEX($K:$P,ROW(),MATCH(T$3,$K$2:$P$2,0))</f>
        <v>10</v>
      </c>
      <c r="U1047" s="141" cm="1">
        <f t="array" ref="U1047">INDEX($K:$P,ROW(),MATCH(U$3,$K$2:$P$2,0))</f>
        <v>10</v>
      </c>
      <c r="V1047" s="141" cm="1">
        <f t="array" ref="V1047">INDEX($K:$P,ROW(),MATCH(V$3,$K$2:$P$2,0))</f>
        <v>10</v>
      </c>
      <c r="W1047" s="141" cm="1">
        <f t="array" ref="W1047">INDEX($K:$P,ROW(),MATCH(W$3,$K$2:$P$2,0))</f>
        <v>10</v>
      </c>
      <c r="X1047" s="141" cm="1">
        <f t="array" ref="X1047">INDEX($K:$P,ROW(),MATCH(X$3,$K$2:$P$2,0))</f>
        <v>10</v>
      </c>
      <c r="Y1047" s="141" cm="1">
        <f t="array" ref="Y1047">INDEX($K:$P,ROW(),MATCH(Y$3,$K$2:$P$2,0))</f>
        <v>10</v>
      </c>
      <c r="Z1047" s="141" cm="1">
        <f t="array" ref="Z1047">INDEX($K:$P,ROW(),MATCH(Z$3,$K$2:$P$2,0))</f>
        <v>10</v>
      </c>
      <c r="AA1047" s="141" cm="1">
        <f t="array" ref="AA1047">INDEX($K:$P,ROW(),MATCH(AA$3,$K$2:$P$2,0))</f>
        <v>10</v>
      </c>
      <c r="AB1047" s="141" cm="1">
        <f t="array" ref="AB1047">INDEX($K:$P,ROW(),MATCH(AB$3,$K$2:$P$2,0))</f>
        <v>10</v>
      </c>
      <c r="AC1047" s="141" cm="1">
        <f t="array" ref="AC1047">INDEX($K:$P,ROW(),MATCH(AC$3,$K$2:$P$2,0))</f>
        <v>10</v>
      </c>
      <c r="AD1047" s="141" cm="1">
        <f t="array" ref="AD1047">INDEX($K:$P,ROW(),MATCH(AD$3,$K$2:$P$2,0))</f>
        <v>10</v>
      </c>
      <c r="AE1047" s="141" cm="1">
        <f t="array" ref="AE1047">INDEX($K:$P,ROW(),MATCH(AE$3,$K$2:$P$2,0))</f>
        <v>10</v>
      </c>
      <c r="AF1047" s="141" cm="1">
        <f t="array" ref="AF1047">INDEX($K:$P,ROW(),MATCH(AF$3,$K$2:$P$2,0))</f>
        <v>10</v>
      </c>
      <c r="AG1047" s="141" cm="1">
        <f t="array" ref="AG1047">INDEX($K:$P,ROW(),MATCH(AG$3,$K$2:$P$2,0))</f>
        <v>10</v>
      </c>
      <c r="AH1047" s="141" cm="1">
        <f t="array" ref="AH1047">INDEX($K:$P,ROW(),MATCH(AH$3,$K$2:$P$2,0))</f>
        <v>10</v>
      </c>
      <c r="AI1047" s="141" cm="1">
        <f t="array" ref="AI1047">INDEX($K:$P,ROW(),MATCH(AI$3,$K$2:$P$2,0))</f>
        <v>10</v>
      </c>
      <c r="AJ1047" s="141" cm="1">
        <f t="array" ref="AJ1047">INDEX($K:$P,ROW(),MATCH(AJ$3,$K$2:$P$2,0))</f>
        <v>10</v>
      </c>
      <c r="AK1047" s="141" cm="1">
        <f t="array" ref="AK1047">INDEX($K:$P,ROW(),MATCH(AK$3,$K$2:$P$2,0))</f>
        <v>10</v>
      </c>
      <c r="AL1047" s="141" cm="1">
        <f t="array" ref="AL1047">INDEX($K:$P,ROW(),MATCH(AL$3,$K$2:$P$2,0))</f>
        <v>10</v>
      </c>
      <c r="AM1047" s="141" cm="1">
        <f t="array" ref="AM1047">INDEX($K:$P,ROW(),MATCH(AM$3,$K$2:$P$2,0))</f>
        <v>10</v>
      </c>
      <c r="AN1047" s="141" cm="1">
        <f t="array" ref="AN1047">INDEX($K:$P,ROW(),MATCH(AN$3,$K$2:$P$2,0))</f>
        <v>10</v>
      </c>
      <c r="AO1047" s="141" cm="1">
        <f t="array" ref="AO1047">INDEX($K:$P,ROW(),MATCH(AO$3,$K$2:$P$2,0))</f>
        <v>10</v>
      </c>
      <c r="AP1047" s="141" cm="1">
        <f t="array" ref="AP1047">INDEX($K:$P,ROW(),MATCH(AP$3,$K$2:$P$2,0))</f>
        <v>10</v>
      </c>
      <c r="AQ1047" s="141" cm="1">
        <f t="array" ref="AQ1047">INDEX($K:$P,ROW(),MATCH(AQ$3,$K$2:$P$2,0))</f>
        <v>10</v>
      </c>
      <c r="AR1047" s="141" cm="1">
        <f t="array" ref="AR1047">INDEX($K:$P,ROW(),MATCH(AR$3,$K$2:$P$2,0))</f>
        <v>10</v>
      </c>
      <c r="AS1047" s="141" cm="1">
        <f t="array" ref="AS1047">INDEX($K:$P,ROW(),MATCH(AS$3,$K$2:$P$2,0))</f>
        <v>10</v>
      </c>
      <c r="AT1047" s="141" cm="1">
        <f t="array" ref="AT1047">INDEX($K:$P,ROW(),MATCH(AT$3,$K$2:$P$2,0))</f>
        <v>10</v>
      </c>
      <c r="AU1047" s="141" cm="1">
        <f t="array" ref="AU1047">INDEX($K:$P,ROW(),MATCH(AU$3,$K$2:$P$2,0))</f>
        <v>10</v>
      </c>
      <c r="AV1047" s="141" cm="1">
        <f t="array" ref="AV1047">INDEX($K:$P,ROW(),MATCH(AV$3,$K$2:$P$2,0))</f>
        <v>10</v>
      </c>
      <c r="AW1047" s="141" cm="1">
        <f t="array" ref="AW1047">INDEX($K:$P,ROW(),MATCH(AW$3,$K$2:$P$2,0))</f>
        <v>10</v>
      </c>
      <c r="AX1047" s="141" cm="1">
        <f t="array" ref="AX1047">INDEX($K:$P,ROW(),MATCH(AX$3,$K$2:$P$2,0))</f>
        <v>10</v>
      </c>
      <c r="AY1047" s="141" cm="1">
        <f t="array" ref="AY1047">INDEX($K:$P,ROW(),MATCH(AY$3,$K$2:$P$2,0))</f>
        <v>10</v>
      </c>
      <c r="AZ1047" s="141" cm="1">
        <f t="array" ref="AZ1047">INDEX($K:$P,ROW(),MATCH(AZ$3,$K$2:$P$2,0))</f>
        <v>10</v>
      </c>
      <c r="BA1047" s="141" cm="1">
        <f t="array" ref="BA1047">INDEX($K:$P,ROW(),MATCH(BA$3,$K$2:$P$2,0))</f>
        <v>10</v>
      </c>
      <c r="BB1047" s="141" cm="1">
        <f t="array" ref="BB1047">INDEX($K:$P,ROW(),MATCH(BB$3,$K$2:$P$2,0))</f>
        <v>10</v>
      </c>
      <c r="BC1047" s="141" cm="1">
        <f t="array" ref="BC1047">INDEX($K:$P,ROW(),MATCH(BC$3,$K$2:$P$2,0))</f>
        <v>10</v>
      </c>
      <c r="BD1047" s="141" cm="1">
        <f t="array" ref="BD1047">INDEX($K:$P,ROW(),MATCH(BD$3,$K$2:$P$2,0))</f>
        <v>10</v>
      </c>
      <c r="BE1047" s="141" cm="1">
        <f t="array" ref="BE1047">INDEX($K:$P,ROW(),MATCH(BE$3,$K$2:$P$2,0))</f>
        <v>10</v>
      </c>
      <c r="BF1047" s="141" cm="1">
        <f t="array" ref="BF1047">INDEX($K:$P,ROW(),MATCH(BF$3,$K$2:$P$2,0))</f>
        <v>10</v>
      </c>
      <c r="BG1047" s="141" cm="1">
        <f t="array" ref="BG1047">INDEX($K:$P,ROW(),MATCH(BG$3,$K$2:$P$2,0))</f>
        <v>10</v>
      </c>
      <c r="BH1047" s="141" cm="1">
        <f t="array" ref="BH1047">INDEX($K:$P,ROW(),MATCH(BH$3,$K$2:$P$2,0))</f>
        <v>10</v>
      </c>
      <c r="BI1047" s="141" cm="1">
        <f t="array" ref="BI1047">INDEX($K:$P,ROW(),MATCH(BI$3,$K$2:$P$2,0))</f>
        <v>10</v>
      </c>
      <c r="BJ1047" s="141" cm="1">
        <f t="array" ref="BJ1047">INDEX($K:$P,ROW(),MATCH(BJ$3,$K$2:$P$2,0))</f>
        <v>10</v>
      </c>
      <c r="BK1047" s="141" cm="1">
        <f t="array" ref="BK1047">INDEX($K:$P,ROW(),MATCH(BK$3,$K$2:$P$2,0))</f>
        <v>10</v>
      </c>
      <c r="BL1047" s="141" cm="1">
        <f t="array" ref="BL1047">INDEX($K:$P,ROW(),MATCH(BL$3,$K$2:$P$2,0))</f>
        <v>10</v>
      </c>
      <c r="BM1047" s="141" cm="1">
        <f t="array" ref="BM1047">INDEX($K:$P,ROW(),MATCH(BM$3,$K$2:$P$2,0))</f>
        <v>10</v>
      </c>
      <c r="BN1047" s="141" cm="1">
        <f t="array" ref="BN1047">INDEX($K:$P,ROW(),MATCH(BN$3,$K$2:$P$2,0))</f>
        <v>10</v>
      </c>
      <c r="BO1047" s="141" cm="1">
        <f t="array" ref="BO1047">INDEX($K:$P,ROW(),MATCH(BO$3,$K$2:$P$2,0))</f>
        <v>10</v>
      </c>
      <c r="BP1047" s="141" cm="1">
        <f t="array" ref="BP1047">INDEX($K:$P,ROW(),MATCH(BP$3,$K$2:$P$2,0))</f>
        <v>10</v>
      </c>
      <c r="BQ1047" s="141" cm="1">
        <f t="array" ref="BQ1047">INDEX($K:$P,ROW(),MATCH(BQ$3,$K$2:$P$2,0))</f>
        <v>10</v>
      </c>
      <c r="BR1047" s="141" cm="1">
        <f t="array" ref="BR1047">INDEX($K:$P,ROW(),MATCH(BR$3,$K$2:$P$2,0))</f>
        <v>10</v>
      </c>
      <c r="BS1047" s="141" cm="1">
        <f t="array" ref="BS1047">INDEX($K:$P,ROW(),MATCH(BS$3,$K$2:$P$2,0))</f>
        <v>10</v>
      </c>
      <c r="BT1047" s="141" cm="1">
        <f t="array" ref="BT1047">INDEX($K:$P,ROW(),MATCH(BT$3,$K$2:$P$2,0))</f>
        <v>10</v>
      </c>
      <c r="BU1047" s="141" cm="1">
        <f t="array" ref="BU1047">INDEX($K:$P,ROW(),MATCH(BU$3,$K$2:$P$2,0))</f>
        <v>10</v>
      </c>
      <c r="BV1047" s="141" cm="1">
        <f t="array" ref="BV1047">INDEX($K:$P,ROW(),MATCH(BV$3,$K$2:$P$2,0))</f>
        <v>10</v>
      </c>
      <c r="BW1047" s="141" cm="1">
        <f t="array" ref="BW1047">INDEX($K:$P,ROW(),MATCH(BW$3,$K$2:$P$2,0))</f>
        <v>10</v>
      </c>
      <c r="BX1047" s="141" cm="1">
        <f t="array" ref="BX1047">INDEX($K:$P,ROW(),MATCH(BX$3,$K$2:$P$2,0))</f>
        <v>10</v>
      </c>
      <c r="BY1047" s="141" cm="1">
        <f t="array" ref="BY1047">INDEX($K:$P,ROW(),MATCH(BY$3,$K$2:$P$2,0))</f>
        <v>10</v>
      </c>
      <c r="BZ1047" s="141" cm="1">
        <f t="array" ref="BZ1047">INDEX($K:$P,ROW(),MATCH(BZ$3,$K$2:$P$2,0))</f>
        <v>10</v>
      </c>
      <c r="CA1047" s="141" cm="1">
        <f t="array" ref="CA1047">INDEX($K:$P,ROW(),MATCH(CA$3,$K$2:$P$2,0))</f>
        <v>10</v>
      </c>
      <c r="CB1047" s="141" cm="1">
        <f t="array" ref="CB1047">INDEX($K:$P,ROW(),MATCH(CB$3,$K$2:$P$2,0))</f>
        <v>10</v>
      </c>
      <c r="CC1047" s="141" cm="1">
        <f t="array" ref="CC1047">INDEX($K:$P,ROW(),MATCH(CC$3,$K$2:$P$2,0))</f>
        <v>10</v>
      </c>
      <c r="CD1047" s="141" cm="1">
        <f t="array" ref="CD1047">INDEX($K:$P,ROW(),MATCH(CD$3,$K$2:$P$2,0))</f>
        <v>10</v>
      </c>
      <c r="CE1047" s="141" cm="1">
        <f t="array" ref="CE1047">INDEX($K:$P,ROW(),MATCH(CE$3,$K$2:$P$2,0))</f>
        <v>10</v>
      </c>
      <c r="CF1047" s="141" cm="1">
        <f t="array" ref="CF1047">INDEX($K:$P,ROW(),MATCH(CF$3,$K$2:$P$2,0))</f>
        <v>10</v>
      </c>
      <c r="CG1047" s="141" cm="1">
        <f t="array" ref="CG1047">INDEX($K:$P,ROW(),MATCH(CG$3,$K$2:$P$2,0))</f>
        <v>10</v>
      </c>
      <c r="CH1047" s="141" cm="1">
        <f t="array" ref="CH1047">INDEX($K:$P,ROW(),MATCH(CH$3,$K$2:$P$2,0))</f>
        <v>10</v>
      </c>
      <c r="CI1047" s="141" cm="1">
        <f t="array" ref="CI1047">INDEX($K:$P,ROW(),MATCH(CI$3,$K$2:$P$2,0))</f>
        <v>10</v>
      </c>
      <c r="CJ1047" s="141" cm="1">
        <f t="array" ref="CJ1047">INDEX($K:$P,ROW(),MATCH(CJ$3,$K$2:$P$2,0))</f>
        <v>10</v>
      </c>
      <c r="CK1047" s="141" cm="1">
        <f t="array" ref="CK1047">INDEX($K:$P,ROW(),MATCH(CK$3,$K$2:$P$2,0))</f>
        <v>10</v>
      </c>
      <c r="CL1047" s="141" cm="1">
        <f t="array" ref="CL1047">INDEX($K:$P,ROW(),MATCH(CL$3,$K$2:$P$2,0))</f>
        <v>10</v>
      </c>
    </row>
    <row r="1048" spans="2:90" x14ac:dyDescent="0.4">
      <c r="B1048" s="121" t="str">
        <f>"GMV - "&amp;B1052</f>
        <v>GMV - (Primary label)</v>
      </c>
      <c r="C1048" s="27" t="s">
        <v>80</v>
      </c>
      <c r="D1048" s="27" t="s">
        <v>270</v>
      </c>
      <c r="E1048" s="27" t="s">
        <v>906</v>
      </c>
      <c r="F1048" s="27"/>
      <c r="G1048" s="27"/>
      <c r="H1048" s="27"/>
      <c r="I1048" s="78"/>
      <c r="J1048" s="78"/>
      <c r="K1048" s="113">
        <f ca="1">SUMIF($3:$3,K$2,1048:1048)</f>
        <v>600000</v>
      </c>
      <c r="L1048" s="113">
        <f ca="1">SUMIF($3:$3,L$2,1048:1048)</f>
        <v>600000</v>
      </c>
      <c r="M1048" s="113">
        <f ca="1">SUMIF($3:$3,M$2,1048:1048)</f>
        <v>600000</v>
      </c>
      <c r="N1048" s="113">
        <f ca="1">SUMIF($3:$3,N$2,1048:1048)</f>
        <v>600000</v>
      </c>
      <c r="O1048" s="113">
        <f ca="1">SUMIF($3:$3,O$2,1048:1048)</f>
        <v>600000</v>
      </c>
      <c r="P1048" s="113">
        <f ca="1">SUMIF($3:$3,P$2,1048:1048)</f>
        <v>600000</v>
      </c>
      <c r="R1048" s="33"/>
      <c r="S1048" s="142" cm="1">
        <f t="array" aca="1" ref="S1048" ca="1">S1047*INDIRECT(S1046)</f>
        <v>50000</v>
      </c>
      <c r="T1048" s="142" cm="1">
        <f t="array" aca="1" ref="T1048" ca="1">T1047*INDIRECT(T1046)</f>
        <v>50000</v>
      </c>
      <c r="U1048" s="142" cm="1">
        <f t="array" aca="1" ref="U1048" ca="1">U1047*INDIRECT(U1046)</f>
        <v>50000</v>
      </c>
      <c r="V1048" s="142" cm="1">
        <f t="array" aca="1" ref="V1048" ca="1">V1047*INDIRECT(V1046)</f>
        <v>50000</v>
      </c>
      <c r="W1048" s="142" cm="1">
        <f t="array" aca="1" ref="W1048" ca="1">W1047*INDIRECT(W1046)</f>
        <v>50000</v>
      </c>
      <c r="X1048" s="142" cm="1">
        <f t="array" aca="1" ref="X1048" ca="1">X1047*INDIRECT(X1046)</f>
        <v>50000</v>
      </c>
      <c r="Y1048" s="142" cm="1">
        <f t="array" aca="1" ref="Y1048" ca="1">Y1047*INDIRECT(Y1046)</f>
        <v>50000</v>
      </c>
      <c r="Z1048" s="142" cm="1">
        <f t="array" aca="1" ref="Z1048" ca="1">Z1047*INDIRECT(Z1046)</f>
        <v>50000</v>
      </c>
      <c r="AA1048" s="142" cm="1">
        <f t="array" aca="1" ref="AA1048" ca="1">AA1047*INDIRECT(AA1046)</f>
        <v>50000</v>
      </c>
      <c r="AB1048" s="142" cm="1">
        <f t="array" aca="1" ref="AB1048" ca="1">AB1047*INDIRECT(AB1046)</f>
        <v>50000</v>
      </c>
      <c r="AC1048" s="142" cm="1">
        <f t="array" aca="1" ref="AC1048" ca="1">AC1047*INDIRECT(AC1046)</f>
        <v>50000</v>
      </c>
      <c r="AD1048" s="142" cm="1">
        <f t="array" aca="1" ref="AD1048" ca="1">AD1047*INDIRECT(AD1046)</f>
        <v>50000</v>
      </c>
      <c r="AE1048" s="142" cm="1">
        <f t="array" aca="1" ref="AE1048" ca="1">AE1047*INDIRECT(AE1046)</f>
        <v>50000</v>
      </c>
      <c r="AF1048" s="142" cm="1">
        <f t="array" aca="1" ref="AF1048" ca="1">AF1047*INDIRECT(AF1046)</f>
        <v>50000</v>
      </c>
      <c r="AG1048" s="142" cm="1">
        <f t="array" aca="1" ref="AG1048" ca="1">AG1047*INDIRECT(AG1046)</f>
        <v>50000</v>
      </c>
      <c r="AH1048" s="142" cm="1">
        <f t="array" aca="1" ref="AH1048" ca="1">AH1047*INDIRECT(AH1046)</f>
        <v>50000</v>
      </c>
      <c r="AI1048" s="142" cm="1">
        <f t="array" aca="1" ref="AI1048" ca="1">AI1047*INDIRECT(AI1046)</f>
        <v>50000</v>
      </c>
      <c r="AJ1048" s="142" cm="1">
        <f t="array" aca="1" ref="AJ1048" ca="1">AJ1047*INDIRECT(AJ1046)</f>
        <v>50000</v>
      </c>
      <c r="AK1048" s="142" cm="1">
        <f t="array" aca="1" ref="AK1048" ca="1">AK1047*INDIRECT(AK1046)</f>
        <v>50000</v>
      </c>
      <c r="AL1048" s="142" cm="1">
        <f t="array" aca="1" ref="AL1048" ca="1">AL1047*INDIRECT(AL1046)</f>
        <v>50000</v>
      </c>
      <c r="AM1048" s="142" cm="1">
        <f t="array" aca="1" ref="AM1048" ca="1">AM1047*INDIRECT(AM1046)</f>
        <v>50000</v>
      </c>
      <c r="AN1048" s="142" cm="1">
        <f t="array" aca="1" ref="AN1048" ca="1">AN1047*INDIRECT(AN1046)</f>
        <v>50000</v>
      </c>
      <c r="AO1048" s="142" cm="1">
        <f t="array" aca="1" ref="AO1048" ca="1">AO1047*INDIRECT(AO1046)</f>
        <v>50000</v>
      </c>
      <c r="AP1048" s="142" cm="1">
        <f t="array" aca="1" ref="AP1048" ca="1">AP1047*INDIRECT(AP1046)</f>
        <v>50000</v>
      </c>
      <c r="AQ1048" s="142" cm="1">
        <f t="array" aca="1" ref="AQ1048" ca="1">AQ1047*INDIRECT(AQ1046)</f>
        <v>50000</v>
      </c>
      <c r="AR1048" s="142" cm="1">
        <f t="array" aca="1" ref="AR1048" ca="1">AR1047*INDIRECT(AR1046)</f>
        <v>50000</v>
      </c>
      <c r="AS1048" s="142" cm="1">
        <f t="array" aca="1" ref="AS1048" ca="1">AS1047*INDIRECT(AS1046)</f>
        <v>50000</v>
      </c>
      <c r="AT1048" s="142" cm="1">
        <f t="array" aca="1" ref="AT1048" ca="1">AT1047*INDIRECT(AT1046)</f>
        <v>50000</v>
      </c>
      <c r="AU1048" s="142" cm="1">
        <f t="array" aca="1" ref="AU1048" ca="1">AU1047*INDIRECT(AU1046)</f>
        <v>50000</v>
      </c>
      <c r="AV1048" s="142" cm="1">
        <f t="array" aca="1" ref="AV1048" ca="1">AV1047*INDIRECT(AV1046)</f>
        <v>50000</v>
      </c>
      <c r="AW1048" s="142" cm="1">
        <f t="array" aca="1" ref="AW1048" ca="1">AW1047*INDIRECT(AW1046)</f>
        <v>50000</v>
      </c>
      <c r="AX1048" s="142" cm="1">
        <f t="array" aca="1" ref="AX1048" ca="1">AX1047*INDIRECT(AX1046)</f>
        <v>50000</v>
      </c>
      <c r="AY1048" s="142" cm="1">
        <f t="array" aca="1" ref="AY1048" ca="1">AY1047*INDIRECT(AY1046)</f>
        <v>50000</v>
      </c>
      <c r="AZ1048" s="142" cm="1">
        <f t="array" aca="1" ref="AZ1048" ca="1">AZ1047*INDIRECT(AZ1046)</f>
        <v>50000</v>
      </c>
      <c r="BA1048" s="142" cm="1">
        <f t="array" aca="1" ref="BA1048" ca="1">BA1047*INDIRECT(BA1046)</f>
        <v>50000</v>
      </c>
      <c r="BB1048" s="142" cm="1">
        <f t="array" aca="1" ref="BB1048" ca="1">BB1047*INDIRECT(BB1046)</f>
        <v>50000</v>
      </c>
      <c r="BC1048" s="142" cm="1">
        <f t="array" aca="1" ref="BC1048" ca="1">BC1047*INDIRECT(BC1046)</f>
        <v>50000</v>
      </c>
      <c r="BD1048" s="142" cm="1">
        <f t="array" aca="1" ref="BD1048" ca="1">BD1047*INDIRECT(BD1046)</f>
        <v>50000</v>
      </c>
      <c r="BE1048" s="142" cm="1">
        <f t="array" aca="1" ref="BE1048" ca="1">BE1047*INDIRECT(BE1046)</f>
        <v>50000</v>
      </c>
      <c r="BF1048" s="142" cm="1">
        <f t="array" aca="1" ref="BF1048" ca="1">BF1047*INDIRECT(BF1046)</f>
        <v>50000</v>
      </c>
      <c r="BG1048" s="142" cm="1">
        <f t="array" aca="1" ref="BG1048" ca="1">BG1047*INDIRECT(BG1046)</f>
        <v>50000</v>
      </c>
      <c r="BH1048" s="142" cm="1">
        <f t="array" aca="1" ref="BH1048" ca="1">BH1047*INDIRECT(BH1046)</f>
        <v>50000</v>
      </c>
      <c r="BI1048" s="142" cm="1">
        <f t="array" aca="1" ref="BI1048" ca="1">BI1047*INDIRECT(BI1046)</f>
        <v>50000</v>
      </c>
      <c r="BJ1048" s="142" cm="1">
        <f t="array" aca="1" ref="BJ1048" ca="1">BJ1047*INDIRECT(BJ1046)</f>
        <v>50000</v>
      </c>
      <c r="BK1048" s="142" cm="1">
        <f t="array" aca="1" ref="BK1048" ca="1">BK1047*INDIRECT(BK1046)</f>
        <v>50000</v>
      </c>
      <c r="BL1048" s="142" cm="1">
        <f t="array" aca="1" ref="BL1048" ca="1">BL1047*INDIRECT(BL1046)</f>
        <v>50000</v>
      </c>
      <c r="BM1048" s="142" cm="1">
        <f t="array" aca="1" ref="BM1048" ca="1">BM1047*INDIRECT(BM1046)</f>
        <v>50000</v>
      </c>
      <c r="BN1048" s="142" cm="1">
        <f t="array" aca="1" ref="BN1048" ca="1">BN1047*INDIRECT(BN1046)</f>
        <v>50000</v>
      </c>
      <c r="BO1048" s="142" cm="1">
        <f t="array" aca="1" ref="BO1048" ca="1">BO1047*INDIRECT(BO1046)</f>
        <v>50000</v>
      </c>
      <c r="BP1048" s="142" cm="1">
        <f t="array" aca="1" ref="BP1048" ca="1">BP1047*INDIRECT(BP1046)</f>
        <v>50000</v>
      </c>
      <c r="BQ1048" s="142" cm="1">
        <f t="array" aca="1" ref="BQ1048" ca="1">BQ1047*INDIRECT(BQ1046)</f>
        <v>50000</v>
      </c>
      <c r="BR1048" s="142" cm="1">
        <f t="array" aca="1" ref="BR1048" ca="1">BR1047*INDIRECT(BR1046)</f>
        <v>50000</v>
      </c>
      <c r="BS1048" s="142" cm="1">
        <f t="array" aca="1" ref="BS1048" ca="1">BS1047*INDIRECT(BS1046)</f>
        <v>50000</v>
      </c>
      <c r="BT1048" s="142" cm="1">
        <f t="array" aca="1" ref="BT1048" ca="1">BT1047*INDIRECT(BT1046)</f>
        <v>50000</v>
      </c>
      <c r="BU1048" s="142" cm="1">
        <f t="array" aca="1" ref="BU1048" ca="1">BU1047*INDIRECT(BU1046)</f>
        <v>50000</v>
      </c>
      <c r="BV1048" s="142" cm="1">
        <f t="array" aca="1" ref="BV1048" ca="1">BV1047*INDIRECT(BV1046)</f>
        <v>50000</v>
      </c>
      <c r="BW1048" s="142" cm="1">
        <f t="array" aca="1" ref="BW1048" ca="1">BW1047*INDIRECT(BW1046)</f>
        <v>50000</v>
      </c>
      <c r="BX1048" s="142" cm="1">
        <f t="array" aca="1" ref="BX1048" ca="1">BX1047*INDIRECT(BX1046)</f>
        <v>50000</v>
      </c>
      <c r="BY1048" s="142" cm="1">
        <f t="array" aca="1" ref="BY1048" ca="1">BY1047*INDIRECT(BY1046)</f>
        <v>50000</v>
      </c>
      <c r="BZ1048" s="142" cm="1">
        <f t="array" aca="1" ref="BZ1048" ca="1">BZ1047*INDIRECT(BZ1046)</f>
        <v>50000</v>
      </c>
      <c r="CA1048" s="142" cm="1">
        <f t="array" aca="1" ref="CA1048" ca="1">CA1047*INDIRECT(CA1046)</f>
        <v>50000</v>
      </c>
      <c r="CB1048" s="142" cm="1">
        <f t="array" aca="1" ref="CB1048" ca="1">CB1047*INDIRECT(CB1046)</f>
        <v>50000</v>
      </c>
      <c r="CC1048" s="142" cm="1">
        <f t="array" aca="1" ref="CC1048" ca="1">CC1047*INDIRECT(CC1046)</f>
        <v>50000</v>
      </c>
      <c r="CD1048" s="142" cm="1">
        <f t="array" aca="1" ref="CD1048" ca="1">CD1047*INDIRECT(CD1046)</f>
        <v>50000</v>
      </c>
      <c r="CE1048" s="142" cm="1">
        <f t="array" aca="1" ref="CE1048" ca="1">CE1047*INDIRECT(CE1046)</f>
        <v>50000</v>
      </c>
      <c r="CF1048" s="142" cm="1">
        <f t="array" aca="1" ref="CF1048" ca="1">CF1047*INDIRECT(CF1046)</f>
        <v>50000</v>
      </c>
      <c r="CG1048" s="142" cm="1">
        <f t="array" aca="1" ref="CG1048" ca="1">CG1047*INDIRECT(CG1046)</f>
        <v>50000</v>
      </c>
      <c r="CH1048" s="142" cm="1">
        <f t="array" aca="1" ref="CH1048" ca="1">CH1047*INDIRECT(CH1046)</f>
        <v>50000</v>
      </c>
      <c r="CI1048" s="142" cm="1">
        <f t="array" aca="1" ref="CI1048" ca="1">CI1047*INDIRECT(CI1046)</f>
        <v>50000</v>
      </c>
      <c r="CJ1048" s="142" cm="1">
        <f t="array" aca="1" ref="CJ1048" ca="1">CJ1047*INDIRECT(CJ1046)</f>
        <v>50000</v>
      </c>
      <c r="CK1048" s="142" cm="1">
        <f t="array" aca="1" ref="CK1048" ca="1">CK1047*INDIRECT(CK1046)</f>
        <v>50000</v>
      </c>
      <c r="CL1048" s="142" cm="1">
        <f t="array" aca="1" ref="CL1048" ca="1">CL1047*INDIRECT(CL1046)</f>
        <v>50000</v>
      </c>
    </row>
    <row r="1049" spans="2:90" x14ac:dyDescent="0.4">
      <c r="B1049" s="139" t="s">
        <v>79</v>
      </c>
      <c r="C1049" s="12"/>
      <c r="D1049" s="12" t="s">
        <v>270</v>
      </c>
      <c r="E1049" s="12" t="s">
        <v>906</v>
      </c>
      <c r="F1049" s="12"/>
      <c r="G1049" s="12" t="str">
        <f>E1049</f>
        <v/>
      </c>
      <c r="H1049" s="12"/>
      <c r="I1049" s="60"/>
      <c r="J1049" s="60"/>
      <c r="K1049" s="16">
        <v>0.1</v>
      </c>
      <c r="L1049" s="16">
        <v>0.1</v>
      </c>
      <c r="M1049" s="16">
        <v>0.1</v>
      </c>
      <c r="N1049" s="16">
        <v>0.1</v>
      </c>
      <c r="O1049" s="16">
        <v>0.1</v>
      </c>
      <c r="P1049" s="16">
        <v>0.1</v>
      </c>
      <c r="R1049" s="20"/>
      <c r="S1049" s="144" cm="1">
        <f t="array" ref="S1049">INDEX($K:$P,ROW(),MATCH(S$3,$K$2:$P$2,0))</f>
        <v>0.1</v>
      </c>
      <c r="T1049" s="144" cm="1">
        <f t="array" ref="T1049">INDEX($K:$P,ROW(),MATCH(T$3,$K$2:$P$2,0))</f>
        <v>0.1</v>
      </c>
      <c r="U1049" s="144" cm="1">
        <f t="array" ref="U1049">INDEX($K:$P,ROW(),MATCH(U$3,$K$2:$P$2,0))</f>
        <v>0.1</v>
      </c>
      <c r="V1049" s="144" cm="1">
        <f t="array" ref="V1049">INDEX($K:$P,ROW(),MATCH(V$3,$K$2:$P$2,0))</f>
        <v>0.1</v>
      </c>
      <c r="W1049" s="144" cm="1">
        <f t="array" ref="W1049">INDEX($K:$P,ROW(),MATCH(W$3,$K$2:$P$2,0))</f>
        <v>0.1</v>
      </c>
      <c r="X1049" s="144" cm="1">
        <f t="array" ref="X1049">INDEX($K:$P,ROW(),MATCH(X$3,$K$2:$P$2,0))</f>
        <v>0.1</v>
      </c>
      <c r="Y1049" s="144" cm="1">
        <f t="array" ref="Y1049">INDEX($K:$P,ROW(),MATCH(Y$3,$K$2:$P$2,0))</f>
        <v>0.1</v>
      </c>
      <c r="Z1049" s="144" cm="1">
        <f t="array" ref="Z1049">INDEX($K:$P,ROW(),MATCH(Z$3,$K$2:$P$2,0))</f>
        <v>0.1</v>
      </c>
      <c r="AA1049" s="144" cm="1">
        <f t="array" ref="AA1049">INDEX($K:$P,ROW(),MATCH(AA$3,$K$2:$P$2,0))</f>
        <v>0.1</v>
      </c>
      <c r="AB1049" s="144" cm="1">
        <f t="array" ref="AB1049">INDEX($K:$P,ROW(),MATCH(AB$3,$K$2:$P$2,0))</f>
        <v>0.1</v>
      </c>
      <c r="AC1049" s="144" cm="1">
        <f t="array" ref="AC1049">INDEX($K:$P,ROW(),MATCH(AC$3,$K$2:$P$2,0))</f>
        <v>0.1</v>
      </c>
      <c r="AD1049" s="144" cm="1">
        <f t="array" ref="AD1049">INDEX($K:$P,ROW(),MATCH(AD$3,$K$2:$P$2,0))</f>
        <v>0.1</v>
      </c>
      <c r="AE1049" s="144" cm="1">
        <f t="array" ref="AE1049">INDEX($K:$P,ROW(),MATCH(AE$3,$K$2:$P$2,0))</f>
        <v>0.1</v>
      </c>
      <c r="AF1049" s="144" cm="1">
        <f t="array" ref="AF1049">INDEX($K:$P,ROW(),MATCH(AF$3,$K$2:$P$2,0))</f>
        <v>0.1</v>
      </c>
      <c r="AG1049" s="144" cm="1">
        <f t="array" ref="AG1049">INDEX($K:$P,ROW(),MATCH(AG$3,$K$2:$P$2,0))</f>
        <v>0.1</v>
      </c>
      <c r="AH1049" s="144" cm="1">
        <f t="array" ref="AH1049">INDEX($K:$P,ROW(),MATCH(AH$3,$K$2:$P$2,0))</f>
        <v>0.1</v>
      </c>
      <c r="AI1049" s="144" cm="1">
        <f t="array" ref="AI1049">INDEX($K:$P,ROW(),MATCH(AI$3,$K$2:$P$2,0))</f>
        <v>0.1</v>
      </c>
      <c r="AJ1049" s="144" cm="1">
        <f t="array" ref="AJ1049">INDEX($K:$P,ROW(),MATCH(AJ$3,$K$2:$P$2,0))</f>
        <v>0.1</v>
      </c>
      <c r="AK1049" s="144" cm="1">
        <f t="array" ref="AK1049">INDEX($K:$P,ROW(),MATCH(AK$3,$K$2:$P$2,0))</f>
        <v>0.1</v>
      </c>
      <c r="AL1049" s="144" cm="1">
        <f t="array" ref="AL1049">INDEX($K:$P,ROW(),MATCH(AL$3,$K$2:$P$2,0))</f>
        <v>0.1</v>
      </c>
      <c r="AM1049" s="144" cm="1">
        <f t="array" ref="AM1049">INDEX($K:$P,ROW(),MATCH(AM$3,$K$2:$P$2,0))</f>
        <v>0.1</v>
      </c>
      <c r="AN1049" s="144" cm="1">
        <f t="array" ref="AN1049">INDEX($K:$P,ROW(),MATCH(AN$3,$K$2:$P$2,0))</f>
        <v>0.1</v>
      </c>
      <c r="AO1049" s="144" cm="1">
        <f t="array" ref="AO1049">INDEX($K:$P,ROW(),MATCH(AO$3,$K$2:$P$2,0))</f>
        <v>0.1</v>
      </c>
      <c r="AP1049" s="144" cm="1">
        <f t="array" ref="AP1049">INDEX($K:$P,ROW(),MATCH(AP$3,$K$2:$P$2,0))</f>
        <v>0.1</v>
      </c>
      <c r="AQ1049" s="144" cm="1">
        <f t="array" ref="AQ1049">INDEX($K:$P,ROW(),MATCH(AQ$3,$K$2:$P$2,0))</f>
        <v>0.1</v>
      </c>
      <c r="AR1049" s="144" cm="1">
        <f t="array" ref="AR1049">INDEX($K:$P,ROW(),MATCH(AR$3,$K$2:$P$2,0))</f>
        <v>0.1</v>
      </c>
      <c r="AS1049" s="144" cm="1">
        <f t="array" ref="AS1049">INDEX($K:$P,ROW(),MATCH(AS$3,$K$2:$P$2,0))</f>
        <v>0.1</v>
      </c>
      <c r="AT1049" s="144" cm="1">
        <f t="array" ref="AT1049">INDEX($K:$P,ROW(),MATCH(AT$3,$K$2:$P$2,0))</f>
        <v>0.1</v>
      </c>
      <c r="AU1049" s="144" cm="1">
        <f t="array" ref="AU1049">INDEX($K:$P,ROW(),MATCH(AU$3,$K$2:$P$2,0))</f>
        <v>0.1</v>
      </c>
      <c r="AV1049" s="144" cm="1">
        <f t="array" ref="AV1049">INDEX($K:$P,ROW(),MATCH(AV$3,$K$2:$P$2,0))</f>
        <v>0.1</v>
      </c>
      <c r="AW1049" s="144" cm="1">
        <f t="array" ref="AW1049">INDEX($K:$P,ROW(),MATCH(AW$3,$K$2:$P$2,0))</f>
        <v>0.1</v>
      </c>
      <c r="AX1049" s="144" cm="1">
        <f t="array" ref="AX1049">INDEX($K:$P,ROW(),MATCH(AX$3,$K$2:$P$2,0))</f>
        <v>0.1</v>
      </c>
      <c r="AY1049" s="144" cm="1">
        <f t="array" ref="AY1049">INDEX($K:$P,ROW(),MATCH(AY$3,$K$2:$P$2,0))</f>
        <v>0.1</v>
      </c>
      <c r="AZ1049" s="144" cm="1">
        <f t="array" ref="AZ1049">INDEX($K:$P,ROW(),MATCH(AZ$3,$K$2:$P$2,0))</f>
        <v>0.1</v>
      </c>
      <c r="BA1049" s="144" cm="1">
        <f t="array" ref="BA1049">INDEX($K:$P,ROW(),MATCH(BA$3,$K$2:$P$2,0))</f>
        <v>0.1</v>
      </c>
      <c r="BB1049" s="144" cm="1">
        <f t="array" ref="BB1049">INDEX($K:$P,ROW(),MATCH(BB$3,$K$2:$P$2,0))</f>
        <v>0.1</v>
      </c>
      <c r="BC1049" s="144" cm="1">
        <f t="array" ref="BC1049">INDEX($K:$P,ROW(),MATCH(BC$3,$K$2:$P$2,0))</f>
        <v>0.1</v>
      </c>
      <c r="BD1049" s="144" cm="1">
        <f t="array" ref="BD1049">INDEX($K:$P,ROW(),MATCH(BD$3,$K$2:$P$2,0))</f>
        <v>0.1</v>
      </c>
      <c r="BE1049" s="144" cm="1">
        <f t="array" ref="BE1049">INDEX($K:$P,ROW(),MATCH(BE$3,$K$2:$P$2,0))</f>
        <v>0.1</v>
      </c>
      <c r="BF1049" s="144" cm="1">
        <f t="array" ref="BF1049">INDEX($K:$P,ROW(),MATCH(BF$3,$K$2:$P$2,0))</f>
        <v>0.1</v>
      </c>
      <c r="BG1049" s="144" cm="1">
        <f t="array" ref="BG1049">INDEX($K:$P,ROW(),MATCH(BG$3,$K$2:$P$2,0))</f>
        <v>0.1</v>
      </c>
      <c r="BH1049" s="144" cm="1">
        <f t="array" ref="BH1049">INDEX($K:$P,ROW(),MATCH(BH$3,$K$2:$P$2,0))</f>
        <v>0.1</v>
      </c>
      <c r="BI1049" s="144" cm="1">
        <f t="array" ref="BI1049">INDEX($K:$P,ROW(),MATCH(BI$3,$K$2:$P$2,0))</f>
        <v>0.1</v>
      </c>
      <c r="BJ1049" s="144" cm="1">
        <f t="array" ref="BJ1049">INDEX($K:$P,ROW(),MATCH(BJ$3,$K$2:$P$2,0))</f>
        <v>0.1</v>
      </c>
      <c r="BK1049" s="144" cm="1">
        <f t="array" ref="BK1049">INDEX($K:$P,ROW(),MATCH(BK$3,$K$2:$P$2,0))</f>
        <v>0.1</v>
      </c>
      <c r="BL1049" s="144" cm="1">
        <f t="array" ref="BL1049">INDEX($K:$P,ROW(),MATCH(BL$3,$K$2:$P$2,0))</f>
        <v>0.1</v>
      </c>
      <c r="BM1049" s="144" cm="1">
        <f t="array" ref="BM1049">INDEX($K:$P,ROW(),MATCH(BM$3,$K$2:$P$2,0))</f>
        <v>0.1</v>
      </c>
      <c r="BN1049" s="144" cm="1">
        <f t="array" ref="BN1049">INDEX($K:$P,ROW(),MATCH(BN$3,$K$2:$P$2,0))</f>
        <v>0.1</v>
      </c>
      <c r="BO1049" s="144" cm="1">
        <f t="array" ref="BO1049">INDEX($K:$P,ROW(),MATCH(BO$3,$K$2:$P$2,0))</f>
        <v>0.1</v>
      </c>
      <c r="BP1049" s="144" cm="1">
        <f t="array" ref="BP1049">INDEX($K:$P,ROW(),MATCH(BP$3,$K$2:$P$2,0))</f>
        <v>0.1</v>
      </c>
      <c r="BQ1049" s="144" cm="1">
        <f t="array" ref="BQ1049">INDEX($K:$P,ROW(),MATCH(BQ$3,$K$2:$P$2,0))</f>
        <v>0.1</v>
      </c>
      <c r="BR1049" s="144" cm="1">
        <f t="array" ref="BR1049">INDEX($K:$P,ROW(),MATCH(BR$3,$K$2:$P$2,0))</f>
        <v>0.1</v>
      </c>
      <c r="BS1049" s="144" cm="1">
        <f t="array" ref="BS1049">INDEX($K:$P,ROW(),MATCH(BS$3,$K$2:$P$2,0))</f>
        <v>0.1</v>
      </c>
      <c r="BT1049" s="144" cm="1">
        <f t="array" ref="BT1049">INDEX($K:$P,ROW(),MATCH(BT$3,$K$2:$P$2,0))</f>
        <v>0.1</v>
      </c>
      <c r="BU1049" s="144" cm="1">
        <f t="array" ref="BU1049">INDEX($K:$P,ROW(),MATCH(BU$3,$K$2:$P$2,0))</f>
        <v>0.1</v>
      </c>
      <c r="BV1049" s="144" cm="1">
        <f t="array" ref="BV1049">INDEX($K:$P,ROW(),MATCH(BV$3,$K$2:$P$2,0))</f>
        <v>0.1</v>
      </c>
      <c r="BW1049" s="144" cm="1">
        <f t="array" ref="BW1049">INDEX($K:$P,ROW(),MATCH(BW$3,$K$2:$P$2,0))</f>
        <v>0.1</v>
      </c>
      <c r="BX1049" s="144" cm="1">
        <f t="array" ref="BX1049">INDEX($K:$P,ROW(),MATCH(BX$3,$K$2:$P$2,0))</f>
        <v>0.1</v>
      </c>
      <c r="BY1049" s="144" cm="1">
        <f t="array" ref="BY1049">INDEX($K:$P,ROW(),MATCH(BY$3,$K$2:$P$2,0))</f>
        <v>0.1</v>
      </c>
      <c r="BZ1049" s="144" cm="1">
        <f t="array" ref="BZ1049">INDEX($K:$P,ROW(),MATCH(BZ$3,$K$2:$P$2,0))</f>
        <v>0.1</v>
      </c>
      <c r="CA1049" s="144" cm="1">
        <f t="array" ref="CA1049">INDEX($K:$P,ROW(),MATCH(CA$3,$K$2:$P$2,0))</f>
        <v>0.1</v>
      </c>
      <c r="CB1049" s="144" cm="1">
        <f t="array" ref="CB1049">INDEX($K:$P,ROW(),MATCH(CB$3,$K$2:$P$2,0))</f>
        <v>0.1</v>
      </c>
      <c r="CC1049" s="144" cm="1">
        <f t="array" ref="CC1049">INDEX($K:$P,ROW(),MATCH(CC$3,$K$2:$P$2,0))</f>
        <v>0.1</v>
      </c>
      <c r="CD1049" s="144" cm="1">
        <f t="array" ref="CD1049">INDEX($K:$P,ROW(),MATCH(CD$3,$K$2:$P$2,0))</f>
        <v>0.1</v>
      </c>
      <c r="CE1049" s="144" cm="1">
        <f t="array" ref="CE1049">INDEX($K:$P,ROW(),MATCH(CE$3,$K$2:$P$2,0))</f>
        <v>0.1</v>
      </c>
      <c r="CF1049" s="144" cm="1">
        <f t="array" ref="CF1049">INDEX($K:$P,ROW(),MATCH(CF$3,$K$2:$P$2,0))</f>
        <v>0.1</v>
      </c>
      <c r="CG1049" s="144" cm="1">
        <f t="array" ref="CG1049">INDEX($K:$P,ROW(),MATCH(CG$3,$K$2:$P$2,0))</f>
        <v>0.1</v>
      </c>
      <c r="CH1049" s="144" cm="1">
        <f t="array" ref="CH1049">INDEX($K:$P,ROW(),MATCH(CH$3,$K$2:$P$2,0))</f>
        <v>0.1</v>
      </c>
      <c r="CI1049" s="144" cm="1">
        <f t="array" ref="CI1049">INDEX($K:$P,ROW(),MATCH(CI$3,$K$2:$P$2,0))</f>
        <v>0.1</v>
      </c>
      <c r="CJ1049" s="144" cm="1">
        <f t="array" ref="CJ1049">INDEX($K:$P,ROW(),MATCH(CJ$3,$K$2:$P$2,0))</f>
        <v>0.1</v>
      </c>
      <c r="CK1049" s="144" cm="1">
        <f t="array" ref="CK1049">INDEX($K:$P,ROW(),MATCH(CK$3,$K$2:$P$2,0))</f>
        <v>0.1</v>
      </c>
      <c r="CL1049" s="144" cm="1">
        <f t="array" ref="CL1049">INDEX($K:$P,ROW(),MATCH(CL$3,$K$2:$P$2,0))</f>
        <v>0.1</v>
      </c>
    </row>
    <row r="1050" spans="2:90" x14ac:dyDescent="0.4">
      <c r="B1050" s="121" t="str">
        <f>"Revenue - "&amp;B1052</f>
        <v>Revenue - (Primary label)</v>
      </c>
      <c r="C1050" s="27" t="s">
        <v>198</v>
      </c>
      <c r="D1050" s="27" t="s">
        <v>270</v>
      </c>
      <c r="E1050" s="27" t="s">
        <v>906</v>
      </c>
      <c r="F1050" s="27"/>
      <c r="G1050" s="27"/>
      <c r="H1050" s="27"/>
      <c r="I1050" s="78"/>
      <c r="J1050" s="78"/>
      <c r="K1050" s="113">
        <f ca="1">SUMIF($3:$3,K$2,1050:1050)</f>
        <v>60000</v>
      </c>
      <c r="L1050" s="113">
        <f ca="1">SUMIF($3:$3,L$2,1050:1050)</f>
        <v>60000</v>
      </c>
      <c r="M1050" s="113">
        <f ca="1">SUMIF($3:$3,M$2,1050:1050)</f>
        <v>60000</v>
      </c>
      <c r="N1050" s="113">
        <f ca="1">SUMIF($3:$3,N$2,1050:1050)</f>
        <v>60000</v>
      </c>
      <c r="O1050" s="113">
        <f ca="1">SUMIF($3:$3,O$2,1050:1050)</f>
        <v>60000</v>
      </c>
      <c r="P1050" s="113">
        <f ca="1">SUMIF($3:$3,P$2,1050:1050)</f>
        <v>60000</v>
      </c>
      <c r="R1050" s="33"/>
      <c r="S1050" s="142">
        <f t="shared" ref="S1050" ca="1" si="1007">S1049*S1048</f>
        <v>5000</v>
      </c>
      <c r="T1050" s="142">
        <f t="shared" ref="T1050:AX1050" ca="1" si="1008">T1049*T1048</f>
        <v>5000</v>
      </c>
      <c r="U1050" s="142">
        <f t="shared" ca="1" si="1008"/>
        <v>5000</v>
      </c>
      <c r="V1050" s="142">
        <f t="shared" ca="1" si="1008"/>
        <v>5000</v>
      </c>
      <c r="W1050" s="142">
        <f t="shared" ca="1" si="1008"/>
        <v>5000</v>
      </c>
      <c r="X1050" s="142">
        <f t="shared" ca="1" si="1008"/>
        <v>5000</v>
      </c>
      <c r="Y1050" s="142">
        <f t="shared" ca="1" si="1008"/>
        <v>5000</v>
      </c>
      <c r="Z1050" s="142">
        <f t="shared" ca="1" si="1008"/>
        <v>5000</v>
      </c>
      <c r="AA1050" s="142">
        <f t="shared" ca="1" si="1008"/>
        <v>5000</v>
      </c>
      <c r="AB1050" s="142">
        <f t="shared" ca="1" si="1008"/>
        <v>5000</v>
      </c>
      <c r="AC1050" s="142">
        <f t="shared" ca="1" si="1008"/>
        <v>5000</v>
      </c>
      <c r="AD1050" s="142">
        <f t="shared" ca="1" si="1008"/>
        <v>5000</v>
      </c>
      <c r="AE1050" s="142">
        <f t="shared" ca="1" si="1008"/>
        <v>5000</v>
      </c>
      <c r="AF1050" s="142">
        <f t="shared" ca="1" si="1008"/>
        <v>5000</v>
      </c>
      <c r="AG1050" s="142">
        <f t="shared" ca="1" si="1008"/>
        <v>5000</v>
      </c>
      <c r="AH1050" s="142">
        <f t="shared" ca="1" si="1008"/>
        <v>5000</v>
      </c>
      <c r="AI1050" s="142">
        <f t="shared" ca="1" si="1008"/>
        <v>5000</v>
      </c>
      <c r="AJ1050" s="142">
        <f t="shared" ca="1" si="1008"/>
        <v>5000</v>
      </c>
      <c r="AK1050" s="142">
        <f t="shared" ca="1" si="1008"/>
        <v>5000</v>
      </c>
      <c r="AL1050" s="142">
        <f t="shared" ca="1" si="1008"/>
        <v>5000</v>
      </c>
      <c r="AM1050" s="142">
        <f t="shared" ca="1" si="1008"/>
        <v>5000</v>
      </c>
      <c r="AN1050" s="142">
        <f t="shared" ca="1" si="1008"/>
        <v>5000</v>
      </c>
      <c r="AO1050" s="142">
        <f t="shared" ca="1" si="1008"/>
        <v>5000</v>
      </c>
      <c r="AP1050" s="142">
        <f t="shared" ca="1" si="1008"/>
        <v>5000</v>
      </c>
      <c r="AQ1050" s="142">
        <f t="shared" ca="1" si="1008"/>
        <v>5000</v>
      </c>
      <c r="AR1050" s="142">
        <f t="shared" ca="1" si="1008"/>
        <v>5000</v>
      </c>
      <c r="AS1050" s="142">
        <f t="shared" ca="1" si="1008"/>
        <v>5000</v>
      </c>
      <c r="AT1050" s="142">
        <f t="shared" ca="1" si="1008"/>
        <v>5000</v>
      </c>
      <c r="AU1050" s="142">
        <f t="shared" ca="1" si="1008"/>
        <v>5000</v>
      </c>
      <c r="AV1050" s="142">
        <f t="shared" ca="1" si="1008"/>
        <v>5000</v>
      </c>
      <c r="AW1050" s="142">
        <f t="shared" ca="1" si="1008"/>
        <v>5000</v>
      </c>
      <c r="AX1050" s="142">
        <f t="shared" ca="1" si="1008"/>
        <v>5000</v>
      </c>
      <c r="AY1050" s="142">
        <f t="shared" ref="AY1050:CD1050" ca="1" si="1009">AY1049*AY1048</f>
        <v>5000</v>
      </c>
      <c r="AZ1050" s="142">
        <f t="shared" ca="1" si="1009"/>
        <v>5000</v>
      </c>
      <c r="BA1050" s="142">
        <f t="shared" ca="1" si="1009"/>
        <v>5000</v>
      </c>
      <c r="BB1050" s="142">
        <f t="shared" ca="1" si="1009"/>
        <v>5000</v>
      </c>
      <c r="BC1050" s="142">
        <f t="shared" ca="1" si="1009"/>
        <v>5000</v>
      </c>
      <c r="BD1050" s="142">
        <f t="shared" ca="1" si="1009"/>
        <v>5000</v>
      </c>
      <c r="BE1050" s="142">
        <f t="shared" ca="1" si="1009"/>
        <v>5000</v>
      </c>
      <c r="BF1050" s="142">
        <f t="shared" ca="1" si="1009"/>
        <v>5000</v>
      </c>
      <c r="BG1050" s="142">
        <f t="shared" ca="1" si="1009"/>
        <v>5000</v>
      </c>
      <c r="BH1050" s="142">
        <f t="shared" ca="1" si="1009"/>
        <v>5000</v>
      </c>
      <c r="BI1050" s="142">
        <f t="shared" ca="1" si="1009"/>
        <v>5000</v>
      </c>
      <c r="BJ1050" s="142">
        <f t="shared" ca="1" si="1009"/>
        <v>5000</v>
      </c>
      <c r="BK1050" s="142">
        <f t="shared" ca="1" si="1009"/>
        <v>5000</v>
      </c>
      <c r="BL1050" s="142">
        <f t="shared" ca="1" si="1009"/>
        <v>5000</v>
      </c>
      <c r="BM1050" s="142">
        <f t="shared" ca="1" si="1009"/>
        <v>5000</v>
      </c>
      <c r="BN1050" s="142">
        <f t="shared" ca="1" si="1009"/>
        <v>5000</v>
      </c>
      <c r="BO1050" s="142">
        <f t="shared" ca="1" si="1009"/>
        <v>5000</v>
      </c>
      <c r="BP1050" s="142">
        <f t="shared" ca="1" si="1009"/>
        <v>5000</v>
      </c>
      <c r="BQ1050" s="142">
        <f t="shared" ca="1" si="1009"/>
        <v>5000</v>
      </c>
      <c r="BR1050" s="142">
        <f t="shared" ca="1" si="1009"/>
        <v>5000</v>
      </c>
      <c r="BS1050" s="142">
        <f t="shared" ca="1" si="1009"/>
        <v>5000</v>
      </c>
      <c r="BT1050" s="142">
        <f t="shared" ca="1" si="1009"/>
        <v>5000</v>
      </c>
      <c r="BU1050" s="142">
        <f t="shared" ca="1" si="1009"/>
        <v>5000</v>
      </c>
      <c r="BV1050" s="142">
        <f t="shared" ca="1" si="1009"/>
        <v>5000</v>
      </c>
      <c r="BW1050" s="142">
        <f t="shared" ca="1" si="1009"/>
        <v>5000</v>
      </c>
      <c r="BX1050" s="142">
        <f t="shared" ca="1" si="1009"/>
        <v>5000</v>
      </c>
      <c r="BY1050" s="142">
        <f t="shared" ca="1" si="1009"/>
        <v>5000</v>
      </c>
      <c r="BZ1050" s="142">
        <f t="shared" ca="1" si="1009"/>
        <v>5000</v>
      </c>
      <c r="CA1050" s="142">
        <f t="shared" ca="1" si="1009"/>
        <v>5000</v>
      </c>
      <c r="CB1050" s="142">
        <f t="shared" ca="1" si="1009"/>
        <v>5000</v>
      </c>
      <c r="CC1050" s="142">
        <f t="shared" ca="1" si="1009"/>
        <v>5000</v>
      </c>
      <c r="CD1050" s="142">
        <f t="shared" ca="1" si="1009"/>
        <v>5000</v>
      </c>
      <c r="CE1050" s="142">
        <f t="shared" ref="CE1050:CK1050" ca="1" si="1010">CE1049*CE1048</f>
        <v>5000</v>
      </c>
      <c r="CF1050" s="142">
        <f t="shared" ca="1" si="1010"/>
        <v>5000</v>
      </c>
      <c r="CG1050" s="142">
        <f t="shared" ca="1" si="1010"/>
        <v>5000</v>
      </c>
      <c r="CH1050" s="142">
        <f t="shared" ca="1" si="1010"/>
        <v>5000</v>
      </c>
      <c r="CI1050" s="142">
        <f t="shared" ca="1" si="1010"/>
        <v>5000</v>
      </c>
      <c r="CJ1050" s="142">
        <f t="shared" ca="1" si="1010"/>
        <v>5000</v>
      </c>
      <c r="CK1050" s="142">
        <f t="shared" ca="1" si="1010"/>
        <v>5000</v>
      </c>
      <c r="CL1050" s="142">
        <f t="shared" ref="CL1050" ca="1" si="1011">CL1049*CL1048</f>
        <v>5000</v>
      </c>
    </row>
    <row r="1051" spans="2:90" x14ac:dyDescent="0.4">
      <c r="B1051" s="121"/>
      <c r="C1051" s="27"/>
      <c r="D1051" s="27" t="s">
        <v>270</v>
      </c>
      <c r="E1051" s="27" t="s">
        <v>906</v>
      </c>
      <c r="F1051" s="27"/>
      <c r="G1051" s="27"/>
      <c r="H1051" s="27"/>
      <c r="I1051" s="78"/>
      <c r="J1051" s="78"/>
      <c r="K1051" s="33"/>
      <c r="L1051" s="33"/>
      <c r="M1051" s="33"/>
      <c r="N1051" s="33"/>
      <c r="O1051" s="33"/>
      <c r="P1051" s="33"/>
      <c r="R1051" s="33"/>
      <c r="S1051" s="77"/>
      <c r="T1051" s="77"/>
      <c r="U1051" s="77"/>
      <c r="V1051" s="77"/>
      <c r="W1051" s="77"/>
      <c r="X1051" s="77"/>
      <c r="Y1051" s="77"/>
      <c r="Z1051" s="77"/>
      <c r="AA1051" s="77"/>
      <c r="AB1051" s="77"/>
      <c r="AC1051" s="77"/>
      <c r="AD1051" s="77"/>
      <c r="AE1051" s="77"/>
      <c r="AF1051" s="77"/>
      <c r="AG1051" s="77"/>
      <c r="AH1051" s="77"/>
      <c r="AI1051" s="77"/>
      <c r="AJ1051" s="77"/>
      <c r="AK1051" s="77"/>
      <c r="AL1051" s="77"/>
      <c r="AM1051" s="77"/>
      <c r="AN1051" s="77"/>
      <c r="AO1051" s="77"/>
      <c r="AP1051" s="77"/>
      <c r="AQ1051" s="77"/>
      <c r="AR1051" s="77"/>
      <c r="AS1051" s="77"/>
      <c r="AT1051" s="77"/>
      <c r="AU1051" s="77"/>
      <c r="AV1051" s="77"/>
      <c r="AW1051" s="77"/>
      <c r="AX1051" s="77"/>
      <c r="AY1051" s="77"/>
      <c r="AZ1051" s="77"/>
      <c r="BA1051" s="77"/>
      <c r="BB1051" s="77"/>
      <c r="BC1051" s="77"/>
      <c r="BD1051" s="77"/>
      <c r="BE1051" s="77"/>
      <c r="BF1051" s="77"/>
      <c r="BG1051" s="77"/>
      <c r="BH1051" s="77"/>
      <c r="BI1051" s="77"/>
      <c r="BJ1051" s="77"/>
      <c r="BK1051" s="77"/>
      <c r="BL1051" s="77"/>
      <c r="BM1051" s="77"/>
      <c r="BN1051" s="77"/>
      <c r="BO1051" s="77"/>
      <c r="BP1051" s="77"/>
      <c r="BQ1051" s="77"/>
      <c r="BR1051" s="77"/>
      <c r="BS1051" s="77"/>
      <c r="BT1051" s="77"/>
      <c r="BU1051" s="77"/>
      <c r="BV1051" s="77"/>
      <c r="BW1051" s="77"/>
      <c r="BX1051" s="77"/>
      <c r="BY1051" s="77"/>
      <c r="BZ1051" s="77"/>
      <c r="CA1051" s="77"/>
      <c r="CB1051" s="77"/>
      <c r="CC1051" s="77"/>
      <c r="CD1051" s="77"/>
      <c r="CE1051" s="77"/>
      <c r="CF1051" s="77"/>
      <c r="CG1051" s="77"/>
      <c r="CH1051" s="77"/>
      <c r="CI1051" s="77"/>
      <c r="CJ1051" s="77"/>
      <c r="CK1051" s="77"/>
      <c r="CL1051" s="77"/>
    </row>
    <row r="1052" spans="2:90" x14ac:dyDescent="0.4">
      <c r="B1052" s="130" t="str">
        <f>B1037</f>
        <v>(Primary label)</v>
      </c>
      <c r="C1052" s="27"/>
      <c r="D1052" s="27" t="s">
        <v>270</v>
      </c>
      <c r="E1052" s="27" t="s">
        <v>906</v>
      </c>
      <c r="F1052" s="27"/>
      <c r="G1052" s="27" t="s">
        <v>330</v>
      </c>
      <c r="H1052" s="27"/>
      <c r="I1052" s="78"/>
      <c r="J1052" s="78"/>
      <c r="K1052" s="33"/>
      <c r="L1052" s="33"/>
      <c r="M1052" s="33"/>
      <c r="N1052" s="33"/>
      <c r="O1052" s="33"/>
      <c r="P1052" s="33"/>
      <c r="R1052" s="33"/>
      <c r="S1052" s="77"/>
      <c r="T1052" s="77"/>
      <c r="U1052" s="77"/>
      <c r="V1052" s="77"/>
      <c r="W1052" s="77"/>
      <c r="X1052" s="77"/>
      <c r="Y1052" s="77"/>
      <c r="Z1052" s="77"/>
      <c r="AA1052" s="77"/>
      <c r="AB1052" s="77"/>
      <c r="AC1052" s="77"/>
      <c r="AD1052" s="77"/>
      <c r="AE1052" s="77"/>
      <c r="AF1052" s="77"/>
      <c r="AG1052" s="77"/>
      <c r="AH1052" s="77"/>
      <c r="AI1052" s="77"/>
      <c r="AJ1052" s="77"/>
      <c r="AK1052" s="77"/>
      <c r="AL1052" s="77"/>
      <c r="AM1052" s="77"/>
      <c r="AN1052" s="77"/>
      <c r="AO1052" s="77"/>
      <c r="AP1052" s="77"/>
      <c r="AQ1052" s="77"/>
      <c r="AR1052" s="77"/>
      <c r="AS1052" s="77"/>
      <c r="AT1052" s="77"/>
      <c r="AU1052" s="77"/>
      <c r="AV1052" s="77"/>
      <c r="AW1052" s="77"/>
      <c r="AX1052" s="77"/>
      <c r="AY1052" s="77"/>
      <c r="AZ1052" s="77"/>
      <c r="BA1052" s="77"/>
      <c r="BB1052" s="77"/>
      <c r="BC1052" s="77"/>
      <c r="BD1052" s="77"/>
      <c r="BE1052" s="77"/>
      <c r="BF1052" s="77"/>
      <c r="BG1052" s="77"/>
      <c r="BH1052" s="77"/>
      <c r="BI1052" s="77"/>
      <c r="BJ1052" s="77"/>
      <c r="BK1052" s="77"/>
      <c r="BL1052" s="77"/>
      <c r="BM1052" s="77"/>
      <c r="BN1052" s="77"/>
      <c r="BO1052" s="77"/>
      <c r="BP1052" s="77"/>
      <c r="BQ1052" s="77"/>
      <c r="BR1052" s="77"/>
      <c r="BS1052" s="77"/>
      <c r="BT1052" s="77"/>
      <c r="BU1052" s="77"/>
      <c r="BV1052" s="77"/>
      <c r="BW1052" s="77"/>
      <c r="BX1052" s="77"/>
      <c r="BY1052" s="77"/>
      <c r="BZ1052" s="77"/>
      <c r="CA1052" s="77"/>
      <c r="CB1052" s="77"/>
      <c r="CC1052" s="77"/>
      <c r="CD1052" s="77"/>
      <c r="CE1052" s="77"/>
      <c r="CF1052" s="77"/>
      <c r="CG1052" s="77"/>
      <c r="CH1052" s="77"/>
      <c r="CI1052" s="77"/>
      <c r="CJ1052" s="77"/>
      <c r="CK1052" s="77"/>
      <c r="CL1052" s="77"/>
    </row>
    <row r="1053" spans="2:90" x14ac:dyDescent="0.4">
      <c r="B1053" s="231" t="str">
        <f>IFERROR(SUBSTITUTE(B1045,":",""),"no unit")</f>
        <v>unit</v>
      </c>
      <c r="C1053" s="27"/>
      <c r="D1053" s="27" t="s">
        <v>270</v>
      </c>
      <c r="E1053" s="27" t="s">
        <v>906</v>
      </c>
      <c r="F1053" s="27"/>
      <c r="G1053" s="27" t="s">
        <v>330</v>
      </c>
      <c r="H1053" s="27"/>
      <c r="I1053" s="78"/>
      <c r="J1053" s="78"/>
      <c r="K1053" s="33"/>
      <c r="L1053" s="33"/>
      <c r="M1053" s="33"/>
      <c r="N1053" s="33"/>
      <c r="O1053" s="33"/>
      <c r="P1053" s="33"/>
      <c r="R1053" s="33"/>
      <c r="S1053" s="77"/>
      <c r="T1053" s="77"/>
      <c r="U1053" s="77"/>
      <c r="V1053" s="77"/>
      <c r="W1053" s="77"/>
      <c r="X1053" s="77"/>
      <c r="Y1053" s="77"/>
      <c r="Z1053" s="77"/>
      <c r="AA1053" s="77"/>
      <c r="AB1053" s="77"/>
      <c r="AC1053" s="77"/>
      <c r="AD1053" s="77"/>
      <c r="AE1053" s="77"/>
      <c r="AF1053" s="77"/>
      <c r="AG1053" s="77"/>
      <c r="AH1053" s="77"/>
      <c r="AI1053" s="77"/>
      <c r="AJ1053" s="77"/>
      <c r="AK1053" s="77"/>
      <c r="AL1053" s="77"/>
      <c r="AM1053" s="77"/>
      <c r="AN1053" s="77"/>
      <c r="AO1053" s="77"/>
      <c r="AP1053" s="77"/>
      <c r="AQ1053" s="77"/>
      <c r="AR1053" s="77"/>
      <c r="AS1053" s="77"/>
      <c r="AT1053" s="77"/>
      <c r="AU1053" s="77"/>
      <c r="AV1053" s="77"/>
      <c r="AW1053" s="77"/>
      <c r="AX1053" s="77"/>
      <c r="AY1053" s="77"/>
      <c r="AZ1053" s="77"/>
      <c r="BA1053" s="77"/>
      <c r="BB1053" s="77"/>
      <c r="BC1053" s="77"/>
      <c r="BD1053" s="77"/>
      <c r="BE1053" s="77"/>
      <c r="BF1053" s="77"/>
      <c r="BG1053" s="77"/>
      <c r="BH1053" s="77"/>
      <c r="BI1053" s="77"/>
      <c r="BJ1053" s="77"/>
      <c r="BK1053" s="77"/>
      <c r="BL1053" s="77"/>
      <c r="BM1053" s="77"/>
      <c r="BN1053" s="77"/>
      <c r="BO1053" s="77"/>
      <c r="BP1053" s="77"/>
      <c r="BQ1053" s="77"/>
      <c r="BR1053" s="77"/>
      <c r="BS1053" s="77"/>
      <c r="BT1053" s="77"/>
      <c r="BU1053" s="77"/>
      <c r="BV1053" s="77"/>
      <c r="BW1053" s="77"/>
      <c r="BX1053" s="77"/>
      <c r="BY1053" s="77"/>
      <c r="BZ1053" s="77"/>
      <c r="CA1053" s="77"/>
      <c r="CB1053" s="77"/>
      <c r="CC1053" s="77"/>
      <c r="CD1053" s="77"/>
      <c r="CE1053" s="77"/>
      <c r="CF1053" s="77"/>
      <c r="CG1053" s="77"/>
      <c r="CH1053" s="77"/>
      <c r="CI1053" s="77"/>
      <c r="CJ1053" s="77"/>
      <c r="CK1053" s="77"/>
      <c r="CL1053" s="77"/>
    </row>
    <row r="1054" spans="2:90" x14ac:dyDescent="0.4">
      <c r="B1054" s="184" t="s">
        <v>332</v>
      </c>
      <c r="C1054" s="3"/>
      <c r="D1054" s="3" t="s">
        <v>270</v>
      </c>
      <c r="E1054" s="3" t="s">
        <v>906</v>
      </c>
      <c r="F1054" s="3"/>
      <c r="G1054" s="3" t="s">
        <v>330</v>
      </c>
      <c r="H1054" s="3"/>
      <c r="I1054" s="4"/>
      <c r="J1054" s="4"/>
      <c r="K1054" s="212"/>
      <c r="L1054" s="212"/>
      <c r="M1054" s="212"/>
      <c r="N1054" s="212"/>
      <c r="O1054" s="212"/>
      <c r="P1054" s="212"/>
      <c r="R1054" s="213"/>
      <c r="S1054" s="205" t="str">
        <f t="shared" ref="S1054" si="1012">ADDRESS(ROW(S1050),COLUMN(S1050),2)</f>
        <v>S$1050</v>
      </c>
      <c r="T1054" s="205" t="str">
        <f t="shared" ref="T1054:AX1054" si="1013">ADDRESS(ROW(T1050),COLUMN(T1050),2)</f>
        <v>T$1050</v>
      </c>
      <c r="U1054" s="205" t="str">
        <f t="shared" si="1013"/>
        <v>U$1050</v>
      </c>
      <c r="V1054" s="205" t="str">
        <f t="shared" si="1013"/>
        <v>V$1050</v>
      </c>
      <c r="W1054" s="205" t="str">
        <f t="shared" si="1013"/>
        <v>W$1050</v>
      </c>
      <c r="X1054" s="205" t="str">
        <f t="shared" si="1013"/>
        <v>X$1050</v>
      </c>
      <c r="Y1054" s="205" t="str">
        <f t="shared" si="1013"/>
        <v>Y$1050</v>
      </c>
      <c r="Z1054" s="205" t="str">
        <f t="shared" si="1013"/>
        <v>Z$1050</v>
      </c>
      <c r="AA1054" s="205" t="str">
        <f t="shared" si="1013"/>
        <v>AA$1050</v>
      </c>
      <c r="AB1054" s="205" t="str">
        <f t="shared" si="1013"/>
        <v>AB$1050</v>
      </c>
      <c r="AC1054" s="205" t="str">
        <f t="shared" si="1013"/>
        <v>AC$1050</v>
      </c>
      <c r="AD1054" s="205" t="str">
        <f t="shared" si="1013"/>
        <v>AD$1050</v>
      </c>
      <c r="AE1054" s="205" t="str">
        <f t="shared" si="1013"/>
        <v>AE$1050</v>
      </c>
      <c r="AF1054" s="205" t="str">
        <f t="shared" si="1013"/>
        <v>AF$1050</v>
      </c>
      <c r="AG1054" s="205" t="str">
        <f t="shared" si="1013"/>
        <v>AG$1050</v>
      </c>
      <c r="AH1054" s="205" t="str">
        <f t="shared" si="1013"/>
        <v>AH$1050</v>
      </c>
      <c r="AI1054" s="205" t="str">
        <f t="shared" si="1013"/>
        <v>AI$1050</v>
      </c>
      <c r="AJ1054" s="205" t="str">
        <f t="shared" si="1013"/>
        <v>AJ$1050</v>
      </c>
      <c r="AK1054" s="205" t="str">
        <f t="shared" si="1013"/>
        <v>AK$1050</v>
      </c>
      <c r="AL1054" s="205" t="str">
        <f t="shared" si="1013"/>
        <v>AL$1050</v>
      </c>
      <c r="AM1054" s="205" t="str">
        <f t="shared" si="1013"/>
        <v>AM$1050</v>
      </c>
      <c r="AN1054" s="205" t="str">
        <f t="shared" si="1013"/>
        <v>AN$1050</v>
      </c>
      <c r="AO1054" s="205" t="str">
        <f t="shared" si="1013"/>
        <v>AO$1050</v>
      </c>
      <c r="AP1054" s="205" t="str">
        <f t="shared" si="1013"/>
        <v>AP$1050</v>
      </c>
      <c r="AQ1054" s="205" t="str">
        <f t="shared" si="1013"/>
        <v>AQ$1050</v>
      </c>
      <c r="AR1054" s="205" t="str">
        <f t="shared" si="1013"/>
        <v>AR$1050</v>
      </c>
      <c r="AS1054" s="205" t="str">
        <f t="shared" si="1013"/>
        <v>AS$1050</v>
      </c>
      <c r="AT1054" s="205" t="str">
        <f t="shared" si="1013"/>
        <v>AT$1050</v>
      </c>
      <c r="AU1054" s="205" t="str">
        <f t="shared" si="1013"/>
        <v>AU$1050</v>
      </c>
      <c r="AV1054" s="205" t="str">
        <f t="shared" si="1013"/>
        <v>AV$1050</v>
      </c>
      <c r="AW1054" s="205" t="str">
        <f t="shared" si="1013"/>
        <v>AW$1050</v>
      </c>
      <c r="AX1054" s="205" t="str">
        <f t="shared" si="1013"/>
        <v>AX$1050</v>
      </c>
      <c r="AY1054" s="205" t="str">
        <f t="shared" ref="AY1054:CD1054" si="1014">ADDRESS(ROW(AY1050),COLUMN(AY1050),2)</f>
        <v>AY$1050</v>
      </c>
      <c r="AZ1054" s="205" t="str">
        <f t="shared" si="1014"/>
        <v>AZ$1050</v>
      </c>
      <c r="BA1054" s="205" t="str">
        <f t="shared" si="1014"/>
        <v>BA$1050</v>
      </c>
      <c r="BB1054" s="205" t="str">
        <f t="shared" si="1014"/>
        <v>BB$1050</v>
      </c>
      <c r="BC1054" s="205" t="str">
        <f t="shared" si="1014"/>
        <v>BC$1050</v>
      </c>
      <c r="BD1054" s="205" t="str">
        <f t="shared" si="1014"/>
        <v>BD$1050</v>
      </c>
      <c r="BE1054" s="205" t="str">
        <f t="shared" si="1014"/>
        <v>BE$1050</v>
      </c>
      <c r="BF1054" s="205" t="str">
        <f t="shared" si="1014"/>
        <v>BF$1050</v>
      </c>
      <c r="BG1054" s="205" t="str">
        <f t="shared" si="1014"/>
        <v>BG$1050</v>
      </c>
      <c r="BH1054" s="205" t="str">
        <f t="shared" si="1014"/>
        <v>BH$1050</v>
      </c>
      <c r="BI1054" s="205" t="str">
        <f t="shared" si="1014"/>
        <v>BI$1050</v>
      </c>
      <c r="BJ1054" s="205" t="str">
        <f t="shared" si="1014"/>
        <v>BJ$1050</v>
      </c>
      <c r="BK1054" s="205" t="str">
        <f t="shared" si="1014"/>
        <v>BK$1050</v>
      </c>
      <c r="BL1054" s="205" t="str">
        <f t="shared" si="1014"/>
        <v>BL$1050</v>
      </c>
      <c r="BM1054" s="205" t="str">
        <f t="shared" si="1014"/>
        <v>BM$1050</v>
      </c>
      <c r="BN1054" s="205" t="str">
        <f t="shared" si="1014"/>
        <v>BN$1050</v>
      </c>
      <c r="BO1054" s="205" t="str">
        <f t="shared" si="1014"/>
        <v>BO$1050</v>
      </c>
      <c r="BP1054" s="205" t="str">
        <f t="shared" si="1014"/>
        <v>BP$1050</v>
      </c>
      <c r="BQ1054" s="205" t="str">
        <f t="shared" si="1014"/>
        <v>BQ$1050</v>
      </c>
      <c r="BR1054" s="205" t="str">
        <f t="shared" si="1014"/>
        <v>BR$1050</v>
      </c>
      <c r="BS1054" s="205" t="str">
        <f t="shared" si="1014"/>
        <v>BS$1050</v>
      </c>
      <c r="BT1054" s="205" t="str">
        <f t="shared" si="1014"/>
        <v>BT$1050</v>
      </c>
      <c r="BU1054" s="205" t="str">
        <f t="shared" si="1014"/>
        <v>BU$1050</v>
      </c>
      <c r="BV1054" s="205" t="str">
        <f t="shared" si="1014"/>
        <v>BV$1050</v>
      </c>
      <c r="BW1054" s="205" t="str">
        <f t="shared" si="1014"/>
        <v>BW$1050</v>
      </c>
      <c r="BX1054" s="205" t="str">
        <f t="shared" si="1014"/>
        <v>BX$1050</v>
      </c>
      <c r="BY1054" s="205" t="str">
        <f t="shared" si="1014"/>
        <v>BY$1050</v>
      </c>
      <c r="BZ1054" s="205" t="str">
        <f t="shared" si="1014"/>
        <v>BZ$1050</v>
      </c>
      <c r="CA1054" s="205" t="str">
        <f t="shared" si="1014"/>
        <v>CA$1050</v>
      </c>
      <c r="CB1054" s="205" t="str">
        <f t="shared" si="1014"/>
        <v>CB$1050</v>
      </c>
      <c r="CC1054" s="205" t="str">
        <f t="shared" si="1014"/>
        <v>CC$1050</v>
      </c>
      <c r="CD1054" s="205" t="str">
        <f t="shared" si="1014"/>
        <v>CD$1050</v>
      </c>
      <c r="CE1054" s="205" t="str">
        <f t="shared" ref="CE1054:CK1054" si="1015">ADDRESS(ROW(CE1050),COLUMN(CE1050),2)</f>
        <v>CE$1050</v>
      </c>
      <c r="CF1054" s="205" t="str">
        <f t="shared" si="1015"/>
        <v>CF$1050</v>
      </c>
      <c r="CG1054" s="205" t="str">
        <f t="shared" si="1015"/>
        <v>CG$1050</v>
      </c>
      <c r="CH1054" s="205" t="str">
        <f t="shared" si="1015"/>
        <v>CH$1050</v>
      </c>
      <c r="CI1054" s="205" t="str">
        <f t="shared" si="1015"/>
        <v>CI$1050</v>
      </c>
      <c r="CJ1054" s="205" t="str">
        <f t="shared" si="1015"/>
        <v>CJ$1050</v>
      </c>
      <c r="CK1054" s="205" t="str">
        <f t="shared" si="1015"/>
        <v>CK$1050</v>
      </c>
      <c r="CL1054" s="205" t="str">
        <f t="shared" ref="CL1054" si="1016">ADDRESS(ROW(CL1050),COLUMN(CL1050),2)</f>
        <v>CL$1050</v>
      </c>
    </row>
    <row r="1055" spans="2:90" x14ac:dyDescent="0.4">
      <c r="B1055" s="130" t="s">
        <v>331</v>
      </c>
      <c r="C1055" s="12"/>
      <c r="D1055" s="12" t="s">
        <v>270</v>
      </c>
      <c r="E1055" s="12" t="s">
        <v>906</v>
      </c>
      <c r="F1055" s="12"/>
      <c r="G1055" s="12" t="s">
        <v>330</v>
      </c>
      <c r="H1055" s="12"/>
      <c r="I1055" s="60"/>
      <c r="J1055" s="60"/>
      <c r="K1055" s="15"/>
      <c r="L1055" s="15"/>
      <c r="M1055" s="15"/>
      <c r="N1055" s="15"/>
      <c r="O1055" s="15"/>
      <c r="P1055" s="15"/>
      <c r="R1055" s="15"/>
      <c r="S1055" s="172" t="str">
        <f t="shared" ref="S1055" si="1017">S1040</f>
        <v>S$13</v>
      </c>
      <c r="T1055" s="172" t="str">
        <f t="shared" ref="T1055:AX1055" si="1018">T1040</f>
        <v>T$13</v>
      </c>
      <c r="U1055" s="172" t="str">
        <f t="shared" si="1018"/>
        <v>U$13</v>
      </c>
      <c r="V1055" s="172" t="str">
        <f t="shared" si="1018"/>
        <v>V$13</v>
      </c>
      <c r="W1055" s="172" t="str">
        <f t="shared" si="1018"/>
        <v>W$13</v>
      </c>
      <c r="X1055" s="172" t="str">
        <f t="shared" si="1018"/>
        <v>X$13</v>
      </c>
      <c r="Y1055" s="172" t="str">
        <f t="shared" si="1018"/>
        <v>Y$13</v>
      </c>
      <c r="Z1055" s="172" t="str">
        <f t="shared" si="1018"/>
        <v>Z$13</v>
      </c>
      <c r="AA1055" s="172" t="str">
        <f t="shared" si="1018"/>
        <v>AA$13</v>
      </c>
      <c r="AB1055" s="172" t="str">
        <f t="shared" si="1018"/>
        <v>AB$13</v>
      </c>
      <c r="AC1055" s="172" t="str">
        <f t="shared" si="1018"/>
        <v>AC$13</v>
      </c>
      <c r="AD1055" s="172" t="str">
        <f t="shared" si="1018"/>
        <v>AD$13</v>
      </c>
      <c r="AE1055" s="172" t="str">
        <f t="shared" si="1018"/>
        <v>AE$13</v>
      </c>
      <c r="AF1055" s="172" t="str">
        <f t="shared" si="1018"/>
        <v>AF$13</v>
      </c>
      <c r="AG1055" s="172" t="str">
        <f t="shared" si="1018"/>
        <v>AG$13</v>
      </c>
      <c r="AH1055" s="172" t="str">
        <f t="shared" si="1018"/>
        <v>AH$13</v>
      </c>
      <c r="AI1055" s="172" t="str">
        <f t="shared" si="1018"/>
        <v>AI$13</v>
      </c>
      <c r="AJ1055" s="172" t="str">
        <f t="shared" si="1018"/>
        <v>AJ$13</v>
      </c>
      <c r="AK1055" s="172" t="str">
        <f t="shared" si="1018"/>
        <v>AK$13</v>
      </c>
      <c r="AL1055" s="172" t="str">
        <f t="shared" si="1018"/>
        <v>AL$13</v>
      </c>
      <c r="AM1055" s="172" t="str">
        <f t="shared" si="1018"/>
        <v>AM$13</v>
      </c>
      <c r="AN1055" s="172" t="str">
        <f t="shared" si="1018"/>
        <v>AN$13</v>
      </c>
      <c r="AO1055" s="172" t="str">
        <f t="shared" si="1018"/>
        <v>AO$13</v>
      </c>
      <c r="AP1055" s="172" t="str">
        <f t="shared" si="1018"/>
        <v>AP$13</v>
      </c>
      <c r="AQ1055" s="172" t="str">
        <f t="shared" si="1018"/>
        <v>AQ$13</v>
      </c>
      <c r="AR1055" s="172" t="str">
        <f t="shared" si="1018"/>
        <v>AR$13</v>
      </c>
      <c r="AS1055" s="172" t="str">
        <f t="shared" si="1018"/>
        <v>AS$13</v>
      </c>
      <c r="AT1055" s="172" t="str">
        <f t="shared" si="1018"/>
        <v>AT$13</v>
      </c>
      <c r="AU1055" s="172" t="str">
        <f t="shared" si="1018"/>
        <v>AU$13</v>
      </c>
      <c r="AV1055" s="172" t="str">
        <f t="shared" si="1018"/>
        <v>AV$13</v>
      </c>
      <c r="AW1055" s="172" t="str">
        <f t="shared" si="1018"/>
        <v>AW$13</v>
      </c>
      <c r="AX1055" s="172" t="str">
        <f t="shared" si="1018"/>
        <v>AX$13</v>
      </c>
      <c r="AY1055" s="172" t="str">
        <f t="shared" ref="AY1055:CD1055" si="1019">AY1040</f>
        <v>AY$13</v>
      </c>
      <c r="AZ1055" s="172" t="str">
        <f t="shared" si="1019"/>
        <v>AZ$13</v>
      </c>
      <c r="BA1055" s="172" t="str">
        <f t="shared" si="1019"/>
        <v>BA$13</v>
      </c>
      <c r="BB1055" s="172" t="str">
        <f t="shared" si="1019"/>
        <v>BB$13</v>
      </c>
      <c r="BC1055" s="172" t="str">
        <f t="shared" si="1019"/>
        <v>BC$13</v>
      </c>
      <c r="BD1055" s="172" t="str">
        <f t="shared" si="1019"/>
        <v>BD$13</v>
      </c>
      <c r="BE1055" s="172" t="str">
        <f t="shared" si="1019"/>
        <v>BE$13</v>
      </c>
      <c r="BF1055" s="172" t="str">
        <f t="shared" si="1019"/>
        <v>BF$13</v>
      </c>
      <c r="BG1055" s="172" t="str">
        <f t="shared" si="1019"/>
        <v>BG$13</v>
      </c>
      <c r="BH1055" s="172" t="str">
        <f t="shared" si="1019"/>
        <v>BH$13</v>
      </c>
      <c r="BI1055" s="172" t="str">
        <f t="shared" si="1019"/>
        <v>BI$13</v>
      </c>
      <c r="BJ1055" s="172" t="str">
        <f t="shared" si="1019"/>
        <v>BJ$13</v>
      </c>
      <c r="BK1055" s="172" t="str">
        <f t="shared" si="1019"/>
        <v>BK$13</v>
      </c>
      <c r="BL1055" s="172" t="str">
        <f t="shared" si="1019"/>
        <v>BL$13</v>
      </c>
      <c r="BM1055" s="172" t="str">
        <f t="shared" si="1019"/>
        <v>BM$13</v>
      </c>
      <c r="BN1055" s="172" t="str">
        <f t="shared" si="1019"/>
        <v>BN$13</v>
      </c>
      <c r="BO1055" s="172" t="str">
        <f t="shared" si="1019"/>
        <v>BO$13</v>
      </c>
      <c r="BP1055" s="172" t="str">
        <f t="shared" si="1019"/>
        <v>BP$13</v>
      </c>
      <c r="BQ1055" s="172" t="str">
        <f t="shared" si="1019"/>
        <v>BQ$13</v>
      </c>
      <c r="BR1055" s="172" t="str">
        <f t="shared" si="1019"/>
        <v>BR$13</v>
      </c>
      <c r="BS1055" s="172" t="str">
        <f t="shared" si="1019"/>
        <v>BS$13</v>
      </c>
      <c r="BT1055" s="172" t="str">
        <f t="shared" si="1019"/>
        <v>BT$13</v>
      </c>
      <c r="BU1055" s="172" t="str">
        <f t="shared" si="1019"/>
        <v>BU$13</v>
      </c>
      <c r="BV1055" s="172" t="str">
        <f t="shared" si="1019"/>
        <v>BV$13</v>
      </c>
      <c r="BW1055" s="172" t="str">
        <f t="shared" si="1019"/>
        <v>BW$13</v>
      </c>
      <c r="BX1055" s="172" t="str">
        <f t="shared" si="1019"/>
        <v>BX$13</v>
      </c>
      <c r="BY1055" s="172" t="str">
        <f t="shared" si="1019"/>
        <v>BY$13</v>
      </c>
      <c r="BZ1055" s="172" t="str">
        <f t="shared" si="1019"/>
        <v>BZ$13</v>
      </c>
      <c r="CA1055" s="172" t="str">
        <f t="shared" si="1019"/>
        <v>CA$13</v>
      </c>
      <c r="CB1055" s="172" t="str">
        <f t="shared" si="1019"/>
        <v>CB$13</v>
      </c>
      <c r="CC1055" s="172" t="str">
        <f t="shared" si="1019"/>
        <v>CC$13</v>
      </c>
      <c r="CD1055" s="172" t="str">
        <f t="shared" si="1019"/>
        <v>CD$13</v>
      </c>
      <c r="CE1055" s="172" t="str">
        <f t="shared" ref="CE1055:CK1055" si="1020">CE1040</f>
        <v>CE$13</v>
      </c>
      <c r="CF1055" s="172" t="str">
        <f t="shared" si="1020"/>
        <v>CF$13</v>
      </c>
      <c r="CG1055" s="172" t="str">
        <f t="shared" si="1020"/>
        <v>CG$13</v>
      </c>
      <c r="CH1055" s="172" t="str">
        <f t="shared" si="1020"/>
        <v>CH$13</v>
      </c>
      <c r="CI1055" s="172" t="str">
        <f t="shared" si="1020"/>
        <v>CI$13</v>
      </c>
      <c r="CJ1055" s="172" t="str">
        <f t="shared" si="1020"/>
        <v>CJ$13</v>
      </c>
      <c r="CK1055" s="172" t="str">
        <f t="shared" si="1020"/>
        <v>CK$13</v>
      </c>
      <c r="CL1055" s="172" t="str">
        <f t="shared" ref="CL1055" si="1021">CL1040</f>
        <v>CL$13</v>
      </c>
    </row>
    <row r="1056" spans="2:90" x14ac:dyDescent="0.4">
      <c r="B1056" s="130" t="str">
        <f>B1041</f>
        <v>(Secondary label)</v>
      </c>
      <c r="C1056" s="12"/>
      <c r="D1056" s="12" t="s">
        <v>270</v>
      </c>
      <c r="E1056" s="12" t="s">
        <v>906</v>
      </c>
      <c r="F1056" s="12"/>
      <c r="G1056" s="12" t="s">
        <v>330</v>
      </c>
      <c r="H1056" s="12"/>
      <c r="I1056" s="60"/>
      <c r="J1056" s="60"/>
      <c r="K1056" s="15"/>
      <c r="L1056" s="15"/>
      <c r="M1056" s="15"/>
      <c r="N1056" s="15"/>
      <c r="O1056" s="15"/>
      <c r="P1056" s="15"/>
      <c r="R1056" s="15"/>
      <c r="S1056" s="172"/>
      <c r="T1056" s="172"/>
      <c r="U1056" s="172"/>
      <c r="V1056" s="172"/>
      <c r="W1056" s="172"/>
      <c r="X1056" s="172"/>
      <c r="Y1056" s="172"/>
      <c r="Z1056" s="172"/>
      <c r="AA1056" s="172"/>
      <c r="AB1056" s="172"/>
      <c r="AC1056" s="172"/>
      <c r="AD1056" s="172"/>
      <c r="AE1056" s="172"/>
      <c r="AF1056" s="172"/>
      <c r="AG1056" s="172"/>
      <c r="AH1056" s="172"/>
      <c r="AI1056" s="172"/>
      <c r="AJ1056" s="172"/>
      <c r="AK1056" s="172"/>
      <c r="AL1056" s="172"/>
      <c r="AM1056" s="172"/>
      <c r="AN1056" s="172"/>
      <c r="AO1056" s="172"/>
      <c r="AP1056" s="172"/>
      <c r="AQ1056" s="172"/>
      <c r="AR1056" s="172"/>
      <c r="AS1056" s="172"/>
      <c r="AT1056" s="172"/>
      <c r="AU1056" s="172"/>
      <c r="AV1056" s="172"/>
      <c r="AW1056" s="172"/>
      <c r="AX1056" s="172"/>
      <c r="AY1056" s="172"/>
      <c r="AZ1056" s="172"/>
      <c r="BA1056" s="172"/>
      <c r="BB1056" s="172"/>
      <c r="BC1056" s="172"/>
      <c r="BD1056" s="172"/>
      <c r="BE1056" s="172"/>
      <c r="BF1056" s="172"/>
      <c r="BG1056" s="172"/>
      <c r="BH1056" s="172"/>
      <c r="BI1056" s="172"/>
      <c r="BJ1056" s="172"/>
      <c r="BK1056" s="172"/>
      <c r="BL1056" s="172"/>
      <c r="BM1056" s="172"/>
      <c r="BN1056" s="172"/>
      <c r="BO1056" s="172"/>
      <c r="BP1056" s="172"/>
      <c r="BQ1056" s="172"/>
      <c r="BR1056" s="172"/>
      <c r="BS1056" s="172"/>
      <c r="BT1056" s="172"/>
      <c r="BU1056" s="172"/>
      <c r="BV1056" s="172"/>
      <c r="BW1056" s="172"/>
      <c r="BX1056" s="172"/>
      <c r="BY1056" s="172"/>
      <c r="BZ1056" s="172"/>
      <c r="CA1056" s="172"/>
      <c r="CB1056" s="172"/>
      <c r="CC1056" s="172"/>
      <c r="CD1056" s="172"/>
      <c r="CE1056" s="172"/>
      <c r="CF1056" s="172"/>
      <c r="CG1056" s="172"/>
      <c r="CH1056" s="172"/>
      <c r="CI1056" s="172"/>
      <c r="CJ1056" s="172"/>
      <c r="CK1056" s="172"/>
      <c r="CL1056" s="172"/>
    </row>
    <row r="1057" spans="2:90" x14ac:dyDescent="0.4">
      <c r="B1057" s="130" t="str">
        <f>B1042</f>
        <v xml:space="preserve">secondary unit </v>
      </c>
      <c r="C1057" s="12"/>
      <c r="D1057" s="12" t="s">
        <v>270</v>
      </c>
      <c r="E1057" s="12" t="s">
        <v>906</v>
      </c>
      <c r="F1057" s="12"/>
      <c r="G1057" s="12" t="s">
        <v>330</v>
      </c>
      <c r="H1057" s="12"/>
      <c r="I1057" s="60"/>
      <c r="J1057" s="60"/>
      <c r="K1057" s="15"/>
      <c r="L1057" s="15"/>
      <c r="M1057" s="15"/>
      <c r="N1057" s="15"/>
      <c r="O1057" s="15"/>
      <c r="P1057" s="15"/>
      <c r="R1057" s="15"/>
      <c r="S1057" s="172"/>
      <c r="T1057" s="172"/>
      <c r="U1057" s="172"/>
      <c r="V1057" s="172"/>
      <c r="W1057" s="172"/>
      <c r="X1057" s="172"/>
      <c r="Y1057" s="172"/>
      <c r="Z1057" s="172"/>
      <c r="AA1057" s="172"/>
      <c r="AB1057" s="172"/>
      <c r="AC1057" s="172"/>
      <c r="AD1057" s="172"/>
      <c r="AE1057" s="172"/>
      <c r="AF1057" s="172"/>
      <c r="AG1057" s="172"/>
      <c r="AH1057" s="172"/>
      <c r="AI1057" s="172"/>
      <c r="AJ1057" s="172"/>
      <c r="AK1057" s="172"/>
      <c r="AL1057" s="172"/>
      <c r="AM1057" s="172"/>
      <c r="AN1057" s="172"/>
      <c r="AO1057" s="172"/>
      <c r="AP1057" s="172"/>
      <c r="AQ1057" s="172"/>
      <c r="AR1057" s="172"/>
      <c r="AS1057" s="172"/>
      <c r="AT1057" s="172"/>
      <c r="AU1057" s="172"/>
      <c r="AV1057" s="172"/>
      <c r="AW1057" s="172"/>
      <c r="AX1057" s="172"/>
      <c r="AY1057" s="172"/>
      <c r="AZ1057" s="172"/>
      <c r="BA1057" s="172"/>
      <c r="BB1057" s="172"/>
      <c r="BC1057" s="172"/>
      <c r="BD1057" s="172"/>
      <c r="BE1057" s="172"/>
      <c r="BF1057" s="172"/>
      <c r="BG1057" s="172"/>
      <c r="BH1057" s="172"/>
      <c r="BI1057" s="172"/>
      <c r="BJ1057" s="172"/>
      <c r="BK1057" s="172"/>
      <c r="BL1057" s="172"/>
      <c r="BM1057" s="172"/>
      <c r="BN1057" s="172"/>
      <c r="BO1057" s="172"/>
      <c r="BP1057" s="172"/>
      <c r="BQ1057" s="172"/>
      <c r="BR1057" s="172"/>
      <c r="BS1057" s="172"/>
      <c r="BT1057" s="172"/>
      <c r="BU1057" s="172"/>
      <c r="BV1057" s="172"/>
      <c r="BW1057" s="172"/>
      <c r="BX1057" s="172"/>
      <c r="BY1057" s="172"/>
      <c r="BZ1057" s="172"/>
      <c r="CA1057" s="172"/>
      <c r="CB1057" s="172"/>
      <c r="CC1057" s="172"/>
      <c r="CD1057" s="172"/>
      <c r="CE1057" s="172"/>
      <c r="CF1057" s="172"/>
      <c r="CG1057" s="172"/>
      <c r="CH1057" s="172"/>
      <c r="CI1057" s="172"/>
      <c r="CJ1057" s="172"/>
      <c r="CK1057" s="172"/>
      <c r="CL1057" s="172"/>
    </row>
    <row r="1058" spans="2:90" x14ac:dyDescent="0.4">
      <c r="B1058" s="8" t="s">
        <v>461</v>
      </c>
      <c r="C1058" s="12"/>
      <c r="D1058" s="12" t="s">
        <v>270</v>
      </c>
      <c r="E1058" s="12" t="s">
        <v>906</v>
      </c>
      <c r="F1058" s="12"/>
      <c r="G1058" s="12" t="s">
        <v>330</v>
      </c>
      <c r="H1058" s="12"/>
      <c r="I1058" s="60"/>
      <c r="J1058" s="60"/>
      <c r="K1058" s="15"/>
      <c r="L1058" s="15"/>
      <c r="M1058" s="15"/>
      <c r="N1058" s="15"/>
      <c r="O1058" s="15"/>
      <c r="P1058" s="15"/>
      <c r="R1058" s="15"/>
      <c r="S1058" s="172"/>
      <c r="T1058" s="172"/>
      <c r="U1058" s="172"/>
      <c r="V1058" s="172"/>
      <c r="W1058" s="172"/>
      <c r="X1058" s="172"/>
      <c r="Y1058" s="172"/>
      <c r="Z1058" s="172"/>
      <c r="AA1058" s="172"/>
      <c r="AB1058" s="172"/>
      <c r="AC1058" s="172"/>
      <c r="AD1058" s="172"/>
      <c r="AE1058" s="172"/>
      <c r="AF1058" s="172"/>
      <c r="AG1058" s="172"/>
      <c r="AH1058" s="172"/>
      <c r="AI1058" s="172"/>
      <c r="AJ1058" s="172"/>
      <c r="AK1058" s="172"/>
      <c r="AL1058" s="172"/>
      <c r="AM1058" s="172"/>
      <c r="AN1058" s="172"/>
      <c r="AO1058" s="172"/>
      <c r="AP1058" s="172"/>
      <c r="AQ1058" s="172"/>
      <c r="AR1058" s="172"/>
      <c r="AS1058" s="172"/>
      <c r="AT1058" s="172"/>
      <c r="AU1058" s="172"/>
      <c r="AV1058" s="172"/>
      <c r="AW1058" s="172"/>
      <c r="AX1058" s="172"/>
      <c r="AY1058" s="172"/>
      <c r="AZ1058" s="172"/>
      <c r="BA1058" s="172"/>
      <c r="BB1058" s="172"/>
      <c r="BC1058" s="172"/>
      <c r="BD1058" s="172"/>
      <c r="BE1058" s="172"/>
      <c r="BF1058" s="172"/>
      <c r="BG1058" s="172"/>
      <c r="BH1058" s="172"/>
      <c r="BI1058" s="172"/>
      <c r="BJ1058" s="172"/>
      <c r="BK1058" s="172"/>
      <c r="BL1058" s="172"/>
      <c r="BM1058" s="172"/>
      <c r="BN1058" s="172"/>
      <c r="BO1058" s="172"/>
      <c r="BP1058" s="172"/>
      <c r="BQ1058" s="172"/>
      <c r="BR1058" s="172"/>
      <c r="BS1058" s="172"/>
      <c r="BT1058" s="172"/>
      <c r="BU1058" s="172"/>
      <c r="BV1058" s="172"/>
      <c r="BW1058" s="172"/>
      <c r="BX1058" s="172"/>
      <c r="BY1058" s="172"/>
      <c r="BZ1058" s="172"/>
      <c r="CA1058" s="172"/>
      <c r="CB1058" s="172"/>
      <c r="CC1058" s="172"/>
      <c r="CD1058" s="172"/>
      <c r="CE1058" s="172"/>
      <c r="CF1058" s="172"/>
      <c r="CG1058" s="172"/>
      <c r="CH1058" s="172"/>
      <c r="CI1058" s="172"/>
      <c r="CJ1058" s="172"/>
      <c r="CK1058" s="172"/>
      <c r="CL1058" s="172"/>
    </row>
    <row r="1059" spans="2:90" x14ac:dyDescent="0.4">
      <c r="B1059" s="8" t="s">
        <v>462</v>
      </c>
      <c r="C1059" s="12"/>
      <c r="D1059" s="12" t="s">
        <v>270</v>
      </c>
      <c r="E1059" s="12" t="s">
        <v>906</v>
      </c>
      <c r="F1059" s="12"/>
      <c r="G1059" s="12" t="s">
        <v>330</v>
      </c>
      <c r="H1059" s="12"/>
      <c r="I1059" s="60"/>
      <c r="J1059" s="60"/>
      <c r="K1059" s="15"/>
      <c r="L1059" s="15"/>
      <c r="M1059" s="15"/>
      <c r="N1059" s="15"/>
      <c r="O1059" s="15"/>
      <c r="P1059" s="15"/>
      <c r="R1059" s="15"/>
      <c r="S1059" s="172"/>
      <c r="T1059" s="172"/>
      <c r="U1059" s="172"/>
      <c r="V1059" s="172"/>
      <c r="W1059" s="172"/>
      <c r="X1059" s="172"/>
      <c r="Y1059" s="172"/>
      <c r="Z1059" s="172"/>
      <c r="AA1059" s="172"/>
      <c r="AB1059" s="172"/>
      <c r="AC1059" s="172"/>
      <c r="AD1059" s="172"/>
      <c r="AE1059" s="172"/>
      <c r="AF1059" s="172"/>
      <c r="AG1059" s="172"/>
      <c r="AH1059" s="172"/>
      <c r="AI1059" s="172"/>
      <c r="AJ1059" s="172"/>
      <c r="AK1059" s="172"/>
      <c r="AL1059" s="172"/>
      <c r="AM1059" s="172"/>
      <c r="AN1059" s="172"/>
      <c r="AO1059" s="172"/>
      <c r="AP1059" s="172"/>
      <c r="AQ1059" s="172"/>
      <c r="AR1059" s="172"/>
      <c r="AS1059" s="172"/>
      <c r="AT1059" s="172"/>
      <c r="AU1059" s="172"/>
      <c r="AV1059" s="172"/>
      <c r="AW1059" s="172"/>
      <c r="AX1059" s="172"/>
      <c r="AY1059" s="172"/>
      <c r="AZ1059" s="172"/>
      <c r="BA1059" s="172"/>
      <c r="BB1059" s="172"/>
      <c r="BC1059" s="172"/>
      <c r="BD1059" s="172"/>
      <c r="BE1059" s="172"/>
      <c r="BF1059" s="172"/>
      <c r="BG1059" s="172"/>
      <c r="BH1059" s="172"/>
      <c r="BI1059" s="172"/>
      <c r="BJ1059" s="172"/>
      <c r="BK1059" s="172"/>
      <c r="BL1059" s="172"/>
      <c r="BM1059" s="172"/>
      <c r="BN1059" s="172"/>
      <c r="BO1059" s="172"/>
      <c r="BP1059" s="172"/>
      <c r="BQ1059" s="172"/>
      <c r="BR1059" s="172"/>
      <c r="BS1059" s="172"/>
      <c r="BT1059" s="172"/>
      <c r="BU1059" s="172"/>
      <c r="BV1059" s="172"/>
      <c r="BW1059" s="172"/>
      <c r="BX1059" s="172"/>
      <c r="BY1059" s="172"/>
      <c r="BZ1059" s="172"/>
      <c r="CA1059" s="172"/>
      <c r="CB1059" s="172"/>
      <c r="CC1059" s="172"/>
      <c r="CD1059" s="172"/>
      <c r="CE1059" s="172"/>
      <c r="CF1059" s="172"/>
      <c r="CG1059" s="172"/>
      <c r="CH1059" s="172"/>
      <c r="CI1059" s="172"/>
      <c r="CJ1059" s="172"/>
      <c r="CK1059" s="172"/>
      <c r="CL1059" s="172"/>
    </row>
    <row r="1060" spans="2:90" x14ac:dyDescent="0.4">
      <c r="C1060" s="12"/>
      <c r="D1060" s="12"/>
      <c r="E1060" s="12" t="s">
        <v>906</v>
      </c>
      <c r="F1060" s="12"/>
      <c r="G1060" s="12"/>
      <c r="H1060" s="12"/>
      <c r="I1060" s="60"/>
      <c r="J1060" s="60"/>
      <c r="K1060" s="15"/>
      <c r="L1060" s="15"/>
      <c r="M1060" s="15"/>
      <c r="N1060" s="15"/>
      <c r="O1060" s="15"/>
      <c r="P1060" s="15"/>
      <c r="R1060" s="15"/>
      <c r="S1060" s="172"/>
      <c r="T1060" s="172"/>
      <c r="U1060" s="172"/>
      <c r="V1060" s="172"/>
      <c r="W1060" s="172"/>
      <c r="X1060" s="172"/>
      <c r="Y1060" s="172"/>
      <c r="Z1060" s="172"/>
      <c r="AA1060" s="172"/>
      <c r="AB1060" s="172"/>
      <c r="AC1060" s="172"/>
      <c r="AD1060" s="172"/>
      <c r="AE1060" s="172"/>
      <c r="AF1060" s="172"/>
      <c r="AG1060" s="172"/>
      <c r="AH1060" s="172"/>
      <c r="AI1060" s="172"/>
      <c r="AJ1060" s="172"/>
      <c r="AK1060" s="172"/>
      <c r="AL1060" s="172"/>
      <c r="AM1060" s="172"/>
      <c r="AN1060" s="172"/>
      <c r="AO1060" s="172"/>
      <c r="AP1060" s="172"/>
      <c r="AQ1060" s="172"/>
      <c r="AR1060" s="172"/>
      <c r="AS1060" s="172"/>
      <c r="AT1060" s="172"/>
      <c r="AU1060" s="172"/>
      <c r="AV1060" s="172"/>
      <c r="AW1060" s="172"/>
      <c r="AX1060" s="172"/>
      <c r="AY1060" s="172"/>
      <c r="AZ1060" s="172"/>
      <c r="BA1060" s="172"/>
      <c r="BB1060" s="172"/>
      <c r="BC1060" s="172"/>
      <c r="BD1060" s="172"/>
      <c r="BE1060" s="172"/>
      <c r="BF1060" s="172"/>
      <c r="BG1060" s="172"/>
      <c r="BH1060" s="172"/>
      <c r="BI1060" s="172"/>
      <c r="BJ1060" s="172"/>
      <c r="BK1060" s="172"/>
      <c r="BL1060" s="172"/>
      <c r="BM1060" s="172"/>
      <c r="BN1060" s="172"/>
      <c r="BO1060" s="172"/>
      <c r="BP1060" s="172"/>
      <c r="BQ1060" s="172"/>
      <c r="BR1060" s="172"/>
      <c r="BS1060" s="172"/>
      <c r="BT1060" s="172"/>
      <c r="BU1060" s="172"/>
      <c r="BV1060" s="172"/>
      <c r="BW1060" s="172"/>
      <c r="BX1060" s="172"/>
      <c r="BY1060" s="172"/>
      <c r="BZ1060" s="172"/>
      <c r="CA1060" s="172"/>
      <c r="CB1060" s="172"/>
      <c r="CC1060" s="172"/>
      <c r="CD1060" s="172"/>
      <c r="CE1060" s="172"/>
      <c r="CF1060" s="172"/>
      <c r="CG1060" s="172"/>
      <c r="CH1060" s="172"/>
      <c r="CI1060" s="172"/>
      <c r="CJ1060" s="172"/>
      <c r="CK1060" s="172"/>
      <c r="CL1060" s="172"/>
    </row>
    <row r="1061" spans="2:90" x14ac:dyDescent="0.4">
      <c r="B1061" s="168" t="s">
        <v>487</v>
      </c>
      <c r="C1061" s="167"/>
      <c r="D1061" s="167"/>
      <c r="E1061" s="167" t="s">
        <v>906</v>
      </c>
      <c r="F1061" s="167"/>
      <c r="G1061" s="167"/>
      <c r="H1061" s="167"/>
      <c r="I1061" s="169"/>
      <c r="J1061" s="169"/>
      <c r="K1061" s="190"/>
      <c r="L1061" s="190"/>
      <c r="M1061" s="190"/>
      <c r="N1061" s="190"/>
      <c r="O1061" s="190"/>
      <c r="P1061" s="190"/>
      <c r="R1061" s="191"/>
      <c r="S1061" s="167"/>
      <c r="T1061" s="167"/>
      <c r="U1061" s="167"/>
      <c r="V1061" s="167"/>
      <c r="W1061" s="167"/>
      <c r="X1061" s="167"/>
      <c r="Y1061" s="167"/>
      <c r="Z1061" s="167"/>
      <c r="AA1061" s="167"/>
      <c r="AB1061" s="167"/>
      <c r="AC1061" s="167"/>
      <c r="AD1061" s="167"/>
      <c r="AE1061" s="167"/>
      <c r="AF1061" s="167"/>
      <c r="AG1061" s="167"/>
      <c r="AH1061" s="167"/>
      <c r="AI1061" s="167"/>
      <c r="AJ1061" s="167"/>
      <c r="AK1061" s="167"/>
      <c r="AL1061" s="167"/>
      <c r="AM1061" s="167"/>
      <c r="AN1061" s="167"/>
      <c r="AO1061" s="167"/>
      <c r="AP1061" s="167"/>
      <c r="AQ1061" s="167"/>
      <c r="AR1061" s="167"/>
      <c r="AS1061" s="167"/>
      <c r="AT1061" s="167"/>
      <c r="AU1061" s="167"/>
      <c r="AV1061" s="167"/>
      <c r="AW1061" s="167"/>
      <c r="AX1061" s="167"/>
      <c r="AY1061" s="167"/>
      <c r="AZ1061" s="167"/>
      <c r="BA1061" s="167"/>
      <c r="BB1061" s="167"/>
      <c r="BC1061" s="167"/>
      <c r="BD1061" s="167"/>
      <c r="BE1061" s="167"/>
      <c r="BF1061" s="167"/>
      <c r="BG1061" s="167"/>
      <c r="BH1061" s="167"/>
      <c r="BI1061" s="167"/>
      <c r="BJ1061" s="167"/>
      <c r="BK1061" s="167"/>
      <c r="BL1061" s="167"/>
      <c r="BM1061" s="167"/>
      <c r="BN1061" s="167"/>
      <c r="BO1061" s="167"/>
      <c r="BP1061" s="167"/>
      <c r="BQ1061" s="167"/>
      <c r="BR1061" s="167"/>
      <c r="BS1061" s="167"/>
      <c r="BT1061" s="167"/>
      <c r="BU1061" s="167"/>
      <c r="BV1061" s="167"/>
      <c r="BW1061" s="167"/>
      <c r="BX1061" s="167"/>
      <c r="BY1061" s="167"/>
      <c r="BZ1061" s="167"/>
      <c r="CA1061" s="167"/>
      <c r="CB1061" s="167"/>
      <c r="CC1061" s="167"/>
      <c r="CD1061" s="167"/>
      <c r="CE1061" s="167"/>
      <c r="CF1061" s="167"/>
      <c r="CG1061" s="167"/>
      <c r="CH1061" s="167"/>
      <c r="CI1061" s="167"/>
      <c r="CJ1061" s="167"/>
      <c r="CK1061" s="167"/>
      <c r="CL1061" s="167"/>
    </row>
    <row r="1062" spans="2:90" x14ac:dyDescent="0.4">
      <c r="B1062" s="168" t="s">
        <v>489</v>
      </c>
      <c r="C1062" s="167"/>
      <c r="D1062" s="167"/>
      <c r="E1062" s="167" t="s">
        <v>906</v>
      </c>
      <c r="F1062" s="167"/>
      <c r="G1062" s="167"/>
      <c r="H1062" s="167"/>
      <c r="I1062" s="169"/>
      <c r="J1062" s="169"/>
      <c r="K1062" s="190"/>
      <c r="L1062" s="190"/>
      <c r="M1062" s="190"/>
      <c r="N1062" s="190"/>
      <c r="O1062" s="190"/>
      <c r="P1062" s="190"/>
      <c r="R1062" s="191"/>
      <c r="S1062" s="167"/>
      <c r="T1062" s="167"/>
      <c r="U1062" s="167"/>
      <c r="V1062" s="167"/>
      <c r="W1062" s="167"/>
      <c r="X1062" s="167"/>
      <c r="Y1062" s="167"/>
      <c r="Z1062" s="167"/>
      <c r="AA1062" s="167"/>
      <c r="AB1062" s="167"/>
      <c r="AC1062" s="167"/>
      <c r="AD1062" s="167"/>
      <c r="AE1062" s="167"/>
      <c r="AF1062" s="167"/>
      <c r="AG1062" s="167"/>
      <c r="AH1062" s="167"/>
      <c r="AI1062" s="167"/>
      <c r="AJ1062" s="167"/>
      <c r="AK1062" s="167"/>
      <c r="AL1062" s="167"/>
      <c r="AM1062" s="167"/>
      <c r="AN1062" s="167"/>
      <c r="AO1062" s="167"/>
      <c r="AP1062" s="167"/>
      <c r="AQ1062" s="167"/>
      <c r="AR1062" s="167"/>
      <c r="AS1062" s="167"/>
      <c r="AT1062" s="167"/>
      <c r="AU1062" s="167"/>
      <c r="AV1062" s="167"/>
      <c r="AW1062" s="167"/>
      <c r="AX1062" s="167"/>
      <c r="AY1062" s="167"/>
      <c r="AZ1062" s="167"/>
      <c r="BA1062" s="167"/>
      <c r="BB1062" s="167"/>
      <c r="BC1062" s="167"/>
      <c r="BD1062" s="167"/>
      <c r="BE1062" s="167"/>
      <c r="BF1062" s="167"/>
      <c r="BG1062" s="167"/>
      <c r="BH1062" s="167"/>
      <c r="BI1062" s="167"/>
      <c r="BJ1062" s="167"/>
      <c r="BK1062" s="167"/>
      <c r="BL1062" s="167"/>
      <c r="BM1062" s="167"/>
      <c r="BN1062" s="167"/>
      <c r="BO1062" s="167"/>
      <c r="BP1062" s="167"/>
      <c r="BQ1062" s="167"/>
      <c r="BR1062" s="167"/>
      <c r="BS1062" s="167"/>
      <c r="BT1062" s="167"/>
      <c r="BU1062" s="167"/>
      <c r="BV1062" s="167"/>
      <c r="BW1062" s="167"/>
      <c r="BX1062" s="167"/>
      <c r="BY1062" s="167"/>
      <c r="BZ1062" s="167"/>
      <c r="CA1062" s="167"/>
      <c r="CB1062" s="167"/>
      <c r="CC1062" s="167"/>
      <c r="CD1062" s="167"/>
      <c r="CE1062" s="167"/>
      <c r="CF1062" s="167"/>
      <c r="CG1062" s="167"/>
      <c r="CH1062" s="167"/>
      <c r="CI1062" s="167"/>
      <c r="CJ1062" s="167"/>
      <c r="CK1062" s="167"/>
      <c r="CL1062" s="167"/>
    </row>
    <row r="1063" spans="2:90" x14ac:dyDescent="0.4">
      <c r="B1063" s="168" t="s">
        <v>459</v>
      </c>
      <c r="C1063" s="167"/>
      <c r="D1063" s="167"/>
      <c r="E1063" s="167" t="s">
        <v>906</v>
      </c>
      <c r="F1063" s="167"/>
      <c r="G1063" s="167"/>
      <c r="H1063" s="167"/>
      <c r="I1063" s="169"/>
      <c r="J1063" s="169"/>
      <c r="K1063" s="190"/>
      <c r="L1063" s="190"/>
      <c r="M1063" s="190"/>
      <c r="N1063" s="190"/>
      <c r="O1063" s="190"/>
      <c r="P1063" s="190"/>
      <c r="R1063" s="191"/>
      <c r="S1063" s="192" t="str">
        <f t="shared" ref="S1063:AX1063" si="1022">S$16</f>
        <v>S$12</v>
      </c>
      <c r="T1063" s="192" t="str">
        <f t="shared" si="1022"/>
        <v>T$12</v>
      </c>
      <c r="U1063" s="192" t="str">
        <f t="shared" si="1022"/>
        <v>U$12</v>
      </c>
      <c r="V1063" s="192" t="str">
        <f t="shared" si="1022"/>
        <v>V$12</v>
      </c>
      <c r="W1063" s="192" t="str">
        <f t="shared" si="1022"/>
        <v>W$12</v>
      </c>
      <c r="X1063" s="192" t="str">
        <f t="shared" si="1022"/>
        <v>X$12</v>
      </c>
      <c r="Y1063" s="192" t="str">
        <f t="shared" si="1022"/>
        <v>Y$12</v>
      </c>
      <c r="Z1063" s="192" t="str">
        <f t="shared" si="1022"/>
        <v>Z$12</v>
      </c>
      <c r="AA1063" s="192" t="str">
        <f t="shared" si="1022"/>
        <v>AA$12</v>
      </c>
      <c r="AB1063" s="192" t="str">
        <f t="shared" si="1022"/>
        <v>AB$12</v>
      </c>
      <c r="AC1063" s="192" t="str">
        <f t="shared" si="1022"/>
        <v>AC$12</v>
      </c>
      <c r="AD1063" s="192" t="str">
        <f t="shared" si="1022"/>
        <v>AD$12</v>
      </c>
      <c r="AE1063" s="192" t="str">
        <f t="shared" si="1022"/>
        <v>AE$12</v>
      </c>
      <c r="AF1063" s="192" t="str">
        <f t="shared" si="1022"/>
        <v>AF$12</v>
      </c>
      <c r="AG1063" s="192" t="str">
        <f t="shared" si="1022"/>
        <v>AG$12</v>
      </c>
      <c r="AH1063" s="192" t="str">
        <f t="shared" si="1022"/>
        <v>AH$12</v>
      </c>
      <c r="AI1063" s="192" t="str">
        <f t="shared" si="1022"/>
        <v>AI$12</v>
      </c>
      <c r="AJ1063" s="192" t="str">
        <f t="shared" si="1022"/>
        <v>AJ$12</v>
      </c>
      <c r="AK1063" s="192" t="str">
        <f t="shared" si="1022"/>
        <v>AK$12</v>
      </c>
      <c r="AL1063" s="192" t="str">
        <f t="shared" si="1022"/>
        <v>AL$12</v>
      </c>
      <c r="AM1063" s="192" t="str">
        <f t="shared" si="1022"/>
        <v>AM$12</v>
      </c>
      <c r="AN1063" s="192" t="str">
        <f t="shared" si="1022"/>
        <v>AN$12</v>
      </c>
      <c r="AO1063" s="192" t="str">
        <f t="shared" si="1022"/>
        <v>AO$12</v>
      </c>
      <c r="AP1063" s="192" t="str">
        <f t="shared" si="1022"/>
        <v>AP$12</v>
      </c>
      <c r="AQ1063" s="192" t="str">
        <f t="shared" si="1022"/>
        <v>AQ$12</v>
      </c>
      <c r="AR1063" s="192" t="str">
        <f t="shared" si="1022"/>
        <v>AR$12</v>
      </c>
      <c r="AS1063" s="192" t="str">
        <f t="shared" si="1022"/>
        <v>AS$12</v>
      </c>
      <c r="AT1063" s="192" t="str">
        <f t="shared" si="1022"/>
        <v>AT$12</v>
      </c>
      <c r="AU1063" s="192" t="str">
        <f t="shared" si="1022"/>
        <v>AU$12</v>
      </c>
      <c r="AV1063" s="192" t="str">
        <f t="shared" si="1022"/>
        <v>AV$12</v>
      </c>
      <c r="AW1063" s="192" t="str">
        <f t="shared" si="1022"/>
        <v>AW$12</v>
      </c>
      <c r="AX1063" s="192" t="str">
        <f t="shared" si="1022"/>
        <v>AX$12</v>
      </c>
      <c r="AY1063" s="192" t="str">
        <f t="shared" ref="AY1063:CD1063" si="1023">AY$16</f>
        <v>AY$12</v>
      </c>
      <c r="AZ1063" s="192" t="str">
        <f t="shared" si="1023"/>
        <v>AZ$12</v>
      </c>
      <c r="BA1063" s="192" t="str">
        <f t="shared" si="1023"/>
        <v>BA$12</v>
      </c>
      <c r="BB1063" s="192" t="str">
        <f t="shared" si="1023"/>
        <v>BB$12</v>
      </c>
      <c r="BC1063" s="192" t="str">
        <f t="shared" si="1023"/>
        <v>BC$12</v>
      </c>
      <c r="BD1063" s="192" t="str">
        <f t="shared" si="1023"/>
        <v>BD$12</v>
      </c>
      <c r="BE1063" s="192" t="str">
        <f t="shared" si="1023"/>
        <v>BE$12</v>
      </c>
      <c r="BF1063" s="192" t="str">
        <f t="shared" si="1023"/>
        <v>BF$12</v>
      </c>
      <c r="BG1063" s="192" t="str">
        <f t="shared" si="1023"/>
        <v>BG$12</v>
      </c>
      <c r="BH1063" s="192" t="str">
        <f t="shared" si="1023"/>
        <v>BH$12</v>
      </c>
      <c r="BI1063" s="192" t="str">
        <f t="shared" si="1023"/>
        <v>BI$12</v>
      </c>
      <c r="BJ1063" s="192" t="str">
        <f t="shared" si="1023"/>
        <v>BJ$12</v>
      </c>
      <c r="BK1063" s="192" t="str">
        <f t="shared" si="1023"/>
        <v>BK$12</v>
      </c>
      <c r="BL1063" s="192" t="str">
        <f t="shared" si="1023"/>
        <v>BL$12</v>
      </c>
      <c r="BM1063" s="192" t="str">
        <f t="shared" si="1023"/>
        <v>BM$12</v>
      </c>
      <c r="BN1063" s="192" t="str">
        <f t="shared" si="1023"/>
        <v>BN$12</v>
      </c>
      <c r="BO1063" s="192" t="str">
        <f t="shared" si="1023"/>
        <v>BO$12</v>
      </c>
      <c r="BP1063" s="192" t="str">
        <f t="shared" si="1023"/>
        <v>BP$12</v>
      </c>
      <c r="BQ1063" s="192" t="str">
        <f t="shared" si="1023"/>
        <v>BQ$12</v>
      </c>
      <c r="BR1063" s="192" t="str">
        <f t="shared" si="1023"/>
        <v>BR$12</v>
      </c>
      <c r="BS1063" s="192" t="str">
        <f t="shared" si="1023"/>
        <v>BS$12</v>
      </c>
      <c r="BT1063" s="192" t="str">
        <f t="shared" si="1023"/>
        <v>BT$12</v>
      </c>
      <c r="BU1063" s="192" t="str">
        <f t="shared" si="1023"/>
        <v>BU$12</v>
      </c>
      <c r="BV1063" s="192" t="str">
        <f t="shared" si="1023"/>
        <v>BV$12</v>
      </c>
      <c r="BW1063" s="192" t="str">
        <f t="shared" si="1023"/>
        <v>BW$12</v>
      </c>
      <c r="BX1063" s="192" t="str">
        <f t="shared" si="1023"/>
        <v>BX$12</v>
      </c>
      <c r="BY1063" s="192" t="str">
        <f t="shared" si="1023"/>
        <v>BY$12</v>
      </c>
      <c r="BZ1063" s="192" t="str">
        <f t="shared" si="1023"/>
        <v>BZ$12</v>
      </c>
      <c r="CA1063" s="192" t="str">
        <f t="shared" si="1023"/>
        <v>CA$12</v>
      </c>
      <c r="CB1063" s="192" t="str">
        <f t="shared" si="1023"/>
        <v>CB$12</v>
      </c>
      <c r="CC1063" s="192" t="str">
        <f t="shared" si="1023"/>
        <v>CC$12</v>
      </c>
      <c r="CD1063" s="192" t="str">
        <f t="shared" si="1023"/>
        <v>CD$12</v>
      </c>
      <c r="CE1063" s="192" t="str">
        <f t="shared" ref="CE1063:CL1063" si="1024">CE$16</f>
        <v>CE$12</v>
      </c>
      <c r="CF1063" s="192" t="str">
        <f t="shared" si="1024"/>
        <v>CF$12</v>
      </c>
      <c r="CG1063" s="192" t="str">
        <f t="shared" si="1024"/>
        <v>CG$12</v>
      </c>
      <c r="CH1063" s="192" t="str">
        <f t="shared" si="1024"/>
        <v>CH$12</v>
      </c>
      <c r="CI1063" s="192" t="str">
        <f t="shared" si="1024"/>
        <v>CI$12</v>
      </c>
      <c r="CJ1063" s="192" t="str">
        <f t="shared" si="1024"/>
        <v>CJ$12</v>
      </c>
      <c r="CK1063" s="192" t="str">
        <f t="shared" si="1024"/>
        <v>CK$12</v>
      </c>
      <c r="CL1063" s="192" t="str">
        <f t="shared" si="1024"/>
        <v>CL$12</v>
      </c>
    </row>
    <row r="1064" spans="2:90" x14ac:dyDescent="0.4">
      <c r="B1064" s="168" t="s">
        <v>460</v>
      </c>
      <c r="C1064" s="193"/>
      <c r="D1064" s="193"/>
      <c r="E1064" s="193" t="s">
        <v>906</v>
      </c>
      <c r="F1064" s="193"/>
      <c r="G1064" s="193"/>
      <c r="H1064" s="193"/>
      <c r="I1064" s="194"/>
      <c r="J1064" s="194"/>
      <c r="K1064" s="195"/>
      <c r="L1064" s="195"/>
      <c r="M1064" s="195"/>
      <c r="N1064" s="195"/>
      <c r="O1064" s="195"/>
      <c r="P1064" s="195"/>
      <c r="R1064" s="195"/>
      <c r="S1064" s="192" t="str">
        <f t="shared" ref="S1064:AX1064" si="1025">S$17</f>
        <v>S$13</v>
      </c>
      <c r="T1064" s="192" t="str">
        <f t="shared" si="1025"/>
        <v>T$13</v>
      </c>
      <c r="U1064" s="192" t="str">
        <f t="shared" si="1025"/>
        <v>U$13</v>
      </c>
      <c r="V1064" s="192" t="str">
        <f t="shared" si="1025"/>
        <v>V$13</v>
      </c>
      <c r="W1064" s="192" t="str">
        <f t="shared" si="1025"/>
        <v>W$13</v>
      </c>
      <c r="X1064" s="192" t="str">
        <f t="shared" si="1025"/>
        <v>X$13</v>
      </c>
      <c r="Y1064" s="192" t="str">
        <f t="shared" si="1025"/>
        <v>Y$13</v>
      </c>
      <c r="Z1064" s="192" t="str">
        <f t="shared" si="1025"/>
        <v>Z$13</v>
      </c>
      <c r="AA1064" s="192" t="str">
        <f t="shared" si="1025"/>
        <v>AA$13</v>
      </c>
      <c r="AB1064" s="192" t="str">
        <f t="shared" si="1025"/>
        <v>AB$13</v>
      </c>
      <c r="AC1064" s="192" t="str">
        <f t="shared" si="1025"/>
        <v>AC$13</v>
      </c>
      <c r="AD1064" s="192" t="str">
        <f t="shared" si="1025"/>
        <v>AD$13</v>
      </c>
      <c r="AE1064" s="192" t="str">
        <f t="shared" si="1025"/>
        <v>AE$13</v>
      </c>
      <c r="AF1064" s="192" t="str">
        <f t="shared" si="1025"/>
        <v>AF$13</v>
      </c>
      <c r="AG1064" s="192" t="str">
        <f t="shared" si="1025"/>
        <v>AG$13</v>
      </c>
      <c r="AH1064" s="192" t="str">
        <f t="shared" si="1025"/>
        <v>AH$13</v>
      </c>
      <c r="AI1064" s="192" t="str">
        <f t="shared" si="1025"/>
        <v>AI$13</v>
      </c>
      <c r="AJ1064" s="192" t="str">
        <f t="shared" si="1025"/>
        <v>AJ$13</v>
      </c>
      <c r="AK1064" s="192" t="str">
        <f t="shared" si="1025"/>
        <v>AK$13</v>
      </c>
      <c r="AL1064" s="192" t="str">
        <f t="shared" si="1025"/>
        <v>AL$13</v>
      </c>
      <c r="AM1064" s="192" t="str">
        <f t="shared" si="1025"/>
        <v>AM$13</v>
      </c>
      <c r="AN1064" s="192" t="str">
        <f t="shared" si="1025"/>
        <v>AN$13</v>
      </c>
      <c r="AO1064" s="192" t="str">
        <f t="shared" si="1025"/>
        <v>AO$13</v>
      </c>
      <c r="AP1064" s="192" t="str">
        <f t="shared" si="1025"/>
        <v>AP$13</v>
      </c>
      <c r="AQ1064" s="192" t="str">
        <f t="shared" si="1025"/>
        <v>AQ$13</v>
      </c>
      <c r="AR1064" s="192" t="str">
        <f t="shared" si="1025"/>
        <v>AR$13</v>
      </c>
      <c r="AS1064" s="192" t="str">
        <f t="shared" si="1025"/>
        <v>AS$13</v>
      </c>
      <c r="AT1064" s="192" t="str">
        <f t="shared" si="1025"/>
        <v>AT$13</v>
      </c>
      <c r="AU1064" s="192" t="str">
        <f t="shared" si="1025"/>
        <v>AU$13</v>
      </c>
      <c r="AV1064" s="192" t="str">
        <f t="shared" si="1025"/>
        <v>AV$13</v>
      </c>
      <c r="AW1064" s="192" t="str">
        <f t="shared" si="1025"/>
        <v>AW$13</v>
      </c>
      <c r="AX1064" s="192" t="str">
        <f t="shared" si="1025"/>
        <v>AX$13</v>
      </c>
      <c r="AY1064" s="192" t="str">
        <f t="shared" ref="AY1064:CD1064" si="1026">AY$17</f>
        <v>AY$13</v>
      </c>
      <c r="AZ1064" s="192" t="str">
        <f t="shared" si="1026"/>
        <v>AZ$13</v>
      </c>
      <c r="BA1064" s="192" t="str">
        <f t="shared" si="1026"/>
        <v>BA$13</v>
      </c>
      <c r="BB1064" s="192" t="str">
        <f t="shared" si="1026"/>
        <v>BB$13</v>
      </c>
      <c r="BC1064" s="192" t="str">
        <f t="shared" si="1026"/>
        <v>BC$13</v>
      </c>
      <c r="BD1064" s="192" t="str">
        <f t="shared" si="1026"/>
        <v>BD$13</v>
      </c>
      <c r="BE1064" s="192" t="str">
        <f t="shared" si="1026"/>
        <v>BE$13</v>
      </c>
      <c r="BF1064" s="192" t="str">
        <f t="shared" si="1026"/>
        <v>BF$13</v>
      </c>
      <c r="BG1064" s="192" t="str">
        <f t="shared" si="1026"/>
        <v>BG$13</v>
      </c>
      <c r="BH1064" s="192" t="str">
        <f t="shared" si="1026"/>
        <v>BH$13</v>
      </c>
      <c r="BI1064" s="192" t="str">
        <f t="shared" si="1026"/>
        <v>BI$13</v>
      </c>
      <c r="BJ1064" s="192" t="str">
        <f t="shared" si="1026"/>
        <v>BJ$13</v>
      </c>
      <c r="BK1064" s="192" t="str">
        <f t="shared" si="1026"/>
        <v>BK$13</v>
      </c>
      <c r="BL1064" s="192" t="str">
        <f t="shared" si="1026"/>
        <v>BL$13</v>
      </c>
      <c r="BM1064" s="192" t="str">
        <f t="shared" si="1026"/>
        <v>BM$13</v>
      </c>
      <c r="BN1064" s="192" t="str">
        <f t="shared" si="1026"/>
        <v>BN$13</v>
      </c>
      <c r="BO1064" s="192" t="str">
        <f t="shared" si="1026"/>
        <v>BO$13</v>
      </c>
      <c r="BP1064" s="192" t="str">
        <f t="shared" si="1026"/>
        <v>BP$13</v>
      </c>
      <c r="BQ1064" s="192" t="str">
        <f t="shared" si="1026"/>
        <v>BQ$13</v>
      </c>
      <c r="BR1064" s="192" t="str">
        <f t="shared" si="1026"/>
        <v>BR$13</v>
      </c>
      <c r="BS1064" s="192" t="str">
        <f t="shared" si="1026"/>
        <v>BS$13</v>
      </c>
      <c r="BT1064" s="192" t="str">
        <f t="shared" si="1026"/>
        <v>BT$13</v>
      </c>
      <c r="BU1064" s="192" t="str">
        <f t="shared" si="1026"/>
        <v>BU$13</v>
      </c>
      <c r="BV1064" s="192" t="str">
        <f t="shared" si="1026"/>
        <v>BV$13</v>
      </c>
      <c r="BW1064" s="192" t="str">
        <f t="shared" si="1026"/>
        <v>BW$13</v>
      </c>
      <c r="BX1064" s="192" t="str">
        <f t="shared" si="1026"/>
        <v>BX$13</v>
      </c>
      <c r="BY1064" s="192" t="str">
        <f t="shared" si="1026"/>
        <v>BY$13</v>
      </c>
      <c r="BZ1064" s="192" t="str">
        <f t="shared" si="1026"/>
        <v>BZ$13</v>
      </c>
      <c r="CA1064" s="192" t="str">
        <f t="shared" si="1026"/>
        <v>CA$13</v>
      </c>
      <c r="CB1064" s="192" t="str">
        <f t="shared" si="1026"/>
        <v>CB$13</v>
      </c>
      <c r="CC1064" s="192" t="str">
        <f t="shared" si="1026"/>
        <v>CC$13</v>
      </c>
      <c r="CD1064" s="192" t="str">
        <f t="shared" si="1026"/>
        <v>CD$13</v>
      </c>
      <c r="CE1064" s="192" t="str">
        <f t="shared" ref="CE1064:CL1064" si="1027">CE$17</f>
        <v>CE$13</v>
      </c>
      <c r="CF1064" s="192" t="str">
        <f t="shared" si="1027"/>
        <v>CF$13</v>
      </c>
      <c r="CG1064" s="192" t="str">
        <f t="shared" si="1027"/>
        <v>CG$13</v>
      </c>
      <c r="CH1064" s="192" t="str">
        <f t="shared" si="1027"/>
        <v>CH$13</v>
      </c>
      <c r="CI1064" s="192" t="str">
        <f t="shared" si="1027"/>
        <v>CI$13</v>
      </c>
      <c r="CJ1064" s="192" t="str">
        <f t="shared" si="1027"/>
        <v>CJ$13</v>
      </c>
      <c r="CK1064" s="192" t="str">
        <f t="shared" si="1027"/>
        <v>CK$13</v>
      </c>
      <c r="CL1064" s="192" t="str">
        <f t="shared" si="1027"/>
        <v>CL$13</v>
      </c>
    </row>
    <row r="1065" spans="2:90" x14ac:dyDescent="0.4">
      <c r="B1065" s="168" t="s">
        <v>488</v>
      </c>
      <c r="C1065" s="193"/>
      <c r="D1065" s="193"/>
      <c r="E1065" s="193" t="s">
        <v>906</v>
      </c>
      <c r="F1065" s="193"/>
      <c r="G1065" s="193"/>
      <c r="H1065" s="193"/>
      <c r="I1065" s="194"/>
      <c r="J1065" s="194"/>
      <c r="K1065" s="195"/>
      <c r="L1065" s="195"/>
      <c r="M1065" s="195"/>
      <c r="N1065" s="195"/>
      <c r="O1065" s="195"/>
      <c r="P1065" s="195"/>
      <c r="R1065" s="195"/>
      <c r="S1065" s="183"/>
      <c r="T1065" s="183"/>
      <c r="U1065" s="183"/>
      <c r="V1065" s="183"/>
      <c r="W1065" s="183"/>
      <c r="X1065" s="183"/>
      <c r="Y1065" s="183"/>
      <c r="Z1065" s="183"/>
      <c r="AA1065" s="183"/>
      <c r="AB1065" s="183"/>
      <c r="AC1065" s="183"/>
      <c r="AD1065" s="183"/>
      <c r="AE1065" s="183"/>
      <c r="AF1065" s="183"/>
      <c r="AG1065" s="183"/>
      <c r="AH1065" s="183"/>
      <c r="AI1065" s="183"/>
      <c r="AJ1065" s="183"/>
      <c r="AK1065" s="183"/>
      <c r="AL1065" s="183"/>
      <c r="AM1065" s="183"/>
      <c r="AN1065" s="183"/>
      <c r="AO1065" s="183"/>
      <c r="AP1065" s="183"/>
      <c r="AQ1065" s="183"/>
      <c r="AR1065" s="183"/>
      <c r="AS1065" s="183"/>
      <c r="AT1065" s="183"/>
      <c r="AU1065" s="183"/>
      <c r="AV1065" s="183"/>
      <c r="AW1065" s="183"/>
      <c r="AX1065" s="183"/>
      <c r="AY1065" s="183"/>
      <c r="AZ1065" s="183"/>
      <c r="BA1065" s="183"/>
      <c r="BB1065" s="183"/>
      <c r="BC1065" s="183"/>
      <c r="BD1065" s="183"/>
      <c r="BE1065" s="183"/>
      <c r="BF1065" s="183"/>
      <c r="BG1065" s="183"/>
      <c r="BH1065" s="183"/>
      <c r="BI1065" s="183"/>
      <c r="BJ1065" s="183"/>
      <c r="BK1065" s="183"/>
      <c r="BL1065" s="183"/>
      <c r="BM1065" s="183"/>
      <c r="BN1065" s="183"/>
      <c r="BO1065" s="183"/>
      <c r="BP1065" s="183"/>
      <c r="BQ1065" s="183"/>
      <c r="BR1065" s="183"/>
      <c r="BS1065" s="183"/>
      <c r="BT1065" s="183"/>
      <c r="BU1065" s="183"/>
      <c r="BV1065" s="183"/>
      <c r="BW1065" s="183"/>
      <c r="BX1065" s="183"/>
      <c r="BY1065" s="183"/>
      <c r="BZ1065" s="183"/>
      <c r="CA1065" s="183"/>
      <c r="CB1065" s="183"/>
      <c r="CC1065" s="183"/>
      <c r="CD1065" s="183"/>
      <c r="CE1065" s="183"/>
      <c r="CF1065" s="183"/>
      <c r="CG1065" s="183"/>
      <c r="CH1065" s="183"/>
      <c r="CI1065" s="183"/>
      <c r="CJ1065" s="183"/>
      <c r="CK1065" s="183"/>
      <c r="CL1065" s="183"/>
    </row>
    <row r="1066" spans="2:90" x14ac:dyDescent="0.4">
      <c r="B1066" s="168" t="s">
        <v>501</v>
      </c>
      <c r="C1066" s="193"/>
      <c r="D1066" s="193"/>
      <c r="E1066" s="193" t="s">
        <v>906</v>
      </c>
      <c r="F1066" s="193"/>
      <c r="G1066" s="193"/>
      <c r="H1066" s="193"/>
      <c r="I1066" s="194"/>
      <c r="J1066" s="194"/>
      <c r="K1066" s="195"/>
      <c r="L1066" s="195"/>
      <c r="M1066" s="195"/>
      <c r="N1066" s="195"/>
      <c r="O1066" s="195"/>
      <c r="P1066" s="195"/>
      <c r="R1066" s="195"/>
      <c r="S1066" s="183"/>
      <c r="T1066" s="183"/>
      <c r="U1066" s="183"/>
      <c r="V1066" s="183"/>
      <c r="W1066" s="183"/>
      <c r="X1066" s="183"/>
      <c r="Y1066" s="183"/>
      <c r="Z1066" s="183"/>
      <c r="AA1066" s="183"/>
      <c r="AB1066" s="183"/>
      <c r="AC1066" s="183"/>
      <c r="AD1066" s="183"/>
      <c r="AE1066" s="183"/>
      <c r="AF1066" s="183"/>
      <c r="AG1066" s="183"/>
      <c r="AH1066" s="183"/>
      <c r="AI1066" s="183"/>
      <c r="AJ1066" s="183"/>
      <c r="AK1066" s="183"/>
      <c r="AL1066" s="183"/>
      <c r="AM1066" s="183"/>
      <c r="AN1066" s="183"/>
      <c r="AO1066" s="183"/>
      <c r="AP1066" s="183"/>
      <c r="AQ1066" s="183"/>
      <c r="AR1066" s="183"/>
      <c r="AS1066" s="183"/>
      <c r="AT1066" s="183"/>
      <c r="AU1066" s="183"/>
      <c r="AV1066" s="183"/>
      <c r="AW1066" s="183"/>
      <c r="AX1066" s="183"/>
      <c r="AY1066" s="183"/>
      <c r="AZ1066" s="183"/>
      <c r="BA1066" s="183"/>
      <c r="BB1066" s="183"/>
      <c r="BC1066" s="183"/>
      <c r="BD1066" s="183"/>
      <c r="BE1066" s="183"/>
      <c r="BF1066" s="183"/>
      <c r="BG1066" s="183"/>
      <c r="BH1066" s="183"/>
      <c r="BI1066" s="183"/>
      <c r="BJ1066" s="183"/>
      <c r="BK1066" s="183"/>
      <c r="BL1066" s="183"/>
      <c r="BM1066" s="183"/>
      <c r="BN1066" s="183"/>
      <c r="BO1066" s="183"/>
      <c r="BP1066" s="183"/>
      <c r="BQ1066" s="183"/>
      <c r="BR1066" s="183"/>
      <c r="BS1066" s="183"/>
      <c r="BT1066" s="183"/>
      <c r="BU1066" s="183"/>
      <c r="BV1066" s="183"/>
      <c r="BW1066" s="183"/>
      <c r="BX1066" s="183"/>
      <c r="BY1066" s="183"/>
      <c r="BZ1066" s="183"/>
      <c r="CA1066" s="183"/>
      <c r="CB1066" s="183"/>
      <c r="CC1066" s="183"/>
      <c r="CD1066" s="183"/>
      <c r="CE1066" s="183"/>
      <c r="CF1066" s="183"/>
      <c r="CG1066" s="183"/>
      <c r="CH1066" s="183"/>
      <c r="CI1066" s="183"/>
      <c r="CJ1066" s="183"/>
      <c r="CK1066" s="183"/>
      <c r="CL1066" s="183"/>
    </row>
    <row r="1067" spans="2:90" x14ac:dyDescent="0.4">
      <c r="B1067" s="168" t="s">
        <v>461</v>
      </c>
      <c r="C1067" s="193"/>
      <c r="D1067" s="193"/>
      <c r="E1067" s="193" t="s">
        <v>906</v>
      </c>
      <c r="F1067" s="193"/>
      <c r="G1067" s="193"/>
      <c r="H1067" s="193"/>
      <c r="I1067" s="194"/>
      <c r="J1067" s="194"/>
      <c r="K1067" s="195"/>
      <c r="L1067" s="195"/>
      <c r="M1067" s="195"/>
      <c r="N1067" s="195"/>
      <c r="O1067" s="195"/>
      <c r="P1067" s="195"/>
      <c r="R1067" s="195"/>
      <c r="S1067" s="183" t="str">
        <f t="shared" ref="S1067:AX1067" si="1028">S$18</f>
        <v>S$14</v>
      </c>
      <c r="T1067" s="183" t="str">
        <f t="shared" si="1028"/>
        <v>T$14</v>
      </c>
      <c r="U1067" s="183" t="str">
        <f t="shared" si="1028"/>
        <v>U$14</v>
      </c>
      <c r="V1067" s="183" t="str">
        <f t="shared" si="1028"/>
        <v>V$14</v>
      </c>
      <c r="W1067" s="183" t="str">
        <f t="shared" si="1028"/>
        <v>W$14</v>
      </c>
      <c r="X1067" s="183" t="str">
        <f t="shared" si="1028"/>
        <v>X$14</v>
      </c>
      <c r="Y1067" s="183" t="str">
        <f t="shared" si="1028"/>
        <v>Y$14</v>
      </c>
      <c r="Z1067" s="183" t="str">
        <f t="shared" si="1028"/>
        <v>Z$14</v>
      </c>
      <c r="AA1067" s="183" t="str">
        <f t="shared" si="1028"/>
        <v>AA$14</v>
      </c>
      <c r="AB1067" s="183" t="str">
        <f t="shared" si="1028"/>
        <v>AB$14</v>
      </c>
      <c r="AC1067" s="183" t="str">
        <f t="shared" si="1028"/>
        <v>AC$14</v>
      </c>
      <c r="AD1067" s="183" t="str">
        <f t="shared" si="1028"/>
        <v>AD$14</v>
      </c>
      <c r="AE1067" s="183" t="str">
        <f t="shared" si="1028"/>
        <v>AE$14</v>
      </c>
      <c r="AF1067" s="183" t="str">
        <f t="shared" si="1028"/>
        <v>AF$14</v>
      </c>
      <c r="AG1067" s="183" t="str">
        <f t="shared" si="1028"/>
        <v>AG$14</v>
      </c>
      <c r="AH1067" s="183" t="str">
        <f t="shared" si="1028"/>
        <v>AH$14</v>
      </c>
      <c r="AI1067" s="183" t="str">
        <f t="shared" si="1028"/>
        <v>AI$14</v>
      </c>
      <c r="AJ1067" s="183" t="str">
        <f t="shared" si="1028"/>
        <v>AJ$14</v>
      </c>
      <c r="AK1067" s="183" t="str">
        <f t="shared" si="1028"/>
        <v>AK$14</v>
      </c>
      <c r="AL1067" s="183" t="str">
        <f t="shared" si="1028"/>
        <v>AL$14</v>
      </c>
      <c r="AM1067" s="183" t="str">
        <f t="shared" si="1028"/>
        <v>AM$14</v>
      </c>
      <c r="AN1067" s="183" t="str">
        <f t="shared" si="1028"/>
        <v>AN$14</v>
      </c>
      <c r="AO1067" s="183" t="str">
        <f t="shared" si="1028"/>
        <v>AO$14</v>
      </c>
      <c r="AP1067" s="183" t="str">
        <f t="shared" si="1028"/>
        <v>AP$14</v>
      </c>
      <c r="AQ1067" s="183" t="str">
        <f t="shared" si="1028"/>
        <v>AQ$14</v>
      </c>
      <c r="AR1067" s="183" t="str">
        <f t="shared" si="1028"/>
        <v>AR$14</v>
      </c>
      <c r="AS1067" s="183" t="str">
        <f t="shared" si="1028"/>
        <v>AS$14</v>
      </c>
      <c r="AT1067" s="183" t="str">
        <f t="shared" si="1028"/>
        <v>AT$14</v>
      </c>
      <c r="AU1067" s="183" t="str">
        <f t="shared" si="1028"/>
        <v>AU$14</v>
      </c>
      <c r="AV1067" s="183" t="str">
        <f t="shared" si="1028"/>
        <v>AV$14</v>
      </c>
      <c r="AW1067" s="183" t="str">
        <f t="shared" si="1028"/>
        <v>AW$14</v>
      </c>
      <c r="AX1067" s="183" t="str">
        <f t="shared" si="1028"/>
        <v>AX$14</v>
      </c>
      <c r="AY1067" s="183" t="str">
        <f t="shared" ref="AY1067:CD1067" si="1029">AY$18</f>
        <v>AY$14</v>
      </c>
      <c r="AZ1067" s="183" t="str">
        <f t="shared" si="1029"/>
        <v>AZ$14</v>
      </c>
      <c r="BA1067" s="183" t="str">
        <f t="shared" si="1029"/>
        <v>BA$14</v>
      </c>
      <c r="BB1067" s="183" t="str">
        <f t="shared" si="1029"/>
        <v>BB$14</v>
      </c>
      <c r="BC1067" s="183" t="str">
        <f t="shared" si="1029"/>
        <v>BC$14</v>
      </c>
      <c r="BD1067" s="183" t="str">
        <f t="shared" si="1029"/>
        <v>BD$14</v>
      </c>
      <c r="BE1067" s="183" t="str">
        <f t="shared" si="1029"/>
        <v>BE$14</v>
      </c>
      <c r="BF1067" s="183" t="str">
        <f t="shared" si="1029"/>
        <v>BF$14</v>
      </c>
      <c r="BG1067" s="183" t="str">
        <f t="shared" si="1029"/>
        <v>BG$14</v>
      </c>
      <c r="BH1067" s="183" t="str">
        <f t="shared" si="1029"/>
        <v>BH$14</v>
      </c>
      <c r="BI1067" s="183" t="str">
        <f t="shared" si="1029"/>
        <v>BI$14</v>
      </c>
      <c r="BJ1067" s="183" t="str">
        <f t="shared" si="1029"/>
        <v>BJ$14</v>
      </c>
      <c r="BK1067" s="183" t="str">
        <f t="shared" si="1029"/>
        <v>BK$14</v>
      </c>
      <c r="BL1067" s="183" t="str">
        <f t="shared" si="1029"/>
        <v>BL$14</v>
      </c>
      <c r="BM1067" s="183" t="str">
        <f t="shared" si="1029"/>
        <v>BM$14</v>
      </c>
      <c r="BN1067" s="183" t="str">
        <f t="shared" si="1029"/>
        <v>BN$14</v>
      </c>
      <c r="BO1067" s="183" t="str">
        <f t="shared" si="1029"/>
        <v>BO$14</v>
      </c>
      <c r="BP1067" s="183" t="str">
        <f t="shared" si="1029"/>
        <v>BP$14</v>
      </c>
      <c r="BQ1067" s="183" t="str">
        <f t="shared" si="1029"/>
        <v>BQ$14</v>
      </c>
      <c r="BR1067" s="183" t="str">
        <f t="shared" si="1029"/>
        <v>BR$14</v>
      </c>
      <c r="BS1067" s="183" t="str">
        <f t="shared" si="1029"/>
        <v>BS$14</v>
      </c>
      <c r="BT1067" s="183" t="str">
        <f t="shared" si="1029"/>
        <v>BT$14</v>
      </c>
      <c r="BU1067" s="183" t="str">
        <f t="shared" si="1029"/>
        <v>BU$14</v>
      </c>
      <c r="BV1067" s="183" t="str">
        <f t="shared" si="1029"/>
        <v>BV$14</v>
      </c>
      <c r="BW1067" s="183" t="str">
        <f t="shared" si="1029"/>
        <v>BW$14</v>
      </c>
      <c r="BX1067" s="183" t="str">
        <f t="shared" si="1029"/>
        <v>BX$14</v>
      </c>
      <c r="BY1067" s="183" t="str">
        <f t="shared" si="1029"/>
        <v>BY$14</v>
      </c>
      <c r="BZ1067" s="183" t="str">
        <f t="shared" si="1029"/>
        <v>BZ$14</v>
      </c>
      <c r="CA1067" s="183" t="str">
        <f t="shared" si="1029"/>
        <v>CA$14</v>
      </c>
      <c r="CB1067" s="183" t="str">
        <f t="shared" si="1029"/>
        <v>CB$14</v>
      </c>
      <c r="CC1067" s="183" t="str">
        <f t="shared" si="1029"/>
        <v>CC$14</v>
      </c>
      <c r="CD1067" s="183" t="str">
        <f t="shared" si="1029"/>
        <v>CD$14</v>
      </c>
      <c r="CE1067" s="183" t="str">
        <f t="shared" ref="CE1067:CL1067" si="1030">CE$18</f>
        <v>CE$14</v>
      </c>
      <c r="CF1067" s="183" t="str">
        <f t="shared" si="1030"/>
        <v>CF$14</v>
      </c>
      <c r="CG1067" s="183" t="str">
        <f t="shared" si="1030"/>
        <v>CG$14</v>
      </c>
      <c r="CH1067" s="183" t="str">
        <f t="shared" si="1030"/>
        <v>CH$14</v>
      </c>
      <c r="CI1067" s="183" t="str">
        <f t="shared" si="1030"/>
        <v>CI$14</v>
      </c>
      <c r="CJ1067" s="183" t="str">
        <f t="shared" si="1030"/>
        <v>CJ$14</v>
      </c>
      <c r="CK1067" s="183" t="str">
        <f t="shared" si="1030"/>
        <v>CK$14</v>
      </c>
      <c r="CL1067" s="183" t="str">
        <f t="shared" si="1030"/>
        <v>CL$14</v>
      </c>
    </row>
    <row r="1068" spans="2:90" x14ac:dyDescent="0.4">
      <c r="B1068" s="168" t="s">
        <v>462</v>
      </c>
      <c r="C1068" s="193"/>
      <c r="D1068" s="193"/>
      <c r="E1068" s="193" t="s">
        <v>906</v>
      </c>
      <c r="F1068" s="193"/>
      <c r="G1068" s="193"/>
      <c r="H1068" s="193"/>
      <c r="I1068" s="194"/>
      <c r="J1068" s="194"/>
      <c r="K1068" s="195"/>
      <c r="L1068" s="195"/>
      <c r="M1068" s="195"/>
      <c r="N1068" s="195"/>
      <c r="O1068" s="195"/>
      <c r="P1068" s="195"/>
      <c r="R1068" s="195"/>
      <c r="S1068" s="183" t="str">
        <f t="shared" ref="S1068:AX1068" si="1031">S$19</f>
        <v>S$15</v>
      </c>
      <c r="T1068" s="183" t="str">
        <f t="shared" si="1031"/>
        <v>T$15</v>
      </c>
      <c r="U1068" s="183" t="str">
        <f t="shared" si="1031"/>
        <v>U$15</v>
      </c>
      <c r="V1068" s="183" t="str">
        <f t="shared" si="1031"/>
        <v>V$15</v>
      </c>
      <c r="W1068" s="183" t="str">
        <f t="shared" si="1031"/>
        <v>W$15</v>
      </c>
      <c r="X1068" s="183" t="str">
        <f t="shared" si="1031"/>
        <v>X$15</v>
      </c>
      <c r="Y1068" s="183" t="str">
        <f t="shared" si="1031"/>
        <v>Y$15</v>
      </c>
      <c r="Z1068" s="183" t="str">
        <f t="shared" si="1031"/>
        <v>Z$15</v>
      </c>
      <c r="AA1068" s="183" t="str">
        <f t="shared" si="1031"/>
        <v>AA$15</v>
      </c>
      <c r="AB1068" s="183" t="str">
        <f t="shared" si="1031"/>
        <v>AB$15</v>
      </c>
      <c r="AC1068" s="183" t="str">
        <f t="shared" si="1031"/>
        <v>AC$15</v>
      </c>
      <c r="AD1068" s="183" t="str">
        <f t="shared" si="1031"/>
        <v>AD$15</v>
      </c>
      <c r="AE1068" s="183" t="str">
        <f t="shared" si="1031"/>
        <v>AE$15</v>
      </c>
      <c r="AF1068" s="183" t="str">
        <f t="shared" si="1031"/>
        <v>AF$15</v>
      </c>
      <c r="AG1068" s="183" t="str">
        <f t="shared" si="1031"/>
        <v>AG$15</v>
      </c>
      <c r="AH1068" s="183" t="str">
        <f t="shared" si="1031"/>
        <v>AH$15</v>
      </c>
      <c r="AI1068" s="183" t="str">
        <f t="shared" si="1031"/>
        <v>AI$15</v>
      </c>
      <c r="AJ1068" s="183" t="str">
        <f t="shared" si="1031"/>
        <v>AJ$15</v>
      </c>
      <c r="AK1068" s="183" t="str">
        <f t="shared" si="1031"/>
        <v>AK$15</v>
      </c>
      <c r="AL1068" s="183" t="str">
        <f t="shared" si="1031"/>
        <v>AL$15</v>
      </c>
      <c r="AM1068" s="183" t="str">
        <f t="shared" si="1031"/>
        <v>AM$15</v>
      </c>
      <c r="AN1068" s="183" t="str">
        <f t="shared" si="1031"/>
        <v>AN$15</v>
      </c>
      <c r="AO1068" s="183" t="str">
        <f t="shared" si="1031"/>
        <v>AO$15</v>
      </c>
      <c r="AP1068" s="183" t="str">
        <f t="shared" si="1031"/>
        <v>AP$15</v>
      </c>
      <c r="AQ1068" s="183" t="str">
        <f t="shared" si="1031"/>
        <v>AQ$15</v>
      </c>
      <c r="AR1068" s="183" t="str">
        <f t="shared" si="1031"/>
        <v>AR$15</v>
      </c>
      <c r="AS1068" s="183" t="str">
        <f t="shared" si="1031"/>
        <v>AS$15</v>
      </c>
      <c r="AT1068" s="183" t="str">
        <f t="shared" si="1031"/>
        <v>AT$15</v>
      </c>
      <c r="AU1068" s="183" t="str">
        <f t="shared" si="1031"/>
        <v>AU$15</v>
      </c>
      <c r="AV1068" s="183" t="str">
        <f t="shared" si="1031"/>
        <v>AV$15</v>
      </c>
      <c r="AW1068" s="183" t="str">
        <f t="shared" si="1031"/>
        <v>AW$15</v>
      </c>
      <c r="AX1068" s="183" t="str">
        <f t="shared" si="1031"/>
        <v>AX$15</v>
      </c>
      <c r="AY1068" s="183" t="str">
        <f t="shared" ref="AY1068:CD1068" si="1032">AY$19</f>
        <v>AY$15</v>
      </c>
      <c r="AZ1068" s="183" t="str">
        <f t="shared" si="1032"/>
        <v>AZ$15</v>
      </c>
      <c r="BA1068" s="183" t="str">
        <f t="shared" si="1032"/>
        <v>BA$15</v>
      </c>
      <c r="BB1068" s="183" t="str">
        <f t="shared" si="1032"/>
        <v>BB$15</v>
      </c>
      <c r="BC1068" s="183" t="str">
        <f t="shared" si="1032"/>
        <v>BC$15</v>
      </c>
      <c r="BD1068" s="183" t="str">
        <f t="shared" si="1032"/>
        <v>BD$15</v>
      </c>
      <c r="BE1068" s="183" t="str">
        <f t="shared" si="1032"/>
        <v>BE$15</v>
      </c>
      <c r="BF1068" s="183" t="str">
        <f t="shared" si="1032"/>
        <v>BF$15</v>
      </c>
      <c r="BG1068" s="183" t="str">
        <f t="shared" si="1032"/>
        <v>BG$15</v>
      </c>
      <c r="BH1068" s="183" t="str">
        <f t="shared" si="1032"/>
        <v>BH$15</v>
      </c>
      <c r="BI1068" s="183" t="str">
        <f t="shared" si="1032"/>
        <v>BI$15</v>
      </c>
      <c r="BJ1068" s="183" t="str">
        <f t="shared" si="1032"/>
        <v>BJ$15</v>
      </c>
      <c r="BK1068" s="183" t="str">
        <f t="shared" si="1032"/>
        <v>BK$15</v>
      </c>
      <c r="BL1068" s="183" t="str">
        <f t="shared" si="1032"/>
        <v>BL$15</v>
      </c>
      <c r="BM1068" s="183" t="str">
        <f t="shared" si="1032"/>
        <v>BM$15</v>
      </c>
      <c r="BN1068" s="183" t="str">
        <f t="shared" si="1032"/>
        <v>BN$15</v>
      </c>
      <c r="BO1068" s="183" t="str">
        <f t="shared" si="1032"/>
        <v>BO$15</v>
      </c>
      <c r="BP1068" s="183" t="str">
        <f t="shared" si="1032"/>
        <v>BP$15</v>
      </c>
      <c r="BQ1068" s="183" t="str">
        <f t="shared" si="1032"/>
        <v>BQ$15</v>
      </c>
      <c r="BR1068" s="183" t="str">
        <f t="shared" si="1032"/>
        <v>BR$15</v>
      </c>
      <c r="BS1068" s="183" t="str">
        <f t="shared" si="1032"/>
        <v>BS$15</v>
      </c>
      <c r="BT1068" s="183" t="str">
        <f t="shared" si="1032"/>
        <v>BT$15</v>
      </c>
      <c r="BU1068" s="183" t="str">
        <f t="shared" si="1032"/>
        <v>BU$15</v>
      </c>
      <c r="BV1068" s="183" t="str">
        <f t="shared" si="1032"/>
        <v>BV$15</v>
      </c>
      <c r="BW1068" s="183" t="str">
        <f t="shared" si="1032"/>
        <v>BW$15</v>
      </c>
      <c r="BX1068" s="183" t="str">
        <f t="shared" si="1032"/>
        <v>BX$15</v>
      </c>
      <c r="BY1068" s="183" t="str">
        <f t="shared" si="1032"/>
        <v>BY$15</v>
      </c>
      <c r="BZ1068" s="183" t="str">
        <f t="shared" si="1032"/>
        <v>BZ$15</v>
      </c>
      <c r="CA1068" s="183" t="str">
        <f t="shared" si="1032"/>
        <v>CA$15</v>
      </c>
      <c r="CB1068" s="183" t="str">
        <f t="shared" si="1032"/>
        <v>CB$15</v>
      </c>
      <c r="CC1068" s="183" t="str">
        <f t="shared" si="1032"/>
        <v>CC$15</v>
      </c>
      <c r="CD1068" s="183" t="str">
        <f t="shared" si="1032"/>
        <v>CD$15</v>
      </c>
      <c r="CE1068" s="183" t="str">
        <f t="shared" ref="CE1068:CL1068" si="1033">CE$19</f>
        <v>CE$15</v>
      </c>
      <c r="CF1068" s="183" t="str">
        <f t="shared" si="1033"/>
        <v>CF$15</v>
      </c>
      <c r="CG1068" s="183" t="str">
        <f t="shared" si="1033"/>
        <v>CG$15</v>
      </c>
      <c r="CH1068" s="183" t="str">
        <f t="shared" si="1033"/>
        <v>CH$15</v>
      </c>
      <c r="CI1068" s="183" t="str">
        <f t="shared" si="1033"/>
        <v>CI$15</v>
      </c>
      <c r="CJ1068" s="183" t="str">
        <f t="shared" si="1033"/>
        <v>CJ$15</v>
      </c>
      <c r="CK1068" s="183" t="str">
        <f t="shared" si="1033"/>
        <v>CK$15</v>
      </c>
      <c r="CL1068" s="183" t="str">
        <f t="shared" si="1033"/>
        <v>CL$15</v>
      </c>
    </row>
    <row r="1069" spans="2:90" x14ac:dyDescent="0.4">
      <c r="B1069" s="70" t="s">
        <v>749</v>
      </c>
      <c r="C1069" s="48"/>
      <c r="D1069" s="48" t="s">
        <v>731</v>
      </c>
      <c r="E1069" s="48" t="s">
        <v>731</v>
      </c>
      <c r="F1069" s="48" t="s">
        <v>411</v>
      </c>
      <c r="G1069" s="48" t="s">
        <v>81</v>
      </c>
      <c r="H1069" s="48"/>
      <c r="I1069" s="277"/>
      <c r="J1069" s="277"/>
      <c r="K1069" s="48"/>
      <c r="L1069" s="48"/>
      <c r="M1069" s="48"/>
      <c r="N1069" s="48"/>
      <c r="O1069" s="48"/>
      <c r="P1069" s="48"/>
      <c r="R1069" s="70"/>
      <c r="S1069" s="70"/>
      <c r="T1069" s="70"/>
      <c r="U1069" s="70"/>
      <c r="V1069" s="70"/>
      <c r="W1069" s="70"/>
      <c r="X1069" s="70"/>
      <c r="Y1069" s="70"/>
      <c r="Z1069" s="70"/>
      <c r="AA1069" s="70"/>
      <c r="AB1069" s="70"/>
      <c r="AC1069" s="70"/>
      <c r="AD1069" s="70"/>
      <c r="AE1069" s="70"/>
      <c r="AF1069" s="70"/>
      <c r="AG1069" s="70"/>
      <c r="AH1069" s="70"/>
      <c r="AI1069" s="70"/>
      <c r="AJ1069" s="70"/>
      <c r="AK1069" s="70"/>
      <c r="AL1069" s="70"/>
      <c r="AM1069" s="70"/>
      <c r="AN1069" s="70"/>
      <c r="AO1069" s="70"/>
      <c r="AP1069" s="70"/>
      <c r="AQ1069" s="70"/>
      <c r="AR1069" s="70"/>
      <c r="AS1069" s="70"/>
      <c r="AT1069" s="70"/>
      <c r="AU1069" s="70"/>
      <c r="AV1069" s="70"/>
      <c r="AW1069" s="70"/>
      <c r="AX1069" s="70"/>
      <c r="AY1069" s="70"/>
      <c r="AZ1069" s="70"/>
      <c r="BA1069" s="70"/>
      <c r="BB1069" s="70"/>
      <c r="BC1069" s="70"/>
      <c r="BD1069" s="70"/>
      <c r="BE1069" s="70"/>
      <c r="BF1069" s="70"/>
      <c r="BG1069" s="70"/>
      <c r="BH1069" s="70"/>
      <c r="BI1069" s="70"/>
      <c r="BJ1069" s="70"/>
      <c r="BK1069" s="70"/>
      <c r="BL1069" s="70"/>
      <c r="BM1069" s="70"/>
      <c r="BN1069" s="70"/>
      <c r="BO1069" s="70"/>
      <c r="BP1069" s="70"/>
      <c r="BQ1069" s="70"/>
      <c r="BR1069" s="70"/>
      <c r="BS1069" s="70"/>
      <c r="BT1069" s="70"/>
      <c r="BU1069" s="70"/>
      <c r="BV1069" s="70"/>
      <c r="BW1069" s="70"/>
      <c r="BX1069" s="70"/>
      <c r="BY1069" s="70"/>
      <c r="BZ1069" s="70"/>
      <c r="CA1069" s="70"/>
      <c r="CB1069" s="70"/>
      <c r="CC1069" s="70"/>
      <c r="CD1069" s="70"/>
      <c r="CE1069" s="70"/>
      <c r="CF1069" s="70"/>
      <c r="CG1069" s="70"/>
      <c r="CH1069" s="70"/>
      <c r="CI1069" s="70"/>
      <c r="CJ1069" s="70"/>
      <c r="CK1069" s="70"/>
      <c r="CL1069" s="70"/>
    </row>
    <row r="1070" spans="2:90" x14ac:dyDescent="0.4">
      <c r="B1070" s="139" t="str">
        <f>"# of "&amp;B1075&amp;"s"</f>
        <v># of units</v>
      </c>
      <c r="C1070" s="12" t="s">
        <v>80</v>
      </c>
      <c r="D1070" s="12" t="s">
        <v>731</v>
      </c>
      <c r="E1070" s="12" t="s">
        <v>906</v>
      </c>
      <c r="F1070" s="12"/>
      <c r="G1070" s="12" t="s">
        <v>330</v>
      </c>
      <c r="H1070" s="12"/>
      <c r="I1070" s="60"/>
      <c r="J1070" s="60"/>
      <c r="K1070" s="15">
        <f>SUMIF($3:$3,K$2,1070:1070)</f>
        <v>0</v>
      </c>
      <c r="L1070" s="15">
        <f>SUMIF($3:$3,L$2,1070:1070)</f>
        <v>0</v>
      </c>
      <c r="M1070" s="15">
        <f>SUMIF($3:$3,M$2,1070:1070)</f>
        <v>0</v>
      </c>
      <c r="N1070" s="15">
        <f>SUMIF($3:$3,N$2,1070:1070)</f>
        <v>0</v>
      </c>
      <c r="O1070" s="15">
        <f>SUMIF($3:$3,O$2,1070:1070)</f>
        <v>0</v>
      </c>
      <c r="P1070" s="15">
        <f>SUMIF($3:$3,P$2,1070:1070)</f>
        <v>0</v>
      </c>
      <c r="R1070" s="15"/>
      <c r="S1070" s="15">
        <f>S237</f>
        <v>0</v>
      </c>
      <c r="T1070" s="15">
        <f>T237</f>
        <v>0</v>
      </c>
      <c r="U1070" s="15">
        <f>U237</f>
        <v>0</v>
      </c>
      <c r="V1070" s="15">
        <f>V237</f>
        <v>0</v>
      </c>
      <c r="W1070" s="15">
        <f>W237</f>
        <v>0</v>
      </c>
      <c r="X1070" s="15">
        <f>X237</f>
        <v>0</v>
      </c>
      <c r="Y1070" s="15">
        <f>Y237</f>
        <v>0</v>
      </c>
      <c r="Z1070" s="15">
        <f>Z237</f>
        <v>0</v>
      </c>
      <c r="AA1070" s="15">
        <f>AA237</f>
        <v>0</v>
      </c>
      <c r="AB1070" s="15">
        <f>AB237</f>
        <v>0</v>
      </c>
      <c r="AC1070" s="15">
        <f>AC237</f>
        <v>0</v>
      </c>
      <c r="AD1070" s="15">
        <f>AD237</f>
        <v>0</v>
      </c>
      <c r="AE1070" s="15">
        <f>AE237</f>
        <v>0</v>
      </c>
      <c r="AF1070" s="15">
        <f>AF237</f>
        <v>0</v>
      </c>
      <c r="AG1070" s="15">
        <f>AG237</f>
        <v>0</v>
      </c>
      <c r="AH1070" s="15">
        <f>AH237</f>
        <v>0</v>
      </c>
      <c r="AI1070" s="15">
        <f>AI237</f>
        <v>0</v>
      </c>
      <c r="AJ1070" s="15">
        <f>AJ237</f>
        <v>0</v>
      </c>
      <c r="AK1070" s="15">
        <f>AK237</f>
        <v>0</v>
      </c>
      <c r="AL1070" s="15">
        <f>AL237</f>
        <v>0</v>
      </c>
      <c r="AM1070" s="15">
        <f>AM237</f>
        <v>0</v>
      </c>
      <c r="AN1070" s="15">
        <f>AN237</f>
        <v>0</v>
      </c>
      <c r="AO1070" s="15">
        <f>AO237</f>
        <v>0</v>
      </c>
      <c r="AP1070" s="15">
        <f>AP237</f>
        <v>0</v>
      </c>
      <c r="AQ1070" s="15">
        <f>AQ237</f>
        <v>0</v>
      </c>
      <c r="AR1070" s="15">
        <f>AR237</f>
        <v>0</v>
      </c>
      <c r="AS1070" s="15">
        <f>AS237</f>
        <v>0</v>
      </c>
      <c r="AT1070" s="15">
        <f>AT237</f>
        <v>0</v>
      </c>
      <c r="AU1070" s="15">
        <f>AU237</f>
        <v>0</v>
      </c>
      <c r="AV1070" s="15">
        <f>AV237</f>
        <v>0</v>
      </c>
      <c r="AW1070" s="15">
        <f>AW237</f>
        <v>0</v>
      </c>
      <c r="AX1070" s="15">
        <f>AX237</f>
        <v>0</v>
      </c>
      <c r="AY1070" s="15">
        <f>AY237</f>
        <v>0</v>
      </c>
      <c r="AZ1070" s="15">
        <f>AZ237</f>
        <v>0</v>
      </c>
      <c r="BA1070" s="15">
        <f>BA237</f>
        <v>0</v>
      </c>
      <c r="BB1070" s="15">
        <f>BB237</f>
        <v>0</v>
      </c>
      <c r="BC1070" s="15">
        <f>BC237</f>
        <v>0</v>
      </c>
      <c r="BD1070" s="15">
        <f>BD237</f>
        <v>0</v>
      </c>
      <c r="BE1070" s="15">
        <f>BE237</f>
        <v>0</v>
      </c>
      <c r="BF1070" s="15">
        <f>BF237</f>
        <v>0</v>
      </c>
      <c r="BG1070" s="15">
        <f>BG237</f>
        <v>0</v>
      </c>
      <c r="BH1070" s="15">
        <f>BH237</f>
        <v>0</v>
      </c>
      <c r="BI1070" s="15">
        <f>BI237</f>
        <v>0</v>
      </c>
      <c r="BJ1070" s="15">
        <f>BJ237</f>
        <v>0</v>
      </c>
      <c r="BK1070" s="15">
        <f>BK237</f>
        <v>0</v>
      </c>
      <c r="BL1070" s="15">
        <f>BL237</f>
        <v>0</v>
      </c>
      <c r="BM1070" s="15">
        <f>BM237</f>
        <v>0</v>
      </c>
      <c r="BN1070" s="15">
        <f>BN237</f>
        <v>0</v>
      </c>
      <c r="BO1070" s="15">
        <f>BO237</f>
        <v>0</v>
      </c>
      <c r="BP1070" s="15">
        <f>BP237</f>
        <v>0</v>
      </c>
      <c r="BQ1070" s="15">
        <f>BQ237</f>
        <v>0</v>
      </c>
      <c r="BR1070" s="15">
        <f>BR237</f>
        <v>0</v>
      </c>
      <c r="BS1070" s="15">
        <f>BS237</f>
        <v>0</v>
      </c>
      <c r="BT1070" s="15">
        <f>BT237</f>
        <v>0</v>
      </c>
      <c r="BU1070" s="15">
        <f>BU237</f>
        <v>0</v>
      </c>
      <c r="BV1070" s="15">
        <f>BV237</f>
        <v>0</v>
      </c>
      <c r="BW1070" s="15">
        <f>BW237</f>
        <v>0</v>
      </c>
      <c r="BX1070" s="15">
        <f>BX237</f>
        <v>0</v>
      </c>
      <c r="BY1070" s="15">
        <f>BY237</f>
        <v>0</v>
      </c>
      <c r="BZ1070" s="15">
        <f>BZ237</f>
        <v>0</v>
      </c>
      <c r="CA1070" s="15">
        <f>CA237</f>
        <v>0</v>
      </c>
      <c r="CB1070" s="15">
        <f>CB237</f>
        <v>0</v>
      </c>
      <c r="CC1070" s="15">
        <f>CC237</f>
        <v>0</v>
      </c>
      <c r="CD1070" s="15">
        <f>CD237</f>
        <v>0</v>
      </c>
      <c r="CE1070" s="15">
        <f>CE237</f>
        <v>0</v>
      </c>
      <c r="CF1070" s="15">
        <f>CF237</f>
        <v>0</v>
      </c>
      <c r="CG1070" s="15">
        <f>CG237</f>
        <v>0</v>
      </c>
      <c r="CH1070" s="15">
        <f>CH237</f>
        <v>0</v>
      </c>
      <c r="CI1070" s="15">
        <f>CI237</f>
        <v>0</v>
      </c>
      <c r="CJ1070" s="15">
        <f>CJ237</f>
        <v>0</v>
      </c>
      <c r="CK1070" s="15">
        <f>CK237</f>
        <v>0</v>
      </c>
      <c r="CL1070" s="15">
        <f>CL237</f>
        <v>0</v>
      </c>
    </row>
    <row r="1071" spans="2:90" x14ac:dyDescent="0.4">
      <c r="B1071" s="139" t="str">
        <f>"Avg. "&amp;B1075&amp;" value"</f>
        <v>Avg. unit value</v>
      </c>
      <c r="C1071" s="12"/>
      <c r="D1071" s="12" t="s">
        <v>731</v>
      </c>
      <c r="E1071" s="12" t="s">
        <v>906</v>
      </c>
      <c r="F1071" s="12"/>
      <c r="G1071" s="12" t="str">
        <f>E1071</f>
        <v/>
      </c>
      <c r="H1071" s="12"/>
      <c r="I1071" s="60"/>
      <c r="J1071" s="60"/>
      <c r="K1071" s="133">
        <v>10</v>
      </c>
      <c r="L1071" s="133">
        <v>10</v>
      </c>
      <c r="M1071" s="133">
        <v>10</v>
      </c>
      <c r="N1071" s="133">
        <v>10</v>
      </c>
      <c r="O1071" s="133">
        <v>10</v>
      </c>
      <c r="P1071" s="133">
        <v>10</v>
      </c>
      <c r="R1071" s="19"/>
      <c r="S1071" s="134" cm="1">
        <f t="array" ref="S1071">INDEX($K:$P,ROW(),MATCH(S$3,$K$2:$P$2,0))</f>
        <v>10</v>
      </c>
      <c r="T1071" s="134" cm="1">
        <f t="array" ref="T1071">INDEX($K:$P,ROW(),MATCH(T$3,$K$2:$P$2,0))</f>
        <v>10</v>
      </c>
      <c r="U1071" s="134" cm="1">
        <f t="array" ref="U1071">INDEX($K:$P,ROW(),MATCH(U$3,$K$2:$P$2,0))</f>
        <v>10</v>
      </c>
      <c r="V1071" s="134" cm="1">
        <f t="array" ref="V1071">INDEX($K:$P,ROW(),MATCH(V$3,$K$2:$P$2,0))</f>
        <v>10</v>
      </c>
      <c r="W1071" s="134" cm="1">
        <f t="array" ref="W1071">INDEX($K:$P,ROW(),MATCH(W$3,$K$2:$P$2,0))</f>
        <v>10</v>
      </c>
      <c r="X1071" s="134" cm="1">
        <f t="array" ref="X1071">INDEX($K:$P,ROW(),MATCH(X$3,$K$2:$P$2,0))</f>
        <v>10</v>
      </c>
      <c r="Y1071" s="134" cm="1">
        <f t="array" ref="Y1071">INDEX($K:$P,ROW(),MATCH(Y$3,$K$2:$P$2,0))</f>
        <v>10</v>
      </c>
      <c r="Z1071" s="134" cm="1">
        <f t="array" ref="Z1071">INDEX($K:$P,ROW(),MATCH(Z$3,$K$2:$P$2,0))</f>
        <v>10</v>
      </c>
      <c r="AA1071" s="134" cm="1">
        <f t="array" ref="AA1071">INDEX($K:$P,ROW(),MATCH(AA$3,$K$2:$P$2,0))</f>
        <v>10</v>
      </c>
      <c r="AB1071" s="134" cm="1">
        <f t="array" ref="AB1071">INDEX($K:$P,ROW(),MATCH(AB$3,$K$2:$P$2,0))</f>
        <v>10</v>
      </c>
      <c r="AC1071" s="134" cm="1">
        <f t="array" ref="AC1071">INDEX($K:$P,ROW(),MATCH(AC$3,$K$2:$P$2,0))</f>
        <v>10</v>
      </c>
      <c r="AD1071" s="134" cm="1">
        <f t="array" ref="AD1071">INDEX($K:$P,ROW(),MATCH(AD$3,$K$2:$P$2,0))</f>
        <v>10</v>
      </c>
      <c r="AE1071" s="134" cm="1">
        <f t="array" ref="AE1071">INDEX($K:$P,ROW(),MATCH(AE$3,$K$2:$P$2,0))</f>
        <v>10</v>
      </c>
      <c r="AF1071" s="134" cm="1">
        <f t="array" ref="AF1071">INDEX($K:$P,ROW(),MATCH(AF$3,$K$2:$P$2,0))</f>
        <v>10</v>
      </c>
      <c r="AG1071" s="134" cm="1">
        <f t="array" ref="AG1071">INDEX($K:$P,ROW(),MATCH(AG$3,$K$2:$P$2,0))</f>
        <v>10</v>
      </c>
      <c r="AH1071" s="134" cm="1">
        <f t="array" ref="AH1071">INDEX($K:$P,ROW(),MATCH(AH$3,$K$2:$P$2,0))</f>
        <v>10</v>
      </c>
      <c r="AI1071" s="134" cm="1">
        <f t="array" ref="AI1071">INDEX($K:$P,ROW(),MATCH(AI$3,$K$2:$P$2,0))</f>
        <v>10</v>
      </c>
      <c r="AJ1071" s="134" cm="1">
        <f t="array" ref="AJ1071">INDEX($K:$P,ROW(),MATCH(AJ$3,$K$2:$P$2,0))</f>
        <v>10</v>
      </c>
      <c r="AK1071" s="134" cm="1">
        <f t="array" ref="AK1071">INDEX($K:$P,ROW(),MATCH(AK$3,$K$2:$P$2,0))</f>
        <v>10</v>
      </c>
      <c r="AL1071" s="134" cm="1">
        <f t="array" ref="AL1071">INDEX($K:$P,ROW(),MATCH(AL$3,$K$2:$P$2,0))</f>
        <v>10</v>
      </c>
      <c r="AM1071" s="134" cm="1">
        <f t="array" ref="AM1071">INDEX($K:$P,ROW(),MATCH(AM$3,$K$2:$P$2,0))</f>
        <v>10</v>
      </c>
      <c r="AN1071" s="134" cm="1">
        <f t="array" ref="AN1071">INDEX($K:$P,ROW(),MATCH(AN$3,$K$2:$P$2,0))</f>
        <v>10</v>
      </c>
      <c r="AO1071" s="134" cm="1">
        <f t="array" ref="AO1071">INDEX($K:$P,ROW(),MATCH(AO$3,$K$2:$P$2,0))</f>
        <v>10</v>
      </c>
      <c r="AP1071" s="134" cm="1">
        <f t="array" ref="AP1071">INDEX($K:$P,ROW(),MATCH(AP$3,$K$2:$P$2,0))</f>
        <v>10</v>
      </c>
      <c r="AQ1071" s="134" cm="1">
        <f t="array" ref="AQ1071">INDEX($K:$P,ROW(),MATCH(AQ$3,$K$2:$P$2,0))</f>
        <v>10</v>
      </c>
      <c r="AR1071" s="134" cm="1">
        <f t="array" ref="AR1071">INDEX($K:$P,ROW(),MATCH(AR$3,$K$2:$P$2,0))</f>
        <v>10</v>
      </c>
      <c r="AS1071" s="134" cm="1">
        <f t="array" ref="AS1071">INDEX($K:$P,ROW(),MATCH(AS$3,$K$2:$P$2,0))</f>
        <v>10</v>
      </c>
      <c r="AT1071" s="134" cm="1">
        <f t="array" ref="AT1071">INDEX($K:$P,ROW(),MATCH(AT$3,$K$2:$P$2,0))</f>
        <v>10</v>
      </c>
      <c r="AU1071" s="134" cm="1">
        <f t="array" ref="AU1071">INDEX($K:$P,ROW(),MATCH(AU$3,$K$2:$P$2,0))</f>
        <v>10</v>
      </c>
      <c r="AV1071" s="134" cm="1">
        <f t="array" ref="AV1071">INDEX($K:$P,ROW(),MATCH(AV$3,$K$2:$P$2,0))</f>
        <v>10</v>
      </c>
      <c r="AW1071" s="134" cm="1">
        <f t="array" ref="AW1071">INDEX($K:$P,ROW(),MATCH(AW$3,$K$2:$P$2,0))</f>
        <v>10</v>
      </c>
      <c r="AX1071" s="134" cm="1">
        <f t="array" ref="AX1071">INDEX($K:$P,ROW(),MATCH(AX$3,$K$2:$P$2,0))</f>
        <v>10</v>
      </c>
      <c r="AY1071" s="134" cm="1">
        <f t="array" ref="AY1071">INDEX($K:$P,ROW(),MATCH(AY$3,$K$2:$P$2,0))</f>
        <v>10</v>
      </c>
      <c r="AZ1071" s="134" cm="1">
        <f t="array" ref="AZ1071">INDEX($K:$P,ROW(),MATCH(AZ$3,$K$2:$P$2,0))</f>
        <v>10</v>
      </c>
      <c r="BA1071" s="134" cm="1">
        <f t="array" ref="BA1071">INDEX($K:$P,ROW(),MATCH(BA$3,$K$2:$P$2,0))</f>
        <v>10</v>
      </c>
      <c r="BB1071" s="134" cm="1">
        <f t="array" ref="BB1071">INDEX($K:$P,ROW(),MATCH(BB$3,$K$2:$P$2,0))</f>
        <v>10</v>
      </c>
      <c r="BC1071" s="134" cm="1">
        <f t="array" ref="BC1071">INDEX($K:$P,ROW(),MATCH(BC$3,$K$2:$P$2,0))</f>
        <v>10</v>
      </c>
      <c r="BD1071" s="134" cm="1">
        <f t="array" ref="BD1071">INDEX($K:$P,ROW(),MATCH(BD$3,$K$2:$P$2,0))</f>
        <v>10</v>
      </c>
      <c r="BE1071" s="134" cm="1">
        <f t="array" ref="BE1071">INDEX($K:$P,ROW(),MATCH(BE$3,$K$2:$P$2,0))</f>
        <v>10</v>
      </c>
      <c r="BF1071" s="134" cm="1">
        <f t="array" ref="BF1071">INDEX($K:$P,ROW(),MATCH(BF$3,$K$2:$P$2,0))</f>
        <v>10</v>
      </c>
      <c r="BG1071" s="134" cm="1">
        <f t="array" ref="BG1071">INDEX($K:$P,ROW(),MATCH(BG$3,$K$2:$P$2,0))</f>
        <v>10</v>
      </c>
      <c r="BH1071" s="134" cm="1">
        <f t="array" ref="BH1071">INDEX($K:$P,ROW(),MATCH(BH$3,$K$2:$P$2,0))</f>
        <v>10</v>
      </c>
      <c r="BI1071" s="134" cm="1">
        <f t="array" ref="BI1071">INDEX($K:$P,ROW(),MATCH(BI$3,$K$2:$P$2,0))</f>
        <v>10</v>
      </c>
      <c r="BJ1071" s="134" cm="1">
        <f t="array" ref="BJ1071">INDEX($K:$P,ROW(),MATCH(BJ$3,$K$2:$P$2,0))</f>
        <v>10</v>
      </c>
      <c r="BK1071" s="134" cm="1">
        <f t="array" ref="BK1071">INDEX($K:$P,ROW(),MATCH(BK$3,$K$2:$P$2,0))</f>
        <v>10</v>
      </c>
      <c r="BL1071" s="134" cm="1">
        <f t="array" ref="BL1071">INDEX($K:$P,ROW(),MATCH(BL$3,$K$2:$P$2,0))</f>
        <v>10</v>
      </c>
      <c r="BM1071" s="134" cm="1">
        <f t="array" ref="BM1071">INDEX($K:$P,ROW(),MATCH(BM$3,$K$2:$P$2,0))</f>
        <v>10</v>
      </c>
      <c r="BN1071" s="134" cm="1">
        <f t="array" ref="BN1071">INDEX($K:$P,ROW(),MATCH(BN$3,$K$2:$P$2,0))</f>
        <v>10</v>
      </c>
      <c r="BO1071" s="134" cm="1">
        <f t="array" ref="BO1071">INDEX($K:$P,ROW(),MATCH(BO$3,$K$2:$P$2,0))</f>
        <v>10</v>
      </c>
      <c r="BP1071" s="134" cm="1">
        <f t="array" ref="BP1071">INDEX($K:$P,ROW(),MATCH(BP$3,$K$2:$P$2,0))</f>
        <v>10</v>
      </c>
      <c r="BQ1071" s="134" cm="1">
        <f t="array" ref="BQ1071">INDEX($K:$P,ROW(),MATCH(BQ$3,$K$2:$P$2,0))</f>
        <v>10</v>
      </c>
      <c r="BR1071" s="134" cm="1">
        <f t="array" ref="BR1071">INDEX($K:$P,ROW(),MATCH(BR$3,$K$2:$P$2,0))</f>
        <v>10</v>
      </c>
      <c r="BS1071" s="134" cm="1">
        <f t="array" ref="BS1071">INDEX($K:$P,ROW(),MATCH(BS$3,$K$2:$P$2,0))</f>
        <v>10</v>
      </c>
      <c r="BT1071" s="134" cm="1">
        <f t="array" ref="BT1071">INDEX($K:$P,ROW(),MATCH(BT$3,$K$2:$P$2,0))</f>
        <v>10</v>
      </c>
      <c r="BU1071" s="134" cm="1">
        <f t="array" ref="BU1071">INDEX($K:$P,ROW(),MATCH(BU$3,$K$2:$P$2,0))</f>
        <v>10</v>
      </c>
      <c r="BV1071" s="134" cm="1">
        <f t="array" ref="BV1071">INDEX($K:$P,ROW(),MATCH(BV$3,$K$2:$P$2,0))</f>
        <v>10</v>
      </c>
      <c r="BW1071" s="134" cm="1">
        <f t="array" ref="BW1071">INDEX($K:$P,ROW(),MATCH(BW$3,$K$2:$P$2,0))</f>
        <v>10</v>
      </c>
      <c r="BX1071" s="134" cm="1">
        <f t="array" ref="BX1071">INDEX($K:$P,ROW(),MATCH(BX$3,$K$2:$P$2,0))</f>
        <v>10</v>
      </c>
      <c r="BY1071" s="134" cm="1">
        <f t="array" ref="BY1071">INDEX($K:$P,ROW(),MATCH(BY$3,$K$2:$P$2,0))</f>
        <v>10</v>
      </c>
      <c r="BZ1071" s="134" cm="1">
        <f t="array" ref="BZ1071">INDEX($K:$P,ROW(),MATCH(BZ$3,$K$2:$P$2,0))</f>
        <v>10</v>
      </c>
      <c r="CA1071" s="134" cm="1">
        <f t="array" ref="CA1071">INDEX($K:$P,ROW(),MATCH(CA$3,$K$2:$P$2,0))</f>
        <v>10</v>
      </c>
      <c r="CB1071" s="134" cm="1">
        <f t="array" ref="CB1071">INDEX($K:$P,ROW(),MATCH(CB$3,$K$2:$P$2,0))</f>
        <v>10</v>
      </c>
      <c r="CC1071" s="134" cm="1">
        <f t="array" ref="CC1071">INDEX($K:$P,ROW(),MATCH(CC$3,$K$2:$P$2,0))</f>
        <v>10</v>
      </c>
      <c r="CD1071" s="134" cm="1">
        <f t="array" ref="CD1071">INDEX($K:$P,ROW(),MATCH(CD$3,$K$2:$P$2,0))</f>
        <v>10</v>
      </c>
      <c r="CE1071" s="134" cm="1">
        <f t="array" ref="CE1071">INDEX($K:$P,ROW(),MATCH(CE$3,$K$2:$P$2,0))</f>
        <v>10</v>
      </c>
      <c r="CF1071" s="134" cm="1">
        <f t="array" ref="CF1071">INDEX($K:$P,ROW(),MATCH(CF$3,$K$2:$P$2,0))</f>
        <v>10</v>
      </c>
      <c r="CG1071" s="134" cm="1">
        <f t="array" ref="CG1071">INDEX($K:$P,ROW(),MATCH(CG$3,$K$2:$P$2,0))</f>
        <v>10</v>
      </c>
      <c r="CH1071" s="134" cm="1">
        <f t="array" ref="CH1071">INDEX($K:$P,ROW(),MATCH(CH$3,$K$2:$P$2,0))</f>
        <v>10</v>
      </c>
      <c r="CI1071" s="134" cm="1">
        <f t="array" ref="CI1071">INDEX($K:$P,ROW(),MATCH(CI$3,$K$2:$P$2,0))</f>
        <v>10</v>
      </c>
      <c r="CJ1071" s="134" cm="1">
        <f t="array" ref="CJ1071">INDEX($K:$P,ROW(),MATCH(CJ$3,$K$2:$P$2,0))</f>
        <v>10</v>
      </c>
      <c r="CK1071" s="134" cm="1">
        <f t="array" ref="CK1071">INDEX($K:$P,ROW(),MATCH(CK$3,$K$2:$P$2,0))</f>
        <v>10</v>
      </c>
      <c r="CL1071" s="134" cm="1">
        <f t="array" ref="CL1071">INDEX($K:$P,ROW(),MATCH(CL$3,$K$2:$P$2,0))</f>
        <v>10</v>
      </c>
    </row>
    <row r="1072" spans="2:90" x14ac:dyDescent="0.4">
      <c r="B1072" s="121" t="str">
        <f>"Revenue - "&amp;B1074</f>
        <v>Revenue - (Primary label)</v>
      </c>
      <c r="C1072" s="27" t="s">
        <v>198</v>
      </c>
      <c r="D1072" s="27" t="s">
        <v>731</v>
      </c>
      <c r="E1072" s="27" t="s">
        <v>906</v>
      </c>
      <c r="F1072" s="27"/>
      <c r="G1072" s="27"/>
      <c r="H1072" s="27"/>
      <c r="I1072" s="78"/>
      <c r="J1072" s="78"/>
      <c r="K1072" s="33">
        <f ca="1">SUMIF($3:$3,K$2,1072:1072)</f>
        <v>600000</v>
      </c>
      <c r="L1072" s="33">
        <f ca="1">SUMIF($3:$3,L$2,1072:1072)</f>
        <v>600000</v>
      </c>
      <c r="M1072" s="33">
        <f ca="1">SUMIF($3:$3,M$2,1072:1072)</f>
        <v>600000</v>
      </c>
      <c r="N1072" s="33">
        <f ca="1">SUMIF($3:$3,N$2,1072:1072)</f>
        <v>600000</v>
      </c>
      <c r="O1072" s="33">
        <f ca="1">SUMIF($3:$3,O$2,1072:1072)</f>
        <v>600000</v>
      </c>
      <c r="P1072" s="33">
        <f ca="1">SUMIF($3:$3,P$2,1072:1072)</f>
        <v>600000</v>
      </c>
      <c r="R1072" s="33"/>
      <c r="S1072" s="33" cm="1">
        <f t="array" aca="1" ref="S1072" ca="1">S1071*INDIRECT(S1064)</f>
        <v>50000</v>
      </c>
      <c r="T1072" s="33" cm="1">
        <f t="array" aca="1" ref="T1072" ca="1">T1071*INDIRECT(T1064)</f>
        <v>50000</v>
      </c>
      <c r="U1072" s="33" cm="1">
        <f t="array" aca="1" ref="U1072" ca="1">U1071*INDIRECT(U1064)</f>
        <v>50000</v>
      </c>
      <c r="V1072" s="33" cm="1">
        <f t="array" aca="1" ref="V1072" ca="1">V1071*INDIRECT(V1064)</f>
        <v>50000</v>
      </c>
      <c r="W1072" s="33" cm="1">
        <f t="array" aca="1" ref="W1072" ca="1">W1071*INDIRECT(W1064)</f>
        <v>50000</v>
      </c>
      <c r="X1072" s="33" cm="1">
        <f t="array" aca="1" ref="X1072" ca="1">X1071*INDIRECT(X1064)</f>
        <v>50000</v>
      </c>
      <c r="Y1072" s="33" cm="1">
        <f t="array" aca="1" ref="Y1072" ca="1">Y1071*INDIRECT(Y1064)</f>
        <v>50000</v>
      </c>
      <c r="Z1072" s="33" cm="1">
        <f t="array" aca="1" ref="Z1072" ca="1">Z1071*INDIRECT(Z1064)</f>
        <v>50000</v>
      </c>
      <c r="AA1072" s="33" cm="1">
        <f t="array" aca="1" ref="AA1072" ca="1">AA1071*INDIRECT(AA1064)</f>
        <v>50000</v>
      </c>
      <c r="AB1072" s="33" cm="1">
        <f t="array" aca="1" ref="AB1072" ca="1">AB1071*INDIRECT(AB1064)</f>
        <v>50000</v>
      </c>
      <c r="AC1072" s="33" cm="1">
        <f t="array" aca="1" ref="AC1072" ca="1">AC1071*INDIRECT(AC1064)</f>
        <v>50000</v>
      </c>
      <c r="AD1072" s="33" cm="1">
        <f t="array" aca="1" ref="AD1072" ca="1">AD1071*INDIRECT(AD1064)</f>
        <v>50000</v>
      </c>
      <c r="AE1072" s="33" cm="1">
        <f t="array" aca="1" ref="AE1072" ca="1">AE1071*INDIRECT(AE1064)</f>
        <v>50000</v>
      </c>
      <c r="AF1072" s="33" cm="1">
        <f t="array" aca="1" ref="AF1072" ca="1">AF1071*INDIRECT(AF1064)</f>
        <v>50000</v>
      </c>
      <c r="AG1072" s="33" cm="1">
        <f t="array" aca="1" ref="AG1072" ca="1">AG1071*INDIRECT(AG1064)</f>
        <v>50000</v>
      </c>
      <c r="AH1072" s="33" cm="1">
        <f t="array" aca="1" ref="AH1072" ca="1">AH1071*INDIRECT(AH1064)</f>
        <v>50000</v>
      </c>
      <c r="AI1072" s="33" cm="1">
        <f t="array" aca="1" ref="AI1072" ca="1">AI1071*INDIRECT(AI1064)</f>
        <v>50000</v>
      </c>
      <c r="AJ1072" s="33" cm="1">
        <f t="array" aca="1" ref="AJ1072" ca="1">AJ1071*INDIRECT(AJ1064)</f>
        <v>50000</v>
      </c>
      <c r="AK1072" s="33" cm="1">
        <f t="array" aca="1" ref="AK1072" ca="1">AK1071*INDIRECT(AK1064)</f>
        <v>50000</v>
      </c>
      <c r="AL1072" s="33" cm="1">
        <f t="array" aca="1" ref="AL1072" ca="1">AL1071*INDIRECT(AL1064)</f>
        <v>50000</v>
      </c>
      <c r="AM1072" s="33" cm="1">
        <f t="array" aca="1" ref="AM1072" ca="1">AM1071*INDIRECT(AM1064)</f>
        <v>50000</v>
      </c>
      <c r="AN1072" s="33" cm="1">
        <f t="array" aca="1" ref="AN1072" ca="1">AN1071*INDIRECT(AN1064)</f>
        <v>50000</v>
      </c>
      <c r="AO1072" s="33" cm="1">
        <f t="array" aca="1" ref="AO1072" ca="1">AO1071*INDIRECT(AO1064)</f>
        <v>50000</v>
      </c>
      <c r="AP1072" s="33" cm="1">
        <f t="array" aca="1" ref="AP1072" ca="1">AP1071*INDIRECT(AP1064)</f>
        <v>50000</v>
      </c>
      <c r="AQ1072" s="33" cm="1">
        <f t="array" aca="1" ref="AQ1072" ca="1">AQ1071*INDIRECT(AQ1064)</f>
        <v>50000</v>
      </c>
      <c r="AR1072" s="33" cm="1">
        <f t="array" aca="1" ref="AR1072" ca="1">AR1071*INDIRECT(AR1064)</f>
        <v>50000</v>
      </c>
      <c r="AS1072" s="33" cm="1">
        <f t="array" aca="1" ref="AS1072" ca="1">AS1071*INDIRECT(AS1064)</f>
        <v>50000</v>
      </c>
      <c r="AT1072" s="33" cm="1">
        <f t="array" aca="1" ref="AT1072" ca="1">AT1071*INDIRECT(AT1064)</f>
        <v>50000</v>
      </c>
      <c r="AU1072" s="33" cm="1">
        <f t="array" aca="1" ref="AU1072" ca="1">AU1071*INDIRECT(AU1064)</f>
        <v>50000</v>
      </c>
      <c r="AV1072" s="33" cm="1">
        <f t="array" aca="1" ref="AV1072" ca="1">AV1071*INDIRECT(AV1064)</f>
        <v>50000</v>
      </c>
      <c r="AW1072" s="33" cm="1">
        <f t="array" aca="1" ref="AW1072" ca="1">AW1071*INDIRECT(AW1064)</f>
        <v>50000</v>
      </c>
      <c r="AX1072" s="33" cm="1">
        <f t="array" aca="1" ref="AX1072" ca="1">AX1071*INDIRECT(AX1064)</f>
        <v>50000</v>
      </c>
      <c r="AY1072" s="33" cm="1">
        <f t="array" aca="1" ref="AY1072" ca="1">AY1071*INDIRECT(AY1064)</f>
        <v>50000</v>
      </c>
      <c r="AZ1072" s="33" cm="1">
        <f t="array" aca="1" ref="AZ1072" ca="1">AZ1071*INDIRECT(AZ1064)</f>
        <v>50000</v>
      </c>
      <c r="BA1072" s="33" cm="1">
        <f t="array" aca="1" ref="BA1072" ca="1">BA1071*INDIRECT(BA1064)</f>
        <v>50000</v>
      </c>
      <c r="BB1072" s="33" cm="1">
        <f t="array" aca="1" ref="BB1072" ca="1">BB1071*INDIRECT(BB1064)</f>
        <v>50000</v>
      </c>
      <c r="BC1072" s="33" cm="1">
        <f t="array" aca="1" ref="BC1072" ca="1">BC1071*INDIRECT(BC1064)</f>
        <v>50000</v>
      </c>
      <c r="BD1072" s="33" cm="1">
        <f t="array" aca="1" ref="BD1072" ca="1">BD1071*INDIRECT(BD1064)</f>
        <v>50000</v>
      </c>
      <c r="BE1072" s="33" cm="1">
        <f t="array" aca="1" ref="BE1072" ca="1">BE1071*INDIRECT(BE1064)</f>
        <v>50000</v>
      </c>
      <c r="BF1072" s="33" cm="1">
        <f t="array" aca="1" ref="BF1072" ca="1">BF1071*INDIRECT(BF1064)</f>
        <v>50000</v>
      </c>
      <c r="BG1072" s="33" cm="1">
        <f t="array" aca="1" ref="BG1072" ca="1">BG1071*INDIRECT(BG1064)</f>
        <v>50000</v>
      </c>
      <c r="BH1072" s="33" cm="1">
        <f t="array" aca="1" ref="BH1072" ca="1">BH1071*INDIRECT(BH1064)</f>
        <v>50000</v>
      </c>
      <c r="BI1072" s="33" cm="1">
        <f t="array" aca="1" ref="BI1072" ca="1">BI1071*INDIRECT(BI1064)</f>
        <v>50000</v>
      </c>
      <c r="BJ1072" s="33" cm="1">
        <f t="array" aca="1" ref="BJ1072" ca="1">BJ1071*INDIRECT(BJ1064)</f>
        <v>50000</v>
      </c>
      <c r="BK1072" s="33" cm="1">
        <f t="array" aca="1" ref="BK1072" ca="1">BK1071*INDIRECT(BK1064)</f>
        <v>50000</v>
      </c>
      <c r="BL1072" s="33" cm="1">
        <f t="array" aca="1" ref="BL1072" ca="1">BL1071*INDIRECT(BL1064)</f>
        <v>50000</v>
      </c>
      <c r="BM1072" s="33" cm="1">
        <f t="array" aca="1" ref="BM1072" ca="1">BM1071*INDIRECT(BM1064)</f>
        <v>50000</v>
      </c>
      <c r="BN1072" s="33" cm="1">
        <f t="array" aca="1" ref="BN1072" ca="1">BN1071*INDIRECT(BN1064)</f>
        <v>50000</v>
      </c>
      <c r="BO1072" s="33" cm="1">
        <f t="array" aca="1" ref="BO1072" ca="1">BO1071*INDIRECT(BO1064)</f>
        <v>50000</v>
      </c>
      <c r="BP1072" s="33" cm="1">
        <f t="array" aca="1" ref="BP1072" ca="1">BP1071*INDIRECT(BP1064)</f>
        <v>50000</v>
      </c>
      <c r="BQ1072" s="33" cm="1">
        <f t="array" aca="1" ref="BQ1072" ca="1">BQ1071*INDIRECT(BQ1064)</f>
        <v>50000</v>
      </c>
      <c r="BR1072" s="33" cm="1">
        <f t="array" aca="1" ref="BR1072" ca="1">BR1071*INDIRECT(BR1064)</f>
        <v>50000</v>
      </c>
      <c r="BS1072" s="33" cm="1">
        <f t="array" aca="1" ref="BS1072" ca="1">BS1071*INDIRECT(BS1064)</f>
        <v>50000</v>
      </c>
      <c r="BT1072" s="33" cm="1">
        <f t="array" aca="1" ref="BT1072" ca="1">BT1071*INDIRECT(BT1064)</f>
        <v>50000</v>
      </c>
      <c r="BU1072" s="33" cm="1">
        <f t="array" aca="1" ref="BU1072" ca="1">BU1071*INDIRECT(BU1064)</f>
        <v>50000</v>
      </c>
      <c r="BV1072" s="33" cm="1">
        <f t="array" aca="1" ref="BV1072" ca="1">BV1071*INDIRECT(BV1064)</f>
        <v>50000</v>
      </c>
      <c r="BW1072" s="33" cm="1">
        <f t="array" aca="1" ref="BW1072" ca="1">BW1071*INDIRECT(BW1064)</f>
        <v>50000</v>
      </c>
      <c r="BX1072" s="33" cm="1">
        <f t="array" aca="1" ref="BX1072" ca="1">BX1071*INDIRECT(BX1064)</f>
        <v>50000</v>
      </c>
      <c r="BY1072" s="33" cm="1">
        <f t="array" aca="1" ref="BY1072" ca="1">BY1071*INDIRECT(BY1064)</f>
        <v>50000</v>
      </c>
      <c r="BZ1072" s="33" cm="1">
        <f t="array" aca="1" ref="BZ1072" ca="1">BZ1071*INDIRECT(BZ1064)</f>
        <v>50000</v>
      </c>
      <c r="CA1072" s="33" cm="1">
        <f t="array" aca="1" ref="CA1072" ca="1">CA1071*INDIRECT(CA1064)</f>
        <v>50000</v>
      </c>
      <c r="CB1072" s="33" cm="1">
        <f t="array" aca="1" ref="CB1072" ca="1">CB1071*INDIRECT(CB1064)</f>
        <v>50000</v>
      </c>
      <c r="CC1072" s="33" cm="1">
        <f t="array" aca="1" ref="CC1072" ca="1">CC1071*INDIRECT(CC1064)</f>
        <v>50000</v>
      </c>
      <c r="CD1072" s="33" cm="1">
        <f t="array" aca="1" ref="CD1072" ca="1">CD1071*INDIRECT(CD1064)</f>
        <v>50000</v>
      </c>
      <c r="CE1072" s="33" cm="1">
        <f t="array" aca="1" ref="CE1072" ca="1">CE1071*INDIRECT(CE1064)</f>
        <v>50000</v>
      </c>
      <c r="CF1072" s="33" cm="1">
        <f t="array" aca="1" ref="CF1072" ca="1">CF1071*INDIRECT(CF1064)</f>
        <v>50000</v>
      </c>
      <c r="CG1072" s="33" cm="1">
        <f t="array" aca="1" ref="CG1072" ca="1">CG1071*INDIRECT(CG1064)</f>
        <v>50000</v>
      </c>
      <c r="CH1072" s="33" cm="1">
        <f t="array" aca="1" ref="CH1072" ca="1">CH1071*INDIRECT(CH1064)</f>
        <v>50000</v>
      </c>
      <c r="CI1072" s="33" cm="1">
        <f t="array" aca="1" ref="CI1072" ca="1">CI1071*INDIRECT(CI1064)</f>
        <v>50000</v>
      </c>
      <c r="CJ1072" s="33" cm="1">
        <f t="array" aca="1" ref="CJ1072" ca="1">CJ1071*INDIRECT(CJ1064)</f>
        <v>50000</v>
      </c>
      <c r="CK1072" s="33" cm="1">
        <f t="array" aca="1" ref="CK1072" ca="1">CK1071*INDIRECT(CK1064)</f>
        <v>50000</v>
      </c>
      <c r="CL1072" s="33" cm="1">
        <f t="array" aca="1" ref="CL1072" ca="1">CL1071*INDIRECT(CL1064)</f>
        <v>50000</v>
      </c>
    </row>
    <row r="1073" spans="2:90" x14ac:dyDescent="0.4">
      <c r="B1073" s="121"/>
      <c r="C1073" s="27"/>
      <c r="D1073" s="27" t="s">
        <v>731</v>
      </c>
      <c r="E1073" s="27" t="s">
        <v>906</v>
      </c>
      <c r="F1073" s="27"/>
      <c r="G1073" s="27"/>
      <c r="H1073" s="27"/>
      <c r="I1073" s="78"/>
      <c r="J1073" s="78"/>
      <c r="K1073" s="33"/>
      <c r="L1073" s="33"/>
      <c r="M1073" s="33"/>
      <c r="N1073" s="33"/>
      <c r="O1073" s="33"/>
      <c r="P1073" s="33"/>
      <c r="R1073" s="33"/>
      <c r="S1073" s="33"/>
      <c r="T1073" s="33"/>
      <c r="U1073" s="33"/>
      <c r="V1073" s="33"/>
      <c r="W1073" s="33"/>
      <c r="X1073" s="33"/>
      <c r="Y1073" s="33"/>
      <c r="Z1073" s="33"/>
      <c r="AA1073" s="33"/>
      <c r="AB1073" s="33"/>
      <c r="AC1073" s="33"/>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c r="AY1073" s="33"/>
      <c r="AZ1073" s="33"/>
      <c r="BA1073" s="33"/>
      <c r="BB1073" s="33"/>
      <c r="BC1073" s="33"/>
      <c r="BD1073" s="33"/>
      <c r="BE1073" s="33"/>
      <c r="BF1073" s="33"/>
      <c r="BG1073" s="33"/>
      <c r="BH1073" s="33"/>
      <c r="BI1073" s="33"/>
      <c r="BJ1073" s="33"/>
      <c r="BK1073" s="33"/>
      <c r="BL1073" s="33"/>
      <c r="BM1073" s="33"/>
      <c r="BN1073" s="33"/>
      <c r="BO1073" s="33"/>
      <c r="BP1073" s="33"/>
      <c r="BQ1073" s="33"/>
      <c r="BR1073" s="33"/>
      <c r="BS1073" s="33"/>
      <c r="BT1073" s="33"/>
      <c r="BU1073" s="33"/>
      <c r="BV1073" s="33"/>
      <c r="BW1073" s="33"/>
      <c r="BX1073" s="33"/>
      <c r="BY1073" s="33"/>
      <c r="BZ1073" s="33"/>
      <c r="CA1073" s="33"/>
      <c r="CB1073" s="33"/>
      <c r="CC1073" s="33"/>
      <c r="CD1073" s="33"/>
      <c r="CE1073" s="33"/>
      <c r="CF1073" s="33"/>
      <c r="CG1073" s="33"/>
      <c r="CH1073" s="33"/>
      <c r="CI1073" s="33"/>
      <c r="CJ1073" s="33"/>
      <c r="CK1073" s="33"/>
      <c r="CL1073" s="33"/>
    </row>
    <row r="1074" spans="2:90" x14ac:dyDescent="0.4">
      <c r="B1074" s="8" t="str">
        <f>B1061</f>
        <v>(Primary label)</v>
      </c>
      <c r="C1074" s="27"/>
      <c r="D1074" s="27" t="s">
        <v>731</v>
      </c>
      <c r="E1074" s="27" t="s">
        <v>906</v>
      </c>
      <c r="F1074" s="27"/>
      <c r="G1074" s="27" t="s">
        <v>330</v>
      </c>
      <c r="H1074" s="27"/>
      <c r="I1074" s="78"/>
      <c r="J1074" s="78"/>
      <c r="K1074" s="33"/>
      <c r="L1074" s="33"/>
      <c r="M1074" s="33"/>
      <c r="N1074" s="33"/>
      <c r="O1074" s="33"/>
      <c r="P1074" s="33"/>
      <c r="R1074" s="33"/>
      <c r="S1074" s="33"/>
      <c r="T1074" s="33"/>
      <c r="U1074" s="33"/>
      <c r="V1074" s="33"/>
      <c r="W1074" s="33"/>
      <c r="X1074" s="33"/>
      <c r="Y1074" s="33"/>
      <c r="Z1074" s="33"/>
      <c r="AA1074" s="33"/>
      <c r="AB1074" s="33"/>
      <c r="AC1074" s="33"/>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c r="AY1074" s="33"/>
      <c r="AZ1074" s="33"/>
      <c r="BA1074" s="33"/>
      <c r="BB1074" s="33"/>
      <c r="BC1074" s="33"/>
      <c r="BD1074" s="33"/>
      <c r="BE1074" s="33"/>
      <c r="BF1074" s="33"/>
      <c r="BG1074" s="33"/>
      <c r="BH1074" s="33"/>
      <c r="BI1074" s="33"/>
      <c r="BJ1074" s="33"/>
      <c r="BK1074" s="33"/>
      <c r="BL1074" s="33"/>
      <c r="BM1074" s="33"/>
      <c r="BN1074" s="33"/>
      <c r="BO1074" s="33"/>
      <c r="BP1074" s="33"/>
      <c r="BQ1074" s="33"/>
      <c r="BR1074" s="33"/>
      <c r="BS1074" s="33"/>
      <c r="BT1074" s="33"/>
      <c r="BU1074" s="33"/>
      <c r="BV1074" s="33"/>
      <c r="BW1074" s="33"/>
      <c r="BX1074" s="33"/>
      <c r="BY1074" s="33"/>
      <c r="BZ1074" s="33"/>
      <c r="CA1074" s="33"/>
      <c r="CB1074" s="33"/>
      <c r="CC1074" s="33"/>
      <c r="CD1074" s="33"/>
      <c r="CE1074" s="33"/>
      <c r="CF1074" s="33"/>
      <c r="CG1074" s="33"/>
      <c r="CH1074" s="33"/>
      <c r="CI1074" s="33"/>
      <c r="CJ1074" s="33"/>
      <c r="CK1074" s="33"/>
      <c r="CL1074" s="33"/>
    </row>
    <row r="1075" spans="2:90" x14ac:dyDescent="0.4">
      <c r="B1075" s="231" t="str">
        <f>IFERROR(SUBSTITUTE(B1069,":",""),"no unit")</f>
        <v>unit</v>
      </c>
      <c r="C1075" s="27"/>
      <c r="D1075" s="27" t="s">
        <v>731</v>
      </c>
      <c r="E1075" s="27" t="s">
        <v>906</v>
      </c>
      <c r="F1075" s="27"/>
      <c r="G1075" s="27" t="s">
        <v>330</v>
      </c>
      <c r="H1075" s="27"/>
      <c r="I1075" s="78"/>
      <c r="J1075" s="78"/>
      <c r="K1075" s="33"/>
      <c r="L1075" s="33"/>
      <c r="M1075" s="33"/>
      <c r="N1075" s="33"/>
      <c r="O1075" s="33"/>
      <c r="P1075" s="33"/>
      <c r="R1075" s="33"/>
      <c r="S1075" s="33"/>
      <c r="T1075" s="33"/>
      <c r="U1075" s="33"/>
      <c r="V1075" s="33"/>
      <c r="W1075" s="33"/>
      <c r="X1075" s="33"/>
      <c r="Y1075" s="33"/>
      <c r="Z1075" s="33"/>
      <c r="AA1075" s="33"/>
      <c r="AB1075" s="33"/>
      <c r="AC1075" s="33"/>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c r="AY1075" s="33"/>
      <c r="AZ1075" s="33"/>
      <c r="BA1075" s="33"/>
      <c r="BB1075" s="33"/>
      <c r="BC1075" s="33"/>
      <c r="BD1075" s="33"/>
      <c r="BE1075" s="33"/>
      <c r="BF1075" s="33"/>
      <c r="BG1075" s="33"/>
      <c r="BH1075" s="33"/>
      <c r="BI1075" s="33"/>
      <c r="BJ1075" s="33"/>
      <c r="BK1075" s="33"/>
      <c r="BL1075" s="33"/>
      <c r="BM1075" s="33"/>
      <c r="BN1075" s="33"/>
      <c r="BO1075" s="33"/>
      <c r="BP1075" s="33"/>
      <c r="BQ1075" s="33"/>
      <c r="BR1075" s="33"/>
      <c r="BS1075" s="33"/>
      <c r="BT1075" s="33"/>
      <c r="BU1075" s="33"/>
      <c r="BV1075" s="33"/>
      <c r="BW1075" s="33"/>
      <c r="BX1075" s="33"/>
      <c r="BY1075" s="33"/>
      <c r="BZ1075" s="33"/>
      <c r="CA1075" s="33"/>
      <c r="CB1075" s="33"/>
      <c r="CC1075" s="33"/>
      <c r="CD1075" s="33"/>
      <c r="CE1075" s="33"/>
      <c r="CF1075" s="33"/>
      <c r="CG1075" s="33"/>
      <c r="CH1075" s="33"/>
      <c r="CI1075" s="33"/>
      <c r="CJ1075" s="33"/>
      <c r="CK1075" s="33"/>
      <c r="CL1075" s="33"/>
    </row>
    <row r="1076" spans="2:90" x14ac:dyDescent="0.4">
      <c r="B1076" s="8" t="s">
        <v>332</v>
      </c>
      <c r="C1076" s="27"/>
      <c r="D1076" s="27" t="s">
        <v>731</v>
      </c>
      <c r="E1076" s="27" t="s">
        <v>906</v>
      </c>
      <c r="F1076" s="27"/>
      <c r="G1076" s="27" t="s">
        <v>330</v>
      </c>
      <c r="H1076" s="27"/>
      <c r="I1076" s="78"/>
      <c r="J1076" s="78"/>
      <c r="K1076" s="33"/>
      <c r="L1076" s="33"/>
      <c r="M1076" s="33"/>
      <c r="N1076" s="33"/>
      <c r="O1076" s="33"/>
      <c r="P1076" s="33"/>
      <c r="R1076" s="33"/>
      <c r="S1076" s="4" t="str">
        <f t="shared" ref="S1076" si="1034">ADDRESS(ROW(S1072),COLUMN(S1072),2)</f>
        <v>S$1072</v>
      </c>
      <c r="T1076" s="4" t="str">
        <f t="shared" ref="T1076:AX1076" si="1035">ADDRESS(ROW(T1072),COLUMN(T1072),2)</f>
        <v>T$1072</v>
      </c>
      <c r="U1076" s="4" t="str">
        <f t="shared" si="1035"/>
        <v>U$1072</v>
      </c>
      <c r="V1076" s="4" t="str">
        <f t="shared" si="1035"/>
        <v>V$1072</v>
      </c>
      <c r="W1076" s="4" t="str">
        <f t="shared" si="1035"/>
        <v>W$1072</v>
      </c>
      <c r="X1076" s="4" t="str">
        <f t="shared" si="1035"/>
        <v>X$1072</v>
      </c>
      <c r="Y1076" s="4" t="str">
        <f t="shared" si="1035"/>
        <v>Y$1072</v>
      </c>
      <c r="Z1076" s="4" t="str">
        <f t="shared" si="1035"/>
        <v>Z$1072</v>
      </c>
      <c r="AA1076" s="4" t="str">
        <f t="shared" si="1035"/>
        <v>AA$1072</v>
      </c>
      <c r="AB1076" s="4" t="str">
        <f t="shared" si="1035"/>
        <v>AB$1072</v>
      </c>
      <c r="AC1076" s="4" t="str">
        <f t="shared" si="1035"/>
        <v>AC$1072</v>
      </c>
      <c r="AD1076" s="4" t="str">
        <f t="shared" si="1035"/>
        <v>AD$1072</v>
      </c>
      <c r="AE1076" s="4" t="str">
        <f t="shared" si="1035"/>
        <v>AE$1072</v>
      </c>
      <c r="AF1076" s="4" t="str">
        <f t="shared" si="1035"/>
        <v>AF$1072</v>
      </c>
      <c r="AG1076" s="4" t="str">
        <f t="shared" si="1035"/>
        <v>AG$1072</v>
      </c>
      <c r="AH1076" s="4" t="str">
        <f t="shared" si="1035"/>
        <v>AH$1072</v>
      </c>
      <c r="AI1076" s="4" t="str">
        <f t="shared" si="1035"/>
        <v>AI$1072</v>
      </c>
      <c r="AJ1076" s="4" t="str">
        <f t="shared" si="1035"/>
        <v>AJ$1072</v>
      </c>
      <c r="AK1076" s="4" t="str">
        <f t="shared" si="1035"/>
        <v>AK$1072</v>
      </c>
      <c r="AL1076" s="4" t="str">
        <f t="shared" si="1035"/>
        <v>AL$1072</v>
      </c>
      <c r="AM1076" s="4" t="str">
        <f t="shared" si="1035"/>
        <v>AM$1072</v>
      </c>
      <c r="AN1076" s="4" t="str">
        <f t="shared" si="1035"/>
        <v>AN$1072</v>
      </c>
      <c r="AO1076" s="4" t="str">
        <f t="shared" si="1035"/>
        <v>AO$1072</v>
      </c>
      <c r="AP1076" s="4" t="str">
        <f t="shared" si="1035"/>
        <v>AP$1072</v>
      </c>
      <c r="AQ1076" s="4" t="str">
        <f t="shared" si="1035"/>
        <v>AQ$1072</v>
      </c>
      <c r="AR1076" s="4" t="str">
        <f t="shared" si="1035"/>
        <v>AR$1072</v>
      </c>
      <c r="AS1076" s="4" t="str">
        <f t="shared" si="1035"/>
        <v>AS$1072</v>
      </c>
      <c r="AT1076" s="4" t="str">
        <f t="shared" si="1035"/>
        <v>AT$1072</v>
      </c>
      <c r="AU1076" s="4" t="str">
        <f t="shared" si="1035"/>
        <v>AU$1072</v>
      </c>
      <c r="AV1076" s="4" t="str">
        <f t="shared" si="1035"/>
        <v>AV$1072</v>
      </c>
      <c r="AW1076" s="4" t="str">
        <f t="shared" si="1035"/>
        <v>AW$1072</v>
      </c>
      <c r="AX1076" s="4" t="str">
        <f t="shared" si="1035"/>
        <v>AX$1072</v>
      </c>
      <c r="AY1076" s="4" t="str">
        <f t="shared" ref="AY1076:CD1076" si="1036">ADDRESS(ROW(AY1072),COLUMN(AY1072),2)</f>
        <v>AY$1072</v>
      </c>
      <c r="AZ1076" s="4" t="str">
        <f t="shared" si="1036"/>
        <v>AZ$1072</v>
      </c>
      <c r="BA1076" s="4" t="str">
        <f t="shared" si="1036"/>
        <v>BA$1072</v>
      </c>
      <c r="BB1076" s="4" t="str">
        <f t="shared" si="1036"/>
        <v>BB$1072</v>
      </c>
      <c r="BC1076" s="4" t="str">
        <f t="shared" si="1036"/>
        <v>BC$1072</v>
      </c>
      <c r="BD1076" s="4" t="str">
        <f t="shared" si="1036"/>
        <v>BD$1072</v>
      </c>
      <c r="BE1076" s="4" t="str">
        <f t="shared" si="1036"/>
        <v>BE$1072</v>
      </c>
      <c r="BF1076" s="4" t="str">
        <f t="shared" si="1036"/>
        <v>BF$1072</v>
      </c>
      <c r="BG1076" s="4" t="str">
        <f t="shared" si="1036"/>
        <v>BG$1072</v>
      </c>
      <c r="BH1076" s="4" t="str">
        <f t="shared" si="1036"/>
        <v>BH$1072</v>
      </c>
      <c r="BI1076" s="4" t="str">
        <f t="shared" si="1036"/>
        <v>BI$1072</v>
      </c>
      <c r="BJ1076" s="4" t="str">
        <f t="shared" si="1036"/>
        <v>BJ$1072</v>
      </c>
      <c r="BK1076" s="4" t="str">
        <f t="shared" si="1036"/>
        <v>BK$1072</v>
      </c>
      <c r="BL1076" s="4" t="str">
        <f t="shared" si="1036"/>
        <v>BL$1072</v>
      </c>
      <c r="BM1076" s="4" t="str">
        <f t="shared" si="1036"/>
        <v>BM$1072</v>
      </c>
      <c r="BN1076" s="4" t="str">
        <f t="shared" si="1036"/>
        <v>BN$1072</v>
      </c>
      <c r="BO1076" s="4" t="str">
        <f t="shared" si="1036"/>
        <v>BO$1072</v>
      </c>
      <c r="BP1076" s="4" t="str">
        <f t="shared" si="1036"/>
        <v>BP$1072</v>
      </c>
      <c r="BQ1076" s="4" t="str">
        <f t="shared" si="1036"/>
        <v>BQ$1072</v>
      </c>
      <c r="BR1076" s="4" t="str">
        <f t="shared" si="1036"/>
        <v>BR$1072</v>
      </c>
      <c r="BS1076" s="4" t="str">
        <f t="shared" si="1036"/>
        <v>BS$1072</v>
      </c>
      <c r="BT1076" s="4" t="str">
        <f t="shared" si="1036"/>
        <v>BT$1072</v>
      </c>
      <c r="BU1076" s="4" t="str">
        <f t="shared" si="1036"/>
        <v>BU$1072</v>
      </c>
      <c r="BV1076" s="4" t="str">
        <f t="shared" si="1036"/>
        <v>BV$1072</v>
      </c>
      <c r="BW1076" s="4" t="str">
        <f t="shared" si="1036"/>
        <v>BW$1072</v>
      </c>
      <c r="BX1076" s="4" t="str">
        <f t="shared" si="1036"/>
        <v>BX$1072</v>
      </c>
      <c r="BY1076" s="4" t="str">
        <f t="shared" si="1036"/>
        <v>BY$1072</v>
      </c>
      <c r="BZ1076" s="4" t="str">
        <f t="shared" si="1036"/>
        <v>BZ$1072</v>
      </c>
      <c r="CA1076" s="4" t="str">
        <f t="shared" si="1036"/>
        <v>CA$1072</v>
      </c>
      <c r="CB1076" s="4" t="str">
        <f t="shared" si="1036"/>
        <v>CB$1072</v>
      </c>
      <c r="CC1076" s="4" t="str">
        <f t="shared" si="1036"/>
        <v>CC$1072</v>
      </c>
      <c r="CD1076" s="4" t="str">
        <f t="shared" si="1036"/>
        <v>CD$1072</v>
      </c>
      <c r="CE1076" s="4" t="str">
        <f t="shared" ref="CE1076:CK1076" si="1037">ADDRESS(ROW(CE1072),COLUMN(CE1072),2)</f>
        <v>CE$1072</v>
      </c>
      <c r="CF1076" s="4" t="str">
        <f t="shared" si="1037"/>
        <v>CF$1072</v>
      </c>
      <c r="CG1076" s="4" t="str">
        <f t="shared" si="1037"/>
        <v>CG$1072</v>
      </c>
      <c r="CH1076" s="4" t="str">
        <f t="shared" si="1037"/>
        <v>CH$1072</v>
      </c>
      <c r="CI1076" s="4" t="str">
        <f t="shared" si="1037"/>
        <v>CI$1072</v>
      </c>
      <c r="CJ1076" s="4" t="str">
        <f t="shared" si="1037"/>
        <v>CJ$1072</v>
      </c>
      <c r="CK1076" s="4" t="str">
        <f t="shared" si="1037"/>
        <v>CK$1072</v>
      </c>
      <c r="CL1076" s="4" t="str">
        <f t="shared" ref="CL1076" si="1038">ADDRESS(ROW(CL1072),COLUMN(CL1072),2)</f>
        <v>CL$1072</v>
      </c>
    </row>
    <row r="1077" spans="2:90" x14ac:dyDescent="0.4">
      <c r="B1077" s="123" t="s">
        <v>331</v>
      </c>
      <c r="C1077" s="56"/>
      <c r="D1077" s="56" t="s">
        <v>731</v>
      </c>
      <c r="E1077" s="56" t="s">
        <v>906</v>
      </c>
      <c r="F1077" s="56"/>
      <c r="G1077" s="56" t="s">
        <v>330</v>
      </c>
      <c r="H1077" s="56"/>
      <c r="I1077" s="79"/>
      <c r="J1077" s="79"/>
      <c r="K1077" s="15"/>
      <c r="L1077" s="15"/>
      <c r="M1077" s="15"/>
      <c r="N1077" s="15"/>
      <c r="O1077" s="15"/>
      <c r="P1077" s="15"/>
      <c r="R1077" s="15"/>
      <c r="S1077" s="172" t="str">
        <f t="shared" ref="S1077" si="1039">S1064</f>
        <v>S$13</v>
      </c>
      <c r="T1077" s="172" t="str">
        <f t="shared" ref="T1077:AX1077" si="1040">T1064</f>
        <v>T$13</v>
      </c>
      <c r="U1077" s="172" t="str">
        <f t="shared" si="1040"/>
        <v>U$13</v>
      </c>
      <c r="V1077" s="172" t="str">
        <f t="shared" si="1040"/>
        <v>V$13</v>
      </c>
      <c r="W1077" s="172" t="str">
        <f t="shared" si="1040"/>
        <v>W$13</v>
      </c>
      <c r="X1077" s="172" t="str">
        <f t="shared" si="1040"/>
        <v>X$13</v>
      </c>
      <c r="Y1077" s="172" t="str">
        <f t="shared" si="1040"/>
        <v>Y$13</v>
      </c>
      <c r="Z1077" s="172" t="str">
        <f t="shared" si="1040"/>
        <v>Z$13</v>
      </c>
      <c r="AA1077" s="172" t="str">
        <f t="shared" si="1040"/>
        <v>AA$13</v>
      </c>
      <c r="AB1077" s="172" t="str">
        <f t="shared" si="1040"/>
        <v>AB$13</v>
      </c>
      <c r="AC1077" s="172" t="str">
        <f t="shared" si="1040"/>
        <v>AC$13</v>
      </c>
      <c r="AD1077" s="172" t="str">
        <f t="shared" si="1040"/>
        <v>AD$13</v>
      </c>
      <c r="AE1077" s="172" t="str">
        <f t="shared" si="1040"/>
        <v>AE$13</v>
      </c>
      <c r="AF1077" s="172" t="str">
        <f t="shared" si="1040"/>
        <v>AF$13</v>
      </c>
      <c r="AG1077" s="172" t="str">
        <f t="shared" si="1040"/>
        <v>AG$13</v>
      </c>
      <c r="AH1077" s="172" t="str">
        <f t="shared" si="1040"/>
        <v>AH$13</v>
      </c>
      <c r="AI1077" s="172" t="str">
        <f t="shared" si="1040"/>
        <v>AI$13</v>
      </c>
      <c r="AJ1077" s="172" t="str">
        <f t="shared" si="1040"/>
        <v>AJ$13</v>
      </c>
      <c r="AK1077" s="172" t="str">
        <f t="shared" si="1040"/>
        <v>AK$13</v>
      </c>
      <c r="AL1077" s="172" t="str">
        <f t="shared" si="1040"/>
        <v>AL$13</v>
      </c>
      <c r="AM1077" s="172" t="str">
        <f t="shared" si="1040"/>
        <v>AM$13</v>
      </c>
      <c r="AN1077" s="172" t="str">
        <f t="shared" si="1040"/>
        <v>AN$13</v>
      </c>
      <c r="AO1077" s="172" t="str">
        <f t="shared" si="1040"/>
        <v>AO$13</v>
      </c>
      <c r="AP1077" s="172" t="str">
        <f t="shared" si="1040"/>
        <v>AP$13</v>
      </c>
      <c r="AQ1077" s="172" t="str">
        <f t="shared" si="1040"/>
        <v>AQ$13</v>
      </c>
      <c r="AR1077" s="172" t="str">
        <f t="shared" si="1040"/>
        <v>AR$13</v>
      </c>
      <c r="AS1077" s="172" t="str">
        <f t="shared" si="1040"/>
        <v>AS$13</v>
      </c>
      <c r="AT1077" s="172" t="str">
        <f t="shared" si="1040"/>
        <v>AT$13</v>
      </c>
      <c r="AU1077" s="172" t="str">
        <f t="shared" si="1040"/>
        <v>AU$13</v>
      </c>
      <c r="AV1077" s="172" t="str">
        <f t="shared" si="1040"/>
        <v>AV$13</v>
      </c>
      <c r="AW1077" s="172" t="str">
        <f t="shared" si="1040"/>
        <v>AW$13</v>
      </c>
      <c r="AX1077" s="172" t="str">
        <f t="shared" si="1040"/>
        <v>AX$13</v>
      </c>
      <c r="AY1077" s="172" t="str">
        <f t="shared" ref="AY1077:CD1077" si="1041">AY1064</f>
        <v>AY$13</v>
      </c>
      <c r="AZ1077" s="172" t="str">
        <f t="shared" si="1041"/>
        <v>AZ$13</v>
      </c>
      <c r="BA1077" s="172" t="str">
        <f t="shared" si="1041"/>
        <v>BA$13</v>
      </c>
      <c r="BB1077" s="172" t="str">
        <f t="shared" si="1041"/>
        <v>BB$13</v>
      </c>
      <c r="BC1077" s="172" t="str">
        <f t="shared" si="1041"/>
        <v>BC$13</v>
      </c>
      <c r="BD1077" s="172" t="str">
        <f t="shared" si="1041"/>
        <v>BD$13</v>
      </c>
      <c r="BE1077" s="172" t="str">
        <f t="shared" si="1041"/>
        <v>BE$13</v>
      </c>
      <c r="BF1077" s="172" t="str">
        <f t="shared" si="1041"/>
        <v>BF$13</v>
      </c>
      <c r="BG1077" s="172" t="str">
        <f t="shared" si="1041"/>
        <v>BG$13</v>
      </c>
      <c r="BH1077" s="172" t="str">
        <f t="shared" si="1041"/>
        <v>BH$13</v>
      </c>
      <c r="BI1077" s="172" t="str">
        <f t="shared" si="1041"/>
        <v>BI$13</v>
      </c>
      <c r="BJ1077" s="172" t="str">
        <f t="shared" si="1041"/>
        <v>BJ$13</v>
      </c>
      <c r="BK1077" s="172" t="str">
        <f t="shared" si="1041"/>
        <v>BK$13</v>
      </c>
      <c r="BL1077" s="172" t="str">
        <f t="shared" si="1041"/>
        <v>BL$13</v>
      </c>
      <c r="BM1077" s="172" t="str">
        <f t="shared" si="1041"/>
        <v>BM$13</v>
      </c>
      <c r="BN1077" s="172" t="str">
        <f t="shared" si="1041"/>
        <v>BN$13</v>
      </c>
      <c r="BO1077" s="172" t="str">
        <f t="shared" si="1041"/>
        <v>BO$13</v>
      </c>
      <c r="BP1077" s="172" t="str">
        <f t="shared" si="1041"/>
        <v>BP$13</v>
      </c>
      <c r="BQ1077" s="172" t="str">
        <f t="shared" si="1041"/>
        <v>BQ$13</v>
      </c>
      <c r="BR1077" s="172" t="str">
        <f t="shared" si="1041"/>
        <v>BR$13</v>
      </c>
      <c r="BS1077" s="172" t="str">
        <f t="shared" si="1041"/>
        <v>BS$13</v>
      </c>
      <c r="BT1077" s="172" t="str">
        <f t="shared" si="1041"/>
        <v>BT$13</v>
      </c>
      <c r="BU1077" s="172" t="str">
        <f t="shared" si="1041"/>
        <v>BU$13</v>
      </c>
      <c r="BV1077" s="172" t="str">
        <f t="shared" si="1041"/>
        <v>BV$13</v>
      </c>
      <c r="BW1077" s="172" t="str">
        <f t="shared" si="1041"/>
        <v>BW$13</v>
      </c>
      <c r="BX1077" s="172" t="str">
        <f t="shared" si="1041"/>
        <v>BX$13</v>
      </c>
      <c r="BY1077" s="172" t="str">
        <f t="shared" si="1041"/>
        <v>BY$13</v>
      </c>
      <c r="BZ1077" s="172" t="str">
        <f t="shared" si="1041"/>
        <v>BZ$13</v>
      </c>
      <c r="CA1077" s="172" t="str">
        <f t="shared" si="1041"/>
        <v>CA$13</v>
      </c>
      <c r="CB1077" s="172" t="str">
        <f t="shared" si="1041"/>
        <v>CB$13</v>
      </c>
      <c r="CC1077" s="172" t="str">
        <f t="shared" si="1041"/>
        <v>CC$13</v>
      </c>
      <c r="CD1077" s="172" t="str">
        <f t="shared" si="1041"/>
        <v>CD$13</v>
      </c>
      <c r="CE1077" s="172" t="str">
        <f t="shared" ref="CE1077:CK1077" si="1042">CE1064</f>
        <v>CE$13</v>
      </c>
      <c r="CF1077" s="172" t="str">
        <f t="shared" si="1042"/>
        <v>CF$13</v>
      </c>
      <c r="CG1077" s="172" t="str">
        <f t="shared" si="1042"/>
        <v>CG$13</v>
      </c>
      <c r="CH1077" s="172" t="str">
        <f t="shared" si="1042"/>
        <v>CH$13</v>
      </c>
      <c r="CI1077" s="172" t="str">
        <f t="shared" si="1042"/>
        <v>CI$13</v>
      </c>
      <c r="CJ1077" s="172" t="str">
        <f t="shared" si="1042"/>
        <v>CJ$13</v>
      </c>
      <c r="CK1077" s="172" t="str">
        <f t="shared" si="1042"/>
        <v>CK$13</v>
      </c>
      <c r="CL1077" s="172" t="str">
        <f t="shared" ref="CL1077" si="1043">CL1064</f>
        <v>CL$13</v>
      </c>
    </row>
    <row r="1078" spans="2:90" x14ac:dyDescent="0.4">
      <c r="B1078" s="8" t="str">
        <f>B1065</f>
        <v>(Secondary label)</v>
      </c>
      <c r="C1078" s="12"/>
      <c r="D1078" s="12" t="s">
        <v>731</v>
      </c>
      <c r="E1078" s="12" t="s">
        <v>906</v>
      </c>
      <c r="F1078" s="12"/>
      <c r="G1078" s="12" t="s">
        <v>330</v>
      </c>
      <c r="H1078" s="12"/>
      <c r="I1078" s="60"/>
      <c r="J1078" s="60"/>
      <c r="K1078" s="15"/>
      <c r="L1078" s="15"/>
      <c r="M1078" s="15"/>
      <c r="N1078" s="15"/>
      <c r="O1078" s="15"/>
      <c r="P1078" s="15"/>
      <c r="R1078" s="15"/>
      <c r="S1078" s="172">
        <f t="shared" ref="S1078" si="1044">S1065</f>
        <v>0</v>
      </c>
      <c r="T1078" s="172">
        <f t="shared" ref="T1078:AX1078" si="1045">T1065</f>
        <v>0</v>
      </c>
      <c r="U1078" s="172">
        <f t="shared" si="1045"/>
        <v>0</v>
      </c>
      <c r="V1078" s="172">
        <f t="shared" si="1045"/>
        <v>0</v>
      </c>
      <c r="W1078" s="172">
        <f t="shared" si="1045"/>
        <v>0</v>
      </c>
      <c r="X1078" s="172">
        <f t="shared" si="1045"/>
        <v>0</v>
      </c>
      <c r="Y1078" s="172">
        <f t="shared" si="1045"/>
        <v>0</v>
      </c>
      <c r="Z1078" s="172">
        <f t="shared" si="1045"/>
        <v>0</v>
      </c>
      <c r="AA1078" s="172">
        <f t="shared" si="1045"/>
        <v>0</v>
      </c>
      <c r="AB1078" s="172">
        <f t="shared" si="1045"/>
        <v>0</v>
      </c>
      <c r="AC1078" s="172">
        <f t="shared" si="1045"/>
        <v>0</v>
      </c>
      <c r="AD1078" s="172">
        <f t="shared" si="1045"/>
        <v>0</v>
      </c>
      <c r="AE1078" s="172">
        <f t="shared" si="1045"/>
        <v>0</v>
      </c>
      <c r="AF1078" s="172">
        <f t="shared" si="1045"/>
        <v>0</v>
      </c>
      <c r="AG1078" s="172">
        <f t="shared" si="1045"/>
        <v>0</v>
      </c>
      <c r="AH1078" s="172">
        <f t="shared" si="1045"/>
        <v>0</v>
      </c>
      <c r="AI1078" s="172">
        <f t="shared" si="1045"/>
        <v>0</v>
      </c>
      <c r="AJ1078" s="172">
        <f t="shared" si="1045"/>
        <v>0</v>
      </c>
      <c r="AK1078" s="172">
        <f t="shared" si="1045"/>
        <v>0</v>
      </c>
      <c r="AL1078" s="172">
        <f t="shared" si="1045"/>
        <v>0</v>
      </c>
      <c r="AM1078" s="172">
        <f t="shared" si="1045"/>
        <v>0</v>
      </c>
      <c r="AN1078" s="172">
        <f t="shared" si="1045"/>
        <v>0</v>
      </c>
      <c r="AO1078" s="172">
        <f t="shared" si="1045"/>
        <v>0</v>
      </c>
      <c r="AP1078" s="172">
        <f t="shared" si="1045"/>
        <v>0</v>
      </c>
      <c r="AQ1078" s="172">
        <f t="shared" si="1045"/>
        <v>0</v>
      </c>
      <c r="AR1078" s="172">
        <f t="shared" si="1045"/>
        <v>0</v>
      </c>
      <c r="AS1078" s="172">
        <f t="shared" si="1045"/>
        <v>0</v>
      </c>
      <c r="AT1078" s="172">
        <f t="shared" si="1045"/>
        <v>0</v>
      </c>
      <c r="AU1078" s="172">
        <f t="shared" si="1045"/>
        <v>0</v>
      </c>
      <c r="AV1078" s="172">
        <f t="shared" si="1045"/>
        <v>0</v>
      </c>
      <c r="AW1078" s="172">
        <f t="shared" si="1045"/>
        <v>0</v>
      </c>
      <c r="AX1078" s="172">
        <f t="shared" si="1045"/>
        <v>0</v>
      </c>
      <c r="AY1078" s="172">
        <f t="shared" ref="AY1078:CD1078" si="1046">AY1065</f>
        <v>0</v>
      </c>
      <c r="AZ1078" s="172">
        <f t="shared" si="1046"/>
        <v>0</v>
      </c>
      <c r="BA1078" s="172">
        <f t="shared" si="1046"/>
        <v>0</v>
      </c>
      <c r="BB1078" s="172">
        <f t="shared" si="1046"/>
        <v>0</v>
      </c>
      <c r="BC1078" s="172">
        <f t="shared" si="1046"/>
        <v>0</v>
      </c>
      <c r="BD1078" s="172">
        <f t="shared" si="1046"/>
        <v>0</v>
      </c>
      <c r="BE1078" s="172">
        <f t="shared" si="1046"/>
        <v>0</v>
      </c>
      <c r="BF1078" s="172">
        <f t="shared" si="1046"/>
        <v>0</v>
      </c>
      <c r="BG1078" s="172">
        <f t="shared" si="1046"/>
        <v>0</v>
      </c>
      <c r="BH1078" s="172">
        <f t="shared" si="1046"/>
        <v>0</v>
      </c>
      <c r="BI1078" s="172">
        <f t="shared" si="1046"/>
        <v>0</v>
      </c>
      <c r="BJ1078" s="172">
        <f t="shared" si="1046"/>
        <v>0</v>
      </c>
      <c r="BK1078" s="172">
        <f t="shared" si="1046"/>
        <v>0</v>
      </c>
      <c r="BL1078" s="172">
        <f t="shared" si="1046"/>
        <v>0</v>
      </c>
      <c r="BM1078" s="172">
        <f t="shared" si="1046"/>
        <v>0</v>
      </c>
      <c r="BN1078" s="172">
        <f t="shared" si="1046"/>
        <v>0</v>
      </c>
      <c r="BO1078" s="172">
        <f t="shared" si="1046"/>
        <v>0</v>
      </c>
      <c r="BP1078" s="172">
        <f t="shared" si="1046"/>
        <v>0</v>
      </c>
      <c r="BQ1078" s="172">
        <f t="shared" si="1046"/>
        <v>0</v>
      </c>
      <c r="BR1078" s="172">
        <f t="shared" si="1046"/>
        <v>0</v>
      </c>
      <c r="BS1078" s="172">
        <f t="shared" si="1046"/>
        <v>0</v>
      </c>
      <c r="BT1078" s="172">
        <f t="shared" si="1046"/>
        <v>0</v>
      </c>
      <c r="BU1078" s="172">
        <f t="shared" si="1046"/>
        <v>0</v>
      </c>
      <c r="BV1078" s="172">
        <f t="shared" si="1046"/>
        <v>0</v>
      </c>
      <c r="BW1078" s="172">
        <f t="shared" si="1046"/>
        <v>0</v>
      </c>
      <c r="BX1078" s="172">
        <f t="shared" si="1046"/>
        <v>0</v>
      </c>
      <c r="BY1078" s="172">
        <f t="shared" si="1046"/>
        <v>0</v>
      </c>
      <c r="BZ1078" s="172">
        <f t="shared" si="1046"/>
        <v>0</v>
      </c>
      <c r="CA1078" s="172">
        <f t="shared" si="1046"/>
        <v>0</v>
      </c>
      <c r="CB1078" s="172">
        <f t="shared" si="1046"/>
        <v>0</v>
      </c>
      <c r="CC1078" s="172">
        <f t="shared" si="1046"/>
        <v>0</v>
      </c>
      <c r="CD1078" s="172">
        <f t="shared" si="1046"/>
        <v>0</v>
      </c>
      <c r="CE1078" s="172">
        <f t="shared" ref="CE1078:CK1078" si="1047">CE1065</f>
        <v>0</v>
      </c>
      <c r="CF1078" s="172">
        <f t="shared" si="1047"/>
        <v>0</v>
      </c>
      <c r="CG1078" s="172">
        <f t="shared" si="1047"/>
        <v>0</v>
      </c>
      <c r="CH1078" s="172">
        <f t="shared" si="1047"/>
        <v>0</v>
      </c>
      <c r="CI1078" s="172">
        <f t="shared" si="1047"/>
        <v>0</v>
      </c>
      <c r="CJ1078" s="172">
        <f t="shared" si="1047"/>
        <v>0</v>
      </c>
      <c r="CK1078" s="172">
        <f t="shared" si="1047"/>
        <v>0</v>
      </c>
      <c r="CL1078" s="172">
        <f t="shared" ref="CL1078" si="1048">CL1065</f>
        <v>0</v>
      </c>
    </row>
    <row r="1079" spans="2:90" x14ac:dyDescent="0.4">
      <c r="B1079" s="8" t="str">
        <f>B1066</f>
        <v xml:space="preserve">secondary unit </v>
      </c>
      <c r="C1079" s="12"/>
      <c r="D1079" s="12" t="s">
        <v>731</v>
      </c>
      <c r="E1079" s="12" t="s">
        <v>906</v>
      </c>
      <c r="F1079" s="12"/>
      <c r="G1079" s="12" t="s">
        <v>330</v>
      </c>
      <c r="H1079" s="12"/>
      <c r="I1079" s="60"/>
      <c r="J1079" s="60"/>
      <c r="K1079" s="15"/>
      <c r="L1079" s="15"/>
      <c r="M1079" s="15"/>
      <c r="N1079" s="15"/>
      <c r="O1079" s="15"/>
      <c r="P1079" s="15"/>
      <c r="R1079" s="15"/>
      <c r="S1079" s="172"/>
      <c r="T1079" s="172"/>
      <c r="U1079" s="172"/>
      <c r="V1079" s="172"/>
      <c r="W1079" s="172"/>
      <c r="X1079" s="172"/>
      <c r="Y1079" s="172"/>
      <c r="Z1079" s="172"/>
      <c r="AA1079" s="172"/>
      <c r="AB1079" s="172"/>
      <c r="AC1079" s="172"/>
      <c r="AD1079" s="172"/>
      <c r="AE1079" s="172"/>
      <c r="AF1079" s="172"/>
      <c r="AG1079" s="172"/>
      <c r="AH1079" s="172"/>
      <c r="AI1079" s="172"/>
      <c r="AJ1079" s="172"/>
      <c r="AK1079" s="172"/>
      <c r="AL1079" s="172"/>
      <c r="AM1079" s="172"/>
      <c r="AN1079" s="172"/>
      <c r="AO1079" s="172"/>
      <c r="AP1079" s="172"/>
      <c r="AQ1079" s="172"/>
      <c r="AR1079" s="172"/>
      <c r="AS1079" s="172"/>
      <c r="AT1079" s="172"/>
      <c r="AU1079" s="172"/>
      <c r="AV1079" s="172"/>
      <c r="AW1079" s="172"/>
      <c r="AX1079" s="172"/>
      <c r="AY1079" s="172"/>
      <c r="AZ1079" s="172"/>
      <c r="BA1079" s="172"/>
      <c r="BB1079" s="172"/>
      <c r="BC1079" s="172"/>
      <c r="BD1079" s="172"/>
      <c r="BE1079" s="172"/>
      <c r="BF1079" s="172"/>
      <c r="BG1079" s="172"/>
      <c r="BH1079" s="172"/>
      <c r="BI1079" s="172"/>
      <c r="BJ1079" s="172"/>
      <c r="BK1079" s="172"/>
      <c r="BL1079" s="172"/>
      <c r="BM1079" s="172"/>
      <c r="BN1079" s="172"/>
      <c r="BO1079" s="172"/>
      <c r="BP1079" s="172"/>
      <c r="BQ1079" s="172"/>
      <c r="BR1079" s="172"/>
      <c r="BS1079" s="172"/>
      <c r="BT1079" s="172"/>
      <c r="BU1079" s="172"/>
      <c r="BV1079" s="172"/>
      <c r="BW1079" s="172"/>
      <c r="BX1079" s="172"/>
      <c r="BY1079" s="172"/>
      <c r="BZ1079" s="172"/>
      <c r="CA1079" s="172"/>
      <c r="CB1079" s="172"/>
      <c r="CC1079" s="172"/>
      <c r="CD1079" s="172"/>
      <c r="CE1079" s="172"/>
      <c r="CF1079" s="172"/>
      <c r="CG1079" s="172"/>
      <c r="CH1079" s="172"/>
      <c r="CI1079" s="172"/>
      <c r="CJ1079" s="172"/>
      <c r="CK1079" s="172"/>
      <c r="CL1079" s="172"/>
    </row>
    <row r="1080" spans="2:90" x14ac:dyDescent="0.4">
      <c r="B1080" s="8" t="str">
        <f>B1067</f>
        <v>Secondary revenue driver</v>
      </c>
      <c r="C1080" s="12"/>
      <c r="D1080" s="12" t="s">
        <v>731</v>
      </c>
      <c r="E1080" s="12" t="s">
        <v>906</v>
      </c>
      <c r="F1080" s="12"/>
      <c r="G1080" s="12" t="s">
        <v>330</v>
      </c>
      <c r="H1080" s="12"/>
      <c r="I1080" s="60"/>
      <c r="J1080" s="60"/>
      <c r="K1080" s="15"/>
      <c r="L1080" s="15"/>
      <c r="M1080" s="15"/>
      <c r="N1080" s="15"/>
      <c r="O1080" s="15"/>
      <c r="P1080" s="15"/>
      <c r="R1080" s="15"/>
      <c r="S1080" s="172" t="str">
        <f t="shared" ref="S1080" si="1049">S1067</f>
        <v>S$14</v>
      </c>
      <c r="T1080" s="172" t="str">
        <f t="shared" ref="T1080:AX1080" si="1050">T1067</f>
        <v>T$14</v>
      </c>
      <c r="U1080" s="172" t="str">
        <f t="shared" si="1050"/>
        <v>U$14</v>
      </c>
      <c r="V1080" s="172" t="str">
        <f t="shared" si="1050"/>
        <v>V$14</v>
      </c>
      <c r="W1080" s="172" t="str">
        <f t="shared" si="1050"/>
        <v>W$14</v>
      </c>
      <c r="X1080" s="172" t="str">
        <f t="shared" si="1050"/>
        <v>X$14</v>
      </c>
      <c r="Y1080" s="172" t="str">
        <f t="shared" si="1050"/>
        <v>Y$14</v>
      </c>
      <c r="Z1080" s="172" t="str">
        <f t="shared" si="1050"/>
        <v>Z$14</v>
      </c>
      <c r="AA1080" s="172" t="str">
        <f t="shared" si="1050"/>
        <v>AA$14</v>
      </c>
      <c r="AB1080" s="172" t="str">
        <f t="shared" si="1050"/>
        <v>AB$14</v>
      </c>
      <c r="AC1080" s="172" t="str">
        <f t="shared" si="1050"/>
        <v>AC$14</v>
      </c>
      <c r="AD1080" s="172" t="str">
        <f t="shared" si="1050"/>
        <v>AD$14</v>
      </c>
      <c r="AE1080" s="172" t="str">
        <f t="shared" si="1050"/>
        <v>AE$14</v>
      </c>
      <c r="AF1080" s="172" t="str">
        <f t="shared" si="1050"/>
        <v>AF$14</v>
      </c>
      <c r="AG1080" s="172" t="str">
        <f t="shared" si="1050"/>
        <v>AG$14</v>
      </c>
      <c r="AH1080" s="172" t="str">
        <f t="shared" si="1050"/>
        <v>AH$14</v>
      </c>
      <c r="AI1080" s="172" t="str">
        <f t="shared" si="1050"/>
        <v>AI$14</v>
      </c>
      <c r="AJ1080" s="172" t="str">
        <f t="shared" si="1050"/>
        <v>AJ$14</v>
      </c>
      <c r="AK1080" s="172" t="str">
        <f t="shared" si="1050"/>
        <v>AK$14</v>
      </c>
      <c r="AL1080" s="172" t="str">
        <f t="shared" si="1050"/>
        <v>AL$14</v>
      </c>
      <c r="AM1080" s="172" t="str">
        <f t="shared" si="1050"/>
        <v>AM$14</v>
      </c>
      <c r="AN1080" s="172" t="str">
        <f t="shared" si="1050"/>
        <v>AN$14</v>
      </c>
      <c r="AO1080" s="172" t="str">
        <f t="shared" si="1050"/>
        <v>AO$14</v>
      </c>
      <c r="AP1080" s="172" t="str">
        <f t="shared" si="1050"/>
        <v>AP$14</v>
      </c>
      <c r="AQ1080" s="172" t="str">
        <f t="shared" si="1050"/>
        <v>AQ$14</v>
      </c>
      <c r="AR1080" s="172" t="str">
        <f t="shared" si="1050"/>
        <v>AR$14</v>
      </c>
      <c r="AS1080" s="172" t="str">
        <f t="shared" si="1050"/>
        <v>AS$14</v>
      </c>
      <c r="AT1080" s="172" t="str">
        <f t="shared" si="1050"/>
        <v>AT$14</v>
      </c>
      <c r="AU1080" s="172" t="str">
        <f t="shared" si="1050"/>
        <v>AU$14</v>
      </c>
      <c r="AV1080" s="172" t="str">
        <f t="shared" si="1050"/>
        <v>AV$14</v>
      </c>
      <c r="AW1080" s="172" t="str">
        <f t="shared" si="1050"/>
        <v>AW$14</v>
      </c>
      <c r="AX1080" s="172" t="str">
        <f t="shared" si="1050"/>
        <v>AX$14</v>
      </c>
      <c r="AY1080" s="172" t="str">
        <f t="shared" ref="AY1080:CD1080" si="1051">AY1067</f>
        <v>AY$14</v>
      </c>
      <c r="AZ1080" s="172" t="str">
        <f t="shared" si="1051"/>
        <v>AZ$14</v>
      </c>
      <c r="BA1080" s="172" t="str">
        <f t="shared" si="1051"/>
        <v>BA$14</v>
      </c>
      <c r="BB1080" s="172" t="str">
        <f t="shared" si="1051"/>
        <v>BB$14</v>
      </c>
      <c r="BC1080" s="172" t="str">
        <f t="shared" si="1051"/>
        <v>BC$14</v>
      </c>
      <c r="BD1080" s="172" t="str">
        <f t="shared" si="1051"/>
        <v>BD$14</v>
      </c>
      <c r="BE1080" s="172" t="str">
        <f t="shared" si="1051"/>
        <v>BE$14</v>
      </c>
      <c r="BF1080" s="172" t="str">
        <f t="shared" si="1051"/>
        <v>BF$14</v>
      </c>
      <c r="BG1080" s="172" t="str">
        <f t="shared" si="1051"/>
        <v>BG$14</v>
      </c>
      <c r="BH1080" s="172" t="str">
        <f t="shared" si="1051"/>
        <v>BH$14</v>
      </c>
      <c r="BI1080" s="172" t="str">
        <f t="shared" si="1051"/>
        <v>BI$14</v>
      </c>
      <c r="BJ1080" s="172" t="str">
        <f t="shared" si="1051"/>
        <v>BJ$14</v>
      </c>
      <c r="BK1080" s="172" t="str">
        <f t="shared" si="1051"/>
        <v>BK$14</v>
      </c>
      <c r="BL1080" s="172" t="str">
        <f t="shared" si="1051"/>
        <v>BL$14</v>
      </c>
      <c r="BM1080" s="172" t="str">
        <f t="shared" si="1051"/>
        <v>BM$14</v>
      </c>
      <c r="BN1080" s="172" t="str">
        <f t="shared" si="1051"/>
        <v>BN$14</v>
      </c>
      <c r="BO1080" s="172" t="str">
        <f t="shared" si="1051"/>
        <v>BO$14</v>
      </c>
      <c r="BP1080" s="172" t="str">
        <f t="shared" si="1051"/>
        <v>BP$14</v>
      </c>
      <c r="BQ1080" s="172" t="str">
        <f t="shared" si="1051"/>
        <v>BQ$14</v>
      </c>
      <c r="BR1080" s="172" t="str">
        <f t="shared" si="1051"/>
        <v>BR$14</v>
      </c>
      <c r="BS1080" s="172" t="str">
        <f t="shared" si="1051"/>
        <v>BS$14</v>
      </c>
      <c r="BT1080" s="172" t="str">
        <f t="shared" si="1051"/>
        <v>BT$14</v>
      </c>
      <c r="BU1080" s="172" t="str">
        <f t="shared" si="1051"/>
        <v>BU$14</v>
      </c>
      <c r="BV1080" s="172" t="str">
        <f t="shared" si="1051"/>
        <v>BV$14</v>
      </c>
      <c r="BW1080" s="172" t="str">
        <f t="shared" si="1051"/>
        <v>BW$14</v>
      </c>
      <c r="BX1080" s="172" t="str">
        <f t="shared" si="1051"/>
        <v>BX$14</v>
      </c>
      <c r="BY1080" s="172" t="str">
        <f t="shared" si="1051"/>
        <v>BY$14</v>
      </c>
      <c r="BZ1080" s="172" t="str">
        <f t="shared" si="1051"/>
        <v>BZ$14</v>
      </c>
      <c r="CA1080" s="172" t="str">
        <f t="shared" si="1051"/>
        <v>CA$14</v>
      </c>
      <c r="CB1080" s="172" t="str">
        <f t="shared" si="1051"/>
        <v>CB$14</v>
      </c>
      <c r="CC1080" s="172" t="str">
        <f t="shared" si="1051"/>
        <v>CC$14</v>
      </c>
      <c r="CD1080" s="172" t="str">
        <f t="shared" si="1051"/>
        <v>CD$14</v>
      </c>
      <c r="CE1080" s="172" t="str">
        <f t="shared" ref="CE1080:CK1080" si="1052">CE1067</f>
        <v>CE$14</v>
      </c>
      <c r="CF1080" s="172" t="str">
        <f t="shared" si="1052"/>
        <v>CF$14</v>
      </c>
      <c r="CG1080" s="172" t="str">
        <f t="shared" si="1052"/>
        <v>CG$14</v>
      </c>
      <c r="CH1080" s="172" t="str">
        <f t="shared" si="1052"/>
        <v>CH$14</v>
      </c>
      <c r="CI1080" s="172" t="str">
        <f t="shared" si="1052"/>
        <v>CI$14</v>
      </c>
      <c r="CJ1080" s="172" t="str">
        <f t="shared" si="1052"/>
        <v>CJ$14</v>
      </c>
      <c r="CK1080" s="172" t="str">
        <f t="shared" si="1052"/>
        <v>CK$14</v>
      </c>
      <c r="CL1080" s="172" t="str">
        <f t="shared" ref="CL1080" si="1053">CL1067</f>
        <v>CL$14</v>
      </c>
    </row>
    <row r="1081" spans="2:90" x14ac:dyDescent="0.4">
      <c r="B1081" s="8" t="str">
        <f>B1068</f>
        <v>Secondary volume driver</v>
      </c>
      <c r="C1081" s="12"/>
      <c r="D1081" s="12" t="s">
        <v>731</v>
      </c>
      <c r="E1081" s="12" t="s">
        <v>906</v>
      </c>
      <c r="F1081" s="12"/>
      <c r="G1081" s="12" t="s">
        <v>330</v>
      </c>
      <c r="H1081" s="12"/>
      <c r="I1081" s="60"/>
      <c r="J1081" s="60"/>
      <c r="K1081" s="15"/>
      <c r="L1081" s="15"/>
      <c r="M1081" s="15"/>
      <c r="N1081" s="15"/>
      <c r="O1081" s="15"/>
      <c r="P1081" s="15"/>
      <c r="R1081" s="15"/>
      <c r="S1081" s="172" t="str">
        <f t="shared" ref="S1081" si="1054">S1068</f>
        <v>S$15</v>
      </c>
      <c r="T1081" s="172" t="str">
        <f t="shared" ref="T1081:AX1081" si="1055">T1068</f>
        <v>T$15</v>
      </c>
      <c r="U1081" s="172" t="str">
        <f t="shared" si="1055"/>
        <v>U$15</v>
      </c>
      <c r="V1081" s="172" t="str">
        <f t="shared" si="1055"/>
        <v>V$15</v>
      </c>
      <c r="W1081" s="172" t="str">
        <f t="shared" si="1055"/>
        <v>W$15</v>
      </c>
      <c r="X1081" s="172" t="str">
        <f t="shared" si="1055"/>
        <v>X$15</v>
      </c>
      <c r="Y1081" s="172" t="str">
        <f t="shared" si="1055"/>
        <v>Y$15</v>
      </c>
      <c r="Z1081" s="172" t="str">
        <f t="shared" si="1055"/>
        <v>Z$15</v>
      </c>
      <c r="AA1081" s="172" t="str">
        <f t="shared" si="1055"/>
        <v>AA$15</v>
      </c>
      <c r="AB1081" s="172" t="str">
        <f t="shared" si="1055"/>
        <v>AB$15</v>
      </c>
      <c r="AC1081" s="172" t="str">
        <f t="shared" si="1055"/>
        <v>AC$15</v>
      </c>
      <c r="AD1081" s="172" t="str">
        <f t="shared" si="1055"/>
        <v>AD$15</v>
      </c>
      <c r="AE1081" s="172" t="str">
        <f t="shared" si="1055"/>
        <v>AE$15</v>
      </c>
      <c r="AF1081" s="172" t="str">
        <f t="shared" si="1055"/>
        <v>AF$15</v>
      </c>
      <c r="AG1081" s="172" t="str">
        <f t="shared" si="1055"/>
        <v>AG$15</v>
      </c>
      <c r="AH1081" s="172" t="str">
        <f t="shared" si="1055"/>
        <v>AH$15</v>
      </c>
      <c r="AI1081" s="172" t="str">
        <f t="shared" si="1055"/>
        <v>AI$15</v>
      </c>
      <c r="AJ1081" s="172" t="str">
        <f t="shared" si="1055"/>
        <v>AJ$15</v>
      </c>
      <c r="AK1081" s="172" t="str">
        <f t="shared" si="1055"/>
        <v>AK$15</v>
      </c>
      <c r="AL1081" s="172" t="str">
        <f t="shared" si="1055"/>
        <v>AL$15</v>
      </c>
      <c r="AM1081" s="172" t="str">
        <f t="shared" si="1055"/>
        <v>AM$15</v>
      </c>
      <c r="AN1081" s="172" t="str">
        <f t="shared" si="1055"/>
        <v>AN$15</v>
      </c>
      <c r="AO1081" s="172" t="str">
        <f t="shared" si="1055"/>
        <v>AO$15</v>
      </c>
      <c r="AP1081" s="172" t="str">
        <f t="shared" si="1055"/>
        <v>AP$15</v>
      </c>
      <c r="AQ1081" s="172" t="str">
        <f t="shared" si="1055"/>
        <v>AQ$15</v>
      </c>
      <c r="AR1081" s="172" t="str">
        <f t="shared" si="1055"/>
        <v>AR$15</v>
      </c>
      <c r="AS1081" s="172" t="str">
        <f t="shared" si="1055"/>
        <v>AS$15</v>
      </c>
      <c r="AT1081" s="172" t="str">
        <f t="shared" si="1055"/>
        <v>AT$15</v>
      </c>
      <c r="AU1081" s="172" t="str">
        <f t="shared" si="1055"/>
        <v>AU$15</v>
      </c>
      <c r="AV1081" s="172" t="str">
        <f t="shared" si="1055"/>
        <v>AV$15</v>
      </c>
      <c r="AW1081" s="172" t="str">
        <f t="shared" si="1055"/>
        <v>AW$15</v>
      </c>
      <c r="AX1081" s="172" t="str">
        <f t="shared" si="1055"/>
        <v>AX$15</v>
      </c>
      <c r="AY1081" s="172" t="str">
        <f t="shared" ref="AY1081:CD1081" si="1056">AY1068</f>
        <v>AY$15</v>
      </c>
      <c r="AZ1081" s="172" t="str">
        <f t="shared" si="1056"/>
        <v>AZ$15</v>
      </c>
      <c r="BA1081" s="172" t="str">
        <f t="shared" si="1056"/>
        <v>BA$15</v>
      </c>
      <c r="BB1081" s="172" t="str">
        <f t="shared" si="1056"/>
        <v>BB$15</v>
      </c>
      <c r="BC1081" s="172" t="str">
        <f t="shared" si="1056"/>
        <v>BC$15</v>
      </c>
      <c r="BD1081" s="172" t="str">
        <f t="shared" si="1056"/>
        <v>BD$15</v>
      </c>
      <c r="BE1081" s="172" t="str">
        <f t="shared" si="1056"/>
        <v>BE$15</v>
      </c>
      <c r="BF1081" s="172" t="str">
        <f t="shared" si="1056"/>
        <v>BF$15</v>
      </c>
      <c r="BG1081" s="172" t="str">
        <f t="shared" si="1056"/>
        <v>BG$15</v>
      </c>
      <c r="BH1081" s="172" t="str">
        <f t="shared" si="1056"/>
        <v>BH$15</v>
      </c>
      <c r="BI1081" s="172" t="str">
        <f t="shared" si="1056"/>
        <v>BI$15</v>
      </c>
      <c r="BJ1081" s="172" t="str">
        <f t="shared" si="1056"/>
        <v>BJ$15</v>
      </c>
      <c r="BK1081" s="172" t="str">
        <f t="shared" si="1056"/>
        <v>BK$15</v>
      </c>
      <c r="BL1081" s="172" t="str">
        <f t="shared" si="1056"/>
        <v>BL$15</v>
      </c>
      <c r="BM1081" s="172" t="str">
        <f t="shared" si="1056"/>
        <v>BM$15</v>
      </c>
      <c r="BN1081" s="172" t="str">
        <f t="shared" si="1056"/>
        <v>BN$15</v>
      </c>
      <c r="BO1081" s="172" t="str">
        <f t="shared" si="1056"/>
        <v>BO$15</v>
      </c>
      <c r="BP1081" s="172" t="str">
        <f t="shared" si="1056"/>
        <v>BP$15</v>
      </c>
      <c r="BQ1081" s="172" t="str">
        <f t="shared" si="1056"/>
        <v>BQ$15</v>
      </c>
      <c r="BR1081" s="172" t="str">
        <f t="shared" si="1056"/>
        <v>BR$15</v>
      </c>
      <c r="BS1081" s="172" t="str">
        <f t="shared" si="1056"/>
        <v>BS$15</v>
      </c>
      <c r="BT1081" s="172" t="str">
        <f t="shared" si="1056"/>
        <v>BT$15</v>
      </c>
      <c r="BU1081" s="172" t="str">
        <f t="shared" si="1056"/>
        <v>BU$15</v>
      </c>
      <c r="BV1081" s="172" t="str">
        <f t="shared" si="1056"/>
        <v>BV$15</v>
      </c>
      <c r="BW1081" s="172" t="str">
        <f t="shared" si="1056"/>
        <v>BW$15</v>
      </c>
      <c r="BX1081" s="172" t="str">
        <f t="shared" si="1056"/>
        <v>BX$15</v>
      </c>
      <c r="BY1081" s="172" t="str">
        <f t="shared" si="1056"/>
        <v>BY$15</v>
      </c>
      <c r="BZ1081" s="172" t="str">
        <f t="shared" si="1056"/>
        <v>BZ$15</v>
      </c>
      <c r="CA1081" s="172" t="str">
        <f t="shared" si="1056"/>
        <v>CA$15</v>
      </c>
      <c r="CB1081" s="172" t="str">
        <f t="shared" si="1056"/>
        <v>CB$15</v>
      </c>
      <c r="CC1081" s="172" t="str">
        <f t="shared" si="1056"/>
        <v>CC$15</v>
      </c>
      <c r="CD1081" s="172" t="str">
        <f t="shared" si="1056"/>
        <v>CD$15</v>
      </c>
      <c r="CE1081" s="172" t="str">
        <f t="shared" ref="CE1081:CK1081" si="1057">CE1068</f>
        <v>CE$15</v>
      </c>
      <c r="CF1081" s="172" t="str">
        <f t="shared" si="1057"/>
        <v>CF$15</v>
      </c>
      <c r="CG1081" s="172" t="str">
        <f t="shared" si="1057"/>
        <v>CG$15</v>
      </c>
      <c r="CH1081" s="172" t="str">
        <f t="shared" si="1057"/>
        <v>CH$15</v>
      </c>
      <c r="CI1081" s="172" t="str">
        <f t="shared" si="1057"/>
        <v>CI$15</v>
      </c>
      <c r="CJ1081" s="172" t="str">
        <f t="shared" si="1057"/>
        <v>CJ$15</v>
      </c>
      <c r="CK1081" s="172" t="str">
        <f t="shared" si="1057"/>
        <v>CK$15</v>
      </c>
      <c r="CL1081" s="172" t="str">
        <f t="shared" ref="CL1081" si="1058">CL1068</f>
        <v>CL$15</v>
      </c>
    </row>
    <row r="1082" spans="2:90" x14ac:dyDescent="0.4">
      <c r="C1082" s="12"/>
      <c r="D1082" s="12"/>
      <c r="E1082" s="12" t="s">
        <v>906</v>
      </c>
      <c r="F1082" s="12"/>
      <c r="G1082" s="12"/>
      <c r="H1082" s="12"/>
      <c r="I1082" s="60"/>
      <c r="J1082" s="60"/>
      <c r="K1082" s="15"/>
      <c r="L1082" s="15"/>
      <c r="M1082" s="15"/>
      <c r="N1082" s="15"/>
      <c r="O1082" s="15"/>
      <c r="P1082" s="15"/>
      <c r="R1082" s="15"/>
      <c r="S1082" s="172">
        <v>20</v>
      </c>
      <c r="T1082" s="172">
        <v>20</v>
      </c>
      <c r="U1082" s="172">
        <v>20</v>
      </c>
      <c r="V1082" s="172">
        <v>20</v>
      </c>
      <c r="W1082" s="172">
        <v>20</v>
      </c>
      <c r="X1082" s="172">
        <v>20</v>
      </c>
      <c r="Y1082" s="172">
        <v>20</v>
      </c>
      <c r="Z1082" s="172"/>
      <c r="AA1082" s="172"/>
      <c r="AB1082" s="172"/>
      <c r="AC1082" s="172"/>
      <c r="AD1082" s="172"/>
      <c r="AE1082" s="172"/>
      <c r="AF1082" s="172"/>
      <c r="AG1082" s="172"/>
      <c r="AH1082" s="172"/>
      <c r="AI1082" s="172"/>
      <c r="AJ1082" s="172"/>
      <c r="AK1082" s="172"/>
      <c r="AL1082" s="172"/>
      <c r="AM1082" s="172"/>
      <c r="AN1082" s="172"/>
      <c r="AO1082" s="172"/>
      <c r="AP1082" s="172"/>
      <c r="AQ1082" s="172"/>
      <c r="AR1082" s="172"/>
      <c r="AS1082" s="172"/>
      <c r="AT1082" s="172"/>
      <c r="AU1082" s="172"/>
      <c r="AV1082" s="172"/>
      <c r="AW1082" s="172"/>
      <c r="AX1082" s="172"/>
      <c r="AY1082" s="172"/>
      <c r="AZ1082" s="172"/>
      <c r="BA1082" s="172"/>
      <c r="BB1082" s="172"/>
      <c r="BC1082" s="172"/>
      <c r="BD1082" s="172"/>
      <c r="BE1082" s="172"/>
      <c r="BF1082" s="172"/>
      <c r="BG1082" s="172"/>
      <c r="BH1082" s="172"/>
      <c r="BI1082" s="172"/>
      <c r="BJ1082" s="172"/>
      <c r="BK1082" s="172"/>
      <c r="BL1082" s="172"/>
      <c r="BM1082" s="172"/>
      <c r="BN1082" s="172"/>
      <c r="BO1082" s="172"/>
      <c r="BP1082" s="172"/>
      <c r="BQ1082" s="172"/>
      <c r="BR1082" s="172"/>
      <c r="BS1082" s="172"/>
      <c r="BT1082" s="172"/>
      <c r="BU1082" s="172"/>
      <c r="BV1082" s="172"/>
      <c r="BW1082" s="172"/>
      <c r="BX1082" s="172"/>
      <c r="BY1082" s="172"/>
      <c r="BZ1082" s="172"/>
      <c r="CA1082" s="172"/>
      <c r="CB1082" s="172"/>
      <c r="CC1082" s="172"/>
      <c r="CD1082" s="172"/>
      <c r="CE1082" s="172"/>
      <c r="CF1082" s="172"/>
      <c r="CG1082" s="172"/>
      <c r="CH1082" s="172"/>
      <c r="CI1082" s="172"/>
      <c r="CJ1082" s="172"/>
      <c r="CK1082" s="172"/>
      <c r="CL1082" s="172"/>
    </row>
    <row r="1083" spans="2:90" x14ac:dyDescent="0.4">
      <c r="B1083" s="168" t="s">
        <v>487</v>
      </c>
      <c r="C1083" s="167"/>
      <c r="D1083" s="167"/>
      <c r="E1083" s="167" t="s">
        <v>906</v>
      </c>
      <c r="F1083" s="167"/>
      <c r="G1083" s="167"/>
      <c r="H1083" s="167"/>
      <c r="I1083" s="169"/>
      <c r="J1083" s="169"/>
      <c r="K1083" s="190"/>
      <c r="L1083" s="190"/>
      <c r="M1083" s="190"/>
      <c r="N1083" s="190"/>
      <c r="O1083" s="190"/>
      <c r="P1083" s="190"/>
      <c r="R1083" s="191"/>
      <c r="S1083" s="167"/>
      <c r="T1083" s="167"/>
      <c r="U1083" s="167"/>
      <c r="V1083" s="167"/>
      <c r="W1083" s="167"/>
      <c r="X1083" s="167"/>
      <c r="Y1083" s="167"/>
      <c r="Z1083" s="167"/>
      <c r="AA1083" s="167"/>
      <c r="AB1083" s="167"/>
      <c r="AC1083" s="167"/>
      <c r="AD1083" s="167"/>
      <c r="AE1083" s="167"/>
      <c r="AF1083" s="167"/>
      <c r="AG1083" s="167"/>
      <c r="AH1083" s="167"/>
      <c r="AI1083" s="167"/>
      <c r="AJ1083" s="167"/>
      <c r="AK1083" s="167"/>
      <c r="AL1083" s="167"/>
      <c r="AM1083" s="167"/>
      <c r="AN1083" s="167"/>
      <c r="AO1083" s="167"/>
      <c r="AP1083" s="167"/>
      <c r="AQ1083" s="167"/>
      <c r="AR1083" s="167"/>
      <c r="AS1083" s="167"/>
      <c r="AT1083" s="167"/>
      <c r="AU1083" s="167"/>
      <c r="AV1083" s="167"/>
      <c r="AW1083" s="167"/>
      <c r="AX1083" s="167"/>
      <c r="AY1083" s="167"/>
      <c r="AZ1083" s="167"/>
      <c r="BA1083" s="167"/>
      <c r="BB1083" s="167"/>
      <c r="BC1083" s="167"/>
      <c r="BD1083" s="167"/>
      <c r="BE1083" s="167"/>
      <c r="BF1083" s="167"/>
      <c r="BG1083" s="167"/>
      <c r="BH1083" s="167"/>
      <c r="BI1083" s="167"/>
      <c r="BJ1083" s="167"/>
      <c r="BK1083" s="167"/>
      <c r="BL1083" s="167"/>
      <c r="BM1083" s="167"/>
      <c r="BN1083" s="167"/>
      <c r="BO1083" s="167"/>
      <c r="BP1083" s="167"/>
      <c r="BQ1083" s="167"/>
      <c r="BR1083" s="167"/>
      <c r="BS1083" s="167"/>
      <c r="BT1083" s="167"/>
      <c r="BU1083" s="167"/>
      <c r="BV1083" s="167"/>
      <c r="BW1083" s="167"/>
      <c r="BX1083" s="167"/>
      <c r="BY1083" s="167"/>
      <c r="BZ1083" s="167"/>
      <c r="CA1083" s="167"/>
      <c r="CB1083" s="167"/>
      <c r="CC1083" s="167"/>
      <c r="CD1083" s="167"/>
      <c r="CE1083" s="167"/>
      <c r="CF1083" s="167"/>
      <c r="CG1083" s="167"/>
      <c r="CH1083" s="167"/>
      <c r="CI1083" s="167"/>
      <c r="CJ1083" s="167"/>
      <c r="CK1083" s="167"/>
      <c r="CL1083" s="167"/>
    </row>
    <row r="1084" spans="2:90" x14ac:dyDescent="0.4">
      <c r="B1084" s="168" t="s">
        <v>489</v>
      </c>
      <c r="C1084" s="167"/>
      <c r="D1084" s="167"/>
      <c r="E1084" s="167" t="s">
        <v>906</v>
      </c>
      <c r="F1084" s="167"/>
      <c r="G1084" s="167"/>
      <c r="H1084" s="167"/>
      <c r="I1084" s="169"/>
      <c r="J1084" s="169"/>
      <c r="K1084" s="190"/>
      <c r="L1084" s="190"/>
      <c r="M1084" s="190"/>
      <c r="N1084" s="190"/>
      <c r="O1084" s="190"/>
      <c r="P1084" s="190"/>
      <c r="R1084" s="191"/>
      <c r="S1084" s="167"/>
      <c r="T1084" s="167"/>
      <c r="U1084" s="167"/>
      <c r="V1084" s="167"/>
      <c r="W1084" s="167"/>
      <c r="X1084" s="167"/>
      <c r="Y1084" s="167"/>
      <c r="Z1084" s="167"/>
      <c r="AA1084" s="167"/>
      <c r="AB1084" s="167"/>
      <c r="AC1084" s="167"/>
      <c r="AD1084" s="167"/>
      <c r="AE1084" s="167"/>
      <c r="AF1084" s="167"/>
      <c r="AG1084" s="167"/>
      <c r="AH1084" s="167"/>
      <c r="AI1084" s="167"/>
      <c r="AJ1084" s="167"/>
      <c r="AK1084" s="167"/>
      <c r="AL1084" s="167"/>
      <c r="AM1084" s="167"/>
      <c r="AN1084" s="167"/>
      <c r="AO1084" s="167"/>
      <c r="AP1084" s="167"/>
      <c r="AQ1084" s="167"/>
      <c r="AR1084" s="167"/>
      <c r="AS1084" s="167"/>
      <c r="AT1084" s="167"/>
      <c r="AU1084" s="167"/>
      <c r="AV1084" s="167"/>
      <c r="AW1084" s="167"/>
      <c r="AX1084" s="167"/>
      <c r="AY1084" s="167"/>
      <c r="AZ1084" s="167"/>
      <c r="BA1084" s="167"/>
      <c r="BB1084" s="167"/>
      <c r="BC1084" s="167"/>
      <c r="BD1084" s="167"/>
      <c r="BE1084" s="167"/>
      <c r="BF1084" s="167"/>
      <c r="BG1084" s="167"/>
      <c r="BH1084" s="167"/>
      <c r="BI1084" s="167"/>
      <c r="BJ1084" s="167"/>
      <c r="BK1084" s="167"/>
      <c r="BL1084" s="167"/>
      <c r="BM1084" s="167"/>
      <c r="BN1084" s="167"/>
      <c r="BO1084" s="167"/>
      <c r="BP1084" s="167"/>
      <c r="BQ1084" s="167"/>
      <c r="BR1084" s="167"/>
      <c r="BS1084" s="167"/>
      <c r="BT1084" s="167"/>
      <c r="BU1084" s="167"/>
      <c r="BV1084" s="167"/>
      <c r="BW1084" s="167"/>
      <c r="BX1084" s="167"/>
      <c r="BY1084" s="167"/>
      <c r="BZ1084" s="167"/>
      <c r="CA1084" s="167"/>
      <c r="CB1084" s="167"/>
      <c r="CC1084" s="167"/>
      <c r="CD1084" s="167"/>
      <c r="CE1084" s="167"/>
      <c r="CF1084" s="167"/>
      <c r="CG1084" s="167"/>
      <c r="CH1084" s="167"/>
      <c r="CI1084" s="167"/>
      <c r="CJ1084" s="167"/>
      <c r="CK1084" s="167"/>
      <c r="CL1084" s="167"/>
    </row>
    <row r="1085" spans="2:90" x14ac:dyDescent="0.4">
      <c r="B1085" s="168" t="s">
        <v>459</v>
      </c>
      <c r="C1085" s="167"/>
      <c r="D1085" s="167"/>
      <c r="E1085" s="167" t="s">
        <v>906</v>
      </c>
      <c r="F1085" s="167"/>
      <c r="G1085" s="167"/>
      <c r="H1085" s="167"/>
      <c r="I1085" s="169"/>
      <c r="J1085" s="169"/>
      <c r="K1085" s="190"/>
      <c r="L1085" s="190"/>
      <c r="M1085" s="190"/>
      <c r="N1085" s="190"/>
      <c r="O1085" s="190"/>
      <c r="P1085" s="190"/>
      <c r="R1085" s="191"/>
      <c r="S1085" s="192" t="str">
        <f t="shared" ref="S1085:AX1085" si="1059">S$16</f>
        <v>S$12</v>
      </c>
      <c r="T1085" s="192" t="str">
        <f t="shared" si="1059"/>
        <v>T$12</v>
      </c>
      <c r="U1085" s="192" t="str">
        <f t="shared" si="1059"/>
        <v>U$12</v>
      </c>
      <c r="V1085" s="192" t="str">
        <f t="shared" si="1059"/>
        <v>V$12</v>
      </c>
      <c r="W1085" s="192" t="str">
        <f t="shared" si="1059"/>
        <v>W$12</v>
      </c>
      <c r="X1085" s="192" t="str">
        <f t="shared" si="1059"/>
        <v>X$12</v>
      </c>
      <c r="Y1085" s="192" t="str">
        <f t="shared" si="1059"/>
        <v>Y$12</v>
      </c>
      <c r="Z1085" s="192" t="str">
        <f t="shared" si="1059"/>
        <v>Z$12</v>
      </c>
      <c r="AA1085" s="192" t="str">
        <f t="shared" si="1059"/>
        <v>AA$12</v>
      </c>
      <c r="AB1085" s="192" t="str">
        <f t="shared" si="1059"/>
        <v>AB$12</v>
      </c>
      <c r="AC1085" s="192" t="str">
        <f t="shared" si="1059"/>
        <v>AC$12</v>
      </c>
      <c r="AD1085" s="192" t="str">
        <f t="shared" si="1059"/>
        <v>AD$12</v>
      </c>
      <c r="AE1085" s="192" t="str">
        <f t="shared" si="1059"/>
        <v>AE$12</v>
      </c>
      <c r="AF1085" s="192" t="str">
        <f t="shared" si="1059"/>
        <v>AF$12</v>
      </c>
      <c r="AG1085" s="192" t="str">
        <f t="shared" si="1059"/>
        <v>AG$12</v>
      </c>
      <c r="AH1085" s="192" t="str">
        <f t="shared" si="1059"/>
        <v>AH$12</v>
      </c>
      <c r="AI1085" s="192" t="str">
        <f t="shared" si="1059"/>
        <v>AI$12</v>
      </c>
      <c r="AJ1085" s="192" t="str">
        <f t="shared" si="1059"/>
        <v>AJ$12</v>
      </c>
      <c r="AK1085" s="192" t="str">
        <f t="shared" si="1059"/>
        <v>AK$12</v>
      </c>
      <c r="AL1085" s="192" t="str">
        <f t="shared" si="1059"/>
        <v>AL$12</v>
      </c>
      <c r="AM1085" s="192" t="str">
        <f t="shared" si="1059"/>
        <v>AM$12</v>
      </c>
      <c r="AN1085" s="192" t="str">
        <f t="shared" si="1059"/>
        <v>AN$12</v>
      </c>
      <c r="AO1085" s="192" t="str">
        <f t="shared" si="1059"/>
        <v>AO$12</v>
      </c>
      <c r="AP1085" s="192" t="str">
        <f t="shared" si="1059"/>
        <v>AP$12</v>
      </c>
      <c r="AQ1085" s="192" t="str">
        <f t="shared" si="1059"/>
        <v>AQ$12</v>
      </c>
      <c r="AR1085" s="192" t="str">
        <f t="shared" si="1059"/>
        <v>AR$12</v>
      </c>
      <c r="AS1085" s="192" t="str">
        <f t="shared" si="1059"/>
        <v>AS$12</v>
      </c>
      <c r="AT1085" s="192" t="str">
        <f t="shared" si="1059"/>
        <v>AT$12</v>
      </c>
      <c r="AU1085" s="192" t="str">
        <f t="shared" si="1059"/>
        <v>AU$12</v>
      </c>
      <c r="AV1085" s="192" t="str">
        <f t="shared" si="1059"/>
        <v>AV$12</v>
      </c>
      <c r="AW1085" s="192" t="str">
        <f t="shared" si="1059"/>
        <v>AW$12</v>
      </c>
      <c r="AX1085" s="192" t="str">
        <f t="shared" si="1059"/>
        <v>AX$12</v>
      </c>
      <c r="AY1085" s="192" t="str">
        <f t="shared" ref="AY1085:CD1085" si="1060">AY$16</f>
        <v>AY$12</v>
      </c>
      <c r="AZ1085" s="192" t="str">
        <f t="shared" si="1060"/>
        <v>AZ$12</v>
      </c>
      <c r="BA1085" s="192" t="str">
        <f t="shared" si="1060"/>
        <v>BA$12</v>
      </c>
      <c r="BB1085" s="192" t="str">
        <f t="shared" si="1060"/>
        <v>BB$12</v>
      </c>
      <c r="BC1085" s="192" t="str">
        <f t="shared" si="1060"/>
        <v>BC$12</v>
      </c>
      <c r="BD1085" s="192" t="str">
        <f t="shared" si="1060"/>
        <v>BD$12</v>
      </c>
      <c r="BE1085" s="192" t="str">
        <f t="shared" si="1060"/>
        <v>BE$12</v>
      </c>
      <c r="BF1085" s="192" t="str">
        <f t="shared" si="1060"/>
        <v>BF$12</v>
      </c>
      <c r="BG1085" s="192" t="str">
        <f t="shared" si="1060"/>
        <v>BG$12</v>
      </c>
      <c r="BH1085" s="192" t="str">
        <f t="shared" si="1060"/>
        <v>BH$12</v>
      </c>
      <c r="BI1085" s="192" t="str">
        <f t="shared" si="1060"/>
        <v>BI$12</v>
      </c>
      <c r="BJ1085" s="192" t="str">
        <f t="shared" si="1060"/>
        <v>BJ$12</v>
      </c>
      <c r="BK1085" s="192" t="str">
        <f t="shared" si="1060"/>
        <v>BK$12</v>
      </c>
      <c r="BL1085" s="192" t="str">
        <f t="shared" si="1060"/>
        <v>BL$12</v>
      </c>
      <c r="BM1085" s="192" t="str">
        <f t="shared" si="1060"/>
        <v>BM$12</v>
      </c>
      <c r="BN1085" s="192" t="str">
        <f t="shared" si="1060"/>
        <v>BN$12</v>
      </c>
      <c r="BO1085" s="192" t="str">
        <f t="shared" si="1060"/>
        <v>BO$12</v>
      </c>
      <c r="BP1085" s="192" t="str">
        <f t="shared" si="1060"/>
        <v>BP$12</v>
      </c>
      <c r="BQ1085" s="192" t="str">
        <f t="shared" si="1060"/>
        <v>BQ$12</v>
      </c>
      <c r="BR1085" s="192" t="str">
        <f t="shared" si="1060"/>
        <v>BR$12</v>
      </c>
      <c r="BS1085" s="192" t="str">
        <f t="shared" si="1060"/>
        <v>BS$12</v>
      </c>
      <c r="BT1085" s="192" t="str">
        <f t="shared" si="1060"/>
        <v>BT$12</v>
      </c>
      <c r="BU1085" s="192" t="str">
        <f t="shared" si="1060"/>
        <v>BU$12</v>
      </c>
      <c r="BV1085" s="192" t="str">
        <f t="shared" si="1060"/>
        <v>BV$12</v>
      </c>
      <c r="BW1085" s="192" t="str">
        <f t="shared" si="1060"/>
        <v>BW$12</v>
      </c>
      <c r="BX1085" s="192" t="str">
        <f t="shared" si="1060"/>
        <v>BX$12</v>
      </c>
      <c r="BY1085" s="192" t="str">
        <f t="shared" si="1060"/>
        <v>BY$12</v>
      </c>
      <c r="BZ1085" s="192" t="str">
        <f t="shared" si="1060"/>
        <v>BZ$12</v>
      </c>
      <c r="CA1085" s="192" t="str">
        <f t="shared" si="1060"/>
        <v>CA$12</v>
      </c>
      <c r="CB1085" s="192" t="str">
        <f t="shared" si="1060"/>
        <v>CB$12</v>
      </c>
      <c r="CC1085" s="192" t="str">
        <f t="shared" si="1060"/>
        <v>CC$12</v>
      </c>
      <c r="CD1085" s="192" t="str">
        <f t="shared" si="1060"/>
        <v>CD$12</v>
      </c>
      <c r="CE1085" s="192" t="str">
        <f t="shared" ref="CE1085:CL1085" si="1061">CE$16</f>
        <v>CE$12</v>
      </c>
      <c r="CF1085" s="192" t="str">
        <f t="shared" si="1061"/>
        <v>CF$12</v>
      </c>
      <c r="CG1085" s="192" t="str">
        <f t="shared" si="1061"/>
        <v>CG$12</v>
      </c>
      <c r="CH1085" s="192" t="str">
        <f t="shared" si="1061"/>
        <v>CH$12</v>
      </c>
      <c r="CI1085" s="192" t="str">
        <f t="shared" si="1061"/>
        <v>CI$12</v>
      </c>
      <c r="CJ1085" s="192" t="str">
        <f t="shared" si="1061"/>
        <v>CJ$12</v>
      </c>
      <c r="CK1085" s="192" t="str">
        <f t="shared" si="1061"/>
        <v>CK$12</v>
      </c>
      <c r="CL1085" s="192" t="str">
        <f t="shared" si="1061"/>
        <v>CL$12</v>
      </c>
    </row>
    <row r="1086" spans="2:90" x14ac:dyDescent="0.4">
      <c r="B1086" s="168" t="s">
        <v>460</v>
      </c>
      <c r="C1086" s="193"/>
      <c r="D1086" s="193"/>
      <c r="E1086" s="193" t="s">
        <v>906</v>
      </c>
      <c r="F1086" s="193"/>
      <c r="G1086" s="193"/>
      <c r="H1086" s="193"/>
      <c r="I1086" s="194"/>
      <c r="J1086" s="194"/>
      <c r="K1086" s="195"/>
      <c r="L1086" s="195"/>
      <c r="M1086" s="195"/>
      <c r="N1086" s="195"/>
      <c r="O1086" s="195"/>
      <c r="P1086" s="195"/>
      <c r="R1086" s="192" t="str">
        <f>ADDRESS(ROW(R1082),COLUMN(R1082),4)</f>
        <v>R1082</v>
      </c>
      <c r="S1086" s="192" t="str">
        <f t="shared" ref="S1086" si="1062">ADDRESS(ROW(S1082),COLUMN(S1082),4)</f>
        <v>S1082</v>
      </c>
      <c r="T1086" s="192" t="str">
        <f t="shared" ref="T1086:CE1086" si="1063">ADDRESS(ROW(T1082),COLUMN(T1082),4)</f>
        <v>T1082</v>
      </c>
      <c r="U1086" s="192" t="str">
        <f t="shared" si="1063"/>
        <v>U1082</v>
      </c>
      <c r="V1086" s="192" t="str">
        <f t="shared" si="1063"/>
        <v>V1082</v>
      </c>
      <c r="W1086" s="192" t="str">
        <f t="shared" si="1063"/>
        <v>W1082</v>
      </c>
      <c r="X1086" s="192" t="str">
        <f t="shared" si="1063"/>
        <v>X1082</v>
      </c>
      <c r="Y1086" s="192" t="str">
        <f t="shared" si="1063"/>
        <v>Y1082</v>
      </c>
      <c r="Z1086" s="192" t="str">
        <f t="shared" si="1063"/>
        <v>Z1082</v>
      </c>
      <c r="AA1086" s="192" t="str">
        <f t="shared" si="1063"/>
        <v>AA1082</v>
      </c>
      <c r="AB1086" s="192" t="str">
        <f t="shared" si="1063"/>
        <v>AB1082</v>
      </c>
      <c r="AC1086" s="192" t="str">
        <f t="shared" si="1063"/>
        <v>AC1082</v>
      </c>
      <c r="AD1086" s="192" t="str">
        <f t="shared" si="1063"/>
        <v>AD1082</v>
      </c>
      <c r="AE1086" s="192" t="str">
        <f t="shared" si="1063"/>
        <v>AE1082</v>
      </c>
      <c r="AF1086" s="192" t="str">
        <f t="shared" si="1063"/>
        <v>AF1082</v>
      </c>
      <c r="AG1086" s="192" t="str">
        <f t="shared" si="1063"/>
        <v>AG1082</v>
      </c>
      <c r="AH1086" s="192" t="str">
        <f t="shared" si="1063"/>
        <v>AH1082</v>
      </c>
      <c r="AI1086" s="192" t="str">
        <f t="shared" si="1063"/>
        <v>AI1082</v>
      </c>
      <c r="AJ1086" s="192" t="str">
        <f t="shared" si="1063"/>
        <v>AJ1082</v>
      </c>
      <c r="AK1086" s="192" t="str">
        <f t="shared" si="1063"/>
        <v>AK1082</v>
      </c>
      <c r="AL1086" s="192" t="str">
        <f t="shared" si="1063"/>
        <v>AL1082</v>
      </c>
      <c r="AM1086" s="192" t="str">
        <f t="shared" si="1063"/>
        <v>AM1082</v>
      </c>
      <c r="AN1086" s="192" t="str">
        <f t="shared" si="1063"/>
        <v>AN1082</v>
      </c>
      <c r="AO1086" s="192" t="str">
        <f t="shared" si="1063"/>
        <v>AO1082</v>
      </c>
      <c r="AP1086" s="192" t="str">
        <f t="shared" si="1063"/>
        <v>AP1082</v>
      </c>
      <c r="AQ1086" s="192" t="str">
        <f t="shared" si="1063"/>
        <v>AQ1082</v>
      </c>
      <c r="AR1086" s="192" t="str">
        <f t="shared" si="1063"/>
        <v>AR1082</v>
      </c>
      <c r="AS1086" s="192" t="str">
        <f t="shared" si="1063"/>
        <v>AS1082</v>
      </c>
      <c r="AT1086" s="192" t="str">
        <f t="shared" si="1063"/>
        <v>AT1082</v>
      </c>
      <c r="AU1086" s="192" t="str">
        <f t="shared" si="1063"/>
        <v>AU1082</v>
      </c>
      <c r="AV1086" s="192" t="str">
        <f t="shared" si="1063"/>
        <v>AV1082</v>
      </c>
      <c r="AW1086" s="192" t="str">
        <f t="shared" si="1063"/>
        <v>AW1082</v>
      </c>
      <c r="AX1086" s="192" t="str">
        <f t="shared" si="1063"/>
        <v>AX1082</v>
      </c>
      <c r="AY1086" s="192" t="str">
        <f t="shared" si="1063"/>
        <v>AY1082</v>
      </c>
      <c r="AZ1086" s="192" t="str">
        <f t="shared" si="1063"/>
        <v>AZ1082</v>
      </c>
      <c r="BA1086" s="192" t="str">
        <f t="shared" si="1063"/>
        <v>BA1082</v>
      </c>
      <c r="BB1086" s="192" t="str">
        <f t="shared" si="1063"/>
        <v>BB1082</v>
      </c>
      <c r="BC1086" s="192" t="str">
        <f t="shared" si="1063"/>
        <v>BC1082</v>
      </c>
      <c r="BD1086" s="192" t="str">
        <f t="shared" si="1063"/>
        <v>BD1082</v>
      </c>
      <c r="BE1086" s="192" t="str">
        <f t="shared" si="1063"/>
        <v>BE1082</v>
      </c>
      <c r="BF1086" s="192" t="str">
        <f t="shared" si="1063"/>
        <v>BF1082</v>
      </c>
      <c r="BG1086" s="192" t="str">
        <f t="shared" si="1063"/>
        <v>BG1082</v>
      </c>
      <c r="BH1086" s="192" t="str">
        <f t="shared" si="1063"/>
        <v>BH1082</v>
      </c>
      <c r="BI1086" s="192" t="str">
        <f t="shared" si="1063"/>
        <v>BI1082</v>
      </c>
      <c r="BJ1086" s="192" t="str">
        <f t="shared" si="1063"/>
        <v>BJ1082</v>
      </c>
      <c r="BK1086" s="192" t="str">
        <f t="shared" si="1063"/>
        <v>BK1082</v>
      </c>
      <c r="BL1086" s="192" t="str">
        <f t="shared" si="1063"/>
        <v>BL1082</v>
      </c>
      <c r="BM1086" s="192" t="str">
        <f t="shared" si="1063"/>
        <v>BM1082</v>
      </c>
      <c r="BN1086" s="192" t="str">
        <f t="shared" si="1063"/>
        <v>BN1082</v>
      </c>
      <c r="BO1086" s="192" t="str">
        <f t="shared" si="1063"/>
        <v>BO1082</v>
      </c>
      <c r="BP1086" s="192" t="str">
        <f t="shared" si="1063"/>
        <v>BP1082</v>
      </c>
      <c r="BQ1086" s="192" t="str">
        <f t="shared" si="1063"/>
        <v>BQ1082</v>
      </c>
      <c r="BR1086" s="192" t="str">
        <f t="shared" si="1063"/>
        <v>BR1082</v>
      </c>
      <c r="BS1086" s="192" t="str">
        <f t="shared" si="1063"/>
        <v>BS1082</v>
      </c>
      <c r="BT1086" s="192" t="str">
        <f t="shared" si="1063"/>
        <v>BT1082</v>
      </c>
      <c r="BU1086" s="192" t="str">
        <f t="shared" si="1063"/>
        <v>BU1082</v>
      </c>
      <c r="BV1086" s="192" t="str">
        <f t="shared" si="1063"/>
        <v>BV1082</v>
      </c>
      <c r="BW1086" s="192" t="str">
        <f t="shared" si="1063"/>
        <v>BW1082</v>
      </c>
      <c r="BX1086" s="192" t="str">
        <f t="shared" si="1063"/>
        <v>BX1082</v>
      </c>
      <c r="BY1086" s="192" t="str">
        <f t="shared" si="1063"/>
        <v>BY1082</v>
      </c>
      <c r="BZ1086" s="192" t="str">
        <f t="shared" si="1063"/>
        <v>BZ1082</v>
      </c>
      <c r="CA1086" s="192" t="str">
        <f t="shared" si="1063"/>
        <v>CA1082</v>
      </c>
      <c r="CB1086" s="192" t="str">
        <f t="shared" si="1063"/>
        <v>CB1082</v>
      </c>
      <c r="CC1086" s="192" t="str">
        <f t="shared" si="1063"/>
        <v>CC1082</v>
      </c>
      <c r="CD1086" s="192" t="str">
        <f t="shared" si="1063"/>
        <v>CD1082</v>
      </c>
      <c r="CE1086" s="192" t="str">
        <f t="shared" si="1063"/>
        <v>CE1082</v>
      </c>
      <c r="CF1086" s="192" t="str">
        <f t="shared" ref="CF1086:CK1086" si="1064">ADDRESS(ROW(CF1082),COLUMN(CF1082),4)</f>
        <v>CF1082</v>
      </c>
      <c r="CG1086" s="192" t="str">
        <f t="shared" si="1064"/>
        <v>CG1082</v>
      </c>
      <c r="CH1086" s="192" t="str">
        <f t="shared" si="1064"/>
        <v>CH1082</v>
      </c>
      <c r="CI1086" s="192" t="str">
        <f t="shared" si="1064"/>
        <v>CI1082</v>
      </c>
      <c r="CJ1086" s="192" t="str">
        <f t="shared" si="1064"/>
        <v>CJ1082</v>
      </c>
      <c r="CK1086" s="192" t="str">
        <f t="shared" si="1064"/>
        <v>CK1082</v>
      </c>
      <c r="CL1086" s="192" t="str">
        <f t="shared" ref="CL1086" si="1065">ADDRESS(ROW(CL1082),COLUMN(CL1082),4)</f>
        <v>CL1082</v>
      </c>
    </row>
    <row r="1087" spans="2:90" x14ac:dyDescent="0.4">
      <c r="B1087" s="168" t="s">
        <v>488</v>
      </c>
      <c r="C1087" s="193"/>
      <c r="D1087" s="193"/>
      <c r="E1087" s="193" t="s">
        <v>906</v>
      </c>
      <c r="F1087" s="193"/>
      <c r="G1087" s="193"/>
      <c r="H1087" s="193"/>
      <c r="I1087" s="194"/>
      <c r="J1087" s="194"/>
      <c r="K1087" s="195"/>
      <c r="L1087" s="195"/>
      <c r="M1087" s="195"/>
      <c r="N1087" s="195"/>
      <c r="O1087" s="195"/>
      <c r="P1087" s="195"/>
      <c r="R1087" s="195"/>
      <c r="S1087" s="183"/>
      <c r="T1087" s="183"/>
      <c r="U1087" s="183"/>
      <c r="V1087" s="183"/>
      <c r="W1087" s="183"/>
      <c r="X1087" s="183"/>
      <c r="Y1087" s="183"/>
      <c r="Z1087" s="183"/>
      <c r="AA1087" s="183"/>
      <c r="AB1087" s="183"/>
      <c r="AC1087" s="183"/>
      <c r="AD1087" s="183"/>
      <c r="AE1087" s="183"/>
      <c r="AF1087" s="183"/>
      <c r="AG1087" s="183"/>
      <c r="AH1087" s="183"/>
      <c r="AI1087" s="183"/>
      <c r="AJ1087" s="183"/>
      <c r="AK1087" s="183"/>
      <c r="AL1087" s="183"/>
      <c r="AM1087" s="183"/>
      <c r="AN1087" s="183"/>
      <c r="AO1087" s="183"/>
      <c r="AP1087" s="183"/>
      <c r="AQ1087" s="183"/>
      <c r="AR1087" s="183"/>
      <c r="AS1087" s="183"/>
      <c r="AT1087" s="183"/>
      <c r="AU1087" s="183"/>
      <c r="AV1087" s="183"/>
      <c r="AW1087" s="183"/>
      <c r="AX1087" s="183"/>
      <c r="AY1087" s="183"/>
      <c r="AZ1087" s="183"/>
      <c r="BA1087" s="183"/>
      <c r="BB1087" s="183"/>
      <c r="BC1087" s="183"/>
      <c r="BD1087" s="183"/>
      <c r="BE1087" s="183"/>
      <c r="BF1087" s="183"/>
      <c r="BG1087" s="183"/>
      <c r="BH1087" s="183"/>
      <c r="BI1087" s="183"/>
      <c r="BJ1087" s="183"/>
      <c r="BK1087" s="183"/>
      <c r="BL1087" s="183"/>
      <c r="BM1087" s="183"/>
      <c r="BN1087" s="183"/>
      <c r="BO1087" s="183"/>
      <c r="BP1087" s="183"/>
      <c r="BQ1087" s="183"/>
      <c r="BR1087" s="183"/>
      <c r="BS1087" s="183"/>
      <c r="BT1087" s="183"/>
      <c r="BU1087" s="183"/>
      <c r="BV1087" s="183"/>
      <c r="BW1087" s="183"/>
      <c r="BX1087" s="183"/>
      <c r="BY1087" s="183"/>
      <c r="BZ1087" s="183"/>
      <c r="CA1087" s="183"/>
      <c r="CB1087" s="183"/>
      <c r="CC1087" s="183"/>
      <c r="CD1087" s="183"/>
      <c r="CE1087" s="183"/>
      <c r="CF1087" s="183"/>
      <c r="CG1087" s="183"/>
      <c r="CH1087" s="183"/>
      <c r="CI1087" s="183"/>
      <c r="CJ1087" s="183"/>
      <c r="CK1087" s="183"/>
      <c r="CL1087" s="183"/>
    </row>
    <row r="1088" spans="2:90" x14ac:dyDescent="0.4">
      <c r="B1088" s="168" t="s">
        <v>501</v>
      </c>
      <c r="C1088" s="193"/>
      <c r="D1088" s="193"/>
      <c r="E1088" s="193" t="s">
        <v>906</v>
      </c>
      <c r="F1088" s="193"/>
      <c r="G1088" s="193"/>
      <c r="H1088" s="193"/>
      <c r="I1088" s="194"/>
      <c r="J1088" s="194"/>
      <c r="K1088" s="195"/>
      <c r="L1088" s="195"/>
      <c r="M1088" s="195"/>
      <c r="N1088" s="195"/>
      <c r="O1088" s="195"/>
      <c r="P1088" s="195"/>
      <c r="R1088" s="195"/>
      <c r="S1088" s="183"/>
      <c r="T1088" s="183"/>
      <c r="U1088" s="183"/>
      <c r="V1088" s="183"/>
      <c r="W1088" s="183"/>
      <c r="X1088" s="183"/>
      <c r="Y1088" s="183"/>
      <c r="Z1088" s="183"/>
      <c r="AA1088" s="183"/>
      <c r="AB1088" s="183"/>
      <c r="AC1088" s="183"/>
      <c r="AD1088" s="183"/>
      <c r="AE1088" s="183"/>
      <c r="AF1088" s="183"/>
      <c r="AG1088" s="183"/>
      <c r="AH1088" s="183"/>
      <c r="AI1088" s="183"/>
      <c r="AJ1088" s="183"/>
      <c r="AK1088" s="183"/>
      <c r="AL1088" s="183"/>
      <c r="AM1088" s="183"/>
      <c r="AN1088" s="183"/>
      <c r="AO1088" s="183"/>
      <c r="AP1088" s="183"/>
      <c r="AQ1088" s="183"/>
      <c r="AR1088" s="183"/>
      <c r="AS1088" s="183"/>
      <c r="AT1088" s="183"/>
      <c r="AU1088" s="183"/>
      <c r="AV1088" s="183"/>
      <c r="AW1088" s="183"/>
      <c r="AX1088" s="183"/>
      <c r="AY1088" s="183"/>
      <c r="AZ1088" s="183"/>
      <c r="BA1088" s="183"/>
      <c r="BB1088" s="183"/>
      <c r="BC1088" s="183"/>
      <c r="BD1088" s="183"/>
      <c r="BE1088" s="183"/>
      <c r="BF1088" s="183"/>
      <c r="BG1088" s="183"/>
      <c r="BH1088" s="183"/>
      <c r="BI1088" s="183"/>
      <c r="BJ1088" s="183"/>
      <c r="BK1088" s="183"/>
      <c r="BL1088" s="183"/>
      <c r="BM1088" s="183"/>
      <c r="BN1088" s="183"/>
      <c r="BO1088" s="183"/>
      <c r="BP1088" s="183"/>
      <c r="BQ1088" s="183"/>
      <c r="BR1088" s="183"/>
      <c r="BS1088" s="183"/>
      <c r="BT1088" s="183"/>
      <c r="BU1088" s="183"/>
      <c r="BV1088" s="183"/>
      <c r="BW1088" s="183"/>
      <c r="BX1088" s="183"/>
      <c r="BY1088" s="183"/>
      <c r="BZ1088" s="183"/>
      <c r="CA1088" s="183"/>
      <c r="CB1088" s="183"/>
      <c r="CC1088" s="183"/>
      <c r="CD1088" s="183"/>
      <c r="CE1088" s="183"/>
      <c r="CF1088" s="183"/>
      <c r="CG1088" s="183"/>
      <c r="CH1088" s="183"/>
      <c r="CI1088" s="183"/>
      <c r="CJ1088" s="183"/>
      <c r="CK1088" s="183"/>
      <c r="CL1088" s="183"/>
    </row>
    <row r="1089" spans="2:90" x14ac:dyDescent="0.4">
      <c r="B1089" s="168" t="s">
        <v>461</v>
      </c>
      <c r="C1089" s="193"/>
      <c r="D1089" s="193"/>
      <c r="E1089" s="193" t="s">
        <v>906</v>
      </c>
      <c r="F1089" s="193"/>
      <c r="G1089" s="193"/>
      <c r="H1089" s="193"/>
      <c r="I1089" s="194"/>
      <c r="J1089" s="194"/>
      <c r="K1089" s="195"/>
      <c r="L1089" s="195"/>
      <c r="M1089" s="195"/>
      <c r="N1089" s="195"/>
      <c r="O1089" s="195"/>
      <c r="P1089" s="195"/>
      <c r="R1089" s="195"/>
      <c r="S1089" s="183" t="str">
        <f t="shared" ref="S1089:AX1089" si="1066">S$18</f>
        <v>S$14</v>
      </c>
      <c r="T1089" s="183" t="str">
        <f t="shared" si="1066"/>
        <v>T$14</v>
      </c>
      <c r="U1089" s="183" t="str">
        <f t="shared" si="1066"/>
        <v>U$14</v>
      </c>
      <c r="V1089" s="183" t="str">
        <f t="shared" si="1066"/>
        <v>V$14</v>
      </c>
      <c r="W1089" s="183" t="str">
        <f t="shared" si="1066"/>
        <v>W$14</v>
      </c>
      <c r="X1089" s="183" t="str">
        <f t="shared" si="1066"/>
        <v>X$14</v>
      </c>
      <c r="Y1089" s="183" t="str">
        <f t="shared" si="1066"/>
        <v>Y$14</v>
      </c>
      <c r="Z1089" s="183" t="str">
        <f t="shared" si="1066"/>
        <v>Z$14</v>
      </c>
      <c r="AA1089" s="183" t="str">
        <f t="shared" si="1066"/>
        <v>AA$14</v>
      </c>
      <c r="AB1089" s="183" t="str">
        <f t="shared" si="1066"/>
        <v>AB$14</v>
      </c>
      <c r="AC1089" s="183" t="str">
        <f t="shared" si="1066"/>
        <v>AC$14</v>
      </c>
      <c r="AD1089" s="183" t="str">
        <f t="shared" si="1066"/>
        <v>AD$14</v>
      </c>
      <c r="AE1089" s="183" t="str">
        <f t="shared" si="1066"/>
        <v>AE$14</v>
      </c>
      <c r="AF1089" s="183" t="str">
        <f t="shared" si="1066"/>
        <v>AF$14</v>
      </c>
      <c r="AG1089" s="183" t="str">
        <f t="shared" si="1066"/>
        <v>AG$14</v>
      </c>
      <c r="AH1089" s="183" t="str">
        <f t="shared" si="1066"/>
        <v>AH$14</v>
      </c>
      <c r="AI1089" s="183" t="str">
        <f t="shared" si="1066"/>
        <v>AI$14</v>
      </c>
      <c r="AJ1089" s="183" t="str">
        <f t="shared" si="1066"/>
        <v>AJ$14</v>
      </c>
      <c r="AK1089" s="183" t="str">
        <f t="shared" si="1066"/>
        <v>AK$14</v>
      </c>
      <c r="AL1089" s="183" t="str">
        <f t="shared" si="1066"/>
        <v>AL$14</v>
      </c>
      <c r="AM1089" s="183" t="str">
        <f t="shared" si="1066"/>
        <v>AM$14</v>
      </c>
      <c r="AN1089" s="183" t="str">
        <f t="shared" si="1066"/>
        <v>AN$14</v>
      </c>
      <c r="AO1089" s="183" t="str">
        <f t="shared" si="1066"/>
        <v>AO$14</v>
      </c>
      <c r="AP1089" s="183" t="str">
        <f t="shared" si="1066"/>
        <v>AP$14</v>
      </c>
      <c r="AQ1089" s="183" t="str">
        <f t="shared" si="1066"/>
        <v>AQ$14</v>
      </c>
      <c r="AR1089" s="183" t="str">
        <f t="shared" si="1066"/>
        <v>AR$14</v>
      </c>
      <c r="AS1089" s="183" t="str">
        <f t="shared" si="1066"/>
        <v>AS$14</v>
      </c>
      <c r="AT1089" s="183" t="str">
        <f t="shared" si="1066"/>
        <v>AT$14</v>
      </c>
      <c r="AU1089" s="183" t="str">
        <f t="shared" si="1066"/>
        <v>AU$14</v>
      </c>
      <c r="AV1089" s="183" t="str">
        <f t="shared" si="1066"/>
        <v>AV$14</v>
      </c>
      <c r="AW1089" s="183" t="str">
        <f t="shared" si="1066"/>
        <v>AW$14</v>
      </c>
      <c r="AX1089" s="183" t="str">
        <f t="shared" si="1066"/>
        <v>AX$14</v>
      </c>
      <c r="AY1089" s="183" t="str">
        <f t="shared" ref="AY1089:CD1089" si="1067">AY$18</f>
        <v>AY$14</v>
      </c>
      <c r="AZ1089" s="183" t="str">
        <f t="shared" si="1067"/>
        <v>AZ$14</v>
      </c>
      <c r="BA1089" s="183" t="str">
        <f t="shared" si="1067"/>
        <v>BA$14</v>
      </c>
      <c r="BB1089" s="183" t="str">
        <f t="shared" si="1067"/>
        <v>BB$14</v>
      </c>
      <c r="BC1089" s="183" t="str">
        <f t="shared" si="1067"/>
        <v>BC$14</v>
      </c>
      <c r="BD1089" s="183" t="str">
        <f t="shared" si="1067"/>
        <v>BD$14</v>
      </c>
      <c r="BE1089" s="183" t="str">
        <f t="shared" si="1067"/>
        <v>BE$14</v>
      </c>
      <c r="BF1089" s="183" t="str">
        <f t="shared" si="1067"/>
        <v>BF$14</v>
      </c>
      <c r="BG1089" s="183" t="str">
        <f t="shared" si="1067"/>
        <v>BG$14</v>
      </c>
      <c r="BH1089" s="183" t="str">
        <f t="shared" si="1067"/>
        <v>BH$14</v>
      </c>
      <c r="BI1089" s="183" t="str">
        <f t="shared" si="1067"/>
        <v>BI$14</v>
      </c>
      <c r="BJ1089" s="183" t="str">
        <f t="shared" si="1067"/>
        <v>BJ$14</v>
      </c>
      <c r="BK1089" s="183" t="str">
        <f t="shared" si="1067"/>
        <v>BK$14</v>
      </c>
      <c r="BL1089" s="183" t="str">
        <f t="shared" si="1067"/>
        <v>BL$14</v>
      </c>
      <c r="BM1089" s="183" t="str">
        <f t="shared" si="1067"/>
        <v>BM$14</v>
      </c>
      <c r="BN1089" s="183" t="str">
        <f t="shared" si="1067"/>
        <v>BN$14</v>
      </c>
      <c r="BO1089" s="183" t="str">
        <f t="shared" si="1067"/>
        <v>BO$14</v>
      </c>
      <c r="BP1089" s="183" t="str">
        <f t="shared" si="1067"/>
        <v>BP$14</v>
      </c>
      <c r="BQ1089" s="183" t="str">
        <f t="shared" si="1067"/>
        <v>BQ$14</v>
      </c>
      <c r="BR1089" s="183" t="str">
        <f t="shared" si="1067"/>
        <v>BR$14</v>
      </c>
      <c r="BS1089" s="183" t="str">
        <f t="shared" si="1067"/>
        <v>BS$14</v>
      </c>
      <c r="BT1089" s="183" t="str">
        <f t="shared" si="1067"/>
        <v>BT$14</v>
      </c>
      <c r="BU1089" s="183" t="str">
        <f t="shared" si="1067"/>
        <v>BU$14</v>
      </c>
      <c r="BV1089" s="183" t="str">
        <f t="shared" si="1067"/>
        <v>BV$14</v>
      </c>
      <c r="BW1089" s="183" t="str">
        <f t="shared" si="1067"/>
        <v>BW$14</v>
      </c>
      <c r="BX1089" s="183" t="str">
        <f t="shared" si="1067"/>
        <v>BX$14</v>
      </c>
      <c r="BY1089" s="183" t="str">
        <f t="shared" si="1067"/>
        <v>BY$14</v>
      </c>
      <c r="BZ1089" s="183" t="str">
        <f t="shared" si="1067"/>
        <v>BZ$14</v>
      </c>
      <c r="CA1089" s="183" t="str">
        <f t="shared" si="1067"/>
        <v>CA$14</v>
      </c>
      <c r="CB1089" s="183" t="str">
        <f t="shared" si="1067"/>
        <v>CB$14</v>
      </c>
      <c r="CC1089" s="183" t="str">
        <f t="shared" si="1067"/>
        <v>CC$14</v>
      </c>
      <c r="CD1089" s="183" t="str">
        <f t="shared" si="1067"/>
        <v>CD$14</v>
      </c>
      <c r="CE1089" s="183" t="str">
        <f t="shared" ref="CE1089:CL1089" si="1068">CE$18</f>
        <v>CE$14</v>
      </c>
      <c r="CF1089" s="183" t="str">
        <f t="shared" si="1068"/>
        <v>CF$14</v>
      </c>
      <c r="CG1089" s="183" t="str">
        <f t="shared" si="1068"/>
        <v>CG$14</v>
      </c>
      <c r="CH1089" s="183" t="str">
        <f t="shared" si="1068"/>
        <v>CH$14</v>
      </c>
      <c r="CI1089" s="183" t="str">
        <f t="shared" si="1068"/>
        <v>CI$14</v>
      </c>
      <c r="CJ1089" s="183" t="str">
        <f t="shared" si="1068"/>
        <v>CJ$14</v>
      </c>
      <c r="CK1089" s="183" t="str">
        <f t="shared" si="1068"/>
        <v>CK$14</v>
      </c>
      <c r="CL1089" s="183" t="str">
        <f t="shared" si="1068"/>
        <v>CL$14</v>
      </c>
    </row>
    <row r="1090" spans="2:90" x14ac:dyDescent="0.4">
      <c r="B1090" s="168" t="s">
        <v>462</v>
      </c>
      <c r="C1090" s="193"/>
      <c r="D1090" s="193"/>
      <c r="E1090" s="193" t="s">
        <v>906</v>
      </c>
      <c r="F1090" s="193"/>
      <c r="G1090" s="193"/>
      <c r="H1090" s="193"/>
      <c r="I1090" s="194"/>
      <c r="J1090" s="194"/>
      <c r="K1090" s="195"/>
      <c r="L1090" s="195"/>
      <c r="M1090" s="195"/>
      <c r="N1090" s="195"/>
      <c r="O1090" s="195"/>
      <c r="P1090" s="195"/>
      <c r="R1090" s="195"/>
      <c r="S1090" s="183" t="str">
        <f t="shared" ref="S1090:AX1090" si="1069">S$19</f>
        <v>S$15</v>
      </c>
      <c r="T1090" s="183" t="str">
        <f t="shared" si="1069"/>
        <v>T$15</v>
      </c>
      <c r="U1090" s="183" t="str">
        <f t="shared" si="1069"/>
        <v>U$15</v>
      </c>
      <c r="V1090" s="183" t="str">
        <f t="shared" si="1069"/>
        <v>V$15</v>
      </c>
      <c r="W1090" s="183" t="str">
        <f t="shared" si="1069"/>
        <v>W$15</v>
      </c>
      <c r="X1090" s="183" t="str">
        <f t="shared" si="1069"/>
        <v>X$15</v>
      </c>
      <c r="Y1090" s="183" t="str">
        <f t="shared" si="1069"/>
        <v>Y$15</v>
      </c>
      <c r="Z1090" s="183" t="str">
        <f t="shared" si="1069"/>
        <v>Z$15</v>
      </c>
      <c r="AA1090" s="183" t="str">
        <f t="shared" si="1069"/>
        <v>AA$15</v>
      </c>
      <c r="AB1090" s="183" t="str">
        <f t="shared" si="1069"/>
        <v>AB$15</v>
      </c>
      <c r="AC1090" s="183" t="str">
        <f t="shared" si="1069"/>
        <v>AC$15</v>
      </c>
      <c r="AD1090" s="183" t="str">
        <f t="shared" si="1069"/>
        <v>AD$15</v>
      </c>
      <c r="AE1090" s="183" t="str">
        <f t="shared" si="1069"/>
        <v>AE$15</v>
      </c>
      <c r="AF1090" s="183" t="str">
        <f t="shared" si="1069"/>
        <v>AF$15</v>
      </c>
      <c r="AG1090" s="183" t="str">
        <f t="shared" si="1069"/>
        <v>AG$15</v>
      </c>
      <c r="AH1090" s="183" t="str">
        <f t="shared" si="1069"/>
        <v>AH$15</v>
      </c>
      <c r="AI1090" s="183" t="str">
        <f t="shared" si="1069"/>
        <v>AI$15</v>
      </c>
      <c r="AJ1090" s="183" t="str">
        <f t="shared" si="1069"/>
        <v>AJ$15</v>
      </c>
      <c r="AK1090" s="183" t="str">
        <f t="shared" si="1069"/>
        <v>AK$15</v>
      </c>
      <c r="AL1090" s="183" t="str">
        <f t="shared" si="1069"/>
        <v>AL$15</v>
      </c>
      <c r="AM1090" s="183" t="str">
        <f t="shared" si="1069"/>
        <v>AM$15</v>
      </c>
      <c r="AN1090" s="183" t="str">
        <f t="shared" si="1069"/>
        <v>AN$15</v>
      </c>
      <c r="AO1090" s="183" t="str">
        <f t="shared" si="1069"/>
        <v>AO$15</v>
      </c>
      <c r="AP1090" s="183" t="str">
        <f t="shared" si="1069"/>
        <v>AP$15</v>
      </c>
      <c r="AQ1090" s="183" t="str">
        <f t="shared" si="1069"/>
        <v>AQ$15</v>
      </c>
      <c r="AR1090" s="183" t="str">
        <f t="shared" si="1069"/>
        <v>AR$15</v>
      </c>
      <c r="AS1090" s="183" t="str">
        <f t="shared" si="1069"/>
        <v>AS$15</v>
      </c>
      <c r="AT1090" s="183" t="str">
        <f t="shared" si="1069"/>
        <v>AT$15</v>
      </c>
      <c r="AU1090" s="183" t="str">
        <f t="shared" si="1069"/>
        <v>AU$15</v>
      </c>
      <c r="AV1090" s="183" t="str">
        <f t="shared" si="1069"/>
        <v>AV$15</v>
      </c>
      <c r="AW1090" s="183" t="str">
        <f t="shared" si="1069"/>
        <v>AW$15</v>
      </c>
      <c r="AX1090" s="183" t="str">
        <f t="shared" si="1069"/>
        <v>AX$15</v>
      </c>
      <c r="AY1090" s="183" t="str">
        <f t="shared" ref="AY1090:CD1090" si="1070">AY$19</f>
        <v>AY$15</v>
      </c>
      <c r="AZ1090" s="183" t="str">
        <f t="shared" si="1070"/>
        <v>AZ$15</v>
      </c>
      <c r="BA1090" s="183" t="str">
        <f t="shared" si="1070"/>
        <v>BA$15</v>
      </c>
      <c r="BB1090" s="183" t="str">
        <f t="shared" si="1070"/>
        <v>BB$15</v>
      </c>
      <c r="BC1090" s="183" t="str">
        <f t="shared" si="1070"/>
        <v>BC$15</v>
      </c>
      <c r="BD1090" s="183" t="str">
        <f t="shared" si="1070"/>
        <v>BD$15</v>
      </c>
      <c r="BE1090" s="183" t="str">
        <f t="shared" si="1070"/>
        <v>BE$15</v>
      </c>
      <c r="BF1090" s="183" t="str">
        <f t="shared" si="1070"/>
        <v>BF$15</v>
      </c>
      <c r="BG1090" s="183" t="str">
        <f t="shared" si="1070"/>
        <v>BG$15</v>
      </c>
      <c r="BH1090" s="183" t="str">
        <f t="shared" si="1070"/>
        <v>BH$15</v>
      </c>
      <c r="BI1090" s="183" t="str">
        <f t="shared" si="1070"/>
        <v>BI$15</v>
      </c>
      <c r="BJ1090" s="183" t="str">
        <f t="shared" si="1070"/>
        <v>BJ$15</v>
      </c>
      <c r="BK1090" s="183" t="str">
        <f t="shared" si="1070"/>
        <v>BK$15</v>
      </c>
      <c r="BL1090" s="183" t="str">
        <f t="shared" si="1070"/>
        <v>BL$15</v>
      </c>
      <c r="BM1090" s="183" t="str">
        <f t="shared" si="1070"/>
        <v>BM$15</v>
      </c>
      <c r="BN1090" s="183" t="str">
        <f t="shared" si="1070"/>
        <v>BN$15</v>
      </c>
      <c r="BO1090" s="183" t="str">
        <f t="shared" si="1070"/>
        <v>BO$15</v>
      </c>
      <c r="BP1090" s="183" t="str">
        <f t="shared" si="1070"/>
        <v>BP$15</v>
      </c>
      <c r="BQ1090" s="183" t="str">
        <f t="shared" si="1070"/>
        <v>BQ$15</v>
      </c>
      <c r="BR1090" s="183" t="str">
        <f t="shared" si="1070"/>
        <v>BR$15</v>
      </c>
      <c r="BS1090" s="183" t="str">
        <f t="shared" si="1070"/>
        <v>BS$15</v>
      </c>
      <c r="BT1090" s="183" t="str">
        <f t="shared" si="1070"/>
        <v>BT$15</v>
      </c>
      <c r="BU1090" s="183" t="str">
        <f t="shared" si="1070"/>
        <v>BU$15</v>
      </c>
      <c r="BV1090" s="183" t="str">
        <f t="shared" si="1070"/>
        <v>BV$15</v>
      </c>
      <c r="BW1090" s="183" t="str">
        <f t="shared" si="1070"/>
        <v>BW$15</v>
      </c>
      <c r="BX1090" s="183" t="str">
        <f t="shared" si="1070"/>
        <v>BX$15</v>
      </c>
      <c r="BY1090" s="183" t="str">
        <f t="shared" si="1070"/>
        <v>BY$15</v>
      </c>
      <c r="BZ1090" s="183" t="str">
        <f t="shared" si="1070"/>
        <v>BZ$15</v>
      </c>
      <c r="CA1090" s="183" t="str">
        <f t="shared" si="1070"/>
        <v>CA$15</v>
      </c>
      <c r="CB1090" s="183" t="str">
        <f t="shared" si="1070"/>
        <v>CB$15</v>
      </c>
      <c r="CC1090" s="183" t="str">
        <f t="shared" si="1070"/>
        <v>CC$15</v>
      </c>
      <c r="CD1090" s="183" t="str">
        <f t="shared" si="1070"/>
        <v>CD$15</v>
      </c>
      <c r="CE1090" s="183" t="str">
        <f t="shared" ref="CE1090:CL1090" si="1071">CE$19</f>
        <v>CE$15</v>
      </c>
      <c r="CF1090" s="183" t="str">
        <f t="shared" si="1071"/>
        <v>CF$15</v>
      </c>
      <c r="CG1090" s="183" t="str">
        <f t="shared" si="1071"/>
        <v>CG$15</v>
      </c>
      <c r="CH1090" s="183" t="str">
        <f t="shared" si="1071"/>
        <v>CH$15</v>
      </c>
      <c r="CI1090" s="183" t="str">
        <f t="shared" si="1071"/>
        <v>CI$15</v>
      </c>
      <c r="CJ1090" s="183" t="str">
        <f t="shared" si="1071"/>
        <v>CJ$15</v>
      </c>
      <c r="CK1090" s="183" t="str">
        <f t="shared" si="1071"/>
        <v>CK$15</v>
      </c>
      <c r="CL1090" s="183" t="str">
        <f t="shared" si="1071"/>
        <v>CL$15</v>
      </c>
    </row>
    <row r="1091" spans="2:90" x14ac:dyDescent="0.4">
      <c r="B1091" s="70" t="s">
        <v>557</v>
      </c>
      <c r="C1091" s="48"/>
      <c r="D1091" s="48" t="s">
        <v>732</v>
      </c>
      <c r="E1091" s="48" t="s">
        <v>732</v>
      </c>
      <c r="F1091" s="48" t="s">
        <v>571</v>
      </c>
      <c r="G1091" s="48" t="s">
        <v>81</v>
      </c>
      <c r="H1091" s="48"/>
      <c r="I1091" s="277"/>
      <c r="J1091" s="277"/>
      <c r="K1091" s="48"/>
      <c r="L1091" s="48"/>
      <c r="M1091" s="48"/>
      <c r="N1091" s="48"/>
      <c r="O1091" s="48"/>
      <c r="P1091" s="48"/>
      <c r="R1091" s="70"/>
      <c r="S1091" s="70"/>
      <c r="T1091" s="70"/>
      <c r="U1091" s="70"/>
      <c r="V1091" s="70"/>
      <c r="W1091" s="70"/>
      <c r="X1091" s="70"/>
      <c r="Y1091" s="70"/>
      <c r="Z1091" s="70"/>
      <c r="AA1091" s="70"/>
      <c r="AB1091" s="70"/>
      <c r="AC1091" s="70"/>
      <c r="AD1091" s="70"/>
      <c r="AE1091" s="70"/>
      <c r="AF1091" s="70"/>
      <c r="AG1091" s="70"/>
      <c r="AH1091" s="70"/>
      <c r="AI1091" s="70"/>
      <c r="AJ1091" s="70"/>
      <c r="AK1091" s="70"/>
      <c r="AL1091" s="70"/>
      <c r="AM1091" s="70"/>
      <c r="AN1091" s="70"/>
      <c r="AO1091" s="70"/>
      <c r="AP1091" s="70"/>
      <c r="AQ1091" s="70"/>
      <c r="AR1091" s="70"/>
      <c r="AS1091" s="70"/>
      <c r="AT1091" s="70"/>
      <c r="AU1091" s="70"/>
      <c r="AV1091" s="70"/>
      <c r="AW1091" s="70"/>
      <c r="AX1091" s="70"/>
      <c r="AY1091" s="70"/>
      <c r="AZ1091" s="70"/>
      <c r="BA1091" s="70"/>
      <c r="BB1091" s="70"/>
      <c r="BC1091" s="70"/>
      <c r="BD1091" s="70"/>
      <c r="BE1091" s="70"/>
      <c r="BF1091" s="70"/>
      <c r="BG1091" s="70"/>
      <c r="BH1091" s="70"/>
      <c r="BI1091" s="70"/>
      <c r="BJ1091" s="70"/>
      <c r="BK1091" s="70"/>
      <c r="BL1091" s="70"/>
      <c r="BM1091" s="70"/>
      <c r="BN1091" s="70"/>
      <c r="BO1091" s="70"/>
      <c r="BP1091" s="70"/>
      <c r="BQ1091" s="70"/>
      <c r="BR1091" s="70"/>
      <c r="BS1091" s="70"/>
      <c r="BT1091" s="70"/>
      <c r="BU1091" s="70"/>
      <c r="BV1091" s="70"/>
      <c r="BW1091" s="70"/>
      <c r="BX1091" s="70"/>
      <c r="BY1091" s="70"/>
      <c r="BZ1091" s="70"/>
      <c r="CA1091" s="70"/>
      <c r="CB1091" s="70"/>
      <c r="CC1091" s="70"/>
      <c r="CD1091" s="70"/>
      <c r="CE1091" s="70"/>
      <c r="CF1091" s="70"/>
      <c r="CG1091" s="70"/>
      <c r="CH1091" s="70"/>
      <c r="CI1091" s="70"/>
      <c r="CJ1091" s="70"/>
      <c r="CK1091" s="70"/>
      <c r="CL1091" s="70"/>
    </row>
    <row r="1092" spans="2:90" x14ac:dyDescent="0.4">
      <c r="B1092" s="124" t="str">
        <f>"Assumptions - "&amp;B1112</f>
        <v>Assumptions - (Primary label)</v>
      </c>
      <c r="C1092" t="s">
        <v>80</v>
      </c>
      <c r="D1092" t="s">
        <v>732</v>
      </c>
      <c r="E1092" t="s">
        <v>906</v>
      </c>
      <c r="I1092"/>
      <c r="J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row>
    <row r="1093" spans="2:90" x14ac:dyDescent="0.4">
      <c r="B1093" s="139" t="str">
        <f>"# of "&amp;B1113&amp;"s constructed"</f>
        <v># of Units constructed</v>
      </c>
      <c r="C1093" s="12" t="s">
        <v>80</v>
      </c>
      <c r="D1093" s="12" t="s">
        <v>732</v>
      </c>
      <c r="E1093" s="12" t="s">
        <v>906</v>
      </c>
      <c r="F1093" s="12"/>
      <c r="G1093" s="12" t="s">
        <v>330</v>
      </c>
      <c r="H1093" s="12"/>
      <c r="I1093" s="60"/>
      <c r="J1093" s="60"/>
      <c r="K1093" s="15">
        <f ca="1">SUMIF($3:$3,K$2,1093:1093)</f>
        <v>140</v>
      </c>
      <c r="L1093" s="15">
        <f ca="1">SUMIF($3:$3,L$2,1093:1093)</f>
        <v>0</v>
      </c>
      <c r="M1093" s="15">
        <f ca="1">SUMIF($3:$3,M$2,1093:1093)</f>
        <v>0</v>
      </c>
      <c r="N1093" s="15">
        <f ca="1">SUMIF($3:$3,N$2,1093:1093)</f>
        <v>0</v>
      </c>
      <c r="O1093" s="15">
        <f ca="1">SUMIF($3:$3,O$2,1093:1093)</f>
        <v>0</v>
      </c>
      <c r="P1093" s="15">
        <f ca="1">SUMIF($3:$3,P$2,1093:1093)</f>
        <v>0</v>
      </c>
      <c r="R1093" s="15"/>
      <c r="S1093" s="15" cm="1">
        <f t="array" aca="1" ref="S1093" ca="1">INDIRECT(S1086)</f>
        <v>20</v>
      </c>
      <c r="T1093" s="15" cm="1">
        <f t="array" aca="1" ref="T1093" ca="1">INDIRECT(T1086)</f>
        <v>20</v>
      </c>
      <c r="U1093" s="15" cm="1">
        <f t="array" aca="1" ref="U1093" ca="1">INDIRECT(U1086)</f>
        <v>20</v>
      </c>
      <c r="V1093" s="15" cm="1">
        <f t="array" aca="1" ref="V1093" ca="1">INDIRECT(V1086)</f>
        <v>20</v>
      </c>
      <c r="W1093" s="15" cm="1">
        <f t="array" aca="1" ref="W1093" ca="1">INDIRECT(W1086)</f>
        <v>20</v>
      </c>
      <c r="X1093" s="15" cm="1">
        <f t="array" aca="1" ref="X1093" ca="1">INDIRECT(X1086)</f>
        <v>20</v>
      </c>
      <c r="Y1093" s="15" cm="1">
        <f t="array" aca="1" ref="Y1093" ca="1">INDIRECT(Y1086)</f>
        <v>20</v>
      </c>
      <c r="Z1093" s="15" cm="1">
        <f t="array" aca="1" ref="Z1093" ca="1">INDIRECT(Z1086)</f>
        <v>0</v>
      </c>
      <c r="AA1093" s="15" cm="1">
        <f t="array" aca="1" ref="AA1093" ca="1">INDIRECT(AA1086)</f>
        <v>0</v>
      </c>
      <c r="AB1093" s="15" cm="1">
        <f t="array" aca="1" ref="AB1093" ca="1">INDIRECT(AB1086)</f>
        <v>0</v>
      </c>
      <c r="AC1093" s="15" cm="1">
        <f t="array" aca="1" ref="AC1093" ca="1">INDIRECT(AC1086)</f>
        <v>0</v>
      </c>
      <c r="AD1093" s="15" cm="1">
        <f t="array" aca="1" ref="AD1093" ca="1">INDIRECT(AD1086)</f>
        <v>0</v>
      </c>
      <c r="AE1093" s="15" cm="1">
        <f t="array" aca="1" ref="AE1093" ca="1">INDIRECT(AE1086)</f>
        <v>0</v>
      </c>
      <c r="AF1093" s="15" cm="1">
        <f t="array" aca="1" ref="AF1093" ca="1">INDIRECT(AF1086)</f>
        <v>0</v>
      </c>
      <c r="AG1093" s="15" cm="1">
        <f t="array" aca="1" ref="AG1093" ca="1">INDIRECT(AG1086)</f>
        <v>0</v>
      </c>
      <c r="AH1093" s="15" cm="1">
        <f t="array" aca="1" ref="AH1093" ca="1">INDIRECT(AH1086)</f>
        <v>0</v>
      </c>
      <c r="AI1093" s="15" cm="1">
        <f t="array" aca="1" ref="AI1093" ca="1">INDIRECT(AI1086)</f>
        <v>0</v>
      </c>
      <c r="AJ1093" s="15" cm="1">
        <f t="array" aca="1" ref="AJ1093" ca="1">INDIRECT(AJ1086)</f>
        <v>0</v>
      </c>
      <c r="AK1093" s="15" cm="1">
        <f t="array" aca="1" ref="AK1093" ca="1">INDIRECT(AK1086)</f>
        <v>0</v>
      </c>
      <c r="AL1093" s="15" cm="1">
        <f t="array" aca="1" ref="AL1093" ca="1">INDIRECT(AL1086)</f>
        <v>0</v>
      </c>
      <c r="AM1093" s="15" cm="1">
        <f t="array" aca="1" ref="AM1093" ca="1">INDIRECT(AM1086)</f>
        <v>0</v>
      </c>
      <c r="AN1093" s="15" cm="1">
        <f t="array" aca="1" ref="AN1093" ca="1">INDIRECT(AN1086)</f>
        <v>0</v>
      </c>
      <c r="AO1093" s="15" cm="1">
        <f t="array" aca="1" ref="AO1093" ca="1">INDIRECT(AO1086)</f>
        <v>0</v>
      </c>
      <c r="AP1093" s="15" cm="1">
        <f t="array" aca="1" ref="AP1093" ca="1">INDIRECT(AP1086)</f>
        <v>0</v>
      </c>
      <c r="AQ1093" s="15" cm="1">
        <f t="array" aca="1" ref="AQ1093" ca="1">INDIRECT(AQ1086)</f>
        <v>0</v>
      </c>
      <c r="AR1093" s="15" cm="1">
        <f t="array" aca="1" ref="AR1093" ca="1">INDIRECT(AR1086)</f>
        <v>0</v>
      </c>
      <c r="AS1093" s="15" cm="1">
        <f t="array" aca="1" ref="AS1093" ca="1">INDIRECT(AS1086)</f>
        <v>0</v>
      </c>
      <c r="AT1093" s="15" cm="1">
        <f t="array" aca="1" ref="AT1093" ca="1">INDIRECT(AT1086)</f>
        <v>0</v>
      </c>
      <c r="AU1093" s="15" cm="1">
        <f t="array" aca="1" ref="AU1093" ca="1">INDIRECT(AU1086)</f>
        <v>0</v>
      </c>
      <c r="AV1093" s="15" cm="1">
        <f t="array" aca="1" ref="AV1093" ca="1">INDIRECT(AV1086)</f>
        <v>0</v>
      </c>
      <c r="AW1093" s="15" cm="1">
        <f t="array" aca="1" ref="AW1093" ca="1">INDIRECT(AW1086)</f>
        <v>0</v>
      </c>
      <c r="AX1093" s="15" cm="1">
        <f t="array" aca="1" ref="AX1093" ca="1">INDIRECT(AX1086)</f>
        <v>0</v>
      </c>
      <c r="AY1093" s="15" cm="1">
        <f t="array" aca="1" ref="AY1093" ca="1">INDIRECT(AY1086)</f>
        <v>0</v>
      </c>
      <c r="AZ1093" s="15" cm="1">
        <f t="array" aca="1" ref="AZ1093" ca="1">INDIRECT(AZ1086)</f>
        <v>0</v>
      </c>
      <c r="BA1093" s="15" cm="1">
        <f t="array" aca="1" ref="BA1093" ca="1">INDIRECT(BA1086)</f>
        <v>0</v>
      </c>
      <c r="BB1093" s="15" cm="1">
        <f t="array" aca="1" ref="BB1093" ca="1">INDIRECT(BB1086)</f>
        <v>0</v>
      </c>
      <c r="BC1093" s="15" cm="1">
        <f t="array" aca="1" ref="BC1093" ca="1">INDIRECT(BC1086)</f>
        <v>0</v>
      </c>
      <c r="BD1093" s="15" cm="1">
        <f t="array" aca="1" ref="BD1093" ca="1">INDIRECT(BD1086)</f>
        <v>0</v>
      </c>
      <c r="BE1093" s="15" cm="1">
        <f t="array" aca="1" ref="BE1093" ca="1">INDIRECT(BE1086)</f>
        <v>0</v>
      </c>
      <c r="BF1093" s="15" cm="1">
        <f t="array" aca="1" ref="BF1093" ca="1">INDIRECT(BF1086)</f>
        <v>0</v>
      </c>
      <c r="BG1093" s="15" cm="1">
        <f t="array" aca="1" ref="BG1093" ca="1">INDIRECT(BG1086)</f>
        <v>0</v>
      </c>
      <c r="BH1093" s="15" cm="1">
        <f t="array" aca="1" ref="BH1093" ca="1">INDIRECT(BH1086)</f>
        <v>0</v>
      </c>
      <c r="BI1093" s="15" cm="1">
        <f t="array" aca="1" ref="BI1093" ca="1">INDIRECT(BI1086)</f>
        <v>0</v>
      </c>
      <c r="BJ1093" s="15" cm="1">
        <f t="array" aca="1" ref="BJ1093" ca="1">INDIRECT(BJ1086)</f>
        <v>0</v>
      </c>
      <c r="BK1093" s="15" cm="1">
        <f t="array" aca="1" ref="BK1093" ca="1">INDIRECT(BK1086)</f>
        <v>0</v>
      </c>
      <c r="BL1093" s="15" cm="1">
        <f t="array" aca="1" ref="BL1093" ca="1">INDIRECT(BL1086)</f>
        <v>0</v>
      </c>
      <c r="BM1093" s="15" cm="1">
        <f t="array" aca="1" ref="BM1093" ca="1">INDIRECT(BM1086)</f>
        <v>0</v>
      </c>
      <c r="BN1093" s="15" cm="1">
        <f t="array" aca="1" ref="BN1093" ca="1">INDIRECT(BN1086)</f>
        <v>0</v>
      </c>
      <c r="BO1093" s="15" cm="1">
        <f t="array" aca="1" ref="BO1093" ca="1">INDIRECT(BO1086)</f>
        <v>0</v>
      </c>
      <c r="BP1093" s="15" cm="1">
        <f t="array" aca="1" ref="BP1093" ca="1">INDIRECT(BP1086)</f>
        <v>0</v>
      </c>
      <c r="BQ1093" s="15" cm="1">
        <f t="array" aca="1" ref="BQ1093" ca="1">INDIRECT(BQ1086)</f>
        <v>0</v>
      </c>
      <c r="BR1093" s="15" cm="1">
        <f t="array" aca="1" ref="BR1093" ca="1">INDIRECT(BR1086)</f>
        <v>0</v>
      </c>
      <c r="BS1093" s="15" cm="1">
        <f t="array" aca="1" ref="BS1093" ca="1">INDIRECT(BS1086)</f>
        <v>0</v>
      </c>
      <c r="BT1093" s="15" cm="1">
        <f t="array" aca="1" ref="BT1093" ca="1">INDIRECT(BT1086)</f>
        <v>0</v>
      </c>
      <c r="BU1093" s="15" cm="1">
        <f t="array" aca="1" ref="BU1093" ca="1">INDIRECT(BU1086)</f>
        <v>0</v>
      </c>
      <c r="BV1093" s="15" cm="1">
        <f t="array" aca="1" ref="BV1093" ca="1">INDIRECT(BV1086)</f>
        <v>0</v>
      </c>
      <c r="BW1093" s="15" cm="1">
        <f t="array" aca="1" ref="BW1093" ca="1">INDIRECT(BW1086)</f>
        <v>0</v>
      </c>
      <c r="BX1093" s="15" cm="1">
        <f t="array" aca="1" ref="BX1093" ca="1">INDIRECT(BX1086)</f>
        <v>0</v>
      </c>
      <c r="BY1093" s="15" cm="1">
        <f t="array" aca="1" ref="BY1093" ca="1">INDIRECT(BY1086)</f>
        <v>0</v>
      </c>
      <c r="BZ1093" s="15" cm="1">
        <f t="array" aca="1" ref="BZ1093" ca="1">INDIRECT(BZ1086)</f>
        <v>0</v>
      </c>
      <c r="CA1093" s="15" cm="1">
        <f t="array" aca="1" ref="CA1093" ca="1">INDIRECT(CA1086)</f>
        <v>0</v>
      </c>
      <c r="CB1093" s="15" cm="1">
        <f t="array" aca="1" ref="CB1093" ca="1">INDIRECT(CB1086)</f>
        <v>0</v>
      </c>
      <c r="CC1093" s="15" cm="1">
        <f t="array" aca="1" ref="CC1093" ca="1">INDIRECT(CC1086)</f>
        <v>0</v>
      </c>
      <c r="CD1093" s="15" cm="1">
        <f t="array" aca="1" ref="CD1093" ca="1">INDIRECT(CD1086)</f>
        <v>0</v>
      </c>
      <c r="CE1093" s="15" cm="1">
        <f t="array" aca="1" ref="CE1093" ca="1">INDIRECT(CE1086)</f>
        <v>0</v>
      </c>
      <c r="CF1093" s="15" cm="1">
        <f t="array" aca="1" ref="CF1093" ca="1">INDIRECT(CF1086)</f>
        <v>0</v>
      </c>
      <c r="CG1093" s="15" cm="1">
        <f t="array" aca="1" ref="CG1093" ca="1">INDIRECT(CG1086)</f>
        <v>0</v>
      </c>
      <c r="CH1093" s="15" cm="1">
        <f t="array" aca="1" ref="CH1093" ca="1">INDIRECT(CH1086)</f>
        <v>0</v>
      </c>
      <c r="CI1093" s="15" cm="1">
        <f t="array" aca="1" ref="CI1093" ca="1">INDIRECT(CI1086)</f>
        <v>0</v>
      </c>
      <c r="CJ1093" s="15" cm="1">
        <f t="array" aca="1" ref="CJ1093" ca="1">INDIRECT(CJ1086)</f>
        <v>0</v>
      </c>
      <c r="CK1093" s="15" cm="1">
        <f t="array" aca="1" ref="CK1093" ca="1">INDIRECT(CK1086)</f>
        <v>0</v>
      </c>
      <c r="CL1093" s="15" cm="1">
        <f t="array" aca="1" ref="CL1093" ca="1">INDIRECT(CL1086)</f>
        <v>0</v>
      </c>
    </row>
    <row r="1094" spans="2:90" x14ac:dyDescent="0.4">
      <c r="B1094" s="139" t="s">
        <v>661</v>
      </c>
      <c r="C1094" s="64"/>
      <c r="D1094" s="64" t="s">
        <v>732</v>
      </c>
      <c r="E1094" s="64" t="s">
        <v>906</v>
      </c>
      <c r="F1094" s="64"/>
      <c r="G1094" s="64"/>
      <c r="H1094" s="64">
        <v>12</v>
      </c>
      <c r="I1094" s="60"/>
      <c r="J1094" s="60"/>
      <c r="K1094" s="15"/>
      <c r="L1094" s="15"/>
      <c r="M1094" s="15"/>
      <c r="N1094" s="15"/>
      <c r="O1094" s="15"/>
      <c r="P1094" s="15"/>
      <c r="R1094" s="15"/>
      <c r="S1094" s="15"/>
      <c r="T1094" s="15"/>
      <c r="U1094" s="15"/>
      <c r="V1094" s="76"/>
      <c r="W1094" s="76"/>
      <c r="X1094" s="76"/>
      <c r="Y1094" s="76"/>
      <c r="Z1094" s="76"/>
      <c r="AA1094" s="76"/>
      <c r="AB1094" s="76"/>
      <c r="AC1094" s="76"/>
      <c r="AD1094" s="76"/>
      <c r="AE1094" s="76"/>
      <c r="AF1094" s="76"/>
      <c r="AG1094" s="76"/>
      <c r="AH1094" s="76"/>
      <c r="AI1094" s="76"/>
      <c r="AJ1094" s="76"/>
      <c r="AK1094" s="76"/>
      <c r="AL1094" s="76"/>
      <c r="AM1094" s="76"/>
      <c r="AN1094" s="76"/>
      <c r="AO1094" s="76"/>
      <c r="AP1094" s="76"/>
      <c r="AQ1094" s="76"/>
      <c r="AR1094" s="76"/>
      <c r="AS1094" s="76"/>
      <c r="AT1094" s="76"/>
      <c r="AU1094" s="76"/>
      <c r="AV1094" s="76"/>
      <c r="AW1094" s="76"/>
      <c r="AX1094" s="76"/>
      <c r="AY1094" s="76"/>
      <c r="AZ1094" s="76"/>
      <c r="BA1094" s="76"/>
      <c r="BB1094" s="76"/>
      <c r="BC1094" s="76"/>
      <c r="BD1094" s="76"/>
      <c r="BE1094" s="76"/>
      <c r="BF1094" s="76"/>
      <c r="BG1094" s="76"/>
      <c r="BH1094" s="76"/>
      <c r="BI1094" s="76"/>
      <c r="BJ1094" s="76"/>
      <c r="BK1094" s="76"/>
      <c r="BL1094" s="76"/>
      <c r="BM1094" s="76"/>
      <c r="BN1094" s="76"/>
      <c r="BO1094" s="76"/>
      <c r="BP1094" s="76"/>
      <c r="BQ1094" s="76"/>
      <c r="BR1094" s="76"/>
      <c r="BS1094" s="76"/>
      <c r="BT1094" s="76"/>
      <c r="BU1094" s="76"/>
      <c r="BV1094" s="76"/>
      <c r="BW1094" s="76"/>
      <c r="BX1094" s="76"/>
      <c r="BY1094" s="76"/>
      <c r="BZ1094" s="76"/>
      <c r="CA1094" s="76"/>
      <c r="CB1094" s="76"/>
      <c r="CC1094" s="76"/>
      <c r="CD1094" s="76"/>
      <c r="CE1094" s="76"/>
      <c r="CF1094" s="76"/>
      <c r="CG1094" s="76"/>
      <c r="CH1094" s="76"/>
      <c r="CI1094" s="76"/>
      <c r="CJ1094" s="76"/>
      <c r="CK1094" s="76"/>
      <c r="CL1094" s="76"/>
    </row>
    <row r="1095" spans="2:90" x14ac:dyDescent="0.4">
      <c r="B1095" s="139" t="str">
        <f>"# of "&amp;B1113&amp;"s sold"</f>
        <v># of Units sold</v>
      </c>
      <c r="C1095" s="12"/>
      <c r="D1095" s="12" t="s">
        <v>732</v>
      </c>
      <c r="E1095" s="12" t="s">
        <v>906</v>
      </c>
      <c r="F1095" s="12"/>
      <c r="G1095" s="12"/>
      <c r="H1095" s="12"/>
      <c r="I1095" s="60"/>
      <c r="J1095" s="60"/>
      <c r="K1095" s="15"/>
      <c r="L1095" s="15"/>
      <c r="M1095" s="15"/>
      <c r="N1095" s="15"/>
      <c r="O1095" s="15"/>
      <c r="P1095" s="15"/>
      <c r="R1095" s="15"/>
      <c r="S1095" s="76" cm="1">
        <f t="array" aca="1" ref="S1095" ca="1">-IFERROR(OFFSET(INDIRECT(S1086),0,-$H1094)*(COUNT($S1095:S1095)&gt;$H1094),0)</f>
        <v>0</v>
      </c>
      <c r="T1095" s="76" cm="1">
        <f t="array" aca="1" ref="T1095" ca="1">-IFERROR(OFFSET(INDIRECT(T1086),0,-$H1094)*(COUNT($S1095:T1095)&gt;$H1094),0)</f>
        <v>0</v>
      </c>
      <c r="U1095" s="76" cm="1">
        <f t="array" aca="1" ref="U1095" ca="1">-IFERROR(OFFSET(INDIRECT(U1086),0,-$H1094)*(COUNT($S1095:U1095)&gt;$H1094),0)</f>
        <v>0</v>
      </c>
      <c r="V1095" s="76" cm="1">
        <f t="array" aca="1" ref="V1095" ca="1">-IFERROR(OFFSET(INDIRECT(V1086),0,-$H1094)*(COUNT($S1095:V1095)&gt;$H1094),0)</f>
        <v>0</v>
      </c>
      <c r="W1095" s="76" cm="1">
        <f t="array" aca="1" ref="W1095" ca="1">-IFERROR(OFFSET(INDIRECT(W1086),0,-$H1094)*(COUNT($S1095:W1095)&gt;$H1094),0)</f>
        <v>0</v>
      </c>
      <c r="X1095" s="76" cm="1">
        <f t="array" aca="1" ref="X1095" ca="1">-IFERROR(OFFSET(INDIRECT(X1086),0,-$H1094)*(COUNT($S1095:X1095)&gt;$H1094),0)</f>
        <v>0</v>
      </c>
      <c r="Y1095" s="76" cm="1">
        <f t="array" aca="1" ref="Y1095" ca="1">-IFERROR(OFFSET(INDIRECT(Y1086),0,-$H1094)*(COUNT($S1095:Y1095)&gt;$H1094),0)</f>
        <v>0</v>
      </c>
      <c r="Z1095" s="76" cm="1">
        <f t="array" aca="1" ref="Z1095" ca="1">-IFERROR(OFFSET(INDIRECT(Z1086),0,-$H1094)*(COUNT($S1095:Z1095)&gt;$H1094),0)</f>
        <v>0</v>
      </c>
      <c r="AA1095" s="76" cm="1">
        <f t="array" aca="1" ref="AA1095" ca="1">-IFERROR(OFFSET(INDIRECT(AA1086),0,-$H1094)*(COUNT($S1095:AA1095)&gt;$H1094),0)</f>
        <v>0</v>
      </c>
      <c r="AB1095" s="76" cm="1">
        <f t="array" aca="1" ref="AB1095" ca="1">-IFERROR(OFFSET(INDIRECT(AB1086),0,-$H1094)*(COUNT($S1095:AB1095)&gt;$H1094),0)</f>
        <v>0</v>
      </c>
      <c r="AC1095" s="76" cm="1">
        <f t="array" aca="1" ref="AC1095" ca="1">-IFERROR(OFFSET(INDIRECT(AC1086),0,-$H1094)*(COUNT($S1095:AC1095)&gt;$H1094),0)</f>
        <v>0</v>
      </c>
      <c r="AD1095" s="76" cm="1">
        <f t="array" aca="1" ref="AD1095" ca="1">-IFERROR(OFFSET(INDIRECT(AD1086),0,-$H1094)*(COUNT($S1095:AD1095)&gt;$H1094),0)</f>
        <v>0</v>
      </c>
      <c r="AE1095" s="76" cm="1">
        <f t="array" aca="1" ref="AE1095" ca="1">-IFERROR(OFFSET(INDIRECT(AE1086),0,-$H1094)*(COUNT($S1095:AE1095)&gt;$H1094),0)</f>
        <v>-20</v>
      </c>
      <c r="AF1095" s="76" cm="1">
        <f t="array" aca="1" ref="AF1095" ca="1">-IFERROR(OFFSET(INDIRECT(AF1086),0,-$H1094)*(COUNT($S1095:AF1095)&gt;$H1094),0)</f>
        <v>-20</v>
      </c>
      <c r="AG1095" s="76" cm="1">
        <f t="array" aca="1" ref="AG1095" ca="1">-IFERROR(OFFSET(INDIRECT(AG1086),0,-$H1094)*(COUNT($S1095:AG1095)&gt;$H1094),0)</f>
        <v>-20</v>
      </c>
      <c r="AH1095" s="76" cm="1">
        <f t="array" aca="1" ref="AH1095" ca="1">-IFERROR(OFFSET(INDIRECT(AH1086),0,-$H1094)*(COUNT($S1095:AH1095)&gt;$H1094),0)</f>
        <v>-20</v>
      </c>
      <c r="AI1095" s="76" cm="1">
        <f t="array" aca="1" ref="AI1095" ca="1">-IFERROR(OFFSET(INDIRECT(AI1086),0,-$H1094)*(COUNT($S1095:AI1095)&gt;$H1094),0)</f>
        <v>-20</v>
      </c>
      <c r="AJ1095" s="76" cm="1">
        <f t="array" aca="1" ref="AJ1095" ca="1">-IFERROR(OFFSET(INDIRECT(AJ1086),0,-$H1094)*(COUNT($S1095:AJ1095)&gt;$H1094),0)</f>
        <v>-20</v>
      </c>
      <c r="AK1095" s="76" cm="1">
        <f t="array" aca="1" ref="AK1095" ca="1">-IFERROR(OFFSET(INDIRECT(AK1086),0,-$H1094)*(COUNT($S1095:AK1095)&gt;$H1094),0)</f>
        <v>-20</v>
      </c>
      <c r="AL1095" s="76" cm="1">
        <f t="array" aca="1" ref="AL1095" ca="1">-IFERROR(OFFSET(INDIRECT(AL1086),0,-$H1094)*(COUNT($S1095:AL1095)&gt;$H1094),0)</f>
        <v>0</v>
      </c>
      <c r="AM1095" s="76" cm="1">
        <f t="array" aca="1" ref="AM1095" ca="1">-IFERROR(OFFSET(INDIRECT(AM1086),0,-$H1094)*(COUNT($S1095:AM1095)&gt;$H1094),0)</f>
        <v>0</v>
      </c>
      <c r="AN1095" s="76" cm="1">
        <f t="array" aca="1" ref="AN1095" ca="1">-IFERROR(OFFSET(INDIRECT(AN1086),0,-$H1094)*(COUNT($S1095:AN1095)&gt;$H1094),0)</f>
        <v>0</v>
      </c>
      <c r="AO1095" s="76" cm="1">
        <f t="array" aca="1" ref="AO1095" ca="1">-IFERROR(OFFSET(INDIRECT(AO1086),0,-$H1094)*(COUNT($S1095:AO1095)&gt;$H1094),0)</f>
        <v>0</v>
      </c>
      <c r="AP1095" s="76" cm="1">
        <f t="array" aca="1" ref="AP1095" ca="1">-IFERROR(OFFSET(INDIRECT(AP1086),0,-$H1094)*(COUNT($S1095:AP1095)&gt;$H1094),0)</f>
        <v>0</v>
      </c>
      <c r="AQ1095" s="76" cm="1">
        <f t="array" aca="1" ref="AQ1095" ca="1">-IFERROR(OFFSET(INDIRECT(AQ1086),0,-$H1094)*(COUNT($S1095:AQ1095)&gt;$H1094),0)</f>
        <v>0</v>
      </c>
      <c r="AR1095" s="76" cm="1">
        <f t="array" aca="1" ref="AR1095" ca="1">-IFERROR(OFFSET(INDIRECT(AR1086),0,-$H1094)*(COUNT($S1095:AR1095)&gt;$H1094),0)</f>
        <v>0</v>
      </c>
      <c r="AS1095" s="76" cm="1">
        <f t="array" aca="1" ref="AS1095" ca="1">-IFERROR(OFFSET(INDIRECT(AS1086),0,-$H1094)*(COUNT($S1095:AS1095)&gt;$H1094),0)</f>
        <v>0</v>
      </c>
      <c r="AT1095" s="76" cm="1">
        <f t="array" aca="1" ref="AT1095" ca="1">-IFERROR(OFFSET(INDIRECT(AT1086),0,-$H1094)*(COUNT($S1095:AT1095)&gt;$H1094),0)</f>
        <v>0</v>
      </c>
      <c r="AU1095" s="76" cm="1">
        <f t="array" aca="1" ref="AU1095" ca="1">-IFERROR(OFFSET(INDIRECT(AU1086),0,-$H1094)*(COUNT($S1095:AU1095)&gt;$H1094),0)</f>
        <v>0</v>
      </c>
      <c r="AV1095" s="76" cm="1">
        <f t="array" aca="1" ref="AV1095" ca="1">-IFERROR(OFFSET(INDIRECT(AV1086),0,-$H1094)*(COUNT($S1095:AV1095)&gt;$H1094),0)</f>
        <v>0</v>
      </c>
      <c r="AW1095" s="76" cm="1">
        <f t="array" aca="1" ref="AW1095" ca="1">-IFERROR(OFFSET(INDIRECT(AW1086),0,-$H1094)*(COUNT($S1095:AW1095)&gt;$H1094),0)</f>
        <v>0</v>
      </c>
      <c r="AX1095" s="76" cm="1">
        <f t="array" aca="1" ref="AX1095" ca="1">-IFERROR(OFFSET(INDIRECT(AX1086),0,-$H1094)*(COUNT($S1095:AX1095)&gt;$H1094),0)</f>
        <v>0</v>
      </c>
      <c r="AY1095" s="76" cm="1">
        <f t="array" aca="1" ref="AY1095" ca="1">-IFERROR(OFFSET(INDIRECT(AY1086),0,-$H1094)*(COUNT($S1095:AY1095)&gt;$H1094),0)</f>
        <v>0</v>
      </c>
      <c r="AZ1095" s="76" cm="1">
        <f t="array" aca="1" ref="AZ1095" ca="1">-IFERROR(OFFSET(INDIRECT(AZ1086),0,-$H1094)*(COUNT($S1095:AZ1095)&gt;$H1094),0)</f>
        <v>0</v>
      </c>
      <c r="BA1095" s="76" cm="1">
        <f t="array" aca="1" ref="BA1095" ca="1">-IFERROR(OFFSET(INDIRECT(BA1086),0,-$H1094)*(COUNT($S1095:BA1095)&gt;$H1094),0)</f>
        <v>0</v>
      </c>
      <c r="BB1095" s="76" cm="1">
        <f t="array" aca="1" ref="BB1095" ca="1">-IFERROR(OFFSET(INDIRECT(BB1086),0,-$H1094)*(COUNT($S1095:BB1095)&gt;$H1094),0)</f>
        <v>0</v>
      </c>
      <c r="BC1095" s="76" cm="1">
        <f t="array" aca="1" ref="BC1095" ca="1">-IFERROR(OFFSET(INDIRECT(BC1086),0,-$H1094)*(COUNT($S1095:BC1095)&gt;$H1094),0)</f>
        <v>0</v>
      </c>
      <c r="BD1095" s="76" cm="1">
        <f t="array" aca="1" ref="BD1095" ca="1">-IFERROR(OFFSET(INDIRECT(BD1086),0,-$H1094)*(COUNT($S1095:BD1095)&gt;$H1094),0)</f>
        <v>0</v>
      </c>
      <c r="BE1095" s="76" cm="1">
        <f t="array" aca="1" ref="BE1095" ca="1">-IFERROR(OFFSET(INDIRECT(BE1086),0,-$H1094)*(COUNT($S1095:BE1095)&gt;$H1094),0)</f>
        <v>0</v>
      </c>
      <c r="BF1095" s="76" cm="1">
        <f t="array" aca="1" ref="BF1095" ca="1">-IFERROR(OFFSET(INDIRECT(BF1086),0,-$H1094)*(COUNT($S1095:BF1095)&gt;$H1094),0)</f>
        <v>0</v>
      </c>
      <c r="BG1095" s="76" cm="1">
        <f t="array" aca="1" ref="BG1095" ca="1">-IFERROR(OFFSET(INDIRECT(BG1086),0,-$H1094)*(COUNT($S1095:BG1095)&gt;$H1094),0)</f>
        <v>0</v>
      </c>
      <c r="BH1095" s="76" cm="1">
        <f t="array" aca="1" ref="BH1095" ca="1">-IFERROR(OFFSET(INDIRECT(BH1086),0,-$H1094)*(COUNT($S1095:BH1095)&gt;$H1094),0)</f>
        <v>0</v>
      </c>
      <c r="BI1095" s="76" cm="1">
        <f t="array" aca="1" ref="BI1095" ca="1">-IFERROR(OFFSET(INDIRECT(BI1086),0,-$H1094)*(COUNT($S1095:BI1095)&gt;$H1094),0)</f>
        <v>0</v>
      </c>
      <c r="BJ1095" s="76" cm="1">
        <f t="array" aca="1" ref="BJ1095" ca="1">-IFERROR(OFFSET(INDIRECT(BJ1086),0,-$H1094)*(COUNT($S1095:BJ1095)&gt;$H1094),0)</f>
        <v>0</v>
      </c>
      <c r="BK1095" s="76" cm="1">
        <f t="array" aca="1" ref="BK1095" ca="1">-IFERROR(OFFSET(INDIRECT(BK1086),0,-$H1094)*(COUNT($S1095:BK1095)&gt;$H1094),0)</f>
        <v>0</v>
      </c>
      <c r="BL1095" s="76" cm="1">
        <f t="array" aca="1" ref="BL1095" ca="1">-IFERROR(OFFSET(INDIRECT(BL1086),0,-$H1094)*(COUNT($S1095:BL1095)&gt;$H1094),0)</f>
        <v>0</v>
      </c>
      <c r="BM1095" s="76" cm="1">
        <f t="array" aca="1" ref="BM1095" ca="1">-IFERROR(OFFSET(INDIRECT(BM1086),0,-$H1094)*(COUNT($S1095:BM1095)&gt;$H1094),0)</f>
        <v>0</v>
      </c>
      <c r="BN1095" s="76" cm="1">
        <f t="array" aca="1" ref="BN1095" ca="1">-IFERROR(OFFSET(INDIRECT(BN1086),0,-$H1094)*(COUNT($S1095:BN1095)&gt;$H1094),0)</f>
        <v>0</v>
      </c>
      <c r="BO1095" s="76" cm="1">
        <f t="array" aca="1" ref="BO1095" ca="1">-IFERROR(OFFSET(INDIRECT(BO1086),0,-$H1094)*(COUNT($S1095:BO1095)&gt;$H1094),0)</f>
        <v>0</v>
      </c>
      <c r="BP1095" s="76" cm="1">
        <f t="array" aca="1" ref="BP1095" ca="1">-IFERROR(OFFSET(INDIRECT(BP1086),0,-$H1094)*(COUNT($S1095:BP1095)&gt;$H1094),0)</f>
        <v>0</v>
      </c>
      <c r="BQ1095" s="76" cm="1">
        <f t="array" aca="1" ref="BQ1095" ca="1">-IFERROR(OFFSET(INDIRECT(BQ1086),0,-$H1094)*(COUNT($S1095:BQ1095)&gt;$H1094),0)</f>
        <v>0</v>
      </c>
      <c r="BR1095" s="76" cm="1">
        <f t="array" aca="1" ref="BR1095" ca="1">-IFERROR(OFFSET(INDIRECT(BR1086),0,-$H1094)*(COUNT($S1095:BR1095)&gt;$H1094),0)</f>
        <v>0</v>
      </c>
      <c r="BS1095" s="76" cm="1">
        <f t="array" aca="1" ref="BS1095" ca="1">-IFERROR(OFFSET(INDIRECT(BS1086),0,-$H1094)*(COUNT($S1095:BS1095)&gt;$H1094),0)</f>
        <v>0</v>
      </c>
      <c r="BT1095" s="76" cm="1">
        <f t="array" aca="1" ref="BT1095" ca="1">-IFERROR(OFFSET(INDIRECT(BT1086),0,-$H1094)*(COUNT($S1095:BT1095)&gt;$H1094),0)</f>
        <v>0</v>
      </c>
      <c r="BU1095" s="76" cm="1">
        <f t="array" aca="1" ref="BU1095" ca="1">-IFERROR(OFFSET(INDIRECT(BU1086),0,-$H1094)*(COUNT($S1095:BU1095)&gt;$H1094),0)</f>
        <v>0</v>
      </c>
      <c r="BV1095" s="76" cm="1">
        <f t="array" aca="1" ref="BV1095" ca="1">-IFERROR(OFFSET(INDIRECT(BV1086),0,-$H1094)*(COUNT($S1095:BV1095)&gt;$H1094),0)</f>
        <v>0</v>
      </c>
      <c r="BW1095" s="76" cm="1">
        <f t="array" aca="1" ref="BW1095" ca="1">-IFERROR(OFFSET(INDIRECT(BW1086),0,-$H1094)*(COUNT($S1095:BW1095)&gt;$H1094),0)</f>
        <v>0</v>
      </c>
      <c r="BX1095" s="76" cm="1">
        <f t="array" aca="1" ref="BX1095" ca="1">-IFERROR(OFFSET(INDIRECT(BX1086),0,-$H1094)*(COUNT($S1095:BX1095)&gt;$H1094),0)</f>
        <v>0</v>
      </c>
      <c r="BY1095" s="76" cm="1">
        <f t="array" aca="1" ref="BY1095" ca="1">-IFERROR(OFFSET(INDIRECT(BY1086),0,-$H1094)*(COUNT($S1095:BY1095)&gt;$H1094),0)</f>
        <v>0</v>
      </c>
      <c r="BZ1095" s="76" cm="1">
        <f t="array" aca="1" ref="BZ1095" ca="1">-IFERROR(OFFSET(INDIRECT(BZ1086),0,-$H1094)*(COUNT($S1095:BZ1095)&gt;$H1094),0)</f>
        <v>0</v>
      </c>
      <c r="CA1095" s="76" cm="1">
        <f t="array" aca="1" ref="CA1095" ca="1">-IFERROR(OFFSET(INDIRECT(CA1086),0,-$H1094)*(COUNT($S1095:CA1095)&gt;$H1094),0)</f>
        <v>0</v>
      </c>
      <c r="CB1095" s="76" cm="1">
        <f t="array" aca="1" ref="CB1095" ca="1">-IFERROR(OFFSET(INDIRECT(CB1086),0,-$H1094)*(COUNT($S1095:CB1095)&gt;$H1094),0)</f>
        <v>0</v>
      </c>
      <c r="CC1095" s="76" cm="1">
        <f t="array" aca="1" ref="CC1095" ca="1">-IFERROR(OFFSET(INDIRECT(CC1086),0,-$H1094)*(COUNT($S1095:CC1095)&gt;$H1094),0)</f>
        <v>0</v>
      </c>
      <c r="CD1095" s="76" cm="1">
        <f t="array" aca="1" ref="CD1095" ca="1">-IFERROR(OFFSET(INDIRECT(CD1086),0,-$H1094)*(COUNT($S1095:CD1095)&gt;$H1094),0)</f>
        <v>0</v>
      </c>
      <c r="CE1095" s="76" cm="1">
        <f t="array" aca="1" ref="CE1095" ca="1">-IFERROR(OFFSET(INDIRECT(CE1086),0,-$H1094)*(COUNT($S1095:CE1095)&gt;$H1094),0)</f>
        <v>0</v>
      </c>
      <c r="CF1095" s="76" cm="1">
        <f t="array" aca="1" ref="CF1095" ca="1">-IFERROR(OFFSET(INDIRECT(CF1086),0,-$H1094)*(COUNT($S1095:CF1095)&gt;$H1094),0)</f>
        <v>0</v>
      </c>
      <c r="CG1095" s="76" cm="1">
        <f t="array" aca="1" ref="CG1095" ca="1">-IFERROR(OFFSET(INDIRECT(CG1086),0,-$H1094)*(COUNT($S1095:CG1095)&gt;$H1094),0)</f>
        <v>0</v>
      </c>
      <c r="CH1095" s="76" cm="1">
        <f t="array" aca="1" ref="CH1095" ca="1">-IFERROR(OFFSET(INDIRECT(CH1086),0,-$H1094)*(COUNT($S1095:CH1095)&gt;$H1094),0)</f>
        <v>0</v>
      </c>
      <c r="CI1095" s="76" cm="1">
        <f t="array" aca="1" ref="CI1095" ca="1">-IFERROR(OFFSET(INDIRECT(CI1086),0,-$H1094)*(COUNT($S1095:CI1095)&gt;$H1094),0)</f>
        <v>0</v>
      </c>
      <c r="CJ1095" s="76" cm="1">
        <f t="array" aca="1" ref="CJ1095" ca="1">-IFERROR(OFFSET(INDIRECT(CJ1086),0,-$H1094)*(COUNT($S1095:CJ1095)&gt;$H1094),0)</f>
        <v>0</v>
      </c>
      <c r="CK1095" s="76" cm="1">
        <f t="array" aca="1" ref="CK1095" ca="1">-IFERROR(OFFSET(INDIRECT(CK1086),0,-$H1094)*(COUNT($S1095:CK1095)&gt;$H1094),0)</f>
        <v>0</v>
      </c>
      <c r="CL1095" s="76" cm="1">
        <f t="array" aca="1" ref="CL1095" ca="1">-IFERROR(OFFSET(INDIRECT(CL1086),0,-$H1094)*(COUNT($S1095:CL1095)&gt;$H1094),0)</f>
        <v>0</v>
      </c>
    </row>
    <row r="1096" spans="2:90" x14ac:dyDescent="0.4">
      <c r="B1096" s="121"/>
      <c r="C1096" s="27"/>
      <c r="D1096" s="27" t="s">
        <v>732</v>
      </c>
      <c r="E1096" s="27" t="s">
        <v>906</v>
      </c>
      <c r="F1096" s="27"/>
      <c r="G1096" s="27"/>
      <c r="H1096" s="27"/>
      <c r="I1096" s="78"/>
      <c r="J1096" s="78"/>
      <c r="K1096" s="33"/>
      <c r="L1096" s="24"/>
      <c r="M1096" s="24"/>
      <c r="N1096" s="24"/>
      <c r="O1096" s="24"/>
      <c r="P1096" s="24"/>
      <c r="R1096" s="33"/>
      <c r="S1096" s="33"/>
      <c r="T1096" s="33"/>
      <c r="U1096" s="33"/>
      <c r="V1096" s="33"/>
      <c r="W1096" s="33"/>
      <c r="X1096" s="33"/>
      <c r="Y1096" s="33"/>
      <c r="Z1096" s="33"/>
      <c r="AA1096" s="33"/>
      <c r="AB1096" s="33"/>
      <c r="AC1096" s="33"/>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c r="AY1096" s="33"/>
      <c r="AZ1096" s="33"/>
      <c r="BA1096" s="33"/>
      <c r="BB1096" s="33"/>
      <c r="BC1096" s="33"/>
      <c r="BD1096" s="33"/>
      <c r="BE1096" s="33"/>
      <c r="BF1096" s="33"/>
      <c r="BG1096" s="33"/>
      <c r="BH1096" s="33"/>
      <c r="BI1096" s="33"/>
      <c r="BJ1096" s="33"/>
      <c r="BK1096" s="33"/>
      <c r="BL1096" s="33"/>
      <c r="BM1096" s="33"/>
      <c r="BN1096" s="33"/>
      <c r="BO1096" s="33"/>
      <c r="BP1096" s="33"/>
      <c r="BQ1096" s="33"/>
      <c r="BR1096" s="33"/>
      <c r="BS1096" s="33"/>
      <c r="BT1096" s="33"/>
      <c r="BU1096" s="33"/>
      <c r="BV1096" s="33"/>
      <c r="BW1096" s="33"/>
      <c r="BX1096" s="33"/>
      <c r="BY1096" s="33"/>
      <c r="BZ1096" s="33"/>
      <c r="CA1096" s="33"/>
      <c r="CB1096" s="33"/>
      <c r="CC1096" s="33"/>
      <c r="CD1096" s="33"/>
      <c r="CE1096" s="33"/>
      <c r="CF1096" s="33"/>
      <c r="CG1096" s="33"/>
      <c r="CH1096" s="33"/>
      <c r="CI1096" s="33"/>
      <c r="CJ1096" s="33"/>
      <c r="CK1096" s="33"/>
      <c r="CL1096" s="33"/>
    </row>
    <row r="1097" spans="2:90" x14ac:dyDescent="0.4">
      <c r="B1097" s="93" t="s">
        <v>288</v>
      </c>
      <c r="D1097" t="s">
        <v>732</v>
      </c>
      <c r="E1097" t="s">
        <v>906</v>
      </c>
      <c r="K1097" s="24"/>
      <c r="L1097" s="24"/>
      <c r="M1097" s="24"/>
      <c r="N1097" s="24"/>
      <c r="O1097" s="24"/>
      <c r="P1097" s="24"/>
      <c r="R1097" s="24"/>
      <c r="S1097" s="24"/>
      <c r="T1097" s="24"/>
      <c r="U1097" s="24"/>
      <c r="V1097" s="24"/>
      <c r="W1097" s="24"/>
      <c r="X1097" s="24"/>
      <c r="Y1097" s="24"/>
      <c r="Z1097" s="24"/>
      <c r="AA1097" s="24"/>
      <c r="AB1097" s="24"/>
      <c r="AC1097" s="24"/>
      <c r="AD1097" s="24"/>
      <c r="AE1097" s="24"/>
      <c r="AF1097" s="24"/>
      <c r="AG1097" s="24"/>
      <c r="AH1097" s="24"/>
      <c r="AI1097" s="24"/>
      <c r="AJ1097" s="24"/>
      <c r="AK1097" s="24"/>
      <c r="AL1097" s="24"/>
      <c r="AM1097" s="24"/>
      <c r="AN1097" s="24"/>
      <c r="AO1097" s="24"/>
      <c r="AP1097" s="24"/>
      <c r="AQ1097" s="24"/>
      <c r="AR1097" s="24"/>
      <c r="AS1097" s="24"/>
      <c r="AT1097" s="24"/>
      <c r="AU1097" s="24"/>
      <c r="AV1097" s="24"/>
      <c r="AW1097" s="24"/>
      <c r="AX1097" s="24"/>
      <c r="AY1097" s="24"/>
      <c r="AZ1097" s="24"/>
      <c r="BA1097" s="24"/>
      <c r="BB1097" s="24"/>
      <c r="BC1097" s="24"/>
      <c r="BD1097" s="24"/>
      <c r="BE1097" s="24"/>
      <c r="BF1097" s="24"/>
      <c r="BG1097" s="24"/>
      <c r="BH1097" s="24"/>
      <c r="BI1097" s="24"/>
      <c r="BJ1097" s="24"/>
      <c r="BK1097" s="24"/>
      <c r="BL1097" s="24"/>
      <c r="BM1097" s="24"/>
      <c r="BN1097" s="24"/>
      <c r="BO1097" s="24"/>
      <c r="BP1097" s="24"/>
      <c r="BQ1097" s="24"/>
      <c r="BR1097" s="24"/>
      <c r="BS1097" s="24"/>
      <c r="BT1097" s="24"/>
      <c r="BU1097" s="24"/>
      <c r="BV1097" s="24"/>
      <c r="BW1097" s="24"/>
      <c r="BX1097" s="24"/>
      <c r="BY1097" s="24"/>
      <c r="BZ1097" s="24"/>
      <c r="CA1097" s="24"/>
      <c r="CB1097" s="24"/>
      <c r="CC1097" s="24"/>
      <c r="CD1097" s="24"/>
      <c r="CE1097" s="24"/>
      <c r="CF1097" s="24"/>
      <c r="CG1097" s="24"/>
      <c r="CH1097" s="24"/>
      <c r="CI1097" s="24"/>
      <c r="CJ1097" s="24"/>
      <c r="CK1097" s="24"/>
      <c r="CL1097" s="24"/>
    </row>
    <row r="1098" spans="2:90" x14ac:dyDescent="0.4">
      <c r="B1098" s="152" t="s">
        <v>71</v>
      </c>
      <c r="C1098" s="27"/>
      <c r="D1098" s="27" t="s">
        <v>732</v>
      </c>
      <c r="E1098" s="27" t="s">
        <v>906</v>
      </c>
      <c r="F1098" s="27"/>
      <c r="G1098" s="27"/>
      <c r="H1098" s="27"/>
      <c r="I1098" s="78"/>
      <c r="J1098" s="78"/>
      <c r="K1098" s="24">
        <v>0</v>
      </c>
      <c r="L1098" s="24">
        <f ca="1">K1102</f>
        <v>14000000</v>
      </c>
      <c r="M1098" s="24">
        <f ca="1">L1105</f>
        <v>28000000</v>
      </c>
      <c r="N1098" s="24">
        <f ca="1">M1105</f>
        <v>0</v>
      </c>
      <c r="O1098" s="24">
        <f ca="1">N1105</f>
        <v>0</v>
      </c>
      <c r="P1098" s="24">
        <f ca="1">O1105</f>
        <v>0</v>
      </c>
      <c r="R1098" s="33"/>
      <c r="S1098" s="24">
        <f t="shared" ref="S1098:AY1098" si="1072">R1102</f>
        <v>0</v>
      </c>
      <c r="T1098" s="24">
        <f t="shared" ca="1" si="1072"/>
        <v>2000000</v>
      </c>
      <c r="U1098" s="24">
        <f t="shared" ca="1" si="1072"/>
        <v>4000000</v>
      </c>
      <c r="V1098" s="24">
        <f t="shared" ca="1" si="1072"/>
        <v>6000000</v>
      </c>
      <c r="W1098" s="24">
        <f t="shared" ca="1" si="1072"/>
        <v>8000000</v>
      </c>
      <c r="X1098" s="24">
        <f t="shared" ca="1" si="1072"/>
        <v>10000000</v>
      </c>
      <c r="Y1098" s="24">
        <f t="shared" ca="1" si="1072"/>
        <v>12000000</v>
      </c>
      <c r="Z1098" s="24">
        <f t="shared" ca="1" si="1072"/>
        <v>14000000</v>
      </c>
      <c r="AA1098" s="24">
        <f t="shared" ca="1" si="1072"/>
        <v>14000000</v>
      </c>
      <c r="AB1098" s="24">
        <f t="shared" ca="1" si="1072"/>
        <v>14000000</v>
      </c>
      <c r="AC1098" s="24">
        <f t="shared" ca="1" si="1072"/>
        <v>14000000</v>
      </c>
      <c r="AD1098" s="24">
        <f t="shared" ca="1" si="1072"/>
        <v>14000000</v>
      </c>
      <c r="AE1098" s="24">
        <f t="shared" ca="1" si="1072"/>
        <v>14000000</v>
      </c>
      <c r="AF1098" s="24">
        <f t="shared" ca="1" si="1072"/>
        <v>12000000</v>
      </c>
      <c r="AG1098" s="24">
        <f t="shared" ca="1" si="1072"/>
        <v>10000000</v>
      </c>
      <c r="AH1098" s="24">
        <f t="shared" ca="1" si="1072"/>
        <v>8000000</v>
      </c>
      <c r="AI1098" s="24">
        <f t="shared" ca="1" si="1072"/>
        <v>6000000</v>
      </c>
      <c r="AJ1098" s="24">
        <f t="shared" ca="1" si="1072"/>
        <v>4000000</v>
      </c>
      <c r="AK1098" s="24">
        <f t="shared" ca="1" si="1072"/>
        <v>2000000</v>
      </c>
      <c r="AL1098" s="24">
        <f t="shared" ca="1" si="1072"/>
        <v>0</v>
      </c>
      <c r="AM1098" s="24">
        <f t="shared" ca="1" si="1072"/>
        <v>0</v>
      </c>
      <c r="AN1098" s="24">
        <f t="shared" ca="1" si="1072"/>
        <v>0</v>
      </c>
      <c r="AO1098" s="24">
        <f t="shared" ca="1" si="1072"/>
        <v>0</v>
      </c>
      <c r="AP1098" s="24">
        <f t="shared" ca="1" si="1072"/>
        <v>0</v>
      </c>
      <c r="AQ1098" s="24">
        <f t="shared" ca="1" si="1072"/>
        <v>0</v>
      </c>
      <c r="AR1098" s="24">
        <f t="shared" ca="1" si="1072"/>
        <v>0</v>
      </c>
      <c r="AS1098" s="24">
        <f t="shared" ca="1" si="1072"/>
        <v>0</v>
      </c>
      <c r="AT1098" s="24">
        <f t="shared" ca="1" si="1072"/>
        <v>0</v>
      </c>
      <c r="AU1098" s="24">
        <f t="shared" ca="1" si="1072"/>
        <v>0</v>
      </c>
      <c r="AV1098" s="24">
        <f t="shared" ca="1" si="1072"/>
        <v>0</v>
      </c>
      <c r="AW1098" s="24">
        <f t="shared" ca="1" si="1072"/>
        <v>0</v>
      </c>
      <c r="AX1098" s="24">
        <f t="shared" ca="1" si="1072"/>
        <v>0</v>
      </c>
      <c r="AY1098" s="24">
        <f t="shared" ca="1" si="1072"/>
        <v>0</v>
      </c>
      <c r="AZ1098" s="24">
        <f t="shared" ref="AZ1098:CE1098" ca="1" si="1073">AY1102</f>
        <v>0</v>
      </c>
      <c r="BA1098" s="24">
        <f t="shared" ca="1" si="1073"/>
        <v>0</v>
      </c>
      <c r="BB1098" s="24">
        <f t="shared" ca="1" si="1073"/>
        <v>0</v>
      </c>
      <c r="BC1098" s="24">
        <f t="shared" ca="1" si="1073"/>
        <v>0</v>
      </c>
      <c r="BD1098" s="24">
        <f t="shared" ca="1" si="1073"/>
        <v>0</v>
      </c>
      <c r="BE1098" s="24">
        <f t="shared" ca="1" si="1073"/>
        <v>0</v>
      </c>
      <c r="BF1098" s="24">
        <f t="shared" ca="1" si="1073"/>
        <v>0</v>
      </c>
      <c r="BG1098" s="24">
        <f t="shared" ca="1" si="1073"/>
        <v>0</v>
      </c>
      <c r="BH1098" s="24">
        <f t="shared" ca="1" si="1073"/>
        <v>0</v>
      </c>
      <c r="BI1098" s="24">
        <f t="shared" ca="1" si="1073"/>
        <v>0</v>
      </c>
      <c r="BJ1098" s="24">
        <f t="shared" ca="1" si="1073"/>
        <v>0</v>
      </c>
      <c r="BK1098" s="24">
        <f t="shared" ca="1" si="1073"/>
        <v>0</v>
      </c>
      <c r="BL1098" s="24">
        <f t="shared" ca="1" si="1073"/>
        <v>0</v>
      </c>
      <c r="BM1098" s="24">
        <f t="shared" ca="1" si="1073"/>
        <v>0</v>
      </c>
      <c r="BN1098" s="24">
        <f t="shared" ca="1" si="1073"/>
        <v>0</v>
      </c>
      <c r="BO1098" s="24">
        <f t="shared" ca="1" si="1073"/>
        <v>0</v>
      </c>
      <c r="BP1098" s="24">
        <f t="shared" ca="1" si="1073"/>
        <v>0</v>
      </c>
      <c r="BQ1098" s="24">
        <f t="shared" ca="1" si="1073"/>
        <v>0</v>
      </c>
      <c r="BR1098" s="24">
        <f t="shared" ca="1" si="1073"/>
        <v>0</v>
      </c>
      <c r="BS1098" s="24">
        <f t="shared" ca="1" si="1073"/>
        <v>0</v>
      </c>
      <c r="BT1098" s="24">
        <f t="shared" ca="1" si="1073"/>
        <v>0</v>
      </c>
      <c r="BU1098" s="24">
        <f t="shared" ca="1" si="1073"/>
        <v>0</v>
      </c>
      <c r="BV1098" s="24">
        <f t="shared" ca="1" si="1073"/>
        <v>0</v>
      </c>
      <c r="BW1098" s="24">
        <f t="shared" ca="1" si="1073"/>
        <v>0</v>
      </c>
      <c r="BX1098" s="24">
        <f t="shared" ca="1" si="1073"/>
        <v>0</v>
      </c>
      <c r="BY1098" s="24">
        <f t="shared" ca="1" si="1073"/>
        <v>0</v>
      </c>
      <c r="BZ1098" s="24">
        <f t="shared" ca="1" si="1073"/>
        <v>0</v>
      </c>
      <c r="CA1098" s="24">
        <f t="shared" ca="1" si="1073"/>
        <v>0</v>
      </c>
      <c r="CB1098" s="24">
        <f t="shared" ca="1" si="1073"/>
        <v>0</v>
      </c>
      <c r="CC1098" s="24">
        <f t="shared" ca="1" si="1073"/>
        <v>0</v>
      </c>
      <c r="CD1098" s="24">
        <f t="shared" ca="1" si="1073"/>
        <v>0</v>
      </c>
      <c r="CE1098" s="24">
        <f t="shared" ca="1" si="1073"/>
        <v>0</v>
      </c>
      <c r="CF1098" s="24">
        <f t="shared" ref="CF1098:CL1098" ca="1" si="1074">CE1102</f>
        <v>0</v>
      </c>
      <c r="CG1098" s="24">
        <f t="shared" ca="1" si="1074"/>
        <v>0</v>
      </c>
      <c r="CH1098" s="24">
        <f t="shared" ca="1" si="1074"/>
        <v>0</v>
      </c>
      <c r="CI1098" s="24">
        <f t="shared" ca="1" si="1074"/>
        <v>0</v>
      </c>
      <c r="CJ1098" s="24">
        <f t="shared" ca="1" si="1074"/>
        <v>0</v>
      </c>
      <c r="CK1098" s="24">
        <f t="shared" ca="1" si="1074"/>
        <v>0</v>
      </c>
      <c r="CL1098" s="24">
        <f t="shared" ca="1" si="1074"/>
        <v>0</v>
      </c>
    </row>
    <row r="1099" spans="2:90" x14ac:dyDescent="0.4">
      <c r="B1099" s="139" t="s">
        <v>570</v>
      </c>
      <c r="C1099" s="27"/>
      <c r="D1099" s="27" t="s">
        <v>732</v>
      </c>
      <c r="E1099" s="27" t="s">
        <v>906</v>
      </c>
      <c r="F1099" s="27"/>
      <c r="G1099" s="27"/>
      <c r="H1099" s="27"/>
      <c r="I1099" s="78"/>
      <c r="J1099" s="78"/>
      <c r="K1099" s="19">
        <v>100000</v>
      </c>
      <c r="L1099" s="19">
        <v>100000</v>
      </c>
      <c r="M1099" s="19">
        <v>100000</v>
      </c>
      <c r="N1099" s="19">
        <v>100000</v>
      </c>
      <c r="O1099" s="19">
        <v>100000</v>
      </c>
      <c r="P1099" s="19">
        <v>100000</v>
      </c>
      <c r="R1099" s="33"/>
      <c r="S1099" s="19" cm="1">
        <f t="array" ref="S1099">INDEX($K:$P,ROW(),MATCH(S$3,$K$2:$P$2,0))</f>
        <v>100000</v>
      </c>
      <c r="T1099" s="19" cm="1">
        <f t="array" ref="T1099">INDEX($K:$P,ROW(),MATCH(T$3,$K$2:$P$2,0))</f>
        <v>100000</v>
      </c>
      <c r="U1099" s="19" cm="1">
        <f t="array" ref="U1099">INDEX($K:$P,ROW(),MATCH(U$3,$K$2:$P$2,0))</f>
        <v>100000</v>
      </c>
      <c r="V1099" s="19" cm="1">
        <f t="array" ref="V1099">INDEX($K:$P,ROW(),MATCH(V$3,$K$2:$P$2,0))</f>
        <v>100000</v>
      </c>
      <c r="W1099" s="19" cm="1">
        <f t="array" ref="W1099">INDEX($K:$P,ROW(),MATCH(W$3,$K$2:$P$2,0))</f>
        <v>100000</v>
      </c>
      <c r="X1099" s="19" cm="1">
        <f t="array" ref="X1099">INDEX($K:$P,ROW(),MATCH(X$3,$K$2:$P$2,0))</f>
        <v>100000</v>
      </c>
      <c r="Y1099" s="19" cm="1">
        <f t="array" ref="Y1099">INDEX($K:$P,ROW(),MATCH(Y$3,$K$2:$P$2,0))</f>
        <v>100000</v>
      </c>
      <c r="Z1099" s="19" cm="1">
        <f t="array" ref="Z1099">INDEX($K:$P,ROW(),MATCH(Z$3,$K$2:$P$2,0))</f>
        <v>100000</v>
      </c>
      <c r="AA1099" s="19" cm="1">
        <f t="array" ref="AA1099">INDEX($K:$P,ROW(),MATCH(AA$3,$K$2:$P$2,0))</f>
        <v>100000</v>
      </c>
      <c r="AB1099" s="19" cm="1">
        <f t="array" ref="AB1099">INDEX($K:$P,ROW(),MATCH(AB$3,$K$2:$P$2,0))</f>
        <v>100000</v>
      </c>
      <c r="AC1099" s="19" cm="1">
        <f t="array" ref="AC1099">INDEX($K:$P,ROW(),MATCH(AC$3,$K$2:$P$2,0))</f>
        <v>100000</v>
      </c>
      <c r="AD1099" s="19" cm="1">
        <f t="array" ref="AD1099">INDEX($K:$P,ROW(),MATCH(AD$3,$K$2:$P$2,0))</f>
        <v>100000</v>
      </c>
      <c r="AE1099" s="19" cm="1">
        <f t="array" ref="AE1099">INDEX($K:$P,ROW(),MATCH(AE$3,$K$2:$P$2,0))</f>
        <v>100000</v>
      </c>
      <c r="AF1099" s="19" cm="1">
        <f t="array" ref="AF1099">INDEX($K:$P,ROW(),MATCH(AF$3,$K$2:$P$2,0))</f>
        <v>100000</v>
      </c>
      <c r="AG1099" s="19" cm="1">
        <f t="array" ref="AG1099">INDEX($K:$P,ROW(),MATCH(AG$3,$K$2:$P$2,0))</f>
        <v>100000</v>
      </c>
      <c r="AH1099" s="19" cm="1">
        <f t="array" ref="AH1099">INDEX($K:$P,ROW(),MATCH(AH$3,$K$2:$P$2,0))</f>
        <v>100000</v>
      </c>
      <c r="AI1099" s="19" cm="1">
        <f t="array" ref="AI1099">INDEX($K:$P,ROW(),MATCH(AI$3,$K$2:$P$2,0))</f>
        <v>100000</v>
      </c>
      <c r="AJ1099" s="19" cm="1">
        <f t="array" ref="AJ1099">INDEX($K:$P,ROW(),MATCH(AJ$3,$K$2:$P$2,0))</f>
        <v>100000</v>
      </c>
      <c r="AK1099" s="19" cm="1">
        <f t="array" ref="AK1099">INDEX($K:$P,ROW(),MATCH(AK$3,$K$2:$P$2,0))</f>
        <v>100000</v>
      </c>
      <c r="AL1099" s="19" cm="1">
        <f t="array" ref="AL1099">INDEX($K:$P,ROW(),MATCH(AL$3,$K$2:$P$2,0))</f>
        <v>100000</v>
      </c>
      <c r="AM1099" s="19" cm="1">
        <f t="array" ref="AM1099">INDEX($K:$P,ROW(),MATCH(AM$3,$K$2:$P$2,0))</f>
        <v>100000</v>
      </c>
      <c r="AN1099" s="19" cm="1">
        <f t="array" ref="AN1099">INDEX($K:$P,ROW(),MATCH(AN$3,$K$2:$P$2,0))</f>
        <v>100000</v>
      </c>
      <c r="AO1099" s="19" cm="1">
        <f t="array" ref="AO1099">INDEX($K:$P,ROW(),MATCH(AO$3,$K$2:$P$2,0))</f>
        <v>100000</v>
      </c>
      <c r="AP1099" s="19" cm="1">
        <f t="array" ref="AP1099">INDEX($K:$P,ROW(),MATCH(AP$3,$K$2:$P$2,0))</f>
        <v>100000</v>
      </c>
      <c r="AQ1099" s="19" cm="1">
        <f t="array" ref="AQ1099">INDEX($K:$P,ROW(),MATCH(AQ$3,$K$2:$P$2,0))</f>
        <v>100000</v>
      </c>
      <c r="AR1099" s="19" cm="1">
        <f t="array" ref="AR1099">INDEX($K:$P,ROW(),MATCH(AR$3,$K$2:$P$2,0))</f>
        <v>100000</v>
      </c>
      <c r="AS1099" s="19" cm="1">
        <f t="array" ref="AS1099">INDEX($K:$P,ROW(),MATCH(AS$3,$K$2:$P$2,0))</f>
        <v>100000</v>
      </c>
      <c r="AT1099" s="19" cm="1">
        <f t="array" ref="AT1099">INDEX($K:$P,ROW(),MATCH(AT$3,$K$2:$P$2,0))</f>
        <v>100000</v>
      </c>
      <c r="AU1099" s="19" cm="1">
        <f t="array" ref="AU1099">INDEX($K:$P,ROW(),MATCH(AU$3,$K$2:$P$2,0))</f>
        <v>100000</v>
      </c>
      <c r="AV1099" s="19" cm="1">
        <f t="array" ref="AV1099">INDEX($K:$P,ROW(),MATCH(AV$3,$K$2:$P$2,0))</f>
        <v>100000</v>
      </c>
      <c r="AW1099" s="19" cm="1">
        <f t="array" ref="AW1099">INDEX($K:$P,ROW(),MATCH(AW$3,$K$2:$P$2,0))</f>
        <v>100000</v>
      </c>
      <c r="AX1099" s="19" cm="1">
        <f t="array" ref="AX1099">INDEX($K:$P,ROW(),MATCH(AX$3,$K$2:$P$2,0))</f>
        <v>100000</v>
      </c>
      <c r="AY1099" s="19" cm="1">
        <f t="array" ref="AY1099">INDEX($K:$P,ROW(),MATCH(AY$3,$K$2:$P$2,0))</f>
        <v>100000</v>
      </c>
      <c r="AZ1099" s="19" cm="1">
        <f t="array" ref="AZ1099">INDEX($K:$P,ROW(),MATCH(AZ$3,$K$2:$P$2,0))</f>
        <v>100000</v>
      </c>
      <c r="BA1099" s="19" cm="1">
        <f t="array" ref="BA1099">INDEX($K:$P,ROW(),MATCH(BA$3,$K$2:$P$2,0))</f>
        <v>100000</v>
      </c>
      <c r="BB1099" s="19" cm="1">
        <f t="array" ref="BB1099">INDEX($K:$P,ROW(),MATCH(BB$3,$K$2:$P$2,0))</f>
        <v>100000</v>
      </c>
      <c r="BC1099" s="19" cm="1">
        <f t="array" ref="BC1099">INDEX($K:$P,ROW(),MATCH(BC$3,$K$2:$P$2,0))</f>
        <v>100000</v>
      </c>
      <c r="BD1099" s="19" cm="1">
        <f t="array" ref="BD1099">INDEX($K:$P,ROW(),MATCH(BD$3,$K$2:$P$2,0))</f>
        <v>100000</v>
      </c>
      <c r="BE1099" s="19" cm="1">
        <f t="array" ref="BE1099">INDEX($K:$P,ROW(),MATCH(BE$3,$K$2:$P$2,0))</f>
        <v>100000</v>
      </c>
      <c r="BF1099" s="19" cm="1">
        <f t="array" ref="BF1099">INDEX($K:$P,ROW(),MATCH(BF$3,$K$2:$P$2,0))</f>
        <v>100000</v>
      </c>
      <c r="BG1099" s="19" cm="1">
        <f t="array" ref="BG1099">INDEX($K:$P,ROW(),MATCH(BG$3,$K$2:$P$2,0))</f>
        <v>100000</v>
      </c>
      <c r="BH1099" s="19" cm="1">
        <f t="array" ref="BH1099">INDEX($K:$P,ROW(),MATCH(BH$3,$K$2:$P$2,0))</f>
        <v>100000</v>
      </c>
      <c r="BI1099" s="19" cm="1">
        <f t="array" ref="BI1099">INDEX($K:$P,ROW(),MATCH(BI$3,$K$2:$P$2,0))</f>
        <v>100000</v>
      </c>
      <c r="BJ1099" s="19" cm="1">
        <f t="array" ref="BJ1099">INDEX($K:$P,ROW(),MATCH(BJ$3,$K$2:$P$2,0))</f>
        <v>100000</v>
      </c>
      <c r="BK1099" s="19" cm="1">
        <f t="array" ref="BK1099">INDEX($K:$P,ROW(),MATCH(BK$3,$K$2:$P$2,0))</f>
        <v>100000</v>
      </c>
      <c r="BL1099" s="19" cm="1">
        <f t="array" ref="BL1099">INDEX($K:$P,ROW(),MATCH(BL$3,$K$2:$P$2,0))</f>
        <v>100000</v>
      </c>
      <c r="BM1099" s="19" cm="1">
        <f t="array" ref="BM1099">INDEX($K:$P,ROW(),MATCH(BM$3,$K$2:$P$2,0))</f>
        <v>100000</v>
      </c>
      <c r="BN1099" s="19" cm="1">
        <f t="array" ref="BN1099">INDEX($K:$P,ROW(),MATCH(BN$3,$K$2:$P$2,0))</f>
        <v>100000</v>
      </c>
      <c r="BO1099" s="19" cm="1">
        <f t="array" ref="BO1099">INDEX($K:$P,ROW(),MATCH(BO$3,$K$2:$P$2,0))</f>
        <v>100000</v>
      </c>
      <c r="BP1099" s="19" cm="1">
        <f t="array" ref="BP1099">INDEX($K:$P,ROW(),MATCH(BP$3,$K$2:$P$2,0))</f>
        <v>100000</v>
      </c>
      <c r="BQ1099" s="19" cm="1">
        <f t="array" ref="BQ1099">INDEX($K:$P,ROW(),MATCH(BQ$3,$K$2:$P$2,0))</f>
        <v>100000</v>
      </c>
      <c r="BR1099" s="19" cm="1">
        <f t="array" ref="BR1099">INDEX($K:$P,ROW(),MATCH(BR$3,$K$2:$P$2,0))</f>
        <v>100000</v>
      </c>
      <c r="BS1099" s="19" cm="1">
        <f t="array" ref="BS1099">INDEX($K:$P,ROW(),MATCH(BS$3,$K$2:$P$2,0))</f>
        <v>100000</v>
      </c>
      <c r="BT1099" s="19" cm="1">
        <f t="array" ref="BT1099">INDEX($K:$P,ROW(),MATCH(BT$3,$K$2:$P$2,0))</f>
        <v>100000</v>
      </c>
      <c r="BU1099" s="19" cm="1">
        <f t="array" ref="BU1099">INDEX($K:$P,ROW(),MATCH(BU$3,$K$2:$P$2,0))</f>
        <v>100000</v>
      </c>
      <c r="BV1099" s="19" cm="1">
        <f t="array" ref="BV1099">INDEX($K:$P,ROW(),MATCH(BV$3,$K$2:$P$2,0))</f>
        <v>100000</v>
      </c>
      <c r="BW1099" s="19" cm="1">
        <f t="array" ref="BW1099">INDEX($K:$P,ROW(),MATCH(BW$3,$K$2:$P$2,0))</f>
        <v>100000</v>
      </c>
      <c r="BX1099" s="19" cm="1">
        <f t="array" ref="BX1099">INDEX($K:$P,ROW(),MATCH(BX$3,$K$2:$P$2,0))</f>
        <v>100000</v>
      </c>
      <c r="BY1099" s="19" cm="1">
        <f t="array" ref="BY1099">INDEX($K:$P,ROW(),MATCH(BY$3,$K$2:$P$2,0))</f>
        <v>100000</v>
      </c>
      <c r="BZ1099" s="19" cm="1">
        <f t="array" ref="BZ1099">INDEX($K:$P,ROW(),MATCH(BZ$3,$K$2:$P$2,0))</f>
        <v>100000</v>
      </c>
      <c r="CA1099" s="19" cm="1">
        <f t="array" ref="CA1099">INDEX($K:$P,ROW(),MATCH(CA$3,$K$2:$P$2,0))</f>
        <v>100000</v>
      </c>
      <c r="CB1099" s="19" cm="1">
        <f t="array" ref="CB1099">INDEX($K:$P,ROW(),MATCH(CB$3,$K$2:$P$2,0))</f>
        <v>100000</v>
      </c>
      <c r="CC1099" s="19" cm="1">
        <f t="array" ref="CC1099">INDEX($K:$P,ROW(),MATCH(CC$3,$K$2:$P$2,0))</f>
        <v>100000</v>
      </c>
      <c r="CD1099" s="19" cm="1">
        <f t="array" ref="CD1099">INDEX($K:$P,ROW(),MATCH(CD$3,$K$2:$P$2,0))</f>
        <v>100000</v>
      </c>
      <c r="CE1099" s="19" cm="1">
        <f t="array" ref="CE1099">INDEX($K:$P,ROW(),MATCH(CE$3,$K$2:$P$2,0))</f>
        <v>100000</v>
      </c>
      <c r="CF1099" s="19" cm="1">
        <f t="array" ref="CF1099">INDEX($K:$P,ROW(),MATCH(CF$3,$K$2:$P$2,0))</f>
        <v>100000</v>
      </c>
      <c r="CG1099" s="19" cm="1">
        <f t="array" ref="CG1099">INDEX($K:$P,ROW(),MATCH(CG$3,$K$2:$P$2,0))</f>
        <v>100000</v>
      </c>
      <c r="CH1099" s="19" cm="1">
        <f t="array" ref="CH1099">INDEX($K:$P,ROW(),MATCH(CH$3,$K$2:$P$2,0))</f>
        <v>100000</v>
      </c>
      <c r="CI1099" s="19" cm="1">
        <f t="array" ref="CI1099">INDEX($K:$P,ROW(),MATCH(CI$3,$K$2:$P$2,0))</f>
        <v>100000</v>
      </c>
      <c r="CJ1099" s="19" cm="1">
        <f t="array" ref="CJ1099">INDEX($K:$P,ROW(),MATCH(CJ$3,$K$2:$P$2,0))</f>
        <v>100000</v>
      </c>
      <c r="CK1099" s="19" cm="1">
        <f t="array" ref="CK1099">INDEX($K:$P,ROW(),MATCH(CK$3,$K$2:$P$2,0))</f>
        <v>100000</v>
      </c>
      <c r="CL1099" s="19" cm="1">
        <f t="array" ref="CL1099">INDEX($K:$P,ROW(),MATCH(CL$3,$K$2:$P$2,0))</f>
        <v>100000</v>
      </c>
    </row>
    <row r="1100" spans="2:90" x14ac:dyDescent="0.4">
      <c r="B1100" s="152" t="str">
        <f>PROPER(B1113&amp;"s constructed")</f>
        <v>Units Constructed</v>
      </c>
      <c r="C1100" s="27"/>
      <c r="D1100" s="27" t="s">
        <v>732</v>
      </c>
      <c r="E1100" s="27" t="s">
        <v>906</v>
      </c>
      <c r="F1100" s="27"/>
      <c r="G1100" s="27"/>
      <c r="H1100" s="27"/>
      <c r="I1100" s="78"/>
      <c r="J1100" s="78"/>
      <c r="K1100" s="24">
        <f ca="1">SUMIF($3:$3,K$2,1100:1100)</f>
        <v>14000000</v>
      </c>
      <c r="L1100" s="24">
        <f ca="1">SUMIF($3:$3,L$2,1100:1100)</f>
        <v>0</v>
      </c>
      <c r="M1100" s="24">
        <f ca="1">SUMIF($3:$3,M$2,1100:1100)</f>
        <v>0</v>
      </c>
      <c r="N1100" s="24">
        <f ca="1">SUMIF($3:$3,N$2,1100:1100)</f>
        <v>0</v>
      </c>
      <c r="O1100" s="24">
        <f ca="1">SUMIF($3:$3,O$2,1100:1100)</f>
        <v>0</v>
      </c>
      <c r="P1100" s="24">
        <f ca="1">SUMIF($3:$3,P$2,1100:1100)</f>
        <v>0</v>
      </c>
      <c r="R1100" s="33"/>
      <c r="S1100" s="24" cm="1">
        <f t="array" aca="1" ref="S1100" ca="1">INDIRECT(S1086)*S1099</f>
        <v>2000000</v>
      </c>
      <c r="T1100" s="24" cm="1">
        <f t="array" aca="1" ref="T1100" ca="1">INDIRECT(T1086)*T1099</f>
        <v>2000000</v>
      </c>
      <c r="U1100" s="24" cm="1">
        <f t="array" aca="1" ref="U1100" ca="1">INDIRECT(U1086)*U1099</f>
        <v>2000000</v>
      </c>
      <c r="V1100" s="24" cm="1">
        <f t="array" aca="1" ref="V1100" ca="1">INDIRECT(V1086)*V1099</f>
        <v>2000000</v>
      </c>
      <c r="W1100" s="24" cm="1">
        <f t="array" aca="1" ref="W1100" ca="1">INDIRECT(W1086)*W1099</f>
        <v>2000000</v>
      </c>
      <c r="X1100" s="24" cm="1">
        <f t="array" aca="1" ref="X1100" ca="1">INDIRECT(X1086)*X1099</f>
        <v>2000000</v>
      </c>
      <c r="Y1100" s="24" cm="1">
        <f t="array" aca="1" ref="Y1100" ca="1">INDIRECT(Y1086)*Y1099</f>
        <v>2000000</v>
      </c>
      <c r="Z1100" s="24" cm="1">
        <f t="array" aca="1" ref="Z1100" ca="1">INDIRECT(Z1086)*Z1099</f>
        <v>0</v>
      </c>
      <c r="AA1100" s="24" cm="1">
        <f t="array" aca="1" ref="AA1100" ca="1">INDIRECT(AA1086)*AA1099</f>
        <v>0</v>
      </c>
      <c r="AB1100" s="24" cm="1">
        <f t="array" aca="1" ref="AB1100" ca="1">INDIRECT(AB1086)*AB1099</f>
        <v>0</v>
      </c>
      <c r="AC1100" s="24" cm="1">
        <f t="array" aca="1" ref="AC1100" ca="1">INDIRECT(AC1086)*AC1099</f>
        <v>0</v>
      </c>
      <c r="AD1100" s="24" cm="1">
        <f t="array" aca="1" ref="AD1100" ca="1">INDIRECT(AD1086)*AD1099</f>
        <v>0</v>
      </c>
      <c r="AE1100" s="24" cm="1">
        <f t="array" aca="1" ref="AE1100" ca="1">INDIRECT(AE1086)*AE1099</f>
        <v>0</v>
      </c>
      <c r="AF1100" s="24" cm="1">
        <f t="array" aca="1" ref="AF1100" ca="1">INDIRECT(AF1086)*AF1099</f>
        <v>0</v>
      </c>
      <c r="AG1100" s="24" cm="1">
        <f t="array" aca="1" ref="AG1100" ca="1">INDIRECT(AG1086)*AG1099</f>
        <v>0</v>
      </c>
      <c r="AH1100" s="24" cm="1">
        <f t="array" aca="1" ref="AH1100" ca="1">INDIRECT(AH1086)*AH1099</f>
        <v>0</v>
      </c>
      <c r="AI1100" s="24" cm="1">
        <f t="array" aca="1" ref="AI1100" ca="1">INDIRECT(AI1086)*AI1099</f>
        <v>0</v>
      </c>
      <c r="AJ1100" s="24" cm="1">
        <f t="array" aca="1" ref="AJ1100" ca="1">INDIRECT(AJ1086)*AJ1099</f>
        <v>0</v>
      </c>
      <c r="AK1100" s="24" cm="1">
        <f t="array" aca="1" ref="AK1100" ca="1">INDIRECT(AK1086)*AK1099</f>
        <v>0</v>
      </c>
      <c r="AL1100" s="24" cm="1">
        <f t="array" aca="1" ref="AL1100" ca="1">INDIRECT(AL1086)*AL1099</f>
        <v>0</v>
      </c>
      <c r="AM1100" s="24" cm="1">
        <f t="array" aca="1" ref="AM1100" ca="1">INDIRECT(AM1086)*AM1099</f>
        <v>0</v>
      </c>
      <c r="AN1100" s="24" cm="1">
        <f t="array" aca="1" ref="AN1100" ca="1">INDIRECT(AN1086)*AN1099</f>
        <v>0</v>
      </c>
      <c r="AO1100" s="24" cm="1">
        <f t="array" aca="1" ref="AO1100" ca="1">INDIRECT(AO1086)*AO1099</f>
        <v>0</v>
      </c>
      <c r="AP1100" s="24" cm="1">
        <f t="array" aca="1" ref="AP1100" ca="1">INDIRECT(AP1086)*AP1099</f>
        <v>0</v>
      </c>
      <c r="AQ1100" s="24" cm="1">
        <f t="array" aca="1" ref="AQ1100" ca="1">INDIRECT(AQ1086)*AQ1099</f>
        <v>0</v>
      </c>
      <c r="AR1100" s="24" cm="1">
        <f t="array" aca="1" ref="AR1100" ca="1">INDIRECT(AR1086)*AR1099</f>
        <v>0</v>
      </c>
      <c r="AS1100" s="24" cm="1">
        <f t="array" aca="1" ref="AS1100" ca="1">INDIRECT(AS1086)*AS1099</f>
        <v>0</v>
      </c>
      <c r="AT1100" s="24" cm="1">
        <f t="array" aca="1" ref="AT1100" ca="1">INDIRECT(AT1086)*AT1099</f>
        <v>0</v>
      </c>
      <c r="AU1100" s="24" cm="1">
        <f t="array" aca="1" ref="AU1100" ca="1">INDIRECT(AU1086)*AU1099</f>
        <v>0</v>
      </c>
      <c r="AV1100" s="24" cm="1">
        <f t="array" aca="1" ref="AV1100" ca="1">INDIRECT(AV1086)*AV1099</f>
        <v>0</v>
      </c>
      <c r="AW1100" s="24" cm="1">
        <f t="array" aca="1" ref="AW1100" ca="1">INDIRECT(AW1086)*AW1099</f>
        <v>0</v>
      </c>
      <c r="AX1100" s="24" cm="1">
        <f t="array" aca="1" ref="AX1100" ca="1">INDIRECT(AX1086)*AX1099</f>
        <v>0</v>
      </c>
      <c r="AY1100" s="24" cm="1">
        <f t="array" aca="1" ref="AY1100" ca="1">INDIRECT(AY1086)*AY1099</f>
        <v>0</v>
      </c>
      <c r="AZ1100" s="24" cm="1">
        <f t="array" aca="1" ref="AZ1100" ca="1">INDIRECT(AZ1086)*AZ1099</f>
        <v>0</v>
      </c>
      <c r="BA1100" s="24" cm="1">
        <f t="array" aca="1" ref="BA1100" ca="1">INDIRECT(BA1086)*BA1099</f>
        <v>0</v>
      </c>
      <c r="BB1100" s="24" cm="1">
        <f t="array" aca="1" ref="BB1100" ca="1">INDIRECT(BB1086)*BB1099</f>
        <v>0</v>
      </c>
      <c r="BC1100" s="24" cm="1">
        <f t="array" aca="1" ref="BC1100" ca="1">INDIRECT(BC1086)*BC1099</f>
        <v>0</v>
      </c>
      <c r="BD1100" s="24" cm="1">
        <f t="array" aca="1" ref="BD1100" ca="1">INDIRECT(BD1086)*BD1099</f>
        <v>0</v>
      </c>
      <c r="BE1100" s="24" cm="1">
        <f t="array" aca="1" ref="BE1100" ca="1">INDIRECT(BE1086)*BE1099</f>
        <v>0</v>
      </c>
      <c r="BF1100" s="24" cm="1">
        <f t="array" aca="1" ref="BF1100" ca="1">INDIRECT(BF1086)*BF1099</f>
        <v>0</v>
      </c>
      <c r="BG1100" s="24" cm="1">
        <f t="array" aca="1" ref="BG1100" ca="1">INDIRECT(BG1086)*BG1099</f>
        <v>0</v>
      </c>
      <c r="BH1100" s="24" cm="1">
        <f t="array" aca="1" ref="BH1100" ca="1">INDIRECT(BH1086)*BH1099</f>
        <v>0</v>
      </c>
      <c r="BI1100" s="24" cm="1">
        <f t="array" aca="1" ref="BI1100" ca="1">INDIRECT(BI1086)*BI1099</f>
        <v>0</v>
      </c>
      <c r="BJ1100" s="24" cm="1">
        <f t="array" aca="1" ref="BJ1100" ca="1">INDIRECT(BJ1086)*BJ1099</f>
        <v>0</v>
      </c>
      <c r="BK1100" s="24" cm="1">
        <f t="array" aca="1" ref="BK1100" ca="1">INDIRECT(BK1086)*BK1099</f>
        <v>0</v>
      </c>
      <c r="BL1100" s="24" cm="1">
        <f t="array" aca="1" ref="BL1100" ca="1">INDIRECT(BL1086)*BL1099</f>
        <v>0</v>
      </c>
      <c r="BM1100" s="24" cm="1">
        <f t="array" aca="1" ref="BM1100" ca="1">INDIRECT(BM1086)*BM1099</f>
        <v>0</v>
      </c>
      <c r="BN1100" s="24" cm="1">
        <f t="array" aca="1" ref="BN1100" ca="1">INDIRECT(BN1086)*BN1099</f>
        <v>0</v>
      </c>
      <c r="BO1100" s="24" cm="1">
        <f t="array" aca="1" ref="BO1100" ca="1">INDIRECT(BO1086)*BO1099</f>
        <v>0</v>
      </c>
      <c r="BP1100" s="24" cm="1">
        <f t="array" aca="1" ref="BP1100" ca="1">INDIRECT(BP1086)*BP1099</f>
        <v>0</v>
      </c>
      <c r="BQ1100" s="24" cm="1">
        <f t="array" aca="1" ref="BQ1100" ca="1">INDIRECT(BQ1086)*BQ1099</f>
        <v>0</v>
      </c>
      <c r="BR1100" s="24" cm="1">
        <f t="array" aca="1" ref="BR1100" ca="1">INDIRECT(BR1086)*BR1099</f>
        <v>0</v>
      </c>
      <c r="BS1100" s="24" cm="1">
        <f t="array" aca="1" ref="BS1100" ca="1">INDIRECT(BS1086)*BS1099</f>
        <v>0</v>
      </c>
      <c r="BT1100" s="24" cm="1">
        <f t="array" aca="1" ref="BT1100" ca="1">INDIRECT(BT1086)*BT1099</f>
        <v>0</v>
      </c>
      <c r="BU1100" s="24" cm="1">
        <f t="array" aca="1" ref="BU1100" ca="1">INDIRECT(BU1086)*BU1099</f>
        <v>0</v>
      </c>
      <c r="BV1100" s="24" cm="1">
        <f t="array" aca="1" ref="BV1100" ca="1">INDIRECT(BV1086)*BV1099</f>
        <v>0</v>
      </c>
      <c r="BW1100" s="24" cm="1">
        <f t="array" aca="1" ref="BW1100" ca="1">INDIRECT(BW1086)*BW1099</f>
        <v>0</v>
      </c>
      <c r="BX1100" s="24" cm="1">
        <f t="array" aca="1" ref="BX1100" ca="1">INDIRECT(BX1086)*BX1099</f>
        <v>0</v>
      </c>
      <c r="BY1100" s="24" cm="1">
        <f t="array" aca="1" ref="BY1100" ca="1">INDIRECT(BY1086)*BY1099</f>
        <v>0</v>
      </c>
      <c r="BZ1100" s="24" cm="1">
        <f t="array" aca="1" ref="BZ1100" ca="1">INDIRECT(BZ1086)*BZ1099</f>
        <v>0</v>
      </c>
      <c r="CA1100" s="24" cm="1">
        <f t="array" aca="1" ref="CA1100" ca="1">INDIRECT(CA1086)*CA1099</f>
        <v>0</v>
      </c>
      <c r="CB1100" s="24" cm="1">
        <f t="array" aca="1" ref="CB1100" ca="1">INDIRECT(CB1086)*CB1099</f>
        <v>0</v>
      </c>
      <c r="CC1100" s="24" cm="1">
        <f t="array" aca="1" ref="CC1100" ca="1">INDIRECT(CC1086)*CC1099</f>
        <v>0</v>
      </c>
      <c r="CD1100" s="24" cm="1">
        <f t="array" aca="1" ref="CD1100" ca="1">INDIRECT(CD1086)*CD1099</f>
        <v>0</v>
      </c>
      <c r="CE1100" s="24" cm="1">
        <f t="array" aca="1" ref="CE1100" ca="1">INDIRECT(CE1086)*CE1099</f>
        <v>0</v>
      </c>
      <c r="CF1100" s="24" cm="1">
        <f t="array" aca="1" ref="CF1100" ca="1">INDIRECT(CF1086)*CF1099</f>
        <v>0</v>
      </c>
      <c r="CG1100" s="24" cm="1">
        <f t="array" aca="1" ref="CG1100" ca="1">INDIRECT(CG1086)*CG1099</f>
        <v>0</v>
      </c>
      <c r="CH1100" s="24" cm="1">
        <f t="array" aca="1" ref="CH1100" ca="1">INDIRECT(CH1086)*CH1099</f>
        <v>0</v>
      </c>
      <c r="CI1100" s="24" cm="1">
        <f t="array" aca="1" ref="CI1100" ca="1">INDIRECT(CI1086)*CI1099</f>
        <v>0</v>
      </c>
      <c r="CJ1100" s="24" cm="1">
        <f t="array" aca="1" ref="CJ1100" ca="1">INDIRECT(CJ1086)*CJ1099</f>
        <v>0</v>
      </c>
      <c r="CK1100" s="24" cm="1">
        <f t="array" aca="1" ref="CK1100" ca="1">INDIRECT(CK1086)*CK1099</f>
        <v>0</v>
      </c>
      <c r="CL1100" s="24" cm="1">
        <f t="array" aca="1" ref="CL1100" ca="1">INDIRECT(CL1086)*CL1099</f>
        <v>0</v>
      </c>
    </row>
    <row r="1101" spans="2:90" x14ac:dyDescent="0.4">
      <c r="B1101" s="152" t="str">
        <f>PROPER(B1113)&amp;"s sold"</f>
        <v>Units sold</v>
      </c>
      <c r="C1101" s="27"/>
      <c r="D1101" s="27" t="s">
        <v>732</v>
      </c>
      <c r="E1101" s="27" t="s">
        <v>906</v>
      </c>
      <c r="F1101" s="27"/>
      <c r="G1101" s="27"/>
      <c r="H1101" s="27"/>
      <c r="I1101" s="78"/>
      <c r="J1101" s="78"/>
      <c r="K1101" s="24">
        <f ca="1">SUMIF($3:$3,K$2,1101:1101)</f>
        <v>0</v>
      </c>
      <c r="L1101" s="24">
        <f ca="1">SUMIF($3:$3,L$2,1101:1101)</f>
        <v>-14000000</v>
      </c>
      <c r="M1101" s="24">
        <f ca="1">SUMIF($3:$3,M$2,1101:1101)</f>
        <v>0</v>
      </c>
      <c r="N1101" s="24">
        <f ca="1">SUMIF($3:$3,N$2,1101:1101)</f>
        <v>0</v>
      </c>
      <c r="O1101" s="24">
        <f ca="1">SUMIF($3:$3,O$2,1101:1101)</f>
        <v>0</v>
      </c>
      <c r="P1101" s="24">
        <f ca="1">SUMIF($3:$3,P$2,1101:1101)</f>
        <v>0</v>
      </c>
      <c r="R1101" s="33"/>
      <c r="S1101" s="239">
        <f t="shared" ref="S1101" ca="1" si="1075">OFFSET(S1099,0,-$H1100)*S1095</f>
        <v>0</v>
      </c>
      <c r="T1101" s="239">
        <f t="shared" ref="T1101:AX1101" ca="1" si="1076">OFFSET(T1099,0,-$H1100)*T1095</f>
        <v>0</v>
      </c>
      <c r="U1101" s="239">
        <f t="shared" ca="1" si="1076"/>
        <v>0</v>
      </c>
      <c r="V1101" s="239">
        <f t="shared" ca="1" si="1076"/>
        <v>0</v>
      </c>
      <c r="W1101" s="239">
        <f t="shared" ca="1" si="1076"/>
        <v>0</v>
      </c>
      <c r="X1101" s="239">
        <f t="shared" ca="1" si="1076"/>
        <v>0</v>
      </c>
      <c r="Y1101" s="239">
        <f t="shared" ca="1" si="1076"/>
        <v>0</v>
      </c>
      <c r="Z1101" s="239">
        <f t="shared" ca="1" si="1076"/>
        <v>0</v>
      </c>
      <c r="AA1101" s="239">
        <f t="shared" ca="1" si="1076"/>
        <v>0</v>
      </c>
      <c r="AB1101" s="239">
        <f t="shared" ca="1" si="1076"/>
        <v>0</v>
      </c>
      <c r="AC1101" s="239">
        <f t="shared" ca="1" si="1076"/>
        <v>0</v>
      </c>
      <c r="AD1101" s="239">
        <f t="shared" ca="1" si="1076"/>
        <v>0</v>
      </c>
      <c r="AE1101" s="239">
        <f t="shared" ca="1" si="1076"/>
        <v>-2000000</v>
      </c>
      <c r="AF1101" s="239">
        <f t="shared" ca="1" si="1076"/>
        <v>-2000000</v>
      </c>
      <c r="AG1101" s="239">
        <f t="shared" ca="1" si="1076"/>
        <v>-2000000</v>
      </c>
      <c r="AH1101" s="239">
        <f t="shared" ca="1" si="1076"/>
        <v>-2000000</v>
      </c>
      <c r="AI1101" s="239">
        <f t="shared" ca="1" si="1076"/>
        <v>-2000000</v>
      </c>
      <c r="AJ1101" s="239">
        <f t="shared" ca="1" si="1076"/>
        <v>-2000000</v>
      </c>
      <c r="AK1101" s="239">
        <f t="shared" ca="1" si="1076"/>
        <v>-2000000</v>
      </c>
      <c r="AL1101" s="239">
        <f t="shared" ca="1" si="1076"/>
        <v>0</v>
      </c>
      <c r="AM1101" s="239">
        <f t="shared" ca="1" si="1076"/>
        <v>0</v>
      </c>
      <c r="AN1101" s="239">
        <f t="shared" ca="1" si="1076"/>
        <v>0</v>
      </c>
      <c r="AO1101" s="239">
        <f t="shared" ca="1" si="1076"/>
        <v>0</v>
      </c>
      <c r="AP1101" s="239">
        <f t="shared" ca="1" si="1076"/>
        <v>0</v>
      </c>
      <c r="AQ1101" s="239">
        <f t="shared" ca="1" si="1076"/>
        <v>0</v>
      </c>
      <c r="AR1101" s="239">
        <f t="shared" ca="1" si="1076"/>
        <v>0</v>
      </c>
      <c r="AS1101" s="239">
        <f t="shared" ca="1" si="1076"/>
        <v>0</v>
      </c>
      <c r="AT1101" s="239">
        <f t="shared" ca="1" si="1076"/>
        <v>0</v>
      </c>
      <c r="AU1101" s="239">
        <f t="shared" ca="1" si="1076"/>
        <v>0</v>
      </c>
      <c r="AV1101" s="239">
        <f t="shared" ca="1" si="1076"/>
        <v>0</v>
      </c>
      <c r="AW1101" s="239">
        <f t="shared" ca="1" si="1076"/>
        <v>0</v>
      </c>
      <c r="AX1101" s="239">
        <f t="shared" ca="1" si="1076"/>
        <v>0</v>
      </c>
      <c r="AY1101" s="239">
        <f t="shared" ref="AY1101:CD1101" ca="1" si="1077">OFFSET(AY1099,0,-$H1100)*AY1095</f>
        <v>0</v>
      </c>
      <c r="AZ1101" s="239">
        <f t="shared" ca="1" si="1077"/>
        <v>0</v>
      </c>
      <c r="BA1101" s="239">
        <f t="shared" ca="1" si="1077"/>
        <v>0</v>
      </c>
      <c r="BB1101" s="239">
        <f t="shared" ca="1" si="1077"/>
        <v>0</v>
      </c>
      <c r="BC1101" s="239">
        <f t="shared" ca="1" si="1077"/>
        <v>0</v>
      </c>
      <c r="BD1101" s="239">
        <f t="shared" ca="1" si="1077"/>
        <v>0</v>
      </c>
      <c r="BE1101" s="239">
        <f t="shared" ca="1" si="1077"/>
        <v>0</v>
      </c>
      <c r="BF1101" s="239">
        <f t="shared" ca="1" si="1077"/>
        <v>0</v>
      </c>
      <c r="BG1101" s="239">
        <f t="shared" ca="1" si="1077"/>
        <v>0</v>
      </c>
      <c r="BH1101" s="239">
        <f t="shared" ca="1" si="1077"/>
        <v>0</v>
      </c>
      <c r="BI1101" s="239">
        <f t="shared" ca="1" si="1077"/>
        <v>0</v>
      </c>
      <c r="BJ1101" s="239">
        <f t="shared" ca="1" si="1077"/>
        <v>0</v>
      </c>
      <c r="BK1101" s="239">
        <f t="shared" ca="1" si="1077"/>
        <v>0</v>
      </c>
      <c r="BL1101" s="239">
        <f t="shared" ca="1" si="1077"/>
        <v>0</v>
      </c>
      <c r="BM1101" s="239">
        <f t="shared" ca="1" si="1077"/>
        <v>0</v>
      </c>
      <c r="BN1101" s="239">
        <f t="shared" ca="1" si="1077"/>
        <v>0</v>
      </c>
      <c r="BO1101" s="239">
        <f t="shared" ca="1" si="1077"/>
        <v>0</v>
      </c>
      <c r="BP1101" s="239">
        <f t="shared" ca="1" si="1077"/>
        <v>0</v>
      </c>
      <c r="BQ1101" s="239">
        <f t="shared" ca="1" si="1077"/>
        <v>0</v>
      </c>
      <c r="BR1101" s="239">
        <f t="shared" ca="1" si="1077"/>
        <v>0</v>
      </c>
      <c r="BS1101" s="239">
        <f t="shared" ca="1" si="1077"/>
        <v>0</v>
      </c>
      <c r="BT1101" s="239">
        <f t="shared" ca="1" si="1077"/>
        <v>0</v>
      </c>
      <c r="BU1101" s="239">
        <f t="shared" ca="1" si="1077"/>
        <v>0</v>
      </c>
      <c r="BV1101" s="239">
        <f t="shared" ca="1" si="1077"/>
        <v>0</v>
      </c>
      <c r="BW1101" s="239">
        <f t="shared" ca="1" si="1077"/>
        <v>0</v>
      </c>
      <c r="BX1101" s="239">
        <f t="shared" ca="1" si="1077"/>
        <v>0</v>
      </c>
      <c r="BY1101" s="239">
        <f t="shared" ca="1" si="1077"/>
        <v>0</v>
      </c>
      <c r="BZ1101" s="239">
        <f t="shared" ca="1" si="1077"/>
        <v>0</v>
      </c>
      <c r="CA1101" s="239">
        <f t="shared" ca="1" si="1077"/>
        <v>0</v>
      </c>
      <c r="CB1101" s="239">
        <f t="shared" ca="1" si="1077"/>
        <v>0</v>
      </c>
      <c r="CC1101" s="239">
        <f t="shared" ca="1" si="1077"/>
        <v>0</v>
      </c>
      <c r="CD1101" s="239">
        <f t="shared" ca="1" si="1077"/>
        <v>0</v>
      </c>
      <c r="CE1101" s="239">
        <f t="shared" ref="CE1101:CK1101" ca="1" si="1078">OFFSET(CE1099,0,-$H1100)*CE1095</f>
        <v>0</v>
      </c>
      <c r="CF1101" s="239">
        <f t="shared" ca="1" si="1078"/>
        <v>0</v>
      </c>
      <c r="CG1101" s="239">
        <f t="shared" ca="1" si="1078"/>
        <v>0</v>
      </c>
      <c r="CH1101" s="239">
        <f t="shared" ca="1" si="1078"/>
        <v>0</v>
      </c>
      <c r="CI1101" s="239">
        <f t="shared" ca="1" si="1078"/>
        <v>0</v>
      </c>
      <c r="CJ1101" s="239">
        <f t="shared" ca="1" si="1078"/>
        <v>0</v>
      </c>
      <c r="CK1101" s="239">
        <f t="shared" ca="1" si="1078"/>
        <v>0</v>
      </c>
      <c r="CL1101" s="239">
        <f t="shared" ref="CL1101" ca="1" si="1079">OFFSET(CL1099,0,-$H1100)*CL1095</f>
        <v>0</v>
      </c>
    </row>
    <row r="1102" spans="2:90" x14ac:dyDescent="0.4">
      <c r="B1102" s="121" t="str">
        <f>"Net fixed assets - "&amp;SUBSTITUTE(B1112,":","")</f>
        <v>Net fixed assets - (Primary label)</v>
      </c>
      <c r="C1102" s="27" t="s">
        <v>240</v>
      </c>
      <c r="D1102" s="27" t="s">
        <v>732</v>
      </c>
      <c r="E1102" s="27" t="s">
        <v>906</v>
      </c>
      <c r="F1102" s="27"/>
      <c r="G1102" s="27"/>
      <c r="H1102" s="27"/>
      <c r="I1102" s="78"/>
      <c r="J1102" s="78"/>
      <c r="K1102" s="113">
        <f ca="1">SUMIF($4:$4,K$2,1102:1102)</f>
        <v>14000000</v>
      </c>
      <c r="L1102" s="113">
        <f ca="1">SUMIF($4:$4,L$2,1102:1102)</f>
        <v>0</v>
      </c>
      <c r="M1102" s="113">
        <f ca="1">SUMIF($4:$4,M$2,1102:1102)</f>
        <v>0</v>
      </c>
      <c r="N1102" s="113">
        <f ca="1">SUMIF($4:$4,N$2,1102:1102)</f>
        <v>0</v>
      </c>
      <c r="O1102" s="113">
        <f ca="1">SUMIF($4:$4,O$2,1102:1102)</f>
        <v>0</v>
      </c>
      <c r="P1102" s="113">
        <f ca="1">SUMIF($4:$4,P$2,1102:1102)</f>
        <v>0</v>
      </c>
      <c r="R1102" s="33"/>
      <c r="S1102" s="113">
        <f t="shared" ref="S1102" ca="1" si="1080">SUM(S1100:S1101,S1098)</f>
        <v>2000000</v>
      </c>
      <c r="T1102" s="113">
        <f t="shared" ref="T1102:AX1102" ca="1" si="1081">SUM(T1100:T1101,T1098)</f>
        <v>4000000</v>
      </c>
      <c r="U1102" s="113">
        <f t="shared" ca="1" si="1081"/>
        <v>6000000</v>
      </c>
      <c r="V1102" s="113">
        <f t="shared" ca="1" si="1081"/>
        <v>8000000</v>
      </c>
      <c r="W1102" s="113">
        <f t="shared" ca="1" si="1081"/>
        <v>10000000</v>
      </c>
      <c r="X1102" s="113">
        <f t="shared" ca="1" si="1081"/>
        <v>12000000</v>
      </c>
      <c r="Y1102" s="113">
        <f t="shared" ca="1" si="1081"/>
        <v>14000000</v>
      </c>
      <c r="Z1102" s="113">
        <f t="shared" ca="1" si="1081"/>
        <v>14000000</v>
      </c>
      <c r="AA1102" s="113">
        <f t="shared" ca="1" si="1081"/>
        <v>14000000</v>
      </c>
      <c r="AB1102" s="113">
        <f t="shared" ca="1" si="1081"/>
        <v>14000000</v>
      </c>
      <c r="AC1102" s="113">
        <f t="shared" ca="1" si="1081"/>
        <v>14000000</v>
      </c>
      <c r="AD1102" s="113">
        <f t="shared" ca="1" si="1081"/>
        <v>14000000</v>
      </c>
      <c r="AE1102" s="113">
        <f t="shared" ca="1" si="1081"/>
        <v>12000000</v>
      </c>
      <c r="AF1102" s="113">
        <f t="shared" ca="1" si="1081"/>
        <v>10000000</v>
      </c>
      <c r="AG1102" s="113">
        <f t="shared" ca="1" si="1081"/>
        <v>8000000</v>
      </c>
      <c r="AH1102" s="113">
        <f t="shared" ca="1" si="1081"/>
        <v>6000000</v>
      </c>
      <c r="AI1102" s="113">
        <f t="shared" ca="1" si="1081"/>
        <v>4000000</v>
      </c>
      <c r="AJ1102" s="113">
        <f t="shared" ca="1" si="1081"/>
        <v>2000000</v>
      </c>
      <c r="AK1102" s="113">
        <f t="shared" ca="1" si="1081"/>
        <v>0</v>
      </c>
      <c r="AL1102" s="113">
        <f t="shared" ca="1" si="1081"/>
        <v>0</v>
      </c>
      <c r="AM1102" s="113">
        <f t="shared" ca="1" si="1081"/>
        <v>0</v>
      </c>
      <c r="AN1102" s="113">
        <f t="shared" ca="1" si="1081"/>
        <v>0</v>
      </c>
      <c r="AO1102" s="113">
        <f t="shared" ca="1" si="1081"/>
        <v>0</v>
      </c>
      <c r="AP1102" s="113">
        <f t="shared" ca="1" si="1081"/>
        <v>0</v>
      </c>
      <c r="AQ1102" s="113">
        <f t="shared" ca="1" si="1081"/>
        <v>0</v>
      </c>
      <c r="AR1102" s="113">
        <f t="shared" ca="1" si="1081"/>
        <v>0</v>
      </c>
      <c r="AS1102" s="113">
        <f t="shared" ca="1" si="1081"/>
        <v>0</v>
      </c>
      <c r="AT1102" s="113">
        <f t="shared" ca="1" si="1081"/>
        <v>0</v>
      </c>
      <c r="AU1102" s="113">
        <f t="shared" ca="1" si="1081"/>
        <v>0</v>
      </c>
      <c r="AV1102" s="113">
        <f t="shared" ca="1" si="1081"/>
        <v>0</v>
      </c>
      <c r="AW1102" s="113">
        <f t="shared" ca="1" si="1081"/>
        <v>0</v>
      </c>
      <c r="AX1102" s="113">
        <f t="shared" ca="1" si="1081"/>
        <v>0</v>
      </c>
      <c r="AY1102" s="113">
        <f t="shared" ref="AY1102:CD1102" ca="1" si="1082">SUM(AY1100:AY1101,AY1098)</f>
        <v>0</v>
      </c>
      <c r="AZ1102" s="113">
        <f t="shared" ca="1" si="1082"/>
        <v>0</v>
      </c>
      <c r="BA1102" s="113">
        <f t="shared" ca="1" si="1082"/>
        <v>0</v>
      </c>
      <c r="BB1102" s="113">
        <f t="shared" ca="1" si="1082"/>
        <v>0</v>
      </c>
      <c r="BC1102" s="113">
        <f t="shared" ca="1" si="1082"/>
        <v>0</v>
      </c>
      <c r="BD1102" s="113">
        <f t="shared" ca="1" si="1082"/>
        <v>0</v>
      </c>
      <c r="BE1102" s="113">
        <f t="shared" ca="1" si="1082"/>
        <v>0</v>
      </c>
      <c r="BF1102" s="113">
        <f t="shared" ca="1" si="1082"/>
        <v>0</v>
      </c>
      <c r="BG1102" s="113">
        <f t="shared" ca="1" si="1082"/>
        <v>0</v>
      </c>
      <c r="BH1102" s="113">
        <f t="shared" ca="1" si="1082"/>
        <v>0</v>
      </c>
      <c r="BI1102" s="113">
        <f t="shared" ca="1" si="1082"/>
        <v>0</v>
      </c>
      <c r="BJ1102" s="113">
        <f t="shared" ca="1" si="1082"/>
        <v>0</v>
      </c>
      <c r="BK1102" s="113">
        <f t="shared" ca="1" si="1082"/>
        <v>0</v>
      </c>
      <c r="BL1102" s="113">
        <f t="shared" ca="1" si="1082"/>
        <v>0</v>
      </c>
      <c r="BM1102" s="113">
        <f t="shared" ca="1" si="1082"/>
        <v>0</v>
      </c>
      <c r="BN1102" s="113">
        <f t="shared" ca="1" si="1082"/>
        <v>0</v>
      </c>
      <c r="BO1102" s="113">
        <f t="shared" ca="1" si="1082"/>
        <v>0</v>
      </c>
      <c r="BP1102" s="113">
        <f t="shared" ca="1" si="1082"/>
        <v>0</v>
      </c>
      <c r="BQ1102" s="113">
        <f t="shared" ca="1" si="1082"/>
        <v>0</v>
      </c>
      <c r="BR1102" s="113">
        <f t="shared" ca="1" si="1082"/>
        <v>0</v>
      </c>
      <c r="BS1102" s="113">
        <f t="shared" ca="1" si="1082"/>
        <v>0</v>
      </c>
      <c r="BT1102" s="113">
        <f t="shared" ca="1" si="1082"/>
        <v>0</v>
      </c>
      <c r="BU1102" s="113">
        <f t="shared" ca="1" si="1082"/>
        <v>0</v>
      </c>
      <c r="BV1102" s="113">
        <f t="shared" ca="1" si="1082"/>
        <v>0</v>
      </c>
      <c r="BW1102" s="113">
        <f t="shared" ca="1" si="1082"/>
        <v>0</v>
      </c>
      <c r="BX1102" s="113">
        <f t="shared" ca="1" si="1082"/>
        <v>0</v>
      </c>
      <c r="BY1102" s="113">
        <f t="shared" ca="1" si="1082"/>
        <v>0</v>
      </c>
      <c r="BZ1102" s="113">
        <f t="shared" ca="1" si="1082"/>
        <v>0</v>
      </c>
      <c r="CA1102" s="113">
        <f t="shared" ca="1" si="1082"/>
        <v>0</v>
      </c>
      <c r="CB1102" s="113">
        <f t="shared" ca="1" si="1082"/>
        <v>0</v>
      </c>
      <c r="CC1102" s="113">
        <f t="shared" ca="1" si="1082"/>
        <v>0</v>
      </c>
      <c r="CD1102" s="113">
        <f t="shared" ca="1" si="1082"/>
        <v>0</v>
      </c>
      <c r="CE1102" s="113">
        <f t="shared" ref="CE1102:CK1102" ca="1" si="1083">SUM(CE1100:CE1101,CE1098)</f>
        <v>0</v>
      </c>
      <c r="CF1102" s="113">
        <f t="shared" ca="1" si="1083"/>
        <v>0</v>
      </c>
      <c r="CG1102" s="113">
        <f t="shared" ca="1" si="1083"/>
        <v>0</v>
      </c>
      <c r="CH1102" s="113">
        <f t="shared" ca="1" si="1083"/>
        <v>0</v>
      </c>
      <c r="CI1102" s="113">
        <f t="shared" ca="1" si="1083"/>
        <v>0</v>
      </c>
      <c r="CJ1102" s="113">
        <f t="shared" ca="1" si="1083"/>
        <v>0</v>
      </c>
      <c r="CK1102" s="113">
        <f t="shared" ca="1" si="1083"/>
        <v>0</v>
      </c>
      <c r="CL1102" s="113">
        <f t="shared" ref="CL1102" ca="1" si="1084">SUM(CL1100:CL1101,CL1098)</f>
        <v>0</v>
      </c>
    </row>
    <row r="1103" spans="2:90" x14ac:dyDescent="0.4">
      <c r="B1103" s="121"/>
      <c r="C1103" s="27"/>
      <c r="D1103" s="27" t="s">
        <v>732</v>
      </c>
      <c r="E1103" s="27" t="s">
        <v>906</v>
      </c>
      <c r="F1103" s="27"/>
      <c r="G1103" s="27"/>
      <c r="H1103" s="27"/>
      <c r="I1103" s="78"/>
      <c r="J1103" s="78"/>
      <c r="K1103" s="33"/>
      <c r="L1103" s="33"/>
      <c r="M1103" s="33"/>
      <c r="N1103" s="33"/>
      <c r="O1103" s="33"/>
      <c r="P1103" s="33"/>
      <c r="R1103" s="33"/>
      <c r="S1103" s="33"/>
      <c r="T1103" s="33"/>
      <c r="U1103" s="33"/>
      <c r="V1103" s="33"/>
      <c r="W1103" s="33"/>
      <c r="X1103" s="33"/>
      <c r="Y1103" s="33"/>
      <c r="Z1103" s="33"/>
      <c r="AA1103" s="33"/>
      <c r="AB1103" s="33"/>
      <c r="AC1103" s="33"/>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c r="AY1103" s="33"/>
      <c r="AZ1103" s="33"/>
      <c r="BA1103" s="33"/>
      <c r="BB1103" s="33"/>
      <c r="BC1103" s="33"/>
      <c r="BD1103" s="33"/>
      <c r="BE1103" s="33"/>
      <c r="BF1103" s="33"/>
      <c r="BG1103" s="33"/>
      <c r="BH1103" s="33"/>
      <c r="BI1103" s="33"/>
      <c r="BJ1103" s="33"/>
      <c r="BK1103" s="33"/>
      <c r="BL1103" s="33"/>
      <c r="BM1103" s="33"/>
      <c r="BN1103" s="33"/>
      <c r="BO1103" s="33"/>
      <c r="BP1103" s="33"/>
      <c r="BQ1103" s="33"/>
      <c r="BR1103" s="33"/>
      <c r="BS1103" s="33"/>
      <c r="BT1103" s="33"/>
      <c r="BU1103" s="33"/>
      <c r="BV1103" s="33"/>
      <c r="BW1103" s="33"/>
      <c r="BX1103" s="33"/>
      <c r="BY1103" s="33"/>
      <c r="BZ1103" s="33"/>
      <c r="CA1103" s="33"/>
      <c r="CB1103" s="33"/>
      <c r="CC1103" s="33"/>
      <c r="CD1103" s="33"/>
      <c r="CE1103" s="33"/>
      <c r="CF1103" s="33"/>
      <c r="CG1103" s="33"/>
      <c r="CH1103" s="33"/>
      <c r="CI1103" s="33"/>
      <c r="CJ1103" s="33"/>
      <c r="CK1103" s="33"/>
      <c r="CL1103" s="33"/>
    </row>
    <row r="1104" spans="2:90" x14ac:dyDescent="0.4">
      <c r="B1104" s="139" t="str">
        <f>"Sales price per "&amp;B1113</f>
        <v>Sales price per Unit</v>
      </c>
      <c r="C1104" s="12"/>
      <c r="D1104" s="12" t="s">
        <v>732</v>
      </c>
      <c r="E1104" s="12" t="s">
        <v>906</v>
      </c>
      <c r="F1104" s="12"/>
      <c r="G1104" s="12" t="str">
        <f>E1104</f>
        <v/>
      </c>
      <c r="H1104" s="12"/>
      <c r="I1104" s="60"/>
      <c r="J1104" s="60"/>
      <c r="K1104" s="133">
        <v>200000</v>
      </c>
      <c r="L1104" s="133">
        <v>200000</v>
      </c>
      <c r="M1104" s="133">
        <v>200000</v>
      </c>
      <c r="N1104" s="133">
        <v>200000</v>
      </c>
      <c r="O1104" s="133">
        <v>200000</v>
      </c>
      <c r="P1104" s="133">
        <v>200000</v>
      </c>
      <c r="R1104" s="19"/>
      <c r="S1104" s="134" cm="1">
        <f t="array" ref="S1104">INDEX($K:$P,ROW(),MATCH(S$3,$K$2:$P$2,0))</f>
        <v>200000</v>
      </c>
      <c r="T1104" s="134" cm="1">
        <f t="array" ref="T1104">INDEX($K:$P,ROW(),MATCH(T$3,$K$2:$P$2,0))</f>
        <v>200000</v>
      </c>
      <c r="U1104" s="134" cm="1">
        <f t="array" ref="U1104">INDEX($K:$P,ROW(),MATCH(U$3,$K$2:$P$2,0))</f>
        <v>200000</v>
      </c>
      <c r="V1104" s="134" cm="1">
        <f t="array" ref="V1104">INDEX($K:$P,ROW(),MATCH(V$3,$K$2:$P$2,0))</f>
        <v>200000</v>
      </c>
      <c r="W1104" s="134" cm="1">
        <f t="array" ref="W1104">INDEX($K:$P,ROW(),MATCH(W$3,$K$2:$P$2,0))</f>
        <v>200000</v>
      </c>
      <c r="X1104" s="134" cm="1">
        <f t="array" ref="X1104">INDEX($K:$P,ROW(),MATCH(X$3,$K$2:$P$2,0))</f>
        <v>200000</v>
      </c>
      <c r="Y1104" s="134" cm="1">
        <f t="array" ref="Y1104">INDEX($K:$P,ROW(),MATCH(Y$3,$K$2:$P$2,0))</f>
        <v>200000</v>
      </c>
      <c r="Z1104" s="134" cm="1">
        <f t="array" ref="Z1104">INDEX($K:$P,ROW(),MATCH(Z$3,$K$2:$P$2,0))</f>
        <v>200000</v>
      </c>
      <c r="AA1104" s="134" cm="1">
        <f t="array" ref="AA1104">INDEX($K:$P,ROW(),MATCH(AA$3,$K$2:$P$2,0))</f>
        <v>200000</v>
      </c>
      <c r="AB1104" s="134" cm="1">
        <f t="array" ref="AB1104">INDEX($K:$P,ROW(),MATCH(AB$3,$K$2:$P$2,0))</f>
        <v>200000</v>
      </c>
      <c r="AC1104" s="134" cm="1">
        <f t="array" ref="AC1104">INDEX($K:$P,ROW(),MATCH(AC$3,$K$2:$P$2,0))</f>
        <v>200000</v>
      </c>
      <c r="AD1104" s="134" cm="1">
        <f t="array" ref="AD1104">INDEX($K:$P,ROW(),MATCH(AD$3,$K$2:$P$2,0))</f>
        <v>200000</v>
      </c>
      <c r="AE1104" s="134" cm="1">
        <f t="array" ref="AE1104">INDEX($K:$P,ROW(),MATCH(AE$3,$K$2:$P$2,0))</f>
        <v>200000</v>
      </c>
      <c r="AF1104" s="134" cm="1">
        <f t="array" ref="AF1104">INDEX($K:$P,ROW(),MATCH(AF$3,$K$2:$P$2,0))</f>
        <v>200000</v>
      </c>
      <c r="AG1104" s="134" cm="1">
        <f t="array" ref="AG1104">INDEX($K:$P,ROW(),MATCH(AG$3,$K$2:$P$2,0))</f>
        <v>200000</v>
      </c>
      <c r="AH1104" s="134" cm="1">
        <f t="array" ref="AH1104">INDEX($K:$P,ROW(),MATCH(AH$3,$K$2:$P$2,0))</f>
        <v>200000</v>
      </c>
      <c r="AI1104" s="134" cm="1">
        <f t="array" ref="AI1104">INDEX($K:$P,ROW(),MATCH(AI$3,$K$2:$P$2,0))</f>
        <v>200000</v>
      </c>
      <c r="AJ1104" s="134" cm="1">
        <f t="array" ref="AJ1104">INDEX($K:$P,ROW(),MATCH(AJ$3,$K$2:$P$2,0))</f>
        <v>200000</v>
      </c>
      <c r="AK1104" s="134" cm="1">
        <f t="array" ref="AK1104">INDEX($K:$P,ROW(),MATCH(AK$3,$K$2:$P$2,0))</f>
        <v>200000</v>
      </c>
      <c r="AL1104" s="134" cm="1">
        <f t="array" ref="AL1104">INDEX($K:$P,ROW(),MATCH(AL$3,$K$2:$P$2,0))</f>
        <v>200000</v>
      </c>
      <c r="AM1104" s="134" cm="1">
        <f t="array" ref="AM1104">INDEX($K:$P,ROW(),MATCH(AM$3,$K$2:$P$2,0))</f>
        <v>200000</v>
      </c>
      <c r="AN1104" s="134" cm="1">
        <f t="array" ref="AN1104">INDEX($K:$P,ROW(),MATCH(AN$3,$K$2:$P$2,0))</f>
        <v>200000</v>
      </c>
      <c r="AO1104" s="134" cm="1">
        <f t="array" ref="AO1104">INDEX($K:$P,ROW(),MATCH(AO$3,$K$2:$P$2,0))</f>
        <v>200000</v>
      </c>
      <c r="AP1104" s="134" cm="1">
        <f t="array" ref="AP1104">INDEX($K:$P,ROW(),MATCH(AP$3,$K$2:$P$2,0))</f>
        <v>200000</v>
      </c>
      <c r="AQ1104" s="134" cm="1">
        <f t="array" ref="AQ1104">INDEX($K:$P,ROW(),MATCH(AQ$3,$K$2:$P$2,0))</f>
        <v>200000</v>
      </c>
      <c r="AR1104" s="134" cm="1">
        <f t="array" ref="AR1104">INDEX($K:$P,ROW(),MATCH(AR$3,$K$2:$P$2,0))</f>
        <v>200000</v>
      </c>
      <c r="AS1104" s="134" cm="1">
        <f t="array" ref="AS1104">INDEX($K:$P,ROW(),MATCH(AS$3,$K$2:$P$2,0))</f>
        <v>200000</v>
      </c>
      <c r="AT1104" s="134" cm="1">
        <f t="array" ref="AT1104">INDEX($K:$P,ROW(),MATCH(AT$3,$K$2:$P$2,0))</f>
        <v>200000</v>
      </c>
      <c r="AU1104" s="134" cm="1">
        <f t="array" ref="AU1104">INDEX($K:$P,ROW(),MATCH(AU$3,$K$2:$P$2,0))</f>
        <v>200000</v>
      </c>
      <c r="AV1104" s="134" cm="1">
        <f t="array" ref="AV1104">INDEX($K:$P,ROW(),MATCH(AV$3,$K$2:$P$2,0))</f>
        <v>200000</v>
      </c>
      <c r="AW1104" s="134" cm="1">
        <f t="array" ref="AW1104">INDEX($K:$P,ROW(),MATCH(AW$3,$K$2:$P$2,0))</f>
        <v>200000</v>
      </c>
      <c r="AX1104" s="134" cm="1">
        <f t="array" ref="AX1104">INDEX($K:$P,ROW(),MATCH(AX$3,$K$2:$P$2,0))</f>
        <v>200000</v>
      </c>
      <c r="AY1104" s="134" cm="1">
        <f t="array" ref="AY1104">INDEX($K:$P,ROW(),MATCH(AY$3,$K$2:$P$2,0))</f>
        <v>200000</v>
      </c>
      <c r="AZ1104" s="134" cm="1">
        <f t="array" ref="AZ1104">INDEX($K:$P,ROW(),MATCH(AZ$3,$K$2:$P$2,0))</f>
        <v>200000</v>
      </c>
      <c r="BA1104" s="134" cm="1">
        <f t="array" ref="BA1104">INDEX($K:$P,ROW(),MATCH(BA$3,$K$2:$P$2,0))</f>
        <v>200000</v>
      </c>
      <c r="BB1104" s="134" cm="1">
        <f t="array" ref="BB1104">INDEX($K:$P,ROW(),MATCH(BB$3,$K$2:$P$2,0))</f>
        <v>200000</v>
      </c>
      <c r="BC1104" s="134" cm="1">
        <f t="array" ref="BC1104">INDEX($K:$P,ROW(),MATCH(BC$3,$K$2:$P$2,0))</f>
        <v>200000</v>
      </c>
      <c r="BD1104" s="134" cm="1">
        <f t="array" ref="BD1104">INDEX($K:$P,ROW(),MATCH(BD$3,$K$2:$P$2,0))</f>
        <v>200000</v>
      </c>
      <c r="BE1104" s="134" cm="1">
        <f t="array" ref="BE1104">INDEX($K:$P,ROW(),MATCH(BE$3,$K$2:$P$2,0))</f>
        <v>200000</v>
      </c>
      <c r="BF1104" s="134" cm="1">
        <f t="array" ref="BF1104">INDEX($K:$P,ROW(),MATCH(BF$3,$K$2:$P$2,0))</f>
        <v>200000</v>
      </c>
      <c r="BG1104" s="134" cm="1">
        <f t="array" ref="BG1104">INDEX($K:$P,ROW(),MATCH(BG$3,$K$2:$P$2,0))</f>
        <v>200000</v>
      </c>
      <c r="BH1104" s="134" cm="1">
        <f t="array" ref="BH1104">INDEX($K:$P,ROW(),MATCH(BH$3,$K$2:$P$2,0))</f>
        <v>200000</v>
      </c>
      <c r="BI1104" s="134" cm="1">
        <f t="array" ref="BI1104">INDEX($K:$P,ROW(),MATCH(BI$3,$K$2:$P$2,0))</f>
        <v>200000</v>
      </c>
      <c r="BJ1104" s="134" cm="1">
        <f t="array" ref="BJ1104">INDEX($K:$P,ROW(),MATCH(BJ$3,$K$2:$P$2,0))</f>
        <v>200000</v>
      </c>
      <c r="BK1104" s="134" cm="1">
        <f t="array" ref="BK1104">INDEX($K:$P,ROW(),MATCH(BK$3,$K$2:$P$2,0))</f>
        <v>200000</v>
      </c>
      <c r="BL1104" s="134" cm="1">
        <f t="array" ref="BL1104">INDEX($K:$P,ROW(),MATCH(BL$3,$K$2:$P$2,0))</f>
        <v>200000</v>
      </c>
      <c r="BM1104" s="134" cm="1">
        <f t="array" ref="BM1104">INDEX($K:$P,ROW(),MATCH(BM$3,$K$2:$P$2,0))</f>
        <v>200000</v>
      </c>
      <c r="BN1104" s="134" cm="1">
        <f t="array" ref="BN1104">INDEX($K:$P,ROW(),MATCH(BN$3,$K$2:$P$2,0))</f>
        <v>200000</v>
      </c>
      <c r="BO1104" s="134" cm="1">
        <f t="array" ref="BO1104">INDEX($K:$P,ROW(),MATCH(BO$3,$K$2:$P$2,0))</f>
        <v>200000</v>
      </c>
      <c r="BP1104" s="134" cm="1">
        <f t="array" ref="BP1104">INDEX($K:$P,ROW(),MATCH(BP$3,$K$2:$P$2,0))</f>
        <v>200000</v>
      </c>
      <c r="BQ1104" s="134" cm="1">
        <f t="array" ref="BQ1104">INDEX($K:$P,ROW(),MATCH(BQ$3,$K$2:$P$2,0))</f>
        <v>200000</v>
      </c>
      <c r="BR1104" s="134" cm="1">
        <f t="array" ref="BR1104">INDEX($K:$P,ROW(),MATCH(BR$3,$K$2:$P$2,0))</f>
        <v>200000</v>
      </c>
      <c r="BS1104" s="134" cm="1">
        <f t="array" ref="BS1104">INDEX($K:$P,ROW(),MATCH(BS$3,$K$2:$P$2,0))</f>
        <v>200000</v>
      </c>
      <c r="BT1104" s="134" cm="1">
        <f t="array" ref="BT1104">INDEX($K:$P,ROW(),MATCH(BT$3,$K$2:$P$2,0))</f>
        <v>200000</v>
      </c>
      <c r="BU1104" s="134" cm="1">
        <f t="array" ref="BU1104">INDEX($K:$P,ROW(),MATCH(BU$3,$K$2:$P$2,0))</f>
        <v>200000</v>
      </c>
      <c r="BV1104" s="134" cm="1">
        <f t="array" ref="BV1104">INDEX($K:$P,ROW(),MATCH(BV$3,$K$2:$P$2,0))</f>
        <v>200000</v>
      </c>
      <c r="BW1104" s="134" cm="1">
        <f t="array" ref="BW1104">INDEX($K:$P,ROW(),MATCH(BW$3,$K$2:$P$2,0))</f>
        <v>200000</v>
      </c>
      <c r="BX1104" s="134" cm="1">
        <f t="array" ref="BX1104">INDEX($K:$P,ROW(),MATCH(BX$3,$K$2:$P$2,0))</f>
        <v>200000</v>
      </c>
      <c r="BY1104" s="134" cm="1">
        <f t="array" ref="BY1104">INDEX($K:$P,ROW(),MATCH(BY$3,$K$2:$P$2,0))</f>
        <v>200000</v>
      </c>
      <c r="BZ1104" s="134" cm="1">
        <f t="array" ref="BZ1104">INDEX($K:$P,ROW(),MATCH(BZ$3,$K$2:$P$2,0))</f>
        <v>200000</v>
      </c>
      <c r="CA1104" s="134" cm="1">
        <f t="array" ref="CA1104">INDEX($K:$P,ROW(),MATCH(CA$3,$K$2:$P$2,0))</f>
        <v>200000</v>
      </c>
      <c r="CB1104" s="134" cm="1">
        <f t="array" ref="CB1104">INDEX($K:$P,ROW(),MATCH(CB$3,$K$2:$P$2,0))</f>
        <v>200000</v>
      </c>
      <c r="CC1104" s="134" cm="1">
        <f t="array" ref="CC1104">INDEX($K:$P,ROW(),MATCH(CC$3,$K$2:$P$2,0))</f>
        <v>200000</v>
      </c>
      <c r="CD1104" s="134" cm="1">
        <f t="array" ref="CD1104">INDEX($K:$P,ROW(),MATCH(CD$3,$K$2:$P$2,0))</f>
        <v>200000</v>
      </c>
      <c r="CE1104" s="134" cm="1">
        <f t="array" ref="CE1104">INDEX($K:$P,ROW(),MATCH(CE$3,$K$2:$P$2,0))</f>
        <v>200000</v>
      </c>
      <c r="CF1104" s="134" cm="1">
        <f t="array" ref="CF1104">INDEX($K:$P,ROW(),MATCH(CF$3,$K$2:$P$2,0))</f>
        <v>200000</v>
      </c>
      <c r="CG1104" s="134" cm="1">
        <f t="array" ref="CG1104">INDEX($K:$P,ROW(),MATCH(CG$3,$K$2:$P$2,0))</f>
        <v>200000</v>
      </c>
      <c r="CH1104" s="134" cm="1">
        <f t="array" ref="CH1104">INDEX($K:$P,ROW(),MATCH(CH$3,$K$2:$P$2,0))</f>
        <v>200000</v>
      </c>
      <c r="CI1104" s="134" cm="1">
        <f t="array" ref="CI1104">INDEX($K:$P,ROW(),MATCH(CI$3,$K$2:$P$2,0))</f>
        <v>200000</v>
      </c>
      <c r="CJ1104" s="134" cm="1">
        <f t="array" ref="CJ1104">INDEX($K:$P,ROW(),MATCH(CJ$3,$K$2:$P$2,0))</f>
        <v>200000</v>
      </c>
      <c r="CK1104" s="134" cm="1">
        <f t="array" ref="CK1104">INDEX($K:$P,ROW(),MATCH(CK$3,$K$2:$P$2,0))</f>
        <v>200000</v>
      </c>
      <c r="CL1104" s="134" cm="1">
        <f t="array" ref="CL1104">INDEX($K:$P,ROW(),MATCH(CL$3,$K$2:$P$2,0))</f>
        <v>200000</v>
      </c>
    </row>
    <row r="1105" spans="2:90" x14ac:dyDescent="0.4">
      <c r="B1105" s="121" t="str">
        <f>"Proceeds on sale of "&amp;B1113&amp;"s - "&amp;B1112</f>
        <v>Proceeds on sale of Units - (Primary label)</v>
      </c>
      <c r="C1105" s="27" t="s">
        <v>235</v>
      </c>
      <c r="D1105" s="27" t="s">
        <v>732</v>
      </c>
      <c r="E1105" s="27" t="s">
        <v>906</v>
      </c>
      <c r="F1105" s="27"/>
      <c r="G1105" s="27"/>
      <c r="H1105" s="27"/>
      <c r="I1105" s="78"/>
      <c r="J1105" s="78"/>
      <c r="K1105" s="33">
        <f ca="1">SUMIF($3:$3,K$2,1105:1105)</f>
        <v>0</v>
      </c>
      <c r="L1105" s="33">
        <f ca="1">SUMIF($3:$3,L$2,1105:1105)</f>
        <v>28000000</v>
      </c>
      <c r="M1105" s="33">
        <f ca="1">SUMIF($3:$3,M$2,1105:1105)</f>
        <v>0</v>
      </c>
      <c r="N1105" s="33">
        <f ca="1">SUMIF($3:$3,N$2,1105:1105)</f>
        <v>0</v>
      </c>
      <c r="O1105" s="33">
        <f ca="1">SUMIF($3:$3,O$2,1105:1105)</f>
        <v>0</v>
      </c>
      <c r="P1105" s="33">
        <f ca="1">SUMIF($3:$3,P$2,1105:1105)</f>
        <v>0</v>
      </c>
      <c r="R1105" s="33"/>
      <c r="S1105" s="33">
        <f t="shared" ref="S1105" ca="1" si="1085">-S1104*S1095</f>
        <v>0</v>
      </c>
      <c r="T1105" s="33">
        <f t="shared" ref="T1105:AX1105" ca="1" si="1086">-T1104*T1095</f>
        <v>0</v>
      </c>
      <c r="U1105" s="33">
        <f t="shared" ca="1" si="1086"/>
        <v>0</v>
      </c>
      <c r="V1105" s="33">
        <f t="shared" ca="1" si="1086"/>
        <v>0</v>
      </c>
      <c r="W1105" s="33">
        <f t="shared" ca="1" si="1086"/>
        <v>0</v>
      </c>
      <c r="X1105" s="33">
        <f t="shared" ca="1" si="1086"/>
        <v>0</v>
      </c>
      <c r="Y1105" s="33">
        <f t="shared" ca="1" si="1086"/>
        <v>0</v>
      </c>
      <c r="Z1105" s="33">
        <f t="shared" ca="1" si="1086"/>
        <v>0</v>
      </c>
      <c r="AA1105" s="33">
        <f t="shared" ca="1" si="1086"/>
        <v>0</v>
      </c>
      <c r="AB1105" s="33">
        <f t="shared" ca="1" si="1086"/>
        <v>0</v>
      </c>
      <c r="AC1105" s="33">
        <f t="shared" ca="1" si="1086"/>
        <v>0</v>
      </c>
      <c r="AD1105" s="33">
        <f t="shared" ca="1" si="1086"/>
        <v>0</v>
      </c>
      <c r="AE1105" s="33">
        <f t="shared" ca="1" si="1086"/>
        <v>4000000</v>
      </c>
      <c r="AF1105" s="33">
        <f t="shared" ca="1" si="1086"/>
        <v>4000000</v>
      </c>
      <c r="AG1105" s="33">
        <f t="shared" ca="1" si="1086"/>
        <v>4000000</v>
      </c>
      <c r="AH1105" s="33">
        <f t="shared" ca="1" si="1086"/>
        <v>4000000</v>
      </c>
      <c r="AI1105" s="33">
        <f t="shared" ca="1" si="1086"/>
        <v>4000000</v>
      </c>
      <c r="AJ1105" s="33">
        <f t="shared" ca="1" si="1086"/>
        <v>4000000</v>
      </c>
      <c r="AK1105" s="33">
        <f t="shared" ca="1" si="1086"/>
        <v>4000000</v>
      </c>
      <c r="AL1105" s="33">
        <f t="shared" ca="1" si="1086"/>
        <v>0</v>
      </c>
      <c r="AM1105" s="33">
        <f t="shared" ca="1" si="1086"/>
        <v>0</v>
      </c>
      <c r="AN1105" s="33">
        <f t="shared" ca="1" si="1086"/>
        <v>0</v>
      </c>
      <c r="AO1105" s="33">
        <f t="shared" ca="1" si="1086"/>
        <v>0</v>
      </c>
      <c r="AP1105" s="33">
        <f t="shared" ca="1" si="1086"/>
        <v>0</v>
      </c>
      <c r="AQ1105" s="33">
        <f t="shared" ca="1" si="1086"/>
        <v>0</v>
      </c>
      <c r="AR1105" s="33">
        <f t="shared" ca="1" si="1086"/>
        <v>0</v>
      </c>
      <c r="AS1105" s="33">
        <f t="shared" ca="1" si="1086"/>
        <v>0</v>
      </c>
      <c r="AT1105" s="33">
        <f t="shared" ca="1" si="1086"/>
        <v>0</v>
      </c>
      <c r="AU1105" s="33">
        <f t="shared" ca="1" si="1086"/>
        <v>0</v>
      </c>
      <c r="AV1105" s="33">
        <f t="shared" ca="1" si="1086"/>
        <v>0</v>
      </c>
      <c r="AW1105" s="33">
        <f t="shared" ca="1" si="1086"/>
        <v>0</v>
      </c>
      <c r="AX1105" s="33">
        <f t="shared" ca="1" si="1086"/>
        <v>0</v>
      </c>
      <c r="AY1105" s="33">
        <f t="shared" ref="AY1105:CD1105" ca="1" si="1087">-AY1104*AY1095</f>
        <v>0</v>
      </c>
      <c r="AZ1105" s="33">
        <f t="shared" ca="1" si="1087"/>
        <v>0</v>
      </c>
      <c r="BA1105" s="33">
        <f t="shared" ca="1" si="1087"/>
        <v>0</v>
      </c>
      <c r="BB1105" s="33">
        <f t="shared" ca="1" si="1087"/>
        <v>0</v>
      </c>
      <c r="BC1105" s="33">
        <f t="shared" ca="1" si="1087"/>
        <v>0</v>
      </c>
      <c r="BD1105" s="33">
        <f t="shared" ca="1" si="1087"/>
        <v>0</v>
      </c>
      <c r="BE1105" s="33">
        <f t="shared" ca="1" si="1087"/>
        <v>0</v>
      </c>
      <c r="BF1105" s="33">
        <f t="shared" ca="1" si="1087"/>
        <v>0</v>
      </c>
      <c r="BG1105" s="33">
        <f t="shared" ca="1" si="1087"/>
        <v>0</v>
      </c>
      <c r="BH1105" s="33">
        <f t="shared" ca="1" si="1087"/>
        <v>0</v>
      </c>
      <c r="BI1105" s="33">
        <f t="shared" ca="1" si="1087"/>
        <v>0</v>
      </c>
      <c r="BJ1105" s="33">
        <f t="shared" ca="1" si="1087"/>
        <v>0</v>
      </c>
      <c r="BK1105" s="33">
        <f t="shared" ca="1" si="1087"/>
        <v>0</v>
      </c>
      <c r="BL1105" s="33">
        <f t="shared" ca="1" si="1087"/>
        <v>0</v>
      </c>
      <c r="BM1105" s="33">
        <f t="shared" ca="1" si="1087"/>
        <v>0</v>
      </c>
      <c r="BN1105" s="33">
        <f t="shared" ca="1" si="1087"/>
        <v>0</v>
      </c>
      <c r="BO1105" s="33">
        <f t="shared" ca="1" si="1087"/>
        <v>0</v>
      </c>
      <c r="BP1105" s="33">
        <f t="shared" ca="1" si="1087"/>
        <v>0</v>
      </c>
      <c r="BQ1105" s="33">
        <f t="shared" ca="1" si="1087"/>
        <v>0</v>
      </c>
      <c r="BR1105" s="33">
        <f t="shared" ca="1" si="1087"/>
        <v>0</v>
      </c>
      <c r="BS1105" s="33">
        <f t="shared" ca="1" si="1087"/>
        <v>0</v>
      </c>
      <c r="BT1105" s="33">
        <f t="shared" ca="1" si="1087"/>
        <v>0</v>
      </c>
      <c r="BU1105" s="33">
        <f t="shared" ca="1" si="1087"/>
        <v>0</v>
      </c>
      <c r="BV1105" s="33">
        <f t="shared" ca="1" si="1087"/>
        <v>0</v>
      </c>
      <c r="BW1105" s="33">
        <f t="shared" ca="1" si="1087"/>
        <v>0</v>
      </c>
      <c r="BX1105" s="33">
        <f t="shared" ca="1" si="1087"/>
        <v>0</v>
      </c>
      <c r="BY1105" s="33">
        <f t="shared" ca="1" si="1087"/>
        <v>0</v>
      </c>
      <c r="BZ1105" s="33">
        <f t="shared" ca="1" si="1087"/>
        <v>0</v>
      </c>
      <c r="CA1105" s="33">
        <f t="shared" ca="1" si="1087"/>
        <v>0</v>
      </c>
      <c r="CB1105" s="33">
        <f t="shared" ca="1" si="1087"/>
        <v>0</v>
      </c>
      <c r="CC1105" s="33">
        <f t="shared" ca="1" si="1087"/>
        <v>0</v>
      </c>
      <c r="CD1105" s="33">
        <f t="shared" ca="1" si="1087"/>
        <v>0</v>
      </c>
      <c r="CE1105" s="33">
        <f t="shared" ref="CE1105:CK1105" ca="1" si="1088">-CE1104*CE1095</f>
        <v>0</v>
      </c>
      <c r="CF1105" s="33">
        <f t="shared" ca="1" si="1088"/>
        <v>0</v>
      </c>
      <c r="CG1105" s="33">
        <f t="shared" ca="1" si="1088"/>
        <v>0</v>
      </c>
      <c r="CH1105" s="33">
        <f t="shared" ca="1" si="1088"/>
        <v>0</v>
      </c>
      <c r="CI1105" s="33">
        <f t="shared" ca="1" si="1088"/>
        <v>0</v>
      </c>
      <c r="CJ1105" s="33">
        <f t="shared" ca="1" si="1088"/>
        <v>0</v>
      </c>
      <c r="CK1105" s="33">
        <f t="shared" ca="1" si="1088"/>
        <v>0</v>
      </c>
      <c r="CL1105" s="33">
        <f t="shared" ref="CL1105" ca="1" si="1089">-CL1104*CL1095</f>
        <v>0</v>
      </c>
    </row>
    <row r="1106" spans="2:90" x14ac:dyDescent="0.4">
      <c r="B1106" s="121"/>
      <c r="C1106" s="27"/>
      <c r="D1106" s="27" t="s">
        <v>732</v>
      </c>
      <c r="E1106" s="27" t="s">
        <v>906</v>
      </c>
      <c r="F1106" s="27"/>
      <c r="G1106" s="27"/>
      <c r="H1106" s="27"/>
      <c r="I1106" s="78"/>
      <c r="J1106" s="78"/>
      <c r="K1106" s="33"/>
      <c r="L1106" s="33"/>
      <c r="M1106" s="33"/>
      <c r="N1106" s="33"/>
      <c r="O1106" s="33"/>
      <c r="P1106" s="33"/>
      <c r="R1106" s="33"/>
      <c r="S1106" s="33"/>
      <c r="T1106" s="33"/>
      <c r="U1106" s="33"/>
      <c r="V1106" s="33"/>
      <c r="W1106" s="33"/>
      <c r="X1106" s="33"/>
      <c r="Y1106" s="33"/>
      <c r="Z1106" s="33"/>
      <c r="AA1106" s="33"/>
      <c r="AB1106" s="33"/>
      <c r="AC1106" s="33"/>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c r="AY1106" s="33"/>
      <c r="AZ1106" s="33"/>
      <c r="BA1106" s="33"/>
      <c r="BB1106" s="33"/>
      <c r="BC1106" s="33"/>
      <c r="BD1106" s="33"/>
      <c r="BE1106" s="33"/>
      <c r="BF1106" s="33"/>
      <c r="BG1106" s="33"/>
      <c r="BH1106" s="33"/>
      <c r="BI1106" s="33"/>
      <c r="BJ1106" s="33"/>
      <c r="BK1106" s="33"/>
      <c r="BL1106" s="33"/>
      <c r="BM1106" s="33"/>
      <c r="BN1106" s="33"/>
      <c r="BO1106" s="33"/>
      <c r="BP1106" s="33"/>
      <c r="BQ1106" s="33"/>
      <c r="BR1106" s="33"/>
      <c r="BS1106" s="33"/>
      <c r="BT1106" s="33"/>
      <c r="BU1106" s="33"/>
      <c r="BV1106" s="33"/>
      <c r="BW1106" s="33"/>
      <c r="BX1106" s="33"/>
      <c r="BY1106" s="33"/>
      <c r="BZ1106" s="33"/>
      <c r="CA1106" s="33"/>
      <c r="CB1106" s="33"/>
      <c r="CC1106" s="33"/>
      <c r="CD1106" s="33"/>
      <c r="CE1106" s="33"/>
      <c r="CF1106" s="33"/>
      <c r="CG1106" s="33"/>
      <c r="CH1106" s="33"/>
      <c r="CI1106" s="33"/>
      <c r="CJ1106" s="33"/>
      <c r="CK1106" s="33"/>
      <c r="CL1106" s="33"/>
    </row>
    <row r="1107" spans="2:90" x14ac:dyDescent="0.4">
      <c r="B1107" s="93" t="s">
        <v>572</v>
      </c>
      <c r="C1107" s="27"/>
      <c r="D1107" s="27" t="s">
        <v>732</v>
      </c>
      <c r="E1107" s="27" t="s">
        <v>906</v>
      </c>
      <c r="F1107" s="27"/>
      <c r="G1107" s="27"/>
      <c r="H1107" s="27"/>
      <c r="I1107" s="78"/>
      <c r="J1107" s="78"/>
      <c r="K1107" s="33"/>
      <c r="L1107" s="33"/>
      <c r="M1107" s="33"/>
      <c r="N1107" s="33"/>
      <c r="O1107" s="33"/>
      <c r="P1107" s="33"/>
      <c r="R1107" s="33"/>
      <c r="S1107" s="33"/>
      <c r="T1107" s="33"/>
      <c r="U1107" s="33"/>
      <c r="V1107" s="33"/>
      <c r="W1107" s="33"/>
      <c r="X1107" s="33"/>
      <c r="Y1107" s="33"/>
      <c r="Z1107" s="33"/>
      <c r="AA1107" s="33"/>
      <c r="AB1107" s="33"/>
      <c r="AC1107" s="33"/>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c r="AY1107" s="33"/>
      <c r="AZ1107" s="33"/>
      <c r="BA1107" s="33"/>
      <c r="BB1107" s="33"/>
      <c r="BC1107" s="33"/>
      <c r="BD1107" s="33"/>
      <c r="BE1107" s="33"/>
      <c r="BF1107" s="33"/>
      <c r="BG1107" s="33"/>
      <c r="BH1107" s="33"/>
      <c r="BI1107" s="33"/>
      <c r="BJ1107" s="33"/>
      <c r="BK1107" s="33"/>
      <c r="BL1107" s="33"/>
      <c r="BM1107" s="33"/>
      <c r="BN1107" s="33"/>
      <c r="BO1107" s="33"/>
      <c r="BP1107" s="33"/>
      <c r="BQ1107" s="33"/>
      <c r="BR1107" s="33"/>
      <c r="BS1107" s="33"/>
      <c r="BT1107" s="33"/>
      <c r="BU1107" s="33"/>
      <c r="BV1107" s="33"/>
      <c r="BW1107" s="33"/>
      <c r="BX1107" s="33"/>
      <c r="BY1107" s="33"/>
      <c r="BZ1107" s="33"/>
      <c r="CA1107" s="33"/>
      <c r="CB1107" s="33"/>
      <c r="CC1107" s="33"/>
      <c r="CD1107" s="33"/>
      <c r="CE1107" s="33"/>
      <c r="CF1107" s="33"/>
      <c r="CG1107" s="33"/>
      <c r="CH1107" s="33"/>
      <c r="CI1107" s="33"/>
      <c r="CJ1107" s="33"/>
      <c r="CK1107" s="33"/>
      <c r="CL1107" s="33"/>
    </row>
    <row r="1108" spans="2:90" x14ac:dyDescent="0.4">
      <c r="B1108" s="152" t="str">
        <f>"Gain on sale of "&amp;B1113&amp;"s - "&amp;B1112</f>
        <v>Gain on sale of Units - (Primary label)</v>
      </c>
      <c r="C1108" t="s">
        <v>198</v>
      </c>
      <c r="D1108" t="s">
        <v>732</v>
      </c>
      <c r="E1108" t="s">
        <v>906</v>
      </c>
      <c r="K1108" s="24">
        <f ca="1">SUMIF($3:$3,K$2,1108:1108)</f>
        <v>0</v>
      </c>
      <c r="L1108" s="24">
        <f ca="1">SUMIF($3:$3,L$2,1108:1108)</f>
        <v>14000000</v>
      </c>
      <c r="M1108" s="24">
        <f ca="1">SUMIF($3:$3,M$2,1108:1108)</f>
        <v>0</v>
      </c>
      <c r="N1108" s="24">
        <f ca="1">SUMIF($3:$3,N$2,1108:1108)</f>
        <v>0</v>
      </c>
      <c r="O1108" s="24">
        <f ca="1">SUMIF($3:$3,O$2,1108:1108)</f>
        <v>0</v>
      </c>
      <c r="P1108" s="24">
        <f ca="1">SUMIF($3:$3,P$2,1108:1108)</f>
        <v>0</v>
      </c>
      <c r="R1108" s="24"/>
      <c r="S1108" s="24">
        <f t="shared" ref="S1108" ca="1" si="1090">S1105+S1101</f>
        <v>0</v>
      </c>
      <c r="T1108" s="24">
        <f t="shared" ref="T1108:AX1108" ca="1" si="1091">T1105+T1101</f>
        <v>0</v>
      </c>
      <c r="U1108" s="24">
        <f t="shared" ca="1" si="1091"/>
        <v>0</v>
      </c>
      <c r="V1108" s="24">
        <f t="shared" ca="1" si="1091"/>
        <v>0</v>
      </c>
      <c r="W1108" s="24">
        <f t="shared" ca="1" si="1091"/>
        <v>0</v>
      </c>
      <c r="X1108" s="24">
        <f t="shared" ca="1" si="1091"/>
        <v>0</v>
      </c>
      <c r="Y1108" s="24">
        <f t="shared" ca="1" si="1091"/>
        <v>0</v>
      </c>
      <c r="Z1108" s="24">
        <f t="shared" ca="1" si="1091"/>
        <v>0</v>
      </c>
      <c r="AA1108" s="24">
        <f t="shared" ca="1" si="1091"/>
        <v>0</v>
      </c>
      <c r="AB1108" s="24">
        <f t="shared" ca="1" si="1091"/>
        <v>0</v>
      </c>
      <c r="AC1108" s="24">
        <f t="shared" ca="1" si="1091"/>
        <v>0</v>
      </c>
      <c r="AD1108" s="24">
        <f t="shared" ca="1" si="1091"/>
        <v>0</v>
      </c>
      <c r="AE1108" s="24">
        <f t="shared" ca="1" si="1091"/>
        <v>2000000</v>
      </c>
      <c r="AF1108" s="24">
        <f t="shared" ca="1" si="1091"/>
        <v>2000000</v>
      </c>
      <c r="AG1108" s="24">
        <f t="shared" ca="1" si="1091"/>
        <v>2000000</v>
      </c>
      <c r="AH1108" s="24">
        <f t="shared" ca="1" si="1091"/>
        <v>2000000</v>
      </c>
      <c r="AI1108" s="24">
        <f t="shared" ca="1" si="1091"/>
        <v>2000000</v>
      </c>
      <c r="AJ1108" s="24">
        <f t="shared" ca="1" si="1091"/>
        <v>2000000</v>
      </c>
      <c r="AK1108" s="24">
        <f t="shared" ca="1" si="1091"/>
        <v>2000000</v>
      </c>
      <c r="AL1108" s="24">
        <f t="shared" ca="1" si="1091"/>
        <v>0</v>
      </c>
      <c r="AM1108" s="24">
        <f t="shared" ca="1" si="1091"/>
        <v>0</v>
      </c>
      <c r="AN1108" s="24">
        <f t="shared" ca="1" si="1091"/>
        <v>0</v>
      </c>
      <c r="AO1108" s="24">
        <f t="shared" ca="1" si="1091"/>
        <v>0</v>
      </c>
      <c r="AP1108" s="24">
        <f t="shared" ca="1" si="1091"/>
        <v>0</v>
      </c>
      <c r="AQ1108" s="24">
        <f t="shared" ca="1" si="1091"/>
        <v>0</v>
      </c>
      <c r="AR1108" s="24">
        <f t="shared" ca="1" si="1091"/>
        <v>0</v>
      </c>
      <c r="AS1108" s="24">
        <f t="shared" ca="1" si="1091"/>
        <v>0</v>
      </c>
      <c r="AT1108" s="24">
        <f t="shared" ca="1" si="1091"/>
        <v>0</v>
      </c>
      <c r="AU1108" s="24">
        <f t="shared" ca="1" si="1091"/>
        <v>0</v>
      </c>
      <c r="AV1108" s="24">
        <f t="shared" ca="1" si="1091"/>
        <v>0</v>
      </c>
      <c r="AW1108" s="24">
        <f t="shared" ca="1" si="1091"/>
        <v>0</v>
      </c>
      <c r="AX1108" s="24">
        <f t="shared" ca="1" si="1091"/>
        <v>0</v>
      </c>
      <c r="AY1108" s="24">
        <f t="shared" ref="AY1108:CD1108" ca="1" si="1092">AY1105+AY1101</f>
        <v>0</v>
      </c>
      <c r="AZ1108" s="24">
        <f t="shared" ca="1" si="1092"/>
        <v>0</v>
      </c>
      <c r="BA1108" s="24">
        <f t="shared" ca="1" si="1092"/>
        <v>0</v>
      </c>
      <c r="BB1108" s="24">
        <f t="shared" ca="1" si="1092"/>
        <v>0</v>
      </c>
      <c r="BC1108" s="24">
        <f t="shared" ca="1" si="1092"/>
        <v>0</v>
      </c>
      <c r="BD1108" s="24">
        <f t="shared" ca="1" si="1092"/>
        <v>0</v>
      </c>
      <c r="BE1108" s="24">
        <f t="shared" ca="1" si="1092"/>
        <v>0</v>
      </c>
      <c r="BF1108" s="24">
        <f t="shared" ca="1" si="1092"/>
        <v>0</v>
      </c>
      <c r="BG1108" s="24">
        <f t="shared" ca="1" si="1092"/>
        <v>0</v>
      </c>
      <c r="BH1108" s="24">
        <f t="shared" ca="1" si="1092"/>
        <v>0</v>
      </c>
      <c r="BI1108" s="24">
        <f t="shared" ca="1" si="1092"/>
        <v>0</v>
      </c>
      <c r="BJ1108" s="24">
        <f t="shared" ca="1" si="1092"/>
        <v>0</v>
      </c>
      <c r="BK1108" s="24">
        <f t="shared" ca="1" si="1092"/>
        <v>0</v>
      </c>
      <c r="BL1108" s="24">
        <f t="shared" ca="1" si="1092"/>
        <v>0</v>
      </c>
      <c r="BM1108" s="24">
        <f t="shared" ca="1" si="1092"/>
        <v>0</v>
      </c>
      <c r="BN1108" s="24">
        <f t="shared" ca="1" si="1092"/>
        <v>0</v>
      </c>
      <c r="BO1108" s="24">
        <f t="shared" ca="1" si="1092"/>
        <v>0</v>
      </c>
      <c r="BP1108" s="24">
        <f t="shared" ca="1" si="1092"/>
        <v>0</v>
      </c>
      <c r="BQ1108" s="24">
        <f t="shared" ca="1" si="1092"/>
        <v>0</v>
      </c>
      <c r="BR1108" s="24">
        <f t="shared" ca="1" si="1092"/>
        <v>0</v>
      </c>
      <c r="BS1108" s="24">
        <f t="shared" ca="1" si="1092"/>
        <v>0</v>
      </c>
      <c r="BT1108" s="24">
        <f t="shared" ca="1" si="1092"/>
        <v>0</v>
      </c>
      <c r="BU1108" s="24">
        <f t="shared" ca="1" si="1092"/>
        <v>0</v>
      </c>
      <c r="BV1108" s="24">
        <f t="shared" ca="1" si="1092"/>
        <v>0</v>
      </c>
      <c r="BW1108" s="24">
        <f t="shared" ca="1" si="1092"/>
        <v>0</v>
      </c>
      <c r="BX1108" s="24">
        <f t="shared" ca="1" si="1092"/>
        <v>0</v>
      </c>
      <c r="BY1108" s="24">
        <f t="shared" ca="1" si="1092"/>
        <v>0</v>
      </c>
      <c r="BZ1108" s="24">
        <f t="shared" ca="1" si="1092"/>
        <v>0</v>
      </c>
      <c r="CA1108" s="24">
        <f t="shared" ca="1" si="1092"/>
        <v>0</v>
      </c>
      <c r="CB1108" s="24">
        <f t="shared" ca="1" si="1092"/>
        <v>0</v>
      </c>
      <c r="CC1108" s="24">
        <f t="shared" ca="1" si="1092"/>
        <v>0</v>
      </c>
      <c r="CD1108" s="24">
        <f t="shared" ca="1" si="1092"/>
        <v>0</v>
      </c>
      <c r="CE1108" s="24">
        <f t="shared" ref="CE1108:CK1108" ca="1" si="1093">CE1105+CE1101</f>
        <v>0</v>
      </c>
      <c r="CF1108" s="24">
        <f t="shared" ca="1" si="1093"/>
        <v>0</v>
      </c>
      <c r="CG1108" s="24">
        <f t="shared" ca="1" si="1093"/>
        <v>0</v>
      </c>
      <c r="CH1108" s="24">
        <f t="shared" ca="1" si="1093"/>
        <v>0</v>
      </c>
      <c r="CI1108" s="24">
        <f t="shared" ca="1" si="1093"/>
        <v>0</v>
      </c>
      <c r="CJ1108" s="24">
        <f t="shared" ca="1" si="1093"/>
        <v>0</v>
      </c>
      <c r="CK1108" s="24">
        <f t="shared" ca="1" si="1093"/>
        <v>0</v>
      </c>
      <c r="CL1108" s="24">
        <f t="shared" ref="CL1108" ca="1" si="1094">CL1105+CL1101</f>
        <v>0</v>
      </c>
    </row>
    <row r="1109" spans="2:90" x14ac:dyDescent="0.4">
      <c r="B1109" s="152" t="str">
        <f>"Gain on sale of "&amp;B1113&amp;"s - "&amp;B1112</f>
        <v>Gain on sale of Units - (Primary label)</v>
      </c>
      <c r="C1109" t="s">
        <v>573</v>
      </c>
      <c r="D1109" t="s">
        <v>732</v>
      </c>
      <c r="E1109" t="s">
        <v>906</v>
      </c>
      <c r="K1109" s="24">
        <f ca="1">SUMIF($3:$3,K$2,1109:1109)</f>
        <v>0</v>
      </c>
      <c r="L1109" s="24">
        <f ca="1">SUMIF($3:$3,L$2,1109:1109)</f>
        <v>-14000000</v>
      </c>
      <c r="M1109" s="24">
        <f ca="1">SUMIF($3:$3,M$2,1109:1109)</f>
        <v>0</v>
      </c>
      <c r="N1109" s="24">
        <f ca="1">SUMIF($3:$3,N$2,1109:1109)</f>
        <v>0</v>
      </c>
      <c r="O1109" s="24">
        <f ca="1">SUMIF($3:$3,O$2,1109:1109)</f>
        <v>0</v>
      </c>
      <c r="P1109" s="24">
        <f ca="1">SUMIF($3:$3,P$2,1109:1109)</f>
        <v>0</v>
      </c>
      <c r="R1109" s="24"/>
      <c r="S1109" s="24">
        <f ca="1">-S1105+S1101</f>
        <v>0</v>
      </c>
      <c r="T1109" s="24">
        <f ca="1">-T1105+T1101</f>
        <v>0</v>
      </c>
      <c r="U1109" s="24">
        <f ca="1">-U1105+U1101</f>
        <v>0</v>
      </c>
      <c r="V1109" s="24">
        <f ca="1">-V1105+V1101</f>
        <v>0</v>
      </c>
      <c r="W1109" s="24">
        <f ca="1">-W1105+W1101</f>
        <v>0</v>
      </c>
      <c r="X1109" s="24">
        <f t="shared" ref="X1109:BC1109" ca="1" si="1095">-(X1105+X1101)</f>
        <v>0</v>
      </c>
      <c r="Y1109" s="24">
        <f t="shared" ca="1" si="1095"/>
        <v>0</v>
      </c>
      <c r="Z1109" s="24">
        <f t="shared" ca="1" si="1095"/>
        <v>0</v>
      </c>
      <c r="AA1109" s="24">
        <f t="shared" ca="1" si="1095"/>
        <v>0</v>
      </c>
      <c r="AB1109" s="24">
        <f t="shared" ca="1" si="1095"/>
        <v>0</v>
      </c>
      <c r="AC1109" s="24">
        <f t="shared" ca="1" si="1095"/>
        <v>0</v>
      </c>
      <c r="AD1109" s="24">
        <f t="shared" ca="1" si="1095"/>
        <v>0</v>
      </c>
      <c r="AE1109" s="24">
        <f t="shared" ca="1" si="1095"/>
        <v>-2000000</v>
      </c>
      <c r="AF1109" s="24">
        <f t="shared" ca="1" si="1095"/>
        <v>-2000000</v>
      </c>
      <c r="AG1109" s="24">
        <f t="shared" ca="1" si="1095"/>
        <v>-2000000</v>
      </c>
      <c r="AH1109" s="24">
        <f t="shared" ca="1" si="1095"/>
        <v>-2000000</v>
      </c>
      <c r="AI1109" s="24">
        <f t="shared" ca="1" si="1095"/>
        <v>-2000000</v>
      </c>
      <c r="AJ1109" s="24">
        <f t="shared" ca="1" si="1095"/>
        <v>-2000000</v>
      </c>
      <c r="AK1109" s="24">
        <f t="shared" ca="1" si="1095"/>
        <v>-2000000</v>
      </c>
      <c r="AL1109" s="24">
        <f t="shared" ca="1" si="1095"/>
        <v>0</v>
      </c>
      <c r="AM1109" s="24">
        <f t="shared" ca="1" si="1095"/>
        <v>0</v>
      </c>
      <c r="AN1109" s="24">
        <f t="shared" ca="1" si="1095"/>
        <v>0</v>
      </c>
      <c r="AO1109" s="24">
        <f t="shared" ca="1" si="1095"/>
        <v>0</v>
      </c>
      <c r="AP1109" s="24">
        <f t="shared" ca="1" si="1095"/>
        <v>0</v>
      </c>
      <c r="AQ1109" s="24">
        <f t="shared" ca="1" si="1095"/>
        <v>0</v>
      </c>
      <c r="AR1109" s="24">
        <f t="shared" ca="1" si="1095"/>
        <v>0</v>
      </c>
      <c r="AS1109" s="24">
        <f t="shared" ca="1" si="1095"/>
        <v>0</v>
      </c>
      <c r="AT1109" s="24">
        <f t="shared" ca="1" si="1095"/>
        <v>0</v>
      </c>
      <c r="AU1109" s="24">
        <f t="shared" ca="1" si="1095"/>
        <v>0</v>
      </c>
      <c r="AV1109" s="24">
        <f t="shared" ca="1" si="1095"/>
        <v>0</v>
      </c>
      <c r="AW1109" s="24">
        <f t="shared" ca="1" si="1095"/>
        <v>0</v>
      </c>
      <c r="AX1109" s="24">
        <f t="shared" ca="1" si="1095"/>
        <v>0</v>
      </c>
      <c r="AY1109" s="24">
        <f t="shared" ca="1" si="1095"/>
        <v>0</v>
      </c>
      <c r="AZ1109" s="24">
        <f t="shared" ca="1" si="1095"/>
        <v>0</v>
      </c>
      <c r="BA1109" s="24">
        <f t="shared" ca="1" si="1095"/>
        <v>0</v>
      </c>
      <c r="BB1109" s="24">
        <f t="shared" ca="1" si="1095"/>
        <v>0</v>
      </c>
      <c r="BC1109" s="24">
        <f t="shared" ca="1" si="1095"/>
        <v>0</v>
      </c>
      <c r="BD1109" s="24">
        <f t="shared" ref="BD1109:CK1109" ca="1" si="1096">-(BD1105+BD1101)</f>
        <v>0</v>
      </c>
      <c r="BE1109" s="24">
        <f t="shared" ca="1" si="1096"/>
        <v>0</v>
      </c>
      <c r="BF1109" s="24">
        <f t="shared" ca="1" si="1096"/>
        <v>0</v>
      </c>
      <c r="BG1109" s="24">
        <f t="shared" ca="1" si="1096"/>
        <v>0</v>
      </c>
      <c r="BH1109" s="24">
        <f t="shared" ca="1" si="1096"/>
        <v>0</v>
      </c>
      <c r="BI1109" s="24">
        <f t="shared" ca="1" si="1096"/>
        <v>0</v>
      </c>
      <c r="BJ1109" s="24">
        <f t="shared" ca="1" si="1096"/>
        <v>0</v>
      </c>
      <c r="BK1109" s="24">
        <f t="shared" ca="1" si="1096"/>
        <v>0</v>
      </c>
      <c r="BL1109" s="24">
        <f t="shared" ca="1" si="1096"/>
        <v>0</v>
      </c>
      <c r="BM1109" s="24">
        <f t="shared" ca="1" si="1096"/>
        <v>0</v>
      </c>
      <c r="BN1109" s="24">
        <f t="shared" ca="1" si="1096"/>
        <v>0</v>
      </c>
      <c r="BO1109" s="24">
        <f t="shared" ca="1" si="1096"/>
        <v>0</v>
      </c>
      <c r="BP1109" s="24">
        <f t="shared" ca="1" si="1096"/>
        <v>0</v>
      </c>
      <c r="BQ1109" s="24">
        <f t="shared" ca="1" si="1096"/>
        <v>0</v>
      </c>
      <c r="BR1109" s="24">
        <f t="shared" ca="1" si="1096"/>
        <v>0</v>
      </c>
      <c r="BS1109" s="24">
        <f t="shared" ca="1" si="1096"/>
        <v>0</v>
      </c>
      <c r="BT1109" s="24">
        <f t="shared" ca="1" si="1096"/>
        <v>0</v>
      </c>
      <c r="BU1109" s="24">
        <f t="shared" ca="1" si="1096"/>
        <v>0</v>
      </c>
      <c r="BV1109" s="24">
        <f t="shared" ca="1" si="1096"/>
        <v>0</v>
      </c>
      <c r="BW1109" s="24">
        <f t="shared" ca="1" si="1096"/>
        <v>0</v>
      </c>
      <c r="BX1109" s="24">
        <f t="shared" ca="1" si="1096"/>
        <v>0</v>
      </c>
      <c r="BY1109" s="24">
        <f t="shared" ca="1" si="1096"/>
        <v>0</v>
      </c>
      <c r="BZ1109" s="24">
        <f t="shared" ca="1" si="1096"/>
        <v>0</v>
      </c>
      <c r="CA1109" s="24">
        <f t="shared" ca="1" si="1096"/>
        <v>0</v>
      </c>
      <c r="CB1109" s="24">
        <f t="shared" ca="1" si="1096"/>
        <v>0</v>
      </c>
      <c r="CC1109" s="24">
        <f t="shared" ca="1" si="1096"/>
        <v>0</v>
      </c>
      <c r="CD1109" s="24">
        <f t="shared" ca="1" si="1096"/>
        <v>0</v>
      </c>
      <c r="CE1109" s="24">
        <f t="shared" ca="1" si="1096"/>
        <v>0</v>
      </c>
      <c r="CF1109" s="24">
        <f t="shared" ca="1" si="1096"/>
        <v>0</v>
      </c>
      <c r="CG1109" s="24">
        <f t="shared" ca="1" si="1096"/>
        <v>0</v>
      </c>
      <c r="CH1109" s="24">
        <f t="shared" ca="1" si="1096"/>
        <v>0</v>
      </c>
      <c r="CI1109" s="24">
        <f t="shared" ca="1" si="1096"/>
        <v>0</v>
      </c>
      <c r="CJ1109" s="24">
        <f t="shared" ca="1" si="1096"/>
        <v>0</v>
      </c>
      <c r="CK1109" s="24">
        <f t="shared" ca="1" si="1096"/>
        <v>0</v>
      </c>
      <c r="CL1109" s="24">
        <f t="shared" ref="CL1109" ca="1" si="1097">-(CL1105+CL1101)</f>
        <v>0</v>
      </c>
    </row>
    <row r="1110" spans="2:90" x14ac:dyDescent="0.4">
      <c r="B1110" s="152" t="str">
        <f>B1100&amp;" - "&amp;B1083</f>
        <v>Units Constructed - (Primary label)</v>
      </c>
      <c r="C1110" s="27" t="s">
        <v>235</v>
      </c>
      <c r="D1110" s="27" t="s">
        <v>732</v>
      </c>
      <c r="E1110" s="27" t="s">
        <v>906</v>
      </c>
      <c r="F1110" s="27"/>
      <c r="G1110" s="27"/>
      <c r="H1110" s="27"/>
      <c r="I1110" s="78"/>
      <c r="J1110" s="78"/>
      <c r="K1110" s="24">
        <f ca="1">SUMIF($3:$3,K$2,1110:1110)</f>
        <v>-14000000</v>
      </c>
      <c r="L1110" s="24">
        <f ca="1">SUMIF($3:$3,L$2,1110:1110)</f>
        <v>0</v>
      </c>
      <c r="M1110" s="24">
        <f ca="1">SUMIF($3:$3,M$2,1110:1110)</f>
        <v>0</v>
      </c>
      <c r="N1110" s="24">
        <f ca="1">SUMIF($3:$3,N$2,1110:1110)</f>
        <v>0</v>
      </c>
      <c r="O1110" s="24">
        <f ca="1">SUMIF($3:$3,O$2,1110:1110)</f>
        <v>0</v>
      </c>
      <c r="P1110" s="24">
        <f ca="1">SUMIF($3:$3,P$2,1110:1110)</f>
        <v>0</v>
      </c>
      <c r="R1110" s="33"/>
      <c r="S1110" s="24">
        <f t="shared" ref="S1110" ca="1" si="1098">-S1100</f>
        <v>-2000000</v>
      </c>
      <c r="T1110" s="24">
        <f t="shared" ref="T1110:AX1110" ca="1" si="1099">-T1100</f>
        <v>-2000000</v>
      </c>
      <c r="U1110" s="24">
        <f t="shared" ca="1" si="1099"/>
        <v>-2000000</v>
      </c>
      <c r="V1110" s="24">
        <f t="shared" ca="1" si="1099"/>
        <v>-2000000</v>
      </c>
      <c r="W1110" s="24">
        <f t="shared" ca="1" si="1099"/>
        <v>-2000000</v>
      </c>
      <c r="X1110" s="24">
        <f t="shared" ca="1" si="1099"/>
        <v>-2000000</v>
      </c>
      <c r="Y1110" s="24">
        <f t="shared" ca="1" si="1099"/>
        <v>-2000000</v>
      </c>
      <c r="Z1110" s="24">
        <f t="shared" ca="1" si="1099"/>
        <v>0</v>
      </c>
      <c r="AA1110" s="24">
        <f t="shared" ca="1" si="1099"/>
        <v>0</v>
      </c>
      <c r="AB1110" s="24">
        <f t="shared" ca="1" si="1099"/>
        <v>0</v>
      </c>
      <c r="AC1110" s="24">
        <f t="shared" ca="1" si="1099"/>
        <v>0</v>
      </c>
      <c r="AD1110" s="24">
        <f t="shared" ca="1" si="1099"/>
        <v>0</v>
      </c>
      <c r="AE1110" s="24">
        <f t="shared" ca="1" si="1099"/>
        <v>0</v>
      </c>
      <c r="AF1110" s="24">
        <f t="shared" ca="1" si="1099"/>
        <v>0</v>
      </c>
      <c r="AG1110" s="24">
        <f t="shared" ca="1" si="1099"/>
        <v>0</v>
      </c>
      <c r="AH1110" s="24">
        <f t="shared" ca="1" si="1099"/>
        <v>0</v>
      </c>
      <c r="AI1110" s="24">
        <f t="shared" ca="1" si="1099"/>
        <v>0</v>
      </c>
      <c r="AJ1110" s="24">
        <f t="shared" ca="1" si="1099"/>
        <v>0</v>
      </c>
      <c r="AK1110" s="24">
        <f t="shared" ca="1" si="1099"/>
        <v>0</v>
      </c>
      <c r="AL1110" s="24">
        <f t="shared" ca="1" si="1099"/>
        <v>0</v>
      </c>
      <c r="AM1110" s="24">
        <f t="shared" ca="1" si="1099"/>
        <v>0</v>
      </c>
      <c r="AN1110" s="24">
        <f t="shared" ca="1" si="1099"/>
        <v>0</v>
      </c>
      <c r="AO1110" s="24">
        <f t="shared" ca="1" si="1099"/>
        <v>0</v>
      </c>
      <c r="AP1110" s="24">
        <f t="shared" ca="1" si="1099"/>
        <v>0</v>
      </c>
      <c r="AQ1110" s="24">
        <f t="shared" ca="1" si="1099"/>
        <v>0</v>
      </c>
      <c r="AR1110" s="24">
        <f t="shared" ca="1" si="1099"/>
        <v>0</v>
      </c>
      <c r="AS1110" s="24">
        <f t="shared" ca="1" si="1099"/>
        <v>0</v>
      </c>
      <c r="AT1110" s="24">
        <f t="shared" ca="1" si="1099"/>
        <v>0</v>
      </c>
      <c r="AU1110" s="24">
        <f t="shared" ca="1" si="1099"/>
        <v>0</v>
      </c>
      <c r="AV1110" s="24">
        <f t="shared" ca="1" si="1099"/>
        <v>0</v>
      </c>
      <c r="AW1110" s="24">
        <f t="shared" ca="1" si="1099"/>
        <v>0</v>
      </c>
      <c r="AX1110" s="24">
        <f t="shared" ca="1" si="1099"/>
        <v>0</v>
      </c>
      <c r="AY1110" s="24">
        <f t="shared" ref="AY1110:CD1110" ca="1" si="1100">-AY1100</f>
        <v>0</v>
      </c>
      <c r="AZ1110" s="24">
        <f t="shared" ca="1" si="1100"/>
        <v>0</v>
      </c>
      <c r="BA1110" s="24">
        <f t="shared" ca="1" si="1100"/>
        <v>0</v>
      </c>
      <c r="BB1110" s="24">
        <f t="shared" ca="1" si="1100"/>
        <v>0</v>
      </c>
      <c r="BC1110" s="24">
        <f t="shared" ca="1" si="1100"/>
        <v>0</v>
      </c>
      <c r="BD1110" s="24">
        <f t="shared" ca="1" si="1100"/>
        <v>0</v>
      </c>
      <c r="BE1110" s="24">
        <f t="shared" ca="1" si="1100"/>
        <v>0</v>
      </c>
      <c r="BF1110" s="24">
        <f t="shared" ca="1" si="1100"/>
        <v>0</v>
      </c>
      <c r="BG1110" s="24">
        <f t="shared" ca="1" si="1100"/>
        <v>0</v>
      </c>
      <c r="BH1110" s="24">
        <f t="shared" ca="1" si="1100"/>
        <v>0</v>
      </c>
      <c r="BI1110" s="24">
        <f t="shared" ca="1" si="1100"/>
        <v>0</v>
      </c>
      <c r="BJ1110" s="24">
        <f t="shared" ca="1" si="1100"/>
        <v>0</v>
      </c>
      <c r="BK1110" s="24">
        <f t="shared" ca="1" si="1100"/>
        <v>0</v>
      </c>
      <c r="BL1110" s="24">
        <f t="shared" ca="1" si="1100"/>
        <v>0</v>
      </c>
      <c r="BM1110" s="24">
        <f t="shared" ca="1" si="1100"/>
        <v>0</v>
      </c>
      <c r="BN1110" s="24">
        <f t="shared" ca="1" si="1100"/>
        <v>0</v>
      </c>
      <c r="BO1110" s="24">
        <f t="shared" ca="1" si="1100"/>
        <v>0</v>
      </c>
      <c r="BP1110" s="24">
        <f t="shared" ca="1" si="1100"/>
        <v>0</v>
      </c>
      <c r="BQ1110" s="24">
        <f t="shared" ca="1" si="1100"/>
        <v>0</v>
      </c>
      <c r="BR1110" s="24">
        <f t="shared" ca="1" si="1100"/>
        <v>0</v>
      </c>
      <c r="BS1110" s="24">
        <f t="shared" ca="1" si="1100"/>
        <v>0</v>
      </c>
      <c r="BT1110" s="24">
        <f t="shared" ca="1" si="1100"/>
        <v>0</v>
      </c>
      <c r="BU1110" s="24">
        <f t="shared" ca="1" si="1100"/>
        <v>0</v>
      </c>
      <c r="BV1110" s="24">
        <f t="shared" ca="1" si="1100"/>
        <v>0</v>
      </c>
      <c r="BW1110" s="24">
        <f t="shared" ca="1" si="1100"/>
        <v>0</v>
      </c>
      <c r="BX1110" s="24">
        <f t="shared" ca="1" si="1100"/>
        <v>0</v>
      </c>
      <c r="BY1110" s="24">
        <f t="shared" ca="1" si="1100"/>
        <v>0</v>
      </c>
      <c r="BZ1110" s="24">
        <f t="shared" ca="1" si="1100"/>
        <v>0</v>
      </c>
      <c r="CA1110" s="24">
        <f t="shared" ca="1" si="1100"/>
        <v>0</v>
      </c>
      <c r="CB1110" s="24">
        <f t="shared" ca="1" si="1100"/>
        <v>0</v>
      </c>
      <c r="CC1110" s="24">
        <f t="shared" ca="1" si="1100"/>
        <v>0</v>
      </c>
      <c r="CD1110" s="24">
        <f t="shared" ca="1" si="1100"/>
        <v>0</v>
      </c>
      <c r="CE1110" s="24">
        <f t="shared" ref="CE1110:CK1110" ca="1" si="1101">-CE1100</f>
        <v>0</v>
      </c>
      <c r="CF1110" s="24">
        <f t="shared" ca="1" si="1101"/>
        <v>0</v>
      </c>
      <c r="CG1110" s="24">
        <f t="shared" ca="1" si="1101"/>
        <v>0</v>
      </c>
      <c r="CH1110" s="24">
        <f t="shared" ca="1" si="1101"/>
        <v>0</v>
      </c>
      <c r="CI1110" s="24">
        <f t="shared" ca="1" si="1101"/>
        <v>0</v>
      </c>
      <c r="CJ1110" s="24">
        <f t="shared" ca="1" si="1101"/>
        <v>0</v>
      </c>
      <c r="CK1110" s="24">
        <f t="shared" ca="1" si="1101"/>
        <v>0</v>
      </c>
      <c r="CL1110" s="24">
        <f t="shared" ref="CL1110" ca="1" si="1102">-CL1100</f>
        <v>0</v>
      </c>
    </row>
    <row r="1111" spans="2:90" x14ac:dyDescent="0.4">
      <c r="B1111" s="120"/>
      <c r="C1111" s="27"/>
      <c r="D1111" s="27" t="s">
        <v>732</v>
      </c>
      <c r="E1111" s="27" t="s">
        <v>906</v>
      </c>
      <c r="F1111" s="27"/>
      <c r="G1111" s="27"/>
      <c r="H1111" s="27"/>
      <c r="I1111" s="78"/>
      <c r="J1111" s="78"/>
      <c r="K1111" s="24"/>
      <c r="L1111" s="24"/>
      <c r="M1111" s="24"/>
      <c r="N1111" s="24"/>
      <c r="O1111" s="24"/>
      <c r="P1111" s="24"/>
      <c r="R1111" s="33"/>
      <c r="S1111" s="24"/>
      <c r="T1111" s="24"/>
      <c r="U1111" s="24"/>
      <c r="V1111" s="24"/>
      <c r="W1111" s="24"/>
      <c r="X1111" s="24"/>
      <c r="Y1111" s="24"/>
      <c r="Z1111" s="24"/>
      <c r="AA1111" s="24"/>
      <c r="AB1111" s="24"/>
      <c r="AC1111" s="24"/>
      <c r="AD1111" s="24"/>
      <c r="AE1111" s="24"/>
      <c r="AF1111" s="24"/>
      <c r="AG1111" s="24"/>
      <c r="AH1111" s="24"/>
      <c r="AI1111" s="24"/>
      <c r="AJ1111" s="24"/>
      <c r="AK1111" s="24"/>
      <c r="AL1111" s="24"/>
      <c r="AM1111" s="24"/>
      <c r="AN1111" s="24"/>
      <c r="AO1111" s="24"/>
      <c r="AP1111" s="24"/>
      <c r="AQ1111" s="24"/>
      <c r="AR1111" s="24"/>
      <c r="AS1111" s="24"/>
      <c r="AT1111" s="24"/>
      <c r="AU1111" s="24"/>
      <c r="AV1111" s="24"/>
      <c r="AW1111" s="24"/>
      <c r="AX1111" s="24"/>
      <c r="AY1111" s="24"/>
      <c r="AZ1111" s="24"/>
      <c r="BA1111" s="24"/>
      <c r="BB1111" s="24"/>
      <c r="BC1111" s="24"/>
      <c r="BD1111" s="24"/>
      <c r="BE1111" s="24"/>
      <c r="BF1111" s="24"/>
      <c r="BG1111" s="24"/>
      <c r="BH1111" s="24"/>
      <c r="BI1111" s="24"/>
      <c r="BJ1111" s="24"/>
      <c r="BK1111" s="24"/>
      <c r="BL1111" s="24"/>
      <c r="BM1111" s="24"/>
      <c r="BN1111" s="24"/>
      <c r="BO1111" s="24"/>
      <c r="BP1111" s="24"/>
      <c r="BQ1111" s="24"/>
      <c r="BR1111" s="24"/>
      <c r="BS1111" s="24"/>
      <c r="BT1111" s="24"/>
      <c r="BU1111" s="24"/>
      <c r="BV1111" s="24"/>
      <c r="BW1111" s="24"/>
      <c r="BX1111" s="24"/>
      <c r="BY1111" s="24"/>
      <c r="BZ1111" s="24"/>
      <c r="CA1111" s="24"/>
      <c r="CB1111" s="24"/>
      <c r="CC1111" s="24"/>
      <c r="CD1111" s="24"/>
      <c r="CE1111" s="24"/>
      <c r="CF1111" s="24"/>
      <c r="CG1111" s="24"/>
      <c r="CH1111" s="24"/>
      <c r="CI1111" s="24"/>
      <c r="CJ1111" s="24"/>
      <c r="CK1111" s="24"/>
      <c r="CL1111" s="24"/>
    </row>
    <row r="1112" spans="2:90" x14ac:dyDescent="0.4">
      <c r="B1112" s="8" t="str">
        <f>B1083</f>
        <v>(Primary label)</v>
      </c>
      <c r="C1112" s="27"/>
      <c r="D1112" s="27" t="s">
        <v>732</v>
      </c>
      <c r="E1112" s="27" t="s">
        <v>906</v>
      </c>
      <c r="F1112" s="27"/>
      <c r="G1112" s="27" t="s">
        <v>330</v>
      </c>
      <c r="H1112" s="27"/>
      <c r="I1112" s="78"/>
      <c r="J1112" s="78"/>
      <c r="K1112" s="33"/>
      <c r="L1112" s="33"/>
      <c r="M1112" s="33"/>
      <c r="N1112" s="33"/>
      <c r="O1112" s="33"/>
      <c r="P1112" s="33"/>
      <c r="R1112" s="33"/>
      <c r="S1112" s="33"/>
      <c r="T1112" s="33"/>
      <c r="U1112" s="33"/>
      <c r="V1112" s="33"/>
      <c r="W1112" s="33"/>
      <c r="X1112" s="33"/>
      <c r="Y1112" s="33"/>
      <c r="Z1112" s="33"/>
      <c r="AA1112" s="33"/>
      <c r="AB1112" s="33"/>
      <c r="AC1112" s="33"/>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c r="AY1112" s="33"/>
      <c r="AZ1112" s="33"/>
      <c r="BA1112" s="33"/>
      <c r="BB1112" s="33"/>
      <c r="BC1112" s="33"/>
      <c r="BD1112" s="33"/>
      <c r="BE1112" s="33"/>
      <c r="BF1112" s="33"/>
      <c r="BG1112" s="33"/>
      <c r="BH1112" s="33"/>
      <c r="BI1112" s="33"/>
      <c r="BJ1112" s="33"/>
      <c r="BK1112" s="33"/>
      <c r="BL1112" s="33"/>
      <c r="BM1112" s="33"/>
      <c r="BN1112" s="33"/>
      <c r="BO1112" s="33"/>
      <c r="BP1112" s="33"/>
      <c r="BQ1112" s="33"/>
      <c r="BR1112" s="33"/>
      <c r="BS1112" s="33"/>
      <c r="BT1112" s="33"/>
      <c r="BU1112" s="33"/>
      <c r="BV1112" s="33"/>
      <c r="BW1112" s="33"/>
      <c r="BX1112" s="33"/>
      <c r="BY1112" s="33"/>
      <c r="BZ1112" s="33"/>
      <c r="CA1112" s="33"/>
      <c r="CB1112" s="33"/>
      <c r="CC1112" s="33"/>
      <c r="CD1112" s="33"/>
      <c r="CE1112" s="33"/>
      <c r="CF1112" s="33"/>
      <c r="CG1112" s="33"/>
      <c r="CH1112" s="33"/>
      <c r="CI1112" s="33"/>
      <c r="CJ1112" s="33"/>
      <c r="CK1112" s="33"/>
      <c r="CL1112" s="33"/>
    </row>
    <row r="1113" spans="2:90" x14ac:dyDescent="0.4">
      <c r="B1113" s="231" t="str">
        <f>IFERROR(SUBSTITUTE(B1091,":",""),"no unit")</f>
        <v>Unit</v>
      </c>
      <c r="C1113" s="27"/>
      <c r="D1113" s="27" t="s">
        <v>732</v>
      </c>
      <c r="E1113" s="27" t="s">
        <v>906</v>
      </c>
      <c r="F1113" s="27"/>
      <c r="G1113" s="27" t="s">
        <v>330</v>
      </c>
      <c r="H1113" s="27"/>
      <c r="I1113" s="78"/>
      <c r="J1113" s="78"/>
      <c r="K1113" s="33"/>
      <c r="L1113" s="33"/>
      <c r="M1113" s="33"/>
      <c r="N1113" s="33"/>
      <c r="O1113" s="33"/>
      <c r="P1113" s="33"/>
      <c r="R1113" s="33"/>
      <c r="S1113" s="33"/>
      <c r="T1113" s="33"/>
      <c r="U1113" s="33"/>
      <c r="V1113" s="33"/>
      <c r="W1113" s="33"/>
      <c r="X1113" s="33"/>
      <c r="Y1113" s="33"/>
      <c r="Z1113" s="33"/>
      <c r="AA1113" s="33"/>
      <c r="AB1113" s="33"/>
      <c r="AC1113" s="33"/>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c r="AY1113" s="33"/>
      <c r="AZ1113" s="33"/>
      <c r="BA1113" s="33"/>
      <c r="BB1113" s="33"/>
      <c r="BC1113" s="33"/>
      <c r="BD1113" s="33"/>
      <c r="BE1113" s="33"/>
      <c r="BF1113" s="33"/>
      <c r="BG1113" s="33"/>
      <c r="BH1113" s="33"/>
      <c r="BI1113" s="33"/>
      <c r="BJ1113" s="33"/>
      <c r="BK1113" s="33"/>
      <c r="BL1113" s="33"/>
      <c r="BM1113" s="33"/>
      <c r="BN1113" s="33"/>
      <c r="BO1113" s="33"/>
      <c r="BP1113" s="33"/>
      <c r="BQ1113" s="33"/>
      <c r="BR1113" s="33"/>
      <c r="BS1113" s="33"/>
      <c r="BT1113" s="33"/>
      <c r="BU1113" s="33"/>
      <c r="BV1113" s="33"/>
      <c r="BW1113" s="33"/>
      <c r="BX1113" s="33"/>
      <c r="BY1113" s="33"/>
      <c r="BZ1113" s="33"/>
      <c r="CA1113" s="33"/>
      <c r="CB1113" s="33"/>
      <c r="CC1113" s="33"/>
      <c r="CD1113" s="33"/>
      <c r="CE1113" s="33"/>
      <c r="CF1113" s="33"/>
      <c r="CG1113" s="33"/>
      <c r="CH1113" s="33"/>
      <c r="CI1113" s="33"/>
      <c r="CJ1113" s="33"/>
      <c r="CK1113" s="33"/>
      <c r="CL1113" s="33"/>
    </row>
    <row r="1114" spans="2:90" x14ac:dyDescent="0.4">
      <c r="B1114" s="8" t="s">
        <v>332</v>
      </c>
      <c r="C1114" s="27"/>
      <c r="D1114" s="27" t="s">
        <v>732</v>
      </c>
      <c r="E1114" s="27" t="s">
        <v>906</v>
      </c>
      <c r="F1114" s="27"/>
      <c r="G1114" s="27" t="s">
        <v>330</v>
      </c>
      <c r="H1114" s="27"/>
      <c r="I1114" s="78"/>
      <c r="J1114" s="78"/>
      <c r="K1114" s="33"/>
      <c r="L1114" s="33"/>
      <c r="M1114" s="33"/>
      <c r="N1114" s="33"/>
      <c r="O1114" s="33"/>
      <c r="P1114" s="33"/>
      <c r="R1114" s="33"/>
      <c r="S1114" s="4" t="str">
        <f t="shared" ref="S1114" si="1103">ADDRESS(ROW(S1105),COLUMN(S1105),2)</f>
        <v>S$1105</v>
      </c>
      <c r="T1114" s="4" t="str">
        <f t="shared" ref="T1114:AX1114" si="1104">ADDRESS(ROW(T1105),COLUMN(T1105),2)</f>
        <v>T$1105</v>
      </c>
      <c r="U1114" s="4" t="str">
        <f t="shared" si="1104"/>
        <v>U$1105</v>
      </c>
      <c r="V1114" s="4" t="str">
        <f t="shared" si="1104"/>
        <v>V$1105</v>
      </c>
      <c r="W1114" s="4" t="str">
        <f t="shared" si="1104"/>
        <v>W$1105</v>
      </c>
      <c r="X1114" s="4" t="str">
        <f t="shared" si="1104"/>
        <v>X$1105</v>
      </c>
      <c r="Y1114" s="4" t="str">
        <f t="shared" si="1104"/>
        <v>Y$1105</v>
      </c>
      <c r="Z1114" s="4" t="str">
        <f t="shared" si="1104"/>
        <v>Z$1105</v>
      </c>
      <c r="AA1114" s="4" t="str">
        <f t="shared" si="1104"/>
        <v>AA$1105</v>
      </c>
      <c r="AB1114" s="4" t="str">
        <f t="shared" si="1104"/>
        <v>AB$1105</v>
      </c>
      <c r="AC1114" s="4" t="str">
        <f t="shared" si="1104"/>
        <v>AC$1105</v>
      </c>
      <c r="AD1114" s="4" t="str">
        <f t="shared" si="1104"/>
        <v>AD$1105</v>
      </c>
      <c r="AE1114" s="4" t="str">
        <f t="shared" si="1104"/>
        <v>AE$1105</v>
      </c>
      <c r="AF1114" s="4" t="str">
        <f t="shared" si="1104"/>
        <v>AF$1105</v>
      </c>
      <c r="AG1114" s="4" t="str">
        <f t="shared" si="1104"/>
        <v>AG$1105</v>
      </c>
      <c r="AH1114" s="4" t="str">
        <f t="shared" si="1104"/>
        <v>AH$1105</v>
      </c>
      <c r="AI1114" s="4" t="str">
        <f t="shared" si="1104"/>
        <v>AI$1105</v>
      </c>
      <c r="AJ1114" s="4" t="str">
        <f t="shared" si="1104"/>
        <v>AJ$1105</v>
      </c>
      <c r="AK1114" s="4" t="str">
        <f t="shared" si="1104"/>
        <v>AK$1105</v>
      </c>
      <c r="AL1114" s="4" t="str">
        <f t="shared" si="1104"/>
        <v>AL$1105</v>
      </c>
      <c r="AM1114" s="4" t="str">
        <f t="shared" si="1104"/>
        <v>AM$1105</v>
      </c>
      <c r="AN1114" s="4" t="str">
        <f t="shared" si="1104"/>
        <v>AN$1105</v>
      </c>
      <c r="AO1114" s="4" t="str">
        <f t="shared" si="1104"/>
        <v>AO$1105</v>
      </c>
      <c r="AP1114" s="4" t="str">
        <f t="shared" si="1104"/>
        <v>AP$1105</v>
      </c>
      <c r="AQ1114" s="4" t="str">
        <f t="shared" si="1104"/>
        <v>AQ$1105</v>
      </c>
      <c r="AR1114" s="4" t="str">
        <f t="shared" si="1104"/>
        <v>AR$1105</v>
      </c>
      <c r="AS1114" s="4" t="str">
        <f t="shared" si="1104"/>
        <v>AS$1105</v>
      </c>
      <c r="AT1114" s="4" t="str">
        <f t="shared" si="1104"/>
        <v>AT$1105</v>
      </c>
      <c r="AU1114" s="4" t="str">
        <f t="shared" si="1104"/>
        <v>AU$1105</v>
      </c>
      <c r="AV1114" s="4" t="str">
        <f t="shared" si="1104"/>
        <v>AV$1105</v>
      </c>
      <c r="AW1114" s="4" t="str">
        <f t="shared" si="1104"/>
        <v>AW$1105</v>
      </c>
      <c r="AX1114" s="4" t="str">
        <f t="shared" si="1104"/>
        <v>AX$1105</v>
      </c>
      <c r="AY1114" s="4" t="str">
        <f t="shared" ref="AY1114:CD1114" si="1105">ADDRESS(ROW(AY1105),COLUMN(AY1105),2)</f>
        <v>AY$1105</v>
      </c>
      <c r="AZ1114" s="4" t="str">
        <f t="shared" si="1105"/>
        <v>AZ$1105</v>
      </c>
      <c r="BA1114" s="4" t="str">
        <f t="shared" si="1105"/>
        <v>BA$1105</v>
      </c>
      <c r="BB1114" s="4" t="str">
        <f t="shared" si="1105"/>
        <v>BB$1105</v>
      </c>
      <c r="BC1114" s="4" t="str">
        <f t="shared" si="1105"/>
        <v>BC$1105</v>
      </c>
      <c r="BD1114" s="4" t="str">
        <f t="shared" si="1105"/>
        <v>BD$1105</v>
      </c>
      <c r="BE1114" s="4" t="str">
        <f t="shared" si="1105"/>
        <v>BE$1105</v>
      </c>
      <c r="BF1114" s="4" t="str">
        <f t="shared" si="1105"/>
        <v>BF$1105</v>
      </c>
      <c r="BG1114" s="4" t="str">
        <f t="shared" si="1105"/>
        <v>BG$1105</v>
      </c>
      <c r="BH1114" s="4" t="str">
        <f t="shared" si="1105"/>
        <v>BH$1105</v>
      </c>
      <c r="BI1114" s="4" t="str">
        <f t="shared" si="1105"/>
        <v>BI$1105</v>
      </c>
      <c r="BJ1114" s="4" t="str">
        <f t="shared" si="1105"/>
        <v>BJ$1105</v>
      </c>
      <c r="BK1114" s="4" t="str">
        <f t="shared" si="1105"/>
        <v>BK$1105</v>
      </c>
      <c r="BL1114" s="4" t="str">
        <f t="shared" si="1105"/>
        <v>BL$1105</v>
      </c>
      <c r="BM1114" s="4" t="str">
        <f t="shared" si="1105"/>
        <v>BM$1105</v>
      </c>
      <c r="BN1114" s="4" t="str">
        <f t="shared" si="1105"/>
        <v>BN$1105</v>
      </c>
      <c r="BO1114" s="4" t="str">
        <f t="shared" si="1105"/>
        <v>BO$1105</v>
      </c>
      <c r="BP1114" s="4" t="str">
        <f t="shared" si="1105"/>
        <v>BP$1105</v>
      </c>
      <c r="BQ1114" s="4" t="str">
        <f t="shared" si="1105"/>
        <v>BQ$1105</v>
      </c>
      <c r="BR1114" s="4" t="str">
        <f t="shared" si="1105"/>
        <v>BR$1105</v>
      </c>
      <c r="BS1114" s="4" t="str">
        <f t="shared" si="1105"/>
        <v>BS$1105</v>
      </c>
      <c r="BT1114" s="4" t="str">
        <f t="shared" si="1105"/>
        <v>BT$1105</v>
      </c>
      <c r="BU1114" s="4" t="str">
        <f t="shared" si="1105"/>
        <v>BU$1105</v>
      </c>
      <c r="BV1114" s="4" t="str">
        <f t="shared" si="1105"/>
        <v>BV$1105</v>
      </c>
      <c r="BW1114" s="4" t="str">
        <f t="shared" si="1105"/>
        <v>BW$1105</v>
      </c>
      <c r="BX1114" s="4" t="str">
        <f t="shared" si="1105"/>
        <v>BX$1105</v>
      </c>
      <c r="BY1114" s="4" t="str">
        <f t="shared" si="1105"/>
        <v>BY$1105</v>
      </c>
      <c r="BZ1114" s="4" t="str">
        <f t="shared" si="1105"/>
        <v>BZ$1105</v>
      </c>
      <c r="CA1114" s="4" t="str">
        <f t="shared" si="1105"/>
        <v>CA$1105</v>
      </c>
      <c r="CB1114" s="4" t="str">
        <f t="shared" si="1105"/>
        <v>CB$1105</v>
      </c>
      <c r="CC1114" s="4" t="str">
        <f t="shared" si="1105"/>
        <v>CC$1105</v>
      </c>
      <c r="CD1114" s="4" t="str">
        <f t="shared" si="1105"/>
        <v>CD$1105</v>
      </c>
      <c r="CE1114" s="4" t="str">
        <f t="shared" ref="CE1114:CK1114" si="1106">ADDRESS(ROW(CE1105),COLUMN(CE1105),2)</f>
        <v>CE$1105</v>
      </c>
      <c r="CF1114" s="4" t="str">
        <f t="shared" si="1106"/>
        <v>CF$1105</v>
      </c>
      <c r="CG1114" s="4" t="str">
        <f t="shared" si="1106"/>
        <v>CG$1105</v>
      </c>
      <c r="CH1114" s="4" t="str">
        <f t="shared" si="1106"/>
        <v>CH$1105</v>
      </c>
      <c r="CI1114" s="4" t="str">
        <f t="shared" si="1106"/>
        <v>CI$1105</v>
      </c>
      <c r="CJ1114" s="4" t="str">
        <f t="shared" si="1106"/>
        <v>CJ$1105</v>
      </c>
      <c r="CK1114" s="4" t="str">
        <f t="shared" si="1106"/>
        <v>CK$1105</v>
      </c>
      <c r="CL1114" s="4" t="str">
        <f t="shared" ref="CL1114" si="1107">ADDRESS(ROW(CL1105),COLUMN(CL1105),2)</f>
        <v>CL$1105</v>
      </c>
    </row>
    <row r="1115" spans="2:90" x14ac:dyDescent="0.4">
      <c r="B1115" s="123" t="s">
        <v>331</v>
      </c>
      <c r="C1115" s="56"/>
      <c r="D1115" s="56" t="s">
        <v>732</v>
      </c>
      <c r="E1115" s="56" t="s">
        <v>906</v>
      </c>
      <c r="F1115" s="56"/>
      <c r="G1115" s="56" t="s">
        <v>330</v>
      </c>
      <c r="H1115" s="56"/>
      <c r="I1115" s="79"/>
      <c r="J1115" s="79"/>
      <c r="K1115" s="15"/>
      <c r="L1115" s="15"/>
      <c r="M1115" s="15"/>
      <c r="N1115" s="15"/>
      <c r="O1115" s="15"/>
      <c r="P1115" s="15"/>
      <c r="R1115" s="15"/>
      <c r="S1115" s="172" t="str">
        <f t="shared" ref="S1115" si="1108">S1086</f>
        <v>S1082</v>
      </c>
      <c r="T1115" s="172" t="str">
        <f t="shared" ref="T1115:AX1115" si="1109">T1086</f>
        <v>T1082</v>
      </c>
      <c r="U1115" s="172" t="str">
        <f t="shared" si="1109"/>
        <v>U1082</v>
      </c>
      <c r="V1115" s="172" t="str">
        <f t="shared" si="1109"/>
        <v>V1082</v>
      </c>
      <c r="W1115" s="172" t="str">
        <f t="shared" si="1109"/>
        <v>W1082</v>
      </c>
      <c r="X1115" s="172" t="str">
        <f t="shared" si="1109"/>
        <v>X1082</v>
      </c>
      <c r="Y1115" s="172" t="str">
        <f t="shared" si="1109"/>
        <v>Y1082</v>
      </c>
      <c r="Z1115" s="172" t="str">
        <f t="shared" si="1109"/>
        <v>Z1082</v>
      </c>
      <c r="AA1115" s="172" t="str">
        <f t="shared" si="1109"/>
        <v>AA1082</v>
      </c>
      <c r="AB1115" s="172" t="str">
        <f t="shared" si="1109"/>
        <v>AB1082</v>
      </c>
      <c r="AC1115" s="172" t="str">
        <f t="shared" si="1109"/>
        <v>AC1082</v>
      </c>
      <c r="AD1115" s="172" t="str">
        <f t="shared" si="1109"/>
        <v>AD1082</v>
      </c>
      <c r="AE1115" s="172" t="str">
        <f t="shared" si="1109"/>
        <v>AE1082</v>
      </c>
      <c r="AF1115" s="172" t="str">
        <f t="shared" si="1109"/>
        <v>AF1082</v>
      </c>
      <c r="AG1115" s="172" t="str">
        <f t="shared" si="1109"/>
        <v>AG1082</v>
      </c>
      <c r="AH1115" s="172" t="str">
        <f t="shared" si="1109"/>
        <v>AH1082</v>
      </c>
      <c r="AI1115" s="172" t="str">
        <f t="shared" si="1109"/>
        <v>AI1082</v>
      </c>
      <c r="AJ1115" s="172" t="str">
        <f t="shared" si="1109"/>
        <v>AJ1082</v>
      </c>
      <c r="AK1115" s="172" t="str">
        <f t="shared" si="1109"/>
        <v>AK1082</v>
      </c>
      <c r="AL1115" s="172" t="str">
        <f t="shared" si="1109"/>
        <v>AL1082</v>
      </c>
      <c r="AM1115" s="172" t="str">
        <f t="shared" si="1109"/>
        <v>AM1082</v>
      </c>
      <c r="AN1115" s="172" t="str">
        <f t="shared" si="1109"/>
        <v>AN1082</v>
      </c>
      <c r="AO1115" s="172" t="str">
        <f t="shared" si="1109"/>
        <v>AO1082</v>
      </c>
      <c r="AP1115" s="172" t="str">
        <f t="shared" si="1109"/>
        <v>AP1082</v>
      </c>
      <c r="AQ1115" s="172" t="str">
        <f t="shared" si="1109"/>
        <v>AQ1082</v>
      </c>
      <c r="AR1115" s="172" t="str">
        <f t="shared" si="1109"/>
        <v>AR1082</v>
      </c>
      <c r="AS1115" s="172" t="str">
        <f t="shared" si="1109"/>
        <v>AS1082</v>
      </c>
      <c r="AT1115" s="172" t="str">
        <f t="shared" si="1109"/>
        <v>AT1082</v>
      </c>
      <c r="AU1115" s="172" t="str">
        <f t="shared" si="1109"/>
        <v>AU1082</v>
      </c>
      <c r="AV1115" s="172" t="str">
        <f t="shared" si="1109"/>
        <v>AV1082</v>
      </c>
      <c r="AW1115" s="172" t="str">
        <f t="shared" si="1109"/>
        <v>AW1082</v>
      </c>
      <c r="AX1115" s="172" t="str">
        <f t="shared" si="1109"/>
        <v>AX1082</v>
      </c>
      <c r="AY1115" s="172" t="str">
        <f t="shared" ref="AY1115:CD1115" si="1110">AY1086</f>
        <v>AY1082</v>
      </c>
      <c r="AZ1115" s="172" t="str">
        <f t="shared" si="1110"/>
        <v>AZ1082</v>
      </c>
      <c r="BA1115" s="172" t="str">
        <f t="shared" si="1110"/>
        <v>BA1082</v>
      </c>
      <c r="BB1115" s="172" t="str">
        <f t="shared" si="1110"/>
        <v>BB1082</v>
      </c>
      <c r="BC1115" s="172" t="str">
        <f t="shared" si="1110"/>
        <v>BC1082</v>
      </c>
      <c r="BD1115" s="172" t="str">
        <f t="shared" si="1110"/>
        <v>BD1082</v>
      </c>
      <c r="BE1115" s="172" t="str">
        <f t="shared" si="1110"/>
        <v>BE1082</v>
      </c>
      <c r="BF1115" s="172" t="str">
        <f t="shared" si="1110"/>
        <v>BF1082</v>
      </c>
      <c r="BG1115" s="172" t="str">
        <f t="shared" si="1110"/>
        <v>BG1082</v>
      </c>
      <c r="BH1115" s="172" t="str">
        <f t="shared" si="1110"/>
        <v>BH1082</v>
      </c>
      <c r="BI1115" s="172" t="str">
        <f t="shared" si="1110"/>
        <v>BI1082</v>
      </c>
      <c r="BJ1115" s="172" t="str">
        <f t="shared" si="1110"/>
        <v>BJ1082</v>
      </c>
      <c r="BK1115" s="172" t="str">
        <f t="shared" si="1110"/>
        <v>BK1082</v>
      </c>
      <c r="BL1115" s="172" t="str">
        <f t="shared" si="1110"/>
        <v>BL1082</v>
      </c>
      <c r="BM1115" s="172" t="str">
        <f t="shared" si="1110"/>
        <v>BM1082</v>
      </c>
      <c r="BN1115" s="172" t="str">
        <f t="shared" si="1110"/>
        <v>BN1082</v>
      </c>
      <c r="BO1115" s="172" t="str">
        <f t="shared" si="1110"/>
        <v>BO1082</v>
      </c>
      <c r="BP1115" s="172" t="str">
        <f t="shared" si="1110"/>
        <v>BP1082</v>
      </c>
      <c r="BQ1115" s="172" t="str">
        <f t="shared" si="1110"/>
        <v>BQ1082</v>
      </c>
      <c r="BR1115" s="172" t="str">
        <f t="shared" si="1110"/>
        <v>BR1082</v>
      </c>
      <c r="BS1115" s="172" t="str">
        <f t="shared" si="1110"/>
        <v>BS1082</v>
      </c>
      <c r="BT1115" s="172" t="str">
        <f t="shared" si="1110"/>
        <v>BT1082</v>
      </c>
      <c r="BU1115" s="172" t="str">
        <f t="shared" si="1110"/>
        <v>BU1082</v>
      </c>
      <c r="BV1115" s="172" t="str">
        <f t="shared" si="1110"/>
        <v>BV1082</v>
      </c>
      <c r="BW1115" s="172" t="str">
        <f t="shared" si="1110"/>
        <v>BW1082</v>
      </c>
      <c r="BX1115" s="172" t="str">
        <f t="shared" si="1110"/>
        <v>BX1082</v>
      </c>
      <c r="BY1115" s="172" t="str">
        <f t="shared" si="1110"/>
        <v>BY1082</v>
      </c>
      <c r="BZ1115" s="172" t="str">
        <f t="shared" si="1110"/>
        <v>BZ1082</v>
      </c>
      <c r="CA1115" s="172" t="str">
        <f t="shared" si="1110"/>
        <v>CA1082</v>
      </c>
      <c r="CB1115" s="172" t="str">
        <f t="shared" si="1110"/>
        <v>CB1082</v>
      </c>
      <c r="CC1115" s="172" t="str">
        <f t="shared" si="1110"/>
        <v>CC1082</v>
      </c>
      <c r="CD1115" s="172" t="str">
        <f t="shared" si="1110"/>
        <v>CD1082</v>
      </c>
      <c r="CE1115" s="172" t="str">
        <f t="shared" ref="CE1115:CK1115" si="1111">CE1086</f>
        <v>CE1082</v>
      </c>
      <c r="CF1115" s="172" t="str">
        <f t="shared" si="1111"/>
        <v>CF1082</v>
      </c>
      <c r="CG1115" s="172" t="str">
        <f t="shared" si="1111"/>
        <v>CG1082</v>
      </c>
      <c r="CH1115" s="172" t="str">
        <f t="shared" si="1111"/>
        <v>CH1082</v>
      </c>
      <c r="CI1115" s="172" t="str">
        <f t="shared" si="1111"/>
        <v>CI1082</v>
      </c>
      <c r="CJ1115" s="172" t="str">
        <f t="shared" si="1111"/>
        <v>CJ1082</v>
      </c>
      <c r="CK1115" s="172" t="str">
        <f t="shared" si="1111"/>
        <v>CK1082</v>
      </c>
      <c r="CL1115" s="172" t="str">
        <f t="shared" ref="CL1115" si="1112">CL1086</f>
        <v>CL1082</v>
      </c>
    </row>
    <row r="1116" spans="2:90" x14ac:dyDescent="0.4">
      <c r="B1116" s="8" t="str">
        <f>B1087</f>
        <v>(Secondary label)</v>
      </c>
      <c r="C1116" s="12"/>
      <c r="D1116" s="12" t="s">
        <v>732</v>
      </c>
      <c r="E1116" s="12" t="s">
        <v>906</v>
      </c>
      <c r="F1116" s="12"/>
      <c r="G1116" s="12" t="s">
        <v>330</v>
      </c>
      <c r="H1116" s="12"/>
      <c r="I1116" s="60"/>
      <c r="J1116" s="60"/>
      <c r="K1116" s="15"/>
      <c r="L1116" s="15"/>
      <c r="M1116" s="15"/>
      <c r="N1116" s="15"/>
      <c r="O1116" s="15"/>
      <c r="P1116" s="15"/>
      <c r="R1116" s="15"/>
      <c r="S1116" s="172">
        <f t="shared" ref="S1116" si="1113">S1087</f>
        <v>0</v>
      </c>
      <c r="T1116" s="172">
        <f t="shared" ref="T1116:AX1116" si="1114">T1087</f>
        <v>0</v>
      </c>
      <c r="U1116" s="172">
        <f t="shared" si="1114"/>
        <v>0</v>
      </c>
      <c r="V1116" s="172">
        <f t="shared" si="1114"/>
        <v>0</v>
      </c>
      <c r="W1116" s="172">
        <f t="shared" si="1114"/>
        <v>0</v>
      </c>
      <c r="X1116" s="172">
        <f t="shared" si="1114"/>
        <v>0</v>
      </c>
      <c r="Y1116" s="172">
        <f t="shared" si="1114"/>
        <v>0</v>
      </c>
      <c r="Z1116" s="172">
        <f t="shared" si="1114"/>
        <v>0</v>
      </c>
      <c r="AA1116" s="172">
        <f t="shared" si="1114"/>
        <v>0</v>
      </c>
      <c r="AB1116" s="172">
        <f t="shared" si="1114"/>
        <v>0</v>
      </c>
      <c r="AC1116" s="172">
        <f t="shared" si="1114"/>
        <v>0</v>
      </c>
      <c r="AD1116" s="172">
        <f t="shared" si="1114"/>
        <v>0</v>
      </c>
      <c r="AE1116" s="172">
        <f t="shared" si="1114"/>
        <v>0</v>
      </c>
      <c r="AF1116" s="172">
        <f t="shared" si="1114"/>
        <v>0</v>
      </c>
      <c r="AG1116" s="172">
        <f t="shared" si="1114"/>
        <v>0</v>
      </c>
      <c r="AH1116" s="172">
        <f t="shared" si="1114"/>
        <v>0</v>
      </c>
      <c r="AI1116" s="172">
        <f t="shared" si="1114"/>
        <v>0</v>
      </c>
      <c r="AJ1116" s="172">
        <f t="shared" si="1114"/>
        <v>0</v>
      </c>
      <c r="AK1116" s="172">
        <f t="shared" si="1114"/>
        <v>0</v>
      </c>
      <c r="AL1116" s="172">
        <f t="shared" si="1114"/>
        <v>0</v>
      </c>
      <c r="AM1116" s="172">
        <f t="shared" si="1114"/>
        <v>0</v>
      </c>
      <c r="AN1116" s="172">
        <f t="shared" si="1114"/>
        <v>0</v>
      </c>
      <c r="AO1116" s="172">
        <f t="shared" si="1114"/>
        <v>0</v>
      </c>
      <c r="AP1116" s="172">
        <f t="shared" si="1114"/>
        <v>0</v>
      </c>
      <c r="AQ1116" s="172">
        <f t="shared" si="1114"/>
        <v>0</v>
      </c>
      <c r="AR1116" s="172">
        <f t="shared" si="1114"/>
        <v>0</v>
      </c>
      <c r="AS1116" s="172">
        <f t="shared" si="1114"/>
        <v>0</v>
      </c>
      <c r="AT1116" s="172">
        <f t="shared" si="1114"/>
        <v>0</v>
      </c>
      <c r="AU1116" s="172">
        <f t="shared" si="1114"/>
        <v>0</v>
      </c>
      <c r="AV1116" s="172">
        <f t="shared" si="1114"/>
        <v>0</v>
      </c>
      <c r="AW1116" s="172">
        <f t="shared" si="1114"/>
        <v>0</v>
      </c>
      <c r="AX1116" s="172">
        <f t="shared" si="1114"/>
        <v>0</v>
      </c>
      <c r="AY1116" s="172">
        <f t="shared" ref="AY1116:CD1116" si="1115">AY1087</f>
        <v>0</v>
      </c>
      <c r="AZ1116" s="172">
        <f t="shared" si="1115"/>
        <v>0</v>
      </c>
      <c r="BA1116" s="172">
        <f t="shared" si="1115"/>
        <v>0</v>
      </c>
      <c r="BB1116" s="172">
        <f t="shared" si="1115"/>
        <v>0</v>
      </c>
      <c r="BC1116" s="172">
        <f t="shared" si="1115"/>
        <v>0</v>
      </c>
      <c r="BD1116" s="172">
        <f t="shared" si="1115"/>
        <v>0</v>
      </c>
      <c r="BE1116" s="172">
        <f t="shared" si="1115"/>
        <v>0</v>
      </c>
      <c r="BF1116" s="172">
        <f t="shared" si="1115"/>
        <v>0</v>
      </c>
      <c r="BG1116" s="172">
        <f t="shared" si="1115"/>
        <v>0</v>
      </c>
      <c r="BH1116" s="172">
        <f t="shared" si="1115"/>
        <v>0</v>
      </c>
      <c r="BI1116" s="172">
        <f t="shared" si="1115"/>
        <v>0</v>
      </c>
      <c r="BJ1116" s="172">
        <f t="shared" si="1115"/>
        <v>0</v>
      </c>
      <c r="BK1116" s="172">
        <f t="shared" si="1115"/>
        <v>0</v>
      </c>
      <c r="BL1116" s="172">
        <f t="shared" si="1115"/>
        <v>0</v>
      </c>
      <c r="BM1116" s="172">
        <f t="shared" si="1115"/>
        <v>0</v>
      </c>
      <c r="BN1116" s="172">
        <f t="shared" si="1115"/>
        <v>0</v>
      </c>
      <c r="BO1116" s="172">
        <f t="shared" si="1115"/>
        <v>0</v>
      </c>
      <c r="BP1116" s="172">
        <f t="shared" si="1115"/>
        <v>0</v>
      </c>
      <c r="BQ1116" s="172">
        <f t="shared" si="1115"/>
        <v>0</v>
      </c>
      <c r="BR1116" s="172">
        <f t="shared" si="1115"/>
        <v>0</v>
      </c>
      <c r="BS1116" s="172">
        <f t="shared" si="1115"/>
        <v>0</v>
      </c>
      <c r="BT1116" s="172">
        <f t="shared" si="1115"/>
        <v>0</v>
      </c>
      <c r="BU1116" s="172">
        <f t="shared" si="1115"/>
        <v>0</v>
      </c>
      <c r="BV1116" s="172">
        <f t="shared" si="1115"/>
        <v>0</v>
      </c>
      <c r="BW1116" s="172">
        <f t="shared" si="1115"/>
        <v>0</v>
      </c>
      <c r="BX1116" s="172">
        <f t="shared" si="1115"/>
        <v>0</v>
      </c>
      <c r="BY1116" s="172">
        <f t="shared" si="1115"/>
        <v>0</v>
      </c>
      <c r="BZ1116" s="172">
        <f t="shared" si="1115"/>
        <v>0</v>
      </c>
      <c r="CA1116" s="172">
        <f t="shared" si="1115"/>
        <v>0</v>
      </c>
      <c r="CB1116" s="172">
        <f t="shared" si="1115"/>
        <v>0</v>
      </c>
      <c r="CC1116" s="172">
        <f t="shared" si="1115"/>
        <v>0</v>
      </c>
      <c r="CD1116" s="172">
        <f t="shared" si="1115"/>
        <v>0</v>
      </c>
      <c r="CE1116" s="172">
        <f t="shared" ref="CE1116:CK1116" si="1116">CE1087</f>
        <v>0</v>
      </c>
      <c r="CF1116" s="172">
        <f t="shared" si="1116"/>
        <v>0</v>
      </c>
      <c r="CG1116" s="172">
        <f t="shared" si="1116"/>
        <v>0</v>
      </c>
      <c r="CH1116" s="172">
        <f t="shared" si="1116"/>
        <v>0</v>
      </c>
      <c r="CI1116" s="172">
        <f t="shared" si="1116"/>
        <v>0</v>
      </c>
      <c r="CJ1116" s="172">
        <f t="shared" si="1116"/>
        <v>0</v>
      </c>
      <c r="CK1116" s="172">
        <f t="shared" si="1116"/>
        <v>0</v>
      </c>
      <c r="CL1116" s="172">
        <f t="shared" ref="CL1116" si="1117">CL1087</f>
        <v>0</v>
      </c>
    </row>
    <row r="1117" spans="2:90" x14ac:dyDescent="0.4">
      <c r="B1117" s="8" t="str">
        <f>B1088</f>
        <v xml:space="preserve">secondary unit </v>
      </c>
      <c r="C1117" s="12"/>
      <c r="D1117" s="12" t="s">
        <v>732</v>
      </c>
      <c r="E1117" s="12" t="s">
        <v>906</v>
      </c>
      <c r="F1117" s="12"/>
      <c r="G1117" s="12" t="s">
        <v>330</v>
      </c>
      <c r="H1117" s="12"/>
      <c r="I1117" s="60"/>
      <c r="J1117" s="60"/>
      <c r="K1117" s="15"/>
      <c r="L1117" s="15"/>
      <c r="M1117" s="15"/>
      <c r="N1117" s="15"/>
      <c r="O1117" s="15"/>
      <c r="P1117" s="15"/>
      <c r="R1117" s="15"/>
      <c r="S1117" s="172"/>
      <c r="T1117" s="172"/>
      <c r="U1117" s="172"/>
      <c r="V1117" s="172"/>
      <c r="W1117" s="172"/>
      <c r="X1117" s="172"/>
      <c r="Y1117" s="172"/>
      <c r="Z1117" s="172"/>
      <c r="AA1117" s="172"/>
      <c r="AB1117" s="172"/>
      <c r="AC1117" s="172"/>
      <c r="AD1117" s="172"/>
      <c r="AE1117" s="172"/>
      <c r="AF1117" s="172"/>
      <c r="AG1117" s="172"/>
      <c r="AH1117" s="172"/>
      <c r="AI1117" s="172"/>
      <c r="AJ1117" s="172"/>
      <c r="AK1117" s="172"/>
      <c r="AL1117" s="172"/>
      <c r="AM1117" s="172"/>
      <c r="AN1117" s="172"/>
      <c r="AO1117" s="172"/>
      <c r="AP1117" s="172"/>
      <c r="AQ1117" s="172"/>
      <c r="AR1117" s="172"/>
      <c r="AS1117" s="172"/>
      <c r="AT1117" s="172"/>
      <c r="AU1117" s="172"/>
      <c r="AV1117" s="172"/>
      <c r="AW1117" s="172"/>
      <c r="AX1117" s="172"/>
      <c r="AY1117" s="172"/>
      <c r="AZ1117" s="172"/>
      <c r="BA1117" s="172"/>
      <c r="BB1117" s="172"/>
      <c r="BC1117" s="172"/>
      <c r="BD1117" s="172"/>
      <c r="BE1117" s="172"/>
      <c r="BF1117" s="172"/>
      <c r="BG1117" s="172"/>
      <c r="BH1117" s="172"/>
      <c r="BI1117" s="172"/>
      <c r="BJ1117" s="172"/>
      <c r="BK1117" s="172"/>
      <c r="BL1117" s="172"/>
      <c r="BM1117" s="172"/>
      <c r="BN1117" s="172"/>
      <c r="BO1117" s="172"/>
      <c r="BP1117" s="172"/>
      <c r="BQ1117" s="172"/>
      <c r="BR1117" s="172"/>
      <c r="BS1117" s="172"/>
      <c r="BT1117" s="172"/>
      <c r="BU1117" s="172"/>
      <c r="BV1117" s="172"/>
      <c r="BW1117" s="172"/>
      <c r="BX1117" s="172"/>
      <c r="BY1117" s="172"/>
      <c r="BZ1117" s="172"/>
      <c r="CA1117" s="172"/>
      <c r="CB1117" s="172"/>
      <c r="CC1117" s="172"/>
      <c r="CD1117" s="172"/>
      <c r="CE1117" s="172"/>
      <c r="CF1117" s="172"/>
      <c r="CG1117" s="172"/>
      <c r="CH1117" s="172"/>
      <c r="CI1117" s="172"/>
      <c r="CJ1117" s="172"/>
      <c r="CK1117" s="172"/>
      <c r="CL1117" s="172"/>
    </row>
    <row r="1118" spans="2:90" x14ac:dyDescent="0.4">
      <c r="B1118" s="8" t="str">
        <f>B1089</f>
        <v>Secondary revenue driver</v>
      </c>
      <c r="C1118" s="12"/>
      <c r="D1118" s="12" t="s">
        <v>732</v>
      </c>
      <c r="E1118" s="12" t="s">
        <v>906</v>
      </c>
      <c r="F1118" s="12"/>
      <c r="G1118" s="12" t="s">
        <v>330</v>
      </c>
      <c r="H1118" s="12"/>
      <c r="I1118" s="60"/>
      <c r="J1118" s="60"/>
      <c r="K1118" s="15"/>
      <c r="L1118" s="15"/>
      <c r="M1118" s="15"/>
      <c r="N1118" s="15"/>
      <c r="O1118" s="15"/>
      <c r="P1118" s="15"/>
      <c r="R1118" s="15"/>
      <c r="S1118" s="172" t="str">
        <f t="shared" ref="S1118" si="1118">S1089</f>
        <v>S$14</v>
      </c>
      <c r="T1118" s="172" t="str">
        <f t="shared" ref="T1118:AX1118" si="1119">T1089</f>
        <v>T$14</v>
      </c>
      <c r="U1118" s="172" t="str">
        <f t="shared" si="1119"/>
        <v>U$14</v>
      </c>
      <c r="V1118" s="172" t="str">
        <f t="shared" si="1119"/>
        <v>V$14</v>
      </c>
      <c r="W1118" s="172" t="str">
        <f t="shared" si="1119"/>
        <v>W$14</v>
      </c>
      <c r="X1118" s="172" t="str">
        <f t="shared" si="1119"/>
        <v>X$14</v>
      </c>
      <c r="Y1118" s="172" t="str">
        <f t="shared" si="1119"/>
        <v>Y$14</v>
      </c>
      <c r="Z1118" s="172" t="str">
        <f t="shared" si="1119"/>
        <v>Z$14</v>
      </c>
      <c r="AA1118" s="172" t="str">
        <f t="shared" si="1119"/>
        <v>AA$14</v>
      </c>
      <c r="AB1118" s="172" t="str">
        <f t="shared" si="1119"/>
        <v>AB$14</v>
      </c>
      <c r="AC1118" s="172" t="str">
        <f t="shared" si="1119"/>
        <v>AC$14</v>
      </c>
      <c r="AD1118" s="172" t="str">
        <f t="shared" si="1119"/>
        <v>AD$14</v>
      </c>
      <c r="AE1118" s="172" t="str">
        <f t="shared" si="1119"/>
        <v>AE$14</v>
      </c>
      <c r="AF1118" s="172" t="str">
        <f t="shared" si="1119"/>
        <v>AF$14</v>
      </c>
      <c r="AG1118" s="172" t="str">
        <f t="shared" si="1119"/>
        <v>AG$14</v>
      </c>
      <c r="AH1118" s="172" t="str">
        <f t="shared" si="1119"/>
        <v>AH$14</v>
      </c>
      <c r="AI1118" s="172" t="str">
        <f t="shared" si="1119"/>
        <v>AI$14</v>
      </c>
      <c r="AJ1118" s="172" t="str">
        <f t="shared" si="1119"/>
        <v>AJ$14</v>
      </c>
      <c r="AK1118" s="172" t="str">
        <f t="shared" si="1119"/>
        <v>AK$14</v>
      </c>
      <c r="AL1118" s="172" t="str">
        <f t="shared" si="1119"/>
        <v>AL$14</v>
      </c>
      <c r="AM1118" s="172" t="str">
        <f t="shared" si="1119"/>
        <v>AM$14</v>
      </c>
      <c r="AN1118" s="172" t="str">
        <f t="shared" si="1119"/>
        <v>AN$14</v>
      </c>
      <c r="AO1118" s="172" t="str">
        <f t="shared" si="1119"/>
        <v>AO$14</v>
      </c>
      <c r="AP1118" s="172" t="str">
        <f t="shared" si="1119"/>
        <v>AP$14</v>
      </c>
      <c r="AQ1118" s="172" t="str">
        <f t="shared" si="1119"/>
        <v>AQ$14</v>
      </c>
      <c r="AR1118" s="172" t="str">
        <f t="shared" si="1119"/>
        <v>AR$14</v>
      </c>
      <c r="AS1118" s="172" t="str">
        <f t="shared" si="1119"/>
        <v>AS$14</v>
      </c>
      <c r="AT1118" s="172" t="str">
        <f t="shared" si="1119"/>
        <v>AT$14</v>
      </c>
      <c r="AU1118" s="172" t="str">
        <f t="shared" si="1119"/>
        <v>AU$14</v>
      </c>
      <c r="AV1118" s="172" t="str">
        <f t="shared" si="1119"/>
        <v>AV$14</v>
      </c>
      <c r="AW1118" s="172" t="str">
        <f t="shared" si="1119"/>
        <v>AW$14</v>
      </c>
      <c r="AX1118" s="172" t="str">
        <f t="shared" si="1119"/>
        <v>AX$14</v>
      </c>
      <c r="AY1118" s="172" t="str">
        <f t="shared" ref="AY1118:CD1118" si="1120">AY1089</f>
        <v>AY$14</v>
      </c>
      <c r="AZ1118" s="172" t="str">
        <f t="shared" si="1120"/>
        <v>AZ$14</v>
      </c>
      <c r="BA1118" s="172" t="str">
        <f t="shared" si="1120"/>
        <v>BA$14</v>
      </c>
      <c r="BB1118" s="172" t="str">
        <f t="shared" si="1120"/>
        <v>BB$14</v>
      </c>
      <c r="BC1118" s="172" t="str">
        <f t="shared" si="1120"/>
        <v>BC$14</v>
      </c>
      <c r="BD1118" s="172" t="str">
        <f t="shared" si="1120"/>
        <v>BD$14</v>
      </c>
      <c r="BE1118" s="172" t="str">
        <f t="shared" si="1120"/>
        <v>BE$14</v>
      </c>
      <c r="BF1118" s="172" t="str">
        <f t="shared" si="1120"/>
        <v>BF$14</v>
      </c>
      <c r="BG1118" s="172" t="str">
        <f t="shared" si="1120"/>
        <v>BG$14</v>
      </c>
      <c r="BH1118" s="172" t="str">
        <f t="shared" si="1120"/>
        <v>BH$14</v>
      </c>
      <c r="BI1118" s="172" t="str">
        <f t="shared" si="1120"/>
        <v>BI$14</v>
      </c>
      <c r="BJ1118" s="172" t="str">
        <f t="shared" si="1120"/>
        <v>BJ$14</v>
      </c>
      <c r="BK1118" s="172" t="str">
        <f t="shared" si="1120"/>
        <v>BK$14</v>
      </c>
      <c r="BL1118" s="172" t="str">
        <f t="shared" si="1120"/>
        <v>BL$14</v>
      </c>
      <c r="BM1118" s="172" t="str">
        <f t="shared" si="1120"/>
        <v>BM$14</v>
      </c>
      <c r="BN1118" s="172" t="str">
        <f t="shared" si="1120"/>
        <v>BN$14</v>
      </c>
      <c r="BO1118" s="172" t="str">
        <f t="shared" si="1120"/>
        <v>BO$14</v>
      </c>
      <c r="BP1118" s="172" t="str">
        <f t="shared" si="1120"/>
        <v>BP$14</v>
      </c>
      <c r="BQ1118" s="172" t="str">
        <f t="shared" si="1120"/>
        <v>BQ$14</v>
      </c>
      <c r="BR1118" s="172" t="str">
        <f t="shared" si="1120"/>
        <v>BR$14</v>
      </c>
      <c r="BS1118" s="172" t="str">
        <f t="shared" si="1120"/>
        <v>BS$14</v>
      </c>
      <c r="BT1118" s="172" t="str">
        <f t="shared" si="1120"/>
        <v>BT$14</v>
      </c>
      <c r="BU1118" s="172" t="str">
        <f t="shared" si="1120"/>
        <v>BU$14</v>
      </c>
      <c r="BV1118" s="172" t="str">
        <f t="shared" si="1120"/>
        <v>BV$14</v>
      </c>
      <c r="BW1118" s="172" t="str">
        <f t="shared" si="1120"/>
        <v>BW$14</v>
      </c>
      <c r="BX1118" s="172" t="str">
        <f t="shared" si="1120"/>
        <v>BX$14</v>
      </c>
      <c r="BY1118" s="172" t="str">
        <f t="shared" si="1120"/>
        <v>BY$14</v>
      </c>
      <c r="BZ1118" s="172" t="str">
        <f t="shared" si="1120"/>
        <v>BZ$14</v>
      </c>
      <c r="CA1118" s="172" t="str">
        <f t="shared" si="1120"/>
        <v>CA$14</v>
      </c>
      <c r="CB1118" s="172" t="str">
        <f t="shared" si="1120"/>
        <v>CB$14</v>
      </c>
      <c r="CC1118" s="172" t="str">
        <f t="shared" si="1120"/>
        <v>CC$14</v>
      </c>
      <c r="CD1118" s="172" t="str">
        <f t="shared" si="1120"/>
        <v>CD$14</v>
      </c>
      <c r="CE1118" s="172" t="str">
        <f t="shared" ref="CE1118:CK1118" si="1121">CE1089</f>
        <v>CE$14</v>
      </c>
      <c r="CF1118" s="172" t="str">
        <f t="shared" si="1121"/>
        <v>CF$14</v>
      </c>
      <c r="CG1118" s="172" t="str">
        <f t="shared" si="1121"/>
        <v>CG$14</v>
      </c>
      <c r="CH1118" s="172" t="str">
        <f t="shared" si="1121"/>
        <v>CH$14</v>
      </c>
      <c r="CI1118" s="172" t="str">
        <f t="shared" si="1121"/>
        <v>CI$14</v>
      </c>
      <c r="CJ1118" s="172" t="str">
        <f t="shared" si="1121"/>
        <v>CJ$14</v>
      </c>
      <c r="CK1118" s="172" t="str">
        <f t="shared" si="1121"/>
        <v>CK$14</v>
      </c>
      <c r="CL1118" s="172" t="str">
        <f t="shared" ref="CL1118" si="1122">CL1089</f>
        <v>CL$14</v>
      </c>
    </row>
    <row r="1119" spans="2:90" x14ac:dyDescent="0.4">
      <c r="B1119" s="8" t="str">
        <f>B1090</f>
        <v>Secondary volume driver</v>
      </c>
      <c r="C1119" s="12"/>
      <c r="D1119" s="12" t="s">
        <v>732</v>
      </c>
      <c r="E1119" s="12" t="s">
        <v>906</v>
      </c>
      <c r="F1119" s="12"/>
      <c r="G1119" s="12" t="s">
        <v>330</v>
      </c>
      <c r="H1119" s="12"/>
      <c r="I1119" s="60"/>
      <c r="J1119" s="60"/>
      <c r="K1119" s="15"/>
      <c r="L1119" s="15"/>
      <c r="M1119" s="15"/>
      <c r="N1119" s="15"/>
      <c r="O1119" s="15"/>
      <c r="P1119" s="15"/>
      <c r="R1119" s="15"/>
      <c r="S1119" s="172" t="str">
        <f t="shared" ref="S1119" si="1123">S1090</f>
        <v>S$15</v>
      </c>
      <c r="T1119" s="172" t="str">
        <f t="shared" ref="T1119:AX1119" si="1124">T1090</f>
        <v>T$15</v>
      </c>
      <c r="U1119" s="172" t="str">
        <f t="shared" si="1124"/>
        <v>U$15</v>
      </c>
      <c r="V1119" s="172" t="str">
        <f t="shared" si="1124"/>
        <v>V$15</v>
      </c>
      <c r="W1119" s="172" t="str">
        <f t="shared" si="1124"/>
        <v>W$15</v>
      </c>
      <c r="X1119" s="172" t="str">
        <f t="shared" si="1124"/>
        <v>X$15</v>
      </c>
      <c r="Y1119" s="172" t="str">
        <f t="shared" si="1124"/>
        <v>Y$15</v>
      </c>
      <c r="Z1119" s="172" t="str">
        <f t="shared" si="1124"/>
        <v>Z$15</v>
      </c>
      <c r="AA1119" s="172" t="str">
        <f t="shared" si="1124"/>
        <v>AA$15</v>
      </c>
      <c r="AB1119" s="172" t="str">
        <f t="shared" si="1124"/>
        <v>AB$15</v>
      </c>
      <c r="AC1119" s="172" t="str">
        <f t="shared" si="1124"/>
        <v>AC$15</v>
      </c>
      <c r="AD1119" s="172" t="str">
        <f t="shared" si="1124"/>
        <v>AD$15</v>
      </c>
      <c r="AE1119" s="172" t="str">
        <f t="shared" si="1124"/>
        <v>AE$15</v>
      </c>
      <c r="AF1119" s="172" t="str">
        <f t="shared" si="1124"/>
        <v>AF$15</v>
      </c>
      <c r="AG1119" s="172" t="str">
        <f t="shared" si="1124"/>
        <v>AG$15</v>
      </c>
      <c r="AH1119" s="172" t="str">
        <f t="shared" si="1124"/>
        <v>AH$15</v>
      </c>
      <c r="AI1119" s="172" t="str">
        <f t="shared" si="1124"/>
        <v>AI$15</v>
      </c>
      <c r="AJ1119" s="172" t="str">
        <f t="shared" si="1124"/>
        <v>AJ$15</v>
      </c>
      <c r="AK1119" s="172" t="str">
        <f t="shared" si="1124"/>
        <v>AK$15</v>
      </c>
      <c r="AL1119" s="172" t="str">
        <f t="shared" si="1124"/>
        <v>AL$15</v>
      </c>
      <c r="AM1119" s="172" t="str">
        <f t="shared" si="1124"/>
        <v>AM$15</v>
      </c>
      <c r="AN1119" s="172" t="str">
        <f t="shared" si="1124"/>
        <v>AN$15</v>
      </c>
      <c r="AO1119" s="172" t="str">
        <f t="shared" si="1124"/>
        <v>AO$15</v>
      </c>
      <c r="AP1119" s="172" t="str">
        <f t="shared" si="1124"/>
        <v>AP$15</v>
      </c>
      <c r="AQ1119" s="172" t="str">
        <f t="shared" si="1124"/>
        <v>AQ$15</v>
      </c>
      <c r="AR1119" s="172" t="str">
        <f t="shared" si="1124"/>
        <v>AR$15</v>
      </c>
      <c r="AS1119" s="172" t="str">
        <f t="shared" si="1124"/>
        <v>AS$15</v>
      </c>
      <c r="AT1119" s="172" t="str">
        <f t="shared" si="1124"/>
        <v>AT$15</v>
      </c>
      <c r="AU1119" s="172" t="str">
        <f t="shared" si="1124"/>
        <v>AU$15</v>
      </c>
      <c r="AV1119" s="172" t="str">
        <f t="shared" si="1124"/>
        <v>AV$15</v>
      </c>
      <c r="AW1119" s="172" t="str">
        <f t="shared" si="1124"/>
        <v>AW$15</v>
      </c>
      <c r="AX1119" s="172" t="str">
        <f t="shared" si="1124"/>
        <v>AX$15</v>
      </c>
      <c r="AY1119" s="172" t="str">
        <f t="shared" ref="AY1119:CD1119" si="1125">AY1090</f>
        <v>AY$15</v>
      </c>
      <c r="AZ1119" s="172" t="str">
        <f t="shared" si="1125"/>
        <v>AZ$15</v>
      </c>
      <c r="BA1119" s="172" t="str">
        <f t="shared" si="1125"/>
        <v>BA$15</v>
      </c>
      <c r="BB1119" s="172" t="str">
        <f t="shared" si="1125"/>
        <v>BB$15</v>
      </c>
      <c r="BC1119" s="172" t="str">
        <f t="shared" si="1125"/>
        <v>BC$15</v>
      </c>
      <c r="BD1119" s="172" t="str">
        <f t="shared" si="1125"/>
        <v>BD$15</v>
      </c>
      <c r="BE1119" s="172" t="str">
        <f t="shared" si="1125"/>
        <v>BE$15</v>
      </c>
      <c r="BF1119" s="172" t="str">
        <f t="shared" si="1125"/>
        <v>BF$15</v>
      </c>
      <c r="BG1119" s="172" t="str">
        <f t="shared" si="1125"/>
        <v>BG$15</v>
      </c>
      <c r="BH1119" s="172" t="str">
        <f t="shared" si="1125"/>
        <v>BH$15</v>
      </c>
      <c r="BI1119" s="172" t="str">
        <f t="shared" si="1125"/>
        <v>BI$15</v>
      </c>
      <c r="BJ1119" s="172" t="str">
        <f t="shared" si="1125"/>
        <v>BJ$15</v>
      </c>
      <c r="BK1119" s="172" t="str">
        <f t="shared" si="1125"/>
        <v>BK$15</v>
      </c>
      <c r="BL1119" s="172" t="str">
        <f t="shared" si="1125"/>
        <v>BL$15</v>
      </c>
      <c r="BM1119" s="172" t="str">
        <f t="shared" si="1125"/>
        <v>BM$15</v>
      </c>
      <c r="BN1119" s="172" t="str">
        <f t="shared" si="1125"/>
        <v>BN$15</v>
      </c>
      <c r="BO1119" s="172" t="str">
        <f t="shared" si="1125"/>
        <v>BO$15</v>
      </c>
      <c r="BP1119" s="172" t="str">
        <f t="shared" si="1125"/>
        <v>BP$15</v>
      </c>
      <c r="BQ1119" s="172" t="str">
        <f t="shared" si="1125"/>
        <v>BQ$15</v>
      </c>
      <c r="BR1119" s="172" t="str">
        <f t="shared" si="1125"/>
        <v>BR$15</v>
      </c>
      <c r="BS1119" s="172" t="str">
        <f t="shared" si="1125"/>
        <v>BS$15</v>
      </c>
      <c r="BT1119" s="172" t="str">
        <f t="shared" si="1125"/>
        <v>BT$15</v>
      </c>
      <c r="BU1119" s="172" t="str">
        <f t="shared" si="1125"/>
        <v>BU$15</v>
      </c>
      <c r="BV1119" s="172" t="str">
        <f t="shared" si="1125"/>
        <v>BV$15</v>
      </c>
      <c r="BW1119" s="172" t="str">
        <f t="shared" si="1125"/>
        <v>BW$15</v>
      </c>
      <c r="BX1119" s="172" t="str">
        <f t="shared" si="1125"/>
        <v>BX$15</v>
      </c>
      <c r="BY1119" s="172" t="str">
        <f t="shared" si="1125"/>
        <v>BY$15</v>
      </c>
      <c r="BZ1119" s="172" t="str">
        <f t="shared" si="1125"/>
        <v>BZ$15</v>
      </c>
      <c r="CA1119" s="172" t="str">
        <f t="shared" si="1125"/>
        <v>CA$15</v>
      </c>
      <c r="CB1119" s="172" t="str">
        <f t="shared" si="1125"/>
        <v>CB$15</v>
      </c>
      <c r="CC1119" s="172" t="str">
        <f t="shared" si="1125"/>
        <v>CC$15</v>
      </c>
      <c r="CD1119" s="172" t="str">
        <f t="shared" si="1125"/>
        <v>CD$15</v>
      </c>
      <c r="CE1119" s="172" t="str">
        <f t="shared" ref="CE1119:CK1119" si="1126">CE1090</f>
        <v>CE$15</v>
      </c>
      <c r="CF1119" s="172" t="str">
        <f t="shared" si="1126"/>
        <v>CF$15</v>
      </c>
      <c r="CG1119" s="172" t="str">
        <f t="shared" si="1126"/>
        <v>CG$15</v>
      </c>
      <c r="CH1119" s="172" t="str">
        <f t="shared" si="1126"/>
        <v>CH$15</v>
      </c>
      <c r="CI1119" s="172" t="str">
        <f t="shared" si="1126"/>
        <v>CI$15</v>
      </c>
      <c r="CJ1119" s="172" t="str">
        <f t="shared" si="1126"/>
        <v>CJ$15</v>
      </c>
      <c r="CK1119" s="172" t="str">
        <f t="shared" si="1126"/>
        <v>CK$15</v>
      </c>
      <c r="CL1119" s="172" t="str">
        <f t="shared" ref="CL1119" si="1127">CL1090</f>
        <v>CL$15</v>
      </c>
    </row>
    <row r="1120" spans="2:90" x14ac:dyDescent="0.4">
      <c r="C1120" s="12"/>
      <c r="D1120" s="12"/>
      <c r="E1120" s="12" t="s">
        <v>906</v>
      </c>
      <c r="F1120" s="12"/>
      <c r="G1120" s="12"/>
      <c r="H1120" s="12"/>
      <c r="I1120" s="60"/>
      <c r="J1120" s="60"/>
      <c r="K1120" s="15"/>
      <c r="L1120" s="15"/>
      <c r="M1120" s="15"/>
      <c r="N1120" s="15"/>
      <c r="O1120" s="15"/>
      <c r="P1120" s="15"/>
      <c r="R1120" s="15"/>
      <c r="S1120" s="172"/>
      <c r="T1120" s="172"/>
      <c r="U1120" s="172"/>
      <c r="V1120" s="172"/>
      <c r="W1120" s="172"/>
      <c r="X1120" s="172"/>
      <c r="Y1120" s="172"/>
      <c r="Z1120" s="172"/>
      <c r="AA1120" s="172"/>
      <c r="AB1120" s="172"/>
      <c r="AC1120" s="172"/>
      <c r="AD1120" s="172"/>
      <c r="AE1120" s="172"/>
      <c r="AF1120" s="172"/>
      <c r="AG1120" s="172"/>
      <c r="AH1120" s="172"/>
      <c r="AI1120" s="172"/>
      <c r="AJ1120" s="172"/>
      <c r="AK1120" s="172"/>
      <c r="AL1120" s="172"/>
      <c r="AM1120" s="172"/>
      <c r="AN1120" s="172"/>
      <c r="AO1120" s="172"/>
      <c r="AP1120" s="172"/>
      <c r="AQ1120" s="172"/>
      <c r="AR1120" s="172"/>
      <c r="AS1120" s="172"/>
      <c r="AT1120" s="172"/>
      <c r="AU1120" s="172"/>
      <c r="AV1120" s="172"/>
      <c r="AW1120" s="172"/>
      <c r="AX1120" s="172"/>
      <c r="AY1120" s="172"/>
      <c r="AZ1120" s="172"/>
      <c r="BA1120" s="172"/>
      <c r="BB1120" s="172"/>
      <c r="BC1120" s="172"/>
      <c r="BD1120" s="172"/>
      <c r="BE1120" s="172"/>
      <c r="BF1120" s="172"/>
      <c r="BG1120" s="172"/>
      <c r="BH1120" s="172"/>
      <c r="BI1120" s="172"/>
      <c r="BJ1120" s="172"/>
      <c r="BK1120" s="172"/>
      <c r="BL1120" s="172"/>
      <c r="BM1120" s="172"/>
      <c r="BN1120" s="172"/>
      <c r="BO1120" s="172"/>
      <c r="BP1120" s="172"/>
      <c r="BQ1120" s="172"/>
      <c r="BR1120" s="172"/>
      <c r="BS1120" s="172"/>
      <c r="BT1120" s="172"/>
      <c r="BU1120" s="172"/>
      <c r="BV1120" s="172"/>
      <c r="BW1120" s="172"/>
      <c r="BX1120" s="172"/>
      <c r="BY1120" s="172"/>
      <c r="BZ1120" s="172"/>
      <c r="CA1120" s="172"/>
      <c r="CB1120" s="172"/>
      <c r="CC1120" s="172"/>
      <c r="CD1120" s="172"/>
      <c r="CE1120" s="172"/>
      <c r="CF1120" s="172"/>
      <c r="CG1120" s="172"/>
      <c r="CH1120" s="172"/>
      <c r="CI1120" s="172"/>
      <c r="CJ1120" s="172"/>
      <c r="CK1120" s="172"/>
      <c r="CL1120" s="172"/>
    </row>
    <row r="1121" spans="2:90" x14ac:dyDescent="0.4">
      <c r="C1121" s="12"/>
      <c r="D1121" s="12"/>
      <c r="E1121" s="12" t="s">
        <v>906</v>
      </c>
      <c r="F1121" s="12"/>
      <c r="G1121" s="12"/>
      <c r="H1121" s="12"/>
      <c r="I1121" s="60"/>
      <c r="J1121" s="60"/>
      <c r="K1121" s="15"/>
      <c r="L1121" s="15"/>
      <c r="M1121" s="15"/>
      <c r="N1121" s="15"/>
      <c r="O1121" s="15"/>
      <c r="P1121" s="15"/>
      <c r="R1121" s="15"/>
      <c r="S1121" s="172"/>
      <c r="T1121" s="172"/>
      <c r="U1121" s="172"/>
      <c r="V1121" s="172"/>
      <c r="W1121" s="172"/>
      <c r="X1121" s="172"/>
      <c r="Y1121" s="172"/>
      <c r="Z1121" s="172"/>
      <c r="AA1121" s="172"/>
      <c r="AB1121" s="172"/>
      <c r="AC1121" s="172"/>
      <c r="AD1121" s="172"/>
      <c r="AE1121" s="172"/>
      <c r="AF1121" s="172"/>
      <c r="AG1121" s="172"/>
      <c r="AH1121" s="172"/>
      <c r="AI1121" s="172"/>
      <c r="AJ1121" s="172"/>
      <c r="AK1121" s="172"/>
      <c r="AL1121" s="172"/>
      <c r="AM1121" s="172"/>
      <c r="AN1121" s="172"/>
      <c r="AO1121" s="172"/>
      <c r="AP1121" s="172"/>
      <c r="AQ1121" s="172"/>
      <c r="AR1121" s="172"/>
      <c r="AS1121" s="172"/>
      <c r="AT1121" s="172"/>
      <c r="AU1121" s="172"/>
      <c r="AV1121" s="172"/>
      <c r="AW1121" s="172"/>
      <c r="AX1121" s="172"/>
      <c r="AY1121" s="172"/>
      <c r="AZ1121" s="172"/>
      <c r="BA1121" s="172"/>
      <c r="BB1121" s="172"/>
      <c r="BC1121" s="172"/>
      <c r="BD1121" s="172"/>
      <c r="BE1121" s="172"/>
      <c r="BF1121" s="172"/>
      <c r="BG1121" s="172"/>
      <c r="BH1121" s="172"/>
      <c r="BI1121" s="172"/>
      <c r="BJ1121" s="172"/>
      <c r="BK1121" s="172"/>
      <c r="BL1121" s="172"/>
      <c r="BM1121" s="172"/>
      <c r="BN1121" s="172"/>
      <c r="BO1121" s="172"/>
      <c r="BP1121" s="172"/>
      <c r="BQ1121" s="172"/>
      <c r="BR1121" s="172"/>
      <c r="BS1121" s="172"/>
      <c r="BT1121" s="172"/>
      <c r="BU1121" s="172"/>
      <c r="BV1121" s="172"/>
      <c r="BW1121" s="172"/>
      <c r="BX1121" s="172"/>
      <c r="BY1121" s="172"/>
      <c r="BZ1121" s="172"/>
      <c r="CA1121" s="172"/>
      <c r="CB1121" s="172"/>
      <c r="CC1121" s="172"/>
      <c r="CD1121" s="172"/>
      <c r="CE1121" s="172"/>
      <c r="CF1121" s="172"/>
      <c r="CG1121" s="172"/>
      <c r="CH1121" s="172"/>
      <c r="CI1121" s="172"/>
      <c r="CJ1121" s="172"/>
      <c r="CK1121" s="172"/>
      <c r="CL1121" s="172"/>
    </row>
    <row r="1122" spans="2:90" x14ac:dyDescent="0.4">
      <c r="C1122" s="12"/>
      <c r="D1122" s="12"/>
      <c r="E1122" s="12" t="s">
        <v>906</v>
      </c>
      <c r="F1122" s="12"/>
      <c r="G1122" s="12"/>
      <c r="H1122" s="12"/>
      <c r="I1122" s="60"/>
      <c r="J1122" s="60"/>
      <c r="K1122" s="15"/>
      <c r="L1122" s="15"/>
      <c r="M1122" s="15"/>
      <c r="N1122" s="15"/>
      <c r="O1122" s="15"/>
      <c r="P1122" s="15"/>
      <c r="R1122" s="15"/>
      <c r="S1122" s="172"/>
      <c r="T1122" s="172"/>
      <c r="U1122" s="172"/>
      <c r="V1122" s="172"/>
      <c r="W1122" s="172"/>
      <c r="X1122" s="172"/>
      <c r="Y1122" s="172"/>
      <c r="Z1122" s="172"/>
      <c r="AA1122" s="172"/>
      <c r="AB1122" s="172"/>
      <c r="AC1122" s="172"/>
      <c r="AD1122" s="172"/>
      <c r="AE1122" s="172"/>
      <c r="AF1122" s="172"/>
      <c r="AG1122" s="172"/>
      <c r="AH1122" s="172"/>
      <c r="AI1122" s="172"/>
      <c r="AJ1122" s="172"/>
      <c r="AK1122" s="172"/>
      <c r="AL1122" s="172"/>
      <c r="AM1122" s="172"/>
      <c r="AN1122" s="172"/>
      <c r="AO1122" s="172"/>
      <c r="AP1122" s="172"/>
      <c r="AQ1122" s="172"/>
      <c r="AR1122" s="172"/>
      <c r="AS1122" s="172"/>
      <c r="AT1122" s="172"/>
      <c r="AU1122" s="172"/>
      <c r="AV1122" s="172"/>
      <c r="AW1122" s="172"/>
      <c r="AX1122" s="172"/>
      <c r="AY1122" s="172"/>
      <c r="AZ1122" s="172"/>
      <c r="BA1122" s="172"/>
      <c r="BB1122" s="172"/>
      <c r="BC1122" s="172"/>
      <c r="BD1122" s="172"/>
      <c r="BE1122" s="172"/>
      <c r="BF1122" s="172"/>
      <c r="BG1122" s="172"/>
      <c r="BH1122" s="172"/>
      <c r="BI1122" s="172"/>
      <c r="BJ1122" s="172"/>
      <c r="BK1122" s="172"/>
      <c r="BL1122" s="172"/>
      <c r="BM1122" s="172"/>
      <c r="BN1122" s="172"/>
      <c r="BO1122" s="172"/>
      <c r="BP1122" s="172"/>
      <c r="BQ1122" s="172"/>
      <c r="BR1122" s="172"/>
      <c r="BS1122" s="172"/>
      <c r="BT1122" s="172"/>
      <c r="BU1122" s="172"/>
      <c r="BV1122" s="172"/>
      <c r="BW1122" s="172"/>
      <c r="BX1122" s="172"/>
      <c r="BY1122" s="172"/>
      <c r="BZ1122" s="172"/>
      <c r="CA1122" s="172"/>
      <c r="CB1122" s="172"/>
      <c r="CC1122" s="172"/>
      <c r="CD1122" s="172"/>
      <c r="CE1122" s="172"/>
      <c r="CF1122" s="172"/>
      <c r="CG1122" s="172"/>
      <c r="CH1122" s="172"/>
      <c r="CI1122" s="172"/>
      <c r="CJ1122" s="172"/>
      <c r="CK1122" s="172"/>
      <c r="CL1122" s="172"/>
    </row>
    <row r="1123" spans="2:90" x14ac:dyDescent="0.4">
      <c r="B1123" s="168" t="s">
        <v>487</v>
      </c>
      <c r="C1123" s="167"/>
      <c r="D1123" s="167"/>
      <c r="E1123" s="167" t="s">
        <v>906</v>
      </c>
      <c r="F1123" s="167"/>
      <c r="G1123" s="167"/>
      <c r="H1123" s="167"/>
      <c r="I1123" s="169"/>
      <c r="J1123" s="169"/>
      <c r="K1123" s="190"/>
      <c r="L1123" s="190"/>
      <c r="M1123" s="190"/>
      <c r="N1123" s="190"/>
      <c r="O1123" s="190"/>
      <c r="P1123" s="190"/>
      <c r="R1123" s="191"/>
      <c r="S1123" s="167"/>
      <c r="T1123" s="167"/>
      <c r="U1123" s="167"/>
      <c r="V1123" s="167"/>
      <c r="W1123" s="167"/>
      <c r="X1123" s="167"/>
      <c r="Y1123" s="167"/>
      <c r="Z1123" s="167"/>
      <c r="AA1123" s="167"/>
      <c r="AB1123" s="167"/>
      <c r="AC1123" s="167"/>
      <c r="AD1123" s="167"/>
      <c r="AE1123" s="167"/>
      <c r="AF1123" s="167"/>
      <c r="AG1123" s="167"/>
      <c r="AH1123" s="167"/>
      <c r="AI1123" s="167"/>
      <c r="AJ1123" s="167"/>
      <c r="AK1123" s="167"/>
      <c r="AL1123" s="167"/>
      <c r="AM1123" s="167"/>
      <c r="AN1123" s="167"/>
      <c r="AO1123" s="167"/>
      <c r="AP1123" s="167"/>
      <c r="AQ1123" s="167"/>
      <c r="AR1123" s="167"/>
      <c r="AS1123" s="167"/>
      <c r="AT1123" s="167"/>
      <c r="AU1123" s="167"/>
      <c r="AV1123" s="167"/>
      <c r="AW1123" s="167"/>
      <c r="AX1123" s="167"/>
      <c r="AY1123" s="167"/>
      <c r="AZ1123" s="167"/>
      <c r="BA1123" s="167"/>
      <c r="BB1123" s="167"/>
      <c r="BC1123" s="167"/>
      <c r="BD1123" s="167"/>
      <c r="BE1123" s="167"/>
      <c r="BF1123" s="167"/>
      <c r="BG1123" s="167"/>
      <c r="BH1123" s="167"/>
      <c r="BI1123" s="167"/>
      <c r="BJ1123" s="167"/>
      <c r="BK1123" s="167"/>
      <c r="BL1123" s="167"/>
      <c r="BM1123" s="167"/>
      <c r="BN1123" s="167"/>
      <c r="BO1123" s="167"/>
      <c r="BP1123" s="167"/>
      <c r="BQ1123" s="167"/>
      <c r="BR1123" s="167"/>
      <c r="BS1123" s="167"/>
      <c r="BT1123" s="167"/>
      <c r="BU1123" s="167"/>
      <c r="BV1123" s="167"/>
      <c r="BW1123" s="167"/>
      <c r="BX1123" s="167"/>
      <c r="BY1123" s="167"/>
      <c r="BZ1123" s="167"/>
      <c r="CA1123" s="167"/>
      <c r="CB1123" s="167"/>
      <c r="CC1123" s="167"/>
      <c r="CD1123" s="167"/>
      <c r="CE1123" s="167"/>
      <c r="CF1123" s="167"/>
      <c r="CG1123" s="167"/>
      <c r="CH1123" s="167"/>
      <c r="CI1123" s="167"/>
      <c r="CJ1123" s="167"/>
      <c r="CK1123" s="167"/>
      <c r="CL1123" s="167"/>
    </row>
    <row r="1124" spans="2:90" x14ac:dyDescent="0.4">
      <c r="B1124" s="168" t="s">
        <v>489</v>
      </c>
      <c r="C1124" s="167"/>
      <c r="D1124" s="167"/>
      <c r="E1124" s="167" t="s">
        <v>906</v>
      </c>
      <c r="F1124" s="167"/>
      <c r="G1124" s="167"/>
      <c r="H1124" s="167"/>
      <c r="I1124" s="169"/>
      <c r="J1124" s="169"/>
      <c r="K1124" s="190"/>
      <c r="L1124" s="190"/>
      <c r="M1124" s="190"/>
      <c r="N1124" s="190"/>
      <c r="O1124" s="190"/>
      <c r="P1124" s="190"/>
      <c r="R1124" s="191"/>
      <c r="S1124" s="167"/>
      <c r="T1124" s="167"/>
      <c r="U1124" s="167"/>
      <c r="V1124" s="167"/>
      <c r="W1124" s="167"/>
      <c r="X1124" s="167"/>
      <c r="Y1124" s="167"/>
      <c r="Z1124" s="167"/>
      <c r="AA1124" s="167"/>
      <c r="AB1124" s="167"/>
      <c r="AC1124" s="167"/>
      <c r="AD1124" s="167"/>
      <c r="AE1124" s="167"/>
      <c r="AF1124" s="167"/>
      <c r="AG1124" s="167"/>
      <c r="AH1124" s="167"/>
      <c r="AI1124" s="167"/>
      <c r="AJ1124" s="167"/>
      <c r="AK1124" s="167"/>
      <c r="AL1124" s="167"/>
      <c r="AM1124" s="167"/>
      <c r="AN1124" s="167"/>
      <c r="AO1124" s="167"/>
      <c r="AP1124" s="167"/>
      <c r="AQ1124" s="167"/>
      <c r="AR1124" s="167"/>
      <c r="AS1124" s="167"/>
      <c r="AT1124" s="167"/>
      <c r="AU1124" s="167"/>
      <c r="AV1124" s="167"/>
      <c r="AW1124" s="167"/>
      <c r="AX1124" s="167"/>
      <c r="AY1124" s="167"/>
      <c r="AZ1124" s="167"/>
      <c r="BA1124" s="167"/>
      <c r="BB1124" s="167"/>
      <c r="BC1124" s="167"/>
      <c r="BD1124" s="167"/>
      <c r="BE1124" s="167"/>
      <c r="BF1124" s="167"/>
      <c r="BG1124" s="167"/>
      <c r="BH1124" s="167"/>
      <c r="BI1124" s="167"/>
      <c r="BJ1124" s="167"/>
      <c r="BK1124" s="167"/>
      <c r="BL1124" s="167"/>
      <c r="BM1124" s="167"/>
      <c r="BN1124" s="167"/>
      <c r="BO1124" s="167"/>
      <c r="BP1124" s="167"/>
      <c r="BQ1124" s="167"/>
      <c r="BR1124" s="167"/>
      <c r="BS1124" s="167"/>
      <c r="BT1124" s="167"/>
      <c r="BU1124" s="167"/>
      <c r="BV1124" s="167"/>
      <c r="BW1124" s="167"/>
      <c r="BX1124" s="167"/>
      <c r="BY1124" s="167"/>
      <c r="BZ1124" s="167"/>
      <c r="CA1124" s="167"/>
      <c r="CB1124" s="167"/>
      <c r="CC1124" s="167"/>
      <c r="CD1124" s="167"/>
      <c r="CE1124" s="167"/>
      <c r="CF1124" s="167"/>
      <c r="CG1124" s="167"/>
      <c r="CH1124" s="167"/>
      <c r="CI1124" s="167"/>
      <c r="CJ1124" s="167"/>
      <c r="CK1124" s="167"/>
      <c r="CL1124" s="167"/>
    </row>
    <row r="1125" spans="2:90" x14ac:dyDescent="0.4">
      <c r="B1125" s="168" t="s">
        <v>459</v>
      </c>
      <c r="C1125" s="167"/>
      <c r="D1125" s="167"/>
      <c r="E1125" s="167" t="s">
        <v>906</v>
      </c>
      <c r="F1125" s="167"/>
      <c r="G1125" s="167"/>
      <c r="H1125" s="167"/>
      <c r="I1125" s="169"/>
      <c r="J1125" s="169"/>
      <c r="K1125" s="190"/>
      <c r="L1125" s="190"/>
      <c r="M1125" s="190"/>
      <c r="N1125" s="190"/>
      <c r="O1125" s="190"/>
      <c r="P1125" s="190"/>
      <c r="R1125" s="191"/>
      <c r="S1125" s="192" t="str">
        <f t="shared" ref="S1125:AX1125" si="1128">S$16</f>
        <v>S$12</v>
      </c>
      <c r="T1125" s="192" t="str">
        <f t="shared" si="1128"/>
        <v>T$12</v>
      </c>
      <c r="U1125" s="192" t="str">
        <f t="shared" si="1128"/>
        <v>U$12</v>
      </c>
      <c r="V1125" s="192" t="str">
        <f t="shared" si="1128"/>
        <v>V$12</v>
      </c>
      <c r="W1125" s="192" t="str">
        <f t="shared" si="1128"/>
        <v>W$12</v>
      </c>
      <c r="X1125" s="192" t="str">
        <f t="shared" si="1128"/>
        <v>X$12</v>
      </c>
      <c r="Y1125" s="192" t="str">
        <f t="shared" si="1128"/>
        <v>Y$12</v>
      </c>
      <c r="Z1125" s="192" t="str">
        <f t="shared" si="1128"/>
        <v>Z$12</v>
      </c>
      <c r="AA1125" s="192" t="str">
        <f t="shared" si="1128"/>
        <v>AA$12</v>
      </c>
      <c r="AB1125" s="192" t="str">
        <f t="shared" si="1128"/>
        <v>AB$12</v>
      </c>
      <c r="AC1125" s="192" t="str">
        <f t="shared" si="1128"/>
        <v>AC$12</v>
      </c>
      <c r="AD1125" s="192" t="str">
        <f t="shared" si="1128"/>
        <v>AD$12</v>
      </c>
      <c r="AE1125" s="192" t="str">
        <f t="shared" si="1128"/>
        <v>AE$12</v>
      </c>
      <c r="AF1125" s="192" t="str">
        <f t="shared" si="1128"/>
        <v>AF$12</v>
      </c>
      <c r="AG1125" s="192" t="str">
        <f t="shared" si="1128"/>
        <v>AG$12</v>
      </c>
      <c r="AH1125" s="192" t="str">
        <f t="shared" si="1128"/>
        <v>AH$12</v>
      </c>
      <c r="AI1125" s="192" t="str">
        <f t="shared" si="1128"/>
        <v>AI$12</v>
      </c>
      <c r="AJ1125" s="192" t="str">
        <f t="shared" si="1128"/>
        <v>AJ$12</v>
      </c>
      <c r="AK1125" s="192" t="str">
        <f t="shared" si="1128"/>
        <v>AK$12</v>
      </c>
      <c r="AL1125" s="192" t="str">
        <f t="shared" si="1128"/>
        <v>AL$12</v>
      </c>
      <c r="AM1125" s="192" t="str">
        <f t="shared" si="1128"/>
        <v>AM$12</v>
      </c>
      <c r="AN1125" s="192" t="str">
        <f t="shared" si="1128"/>
        <v>AN$12</v>
      </c>
      <c r="AO1125" s="192" t="str">
        <f t="shared" si="1128"/>
        <v>AO$12</v>
      </c>
      <c r="AP1125" s="192" t="str">
        <f t="shared" si="1128"/>
        <v>AP$12</v>
      </c>
      <c r="AQ1125" s="192" t="str">
        <f t="shared" si="1128"/>
        <v>AQ$12</v>
      </c>
      <c r="AR1125" s="192" t="str">
        <f t="shared" si="1128"/>
        <v>AR$12</v>
      </c>
      <c r="AS1125" s="192" t="str">
        <f t="shared" si="1128"/>
        <v>AS$12</v>
      </c>
      <c r="AT1125" s="192" t="str">
        <f t="shared" si="1128"/>
        <v>AT$12</v>
      </c>
      <c r="AU1125" s="192" t="str">
        <f t="shared" si="1128"/>
        <v>AU$12</v>
      </c>
      <c r="AV1125" s="192" t="str">
        <f t="shared" si="1128"/>
        <v>AV$12</v>
      </c>
      <c r="AW1125" s="192" t="str">
        <f t="shared" si="1128"/>
        <v>AW$12</v>
      </c>
      <c r="AX1125" s="192" t="str">
        <f t="shared" si="1128"/>
        <v>AX$12</v>
      </c>
      <c r="AY1125" s="192" t="str">
        <f t="shared" ref="AY1125:CD1125" si="1129">AY$16</f>
        <v>AY$12</v>
      </c>
      <c r="AZ1125" s="192" t="str">
        <f t="shared" si="1129"/>
        <v>AZ$12</v>
      </c>
      <c r="BA1125" s="192" t="str">
        <f t="shared" si="1129"/>
        <v>BA$12</v>
      </c>
      <c r="BB1125" s="192" t="str">
        <f t="shared" si="1129"/>
        <v>BB$12</v>
      </c>
      <c r="BC1125" s="192" t="str">
        <f t="shared" si="1129"/>
        <v>BC$12</v>
      </c>
      <c r="BD1125" s="192" t="str">
        <f t="shared" si="1129"/>
        <v>BD$12</v>
      </c>
      <c r="BE1125" s="192" t="str">
        <f t="shared" si="1129"/>
        <v>BE$12</v>
      </c>
      <c r="BF1125" s="192" t="str">
        <f t="shared" si="1129"/>
        <v>BF$12</v>
      </c>
      <c r="BG1125" s="192" t="str">
        <f t="shared" si="1129"/>
        <v>BG$12</v>
      </c>
      <c r="BH1125" s="192" t="str">
        <f t="shared" si="1129"/>
        <v>BH$12</v>
      </c>
      <c r="BI1125" s="192" t="str">
        <f t="shared" si="1129"/>
        <v>BI$12</v>
      </c>
      <c r="BJ1125" s="192" t="str">
        <f t="shared" si="1129"/>
        <v>BJ$12</v>
      </c>
      <c r="BK1125" s="192" t="str">
        <f t="shared" si="1129"/>
        <v>BK$12</v>
      </c>
      <c r="BL1125" s="192" t="str">
        <f t="shared" si="1129"/>
        <v>BL$12</v>
      </c>
      <c r="BM1125" s="192" t="str">
        <f t="shared" si="1129"/>
        <v>BM$12</v>
      </c>
      <c r="BN1125" s="192" t="str">
        <f t="shared" si="1129"/>
        <v>BN$12</v>
      </c>
      <c r="BO1125" s="192" t="str">
        <f t="shared" si="1129"/>
        <v>BO$12</v>
      </c>
      <c r="BP1125" s="192" t="str">
        <f t="shared" si="1129"/>
        <v>BP$12</v>
      </c>
      <c r="BQ1125" s="192" t="str">
        <f t="shared" si="1129"/>
        <v>BQ$12</v>
      </c>
      <c r="BR1125" s="192" t="str">
        <f t="shared" si="1129"/>
        <v>BR$12</v>
      </c>
      <c r="BS1125" s="192" t="str">
        <f t="shared" si="1129"/>
        <v>BS$12</v>
      </c>
      <c r="BT1125" s="192" t="str">
        <f t="shared" si="1129"/>
        <v>BT$12</v>
      </c>
      <c r="BU1125" s="192" t="str">
        <f t="shared" si="1129"/>
        <v>BU$12</v>
      </c>
      <c r="BV1125" s="192" t="str">
        <f t="shared" si="1129"/>
        <v>BV$12</v>
      </c>
      <c r="BW1125" s="192" t="str">
        <f t="shared" si="1129"/>
        <v>BW$12</v>
      </c>
      <c r="BX1125" s="192" t="str">
        <f t="shared" si="1129"/>
        <v>BX$12</v>
      </c>
      <c r="BY1125" s="192" t="str">
        <f t="shared" si="1129"/>
        <v>BY$12</v>
      </c>
      <c r="BZ1125" s="192" t="str">
        <f t="shared" si="1129"/>
        <v>BZ$12</v>
      </c>
      <c r="CA1125" s="192" t="str">
        <f t="shared" si="1129"/>
        <v>CA$12</v>
      </c>
      <c r="CB1125" s="192" t="str">
        <f t="shared" si="1129"/>
        <v>CB$12</v>
      </c>
      <c r="CC1125" s="192" t="str">
        <f t="shared" si="1129"/>
        <v>CC$12</v>
      </c>
      <c r="CD1125" s="192" t="str">
        <f t="shared" si="1129"/>
        <v>CD$12</v>
      </c>
      <c r="CE1125" s="192" t="str">
        <f t="shared" ref="CE1125:CL1125" si="1130">CE$16</f>
        <v>CE$12</v>
      </c>
      <c r="CF1125" s="192" t="str">
        <f t="shared" si="1130"/>
        <v>CF$12</v>
      </c>
      <c r="CG1125" s="192" t="str">
        <f t="shared" si="1130"/>
        <v>CG$12</v>
      </c>
      <c r="CH1125" s="192" t="str">
        <f t="shared" si="1130"/>
        <v>CH$12</v>
      </c>
      <c r="CI1125" s="192" t="str">
        <f t="shared" si="1130"/>
        <v>CI$12</v>
      </c>
      <c r="CJ1125" s="192" t="str">
        <f t="shared" si="1130"/>
        <v>CJ$12</v>
      </c>
      <c r="CK1125" s="192" t="str">
        <f t="shared" si="1130"/>
        <v>CK$12</v>
      </c>
      <c r="CL1125" s="192" t="str">
        <f t="shared" si="1130"/>
        <v>CL$12</v>
      </c>
    </row>
    <row r="1126" spans="2:90" x14ac:dyDescent="0.4">
      <c r="B1126" s="168" t="s">
        <v>460</v>
      </c>
      <c r="C1126" s="193"/>
      <c r="D1126" s="193"/>
      <c r="E1126" s="193" t="s">
        <v>906</v>
      </c>
      <c r="F1126" s="193"/>
      <c r="G1126" s="193"/>
      <c r="H1126" s="193"/>
      <c r="I1126" s="194"/>
      <c r="J1126" s="194"/>
      <c r="K1126" s="195"/>
      <c r="L1126" s="195"/>
      <c r="M1126" s="195"/>
      <c r="N1126" s="195"/>
      <c r="O1126" s="195"/>
      <c r="P1126" s="195"/>
      <c r="R1126" s="195"/>
      <c r="S1126" s="192" t="str">
        <f t="shared" ref="S1126:AX1126" si="1131">S$17</f>
        <v>S$13</v>
      </c>
      <c r="T1126" s="192" t="str">
        <f t="shared" si="1131"/>
        <v>T$13</v>
      </c>
      <c r="U1126" s="192" t="str">
        <f t="shared" si="1131"/>
        <v>U$13</v>
      </c>
      <c r="V1126" s="192" t="str">
        <f t="shared" si="1131"/>
        <v>V$13</v>
      </c>
      <c r="W1126" s="192" t="str">
        <f t="shared" si="1131"/>
        <v>W$13</v>
      </c>
      <c r="X1126" s="192" t="str">
        <f t="shared" si="1131"/>
        <v>X$13</v>
      </c>
      <c r="Y1126" s="192" t="str">
        <f t="shared" si="1131"/>
        <v>Y$13</v>
      </c>
      <c r="Z1126" s="192" t="str">
        <f t="shared" si="1131"/>
        <v>Z$13</v>
      </c>
      <c r="AA1126" s="192" t="str">
        <f t="shared" si="1131"/>
        <v>AA$13</v>
      </c>
      <c r="AB1126" s="192" t="str">
        <f t="shared" si="1131"/>
        <v>AB$13</v>
      </c>
      <c r="AC1126" s="192" t="str">
        <f t="shared" si="1131"/>
        <v>AC$13</v>
      </c>
      <c r="AD1126" s="192" t="str">
        <f t="shared" si="1131"/>
        <v>AD$13</v>
      </c>
      <c r="AE1126" s="192" t="str">
        <f t="shared" si="1131"/>
        <v>AE$13</v>
      </c>
      <c r="AF1126" s="192" t="str">
        <f t="shared" si="1131"/>
        <v>AF$13</v>
      </c>
      <c r="AG1126" s="192" t="str">
        <f t="shared" si="1131"/>
        <v>AG$13</v>
      </c>
      <c r="AH1126" s="192" t="str">
        <f t="shared" si="1131"/>
        <v>AH$13</v>
      </c>
      <c r="AI1126" s="192" t="str">
        <f t="shared" si="1131"/>
        <v>AI$13</v>
      </c>
      <c r="AJ1126" s="192" t="str">
        <f t="shared" si="1131"/>
        <v>AJ$13</v>
      </c>
      <c r="AK1126" s="192" t="str">
        <f t="shared" si="1131"/>
        <v>AK$13</v>
      </c>
      <c r="AL1126" s="192" t="str">
        <f t="shared" si="1131"/>
        <v>AL$13</v>
      </c>
      <c r="AM1126" s="192" t="str">
        <f t="shared" si="1131"/>
        <v>AM$13</v>
      </c>
      <c r="AN1126" s="192" t="str">
        <f t="shared" si="1131"/>
        <v>AN$13</v>
      </c>
      <c r="AO1126" s="192" t="str">
        <f t="shared" si="1131"/>
        <v>AO$13</v>
      </c>
      <c r="AP1126" s="192" t="str">
        <f t="shared" si="1131"/>
        <v>AP$13</v>
      </c>
      <c r="AQ1126" s="192" t="str">
        <f t="shared" si="1131"/>
        <v>AQ$13</v>
      </c>
      <c r="AR1126" s="192" t="str">
        <f t="shared" si="1131"/>
        <v>AR$13</v>
      </c>
      <c r="AS1126" s="192" t="str">
        <f t="shared" si="1131"/>
        <v>AS$13</v>
      </c>
      <c r="AT1126" s="192" t="str">
        <f t="shared" si="1131"/>
        <v>AT$13</v>
      </c>
      <c r="AU1126" s="192" t="str">
        <f t="shared" si="1131"/>
        <v>AU$13</v>
      </c>
      <c r="AV1126" s="192" t="str">
        <f t="shared" si="1131"/>
        <v>AV$13</v>
      </c>
      <c r="AW1126" s="192" t="str">
        <f t="shared" si="1131"/>
        <v>AW$13</v>
      </c>
      <c r="AX1126" s="192" t="str">
        <f t="shared" si="1131"/>
        <v>AX$13</v>
      </c>
      <c r="AY1126" s="192" t="str">
        <f t="shared" ref="AY1126:CD1126" si="1132">AY$17</f>
        <v>AY$13</v>
      </c>
      <c r="AZ1126" s="192" t="str">
        <f t="shared" si="1132"/>
        <v>AZ$13</v>
      </c>
      <c r="BA1126" s="192" t="str">
        <f t="shared" si="1132"/>
        <v>BA$13</v>
      </c>
      <c r="BB1126" s="192" t="str">
        <f t="shared" si="1132"/>
        <v>BB$13</v>
      </c>
      <c r="BC1126" s="192" t="str">
        <f t="shared" si="1132"/>
        <v>BC$13</v>
      </c>
      <c r="BD1126" s="192" t="str">
        <f t="shared" si="1132"/>
        <v>BD$13</v>
      </c>
      <c r="BE1126" s="192" t="str">
        <f t="shared" si="1132"/>
        <v>BE$13</v>
      </c>
      <c r="BF1126" s="192" t="str">
        <f t="shared" si="1132"/>
        <v>BF$13</v>
      </c>
      <c r="BG1126" s="192" t="str">
        <f t="shared" si="1132"/>
        <v>BG$13</v>
      </c>
      <c r="BH1126" s="192" t="str">
        <f t="shared" si="1132"/>
        <v>BH$13</v>
      </c>
      <c r="BI1126" s="192" t="str">
        <f t="shared" si="1132"/>
        <v>BI$13</v>
      </c>
      <c r="BJ1126" s="192" t="str">
        <f t="shared" si="1132"/>
        <v>BJ$13</v>
      </c>
      <c r="BK1126" s="192" t="str">
        <f t="shared" si="1132"/>
        <v>BK$13</v>
      </c>
      <c r="BL1126" s="192" t="str">
        <f t="shared" si="1132"/>
        <v>BL$13</v>
      </c>
      <c r="BM1126" s="192" t="str">
        <f t="shared" si="1132"/>
        <v>BM$13</v>
      </c>
      <c r="BN1126" s="192" t="str">
        <f t="shared" si="1132"/>
        <v>BN$13</v>
      </c>
      <c r="BO1126" s="192" t="str">
        <f t="shared" si="1132"/>
        <v>BO$13</v>
      </c>
      <c r="BP1126" s="192" t="str">
        <f t="shared" si="1132"/>
        <v>BP$13</v>
      </c>
      <c r="BQ1126" s="192" t="str">
        <f t="shared" si="1132"/>
        <v>BQ$13</v>
      </c>
      <c r="BR1126" s="192" t="str">
        <f t="shared" si="1132"/>
        <v>BR$13</v>
      </c>
      <c r="BS1126" s="192" t="str">
        <f t="shared" si="1132"/>
        <v>BS$13</v>
      </c>
      <c r="BT1126" s="192" t="str">
        <f t="shared" si="1132"/>
        <v>BT$13</v>
      </c>
      <c r="BU1126" s="192" t="str">
        <f t="shared" si="1132"/>
        <v>BU$13</v>
      </c>
      <c r="BV1126" s="192" t="str">
        <f t="shared" si="1132"/>
        <v>BV$13</v>
      </c>
      <c r="BW1126" s="192" t="str">
        <f t="shared" si="1132"/>
        <v>BW$13</v>
      </c>
      <c r="BX1126" s="192" t="str">
        <f t="shared" si="1132"/>
        <v>BX$13</v>
      </c>
      <c r="BY1126" s="192" t="str">
        <f t="shared" si="1132"/>
        <v>BY$13</v>
      </c>
      <c r="BZ1126" s="192" t="str">
        <f t="shared" si="1132"/>
        <v>BZ$13</v>
      </c>
      <c r="CA1126" s="192" t="str">
        <f t="shared" si="1132"/>
        <v>CA$13</v>
      </c>
      <c r="CB1126" s="192" t="str">
        <f t="shared" si="1132"/>
        <v>CB$13</v>
      </c>
      <c r="CC1126" s="192" t="str">
        <f t="shared" si="1132"/>
        <v>CC$13</v>
      </c>
      <c r="CD1126" s="192" t="str">
        <f t="shared" si="1132"/>
        <v>CD$13</v>
      </c>
      <c r="CE1126" s="192" t="str">
        <f t="shared" ref="CE1126:CL1126" si="1133">CE$17</f>
        <v>CE$13</v>
      </c>
      <c r="CF1126" s="192" t="str">
        <f t="shared" si="1133"/>
        <v>CF$13</v>
      </c>
      <c r="CG1126" s="192" t="str">
        <f t="shared" si="1133"/>
        <v>CG$13</v>
      </c>
      <c r="CH1126" s="192" t="str">
        <f t="shared" si="1133"/>
        <v>CH$13</v>
      </c>
      <c r="CI1126" s="192" t="str">
        <f t="shared" si="1133"/>
        <v>CI$13</v>
      </c>
      <c r="CJ1126" s="192" t="str">
        <f t="shared" si="1133"/>
        <v>CJ$13</v>
      </c>
      <c r="CK1126" s="192" t="str">
        <f t="shared" si="1133"/>
        <v>CK$13</v>
      </c>
      <c r="CL1126" s="192" t="str">
        <f t="shared" si="1133"/>
        <v>CL$13</v>
      </c>
    </row>
    <row r="1127" spans="2:90" x14ac:dyDescent="0.4">
      <c r="B1127" s="168" t="s">
        <v>488</v>
      </c>
      <c r="C1127" s="193"/>
      <c r="D1127" s="193"/>
      <c r="E1127" s="193" t="s">
        <v>906</v>
      </c>
      <c r="F1127" s="193"/>
      <c r="G1127" s="193"/>
      <c r="H1127" s="193"/>
      <c r="I1127" s="194"/>
      <c r="J1127" s="194"/>
      <c r="K1127" s="195"/>
      <c r="L1127" s="195"/>
      <c r="M1127" s="195"/>
      <c r="N1127" s="195"/>
      <c r="O1127" s="195"/>
      <c r="P1127" s="195"/>
      <c r="R1127" s="195"/>
      <c r="S1127" s="183"/>
      <c r="T1127" s="183"/>
      <c r="U1127" s="183"/>
      <c r="V1127" s="183"/>
      <c r="W1127" s="183"/>
      <c r="X1127" s="183"/>
      <c r="Y1127" s="183"/>
      <c r="Z1127" s="183"/>
      <c r="AA1127" s="183"/>
      <c r="AB1127" s="183"/>
      <c r="AC1127" s="183"/>
      <c r="AD1127" s="183"/>
      <c r="AE1127" s="183"/>
      <c r="AF1127" s="183"/>
      <c r="AG1127" s="183"/>
      <c r="AH1127" s="183"/>
      <c r="AI1127" s="183"/>
      <c r="AJ1127" s="183"/>
      <c r="AK1127" s="183"/>
      <c r="AL1127" s="183"/>
      <c r="AM1127" s="183"/>
      <c r="AN1127" s="183"/>
      <c r="AO1127" s="183"/>
      <c r="AP1127" s="183"/>
      <c r="AQ1127" s="183"/>
      <c r="AR1127" s="183"/>
      <c r="AS1127" s="183"/>
      <c r="AT1127" s="183"/>
      <c r="AU1127" s="183"/>
      <c r="AV1127" s="183"/>
      <c r="AW1127" s="183"/>
      <c r="AX1127" s="183"/>
      <c r="AY1127" s="183"/>
      <c r="AZ1127" s="183"/>
      <c r="BA1127" s="183"/>
      <c r="BB1127" s="183"/>
      <c r="BC1127" s="183"/>
      <c r="BD1127" s="183"/>
      <c r="BE1127" s="183"/>
      <c r="BF1127" s="183"/>
      <c r="BG1127" s="183"/>
      <c r="BH1127" s="183"/>
      <c r="BI1127" s="183"/>
      <c r="BJ1127" s="183"/>
      <c r="BK1127" s="183"/>
      <c r="BL1127" s="183"/>
      <c r="BM1127" s="183"/>
      <c r="BN1127" s="183"/>
      <c r="BO1127" s="183"/>
      <c r="BP1127" s="183"/>
      <c r="BQ1127" s="183"/>
      <c r="BR1127" s="183"/>
      <c r="BS1127" s="183"/>
      <c r="BT1127" s="183"/>
      <c r="BU1127" s="183"/>
      <c r="BV1127" s="183"/>
      <c r="BW1127" s="183"/>
      <c r="BX1127" s="183"/>
      <c r="BY1127" s="183"/>
      <c r="BZ1127" s="183"/>
      <c r="CA1127" s="183"/>
      <c r="CB1127" s="183"/>
      <c r="CC1127" s="183"/>
      <c r="CD1127" s="183"/>
      <c r="CE1127" s="183"/>
      <c r="CF1127" s="183"/>
      <c r="CG1127" s="183"/>
      <c r="CH1127" s="183"/>
      <c r="CI1127" s="183"/>
      <c r="CJ1127" s="183"/>
      <c r="CK1127" s="183"/>
      <c r="CL1127" s="183"/>
    </row>
    <row r="1128" spans="2:90" x14ac:dyDescent="0.4">
      <c r="B1128" s="168" t="s">
        <v>501</v>
      </c>
      <c r="C1128" s="193"/>
      <c r="D1128" s="193"/>
      <c r="E1128" s="193" t="s">
        <v>906</v>
      </c>
      <c r="F1128" s="193"/>
      <c r="G1128" s="193"/>
      <c r="H1128" s="193"/>
      <c r="I1128" s="194"/>
      <c r="J1128" s="194"/>
      <c r="K1128" s="195"/>
      <c r="L1128" s="195"/>
      <c r="M1128" s="195"/>
      <c r="N1128" s="195"/>
      <c r="O1128" s="195"/>
      <c r="P1128" s="195"/>
      <c r="R1128" s="195"/>
      <c r="S1128" s="183"/>
      <c r="T1128" s="183"/>
      <c r="U1128" s="183"/>
      <c r="V1128" s="183"/>
      <c r="W1128" s="183"/>
      <c r="X1128" s="183"/>
      <c r="Y1128" s="183"/>
      <c r="Z1128" s="183"/>
      <c r="AA1128" s="183"/>
      <c r="AB1128" s="183"/>
      <c r="AC1128" s="183"/>
      <c r="AD1128" s="183"/>
      <c r="AE1128" s="183"/>
      <c r="AF1128" s="183"/>
      <c r="AG1128" s="183"/>
      <c r="AH1128" s="183"/>
      <c r="AI1128" s="183"/>
      <c r="AJ1128" s="183"/>
      <c r="AK1128" s="183"/>
      <c r="AL1128" s="183"/>
      <c r="AM1128" s="183"/>
      <c r="AN1128" s="183"/>
      <c r="AO1128" s="183"/>
      <c r="AP1128" s="183"/>
      <c r="AQ1128" s="183"/>
      <c r="AR1128" s="183"/>
      <c r="AS1128" s="183"/>
      <c r="AT1128" s="183"/>
      <c r="AU1128" s="183"/>
      <c r="AV1128" s="183"/>
      <c r="AW1128" s="183"/>
      <c r="AX1128" s="183"/>
      <c r="AY1128" s="183"/>
      <c r="AZ1128" s="183"/>
      <c r="BA1128" s="183"/>
      <c r="BB1128" s="183"/>
      <c r="BC1128" s="183"/>
      <c r="BD1128" s="183"/>
      <c r="BE1128" s="183"/>
      <c r="BF1128" s="183"/>
      <c r="BG1128" s="183"/>
      <c r="BH1128" s="183"/>
      <c r="BI1128" s="183"/>
      <c r="BJ1128" s="183"/>
      <c r="BK1128" s="183"/>
      <c r="BL1128" s="183"/>
      <c r="BM1128" s="183"/>
      <c r="BN1128" s="183"/>
      <c r="BO1128" s="183"/>
      <c r="BP1128" s="183"/>
      <c r="BQ1128" s="183"/>
      <c r="BR1128" s="183"/>
      <c r="BS1128" s="183"/>
      <c r="BT1128" s="183"/>
      <c r="BU1128" s="183"/>
      <c r="BV1128" s="183"/>
      <c r="BW1128" s="183"/>
      <c r="BX1128" s="183"/>
      <c r="BY1128" s="183"/>
      <c r="BZ1128" s="183"/>
      <c r="CA1128" s="183"/>
      <c r="CB1128" s="183"/>
      <c r="CC1128" s="183"/>
      <c r="CD1128" s="183"/>
      <c r="CE1128" s="183"/>
      <c r="CF1128" s="183"/>
      <c r="CG1128" s="183"/>
      <c r="CH1128" s="183"/>
      <c r="CI1128" s="183"/>
      <c r="CJ1128" s="183"/>
      <c r="CK1128" s="183"/>
      <c r="CL1128" s="183"/>
    </row>
    <row r="1129" spans="2:90" x14ac:dyDescent="0.4">
      <c r="B1129" s="168" t="s">
        <v>461</v>
      </c>
      <c r="C1129" s="193"/>
      <c r="D1129" s="193"/>
      <c r="E1129" s="193" t="s">
        <v>906</v>
      </c>
      <c r="F1129" s="193"/>
      <c r="G1129" s="193"/>
      <c r="H1129" s="193"/>
      <c r="I1129" s="194"/>
      <c r="J1129" s="194"/>
      <c r="K1129" s="195"/>
      <c r="L1129" s="195"/>
      <c r="M1129" s="195"/>
      <c r="N1129" s="195"/>
      <c r="O1129" s="195"/>
      <c r="P1129" s="195"/>
      <c r="R1129" s="195"/>
      <c r="S1129" s="183" t="str">
        <f t="shared" ref="S1129:AX1129" si="1134">S$18</f>
        <v>S$14</v>
      </c>
      <c r="T1129" s="183" t="str">
        <f t="shared" si="1134"/>
        <v>T$14</v>
      </c>
      <c r="U1129" s="183" t="str">
        <f t="shared" si="1134"/>
        <v>U$14</v>
      </c>
      <c r="V1129" s="183" t="str">
        <f t="shared" si="1134"/>
        <v>V$14</v>
      </c>
      <c r="W1129" s="183" t="str">
        <f t="shared" si="1134"/>
        <v>W$14</v>
      </c>
      <c r="X1129" s="183" t="str">
        <f t="shared" si="1134"/>
        <v>X$14</v>
      </c>
      <c r="Y1129" s="183" t="str">
        <f t="shared" si="1134"/>
        <v>Y$14</v>
      </c>
      <c r="Z1129" s="183" t="str">
        <f t="shared" si="1134"/>
        <v>Z$14</v>
      </c>
      <c r="AA1129" s="183" t="str">
        <f t="shared" si="1134"/>
        <v>AA$14</v>
      </c>
      <c r="AB1129" s="183" t="str">
        <f t="shared" si="1134"/>
        <v>AB$14</v>
      </c>
      <c r="AC1129" s="183" t="str">
        <f t="shared" si="1134"/>
        <v>AC$14</v>
      </c>
      <c r="AD1129" s="183" t="str">
        <f t="shared" si="1134"/>
        <v>AD$14</v>
      </c>
      <c r="AE1129" s="183" t="str">
        <f t="shared" si="1134"/>
        <v>AE$14</v>
      </c>
      <c r="AF1129" s="183" t="str">
        <f t="shared" si="1134"/>
        <v>AF$14</v>
      </c>
      <c r="AG1129" s="183" t="str">
        <f t="shared" si="1134"/>
        <v>AG$14</v>
      </c>
      <c r="AH1129" s="183" t="str">
        <f t="shared" si="1134"/>
        <v>AH$14</v>
      </c>
      <c r="AI1129" s="183" t="str">
        <f t="shared" si="1134"/>
        <v>AI$14</v>
      </c>
      <c r="AJ1129" s="183" t="str">
        <f t="shared" si="1134"/>
        <v>AJ$14</v>
      </c>
      <c r="AK1129" s="183" t="str">
        <f t="shared" si="1134"/>
        <v>AK$14</v>
      </c>
      <c r="AL1129" s="183" t="str">
        <f t="shared" si="1134"/>
        <v>AL$14</v>
      </c>
      <c r="AM1129" s="183" t="str">
        <f t="shared" si="1134"/>
        <v>AM$14</v>
      </c>
      <c r="AN1129" s="183" t="str">
        <f t="shared" si="1134"/>
        <v>AN$14</v>
      </c>
      <c r="AO1129" s="183" t="str">
        <f t="shared" si="1134"/>
        <v>AO$14</v>
      </c>
      <c r="AP1129" s="183" t="str">
        <f t="shared" si="1134"/>
        <v>AP$14</v>
      </c>
      <c r="AQ1129" s="183" t="str">
        <f t="shared" si="1134"/>
        <v>AQ$14</v>
      </c>
      <c r="AR1129" s="183" t="str">
        <f t="shared" si="1134"/>
        <v>AR$14</v>
      </c>
      <c r="AS1129" s="183" t="str">
        <f t="shared" si="1134"/>
        <v>AS$14</v>
      </c>
      <c r="AT1129" s="183" t="str">
        <f t="shared" si="1134"/>
        <v>AT$14</v>
      </c>
      <c r="AU1129" s="183" t="str">
        <f t="shared" si="1134"/>
        <v>AU$14</v>
      </c>
      <c r="AV1129" s="183" t="str">
        <f t="shared" si="1134"/>
        <v>AV$14</v>
      </c>
      <c r="AW1129" s="183" t="str">
        <f t="shared" si="1134"/>
        <v>AW$14</v>
      </c>
      <c r="AX1129" s="183" t="str">
        <f t="shared" si="1134"/>
        <v>AX$14</v>
      </c>
      <c r="AY1129" s="183" t="str">
        <f t="shared" ref="AY1129:CD1129" si="1135">AY$18</f>
        <v>AY$14</v>
      </c>
      <c r="AZ1129" s="183" t="str">
        <f t="shared" si="1135"/>
        <v>AZ$14</v>
      </c>
      <c r="BA1129" s="183" t="str">
        <f t="shared" si="1135"/>
        <v>BA$14</v>
      </c>
      <c r="BB1129" s="183" t="str">
        <f t="shared" si="1135"/>
        <v>BB$14</v>
      </c>
      <c r="BC1129" s="183" t="str">
        <f t="shared" si="1135"/>
        <v>BC$14</v>
      </c>
      <c r="BD1129" s="183" t="str">
        <f t="shared" si="1135"/>
        <v>BD$14</v>
      </c>
      <c r="BE1129" s="183" t="str">
        <f t="shared" si="1135"/>
        <v>BE$14</v>
      </c>
      <c r="BF1129" s="183" t="str">
        <f t="shared" si="1135"/>
        <v>BF$14</v>
      </c>
      <c r="BG1129" s="183" t="str">
        <f t="shared" si="1135"/>
        <v>BG$14</v>
      </c>
      <c r="BH1129" s="183" t="str">
        <f t="shared" si="1135"/>
        <v>BH$14</v>
      </c>
      <c r="BI1129" s="183" t="str">
        <f t="shared" si="1135"/>
        <v>BI$14</v>
      </c>
      <c r="BJ1129" s="183" t="str">
        <f t="shared" si="1135"/>
        <v>BJ$14</v>
      </c>
      <c r="BK1129" s="183" t="str">
        <f t="shared" si="1135"/>
        <v>BK$14</v>
      </c>
      <c r="BL1129" s="183" t="str">
        <f t="shared" si="1135"/>
        <v>BL$14</v>
      </c>
      <c r="BM1129" s="183" t="str">
        <f t="shared" si="1135"/>
        <v>BM$14</v>
      </c>
      <c r="BN1129" s="183" t="str">
        <f t="shared" si="1135"/>
        <v>BN$14</v>
      </c>
      <c r="BO1129" s="183" t="str">
        <f t="shared" si="1135"/>
        <v>BO$14</v>
      </c>
      <c r="BP1129" s="183" t="str">
        <f t="shared" si="1135"/>
        <v>BP$14</v>
      </c>
      <c r="BQ1129" s="183" t="str">
        <f t="shared" si="1135"/>
        <v>BQ$14</v>
      </c>
      <c r="BR1129" s="183" t="str">
        <f t="shared" si="1135"/>
        <v>BR$14</v>
      </c>
      <c r="BS1129" s="183" t="str">
        <f t="shared" si="1135"/>
        <v>BS$14</v>
      </c>
      <c r="BT1129" s="183" t="str">
        <f t="shared" si="1135"/>
        <v>BT$14</v>
      </c>
      <c r="BU1129" s="183" t="str">
        <f t="shared" si="1135"/>
        <v>BU$14</v>
      </c>
      <c r="BV1129" s="183" t="str">
        <f t="shared" si="1135"/>
        <v>BV$14</v>
      </c>
      <c r="BW1129" s="183" t="str">
        <f t="shared" si="1135"/>
        <v>BW$14</v>
      </c>
      <c r="BX1129" s="183" t="str">
        <f t="shared" si="1135"/>
        <v>BX$14</v>
      </c>
      <c r="BY1129" s="183" t="str">
        <f t="shared" si="1135"/>
        <v>BY$14</v>
      </c>
      <c r="BZ1129" s="183" t="str">
        <f t="shared" si="1135"/>
        <v>BZ$14</v>
      </c>
      <c r="CA1129" s="183" t="str">
        <f t="shared" si="1135"/>
        <v>CA$14</v>
      </c>
      <c r="CB1129" s="183" t="str">
        <f t="shared" si="1135"/>
        <v>CB$14</v>
      </c>
      <c r="CC1129" s="183" t="str">
        <f t="shared" si="1135"/>
        <v>CC$14</v>
      </c>
      <c r="CD1129" s="183" t="str">
        <f t="shared" si="1135"/>
        <v>CD$14</v>
      </c>
      <c r="CE1129" s="183" t="str">
        <f t="shared" ref="CE1129:CL1129" si="1136">CE$18</f>
        <v>CE$14</v>
      </c>
      <c r="CF1129" s="183" t="str">
        <f t="shared" si="1136"/>
        <v>CF$14</v>
      </c>
      <c r="CG1129" s="183" t="str">
        <f t="shared" si="1136"/>
        <v>CG$14</v>
      </c>
      <c r="CH1129" s="183" t="str">
        <f t="shared" si="1136"/>
        <v>CH$14</v>
      </c>
      <c r="CI1129" s="183" t="str">
        <f t="shared" si="1136"/>
        <v>CI$14</v>
      </c>
      <c r="CJ1129" s="183" t="str">
        <f t="shared" si="1136"/>
        <v>CJ$14</v>
      </c>
      <c r="CK1129" s="183" t="str">
        <f t="shared" si="1136"/>
        <v>CK$14</v>
      </c>
      <c r="CL1129" s="183" t="str">
        <f t="shared" si="1136"/>
        <v>CL$14</v>
      </c>
    </row>
    <row r="1130" spans="2:90" x14ac:dyDescent="0.4">
      <c r="B1130" s="168" t="s">
        <v>462</v>
      </c>
      <c r="C1130" s="193"/>
      <c r="D1130" s="193"/>
      <c r="E1130" s="193" t="s">
        <v>906</v>
      </c>
      <c r="F1130" s="193"/>
      <c r="G1130" s="193"/>
      <c r="H1130" s="193"/>
      <c r="I1130" s="194"/>
      <c r="J1130" s="194"/>
      <c r="K1130" s="195"/>
      <c r="L1130" s="195"/>
      <c r="M1130" s="195"/>
      <c r="N1130" s="195"/>
      <c r="O1130" s="195"/>
      <c r="P1130" s="195"/>
      <c r="R1130" s="195"/>
      <c r="S1130" s="183" t="str">
        <f t="shared" ref="S1130:AX1130" si="1137">S$19</f>
        <v>S$15</v>
      </c>
      <c r="T1130" s="183" t="str">
        <f t="shared" si="1137"/>
        <v>T$15</v>
      </c>
      <c r="U1130" s="183" t="str">
        <f t="shared" si="1137"/>
        <v>U$15</v>
      </c>
      <c r="V1130" s="183" t="str">
        <f t="shared" si="1137"/>
        <v>V$15</v>
      </c>
      <c r="W1130" s="183" t="str">
        <f t="shared" si="1137"/>
        <v>W$15</v>
      </c>
      <c r="X1130" s="183" t="str">
        <f t="shared" si="1137"/>
        <v>X$15</v>
      </c>
      <c r="Y1130" s="183" t="str">
        <f t="shared" si="1137"/>
        <v>Y$15</v>
      </c>
      <c r="Z1130" s="183" t="str">
        <f t="shared" si="1137"/>
        <v>Z$15</v>
      </c>
      <c r="AA1130" s="183" t="str">
        <f t="shared" si="1137"/>
        <v>AA$15</v>
      </c>
      <c r="AB1130" s="183" t="str">
        <f t="shared" si="1137"/>
        <v>AB$15</v>
      </c>
      <c r="AC1130" s="183" t="str">
        <f t="shared" si="1137"/>
        <v>AC$15</v>
      </c>
      <c r="AD1130" s="183" t="str">
        <f t="shared" si="1137"/>
        <v>AD$15</v>
      </c>
      <c r="AE1130" s="183" t="str">
        <f t="shared" si="1137"/>
        <v>AE$15</v>
      </c>
      <c r="AF1130" s="183" t="str">
        <f t="shared" si="1137"/>
        <v>AF$15</v>
      </c>
      <c r="AG1130" s="183" t="str">
        <f t="shared" si="1137"/>
        <v>AG$15</v>
      </c>
      <c r="AH1130" s="183" t="str">
        <f t="shared" si="1137"/>
        <v>AH$15</v>
      </c>
      <c r="AI1130" s="183" t="str">
        <f t="shared" si="1137"/>
        <v>AI$15</v>
      </c>
      <c r="AJ1130" s="183" t="str">
        <f t="shared" si="1137"/>
        <v>AJ$15</v>
      </c>
      <c r="AK1130" s="183" t="str">
        <f t="shared" si="1137"/>
        <v>AK$15</v>
      </c>
      <c r="AL1130" s="183" t="str">
        <f t="shared" si="1137"/>
        <v>AL$15</v>
      </c>
      <c r="AM1130" s="183" t="str">
        <f t="shared" si="1137"/>
        <v>AM$15</v>
      </c>
      <c r="AN1130" s="183" t="str">
        <f t="shared" si="1137"/>
        <v>AN$15</v>
      </c>
      <c r="AO1130" s="183" t="str">
        <f t="shared" si="1137"/>
        <v>AO$15</v>
      </c>
      <c r="AP1130" s="183" t="str">
        <f t="shared" si="1137"/>
        <v>AP$15</v>
      </c>
      <c r="AQ1130" s="183" t="str">
        <f t="shared" si="1137"/>
        <v>AQ$15</v>
      </c>
      <c r="AR1130" s="183" t="str">
        <f t="shared" si="1137"/>
        <v>AR$15</v>
      </c>
      <c r="AS1130" s="183" t="str">
        <f t="shared" si="1137"/>
        <v>AS$15</v>
      </c>
      <c r="AT1130" s="183" t="str">
        <f t="shared" si="1137"/>
        <v>AT$15</v>
      </c>
      <c r="AU1130" s="183" t="str">
        <f t="shared" si="1137"/>
        <v>AU$15</v>
      </c>
      <c r="AV1130" s="183" t="str">
        <f t="shared" si="1137"/>
        <v>AV$15</v>
      </c>
      <c r="AW1130" s="183" t="str">
        <f t="shared" si="1137"/>
        <v>AW$15</v>
      </c>
      <c r="AX1130" s="183" t="str">
        <f t="shared" si="1137"/>
        <v>AX$15</v>
      </c>
      <c r="AY1130" s="183" t="str">
        <f t="shared" ref="AY1130:CD1130" si="1138">AY$19</f>
        <v>AY$15</v>
      </c>
      <c r="AZ1130" s="183" t="str">
        <f t="shared" si="1138"/>
        <v>AZ$15</v>
      </c>
      <c r="BA1130" s="183" t="str">
        <f t="shared" si="1138"/>
        <v>BA$15</v>
      </c>
      <c r="BB1130" s="183" t="str">
        <f t="shared" si="1138"/>
        <v>BB$15</v>
      </c>
      <c r="BC1130" s="183" t="str">
        <f t="shared" si="1138"/>
        <v>BC$15</v>
      </c>
      <c r="BD1130" s="183" t="str">
        <f t="shared" si="1138"/>
        <v>BD$15</v>
      </c>
      <c r="BE1130" s="183" t="str">
        <f t="shared" si="1138"/>
        <v>BE$15</v>
      </c>
      <c r="BF1130" s="183" t="str">
        <f t="shared" si="1138"/>
        <v>BF$15</v>
      </c>
      <c r="BG1130" s="183" t="str">
        <f t="shared" si="1138"/>
        <v>BG$15</v>
      </c>
      <c r="BH1130" s="183" t="str">
        <f t="shared" si="1138"/>
        <v>BH$15</v>
      </c>
      <c r="BI1130" s="183" t="str">
        <f t="shared" si="1138"/>
        <v>BI$15</v>
      </c>
      <c r="BJ1130" s="183" t="str">
        <f t="shared" si="1138"/>
        <v>BJ$15</v>
      </c>
      <c r="BK1130" s="183" t="str">
        <f t="shared" si="1138"/>
        <v>BK$15</v>
      </c>
      <c r="BL1130" s="183" t="str">
        <f t="shared" si="1138"/>
        <v>BL$15</v>
      </c>
      <c r="BM1130" s="183" t="str">
        <f t="shared" si="1138"/>
        <v>BM$15</v>
      </c>
      <c r="BN1130" s="183" t="str">
        <f t="shared" si="1138"/>
        <v>BN$15</v>
      </c>
      <c r="BO1130" s="183" t="str">
        <f t="shared" si="1138"/>
        <v>BO$15</v>
      </c>
      <c r="BP1130" s="183" t="str">
        <f t="shared" si="1138"/>
        <v>BP$15</v>
      </c>
      <c r="BQ1130" s="183" t="str">
        <f t="shared" si="1138"/>
        <v>BQ$15</v>
      </c>
      <c r="BR1130" s="183" t="str">
        <f t="shared" si="1138"/>
        <v>BR$15</v>
      </c>
      <c r="BS1130" s="183" t="str">
        <f t="shared" si="1138"/>
        <v>BS$15</v>
      </c>
      <c r="BT1130" s="183" t="str">
        <f t="shared" si="1138"/>
        <v>BT$15</v>
      </c>
      <c r="BU1130" s="183" t="str">
        <f t="shared" si="1138"/>
        <v>BU$15</v>
      </c>
      <c r="BV1130" s="183" t="str">
        <f t="shared" si="1138"/>
        <v>BV$15</v>
      </c>
      <c r="BW1130" s="183" t="str">
        <f t="shared" si="1138"/>
        <v>BW$15</v>
      </c>
      <c r="BX1130" s="183" t="str">
        <f t="shared" si="1138"/>
        <v>BX$15</v>
      </c>
      <c r="BY1130" s="183" t="str">
        <f t="shared" si="1138"/>
        <v>BY$15</v>
      </c>
      <c r="BZ1130" s="183" t="str">
        <f t="shared" si="1138"/>
        <v>BZ$15</v>
      </c>
      <c r="CA1130" s="183" t="str">
        <f t="shared" si="1138"/>
        <v>CA$15</v>
      </c>
      <c r="CB1130" s="183" t="str">
        <f t="shared" si="1138"/>
        <v>CB$15</v>
      </c>
      <c r="CC1130" s="183" t="str">
        <f t="shared" si="1138"/>
        <v>CC$15</v>
      </c>
      <c r="CD1130" s="183" t="str">
        <f t="shared" si="1138"/>
        <v>CD$15</v>
      </c>
      <c r="CE1130" s="183" t="str">
        <f t="shared" ref="CE1130:CL1130" si="1139">CE$19</f>
        <v>CE$15</v>
      </c>
      <c r="CF1130" s="183" t="str">
        <f t="shared" si="1139"/>
        <v>CF$15</v>
      </c>
      <c r="CG1130" s="183" t="str">
        <f t="shared" si="1139"/>
        <v>CG$15</v>
      </c>
      <c r="CH1130" s="183" t="str">
        <f t="shared" si="1139"/>
        <v>CH$15</v>
      </c>
      <c r="CI1130" s="183" t="str">
        <f t="shared" si="1139"/>
        <v>CI$15</v>
      </c>
      <c r="CJ1130" s="183" t="str">
        <f t="shared" si="1139"/>
        <v>CJ$15</v>
      </c>
      <c r="CK1130" s="183" t="str">
        <f t="shared" si="1139"/>
        <v>CK$15</v>
      </c>
      <c r="CL1130" s="183" t="str">
        <f t="shared" si="1139"/>
        <v>CL$15</v>
      </c>
    </row>
    <row r="1131" spans="2:90" x14ac:dyDescent="0.4">
      <c r="B1131" s="70" t="s">
        <v>755</v>
      </c>
      <c r="C1131" s="48"/>
      <c r="D1131" s="48" t="s">
        <v>754</v>
      </c>
      <c r="E1131" s="48" t="s">
        <v>754</v>
      </c>
      <c r="F1131" s="48" t="s">
        <v>411</v>
      </c>
      <c r="G1131" s="48" t="s">
        <v>81</v>
      </c>
      <c r="H1131" s="48"/>
      <c r="I1131" s="277"/>
      <c r="J1131" s="277"/>
      <c r="K1131" s="48"/>
      <c r="L1131" s="48"/>
      <c r="M1131" s="48"/>
      <c r="N1131" s="48"/>
      <c r="O1131" s="48"/>
      <c r="P1131" s="48"/>
      <c r="R1131" s="70"/>
      <c r="S1131" s="70"/>
      <c r="T1131" s="70"/>
      <c r="U1131" s="70"/>
      <c r="V1131" s="70"/>
      <c r="W1131" s="70"/>
      <c r="X1131" s="70"/>
      <c r="Y1131" s="70"/>
      <c r="Z1131" s="70"/>
      <c r="AA1131" s="70"/>
      <c r="AB1131" s="70"/>
      <c r="AC1131" s="70"/>
      <c r="AD1131" s="70"/>
      <c r="AE1131" s="70"/>
      <c r="AF1131" s="70"/>
      <c r="AG1131" s="70"/>
      <c r="AH1131" s="70"/>
      <c r="AI1131" s="70"/>
      <c r="AJ1131" s="70"/>
      <c r="AK1131" s="70"/>
      <c r="AL1131" s="70"/>
      <c r="AM1131" s="70"/>
      <c r="AN1131" s="70"/>
      <c r="AO1131" s="70"/>
      <c r="AP1131" s="70"/>
      <c r="AQ1131" s="70"/>
      <c r="AR1131" s="70"/>
      <c r="AS1131" s="70"/>
      <c r="AT1131" s="70"/>
      <c r="AU1131" s="70"/>
      <c r="AV1131" s="70"/>
      <c r="AW1131" s="70"/>
      <c r="AX1131" s="70"/>
      <c r="AY1131" s="70"/>
      <c r="AZ1131" s="70"/>
      <c r="BA1131" s="70"/>
      <c r="BB1131" s="70"/>
      <c r="BC1131" s="70"/>
      <c r="BD1131" s="70"/>
      <c r="BE1131" s="70"/>
      <c r="BF1131" s="70"/>
      <c r="BG1131" s="70"/>
      <c r="BH1131" s="70"/>
      <c r="BI1131" s="70"/>
      <c r="BJ1131" s="70"/>
      <c r="BK1131" s="70"/>
      <c r="BL1131" s="70"/>
      <c r="BM1131" s="70"/>
      <c r="BN1131" s="70"/>
      <c r="BO1131" s="70"/>
      <c r="BP1131" s="70"/>
      <c r="BQ1131" s="70"/>
      <c r="BR1131" s="70"/>
      <c r="BS1131" s="70"/>
      <c r="BT1131" s="70"/>
      <c r="BU1131" s="70"/>
      <c r="BV1131" s="70"/>
      <c r="BW1131" s="70"/>
      <c r="BX1131" s="70"/>
      <c r="BY1131" s="70"/>
      <c r="BZ1131" s="70"/>
      <c r="CA1131" s="70"/>
      <c r="CB1131" s="70"/>
      <c r="CC1131" s="70"/>
      <c r="CD1131" s="70"/>
      <c r="CE1131" s="70"/>
      <c r="CF1131" s="70"/>
      <c r="CG1131" s="70"/>
      <c r="CH1131" s="70"/>
      <c r="CI1131" s="70"/>
      <c r="CJ1131" s="70"/>
      <c r="CK1131" s="70"/>
      <c r="CL1131" s="70"/>
    </row>
    <row r="1132" spans="2:90" x14ac:dyDescent="0.4">
      <c r="B1132" s="139" t="str">
        <f>"# of "&amp;B1145&amp;"s"</f>
        <v># of projects</v>
      </c>
      <c r="C1132" s="12" t="s">
        <v>80</v>
      </c>
      <c r="D1132" s="12" t="s">
        <v>754</v>
      </c>
      <c r="E1132" s="12" t="s">
        <v>906</v>
      </c>
      <c r="F1132" s="12"/>
      <c r="G1132" s="12" t="s">
        <v>330</v>
      </c>
      <c r="H1132" s="12"/>
      <c r="I1132" s="60"/>
      <c r="J1132" s="60"/>
      <c r="K1132" s="15">
        <f ca="1">SUMIF($3:$3,K$2,1132:1132)</f>
        <v>60000</v>
      </c>
      <c r="L1132" s="15">
        <f ca="1">SUMIF($3:$3,L$2,1132:1132)</f>
        <v>60000</v>
      </c>
      <c r="M1132" s="15">
        <f ca="1">SUMIF($3:$3,M$2,1132:1132)</f>
        <v>60000</v>
      </c>
      <c r="N1132" s="15">
        <f ca="1">SUMIF($3:$3,N$2,1132:1132)</f>
        <v>60000</v>
      </c>
      <c r="O1132" s="15">
        <f ca="1">SUMIF($3:$3,O$2,1132:1132)</f>
        <v>60000</v>
      </c>
      <c r="P1132" s="15">
        <f ca="1">SUMIF($3:$3,P$2,1132:1132)</f>
        <v>60000</v>
      </c>
      <c r="R1132" s="15"/>
      <c r="S1132" s="15" cm="1">
        <f t="array" aca="1" ref="S1132" ca="1">INDIRECT(S1126)</f>
        <v>5000</v>
      </c>
      <c r="T1132" s="15" cm="1">
        <f t="array" aca="1" ref="T1132" ca="1">INDIRECT(T1126)</f>
        <v>5000</v>
      </c>
      <c r="U1132" s="15" cm="1">
        <f t="array" aca="1" ref="U1132" ca="1">INDIRECT(U1126)</f>
        <v>5000</v>
      </c>
      <c r="V1132" s="15" cm="1">
        <f t="array" aca="1" ref="V1132" ca="1">INDIRECT(V1126)</f>
        <v>5000</v>
      </c>
      <c r="W1132" s="15" cm="1">
        <f t="array" aca="1" ref="W1132" ca="1">INDIRECT(W1126)</f>
        <v>5000</v>
      </c>
      <c r="X1132" s="15" cm="1">
        <f t="array" aca="1" ref="X1132" ca="1">INDIRECT(X1126)</f>
        <v>5000</v>
      </c>
      <c r="Y1132" s="15" cm="1">
        <f t="array" aca="1" ref="Y1132" ca="1">INDIRECT(Y1126)</f>
        <v>5000</v>
      </c>
      <c r="Z1132" s="15" cm="1">
        <f t="array" aca="1" ref="Z1132" ca="1">INDIRECT(Z1126)</f>
        <v>5000</v>
      </c>
      <c r="AA1132" s="15" cm="1">
        <f t="array" aca="1" ref="AA1132" ca="1">INDIRECT(AA1126)</f>
        <v>5000</v>
      </c>
      <c r="AB1132" s="15" cm="1">
        <f t="array" aca="1" ref="AB1132" ca="1">INDIRECT(AB1126)</f>
        <v>5000</v>
      </c>
      <c r="AC1132" s="15" cm="1">
        <f t="array" aca="1" ref="AC1132" ca="1">INDIRECT(AC1126)</f>
        <v>5000</v>
      </c>
      <c r="AD1132" s="15" cm="1">
        <f t="array" aca="1" ref="AD1132" ca="1">INDIRECT(AD1126)</f>
        <v>5000</v>
      </c>
      <c r="AE1132" s="15" cm="1">
        <f t="array" aca="1" ref="AE1132" ca="1">INDIRECT(AE1126)</f>
        <v>5000</v>
      </c>
      <c r="AF1132" s="15" cm="1">
        <f t="array" aca="1" ref="AF1132" ca="1">INDIRECT(AF1126)</f>
        <v>5000</v>
      </c>
      <c r="AG1132" s="15" cm="1">
        <f t="array" aca="1" ref="AG1132" ca="1">INDIRECT(AG1126)</f>
        <v>5000</v>
      </c>
      <c r="AH1132" s="15" cm="1">
        <f t="array" aca="1" ref="AH1132" ca="1">INDIRECT(AH1126)</f>
        <v>5000</v>
      </c>
      <c r="AI1132" s="15" cm="1">
        <f t="array" aca="1" ref="AI1132" ca="1">INDIRECT(AI1126)</f>
        <v>5000</v>
      </c>
      <c r="AJ1132" s="15" cm="1">
        <f t="array" aca="1" ref="AJ1132" ca="1">INDIRECT(AJ1126)</f>
        <v>5000</v>
      </c>
      <c r="AK1132" s="15" cm="1">
        <f t="array" aca="1" ref="AK1132" ca="1">INDIRECT(AK1126)</f>
        <v>5000</v>
      </c>
      <c r="AL1132" s="15" cm="1">
        <f t="array" aca="1" ref="AL1132" ca="1">INDIRECT(AL1126)</f>
        <v>5000</v>
      </c>
      <c r="AM1132" s="15" cm="1">
        <f t="array" aca="1" ref="AM1132" ca="1">INDIRECT(AM1126)</f>
        <v>5000</v>
      </c>
      <c r="AN1132" s="15" cm="1">
        <f t="array" aca="1" ref="AN1132" ca="1">INDIRECT(AN1126)</f>
        <v>5000</v>
      </c>
      <c r="AO1132" s="15" cm="1">
        <f t="array" aca="1" ref="AO1132" ca="1">INDIRECT(AO1126)</f>
        <v>5000</v>
      </c>
      <c r="AP1132" s="15" cm="1">
        <f t="array" aca="1" ref="AP1132" ca="1">INDIRECT(AP1126)</f>
        <v>5000</v>
      </c>
      <c r="AQ1132" s="15" cm="1">
        <f t="array" aca="1" ref="AQ1132" ca="1">INDIRECT(AQ1126)</f>
        <v>5000</v>
      </c>
      <c r="AR1132" s="15" cm="1">
        <f t="array" aca="1" ref="AR1132" ca="1">INDIRECT(AR1126)</f>
        <v>5000</v>
      </c>
      <c r="AS1132" s="15" cm="1">
        <f t="array" aca="1" ref="AS1132" ca="1">INDIRECT(AS1126)</f>
        <v>5000</v>
      </c>
      <c r="AT1132" s="15" cm="1">
        <f t="array" aca="1" ref="AT1132" ca="1">INDIRECT(AT1126)</f>
        <v>5000</v>
      </c>
      <c r="AU1132" s="15" cm="1">
        <f t="array" aca="1" ref="AU1132" ca="1">INDIRECT(AU1126)</f>
        <v>5000</v>
      </c>
      <c r="AV1132" s="15" cm="1">
        <f t="array" aca="1" ref="AV1132" ca="1">INDIRECT(AV1126)</f>
        <v>5000</v>
      </c>
      <c r="AW1132" s="15" cm="1">
        <f t="array" aca="1" ref="AW1132" ca="1">INDIRECT(AW1126)</f>
        <v>5000</v>
      </c>
      <c r="AX1132" s="15" cm="1">
        <f t="array" aca="1" ref="AX1132" ca="1">INDIRECT(AX1126)</f>
        <v>5000</v>
      </c>
      <c r="AY1132" s="15" cm="1">
        <f t="array" aca="1" ref="AY1132" ca="1">INDIRECT(AY1126)</f>
        <v>5000</v>
      </c>
      <c r="AZ1132" s="15" cm="1">
        <f t="array" aca="1" ref="AZ1132" ca="1">INDIRECT(AZ1126)</f>
        <v>5000</v>
      </c>
      <c r="BA1132" s="15" cm="1">
        <f t="array" aca="1" ref="BA1132" ca="1">INDIRECT(BA1126)</f>
        <v>5000</v>
      </c>
      <c r="BB1132" s="15" cm="1">
        <f t="array" aca="1" ref="BB1132" ca="1">INDIRECT(BB1126)</f>
        <v>5000</v>
      </c>
      <c r="BC1132" s="15" cm="1">
        <f t="array" aca="1" ref="BC1132" ca="1">INDIRECT(BC1126)</f>
        <v>5000</v>
      </c>
      <c r="BD1132" s="15" cm="1">
        <f t="array" aca="1" ref="BD1132" ca="1">INDIRECT(BD1126)</f>
        <v>5000</v>
      </c>
      <c r="BE1132" s="15" cm="1">
        <f t="array" aca="1" ref="BE1132" ca="1">INDIRECT(BE1126)</f>
        <v>5000</v>
      </c>
      <c r="BF1132" s="15" cm="1">
        <f t="array" aca="1" ref="BF1132" ca="1">INDIRECT(BF1126)</f>
        <v>5000</v>
      </c>
      <c r="BG1132" s="15" cm="1">
        <f t="array" aca="1" ref="BG1132" ca="1">INDIRECT(BG1126)</f>
        <v>5000</v>
      </c>
      <c r="BH1132" s="15" cm="1">
        <f t="array" aca="1" ref="BH1132" ca="1">INDIRECT(BH1126)</f>
        <v>5000</v>
      </c>
      <c r="BI1132" s="15" cm="1">
        <f t="array" aca="1" ref="BI1132" ca="1">INDIRECT(BI1126)</f>
        <v>5000</v>
      </c>
      <c r="BJ1132" s="15" cm="1">
        <f t="array" aca="1" ref="BJ1132" ca="1">INDIRECT(BJ1126)</f>
        <v>5000</v>
      </c>
      <c r="BK1132" s="15" cm="1">
        <f t="array" aca="1" ref="BK1132" ca="1">INDIRECT(BK1126)</f>
        <v>5000</v>
      </c>
      <c r="BL1132" s="15" cm="1">
        <f t="array" aca="1" ref="BL1132" ca="1">INDIRECT(BL1126)</f>
        <v>5000</v>
      </c>
      <c r="BM1132" s="15" cm="1">
        <f t="array" aca="1" ref="BM1132" ca="1">INDIRECT(BM1126)</f>
        <v>5000</v>
      </c>
      <c r="BN1132" s="15" cm="1">
        <f t="array" aca="1" ref="BN1132" ca="1">INDIRECT(BN1126)</f>
        <v>5000</v>
      </c>
      <c r="BO1132" s="15" cm="1">
        <f t="array" aca="1" ref="BO1132" ca="1">INDIRECT(BO1126)</f>
        <v>5000</v>
      </c>
      <c r="BP1132" s="15" cm="1">
        <f t="array" aca="1" ref="BP1132" ca="1">INDIRECT(BP1126)</f>
        <v>5000</v>
      </c>
      <c r="BQ1132" s="15" cm="1">
        <f t="array" aca="1" ref="BQ1132" ca="1">INDIRECT(BQ1126)</f>
        <v>5000</v>
      </c>
      <c r="BR1132" s="15" cm="1">
        <f t="array" aca="1" ref="BR1132" ca="1">INDIRECT(BR1126)</f>
        <v>5000</v>
      </c>
      <c r="BS1132" s="15" cm="1">
        <f t="array" aca="1" ref="BS1132" ca="1">INDIRECT(BS1126)</f>
        <v>5000</v>
      </c>
      <c r="BT1132" s="15" cm="1">
        <f t="array" aca="1" ref="BT1132" ca="1">INDIRECT(BT1126)</f>
        <v>5000</v>
      </c>
      <c r="BU1132" s="15" cm="1">
        <f t="array" aca="1" ref="BU1132" ca="1">INDIRECT(BU1126)</f>
        <v>5000</v>
      </c>
      <c r="BV1132" s="15" cm="1">
        <f t="array" aca="1" ref="BV1132" ca="1">INDIRECT(BV1126)</f>
        <v>5000</v>
      </c>
      <c r="BW1132" s="15" cm="1">
        <f t="array" aca="1" ref="BW1132" ca="1">INDIRECT(BW1126)</f>
        <v>5000</v>
      </c>
      <c r="BX1132" s="15" cm="1">
        <f t="array" aca="1" ref="BX1132" ca="1">INDIRECT(BX1126)</f>
        <v>5000</v>
      </c>
      <c r="BY1132" s="15" cm="1">
        <f t="array" aca="1" ref="BY1132" ca="1">INDIRECT(BY1126)</f>
        <v>5000</v>
      </c>
      <c r="BZ1132" s="15" cm="1">
        <f t="array" aca="1" ref="BZ1132" ca="1">INDIRECT(BZ1126)</f>
        <v>5000</v>
      </c>
      <c r="CA1132" s="15" cm="1">
        <f t="array" aca="1" ref="CA1132" ca="1">INDIRECT(CA1126)</f>
        <v>5000</v>
      </c>
      <c r="CB1132" s="15" cm="1">
        <f t="array" aca="1" ref="CB1132" ca="1">INDIRECT(CB1126)</f>
        <v>5000</v>
      </c>
      <c r="CC1132" s="15" cm="1">
        <f t="array" aca="1" ref="CC1132" ca="1">INDIRECT(CC1126)</f>
        <v>5000</v>
      </c>
      <c r="CD1132" s="15" cm="1">
        <f t="array" aca="1" ref="CD1132" ca="1">INDIRECT(CD1126)</f>
        <v>5000</v>
      </c>
      <c r="CE1132" s="15" cm="1">
        <f t="array" aca="1" ref="CE1132" ca="1">INDIRECT(CE1126)</f>
        <v>5000</v>
      </c>
      <c r="CF1132" s="15" cm="1">
        <f t="array" aca="1" ref="CF1132" ca="1">INDIRECT(CF1126)</f>
        <v>5000</v>
      </c>
      <c r="CG1132" s="15" cm="1">
        <f t="array" aca="1" ref="CG1132" ca="1">INDIRECT(CG1126)</f>
        <v>5000</v>
      </c>
      <c r="CH1132" s="15" cm="1">
        <f t="array" aca="1" ref="CH1132" ca="1">INDIRECT(CH1126)</f>
        <v>5000</v>
      </c>
      <c r="CI1132" s="15" cm="1">
        <f t="array" aca="1" ref="CI1132" ca="1">INDIRECT(CI1126)</f>
        <v>5000</v>
      </c>
      <c r="CJ1132" s="15" cm="1">
        <f t="array" aca="1" ref="CJ1132" ca="1">INDIRECT(CJ1126)</f>
        <v>5000</v>
      </c>
      <c r="CK1132" s="15" cm="1">
        <f t="array" aca="1" ref="CK1132" ca="1">INDIRECT(CK1126)</f>
        <v>5000</v>
      </c>
      <c r="CL1132" s="15" cm="1">
        <f t="array" aca="1" ref="CL1132" ca="1">INDIRECT(CL1126)</f>
        <v>5000</v>
      </c>
    </row>
    <row r="1133" spans="2:90" x14ac:dyDescent="0.4">
      <c r="B1133" s="139" t="str">
        <f>"Avg. # of billable hours/"&amp;B1145</f>
        <v>Avg. # of billable hours/project</v>
      </c>
      <c r="C1133" s="12"/>
      <c r="D1133" s="12" t="s">
        <v>754</v>
      </c>
      <c r="E1133" s="12" t="s">
        <v>906</v>
      </c>
      <c r="F1133" s="12"/>
      <c r="G1133" s="12" t="str">
        <f>E1133</f>
        <v/>
      </c>
      <c r="H1133" s="12"/>
      <c r="I1133" s="60"/>
      <c r="J1133" s="60"/>
      <c r="K1133" s="244">
        <v>100</v>
      </c>
      <c r="L1133" s="244">
        <v>100</v>
      </c>
      <c r="M1133" s="244">
        <v>100</v>
      </c>
      <c r="N1133" s="244">
        <v>100</v>
      </c>
      <c r="O1133" s="244">
        <v>100</v>
      </c>
      <c r="P1133" s="244">
        <v>100</v>
      </c>
      <c r="R1133" s="19"/>
      <c r="S1133" s="245" cm="1">
        <f t="array" ref="S1133">INDEX($K:$P,ROW(),MATCH(S$3,$K$2:$P$2,0))</f>
        <v>100</v>
      </c>
      <c r="T1133" s="245" cm="1">
        <f t="array" ref="T1133">INDEX($K:$P,ROW(),MATCH(T$3,$K$2:$P$2,0))</f>
        <v>100</v>
      </c>
      <c r="U1133" s="245" cm="1">
        <f t="array" ref="U1133">INDEX($K:$P,ROW(),MATCH(U$3,$K$2:$P$2,0))</f>
        <v>100</v>
      </c>
      <c r="V1133" s="245" cm="1">
        <f t="array" ref="V1133">INDEX($K:$P,ROW(),MATCH(V$3,$K$2:$P$2,0))</f>
        <v>100</v>
      </c>
      <c r="W1133" s="245" cm="1">
        <f t="array" ref="W1133">INDEX($K:$P,ROW(),MATCH(W$3,$K$2:$P$2,0))</f>
        <v>100</v>
      </c>
      <c r="X1133" s="245" cm="1">
        <f t="array" ref="X1133">INDEX($K:$P,ROW(),MATCH(X$3,$K$2:$P$2,0))</f>
        <v>100</v>
      </c>
      <c r="Y1133" s="245" cm="1">
        <f t="array" ref="Y1133">INDEX($K:$P,ROW(),MATCH(Y$3,$K$2:$P$2,0))</f>
        <v>100</v>
      </c>
      <c r="Z1133" s="245" cm="1">
        <f t="array" ref="Z1133">INDEX($K:$P,ROW(),MATCH(Z$3,$K$2:$P$2,0))</f>
        <v>100</v>
      </c>
      <c r="AA1133" s="245" cm="1">
        <f t="array" ref="AA1133">INDEX($K:$P,ROW(),MATCH(AA$3,$K$2:$P$2,0))</f>
        <v>100</v>
      </c>
      <c r="AB1133" s="245" cm="1">
        <f t="array" ref="AB1133">INDEX($K:$P,ROW(),MATCH(AB$3,$K$2:$P$2,0))</f>
        <v>100</v>
      </c>
      <c r="AC1133" s="245" cm="1">
        <f t="array" ref="AC1133">INDEX($K:$P,ROW(),MATCH(AC$3,$K$2:$P$2,0))</f>
        <v>100</v>
      </c>
      <c r="AD1133" s="245" cm="1">
        <f t="array" ref="AD1133">INDEX($K:$P,ROW(),MATCH(AD$3,$K$2:$P$2,0))</f>
        <v>100</v>
      </c>
      <c r="AE1133" s="245" cm="1">
        <f t="array" ref="AE1133">INDEX($K:$P,ROW(),MATCH(AE$3,$K$2:$P$2,0))</f>
        <v>100</v>
      </c>
      <c r="AF1133" s="245" cm="1">
        <f t="array" ref="AF1133">INDEX($K:$P,ROW(),MATCH(AF$3,$K$2:$P$2,0))</f>
        <v>100</v>
      </c>
      <c r="AG1133" s="245" cm="1">
        <f t="array" ref="AG1133">INDEX($K:$P,ROW(),MATCH(AG$3,$K$2:$P$2,0))</f>
        <v>100</v>
      </c>
      <c r="AH1133" s="245" cm="1">
        <f t="array" ref="AH1133">INDEX($K:$P,ROW(),MATCH(AH$3,$K$2:$P$2,0))</f>
        <v>100</v>
      </c>
      <c r="AI1133" s="245" cm="1">
        <f t="array" ref="AI1133">INDEX($K:$P,ROW(),MATCH(AI$3,$K$2:$P$2,0))</f>
        <v>100</v>
      </c>
      <c r="AJ1133" s="245" cm="1">
        <f t="array" ref="AJ1133">INDEX($K:$P,ROW(),MATCH(AJ$3,$K$2:$P$2,0))</f>
        <v>100</v>
      </c>
      <c r="AK1133" s="245" cm="1">
        <f t="array" ref="AK1133">INDEX($K:$P,ROW(),MATCH(AK$3,$K$2:$P$2,0))</f>
        <v>100</v>
      </c>
      <c r="AL1133" s="245" cm="1">
        <f t="array" ref="AL1133">INDEX($K:$P,ROW(),MATCH(AL$3,$K$2:$P$2,0))</f>
        <v>100</v>
      </c>
      <c r="AM1133" s="245" cm="1">
        <f t="array" ref="AM1133">INDEX($K:$P,ROW(),MATCH(AM$3,$K$2:$P$2,0))</f>
        <v>100</v>
      </c>
      <c r="AN1133" s="245" cm="1">
        <f t="array" ref="AN1133">INDEX($K:$P,ROW(),MATCH(AN$3,$K$2:$P$2,0))</f>
        <v>100</v>
      </c>
      <c r="AO1133" s="245" cm="1">
        <f t="array" ref="AO1133">INDEX($K:$P,ROW(),MATCH(AO$3,$K$2:$P$2,0))</f>
        <v>100</v>
      </c>
      <c r="AP1133" s="245" cm="1">
        <f t="array" ref="AP1133">INDEX($K:$P,ROW(),MATCH(AP$3,$K$2:$P$2,0))</f>
        <v>100</v>
      </c>
      <c r="AQ1133" s="245" cm="1">
        <f t="array" ref="AQ1133">INDEX($K:$P,ROW(),MATCH(AQ$3,$K$2:$P$2,0))</f>
        <v>100</v>
      </c>
      <c r="AR1133" s="245" cm="1">
        <f t="array" ref="AR1133">INDEX($K:$P,ROW(),MATCH(AR$3,$K$2:$P$2,0))</f>
        <v>100</v>
      </c>
      <c r="AS1133" s="245" cm="1">
        <f t="array" ref="AS1133">INDEX($K:$P,ROW(),MATCH(AS$3,$K$2:$P$2,0))</f>
        <v>100</v>
      </c>
      <c r="AT1133" s="245" cm="1">
        <f t="array" ref="AT1133">INDEX($K:$P,ROW(),MATCH(AT$3,$K$2:$P$2,0))</f>
        <v>100</v>
      </c>
      <c r="AU1133" s="245" cm="1">
        <f t="array" ref="AU1133">INDEX($K:$P,ROW(),MATCH(AU$3,$K$2:$P$2,0))</f>
        <v>100</v>
      </c>
      <c r="AV1133" s="245" cm="1">
        <f t="array" ref="AV1133">INDEX($K:$P,ROW(),MATCH(AV$3,$K$2:$P$2,0))</f>
        <v>100</v>
      </c>
      <c r="AW1133" s="245" cm="1">
        <f t="array" ref="AW1133">INDEX($K:$P,ROW(),MATCH(AW$3,$K$2:$P$2,0))</f>
        <v>100</v>
      </c>
      <c r="AX1133" s="245" cm="1">
        <f t="array" ref="AX1133">INDEX($K:$P,ROW(),MATCH(AX$3,$K$2:$P$2,0))</f>
        <v>100</v>
      </c>
      <c r="AY1133" s="245" cm="1">
        <f t="array" ref="AY1133">INDEX($K:$P,ROW(),MATCH(AY$3,$K$2:$P$2,0))</f>
        <v>100</v>
      </c>
      <c r="AZ1133" s="245" cm="1">
        <f t="array" ref="AZ1133">INDEX($K:$P,ROW(),MATCH(AZ$3,$K$2:$P$2,0))</f>
        <v>100</v>
      </c>
      <c r="BA1133" s="245" cm="1">
        <f t="array" ref="BA1133">INDEX($K:$P,ROW(),MATCH(BA$3,$K$2:$P$2,0))</f>
        <v>100</v>
      </c>
      <c r="BB1133" s="245" cm="1">
        <f t="array" ref="BB1133">INDEX($K:$P,ROW(),MATCH(BB$3,$K$2:$P$2,0))</f>
        <v>100</v>
      </c>
      <c r="BC1133" s="245" cm="1">
        <f t="array" ref="BC1133">INDEX($K:$P,ROW(),MATCH(BC$3,$K$2:$P$2,0))</f>
        <v>100</v>
      </c>
      <c r="BD1133" s="245" cm="1">
        <f t="array" ref="BD1133">INDEX($K:$P,ROW(),MATCH(BD$3,$K$2:$P$2,0))</f>
        <v>100</v>
      </c>
      <c r="BE1133" s="245" cm="1">
        <f t="array" ref="BE1133">INDEX($K:$P,ROW(),MATCH(BE$3,$K$2:$P$2,0))</f>
        <v>100</v>
      </c>
      <c r="BF1133" s="245" cm="1">
        <f t="array" ref="BF1133">INDEX($K:$P,ROW(),MATCH(BF$3,$K$2:$P$2,0))</f>
        <v>100</v>
      </c>
      <c r="BG1133" s="245" cm="1">
        <f t="array" ref="BG1133">INDEX($K:$P,ROW(),MATCH(BG$3,$K$2:$P$2,0))</f>
        <v>100</v>
      </c>
      <c r="BH1133" s="245" cm="1">
        <f t="array" ref="BH1133">INDEX($K:$P,ROW(),MATCH(BH$3,$K$2:$P$2,0))</f>
        <v>100</v>
      </c>
      <c r="BI1133" s="245" cm="1">
        <f t="array" ref="BI1133">INDEX($K:$P,ROW(),MATCH(BI$3,$K$2:$P$2,0))</f>
        <v>100</v>
      </c>
      <c r="BJ1133" s="245" cm="1">
        <f t="array" ref="BJ1133">INDEX($K:$P,ROW(),MATCH(BJ$3,$K$2:$P$2,0))</f>
        <v>100</v>
      </c>
      <c r="BK1133" s="245" cm="1">
        <f t="array" ref="BK1133">INDEX($K:$P,ROW(),MATCH(BK$3,$K$2:$P$2,0))</f>
        <v>100</v>
      </c>
      <c r="BL1133" s="245" cm="1">
        <f t="array" ref="BL1133">INDEX($K:$P,ROW(),MATCH(BL$3,$K$2:$P$2,0))</f>
        <v>100</v>
      </c>
      <c r="BM1133" s="245" cm="1">
        <f t="array" ref="BM1133">INDEX($K:$P,ROW(),MATCH(BM$3,$K$2:$P$2,0))</f>
        <v>100</v>
      </c>
      <c r="BN1133" s="245" cm="1">
        <f t="array" ref="BN1133">INDEX($K:$P,ROW(),MATCH(BN$3,$K$2:$P$2,0))</f>
        <v>100</v>
      </c>
      <c r="BO1133" s="245" cm="1">
        <f t="array" ref="BO1133">INDEX($K:$P,ROW(),MATCH(BO$3,$K$2:$P$2,0))</f>
        <v>100</v>
      </c>
      <c r="BP1133" s="245" cm="1">
        <f t="array" ref="BP1133">INDEX($K:$P,ROW(),MATCH(BP$3,$K$2:$P$2,0))</f>
        <v>100</v>
      </c>
      <c r="BQ1133" s="245" cm="1">
        <f t="array" ref="BQ1133">INDEX($K:$P,ROW(),MATCH(BQ$3,$K$2:$P$2,0))</f>
        <v>100</v>
      </c>
      <c r="BR1133" s="245" cm="1">
        <f t="array" ref="BR1133">INDEX($K:$P,ROW(),MATCH(BR$3,$K$2:$P$2,0))</f>
        <v>100</v>
      </c>
      <c r="BS1133" s="245" cm="1">
        <f t="array" ref="BS1133">INDEX($K:$P,ROW(),MATCH(BS$3,$K$2:$P$2,0))</f>
        <v>100</v>
      </c>
      <c r="BT1133" s="245" cm="1">
        <f t="array" ref="BT1133">INDEX($K:$P,ROW(),MATCH(BT$3,$K$2:$P$2,0))</f>
        <v>100</v>
      </c>
      <c r="BU1133" s="245" cm="1">
        <f t="array" ref="BU1133">INDEX($K:$P,ROW(),MATCH(BU$3,$K$2:$P$2,0))</f>
        <v>100</v>
      </c>
      <c r="BV1133" s="245" cm="1">
        <f t="array" ref="BV1133">INDEX($K:$P,ROW(),MATCH(BV$3,$K$2:$P$2,0))</f>
        <v>100</v>
      </c>
      <c r="BW1133" s="245" cm="1">
        <f t="array" ref="BW1133">INDEX($K:$P,ROW(),MATCH(BW$3,$K$2:$P$2,0))</f>
        <v>100</v>
      </c>
      <c r="BX1133" s="245" cm="1">
        <f t="array" ref="BX1133">INDEX($K:$P,ROW(),MATCH(BX$3,$K$2:$P$2,0))</f>
        <v>100</v>
      </c>
      <c r="BY1133" s="245" cm="1">
        <f t="array" ref="BY1133">INDEX($K:$P,ROW(),MATCH(BY$3,$K$2:$P$2,0))</f>
        <v>100</v>
      </c>
      <c r="BZ1133" s="245" cm="1">
        <f t="array" ref="BZ1133">INDEX($K:$P,ROW(),MATCH(BZ$3,$K$2:$P$2,0))</f>
        <v>100</v>
      </c>
      <c r="CA1133" s="245" cm="1">
        <f t="array" ref="CA1133">INDEX($K:$P,ROW(),MATCH(CA$3,$K$2:$P$2,0))</f>
        <v>100</v>
      </c>
      <c r="CB1133" s="245" cm="1">
        <f t="array" ref="CB1133">INDEX($K:$P,ROW(),MATCH(CB$3,$K$2:$P$2,0))</f>
        <v>100</v>
      </c>
      <c r="CC1133" s="245" cm="1">
        <f t="array" ref="CC1133">INDEX($K:$P,ROW(),MATCH(CC$3,$K$2:$P$2,0))</f>
        <v>100</v>
      </c>
      <c r="CD1133" s="245" cm="1">
        <f t="array" ref="CD1133">INDEX($K:$P,ROW(),MATCH(CD$3,$K$2:$P$2,0))</f>
        <v>100</v>
      </c>
      <c r="CE1133" s="245" cm="1">
        <f t="array" ref="CE1133">INDEX($K:$P,ROW(),MATCH(CE$3,$K$2:$P$2,0))</f>
        <v>100</v>
      </c>
      <c r="CF1133" s="245" cm="1">
        <f t="array" ref="CF1133">INDEX($K:$P,ROW(),MATCH(CF$3,$K$2:$P$2,0))</f>
        <v>100</v>
      </c>
      <c r="CG1133" s="245" cm="1">
        <f t="array" ref="CG1133">INDEX($K:$P,ROW(),MATCH(CG$3,$K$2:$P$2,0))</f>
        <v>100</v>
      </c>
      <c r="CH1133" s="245" cm="1">
        <f t="array" ref="CH1133">INDEX($K:$P,ROW(),MATCH(CH$3,$K$2:$P$2,0))</f>
        <v>100</v>
      </c>
      <c r="CI1133" s="245" cm="1">
        <f t="array" ref="CI1133">INDEX($K:$P,ROW(),MATCH(CI$3,$K$2:$P$2,0))</f>
        <v>100</v>
      </c>
      <c r="CJ1133" s="245" cm="1">
        <f t="array" ref="CJ1133">INDEX($K:$P,ROW(),MATCH(CJ$3,$K$2:$P$2,0))</f>
        <v>100</v>
      </c>
      <c r="CK1133" s="245" cm="1">
        <f t="array" ref="CK1133">INDEX($K:$P,ROW(),MATCH(CK$3,$K$2:$P$2,0))</f>
        <v>100</v>
      </c>
      <c r="CL1133" s="245" cm="1">
        <f t="array" ref="CL1133">INDEX($K:$P,ROW(),MATCH(CL$3,$K$2:$P$2,0))</f>
        <v>100</v>
      </c>
    </row>
    <row r="1134" spans="2:90" x14ac:dyDescent="0.4">
      <c r="B1134" s="122" t="s">
        <v>756</v>
      </c>
      <c r="C1134" s="12"/>
      <c r="D1134" s="12" t="s">
        <v>754</v>
      </c>
      <c r="E1134" s="12" t="s">
        <v>906</v>
      </c>
      <c r="F1134" s="12"/>
      <c r="G1134" s="12"/>
      <c r="H1134" s="12"/>
      <c r="I1134" s="60"/>
      <c r="J1134" s="60"/>
      <c r="K1134" s="38">
        <f ca="1">SUMIF($3:$3,K$2,1134:1134)</f>
        <v>6000000</v>
      </c>
      <c r="L1134" s="38">
        <f ca="1">SUMIF($3:$3,L$2,1134:1134)</f>
        <v>6000000</v>
      </c>
      <c r="M1134" s="38">
        <f ca="1">SUMIF($3:$3,M$2,1134:1134)</f>
        <v>6000000</v>
      </c>
      <c r="N1134" s="38">
        <f ca="1">SUMIF($3:$3,N$2,1134:1134)</f>
        <v>6000000</v>
      </c>
      <c r="O1134" s="38">
        <f ca="1">SUMIF($3:$3,O$2,1134:1134)</f>
        <v>6000000</v>
      </c>
      <c r="P1134" s="38">
        <f ca="1">SUMIF($3:$3,P$2,1134:1134)</f>
        <v>6000000</v>
      </c>
      <c r="R1134" s="19"/>
      <c r="S1134" s="38" cm="1">
        <f t="array" aca="1" ref="S1134" ca="1">S1133*INDIRECT(S1126)</f>
        <v>500000</v>
      </c>
      <c r="T1134" s="38" cm="1">
        <f t="array" aca="1" ref="T1134" ca="1">T1133*INDIRECT(T1126)</f>
        <v>500000</v>
      </c>
      <c r="U1134" s="38" cm="1">
        <f t="array" aca="1" ref="U1134" ca="1">U1133*INDIRECT(U1126)</f>
        <v>500000</v>
      </c>
      <c r="V1134" s="38" cm="1">
        <f t="array" aca="1" ref="V1134" ca="1">V1133*INDIRECT(V1126)</f>
        <v>500000</v>
      </c>
      <c r="W1134" s="38" cm="1">
        <f t="array" aca="1" ref="W1134" ca="1">W1133*INDIRECT(W1126)</f>
        <v>500000</v>
      </c>
      <c r="X1134" s="38" cm="1">
        <f t="array" aca="1" ref="X1134" ca="1">X1133*INDIRECT(X1126)</f>
        <v>500000</v>
      </c>
      <c r="Y1134" s="38" cm="1">
        <f t="array" aca="1" ref="Y1134" ca="1">Y1133*INDIRECT(Y1126)</f>
        <v>500000</v>
      </c>
      <c r="Z1134" s="38" cm="1">
        <f t="array" aca="1" ref="Z1134" ca="1">Z1133*INDIRECT(Z1126)</f>
        <v>500000</v>
      </c>
      <c r="AA1134" s="38" cm="1">
        <f t="array" aca="1" ref="AA1134" ca="1">AA1133*INDIRECT(AA1126)</f>
        <v>500000</v>
      </c>
      <c r="AB1134" s="38" cm="1">
        <f t="array" aca="1" ref="AB1134" ca="1">AB1133*INDIRECT(AB1126)</f>
        <v>500000</v>
      </c>
      <c r="AC1134" s="38" cm="1">
        <f t="array" aca="1" ref="AC1134" ca="1">AC1133*INDIRECT(AC1126)</f>
        <v>500000</v>
      </c>
      <c r="AD1134" s="38" cm="1">
        <f t="array" aca="1" ref="AD1134" ca="1">AD1133*INDIRECT(AD1126)</f>
        <v>500000</v>
      </c>
      <c r="AE1134" s="38" cm="1">
        <f t="array" aca="1" ref="AE1134" ca="1">AE1133*INDIRECT(AE1126)</f>
        <v>500000</v>
      </c>
      <c r="AF1134" s="38" cm="1">
        <f t="array" aca="1" ref="AF1134" ca="1">AF1133*INDIRECT(AF1126)</f>
        <v>500000</v>
      </c>
      <c r="AG1134" s="38" cm="1">
        <f t="array" aca="1" ref="AG1134" ca="1">AG1133*INDIRECT(AG1126)</f>
        <v>500000</v>
      </c>
      <c r="AH1134" s="38" cm="1">
        <f t="array" aca="1" ref="AH1134" ca="1">AH1133*INDIRECT(AH1126)</f>
        <v>500000</v>
      </c>
      <c r="AI1134" s="38" cm="1">
        <f t="array" aca="1" ref="AI1134" ca="1">AI1133*INDIRECT(AI1126)</f>
        <v>500000</v>
      </c>
      <c r="AJ1134" s="38" cm="1">
        <f t="array" aca="1" ref="AJ1134" ca="1">AJ1133*INDIRECT(AJ1126)</f>
        <v>500000</v>
      </c>
      <c r="AK1134" s="38" cm="1">
        <f t="array" aca="1" ref="AK1134" ca="1">AK1133*INDIRECT(AK1126)</f>
        <v>500000</v>
      </c>
      <c r="AL1134" s="38" cm="1">
        <f t="array" aca="1" ref="AL1134" ca="1">AL1133*INDIRECT(AL1126)</f>
        <v>500000</v>
      </c>
      <c r="AM1134" s="38" cm="1">
        <f t="array" aca="1" ref="AM1134" ca="1">AM1133*INDIRECT(AM1126)</f>
        <v>500000</v>
      </c>
      <c r="AN1134" s="38" cm="1">
        <f t="array" aca="1" ref="AN1134" ca="1">AN1133*INDIRECT(AN1126)</f>
        <v>500000</v>
      </c>
      <c r="AO1134" s="38" cm="1">
        <f t="array" aca="1" ref="AO1134" ca="1">AO1133*INDIRECT(AO1126)</f>
        <v>500000</v>
      </c>
      <c r="AP1134" s="38" cm="1">
        <f t="array" aca="1" ref="AP1134" ca="1">AP1133*INDIRECT(AP1126)</f>
        <v>500000</v>
      </c>
      <c r="AQ1134" s="38" cm="1">
        <f t="array" aca="1" ref="AQ1134" ca="1">AQ1133*INDIRECT(AQ1126)</f>
        <v>500000</v>
      </c>
      <c r="AR1134" s="38" cm="1">
        <f t="array" aca="1" ref="AR1134" ca="1">AR1133*INDIRECT(AR1126)</f>
        <v>500000</v>
      </c>
      <c r="AS1134" s="38" cm="1">
        <f t="array" aca="1" ref="AS1134" ca="1">AS1133*INDIRECT(AS1126)</f>
        <v>500000</v>
      </c>
      <c r="AT1134" s="38" cm="1">
        <f t="array" aca="1" ref="AT1134" ca="1">AT1133*INDIRECT(AT1126)</f>
        <v>500000</v>
      </c>
      <c r="AU1134" s="38" cm="1">
        <f t="array" aca="1" ref="AU1134" ca="1">AU1133*INDIRECT(AU1126)</f>
        <v>500000</v>
      </c>
      <c r="AV1134" s="38" cm="1">
        <f t="array" aca="1" ref="AV1134" ca="1">AV1133*INDIRECT(AV1126)</f>
        <v>500000</v>
      </c>
      <c r="AW1134" s="38" cm="1">
        <f t="array" aca="1" ref="AW1134" ca="1">AW1133*INDIRECT(AW1126)</f>
        <v>500000</v>
      </c>
      <c r="AX1134" s="38" cm="1">
        <f t="array" aca="1" ref="AX1134" ca="1">AX1133*INDIRECT(AX1126)</f>
        <v>500000</v>
      </c>
      <c r="AY1134" s="38" cm="1">
        <f t="array" aca="1" ref="AY1134" ca="1">AY1133*INDIRECT(AY1126)</f>
        <v>500000</v>
      </c>
      <c r="AZ1134" s="38" cm="1">
        <f t="array" aca="1" ref="AZ1134" ca="1">AZ1133*INDIRECT(AZ1126)</f>
        <v>500000</v>
      </c>
      <c r="BA1134" s="38" cm="1">
        <f t="array" aca="1" ref="BA1134" ca="1">BA1133*INDIRECT(BA1126)</f>
        <v>500000</v>
      </c>
      <c r="BB1134" s="38" cm="1">
        <f t="array" aca="1" ref="BB1134" ca="1">BB1133*INDIRECT(BB1126)</f>
        <v>500000</v>
      </c>
      <c r="BC1134" s="38" cm="1">
        <f t="array" aca="1" ref="BC1134" ca="1">BC1133*INDIRECT(BC1126)</f>
        <v>500000</v>
      </c>
      <c r="BD1134" s="38" cm="1">
        <f t="array" aca="1" ref="BD1134" ca="1">BD1133*INDIRECT(BD1126)</f>
        <v>500000</v>
      </c>
      <c r="BE1134" s="38" cm="1">
        <f t="array" aca="1" ref="BE1134" ca="1">BE1133*INDIRECT(BE1126)</f>
        <v>500000</v>
      </c>
      <c r="BF1134" s="38" cm="1">
        <f t="array" aca="1" ref="BF1134" ca="1">BF1133*INDIRECT(BF1126)</f>
        <v>500000</v>
      </c>
      <c r="BG1134" s="38" cm="1">
        <f t="array" aca="1" ref="BG1134" ca="1">BG1133*INDIRECT(BG1126)</f>
        <v>500000</v>
      </c>
      <c r="BH1134" s="38" cm="1">
        <f t="array" aca="1" ref="BH1134" ca="1">BH1133*INDIRECT(BH1126)</f>
        <v>500000</v>
      </c>
      <c r="BI1134" s="38" cm="1">
        <f t="array" aca="1" ref="BI1134" ca="1">BI1133*INDIRECT(BI1126)</f>
        <v>500000</v>
      </c>
      <c r="BJ1134" s="38" cm="1">
        <f t="array" aca="1" ref="BJ1134" ca="1">BJ1133*INDIRECT(BJ1126)</f>
        <v>500000</v>
      </c>
      <c r="BK1134" s="38" cm="1">
        <f t="array" aca="1" ref="BK1134" ca="1">BK1133*INDIRECT(BK1126)</f>
        <v>500000</v>
      </c>
      <c r="BL1134" s="38" cm="1">
        <f t="array" aca="1" ref="BL1134" ca="1">BL1133*INDIRECT(BL1126)</f>
        <v>500000</v>
      </c>
      <c r="BM1134" s="38" cm="1">
        <f t="array" aca="1" ref="BM1134" ca="1">BM1133*INDIRECT(BM1126)</f>
        <v>500000</v>
      </c>
      <c r="BN1134" s="38" cm="1">
        <f t="array" aca="1" ref="BN1134" ca="1">BN1133*INDIRECT(BN1126)</f>
        <v>500000</v>
      </c>
      <c r="BO1134" s="38" cm="1">
        <f t="array" aca="1" ref="BO1134" ca="1">BO1133*INDIRECT(BO1126)</f>
        <v>500000</v>
      </c>
      <c r="BP1134" s="38" cm="1">
        <f t="array" aca="1" ref="BP1134" ca="1">BP1133*INDIRECT(BP1126)</f>
        <v>500000</v>
      </c>
      <c r="BQ1134" s="38" cm="1">
        <f t="array" aca="1" ref="BQ1134" ca="1">BQ1133*INDIRECT(BQ1126)</f>
        <v>500000</v>
      </c>
      <c r="BR1134" s="38" cm="1">
        <f t="array" aca="1" ref="BR1134" ca="1">BR1133*INDIRECT(BR1126)</f>
        <v>500000</v>
      </c>
      <c r="BS1134" s="38" cm="1">
        <f t="array" aca="1" ref="BS1134" ca="1">BS1133*INDIRECT(BS1126)</f>
        <v>500000</v>
      </c>
      <c r="BT1134" s="38" cm="1">
        <f t="array" aca="1" ref="BT1134" ca="1">BT1133*INDIRECT(BT1126)</f>
        <v>500000</v>
      </c>
      <c r="BU1134" s="38" cm="1">
        <f t="array" aca="1" ref="BU1134" ca="1">BU1133*INDIRECT(BU1126)</f>
        <v>500000</v>
      </c>
      <c r="BV1134" s="38" cm="1">
        <f t="array" aca="1" ref="BV1134" ca="1">BV1133*INDIRECT(BV1126)</f>
        <v>500000</v>
      </c>
      <c r="BW1134" s="38" cm="1">
        <f t="array" aca="1" ref="BW1134" ca="1">BW1133*INDIRECT(BW1126)</f>
        <v>500000</v>
      </c>
      <c r="BX1134" s="38" cm="1">
        <f t="array" aca="1" ref="BX1134" ca="1">BX1133*INDIRECT(BX1126)</f>
        <v>500000</v>
      </c>
      <c r="BY1134" s="38" cm="1">
        <f t="array" aca="1" ref="BY1134" ca="1">BY1133*INDIRECT(BY1126)</f>
        <v>500000</v>
      </c>
      <c r="BZ1134" s="38" cm="1">
        <f t="array" aca="1" ref="BZ1134" ca="1">BZ1133*INDIRECT(BZ1126)</f>
        <v>500000</v>
      </c>
      <c r="CA1134" s="38" cm="1">
        <f t="array" aca="1" ref="CA1134" ca="1">CA1133*INDIRECT(CA1126)</f>
        <v>500000</v>
      </c>
      <c r="CB1134" s="38" cm="1">
        <f t="array" aca="1" ref="CB1134" ca="1">CB1133*INDIRECT(CB1126)</f>
        <v>500000</v>
      </c>
      <c r="CC1134" s="38" cm="1">
        <f t="array" aca="1" ref="CC1134" ca="1">CC1133*INDIRECT(CC1126)</f>
        <v>500000</v>
      </c>
      <c r="CD1134" s="38" cm="1">
        <f t="array" aca="1" ref="CD1134" ca="1">CD1133*INDIRECT(CD1126)</f>
        <v>500000</v>
      </c>
      <c r="CE1134" s="38" cm="1">
        <f t="array" aca="1" ref="CE1134" ca="1">CE1133*INDIRECT(CE1126)</f>
        <v>500000</v>
      </c>
      <c r="CF1134" s="38" cm="1">
        <f t="array" aca="1" ref="CF1134" ca="1">CF1133*INDIRECT(CF1126)</f>
        <v>500000</v>
      </c>
      <c r="CG1134" s="38" cm="1">
        <f t="array" aca="1" ref="CG1134" ca="1">CG1133*INDIRECT(CG1126)</f>
        <v>500000</v>
      </c>
      <c r="CH1134" s="38" cm="1">
        <f t="array" aca="1" ref="CH1134" ca="1">CH1133*INDIRECT(CH1126)</f>
        <v>500000</v>
      </c>
      <c r="CI1134" s="38" cm="1">
        <f t="array" aca="1" ref="CI1134" ca="1">CI1133*INDIRECT(CI1126)</f>
        <v>500000</v>
      </c>
      <c r="CJ1134" s="38" cm="1">
        <f t="array" aca="1" ref="CJ1134" ca="1">CJ1133*INDIRECT(CJ1126)</f>
        <v>500000</v>
      </c>
      <c r="CK1134" s="38" cm="1">
        <f t="array" aca="1" ref="CK1134" ca="1">CK1133*INDIRECT(CK1126)</f>
        <v>500000</v>
      </c>
      <c r="CL1134" s="38" cm="1">
        <f t="array" aca="1" ref="CL1134" ca="1">CL1133*INDIRECT(CL1126)</f>
        <v>500000</v>
      </c>
    </row>
    <row r="1135" spans="2:90" x14ac:dyDescent="0.4">
      <c r="B1135" s="139"/>
      <c r="C1135" s="12"/>
      <c r="D1135" s="12" t="s">
        <v>754</v>
      </c>
      <c r="E1135" s="12" t="s">
        <v>906</v>
      </c>
      <c r="F1135" s="12"/>
      <c r="G1135" s="12"/>
      <c r="H1135" s="12"/>
      <c r="I1135" s="60"/>
      <c r="J1135" s="60"/>
      <c r="K1135" s="8"/>
      <c r="L1135" s="8"/>
      <c r="M1135" s="8"/>
      <c r="N1135" s="8"/>
      <c r="O1135" s="8"/>
      <c r="P1135" s="8"/>
      <c r="R1135" s="19"/>
      <c r="S1135" s="19"/>
      <c r="T1135" s="19"/>
      <c r="U1135" s="19"/>
      <c r="V1135" s="19"/>
      <c r="W1135" s="19"/>
      <c r="X1135" s="19"/>
      <c r="Y1135" s="19"/>
      <c r="Z1135" s="19"/>
      <c r="AA1135" s="19"/>
      <c r="AB1135" s="19"/>
      <c r="AC1135" s="19"/>
      <c r="AD1135" s="19"/>
      <c r="AE1135" s="19"/>
      <c r="AF1135" s="19"/>
      <c r="AG1135" s="19"/>
      <c r="AH1135" s="19"/>
      <c r="AI1135" s="19"/>
      <c r="AJ1135" s="19"/>
      <c r="AK1135" s="19"/>
      <c r="AL1135" s="19"/>
      <c r="AM1135" s="19"/>
      <c r="AN1135" s="19"/>
      <c r="AO1135" s="19"/>
      <c r="AP1135" s="19"/>
      <c r="AQ1135" s="19"/>
      <c r="AR1135" s="19"/>
      <c r="AS1135" s="19"/>
      <c r="AT1135" s="19"/>
      <c r="AU1135" s="19"/>
      <c r="AV1135" s="19"/>
      <c r="AW1135" s="19"/>
      <c r="AX1135" s="19"/>
      <c r="AY1135" s="19"/>
      <c r="AZ1135" s="19"/>
      <c r="BA1135" s="19"/>
      <c r="BB1135" s="19"/>
      <c r="BC1135" s="19"/>
      <c r="BD1135" s="19"/>
      <c r="BE1135" s="19"/>
      <c r="BF1135" s="19"/>
      <c r="BG1135" s="19"/>
      <c r="BH1135" s="19"/>
      <c r="BI1135" s="19"/>
      <c r="BJ1135" s="19"/>
      <c r="BK1135" s="19"/>
      <c r="BL1135" s="19"/>
      <c r="BM1135" s="19"/>
      <c r="BN1135" s="19"/>
      <c r="BO1135" s="19"/>
      <c r="BP1135" s="19"/>
      <c r="BQ1135" s="19"/>
      <c r="BR1135" s="19"/>
      <c r="BS1135" s="19"/>
      <c r="BT1135" s="19"/>
      <c r="BU1135" s="19"/>
      <c r="BV1135" s="19"/>
      <c r="BW1135" s="19"/>
      <c r="BX1135" s="19"/>
      <c r="BY1135" s="19"/>
      <c r="BZ1135" s="19"/>
      <c r="CA1135" s="19"/>
      <c r="CB1135" s="19"/>
      <c r="CC1135" s="19"/>
      <c r="CD1135" s="19"/>
      <c r="CE1135" s="19"/>
      <c r="CF1135" s="19"/>
      <c r="CG1135" s="19"/>
      <c r="CH1135" s="19"/>
      <c r="CI1135" s="19"/>
      <c r="CJ1135" s="19"/>
      <c r="CK1135" s="19"/>
      <c r="CL1135" s="19"/>
    </row>
    <row r="1136" spans="2:90" x14ac:dyDescent="0.4">
      <c r="B1136" s="93" t="str">
        <f>"Revenue - "&amp;B1144&amp;":"</f>
        <v>Revenue - (Primary label):</v>
      </c>
      <c r="C1136" s="12"/>
      <c r="D1136" s="12" t="s">
        <v>754</v>
      </c>
      <c r="E1136" s="12" t="s">
        <v>906</v>
      </c>
      <c r="F1136" s="12"/>
      <c r="G1136" s="12"/>
      <c r="H1136" s="12"/>
      <c r="I1136" s="60"/>
      <c r="J1136" s="60"/>
      <c r="K1136" s="8"/>
      <c r="L1136" s="8"/>
      <c r="M1136" s="8"/>
      <c r="N1136" s="8"/>
      <c r="O1136" s="8"/>
      <c r="P1136" s="8"/>
      <c r="R1136" s="19"/>
      <c r="S1136" s="19"/>
      <c r="T1136" s="19"/>
      <c r="U1136" s="19"/>
      <c r="V1136" s="19"/>
      <c r="W1136" s="19"/>
      <c r="X1136" s="19"/>
      <c r="Y1136" s="19"/>
      <c r="Z1136" s="19"/>
      <c r="AA1136" s="19"/>
      <c r="AB1136" s="19"/>
      <c r="AC1136" s="19"/>
      <c r="AD1136" s="19"/>
      <c r="AE1136" s="19"/>
      <c r="AF1136" s="19"/>
      <c r="AG1136" s="19"/>
      <c r="AH1136" s="19"/>
      <c r="AI1136" s="19"/>
      <c r="AJ1136" s="19"/>
      <c r="AK1136" s="19"/>
      <c r="AL1136" s="19"/>
      <c r="AM1136" s="19"/>
      <c r="AN1136" s="19"/>
      <c r="AO1136" s="19"/>
      <c r="AP1136" s="19"/>
      <c r="AQ1136" s="19"/>
      <c r="AR1136" s="19"/>
      <c r="AS1136" s="19"/>
      <c r="AT1136" s="19"/>
      <c r="AU1136" s="19"/>
      <c r="AV1136" s="19"/>
      <c r="AW1136" s="19"/>
      <c r="AX1136" s="19"/>
      <c r="AY1136" s="19"/>
      <c r="AZ1136" s="19"/>
      <c r="BA1136" s="19"/>
      <c r="BB1136" s="19"/>
      <c r="BC1136" s="19"/>
      <c r="BD1136" s="19"/>
      <c r="BE1136" s="19"/>
      <c r="BF1136" s="19"/>
      <c r="BG1136" s="19"/>
      <c r="BH1136" s="19"/>
      <c r="BI1136" s="19"/>
      <c r="BJ1136" s="19"/>
      <c r="BK1136" s="19"/>
      <c r="BL1136" s="19"/>
      <c r="BM1136" s="19"/>
      <c r="BN1136" s="19"/>
      <c r="BO1136" s="19"/>
      <c r="BP1136" s="19"/>
      <c r="BQ1136" s="19"/>
      <c r="BR1136" s="19"/>
      <c r="BS1136" s="19"/>
      <c r="BT1136" s="19"/>
      <c r="BU1136" s="19"/>
      <c r="BV1136" s="19"/>
      <c r="BW1136" s="19"/>
      <c r="BX1136" s="19"/>
      <c r="BY1136" s="19"/>
      <c r="BZ1136" s="19"/>
      <c r="CA1136" s="19"/>
      <c r="CB1136" s="19"/>
      <c r="CC1136" s="19"/>
      <c r="CD1136" s="19"/>
      <c r="CE1136" s="19"/>
      <c r="CF1136" s="19"/>
      <c r="CG1136" s="19"/>
      <c r="CH1136" s="19"/>
      <c r="CI1136" s="19"/>
      <c r="CJ1136" s="19"/>
      <c r="CK1136" s="19"/>
      <c r="CL1136" s="19"/>
    </row>
    <row r="1137" spans="2:90" x14ac:dyDescent="0.4">
      <c r="B1137" s="139" t="s">
        <v>757</v>
      </c>
      <c r="C1137" s="12"/>
      <c r="D1137" s="12" t="s">
        <v>754</v>
      </c>
      <c r="E1137" s="12" t="s">
        <v>906</v>
      </c>
      <c r="F1137" s="12"/>
      <c r="G1137" s="12"/>
      <c r="H1137" s="12"/>
      <c r="I1137" s="60"/>
      <c r="J1137" s="60"/>
      <c r="K1137" s="133">
        <v>50</v>
      </c>
      <c r="L1137" s="133">
        <v>50</v>
      </c>
      <c r="M1137" s="133">
        <v>50</v>
      </c>
      <c r="N1137" s="133">
        <v>50</v>
      </c>
      <c r="O1137" s="133">
        <v>50</v>
      </c>
      <c r="P1137" s="133">
        <v>50</v>
      </c>
      <c r="R1137" s="19"/>
      <c r="S1137" s="134" cm="1">
        <f t="array" ref="S1137">INDEX($K:$P,ROW(),MATCH(S$3,$K$2:$P$2,0))</f>
        <v>50</v>
      </c>
      <c r="T1137" s="134" cm="1">
        <f t="array" ref="T1137">INDEX($K:$P,ROW(),MATCH(T$3,$K$2:$P$2,0))</f>
        <v>50</v>
      </c>
      <c r="U1137" s="134" cm="1">
        <f t="array" ref="U1137">INDEX($K:$P,ROW(),MATCH(U$3,$K$2:$P$2,0))</f>
        <v>50</v>
      </c>
      <c r="V1137" s="134" cm="1">
        <f t="array" ref="V1137">INDEX($K:$P,ROW(),MATCH(V$3,$K$2:$P$2,0))</f>
        <v>50</v>
      </c>
      <c r="W1137" s="134" cm="1">
        <f t="array" ref="W1137">INDEX($K:$P,ROW(),MATCH(W$3,$K$2:$P$2,0))</f>
        <v>50</v>
      </c>
      <c r="X1137" s="134" cm="1">
        <f t="array" ref="X1137">INDEX($K:$P,ROW(),MATCH(X$3,$K$2:$P$2,0))</f>
        <v>50</v>
      </c>
      <c r="Y1137" s="134" cm="1">
        <f t="array" ref="Y1137">INDEX($K:$P,ROW(),MATCH(Y$3,$K$2:$P$2,0))</f>
        <v>50</v>
      </c>
      <c r="Z1137" s="134" cm="1">
        <f t="array" ref="Z1137">INDEX($K:$P,ROW(),MATCH(Z$3,$K$2:$P$2,0))</f>
        <v>50</v>
      </c>
      <c r="AA1137" s="134" cm="1">
        <f t="array" ref="AA1137">INDEX($K:$P,ROW(),MATCH(AA$3,$K$2:$P$2,0))</f>
        <v>50</v>
      </c>
      <c r="AB1137" s="134" cm="1">
        <f t="array" ref="AB1137">INDEX($K:$P,ROW(),MATCH(AB$3,$K$2:$P$2,0))</f>
        <v>50</v>
      </c>
      <c r="AC1137" s="134" cm="1">
        <f t="array" ref="AC1137">INDEX($K:$P,ROW(),MATCH(AC$3,$K$2:$P$2,0))</f>
        <v>50</v>
      </c>
      <c r="AD1137" s="134" cm="1">
        <f t="array" ref="AD1137">INDEX($K:$P,ROW(),MATCH(AD$3,$K$2:$P$2,0))</f>
        <v>50</v>
      </c>
      <c r="AE1137" s="134" cm="1">
        <f t="array" ref="AE1137">INDEX($K:$P,ROW(),MATCH(AE$3,$K$2:$P$2,0))</f>
        <v>50</v>
      </c>
      <c r="AF1137" s="134" cm="1">
        <f t="array" ref="AF1137">INDEX($K:$P,ROW(),MATCH(AF$3,$K$2:$P$2,0))</f>
        <v>50</v>
      </c>
      <c r="AG1137" s="134" cm="1">
        <f t="array" ref="AG1137">INDEX($K:$P,ROW(),MATCH(AG$3,$K$2:$P$2,0))</f>
        <v>50</v>
      </c>
      <c r="AH1137" s="134" cm="1">
        <f t="array" ref="AH1137">INDEX($K:$P,ROW(),MATCH(AH$3,$K$2:$P$2,0))</f>
        <v>50</v>
      </c>
      <c r="AI1137" s="134" cm="1">
        <f t="array" ref="AI1137">INDEX($K:$P,ROW(),MATCH(AI$3,$K$2:$P$2,0))</f>
        <v>50</v>
      </c>
      <c r="AJ1137" s="134" cm="1">
        <f t="array" ref="AJ1137">INDEX($K:$P,ROW(),MATCH(AJ$3,$K$2:$P$2,0))</f>
        <v>50</v>
      </c>
      <c r="AK1137" s="134" cm="1">
        <f t="array" ref="AK1137">INDEX($K:$P,ROW(),MATCH(AK$3,$K$2:$P$2,0))</f>
        <v>50</v>
      </c>
      <c r="AL1137" s="134" cm="1">
        <f t="array" ref="AL1137">INDEX($K:$P,ROW(),MATCH(AL$3,$K$2:$P$2,0))</f>
        <v>50</v>
      </c>
      <c r="AM1137" s="134" cm="1">
        <f t="array" ref="AM1137">INDEX($K:$P,ROW(),MATCH(AM$3,$K$2:$P$2,0))</f>
        <v>50</v>
      </c>
      <c r="AN1137" s="134" cm="1">
        <f t="array" ref="AN1137">INDEX($K:$P,ROW(),MATCH(AN$3,$K$2:$P$2,0))</f>
        <v>50</v>
      </c>
      <c r="AO1137" s="134" cm="1">
        <f t="array" ref="AO1137">INDEX($K:$P,ROW(),MATCH(AO$3,$K$2:$P$2,0))</f>
        <v>50</v>
      </c>
      <c r="AP1137" s="134" cm="1">
        <f t="array" ref="AP1137">INDEX($K:$P,ROW(),MATCH(AP$3,$K$2:$P$2,0))</f>
        <v>50</v>
      </c>
      <c r="AQ1137" s="134" cm="1">
        <f t="array" ref="AQ1137">INDEX($K:$P,ROW(),MATCH(AQ$3,$K$2:$P$2,0))</f>
        <v>50</v>
      </c>
      <c r="AR1137" s="134" cm="1">
        <f t="array" ref="AR1137">INDEX($K:$P,ROW(),MATCH(AR$3,$K$2:$P$2,0))</f>
        <v>50</v>
      </c>
      <c r="AS1137" s="134" cm="1">
        <f t="array" ref="AS1137">INDEX($K:$P,ROW(),MATCH(AS$3,$K$2:$P$2,0))</f>
        <v>50</v>
      </c>
      <c r="AT1137" s="134" cm="1">
        <f t="array" ref="AT1137">INDEX($K:$P,ROW(),MATCH(AT$3,$K$2:$P$2,0))</f>
        <v>50</v>
      </c>
      <c r="AU1137" s="134" cm="1">
        <f t="array" ref="AU1137">INDEX($K:$P,ROW(),MATCH(AU$3,$K$2:$P$2,0))</f>
        <v>50</v>
      </c>
      <c r="AV1137" s="134" cm="1">
        <f t="array" ref="AV1137">INDEX($K:$P,ROW(),MATCH(AV$3,$K$2:$P$2,0))</f>
        <v>50</v>
      </c>
      <c r="AW1137" s="134" cm="1">
        <f t="array" ref="AW1137">INDEX($K:$P,ROW(),MATCH(AW$3,$K$2:$P$2,0))</f>
        <v>50</v>
      </c>
      <c r="AX1137" s="134" cm="1">
        <f t="array" ref="AX1137">INDEX($K:$P,ROW(),MATCH(AX$3,$K$2:$P$2,0))</f>
        <v>50</v>
      </c>
      <c r="AY1137" s="134" cm="1">
        <f t="array" ref="AY1137">INDEX($K:$P,ROW(),MATCH(AY$3,$K$2:$P$2,0))</f>
        <v>50</v>
      </c>
      <c r="AZ1137" s="134" cm="1">
        <f t="array" ref="AZ1137">INDEX($K:$P,ROW(),MATCH(AZ$3,$K$2:$P$2,0))</f>
        <v>50</v>
      </c>
      <c r="BA1137" s="134" cm="1">
        <f t="array" ref="BA1137">INDEX($K:$P,ROW(),MATCH(BA$3,$K$2:$P$2,0))</f>
        <v>50</v>
      </c>
      <c r="BB1137" s="134" cm="1">
        <f t="array" ref="BB1137">INDEX($K:$P,ROW(),MATCH(BB$3,$K$2:$P$2,0))</f>
        <v>50</v>
      </c>
      <c r="BC1137" s="134" cm="1">
        <f t="array" ref="BC1137">INDEX($K:$P,ROW(),MATCH(BC$3,$K$2:$P$2,0))</f>
        <v>50</v>
      </c>
      <c r="BD1137" s="134" cm="1">
        <f t="array" ref="BD1137">INDEX($K:$P,ROW(),MATCH(BD$3,$K$2:$P$2,0))</f>
        <v>50</v>
      </c>
      <c r="BE1137" s="134" cm="1">
        <f t="array" ref="BE1137">INDEX($K:$P,ROW(),MATCH(BE$3,$K$2:$P$2,0))</f>
        <v>50</v>
      </c>
      <c r="BF1137" s="134" cm="1">
        <f t="array" ref="BF1137">INDEX($K:$P,ROW(),MATCH(BF$3,$K$2:$P$2,0))</f>
        <v>50</v>
      </c>
      <c r="BG1137" s="134" cm="1">
        <f t="array" ref="BG1137">INDEX($K:$P,ROW(),MATCH(BG$3,$K$2:$P$2,0))</f>
        <v>50</v>
      </c>
      <c r="BH1137" s="134" cm="1">
        <f t="array" ref="BH1137">INDEX($K:$P,ROW(),MATCH(BH$3,$K$2:$P$2,0))</f>
        <v>50</v>
      </c>
      <c r="BI1137" s="134" cm="1">
        <f t="array" ref="BI1137">INDEX($K:$P,ROW(),MATCH(BI$3,$K$2:$P$2,0))</f>
        <v>50</v>
      </c>
      <c r="BJ1137" s="134" cm="1">
        <f t="array" ref="BJ1137">INDEX($K:$P,ROW(),MATCH(BJ$3,$K$2:$P$2,0))</f>
        <v>50</v>
      </c>
      <c r="BK1137" s="134" cm="1">
        <f t="array" ref="BK1137">INDEX($K:$P,ROW(),MATCH(BK$3,$K$2:$P$2,0))</f>
        <v>50</v>
      </c>
      <c r="BL1137" s="134" cm="1">
        <f t="array" ref="BL1137">INDEX($K:$P,ROW(),MATCH(BL$3,$K$2:$P$2,0))</f>
        <v>50</v>
      </c>
      <c r="BM1137" s="134" cm="1">
        <f t="array" ref="BM1137">INDEX($K:$P,ROW(),MATCH(BM$3,$K$2:$P$2,0))</f>
        <v>50</v>
      </c>
      <c r="BN1137" s="134" cm="1">
        <f t="array" ref="BN1137">INDEX($K:$P,ROW(),MATCH(BN$3,$K$2:$P$2,0))</f>
        <v>50</v>
      </c>
      <c r="BO1137" s="134" cm="1">
        <f t="array" ref="BO1137">INDEX($K:$P,ROW(),MATCH(BO$3,$K$2:$P$2,0))</f>
        <v>50</v>
      </c>
      <c r="BP1137" s="134" cm="1">
        <f t="array" ref="BP1137">INDEX($K:$P,ROW(),MATCH(BP$3,$K$2:$P$2,0))</f>
        <v>50</v>
      </c>
      <c r="BQ1137" s="134" cm="1">
        <f t="array" ref="BQ1137">INDEX($K:$P,ROW(),MATCH(BQ$3,$K$2:$P$2,0))</f>
        <v>50</v>
      </c>
      <c r="BR1137" s="134" cm="1">
        <f t="array" ref="BR1137">INDEX($K:$P,ROW(),MATCH(BR$3,$K$2:$P$2,0))</f>
        <v>50</v>
      </c>
      <c r="BS1137" s="134" cm="1">
        <f t="array" ref="BS1137">INDEX($K:$P,ROW(),MATCH(BS$3,$K$2:$P$2,0))</f>
        <v>50</v>
      </c>
      <c r="BT1137" s="134" cm="1">
        <f t="array" ref="BT1137">INDEX($K:$P,ROW(),MATCH(BT$3,$K$2:$P$2,0))</f>
        <v>50</v>
      </c>
      <c r="BU1137" s="134" cm="1">
        <f t="array" ref="BU1137">INDEX($K:$P,ROW(),MATCH(BU$3,$K$2:$P$2,0))</f>
        <v>50</v>
      </c>
      <c r="BV1137" s="134" cm="1">
        <f t="array" ref="BV1137">INDEX($K:$P,ROW(),MATCH(BV$3,$K$2:$P$2,0))</f>
        <v>50</v>
      </c>
      <c r="BW1137" s="134" cm="1">
        <f t="array" ref="BW1137">INDEX($K:$P,ROW(),MATCH(BW$3,$K$2:$P$2,0))</f>
        <v>50</v>
      </c>
      <c r="BX1137" s="134" cm="1">
        <f t="array" ref="BX1137">INDEX($K:$P,ROW(),MATCH(BX$3,$K$2:$P$2,0))</f>
        <v>50</v>
      </c>
      <c r="BY1137" s="134" cm="1">
        <f t="array" ref="BY1137">INDEX($K:$P,ROW(),MATCH(BY$3,$K$2:$P$2,0))</f>
        <v>50</v>
      </c>
      <c r="BZ1137" s="134" cm="1">
        <f t="array" ref="BZ1137">INDEX($K:$P,ROW(),MATCH(BZ$3,$K$2:$P$2,0))</f>
        <v>50</v>
      </c>
      <c r="CA1137" s="134" cm="1">
        <f t="array" ref="CA1137">INDEX($K:$P,ROW(),MATCH(CA$3,$K$2:$P$2,0))</f>
        <v>50</v>
      </c>
      <c r="CB1137" s="134" cm="1">
        <f t="array" ref="CB1137">INDEX($K:$P,ROW(),MATCH(CB$3,$K$2:$P$2,0))</f>
        <v>50</v>
      </c>
      <c r="CC1137" s="134" cm="1">
        <f t="array" ref="CC1137">INDEX($K:$P,ROW(),MATCH(CC$3,$K$2:$P$2,0))</f>
        <v>50</v>
      </c>
      <c r="CD1137" s="134" cm="1">
        <f t="array" ref="CD1137">INDEX($K:$P,ROW(),MATCH(CD$3,$K$2:$P$2,0))</f>
        <v>50</v>
      </c>
      <c r="CE1137" s="134" cm="1">
        <f t="array" ref="CE1137">INDEX($K:$P,ROW(),MATCH(CE$3,$K$2:$P$2,0))</f>
        <v>50</v>
      </c>
      <c r="CF1137" s="134" cm="1">
        <f t="array" ref="CF1137">INDEX($K:$P,ROW(),MATCH(CF$3,$K$2:$P$2,0))</f>
        <v>50</v>
      </c>
      <c r="CG1137" s="134" cm="1">
        <f t="array" ref="CG1137">INDEX($K:$P,ROW(),MATCH(CG$3,$K$2:$P$2,0))</f>
        <v>50</v>
      </c>
      <c r="CH1137" s="134" cm="1">
        <f t="array" ref="CH1137">INDEX($K:$P,ROW(),MATCH(CH$3,$K$2:$P$2,0))</f>
        <v>50</v>
      </c>
      <c r="CI1137" s="134" cm="1">
        <f t="array" ref="CI1137">INDEX($K:$P,ROW(),MATCH(CI$3,$K$2:$P$2,0))</f>
        <v>50</v>
      </c>
      <c r="CJ1137" s="134" cm="1">
        <f t="array" ref="CJ1137">INDEX($K:$P,ROW(),MATCH(CJ$3,$K$2:$P$2,0))</f>
        <v>50</v>
      </c>
      <c r="CK1137" s="134" cm="1">
        <f t="array" ref="CK1137">INDEX($K:$P,ROW(),MATCH(CK$3,$K$2:$P$2,0))</f>
        <v>50</v>
      </c>
      <c r="CL1137" s="134" cm="1">
        <f t="array" ref="CL1137">INDEX($K:$P,ROW(),MATCH(CL$3,$K$2:$P$2,0))</f>
        <v>50</v>
      </c>
    </row>
    <row r="1138" spans="2:90" x14ac:dyDescent="0.4">
      <c r="B1138" s="121" t="str">
        <f>"Revenue - "&amp;B1144</f>
        <v>Revenue - (Primary label)</v>
      </c>
      <c r="C1138" s="27" t="s">
        <v>198</v>
      </c>
      <c r="D1138" s="27" t="s">
        <v>754</v>
      </c>
      <c r="E1138" s="27" t="s">
        <v>906</v>
      </c>
      <c r="F1138" s="27"/>
      <c r="G1138" s="27"/>
      <c r="H1138" s="27"/>
      <c r="I1138" s="78"/>
      <c r="J1138" s="78"/>
      <c r="K1138" s="33">
        <f ca="1">SUMIF($3:$3,K$2,1138:1138)</f>
        <v>300000000</v>
      </c>
      <c r="L1138" s="33">
        <f ca="1">SUMIF($3:$3,L$2,1138:1138)</f>
        <v>300000000</v>
      </c>
      <c r="M1138" s="33">
        <f ca="1">SUMIF($3:$3,M$2,1138:1138)</f>
        <v>300000000</v>
      </c>
      <c r="N1138" s="33">
        <f ca="1">SUMIF($3:$3,N$2,1138:1138)</f>
        <v>300000000</v>
      </c>
      <c r="O1138" s="33">
        <f ca="1">SUMIF($3:$3,O$2,1138:1138)</f>
        <v>300000000</v>
      </c>
      <c r="P1138" s="33">
        <f ca="1">SUMIF($3:$3,P$2,1138:1138)</f>
        <v>300000000</v>
      </c>
      <c r="R1138" s="33"/>
      <c r="S1138" s="33">
        <f t="shared" ref="S1138" ca="1" si="1140">S1134*S1137</f>
        <v>25000000</v>
      </c>
      <c r="T1138" s="33">
        <f t="shared" ref="T1138:AX1138" ca="1" si="1141">T1134*T1137</f>
        <v>25000000</v>
      </c>
      <c r="U1138" s="33">
        <f t="shared" ca="1" si="1141"/>
        <v>25000000</v>
      </c>
      <c r="V1138" s="33">
        <f t="shared" ca="1" si="1141"/>
        <v>25000000</v>
      </c>
      <c r="W1138" s="33">
        <f t="shared" ca="1" si="1141"/>
        <v>25000000</v>
      </c>
      <c r="X1138" s="33">
        <f t="shared" ca="1" si="1141"/>
        <v>25000000</v>
      </c>
      <c r="Y1138" s="33">
        <f t="shared" ca="1" si="1141"/>
        <v>25000000</v>
      </c>
      <c r="Z1138" s="33">
        <f t="shared" ca="1" si="1141"/>
        <v>25000000</v>
      </c>
      <c r="AA1138" s="33">
        <f t="shared" ca="1" si="1141"/>
        <v>25000000</v>
      </c>
      <c r="AB1138" s="33">
        <f t="shared" ca="1" si="1141"/>
        <v>25000000</v>
      </c>
      <c r="AC1138" s="33">
        <f t="shared" ca="1" si="1141"/>
        <v>25000000</v>
      </c>
      <c r="AD1138" s="33">
        <f t="shared" ca="1" si="1141"/>
        <v>25000000</v>
      </c>
      <c r="AE1138" s="33">
        <f t="shared" ca="1" si="1141"/>
        <v>25000000</v>
      </c>
      <c r="AF1138" s="33">
        <f t="shared" ca="1" si="1141"/>
        <v>25000000</v>
      </c>
      <c r="AG1138" s="33">
        <f t="shared" ca="1" si="1141"/>
        <v>25000000</v>
      </c>
      <c r="AH1138" s="33">
        <f t="shared" ca="1" si="1141"/>
        <v>25000000</v>
      </c>
      <c r="AI1138" s="33">
        <f t="shared" ca="1" si="1141"/>
        <v>25000000</v>
      </c>
      <c r="AJ1138" s="33">
        <f t="shared" ca="1" si="1141"/>
        <v>25000000</v>
      </c>
      <c r="AK1138" s="33">
        <f t="shared" ca="1" si="1141"/>
        <v>25000000</v>
      </c>
      <c r="AL1138" s="33">
        <f t="shared" ca="1" si="1141"/>
        <v>25000000</v>
      </c>
      <c r="AM1138" s="33">
        <f t="shared" ca="1" si="1141"/>
        <v>25000000</v>
      </c>
      <c r="AN1138" s="33">
        <f t="shared" ca="1" si="1141"/>
        <v>25000000</v>
      </c>
      <c r="AO1138" s="33">
        <f t="shared" ca="1" si="1141"/>
        <v>25000000</v>
      </c>
      <c r="AP1138" s="33">
        <f t="shared" ca="1" si="1141"/>
        <v>25000000</v>
      </c>
      <c r="AQ1138" s="33">
        <f t="shared" ca="1" si="1141"/>
        <v>25000000</v>
      </c>
      <c r="AR1138" s="33">
        <f t="shared" ca="1" si="1141"/>
        <v>25000000</v>
      </c>
      <c r="AS1138" s="33">
        <f t="shared" ca="1" si="1141"/>
        <v>25000000</v>
      </c>
      <c r="AT1138" s="33">
        <f t="shared" ca="1" si="1141"/>
        <v>25000000</v>
      </c>
      <c r="AU1138" s="33">
        <f t="shared" ca="1" si="1141"/>
        <v>25000000</v>
      </c>
      <c r="AV1138" s="33">
        <f t="shared" ca="1" si="1141"/>
        <v>25000000</v>
      </c>
      <c r="AW1138" s="33">
        <f t="shared" ca="1" si="1141"/>
        <v>25000000</v>
      </c>
      <c r="AX1138" s="33">
        <f t="shared" ca="1" si="1141"/>
        <v>25000000</v>
      </c>
      <c r="AY1138" s="33">
        <f t="shared" ref="AY1138:CD1138" ca="1" si="1142">AY1134*AY1137</f>
        <v>25000000</v>
      </c>
      <c r="AZ1138" s="33">
        <f t="shared" ca="1" si="1142"/>
        <v>25000000</v>
      </c>
      <c r="BA1138" s="33">
        <f t="shared" ca="1" si="1142"/>
        <v>25000000</v>
      </c>
      <c r="BB1138" s="33">
        <f t="shared" ca="1" si="1142"/>
        <v>25000000</v>
      </c>
      <c r="BC1138" s="33">
        <f t="shared" ca="1" si="1142"/>
        <v>25000000</v>
      </c>
      <c r="BD1138" s="33">
        <f t="shared" ca="1" si="1142"/>
        <v>25000000</v>
      </c>
      <c r="BE1138" s="33">
        <f t="shared" ca="1" si="1142"/>
        <v>25000000</v>
      </c>
      <c r="BF1138" s="33">
        <f t="shared" ca="1" si="1142"/>
        <v>25000000</v>
      </c>
      <c r="BG1138" s="33">
        <f t="shared" ca="1" si="1142"/>
        <v>25000000</v>
      </c>
      <c r="BH1138" s="33">
        <f t="shared" ca="1" si="1142"/>
        <v>25000000</v>
      </c>
      <c r="BI1138" s="33">
        <f t="shared" ca="1" si="1142"/>
        <v>25000000</v>
      </c>
      <c r="BJ1138" s="33">
        <f t="shared" ca="1" si="1142"/>
        <v>25000000</v>
      </c>
      <c r="BK1138" s="33">
        <f t="shared" ca="1" si="1142"/>
        <v>25000000</v>
      </c>
      <c r="BL1138" s="33">
        <f t="shared" ca="1" si="1142"/>
        <v>25000000</v>
      </c>
      <c r="BM1138" s="33">
        <f t="shared" ca="1" si="1142"/>
        <v>25000000</v>
      </c>
      <c r="BN1138" s="33">
        <f t="shared" ca="1" si="1142"/>
        <v>25000000</v>
      </c>
      <c r="BO1138" s="33">
        <f t="shared" ca="1" si="1142"/>
        <v>25000000</v>
      </c>
      <c r="BP1138" s="33">
        <f t="shared" ca="1" si="1142"/>
        <v>25000000</v>
      </c>
      <c r="BQ1138" s="33">
        <f t="shared" ca="1" si="1142"/>
        <v>25000000</v>
      </c>
      <c r="BR1138" s="33">
        <f t="shared" ca="1" si="1142"/>
        <v>25000000</v>
      </c>
      <c r="BS1138" s="33">
        <f t="shared" ca="1" si="1142"/>
        <v>25000000</v>
      </c>
      <c r="BT1138" s="33">
        <f t="shared" ca="1" si="1142"/>
        <v>25000000</v>
      </c>
      <c r="BU1138" s="33">
        <f t="shared" ca="1" si="1142"/>
        <v>25000000</v>
      </c>
      <c r="BV1138" s="33">
        <f t="shared" ca="1" si="1142"/>
        <v>25000000</v>
      </c>
      <c r="BW1138" s="33">
        <f t="shared" ca="1" si="1142"/>
        <v>25000000</v>
      </c>
      <c r="BX1138" s="33">
        <f t="shared" ca="1" si="1142"/>
        <v>25000000</v>
      </c>
      <c r="BY1138" s="33">
        <f t="shared" ca="1" si="1142"/>
        <v>25000000</v>
      </c>
      <c r="BZ1138" s="33">
        <f t="shared" ca="1" si="1142"/>
        <v>25000000</v>
      </c>
      <c r="CA1138" s="33">
        <f t="shared" ca="1" si="1142"/>
        <v>25000000</v>
      </c>
      <c r="CB1138" s="33">
        <f t="shared" ca="1" si="1142"/>
        <v>25000000</v>
      </c>
      <c r="CC1138" s="33">
        <f t="shared" ca="1" si="1142"/>
        <v>25000000</v>
      </c>
      <c r="CD1138" s="33">
        <f t="shared" ca="1" si="1142"/>
        <v>25000000</v>
      </c>
      <c r="CE1138" s="33">
        <f t="shared" ref="CE1138:CK1138" ca="1" si="1143">CE1134*CE1137</f>
        <v>25000000</v>
      </c>
      <c r="CF1138" s="33">
        <f t="shared" ca="1" si="1143"/>
        <v>25000000</v>
      </c>
      <c r="CG1138" s="33">
        <f t="shared" ca="1" si="1143"/>
        <v>25000000</v>
      </c>
      <c r="CH1138" s="33">
        <f t="shared" ca="1" si="1143"/>
        <v>25000000</v>
      </c>
      <c r="CI1138" s="33">
        <f t="shared" ca="1" si="1143"/>
        <v>25000000</v>
      </c>
      <c r="CJ1138" s="33">
        <f t="shared" ca="1" si="1143"/>
        <v>25000000</v>
      </c>
      <c r="CK1138" s="33">
        <f t="shared" ca="1" si="1143"/>
        <v>25000000</v>
      </c>
      <c r="CL1138" s="33">
        <f t="shared" ref="CL1138" ca="1" si="1144">CL1134*CL1137</f>
        <v>25000000</v>
      </c>
    </row>
    <row r="1139" spans="2:90" x14ac:dyDescent="0.4">
      <c r="B1139" s="121"/>
      <c r="C1139" s="27"/>
      <c r="D1139" s="27" t="s">
        <v>754</v>
      </c>
      <c r="E1139" s="27" t="s">
        <v>906</v>
      </c>
      <c r="F1139" s="27"/>
      <c r="G1139" s="27"/>
      <c r="H1139" s="27"/>
      <c r="I1139" s="78"/>
      <c r="J1139" s="78"/>
      <c r="K1139" s="33"/>
      <c r="L1139" s="33"/>
      <c r="M1139" s="33"/>
      <c r="N1139" s="33"/>
      <c r="O1139" s="33"/>
      <c r="P1139" s="33"/>
      <c r="R1139" s="33"/>
      <c r="S1139" s="33"/>
      <c r="T1139" s="33"/>
      <c r="U1139" s="33"/>
      <c r="V1139" s="33"/>
      <c r="W1139" s="33"/>
      <c r="X1139" s="33"/>
      <c r="Y1139" s="33"/>
      <c r="Z1139" s="33"/>
      <c r="AA1139" s="33"/>
      <c r="AB1139" s="33"/>
      <c r="AC1139" s="33"/>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c r="AY1139" s="33"/>
      <c r="AZ1139" s="33"/>
      <c r="BA1139" s="33"/>
      <c r="BB1139" s="33"/>
      <c r="BC1139" s="33"/>
      <c r="BD1139" s="33"/>
      <c r="BE1139" s="33"/>
      <c r="BF1139" s="33"/>
      <c r="BG1139" s="33"/>
      <c r="BH1139" s="33"/>
      <c r="BI1139" s="33"/>
      <c r="BJ1139" s="33"/>
      <c r="BK1139" s="33"/>
      <c r="BL1139" s="33"/>
      <c r="BM1139" s="33"/>
      <c r="BN1139" s="33"/>
      <c r="BO1139" s="33"/>
      <c r="BP1139" s="33"/>
      <c r="BQ1139" s="33"/>
      <c r="BR1139" s="33"/>
      <c r="BS1139" s="33"/>
      <c r="BT1139" s="33"/>
      <c r="BU1139" s="33"/>
      <c r="BV1139" s="33"/>
      <c r="BW1139" s="33"/>
      <c r="BX1139" s="33"/>
      <c r="BY1139" s="33"/>
      <c r="BZ1139" s="33"/>
      <c r="CA1139" s="33"/>
      <c r="CB1139" s="33"/>
      <c r="CC1139" s="33"/>
      <c r="CD1139" s="33"/>
      <c r="CE1139" s="33"/>
      <c r="CF1139" s="33"/>
      <c r="CG1139" s="33"/>
      <c r="CH1139" s="33"/>
      <c r="CI1139" s="33"/>
      <c r="CJ1139" s="33"/>
      <c r="CK1139" s="33"/>
      <c r="CL1139" s="33"/>
    </row>
    <row r="1140" spans="2:90" x14ac:dyDescent="0.4">
      <c r="B1140" s="93" t="str">
        <f>"COGS - "&amp;B1148&amp;":"</f>
        <v>COGS - (Secondary label):</v>
      </c>
      <c r="C1140" s="12"/>
      <c r="D1140" s="12" t="s">
        <v>754</v>
      </c>
      <c r="E1140" s="12" t="s">
        <v>906</v>
      </c>
      <c r="F1140" s="12"/>
      <c r="G1140" s="12"/>
      <c r="H1140" s="12"/>
      <c r="I1140" s="60"/>
      <c r="J1140" s="60"/>
      <c r="K1140" s="17"/>
      <c r="L1140" s="17"/>
      <c r="M1140" s="17"/>
      <c r="N1140" s="17"/>
      <c r="O1140" s="17"/>
      <c r="P1140" s="17"/>
      <c r="R1140" s="19"/>
      <c r="S1140" s="19"/>
      <c r="T1140" s="19"/>
      <c r="U1140" s="19"/>
      <c r="V1140" s="19"/>
      <c r="W1140" s="19"/>
      <c r="X1140" s="19"/>
      <c r="Y1140" s="19"/>
      <c r="Z1140" s="19"/>
      <c r="AA1140" s="19"/>
      <c r="AB1140" s="19"/>
      <c r="AC1140" s="19"/>
      <c r="AD1140" s="19"/>
      <c r="AE1140" s="19"/>
      <c r="AF1140" s="19"/>
      <c r="AG1140" s="19"/>
      <c r="AH1140" s="19"/>
      <c r="AI1140" s="19"/>
      <c r="AJ1140" s="19"/>
      <c r="AK1140" s="19"/>
      <c r="AL1140" s="19"/>
      <c r="AM1140" s="19"/>
      <c r="AN1140" s="19"/>
      <c r="AO1140" s="19"/>
      <c r="AP1140" s="19"/>
      <c r="AQ1140" s="19"/>
      <c r="AR1140" s="19"/>
      <c r="AS1140" s="19"/>
      <c r="AT1140" s="19"/>
      <c r="AU1140" s="19"/>
      <c r="AV1140" s="19"/>
      <c r="AW1140" s="19"/>
      <c r="AX1140" s="19"/>
      <c r="AY1140" s="19"/>
      <c r="AZ1140" s="19"/>
      <c r="BA1140" s="19"/>
      <c r="BB1140" s="19"/>
      <c r="BC1140" s="19"/>
      <c r="BD1140" s="19"/>
      <c r="BE1140" s="19"/>
      <c r="BF1140" s="19"/>
      <c r="BG1140" s="19"/>
      <c r="BH1140" s="19"/>
      <c r="BI1140" s="19"/>
      <c r="BJ1140" s="19"/>
      <c r="BK1140" s="19"/>
      <c r="BL1140" s="19"/>
      <c r="BM1140" s="19"/>
      <c r="BN1140" s="19"/>
      <c r="BO1140" s="19"/>
      <c r="BP1140" s="19"/>
      <c r="BQ1140" s="19"/>
      <c r="BR1140" s="19"/>
      <c r="BS1140" s="19"/>
      <c r="BT1140" s="19"/>
      <c r="BU1140" s="19"/>
      <c r="BV1140" s="19"/>
      <c r="BW1140" s="19"/>
      <c r="BX1140" s="19"/>
      <c r="BY1140" s="19"/>
      <c r="BZ1140" s="19"/>
      <c r="CA1140" s="19"/>
      <c r="CB1140" s="19"/>
      <c r="CC1140" s="19"/>
      <c r="CD1140" s="19"/>
      <c r="CE1140" s="19"/>
      <c r="CF1140" s="19"/>
      <c r="CG1140" s="19"/>
      <c r="CH1140" s="19"/>
      <c r="CI1140" s="19"/>
      <c r="CJ1140" s="19"/>
      <c r="CK1140" s="19"/>
      <c r="CL1140" s="19"/>
    </row>
    <row r="1141" spans="2:90" x14ac:dyDescent="0.4">
      <c r="B1141" s="139" t="s">
        <v>757</v>
      </c>
      <c r="C1141" s="12"/>
      <c r="D1141" s="12" t="s">
        <v>754</v>
      </c>
      <c r="E1141" s="12" t="s">
        <v>906</v>
      </c>
      <c r="F1141" s="12"/>
      <c r="G1141" s="12"/>
      <c r="H1141" s="12"/>
      <c r="I1141" s="60"/>
      <c r="J1141" s="60"/>
      <c r="K1141" s="133">
        <v>25</v>
      </c>
      <c r="L1141" s="133">
        <v>25</v>
      </c>
      <c r="M1141" s="133">
        <v>25</v>
      </c>
      <c r="N1141" s="133">
        <v>25</v>
      </c>
      <c r="O1141" s="133">
        <v>25</v>
      </c>
      <c r="P1141" s="133">
        <v>25</v>
      </c>
      <c r="R1141" s="19"/>
      <c r="S1141" s="134" cm="1">
        <f t="array" ref="S1141">INDEX($K:$P,ROW(),MATCH(S$3,$K$2:$P$2,0))</f>
        <v>25</v>
      </c>
      <c r="T1141" s="134" cm="1">
        <f t="array" ref="T1141">INDEX($K:$P,ROW(),MATCH(T$3,$K$2:$P$2,0))</f>
        <v>25</v>
      </c>
      <c r="U1141" s="134" cm="1">
        <f t="array" ref="U1141">INDEX($K:$P,ROW(),MATCH(U$3,$K$2:$P$2,0))</f>
        <v>25</v>
      </c>
      <c r="V1141" s="134" cm="1">
        <f t="array" ref="V1141">INDEX($K:$P,ROW(),MATCH(V$3,$K$2:$P$2,0))</f>
        <v>25</v>
      </c>
      <c r="W1141" s="134" cm="1">
        <f t="array" ref="W1141">INDEX($K:$P,ROW(),MATCH(W$3,$K$2:$P$2,0))</f>
        <v>25</v>
      </c>
      <c r="X1141" s="134" cm="1">
        <f t="array" ref="X1141">INDEX($K:$P,ROW(),MATCH(X$3,$K$2:$P$2,0))</f>
        <v>25</v>
      </c>
      <c r="Y1141" s="134" cm="1">
        <f t="array" ref="Y1141">INDEX($K:$P,ROW(),MATCH(Y$3,$K$2:$P$2,0))</f>
        <v>25</v>
      </c>
      <c r="Z1141" s="134" cm="1">
        <f t="array" ref="Z1141">INDEX($K:$P,ROW(),MATCH(Z$3,$K$2:$P$2,0))</f>
        <v>25</v>
      </c>
      <c r="AA1141" s="134" cm="1">
        <f t="array" ref="AA1141">INDEX($K:$P,ROW(),MATCH(AA$3,$K$2:$P$2,0))</f>
        <v>25</v>
      </c>
      <c r="AB1141" s="134" cm="1">
        <f t="array" ref="AB1141">INDEX($K:$P,ROW(),MATCH(AB$3,$K$2:$P$2,0))</f>
        <v>25</v>
      </c>
      <c r="AC1141" s="134" cm="1">
        <f t="array" ref="AC1141">INDEX($K:$P,ROW(),MATCH(AC$3,$K$2:$P$2,0))</f>
        <v>25</v>
      </c>
      <c r="AD1141" s="134" cm="1">
        <f t="array" ref="AD1141">INDEX($K:$P,ROW(),MATCH(AD$3,$K$2:$P$2,0))</f>
        <v>25</v>
      </c>
      <c r="AE1141" s="134" cm="1">
        <f t="array" ref="AE1141">INDEX($K:$P,ROW(),MATCH(AE$3,$K$2:$P$2,0))</f>
        <v>25</v>
      </c>
      <c r="AF1141" s="134" cm="1">
        <f t="array" ref="AF1141">INDEX($K:$P,ROW(),MATCH(AF$3,$K$2:$P$2,0))</f>
        <v>25</v>
      </c>
      <c r="AG1141" s="134" cm="1">
        <f t="array" ref="AG1141">INDEX($K:$P,ROW(),MATCH(AG$3,$K$2:$P$2,0))</f>
        <v>25</v>
      </c>
      <c r="AH1141" s="134" cm="1">
        <f t="array" ref="AH1141">INDEX($K:$P,ROW(),MATCH(AH$3,$K$2:$P$2,0))</f>
        <v>25</v>
      </c>
      <c r="AI1141" s="134" cm="1">
        <f t="array" ref="AI1141">INDEX($K:$P,ROW(),MATCH(AI$3,$K$2:$P$2,0))</f>
        <v>25</v>
      </c>
      <c r="AJ1141" s="134" cm="1">
        <f t="array" ref="AJ1141">INDEX($K:$P,ROW(),MATCH(AJ$3,$K$2:$P$2,0))</f>
        <v>25</v>
      </c>
      <c r="AK1141" s="134" cm="1">
        <f t="array" ref="AK1141">INDEX($K:$P,ROW(),MATCH(AK$3,$K$2:$P$2,0))</f>
        <v>25</v>
      </c>
      <c r="AL1141" s="134" cm="1">
        <f t="array" ref="AL1141">INDEX($K:$P,ROW(),MATCH(AL$3,$K$2:$P$2,0))</f>
        <v>25</v>
      </c>
      <c r="AM1141" s="134" cm="1">
        <f t="array" ref="AM1141">INDEX($K:$P,ROW(),MATCH(AM$3,$K$2:$P$2,0))</f>
        <v>25</v>
      </c>
      <c r="AN1141" s="134" cm="1">
        <f t="array" ref="AN1141">INDEX($K:$P,ROW(),MATCH(AN$3,$K$2:$P$2,0))</f>
        <v>25</v>
      </c>
      <c r="AO1141" s="134" cm="1">
        <f t="array" ref="AO1141">INDEX($K:$P,ROW(),MATCH(AO$3,$K$2:$P$2,0))</f>
        <v>25</v>
      </c>
      <c r="AP1141" s="134" cm="1">
        <f t="array" ref="AP1141">INDEX($K:$P,ROW(),MATCH(AP$3,$K$2:$P$2,0))</f>
        <v>25</v>
      </c>
      <c r="AQ1141" s="134" cm="1">
        <f t="array" ref="AQ1141">INDEX($K:$P,ROW(),MATCH(AQ$3,$K$2:$P$2,0))</f>
        <v>25</v>
      </c>
      <c r="AR1141" s="134" cm="1">
        <f t="array" ref="AR1141">INDEX($K:$P,ROW(),MATCH(AR$3,$K$2:$P$2,0))</f>
        <v>25</v>
      </c>
      <c r="AS1141" s="134" cm="1">
        <f t="array" ref="AS1141">INDEX($K:$P,ROW(),MATCH(AS$3,$K$2:$P$2,0))</f>
        <v>25</v>
      </c>
      <c r="AT1141" s="134" cm="1">
        <f t="array" ref="AT1141">INDEX($K:$P,ROW(),MATCH(AT$3,$K$2:$P$2,0))</f>
        <v>25</v>
      </c>
      <c r="AU1141" s="134" cm="1">
        <f t="array" ref="AU1141">INDEX($K:$P,ROW(),MATCH(AU$3,$K$2:$P$2,0))</f>
        <v>25</v>
      </c>
      <c r="AV1141" s="134" cm="1">
        <f t="array" ref="AV1141">INDEX($K:$P,ROW(),MATCH(AV$3,$K$2:$P$2,0))</f>
        <v>25</v>
      </c>
      <c r="AW1141" s="134" cm="1">
        <f t="array" ref="AW1141">INDEX($K:$P,ROW(),MATCH(AW$3,$K$2:$P$2,0))</f>
        <v>25</v>
      </c>
      <c r="AX1141" s="134" cm="1">
        <f t="array" ref="AX1141">INDEX($K:$P,ROW(),MATCH(AX$3,$K$2:$P$2,0))</f>
        <v>25</v>
      </c>
      <c r="AY1141" s="134" cm="1">
        <f t="array" ref="AY1141">INDEX($K:$P,ROW(),MATCH(AY$3,$K$2:$P$2,0))</f>
        <v>25</v>
      </c>
      <c r="AZ1141" s="134" cm="1">
        <f t="array" ref="AZ1141">INDEX($K:$P,ROW(),MATCH(AZ$3,$K$2:$P$2,0))</f>
        <v>25</v>
      </c>
      <c r="BA1141" s="134" cm="1">
        <f t="array" ref="BA1141">INDEX($K:$P,ROW(),MATCH(BA$3,$K$2:$P$2,0))</f>
        <v>25</v>
      </c>
      <c r="BB1141" s="134" cm="1">
        <f t="array" ref="BB1141">INDEX($K:$P,ROW(),MATCH(BB$3,$K$2:$P$2,0))</f>
        <v>25</v>
      </c>
      <c r="BC1141" s="134" cm="1">
        <f t="array" ref="BC1141">INDEX($K:$P,ROW(),MATCH(BC$3,$K$2:$P$2,0))</f>
        <v>25</v>
      </c>
      <c r="BD1141" s="134" cm="1">
        <f t="array" ref="BD1141">INDEX($K:$P,ROW(),MATCH(BD$3,$K$2:$P$2,0))</f>
        <v>25</v>
      </c>
      <c r="BE1141" s="134" cm="1">
        <f t="array" ref="BE1141">INDEX($K:$P,ROW(),MATCH(BE$3,$K$2:$P$2,0))</f>
        <v>25</v>
      </c>
      <c r="BF1141" s="134" cm="1">
        <f t="array" ref="BF1141">INDEX($K:$P,ROW(),MATCH(BF$3,$K$2:$P$2,0))</f>
        <v>25</v>
      </c>
      <c r="BG1141" s="134" cm="1">
        <f t="array" ref="BG1141">INDEX($K:$P,ROW(),MATCH(BG$3,$K$2:$P$2,0))</f>
        <v>25</v>
      </c>
      <c r="BH1141" s="134" cm="1">
        <f t="array" ref="BH1141">INDEX($K:$P,ROW(),MATCH(BH$3,$K$2:$P$2,0))</f>
        <v>25</v>
      </c>
      <c r="BI1141" s="134" cm="1">
        <f t="array" ref="BI1141">INDEX($K:$P,ROW(),MATCH(BI$3,$K$2:$P$2,0))</f>
        <v>25</v>
      </c>
      <c r="BJ1141" s="134" cm="1">
        <f t="array" ref="BJ1141">INDEX($K:$P,ROW(),MATCH(BJ$3,$K$2:$P$2,0))</f>
        <v>25</v>
      </c>
      <c r="BK1141" s="134" cm="1">
        <f t="array" ref="BK1141">INDEX($K:$P,ROW(),MATCH(BK$3,$K$2:$P$2,0))</f>
        <v>25</v>
      </c>
      <c r="BL1141" s="134" cm="1">
        <f t="array" ref="BL1141">INDEX($K:$P,ROW(),MATCH(BL$3,$K$2:$P$2,0))</f>
        <v>25</v>
      </c>
      <c r="BM1141" s="134" cm="1">
        <f t="array" ref="BM1141">INDEX($K:$P,ROW(),MATCH(BM$3,$K$2:$P$2,0))</f>
        <v>25</v>
      </c>
      <c r="BN1141" s="134" cm="1">
        <f t="array" ref="BN1141">INDEX($K:$P,ROW(),MATCH(BN$3,$K$2:$P$2,0))</f>
        <v>25</v>
      </c>
      <c r="BO1141" s="134" cm="1">
        <f t="array" ref="BO1141">INDEX($K:$P,ROW(),MATCH(BO$3,$K$2:$P$2,0))</f>
        <v>25</v>
      </c>
      <c r="BP1141" s="134" cm="1">
        <f t="array" ref="BP1141">INDEX($K:$P,ROW(),MATCH(BP$3,$K$2:$P$2,0))</f>
        <v>25</v>
      </c>
      <c r="BQ1141" s="134" cm="1">
        <f t="array" ref="BQ1141">INDEX($K:$P,ROW(),MATCH(BQ$3,$K$2:$P$2,0))</f>
        <v>25</v>
      </c>
      <c r="BR1141" s="134" cm="1">
        <f t="array" ref="BR1141">INDEX($K:$P,ROW(),MATCH(BR$3,$K$2:$P$2,0))</f>
        <v>25</v>
      </c>
      <c r="BS1141" s="134" cm="1">
        <f t="array" ref="BS1141">INDEX($K:$P,ROW(),MATCH(BS$3,$K$2:$P$2,0))</f>
        <v>25</v>
      </c>
      <c r="BT1141" s="134" cm="1">
        <f t="array" ref="BT1141">INDEX($K:$P,ROW(),MATCH(BT$3,$K$2:$P$2,0))</f>
        <v>25</v>
      </c>
      <c r="BU1141" s="134" cm="1">
        <f t="array" ref="BU1141">INDEX($K:$P,ROW(),MATCH(BU$3,$K$2:$P$2,0))</f>
        <v>25</v>
      </c>
      <c r="BV1141" s="134" cm="1">
        <f t="array" ref="BV1141">INDEX($K:$P,ROW(),MATCH(BV$3,$K$2:$P$2,0))</f>
        <v>25</v>
      </c>
      <c r="BW1141" s="134" cm="1">
        <f t="array" ref="BW1141">INDEX($K:$P,ROW(),MATCH(BW$3,$K$2:$P$2,0))</f>
        <v>25</v>
      </c>
      <c r="BX1141" s="134" cm="1">
        <f t="array" ref="BX1141">INDEX($K:$P,ROW(),MATCH(BX$3,$K$2:$P$2,0))</f>
        <v>25</v>
      </c>
      <c r="BY1141" s="134" cm="1">
        <f t="array" ref="BY1141">INDEX($K:$P,ROW(),MATCH(BY$3,$K$2:$P$2,0))</f>
        <v>25</v>
      </c>
      <c r="BZ1141" s="134" cm="1">
        <f t="array" ref="BZ1141">INDEX($K:$P,ROW(),MATCH(BZ$3,$K$2:$P$2,0))</f>
        <v>25</v>
      </c>
      <c r="CA1141" s="134" cm="1">
        <f t="array" ref="CA1141">INDEX($K:$P,ROW(),MATCH(CA$3,$K$2:$P$2,0))</f>
        <v>25</v>
      </c>
      <c r="CB1141" s="134" cm="1">
        <f t="array" ref="CB1141">INDEX($K:$P,ROW(),MATCH(CB$3,$K$2:$P$2,0))</f>
        <v>25</v>
      </c>
      <c r="CC1141" s="134" cm="1">
        <f t="array" ref="CC1141">INDEX($K:$P,ROW(),MATCH(CC$3,$K$2:$P$2,0))</f>
        <v>25</v>
      </c>
      <c r="CD1141" s="134" cm="1">
        <f t="array" ref="CD1141">INDEX($K:$P,ROW(),MATCH(CD$3,$K$2:$P$2,0))</f>
        <v>25</v>
      </c>
      <c r="CE1141" s="134" cm="1">
        <f t="array" ref="CE1141">INDEX($K:$P,ROW(),MATCH(CE$3,$K$2:$P$2,0))</f>
        <v>25</v>
      </c>
      <c r="CF1141" s="134" cm="1">
        <f t="array" ref="CF1141">INDEX($K:$P,ROW(),MATCH(CF$3,$K$2:$P$2,0))</f>
        <v>25</v>
      </c>
      <c r="CG1141" s="134" cm="1">
        <f t="array" ref="CG1141">INDEX($K:$P,ROW(),MATCH(CG$3,$K$2:$P$2,0))</f>
        <v>25</v>
      </c>
      <c r="CH1141" s="134" cm="1">
        <f t="array" ref="CH1141">INDEX($K:$P,ROW(),MATCH(CH$3,$K$2:$P$2,0))</f>
        <v>25</v>
      </c>
      <c r="CI1141" s="134" cm="1">
        <f t="array" ref="CI1141">INDEX($K:$P,ROW(),MATCH(CI$3,$K$2:$P$2,0))</f>
        <v>25</v>
      </c>
      <c r="CJ1141" s="134" cm="1">
        <f t="array" ref="CJ1141">INDEX($K:$P,ROW(),MATCH(CJ$3,$K$2:$P$2,0))</f>
        <v>25</v>
      </c>
      <c r="CK1141" s="134" cm="1">
        <f t="array" ref="CK1141">INDEX($K:$P,ROW(),MATCH(CK$3,$K$2:$P$2,0))</f>
        <v>25</v>
      </c>
      <c r="CL1141" s="134" cm="1">
        <f t="array" ref="CL1141">INDEX($K:$P,ROW(),MATCH(CL$3,$K$2:$P$2,0))</f>
        <v>25</v>
      </c>
    </row>
    <row r="1142" spans="2:90" x14ac:dyDescent="0.4">
      <c r="B1142" s="121" t="str">
        <f>"COGS - "&amp;B1144</f>
        <v>COGS - (Primary label)</v>
      </c>
      <c r="C1142" s="27" t="s">
        <v>203</v>
      </c>
      <c r="D1142" s="27" t="s">
        <v>754</v>
      </c>
      <c r="E1142" s="27" t="s">
        <v>906</v>
      </c>
      <c r="F1142" s="27"/>
      <c r="G1142" s="27"/>
      <c r="H1142" s="27"/>
      <c r="I1142" s="78"/>
      <c r="J1142" s="78"/>
      <c r="K1142" s="33">
        <f ca="1">SUMIF($3:$3,K$2,1142:1142)</f>
        <v>-150000000</v>
      </c>
      <c r="L1142" s="33">
        <f ca="1">SUMIF($3:$3,L$2,1142:1142)</f>
        <v>-150000000</v>
      </c>
      <c r="M1142" s="33">
        <f ca="1">SUMIF($3:$3,M$2,1142:1142)</f>
        <v>-150000000</v>
      </c>
      <c r="N1142" s="33">
        <f ca="1">SUMIF($3:$3,N$2,1142:1142)</f>
        <v>-150000000</v>
      </c>
      <c r="O1142" s="33">
        <f ca="1">SUMIF($3:$3,O$2,1142:1142)</f>
        <v>-150000000</v>
      </c>
      <c r="P1142" s="33">
        <f ca="1">SUMIF($3:$3,P$2,1142:1142)</f>
        <v>-150000000</v>
      </c>
      <c r="R1142" s="33"/>
      <c r="S1142" s="33">
        <f t="shared" ref="S1142" ca="1" si="1145">-S1134*S1141</f>
        <v>-12500000</v>
      </c>
      <c r="T1142" s="33">
        <f t="shared" ref="T1142:AX1142" ca="1" si="1146">-T1134*T1141</f>
        <v>-12500000</v>
      </c>
      <c r="U1142" s="33">
        <f t="shared" ca="1" si="1146"/>
        <v>-12500000</v>
      </c>
      <c r="V1142" s="33">
        <f t="shared" ca="1" si="1146"/>
        <v>-12500000</v>
      </c>
      <c r="W1142" s="33">
        <f t="shared" ca="1" si="1146"/>
        <v>-12500000</v>
      </c>
      <c r="X1142" s="33">
        <f t="shared" ca="1" si="1146"/>
        <v>-12500000</v>
      </c>
      <c r="Y1142" s="33">
        <f t="shared" ca="1" si="1146"/>
        <v>-12500000</v>
      </c>
      <c r="Z1142" s="33">
        <f t="shared" ca="1" si="1146"/>
        <v>-12500000</v>
      </c>
      <c r="AA1142" s="33">
        <f t="shared" ca="1" si="1146"/>
        <v>-12500000</v>
      </c>
      <c r="AB1142" s="33">
        <f t="shared" ca="1" si="1146"/>
        <v>-12500000</v>
      </c>
      <c r="AC1142" s="33">
        <f t="shared" ca="1" si="1146"/>
        <v>-12500000</v>
      </c>
      <c r="AD1142" s="33">
        <f t="shared" ca="1" si="1146"/>
        <v>-12500000</v>
      </c>
      <c r="AE1142" s="33">
        <f t="shared" ca="1" si="1146"/>
        <v>-12500000</v>
      </c>
      <c r="AF1142" s="33">
        <f t="shared" ca="1" si="1146"/>
        <v>-12500000</v>
      </c>
      <c r="AG1142" s="33">
        <f t="shared" ca="1" si="1146"/>
        <v>-12500000</v>
      </c>
      <c r="AH1142" s="33">
        <f t="shared" ca="1" si="1146"/>
        <v>-12500000</v>
      </c>
      <c r="AI1142" s="33">
        <f t="shared" ca="1" si="1146"/>
        <v>-12500000</v>
      </c>
      <c r="AJ1142" s="33">
        <f t="shared" ca="1" si="1146"/>
        <v>-12500000</v>
      </c>
      <c r="AK1142" s="33">
        <f t="shared" ca="1" si="1146"/>
        <v>-12500000</v>
      </c>
      <c r="AL1142" s="33">
        <f t="shared" ca="1" si="1146"/>
        <v>-12500000</v>
      </c>
      <c r="AM1142" s="33">
        <f t="shared" ca="1" si="1146"/>
        <v>-12500000</v>
      </c>
      <c r="AN1142" s="33">
        <f t="shared" ca="1" si="1146"/>
        <v>-12500000</v>
      </c>
      <c r="AO1142" s="33">
        <f t="shared" ca="1" si="1146"/>
        <v>-12500000</v>
      </c>
      <c r="AP1142" s="33">
        <f t="shared" ca="1" si="1146"/>
        <v>-12500000</v>
      </c>
      <c r="AQ1142" s="33">
        <f t="shared" ca="1" si="1146"/>
        <v>-12500000</v>
      </c>
      <c r="AR1142" s="33">
        <f t="shared" ca="1" si="1146"/>
        <v>-12500000</v>
      </c>
      <c r="AS1142" s="33">
        <f t="shared" ca="1" si="1146"/>
        <v>-12500000</v>
      </c>
      <c r="AT1142" s="33">
        <f t="shared" ca="1" si="1146"/>
        <v>-12500000</v>
      </c>
      <c r="AU1142" s="33">
        <f t="shared" ca="1" si="1146"/>
        <v>-12500000</v>
      </c>
      <c r="AV1142" s="33">
        <f t="shared" ca="1" si="1146"/>
        <v>-12500000</v>
      </c>
      <c r="AW1142" s="33">
        <f t="shared" ca="1" si="1146"/>
        <v>-12500000</v>
      </c>
      <c r="AX1142" s="33">
        <f t="shared" ca="1" si="1146"/>
        <v>-12500000</v>
      </c>
      <c r="AY1142" s="33">
        <f t="shared" ref="AY1142:CD1142" ca="1" si="1147">-AY1134*AY1141</f>
        <v>-12500000</v>
      </c>
      <c r="AZ1142" s="33">
        <f t="shared" ca="1" si="1147"/>
        <v>-12500000</v>
      </c>
      <c r="BA1142" s="33">
        <f t="shared" ca="1" si="1147"/>
        <v>-12500000</v>
      </c>
      <c r="BB1142" s="33">
        <f t="shared" ca="1" si="1147"/>
        <v>-12500000</v>
      </c>
      <c r="BC1142" s="33">
        <f t="shared" ca="1" si="1147"/>
        <v>-12500000</v>
      </c>
      <c r="BD1142" s="33">
        <f t="shared" ca="1" si="1147"/>
        <v>-12500000</v>
      </c>
      <c r="BE1142" s="33">
        <f t="shared" ca="1" si="1147"/>
        <v>-12500000</v>
      </c>
      <c r="BF1142" s="33">
        <f t="shared" ca="1" si="1147"/>
        <v>-12500000</v>
      </c>
      <c r="BG1142" s="33">
        <f t="shared" ca="1" si="1147"/>
        <v>-12500000</v>
      </c>
      <c r="BH1142" s="33">
        <f t="shared" ca="1" si="1147"/>
        <v>-12500000</v>
      </c>
      <c r="BI1142" s="33">
        <f t="shared" ca="1" si="1147"/>
        <v>-12500000</v>
      </c>
      <c r="BJ1142" s="33">
        <f t="shared" ca="1" si="1147"/>
        <v>-12500000</v>
      </c>
      <c r="BK1142" s="33">
        <f t="shared" ca="1" si="1147"/>
        <v>-12500000</v>
      </c>
      <c r="BL1142" s="33">
        <f t="shared" ca="1" si="1147"/>
        <v>-12500000</v>
      </c>
      <c r="BM1142" s="33">
        <f t="shared" ca="1" si="1147"/>
        <v>-12500000</v>
      </c>
      <c r="BN1142" s="33">
        <f t="shared" ca="1" si="1147"/>
        <v>-12500000</v>
      </c>
      <c r="BO1142" s="33">
        <f t="shared" ca="1" si="1147"/>
        <v>-12500000</v>
      </c>
      <c r="BP1142" s="33">
        <f t="shared" ca="1" si="1147"/>
        <v>-12500000</v>
      </c>
      <c r="BQ1142" s="33">
        <f t="shared" ca="1" si="1147"/>
        <v>-12500000</v>
      </c>
      <c r="BR1142" s="33">
        <f t="shared" ca="1" si="1147"/>
        <v>-12500000</v>
      </c>
      <c r="BS1142" s="33">
        <f t="shared" ca="1" si="1147"/>
        <v>-12500000</v>
      </c>
      <c r="BT1142" s="33">
        <f t="shared" ca="1" si="1147"/>
        <v>-12500000</v>
      </c>
      <c r="BU1142" s="33">
        <f t="shared" ca="1" si="1147"/>
        <v>-12500000</v>
      </c>
      <c r="BV1142" s="33">
        <f t="shared" ca="1" si="1147"/>
        <v>-12500000</v>
      </c>
      <c r="BW1142" s="33">
        <f t="shared" ca="1" si="1147"/>
        <v>-12500000</v>
      </c>
      <c r="BX1142" s="33">
        <f t="shared" ca="1" si="1147"/>
        <v>-12500000</v>
      </c>
      <c r="BY1142" s="33">
        <f t="shared" ca="1" si="1147"/>
        <v>-12500000</v>
      </c>
      <c r="BZ1142" s="33">
        <f t="shared" ca="1" si="1147"/>
        <v>-12500000</v>
      </c>
      <c r="CA1142" s="33">
        <f t="shared" ca="1" si="1147"/>
        <v>-12500000</v>
      </c>
      <c r="CB1142" s="33">
        <f t="shared" ca="1" si="1147"/>
        <v>-12500000</v>
      </c>
      <c r="CC1142" s="33">
        <f t="shared" ca="1" si="1147"/>
        <v>-12500000</v>
      </c>
      <c r="CD1142" s="33">
        <f t="shared" ca="1" si="1147"/>
        <v>-12500000</v>
      </c>
      <c r="CE1142" s="33">
        <f t="shared" ref="CE1142:CK1142" ca="1" si="1148">-CE1134*CE1141</f>
        <v>-12500000</v>
      </c>
      <c r="CF1142" s="33">
        <f t="shared" ca="1" si="1148"/>
        <v>-12500000</v>
      </c>
      <c r="CG1142" s="33">
        <f t="shared" ca="1" si="1148"/>
        <v>-12500000</v>
      </c>
      <c r="CH1142" s="33">
        <f t="shared" ca="1" si="1148"/>
        <v>-12500000</v>
      </c>
      <c r="CI1142" s="33">
        <f t="shared" ca="1" si="1148"/>
        <v>-12500000</v>
      </c>
      <c r="CJ1142" s="33">
        <f t="shared" ca="1" si="1148"/>
        <v>-12500000</v>
      </c>
      <c r="CK1142" s="33">
        <f t="shared" ca="1" si="1148"/>
        <v>-12500000</v>
      </c>
      <c r="CL1142" s="33">
        <f t="shared" ref="CL1142" ca="1" si="1149">-CL1134*CL1141</f>
        <v>-12500000</v>
      </c>
    </row>
    <row r="1143" spans="2:90" x14ac:dyDescent="0.4">
      <c r="B1143" s="121"/>
      <c r="C1143" s="27"/>
      <c r="D1143" s="27" t="s">
        <v>754</v>
      </c>
      <c r="E1143" s="27" t="s">
        <v>906</v>
      </c>
      <c r="F1143" s="27"/>
      <c r="G1143" s="27"/>
      <c r="H1143" s="27"/>
      <c r="I1143" s="78"/>
      <c r="J1143" s="78"/>
      <c r="K1143" s="33"/>
      <c r="L1143" s="33"/>
      <c r="M1143" s="33"/>
      <c r="N1143" s="33"/>
      <c r="O1143" s="33"/>
      <c r="P1143" s="33"/>
      <c r="R1143" s="33"/>
      <c r="S1143" s="33"/>
      <c r="T1143" s="33"/>
      <c r="U1143" s="33"/>
      <c r="V1143" s="33"/>
      <c r="W1143" s="33"/>
      <c r="X1143" s="33"/>
      <c r="Y1143" s="33"/>
      <c r="Z1143" s="33"/>
      <c r="AA1143" s="33"/>
      <c r="AB1143" s="33"/>
      <c r="AC1143" s="33"/>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c r="AY1143" s="33"/>
      <c r="AZ1143" s="33"/>
      <c r="BA1143" s="33"/>
      <c r="BB1143" s="33"/>
      <c r="BC1143" s="33"/>
      <c r="BD1143" s="33"/>
      <c r="BE1143" s="33"/>
      <c r="BF1143" s="33"/>
      <c r="BG1143" s="33"/>
      <c r="BH1143" s="33"/>
      <c r="BI1143" s="33"/>
      <c r="BJ1143" s="33"/>
      <c r="BK1143" s="33"/>
      <c r="BL1143" s="33"/>
      <c r="BM1143" s="33"/>
      <c r="BN1143" s="33"/>
      <c r="BO1143" s="33"/>
      <c r="BP1143" s="33"/>
      <c r="BQ1143" s="33"/>
      <c r="BR1143" s="33"/>
      <c r="BS1143" s="33"/>
      <c r="BT1143" s="33"/>
      <c r="BU1143" s="33"/>
      <c r="BV1143" s="33"/>
      <c r="BW1143" s="33"/>
      <c r="BX1143" s="33"/>
      <c r="BY1143" s="33"/>
      <c r="BZ1143" s="33"/>
      <c r="CA1143" s="33"/>
      <c r="CB1143" s="33"/>
      <c r="CC1143" s="33"/>
      <c r="CD1143" s="33"/>
      <c r="CE1143" s="33"/>
      <c r="CF1143" s="33"/>
      <c r="CG1143" s="33"/>
      <c r="CH1143" s="33"/>
      <c r="CI1143" s="33"/>
      <c r="CJ1143" s="33"/>
      <c r="CK1143" s="33"/>
      <c r="CL1143" s="33"/>
    </row>
    <row r="1144" spans="2:90" x14ac:dyDescent="0.4">
      <c r="B1144" s="8" t="str">
        <f>B1123</f>
        <v>(Primary label)</v>
      </c>
      <c r="C1144" s="27"/>
      <c r="D1144" s="27" t="s">
        <v>754</v>
      </c>
      <c r="E1144" s="27" t="s">
        <v>906</v>
      </c>
      <c r="F1144" s="27"/>
      <c r="G1144" s="27" t="s">
        <v>330</v>
      </c>
      <c r="H1144" s="27"/>
      <c r="I1144" s="78"/>
      <c r="J1144" s="78"/>
      <c r="K1144" s="33"/>
      <c r="L1144" s="33"/>
      <c r="M1144" s="33"/>
      <c r="N1144" s="33"/>
      <c r="O1144" s="33"/>
      <c r="P1144" s="33"/>
      <c r="R1144" s="33"/>
      <c r="S1144" s="33"/>
      <c r="T1144" s="33"/>
      <c r="U1144" s="33"/>
      <c r="V1144" s="33"/>
      <c r="W1144" s="33"/>
      <c r="X1144" s="33"/>
      <c r="Y1144" s="33"/>
      <c r="Z1144" s="33"/>
      <c r="AA1144" s="33"/>
      <c r="AB1144" s="33"/>
      <c r="AC1144" s="33"/>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c r="AY1144" s="33"/>
      <c r="AZ1144" s="33"/>
      <c r="BA1144" s="33"/>
      <c r="BB1144" s="33"/>
      <c r="BC1144" s="33"/>
      <c r="BD1144" s="33"/>
      <c r="BE1144" s="33"/>
      <c r="BF1144" s="33"/>
      <c r="BG1144" s="33"/>
      <c r="BH1144" s="33"/>
      <c r="BI1144" s="33"/>
      <c r="BJ1144" s="33"/>
      <c r="BK1144" s="33"/>
      <c r="BL1144" s="33"/>
      <c r="BM1144" s="33"/>
      <c r="BN1144" s="33"/>
      <c r="BO1144" s="33"/>
      <c r="BP1144" s="33"/>
      <c r="BQ1144" s="33"/>
      <c r="BR1144" s="33"/>
      <c r="BS1144" s="33"/>
      <c r="BT1144" s="33"/>
      <c r="BU1144" s="33"/>
      <c r="BV1144" s="33"/>
      <c r="BW1144" s="33"/>
      <c r="BX1144" s="33"/>
      <c r="BY1144" s="33"/>
      <c r="BZ1144" s="33"/>
      <c r="CA1144" s="33"/>
      <c r="CB1144" s="33"/>
      <c r="CC1144" s="33"/>
      <c r="CD1144" s="33"/>
      <c r="CE1144" s="33"/>
      <c r="CF1144" s="33"/>
      <c r="CG1144" s="33"/>
      <c r="CH1144" s="33"/>
      <c r="CI1144" s="33"/>
      <c r="CJ1144" s="33"/>
      <c r="CK1144" s="33"/>
      <c r="CL1144" s="33"/>
    </row>
    <row r="1145" spans="2:90" x14ac:dyDescent="0.4">
      <c r="B1145" s="231" t="str">
        <f>IFERROR(SUBSTITUTE(B1131,":",""),"no unit")</f>
        <v>project</v>
      </c>
      <c r="C1145" s="27"/>
      <c r="D1145" s="27" t="s">
        <v>754</v>
      </c>
      <c r="E1145" s="27" t="s">
        <v>906</v>
      </c>
      <c r="F1145" s="27"/>
      <c r="G1145" s="27" t="s">
        <v>330</v>
      </c>
      <c r="H1145" s="27"/>
      <c r="I1145" s="78"/>
      <c r="J1145" s="78"/>
      <c r="K1145" s="33"/>
      <c r="L1145" s="33"/>
      <c r="M1145" s="33"/>
      <c r="N1145" s="33"/>
      <c r="O1145" s="33"/>
      <c r="P1145" s="33"/>
      <c r="R1145" s="33"/>
      <c r="S1145" s="33"/>
      <c r="T1145" s="33"/>
      <c r="U1145" s="33"/>
      <c r="V1145" s="33"/>
      <c r="W1145" s="33"/>
      <c r="X1145" s="33"/>
      <c r="Y1145" s="33"/>
      <c r="Z1145" s="33"/>
      <c r="AA1145" s="33"/>
      <c r="AB1145" s="33"/>
      <c r="AC1145" s="33"/>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c r="AY1145" s="33"/>
      <c r="AZ1145" s="33"/>
      <c r="BA1145" s="33"/>
      <c r="BB1145" s="33"/>
      <c r="BC1145" s="33"/>
      <c r="BD1145" s="33"/>
      <c r="BE1145" s="33"/>
      <c r="BF1145" s="33"/>
      <c r="BG1145" s="33"/>
      <c r="BH1145" s="33"/>
      <c r="BI1145" s="33"/>
      <c r="BJ1145" s="33"/>
      <c r="BK1145" s="33"/>
      <c r="BL1145" s="33"/>
      <c r="BM1145" s="33"/>
      <c r="BN1145" s="33"/>
      <c r="BO1145" s="33"/>
      <c r="BP1145" s="33"/>
      <c r="BQ1145" s="33"/>
      <c r="BR1145" s="33"/>
      <c r="BS1145" s="33"/>
      <c r="BT1145" s="33"/>
      <c r="BU1145" s="33"/>
      <c r="BV1145" s="33"/>
      <c r="BW1145" s="33"/>
      <c r="BX1145" s="33"/>
      <c r="BY1145" s="33"/>
      <c r="BZ1145" s="33"/>
      <c r="CA1145" s="33"/>
      <c r="CB1145" s="33"/>
      <c r="CC1145" s="33"/>
      <c r="CD1145" s="33"/>
      <c r="CE1145" s="33"/>
      <c r="CF1145" s="33"/>
      <c r="CG1145" s="33"/>
      <c r="CH1145" s="33"/>
      <c r="CI1145" s="33"/>
      <c r="CJ1145" s="33"/>
      <c r="CK1145" s="33"/>
      <c r="CL1145" s="33"/>
    </row>
    <row r="1146" spans="2:90" x14ac:dyDescent="0.4">
      <c r="B1146" s="8" t="s">
        <v>332</v>
      </c>
      <c r="C1146" s="27"/>
      <c r="D1146" s="27" t="s">
        <v>754</v>
      </c>
      <c r="E1146" s="27" t="s">
        <v>906</v>
      </c>
      <c r="F1146" s="27"/>
      <c r="G1146" s="27" t="s">
        <v>330</v>
      </c>
      <c r="H1146" s="27"/>
      <c r="I1146" s="78"/>
      <c r="J1146" s="78"/>
      <c r="K1146" s="33"/>
      <c r="L1146" s="33"/>
      <c r="M1146" s="33"/>
      <c r="N1146" s="33"/>
      <c r="O1146" s="33"/>
      <c r="P1146" s="33"/>
      <c r="R1146" s="33"/>
      <c r="S1146" s="4" t="str">
        <f t="shared" ref="S1146" si="1150">ADDRESS(ROW(S1138),COLUMN(S1138),2)</f>
        <v>S$1138</v>
      </c>
      <c r="T1146" s="4" t="str">
        <f t="shared" ref="T1146:CD1146" si="1151">ADDRESS(ROW(T1138),COLUMN(T1138),2)</f>
        <v>T$1138</v>
      </c>
      <c r="U1146" s="4" t="str">
        <f t="shared" si="1151"/>
        <v>U$1138</v>
      </c>
      <c r="V1146" s="4" t="str">
        <f t="shared" si="1151"/>
        <v>V$1138</v>
      </c>
      <c r="W1146" s="4" t="str">
        <f t="shared" si="1151"/>
        <v>W$1138</v>
      </c>
      <c r="X1146" s="4" t="str">
        <f t="shared" si="1151"/>
        <v>X$1138</v>
      </c>
      <c r="Y1146" s="4" t="str">
        <f t="shared" si="1151"/>
        <v>Y$1138</v>
      </c>
      <c r="Z1146" s="4" t="str">
        <f t="shared" si="1151"/>
        <v>Z$1138</v>
      </c>
      <c r="AA1146" s="4" t="str">
        <f t="shared" si="1151"/>
        <v>AA$1138</v>
      </c>
      <c r="AB1146" s="4" t="str">
        <f t="shared" si="1151"/>
        <v>AB$1138</v>
      </c>
      <c r="AC1146" s="4" t="str">
        <f t="shared" si="1151"/>
        <v>AC$1138</v>
      </c>
      <c r="AD1146" s="4" t="str">
        <f t="shared" si="1151"/>
        <v>AD$1138</v>
      </c>
      <c r="AE1146" s="4" t="str">
        <f t="shared" si="1151"/>
        <v>AE$1138</v>
      </c>
      <c r="AF1146" s="4" t="str">
        <f t="shared" si="1151"/>
        <v>AF$1138</v>
      </c>
      <c r="AG1146" s="4" t="str">
        <f t="shared" si="1151"/>
        <v>AG$1138</v>
      </c>
      <c r="AH1146" s="4" t="str">
        <f t="shared" si="1151"/>
        <v>AH$1138</v>
      </c>
      <c r="AI1146" s="4" t="str">
        <f t="shared" si="1151"/>
        <v>AI$1138</v>
      </c>
      <c r="AJ1146" s="4" t="str">
        <f t="shared" si="1151"/>
        <v>AJ$1138</v>
      </c>
      <c r="AK1146" s="4" t="str">
        <f t="shared" si="1151"/>
        <v>AK$1138</v>
      </c>
      <c r="AL1146" s="4" t="str">
        <f t="shared" si="1151"/>
        <v>AL$1138</v>
      </c>
      <c r="AM1146" s="4" t="str">
        <f t="shared" si="1151"/>
        <v>AM$1138</v>
      </c>
      <c r="AN1146" s="4" t="str">
        <f t="shared" si="1151"/>
        <v>AN$1138</v>
      </c>
      <c r="AO1146" s="4" t="str">
        <f t="shared" si="1151"/>
        <v>AO$1138</v>
      </c>
      <c r="AP1146" s="4" t="str">
        <f t="shared" si="1151"/>
        <v>AP$1138</v>
      </c>
      <c r="AQ1146" s="4" t="str">
        <f t="shared" si="1151"/>
        <v>AQ$1138</v>
      </c>
      <c r="AR1146" s="4" t="str">
        <f t="shared" si="1151"/>
        <v>AR$1138</v>
      </c>
      <c r="AS1146" s="4" t="str">
        <f t="shared" si="1151"/>
        <v>AS$1138</v>
      </c>
      <c r="AT1146" s="4" t="str">
        <f t="shared" si="1151"/>
        <v>AT$1138</v>
      </c>
      <c r="AU1146" s="4" t="str">
        <f t="shared" si="1151"/>
        <v>AU$1138</v>
      </c>
      <c r="AV1146" s="4" t="str">
        <f t="shared" si="1151"/>
        <v>AV$1138</v>
      </c>
      <c r="AW1146" s="4" t="str">
        <f t="shared" si="1151"/>
        <v>AW$1138</v>
      </c>
      <c r="AX1146" s="4" t="str">
        <f t="shared" si="1151"/>
        <v>AX$1138</v>
      </c>
      <c r="AY1146" s="4" t="str">
        <f t="shared" si="1151"/>
        <v>AY$1138</v>
      </c>
      <c r="AZ1146" s="4" t="str">
        <f t="shared" si="1151"/>
        <v>AZ$1138</v>
      </c>
      <c r="BA1146" s="4" t="str">
        <f t="shared" si="1151"/>
        <v>BA$1138</v>
      </c>
      <c r="BB1146" s="4" t="str">
        <f t="shared" si="1151"/>
        <v>BB$1138</v>
      </c>
      <c r="BC1146" s="4" t="str">
        <f t="shared" si="1151"/>
        <v>BC$1138</v>
      </c>
      <c r="BD1146" s="4" t="str">
        <f t="shared" si="1151"/>
        <v>BD$1138</v>
      </c>
      <c r="BE1146" s="4" t="str">
        <f t="shared" si="1151"/>
        <v>BE$1138</v>
      </c>
      <c r="BF1146" s="4" t="str">
        <f t="shared" si="1151"/>
        <v>BF$1138</v>
      </c>
      <c r="BG1146" s="4" t="str">
        <f t="shared" si="1151"/>
        <v>BG$1138</v>
      </c>
      <c r="BH1146" s="4" t="str">
        <f t="shared" si="1151"/>
        <v>BH$1138</v>
      </c>
      <c r="BI1146" s="4" t="str">
        <f t="shared" si="1151"/>
        <v>BI$1138</v>
      </c>
      <c r="BJ1146" s="4" t="str">
        <f t="shared" si="1151"/>
        <v>BJ$1138</v>
      </c>
      <c r="BK1146" s="4" t="str">
        <f t="shared" si="1151"/>
        <v>BK$1138</v>
      </c>
      <c r="BL1146" s="4" t="str">
        <f t="shared" si="1151"/>
        <v>BL$1138</v>
      </c>
      <c r="BM1146" s="4" t="str">
        <f t="shared" si="1151"/>
        <v>BM$1138</v>
      </c>
      <c r="BN1146" s="4" t="str">
        <f t="shared" si="1151"/>
        <v>BN$1138</v>
      </c>
      <c r="BO1146" s="4" t="str">
        <f t="shared" si="1151"/>
        <v>BO$1138</v>
      </c>
      <c r="BP1146" s="4" t="str">
        <f t="shared" si="1151"/>
        <v>BP$1138</v>
      </c>
      <c r="BQ1146" s="4" t="str">
        <f t="shared" si="1151"/>
        <v>BQ$1138</v>
      </c>
      <c r="BR1146" s="4" t="str">
        <f t="shared" si="1151"/>
        <v>BR$1138</v>
      </c>
      <c r="BS1146" s="4" t="str">
        <f t="shared" si="1151"/>
        <v>BS$1138</v>
      </c>
      <c r="BT1146" s="4" t="str">
        <f t="shared" si="1151"/>
        <v>BT$1138</v>
      </c>
      <c r="BU1146" s="4" t="str">
        <f t="shared" si="1151"/>
        <v>BU$1138</v>
      </c>
      <c r="BV1146" s="4" t="str">
        <f t="shared" si="1151"/>
        <v>BV$1138</v>
      </c>
      <c r="BW1146" s="4" t="str">
        <f t="shared" si="1151"/>
        <v>BW$1138</v>
      </c>
      <c r="BX1146" s="4" t="str">
        <f t="shared" si="1151"/>
        <v>BX$1138</v>
      </c>
      <c r="BY1146" s="4" t="str">
        <f t="shared" si="1151"/>
        <v>BY$1138</v>
      </c>
      <c r="BZ1146" s="4" t="str">
        <f t="shared" si="1151"/>
        <v>BZ$1138</v>
      </c>
      <c r="CA1146" s="4" t="str">
        <f t="shared" si="1151"/>
        <v>CA$1138</v>
      </c>
      <c r="CB1146" s="4" t="str">
        <f t="shared" si="1151"/>
        <v>CB$1138</v>
      </c>
      <c r="CC1146" s="4" t="str">
        <f t="shared" si="1151"/>
        <v>CC$1138</v>
      </c>
      <c r="CD1146" s="4" t="str">
        <f t="shared" si="1151"/>
        <v>CD$1138</v>
      </c>
      <c r="CE1146" s="4" t="str">
        <f t="shared" ref="CE1146:CK1146" si="1152">ADDRESS(ROW(CE1138),COLUMN(CE1138),2)</f>
        <v>CE$1138</v>
      </c>
      <c r="CF1146" s="4" t="str">
        <f t="shared" si="1152"/>
        <v>CF$1138</v>
      </c>
      <c r="CG1146" s="4" t="str">
        <f t="shared" si="1152"/>
        <v>CG$1138</v>
      </c>
      <c r="CH1146" s="4" t="str">
        <f t="shared" si="1152"/>
        <v>CH$1138</v>
      </c>
      <c r="CI1146" s="4" t="str">
        <f t="shared" si="1152"/>
        <v>CI$1138</v>
      </c>
      <c r="CJ1146" s="4" t="str">
        <f t="shared" si="1152"/>
        <v>CJ$1138</v>
      </c>
      <c r="CK1146" s="4" t="str">
        <f t="shared" si="1152"/>
        <v>CK$1138</v>
      </c>
      <c r="CL1146" s="4" t="str">
        <f t="shared" ref="CL1146" si="1153">ADDRESS(ROW(CL1138),COLUMN(CL1138),2)</f>
        <v>CL$1138</v>
      </c>
    </row>
    <row r="1147" spans="2:90" x14ac:dyDescent="0.4">
      <c r="B1147" s="123" t="s">
        <v>331</v>
      </c>
      <c r="C1147" s="56"/>
      <c r="D1147" s="56" t="s">
        <v>754</v>
      </c>
      <c r="E1147" s="56" t="s">
        <v>906</v>
      </c>
      <c r="F1147" s="56"/>
      <c r="G1147" s="56" t="s">
        <v>330</v>
      </c>
      <c r="H1147" s="56"/>
      <c r="I1147" s="79"/>
      <c r="J1147" s="79"/>
      <c r="K1147" s="15"/>
      <c r="L1147" s="15"/>
      <c r="M1147" s="15"/>
      <c r="N1147" s="15"/>
      <c r="O1147" s="15"/>
      <c r="P1147" s="15"/>
      <c r="R1147" s="15"/>
      <c r="S1147" s="172" t="str">
        <f t="shared" ref="S1147" si="1154">S1126</f>
        <v>S$13</v>
      </c>
      <c r="T1147" s="172" t="str">
        <f t="shared" ref="T1147:AX1147" si="1155">T1126</f>
        <v>T$13</v>
      </c>
      <c r="U1147" s="172" t="str">
        <f t="shared" si="1155"/>
        <v>U$13</v>
      </c>
      <c r="V1147" s="172" t="str">
        <f t="shared" si="1155"/>
        <v>V$13</v>
      </c>
      <c r="W1147" s="172" t="str">
        <f t="shared" si="1155"/>
        <v>W$13</v>
      </c>
      <c r="X1147" s="172" t="str">
        <f t="shared" si="1155"/>
        <v>X$13</v>
      </c>
      <c r="Y1147" s="172" t="str">
        <f t="shared" si="1155"/>
        <v>Y$13</v>
      </c>
      <c r="Z1147" s="172" t="str">
        <f t="shared" si="1155"/>
        <v>Z$13</v>
      </c>
      <c r="AA1147" s="172" t="str">
        <f t="shared" si="1155"/>
        <v>AA$13</v>
      </c>
      <c r="AB1147" s="172" t="str">
        <f t="shared" si="1155"/>
        <v>AB$13</v>
      </c>
      <c r="AC1147" s="172" t="str">
        <f t="shared" si="1155"/>
        <v>AC$13</v>
      </c>
      <c r="AD1147" s="172" t="str">
        <f t="shared" si="1155"/>
        <v>AD$13</v>
      </c>
      <c r="AE1147" s="172" t="str">
        <f t="shared" si="1155"/>
        <v>AE$13</v>
      </c>
      <c r="AF1147" s="172" t="str">
        <f t="shared" si="1155"/>
        <v>AF$13</v>
      </c>
      <c r="AG1147" s="172" t="str">
        <f t="shared" si="1155"/>
        <v>AG$13</v>
      </c>
      <c r="AH1147" s="172" t="str">
        <f t="shared" si="1155"/>
        <v>AH$13</v>
      </c>
      <c r="AI1147" s="172" t="str">
        <f t="shared" si="1155"/>
        <v>AI$13</v>
      </c>
      <c r="AJ1147" s="172" t="str">
        <f t="shared" si="1155"/>
        <v>AJ$13</v>
      </c>
      <c r="AK1147" s="172" t="str">
        <f t="shared" si="1155"/>
        <v>AK$13</v>
      </c>
      <c r="AL1147" s="172" t="str">
        <f t="shared" si="1155"/>
        <v>AL$13</v>
      </c>
      <c r="AM1147" s="172" t="str">
        <f t="shared" si="1155"/>
        <v>AM$13</v>
      </c>
      <c r="AN1147" s="172" t="str">
        <f t="shared" si="1155"/>
        <v>AN$13</v>
      </c>
      <c r="AO1147" s="172" t="str">
        <f t="shared" si="1155"/>
        <v>AO$13</v>
      </c>
      <c r="AP1147" s="172" t="str">
        <f t="shared" si="1155"/>
        <v>AP$13</v>
      </c>
      <c r="AQ1147" s="172" t="str">
        <f t="shared" si="1155"/>
        <v>AQ$13</v>
      </c>
      <c r="AR1147" s="172" t="str">
        <f t="shared" si="1155"/>
        <v>AR$13</v>
      </c>
      <c r="AS1147" s="172" t="str">
        <f t="shared" si="1155"/>
        <v>AS$13</v>
      </c>
      <c r="AT1147" s="172" t="str">
        <f t="shared" si="1155"/>
        <v>AT$13</v>
      </c>
      <c r="AU1147" s="172" t="str">
        <f t="shared" si="1155"/>
        <v>AU$13</v>
      </c>
      <c r="AV1147" s="172" t="str">
        <f t="shared" si="1155"/>
        <v>AV$13</v>
      </c>
      <c r="AW1147" s="172" t="str">
        <f t="shared" si="1155"/>
        <v>AW$13</v>
      </c>
      <c r="AX1147" s="172" t="str">
        <f t="shared" si="1155"/>
        <v>AX$13</v>
      </c>
      <c r="AY1147" s="172" t="str">
        <f t="shared" ref="AY1147:CD1147" si="1156">AY1126</f>
        <v>AY$13</v>
      </c>
      <c r="AZ1147" s="172" t="str">
        <f t="shared" si="1156"/>
        <v>AZ$13</v>
      </c>
      <c r="BA1147" s="172" t="str">
        <f t="shared" si="1156"/>
        <v>BA$13</v>
      </c>
      <c r="BB1147" s="172" t="str">
        <f t="shared" si="1156"/>
        <v>BB$13</v>
      </c>
      <c r="BC1147" s="172" t="str">
        <f t="shared" si="1156"/>
        <v>BC$13</v>
      </c>
      <c r="BD1147" s="172" t="str">
        <f t="shared" si="1156"/>
        <v>BD$13</v>
      </c>
      <c r="BE1147" s="172" t="str">
        <f t="shared" si="1156"/>
        <v>BE$13</v>
      </c>
      <c r="BF1147" s="172" t="str">
        <f t="shared" si="1156"/>
        <v>BF$13</v>
      </c>
      <c r="BG1147" s="172" t="str">
        <f t="shared" si="1156"/>
        <v>BG$13</v>
      </c>
      <c r="BH1147" s="172" t="str">
        <f t="shared" si="1156"/>
        <v>BH$13</v>
      </c>
      <c r="BI1147" s="172" t="str">
        <f t="shared" si="1156"/>
        <v>BI$13</v>
      </c>
      <c r="BJ1147" s="172" t="str">
        <f t="shared" si="1156"/>
        <v>BJ$13</v>
      </c>
      <c r="BK1147" s="172" t="str">
        <f t="shared" si="1156"/>
        <v>BK$13</v>
      </c>
      <c r="BL1147" s="172" t="str">
        <f t="shared" si="1156"/>
        <v>BL$13</v>
      </c>
      <c r="BM1147" s="172" t="str">
        <f t="shared" si="1156"/>
        <v>BM$13</v>
      </c>
      <c r="BN1147" s="172" t="str">
        <f t="shared" si="1156"/>
        <v>BN$13</v>
      </c>
      <c r="BO1147" s="172" t="str">
        <f t="shared" si="1156"/>
        <v>BO$13</v>
      </c>
      <c r="BP1147" s="172" t="str">
        <f t="shared" si="1156"/>
        <v>BP$13</v>
      </c>
      <c r="BQ1147" s="172" t="str">
        <f t="shared" si="1156"/>
        <v>BQ$13</v>
      </c>
      <c r="BR1147" s="172" t="str">
        <f t="shared" si="1156"/>
        <v>BR$13</v>
      </c>
      <c r="BS1147" s="172" t="str">
        <f t="shared" si="1156"/>
        <v>BS$13</v>
      </c>
      <c r="BT1147" s="172" t="str">
        <f t="shared" si="1156"/>
        <v>BT$13</v>
      </c>
      <c r="BU1147" s="172" t="str">
        <f t="shared" si="1156"/>
        <v>BU$13</v>
      </c>
      <c r="BV1147" s="172" t="str">
        <f t="shared" si="1156"/>
        <v>BV$13</v>
      </c>
      <c r="BW1147" s="172" t="str">
        <f t="shared" si="1156"/>
        <v>BW$13</v>
      </c>
      <c r="BX1147" s="172" t="str">
        <f t="shared" si="1156"/>
        <v>BX$13</v>
      </c>
      <c r="BY1147" s="172" t="str">
        <f t="shared" si="1156"/>
        <v>BY$13</v>
      </c>
      <c r="BZ1147" s="172" t="str">
        <f t="shared" si="1156"/>
        <v>BZ$13</v>
      </c>
      <c r="CA1147" s="172" t="str">
        <f t="shared" si="1156"/>
        <v>CA$13</v>
      </c>
      <c r="CB1147" s="172" t="str">
        <f t="shared" si="1156"/>
        <v>CB$13</v>
      </c>
      <c r="CC1147" s="172" t="str">
        <f t="shared" si="1156"/>
        <v>CC$13</v>
      </c>
      <c r="CD1147" s="172" t="str">
        <f t="shared" si="1156"/>
        <v>CD$13</v>
      </c>
      <c r="CE1147" s="172" t="str">
        <f t="shared" ref="CE1147:CK1147" si="1157">CE1126</f>
        <v>CE$13</v>
      </c>
      <c r="CF1147" s="172" t="str">
        <f t="shared" si="1157"/>
        <v>CF$13</v>
      </c>
      <c r="CG1147" s="172" t="str">
        <f t="shared" si="1157"/>
        <v>CG$13</v>
      </c>
      <c r="CH1147" s="172" t="str">
        <f t="shared" si="1157"/>
        <v>CH$13</v>
      </c>
      <c r="CI1147" s="172" t="str">
        <f t="shared" si="1157"/>
        <v>CI$13</v>
      </c>
      <c r="CJ1147" s="172" t="str">
        <f t="shared" si="1157"/>
        <v>CJ$13</v>
      </c>
      <c r="CK1147" s="172" t="str">
        <f t="shared" si="1157"/>
        <v>CK$13</v>
      </c>
      <c r="CL1147" s="172" t="str">
        <f t="shared" ref="CL1147" si="1158">CL1126</f>
        <v>CL$13</v>
      </c>
    </row>
    <row r="1148" spans="2:90" x14ac:dyDescent="0.4">
      <c r="B1148" s="8" t="str">
        <f>B1127</f>
        <v>(Secondary label)</v>
      </c>
      <c r="C1148" s="12"/>
      <c r="D1148" s="12" t="s">
        <v>754</v>
      </c>
      <c r="E1148" s="12" t="s">
        <v>906</v>
      </c>
      <c r="F1148" s="12"/>
      <c r="G1148" s="12" t="s">
        <v>330</v>
      </c>
      <c r="H1148" s="12"/>
      <c r="I1148" s="60"/>
      <c r="J1148" s="60"/>
      <c r="K1148" s="15"/>
      <c r="L1148" s="15"/>
      <c r="M1148" s="15"/>
      <c r="N1148" s="15"/>
      <c r="O1148" s="15"/>
      <c r="P1148" s="15"/>
      <c r="R1148" s="15"/>
      <c r="S1148" s="172">
        <f t="shared" ref="S1148" si="1159">S1127</f>
        <v>0</v>
      </c>
      <c r="T1148" s="172">
        <f t="shared" ref="T1148:AX1148" si="1160">T1127</f>
        <v>0</v>
      </c>
      <c r="U1148" s="172">
        <f t="shared" si="1160"/>
        <v>0</v>
      </c>
      <c r="V1148" s="172">
        <f t="shared" si="1160"/>
        <v>0</v>
      </c>
      <c r="W1148" s="172">
        <f t="shared" si="1160"/>
        <v>0</v>
      </c>
      <c r="X1148" s="172">
        <f t="shared" si="1160"/>
        <v>0</v>
      </c>
      <c r="Y1148" s="172">
        <f t="shared" si="1160"/>
        <v>0</v>
      </c>
      <c r="Z1148" s="172">
        <f t="shared" si="1160"/>
        <v>0</v>
      </c>
      <c r="AA1148" s="172">
        <f t="shared" si="1160"/>
        <v>0</v>
      </c>
      <c r="AB1148" s="172">
        <f t="shared" si="1160"/>
        <v>0</v>
      </c>
      <c r="AC1148" s="172">
        <f t="shared" si="1160"/>
        <v>0</v>
      </c>
      <c r="AD1148" s="172">
        <f t="shared" si="1160"/>
        <v>0</v>
      </c>
      <c r="AE1148" s="172">
        <f t="shared" si="1160"/>
        <v>0</v>
      </c>
      <c r="AF1148" s="172">
        <f t="shared" si="1160"/>
        <v>0</v>
      </c>
      <c r="AG1148" s="172">
        <f t="shared" si="1160"/>
        <v>0</v>
      </c>
      <c r="AH1148" s="172">
        <f t="shared" si="1160"/>
        <v>0</v>
      </c>
      <c r="AI1148" s="172">
        <f t="shared" si="1160"/>
        <v>0</v>
      </c>
      <c r="AJ1148" s="172">
        <f t="shared" si="1160"/>
        <v>0</v>
      </c>
      <c r="AK1148" s="172">
        <f t="shared" si="1160"/>
        <v>0</v>
      </c>
      <c r="AL1148" s="172">
        <f t="shared" si="1160"/>
        <v>0</v>
      </c>
      <c r="AM1148" s="172">
        <f t="shared" si="1160"/>
        <v>0</v>
      </c>
      <c r="AN1148" s="172">
        <f t="shared" si="1160"/>
        <v>0</v>
      </c>
      <c r="AO1148" s="172">
        <f t="shared" si="1160"/>
        <v>0</v>
      </c>
      <c r="AP1148" s="172">
        <f t="shared" si="1160"/>
        <v>0</v>
      </c>
      <c r="AQ1148" s="172">
        <f t="shared" si="1160"/>
        <v>0</v>
      </c>
      <c r="AR1148" s="172">
        <f t="shared" si="1160"/>
        <v>0</v>
      </c>
      <c r="AS1148" s="172">
        <f t="shared" si="1160"/>
        <v>0</v>
      </c>
      <c r="AT1148" s="172">
        <f t="shared" si="1160"/>
        <v>0</v>
      </c>
      <c r="AU1148" s="172">
        <f t="shared" si="1160"/>
        <v>0</v>
      </c>
      <c r="AV1148" s="172">
        <f t="shared" si="1160"/>
        <v>0</v>
      </c>
      <c r="AW1148" s="172">
        <f t="shared" si="1160"/>
        <v>0</v>
      </c>
      <c r="AX1148" s="172">
        <f t="shared" si="1160"/>
        <v>0</v>
      </c>
      <c r="AY1148" s="172">
        <f t="shared" ref="AY1148:CD1148" si="1161">AY1127</f>
        <v>0</v>
      </c>
      <c r="AZ1148" s="172">
        <f t="shared" si="1161"/>
        <v>0</v>
      </c>
      <c r="BA1148" s="172">
        <f t="shared" si="1161"/>
        <v>0</v>
      </c>
      <c r="BB1148" s="172">
        <f t="shared" si="1161"/>
        <v>0</v>
      </c>
      <c r="BC1148" s="172">
        <f t="shared" si="1161"/>
        <v>0</v>
      </c>
      <c r="BD1148" s="172">
        <f t="shared" si="1161"/>
        <v>0</v>
      </c>
      <c r="BE1148" s="172">
        <f t="shared" si="1161"/>
        <v>0</v>
      </c>
      <c r="BF1148" s="172">
        <f t="shared" si="1161"/>
        <v>0</v>
      </c>
      <c r="BG1148" s="172">
        <f t="shared" si="1161"/>
        <v>0</v>
      </c>
      <c r="BH1148" s="172">
        <f t="shared" si="1161"/>
        <v>0</v>
      </c>
      <c r="BI1148" s="172">
        <f t="shared" si="1161"/>
        <v>0</v>
      </c>
      <c r="BJ1148" s="172">
        <f t="shared" si="1161"/>
        <v>0</v>
      </c>
      <c r="BK1148" s="172">
        <f t="shared" si="1161"/>
        <v>0</v>
      </c>
      <c r="BL1148" s="172">
        <f t="shared" si="1161"/>
        <v>0</v>
      </c>
      <c r="BM1148" s="172">
        <f t="shared" si="1161"/>
        <v>0</v>
      </c>
      <c r="BN1148" s="172">
        <f t="shared" si="1161"/>
        <v>0</v>
      </c>
      <c r="BO1148" s="172">
        <f t="shared" si="1161"/>
        <v>0</v>
      </c>
      <c r="BP1148" s="172">
        <f t="shared" si="1161"/>
        <v>0</v>
      </c>
      <c r="BQ1148" s="172">
        <f t="shared" si="1161"/>
        <v>0</v>
      </c>
      <c r="BR1148" s="172">
        <f t="shared" si="1161"/>
        <v>0</v>
      </c>
      <c r="BS1148" s="172">
        <f t="shared" si="1161"/>
        <v>0</v>
      </c>
      <c r="BT1148" s="172">
        <f t="shared" si="1161"/>
        <v>0</v>
      </c>
      <c r="BU1148" s="172">
        <f t="shared" si="1161"/>
        <v>0</v>
      </c>
      <c r="BV1148" s="172">
        <f t="shared" si="1161"/>
        <v>0</v>
      </c>
      <c r="BW1148" s="172">
        <f t="shared" si="1161"/>
        <v>0</v>
      </c>
      <c r="BX1148" s="172">
        <f t="shared" si="1161"/>
        <v>0</v>
      </c>
      <c r="BY1148" s="172">
        <f t="shared" si="1161"/>
        <v>0</v>
      </c>
      <c r="BZ1148" s="172">
        <f t="shared" si="1161"/>
        <v>0</v>
      </c>
      <c r="CA1148" s="172">
        <f t="shared" si="1161"/>
        <v>0</v>
      </c>
      <c r="CB1148" s="172">
        <f t="shared" si="1161"/>
        <v>0</v>
      </c>
      <c r="CC1148" s="172">
        <f t="shared" si="1161"/>
        <v>0</v>
      </c>
      <c r="CD1148" s="172">
        <f t="shared" si="1161"/>
        <v>0</v>
      </c>
      <c r="CE1148" s="172">
        <f t="shared" ref="CE1148:CK1148" si="1162">CE1127</f>
        <v>0</v>
      </c>
      <c r="CF1148" s="172">
        <f t="shared" si="1162"/>
        <v>0</v>
      </c>
      <c r="CG1148" s="172">
        <f t="shared" si="1162"/>
        <v>0</v>
      </c>
      <c r="CH1148" s="172">
        <f t="shared" si="1162"/>
        <v>0</v>
      </c>
      <c r="CI1148" s="172">
        <f t="shared" si="1162"/>
        <v>0</v>
      </c>
      <c r="CJ1148" s="172">
        <f t="shared" si="1162"/>
        <v>0</v>
      </c>
      <c r="CK1148" s="172">
        <f t="shared" si="1162"/>
        <v>0</v>
      </c>
      <c r="CL1148" s="172">
        <f t="shared" ref="CL1148" si="1163">CL1127</f>
        <v>0</v>
      </c>
    </row>
    <row r="1149" spans="2:90" x14ac:dyDescent="0.4">
      <c r="B1149" s="8" t="str">
        <f>B1128</f>
        <v xml:space="preserve">secondary unit </v>
      </c>
      <c r="C1149" s="12"/>
      <c r="D1149" s="12" t="s">
        <v>754</v>
      </c>
      <c r="E1149" s="12" t="s">
        <v>906</v>
      </c>
      <c r="F1149" s="12"/>
      <c r="G1149" s="12" t="s">
        <v>330</v>
      </c>
      <c r="H1149" s="12"/>
      <c r="I1149" s="60"/>
      <c r="J1149" s="60"/>
      <c r="K1149" s="15"/>
      <c r="L1149" s="15"/>
      <c r="M1149" s="15"/>
      <c r="N1149" s="15"/>
      <c r="O1149" s="15"/>
      <c r="P1149" s="15"/>
      <c r="R1149" s="15"/>
      <c r="S1149" s="172"/>
      <c r="T1149" s="172"/>
      <c r="U1149" s="172"/>
      <c r="V1149" s="172"/>
      <c r="W1149" s="172"/>
      <c r="X1149" s="172"/>
      <c r="Y1149" s="172"/>
      <c r="Z1149" s="172"/>
      <c r="AA1149" s="172"/>
      <c r="AB1149" s="172"/>
      <c r="AC1149" s="172"/>
      <c r="AD1149" s="172"/>
      <c r="AE1149" s="172"/>
      <c r="AF1149" s="172"/>
      <c r="AG1149" s="172"/>
      <c r="AH1149" s="172"/>
      <c r="AI1149" s="172"/>
      <c r="AJ1149" s="172"/>
      <c r="AK1149" s="172"/>
      <c r="AL1149" s="172"/>
      <c r="AM1149" s="172"/>
      <c r="AN1149" s="172"/>
      <c r="AO1149" s="172"/>
      <c r="AP1149" s="172"/>
      <c r="AQ1149" s="172"/>
      <c r="AR1149" s="172"/>
      <c r="AS1149" s="172"/>
      <c r="AT1149" s="172"/>
      <c r="AU1149" s="172"/>
      <c r="AV1149" s="172"/>
      <c r="AW1149" s="172"/>
      <c r="AX1149" s="172"/>
      <c r="AY1149" s="172"/>
      <c r="AZ1149" s="172"/>
      <c r="BA1149" s="172"/>
      <c r="BB1149" s="172"/>
      <c r="BC1149" s="172"/>
      <c r="BD1149" s="172"/>
      <c r="BE1149" s="172"/>
      <c r="BF1149" s="172"/>
      <c r="BG1149" s="172"/>
      <c r="BH1149" s="172"/>
      <c r="BI1149" s="172"/>
      <c r="BJ1149" s="172"/>
      <c r="BK1149" s="172"/>
      <c r="BL1149" s="172"/>
      <c r="BM1149" s="172"/>
      <c r="BN1149" s="172"/>
      <c r="BO1149" s="172"/>
      <c r="BP1149" s="172"/>
      <c r="BQ1149" s="172"/>
      <c r="BR1149" s="172"/>
      <c r="BS1149" s="172"/>
      <c r="BT1149" s="172"/>
      <c r="BU1149" s="172"/>
      <c r="BV1149" s="172"/>
      <c r="BW1149" s="172"/>
      <c r="BX1149" s="172"/>
      <c r="BY1149" s="172"/>
      <c r="BZ1149" s="172"/>
      <c r="CA1149" s="172"/>
      <c r="CB1149" s="172"/>
      <c r="CC1149" s="172"/>
      <c r="CD1149" s="172"/>
      <c r="CE1149" s="172"/>
      <c r="CF1149" s="172"/>
      <c r="CG1149" s="172"/>
      <c r="CH1149" s="172"/>
      <c r="CI1149" s="172"/>
      <c r="CJ1149" s="172"/>
      <c r="CK1149" s="172"/>
      <c r="CL1149" s="172"/>
    </row>
    <row r="1150" spans="2:90" x14ac:dyDescent="0.4">
      <c r="B1150" s="8" t="str">
        <f>B1129</f>
        <v>Secondary revenue driver</v>
      </c>
      <c r="C1150" s="12"/>
      <c r="D1150" s="12" t="s">
        <v>754</v>
      </c>
      <c r="E1150" s="12" t="s">
        <v>906</v>
      </c>
      <c r="F1150" s="12"/>
      <c r="G1150" s="12" t="s">
        <v>330</v>
      </c>
      <c r="H1150" s="12"/>
      <c r="I1150" s="60"/>
      <c r="J1150" s="60"/>
      <c r="K1150" s="15"/>
      <c r="L1150" s="15"/>
      <c r="M1150" s="15"/>
      <c r="N1150" s="15"/>
      <c r="O1150" s="15"/>
      <c r="P1150" s="15"/>
      <c r="R1150" s="15"/>
      <c r="S1150" s="172" t="str">
        <f t="shared" ref="S1150" si="1164">S1129</f>
        <v>S$14</v>
      </c>
      <c r="T1150" s="172" t="str">
        <f t="shared" ref="T1150:AX1150" si="1165">T1129</f>
        <v>T$14</v>
      </c>
      <c r="U1150" s="172" t="str">
        <f t="shared" si="1165"/>
        <v>U$14</v>
      </c>
      <c r="V1150" s="172" t="str">
        <f t="shared" si="1165"/>
        <v>V$14</v>
      </c>
      <c r="W1150" s="172" t="str">
        <f t="shared" si="1165"/>
        <v>W$14</v>
      </c>
      <c r="X1150" s="172" t="str">
        <f t="shared" si="1165"/>
        <v>X$14</v>
      </c>
      <c r="Y1150" s="172" t="str">
        <f t="shared" si="1165"/>
        <v>Y$14</v>
      </c>
      <c r="Z1150" s="172" t="str">
        <f t="shared" si="1165"/>
        <v>Z$14</v>
      </c>
      <c r="AA1150" s="172" t="str">
        <f t="shared" si="1165"/>
        <v>AA$14</v>
      </c>
      <c r="AB1150" s="172" t="str">
        <f t="shared" si="1165"/>
        <v>AB$14</v>
      </c>
      <c r="AC1150" s="172" t="str">
        <f t="shared" si="1165"/>
        <v>AC$14</v>
      </c>
      <c r="AD1150" s="172" t="str">
        <f t="shared" si="1165"/>
        <v>AD$14</v>
      </c>
      <c r="AE1150" s="172" t="str">
        <f t="shared" si="1165"/>
        <v>AE$14</v>
      </c>
      <c r="AF1150" s="172" t="str">
        <f t="shared" si="1165"/>
        <v>AF$14</v>
      </c>
      <c r="AG1150" s="172" t="str">
        <f t="shared" si="1165"/>
        <v>AG$14</v>
      </c>
      <c r="AH1150" s="172" t="str">
        <f t="shared" si="1165"/>
        <v>AH$14</v>
      </c>
      <c r="AI1150" s="172" t="str">
        <f t="shared" si="1165"/>
        <v>AI$14</v>
      </c>
      <c r="AJ1150" s="172" t="str">
        <f t="shared" si="1165"/>
        <v>AJ$14</v>
      </c>
      <c r="AK1150" s="172" t="str">
        <f t="shared" si="1165"/>
        <v>AK$14</v>
      </c>
      <c r="AL1150" s="172" t="str">
        <f t="shared" si="1165"/>
        <v>AL$14</v>
      </c>
      <c r="AM1150" s="172" t="str">
        <f t="shared" si="1165"/>
        <v>AM$14</v>
      </c>
      <c r="AN1150" s="172" t="str">
        <f t="shared" si="1165"/>
        <v>AN$14</v>
      </c>
      <c r="AO1150" s="172" t="str">
        <f t="shared" si="1165"/>
        <v>AO$14</v>
      </c>
      <c r="AP1150" s="172" t="str">
        <f t="shared" si="1165"/>
        <v>AP$14</v>
      </c>
      <c r="AQ1150" s="172" t="str">
        <f t="shared" si="1165"/>
        <v>AQ$14</v>
      </c>
      <c r="AR1150" s="172" t="str">
        <f t="shared" si="1165"/>
        <v>AR$14</v>
      </c>
      <c r="AS1150" s="172" t="str">
        <f t="shared" si="1165"/>
        <v>AS$14</v>
      </c>
      <c r="AT1150" s="172" t="str">
        <f t="shared" si="1165"/>
        <v>AT$14</v>
      </c>
      <c r="AU1150" s="172" t="str">
        <f t="shared" si="1165"/>
        <v>AU$14</v>
      </c>
      <c r="AV1150" s="172" t="str">
        <f t="shared" si="1165"/>
        <v>AV$14</v>
      </c>
      <c r="AW1150" s="172" t="str">
        <f t="shared" si="1165"/>
        <v>AW$14</v>
      </c>
      <c r="AX1150" s="172" t="str">
        <f t="shared" si="1165"/>
        <v>AX$14</v>
      </c>
      <c r="AY1150" s="172" t="str">
        <f t="shared" ref="AY1150:CD1150" si="1166">AY1129</f>
        <v>AY$14</v>
      </c>
      <c r="AZ1150" s="172" t="str">
        <f t="shared" si="1166"/>
        <v>AZ$14</v>
      </c>
      <c r="BA1150" s="172" t="str">
        <f t="shared" si="1166"/>
        <v>BA$14</v>
      </c>
      <c r="BB1150" s="172" t="str">
        <f t="shared" si="1166"/>
        <v>BB$14</v>
      </c>
      <c r="BC1150" s="172" t="str">
        <f t="shared" si="1166"/>
        <v>BC$14</v>
      </c>
      <c r="BD1150" s="172" t="str">
        <f t="shared" si="1166"/>
        <v>BD$14</v>
      </c>
      <c r="BE1150" s="172" t="str">
        <f t="shared" si="1166"/>
        <v>BE$14</v>
      </c>
      <c r="BF1150" s="172" t="str">
        <f t="shared" si="1166"/>
        <v>BF$14</v>
      </c>
      <c r="BG1150" s="172" t="str">
        <f t="shared" si="1166"/>
        <v>BG$14</v>
      </c>
      <c r="BH1150" s="172" t="str">
        <f t="shared" si="1166"/>
        <v>BH$14</v>
      </c>
      <c r="BI1150" s="172" t="str">
        <f t="shared" si="1166"/>
        <v>BI$14</v>
      </c>
      <c r="BJ1150" s="172" t="str">
        <f t="shared" si="1166"/>
        <v>BJ$14</v>
      </c>
      <c r="BK1150" s="172" t="str">
        <f t="shared" si="1166"/>
        <v>BK$14</v>
      </c>
      <c r="BL1150" s="172" t="str">
        <f t="shared" si="1166"/>
        <v>BL$14</v>
      </c>
      <c r="BM1150" s="172" t="str">
        <f t="shared" si="1166"/>
        <v>BM$14</v>
      </c>
      <c r="BN1150" s="172" t="str">
        <f t="shared" si="1166"/>
        <v>BN$14</v>
      </c>
      <c r="BO1150" s="172" t="str">
        <f t="shared" si="1166"/>
        <v>BO$14</v>
      </c>
      <c r="BP1150" s="172" t="str">
        <f t="shared" si="1166"/>
        <v>BP$14</v>
      </c>
      <c r="BQ1150" s="172" t="str">
        <f t="shared" si="1166"/>
        <v>BQ$14</v>
      </c>
      <c r="BR1150" s="172" t="str">
        <f t="shared" si="1166"/>
        <v>BR$14</v>
      </c>
      <c r="BS1150" s="172" t="str">
        <f t="shared" si="1166"/>
        <v>BS$14</v>
      </c>
      <c r="BT1150" s="172" t="str">
        <f t="shared" si="1166"/>
        <v>BT$14</v>
      </c>
      <c r="BU1150" s="172" t="str">
        <f t="shared" si="1166"/>
        <v>BU$14</v>
      </c>
      <c r="BV1150" s="172" t="str">
        <f t="shared" si="1166"/>
        <v>BV$14</v>
      </c>
      <c r="BW1150" s="172" t="str">
        <f t="shared" si="1166"/>
        <v>BW$14</v>
      </c>
      <c r="BX1150" s="172" t="str">
        <f t="shared" si="1166"/>
        <v>BX$14</v>
      </c>
      <c r="BY1150" s="172" t="str">
        <f t="shared" si="1166"/>
        <v>BY$14</v>
      </c>
      <c r="BZ1150" s="172" t="str">
        <f t="shared" si="1166"/>
        <v>BZ$14</v>
      </c>
      <c r="CA1150" s="172" t="str">
        <f t="shared" si="1166"/>
        <v>CA$14</v>
      </c>
      <c r="CB1150" s="172" t="str">
        <f t="shared" si="1166"/>
        <v>CB$14</v>
      </c>
      <c r="CC1150" s="172" t="str">
        <f t="shared" si="1166"/>
        <v>CC$14</v>
      </c>
      <c r="CD1150" s="172" t="str">
        <f t="shared" si="1166"/>
        <v>CD$14</v>
      </c>
      <c r="CE1150" s="172" t="str">
        <f t="shared" ref="CE1150:CK1150" si="1167">CE1129</f>
        <v>CE$14</v>
      </c>
      <c r="CF1150" s="172" t="str">
        <f t="shared" si="1167"/>
        <v>CF$14</v>
      </c>
      <c r="CG1150" s="172" t="str">
        <f t="shared" si="1167"/>
        <v>CG$14</v>
      </c>
      <c r="CH1150" s="172" t="str">
        <f t="shared" si="1167"/>
        <v>CH$14</v>
      </c>
      <c r="CI1150" s="172" t="str">
        <f t="shared" si="1167"/>
        <v>CI$14</v>
      </c>
      <c r="CJ1150" s="172" t="str">
        <f t="shared" si="1167"/>
        <v>CJ$14</v>
      </c>
      <c r="CK1150" s="172" t="str">
        <f t="shared" si="1167"/>
        <v>CK$14</v>
      </c>
      <c r="CL1150" s="172" t="str">
        <f t="shared" ref="CL1150" si="1168">CL1129</f>
        <v>CL$14</v>
      </c>
    </row>
    <row r="1151" spans="2:90" x14ac:dyDescent="0.4">
      <c r="B1151" s="8" t="str">
        <f>B1130</f>
        <v>Secondary volume driver</v>
      </c>
      <c r="C1151" s="12"/>
      <c r="D1151" s="12" t="s">
        <v>754</v>
      </c>
      <c r="E1151" s="12" t="s">
        <v>906</v>
      </c>
      <c r="F1151" s="12"/>
      <c r="G1151" s="12" t="s">
        <v>330</v>
      </c>
      <c r="H1151" s="12"/>
      <c r="I1151" s="60"/>
      <c r="J1151" s="60"/>
      <c r="K1151" s="15"/>
      <c r="L1151" s="15"/>
      <c r="M1151" s="15"/>
      <c r="N1151" s="15"/>
      <c r="O1151" s="15"/>
      <c r="P1151" s="15"/>
      <c r="R1151" s="15"/>
      <c r="S1151" s="172" t="str">
        <f t="shared" ref="S1151" si="1169">S1130</f>
        <v>S$15</v>
      </c>
      <c r="T1151" s="172" t="str">
        <f t="shared" ref="T1151:AX1151" si="1170">T1130</f>
        <v>T$15</v>
      </c>
      <c r="U1151" s="172" t="str">
        <f t="shared" si="1170"/>
        <v>U$15</v>
      </c>
      <c r="V1151" s="172" t="str">
        <f t="shared" si="1170"/>
        <v>V$15</v>
      </c>
      <c r="W1151" s="172" t="str">
        <f t="shared" si="1170"/>
        <v>W$15</v>
      </c>
      <c r="X1151" s="172" t="str">
        <f t="shared" si="1170"/>
        <v>X$15</v>
      </c>
      <c r="Y1151" s="172" t="str">
        <f t="shared" si="1170"/>
        <v>Y$15</v>
      </c>
      <c r="Z1151" s="172" t="str">
        <f t="shared" si="1170"/>
        <v>Z$15</v>
      </c>
      <c r="AA1151" s="172" t="str">
        <f t="shared" si="1170"/>
        <v>AA$15</v>
      </c>
      <c r="AB1151" s="172" t="str">
        <f t="shared" si="1170"/>
        <v>AB$15</v>
      </c>
      <c r="AC1151" s="172" t="str">
        <f t="shared" si="1170"/>
        <v>AC$15</v>
      </c>
      <c r="AD1151" s="172" t="str">
        <f t="shared" si="1170"/>
        <v>AD$15</v>
      </c>
      <c r="AE1151" s="172" t="str">
        <f t="shared" si="1170"/>
        <v>AE$15</v>
      </c>
      <c r="AF1151" s="172" t="str">
        <f t="shared" si="1170"/>
        <v>AF$15</v>
      </c>
      <c r="AG1151" s="172" t="str">
        <f t="shared" si="1170"/>
        <v>AG$15</v>
      </c>
      <c r="AH1151" s="172" t="str">
        <f t="shared" si="1170"/>
        <v>AH$15</v>
      </c>
      <c r="AI1151" s="172" t="str">
        <f t="shared" si="1170"/>
        <v>AI$15</v>
      </c>
      <c r="AJ1151" s="172" t="str">
        <f t="shared" si="1170"/>
        <v>AJ$15</v>
      </c>
      <c r="AK1151" s="172" t="str">
        <f t="shared" si="1170"/>
        <v>AK$15</v>
      </c>
      <c r="AL1151" s="172" t="str">
        <f t="shared" si="1170"/>
        <v>AL$15</v>
      </c>
      <c r="AM1151" s="172" t="str">
        <f t="shared" si="1170"/>
        <v>AM$15</v>
      </c>
      <c r="AN1151" s="172" t="str">
        <f t="shared" si="1170"/>
        <v>AN$15</v>
      </c>
      <c r="AO1151" s="172" t="str">
        <f t="shared" si="1170"/>
        <v>AO$15</v>
      </c>
      <c r="AP1151" s="172" t="str">
        <f t="shared" si="1170"/>
        <v>AP$15</v>
      </c>
      <c r="AQ1151" s="172" t="str">
        <f t="shared" si="1170"/>
        <v>AQ$15</v>
      </c>
      <c r="AR1151" s="172" t="str">
        <f t="shared" si="1170"/>
        <v>AR$15</v>
      </c>
      <c r="AS1151" s="172" t="str">
        <f t="shared" si="1170"/>
        <v>AS$15</v>
      </c>
      <c r="AT1151" s="172" t="str">
        <f t="shared" si="1170"/>
        <v>AT$15</v>
      </c>
      <c r="AU1151" s="172" t="str">
        <f t="shared" si="1170"/>
        <v>AU$15</v>
      </c>
      <c r="AV1151" s="172" t="str">
        <f t="shared" si="1170"/>
        <v>AV$15</v>
      </c>
      <c r="AW1151" s="172" t="str">
        <f t="shared" si="1170"/>
        <v>AW$15</v>
      </c>
      <c r="AX1151" s="172" t="str">
        <f t="shared" si="1170"/>
        <v>AX$15</v>
      </c>
      <c r="AY1151" s="172" t="str">
        <f t="shared" ref="AY1151:CD1151" si="1171">AY1130</f>
        <v>AY$15</v>
      </c>
      <c r="AZ1151" s="172" t="str">
        <f t="shared" si="1171"/>
        <v>AZ$15</v>
      </c>
      <c r="BA1151" s="172" t="str">
        <f t="shared" si="1171"/>
        <v>BA$15</v>
      </c>
      <c r="BB1151" s="172" t="str">
        <f t="shared" si="1171"/>
        <v>BB$15</v>
      </c>
      <c r="BC1151" s="172" t="str">
        <f t="shared" si="1171"/>
        <v>BC$15</v>
      </c>
      <c r="BD1151" s="172" t="str">
        <f t="shared" si="1171"/>
        <v>BD$15</v>
      </c>
      <c r="BE1151" s="172" t="str">
        <f t="shared" si="1171"/>
        <v>BE$15</v>
      </c>
      <c r="BF1151" s="172" t="str">
        <f t="shared" si="1171"/>
        <v>BF$15</v>
      </c>
      <c r="BG1151" s="172" t="str">
        <f t="shared" si="1171"/>
        <v>BG$15</v>
      </c>
      <c r="BH1151" s="172" t="str">
        <f t="shared" si="1171"/>
        <v>BH$15</v>
      </c>
      <c r="BI1151" s="172" t="str">
        <f t="shared" si="1171"/>
        <v>BI$15</v>
      </c>
      <c r="BJ1151" s="172" t="str">
        <f t="shared" si="1171"/>
        <v>BJ$15</v>
      </c>
      <c r="BK1151" s="172" t="str">
        <f t="shared" si="1171"/>
        <v>BK$15</v>
      </c>
      <c r="BL1151" s="172" t="str">
        <f t="shared" si="1171"/>
        <v>BL$15</v>
      </c>
      <c r="BM1151" s="172" t="str">
        <f t="shared" si="1171"/>
        <v>BM$15</v>
      </c>
      <c r="BN1151" s="172" t="str">
        <f t="shared" si="1171"/>
        <v>BN$15</v>
      </c>
      <c r="BO1151" s="172" t="str">
        <f t="shared" si="1171"/>
        <v>BO$15</v>
      </c>
      <c r="BP1151" s="172" t="str">
        <f t="shared" si="1171"/>
        <v>BP$15</v>
      </c>
      <c r="BQ1151" s="172" t="str">
        <f t="shared" si="1171"/>
        <v>BQ$15</v>
      </c>
      <c r="BR1151" s="172" t="str">
        <f t="shared" si="1171"/>
        <v>BR$15</v>
      </c>
      <c r="BS1151" s="172" t="str">
        <f t="shared" si="1171"/>
        <v>BS$15</v>
      </c>
      <c r="BT1151" s="172" t="str">
        <f t="shared" si="1171"/>
        <v>BT$15</v>
      </c>
      <c r="BU1151" s="172" t="str">
        <f t="shared" si="1171"/>
        <v>BU$15</v>
      </c>
      <c r="BV1151" s="172" t="str">
        <f t="shared" si="1171"/>
        <v>BV$15</v>
      </c>
      <c r="BW1151" s="172" t="str">
        <f t="shared" si="1171"/>
        <v>BW$15</v>
      </c>
      <c r="BX1151" s="172" t="str">
        <f t="shared" si="1171"/>
        <v>BX$15</v>
      </c>
      <c r="BY1151" s="172" t="str">
        <f t="shared" si="1171"/>
        <v>BY$15</v>
      </c>
      <c r="BZ1151" s="172" t="str">
        <f t="shared" si="1171"/>
        <v>BZ$15</v>
      </c>
      <c r="CA1151" s="172" t="str">
        <f t="shared" si="1171"/>
        <v>CA$15</v>
      </c>
      <c r="CB1151" s="172" t="str">
        <f t="shared" si="1171"/>
        <v>CB$15</v>
      </c>
      <c r="CC1151" s="172" t="str">
        <f t="shared" si="1171"/>
        <v>CC$15</v>
      </c>
      <c r="CD1151" s="172" t="str">
        <f t="shared" si="1171"/>
        <v>CD$15</v>
      </c>
      <c r="CE1151" s="172" t="str">
        <f t="shared" ref="CE1151:CK1151" si="1172">CE1130</f>
        <v>CE$15</v>
      </c>
      <c r="CF1151" s="172" t="str">
        <f t="shared" si="1172"/>
        <v>CF$15</v>
      </c>
      <c r="CG1151" s="172" t="str">
        <f t="shared" si="1172"/>
        <v>CG$15</v>
      </c>
      <c r="CH1151" s="172" t="str">
        <f t="shared" si="1172"/>
        <v>CH$15</v>
      </c>
      <c r="CI1151" s="172" t="str">
        <f t="shared" si="1172"/>
        <v>CI$15</v>
      </c>
      <c r="CJ1151" s="172" t="str">
        <f t="shared" si="1172"/>
        <v>CJ$15</v>
      </c>
      <c r="CK1151" s="172" t="str">
        <f t="shared" si="1172"/>
        <v>CK$15</v>
      </c>
      <c r="CL1151" s="172" t="str">
        <f t="shared" ref="CL1151" si="1173">CL1130</f>
        <v>CL$15</v>
      </c>
    </row>
    <row r="1152" spans="2:90" x14ac:dyDescent="0.4">
      <c r="C1152" s="12"/>
      <c r="D1152" s="12"/>
      <c r="E1152" s="12" t="s">
        <v>906</v>
      </c>
      <c r="F1152" s="12"/>
      <c r="G1152" s="12"/>
      <c r="H1152" s="12"/>
      <c r="I1152" s="60"/>
      <c r="J1152" s="60"/>
      <c r="K1152" s="15"/>
      <c r="L1152" s="15"/>
      <c r="M1152" s="15"/>
      <c r="N1152" s="15"/>
      <c r="O1152" s="15"/>
      <c r="P1152" s="15"/>
      <c r="R1152" s="15"/>
      <c r="S1152" s="172"/>
      <c r="T1152" s="172"/>
      <c r="U1152" s="172"/>
      <c r="V1152" s="172"/>
      <c r="W1152" s="172"/>
      <c r="X1152" s="172"/>
      <c r="Y1152" s="172"/>
      <c r="Z1152" s="172"/>
      <c r="AA1152" s="172"/>
      <c r="AB1152" s="172"/>
      <c r="AC1152" s="172"/>
      <c r="AD1152" s="172"/>
      <c r="AE1152" s="172"/>
      <c r="AF1152" s="172"/>
      <c r="AG1152" s="172"/>
      <c r="AH1152" s="172"/>
      <c r="AI1152" s="172"/>
      <c r="AJ1152" s="172"/>
      <c r="AK1152" s="172"/>
      <c r="AL1152" s="172"/>
      <c r="AM1152" s="172"/>
      <c r="AN1152" s="172"/>
      <c r="AO1152" s="172"/>
      <c r="AP1152" s="172"/>
      <c r="AQ1152" s="172"/>
      <c r="AR1152" s="172"/>
      <c r="AS1152" s="172"/>
      <c r="AT1152" s="172"/>
      <c r="AU1152" s="172"/>
      <c r="AV1152" s="172"/>
      <c r="AW1152" s="172"/>
      <c r="AX1152" s="172"/>
      <c r="AY1152" s="172"/>
      <c r="AZ1152" s="172"/>
      <c r="BA1152" s="172"/>
      <c r="BB1152" s="172"/>
      <c r="BC1152" s="172"/>
      <c r="BD1152" s="172"/>
      <c r="BE1152" s="172"/>
      <c r="BF1152" s="172"/>
      <c r="BG1152" s="172"/>
      <c r="BH1152" s="172"/>
      <c r="BI1152" s="172"/>
      <c r="BJ1152" s="172"/>
      <c r="BK1152" s="172"/>
      <c r="BL1152" s="172"/>
      <c r="BM1152" s="172"/>
      <c r="BN1152" s="172"/>
      <c r="BO1152" s="172"/>
      <c r="BP1152" s="172"/>
      <c r="BQ1152" s="172"/>
      <c r="BR1152" s="172"/>
      <c r="BS1152" s="172"/>
      <c r="BT1152" s="172"/>
      <c r="BU1152" s="172"/>
      <c r="BV1152" s="172"/>
      <c r="BW1152" s="172"/>
      <c r="BX1152" s="172"/>
      <c r="BY1152" s="172"/>
      <c r="BZ1152" s="172"/>
      <c r="CA1152" s="172"/>
      <c r="CB1152" s="172"/>
      <c r="CC1152" s="172"/>
      <c r="CD1152" s="172"/>
      <c r="CE1152" s="172"/>
      <c r="CF1152" s="172"/>
      <c r="CG1152" s="172"/>
      <c r="CH1152" s="172"/>
      <c r="CI1152" s="172"/>
      <c r="CJ1152" s="172"/>
      <c r="CK1152" s="172"/>
      <c r="CL1152" s="172"/>
    </row>
    <row r="1153" spans="2:90" x14ac:dyDescent="0.4">
      <c r="C1153" s="12"/>
      <c r="D1153" s="12"/>
      <c r="E1153" s="12" t="s">
        <v>906</v>
      </c>
      <c r="F1153" s="12"/>
      <c r="G1153" s="12"/>
      <c r="H1153" s="12"/>
      <c r="I1153" s="60"/>
      <c r="J1153" s="60"/>
      <c r="K1153" s="15"/>
      <c r="L1153" s="15"/>
      <c r="M1153" s="15"/>
      <c r="N1153" s="15"/>
      <c r="O1153" s="15"/>
      <c r="P1153" s="15"/>
      <c r="R1153" s="15"/>
      <c r="S1153" s="172"/>
      <c r="T1153" s="172"/>
      <c r="U1153" s="172"/>
      <c r="V1153" s="172"/>
      <c r="W1153" s="172"/>
      <c r="X1153" s="172"/>
      <c r="Y1153" s="172"/>
      <c r="Z1153" s="172"/>
      <c r="AA1153" s="172"/>
      <c r="AB1153" s="172"/>
      <c r="AC1153" s="172"/>
      <c r="AD1153" s="172"/>
      <c r="AE1153" s="172"/>
      <c r="AF1153" s="172"/>
      <c r="AG1153" s="172"/>
      <c r="AH1153" s="172"/>
      <c r="AI1153" s="172"/>
      <c r="AJ1153" s="172"/>
      <c r="AK1153" s="172"/>
      <c r="AL1153" s="172"/>
      <c r="AM1153" s="172"/>
      <c r="AN1153" s="172"/>
      <c r="AO1153" s="172"/>
      <c r="AP1153" s="172"/>
      <c r="AQ1153" s="172"/>
      <c r="AR1153" s="172"/>
      <c r="AS1153" s="172"/>
      <c r="AT1153" s="172"/>
      <c r="AU1153" s="172"/>
      <c r="AV1153" s="172"/>
      <c r="AW1153" s="172"/>
      <c r="AX1153" s="172"/>
      <c r="AY1153" s="172"/>
      <c r="AZ1153" s="172"/>
      <c r="BA1153" s="172"/>
      <c r="BB1153" s="172"/>
      <c r="BC1153" s="172"/>
      <c r="BD1153" s="172"/>
      <c r="BE1153" s="172"/>
      <c r="BF1153" s="172"/>
      <c r="BG1153" s="172"/>
      <c r="BH1153" s="172"/>
      <c r="BI1153" s="172"/>
      <c r="BJ1153" s="172"/>
      <c r="BK1153" s="172"/>
      <c r="BL1153" s="172"/>
      <c r="BM1153" s="172"/>
      <c r="BN1153" s="172"/>
      <c r="BO1153" s="172"/>
      <c r="BP1153" s="172"/>
      <c r="BQ1153" s="172"/>
      <c r="BR1153" s="172"/>
      <c r="BS1153" s="172"/>
      <c r="BT1153" s="172"/>
      <c r="BU1153" s="172"/>
      <c r="BV1153" s="172"/>
      <c r="BW1153" s="172"/>
      <c r="BX1153" s="172"/>
      <c r="BY1153" s="172"/>
      <c r="BZ1153" s="172"/>
      <c r="CA1153" s="172"/>
      <c r="CB1153" s="172"/>
      <c r="CC1153" s="172"/>
      <c r="CD1153" s="172"/>
      <c r="CE1153" s="172"/>
      <c r="CF1153" s="172"/>
      <c r="CG1153" s="172"/>
      <c r="CH1153" s="172"/>
      <c r="CI1153" s="172"/>
      <c r="CJ1153" s="172"/>
      <c r="CK1153" s="172"/>
      <c r="CL1153" s="172"/>
    </row>
    <row r="1154" spans="2:90" x14ac:dyDescent="0.4">
      <c r="C1154" s="12"/>
      <c r="D1154" s="12"/>
      <c r="E1154" s="12" t="s">
        <v>906</v>
      </c>
      <c r="F1154" s="12"/>
      <c r="G1154" s="12"/>
      <c r="H1154" s="12"/>
      <c r="I1154" s="60"/>
      <c r="J1154" s="60"/>
      <c r="K1154" s="15"/>
      <c r="L1154" s="15"/>
      <c r="M1154" s="15"/>
      <c r="N1154" s="15"/>
      <c r="O1154" s="15"/>
      <c r="P1154" s="15"/>
      <c r="R1154" s="15"/>
      <c r="S1154" s="172"/>
      <c r="T1154" s="172"/>
      <c r="U1154" s="172"/>
      <c r="V1154" s="172"/>
      <c r="W1154" s="172"/>
      <c r="X1154" s="172"/>
      <c r="Y1154" s="172"/>
      <c r="Z1154" s="172"/>
      <c r="AA1154" s="172"/>
      <c r="AB1154" s="172"/>
      <c r="AC1154" s="172"/>
      <c r="AD1154" s="172"/>
      <c r="AE1154" s="172"/>
      <c r="AF1154" s="172"/>
      <c r="AG1154" s="172"/>
      <c r="AH1154" s="172"/>
      <c r="AI1154" s="172"/>
      <c r="AJ1154" s="172"/>
      <c r="AK1154" s="172"/>
      <c r="AL1154" s="172"/>
      <c r="AM1154" s="172"/>
      <c r="AN1154" s="172"/>
      <c r="AO1154" s="172"/>
      <c r="AP1154" s="172"/>
      <c r="AQ1154" s="172"/>
      <c r="AR1154" s="172"/>
      <c r="AS1154" s="172"/>
      <c r="AT1154" s="172"/>
      <c r="AU1154" s="172"/>
      <c r="AV1154" s="172"/>
      <c r="AW1154" s="172"/>
      <c r="AX1154" s="172"/>
      <c r="AY1154" s="172"/>
      <c r="AZ1154" s="172"/>
      <c r="BA1154" s="172"/>
      <c r="BB1154" s="172"/>
      <c r="BC1154" s="172"/>
      <c r="BD1154" s="172"/>
      <c r="BE1154" s="172"/>
      <c r="BF1154" s="172"/>
      <c r="BG1154" s="172"/>
      <c r="BH1154" s="172"/>
      <c r="BI1154" s="172"/>
      <c r="BJ1154" s="172"/>
      <c r="BK1154" s="172"/>
      <c r="BL1154" s="172"/>
      <c r="BM1154" s="172"/>
      <c r="BN1154" s="172"/>
      <c r="BO1154" s="172"/>
      <c r="BP1154" s="172"/>
      <c r="BQ1154" s="172"/>
      <c r="BR1154" s="172"/>
      <c r="BS1154" s="172"/>
      <c r="BT1154" s="172"/>
      <c r="BU1154" s="172"/>
      <c r="BV1154" s="172"/>
      <c r="BW1154" s="172"/>
      <c r="BX1154" s="172"/>
      <c r="BY1154" s="172"/>
      <c r="BZ1154" s="172"/>
      <c r="CA1154" s="172"/>
      <c r="CB1154" s="172"/>
      <c r="CC1154" s="172"/>
      <c r="CD1154" s="172"/>
      <c r="CE1154" s="172"/>
      <c r="CF1154" s="172"/>
      <c r="CG1154" s="172"/>
      <c r="CH1154" s="172"/>
      <c r="CI1154" s="172"/>
      <c r="CJ1154" s="172"/>
      <c r="CK1154" s="172"/>
      <c r="CL1154" s="172"/>
    </row>
    <row r="1155" spans="2:90" x14ac:dyDescent="0.4">
      <c r="C1155" s="12"/>
      <c r="D1155" s="12"/>
      <c r="E1155" s="12" t="s">
        <v>906</v>
      </c>
      <c r="F1155" s="12"/>
      <c r="G1155" s="12"/>
      <c r="H1155" s="12"/>
      <c r="I1155" s="60"/>
      <c r="J1155" s="60"/>
      <c r="K1155" s="15"/>
      <c r="L1155" s="15"/>
      <c r="M1155" s="15"/>
      <c r="N1155" s="15"/>
      <c r="O1155" s="15"/>
      <c r="P1155" s="15"/>
      <c r="R1155" s="15"/>
      <c r="S1155" s="172"/>
      <c r="T1155" s="172"/>
      <c r="U1155" s="172"/>
      <c r="V1155" s="172"/>
      <c r="W1155" s="172"/>
      <c r="X1155" s="172"/>
      <c r="Y1155" s="172"/>
      <c r="Z1155" s="172"/>
      <c r="AA1155" s="172"/>
      <c r="AB1155" s="172"/>
      <c r="AC1155" s="172"/>
      <c r="AD1155" s="172"/>
      <c r="AE1155" s="172"/>
      <c r="AF1155" s="172"/>
      <c r="AG1155" s="172"/>
      <c r="AH1155" s="172"/>
      <c r="AI1155" s="172"/>
      <c r="AJ1155" s="172"/>
      <c r="AK1155" s="172"/>
      <c r="AL1155" s="172"/>
      <c r="AM1155" s="172"/>
      <c r="AN1155" s="172"/>
      <c r="AO1155" s="172"/>
      <c r="AP1155" s="172"/>
      <c r="AQ1155" s="172"/>
      <c r="AR1155" s="172"/>
      <c r="AS1155" s="172"/>
      <c r="AT1155" s="172"/>
      <c r="AU1155" s="172"/>
      <c r="AV1155" s="172"/>
      <c r="AW1155" s="172"/>
      <c r="AX1155" s="172"/>
      <c r="AY1155" s="172"/>
      <c r="AZ1155" s="172"/>
      <c r="BA1155" s="172"/>
      <c r="BB1155" s="172"/>
      <c r="BC1155" s="172"/>
      <c r="BD1155" s="172"/>
      <c r="BE1155" s="172"/>
      <c r="BF1155" s="172"/>
      <c r="BG1155" s="172"/>
      <c r="BH1155" s="172"/>
      <c r="BI1155" s="172"/>
      <c r="BJ1155" s="172"/>
      <c r="BK1155" s="172"/>
      <c r="BL1155" s="172"/>
      <c r="BM1155" s="172"/>
      <c r="BN1155" s="172"/>
      <c r="BO1155" s="172"/>
      <c r="BP1155" s="172"/>
      <c r="BQ1155" s="172"/>
      <c r="BR1155" s="172"/>
      <c r="BS1155" s="172"/>
      <c r="BT1155" s="172"/>
      <c r="BU1155" s="172"/>
      <c r="BV1155" s="172"/>
      <c r="BW1155" s="172"/>
      <c r="BX1155" s="172"/>
      <c r="BY1155" s="172"/>
      <c r="BZ1155" s="172"/>
      <c r="CA1155" s="172"/>
      <c r="CB1155" s="172"/>
      <c r="CC1155" s="172"/>
      <c r="CD1155" s="172"/>
      <c r="CE1155" s="172"/>
      <c r="CF1155" s="172"/>
      <c r="CG1155" s="172"/>
      <c r="CH1155" s="172"/>
      <c r="CI1155" s="172"/>
      <c r="CJ1155" s="172"/>
      <c r="CK1155" s="172"/>
      <c r="CL1155" s="172"/>
    </row>
    <row r="1156" spans="2:90" x14ac:dyDescent="0.4">
      <c r="C1156" s="12"/>
      <c r="D1156" s="12"/>
      <c r="E1156" s="12" t="s">
        <v>906</v>
      </c>
      <c r="F1156" s="12"/>
      <c r="G1156" s="12"/>
      <c r="H1156" s="12"/>
      <c r="I1156" s="60"/>
      <c r="J1156" s="60"/>
      <c r="K1156" s="15"/>
      <c r="L1156" s="15"/>
      <c r="M1156" s="15"/>
      <c r="N1156" s="15"/>
      <c r="O1156" s="15"/>
      <c r="P1156" s="15"/>
      <c r="R1156" s="15"/>
      <c r="S1156" s="172"/>
      <c r="T1156" s="172"/>
      <c r="U1156" s="172"/>
      <c r="V1156" s="172"/>
      <c r="W1156" s="172"/>
      <c r="X1156" s="172"/>
      <c r="Y1156" s="172"/>
      <c r="Z1156" s="172"/>
      <c r="AA1156" s="172"/>
      <c r="AB1156" s="172"/>
      <c r="AC1156" s="172"/>
      <c r="AD1156" s="172"/>
      <c r="AE1156" s="172"/>
      <c r="AF1156" s="172"/>
      <c r="AG1156" s="172"/>
      <c r="AH1156" s="172"/>
      <c r="AI1156" s="172"/>
      <c r="AJ1156" s="172"/>
      <c r="AK1156" s="172"/>
      <c r="AL1156" s="172"/>
      <c r="AM1156" s="172"/>
      <c r="AN1156" s="172"/>
      <c r="AO1156" s="172"/>
      <c r="AP1156" s="172"/>
      <c r="AQ1156" s="172"/>
      <c r="AR1156" s="172"/>
      <c r="AS1156" s="172"/>
      <c r="AT1156" s="172"/>
      <c r="AU1156" s="172"/>
      <c r="AV1156" s="172"/>
      <c r="AW1156" s="172"/>
      <c r="AX1156" s="172"/>
      <c r="AY1156" s="172"/>
      <c r="AZ1156" s="172"/>
      <c r="BA1156" s="172"/>
      <c r="BB1156" s="172"/>
      <c r="BC1156" s="172"/>
      <c r="BD1156" s="172"/>
      <c r="BE1156" s="172"/>
      <c r="BF1156" s="172"/>
      <c r="BG1156" s="172"/>
      <c r="BH1156" s="172"/>
      <c r="BI1156" s="172"/>
      <c r="BJ1156" s="172"/>
      <c r="BK1156" s="172"/>
      <c r="BL1156" s="172"/>
      <c r="BM1156" s="172"/>
      <c r="BN1156" s="172"/>
      <c r="BO1156" s="172"/>
      <c r="BP1156" s="172"/>
      <c r="BQ1156" s="172"/>
      <c r="BR1156" s="172"/>
      <c r="BS1156" s="172"/>
      <c r="BT1156" s="172"/>
      <c r="BU1156" s="172"/>
      <c r="BV1156" s="172"/>
      <c r="BW1156" s="172"/>
      <c r="BX1156" s="172"/>
      <c r="BY1156" s="172"/>
      <c r="BZ1156" s="172"/>
      <c r="CA1156" s="172"/>
      <c r="CB1156" s="172"/>
      <c r="CC1156" s="172"/>
      <c r="CD1156" s="172"/>
      <c r="CE1156" s="172"/>
      <c r="CF1156" s="172"/>
      <c r="CG1156" s="172"/>
      <c r="CH1156" s="172"/>
      <c r="CI1156" s="172"/>
      <c r="CJ1156" s="172"/>
      <c r="CK1156" s="172"/>
      <c r="CL1156" s="172"/>
    </row>
    <row r="1157" spans="2:90" x14ac:dyDescent="0.4">
      <c r="C1157" s="12"/>
      <c r="D1157" s="12"/>
      <c r="E1157" s="12" t="s">
        <v>906</v>
      </c>
      <c r="F1157" s="12"/>
      <c r="G1157" s="12"/>
      <c r="H1157" s="12"/>
      <c r="I1157" s="60"/>
      <c r="J1157" s="60"/>
      <c r="K1157" s="15"/>
      <c r="L1157" s="15"/>
      <c r="M1157" s="15"/>
      <c r="N1157" s="15"/>
      <c r="O1157" s="15"/>
      <c r="P1157" s="15"/>
      <c r="R1157" s="15"/>
      <c r="S1157" s="172"/>
      <c r="T1157" s="172"/>
      <c r="U1157" s="172"/>
      <c r="V1157" s="172"/>
      <c r="W1157" s="172"/>
      <c r="X1157" s="172"/>
      <c r="Y1157" s="172"/>
      <c r="Z1157" s="172"/>
      <c r="AA1157" s="172"/>
      <c r="AB1157" s="172"/>
      <c r="AC1157" s="172"/>
      <c r="AD1157" s="172"/>
      <c r="AE1157" s="172"/>
      <c r="AF1157" s="172"/>
      <c r="AG1157" s="172"/>
      <c r="AH1157" s="172"/>
      <c r="AI1157" s="172"/>
      <c r="AJ1157" s="172"/>
      <c r="AK1157" s="172"/>
      <c r="AL1157" s="172"/>
      <c r="AM1157" s="172"/>
      <c r="AN1157" s="172"/>
      <c r="AO1157" s="172"/>
      <c r="AP1157" s="172"/>
      <c r="AQ1157" s="172"/>
      <c r="AR1157" s="172"/>
      <c r="AS1157" s="172"/>
      <c r="AT1157" s="172"/>
      <c r="AU1157" s="172"/>
      <c r="AV1157" s="172"/>
      <c r="AW1157" s="172"/>
      <c r="AX1157" s="172"/>
      <c r="AY1157" s="172"/>
      <c r="AZ1157" s="172"/>
      <c r="BA1157" s="172"/>
      <c r="BB1157" s="172"/>
      <c r="BC1157" s="172"/>
      <c r="BD1157" s="172"/>
      <c r="BE1157" s="172"/>
      <c r="BF1157" s="172"/>
      <c r="BG1157" s="172"/>
      <c r="BH1157" s="172"/>
      <c r="BI1157" s="172"/>
      <c r="BJ1157" s="172"/>
      <c r="BK1157" s="172"/>
      <c r="BL1157" s="172"/>
      <c r="BM1157" s="172"/>
      <c r="BN1157" s="172"/>
      <c r="BO1157" s="172"/>
      <c r="BP1157" s="172"/>
      <c r="BQ1157" s="172"/>
      <c r="BR1157" s="172"/>
      <c r="BS1157" s="172"/>
      <c r="BT1157" s="172"/>
      <c r="BU1157" s="172"/>
      <c r="BV1157" s="172"/>
      <c r="BW1157" s="172"/>
      <c r="BX1157" s="172"/>
      <c r="BY1157" s="172"/>
      <c r="BZ1157" s="172"/>
      <c r="CA1157" s="172"/>
      <c r="CB1157" s="172"/>
      <c r="CC1157" s="172"/>
      <c r="CD1157" s="172"/>
      <c r="CE1157" s="172"/>
      <c r="CF1157" s="172"/>
      <c r="CG1157" s="172"/>
      <c r="CH1157" s="172"/>
      <c r="CI1157" s="172"/>
      <c r="CJ1157" s="172"/>
      <c r="CK1157" s="172"/>
      <c r="CL1157" s="172"/>
    </row>
    <row r="1158" spans="2:90" x14ac:dyDescent="0.4">
      <c r="C1158" s="12"/>
      <c r="D1158" s="12"/>
      <c r="E1158" s="12" t="s">
        <v>906</v>
      </c>
      <c r="F1158" s="12"/>
      <c r="G1158" s="12"/>
      <c r="H1158" s="12"/>
      <c r="I1158" s="60"/>
      <c r="J1158" s="60"/>
      <c r="K1158" s="15"/>
      <c r="L1158" s="15"/>
      <c r="M1158" s="15"/>
      <c r="N1158" s="15"/>
      <c r="O1158" s="15"/>
      <c r="P1158" s="15"/>
      <c r="R1158" s="15"/>
      <c r="S1158" s="172"/>
      <c r="T1158" s="172"/>
      <c r="U1158" s="172"/>
      <c r="V1158" s="172"/>
      <c r="W1158" s="172"/>
      <c r="X1158" s="172"/>
      <c r="Y1158" s="172"/>
      <c r="Z1158" s="172"/>
      <c r="AA1158" s="172"/>
      <c r="AB1158" s="172"/>
      <c r="AC1158" s="172"/>
      <c r="AD1158" s="172"/>
      <c r="AE1158" s="172"/>
      <c r="AF1158" s="172"/>
      <c r="AG1158" s="172"/>
      <c r="AH1158" s="172"/>
      <c r="AI1158" s="172"/>
      <c r="AJ1158" s="172"/>
      <c r="AK1158" s="172"/>
      <c r="AL1158" s="172"/>
      <c r="AM1158" s="172"/>
      <c r="AN1158" s="172"/>
      <c r="AO1158" s="172"/>
      <c r="AP1158" s="172"/>
      <c r="AQ1158" s="172"/>
      <c r="AR1158" s="172"/>
      <c r="AS1158" s="172"/>
      <c r="AT1158" s="172"/>
      <c r="AU1158" s="172"/>
      <c r="AV1158" s="172"/>
      <c r="AW1158" s="172"/>
      <c r="AX1158" s="172"/>
      <c r="AY1158" s="172"/>
      <c r="AZ1158" s="172"/>
      <c r="BA1158" s="172"/>
      <c r="BB1158" s="172"/>
      <c r="BC1158" s="172"/>
      <c r="BD1158" s="172"/>
      <c r="BE1158" s="172"/>
      <c r="BF1158" s="172"/>
      <c r="BG1158" s="172"/>
      <c r="BH1158" s="172"/>
      <c r="BI1158" s="172"/>
      <c r="BJ1158" s="172"/>
      <c r="BK1158" s="172"/>
      <c r="BL1158" s="172"/>
      <c r="BM1158" s="172"/>
      <c r="BN1158" s="172"/>
      <c r="BO1158" s="172"/>
      <c r="BP1158" s="172"/>
      <c r="BQ1158" s="172"/>
      <c r="BR1158" s="172"/>
      <c r="BS1158" s="172"/>
      <c r="BT1158" s="172"/>
      <c r="BU1158" s="172"/>
      <c r="BV1158" s="172"/>
      <c r="BW1158" s="172"/>
      <c r="BX1158" s="172"/>
      <c r="BY1158" s="172"/>
      <c r="BZ1158" s="172"/>
      <c r="CA1158" s="172"/>
      <c r="CB1158" s="172"/>
      <c r="CC1158" s="172"/>
      <c r="CD1158" s="172"/>
      <c r="CE1158" s="172"/>
      <c r="CF1158" s="172"/>
      <c r="CG1158" s="172"/>
      <c r="CH1158" s="172"/>
      <c r="CI1158" s="172"/>
      <c r="CJ1158" s="172"/>
      <c r="CK1158" s="172"/>
      <c r="CL1158" s="172"/>
    </row>
    <row r="1159" spans="2:90" x14ac:dyDescent="0.4">
      <c r="C1159" s="12"/>
      <c r="D1159" s="12"/>
      <c r="E1159" s="12" t="s">
        <v>906</v>
      </c>
      <c r="F1159" s="12"/>
      <c r="G1159" s="12"/>
      <c r="H1159" s="12"/>
      <c r="I1159" s="60"/>
      <c r="J1159" s="60"/>
      <c r="K1159" s="15"/>
      <c r="L1159" s="15"/>
      <c r="M1159" s="15"/>
      <c r="N1159" s="15"/>
      <c r="O1159" s="15"/>
      <c r="P1159" s="15"/>
      <c r="R1159" s="15"/>
      <c r="S1159" s="172"/>
      <c r="T1159" s="172"/>
      <c r="U1159" s="172"/>
      <c r="V1159" s="172"/>
      <c r="W1159" s="172"/>
      <c r="X1159" s="172"/>
      <c r="Y1159" s="172"/>
      <c r="Z1159" s="172"/>
      <c r="AA1159" s="172"/>
      <c r="AB1159" s="172"/>
      <c r="AC1159" s="172"/>
      <c r="AD1159" s="172"/>
      <c r="AE1159" s="172"/>
      <c r="AF1159" s="172"/>
      <c r="AG1159" s="172"/>
      <c r="AH1159" s="172"/>
      <c r="AI1159" s="172"/>
      <c r="AJ1159" s="172"/>
      <c r="AK1159" s="172"/>
      <c r="AL1159" s="172"/>
      <c r="AM1159" s="172"/>
      <c r="AN1159" s="172"/>
      <c r="AO1159" s="172"/>
      <c r="AP1159" s="172"/>
      <c r="AQ1159" s="172"/>
      <c r="AR1159" s="172"/>
      <c r="AS1159" s="172"/>
      <c r="AT1159" s="172"/>
      <c r="AU1159" s="172"/>
      <c r="AV1159" s="172"/>
      <c r="AW1159" s="172"/>
      <c r="AX1159" s="172"/>
      <c r="AY1159" s="172"/>
      <c r="AZ1159" s="172"/>
      <c r="BA1159" s="172"/>
      <c r="BB1159" s="172"/>
      <c r="BC1159" s="172"/>
      <c r="BD1159" s="172"/>
      <c r="BE1159" s="172"/>
      <c r="BF1159" s="172"/>
      <c r="BG1159" s="172"/>
      <c r="BH1159" s="172"/>
      <c r="BI1159" s="172"/>
      <c r="BJ1159" s="172"/>
      <c r="BK1159" s="172"/>
      <c r="BL1159" s="172"/>
      <c r="BM1159" s="172"/>
      <c r="BN1159" s="172"/>
      <c r="BO1159" s="172"/>
      <c r="BP1159" s="172"/>
      <c r="BQ1159" s="172"/>
      <c r="BR1159" s="172"/>
      <c r="BS1159" s="172"/>
      <c r="BT1159" s="172"/>
      <c r="BU1159" s="172"/>
      <c r="BV1159" s="172"/>
      <c r="BW1159" s="172"/>
      <c r="BX1159" s="172"/>
      <c r="BY1159" s="172"/>
      <c r="BZ1159" s="172"/>
      <c r="CA1159" s="172"/>
      <c r="CB1159" s="172"/>
      <c r="CC1159" s="172"/>
      <c r="CD1159" s="172"/>
      <c r="CE1159" s="172"/>
      <c r="CF1159" s="172"/>
      <c r="CG1159" s="172"/>
      <c r="CH1159" s="172"/>
      <c r="CI1159" s="172"/>
      <c r="CJ1159" s="172"/>
      <c r="CK1159" s="172"/>
      <c r="CL1159" s="172"/>
    </row>
    <row r="1160" spans="2:90" x14ac:dyDescent="0.4">
      <c r="C1160" s="12"/>
      <c r="D1160" s="12"/>
      <c r="E1160" s="12" t="s">
        <v>906</v>
      </c>
      <c r="F1160" s="12"/>
      <c r="G1160" s="12"/>
      <c r="H1160" s="12"/>
      <c r="I1160" s="60"/>
      <c r="J1160" s="60"/>
      <c r="K1160" s="15"/>
      <c r="L1160" s="15"/>
      <c r="M1160" s="15"/>
      <c r="N1160" s="15"/>
      <c r="O1160" s="15"/>
      <c r="P1160" s="15"/>
      <c r="R1160" s="15"/>
      <c r="S1160" s="172"/>
      <c r="T1160" s="172"/>
      <c r="U1160" s="172"/>
      <c r="V1160" s="172"/>
      <c r="W1160" s="172"/>
      <c r="X1160" s="172"/>
      <c r="Y1160" s="172"/>
      <c r="Z1160" s="172"/>
      <c r="AA1160" s="172"/>
      <c r="AB1160" s="172"/>
      <c r="AC1160" s="172"/>
      <c r="AD1160" s="172"/>
      <c r="AE1160" s="172"/>
      <c r="AF1160" s="172"/>
      <c r="AG1160" s="172"/>
      <c r="AH1160" s="172"/>
      <c r="AI1160" s="172"/>
      <c r="AJ1160" s="172"/>
      <c r="AK1160" s="172"/>
      <c r="AL1160" s="172"/>
      <c r="AM1160" s="172"/>
      <c r="AN1160" s="172"/>
      <c r="AO1160" s="172"/>
      <c r="AP1160" s="172"/>
      <c r="AQ1160" s="172"/>
      <c r="AR1160" s="172"/>
      <c r="AS1160" s="172"/>
      <c r="AT1160" s="172"/>
      <c r="AU1160" s="172"/>
      <c r="AV1160" s="172"/>
      <c r="AW1160" s="172"/>
      <c r="AX1160" s="172"/>
      <c r="AY1160" s="172"/>
      <c r="AZ1160" s="172"/>
      <c r="BA1160" s="172"/>
      <c r="BB1160" s="172"/>
      <c r="BC1160" s="172"/>
      <c r="BD1160" s="172"/>
      <c r="BE1160" s="172"/>
      <c r="BF1160" s="172"/>
      <c r="BG1160" s="172"/>
      <c r="BH1160" s="172"/>
      <c r="BI1160" s="172"/>
      <c r="BJ1160" s="172"/>
      <c r="BK1160" s="172"/>
      <c r="BL1160" s="172"/>
      <c r="BM1160" s="172"/>
      <c r="BN1160" s="172"/>
      <c r="BO1160" s="172"/>
      <c r="BP1160" s="172"/>
      <c r="BQ1160" s="172"/>
      <c r="BR1160" s="172"/>
      <c r="BS1160" s="172"/>
      <c r="BT1160" s="172"/>
      <c r="BU1160" s="172"/>
      <c r="BV1160" s="172"/>
      <c r="BW1160" s="172"/>
      <c r="BX1160" s="172"/>
      <c r="BY1160" s="172"/>
      <c r="BZ1160" s="172"/>
      <c r="CA1160" s="172"/>
      <c r="CB1160" s="172"/>
      <c r="CC1160" s="172"/>
      <c r="CD1160" s="172"/>
      <c r="CE1160" s="172"/>
      <c r="CF1160" s="172"/>
      <c r="CG1160" s="172"/>
      <c r="CH1160" s="172"/>
      <c r="CI1160" s="172"/>
      <c r="CJ1160" s="172"/>
      <c r="CK1160" s="172"/>
      <c r="CL1160" s="172"/>
    </row>
    <row r="1161" spans="2:90" x14ac:dyDescent="0.4">
      <c r="C1161" s="12"/>
      <c r="D1161" s="12"/>
      <c r="E1161" s="12" t="s">
        <v>906</v>
      </c>
      <c r="F1161" s="12"/>
      <c r="G1161" s="12"/>
      <c r="H1161" s="12"/>
      <c r="I1161" s="60"/>
      <c r="J1161" s="60"/>
      <c r="K1161" s="15"/>
      <c r="L1161" s="15"/>
      <c r="M1161" s="15"/>
      <c r="N1161" s="15"/>
      <c r="O1161" s="15"/>
      <c r="P1161" s="15"/>
      <c r="R1161" s="15"/>
      <c r="S1161" s="172"/>
      <c r="T1161" s="172"/>
      <c r="U1161" s="172"/>
      <c r="V1161" s="172"/>
      <c r="W1161" s="172"/>
      <c r="X1161" s="172"/>
      <c r="Y1161" s="172"/>
      <c r="Z1161" s="172"/>
      <c r="AA1161" s="172"/>
      <c r="AB1161" s="172"/>
      <c r="AC1161" s="172"/>
      <c r="AD1161" s="172"/>
      <c r="AE1161" s="172"/>
      <c r="AF1161" s="172"/>
      <c r="AG1161" s="172"/>
      <c r="AH1161" s="172"/>
      <c r="AI1161" s="172"/>
      <c r="AJ1161" s="172"/>
      <c r="AK1161" s="172"/>
      <c r="AL1161" s="172"/>
      <c r="AM1161" s="172"/>
      <c r="AN1161" s="172"/>
      <c r="AO1161" s="172"/>
      <c r="AP1161" s="172"/>
      <c r="AQ1161" s="172"/>
      <c r="AR1161" s="172"/>
      <c r="AS1161" s="172"/>
      <c r="AT1161" s="172"/>
      <c r="AU1161" s="172"/>
      <c r="AV1161" s="172"/>
      <c r="AW1161" s="172"/>
      <c r="AX1161" s="172"/>
      <c r="AY1161" s="172"/>
      <c r="AZ1161" s="172"/>
      <c r="BA1161" s="172"/>
      <c r="BB1161" s="172"/>
      <c r="BC1161" s="172"/>
      <c r="BD1161" s="172"/>
      <c r="BE1161" s="172"/>
      <c r="BF1161" s="172"/>
      <c r="BG1161" s="172"/>
      <c r="BH1161" s="172"/>
      <c r="BI1161" s="172"/>
      <c r="BJ1161" s="172"/>
      <c r="BK1161" s="172"/>
      <c r="BL1161" s="172"/>
      <c r="BM1161" s="172"/>
      <c r="BN1161" s="172"/>
      <c r="BO1161" s="172"/>
      <c r="BP1161" s="172"/>
      <c r="BQ1161" s="172"/>
      <c r="BR1161" s="172"/>
      <c r="BS1161" s="172"/>
      <c r="BT1161" s="172"/>
      <c r="BU1161" s="172"/>
      <c r="BV1161" s="172"/>
      <c r="BW1161" s="172"/>
      <c r="BX1161" s="172"/>
      <c r="BY1161" s="172"/>
      <c r="BZ1161" s="172"/>
      <c r="CA1161" s="172"/>
      <c r="CB1161" s="172"/>
      <c r="CC1161" s="172"/>
      <c r="CD1161" s="172"/>
      <c r="CE1161" s="172"/>
      <c r="CF1161" s="172"/>
      <c r="CG1161" s="172"/>
      <c r="CH1161" s="172"/>
      <c r="CI1161" s="172"/>
      <c r="CJ1161" s="172"/>
      <c r="CK1161" s="172"/>
      <c r="CL1161" s="172"/>
    </row>
    <row r="1162" spans="2:90" x14ac:dyDescent="0.4">
      <c r="B1162" s="168" t="s">
        <v>487</v>
      </c>
      <c r="C1162" s="167"/>
      <c r="D1162" s="167"/>
      <c r="E1162" s="167" t="s">
        <v>906</v>
      </c>
      <c r="F1162" s="167"/>
      <c r="G1162" s="167"/>
      <c r="H1162" s="167"/>
      <c r="I1162" s="169"/>
      <c r="J1162" s="169"/>
      <c r="K1162" s="190"/>
      <c r="L1162" s="190"/>
      <c r="M1162" s="190"/>
      <c r="N1162" s="190"/>
      <c r="O1162" s="190"/>
      <c r="P1162" s="190"/>
      <c r="R1162" s="191"/>
      <c r="S1162" s="167"/>
      <c r="T1162" s="167"/>
      <c r="U1162" s="167"/>
      <c r="V1162" s="167"/>
      <c r="W1162" s="167"/>
      <c r="X1162" s="167"/>
      <c r="Y1162" s="167"/>
      <c r="Z1162" s="167"/>
      <c r="AA1162" s="167"/>
      <c r="AB1162" s="167"/>
      <c r="AC1162" s="167"/>
      <c r="AD1162" s="167"/>
      <c r="AE1162" s="167"/>
      <c r="AF1162" s="167"/>
      <c r="AG1162" s="167"/>
      <c r="AH1162" s="167"/>
      <c r="AI1162" s="167"/>
      <c r="AJ1162" s="167"/>
      <c r="AK1162" s="167"/>
      <c r="AL1162" s="167"/>
      <c r="AM1162" s="167"/>
      <c r="AN1162" s="167"/>
      <c r="AO1162" s="167"/>
      <c r="AP1162" s="167"/>
      <c r="AQ1162" s="167"/>
      <c r="AR1162" s="167"/>
      <c r="AS1162" s="167"/>
      <c r="AT1162" s="167"/>
      <c r="AU1162" s="167"/>
      <c r="AV1162" s="167"/>
      <c r="AW1162" s="167"/>
      <c r="AX1162" s="167"/>
      <c r="AY1162" s="167"/>
      <c r="AZ1162" s="167"/>
      <c r="BA1162" s="167"/>
      <c r="BB1162" s="167"/>
      <c r="BC1162" s="167"/>
      <c r="BD1162" s="167"/>
      <c r="BE1162" s="167"/>
      <c r="BF1162" s="167"/>
      <c r="BG1162" s="167"/>
      <c r="BH1162" s="167"/>
      <c r="BI1162" s="167"/>
      <c r="BJ1162" s="167"/>
      <c r="BK1162" s="167"/>
      <c r="BL1162" s="167"/>
      <c r="BM1162" s="167"/>
      <c r="BN1162" s="167"/>
      <c r="BO1162" s="167"/>
      <c r="BP1162" s="167"/>
      <c r="BQ1162" s="167"/>
      <c r="BR1162" s="167"/>
      <c r="BS1162" s="167"/>
      <c r="BT1162" s="167"/>
      <c r="BU1162" s="167"/>
      <c r="BV1162" s="167"/>
      <c r="BW1162" s="167"/>
      <c r="BX1162" s="167"/>
      <c r="BY1162" s="167"/>
      <c r="BZ1162" s="167"/>
      <c r="CA1162" s="167"/>
      <c r="CB1162" s="167"/>
      <c r="CC1162" s="167"/>
      <c r="CD1162" s="167"/>
      <c r="CE1162" s="167"/>
      <c r="CF1162" s="167"/>
      <c r="CG1162" s="167"/>
      <c r="CH1162" s="167"/>
      <c r="CI1162" s="167"/>
      <c r="CJ1162" s="167"/>
      <c r="CK1162" s="167"/>
      <c r="CL1162" s="167"/>
    </row>
    <row r="1163" spans="2:90" x14ac:dyDescent="0.4">
      <c r="B1163" s="168" t="s">
        <v>489</v>
      </c>
      <c r="C1163" s="167"/>
      <c r="D1163" s="167"/>
      <c r="E1163" s="167" t="s">
        <v>906</v>
      </c>
      <c r="F1163" s="167"/>
      <c r="G1163" s="167"/>
      <c r="H1163" s="167"/>
      <c r="I1163" s="169"/>
      <c r="J1163" s="169"/>
      <c r="K1163" s="190"/>
      <c r="L1163" s="190"/>
      <c r="M1163" s="190"/>
      <c r="N1163" s="190"/>
      <c r="O1163" s="190"/>
      <c r="P1163" s="190"/>
      <c r="R1163" s="191"/>
      <c r="S1163" s="167"/>
      <c r="T1163" s="167"/>
      <c r="U1163" s="167"/>
      <c r="V1163" s="167"/>
      <c r="W1163" s="167"/>
      <c r="X1163" s="167"/>
      <c r="Y1163" s="167"/>
      <c r="Z1163" s="167"/>
      <c r="AA1163" s="167"/>
      <c r="AB1163" s="167"/>
      <c r="AC1163" s="167"/>
      <c r="AD1163" s="167"/>
      <c r="AE1163" s="167"/>
      <c r="AF1163" s="167"/>
      <c r="AG1163" s="167"/>
      <c r="AH1163" s="167"/>
      <c r="AI1163" s="167"/>
      <c r="AJ1163" s="167"/>
      <c r="AK1163" s="167"/>
      <c r="AL1163" s="167"/>
      <c r="AM1163" s="167"/>
      <c r="AN1163" s="167"/>
      <c r="AO1163" s="167"/>
      <c r="AP1163" s="167"/>
      <c r="AQ1163" s="167"/>
      <c r="AR1163" s="167"/>
      <c r="AS1163" s="167"/>
      <c r="AT1163" s="167"/>
      <c r="AU1163" s="167"/>
      <c r="AV1163" s="167"/>
      <c r="AW1163" s="167"/>
      <c r="AX1163" s="167"/>
      <c r="AY1163" s="167"/>
      <c r="AZ1163" s="167"/>
      <c r="BA1163" s="167"/>
      <c r="BB1163" s="167"/>
      <c r="BC1163" s="167"/>
      <c r="BD1163" s="167"/>
      <c r="BE1163" s="167"/>
      <c r="BF1163" s="167"/>
      <c r="BG1163" s="167"/>
      <c r="BH1163" s="167"/>
      <c r="BI1163" s="167"/>
      <c r="BJ1163" s="167"/>
      <c r="BK1163" s="167"/>
      <c r="BL1163" s="167"/>
      <c r="BM1163" s="167"/>
      <c r="BN1163" s="167"/>
      <c r="BO1163" s="167"/>
      <c r="BP1163" s="167"/>
      <c r="BQ1163" s="167"/>
      <c r="BR1163" s="167"/>
      <c r="BS1163" s="167"/>
      <c r="BT1163" s="167"/>
      <c r="BU1163" s="167"/>
      <c r="BV1163" s="167"/>
      <c r="BW1163" s="167"/>
      <c r="BX1163" s="167"/>
      <c r="BY1163" s="167"/>
      <c r="BZ1163" s="167"/>
      <c r="CA1163" s="167"/>
      <c r="CB1163" s="167"/>
      <c r="CC1163" s="167"/>
      <c r="CD1163" s="167"/>
      <c r="CE1163" s="167"/>
      <c r="CF1163" s="167"/>
      <c r="CG1163" s="167"/>
      <c r="CH1163" s="167"/>
      <c r="CI1163" s="167"/>
      <c r="CJ1163" s="167"/>
      <c r="CK1163" s="167"/>
      <c r="CL1163" s="167"/>
    </row>
    <row r="1164" spans="2:90" x14ac:dyDescent="0.4">
      <c r="B1164" s="168" t="s">
        <v>459</v>
      </c>
      <c r="C1164" s="167"/>
      <c r="D1164" s="167"/>
      <c r="E1164" s="167" t="s">
        <v>906</v>
      </c>
      <c r="F1164" s="167"/>
      <c r="G1164" s="167"/>
      <c r="H1164" s="167"/>
      <c r="I1164" s="169"/>
      <c r="J1164" s="169"/>
      <c r="K1164" s="192"/>
      <c r="L1164" s="192"/>
      <c r="M1164" s="192"/>
      <c r="N1164" s="192"/>
      <c r="O1164" s="192"/>
      <c r="P1164" s="192"/>
      <c r="R1164" s="191"/>
      <c r="S1164" s="192" t="str">
        <f>ADDRESS(ROW(S371),COLUMN(S371),2)</f>
        <v>S$371</v>
      </c>
      <c r="T1164" s="192" t="str">
        <f>ADDRESS(ROW(T371),COLUMN(T371),2)</f>
        <v>T$371</v>
      </c>
      <c r="U1164" s="192" t="str">
        <f>ADDRESS(ROW(U371),COLUMN(U371),2)</f>
        <v>U$371</v>
      </c>
      <c r="V1164" s="192" t="str">
        <f>ADDRESS(ROW(V371),COLUMN(V371),2)</f>
        <v>V$371</v>
      </c>
      <c r="W1164" s="192" t="str">
        <f>ADDRESS(ROW(W371),COLUMN(W371),2)</f>
        <v>W$371</v>
      </c>
      <c r="X1164" s="192" t="str">
        <f>ADDRESS(ROW(X371),COLUMN(X371),2)</f>
        <v>X$371</v>
      </c>
      <c r="Y1164" s="192" t="str">
        <f>ADDRESS(ROW(Y371),COLUMN(Y371),2)</f>
        <v>Y$371</v>
      </c>
      <c r="Z1164" s="192" t="str">
        <f>ADDRESS(ROW(Z371),COLUMN(Z371),2)</f>
        <v>Z$371</v>
      </c>
      <c r="AA1164" s="192" t="str">
        <f>ADDRESS(ROW(AA371),COLUMN(AA371),2)</f>
        <v>AA$371</v>
      </c>
      <c r="AB1164" s="192" t="str">
        <f>ADDRESS(ROW(AB371),COLUMN(AB371),2)</f>
        <v>AB$371</v>
      </c>
      <c r="AC1164" s="192" t="str">
        <f>ADDRESS(ROW(AC371),COLUMN(AC371),2)</f>
        <v>AC$371</v>
      </c>
      <c r="AD1164" s="192" t="str">
        <f>ADDRESS(ROW(AD371),COLUMN(AD371),2)</f>
        <v>AD$371</v>
      </c>
      <c r="AE1164" s="192" t="str">
        <f>ADDRESS(ROW(AE371),COLUMN(AE371),2)</f>
        <v>AE$371</v>
      </c>
      <c r="AF1164" s="192" t="str">
        <f>ADDRESS(ROW(AF371),COLUMN(AF371),2)</f>
        <v>AF$371</v>
      </c>
      <c r="AG1164" s="192" t="str">
        <f>ADDRESS(ROW(AG371),COLUMN(AG371),2)</f>
        <v>AG$371</v>
      </c>
      <c r="AH1164" s="192" t="str">
        <f>ADDRESS(ROW(AH371),COLUMN(AH371),2)</f>
        <v>AH$371</v>
      </c>
      <c r="AI1164" s="192" t="str">
        <f>ADDRESS(ROW(AI371),COLUMN(AI371),2)</f>
        <v>AI$371</v>
      </c>
      <c r="AJ1164" s="192" t="str">
        <f>ADDRESS(ROW(AJ371),COLUMN(AJ371),2)</f>
        <v>AJ$371</v>
      </c>
      <c r="AK1164" s="192" t="str">
        <f>ADDRESS(ROW(AK371),COLUMN(AK371),2)</f>
        <v>AK$371</v>
      </c>
      <c r="AL1164" s="192" t="str">
        <f>ADDRESS(ROW(AL371),COLUMN(AL371),2)</f>
        <v>AL$371</v>
      </c>
      <c r="AM1164" s="192" t="str">
        <f>ADDRESS(ROW(AM371),COLUMN(AM371),2)</f>
        <v>AM$371</v>
      </c>
      <c r="AN1164" s="192" t="str">
        <f>ADDRESS(ROW(AN371),COLUMN(AN371),2)</f>
        <v>AN$371</v>
      </c>
      <c r="AO1164" s="192" t="str">
        <f>ADDRESS(ROW(AO371),COLUMN(AO371),2)</f>
        <v>AO$371</v>
      </c>
      <c r="AP1164" s="192" t="str">
        <f>ADDRESS(ROW(AP371),COLUMN(AP371),2)</f>
        <v>AP$371</v>
      </c>
      <c r="AQ1164" s="192" t="str">
        <f>ADDRESS(ROW(AQ371),COLUMN(AQ371),2)</f>
        <v>AQ$371</v>
      </c>
      <c r="AR1164" s="192" t="str">
        <f>ADDRESS(ROW(AR371),COLUMN(AR371),2)</f>
        <v>AR$371</v>
      </c>
      <c r="AS1164" s="192" t="str">
        <f>ADDRESS(ROW(AS371),COLUMN(AS371),2)</f>
        <v>AS$371</v>
      </c>
      <c r="AT1164" s="192" t="str">
        <f>ADDRESS(ROW(AT371),COLUMN(AT371),2)</f>
        <v>AT$371</v>
      </c>
      <c r="AU1164" s="192" t="str">
        <f>ADDRESS(ROW(AU371),COLUMN(AU371),2)</f>
        <v>AU$371</v>
      </c>
      <c r="AV1164" s="192" t="str">
        <f>ADDRESS(ROW(AV371),COLUMN(AV371),2)</f>
        <v>AV$371</v>
      </c>
      <c r="AW1164" s="192" t="str">
        <f>ADDRESS(ROW(AW371),COLUMN(AW371),2)</f>
        <v>AW$371</v>
      </c>
      <c r="AX1164" s="192" t="str">
        <f>ADDRESS(ROW(AX371),COLUMN(AX371),2)</f>
        <v>AX$371</v>
      </c>
      <c r="AY1164" s="192" t="str">
        <f>ADDRESS(ROW(AY371),COLUMN(AY371),2)</f>
        <v>AY$371</v>
      </c>
      <c r="AZ1164" s="192" t="str">
        <f>ADDRESS(ROW(AZ371),COLUMN(AZ371),2)</f>
        <v>AZ$371</v>
      </c>
      <c r="BA1164" s="192" t="str">
        <f>ADDRESS(ROW(BA371),COLUMN(BA371),2)</f>
        <v>BA$371</v>
      </c>
      <c r="BB1164" s="192" t="str">
        <f>ADDRESS(ROW(BB371),COLUMN(BB371),2)</f>
        <v>BB$371</v>
      </c>
      <c r="BC1164" s="192" t="str">
        <f>ADDRESS(ROW(BC371),COLUMN(BC371),2)</f>
        <v>BC$371</v>
      </c>
      <c r="BD1164" s="192" t="str">
        <f>ADDRESS(ROW(BD371),COLUMN(BD371),2)</f>
        <v>BD$371</v>
      </c>
      <c r="BE1164" s="192" t="str">
        <f>ADDRESS(ROW(BE371),COLUMN(BE371),2)</f>
        <v>BE$371</v>
      </c>
      <c r="BF1164" s="192" t="str">
        <f>ADDRESS(ROW(BF371),COLUMN(BF371),2)</f>
        <v>BF$371</v>
      </c>
      <c r="BG1164" s="192" t="str">
        <f>ADDRESS(ROW(BG371),COLUMN(BG371),2)</f>
        <v>BG$371</v>
      </c>
      <c r="BH1164" s="192" t="str">
        <f>ADDRESS(ROW(BH371),COLUMN(BH371),2)</f>
        <v>BH$371</v>
      </c>
      <c r="BI1164" s="192" t="str">
        <f>ADDRESS(ROW(BI371),COLUMN(BI371),2)</f>
        <v>BI$371</v>
      </c>
      <c r="BJ1164" s="192" t="str">
        <f>ADDRESS(ROW(BJ371),COLUMN(BJ371),2)</f>
        <v>BJ$371</v>
      </c>
      <c r="BK1164" s="192" t="str">
        <f>ADDRESS(ROW(BK371),COLUMN(BK371),2)</f>
        <v>BK$371</v>
      </c>
      <c r="BL1164" s="192" t="str">
        <f>ADDRESS(ROW(BL371),COLUMN(BL371),2)</f>
        <v>BL$371</v>
      </c>
      <c r="BM1164" s="192" t="str">
        <f>ADDRESS(ROW(BM371),COLUMN(BM371),2)</f>
        <v>BM$371</v>
      </c>
      <c r="BN1164" s="192" t="str">
        <f>ADDRESS(ROW(BN371),COLUMN(BN371),2)</f>
        <v>BN$371</v>
      </c>
      <c r="BO1164" s="192" t="str">
        <f>ADDRESS(ROW(BO371),COLUMN(BO371),2)</f>
        <v>BO$371</v>
      </c>
      <c r="BP1164" s="192" t="str">
        <f>ADDRESS(ROW(BP371),COLUMN(BP371),2)</f>
        <v>BP$371</v>
      </c>
      <c r="BQ1164" s="192" t="str">
        <f>ADDRESS(ROW(BQ371),COLUMN(BQ371),2)</f>
        <v>BQ$371</v>
      </c>
      <c r="BR1164" s="192" t="str">
        <f>ADDRESS(ROW(BR371),COLUMN(BR371),2)</f>
        <v>BR$371</v>
      </c>
      <c r="BS1164" s="192" t="str">
        <f>ADDRESS(ROW(BS371),COLUMN(BS371),2)</f>
        <v>BS$371</v>
      </c>
      <c r="BT1164" s="192" t="str">
        <f>ADDRESS(ROW(BT371),COLUMN(BT371),2)</f>
        <v>BT$371</v>
      </c>
      <c r="BU1164" s="192" t="str">
        <f>ADDRESS(ROW(BU371),COLUMN(BU371),2)</f>
        <v>BU$371</v>
      </c>
      <c r="BV1164" s="192" t="str">
        <f>ADDRESS(ROW(BV371),COLUMN(BV371),2)</f>
        <v>BV$371</v>
      </c>
      <c r="BW1164" s="192" t="str">
        <f>ADDRESS(ROW(BW371),COLUMN(BW371),2)</f>
        <v>BW$371</v>
      </c>
      <c r="BX1164" s="192" t="str">
        <f>ADDRESS(ROW(BX371),COLUMN(BX371),2)</f>
        <v>BX$371</v>
      </c>
      <c r="BY1164" s="192" t="str">
        <f>ADDRESS(ROW(BY371),COLUMN(BY371),2)</f>
        <v>BY$371</v>
      </c>
      <c r="BZ1164" s="192" t="str">
        <f>ADDRESS(ROW(BZ371),COLUMN(BZ371),2)</f>
        <v>BZ$371</v>
      </c>
      <c r="CA1164" s="192" t="str">
        <f>ADDRESS(ROW(CA371),COLUMN(CA371),2)</f>
        <v>CA$371</v>
      </c>
      <c r="CB1164" s="192" t="str">
        <f>ADDRESS(ROW(CB371),COLUMN(CB371),2)</f>
        <v>CB$371</v>
      </c>
      <c r="CC1164" s="192" t="str">
        <f>ADDRESS(ROW(CC371),COLUMN(CC371),2)</f>
        <v>CC$371</v>
      </c>
      <c r="CD1164" s="192" t="str">
        <f>ADDRESS(ROW(CD371),COLUMN(CD371),2)</f>
        <v>CD$371</v>
      </c>
      <c r="CE1164" s="192" t="str">
        <f>ADDRESS(ROW(CE371),COLUMN(CE371),2)</f>
        <v>CE$371</v>
      </c>
      <c r="CF1164" s="192" t="str">
        <f>ADDRESS(ROW(CF371),COLUMN(CF371),2)</f>
        <v>CF$371</v>
      </c>
      <c r="CG1164" s="192" t="str">
        <f>ADDRESS(ROW(CG371),COLUMN(CG371),2)</f>
        <v>CG$371</v>
      </c>
      <c r="CH1164" s="192" t="str">
        <f>ADDRESS(ROW(CH371),COLUMN(CH371),2)</f>
        <v>CH$371</v>
      </c>
      <c r="CI1164" s="192" t="str">
        <f>ADDRESS(ROW(CI371),COLUMN(CI371),2)</f>
        <v>CI$371</v>
      </c>
      <c r="CJ1164" s="192" t="str">
        <f>ADDRESS(ROW(CJ371),COLUMN(CJ371),2)</f>
        <v>CJ$371</v>
      </c>
      <c r="CK1164" s="192" t="str">
        <f>ADDRESS(ROW(CK371),COLUMN(CK371),2)</f>
        <v>CK$371</v>
      </c>
      <c r="CL1164" s="192" t="str">
        <f>ADDRESS(ROW(CL371),COLUMN(CL371),2)</f>
        <v>CL$371</v>
      </c>
    </row>
    <row r="1165" spans="2:90" x14ac:dyDescent="0.4">
      <c r="B1165" s="168" t="s">
        <v>460</v>
      </c>
      <c r="C1165" s="193"/>
      <c r="D1165" s="193"/>
      <c r="E1165" s="193" t="s">
        <v>906</v>
      </c>
      <c r="F1165" s="193"/>
      <c r="G1165" s="193"/>
      <c r="H1165" s="193"/>
      <c r="I1165" s="194"/>
      <c r="J1165" s="194"/>
      <c r="K1165" s="192"/>
      <c r="L1165" s="192"/>
      <c r="M1165" s="192"/>
      <c r="N1165" s="192"/>
      <c r="O1165" s="192"/>
      <c r="P1165" s="192"/>
      <c r="R1165" s="195"/>
      <c r="S1165" s="303" t="str">
        <f t="shared" ref="S1165" si="1174">S1164</f>
        <v>S$371</v>
      </c>
      <c r="T1165" s="303" t="str">
        <f t="shared" ref="T1165:CE1165" si="1175">T1164</f>
        <v>T$371</v>
      </c>
      <c r="U1165" s="303" t="str">
        <f t="shared" si="1175"/>
        <v>U$371</v>
      </c>
      <c r="V1165" s="303" t="str">
        <f t="shared" si="1175"/>
        <v>V$371</v>
      </c>
      <c r="W1165" s="303" t="str">
        <f t="shared" si="1175"/>
        <v>W$371</v>
      </c>
      <c r="X1165" s="303" t="str">
        <f t="shared" si="1175"/>
        <v>X$371</v>
      </c>
      <c r="Y1165" s="303" t="str">
        <f t="shared" si="1175"/>
        <v>Y$371</v>
      </c>
      <c r="Z1165" s="303" t="str">
        <f t="shared" si="1175"/>
        <v>Z$371</v>
      </c>
      <c r="AA1165" s="303" t="str">
        <f t="shared" si="1175"/>
        <v>AA$371</v>
      </c>
      <c r="AB1165" s="303" t="str">
        <f t="shared" si="1175"/>
        <v>AB$371</v>
      </c>
      <c r="AC1165" s="303" t="str">
        <f t="shared" si="1175"/>
        <v>AC$371</v>
      </c>
      <c r="AD1165" s="303" t="str">
        <f t="shared" si="1175"/>
        <v>AD$371</v>
      </c>
      <c r="AE1165" s="303" t="str">
        <f t="shared" si="1175"/>
        <v>AE$371</v>
      </c>
      <c r="AF1165" s="303" t="str">
        <f t="shared" si="1175"/>
        <v>AF$371</v>
      </c>
      <c r="AG1165" s="303" t="str">
        <f t="shared" si="1175"/>
        <v>AG$371</v>
      </c>
      <c r="AH1165" s="303" t="str">
        <f t="shared" si="1175"/>
        <v>AH$371</v>
      </c>
      <c r="AI1165" s="303" t="str">
        <f t="shared" si="1175"/>
        <v>AI$371</v>
      </c>
      <c r="AJ1165" s="303" t="str">
        <f t="shared" si="1175"/>
        <v>AJ$371</v>
      </c>
      <c r="AK1165" s="303" t="str">
        <f t="shared" si="1175"/>
        <v>AK$371</v>
      </c>
      <c r="AL1165" s="303" t="str">
        <f t="shared" si="1175"/>
        <v>AL$371</v>
      </c>
      <c r="AM1165" s="303" t="str">
        <f t="shared" si="1175"/>
        <v>AM$371</v>
      </c>
      <c r="AN1165" s="303" t="str">
        <f t="shared" si="1175"/>
        <v>AN$371</v>
      </c>
      <c r="AO1165" s="303" t="str">
        <f t="shared" si="1175"/>
        <v>AO$371</v>
      </c>
      <c r="AP1165" s="303" t="str">
        <f t="shared" si="1175"/>
        <v>AP$371</v>
      </c>
      <c r="AQ1165" s="303" t="str">
        <f t="shared" si="1175"/>
        <v>AQ$371</v>
      </c>
      <c r="AR1165" s="303" t="str">
        <f t="shared" si="1175"/>
        <v>AR$371</v>
      </c>
      <c r="AS1165" s="303" t="str">
        <f t="shared" si="1175"/>
        <v>AS$371</v>
      </c>
      <c r="AT1165" s="303" t="str">
        <f t="shared" si="1175"/>
        <v>AT$371</v>
      </c>
      <c r="AU1165" s="303" t="str">
        <f t="shared" si="1175"/>
        <v>AU$371</v>
      </c>
      <c r="AV1165" s="303" t="str">
        <f t="shared" si="1175"/>
        <v>AV$371</v>
      </c>
      <c r="AW1165" s="303" t="str">
        <f t="shared" si="1175"/>
        <v>AW$371</v>
      </c>
      <c r="AX1165" s="303" t="str">
        <f t="shared" si="1175"/>
        <v>AX$371</v>
      </c>
      <c r="AY1165" s="303" t="str">
        <f t="shared" si="1175"/>
        <v>AY$371</v>
      </c>
      <c r="AZ1165" s="303" t="str">
        <f t="shared" si="1175"/>
        <v>AZ$371</v>
      </c>
      <c r="BA1165" s="303" t="str">
        <f t="shared" si="1175"/>
        <v>BA$371</v>
      </c>
      <c r="BB1165" s="303" t="str">
        <f t="shared" si="1175"/>
        <v>BB$371</v>
      </c>
      <c r="BC1165" s="303" t="str">
        <f t="shared" si="1175"/>
        <v>BC$371</v>
      </c>
      <c r="BD1165" s="303" t="str">
        <f t="shared" si="1175"/>
        <v>BD$371</v>
      </c>
      <c r="BE1165" s="303" t="str">
        <f t="shared" si="1175"/>
        <v>BE$371</v>
      </c>
      <c r="BF1165" s="303" t="str">
        <f t="shared" si="1175"/>
        <v>BF$371</v>
      </c>
      <c r="BG1165" s="303" t="str">
        <f t="shared" si="1175"/>
        <v>BG$371</v>
      </c>
      <c r="BH1165" s="303" t="str">
        <f t="shared" si="1175"/>
        <v>BH$371</v>
      </c>
      <c r="BI1165" s="303" t="str">
        <f t="shared" si="1175"/>
        <v>BI$371</v>
      </c>
      <c r="BJ1165" s="303" t="str">
        <f t="shared" si="1175"/>
        <v>BJ$371</v>
      </c>
      <c r="BK1165" s="303" t="str">
        <f t="shared" si="1175"/>
        <v>BK$371</v>
      </c>
      <c r="BL1165" s="303" t="str">
        <f t="shared" si="1175"/>
        <v>BL$371</v>
      </c>
      <c r="BM1165" s="303" t="str">
        <f t="shared" si="1175"/>
        <v>BM$371</v>
      </c>
      <c r="BN1165" s="303" t="str">
        <f t="shared" si="1175"/>
        <v>BN$371</v>
      </c>
      <c r="BO1165" s="303" t="str">
        <f t="shared" si="1175"/>
        <v>BO$371</v>
      </c>
      <c r="BP1165" s="303" t="str">
        <f t="shared" si="1175"/>
        <v>BP$371</v>
      </c>
      <c r="BQ1165" s="303" t="str">
        <f t="shared" si="1175"/>
        <v>BQ$371</v>
      </c>
      <c r="BR1165" s="303" t="str">
        <f t="shared" si="1175"/>
        <v>BR$371</v>
      </c>
      <c r="BS1165" s="303" t="str">
        <f t="shared" si="1175"/>
        <v>BS$371</v>
      </c>
      <c r="BT1165" s="303" t="str">
        <f t="shared" si="1175"/>
        <v>BT$371</v>
      </c>
      <c r="BU1165" s="303" t="str">
        <f t="shared" si="1175"/>
        <v>BU$371</v>
      </c>
      <c r="BV1165" s="303" t="str">
        <f t="shared" si="1175"/>
        <v>BV$371</v>
      </c>
      <c r="BW1165" s="303" t="str">
        <f t="shared" si="1175"/>
        <v>BW$371</v>
      </c>
      <c r="BX1165" s="303" t="str">
        <f t="shared" si="1175"/>
        <v>BX$371</v>
      </c>
      <c r="BY1165" s="303" t="str">
        <f t="shared" si="1175"/>
        <v>BY$371</v>
      </c>
      <c r="BZ1165" s="303" t="str">
        <f t="shared" si="1175"/>
        <v>BZ$371</v>
      </c>
      <c r="CA1165" s="303" t="str">
        <f t="shared" si="1175"/>
        <v>CA$371</v>
      </c>
      <c r="CB1165" s="303" t="str">
        <f t="shared" si="1175"/>
        <v>CB$371</v>
      </c>
      <c r="CC1165" s="303" t="str">
        <f t="shared" si="1175"/>
        <v>CC$371</v>
      </c>
      <c r="CD1165" s="303" t="str">
        <f t="shared" si="1175"/>
        <v>CD$371</v>
      </c>
      <c r="CE1165" s="303" t="str">
        <f t="shared" si="1175"/>
        <v>CE$371</v>
      </c>
      <c r="CF1165" s="303" t="str">
        <f t="shared" ref="CF1165:CK1165" si="1176">CF1164</f>
        <v>CF$371</v>
      </c>
      <c r="CG1165" s="303" t="str">
        <f t="shared" si="1176"/>
        <v>CG$371</v>
      </c>
      <c r="CH1165" s="303" t="str">
        <f t="shared" si="1176"/>
        <v>CH$371</v>
      </c>
      <c r="CI1165" s="303" t="str">
        <f t="shared" si="1176"/>
        <v>CI$371</v>
      </c>
      <c r="CJ1165" s="303" t="str">
        <f t="shared" si="1176"/>
        <v>CJ$371</v>
      </c>
      <c r="CK1165" s="303" t="str">
        <f t="shared" si="1176"/>
        <v>CK$371</v>
      </c>
      <c r="CL1165" s="303" t="str">
        <f t="shared" ref="CL1165" si="1177">CL1164</f>
        <v>CL$371</v>
      </c>
    </row>
    <row r="1166" spans="2:90" x14ac:dyDescent="0.4">
      <c r="B1166" s="168" t="s">
        <v>488</v>
      </c>
      <c r="C1166" s="193"/>
      <c r="D1166" s="193"/>
      <c r="E1166" s="193" t="s">
        <v>906</v>
      </c>
      <c r="F1166" s="193"/>
      <c r="G1166" s="193"/>
      <c r="H1166" s="193"/>
      <c r="I1166" s="194"/>
      <c r="J1166" s="194"/>
      <c r="K1166" s="195"/>
      <c r="L1166" s="195"/>
      <c r="M1166" s="195"/>
      <c r="N1166" s="195"/>
      <c r="O1166" s="195"/>
      <c r="P1166" s="195"/>
      <c r="R1166" s="195"/>
      <c r="S1166" s="192"/>
      <c r="T1166" s="192"/>
      <c r="U1166" s="192"/>
      <c r="V1166" s="192"/>
      <c r="W1166" s="192"/>
      <c r="X1166" s="192"/>
      <c r="Y1166" s="192"/>
      <c r="Z1166" s="192"/>
      <c r="AA1166" s="192"/>
      <c r="AB1166" s="192"/>
      <c r="AC1166" s="192"/>
      <c r="AD1166" s="192"/>
      <c r="AE1166" s="192"/>
      <c r="AF1166" s="192"/>
      <c r="AG1166" s="192"/>
      <c r="AH1166" s="192"/>
      <c r="AI1166" s="192"/>
      <c r="AJ1166" s="192"/>
      <c r="AK1166" s="192"/>
      <c r="AL1166" s="192"/>
      <c r="AM1166" s="192"/>
      <c r="AN1166" s="192"/>
      <c r="AO1166" s="192"/>
      <c r="AP1166" s="192"/>
      <c r="AQ1166" s="192"/>
      <c r="AR1166" s="192"/>
      <c r="AS1166" s="192"/>
      <c r="AT1166" s="192"/>
      <c r="AU1166" s="192"/>
      <c r="AV1166" s="192"/>
      <c r="AW1166" s="192"/>
      <c r="AX1166" s="192"/>
      <c r="AY1166" s="192"/>
      <c r="AZ1166" s="192"/>
      <c r="BA1166" s="192"/>
      <c r="BB1166" s="192"/>
      <c r="BC1166" s="192"/>
      <c r="BD1166" s="192"/>
      <c r="BE1166" s="192"/>
      <c r="BF1166" s="192"/>
      <c r="BG1166" s="192"/>
      <c r="BH1166" s="192"/>
      <c r="BI1166" s="192"/>
      <c r="BJ1166" s="192"/>
      <c r="BK1166" s="192"/>
      <c r="BL1166" s="192"/>
      <c r="BM1166" s="192"/>
      <c r="BN1166" s="192"/>
      <c r="BO1166" s="192"/>
      <c r="BP1166" s="192"/>
      <c r="BQ1166" s="192"/>
      <c r="BR1166" s="192"/>
      <c r="BS1166" s="192"/>
      <c r="BT1166" s="192"/>
      <c r="BU1166" s="192"/>
      <c r="BV1166" s="192"/>
      <c r="BW1166" s="192"/>
      <c r="BX1166" s="192"/>
      <c r="BY1166" s="192"/>
      <c r="BZ1166" s="192"/>
      <c r="CA1166" s="192"/>
      <c r="CB1166" s="192"/>
      <c r="CC1166" s="192"/>
      <c r="CD1166" s="192"/>
      <c r="CE1166" s="192"/>
      <c r="CF1166" s="192"/>
      <c r="CG1166" s="192"/>
      <c r="CH1166" s="192"/>
      <c r="CI1166" s="192"/>
      <c r="CJ1166" s="192"/>
      <c r="CK1166" s="192"/>
      <c r="CL1166" s="192"/>
    </row>
    <row r="1167" spans="2:90" x14ac:dyDescent="0.4">
      <c r="B1167" s="168" t="s">
        <v>501</v>
      </c>
      <c r="C1167" s="193"/>
      <c r="D1167" s="193"/>
      <c r="E1167" s="193" t="s">
        <v>906</v>
      </c>
      <c r="F1167" s="193"/>
      <c r="G1167" s="193"/>
      <c r="H1167" s="193"/>
      <c r="I1167" s="194"/>
      <c r="J1167" s="194"/>
      <c r="K1167" s="195"/>
      <c r="L1167" s="195"/>
      <c r="M1167" s="195"/>
      <c r="N1167" s="195"/>
      <c r="O1167" s="195"/>
      <c r="P1167" s="195"/>
      <c r="R1167" s="195"/>
      <c r="S1167" s="183"/>
      <c r="T1167" s="183"/>
      <c r="U1167" s="183"/>
      <c r="V1167" s="183"/>
      <c r="W1167" s="183"/>
      <c r="X1167" s="183"/>
      <c r="Y1167" s="183"/>
      <c r="Z1167" s="183"/>
      <c r="AA1167" s="183"/>
      <c r="AB1167" s="183"/>
      <c r="AC1167" s="183"/>
      <c r="AD1167" s="183"/>
      <c r="AE1167" s="183"/>
      <c r="AF1167" s="183"/>
      <c r="AG1167" s="183"/>
      <c r="AH1167" s="183"/>
      <c r="AI1167" s="183"/>
      <c r="AJ1167" s="183"/>
      <c r="AK1167" s="183"/>
      <c r="AL1167" s="183"/>
      <c r="AM1167" s="183"/>
      <c r="AN1167" s="183"/>
      <c r="AO1167" s="183"/>
      <c r="AP1167" s="183"/>
      <c r="AQ1167" s="183"/>
      <c r="AR1167" s="183"/>
      <c r="AS1167" s="183"/>
      <c r="AT1167" s="183"/>
      <c r="AU1167" s="183"/>
      <c r="AV1167" s="183"/>
      <c r="AW1167" s="183"/>
      <c r="AX1167" s="183"/>
      <c r="AY1167" s="183"/>
      <c r="AZ1167" s="183"/>
      <c r="BA1167" s="183"/>
      <c r="BB1167" s="183"/>
      <c r="BC1167" s="183"/>
      <c r="BD1167" s="183"/>
      <c r="BE1167" s="183"/>
      <c r="BF1167" s="183"/>
      <c r="BG1167" s="183"/>
      <c r="BH1167" s="183"/>
      <c r="BI1167" s="183"/>
      <c r="BJ1167" s="183"/>
      <c r="BK1167" s="183"/>
      <c r="BL1167" s="183"/>
      <c r="BM1167" s="183"/>
      <c r="BN1167" s="183"/>
      <c r="BO1167" s="183"/>
      <c r="BP1167" s="183"/>
      <c r="BQ1167" s="183"/>
      <c r="BR1167" s="183"/>
      <c r="BS1167" s="183"/>
      <c r="BT1167" s="183"/>
      <c r="BU1167" s="183"/>
      <c r="BV1167" s="183"/>
      <c r="BW1167" s="183"/>
      <c r="BX1167" s="183"/>
      <c r="BY1167" s="183"/>
      <c r="BZ1167" s="183"/>
      <c r="CA1167" s="183"/>
      <c r="CB1167" s="183"/>
      <c r="CC1167" s="183"/>
      <c r="CD1167" s="183"/>
      <c r="CE1167" s="183"/>
      <c r="CF1167" s="183"/>
      <c r="CG1167" s="183"/>
      <c r="CH1167" s="183"/>
      <c r="CI1167" s="183"/>
      <c r="CJ1167" s="183"/>
      <c r="CK1167" s="183"/>
      <c r="CL1167" s="183"/>
    </row>
    <row r="1168" spans="2:90" x14ac:dyDescent="0.4">
      <c r="B1168" s="168" t="s">
        <v>461</v>
      </c>
      <c r="C1168" s="193"/>
      <c r="D1168" s="193"/>
      <c r="E1168" s="193" t="s">
        <v>906</v>
      </c>
      <c r="F1168" s="193"/>
      <c r="G1168" s="193"/>
      <c r="H1168" s="193"/>
      <c r="I1168" s="194"/>
      <c r="J1168" s="194"/>
      <c r="K1168" s="195"/>
      <c r="L1168" s="195"/>
      <c r="M1168" s="195"/>
      <c r="N1168" s="195"/>
      <c r="O1168" s="195"/>
      <c r="P1168" s="195"/>
      <c r="R1168" s="195"/>
      <c r="S1168" s="183" t="str">
        <f t="shared" ref="S1168:AX1168" si="1178">S$18</f>
        <v>S$14</v>
      </c>
      <c r="T1168" s="183" t="str">
        <f t="shared" si="1178"/>
        <v>T$14</v>
      </c>
      <c r="U1168" s="183" t="str">
        <f t="shared" si="1178"/>
        <v>U$14</v>
      </c>
      <c r="V1168" s="183" t="str">
        <f t="shared" si="1178"/>
        <v>V$14</v>
      </c>
      <c r="W1168" s="183" t="str">
        <f t="shared" si="1178"/>
        <v>W$14</v>
      </c>
      <c r="X1168" s="183" t="str">
        <f t="shared" si="1178"/>
        <v>X$14</v>
      </c>
      <c r="Y1168" s="183" t="str">
        <f t="shared" si="1178"/>
        <v>Y$14</v>
      </c>
      <c r="Z1168" s="183" t="str">
        <f t="shared" si="1178"/>
        <v>Z$14</v>
      </c>
      <c r="AA1168" s="183" t="str">
        <f t="shared" si="1178"/>
        <v>AA$14</v>
      </c>
      <c r="AB1168" s="183" t="str">
        <f t="shared" si="1178"/>
        <v>AB$14</v>
      </c>
      <c r="AC1168" s="183" t="str">
        <f t="shared" si="1178"/>
        <v>AC$14</v>
      </c>
      <c r="AD1168" s="183" t="str">
        <f t="shared" si="1178"/>
        <v>AD$14</v>
      </c>
      <c r="AE1168" s="183" t="str">
        <f t="shared" si="1178"/>
        <v>AE$14</v>
      </c>
      <c r="AF1168" s="183" t="str">
        <f t="shared" si="1178"/>
        <v>AF$14</v>
      </c>
      <c r="AG1168" s="183" t="str">
        <f t="shared" si="1178"/>
        <v>AG$14</v>
      </c>
      <c r="AH1168" s="183" t="str">
        <f t="shared" si="1178"/>
        <v>AH$14</v>
      </c>
      <c r="AI1168" s="183" t="str">
        <f t="shared" si="1178"/>
        <v>AI$14</v>
      </c>
      <c r="AJ1168" s="183" t="str">
        <f t="shared" si="1178"/>
        <v>AJ$14</v>
      </c>
      <c r="AK1168" s="183" t="str">
        <f t="shared" si="1178"/>
        <v>AK$14</v>
      </c>
      <c r="AL1168" s="183" t="str">
        <f t="shared" si="1178"/>
        <v>AL$14</v>
      </c>
      <c r="AM1168" s="183" t="str">
        <f t="shared" si="1178"/>
        <v>AM$14</v>
      </c>
      <c r="AN1168" s="183" t="str">
        <f t="shared" si="1178"/>
        <v>AN$14</v>
      </c>
      <c r="AO1168" s="183" t="str">
        <f t="shared" si="1178"/>
        <v>AO$14</v>
      </c>
      <c r="AP1168" s="183" t="str">
        <f t="shared" si="1178"/>
        <v>AP$14</v>
      </c>
      <c r="AQ1168" s="183" t="str">
        <f t="shared" si="1178"/>
        <v>AQ$14</v>
      </c>
      <c r="AR1168" s="183" t="str">
        <f t="shared" si="1178"/>
        <v>AR$14</v>
      </c>
      <c r="AS1168" s="183" t="str">
        <f t="shared" si="1178"/>
        <v>AS$14</v>
      </c>
      <c r="AT1168" s="183" t="str">
        <f t="shared" si="1178"/>
        <v>AT$14</v>
      </c>
      <c r="AU1168" s="183" t="str">
        <f t="shared" si="1178"/>
        <v>AU$14</v>
      </c>
      <c r="AV1168" s="183" t="str">
        <f t="shared" si="1178"/>
        <v>AV$14</v>
      </c>
      <c r="AW1168" s="183" t="str">
        <f t="shared" si="1178"/>
        <v>AW$14</v>
      </c>
      <c r="AX1168" s="183" t="str">
        <f t="shared" si="1178"/>
        <v>AX$14</v>
      </c>
      <c r="AY1168" s="183" t="str">
        <f t="shared" ref="AY1168:CD1168" si="1179">AY$18</f>
        <v>AY$14</v>
      </c>
      <c r="AZ1168" s="183" t="str">
        <f t="shared" si="1179"/>
        <v>AZ$14</v>
      </c>
      <c r="BA1168" s="183" t="str">
        <f t="shared" si="1179"/>
        <v>BA$14</v>
      </c>
      <c r="BB1168" s="183" t="str">
        <f t="shared" si="1179"/>
        <v>BB$14</v>
      </c>
      <c r="BC1168" s="183" t="str">
        <f t="shared" si="1179"/>
        <v>BC$14</v>
      </c>
      <c r="BD1168" s="183" t="str">
        <f t="shared" si="1179"/>
        <v>BD$14</v>
      </c>
      <c r="BE1168" s="183" t="str">
        <f t="shared" si="1179"/>
        <v>BE$14</v>
      </c>
      <c r="BF1168" s="183" t="str">
        <f t="shared" si="1179"/>
        <v>BF$14</v>
      </c>
      <c r="BG1168" s="183" t="str">
        <f t="shared" si="1179"/>
        <v>BG$14</v>
      </c>
      <c r="BH1168" s="183" t="str">
        <f t="shared" si="1179"/>
        <v>BH$14</v>
      </c>
      <c r="BI1168" s="183" t="str">
        <f t="shared" si="1179"/>
        <v>BI$14</v>
      </c>
      <c r="BJ1168" s="183" t="str">
        <f t="shared" si="1179"/>
        <v>BJ$14</v>
      </c>
      <c r="BK1168" s="183" t="str">
        <f t="shared" si="1179"/>
        <v>BK$14</v>
      </c>
      <c r="BL1168" s="183" t="str">
        <f t="shared" si="1179"/>
        <v>BL$14</v>
      </c>
      <c r="BM1168" s="183" t="str">
        <f t="shared" si="1179"/>
        <v>BM$14</v>
      </c>
      <c r="BN1168" s="183" t="str">
        <f t="shared" si="1179"/>
        <v>BN$14</v>
      </c>
      <c r="BO1168" s="183" t="str">
        <f t="shared" si="1179"/>
        <v>BO$14</v>
      </c>
      <c r="BP1168" s="183" t="str">
        <f t="shared" si="1179"/>
        <v>BP$14</v>
      </c>
      <c r="BQ1168" s="183" t="str">
        <f t="shared" si="1179"/>
        <v>BQ$14</v>
      </c>
      <c r="BR1168" s="183" t="str">
        <f t="shared" si="1179"/>
        <v>BR$14</v>
      </c>
      <c r="BS1168" s="183" t="str">
        <f t="shared" si="1179"/>
        <v>BS$14</v>
      </c>
      <c r="BT1168" s="183" t="str">
        <f t="shared" si="1179"/>
        <v>BT$14</v>
      </c>
      <c r="BU1168" s="183" t="str">
        <f t="shared" si="1179"/>
        <v>BU$14</v>
      </c>
      <c r="BV1168" s="183" t="str">
        <f t="shared" si="1179"/>
        <v>BV$14</v>
      </c>
      <c r="BW1168" s="183" t="str">
        <f t="shared" si="1179"/>
        <v>BW$14</v>
      </c>
      <c r="BX1168" s="183" t="str">
        <f t="shared" si="1179"/>
        <v>BX$14</v>
      </c>
      <c r="BY1168" s="183" t="str">
        <f t="shared" si="1179"/>
        <v>BY$14</v>
      </c>
      <c r="BZ1168" s="183" t="str">
        <f t="shared" si="1179"/>
        <v>BZ$14</v>
      </c>
      <c r="CA1168" s="183" t="str">
        <f t="shared" si="1179"/>
        <v>CA$14</v>
      </c>
      <c r="CB1168" s="183" t="str">
        <f t="shared" si="1179"/>
        <v>CB$14</v>
      </c>
      <c r="CC1168" s="183" t="str">
        <f t="shared" si="1179"/>
        <v>CC$14</v>
      </c>
      <c r="CD1168" s="183" t="str">
        <f t="shared" si="1179"/>
        <v>CD$14</v>
      </c>
      <c r="CE1168" s="183" t="str">
        <f t="shared" ref="CE1168:CL1168" si="1180">CE$18</f>
        <v>CE$14</v>
      </c>
      <c r="CF1168" s="183" t="str">
        <f t="shared" si="1180"/>
        <v>CF$14</v>
      </c>
      <c r="CG1168" s="183" t="str">
        <f t="shared" si="1180"/>
        <v>CG$14</v>
      </c>
      <c r="CH1168" s="183" t="str">
        <f t="shared" si="1180"/>
        <v>CH$14</v>
      </c>
      <c r="CI1168" s="183" t="str">
        <f t="shared" si="1180"/>
        <v>CI$14</v>
      </c>
      <c r="CJ1168" s="183" t="str">
        <f t="shared" si="1180"/>
        <v>CJ$14</v>
      </c>
      <c r="CK1168" s="183" t="str">
        <f t="shared" si="1180"/>
        <v>CK$14</v>
      </c>
      <c r="CL1168" s="183" t="str">
        <f t="shared" si="1180"/>
        <v>CL$14</v>
      </c>
    </row>
    <row r="1169" spans="2:90" x14ac:dyDescent="0.4">
      <c r="B1169" s="168" t="s">
        <v>462</v>
      </c>
      <c r="C1169" s="193"/>
      <c r="D1169" s="193"/>
      <c r="E1169" s="193" t="s">
        <v>906</v>
      </c>
      <c r="F1169" s="193"/>
      <c r="G1169" s="193"/>
      <c r="H1169" s="193"/>
      <c r="I1169" s="194"/>
      <c r="J1169" s="194"/>
      <c r="K1169" s="195"/>
      <c r="L1169" s="195"/>
      <c r="M1169" s="195"/>
      <c r="N1169" s="195"/>
      <c r="O1169" s="195"/>
      <c r="P1169" s="195"/>
      <c r="R1169" s="195"/>
      <c r="S1169" s="183" t="str">
        <f t="shared" ref="S1169:AX1169" si="1181">S$19</f>
        <v>S$15</v>
      </c>
      <c r="T1169" s="183" t="str">
        <f t="shared" si="1181"/>
        <v>T$15</v>
      </c>
      <c r="U1169" s="183" t="str">
        <f t="shared" si="1181"/>
        <v>U$15</v>
      </c>
      <c r="V1169" s="183" t="str">
        <f t="shared" si="1181"/>
        <v>V$15</v>
      </c>
      <c r="W1169" s="183" t="str">
        <f t="shared" si="1181"/>
        <v>W$15</v>
      </c>
      <c r="X1169" s="183" t="str">
        <f t="shared" si="1181"/>
        <v>X$15</v>
      </c>
      <c r="Y1169" s="183" t="str">
        <f t="shared" si="1181"/>
        <v>Y$15</v>
      </c>
      <c r="Z1169" s="183" t="str">
        <f t="shared" si="1181"/>
        <v>Z$15</v>
      </c>
      <c r="AA1169" s="183" t="str">
        <f t="shared" si="1181"/>
        <v>AA$15</v>
      </c>
      <c r="AB1169" s="183" t="str">
        <f t="shared" si="1181"/>
        <v>AB$15</v>
      </c>
      <c r="AC1169" s="183" t="str">
        <f t="shared" si="1181"/>
        <v>AC$15</v>
      </c>
      <c r="AD1169" s="183" t="str">
        <f t="shared" si="1181"/>
        <v>AD$15</v>
      </c>
      <c r="AE1169" s="183" t="str">
        <f t="shared" si="1181"/>
        <v>AE$15</v>
      </c>
      <c r="AF1169" s="183" t="str">
        <f t="shared" si="1181"/>
        <v>AF$15</v>
      </c>
      <c r="AG1169" s="183" t="str">
        <f t="shared" si="1181"/>
        <v>AG$15</v>
      </c>
      <c r="AH1169" s="183" t="str">
        <f t="shared" si="1181"/>
        <v>AH$15</v>
      </c>
      <c r="AI1169" s="183" t="str">
        <f t="shared" si="1181"/>
        <v>AI$15</v>
      </c>
      <c r="AJ1169" s="183" t="str">
        <f t="shared" si="1181"/>
        <v>AJ$15</v>
      </c>
      <c r="AK1169" s="183" t="str">
        <f t="shared" si="1181"/>
        <v>AK$15</v>
      </c>
      <c r="AL1169" s="183" t="str">
        <f t="shared" si="1181"/>
        <v>AL$15</v>
      </c>
      <c r="AM1169" s="183" t="str">
        <f t="shared" si="1181"/>
        <v>AM$15</v>
      </c>
      <c r="AN1169" s="183" t="str">
        <f t="shared" si="1181"/>
        <v>AN$15</v>
      </c>
      <c r="AO1169" s="183" t="str">
        <f t="shared" si="1181"/>
        <v>AO$15</v>
      </c>
      <c r="AP1169" s="183" t="str">
        <f t="shared" si="1181"/>
        <v>AP$15</v>
      </c>
      <c r="AQ1169" s="183" t="str">
        <f t="shared" si="1181"/>
        <v>AQ$15</v>
      </c>
      <c r="AR1169" s="183" t="str">
        <f t="shared" si="1181"/>
        <v>AR$15</v>
      </c>
      <c r="AS1169" s="183" t="str">
        <f t="shared" si="1181"/>
        <v>AS$15</v>
      </c>
      <c r="AT1169" s="183" t="str">
        <f t="shared" si="1181"/>
        <v>AT$15</v>
      </c>
      <c r="AU1169" s="183" t="str">
        <f t="shared" si="1181"/>
        <v>AU$15</v>
      </c>
      <c r="AV1169" s="183" t="str">
        <f t="shared" si="1181"/>
        <v>AV$15</v>
      </c>
      <c r="AW1169" s="183" t="str">
        <f t="shared" si="1181"/>
        <v>AW$15</v>
      </c>
      <c r="AX1169" s="183" t="str">
        <f t="shared" si="1181"/>
        <v>AX$15</v>
      </c>
      <c r="AY1169" s="183" t="str">
        <f t="shared" ref="AY1169:CD1169" si="1182">AY$19</f>
        <v>AY$15</v>
      </c>
      <c r="AZ1169" s="183" t="str">
        <f t="shared" si="1182"/>
        <v>AZ$15</v>
      </c>
      <c r="BA1169" s="183" t="str">
        <f t="shared" si="1182"/>
        <v>BA$15</v>
      </c>
      <c r="BB1169" s="183" t="str">
        <f t="shared" si="1182"/>
        <v>BB$15</v>
      </c>
      <c r="BC1169" s="183" t="str">
        <f t="shared" si="1182"/>
        <v>BC$15</v>
      </c>
      <c r="BD1169" s="183" t="str">
        <f t="shared" si="1182"/>
        <v>BD$15</v>
      </c>
      <c r="BE1169" s="183" t="str">
        <f t="shared" si="1182"/>
        <v>BE$15</v>
      </c>
      <c r="BF1169" s="183" t="str">
        <f t="shared" si="1182"/>
        <v>BF$15</v>
      </c>
      <c r="BG1169" s="183" t="str">
        <f t="shared" si="1182"/>
        <v>BG$15</v>
      </c>
      <c r="BH1169" s="183" t="str">
        <f t="shared" si="1182"/>
        <v>BH$15</v>
      </c>
      <c r="BI1169" s="183" t="str">
        <f t="shared" si="1182"/>
        <v>BI$15</v>
      </c>
      <c r="BJ1169" s="183" t="str">
        <f t="shared" si="1182"/>
        <v>BJ$15</v>
      </c>
      <c r="BK1169" s="183" t="str">
        <f t="shared" si="1182"/>
        <v>BK$15</v>
      </c>
      <c r="BL1169" s="183" t="str">
        <f t="shared" si="1182"/>
        <v>BL$15</v>
      </c>
      <c r="BM1169" s="183" t="str">
        <f t="shared" si="1182"/>
        <v>BM$15</v>
      </c>
      <c r="BN1169" s="183" t="str">
        <f t="shared" si="1182"/>
        <v>BN$15</v>
      </c>
      <c r="BO1169" s="183" t="str">
        <f t="shared" si="1182"/>
        <v>BO$15</v>
      </c>
      <c r="BP1169" s="183" t="str">
        <f t="shared" si="1182"/>
        <v>BP$15</v>
      </c>
      <c r="BQ1169" s="183" t="str">
        <f t="shared" si="1182"/>
        <v>BQ$15</v>
      </c>
      <c r="BR1169" s="183" t="str">
        <f t="shared" si="1182"/>
        <v>BR$15</v>
      </c>
      <c r="BS1169" s="183" t="str">
        <f t="shared" si="1182"/>
        <v>BS$15</v>
      </c>
      <c r="BT1169" s="183" t="str">
        <f t="shared" si="1182"/>
        <v>BT$15</v>
      </c>
      <c r="BU1169" s="183" t="str">
        <f t="shared" si="1182"/>
        <v>BU$15</v>
      </c>
      <c r="BV1169" s="183" t="str">
        <f t="shared" si="1182"/>
        <v>BV$15</v>
      </c>
      <c r="BW1169" s="183" t="str">
        <f t="shared" si="1182"/>
        <v>BW$15</v>
      </c>
      <c r="BX1169" s="183" t="str">
        <f t="shared" si="1182"/>
        <v>BX$15</v>
      </c>
      <c r="BY1169" s="183" t="str">
        <f t="shared" si="1182"/>
        <v>BY$15</v>
      </c>
      <c r="BZ1169" s="183" t="str">
        <f t="shared" si="1182"/>
        <v>BZ$15</v>
      </c>
      <c r="CA1169" s="183" t="str">
        <f t="shared" si="1182"/>
        <v>CA$15</v>
      </c>
      <c r="CB1169" s="183" t="str">
        <f t="shared" si="1182"/>
        <v>CB$15</v>
      </c>
      <c r="CC1169" s="183" t="str">
        <f t="shared" si="1182"/>
        <v>CC$15</v>
      </c>
      <c r="CD1169" s="183" t="str">
        <f t="shared" si="1182"/>
        <v>CD$15</v>
      </c>
      <c r="CE1169" s="183" t="str">
        <f t="shared" ref="CE1169:CL1169" si="1183">CE$19</f>
        <v>CE$15</v>
      </c>
      <c r="CF1169" s="183" t="str">
        <f t="shared" si="1183"/>
        <v>CF$15</v>
      </c>
      <c r="CG1169" s="183" t="str">
        <f t="shared" si="1183"/>
        <v>CG$15</v>
      </c>
      <c r="CH1169" s="183" t="str">
        <f t="shared" si="1183"/>
        <v>CH$15</v>
      </c>
      <c r="CI1169" s="183" t="str">
        <f t="shared" si="1183"/>
        <v>CI$15</v>
      </c>
      <c r="CJ1169" s="183" t="str">
        <f t="shared" si="1183"/>
        <v>CJ$15</v>
      </c>
      <c r="CK1169" s="183" t="str">
        <f t="shared" si="1183"/>
        <v>CK$15</v>
      </c>
      <c r="CL1169" s="183" t="str">
        <f t="shared" si="1183"/>
        <v>CL$15</v>
      </c>
    </row>
    <row r="1170" spans="2:90" x14ac:dyDescent="0.4">
      <c r="B1170" s="66" t="s">
        <v>749</v>
      </c>
      <c r="C1170" s="22"/>
      <c r="D1170" s="22" t="s">
        <v>766</v>
      </c>
      <c r="E1170" s="22" t="s">
        <v>766</v>
      </c>
      <c r="F1170" s="22" t="s">
        <v>765</v>
      </c>
      <c r="G1170" s="22" t="s">
        <v>81</v>
      </c>
      <c r="H1170" s="22"/>
      <c r="I1170" s="279"/>
      <c r="J1170" s="279"/>
      <c r="K1170" s="22"/>
      <c r="L1170" s="22"/>
      <c r="M1170" s="22"/>
      <c r="N1170" s="22"/>
      <c r="O1170" s="22"/>
      <c r="P1170" s="22"/>
      <c r="R1170" s="66"/>
      <c r="S1170" s="66"/>
      <c r="T1170" s="66"/>
      <c r="U1170" s="66"/>
      <c r="V1170" s="66"/>
      <c r="W1170" s="66"/>
      <c r="X1170" s="66"/>
      <c r="Y1170" s="66"/>
      <c r="Z1170" s="66"/>
      <c r="AA1170" s="66"/>
      <c r="AB1170" s="66"/>
      <c r="AC1170" s="66"/>
      <c r="AD1170" s="66"/>
      <c r="AE1170" s="66"/>
      <c r="AF1170" s="66"/>
      <c r="AG1170" s="66"/>
      <c r="AH1170" s="66"/>
      <c r="AI1170" s="66"/>
      <c r="AJ1170" s="66"/>
      <c r="AK1170" s="66"/>
      <c r="AL1170" s="66"/>
      <c r="AM1170" s="66"/>
      <c r="AN1170" s="66"/>
      <c r="AO1170" s="66"/>
      <c r="AP1170" s="66"/>
      <c r="AQ1170" s="66"/>
      <c r="AR1170" s="66"/>
      <c r="AS1170" s="66"/>
      <c r="AT1170" s="66"/>
      <c r="AU1170" s="66"/>
      <c r="AV1170" s="66"/>
      <c r="AW1170" s="66"/>
      <c r="AX1170" s="66"/>
      <c r="AY1170" s="66"/>
      <c r="AZ1170" s="66"/>
      <c r="BA1170" s="66"/>
      <c r="BB1170" s="66"/>
      <c r="BC1170" s="66"/>
      <c r="BD1170" s="66"/>
      <c r="BE1170" s="66"/>
      <c r="BF1170" s="66"/>
      <c r="BG1170" s="66"/>
      <c r="BH1170" s="66"/>
      <c r="BI1170" s="66"/>
      <c r="BJ1170" s="66"/>
      <c r="BK1170" s="66"/>
      <c r="BL1170" s="66"/>
      <c r="BM1170" s="66"/>
      <c r="BN1170" s="66"/>
      <c r="BO1170" s="66"/>
      <c r="BP1170" s="66"/>
      <c r="BQ1170" s="66"/>
      <c r="BR1170" s="66"/>
      <c r="BS1170" s="66"/>
      <c r="BT1170" s="66"/>
      <c r="BU1170" s="66"/>
      <c r="BV1170" s="66"/>
      <c r="BW1170" s="66"/>
      <c r="BX1170" s="66"/>
      <c r="BY1170" s="66"/>
      <c r="BZ1170" s="66"/>
      <c r="CA1170" s="66"/>
      <c r="CB1170" s="66"/>
      <c r="CC1170" s="66"/>
      <c r="CD1170" s="66"/>
      <c r="CE1170" s="66"/>
      <c r="CF1170" s="66"/>
      <c r="CG1170" s="66"/>
      <c r="CH1170" s="66"/>
      <c r="CI1170" s="66"/>
      <c r="CJ1170" s="66"/>
      <c r="CK1170" s="66"/>
      <c r="CL1170" s="66"/>
    </row>
    <row r="1171" spans="2:90" x14ac:dyDescent="0.4">
      <c r="B1171" s="93" t="str">
        <f>"% CAGR - "&amp;B1178</f>
        <v>% CAGR - (Primary label)</v>
      </c>
      <c r="C1171" s="31"/>
      <c r="D1171" s="31" t="s">
        <v>766</v>
      </c>
      <c r="E1171" s="31" t="s">
        <v>906</v>
      </c>
      <c r="F1171" s="31"/>
      <c r="G1171" s="31" t="s">
        <v>330</v>
      </c>
      <c r="H1171" s="31"/>
      <c r="I1171" s="73"/>
      <c r="J1171" s="73"/>
      <c r="K1171" s="58"/>
      <c r="L1171" s="58"/>
      <c r="M1171" s="58"/>
      <c r="N1171" s="58"/>
      <c r="O1171" s="58"/>
      <c r="P1171" s="58"/>
      <c r="R1171" s="33"/>
    </row>
    <row r="1172" spans="2:90" x14ac:dyDescent="0.4">
      <c r="B1172" s="120"/>
      <c r="C1172" s="31"/>
      <c r="D1172" s="31" t="s">
        <v>766</v>
      </c>
      <c r="E1172" s="31" t="s">
        <v>906</v>
      </c>
      <c r="F1172" s="31"/>
      <c r="G1172" s="31"/>
      <c r="H1172" s="31"/>
      <c r="I1172" s="73"/>
      <c r="J1172" s="73"/>
      <c r="K1172" s="58"/>
      <c r="L1172" s="58"/>
      <c r="M1172" s="58"/>
      <c r="N1172" s="58"/>
      <c r="O1172" s="58"/>
      <c r="P1172" s="58"/>
      <c r="R1172" s="33"/>
    </row>
    <row r="1173" spans="2:90" x14ac:dyDescent="0.4">
      <c r="B1173" s="93" t="s">
        <v>341</v>
      </c>
      <c r="C1173" s="31"/>
      <c r="D1173" s="31" t="s">
        <v>766</v>
      </c>
      <c r="E1173" s="31" t="s">
        <v>906</v>
      </c>
      <c r="F1173" s="31"/>
      <c r="G1173" s="31"/>
      <c r="H1173" s="31"/>
      <c r="I1173" s="73"/>
      <c r="J1173" s="73"/>
      <c r="K1173" s="58"/>
      <c r="L1173" s="58"/>
      <c r="M1173" s="58"/>
      <c r="N1173" s="58"/>
      <c r="O1173" s="58"/>
      <c r="P1173" s="58"/>
      <c r="R1173" s="33"/>
    </row>
    <row r="1174" spans="2:90" x14ac:dyDescent="0.4">
      <c r="B1174" s="139" t="str">
        <f>"# of "&amp;B1179&amp;"s originated"</f>
        <v># of units originated</v>
      </c>
      <c r="C1174" s="31"/>
      <c r="D1174" s="31" t="s">
        <v>766</v>
      </c>
      <c r="E1174" s="31" t="s">
        <v>906</v>
      </c>
      <c r="F1174" s="31"/>
      <c r="G1174" s="31"/>
      <c r="H1174" s="31"/>
      <c r="I1174" s="73"/>
      <c r="J1174" s="73"/>
      <c r="K1174" s="15" t="e">
        <f ca="1">SUMIF($3:$3,K$2,1174:1174)</f>
        <v>#REF!</v>
      </c>
      <c r="L1174" s="15" t="e">
        <f ca="1">SUMIF($3:$3,L$2,1174:1174)</f>
        <v>#REF!</v>
      </c>
      <c r="M1174" s="15" t="e">
        <f ca="1">SUMIF($3:$3,M$2,1174:1174)</f>
        <v>#REF!</v>
      </c>
      <c r="N1174" s="15" t="e">
        <f ca="1">SUMIF($3:$3,N$2,1174:1174)</f>
        <v>#REF!</v>
      </c>
      <c r="O1174" s="15" t="e">
        <f ca="1">SUMIF($3:$3,O$2,1174:1174)</f>
        <v>#REF!</v>
      </c>
      <c r="P1174" s="15" t="e">
        <f ca="1">SUMIF($3:$3,P$2,1174:1174)</f>
        <v>#REF!</v>
      </c>
      <c r="R1174" s="33"/>
      <c r="S1174" s="15" t="e" cm="1">
        <f t="array" aca="1" ref="S1174" ca="1">INDEX($K:$P,ROW(),MATCH(#REF!,$K$2:$P$2,0))*(1+INDIRECT(S1165))^(YEAR(S$1)-YEAR($S$1))/S$5</f>
        <v>#REF!</v>
      </c>
      <c r="T1174" s="15" t="e" cm="1">
        <f t="array" aca="1" ref="T1174" ca="1">INDEX($K:$P,ROW(),MATCH(#REF!,$K$2:$P$2,0))*(1+INDIRECT(T1165))^(YEAR(T$1)-YEAR($S$1))/T$5</f>
        <v>#REF!</v>
      </c>
      <c r="U1174" s="15" t="e" cm="1">
        <f t="array" aca="1" ref="U1174" ca="1">INDEX($K:$P,ROW(),MATCH(#REF!,$K$2:$P$2,0))*(1+INDIRECT(U1165))^(YEAR(U$1)-YEAR($S$1))/U$5</f>
        <v>#REF!</v>
      </c>
      <c r="V1174" s="15" t="e" cm="1">
        <f t="array" aca="1" ref="V1174" ca="1">INDEX($K:$P,ROW(),MATCH(#REF!,$K$2:$P$2,0))*(1+INDIRECT(V1165))^(YEAR(V$1)-YEAR($S$1))/V$5</f>
        <v>#REF!</v>
      </c>
      <c r="W1174" s="15" t="e" cm="1">
        <f t="array" aca="1" ref="W1174" ca="1">INDEX($K:$P,ROW(),MATCH(#REF!,$K$2:$P$2,0))*(1+INDIRECT(W1165))^(YEAR(W$1)-YEAR($S$1))/W$5</f>
        <v>#REF!</v>
      </c>
      <c r="X1174" s="15" t="e" cm="1">
        <f t="array" aca="1" ref="X1174" ca="1">INDEX($K:$P,ROW(),MATCH(#REF!,$K$2:$P$2,0))*(1+INDIRECT(X1165))^(YEAR(X$1)-YEAR($S$1))/X$5</f>
        <v>#REF!</v>
      </c>
      <c r="Y1174" s="15" t="e" cm="1">
        <f t="array" aca="1" ref="Y1174" ca="1">INDEX($K:$P,ROW(),MATCH(#REF!,$K$2:$P$2,0))*(1+INDIRECT(Y1165))^(YEAR(Y$1)-YEAR($S$1))/Y$5</f>
        <v>#REF!</v>
      </c>
      <c r="Z1174" s="15" t="e" cm="1">
        <f t="array" aca="1" ref="Z1174" ca="1">INDEX($K:$P,ROW(),MATCH(#REF!,$K$2:$P$2,0))*(1+INDIRECT(Z1165))^(YEAR(Z$1)-YEAR($S$1))/Z$5</f>
        <v>#REF!</v>
      </c>
      <c r="AA1174" s="15" t="e" cm="1">
        <f t="array" aca="1" ref="AA1174" ca="1">INDEX($K:$P,ROW(),MATCH(#REF!,$K$2:$P$2,0))*(1+INDIRECT(AA1165))^(YEAR(AA$1)-YEAR($S$1))/AA$5</f>
        <v>#REF!</v>
      </c>
      <c r="AB1174" s="15" t="e" cm="1">
        <f t="array" aca="1" ref="AB1174" ca="1">INDEX($K:$P,ROW(),MATCH(#REF!,$K$2:$P$2,0))*(1+INDIRECT(AB1165))^(YEAR(AB$1)-YEAR($S$1))/AB$5</f>
        <v>#REF!</v>
      </c>
      <c r="AC1174" s="15" t="e" cm="1">
        <f t="array" aca="1" ref="AC1174" ca="1">INDEX($K:$P,ROW(),MATCH(#REF!,$K$2:$P$2,0))*(1+INDIRECT(AC1165))^(YEAR(AC$1)-YEAR($S$1))/AC$5</f>
        <v>#REF!</v>
      </c>
      <c r="AD1174" s="15" t="e" cm="1">
        <f t="array" aca="1" ref="AD1174" ca="1">INDEX($K:$P,ROW(),MATCH(#REF!,$K$2:$P$2,0))*(1+INDIRECT(AD1165))^(YEAR(AD$1)-YEAR($S$1))/AD$5</f>
        <v>#REF!</v>
      </c>
      <c r="AE1174" s="15" t="e" cm="1">
        <f t="array" aca="1" ref="AE1174" ca="1">INDEX($K:$P,ROW(),MATCH(#REF!,$K$2:$P$2,0))*(1+INDIRECT(AE1165))^(YEAR(AE$1)-YEAR($S$1))/AE$5</f>
        <v>#REF!</v>
      </c>
      <c r="AF1174" s="15" t="e" cm="1">
        <f t="array" aca="1" ref="AF1174" ca="1">INDEX($K:$P,ROW(),MATCH(#REF!,$K$2:$P$2,0))*(1+INDIRECT(AF1165))^(YEAR(AF$1)-YEAR($S$1))/AF$5</f>
        <v>#REF!</v>
      </c>
      <c r="AG1174" s="15" t="e" cm="1">
        <f t="array" aca="1" ref="AG1174" ca="1">INDEX($K:$P,ROW(),MATCH(#REF!,$K$2:$P$2,0))*(1+INDIRECT(AG1165))^(YEAR(AG$1)-YEAR($S$1))/AG$5</f>
        <v>#REF!</v>
      </c>
      <c r="AH1174" s="15" t="e" cm="1">
        <f t="array" aca="1" ref="AH1174" ca="1">INDEX($K:$P,ROW(),MATCH(#REF!,$K$2:$P$2,0))*(1+INDIRECT(AH1165))^(YEAR(AH$1)-YEAR($S$1))/AH$5</f>
        <v>#REF!</v>
      </c>
      <c r="AI1174" s="15" t="e" cm="1">
        <f t="array" aca="1" ref="AI1174" ca="1">INDEX($K:$P,ROW(),MATCH(#REF!,$K$2:$P$2,0))*(1+INDIRECT(AI1165))^(YEAR(AI$1)-YEAR($S$1))/AI$5</f>
        <v>#REF!</v>
      </c>
      <c r="AJ1174" s="15" t="e" cm="1">
        <f t="array" aca="1" ref="AJ1174" ca="1">INDEX($K:$P,ROW(),MATCH(#REF!,$K$2:$P$2,0))*(1+INDIRECT(AJ1165))^(YEAR(AJ$1)-YEAR($S$1))/AJ$5</f>
        <v>#REF!</v>
      </c>
      <c r="AK1174" s="15" t="e" cm="1">
        <f t="array" aca="1" ref="AK1174" ca="1">INDEX($K:$P,ROW(),MATCH(#REF!,$K$2:$P$2,0))*(1+INDIRECT(AK1165))^(YEAR(AK$1)-YEAR($S$1))/AK$5</f>
        <v>#REF!</v>
      </c>
      <c r="AL1174" s="15" t="e" cm="1">
        <f t="array" aca="1" ref="AL1174" ca="1">INDEX($K:$P,ROW(),MATCH(#REF!,$K$2:$P$2,0))*(1+INDIRECT(AL1165))^(YEAR(AL$1)-YEAR($S$1))/AL$5</f>
        <v>#REF!</v>
      </c>
      <c r="AM1174" s="15" t="e" cm="1">
        <f t="array" aca="1" ref="AM1174" ca="1">INDEX($K:$P,ROW(),MATCH(#REF!,$K$2:$P$2,0))*(1+INDIRECT(AM1165))^(YEAR(AM$1)-YEAR($S$1))/AM$5</f>
        <v>#REF!</v>
      </c>
      <c r="AN1174" s="15" t="e" cm="1">
        <f t="array" aca="1" ref="AN1174" ca="1">INDEX($K:$P,ROW(),MATCH(#REF!,$K$2:$P$2,0))*(1+INDIRECT(AN1165))^(YEAR(AN$1)-YEAR($S$1))/AN$5</f>
        <v>#REF!</v>
      </c>
      <c r="AO1174" s="15" t="e" cm="1">
        <f t="array" aca="1" ref="AO1174" ca="1">INDEX($K:$P,ROW(),MATCH(#REF!,$K$2:$P$2,0))*(1+INDIRECT(AO1165))^(YEAR(AO$1)-YEAR($S$1))/AO$5</f>
        <v>#REF!</v>
      </c>
      <c r="AP1174" s="15" t="e" cm="1">
        <f t="array" aca="1" ref="AP1174" ca="1">INDEX($K:$P,ROW(),MATCH(#REF!,$K$2:$P$2,0))*(1+INDIRECT(AP1165))^(YEAR(AP$1)-YEAR($S$1))/AP$5</f>
        <v>#REF!</v>
      </c>
      <c r="AQ1174" s="15" t="e" cm="1">
        <f t="array" aca="1" ref="AQ1174" ca="1">INDEX($K:$P,ROW(),MATCH(#REF!,$K$2:$P$2,0))*(1+INDIRECT(AQ1165))^(YEAR(AQ$1)-YEAR($S$1))/AQ$5</f>
        <v>#REF!</v>
      </c>
      <c r="AR1174" s="15" t="e" cm="1">
        <f t="array" aca="1" ref="AR1174" ca="1">INDEX($K:$P,ROW(),MATCH(#REF!,$K$2:$P$2,0))*(1+INDIRECT(AR1165))^(YEAR(AR$1)-YEAR($S$1))/AR$5</f>
        <v>#REF!</v>
      </c>
      <c r="AS1174" s="15" t="e" cm="1">
        <f t="array" aca="1" ref="AS1174" ca="1">INDEX($K:$P,ROW(),MATCH(#REF!,$K$2:$P$2,0))*(1+INDIRECT(AS1165))^(YEAR(AS$1)-YEAR($S$1))/AS$5</f>
        <v>#REF!</v>
      </c>
      <c r="AT1174" s="15" t="e" cm="1">
        <f t="array" aca="1" ref="AT1174" ca="1">INDEX($K:$P,ROW(),MATCH(#REF!,$K$2:$P$2,0))*(1+INDIRECT(AT1165))^(YEAR(AT$1)-YEAR($S$1))/AT$5</f>
        <v>#REF!</v>
      </c>
      <c r="AU1174" s="15" t="e" cm="1">
        <f t="array" aca="1" ref="AU1174" ca="1">INDEX($K:$P,ROW(),MATCH(#REF!,$K$2:$P$2,0))*(1+INDIRECT(AU1165))^(YEAR(AU$1)-YEAR($S$1))/AU$5</f>
        <v>#REF!</v>
      </c>
      <c r="AV1174" s="15" t="e" cm="1">
        <f t="array" aca="1" ref="AV1174" ca="1">INDEX($K:$P,ROW(),MATCH(#REF!,$K$2:$P$2,0))*(1+INDIRECT(AV1165))^(YEAR(AV$1)-YEAR($S$1))/AV$5</f>
        <v>#REF!</v>
      </c>
      <c r="AW1174" s="15" t="e" cm="1">
        <f t="array" aca="1" ref="AW1174" ca="1">INDEX($K:$P,ROW(),MATCH(#REF!,$K$2:$P$2,0))*(1+INDIRECT(AW1165))^(YEAR(AW$1)-YEAR($S$1))/AW$5</f>
        <v>#REF!</v>
      </c>
      <c r="AX1174" s="15" t="e" cm="1">
        <f t="array" aca="1" ref="AX1174" ca="1">INDEX($K:$P,ROW(),MATCH(#REF!,$K$2:$P$2,0))*(1+INDIRECT(AX1165))^(YEAR(AX$1)-YEAR($S$1))/AX$5</f>
        <v>#REF!</v>
      </c>
      <c r="AY1174" s="15" t="e" cm="1">
        <f t="array" aca="1" ref="AY1174" ca="1">INDEX($K:$P,ROW(),MATCH(#REF!,$K$2:$P$2,0))*(1+INDIRECT(AY1165))^(YEAR(AY$1)-YEAR($S$1))/AY$5</f>
        <v>#REF!</v>
      </c>
      <c r="AZ1174" s="15" t="e" cm="1">
        <f t="array" aca="1" ref="AZ1174" ca="1">INDEX($K:$P,ROW(),MATCH(#REF!,$K$2:$P$2,0))*(1+INDIRECT(AZ1165))^(YEAR(AZ$1)-YEAR($S$1))/AZ$5</f>
        <v>#REF!</v>
      </c>
      <c r="BA1174" s="15" t="e" cm="1">
        <f t="array" aca="1" ref="BA1174" ca="1">INDEX($K:$P,ROW(),MATCH(#REF!,$K$2:$P$2,0))*(1+INDIRECT(BA1165))^(YEAR(BA$1)-YEAR($S$1))/BA$5</f>
        <v>#REF!</v>
      </c>
      <c r="BB1174" s="15" t="e" cm="1">
        <f t="array" aca="1" ref="BB1174" ca="1">INDEX($K:$P,ROW(),MATCH(#REF!,$K$2:$P$2,0))*(1+INDIRECT(BB1165))^(YEAR(BB$1)-YEAR($S$1))/BB$5</f>
        <v>#REF!</v>
      </c>
      <c r="BC1174" s="15" t="e" cm="1">
        <f t="array" aca="1" ref="BC1174" ca="1">INDEX($K:$P,ROW(),MATCH(#REF!,$K$2:$P$2,0))*(1+INDIRECT(BC1165))^(YEAR(BC$1)-YEAR($S$1))/BC$5</f>
        <v>#REF!</v>
      </c>
      <c r="BD1174" s="15" t="e" cm="1">
        <f t="array" aca="1" ref="BD1174" ca="1">INDEX($K:$P,ROW(),MATCH(#REF!,$K$2:$P$2,0))*(1+INDIRECT(BD1165))^(YEAR(BD$1)-YEAR($S$1))/BD$5</f>
        <v>#REF!</v>
      </c>
      <c r="BE1174" s="15" t="e" cm="1">
        <f t="array" aca="1" ref="BE1174" ca="1">INDEX($K:$P,ROW(),MATCH(#REF!,$K$2:$P$2,0))*(1+INDIRECT(BE1165))^(YEAR(BE$1)-YEAR($S$1))/BE$5</f>
        <v>#REF!</v>
      </c>
      <c r="BF1174" s="15" t="e" cm="1">
        <f t="array" aca="1" ref="BF1174" ca="1">INDEX($K:$P,ROW(),MATCH(#REF!,$K$2:$P$2,0))*(1+INDIRECT(BF1165))^(YEAR(BF$1)-YEAR($S$1))/BF$5</f>
        <v>#REF!</v>
      </c>
      <c r="BG1174" s="15" t="e" cm="1">
        <f t="array" aca="1" ref="BG1174" ca="1">INDEX($K:$P,ROW(),MATCH(#REF!,$K$2:$P$2,0))*(1+INDIRECT(BG1165))^(YEAR(BG$1)-YEAR($S$1))/BG$5</f>
        <v>#REF!</v>
      </c>
      <c r="BH1174" s="15" t="e" cm="1">
        <f t="array" aca="1" ref="BH1174" ca="1">INDEX($K:$P,ROW(),MATCH(#REF!,$K$2:$P$2,0))*(1+INDIRECT(BH1165))^(YEAR(BH$1)-YEAR($S$1))/BH$5</f>
        <v>#REF!</v>
      </c>
      <c r="BI1174" s="15" t="e" cm="1">
        <f t="array" aca="1" ref="BI1174" ca="1">INDEX($K:$P,ROW(),MATCH(#REF!,$K$2:$P$2,0))*(1+INDIRECT(BI1165))^(YEAR(BI$1)-YEAR($S$1))/BI$5</f>
        <v>#REF!</v>
      </c>
      <c r="BJ1174" s="15" t="e" cm="1">
        <f t="array" aca="1" ref="BJ1174" ca="1">INDEX($K:$P,ROW(),MATCH(#REF!,$K$2:$P$2,0))*(1+INDIRECT(BJ1165))^(YEAR(BJ$1)-YEAR($S$1))/BJ$5</f>
        <v>#REF!</v>
      </c>
      <c r="BK1174" s="15" t="e" cm="1">
        <f t="array" aca="1" ref="BK1174" ca="1">INDEX($K:$P,ROW(),MATCH(#REF!,$K$2:$P$2,0))*(1+INDIRECT(BK1165))^(YEAR(BK$1)-YEAR($S$1))/BK$5</f>
        <v>#REF!</v>
      </c>
      <c r="BL1174" s="15" t="e" cm="1">
        <f t="array" aca="1" ref="BL1174" ca="1">INDEX($K:$P,ROW(),MATCH(#REF!,$K$2:$P$2,0))*(1+INDIRECT(BL1165))^(YEAR(BL$1)-YEAR($S$1))/BL$5</f>
        <v>#REF!</v>
      </c>
      <c r="BM1174" s="15" t="e" cm="1">
        <f t="array" aca="1" ref="BM1174" ca="1">INDEX($K:$P,ROW(),MATCH(#REF!,$K$2:$P$2,0))*(1+INDIRECT(BM1165))^(YEAR(BM$1)-YEAR($S$1))/BM$5</f>
        <v>#REF!</v>
      </c>
      <c r="BN1174" s="15" t="e" cm="1">
        <f t="array" aca="1" ref="BN1174" ca="1">INDEX($K:$P,ROW(),MATCH(#REF!,$K$2:$P$2,0))*(1+INDIRECT(BN1165))^(YEAR(BN$1)-YEAR($S$1))/BN$5</f>
        <v>#REF!</v>
      </c>
      <c r="BO1174" s="15" t="e" cm="1">
        <f t="array" aca="1" ref="BO1174" ca="1">INDEX($K:$P,ROW(),MATCH(#REF!,$K$2:$P$2,0))*(1+INDIRECT(BO1165))^(YEAR(BO$1)-YEAR($S$1))/BO$5</f>
        <v>#REF!</v>
      </c>
      <c r="BP1174" s="15" t="e" cm="1">
        <f t="array" aca="1" ref="BP1174" ca="1">INDEX($K:$P,ROW(),MATCH(#REF!,$K$2:$P$2,0))*(1+INDIRECT(BP1165))^(YEAR(BP$1)-YEAR($S$1))/BP$5</f>
        <v>#REF!</v>
      </c>
      <c r="BQ1174" s="15" t="e" cm="1">
        <f t="array" aca="1" ref="BQ1174" ca="1">INDEX($K:$P,ROW(),MATCH(#REF!,$K$2:$P$2,0))*(1+INDIRECT(BQ1165))^(YEAR(BQ$1)-YEAR($S$1))/BQ$5</f>
        <v>#REF!</v>
      </c>
      <c r="BR1174" s="15" t="e" cm="1">
        <f t="array" aca="1" ref="BR1174" ca="1">INDEX($K:$P,ROW(),MATCH(#REF!,$K$2:$P$2,0))*(1+INDIRECT(BR1165))^(YEAR(BR$1)-YEAR($S$1))/BR$5</f>
        <v>#REF!</v>
      </c>
      <c r="BS1174" s="15" t="e" cm="1">
        <f t="array" aca="1" ref="BS1174" ca="1">INDEX($K:$P,ROW(),MATCH(#REF!,$K$2:$P$2,0))*(1+INDIRECT(BS1165))^(YEAR(BS$1)-YEAR($S$1))/BS$5</f>
        <v>#REF!</v>
      </c>
      <c r="BT1174" s="15" t="e" cm="1">
        <f t="array" aca="1" ref="BT1174" ca="1">INDEX($K:$P,ROW(),MATCH(#REF!,$K$2:$P$2,0))*(1+INDIRECT(BT1165))^(YEAR(BT$1)-YEAR($S$1))/BT$5</f>
        <v>#REF!</v>
      </c>
      <c r="BU1174" s="15" t="e" cm="1">
        <f t="array" aca="1" ref="BU1174" ca="1">INDEX($K:$P,ROW(),MATCH(#REF!,$K$2:$P$2,0))*(1+INDIRECT(BU1165))^(YEAR(BU$1)-YEAR($S$1))/BU$5</f>
        <v>#REF!</v>
      </c>
      <c r="BV1174" s="15" t="e" cm="1">
        <f t="array" aca="1" ref="BV1174" ca="1">INDEX($K:$P,ROW(),MATCH(#REF!,$K$2:$P$2,0))*(1+INDIRECT(BV1165))^(YEAR(BV$1)-YEAR($S$1))/BV$5</f>
        <v>#REF!</v>
      </c>
      <c r="BW1174" s="15" t="e" cm="1">
        <f t="array" aca="1" ref="BW1174" ca="1">INDEX($K:$P,ROW(),MATCH(#REF!,$K$2:$P$2,0))*(1+INDIRECT(BW1165))^(YEAR(BW$1)-YEAR($S$1))/BW$5</f>
        <v>#REF!</v>
      </c>
      <c r="BX1174" s="15" t="e" cm="1">
        <f t="array" aca="1" ref="BX1174" ca="1">INDEX($K:$P,ROW(),MATCH(#REF!,$K$2:$P$2,0))*(1+INDIRECT(BX1165))^(YEAR(BX$1)-YEAR($S$1))/BX$5</f>
        <v>#REF!</v>
      </c>
      <c r="BY1174" s="15" t="e" cm="1">
        <f t="array" aca="1" ref="BY1174" ca="1">INDEX($K:$P,ROW(),MATCH(#REF!,$K$2:$P$2,0))*(1+INDIRECT(BY1165))^(YEAR(BY$1)-YEAR($S$1))/BY$5</f>
        <v>#REF!</v>
      </c>
      <c r="BZ1174" s="15" t="e" cm="1">
        <f t="array" aca="1" ref="BZ1174" ca="1">INDEX($K:$P,ROW(),MATCH(#REF!,$K$2:$P$2,0))*(1+INDIRECT(BZ1165))^(YEAR(BZ$1)-YEAR($S$1))/BZ$5</f>
        <v>#REF!</v>
      </c>
      <c r="CA1174" s="15" t="e" cm="1">
        <f t="array" aca="1" ref="CA1174" ca="1">INDEX($K:$P,ROW(),MATCH(#REF!,$K$2:$P$2,0))*(1+INDIRECT(CA1165))^(YEAR(CA$1)-YEAR($S$1))/CA$5</f>
        <v>#REF!</v>
      </c>
      <c r="CB1174" s="15" t="e" cm="1">
        <f t="array" aca="1" ref="CB1174" ca="1">INDEX($K:$P,ROW(),MATCH(#REF!,$K$2:$P$2,0))*(1+INDIRECT(CB1165))^(YEAR(CB$1)-YEAR($S$1))/CB$5</f>
        <v>#REF!</v>
      </c>
      <c r="CC1174" s="15" t="e" cm="1">
        <f t="array" aca="1" ref="CC1174" ca="1">INDEX($K:$P,ROW(),MATCH(#REF!,$K$2:$P$2,0))*(1+INDIRECT(CC1165))^(YEAR(CC$1)-YEAR($S$1))/CC$5</f>
        <v>#REF!</v>
      </c>
      <c r="CD1174" s="15" t="e" cm="1">
        <f t="array" aca="1" ref="CD1174" ca="1">INDEX($K:$P,ROW(),MATCH(#REF!,$K$2:$P$2,0))*(1+INDIRECT(CD1165))^(YEAR(CD$1)-YEAR($S$1))/CD$5</f>
        <v>#REF!</v>
      </c>
      <c r="CE1174" s="15" t="e" cm="1">
        <f t="array" aca="1" ref="CE1174" ca="1">INDEX($K:$P,ROW(),MATCH(#REF!,$K$2:$P$2,0))*(1+INDIRECT(CE1165))^(YEAR(CE$1)-YEAR($S$1))/CE$5</f>
        <v>#REF!</v>
      </c>
      <c r="CF1174" s="15" t="e" cm="1">
        <f t="array" aca="1" ref="CF1174" ca="1">INDEX($K:$P,ROW(),MATCH(#REF!,$K$2:$P$2,0))*(1+INDIRECT(CF1165))^(YEAR(CF$1)-YEAR($S$1))/CF$5</f>
        <v>#REF!</v>
      </c>
      <c r="CG1174" s="15" t="e" cm="1">
        <f t="array" aca="1" ref="CG1174" ca="1">INDEX($K:$P,ROW(),MATCH(#REF!,$K$2:$P$2,0))*(1+INDIRECT(CG1165))^(YEAR(CG$1)-YEAR($S$1))/CG$5</f>
        <v>#REF!</v>
      </c>
      <c r="CH1174" s="15" t="e" cm="1">
        <f t="array" aca="1" ref="CH1174" ca="1">INDEX($K:$P,ROW(),MATCH(#REF!,$K$2:$P$2,0))*(1+INDIRECT(CH1165))^(YEAR(CH$1)-YEAR($S$1))/CH$5</f>
        <v>#REF!</v>
      </c>
      <c r="CI1174" s="15" t="e" cm="1">
        <f t="array" aca="1" ref="CI1174" ca="1">INDEX($K:$P,ROW(),MATCH(#REF!,$K$2:$P$2,0))*(1+INDIRECT(CI1165))^(YEAR(CI$1)-YEAR($S$1))/CI$5</f>
        <v>#REF!</v>
      </c>
      <c r="CJ1174" s="15" t="e" cm="1">
        <f t="array" aca="1" ref="CJ1174" ca="1">INDEX($K:$P,ROW(),MATCH(#REF!,$K$2:$P$2,0))*(1+INDIRECT(CJ1165))^(YEAR(CJ$1)-YEAR($S$1))/CJ$5</f>
        <v>#REF!</v>
      </c>
      <c r="CK1174" s="15" t="e" cm="1">
        <f t="array" aca="1" ref="CK1174" ca="1">INDEX($K:$P,ROW(),MATCH(#REF!,$K$2:$P$2,0))*(1+INDIRECT(CK1165))^(YEAR(CK$1)-YEAR($S$1))/CK$5</f>
        <v>#REF!</v>
      </c>
      <c r="CL1174" s="15" t="e" cm="1">
        <f t="array" aca="1" ref="CL1174" ca="1">INDEX($K:$P,ROW(),MATCH(#REF!,$K$2:$P$2,0))*(1+INDIRECT(CL1165))^(YEAR(CL$1)-YEAR($S$1))/CL$5</f>
        <v>#REF!</v>
      </c>
    </row>
    <row r="1175" spans="2:90" x14ac:dyDescent="0.4">
      <c r="B1175" s="139" t="str">
        <f>"Price/"&amp;B1179</f>
        <v>Price/unit</v>
      </c>
      <c r="C1175" s="31"/>
      <c r="D1175" s="31" t="s">
        <v>766</v>
      </c>
      <c r="E1175" s="31" t="s">
        <v>906</v>
      </c>
      <c r="F1175" s="31"/>
      <c r="G1175" s="31"/>
      <c r="H1175" s="31"/>
      <c r="I1175" s="73"/>
      <c r="J1175" s="73"/>
      <c r="K1175" s="133">
        <v>20</v>
      </c>
      <c r="L1175" s="133">
        <v>20</v>
      </c>
      <c r="M1175" s="133">
        <v>20</v>
      </c>
      <c r="N1175" s="133">
        <v>20</v>
      </c>
      <c r="O1175" s="133">
        <v>20</v>
      </c>
      <c r="P1175" s="133">
        <v>20</v>
      </c>
      <c r="R1175" s="33"/>
      <c r="S1175" s="134" cm="1">
        <f t="array" ref="S1175">INDEX($K:$P,ROW(),MATCH(S$3,$K$2:$P$2,0))</f>
        <v>20</v>
      </c>
      <c r="T1175" s="134" cm="1">
        <f t="array" ref="T1175">INDEX($K:$P,ROW(),MATCH(T$3,$K$2:$P$2,0))</f>
        <v>20</v>
      </c>
      <c r="U1175" s="134" cm="1">
        <f t="array" ref="U1175">INDEX($K:$P,ROW(),MATCH(U$3,$K$2:$P$2,0))</f>
        <v>20</v>
      </c>
      <c r="V1175" s="134" cm="1">
        <f t="array" ref="V1175">INDEX($K:$P,ROW(),MATCH(V$3,$K$2:$P$2,0))</f>
        <v>20</v>
      </c>
      <c r="W1175" s="134" cm="1">
        <f t="array" ref="W1175">INDEX($K:$P,ROW(),MATCH(W$3,$K$2:$P$2,0))</f>
        <v>20</v>
      </c>
      <c r="X1175" s="134" cm="1">
        <f t="array" ref="X1175">INDEX($K:$P,ROW(),MATCH(X$3,$K$2:$P$2,0))</f>
        <v>20</v>
      </c>
      <c r="Y1175" s="134" cm="1">
        <f t="array" ref="Y1175">INDEX($K:$P,ROW(),MATCH(Y$3,$K$2:$P$2,0))</f>
        <v>20</v>
      </c>
      <c r="Z1175" s="134" cm="1">
        <f t="array" ref="Z1175">INDEX($K:$P,ROW(),MATCH(Z$3,$K$2:$P$2,0))</f>
        <v>20</v>
      </c>
      <c r="AA1175" s="134" cm="1">
        <f t="array" ref="AA1175">INDEX($K:$P,ROW(),MATCH(AA$3,$K$2:$P$2,0))</f>
        <v>20</v>
      </c>
      <c r="AB1175" s="134" cm="1">
        <f t="array" ref="AB1175">INDEX($K:$P,ROW(),MATCH(AB$3,$K$2:$P$2,0))</f>
        <v>20</v>
      </c>
      <c r="AC1175" s="134" cm="1">
        <f t="array" ref="AC1175">INDEX($K:$P,ROW(),MATCH(AC$3,$K$2:$P$2,0))</f>
        <v>20</v>
      </c>
      <c r="AD1175" s="134" cm="1">
        <f t="array" ref="AD1175">INDEX($K:$P,ROW(),MATCH(AD$3,$K$2:$P$2,0))</f>
        <v>20</v>
      </c>
      <c r="AE1175" s="134" cm="1">
        <f t="array" ref="AE1175">INDEX($K:$P,ROW(),MATCH(AE$3,$K$2:$P$2,0))</f>
        <v>20</v>
      </c>
      <c r="AF1175" s="134" cm="1">
        <f t="array" ref="AF1175">INDEX($K:$P,ROW(),MATCH(AF$3,$K$2:$P$2,0))</f>
        <v>20</v>
      </c>
      <c r="AG1175" s="134" cm="1">
        <f t="array" ref="AG1175">INDEX($K:$P,ROW(),MATCH(AG$3,$K$2:$P$2,0))</f>
        <v>20</v>
      </c>
      <c r="AH1175" s="134" cm="1">
        <f t="array" ref="AH1175">INDEX($K:$P,ROW(),MATCH(AH$3,$K$2:$P$2,0))</f>
        <v>20</v>
      </c>
      <c r="AI1175" s="134" cm="1">
        <f t="array" ref="AI1175">INDEX($K:$P,ROW(),MATCH(AI$3,$K$2:$P$2,0))</f>
        <v>20</v>
      </c>
      <c r="AJ1175" s="134" cm="1">
        <f t="array" ref="AJ1175">INDEX($K:$P,ROW(),MATCH(AJ$3,$K$2:$P$2,0))</f>
        <v>20</v>
      </c>
      <c r="AK1175" s="134" cm="1">
        <f t="array" ref="AK1175">INDEX($K:$P,ROW(),MATCH(AK$3,$K$2:$P$2,0))</f>
        <v>20</v>
      </c>
      <c r="AL1175" s="134" cm="1">
        <f t="array" ref="AL1175">INDEX($K:$P,ROW(),MATCH(AL$3,$K$2:$P$2,0))</f>
        <v>20</v>
      </c>
      <c r="AM1175" s="134" cm="1">
        <f t="array" ref="AM1175">INDEX($K:$P,ROW(),MATCH(AM$3,$K$2:$P$2,0))</f>
        <v>20</v>
      </c>
      <c r="AN1175" s="134" cm="1">
        <f t="array" ref="AN1175">INDEX($K:$P,ROW(),MATCH(AN$3,$K$2:$P$2,0))</f>
        <v>20</v>
      </c>
      <c r="AO1175" s="134" cm="1">
        <f t="array" ref="AO1175">INDEX($K:$P,ROW(),MATCH(AO$3,$K$2:$P$2,0))</f>
        <v>20</v>
      </c>
      <c r="AP1175" s="134" cm="1">
        <f t="array" ref="AP1175">INDEX($K:$P,ROW(),MATCH(AP$3,$K$2:$P$2,0))</f>
        <v>20</v>
      </c>
      <c r="AQ1175" s="134" cm="1">
        <f t="array" ref="AQ1175">INDEX($K:$P,ROW(),MATCH(AQ$3,$K$2:$P$2,0))</f>
        <v>20</v>
      </c>
      <c r="AR1175" s="134" cm="1">
        <f t="array" ref="AR1175">INDEX($K:$P,ROW(),MATCH(AR$3,$K$2:$P$2,0))</f>
        <v>20</v>
      </c>
      <c r="AS1175" s="134" cm="1">
        <f t="array" ref="AS1175">INDEX($K:$P,ROW(),MATCH(AS$3,$K$2:$P$2,0))</f>
        <v>20</v>
      </c>
      <c r="AT1175" s="134" cm="1">
        <f t="array" ref="AT1175">INDEX($K:$P,ROW(),MATCH(AT$3,$K$2:$P$2,0))</f>
        <v>20</v>
      </c>
      <c r="AU1175" s="134" cm="1">
        <f t="array" ref="AU1175">INDEX($K:$P,ROW(),MATCH(AU$3,$K$2:$P$2,0))</f>
        <v>20</v>
      </c>
      <c r="AV1175" s="134" cm="1">
        <f t="array" ref="AV1175">INDEX($K:$P,ROW(),MATCH(AV$3,$K$2:$P$2,0))</f>
        <v>20</v>
      </c>
      <c r="AW1175" s="134" cm="1">
        <f t="array" ref="AW1175">INDEX($K:$P,ROW(),MATCH(AW$3,$K$2:$P$2,0))</f>
        <v>20</v>
      </c>
      <c r="AX1175" s="134" cm="1">
        <f t="array" ref="AX1175">INDEX($K:$P,ROW(),MATCH(AX$3,$K$2:$P$2,0))</f>
        <v>20</v>
      </c>
      <c r="AY1175" s="134" cm="1">
        <f t="array" ref="AY1175">INDEX($K:$P,ROW(),MATCH(AY$3,$K$2:$P$2,0))</f>
        <v>20</v>
      </c>
      <c r="AZ1175" s="134" cm="1">
        <f t="array" ref="AZ1175">INDEX($K:$P,ROW(),MATCH(AZ$3,$K$2:$P$2,0))</f>
        <v>20</v>
      </c>
      <c r="BA1175" s="134" cm="1">
        <f t="array" ref="BA1175">INDEX($K:$P,ROW(),MATCH(BA$3,$K$2:$P$2,0))</f>
        <v>20</v>
      </c>
      <c r="BB1175" s="134" cm="1">
        <f t="array" ref="BB1175">INDEX($K:$P,ROW(),MATCH(BB$3,$K$2:$P$2,0))</f>
        <v>20</v>
      </c>
      <c r="BC1175" s="134" cm="1">
        <f t="array" ref="BC1175">INDEX($K:$P,ROW(),MATCH(BC$3,$K$2:$P$2,0))</f>
        <v>20</v>
      </c>
      <c r="BD1175" s="134" cm="1">
        <f t="array" ref="BD1175">INDEX($K:$P,ROW(),MATCH(BD$3,$K$2:$P$2,0))</f>
        <v>20</v>
      </c>
      <c r="BE1175" s="134" cm="1">
        <f t="array" ref="BE1175">INDEX($K:$P,ROW(),MATCH(BE$3,$K$2:$P$2,0))</f>
        <v>20</v>
      </c>
      <c r="BF1175" s="134" cm="1">
        <f t="array" ref="BF1175">INDEX($K:$P,ROW(),MATCH(BF$3,$K$2:$P$2,0))</f>
        <v>20</v>
      </c>
      <c r="BG1175" s="134" cm="1">
        <f t="array" ref="BG1175">INDEX($K:$P,ROW(),MATCH(BG$3,$K$2:$P$2,0))</f>
        <v>20</v>
      </c>
      <c r="BH1175" s="134" cm="1">
        <f t="array" ref="BH1175">INDEX($K:$P,ROW(),MATCH(BH$3,$K$2:$P$2,0))</f>
        <v>20</v>
      </c>
      <c r="BI1175" s="134" cm="1">
        <f t="array" ref="BI1175">INDEX($K:$P,ROW(),MATCH(BI$3,$K$2:$P$2,0))</f>
        <v>20</v>
      </c>
      <c r="BJ1175" s="134" cm="1">
        <f t="array" ref="BJ1175">INDEX($K:$P,ROW(),MATCH(BJ$3,$K$2:$P$2,0))</f>
        <v>20</v>
      </c>
      <c r="BK1175" s="134" cm="1">
        <f t="array" ref="BK1175">INDEX($K:$P,ROW(),MATCH(BK$3,$K$2:$P$2,0))</f>
        <v>20</v>
      </c>
      <c r="BL1175" s="134" cm="1">
        <f t="array" ref="BL1175">INDEX($K:$P,ROW(),MATCH(BL$3,$K$2:$P$2,0))</f>
        <v>20</v>
      </c>
      <c r="BM1175" s="134" cm="1">
        <f t="array" ref="BM1175">INDEX($K:$P,ROW(),MATCH(BM$3,$K$2:$P$2,0))</f>
        <v>20</v>
      </c>
      <c r="BN1175" s="134" cm="1">
        <f t="array" ref="BN1175">INDEX($K:$P,ROW(),MATCH(BN$3,$K$2:$P$2,0))</f>
        <v>20</v>
      </c>
      <c r="BO1175" s="134" cm="1">
        <f t="array" ref="BO1175">INDEX($K:$P,ROW(),MATCH(BO$3,$K$2:$P$2,0))</f>
        <v>20</v>
      </c>
      <c r="BP1175" s="134" cm="1">
        <f t="array" ref="BP1175">INDEX($K:$P,ROW(),MATCH(BP$3,$K$2:$P$2,0))</f>
        <v>20</v>
      </c>
      <c r="BQ1175" s="134" cm="1">
        <f t="array" ref="BQ1175">INDEX($K:$P,ROW(),MATCH(BQ$3,$K$2:$P$2,0))</f>
        <v>20</v>
      </c>
      <c r="BR1175" s="134" cm="1">
        <f t="array" ref="BR1175">INDEX($K:$P,ROW(),MATCH(BR$3,$K$2:$P$2,0))</f>
        <v>20</v>
      </c>
      <c r="BS1175" s="134" cm="1">
        <f t="array" ref="BS1175">INDEX($K:$P,ROW(),MATCH(BS$3,$K$2:$P$2,0))</f>
        <v>20</v>
      </c>
      <c r="BT1175" s="134" cm="1">
        <f t="array" ref="BT1175">INDEX($K:$P,ROW(),MATCH(BT$3,$K$2:$P$2,0))</f>
        <v>20</v>
      </c>
      <c r="BU1175" s="134" cm="1">
        <f t="array" ref="BU1175">INDEX($K:$P,ROW(),MATCH(BU$3,$K$2:$P$2,0))</f>
        <v>20</v>
      </c>
      <c r="BV1175" s="134" cm="1">
        <f t="array" ref="BV1175">INDEX($K:$P,ROW(),MATCH(BV$3,$K$2:$P$2,0))</f>
        <v>20</v>
      </c>
      <c r="BW1175" s="134" cm="1">
        <f t="array" ref="BW1175">INDEX($K:$P,ROW(),MATCH(BW$3,$K$2:$P$2,0))</f>
        <v>20</v>
      </c>
      <c r="BX1175" s="134" cm="1">
        <f t="array" ref="BX1175">INDEX($K:$P,ROW(),MATCH(BX$3,$K$2:$P$2,0))</f>
        <v>20</v>
      </c>
      <c r="BY1175" s="134" cm="1">
        <f t="array" ref="BY1175">INDEX($K:$P,ROW(),MATCH(BY$3,$K$2:$P$2,0))</f>
        <v>20</v>
      </c>
      <c r="BZ1175" s="134" cm="1">
        <f t="array" ref="BZ1175">INDEX($K:$P,ROW(),MATCH(BZ$3,$K$2:$P$2,0))</f>
        <v>20</v>
      </c>
      <c r="CA1175" s="134" cm="1">
        <f t="array" ref="CA1175">INDEX($K:$P,ROW(),MATCH(CA$3,$K$2:$P$2,0))</f>
        <v>20</v>
      </c>
      <c r="CB1175" s="134" cm="1">
        <f t="array" ref="CB1175">INDEX($K:$P,ROW(),MATCH(CB$3,$K$2:$P$2,0))</f>
        <v>20</v>
      </c>
      <c r="CC1175" s="134" cm="1">
        <f t="array" ref="CC1175">INDEX($K:$P,ROW(),MATCH(CC$3,$K$2:$P$2,0))</f>
        <v>20</v>
      </c>
      <c r="CD1175" s="134" cm="1">
        <f t="array" ref="CD1175">INDEX($K:$P,ROW(),MATCH(CD$3,$K$2:$P$2,0))</f>
        <v>20</v>
      </c>
      <c r="CE1175" s="134" cm="1">
        <f t="array" ref="CE1175">INDEX($K:$P,ROW(),MATCH(CE$3,$K$2:$P$2,0))</f>
        <v>20</v>
      </c>
      <c r="CF1175" s="134" cm="1">
        <f t="array" ref="CF1175">INDEX($K:$P,ROW(),MATCH(CF$3,$K$2:$P$2,0))</f>
        <v>20</v>
      </c>
      <c r="CG1175" s="134" cm="1">
        <f t="array" ref="CG1175">INDEX($K:$P,ROW(),MATCH(CG$3,$K$2:$P$2,0))</f>
        <v>20</v>
      </c>
      <c r="CH1175" s="134" cm="1">
        <f t="array" ref="CH1175">INDEX($K:$P,ROW(),MATCH(CH$3,$K$2:$P$2,0))</f>
        <v>20</v>
      </c>
      <c r="CI1175" s="134" cm="1">
        <f t="array" ref="CI1175">INDEX($K:$P,ROW(),MATCH(CI$3,$K$2:$P$2,0))</f>
        <v>20</v>
      </c>
      <c r="CJ1175" s="134" cm="1">
        <f t="array" ref="CJ1175">INDEX($K:$P,ROW(),MATCH(CJ$3,$K$2:$P$2,0))</f>
        <v>20</v>
      </c>
      <c r="CK1175" s="134" cm="1">
        <f t="array" ref="CK1175">INDEX($K:$P,ROW(),MATCH(CK$3,$K$2:$P$2,0))</f>
        <v>20</v>
      </c>
      <c r="CL1175" s="134" cm="1">
        <f t="array" ref="CL1175">INDEX($K:$P,ROW(),MATCH(CL$3,$K$2:$P$2,0))</f>
        <v>20</v>
      </c>
    </row>
    <row r="1176" spans="2:90" x14ac:dyDescent="0.4">
      <c r="B1176" s="120" t="str">
        <f>"New originations - "&amp;B1178</f>
        <v>New originations - (Primary label)</v>
      </c>
      <c r="C1176" s="31"/>
      <c r="D1176" s="31" t="s">
        <v>766</v>
      </c>
      <c r="E1176" s="31" t="s">
        <v>906</v>
      </c>
      <c r="F1176" s="31"/>
      <c r="G1176" s="31"/>
      <c r="H1176" s="31"/>
      <c r="I1176" s="73"/>
      <c r="J1176" s="73"/>
      <c r="K1176" s="33" t="e">
        <f ca="1">SUMIF($3:$3,K$2,1176:1176)</f>
        <v>#REF!</v>
      </c>
      <c r="L1176" s="33" t="e">
        <f ca="1">SUMIF($3:$3,L$2,1176:1176)</f>
        <v>#REF!</v>
      </c>
      <c r="M1176" s="33" t="e">
        <f ca="1">SUMIF($3:$3,M$2,1176:1176)</f>
        <v>#REF!</v>
      </c>
      <c r="N1176" s="33" t="e">
        <f ca="1">SUMIF($3:$3,N$2,1176:1176)</f>
        <v>#REF!</v>
      </c>
      <c r="O1176" s="33" t="e">
        <f ca="1">SUMIF($3:$3,O$2,1176:1176)</f>
        <v>#REF!</v>
      </c>
      <c r="P1176" s="33" t="e">
        <f ca="1">SUMIF($3:$3,P$2,1176:1176)</f>
        <v>#REF!</v>
      </c>
      <c r="R1176" s="33"/>
      <c r="S1176" s="33" t="e">
        <f t="shared" ref="S1176" ca="1" si="1184">S1174*S1175</f>
        <v>#REF!</v>
      </c>
      <c r="T1176" s="33" t="e">
        <f t="shared" ref="T1176:AX1176" ca="1" si="1185">T1174*T1175</f>
        <v>#REF!</v>
      </c>
      <c r="U1176" s="33" t="e">
        <f t="shared" ca="1" si="1185"/>
        <v>#REF!</v>
      </c>
      <c r="V1176" s="33" t="e">
        <f t="shared" ca="1" si="1185"/>
        <v>#REF!</v>
      </c>
      <c r="W1176" s="33" t="e">
        <f t="shared" ca="1" si="1185"/>
        <v>#REF!</v>
      </c>
      <c r="X1176" s="33" t="e">
        <f t="shared" ca="1" si="1185"/>
        <v>#REF!</v>
      </c>
      <c r="Y1176" s="33" t="e">
        <f t="shared" ca="1" si="1185"/>
        <v>#REF!</v>
      </c>
      <c r="Z1176" s="33" t="e">
        <f t="shared" ca="1" si="1185"/>
        <v>#REF!</v>
      </c>
      <c r="AA1176" s="33" t="e">
        <f t="shared" ca="1" si="1185"/>
        <v>#REF!</v>
      </c>
      <c r="AB1176" s="33" t="e">
        <f t="shared" ca="1" si="1185"/>
        <v>#REF!</v>
      </c>
      <c r="AC1176" s="33" t="e">
        <f t="shared" ca="1" si="1185"/>
        <v>#REF!</v>
      </c>
      <c r="AD1176" s="33" t="e">
        <f t="shared" ca="1" si="1185"/>
        <v>#REF!</v>
      </c>
      <c r="AE1176" s="33" t="e">
        <f t="shared" ca="1" si="1185"/>
        <v>#REF!</v>
      </c>
      <c r="AF1176" s="33" t="e">
        <f t="shared" ca="1" si="1185"/>
        <v>#REF!</v>
      </c>
      <c r="AG1176" s="33" t="e">
        <f t="shared" ca="1" si="1185"/>
        <v>#REF!</v>
      </c>
      <c r="AH1176" s="33" t="e">
        <f t="shared" ca="1" si="1185"/>
        <v>#REF!</v>
      </c>
      <c r="AI1176" s="33" t="e">
        <f t="shared" ca="1" si="1185"/>
        <v>#REF!</v>
      </c>
      <c r="AJ1176" s="33" t="e">
        <f t="shared" ca="1" si="1185"/>
        <v>#REF!</v>
      </c>
      <c r="AK1176" s="33" t="e">
        <f t="shared" ca="1" si="1185"/>
        <v>#REF!</v>
      </c>
      <c r="AL1176" s="33" t="e">
        <f t="shared" ca="1" si="1185"/>
        <v>#REF!</v>
      </c>
      <c r="AM1176" s="33" t="e">
        <f t="shared" ca="1" si="1185"/>
        <v>#REF!</v>
      </c>
      <c r="AN1176" s="33" t="e">
        <f t="shared" ca="1" si="1185"/>
        <v>#REF!</v>
      </c>
      <c r="AO1176" s="33" t="e">
        <f t="shared" ca="1" si="1185"/>
        <v>#REF!</v>
      </c>
      <c r="AP1176" s="33" t="e">
        <f t="shared" ca="1" si="1185"/>
        <v>#REF!</v>
      </c>
      <c r="AQ1176" s="33" t="e">
        <f t="shared" ca="1" si="1185"/>
        <v>#REF!</v>
      </c>
      <c r="AR1176" s="33" t="e">
        <f t="shared" ca="1" si="1185"/>
        <v>#REF!</v>
      </c>
      <c r="AS1176" s="33" t="e">
        <f t="shared" ca="1" si="1185"/>
        <v>#REF!</v>
      </c>
      <c r="AT1176" s="33" t="e">
        <f t="shared" ca="1" si="1185"/>
        <v>#REF!</v>
      </c>
      <c r="AU1176" s="33" t="e">
        <f t="shared" ca="1" si="1185"/>
        <v>#REF!</v>
      </c>
      <c r="AV1176" s="33" t="e">
        <f t="shared" ca="1" si="1185"/>
        <v>#REF!</v>
      </c>
      <c r="AW1176" s="33" t="e">
        <f t="shared" ca="1" si="1185"/>
        <v>#REF!</v>
      </c>
      <c r="AX1176" s="33" t="e">
        <f t="shared" ca="1" si="1185"/>
        <v>#REF!</v>
      </c>
      <c r="AY1176" s="33" t="e">
        <f t="shared" ref="AY1176:CD1176" ca="1" si="1186">AY1174*AY1175</f>
        <v>#REF!</v>
      </c>
      <c r="AZ1176" s="33" t="e">
        <f t="shared" ca="1" si="1186"/>
        <v>#REF!</v>
      </c>
      <c r="BA1176" s="33" t="e">
        <f t="shared" ca="1" si="1186"/>
        <v>#REF!</v>
      </c>
      <c r="BB1176" s="33" t="e">
        <f t="shared" ca="1" si="1186"/>
        <v>#REF!</v>
      </c>
      <c r="BC1176" s="33" t="e">
        <f t="shared" ca="1" si="1186"/>
        <v>#REF!</v>
      </c>
      <c r="BD1176" s="33" t="e">
        <f t="shared" ca="1" si="1186"/>
        <v>#REF!</v>
      </c>
      <c r="BE1176" s="33" t="e">
        <f t="shared" ca="1" si="1186"/>
        <v>#REF!</v>
      </c>
      <c r="BF1176" s="33" t="e">
        <f t="shared" ca="1" si="1186"/>
        <v>#REF!</v>
      </c>
      <c r="BG1176" s="33" t="e">
        <f t="shared" ca="1" si="1186"/>
        <v>#REF!</v>
      </c>
      <c r="BH1176" s="33" t="e">
        <f t="shared" ca="1" si="1186"/>
        <v>#REF!</v>
      </c>
      <c r="BI1176" s="33" t="e">
        <f t="shared" ca="1" si="1186"/>
        <v>#REF!</v>
      </c>
      <c r="BJ1176" s="33" t="e">
        <f t="shared" ca="1" si="1186"/>
        <v>#REF!</v>
      </c>
      <c r="BK1176" s="33" t="e">
        <f t="shared" ca="1" si="1186"/>
        <v>#REF!</v>
      </c>
      <c r="BL1176" s="33" t="e">
        <f t="shared" ca="1" si="1186"/>
        <v>#REF!</v>
      </c>
      <c r="BM1176" s="33" t="e">
        <f t="shared" ca="1" si="1186"/>
        <v>#REF!</v>
      </c>
      <c r="BN1176" s="33" t="e">
        <f t="shared" ca="1" si="1186"/>
        <v>#REF!</v>
      </c>
      <c r="BO1176" s="33" t="e">
        <f t="shared" ca="1" si="1186"/>
        <v>#REF!</v>
      </c>
      <c r="BP1176" s="33" t="e">
        <f t="shared" ca="1" si="1186"/>
        <v>#REF!</v>
      </c>
      <c r="BQ1176" s="33" t="e">
        <f t="shared" ca="1" si="1186"/>
        <v>#REF!</v>
      </c>
      <c r="BR1176" s="33" t="e">
        <f t="shared" ca="1" si="1186"/>
        <v>#REF!</v>
      </c>
      <c r="BS1176" s="33" t="e">
        <f t="shared" ca="1" si="1186"/>
        <v>#REF!</v>
      </c>
      <c r="BT1176" s="33" t="e">
        <f t="shared" ca="1" si="1186"/>
        <v>#REF!</v>
      </c>
      <c r="BU1176" s="33" t="e">
        <f t="shared" ca="1" si="1186"/>
        <v>#REF!</v>
      </c>
      <c r="BV1176" s="33" t="e">
        <f t="shared" ca="1" si="1186"/>
        <v>#REF!</v>
      </c>
      <c r="BW1176" s="33" t="e">
        <f t="shared" ca="1" si="1186"/>
        <v>#REF!</v>
      </c>
      <c r="BX1176" s="33" t="e">
        <f t="shared" ca="1" si="1186"/>
        <v>#REF!</v>
      </c>
      <c r="BY1176" s="33" t="e">
        <f t="shared" ca="1" si="1186"/>
        <v>#REF!</v>
      </c>
      <c r="BZ1176" s="33" t="e">
        <f t="shared" ca="1" si="1186"/>
        <v>#REF!</v>
      </c>
      <c r="CA1176" s="33" t="e">
        <f t="shared" ca="1" si="1186"/>
        <v>#REF!</v>
      </c>
      <c r="CB1176" s="33" t="e">
        <f t="shared" ca="1" si="1186"/>
        <v>#REF!</v>
      </c>
      <c r="CC1176" s="33" t="e">
        <f t="shared" ca="1" si="1186"/>
        <v>#REF!</v>
      </c>
      <c r="CD1176" s="33" t="e">
        <f t="shared" ca="1" si="1186"/>
        <v>#REF!</v>
      </c>
      <c r="CE1176" s="33" t="e">
        <f t="shared" ref="CE1176:CK1176" ca="1" si="1187">CE1174*CE1175</f>
        <v>#REF!</v>
      </c>
      <c r="CF1176" s="33" t="e">
        <f t="shared" ca="1" si="1187"/>
        <v>#REF!</v>
      </c>
      <c r="CG1176" s="33" t="e">
        <f t="shared" ca="1" si="1187"/>
        <v>#REF!</v>
      </c>
      <c r="CH1176" s="33" t="e">
        <f t="shared" ca="1" si="1187"/>
        <v>#REF!</v>
      </c>
      <c r="CI1176" s="33" t="e">
        <f t="shared" ca="1" si="1187"/>
        <v>#REF!</v>
      </c>
      <c r="CJ1176" s="33" t="e">
        <f t="shared" ca="1" si="1187"/>
        <v>#REF!</v>
      </c>
      <c r="CK1176" s="33" t="e">
        <f t="shared" ca="1" si="1187"/>
        <v>#REF!</v>
      </c>
      <c r="CL1176" s="33" t="e">
        <f t="shared" ref="CL1176" ca="1" si="1188">CL1174*CL1175</f>
        <v>#REF!</v>
      </c>
    </row>
    <row r="1177" spans="2:90" x14ac:dyDescent="0.4">
      <c r="B1177" s="122"/>
      <c r="C1177" s="31"/>
      <c r="D1177" s="31" t="s">
        <v>766</v>
      </c>
      <c r="E1177" s="31" t="s">
        <v>906</v>
      </c>
      <c r="F1177" s="31"/>
      <c r="G1177" s="31"/>
      <c r="H1177" s="31"/>
      <c r="I1177" s="73"/>
      <c r="J1177" s="73"/>
      <c r="K1177" s="38"/>
      <c r="L1177" s="38"/>
      <c r="M1177" s="38"/>
      <c r="N1177" s="38"/>
      <c r="O1177" s="38"/>
      <c r="P1177" s="38"/>
      <c r="R1177" s="33"/>
      <c r="S1177" s="38"/>
      <c r="T1177" s="38"/>
      <c r="U1177" s="38"/>
      <c r="V1177" s="38"/>
      <c r="W1177" s="38"/>
      <c r="X1177" s="38"/>
      <c r="Y1177" s="38"/>
      <c r="Z1177" s="38"/>
      <c r="AA1177" s="38"/>
      <c r="AB1177" s="38"/>
      <c r="AC1177" s="38"/>
      <c r="AD1177" s="38"/>
      <c r="AE1177" s="38"/>
      <c r="AF1177" s="38"/>
      <c r="AG1177" s="38"/>
      <c r="AH1177" s="38"/>
      <c r="AI1177" s="38"/>
      <c r="AJ1177" s="38"/>
      <c r="AK1177" s="38"/>
      <c r="AL1177" s="38"/>
      <c r="AM1177" s="38"/>
      <c r="AN1177" s="38"/>
      <c r="AO1177" s="38"/>
      <c r="AP1177" s="38"/>
      <c r="AQ1177" s="38"/>
      <c r="AR1177" s="38"/>
      <c r="AS1177" s="38"/>
      <c r="AT1177" s="38"/>
      <c r="AU1177" s="38"/>
      <c r="AV1177" s="38"/>
      <c r="AW1177" s="38"/>
      <c r="AX1177" s="38"/>
      <c r="AY1177" s="38"/>
      <c r="AZ1177" s="38"/>
      <c r="BA1177" s="38"/>
      <c r="BB1177" s="38"/>
      <c r="BC1177" s="38"/>
      <c r="BD1177" s="38"/>
      <c r="BE1177" s="38"/>
      <c r="BF1177" s="38"/>
      <c r="BG1177" s="38"/>
      <c r="BH1177" s="38"/>
      <c r="BI1177" s="38"/>
      <c r="BJ1177" s="38"/>
      <c r="BK1177" s="38"/>
      <c r="BL1177" s="38"/>
      <c r="BM1177" s="38"/>
      <c r="BN1177" s="38"/>
      <c r="BO1177" s="38"/>
      <c r="BP1177" s="38"/>
      <c r="BQ1177" s="38"/>
      <c r="BR1177" s="38"/>
      <c r="BS1177" s="38"/>
      <c r="BT1177" s="38"/>
      <c r="BU1177" s="38"/>
      <c r="BV1177" s="38"/>
      <c r="BW1177" s="38"/>
      <c r="BX1177" s="38"/>
      <c r="BY1177" s="38"/>
      <c r="BZ1177" s="38"/>
      <c r="CA1177" s="38"/>
      <c r="CB1177" s="38"/>
      <c r="CC1177" s="38"/>
      <c r="CD1177" s="38"/>
      <c r="CE1177" s="38"/>
      <c r="CF1177" s="38"/>
      <c r="CG1177" s="38"/>
      <c r="CH1177" s="38"/>
      <c r="CI1177" s="38"/>
      <c r="CJ1177" s="38"/>
      <c r="CK1177" s="38"/>
      <c r="CL1177" s="38"/>
    </row>
    <row r="1178" spans="2:90" x14ac:dyDescent="0.4">
      <c r="B1178" s="130" t="str">
        <f>B1162</f>
        <v>(Primary label)</v>
      </c>
      <c r="C1178" s="31"/>
      <c r="D1178" s="31" t="s">
        <v>766</v>
      </c>
      <c r="E1178" s="31" t="s">
        <v>906</v>
      </c>
      <c r="F1178" s="31"/>
      <c r="G1178" s="31" t="s">
        <v>330</v>
      </c>
      <c r="H1178" s="31"/>
      <c r="I1178" s="73"/>
      <c r="J1178" s="73"/>
      <c r="K1178" s="58"/>
      <c r="L1178" s="58"/>
      <c r="M1178" s="58"/>
      <c r="N1178" s="58"/>
      <c r="O1178" s="58"/>
      <c r="P1178" s="58"/>
      <c r="R1178" s="33"/>
    </row>
    <row r="1179" spans="2:90" x14ac:dyDescent="0.4">
      <c r="B1179" s="231" t="str">
        <f>IFERROR(SUBSTITUTE(B1170,":",""),"no unit")</f>
        <v>unit</v>
      </c>
      <c r="C1179" s="31"/>
      <c r="D1179" s="31" t="s">
        <v>766</v>
      </c>
      <c r="E1179" s="31" t="s">
        <v>906</v>
      </c>
      <c r="F1179" s="31"/>
      <c r="G1179" s="31" t="s">
        <v>330</v>
      </c>
      <c r="H1179" s="31"/>
      <c r="I1179" s="73"/>
      <c r="J1179" s="73"/>
      <c r="K1179" s="58"/>
      <c r="L1179" s="58"/>
      <c r="M1179" s="58"/>
      <c r="N1179" s="58"/>
      <c r="O1179" s="58"/>
      <c r="P1179" s="58"/>
      <c r="R1179" s="33"/>
    </row>
    <row r="1180" spans="2:90" x14ac:dyDescent="0.4">
      <c r="B1180" s="130" t="str">
        <f>B1164</f>
        <v>Primary revenue driver</v>
      </c>
      <c r="C1180" s="31"/>
      <c r="D1180" s="31" t="s">
        <v>766</v>
      </c>
      <c r="E1180" s="31" t="s">
        <v>906</v>
      </c>
      <c r="F1180" s="31"/>
      <c r="G1180" s="31" t="s">
        <v>330</v>
      </c>
      <c r="H1180" s="31"/>
      <c r="I1180" s="73"/>
      <c r="J1180" s="73"/>
      <c r="K1180" s="58"/>
      <c r="L1180" s="58"/>
      <c r="M1180" s="58"/>
      <c r="N1180" s="58"/>
      <c r="O1180" s="58"/>
      <c r="P1180" s="58"/>
      <c r="R1180" s="33"/>
      <c r="S1180" s="172" t="str">
        <f t="shared" ref="S1180" si="1189">ADDRESS(ROW(S1176),COLUMN(S1176),2)</f>
        <v>S$1176</v>
      </c>
      <c r="T1180" s="172" t="str">
        <f t="shared" ref="T1180:AX1180" si="1190">ADDRESS(ROW(T1176),COLUMN(T1176),2)</f>
        <v>T$1176</v>
      </c>
      <c r="U1180" s="172" t="str">
        <f t="shared" si="1190"/>
        <v>U$1176</v>
      </c>
      <c r="V1180" s="172" t="str">
        <f t="shared" si="1190"/>
        <v>V$1176</v>
      </c>
      <c r="W1180" s="172" t="str">
        <f t="shared" si="1190"/>
        <v>W$1176</v>
      </c>
      <c r="X1180" s="172" t="str">
        <f t="shared" si="1190"/>
        <v>X$1176</v>
      </c>
      <c r="Y1180" s="172" t="str">
        <f t="shared" si="1190"/>
        <v>Y$1176</v>
      </c>
      <c r="Z1180" s="172" t="str">
        <f t="shared" si="1190"/>
        <v>Z$1176</v>
      </c>
      <c r="AA1180" s="172" t="str">
        <f t="shared" si="1190"/>
        <v>AA$1176</v>
      </c>
      <c r="AB1180" s="172" t="str">
        <f t="shared" si="1190"/>
        <v>AB$1176</v>
      </c>
      <c r="AC1180" s="172" t="str">
        <f t="shared" si="1190"/>
        <v>AC$1176</v>
      </c>
      <c r="AD1180" s="172" t="str">
        <f t="shared" si="1190"/>
        <v>AD$1176</v>
      </c>
      <c r="AE1180" s="172" t="str">
        <f t="shared" si="1190"/>
        <v>AE$1176</v>
      </c>
      <c r="AF1180" s="172" t="str">
        <f t="shared" si="1190"/>
        <v>AF$1176</v>
      </c>
      <c r="AG1180" s="172" t="str">
        <f t="shared" si="1190"/>
        <v>AG$1176</v>
      </c>
      <c r="AH1180" s="172" t="str">
        <f t="shared" si="1190"/>
        <v>AH$1176</v>
      </c>
      <c r="AI1180" s="172" t="str">
        <f t="shared" si="1190"/>
        <v>AI$1176</v>
      </c>
      <c r="AJ1180" s="172" t="str">
        <f t="shared" si="1190"/>
        <v>AJ$1176</v>
      </c>
      <c r="AK1180" s="172" t="str">
        <f t="shared" si="1190"/>
        <v>AK$1176</v>
      </c>
      <c r="AL1180" s="172" t="str">
        <f t="shared" si="1190"/>
        <v>AL$1176</v>
      </c>
      <c r="AM1180" s="172" t="str">
        <f t="shared" si="1190"/>
        <v>AM$1176</v>
      </c>
      <c r="AN1180" s="172" t="str">
        <f t="shared" si="1190"/>
        <v>AN$1176</v>
      </c>
      <c r="AO1180" s="172" t="str">
        <f t="shared" si="1190"/>
        <v>AO$1176</v>
      </c>
      <c r="AP1180" s="172" t="str">
        <f t="shared" si="1190"/>
        <v>AP$1176</v>
      </c>
      <c r="AQ1180" s="172" t="str">
        <f t="shared" si="1190"/>
        <v>AQ$1176</v>
      </c>
      <c r="AR1180" s="172" t="str">
        <f t="shared" si="1190"/>
        <v>AR$1176</v>
      </c>
      <c r="AS1180" s="172" t="str">
        <f t="shared" si="1190"/>
        <v>AS$1176</v>
      </c>
      <c r="AT1180" s="172" t="str">
        <f t="shared" si="1190"/>
        <v>AT$1176</v>
      </c>
      <c r="AU1180" s="172" t="str">
        <f t="shared" si="1190"/>
        <v>AU$1176</v>
      </c>
      <c r="AV1180" s="172" t="str">
        <f t="shared" si="1190"/>
        <v>AV$1176</v>
      </c>
      <c r="AW1180" s="172" t="str">
        <f t="shared" si="1190"/>
        <v>AW$1176</v>
      </c>
      <c r="AX1180" s="172" t="str">
        <f t="shared" si="1190"/>
        <v>AX$1176</v>
      </c>
      <c r="AY1180" s="172" t="str">
        <f t="shared" ref="AY1180:CD1180" si="1191">ADDRESS(ROW(AY1176),COLUMN(AY1176),2)</f>
        <v>AY$1176</v>
      </c>
      <c r="AZ1180" s="172" t="str">
        <f t="shared" si="1191"/>
        <v>AZ$1176</v>
      </c>
      <c r="BA1180" s="172" t="str">
        <f t="shared" si="1191"/>
        <v>BA$1176</v>
      </c>
      <c r="BB1180" s="172" t="str">
        <f t="shared" si="1191"/>
        <v>BB$1176</v>
      </c>
      <c r="BC1180" s="172" t="str">
        <f t="shared" si="1191"/>
        <v>BC$1176</v>
      </c>
      <c r="BD1180" s="172" t="str">
        <f t="shared" si="1191"/>
        <v>BD$1176</v>
      </c>
      <c r="BE1180" s="172" t="str">
        <f t="shared" si="1191"/>
        <v>BE$1176</v>
      </c>
      <c r="BF1180" s="172" t="str">
        <f t="shared" si="1191"/>
        <v>BF$1176</v>
      </c>
      <c r="BG1180" s="172" t="str">
        <f t="shared" si="1191"/>
        <v>BG$1176</v>
      </c>
      <c r="BH1180" s="172" t="str">
        <f t="shared" si="1191"/>
        <v>BH$1176</v>
      </c>
      <c r="BI1180" s="172" t="str">
        <f t="shared" si="1191"/>
        <v>BI$1176</v>
      </c>
      <c r="BJ1180" s="172" t="str">
        <f t="shared" si="1191"/>
        <v>BJ$1176</v>
      </c>
      <c r="BK1180" s="172" t="str">
        <f t="shared" si="1191"/>
        <v>BK$1176</v>
      </c>
      <c r="BL1180" s="172" t="str">
        <f t="shared" si="1191"/>
        <v>BL$1176</v>
      </c>
      <c r="BM1180" s="172" t="str">
        <f t="shared" si="1191"/>
        <v>BM$1176</v>
      </c>
      <c r="BN1180" s="172" t="str">
        <f t="shared" si="1191"/>
        <v>BN$1176</v>
      </c>
      <c r="BO1180" s="172" t="str">
        <f t="shared" si="1191"/>
        <v>BO$1176</v>
      </c>
      <c r="BP1180" s="172" t="str">
        <f t="shared" si="1191"/>
        <v>BP$1176</v>
      </c>
      <c r="BQ1180" s="172" t="str">
        <f t="shared" si="1191"/>
        <v>BQ$1176</v>
      </c>
      <c r="BR1180" s="172" t="str">
        <f t="shared" si="1191"/>
        <v>BR$1176</v>
      </c>
      <c r="BS1180" s="172" t="str">
        <f t="shared" si="1191"/>
        <v>BS$1176</v>
      </c>
      <c r="BT1180" s="172" t="str">
        <f t="shared" si="1191"/>
        <v>BT$1176</v>
      </c>
      <c r="BU1180" s="172" t="str">
        <f t="shared" si="1191"/>
        <v>BU$1176</v>
      </c>
      <c r="BV1180" s="172" t="str">
        <f t="shared" si="1191"/>
        <v>BV$1176</v>
      </c>
      <c r="BW1180" s="172" t="str">
        <f t="shared" si="1191"/>
        <v>BW$1176</v>
      </c>
      <c r="BX1180" s="172" t="str">
        <f t="shared" si="1191"/>
        <v>BX$1176</v>
      </c>
      <c r="BY1180" s="172" t="str">
        <f t="shared" si="1191"/>
        <v>BY$1176</v>
      </c>
      <c r="BZ1180" s="172" t="str">
        <f t="shared" si="1191"/>
        <v>BZ$1176</v>
      </c>
      <c r="CA1180" s="172" t="str">
        <f t="shared" si="1191"/>
        <v>CA$1176</v>
      </c>
      <c r="CB1180" s="172" t="str">
        <f t="shared" si="1191"/>
        <v>CB$1176</v>
      </c>
      <c r="CC1180" s="172" t="str">
        <f t="shared" si="1191"/>
        <v>CC$1176</v>
      </c>
      <c r="CD1180" s="172" t="str">
        <f t="shared" si="1191"/>
        <v>CD$1176</v>
      </c>
      <c r="CE1180" s="172" t="str">
        <f t="shared" ref="CE1180:CK1180" si="1192">ADDRESS(ROW(CE1176),COLUMN(CE1176),2)</f>
        <v>CE$1176</v>
      </c>
      <c r="CF1180" s="172" t="str">
        <f t="shared" si="1192"/>
        <v>CF$1176</v>
      </c>
      <c r="CG1180" s="172" t="str">
        <f t="shared" si="1192"/>
        <v>CG$1176</v>
      </c>
      <c r="CH1180" s="172" t="str">
        <f t="shared" si="1192"/>
        <v>CH$1176</v>
      </c>
      <c r="CI1180" s="172" t="str">
        <f t="shared" si="1192"/>
        <v>CI$1176</v>
      </c>
      <c r="CJ1180" s="172" t="str">
        <f t="shared" si="1192"/>
        <v>CJ$1176</v>
      </c>
      <c r="CK1180" s="172" t="str">
        <f t="shared" si="1192"/>
        <v>CK$1176</v>
      </c>
      <c r="CL1180" s="172" t="str">
        <f t="shared" ref="CL1180" si="1193">ADDRESS(ROW(CL1176),COLUMN(CL1176),2)</f>
        <v>CL$1176</v>
      </c>
    </row>
    <row r="1181" spans="2:90" x14ac:dyDescent="0.4">
      <c r="B1181" s="130" t="str">
        <f t="shared" ref="B1181:B1185" si="1194">B1165</f>
        <v>Primary volume driver</v>
      </c>
      <c r="C1181" s="201"/>
      <c r="D1181" s="201" t="s">
        <v>766</v>
      </c>
      <c r="E1181" s="201" t="s">
        <v>906</v>
      </c>
      <c r="F1181" s="201"/>
      <c r="G1181" s="201" t="s">
        <v>330</v>
      </c>
      <c r="H1181" s="201"/>
      <c r="I1181" s="202"/>
      <c r="J1181" s="202"/>
      <c r="K1181" s="210"/>
      <c r="L1181" s="210"/>
      <c r="M1181" s="210"/>
      <c r="N1181" s="210"/>
      <c r="O1181" s="210"/>
      <c r="P1181" s="210"/>
      <c r="R1181" s="211"/>
      <c r="S1181" s="205" t="str">
        <f t="shared" ref="S1181" si="1195">S1165</f>
        <v>S$371</v>
      </c>
      <c r="T1181" s="205" t="str">
        <f t="shared" ref="T1181:CE1181" si="1196">T1165</f>
        <v>T$371</v>
      </c>
      <c r="U1181" s="205" t="str">
        <f t="shared" si="1196"/>
        <v>U$371</v>
      </c>
      <c r="V1181" s="205" t="str">
        <f t="shared" si="1196"/>
        <v>V$371</v>
      </c>
      <c r="W1181" s="205" t="str">
        <f t="shared" si="1196"/>
        <v>W$371</v>
      </c>
      <c r="X1181" s="205" t="str">
        <f t="shared" si="1196"/>
        <v>X$371</v>
      </c>
      <c r="Y1181" s="205" t="str">
        <f t="shared" si="1196"/>
        <v>Y$371</v>
      </c>
      <c r="Z1181" s="205" t="str">
        <f t="shared" si="1196"/>
        <v>Z$371</v>
      </c>
      <c r="AA1181" s="205" t="str">
        <f t="shared" si="1196"/>
        <v>AA$371</v>
      </c>
      <c r="AB1181" s="205" t="str">
        <f t="shared" si="1196"/>
        <v>AB$371</v>
      </c>
      <c r="AC1181" s="205" t="str">
        <f t="shared" si="1196"/>
        <v>AC$371</v>
      </c>
      <c r="AD1181" s="205" t="str">
        <f t="shared" si="1196"/>
        <v>AD$371</v>
      </c>
      <c r="AE1181" s="205" t="str">
        <f t="shared" si="1196"/>
        <v>AE$371</v>
      </c>
      <c r="AF1181" s="205" t="str">
        <f t="shared" si="1196"/>
        <v>AF$371</v>
      </c>
      <c r="AG1181" s="205" t="str">
        <f t="shared" si="1196"/>
        <v>AG$371</v>
      </c>
      <c r="AH1181" s="205" t="str">
        <f t="shared" si="1196"/>
        <v>AH$371</v>
      </c>
      <c r="AI1181" s="205" t="str">
        <f t="shared" si="1196"/>
        <v>AI$371</v>
      </c>
      <c r="AJ1181" s="205" t="str">
        <f t="shared" si="1196"/>
        <v>AJ$371</v>
      </c>
      <c r="AK1181" s="205" t="str">
        <f t="shared" si="1196"/>
        <v>AK$371</v>
      </c>
      <c r="AL1181" s="205" t="str">
        <f t="shared" si="1196"/>
        <v>AL$371</v>
      </c>
      <c r="AM1181" s="205" t="str">
        <f t="shared" si="1196"/>
        <v>AM$371</v>
      </c>
      <c r="AN1181" s="205" t="str">
        <f t="shared" si="1196"/>
        <v>AN$371</v>
      </c>
      <c r="AO1181" s="205" t="str">
        <f t="shared" si="1196"/>
        <v>AO$371</v>
      </c>
      <c r="AP1181" s="205" t="str">
        <f t="shared" si="1196"/>
        <v>AP$371</v>
      </c>
      <c r="AQ1181" s="205" t="str">
        <f t="shared" si="1196"/>
        <v>AQ$371</v>
      </c>
      <c r="AR1181" s="205" t="str">
        <f t="shared" si="1196"/>
        <v>AR$371</v>
      </c>
      <c r="AS1181" s="205" t="str">
        <f t="shared" si="1196"/>
        <v>AS$371</v>
      </c>
      <c r="AT1181" s="205" t="str">
        <f t="shared" si="1196"/>
        <v>AT$371</v>
      </c>
      <c r="AU1181" s="205" t="str">
        <f t="shared" si="1196"/>
        <v>AU$371</v>
      </c>
      <c r="AV1181" s="205" t="str">
        <f t="shared" si="1196"/>
        <v>AV$371</v>
      </c>
      <c r="AW1181" s="205" t="str">
        <f t="shared" si="1196"/>
        <v>AW$371</v>
      </c>
      <c r="AX1181" s="205" t="str">
        <f t="shared" si="1196"/>
        <v>AX$371</v>
      </c>
      <c r="AY1181" s="205" t="str">
        <f t="shared" si="1196"/>
        <v>AY$371</v>
      </c>
      <c r="AZ1181" s="205" t="str">
        <f t="shared" si="1196"/>
        <v>AZ$371</v>
      </c>
      <c r="BA1181" s="205" t="str">
        <f t="shared" si="1196"/>
        <v>BA$371</v>
      </c>
      <c r="BB1181" s="205" t="str">
        <f t="shared" si="1196"/>
        <v>BB$371</v>
      </c>
      <c r="BC1181" s="205" t="str">
        <f t="shared" si="1196"/>
        <v>BC$371</v>
      </c>
      <c r="BD1181" s="205" t="str">
        <f t="shared" si="1196"/>
        <v>BD$371</v>
      </c>
      <c r="BE1181" s="205" t="str">
        <f t="shared" si="1196"/>
        <v>BE$371</v>
      </c>
      <c r="BF1181" s="205" t="str">
        <f t="shared" si="1196"/>
        <v>BF$371</v>
      </c>
      <c r="BG1181" s="205" t="str">
        <f t="shared" si="1196"/>
        <v>BG$371</v>
      </c>
      <c r="BH1181" s="205" t="str">
        <f t="shared" si="1196"/>
        <v>BH$371</v>
      </c>
      <c r="BI1181" s="205" t="str">
        <f t="shared" si="1196"/>
        <v>BI$371</v>
      </c>
      <c r="BJ1181" s="205" t="str">
        <f t="shared" si="1196"/>
        <v>BJ$371</v>
      </c>
      <c r="BK1181" s="205" t="str">
        <f t="shared" si="1196"/>
        <v>BK$371</v>
      </c>
      <c r="BL1181" s="205" t="str">
        <f t="shared" si="1196"/>
        <v>BL$371</v>
      </c>
      <c r="BM1181" s="205" t="str">
        <f t="shared" si="1196"/>
        <v>BM$371</v>
      </c>
      <c r="BN1181" s="205" t="str">
        <f t="shared" si="1196"/>
        <v>BN$371</v>
      </c>
      <c r="BO1181" s="205" t="str">
        <f t="shared" si="1196"/>
        <v>BO$371</v>
      </c>
      <c r="BP1181" s="205" t="str">
        <f t="shared" si="1196"/>
        <v>BP$371</v>
      </c>
      <c r="BQ1181" s="205" t="str">
        <f t="shared" si="1196"/>
        <v>BQ$371</v>
      </c>
      <c r="BR1181" s="205" t="str">
        <f t="shared" si="1196"/>
        <v>BR$371</v>
      </c>
      <c r="BS1181" s="205" t="str">
        <f t="shared" si="1196"/>
        <v>BS$371</v>
      </c>
      <c r="BT1181" s="205" t="str">
        <f t="shared" si="1196"/>
        <v>BT$371</v>
      </c>
      <c r="BU1181" s="205" t="str">
        <f t="shared" si="1196"/>
        <v>BU$371</v>
      </c>
      <c r="BV1181" s="205" t="str">
        <f t="shared" si="1196"/>
        <v>BV$371</v>
      </c>
      <c r="BW1181" s="205" t="str">
        <f t="shared" si="1196"/>
        <v>BW$371</v>
      </c>
      <c r="BX1181" s="205" t="str">
        <f t="shared" si="1196"/>
        <v>BX$371</v>
      </c>
      <c r="BY1181" s="205" t="str">
        <f t="shared" si="1196"/>
        <v>BY$371</v>
      </c>
      <c r="BZ1181" s="205" t="str">
        <f t="shared" si="1196"/>
        <v>BZ$371</v>
      </c>
      <c r="CA1181" s="205" t="str">
        <f t="shared" si="1196"/>
        <v>CA$371</v>
      </c>
      <c r="CB1181" s="205" t="str">
        <f t="shared" si="1196"/>
        <v>CB$371</v>
      </c>
      <c r="CC1181" s="205" t="str">
        <f t="shared" si="1196"/>
        <v>CC$371</v>
      </c>
      <c r="CD1181" s="205" t="str">
        <f t="shared" si="1196"/>
        <v>CD$371</v>
      </c>
      <c r="CE1181" s="205" t="str">
        <f t="shared" si="1196"/>
        <v>CE$371</v>
      </c>
      <c r="CF1181" s="205" t="str">
        <f t="shared" ref="CF1181:CK1181" si="1197">CF1165</f>
        <v>CF$371</v>
      </c>
      <c r="CG1181" s="205" t="str">
        <f t="shared" si="1197"/>
        <v>CG$371</v>
      </c>
      <c r="CH1181" s="205" t="str">
        <f t="shared" si="1197"/>
        <v>CH$371</v>
      </c>
      <c r="CI1181" s="205" t="str">
        <f t="shared" si="1197"/>
        <v>CI$371</v>
      </c>
      <c r="CJ1181" s="205" t="str">
        <f t="shared" si="1197"/>
        <v>CJ$371</v>
      </c>
      <c r="CK1181" s="205" t="str">
        <f t="shared" si="1197"/>
        <v>CK$371</v>
      </c>
      <c r="CL1181" s="205" t="str">
        <f t="shared" ref="CL1181" si="1198">CL1165</f>
        <v>CL$371</v>
      </c>
    </row>
    <row r="1182" spans="2:90" x14ac:dyDescent="0.4">
      <c r="B1182" s="130" t="str">
        <f t="shared" si="1194"/>
        <v>(Secondary label)</v>
      </c>
      <c r="C1182" s="12"/>
      <c r="D1182" s="12" t="s">
        <v>766</v>
      </c>
      <c r="E1182" s="12" t="s">
        <v>906</v>
      </c>
      <c r="F1182" s="12"/>
      <c r="G1182" s="12" t="s">
        <v>330</v>
      </c>
      <c r="H1182" s="12"/>
      <c r="I1182" s="60"/>
      <c r="J1182" s="60"/>
      <c r="K1182" s="15"/>
      <c r="L1182" s="15"/>
      <c r="M1182" s="15"/>
      <c r="N1182" s="15"/>
      <c r="O1182" s="15"/>
      <c r="P1182" s="15"/>
      <c r="R1182" s="15"/>
      <c r="S1182" s="172"/>
      <c r="T1182" s="172"/>
      <c r="U1182" s="172"/>
      <c r="V1182" s="172"/>
      <c r="W1182" s="172"/>
      <c r="X1182" s="172"/>
      <c r="Y1182" s="172"/>
      <c r="Z1182" s="172"/>
      <c r="AA1182" s="172"/>
      <c r="AB1182" s="172"/>
      <c r="AC1182" s="172"/>
      <c r="AD1182" s="172"/>
      <c r="AE1182" s="172"/>
      <c r="AF1182" s="172"/>
      <c r="AG1182" s="172"/>
      <c r="AH1182" s="172"/>
      <c r="AI1182" s="172"/>
      <c r="AJ1182" s="172"/>
      <c r="AK1182" s="172"/>
      <c r="AL1182" s="172"/>
      <c r="AM1182" s="172"/>
      <c r="AN1182" s="172"/>
      <c r="AO1182" s="172"/>
      <c r="AP1182" s="172"/>
      <c r="AQ1182" s="172"/>
      <c r="AR1182" s="172"/>
      <c r="AS1182" s="172"/>
      <c r="AT1182" s="172"/>
      <c r="AU1182" s="172"/>
      <c r="AV1182" s="172"/>
      <c r="AW1182" s="172"/>
      <c r="AX1182" s="172"/>
      <c r="AY1182" s="172"/>
      <c r="AZ1182" s="172"/>
      <c r="BA1182" s="172"/>
      <c r="BB1182" s="172"/>
      <c r="BC1182" s="172"/>
      <c r="BD1182" s="172"/>
      <c r="BE1182" s="172"/>
      <c r="BF1182" s="172"/>
      <c r="BG1182" s="172"/>
      <c r="BH1182" s="172"/>
      <c r="BI1182" s="172"/>
      <c r="BJ1182" s="172"/>
      <c r="BK1182" s="172"/>
      <c r="BL1182" s="172"/>
      <c r="BM1182" s="172"/>
      <c r="BN1182" s="172"/>
      <c r="BO1182" s="172"/>
      <c r="BP1182" s="172"/>
      <c r="BQ1182" s="172"/>
      <c r="BR1182" s="172"/>
      <c r="BS1182" s="172"/>
      <c r="BT1182" s="172"/>
      <c r="BU1182" s="172"/>
      <c r="BV1182" s="172"/>
      <c r="BW1182" s="172"/>
      <c r="BX1182" s="172"/>
      <c r="BY1182" s="172"/>
      <c r="BZ1182" s="172"/>
      <c r="CA1182" s="172"/>
      <c r="CB1182" s="172"/>
      <c r="CC1182" s="172"/>
      <c r="CD1182" s="172"/>
      <c r="CE1182" s="172"/>
      <c r="CF1182" s="172"/>
      <c r="CG1182" s="172"/>
      <c r="CH1182" s="172"/>
      <c r="CI1182" s="172"/>
      <c r="CJ1182" s="172"/>
      <c r="CK1182" s="172"/>
      <c r="CL1182" s="172"/>
    </row>
    <row r="1183" spans="2:90" x14ac:dyDescent="0.4">
      <c r="B1183" s="130" t="str">
        <f t="shared" si="1194"/>
        <v xml:space="preserve">secondary unit </v>
      </c>
      <c r="C1183" s="12"/>
      <c r="D1183" s="12" t="s">
        <v>766</v>
      </c>
      <c r="E1183" s="12" t="s">
        <v>906</v>
      </c>
      <c r="F1183" s="12"/>
      <c r="G1183" s="12" t="s">
        <v>330</v>
      </c>
      <c r="H1183" s="12"/>
      <c r="I1183" s="60"/>
      <c r="J1183" s="60"/>
      <c r="K1183" s="15"/>
      <c r="L1183" s="15"/>
      <c r="M1183" s="15"/>
      <c r="N1183" s="15"/>
      <c r="O1183" s="15"/>
      <c r="P1183" s="15"/>
      <c r="R1183" s="15"/>
      <c r="S1183" s="172"/>
      <c r="T1183" s="172"/>
      <c r="U1183" s="172"/>
      <c r="V1183" s="172"/>
      <c r="W1183" s="172"/>
      <c r="X1183" s="172"/>
      <c r="Y1183" s="172"/>
      <c r="Z1183" s="172"/>
      <c r="AA1183" s="172"/>
      <c r="AB1183" s="172"/>
      <c r="AC1183" s="172"/>
      <c r="AD1183" s="172"/>
      <c r="AE1183" s="172"/>
      <c r="AF1183" s="172"/>
      <c r="AG1183" s="172"/>
      <c r="AH1183" s="172"/>
      <c r="AI1183" s="172"/>
      <c r="AJ1183" s="172"/>
      <c r="AK1183" s="172"/>
      <c r="AL1183" s="172"/>
      <c r="AM1183" s="172"/>
      <c r="AN1183" s="172"/>
      <c r="AO1183" s="172"/>
      <c r="AP1183" s="172"/>
      <c r="AQ1183" s="172"/>
      <c r="AR1183" s="172"/>
      <c r="AS1183" s="172"/>
      <c r="AT1183" s="172"/>
      <c r="AU1183" s="172"/>
      <c r="AV1183" s="172"/>
      <c r="AW1183" s="172"/>
      <c r="AX1183" s="172"/>
      <c r="AY1183" s="172"/>
      <c r="AZ1183" s="172"/>
      <c r="BA1183" s="172"/>
      <c r="BB1183" s="172"/>
      <c r="BC1183" s="172"/>
      <c r="BD1183" s="172"/>
      <c r="BE1183" s="172"/>
      <c r="BF1183" s="172"/>
      <c r="BG1183" s="172"/>
      <c r="BH1183" s="172"/>
      <c r="BI1183" s="172"/>
      <c r="BJ1183" s="172"/>
      <c r="BK1183" s="172"/>
      <c r="BL1183" s="172"/>
      <c r="BM1183" s="172"/>
      <c r="BN1183" s="172"/>
      <c r="BO1183" s="172"/>
      <c r="BP1183" s="172"/>
      <c r="BQ1183" s="172"/>
      <c r="BR1183" s="172"/>
      <c r="BS1183" s="172"/>
      <c r="BT1183" s="172"/>
      <c r="BU1183" s="172"/>
      <c r="BV1183" s="172"/>
      <c r="BW1183" s="172"/>
      <c r="BX1183" s="172"/>
      <c r="BY1183" s="172"/>
      <c r="BZ1183" s="172"/>
      <c r="CA1183" s="172"/>
      <c r="CB1183" s="172"/>
      <c r="CC1183" s="172"/>
      <c r="CD1183" s="172"/>
      <c r="CE1183" s="172"/>
      <c r="CF1183" s="172"/>
      <c r="CG1183" s="172"/>
      <c r="CH1183" s="172"/>
      <c r="CI1183" s="172"/>
      <c r="CJ1183" s="172"/>
      <c r="CK1183" s="172"/>
      <c r="CL1183" s="172"/>
    </row>
    <row r="1184" spans="2:90" x14ac:dyDescent="0.4">
      <c r="B1184" s="130" t="str">
        <f t="shared" si="1194"/>
        <v>Secondary revenue driver</v>
      </c>
      <c r="C1184" s="12"/>
      <c r="D1184" s="12" t="s">
        <v>766</v>
      </c>
      <c r="E1184" s="12" t="s">
        <v>906</v>
      </c>
      <c r="F1184" s="12"/>
      <c r="G1184" s="12" t="s">
        <v>330</v>
      </c>
      <c r="H1184" s="12"/>
      <c r="I1184" s="60"/>
      <c r="J1184" s="60"/>
      <c r="K1184" s="15"/>
      <c r="L1184" s="15"/>
      <c r="M1184" s="15"/>
      <c r="N1184" s="15"/>
      <c r="O1184" s="15"/>
      <c r="P1184" s="15"/>
      <c r="R1184" s="15"/>
      <c r="S1184" s="172"/>
      <c r="T1184" s="172"/>
      <c r="U1184" s="172"/>
      <c r="V1184" s="172"/>
      <c r="W1184" s="172"/>
      <c r="X1184" s="172"/>
      <c r="Y1184" s="172"/>
      <c r="Z1184" s="172"/>
      <c r="AA1184" s="172"/>
      <c r="AB1184" s="172"/>
      <c r="AC1184" s="172"/>
      <c r="AD1184" s="172"/>
      <c r="AE1184" s="172"/>
      <c r="AF1184" s="172"/>
      <c r="AG1184" s="172"/>
      <c r="AH1184" s="172"/>
      <c r="AI1184" s="172"/>
      <c r="AJ1184" s="172"/>
      <c r="AK1184" s="172"/>
      <c r="AL1184" s="172"/>
      <c r="AM1184" s="172"/>
      <c r="AN1184" s="172"/>
      <c r="AO1184" s="172"/>
      <c r="AP1184" s="172"/>
      <c r="AQ1184" s="172"/>
      <c r="AR1184" s="172"/>
      <c r="AS1184" s="172"/>
      <c r="AT1184" s="172"/>
      <c r="AU1184" s="172"/>
      <c r="AV1184" s="172"/>
      <c r="AW1184" s="172"/>
      <c r="AX1184" s="172"/>
      <c r="AY1184" s="172"/>
      <c r="AZ1184" s="172"/>
      <c r="BA1184" s="172"/>
      <c r="BB1184" s="172"/>
      <c r="BC1184" s="172"/>
      <c r="BD1184" s="172"/>
      <c r="BE1184" s="172"/>
      <c r="BF1184" s="172"/>
      <c r="BG1184" s="172"/>
      <c r="BH1184" s="172"/>
      <c r="BI1184" s="172"/>
      <c r="BJ1184" s="172"/>
      <c r="BK1184" s="172"/>
      <c r="BL1184" s="172"/>
      <c r="BM1184" s="172"/>
      <c r="BN1184" s="172"/>
      <c r="BO1184" s="172"/>
      <c r="BP1184" s="172"/>
      <c r="BQ1184" s="172"/>
      <c r="BR1184" s="172"/>
      <c r="BS1184" s="172"/>
      <c r="BT1184" s="172"/>
      <c r="BU1184" s="172"/>
      <c r="BV1184" s="172"/>
      <c r="BW1184" s="172"/>
      <c r="BX1184" s="172"/>
      <c r="BY1184" s="172"/>
      <c r="BZ1184" s="172"/>
      <c r="CA1184" s="172"/>
      <c r="CB1184" s="172"/>
      <c r="CC1184" s="172"/>
      <c r="CD1184" s="172"/>
      <c r="CE1184" s="172"/>
      <c r="CF1184" s="172"/>
      <c r="CG1184" s="172"/>
      <c r="CH1184" s="172"/>
      <c r="CI1184" s="172"/>
      <c r="CJ1184" s="172"/>
      <c r="CK1184" s="172"/>
      <c r="CL1184" s="172"/>
    </row>
    <row r="1185" spans="2:90" x14ac:dyDescent="0.4">
      <c r="B1185" s="130" t="str">
        <f t="shared" si="1194"/>
        <v>Secondary volume driver</v>
      </c>
      <c r="D1185" t="s">
        <v>766</v>
      </c>
      <c r="E1185" t="s">
        <v>906</v>
      </c>
      <c r="G1185" t="s">
        <v>330</v>
      </c>
    </row>
    <row r="1186" spans="2:90" x14ac:dyDescent="0.4">
      <c r="E1186" t="s">
        <v>906</v>
      </c>
    </row>
    <row r="1187" spans="2:90" x14ac:dyDescent="0.4">
      <c r="B1187" s="168" t="s">
        <v>487</v>
      </c>
      <c r="C1187" s="167"/>
      <c r="D1187" s="167"/>
      <c r="E1187" s="167" t="s">
        <v>906</v>
      </c>
      <c r="F1187" s="167"/>
      <c r="G1187" s="167"/>
      <c r="H1187" s="167"/>
      <c r="I1187" s="169"/>
      <c r="J1187" s="169"/>
      <c r="K1187" s="190"/>
      <c r="L1187" s="190"/>
      <c r="M1187" s="190"/>
      <c r="N1187" s="190"/>
      <c r="O1187" s="190"/>
      <c r="P1187" s="190"/>
      <c r="R1187" s="191"/>
      <c r="S1187" s="167"/>
      <c r="T1187" s="167"/>
      <c r="U1187" s="167"/>
      <c r="V1187" s="167"/>
      <c r="W1187" s="167"/>
      <c r="X1187" s="167"/>
      <c r="Y1187" s="167"/>
      <c r="Z1187" s="167"/>
      <c r="AA1187" s="167"/>
      <c r="AB1187" s="167"/>
      <c r="AC1187" s="167"/>
      <c r="AD1187" s="167"/>
      <c r="AE1187" s="167"/>
      <c r="AF1187" s="167"/>
      <c r="AG1187" s="167"/>
      <c r="AH1187" s="167"/>
      <c r="AI1187" s="167"/>
      <c r="AJ1187" s="167"/>
      <c r="AK1187" s="167"/>
      <c r="AL1187" s="167"/>
      <c r="AM1187" s="167"/>
      <c r="AN1187" s="167"/>
      <c r="AO1187" s="167"/>
      <c r="AP1187" s="167"/>
      <c r="AQ1187" s="167"/>
      <c r="AR1187" s="167"/>
      <c r="AS1187" s="167"/>
      <c r="AT1187" s="167"/>
      <c r="AU1187" s="167"/>
      <c r="AV1187" s="167"/>
      <c r="AW1187" s="167"/>
      <c r="AX1187" s="167"/>
      <c r="AY1187" s="167"/>
      <c r="AZ1187" s="167"/>
      <c r="BA1187" s="167"/>
      <c r="BB1187" s="167"/>
      <c r="BC1187" s="167"/>
      <c r="BD1187" s="167"/>
      <c r="BE1187" s="167"/>
      <c r="BF1187" s="167"/>
      <c r="BG1187" s="167"/>
      <c r="BH1187" s="167"/>
      <c r="BI1187" s="167"/>
      <c r="BJ1187" s="167"/>
      <c r="BK1187" s="167"/>
      <c r="BL1187" s="167"/>
      <c r="BM1187" s="167"/>
      <c r="BN1187" s="167"/>
      <c r="BO1187" s="167"/>
      <c r="BP1187" s="167"/>
      <c r="BQ1187" s="167"/>
      <c r="BR1187" s="167"/>
      <c r="BS1187" s="167"/>
      <c r="BT1187" s="167"/>
      <c r="BU1187" s="167"/>
      <c r="BV1187" s="167"/>
      <c r="BW1187" s="167"/>
      <c r="BX1187" s="167"/>
      <c r="BY1187" s="167"/>
      <c r="BZ1187" s="167"/>
      <c r="CA1187" s="167"/>
      <c r="CB1187" s="167"/>
      <c r="CC1187" s="167"/>
      <c r="CD1187" s="167"/>
      <c r="CE1187" s="167"/>
      <c r="CF1187" s="167"/>
      <c r="CG1187" s="167"/>
      <c r="CH1187" s="167"/>
      <c r="CI1187" s="167"/>
      <c r="CJ1187" s="167"/>
      <c r="CK1187" s="167"/>
      <c r="CL1187" s="167"/>
    </row>
    <row r="1188" spans="2:90" x14ac:dyDescent="0.4">
      <c r="B1188" s="168" t="s">
        <v>489</v>
      </c>
      <c r="C1188" s="167"/>
      <c r="D1188" s="167"/>
      <c r="E1188" s="167" t="s">
        <v>906</v>
      </c>
      <c r="F1188" s="167"/>
      <c r="G1188" s="167"/>
      <c r="H1188" s="167"/>
      <c r="I1188" s="169"/>
      <c r="J1188" s="169"/>
      <c r="K1188" s="190"/>
      <c r="L1188" s="190"/>
      <c r="M1188" s="190"/>
      <c r="N1188" s="190"/>
      <c r="O1188" s="190"/>
      <c r="P1188" s="190"/>
      <c r="R1188" s="191"/>
      <c r="S1188" s="167"/>
      <c r="T1188" s="167"/>
      <c r="U1188" s="167"/>
      <c r="V1188" s="167"/>
      <c r="W1188" s="167"/>
      <c r="X1188" s="167"/>
      <c r="Y1188" s="167"/>
      <c r="Z1188" s="167"/>
      <c r="AA1188" s="167"/>
      <c r="AB1188" s="167"/>
      <c r="AC1188" s="167"/>
      <c r="AD1188" s="167"/>
      <c r="AE1188" s="167"/>
      <c r="AF1188" s="167"/>
      <c r="AG1188" s="167"/>
      <c r="AH1188" s="167"/>
      <c r="AI1188" s="167"/>
      <c r="AJ1188" s="167"/>
      <c r="AK1188" s="167"/>
      <c r="AL1188" s="167"/>
      <c r="AM1188" s="167"/>
      <c r="AN1188" s="167"/>
      <c r="AO1188" s="167"/>
      <c r="AP1188" s="167"/>
      <c r="AQ1188" s="167"/>
      <c r="AR1188" s="167"/>
      <c r="AS1188" s="167"/>
      <c r="AT1188" s="167"/>
      <c r="AU1188" s="167"/>
      <c r="AV1188" s="167"/>
      <c r="AW1188" s="167"/>
      <c r="AX1188" s="167"/>
      <c r="AY1188" s="167"/>
      <c r="AZ1188" s="167"/>
      <c r="BA1188" s="167"/>
      <c r="BB1188" s="167"/>
      <c r="BC1188" s="167"/>
      <c r="BD1188" s="167"/>
      <c r="BE1188" s="167"/>
      <c r="BF1188" s="167"/>
      <c r="BG1188" s="167"/>
      <c r="BH1188" s="167"/>
      <c r="BI1188" s="167"/>
      <c r="BJ1188" s="167"/>
      <c r="BK1188" s="167"/>
      <c r="BL1188" s="167"/>
      <c r="BM1188" s="167"/>
      <c r="BN1188" s="167"/>
      <c r="BO1188" s="167"/>
      <c r="BP1188" s="167"/>
      <c r="BQ1188" s="167"/>
      <c r="BR1188" s="167"/>
      <c r="BS1188" s="167"/>
      <c r="BT1188" s="167"/>
      <c r="BU1188" s="167"/>
      <c r="BV1188" s="167"/>
      <c r="BW1188" s="167"/>
      <c r="BX1188" s="167"/>
      <c r="BY1188" s="167"/>
      <c r="BZ1188" s="167"/>
      <c r="CA1188" s="167"/>
      <c r="CB1188" s="167"/>
      <c r="CC1188" s="167"/>
      <c r="CD1188" s="167"/>
      <c r="CE1188" s="167"/>
      <c r="CF1188" s="167"/>
      <c r="CG1188" s="167"/>
      <c r="CH1188" s="167"/>
      <c r="CI1188" s="167"/>
      <c r="CJ1188" s="167"/>
      <c r="CK1188" s="167"/>
      <c r="CL1188" s="167"/>
    </row>
    <row r="1189" spans="2:90" x14ac:dyDescent="0.4">
      <c r="B1189" s="168" t="s">
        <v>459</v>
      </c>
      <c r="C1189" s="167"/>
      <c r="D1189" s="167"/>
      <c r="E1189" s="167" t="s">
        <v>906</v>
      </c>
      <c r="F1189" s="167"/>
      <c r="G1189" s="167"/>
      <c r="H1189" s="167"/>
      <c r="I1189" s="169"/>
      <c r="J1189" s="169"/>
      <c r="K1189" s="192"/>
      <c r="L1189" s="192"/>
      <c r="M1189" s="192"/>
      <c r="N1189" s="192"/>
      <c r="O1189" s="192"/>
      <c r="P1189" s="192"/>
      <c r="R1189" s="191"/>
      <c r="S1189" s="192" t="str">
        <f>ADDRESS(ROW(S397),COLUMN(S397),2)</f>
        <v>S$397</v>
      </c>
      <c r="T1189" s="192" t="str">
        <f>ADDRESS(ROW(T397),COLUMN(T397),2)</f>
        <v>T$397</v>
      </c>
      <c r="U1189" s="192" t="str">
        <f>ADDRESS(ROW(U397),COLUMN(U397),2)</f>
        <v>U$397</v>
      </c>
      <c r="V1189" s="192" t="str">
        <f>ADDRESS(ROW(V397),COLUMN(V397),2)</f>
        <v>V$397</v>
      </c>
      <c r="W1189" s="192" t="str">
        <f>ADDRESS(ROW(W397),COLUMN(W397),2)</f>
        <v>W$397</v>
      </c>
      <c r="X1189" s="192" t="str">
        <f>ADDRESS(ROW(X397),COLUMN(X397),2)</f>
        <v>X$397</v>
      </c>
      <c r="Y1189" s="192" t="str">
        <f>ADDRESS(ROW(Y397),COLUMN(Y397),2)</f>
        <v>Y$397</v>
      </c>
      <c r="Z1189" s="192" t="str">
        <f>ADDRESS(ROW(Z397),COLUMN(Z397),2)</f>
        <v>Z$397</v>
      </c>
      <c r="AA1189" s="192" t="str">
        <f>ADDRESS(ROW(AA397),COLUMN(AA397),2)</f>
        <v>AA$397</v>
      </c>
      <c r="AB1189" s="192" t="str">
        <f>ADDRESS(ROW(AB397),COLUMN(AB397),2)</f>
        <v>AB$397</v>
      </c>
      <c r="AC1189" s="192" t="str">
        <f>ADDRESS(ROW(AC397),COLUMN(AC397),2)</f>
        <v>AC$397</v>
      </c>
      <c r="AD1189" s="192" t="str">
        <f>ADDRESS(ROW(AD397),COLUMN(AD397),2)</f>
        <v>AD$397</v>
      </c>
      <c r="AE1189" s="192" t="str">
        <f>ADDRESS(ROW(AE397),COLUMN(AE397),2)</f>
        <v>AE$397</v>
      </c>
      <c r="AF1189" s="192" t="str">
        <f>ADDRESS(ROW(AF397),COLUMN(AF397),2)</f>
        <v>AF$397</v>
      </c>
      <c r="AG1189" s="192" t="str">
        <f>ADDRESS(ROW(AG397),COLUMN(AG397),2)</f>
        <v>AG$397</v>
      </c>
      <c r="AH1189" s="192" t="str">
        <f>ADDRESS(ROW(AH397),COLUMN(AH397),2)</f>
        <v>AH$397</v>
      </c>
      <c r="AI1189" s="192" t="str">
        <f>ADDRESS(ROW(AI397),COLUMN(AI397),2)</f>
        <v>AI$397</v>
      </c>
      <c r="AJ1189" s="192" t="str">
        <f>ADDRESS(ROW(AJ397),COLUMN(AJ397),2)</f>
        <v>AJ$397</v>
      </c>
      <c r="AK1189" s="192" t="str">
        <f>ADDRESS(ROW(AK397),COLUMN(AK397),2)</f>
        <v>AK$397</v>
      </c>
      <c r="AL1189" s="192" t="str">
        <f>ADDRESS(ROW(AL397),COLUMN(AL397),2)</f>
        <v>AL$397</v>
      </c>
      <c r="AM1189" s="192" t="str">
        <f>ADDRESS(ROW(AM397),COLUMN(AM397),2)</f>
        <v>AM$397</v>
      </c>
      <c r="AN1189" s="192" t="str">
        <f>ADDRESS(ROW(AN397),COLUMN(AN397),2)</f>
        <v>AN$397</v>
      </c>
      <c r="AO1189" s="192" t="str">
        <f>ADDRESS(ROW(AO397),COLUMN(AO397),2)</f>
        <v>AO$397</v>
      </c>
      <c r="AP1189" s="192" t="str">
        <f>ADDRESS(ROW(AP397),COLUMN(AP397),2)</f>
        <v>AP$397</v>
      </c>
      <c r="AQ1189" s="192" t="str">
        <f>ADDRESS(ROW(AQ397),COLUMN(AQ397),2)</f>
        <v>AQ$397</v>
      </c>
      <c r="AR1189" s="192" t="str">
        <f>ADDRESS(ROW(AR397),COLUMN(AR397),2)</f>
        <v>AR$397</v>
      </c>
      <c r="AS1189" s="192" t="str">
        <f>ADDRESS(ROW(AS397),COLUMN(AS397),2)</f>
        <v>AS$397</v>
      </c>
      <c r="AT1189" s="192" t="str">
        <f>ADDRESS(ROW(AT397),COLUMN(AT397),2)</f>
        <v>AT$397</v>
      </c>
      <c r="AU1189" s="192" t="str">
        <f>ADDRESS(ROW(AU397),COLUMN(AU397),2)</f>
        <v>AU$397</v>
      </c>
      <c r="AV1189" s="192" t="str">
        <f>ADDRESS(ROW(AV397),COLUMN(AV397),2)</f>
        <v>AV$397</v>
      </c>
      <c r="AW1189" s="192" t="str">
        <f>ADDRESS(ROW(AW397),COLUMN(AW397),2)</f>
        <v>AW$397</v>
      </c>
      <c r="AX1189" s="192" t="str">
        <f>ADDRESS(ROW(AX397),COLUMN(AX397),2)</f>
        <v>AX$397</v>
      </c>
      <c r="AY1189" s="192" t="str">
        <f>ADDRESS(ROW(AY397),COLUMN(AY397),2)</f>
        <v>AY$397</v>
      </c>
      <c r="AZ1189" s="192" t="str">
        <f>ADDRESS(ROW(AZ397),COLUMN(AZ397),2)</f>
        <v>AZ$397</v>
      </c>
      <c r="BA1189" s="192" t="str">
        <f>ADDRESS(ROW(BA397),COLUMN(BA397),2)</f>
        <v>BA$397</v>
      </c>
      <c r="BB1189" s="192" t="str">
        <f>ADDRESS(ROW(BB397),COLUMN(BB397),2)</f>
        <v>BB$397</v>
      </c>
      <c r="BC1189" s="192" t="str">
        <f>ADDRESS(ROW(BC397),COLUMN(BC397),2)</f>
        <v>BC$397</v>
      </c>
      <c r="BD1189" s="192" t="str">
        <f>ADDRESS(ROW(BD397),COLUMN(BD397),2)</f>
        <v>BD$397</v>
      </c>
      <c r="BE1189" s="192" t="str">
        <f>ADDRESS(ROW(BE397),COLUMN(BE397),2)</f>
        <v>BE$397</v>
      </c>
      <c r="BF1189" s="192" t="str">
        <f>ADDRESS(ROW(BF397),COLUMN(BF397),2)</f>
        <v>BF$397</v>
      </c>
      <c r="BG1189" s="192" t="str">
        <f>ADDRESS(ROW(BG397),COLUMN(BG397),2)</f>
        <v>BG$397</v>
      </c>
      <c r="BH1189" s="192" t="str">
        <f>ADDRESS(ROW(BH397),COLUMN(BH397),2)</f>
        <v>BH$397</v>
      </c>
      <c r="BI1189" s="192" t="str">
        <f>ADDRESS(ROW(BI397),COLUMN(BI397),2)</f>
        <v>BI$397</v>
      </c>
      <c r="BJ1189" s="192" t="str">
        <f>ADDRESS(ROW(BJ397),COLUMN(BJ397),2)</f>
        <v>BJ$397</v>
      </c>
      <c r="BK1189" s="192" t="str">
        <f>ADDRESS(ROW(BK397),COLUMN(BK397),2)</f>
        <v>BK$397</v>
      </c>
      <c r="BL1189" s="192" t="str">
        <f>ADDRESS(ROW(BL397),COLUMN(BL397),2)</f>
        <v>BL$397</v>
      </c>
      <c r="BM1189" s="192" t="str">
        <f>ADDRESS(ROW(BM397),COLUMN(BM397),2)</f>
        <v>BM$397</v>
      </c>
      <c r="BN1189" s="192" t="str">
        <f>ADDRESS(ROW(BN397),COLUMN(BN397),2)</f>
        <v>BN$397</v>
      </c>
      <c r="BO1189" s="192" t="str">
        <f>ADDRESS(ROW(BO397),COLUMN(BO397),2)</f>
        <v>BO$397</v>
      </c>
      <c r="BP1189" s="192" t="str">
        <f>ADDRESS(ROW(BP397),COLUMN(BP397),2)</f>
        <v>BP$397</v>
      </c>
      <c r="BQ1189" s="192" t="str">
        <f>ADDRESS(ROW(BQ397),COLUMN(BQ397),2)</f>
        <v>BQ$397</v>
      </c>
      <c r="BR1189" s="192" t="str">
        <f>ADDRESS(ROW(BR397),COLUMN(BR397),2)</f>
        <v>BR$397</v>
      </c>
      <c r="BS1189" s="192" t="str">
        <f>ADDRESS(ROW(BS397),COLUMN(BS397),2)</f>
        <v>BS$397</v>
      </c>
      <c r="BT1189" s="192" t="str">
        <f>ADDRESS(ROW(BT397),COLUMN(BT397),2)</f>
        <v>BT$397</v>
      </c>
      <c r="BU1189" s="192" t="str">
        <f>ADDRESS(ROW(BU397),COLUMN(BU397),2)</f>
        <v>BU$397</v>
      </c>
      <c r="BV1189" s="192" t="str">
        <f>ADDRESS(ROW(BV397),COLUMN(BV397),2)</f>
        <v>BV$397</v>
      </c>
      <c r="BW1189" s="192" t="str">
        <f>ADDRESS(ROW(BW397),COLUMN(BW397),2)</f>
        <v>BW$397</v>
      </c>
      <c r="BX1189" s="192" t="str">
        <f>ADDRESS(ROW(BX397),COLUMN(BX397),2)</f>
        <v>BX$397</v>
      </c>
      <c r="BY1189" s="192" t="str">
        <f>ADDRESS(ROW(BY397),COLUMN(BY397),2)</f>
        <v>BY$397</v>
      </c>
      <c r="BZ1189" s="192" t="str">
        <f>ADDRESS(ROW(BZ397),COLUMN(BZ397),2)</f>
        <v>BZ$397</v>
      </c>
      <c r="CA1189" s="192" t="str">
        <f>ADDRESS(ROW(CA397),COLUMN(CA397),2)</f>
        <v>CA$397</v>
      </c>
      <c r="CB1189" s="192" t="str">
        <f>ADDRESS(ROW(CB397),COLUMN(CB397),2)</f>
        <v>CB$397</v>
      </c>
      <c r="CC1189" s="192" t="str">
        <f>ADDRESS(ROW(CC397),COLUMN(CC397),2)</f>
        <v>CC$397</v>
      </c>
      <c r="CD1189" s="192" t="str">
        <f>ADDRESS(ROW(CD397),COLUMN(CD397),2)</f>
        <v>CD$397</v>
      </c>
      <c r="CE1189" s="192" t="str">
        <f>ADDRESS(ROW(CE397),COLUMN(CE397),2)</f>
        <v>CE$397</v>
      </c>
      <c r="CF1189" s="192" t="str">
        <f>ADDRESS(ROW(CF397),COLUMN(CF397),2)</f>
        <v>CF$397</v>
      </c>
      <c r="CG1189" s="192" t="str">
        <f>ADDRESS(ROW(CG397),COLUMN(CG397),2)</f>
        <v>CG$397</v>
      </c>
      <c r="CH1189" s="192" t="str">
        <f>ADDRESS(ROW(CH397),COLUMN(CH397),2)</f>
        <v>CH$397</v>
      </c>
      <c r="CI1189" s="192" t="str">
        <f>ADDRESS(ROW(CI397),COLUMN(CI397),2)</f>
        <v>CI$397</v>
      </c>
      <c r="CJ1189" s="192" t="str">
        <f>ADDRESS(ROW(CJ397),COLUMN(CJ397),2)</f>
        <v>CJ$397</v>
      </c>
      <c r="CK1189" s="192" t="str">
        <f>ADDRESS(ROW(CK397),COLUMN(CK397),2)</f>
        <v>CK$397</v>
      </c>
      <c r="CL1189" s="192" t="str">
        <f>ADDRESS(ROW(CL397),COLUMN(CL397),2)</f>
        <v>CL$397</v>
      </c>
    </row>
    <row r="1190" spans="2:90" x14ac:dyDescent="0.4">
      <c r="B1190" s="168" t="s">
        <v>460</v>
      </c>
      <c r="C1190" s="193"/>
      <c r="D1190" s="193"/>
      <c r="E1190" s="193" t="s">
        <v>906</v>
      </c>
      <c r="F1190" s="193"/>
      <c r="G1190" s="193"/>
      <c r="H1190" s="193"/>
      <c r="I1190" s="194"/>
      <c r="J1190" s="194"/>
      <c r="K1190" s="192"/>
      <c r="L1190" s="192"/>
      <c r="M1190" s="192"/>
      <c r="N1190" s="192"/>
      <c r="O1190" s="192"/>
      <c r="P1190" s="192"/>
      <c r="R1190" s="195"/>
      <c r="S1190" s="303" t="str">
        <f t="shared" ref="S1190" si="1199">S1126</f>
        <v>S$13</v>
      </c>
      <c r="T1190" s="303" t="str">
        <f t="shared" ref="T1190:CE1190" si="1200">T1126</f>
        <v>T$13</v>
      </c>
      <c r="U1190" s="303" t="str">
        <f t="shared" si="1200"/>
        <v>U$13</v>
      </c>
      <c r="V1190" s="303" t="str">
        <f t="shared" si="1200"/>
        <v>V$13</v>
      </c>
      <c r="W1190" s="303" t="str">
        <f t="shared" si="1200"/>
        <v>W$13</v>
      </c>
      <c r="X1190" s="303" t="str">
        <f t="shared" si="1200"/>
        <v>X$13</v>
      </c>
      <c r="Y1190" s="303" t="str">
        <f t="shared" si="1200"/>
        <v>Y$13</v>
      </c>
      <c r="Z1190" s="303" t="str">
        <f t="shared" si="1200"/>
        <v>Z$13</v>
      </c>
      <c r="AA1190" s="303" t="str">
        <f t="shared" si="1200"/>
        <v>AA$13</v>
      </c>
      <c r="AB1190" s="303" t="str">
        <f t="shared" si="1200"/>
        <v>AB$13</v>
      </c>
      <c r="AC1190" s="303" t="str">
        <f t="shared" si="1200"/>
        <v>AC$13</v>
      </c>
      <c r="AD1190" s="303" t="str">
        <f t="shared" si="1200"/>
        <v>AD$13</v>
      </c>
      <c r="AE1190" s="303" t="str">
        <f t="shared" si="1200"/>
        <v>AE$13</v>
      </c>
      <c r="AF1190" s="303" t="str">
        <f t="shared" si="1200"/>
        <v>AF$13</v>
      </c>
      <c r="AG1190" s="303" t="str">
        <f t="shared" si="1200"/>
        <v>AG$13</v>
      </c>
      <c r="AH1190" s="303" t="str">
        <f t="shared" si="1200"/>
        <v>AH$13</v>
      </c>
      <c r="AI1190" s="303" t="str">
        <f t="shared" si="1200"/>
        <v>AI$13</v>
      </c>
      <c r="AJ1190" s="303" t="str">
        <f t="shared" si="1200"/>
        <v>AJ$13</v>
      </c>
      <c r="AK1190" s="303" t="str">
        <f t="shared" si="1200"/>
        <v>AK$13</v>
      </c>
      <c r="AL1190" s="303" t="str">
        <f t="shared" si="1200"/>
        <v>AL$13</v>
      </c>
      <c r="AM1190" s="303" t="str">
        <f t="shared" si="1200"/>
        <v>AM$13</v>
      </c>
      <c r="AN1190" s="303" t="str">
        <f t="shared" si="1200"/>
        <v>AN$13</v>
      </c>
      <c r="AO1190" s="303" t="str">
        <f t="shared" si="1200"/>
        <v>AO$13</v>
      </c>
      <c r="AP1190" s="303" t="str">
        <f t="shared" si="1200"/>
        <v>AP$13</v>
      </c>
      <c r="AQ1190" s="303" t="str">
        <f t="shared" si="1200"/>
        <v>AQ$13</v>
      </c>
      <c r="AR1190" s="303" t="str">
        <f t="shared" si="1200"/>
        <v>AR$13</v>
      </c>
      <c r="AS1190" s="303" t="str">
        <f t="shared" si="1200"/>
        <v>AS$13</v>
      </c>
      <c r="AT1190" s="303" t="str">
        <f t="shared" si="1200"/>
        <v>AT$13</v>
      </c>
      <c r="AU1190" s="303" t="str">
        <f t="shared" si="1200"/>
        <v>AU$13</v>
      </c>
      <c r="AV1190" s="303" t="str">
        <f t="shared" si="1200"/>
        <v>AV$13</v>
      </c>
      <c r="AW1190" s="303" t="str">
        <f t="shared" si="1200"/>
        <v>AW$13</v>
      </c>
      <c r="AX1190" s="303" t="str">
        <f t="shared" si="1200"/>
        <v>AX$13</v>
      </c>
      <c r="AY1190" s="303" t="str">
        <f t="shared" si="1200"/>
        <v>AY$13</v>
      </c>
      <c r="AZ1190" s="303" t="str">
        <f t="shared" si="1200"/>
        <v>AZ$13</v>
      </c>
      <c r="BA1190" s="303" t="str">
        <f t="shared" si="1200"/>
        <v>BA$13</v>
      </c>
      <c r="BB1190" s="303" t="str">
        <f t="shared" si="1200"/>
        <v>BB$13</v>
      </c>
      <c r="BC1190" s="303" t="str">
        <f t="shared" si="1200"/>
        <v>BC$13</v>
      </c>
      <c r="BD1190" s="303" t="str">
        <f t="shared" si="1200"/>
        <v>BD$13</v>
      </c>
      <c r="BE1190" s="303" t="str">
        <f t="shared" si="1200"/>
        <v>BE$13</v>
      </c>
      <c r="BF1190" s="303" t="str">
        <f t="shared" si="1200"/>
        <v>BF$13</v>
      </c>
      <c r="BG1190" s="303" t="str">
        <f t="shared" si="1200"/>
        <v>BG$13</v>
      </c>
      <c r="BH1190" s="303" t="str">
        <f t="shared" si="1200"/>
        <v>BH$13</v>
      </c>
      <c r="BI1190" s="303" t="str">
        <f t="shared" si="1200"/>
        <v>BI$13</v>
      </c>
      <c r="BJ1190" s="303" t="str">
        <f t="shared" si="1200"/>
        <v>BJ$13</v>
      </c>
      <c r="BK1190" s="303" t="str">
        <f t="shared" si="1200"/>
        <v>BK$13</v>
      </c>
      <c r="BL1190" s="303" t="str">
        <f t="shared" si="1200"/>
        <v>BL$13</v>
      </c>
      <c r="BM1190" s="303" t="str">
        <f t="shared" si="1200"/>
        <v>BM$13</v>
      </c>
      <c r="BN1190" s="303" t="str">
        <f t="shared" si="1200"/>
        <v>BN$13</v>
      </c>
      <c r="BO1190" s="303" t="str">
        <f t="shared" si="1200"/>
        <v>BO$13</v>
      </c>
      <c r="BP1190" s="303" t="str">
        <f t="shared" si="1200"/>
        <v>BP$13</v>
      </c>
      <c r="BQ1190" s="303" t="str">
        <f t="shared" si="1200"/>
        <v>BQ$13</v>
      </c>
      <c r="BR1190" s="303" t="str">
        <f t="shared" si="1200"/>
        <v>BR$13</v>
      </c>
      <c r="BS1190" s="303" t="str">
        <f t="shared" si="1200"/>
        <v>BS$13</v>
      </c>
      <c r="BT1190" s="303" t="str">
        <f t="shared" si="1200"/>
        <v>BT$13</v>
      </c>
      <c r="BU1190" s="303" t="str">
        <f t="shared" si="1200"/>
        <v>BU$13</v>
      </c>
      <c r="BV1190" s="303" t="str">
        <f t="shared" si="1200"/>
        <v>BV$13</v>
      </c>
      <c r="BW1190" s="303" t="str">
        <f t="shared" si="1200"/>
        <v>BW$13</v>
      </c>
      <c r="BX1190" s="303" t="str">
        <f t="shared" si="1200"/>
        <v>BX$13</v>
      </c>
      <c r="BY1190" s="303" t="str">
        <f t="shared" si="1200"/>
        <v>BY$13</v>
      </c>
      <c r="BZ1190" s="303" t="str">
        <f t="shared" si="1200"/>
        <v>BZ$13</v>
      </c>
      <c r="CA1190" s="303" t="str">
        <f t="shared" si="1200"/>
        <v>CA$13</v>
      </c>
      <c r="CB1190" s="303" t="str">
        <f t="shared" si="1200"/>
        <v>CB$13</v>
      </c>
      <c r="CC1190" s="303" t="str">
        <f t="shared" si="1200"/>
        <v>CC$13</v>
      </c>
      <c r="CD1190" s="303" t="str">
        <f t="shared" si="1200"/>
        <v>CD$13</v>
      </c>
      <c r="CE1190" s="303" t="str">
        <f t="shared" si="1200"/>
        <v>CE$13</v>
      </c>
      <c r="CF1190" s="303" t="str">
        <f t="shared" ref="CF1190:CK1190" si="1201">CF1126</f>
        <v>CF$13</v>
      </c>
      <c r="CG1190" s="303" t="str">
        <f t="shared" si="1201"/>
        <v>CG$13</v>
      </c>
      <c r="CH1190" s="303" t="str">
        <f t="shared" si="1201"/>
        <v>CH$13</v>
      </c>
      <c r="CI1190" s="303" t="str">
        <f t="shared" si="1201"/>
        <v>CI$13</v>
      </c>
      <c r="CJ1190" s="303" t="str">
        <f t="shared" si="1201"/>
        <v>CJ$13</v>
      </c>
      <c r="CK1190" s="303" t="str">
        <f t="shared" si="1201"/>
        <v>CK$13</v>
      </c>
      <c r="CL1190" s="303" t="str">
        <f t="shared" ref="CL1190" si="1202">CL1126</f>
        <v>CL$13</v>
      </c>
    </row>
    <row r="1191" spans="2:90" x14ac:dyDescent="0.4">
      <c r="B1191" s="168" t="s">
        <v>488</v>
      </c>
      <c r="C1191" s="193"/>
      <c r="D1191" s="193"/>
      <c r="E1191" s="193" t="s">
        <v>906</v>
      </c>
      <c r="F1191" s="193"/>
      <c r="G1191" s="193"/>
      <c r="H1191" s="193"/>
      <c r="I1191" s="194"/>
      <c r="J1191" s="194"/>
      <c r="K1191" s="195"/>
      <c r="L1191" s="195"/>
      <c r="M1191" s="195"/>
      <c r="N1191" s="195"/>
      <c r="O1191" s="195"/>
      <c r="P1191" s="195"/>
      <c r="R1191" s="195"/>
      <c r="S1191" s="192"/>
      <c r="T1191" s="192"/>
      <c r="U1191" s="192"/>
      <c r="V1191" s="192"/>
      <c r="W1191" s="192"/>
      <c r="X1191" s="192"/>
      <c r="Y1191" s="192"/>
      <c r="Z1191" s="192"/>
      <c r="AA1191" s="192"/>
      <c r="AB1191" s="192"/>
      <c r="AC1191" s="192"/>
      <c r="AD1191" s="192"/>
      <c r="AE1191" s="192"/>
      <c r="AF1191" s="192"/>
      <c r="AG1191" s="192"/>
      <c r="AH1191" s="192"/>
      <c r="AI1191" s="192"/>
      <c r="AJ1191" s="192"/>
      <c r="AK1191" s="192"/>
      <c r="AL1191" s="192"/>
      <c r="AM1191" s="192"/>
      <c r="AN1191" s="192"/>
      <c r="AO1191" s="192"/>
      <c r="AP1191" s="192"/>
      <c r="AQ1191" s="192"/>
      <c r="AR1191" s="192"/>
      <c r="AS1191" s="192"/>
      <c r="AT1191" s="192"/>
      <c r="AU1191" s="192"/>
      <c r="AV1191" s="192"/>
      <c r="AW1191" s="192"/>
      <c r="AX1191" s="192"/>
      <c r="AY1191" s="192"/>
      <c r="AZ1191" s="192"/>
      <c r="BA1191" s="192"/>
      <c r="BB1191" s="192"/>
      <c r="BC1191" s="192"/>
      <c r="BD1191" s="192"/>
      <c r="BE1191" s="192"/>
      <c r="BF1191" s="192"/>
      <c r="BG1191" s="192"/>
      <c r="BH1191" s="192"/>
      <c r="BI1191" s="192"/>
      <c r="BJ1191" s="192"/>
      <c r="BK1191" s="192"/>
      <c r="BL1191" s="192"/>
      <c r="BM1191" s="192"/>
      <c r="BN1191" s="192"/>
      <c r="BO1191" s="192"/>
      <c r="BP1191" s="192"/>
      <c r="BQ1191" s="192"/>
      <c r="BR1191" s="192"/>
      <c r="BS1191" s="192"/>
      <c r="BT1191" s="192"/>
      <c r="BU1191" s="192"/>
      <c r="BV1191" s="192"/>
      <c r="BW1191" s="192"/>
      <c r="BX1191" s="192"/>
      <c r="BY1191" s="192"/>
      <c r="BZ1191" s="192"/>
      <c r="CA1191" s="192"/>
      <c r="CB1191" s="192"/>
      <c r="CC1191" s="192"/>
      <c r="CD1191" s="192"/>
      <c r="CE1191" s="192"/>
      <c r="CF1191" s="192"/>
      <c r="CG1191" s="192"/>
      <c r="CH1191" s="192"/>
      <c r="CI1191" s="192"/>
      <c r="CJ1191" s="192"/>
      <c r="CK1191" s="192"/>
      <c r="CL1191" s="192"/>
    </row>
    <row r="1192" spans="2:90" x14ac:dyDescent="0.4">
      <c r="B1192" s="168" t="s">
        <v>501</v>
      </c>
      <c r="C1192" s="193"/>
      <c r="D1192" s="193"/>
      <c r="E1192" s="193" t="s">
        <v>906</v>
      </c>
      <c r="F1192" s="193"/>
      <c r="G1192" s="193"/>
      <c r="H1192" s="193"/>
      <c r="I1192" s="194"/>
      <c r="J1192" s="194"/>
      <c r="K1192" s="195"/>
      <c r="L1192" s="195"/>
      <c r="M1192" s="195"/>
      <c r="N1192" s="195"/>
      <c r="O1192" s="195"/>
      <c r="P1192" s="195"/>
      <c r="R1192" s="195"/>
      <c r="S1192" s="183"/>
      <c r="T1192" s="183"/>
      <c r="U1192" s="183"/>
      <c r="V1192" s="183"/>
      <c r="W1192" s="183"/>
      <c r="X1192" s="183"/>
      <c r="Y1192" s="183"/>
      <c r="Z1192" s="183"/>
      <c r="AA1192" s="183"/>
      <c r="AB1192" s="183"/>
      <c r="AC1192" s="183"/>
      <c r="AD1192" s="183"/>
      <c r="AE1192" s="183"/>
      <c r="AF1192" s="183"/>
      <c r="AG1192" s="183"/>
      <c r="AH1192" s="183"/>
      <c r="AI1192" s="183"/>
      <c r="AJ1192" s="183"/>
      <c r="AK1192" s="183"/>
      <c r="AL1192" s="183"/>
      <c r="AM1192" s="183"/>
      <c r="AN1192" s="183"/>
      <c r="AO1192" s="183"/>
      <c r="AP1192" s="183"/>
      <c r="AQ1192" s="183"/>
      <c r="AR1192" s="183"/>
      <c r="AS1192" s="183"/>
      <c r="AT1192" s="183"/>
      <c r="AU1192" s="183"/>
      <c r="AV1192" s="183"/>
      <c r="AW1192" s="183"/>
      <c r="AX1192" s="183"/>
      <c r="AY1192" s="183"/>
      <c r="AZ1192" s="183"/>
      <c r="BA1192" s="183"/>
      <c r="BB1192" s="183"/>
      <c r="BC1192" s="183"/>
      <c r="BD1192" s="183"/>
      <c r="BE1192" s="183"/>
      <c r="BF1192" s="183"/>
      <c r="BG1192" s="183"/>
      <c r="BH1192" s="183"/>
      <c r="BI1192" s="183"/>
      <c r="BJ1192" s="183"/>
      <c r="BK1192" s="183"/>
      <c r="BL1192" s="183"/>
      <c r="BM1192" s="183"/>
      <c r="BN1192" s="183"/>
      <c r="BO1192" s="183"/>
      <c r="BP1192" s="183"/>
      <c r="BQ1192" s="183"/>
      <c r="BR1192" s="183"/>
      <c r="BS1192" s="183"/>
      <c r="BT1192" s="183"/>
      <c r="BU1192" s="183"/>
      <c r="BV1192" s="183"/>
      <c r="BW1192" s="183"/>
      <c r="BX1192" s="183"/>
      <c r="BY1192" s="183"/>
      <c r="BZ1192" s="183"/>
      <c r="CA1192" s="183"/>
      <c r="CB1192" s="183"/>
      <c r="CC1192" s="183"/>
      <c r="CD1192" s="183"/>
      <c r="CE1192" s="183"/>
      <c r="CF1192" s="183"/>
      <c r="CG1192" s="183"/>
      <c r="CH1192" s="183"/>
      <c r="CI1192" s="183"/>
      <c r="CJ1192" s="183"/>
      <c r="CK1192" s="183"/>
      <c r="CL1192" s="183"/>
    </row>
    <row r="1193" spans="2:90" x14ac:dyDescent="0.4">
      <c r="B1193" s="168" t="s">
        <v>461</v>
      </c>
      <c r="C1193" s="193"/>
      <c r="D1193" s="193"/>
      <c r="E1193" s="193" t="s">
        <v>906</v>
      </c>
      <c r="F1193" s="193"/>
      <c r="G1193" s="193"/>
      <c r="H1193" s="193"/>
      <c r="I1193" s="194"/>
      <c r="J1193" s="194"/>
      <c r="K1193" s="195"/>
      <c r="L1193" s="195"/>
      <c r="M1193" s="195"/>
      <c r="N1193" s="195"/>
      <c r="O1193" s="195"/>
      <c r="P1193" s="195"/>
      <c r="R1193" s="195"/>
      <c r="S1193" s="183" t="str">
        <f t="shared" ref="S1193:AX1193" si="1203">S$18</f>
        <v>S$14</v>
      </c>
      <c r="T1193" s="183" t="str">
        <f t="shared" si="1203"/>
        <v>T$14</v>
      </c>
      <c r="U1193" s="183" t="str">
        <f t="shared" si="1203"/>
        <v>U$14</v>
      </c>
      <c r="V1193" s="183" t="str">
        <f t="shared" si="1203"/>
        <v>V$14</v>
      </c>
      <c r="W1193" s="183" t="str">
        <f t="shared" si="1203"/>
        <v>W$14</v>
      </c>
      <c r="X1193" s="183" t="str">
        <f t="shared" si="1203"/>
        <v>X$14</v>
      </c>
      <c r="Y1193" s="183" t="str">
        <f t="shared" si="1203"/>
        <v>Y$14</v>
      </c>
      <c r="Z1193" s="183" t="str">
        <f t="shared" si="1203"/>
        <v>Z$14</v>
      </c>
      <c r="AA1193" s="183" t="str">
        <f t="shared" si="1203"/>
        <v>AA$14</v>
      </c>
      <c r="AB1193" s="183" t="str">
        <f t="shared" si="1203"/>
        <v>AB$14</v>
      </c>
      <c r="AC1193" s="183" t="str">
        <f t="shared" si="1203"/>
        <v>AC$14</v>
      </c>
      <c r="AD1193" s="183" t="str">
        <f t="shared" si="1203"/>
        <v>AD$14</v>
      </c>
      <c r="AE1193" s="183" t="str">
        <f t="shared" si="1203"/>
        <v>AE$14</v>
      </c>
      <c r="AF1193" s="183" t="str">
        <f t="shared" si="1203"/>
        <v>AF$14</v>
      </c>
      <c r="AG1193" s="183" t="str">
        <f t="shared" si="1203"/>
        <v>AG$14</v>
      </c>
      <c r="AH1193" s="183" t="str">
        <f t="shared" si="1203"/>
        <v>AH$14</v>
      </c>
      <c r="AI1193" s="183" t="str">
        <f t="shared" si="1203"/>
        <v>AI$14</v>
      </c>
      <c r="AJ1193" s="183" t="str">
        <f t="shared" si="1203"/>
        <v>AJ$14</v>
      </c>
      <c r="AK1193" s="183" t="str">
        <f t="shared" si="1203"/>
        <v>AK$14</v>
      </c>
      <c r="AL1193" s="183" t="str">
        <f t="shared" si="1203"/>
        <v>AL$14</v>
      </c>
      <c r="AM1193" s="183" t="str">
        <f t="shared" si="1203"/>
        <v>AM$14</v>
      </c>
      <c r="AN1193" s="183" t="str">
        <f t="shared" si="1203"/>
        <v>AN$14</v>
      </c>
      <c r="AO1193" s="183" t="str">
        <f t="shared" si="1203"/>
        <v>AO$14</v>
      </c>
      <c r="AP1193" s="183" t="str">
        <f t="shared" si="1203"/>
        <v>AP$14</v>
      </c>
      <c r="AQ1193" s="183" t="str">
        <f t="shared" si="1203"/>
        <v>AQ$14</v>
      </c>
      <c r="AR1193" s="183" t="str">
        <f t="shared" si="1203"/>
        <v>AR$14</v>
      </c>
      <c r="AS1193" s="183" t="str">
        <f t="shared" si="1203"/>
        <v>AS$14</v>
      </c>
      <c r="AT1193" s="183" t="str">
        <f t="shared" si="1203"/>
        <v>AT$14</v>
      </c>
      <c r="AU1193" s="183" t="str">
        <f t="shared" si="1203"/>
        <v>AU$14</v>
      </c>
      <c r="AV1193" s="183" t="str">
        <f t="shared" si="1203"/>
        <v>AV$14</v>
      </c>
      <c r="AW1193" s="183" t="str">
        <f t="shared" si="1203"/>
        <v>AW$14</v>
      </c>
      <c r="AX1193" s="183" t="str">
        <f t="shared" si="1203"/>
        <v>AX$14</v>
      </c>
      <c r="AY1193" s="183" t="str">
        <f t="shared" ref="AY1193:CD1193" si="1204">AY$18</f>
        <v>AY$14</v>
      </c>
      <c r="AZ1193" s="183" t="str">
        <f t="shared" si="1204"/>
        <v>AZ$14</v>
      </c>
      <c r="BA1193" s="183" t="str">
        <f t="shared" si="1204"/>
        <v>BA$14</v>
      </c>
      <c r="BB1193" s="183" t="str">
        <f t="shared" si="1204"/>
        <v>BB$14</v>
      </c>
      <c r="BC1193" s="183" t="str">
        <f t="shared" si="1204"/>
        <v>BC$14</v>
      </c>
      <c r="BD1193" s="183" t="str">
        <f t="shared" si="1204"/>
        <v>BD$14</v>
      </c>
      <c r="BE1193" s="183" t="str">
        <f t="shared" si="1204"/>
        <v>BE$14</v>
      </c>
      <c r="BF1193" s="183" t="str">
        <f t="shared" si="1204"/>
        <v>BF$14</v>
      </c>
      <c r="BG1193" s="183" t="str">
        <f t="shared" si="1204"/>
        <v>BG$14</v>
      </c>
      <c r="BH1193" s="183" t="str">
        <f t="shared" si="1204"/>
        <v>BH$14</v>
      </c>
      <c r="BI1193" s="183" t="str">
        <f t="shared" si="1204"/>
        <v>BI$14</v>
      </c>
      <c r="BJ1193" s="183" t="str">
        <f t="shared" si="1204"/>
        <v>BJ$14</v>
      </c>
      <c r="BK1193" s="183" t="str">
        <f t="shared" si="1204"/>
        <v>BK$14</v>
      </c>
      <c r="BL1193" s="183" t="str">
        <f t="shared" si="1204"/>
        <v>BL$14</v>
      </c>
      <c r="BM1193" s="183" t="str">
        <f t="shared" si="1204"/>
        <v>BM$14</v>
      </c>
      <c r="BN1193" s="183" t="str">
        <f t="shared" si="1204"/>
        <v>BN$14</v>
      </c>
      <c r="BO1193" s="183" t="str">
        <f t="shared" si="1204"/>
        <v>BO$14</v>
      </c>
      <c r="BP1193" s="183" t="str">
        <f t="shared" si="1204"/>
        <v>BP$14</v>
      </c>
      <c r="BQ1193" s="183" t="str">
        <f t="shared" si="1204"/>
        <v>BQ$14</v>
      </c>
      <c r="BR1193" s="183" t="str">
        <f t="shared" si="1204"/>
        <v>BR$14</v>
      </c>
      <c r="BS1193" s="183" t="str">
        <f t="shared" si="1204"/>
        <v>BS$14</v>
      </c>
      <c r="BT1193" s="183" t="str">
        <f t="shared" si="1204"/>
        <v>BT$14</v>
      </c>
      <c r="BU1193" s="183" t="str">
        <f t="shared" si="1204"/>
        <v>BU$14</v>
      </c>
      <c r="BV1193" s="183" t="str">
        <f t="shared" si="1204"/>
        <v>BV$14</v>
      </c>
      <c r="BW1193" s="183" t="str">
        <f t="shared" si="1204"/>
        <v>BW$14</v>
      </c>
      <c r="BX1193" s="183" t="str">
        <f t="shared" si="1204"/>
        <v>BX$14</v>
      </c>
      <c r="BY1193" s="183" t="str">
        <f t="shared" si="1204"/>
        <v>BY$14</v>
      </c>
      <c r="BZ1193" s="183" t="str">
        <f t="shared" si="1204"/>
        <v>BZ$14</v>
      </c>
      <c r="CA1193" s="183" t="str">
        <f t="shared" si="1204"/>
        <v>CA$14</v>
      </c>
      <c r="CB1193" s="183" t="str">
        <f t="shared" si="1204"/>
        <v>CB$14</v>
      </c>
      <c r="CC1193" s="183" t="str">
        <f t="shared" si="1204"/>
        <v>CC$14</v>
      </c>
      <c r="CD1193" s="183" t="str">
        <f t="shared" si="1204"/>
        <v>CD$14</v>
      </c>
      <c r="CE1193" s="183" t="str">
        <f t="shared" ref="CE1193:CL1193" si="1205">CE$18</f>
        <v>CE$14</v>
      </c>
      <c r="CF1193" s="183" t="str">
        <f t="shared" si="1205"/>
        <v>CF$14</v>
      </c>
      <c r="CG1193" s="183" t="str">
        <f t="shared" si="1205"/>
        <v>CG$14</v>
      </c>
      <c r="CH1193" s="183" t="str">
        <f t="shared" si="1205"/>
        <v>CH$14</v>
      </c>
      <c r="CI1193" s="183" t="str">
        <f t="shared" si="1205"/>
        <v>CI$14</v>
      </c>
      <c r="CJ1193" s="183" t="str">
        <f t="shared" si="1205"/>
        <v>CJ$14</v>
      </c>
      <c r="CK1193" s="183" t="str">
        <f t="shared" si="1205"/>
        <v>CK$14</v>
      </c>
      <c r="CL1193" s="183" t="str">
        <f t="shared" si="1205"/>
        <v>CL$14</v>
      </c>
    </row>
    <row r="1194" spans="2:90" x14ac:dyDescent="0.4">
      <c r="B1194" s="168" t="s">
        <v>462</v>
      </c>
      <c r="C1194" s="193"/>
      <c r="D1194" s="193"/>
      <c r="E1194" s="193" t="s">
        <v>906</v>
      </c>
      <c r="F1194" s="193"/>
      <c r="G1194" s="193"/>
      <c r="H1194" s="193"/>
      <c r="I1194" s="194"/>
      <c r="J1194" s="194"/>
      <c r="K1194" s="195"/>
      <c r="L1194" s="195"/>
      <c r="M1194" s="195"/>
      <c r="N1194" s="195"/>
      <c r="O1194" s="195"/>
      <c r="P1194" s="195"/>
      <c r="R1194" s="195"/>
      <c r="S1194" s="183" t="str">
        <f t="shared" ref="S1194:AX1194" si="1206">S$19</f>
        <v>S$15</v>
      </c>
      <c r="T1194" s="183" t="str">
        <f t="shared" si="1206"/>
        <v>T$15</v>
      </c>
      <c r="U1194" s="183" t="str">
        <f t="shared" si="1206"/>
        <v>U$15</v>
      </c>
      <c r="V1194" s="183" t="str">
        <f t="shared" si="1206"/>
        <v>V$15</v>
      </c>
      <c r="W1194" s="183" t="str">
        <f t="shared" si="1206"/>
        <v>W$15</v>
      </c>
      <c r="X1194" s="183" t="str">
        <f t="shared" si="1206"/>
        <v>X$15</v>
      </c>
      <c r="Y1194" s="183" t="str">
        <f t="shared" si="1206"/>
        <v>Y$15</v>
      </c>
      <c r="Z1194" s="183" t="str">
        <f t="shared" si="1206"/>
        <v>Z$15</v>
      </c>
      <c r="AA1194" s="183" t="str">
        <f t="shared" si="1206"/>
        <v>AA$15</v>
      </c>
      <c r="AB1194" s="183" t="str">
        <f t="shared" si="1206"/>
        <v>AB$15</v>
      </c>
      <c r="AC1194" s="183" t="str">
        <f t="shared" si="1206"/>
        <v>AC$15</v>
      </c>
      <c r="AD1194" s="183" t="str">
        <f t="shared" si="1206"/>
        <v>AD$15</v>
      </c>
      <c r="AE1194" s="183" t="str">
        <f t="shared" si="1206"/>
        <v>AE$15</v>
      </c>
      <c r="AF1194" s="183" t="str">
        <f t="shared" si="1206"/>
        <v>AF$15</v>
      </c>
      <c r="AG1194" s="183" t="str">
        <f t="shared" si="1206"/>
        <v>AG$15</v>
      </c>
      <c r="AH1194" s="183" t="str">
        <f t="shared" si="1206"/>
        <v>AH$15</v>
      </c>
      <c r="AI1194" s="183" t="str">
        <f t="shared" si="1206"/>
        <v>AI$15</v>
      </c>
      <c r="AJ1194" s="183" t="str">
        <f t="shared" si="1206"/>
        <v>AJ$15</v>
      </c>
      <c r="AK1194" s="183" t="str">
        <f t="shared" si="1206"/>
        <v>AK$15</v>
      </c>
      <c r="AL1194" s="183" t="str">
        <f t="shared" si="1206"/>
        <v>AL$15</v>
      </c>
      <c r="AM1194" s="183" t="str">
        <f t="shared" si="1206"/>
        <v>AM$15</v>
      </c>
      <c r="AN1194" s="183" t="str">
        <f t="shared" si="1206"/>
        <v>AN$15</v>
      </c>
      <c r="AO1194" s="183" t="str">
        <f t="shared" si="1206"/>
        <v>AO$15</v>
      </c>
      <c r="AP1194" s="183" t="str">
        <f t="shared" si="1206"/>
        <v>AP$15</v>
      </c>
      <c r="AQ1194" s="183" t="str">
        <f t="shared" si="1206"/>
        <v>AQ$15</v>
      </c>
      <c r="AR1194" s="183" t="str">
        <f t="shared" si="1206"/>
        <v>AR$15</v>
      </c>
      <c r="AS1194" s="183" t="str">
        <f t="shared" si="1206"/>
        <v>AS$15</v>
      </c>
      <c r="AT1194" s="183" t="str">
        <f t="shared" si="1206"/>
        <v>AT$15</v>
      </c>
      <c r="AU1194" s="183" t="str">
        <f t="shared" si="1206"/>
        <v>AU$15</v>
      </c>
      <c r="AV1194" s="183" t="str">
        <f t="shared" si="1206"/>
        <v>AV$15</v>
      </c>
      <c r="AW1194" s="183" t="str">
        <f t="shared" si="1206"/>
        <v>AW$15</v>
      </c>
      <c r="AX1194" s="183" t="str">
        <f t="shared" si="1206"/>
        <v>AX$15</v>
      </c>
      <c r="AY1194" s="183" t="str">
        <f t="shared" ref="AY1194:CD1194" si="1207">AY$19</f>
        <v>AY$15</v>
      </c>
      <c r="AZ1194" s="183" t="str">
        <f t="shared" si="1207"/>
        <v>AZ$15</v>
      </c>
      <c r="BA1194" s="183" t="str">
        <f t="shared" si="1207"/>
        <v>BA$15</v>
      </c>
      <c r="BB1194" s="183" t="str">
        <f t="shared" si="1207"/>
        <v>BB$15</v>
      </c>
      <c r="BC1194" s="183" t="str">
        <f t="shared" si="1207"/>
        <v>BC$15</v>
      </c>
      <c r="BD1194" s="183" t="str">
        <f t="shared" si="1207"/>
        <v>BD$15</v>
      </c>
      <c r="BE1194" s="183" t="str">
        <f t="shared" si="1207"/>
        <v>BE$15</v>
      </c>
      <c r="BF1194" s="183" t="str">
        <f t="shared" si="1207"/>
        <v>BF$15</v>
      </c>
      <c r="BG1194" s="183" t="str">
        <f t="shared" si="1207"/>
        <v>BG$15</v>
      </c>
      <c r="BH1194" s="183" t="str">
        <f t="shared" si="1207"/>
        <v>BH$15</v>
      </c>
      <c r="BI1194" s="183" t="str">
        <f t="shared" si="1207"/>
        <v>BI$15</v>
      </c>
      <c r="BJ1194" s="183" t="str">
        <f t="shared" si="1207"/>
        <v>BJ$15</v>
      </c>
      <c r="BK1194" s="183" t="str">
        <f t="shared" si="1207"/>
        <v>BK$15</v>
      </c>
      <c r="BL1194" s="183" t="str">
        <f t="shared" si="1207"/>
        <v>BL$15</v>
      </c>
      <c r="BM1194" s="183" t="str">
        <f t="shared" si="1207"/>
        <v>BM$15</v>
      </c>
      <c r="BN1194" s="183" t="str">
        <f t="shared" si="1207"/>
        <v>BN$15</v>
      </c>
      <c r="BO1194" s="183" t="str">
        <f t="shared" si="1207"/>
        <v>BO$15</v>
      </c>
      <c r="BP1194" s="183" t="str">
        <f t="shared" si="1207"/>
        <v>BP$15</v>
      </c>
      <c r="BQ1194" s="183" t="str">
        <f t="shared" si="1207"/>
        <v>BQ$15</v>
      </c>
      <c r="BR1194" s="183" t="str">
        <f t="shared" si="1207"/>
        <v>BR$15</v>
      </c>
      <c r="BS1194" s="183" t="str">
        <f t="shared" si="1207"/>
        <v>BS$15</v>
      </c>
      <c r="BT1194" s="183" t="str">
        <f t="shared" si="1207"/>
        <v>BT$15</v>
      </c>
      <c r="BU1194" s="183" t="str">
        <f t="shared" si="1207"/>
        <v>BU$15</v>
      </c>
      <c r="BV1194" s="183" t="str">
        <f t="shared" si="1207"/>
        <v>BV$15</v>
      </c>
      <c r="BW1194" s="183" t="str">
        <f t="shared" si="1207"/>
        <v>BW$15</v>
      </c>
      <c r="BX1194" s="183" t="str">
        <f t="shared" si="1207"/>
        <v>BX$15</v>
      </c>
      <c r="BY1194" s="183" t="str">
        <f t="shared" si="1207"/>
        <v>BY$15</v>
      </c>
      <c r="BZ1194" s="183" t="str">
        <f t="shared" si="1207"/>
        <v>BZ$15</v>
      </c>
      <c r="CA1194" s="183" t="str">
        <f t="shared" si="1207"/>
        <v>CA$15</v>
      </c>
      <c r="CB1194" s="183" t="str">
        <f t="shared" si="1207"/>
        <v>CB$15</v>
      </c>
      <c r="CC1194" s="183" t="str">
        <f t="shared" si="1207"/>
        <v>CC$15</v>
      </c>
      <c r="CD1194" s="183" t="str">
        <f t="shared" si="1207"/>
        <v>CD$15</v>
      </c>
      <c r="CE1194" s="183" t="str">
        <f t="shared" ref="CE1194:CL1194" si="1208">CE$19</f>
        <v>CE$15</v>
      </c>
      <c r="CF1194" s="183" t="str">
        <f t="shared" si="1208"/>
        <v>CF$15</v>
      </c>
      <c r="CG1194" s="183" t="str">
        <f t="shared" si="1208"/>
        <v>CG$15</v>
      </c>
      <c r="CH1194" s="183" t="str">
        <f t="shared" si="1208"/>
        <v>CH$15</v>
      </c>
      <c r="CI1194" s="183" t="str">
        <f t="shared" si="1208"/>
        <v>CI$15</v>
      </c>
      <c r="CJ1194" s="183" t="str">
        <f t="shared" si="1208"/>
        <v>CJ$15</v>
      </c>
      <c r="CK1194" s="183" t="str">
        <f t="shared" si="1208"/>
        <v>CK$15</v>
      </c>
      <c r="CL1194" s="183" t="str">
        <f t="shared" si="1208"/>
        <v>CL$15</v>
      </c>
    </row>
    <row r="1195" spans="2:90" x14ac:dyDescent="0.4">
      <c r="B1195" s="66" t="s">
        <v>749</v>
      </c>
      <c r="C1195" s="22"/>
      <c r="D1195" s="22" t="s">
        <v>785</v>
      </c>
      <c r="E1195" s="22" t="s">
        <v>785</v>
      </c>
      <c r="F1195" s="22" t="s">
        <v>765</v>
      </c>
      <c r="G1195" s="22" t="s">
        <v>81</v>
      </c>
      <c r="H1195" s="22"/>
      <c r="I1195" s="279"/>
      <c r="J1195" s="279"/>
      <c r="K1195" s="22"/>
      <c r="L1195" s="22"/>
      <c r="M1195" s="22"/>
      <c r="N1195" s="22"/>
      <c r="O1195" s="22"/>
      <c r="P1195" s="22"/>
      <c r="R1195" s="66"/>
      <c r="S1195" s="66"/>
      <c r="T1195" s="66"/>
      <c r="U1195" s="66"/>
      <c r="V1195" s="66"/>
      <c r="W1195" s="66"/>
      <c r="X1195" s="66"/>
      <c r="Y1195" s="66"/>
      <c r="Z1195" s="66"/>
      <c r="AA1195" s="66"/>
      <c r="AB1195" s="66"/>
      <c r="AC1195" s="66"/>
      <c r="AD1195" s="66"/>
      <c r="AE1195" s="66"/>
      <c r="AF1195" s="66"/>
      <c r="AG1195" s="66"/>
      <c r="AH1195" s="66"/>
      <c r="AI1195" s="66"/>
      <c r="AJ1195" s="66"/>
      <c r="AK1195" s="66"/>
      <c r="AL1195" s="66"/>
      <c r="AM1195" s="66"/>
      <c r="AN1195" s="66"/>
      <c r="AO1195" s="66"/>
      <c r="AP1195" s="66"/>
      <c r="AQ1195" s="66"/>
      <c r="AR1195" s="66"/>
      <c r="AS1195" s="66"/>
      <c r="AT1195" s="66"/>
      <c r="AU1195" s="66"/>
      <c r="AV1195" s="66"/>
      <c r="AW1195" s="66"/>
      <c r="AX1195" s="66"/>
      <c r="AY1195" s="66"/>
      <c r="AZ1195" s="66"/>
      <c r="BA1195" s="66"/>
      <c r="BB1195" s="66"/>
      <c r="BC1195" s="66"/>
      <c r="BD1195" s="66"/>
      <c r="BE1195" s="66"/>
      <c r="BF1195" s="66"/>
      <c r="BG1195" s="66"/>
      <c r="BH1195" s="66"/>
      <c r="BI1195" s="66"/>
      <c r="BJ1195" s="66"/>
      <c r="BK1195" s="66"/>
      <c r="BL1195" s="66"/>
      <c r="BM1195" s="66"/>
      <c r="BN1195" s="66"/>
      <c r="BO1195" s="66"/>
      <c r="BP1195" s="66"/>
      <c r="BQ1195" s="66"/>
      <c r="BR1195" s="66"/>
      <c r="BS1195" s="66"/>
      <c r="BT1195" s="66"/>
      <c r="BU1195" s="66"/>
      <c r="BV1195" s="66"/>
      <c r="BW1195" s="66"/>
      <c r="BX1195" s="66"/>
      <c r="BY1195" s="66"/>
      <c r="BZ1195" s="66"/>
      <c r="CA1195" s="66"/>
      <c r="CB1195" s="66"/>
      <c r="CC1195" s="66"/>
      <c r="CD1195" s="66"/>
      <c r="CE1195" s="66"/>
      <c r="CF1195" s="66"/>
      <c r="CG1195" s="66"/>
      <c r="CH1195" s="66"/>
      <c r="CI1195" s="66"/>
      <c r="CJ1195" s="66"/>
      <c r="CK1195" s="66"/>
      <c r="CL1195" s="66"/>
    </row>
    <row r="1196" spans="2:90" x14ac:dyDescent="0.4">
      <c r="B1196" s="93" t="s">
        <v>778</v>
      </c>
      <c r="C1196" s="31"/>
      <c r="D1196" s="31" t="s">
        <v>785</v>
      </c>
      <c r="E1196" s="31" t="s">
        <v>906</v>
      </c>
      <c r="F1196" s="31"/>
      <c r="G1196" s="31" t="s">
        <v>330</v>
      </c>
      <c r="H1196" s="31"/>
      <c r="I1196" s="73"/>
      <c r="J1196" s="73"/>
      <c r="K1196" s="58"/>
      <c r="L1196" s="58"/>
      <c r="M1196" s="58"/>
      <c r="N1196" s="58"/>
      <c r="O1196" s="58"/>
      <c r="P1196" s="58"/>
      <c r="R1196" s="33"/>
    </row>
    <row r="1197" spans="2:90" x14ac:dyDescent="0.4">
      <c r="B1197" s="120"/>
      <c r="C1197" s="31"/>
      <c r="D1197" s="31" t="s">
        <v>785</v>
      </c>
      <c r="E1197" s="31" t="s">
        <v>906</v>
      </c>
      <c r="F1197" s="31"/>
      <c r="G1197" s="31"/>
      <c r="H1197" s="31"/>
      <c r="I1197" s="73"/>
      <c r="J1197" s="73"/>
      <c r="K1197" s="58"/>
      <c r="L1197" s="58"/>
      <c r="M1197" s="58"/>
      <c r="N1197" s="58"/>
      <c r="O1197" s="58"/>
      <c r="P1197" s="58"/>
      <c r="R1197" s="33"/>
    </row>
    <row r="1198" spans="2:90" x14ac:dyDescent="0.4">
      <c r="B1198" s="93" t="s">
        <v>779</v>
      </c>
      <c r="C1198" s="31"/>
      <c r="D1198" s="31" t="s">
        <v>785</v>
      </c>
      <c r="E1198" s="31" t="s">
        <v>906</v>
      </c>
      <c r="F1198" s="31"/>
      <c r="G1198" s="31"/>
      <c r="H1198" s="31"/>
      <c r="I1198" s="73"/>
      <c r="J1198" s="73"/>
      <c r="K1198" s="58"/>
      <c r="L1198" s="58"/>
      <c r="M1198" s="58"/>
      <c r="N1198" s="58"/>
      <c r="O1198" s="58"/>
      <c r="P1198" s="58"/>
      <c r="R1198" s="33"/>
    </row>
    <row r="1199" spans="2:90" x14ac:dyDescent="0.4">
      <c r="B1199" s="139" t="s">
        <v>515</v>
      </c>
      <c r="C1199" s="31"/>
      <c r="D1199" s="31" t="s">
        <v>785</v>
      </c>
      <c r="E1199" s="31" t="s">
        <v>906</v>
      </c>
      <c r="F1199" s="31"/>
      <c r="G1199" s="31"/>
      <c r="H1199" s="31"/>
      <c r="I1199" s="73"/>
      <c r="J1199" s="305"/>
      <c r="K1199" s="305">
        <v>0.2</v>
      </c>
      <c r="L1199" s="305">
        <v>0.2</v>
      </c>
      <c r="M1199" s="305">
        <v>0.2</v>
      </c>
      <c r="N1199" s="305">
        <v>0.2</v>
      </c>
      <c r="O1199" s="305">
        <v>0.2</v>
      </c>
      <c r="P1199" s="305">
        <v>0.2</v>
      </c>
      <c r="R1199" s="33"/>
      <c r="S1199" s="20" cm="1">
        <f t="array" ref="S1199">INDEX($K:$P,ROW(),MATCH(S$3,$K$2:$P$2,0))</f>
        <v>0.2</v>
      </c>
      <c r="T1199" s="20" cm="1">
        <f t="array" ref="T1199">INDEX($K:$P,ROW(),MATCH(T$3,$K$2:$P$2,0))</f>
        <v>0.2</v>
      </c>
      <c r="U1199" s="20" cm="1">
        <f t="array" ref="U1199">INDEX($K:$P,ROW(),MATCH(U$3,$K$2:$P$2,0))</f>
        <v>0.2</v>
      </c>
      <c r="V1199" s="20" cm="1">
        <f t="array" ref="V1199">INDEX($K:$P,ROW(),MATCH(V$3,$K$2:$P$2,0))</f>
        <v>0.2</v>
      </c>
      <c r="W1199" s="20" cm="1">
        <f t="array" ref="W1199">INDEX($K:$P,ROW(),MATCH(W$3,$K$2:$P$2,0))</f>
        <v>0.2</v>
      </c>
      <c r="X1199" s="20" cm="1">
        <f t="array" ref="X1199">INDEX($K:$P,ROW(),MATCH(X$3,$K$2:$P$2,0))</f>
        <v>0.2</v>
      </c>
      <c r="Y1199" s="20" cm="1">
        <f t="array" ref="Y1199">INDEX($K:$P,ROW(),MATCH(Y$3,$K$2:$P$2,0))</f>
        <v>0.2</v>
      </c>
      <c r="Z1199" s="20" cm="1">
        <f t="array" ref="Z1199">INDEX($K:$P,ROW(),MATCH(Z$3,$K$2:$P$2,0))</f>
        <v>0.2</v>
      </c>
      <c r="AA1199" s="20" cm="1">
        <f t="array" ref="AA1199">INDEX($K:$P,ROW(),MATCH(AA$3,$K$2:$P$2,0))</f>
        <v>0.2</v>
      </c>
      <c r="AB1199" s="20" cm="1">
        <f t="array" ref="AB1199">INDEX($K:$P,ROW(),MATCH(AB$3,$K$2:$P$2,0))</f>
        <v>0.2</v>
      </c>
      <c r="AC1199" s="20" cm="1">
        <f t="array" ref="AC1199">INDEX($K:$P,ROW(),MATCH(AC$3,$K$2:$P$2,0))</f>
        <v>0.2</v>
      </c>
      <c r="AD1199" s="20" cm="1">
        <f t="array" ref="AD1199">INDEX($K:$P,ROW(),MATCH(AD$3,$K$2:$P$2,0))</f>
        <v>0.2</v>
      </c>
      <c r="AE1199" s="20" cm="1">
        <f t="array" ref="AE1199">INDEX($K:$P,ROW(),MATCH(AE$3,$K$2:$P$2,0))</f>
        <v>0.2</v>
      </c>
      <c r="AF1199" s="20" cm="1">
        <f t="array" ref="AF1199">INDEX($K:$P,ROW(),MATCH(AF$3,$K$2:$P$2,0))</f>
        <v>0.2</v>
      </c>
      <c r="AG1199" s="20" cm="1">
        <f t="array" ref="AG1199">INDEX($K:$P,ROW(),MATCH(AG$3,$K$2:$P$2,0))</f>
        <v>0.2</v>
      </c>
      <c r="AH1199" s="20" cm="1">
        <f t="array" ref="AH1199">INDEX($K:$P,ROW(),MATCH(AH$3,$K$2:$P$2,0))</f>
        <v>0.2</v>
      </c>
      <c r="AI1199" s="20" cm="1">
        <f t="array" ref="AI1199">INDEX($K:$P,ROW(),MATCH(AI$3,$K$2:$P$2,0))</f>
        <v>0.2</v>
      </c>
      <c r="AJ1199" s="20" cm="1">
        <f t="array" ref="AJ1199">INDEX($K:$P,ROW(),MATCH(AJ$3,$K$2:$P$2,0))</f>
        <v>0.2</v>
      </c>
      <c r="AK1199" s="20" cm="1">
        <f t="array" ref="AK1199">INDEX($K:$P,ROW(),MATCH(AK$3,$K$2:$P$2,0))</f>
        <v>0.2</v>
      </c>
      <c r="AL1199" s="20" cm="1">
        <f t="array" ref="AL1199">INDEX($K:$P,ROW(),MATCH(AL$3,$K$2:$P$2,0))</f>
        <v>0.2</v>
      </c>
      <c r="AM1199" s="20" cm="1">
        <f t="array" ref="AM1199">INDEX($K:$P,ROW(),MATCH(AM$3,$K$2:$P$2,0))</f>
        <v>0.2</v>
      </c>
      <c r="AN1199" s="20" cm="1">
        <f t="array" ref="AN1199">INDEX($K:$P,ROW(),MATCH(AN$3,$K$2:$P$2,0))</f>
        <v>0.2</v>
      </c>
      <c r="AO1199" s="20" cm="1">
        <f t="array" ref="AO1199">INDEX($K:$P,ROW(),MATCH(AO$3,$K$2:$P$2,0))</f>
        <v>0.2</v>
      </c>
      <c r="AP1199" s="20" cm="1">
        <f t="array" ref="AP1199">INDEX($K:$P,ROW(),MATCH(AP$3,$K$2:$P$2,0))</f>
        <v>0.2</v>
      </c>
      <c r="AQ1199" s="20" cm="1">
        <f t="array" ref="AQ1199">INDEX($K:$P,ROW(),MATCH(AQ$3,$K$2:$P$2,0))</f>
        <v>0.2</v>
      </c>
      <c r="AR1199" s="20" cm="1">
        <f t="array" ref="AR1199">INDEX($K:$P,ROW(),MATCH(AR$3,$K$2:$P$2,0))</f>
        <v>0.2</v>
      </c>
      <c r="AS1199" s="20" cm="1">
        <f t="array" ref="AS1199">INDEX($K:$P,ROW(),MATCH(AS$3,$K$2:$P$2,0))</f>
        <v>0.2</v>
      </c>
      <c r="AT1199" s="20" cm="1">
        <f t="array" ref="AT1199">INDEX($K:$P,ROW(),MATCH(AT$3,$K$2:$P$2,0))</f>
        <v>0.2</v>
      </c>
      <c r="AU1199" s="20" cm="1">
        <f t="array" ref="AU1199">INDEX($K:$P,ROW(),MATCH(AU$3,$K$2:$P$2,0))</f>
        <v>0.2</v>
      </c>
      <c r="AV1199" s="20" cm="1">
        <f t="array" ref="AV1199">INDEX($K:$P,ROW(),MATCH(AV$3,$K$2:$P$2,0))</f>
        <v>0.2</v>
      </c>
      <c r="AW1199" s="20" cm="1">
        <f t="array" ref="AW1199">INDEX($K:$P,ROW(),MATCH(AW$3,$K$2:$P$2,0))</f>
        <v>0.2</v>
      </c>
      <c r="AX1199" s="20" cm="1">
        <f t="array" ref="AX1199">INDEX($K:$P,ROW(),MATCH(AX$3,$K$2:$P$2,0))</f>
        <v>0.2</v>
      </c>
      <c r="AY1199" s="20" cm="1">
        <f t="array" ref="AY1199">INDEX($K:$P,ROW(),MATCH(AY$3,$K$2:$P$2,0))</f>
        <v>0.2</v>
      </c>
      <c r="AZ1199" s="20" cm="1">
        <f t="array" ref="AZ1199">INDEX($K:$P,ROW(),MATCH(AZ$3,$K$2:$P$2,0))</f>
        <v>0.2</v>
      </c>
      <c r="BA1199" s="20" cm="1">
        <f t="array" ref="BA1199">INDEX($K:$P,ROW(),MATCH(BA$3,$K$2:$P$2,0))</f>
        <v>0.2</v>
      </c>
      <c r="BB1199" s="20" cm="1">
        <f t="array" ref="BB1199">INDEX($K:$P,ROW(),MATCH(BB$3,$K$2:$P$2,0))</f>
        <v>0.2</v>
      </c>
      <c r="BC1199" s="20" cm="1">
        <f t="array" ref="BC1199">INDEX($K:$P,ROW(),MATCH(BC$3,$K$2:$P$2,0))</f>
        <v>0.2</v>
      </c>
      <c r="BD1199" s="20" cm="1">
        <f t="array" ref="BD1199">INDEX($K:$P,ROW(),MATCH(BD$3,$K$2:$P$2,0))</f>
        <v>0.2</v>
      </c>
      <c r="BE1199" s="20" cm="1">
        <f t="array" ref="BE1199">INDEX($K:$P,ROW(),MATCH(BE$3,$K$2:$P$2,0))</f>
        <v>0.2</v>
      </c>
      <c r="BF1199" s="20" cm="1">
        <f t="array" ref="BF1199">INDEX($K:$P,ROW(),MATCH(BF$3,$K$2:$P$2,0))</f>
        <v>0.2</v>
      </c>
      <c r="BG1199" s="20" cm="1">
        <f t="array" ref="BG1199">INDEX($K:$P,ROW(),MATCH(BG$3,$K$2:$P$2,0))</f>
        <v>0.2</v>
      </c>
      <c r="BH1199" s="20" cm="1">
        <f t="array" ref="BH1199">INDEX($K:$P,ROW(),MATCH(BH$3,$K$2:$P$2,0))</f>
        <v>0.2</v>
      </c>
      <c r="BI1199" s="20" cm="1">
        <f t="array" ref="BI1199">INDEX($K:$P,ROW(),MATCH(BI$3,$K$2:$P$2,0))</f>
        <v>0.2</v>
      </c>
      <c r="BJ1199" s="20" cm="1">
        <f t="array" ref="BJ1199">INDEX($K:$P,ROW(),MATCH(BJ$3,$K$2:$P$2,0))</f>
        <v>0.2</v>
      </c>
      <c r="BK1199" s="20" cm="1">
        <f t="array" ref="BK1199">INDEX($K:$P,ROW(),MATCH(BK$3,$K$2:$P$2,0))</f>
        <v>0.2</v>
      </c>
      <c r="BL1199" s="20" cm="1">
        <f t="array" ref="BL1199">INDEX($K:$P,ROW(),MATCH(BL$3,$K$2:$P$2,0))</f>
        <v>0.2</v>
      </c>
      <c r="BM1199" s="20" cm="1">
        <f t="array" ref="BM1199">INDEX($K:$P,ROW(),MATCH(BM$3,$K$2:$P$2,0))</f>
        <v>0.2</v>
      </c>
      <c r="BN1199" s="20" cm="1">
        <f t="array" ref="BN1199">INDEX($K:$P,ROW(),MATCH(BN$3,$K$2:$P$2,0))</f>
        <v>0.2</v>
      </c>
      <c r="BO1199" s="20" cm="1">
        <f t="array" ref="BO1199">INDEX($K:$P,ROW(),MATCH(BO$3,$K$2:$P$2,0))</f>
        <v>0.2</v>
      </c>
      <c r="BP1199" s="20" cm="1">
        <f t="array" ref="BP1199">INDEX($K:$P,ROW(),MATCH(BP$3,$K$2:$P$2,0))</f>
        <v>0.2</v>
      </c>
      <c r="BQ1199" s="20" cm="1">
        <f t="array" ref="BQ1199">INDEX($K:$P,ROW(),MATCH(BQ$3,$K$2:$P$2,0))</f>
        <v>0.2</v>
      </c>
      <c r="BR1199" s="20" cm="1">
        <f t="array" ref="BR1199">INDEX($K:$P,ROW(),MATCH(BR$3,$K$2:$P$2,0))</f>
        <v>0.2</v>
      </c>
      <c r="BS1199" s="20" cm="1">
        <f t="array" ref="BS1199">INDEX($K:$P,ROW(),MATCH(BS$3,$K$2:$P$2,0))</f>
        <v>0.2</v>
      </c>
      <c r="BT1199" s="20" cm="1">
        <f t="array" ref="BT1199">INDEX($K:$P,ROW(),MATCH(BT$3,$K$2:$P$2,0))</f>
        <v>0.2</v>
      </c>
      <c r="BU1199" s="20" cm="1">
        <f t="array" ref="BU1199">INDEX($K:$P,ROW(),MATCH(BU$3,$K$2:$P$2,0))</f>
        <v>0.2</v>
      </c>
      <c r="BV1199" s="20" cm="1">
        <f t="array" ref="BV1199">INDEX($K:$P,ROW(),MATCH(BV$3,$K$2:$P$2,0))</f>
        <v>0.2</v>
      </c>
      <c r="BW1199" s="20" cm="1">
        <f t="array" ref="BW1199">INDEX($K:$P,ROW(),MATCH(BW$3,$K$2:$P$2,0))</f>
        <v>0.2</v>
      </c>
      <c r="BX1199" s="20" cm="1">
        <f t="array" ref="BX1199">INDEX($K:$P,ROW(),MATCH(BX$3,$K$2:$P$2,0))</f>
        <v>0.2</v>
      </c>
      <c r="BY1199" s="20" cm="1">
        <f t="array" ref="BY1199">INDEX($K:$P,ROW(),MATCH(BY$3,$K$2:$P$2,0))</f>
        <v>0.2</v>
      </c>
      <c r="BZ1199" s="20" cm="1">
        <f t="array" ref="BZ1199">INDEX($K:$P,ROW(),MATCH(BZ$3,$K$2:$P$2,0))</f>
        <v>0.2</v>
      </c>
      <c r="CA1199" s="20" cm="1">
        <f t="array" ref="CA1199">INDEX($K:$P,ROW(),MATCH(CA$3,$K$2:$P$2,0))</f>
        <v>0.2</v>
      </c>
      <c r="CB1199" s="20" cm="1">
        <f t="array" ref="CB1199">INDEX($K:$P,ROW(),MATCH(CB$3,$K$2:$P$2,0))</f>
        <v>0.2</v>
      </c>
      <c r="CC1199" s="20" cm="1">
        <f t="array" ref="CC1199">INDEX($K:$P,ROW(),MATCH(CC$3,$K$2:$P$2,0))</f>
        <v>0.2</v>
      </c>
      <c r="CD1199" s="20" cm="1">
        <f t="array" ref="CD1199">INDEX($K:$P,ROW(),MATCH(CD$3,$K$2:$P$2,0))</f>
        <v>0.2</v>
      </c>
      <c r="CE1199" s="20" cm="1">
        <f t="array" ref="CE1199">INDEX($K:$P,ROW(),MATCH(CE$3,$K$2:$P$2,0))</f>
        <v>0.2</v>
      </c>
      <c r="CF1199" s="20" cm="1">
        <f t="array" ref="CF1199">INDEX($K:$P,ROW(),MATCH(CF$3,$K$2:$P$2,0))</f>
        <v>0.2</v>
      </c>
      <c r="CG1199" s="20" cm="1">
        <f t="array" ref="CG1199">INDEX($K:$P,ROW(),MATCH(CG$3,$K$2:$P$2,0))</f>
        <v>0.2</v>
      </c>
      <c r="CH1199" s="20" cm="1">
        <f t="array" ref="CH1199">INDEX($K:$P,ROW(),MATCH(CH$3,$K$2:$P$2,0))</f>
        <v>0.2</v>
      </c>
      <c r="CI1199" s="20" cm="1">
        <f t="array" ref="CI1199">INDEX($K:$P,ROW(),MATCH(CI$3,$K$2:$P$2,0))</f>
        <v>0.2</v>
      </c>
      <c r="CJ1199" s="20" cm="1">
        <f t="array" ref="CJ1199">INDEX($K:$P,ROW(),MATCH(CJ$3,$K$2:$P$2,0))</f>
        <v>0.2</v>
      </c>
      <c r="CK1199" s="20" cm="1">
        <f t="array" ref="CK1199">INDEX($K:$P,ROW(),MATCH(CK$3,$K$2:$P$2,0))</f>
        <v>0.2</v>
      </c>
      <c r="CL1199" s="20" cm="1">
        <f t="array" ref="CL1199">INDEX($K:$P,ROW(),MATCH(CL$3,$K$2:$P$2,0))</f>
        <v>0.2</v>
      </c>
    </row>
    <row r="1200" spans="2:90" x14ac:dyDescent="0.4">
      <c r="B1200" s="139" t="s">
        <v>516</v>
      </c>
      <c r="C1200" s="31"/>
      <c r="D1200" s="31" t="s">
        <v>785</v>
      </c>
      <c r="E1200" s="31" t="s">
        <v>906</v>
      </c>
      <c r="F1200" s="31"/>
      <c r="G1200" s="31"/>
      <c r="H1200" s="31"/>
      <c r="I1200" s="73"/>
      <c r="J1200" s="305"/>
      <c r="K1200" s="305">
        <v>0.2</v>
      </c>
      <c r="L1200" s="305">
        <v>0.2</v>
      </c>
      <c r="M1200" s="305">
        <v>0.2</v>
      </c>
      <c r="N1200" s="305">
        <v>0.2</v>
      </c>
      <c r="O1200" s="305">
        <v>0.2</v>
      </c>
      <c r="P1200" s="305">
        <v>0.2</v>
      </c>
      <c r="R1200" s="33"/>
      <c r="S1200" s="20" cm="1">
        <f t="array" ref="S1200">INDEX($K:$P,ROW(),MATCH(S$3,$K$2:$P$2,0))</f>
        <v>0.2</v>
      </c>
      <c r="T1200" s="20" cm="1">
        <f t="array" ref="T1200">INDEX($K:$P,ROW(),MATCH(T$3,$K$2:$P$2,0))</f>
        <v>0.2</v>
      </c>
      <c r="U1200" s="20" cm="1">
        <f t="array" ref="U1200">INDEX($K:$P,ROW(),MATCH(U$3,$K$2:$P$2,0))</f>
        <v>0.2</v>
      </c>
      <c r="V1200" s="20" cm="1">
        <f t="array" ref="V1200">INDEX($K:$P,ROW(),MATCH(V$3,$K$2:$P$2,0))</f>
        <v>0.2</v>
      </c>
      <c r="W1200" s="20" cm="1">
        <f t="array" ref="W1200">INDEX($K:$P,ROW(),MATCH(W$3,$K$2:$P$2,0))</f>
        <v>0.2</v>
      </c>
      <c r="X1200" s="20" cm="1">
        <f t="array" ref="X1200">INDEX($K:$P,ROW(),MATCH(X$3,$K$2:$P$2,0))</f>
        <v>0.2</v>
      </c>
      <c r="Y1200" s="20" cm="1">
        <f t="array" ref="Y1200">INDEX($K:$P,ROW(),MATCH(Y$3,$K$2:$P$2,0))</f>
        <v>0.2</v>
      </c>
      <c r="Z1200" s="20" cm="1">
        <f t="array" ref="Z1200">INDEX($K:$P,ROW(),MATCH(Z$3,$K$2:$P$2,0))</f>
        <v>0.2</v>
      </c>
      <c r="AA1200" s="20" cm="1">
        <f t="array" ref="AA1200">INDEX($K:$P,ROW(),MATCH(AA$3,$K$2:$P$2,0))</f>
        <v>0.2</v>
      </c>
      <c r="AB1200" s="20" cm="1">
        <f t="array" ref="AB1200">INDEX($K:$P,ROW(),MATCH(AB$3,$K$2:$P$2,0))</f>
        <v>0.2</v>
      </c>
      <c r="AC1200" s="20" cm="1">
        <f t="array" ref="AC1200">INDEX($K:$P,ROW(),MATCH(AC$3,$K$2:$P$2,0))</f>
        <v>0.2</v>
      </c>
      <c r="AD1200" s="20" cm="1">
        <f t="array" ref="AD1200">INDEX($K:$P,ROW(),MATCH(AD$3,$K$2:$P$2,0))</f>
        <v>0.2</v>
      </c>
      <c r="AE1200" s="20" cm="1">
        <f t="array" ref="AE1200">INDEX($K:$P,ROW(),MATCH(AE$3,$K$2:$P$2,0))</f>
        <v>0.2</v>
      </c>
      <c r="AF1200" s="20" cm="1">
        <f t="array" ref="AF1200">INDEX($K:$P,ROW(),MATCH(AF$3,$K$2:$P$2,0))</f>
        <v>0.2</v>
      </c>
      <c r="AG1200" s="20" cm="1">
        <f t="array" ref="AG1200">INDEX($K:$P,ROW(),MATCH(AG$3,$K$2:$P$2,0))</f>
        <v>0.2</v>
      </c>
      <c r="AH1200" s="20" cm="1">
        <f t="array" ref="AH1200">INDEX($K:$P,ROW(),MATCH(AH$3,$K$2:$P$2,0))</f>
        <v>0.2</v>
      </c>
      <c r="AI1200" s="20" cm="1">
        <f t="array" ref="AI1200">INDEX($K:$P,ROW(),MATCH(AI$3,$K$2:$P$2,0))</f>
        <v>0.2</v>
      </c>
      <c r="AJ1200" s="20" cm="1">
        <f t="array" ref="AJ1200">INDEX($K:$P,ROW(),MATCH(AJ$3,$K$2:$P$2,0))</f>
        <v>0.2</v>
      </c>
      <c r="AK1200" s="20" cm="1">
        <f t="array" ref="AK1200">INDEX($K:$P,ROW(),MATCH(AK$3,$K$2:$P$2,0))</f>
        <v>0.2</v>
      </c>
      <c r="AL1200" s="20" cm="1">
        <f t="array" ref="AL1200">INDEX($K:$P,ROW(),MATCH(AL$3,$K$2:$P$2,0))</f>
        <v>0.2</v>
      </c>
      <c r="AM1200" s="20" cm="1">
        <f t="array" ref="AM1200">INDEX($K:$P,ROW(),MATCH(AM$3,$K$2:$P$2,0))</f>
        <v>0.2</v>
      </c>
      <c r="AN1200" s="20" cm="1">
        <f t="array" ref="AN1200">INDEX($K:$P,ROW(),MATCH(AN$3,$K$2:$P$2,0))</f>
        <v>0.2</v>
      </c>
      <c r="AO1200" s="20" cm="1">
        <f t="array" ref="AO1200">INDEX($K:$P,ROW(),MATCH(AO$3,$K$2:$P$2,0))</f>
        <v>0.2</v>
      </c>
      <c r="AP1200" s="20" cm="1">
        <f t="array" ref="AP1200">INDEX($K:$P,ROW(),MATCH(AP$3,$K$2:$P$2,0))</f>
        <v>0.2</v>
      </c>
      <c r="AQ1200" s="20" cm="1">
        <f t="array" ref="AQ1200">INDEX($K:$P,ROW(),MATCH(AQ$3,$K$2:$P$2,0))</f>
        <v>0.2</v>
      </c>
      <c r="AR1200" s="20" cm="1">
        <f t="array" ref="AR1200">INDEX($K:$P,ROW(),MATCH(AR$3,$K$2:$P$2,0))</f>
        <v>0.2</v>
      </c>
      <c r="AS1200" s="20" cm="1">
        <f t="array" ref="AS1200">INDEX($K:$P,ROW(),MATCH(AS$3,$K$2:$P$2,0))</f>
        <v>0.2</v>
      </c>
      <c r="AT1200" s="20" cm="1">
        <f t="array" ref="AT1200">INDEX($K:$P,ROW(),MATCH(AT$3,$K$2:$P$2,0))</f>
        <v>0.2</v>
      </c>
      <c r="AU1200" s="20" cm="1">
        <f t="array" ref="AU1200">INDEX($K:$P,ROW(),MATCH(AU$3,$K$2:$P$2,0))</f>
        <v>0.2</v>
      </c>
      <c r="AV1200" s="20" cm="1">
        <f t="array" ref="AV1200">INDEX($K:$P,ROW(),MATCH(AV$3,$K$2:$P$2,0))</f>
        <v>0.2</v>
      </c>
      <c r="AW1200" s="20" cm="1">
        <f t="array" ref="AW1200">INDEX($K:$P,ROW(),MATCH(AW$3,$K$2:$P$2,0))</f>
        <v>0.2</v>
      </c>
      <c r="AX1200" s="20" cm="1">
        <f t="array" ref="AX1200">INDEX($K:$P,ROW(),MATCH(AX$3,$K$2:$P$2,0))</f>
        <v>0.2</v>
      </c>
      <c r="AY1200" s="20" cm="1">
        <f t="array" ref="AY1200">INDEX($K:$P,ROW(),MATCH(AY$3,$K$2:$P$2,0))</f>
        <v>0.2</v>
      </c>
      <c r="AZ1200" s="20" cm="1">
        <f t="array" ref="AZ1200">INDEX($K:$P,ROW(),MATCH(AZ$3,$K$2:$P$2,0))</f>
        <v>0.2</v>
      </c>
      <c r="BA1200" s="20" cm="1">
        <f t="array" ref="BA1200">INDEX($K:$P,ROW(),MATCH(BA$3,$K$2:$P$2,0))</f>
        <v>0.2</v>
      </c>
      <c r="BB1200" s="20" cm="1">
        <f t="array" ref="BB1200">INDEX($K:$P,ROW(),MATCH(BB$3,$K$2:$P$2,0))</f>
        <v>0.2</v>
      </c>
      <c r="BC1200" s="20" cm="1">
        <f t="array" ref="BC1200">INDEX($K:$P,ROW(),MATCH(BC$3,$K$2:$P$2,0))</f>
        <v>0.2</v>
      </c>
      <c r="BD1200" s="20" cm="1">
        <f t="array" ref="BD1200">INDEX($K:$P,ROW(),MATCH(BD$3,$K$2:$P$2,0))</f>
        <v>0.2</v>
      </c>
      <c r="BE1200" s="20" cm="1">
        <f t="array" ref="BE1200">INDEX($K:$P,ROW(),MATCH(BE$3,$K$2:$P$2,0))</f>
        <v>0.2</v>
      </c>
      <c r="BF1200" s="20" cm="1">
        <f t="array" ref="BF1200">INDEX($K:$P,ROW(),MATCH(BF$3,$K$2:$P$2,0))</f>
        <v>0.2</v>
      </c>
      <c r="BG1200" s="20" cm="1">
        <f t="array" ref="BG1200">INDEX($K:$P,ROW(),MATCH(BG$3,$K$2:$P$2,0))</f>
        <v>0.2</v>
      </c>
      <c r="BH1200" s="20" cm="1">
        <f t="array" ref="BH1200">INDEX($K:$P,ROW(),MATCH(BH$3,$K$2:$P$2,0))</f>
        <v>0.2</v>
      </c>
      <c r="BI1200" s="20" cm="1">
        <f t="array" ref="BI1200">INDEX($K:$P,ROW(),MATCH(BI$3,$K$2:$P$2,0))</f>
        <v>0.2</v>
      </c>
      <c r="BJ1200" s="20" cm="1">
        <f t="array" ref="BJ1200">INDEX($K:$P,ROW(),MATCH(BJ$3,$K$2:$P$2,0))</f>
        <v>0.2</v>
      </c>
      <c r="BK1200" s="20" cm="1">
        <f t="array" ref="BK1200">INDEX($K:$P,ROW(),MATCH(BK$3,$K$2:$P$2,0))</f>
        <v>0.2</v>
      </c>
      <c r="BL1200" s="20" cm="1">
        <f t="array" ref="BL1200">INDEX($K:$P,ROW(),MATCH(BL$3,$K$2:$P$2,0))</f>
        <v>0.2</v>
      </c>
      <c r="BM1200" s="20" cm="1">
        <f t="array" ref="BM1200">INDEX($K:$P,ROW(),MATCH(BM$3,$K$2:$P$2,0))</f>
        <v>0.2</v>
      </c>
      <c r="BN1200" s="20" cm="1">
        <f t="array" ref="BN1200">INDEX($K:$P,ROW(),MATCH(BN$3,$K$2:$P$2,0))</f>
        <v>0.2</v>
      </c>
      <c r="BO1200" s="20" cm="1">
        <f t="array" ref="BO1200">INDEX($K:$P,ROW(),MATCH(BO$3,$K$2:$P$2,0))</f>
        <v>0.2</v>
      </c>
      <c r="BP1200" s="20" cm="1">
        <f t="array" ref="BP1200">INDEX($K:$P,ROW(),MATCH(BP$3,$K$2:$P$2,0))</f>
        <v>0.2</v>
      </c>
      <c r="BQ1200" s="20" cm="1">
        <f t="array" ref="BQ1200">INDEX($K:$P,ROW(),MATCH(BQ$3,$K$2:$P$2,0))</f>
        <v>0.2</v>
      </c>
      <c r="BR1200" s="20" cm="1">
        <f t="array" ref="BR1200">INDEX($K:$P,ROW(),MATCH(BR$3,$K$2:$P$2,0))</f>
        <v>0.2</v>
      </c>
      <c r="BS1200" s="20" cm="1">
        <f t="array" ref="BS1200">INDEX($K:$P,ROW(),MATCH(BS$3,$K$2:$P$2,0))</f>
        <v>0.2</v>
      </c>
      <c r="BT1200" s="20" cm="1">
        <f t="array" ref="BT1200">INDEX($K:$P,ROW(),MATCH(BT$3,$K$2:$P$2,0))</f>
        <v>0.2</v>
      </c>
      <c r="BU1200" s="20" cm="1">
        <f t="array" ref="BU1200">INDEX($K:$P,ROW(),MATCH(BU$3,$K$2:$P$2,0))</f>
        <v>0.2</v>
      </c>
      <c r="BV1200" s="20" cm="1">
        <f t="array" ref="BV1200">INDEX($K:$P,ROW(),MATCH(BV$3,$K$2:$P$2,0))</f>
        <v>0.2</v>
      </c>
      <c r="BW1200" s="20" cm="1">
        <f t="array" ref="BW1200">INDEX($K:$P,ROW(),MATCH(BW$3,$K$2:$P$2,0))</f>
        <v>0.2</v>
      </c>
      <c r="BX1200" s="20" cm="1">
        <f t="array" ref="BX1200">INDEX($K:$P,ROW(),MATCH(BX$3,$K$2:$P$2,0))</f>
        <v>0.2</v>
      </c>
      <c r="BY1200" s="20" cm="1">
        <f t="array" ref="BY1200">INDEX($K:$P,ROW(),MATCH(BY$3,$K$2:$P$2,0))</f>
        <v>0.2</v>
      </c>
      <c r="BZ1200" s="20" cm="1">
        <f t="array" ref="BZ1200">INDEX($K:$P,ROW(),MATCH(BZ$3,$K$2:$P$2,0))</f>
        <v>0.2</v>
      </c>
      <c r="CA1200" s="20" cm="1">
        <f t="array" ref="CA1200">INDEX($K:$P,ROW(),MATCH(CA$3,$K$2:$P$2,0))</f>
        <v>0.2</v>
      </c>
      <c r="CB1200" s="20" cm="1">
        <f t="array" ref="CB1200">INDEX($K:$P,ROW(),MATCH(CB$3,$K$2:$P$2,0))</f>
        <v>0.2</v>
      </c>
      <c r="CC1200" s="20" cm="1">
        <f t="array" ref="CC1200">INDEX($K:$P,ROW(),MATCH(CC$3,$K$2:$P$2,0))</f>
        <v>0.2</v>
      </c>
      <c r="CD1200" s="20" cm="1">
        <f t="array" ref="CD1200">INDEX($K:$P,ROW(),MATCH(CD$3,$K$2:$P$2,0))</f>
        <v>0.2</v>
      </c>
      <c r="CE1200" s="20" cm="1">
        <f t="array" ref="CE1200">INDEX($K:$P,ROW(),MATCH(CE$3,$K$2:$P$2,0))</f>
        <v>0.2</v>
      </c>
      <c r="CF1200" s="20" cm="1">
        <f t="array" ref="CF1200">INDEX($K:$P,ROW(),MATCH(CF$3,$K$2:$P$2,0))</f>
        <v>0.2</v>
      </c>
      <c r="CG1200" s="20" cm="1">
        <f t="array" ref="CG1200">INDEX($K:$P,ROW(),MATCH(CG$3,$K$2:$P$2,0))</f>
        <v>0.2</v>
      </c>
      <c r="CH1200" s="20" cm="1">
        <f t="array" ref="CH1200">INDEX($K:$P,ROW(),MATCH(CH$3,$K$2:$P$2,0))</f>
        <v>0.2</v>
      </c>
      <c r="CI1200" s="20" cm="1">
        <f t="array" ref="CI1200">INDEX($K:$P,ROW(),MATCH(CI$3,$K$2:$P$2,0))</f>
        <v>0.2</v>
      </c>
      <c r="CJ1200" s="20" cm="1">
        <f t="array" ref="CJ1200">INDEX($K:$P,ROW(),MATCH(CJ$3,$K$2:$P$2,0))</f>
        <v>0.2</v>
      </c>
      <c r="CK1200" s="20" cm="1">
        <f t="array" ref="CK1200">INDEX($K:$P,ROW(),MATCH(CK$3,$K$2:$P$2,0))</f>
        <v>0.2</v>
      </c>
      <c r="CL1200" s="20" cm="1">
        <f t="array" ref="CL1200">INDEX($K:$P,ROW(),MATCH(CL$3,$K$2:$P$2,0))</f>
        <v>0.2</v>
      </c>
    </row>
    <row r="1201" spans="2:90" x14ac:dyDescent="0.4">
      <c r="B1201" s="139" t="s">
        <v>774</v>
      </c>
      <c r="C1201" s="31"/>
      <c r="D1201" s="31" t="s">
        <v>785</v>
      </c>
      <c r="E1201" s="31" t="s">
        <v>906</v>
      </c>
      <c r="F1201" s="31"/>
      <c r="G1201" s="31"/>
      <c r="H1201" s="31"/>
      <c r="I1201" s="73"/>
      <c r="J1201" s="305"/>
      <c r="K1201" s="305">
        <v>0.1</v>
      </c>
      <c r="L1201" s="305">
        <v>0.1</v>
      </c>
      <c r="M1201" s="305">
        <v>0.1</v>
      </c>
      <c r="N1201" s="305">
        <v>0.1</v>
      </c>
      <c r="O1201" s="305">
        <v>0.1</v>
      </c>
      <c r="P1201" s="305">
        <v>0.1</v>
      </c>
      <c r="R1201" s="33"/>
      <c r="S1201" s="20" cm="1">
        <f t="array" ref="S1201">INDEX($K:$P,ROW(),MATCH(S$3,$K$2:$P$2,0))</f>
        <v>0.1</v>
      </c>
      <c r="T1201" s="20" cm="1">
        <f t="array" ref="T1201">INDEX($K:$P,ROW(),MATCH(T$3,$K$2:$P$2,0))</f>
        <v>0.1</v>
      </c>
      <c r="U1201" s="20" cm="1">
        <f t="array" ref="U1201">INDEX($K:$P,ROW(),MATCH(U$3,$K$2:$P$2,0))</f>
        <v>0.1</v>
      </c>
      <c r="V1201" s="20" cm="1">
        <f t="array" ref="V1201">INDEX($K:$P,ROW(),MATCH(V$3,$K$2:$P$2,0))</f>
        <v>0.1</v>
      </c>
      <c r="W1201" s="20" cm="1">
        <f t="array" ref="W1201">INDEX($K:$P,ROW(),MATCH(W$3,$K$2:$P$2,0))</f>
        <v>0.1</v>
      </c>
      <c r="X1201" s="20" cm="1">
        <f t="array" ref="X1201">INDEX($K:$P,ROW(),MATCH(X$3,$K$2:$P$2,0))</f>
        <v>0.1</v>
      </c>
      <c r="Y1201" s="20" cm="1">
        <f t="array" ref="Y1201">INDEX($K:$P,ROW(),MATCH(Y$3,$K$2:$P$2,0))</f>
        <v>0.1</v>
      </c>
      <c r="Z1201" s="20" cm="1">
        <f t="array" ref="Z1201">INDEX($K:$P,ROW(),MATCH(Z$3,$K$2:$P$2,0))</f>
        <v>0.1</v>
      </c>
      <c r="AA1201" s="20" cm="1">
        <f t="array" ref="AA1201">INDEX($K:$P,ROW(),MATCH(AA$3,$K$2:$P$2,0))</f>
        <v>0.1</v>
      </c>
      <c r="AB1201" s="20" cm="1">
        <f t="array" ref="AB1201">INDEX($K:$P,ROW(),MATCH(AB$3,$K$2:$P$2,0))</f>
        <v>0.1</v>
      </c>
      <c r="AC1201" s="20" cm="1">
        <f t="array" ref="AC1201">INDEX($K:$P,ROW(),MATCH(AC$3,$K$2:$P$2,0))</f>
        <v>0.1</v>
      </c>
      <c r="AD1201" s="20" cm="1">
        <f t="array" ref="AD1201">INDEX($K:$P,ROW(),MATCH(AD$3,$K$2:$P$2,0))</f>
        <v>0.1</v>
      </c>
      <c r="AE1201" s="20" cm="1">
        <f t="array" ref="AE1201">INDEX($K:$P,ROW(),MATCH(AE$3,$K$2:$P$2,0))</f>
        <v>0.1</v>
      </c>
      <c r="AF1201" s="20" cm="1">
        <f t="array" ref="AF1201">INDEX($K:$P,ROW(),MATCH(AF$3,$K$2:$P$2,0))</f>
        <v>0.1</v>
      </c>
      <c r="AG1201" s="20" cm="1">
        <f t="array" ref="AG1201">INDEX($K:$P,ROW(),MATCH(AG$3,$K$2:$P$2,0))</f>
        <v>0.1</v>
      </c>
      <c r="AH1201" s="20" cm="1">
        <f t="array" ref="AH1201">INDEX($K:$P,ROW(),MATCH(AH$3,$K$2:$P$2,0))</f>
        <v>0.1</v>
      </c>
      <c r="AI1201" s="20" cm="1">
        <f t="array" ref="AI1201">INDEX($K:$P,ROW(),MATCH(AI$3,$K$2:$P$2,0))</f>
        <v>0.1</v>
      </c>
      <c r="AJ1201" s="20" cm="1">
        <f t="array" ref="AJ1201">INDEX($K:$P,ROW(),MATCH(AJ$3,$K$2:$P$2,0))</f>
        <v>0.1</v>
      </c>
      <c r="AK1201" s="20" cm="1">
        <f t="array" ref="AK1201">INDEX($K:$P,ROW(),MATCH(AK$3,$K$2:$P$2,0))</f>
        <v>0.1</v>
      </c>
      <c r="AL1201" s="20" cm="1">
        <f t="array" ref="AL1201">INDEX($K:$P,ROW(),MATCH(AL$3,$K$2:$P$2,0))</f>
        <v>0.1</v>
      </c>
      <c r="AM1201" s="20" cm="1">
        <f t="array" ref="AM1201">INDEX($K:$P,ROW(),MATCH(AM$3,$K$2:$P$2,0))</f>
        <v>0.1</v>
      </c>
      <c r="AN1201" s="20" cm="1">
        <f t="array" ref="AN1201">INDEX($K:$P,ROW(),MATCH(AN$3,$K$2:$P$2,0))</f>
        <v>0.1</v>
      </c>
      <c r="AO1201" s="20" cm="1">
        <f t="array" ref="AO1201">INDEX($K:$P,ROW(),MATCH(AO$3,$K$2:$P$2,0))</f>
        <v>0.1</v>
      </c>
      <c r="AP1201" s="20" cm="1">
        <f t="array" ref="AP1201">INDEX($K:$P,ROW(),MATCH(AP$3,$K$2:$P$2,0))</f>
        <v>0.1</v>
      </c>
      <c r="AQ1201" s="20" cm="1">
        <f t="array" ref="AQ1201">INDEX($K:$P,ROW(),MATCH(AQ$3,$K$2:$P$2,0))</f>
        <v>0.1</v>
      </c>
      <c r="AR1201" s="20" cm="1">
        <f t="array" ref="AR1201">INDEX($K:$P,ROW(),MATCH(AR$3,$K$2:$P$2,0))</f>
        <v>0.1</v>
      </c>
      <c r="AS1201" s="20" cm="1">
        <f t="array" ref="AS1201">INDEX($K:$P,ROW(),MATCH(AS$3,$K$2:$P$2,0))</f>
        <v>0.1</v>
      </c>
      <c r="AT1201" s="20" cm="1">
        <f t="array" ref="AT1201">INDEX($K:$P,ROW(),MATCH(AT$3,$K$2:$P$2,0))</f>
        <v>0.1</v>
      </c>
      <c r="AU1201" s="20" cm="1">
        <f t="array" ref="AU1201">INDEX($K:$P,ROW(),MATCH(AU$3,$K$2:$P$2,0))</f>
        <v>0.1</v>
      </c>
      <c r="AV1201" s="20" cm="1">
        <f t="array" ref="AV1201">INDEX($K:$P,ROW(),MATCH(AV$3,$K$2:$P$2,0))</f>
        <v>0.1</v>
      </c>
      <c r="AW1201" s="20" cm="1">
        <f t="array" ref="AW1201">INDEX($K:$P,ROW(),MATCH(AW$3,$K$2:$P$2,0))</f>
        <v>0.1</v>
      </c>
      <c r="AX1201" s="20" cm="1">
        <f t="array" ref="AX1201">INDEX($K:$P,ROW(),MATCH(AX$3,$K$2:$P$2,0))</f>
        <v>0.1</v>
      </c>
      <c r="AY1201" s="20" cm="1">
        <f t="array" ref="AY1201">INDEX($K:$P,ROW(),MATCH(AY$3,$K$2:$P$2,0))</f>
        <v>0.1</v>
      </c>
      <c r="AZ1201" s="20" cm="1">
        <f t="array" ref="AZ1201">INDEX($K:$P,ROW(),MATCH(AZ$3,$K$2:$P$2,0))</f>
        <v>0.1</v>
      </c>
      <c r="BA1201" s="20" cm="1">
        <f t="array" ref="BA1201">INDEX($K:$P,ROW(),MATCH(BA$3,$K$2:$P$2,0))</f>
        <v>0.1</v>
      </c>
      <c r="BB1201" s="20" cm="1">
        <f t="array" ref="BB1201">INDEX($K:$P,ROW(),MATCH(BB$3,$K$2:$P$2,0))</f>
        <v>0.1</v>
      </c>
      <c r="BC1201" s="20" cm="1">
        <f t="array" ref="BC1201">INDEX($K:$P,ROW(),MATCH(BC$3,$K$2:$P$2,0))</f>
        <v>0.1</v>
      </c>
      <c r="BD1201" s="20" cm="1">
        <f t="array" ref="BD1201">INDEX($K:$P,ROW(),MATCH(BD$3,$K$2:$P$2,0))</f>
        <v>0.1</v>
      </c>
      <c r="BE1201" s="20" cm="1">
        <f t="array" ref="BE1201">INDEX($K:$P,ROW(),MATCH(BE$3,$K$2:$P$2,0))</f>
        <v>0.1</v>
      </c>
      <c r="BF1201" s="20" cm="1">
        <f t="array" ref="BF1201">INDEX($K:$P,ROW(),MATCH(BF$3,$K$2:$P$2,0))</f>
        <v>0.1</v>
      </c>
      <c r="BG1201" s="20" cm="1">
        <f t="array" ref="BG1201">INDEX($K:$P,ROW(),MATCH(BG$3,$K$2:$P$2,0))</f>
        <v>0.1</v>
      </c>
      <c r="BH1201" s="20" cm="1">
        <f t="array" ref="BH1201">INDEX($K:$P,ROW(),MATCH(BH$3,$K$2:$P$2,0))</f>
        <v>0.1</v>
      </c>
      <c r="BI1201" s="20" cm="1">
        <f t="array" ref="BI1201">INDEX($K:$P,ROW(),MATCH(BI$3,$K$2:$P$2,0))</f>
        <v>0.1</v>
      </c>
      <c r="BJ1201" s="20" cm="1">
        <f t="array" ref="BJ1201">INDEX($K:$P,ROW(),MATCH(BJ$3,$K$2:$P$2,0))</f>
        <v>0.1</v>
      </c>
      <c r="BK1201" s="20" cm="1">
        <f t="array" ref="BK1201">INDEX($K:$P,ROW(),MATCH(BK$3,$K$2:$P$2,0))</f>
        <v>0.1</v>
      </c>
      <c r="BL1201" s="20" cm="1">
        <f t="array" ref="BL1201">INDEX($K:$P,ROW(),MATCH(BL$3,$K$2:$P$2,0))</f>
        <v>0.1</v>
      </c>
      <c r="BM1201" s="20" cm="1">
        <f t="array" ref="BM1201">INDEX($K:$P,ROW(),MATCH(BM$3,$K$2:$P$2,0))</f>
        <v>0.1</v>
      </c>
      <c r="BN1201" s="20" cm="1">
        <f t="array" ref="BN1201">INDEX($K:$P,ROW(),MATCH(BN$3,$K$2:$P$2,0))</f>
        <v>0.1</v>
      </c>
      <c r="BO1201" s="20" cm="1">
        <f t="array" ref="BO1201">INDEX($K:$P,ROW(),MATCH(BO$3,$K$2:$P$2,0))</f>
        <v>0.1</v>
      </c>
      <c r="BP1201" s="20" cm="1">
        <f t="array" ref="BP1201">INDEX($K:$P,ROW(),MATCH(BP$3,$K$2:$P$2,0))</f>
        <v>0.1</v>
      </c>
      <c r="BQ1201" s="20" cm="1">
        <f t="array" ref="BQ1201">INDEX($K:$P,ROW(),MATCH(BQ$3,$K$2:$P$2,0))</f>
        <v>0.1</v>
      </c>
      <c r="BR1201" s="20" cm="1">
        <f t="array" ref="BR1201">INDEX($K:$P,ROW(),MATCH(BR$3,$K$2:$P$2,0))</f>
        <v>0.1</v>
      </c>
      <c r="BS1201" s="20" cm="1">
        <f t="array" ref="BS1201">INDEX($K:$P,ROW(),MATCH(BS$3,$K$2:$P$2,0))</f>
        <v>0.1</v>
      </c>
      <c r="BT1201" s="20" cm="1">
        <f t="array" ref="BT1201">INDEX($K:$P,ROW(),MATCH(BT$3,$K$2:$P$2,0))</f>
        <v>0.1</v>
      </c>
      <c r="BU1201" s="20" cm="1">
        <f t="array" ref="BU1201">INDEX($K:$P,ROW(),MATCH(BU$3,$K$2:$P$2,0))</f>
        <v>0.1</v>
      </c>
      <c r="BV1201" s="20" cm="1">
        <f t="array" ref="BV1201">INDEX($K:$P,ROW(),MATCH(BV$3,$K$2:$P$2,0))</f>
        <v>0.1</v>
      </c>
      <c r="BW1201" s="20" cm="1">
        <f t="array" ref="BW1201">INDEX($K:$P,ROW(),MATCH(BW$3,$K$2:$P$2,0))</f>
        <v>0.1</v>
      </c>
      <c r="BX1201" s="20" cm="1">
        <f t="array" ref="BX1201">INDEX($K:$P,ROW(),MATCH(BX$3,$K$2:$P$2,0))</f>
        <v>0.1</v>
      </c>
      <c r="BY1201" s="20" cm="1">
        <f t="array" ref="BY1201">INDEX($K:$P,ROW(),MATCH(BY$3,$K$2:$P$2,0))</f>
        <v>0.1</v>
      </c>
      <c r="BZ1201" s="20" cm="1">
        <f t="array" ref="BZ1201">INDEX($K:$P,ROW(),MATCH(BZ$3,$K$2:$P$2,0))</f>
        <v>0.1</v>
      </c>
      <c r="CA1201" s="20" cm="1">
        <f t="array" ref="CA1201">INDEX($K:$P,ROW(),MATCH(CA$3,$K$2:$P$2,0))</f>
        <v>0.1</v>
      </c>
      <c r="CB1201" s="20" cm="1">
        <f t="array" ref="CB1201">INDEX($K:$P,ROW(),MATCH(CB$3,$K$2:$P$2,0))</f>
        <v>0.1</v>
      </c>
      <c r="CC1201" s="20" cm="1">
        <f t="array" ref="CC1201">INDEX($K:$P,ROW(),MATCH(CC$3,$K$2:$P$2,0))</f>
        <v>0.1</v>
      </c>
      <c r="CD1201" s="20" cm="1">
        <f t="array" ref="CD1201">INDEX($K:$P,ROW(),MATCH(CD$3,$K$2:$P$2,0))</f>
        <v>0.1</v>
      </c>
      <c r="CE1201" s="20" cm="1">
        <f t="array" ref="CE1201">INDEX($K:$P,ROW(),MATCH(CE$3,$K$2:$P$2,0))</f>
        <v>0.1</v>
      </c>
      <c r="CF1201" s="20" cm="1">
        <f t="array" ref="CF1201">INDEX($K:$P,ROW(),MATCH(CF$3,$K$2:$P$2,0))</f>
        <v>0.1</v>
      </c>
      <c r="CG1201" s="20" cm="1">
        <f t="array" ref="CG1201">INDEX($K:$P,ROW(),MATCH(CG$3,$K$2:$P$2,0))</f>
        <v>0.1</v>
      </c>
      <c r="CH1201" s="20" cm="1">
        <f t="array" ref="CH1201">INDEX($K:$P,ROW(),MATCH(CH$3,$K$2:$P$2,0))</f>
        <v>0.1</v>
      </c>
      <c r="CI1201" s="20" cm="1">
        <f t="array" ref="CI1201">INDEX($K:$P,ROW(),MATCH(CI$3,$K$2:$P$2,0))</f>
        <v>0.1</v>
      </c>
      <c r="CJ1201" s="20" cm="1">
        <f t="array" ref="CJ1201">INDEX($K:$P,ROW(),MATCH(CJ$3,$K$2:$P$2,0))</f>
        <v>0.1</v>
      </c>
      <c r="CK1201" s="20" cm="1">
        <f t="array" ref="CK1201">INDEX($K:$P,ROW(),MATCH(CK$3,$K$2:$P$2,0))</f>
        <v>0.1</v>
      </c>
      <c r="CL1201" s="20" cm="1">
        <f t="array" ref="CL1201">INDEX($K:$P,ROW(),MATCH(CL$3,$K$2:$P$2,0))</f>
        <v>0.1</v>
      </c>
    </row>
    <row r="1202" spans="2:90" x14ac:dyDescent="0.4">
      <c r="B1202" s="139" t="s">
        <v>775</v>
      </c>
      <c r="C1202" s="31"/>
      <c r="D1202" s="31" t="s">
        <v>785</v>
      </c>
      <c r="E1202" s="31" t="s">
        <v>906</v>
      </c>
      <c r="F1202" s="31"/>
      <c r="G1202" s="31"/>
      <c r="H1202" s="31"/>
      <c r="I1202" s="73"/>
      <c r="J1202" s="305"/>
      <c r="K1202" s="305">
        <v>0.3</v>
      </c>
      <c r="L1202" s="305">
        <v>0.3</v>
      </c>
      <c r="M1202" s="305">
        <v>0.3</v>
      </c>
      <c r="N1202" s="305">
        <v>0.3</v>
      </c>
      <c r="O1202" s="305">
        <v>0.3</v>
      </c>
      <c r="P1202" s="305">
        <v>0.3</v>
      </c>
      <c r="R1202" s="33"/>
      <c r="S1202" s="20" cm="1">
        <f t="array" ref="S1202">INDEX($K:$P,ROW(),MATCH(S$3,$K$2:$P$2,0))</f>
        <v>0.3</v>
      </c>
      <c r="T1202" s="20" cm="1">
        <f t="array" ref="T1202">INDEX($K:$P,ROW(),MATCH(T$3,$K$2:$P$2,0))</f>
        <v>0.3</v>
      </c>
      <c r="U1202" s="20" cm="1">
        <f t="array" ref="U1202">INDEX($K:$P,ROW(),MATCH(U$3,$K$2:$P$2,0))</f>
        <v>0.3</v>
      </c>
      <c r="V1202" s="20" cm="1">
        <f t="array" ref="V1202">INDEX($K:$P,ROW(),MATCH(V$3,$K$2:$P$2,0))</f>
        <v>0.3</v>
      </c>
      <c r="W1202" s="20" cm="1">
        <f t="array" ref="W1202">INDEX($K:$P,ROW(),MATCH(W$3,$K$2:$P$2,0))</f>
        <v>0.3</v>
      </c>
      <c r="X1202" s="20" cm="1">
        <f t="array" ref="X1202">INDEX($K:$P,ROW(),MATCH(X$3,$K$2:$P$2,0))</f>
        <v>0.3</v>
      </c>
      <c r="Y1202" s="20" cm="1">
        <f t="array" ref="Y1202">INDEX($K:$P,ROW(),MATCH(Y$3,$K$2:$P$2,0))</f>
        <v>0.3</v>
      </c>
      <c r="Z1202" s="20" cm="1">
        <f t="array" ref="Z1202">INDEX($K:$P,ROW(),MATCH(Z$3,$K$2:$P$2,0))</f>
        <v>0.3</v>
      </c>
      <c r="AA1202" s="20" cm="1">
        <f t="array" ref="AA1202">INDEX($K:$P,ROW(),MATCH(AA$3,$K$2:$P$2,0))</f>
        <v>0.3</v>
      </c>
      <c r="AB1202" s="20" cm="1">
        <f t="array" ref="AB1202">INDEX($K:$P,ROW(),MATCH(AB$3,$K$2:$P$2,0))</f>
        <v>0.3</v>
      </c>
      <c r="AC1202" s="20" cm="1">
        <f t="array" ref="AC1202">INDEX($K:$P,ROW(),MATCH(AC$3,$K$2:$P$2,0))</f>
        <v>0.3</v>
      </c>
      <c r="AD1202" s="20" cm="1">
        <f t="array" ref="AD1202">INDEX($K:$P,ROW(),MATCH(AD$3,$K$2:$P$2,0))</f>
        <v>0.3</v>
      </c>
      <c r="AE1202" s="20" cm="1">
        <f t="array" ref="AE1202">INDEX($K:$P,ROW(),MATCH(AE$3,$K$2:$P$2,0))</f>
        <v>0.3</v>
      </c>
      <c r="AF1202" s="20" cm="1">
        <f t="array" ref="AF1202">INDEX($K:$P,ROW(),MATCH(AF$3,$K$2:$P$2,0))</f>
        <v>0.3</v>
      </c>
      <c r="AG1202" s="20" cm="1">
        <f t="array" ref="AG1202">INDEX($K:$P,ROW(),MATCH(AG$3,$K$2:$P$2,0))</f>
        <v>0.3</v>
      </c>
      <c r="AH1202" s="20" cm="1">
        <f t="array" ref="AH1202">INDEX($K:$P,ROW(),MATCH(AH$3,$K$2:$P$2,0))</f>
        <v>0.3</v>
      </c>
      <c r="AI1202" s="20" cm="1">
        <f t="array" ref="AI1202">INDEX($K:$P,ROW(),MATCH(AI$3,$K$2:$P$2,0))</f>
        <v>0.3</v>
      </c>
      <c r="AJ1202" s="20" cm="1">
        <f t="array" ref="AJ1202">INDEX($K:$P,ROW(),MATCH(AJ$3,$K$2:$P$2,0))</f>
        <v>0.3</v>
      </c>
      <c r="AK1202" s="20" cm="1">
        <f t="array" ref="AK1202">INDEX($K:$P,ROW(),MATCH(AK$3,$K$2:$P$2,0))</f>
        <v>0.3</v>
      </c>
      <c r="AL1202" s="20" cm="1">
        <f t="array" ref="AL1202">INDEX($K:$P,ROW(),MATCH(AL$3,$K$2:$P$2,0))</f>
        <v>0.3</v>
      </c>
      <c r="AM1202" s="20" cm="1">
        <f t="array" ref="AM1202">INDEX($K:$P,ROW(),MATCH(AM$3,$K$2:$P$2,0))</f>
        <v>0.3</v>
      </c>
      <c r="AN1202" s="20" cm="1">
        <f t="array" ref="AN1202">INDEX($K:$P,ROW(),MATCH(AN$3,$K$2:$P$2,0))</f>
        <v>0.3</v>
      </c>
      <c r="AO1202" s="20" cm="1">
        <f t="array" ref="AO1202">INDEX($K:$P,ROW(),MATCH(AO$3,$K$2:$P$2,0))</f>
        <v>0.3</v>
      </c>
      <c r="AP1202" s="20" cm="1">
        <f t="array" ref="AP1202">INDEX($K:$P,ROW(),MATCH(AP$3,$K$2:$P$2,0))</f>
        <v>0.3</v>
      </c>
      <c r="AQ1202" s="20" cm="1">
        <f t="array" ref="AQ1202">INDEX($K:$P,ROW(),MATCH(AQ$3,$K$2:$P$2,0))</f>
        <v>0.3</v>
      </c>
      <c r="AR1202" s="20" cm="1">
        <f t="array" ref="AR1202">INDEX($K:$P,ROW(),MATCH(AR$3,$K$2:$P$2,0))</f>
        <v>0.3</v>
      </c>
      <c r="AS1202" s="20" cm="1">
        <f t="array" ref="AS1202">INDEX($K:$P,ROW(),MATCH(AS$3,$K$2:$P$2,0))</f>
        <v>0.3</v>
      </c>
      <c r="AT1202" s="20" cm="1">
        <f t="array" ref="AT1202">INDEX($K:$P,ROW(),MATCH(AT$3,$K$2:$P$2,0))</f>
        <v>0.3</v>
      </c>
      <c r="AU1202" s="20" cm="1">
        <f t="array" ref="AU1202">INDEX($K:$P,ROW(),MATCH(AU$3,$K$2:$P$2,0))</f>
        <v>0.3</v>
      </c>
      <c r="AV1202" s="20" cm="1">
        <f t="array" ref="AV1202">INDEX($K:$P,ROW(),MATCH(AV$3,$K$2:$P$2,0))</f>
        <v>0.3</v>
      </c>
      <c r="AW1202" s="20" cm="1">
        <f t="array" ref="AW1202">INDEX($K:$P,ROW(),MATCH(AW$3,$K$2:$P$2,0))</f>
        <v>0.3</v>
      </c>
      <c r="AX1202" s="20" cm="1">
        <f t="array" ref="AX1202">INDEX($K:$P,ROW(),MATCH(AX$3,$K$2:$P$2,0))</f>
        <v>0.3</v>
      </c>
      <c r="AY1202" s="20" cm="1">
        <f t="array" ref="AY1202">INDEX($K:$P,ROW(),MATCH(AY$3,$K$2:$P$2,0))</f>
        <v>0.3</v>
      </c>
      <c r="AZ1202" s="20" cm="1">
        <f t="array" ref="AZ1202">INDEX($K:$P,ROW(),MATCH(AZ$3,$K$2:$P$2,0))</f>
        <v>0.3</v>
      </c>
      <c r="BA1202" s="20" cm="1">
        <f t="array" ref="BA1202">INDEX($K:$P,ROW(),MATCH(BA$3,$K$2:$P$2,0))</f>
        <v>0.3</v>
      </c>
      <c r="BB1202" s="20" cm="1">
        <f t="array" ref="BB1202">INDEX($K:$P,ROW(),MATCH(BB$3,$K$2:$P$2,0))</f>
        <v>0.3</v>
      </c>
      <c r="BC1202" s="20" cm="1">
        <f t="array" ref="BC1202">INDEX($K:$P,ROW(),MATCH(BC$3,$K$2:$P$2,0))</f>
        <v>0.3</v>
      </c>
      <c r="BD1202" s="20" cm="1">
        <f t="array" ref="BD1202">INDEX($K:$P,ROW(),MATCH(BD$3,$K$2:$P$2,0))</f>
        <v>0.3</v>
      </c>
      <c r="BE1202" s="20" cm="1">
        <f t="array" ref="BE1202">INDEX($K:$P,ROW(),MATCH(BE$3,$K$2:$P$2,0))</f>
        <v>0.3</v>
      </c>
      <c r="BF1202" s="20" cm="1">
        <f t="array" ref="BF1202">INDEX($K:$P,ROW(),MATCH(BF$3,$K$2:$P$2,0))</f>
        <v>0.3</v>
      </c>
      <c r="BG1202" s="20" cm="1">
        <f t="array" ref="BG1202">INDEX($K:$P,ROW(),MATCH(BG$3,$K$2:$P$2,0))</f>
        <v>0.3</v>
      </c>
      <c r="BH1202" s="20" cm="1">
        <f t="array" ref="BH1202">INDEX($K:$P,ROW(),MATCH(BH$3,$K$2:$P$2,0))</f>
        <v>0.3</v>
      </c>
      <c r="BI1202" s="20" cm="1">
        <f t="array" ref="BI1202">INDEX($K:$P,ROW(),MATCH(BI$3,$K$2:$P$2,0))</f>
        <v>0.3</v>
      </c>
      <c r="BJ1202" s="20" cm="1">
        <f t="array" ref="BJ1202">INDEX($K:$P,ROW(),MATCH(BJ$3,$K$2:$P$2,0))</f>
        <v>0.3</v>
      </c>
      <c r="BK1202" s="20" cm="1">
        <f t="array" ref="BK1202">INDEX($K:$P,ROW(),MATCH(BK$3,$K$2:$P$2,0))</f>
        <v>0.3</v>
      </c>
      <c r="BL1202" s="20" cm="1">
        <f t="array" ref="BL1202">INDEX($K:$P,ROW(),MATCH(BL$3,$K$2:$P$2,0))</f>
        <v>0.3</v>
      </c>
      <c r="BM1202" s="20" cm="1">
        <f t="array" ref="BM1202">INDEX($K:$P,ROW(),MATCH(BM$3,$K$2:$P$2,0))</f>
        <v>0.3</v>
      </c>
      <c r="BN1202" s="20" cm="1">
        <f t="array" ref="BN1202">INDEX($K:$P,ROW(),MATCH(BN$3,$K$2:$P$2,0))</f>
        <v>0.3</v>
      </c>
      <c r="BO1202" s="20" cm="1">
        <f t="array" ref="BO1202">INDEX($K:$P,ROW(),MATCH(BO$3,$K$2:$P$2,0))</f>
        <v>0.3</v>
      </c>
      <c r="BP1202" s="20" cm="1">
        <f t="array" ref="BP1202">INDEX($K:$P,ROW(),MATCH(BP$3,$K$2:$P$2,0))</f>
        <v>0.3</v>
      </c>
      <c r="BQ1202" s="20" cm="1">
        <f t="array" ref="BQ1202">INDEX($K:$P,ROW(),MATCH(BQ$3,$K$2:$P$2,0))</f>
        <v>0.3</v>
      </c>
      <c r="BR1202" s="20" cm="1">
        <f t="array" ref="BR1202">INDEX($K:$P,ROW(),MATCH(BR$3,$K$2:$P$2,0))</f>
        <v>0.3</v>
      </c>
      <c r="BS1202" s="20" cm="1">
        <f t="array" ref="BS1202">INDEX($K:$P,ROW(),MATCH(BS$3,$K$2:$P$2,0))</f>
        <v>0.3</v>
      </c>
      <c r="BT1202" s="20" cm="1">
        <f t="array" ref="BT1202">INDEX($K:$P,ROW(),MATCH(BT$3,$K$2:$P$2,0))</f>
        <v>0.3</v>
      </c>
      <c r="BU1202" s="20" cm="1">
        <f t="array" ref="BU1202">INDEX($K:$P,ROW(),MATCH(BU$3,$K$2:$P$2,0))</f>
        <v>0.3</v>
      </c>
      <c r="BV1202" s="20" cm="1">
        <f t="array" ref="BV1202">INDEX($K:$P,ROW(),MATCH(BV$3,$K$2:$P$2,0))</f>
        <v>0.3</v>
      </c>
      <c r="BW1202" s="20" cm="1">
        <f t="array" ref="BW1202">INDEX($K:$P,ROW(),MATCH(BW$3,$K$2:$P$2,0))</f>
        <v>0.3</v>
      </c>
      <c r="BX1202" s="20" cm="1">
        <f t="array" ref="BX1202">INDEX($K:$P,ROW(),MATCH(BX$3,$K$2:$P$2,0))</f>
        <v>0.3</v>
      </c>
      <c r="BY1202" s="20" cm="1">
        <f t="array" ref="BY1202">INDEX($K:$P,ROW(),MATCH(BY$3,$K$2:$P$2,0))</f>
        <v>0.3</v>
      </c>
      <c r="BZ1202" s="20" cm="1">
        <f t="array" ref="BZ1202">INDEX($K:$P,ROW(),MATCH(BZ$3,$K$2:$P$2,0))</f>
        <v>0.3</v>
      </c>
      <c r="CA1202" s="20" cm="1">
        <f t="array" ref="CA1202">INDEX($K:$P,ROW(),MATCH(CA$3,$K$2:$P$2,0))</f>
        <v>0.3</v>
      </c>
      <c r="CB1202" s="20" cm="1">
        <f t="array" ref="CB1202">INDEX($K:$P,ROW(),MATCH(CB$3,$K$2:$P$2,0))</f>
        <v>0.3</v>
      </c>
      <c r="CC1202" s="20" cm="1">
        <f t="array" ref="CC1202">INDEX($K:$P,ROW(),MATCH(CC$3,$K$2:$P$2,0))</f>
        <v>0.3</v>
      </c>
      <c r="CD1202" s="20" cm="1">
        <f t="array" ref="CD1202">INDEX($K:$P,ROW(),MATCH(CD$3,$K$2:$P$2,0))</f>
        <v>0.3</v>
      </c>
      <c r="CE1202" s="20" cm="1">
        <f t="array" ref="CE1202">INDEX($K:$P,ROW(),MATCH(CE$3,$K$2:$P$2,0))</f>
        <v>0.3</v>
      </c>
      <c r="CF1202" s="20" cm="1">
        <f t="array" ref="CF1202">INDEX($K:$P,ROW(),MATCH(CF$3,$K$2:$P$2,0))</f>
        <v>0.3</v>
      </c>
      <c r="CG1202" s="20" cm="1">
        <f t="array" ref="CG1202">INDEX($K:$P,ROW(),MATCH(CG$3,$K$2:$P$2,0))</f>
        <v>0.3</v>
      </c>
      <c r="CH1202" s="20" cm="1">
        <f t="array" ref="CH1202">INDEX($K:$P,ROW(),MATCH(CH$3,$K$2:$P$2,0))</f>
        <v>0.3</v>
      </c>
      <c r="CI1202" s="20" cm="1">
        <f t="array" ref="CI1202">INDEX($K:$P,ROW(),MATCH(CI$3,$K$2:$P$2,0))</f>
        <v>0.3</v>
      </c>
      <c r="CJ1202" s="20" cm="1">
        <f t="array" ref="CJ1202">INDEX($K:$P,ROW(),MATCH(CJ$3,$K$2:$P$2,0))</f>
        <v>0.3</v>
      </c>
      <c r="CK1202" s="20" cm="1">
        <f t="array" ref="CK1202">INDEX($K:$P,ROW(),MATCH(CK$3,$K$2:$P$2,0))</f>
        <v>0.3</v>
      </c>
      <c r="CL1202" s="20" cm="1">
        <f t="array" ref="CL1202">INDEX($K:$P,ROW(),MATCH(CL$3,$K$2:$P$2,0))</f>
        <v>0.3</v>
      </c>
    </row>
    <row r="1203" spans="2:90" x14ac:dyDescent="0.4">
      <c r="B1203" s="139" t="s">
        <v>776</v>
      </c>
      <c r="C1203" s="31"/>
      <c r="D1203" s="31" t="s">
        <v>785</v>
      </c>
      <c r="E1203" s="31" t="s">
        <v>906</v>
      </c>
      <c r="F1203" s="31"/>
      <c r="G1203" s="31"/>
      <c r="H1203" s="31"/>
      <c r="I1203" s="73"/>
      <c r="J1203" s="305"/>
      <c r="K1203" s="305">
        <v>0.2</v>
      </c>
      <c r="L1203" s="305">
        <v>0.2</v>
      </c>
      <c r="M1203" s="305">
        <v>0.2</v>
      </c>
      <c r="N1203" s="305">
        <v>0.2</v>
      </c>
      <c r="O1203" s="305">
        <v>0.2</v>
      </c>
      <c r="P1203" s="305">
        <v>0.2</v>
      </c>
      <c r="R1203" s="33"/>
      <c r="S1203" s="20" cm="1">
        <f t="array" ref="S1203">INDEX($K:$P,ROW(),MATCH(S$3,$K$2:$P$2,0))</f>
        <v>0.2</v>
      </c>
      <c r="T1203" s="20" cm="1">
        <f t="array" ref="T1203">INDEX($K:$P,ROW(),MATCH(T$3,$K$2:$P$2,0))</f>
        <v>0.2</v>
      </c>
      <c r="U1203" s="20" cm="1">
        <f t="array" ref="U1203">INDEX($K:$P,ROW(),MATCH(U$3,$K$2:$P$2,0))</f>
        <v>0.2</v>
      </c>
      <c r="V1203" s="20" cm="1">
        <f t="array" ref="V1203">INDEX($K:$P,ROW(),MATCH(V$3,$K$2:$P$2,0))</f>
        <v>0.2</v>
      </c>
      <c r="W1203" s="20" cm="1">
        <f t="array" ref="W1203">INDEX($K:$P,ROW(),MATCH(W$3,$K$2:$P$2,0))</f>
        <v>0.2</v>
      </c>
      <c r="X1203" s="20" cm="1">
        <f t="array" ref="X1203">INDEX($K:$P,ROW(),MATCH(X$3,$K$2:$P$2,0))</f>
        <v>0.2</v>
      </c>
      <c r="Y1203" s="20" cm="1">
        <f t="array" ref="Y1203">INDEX($K:$P,ROW(),MATCH(Y$3,$K$2:$P$2,0))</f>
        <v>0.2</v>
      </c>
      <c r="Z1203" s="20" cm="1">
        <f t="array" ref="Z1203">INDEX($K:$P,ROW(),MATCH(Z$3,$K$2:$P$2,0))</f>
        <v>0.2</v>
      </c>
      <c r="AA1203" s="20" cm="1">
        <f t="array" ref="AA1203">INDEX($K:$P,ROW(),MATCH(AA$3,$K$2:$P$2,0))</f>
        <v>0.2</v>
      </c>
      <c r="AB1203" s="20" cm="1">
        <f t="array" ref="AB1203">INDEX($K:$P,ROW(),MATCH(AB$3,$K$2:$P$2,0))</f>
        <v>0.2</v>
      </c>
      <c r="AC1203" s="20" cm="1">
        <f t="array" ref="AC1203">INDEX($K:$P,ROW(),MATCH(AC$3,$K$2:$P$2,0))</f>
        <v>0.2</v>
      </c>
      <c r="AD1203" s="20" cm="1">
        <f t="array" ref="AD1203">INDEX($K:$P,ROW(),MATCH(AD$3,$K$2:$P$2,0))</f>
        <v>0.2</v>
      </c>
      <c r="AE1203" s="20" cm="1">
        <f t="array" ref="AE1203">INDEX($K:$P,ROW(),MATCH(AE$3,$K$2:$P$2,0))</f>
        <v>0.2</v>
      </c>
      <c r="AF1203" s="20" cm="1">
        <f t="array" ref="AF1203">INDEX($K:$P,ROW(),MATCH(AF$3,$K$2:$P$2,0))</f>
        <v>0.2</v>
      </c>
      <c r="AG1203" s="20" cm="1">
        <f t="array" ref="AG1203">INDEX($K:$P,ROW(),MATCH(AG$3,$K$2:$P$2,0))</f>
        <v>0.2</v>
      </c>
      <c r="AH1203" s="20" cm="1">
        <f t="array" ref="AH1203">INDEX($K:$P,ROW(),MATCH(AH$3,$K$2:$P$2,0))</f>
        <v>0.2</v>
      </c>
      <c r="AI1203" s="20" cm="1">
        <f t="array" ref="AI1203">INDEX($K:$P,ROW(),MATCH(AI$3,$K$2:$P$2,0))</f>
        <v>0.2</v>
      </c>
      <c r="AJ1203" s="20" cm="1">
        <f t="array" ref="AJ1203">INDEX($K:$P,ROW(),MATCH(AJ$3,$K$2:$P$2,0))</f>
        <v>0.2</v>
      </c>
      <c r="AK1203" s="20" cm="1">
        <f t="array" ref="AK1203">INDEX($K:$P,ROW(),MATCH(AK$3,$K$2:$P$2,0))</f>
        <v>0.2</v>
      </c>
      <c r="AL1203" s="20" cm="1">
        <f t="array" ref="AL1203">INDEX($K:$P,ROW(),MATCH(AL$3,$K$2:$P$2,0))</f>
        <v>0.2</v>
      </c>
      <c r="AM1203" s="20" cm="1">
        <f t="array" ref="AM1203">INDEX($K:$P,ROW(),MATCH(AM$3,$K$2:$P$2,0))</f>
        <v>0.2</v>
      </c>
      <c r="AN1203" s="20" cm="1">
        <f t="array" ref="AN1203">INDEX($K:$P,ROW(),MATCH(AN$3,$K$2:$P$2,0))</f>
        <v>0.2</v>
      </c>
      <c r="AO1203" s="20" cm="1">
        <f t="array" ref="AO1203">INDEX($K:$P,ROW(),MATCH(AO$3,$K$2:$P$2,0))</f>
        <v>0.2</v>
      </c>
      <c r="AP1203" s="20" cm="1">
        <f t="array" ref="AP1203">INDEX($K:$P,ROW(),MATCH(AP$3,$K$2:$P$2,0))</f>
        <v>0.2</v>
      </c>
      <c r="AQ1203" s="20" cm="1">
        <f t="array" ref="AQ1203">INDEX($K:$P,ROW(),MATCH(AQ$3,$K$2:$P$2,0))</f>
        <v>0.2</v>
      </c>
      <c r="AR1203" s="20" cm="1">
        <f t="array" ref="AR1203">INDEX($K:$P,ROW(),MATCH(AR$3,$K$2:$P$2,0))</f>
        <v>0.2</v>
      </c>
      <c r="AS1203" s="20" cm="1">
        <f t="array" ref="AS1203">INDEX($K:$P,ROW(),MATCH(AS$3,$K$2:$P$2,0))</f>
        <v>0.2</v>
      </c>
      <c r="AT1203" s="20" cm="1">
        <f t="array" ref="AT1203">INDEX($K:$P,ROW(),MATCH(AT$3,$K$2:$P$2,0))</f>
        <v>0.2</v>
      </c>
      <c r="AU1203" s="20" cm="1">
        <f t="array" ref="AU1203">INDEX($K:$P,ROW(),MATCH(AU$3,$K$2:$P$2,0))</f>
        <v>0.2</v>
      </c>
      <c r="AV1203" s="20" cm="1">
        <f t="array" ref="AV1203">INDEX($K:$P,ROW(),MATCH(AV$3,$K$2:$P$2,0))</f>
        <v>0.2</v>
      </c>
      <c r="AW1203" s="20" cm="1">
        <f t="array" ref="AW1203">INDEX($K:$P,ROW(),MATCH(AW$3,$K$2:$P$2,0))</f>
        <v>0.2</v>
      </c>
      <c r="AX1203" s="20" cm="1">
        <f t="array" ref="AX1203">INDEX($K:$P,ROW(),MATCH(AX$3,$K$2:$P$2,0))</f>
        <v>0.2</v>
      </c>
      <c r="AY1203" s="20" cm="1">
        <f t="array" ref="AY1203">INDEX($K:$P,ROW(),MATCH(AY$3,$K$2:$P$2,0))</f>
        <v>0.2</v>
      </c>
      <c r="AZ1203" s="20" cm="1">
        <f t="array" ref="AZ1203">INDEX($K:$P,ROW(),MATCH(AZ$3,$K$2:$P$2,0))</f>
        <v>0.2</v>
      </c>
      <c r="BA1203" s="20" cm="1">
        <f t="array" ref="BA1203">INDEX($K:$P,ROW(),MATCH(BA$3,$K$2:$P$2,0))</f>
        <v>0.2</v>
      </c>
      <c r="BB1203" s="20" cm="1">
        <f t="array" ref="BB1203">INDEX($K:$P,ROW(),MATCH(BB$3,$K$2:$P$2,0))</f>
        <v>0.2</v>
      </c>
      <c r="BC1203" s="20" cm="1">
        <f t="array" ref="BC1203">INDEX($K:$P,ROW(),MATCH(BC$3,$K$2:$P$2,0))</f>
        <v>0.2</v>
      </c>
      <c r="BD1203" s="20" cm="1">
        <f t="array" ref="BD1203">INDEX($K:$P,ROW(),MATCH(BD$3,$K$2:$P$2,0))</f>
        <v>0.2</v>
      </c>
      <c r="BE1203" s="20" cm="1">
        <f t="array" ref="BE1203">INDEX($K:$P,ROW(),MATCH(BE$3,$K$2:$P$2,0))</f>
        <v>0.2</v>
      </c>
      <c r="BF1203" s="20" cm="1">
        <f t="array" ref="BF1203">INDEX($K:$P,ROW(),MATCH(BF$3,$K$2:$P$2,0))</f>
        <v>0.2</v>
      </c>
      <c r="BG1203" s="20" cm="1">
        <f t="array" ref="BG1203">INDEX($K:$P,ROW(),MATCH(BG$3,$K$2:$P$2,0))</f>
        <v>0.2</v>
      </c>
      <c r="BH1203" s="20" cm="1">
        <f t="array" ref="BH1203">INDEX($K:$P,ROW(),MATCH(BH$3,$K$2:$P$2,0))</f>
        <v>0.2</v>
      </c>
      <c r="BI1203" s="20" cm="1">
        <f t="array" ref="BI1203">INDEX($K:$P,ROW(),MATCH(BI$3,$K$2:$P$2,0))</f>
        <v>0.2</v>
      </c>
      <c r="BJ1203" s="20" cm="1">
        <f t="array" ref="BJ1203">INDEX($K:$P,ROW(),MATCH(BJ$3,$K$2:$P$2,0))</f>
        <v>0.2</v>
      </c>
      <c r="BK1203" s="20" cm="1">
        <f t="array" ref="BK1203">INDEX($K:$P,ROW(),MATCH(BK$3,$K$2:$P$2,0))</f>
        <v>0.2</v>
      </c>
      <c r="BL1203" s="20" cm="1">
        <f t="array" ref="BL1203">INDEX($K:$P,ROW(),MATCH(BL$3,$K$2:$P$2,0))</f>
        <v>0.2</v>
      </c>
      <c r="BM1203" s="20" cm="1">
        <f t="array" ref="BM1203">INDEX($K:$P,ROW(),MATCH(BM$3,$K$2:$P$2,0))</f>
        <v>0.2</v>
      </c>
      <c r="BN1203" s="20" cm="1">
        <f t="array" ref="BN1203">INDEX($K:$P,ROW(),MATCH(BN$3,$K$2:$P$2,0))</f>
        <v>0.2</v>
      </c>
      <c r="BO1203" s="20" cm="1">
        <f t="array" ref="BO1203">INDEX($K:$P,ROW(),MATCH(BO$3,$K$2:$P$2,0))</f>
        <v>0.2</v>
      </c>
      <c r="BP1203" s="20" cm="1">
        <f t="array" ref="BP1203">INDEX($K:$P,ROW(),MATCH(BP$3,$K$2:$P$2,0))</f>
        <v>0.2</v>
      </c>
      <c r="BQ1203" s="20" cm="1">
        <f t="array" ref="BQ1203">INDEX($K:$P,ROW(),MATCH(BQ$3,$K$2:$P$2,0))</f>
        <v>0.2</v>
      </c>
      <c r="BR1203" s="20" cm="1">
        <f t="array" ref="BR1203">INDEX($K:$P,ROW(),MATCH(BR$3,$K$2:$P$2,0))</f>
        <v>0.2</v>
      </c>
      <c r="BS1203" s="20" cm="1">
        <f t="array" ref="BS1203">INDEX($K:$P,ROW(),MATCH(BS$3,$K$2:$P$2,0))</f>
        <v>0.2</v>
      </c>
      <c r="BT1203" s="20" cm="1">
        <f t="array" ref="BT1203">INDEX($K:$P,ROW(),MATCH(BT$3,$K$2:$P$2,0))</f>
        <v>0.2</v>
      </c>
      <c r="BU1203" s="20" cm="1">
        <f t="array" ref="BU1203">INDEX($K:$P,ROW(),MATCH(BU$3,$K$2:$P$2,0))</f>
        <v>0.2</v>
      </c>
      <c r="BV1203" s="20" cm="1">
        <f t="array" ref="BV1203">INDEX($K:$P,ROW(),MATCH(BV$3,$K$2:$P$2,0))</f>
        <v>0.2</v>
      </c>
      <c r="BW1203" s="20" cm="1">
        <f t="array" ref="BW1203">INDEX($K:$P,ROW(),MATCH(BW$3,$K$2:$P$2,0))</f>
        <v>0.2</v>
      </c>
      <c r="BX1203" s="20" cm="1">
        <f t="array" ref="BX1203">INDEX($K:$P,ROW(),MATCH(BX$3,$K$2:$P$2,0))</f>
        <v>0.2</v>
      </c>
      <c r="BY1203" s="20" cm="1">
        <f t="array" ref="BY1203">INDEX($K:$P,ROW(),MATCH(BY$3,$K$2:$P$2,0))</f>
        <v>0.2</v>
      </c>
      <c r="BZ1203" s="20" cm="1">
        <f t="array" ref="BZ1203">INDEX($K:$P,ROW(),MATCH(BZ$3,$K$2:$P$2,0))</f>
        <v>0.2</v>
      </c>
      <c r="CA1203" s="20" cm="1">
        <f t="array" ref="CA1203">INDEX($K:$P,ROW(),MATCH(CA$3,$K$2:$P$2,0))</f>
        <v>0.2</v>
      </c>
      <c r="CB1203" s="20" cm="1">
        <f t="array" ref="CB1203">INDEX($K:$P,ROW(),MATCH(CB$3,$K$2:$P$2,0))</f>
        <v>0.2</v>
      </c>
      <c r="CC1203" s="20" cm="1">
        <f t="array" ref="CC1203">INDEX($K:$P,ROW(),MATCH(CC$3,$K$2:$P$2,0))</f>
        <v>0.2</v>
      </c>
      <c r="CD1203" s="20" cm="1">
        <f t="array" ref="CD1203">INDEX($K:$P,ROW(),MATCH(CD$3,$K$2:$P$2,0))</f>
        <v>0.2</v>
      </c>
      <c r="CE1203" s="20" cm="1">
        <f t="array" ref="CE1203">INDEX($K:$P,ROW(),MATCH(CE$3,$K$2:$P$2,0))</f>
        <v>0.2</v>
      </c>
      <c r="CF1203" s="20" cm="1">
        <f t="array" ref="CF1203">INDEX($K:$P,ROW(),MATCH(CF$3,$K$2:$P$2,0))</f>
        <v>0.2</v>
      </c>
      <c r="CG1203" s="20" cm="1">
        <f t="array" ref="CG1203">INDEX($K:$P,ROW(),MATCH(CG$3,$K$2:$P$2,0))</f>
        <v>0.2</v>
      </c>
      <c r="CH1203" s="20" cm="1">
        <f t="array" ref="CH1203">INDEX($K:$P,ROW(),MATCH(CH$3,$K$2:$P$2,0))</f>
        <v>0.2</v>
      </c>
      <c r="CI1203" s="20" cm="1">
        <f t="array" ref="CI1203">INDEX($K:$P,ROW(),MATCH(CI$3,$K$2:$P$2,0))</f>
        <v>0.2</v>
      </c>
      <c r="CJ1203" s="20" cm="1">
        <f t="array" ref="CJ1203">INDEX($K:$P,ROW(),MATCH(CJ$3,$K$2:$P$2,0))</f>
        <v>0.2</v>
      </c>
      <c r="CK1203" s="20" cm="1">
        <f t="array" ref="CK1203">INDEX($K:$P,ROW(),MATCH(CK$3,$K$2:$P$2,0))</f>
        <v>0.2</v>
      </c>
      <c r="CL1203" s="20" cm="1">
        <f t="array" ref="CL1203">INDEX($K:$P,ROW(),MATCH(CL$3,$K$2:$P$2,0))</f>
        <v>0.2</v>
      </c>
    </row>
    <row r="1204" spans="2:90" x14ac:dyDescent="0.4">
      <c r="B1204" s="122" t="str">
        <f>"# of "&amp;B1248&amp;"s sold"</f>
        <v># of units sold</v>
      </c>
      <c r="C1204" s="31"/>
      <c r="D1204" s="31" t="s">
        <v>785</v>
      </c>
      <c r="E1204" s="31" t="s">
        <v>906</v>
      </c>
      <c r="F1204" s="31"/>
      <c r="G1204" s="31"/>
      <c r="H1204" s="31"/>
      <c r="I1204" s="73"/>
      <c r="J1204" s="73"/>
      <c r="K1204" s="58"/>
      <c r="L1204" s="58"/>
      <c r="M1204" s="58"/>
      <c r="N1204" s="58"/>
      <c r="O1204" s="58"/>
      <c r="P1204" s="58"/>
      <c r="R1204" s="33"/>
    </row>
    <row r="1205" spans="2:90" x14ac:dyDescent="0.4">
      <c r="B1205" s="120"/>
      <c r="C1205" s="31"/>
      <c r="D1205" s="31" t="s">
        <v>785</v>
      </c>
      <c r="E1205" s="31" t="s">
        <v>906</v>
      </c>
      <c r="F1205" s="31"/>
      <c r="G1205" s="31"/>
      <c r="H1205" s="31"/>
      <c r="I1205" s="73"/>
      <c r="J1205" s="73"/>
      <c r="K1205" s="58"/>
      <c r="L1205" s="58"/>
      <c r="M1205" s="58"/>
      <c r="N1205" s="58"/>
      <c r="O1205" s="58"/>
      <c r="P1205" s="58"/>
      <c r="R1205" s="33"/>
    </row>
    <row r="1206" spans="2:90" x14ac:dyDescent="0.4">
      <c r="B1206" s="93" t="s">
        <v>341</v>
      </c>
      <c r="C1206" s="31"/>
      <c r="D1206" s="31" t="s">
        <v>785</v>
      </c>
      <c r="E1206" s="31" t="s">
        <v>906</v>
      </c>
      <c r="F1206" s="31"/>
      <c r="G1206" s="31"/>
      <c r="H1206" s="31"/>
      <c r="I1206" s="73"/>
      <c r="J1206" s="73"/>
      <c r="K1206" s="58"/>
      <c r="L1206" s="58"/>
      <c r="M1206" s="58"/>
      <c r="N1206" s="58"/>
      <c r="O1206" s="58"/>
      <c r="P1206" s="58"/>
      <c r="R1206" s="33"/>
    </row>
    <row r="1207" spans="2:90" x14ac:dyDescent="0.4">
      <c r="B1207" s="139" t="s">
        <v>515</v>
      </c>
      <c r="C1207" s="31"/>
      <c r="D1207" s="31" t="s">
        <v>785</v>
      </c>
      <c r="E1207" s="31" t="s">
        <v>906</v>
      </c>
      <c r="F1207" s="31"/>
      <c r="G1207" s="31"/>
      <c r="H1207" s="31"/>
      <c r="I1207" s="73"/>
      <c r="J1207" s="73"/>
      <c r="K1207" s="17">
        <f ca="1">SUMIF($3:$3,K$2,1207:1207)</f>
        <v>12000</v>
      </c>
      <c r="L1207" s="17">
        <f ca="1">SUMIF($3:$3,L$2,1207:1207)</f>
        <v>12000</v>
      </c>
      <c r="M1207" s="17">
        <f ca="1">SUMIF($3:$3,M$2,1207:1207)</f>
        <v>12000</v>
      </c>
      <c r="N1207" s="17">
        <f ca="1">SUMIF($3:$3,N$2,1207:1207)</f>
        <v>12000</v>
      </c>
      <c r="O1207" s="17">
        <f ca="1">SUMIF($3:$3,O$2,1207:1207)</f>
        <v>12000</v>
      </c>
      <c r="P1207" s="17">
        <f ca="1">SUMIF($3:$3,P$2,1207:1207)</f>
        <v>12000</v>
      </c>
      <c r="R1207" s="33"/>
      <c r="S1207" s="15">
        <f t="shared" ref="S1207" ca="1" si="1209">S1199*S1212</f>
        <v>1000</v>
      </c>
      <c r="T1207" s="15">
        <f t="shared" ref="T1207:AX1207" ca="1" si="1210">T1199*T1212</f>
        <v>1000</v>
      </c>
      <c r="U1207" s="15">
        <f t="shared" ca="1" si="1210"/>
        <v>1000</v>
      </c>
      <c r="V1207" s="15">
        <f t="shared" ca="1" si="1210"/>
        <v>1000</v>
      </c>
      <c r="W1207" s="15">
        <f t="shared" ca="1" si="1210"/>
        <v>1000</v>
      </c>
      <c r="X1207" s="15">
        <f t="shared" ca="1" si="1210"/>
        <v>1000</v>
      </c>
      <c r="Y1207" s="15">
        <f t="shared" ca="1" si="1210"/>
        <v>1000</v>
      </c>
      <c r="Z1207" s="15">
        <f t="shared" ca="1" si="1210"/>
        <v>1000</v>
      </c>
      <c r="AA1207" s="15">
        <f t="shared" ca="1" si="1210"/>
        <v>1000</v>
      </c>
      <c r="AB1207" s="15">
        <f t="shared" ca="1" si="1210"/>
        <v>1000</v>
      </c>
      <c r="AC1207" s="15">
        <f t="shared" ca="1" si="1210"/>
        <v>1000</v>
      </c>
      <c r="AD1207" s="15">
        <f t="shared" ca="1" si="1210"/>
        <v>1000</v>
      </c>
      <c r="AE1207" s="15">
        <f t="shared" ca="1" si="1210"/>
        <v>1000</v>
      </c>
      <c r="AF1207" s="15">
        <f t="shared" ca="1" si="1210"/>
        <v>1000</v>
      </c>
      <c r="AG1207" s="15">
        <f t="shared" ca="1" si="1210"/>
        <v>1000</v>
      </c>
      <c r="AH1207" s="15">
        <f t="shared" ca="1" si="1210"/>
        <v>1000</v>
      </c>
      <c r="AI1207" s="15">
        <f t="shared" ca="1" si="1210"/>
        <v>1000</v>
      </c>
      <c r="AJ1207" s="15">
        <f t="shared" ca="1" si="1210"/>
        <v>1000</v>
      </c>
      <c r="AK1207" s="15">
        <f t="shared" ca="1" si="1210"/>
        <v>1000</v>
      </c>
      <c r="AL1207" s="15">
        <f t="shared" ca="1" si="1210"/>
        <v>1000</v>
      </c>
      <c r="AM1207" s="15">
        <f t="shared" ca="1" si="1210"/>
        <v>1000</v>
      </c>
      <c r="AN1207" s="15">
        <f t="shared" ca="1" si="1210"/>
        <v>1000</v>
      </c>
      <c r="AO1207" s="15">
        <f t="shared" ca="1" si="1210"/>
        <v>1000</v>
      </c>
      <c r="AP1207" s="15">
        <f t="shared" ca="1" si="1210"/>
        <v>1000</v>
      </c>
      <c r="AQ1207" s="15">
        <f t="shared" ca="1" si="1210"/>
        <v>1000</v>
      </c>
      <c r="AR1207" s="15">
        <f t="shared" ca="1" si="1210"/>
        <v>1000</v>
      </c>
      <c r="AS1207" s="15">
        <f t="shared" ca="1" si="1210"/>
        <v>1000</v>
      </c>
      <c r="AT1207" s="15">
        <f t="shared" ca="1" si="1210"/>
        <v>1000</v>
      </c>
      <c r="AU1207" s="15">
        <f t="shared" ca="1" si="1210"/>
        <v>1000</v>
      </c>
      <c r="AV1207" s="15">
        <f t="shared" ca="1" si="1210"/>
        <v>1000</v>
      </c>
      <c r="AW1207" s="15">
        <f t="shared" ca="1" si="1210"/>
        <v>1000</v>
      </c>
      <c r="AX1207" s="15">
        <f t="shared" ca="1" si="1210"/>
        <v>1000</v>
      </c>
      <c r="AY1207" s="15">
        <f t="shared" ref="AY1207:CD1207" ca="1" si="1211">AY1199*AY1212</f>
        <v>1000</v>
      </c>
      <c r="AZ1207" s="15">
        <f t="shared" ca="1" si="1211"/>
        <v>1000</v>
      </c>
      <c r="BA1207" s="15">
        <f t="shared" ca="1" si="1211"/>
        <v>1000</v>
      </c>
      <c r="BB1207" s="15">
        <f t="shared" ca="1" si="1211"/>
        <v>1000</v>
      </c>
      <c r="BC1207" s="15">
        <f t="shared" ca="1" si="1211"/>
        <v>1000</v>
      </c>
      <c r="BD1207" s="15">
        <f t="shared" ca="1" si="1211"/>
        <v>1000</v>
      </c>
      <c r="BE1207" s="15">
        <f t="shared" ca="1" si="1211"/>
        <v>1000</v>
      </c>
      <c r="BF1207" s="15">
        <f t="shared" ca="1" si="1211"/>
        <v>1000</v>
      </c>
      <c r="BG1207" s="15">
        <f t="shared" ca="1" si="1211"/>
        <v>1000</v>
      </c>
      <c r="BH1207" s="15">
        <f t="shared" ca="1" si="1211"/>
        <v>1000</v>
      </c>
      <c r="BI1207" s="15">
        <f t="shared" ca="1" si="1211"/>
        <v>1000</v>
      </c>
      <c r="BJ1207" s="15">
        <f t="shared" ca="1" si="1211"/>
        <v>1000</v>
      </c>
      <c r="BK1207" s="15">
        <f t="shared" ca="1" si="1211"/>
        <v>1000</v>
      </c>
      <c r="BL1207" s="15">
        <f t="shared" ca="1" si="1211"/>
        <v>1000</v>
      </c>
      <c r="BM1207" s="15">
        <f t="shared" ca="1" si="1211"/>
        <v>1000</v>
      </c>
      <c r="BN1207" s="15">
        <f t="shared" ca="1" si="1211"/>
        <v>1000</v>
      </c>
      <c r="BO1207" s="15">
        <f t="shared" ca="1" si="1211"/>
        <v>1000</v>
      </c>
      <c r="BP1207" s="15">
        <f t="shared" ca="1" si="1211"/>
        <v>1000</v>
      </c>
      <c r="BQ1207" s="15">
        <f t="shared" ca="1" si="1211"/>
        <v>1000</v>
      </c>
      <c r="BR1207" s="15">
        <f t="shared" ca="1" si="1211"/>
        <v>1000</v>
      </c>
      <c r="BS1207" s="15">
        <f t="shared" ca="1" si="1211"/>
        <v>1000</v>
      </c>
      <c r="BT1207" s="15">
        <f t="shared" ca="1" si="1211"/>
        <v>1000</v>
      </c>
      <c r="BU1207" s="15">
        <f t="shared" ca="1" si="1211"/>
        <v>1000</v>
      </c>
      <c r="BV1207" s="15">
        <f t="shared" ca="1" si="1211"/>
        <v>1000</v>
      </c>
      <c r="BW1207" s="15">
        <f t="shared" ca="1" si="1211"/>
        <v>1000</v>
      </c>
      <c r="BX1207" s="15">
        <f t="shared" ca="1" si="1211"/>
        <v>1000</v>
      </c>
      <c r="BY1207" s="15">
        <f t="shared" ca="1" si="1211"/>
        <v>1000</v>
      </c>
      <c r="BZ1207" s="15">
        <f t="shared" ca="1" si="1211"/>
        <v>1000</v>
      </c>
      <c r="CA1207" s="15">
        <f t="shared" ca="1" si="1211"/>
        <v>1000</v>
      </c>
      <c r="CB1207" s="15">
        <f t="shared" ca="1" si="1211"/>
        <v>1000</v>
      </c>
      <c r="CC1207" s="15">
        <f t="shared" ca="1" si="1211"/>
        <v>1000</v>
      </c>
      <c r="CD1207" s="15">
        <f t="shared" ca="1" si="1211"/>
        <v>1000</v>
      </c>
      <c r="CE1207" s="15">
        <f t="shared" ref="CE1207:CK1207" ca="1" si="1212">CE1199*CE1212</f>
        <v>1000</v>
      </c>
      <c r="CF1207" s="15">
        <f t="shared" ca="1" si="1212"/>
        <v>1000</v>
      </c>
      <c r="CG1207" s="15">
        <f t="shared" ca="1" si="1212"/>
        <v>1000</v>
      </c>
      <c r="CH1207" s="15">
        <f t="shared" ca="1" si="1212"/>
        <v>1000</v>
      </c>
      <c r="CI1207" s="15">
        <f t="shared" ca="1" si="1212"/>
        <v>1000</v>
      </c>
      <c r="CJ1207" s="15">
        <f t="shared" ca="1" si="1212"/>
        <v>1000</v>
      </c>
      <c r="CK1207" s="15">
        <f t="shared" ca="1" si="1212"/>
        <v>1000</v>
      </c>
      <c r="CL1207" s="15">
        <f t="shared" ref="CL1207" ca="1" si="1213">CL1199*CL1212</f>
        <v>1000</v>
      </c>
    </row>
    <row r="1208" spans="2:90" x14ac:dyDescent="0.4">
      <c r="B1208" s="139" t="s">
        <v>516</v>
      </c>
      <c r="C1208" s="31"/>
      <c r="D1208" s="31" t="s">
        <v>785</v>
      </c>
      <c r="E1208" s="31" t="s">
        <v>906</v>
      </c>
      <c r="F1208" s="31"/>
      <c r="G1208" s="31"/>
      <c r="H1208" s="31"/>
      <c r="I1208" s="73"/>
      <c r="J1208" s="73"/>
      <c r="K1208" s="17">
        <f ca="1">SUMIF($3:$3,K$2,1208:1208)</f>
        <v>12000</v>
      </c>
      <c r="L1208" s="17">
        <f ca="1">SUMIF($3:$3,L$2,1208:1208)</f>
        <v>12000</v>
      </c>
      <c r="M1208" s="17">
        <f ca="1">SUMIF($3:$3,M$2,1208:1208)</f>
        <v>12000</v>
      </c>
      <c r="N1208" s="17">
        <f ca="1">SUMIF($3:$3,N$2,1208:1208)</f>
        <v>12000</v>
      </c>
      <c r="O1208" s="17">
        <f ca="1">SUMIF($3:$3,O$2,1208:1208)</f>
        <v>12000</v>
      </c>
      <c r="P1208" s="17">
        <f ca="1">SUMIF($3:$3,P$2,1208:1208)</f>
        <v>12000</v>
      </c>
      <c r="R1208" s="33"/>
      <c r="S1208" s="15">
        <f t="shared" ref="S1208" ca="1" si="1214">S1200*S1212</f>
        <v>1000</v>
      </c>
      <c r="T1208" s="15">
        <f t="shared" ref="T1208:AX1208" ca="1" si="1215">T1200*T1212</f>
        <v>1000</v>
      </c>
      <c r="U1208" s="15">
        <f t="shared" ca="1" si="1215"/>
        <v>1000</v>
      </c>
      <c r="V1208" s="15">
        <f t="shared" ca="1" si="1215"/>
        <v>1000</v>
      </c>
      <c r="W1208" s="15">
        <f t="shared" ca="1" si="1215"/>
        <v>1000</v>
      </c>
      <c r="X1208" s="15">
        <f t="shared" ca="1" si="1215"/>
        <v>1000</v>
      </c>
      <c r="Y1208" s="15">
        <f t="shared" ca="1" si="1215"/>
        <v>1000</v>
      </c>
      <c r="Z1208" s="15">
        <f t="shared" ca="1" si="1215"/>
        <v>1000</v>
      </c>
      <c r="AA1208" s="15">
        <f t="shared" ca="1" si="1215"/>
        <v>1000</v>
      </c>
      <c r="AB1208" s="15">
        <f t="shared" ca="1" si="1215"/>
        <v>1000</v>
      </c>
      <c r="AC1208" s="15">
        <f t="shared" ca="1" si="1215"/>
        <v>1000</v>
      </c>
      <c r="AD1208" s="15">
        <f t="shared" ca="1" si="1215"/>
        <v>1000</v>
      </c>
      <c r="AE1208" s="15">
        <f t="shared" ca="1" si="1215"/>
        <v>1000</v>
      </c>
      <c r="AF1208" s="15">
        <f t="shared" ca="1" si="1215"/>
        <v>1000</v>
      </c>
      <c r="AG1208" s="15">
        <f t="shared" ca="1" si="1215"/>
        <v>1000</v>
      </c>
      <c r="AH1208" s="15">
        <f t="shared" ca="1" si="1215"/>
        <v>1000</v>
      </c>
      <c r="AI1208" s="15">
        <f t="shared" ca="1" si="1215"/>
        <v>1000</v>
      </c>
      <c r="AJ1208" s="15">
        <f t="shared" ca="1" si="1215"/>
        <v>1000</v>
      </c>
      <c r="AK1208" s="15">
        <f t="shared" ca="1" si="1215"/>
        <v>1000</v>
      </c>
      <c r="AL1208" s="15">
        <f t="shared" ca="1" si="1215"/>
        <v>1000</v>
      </c>
      <c r="AM1208" s="15">
        <f t="shared" ca="1" si="1215"/>
        <v>1000</v>
      </c>
      <c r="AN1208" s="15">
        <f t="shared" ca="1" si="1215"/>
        <v>1000</v>
      </c>
      <c r="AO1208" s="15">
        <f t="shared" ca="1" si="1215"/>
        <v>1000</v>
      </c>
      <c r="AP1208" s="15">
        <f t="shared" ca="1" si="1215"/>
        <v>1000</v>
      </c>
      <c r="AQ1208" s="15">
        <f t="shared" ca="1" si="1215"/>
        <v>1000</v>
      </c>
      <c r="AR1208" s="15">
        <f t="shared" ca="1" si="1215"/>
        <v>1000</v>
      </c>
      <c r="AS1208" s="15">
        <f t="shared" ca="1" si="1215"/>
        <v>1000</v>
      </c>
      <c r="AT1208" s="15">
        <f t="shared" ca="1" si="1215"/>
        <v>1000</v>
      </c>
      <c r="AU1208" s="15">
        <f t="shared" ca="1" si="1215"/>
        <v>1000</v>
      </c>
      <c r="AV1208" s="15">
        <f t="shared" ca="1" si="1215"/>
        <v>1000</v>
      </c>
      <c r="AW1208" s="15">
        <f t="shared" ca="1" si="1215"/>
        <v>1000</v>
      </c>
      <c r="AX1208" s="15">
        <f t="shared" ca="1" si="1215"/>
        <v>1000</v>
      </c>
      <c r="AY1208" s="15">
        <f t="shared" ref="AY1208:CD1208" ca="1" si="1216">AY1200*AY1212</f>
        <v>1000</v>
      </c>
      <c r="AZ1208" s="15">
        <f t="shared" ca="1" si="1216"/>
        <v>1000</v>
      </c>
      <c r="BA1208" s="15">
        <f t="shared" ca="1" si="1216"/>
        <v>1000</v>
      </c>
      <c r="BB1208" s="15">
        <f t="shared" ca="1" si="1216"/>
        <v>1000</v>
      </c>
      <c r="BC1208" s="15">
        <f t="shared" ca="1" si="1216"/>
        <v>1000</v>
      </c>
      <c r="BD1208" s="15">
        <f t="shared" ca="1" si="1216"/>
        <v>1000</v>
      </c>
      <c r="BE1208" s="15">
        <f t="shared" ca="1" si="1216"/>
        <v>1000</v>
      </c>
      <c r="BF1208" s="15">
        <f t="shared" ca="1" si="1216"/>
        <v>1000</v>
      </c>
      <c r="BG1208" s="15">
        <f t="shared" ca="1" si="1216"/>
        <v>1000</v>
      </c>
      <c r="BH1208" s="15">
        <f t="shared" ca="1" si="1216"/>
        <v>1000</v>
      </c>
      <c r="BI1208" s="15">
        <f t="shared" ca="1" si="1216"/>
        <v>1000</v>
      </c>
      <c r="BJ1208" s="15">
        <f t="shared" ca="1" si="1216"/>
        <v>1000</v>
      </c>
      <c r="BK1208" s="15">
        <f t="shared" ca="1" si="1216"/>
        <v>1000</v>
      </c>
      <c r="BL1208" s="15">
        <f t="shared" ca="1" si="1216"/>
        <v>1000</v>
      </c>
      <c r="BM1208" s="15">
        <f t="shared" ca="1" si="1216"/>
        <v>1000</v>
      </c>
      <c r="BN1208" s="15">
        <f t="shared" ca="1" si="1216"/>
        <v>1000</v>
      </c>
      <c r="BO1208" s="15">
        <f t="shared" ca="1" si="1216"/>
        <v>1000</v>
      </c>
      <c r="BP1208" s="15">
        <f t="shared" ca="1" si="1216"/>
        <v>1000</v>
      </c>
      <c r="BQ1208" s="15">
        <f t="shared" ca="1" si="1216"/>
        <v>1000</v>
      </c>
      <c r="BR1208" s="15">
        <f t="shared" ca="1" si="1216"/>
        <v>1000</v>
      </c>
      <c r="BS1208" s="15">
        <f t="shared" ca="1" si="1216"/>
        <v>1000</v>
      </c>
      <c r="BT1208" s="15">
        <f t="shared" ca="1" si="1216"/>
        <v>1000</v>
      </c>
      <c r="BU1208" s="15">
        <f t="shared" ca="1" si="1216"/>
        <v>1000</v>
      </c>
      <c r="BV1208" s="15">
        <f t="shared" ca="1" si="1216"/>
        <v>1000</v>
      </c>
      <c r="BW1208" s="15">
        <f t="shared" ca="1" si="1216"/>
        <v>1000</v>
      </c>
      <c r="BX1208" s="15">
        <f t="shared" ca="1" si="1216"/>
        <v>1000</v>
      </c>
      <c r="BY1208" s="15">
        <f t="shared" ca="1" si="1216"/>
        <v>1000</v>
      </c>
      <c r="BZ1208" s="15">
        <f t="shared" ca="1" si="1216"/>
        <v>1000</v>
      </c>
      <c r="CA1208" s="15">
        <f t="shared" ca="1" si="1216"/>
        <v>1000</v>
      </c>
      <c r="CB1208" s="15">
        <f t="shared" ca="1" si="1216"/>
        <v>1000</v>
      </c>
      <c r="CC1208" s="15">
        <f t="shared" ca="1" si="1216"/>
        <v>1000</v>
      </c>
      <c r="CD1208" s="15">
        <f t="shared" ca="1" si="1216"/>
        <v>1000</v>
      </c>
      <c r="CE1208" s="15">
        <f t="shared" ref="CE1208:CK1208" ca="1" si="1217">CE1200*CE1212</f>
        <v>1000</v>
      </c>
      <c r="CF1208" s="15">
        <f t="shared" ca="1" si="1217"/>
        <v>1000</v>
      </c>
      <c r="CG1208" s="15">
        <f t="shared" ca="1" si="1217"/>
        <v>1000</v>
      </c>
      <c r="CH1208" s="15">
        <f t="shared" ca="1" si="1217"/>
        <v>1000</v>
      </c>
      <c r="CI1208" s="15">
        <f t="shared" ca="1" si="1217"/>
        <v>1000</v>
      </c>
      <c r="CJ1208" s="15">
        <f t="shared" ca="1" si="1217"/>
        <v>1000</v>
      </c>
      <c r="CK1208" s="15">
        <f t="shared" ca="1" si="1217"/>
        <v>1000</v>
      </c>
      <c r="CL1208" s="15">
        <f t="shared" ref="CL1208" ca="1" si="1218">CL1200*CL1212</f>
        <v>1000</v>
      </c>
    </row>
    <row r="1209" spans="2:90" x14ac:dyDescent="0.4">
      <c r="B1209" s="139" t="s">
        <v>774</v>
      </c>
      <c r="C1209" s="31"/>
      <c r="D1209" s="31" t="s">
        <v>785</v>
      </c>
      <c r="E1209" s="31" t="s">
        <v>906</v>
      </c>
      <c r="F1209" s="31"/>
      <c r="G1209" s="31"/>
      <c r="H1209" s="31"/>
      <c r="I1209" s="73"/>
      <c r="J1209" s="73"/>
      <c r="K1209" s="17">
        <f ca="1">SUMIF($3:$3,K$2,1209:1209)</f>
        <v>6000</v>
      </c>
      <c r="L1209" s="17">
        <f ca="1">SUMIF($3:$3,L$2,1209:1209)</f>
        <v>6000</v>
      </c>
      <c r="M1209" s="17">
        <f ca="1">SUMIF($3:$3,M$2,1209:1209)</f>
        <v>6000</v>
      </c>
      <c r="N1209" s="17">
        <f ca="1">SUMIF($3:$3,N$2,1209:1209)</f>
        <v>6000</v>
      </c>
      <c r="O1209" s="17">
        <f ca="1">SUMIF($3:$3,O$2,1209:1209)</f>
        <v>6000</v>
      </c>
      <c r="P1209" s="17">
        <f ca="1">SUMIF($3:$3,P$2,1209:1209)</f>
        <v>6000</v>
      </c>
      <c r="R1209" s="33"/>
      <c r="S1209" s="15">
        <f t="shared" ref="S1209" ca="1" si="1219">S1201*S1212</f>
        <v>500</v>
      </c>
      <c r="T1209" s="15">
        <f t="shared" ref="T1209:AX1209" ca="1" si="1220">T1201*T1212</f>
        <v>500</v>
      </c>
      <c r="U1209" s="15">
        <f t="shared" ca="1" si="1220"/>
        <v>500</v>
      </c>
      <c r="V1209" s="15">
        <f t="shared" ca="1" si="1220"/>
        <v>500</v>
      </c>
      <c r="W1209" s="15">
        <f t="shared" ca="1" si="1220"/>
        <v>500</v>
      </c>
      <c r="X1209" s="15">
        <f t="shared" ca="1" si="1220"/>
        <v>500</v>
      </c>
      <c r="Y1209" s="15">
        <f t="shared" ca="1" si="1220"/>
        <v>500</v>
      </c>
      <c r="Z1209" s="15">
        <f t="shared" ca="1" si="1220"/>
        <v>500</v>
      </c>
      <c r="AA1209" s="15">
        <f t="shared" ca="1" si="1220"/>
        <v>500</v>
      </c>
      <c r="AB1209" s="15">
        <f t="shared" ca="1" si="1220"/>
        <v>500</v>
      </c>
      <c r="AC1209" s="15">
        <f t="shared" ca="1" si="1220"/>
        <v>500</v>
      </c>
      <c r="AD1209" s="15">
        <f t="shared" ca="1" si="1220"/>
        <v>500</v>
      </c>
      <c r="AE1209" s="15">
        <f t="shared" ca="1" si="1220"/>
        <v>500</v>
      </c>
      <c r="AF1209" s="15">
        <f t="shared" ca="1" si="1220"/>
        <v>500</v>
      </c>
      <c r="AG1209" s="15">
        <f t="shared" ca="1" si="1220"/>
        <v>500</v>
      </c>
      <c r="AH1209" s="15">
        <f t="shared" ca="1" si="1220"/>
        <v>500</v>
      </c>
      <c r="AI1209" s="15">
        <f t="shared" ca="1" si="1220"/>
        <v>500</v>
      </c>
      <c r="AJ1209" s="15">
        <f t="shared" ca="1" si="1220"/>
        <v>500</v>
      </c>
      <c r="AK1209" s="15">
        <f t="shared" ca="1" si="1220"/>
        <v>500</v>
      </c>
      <c r="AL1209" s="15">
        <f t="shared" ca="1" si="1220"/>
        <v>500</v>
      </c>
      <c r="AM1209" s="15">
        <f t="shared" ca="1" si="1220"/>
        <v>500</v>
      </c>
      <c r="AN1209" s="15">
        <f t="shared" ca="1" si="1220"/>
        <v>500</v>
      </c>
      <c r="AO1209" s="15">
        <f t="shared" ca="1" si="1220"/>
        <v>500</v>
      </c>
      <c r="AP1209" s="15">
        <f t="shared" ca="1" si="1220"/>
        <v>500</v>
      </c>
      <c r="AQ1209" s="15">
        <f t="shared" ca="1" si="1220"/>
        <v>500</v>
      </c>
      <c r="AR1209" s="15">
        <f t="shared" ca="1" si="1220"/>
        <v>500</v>
      </c>
      <c r="AS1209" s="15">
        <f t="shared" ca="1" si="1220"/>
        <v>500</v>
      </c>
      <c r="AT1209" s="15">
        <f t="shared" ca="1" si="1220"/>
        <v>500</v>
      </c>
      <c r="AU1209" s="15">
        <f t="shared" ca="1" si="1220"/>
        <v>500</v>
      </c>
      <c r="AV1209" s="15">
        <f t="shared" ca="1" si="1220"/>
        <v>500</v>
      </c>
      <c r="AW1209" s="15">
        <f t="shared" ca="1" si="1220"/>
        <v>500</v>
      </c>
      <c r="AX1209" s="15">
        <f t="shared" ca="1" si="1220"/>
        <v>500</v>
      </c>
      <c r="AY1209" s="15">
        <f t="shared" ref="AY1209:CD1209" ca="1" si="1221">AY1201*AY1212</f>
        <v>500</v>
      </c>
      <c r="AZ1209" s="15">
        <f t="shared" ca="1" si="1221"/>
        <v>500</v>
      </c>
      <c r="BA1209" s="15">
        <f t="shared" ca="1" si="1221"/>
        <v>500</v>
      </c>
      <c r="BB1209" s="15">
        <f t="shared" ca="1" si="1221"/>
        <v>500</v>
      </c>
      <c r="BC1209" s="15">
        <f t="shared" ca="1" si="1221"/>
        <v>500</v>
      </c>
      <c r="BD1209" s="15">
        <f t="shared" ca="1" si="1221"/>
        <v>500</v>
      </c>
      <c r="BE1209" s="15">
        <f t="shared" ca="1" si="1221"/>
        <v>500</v>
      </c>
      <c r="BF1209" s="15">
        <f t="shared" ca="1" si="1221"/>
        <v>500</v>
      </c>
      <c r="BG1209" s="15">
        <f t="shared" ca="1" si="1221"/>
        <v>500</v>
      </c>
      <c r="BH1209" s="15">
        <f t="shared" ca="1" si="1221"/>
        <v>500</v>
      </c>
      <c r="BI1209" s="15">
        <f t="shared" ca="1" si="1221"/>
        <v>500</v>
      </c>
      <c r="BJ1209" s="15">
        <f t="shared" ca="1" si="1221"/>
        <v>500</v>
      </c>
      <c r="BK1209" s="15">
        <f t="shared" ca="1" si="1221"/>
        <v>500</v>
      </c>
      <c r="BL1209" s="15">
        <f t="shared" ca="1" si="1221"/>
        <v>500</v>
      </c>
      <c r="BM1209" s="15">
        <f t="shared" ca="1" si="1221"/>
        <v>500</v>
      </c>
      <c r="BN1209" s="15">
        <f t="shared" ca="1" si="1221"/>
        <v>500</v>
      </c>
      <c r="BO1209" s="15">
        <f t="shared" ca="1" si="1221"/>
        <v>500</v>
      </c>
      <c r="BP1209" s="15">
        <f t="shared" ca="1" si="1221"/>
        <v>500</v>
      </c>
      <c r="BQ1209" s="15">
        <f t="shared" ca="1" si="1221"/>
        <v>500</v>
      </c>
      <c r="BR1209" s="15">
        <f t="shared" ca="1" si="1221"/>
        <v>500</v>
      </c>
      <c r="BS1209" s="15">
        <f t="shared" ca="1" si="1221"/>
        <v>500</v>
      </c>
      <c r="BT1209" s="15">
        <f t="shared" ca="1" si="1221"/>
        <v>500</v>
      </c>
      <c r="BU1209" s="15">
        <f t="shared" ca="1" si="1221"/>
        <v>500</v>
      </c>
      <c r="BV1209" s="15">
        <f t="shared" ca="1" si="1221"/>
        <v>500</v>
      </c>
      <c r="BW1209" s="15">
        <f t="shared" ca="1" si="1221"/>
        <v>500</v>
      </c>
      <c r="BX1209" s="15">
        <f t="shared" ca="1" si="1221"/>
        <v>500</v>
      </c>
      <c r="BY1209" s="15">
        <f t="shared" ca="1" si="1221"/>
        <v>500</v>
      </c>
      <c r="BZ1209" s="15">
        <f t="shared" ca="1" si="1221"/>
        <v>500</v>
      </c>
      <c r="CA1209" s="15">
        <f t="shared" ca="1" si="1221"/>
        <v>500</v>
      </c>
      <c r="CB1209" s="15">
        <f t="shared" ca="1" si="1221"/>
        <v>500</v>
      </c>
      <c r="CC1209" s="15">
        <f t="shared" ca="1" si="1221"/>
        <v>500</v>
      </c>
      <c r="CD1209" s="15">
        <f t="shared" ca="1" si="1221"/>
        <v>500</v>
      </c>
      <c r="CE1209" s="15">
        <f t="shared" ref="CE1209:CK1209" ca="1" si="1222">CE1201*CE1212</f>
        <v>500</v>
      </c>
      <c r="CF1209" s="15">
        <f t="shared" ca="1" si="1222"/>
        <v>500</v>
      </c>
      <c r="CG1209" s="15">
        <f t="shared" ca="1" si="1222"/>
        <v>500</v>
      </c>
      <c r="CH1209" s="15">
        <f t="shared" ca="1" si="1222"/>
        <v>500</v>
      </c>
      <c r="CI1209" s="15">
        <f t="shared" ca="1" si="1222"/>
        <v>500</v>
      </c>
      <c r="CJ1209" s="15">
        <f t="shared" ca="1" si="1222"/>
        <v>500</v>
      </c>
      <c r="CK1209" s="15">
        <f t="shared" ca="1" si="1222"/>
        <v>500</v>
      </c>
      <c r="CL1209" s="15">
        <f t="shared" ref="CL1209" ca="1" si="1223">CL1201*CL1212</f>
        <v>500</v>
      </c>
    </row>
    <row r="1210" spans="2:90" x14ac:dyDescent="0.4">
      <c r="B1210" s="139" t="s">
        <v>775</v>
      </c>
      <c r="C1210" s="31"/>
      <c r="D1210" s="31" t="s">
        <v>785</v>
      </c>
      <c r="E1210" s="31" t="s">
        <v>906</v>
      </c>
      <c r="F1210" s="31"/>
      <c r="G1210" s="31"/>
      <c r="H1210" s="31"/>
      <c r="I1210" s="73"/>
      <c r="J1210" s="73"/>
      <c r="K1210" s="17">
        <f ca="1">SUMIF($3:$3,K$2,1210:1210)</f>
        <v>18000</v>
      </c>
      <c r="L1210" s="17">
        <f ca="1">SUMIF($3:$3,L$2,1210:1210)</f>
        <v>18000</v>
      </c>
      <c r="M1210" s="17">
        <f ca="1">SUMIF($3:$3,M$2,1210:1210)</f>
        <v>18000</v>
      </c>
      <c r="N1210" s="17">
        <f ca="1">SUMIF($3:$3,N$2,1210:1210)</f>
        <v>18000</v>
      </c>
      <c r="O1210" s="17">
        <f ca="1">SUMIF($3:$3,O$2,1210:1210)</f>
        <v>18000</v>
      </c>
      <c r="P1210" s="17">
        <f ca="1">SUMIF($3:$3,P$2,1210:1210)</f>
        <v>18000</v>
      </c>
      <c r="R1210" s="33"/>
      <c r="S1210" s="15">
        <f t="shared" ref="S1210" ca="1" si="1224">S1202*S1212</f>
        <v>1500</v>
      </c>
      <c r="T1210" s="15">
        <f t="shared" ref="T1210:AX1210" ca="1" si="1225">T1202*T1212</f>
        <v>1500</v>
      </c>
      <c r="U1210" s="15">
        <f t="shared" ca="1" si="1225"/>
        <v>1500</v>
      </c>
      <c r="V1210" s="15">
        <f t="shared" ca="1" si="1225"/>
        <v>1500</v>
      </c>
      <c r="W1210" s="15">
        <f t="shared" ca="1" si="1225"/>
        <v>1500</v>
      </c>
      <c r="X1210" s="15">
        <f t="shared" ca="1" si="1225"/>
        <v>1500</v>
      </c>
      <c r="Y1210" s="15">
        <f t="shared" ca="1" si="1225"/>
        <v>1500</v>
      </c>
      <c r="Z1210" s="15">
        <f t="shared" ca="1" si="1225"/>
        <v>1500</v>
      </c>
      <c r="AA1210" s="15">
        <f t="shared" ca="1" si="1225"/>
        <v>1500</v>
      </c>
      <c r="AB1210" s="15">
        <f t="shared" ca="1" si="1225"/>
        <v>1500</v>
      </c>
      <c r="AC1210" s="15">
        <f t="shared" ca="1" si="1225"/>
        <v>1500</v>
      </c>
      <c r="AD1210" s="15">
        <f t="shared" ca="1" si="1225"/>
        <v>1500</v>
      </c>
      <c r="AE1210" s="15">
        <f t="shared" ca="1" si="1225"/>
        <v>1500</v>
      </c>
      <c r="AF1210" s="15">
        <f t="shared" ca="1" si="1225"/>
        <v>1500</v>
      </c>
      <c r="AG1210" s="15">
        <f t="shared" ca="1" si="1225"/>
        <v>1500</v>
      </c>
      <c r="AH1210" s="15">
        <f t="shared" ca="1" si="1225"/>
        <v>1500</v>
      </c>
      <c r="AI1210" s="15">
        <f t="shared" ca="1" si="1225"/>
        <v>1500</v>
      </c>
      <c r="AJ1210" s="15">
        <f t="shared" ca="1" si="1225"/>
        <v>1500</v>
      </c>
      <c r="AK1210" s="15">
        <f t="shared" ca="1" si="1225"/>
        <v>1500</v>
      </c>
      <c r="AL1210" s="15">
        <f t="shared" ca="1" si="1225"/>
        <v>1500</v>
      </c>
      <c r="AM1210" s="15">
        <f t="shared" ca="1" si="1225"/>
        <v>1500</v>
      </c>
      <c r="AN1210" s="15">
        <f t="shared" ca="1" si="1225"/>
        <v>1500</v>
      </c>
      <c r="AO1210" s="15">
        <f t="shared" ca="1" si="1225"/>
        <v>1500</v>
      </c>
      <c r="AP1210" s="15">
        <f t="shared" ca="1" si="1225"/>
        <v>1500</v>
      </c>
      <c r="AQ1210" s="15">
        <f t="shared" ca="1" si="1225"/>
        <v>1500</v>
      </c>
      <c r="AR1210" s="15">
        <f t="shared" ca="1" si="1225"/>
        <v>1500</v>
      </c>
      <c r="AS1210" s="15">
        <f t="shared" ca="1" si="1225"/>
        <v>1500</v>
      </c>
      <c r="AT1210" s="15">
        <f t="shared" ca="1" si="1225"/>
        <v>1500</v>
      </c>
      <c r="AU1210" s="15">
        <f t="shared" ca="1" si="1225"/>
        <v>1500</v>
      </c>
      <c r="AV1210" s="15">
        <f t="shared" ca="1" si="1225"/>
        <v>1500</v>
      </c>
      <c r="AW1210" s="15">
        <f t="shared" ca="1" si="1225"/>
        <v>1500</v>
      </c>
      <c r="AX1210" s="15">
        <f t="shared" ca="1" si="1225"/>
        <v>1500</v>
      </c>
      <c r="AY1210" s="15">
        <f t="shared" ref="AY1210:CD1210" ca="1" si="1226">AY1202*AY1212</f>
        <v>1500</v>
      </c>
      <c r="AZ1210" s="15">
        <f t="shared" ca="1" si="1226"/>
        <v>1500</v>
      </c>
      <c r="BA1210" s="15">
        <f t="shared" ca="1" si="1226"/>
        <v>1500</v>
      </c>
      <c r="BB1210" s="15">
        <f t="shared" ca="1" si="1226"/>
        <v>1500</v>
      </c>
      <c r="BC1210" s="15">
        <f t="shared" ca="1" si="1226"/>
        <v>1500</v>
      </c>
      <c r="BD1210" s="15">
        <f t="shared" ca="1" si="1226"/>
        <v>1500</v>
      </c>
      <c r="BE1210" s="15">
        <f t="shared" ca="1" si="1226"/>
        <v>1500</v>
      </c>
      <c r="BF1210" s="15">
        <f t="shared" ca="1" si="1226"/>
        <v>1500</v>
      </c>
      <c r="BG1210" s="15">
        <f t="shared" ca="1" si="1226"/>
        <v>1500</v>
      </c>
      <c r="BH1210" s="15">
        <f t="shared" ca="1" si="1226"/>
        <v>1500</v>
      </c>
      <c r="BI1210" s="15">
        <f t="shared" ca="1" si="1226"/>
        <v>1500</v>
      </c>
      <c r="BJ1210" s="15">
        <f t="shared" ca="1" si="1226"/>
        <v>1500</v>
      </c>
      <c r="BK1210" s="15">
        <f t="shared" ca="1" si="1226"/>
        <v>1500</v>
      </c>
      <c r="BL1210" s="15">
        <f t="shared" ca="1" si="1226"/>
        <v>1500</v>
      </c>
      <c r="BM1210" s="15">
        <f t="shared" ca="1" si="1226"/>
        <v>1500</v>
      </c>
      <c r="BN1210" s="15">
        <f t="shared" ca="1" si="1226"/>
        <v>1500</v>
      </c>
      <c r="BO1210" s="15">
        <f t="shared" ca="1" si="1226"/>
        <v>1500</v>
      </c>
      <c r="BP1210" s="15">
        <f t="shared" ca="1" si="1226"/>
        <v>1500</v>
      </c>
      <c r="BQ1210" s="15">
        <f t="shared" ca="1" si="1226"/>
        <v>1500</v>
      </c>
      <c r="BR1210" s="15">
        <f t="shared" ca="1" si="1226"/>
        <v>1500</v>
      </c>
      <c r="BS1210" s="15">
        <f t="shared" ca="1" si="1226"/>
        <v>1500</v>
      </c>
      <c r="BT1210" s="15">
        <f t="shared" ca="1" si="1226"/>
        <v>1500</v>
      </c>
      <c r="BU1210" s="15">
        <f t="shared" ca="1" si="1226"/>
        <v>1500</v>
      </c>
      <c r="BV1210" s="15">
        <f t="shared" ca="1" si="1226"/>
        <v>1500</v>
      </c>
      <c r="BW1210" s="15">
        <f t="shared" ca="1" si="1226"/>
        <v>1500</v>
      </c>
      <c r="BX1210" s="15">
        <f t="shared" ca="1" si="1226"/>
        <v>1500</v>
      </c>
      <c r="BY1210" s="15">
        <f t="shared" ca="1" si="1226"/>
        <v>1500</v>
      </c>
      <c r="BZ1210" s="15">
        <f t="shared" ca="1" si="1226"/>
        <v>1500</v>
      </c>
      <c r="CA1210" s="15">
        <f t="shared" ca="1" si="1226"/>
        <v>1500</v>
      </c>
      <c r="CB1210" s="15">
        <f t="shared" ca="1" si="1226"/>
        <v>1500</v>
      </c>
      <c r="CC1210" s="15">
        <f t="shared" ca="1" si="1226"/>
        <v>1500</v>
      </c>
      <c r="CD1210" s="15">
        <f t="shared" ca="1" si="1226"/>
        <v>1500</v>
      </c>
      <c r="CE1210" s="15">
        <f t="shared" ref="CE1210:CK1210" ca="1" si="1227">CE1202*CE1212</f>
        <v>1500</v>
      </c>
      <c r="CF1210" s="15">
        <f t="shared" ca="1" si="1227"/>
        <v>1500</v>
      </c>
      <c r="CG1210" s="15">
        <f t="shared" ca="1" si="1227"/>
        <v>1500</v>
      </c>
      <c r="CH1210" s="15">
        <f t="shared" ca="1" si="1227"/>
        <v>1500</v>
      </c>
      <c r="CI1210" s="15">
        <f t="shared" ca="1" si="1227"/>
        <v>1500</v>
      </c>
      <c r="CJ1210" s="15">
        <f t="shared" ca="1" si="1227"/>
        <v>1500</v>
      </c>
      <c r="CK1210" s="15">
        <f t="shared" ca="1" si="1227"/>
        <v>1500</v>
      </c>
      <c r="CL1210" s="15">
        <f t="shared" ref="CL1210" ca="1" si="1228">CL1202*CL1212</f>
        <v>1500</v>
      </c>
    </row>
    <row r="1211" spans="2:90" x14ac:dyDescent="0.4">
      <c r="B1211" s="139" t="s">
        <v>776</v>
      </c>
      <c r="C1211" s="31"/>
      <c r="D1211" s="31" t="s">
        <v>785</v>
      </c>
      <c r="E1211" s="31" t="s">
        <v>906</v>
      </c>
      <c r="F1211" s="31"/>
      <c r="G1211" s="31"/>
      <c r="H1211" s="31"/>
      <c r="I1211" s="73"/>
      <c r="J1211" s="73"/>
      <c r="K1211" s="244">
        <f ca="1">SUMIF($3:$3,K$2,1211:1211)</f>
        <v>12000</v>
      </c>
      <c r="L1211" s="244">
        <f ca="1">SUMIF($3:$3,L$2,1211:1211)</f>
        <v>12000</v>
      </c>
      <c r="M1211" s="244">
        <f ca="1">SUMIF($3:$3,M$2,1211:1211)</f>
        <v>12000</v>
      </c>
      <c r="N1211" s="244">
        <f ca="1">SUMIF($3:$3,N$2,1211:1211)</f>
        <v>12000</v>
      </c>
      <c r="O1211" s="244">
        <f ca="1">SUMIF($3:$3,O$2,1211:1211)</f>
        <v>12000</v>
      </c>
      <c r="P1211" s="244">
        <f ca="1">SUMIF($3:$3,P$2,1211:1211)</f>
        <v>12000</v>
      </c>
      <c r="R1211" s="33"/>
      <c r="S1211" s="15">
        <f t="shared" ref="S1211" ca="1" si="1229">S1203*S1212</f>
        <v>1000</v>
      </c>
      <c r="T1211" s="15">
        <f t="shared" ref="T1211:AX1211" ca="1" si="1230">T1203*T1212</f>
        <v>1000</v>
      </c>
      <c r="U1211" s="15">
        <f t="shared" ca="1" si="1230"/>
        <v>1000</v>
      </c>
      <c r="V1211" s="15">
        <f t="shared" ca="1" si="1230"/>
        <v>1000</v>
      </c>
      <c r="W1211" s="15">
        <f t="shared" ca="1" si="1230"/>
        <v>1000</v>
      </c>
      <c r="X1211" s="15">
        <f t="shared" ca="1" si="1230"/>
        <v>1000</v>
      </c>
      <c r="Y1211" s="15">
        <f t="shared" ca="1" si="1230"/>
        <v>1000</v>
      </c>
      <c r="Z1211" s="15">
        <f t="shared" ca="1" si="1230"/>
        <v>1000</v>
      </c>
      <c r="AA1211" s="15">
        <f t="shared" ca="1" si="1230"/>
        <v>1000</v>
      </c>
      <c r="AB1211" s="15">
        <f t="shared" ca="1" si="1230"/>
        <v>1000</v>
      </c>
      <c r="AC1211" s="15">
        <f t="shared" ca="1" si="1230"/>
        <v>1000</v>
      </c>
      <c r="AD1211" s="15">
        <f t="shared" ca="1" si="1230"/>
        <v>1000</v>
      </c>
      <c r="AE1211" s="15">
        <f t="shared" ca="1" si="1230"/>
        <v>1000</v>
      </c>
      <c r="AF1211" s="15">
        <f t="shared" ca="1" si="1230"/>
        <v>1000</v>
      </c>
      <c r="AG1211" s="15">
        <f t="shared" ca="1" si="1230"/>
        <v>1000</v>
      </c>
      <c r="AH1211" s="15">
        <f t="shared" ca="1" si="1230"/>
        <v>1000</v>
      </c>
      <c r="AI1211" s="15">
        <f t="shared" ca="1" si="1230"/>
        <v>1000</v>
      </c>
      <c r="AJ1211" s="15">
        <f t="shared" ca="1" si="1230"/>
        <v>1000</v>
      </c>
      <c r="AK1211" s="15">
        <f t="shared" ca="1" si="1230"/>
        <v>1000</v>
      </c>
      <c r="AL1211" s="15">
        <f t="shared" ca="1" si="1230"/>
        <v>1000</v>
      </c>
      <c r="AM1211" s="15">
        <f t="shared" ca="1" si="1230"/>
        <v>1000</v>
      </c>
      <c r="AN1211" s="15">
        <f t="shared" ca="1" si="1230"/>
        <v>1000</v>
      </c>
      <c r="AO1211" s="15">
        <f t="shared" ca="1" si="1230"/>
        <v>1000</v>
      </c>
      <c r="AP1211" s="15">
        <f t="shared" ca="1" si="1230"/>
        <v>1000</v>
      </c>
      <c r="AQ1211" s="15">
        <f t="shared" ca="1" si="1230"/>
        <v>1000</v>
      </c>
      <c r="AR1211" s="15">
        <f t="shared" ca="1" si="1230"/>
        <v>1000</v>
      </c>
      <c r="AS1211" s="15">
        <f t="shared" ca="1" si="1230"/>
        <v>1000</v>
      </c>
      <c r="AT1211" s="15">
        <f t="shared" ca="1" si="1230"/>
        <v>1000</v>
      </c>
      <c r="AU1211" s="15">
        <f t="shared" ca="1" si="1230"/>
        <v>1000</v>
      </c>
      <c r="AV1211" s="15">
        <f t="shared" ca="1" si="1230"/>
        <v>1000</v>
      </c>
      <c r="AW1211" s="15">
        <f t="shared" ca="1" si="1230"/>
        <v>1000</v>
      </c>
      <c r="AX1211" s="15">
        <f t="shared" ca="1" si="1230"/>
        <v>1000</v>
      </c>
      <c r="AY1211" s="15">
        <f t="shared" ref="AY1211:CD1211" ca="1" si="1231">AY1203*AY1212</f>
        <v>1000</v>
      </c>
      <c r="AZ1211" s="15">
        <f t="shared" ca="1" si="1231"/>
        <v>1000</v>
      </c>
      <c r="BA1211" s="15">
        <f t="shared" ca="1" si="1231"/>
        <v>1000</v>
      </c>
      <c r="BB1211" s="15">
        <f t="shared" ca="1" si="1231"/>
        <v>1000</v>
      </c>
      <c r="BC1211" s="15">
        <f t="shared" ca="1" si="1231"/>
        <v>1000</v>
      </c>
      <c r="BD1211" s="15">
        <f t="shared" ca="1" si="1231"/>
        <v>1000</v>
      </c>
      <c r="BE1211" s="15">
        <f t="shared" ca="1" si="1231"/>
        <v>1000</v>
      </c>
      <c r="BF1211" s="15">
        <f t="shared" ca="1" si="1231"/>
        <v>1000</v>
      </c>
      <c r="BG1211" s="15">
        <f t="shared" ca="1" si="1231"/>
        <v>1000</v>
      </c>
      <c r="BH1211" s="15">
        <f t="shared" ca="1" si="1231"/>
        <v>1000</v>
      </c>
      <c r="BI1211" s="15">
        <f t="shared" ca="1" si="1231"/>
        <v>1000</v>
      </c>
      <c r="BJ1211" s="15">
        <f t="shared" ca="1" si="1231"/>
        <v>1000</v>
      </c>
      <c r="BK1211" s="15">
        <f t="shared" ca="1" si="1231"/>
        <v>1000</v>
      </c>
      <c r="BL1211" s="15">
        <f t="shared" ca="1" si="1231"/>
        <v>1000</v>
      </c>
      <c r="BM1211" s="15">
        <f t="shared" ca="1" si="1231"/>
        <v>1000</v>
      </c>
      <c r="BN1211" s="15">
        <f t="shared" ca="1" si="1231"/>
        <v>1000</v>
      </c>
      <c r="BO1211" s="15">
        <f t="shared" ca="1" si="1231"/>
        <v>1000</v>
      </c>
      <c r="BP1211" s="15">
        <f t="shared" ca="1" si="1231"/>
        <v>1000</v>
      </c>
      <c r="BQ1211" s="15">
        <f t="shared" ca="1" si="1231"/>
        <v>1000</v>
      </c>
      <c r="BR1211" s="15">
        <f t="shared" ca="1" si="1231"/>
        <v>1000</v>
      </c>
      <c r="BS1211" s="15">
        <f t="shared" ca="1" si="1231"/>
        <v>1000</v>
      </c>
      <c r="BT1211" s="15">
        <f t="shared" ca="1" si="1231"/>
        <v>1000</v>
      </c>
      <c r="BU1211" s="15">
        <f t="shared" ca="1" si="1231"/>
        <v>1000</v>
      </c>
      <c r="BV1211" s="15">
        <f t="shared" ca="1" si="1231"/>
        <v>1000</v>
      </c>
      <c r="BW1211" s="15">
        <f t="shared" ca="1" si="1231"/>
        <v>1000</v>
      </c>
      <c r="BX1211" s="15">
        <f t="shared" ca="1" si="1231"/>
        <v>1000</v>
      </c>
      <c r="BY1211" s="15">
        <f t="shared" ca="1" si="1231"/>
        <v>1000</v>
      </c>
      <c r="BZ1211" s="15">
        <f t="shared" ca="1" si="1231"/>
        <v>1000</v>
      </c>
      <c r="CA1211" s="15">
        <f t="shared" ca="1" si="1231"/>
        <v>1000</v>
      </c>
      <c r="CB1211" s="15">
        <f t="shared" ca="1" si="1231"/>
        <v>1000</v>
      </c>
      <c r="CC1211" s="15">
        <f t="shared" ca="1" si="1231"/>
        <v>1000</v>
      </c>
      <c r="CD1211" s="15">
        <f t="shared" ca="1" si="1231"/>
        <v>1000</v>
      </c>
      <c r="CE1211" s="15">
        <f t="shared" ref="CE1211:CK1211" ca="1" si="1232">CE1203*CE1212</f>
        <v>1000</v>
      </c>
      <c r="CF1211" s="15">
        <f t="shared" ca="1" si="1232"/>
        <v>1000</v>
      </c>
      <c r="CG1211" s="15">
        <f t="shared" ca="1" si="1232"/>
        <v>1000</v>
      </c>
      <c r="CH1211" s="15">
        <f t="shared" ca="1" si="1232"/>
        <v>1000</v>
      </c>
      <c r="CI1211" s="15">
        <f t="shared" ca="1" si="1232"/>
        <v>1000</v>
      </c>
      <c r="CJ1211" s="15">
        <f t="shared" ca="1" si="1232"/>
        <v>1000</v>
      </c>
      <c r="CK1211" s="15">
        <f t="shared" ca="1" si="1232"/>
        <v>1000</v>
      </c>
      <c r="CL1211" s="15">
        <f t="shared" ref="CL1211" ca="1" si="1233">CL1203*CL1212</f>
        <v>1000</v>
      </c>
    </row>
    <row r="1212" spans="2:90" s="27" customFormat="1" x14ac:dyDescent="0.4">
      <c r="B1212" s="122" t="str">
        <f>"# of "&amp;B1248&amp;"s sold"</f>
        <v># of units sold</v>
      </c>
      <c r="C1212" s="31"/>
      <c r="D1212" s="31" t="s">
        <v>785</v>
      </c>
      <c r="E1212" s="31" t="s">
        <v>906</v>
      </c>
      <c r="F1212" s="31"/>
      <c r="G1212" s="31"/>
      <c r="H1212" s="31"/>
      <c r="I1212" s="73"/>
      <c r="J1212" s="73"/>
      <c r="K1212" s="38">
        <f ca="1">SUMIF($3:$3,K$2,1212:1212)</f>
        <v>60000</v>
      </c>
      <c r="L1212" s="38">
        <f ca="1">SUMIF($3:$3,L$2,1212:1212)</f>
        <v>60000</v>
      </c>
      <c r="M1212" s="38">
        <f ca="1">SUMIF($3:$3,M$2,1212:1212)</f>
        <v>60000</v>
      </c>
      <c r="N1212" s="38">
        <f ca="1">SUMIF($3:$3,N$2,1212:1212)</f>
        <v>60000</v>
      </c>
      <c r="O1212" s="38">
        <f ca="1">SUMIF($3:$3,O$2,1212:1212)</f>
        <v>60000</v>
      </c>
      <c r="P1212" s="38">
        <f ca="1">SUMIF($3:$3,P$2,1212:1212)</f>
        <v>60000</v>
      </c>
      <c r="R1212" s="113"/>
      <c r="S1212" s="112" cm="1">
        <f t="array" aca="1" ref="S1212" ca="1">INDIRECT(S1190)</f>
        <v>5000</v>
      </c>
      <c r="T1212" s="112" cm="1">
        <f t="array" aca="1" ref="T1212" ca="1">INDIRECT(T1190)</f>
        <v>5000</v>
      </c>
      <c r="U1212" s="112" cm="1">
        <f t="array" aca="1" ref="U1212" ca="1">INDIRECT(U1190)</f>
        <v>5000</v>
      </c>
      <c r="V1212" s="112" cm="1">
        <f t="array" aca="1" ref="V1212" ca="1">INDIRECT(V1190)</f>
        <v>5000</v>
      </c>
      <c r="W1212" s="112" cm="1">
        <f t="array" aca="1" ref="W1212" ca="1">INDIRECT(W1190)</f>
        <v>5000</v>
      </c>
      <c r="X1212" s="112" cm="1">
        <f t="array" aca="1" ref="X1212" ca="1">INDIRECT(X1190)</f>
        <v>5000</v>
      </c>
      <c r="Y1212" s="112" cm="1">
        <f t="array" aca="1" ref="Y1212" ca="1">INDIRECT(Y1190)</f>
        <v>5000</v>
      </c>
      <c r="Z1212" s="112" cm="1">
        <f t="array" aca="1" ref="Z1212" ca="1">INDIRECT(Z1190)</f>
        <v>5000</v>
      </c>
      <c r="AA1212" s="112" cm="1">
        <f t="array" aca="1" ref="AA1212" ca="1">INDIRECT(AA1190)</f>
        <v>5000</v>
      </c>
      <c r="AB1212" s="112" cm="1">
        <f t="array" aca="1" ref="AB1212" ca="1">INDIRECT(AB1190)</f>
        <v>5000</v>
      </c>
      <c r="AC1212" s="112" cm="1">
        <f t="array" aca="1" ref="AC1212" ca="1">INDIRECT(AC1190)</f>
        <v>5000</v>
      </c>
      <c r="AD1212" s="112" cm="1">
        <f t="array" aca="1" ref="AD1212" ca="1">INDIRECT(AD1190)</f>
        <v>5000</v>
      </c>
      <c r="AE1212" s="112" cm="1">
        <f t="array" aca="1" ref="AE1212" ca="1">INDIRECT(AE1190)</f>
        <v>5000</v>
      </c>
      <c r="AF1212" s="112" cm="1">
        <f t="array" aca="1" ref="AF1212" ca="1">INDIRECT(AF1190)</f>
        <v>5000</v>
      </c>
      <c r="AG1212" s="112" cm="1">
        <f t="array" aca="1" ref="AG1212" ca="1">INDIRECT(AG1190)</f>
        <v>5000</v>
      </c>
      <c r="AH1212" s="112" cm="1">
        <f t="array" aca="1" ref="AH1212" ca="1">INDIRECT(AH1190)</f>
        <v>5000</v>
      </c>
      <c r="AI1212" s="112" cm="1">
        <f t="array" aca="1" ref="AI1212" ca="1">INDIRECT(AI1190)</f>
        <v>5000</v>
      </c>
      <c r="AJ1212" s="112" cm="1">
        <f t="array" aca="1" ref="AJ1212" ca="1">INDIRECT(AJ1190)</f>
        <v>5000</v>
      </c>
      <c r="AK1212" s="112" cm="1">
        <f t="array" aca="1" ref="AK1212" ca="1">INDIRECT(AK1190)</f>
        <v>5000</v>
      </c>
      <c r="AL1212" s="112" cm="1">
        <f t="array" aca="1" ref="AL1212" ca="1">INDIRECT(AL1190)</f>
        <v>5000</v>
      </c>
      <c r="AM1212" s="112" cm="1">
        <f t="array" aca="1" ref="AM1212" ca="1">INDIRECT(AM1190)</f>
        <v>5000</v>
      </c>
      <c r="AN1212" s="112" cm="1">
        <f t="array" aca="1" ref="AN1212" ca="1">INDIRECT(AN1190)</f>
        <v>5000</v>
      </c>
      <c r="AO1212" s="112" cm="1">
        <f t="array" aca="1" ref="AO1212" ca="1">INDIRECT(AO1190)</f>
        <v>5000</v>
      </c>
      <c r="AP1212" s="112" cm="1">
        <f t="array" aca="1" ref="AP1212" ca="1">INDIRECT(AP1190)</f>
        <v>5000</v>
      </c>
      <c r="AQ1212" s="112" cm="1">
        <f t="array" aca="1" ref="AQ1212" ca="1">INDIRECT(AQ1190)</f>
        <v>5000</v>
      </c>
      <c r="AR1212" s="112" cm="1">
        <f t="array" aca="1" ref="AR1212" ca="1">INDIRECT(AR1190)</f>
        <v>5000</v>
      </c>
      <c r="AS1212" s="112" cm="1">
        <f t="array" aca="1" ref="AS1212" ca="1">INDIRECT(AS1190)</f>
        <v>5000</v>
      </c>
      <c r="AT1212" s="112" cm="1">
        <f t="array" aca="1" ref="AT1212" ca="1">INDIRECT(AT1190)</f>
        <v>5000</v>
      </c>
      <c r="AU1212" s="112" cm="1">
        <f t="array" aca="1" ref="AU1212" ca="1">INDIRECT(AU1190)</f>
        <v>5000</v>
      </c>
      <c r="AV1212" s="112" cm="1">
        <f t="array" aca="1" ref="AV1212" ca="1">INDIRECT(AV1190)</f>
        <v>5000</v>
      </c>
      <c r="AW1212" s="112" cm="1">
        <f t="array" aca="1" ref="AW1212" ca="1">INDIRECT(AW1190)</f>
        <v>5000</v>
      </c>
      <c r="AX1212" s="112" cm="1">
        <f t="array" aca="1" ref="AX1212" ca="1">INDIRECT(AX1190)</f>
        <v>5000</v>
      </c>
      <c r="AY1212" s="112" cm="1">
        <f t="array" aca="1" ref="AY1212" ca="1">INDIRECT(AY1190)</f>
        <v>5000</v>
      </c>
      <c r="AZ1212" s="112" cm="1">
        <f t="array" aca="1" ref="AZ1212" ca="1">INDIRECT(AZ1190)</f>
        <v>5000</v>
      </c>
      <c r="BA1212" s="112" cm="1">
        <f t="array" aca="1" ref="BA1212" ca="1">INDIRECT(BA1190)</f>
        <v>5000</v>
      </c>
      <c r="BB1212" s="112" cm="1">
        <f t="array" aca="1" ref="BB1212" ca="1">INDIRECT(BB1190)</f>
        <v>5000</v>
      </c>
      <c r="BC1212" s="112" cm="1">
        <f t="array" aca="1" ref="BC1212" ca="1">INDIRECT(BC1190)</f>
        <v>5000</v>
      </c>
      <c r="BD1212" s="112" cm="1">
        <f t="array" aca="1" ref="BD1212" ca="1">INDIRECT(BD1190)</f>
        <v>5000</v>
      </c>
      <c r="BE1212" s="112" cm="1">
        <f t="array" aca="1" ref="BE1212" ca="1">INDIRECT(BE1190)</f>
        <v>5000</v>
      </c>
      <c r="BF1212" s="112" cm="1">
        <f t="array" aca="1" ref="BF1212" ca="1">INDIRECT(BF1190)</f>
        <v>5000</v>
      </c>
      <c r="BG1212" s="112" cm="1">
        <f t="array" aca="1" ref="BG1212" ca="1">INDIRECT(BG1190)</f>
        <v>5000</v>
      </c>
      <c r="BH1212" s="112" cm="1">
        <f t="array" aca="1" ref="BH1212" ca="1">INDIRECT(BH1190)</f>
        <v>5000</v>
      </c>
      <c r="BI1212" s="112" cm="1">
        <f t="array" aca="1" ref="BI1212" ca="1">INDIRECT(BI1190)</f>
        <v>5000</v>
      </c>
      <c r="BJ1212" s="112" cm="1">
        <f t="array" aca="1" ref="BJ1212" ca="1">INDIRECT(BJ1190)</f>
        <v>5000</v>
      </c>
      <c r="BK1212" s="112" cm="1">
        <f t="array" aca="1" ref="BK1212" ca="1">INDIRECT(BK1190)</f>
        <v>5000</v>
      </c>
      <c r="BL1212" s="112" cm="1">
        <f t="array" aca="1" ref="BL1212" ca="1">INDIRECT(BL1190)</f>
        <v>5000</v>
      </c>
      <c r="BM1212" s="112" cm="1">
        <f t="array" aca="1" ref="BM1212" ca="1">INDIRECT(BM1190)</f>
        <v>5000</v>
      </c>
      <c r="BN1212" s="112" cm="1">
        <f t="array" aca="1" ref="BN1212" ca="1">INDIRECT(BN1190)</f>
        <v>5000</v>
      </c>
      <c r="BO1212" s="112" cm="1">
        <f t="array" aca="1" ref="BO1212" ca="1">INDIRECT(BO1190)</f>
        <v>5000</v>
      </c>
      <c r="BP1212" s="112" cm="1">
        <f t="array" aca="1" ref="BP1212" ca="1">INDIRECT(BP1190)</f>
        <v>5000</v>
      </c>
      <c r="BQ1212" s="112" cm="1">
        <f t="array" aca="1" ref="BQ1212" ca="1">INDIRECT(BQ1190)</f>
        <v>5000</v>
      </c>
      <c r="BR1212" s="112" cm="1">
        <f t="array" aca="1" ref="BR1212" ca="1">INDIRECT(BR1190)</f>
        <v>5000</v>
      </c>
      <c r="BS1212" s="112" cm="1">
        <f t="array" aca="1" ref="BS1212" ca="1">INDIRECT(BS1190)</f>
        <v>5000</v>
      </c>
      <c r="BT1212" s="112" cm="1">
        <f t="array" aca="1" ref="BT1212" ca="1">INDIRECT(BT1190)</f>
        <v>5000</v>
      </c>
      <c r="BU1212" s="112" cm="1">
        <f t="array" aca="1" ref="BU1212" ca="1">INDIRECT(BU1190)</f>
        <v>5000</v>
      </c>
      <c r="BV1212" s="112" cm="1">
        <f t="array" aca="1" ref="BV1212" ca="1">INDIRECT(BV1190)</f>
        <v>5000</v>
      </c>
      <c r="BW1212" s="112" cm="1">
        <f t="array" aca="1" ref="BW1212" ca="1">INDIRECT(BW1190)</f>
        <v>5000</v>
      </c>
      <c r="BX1212" s="112" cm="1">
        <f t="array" aca="1" ref="BX1212" ca="1">INDIRECT(BX1190)</f>
        <v>5000</v>
      </c>
      <c r="BY1212" s="112" cm="1">
        <f t="array" aca="1" ref="BY1212" ca="1">INDIRECT(BY1190)</f>
        <v>5000</v>
      </c>
      <c r="BZ1212" s="112" cm="1">
        <f t="array" aca="1" ref="BZ1212" ca="1">INDIRECT(BZ1190)</f>
        <v>5000</v>
      </c>
      <c r="CA1212" s="112" cm="1">
        <f t="array" aca="1" ref="CA1212" ca="1">INDIRECT(CA1190)</f>
        <v>5000</v>
      </c>
      <c r="CB1212" s="112" cm="1">
        <f t="array" aca="1" ref="CB1212" ca="1">INDIRECT(CB1190)</f>
        <v>5000</v>
      </c>
      <c r="CC1212" s="112" cm="1">
        <f t="array" aca="1" ref="CC1212" ca="1">INDIRECT(CC1190)</f>
        <v>5000</v>
      </c>
      <c r="CD1212" s="112" cm="1">
        <f t="array" aca="1" ref="CD1212" ca="1">INDIRECT(CD1190)</f>
        <v>5000</v>
      </c>
      <c r="CE1212" s="112" cm="1">
        <f t="array" aca="1" ref="CE1212" ca="1">INDIRECT(CE1190)</f>
        <v>5000</v>
      </c>
      <c r="CF1212" s="112" cm="1">
        <f t="array" aca="1" ref="CF1212" ca="1">INDIRECT(CF1190)</f>
        <v>5000</v>
      </c>
      <c r="CG1212" s="112" cm="1">
        <f t="array" aca="1" ref="CG1212" ca="1">INDIRECT(CG1190)</f>
        <v>5000</v>
      </c>
      <c r="CH1212" s="112" cm="1">
        <f t="array" aca="1" ref="CH1212" ca="1">INDIRECT(CH1190)</f>
        <v>5000</v>
      </c>
      <c r="CI1212" s="112" cm="1">
        <f t="array" aca="1" ref="CI1212" ca="1">INDIRECT(CI1190)</f>
        <v>5000</v>
      </c>
      <c r="CJ1212" s="112" cm="1">
        <f t="array" aca="1" ref="CJ1212" ca="1">INDIRECT(CJ1190)</f>
        <v>5000</v>
      </c>
      <c r="CK1212" s="112" cm="1">
        <f t="array" aca="1" ref="CK1212" ca="1">INDIRECT(CK1190)</f>
        <v>5000</v>
      </c>
      <c r="CL1212" s="112" cm="1">
        <f t="array" aca="1" ref="CL1212" ca="1">INDIRECT(CL1190)</f>
        <v>5000</v>
      </c>
    </row>
    <row r="1213" spans="2:90" x14ac:dyDescent="0.4">
      <c r="B1213" s="139"/>
      <c r="C1213" s="31"/>
      <c r="D1213" s="31" t="s">
        <v>785</v>
      </c>
      <c r="E1213" s="31" t="s">
        <v>906</v>
      </c>
      <c r="F1213" s="31"/>
      <c r="G1213" s="31"/>
      <c r="H1213" s="31"/>
      <c r="I1213" s="73"/>
      <c r="J1213" s="73"/>
      <c r="K1213" s="18"/>
      <c r="L1213" s="18"/>
      <c r="M1213" s="18"/>
      <c r="N1213" s="18"/>
      <c r="O1213" s="18"/>
      <c r="P1213" s="18"/>
      <c r="R1213" s="33"/>
      <c r="S1213" s="19"/>
      <c r="T1213" s="19"/>
      <c r="U1213" s="19"/>
      <c r="V1213" s="19"/>
      <c r="W1213" s="19"/>
      <c r="X1213" s="19"/>
      <c r="Y1213" s="19"/>
      <c r="Z1213" s="19"/>
      <c r="AA1213" s="19"/>
      <c r="AB1213" s="19"/>
      <c r="AC1213" s="19"/>
      <c r="AD1213" s="19"/>
      <c r="AE1213" s="19"/>
      <c r="AF1213" s="19"/>
      <c r="AG1213" s="19"/>
      <c r="AH1213" s="19"/>
      <c r="AI1213" s="19"/>
      <c r="AJ1213" s="19"/>
      <c r="AK1213" s="19"/>
      <c r="AL1213" s="19"/>
      <c r="AM1213" s="19"/>
      <c r="AN1213" s="19"/>
      <c r="AO1213" s="19"/>
      <c r="AP1213" s="19"/>
      <c r="AQ1213" s="19"/>
      <c r="AR1213" s="19"/>
      <c r="AS1213" s="19"/>
      <c r="AT1213" s="19"/>
      <c r="AU1213" s="19"/>
      <c r="AV1213" s="19"/>
      <c r="AW1213" s="19"/>
      <c r="AX1213" s="19"/>
      <c r="AY1213" s="19"/>
      <c r="AZ1213" s="19"/>
      <c r="BA1213" s="19"/>
      <c r="BB1213" s="19"/>
      <c r="BC1213" s="19"/>
      <c r="BD1213" s="19"/>
      <c r="BE1213" s="19"/>
      <c r="BF1213" s="19"/>
      <c r="BG1213" s="19"/>
      <c r="BH1213" s="19"/>
      <c r="BI1213" s="19"/>
      <c r="BJ1213" s="19"/>
      <c r="BK1213" s="19"/>
      <c r="BL1213" s="19"/>
      <c r="BM1213" s="19"/>
      <c r="BN1213" s="19"/>
      <c r="BO1213" s="19"/>
      <c r="BP1213" s="19"/>
      <c r="BQ1213" s="19"/>
      <c r="BR1213" s="19"/>
      <c r="BS1213" s="19"/>
      <c r="BT1213" s="19"/>
      <c r="BU1213" s="19"/>
      <c r="BV1213" s="19"/>
      <c r="BW1213" s="19"/>
      <c r="BX1213" s="19"/>
      <c r="BY1213" s="19"/>
      <c r="BZ1213" s="19"/>
      <c r="CA1213" s="19"/>
      <c r="CB1213" s="19"/>
      <c r="CC1213" s="19"/>
      <c r="CD1213" s="19"/>
      <c r="CE1213" s="19"/>
      <c r="CF1213" s="19"/>
      <c r="CG1213" s="19"/>
      <c r="CH1213" s="19"/>
      <c r="CI1213" s="19"/>
      <c r="CJ1213" s="19"/>
      <c r="CK1213" s="19"/>
      <c r="CL1213" s="19"/>
    </row>
    <row r="1214" spans="2:90" x14ac:dyDescent="0.4">
      <c r="B1214" s="93" t="str">
        <f>"$ price/"&amp;B1248</f>
        <v>$ price/unit</v>
      </c>
      <c r="C1214" s="31"/>
      <c r="D1214" s="31" t="s">
        <v>785</v>
      </c>
      <c r="E1214" s="31" t="s">
        <v>906</v>
      </c>
      <c r="F1214" s="31"/>
      <c r="G1214" s="31"/>
      <c r="H1214" s="31"/>
      <c r="I1214" s="73"/>
      <c r="J1214" s="73"/>
      <c r="K1214" s="18"/>
      <c r="L1214" s="18"/>
      <c r="M1214" s="18"/>
      <c r="N1214" s="18"/>
      <c r="O1214" s="18"/>
      <c r="P1214" s="18"/>
      <c r="R1214" s="33"/>
      <c r="S1214" s="19"/>
      <c r="T1214" s="19"/>
      <c r="U1214" s="19"/>
      <c r="V1214" s="19"/>
      <c r="W1214" s="19"/>
      <c r="X1214" s="19"/>
      <c r="Y1214" s="19"/>
      <c r="Z1214" s="19"/>
      <c r="AA1214" s="19"/>
      <c r="AB1214" s="19"/>
      <c r="AC1214" s="19"/>
      <c r="AD1214" s="19"/>
      <c r="AE1214" s="19"/>
      <c r="AF1214" s="19"/>
      <c r="AG1214" s="19"/>
      <c r="AH1214" s="19"/>
      <c r="AI1214" s="19"/>
      <c r="AJ1214" s="19"/>
      <c r="AK1214" s="19"/>
      <c r="AL1214" s="19"/>
      <c r="AM1214" s="19"/>
      <c r="AN1214" s="19"/>
      <c r="AO1214" s="19"/>
      <c r="AP1214" s="19"/>
      <c r="AQ1214" s="19"/>
      <c r="AR1214" s="19"/>
      <c r="AS1214" s="19"/>
      <c r="AT1214" s="19"/>
      <c r="AU1214" s="19"/>
      <c r="AV1214" s="19"/>
      <c r="AW1214" s="19"/>
      <c r="AX1214" s="19"/>
      <c r="AY1214" s="19"/>
      <c r="AZ1214" s="19"/>
      <c r="BA1214" s="19"/>
      <c r="BB1214" s="19"/>
      <c r="BC1214" s="19"/>
      <c r="BD1214" s="19"/>
      <c r="BE1214" s="19"/>
      <c r="BF1214" s="19"/>
      <c r="BG1214" s="19"/>
      <c r="BH1214" s="19"/>
      <c r="BI1214" s="19"/>
      <c r="BJ1214" s="19"/>
      <c r="BK1214" s="19"/>
      <c r="BL1214" s="19"/>
      <c r="BM1214" s="19"/>
      <c r="BN1214" s="19"/>
      <c r="BO1214" s="19"/>
      <c r="BP1214" s="19"/>
      <c r="BQ1214" s="19"/>
      <c r="BR1214" s="19"/>
      <c r="BS1214" s="19"/>
      <c r="BT1214" s="19"/>
      <c r="BU1214" s="19"/>
      <c r="BV1214" s="19"/>
      <c r="BW1214" s="19"/>
      <c r="BX1214" s="19"/>
      <c r="BY1214" s="19"/>
      <c r="BZ1214" s="19"/>
      <c r="CA1214" s="19"/>
      <c r="CB1214" s="19"/>
      <c r="CC1214" s="19"/>
      <c r="CD1214" s="19"/>
      <c r="CE1214" s="19"/>
      <c r="CF1214" s="19"/>
      <c r="CG1214" s="19"/>
      <c r="CH1214" s="19"/>
      <c r="CI1214" s="19"/>
      <c r="CJ1214" s="19"/>
      <c r="CK1214" s="19"/>
      <c r="CL1214" s="19"/>
    </row>
    <row r="1215" spans="2:90" x14ac:dyDescent="0.4">
      <c r="B1215" s="139" t="s">
        <v>515</v>
      </c>
      <c r="C1215" s="31"/>
      <c r="D1215" s="31" t="s">
        <v>785</v>
      </c>
      <c r="E1215" s="31" t="s">
        <v>906</v>
      </c>
      <c r="F1215" s="31"/>
      <c r="G1215" s="31"/>
      <c r="H1215" s="31"/>
      <c r="I1215" s="73"/>
      <c r="J1215" s="73"/>
      <c r="K1215" s="18">
        <v>10</v>
      </c>
      <c r="L1215" s="18">
        <v>10</v>
      </c>
      <c r="M1215" s="18">
        <v>10</v>
      </c>
      <c r="N1215" s="18">
        <v>10</v>
      </c>
      <c r="O1215" s="18">
        <v>10</v>
      </c>
      <c r="P1215" s="18">
        <v>10</v>
      </c>
      <c r="R1215" s="33"/>
      <c r="S1215" s="19" cm="1">
        <f t="array" ref="S1215">INDEX($K:$P,ROW(),MATCH(S$3,$K$2:$P$2,0))</f>
        <v>10</v>
      </c>
      <c r="T1215" s="19" cm="1">
        <f t="array" ref="T1215">INDEX($K:$P,ROW(),MATCH(T$3,$K$2:$P$2,0))</f>
        <v>10</v>
      </c>
      <c r="U1215" s="19" cm="1">
        <f t="array" ref="U1215">INDEX($K:$P,ROW(),MATCH(U$3,$K$2:$P$2,0))</f>
        <v>10</v>
      </c>
      <c r="V1215" s="19" cm="1">
        <f t="array" ref="V1215">INDEX($K:$P,ROW(),MATCH(V$3,$K$2:$P$2,0))</f>
        <v>10</v>
      </c>
      <c r="W1215" s="19" cm="1">
        <f t="array" ref="W1215">INDEX($K:$P,ROW(),MATCH(W$3,$K$2:$P$2,0))</f>
        <v>10</v>
      </c>
      <c r="X1215" s="19" cm="1">
        <f t="array" ref="X1215">INDEX($K:$P,ROW(),MATCH(X$3,$K$2:$P$2,0))</f>
        <v>10</v>
      </c>
      <c r="Y1215" s="19" cm="1">
        <f t="array" ref="Y1215">INDEX($K:$P,ROW(),MATCH(Y$3,$K$2:$P$2,0))</f>
        <v>10</v>
      </c>
      <c r="Z1215" s="19" cm="1">
        <f t="array" ref="Z1215">INDEX($K:$P,ROW(),MATCH(Z$3,$K$2:$P$2,0))</f>
        <v>10</v>
      </c>
      <c r="AA1215" s="19" cm="1">
        <f t="array" ref="AA1215">INDEX($K:$P,ROW(),MATCH(AA$3,$K$2:$P$2,0))</f>
        <v>10</v>
      </c>
      <c r="AB1215" s="19" cm="1">
        <f t="array" ref="AB1215">INDEX($K:$P,ROW(),MATCH(AB$3,$K$2:$P$2,0))</f>
        <v>10</v>
      </c>
      <c r="AC1215" s="19" cm="1">
        <f t="array" ref="AC1215">INDEX($K:$P,ROW(),MATCH(AC$3,$K$2:$P$2,0))</f>
        <v>10</v>
      </c>
      <c r="AD1215" s="19" cm="1">
        <f t="array" ref="AD1215">INDEX($K:$P,ROW(),MATCH(AD$3,$K$2:$P$2,0))</f>
        <v>10</v>
      </c>
      <c r="AE1215" s="19" cm="1">
        <f t="array" ref="AE1215">INDEX($K:$P,ROW(),MATCH(AE$3,$K$2:$P$2,0))</f>
        <v>10</v>
      </c>
      <c r="AF1215" s="19" cm="1">
        <f t="array" ref="AF1215">INDEX($K:$P,ROW(),MATCH(AF$3,$K$2:$P$2,0))</f>
        <v>10</v>
      </c>
      <c r="AG1215" s="19" cm="1">
        <f t="array" ref="AG1215">INDEX($K:$P,ROW(),MATCH(AG$3,$K$2:$P$2,0))</f>
        <v>10</v>
      </c>
      <c r="AH1215" s="19" cm="1">
        <f t="array" ref="AH1215">INDEX($K:$P,ROW(),MATCH(AH$3,$K$2:$P$2,0))</f>
        <v>10</v>
      </c>
      <c r="AI1215" s="19" cm="1">
        <f t="array" ref="AI1215">INDEX($K:$P,ROW(),MATCH(AI$3,$K$2:$P$2,0))</f>
        <v>10</v>
      </c>
      <c r="AJ1215" s="19" cm="1">
        <f t="array" ref="AJ1215">INDEX($K:$P,ROW(),MATCH(AJ$3,$K$2:$P$2,0))</f>
        <v>10</v>
      </c>
      <c r="AK1215" s="19" cm="1">
        <f t="array" ref="AK1215">INDEX($K:$P,ROW(),MATCH(AK$3,$K$2:$P$2,0))</f>
        <v>10</v>
      </c>
      <c r="AL1215" s="19" cm="1">
        <f t="array" ref="AL1215">INDEX($K:$P,ROW(),MATCH(AL$3,$K$2:$P$2,0))</f>
        <v>10</v>
      </c>
      <c r="AM1215" s="19" cm="1">
        <f t="array" ref="AM1215">INDEX($K:$P,ROW(),MATCH(AM$3,$K$2:$P$2,0))</f>
        <v>10</v>
      </c>
      <c r="AN1215" s="19" cm="1">
        <f t="array" ref="AN1215">INDEX($K:$P,ROW(),MATCH(AN$3,$K$2:$P$2,0))</f>
        <v>10</v>
      </c>
      <c r="AO1215" s="19" cm="1">
        <f t="array" ref="AO1215">INDEX($K:$P,ROW(),MATCH(AO$3,$K$2:$P$2,0))</f>
        <v>10</v>
      </c>
      <c r="AP1215" s="19" cm="1">
        <f t="array" ref="AP1215">INDEX($K:$P,ROW(),MATCH(AP$3,$K$2:$P$2,0))</f>
        <v>10</v>
      </c>
      <c r="AQ1215" s="19" cm="1">
        <f t="array" ref="AQ1215">INDEX($K:$P,ROW(),MATCH(AQ$3,$K$2:$P$2,0))</f>
        <v>10</v>
      </c>
      <c r="AR1215" s="19" cm="1">
        <f t="array" ref="AR1215">INDEX($K:$P,ROW(),MATCH(AR$3,$K$2:$P$2,0))</f>
        <v>10</v>
      </c>
      <c r="AS1215" s="19" cm="1">
        <f t="array" ref="AS1215">INDEX($K:$P,ROW(),MATCH(AS$3,$K$2:$P$2,0))</f>
        <v>10</v>
      </c>
      <c r="AT1215" s="19" cm="1">
        <f t="array" ref="AT1215">INDEX($K:$P,ROW(),MATCH(AT$3,$K$2:$P$2,0))</f>
        <v>10</v>
      </c>
      <c r="AU1215" s="19" cm="1">
        <f t="array" ref="AU1215">INDEX($K:$P,ROW(),MATCH(AU$3,$K$2:$P$2,0))</f>
        <v>10</v>
      </c>
      <c r="AV1215" s="19" cm="1">
        <f t="array" ref="AV1215">INDEX($K:$P,ROW(),MATCH(AV$3,$K$2:$P$2,0))</f>
        <v>10</v>
      </c>
      <c r="AW1215" s="19" cm="1">
        <f t="array" ref="AW1215">INDEX($K:$P,ROW(),MATCH(AW$3,$K$2:$P$2,0))</f>
        <v>10</v>
      </c>
      <c r="AX1215" s="19" cm="1">
        <f t="array" ref="AX1215">INDEX($K:$P,ROW(),MATCH(AX$3,$K$2:$P$2,0))</f>
        <v>10</v>
      </c>
      <c r="AY1215" s="19" cm="1">
        <f t="array" ref="AY1215">INDEX($K:$P,ROW(),MATCH(AY$3,$K$2:$P$2,0))</f>
        <v>10</v>
      </c>
      <c r="AZ1215" s="19" cm="1">
        <f t="array" ref="AZ1215">INDEX($K:$P,ROW(),MATCH(AZ$3,$K$2:$P$2,0))</f>
        <v>10</v>
      </c>
      <c r="BA1215" s="19" cm="1">
        <f t="array" ref="BA1215">INDEX($K:$P,ROW(),MATCH(BA$3,$K$2:$P$2,0))</f>
        <v>10</v>
      </c>
      <c r="BB1215" s="19" cm="1">
        <f t="array" ref="BB1215">INDEX($K:$P,ROW(),MATCH(BB$3,$K$2:$P$2,0))</f>
        <v>10</v>
      </c>
      <c r="BC1215" s="19" cm="1">
        <f t="array" ref="BC1215">INDEX($K:$P,ROW(),MATCH(BC$3,$K$2:$P$2,0))</f>
        <v>10</v>
      </c>
      <c r="BD1215" s="19" cm="1">
        <f t="array" ref="BD1215">INDEX($K:$P,ROW(),MATCH(BD$3,$K$2:$P$2,0))</f>
        <v>10</v>
      </c>
      <c r="BE1215" s="19" cm="1">
        <f t="array" ref="BE1215">INDEX($K:$P,ROW(),MATCH(BE$3,$K$2:$P$2,0))</f>
        <v>10</v>
      </c>
      <c r="BF1215" s="19" cm="1">
        <f t="array" ref="BF1215">INDEX($K:$P,ROW(),MATCH(BF$3,$K$2:$P$2,0))</f>
        <v>10</v>
      </c>
      <c r="BG1215" s="19" cm="1">
        <f t="array" ref="BG1215">INDEX($K:$P,ROW(),MATCH(BG$3,$K$2:$P$2,0))</f>
        <v>10</v>
      </c>
      <c r="BH1215" s="19" cm="1">
        <f t="array" ref="BH1215">INDEX($K:$P,ROW(),MATCH(BH$3,$K$2:$P$2,0))</f>
        <v>10</v>
      </c>
      <c r="BI1215" s="19" cm="1">
        <f t="array" ref="BI1215">INDEX($K:$P,ROW(),MATCH(BI$3,$K$2:$P$2,0))</f>
        <v>10</v>
      </c>
      <c r="BJ1215" s="19" cm="1">
        <f t="array" ref="BJ1215">INDEX($K:$P,ROW(),MATCH(BJ$3,$K$2:$P$2,0))</f>
        <v>10</v>
      </c>
      <c r="BK1215" s="19" cm="1">
        <f t="array" ref="BK1215">INDEX($K:$P,ROW(),MATCH(BK$3,$K$2:$P$2,0))</f>
        <v>10</v>
      </c>
      <c r="BL1215" s="19" cm="1">
        <f t="array" ref="BL1215">INDEX($K:$P,ROW(),MATCH(BL$3,$K$2:$P$2,0))</f>
        <v>10</v>
      </c>
      <c r="BM1215" s="19" cm="1">
        <f t="array" ref="BM1215">INDEX($K:$P,ROW(),MATCH(BM$3,$K$2:$P$2,0))</f>
        <v>10</v>
      </c>
      <c r="BN1215" s="19" cm="1">
        <f t="array" ref="BN1215">INDEX($K:$P,ROW(),MATCH(BN$3,$K$2:$P$2,0))</f>
        <v>10</v>
      </c>
      <c r="BO1215" s="19" cm="1">
        <f t="array" ref="BO1215">INDEX($K:$P,ROW(),MATCH(BO$3,$K$2:$P$2,0))</f>
        <v>10</v>
      </c>
      <c r="BP1215" s="19" cm="1">
        <f t="array" ref="BP1215">INDEX($K:$P,ROW(),MATCH(BP$3,$K$2:$P$2,0))</f>
        <v>10</v>
      </c>
      <c r="BQ1215" s="19" cm="1">
        <f t="array" ref="BQ1215">INDEX($K:$P,ROW(),MATCH(BQ$3,$K$2:$P$2,0))</f>
        <v>10</v>
      </c>
      <c r="BR1215" s="19" cm="1">
        <f t="array" ref="BR1215">INDEX($K:$P,ROW(),MATCH(BR$3,$K$2:$P$2,0))</f>
        <v>10</v>
      </c>
      <c r="BS1215" s="19" cm="1">
        <f t="array" ref="BS1215">INDEX($K:$P,ROW(),MATCH(BS$3,$K$2:$P$2,0))</f>
        <v>10</v>
      </c>
      <c r="BT1215" s="19" cm="1">
        <f t="array" ref="BT1215">INDEX($K:$P,ROW(),MATCH(BT$3,$K$2:$P$2,0))</f>
        <v>10</v>
      </c>
      <c r="BU1215" s="19" cm="1">
        <f t="array" ref="BU1215">INDEX($K:$P,ROW(),MATCH(BU$3,$K$2:$P$2,0))</f>
        <v>10</v>
      </c>
      <c r="BV1215" s="19" cm="1">
        <f t="array" ref="BV1215">INDEX($K:$P,ROW(),MATCH(BV$3,$K$2:$P$2,0))</f>
        <v>10</v>
      </c>
      <c r="BW1215" s="19" cm="1">
        <f t="array" ref="BW1215">INDEX($K:$P,ROW(),MATCH(BW$3,$K$2:$P$2,0))</f>
        <v>10</v>
      </c>
      <c r="BX1215" s="19" cm="1">
        <f t="array" ref="BX1215">INDEX($K:$P,ROW(),MATCH(BX$3,$K$2:$P$2,0))</f>
        <v>10</v>
      </c>
      <c r="BY1215" s="19" cm="1">
        <f t="array" ref="BY1215">INDEX($K:$P,ROW(),MATCH(BY$3,$K$2:$P$2,0))</f>
        <v>10</v>
      </c>
      <c r="BZ1215" s="19" cm="1">
        <f t="array" ref="BZ1215">INDEX($K:$P,ROW(),MATCH(BZ$3,$K$2:$P$2,0))</f>
        <v>10</v>
      </c>
      <c r="CA1215" s="19" cm="1">
        <f t="array" ref="CA1215">INDEX($K:$P,ROW(),MATCH(CA$3,$K$2:$P$2,0))</f>
        <v>10</v>
      </c>
      <c r="CB1215" s="19" cm="1">
        <f t="array" ref="CB1215">INDEX($K:$P,ROW(),MATCH(CB$3,$K$2:$P$2,0))</f>
        <v>10</v>
      </c>
      <c r="CC1215" s="19" cm="1">
        <f t="array" ref="CC1215">INDEX($K:$P,ROW(),MATCH(CC$3,$K$2:$P$2,0))</f>
        <v>10</v>
      </c>
      <c r="CD1215" s="19" cm="1">
        <f t="array" ref="CD1215">INDEX($K:$P,ROW(),MATCH(CD$3,$K$2:$P$2,0))</f>
        <v>10</v>
      </c>
      <c r="CE1215" s="19" cm="1">
        <f t="array" ref="CE1215">INDEX($K:$P,ROW(),MATCH(CE$3,$K$2:$P$2,0))</f>
        <v>10</v>
      </c>
      <c r="CF1215" s="19" cm="1">
        <f t="array" ref="CF1215">INDEX($K:$P,ROW(),MATCH(CF$3,$K$2:$P$2,0))</f>
        <v>10</v>
      </c>
      <c r="CG1215" s="19" cm="1">
        <f t="array" ref="CG1215">INDEX($K:$P,ROW(),MATCH(CG$3,$K$2:$P$2,0))</f>
        <v>10</v>
      </c>
      <c r="CH1215" s="19" cm="1">
        <f t="array" ref="CH1215">INDEX($K:$P,ROW(),MATCH(CH$3,$K$2:$P$2,0))</f>
        <v>10</v>
      </c>
      <c r="CI1215" s="19" cm="1">
        <f t="array" ref="CI1215">INDEX($K:$P,ROW(),MATCH(CI$3,$K$2:$P$2,0))</f>
        <v>10</v>
      </c>
      <c r="CJ1215" s="19" cm="1">
        <f t="array" ref="CJ1215">INDEX($K:$P,ROW(),MATCH(CJ$3,$K$2:$P$2,0))</f>
        <v>10</v>
      </c>
      <c r="CK1215" s="19" cm="1">
        <f t="array" ref="CK1215">INDEX($K:$P,ROW(),MATCH(CK$3,$K$2:$P$2,0))</f>
        <v>10</v>
      </c>
      <c r="CL1215" s="19" cm="1">
        <f t="array" ref="CL1215">INDEX($K:$P,ROW(),MATCH(CL$3,$K$2:$P$2,0))</f>
        <v>10</v>
      </c>
    </row>
    <row r="1216" spans="2:90" x14ac:dyDescent="0.4">
      <c r="B1216" s="139" t="s">
        <v>516</v>
      </c>
      <c r="C1216" s="31"/>
      <c r="D1216" s="31" t="s">
        <v>785</v>
      </c>
      <c r="E1216" s="31" t="s">
        <v>906</v>
      </c>
      <c r="F1216" s="31"/>
      <c r="G1216" s="31"/>
      <c r="H1216" s="31"/>
      <c r="I1216" s="73"/>
      <c r="J1216" s="73"/>
      <c r="K1216" s="18">
        <v>10</v>
      </c>
      <c r="L1216" s="18">
        <v>10</v>
      </c>
      <c r="M1216" s="18">
        <v>10</v>
      </c>
      <c r="N1216" s="18">
        <v>10</v>
      </c>
      <c r="O1216" s="18">
        <v>10</v>
      </c>
      <c r="P1216" s="18">
        <v>10</v>
      </c>
      <c r="R1216" s="33"/>
      <c r="S1216" s="19" cm="1">
        <f t="array" ref="S1216">INDEX($K:$P,ROW(),MATCH(S$3,$K$2:$P$2,0))</f>
        <v>10</v>
      </c>
      <c r="T1216" s="19" cm="1">
        <f t="array" ref="T1216">INDEX($K:$P,ROW(),MATCH(T$3,$K$2:$P$2,0))</f>
        <v>10</v>
      </c>
      <c r="U1216" s="19" cm="1">
        <f t="array" ref="U1216">INDEX($K:$P,ROW(),MATCH(U$3,$K$2:$P$2,0))</f>
        <v>10</v>
      </c>
      <c r="V1216" s="19" cm="1">
        <f t="array" ref="V1216">INDEX($K:$P,ROW(),MATCH(V$3,$K$2:$P$2,0))</f>
        <v>10</v>
      </c>
      <c r="W1216" s="19" cm="1">
        <f t="array" ref="W1216">INDEX($K:$P,ROW(),MATCH(W$3,$K$2:$P$2,0))</f>
        <v>10</v>
      </c>
      <c r="X1216" s="19" cm="1">
        <f t="array" ref="X1216">INDEX($K:$P,ROW(),MATCH(X$3,$K$2:$P$2,0))</f>
        <v>10</v>
      </c>
      <c r="Y1216" s="19" cm="1">
        <f t="array" ref="Y1216">INDEX($K:$P,ROW(),MATCH(Y$3,$K$2:$P$2,0))</f>
        <v>10</v>
      </c>
      <c r="Z1216" s="19" cm="1">
        <f t="array" ref="Z1216">INDEX($K:$P,ROW(),MATCH(Z$3,$K$2:$P$2,0))</f>
        <v>10</v>
      </c>
      <c r="AA1216" s="19" cm="1">
        <f t="array" ref="AA1216">INDEX($K:$P,ROW(),MATCH(AA$3,$K$2:$P$2,0))</f>
        <v>10</v>
      </c>
      <c r="AB1216" s="19" cm="1">
        <f t="array" ref="AB1216">INDEX($K:$P,ROW(),MATCH(AB$3,$K$2:$P$2,0))</f>
        <v>10</v>
      </c>
      <c r="AC1216" s="19" cm="1">
        <f t="array" ref="AC1216">INDEX($K:$P,ROW(),MATCH(AC$3,$K$2:$P$2,0))</f>
        <v>10</v>
      </c>
      <c r="AD1216" s="19" cm="1">
        <f t="array" ref="AD1216">INDEX($K:$P,ROW(),MATCH(AD$3,$K$2:$P$2,0))</f>
        <v>10</v>
      </c>
      <c r="AE1216" s="19" cm="1">
        <f t="array" ref="AE1216">INDEX($K:$P,ROW(),MATCH(AE$3,$K$2:$P$2,0))</f>
        <v>10</v>
      </c>
      <c r="AF1216" s="19" cm="1">
        <f t="array" ref="AF1216">INDEX($K:$P,ROW(),MATCH(AF$3,$K$2:$P$2,0))</f>
        <v>10</v>
      </c>
      <c r="AG1216" s="19" cm="1">
        <f t="array" ref="AG1216">INDEX($K:$P,ROW(),MATCH(AG$3,$K$2:$P$2,0))</f>
        <v>10</v>
      </c>
      <c r="AH1216" s="19" cm="1">
        <f t="array" ref="AH1216">INDEX($K:$P,ROW(),MATCH(AH$3,$K$2:$P$2,0))</f>
        <v>10</v>
      </c>
      <c r="AI1216" s="19" cm="1">
        <f t="array" ref="AI1216">INDEX($K:$P,ROW(),MATCH(AI$3,$K$2:$P$2,0))</f>
        <v>10</v>
      </c>
      <c r="AJ1216" s="19" cm="1">
        <f t="array" ref="AJ1216">INDEX($K:$P,ROW(),MATCH(AJ$3,$K$2:$P$2,0))</f>
        <v>10</v>
      </c>
      <c r="AK1216" s="19" cm="1">
        <f t="array" ref="AK1216">INDEX($K:$P,ROW(),MATCH(AK$3,$K$2:$P$2,0))</f>
        <v>10</v>
      </c>
      <c r="AL1216" s="19" cm="1">
        <f t="array" ref="AL1216">INDEX($K:$P,ROW(),MATCH(AL$3,$K$2:$P$2,0))</f>
        <v>10</v>
      </c>
      <c r="AM1216" s="19" cm="1">
        <f t="array" ref="AM1216">INDEX($K:$P,ROW(),MATCH(AM$3,$K$2:$P$2,0))</f>
        <v>10</v>
      </c>
      <c r="AN1216" s="19" cm="1">
        <f t="array" ref="AN1216">INDEX($K:$P,ROW(),MATCH(AN$3,$K$2:$P$2,0))</f>
        <v>10</v>
      </c>
      <c r="AO1216" s="19" cm="1">
        <f t="array" ref="AO1216">INDEX($K:$P,ROW(),MATCH(AO$3,$K$2:$P$2,0))</f>
        <v>10</v>
      </c>
      <c r="AP1216" s="19" cm="1">
        <f t="array" ref="AP1216">INDEX($K:$P,ROW(),MATCH(AP$3,$K$2:$P$2,0))</f>
        <v>10</v>
      </c>
      <c r="AQ1216" s="19" cm="1">
        <f t="array" ref="AQ1216">INDEX($K:$P,ROW(),MATCH(AQ$3,$K$2:$P$2,0))</f>
        <v>10</v>
      </c>
      <c r="AR1216" s="19" cm="1">
        <f t="array" ref="AR1216">INDEX($K:$P,ROW(),MATCH(AR$3,$K$2:$P$2,0))</f>
        <v>10</v>
      </c>
      <c r="AS1216" s="19" cm="1">
        <f t="array" ref="AS1216">INDEX($K:$P,ROW(),MATCH(AS$3,$K$2:$P$2,0))</f>
        <v>10</v>
      </c>
      <c r="AT1216" s="19" cm="1">
        <f t="array" ref="AT1216">INDEX($K:$P,ROW(),MATCH(AT$3,$K$2:$P$2,0))</f>
        <v>10</v>
      </c>
      <c r="AU1216" s="19" cm="1">
        <f t="array" ref="AU1216">INDEX($K:$P,ROW(),MATCH(AU$3,$K$2:$P$2,0))</f>
        <v>10</v>
      </c>
      <c r="AV1216" s="19" cm="1">
        <f t="array" ref="AV1216">INDEX($K:$P,ROW(),MATCH(AV$3,$K$2:$P$2,0))</f>
        <v>10</v>
      </c>
      <c r="AW1216" s="19" cm="1">
        <f t="array" ref="AW1216">INDEX($K:$P,ROW(),MATCH(AW$3,$K$2:$P$2,0))</f>
        <v>10</v>
      </c>
      <c r="AX1216" s="19" cm="1">
        <f t="array" ref="AX1216">INDEX($K:$P,ROW(),MATCH(AX$3,$K$2:$P$2,0))</f>
        <v>10</v>
      </c>
      <c r="AY1216" s="19" cm="1">
        <f t="array" ref="AY1216">INDEX($K:$P,ROW(),MATCH(AY$3,$K$2:$P$2,0))</f>
        <v>10</v>
      </c>
      <c r="AZ1216" s="19" cm="1">
        <f t="array" ref="AZ1216">INDEX($K:$P,ROW(),MATCH(AZ$3,$K$2:$P$2,0))</f>
        <v>10</v>
      </c>
      <c r="BA1216" s="19" cm="1">
        <f t="array" ref="BA1216">INDEX($K:$P,ROW(),MATCH(BA$3,$K$2:$P$2,0))</f>
        <v>10</v>
      </c>
      <c r="BB1216" s="19" cm="1">
        <f t="array" ref="BB1216">INDEX($K:$P,ROW(),MATCH(BB$3,$K$2:$P$2,0))</f>
        <v>10</v>
      </c>
      <c r="BC1216" s="19" cm="1">
        <f t="array" ref="BC1216">INDEX($K:$P,ROW(),MATCH(BC$3,$K$2:$P$2,0))</f>
        <v>10</v>
      </c>
      <c r="BD1216" s="19" cm="1">
        <f t="array" ref="BD1216">INDEX($K:$P,ROW(),MATCH(BD$3,$K$2:$P$2,0))</f>
        <v>10</v>
      </c>
      <c r="BE1216" s="19" cm="1">
        <f t="array" ref="BE1216">INDEX($K:$P,ROW(),MATCH(BE$3,$K$2:$P$2,0))</f>
        <v>10</v>
      </c>
      <c r="BF1216" s="19" cm="1">
        <f t="array" ref="BF1216">INDEX($K:$P,ROW(),MATCH(BF$3,$K$2:$P$2,0))</f>
        <v>10</v>
      </c>
      <c r="BG1216" s="19" cm="1">
        <f t="array" ref="BG1216">INDEX($K:$P,ROW(),MATCH(BG$3,$K$2:$P$2,0))</f>
        <v>10</v>
      </c>
      <c r="BH1216" s="19" cm="1">
        <f t="array" ref="BH1216">INDEX($K:$P,ROW(),MATCH(BH$3,$K$2:$P$2,0))</f>
        <v>10</v>
      </c>
      <c r="BI1216" s="19" cm="1">
        <f t="array" ref="BI1216">INDEX($K:$P,ROW(),MATCH(BI$3,$K$2:$P$2,0))</f>
        <v>10</v>
      </c>
      <c r="BJ1216" s="19" cm="1">
        <f t="array" ref="BJ1216">INDEX($K:$P,ROW(),MATCH(BJ$3,$K$2:$P$2,0))</f>
        <v>10</v>
      </c>
      <c r="BK1216" s="19" cm="1">
        <f t="array" ref="BK1216">INDEX($K:$P,ROW(),MATCH(BK$3,$K$2:$P$2,0))</f>
        <v>10</v>
      </c>
      <c r="BL1216" s="19" cm="1">
        <f t="array" ref="BL1216">INDEX($K:$P,ROW(),MATCH(BL$3,$K$2:$P$2,0))</f>
        <v>10</v>
      </c>
      <c r="BM1216" s="19" cm="1">
        <f t="array" ref="BM1216">INDEX($K:$P,ROW(),MATCH(BM$3,$K$2:$P$2,0))</f>
        <v>10</v>
      </c>
      <c r="BN1216" s="19" cm="1">
        <f t="array" ref="BN1216">INDEX($K:$P,ROW(),MATCH(BN$3,$K$2:$P$2,0))</f>
        <v>10</v>
      </c>
      <c r="BO1216" s="19" cm="1">
        <f t="array" ref="BO1216">INDEX($K:$P,ROW(),MATCH(BO$3,$K$2:$P$2,0))</f>
        <v>10</v>
      </c>
      <c r="BP1216" s="19" cm="1">
        <f t="array" ref="BP1216">INDEX($K:$P,ROW(),MATCH(BP$3,$K$2:$P$2,0))</f>
        <v>10</v>
      </c>
      <c r="BQ1216" s="19" cm="1">
        <f t="array" ref="BQ1216">INDEX($K:$P,ROW(),MATCH(BQ$3,$K$2:$P$2,0))</f>
        <v>10</v>
      </c>
      <c r="BR1216" s="19" cm="1">
        <f t="array" ref="BR1216">INDEX($K:$P,ROW(),MATCH(BR$3,$K$2:$P$2,0))</f>
        <v>10</v>
      </c>
      <c r="BS1216" s="19" cm="1">
        <f t="array" ref="BS1216">INDEX($K:$P,ROW(),MATCH(BS$3,$K$2:$P$2,0))</f>
        <v>10</v>
      </c>
      <c r="BT1216" s="19" cm="1">
        <f t="array" ref="BT1216">INDEX($K:$P,ROW(),MATCH(BT$3,$K$2:$P$2,0))</f>
        <v>10</v>
      </c>
      <c r="BU1216" s="19" cm="1">
        <f t="array" ref="BU1216">INDEX($K:$P,ROW(),MATCH(BU$3,$K$2:$P$2,0))</f>
        <v>10</v>
      </c>
      <c r="BV1216" s="19" cm="1">
        <f t="array" ref="BV1216">INDEX($K:$P,ROW(),MATCH(BV$3,$K$2:$P$2,0))</f>
        <v>10</v>
      </c>
      <c r="BW1216" s="19" cm="1">
        <f t="array" ref="BW1216">INDEX($K:$P,ROW(),MATCH(BW$3,$K$2:$P$2,0))</f>
        <v>10</v>
      </c>
      <c r="BX1216" s="19" cm="1">
        <f t="array" ref="BX1216">INDEX($K:$P,ROW(),MATCH(BX$3,$K$2:$P$2,0))</f>
        <v>10</v>
      </c>
      <c r="BY1216" s="19" cm="1">
        <f t="array" ref="BY1216">INDEX($K:$P,ROW(),MATCH(BY$3,$K$2:$P$2,0))</f>
        <v>10</v>
      </c>
      <c r="BZ1216" s="19" cm="1">
        <f t="array" ref="BZ1216">INDEX($K:$P,ROW(),MATCH(BZ$3,$K$2:$P$2,0))</f>
        <v>10</v>
      </c>
      <c r="CA1216" s="19" cm="1">
        <f t="array" ref="CA1216">INDEX($K:$P,ROW(),MATCH(CA$3,$K$2:$P$2,0))</f>
        <v>10</v>
      </c>
      <c r="CB1216" s="19" cm="1">
        <f t="array" ref="CB1216">INDEX($K:$P,ROW(),MATCH(CB$3,$K$2:$P$2,0))</f>
        <v>10</v>
      </c>
      <c r="CC1216" s="19" cm="1">
        <f t="array" ref="CC1216">INDEX($K:$P,ROW(),MATCH(CC$3,$K$2:$P$2,0))</f>
        <v>10</v>
      </c>
      <c r="CD1216" s="19" cm="1">
        <f t="array" ref="CD1216">INDEX($K:$P,ROW(),MATCH(CD$3,$K$2:$P$2,0))</f>
        <v>10</v>
      </c>
      <c r="CE1216" s="19" cm="1">
        <f t="array" ref="CE1216">INDEX($K:$P,ROW(),MATCH(CE$3,$K$2:$P$2,0))</f>
        <v>10</v>
      </c>
      <c r="CF1216" s="19" cm="1">
        <f t="array" ref="CF1216">INDEX($K:$P,ROW(),MATCH(CF$3,$K$2:$P$2,0))</f>
        <v>10</v>
      </c>
      <c r="CG1216" s="19" cm="1">
        <f t="array" ref="CG1216">INDEX($K:$P,ROW(),MATCH(CG$3,$K$2:$P$2,0))</f>
        <v>10</v>
      </c>
      <c r="CH1216" s="19" cm="1">
        <f t="array" ref="CH1216">INDEX($K:$P,ROW(),MATCH(CH$3,$K$2:$P$2,0))</f>
        <v>10</v>
      </c>
      <c r="CI1216" s="19" cm="1">
        <f t="array" ref="CI1216">INDEX($K:$P,ROW(),MATCH(CI$3,$K$2:$P$2,0))</f>
        <v>10</v>
      </c>
      <c r="CJ1216" s="19" cm="1">
        <f t="array" ref="CJ1216">INDEX($K:$P,ROW(),MATCH(CJ$3,$K$2:$P$2,0))</f>
        <v>10</v>
      </c>
      <c r="CK1216" s="19" cm="1">
        <f t="array" ref="CK1216">INDEX($K:$P,ROW(),MATCH(CK$3,$K$2:$P$2,0))</f>
        <v>10</v>
      </c>
      <c r="CL1216" s="19" cm="1">
        <f t="array" ref="CL1216">INDEX($K:$P,ROW(),MATCH(CL$3,$K$2:$P$2,0))</f>
        <v>10</v>
      </c>
    </row>
    <row r="1217" spans="2:90" x14ac:dyDescent="0.4">
      <c r="B1217" s="139" t="s">
        <v>774</v>
      </c>
      <c r="C1217" s="31"/>
      <c r="D1217" s="31" t="s">
        <v>785</v>
      </c>
      <c r="E1217" s="31" t="s">
        <v>906</v>
      </c>
      <c r="F1217" s="31"/>
      <c r="G1217" s="31"/>
      <c r="H1217" s="31"/>
      <c r="I1217" s="73"/>
      <c r="J1217" s="73"/>
      <c r="K1217" s="18">
        <v>10</v>
      </c>
      <c r="L1217" s="18">
        <v>10</v>
      </c>
      <c r="M1217" s="18">
        <v>10</v>
      </c>
      <c r="N1217" s="18">
        <v>10</v>
      </c>
      <c r="O1217" s="18">
        <v>10</v>
      </c>
      <c r="P1217" s="18">
        <v>10</v>
      </c>
      <c r="R1217" s="33"/>
      <c r="S1217" s="19" cm="1">
        <f t="array" ref="S1217">INDEX($K:$P,ROW(),MATCH(S$3,$K$2:$P$2,0))</f>
        <v>10</v>
      </c>
      <c r="T1217" s="19" cm="1">
        <f t="array" ref="T1217">INDEX($K:$P,ROW(),MATCH(T$3,$K$2:$P$2,0))</f>
        <v>10</v>
      </c>
      <c r="U1217" s="19" cm="1">
        <f t="array" ref="U1217">INDEX($K:$P,ROW(),MATCH(U$3,$K$2:$P$2,0))</f>
        <v>10</v>
      </c>
      <c r="V1217" s="19" cm="1">
        <f t="array" ref="V1217">INDEX($K:$P,ROW(),MATCH(V$3,$K$2:$P$2,0))</f>
        <v>10</v>
      </c>
      <c r="W1217" s="19" cm="1">
        <f t="array" ref="W1217">INDEX($K:$P,ROW(),MATCH(W$3,$K$2:$P$2,0))</f>
        <v>10</v>
      </c>
      <c r="X1217" s="19" cm="1">
        <f t="array" ref="X1217">INDEX($K:$P,ROW(),MATCH(X$3,$K$2:$P$2,0))</f>
        <v>10</v>
      </c>
      <c r="Y1217" s="19" cm="1">
        <f t="array" ref="Y1217">INDEX($K:$P,ROW(),MATCH(Y$3,$K$2:$P$2,0))</f>
        <v>10</v>
      </c>
      <c r="Z1217" s="19" cm="1">
        <f t="array" ref="Z1217">INDEX($K:$P,ROW(),MATCH(Z$3,$K$2:$P$2,0))</f>
        <v>10</v>
      </c>
      <c r="AA1217" s="19" cm="1">
        <f t="array" ref="AA1217">INDEX($K:$P,ROW(),MATCH(AA$3,$K$2:$P$2,0))</f>
        <v>10</v>
      </c>
      <c r="AB1217" s="19" cm="1">
        <f t="array" ref="AB1217">INDEX($K:$P,ROW(),MATCH(AB$3,$K$2:$P$2,0))</f>
        <v>10</v>
      </c>
      <c r="AC1217" s="19" cm="1">
        <f t="array" ref="AC1217">INDEX($K:$P,ROW(),MATCH(AC$3,$K$2:$P$2,0))</f>
        <v>10</v>
      </c>
      <c r="AD1217" s="19" cm="1">
        <f t="array" ref="AD1217">INDEX($K:$P,ROW(),MATCH(AD$3,$K$2:$P$2,0))</f>
        <v>10</v>
      </c>
      <c r="AE1217" s="19" cm="1">
        <f t="array" ref="AE1217">INDEX($K:$P,ROW(),MATCH(AE$3,$K$2:$P$2,0))</f>
        <v>10</v>
      </c>
      <c r="AF1217" s="19" cm="1">
        <f t="array" ref="AF1217">INDEX($K:$P,ROW(),MATCH(AF$3,$K$2:$P$2,0))</f>
        <v>10</v>
      </c>
      <c r="AG1217" s="19" cm="1">
        <f t="array" ref="AG1217">INDEX($K:$P,ROW(),MATCH(AG$3,$K$2:$P$2,0))</f>
        <v>10</v>
      </c>
      <c r="AH1217" s="19" cm="1">
        <f t="array" ref="AH1217">INDEX($K:$P,ROW(),MATCH(AH$3,$K$2:$P$2,0))</f>
        <v>10</v>
      </c>
      <c r="AI1217" s="19" cm="1">
        <f t="array" ref="AI1217">INDEX($K:$P,ROW(),MATCH(AI$3,$K$2:$P$2,0))</f>
        <v>10</v>
      </c>
      <c r="AJ1217" s="19" cm="1">
        <f t="array" ref="AJ1217">INDEX($K:$P,ROW(),MATCH(AJ$3,$K$2:$P$2,0))</f>
        <v>10</v>
      </c>
      <c r="AK1217" s="19" cm="1">
        <f t="array" ref="AK1217">INDEX($K:$P,ROW(),MATCH(AK$3,$K$2:$P$2,0))</f>
        <v>10</v>
      </c>
      <c r="AL1217" s="19" cm="1">
        <f t="array" ref="AL1217">INDEX($K:$P,ROW(),MATCH(AL$3,$K$2:$P$2,0))</f>
        <v>10</v>
      </c>
      <c r="AM1217" s="19" cm="1">
        <f t="array" ref="AM1217">INDEX($K:$P,ROW(),MATCH(AM$3,$K$2:$P$2,0))</f>
        <v>10</v>
      </c>
      <c r="AN1217" s="19" cm="1">
        <f t="array" ref="AN1217">INDEX($K:$P,ROW(),MATCH(AN$3,$K$2:$P$2,0))</f>
        <v>10</v>
      </c>
      <c r="AO1217" s="19" cm="1">
        <f t="array" ref="AO1217">INDEX($K:$P,ROW(),MATCH(AO$3,$K$2:$P$2,0))</f>
        <v>10</v>
      </c>
      <c r="AP1217" s="19" cm="1">
        <f t="array" ref="AP1217">INDEX($K:$P,ROW(),MATCH(AP$3,$K$2:$P$2,0))</f>
        <v>10</v>
      </c>
      <c r="AQ1217" s="19" cm="1">
        <f t="array" ref="AQ1217">INDEX($K:$P,ROW(),MATCH(AQ$3,$K$2:$P$2,0))</f>
        <v>10</v>
      </c>
      <c r="AR1217" s="19" cm="1">
        <f t="array" ref="AR1217">INDEX($K:$P,ROW(),MATCH(AR$3,$K$2:$P$2,0))</f>
        <v>10</v>
      </c>
      <c r="AS1217" s="19" cm="1">
        <f t="array" ref="AS1217">INDEX($K:$P,ROW(),MATCH(AS$3,$K$2:$P$2,0))</f>
        <v>10</v>
      </c>
      <c r="AT1217" s="19" cm="1">
        <f t="array" ref="AT1217">INDEX($K:$P,ROW(),MATCH(AT$3,$K$2:$P$2,0))</f>
        <v>10</v>
      </c>
      <c r="AU1217" s="19" cm="1">
        <f t="array" ref="AU1217">INDEX($K:$P,ROW(),MATCH(AU$3,$K$2:$P$2,0))</f>
        <v>10</v>
      </c>
      <c r="AV1217" s="19" cm="1">
        <f t="array" ref="AV1217">INDEX($K:$P,ROW(),MATCH(AV$3,$K$2:$P$2,0))</f>
        <v>10</v>
      </c>
      <c r="AW1217" s="19" cm="1">
        <f t="array" ref="AW1217">INDEX($K:$P,ROW(),MATCH(AW$3,$K$2:$P$2,0))</f>
        <v>10</v>
      </c>
      <c r="AX1217" s="19" cm="1">
        <f t="array" ref="AX1217">INDEX($K:$P,ROW(),MATCH(AX$3,$K$2:$P$2,0))</f>
        <v>10</v>
      </c>
      <c r="AY1217" s="19" cm="1">
        <f t="array" ref="AY1217">INDEX($K:$P,ROW(),MATCH(AY$3,$K$2:$P$2,0))</f>
        <v>10</v>
      </c>
      <c r="AZ1217" s="19" cm="1">
        <f t="array" ref="AZ1217">INDEX($K:$P,ROW(),MATCH(AZ$3,$K$2:$P$2,0))</f>
        <v>10</v>
      </c>
      <c r="BA1217" s="19" cm="1">
        <f t="array" ref="BA1217">INDEX($K:$P,ROW(),MATCH(BA$3,$K$2:$P$2,0))</f>
        <v>10</v>
      </c>
      <c r="BB1217" s="19" cm="1">
        <f t="array" ref="BB1217">INDEX($K:$P,ROW(),MATCH(BB$3,$K$2:$P$2,0))</f>
        <v>10</v>
      </c>
      <c r="BC1217" s="19" cm="1">
        <f t="array" ref="BC1217">INDEX($K:$P,ROW(),MATCH(BC$3,$K$2:$P$2,0))</f>
        <v>10</v>
      </c>
      <c r="BD1217" s="19" cm="1">
        <f t="array" ref="BD1217">INDEX($K:$P,ROW(),MATCH(BD$3,$K$2:$P$2,0))</f>
        <v>10</v>
      </c>
      <c r="BE1217" s="19" cm="1">
        <f t="array" ref="BE1217">INDEX($K:$P,ROW(),MATCH(BE$3,$K$2:$P$2,0))</f>
        <v>10</v>
      </c>
      <c r="BF1217" s="19" cm="1">
        <f t="array" ref="BF1217">INDEX($K:$P,ROW(),MATCH(BF$3,$K$2:$P$2,0))</f>
        <v>10</v>
      </c>
      <c r="BG1217" s="19" cm="1">
        <f t="array" ref="BG1217">INDEX($K:$P,ROW(),MATCH(BG$3,$K$2:$P$2,0))</f>
        <v>10</v>
      </c>
      <c r="BH1217" s="19" cm="1">
        <f t="array" ref="BH1217">INDEX($K:$P,ROW(),MATCH(BH$3,$K$2:$P$2,0))</f>
        <v>10</v>
      </c>
      <c r="BI1217" s="19" cm="1">
        <f t="array" ref="BI1217">INDEX($K:$P,ROW(),MATCH(BI$3,$K$2:$P$2,0))</f>
        <v>10</v>
      </c>
      <c r="BJ1217" s="19" cm="1">
        <f t="array" ref="BJ1217">INDEX($K:$P,ROW(),MATCH(BJ$3,$K$2:$P$2,0))</f>
        <v>10</v>
      </c>
      <c r="BK1217" s="19" cm="1">
        <f t="array" ref="BK1217">INDEX($K:$P,ROW(),MATCH(BK$3,$K$2:$P$2,0))</f>
        <v>10</v>
      </c>
      <c r="BL1217" s="19" cm="1">
        <f t="array" ref="BL1217">INDEX($K:$P,ROW(),MATCH(BL$3,$K$2:$P$2,0))</f>
        <v>10</v>
      </c>
      <c r="BM1217" s="19" cm="1">
        <f t="array" ref="BM1217">INDEX($K:$P,ROW(),MATCH(BM$3,$K$2:$P$2,0))</f>
        <v>10</v>
      </c>
      <c r="BN1217" s="19" cm="1">
        <f t="array" ref="BN1217">INDEX($K:$P,ROW(),MATCH(BN$3,$K$2:$P$2,0))</f>
        <v>10</v>
      </c>
      <c r="BO1217" s="19" cm="1">
        <f t="array" ref="BO1217">INDEX($K:$P,ROW(),MATCH(BO$3,$K$2:$P$2,0))</f>
        <v>10</v>
      </c>
      <c r="BP1217" s="19" cm="1">
        <f t="array" ref="BP1217">INDEX($K:$P,ROW(),MATCH(BP$3,$K$2:$P$2,0))</f>
        <v>10</v>
      </c>
      <c r="BQ1217" s="19" cm="1">
        <f t="array" ref="BQ1217">INDEX($K:$P,ROW(),MATCH(BQ$3,$K$2:$P$2,0))</f>
        <v>10</v>
      </c>
      <c r="BR1217" s="19" cm="1">
        <f t="array" ref="BR1217">INDEX($K:$P,ROW(),MATCH(BR$3,$K$2:$P$2,0))</f>
        <v>10</v>
      </c>
      <c r="BS1217" s="19" cm="1">
        <f t="array" ref="BS1217">INDEX($K:$P,ROW(),MATCH(BS$3,$K$2:$P$2,0))</f>
        <v>10</v>
      </c>
      <c r="BT1217" s="19" cm="1">
        <f t="array" ref="BT1217">INDEX($K:$P,ROW(),MATCH(BT$3,$K$2:$P$2,0))</f>
        <v>10</v>
      </c>
      <c r="BU1217" s="19" cm="1">
        <f t="array" ref="BU1217">INDEX($K:$P,ROW(),MATCH(BU$3,$K$2:$P$2,0))</f>
        <v>10</v>
      </c>
      <c r="BV1217" s="19" cm="1">
        <f t="array" ref="BV1217">INDEX($K:$P,ROW(),MATCH(BV$3,$K$2:$P$2,0))</f>
        <v>10</v>
      </c>
      <c r="BW1217" s="19" cm="1">
        <f t="array" ref="BW1217">INDEX($K:$P,ROW(),MATCH(BW$3,$K$2:$P$2,0))</f>
        <v>10</v>
      </c>
      <c r="BX1217" s="19" cm="1">
        <f t="array" ref="BX1217">INDEX($K:$P,ROW(),MATCH(BX$3,$K$2:$P$2,0))</f>
        <v>10</v>
      </c>
      <c r="BY1217" s="19" cm="1">
        <f t="array" ref="BY1217">INDEX($K:$P,ROW(),MATCH(BY$3,$K$2:$P$2,0))</f>
        <v>10</v>
      </c>
      <c r="BZ1217" s="19" cm="1">
        <f t="array" ref="BZ1217">INDEX($K:$P,ROW(),MATCH(BZ$3,$K$2:$P$2,0))</f>
        <v>10</v>
      </c>
      <c r="CA1217" s="19" cm="1">
        <f t="array" ref="CA1217">INDEX($K:$P,ROW(),MATCH(CA$3,$K$2:$P$2,0))</f>
        <v>10</v>
      </c>
      <c r="CB1217" s="19" cm="1">
        <f t="array" ref="CB1217">INDEX($K:$P,ROW(),MATCH(CB$3,$K$2:$P$2,0))</f>
        <v>10</v>
      </c>
      <c r="CC1217" s="19" cm="1">
        <f t="array" ref="CC1217">INDEX($K:$P,ROW(),MATCH(CC$3,$K$2:$P$2,0))</f>
        <v>10</v>
      </c>
      <c r="CD1217" s="19" cm="1">
        <f t="array" ref="CD1217">INDEX($K:$P,ROW(),MATCH(CD$3,$K$2:$P$2,0))</f>
        <v>10</v>
      </c>
      <c r="CE1217" s="19" cm="1">
        <f t="array" ref="CE1217">INDEX($K:$P,ROW(),MATCH(CE$3,$K$2:$P$2,0))</f>
        <v>10</v>
      </c>
      <c r="CF1217" s="19" cm="1">
        <f t="array" ref="CF1217">INDEX($K:$P,ROW(),MATCH(CF$3,$K$2:$P$2,0))</f>
        <v>10</v>
      </c>
      <c r="CG1217" s="19" cm="1">
        <f t="array" ref="CG1217">INDEX($K:$P,ROW(),MATCH(CG$3,$K$2:$P$2,0))</f>
        <v>10</v>
      </c>
      <c r="CH1217" s="19" cm="1">
        <f t="array" ref="CH1217">INDEX($K:$P,ROW(),MATCH(CH$3,$K$2:$P$2,0))</f>
        <v>10</v>
      </c>
      <c r="CI1217" s="19" cm="1">
        <f t="array" ref="CI1217">INDEX($K:$P,ROW(),MATCH(CI$3,$K$2:$P$2,0))</f>
        <v>10</v>
      </c>
      <c r="CJ1217" s="19" cm="1">
        <f t="array" ref="CJ1217">INDEX($K:$P,ROW(),MATCH(CJ$3,$K$2:$P$2,0))</f>
        <v>10</v>
      </c>
      <c r="CK1217" s="19" cm="1">
        <f t="array" ref="CK1217">INDEX($K:$P,ROW(),MATCH(CK$3,$K$2:$P$2,0))</f>
        <v>10</v>
      </c>
      <c r="CL1217" s="19" cm="1">
        <f t="array" ref="CL1217">INDEX($K:$P,ROW(),MATCH(CL$3,$K$2:$P$2,0))</f>
        <v>10</v>
      </c>
    </row>
    <row r="1218" spans="2:90" x14ac:dyDescent="0.4">
      <c r="B1218" s="139" t="s">
        <v>775</v>
      </c>
      <c r="C1218" s="31"/>
      <c r="D1218" s="31" t="s">
        <v>785</v>
      </c>
      <c r="E1218" s="31" t="s">
        <v>906</v>
      </c>
      <c r="F1218" s="31"/>
      <c r="G1218" s="31"/>
      <c r="H1218" s="31"/>
      <c r="I1218" s="73"/>
      <c r="J1218" s="73"/>
      <c r="K1218" s="18">
        <v>10</v>
      </c>
      <c r="L1218" s="18">
        <v>10</v>
      </c>
      <c r="M1218" s="18">
        <v>10</v>
      </c>
      <c r="N1218" s="18">
        <v>10</v>
      </c>
      <c r="O1218" s="18">
        <v>10</v>
      </c>
      <c r="P1218" s="18">
        <v>10</v>
      </c>
      <c r="R1218" s="33"/>
      <c r="S1218" s="19" cm="1">
        <f t="array" ref="S1218">INDEX($K:$P,ROW(),MATCH(S$3,$K$2:$P$2,0))</f>
        <v>10</v>
      </c>
      <c r="T1218" s="19" cm="1">
        <f t="array" ref="T1218">INDEX($K:$P,ROW(),MATCH(T$3,$K$2:$P$2,0))</f>
        <v>10</v>
      </c>
      <c r="U1218" s="19" cm="1">
        <f t="array" ref="U1218">INDEX($K:$P,ROW(),MATCH(U$3,$K$2:$P$2,0))</f>
        <v>10</v>
      </c>
      <c r="V1218" s="19" cm="1">
        <f t="array" ref="V1218">INDEX($K:$P,ROW(),MATCH(V$3,$K$2:$P$2,0))</f>
        <v>10</v>
      </c>
      <c r="W1218" s="19" cm="1">
        <f t="array" ref="W1218">INDEX($K:$P,ROW(),MATCH(W$3,$K$2:$P$2,0))</f>
        <v>10</v>
      </c>
      <c r="X1218" s="19" cm="1">
        <f t="array" ref="X1218">INDEX($K:$P,ROW(),MATCH(X$3,$K$2:$P$2,0))</f>
        <v>10</v>
      </c>
      <c r="Y1218" s="19" cm="1">
        <f t="array" ref="Y1218">INDEX($K:$P,ROW(),MATCH(Y$3,$K$2:$P$2,0))</f>
        <v>10</v>
      </c>
      <c r="Z1218" s="19" cm="1">
        <f t="array" ref="Z1218">INDEX($K:$P,ROW(),MATCH(Z$3,$K$2:$P$2,0))</f>
        <v>10</v>
      </c>
      <c r="AA1218" s="19" cm="1">
        <f t="array" ref="AA1218">INDEX($K:$P,ROW(),MATCH(AA$3,$K$2:$P$2,0))</f>
        <v>10</v>
      </c>
      <c r="AB1218" s="19" cm="1">
        <f t="array" ref="AB1218">INDEX($K:$P,ROW(),MATCH(AB$3,$K$2:$P$2,0))</f>
        <v>10</v>
      </c>
      <c r="AC1218" s="19" cm="1">
        <f t="array" ref="AC1218">INDEX($K:$P,ROW(),MATCH(AC$3,$K$2:$P$2,0))</f>
        <v>10</v>
      </c>
      <c r="AD1218" s="19" cm="1">
        <f t="array" ref="AD1218">INDEX($K:$P,ROW(),MATCH(AD$3,$K$2:$P$2,0))</f>
        <v>10</v>
      </c>
      <c r="AE1218" s="19" cm="1">
        <f t="array" ref="AE1218">INDEX($K:$P,ROW(),MATCH(AE$3,$K$2:$P$2,0))</f>
        <v>10</v>
      </c>
      <c r="AF1218" s="19" cm="1">
        <f t="array" ref="AF1218">INDEX($K:$P,ROW(),MATCH(AF$3,$K$2:$P$2,0))</f>
        <v>10</v>
      </c>
      <c r="AG1218" s="19" cm="1">
        <f t="array" ref="AG1218">INDEX($K:$P,ROW(),MATCH(AG$3,$K$2:$P$2,0))</f>
        <v>10</v>
      </c>
      <c r="AH1218" s="19" cm="1">
        <f t="array" ref="AH1218">INDEX($K:$P,ROW(),MATCH(AH$3,$K$2:$P$2,0))</f>
        <v>10</v>
      </c>
      <c r="AI1218" s="19" cm="1">
        <f t="array" ref="AI1218">INDEX($K:$P,ROW(),MATCH(AI$3,$K$2:$P$2,0))</f>
        <v>10</v>
      </c>
      <c r="AJ1218" s="19" cm="1">
        <f t="array" ref="AJ1218">INDEX($K:$P,ROW(),MATCH(AJ$3,$K$2:$P$2,0))</f>
        <v>10</v>
      </c>
      <c r="AK1218" s="19" cm="1">
        <f t="array" ref="AK1218">INDEX($K:$P,ROW(),MATCH(AK$3,$K$2:$P$2,0))</f>
        <v>10</v>
      </c>
      <c r="AL1218" s="19" cm="1">
        <f t="array" ref="AL1218">INDEX($K:$P,ROW(),MATCH(AL$3,$K$2:$P$2,0))</f>
        <v>10</v>
      </c>
      <c r="AM1218" s="19" cm="1">
        <f t="array" ref="AM1218">INDEX($K:$P,ROW(),MATCH(AM$3,$K$2:$P$2,0))</f>
        <v>10</v>
      </c>
      <c r="AN1218" s="19" cm="1">
        <f t="array" ref="AN1218">INDEX($K:$P,ROW(),MATCH(AN$3,$K$2:$P$2,0))</f>
        <v>10</v>
      </c>
      <c r="AO1218" s="19" cm="1">
        <f t="array" ref="AO1218">INDEX($K:$P,ROW(),MATCH(AO$3,$K$2:$P$2,0))</f>
        <v>10</v>
      </c>
      <c r="AP1218" s="19" cm="1">
        <f t="array" ref="AP1218">INDEX($K:$P,ROW(),MATCH(AP$3,$K$2:$P$2,0))</f>
        <v>10</v>
      </c>
      <c r="AQ1218" s="19" cm="1">
        <f t="array" ref="AQ1218">INDEX($K:$P,ROW(),MATCH(AQ$3,$K$2:$P$2,0))</f>
        <v>10</v>
      </c>
      <c r="AR1218" s="19" cm="1">
        <f t="array" ref="AR1218">INDEX($K:$P,ROW(),MATCH(AR$3,$K$2:$P$2,0))</f>
        <v>10</v>
      </c>
      <c r="AS1218" s="19" cm="1">
        <f t="array" ref="AS1218">INDEX($K:$P,ROW(),MATCH(AS$3,$K$2:$P$2,0))</f>
        <v>10</v>
      </c>
      <c r="AT1218" s="19" cm="1">
        <f t="array" ref="AT1218">INDEX($K:$P,ROW(),MATCH(AT$3,$K$2:$P$2,0))</f>
        <v>10</v>
      </c>
      <c r="AU1218" s="19" cm="1">
        <f t="array" ref="AU1218">INDEX($K:$P,ROW(),MATCH(AU$3,$K$2:$P$2,0))</f>
        <v>10</v>
      </c>
      <c r="AV1218" s="19" cm="1">
        <f t="array" ref="AV1218">INDEX($K:$P,ROW(),MATCH(AV$3,$K$2:$P$2,0))</f>
        <v>10</v>
      </c>
      <c r="AW1218" s="19" cm="1">
        <f t="array" ref="AW1218">INDEX($K:$P,ROW(),MATCH(AW$3,$K$2:$P$2,0))</f>
        <v>10</v>
      </c>
      <c r="AX1218" s="19" cm="1">
        <f t="array" ref="AX1218">INDEX($K:$P,ROW(),MATCH(AX$3,$K$2:$P$2,0))</f>
        <v>10</v>
      </c>
      <c r="AY1218" s="19" cm="1">
        <f t="array" ref="AY1218">INDEX($K:$P,ROW(),MATCH(AY$3,$K$2:$P$2,0))</f>
        <v>10</v>
      </c>
      <c r="AZ1218" s="19" cm="1">
        <f t="array" ref="AZ1218">INDEX($K:$P,ROW(),MATCH(AZ$3,$K$2:$P$2,0))</f>
        <v>10</v>
      </c>
      <c r="BA1218" s="19" cm="1">
        <f t="array" ref="BA1218">INDEX($K:$P,ROW(),MATCH(BA$3,$K$2:$P$2,0))</f>
        <v>10</v>
      </c>
      <c r="BB1218" s="19" cm="1">
        <f t="array" ref="BB1218">INDEX($K:$P,ROW(),MATCH(BB$3,$K$2:$P$2,0))</f>
        <v>10</v>
      </c>
      <c r="BC1218" s="19" cm="1">
        <f t="array" ref="BC1218">INDEX($K:$P,ROW(),MATCH(BC$3,$K$2:$P$2,0))</f>
        <v>10</v>
      </c>
      <c r="BD1218" s="19" cm="1">
        <f t="array" ref="BD1218">INDEX($K:$P,ROW(),MATCH(BD$3,$K$2:$P$2,0))</f>
        <v>10</v>
      </c>
      <c r="BE1218" s="19" cm="1">
        <f t="array" ref="BE1218">INDEX($K:$P,ROW(),MATCH(BE$3,$K$2:$P$2,0))</f>
        <v>10</v>
      </c>
      <c r="BF1218" s="19" cm="1">
        <f t="array" ref="BF1218">INDEX($K:$P,ROW(),MATCH(BF$3,$K$2:$P$2,0))</f>
        <v>10</v>
      </c>
      <c r="BG1218" s="19" cm="1">
        <f t="array" ref="BG1218">INDEX($K:$P,ROW(),MATCH(BG$3,$K$2:$P$2,0))</f>
        <v>10</v>
      </c>
      <c r="BH1218" s="19" cm="1">
        <f t="array" ref="BH1218">INDEX($K:$P,ROW(),MATCH(BH$3,$K$2:$P$2,0))</f>
        <v>10</v>
      </c>
      <c r="BI1218" s="19" cm="1">
        <f t="array" ref="BI1218">INDEX($K:$P,ROW(),MATCH(BI$3,$K$2:$P$2,0))</f>
        <v>10</v>
      </c>
      <c r="BJ1218" s="19" cm="1">
        <f t="array" ref="BJ1218">INDEX($K:$P,ROW(),MATCH(BJ$3,$K$2:$P$2,0))</f>
        <v>10</v>
      </c>
      <c r="BK1218" s="19" cm="1">
        <f t="array" ref="BK1218">INDEX($K:$P,ROW(),MATCH(BK$3,$K$2:$P$2,0))</f>
        <v>10</v>
      </c>
      <c r="BL1218" s="19" cm="1">
        <f t="array" ref="BL1218">INDEX($K:$P,ROW(),MATCH(BL$3,$K$2:$P$2,0))</f>
        <v>10</v>
      </c>
      <c r="BM1218" s="19" cm="1">
        <f t="array" ref="BM1218">INDEX($K:$P,ROW(),MATCH(BM$3,$K$2:$P$2,0))</f>
        <v>10</v>
      </c>
      <c r="BN1218" s="19" cm="1">
        <f t="array" ref="BN1218">INDEX($K:$P,ROW(),MATCH(BN$3,$K$2:$P$2,0))</f>
        <v>10</v>
      </c>
      <c r="BO1218" s="19" cm="1">
        <f t="array" ref="BO1218">INDEX($K:$P,ROW(),MATCH(BO$3,$K$2:$P$2,0))</f>
        <v>10</v>
      </c>
      <c r="BP1218" s="19" cm="1">
        <f t="array" ref="BP1218">INDEX($K:$P,ROW(),MATCH(BP$3,$K$2:$P$2,0))</f>
        <v>10</v>
      </c>
      <c r="BQ1218" s="19" cm="1">
        <f t="array" ref="BQ1218">INDEX($K:$P,ROW(),MATCH(BQ$3,$K$2:$P$2,0))</f>
        <v>10</v>
      </c>
      <c r="BR1218" s="19" cm="1">
        <f t="array" ref="BR1218">INDEX($K:$P,ROW(),MATCH(BR$3,$K$2:$P$2,0))</f>
        <v>10</v>
      </c>
      <c r="BS1218" s="19" cm="1">
        <f t="array" ref="BS1218">INDEX($K:$P,ROW(),MATCH(BS$3,$K$2:$P$2,0))</f>
        <v>10</v>
      </c>
      <c r="BT1218" s="19" cm="1">
        <f t="array" ref="BT1218">INDEX($K:$P,ROW(),MATCH(BT$3,$K$2:$P$2,0))</f>
        <v>10</v>
      </c>
      <c r="BU1218" s="19" cm="1">
        <f t="array" ref="BU1218">INDEX($K:$P,ROW(),MATCH(BU$3,$K$2:$P$2,0))</f>
        <v>10</v>
      </c>
      <c r="BV1218" s="19" cm="1">
        <f t="array" ref="BV1218">INDEX($K:$P,ROW(),MATCH(BV$3,$K$2:$P$2,0))</f>
        <v>10</v>
      </c>
      <c r="BW1218" s="19" cm="1">
        <f t="array" ref="BW1218">INDEX($K:$P,ROW(),MATCH(BW$3,$K$2:$P$2,0))</f>
        <v>10</v>
      </c>
      <c r="BX1218" s="19" cm="1">
        <f t="array" ref="BX1218">INDEX($K:$P,ROW(),MATCH(BX$3,$K$2:$P$2,0))</f>
        <v>10</v>
      </c>
      <c r="BY1218" s="19" cm="1">
        <f t="array" ref="BY1218">INDEX($K:$P,ROW(),MATCH(BY$3,$K$2:$P$2,0))</f>
        <v>10</v>
      </c>
      <c r="BZ1218" s="19" cm="1">
        <f t="array" ref="BZ1218">INDEX($K:$P,ROW(),MATCH(BZ$3,$K$2:$P$2,0))</f>
        <v>10</v>
      </c>
      <c r="CA1218" s="19" cm="1">
        <f t="array" ref="CA1218">INDEX($K:$P,ROW(),MATCH(CA$3,$K$2:$P$2,0))</f>
        <v>10</v>
      </c>
      <c r="CB1218" s="19" cm="1">
        <f t="array" ref="CB1218">INDEX($K:$P,ROW(),MATCH(CB$3,$K$2:$P$2,0))</f>
        <v>10</v>
      </c>
      <c r="CC1218" s="19" cm="1">
        <f t="array" ref="CC1218">INDEX($K:$P,ROW(),MATCH(CC$3,$K$2:$P$2,0))</f>
        <v>10</v>
      </c>
      <c r="CD1218" s="19" cm="1">
        <f t="array" ref="CD1218">INDEX($K:$P,ROW(),MATCH(CD$3,$K$2:$P$2,0))</f>
        <v>10</v>
      </c>
      <c r="CE1218" s="19" cm="1">
        <f t="array" ref="CE1218">INDEX($K:$P,ROW(),MATCH(CE$3,$K$2:$P$2,0))</f>
        <v>10</v>
      </c>
      <c r="CF1218" s="19" cm="1">
        <f t="array" ref="CF1218">INDEX($K:$P,ROW(),MATCH(CF$3,$K$2:$P$2,0))</f>
        <v>10</v>
      </c>
      <c r="CG1218" s="19" cm="1">
        <f t="array" ref="CG1218">INDEX($K:$P,ROW(),MATCH(CG$3,$K$2:$P$2,0))</f>
        <v>10</v>
      </c>
      <c r="CH1218" s="19" cm="1">
        <f t="array" ref="CH1218">INDEX($K:$P,ROW(),MATCH(CH$3,$K$2:$P$2,0))</f>
        <v>10</v>
      </c>
      <c r="CI1218" s="19" cm="1">
        <f t="array" ref="CI1218">INDEX($K:$P,ROW(),MATCH(CI$3,$K$2:$P$2,0))</f>
        <v>10</v>
      </c>
      <c r="CJ1218" s="19" cm="1">
        <f t="array" ref="CJ1218">INDEX($K:$P,ROW(),MATCH(CJ$3,$K$2:$P$2,0))</f>
        <v>10</v>
      </c>
      <c r="CK1218" s="19" cm="1">
        <f t="array" ref="CK1218">INDEX($K:$P,ROW(),MATCH(CK$3,$K$2:$P$2,0))</f>
        <v>10</v>
      </c>
      <c r="CL1218" s="19" cm="1">
        <f t="array" ref="CL1218">INDEX($K:$P,ROW(),MATCH(CL$3,$K$2:$P$2,0))</f>
        <v>10</v>
      </c>
    </row>
    <row r="1219" spans="2:90" x14ac:dyDescent="0.4">
      <c r="B1219" s="139" t="s">
        <v>776</v>
      </c>
      <c r="C1219" s="31"/>
      <c r="D1219" s="31" t="s">
        <v>785</v>
      </c>
      <c r="E1219" s="31" t="s">
        <v>906</v>
      </c>
      <c r="F1219" s="31"/>
      <c r="G1219" s="31"/>
      <c r="H1219" s="31"/>
      <c r="I1219" s="73"/>
      <c r="J1219" s="73"/>
      <c r="K1219" s="18">
        <v>10</v>
      </c>
      <c r="L1219" s="18">
        <v>10</v>
      </c>
      <c r="M1219" s="18">
        <v>10</v>
      </c>
      <c r="N1219" s="18">
        <v>10</v>
      </c>
      <c r="O1219" s="18">
        <v>10</v>
      </c>
      <c r="P1219" s="18">
        <v>10</v>
      </c>
      <c r="R1219" s="33"/>
      <c r="S1219" s="19" cm="1">
        <f t="array" ref="S1219">INDEX($K:$P,ROW(),MATCH(S$3,$K$2:$P$2,0))</f>
        <v>10</v>
      </c>
      <c r="T1219" s="19" cm="1">
        <f t="array" ref="T1219">INDEX($K:$P,ROW(),MATCH(T$3,$K$2:$P$2,0))</f>
        <v>10</v>
      </c>
      <c r="U1219" s="19" cm="1">
        <f t="array" ref="U1219">INDEX($K:$P,ROW(),MATCH(U$3,$K$2:$P$2,0))</f>
        <v>10</v>
      </c>
      <c r="V1219" s="19" cm="1">
        <f t="array" ref="V1219">INDEX($K:$P,ROW(),MATCH(V$3,$K$2:$P$2,0))</f>
        <v>10</v>
      </c>
      <c r="W1219" s="19" cm="1">
        <f t="array" ref="W1219">INDEX($K:$P,ROW(),MATCH(W$3,$K$2:$P$2,0))</f>
        <v>10</v>
      </c>
      <c r="X1219" s="19" cm="1">
        <f t="array" ref="X1219">INDEX($K:$P,ROW(),MATCH(X$3,$K$2:$P$2,0))</f>
        <v>10</v>
      </c>
      <c r="Y1219" s="19" cm="1">
        <f t="array" ref="Y1219">INDEX($K:$P,ROW(),MATCH(Y$3,$K$2:$P$2,0))</f>
        <v>10</v>
      </c>
      <c r="Z1219" s="19" cm="1">
        <f t="array" ref="Z1219">INDEX($K:$P,ROW(),MATCH(Z$3,$K$2:$P$2,0))</f>
        <v>10</v>
      </c>
      <c r="AA1219" s="19" cm="1">
        <f t="array" ref="AA1219">INDEX($K:$P,ROW(),MATCH(AA$3,$K$2:$P$2,0))</f>
        <v>10</v>
      </c>
      <c r="AB1219" s="19" cm="1">
        <f t="array" ref="AB1219">INDEX($K:$P,ROW(),MATCH(AB$3,$K$2:$P$2,0))</f>
        <v>10</v>
      </c>
      <c r="AC1219" s="19" cm="1">
        <f t="array" ref="AC1219">INDEX($K:$P,ROW(),MATCH(AC$3,$K$2:$P$2,0))</f>
        <v>10</v>
      </c>
      <c r="AD1219" s="19" cm="1">
        <f t="array" ref="AD1219">INDEX($K:$P,ROW(),MATCH(AD$3,$K$2:$P$2,0))</f>
        <v>10</v>
      </c>
      <c r="AE1219" s="19" cm="1">
        <f t="array" ref="AE1219">INDEX($K:$P,ROW(),MATCH(AE$3,$K$2:$P$2,0))</f>
        <v>10</v>
      </c>
      <c r="AF1219" s="19" cm="1">
        <f t="array" ref="AF1219">INDEX($K:$P,ROW(),MATCH(AF$3,$K$2:$P$2,0))</f>
        <v>10</v>
      </c>
      <c r="AG1219" s="19" cm="1">
        <f t="array" ref="AG1219">INDEX($K:$P,ROW(),MATCH(AG$3,$K$2:$P$2,0))</f>
        <v>10</v>
      </c>
      <c r="AH1219" s="19" cm="1">
        <f t="array" ref="AH1219">INDEX($K:$P,ROW(),MATCH(AH$3,$K$2:$P$2,0))</f>
        <v>10</v>
      </c>
      <c r="AI1219" s="19" cm="1">
        <f t="array" ref="AI1219">INDEX($K:$P,ROW(),MATCH(AI$3,$K$2:$P$2,0))</f>
        <v>10</v>
      </c>
      <c r="AJ1219" s="19" cm="1">
        <f t="array" ref="AJ1219">INDEX($K:$P,ROW(),MATCH(AJ$3,$K$2:$P$2,0))</f>
        <v>10</v>
      </c>
      <c r="AK1219" s="19" cm="1">
        <f t="array" ref="AK1219">INDEX($K:$P,ROW(),MATCH(AK$3,$K$2:$P$2,0))</f>
        <v>10</v>
      </c>
      <c r="AL1219" s="19" cm="1">
        <f t="array" ref="AL1219">INDEX($K:$P,ROW(),MATCH(AL$3,$K$2:$P$2,0))</f>
        <v>10</v>
      </c>
      <c r="AM1219" s="19" cm="1">
        <f t="array" ref="AM1219">INDEX($K:$P,ROW(),MATCH(AM$3,$K$2:$P$2,0))</f>
        <v>10</v>
      </c>
      <c r="AN1219" s="19" cm="1">
        <f t="array" ref="AN1219">INDEX($K:$P,ROW(),MATCH(AN$3,$K$2:$P$2,0))</f>
        <v>10</v>
      </c>
      <c r="AO1219" s="19" cm="1">
        <f t="array" ref="AO1219">INDEX($K:$P,ROW(),MATCH(AO$3,$K$2:$P$2,0))</f>
        <v>10</v>
      </c>
      <c r="AP1219" s="19" cm="1">
        <f t="array" ref="AP1219">INDEX($K:$P,ROW(),MATCH(AP$3,$K$2:$P$2,0))</f>
        <v>10</v>
      </c>
      <c r="AQ1219" s="19" cm="1">
        <f t="array" ref="AQ1219">INDEX($K:$P,ROW(),MATCH(AQ$3,$K$2:$P$2,0))</f>
        <v>10</v>
      </c>
      <c r="AR1219" s="19" cm="1">
        <f t="array" ref="AR1219">INDEX($K:$P,ROW(),MATCH(AR$3,$K$2:$P$2,0))</f>
        <v>10</v>
      </c>
      <c r="AS1219" s="19" cm="1">
        <f t="array" ref="AS1219">INDEX($K:$P,ROW(),MATCH(AS$3,$K$2:$P$2,0))</f>
        <v>10</v>
      </c>
      <c r="AT1219" s="19" cm="1">
        <f t="array" ref="AT1219">INDEX($K:$P,ROW(),MATCH(AT$3,$K$2:$P$2,0))</f>
        <v>10</v>
      </c>
      <c r="AU1219" s="19" cm="1">
        <f t="array" ref="AU1219">INDEX($K:$P,ROW(),MATCH(AU$3,$K$2:$P$2,0))</f>
        <v>10</v>
      </c>
      <c r="AV1219" s="19" cm="1">
        <f t="array" ref="AV1219">INDEX($K:$P,ROW(),MATCH(AV$3,$K$2:$P$2,0))</f>
        <v>10</v>
      </c>
      <c r="AW1219" s="19" cm="1">
        <f t="array" ref="AW1219">INDEX($K:$P,ROW(),MATCH(AW$3,$K$2:$P$2,0))</f>
        <v>10</v>
      </c>
      <c r="AX1219" s="19" cm="1">
        <f t="array" ref="AX1219">INDEX($K:$P,ROW(),MATCH(AX$3,$K$2:$P$2,0))</f>
        <v>10</v>
      </c>
      <c r="AY1219" s="19" cm="1">
        <f t="array" ref="AY1219">INDEX($K:$P,ROW(),MATCH(AY$3,$K$2:$P$2,0))</f>
        <v>10</v>
      </c>
      <c r="AZ1219" s="19" cm="1">
        <f t="array" ref="AZ1219">INDEX($K:$P,ROW(),MATCH(AZ$3,$K$2:$P$2,0))</f>
        <v>10</v>
      </c>
      <c r="BA1219" s="19" cm="1">
        <f t="array" ref="BA1219">INDEX($K:$P,ROW(),MATCH(BA$3,$K$2:$P$2,0))</f>
        <v>10</v>
      </c>
      <c r="BB1219" s="19" cm="1">
        <f t="array" ref="BB1219">INDEX($K:$P,ROW(),MATCH(BB$3,$K$2:$P$2,0))</f>
        <v>10</v>
      </c>
      <c r="BC1219" s="19" cm="1">
        <f t="array" ref="BC1219">INDEX($K:$P,ROW(),MATCH(BC$3,$K$2:$P$2,0))</f>
        <v>10</v>
      </c>
      <c r="BD1219" s="19" cm="1">
        <f t="array" ref="BD1219">INDEX($K:$P,ROW(),MATCH(BD$3,$K$2:$P$2,0))</f>
        <v>10</v>
      </c>
      <c r="BE1219" s="19" cm="1">
        <f t="array" ref="BE1219">INDEX($K:$P,ROW(),MATCH(BE$3,$K$2:$P$2,0))</f>
        <v>10</v>
      </c>
      <c r="BF1219" s="19" cm="1">
        <f t="array" ref="BF1219">INDEX($K:$P,ROW(),MATCH(BF$3,$K$2:$P$2,0))</f>
        <v>10</v>
      </c>
      <c r="BG1219" s="19" cm="1">
        <f t="array" ref="BG1219">INDEX($K:$P,ROW(),MATCH(BG$3,$K$2:$P$2,0))</f>
        <v>10</v>
      </c>
      <c r="BH1219" s="19" cm="1">
        <f t="array" ref="BH1219">INDEX($K:$P,ROW(),MATCH(BH$3,$K$2:$P$2,0))</f>
        <v>10</v>
      </c>
      <c r="BI1219" s="19" cm="1">
        <f t="array" ref="BI1219">INDEX($K:$P,ROW(),MATCH(BI$3,$K$2:$P$2,0))</f>
        <v>10</v>
      </c>
      <c r="BJ1219" s="19" cm="1">
        <f t="array" ref="BJ1219">INDEX($K:$P,ROW(),MATCH(BJ$3,$K$2:$P$2,0))</f>
        <v>10</v>
      </c>
      <c r="BK1219" s="19" cm="1">
        <f t="array" ref="BK1219">INDEX($K:$P,ROW(),MATCH(BK$3,$K$2:$P$2,0))</f>
        <v>10</v>
      </c>
      <c r="BL1219" s="19" cm="1">
        <f t="array" ref="BL1219">INDEX($K:$P,ROW(),MATCH(BL$3,$K$2:$P$2,0))</f>
        <v>10</v>
      </c>
      <c r="BM1219" s="19" cm="1">
        <f t="array" ref="BM1219">INDEX($K:$P,ROW(),MATCH(BM$3,$K$2:$P$2,0))</f>
        <v>10</v>
      </c>
      <c r="BN1219" s="19" cm="1">
        <f t="array" ref="BN1219">INDEX($K:$P,ROW(),MATCH(BN$3,$K$2:$P$2,0))</f>
        <v>10</v>
      </c>
      <c r="BO1219" s="19" cm="1">
        <f t="array" ref="BO1219">INDEX($K:$P,ROW(),MATCH(BO$3,$K$2:$P$2,0))</f>
        <v>10</v>
      </c>
      <c r="BP1219" s="19" cm="1">
        <f t="array" ref="BP1219">INDEX($K:$P,ROW(),MATCH(BP$3,$K$2:$P$2,0))</f>
        <v>10</v>
      </c>
      <c r="BQ1219" s="19" cm="1">
        <f t="array" ref="BQ1219">INDEX($K:$P,ROW(),MATCH(BQ$3,$K$2:$P$2,0))</f>
        <v>10</v>
      </c>
      <c r="BR1219" s="19" cm="1">
        <f t="array" ref="BR1219">INDEX($K:$P,ROW(),MATCH(BR$3,$K$2:$P$2,0))</f>
        <v>10</v>
      </c>
      <c r="BS1219" s="19" cm="1">
        <f t="array" ref="BS1219">INDEX($K:$P,ROW(),MATCH(BS$3,$K$2:$P$2,0))</f>
        <v>10</v>
      </c>
      <c r="BT1219" s="19" cm="1">
        <f t="array" ref="BT1219">INDEX($K:$P,ROW(),MATCH(BT$3,$K$2:$P$2,0))</f>
        <v>10</v>
      </c>
      <c r="BU1219" s="19" cm="1">
        <f t="array" ref="BU1219">INDEX($K:$P,ROW(),MATCH(BU$3,$K$2:$P$2,0))</f>
        <v>10</v>
      </c>
      <c r="BV1219" s="19" cm="1">
        <f t="array" ref="BV1219">INDEX($K:$P,ROW(),MATCH(BV$3,$K$2:$P$2,0))</f>
        <v>10</v>
      </c>
      <c r="BW1219" s="19" cm="1">
        <f t="array" ref="BW1219">INDEX($K:$P,ROW(),MATCH(BW$3,$K$2:$P$2,0))</f>
        <v>10</v>
      </c>
      <c r="BX1219" s="19" cm="1">
        <f t="array" ref="BX1219">INDEX($K:$P,ROW(),MATCH(BX$3,$K$2:$P$2,0))</f>
        <v>10</v>
      </c>
      <c r="BY1219" s="19" cm="1">
        <f t="array" ref="BY1219">INDEX($K:$P,ROW(),MATCH(BY$3,$K$2:$P$2,0))</f>
        <v>10</v>
      </c>
      <c r="BZ1219" s="19" cm="1">
        <f t="array" ref="BZ1219">INDEX($K:$P,ROW(),MATCH(BZ$3,$K$2:$P$2,0))</f>
        <v>10</v>
      </c>
      <c r="CA1219" s="19" cm="1">
        <f t="array" ref="CA1219">INDEX($K:$P,ROW(),MATCH(CA$3,$K$2:$P$2,0))</f>
        <v>10</v>
      </c>
      <c r="CB1219" s="19" cm="1">
        <f t="array" ref="CB1219">INDEX($K:$P,ROW(),MATCH(CB$3,$K$2:$P$2,0))</f>
        <v>10</v>
      </c>
      <c r="CC1219" s="19" cm="1">
        <f t="array" ref="CC1219">INDEX($K:$P,ROW(),MATCH(CC$3,$K$2:$P$2,0))</f>
        <v>10</v>
      </c>
      <c r="CD1219" s="19" cm="1">
        <f t="array" ref="CD1219">INDEX($K:$P,ROW(),MATCH(CD$3,$K$2:$P$2,0))</f>
        <v>10</v>
      </c>
      <c r="CE1219" s="19" cm="1">
        <f t="array" ref="CE1219">INDEX($K:$P,ROW(),MATCH(CE$3,$K$2:$P$2,0))</f>
        <v>10</v>
      </c>
      <c r="CF1219" s="19" cm="1">
        <f t="array" ref="CF1219">INDEX($K:$P,ROW(),MATCH(CF$3,$K$2:$P$2,0))</f>
        <v>10</v>
      </c>
      <c r="CG1219" s="19" cm="1">
        <f t="array" ref="CG1219">INDEX($K:$P,ROW(),MATCH(CG$3,$K$2:$P$2,0))</f>
        <v>10</v>
      </c>
      <c r="CH1219" s="19" cm="1">
        <f t="array" ref="CH1219">INDEX($K:$P,ROW(),MATCH(CH$3,$K$2:$P$2,0))</f>
        <v>10</v>
      </c>
      <c r="CI1219" s="19" cm="1">
        <f t="array" ref="CI1219">INDEX($K:$P,ROW(),MATCH(CI$3,$K$2:$P$2,0))</f>
        <v>10</v>
      </c>
      <c r="CJ1219" s="19" cm="1">
        <f t="array" ref="CJ1219">INDEX($K:$P,ROW(),MATCH(CJ$3,$K$2:$P$2,0))</f>
        <v>10</v>
      </c>
      <c r="CK1219" s="19" cm="1">
        <f t="array" ref="CK1219">INDEX($K:$P,ROW(),MATCH(CK$3,$K$2:$P$2,0))</f>
        <v>10</v>
      </c>
      <c r="CL1219" s="19" cm="1">
        <f t="array" ref="CL1219">INDEX($K:$P,ROW(),MATCH(CL$3,$K$2:$P$2,0))</f>
        <v>10</v>
      </c>
    </row>
    <row r="1220" spans="2:90" x14ac:dyDescent="0.4">
      <c r="B1220" s="122"/>
      <c r="C1220" s="31"/>
      <c r="D1220" s="31" t="s">
        <v>785</v>
      </c>
      <c r="E1220" s="31" t="s">
        <v>906</v>
      </c>
      <c r="F1220" s="31"/>
      <c r="G1220" s="31"/>
      <c r="H1220" s="31"/>
      <c r="I1220" s="73"/>
      <c r="J1220" s="73"/>
      <c r="K1220" s="18"/>
      <c r="L1220" s="18"/>
      <c r="M1220" s="18"/>
      <c r="N1220" s="18"/>
      <c r="O1220" s="18"/>
      <c r="P1220" s="18"/>
      <c r="R1220" s="33"/>
      <c r="S1220" s="19"/>
      <c r="T1220" s="19"/>
      <c r="U1220" s="19"/>
      <c r="V1220" s="19"/>
      <c r="W1220" s="19"/>
      <c r="X1220" s="19"/>
      <c r="Y1220" s="19"/>
      <c r="Z1220" s="19"/>
      <c r="AA1220" s="19"/>
      <c r="AB1220" s="19"/>
      <c r="AC1220" s="19"/>
      <c r="AD1220" s="19"/>
      <c r="AE1220" s="19"/>
      <c r="AF1220" s="19"/>
      <c r="AG1220" s="19"/>
      <c r="AH1220" s="19"/>
      <c r="AI1220" s="19"/>
      <c r="AJ1220" s="19"/>
      <c r="AK1220" s="19"/>
      <c r="AL1220" s="19"/>
      <c r="AM1220" s="19"/>
      <c r="AN1220" s="19"/>
      <c r="AO1220" s="19"/>
      <c r="AP1220" s="19"/>
      <c r="AQ1220" s="19"/>
      <c r="AR1220" s="19"/>
      <c r="AS1220" s="19"/>
      <c r="AT1220" s="19"/>
      <c r="AU1220" s="19"/>
      <c r="AV1220" s="19"/>
      <c r="AW1220" s="19"/>
      <c r="AX1220" s="19"/>
      <c r="AY1220" s="19"/>
      <c r="AZ1220" s="19"/>
      <c r="BA1220" s="19"/>
      <c r="BB1220" s="19"/>
      <c r="BC1220" s="19"/>
      <c r="BD1220" s="19"/>
      <c r="BE1220" s="19"/>
      <c r="BF1220" s="19"/>
      <c r="BG1220" s="19"/>
      <c r="BH1220" s="19"/>
      <c r="BI1220" s="19"/>
      <c r="BJ1220" s="19"/>
      <c r="BK1220" s="19"/>
      <c r="BL1220" s="19"/>
      <c r="BM1220" s="19"/>
      <c r="BN1220" s="19"/>
      <c r="BO1220" s="19"/>
      <c r="BP1220" s="19"/>
      <c r="BQ1220" s="19"/>
      <c r="BR1220" s="19"/>
      <c r="BS1220" s="19"/>
      <c r="BT1220" s="19"/>
      <c r="BU1220" s="19"/>
      <c r="BV1220" s="19"/>
      <c r="BW1220" s="19"/>
      <c r="BX1220" s="19"/>
      <c r="BY1220" s="19"/>
      <c r="BZ1220" s="19"/>
      <c r="CA1220" s="19"/>
      <c r="CB1220" s="19"/>
      <c r="CC1220" s="19"/>
      <c r="CD1220" s="19"/>
      <c r="CE1220" s="19"/>
      <c r="CF1220" s="19"/>
      <c r="CG1220" s="19"/>
      <c r="CH1220" s="19"/>
      <c r="CI1220" s="19"/>
      <c r="CJ1220" s="19"/>
      <c r="CK1220" s="19"/>
      <c r="CL1220" s="19"/>
    </row>
    <row r="1221" spans="2:90" x14ac:dyDescent="0.4">
      <c r="B1221" s="122" t="s">
        <v>777</v>
      </c>
      <c r="C1221" s="31"/>
      <c r="D1221" s="31" t="s">
        <v>785</v>
      </c>
      <c r="E1221" s="31" t="s">
        <v>906</v>
      </c>
      <c r="F1221" s="31"/>
      <c r="G1221" s="31"/>
      <c r="H1221" s="31"/>
      <c r="I1221" s="73"/>
      <c r="J1221" s="73"/>
      <c r="K1221" s="18"/>
      <c r="L1221" s="18"/>
      <c r="M1221" s="18"/>
      <c r="N1221" s="18"/>
      <c r="O1221" s="18"/>
      <c r="P1221" s="18"/>
      <c r="R1221" s="33"/>
      <c r="S1221" s="19"/>
      <c r="T1221" s="19"/>
      <c r="U1221" s="19"/>
      <c r="V1221" s="19"/>
      <c r="W1221" s="19"/>
      <c r="X1221" s="19"/>
      <c r="Y1221" s="19"/>
      <c r="Z1221" s="19"/>
      <c r="AA1221" s="19"/>
      <c r="AB1221" s="19"/>
      <c r="AC1221" s="19"/>
      <c r="AD1221" s="19"/>
      <c r="AE1221" s="19"/>
      <c r="AF1221" s="19"/>
      <c r="AG1221" s="19"/>
      <c r="AH1221" s="19"/>
      <c r="AI1221" s="19"/>
      <c r="AJ1221" s="19"/>
      <c r="AK1221" s="19"/>
      <c r="AL1221" s="19"/>
      <c r="AM1221" s="19"/>
      <c r="AN1221" s="19"/>
      <c r="AO1221" s="19"/>
      <c r="AP1221" s="19"/>
      <c r="AQ1221" s="19"/>
      <c r="AR1221" s="19"/>
      <c r="AS1221" s="19"/>
      <c r="AT1221" s="19"/>
      <c r="AU1221" s="19"/>
      <c r="AV1221" s="19"/>
      <c r="AW1221" s="19"/>
      <c r="AX1221" s="19"/>
      <c r="AY1221" s="19"/>
      <c r="AZ1221" s="19"/>
      <c r="BA1221" s="19"/>
      <c r="BB1221" s="19"/>
      <c r="BC1221" s="19"/>
      <c r="BD1221" s="19"/>
      <c r="BE1221" s="19"/>
      <c r="BF1221" s="19"/>
      <c r="BG1221" s="19"/>
      <c r="BH1221" s="19"/>
      <c r="BI1221" s="19"/>
      <c r="BJ1221" s="19"/>
      <c r="BK1221" s="19"/>
      <c r="BL1221" s="19"/>
      <c r="BM1221" s="19"/>
      <c r="BN1221" s="19"/>
      <c r="BO1221" s="19"/>
      <c r="BP1221" s="19"/>
      <c r="BQ1221" s="19"/>
      <c r="BR1221" s="19"/>
      <c r="BS1221" s="19"/>
      <c r="BT1221" s="19"/>
      <c r="BU1221" s="19"/>
      <c r="BV1221" s="19"/>
      <c r="BW1221" s="19"/>
      <c r="BX1221" s="19"/>
      <c r="BY1221" s="19"/>
      <c r="BZ1221" s="19"/>
      <c r="CA1221" s="19"/>
      <c r="CB1221" s="19"/>
      <c r="CC1221" s="19"/>
      <c r="CD1221" s="19"/>
      <c r="CE1221" s="19"/>
      <c r="CF1221" s="19"/>
      <c r="CG1221" s="19"/>
      <c r="CH1221" s="19"/>
      <c r="CI1221" s="19"/>
      <c r="CJ1221" s="19"/>
      <c r="CK1221" s="19"/>
      <c r="CL1221" s="19"/>
    </row>
    <row r="1222" spans="2:90" x14ac:dyDescent="0.4">
      <c r="B1222" s="152" t="s">
        <v>515</v>
      </c>
      <c r="C1222" s="31"/>
      <c r="D1222" s="31" t="s">
        <v>785</v>
      </c>
      <c r="E1222" s="31" t="s">
        <v>906</v>
      </c>
      <c r="F1222" s="31"/>
      <c r="G1222" s="31"/>
      <c r="H1222" s="31"/>
      <c r="I1222" s="73"/>
      <c r="J1222" s="73"/>
      <c r="K1222" s="23">
        <f ca="1">SUMIF($3:$3,K$2,1222:1222)</f>
        <v>120000</v>
      </c>
      <c r="L1222" s="23">
        <f ca="1">SUMIF($3:$3,L$2,1222:1222)</f>
        <v>120000</v>
      </c>
      <c r="M1222" s="23">
        <f ca="1">SUMIF($3:$3,M$2,1222:1222)</f>
        <v>120000</v>
      </c>
      <c r="N1222" s="23">
        <f ca="1">SUMIF($3:$3,N$2,1222:1222)</f>
        <v>120000</v>
      </c>
      <c r="O1222" s="23">
        <f ca="1">SUMIF($3:$3,O$2,1222:1222)</f>
        <v>120000</v>
      </c>
      <c r="P1222" s="23">
        <f ca="1">SUMIF($3:$3,P$2,1222:1222)</f>
        <v>120000</v>
      </c>
      <c r="R1222" s="33"/>
      <c r="S1222" s="24">
        <f t="shared" ref="S1222" ca="1" si="1234">+S1207*S1215</f>
        <v>10000</v>
      </c>
      <c r="T1222" s="24">
        <f t="shared" ref="T1222:AX1222" ca="1" si="1235">+T1207*T1215</f>
        <v>10000</v>
      </c>
      <c r="U1222" s="24">
        <f t="shared" ca="1" si="1235"/>
        <v>10000</v>
      </c>
      <c r="V1222" s="24">
        <f t="shared" ca="1" si="1235"/>
        <v>10000</v>
      </c>
      <c r="W1222" s="24">
        <f t="shared" ca="1" si="1235"/>
        <v>10000</v>
      </c>
      <c r="X1222" s="24">
        <f t="shared" ca="1" si="1235"/>
        <v>10000</v>
      </c>
      <c r="Y1222" s="24">
        <f t="shared" ca="1" si="1235"/>
        <v>10000</v>
      </c>
      <c r="Z1222" s="24">
        <f t="shared" ca="1" si="1235"/>
        <v>10000</v>
      </c>
      <c r="AA1222" s="24">
        <f t="shared" ca="1" si="1235"/>
        <v>10000</v>
      </c>
      <c r="AB1222" s="24">
        <f t="shared" ca="1" si="1235"/>
        <v>10000</v>
      </c>
      <c r="AC1222" s="24">
        <f t="shared" ca="1" si="1235"/>
        <v>10000</v>
      </c>
      <c r="AD1222" s="24">
        <f t="shared" ca="1" si="1235"/>
        <v>10000</v>
      </c>
      <c r="AE1222" s="24">
        <f t="shared" ca="1" si="1235"/>
        <v>10000</v>
      </c>
      <c r="AF1222" s="24">
        <f t="shared" ca="1" si="1235"/>
        <v>10000</v>
      </c>
      <c r="AG1222" s="24">
        <f t="shared" ca="1" si="1235"/>
        <v>10000</v>
      </c>
      <c r="AH1222" s="24">
        <f t="shared" ca="1" si="1235"/>
        <v>10000</v>
      </c>
      <c r="AI1222" s="24">
        <f t="shared" ca="1" si="1235"/>
        <v>10000</v>
      </c>
      <c r="AJ1222" s="24">
        <f t="shared" ca="1" si="1235"/>
        <v>10000</v>
      </c>
      <c r="AK1222" s="24">
        <f t="shared" ca="1" si="1235"/>
        <v>10000</v>
      </c>
      <c r="AL1222" s="24">
        <f t="shared" ca="1" si="1235"/>
        <v>10000</v>
      </c>
      <c r="AM1222" s="24">
        <f t="shared" ca="1" si="1235"/>
        <v>10000</v>
      </c>
      <c r="AN1222" s="24">
        <f t="shared" ca="1" si="1235"/>
        <v>10000</v>
      </c>
      <c r="AO1222" s="24">
        <f t="shared" ca="1" si="1235"/>
        <v>10000</v>
      </c>
      <c r="AP1222" s="24">
        <f t="shared" ca="1" si="1235"/>
        <v>10000</v>
      </c>
      <c r="AQ1222" s="24">
        <f t="shared" ca="1" si="1235"/>
        <v>10000</v>
      </c>
      <c r="AR1222" s="24">
        <f t="shared" ca="1" si="1235"/>
        <v>10000</v>
      </c>
      <c r="AS1222" s="24">
        <f t="shared" ca="1" si="1235"/>
        <v>10000</v>
      </c>
      <c r="AT1222" s="24">
        <f t="shared" ca="1" si="1235"/>
        <v>10000</v>
      </c>
      <c r="AU1222" s="24">
        <f t="shared" ca="1" si="1235"/>
        <v>10000</v>
      </c>
      <c r="AV1222" s="24">
        <f t="shared" ca="1" si="1235"/>
        <v>10000</v>
      </c>
      <c r="AW1222" s="24">
        <f t="shared" ca="1" si="1235"/>
        <v>10000</v>
      </c>
      <c r="AX1222" s="24">
        <f t="shared" ca="1" si="1235"/>
        <v>10000</v>
      </c>
      <c r="AY1222" s="24">
        <f t="shared" ref="AY1222:CD1222" ca="1" si="1236">+AY1207*AY1215</f>
        <v>10000</v>
      </c>
      <c r="AZ1222" s="24">
        <f t="shared" ca="1" si="1236"/>
        <v>10000</v>
      </c>
      <c r="BA1222" s="24">
        <f t="shared" ca="1" si="1236"/>
        <v>10000</v>
      </c>
      <c r="BB1222" s="24">
        <f t="shared" ca="1" si="1236"/>
        <v>10000</v>
      </c>
      <c r="BC1222" s="24">
        <f t="shared" ca="1" si="1236"/>
        <v>10000</v>
      </c>
      <c r="BD1222" s="24">
        <f t="shared" ca="1" si="1236"/>
        <v>10000</v>
      </c>
      <c r="BE1222" s="24">
        <f t="shared" ca="1" si="1236"/>
        <v>10000</v>
      </c>
      <c r="BF1222" s="24">
        <f t="shared" ca="1" si="1236"/>
        <v>10000</v>
      </c>
      <c r="BG1222" s="24">
        <f t="shared" ca="1" si="1236"/>
        <v>10000</v>
      </c>
      <c r="BH1222" s="24">
        <f t="shared" ca="1" si="1236"/>
        <v>10000</v>
      </c>
      <c r="BI1222" s="24">
        <f t="shared" ca="1" si="1236"/>
        <v>10000</v>
      </c>
      <c r="BJ1222" s="24">
        <f t="shared" ca="1" si="1236"/>
        <v>10000</v>
      </c>
      <c r="BK1222" s="24">
        <f t="shared" ca="1" si="1236"/>
        <v>10000</v>
      </c>
      <c r="BL1222" s="24">
        <f t="shared" ca="1" si="1236"/>
        <v>10000</v>
      </c>
      <c r="BM1222" s="24">
        <f t="shared" ca="1" si="1236"/>
        <v>10000</v>
      </c>
      <c r="BN1222" s="24">
        <f t="shared" ca="1" si="1236"/>
        <v>10000</v>
      </c>
      <c r="BO1222" s="24">
        <f t="shared" ca="1" si="1236"/>
        <v>10000</v>
      </c>
      <c r="BP1222" s="24">
        <f t="shared" ca="1" si="1236"/>
        <v>10000</v>
      </c>
      <c r="BQ1222" s="24">
        <f t="shared" ca="1" si="1236"/>
        <v>10000</v>
      </c>
      <c r="BR1222" s="24">
        <f t="shared" ca="1" si="1236"/>
        <v>10000</v>
      </c>
      <c r="BS1222" s="24">
        <f t="shared" ca="1" si="1236"/>
        <v>10000</v>
      </c>
      <c r="BT1222" s="24">
        <f t="shared" ca="1" si="1236"/>
        <v>10000</v>
      </c>
      <c r="BU1222" s="24">
        <f t="shared" ca="1" si="1236"/>
        <v>10000</v>
      </c>
      <c r="BV1222" s="24">
        <f t="shared" ca="1" si="1236"/>
        <v>10000</v>
      </c>
      <c r="BW1222" s="24">
        <f t="shared" ca="1" si="1236"/>
        <v>10000</v>
      </c>
      <c r="BX1222" s="24">
        <f t="shared" ca="1" si="1236"/>
        <v>10000</v>
      </c>
      <c r="BY1222" s="24">
        <f t="shared" ca="1" si="1236"/>
        <v>10000</v>
      </c>
      <c r="BZ1222" s="24">
        <f t="shared" ca="1" si="1236"/>
        <v>10000</v>
      </c>
      <c r="CA1222" s="24">
        <f t="shared" ca="1" si="1236"/>
        <v>10000</v>
      </c>
      <c r="CB1222" s="24">
        <f t="shared" ca="1" si="1236"/>
        <v>10000</v>
      </c>
      <c r="CC1222" s="24">
        <f t="shared" ca="1" si="1236"/>
        <v>10000</v>
      </c>
      <c r="CD1222" s="24">
        <f t="shared" ca="1" si="1236"/>
        <v>10000</v>
      </c>
      <c r="CE1222" s="24">
        <f t="shared" ref="CE1222:CK1222" ca="1" si="1237">+CE1207*CE1215</f>
        <v>10000</v>
      </c>
      <c r="CF1222" s="24">
        <f t="shared" ca="1" si="1237"/>
        <v>10000</v>
      </c>
      <c r="CG1222" s="24">
        <f t="shared" ca="1" si="1237"/>
        <v>10000</v>
      </c>
      <c r="CH1222" s="24">
        <f t="shared" ca="1" si="1237"/>
        <v>10000</v>
      </c>
      <c r="CI1222" s="24">
        <f t="shared" ca="1" si="1237"/>
        <v>10000</v>
      </c>
      <c r="CJ1222" s="24">
        <f t="shared" ca="1" si="1237"/>
        <v>10000</v>
      </c>
      <c r="CK1222" s="24">
        <f t="shared" ca="1" si="1237"/>
        <v>10000</v>
      </c>
      <c r="CL1222" s="24">
        <f t="shared" ref="CL1222" ca="1" si="1238">+CL1207*CL1215</f>
        <v>10000</v>
      </c>
    </row>
    <row r="1223" spans="2:90" x14ac:dyDescent="0.4">
      <c r="B1223" s="152" t="s">
        <v>516</v>
      </c>
      <c r="C1223" s="31"/>
      <c r="D1223" s="31" t="s">
        <v>785</v>
      </c>
      <c r="E1223" s="31" t="s">
        <v>906</v>
      </c>
      <c r="F1223" s="31"/>
      <c r="G1223" s="31"/>
      <c r="H1223" s="31"/>
      <c r="I1223" s="73"/>
      <c r="J1223" s="73"/>
      <c r="K1223" s="23">
        <f ca="1">SUMIF($3:$3,K$2,1223:1223)</f>
        <v>120000</v>
      </c>
      <c r="L1223" s="23">
        <f ca="1">SUMIF($3:$3,L$2,1223:1223)</f>
        <v>120000</v>
      </c>
      <c r="M1223" s="23">
        <f ca="1">SUMIF($3:$3,M$2,1223:1223)</f>
        <v>120000</v>
      </c>
      <c r="N1223" s="23">
        <f ca="1">SUMIF($3:$3,N$2,1223:1223)</f>
        <v>120000</v>
      </c>
      <c r="O1223" s="23">
        <f ca="1">SUMIF($3:$3,O$2,1223:1223)</f>
        <v>120000</v>
      </c>
      <c r="P1223" s="23">
        <f ca="1">SUMIF($3:$3,P$2,1223:1223)</f>
        <v>120000</v>
      </c>
      <c r="R1223" s="33"/>
      <c r="S1223" s="24">
        <f t="shared" ref="S1223" ca="1" si="1239">+S1208*S1216</f>
        <v>10000</v>
      </c>
      <c r="T1223" s="24">
        <f t="shared" ref="T1223:AX1223" ca="1" si="1240">+T1208*T1216</f>
        <v>10000</v>
      </c>
      <c r="U1223" s="24">
        <f t="shared" ca="1" si="1240"/>
        <v>10000</v>
      </c>
      <c r="V1223" s="24">
        <f t="shared" ca="1" si="1240"/>
        <v>10000</v>
      </c>
      <c r="W1223" s="24">
        <f t="shared" ca="1" si="1240"/>
        <v>10000</v>
      </c>
      <c r="X1223" s="24">
        <f t="shared" ca="1" si="1240"/>
        <v>10000</v>
      </c>
      <c r="Y1223" s="24">
        <f t="shared" ca="1" si="1240"/>
        <v>10000</v>
      </c>
      <c r="Z1223" s="24">
        <f t="shared" ca="1" si="1240"/>
        <v>10000</v>
      </c>
      <c r="AA1223" s="24">
        <f t="shared" ca="1" si="1240"/>
        <v>10000</v>
      </c>
      <c r="AB1223" s="24">
        <f t="shared" ca="1" si="1240"/>
        <v>10000</v>
      </c>
      <c r="AC1223" s="24">
        <f t="shared" ca="1" si="1240"/>
        <v>10000</v>
      </c>
      <c r="AD1223" s="24">
        <f t="shared" ca="1" si="1240"/>
        <v>10000</v>
      </c>
      <c r="AE1223" s="24">
        <f t="shared" ca="1" si="1240"/>
        <v>10000</v>
      </c>
      <c r="AF1223" s="24">
        <f t="shared" ca="1" si="1240"/>
        <v>10000</v>
      </c>
      <c r="AG1223" s="24">
        <f t="shared" ca="1" si="1240"/>
        <v>10000</v>
      </c>
      <c r="AH1223" s="24">
        <f t="shared" ca="1" si="1240"/>
        <v>10000</v>
      </c>
      <c r="AI1223" s="24">
        <f t="shared" ca="1" si="1240"/>
        <v>10000</v>
      </c>
      <c r="AJ1223" s="24">
        <f t="shared" ca="1" si="1240"/>
        <v>10000</v>
      </c>
      <c r="AK1223" s="24">
        <f t="shared" ca="1" si="1240"/>
        <v>10000</v>
      </c>
      <c r="AL1223" s="24">
        <f t="shared" ca="1" si="1240"/>
        <v>10000</v>
      </c>
      <c r="AM1223" s="24">
        <f t="shared" ca="1" si="1240"/>
        <v>10000</v>
      </c>
      <c r="AN1223" s="24">
        <f t="shared" ca="1" si="1240"/>
        <v>10000</v>
      </c>
      <c r="AO1223" s="24">
        <f t="shared" ca="1" si="1240"/>
        <v>10000</v>
      </c>
      <c r="AP1223" s="24">
        <f t="shared" ca="1" si="1240"/>
        <v>10000</v>
      </c>
      <c r="AQ1223" s="24">
        <f t="shared" ca="1" si="1240"/>
        <v>10000</v>
      </c>
      <c r="AR1223" s="24">
        <f t="shared" ca="1" si="1240"/>
        <v>10000</v>
      </c>
      <c r="AS1223" s="24">
        <f t="shared" ca="1" si="1240"/>
        <v>10000</v>
      </c>
      <c r="AT1223" s="24">
        <f t="shared" ca="1" si="1240"/>
        <v>10000</v>
      </c>
      <c r="AU1223" s="24">
        <f t="shared" ca="1" si="1240"/>
        <v>10000</v>
      </c>
      <c r="AV1223" s="24">
        <f t="shared" ca="1" si="1240"/>
        <v>10000</v>
      </c>
      <c r="AW1223" s="24">
        <f t="shared" ca="1" si="1240"/>
        <v>10000</v>
      </c>
      <c r="AX1223" s="24">
        <f t="shared" ca="1" si="1240"/>
        <v>10000</v>
      </c>
      <c r="AY1223" s="24">
        <f t="shared" ref="AY1223:CD1223" ca="1" si="1241">+AY1208*AY1216</f>
        <v>10000</v>
      </c>
      <c r="AZ1223" s="24">
        <f t="shared" ca="1" si="1241"/>
        <v>10000</v>
      </c>
      <c r="BA1223" s="24">
        <f t="shared" ca="1" si="1241"/>
        <v>10000</v>
      </c>
      <c r="BB1223" s="24">
        <f t="shared" ca="1" si="1241"/>
        <v>10000</v>
      </c>
      <c r="BC1223" s="24">
        <f t="shared" ca="1" si="1241"/>
        <v>10000</v>
      </c>
      <c r="BD1223" s="24">
        <f t="shared" ca="1" si="1241"/>
        <v>10000</v>
      </c>
      <c r="BE1223" s="24">
        <f t="shared" ca="1" si="1241"/>
        <v>10000</v>
      </c>
      <c r="BF1223" s="24">
        <f t="shared" ca="1" si="1241"/>
        <v>10000</v>
      </c>
      <c r="BG1223" s="24">
        <f t="shared" ca="1" si="1241"/>
        <v>10000</v>
      </c>
      <c r="BH1223" s="24">
        <f t="shared" ca="1" si="1241"/>
        <v>10000</v>
      </c>
      <c r="BI1223" s="24">
        <f t="shared" ca="1" si="1241"/>
        <v>10000</v>
      </c>
      <c r="BJ1223" s="24">
        <f t="shared" ca="1" si="1241"/>
        <v>10000</v>
      </c>
      <c r="BK1223" s="24">
        <f t="shared" ca="1" si="1241"/>
        <v>10000</v>
      </c>
      <c r="BL1223" s="24">
        <f t="shared" ca="1" si="1241"/>
        <v>10000</v>
      </c>
      <c r="BM1223" s="24">
        <f t="shared" ca="1" si="1241"/>
        <v>10000</v>
      </c>
      <c r="BN1223" s="24">
        <f t="shared" ca="1" si="1241"/>
        <v>10000</v>
      </c>
      <c r="BO1223" s="24">
        <f t="shared" ca="1" si="1241"/>
        <v>10000</v>
      </c>
      <c r="BP1223" s="24">
        <f t="shared" ca="1" si="1241"/>
        <v>10000</v>
      </c>
      <c r="BQ1223" s="24">
        <f t="shared" ca="1" si="1241"/>
        <v>10000</v>
      </c>
      <c r="BR1223" s="24">
        <f t="shared" ca="1" si="1241"/>
        <v>10000</v>
      </c>
      <c r="BS1223" s="24">
        <f t="shared" ca="1" si="1241"/>
        <v>10000</v>
      </c>
      <c r="BT1223" s="24">
        <f t="shared" ca="1" si="1241"/>
        <v>10000</v>
      </c>
      <c r="BU1223" s="24">
        <f t="shared" ca="1" si="1241"/>
        <v>10000</v>
      </c>
      <c r="BV1223" s="24">
        <f t="shared" ca="1" si="1241"/>
        <v>10000</v>
      </c>
      <c r="BW1223" s="24">
        <f t="shared" ca="1" si="1241"/>
        <v>10000</v>
      </c>
      <c r="BX1223" s="24">
        <f t="shared" ca="1" si="1241"/>
        <v>10000</v>
      </c>
      <c r="BY1223" s="24">
        <f t="shared" ca="1" si="1241"/>
        <v>10000</v>
      </c>
      <c r="BZ1223" s="24">
        <f t="shared" ca="1" si="1241"/>
        <v>10000</v>
      </c>
      <c r="CA1223" s="24">
        <f t="shared" ca="1" si="1241"/>
        <v>10000</v>
      </c>
      <c r="CB1223" s="24">
        <f t="shared" ca="1" si="1241"/>
        <v>10000</v>
      </c>
      <c r="CC1223" s="24">
        <f t="shared" ca="1" si="1241"/>
        <v>10000</v>
      </c>
      <c r="CD1223" s="24">
        <f t="shared" ca="1" si="1241"/>
        <v>10000</v>
      </c>
      <c r="CE1223" s="24">
        <f t="shared" ref="CE1223:CK1223" ca="1" si="1242">+CE1208*CE1216</f>
        <v>10000</v>
      </c>
      <c r="CF1223" s="24">
        <f t="shared" ca="1" si="1242"/>
        <v>10000</v>
      </c>
      <c r="CG1223" s="24">
        <f t="shared" ca="1" si="1242"/>
        <v>10000</v>
      </c>
      <c r="CH1223" s="24">
        <f t="shared" ca="1" si="1242"/>
        <v>10000</v>
      </c>
      <c r="CI1223" s="24">
        <f t="shared" ca="1" si="1242"/>
        <v>10000</v>
      </c>
      <c r="CJ1223" s="24">
        <f t="shared" ca="1" si="1242"/>
        <v>10000</v>
      </c>
      <c r="CK1223" s="24">
        <f t="shared" ca="1" si="1242"/>
        <v>10000</v>
      </c>
      <c r="CL1223" s="24">
        <f t="shared" ref="CL1223" ca="1" si="1243">+CL1208*CL1216</f>
        <v>10000</v>
      </c>
    </row>
    <row r="1224" spans="2:90" x14ac:dyDescent="0.4">
      <c r="B1224" s="152" t="s">
        <v>774</v>
      </c>
      <c r="C1224" s="31"/>
      <c r="D1224" s="31" t="s">
        <v>785</v>
      </c>
      <c r="E1224" s="31" t="s">
        <v>906</v>
      </c>
      <c r="F1224" s="31"/>
      <c r="G1224" s="31"/>
      <c r="H1224" s="31"/>
      <c r="I1224" s="73"/>
      <c r="J1224" s="73"/>
      <c r="K1224" s="23">
        <f ca="1">SUMIF($3:$3,K$2,1224:1224)</f>
        <v>60000</v>
      </c>
      <c r="L1224" s="23">
        <f ca="1">SUMIF($3:$3,L$2,1224:1224)</f>
        <v>60000</v>
      </c>
      <c r="M1224" s="23">
        <f ca="1">SUMIF($3:$3,M$2,1224:1224)</f>
        <v>60000</v>
      </c>
      <c r="N1224" s="23">
        <f ca="1">SUMIF($3:$3,N$2,1224:1224)</f>
        <v>60000</v>
      </c>
      <c r="O1224" s="23">
        <f ca="1">SUMIF($3:$3,O$2,1224:1224)</f>
        <v>60000</v>
      </c>
      <c r="P1224" s="23">
        <f ca="1">SUMIF($3:$3,P$2,1224:1224)</f>
        <v>60000</v>
      </c>
      <c r="R1224" s="33"/>
      <c r="S1224" s="24">
        <f t="shared" ref="S1224" ca="1" si="1244">+S1209*S1217</f>
        <v>5000</v>
      </c>
      <c r="T1224" s="24">
        <f t="shared" ref="T1224:AX1224" ca="1" si="1245">+T1209*T1217</f>
        <v>5000</v>
      </c>
      <c r="U1224" s="24">
        <f t="shared" ca="1" si="1245"/>
        <v>5000</v>
      </c>
      <c r="V1224" s="24">
        <f t="shared" ca="1" si="1245"/>
        <v>5000</v>
      </c>
      <c r="W1224" s="24">
        <f t="shared" ca="1" si="1245"/>
        <v>5000</v>
      </c>
      <c r="X1224" s="24">
        <f t="shared" ca="1" si="1245"/>
        <v>5000</v>
      </c>
      <c r="Y1224" s="24">
        <f t="shared" ca="1" si="1245"/>
        <v>5000</v>
      </c>
      <c r="Z1224" s="24">
        <f t="shared" ca="1" si="1245"/>
        <v>5000</v>
      </c>
      <c r="AA1224" s="24">
        <f t="shared" ca="1" si="1245"/>
        <v>5000</v>
      </c>
      <c r="AB1224" s="24">
        <f t="shared" ca="1" si="1245"/>
        <v>5000</v>
      </c>
      <c r="AC1224" s="24">
        <f t="shared" ca="1" si="1245"/>
        <v>5000</v>
      </c>
      <c r="AD1224" s="24">
        <f t="shared" ca="1" si="1245"/>
        <v>5000</v>
      </c>
      <c r="AE1224" s="24">
        <f t="shared" ca="1" si="1245"/>
        <v>5000</v>
      </c>
      <c r="AF1224" s="24">
        <f t="shared" ca="1" si="1245"/>
        <v>5000</v>
      </c>
      <c r="AG1224" s="24">
        <f t="shared" ca="1" si="1245"/>
        <v>5000</v>
      </c>
      <c r="AH1224" s="24">
        <f t="shared" ca="1" si="1245"/>
        <v>5000</v>
      </c>
      <c r="AI1224" s="24">
        <f t="shared" ca="1" si="1245"/>
        <v>5000</v>
      </c>
      <c r="AJ1224" s="24">
        <f t="shared" ca="1" si="1245"/>
        <v>5000</v>
      </c>
      <c r="AK1224" s="24">
        <f t="shared" ca="1" si="1245"/>
        <v>5000</v>
      </c>
      <c r="AL1224" s="24">
        <f t="shared" ca="1" si="1245"/>
        <v>5000</v>
      </c>
      <c r="AM1224" s="24">
        <f t="shared" ca="1" si="1245"/>
        <v>5000</v>
      </c>
      <c r="AN1224" s="24">
        <f t="shared" ca="1" si="1245"/>
        <v>5000</v>
      </c>
      <c r="AO1224" s="24">
        <f t="shared" ca="1" si="1245"/>
        <v>5000</v>
      </c>
      <c r="AP1224" s="24">
        <f t="shared" ca="1" si="1245"/>
        <v>5000</v>
      </c>
      <c r="AQ1224" s="24">
        <f t="shared" ca="1" si="1245"/>
        <v>5000</v>
      </c>
      <c r="AR1224" s="24">
        <f t="shared" ca="1" si="1245"/>
        <v>5000</v>
      </c>
      <c r="AS1224" s="24">
        <f t="shared" ca="1" si="1245"/>
        <v>5000</v>
      </c>
      <c r="AT1224" s="24">
        <f t="shared" ca="1" si="1245"/>
        <v>5000</v>
      </c>
      <c r="AU1224" s="24">
        <f t="shared" ca="1" si="1245"/>
        <v>5000</v>
      </c>
      <c r="AV1224" s="24">
        <f t="shared" ca="1" si="1245"/>
        <v>5000</v>
      </c>
      <c r="AW1224" s="24">
        <f t="shared" ca="1" si="1245"/>
        <v>5000</v>
      </c>
      <c r="AX1224" s="24">
        <f t="shared" ca="1" si="1245"/>
        <v>5000</v>
      </c>
      <c r="AY1224" s="24">
        <f t="shared" ref="AY1224:CD1224" ca="1" si="1246">+AY1209*AY1217</f>
        <v>5000</v>
      </c>
      <c r="AZ1224" s="24">
        <f t="shared" ca="1" si="1246"/>
        <v>5000</v>
      </c>
      <c r="BA1224" s="24">
        <f t="shared" ca="1" si="1246"/>
        <v>5000</v>
      </c>
      <c r="BB1224" s="24">
        <f t="shared" ca="1" si="1246"/>
        <v>5000</v>
      </c>
      <c r="BC1224" s="24">
        <f t="shared" ca="1" si="1246"/>
        <v>5000</v>
      </c>
      <c r="BD1224" s="24">
        <f t="shared" ca="1" si="1246"/>
        <v>5000</v>
      </c>
      <c r="BE1224" s="24">
        <f t="shared" ca="1" si="1246"/>
        <v>5000</v>
      </c>
      <c r="BF1224" s="24">
        <f t="shared" ca="1" si="1246"/>
        <v>5000</v>
      </c>
      <c r="BG1224" s="24">
        <f t="shared" ca="1" si="1246"/>
        <v>5000</v>
      </c>
      <c r="BH1224" s="24">
        <f t="shared" ca="1" si="1246"/>
        <v>5000</v>
      </c>
      <c r="BI1224" s="24">
        <f t="shared" ca="1" si="1246"/>
        <v>5000</v>
      </c>
      <c r="BJ1224" s="24">
        <f t="shared" ca="1" si="1246"/>
        <v>5000</v>
      </c>
      <c r="BK1224" s="24">
        <f t="shared" ca="1" si="1246"/>
        <v>5000</v>
      </c>
      <c r="BL1224" s="24">
        <f t="shared" ca="1" si="1246"/>
        <v>5000</v>
      </c>
      <c r="BM1224" s="24">
        <f t="shared" ca="1" si="1246"/>
        <v>5000</v>
      </c>
      <c r="BN1224" s="24">
        <f t="shared" ca="1" si="1246"/>
        <v>5000</v>
      </c>
      <c r="BO1224" s="24">
        <f t="shared" ca="1" si="1246"/>
        <v>5000</v>
      </c>
      <c r="BP1224" s="24">
        <f t="shared" ca="1" si="1246"/>
        <v>5000</v>
      </c>
      <c r="BQ1224" s="24">
        <f t="shared" ca="1" si="1246"/>
        <v>5000</v>
      </c>
      <c r="BR1224" s="24">
        <f t="shared" ca="1" si="1246"/>
        <v>5000</v>
      </c>
      <c r="BS1224" s="24">
        <f t="shared" ca="1" si="1246"/>
        <v>5000</v>
      </c>
      <c r="BT1224" s="24">
        <f t="shared" ca="1" si="1246"/>
        <v>5000</v>
      </c>
      <c r="BU1224" s="24">
        <f t="shared" ca="1" si="1246"/>
        <v>5000</v>
      </c>
      <c r="BV1224" s="24">
        <f t="shared" ca="1" si="1246"/>
        <v>5000</v>
      </c>
      <c r="BW1224" s="24">
        <f t="shared" ca="1" si="1246"/>
        <v>5000</v>
      </c>
      <c r="BX1224" s="24">
        <f t="shared" ca="1" si="1246"/>
        <v>5000</v>
      </c>
      <c r="BY1224" s="24">
        <f t="shared" ca="1" si="1246"/>
        <v>5000</v>
      </c>
      <c r="BZ1224" s="24">
        <f t="shared" ca="1" si="1246"/>
        <v>5000</v>
      </c>
      <c r="CA1224" s="24">
        <f t="shared" ca="1" si="1246"/>
        <v>5000</v>
      </c>
      <c r="CB1224" s="24">
        <f t="shared" ca="1" si="1246"/>
        <v>5000</v>
      </c>
      <c r="CC1224" s="24">
        <f t="shared" ca="1" si="1246"/>
        <v>5000</v>
      </c>
      <c r="CD1224" s="24">
        <f t="shared" ca="1" si="1246"/>
        <v>5000</v>
      </c>
      <c r="CE1224" s="24">
        <f t="shared" ref="CE1224:CK1224" ca="1" si="1247">+CE1209*CE1217</f>
        <v>5000</v>
      </c>
      <c r="CF1224" s="24">
        <f t="shared" ca="1" si="1247"/>
        <v>5000</v>
      </c>
      <c r="CG1224" s="24">
        <f t="shared" ca="1" si="1247"/>
        <v>5000</v>
      </c>
      <c r="CH1224" s="24">
        <f t="shared" ca="1" si="1247"/>
        <v>5000</v>
      </c>
      <c r="CI1224" s="24">
        <f t="shared" ca="1" si="1247"/>
        <v>5000</v>
      </c>
      <c r="CJ1224" s="24">
        <f t="shared" ca="1" si="1247"/>
        <v>5000</v>
      </c>
      <c r="CK1224" s="24">
        <f t="shared" ca="1" si="1247"/>
        <v>5000</v>
      </c>
      <c r="CL1224" s="24">
        <f t="shared" ref="CL1224" ca="1" si="1248">+CL1209*CL1217</f>
        <v>5000</v>
      </c>
    </row>
    <row r="1225" spans="2:90" x14ac:dyDescent="0.4">
      <c r="B1225" s="152" t="s">
        <v>775</v>
      </c>
      <c r="C1225" s="31"/>
      <c r="D1225" s="31" t="s">
        <v>785</v>
      </c>
      <c r="E1225" s="31" t="s">
        <v>906</v>
      </c>
      <c r="F1225" s="31"/>
      <c r="G1225" s="31"/>
      <c r="H1225" s="31"/>
      <c r="I1225" s="73"/>
      <c r="J1225" s="73"/>
      <c r="K1225" s="23">
        <f ca="1">SUMIF($3:$3,K$2,1225:1225)</f>
        <v>180000</v>
      </c>
      <c r="L1225" s="23">
        <f ca="1">SUMIF($3:$3,L$2,1225:1225)</f>
        <v>180000</v>
      </c>
      <c r="M1225" s="23">
        <f ca="1">SUMIF($3:$3,M$2,1225:1225)</f>
        <v>180000</v>
      </c>
      <c r="N1225" s="23">
        <f ca="1">SUMIF($3:$3,N$2,1225:1225)</f>
        <v>180000</v>
      </c>
      <c r="O1225" s="23">
        <f ca="1">SUMIF($3:$3,O$2,1225:1225)</f>
        <v>180000</v>
      </c>
      <c r="P1225" s="23">
        <f ca="1">SUMIF($3:$3,P$2,1225:1225)</f>
        <v>180000</v>
      </c>
      <c r="R1225" s="33"/>
      <c r="S1225" s="24">
        <f t="shared" ref="S1225" ca="1" si="1249">+S1210*S1218</f>
        <v>15000</v>
      </c>
      <c r="T1225" s="24">
        <f t="shared" ref="T1225:AX1225" ca="1" si="1250">+T1210*T1218</f>
        <v>15000</v>
      </c>
      <c r="U1225" s="24">
        <f t="shared" ca="1" si="1250"/>
        <v>15000</v>
      </c>
      <c r="V1225" s="24">
        <f t="shared" ca="1" si="1250"/>
        <v>15000</v>
      </c>
      <c r="W1225" s="24">
        <f t="shared" ca="1" si="1250"/>
        <v>15000</v>
      </c>
      <c r="X1225" s="24">
        <f t="shared" ca="1" si="1250"/>
        <v>15000</v>
      </c>
      <c r="Y1225" s="24">
        <f t="shared" ca="1" si="1250"/>
        <v>15000</v>
      </c>
      <c r="Z1225" s="24">
        <f t="shared" ca="1" si="1250"/>
        <v>15000</v>
      </c>
      <c r="AA1225" s="24">
        <f t="shared" ca="1" si="1250"/>
        <v>15000</v>
      </c>
      <c r="AB1225" s="24">
        <f t="shared" ca="1" si="1250"/>
        <v>15000</v>
      </c>
      <c r="AC1225" s="24">
        <f t="shared" ca="1" si="1250"/>
        <v>15000</v>
      </c>
      <c r="AD1225" s="24">
        <f t="shared" ca="1" si="1250"/>
        <v>15000</v>
      </c>
      <c r="AE1225" s="24">
        <f t="shared" ca="1" si="1250"/>
        <v>15000</v>
      </c>
      <c r="AF1225" s="24">
        <f t="shared" ca="1" si="1250"/>
        <v>15000</v>
      </c>
      <c r="AG1225" s="24">
        <f t="shared" ca="1" si="1250"/>
        <v>15000</v>
      </c>
      <c r="AH1225" s="24">
        <f t="shared" ca="1" si="1250"/>
        <v>15000</v>
      </c>
      <c r="AI1225" s="24">
        <f t="shared" ca="1" si="1250"/>
        <v>15000</v>
      </c>
      <c r="AJ1225" s="24">
        <f t="shared" ca="1" si="1250"/>
        <v>15000</v>
      </c>
      <c r="AK1225" s="24">
        <f t="shared" ca="1" si="1250"/>
        <v>15000</v>
      </c>
      <c r="AL1225" s="24">
        <f t="shared" ca="1" si="1250"/>
        <v>15000</v>
      </c>
      <c r="AM1225" s="24">
        <f t="shared" ca="1" si="1250"/>
        <v>15000</v>
      </c>
      <c r="AN1225" s="24">
        <f t="shared" ca="1" si="1250"/>
        <v>15000</v>
      </c>
      <c r="AO1225" s="24">
        <f t="shared" ca="1" si="1250"/>
        <v>15000</v>
      </c>
      <c r="AP1225" s="24">
        <f t="shared" ca="1" si="1250"/>
        <v>15000</v>
      </c>
      <c r="AQ1225" s="24">
        <f t="shared" ca="1" si="1250"/>
        <v>15000</v>
      </c>
      <c r="AR1225" s="24">
        <f t="shared" ca="1" si="1250"/>
        <v>15000</v>
      </c>
      <c r="AS1225" s="24">
        <f t="shared" ca="1" si="1250"/>
        <v>15000</v>
      </c>
      <c r="AT1225" s="24">
        <f t="shared" ca="1" si="1250"/>
        <v>15000</v>
      </c>
      <c r="AU1225" s="24">
        <f t="shared" ca="1" si="1250"/>
        <v>15000</v>
      </c>
      <c r="AV1225" s="24">
        <f t="shared" ca="1" si="1250"/>
        <v>15000</v>
      </c>
      <c r="AW1225" s="24">
        <f t="shared" ca="1" si="1250"/>
        <v>15000</v>
      </c>
      <c r="AX1225" s="24">
        <f t="shared" ca="1" si="1250"/>
        <v>15000</v>
      </c>
      <c r="AY1225" s="24">
        <f t="shared" ref="AY1225:CD1225" ca="1" si="1251">+AY1210*AY1218</f>
        <v>15000</v>
      </c>
      <c r="AZ1225" s="24">
        <f t="shared" ca="1" si="1251"/>
        <v>15000</v>
      </c>
      <c r="BA1225" s="24">
        <f t="shared" ca="1" si="1251"/>
        <v>15000</v>
      </c>
      <c r="BB1225" s="24">
        <f t="shared" ca="1" si="1251"/>
        <v>15000</v>
      </c>
      <c r="BC1225" s="24">
        <f t="shared" ca="1" si="1251"/>
        <v>15000</v>
      </c>
      <c r="BD1225" s="24">
        <f t="shared" ca="1" si="1251"/>
        <v>15000</v>
      </c>
      <c r="BE1225" s="24">
        <f t="shared" ca="1" si="1251"/>
        <v>15000</v>
      </c>
      <c r="BF1225" s="24">
        <f t="shared" ca="1" si="1251"/>
        <v>15000</v>
      </c>
      <c r="BG1225" s="24">
        <f t="shared" ca="1" si="1251"/>
        <v>15000</v>
      </c>
      <c r="BH1225" s="24">
        <f t="shared" ca="1" si="1251"/>
        <v>15000</v>
      </c>
      <c r="BI1225" s="24">
        <f t="shared" ca="1" si="1251"/>
        <v>15000</v>
      </c>
      <c r="BJ1225" s="24">
        <f t="shared" ca="1" si="1251"/>
        <v>15000</v>
      </c>
      <c r="BK1225" s="24">
        <f t="shared" ca="1" si="1251"/>
        <v>15000</v>
      </c>
      <c r="BL1225" s="24">
        <f t="shared" ca="1" si="1251"/>
        <v>15000</v>
      </c>
      <c r="BM1225" s="24">
        <f t="shared" ca="1" si="1251"/>
        <v>15000</v>
      </c>
      <c r="BN1225" s="24">
        <f t="shared" ca="1" si="1251"/>
        <v>15000</v>
      </c>
      <c r="BO1225" s="24">
        <f t="shared" ca="1" si="1251"/>
        <v>15000</v>
      </c>
      <c r="BP1225" s="24">
        <f t="shared" ca="1" si="1251"/>
        <v>15000</v>
      </c>
      <c r="BQ1225" s="24">
        <f t="shared" ca="1" si="1251"/>
        <v>15000</v>
      </c>
      <c r="BR1225" s="24">
        <f t="shared" ca="1" si="1251"/>
        <v>15000</v>
      </c>
      <c r="BS1225" s="24">
        <f t="shared" ca="1" si="1251"/>
        <v>15000</v>
      </c>
      <c r="BT1225" s="24">
        <f t="shared" ca="1" si="1251"/>
        <v>15000</v>
      </c>
      <c r="BU1225" s="24">
        <f t="shared" ca="1" si="1251"/>
        <v>15000</v>
      </c>
      <c r="BV1225" s="24">
        <f t="shared" ca="1" si="1251"/>
        <v>15000</v>
      </c>
      <c r="BW1225" s="24">
        <f t="shared" ca="1" si="1251"/>
        <v>15000</v>
      </c>
      <c r="BX1225" s="24">
        <f t="shared" ca="1" si="1251"/>
        <v>15000</v>
      </c>
      <c r="BY1225" s="24">
        <f t="shared" ca="1" si="1251"/>
        <v>15000</v>
      </c>
      <c r="BZ1225" s="24">
        <f t="shared" ca="1" si="1251"/>
        <v>15000</v>
      </c>
      <c r="CA1225" s="24">
        <f t="shared" ca="1" si="1251"/>
        <v>15000</v>
      </c>
      <c r="CB1225" s="24">
        <f t="shared" ca="1" si="1251"/>
        <v>15000</v>
      </c>
      <c r="CC1225" s="24">
        <f t="shared" ca="1" si="1251"/>
        <v>15000</v>
      </c>
      <c r="CD1225" s="24">
        <f t="shared" ca="1" si="1251"/>
        <v>15000</v>
      </c>
      <c r="CE1225" s="24">
        <f t="shared" ref="CE1225:CK1225" ca="1" si="1252">+CE1210*CE1218</f>
        <v>15000</v>
      </c>
      <c r="CF1225" s="24">
        <f t="shared" ca="1" si="1252"/>
        <v>15000</v>
      </c>
      <c r="CG1225" s="24">
        <f t="shared" ca="1" si="1252"/>
        <v>15000</v>
      </c>
      <c r="CH1225" s="24">
        <f t="shared" ca="1" si="1252"/>
        <v>15000</v>
      </c>
      <c r="CI1225" s="24">
        <f t="shared" ca="1" si="1252"/>
        <v>15000</v>
      </c>
      <c r="CJ1225" s="24">
        <f t="shared" ca="1" si="1252"/>
        <v>15000</v>
      </c>
      <c r="CK1225" s="24">
        <f t="shared" ca="1" si="1252"/>
        <v>15000</v>
      </c>
      <c r="CL1225" s="24">
        <f t="shared" ref="CL1225" ca="1" si="1253">+CL1210*CL1218</f>
        <v>15000</v>
      </c>
    </row>
    <row r="1226" spans="2:90" x14ac:dyDescent="0.4">
      <c r="B1226" s="152" t="s">
        <v>776</v>
      </c>
      <c r="C1226" s="31"/>
      <c r="D1226" s="31" t="s">
        <v>785</v>
      </c>
      <c r="E1226" s="31" t="s">
        <v>906</v>
      </c>
      <c r="F1226" s="31"/>
      <c r="G1226" s="31"/>
      <c r="H1226" s="31"/>
      <c r="I1226" s="73"/>
      <c r="J1226" s="73"/>
      <c r="K1226" s="246">
        <f ca="1">SUMIF($3:$3,K$2,1226:1226)</f>
        <v>120000</v>
      </c>
      <c r="L1226" s="246">
        <f ca="1">SUMIF($3:$3,L$2,1226:1226)</f>
        <v>120000</v>
      </c>
      <c r="M1226" s="246">
        <f ca="1">SUMIF($3:$3,M$2,1226:1226)</f>
        <v>120000</v>
      </c>
      <c r="N1226" s="246">
        <f ca="1">SUMIF($3:$3,N$2,1226:1226)</f>
        <v>120000</v>
      </c>
      <c r="O1226" s="246">
        <f ca="1">SUMIF($3:$3,O$2,1226:1226)</f>
        <v>120000</v>
      </c>
      <c r="P1226" s="246">
        <f ca="1">SUMIF($3:$3,P$2,1226:1226)</f>
        <v>120000</v>
      </c>
      <c r="R1226" s="33"/>
      <c r="S1226" s="132">
        <f t="shared" ref="S1226" ca="1" si="1254">+S1211*S1219</f>
        <v>10000</v>
      </c>
      <c r="T1226" s="132">
        <f t="shared" ref="T1226:AX1226" ca="1" si="1255">+T1211*T1219</f>
        <v>10000</v>
      </c>
      <c r="U1226" s="132">
        <f t="shared" ca="1" si="1255"/>
        <v>10000</v>
      </c>
      <c r="V1226" s="132">
        <f t="shared" ca="1" si="1255"/>
        <v>10000</v>
      </c>
      <c r="W1226" s="132">
        <f t="shared" ca="1" si="1255"/>
        <v>10000</v>
      </c>
      <c r="X1226" s="132">
        <f t="shared" ca="1" si="1255"/>
        <v>10000</v>
      </c>
      <c r="Y1226" s="132">
        <f t="shared" ca="1" si="1255"/>
        <v>10000</v>
      </c>
      <c r="Z1226" s="132">
        <f t="shared" ca="1" si="1255"/>
        <v>10000</v>
      </c>
      <c r="AA1226" s="132">
        <f t="shared" ca="1" si="1255"/>
        <v>10000</v>
      </c>
      <c r="AB1226" s="132">
        <f t="shared" ca="1" si="1255"/>
        <v>10000</v>
      </c>
      <c r="AC1226" s="132">
        <f t="shared" ca="1" si="1255"/>
        <v>10000</v>
      </c>
      <c r="AD1226" s="132">
        <f t="shared" ca="1" si="1255"/>
        <v>10000</v>
      </c>
      <c r="AE1226" s="132">
        <f t="shared" ca="1" si="1255"/>
        <v>10000</v>
      </c>
      <c r="AF1226" s="132">
        <f t="shared" ca="1" si="1255"/>
        <v>10000</v>
      </c>
      <c r="AG1226" s="132">
        <f t="shared" ca="1" si="1255"/>
        <v>10000</v>
      </c>
      <c r="AH1226" s="132">
        <f t="shared" ca="1" si="1255"/>
        <v>10000</v>
      </c>
      <c r="AI1226" s="132">
        <f t="shared" ca="1" si="1255"/>
        <v>10000</v>
      </c>
      <c r="AJ1226" s="132">
        <f t="shared" ca="1" si="1255"/>
        <v>10000</v>
      </c>
      <c r="AK1226" s="132">
        <f t="shared" ca="1" si="1255"/>
        <v>10000</v>
      </c>
      <c r="AL1226" s="132">
        <f t="shared" ca="1" si="1255"/>
        <v>10000</v>
      </c>
      <c r="AM1226" s="132">
        <f t="shared" ca="1" si="1255"/>
        <v>10000</v>
      </c>
      <c r="AN1226" s="132">
        <f t="shared" ca="1" si="1255"/>
        <v>10000</v>
      </c>
      <c r="AO1226" s="132">
        <f t="shared" ca="1" si="1255"/>
        <v>10000</v>
      </c>
      <c r="AP1226" s="132">
        <f t="shared" ca="1" si="1255"/>
        <v>10000</v>
      </c>
      <c r="AQ1226" s="132">
        <f t="shared" ca="1" si="1255"/>
        <v>10000</v>
      </c>
      <c r="AR1226" s="132">
        <f t="shared" ca="1" si="1255"/>
        <v>10000</v>
      </c>
      <c r="AS1226" s="132">
        <f t="shared" ca="1" si="1255"/>
        <v>10000</v>
      </c>
      <c r="AT1226" s="132">
        <f t="shared" ca="1" si="1255"/>
        <v>10000</v>
      </c>
      <c r="AU1226" s="132">
        <f t="shared" ca="1" si="1255"/>
        <v>10000</v>
      </c>
      <c r="AV1226" s="132">
        <f t="shared" ca="1" si="1255"/>
        <v>10000</v>
      </c>
      <c r="AW1226" s="132">
        <f t="shared" ca="1" si="1255"/>
        <v>10000</v>
      </c>
      <c r="AX1226" s="132">
        <f t="shared" ca="1" si="1255"/>
        <v>10000</v>
      </c>
      <c r="AY1226" s="132">
        <f t="shared" ref="AY1226:CD1226" ca="1" si="1256">+AY1211*AY1219</f>
        <v>10000</v>
      </c>
      <c r="AZ1226" s="132">
        <f t="shared" ca="1" si="1256"/>
        <v>10000</v>
      </c>
      <c r="BA1226" s="132">
        <f t="shared" ca="1" si="1256"/>
        <v>10000</v>
      </c>
      <c r="BB1226" s="132">
        <f t="shared" ca="1" si="1256"/>
        <v>10000</v>
      </c>
      <c r="BC1226" s="132">
        <f t="shared" ca="1" si="1256"/>
        <v>10000</v>
      </c>
      <c r="BD1226" s="132">
        <f t="shared" ca="1" si="1256"/>
        <v>10000</v>
      </c>
      <c r="BE1226" s="132">
        <f t="shared" ca="1" si="1256"/>
        <v>10000</v>
      </c>
      <c r="BF1226" s="132">
        <f t="shared" ca="1" si="1256"/>
        <v>10000</v>
      </c>
      <c r="BG1226" s="132">
        <f t="shared" ca="1" si="1256"/>
        <v>10000</v>
      </c>
      <c r="BH1226" s="132">
        <f t="shared" ca="1" si="1256"/>
        <v>10000</v>
      </c>
      <c r="BI1226" s="132">
        <f t="shared" ca="1" si="1256"/>
        <v>10000</v>
      </c>
      <c r="BJ1226" s="132">
        <f t="shared" ca="1" si="1256"/>
        <v>10000</v>
      </c>
      <c r="BK1226" s="132">
        <f t="shared" ca="1" si="1256"/>
        <v>10000</v>
      </c>
      <c r="BL1226" s="132">
        <f t="shared" ca="1" si="1256"/>
        <v>10000</v>
      </c>
      <c r="BM1226" s="132">
        <f t="shared" ca="1" si="1256"/>
        <v>10000</v>
      </c>
      <c r="BN1226" s="132">
        <f t="shared" ca="1" si="1256"/>
        <v>10000</v>
      </c>
      <c r="BO1226" s="132">
        <f t="shared" ca="1" si="1256"/>
        <v>10000</v>
      </c>
      <c r="BP1226" s="132">
        <f t="shared" ca="1" si="1256"/>
        <v>10000</v>
      </c>
      <c r="BQ1226" s="132">
        <f t="shared" ca="1" si="1256"/>
        <v>10000</v>
      </c>
      <c r="BR1226" s="132">
        <f t="shared" ca="1" si="1256"/>
        <v>10000</v>
      </c>
      <c r="BS1226" s="132">
        <f t="shared" ca="1" si="1256"/>
        <v>10000</v>
      </c>
      <c r="BT1226" s="132">
        <f t="shared" ca="1" si="1256"/>
        <v>10000</v>
      </c>
      <c r="BU1226" s="132">
        <f t="shared" ca="1" si="1256"/>
        <v>10000</v>
      </c>
      <c r="BV1226" s="132">
        <f t="shared" ca="1" si="1256"/>
        <v>10000</v>
      </c>
      <c r="BW1226" s="132">
        <f t="shared" ca="1" si="1256"/>
        <v>10000</v>
      </c>
      <c r="BX1226" s="132">
        <f t="shared" ca="1" si="1256"/>
        <v>10000</v>
      </c>
      <c r="BY1226" s="132">
        <f t="shared" ca="1" si="1256"/>
        <v>10000</v>
      </c>
      <c r="BZ1226" s="132">
        <f t="shared" ca="1" si="1256"/>
        <v>10000</v>
      </c>
      <c r="CA1226" s="132">
        <f t="shared" ca="1" si="1256"/>
        <v>10000</v>
      </c>
      <c r="CB1226" s="132">
        <f t="shared" ca="1" si="1256"/>
        <v>10000</v>
      </c>
      <c r="CC1226" s="132">
        <f t="shared" ca="1" si="1256"/>
        <v>10000</v>
      </c>
      <c r="CD1226" s="132">
        <f t="shared" ca="1" si="1256"/>
        <v>10000</v>
      </c>
      <c r="CE1226" s="132">
        <f t="shared" ref="CE1226:CK1226" ca="1" si="1257">+CE1211*CE1219</f>
        <v>10000</v>
      </c>
      <c r="CF1226" s="132">
        <f t="shared" ca="1" si="1257"/>
        <v>10000</v>
      </c>
      <c r="CG1226" s="132">
        <f t="shared" ca="1" si="1257"/>
        <v>10000</v>
      </c>
      <c r="CH1226" s="132">
        <f t="shared" ca="1" si="1257"/>
        <v>10000</v>
      </c>
      <c r="CI1226" s="132">
        <f t="shared" ca="1" si="1257"/>
        <v>10000</v>
      </c>
      <c r="CJ1226" s="132">
        <f t="shared" ca="1" si="1257"/>
        <v>10000</v>
      </c>
      <c r="CK1226" s="132">
        <f t="shared" ca="1" si="1257"/>
        <v>10000</v>
      </c>
      <c r="CL1226" s="132">
        <f t="shared" ref="CL1226" ca="1" si="1258">+CL1211*CL1219</f>
        <v>10000</v>
      </c>
    </row>
    <row r="1227" spans="2:90" x14ac:dyDescent="0.4">
      <c r="B1227" s="121" t="s">
        <v>780</v>
      </c>
      <c r="C1227" s="31" t="s">
        <v>198</v>
      </c>
      <c r="D1227" s="31" t="s">
        <v>785</v>
      </c>
      <c r="E1227" s="31" t="s">
        <v>906</v>
      </c>
      <c r="F1227" s="31"/>
      <c r="G1227" s="31"/>
      <c r="H1227" s="31"/>
      <c r="I1227" s="73"/>
      <c r="J1227" s="73"/>
      <c r="K1227" s="33">
        <f ca="1">SUMIF($3:$3,K$2,1227:1227)</f>
        <v>600000</v>
      </c>
      <c r="L1227" s="33">
        <f ca="1">SUMIF($3:$3,L$2,1227:1227)</f>
        <v>600000</v>
      </c>
      <c r="M1227" s="33">
        <f ca="1">SUMIF($3:$3,M$2,1227:1227)</f>
        <v>600000</v>
      </c>
      <c r="N1227" s="33">
        <f ca="1">SUMIF($3:$3,N$2,1227:1227)</f>
        <v>600000</v>
      </c>
      <c r="O1227" s="33">
        <f ca="1">SUMIF($3:$3,O$2,1227:1227)</f>
        <v>600000</v>
      </c>
      <c r="P1227" s="33">
        <f ca="1">SUMIF($3:$3,P$2,1227:1227)</f>
        <v>600000</v>
      </c>
      <c r="R1227" s="33"/>
      <c r="S1227" s="33">
        <f t="shared" ref="S1227" ca="1" si="1259">SUM(S1222:S1226)</f>
        <v>50000</v>
      </c>
      <c r="T1227" s="33">
        <f t="shared" ref="T1227:AX1227" ca="1" si="1260">SUM(T1222:T1226)</f>
        <v>50000</v>
      </c>
      <c r="U1227" s="33">
        <f t="shared" ca="1" si="1260"/>
        <v>50000</v>
      </c>
      <c r="V1227" s="33">
        <f t="shared" ca="1" si="1260"/>
        <v>50000</v>
      </c>
      <c r="W1227" s="33">
        <f t="shared" ca="1" si="1260"/>
        <v>50000</v>
      </c>
      <c r="X1227" s="33">
        <f t="shared" ca="1" si="1260"/>
        <v>50000</v>
      </c>
      <c r="Y1227" s="33">
        <f t="shared" ca="1" si="1260"/>
        <v>50000</v>
      </c>
      <c r="Z1227" s="33">
        <f t="shared" ca="1" si="1260"/>
        <v>50000</v>
      </c>
      <c r="AA1227" s="33">
        <f t="shared" ca="1" si="1260"/>
        <v>50000</v>
      </c>
      <c r="AB1227" s="33">
        <f t="shared" ca="1" si="1260"/>
        <v>50000</v>
      </c>
      <c r="AC1227" s="33">
        <f t="shared" ca="1" si="1260"/>
        <v>50000</v>
      </c>
      <c r="AD1227" s="33">
        <f t="shared" ca="1" si="1260"/>
        <v>50000</v>
      </c>
      <c r="AE1227" s="33">
        <f t="shared" ca="1" si="1260"/>
        <v>50000</v>
      </c>
      <c r="AF1227" s="33">
        <f t="shared" ca="1" si="1260"/>
        <v>50000</v>
      </c>
      <c r="AG1227" s="33">
        <f t="shared" ca="1" si="1260"/>
        <v>50000</v>
      </c>
      <c r="AH1227" s="33">
        <f t="shared" ca="1" si="1260"/>
        <v>50000</v>
      </c>
      <c r="AI1227" s="33">
        <f t="shared" ca="1" si="1260"/>
        <v>50000</v>
      </c>
      <c r="AJ1227" s="33">
        <f t="shared" ca="1" si="1260"/>
        <v>50000</v>
      </c>
      <c r="AK1227" s="33">
        <f t="shared" ca="1" si="1260"/>
        <v>50000</v>
      </c>
      <c r="AL1227" s="33">
        <f t="shared" ca="1" si="1260"/>
        <v>50000</v>
      </c>
      <c r="AM1227" s="33">
        <f t="shared" ca="1" si="1260"/>
        <v>50000</v>
      </c>
      <c r="AN1227" s="33">
        <f t="shared" ca="1" si="1260"/>
        <v>50000</v>
      </c>
      <c r="AO1227" s="33">
        <f t="shared" ca="1" si="1260"/>
        <v>50000</v>
      </c>
      <c r="AP1227" s="33">
        <f t="shared" ca="1" si="1260"/>
        <v>50000</v>
      </c>
      <c r="AQ1227" s="33">
        <f t="shared" ca="1" si="1260"/>
        <v>50000</v>
      </c>
      <c r="AR1227" s="33">
        <f t="shared" ca="1" si="1260"/>
        <v>50000</v>
      </c>
      <c r="AS1227" s="33">
        <f t="shared" ca="1" si="1260"/>
        <v>50000</v>
      </c>
      <c r="AT1227" s="33">
        <f t="shared" ca="1" si="1260"/>
        <v>50000</v>
      </c>
      <c r="AU1227" s="33">
        <f t="shared" ca="1" si="1260"/>
        <v>50000</v>
      </c>
      <c r="AV1227" s="33">
        <f t="shared" ca="1" si="1260"/>
        <v>50000</v>
      </c>
      <c r="AW1227" s="33">
        <f t="shared" ca="1" si="1260"/>
        <v>50000</v>
      </c>
      <c r="AX1227" s="33">
        <f t="shared" ca="1" si="1260"/>
        <v>50000</v>
      </c>
      <c r="AY1227" s="33">
        <f t="shared" ref="AY1227:CD1227" ca="1" si="1261">SUM(AY1222:AY1226)</f>
        <v>50000</v>
      </c>
      <c r="AZ1227" s="33">
        <f t="shared" ca="1" si="1261"/>
        <v>50000</v>
      </c>
      <c r="BA1227" s="33">
        <f t="shared" ca="1" si="1261"/>
        <v>50000</v>
      </c>
      <c r="BB1227" s="33">
        <f t="shared" ca="1" si="1261"/>
        <v>50000</v>
      </c>
      <c r="BC1227" s="33">
        <f t="shared" ca="1" si="1261"/>
        <v>50000</v>
      </c>
      <c r="BD1227" s="33">
        <f t="shared" ca="1" si="1261"/>
        <v>50000</v>
      </c>
      <c r="BE1227" s="33">
        <f t="shared" ca="1" si="1261"/>
        <v>50000</v>
      </c>
      <c r="BF1227" s="33">
        <f t="shared" ca="1" si="1261"/>
        <v>50000</v>
      </c>
      <c r="BG1227" s="33">
        <f t="shared" ca="1" si="1261"/>
        <v>50000</v>
      </c>
      <c r="BH1227" s="33">
        <f t="shared" ca="1" si="1261"/>
        <v>50000</v>
      </c>
      <c r="BI1227" s="33">
        <f t="shared" ca="1" si="1261"/>
        <v>50000</v>
      </c>
      <c r="BJ1227" s="33">
        <f t="shared" ca="1" si="1261"/>
        <v>50000</v>
      </c>
      <c r="BK1227" s="33">
        <f t="shared" ca="1" si="1261"/>
        <v>50000</v>
      </c>
      <c r="BL1227" s="33">
        <f t="shared" ca="1" si="1261"/>
        <v>50000</v>
      </c>
      <c r="BM1227" s="33">
        <f t="shared" ca="1" si="1261"/>
        <v>50000</v>
      </c>
      <c r="BN1227" s="33">
        <f t="shared" ca="1" si="1261"/>
        <v>50000</v>
      </c>
      <c r="BO1227" s="33">
        <f t="shared" ca="1" si="1261"/>
        <v>50000</v>
      </c>
      <c r="BP1227" s="33">
        <f t="shared" ca="1" si="1261"/>
        <v>50000</v>
      </c>
      <c r="BQ1227" s="33">
        <f t="shared" ca="1" si="1261"/>
        <v>50000</v>
      </c>
      <c r="BR1227" s="33">
        <f t="shared" ca="1" si="1261"/>
        <v>50000</v>
      </c>
      <c r="BS1227" s="33">
        <f t="shared" ca="1" si="1261"/>
        <v>50000</v>
      </c>
      <c r="BT1227" s="33">
        <f t="shared" ca="1" si="1261"/>
        <v>50000</v>
      </c>
      <c r="BU1227" s="33">
        <f t="shared" ca="1" si="1261"/>
        <v>50000</v>
      </c>
      <c r="BV1227" s="33">
        <f t="shared" ca="1" si="1261"/>
        <v>50000</v>
      </c>
      <c r="BW1227" s="33">
        <f t="shared" ca="1" si="1261"/>
        <v>50000</v>
      </c>
      <c r="BX1227" s="33">
        <f t="shared" ca="1" si="1261"/>
        <v>50000</v>
      </c>
      <c r="BY1227" s="33">
        <f t="shared" ca="1" si="1261"/>
        <v>50000</v>
      </c>
      <c r="BZ1227" s="33">
        <f t="shared" ca="1" si="1261"/>
        <v>50000</v>
      </c>
      <c r="CA1227" s="33">
        <f t="shared" ca="1" si="1261"/>
        <v>50000</v>
      </c>
      <c r="CB1227" s="33">
        <f t="shared" ca="1" si="1261"/>
        <v>50000</v>
      </c>
      <c r="CC1227" s="33">
        <f t="shared" ca="1" si="1261"/>
        <v>50000</v>
      </c>
      <c r="CD1227" s="33">
        <f t="shared" ca="1" si="1261"/>
        <v>50000</v>
      </c>
      <c r="CE1227" s="33">
        <f t="shared" ref="CE1227:CK1227" ca="1" si="1262">SUM(CE1222:CE1226)</f>
        <v>50000</v>
      </c>
      <c r="CF1227" s="33">
        <f t="shared" ca="1" si="1262"/>
        <v>50000</v>
      </c>
      <c r="CG1227" s="33">
        <f t="shared" ca="1" si="1262"/>
        <v>50000</v>
      </c>
      <c r="CH1227" s="33">
        <f t="shared" ca="1" si="1262"/>
        <v>50000</v>
      </c>
      <c r="CI1227" s="33">
        <f t="shared" ca="1" si="1262"/>
        <v>50000</v>
      </c>
      <c r="CJ1227" s="33">
        <f t="shared" ca="1" si="1262"/>
        <v>50000</v>
      </c>
      <c r="CK1227" s="33">
        <f t="shared" ca="1" si="1262"/>
        <v>50000</v>
      </c>
      <c r="CL1227" s="33">
        <f t="shared" ref="CL1227" ca="1" si="1263">SUM(CL1222:CL1226)</f>
        <v>50000</v>
      </c>
    </row>
    <row r="1228" spans="2:90" x14ac:dyDescent="0.4">
      <c r="B1228" s="120"/>
      <c r="C1228" s="31"/>
      <c r="D1228" s="31" t="s">
        <v>785</v>
      </c>
      <c r="E1228" s="31" t="s">
        <v>906</v>
      </c>
      <c r="F1228" s="31"/>
      <c r="G1228" s="31"/>
      <c r="H1228" s="31"/>
      <c r="I1228" s="73"/>
      <c r="J1228" s="73"/>
      <c r="K1228" s="38"/>
      <c r="L1228" s="38"/>
      <c r="M1228" s="38"/>
      <c r="N1228" s="38"/>
      <c r="O1228" s="38"/>
      <c r="P1228" s="38"/>
      <c r="R1228" s="33"/>
      <c r="S1228" s="38"/>
      <c r="T1228" s="38"/>
      <c r="U1228" s="38"/>
      <c r="V1228" s="38"/>
      <c r="W1228" s="38"/>
      <c r="X1228" s="38"/>
      <c r="Y1228" s="38"/>
      <c r="Z1228" s="38"/>
      <c r="AA1228" s="38"/>
      <c r="AB1228" s="38"/>
      <c r="AC1228" s="38"/>
      <c r="AD1228" s="38"/>
      <c r="AE1228" s="38"/>
      <c r="AF1228" s="38"/>
      <c r="AG1228" s="38"/>
      <c r="AH1228" s="38"/>
      <c r="AI1228" s="38"/>
      <c r="AJ1228" s="38"/>
      <c r="AK1228" s="38"/>
      <c r="AL1228" s="38"/>
      <c r="AM1228" s="38"/>
      <c r="AN1228" s="38"/>
      <c r="AO1228" s="38"/>
      <c r="AP1228" s="38"/>
      <c r="AQ1228" s="38"/>
      <c r="AR1228" s="38"/>
      <c r="AS1228" s="38"/>
      <c r="AT1228" s="38"/>
      <c r="AU1228" s="38"/>
      <c r="AV1228" s="38"/>
      <c r="AW1228" s="38"/>
      <c r="AX1228" s="38"/>
      <c r="AY1228" s="38"/>
      <c r="AZ1228" s="38"/>
      <c r="BA1228" s="38"/>
      <c r="BB1228" s="38"/>
      <c r="BC1228" s="38"/>
      <c r="BD1228" s="38"/>
      <c r="BE1228" s="38"/>
      <c r="BF1228" s="38"/>
      <c r="BG1228" s="38"/>
      <c r="BH1228" s="38"/>
      <c r="BI1228" s="38"/>
      <c r="BJ1228" s="38"/>
      <c r="BK1228" s="38"/>
      <c r="BL1228" s="38"/>
      <c r="BM1228" s="38"/>
      <c r="BN1228" s="38"/>
      <c r="BO1228" s="38"/>
      <c r="BP1228" s="38"/>
      <c r="BQ1228" s="38"/>
      <c r="BR1228" s="38"/>
      <c r="BS1228" s="38"/>
      <c r="BT1228" s="38"/>
      <c r="BU1228" s="38"/>
      <c r="BV1228" s="38"/>
      <c r="BW1228" s="38"/>
      <c r="BX1228" s="38"/>
      <c r="BY1228" s="38"/>
      <c r="BZ1228" s="38"/>
      <c r="CA1228" s="38"/>
      <c r="CB1228" s="38"/>
      <c r="CC1228" s="38"/>
      <c r="CD1228" s="38"/>
      <c r="CE1228" s="38"/>
      <c r="CF1228" s="38"/>
      <c r="CG1228" s="38"/>
      <c r="CH1228" s="38"/>
      <c r="CI1228" s="38"/>
      <c r="CJ1228" s="38"/>
      <c r="CK1228" s="38"/>
      <c r="CL1228" s="38"/>
    </row>
    <row r="1229" spans="2:90" x14ac:dyDescent="0.4">
      <c r="B1229" s="93" t="str">
        <f>"$ COGS/"&amp;B1248</f>
        <v>$ COGS/unit</v>
      </c>
      <c r="C1229" s="31"/>
      <c r="D1229" s="31" t="s">
        <v>785</v>
      </c>
      <c r="E1229" s="31" t="s">
        <v>906</v>
      </c>
      <c r="F1229" s="31"/>
      <c r="G1229" s="31"/>
      <c r="H1229" s="31"/>
      <c r="I1229" s="73"/>
      <c r="J1229" s="73"/>
      <c r="K1229" s="18"/>
      <c r="L1229" s="18"/>
      <c r="M1229" s="18"/>
      <c r="N1229" s="18"/>
      <c r="O1229" s="18"/>
      <c r="P1229" s="18"/>
      <c r="R1229" s="33"/>
      <c r="S1229" s="19"/>
      <c r="T1229" s="19"/>
      <c r="U1229" s="19"/>
      <c r="V1229" s="19"/>
      <c r="W1229" s="19"/>
      <c r="X1229" s="19"/>
      <c r="Y1229" s="19"/>
      <c r="Z1229" s="19"/>
      <c r="AA1229" s="19"/>
      <c r="AB1229" s="19"/>
      <c r="AC1229" s="19"/>
      <c r="AD1229" s="19"/>
      <c r="AE1229" s="19"/>
      <c r="AF1229" s="19"/>
      <c r="AG1229" s="19"/>
      <c r="AH1229" s="19"/>
      <c r="AI1229" s="19"/>
      <c r="AJ1229" s="19"/>
      <c r="AK1229" s="19"/>
      <c r="AL1229" s="19"/>
      <c r="AM1229" s="19"/>
      <c r="AN1229" s="19"/>
      <c r="AO1229" s="19"/>
      <c r="AP1229" s="19"/>
      <c r="AQ1229" s="19"/>
      <c r="AR1229" s="19"/>
      <c r="AS1229" s="19"/>
      <c r="AT1229" s="19"/>
      <c r="AU1229" s="19"/>
      <c r="AV1229" s="19"/>
      <c r="AW1229" s="19"/>
      <c r="AX1229" s="19"/>
      <c r="AY1229" s="19"/>
      <c r="AZ1229" s="19"/>
      <c r="BA1229" s="19"/>
      <c r="BB1229" s="19"/>
      <c r="BC1229" s="19"/>
      <c r="BD1229" s="19"/>
      <c r="BE1229" s="19"/>
      <c r="BF1229" s="19"/>
      <c r="BG1229" s="19"/>
      <c r="BH1229" s="19"/>
      <c r="BI1229" s="19"/>
      <c r="BJ1229" s="19"/>
      <c r="BK1229" s="19"/>
      <c r="BL1229" s="19"/>
      <c r="BM1229" s="19"/>
      <c r="BN1229" s="19"/>
      <c r="BO1229" s="19"/>
      <c r="BP1229" s="19"/>
      <c r="BQ1229" s="19"/>
      <c r="BR1229" s="19"/>
      <c r="BS1229" s="19"/>
      <c r="BT1229" s="19"/>
      <c r="BU1229" s="19"/>
      <c r="BV1229" s="19"/>
      <c r="BW1229" s="19"/>
      <c r="BX1229" s="19"/>
      <c r="BY1229" s="19"/>
      <c r="BZ1229" s="19"/>
      <c r="CA1229" s="19"/>
      <c r="CB1229" s="19"/>
      <c r="CC1229" s="19"/>
      <c r="CD1229" s="19"/>
      <c r="CE1229" s="19"/>
      <c r="CF1229" s="19"/>
      <c r="CG1229" s="19"/>
      <c r="CH1229" s="19"/>
      <c r="CI1229" s="19"/>
      <c r="CJ1229" s="19"/>
      <c r="CK1229" s="19"/>
      <c r="CL1229" s="19"/>
    </row>
    <row r="1230" spans="2:90" x14ac:dyDescent="0.4">
      <c r="B1230" s="139" t="s">
        <v>515</v>
      </c>
      <c r="C1230" s="31"/>
      <c r="D1230" s="31" t="s">
        <v>785</v>
      </c>
      <c r="E1230" s="31" t="s">
        <v>906</v>
      </c>
      <c r="F1230" s="31"/>
      <c r="G1230" s="31"/>
      <c r="H1230" s="31"/>
      <c r="I1230" s="73"/>
      <c r="J1230" s="73"/>
      <c r="K1230" s="18">
        <v>10</v>
      </c>
      <c r="L1230" s="18">
        <v>10</v>
      </c>
      <c r="M1230" s="18">
        <v>10</v>
      </c>
      <c r="N1230" s="18">
        <v>10</v>
      </c>
      <c r="O1230" s="18">
        <v>10</v>
      </c>
      <c r="P1230" s="18">
        <v>10</v>
      </c>
      <c r="R1230" s="33"/>
      <c r="S1230" s="19" cm="1">
        <f t="array" ref="S1230">INDEX($K:$P,ROW(),MATCH(S$3,$K$2:$P$2,0))</f>
        <v>10</v>
      </c>
      <c r="T1230" s="19" cm="1">
        <f t="array" ref="T1230">INDEX($K:$P,ROW(),MATCH(T$3,$K$2:$P$2,0))</f>
        <v>10</v>
      </c>
      <c r="U1230" s="19" cm="1">
        <f t="array" ref="U1230">INDEX($K:$P,ROW(),MATCH(U$3,$K$2:$P$2,0))</f>
        <v>10</v>
      </c>
      <c r="V1230" s="19" cm="1">
        <f t="array" ref="V1230">INDEX($K:$P,ROW(),MATCH(V$3,$K$2:$P$2,0))</f>
        <v>10</v>
      </c>
      <c r="W1230" s="19" cm="1">
        <f t="array" ref="W1230">INDEX($K:$P,ROW(),MATCH(W$3,$K$2:$P$2,0))</f>
        <v>10</v>
      </c>
      <c r="X1230" s="19" cm="1">
        <f t="array" ref="X1230">INDEX($K:$P,ROW(),MATCH(X$3,$K$2:$P$2,0))</f>
        <v>10</v>
      </c>
      <c r="Y1230" s="19" cm="1">
        <f t="array" ref="Y1230">INDEX($K:$P,ROW(),MATCH(Y$3,$K$2:$P$2,0))</f>
        <v>10</v>
      </c>
      <c r="Z1230" s="19" cm="1">
        <f t="array" ref="Z1230">INDEX($K:$P,ROW(),MATCH(Z$3,$K$2:$P$2,0))</f>
        <v>10</v>
      </c>
      <c r="AA1230" s="19" cm="1">
        <f t="array" ref="AA1230">INDEX($K:$P,ROW(),MATCH(AA$3,$K$2:$P$2,0))</f>
        <v>10</v>
      </c>
      <c r="AB1230" s="19" cm="1">
        <f t="array" ref="AB1230">INDEX($K:$P,ROW(),MATCH(AB$3,$K$2:$P$2,0))</f>
        <v>10</v>
      </c>
      <c r="AC1230" s="19" cm="1">
        <f t="array" ref="AC1230">INDEX($K:$P,ROW(),MATCH(AC$3,$K$2:$P$2,0))</f>
        <v>10</v>
      </c>
      <c r="AD1230" s="19" cm="1">
        <f t="array" ref="AD1230">INDEX($K:$P,ROW(),MATCH(AD$3,$K$2:$P$2,0))</f>
        <v>10</v>
      </c>
      <c r="AE1230" s="19" cm="1">
        <f t="array" ref="AE1230">INDEX($K:$P,ROW(),MATCH(AE$3,$K$2:$P$2,0))</f>
        <v>10</v>
      </c>
      <c r="AF1230" s="19" cm="1">
        <f t="array" ref="AF1230">INDEX($K:$P,ROW(),MATCH(AF$3,$K$2:$P$2,0))</f>
        <v>10</v>
      </c>
      <c r="AG1230" s="19" cm="1">
        <f t="array" ref="AG1230">INDEX($K:$P,ROW(),MATCH(AG$3,$K$2:$P$2,0))</f>
        <v>10</v>
      </c>
      <c r="AH1230" s="19" cm="1">
        <f t="array" ref="AH1230">INDEX($K:$P,ROW(),MATCH(AH$3,$K$2:$P$2,0))</f>
        <v>10</v>
      </c>
      <c r="AI1230" s="19" cm="1">
        <f t="array" ref="AI1230">INDEX($K:$P,ROW(),MATCH(AI$3,$K$2:$P$2,0))</f>
        <v>10</v>
      </c>
      <c r="AJ1230" s="19" cm="1">
        <f t="array" ref="AJ1230">INDEX($K:$P,ROW(),MATCH(AJ$3,$K$2:$P$2,0))</f>
        <v>10</v>
      </c>
      <c r="AK1230" s="19" cm="1">
        <f t="array" ref="AK1230">INDEX($K:$P,ROW(),MATCH(AK$3,$K$2:$P$2,0))</f>
        <v>10</v>
      </c>
      <c r="AL1230" s="19" cm="1">
        <f t="array" ref="AL1230">INDEX($K:$P,ROW(),MATCH(AL$3,$K$2:$P$2,0))</f>
        <v>10</v>
      </c>
      <c r="AM1230" s="19" cm="1">
        <f t="array" ref="AM1230">INDEX($K:$P,ROW(),MATCH(AM$3,$K$2:$P$2,0))</f>
        <v>10</v>
      </c>
      <c r="AN1230" s="19" cm="1">
        <f t="array" ref="AN1230">INDEX($K:$P,ROW(),MATCH(AN$3,$K$2:$P$2,0))</f>
        <v>10</v>
      </c>
      <c r="AO1230" s="19" cm="1">
        <f t="array" ref="AO1230">INDEX($K:$P,ROW(),MATCH(AO$3,$K$2:$P$2,0))</f>
        <v>10</v>
      </c>
      <c r="AP1230" s="19" cm="1">
        <f t="array" ref="AP1230">INDEX($K:$P,ROW(),MATCH(AP$3,$K$2:$P$2,0))</f>
        <v>10</v>
      </c>
      <c r="AQ1230" s="19" cm="1">
        <f t="array" ref="AQ1230">INDEX($K:$P,ROW(),MATCH(AQ$3,$K$2:$P$2,0))</f>
        <v>10</v>
      </c>
      <c r="AR1230" s="19" cm="1">
        <f t="array" ref="AR1230">INDEX($K:$P,ROW(),MATCH(AR$3,$K$2:$P$2,0))</f>
        <v>10</v>
      </c>
      <c r="AS1230" s="19" cm="1">
        <f t="array" ref="AS1230">INDEX($K:$P,ROW(),MATCH(AS$3,$K$2:$P$2,0))</f>
        <v>10</v>
      </c>
      <c r="AT1230" s="19" cm="1">
        <f t="array" ref="AT1230">INDEX($K:$P,ROW(),MATCH(AT$3,$K$2:$P$2,0))</f>
        <v>10</v>
      </c>
      <c r="AU1230" s="19" cm="1">
        <f t="array" ref="AU1230">INDEX($K:$P,ROW(),MATCH(AU$3,$K$2:$P$2,0))</f>
        <v>10</v>
      </c>
      <c r="AV1230" s="19" cm="1">
        <f t="array" ref="AV1230">INDEX($K:$P,ROW(),MATCH(AV$3,$K$2:$P$2,0))</f>
        <v>10</v>
      </c>
      <c r="AW1230" s="19" cm="1">
        <f t="array" ref="AW1230">INDEX($K:$P,ROW(),MATCH(AW$3,$K$2:$P$2,0))</f>
        <v>10</v>
      </c>
      <c r="AX1230" s="19" cm="1">
        <f t="array" ref="AX1230">INDEX($K:$P,ROW(),MATCH(AX$3,$K$2:$P$2,0))</f>
        <v>10</v>
      </c>
      <c r="AY1230" s="19" cm="1">
        <f t="array" ref="AY1230">INDEX($K:$P,ROW(),MATCH(AY$3,$K$2:$P$2,0))</f>
        <v>10</v>
      </c>
      <c r="AZ1230" s="19" cm="1">
        <f t="array" ref="AZ1230">INDEX($K:$P,ROW(),MATCH(AZ$3,$K$2:$P$2,0))</f>
        <v>10</v>
      </c>
      <c r="BA1230" s="19" cm="1">
        <f t="array" ref="BA1230">INDEX($K:$P,ROW(),MATCH(BA$3,$K$2:$P$2,0))</f>
        <v>10</v>
      </c>
      <c r="BB1230" s="19" cm="1">
        <f t="array" ref="BB1230">INDEX($K:$P,ROW(),MATCH(BB$3,$K$2:$P$2,0))</f>
        <v>10</v>
      </c>
      <c r="BC1230" s="19" cm="1">
        <f t="array" ref="BC1230">INDEX($K:$P,ROW(),MATCH(BC$3,$K$2:$P$2,0))</f>
        <v>10</v>
      </c>
      <c r="BD1230" s="19" cm="1">
        <f t="array" ref="BD1230">INDEX($K:$P,ROW(),MATCH(BD$3,$K$2:$P$2,0))</f>
        <v>10</v>
      </c>
      <c r="BE1230" s="19" cm="1">
        <f t="array" ref="BE1230">INDEX($K:$P,ROW(),MATCH(BE$3,$K$2:$P$2,0))</f>
        <v>10</v>
      </c>
      <c r="BF1230" s="19" cm="1">
        <f t="array" ref="BF1230">INDEX($K:$P,ROW(),MATCH(BF$3,$K$2:$P$2,0))</f>
        <v>10</v>
      </c>
      <c r="BG1230" s="19" cm="1">
        <f t="array" ref="BG1230">INDEX($K:$P,ROW(),MATCH(BG$3,$K$2:$P$2,0))</f>
        <v>10</v>
      </c>
      <c r="BH1230" s="19" cm="1">
        <f t="array" ref="BH1230">INDEX($K:$P,ROW(),MATCH(BH$3,$K$2:$P$2,0))</f>
        <v>10</v>
      </c>
      <c r="BI1230" s="19" cm="1">
        <f t="array" ref="BI1230">INDEX($K:$P,ROW(),MATCH(BI$3,$K$2:$P$2,0))</f>
        <v>10</v>
      </c>
      <c r="BJ1230" s="19" cm="1">
        <f t="array" ref="BJ1230">INDEX($K:$P,ROW(),MATCH(BJ$3,$K$2:$P$2,0))</f>
        <v>10</v>
      </c>
      <c r="BK1230" s="19" cm="1">
        <f t="array" ref="BK1230">INDEX($K:$P,ROW(),MATCH(BK$3,$K$2:$P$2,0))</f>
        <v>10</v>
      </c>
      <c r="BL1230" s="19" cm="1">
        <f t="array" ref="BL1230">INDEX($K:$P,ROW(),MATCH(BL$3,$K$2:$P$2,0))</f>
        <v>10</v>
      </c>
      <c r="BM1230" s="19" cm="1">
        <f t="array" ref="BM1230">INDEX($K:$P,ROW(),MATCH(BM$3,$K$2:$P$2,0))</f>
        <v>10</v>
      </c>
      <c r="BN1230" s="19" cm="1">
        <f t="array" ref="BN1230">INDEX($K:$P,ROW(),MATCH(BN$3,$K$2:$P$2,0))</f>
        <v>10</v>
      </c>
      <c r="BO1230" s="19" cm="1">
        <f t="array" ref="BO1230">INDEX($K:$P,ROW(),MATCH(BO$3,$K$2:$P$2,0))</f>
        <v>10</v>
      </c>
      <c r="BP1230" s="19" cm="1">
        <f t="array" ref="BP1230">INDEX($K:$P,ROW(),MATCH(BP$3,$K$2:$P$2,0))</f>
        <v>10</v>
      </c>
      <c r="BQ1230" s="19" cm="1">
        <f t="array" ref="BQ1230">INDEX($K:$P,ROW(),MATCH(BQ$3,$K$2:$P$2,0))</f>
        <v>10</v>
      </c>
      <c r="BR1230" s="19" cm="1">
        <f t="array" ref="BR1230">INDEX($K:$P,ROW(),MATCH(BR$3,$K$2:$P$2,0))</f>
        <v>10</v>
      </c>
      <c r="BS1230" s="19" cm="1">
        <f t="array" ref="BS1230">INDEX($K:$P,ROW(),MATCH(BS$3,$K$2:$P$2,0))</f>
        <v>10</v>
      </c>
      <c r="BT1230" s="19" cm="1">
        <f t="array" ref="BT1230">INDEX($K:$P,ROW(),MATCH(BT$3,$K$2:$P$2,0))</f>
        <v>10</v>
      </c>
      <c r="BU1230" s="19" cm="1">
        <f t="array" ref="BU1230">INDEX($K:$P,ROW(),MATCH(BU$3,$K$2:$P$2,0))</f>
        <v>10</v>
      </c>
      <c r="BV1230" s="19" cm="1">
        <f t="array" ref="BV1230">INDEX($K:$P,ROW(),MATCH(BV$3,$K$2:$P$2,0))</f>
        <v>10</v>
      </c>
      <c r="BW1230" s="19" cm="1">
        <f t="array" ref="BW1230">INDEX($K:$P,ROW(),MATCH(BW$3,$K$2:$P$2,0))</f>
        <v>10</v>
      </c>
      <c r="BX1230" s="19" cm="1">
        <f t="array" ref="BX1230">INDEX($K:$P,ROW(),MATCH(BX$3,$K$2:$P$2,0))</f>
        <v>10</v>
      </c>
      <c r="BY1230" s="19" cm="1">
        <f t="array" ref="BY1230">INDEX($K:$P,ROW(),MATCH(BY$3,$K$2:$P$2,0))</f>
        <v>10</v>
      </c>
      <c r="BZ1230" s="19" cm="1">
        <f t="array" ref="BZ1230">INDEX($K:$P,ROW(),MATCH(BZ$3,$K$2:$P$2,0))</f>
        <v>10</v>
      </c>
      <c r="CA1230" s="19" cm="1">
        <f t="array" ref="CA1230">INDEX($K:$P,ROW(),MATCH(CA$3,$K$2:$P$2,0))</f>
        <v>10</v>
      </c>
      <c r="CB1230" s="19" cm="1">
        <f t="array" ref="CB1230">INDEX($K:$P,ROW(),MATCH(CB$3,$K$2:$P$2,0))</f>
        <v>10</v>
      </c>
      <c r="CC1230" s="19" cm="1">
        <f t="array" ref="CC1230">INDEX($K:$P,ROW(),MATCH(CC$3,$K$2:$P$2,0))</f>
        <v>10</v>
      </c>
      <c r="CD1230" s="19" cm="1">
        <f t="array" ref="CD1230">INDEX($K:$P,ROW(),MATCH(CD$3,$K$2:$P$2,0))</f>
        <v>10</v>
      </c>
      <c r="CE1230" s="19" cm="1">
        <f t="array" ref="CE1230">INDEX($K:$P,ROW(),MATCH(CE$3,$K$2:$P$2,0))</f>
        <v>10</v>
      </c>
      <c r="CF1230" s="19" cm="1">
        <f t="array" ref="CF1230">INDEX($K:$P,ROW(),MATCH(CF$3,$K$2:$P$2,0))</f>
        <v>10</v>
      </c>
      <c r="CG1230" s="19" cm="1">
        <f t="array" ref="CG1230">INDEX($K:$P,ROW(),MATCH(CG$3,$K$2:$P$2,0))</f>
        <v>10</v>
      </c>
      <c r="CH1230" s="19" cm="1">
        <f t="array" ref="CH1230">INDEX($K:$P,ROW(),MATCH(CH$3,$K$2:$P$2,0))</f>
        <v>10</v>
      </c>
      <c r="CI1230" s="19" cm="1">
        <f t="array" ref="CI1230">INDEX($K:$P,ROW(),MATCH(CI$3,$K$2:$P$2,0))</f>
        <v>10</v>
      </c>
      <c r="CJ1230" s="19" cm="1">
        <f t="array" ref="CJ1230">INDEX($K:$P,ROW(),MATCH(CJ$3,$K$2:$P$2,0))</f>
        <v>10</v>
      </c>
      <c r="CK1230" s="19" cm="1">
        <f t="array" ref="CK1230">INDEX($K:$P,ROW(),MATCH(CK$3,$K$2:$P$2,0))</f>
        <v>10</v>
      </c>
      <c r="CL1230" s="19" cm="1">
        <f t="array" ref="CL1230">INDEX($K:$P,ROW(),MATCH(CL$3,$K$2:$P$2,0))</f>
        <v>10</v>
      </c>
    </row>
    <row r="1231" spans="2:90" x14ac:dyDescent="0.4">
      <c r="B1231" s="139" t="s">
        <v>516</v>
      </c>
      <c r="C1231" s="31"/>
      <c r="D1231" s="31" t="s">
        <v>785</v>
      </c>
      <c r="E1231" s="31" t="s">
        <v>906</v>
      </c>
      <c r="F1231" s="31"/>
      <c r="G1231" s="31"/>
      <c r="H1231" s="31"/>
      <c r="I1231" s="73"/>
      <c r="J1231" s="73"/>
      <c r="K1231" s="18">
        <v>10</v>
      </c>
      <c r="L1231" s="18">
        <v>10</v>
      </c>
      <c r="M1231" s="18">
        <v>10</v>
      </c>
      <c r="N1231" s="18">
        <v>10</v>
      </c>
      <c r="O1231" s="18">
        <v>10</v>
      </c>
      <c r="P1231" s="18">
        <v>10</v>
      </c>
      <c r="R1231" s="33"/>
      <c r="S1231" s="19" cm="1">
        <f t="array" ref="S1231">INDEX($K:$P,ROW(),MATCH(S$3,$K$2:$P$2,0))</f>
        <v>10</v>
      </c>
      <c r="T1231" s="19" cm="1">
        <f t="array" ref="T1231">INDEX($K:$P,ROW(),MATCH(T$3,$K$2:$P$2,0))</f>
        <v>10</v>
      </c>
      <c r="U1231" s="19" cm="1">
        <f t="array" ref="U1231">INDEX($K:$P,ROW(),MATCH(U$3,$K$2:$P$2,0))</f>
        <v>10</v>
      </c>
      <c r="V1231" s="19" cm="1">
        <f t="array" ref="V1231">INDEX($K:$P,ROW(),MATCH(V$3,$K$2:$P$2,0))</f>
        <v>10</v>
      </c>
      <c r="W1231" s="19" cm="1">
        <f t="array" ref="W1231">INDEX($K:$P,ROW(),MATCH(W$3,$K$2:$P$2,0))</f>
        <v>10</v>
      </c>
      <c r="X1231" s="19" cm="1">
        <f t="array" ref="X1231">INDEX($K:$P,ROW(),MATCH(X$3,$K$2:$P$2,0))</f>
        <v>10</v>
      </c>
      <c r="Y1231" s="19" cm="1">
        <f t="array" ref="Y1231">INDEX($K:$P,ROW(),MATCH(Y$3,$K$2:$P$2,0))</f>
        <v>10</v>
      </c>
      <c r="Z1231" s="19" cm="1">
        <f t="array" ref="Z1231">INDEX($K:$P,ROW(),MATCH(Z$3,$K$2:$P$2,0))</f>
        <v>10</v>
      </c>
      <c r="AA1231" s="19" cm="1">
        <f t="array" ref="AA1231">INDEX($K:$P,ROW(),MATCH(AA$3,$K$2:$P$2,0))</f>
        <v>10</v>
      </c>
      <c r="AB1231" s="19" cm="1">
        <f t="array" ref="AB1231">INDEX($K:$P,ROW(),MATCH(AB$3,$K$2:$P$2,0))</f>
        <v>10</v>
      </c>
      <c r="AC1231" s="19" cm="1">
        <f t="array" ref="AC1231">INDEX($K:$P,ROW(),MATCH(AC$3,$K$2:$P$2,0))</f>
        <v>10</v>
      </c>
      <c r="AD1231" s="19" cm="1">
        <f t="array" ref="AD1231">INDEX($K:$P,ROW(),MATCH(AD$3,$K$2:$P$2,0))</f>
        <v>10</v>
      </c>
      <c r="AE1231" s="19" cm="1">
        <f t="array" ref="AE1231">INDEX($K:$P,ROW(),MATCH(AE$3,$K$2:$P$2,0))</f>
        <v>10</v>
      </c>
      <c r="AF1231" s="19" cm="1">
        <f t="array" ref="AF1231">INDEX($K:$P,ROW(),MATCH(AF$3,$K$2:$P$2,0))</f>
        <v>10</v>
      </c>
      <c r="AG1231" s="19" cm="1">
        <f t="array" ref="AG1231">INDEX($K:$P,ROW(),MATCH(AG$3,$K$2:$P$2,0))</f>
        <v>10</v>
      </c>
      <c r="AH1231" s="19" cm="1">
        <f t="array" ref="AH1231">INDEX($K:$P,ROW(),MATCH(AH$3,$K$2:$P$2,0))</f>
        <v>10</v>
      </c>
      <c r="AI1231" s="19" cm="1">
        <f t="array" ref="AI1231">INDEX($K:$P,ROW(),MATCH(AI$3,$K$2:$P$2,0))</f>
        <v>10</v>
      </c>
      <c r="AJ1231" s="19" cm="1">
        <f t="array" ref="AJ1231">INDEX($K:$P,ROW(),MATCH(AJ$3,$K$2:$P$2,0))</f>
        <v>10</v>
      </c>
      <c r="AK1231" s="19" cm="1">
        <f t="array" ref="AK1231">INDEX($K:$P,ROW(),MATCH(AK$3,$K$2:$P$2,0))</f>
        <v>10</v>
      </c>
      <c r="AL1231" s="19" cm="1">
        <f t="array" ref="AL1231">INDEX($K:$P,ROW(),MATCH(AL$3,$K$2:$P$2,0))</f>
        <v>10</v>
      </c>
      <c r="AM1231" s="19" cm="1">
        <f t="array" ref="AM1231">INDEX($K:$P,ROW(),MATCH(AM$3,$K$2:$P$2,0))</f>
        <v>10</v>
      </c>
      <c r="AN1231" s="19" cm="1">
        <f t="array" ref="AN1231">INDEX($K:$P,ROW(),MATCH(AN$3,$K$2:$P$2,0))</f>
        <v>10</v>
      </c>
      <c r="AO1231" s="19" cm="1">
        <f t="array" ref="AO1231">INDEX($K:$P,ROW(),MATCH(AO$3,$K$2:$P$2,0))</f>
        <v>10</v>
      </c>
      <c r="AP1231" s="19" cm="1">
        <f t="array" ref="AP1231">INDEX($K:$P,ROW(),MATCH(AP$3,$K$2:$P$2,0))</f>
        <v>10</v>
      </c>
      <c r="AQ1231" s="19" cm="1">
        <f t="array" ref="AQ1231">INDEX($K:$P,ROW(),MATCH(AQ$3,$K$2:$P$2,0))</f>
        <v>10</v>
      </c>
      <c r="AR1231" s="19" cm="1">
        <f t="array" ref="AR1231">INDEX($K:$P,ROW(),MATCH(AR$3,$K$2:$P$2,0))</f>
        <v>10</v>
      </c>
      <c r="AS1231" s="19" cm="1">
        <f t="array" ref="AS1231">INDEX($K:$P,ROW(),MATCH(AS$3,$K$2:$P$2,0))</f>
        <v>10</v>
      </c>
      <c r="AT1231" s="19" cm="1">
        <f t="array" ref="AT1231">INDEX($K:$P,ROW(),MATCH(AT$3,$K$2:$P$2,0))</f>
        <v>10</v>
      </c>
      <c r="AU1231" s="19" cm="1">
        <f t="array" ref="AU1231">INDEX($K:$P,ROW(),MATCH(AU$3,$K$2:$P$2,0))</f>
        <v>10</v>
      </c>
      <c r="AV1231" s="19" cm="1">
        <f t="array" ref="AV1231">INDEX($K:$P,ROW(),MATCH(AV$3,$K$2:$P$2,0))</f>
        <v>10</v>
      </c>
      <c r="AW1231" s="19" cm="1">
        <f t="array" ref="AW1231">INDEX($K:$P,ROW(),MATCH(AW$3,$K$2:$P$2,0))</f>
        <v>10</v>
      </c>
      <c r="AX1231" s="19" cm="1">
        <f t="array" ref="AX1231">INDEX($K:$P,ROW(),MATCH(AX$3,$K$2:$P$2,0))</f>
        <v>10</v>
      </c>
      <c r="AY1231" s="19" cm="1">
        <f t="array" ref="AY1231">INDEX($K:$P,ROW(),MATCH(AY$3,$K$2:$P$2,0))</f>
        <v>10</v>
      </c>
      <c r="AZ1231" s="19" cm="1">
        <f t="array" ref="AZ1231">INDEX($K:$P,ROW(),MATCH(AZ$3,$K$2:$P$2,0))</f>
        <v>10</v>
      </c>
      <c r="BA1231" s="19" cm="1">
        <f t="array" ref="BA1231">INDEX($K:$P,ROW(),MATCH(BA$3,$K$2:$P$2,0))</f>
        <v>10</v>
      </c>
      <c r="BB1231" s="19" cm="1">
        <f t="array" ref="BB1231">INDEX($K:$P,ROW(),MATCH(BB$3,$K$2:$P$2,0))</f>
        <v>10</v>
      </c>
      <c r="BC1231" s="19" cm="1">
        <f t="array" ref="BC1231">INDEX($K:$P,ROW(),MATCH(BC$3,$K$2:$P$2,0))</f>
        <v>10</v>
      </c>
      <c r="BD1231" s="19" cm="1">
        <f t="array" ref="BD1231">INDEX($K:$P,ROW(),MATCH(BD$3,$K$2:$P$2,0))</f>
        <v>10</v>
      </c>
      <c r="BE1231" s="19" cm="1">
        <f t="array" ref="BE1231">INDEX($K:$P,ROW(),MATCH(BE$3,$K$2:$P$2,0))</f>
        <v>10</v>
      </c>
      <c r="BF1231" s="19" cm="1">
        <f t="array" ref="BF1231">INDEX($K:$P,ROW(),MATCH(BF$3,$K$2:$P$2,0))</f>
        <v>10</v>
      </c>
      <c r="BG1231" s="19" cm="1">
        <f t="array" ref="BG1231">INDEX($K:$P,ROW(),MATCH(BG$3,$K$2:$P$2,0))</f>
        <v>10</v>
      </c>
      <c r="BH1231" s="19" cm="1">
        <f t="array" ref="BH1231">INDEX($K:$P,ROW(),MATCH(BH$3,$K$2:$P$2,0))</f>
        <v>10</v>
      </c>
      <c r="BI1231" s="19" cm="1">
        <f t="array" ref="BI1231">INDEX($K:$P,ROW(),MATCH(BI$3,$K$2:$P$2,0))</f>
        <v>10</v>
      </c>
      <c r="BJ1231" s="19" cm="1">
        <f t="array" ref="BJ1231">INDEX($K:$P,ROW(),MATCH(BJ$3,$K$2:$P$2,0))</f>
        <v>10</v>
      </c>
      <c r="BK1231" s="19" cm="1">
        <f t="array" ref="BK1231">INDEX($K:$P,ROW(),MATCH(BK$3,$K$2:$P$2,0))</f>
        <v>10</v>
      </c>
      <c r="BL1231" s="19" cm="1">
        <f t="array" ref="BL1231">INDEX($K:$P,ROW(),MATCH(BL$3,$K$2:$P$2,0))</f>
        <v>10</v>
      </c>
      <c r="BM1231" s="19" cm="1">
        <f t="array" ref="BM1231">INDEX($K:$P,ROW(),MATCH(BM$3,$K$2:$P$2,0))</f>
        <v>10</v>
      </c>
      <c r="BN1231" s="19" cm="1">
        <f t="array" ref="BN1231">INDEX($K:$P,ROW(),MATCH(BN$3,$K$2:$P$2,0))</f>
        <v>10</v>
      </c>
      <c r="BO1231" s="19" cm="1">
        <f t="array" ref="BO1231">INDEX($K:$P,ROW(),MATCH(BO$3,$K$2:$P$2,0))</f>
        <v>10</v>
      </c>
      <c r="BP1231" s="19" cm="1">
        <f t="array" ref="BP1231">INDEX($K:$P,ROW(),MATCH(BP$3,$K$2:$P$2,0))</f>
        <v>10</v>
      </c>
      <c r="BQ1231" s="19" cm="1">
        <f t="array" ref="BQ1231">INDEX($K:$P,ROW(),MATCH(BQ$3,$K$2:$P$2,0))</f>
        <v>10</v>
      </c>
      <c r="BR1231" s="19" cm="1">
        <f t="array" ref="BR1231">INDEX($K:$P,ROW(),MATCH(BR$3,$K$2:$P$2,0))</f>
        <v>10</v>
      </c>
      <c r="BS1231" s="19" cm="1">
        <f t="array" ref="BS1231">INDEX($K:$P,ROW(),MATCH(BS$3,$K$2:$P$2,0))</f>
        <v>10</v>
      </c>
      <c r="BT1231" s="19" cm="1">
        <f t="array" ref="BT1231">INDEX($K:$P,ROW(),MATCH(BT$3,$K$2:$P$2,0))</f>
        <v>10</v>
      </c>
      <c r="BU1231" s="19" cm="1">
        <f t="array" ref="BU1231">INDEX($K:$P,ROW(),MATCH(BU$3,$K$2:$P$2,0))</f>
        <v>10</v>
      </c>
      <c r="BV1231" s="19" cm="1">
        <f t="array" ref="BV1231">INDEX($K:$P,ROW(),MATCH(BV$3,$K$2:$P$2,0))</f>
        <v>10</v>
      </c>
      <c r="BW1231" s="19" cm="1">
        <f t="array" ref="BW1231">INDEX($K:$P,ROW(),MATCH(BW$3,$K$2:$P$2,0))</f>
        <v>10</v>
      </c>
      <c r="BX1231" s="19" cm="1">
        <f t="array" ref="BX1231">INDEX($K:$P,ROW(),MATCH(BX$3,$K$2:$P$2,0))</f>
        <v>10</v>
      </c>
      <c r="BY1231" s="19" cm="1">
        <f t="array" ref="BY1231">INDEX($K:$P,ROW(),MATCH(BY$3,$K$2:$P$2,0))</f>
        <v>10</v>
      </c>
      <c r="BZ1231" s="19" cm="1">
        <f t="array" ref="BZ1231">INDEX($K:$P,ROW(),MATCH(BZ$3,$K$2:$P$2,0))</f>
        <v>10</v>
      </c>
      <c r="CA1231" s="19" cm="1">
        <f t="array" ref="CA1231">INDEX($K:$P,ROW(),MATCH(CA$3,$K$2:$P$2,0))</f>
        <v>10</v>
      </c>
      <c r="CB1231" s="19" cm="1">
        <f t="array" ref="CB1231">INDEX($K:$P,ROW(),MATCH(CB$3,$K$2:$P$2,0))</f>
        <v>10</v>
      </c>
      <c r="CC1231" s="19" cm="1">
        <f t="array" ref="CC1231">INDEX($K:$P,ROW(),MATCH(CC$3,$K$2:$P$2,0))</f>
        <v>10</v>
      </c>
      <c r="CD1231" s="19" cm="1">
        <f t="array" ref="CD1231">INDEX($K:$P,ROW(),MATCH(CD$3,$K$2:$P$2,0))</f>
        <v>10</v>
      </c>
      <c r="CE1231" s="19" cm="1">
        <f t="array" ref="CE1231">INDEX($K:$P,ROW(),MATCH(CE$3,$K$2:$P$2,0))</f>
        <v>10</v>
      </c>
      <c r="CF1231" s="19" cm="1">
        <f t="array" ref="CF1231">INDEX($K:$P,ROW(),MATCH(CF$3,$K$2:$P$2,0))</f>
        <v>10</v>
      </c>
      <c r="CG1231" s="19" cm="1">
        <f t="array" ref="CG1231">INDEX($K:$P,ROW(),MATCH(CG$3,$K$2:$P$2,0))</f>
        <v>10</v>
      </c>
      <c r="CH1231" s="19" cm="1">
        <f t="array" ref="CH1231">INDEX($K:$P,ROW(),MATCH(CH$3,$K$2:$P$2,0))</f>
        <v>10</v>
      </c>
      <c r="CI1231" s="19" cm="1">
        <f t="array" ref="CI1231">INDEX($K:$P,ROW(),MATCH(CI$3,$K$2:$P$2,0))</f>
        <v>10</v>
      </c>
      <c r="CJ1231" s="19" cm="1">
        <f t="array" ref="CJ1231">INDEX($K:$P,ROW(),MATCH(CJ$3,$K$2:$P$2,0))</f>
        <v>10</v>
      </c>
      <c r="CK1231" s="19" cm="1">
        <f t="array" ref="CK1231">INDEX($K:$P,ROW(),MATCH(CK$3,$K$2:$P$2,0))</f>
        <v>10</v>
      </c>
      <c r="CL1231" s="19" cm="1">
        <f t="array" ref="CL1231">INDEX($K:$P,ROW(),MATCH(CL$3,$K$2:$P$2,0))</f>
        <v>10</v>
      </c>
    </row>
    <row r="1232" spans="2:90" x14ac:dyDescent="0.4">
      <c r="B1232" s="139" t="s">
        <v>774</v>
      </c>
      <c r="C1232" s="31"/>
      <c r="D1232" s="31" t="s">
        <v>785</v>
      </c>
      <c r="E1232" s="31" t="s">
        <v>906</v>
      </c>
      <c r="F1232" s="31"/>
      <c r="G1232" s="31"/>
      <c r="H1232" s="31"/>
      <c r="I1232" s="73"/>
      <c r="J1232" s="73"/>
      <c r="K1232" s="18">
        <v>10</v>
      </c>
      <c r="L1232" s="18">
        <v>10</v>
      </c>
      <c r="M1232" s="18">
        <v>10</v>
      </c>
      <c r="N1232" s="18">
        <v>10</v>
      </c>
      <c r="O1232" s="18">
        <v>10</v>
      </c>
      <c r="P1232" s="18">
        <v>10</v>
      </c>
      <c r="R1232" s="33"/>
      <c r="S1232" s="19" cm="1">
        <f t="array" ref="S1232">INDEX($K:$P,ROW(),MATCH(S$3,$K$2:$P$2,0))</f>
        <v>10</v>
      </c>
      <c r="T1232" s="19" cm="1">
        <f t="array" ref="T1232">INDEX($K:$P,ROW(),MATCH(T$3,$K$2:$P$2,0))</f>
        <v>10</v>
      </c>
      <c r="U1232" s="19" cm="1">
        <f t="array" ref="U1232">INDEX($K:$P,ROW(),MATCH(U$3,$K$2:$P$2,0))</f>
        <v>10</v>
      </c>
      <c r="V1232" s="19" cm="1">
        <f t="array" ref="V1232">INDEX($K:$P,ROW(),MATCH(V$3,$K$2:$P$2,0))</f>
        <v>10</v>
      </c>
      <c r="W1232" s="19" cm="1">
        <f t="array" ref="W1232">INDEX($K:$P,ROW(),MATCH(W$3,$K$2:$P$2,0))</f>
        <v>10</v>
      </c>
      <c r="X1232" s="19" cm="1">
        <f t="array" ref="X1232">INDEX($K:$P,ROW(),MATCH(X$3,$K$2:$P$2,0))</f>
        <v>10</v>
      </c>
      <c r="Y1232" s="19" cm="1">
        <f t="array" ref="Y1232">INDEX($K:$P,ROW(),MATCH(Y$3,$K$2:$P$2,0))</f>
        <v>10</v>
      </c>
      <c r="Z1232" s="19" cm="1">
        <f t="array" ref="Z1232">INDEX($K:$P,ROW(),MATCH(Z$3,$K$2:$P$2,0))</f>
        <v>10</v>
      </c>
      <c r="AA1232" s="19" cm="1">
        <f t="array" ref="AA1232">INDEX($K:$P,ROW(),MATCH(AA$3,$K$2:$P$2,0))</f>
        <v>10</v>
      </c>
      <c r="AB1232" s="19" cm="1">
        <f t="array" ref="AB1232">INDEX($K:$P,ROW(),MATCH(AB$3,$K$2:$P$2,0))</f>
        <v>10</v>
      </c>
      <c r="AC1232" s="19" cm="1">
        <f t="array" ref="AC1232">INDEX($K:$P,ROW(),MATCH(AC$3,$K$2:$P$2,0))</f>
        <v>10</v>
      </c>
      <c r="AD1232" s="19" cm="1">
        <f t="array" ref="AD1232">INDEX($K:$P,ROW(),MATCH(AD$3,$K$2:$P$2,0))</f>
        <v>10</v>
      </c>
      <c r="AE1232" s="19" cm="1">
        <f t="array" ref="AE1232">INDEX($K:$P,ROW(),MATCH(AE$3,$K$2:$P$2,0))</f>
        <v>10</v>
      </c>
      <c r="AF1232" s="19" cm="1">
        <f t="array" ref="AF1232">INDEX($K:$P,ROW(),MATCH(AF$3,$K$2:$P$2,0))</f>
        <v>10</v>
      </c>
      <c r="AG1232" s="19" cm="1">
        <f t="array" ref="AG1232">INDEX($K:$P,ROW(),MATCH(AG$3,$K$2:$P$2,0))</f>
        <v>10</v>
      </c>
      <c r="AH1232" s="19" cm="1">
        <f t="array" ref="AH1232">INDEX($K:$P,ROW(),MATCH(AH$3,$K$2:$P$2,0))</f>
        <v>10</v>
      </c>
      <c r="AI1232" s="19" cm="1">
        <f t="array" ref="AI1232">INDEX($K:$P,ROW(),MATCH(AI$3,$K$2:$P$2,0))</f>
        <v>10</v>
      </c>
      <c r="AJ1232" s="19" cm="1">
        <f t="array" ref="AJ1232">INDEX($K:$P,ROW(),MATCH(AJ$3,$K$2:$P$2,0))</f>
        <v>10</v>
      </c>
      <c r="AK1232" s="19" cm="1">
        <f t="array" ref="AK1232">INDEX($K:$P,ROW(),MATCH(AK$3,$K$2:$P$2,0))</f>
        <v>10</v>
      </c>
      <c r="AL1232" s="19" cm="1">
        <f t="array" ref="AL1232">INDEX($K:$P,ROW(),MATCH(AL$3,$K$2:$P$2,0))</f>
        <v>10</v>
      </c>
      <c r="AM1232" s="19" cm="1">
        <f t="array" ref="AM1232">INDEX($K:$P,ROW(),MATCH(AM$3,$K$2:$P$2,0))</f>
        <v>10</v>
      </c>
      <c r="AN1232" s="19" cm="1">
        <f t="array" ref="AN1232">INDEX($K:$P,ROW(),MATCH(AN$3,$K$2:$P$2,0))</f>
        <v>10</v>
      </c>
      <c r="AO1232" s="19" cm="1">
        <f t="array" ref="AO1232">INDEX($K:$P,ROW(),MATCH(AO$3,$K$2:$P$2,0))</f>
        <v>10</v>
      </c>
      <c r="AP1232" s="19" cm="1">
        <f t="array" ref="AP1232">INDEX($K:$P,ROW(),MATCH(AP$3,$K$2:$P$2,0))</f>
        <v>10</v>
      </c>
      <c r="AQ1232" s="19" cm="1">
        <f t="array" ref="AQ1232">INDEX($K:$P,ROW(),MATCH(AQ$3,$K$2:$P$2,0))</f>
        <v>10</v>
      </c>
      <c r="AR1232" s="19" cm="1">
        <f t="array" ref="AR1232">INDEX($K:$P,ROW(),MATCH(AR$3,$K$2:$P$2,0))</f>
        <v>10</v>
      </c>
      <c r="AS1232" s="19" cm="1">
        <f t="array" ref="AS1232">INDEX($K:$P,ROW(),MATCH(AS$3,$K$2:$P$2,0))</f>
        <v>10</v>
      </c>
      <c r="AT1232" s="19" cm="1">
        <f t="array" ref="AT1232">INDEX($K:$P,ROW(),MATCH(AT$3,$K$2:$P$2,0))</f>
        <v>10</v>
      </c>
      <c r="AU1232" s="19" cm="1">
        <f t="array" ref="AU1232">INDEX($K:$P,ROW(),MATCH(AU$3,$K$2:$P$2,0))</f>
        <v>10</v>
      </c>
      <c r="AV1232" s="19" cm="1">
        <f t="array" ref="AV1232">INDEX($K:$P,ROW(),MATCH(AV$3,$K$2:$P$2,0))</f>
        <v>10</v>
      </c>
      <c r="AW1232" s="19" cm="1">
        <f t="array" ref="AW1232">INDEX($K:$P,ROW(),MATCH(AW$3,$K$2:$P$2,0))</f>
        <v>10</v>
      </c>
      <c r="AX1232" s="19" cm="1">
        <f t="array" ref="AX1232">INDEX($K:$P,ROW(),MATCH(AX$3,$K$2:$P$2,0))</f>
        <v>10</v>
      </c>
      <c r="AY1232" s="19" cm="1">
        <f t="array" ref="AY1232">INDEX($K:$P,ROW(),MATCH(AY$3,$K$2:$P$2,0))</f>
        <v>10</v>
      </c>
      <c r="AZ1232" s="19" cm="1">
        <f t="array" ref="AZ1232">INDEX($K:$P,ROW(),MATCH(AZ$3,$K$2:$P$2,0))</f>
        <v>10</v>
      </c>
      <c r="BA1232" s="19" cm="1">
        <f t="array" ref="BA1232">INDEX($K:$P,ROW(),MATCH(BA$3,$K$2:$P$2,0))</f>
        <v>10</v>
      </c>
      <c r="BB1232" s="19" cm="1">
        <f t="array" ref="BB1232">INDEX($K:$P,ROW(),MATCH(BB$3,$K$2:$P$2,0))</f>
        <v>10</v>
      </c>
      <c r="BC1232" s="19" cm="1">
        <f t="array" ref="BC1232">INDEX($K:$P,ROW(),MATCH(BC$3,$K$2:$P$2,0))</f>
        <v>10</v>
      </c>
      <c r="BD1232" s="19" cm="1">
        <f t="array" ref="BD1232">INDEX($K:$P,ROW(),MATCH(BD$3,$K$2:$P$2,0))</f>
        <v>10</v>
      </c>
      <c r="BE1232" s="19" cm="1">
        <f t="array" ref="BE1232">INDEX($K:$P,ROW(),MATCH(BE$3,$K$2:$P$2,0))</f>
        <v>10</v>
      </c>
      <c r="BF1232" s="19" cm="1">
        <f t="array" ref="BF1232">INDEX($K:$P,ROW(),MATCH(BF$3,$K$2:$P$2,0))</f>
        <v>10</v>
      </c>
      <c r="BG1232" s="19" cm="1">
        <f t="array" ref="BG1232">INDEX($K:$P,ROW(),MATCH(BG$3,$K$2:$P$2,0))</f>
        <v>10</v>
      </c>
      <c r="BH1232" s="19" cm="1">
        <f t="array" ref="BH1232">INDEX($K:$P,ROW(),MATCH(BH$3,$K$2:$P$2,0))</f>
        <v>10</v>
      </c>
      <c r="BI1232" s="19" cm="1">
        <f t="array" ref="BI1232">INDEX($K:$P,ROW(),MATCH(BI$3,$K$2:$P$2,0))</f>
        <v>10</v>
      </c>
      <c r="BJ1232" s="19" cm="1">
        <f t="array" ref="BJ1232">INDEX($K:$P,ROW(),MATCH(BJ$3,$K$2:$P$2,0))</f>
        <v>10</v>
      </c>
      <c r="BK1232" s="19" cm="1">
        <f t="array" ref="BK1232">INDEX($K:$P,ROW(),MATCH(BK$3,$K$2:$P$2,0))</f>
        <v>10</v>
      </c>
      <c r="BL1232" s="19" cm="1">
        <f t="array" ref="BL1232">INDEX($K:$P,ROW(),MATCH(BL$3,$K$2:$P$2,0))</f>
        <v>10</v>
      </c>
      <c r="BM1232" s="19" cm="1">
        <f t="array" ref="BM1232">INDEX($K:$P,ROW(),MATCH(BM$3,$K$2:$P$2,0))</f>
        <v>10</v>
      </c>
      <c r="BN1232" s="19" cm="1">
        <f t="array" ref="BN1232">INDEX($K:$P,ROW(),MATCH(BN$3,$K$2:$P$2,0))</f>
        <v>10</v>
      </c>
      <c r="BO1232" s="19" cm="1">
        <f t="array" ref="BO1232">INDEX($K:$P,ROW(),MATCH(BO$3,$K$2:$P$2,0))</f>
        <v>10</v>
      </c>
      <c r="BP1232" s="19" cm="1">
        <f t="array" ref="BP1232">INDEX($K:$P,ROW(),MATCH(BP$3,$K$2:$P$2,0))</f>
        <v>10</v>
      </c>
      <c r="BQ1232" s="19" cm="1">
        <f t="array" ref="BQ1232">INDEX($K:$P,ROW(),MATCH(BQ$3,$K$2:$P$2,0))</f>
        <v>10</v>
      </c>
      <c r="BR1232" s="19" cm="1">
        <f t="array" ref="BR1232">INDEX($K:$P,ROW(),MATCH(BR$3,$K$2:$P$2,0))</f>
        <v>10</v>
      </c>
      <c r="BS1232" s="19" cm="1">
        <f t="array" ref="BS1232">INDEX($K:$P,ROW(),MATCH(BS$3,$K$2:$P$2,0))</f>
        <v>10</v>
      </c>
      <c r="BT1232" s="19" cm="1">
        <f t="array" ref="BT1232">INDEX($K:$P,ROW(),MATCH(BT$3,$K$2:$P$2,0))</f>
        <v>10</v>
      </c>
      <c r="BU1232" s="19" cm="1">
        <f t="array" ref="BU1232">INDEX($K:$P,ROW(),MATCH(BU$3,$K$2:$P$2,0))</f>
        <v>10</v>
      </c>
      <c r="BV1232" s="19" cm="1">
        <f t="array" ref="BV1232">INDEX($K:$P,ROW(),MATCH(BV$3,$K$2:$P$2,0))</f>
        <v>10</v>
      </c>
      <c r="BW1232" s="19" cm="1">
        <f t="array" ref="BW1232">INDEX($K:$P,ROW(),MATCH(BW$3,$K$2:$P$2,0))</f>
        <v>10</v>
      </c>
      <c r="BX1232" s="19" cm="1">
        <f t="array" ref="BX1232">INDEX($K:$P,ROW(),MATCH(BX$3,$K$2:$P$2,0))</f>
        <v>10</v>
      </c>
      <c r="BY1232" s="19" cm="1">
        <f t="array" ref="BY1232">INDEX($K:$P,ROW(),MATCH(BY$3,$K$2:$P$2,0))</f>
        <v>10</v>
      </c>
      <c r="BZ1232" s="19" cm="1">
        <f t="array" ref="BZ1232">INDEX($K:$P,ROW(),MATCH(BZ$3,$K$2:$P$2,0))</f>
        <v>10</v>
      </c>
      <c r="CA1232" s="19" cm="1">
        <f t="array" ref="CA1232">INDEX($K:$P,ROW(),MATCH(CA$3,$K$2:$P$2,0))</f>
        <v>10</v>
      </c>
      <c r="CB1232" s="19" cm="1">
        <f t="array" ref="CB1232">INDEX($K:$P,ROW(),MATCH(CB$3,$K$2:$P$2,0))</f>
        <v>10</v>
      </c>
      <c r="CC1232" s="19" cm="1">
        <f t="array" ref="CC1232">INDEX($K:$P,ROW(),MATCH(CC$3,$K$2:$P$2,0))</f>
        <v>10</v>
      </c>
      <c r="CD1232" s="19" cm="1">
        <f t="array" ref="CD1232">INDEX($K:$P,ROW(),MATCH(CD$3,$K$2:$P$2,0))</f>
        <v>10</v>
      </c>
      <c r="CE1232" s="19" cm="1">
        <f t="array" ref="CE1232">INDEX($K:$P,ROW(),MATCH(CE$3,$K$2:$P$2,0))</f>
        <v>10</v>
      </c>
      <c r="CF1232" s="19" cm="1">
        <f t="array" ref="CF1232">INDEX($K:$P,ROW(),MATCH(CF$3,$K$2:$P$2,0))</f>
        <v>10</v>
      </c>
      <c r="CG1232" s="19" cm="1">
        <f t="array" ref="CG1232">INDEX($K:$P,ROW(),MATCH(CG$3,$K$2:$P$2,0))</f>
        <v>10</v>
      </c>
      <c r="CH1232" s="19" cm="1">
        <f t="array" ref="CH1232">INDEX($K:$P,ROW(),MATCH(CH$3,$K$2:$P$2,0))</f>
        <v>10</v>
      </c>
      <c r="CI1232" s="19" cm="1">
        <f t="array" ref="CI1232">INDEX($K:$P,ROW(),MATCH(CI$3,$K$2:$P$2,0))</f>
        <v>10</v>
      </c>
      <c r="CJ1232" s="19" cm="1">
        <f t="array" ref="CJ1232">INDEX($K:$P,ROW(),MATCH(CJ$3,$K$2:$P$2,0))</f>
        <v>10</v>
      </c>
      <c r="CK1232" s="19" cm="1">
        <f t="array" ref="CK1232">INDEX($K:$P,ROW(),MATCH(CK$3,$K$2:$P$2,0))</f>
        <v>10</v>
      </c>
      <c r="CL1232" s="19" cm="1">
        <f t="array" ref="CL1232">INDEX($K:$P,ROW(),MATCH(CL$3,$K$2:$P$2,0))</f>
        <v>10</v>
      </c>
    </row>
    <row r="1233" spans="2:90" x14ac:dyDescent="0.4">
      <c r="B1233" s="139" t="s">
        <v>775</v>
      </c>
      <c r="C1233" s="31"/>
      <c r="D1233" s="31" t="s">
        <v>785</v>
      </c>
      <c r="E1233" s="31" t="s">
        <v>906</v>
      </c>
      <c r="F1233" s="31"/>
      <c r="G1233" s="31"/>
      <c r="H1233" s="31"/>
      <c r="I1233" s="73"/>
      <c r="J1233" s="73"/>
      <c r="K1233" s="18">
        <v>10</v>
      </c>
      <c r="L1233" s="18">
        <v>10</v>
      </c>
      <c r="M1233" s="18">
        <v>10</v>
      </c>
      <c r="N1233" s="18">
        <v>10</v>
      </c>
      <c r="O1233" s="18">
        <v>10</v>
      </c>
      <c r="P1233" s="18">
        <v>10</v>
      </c>
      <c r="R1233" s="33"/>
      <c r="S1233" s="19" cm="1">
        <f t="array" ref="S1233">INDEX($K:$P,ROW(),MATCH(S$3,$K$2:$P$2,0))</f>
        <v>10</v>
      </c>
      <c r="T1233" s="19" cm="1">
        <f t="array" ref="T1233">INDEX($K:$P,ROW(),MATCH(T$3,$K$2:$P$2,0))</f>
        <v>10</v>
      </c>
      <c r="U1233" s="19" cm="1">
        <f t="array" ref="U1233">INDEX($K:$P,ROW(),MATCH(U$3,$K$2:$P$2,0))</f>
        <v>10</v>
      </c>
      <c r="V1233" s="19" cm="1">
        <f t="array" ref="V1233">INDEX($K:$P,ROW(),MATCH(V$3,$K$2:$P$2,0))</f>
        <v>10</v>
      </c>
      <c r="W1233" s="19" cm="1">
        <f t="array" ref="W1233">INDEX($K:$P,ROW(),MATCH(W$3,$K$2:$P$2,0))</f>
        <v>10</v>
      </c>
      <c r="X1233" s="19" cm="1">
        <f t="array" ref="X1233">INDEX($K:$P,ROW(),MATCH(X$3,$K$2:$P$2,0))</f>
        <v>10</v>
      </c>
      <c r="Y1233" s="19" cm="1">
        <f t="array" ref="Y1233">INDEX($K:$P,ROW(),MATCH(Y$3,$K$2:$P$2,0))</f>
        <v>10</v>
      </c>
      <c r="Z1233" s="19" cm="1">
        <f t="array" ref="Z1233">INDEX($K:$P,ROW(),MATCH(Z$3,$K$2:$P$2,0))</f>
        <v>10</v>
      </c>
      <c r="AA1233" s="19" cm="1">
        <f t="array" ref="AA1233">INDEX($K:$P,ROW(),MATCH(AA$3,$K$2:$P$2,0))</f>
        <v>10</v>
      </c>
      <c r="AB1233" s="19" cm="1">
        <f t="array" ref="AB1233">INDEX($K:$P,ROW(),MATCH(AB$3,$K$2:$P$2,0))</f>
        <v>10</v>
      </c>
      <c r="AC1233" s="19" cm="1">
        <f t="array" ref="AC1233">INDEX($K:$P,ROW(),MATCH(AC$3,$K$2:$P$2,0))</f>
        <v>10</v>
      </c>
      <c r="AD1233" s="19" cm="1">
        <f t="array" ref="AD1233">INDEX($K:$P,ROW(),MATCH(AD$3,$K$2:$P$2,0))</f>
        <v>10</v>
      </c>
      <c r="AE1233" s="19" cm="1">
        <f t="array" ref="AE1233">INDEX($K:$P,ROW(),MATCH(AE$3,$K$2:$P$2,0))</f>
        <v>10</v>
      </c>
      <c r="AF1233" s="19" cm="1">
        <f t="array" ref="AF1233">INDEX($K:$P,ROW(),MATCH(AF$3,$K$2:$P$2,0))</f>
        <v>10</v>
      </c>
      <c r="AG1233" s="19" cm="1">
        <f t="array" ref="AG1233">INDEX($K:$P,ROW(),MATCH(AG$3,$K$2:$P$2,0))</f>
        <v>10</v>
      </c>
      <c r="AH1233" s="19" cm="1">
        <f t="array" ref="AH1233">INDEX($K:$P,ROW(),MATCH(AH$3,$K$2:$P$2,0))</f>
        <v>10</v>
      </c>
      <c r="AI1233" s="19" cm="1">
        <f t="array" ref="AI1233">INDEX($K:$P,ROW(),MATCH(AI$3,$K$2:$P$2,0))</f>
        <v>10</v>
      </c>
      <c r="AJ1233" s="19" cm="1">
        <f t="array" ref="AJ1233">INDEX($K:$P,ROW(),MATCH(AJ$3,$K$2:$P$2,0))</f>
        <v>10</v>
      </c>
      <c r="AK1233" s="19" cm="1">
        <f t="array" ref="AK1233">INDEX($K:$P,ROW(),MATCH(AK$3,$K$2:$P$2,0))</f>
        <v>10</v>
      </c>
      <c r="AL1233" s="19" cm="1">
        <f t="array" ref="AL1233">INDEX($K:$P,ROW(),MATCH(AL$3,$K$2:$P$2,0))</f>
        <v>10</v>
      </c>
      <c r="AM1233" s="19" cm="1">
        <f t="array" ref="AM1233">INDEX($K:$P,ROW(),MATCH(AM$3,$K$2:$P$2,0))</f>
        <v>10</v>
      </c>
      <c r="AN1233" s="19" cm="1">
        <f t="array" ref="AN1233">INDEX($K:$P,ROW(),MATCH(AN$3,$K$2:$P$2,0))</f>
        <v>10</v>
      </c>
      <c r="AO1233" s="19" cm="1">
        <f t="array" ref="AO1233">INDEX($K:$P,ROW(),MATCH(AO$3,$K$2:$P$2,0))</f>
        <v>10</v>
      </c>
      <c r="AP1233" s="19" cm="1">
        <f t="array" ref="AP1233">INDEX($K:$P,ROW(),MATCH(AP$3,$K$2:$P$2,0))</f>
        <v>10</v>
      </c>
      <c r="AQ1233" s="19" cm="1">
        <f t="array" ref="AQ1233">INDEX($K:$P,ROW(),MATCH(AQ$3,$K$2:$P$2,0))</f>
        <v>10</v>
      </c>
      <c r="AR1233" s="19" cm="1">
        <f t="array" ref="AR1233">INDEX($K:$P,ROW(),MATCH(AR$3,$K$2:$P$2,0))</f>
        <v>10</v>
      </c>
      <c r="AS1233" s="19" cm="1">
        <f t="array" ref="AS1233">INDEX($K:$P,ROW(),MATCH(AS$3,$K$2:$P$2,0))</f>
        <v>10</v>
      </c>
      <c r="AT1233" s="19" cm="1">
        <f t="array" ref="AT1233">INDEX($K:$P,ROW(),MATCH(AT$3,$K$2:$P$2,0))</f>
        <v>10</v>
      </c>
      <c r="AU1233" s="19" cm="1">
        <f t="array" ref="AU1233">INDEX($K:$P,ROW(),MATCH(AU$3,$K$2:$P$2,0))</f>
        <v>10</v>
      </c>
      <c r="AV1233" s="19" cm="1">
        <f t="array" ref="AV1233">INDEX($K:$P,ROW(),MATCH(AV$3,$K$2:$P$2,0))</f>
        <v>10</v>
      </c>
      <c r="AW1233" s="19" cm="1">
        <f t="array" ref="AW1233">INDEX($K:$P,ROW(),MATCH(AW$3,$K$2:$P$2,0))</f>
        <v>10</v>
      </c>
      <c r="AX1233" s="19" cm="1">
        <f t="array" ref="AX1233">INDEX($K:$P,ROW(),MATCH(AX$3,$K$2:$P$2,0))</f>
        <v>10</v>
      </c>
      <c r="AY1233" s="19" cm="1">
        <f t="array" ref="AY1233">INDEX($K:$P,ROW(),MATCH(AY$3,$K$2:$P$2,0))</f>
        <v>10</v>
      </c>
      <c r="AZ1233" s="19" cm="1">
        <f t="array" ref="AZ1233">INDEX($K:$P,ROW(),MATCH(AZ$3,$K$2:$P$2,0))</f>
        <v>10</v>
      </c>
      <c r="BA1233" s="19" cm="1">
        <f t="array" ref="BA1233">INDEX($K:$P,ROW(),MATCH(BA$3,$K$2:$P$2,0))</f>
        <v>10</v>
      </c>
      <c r="BB1233" s="19" cm="1">
        <f t="array" ref="BB1233">INDEX($K:$P,ROW(),MATCH(BB$3,$K$2:$P$2,0))</f>
        <v>10</v>
      </c>
      <c r="BC1233" s="19" cm="1">
        <f t="array" ref="BC1233">INDEX($K:$P,ROW(),MATCH(BC$3,$K$2:$P$2,0))</f>
        <v>10</v>
      </c>
      <c r="BD1233" s="19" cm="1">
        <f t="array" ref="BD1233">INDEX($K:$P,ROW(),MATCH(BD$3,$K$2:$P$2,0))</f>
        <v>10</v>
      </c>
      <c r="BE1233" s="19" cm="1">
        <f t="array" ref="BE1233">INDEX($K:$P,ROW(),MATCH(BE$3,$K$2:$P$2,0))</f>
        <v>10</v>
      </c>
      <c r="BF1233" s="19" cm="1">
        <f t="array" ref="BF1233">INDEX($K:$P,ROW(),MATCH(BF$3,$K$2:$P$2,0))</f>
        <v>10</v>
      </c>
      <c r="BG1233" s="19" cm="1">
        <f t="array" ref="BG1233">INDEX($K:$P,ROW(),MATCH(BG$3,$K$2:$P$2,0))</f>
        <v>10</v>
      </c>
      <c r="BH1233" s="19" cm="1">
        <f t="array" ref="BH1233">INDEX($K:$P,ROW(),MATCH(BH$3,$K$2:$P$2,0))</f>
        <v>10</v>
      </c>
      <c r="BI1233" s="19" cm="1">
        <f t="array" ref="BI1233">INDEX($K:$P,ROW(),MATCH(BI$3,$K$2:$P$2,0))</f>
        <v>10</v>
      </c>
      <c r="BJ1233" s="19" cm="1">
        <f t="array" ref="BJ1233">INDEX($K:$P,ROW(),MATCH(BJ$3,$K$2:$P$2,0))</f>
        <v>10</v>
      </c>
      <c r="BK1233" s="19" cm="1">
        <f t="array" ref="BK1233">INDEX($K:$P,ROW(),MATCH(BK$3,$K$2:$P$2,0))</f>
        <v>10</v>
      </c>
      <c r="BL1233" s="19" cm="1">
        <f t="array" ref="BL1233">INDEX($K:$P,ROW(),MATCH(BL$3,$K$2:$P$2,0))</f>
        <v>10</v>
      </c>
      <c r="BM1233" s="19" cm="1">
        <f t="array" ref="BM1233">INDEX($K:$P,ROW(),MATCH(BM$3,$K$2:$P$2,0))</f>
        <v>10</v>
      </c>
      <c r="BN1233" s="19" cm="1">
        <f t="array" ref="BN1233">INDEX($K:$P,ROW(),MATCH(BN$3,$K$2:$P$2,0))</f>
        <v>10</v>
      </c>
      <c r="BO1233" s="19" cm="1">
        <f t="array" ref="BO1233">INDEX($K:$P,ROW(),MATCH(BO$3,$K$2:$P$2,0))</f>
        <v>10</v>
      </c>
      <c r="BP1233" s="19" cm="1">
        <f t="array" ref="BP1233">INDEX($K:$P,ROW(),MATCH(BP$3,$K$2:$P$2,0))</f>
        <v>10</v>
      </c>
      <c r="BQ1233" s="19" cm="1">
        <f t="array" ref="BQ1233">INDEX($K:$P,ROW(),MATCH(BQ$3,$K$2:$P$2,0))</f>
        <v>10</v>
      </c>
      <c r="BR1233" s="19" cm="1">
        <f t="array" ref="BR1233">INDEX($K:$P,ROW(),MATCH(BR$3,$K$2:$P$2,0))</f>
        <v>10</v>
      </c>
      <c r="BS1233" s="19" cm="1">
        <f t="array" ref="BS1233">INDEX($K:$P,ROW(),MATCH(BS$3,$K$2:$P$2,0))</f>
        <v>10</v>
      </c>
      <c r="BT1233" s="19" cm="1">
        <f t="array" ref="BT1233">INDEX($K:$P,ROW(),MATCH(BT$3,$K$2:$P$2,0))</f>
        <v>10</v>
      </c>
      <c r="BU1233" s="19" cm="1">
        <f t="array" ref="BU1233">INDEX($K:$P,ROW(),MATCH(BU$3,$K$2:$P$2,0))</f>
        <v>10</v>
      </c>
      <c r="BV1233" s="19" cm="1">
        <f t="array" ref="BV1233">INDEX($K:$P,ROW(),MATCH(BV$3,$K$2:$P$2,0))</f>
        <v>10</v>
      </c>
      <c r="BW1233" s="19" cm="1">
        <f t="array" ref="BW1233">INDEX($K:$P,ROW(),MATCH(BW$3,$K$2:$P$2,0))</f>
        <v>10</v>
      </c>
      <c r="BX1233" s="19" cm="1">
        <f t="array" ref="BX1233">INDEX($K:$P,ROW(),MATCH(BX$3,$K$2:$P$2,0))</f>
        <v>10</v>
      </c>
      <c r="BY1233" s="19" cm="1">
        <f t="array" ref="BY1233">INDEX($K:$P,ROW(),MATCH(BY$3,$K$2:$P$2,0))</f>
        <v>10</v>
      </c>
      <c r="BZ1233" s="19" cm="1">
        <f t="array" ref="BZ1233">INDEX($K:$P,ROW(),MATCH(BZ$3,$K$2:$P$2,0))</f>
        <v>10</v>
      </c>
      <c r="CA1233" s="19" cm="1">
        <f t="array" ref="CA1233">INDEX($K:$P,ROW(),MATCH(CA$3,$K$2:$P$2,0))</f>
        <v>10</v>
      </c>
      <c r="CB1233" s="19" cm="1">
        <f t="array" ref="CB1233">INDEX($K:$P,ROW(),MATCH(CB$3,$K$2:$P$2,0))</f>
        <v>10</v>
      </c>
      <c r="CC1233" s="19" cm="1">
        <f t="array" ref="CC1233">INDEX($K:$P,ROW(),MATCH(CC$3,$K$2:$P$2,0))</f>
        <v>10</v>
      </c>
      <c r="CD1233" s="19" cm="1">
        <f t="array" ref="CD1233">INDEX($K:$P,ROW(),MATCH(CD$3,$K$2:$P$2,0))</f>
        <v>10</v>
      </c>
      <c r="CE1233" s="19" cm="1">
        <f t="array" ref="CE1233">INDEX($K:$P,ROW(),MATCH(CE$3,$K$2:$P$2,0))</f>
        <v>10</v>
      </c>
      <c r="CF1233" s="19" cm="1">
        <f t="array" ref="CF1233">INDEX($K:$P,ROW(),MATCH(CF$3,$K$2:$P$2,0))</f>
        <v>10</v>
      </c>
      <c r="CG1233" s="19" cm="1">
        <f t="array" ref="CG1233">INDEX($K:$P,ROW(),MATCH(CG$3,$K$2:$P$2,0))</f>
        <v>10</v>
      </c>
      <c r="CH1233" s="19" cm="1">
        <f t="array" ref="CH1233">INDEX($K:$P,ROW(),MATCH(CH$3,$K$2:$P$2,0))</f>
        <v>10</v>
      </c>
      <c r="CI1233" s="19" cm="1">
        <f t="array" ref="CI1233">INDEX($K:$P,ROW(),MATCH(CI$3,$K$2:$P$2,0))</f>
        <v>10</v>
      </c>
      <c r="CJ1233" s="19" cm="1">
        <f t="array" ref="CJ1233">INDEX($K:$P,ROW(),MATCH(CJ$3,$K$2:$P$2,0))</f>
        <v>10</v>
      </c>
      <c r="CK1233" s="19" cm="1">
        <f t="array" ref="CK1233">INDEX($K:$P,ROW(),MATCH(CK$3,$K$2:$P$2,0))</f>
        <v>10</v>
      </c>
      <c r="CL1233" s="19" cm="1">
        <f t="array" ref="CL1233">INDEX($K:$P,ROW(),MATCH(CL$3,$K$2:$P$2,0))</f>
        <v>10</v>
      </c>
    </row>
    <row r="1234" spans="2:90" x14ac:dyDescent="0.4">
      <c r="B1234" s="139" t="s">
        <v>776</v>
      </c>
      <c r="C1234" s="31"/>
      <c r="D1234" s="31" t="s">
        <v>785</v>
      </c>
      <c r="E1234" s="31" t="s">
        <v>906</v>
      </c>
      <c r="F1234" s="31"/>
      <c r="G1234" s="31"/>
      <c r="H1234" s="31"/>
      <c r="I1234" s="73"/>
      <c r="J1234" s="73"/>
      <c r="K1234" s="18">
        <v>10</v>
      </c>
      <c r="L1234" s="18">
        <v>10</v>
      </c>
      <c r="M1234" s="18">
        <v>10</v>
      </c>
      <c r="N1234" s="18">
        <v>10</v>
      </c>
      <c r="O1234" s="18">
        <v>10</v>
      </c>
      <c r="P1234" s="18">
        <v>10</v>
      </c>
      <c r="R1234" s="33"/>
      <c r="S1234" s="19" cm="1">
        <f t="array" ref="S1234">INDEX($K:$P,ROW(),MATCH(S$3,$K$2:$P$2,0))</f>
        <v>10</v>
      </c>
      <c r="T1234" s="19" cm="1">
        <f t="array" ref="T1234">INDEX($K:$P,ROW(),MATCH(T$3,$K$2:$P$2,0))</f>
        <v>10</v>
      </c>
      <c r="U1234" s="19" cm="1">
        <f t="array" ref="U1234">INDEX($K:$P,ROW(),MATCH(U$3,$K$2:$P$2,0))</f>
        <v>10</v>
      </c>
      <c r="V1234" s="19" cm="1">
        <f t="array" ref="V1234">INDEX($K:$P,ROW(),MATCH(V$3,$K$2:$P$2,0))</f>
        <v>10</v>
      </c>
      <c r="W1234" s="19" cm="1">
        <f t="array" ref="W1234">INDEX($K:$P,ROW(),MATCH(W$3,$K$2:$P$2,0))</f>
        <v>10</v>
      </c>
      <c r="X1234" s="19" cm="1">
        <f t="array" ref="X1234">INDEX($K:$P,ROW(),MATCH(X$3,$K$2:$P$2,0))</f>
        <v>10</v>
      </c>
      <c r="Y1234" s="19" cm="1">
        <f t="array" ref="Y1234">INDEX($K:$P,ROW(),MATCH(Y$3,$K$2:$P$2,0))</f>
        <v>10</v>
      </c>
      <c r="Z1234" s="19" cm="1">
        <f t="array" ref="Z1234">INDEX($K:$P,ROW(),MATCH(Z$3,$K$2:$P$2,0))</f>
        <v>10</v>
      </c>
      <c r="AA1234" s="19" cm="1">
        <f t="array" ref="AA1234">INDEX($K:$P,ROW(),MATCH(AA$3,$K$2:$P$2,0))</f>
        <v>10</v>
      </c>
      <c r="AB1234" s="19" cm="1">
        <f t="array" ref="AB1234">INDEX($K:$P,ROW(),MATCH(AB$3,$K$2:$P$2,0))</f>
        <v>10</v>
      </c>
      <c r="AC1234" s="19" cm="1">
        <f t="array" ref="AC1234">INDEX($K:$P,ROW(),MATCH(AC$3,$K$2:$P$2,0))</f>
        <v>10</v>
      </c>
      <c r="AD1234" s="19" cm="1">
        <f t="array" ref="AD1234">INDEX($K:$P,ROW(),MATCH(AD$3,$K$2:$P$2,0))</f>
        <v>10</v>
      </c>
      <c r="AE1234" s="19" cm="1">
        <f t="array" ref="AE1234">INDEX($K:$P,ROW(),MATCH(AE$3,$K$2:$P$2,0))</f>
        <v>10</v>
      </c>
      <c r="AF1234" s="19" cm="1">
        <f t="array" ref="AF1234">INDEX($K:$P,ROW(),MATCH(AF$3,$K$2:$P$2,0))</f>
        <v>10</v>
      </c>
      <c r="AG1234" s="19" cm="1">
        <f t="array" ref="AG1234">INDEX($K:$P,ROW(),MATCH(AG$3,$K$2:$P$2,0))</f>
        <v>10</v>
      </c>
      <c r="AH1234" s="19" cm="1">
        <f t="array" ref="AH1234">INDEX($K:$P,ROW(),MATCH(AH$3,$K$2:$P$2,0))</f>
        <v>10</v>
      </c>
      <c r="AI1234" s="19" cm="1">
        <f t="array" ref="AI1234">INDEX($K:$P,ROW(),MATCH(AI$3,$K$2:$P$2,0))</f>
        <v>10</v>
      </c>
      <c r="AJ1234" s="19" cm="1">
        <f t="array" ref="AJ1234">INDEX($K:$P,ROW(),MATCH(AJ$3,$K$2:$P$2,0))</f>
        <v>10</v>
      </c>
      <c r="AK1234" s="19" cm="1">
        <f t="array" ref="AK1234">INDEX($K:$P,ROW(),MATCH(AK$3,$K$2:$P$2,0))</f>
        <v>10</v>
      </c>
      <c r="AL1234" s="19" cm="1">
        <f t="array" ref="AL1234">INDEX($K:$P,ROW(),MATCH(AL$3,$K$2:$P$2,0))</f>
        <v>10</v>
      </c>
      <c r="AM1234" s="19" cm="1">
        <f t="array" ref="AM1234">INDEX($K:$P,ROW(),MATCH(AM$3,$K$2:$P$2,0))</f>
        <v>10</v>
      </c>
      <c r="AN1234" s="19" cm="1">
        <f t="array" ref="AN1234">INDEX($K:$P,ROW(),MATCH(AN$3,$K$2:$P$2,0))</f>
        <v>10</v>
      </c>
      <c r="AO1234" s="19" cm="1">
        <f t="array" ref="AO1234">INDEX($K:$P,ROW(),MATCH(AO$3,$K$2:$P$2,0))</f>
        <v>10</v>
      </c>
      <c r="AP1234" s="19" cm="1">
        <f t="array" ref="AP1234">INDEX($K:$P,ROW(),MATCH(AP$3,$K$2:$P$2,0))</f>
        <v>10</v>
      </c>
      <c r="AQ1234" s="19" cm="1">
        <f t="array" ref="AQ1234">INDEX($K:$P,ROW(),MATCH(AQ$3,$K$2:$P$2,0))</f>
        <v>10</v>
      </c>
      <c r="AR1234" s="19" cm="1">
        <f t="array" ref="AR1234">INDEX($K:$P,ROW(),MATCH(AR$3,$K$2:$P$2,0))</f>
        <v>10</v>
      </c>
      <c r="AS1234" s="19" cm="1">
        <f t="array" ref="AS1234">INDEX($K:$P,ROW(),MATCH(AS$3,$K$2:$P$2,0))</f>
        <v>10</v>
      </c>
      <c r="AT1234" s="19" cm="1">
        <f t="array" ref="AT1234">INDEX($K:$P,ROW(),MATCH(AT$3,$K$2:$P$2,0))</f>
        <v>10</v>
      </c>
      <c r="AU1234" s="19" cm="1">
        <f t="array" ref="AU1234">INDEX($K:$P,ROW(),MATCH(AU$3,$K$2:$P$2,0))</f>
        <v>10</v>
      </c>
      <c r="AV1234" s="19" cm="1">
        <f t="array" ref="AV1234">INDEX($K:$P,ROW(),MATCH(AV$3,$K$2:$P$2,0))</f>
        <v>10</v>
      </c>
      <c r="AW1234" s="19" cm="1">
        <f t="array" ref="AW1234">INDEX($K:$P,ROW(),MATCH(AW$3,$K$2:$P$2,0))</f>
        <v>10</v>
      </c>
      <c r="AX1234" s="19" cm="1">
        <f t="array" ref="AX1234">INDEX($K:$P,ROW(),MATCH(AX$3,$K$2:$P$2,0))</f>
        <v>10</v>
      </c>
      <c r="AY1234" s="19" cm="1">
        <f t="array" ref="AY1234">INDEX($K:$P,ROW(),MATCH(AY$3,$K$2:$P$2,0))</f>
        <v>10</v>
      </c>
      <c r="AZ1234" s="19" cm="1">
        <f t="array" ref="AZ1234">INDEX($K:$P,ROW(),MATCH(AZ$3,$K$2:$P$2,0))</f>
        <v>10</v>
      </c>
      <c r="BA1234" s="19" cm="1">
        <f t="array" ref="BA1234">INDEX($K:$P,ROW(),MATCH(BA$3,$K$2:$P$2,0))</f>
        <v>10</v>
      </c>
      <c r="BB1234" s="19" cm="1">
        <f t="array" ref="BB1234">INDEX($K:$P,ROW(),MATCH(BB$3,$K$2:$P$2,0))</f>
        <v>10</v>
      </c>
      <c r="BC1234" s="19" cm="1">
        <f t="array" ref="BC1234">INDEX($K:$P,ROW(),MATCH(BC$3,$K$2:$P$2,0))</f>
        <v>10</v>
      </c>
      <c r="BD1234" s="19" cm="1">
        <f t="array" ref="BD1234">INDEX($K:$P,ROW(),MATCH(BD$3,$K$2:$P$2,0))</f>
        <v>10</v>
      </c>
      <c r="BE1234" s="19" cm="1">
        <f t="array" ref="BE1234">INDEX($K:$P,ROW(),MATCH(BE$3,$K$2:$P$2,0))</f>
        <v>10</v>
      </c>
      <c r="BF1234" s="19" cm="1">
        <f t="array" ref="BF1234">INDEX($K:$P,ROW(),MATCH(BF$3,$K$2:$P$2,0))</f>
        <v>10</v>
      </c>
      <c r="BG1234" s="19" cm="1">
        <f t="array" ref="BG1234">INDEX($K:$P,ROW(),MATCH(BG$3,$K$2:$P$2,0))</f>
        <v>10</v>
      </c>
      <c r="BH1234" s="19" cm="1">
        <f t="array" ref="BH1234">INDEX($K:$P,ROW(),MATCH(BH$3,$K$2:$P$2,0))</f>
        <v>10</v>
      </c>
      <c r="BI1234" s="19" cm="1">
        <f t="array" ref="BI1234">INDEX($K:$P,ROW(),MATCH(BI$3,$K$2:$P$2,0))</f>
        <v>10</v>
      </c>
      <c r="BJ1234" s="19" cm="1">
        <f t="array" ref="BJ1234">INDEX($K:$P,ROW(),MATCH(BJ$3,$K$2:$P$2,0))</f>
        <v>10</v>
      </c>
      <c r="BK1234" s="19" cm="1">
        <f t="array" ref="BK1234">INDEX($K:$P,ROW(),MATCH(BK$3,$K$2:$P$2,0))</f>
        <v>10</v>
      </c>
      <c r="BL1234" s="19" cm="1">
        <f t="array" ref="BL1234">INDEX($K:$P,ROW(),MATCH(BL$3,$K$2:$P$2,0))</f>
        <v>10</v>
      </c>
      <c r="BM1234" s="19" cm="1">
        <f t="array" ref="BM1234">INDEX($K:$P,ROW(),MATCH(BM$3,$K$2:$P$2,0))</f>
        <v>10</v>
      </c>
      <c r="BN1234" s="19" cm="1">
        <f t="array" ref="BN1234">INDEX($K:$P,ROW(),MATCH(BN$3,$K$2:$P$2,0))</f>
        <v>10</v>
      </c>
      <c r="BO1234" s="19" cm="1">
        <f t="array" ref="BO1234">INDEX($K:$P,ROW(),MATCH(BO$3,$K$2:$P$2,0))</f>
        <v>10</v>
      </c>
      <c r="BP1234" s="19" cm="1">
        <f t="array" ref="BP1234">INDEX($K:$P,ROW(),MATCH(BP$3,$K$2:$P$2,0))</f>
        <v>10</v>
      </c>
      <c r="BQ1234" s="19" cm="1">
        <f t="array" ref="BQ1234">INDEX($K:$P,ROW(),MATCH(BQ$3,$K$2:$P$2,0))</f>
        <v>10</v>
      </c>
      <c r="BR1234" s="19" cm="1">
        <f t="array" ref="BR1234">INDEX($K:$P,ROW(),MATCH(BR$3,$K$2:$P$2,0))</f>
        <v>10</v>
      </c>
      <c r="BS1234" s="19" cm="1">
        <f t="array" ref="BS1234">INDEX($K:$P,ROW(),MATCH(BS$3,$K$2:$P$2,0))</f>
        <v>10</v>
      </c>
      <c r="BT1234" s="19" cm="1">
        <f t="array" ref="BT1234">INDEX($K:$P,ROW(),MATCH(BT$3,$K$2:$P$2,0))</f>
        <v>10</v>
      </c>
      <c r="BU1234" s="19" cm="1">
        <f t="array" ref="BU1234">INDEX($K:$P,ROW(),MATCH(BU$3,$K$2:$P$2,0))</f>
        <v>10</v>
      </c>
      <c r="BV1234" s="19" cm="1">
        <f t="array" ref="BV1234">INDEX($K:$P,ROW(),MATCH(BV$3,$K$2:$P$2,0))</f>
        <v>10</v>
      </c>
      <c r="BW1234" s="19" cm="1">
        <f t="array" ref="BW1234">INDEX($K:$P,ROW(),MATCH(BW$3,$K$2:$P$2,0))</f>
        <v>10</v>
      </c>
      <c r="BX1234" s="19" cm="1">
        <f t="array" ref="BX1234">INDEX($K:$P,ROW(),MATCH(BX$3,$K$2:$P$2,0))</f>
        <v>10</v>
      </c>
      <c r="BY1234" s="19" cm="1">
        <f t="array" ref="BY1234">INDEX($K:$P,ROW(),MATCH(BY$3,$K$2:$P$2,0))</f>
        <v>10</v>
      </c>
      <c r="BZ1234" s="19" cm="1">
        <f t="array" ref="BZ1234">INDEX($K:$P,ROW(),MATCH(BZ$3,$K$2:$P$2,0))</f>
        <v>10</v>
      </c>
      <c r="CA1234" s="19" cm="1">
        <f t="array" ref="CA1234">INDEX($K:$P,ROW(),MATCH(CA$3,$K$2:$P$2,0))</f>
        <v>10</v>
      </c>
      <c r="CB1234" s="19" cm="1">
        <f t="array" ref="CB1234">INDEX($K:$P,ROW(),MATCH(CB$3,$K$2:$P$2,0))</f>
        <v>10</v>
      </c>
      <c r="CC1234" s="19" cm="1">
        <f t="array" ref="CC1234">INDEX($K:$P,ROW(),MATCH(CC$3,$K$2:$P$2,0))</f>
        <v>10</v>
      </c>
      <c r="CD1234" s="19" cm="1">
        <f t="array" ref="CD1234">INDEX($K:$P,ROW(),MATCH(CD$3,$K$2:$P$2,0))</f>
        <v>10</v>
      </c>
      <c r="CE1234" s="19" cm="1">
        <f t="array" ref="CE1234">INDEX($K:$P,ROW(),MATCH(CE$3,$K$2:$P$2,0))</f>
        <v>10</v>
      </c>
      <c r="CF1234" s="19" cm="1">
        <f t="array" ref="CF1234">INDEX($K:$P,ROW(),MATCH(CF$3,$K$2:$P$2,0))</f>
        <v>10</v>
      </c>
      <c r="CG1234" s="19" cm="1">
        <f t="array" ref="CG1234">INDEX($K:$P,ROW(),MATCH(CG$3,$K$2:$P$2,0))</f>
        <v>10</v>
      </c>
      <c r="CH1234" s="19" cm="1">
        <f t="array" ref="CH1234">INDEX($K:$P,ROW(),MATCH(CH$3,$K$2:$P$2,0))</f>
        <v>10</v>
      </c>
      <c r="CI1234" s="19" cm="1">
        <f t="array" ref="CI1234">INDEX($K:$P,ROW(),MATCH(CI$3,$K$2:$P$2,0))</f>
        <v>10</v>
      </c>
      <c r="CJ1234" s="19" cm="1">
        <f t="array" ref="CJ1234">INDEX($K:$P,ROW(),MATCH(CJ$3,$K$2:$P$2,0))</f>
        <v>10</v>
      </c>
      <c r="CK1234" s="19" cm="1">
        <f t="array" ref="CK1234">INDEX($K:$P,ROW(),MATCH(CK$3,$K$2:$P$2,0))</f>
        <v>10</v>
      </c>
      <c r="CL1234" s="19" cm="1">
        <f t="array" ref="CL1234">INDEX($K:$P,ROW(),MATCH(CL$3,$K$2:$P$2,0))</f>
        <v>10</v>
      </c>
    </row>
    <row r="1235" spans="2:90" x14ac:dyDescent="0.4">
      <c r="B1235" s="122"/>
      <c r="C1235" s="31"/>
      <c r="D1235" s="31" t="s">
        <v>785</v>
      </c>
      <c r="E1235" s="31" t="s">
        <v>906</v>
      </c>
      <c r="F1235" s="31"/>
      <c r="G1235" s="31"/>
      <c r="H1235" s="31"/>
      <c r="I1235" s="73"/>
      <c r="J1235" s="73"/>
      <c r="K1235" s="18"/>
      <c r="L1235" s="18"/>
      <c r="M1235" s="18"/>
      <c r="N1235" s="18"/>
      <c r="O1235" s="18"/>
      <c r="P1235" s="18"/>
      <c r="R1235" s="33"/>
      <c r="S1235" s="19"/>
      <c r="T1235" s="19"/>
      <c r="U1235" s="19"/>
      <c r="V1235" s="19"/>
      <c r="W1235" s="19"/>
      <c r="X1235" s="19"/>
      <c r="Y1235" s="19"/>
      <c r="Z1235" s="19"/>
      <c r="AA1235" s="19"/>
      <c r="AB1235" s="19"/>
      <c r="AC1235" s="19"/>
      <c r="AD1235" s="19"/>
      <c r="AE1235" s="19"/>
      <c r="AF1235" s="19"/>
      <c r="AG1235" s="19"/>
      <c r="AH1235" s="19"/>
      <c r="AI1235" s="19"/>
      <c r="AJ1235" s="19"/>
      <c r="AK1235" s="19"/>
      <c r="AL1235" s="19"/>
      <c r="AM1235" s="19"/>
      <c r="AN1235" s="19"/>
      <c r="AO1235" s="19"/>
      <c r="AP1235" s="19"/>
      <c r="AQ1235" s="19"/>
      <c r="AR1235" s="19"/>
      <c r="AS1235" s="19"/>
      <c r="AT1235" s="19"/>
      <c r="AU1235" s="19"/>
      <c r="AV1235" s="19"/>
      <c r="AW1235" s="19"/>
      <c r="AX1235" s="19"/>
      <c r="AY1235" s="19"/>
      <c r="AZ1235" s="19"/>
      <c r="BA1235" s="19"/>
      <c r="BB1235" s="19"/>
      <c r="BC1235" s="19"/>
      <c r="BD1235" s="19"/>
      <c r="BE1235" s="19"/>
      <c r="BF1235" s="19"/>
      <c r="BG1235" s="19"/>
      <c r="BH1235" s="19"/>
      <c r="BI1235" s="19"/>
      <c r="BJ1235" s="19"/>
      <c r="BK1235" s="19"/>
      <c r="BL1235" s="19"/>
      <c r="BM1235" s="19"/>
      <c r="BN1235" s="19"/>
      <c r="BO1235" s="19"/>
      <c r="BP1235" s="19"/>
      <c r="BQ1235" s="19"/>
      <c r="BR1235" s="19"/>
      <c r="BS1235" s="19"/>
      <c r="BT1235" s="19"/>
      <c r="BU1235" s="19"/>
      <c r="BV1235" s="19"/>
      <c r="BW1235" s="19"/>
      <c r="BX1235" s="19"/>
      <c r="BY1235" s="19"/>
      <c r="BZ1235" s="19"/>
      <c r="CA1235" s="19"/>
      <c r="CB1235" s="19"/>
      <c r="CC1235" s="19"/>
      <c r="CD1235" s="19"/>
      <c r="CE1235" s="19"/>
      <c r="CF1235" s="19"/>
      <c r="CG1235" s="19"/>
      <c r="CH1235" s="19"/>
      <c r="CI1235" s="19"/>
      <c r="CJ1235" s="19"/>
      <c r="CK1235" s="19"/>
      <c r="CL1235" s="19"/>
    </row>
    <row r="1236" spans="2:90" x14ac:dyDescent="0.4">
      <c r="B1236" s="122" t="s">
        <v>518</v>
      </c>
      <c r="C1236" s="31"/>
      <c r="D1236" s="31" t="s">
        <v>785</v>
      </c>
      <c r="E1236" s="31" t="s">
        <v>906</v>
      </c>
      <c r="F1236" s="31"/>
      <c r="G1236" s="31"/>
      <c r="H1236" s="31"/>
      <c r="I1236" s="73"/>
      <c r="J1236" s="73"/>
      <c r="K1236" s="18"/>
      <c r="L1236" s="18"/>
      <c r="M1236" s="18"/>
      <c r="N1236" s="18"/>
      <c r="O1236" s="18"/>
      <c r="P1236" s="18"/>
      <c r="R1236" s="33"/>
      <c r="S1236" s="19"/>
      <c r="T1236" s="19"/>
      <c r="U1236" s="19"/>
      <c r="V1236" s="19"/>
      <c r="W1236" s="19"/>
      <c r="X1236" s="19"/>
      <c r="Y1236" s="19"/>
      <c r="Z1236" s="19"/>
      <c r="AA1236" s="19"/>
      <c r="AB1236" s="19"/>
      <c r="AC1236" s="19"/>
      <c r="AD1236" s="19"/>
      <c r="AE1236" s="19"/>
      <c r="AF1236" s="19"/>
      <c r="AG1236" s="19"/>
      <c r="AH1236" s="19"/>
      <c r="AI1236" s="19"/>
      <c r="AJ1236" s="19"/>
      <c r="AK1236" s="19"/>
      <c r="AL1236" s="19"/>
      <c r="AM1236" s="19"/>
      <c r="AN1236" s="19"/>
      <c r="AO1236" s="19"/>
      <c r="AP1236" s="19"/>
      <c r="AQ1236" s="19"/>
      <c r="AR1236" s="19"/>
      <c r="AS1236" s="19"/>
      <c r="AT1236" s="19"/>
      <c r="AU1236" s="19"/>
      <c r="AV1236" s="19"/>
      <c r="AW1236" s="19"/>
      <c r="AX1236" s="19"/>
      <c r="AY1236" s="19"/>
      <c r="AZ1236" s="19"/>
      <c r="BA1236" s="19"/>
      <c r="BB1236" s="19"/>
      <c r="BC1236" s="19"/>
      <c r="BD1236" s="19"/>
      <c r="BE1236" s="19"/>
      <c r="BF1236" s="19"/>
      <c r="BG1236" s="19"/>
      <c r="BH1236" s="19"/>
      <c r="BI1236" s="19"/>
      <c r="BJ1236" s="19"/>
      <c r="BK1236" s="19"/>
      <c r="BL1236" s="19"/>
      <c r="BM1236" s="19"/>
      <c r="BN1236" s="19"/>
      <c r="BO1236" s="19"/>
      <c r="BP1236" s="19"/>
      <c r="BQ1236" s="19"/>
      <c r="BR1236" s="19"/>
      <c r="BS1236" s="19"/>
      <c r="BT1236" s="19"/>
      <c r="BU1236" s="19"/>
      <c r="BV1236" s="19"/>
      <c r="BW1236" s="19"/>
      <c r="BX1236" s="19"/>
      <c r="BY1236" s="19"/>
      <c r="BZ1236" s="19"/>
      <c r="CA1236" s="19"/>
      <c r="CB1236" s="19"/>
      <c r="CC1236" s="19"/>
      <c r="CD1236" s="19"/>
      <c r="CE1236" s="19"/>
      <c r="CF1236" s="19"/>
      <c r="CG1236" s="19"/>
      <c r="CH1236" s="19"/>
      <c r="CI1236" s="19"/>
      <c r="CJ1236" s="19"/>
      <c r="CK1236" s="19"/>
      <c r="CL1236" s="19"/>
    </row>
    <row r="1237" spans="2:90" x14ac:dyDescent="0.4">
      <c r="B1237" s="152" t="s">
        <v>515</v>
      </c>
      <c r="C1237" s="31"/>
      <c r="D1237" s="31" t="s">
        <v>785</v>
      </c>
      <c r="E1237" s="31" t="s">
        <v>906</v>
      </c>
      <c r="F1237" s="31"/>
      <c r="G1237" s="31"/>
      <c r="H1237" s="31"/>
      <c r="I1237" s="73"/>
      <c r="J1237" s="73"/>
      <c r="K1237" s="23">
        <f ca="1">SUMIF($3:$3,K$2,1237:1237)</f>
        <v>-120000</v>
      </c>
      <c r="L1237" s="23">
        <f ca="1">SUMIF($3:$3,L$2,1237:1237)</f>
        <v>-120000</v>
      </c>
      <c r="M1237" s="23">
        <f ca="1">SUMIF($3:$3,M$2,1237:1237)</f>
        <v>-120000</v>
      </c>
      <c r="N1237" s="23">
        <f ca="1">SUMIF($3:$3,N$2,1237:1237)</f>
        <v>-120000</v>
      </c>
      <c r="O1237" s="23">
        <f ca="1">SUMIF($3:$3,O$2,1237:1237)</f>
        <v>-120000</v>
      </c>
      <c r="P1237" s="23">
        <f ca="1">SUMIF($3:$3,P$2,1237:1237)</f>
        <v>-120000</v>
      </c>
      <c r="R1237" s="33"/>
      <c r="S1237" s="24">
        <f t="shared" ref="S1237" ca="1" si="1264">-+S1207*S1230</f>
        <v>-10000</v>
      </c>
      <c r="T1237" s="24">
        <f t="shared" ref="T1237:AX1237" ca="1" si="1265">-+T1207*T1230</f>
        <v>-10000</v>
      </c>
      <c r="U1237" s="24">
        <f t="shared" ca="1" si="1265"/>
        <v>-10000</v>
      </c>
      <c r="V1237" s="24">
        <f t="shared" ca="1" si="1265"/>
        <v>-10000</v>
      </c>
      <c r="W1237" s="24">
        <f t="shared" ca="1" si="1265"/>
        <v>-10000</v>
      </c>
      <c r="X1237" s="24">
        <f t="shared" ca="1" si="1265"/>
        <v>-10000</v>
      </c>
      <c r="Y1237" s="24">
        <f t="shared" ca="1" si="1265"/>
        <v>-10000</v>
      </c>
      <c r="Z1237" s="24">
        <f t="shared" ca="1" si="1265"/>
        <v>-10000</v>
      </c>
      <c r="AA1237" s="24">
        <f t="shared" ca="1" si="1265"/>
        <v>-10000</v>
      </c>
      <c r="AB1237" s="24">
        <f t="shared" ca="1" si="1265"/>
        <v>-10000</v>
      </c>
      <c r="AC1237" s="24">
        <f t="shared" ca="1" si="1265"/>
        <v>-10000</v>
      </c>
      <c r="AD1237" s="24">
        <f t="shared" ca="1" si="1265"/>
        <v>-10000</v>
      </c>
      <c r="AE1237" s="24">
        <f t="shared" ca="1" si="1265"/>
        <v>-10000</v>
      </c>
      <c r="AF1237" s="24">
        <f t="shared" ca="1" si="1265"/>
        <v>-10000</v>
      </c>
      <c r="AG1237" s="24">
        <f t="shared" ca="1" si="1265"/>
        <v>-10000</v>
      </c>
      <c r="AH1237" s="24">
        <f t="shared" ca="1" si="1265"/>
        <v>-10000</v>
      </c>
      <c r="AI1237" s="24">
        <f t="shared" ca="1" si="1265"/>
        <v>-10000</v>
      </c>
      <c r="AJ1237" s="24">
        <f t="shared" ca="1" si="1265"/>
        <v>-10000</v>
      </c>
      <c r="AK1237" s="24">
        <f t="shared" ca="1" si="1265"/>
        <v>-10000</v>
      </c>
      <c r="AL1237" s="24">
        <f t="shared" ca="1" si="1265"/>
        <v>-10000</v>
      </c>
      <c r="AM1237" s="24">
        <f t="shared" ca="1" si="1265"/>
        <v>-10000</v>
      </c>
      <c r="AN1237" s="24">
        <f t="shared" ca="1" si="1265"/>
        <v>-10000</v>
      </c>
      <c r="AO1237" s="24">
        <f t="shared" ca="1" si="1265"/>
        <v>-10000</v>
      </c>
      <c r="AP1237" s="24">
        <f t="shared" ca="1" si="1265"/>
        <v>-10000</v>
      </c>
      <c r="AQ1237" s="24">
        <f t="shared" ca="1" si="1265"/>
        <v>-10000</v>
      </c>
      <c r="AR1237" s="24">
        <f t="shared" ca="1" si="1265"/>
        <v>-10000</v>
      </c>
      <c r="AS1237" s="24">
        <f t="shared" ca="1" si="1265"/>
        <v>-10000</v>
      </c>
      <c r="AT1237" s="24">
        <f t="shared" ca="1" si="1265"/>
        <v>-10000</v>
      </c>
      <c r="AU1237" s="24">
        <f t="shared" ca="1" si="1265"/>
        <v>-10000</v>
      </c>
      <c r="AV1237" s="24">
        <f t="shared" ca="1" si="1265"/>
        <v>-10000</v>
      </c>
      <c r="AW1237" s="24">
        <f t="shared" ca="1" si="1265"/>
        <v>-10000</v>
      </c>
      <c r="AX1237" s="24">
        <f t="shared" ca="1" si="1265"/>
        <v>-10000</v>
      </c>
      <c r="AY1237" s="24">
        <f t="shared" ref="AY1237:CD1237" ca="1" si="1266">-+AY1207*AY1230</f>
        <v>-10000</v>
      </c>
      <c r="AZ1237" s="24">
        <f t="shared" ca="1" si="1266"/>
        <v>-10000</v>
      </c>
      <c r="BA1237" s="24">
        <f t="shared" ca="1" si="1266"/>
        <v>-10000</v>
      </c>
      <c r="BB1237" s="24">
        <f t="shared" ca="1" si="1266"/>
        <v>-10000</v>
      </c>
      <c r="BC1237" s="24">
        <f t="shared" ca="1" si="1266"/>
        <v>-10000</v>
      </c>
      <c r="BD1237" s="24">
        <f t="shared" ca="1" si="1266"/>
        <v>-10000</v>
      </c>
      <c r="BE1237" s="24">
        <f t="shared" ca="1" si="1266"/>
        <v>-10000</v>
      </c>
      <c r="BF1237" s="24">
        <f t="shared" ca="1" si="1266"/>
        <v>-10000</v>
      </c>
      <c r="BG1237" s="24">
        <f t="shared" ca="1" si="1266"/>
        <v>-10000</v>
      </c>
      <c r="BH1237" s="24">
        <f t="shared" ca="1" si="1266"/>
        <v>-10000</v>
      </c>
      <c r="BI1237" s="24">
        <f t="shared" ca="1" si="1266"/>
        <v>-10000</v>
      </c>
      <c r="BJ1237" s="24">
        <f t="shared" ca="1" si="1266"/>
        <v>-10000</v>
      </c>
      <c r="BK1237" s="24">
        <f t="shared" ca="1" si="1266"/>
        <v>-10000</v>
      </c>
      <c r="BL1237" s="24">
        <f t="shared" ca="1" si="1266"/>
        <v>-10000</v>
      </c>
      <c r="BM1237" s="24">
        <f t="shared" ca="1" si="1266"/>
        <v>-10000</v>
      </c>
      <c r="BN1237" s="24">
        <f t="shared" ca="1" si="1266"/>
        <v>-10000</v>
      </c>
      <c r="BO1237" s="24">
        <f t="shared" ca="1" si="1266"/>
        <v>-10000</v>
      </c>
      <c r="BP1237" s="24">
        <f t="shared" ca="1" si="1266"/>
        <v>-10000</v>
      </c>
      <c r="BQ1237" s="24">
        <f t="shared" ca="1" si="1266"/>
        <v>-10000</v>
      </c>
      <c r="BR1237" s="24">
        <f t="shared" ca="1" si="1266"/>
        <v>-10000</v>
      </c>
      <c r="BS1237" s="24">
        <f t="shared" ca="1" si="1266"/>
        <v>-10000</v>
      </c>
      <c r="BT1237" s="24">
        <f t="shared" ca="1" si="1266"/>
        <v>-10000</v>
      </c>
      <c r="BU1237" s="24">
        <f t="shared" ca="1" si="1266"/>
        <v>-10000</v>
      </c>
      <c r="BV1237" s="24">
        <f t="shared" ca="1" si="1266"/>
        <v>-10000</v>
      </c>
      <c r="BW1237" s="24">
        <f t="shared" ca="1" si="1266"/>
        <v>-10000</v>
      </c>
      <c r="BX1237" s="24">
        <f t="shared" ca="1" si="1266"/>
        <v>-10000</v>
      </c>
      <c r="BY1237" s="24">
        <f t="shared" ca="1" si="1266"/>
        <v>-10000</v>
      </c>
      <c r="BZ1237" s="24">
        <f t="shared" ca="1" si="1266"/>
        <v>-10000</v>
      </c>
      <c r="CA1237" s="24">
        <f t="shared" ca="1" si="1266"/>
        <v>-10000</v>
      </c>
      <c r="CB1237" s="24">
        <f t="shared" ca="1" si="1266"/>
        <v>-10000</v>
      </c>
      <c r="CC1237" s="24">
        <f t="shared" ca="1" si="1266"/>
        <v>-10000</v>
      </c>
      <c r="CD1237" s="24">
        <f t="shared" ca="1" si="1266"/>
        <v>-10000</v>
      </c>
      <c r="CE1237" s="24">
        <f t="shared" ref="CE1237:CK1237" ca="1" si="1267">-+CE1207*CE1230</f>
        <v>-10000</v>
      </c>
      <c r="CF1237" s="24">
        <f t="shared" ca="1" si="1267"/>
        <v>-10000</v>
      </c>
      <c r="CG1237" s="24">
        <f t="shared" ca="1" si="1267"/>
        <v>-10000</v>
      </c>
      <c r="CH1237" s="24">
        <f t="shared" ca="1" si="1267"/>
        <v>-10000</v>
      </c>
      <c r="CI1237" s="24">
        <f t="shared" ca="1" si="1267"/>
        <v>-10000</v>
      </c>
      <c r="CJ1237" s="24">
        <f t="shared" ca="1" si="1267"/>
        <v>-10000</v>
      </c>
      <c r="CK1237" s="24">
        <f t="shared" ca="1" si="1267"/>
        <v>-10000</v>
      </c>
      <c r="CL1237" s="24">
        <f t="shared" ref="CL1237" ca="1" si="1268">-+CL1207*CL1230</f>
        <v>-10000</v>
      </c>
    </row>
    <row r="1238" spans="2:90" x14ac:dyDescent="0.4">
      <c r="B1238" s="152" t="s">
        <v>516</v>
      </c>
      <c r="C1238" s="31"/>
      <c r="D1238" s="31" t="s">
        <v>785</v>
      </c>
      <c r="E1238" s="31" t="s">
        <v>906</v>
      </c>
      <c r="F1238" s="31"/>
      <c r="G1238" s="31"/>
      <c r="H1238" s="31"/>
      <c r="I1238" s="73"/>
      <c r="J1238" s="73"/>
      <c r="K1238" s="23">
        <f ca="1">SUMIF($3:$3,K$2,1238:1238)</f>
        <v>-120000</v>
      </c>
      <c r="L1238" s="23">
        <f ca="1">SUMIF($3:$3,L$2,1238:1238)</f>
        <v>-120000</v>
      </c>
      <c r="M1238" s="23">
        <f ca="1">SUMIF($3:$3,M$2,1238:1238)</f>
        <v>-120000</v>
      </c>
      <c r="N1238" s="23">
        <f ca="1">SUMIF($3:$3,N$2,1238:1238)</f>
        <v>-120000</v>
      </c>
      <c r="O1238" s="23">
        <f ca="1">SUMIF($3:$3,O$2,1238:1238)</f>
        <v>-120000</v>
      </c>
      <c r="P1238" s="23">
        <f ca="1">SUMIF($3:$3,P$2,1238:1238)</f>
        <v>-120000</v>
      </c>
      <c r="R1238" s="33"/>
      <c r="S1238" s="24">
        <f t="shared" ref="S1238" ca="1" si="1269">-+S1208*S1231</f>
        <v>-10000</v>
      </c>
      <c r="T1238" s="24">
        <f t="shared" ref="T1238:AX1238" ca="1" si="1270">-+T1208*T1231</f>
        <v>-10000</v>
      </c>
      <c r="U1238" s="24">
        <f t="shared" ca="1" si="1270"/>
        <v>-10000</v>
      </c>
      <c r="V1238" s="24">
        <f t="shared" ca="1" si="1270"/>
        <v>-10000</v>
      </c>
      <c r="W1238" s="24">
        <f t="shared" ca="1" si="1270"/>
        <v>-10000</v>
      </c>
      <c r="X1238" s="24">
        <f t="shared" ca="1" si="1270"/>
        <v>-10000</v>
      </c>
      <c r="Y1238" s="24">
        <f t="shared" ca="1" si="1270"/>
        <v>-10000</v>
      </c>
      <c r="Z1238" s="24">
        <f t="shared" ca="1" si="1270"/>
        <v>-10000</v>
      </c>
      <c r="AA1238" s="24">
        <f t="shared" ca="1" si="1270"/>
        <v>-10000</v>
      </c>
      <c r="AB1238" s="24">
        <f t="shared" ca="1" si="1270"/>
        <v>-10000</v>
      </c>
      <c r="AC1238" s="24">
        <f t="shared" ca="1" si="1270"/>
        <v>-10000</v>
      </c>
      <c r="AD1238" s="24">
        <f t="shared" ca="1" si="1270"/>
        <v>-10000</v>
      </c>
      <c r="AE1238" s="24">
        <f t="shared" ca="1" si="1270"/>
        <v>-10000</v>
      </c>
      <c r="AF1238" s="24">
        <f t="shared" ca="1" si="1270"/>
        <v>-10000</v>
      </c>
      <c r="AG1238" s="24">
        <f t="shared" ca="1" si="1270"/>
        <v>-10000</v>
      </c>
      <c r="AH1238" s="24">
        <f t="shared" ca="1" si="1270"/>
        <v>-10000</v>
      </c>
      <c r="AI1238" s="24">
        <f t="shared" ca="1" si="1270"/>
        <v>-10000</v>
      </c>
      <c r="AJ1238" s="24">
        <f t="shared" ca="1" si="1270"/>
        <v>-10000</v>
      </c>
      <c r="AK1238" s="24">
        <f t="shared" ca="1" si="1270"/>
        <v>-10000</v>
      </c>
      <c r="AL1238" s="24">
        <f t="shared" ca="1" si="1270"/>
        <v>-10000</v>
      </c>
      <c r="AM1238" s="24">
        <f t="shared" ca="1" si="1270"/>
        <v>-10000</v>
      </c>
      <c r="AN1238" s="24">
        <f t="shared" ca="1" si="1270"/>
        <v>-10000</v>
      </c>
      <c r="AO1238" s="24">
        <f t="shared" ca="1" si="1270"/>
        <v>-10000</v>
      </c>
      <c r="AP1238" s="24">
        <f t="shared" ca="1" si="1270"/>
        <v>-10000</v>
      </c>
      <c r="AQ1238" s="24">
        <f t="shared" ca="1" si="1270"/>
        <v>-10000</v>
      </c>
      <c r="AR1238" s="24">
        <f t="shared" ca="1" si="1270"/>
        <v>-10000</v>
      </c>
      <c r="AS1238" s="24">
        <f t="shared" ca="1" si="1270"/>
        <v>-10000</v>
      </c>
      <c r="AT1238" s="24">
        <f t="shared" ca="1" si="1270"/>
        <v>-10000</v>
      </c>
      <c r="AU1238" s="24">
        <f t="shared" ca="1" si="1270"/>
        <v>-10000</v>
      </c>
      <c r="AV1238" s="24">
        <f t="shared" ca="1" si="1270"/>
        <v>-10000</v>
      </c>
      <c r="AW1238" s="24">
        <f t="shared" ca="1" si="1270"/>
        <v>-10000</v>
      </c>
      <c r="AX1238" s="24">
        <f t="shared" ca="1" si="1270"/>
        <v>-10000</v>
      </c>
      <c r="AY1238" s="24">
        <f t="shared" ref="AY1238:CD1238" ca="1" si="1271">-+AY1208*AY1231</f>
        <v>-10000</v>
      </c>
      <c r="AZ1238" s="24">
        <f t="shared" ca="1" si="1271"/>
        <v>-10000</v>
      </c>
      <c r="BA1238" s="24">
        <f t="shared" ca="1" si="1271"/>
        <v>-10000</v>
      </c>
      <c r="BB1238" s="24">
        <f t="shared" ca="1" si="1271"/>
        <v>-10000</v>
      </c>
      <c r="BC1238" s="24">
        <f t="shared" ca="1" si="1271"/>
        <v>-10000</v>
      </c>
      <c r="BD1238" s="24">
        <f t="shared" ca="1" si="1271"/>
        <v>-10000</v>
      </c>
      <c r="BE1238" s="24">
        <f t="shared" ca="1" si="1271"/>
        <v>-10000</v>
      </c>
      <c r="BF1238" s="24">
        <f t="shared" ca="1" si="1271"/>
        <v>-10000</v>
      </c>
      <c r="BG1238" s="24">
        <f t="shared" ca="1" si="1271"/>
        <v>-10000</v>
      </c>
      <c r="BH1238" s="24">
        <f t="shared" ca="1" si="1271"/>
        <v>-10000</v>
      </c>
      <c r="BI1238" s="24">
        <f t="shared" ca="1" si="1271"/>
        <v>-10000</v>
      </c>
      <c r="BJ1238" s="24">
        <f t="shared" ca="1" si="1271"/>
        <v>-10000</v>
      </c>
      <c r="BK1238" s="24">
        <f t="shared" ca="1" si="1271"/>
        <v>-10000</v>
      </c>
      <c r="BL1238" s="24">
        <f t="shared" ca="1" si="1271"/>
        <v>-10000</v>
      </c>
      <c r="BM1238" s="24">
        <f t="shared" ca="1" si="1271"/>
        <v>-10000</v>
      </c>
      <c r="BN1238" s="24">
        <f t="shared" ca="1" si="1271"/>
        <v>-10000</v>
      </c>
      <c r="BO1238" s="24">
        <f t="shared" ca="1" si="1271"/>
        <v>-10000</v>
      </c>
      <c r="BP1238" s="24">
        <f t="shared" ca="1" si="1271"/>
        <v>-10000</v>
      </c>
      <c r="BQ1238" s="24">
        <f t="shared" ca="1" si="1271"/>
        <v>-10000</v>
      </c>
      <c r="BR1238" s="24">
        <f t="shared" ca="1" si="1271"/>
        <v>-10000</v>
      </c>
      <c r="BS1238" s="24">
        <f t="shared" ca="1" si="1271"/>
        <v>-10000</v>
      </c>
      <c r="BT1238" s="24">
        <f t="shared" ca="1" si="1271"/>
        <v>-10000</v>
      </c>
      <c r="BU1238" s="24">
        <f t="shared" ca="1" si="1271"/>
        <v>-10000</v>
      </c>
      <c r="BV1238" s="24">
        <f t="shared" ca="1" si="1271"/>
        <v>-10000</v>
      </c>
      <c r="BW1238" s="24">
        <f t="shared" ca="1" si="1271"/>
        <v>-10000</v>
      </c>
      <c r="BX1238" s="24">
        <f t="shared" ca="1" si="1271"/>
        <v>-10000</v>
      </c>
      <c r="BY1238" s="24">
        <f t="shared" ca="1" si="1271"/>
        <v>-10000</v>
      </c>
      <c r="BZ1238" s="24">
        <f t="shared" ca="1" si="1271"/>
        <v>-10000</v>
      </c>
      <c r="CA1238" s="24">
        <f t="shared" ca="1" si="1271"/>
        <v>-10000</v>
      </c>
      <c r="CB1238" s="24">
        <f t="shared" ca="1" si="1271"/>
        <v>-10000</v>
      </c>
      <c r="CC1238" s="24">
        <f t="shared" ca="1" si="1271"/>
        <v>-10000</v>
      </c>
      <c r="CD1238" s="24">
        <f t="shared" ca="1" si="1271"/>
        <v>-10000</v>
      </c>
      <c r="CE1238" s="24">
        <f t="shared" ref="CE1238:CK1238" ca="1" si="1272">-+CE1208*CE1231</f>
        <v>-10000</v>
      </c>
      <c r="CF1238" s="24">
        <f t="shared" ca="1" si="1272"/>
        <v>-10000</v>
      </c>
      <c r="CG1238" s="24">
        <f t="shared" ca="1" si="1272"/>
        <v>-10000</v>
      </c>
      <c r="CH1238" s="24">
        <f t="shared" ca="1" si="1272"/>
        <v>-10000</v>
      </c>
      <c r="CI1238" s="24">
        <f t="shared" ca="1" si="1272"/>
        <v>-10000</v>
      </c>
      <c r="CJ1238" s="24">
        <f t="shared" ca="1" si="1272"/>
        <v>-10000</v>
      </c>
      <c r="CK1238" s="24">
        <f t="shared" ca="1" si="1272"/>
        <v>-10000</v>
      </c>
      <c r="CL1238" s="24">
        <f t="shared" ref="CL1238" ca="1" si="1273">-+CL1208*CL1231</f>
        <v>-10000</v>
      </c>
    </row>
    <row r="1239" spans="2:90" x14ac:dyDescent="0.4">
      <c r="B1239" s="152" t="s">
        <v>774</v>
      </c>
      <c r="C1239" s="31"/>
      <c r="D1239" s="31" t="s">
        <v>785</v>
      </c>
      <c r="E1239" s="31" t="s">
        <v>906</v>
      </c>
      <c r="F1239" s="31"/>
      <c r="G1239" s="31"/>
      <c r="H1239" s="31"/>
      <c r="I1239" s="73"/>
      <c r="J1239" s="73"/>
      <c r="K1239" s="23">
        <f ca="1">SUMIF($3:$3,K$2,1239:1239)</f>
        <v>-60000</v>
      </c>
      <c r="L1239" s="23">
        <f ca="1">SUMIF($3:$3,L$2,1239:1239)</f>
        <v>-60000</v>
      </c>
      <c r="M1239" s="23">
        <f ca="1">SUMIF($3:$3,M$2,1239:1239)</f>
        <v>-60000</v>
      </c>
      <c r="N1239" s="23">
        <f ca="1">SUMIF($3:$3,N$2,1239:1239)</f>
        <v>-60000</v>
      </c>
      <c r="O1239" s="23">
        <f ca="1">SUMIF($3:$3,O$2,1239:1239)</f>
        <v>-60000</v>
      </c>
      <c r="P1239" s="23">
        <f ca="1">SUMIF($3:$3,P$2,1239:1239)</f>
        <v>-60000</v>
      </c>
      <c r="R1239" s="33"/>
      <c r="S1239" s="24">
        <f t="shared" ref="S1239" ca="1" si="1274">-+S1209*S1232</f>
        <v>-5000</v>
      </c>
      <c r="T1239" s="24">
        <f t="shared" ref="T1239:AX1239" ca="1" si="1275">-+T1209*T1232</f>
        <v>-5000</v>
      </c>
      <c r="U1239" s="24">
        <f t="shared" ca="1" si="1275"/>
        <v>-5000</v>
      </c>
      <c r="V1239" s="24">
        <f t="shared" ca="1" si="1275"/>
        <v>-5000</v>
      </c>
      <c r="W1239" s="24">
        <f t="shared" ca="1" si="1275"/>
        <v>-5000</v>
      </c>
      <c r="X1239" s="24">
        <f t="shared" ca="1" si="1275"/>
        <v>-5000</v>
      </c>
      <c r="Y1239" s="24">
        <f t="shared" ca="1" si="1275"/>
        <v>-5000</v>
      </c>
      <c r="Z1239" s="24">
        <f t="shared" ca="1" si="1275"/>
        <v>-5000</v>
      </c>
      <c r="AA1239" s="24">
        <f t="shared" ca="1" si="1275"/>
        <v>-5000</v>
      </c>
      <c r="AB1239" s="24">
        <f t="shared" ca="1" si="1275"/>
        <v>-5000</v>
      </c>
      <c r="AC1239" s="24">
        <f t="shared" ca="1" si="1275"/>
        <v>-5000</v>
      </c>
      <c r="AD1239" s="24">
        <f t="shared" ca="1" si="1275"/>
        <v>-5000</v>
      </c>
      <c r="AE1239" s="24">
        <f t="shared" ca="1" si="1275"/>
        <v>-5000</v>
      </c>
      <c r="AF1239" s="24">
        <f t="shared" ca="1" si="1275"/>
        <v>-5000</v>
      </c>
      <c r="AG1239" s="24">
        <f t="shared" ca="1" si="1275"/>
        <v>-5000</v>
      </c>
      <c r="AH1239" s="24">
        <f t="shared" ca="1" si="1275"/>
        <v>-5000</v>
      </c>
      <c r="AI1239" s="24">
        <f t="shared" ca="1" si="1275"/>
        <v>-5000</v>
      </c>
      <c r="AJ1239" s="24">
        <f t="shared" ca="1" si="1275"/>
        <v>-5000</v>
      </c>
      <c r="AK1239" s="24">
        <f t="shared" ca="1" si="1275"/>
        <v>-5000</v>
      </c>
      <c r="AL1239" s="24">
        <f t="shared" ca="1" si="1275"/>
        <v>-5000</v>
      </c>
      <c r="AM1239" s="24">
        <f t="shared" ca="1" si="1275"/>
        <v>-5000</v>
      </c>
      <c r="AN1239" s="24">
        <f t="shared" ca="1" si="1275"/>
        <v>-5000</v>
      </c>
      <c r="AO1239" s="24">
        <f t="shared" ca="1" si="1275"/>
        <v>-5000</v>
      </c>
      <c r="AP1239" s="24">
        <f t="shared" ca="1" si="1275"/>
        <v>-5000</v>
      </c>
      <c r="AQ1239" s="24">
        <f t="shared" ca="1" si="1275"/>
        <v>-5000</v>
      </c>
      <c r="AR1239" s="24">
        <f t="shared" ca="1" si="1275"/>
        <v>-5000</v>
      </c>
      <c r="AS1239" s="24">
        <f t="shared" ca="1" si="1275"/>
        <v>-5000</v>
      </c>
      <c r="AT1239" s="24">
        <f t="shared" ca="1" si="1275"/>
        <v>-5000</v>
      </c>
      <c r="AU1239" s="24">
        <f t="shared" ca="1" si="1275"/>
        <v>-5000</v>
      </c>
      <c r="AV1239" s="24">
        <f t="shared" ca="1" si="1275"/>
        <v>-5000</v>
      </c>
      <c r="AW1239" s="24">
        <f t="shared" ca="1" si="1275"/>
        <v>-5000</v>
      </c>
      <c r="AX1239" s="24">
        <f t="shared" ca="1" si="1275"/>
        <v>-5000</v>
      </c>
      <c r="AY1239" s="24">
        <f t="shared" ref="AY1239:CD1239" ca="1" si="1276">-+AY1209*AY1232</f>
        <v>-5000</v>
      </c>
      <c r="AZ1239" s="24">
        <f t="shared" ca="1" si="1276"/>
        <v>-5000</v>
      </c>
      <c r="BA1239" s="24">
        <f t="shared" ca="1" si="1276"/>
        <v>-5000</v>
      </c>
      <c r="BB1239" s="24">
        <f t="shared" ca="1" si="1276"/>
        <v>-5000</v>
      </c>
      <c r="BC1239" s="24">
        <f t="shared" ca="1" si="1276"/>
        <v>-5000</v>
      </c>
      <c r="BD1239" s="24">
        <f t="shared" ca="1" si="1276"/>
        <v>-5000</v>
      </c>
      <c r="BE1239" s="24">
        <f t="shared" ca="1" si="1276"/>
        <v>-5000</v>
      </c>
      <c r="BF1239" s="24">
        <f t="shared" ca="1" si="1276"/>
        <v>-5000</v>
      </c>
      <c r="BG1239" s="24">
        <f t="shared" ca="1" si="1276"/>
        <v>-5000</v>
      </c>
      <c r="BH1239" s="24">
        <f t="shared" ca="1" si="1276"/>
        <v>-5000</v>
      </c>
      <c r="BI1239" s="24">
        <f t="shared" ca="1" si="1276"/>
        <v>-5000</v>
      </c>
      <c r="BJ1239" s="24">
        <f t="shared" ca="1" si="1276"/>
        <v>-5000</v>
      </c>
      <c r="BK1239" s="24">
        <f t="shared" ca="1" si="1276"/>
        <v>-5000</v>
      </c>
      <c r="BL1239" s="24">
        <f t="shared" ca="1" si="1276"/>
        <v>-5000</v>
      </c>
      <c r="BM1239" s="24">
        <f t="shared" ca="1" si="1276"/>
        <v>-5000</v>
      </c>
      <c r="BN1239" s="24">
        <f t="shared" ca="1" si="1276"/>
        <v>-5000</v>
      </c>
      <c r="BO1239" s="24">
        <f t="shared" ca="1" si="1276"/>
        <v>-5000</v>
      </c>
      <c r="BP1239" s="24">
        <f t="shared" ca="1" si="1276"/>
        <v>-5000</v>
      </c>
      <c r="BQ1239" s="24">
        <f t="shared" ca="1" si="1276"/>
        <v>-5000</v>
      </c>
      <c r="BR1239" s="24">
        <f t="shared" ca="1" si="1276"/>
        <v>-5000</v>
      </c>
      <c r="BS1239" s="24">
        <f t="shared" ca="1" si="1276"/>
        <v>-5000</v>
      </c>
      <c r="BT1239" s="24">
        <f t="shared" ca="1" si="1276"/>
        <v>-5000</v>
      </c>
      <c r="BU1239" s="24">
        <f t="shared" ca="1" si="1276"/>
        <v>-5000</v>
      </c>
      <c r="BV1239" s="24">
        <f t="shared" ca="1" si="1276"/>
        <v>-5000</v>
      </c>
      <c r="BW1239" s="24">
        <f t="shared" ca="1" si="1276"/>
        <v>-5000</v>
      </c>
      <c r="BX1239" s="24">
        <f t="shared" ca="1" si="1276"/>
        <v>-5000</v>
      </c>
      <c r="BY1239" s="24">
        <f t="shared" ca="1" si="1276"/>
        <v>-5000</v>
      </c>
      <c r="BZ1239" s="24">
        <f t="shared" ca="1" si="1276"/>
        <v>-5000</v>
      </c>
      <c r="CA1239" s="24">
        <f t="shared" ca="1" si="1276"/>
        <v>-5000</v>
      </c>
      <c r="CB1239" s="24">
        <f t="shared" ca="1" si="1276"/>
        <v>-5000</v>
      </c>
      <c r="CC1239" s="24">
        <f t="shared" ca="1" si="1276"/>
        <v>-5000</v>
      </c>
      <c r="CD1239" s="24">
        <f t="shared" ca="1" si="1276"/>
        <v>-5000</v>
      </c>
      <c r="CE1239" s="24">
        <f t="shared" ref="CE1239:CK1239" ca="1" si="1277">-+CE1209*CE1232</f>
        <v>-5000</v>
      </c>
      <c r="CF1239" s="24">
        <f t="shared" ca="1" si="1277"/>
        <v>-5000</v>
      </c>
      <c r="CG1239" s="24">
        <f t="shared" ca="1" si="1277"/>
        <v>-5000</v>
      </c>
      <c r="CH1239" s="24">
        <f t="shared" ca="1" si="1277"/>
        <v>-5000</v>
      </c>
      <c r="CI1239" s="24">
        <f t="shared" ca="1" si="1277"/>
        <v>-5000</v>
      </c>
      <c r="CJ1239" s="24">
        <f t="shared" ca="1" si="1277"/>
        <v>-5000</v>
      </c>
      <c r="CK1239" s="24">
        <f t="shared" ca="1" si="1277"/>
        <v>-5000</v>
      </c>
      <c r="CL1239" s="24">
        <f t="shared" ref="CL1239" ca="1" si="1278">-+CL1209*CL1232</f>
        <v>-5000</v>
      </c>
    </row>
    <row r="1240" spans="2:90" x14ac:dyDescent="0.4">
      <c r="B1240" s="152" t="s">
        <v>775</v>
      </c>
      <c r="C1240" s="31"/>
      <c r="D1240" s="31" t="s">
        <v>785</v>
      </c>
      <c r="E1240" s="31" t="s">
        <v>906</v>
      </c>
      <c r="F1240" s="31"/>
      <c r="G1240" s="31"/>
      <c r="H1240" s="31"/>
      <c r="I1240" s="73"/>
      <c r="J1240" s="73"/>
      <c r="K1240" s="23">
        <f ca="1">SUMIF($3:$3,K$2,1240:1240)</f>
        <v>-180000</v>
      </c>
      <c r="L1240" s="23">
        <f ca="1">SUMIF($3:$3,L$2,1240:1240)</f>
        <v>-180000</v>
      </c>
      <c r="M1240" s="23">
        <f ca="1">SUMIF($3:$3,M$2,1240:1240)</f>
        <v>-180000</v>
      </c>
      <c r="N1240" s="23">
        <f ca="1">SUMIF($3:$3,N$2,1240:1240)</f>
        <v>-180000</v>
      </c>
      <c r="O1240" s="23">
        <f ca="1">SUMIF($3:$3,O$2,1240:1240)</f>
        <v>-180000</v>
      </c>
      <c r="P1240" s="23">
        <f ca="1">SUMIF($3:$3,P$2,1240:1240)</f>
        <v>-180000</v>
      </c>
      <c r="R1240" s="33"/>
      <c r="S1240" s="24">
        <f t="shared" ref="S1240" ca="1" si="1279">-+S1210*S1233</f>
        <v>-15000</v>
      </c>
      <c r="T1240" s="24">
        <f t="shared" ref="T1240:AX1240" ca="1" si="1280">-+T1210*T1233</f>
        <v>-15000</v>
      </c>
      <c r="U1240" s="24">
        <f t="shared" ca="1" si="1280"/>
        <v>-15000</v>
      </c>
      <c r="V1240" s="24">
        <f t="shared" ca="1" si="1280"/>
        <v>-15000</v>
      </c>
      <c r="W1240" s="24">
        <f t="shared" ca="1" si="1280"/>
        <v>-15000</v>
      </c>
      <c r="X1240" s="24">
        <f t="shared" ca="1" si="1280"/>
        <v>-15000</v>
      </c>
      <c r="Y1240" s="24">
        <f t="shared" ca="1" si="1280"/>
        <v>-15000</v>
      </c>
      <c r="Z1240" s="24">
        <f t="shared" ca="1" si="1280"/>
        <v>-15000</v>
      </c>
      <c r="AA1240" s="24">
        <f t="shared" ca="1" si="1280"/>
        <v>-15000</v>
      </c>
      <c r="AB1240" s="24">
        <f t="shared" ca="1" si="1280"/>
        <v>-15000</v>
      </c>
      <c r="AC1240" s="24">
        <f t="shared" ca="1" si="1280"/>
        <v>-15000</v>
      </c>
      <c r="AD1240" s="24">
        <f t="shared" ca="1" si="1280"/>
        <v>-15000</v>
      </c>
      <c r="AE1240" s="24">
        <f t="shared" ca="1" si="1280"/>
        <v>-15000</v>
      </c>
      <c r="AF1240" s="24">
        <f t="shared" ca="1" si="1280"/>
        <v>-15000</v>
      </c>
      <c r="AG1240" s="24">
        <f t="shared" ca="1" si="1280"/>
        <v>-15000</v>
      </c>
      <c r="AH1240" s="24">
        <f t="shared" ca="1" si="1280"/>
        <v>-15000</v>
      </c>
      <c r="AI1240" s="24">
        <f t="shared" ca="1" si="1280"/>
        <v>-15000</v>
      </c>
      <c r="AJ1240" s="24">
        <f t="shared" ca="1" si="1280"/>
        <v>-15000</v>
      </c>
      <c r="AK1240" s="24">
        <f t="shared" ca="1" si="1280"/>
        <v>-15000</v>
      </c>
      <c r="AL1240" s="24">
        <f t="shared" ca="1" si="1280"/>
        <v>-15000</v>
      </c>
      <c r="AM1240" s="24">
        <f t="shared" ca="1" si="1280"/>
        <v>-15000</v>
      </c>
      <c r="AN1240" s="24">
        <f t="shared" ca="1" si="1280"/>
        <v>-15000</v>
      </c>
      <c r="AO1240" s="24">
        <f t="shared" ca="1" si="1280"/>
        <v>-15000</v>
      </c>
      <c r="AP1240" s="24">
        <f t="shared" ca="1" si="1280"/>
        <v>-15000</v>
      </c>
      <c r="AQ1240" s="24">
        <f t="shared" ca="1" si="1280"/>
        <v>-15000</v>
      </c>
      <c r="AR1240" s="24">
        <f t="shared" ca="1" si="1280"/>
        <v>-15000</v>
      </c>
      <c r="AS1240" s="24">
        <f t="shared" ca="1" si="1280"/>
        <v>-15000</v>
      </c>
      <c r="AT1240" s="24">
        <f t="shared" ca="1" si="1280"/>
        <v>-15000</v>
      </c>
      <c r="AU1240" s="24">
        <f t="shared" ca="1" si="1280"/>
        <v>-15000</v>
      </c>
      <c r="AV1240" s="24">
        <f t="shared" ca="1" si="1280"/>
        <v>-15000</v>
      </c>
      <c r="AW1240" s="24">
        <f t="shared" ca="1" si="1280"/>
        <v>-15000</v>
      </c>
      <c r="AX1240" s="24">
        <f t="shared" ca="1" si="1280"/>
        <v>-15000</v>
      </c>
      <c r="AY1240" s="24">
        <f t="shared" ref="AY1240:CD1240" ca="1" si="1281">-+AY1210*AY1233</f>
        <v>-15000</v>
      </c>
      <c r="AZ1240" s="24">
        <f t="shared" ca="1" si="1281"/>
        <v>-15000</v>
      </c>
      <c r="BA1240" s="24">
        <f t="shared" ca="1" si="1281"/>
        <v>-15000</v>
      </c>
      <c r="BB1240" s="24">
        <f t="shared" ca="1" si="1281"/>
        <v>-15000</v>
      </c>
      <c r="BC1240" s="24">
        <f t="shared" ca="1" si="1281"/>
        <v>-15000</v>
      </c>
      <c r="BD1240" s="24">
        <f t="shared" ca="1" si="1281"/>
        <v>-15000</v>
      </c>
      <c r="BE1240" s="24">
        <f t="shared" ca="1" si="1281"/>
        <v>-15000</v>
      </c>
      <c r="BF1240" s="24">
        <f t="shared" ca="1" si="1281"/>
        <v>-15000</v>
      </c>
      <c r="BG1240" s="24">
        <f t="shared" ca="1" si="1281"/>
        <v>-15000</v>
      </c>
      <c r="BH1240" s="24">
        <f t="shared" ca="1" si="1281"/>
        <v>-15000</v>
      </c>
      <c r="BI1240" s="24">
        <f t="shared" ca="1" si="1281"/>
        <v>-15000</v>
      </c>
      <c r="BJ1240" s="24">
        <f t="shared" ca="1" si="1281"/>
        <v>-15000</v>
      </c>
      <c r="BK1240" s="24">
        <f t="shared" ca="1" si="1281"/>
        <v>-15000</v>
      </c>
      <c r="BL1240" s="24">
        <f t="shared" ca="1" si="1281"/>
        <v>-15000</v>
      </c>
      <c r="BM1240" s="24">
        <f t="shared" ca="1" si="1281"/>
        <v>-15000</v>
      </c>
      <c r="BN1240" s="24">
        <f t="shared" ca="1" si="1281"/>
        <v>-15000</v>
      </c>
      <c r="BO1240" s="24">
        <f t="shared" ca="1" si="1281"/>
        <v>-15000</v>
      </c>
      <c r="BP1240" s="24">
        <f t="shared" ca="1" si="1281"/>
        <v>-15000</v>
      </c>
      <c r="BQ1240" s="24">
        <f t="shared" ca="1" si="1281"/>
        <v>-15000</v>
      </c>
      <c r="BR1240" s="24">
        <f t="shared" ca="1" si="1281"/>
        <v>-15000</v>
      </c>
      <c r="BS1240" s="24">
        <f t="shared" ca="1" si="1281"/>
        <v>-15000</v>
      </c>
      <c r="BT1240" s="24">
        <f t="shared" ca="1" si="1281"/>
        <v>-15000</v>
      </c>
      <c r="BU1240" s="24">
        <f t="shared" ca="1" si="1281"/>
        <v>-15000</v>
      </c>
      <c r="BV1240" s="24">
        <f t="shared" ca="1" si="1281"/>
        <v>-15000</v>
      </c>
      <c r="BW1240" s="24">
        <f t="shared" ca="1" si="1281"/>
        <v>-15000</v>
      </c>
      <c r="BX1240" s="24">
        <f t="shared" ca="1" si="1281"/>
        <v>-15000</v>
      </c>
      <c r="BY1240" s="24">
        <f t="shared" ca="1" si="1281"/>
        <v>-15000</v>
      </c>
      <c r="BZ1240" s="24">
        <f t="shared" ca="1" si="1281"/>
        <v>-15000</v>
      </c>
      <c r="CA1240" s="24">
        <f t="shared" ca="1" si="1281"/>
        <v>-15000</v>
      </c>
      <c r="CB1240" s="24">
        <f t="shared" ca="1" si="1281"/>
        <v>-15000</v>
      </c>
      <c r="CC1240" s="24">
        <f t="shared" ca="1" si="1281"/>
        <v>-15000</v>
      </c>
      <c r="CD1240" s="24">
        <f t="shared" ca="1" si="1281"/>
        <v>-15000</v>
      </c>
      <c r="CE1240" s="24">
        <f t="shared" ref="CE1240:CK1240" ca="1" si="1282">-+CE1210*CE1233</f>
        <v>-15000</v>
      </c>
      <c r="CF1240" s="24">
        <f t="shared" ca="1" si="1282"/>
        <v>-15000</v>
      </c>
      <c r="CG1240" s="24">
        <f t="shared" ca="1" si="1282"/>
        <v>-15000</v>
      </c>
      <c r="CH1240" s="24">
        <f t="shared" ca="1" si="1282"/>
        <v>-15000</v>
      </c>
      <c r="CI1240" s="24">
        <f t="shared" ca="1" si="1282"/>
        <v>-15000</v>
      </c>
      <c r="CJ1240" s="24">
        <f t="shared" ca="1" si="1282"/>
        <v>-15000</v>
      </c>
      <c r="CK1240" s="24">
        <f t="shared" ca="1" si="1282"/>
        <v>-15000</v>
      </c>
      <c r="CL1240" s="24">
        <f t="shared" ref="CL1240" ca="1" si="1283">-+CL1210*CL1233</f>
        <v>-15000</v>
      </c>
    </row>
    <row r="1241" spans="2:90" x14ac:dyDescent="0.4">
      <c r="B1241" s="152" t="s">
        <v>776</v>
      </c>
      <c r="C1241" s="31"/>
      <c r="D1241" s="31" t="s">
        <v>785</v>
      </c>
      <c r="E1241" s="31" t="s">
        <v>906</v>
      </c>
      <c r="F1241" s="31"/>
      <c r="G1241" s="31"/>
      <c r="H1241" s="31"/>
      <c r="I1241" s="73"/>
      <c r="J1241" s="73"/>
      <c r="K1241" s="246">
        <f ca="1">SUMIF($3:$3,K$2,1241:1241)</f>
        <v>-120000</v>
      </c>
      <c r="L1241" s="246">
        <f ca="1">SUMIF($3:$3,L$2,1241:1241)</f>
        <v>-120000</v>
      </c>
      <c r="M1241" s="246">
        <f ca="1">SUMIF($3:$3,M$2,1241:1241)</f>
        <v>-120000</v>
      </c>
      <c r="N1241" s="246">
        <f ca="1">SUMIF($3:$3,N$2,1241:1241)</f>
        <v>-120000</v>
      </c>
      <c r="O1241" s="246">
        <f ca="1">SUMIF($3:$3,O$2,1241:1241)</f>
        <v>-120000</v>
      </c>
      <c r="P1241" s="246">
        <f ca="1">SUMIF($3:$3,P$2,1241:1241)</f>
        <v>-120000</v>
      </c>
      <c r="R1241" s="33"/>
      <c r="S1241" s="132">
        <f t="shared" ref="S1241" ca="1" si="1284">-+S1211*S1234</f>
        <v>-10000</v>
      </c>
      <c r="T1241" s="132">
        <f t="shared" ref="T1241:AX1241" ca="1" si="1285">-+T1211*T1234</f>
        <v>-10000</v>
      </c>
      <c r="U1241" s="132">
        <f t="shared" ca="1" si="1285"/>
        <v>-10000</v>
      </c>
      <c r="V1241" s="132">
        <f t="shared" ca="1" si="1285"/>
        <v>-10000</v>
      </c>
      <c r="W1241" s="132">
        <f t="shared" ca="1" si="1285"/>
        <v>-10000</v>
      </c>
      <c r="X1241" s="132">
        <f t="shared" ca="1" si="1285"/>
        <v>-10000</v>
      </c>
      <c r="Y1241" s="132">
        <f t="shared" ca="1" si="1285"/>
        <v>-10000</v>
      </c>
      <c r="Z1241" s="132">
        <f t="shared" ca="1" si="1285"/>
        <v>-10000</v>
      </c>
      <c r="AA1241" s="132">
        <f t="shared" ca="1" si="1285"/>
        <v>-10000</v>
      </c>
      <c r="AB1241" s="132">
        <f t="shared" ca="1" si="1285"/>
        <v>-10000</v>
      </c>
      <c r="AC1241" s="132">
        <f t="shared" ca="1" si="1285"/>
        <v>-10000</v>
      </c>
      <c r="AD1241" s="132">
        <f t="shared" ca="1" si="1285"/>
        <v>-10000</v>
      </c>
      <c r="AE1241" s="132">
        <f t="shared" ca="1" si="1285"/>
        <v>-10000</v>
      </c>
      <c r="AF1241" s="132">
        <f t="shared" ca="1" si="1285"/>
        <v>-10000</v>
      </c>
      <c r="AG1241" s="132">
        <f t="shared" ca="1" si="1285"/>
        <v>-10000</v>
      </c>
      <c r="AH1241" s="132">
        <f t="shared" ca="1" si="1285"/>
        <v>-10000</v>
      </c>
      <c r="AI1241" s="132">
        <f t="shared" ca="1" si="1285"/>
        <v>-10000</v>
      </c>
      <c r="AJ1241" s="132">
        <f t="shared" ca="1" si="1285"/>
        <v>-10000</v>
      </c>
      <c r="AK1241" s="132">
        <f t="shared" ca="1" si="1285"/>
        <v>-10000</v>
      </c>
      <c r="AL1241" s="132">
        <f t="shared" ca="1" si="1285"/>
        <v>-10000</v>
      </c>
      <c r="AM1241" s="132">
        <f t="shared" ca="1" si="1285"/>
        <v>-10000</v>
      </c>
      <c r="AN1241" s="132">
        <f t="shared" ca="1" si="1285"/>
        <v>-10000</v>
      </c>
      <c r="AO1241" s="132">
        <f t="shared" ca="1" si="1285"/>
        <v>-10000</v>
      </c>
      <c r="AP1241" s="132">
        <f t="shared" ca="1" si="1285"/>
        <v>-10000</v>
      </c>
      <c r="AQ1241" s="132">
        <f t="shared" ca="1" si="1285"/>
        <v>-10000</v>
      </c>
      <c r="AR1241" s="132">
        <f t="shared" ca="1" si="1285"/>
        <v>-10000</v>
      </c>
      <c r="AS1241" s="132">
        <f t="shared" ca="1" si="1285"/>
        <v>-10000</v>
      </c>
      <c r="AT1241" s="132">
        <f t="shared" ca="1" si="1285"/>
        <v>-10000</v>
      </c>
      <c r="AU1241" s="132">
        <f t="shared" ca="1" si="1285"/>
        <v>-10000</v>
      </c>
      <c r="AV1241" s="132">
        <f t="shared" ca="1" si="1285"/>
        <v>-10000</v>
      </c>
      <c r="AW1241" s="132">
        <f t="shared" ca="1" si="1285"/>
        <v>-10000</v>
      </c>
      <c r="AX1241" s="132">
        <f t="shared" ca="1" si="1285"/>
        <v>-10000</v>
      </c>
      <c r="AY1241" s="132">
        <f t="shared" ref="AY1241:CD1241" ca="1" si="1286">-+AY1211*AY1234</f>
        <v>-10000</v>
      </c>
      <c r="AZ1241" s="132">
        <f t="shared" ca="1" si="1286"/>
        <v>-10000</v>
      </c>
      <c r="BA1241" s="132">
        <f t="shared" ca="1" si="1286"/>
        <v>-10000</v>
      </c>
      <c r="BB1241" s="132">
        <f t="shared" ca="1" si="1286"/>
        <v>-10000</v>
      </c>
      <c r="BC1241" s="132">
        <f t="shared" ca="1" si="1286"/>
        <v>-10000</v>
      </c>
      <c r="BD1241" s="132">
        <f t="shared" ca="1" si="1286"/>
        <v>-10000</v>
      </c>
      <c r="BE1241" s="132">
        <f t="shared" ca="1" si="1286"/>
        <v>-10000</v>
      </c>
      <c r="BF1241" s="132">
        <f t="shared" ca="1" si="1286"/>
        <v>-10000</v>
      </c>
      <c r="BG1241" s="132">
        <f t="shared" ca="1" si="1286"/>
        <v>-10000</v>
      </c>
      <c r="BH1241" s="132">
        <f t="shared" ca="1" si="1286"/>
        <v>-10000</v>
      </c>
      <c r="BI1241" s="132">
        <f t="shared" ca="1" si="1286"/>
        <v>-10000</v>
      </c>
      <c r="BJ1241" s="132">
        <f t="shared" ca="1" si="1286"/>
        <v>-10000</v>
      </c>
      <c r="BK1241" s="132">
        <f t="shared" ca="1" si="1286"/>
        <v>-10000</v>
      </c>
      <c r="BL1241" s="132">
        <f t="shared" ca="1" si="1286"/>
        <v>-10000</v>
      </c>
      <c r="BM1241" s="132">
        <f t="shared" ca="1" si="1286"/>
        <v>-10000</v>
      </c>
      <c r="BN1241" s="132">
        <f t="shared" ca="1" si="1286"/>
        <v>-10000</v>
      </c>
      <c r="BO1241" s="132">
        <f t="shared" ca="1" si="1286"/>
        <v>-10000</v>
      </c>
      <c r="BP1241" s="132">
        <f t="shared" ca="1" si="1286"/>
        <v>-10000</v>
      </c>
      <c r="BQ1241" s="132">
        <f t="shared" ca="1" si="1286"/>
        <v>-10000</v>
      </c>
      <c r="BR1241" s="132">
        <f t="shared" ca="1" si="1286"/>
        <v>-10000</v>
      </c>
      <c r="BS1241" s="132">
        <f t="shared" ca="1" si="1286"/>
        <v>-10000</v>
      </c>
      <c r="BT1241" s="132">
        <f t="shared" ca="1" si="1286"/>
        <v>-10000</v>
      </c>
      <c r="BU1241" s="132">
        <f t="shared" ca="1" si="1286"/>
        <v>-10000</v>
      </c>
      <c r="BV1241" s="132">
        <f t="shared" ca="1" si="1286"/>
        <v>-10000</v>
      </c>
      <c r="BW1241" s="132">
        <f t="shared" ca="1" si="1286"/>
        <v>-10000</v>
      </c>
      <c r="BX1241" s="132">
        <f t="shared" ca="1" si="1286"/>
        <v>-10000</v>
      </c>
      <c r="BY1241" s="132">
        <f t="shared" ca="1" si="1286"/>
        <v>-10000</v>
      </c>
      <c r="BZ1241" s="132">
        <f t="shared" ca="1" si="1286"/>
        <v>-10000</v>
      </c>
      <c r="CA1241" s="132">
        <f t="shared" ca="1" si="1286"/>
        <v>-10000</v>
      </c>
      <c r="CB1241" s="132">
        <f t="shared" ca="1" si="1286"/>
        <v>-10000</v>
      </c>
      <c r="CC1241" s="132">
        <f t="shared" ca="1" si="1286"/>
        <v>-10000</v>
      </c>
      <c r="CD1241" s="132">
        <f t="shared" ca="1" si="1286"/>
        <v>-10000</v>
      </c>
      <c r="CE1241" s="132">
        <f t="shared" ref="CE1241:CK1241" ca="1" si="1287">-+CE1211*CE1234</f>
        <v>-10000</v>
      </c>
      <c r="CF1241" s="132">
        <f t="shared" ca="1" si="1287"/>
        <v>-10000</v>
      </c>
      <c r="CG1241" s="132">
        <f t="shared" ca="1" si="1287"/>
        <v>-10000</v>
      </c>
      <c r="CH1241" s="132">
        <f t="shared" ca="1" si="1287"/>
        <v>-10000</v>
      </c>
      <c r="CI1241" s="132">
        <f t="shared" ca="1" si="1287"/>
        <v>-10000</v>
      </c>
      <c r="CJ1241" s="132">
        <f t="shared" ca="1" si="1287"/>
        <v>-10000</v>
      </c>
      <c r="CK1241" s="132">
        <f t="shared" ca="1" si="1287"/>
        <v>-10000</v>
      </c>
      <c r="CL1241" s="132">
        <f t="shared" ref="CL1241" ca="1" si="1288">-+CL1211*CL1234</f>
        <v>-10000</v>
      </c>
    </row>
    <row r="1242" spans="2:90" x14ac:dyDescent="0.4">
      <c r="B1242" s="121" t="s">
        <v>781</v>
      </c>
      <c r="C1242" s="31" t="s">
        <v>203</v>
      </c>
      <c r="D1242" s="31" t="s">
        <v>785</v>
      </c>
      <c r="E1242" s="31" t="s">
        <v>906</v>
      </c>
      <c r="F1242" s="31"/>
      <c r="G1242" s="31"/>
      <c r="H1242" s="31"/>
      <c r="I1242" s="73"/>
      <c r="J1242" s="73"/>
      <c r="K1242" s="33">
        <f ca="1">SUMIF($3:$3,K$2,1242:1242)</f>
        <v>-600000</v>
      </c>
      <c r="L1242" s="33">
        <f ca="1">SUMIF($3:$3,L$2,1242:1242)</f>
        <v>-600000</v>
      </c>
      <c r="M1242" s="33">
        <f ca="1">SUMIF($3:$3,M$2,1242:1242)</f>
        <v>-600000</v>
      </c>
      <c r="N1242" s="33">
        <f ca="1">SUMIF($3:$3,N$2,1242:1242)</f>
        <v>-600000</v>
      </c>
      <c r="O1242" s="33">
        <f ca="1">SUMIF($3:$3,O$2,1242:1242)</f>
        <v>-600000</v>
      </c>
      <c r="P1242" s="33">
        <f ca="1">SUMIF($3:$3,P$2,1242:1242)</f>
        <v>-600000</v>
      </c>
      <c r="R1242" s="33"/>
      <c r="S1242" s="33">
        <f t="shared" ref="S1242" ca="1" si="1289">SUM(S1237:S1241)</f>
        <v>-50000</v>
      </c>
      <c r="T1242" s="33">
        <f t="shared" ref="T1242:AX1242" ca="1" si="1290">SUM(T1237:T1241)</f>
        <v>-50000</v>
      </c>
      <c r="U1242" s="33">
        <f t="shared" ca="1" si="1290"/>
        <v>-50000</v>
      </c>
      <c r="V1242" s="33">
        <f t="shared" ca="1" si="1290"/>
        <v>-50000</v>
      </c>
      <c r="W1242" s="33">
        <f t="shared" ca="1" si="1290"/>
        <v>-50000</v>
      </c>
      <c r="X1242" s="33">
        <f t="shared" ca="1" si="1290"/>
        <v>-50000</v>
      </c>
      <c r="Y1242" s="33">
        <f t="shared" ca="1" si="1290"/>
        <v>-50000</v>
      </c>
      <c r="Z1242" s="33">
        <f t="shared" ca="1" si="1290"/>
        <v>-50000</v>
      </c>
      <c r="AA1242" s="33">
        <f t="shared" ca="1" si="1290"/>
        <v>-50000</v>
      </c>
      <c r="AB1242" s="33">
        <f t="shared" ca="1" si="1290"/>
        <v>-50000</v>
      </c>
      <c r="AC1242" s="33">
        <f t="shared" ca="1" si="1290"/>
        <v>-50000</v>
      </c>
      <c r="AD1242" s="33">
        <f t="shared" ca="1" si="1290"/>
        <v>-50000</v>
      </c>
      <c r="AE1242" s="33">
        <f t="shared" ca="1" si="1290"/>
        <v>-50000</v>
      </c>
      <c r="AF1242" s="33">
        <f t="shared" ca="1" si="1290"/>
        <v>-50000</v>
      </c>
      <c r="AG1242" s="33">
        <f t="shared" ca="1" si="1290"/>
        <v>-50000</v>
      </c>
      <c r="AH1242" s="33">
        <f t="shared" ca="1" si="1290"/>
        <v>-50000</v>
      </c>
      <c r="AI1242" s="33">
        <f t="shared" ca="1" si="1290"/>
        <v>-50000</v>
      </c>
      <c r="AJ1242" s="33">
        <f t="shared" ca="1" si="1290"/>
        <v>-50000</v>
      </c>
      <c r="AK1242" s="33">
        <f t="shared" ca="1" si="1290"/>
        <v>-50000</v>
      </c>
      <c r="AL1242" s="33">
        <f t="shared" ca="1" si="1290"/>
        <v>-50000</v>
      </c>
      <c r="AM1242" s="33">
        <f t="shared" ca="1" si="1290"/>
        <v>-50000</v>
      </c>
      <c r="AN1242" s="33">
        <f t="shared" ca="1" si="1290"/>
        <v>-50000</v>
      </c>
      <c r="AO1242" s="33">
        <f t="shared" ca="1" si="1290"/>
        <v>-50000</v>
      </c>
      <c r="AP1242" s="33">
        <f t="shared" ca="1" si="1290"/>
        <v>-50000</v>
      </c>
      <c r="AQ1242" s="33">
        <f t="shared" ca="1" si="1290"/>
        <v>-50000</v>
      </c>
      <c r="AR1242" s="33">
        <f t="shared" ca="1" si="1290"/>
        <v>-50000</v>
      </c>
      <c r="AS1242" s="33">
        <f t="shared" ca="1" si="1290"/>
        <v>-50000</v>
      </c>
      <c r="AT1242" s="33">
        <f t="shared" ca="1" si="1290"/>
        <v>-50000</v>
      </c>
      <c r="AU1242" s="33">
        <f t="shared" ca="1" si="1290"/>
        <v>-50000</v>
      </c>
      <c r="AV1242" s="33">
        <f t="shared" ca="1" si="1290"/>
        <v>-50000</v>
      </c>
      <c r="AW1242" s="33">
        <f t="shared" ca="1" si="1290"/>
        <v>-50000</v>
      </c>
      <c r="AX1242" s="33">
        <f t="shared" ca="1" si="1290"/>
        <v>-50000</v>
      </c>
      <c r="AY1242" s="33">
        <f t="shared" ref="AY1242:CD1242" ca="1" si="1291">SUM(AY1237:AY1241)</f>
        <v>-50000</v>
      </c>
      <c r="AZ1242" s="33">
        <f t="shared" ca="1" si="1291"/>
        <v>-50000</v>
      </c>
      <c r="BA1242" s="33">
        <f t="shared" ca="1" si="1291"/>
        <v>-50000</v>
      </c>
      <c r="BB1242" s="33">
        <f t="shared" ca="1" si="1291"/>
        <v>-50000</v>
      </c>
      <c r="BC1242" s="33">
        <f t="shared" ca="1" si="1291"/>
        <v>-50000</v>
      </c>
      <c r="BD1242" s="33">
        <f t="shared" ca="1" si="1291"/>
        <v>-50000</v>
      </c>
      <c r="BE1242" s="33">
        <f t="shared" ca="1" si="1291"/>
        <v>-50000</v>
      </c>
      <c r="BF1242" s="33">
        <f t="shared" ca="1" si="1291"/>
        <v>-50000</v>
      </c>
      <c r="BG1242" s="33">
        <f t="shared" ca="1" si="1291"/>
        <v>-50000</v>
      </c>
      <c r="BH1242" s="33">
        <f t="shared" ca="1" si="1291"/>
        <v>-50000</v>
      </c>
      <c r="BI1242" s="33">
        <f t="shared" ca="1" si="1291"/>
        <v>-50000</v>
      </c>
      <c r="BJ1242" s="33">
        <f t="shared" ca="1" si="1291"/>
        <v>-50000</v>
      </c>
      <c r="BK1242" s="33">
        <f t="shared" ca="1" si="1291"/>
        <v>-50000</v>
      </c>
      <c r="BL1242" s="33">
        <f t="shared" ca="1" si="1291"/>
        <v>-50000</v>
      </c>
      <c r="BM1242" s="33">
        <f t="shared" ca="1" si="1291"/>
        <v>-50000</v>
      </c>
      <c r="BN1242" s="33">
        <f t="shared" ca="1" si="1291"/>
        <v>-50000</v>
      </c>
      <c r="BO1242" s="33">
        <f t="shared" ca="1" si="1291"/>
        <v>-50000</v>
      </c>
      <c r="BP1242" s="33">
        <f t="shared" ca="1" si="1291"/>
        <v>-50000</v>
      </c>
      <c r="BQ1242" s="33">
        <f t="shared" ca="1" si="1291"/>
        <v>-50000</v>
      </c>
      <c r="BR1242" s="33">
        <f t="shared" ca="1" si="1291"/>
        <v>-50000</v>
      </c>
      <c r="BS1242" s="33">
        <f t="shared" ca="1" si="1291"/>
        <v>-50000</v>
      </c>
      <c r="BT1242" s="33">
        <f t="shared" ca="1" si="1291"/>
        <v>-50000</v>
      </c>
      <c r="BU1242" s="33">
        <f t="shared" ca="1" si="1291"/>
        <v>-50000</v>
      </c>
      <c r="BV1242" s="33">
        <f t="shared" ca="1" si="1291"/>
        <v>-50000</v>
      </c>
      <c r="BW1242" s="33">
        <f t="shared" ca="1" si="1291"/>
        <v>-50000</v>
      </c>
      <c r="BX1242" s="33">
        <f t="shared" ca="1" si="1291"/>
        <v>-50000</v>
      </c>
      <c r="BY1242" s="33">
        <f t="shared" ca="1" si="1291"/>
        <v>-50000</v>
      </c>
      <c r="BZ1242" s="33">
        <f t="shared" ca="1" si="1291"/>
        <v>-50000</v>
      </c>
      <c r="CA1242" s="33">
        <f t="shared" ca="1" si="1291"/>
        <v>-50000</v>
      </c>
      <c r="CB1242" s="33">
        <f t="shared" ca="1" si="1291"/>
        <v>-50000</v>
      </c>
      <c r="CC1242" s="33">
        <f t="shared" ca="1" si="1291"/>
        <v>-50000</v>
      </c>
      <c r="CD1242" s="33">
        <f t="shared" ca="1" si="1291"/>
        <v>-50000</v>
      </c>
      <c r="CE1242" s="33">
        <f t="shared" ref="CE1242:CK1242" ca="1" si="1292">SUM(CE1237:CE1241)</f>
        <v>-50000</v>
      </c>
      <c r="CF1242" s="33">
        <f t="shared" ca="1" si="1292"/>
        <v>-50000</v>
      </c>
      <c r="CG1242" s="33">
        <f t="shared" ca="1" si="1292"/>
        <v>-50000</v>
      </c>
      <c r="CH1242" s="33">
        <f t="shared" ca="1" si="1292"/>
        <v>-50000</v>
      </c>
      <c r="CI1242" s="33">
        <f t="shared" ca="1" si="1292"/>
        <v>-50000</v>
      </c>
      <c r="CJ1242" s="33">
        <f t="shared" ca="1" si="1292"/>
        <v>-50000</v>
      </c>
      <c r="CK1242" s="33">
        <f t="shared" ca="1" si="1292"/>
        <v>-50000</v>
      </c>
      <c r="CL1242" s="33">
        <f t="shared" ref="CL1242" ca="1" si="1293">SUM(CL1237:CL1241)</f>
        <v>-50000</v>
      </c>
    </row>
    <row r="1243" spans="2:90" x14ac:dyDescent="0.4">
      <c r="B1243" s="121"/>
      <c r="C1243" s="31"/>
      <c r="D1243" s="31" t="s">
        <v>785</v>
      </c>
      <c r="E1243" s="31" t="s">
        <v>906</v>
      </c>
      <c r="F1243" s="31"/>
      <c r="G1243" s="31"/>
      <c r="H1243" s="31"/>
      <c r="I1243" s="73"/>
      <c r="J1243" s="73"/>
      <c r="K1243" s="38"/>
      <c r="L1243" s="38"/>
      <c r="M1243" s="38"/>
      <c r="N1243" s="38"/>
      <c r="O1243" s="38"/>
      <c r="P1243" s="38"/>
      <c r="R1243" s="33"/>
      <c r="S1243" s="38"/>
      <c r="T1243" s="38"/>
      <c r="U1243" s="38"/>
      <c r="V1243" s="38"/>
      <c r="W1243" s="38"/>
      <c r="X1243" s="38"/>
      <c r="Y1243" s="38"/>
      <c r="Z1243" s="38"/>
      <c r="AA1243" s="38"/>
      <c r="AB1243" s="38"/>
      <c r="AC1243" s="38"/>
      <c r="AD1243" s="38"/>
      <c r="AE1243" s="38"/>
      <c r="AF1243" s="38"/>
      <c r="AG1243" s="38"/>
      <c r="AH1243" s="38"/>
      <c r="AI1243" s="38"/>
      <c r="AJ1243" s="38"/>
      <c r="AK1243" s="38"/>
      <c r="AL1243" s="38"/>
      <c r="AM1243" s="38"/>
      <c r="AN1243" s="38"/>
      <c r="AO1243" s="38"/>
      <c r="AP1243" s="38"/>
      <c r="AQ1243" s="38"/>
      <c r="AR1243" s="38"/>
      <c r="AS1243" s="38"/>
      <c r="AT1243" s="38"/>
      <c r="AU1243" s="38"/>
      <c r="AV1243" s="38"/>
      <c r="AW1243" s="38"/>
      <c r="AX1243" s="38"/>
      <c r="AY1243" s="38"/>
      <c r="AZ1243" s="38"/>
      <c r="BA1243" s="38"/>
      <c r="BB1243" s="38"/>
      <c r="BC1243" s="38"/>
      <c r="BD1243" s="38"/>
      <c r="BE1243" s="38"/>
      <c r="BF1243" s="38"/>
      <c r="BG1243" s="38"/>
      <c r="BH1243" s="38"/>
      <c r="BI1243" s="38"/>
      <c r="BJ1243" s="38"/>
      <c r="BK1243" s="38"/>
      <c r="BL1243" s="38"/>
      <c r="BM1243" s="38"/>
      <c r="BN1243" s="38"/>
      <c r="BO1243" s="38"/>
      <c r="BP1243" s="38"/>
      <c r="BQ1243" s="38"/>
      <c r="BR1243" s="38"/>
      <c r="BS1243" s="38"/>
      <c r="BT1243" s="38"/>
      <c r="BU1243" s="38"/>
      <c r="BV1243" s="38"/>
      <c r="BW1243" s="38"/>
      <c r="BX1243" s="38"/>
      <c r="BY1243" s="38"/>
      <c r="BZ1243" s="38"/>
      <c r="CA1243" s="38"/>
      <c r="CB1243" s="38"/>
      <c r="CC1243" s="38"/>
      <c r="CD1243" s="38"/>
      <c r="CE1243" s="38"/>
      <c r="CF1243" s="38"/>
      <c r="CG1243" s="38"/>
      <c r="CH1243" s="38"/>
      <c r="CI1243" s="38"/>
      <c r="CJ1243" s="38"/>
      <c r="CK1243" s="38"/>
      <c r="CL1243" s="38"/>
    </row>
    <row r="1244" spans="2:90" x14ac:dyDescent="0.4">
      <c r="B1244" s="121" t="s">
        <v>782</v>
      </c>
      <c r="C1244" s="31"/>
      <c r="D1244" s="31" t="s">
        <v>785</v>
      </c>
      <c r="E1244" s="31" t="s">
        <v>906</v>
      </c>
      <c r="F1244" s="31"/>
      <c r="G1244" s="31"/>
      <c r="H1244" s="31"/>
      <c r="I1244" s="73"/>
      <c r="J1244" s="73"/>
      <c r="K1244" s="33">
        <f ca="1">SUMIF($3:$3,K$2,1244:1244)</f>
        <v>0</v>
      </c>
      <c r="L1244" s="33">
        <f ca="1">SUMIF($3:$3,L$2,1244:1244)</f>
        <v>0</v>
      </c>
      <c r="M1244" s="33">
        <f ca="1">SUMIF($3:$3,M$2,1244:1244)</f>
        <v>0</v>
      </c>
      <c r="N1244" s="33">
        <f ca="1">SUMIF($3:$3,N$2,1244:1244)</f>
        <v>0</v>
      </c>
      <c r="O1244" s="33">
        <f ca="1">SUMIF($3:$3,O$2,1244:1244)</f>
        <v>0</v>
      </c>
      <c r="P1244" s="33">
        <f ca="1">SUMIF($3:$3,P$2,1244:1244)</f>
        <v>0</v>
      </c>
      <c r="R1244" s="33"/>
      <c r="S1244" s="33">
        <f t="shared" ref="S1244" ca="1" si="1294">+S1227+S1242</f>
        <v>0</v>
      </c>
      <c r="T1244" s="33">
        <f t="shared" ref="T1244:AX1244" ca="1" si="1295">+T1227+T1242</f>
        <v>0</v>
      </c>
      <c r="U1244" s="33">
        <f t="shared" ca="1" si="1295"/>
        <v>0</v>
      </c>
      <c r="V1244" s="33">
        <f t="shared" ca="1" si="1295"/>
        <v>0</v>
      </c>
      <c r="W1244" s="33">
        <f t="shared" ca="1" si="1295"/>
        <v>0</v>
      </c>
      <c r="X1244" s="33">
        <f t="shared" ca="1" si="1295"/>
        <v>0</v>
      </c>
      <c r="Y1244" s="33">
        <f t="shared" ca="1" si="1295"/>
        <v>0</v>
      </c>
      <c r="Z1244" s="33">
        <f t="shared" ca="1" si="1295"/>
        <v>0</v>
      </c>
      <c r="AA1244" s="33">
        <f t="shared" ca="1" si="1295"/>
        <v>0</v>
      </c>
      <c r="AB1244" s="33">
        <f t="shared" ca="1" si="1295"/>
        <v>0</v>
      </c>
      <c r="AC1244" s="33">
        <f t="shared" ca="1" si="1295"/>
        <v>0</v>
      </c>
      <c r="AD1244" s="33">
        <f t="shared" ca="1" si="1295"/>
        <v>0</v>
      </c>
      <c r="AE1244" s="33">
        <f t="shared" ca="1" si="1295"/>
        <v>0</v>
      </c>
      <c r="AF1244" s="33">
        <f t="shared" ca="1" si="1295"/>
        <v>0</v>
      </c>
      <c r="AG1244" s="33">
        <f t="shared" ca="1" si="1295"/>
        <v>0</v>
      </c>
      <c r="AH1244" s="33">
        <f t="shared" ca="1" si="1295"/>
        <v>0</v>
      </c>
      <c r="AI1244" s="33">
        <f t="shared" ca="1" si="1295"/>
        <v>0</v>
      </c>
      <c r="AJ1244" s="33">
        <f t="shared" ca="1" si="1295"/>
        <v>0</v>
      </c>
      <c r="AK1244" s="33">
        <f t="shared" ca="1" si="1295"/>
        <v>0</v>
      </c>
      <c r="AL1244" s="33">
        <f t="shared" ca="1" si="1295"/>
        <v>0</v>
      </c>
      <c r="AM1244" s="33">
        <f t="shared" ca="1" si="1295"/>
        <v>0</v>
      </c>
      <c r="AN1244" s="33">
        <f t="shared" ca="1" si="1295"/>
        <v>0</v>
      </c>
      <c r="AO1244" s="33">
        <f t="shared" ca="1" si="1295"/>
        <v>0</v>
      </c>
      <c r="AP1244" s="33">
        <f t="shared" ca="1" si="1295"/>
        <v>0</v>
      </c>
      <c r="AQ1244" s="33">
        <f t="shared" ca="1" si="1295"/>
        <v>0</v>
      </c>
      <c r="AR1244" s="33">
        <f t="shared" ca="1" si="1295"/>
        <v>0</v>
      </c>
      <c r="AS1244" s="33">
        <f t="shared" ca="1" si="1295"/>
        <v>0</v>
      </c>
      <c r="AT1244" s="33">
        <f t="shared" ca="1" si="1295"/>
        <v>0</v>
      </c>
      <c r="AU1244" s="33">
        <f t="shared" ca="1" si="1295"/>
        <v>0</v>
      </c>
      <c r="AV1244" s="33">
        <f t="shared" ca="1" si="1295"/>
        <v>0</v>
      </c>
      <c r="AW1244" s="33">
        <f t="shared" ca="1" si="1295"/>
        <v>0</v>
      </c>
      <c r="AX1244" s="33">
        <f t="shared" ca="1" si="1295"/>
        <v>0</v>
      </c>
      <c r="AY1244" s="33">
        <f t="shared" ref="AY1244:CD1244" ca="1" si="1296">+AY1227+AY1242</f>
        <v>0</v>
      </c>
      <c r="AZ1244" s="33">
        <f t="shared" ca="1" si="1296"/>
        <v>0</v>
      </c>
      <c r="BA1244" s="33">
        <f t="shared" ca="1" si="1296"/>
        <v>0</v>
      </c>
      <c r="BB1244" s="33">
        <f t="shared" ca="1" si="1296"/>
        <v>0</v>
      </c>
      <c r="BC1244" s="33">
        <f t="shared" ca="1" si="1296"/>
        <v>0</v>
      </c>
      <c r="BD1244" s="33">
        <f t="shared" ca="1" si="1296"/>
        <v>0</v>
      </c>
      <c r="BE1244" s="33">
        <f t="shared" ca="1" si="1296"/>
        <v>0</v>
      </c>
      <c r="BF1244" s="33">
        <f t="shared" ca="1" si="1296"/>
        <v>0</v>
      </c>
      <c r="BG1244" s="33">
        <f t="shared" ca="1" si="1296"/>
        <v>0</v>
      </c>
      <c r="BH1244" s="33">
        <f t="shared" ca="1" si="1296"/>
        <v>0</v>
      </c>
      <c r="BI1244" s="33">
        <f t="shared" ca="1" si="1296"/>
        <v>0</v>
      </c>
      <c r="BJ1244" s="33">
        <f t="shared" ca="1" si="1296"/>
        <v>0</v>
      </c>
      <c r="BK1244" s="33">
        <f t="shared" ca="1" si="1296"/>
        <v>0</v>
      </c>
      <c r="BL1244" s="33">
        <f t="shared" ca="1" si="1296"/>
        <v>0</v>
      </c>
      <c r="BM1244" s="33">
        <f t="shared" ca="1" si="1296"/>
        <v>0</v>
      </c>
      <c r="BN1244" s="33">
        <f t="shared" ca="1" si="1296"/>
        <v>0</v>
      </c>
      <c r="BO1244" s="33">
        <f t="shared" ca="1" si="1296"/>
        <v>0</v>
      </c>
      <c r="BP1244" s="33">
        <f t="shared" ca="1" si="1296"/>
        <v>0</v>
      </c>
      <c r="BQ1244" s="33">
        <f t="shared" ca="1" si="1296"/>
        <v>0</v>
      </c>
      <c r="BR1244" s="33">
        <f t="shared" ca="1" si="1296"/>
        <v>0</v>
      </c>
      <c r="BS1244" s="33">
        <f t="shared" ca="1" si="1296"/>
        <v>0</v>
      </c>
      <c r="BT1244" s="33">
        <f t="shared" ca="1" si="1296"/>
        <v>0</v>
      </c>
      <c r="BU1244" s="33">
        <f t="shared" ca="1" si="1296"/>
        <v>0</v>
      </c>
      <c r="BV1244" s="33">
        <f t="shared" ca="1" si="1296"/>
        <v>0</v>
      </c>
      <c r="BW1244" s="33">
        <f t="shared" ca="1" si="1296"/>
        <v>0</v>
      </c>
      <c r="BX1244" s="33">
        <f t="shared" ca="1" si="1296"/>
        <v>0</v>
      </c>
      <c r="BY1244" s="33">
        <f t="shared" ca="1" si="1296"/>
        <v>0</v>
      </c>
      <c r="BZ1244" s="33">
        <f t="shared" ca="1" si="1296"/>
        <v>0</v>
      </c>
      <c r="CA1244" s="33">
        <f t="shared" ca="1" si="1296"/>
        <v>0</v>
      </c>
      <c r="CB1244" s="33">
        <f t="shared" ca="1" si="1296"/>
        <v>0</v>
      </c>
      <c r="CC1244" s="33">
        <f t="shared" ca="1" si="1296"/>
        <v>0</v>
      </c>
      <c r="CD1244" s="33">
        <f t="shared" ca="1" si="1296"/>
        <v>0</v>
      </c>
      <c r="CE1244" s="33">
        <f t="shared" ref="CE1244:CK1244" ca="1" si="1297">+CE1227+CE1242</f>
        <v>0</v>
      </c>
      <c r="CF1244" s="33">
        <f t="shared" ca="1" si="1297"/>
        <v>0</v>
      </c>
      <c r="CG1244" s="33">
        <f t="shared" ca="1" si="1297"/>
        <v>0</v>
      </c>
      <c r="CH1244" s="33">
        <f t="shared" ca="1" si="1297"/>
        <v>0</v>
      </c>
      <c r="CI1244" s="33">
        <f t="shared" ca="1" si="1297"/>
        <v>0</v>
      </c>
      <c r="CJ1244" s="33">
        <f t="shared" ca="1" si="1297"/>
        <v>0</v>
      </c>
      <c r="CK1244" s="33">
        <f t="shared" ca="1" si="1297"/>
        <v>0</v>
      </c>
      <c r="CL1244" s="33">
        <f t="shared" ref="CL1244" ca="1" si="1298">+CL1227+CL1242</f>
        <v>0</v>
      </c>
    </row>
    <row r="1245" spans="2:90" x14ac:dyDescent="0.4">
      <c r="B1245" s="139" t="s">
        <v>69</v>
      </c>
      <c r="C1245" s="31"/>
      <c r="D1245" s="31" t="s">
        <v>785</v>
      </c>
      <c r="E1245" s="31" t="s">
        <v>906</v>
      </c>
      <c r="F1245" s="31"/>
      <c r="G1245" s="31"/>
      <c r="H1245" s="31"/>
      <c r="I1245" s="73"/>
      <c r="J1245" s="73"/>
      <c r="K1245" s="20">
        <f t="shared" ref="K1245:P1245" ca="1" si="1299">+IFERROR(K1244/K1227,0)</f>
        <v>0</v>
      </c>
      <c r="L1245" s="20">
        <f t="shared" ca="1" si="1299"/>
        <v>0</v>
      </c>
      <c r="M1245" s="20">
        <f t="shared" ca="1" si="1299"/>
        <v>0</v>
      </c>
      <c r="N1245" s="20">
        <f t="shared" ca="1" si="1299"/>
        <v>0</v>
      </c>
      <c r="O1245" s="20">
        <f t="shared" ca="1" si="1299"/>
        <v>0</v>
      </c>
      <c r="P1245" s="20">
        <f t="shared" ca="1" si="1299"/>
        <v>0</v>
      </c>
      <c r="R1245" s="33"/>
      <c r="S1245" s="20">
        <f t="shared" ref="S1245" ca="1" si="1300">+IFERROR(S1244/S1227,0)</f>
        <v>0</v>
      </c>
      <c r="T1245" s="20">
        <f t="shared" ref="T1245:AX1245" ca="1" si="1301">+IFERROR(T1244/T1227,0)</f>
        <v>0</v>
      </c>
      <c r="U1245" s="20">
        <f t="shared" ca="1" si="1301"/>
        <v>0</v>
      </c>
      <c r="V1245" s="20">
        <f t="shared" ca="1" si="1301"/>
        <v>0</v>
      </c>
      <c r="W1245" s="20">
        <f t="shared" ca="1" si="1301"/>
        <v>0</v>
      </c>
      <c r="X1245" s="20">
        <f t="shared" ca="1" si="1301"/>
        <v>0</v>
      </c>
      <c r="Y1245" s="20">
        <f t="shared" ca="1" si="1301"/>
        <v>0</v>
      </c>
      <c r="Z1245" s="20">
        <f t="shared" ca="1" si="1301"/>
        <v>0</v>
      </c>
      <c r="AA1245" s="20">
        <f t="shared" ca="1" si="1301"/>
        <v>0</v>
      </c>
      <c r="AB1245" s="20">
        <f t="shared" ca="1" si="1301"/>
        <v>0</v>
      </c>
      <c r="AC1245" s="20">
        <f t="shared" ca="1" si="1301"/>
        <v>0</v>
      </c>
      <c r="AD1245" s="20">
        <f t="shared" ca="1" si="1301"/>
        <v>0</v>
      </c>
      <c r="AE1245" s="20">
        <f t="shared" ca="1" si="1301"/>
        <v>0</v>
      </c>
      <c r="AF1245" s="20">
        <f t="shared" ca="1" si="1301"/>
        <v>0</v>
      </c>
      <c r="AG1245" s="20">
        <f t="shared" ca="1" si="1301"/>
        <v>0</v>
      </c>
      <c r="AH1245" s="20">
        <f t="shared" ca="1" si="1301"/>
        <v>0</v>
      </c>
      <c r="AI1245" s="20">
        <f t="shared" ca="1" si="1301"/>
        <v>0</v>
      </c>
      <c r="AJ1245" s="20">
        <f t="shared" ca="1" si="1301"/>
        <v>0</v>
      </c>
      <c r="AK1245" s="20">
        <f t="shared" ca="1" si="1301"/>
        <v>0</v>
      </c>
      <c r="AL1245" s="20">
        <f t="shared" ca="1" si="1301"/>
        <v>0</v>
      </c>
      <c r="AM1245" s="20">
        <f t="shared" ca="1" si="1301"/>
        <v>0</v>
      </c>
      <c r="AN1245" s="20">
        <f t="shared" ca="1" si="1301"/>
        <v>0</v>
      </c>
      <c r="AO1245" s="20">
        <f t="shared" ca="1" si="1301"/>
        <v>0</v>
      </c>
      <c r="AP1245" s="20">
        <f t="shared" ca="1" si="1301"/>
        <v>0</v>
      </c>
      <c r="AQ1245" s="20">
        <f t="shared" ca="1" si="1301"/>
        <v>0</v>
      </c>
      <c r="AR1245" s="20">
        <f t="shared" ca="1" si="1301"/>
        <v>0</v>
      </c>
      <c r="AS1245" s="20">
        <f t="shared" ca="1" si="1301"/>
        <v>0</v>
      </c>
      <c r="AT1245" s="20">
        <f t="shared" ca="1" si="1301"/>
        <v>0</v>
      </c>
      <c r="AU1245" s="20">
        <f t="shared" ca="1" si="1301"/>
        <v>0</v>
      </c>
      <c r="AV1245" s="20">
        <f t="shared" ca="1" si="1301"/>
        <v>0</v>
      </c>
      <c r="AW1245" s="20">
        <f t="shared" ca="1" si="1301"/>
        <v>0</v>
      </c>
      <c r="AX1245" s="20">
        <f t="shared" ca="1" si="1301"/>
        <v>0</v>
      </c>
      <c r="AY1245" s="20">
        <f t="shared" ref="AY1245:CD1245" ca="1" si="1302">+IFERROR(AY1244/AY1227,0)</f>
        <v>0</v>
      </c>
      <c r="AZ1245" s="20">
        <f t="shared" ca="1" si="1302"/>
        <v>0</v>
      </c>
      <c r="BA1245" s="20">
        <f t="shared" ca="1" si="1302"/>
        <v>0</v>
      </c>
      <c r="BB1245" s="20">
        <f t="shared" ca="1" si="1302"/>
        <v>0</v>
      </c>
      <c r="BC1245" s="20">
        <f t="shared" ca="1" si="1302"/>
        <v>0</v>
      </c>
      <c r="BD1245" s="20">
        <f t="shared" ca="1" si="1302"/>
        <v>0</v>
      </c>
      <c r="BE1245" s="20">
        <f t="shared" ca="1" si="1302"/>
        <v>0</v>
      </c>
      <c r="BF1245" s="20">
        <f t="shared" ca="1" si="1302"/>
        <v>0</v>
      </c>
      <c r="BG1245" s="20">
        <f t="shared" ca="1" si="1302"/>
        <v>0</v>
      </c>
      <c r="BH1245" s="20">
        <f t="shared" ca="1" si="1302"/>
        <v>0</v>
      </c>
      <c r="BI1245" s="20">
        <f t="shared" ca="1" si="1302"/>
        <v>0</v>
      </c>
      <c r="BJ1245" s="20">
        <f t="shared" ca="1" si="1302"/>
        <v>0</v>
      </c>
      <c r="BK1245" s="20">
        <f t="shared" ca="1" si="1302"/>
        <v>0</v>
      </c>
      <c r="BL1245" s="20">
        <f t="shared" ca="1" si="1302"/>
        <v>0</v>
      </c>
      <c r="BM1245" s="20">
        <f t="shared" ca="1" si="1302"/>
        <v>0</v>
      </c>
      <c r="BN1245" s="20">
        <f t="shared" ca="1" si="1302"/>
        <v>0</v>
      </c>
      <c r="BO1245" s="20">
        <f t="shared" ca="1" si="1302"/>
        <v>0</v>
      </c>
      <c r="BP1245" s="20">
        <f t="shared" ca="1" si="1302"/>
        <v>0</v>
      </c>
      <c r="BQ1245" s="20">
        <f t="shared" ca="1" si="1302"/>
        <v>0</v>
      </c>
      <c r="BR1245" s="20">
        <f t="shared" ca="1" si="1302"/>
        <v>0</v>
      </c>
      <c r="BS1245" s="20">
        <f t="shared" ca="1" si="1302"/>
        <v>0</v>
      </c>
      <c r="BT1245" s="20">
        <f t="shared" ca="1" si="1302"/>
        <v>0</v>
      </c>
      <c r="BU1245" s="20">
        <f t="shared" ca="1" si="1302"/>
        <v>0</v>
      </c>
      <c r="BV1245" s="20">
        <f t="shared" ca="1" si="1302"/>
        <v>0</v>
      </c>
      <c r="BW1245" s="20">
        <f t="shared" ca="1" si="1302"/>
        <v>0</v>
      </c>
      <c r="BX1245" s="20">
        <f t="shared" ca="1" si="1302"/>
        <v>0</v>
      </c>
      <c r="BY1245" s="20">
        <f t="shared" ca="1" si="1302"/>
        <v>0</v>
      </c>
      <c r="BZ1245" s="20">
        <f t="shared" ca="1" si="1302"/>
        <v>0</v>
      </c>
      <c r="CA1245" s="20">
        <f t="shared" ca="1" si="1302"/>
        <v>0</v>
      </c>
      <c r="CB1245" s="20">
        <f t="shared" ca="1" si="1302"/>
        <v>0</v>
      </c>
      <c r="CC1245" s="20">
        <f t="shared" ca="1" si="1302"/>
        <v>0</v>
      </c>
      <c r="CD1245" s="20">
        <f t="shared" ca="1" si="1302"/>
        <v>0</v>
      </c>
      <c r="CE1245" s="20">
        <f t="shared" ref="CE1245:CK1245" ca="1" si="1303">+IFERROR(CE1244/CE1227,0)</f>
        <v>0</v>
      </c>
      <c r="CF1245" s="20">
        <f t="shared" ca="1" si="1303"/>
        <v>0</v>
      </c>
      <c r="CG1245" s="20">
        <f t="shared" ca="1" si="1303"/>
        <v>0</v>
      </c>
      <c r="CH1245" s="20">
        <f t="shared" ca="1" si="1303"/>
        <v>0</v>
      </c>
      <c r="CI1245" s="20">
        <f t="shared" ca="1" si="1303"/>
        <v>0</v>
      </c>
      <c r="CJ1245" s="20">
        <f t="shared" ca="1" si="1303"/>
        <v>0</v>
      </c>
      <c r="CK1245" s="20">
        <f t="shared" ca="1" si="1303"/>
        <v>0</v>
      </c>
      <c r="CL1245" s="20">
        <f t="shared" ref="CL1245" ca="1" si="1304">+IFERROR(CL1244/CL1227,0)</f>
        <v>0</v>
      </c>
    </row>
    <row r="1246" spans="2:90" x14ac:dyDescent="0.4">
      <c r="B1246" s="121"/>
      <c r="C1246" s="31"/>
      <c r="D1246" s="31" t="s">
        <v>785</v>
      </c>
      <c r="E1246" s="31" t="s">
        <v>906</v>
      </c>
      <c r="F1246" s="31"/>
      <c r="G1246" s="31"/>
      <c r="H1246" s="31"/>
      <c r="I1246" s="73"/>
      <c r="J1246" s="73"/>
      <c r="K1246" s="38"/>
      <c r="L1246" s="38"/>
      <c r="M1246" s="38"/>
      <c r="N1246" s="38"/>
      <c r="O1246" s="38"/>
      <c r="P1246" s="38"/>
      <c r="R1246" s="33"/>
      <c r="S1246" s="38"/>
      <c r="T1246" s="38"/>
      <c r="U1246" s="38"/>
      <c r="V1246" s="38"/>
      <c r="W1246" s="38"/>
      <c r="X1246" s="38"/>
      <c r="Y1246" s="38"/>
      <c r="Z1246" s="38"/>
      <c r="AA1246" s="38"/>
      <c r="AB1246" s="38"/>
      <c r="AC1246" s="38"/>
      <c r="AD1246" s="38"/>
      <c r="AE1246" s="38"/>
      <c r="AF1246" s="38"/>
      <c r="AG1246" s="38"/>
      <c r="AH1246" s="38"/>
      <c r="AI1246" s="38"/>
      <c r="AJ1246" s="38"/>
      <c r="AK1246" s="38"/>
      <c r="AL1246" s="38"/>
      <c r="AM1246" s="38"/>
      <c r="AN1246" s="38"/>
      <c r="AO1246" s="38"/>
      <c r="AP1246" s="38"/>
      <c r="AQ1246" s="38"/>
      <c r="AR1246" s="38"/>
      <c r="AS1246" s="38"/>
      <c r="AT1246" s="38"/>
      <c r="AU1246" s="38"/>
      <c r="AV1246" s="38"/>
      <c r="AW1246" s="38"/>
      <c r="AX1246" s="38"/>
      <c r="AY1246" s="38"/>
      <c r="AZ1246" s="38"/>
      <c r="BA1246" s="38"/>
      <c r="BB1246" s="38"/>
      <c r="BC1246" s="38"/>
      <c r="BD1246" s="38"/>
      <c r="BE1246" s="38"/>
      <c r="BF1246" s="38"/>
      <c r="BG1246" s="38"/>
      <c r="BH1246" s="38"/>
      <c r="BI1246" s="38"/>
      <c r="BJ1246" s="38"/>
      <c r="BK1246" s="38"/>
      <c r="BL1246" s="38"/>
      <c r="BM1246" s="38"/>
      <c r="BN1246" s="38"/>
      <c r="BO1246" s="38"/>
      <c r="BP1246" s="38"/>
      <c r="BQ1246" s="38"/>
      <c r="BR1246" s="38"/>
      <c r="BS1246" s="38"/>
      <c r="BT1246" s="38"/>
      <c r="BU1246" s="38"/>
      <c r="BV1246" s="38"/>
      <c r="BW1246" s="38"/>
      <c r="BX1246" s="38"/>
      <c r="BY1246" s="38"/>
      <c r="BZ1246" s="38"/>
      <c r="CA1246" s="38"/>
      <c r="CB1246" s="38"/>
      <c r="CC1246" s="38"/>
      <c r="CD1246" s="38"/>
      <c r="CE1246" s="38"/>
      <c r="CF1246" s="38"/>
      <c r="CG1246" s="38"/>
      <c r="CH1246" s="38"/>
      <c r="CI1246" s="38"/>
      <c r="CJ1246" s="38"/>
      <c r="CK1246" s="38"/>
      <c r="CL1246" s="38"/>
    </row>
    <row r="1247" spans="2:90" x14ac:dyDescent="0.4">
      <c r="B1247" s="130" t="str">
        <f>B1187</f>
        <v>(Primary label)</v>
      </c>
      <c r="C1247" s="31"/>
      <c r="D1247" s="31" t="s">
        <v>785</v>
      </c>
      <c r="E1247" s="31" t="s">
        <v>906</v>
      </c>
      <c r="F1247" s="31"/>
      <c r="G1247" s="31" t="s">
        <v>330</v>
      </c>
      <c r="H1247" s="31"/>
      <c r="I1247" s="73"/>
      <c r="J1247" s="73"/>
      <c r="K1247" s="58"/>
      <c r="L1247" s="58"/>
      <c r="M1247" s="58"/>
      <c r="N1247" s="58"/>
      <c r="O1247" s="58"/>
      <c r="P1247" s="58"/>
      <c r="R1247" s="33"/>
    </row>
    <row r="1248" spans="2:90" x14ac:dyDescent="0.4">
      <c r="B1248" s="231" t="str">
        <f>IFERROR(SUBSTITUTE(B1195,":",""),"no unit")</f>
        <v>unit</v>
      </c>
      <c r="C1248" s="201"/>
      <c r="D1248" s="201" t="s">
        <v>785</v>
      </c>
      <c r="E1248" s="201" t="s">
        <v>906</v>
      </c>
      <c r="F1248" s="201"/>
      <c r="G1248" s="201" t="s">
        <v>330</v>
      </c>
      <c r="H1248" s="201"/>
      <c r="I1248" s="202"/>
      <c r="J1248" s="202"/>
      <c r="K1248" s="210"/>
      <c r="L1248" s="210"/>
      <c r="M1248" s="210"/>
      <c r="N1248" s="210"/>
      <c r="O1248" s="210"/>
      <c r="P1248" s="210"/>
      <c r="R1248" s="211"/>
    </row>
    <row r="1249" spans="2:90" x14ac:dyDescent="0.4">
      <c r="B1249" s="130" t="str">
        <f t="shared" ref="B1249:B1254" si="1305">B1189</f>
        <v>Primary revenue driver</v>
      </c>
      <c r="C1249" s="12"/>
      <c r="D1249" s="12" t="s">
        <v>785</v>
      </c>
      <c r="E1249" s="12" t="s">
        <v>906</v>
      </c>
      <c r="F1249" s="12"/>
      <c r="G1249" s="12" t="s">
        <v>330</v>
      </c>
      <c r="H1249" s="12"/>
      <c r="I1249" s="60"/>
      <c r="J1249" s="60"/>
      <c r="K1249" s="15"/>
      <c r="L1249" s="15"/>
      <c r="M1249" s="15"/>
      <c r="N1249" s="15"/>
      <c r="O1249" s="15"/>
      <c r="P1249" s="15"/>
      <c r="R1249" s="15"/>
      <c r="S1249" s="172" t="str">
        <f t="shared" ref="S1249" si="1306">ADDRESS(ROW(S1227),COLUMN(S1227),2)</f>
        <v>S$1227</v>
      </c>
      <c r="T1249" s="172" t="str">
        <f t="shared" ref="T1249:AX1249" si="1307">ADDRESS(ROW(T1227),COLUMN(T1227),2)</f>
        <v>T$1227</v>
      </c>
      <c r="U1249" s="172" t="str">
        <f t="shared" si="1307"/>
        <v>U$1227</v>
      </c>
      <c r="V1249" s="172" t="str">
        <f t="shared" si="1307"/>
        <v>V$1227</v>
      </c>
      <c r="W1249" s="172" t="str">
        <f t="shared" si="1307"/>
        <v>W$1227</v>
      </c>
      <c r="X1249" s="172" t="str">
        <f t="shared" si="1307"/>
        <v>X$1227</v>
      </c>
      <c r="Y1249" s="172" t="str">
        <f t="shared" si="1307"/>
        <v>Y$1227</v>
      </c>
      <c r="Z1249" s="172" t="str">
        <f t="shared" si="1307"/>
        <v>Z$1227</v>
      </c>
      <c r="AA1249" s="172" t="str">
        <f t="shared" si="1307"/>
        <v>AA$1227</v>
      </c>
      <c r="AB1249" s="172" t="str">
        <f t="shared" si="1307"/>
        <v>AB$1227</v>
      </c>
      <c r="AC1249" s="172" t="str">
        <f t="shared" si="1307"/>
        <v>AC$1227</v>
      </c>
      <c r="AD1249" s="172" t="str">
        <f t="shared" si="1307"/>
        <v>AD$1227</v>
      </c>
      <c r="AE1249" s="172" t="str">
        <f t="shared" si="1307"/>
        <v>AE$1227</v>
      </c>
      <c r="AF1249" s="172" t="str">
        <f t="shared" si="1307"/>
        <v>AF$1227</v>
      </c>
      <c r="AG1249" s="172" t="str">
        <f t="shared" si="1307"/>
        <v>AG$1227</v>
      </c>
      <c r="AH1249" s="172" t="str">
        <f t="shared" si="1307"/>
        <v>AH$1227</v>
      </c>
      <c r="AI1249" s="172" t="str">
        <f t="shared" si="1307"/>
        <v>AI$1227</v>
      </c>
      <c r="AJ1249" s="172" t="str">
        <f t="shared" si="1307"/>
        <v>AJ$1227</v>
      </c>
      <c r="AK1249" s="172" t="str">
        <f t="shared" si="1307"/>
        <v>AK$1227</v>
      </c>
      <c r="AL1249" s="172" t="str">
        <f t="shared" si="1307"/>
        <v>AL$1227</v>
      </c>
      <c r="AM1249" s="172" t="str">
        <f t="shared" si="1307"/>
        <v>AM$1227</v>
      </c>
      <c r="AN1249" s="172" t="str">
        <f t="shared" si="1307"/>
        <v>AN$1227</v>
      </c>
      <c r="AO1249" s="172" t="str">
        <f t="shared" si="1307"/>
        <v>AO$1227</v>
      </c>
      <c r="AP1249" s="172" t="str">
        <f t="shared" si="1307"/>
        <v>AP$1227</v>
      </c>
      <c r="AQ1249" s="172" t="str">
        <f t="shared" si="1307"/>
        <v>AQ$1227</v>
      </c>
      <c r="AR1249" s="172" t="str">
        <f t="shared" si="1307"/>
        <v>AR$1227</v>
      </c>
      <c r="AS1249" s="172" t="str">
        <f t="shared" si="1307"/>
        <v>AS$1227</v>
      </c>
      <c r="AT1249" s="172" t="str">
        <f t="shared" si="1307"/>
        <v>AT$1227</v>
      </c>
      <c r="AU1249" s="172" t="str">
        <f t="shared" si="1307"/>
        <v>AU$1227</v>
      </c>
      <c r="AV1249" s="172" t="str">
        <f t="shared" si="1307"/>
        <v>AV$1227</v>
      </c>
      <c r="AW1249" s="172" t="str">
        <f t="shared" si="1307"/>
        <v>AW$1227</v>
      </c>
      <c r="AX1249" s="172" t="str">
        <f t="shared" si="1307"/>
        <v>AX$1227</v>
      </c>
      <c r="AY1249" s="172" t="str">
        <f t="shared" ref="AY1249:CD1249" si="1308">ADDRESS(ROW(AY1227),COLUMN(AY1227),2)</f>
        <v>AY$1227</v>
      </c>
      <c r="AZ1249" s="172" t="str">
        <f t="shared" si="1308"/>
        <v>AZ$1227</v>
      </c>
      <c r="BA1249" s="172" t="str">
        <f t="shared" si="1308"/>
        <v>BA$1227</v>
      </c>
      <c r="BB1249" s="172" t="str">
        <f t="shared" si="1308"/>
        <v>BB$1227</v>
      </c>
      <c r="BC1249" s="172" t="str">
        <f t="shared" si="1308"/>
        <v>BC$1227</v>
      </c>
      <c r="BD1249" s="172" t="str">
        <f t="shared" si="1308"/>
        <v>BD$1227</v>
      </c>
      <c r="BE1249" s="172" t="str">
        <f t="shared" si="1308"/>
        <v>BE$1227</v>
      </c>
      <c r="BF1249" s="172" t="str">
        <f t="shared" si="1308"/>
        <v>BF$1227</v>
      </c>
      <c r="BG1249" s="172" t="str">
        <f t="shared" si="1308"/>
        <v>BG$1227</v>
      </c>
      <c r="BH1249" s="172" t="str">
        <f t="shared" si="1308"/>
        <v>BH$1227</v>
      </c>
      <c r="BI1249" s="172" t="str">
        <f t="shared" si="1308"/>
        <v>BI$1227</v>
      </c>
      <c r="BJ1249" s="172" t="str">
        <f t="shared" si="1308"/>
        <v>BJ$1227</v>
      </c>
      <c r="BK1249" s="172" t="str">
        <f t="shared" si="1308"/>
        <v>BK$1227</v>
      </c>
      <c r="BL1249" s="172" t="str">
        <f t="shared" si="1308"/>
        <v>BL$1227</v>
      </c>
      <c r="BM1249" s="172" t="str">
        <f t="shared" si="1308"/>
        <v>BM$1227</v>
      </c>
      <c r="BN1249" s="172" t="str">
        <f t="shared" si="1308"/>
        <v>BN$1227</v>
      </c>
      <c r="BO1249" s="172" t="str">
        <f t="shared" si="1308"/>
        <v>BO$1227</v>
      </c>
      <c r="BP1249" s="172" t="str">
        <f t="shared" si="1308"/>
        <v>BP$1227</v>
      </c>
      <c r="BQ1249" s="172" t="str">
        <f t="shared" si="1308"/>
        <v>BQ$1227</v>
      </c>
      <c r="BR1249" s="172" t="str">
        <f t="shared" si="1308"/>
        <v>BR$1227</v>
      </c>
      <c r="BS1249" s="172" t="str">
        <f t="shared" si="1308"/>
        <v>BS$1227</v>
      </c>
      <c r="BT1249" s="172" t="str">
        <f t="shared" si="1308"/>
        <v>BT$1227</v>
      </c>
      <c r="BU1249" s="172" t="str">
        <f t="shared" si="1308"/>
        <v>BU$1227</v>
      </c>
      <c r="BV1249" s="172" t="str">
        <f t="shared" si="1308"/>
        <v>BV$1227</v>
      </c>
      <c r="BW1249" s="172" t="str">
        <f t="shared" si="1308"/>
        <v>BW$1227</v>
      </c>
      <c r="BX1249" s="172" t="str">
        <f t="shared" si="1308"/>
        <v>BX$1227</v>
      </c>
      <c r="BY1249" s="172" t="str">
        <f t="shared" si="1308"/>
        <v>BY$1227</v>
      </c>
      <c r="BZ1249" s="172" t="str">
        <f t="shared" si="1308"/>
        <v>BZ$1227</v>
      </c>
      <c r="CA1249" s="172" t="str">
        <f t="shared" si="1308"/>
        <v>CA$1227</v>
      </c>
      <c r="CB1249" s="172" t="str">
        <f t="shared" si="1308"/>
        <v>CB$1227</v>
      </c>
      <c r="CC1249" s="172" t="str">
        <f t="shared" si="1308"/>
        <v>CC$1227</v>
      </c>
      <c r="CD1249" s="172" t="str">
        <f t="shared" si="1308"/>
        <v>CD$1227</v>
      </c>
      <c r="CE1249" s="172" t="str">
        <f t="shared" ref="CE1249:CK1249" si="1309">ADDRESS(ROW(CE1227),COLUMN(CE1227),2)</f>
        <v>CE$1227</v>
      </c>
      <c r="CF1249" s="172" t="str">
        <f t="shared" si="1309"/>
        <v>CF$1227</v>
      </c>
      <c r="CG1249" s="172" t="str">
        <f t="shared" si="1309"/>
        <v>CG$1227</v>
      </c>
      <c r="CH1249" s="172" t="str">
        <f t="shared" si="1309"/>
        <v>CH$1227</v>
      </c>
      <c r="CI1249" s="172" t="str">
        <f t="shared" si="1309"/>
        <v>CI$1227</v>
      </c>
      <c r="CJ1249" s="172" t="str">
        <f t="shared" si="1309"/>
        <v>CJ$1227</v>
      </c>
      <c r="CK1249" s="172" t="str">
        <f t="shared" si="1309"/>
        <v>CK$1227</v>
      </c>
      <c r="CL1249" s="172" t="str">
        <f t="shared" ref="CL1249" si="1310">ADDRESS(ROW(CL1227),COLUMN(CL1227),2)</f>
        <v>CL$1227</v>
      </c>
    </row>
    <row r="1250" spans="2:90" x14ac:dyDescent="0.4">
      <c r="B1250" s="130" t="str">
        <f t="shared" si="1305"/>
        <v>Primary volume driver</v>
      </c>
      <c r="C1250" s="12"/>
      <c r="D1250" s="12" t="s">
        <v>785</v>
      </c>
      <c r="E1250" s="12" t="s">
        <v>906</v>
      </c>
      <c r="F1250" s="12"/>
      <c r="G1250" s="12" t="s">
        <v>330</v>
      </c>
      <c r="H1250" s="12"/>
      <c r="I1250" s="60"/>
      <c r="J1250" s="60"/>
      <c r="K1250" s="205">
        <f t="shared" ref="K1250:S1250" si="1311">K1190</f>
        <v>0</v>
      </c>
      <c r="L1250" s="205">
        <f t="shared" si="1311"/>
        <v>0</v>
      </c>
      <c r="M1250" s="205">
        <f t="shared" si="1311"/>
        <v>0</v>
      </c>
      <c r="N1250" s="205">
        <f t="shared" si="1311"/>
        <v>0</v>
      </c>
      <c r="O1250" s="205">
        <f t="shared" si="1311"/>
        <v>0</v>
      </c>
      <c r="P1250" s="205">
        <f t="shared" si="1311"/>
        <v>0</v>
      </c>
      <c r="Q1250" s="205"/>
      <c r="R1250" s="205">
        <f t="shared" si="1311"/>
        <v>0</v>
      </c>
      <c r="S1250" s="205" t="str">
        <f t="shared" si="1311"/>
        <v>S$13</v>
      </c>
      <c r="T1250" s="205" t="str">
        <f t="shared" ref="T1250:AX1250" si="1312">T1190</f>
        <v>T$13</v>
      </c>
      <c r="U1250" s="205" t="str">
        <f t="shared" si="1312"/>
        <v>U$13</v>
      </c>
      <c r="V1250" s="205" t="str">
        <f t="shared" si="1312"/>
        <v>V$13</v>
      </c>
      <c r="W1250" s="205" t="str">
        <f t="shared" si="1312"/>
        <v>W$13</v>
      </c>
      <c r="X1250" s="205" t="str">
        <f t="shared" si="1312"/>
        <v>X$13</v>
      </c>
      <c r="Y1250" s="205" t="str">
        <f t="shared" si="1312"/>
        <v>Y$13</v>
      </c>
      <c r="Z1250" s="205" t="str">
        <f t="shared" si="1312"/>
        <v>Z$13</v>
      </c>
      <c r="AA1250" s="205" t="str">
        <f t="shared" si="1312"/>
        <v>AA$13</v>
      </c>
      <c r="AB1250" s="205" t="str">
        <f t="shared" si="1312"/>
        <v>AB$13</v>
      </c>
      <c r="AC1250" s="205" t="str">
        <f t="shared" si="1312"/>
        <v>AC$13</v>
      </c>
      <c r="AD1250" s="205" t="str">
        <f t="shared" si="1312"/>
        <v>AD$13</v>
      </c>
      <c r="AE1250" s="205" t="str">
        <f t="shared" si="1312"/>
        <v>AE$13</v>
      </c>
      <c r="AF1250" s="205" t="str">
        <f t="shared" si="1312"/>
        <v>AF$13</v>
      </c>
      <c r="AG1250" s="205" t="str">
        <f t="shared" si="1312"/>
        <v>AG$13</v>
      </c>
      <c r="AH1250" s="205" t="str">
        <f t="shared" si="1312"/>
        <v>AH$13</v>
      </c>
      <c r="AI1250" s="205" t="str">
        <f t="shared" si="1312"/>
        <v>AI$13</v>
      </c>
      <c r="AJ1250" s="205" t="str">
        <f t="shared" si="1312"/>
        <v>AJ$13</v>
      </c>
      <c r="AK1250" s="205" t="str">
        <f t="shared" si="1312"/>
        <v>AK$13</v>
      </c>
      <c r="AL1250" s="205" t="str">
        <f t="shared" si="1312"/>
        <v>AL$13</v>
      </c>
      <c r="AM1250" s="205" t="str">
        <f t="shared" si="1312"/>
        <v>AM$13</v>
      </c>
      <c r="AN1250" s="205" t="str">
        <f t="shared" si="1312"/>
        <v>AN$13</v>
      </c>
      <c r="AO1250" s="205" t="str">
        <f t="shared" si="1312"/>
        <v>AO$13</v>
      </c>
      <c r="AP1250" s="205" t="str">
        <f t="shared" si="1312"/>
        <v>AP$13</v>
      </c>
      <c r="AQ1250" s="205" t="str">
        <f t="shared" si="1312"/>
        <v>AQ$13</v>
      </c>
      <c r="AR1250" s="205" t="str">
        <f t="shared" si="1312"/>
        <v>AR$13</v>
      </c>
      <c r="AS1250" s="205" t="str">
        <f t="shared" si="1312"/>
        <v>AS$13</v>
      </c>
      <c r="AT1250" s="205" t="str">
        <f t="shared" si="1312"/>
        <v>AT$13</v>
      </c>
      <c r="AU1250" s="205" t="str">
        <f t="shared" si="1312"/>
        <v>AU$13</v>
      </c>
      <c r="AV1250" s="205" t="str">
        <f t="shared" si="1312"/>
        <v>AV$13</v>
      </c>
      <c r="AW1250" s="205" t="str">
        <f t="shared" si="1312"/>
        <v>AW$13</v>
      </c>
      <c r="AX1250" s="205" t="str">
        <f t="shared" si="1312"/>
        <v>AX$13</v>
      </c>
      <c r="AY1250" s="205" t="str">
        <f t="shared" ref="AY1250:CD1250" si="1313">AY1190</f>
        <v>AY$13</v>
      </c>
      <c r="AZ1250" s="205" t="str">
        <f t="shared" si="1313"/>
        <v>AZ$13</v>
      </c>
      <c r="BA1250" s="205" t="str">
        <f t="shared" si="1313"/>
        <v>BA$13</v>
      </c>
      <c r="BB1250" s="205" t="str">
        <f t="shared" si="1313"/>
        <v>BB$13</v>
      </c>
      <c r="BC1250" s="205" t="str">
        <f t="shared" si="1313"/>
        <v>BC$13</v>
      </c>
      <c r="BD1250" s="205" t="str">
        <f t="shared" si="1313"/>
        <v>BD$13</v>
      </c>
      <c r="BE1250" s="205" t="str">
        <f t="shared" si="1313"/>
        <v>BE$13</v>
      </c>
      <c r="BF1250" s="205" t="str">
        <f t="shared" si="1313"/>
        <v>BF$13</v>
      </c>
      <c r="BG1250" s="205" t="str">
        <f t="shared" si="1313"/>
        <v>BG$13</v>
      </c>
      <c r="BH1250" s="205" t="str">
        <f t="shared" si="1313"/>
        <v>BH$13</v>
      </c>
      <c r="BI1250" s="205" t="str">
        <f t="shared" si="1313"/>
        <v>BI$13</v>
      </c>
      <c r="BJ1250" s="205" t="str">
        <f t="shared" si="1313"/>
        <v>BJ$13</v>
      </c>
      <c r="BK1250" s="205" t="str">
        <f t="shared" si="1313"/>
        <v>BK$13</v>
      </c>
      <c r="BL1250" s="205" t="str">
        <f t="shared" si="1313"/>
        <v>BL$13</v>
      </c>
      <c r="BM1250" s="205" t="str">
        <f t="shared" si="1313"/>
        <v>BM$13</v>
      </c>
      <c r="BN1250" s="205" t="str">
        <f t="shared" si="1313"/>
        <v>BN$13</v>
      </c>
      <c r="BO1250" s="205" t="str">
        <f t="shared" si="1313"/>
        <v>BO$13</v>
      </c>
      <c r="BP1250" s="205" t="str">
        <f t="shared" si="1313"/>
        <v>BP$13</v>
      </c>
      <c r="BQ1250" s="205" t="str">
        <f t="shared" si="1313"/>
        <v>BQ$13</v>
      </c>
      <c r="BR1250" s="205" t="str">
        <f t="shared" si="1313"/>
        <v>BR$13</v>
      </c>
      <c r="BS1250" s="205" t="str">
        <f t="shared" si="1313"/>
        <v>BS$13</v>
      </c>
      <c r="BT1250" s="205" t="str">
        <f t="shared" si="1313"/>
        <v>BT$13</v>
      </c>
      <c r="BU1250" s="205" t="str">
        <f t="shared" si="1313"/>
        <v>BU$13</v>
      </c>
      <c r="BV1250" s="205" t="str">
        <f t="shared" si="1313"/>
        <v>BV$13</v>
      </c>
      <c r="BW1250" s="205" t="str">
        <f t="shared" si="1313"/>
        <v>BW$13</v>
      </c>
      <c r="BX1250" s="205" t="str">
        <f t="shared" si="1313"/>
        <v>BX$13</v>
      </c>
      <c r="BY1250" s="205" t="str">
        <f t="shared" si="1313"/>
        <v>BY$13</v>
      </c>
      <c r="BZ1250" s="205" t="str">
        <f t="shared" si="1313"/>
        <v>BZ$13</v>
      </c>
      <c r="CA1250" s="205" t="str">
        <f t="shared" si="1313"/>
        <v>CA$13</v>
      </c>
      <c r="CB1250" s="205" t="str">
        <f t="shared" si="1313"/>
        <v>CB$13</v>
      </c>
      <c r="CC1250" s="205" t="str">
        <f t="shared" si="1313"/>
        <v>CC$13</v>
      </c>
      <c r="CD1250" s="205" t="str">
        <f t="shared" si="1313"/>
        <v>CD$13</v>
      </c>
      <c r="CE1250" s="205" t="str">
        <f t="shared" ref="CE1250:CK1250" si="1314">CE1190</f>
        <v>CE$13</v>
      </c>
      <c r="CF1250" s="205" t="str">
        <f t="shared" si="1314"/>
        <v>CF$13</v>
      </c>
      <c r="CG1250" s="205" t="str">
        <f t="shared" si="1314"/>
        <v>CG$13</v>
      </c>
      <c r="CH1250" s="205" t="str">
        <f t="shared" si="1314"/>
        <v>CH$13</v>
      </c>
      <c r="CI1250" s="205" t="str">
        <f t="shared" si="1314"/>
        <v>CI$13</v>
      </c>
      <c r="CJ1250" s="205" t="str">
        <f t="shared" si="1314"/>
        <v>CJ$13</v>
      </c>
      <c r="CK1250" s="205" t="str">
        <f t="shared" si="1314"/>
        <v>CK$13</v>
      </c>
      <c r="CL1250" s="205" t="str">
        <f t="shared" ref="CL1250" si="1315">CL1190</f>
        <v>CL$13</v>
      </c>
    </row>
    <row r="1251" spans="2:90" x14ac:dyDescent="0.4">
      <c r="B1251" s="130" t="str">
        <f t="shared" si="1305"/>
        <v>(Secondary label)</v>
      </c>
      <c r="C1251" s="12"/>
      <c r="D1251" s="12" t="s">
        <v>785</v>
      </c>
      <c r="E1251" s="12" t="s">
        <v>906</v>
      </c>
      <c r="F1251" s="12"/>
      <c r="G1251" s="12" t="s">
        <v>330</v>
      </c>
      <c r="H1251" s="12"/>
      <c r="I1251" s="60"/>
      <c r="J1251" s="60"/>
      <c r="K1251" s="15"/>
      <c r="L1251" s="15"/>
      <c r="M1251" s="15"/>
      <c r="N1251" s="15"/>
      <c r="O1251" s="15"/>
      <c r="P1251" s="15"/>
      <c r="R1251" s="15"/>
      <c r="S1251" s="172"/>
      <c r="T1251" s="172"/>
      <c r="U1251" s="172"/>
      <c r="V1251" s="172"/>
      <c r="W1251" s="172"/>
      <c r="X1251" s="172"/>
      <c r="Y1251" s="172"/>
      <c r="Z1251" s="172"/>
      <c r="AA1251" s="172"/>
      <c r="AB1251" s="172"/>
      <c r="AC1251" s="172"/>
      <c r="AD1251" s="172"/>
      <c r="AE1251" s="172"/>
      <c r="AF1251" s="172"/>
      <c r="AG1251" s="172"/>
      <c r="AH1251" s="172"/>
      <c r="AI1251" s="172"/>
      <c r="AJ1251" s="172"/>
      <c r="AK1251" s="172"/>
      <c r="AL1251" s="172"/>
      <c r="AM1251" s="172"/>
      <c r="AN1251" s="172"/>
      <c r="AO1251" s="172"/>
      <c r="AP1251" s="172"/>
      <c r="AQ1251" s="172"/>
      <c r="AR1251" s="172"/>
      <c r="AS1251" s="172"/>
      <c r="AT1251" s="172"/>
      <c r="AU1251" s="172"/>
      <c r="AV1251" s="172"/>
      <c r="AW1251" s="172"/>
      <c r="AX1251" s="172"/>
      <c r="AY1251" s="172"/>
      <c r="AZ1251" s="172"/>
      <c r="BA1251" s="172"/>
      <c r="BB1251" s="172"/>
      <c r="BC1251" s="172"/>
      <c r="BD1251" s="172"/>
      <c r="BE1251" s="172"/>
      <c r="BF1251" s="172"/>
      <c r="BG1251" s="172"/>
      <c r="BH1251" s="172"/>
      <c r="BI1251" s="172"/>
      <c r="BJ1251" s="172"/>
      <c r="BK1251" s="172"/>
      <c r="BL1251" s="172"/>
      <c r="BM1251" s="172"/>
      <c r="BN1251" s="172"/>
      <c r="BO1251" s="172"/>
      <c r="BP1251" s="172"/>
      <c r="BQ1251" s="172"/>
      <c r="BR1251" s="172"/>
      <c r="BS1251" s="172"/>
      <c r="BT1251" s="172"/>
      <c r="BU1251" s="172"/>
      <c r="BV1251" s="172"/>
      <c r="BW1251" s="172"/>
      <c r="BX1251" s="172"/>
      <c r="BY1251" s="172"/>
      <c r="BZ1251" s="172"/>
      <c r="CA1251" s="172"/>
      <c r="CB1251" s="172"/>
      <c r="CC1251" s="172"/>
      <c r="CD1251" s="172"/>
      <c r="CE1251" s="172"/>
      <c r="CF1251" s="172"/>
      <c r="CG1251" s="172"/>
      <c r="CH1251" s="172"/>
      <c r="CI1251" s="172"/>
      <c r="CJ1251" s="172"/>
      <c r="CK1251" s="172"/>
      <c r="CL1251" s="172"/>
    </row>
    <row r="1252" spans="2:90" x14ac:dyDescent="0.4">
      <c r="B1252" s="130" t="str">
        <f t="shared" si="1305"/>
        <v xml:space="preserve">secondary unit </v>
      </c>
      <c r="D1252" t="s">
        <v>785</v>
      </c>
      <c r="E1252" t="s">
        <v>906</v>
      </c>
      <c r="G1252" t="s">
        <v>330</v>
      </c>
    </row>
    <row r="1253" spans="2:90" x14ac:dyDescent="0.4">
      <c r="B1253" s="130" t="str">
        <f t="shared" si="1305"/>
        <v>Secondary revenue driver</v>
      </c>
      <c r="C1253" s="12"/>
      <c r="D1253" s="12" t="s">
        <v>785</v>
      </c>
      <c r="E1253" s="12" t="s">
        <v>906</v>
      </c>
      <c r="F1253" s="12"/>
      <c r="G1253" s="12" t="s">
        <v>330</v>
      </c>
      <c r="H1253" s="12"/>
      <c r="I1253" s="60"/>
      <c r="J1253" s="60"/>
      <c r="K1253" s="15"/>
      <c r="L1253" s="15"/>
      <c r="M1253" s="15"/>
      <c r="N1253" s="15"/>
      <c r="O1253" s="15"/>
      <c r="P1253" s="15"/>
      <c r="R1253" s="15"/>
      <c r="S1253" s="76"/>
      <c r="T1253" s="76"/>
      <c r="U1253" s="76"/>
      <c r="V1253" s="76"/>
      <c r="W1253" s="76"/>
      <c r="X1253" s="76"/>
      <c r="Y1253" s="76"/>
      <c r="Z1253" s="76"/>
      <c r="AA1253" s="76"/>
      <c r="AB1253" s="76"/>
      <c r="AC1253" s="76"/>
      <c r="AD1253" s="76"/>
      <c r="AE1253" s="76"/>
      <c r="AF1253" s="76"/>
      <c r="AG1253" s="76"/>
      <c r="AH1253" s="76"/>
      <c r="AI1253" s="76"/>
      <c r="AJ1253" s="76"/>
      <c r="AK1253" s="76"/>
      <c r="AL1253" s="76"/>
      <c r="AM1253" s="76"/>
      <c r="AN1253" s="76"/>
      <c r="AO1253" s="76"/>
      <c r="AP1253" s="76"/>
      <c r="AQ1253" s="76"/>
      <c r="AR1253" s="76"/>
      <c r="AS1253" s="76"/>
      <c r="AT1253" s="76"/>
      <c r="AU1253" s="76"/>
      <c r="AV1253" s="76"/>
      <c r="AW1253" s="76"/>
      <c r="AX1253" s="76"/>
      <c r="AY1253" s="76"/>
      <c r="AZ1253" s="76"/>
      <c r="BA1253" s="76"/>
      <c r="BB1253" s="76"/>
      <c r="BC1253" s="76"/>
      <c r="BD1253" s="76"/>
      <c r="BE1253" s="76"/>
      <c r="BF1253" s="76"/>
      <c r="BG1253" s="76"/>
      <c r="BH1253" s="76"/>
      <c r="BI1253" s="76"/>
      <c r="BJ1253" s="76"/>
      <c r="BK1253" s="76"/>
      <c r="BL1253" s="76"/>
      <c r="BM1253" s="76"/>
      <c r="BN1253" s="76"/>
      <c r="BO1253" s="76"/>
      <c r="BP1253" s="76"/>
      <c r="BQ1253" s="76"/>
      <c r="BR1253" s="76"/>
      <c r="BS1253" s="76"/>
      <c r="BT1253" s="76"/>
      <c r="BU1253" s="76"/>
      <c r="BV1253" s="76"/>
      <c r="BW1253" s="76"/>
      <c r="BX1253" s="76"/>
      <c r="BY1253" s="76"/>
      <c r="BZ1253" s="76"/>
      <c r="CA1253" s="76"/>
      <c r="CB1253" s="76"/>
      <c r="CC1253" s="76"/>
      <c r="CD1253" s="76"/>
      <c r="CE1253" s="76"/>
      <c r="CF1253" s="76"/>
      <c r="CG1253" s="76"/>
      <c r="CH1253" s="76"/>
      <c r="CI1253" s="76"/>
      <c r="CJ1253" s="76"/>
      <c r="CK1253" s="76"/>
      <c r="CL1253" s="76"/>
    </row>
    <row r="1254" spans="2:90" x14ac:dyDescent="0.4">
      <c r="B1254" s="130" t="str">
        <f t="shared" si="1305"/>
        <v>Secondary volume driver</v>
      </c>
      <c r="C1254" s="12"/>
      <c r="D1254" s="12" t="s">
        <v>785</v>
      </c>
      <c r="E1254" s="12" t="s">
        <v>906</v>
      </c>
      <c r="F1254" s="12"/>
      <c r="G1254" s="12" t="s">
        <v>330</v>
      </c>
      <c r="H1254" s="12"/>
      <c r="I1254" s="60"/>
      <c r="J1254" s="60"/>
      <c r="K1254" s="15"/>
      <c r="L1254" s="15"/>
      <c r="M1254" s="15"/>
      <c r="N1254" s="15"/>
      <c r="O1254" s="15"/>
      <c r="P1254" s="15"/>
      <c r="R1254" s="15"/>
      <c r="S1254" s="76"/>
      <c r="T1254" s="76"/>
      <c r="U1254" s="76"/>
      <c r="V1254" s="76"/>
      <c r="W1254" s="76"/>
      <c r="X1254" s="76"/>
      <c r="Y1254" s="76"/>
      <c r="Z1254" s="76"/>
      <c r="AA1254" s="76"/>
      <c r="AB1254" s="76"/>
      <c r="AC1254" s="76"/>
      <c r="AD1254" s="76"/>
      <c r="AE1254" s="76"/>
      <c r="AF1254" s="76"/>
      <c r="AG1254" s="76"/>
      <c r="AH1254" s="76"/>
      <c r="AI1254" s="76"/>
      <c r="AJ1254" s="76"/>
      <c r="AK1254" s="76"/>
      <c r="AL1254" s="76"/>
      <c r="AM1254" s="76"/>
      <c r="AN1254" s="76"/>
      <c r="AO1254" s="76"/>
      <c r="AP1254" s="76"/>
      <c r="AQ1254" s="76"/>
      <c r="AR1254" s="76"/>
      <c r="AS1254" s="76"/>
      <c r="AT1254" s="76"/>
      <c r="AU1254" s="76"/>
      <c r="AV1254" s="76"/>
      <c r="AW1254" s="76"/>
      <c r="AX1254" s="76"/>
      <c r="AY1254" s="76"/>
      <c r="AZ1254" s="76"/>
      <c r="BA1254" s="76"/>
      <c r="BB1254" s="76"/>
      <c r="BC1254" s="76"/>
      <c r="BD1254" s="76"/>
      <c r="BE1254" s="76"/>
      <c r="BF1254" s="76"/>
      <c r="BG1254" s="76"/>
      <c r="BH1254" s="76"/>
      <c r="BI1254" s="76"/>
      <c r="BJ1254" s="76"/>
      <c r="BK1254" s="76"/>
      <c r="BL1254" s="76"/>
      <c r="BM1254" s="76"/>
      <c r="BN1254" s="76"/>
      <c r="BO1254" s="76"/>
      <c r="BP1254" s="76"/>
      <c r="BQ1254" s="76"/>
      <c r="BR1254" s="76"/>
      <c r="BS1254" s="76"/>
      <c r="BT1254" s="76"/>
      <c r="BU1254" s="76"/>
      <c r="BV1254" s="76"/>
      <c r="BW1254" s="76"/>
      <c r="BX1254" s="76"/>
      <c r="BY1254" s="76"/>
      <c r="BZ1254" s="76"/>
      <c r="CA1254" s="76"/>
      <c r="CB1254" s="76"/>
      <c r="CC1254" s="76"/>
      <c r="CD1254" s="76"/>
      <c r="CE1254" s="76"/>
      <c r="CF1254" s="76"/>
      <c r="CG1254" s="76"/>
      <c r="CH1254" s="76"/>
      <c r="CI1254" s="76"/>
      <c r="CJ1254" s="76"/>
      <c r="CK1254" s="76"/>
      <c r="CL1254" s="76"/>
    </row>
    <row r="1255" spans="2:90" x14ac:dyDescent="0.4">
      <c r="C1255" s="12"/>
      <c r="D1255" s="12"/>
      <c r="E1255" s="12" t="s">
        <v>906</v>
      </c>
      <c r="F1255" s="12"/>
      <c r="G1255" s="12"/>
      <c r="H1255" s="12"/>
      <c r="I1255" s="60"/>
      <c r="J1255" s="60"/>
      <c r="K1255" s="15"/>
      <c r="L1255" s="15"/>
      <c r="M1255" s="15"/>
      <c r="N1255" s="15"/>
      <c r="O1255" s="15"/>
      <c r="P1255" s="15"/>
      <c r="R1255" s="15"/>
      <c r="S1255" s="76"/>
      <c r="T1255" s="76"/>
      <c r="U1255" s="76"/>
      <c r="V1255" s="76"/>
      <c r="W1255" s="76"/>
      <c r="X1255" s="76"/>
      <c r="Y1255" s="76"/>
      <c r="Z1255" s="76"/>
      <c r="AA1255" s="76"/>
      <c r="AB1255" s="76"/>
      <c r="AC1255" s="76"/>
      <c r="AD1255" s="76"/>
      <c r="AE1255" s="76"/>
      <c r="AF1255" s="76"/>
      <c r="AG1255" s="76"/>
      <c r="AH1255" s="76"/>
      <c r="AI1255" s="76"/>
      <c r="AJ1255" s="76"/>
      <c r="AK1255" s="76"/>
      <c r="AL1255" s="76"/>
      <c r="AM1255" s="76"/>
      <c r="AN1255" s="76"/>
      <c r="AO1255" s="76"/>
      <c r="AP1255" s="76"/>
      <c r="AQ1255" s="76"/>
      <c r="AR1255" s="76"/>
      <c r="AS1255" s="76"/>
      <c r="AT1255" s="76"/>
      <c r="AU1255" s="76"/>
      <c r="AV1255" s="76"/>
      <c r="AW1255" s="76"/>
      <c r="AX1255" s="76"/>
      <c r="AY1255" s="76"/>
      <c r="AZ1255" s="76"/>
      <c r="BA1255" s="76"/>
      <c r="BB1255" s="76"/>
      <c r="BC1255" s="76"/>
      <c r="BD1255" s="76"/>
      <c r="BE1255" s="76"/>
      <c r="BF1255" s="76"/>
      <c r="BG1255" s="76"/>
      <c r="BH1255" s="76"/>
      <c r="BI1255" s="76"/>
      <c r="BJ1255" s="76"/>
      <c r="BK1255" s="76"/>
      <c r="BL1255" s="76"/>
      <c r="BM1255" s="76"/>
      <c r="BN1255" s="76"/>
      <c r="BO1255" s="76"/>
      <c r="BP1255" s="76"/>
      <c r="BQ1255" s="76"/>
      <c r="BR1255" s="76"/>
      <c r="BS1255" s="76"/>
      <c r="BT1255" s="76"/>
      <c r="BU1255" s="76"/>
      <c r="BV1255" s="76"/>
      <c r="BW1255" s="76"/>
      <c r="BX1255" s="76"/>
      <c r="BY1255" s="76"/>
      <c r="BZ1255" s="76"/>
      <c r="CA1255" s="76"/>
      <c r="CB1255" s="76"/>
      <c r="CC1255" s="76"/>
      <c r="CD1255" s="76"/>
      <c r="CE1255" s="76"/>
      <c r="CF1255" s="76"/>
      <c r="CG1255" s="76"/>
      <c r="CH1255" s="76"/>
      <c r="CI1255" s="76"/>
      <c r="CJ1255" s="76"/>
      <c r="CK1255" s="76"/>
      <c r="CL1255" s="76"/>
    </row>
    <row r="1256" spans="2:90" x14ac:dyDescent="0.4">
      <c r="B1256" s="168" t="s">
        <v>487</v>
      </c>
      <c r="C1256" s="167"/>
      <c r="D1256" s="167"/>
      <c r="E1256" s="167" t="s">
        <v>906</v>
      </c>
      <c r="F1256" s="167"/>
      <c r="G1256" s="167"/>
      <c r="H1256" s="167"/>
      <c r="I1256" s="169"/>
      <c r="J1256" s="169"/>
      <c r="K1256" s="190"/>
      <c r="L1256" s="190"/>
      <c r="M1256" s="190"/>
      <c r="N1256" s="190"/>
      <c r="O1256" s="190"/>
      <c r="P1256" s="190"/>
      <c r="R1256" s="191"/>
      <c r="S1256" s="167"/>
      <c r="T1256" s="167"/>
      <c r="U1256" s="167"/>
      <c r="V1256" s="167"/>
      <c r="W1256" s="167"/>
      <c r="X1256" s="167"/>
      <c r="Y1256" s="167"/>
      <c r="Z1256" s="167"/>
      <c r="AA1256" s="167"/>
      <c r="AB1256" s="167"/>
      <c r="AC1256" s="167"/>
      <c r="AD1256" s="167"/>
      <c r="AE1256" s="167"/>
      <c r="AF1256" s="167"/>
      <c r="AG1256" s="167"/>
      <c r="AH1256" s="167"/>
      <c r="AI1256" s="167"/>
      <c r="AJ1256" s="167"/>
      <c r="AK1256" s="167"/>
      <c r="AL1256" s="167"/>
      <c r="AM1256" s="167"/>
      <c r="AN1256" s="167"/>
      <c r="AO1256" s="167"/>
      <c r="AP1256" s="167"/>
      <c r="AQ1256" s="167"/>
      <c r="AR1256" s="167"/>
      <c r="AS1256" s="167"/>
      <c r="AT1256" s="167"/>
      <c r="AU1256" s="167"/>
      <c r="AV1256" s="167"/>
      <c r="AW1256" s="167"/>
      <c r="AX1256" s="167"/>
      <c r="AY1256" s="167"/>
      <c r="AZ1256" s="167"/>
      <c r="BA1256" s="167"/>
      <c r="BB1256" s="167"/>
      <c r="BC1256" s="167"/>
      <c r="BD1256" s="167"/>
      <c r="BE1256" s="167"/>
      <c r="BF1256" s="167"/>
      <c r="BG1256" s="167"/>
      <c r="BH1256" s="167"/>
      <c r="BI1256" s="167"/>
      <c r="BJ1256" s="167"/>
      <c r="BK1256" s="167"/>
      <c r="BL1256" s="167"/>
      <c r="BM1256" s="167"/>
      <c r="BN1256" s="167"/>
      <c r="BO1256" s="167"/>
      <c r="BP1256" s="167"/>
      <c r="BQ1256" s="167"/>
      <c r="BR1256" s="167"/>
      <c r="BS1256" s="167"/>
      <c r="BT1256" s="167"/>
      <c r="BU1256" s="167"/>
      <c r="BV1256" s="167"/>
      <c r="BW1256" s="167"/>
      <c r="BX1256" s="167"/>
      <c r="BY1256" s="167"/>
      <c r="BZ1256" s="167"/>
      <c r="CA1256" s="167"/>
      <c r="CB1256" s="167"/>
      <c r="CC1256" s="167"/>
      <c r="CD1256" s="167"/>
      <c r="CE1256" s="167"/>
      <c r="CF1256" s="167"/>
      <c r="CG1256" s="167"/>
      <c r="CH1256" s="167"/>
      <c r="CI1256" s="167"/>
      <c r="CJ1256" s="167"/>
      <c r="CK1256" s="167"/>
      <c r="CL1256" s="167"/>
    </row>
    <row r="1257" spans="2:90" x14ac:dyDescent="0.4">
      <c r="B1257" s="168" t="s">
        <v>489</v>
      </c>
      <c r="C1257" s="167"/>
      <c r="D1257" s="167"/>
      <c r="E1257" s="167" t="s">
        <v>906</v>
      </c>
      <c r="F1257" s="167"/>
      <c r="G1257" s="167"/>
      <c r="H1257" s="167"/>
      <c r="I1257" s="169"/>
      <c r="J1257" s="169"/>
      <c r="K1257" s="190"/>
      <c r="L1257" s="190"/>
      <c r="M1257" s="190"/>
      <c r="N1257" s="190"/>
      <c r="O1257" s="190"/>
      <c r="P1257" s="190"/>
      <c r="R1257" s="191"/>
      <c r="S1257" s="167"/>
      <c r="T1257" s="167"/>
      <c r="U1257" s="167"/>
      <c r="V1257" s="167"/>
      <c r="W1257" s="167"/>
      <c r="X1257" s="167"/>
      <c r="Y1257" s="167"/>
      <c r="Z1257" s="167"/>
      <c r="AA1257" s="167"/>
      <c r="AB1257" s="167"/>
      <c r="AC1257" s="167"/>
      <c r="AD1257" s="167"/>
      <c r="AE1257" s="167"/>
      <c r="AF1257" s="167"/>
      <c r="AG1257" s="167"/>
      <c r="AH1257" s="167"/>
      <c r="AI1257" s="167"/>
      <c r="AJ1257" s="167"/>
      <c r="AK1257" s="167"/>
      <c r="AL1257" s="167"/>
      <c r="AM1257" s="167"/>
      <c r="AN1257" s="167"/>
      <c r="AO1257" s="167"/>
      <c r="AP1257" s="167"/>
      <c r="AQ1257" s="167"/>
      <c r="AR1257" s="167"/>
      <c r="AS1257" s="167"/>
      <c r="AT1257" s="167"/>
      <c r="AU1257" s="167"/>
      <c r="AV1257" s="167"/>
      <c r="AW1257" s="167"/>
      <c r="AX1257" s="167"/>
      <c r="AY1257" s="167"/>
      <c r="AZ1257" s="167"/>
      <c r="BA1257" s="167"/>
      <c r="BB1257" s="167"/>
      <c r="BC1257" s="167"/>
      <c r="BD1257" s="167"/>
      <c r="BE1257" s="167"/>
      <c r="BF1257" s="167"/>
      <c r="BG1257" s="167"/>
      <c r="BH1257" s="167"/>
      <c r="BI1257" s="167"/>
      <c r="BJ1257" s="167"/>
      <c r="BK1257" s="167"/>
      <c r="BL1257" s="167"/>
      <c r="BM1257" s="167"/>
      <c r="BN1257" s="167"/>
      <c r="BO1257" s="167"/>
      <c r="BP1257" s="167"/>
      <c r="BQ1257" s="167"/>
      <c r="BR1257" s="167"/>
      <c r="BS1257" s="167"/>
      <c r="BT1257" s="167"/>
      <c r="BU1257" s="167"/>
      <c r="BV1257" s="167"/>
      <c r="BW1257" s="167"/>
      <c r="BX1257" s="167"/>
      <c r="BY1257" s="167"/>
      <c r="BZ1257" s="167"/>
      <c r="CA1257" s="167"/>
      <c r="CB1257" s="167"/>
      <c r="CC1257" s="167"/>
      <c r="CD1257" s="167"/>
      <c r="CE1257" s="167"/>
      <c r="CF1257" s="167"/>
      <c r="CG1257" s="167"/>
      <c r="CH1257" s="167"/>
      <c r="CI1257" s="167"/>
      <c r="CJ1257" s="167"/>
      <c r="CK1257" s="167"/>
      <c r="CL1257" s="167"/>
    </row>
    <row r="1258" spans="2:90" x14ac:dyDescent="0.4">
      <c r="B1258" s="168" t="s">
        <v>459</v>
      </c>
      <c r="C1258" s="167"/>
      <c r="D1258" s="167"/>
      <c r="E1258" s="167" t="s">
        <v>906</v>
      </c>
      <c r="F1258" s="167"/>
      <c r="G1258" s="167"/>
      <c r="H1258" s="167"/>
      <c r="I1258" s="169"/>
      <c r="J1258" s="169"/>
      <c r="K1258" s="190"/>
      <c r="L1258" s="190"/>
      <c r="M1258" s="190"/>
      <c r="N1258" s="190"/>
      <c r="O1258" s="190"/>
      <c r="P1258" s="190"/>
      <c r="R1258" s="191"/>
      <c r="S1258" s="192" t="str">
        <f t="shared" ref="S1258:AX1258" si="1316">S$16</f>
        <v>S$12</v>
      </c>
      <c r="T1258" s="192" t="str">
        <f t="shared" si="1316"/>
        <v>T$12</v>
      </c>
      <c r="U1258" s="192" t="str">
        <f t="shared" si="1316"/>
        <v>U$12</v>
      </c>
      <c r="V1258" s="192" t="str">
        <f t="shared" si="1316"/>
        <v>V$12</v>
      </c>
      <c r="W1258" s="192" t="str">
        <f t="shared" si="1316"/>
        <v>W$12</v>
      </c>
      <c r="X1258" s="192" t="str">
        <f t="shared" si="1316"/>
        <v>X$12</v>
      </c>
      <c r="Y1258" s="192" t="str">
        <f t="shared" si="1316"/>
        <v>Y$12</v>
      </c>
      <c r="Z1258" s="192" t="str">
        <f t="shared" si="1316"/>
        <v>Z$12</v>
      </c>
      <c r="AA1258" s="192" t="str">
        <f t="shared" si="1316"/>
        <v>AA$12</v>
      </c>
      <c r="AB1258" s="192" t="str">
        <f t="shared" si="1316"/>
        <v>AB$12</v>
      </c>
      <c r="AC1258" s="192" t="str">
        <f t="shared" si="1316"/>
        <v>AC$12</v>
      </c>
      <c r="AD1258" s="192" t="str">
        <f t="shared" si="1316"/>
        <v>AD$12</v>
      </c>
      <c r="AE1258" s="192" t="str">
        <f t="shared" si="1316"/>
        <v>AE$12</v>
      </c>
      <c r="AF1258" s="192" t="str">
        <f t="shared" si="1316"/>
        <v>AF$12</v>
      </c>
      <c r="AG1258" s="192" t="str">
        <f t="shared" si="1316"/>
        <v>AG$12</v>
      </c>
      <c r="AH1258" s="192" t="str">
        <f t="shared" si="1316"/>
        <v>AH$12</v>
      </c>
      <c r="AI1258" s="192" t="str">
        <f t="shared" si="1316"/>
        <v>AI$12</v>
      </c>
      <c r="AJ1258" s="192" t="str">
        <f t="shared" si="1316"/>
        <v>AJ$12</v>
      </c>
      <c r="AK1258" s="192" t="str">
        <f t="shared" si="1316"/>
        <v>AK$12</v>
      </c>
      <c r="AL1258" s="192" t="str">
        <f t="shared" si="1316"/>
        <v>AL$12</v>
      </c>
      <c r="AM1258" s="192" t="str">
        <f t="shared" si="1316"/>
        <v>AM$12</v>
      </c>
      <c r="AN1258" s="192" t="str">
        <f t="shared" si="1316"/>
        <v>AN$12</v>
      </c>
      <c r="AO1258" s="192" t="str">
        <f t="shared" si="1316"/>
        <v>AO$12</v>
      </c>
      <c r="AP1258" s="192" t="str">
        <f t="shared" si="1316"/>
        <v>AP$12</v>
      </c>
      <c r="AQ1258" s="192" t="str">
        <f t="shared" si="1316"/>
        <v>AQ$12</v>
      </c>
      <c r="AR1258" s="192" t="str">
        <f t="shared" si="1316"/>
        <v>AR$12</v>
      </c>
      <c r="AS1258" s="192" t="str">
        <f t="shared" si="1316"/>
        <v>AS$12</v>
      </c>
      <c r="AT1258" s="192" t="str">
        <f t="shared" si="1316"/>
        <v>AT$12</v>
      </c>
      <c r="AU1258" s="192" t="str">
        <f t="shared" si="1316"/>
        <v>AU$12</v>
      </c>
      <c r="AV1258" s="192" t="str">
        <f t="shared" si="1316"/>
        <v>AV$12</v>
      </c>
      <c r="AW1258" s="192" t="str">
        <f t="shared" si="1316"/>
        <v>AW$12</v>
      </c>
      <c r="AX1258" s="192" t="str">
        <f t="shared" si="1316"/>
        <v>AX$12</v>
      </c>
      <c r="AY1258" s="192" t="str">
        <f t="shared" ref="AY1258:CD1258" si="1317">AY$16</f>
        <v>AY$12</v>
      </c>
      <c r="AZ1258" s="192" t="str">
        <f t="shared" si="1317"/>
        <v>AZ$12</v>
      </c>
      <c r="BA1258" s="192" t="str">
        <f t="shared" si="1317"/>
        <v>BA$12</v>
      </c>
      <c r="BB1258" s="192" t="str">
        <f t="shared" si="1317"/>
        <v>BB$12</v>
      </c>
      <c r="BC1258" s="192" t="str">
        <f t="shared" si="1317"/>
        <v>BC$12</v>
      </c>
      <c r="BD1258" s="192" t="str">
        <f t="shared" si="1317"/>
        <v>BD$12</v>
      </c>
      <c r="BE1258" s="192" t="str">
        <f t="shared" si="1317"/>
        <v>BE$12</v>
      </c>
      <c r="BF1258" s="192" t="str">
        <f t="shared" si="1317"/>
        <v>BF$12</v>
      </c>
      <c r="BG1258" s="192" t="str">
        <f t="shared" si="1317"/>
        <v>BG$12</v>
      </c>
      <c r="BH1258" s="192" t="str">
        <f t="shared" si="1317"/>
        <v>BH$12</v>
      </c>
      <c r="BI1258" s="192" t="str">
        <f t="shared" si="1317"/>
        <v>BI$12</v>
      </c>
      <c r="BJ1258" s="192" t="str">
        <f t="shared" si="1317"/>
        <v>BJ$12</v>
      </c>
      <c r="BK1258" s="192" t="str">
        <f t="shared" si="1317"/>
        <v>BK$12</v>
      </c>
      <c r="BL1258" s="192" t="str">
        <f t="shared" si="1317"/>
        <v>BL$12</v>
      </c>
      <c r="BM1258" s="192" t="str">
        <f t="shared" si="1317"/>
        <v>BM$12</v>
      </c>
      <c r="BN1258" s="192" t="str">
        <f t="shared" si="1317"/>
        <v>BN$12</v>
      </c>
      <c r="BO1258" s="192" t="str">
        <f t="shared" si="1317"/>
        <v>BO$12</v>
      </c>
      <c r="BP1258" s="192" t="str">
        <f t="shared" si="1317"/>
        <v>BP$12</v>
      </c>
      <c r="BQ1258" s="192" t="str">
        <f t="shared" si="1317"/>
        <v>BQ$12</v>
      </c>
      <c r="BR1258" s="192" t="str">
        <f t="shared" si="1317"/>
        <v>BR$12</v>
      </c>
      <c r="BS1258" s="192" t="str">
        <f t="shared" si="1317"/>
        <v>BS$12</v>
      </c>
      <c r="BT1258" s="192" t="str">
        <f t="shared" si="1317"/>
        <v>BT$12</v>
      </c>
      <c r="BU1258" s="192" t="str">
        <f t="shared" si="1317"/>
        <v>BU$12</v>
      </c>
      <c r="BV1258" s="192" t="str">
        <f t="shared" si="1317"/>
        <v>BV$12</v>
      </c>
      <c r="BW1258" s="192" t="str">
        <f t="shared" si="1317"/>
        <v>BW$12</v>
      </c>
      <c r="BX1258" s="192" t="str">
        <f t="shared" si="1317"/>
        <v>BX$12</v>
      </c>
      <c r="BY1258" s="192" t="str">
        <f t="shared" si="1317"/>
        <v>BY$12</v>
      </c>
      <c r="BZ1258" s="192" t="str">
        <f t="shared" si="1317"/>
        <v>BZ$12</v>
      </c>
      <c r="CA1258" s="192" t="str">
        <f t="shared" si="1317"/>
        <v>CA$12</v>
      </c>
      <c r="CB1258" s="192" t="str">
        <f t="shared" si="1317"/>
        <v>CB$12</v>
      </c>
      <c r="CC1258" s="192" t="str">
        <f t="shared" si="1317"/>
        <v>CC$12</v>
      </c>
      <c r="CD1258" s="192" t="str">
        <f t="shared" si="1317"/>
        <v>CD$12</v>
      </c>
      <c r="CE1258" s="192" t="str">
        <f t="shared" ref="CE1258:CL1258" si="1318">CE$16</f>
        <v>CE$12</v>
      </c>
      <c r="CF1258" s="192" t="str">
        <f t="shared" si="1318"/>
        <v>CF$12</v>
      </c>
      <c r="CG1258" s="192" t="str">
        <f t="shared" si="1318"/>
        <v>CG$12</v>
      </c>
      <c r="CH1258" s="192" t="str">
        <f t="shared" si="1318"/>
        <v>CH$12</v>
      </c>
      <c r="CI1258" s="192" t="str">
        <f t="shared" si="1318"/>
        <v>CI$12</v>
      </c>
      <c r="CJ1258" s="192" t="str">
        <f t="shared" si="1318"/>
        <v>CJ$12</v>
      </c>
      <c r="CK1258" s="192" t="str">
        <f t="shared" si="1318"/>
        <v>CK$12</v>
      </c>
      <c r="CL1258" s="192" t="str">
        <f t="shared" si="1318"/>
        <v>CL$12</v>
      </c>
    </row>
    <row r="1259" spans="2:90" x14ac:dyDescent="0.4">
      <c r="B1259" s="168" t="s">
        <v>460</v>
      </c>
      <c r="C1259" s="193"/>
      <c r="D1259" s="193"/>
      <c r="E1259" s="193" t="s">
        <v>906</v>
      </c>
      <c r="F1259" s="193"/>
      <c r="G1259" s="193"/>
      <c r="H1259" s="193"/>
      <c r="I1259" s="194"/>
      <c r="J1259" s="194"/>
      <c r="K1259" s="195"/>
      <c r="L1259" s="195"/>
      <c r="M1259" s="195"/>
      <c r="N1259" s="195"/>
      <c r="O1259" s="195"/>
      <c r="P1259" s="195"/>
      <c r="R1259" s="195"/>
      <c r="S1259" s="192" t="str">
        <f t="shared" ref="S1259:AX1259" si="1319">S$17</f>
        <v>S$13</v>
      </c>
      <c r="T1259" s="192" t="str">
        <f t="shared" si="1319"/>
        <v>T$13</v>
      </c>
      <c r="U1259" s="192" t="str">
        <f t="shared" si="1319"/>
        <v>U$13</v>
      </c>
      <c r="V1259" s="192" t="str">
        <f t="shared" si="1319"/>
        <v>V$13</v>
      </c>
      <c r="W1259" s="192" t="str">
        <f t="shared" si="1319"/>
        <v>W$13</v>
      </c>
      <c r="X1259" s="192" t="str">
        <f t="shared" si="1319"/>
        <v>X$13</v>
      </c>
      <c r="Y1259" s="192" t="str">
        <f t="shared" si="1319"/>
        <v>Y$13</v>
      </c>
      <c r="Z1259" s="192" t="str">
        <f t="shared" si="1319"/>
        <v>Z$13</v>
      </c>
      <c r="AA1259" s="192" t="str">
        <f t="shared" si="1319"/>
        <v>AA$13</v>
      </c>
      <c r="AB1259" s="192" t="str">
        <f t="shared" si="1319"/>
        <v>AB$13</v>
      </c>
      <c r="AC1259" s="192" t="str">
        <f t="shared" si="1319"/>
        <v>AC$13</v>
      </c>
      <c r="AD1259" s="192" t="str">
        <f t="shared" si="1319"/>
        <v>AD$13</v>
      </c>
      <c r="AE1259" s="192" t="str">
        <f t="shared" si="1319"/>
        <v>AE$13</v>
      </c>
      <c r="AF1259" s="192" t="str">
        <f t="shared" si="1319"/>
        <v>AF$13</v>
      </c>
      <c r="AG1259" s="192" t="str">
        <f t="shared" si="1319"/>
        <v>AG$13</v>
      </c>
      <c r="AH1259" s="192" t="str">
        <f t="shared" si="1319"/>
        <v>AH$13</v>
      </c>
      <c r="AI1259" s="192" t="str">
        <f t="shared" si="1319"/>
        <v>AI$13</v>
      </c>
      <c r="AJ1259" s="192" t="str">
        <f t="shared" si="1319"/>
        <v>AJ$13</v>
      </c>
      <c r="AK1259" s="192" t="str">
        <f t="shared" si="1319"/>
        <v>AK$13</v>
      </c>
      <c r="AL1259" s="192" t="str">
        <f t="shared" si="1319"/>
        <v>AL$13</v>
      </c>
      <c r="AM1259" s="192" t="str">
        <f t="shared" si="1319"/>
        <v>AM$13</v>
      </c>
      <c r="AN1259" s="192" t="str">
        <f t="shared" si="1319"/>
        <v>AN$13</v>
      </c>
      <c r="AO1259" s="192" t="str">
        <f t="shared" si="1319"/>
        <v>AO$13</v>
      </c>
      <c r="AP1259" s="192" t="str">
        <f t="shared" si="1319"/>
        <v>AP$13</v>
      </c>
      <c r="AQ1259" s="192" t="str">
        <f t="shared" si="1319"/>
        <v>AQ$13</v>
      </c>
      <c r="AR1259" s="192" t="str">
        <f t="shared" si="1319"/>
        <v>AR$13</v>
      </c>
      <c r="AS1259" s="192" t="str">
        <f t="shared" si="1319"/>
        <v>AS$13</v>
      </c>
      <c r="AT1259" s="192" t="str">
        <f t="shared" si="1319"/>
        <v>AT$13</v>
      </c>
      <c r="AU1259" s="192" t="str">
        <f t="shared" si="1319"/>
        <v>AU$13</v>
      </c>
      <c r="AV1259" s="192" t="str">
        <f t="shared" si="1319"/>
        <v>AV$13</v>
      </c>
      <c r="AW1259" s="192" t="str">
        <f t="shared" si="1319"/>
        <v>AW$13</v>
      </c>
      <c r="AX1259" s="192" t="str">
        <f t="shared" si="1319"/>
        <v>AX$13</v>
      </c>
      <c r="AY1259" s="192" t="str">
        <f t="shared" ref="AY1259:CD1259" si="1320">AY$17</f>
        <v>AY$13</v>
      </c>
      <c r="AZ1259" s="192" t="str">
        <f t="shared" si="1320"/>
        <v>AZ$13</v>
      </c>
      <c r="BA1259" s="192" t="str">
        <f t="shared" si="1320"/>
        <v>BA$13</v>
      </c>
      <c r="BB1259" s="192" t="str">
        <f t="shared" si="1320"/>
        <v>BB$13</v>
      </c>
      <c r="BC1259" s="192" t="str">
        <f t="shared" si="1320"/>
        <v>BC$13</v>
      </c>
      <c r="BD1259" s="192" t="str">
        <f t="shared" si="1320"/>
        <v>BD$13</v>
      </c>
      <c r="BE1259" s="192" t="str">
        <f t="shared" si="1320"/>
        <v>BE$13</v>
      </c>
      <c r="BF1259" s="192" t="str">
        <f t="shared" si="1320"/>
        <v>BF$13</v>
      </c>
      <c r="BG1259" s="192" t="str">
        <f t="shared" si="1320"/>
        <v>BG$13</v>
      </c>
      <c r="BH1259" s="192" t="str">
        <f t="shared" si="1320"/>
        <v>BH$13</v>
      </c>
      <c r="BI1259" s="192" t="str">
        <f t="shared" si="1320"/>
        <v>BI$13</v>
      </c>
      <c r="BJ1259" s="192" t="str">
        <f t="shared" si="1320"/>
        <v>BJ$13</v>
      </c>
      <c r="BK1259" s="192" t="str">
        <f t="shared" si="1320"/>
        <v>BK$13</v>
      </c>
      <c r="BL1259" s="192" t="str">
        <f t="shared" si="1320"/>
        <v>BL$13</v>
      </c>
      <c r="BM1259" s="192" t="str">
        <f t="shared" si="1320"/>
        <v>BM$13</v>
      </c>
      <c r="BN1259" s="192" t="str">
        <f t="shared" si="1320"/>
        <v>BN$13</v>
      </c>
      <c r="BO1259" s="192" t="str">
        <f t="shared" si="1320"/>
        <v>BO$13</v>
      </c>
      <c r="BP1259" s="192" t="str">
        <f t="shared" si="1320"/>
        <v>BP$13</v>
      </c>
      <c r="BQ1259" s="192" t="str">
        <f t="shared" si="1320"/>
        <v>BQ$13</v>
      </c>
      <c r="BR1259" s="192" t="str">
        <f t="shared" si="1320"/>
        <v>BR$13</v>
      </c>
      <c r="BS1259" s="192" t="str">
        <f t="shared" si="1320"/>
        <v>BS$13</v>
      </c>
      <c r="BT1259" s="192" t="str">
        <f t="shared" si="1320"/>
        <v>BT$13</v>
      </c>
      <c r="BU1259" s="192" t="str">
        <f t="shared" si="1320"/>
        <v>BU$13</v>
      </c>
      <c r="BV1259" s="192" t="str">
        <f t="shared" si="1320"/>
        <v>BV$13</v>
      </c>
      <c r="BW1259" s="192" t="str">
        <f t="shared" si="1320"/>
        <v>BW$13</v>
      </c>
      <c r="BX1259" s="192" t="str">
        <f t="shared" si="1320"/>
        <v>BX$13</v>
      </c>
      <c r="BY1259" s="192" t="str">
        <f t="shared" si="1320"/>
        <v>BY$13</v>
      </c>
      <c r="BZ1259" s="192" t="str">
        <f t="shared" si="1320"/>
        <v>BZ$13</v>
      </c>
      <c r="CA1259" s="192" t="str">
        <f t="shared" si="1320"/>
        <v>CA$13</v>
      </c>
      <c r="CB1259" s="192" t="str">
        <f t="shared" si="1320"/>
        <v>CB$13</v>
      </c>
      <c r="CC1259" s="192" t="str">
        <f t="shared" si="1320"/>
        <v>CC$13</v>
      </c>
      <c r="CD1259" s="192" t="str">
        <f t="shared" si="1320"/>
        <v>CD$13</v>
      </c>
      <c r="CE1259" s="192" t="str">
        <f t="shared" ref="CE1259:CL1259" si="1321">CE$17</f>
        <v>CE$13</v>
      </c>
      <c r="CF1259" s="192" t="str">
        <f t="shared" si="1321"/>
        <v>CF$13</v>
      </c>
      <c r="CG1259" s="192" t="str">
        <f t="shared" si="1321"/>
        <v>CG$13</v>
      </c>
      <c r="CH1259" s="192" t="str">
        <f t="shared" si="1321"/>
        <v>CH$13</v>
      </c>
      <c r="CI1259" s="192" t="str">
        <f t="shared" si="1321"/>
        <v>CI$13</v>
      </c>
      <c r="CJ1259" s="192" t="str">
        <f t="shared" si="1321"/>
        <v>CJ$13</v>
      </c>
      <c r="CK1259" s="192" t="str">
        <f t="shared" si="1321"/>
        <v>CK$13</v>
      </c>
      <c r="CL1259" s="192" t="str">
        <f t="shared" si="1321"/>
        <v>CL$13</v>
      </c>
    </row>
    <row r="1260" spans="2:90" x14ac:dyDescent="0.4">
      <c r="B1260" s="168" t="s">
        <v>488</v>
      </c>
      <c r="C1260" s="193"/>
      <c r="D1260" s="193"/>
      <c r="E1260" s="193" t="s">
        <v>906</v>
      </c>
      <c r="F1260" s="193"/>
      <c r="G1260" s="193"/>
      <c r="H1260" s="193"/>
      <c r="I1260" s="194"/>
      <c r="J1260" s="194"/>
      <c r="K1260" s="195"/>
      <c r="L1260" s="195"/>
      <c r="M1260" s="195"/>
      <c r="N1260" s="195"/>
      <c r="O1260" s="195"/>
      <c r="P1260" s="195"/>
      <c r="R1260" s="195"/>
      <c r="S1260" s="183"/>
      <c r="T1260" s="183"/>
      <c r="U1260" s="183"/>
      <c r="V1260" s="183"/>
      <c r="W1260" s="183"/>
      <c r="X1260" s="183"/>
      <c r="Y1260" s="183"/>
      <c r="Z1260" s="183"/>
      <c r="AA1260" s="183"/>
      <c r="AB1260" s="183"/>
      <c r="AC1260" s="183"/>
      <c r="AD1260" s="183"/>
      <c r="AE1260" s="183"/>
      <c r="AF1260" s="183"/>
      <c r="AG1260" s="183"/>
      <c r="AH1260" s="183"/>
      <c r="AI1260" s="183"/>
      <c r="AJ1260" s="183"/>
      <c r="AK1260" s="183"/>
      <c r="AL1260" s="183"/>
      <c r="AM1260" s="183"/>
      <c r="AN1260" s="183"/>
      <c r="AO1260" s="183"/>
      <c r="AP1260" s="183"/>
      <c r="AQ1260" s="183"/>
      <c r="AR1260" s="183"/>
      <c r="AS1260" s="183"/>
      <c r="AT1260" s="183"/>
      <c r="AU1260" s="183"/>
      <c r="AV1260" s="183"/>
      <c r="AW1260" s="183"/>
      <c r="AX1260" s="183"/>
      <c r="AY1260" s="183"/>
      <c r="AZ1260" s="183"/>
      <c r="BA1260" s="183"/>
      <c r="BB1260" s="183"/>
      <c r="BC1260" s="183"/>
      <c r="BD1260" s="183"/>
      <c r="BE1260" s="183"/>
      <c r="BF1260" s="183"/>
      <c r="BG1260" s="183"/>
      <c r="BH1260" s="183"/>
      <c r="BI1260" s="183"/>
      <c r="BJ1260" s="183"/>
      <c r="BK1260" s="183"/>
      <c r="BL1260" s="183"/>
      <c r="BM1260" s="183"/>
      <c r="BN1260" s="183"/>
      <c r="BO1260" s="183"/>
      <c r="BP1260" s="183"/>
      <c r="BQ1260" s="183"/>
      <c r="BR1260" s="183"/>
      <c r="BS1260" s="183"/>
      <c r="BT1260" s="183"/>
      <c r="BU1260" s="183"/>
      <c r="BV1260" s="183"/>
      <c r="BW1260" s="183"/>
      <c r="BX1260" s="183"/>
      <c r="BY1260" s="183"/>
      <c r="BZ1260" s="183"/>
      <c r="CA1260" s="183"/>
      <c r="CB1260" s="183"/>
      <c r="CC1260" s="183"/>
      <c r="CD1260" s="183"/>
      <c r="CE1260" s="183"/>
      <c r="CF1260" s="183"/>
      <c r="CG1260" s="183"/>
      <c r="CH1260" s="183"/>
      <c r="CI1260" s="183"/>
      <c r="CJ1260" s="183"/>
      <c r="CK1260" s="183"/>
      <c r="CL1260" s="183"/>
    </row>
    <row r="1261" spans="2:90" x14ac:dyDescent="0.4">
      <c r="B1261" s="168" t="s">
        <v>501</v>
      </c>
      <c r="C1261" s="193"/>
      <c r="D1261" s="193"/>
      <c r="E1261" s="193" t="s">
        <v>906</v>
      </c>
      <c r="F1261" s="193"/>
      <c r="G1261" s="193"/>
      <c r="H1261" s="193"/>
      <c r="I1261" s="194"/>
      <c r="J1261" s="194"/>
      <c r="K1261" s="195"/>
      <c r="L1261" s="195"/>
      <c r="M1261" s="195"/>
      <c r="N1261" s="195"/>
      <c r="O1261" s="195"/>
      <c r="P1261" s="195"/>
      <c r="R1261" s="195"/>
      <c r="S1261" s="183"/>
      <c r="T1261" s="183"/>
      <c r="U1261" s="183"/>
      <c r="V1261" s="183"/>
      <c r="W1261" s="183"/>
      <c r="X1261" s="183"/>
      <c r="Y1261" s="183"/>
      <c r="Z1261" s="183"/>
      <c r="AA1261" s="183"/>
      <c r="AB1261" s="183"/>
      <c r="AC1261" s="183"/>
      <c r="AD1261" s="183"/>
      <c r="AE1261" s="183"/>
      <c r="AF1261" s="183"/>
      <c r="AG1261" s="183"/>
      <c r="AH1261" s="183"/>
      <c r="AI1261" s="183"/>
      <c r="AJ1261" s="183"/>
      <c r="AK1261" s="183"/>
      <c r="AL1261" s="183"/>
      <c r="AM1261" s="183"/>
      <c r="AN1261" s="183"/>
      <c r="AO1261" s="183"/>
      <c r="AP1261" s="183"/>
      <c r="AQ1261" s="183"/>
      <c r="AR1261" s="183"/>
      <c r="AS1261" s="183"/>
      <c r="AT1261" s="183"/>
      <c r="AU1261" s="183"/>
      <c r="AV1261" s="183"/>
      <c r="AW1261" s="183"/>
      <c r="AX1261" s="183"/>
      <c r="AY1261" s="183"/>
      <c r="AZ1261" s="183"/>
      <c r="BA1261" s="183"/>
      <c r="BB1261" s="183"/>
      <c r="BC1261" s="183"/>
      <c r="BD1261" s="183"/>
      <c r="BE1261" s="183"/>
      <c r="BF1261" s="183"/>
      <c r="BG1261" s="183"/>
      <c r="BH1261" s="183"/>
      <c r="BI1261" s="183"/>
      <c r="BJ1261" s="183"/>
      <c r="BK1261" s="183"/>
      <c r="BL1261" s="183"/>
      <c r="BM1261" s="183"/>
      <c r="BN1261" s="183"/>
      <c r="BO1261" s="183"/>
      <c r="BP1261" s="183"/>
      <c r="BQ1261" s="183"/>
      <c r="BR1261" s="183"/>
      <c r="BS1261" s="183"/>
      <c r="BT1261" s="183"/>
      <c r="BU1261" s="183"/>
      <c r="BV1261" s="183"/>
      <c r="BW1261" s="183"/>
      <c r="BX1261" s="183"/>
      <c r="BY1261" s="183"/>
      <c r="BZ1261" s="183"/>
      <c r="CA1261" s="183"/>
      <c r="CB1261" s="183"/>
      <c r="CC1261" s="183"/>
      <c r="CD1261" s="183"/>
      <c r="CE1261" s="183"/>
      <c r="CF1261" s="183"/>
      <c r="CG1261" s="183"/>
      <c r="CH1261" s="183"/>
      <c r="CI1261" s="183"/>
      <c r="CJ1261" s="183"/>
      <c r="CK1261" s="183"/>
      <c r="CL1261" s="183"/>
    </row>
    <row r="1262" spans="2:90" x14ac:dyDescent="0.4">
      <c r="B1262" s="168" t="s">
        <v>461</v>
      </c>
      <c r="C1262" s="193"/>
      <c r="D1262" s="193"/>
      <c r="E1262" s="193" t="s">
        <v>906</v>
      </c>
      <c r="F1262" s="193"/>
      <c r="G1262" s="193"/>
      <c r="H1262" s="193"/>
      <c r="I1262" s="194"/>
      <c r="J1262" s="194"/>
      <c r="K1262" s="195"/>
      <c r="L1262" s="195"/>
      <c r="M1262" s="195"/>
      <c r="N1262" s="195"/>
      <c r="O1262" s="195"/>
      <c r="P1262" s="195"/>
      <c r="R1262" s="195"/>
      <c r="S1262" s="183" t="str">
        <f t="shared" ref="S1262:AX1262" si="1322">S$18</f>
        <v>S$14</v>
      </c>
      <c r="T1262" s="183" t="str">
        <f t="shared" si="1322"/>
        <v>T$14</v>
      </c>
      <c r="U1262" s="183" t="str">
        <f t="shared" si="1322"/>
        <v>U$14</v>
      </c>
      <c r="V1262" s="183" t="str">
        <f t="shared" si="1322"/>
        <v>V$14</v>
      </c>
      <c r="W1262" s="183" t="str">
        <f t="shared" si="1322"/>
        <v>W$14</v>
      </c>
      <c r="X1262" s="183" t="str">
        <f t="shared" si="1322"/>
        <v>X$14</v>
      </c>
      <c r="Y1262" s="183" t="str">
        <f t="shared" si="1322"/>
        <v>Y$14</v>
      </c>
      <c r="Z1262" s="183" t="str">
        <f t="shared" si="1322"/>
        <v>Z$14</v>
      </c>
      <c r="AA1262" s="183" t="str">
        <f t="shared" si="1322"/>
        <v>AA$14</v>
      </c>
      <c r="AB1262" s="183" t="str">
        <f t="shared" si="1322"/>
        <v>AB$14</v>
      </c>
      <c r="AC1262" s="183" t="str">
        <f t="shared" si="1322"/>
        <v>AC$14</v>
      </c>
      <c r="AD1262" s="183" t="str">
        <f t="shared" si="1322"/>
        <v>AD$14</v>
      </c>
      <c r="AE1262" s="183" t="str">
        <f t="shared" si="1322"/>
        <v>AE$14</v>
      </c>
      <c r="AF1262" s="183" t="str">
        <f t="shared" si="1322"/>
        <v>AF$14</v>
      </c>
      <c r="AG1262" s="183" t="str">
        <f t="shared" si="1322"/>
        <v>AG$14</v>
      </c>
      <c r="AH1262" s="183" t="str">
        <f t="shared" si="1322"/>
        <v>AH$14</v>
      </c>
      <c r="AI1262" s="183" t="str">
        <f t="shared" si="1322"/>
        <v>AI$14</v>
      </c>
      <c r="AJ1262" s="183" t="str">
        <f t="shared" si="1322"/>
        <v>AJ$14</v>
      </c>
      <c r="AK1262" s="183" t="str">
        <f t="shared" si="1322"/>
        <v>AK$14</v>
      </c>
      <c r="AL1262" s="183" t="str">
        <f t="shared" si="1322"/>
        <v>AL$14</v>
      </c>
      <c r="AM1262" s="183" t="str">
        <f t="shared" si="1322"/>
        <v>AM$14</v>
      </c>
      <c r="AN1262" s="183" t="str">
        <f t="shared" si="1322"/>
        <v>AN$14</v>
      </c>
      <c r="AO1262" s="183" t="str">
        <f t="shared" si="1322"/>
        <v>AO$14</v>
      </c>
      <c r="AP1262" s="183" t="str">
        <f t="shared" si="1322"/>
        <v>AP$14</v>
      </c>
      <c r="AQ1262" s="183" t="str">
        <f t="shared" si="1322"/>
        <v>AQ$14</v>
      </c>
      <c r="AR1262" s="183" t="str">
        <f t="shared" si="1322"/>
        <v>AR$14</v>
      </c>
      <c r="AS1262" s="183" t="str">
        <f t="shared" si="1322"/>
        <v>AS$14</v>
      </c>
      <c r="AT1262" s="183" t="str">
        <f t="shared" si="1322"/>
        <v>AT$14</v>
      </c>
      <c r="AU1262" s="183" t="str">
        <f t="shared" si="1322"/>
        <v>AU$14</v>
      </c>
      <c r="AV1262" s="183" t="str">
        <f t="shared" si="1322"/>
        <v>AV$14</v>
      </c>
      <c r="AW1262" s="183" t="str">
        <f t="shared" si="1322"/>
        <v>AW$14</v>
      </c>
      <c r="AX1262" s="183" t="str">
        <f t="shared" si="1322"/>
        <v>AX$14</v>
      </c>
      <c r="AY1262" s="183" t="str">
        <f t="shared" ref="AY1262:CD1262" si="1323">AY$18</f>
        <v>AY$14</v>
      </c>
      <c r="AZ1262" s="183" t="str">
        <f t="shared" si="1323"/>
        <v>AZ$14</v>
      </c>
      <c r="BA1262" s="183" t="str">
        <f t="shared" si="1323"/>
        <v>BA$14</v>
      </c>
      <c r="BB1262" s="183" t="str">
        <f t="shared" si="1323"/>
        <v>BB$14</v>
      </c>
      <c r="BC1262" s="183" t="str">
        <f t="shared" si="1323"/>
        <v>BC$14</v>
      </c>
      <c r="BD1262" s="183" t="str">
        <f t="shared" si="1323"/>
        <v>BD$14</v>
      </c>
      <c r="BE1262" s="183" t="str">
        <f t="shared" si="1323"/>
        <v>BE$14</v>
      </c>
      <c r="BF1262" s="183" t="str">
        <f t="shared" si="1323"/>
        <v>BF$14</v>
      </c>
      <c r="BG1262" s="183" t="str">
        <f t="shared" si="1323"/>
        <v>BG$14</v>
      </c>
      <c r="BH1262" s="183" t="str">
        <f t="shared" si="1323"/>
        <v>BH$14</v>
      </c>
      <c r="BI1262" s="183" t="str">
        <f t="shared" si="1323"/>
        <v>BI$14</v>
      </c>
      <c r="BJ1262" s="183" t="str">
        <f t="shared" si="1323"/>
        <v>BJ$14</v>
      </c>
      <c r="BK1262" s="183" t="str">
        <f t="shared" si="1323"/>
        <v>BK$14</v>
      </c>
      <c r="BL1262" s="183" t="str">
        <f t="shared" si="1323"/>
        <v>BL$14</v>
      </c>
      <c r="BM1262" s="183" t="str">
        <f t="shared" si="1323"/>
        <v>BM$14</v>
      </c>
      <c r="BN1262" s="183" t="str">
        <f t="shared" si="1323"/>
        <v>BN$14</v>
      </c>
      <c r="BO1262" s="183" t="str">
        <f t="shared" si="1323"/>
        <v>BO$14</v>
      </c>
      <c r="BP1262" s="183" t="str">
        <f t="shared" si="1323"/>
        <v>BP$14</v>
      </c>
      <c r="BQ1262" s="183" t="str">
        <f t="shared" si="1323"/>
        <v>BQ$14</v>
      </c>
      <c r="BR1262" s="183" t="str">
        <f t="shared" si="1323"/>
        <v>BR$14</v>
      </c>
      <c r="BS1262" s="183" t="str">
        <f t="shared" si="1323"/>
        <v>BS$14</v>
      </c>
      <c r="BT1262" s="183" t="str">
        <f t="shared" si="1323"/>
        <v>BT$14</v>
      </c>
      <c r="BU1262" s="183" t="str">
        <f t="shared" si="1323"/>
        <v>BU$14</v>
      </c>
      <c r="BV1262" s="183" t="str">
        <f t="shared" si="1323"/>
        <v>BV$14</v>
      </c>
      <c r="BW1262" s="183" t="str">
        <f t="shared" si="1323"/>
        <v>BW$14</v>
      </c>
      <c r="BX1262" s="183" t="str">
        <f t="shared" si="1323"/>
        <v>BX$14</v>
      </c>
      <c r="BY1262" s="183" t="str">
        <f t="shared" si="1323"/>
        <v>BY$14</v>
      </c>
      <c r="BZ1262" s="183" t="str">
        <f t="shared" si="1323"/>
        <v>BZ$14</v>
      </c>
      <c r="CA1262" s="183" t="str">
        <f t="shared" si="1323"/>
        <v>CA$14</v>
      </c>
      <c r="CB1262" s="183" t="str">
        <f t="shared" si="1323"/>
        <v>CB$14</v>
      </c>
      <c r="CC1262" s="183" t="str">
        <f t="shared" si="1323"/>
        <v>CC$14</v>
      </c>
      <c r="CD1262" s="183" t="str">
        <f t="shared" si="1323"/>
        <v>CD$14</v>
      </c>
      <c r="CE1262" s="183" t="str">
        <f t="shared" ref="CE1262:CL1262" si="1324">CE$18</f>
        <v>CE$14</v>
      </c>
      <c r="CF1262" s="183" t="str">
        <f t="shared" si="1324"/>
        <v>CF$14</v>
      </c>
      <c r="CG1262" s="183" t="str">
        <f t="shared" si="1324"/>
        <v>CG$14</v>
      </c>
      <c r="CH1262" s="183" t="str">
        <f t="shared" si="1324"/>
        <v>CH$14</v>
      </c>
      <c r="CI1262" s="183" t="str">
        <f t="shared" si="1324"/>
        <v>CI$14</v>
      </c>
      <c r="CJ1262" s="183" t="str">
        <f t="shared" si="1324"/>
        <v>CJ$14</v>
      </c>
      <c r="CK1262" s="183" t="str">
        <f t="shared" si="1324"/>
        <v>CK$14</v>
      </c>
      <c r="CL1262" s="183" t="str">
        <f t="shared" si="1324"/>
        <v>CL$14</v>
      </c>
    </row>
    <row r="1263" spans="2:90" x14ac:dyDescent="0.4">
      <c r="B1263" s="168" t="s">
        <v>462</v>
      </c>
      <c r="C1263" s="193"/>
      <c r="D1263" s="193"/>
      <c r="E1263" s="193" t="s">
        <v>906</v>
      </c>
      <c r="F1263" s="193"/>
      <c r="G1263" s="193"/>
      <c r="H1263" s="193"/>
      <c r="I1263" s="194"/>
      <c r="J1263" s="194"/>
      <c r="K1263" s="195"/>
      <c r="L1263" s="195"/>
      <c r="M1263" s="195"/>
      <c r="N1263" s="195"/>
      <c r="O1263" s="195"/>
      <c r="P1263" s="195"/>
      <c r="R1263" s="195"/>
      <c r="S1263" s="183" t="str">
        <f t="shared" ref="S1263:AX1263" si="1325">S$19</f>
        <v>S$15</v>
      </c>
      <c r="T1263" s="183" t="str">
        <f t="shared" si="1325"/>
        <v>T$15</v>
      </c>
      <c r="U1263" s="183" t="str">
        <f t="shared" si="1325"/>
        <v>U$15</v>
      </c>
      <c r="V1263" s="183" t="str">
        <f t="shared" si="1325"/>
        <v>V$15</v>
      </c>
      <c r="W1263" s="183" t="str">
        <f t="shared" si="1325"/>
        <v>W$15</v>
      </c>
      <c r="X1263" s="183" t="str">
        <f t="shared" si="1325"/>
        <v>X$15</v>
      </c>
      <c r="Y1263" s="183" t="str">
        <f t="shared" si="1325"/>
        <v>Y$15</v>
      </c>
      <c r="Z1263" s="183" t="str">
        <f t="shared" si="1325"/>
        <v>Z$15</v>
      </c>
      <c r="AA1263" s="183" t="str">
        <f t="shared" si="1325"/>
        <v>AA$15</v>
      </c>
      <c r="AB1263" s="183" t="str">
        <f t="shared" si="1325"/>
        <v>AB$15</v>
      </c>
      <c r="AC1263" s="183" t="str">
        <f t="shared" si="1325"/>
        <v>AC$15</v>
      </c>
      <c r="AD1263" s="183" t="str">
        <f t="shared" si="1325"/>
        <v>AD$15</v>
      </c>
      <c r="AE1263" s="183" t="str">
        <f t="shared" si="1325"/>
        <v>AE$15</v>
      </c>
      <c r="AF1263" s="183" t="str">
        <f t="shared" si="1325"/>
        <v>AF$15</v>
      </c>
      <c r="AG1263" s="183" t="str">
        <f t="shared" si="1325"/>
        <v>AG$15</v>
      </c>
      <c r="AH1263" s="183" t="str">
        <f t="shared" si="1325"/>
        <v>AH$15</v>
      </c>
      <c r="AI1263" s="183" t="str">
        <f t="shared" si="1325"/>
        <v>AI$15</v>
      </c>
      <c r="AJ1263" s="183" t="str">
        <f t="shared" si="1325"/>
        <v>AJ$15</v>
      </c>
      <c r="AK1263" s="183" t="str">
        <f t="shared" si="1325"/>
        <v>AK$15</v>
      </c>
      <c r="AL1263" s="183" t="str">
        <f t="shared" si="1325"/>
        <v>AL$15</v>
      </c>
      <c r="AM1263" s="183" t="str">
        <f t="shared" si="1325"/>
        <v>AM$15</v>
      </c>
      <c r="AN1263" s="183" t="str">
        <f t="shared" si="1325"/>
        <v>AN$15</v>
      </c>
      <c r="AO1263" s="183" t="str">
        <f t="shared" si="1325"/>
        <v>AO$15</v>
      </c>
      <c r="AP1263" s="183" t="str">
        <f t="shared" si="1325"/>
        <v>AP$15</v>
      </c>
      <c r="AQ1263" s="183" t="str">
        <f t="shared" si="1325"/>
        <v>AQ$15</v>
      </c>
      <c r="AR1263" s="183" t="str">
        <f t="shared" si="1325"/>
        <v>AR$15</v>
      </c>
      <c r="AS1263" s="183" t="str">
        <f t="shared" si="1325"/>
        <v>AS$15</v>
      </c>
      <c r="AT1263" s="183" t="str">
        <f t="shared" si="1325"/>
        <v>AT$15</v>
      </c>
      <c r="AU1263" s="183" t="str">
        <f t="shared" si="1325"/>
        <v>AU$15</v>
      </c>
      <c r="AV1263" s="183" t="str">
        <f t="shared" si="1325"/>
        <v>AV$15</v>
      </c>
      <c r="AW1263" s="183" t="str">
        <f t="shared" si="1325"/>
        <v>AW$15</v>
      </c>
      <c r="AX1263" s="183" t="str">
        <f t="shared" si="1325"/>
        <v>AX$15</v>
      </c>
      <c r="AY1263" s="183" t="str">
        <f t="shared" ref="AY1263:CD1263" si="1326">AY$19</f>
        <v>AY$15</v>
      </c>
      <c r="AZ1263" s="183" t="str">
        <f t="shared" si="1326"/>
        <v>AZ$15</v>
      </c>
      <c r="BA1263" s="183" t="str">
        <f t="shared" si="1326"/>
        <v>BA$15</v>
      </c>
      <c r="BB1263" s="183" t="str">
        <f t="shared" si="1326"/>
        <v>BB$15</v>
      </c>
      <c r="BC1263" s="183" t="str">
        <f t="shared" si="1326"/>
        <v>BC$15</v>
      </c>
      <c r="BD1263" s="183" t="str">
        <f t="shared" si="1326"/>
        <v>BD$15</v>
      </c>
      <c r="BE1263" s="183" t="str">
        <f t="shared" si="1326"/>
        <v>BE$15</v>
      </c>
      <c r="BF1263" s="183" t="str">
        <f t="shared" si="1326"/>
        <v>BF$15</v>
      </c>
      <c r="BG1263" s="183" t="str">
        <f t="shared" si="1326"/>
        <v>BG$15</v>
      </c>
      <c r="BH1263" s="183" t="str">
        <f t="shared" si="1326"/>
        <v>BH$15</v>
      </c>
      <c r="BI1263" s="183" t="str">
        <f t="shared" si="1326"/>
        <v>BI$15</v>
      </c>
      <c r="BJ1263" s="183" t="str">
        <f t="shared" si="1326"/>
        <v>BJ$15</v>
      </c>
      <c r="BK1263" s="183" t="str">
        <f t="shared" si="1326"/>
        <v>BK$15</v>
      </c>
      <c r="BL1263" s="183" t="str">
        <f t="shared" si="1326"/>
        <v>BL$15</v>
      </c>
      <c r="BM1263" s="183" t="str">
        <f t="shared" si="1326"/>
        <v>BM$15</v>
      </c>
      <c r="BN1263" s="183" t="str">
        <f t="shared" si="1326"/>
        <v>BN$15</v>
      </c>
      <c r="BO1263" s="183" t="str">
        <f t="shared" si="1326"/>
        <v>BO$15</v>
      </c>
      <c r="BP1263" s="183" t="str">
        <f t="shared" si="1326"/>
        <v>BP$15</v>
      </c>
      <c r="BQ1263" s="183" t="str">
        <f t="shared" si="1326"/>
        <v>BQ$15</v>
      </c>
      <c r="BR1263" s="183" t="str">
        <f t="shared" si="1326"/>
        <v>BR$15</v>
      </c>
      <c r="BS1263" s="183" t="str">
        <f t="shared" si="1326"/>
        <v>BS$15</v>
      </c>
      <c r="BT1263" s="183" t="str">
        <f t="shared" si="1326"/>
        <v>BT$15</v>
      </c>
      <c r="BU1263" s="183" t="str">
        <f t="shared" si="1326"/>
        <v>BU$15</v>
      </c>
      <c r="BV1263" s="183" t="str">
        <f t="shared" si="1326"/>
        <v>BV$15</v>
      </c>
      <c r="BW1263" s="183" t="str">
        <f t="shared" si="1326"/>
        <v>BW$15</v>
      </c>
      <c r="BX1263" s="183" t="str">
        <f t="shared" si="1326"/>
        <v>BX$15</v>
      </c>
      <c r="BY1263" s="183" t="str">
        <f t="shared" si="1326"/>
        <v>BY$15</v>
      </c>
      <c r="BZ1263" s="183" t="str">
        <f t="shared" si="1326"/>
        <v>BZ$15</v>
      </c>
      <c r="CA1263" s="183" t="str">
        <f t="shared" si="1326"/>
        <v>CA$15</v>
      </c>
      <c r="CB1263" s="183" t="str">
        <f t="shared" si="1326"/>
        <v>CB$15</v>
      </c>
      <c r="CC1263" s="183" t="str">
        <f t="shared" si="1326"/>
        <v>CC$15</v>
      </c>
      <c r="CD1263" s="183" t="str">
        <f t="shared" si="1326"/>
        <v>CD$15</v>
      </c>
      <c r="CE1263" s="183" t="str">
        <f t="shared" ref="CE1263:CL1263" si="1327">CE$19</f>
        <v>CE$15</v>
      </c>
      <c r="CF1263" s="183" t="str">
        <f t="shared" si="1327"/>
        <v>CF$15</v>
      </c>
      <c r="CG1263" s="183" t="str">
        <f t="shared" si="1327"/>
        <v>CG$15</v>
      </c>
      <c r="CH1263" s="183" t="str">
        <f t="shared" si="1327"/>
        <v>CH$15</v>
      </c>
      <c r="CI1263" s="183" t="str">
        <f t="shared" si="1327"/>
        <v>CI$15</v>
      </c>
      <c r="CJ1263" s="183" t="str">
        <f t="shared" si="1327"/>
        <v>CJ$15</v>
      </c>
      <c r="CK1263" s="183" t="str">
        <f t="shared" si="1327"/>
        <v>CK$15</v>
      </c>
      <c r="CL1263" s="183" t="str">
        <f t="shared" si="1327"/>
        <v>CL$15</v>
      </c>
    </row>
    <row r="1264" spans="2:90" x14ac:dyDescent="0.4">
      <c r="B1264" s="66" t="s">
        <v>304</v>
      </c>
      <c r="C1264" s="22"/>
      <c r="D1264" s="22" t="s">
        <v>814</v>
      </c>
      <c r="E1264" s="22" t="s">
        <v>814</v>
      </c>
      <c r="F1264" s="22" t="s">
        <v>349</v>
      </c>
      <c r="G1264" s="22"/>
      <c r="H1264" s="22"/>
      <c r="I1264" s="279"/>
      <c r="J1264" s="279"/>
      <c r="K1264" s="22"/>
      <c r="L1264" s="22"/>
      <c r="M1264" s="22"/>
      <c r="N1264" s="22"/>
      <c r="O1264" s="22"/>
      <c r="P1264" s="22"/>
      <c r="R1264" s="66"/>
      <c r="S1264" s="281"/>
      <c r="T1264" s="281"/>
      <c r="U1264" s="281"/>
      <c r="V1264" s="281"/>
      <c r="W1264" s="281"/>
      <c r="X1264" s="281"/>
      <c r="Y1264" s="281"/>
      <c r="Z1264" s="281"/>
      <c r="AA1264" s="281"/>
      <c r="AB1264" s="281"/>
      <c r="AC1264" s="281"/>
      <c r="AD1264" s="281"/>
      <c r="AE1264" s="281"/>
      <c r="AF1264" s="281"/>
      <c r="AG1264" s="281"/>
      <c r="AH1264" s="281"/>
      <c r="AI1264" s="281"/>
      <c r="AJ1264" s="281"/>
      <c r="AK1264" s="281"/>
      <c r="AL1264" s="281"/>
      <c r="AM1264" s="281"/>
      <c r="AN1264" s="281"/>
      <c r="AO1264" s="281"/>
      <c r="AP1264" s="281"/>
      <c r="AQ1264" s="281"/>
      <c r="AR1264" s="281"/>
      <c r="AS1264" s="281"/>
      <c r="AT1264" s="281"/>
      <c r="AU1264" s="281"/>
      <c r="AV1264" s="281"/>
      <c r="AW1264" s="281"/>
      <c r="AX1264" s="281"/>
      <c r="AY1264" s="281"/>
      <c r="AZ1264" s="281"/>
      <c r="BA1264" s="281"/>
      <c r="BB1264" s="281"/>
      <c r="BC1264" s="281"/>
      <c r="BD1264" s="281"/>
      <c r="BE1264" s="281"/>
      <c r="BF1264" s="281"/>
      <c r="BG1264" s="281"/>
      <c r="BH1264" s="281"/>
      <c r="BI1264" s="281"/>
      <c r="BJ1264" s="281"/>
      <c r="BK1264" s="281"/>
      <c r="BL1264" s="281"/>
      <c r="BM1264" s="281"/>
      <c r="BN1264" s="281"/>
      <c r="BO1264" s="281"/>
      <c r="BP1264" s="281"/>
      <c r="BQ1264" s="281"/>
      <c r="BR1264" s="281"/>
      <c r="BS1264" s="281"/>
      <c r="BT1264" s="281"/>
      <c r="BU1264" s="281"/>
      <c r="BV1264" s="281"/>
      <c r="BW1264" s="281"/>
      <c r="BX1264" s="281"/>
      <c r="BY1264" s="281"/>
      <c r="BZ1264" s="281"/>
      <c r="CA1264" s="281"/>
      <c r="CB1264" s="281"/>
      <c r="CC1264" s="281"/>
      <c r="CD1264" s="281"/>
      <c r="CE1264" s="281"/>
      <c r="CF1264" s="281"/>
      <c r="CG1264" s="281"/>
      <c r="CH1264" s="281"/>
      <c r="CI1264" s="281"/>
      <c r="CJ1264" s="281"/>
      <c r="CK1264" s="281"/>
      <c r="CL1264" s="281"/>
    </row>
    <row r="1265" spans="2:90" x14ac:dyDescent="0.4">
      <c r="B1265" s="124" t="str">
        <f>"Assumptions - "&amp;B1264</f>
        <v>Assumptions - Volume driven amortizing loan - no defaults:</v>
      </c>
      <c r="C1265" s="31"/>
      <c r="D1265" s="31" t="s">
        <v>814</v>
      </c>
      <c r="E1265" s="31" t="s">
        <v>906</v>
      </c>
      <c r="F1265" s="31"/>
      <c r="G1265" s="31" t="str">
        <f>E1265</f>
        <v/>
      </c>
      <c r="H1265" s="31"/>
      <c r="I1265" s="73"/>
      <c r="J1265" s="73"/>
      <c r="K1265" s="31"/>
      <c r="L1265" s="31"/>
      <c r="M1265" s="31"/>
      <c r="N1265" s="31"/>
      <c r="O1265" s="31"/>
      <c r="P1265" s="31"/>
      <c r="R1265" s="67"/>
      <c r="S1265" s="229"/>
      <c r="T1265" s="229"/>
      <c r="U1265" s="229"/>
      <c r="V1265" s="229"/>
      <c r="W1265" s="229"/>
      <c r="X1265" s="229"/>
      <c r="Y1265" s="229"/>
      <c r="Z1265" s="229"/>
      <c r="AA1265" s="229"/>
      <c r="AB1265" s="229"/>
      <c r="AC1265" s="229"/>
      <c r="AD1265" s="229"/>
      <c r="AE1265" s="229"/>
      <c r="AF1265" s="229"/>
      <c r="AG1265" s="229"/>
      <c r="AH1265" s="229"/>
      <c r="AI1265" s="229"/>
      <c r="AJ1265" s="229"/>
      <c r="AK1265" s="229"/>
      <c r="AL1265" s="229"/>
      <c r="AM1265" s="229"/>
      <c r="AN1265" s="229"/>
      <c r="AO1265" s="229"/>
      <c r="AP1265" s="229"/>
      <c r="AQ1265" s="229"/>
      <c r="AR1265" s="229"/>
      <c r="AS1265" s="229"/>
      <c r="AT1265" s="229"/>
      <c r="AU1265" s="229"/>
      <c r="AV1265" s="229"/>
      <c r="AW1265" s="229"/>
      <c r="AX1265" s="229"/>
      <c r="AY1265" s="229"/>
      <c r="AZ1265" s="229"/>
      <c r="BA1265" s="229"/>
      <c r="BB1265" s="229"/>
      <c r="BC1265" s="229"/>
      <c r="BD1265" s="229"/>
      <c r="BE1265" s="229"/>
      <c r="BF1265" s="229"/>
      <c r="BG1265" s="229"/>
      <c r="BH1265" s="229"/>
      <c r="BI1265" s="229"/>
      <c r="BJ1265" s="229"/>
      <c r="BK1265" s="229"/>
      <c r="BL1265" s="229"/>
      <c r="BM1265" s="229"/>
      <c r="BN1265" s="229"/>
      <c r="BO1265" s="229"/>
      <c r="BP1265" s="229"/>
      <c r="BQ1265" s="229"/>
      <c r="BR1265" s="229"/>
      <c r="BS1265" s="229"/>
      <c r="BT1265" s="229"/>
      <c r="BU1265" s="229"/>
      <c r="BV1265" s="229"/>
      <c r="BW1265" s="229"/>
      <c r="BX1265" s="229"/>
      <c r="BY1265" s="229"/>
      <c r="BZ1265" s="229"/>
      <c r="CA1265" s="229"/>
      <c r="CB1265" s="229"/>
      <c r="CC1265" s="229"/>
      <c r="CD1265" s="229"/>
      <c r="CE1265" s="229"/>
      <c r="CF1265" s="229"/>
      <c r="CG1265" s="229"/>
      <c r="CH1265" s="229"/>
      <c r="CI1265" s="229"/>
      <c r="CJ1265" s="229"/>
      <c r="CK1265" s="229"/>
      <c r="CL1265" s="229"/>
    </row>
    <row r="1266" spans="2:90" x14ac:dyDescent="0.4">
      <c r="B1266" s="153" t="s">
        <v>285</v>
      </c>
      <c r="C1266" s="57"/>
      <c r="D1266" s="57" t="s">
        <v>814</v>
      </c>
      <c r="E1266" s="57" t="s">
        <v>906</v>
      </c>
      <c r="F1266" s="57"/>
      <c r="G1266" s="57" t="str">
        <f>E1266</f>
        <v/>
      </c>
      <c r="H1266" s="57">
        <v>12</v>
      </c>
      <c r="I1266" s="31"/>
      <c r="J1266" s="31"/>
      <c r="K1266" s="31"/>
      <c r="L1266" s="31"/>
      <c r="M1266" s="31"/>
      <c r="N1266" s="31"/>
      <c r="O1266" s="31"/>
      <c r="P1266" s="31"/>
      <c r="R1266" s="31"/>
      <c r="S1266" s="73"/>
      <c r="T1266" s="73"/>
      <c r="U1266" s="73"/>
      <c r="V1266" s="73"/>
      <c r="W1266" s="73"/>
      <c r="X1266" s="73"/>
      <c r="Y1266" s="73"/>
      <c r="Z1266" s="73"/>
      <c r="AA1266" s="73"/>
      <c r="AB1266" s="73"/>
      <c r="AC1266" s="73"/>
      <c r="AD1266" s="73"/>
      <c r="AE1266" s="73"/>
      <c r="AF1266" s="73"/>
      <c r="AG1266" s="73"/>
      <c r="AH1266" s="73"/>
      <c r="AI1266" s="73"/>
      <c r="AJ1266" s="73"/>
      <c r="AK1266" s="73"/>
      <c r="AL1266" s="73"/>
      <c r="AM1266" s="73"/>
      <c r="AN1266" s="73"/>
      <c r="AO1266" s="73"/>
      <c r="AP1266" s="73"/>
      <c r="AQ1266" s="73"/>
      <c r="AR1266" s="73"/>
      <c r="AS1266" s="73"/>
      <c r="AT1266" s="73"/>
      <c r="AU1266" s="73"/>
      <c r="AV1266" s="73"/>
      <c r="AW1266" s="73"/>
      <c r="AX1266" s="73"/>
      <c r="AY1266" s="73"/>
      <c r="AZ1266" s="73"/>
      <c r="BA1266" s="73"/>
      <c r="BB1266" s="73"/>
      <c r="BC1266" s="73"/>
      <c r="BD1266" s="73"/>
      <c r="BE1266" s="73"/>
      <c r="BF1266" s="73"/>
      <c r="BG1266" s="73"/>
      <c r="BH1266" s="73"/>
      <c r="BI1266" s="73"/>
      <c r="BJ1266" s="73"/>
      <c r="BK1266" s="73"/>
      <c r="BL1266" s="73"/>
      <c r="BM1266" s="73"/>
      <c r="BN1266" s="73"/>
      <c r="BO1266" s="73"/>
      <c r="BP1266" s="73"/>
      <c r="BQ1266" s="73"/>
      <c r="BR1266" s="73"/>
      <c r="BS1266" s="73"/>
      <c r="BT1266" s="73"/>
      <c r="BU1266" s="73"/>
      <c r="BV1266" s="73"/>
      <c r="BW1266" s="73"/>
      <c r="BX1266" s="73"/>
      <c r="BY1266" s="73"/>
      <c r="BZ1266" s="73"/>
      <c r="CA1266" s="73"/>
      <c r="CB1266" s="73"/>
      <c r="CC1266" s="73"/>
      <c r="CD1266" s="73"/>
      <c r="CE1266" s="73"/>
      <c r="CF1266" s="73"/>
      <c r="CG1266" s="73"/>
      <c r="CH1266" s="73"/>
      <c r="CI1266" s="73"/>
      <c r="CJ1266" s="73"/>
      <c r="CK1266" s="73"/>
      <c r="CL1266" s="73"/>
    </row>
    <row r="1267" spans="2:90" x14ac:dyDescent="0.4">
      <c r="B1267" s="153" t="s">
        <v>286</v>
      </c>
      <c r="C1267" s="59"/>
      <c r="D1267" s="59" t="s">
        <v>814</v>
      </c>
      <c r="E1267" s="59" t="s">
        <v>906</v>
      </c>
      <c r="F1267" s="59"/>
      <c r="G1267" s="59" t="str">
        <f>E1267</f>
        <v/>
      </c>
      <c r="H1267" s="59">
        <v>0.1</v>
      </c>
      <c r="I1267" s="31"/>
      <c r="J1267" s="31"/>
      <c r="K1267" s="31"/>
      <c r="L1267" s="31"/>
      <c r="M1267" s="31"/>
      <c r="N1267" s="31"/>
      <c r="O1267" s="31"/>
      <c r="P1267" s="31"/>
      <c r="R1267" s="31"/>
      <c r="S1267" s="73"/>
      <c r="T1267" s="73"/>
      <c r="U1267" s="73"/>
      <c r="V1267" s="73"/>
      <c r="W1267" s="73"/>
      <c r="X1267" s="73"/>
      <c r="Y1267" s="73"/>
      <c r="Z1267" s="73"/>
      <c r="AA1267" s="73"/>
      <c r="AB1267" s="73"/>
      <c r="AC1267" s="73"/>
      <c r="AD1267" s="73"/>
      <c r="AE1267" s="73"/>
      <c r="AF1267" s="73"/>
      <c r="AG1267" s="73"/>
      <c r="AH1267" s="73"/>
      <c r="AI1267" s="73"/>
      <c r="AJ1267" s="73"/>
      <c r="AK1267" s="73"/>
      <c r="AL1267" s="73"/>
      <c r="AM1267" s="73"/>
      <c r="AN1267" s="73"/>
      <c r="AO1267" s="73"/>
      <c r="AP1267" s="73"/>
      <c r="AQ1267" s="73"/>
      <c r="AR1267" s="73"/>
      <c r="AS1267" s="73"/>
      <c r="AT1267" s="73"/>
      <c r="AU1267" s="73"/>
      <c r="AV1267" s="73"/>
      <c r="AW1267" s="73"/>
      <c r="AX1267" s="73"/>
      <c r="AY1267" s="73"/>
      <c r="AZ1267" s="73"/>
      <c r="BA1267" s="73"/>
      <c r="BB1267" s="73"/>
      <c r="BC1267" s="73"/>
      <c r="BD1267" s="73"/>
      <c r="BE1267" s="73"/>
      <c r="BF1267" s="73"/>
      <c r="BG1267" s="73"/>
      <c r="BH1267" s="73"/>
      <c r="BI1267" s="73"/>
      <c r="BJ1267" s="73"/>
      <c r="BK1267" s="73"/>
      <c r="BL1267" s="73"/>
      <c r="BM1267" s="73"/>
      <c r="BN1267" s="73"/>
      <c r="BO1267" s="73"/>
      <c r="BP1267" s="73"/>
      <c r="BQ1267" s="73"/>
      <c r="BR1267" s="73"/>
      <c r="BS1267" s="73"/>
      <c r="BT1267" s="73"/>
      <c r="BU1267" s="73"/>
      <c r="BV1267" s="73"/>
      <c r="BW1267" s="73"/>
      <c r="BX1267" s="73"/>
      <c r="BY1267" s="73"/>
      <c r="BZ1267" s="73"/>
      <c r="CA1267" s="73"/>
      <c r="CB1267" s="73"/>
      <c r="CC1267" s="73"/>
      <c r="CD1267" s="73"/>
      <c r="CE1267" s="73"/>
      <c r="CF1267" s="73"/>
      <c r="CG1267" s="73"/>
      <c r="CH1267" s="73"/>
      <c r="CI1267" s="73"/>
      <c r="CJ1267" s="73"/>
      <c r="CK1267" s="73"/>
      <c r="CL1267" s="73"/>
    </row>
    <row r="1268" spans="2:90" x14ac:dyDescent="0.4">
      <c r="B1268" s="153" t="s">
        <v>302</v>
      </c>
      <c r="C1268" s="59"/>
      <c r="D1268" s="59" t="s">
        <v>814</v>
      </c>
      <c r="E1268" s="59" t="s">
        <v>906</v>
      </c>
      <c r="F1268" s="59"/>
      <c r="G1268" s="59" t="str">
        <f>E1268</f>
        <v/>
      </c>
      <c r="H1268" s="59">
        <v>0.1</v>
      </c>
      <c r="I1268" s="31"/>
      <c r="J1268" s="31"/>
      <c r="K1268" s="31"/>
      <c r="L1268" s="31"/>
      <c r="M1268" s="31"/>
      <c r="N1268" s="31"/>
      <c r="O1268" s="31"/>
      <c r="P1268" s="31"/>
      <c r="R1268" s="31"/>
      <c r="S1268" s="73"/>
      <c r="T1268" s="73"/>
      <c r="U1268" s="73"/>
      <c r="V1268" s="73"/>
      <c r="W1268" s="73"/>
      <c r="X1268" s="73"/>
      <c r="Y1268" s="73"/>
      <c r="Z1268" s="73"/>
      <c r="AA1268" s="73"/>
      <c r="AB1268" s="73"/>
      <c r="AC1268" s="73"/>
      <c r="AD1268" s="73"/>
      <c r="AE1268" s="73"/>
      <c r="AF1268" s="73"/>
      <c r="AG1268" s="73"/>
      <c r="AH1268" s="73"/>
      <c r="AI1268" s="73"/>
      <c r="AJ1268" s="73"/>
      <c r="AK1268" s="73"/>
      <c r="AL1268" s="73"/>
      <c r="AM1268" s="73"/>
      <c r="AN1268" s="73"/>
      <c r="AO1268" s="73"/>
      <c r="AP1268" s="73"/>
      <c r="AQ1268" s="73"/>
      <c r="AR1268" s="73"/>
      <c r="AS1268" s="73"/>
      <c r="AT1268" s="73"/>
      <c r="AU1268" s="73"/>
      <c r="AV1268" s="73"/>
      <c r="AW1268" s="73"/>
      <c r="AX1268" s="73"/>
      <c r="AY1268" s="73"/>
      <c r="AZ1268" s="73"/>
      <c r="BA1268" s="73"/>
      <c r="BB1268" s="73"/>
      <c r="BC1268" s="73"/>
      <c r="BD1268" s="73"/>
      <c r="BE1268" s="73"/>
      <c r="BF1268" s="73"/>
      <c r="BG1268" s="73"/>
      <c r="BH1268" s="73"/>
      <c r="BI1268" s="73"/>
      <c r="BJ1268" s="73"/>
      <c r="BK1268" s="73"/>
      <c r="BL1268" s="73"/>
      <c r="BM1268" s="73"/>
      <c r="BN1268" s="73"/>
      <c r="BO1268" s="73"/>
      <c r="BP1268" s="73"/>
      <c r="BQ1268" s="73"/>
      <c r="BR1268" s="73"/>
      <c r="BS1268" s="73"/>
      <c r="BT1268" s="73"/>
      <c r="BU1268" s="73"/>
      <c r="BV1268" s="73"/>
      <c r="BW1268" s="73"/>
      <c r="BX1268" s="73"/>
      <c r="BY1268" s="73"/>
      <c r="BZ1268" s="73"/>
      <c r="CA1268" s="73"/>
      <c r="CB1268" s="73"/>
      <c r="CC1268" s="73"/>
      <c r="CD1268" s="73"/>
      <c r="CE1268" s="73"/>
      <c r="CF1268" s="73"/>
      <c r="CG1268" s="73"/>
      <c r="CH1268" s="73"/>
      <c r="CI1268" s="73"/>
      <c r="CJ1268" s="73"/>
      <c r="CK1268" s="73"/>
      <c r="CL1268" s="73"/>
    </row>
    <row r="1269" spans="2:90" x14ac:dyDescent="0.4">
      <c r="B1269" s="153" t="s">
        <v>303</v>
      </c>
      <c r="C1269" s="59"/>
      <c r="D1269" s="59" t="s">
        <v>814</v>
      </c>
      <c r="E1269" s="59" t="s">
        <v>906</v>
      </c>
      <c r="F1269" s="59"/>
      <c r="G1269" s="59"/>
      <c r="H1269" s="59">
        <v>0.5</v>
      </c>
      <c r="I1269" s="31"/>
      <c r="J1269" s="31"/>
      <c r="K1269" s="31"/>
      <c r="L1269" s="31"/>
      <c r="M1269" s="31"/>
      <c r="N1269" s="31"/>
      <c r="O1269" s="31"/>
      <c r="P1269" s="31"/>
      <c r="R1269" s="31"/>
      <c r="S1269" s="73"/>
      <c r="T1269" s="73"/>
      <c r="U1269" s="73"/>
      <c r="V1269" s="73"/>
      <c r="W1269" s="73"/>
      <c r="X1269" s="73"/>
      <c r="Y1269" s="73"/>
      <c r="Z1269" s="73"/>
      <c r="AA1269" s="73"/>
      <c r="AB1269" s="73"/>
      <c r="AC1269" s="73"/>
      <c r="AD1269" s="73"/>
      <c r="AE1269" s="73"/>
      <c r="AF1269" s="73"/>
      <c r="AG1269" s="73"/>
      <c r="AH1269" s="73"/>
      <c r="AI1269" s="73"/>
      <c r="AJ1269" s="73"/>
      <c r="AK1269" s="73"/>
      <c r="AL1269" s="73"/>
      <c r="AM1269" s="73"/>
      <c r="AN1269" s="73"/>
      <c r="AO1269" s="73"/>
      <c r="AP1269" s="73"/>
      <c r="AQ1269" s="73"/>
      <c r="AR1269" s="73"/>
      <c r="AS1269" s="73"/>
      <c r="AT1269" s="73"/>
      <c r="AU1269" s="73"/>
      <c r="AV1269" s="73"/>
      <c r="AW1269" s="73"/>
      <c r="AX1269" s="73"/>
      <c r="AY1269" s="73"/>
      <c r="AZ1269" s="73"/>
      <c r="BA1269" s="73"/>
      <c r="BB1269" s="73"/>
      <c r="BC1269" s="73"/>
      <c r="BD1269" s="73"/>
      <c r="BE1269" s="73"/>
      <c r="BF1269" s="73"/>
      <c r="BG1269" s="73"/>
      <c r="BH1269" s="73"/>
      <c r="BI1269" s="73"/>
      <c r="BJ1269" s="73"/>
      <c r="BK1269" s="73"/>
      <c r="BL1269" s="73"/>
      <c r="BM1269" s="73"/>
      <c r="BN1269" s="73"/>
      <c r="BO1269" s="73"/>
      <c r="BP1269" s="73"/>
      <c r="BQ1269" s="73"/>
      <c r="BR1269" s="73"/>
      <c r="BS1269" s="73"/>
      <c r="BT1269" s="73"/>
      <c r="BU1269" s="73"/>
      <c r="BV1269" s="73"/>
      <c r="BW1269" s="73"/>
      <c r="BX1269" s="73"/>
      <c r="BY1269" s="73"/>
      <c r="BZ1269" s="73"/>
      <c r="CA1269" s="73"/>
      <c r="CB1269" s="73"/>
      <c r="CC1269" s="73"/>
      <c r="CD1269" s="73"/>
      <c r="CE1269" s="73"/>
      <c r="CF1269" s="73"/>
      <c r="CG1269" s="73"/>
      <c r="CH1269" s="73"/>
      <c r="CI1269" s="73"/>
      <c r="CJ1269" s="73"/>
      <c r="CK1269" s="73"/>
      <c r="CL1269" s="73"/>
    </row>
    <row r="1270" spans="2:90" x14ac:dyDescent="0.4">
      <c r="B1270" s="154" t="s">
        <v>287</v>
      </c>
      <c r="C1270" s="89"/>
      <c r="D1270" s="89" t="s">
        <v>814</v>
      </c>
      <c r="E1270" s="89" t="s">
        <v>906</v>
      </c>
      <c r="F1270" s="89"/>
      <c r="G1270" s="89"/>
      <c r="H1270" s="89">
        <v>0</v>
      </c>
      <c r="I1270" s="31"/>
      <c r="J1270" s="31"/>
      <c r="K1270" s="31"/>
      <c r="L1270" s="31"/>
      <c r="M1270" s="31"/>
      <c r="N1270" s="31"/>
      <c r="O1270" s="31"/>
      <c r="P1270" s="31"/>
      <c r="R1270" s="31"/>
      <c r="S1270" s="73"/>
      <c r="T1270" s="73"/>
      <c r="U1270" s="73"/>
      <c r="V1270" s="73"/>
      <c r="W1270" s="73"/>
      <c r="X1270" s="73"/>
      <c r="Y1270" s="73"/>
      <c r="Z1270" s="73"/>
      <c r="AA1270" s="73"/>
      <c r="AB1270" s="73"/>
      <c r="AC1270" s="73"/>
      <c r="AD1270" s="73"/>
      <c r="AE1270" s="73"/>
      <c r="AF1270" s="73"/>
      <c r="AG1270" s="73"/>
      <c r="AH1270" s="73"/>
      <c r="AI1270" s="73"/>
      <c r="AJ1270" s="73"/>
      <c r="AK1270" s="73"/>
      <c r="AL1270" s="73"/>
      <c r="AM1270" s="73"/>
      <c r="AN1270" s="73"/>
      <c r="AO1270" s="73"/>
      <c r="AP1270" s="73"/>
      <c r="AQ1270" s="73"/>
      <c r="AR1270" s="73"/>
      <c r="AS1270" s="73"/>
      <c r="AT1270" s="73"/>
      <c r="AU1270" s="73"/>
      <c r="AV1270" s="73"/>
      <c r="AW1270" s="73"/>
      <c r="AX1270" s="73"/>
      <c r="AY1270" s="73"/>
      <c r="AZ1270" s="73"/>
      <c r="BA1270" s="73"/>
      <c r="BB1270" s="73"/>
      <c r="BC1270" s="73"/>
      <c r="BD1270" s="73"/>
      <c r="BE1270" s="73"/>
      <c r="BF1270" s="73"/>
      <c r="BG1270" s="73"/>
      <c r="BH1270" s="73"/>
      <c r="BI1270" s="73"/>
      <c r="BJ1270" s="73"/>
      <c r="BK1270" s="73"/>
      <c r="BL1270" s="73"/>
      <c r="BM1270" s="73"/>
      <c r="BN1270" s="73"/>
      <c r="BO1270" s="73"/>
      <c r="BP1270" s="73"/>
      <c r="BQ1270" s="73"/>
      <c r="BR1270" s="73"/>
      <c r="BS1270" s="73"/>
      <c r="BT1270" s="73"/>
      <c r="BU1270" s="73"/>
      <c r="BV1270" s="73"/>
      <c r="BW1270" s="73"/>
      <c r="BX1270" s="73"/>
      <c r="BY1270" s="73"/>
      <c r="BZ1270" s="73"/>
      <c r="CA1270" s="73"/>
      <c r="CB1270" s="73"/>
      <c r="CC1270" s="73"/>
      <c r="CD1270" s="73"/>
      <c r="CE1270" s="73"/>
      <c r="CF1270" s="73"/>
      <c r="CG1270" s="73"/>
      <c r="CH1270" s="73"/>
      <c r="CI1270" s="73"/>
      <c r="CJ1270" s="73"/>
      <c r="CK1270" s="73"/>
      <c r="CL1270" s="73"/>
    </row>
    <row r="1271" spans="2:90" x14ac:dyDescent="0.4">
      <c r="B1271" s="122"/>
      <c r="C1271" s="31"/>
      <c r="D1271" s="31" t="s">
        <v>814</v>
      </c>
      <c r="E1271" s="31" t="s">
        <v>906</v>
      </c>
      <c r="F1271" s="31"/>
      <c r="G1271" s="31"/>
      <c r="H1271" s="31"/>
      <c r="I1271" s="31"/>
      <c r="J1271" s="31"/>
      <c r="K1271" s="31"/>
      <c r="L1271" s="31"/>
      <c r="M1271" s="31"/>
      <c r="N1271" s="31"/>
      <c r="O1271" s="31"/>
      <c r="P1271" s="31"/>
      <c r="R1271" s="31"/>
      <c r="S1271" s="73"/>
      <c r="T1271" s="73"/>
      <c r="U1271" s="73"/>
      <c r="V1271" s="73"/>
      <c r="W1271" s="73"/>
      <c r="X1271" s="73"/>
      <c r="Y1271" s="73"/>
      <c r="Z1271" s="73"/>
      <c r="AA1271" s="73"/>
      <c r="AB1271" s="73"/>
      <c r="AC1271" s="73"/>
      <c r="AD1271" s="73"/>
      <c r="AE1271" s="73"/>
      <c r="AF1271" s="73"/>
      <c r="AG1271" s="73"/>
      <c r="AH1271" s="73"/>
      <c r="AI1271" s="73"/>
      <c r="AJ1271" s="73"/>
      <c r="AK1271" s="73"/>
      <c r="AL1271" s="73"/>
      <c r="AM1271" s="73"/>
      <c r="AN1271" s="73"/>
      <c r="AO1271" s="73"/>
      <c r="AP1271" s="73"/>
      <c r="AQ1271" s="73"/>
      <c r="AR1271" s="73"/>
      <c r="AS1271" s="73"/>
      <c r="AT1271" s="73"/>
      <c r="AU1271" s="73"/>
      <c r="AV1271" s="73"/>
      <c r="AW1271" s="73"/>
      <c r="AX1271" s="73"/>
      <c r="AY1271" s="73"/>
      <c r="AZ1271" s="73"/>
      <c r="BA1271" s="73"/>
      <c r="BB1271" s="73"/>
      <c r="BC1271" s="73"/>
      <c r="BD1271" s="73"/>
      <c r="BE1271" s="73"/>
      <c r="BF1271" s="73"/>
      <c r="BG1271" s="73"/>
      <c r="BH1271" s="73"/>
      <c r="BI1271" s="73"/>
      <c r="BJ1271" s="73"/>
      <c r="BK1271" s="73"/>
      <c r="BL1271" s="73"/>
      <c r="BM1271" s="73"/>
      <c r="BN1271" s="73"/>
      <c r="BO1271" s="73"/>
      <c r="BP1271" s="73"/>
      <c r="BQ1271" s="73"/>
      <c r="BR1271" s="73"/>
      <c r="BS1271" s="73"/>
      <c r="BT1271" s="73"/>
      <c r="BU1271" s="73"/>
      <c r="BV1271" s="73"/>
      <c r="BW1271" s="73"/>
      <c r="BX1271" s="73"/>
      <c r="BY1271" s="73"/>
      <c r="BZ1271" s="73"/>
      <c r="CA1271" s="73"/>
      <c r="CB1271" s="73"/>
      <c r="CC1271" s="73"/>
      <c r="CD1271" s="73"/>
      <c r="CE1271" s="73"/>
      <c r="CF1271" s="73"/>
      <c r="CG1271" s="73"/>
      <c r="CH1271" s="73"/>
      <c r="CI1271" s="73"/>
      <c r="CJ1271" s="73"/>
      <c r="CK1271" s="73"/>
      <c r="CL1271" s="73"/>
    </row>
    <row r="1272" spans="2:90" x14ac:dyDescent="0.4">
      <c r="B1272" s="93" t="s">
        <v>288</v>
      </c>
      <c r="D1272" t="s">
        <v>814</v>
      </c>
      <c r="E1272" t="s">
        <v>906</v>
      </c>
      <c r="R1272" s="90"/>
      <c r="S1272" s="148"/>
      <c r="T1272" s="148"/>
      <c r="U1272" s="148"/>
      <c r="V1272" s="148"/>
      <c r="W1272" s="148"/>
      <c r="X1272" s="148"/>
      <c r="Y1272" s="148"/>
      <c r="Z1272" s="148"/>
      <c r="AA1272" s="148"/>
      <c r="AB1272" s="148"/>
      <c r="AC1272" s="148"/>
      <c r="AD1272" s="148"/>
      <c r="AE1272" s="148"/>
      <c r="AF1272" s="148"/>
      <c r="AG1272" s="148"/>
      <c r="AH1272" s="148"/>
      <c r="AI1272" s="148"/>
      <c r="AJ1272" s="148"/>
      <c r="AK1272" s="148"/>
      <c r="AL1272" s="148"/>
      <c r="AM1272" s="148"/>
      <c r="AN1272" s="148"/>
      <c r="AO1272" s="148"/>
      <c r="AP1272" s="148"/>
      <c r="AQ1272" s="148"/>
      <c r="AR1272" s="148"/>
      <c r="AS1272" s="148"/>
      <c r="AT1272" s="148"/>
      <c r="AU1272" s="148"/>
      <c r="AV1272" s="148"/>
      <c r="AW1272" s="148"/>
      <c r="AX1272" s="148"/>
      <c r="AY1272" s="148"/>
      <c r="AZ1272" s="148"/>
      <c r="BA1272" s="148"/>
      <c r="BB1272" s="148"/>
      <c r="BC1272" s="148"/>
      <c r="BD1272" s="148"/>
      <c r="BE1272" s="148"/>
      <c r="BF1272" s="148"/>
      <c r="BG1272" s="148"/>
      <c r="BH1272" s="148"/>
      <c r="BI1272" s="148"/>
      <c r="BJ1272" s="148"/>
      <c r="BK1272" s="148"/>
      <c r="BL1272" s="148"/>
      <c r="BM1272" s="148"/>
      <c r="BN1272" s="148"/>
      <c r="BO1272" s="148"/>
      <c r="BP1272" s="148"/>
      <c r="BQ1272" s="148"/>
      <c r="BR1272" s="148"/>
      <c r="BS1272" s="148"/>
      <c r="BT1272" s="148"/>
      <c r="BU1272" s="148"/>
      <c r="BV1272" s="148"/>
      <c r="BW1272" s="148"/>
      <c r="BX1272" s="148"/>
      <c r="BY1272" s="148"/>
      <c r="BZ1272" s="148"/>
      <c r="CA1272" s="148"/>
      <c r="CB1272" s="148"/>
      <c r="CC1272" s="148"/>
      <c r="CD1272" s="148"/>
      <c r="CE1272" s="148"/>
      <c r="CF1272" s="148"/>
      <c r="CG1272" s="148"/>
      <c r="CH1272" s="148"/>
      <c r="CI1272" s="148"/>
      <c r="CJ1272" s="148"/>
      <c r="CK1272" s="148"/>
      <c r="CL1272" s="148"/>
    </row>
    <row r="1273" spans="2:90" x14ac:dyDescent="0.4">
      <c r="B1273" s="152" t="s">
        <v>287</v>
      </c>
      <c r="D1273" t="s">
        <v>814</v>
      </c>
      <c r="E1273" t="s">
        <v>906</v>
      </c>
      <c r="K1273" s="24">
        <f ca="1">SUMIF($4:$4,K$2,1273:1273)</f>
        <v>2410371.7343070023</v>
      </c>
      <c r="L1273" s="24">
        <f ca="1">SUMIF($4:$4,L$2,1273:1273)</f>
        <v>1817076.3391021655</v>
      </c>
      <c r="M1273" s="24">
        <f ca="1">SUMIF($4:$4,M$2,1273:1273)</f>
        <v>1280465.3505646121</v>
      </c>
      <c r="N1273" s="24">
        <f ca="1">SUMIF($4:$4,N$2,1273:1273)</f>
        <v>795123.04832099844</v>
      </c>
      <c r="O1273" s="24">
        <f ca="1">SUMIF($4:$4,O$2,1273:1273)</f>
        <v>356151.13872759964</v>
      </c>
      <c r="P1273" s="24">
        <f ca="1">SUMIF($4:$4,P$2,1273:1273)</f>
        <v>-40880.680920696119</v>
      </c>
      <c r="R1273"/>
      <c r="S1273" s="62">
        <f t="shared" ref="S1273:AY1273" ca="1" si="1328">R1278</f>
        <v>0</v>
      </c>
      <c r="T1273" s="62">
        <f t="shared" ca="1" si="1328"/>
        <v>451875.38971832854</v>
      </c>
      <c r="U1273" s="62">
        <f t="shared" ca="1" si="1328"/>
        <v>856027.20757399953</v>
      </c>
      <c r="V1273" s="62">
        <f t="shared" ca="1" si="1328"/>
        <v>1212853.1499992018</v>
      </c>
      <c r="W1273" s="62">
        <f t="shared" ca="1" si="1328"/>
        <v>1522747.5992891891</v>
      </c>
      <c r="X1273" s="62">
        <f t="shared" ca="1" si="1328"/>
        <v>1786101.6512200886</v>
      </c>
      <c r="Y1273" s="62">
        <f t="shared" ca="1" si="1328"/>
        <v>2003303.1424365591</v>
      </c>
      <c r="Z1273" s="62">
        <f t="shared" ca="1" si="1328"/>
        <v>2174736.6776112206</v>
      </c>
      <c r="AA1273" s="62">
        <f t="shared" ca="1" si="1328"/>
        <v>2300783.6563777551</v>
      </c>
      <c r="AB1273" s="62">
        <f t="shared" ca="1" si="1328"/>
        <v>2381822.3000395643</v>
      </c>
      <c r="AC1273" s="62">
        <f t="shared" ca="1" si="1328"/>
        <v>2418227.6780558536</v>
      </c>
      <c r="AD1273" s="62">
        <f t="shared" ca="1" si="1328"/>
        <v>2410371.7343070023</v>
      </c>
      <c r="AE1273" s="62">
        <f t="shared" ca="1" si="1328"/>
        <v>2358623.3131410531</v>
      </c>
      <c r="AF1273" s="62">
        <f t="shared" ca="1" si="1328"/>
        <v>2307306.1288181534</v>
      </c>
      <c r="AG1273" s="62">
        <f t="shared" ca="1" si="1328"/>
        <v>2256416.5876979446</v>
      </c>
      <c r="AH1273" s="62">
        <f t="shared" ca="1" si="1328"/>
        <v>2205951.1260870709</v>
      </c>
      <c r="AI1273" s="62">
        <f t="shared" ca="1" si="1328"/>
        <v>2155906.2099896213</v>
      </c>
      <c r="AJ1273" s="62">
        <f t="shared" ca="1" si="1328"/>
        <v>2106278.3348596506</v>
      </c>
      <c r="AK1273" s="62">
        <f t="shared" ca="1" si="1328"/>
        <v>2057064.0253557628</v>
      </c>
      <c r="AL1273" s="62">
        <f t="shared" ca="1" si="1328"/>
        <v>2008259.8350977406</v>
      </c>
      <c r="AM1273" s="62">
        <f t="shared" ca="1" si="1328"/>
        <v>1959862.346425202</v>
      </c>
      <c r="AN1273" s="62">
        <f t="shared" ca="1" si="1328"/>
        <v>1911868.170158268</v>
      </c>
      <c r="AO1273" s="62">
        <f t="shared" ca="1" si="1328"/>
        <v>1864273.9453602249</v>
      </c>
      <c r="AP1273" s="62">
        <f t="shared" ca="1" si="1328"/>
        <v>1817076.3391021655</v>
      </c>
      <c r="AQ1273" s="62">
        <f t="shared" ca="1" si="1328"/>
        <v>1770272.0462295902</v>
      </c>
      <c r="AR1273" s="62">
        <f t="shared" ca="1" si="1328"/>
        <v>1723857.7891309527</v>
      </c>
      <c r="AS1273" s="62">
        <f t="shared" ca="1" si="1328"/>
        <v>1677830.3175081373</v>
      </c>
      <c r="AT1273" s="62">
        <f t="shared" ca="1" si="1328"/>
        <v>1632186.4081488454</v>
      </c>
      <c r="AU1273" s="62">
        <f t="shared" ca="1" si="1328"/>
        <v>1586922.8647008808</v>
      </c>
      <c r="AV1273" s="62">
        <f t="shared" ca="1" si="1328"/>
        <v>1542036.5174483159</v>
      </c>
      <c r="AW1273" s="62">
        <f t="shared" ca="1" si="1328"/>
        <v>1497524.2230895224</v>
      </c>
      <c r="AX1273" s="62">
        <f t="shared" ca="1" si="1328"/>
        <v>1453382.8645170522</v>
      </c>
      <c r="AY1273" s="62">
        <f t="shared" ca="1" si="1328"/>
        <v>1409609.3505993527</v>
      </c>
      <c r="AZ1273" s="62">
        <f t="shared" ref="AZ1273:CE1273" ca="1" si="1329">AY1278</f>
        <v>1366200.6159643007</v>
      </c>
      <c r="BA1273" s="62">
        <f t="shared" ca="1" si="1329"/>
        <v>1323153.6207845407</v>
      </c>
      <c r="BB1273" s="62">
        <f t="shared" ca="1" si="1329"/>
        <v>1280465.3505646121</v>
      </c>
      <c r="BC1273" s="62">
        <f t="shared" ca="1" si="1329"/>
        <v>1238132.8159298496</v>
      </c>
      <c r="BD1273" s="62">
        <f t="shared" ca="1" si="1329"/>
        <v>1196153.0524170434</v>
      </c>
      <c r="BE1273" s="62">
        <f t="shared" ca="1" si="1329"/>
        <v>1154523.1202668438</v>
      </c>
      <c r="BF1273" s="62">
        <f t="shared" ca="1" si="1329"/>
        <v>1113240.104217896</v>
      </c>
      <c r="BG1273" s="62">
        <f t="shared" ca="1" si="1329"/>
        <v>1072301.1133026895</v>
      </c>
      <c r="BH1273" s="62">
        <f t="shared" ca="1" si="1329"/>
        <v>1031703.2806451096</v>
      </c>
      <c r="BI1273" s="62">
        <f t="shared" ca="1" si="1329"/>
        <v>991443.76325967617</v>
      </c>
      <c r="BJ1273" s="62">
        <f t="shared" ca="1" si="1329"/>
        <v>951519.74185245472</v>
      </c>
      <c r="BK1273" s="62">
        <f t="shared" ca="1" si="1329"/>
        <v>911928.42062362679</v>
      </c>
      <c r="BL1273" s="62">
        <f t="shared" ca="1" si="1329"/>
        <v>872667.02707170579</v>
      </c>
      <c r="BM1273" s="62">
        <f t="shared" ca="1" si="1329"/>
        <v>833732.81179938407</v>
      </c>
      <c r="BN1273" s="62">
        <f t="shared" ca="1" si="1329"/>
        <v>795123.04832099844</v>
      </c>
      <c r="BO1273" s="62">
        <f t="shared" ca="1" si="1329"/>
        <v>756835.03287159931</v>
      </c>
      <c r="BP1273" s="62">
        <f t="shared" ca="1" si="1329"/>
        <v>718866.08421761182</v>
      </c>
      <c r="BQ1273" s="62">
        <f t="shared" ca="1" si="1329"/>
        <v>681213.5434690743</v>
      </c>
      <c r="BR1273" s="62">
        <f t="shared" ca="1" si="1329"/>
        <v>643874.77389344119</v>
      </c>
      <c r="BS1273" s="62">
        <f t="shared" ca="1" si="1329"/>
        <v>606847.16073093843</v>
      </c>
      <c r="BT1273" s="62">
        <f t="shared" ca="1" si="1329"/>
        <v>570128.11101145647</v>
      </c>
      <c r="BU1273" s="62">
        <f t="shared" ca="1" si="1329"/>
        <v>533715.0533729702</v>
      </c>
      <c r="BV1273" s="62">
        <f t="shared" ca="1" si="1329"/>
        <v>497605.43788147136</v>
      </c>
      <c r="BW1273" s="62">
        <f t="shared" ca="1" si="1329"/>
        <v>461796.73585240159</v>
      </c>
      <c r="BX1273" s="62">
        <f t="shared" ca="1" si="1329"/>
        <v>426286.43967357406</v>
      </c>
      <c r="BY1273" s="62">
        <f t="shared" ca="1" si="1329"/>
        <v>391072.06262957014</v>
      </c>
      <c r="BZ1273" s="62">
        <f t="shared" ca="1" si="1329"/>
        <v>356151.13872759964</v>
      </c>
      <c r="CA1273" s="62">
        <f t="shared" ca="1" si="1329"/>
        <v>321521.22252481221</v>
      </c>
      <c r="CB1273" s="62">
        <f t="shared" ca="1" si="1329"/>
        <v>287179.88895704795</v>
      </c>
      <c r="CC1273" s="62">
        <f t="shared" ca="1" si="1329"/>
        <v>253124.73316901503</v>
      </c>
      <c r="CD1273" s="62">
        <f t="shared" ca="1" si="1329"/>
        <v>219353.37034588249</v>
      </c>
      <c r="CE1273" s="62">
        <f t="shared" ca="1" si="1329"/>
        <v>185863.43554627604</v>
      </c>
      <c r="CF1273" s="62">
        <f t="shared" ref="CF1273:CL1273" ca="1" si="1330">CE1278</f>
        <v>152652.58353666624</v>
      </c>
      <c r="CG1273" s="62">
        <f t="shared" ca="1" si="1330"/>
        <v>119718.48862713657</v>
      </c>
      <c r="CH1273" s="62">
        <f t="shared" ca="1" si="1330"/>
        <v>87058.844508519629</v>
      </c>
      <c r="CI1273" s="62">
        <f t="shared" ca="1" si="1330"/>
        <v>54671.364090891206</v>
      </c>
      <c r="CJ1273" s="62">
        <f t="shared" ca="1" si="1330"/>
        <v>22553.779343409697</v>
      </c>
      <c r="CK1273" s="62">
        <f t="shared" ca="1" si="1330"/>
        <v>-9296.1588645095471</v>
      </c>
      <c r="CL1273" s="62">
        <f t="shared" ca="1" si="1330"/>
        <v>-40880.680920696119</v>
      </c>
    </row>
    <row r="1274" spans="2:90" x14ac:dyDescent="0.4">
      <c r="B1274" s="152" t="str">
        <f>"New loans originated - "&amp;SUBSTITUTE(B1264,":","")</f>
        <v>New loans originated - Volume driven amortizing loan - no defaults</v>
      </c>
      <c r="D1274" t="s">
        <v>814</v>
      </c>
      <c r="E1274" t="s">
        <v>906</v>
      </c>
      <c r="K1274" s="24">
        <f ca="1">SUMIF($4:$4,K$2,1274:1274)</f>
        <v>500000</v>
      </c>
      <c r="L1274" s="24">
        <f ca="1">SUMIF($4:$4,L$2,1274:1274)</f>
        <v>500000</v>
      </c>
      <c r="M1274" s="24">
        <f ca="1">SUMIF($4:$4,M$2,1274:1274)</f>
        <v>500000</v>
      </c>
      <c r="N1274" s="24">
        <f ca="1">SUMIF($4:$4,N$2,1274:1274)</f>
        <v>500000</v>
      </c>
      <c r="O1274" s="24">
        <f ca="1">SUMIF($4:$4,O$2,1274:1274)</f>
        <v>500000</v>
      </c>
      <c r="P1274" s="24">
        <f ca="1">SUMIF($4:$4,P$2,1274:1274)</f>
        <v>500000</v>
      </c>
      <c r="R1274"/>
      <c r="S1274" s="80" cm="1">
        <f t="array" aca="1" ref="S1274" ca="1">S1275*INDIRECT(S1259)</f>
        <v>500000</v>
      </c>
      <c r="T1274" s="80" cm="1">
        <f t="array" aca="1" ref="T1274" ca="1">T1275*INDIRECT(T1259)</f>
        <v>500000</v>
      </c>
      <c r="U1274" s="80" cm="1">
        <f t="array" aca="1" ref="U1274" ca="1">U1275*INDIRECT(U1259)</f>
        <v>500000</v>
      </c>
      <c r="V1274" s="80" cm="1">
        <f t="array" aca="1" ref="V1274" ca="1">V1275*INDIRECT(V1259)</f>
        <v>500000</v>
      </c>
      <c r="W1274" s="80" cm="1">
        <f t="array" aca="1" ref="W1274" ca="1">W1275*INDIRECT(W1259)</f>
        <v>500000</v>
      </c>
      <c r="X1274" s="80" cm="1">
        <f t="array" aca="1" ref="X1274" ca="1">X1275*INDIRECT(X1259)</f>
        <v>500000</v>
      </c>
      <c r="Y1274" s="80" cm="1">
        <f t="array" aca="1" ref="Y1274" ca="1">Y1275*INDIRECT(Y1259)</f>
        <v>500000</v>
      </c>
      <c r="Z1274" s="80" cm="1">
        <f t="array" aca="1" ref="Z1274" ca="1">Z1275*INDIRECT(Z1259)</f>
        <v>500000</v>
      </c>
      <c r="AA1274" s="80" cm="1">
        <f t="array" aca="1" ref="AA1274" ca="1">AA1275*INDIRECT(AA1259)</f>
        <v>500000</v>
      </c>
      <c r="AB1274" s="80" cm="1">
        <f t="array" aca="1" ref="AB1274" ca="1">AB1275*INDIRECT(AB1259)</f>
        <v>500000</v>
      </c>
      <c r="AC1274" s="80" cm="1">
        <f t="array" aca="1" ref="AC1274" ca="1">AC1275*INDIRECT(AC1259)</f>
        <v>500000</v>
      </c>
      <c r="AD1274" s="80" cm="1">
        <f t="array" aca="1" ref="AD1274" ca="1">AD1275*INDIRECT(AD1259)</f>
        <v>500000</v>
      </c>
      <c r="AE1274" s="80" cm="1">
        <f t="array" aca="1" ref="AE1274" ca="1">AE1275*INDIRECT(AE1259)</f>
        <v>500000</v>
      </c>
      <c r="AF1274" s="80" cm="1">
        <f t="array" aca="1" ref="AF1274" ca="1">AF1275*INDIRECT(AF1259)</f>
        <v>500000</v>
      </c>
      <c r="AG1274" s="80" cm="1">
        <f t="array" aca="1" ref="AG1274" ca="1">AG1275*INDIRECT(AG1259)</f>
        <v>500000</v>
      </c>
      <c r="AH1274" s="80" cm="1">
        <f t="array" aca="1" ref="AH1274" ca="1">AH1275*INDIRECT(AH1259)</f>
        <v>500000</v>
      </c>
      <c r="AI1274" s="80" cm="1">
        <f t="array" aca="1" ref="AI1274" ca="1">AI1275*INDIRECT(AI1259)</f>
        <v>500000</v>
      </c>
      <c r="AJ1274" s="80" cm="1">
        <f t="array" aca="1" ref="AJ1274" ca="1">AJ1275*INDIRECT(AJ1259)</f>
        <v>500000</v>
      </c>
      <c r="AK1274" s="80" cm="1">
        <f t="array" aca="1" ref="AK1274" ca="1">AK1275*INDIRECT(AK1259)</f>
        <v>500000</v>
      </c>
      <c r="AL1274" s="80" cm="1">
        <f t="array" aca="1" ref="AL1274" ca="1">AL1275*INDIRECT(AL1259)</f>
        <v>500000</v>
      </c>
      <c r="AM1274" s="80" cm="1">
        <f t="array" aca="1" ref="AM1274" ca="1">AM1275*INDIRECT(AM1259)</f>
        <v>500000</v>
      </c>
      <c r="AN1274" s="80" cm="1">
        <f t="array" aca="1" ref="AN1274" ca="1">AN1275*INDIRECT(AN1259)</f>
        <v>500000</v>
      </c>
      <c r="AO1274" s="80" cm="1">
        <f t="array" aca="1" ref="AO1274" ca="1">AO1275*INDIRECT(AO1259)</f>
        <v>500000</v>
      </c>
      <c r="AP1274" s="80" cm="1">
        <f t="array" aca="1" ref="AP1274" ca="1">AP1275*INDIRECT(AP1259)</f>
        <v>500000</v>
      </c>
      <c r="AQ1274" s="80" cm="1">
        <f t="array" aca="1" ref="AQ1274" ca="1">AQ1275*INDIRECT(AQ1259)</f>
        <v>500000</v>
      </c>
      <c r="AR1274" s="80" cm="1">
        <f t="array" aca="1" ref="AR1274" ca="1">AR1275*INDIRECT(AR1259)</f>
        <v>500000</v>
      </c>
      <c r="AS1274" s="80" cm="1">
        <f t="array" aca="1" ref="AS1274" ca="1">AS1275*INDIRECT(AS1259)</f>
        <v>500000</v>
      </c>
      <c r="AT1274" s="80" cm="1">
        <f t="array" aca="1" ref="AT1274" ca="1">AT1275*INDIRECT(AT1259)</f>
        <v>500000</v>
      </c>
      <c r="AU1274" s="80" cm="1">
        <f t="array" aca="1" ref="AU1274" ca="1">AU1275*INDIRECT(AU1259)</f>
        <v>500000</v>
      </c>
      <c r="AV1274" s="80" cm="1">
        <f t="array" aca="1" ref="AV1274" ca="1">AV1275*INDIRECT(AV1259)</f>
        <v>500000</v>
      </c>
      <c r="AW1274" s="80" cm="1">
        <f t="array" aca="1" ref="AW1274" ca="1">AW1275*INDIRECT(AW1259)</f>
        <v>500000</v>
      </c>
      <c r="AX1274" s="80" cm="1">
        <f t="array" aca="1" ref="AX1274" ca="1">AX1275*INDIRECT(AX1259)</f>
        <v>500000</v>
      </c>
      <c r="AY1274" s="80" cm="1">
        <f t="array" aca="1" ref="AY1274" ca="1">AY1275*INDIRECT(AY1259)</f>
        <v>500000</v>
      </c>
      <c r="AZ1274" s="80" cm="1">
        <f t="array" aca="1" ref="AZ1274" ca="1">AZ1275*INDIRECT(AZ1259)</f>
        <v>500000</v>
      </c>
      <c r="BA1274" s="80" cm="1">
        <f t="array" aca="1" ref="BA1274" ca="1">BA1275*INDIRECT(BA1259)</f>
        <v>500000</v>
      </c>
      <c r="BB1274" s="80" cm="1">
        <f t="array" aca="1" ref="BB1274" ca="1">BB1275*INDIRECT(BB1259)</f>
        <v>500000</v>
      </c>
      <c r="BC1274" s="80" cm="1">
        <f t="array" aca="1" ref="BC1274" ca="1">BC1275*INDIRECT(BC1259)</f>
        <v>500000</v>
      </c>
      <c r="BD1274" s="80" cm="1">
        <f t="array" aca="1" ref="BD1274" ca="1">BD1275*INDIRECT(BD1259)</f>
        <v>500000</v>
      </c>
      <c r="BE1274" s="80" cm="1">
        <f t="array" aca="1" ref="BE1274" ca="1">BE1275*INDIRECT(BE1259)</f>
        <v>500000</v>
      </c>
      <c r="BF1274" s="80" cm="1">
        <f t="array" aca="1" ref="BF1274" ca="1">BF1275*INDIRECT(BF1259)</f>
        <v>500000</v>
      </c>
      <c r="BG1274" s="80" cm="1">
        <f t="array" aca="1" ref="BG1274" ca="1">BG1275*INDIRECT(BG1259)</f>
        <v>500000</v>
      </c>
      <c r="BH1274" s="80" cm="1">
        <f t="array" aca="1" ref="BH1274" ca="1">BH1275*INDIRECT(BH1259)</f>
        <v>500000</v>
      </c>
      <c r="BI1274" s="80" cm="1">
        <f t="array" aca="1" ref="BI1274" ca="1">BI1275*INDIRECT(BI1259)</f>
        <v>500000</v>
      </c>
      <c r="BJ1274" s="80" cm="1">
        <f t="array" aca="1" ref="BJ1274" ca="1">BJ1275*INDIRECT(BJ1259)</f>
        <v>500000</v>
      </c>
      <c r="BK1274" s="80" cm="1">
        <f t="array" aca="1" ref="BK1274" ca="1">BK1275*INDIRECT(BK1259)</f>
        <v>500000</v>
      </c>
      <c r="BL1274" s="80" cm="1">
        <f t="array" aca="1" ref="BL1274" ca="1">BL1275*INDIRECT(BL1259)</f>
        <v>500000</v>
      </c>
      <c r="BM1274" s="80" cm="1">
        <f t="array" aca="1" ref="BM1274" ca="1">BM1275*INDIRECT(BM1259)</f>
        <v>500000</v>
      </c>
      <c r="BN1274" s="80" cm="1">
        <f t="array" aca="1" ref="BN1274" ca="1">BN1275*INDIRECT(BN1259)</f>
        <v>500000</v>
      </c>
      <c r="BO1274" s="80" cm="1">
        <f t="array" aca="1" ref="BO1274" ca="1">BO1275*INDIRECT(BO1259)</f>
        <v>500000</v>
      </c>
      <c r="BP1274" s="80" cm="1">
        <f t="array" aca="1" ref="BP1274" ca="1">BP1275*INDIRECT(BP1259)</f>
        <v>500000</v>
      </c>
      <c r="BQ1274" s="80" cm="1">
        <f t="array" aca="1" ref="BQ1274" ca="1">BQ1275*INDIRECT(BQ1259)</f>
        <v>500000</v>
      </c>
      <c r="BR1274" s="80" cm="1">
        <f t="array" aca="1" ref="BR1274" ca="1">BR1275*INDIRECT(BR1259)</f>
        <v>500000</v>
      </c>
      <c r="BS1274" s="80" cm="1">
        <f t="array" aca="1" ref="BS1274" ca="1">BS1275*INDIRECT(BS1259)</f>
        <v>500000</v>
      </c>
      <c r="BT1274" s="80" cm="1">
        <f t="array" aca="1" ref="BT1274" ca="1">BT1275*INDIRECT(BT1259)</f>
        <v>500000</v>
      </c>
      <c r="BU1274" s="80" cm="1">
        <f t="array" aca="1" ref="BU1274" ca="1">BU1275*INDIRECT(BU1259)</f>
        <v>500000</v>
      </c>
      <c r="BV1274" s="80" cm="1">
        <f t="array" aca="1" ref="BV1274" ca="1">BV1275*INDIRECT(BV1259)</f>
        <v>500000</v>
      </c>
      <c r="BW1274" s="80" cm="1">
        <f t="array" aca="1" ref="BW1274" ca="1">BW1275*INDIRECT(BW1259)</f>
        <v>500000</v>
      </c>
      <c r="BX1274" s="80" cm="1">
        <f t="array" aca="1" ref="BX1274" ca="1">BX1275*INDIRECT(BX1259)</f>
        <v>500000</v>
      </c>
      <c r="BY1274" s="80" cm="1">
        <f t="array" aca="1" ref="BY1274" ca="1">BY1275*INDIRECT(BY1259)</f>
        <v>500000</v>
      </c>
      <c r="BZ1274" s="80" cm="1">
        <f t="array" aca="1" ref="BZ1274" ca="1">BZ1275*INDIRECT(BZ1259)</f>
        <v>500000</v>
      </c>
      <c r="CA1274" s="80" cm="1">
        <f t="array" aca="1" ref="CA1274" ca="1">CA1275*INDIRECT(CA1259)</f>
        <v>500000</v>
      </c>
      <c r="CB1274" s="80" cm="1">
        <f t="array" aca="1" ref="CB1274" ca="1">CB1275*INDIRECT(CB1259)</f>
        <v>500000</v>
      </c>
      <c r="CC1274" s="80" cm="1">
        <f t="array" aca="1" ref="CC1274" ca="1">CC1275*INDIRECT(CC1259)</f>
        <v>500000</v>
      </c>
      <c r="CD1274" s="80" cm="1">
        <f t="array" aca="1" ref="CD1274" ca="1">CD1275*INDIRECT(CD1259)</f>
        <v>500000</v>
      </c>
      <c r="CE1274" s="80" cm="1">
        <f t="array" aca="1" ref="CE1274" ca="1">CE1275*INDIRECT(CE1259)</f>
        <v>500000</v>
      </c>
      <c r="CF1274" s="80" cm="1">
        <f t="array" aca="1" ref="CF1274" ca="1">CF1275*INDIRECT(CF1259)</f>
        <v>500000</v>
      </c>
      <c r="CG1274" s="80" cm="1">
        <f t="array" aca="1" ref="CG1274" ca="1">CG1275*INDIRECT(CG1259)</f>
        <v>500000</v>
      </c>
      <c r="CH1274" s="80" cm="1">
        <f t="array" aca="1" ref="CH1274" ca="1">CH1275*INDIRECT(CH1259)</f>
        <v>500000</v>
      </c>
      <c r="CI1274" s="80" cm="1">
        <f t="array" aca="1" ref="CI1274" ca="1">CI1275*INDIRECT(CI1259)</f>
        <v>500000</v>
      </c>
      <c r="CJ1274" s="80" cm="1">
        <f t="array" aca="1" ref="CJ1274" ca="1">CJ1275*INDIRECT(CJ1259)</f>
        <v>500000</v>
      </c>
      <c r="CK1274" s="80" cm="1">
        <f t="array" aca="1" ref="CK1274" ca="1">CK1275*INDIRECT(CK1259)</f>
        <v>500000</v>
      </c>
      <c r="CL1274" s="80" cm="1">
        <f t="array" aca="1" ref="CL1274" ca="1">CL1275*INDIRECT(CL1259)</f>
        <v>500000</v>
      </c>
    </row>
    <row r="1275" spans="2:90" x14ac:dyDescent="0.4">
      <c r="B1275" s="139" t="s">
        <v>306</v>
      </c>
      <c r="C1275" s="12"/>
      <c r="D1275" s="12" t="s">
        <v>814</v>
      </c>
      <c r="E1275" s="12" t="s">
        <v>906</v>
      </c>
      <c r="F1275" s="12"/>
      <c r="G1275" s="12" t="str">
        <f>E1275</f>
        <v/>
      </c>
      <c r="H1275" s="12"/>
      <c r="I1275" s="60"/>
      <c r="J1275" s="60"/>
      <c r="K1275" s="18">
        <v>100</v>
      </c>
      <c r="L1275" s="18">
        <v>100</v>
      </c>
      <c r="M1275" s="18">
        <v>100</v>
      </c>
      <c r="N1275" s="18">
        <v>100</v>
      </c>
      <c r="O1275" s="18">
        <v>100</v>
      </c>
      <c r="P1275" s="18">
        <v>100</v>
      </c>
      <c r="R1275" s="12"/>
      <c r="S1275" s="141" cm="1">
        <f t="array" ref="S1275">IFERROR(INDEX($K:$Q,ROW(),MATCH(S$3,$K$2:$Q$2,0)),0)</f>
        <v>100</v>
      </c>
      <c r="T1275" s="141" cm="1">
        <f t="array" ref="T1275">IFERROR(INDEX($K:$Q,ROW(),MATCH(T$3,$K$2:$Q$2,0)),0)</f>
        <v>100</v>
      </c>
      <c r="U1275" s="141" cm="1">
        <f t="array" ref="U1275">IFERROR(INDEX($K:$Q,ROW(),MATCH(U$3,$K$2:$Q$2,0)),0)</f>
        <v>100</v>
      </c>
      <c r="V1275" s="141" cm="1">
        <f t="array" ref="V1275">IFERROR(INDEX($K:$Q,ROW(),MATCH(V$3,$K$2:$Q$2,0)),0)</f>
        <v>100</v>
      </c>
      <c r="W1275" s="141" cm="1">
        <f t="array" ref="W1275">IFERROR(INDEX($K:$Q,ROW(),MATCH(W$3,$K$2:$Q$2,0)),0)</f>
        <v>100</v>
      </c>
      <c r="X1275" s="141" cm="1">
        <f t="array" ref="X1275">IFERROR(INDEX($K:$Q,ROW(),MATCH(X$3,$K$2:$Q$2,0)),0)</f>
        <v>100</v>
      </c>
      <c r="Y1275" s="141" cm="1">
        <f t="array" ref="Y1275">IFERROR(INDEX($K:$Q,ROW(),MATCH(Y$3,$K$2:$Q$2,0)),0)</f>
        <v>100</v>
      </c>
      <c r="Z1275" s="141" cm="1">
        <f t="array" ref="Z1275">IFERROR(INDEX($K:$Q,ROW(),MATCH(Z$3,$K$2:$Q$2,0)),0)</f>
        <v>100</v>
      </c>
      <c r="AA1275" s="141" cm="1">
        <f t="array" ref="AA1275">IFERROR(INDEX($K:$Q,ROW(),MATCH(AA$3,$K$2:$Q$2,0)),0)</f>
        <v>100</v>
      </c>
      <c r="AB1275" s="141" cm="1">
        <f t="array" ref="AB1275">IFERROR(INDEX($K:$Q,ROW(),MATCH(AB$3,$K$2:$Q$2,0)),0)</f>
        <v>100</v>
      </c>
      <c r="AC1275" s="141" cm="1">
        <f t="array" ref="AC1275">IFERROR(INDEX($K:$Q,ROW(),MATCH(AC$3,$K$2:$Q$2,0)),0)</f>
        <v>100</v>
      </c>
      <c r="AD1275" s="141" cm="1">
        <f t="array" ref="AD1275">IFERROR(INDEX($K:$Q,ROW(),MATCH(AD$3,$K$2:$Q$2,0)),0)</f>
        <v>100</v>
      </c>
      <c r="AE1275" s="141" cm="1">
        <f t="array" ref="AE1275">IFERROR(INDEX($K:$Q,ROW(),MATCH(AE$3,$K$2:$Q$2,0)),0)</f>
        <v>100</v>
      </c>
      <c r="AF1275" s="141" cm="1">
        <f t="array" ref="AF1275">IFERROR(INDEX($K:$Q,ROW(),MATCH(AF$3,$K$2:$Q$2,0)),0)</f>
        <v>100</v>
      </c>
      <c r="AG1275" s="141" cm="1">
        <f t="array" ref="AG1275">IFERROR(INDEX($K:$Q,ROW(),MATCH(AG$3,$K$2:$Q$2,0)),0)</f>
        <v>100</v>
      </c>
      <c r="AH1275" s="141" cm="1">
        <f t="array" ref="AH1275">IFERROR(INDEX($K:$Q,ROW(),MATCH(AH$3,$K$2:$Q$2,0)),0)</f>
        <v>100</v>
      </c>
      <c r="AI1275" s="141" cm="1">
        <f t="array" ref="AI1275">IFERROR(INDEX($K:$Q,ROW(),MATCH(AI$3,$K$2:$Q$2,0)),0)</f>
        <v>100</v>
      </c>
      <c r="AJ1275" s="141" cm="1">
        <f t="array" ref="AJ1275">IFERROR(INDEX($K:$Q,ROW(),MATCH(AJ$3,$K$2:$Q$2,0)),0)</f>
        <v>100</v>
      </c>
      <c r="AK1275" s="141" cm="1">
        <f t="array" ref="AK1275">IFERROR(INDEX($K:$Q,ROW(),MATCH(AK$3,$K$2:$Q$2,0)),0)</f>
        <v>100</v>
      </c>
      <c r="AL1275" s="141" cm="1">
        <f t="array" ref="AL1275">IFERROR(INDEX($K:$Q,ROW(),MATCH(AL$3,$K$2:$Q$2,0)),0)</f>
        <v>100</v>
      </c>
      <c r="AM1275" s="141" cm="1">
        <f t="array" ref="AM1275">IFERROR(INDEX($K:$Q,ROW(),MATCH(AM$3,$K$2:$Q$2,0)),0)</f>
        <v>100</v>
      </c>
      <c r="AN1275" s="141" cm="1">
        <f t="array" ref="AN1275">IFERROR(INDEX($K:$Q,ROW(),MATCH(AN$3,$K$2:$Q$2,0)),0)</f>
        <v>100</v>
      </c>
      <c r="AO1275" s="141" cm="1">
        <f t="array" ref="AO1275">IFERROR(INDEX($K:$Q,ROW(),MATCH(AO$3,$K$2:$Q$2,0)),0)</f>
        <v>100</v>
      </c>
      <c r="AP1275" s="141" cm="1">
        <f t="array" ref="AP1275">IFERROR(INDEX($K:$Q,ROW(),MATCH(AP$3,$K$2:$Q$2,0)),0)</f>
        <v>100</v>
      </c>
      <c r="AQ1275" s="141" cm="1">
        <f t="array" ref="AQ1275">IFERROR(INDEX($K:$Q,ROW(),MATCH(AQ$3,$K$2:$Q$2,0)),0)</f>
        <v>100</v>
      </c>
      <c r="AR1275" s="141" cm="1">
        <f t="array" ref="AR1275">IFERROR(INDEX($K:$Q,ROW(),MATCH(AR$3,$K$2:$Q$2,0)),0)</f>
        <v>100</v>
      </c>
      <c r="AS1275" s="141" cm="1">
        <f t="array" ref="AS1275">IFERROR(INDEX($K:$Q,ROW(),MATCH(AS$3,$K$2:$Q$2,0)),0)</f>
        <v>100</v>
      </c>
      <c r="AT1275" s="141" cm="1">
        <f t="array" ref="AT1275">IFERROR(INDEX($K:$Q,ROW(),MATCH(AT$3,$K$2:$Q$2,0)),0)</f>
        <v>100</v>
      </c>
      <c r="AU1275" s="141" cm="1">
        <f t="array" ref="AU1275">IFERROR(INDEX($K:$Q,ROW(),MATCH(AU$3,$K$2:$Q$2,0)),0)</f>
        <v>100</v>
      </c>
      <c r="AV1275" s="141" cm="1">
        <f t="array" ref="AV1275">IFERROR(INDEX($K:$Q,ROW(),MATCH(AV$3,$K$2:$Q$2,0)),0)</f>
        <v>100</v>
      </c>
      <c r="AW1275" s="141" cm="1">
        <f t="array" ref="AW1275">IFERROR(INDEX($K:$Q,ROW(),MATCH(AW$3,$K$2:$Q$2,0)),0)</f>
        <v>100</v>
      </c>
      <c r="AX1275" s="141" cm="1">
        <f t="array" ref="AX1275">IFERROR(INDEX($K:$Q,ROW(),MATCH(AX$3,$K$2:$Q$2,0)),0)</f>
        <v>100</v>
      </c>
      <c r="AY1275" s="141" cm="1">
        <f t="array" ref="AY1275">IFERROR(INDEX($K:$Q,ROW(),MATCH(AY$3,$K$2:$Q$2,0)),0)</f>
        <v>100</v>
      </c>
      <c r="AZ1275" s="141" cm="1">
        <f t="array" ref="AZ1275">IFERROR(INDEX($K:$Q,ROW(),MATCH(AZ$3,$K$2:$Q$2,0)),0)</f>
        <v>100</v>
      </c>
      <c r="BA1275" s="141" cm="1">
        <f t="array" ref="BA1275">IFERROR(INDEX($K:$Q,ROW(),MATCH(BA$3,$K$2:$Q$2,0)),0)</f>
        <v>100</v>
      </c>
      <c r="BB1275" s="141" cm="1">
        <f t="array" ref="BB1275">IFERROR(INDEX($K:$Q,ROW(),MATCH(BB$3,$K$2:$Q$2,0)),0)</f>
        <v>100</v>
      </c>
      <c r="BC1275" s="141" cm="1">
        <f t="array" ref="BC1275">IFERROR(INDEX($K:$Q,ROW(),MATCH(BC$3,$K$2:$Q$2,0)),0)</f>
        <v>100</v>
      </c>
      <c r="BD1275" s="141" cm="1">
        <f t="array" ref="BD1275">IFERROR(INDEX($K:$Q,ROW(),MATCH(BD$3,$K$2:$Q$2,0)),0)</f>
        <v>100</v>
      </c>
      <c r="BE1275" s="141" cm="1">
        <f t="array" ref="BE1275">IFERROR(INDEX($K:$Q,ROW(),MATCH(BE$3,$K$2:$Q$2,0)),0)</f>
        <v>100</v>
      </c>
      <c r="BF1275" s="141" cm="1">
        <f t="array" ref="BF1275">IFERROR(INDEX($K:$Q,ROW(),MATCH(BF$3,$K$2:$Q$2,0)),0)</f>
        <v>100</v>
      </c>
      <c r="BG1275" s="141" cm="1">
        <f t="array" ref="BG1275">IFERROR(INDEX($K:$Q,ROW(),MATCH(BG$3,$K$2:$Q$2,0)),0)</f>
        <v>100</v>
      </c>
      <c r="BH1275" s="141" cm="1">
        <f t="array" ref="BH1275">IFERROR(INDEX($K:$Q,ROW(),MATCH(BH$3,$K$2:$Q$2,0)),0)</f>
        <v>100</v>
      </c>
      <c r="BI1275" s="141" cm="1">
        <f t="array" ref="BI1275">IFERROR(INDEX($K:$Q,ROW(),MATCH(BI$3,$K$2:$Q$2,0)),0)</f>
        <v>100</v>
      </c>
      <c r="BJ1275" s="141" cm="1">
        <f t="array" ref="BJ1275">IFERROR(INDEX($K:$Q,ROW(),MATCH(BJ$3,$K$2:$Q$2,0)),0)</f>
        <v>100</v>
      </c>
      <c r="BK1275" s="141" cm="1">
        <f t="array" ref="BK1275">IFERROR(INDEX($K:$Q,ROW(),MATCH(BK$3,$K$2:$Q$2,0)),0)</f>
        <v>100</v>
      </c>
      <c r="BL1275" s="141" cm="1">
        <f t="array" ref="BL1275">IFERROR(INDEX($K:$Q,ROW(),MATCH(BL$3,$K$2:$Q$2,0)),0)</f>
        <v>100</v>
      </c>
      <c r="BM1275" s="141" cm="1">
        <f t="array" ref="BM1275">IFERROR(INDEX($K:$Q,ROW(),MATCH(BM$3,$K$2:$Q$2,0)),0)</f>
        <v>100</v>
      </c>
      <c r="BN1275" s="141" cm="1">
        <f t="array" ref="BN1275">IFERROR(INDEX($K:$Q,ROW(),MATCH(BN$3,$K$2:$Q$2,0)),0)</f>
        <v>100</v>
      </c>
      <c r="BO1275" s="141" cm="1">
        <f t="array" ref="BO1275">IFERROR(INDEX($K:$Q,ROW(),MATCH(BO$3,$K$2:$Q$2,0)),0)</f>
        <v>100</v>
      </c>
      <c r="BP1275" s="141" cm="1">
        <f t="array" ref="BP1275">IFERROR(INDEX($K:$Q,ROW(),MATCH(BP$3,$K$2:$Q$2,0)),0)</f>
        <v>100</v>
      </c>
      <c r="BQ1275" s="141" cm="1">
        <f t="array" ref="BQ1275">IFERROR(INDEX($K:$Q,ROW(),MATCH(BQ$3,$K$2:$Q$2,0)),0)</f>
        <v>100</v>
      </c>
      <c r="BR1275" s="141" cm="1">
        <f t="array" ref="BR1275">IFERROR(INDEX($K:$Q,ROW(),MATCH(BR$3,$K$2:$Q$2,0)),0)</f>
        <v>100</v>
      </c>
      <c r="BS1275" s="141" cm="1">
        <f t="array" ref="BS1275">IFERROR(INDEX($K:$Q,ROW(),MATCH(BS$3,$K$2:$Q$2,0)),0)</f>
        <v>100</v>
      </c>
      <c r="BT1275" s="141" cm="1">
        <f t="array" ref="BT1275">IFERROR(INDEX($K:$Q,ROW(),MATCH(BT$3,$K$2:$Q$2,0)),0)</f>
        <v>100</v>
      </c>
      <c r="BU1275" s="141" cm="1">
        <f t="array" ref="BU1275">IFERROR(INDEX($K:$Q,ROW(),MATCH(BU$3,$K$2:$Q$2,0)),0)</f>
        <v>100</v>
      </c>
      <c r="BV1275" s="141" cm="1">
        <f t="array" ref="BV1275">IFERROR(INDEX($K:$Q,ROW(),MATCH(BV$3,$K$2:$Q$2,0)),0)</f>
        <v>100</v>
      </c>
      <c r="BW1275" s="141" cm="1">
        <f t="array" ref="BW1275">IFERROR(INDEX($K:$Q,ROW(),MATCH(BW$3,$K$2:$Q$2,0)),0)</f>
        <v>100</v>
      </c>
      <c r="BX1275" s="141" cm="1">
        <f t="array" ref="BX1275">IFERROR(INDEX($K:$Q,ROW(),MATCH(BX$3,$K$2:$Q$2,0)),0)</f>
        <v>100</v>
      </c>
      <c r="BY1275" s="141" cm="1">
        <f t="array" ref="BY1275">IFERROR(INDEX($K:$Q,ROW(),MATCH(BY$3,$K$2:$Q$2,0)),0)</f>
        <v>100</v>
      </c>
      <c r="BZ1275" s="141" cm="1">
        <f t="array" ref="BZ1275">IFERROR(INDEX($K:$Q,ROW(),MATCH(BZ$3,$K$2:$Q$2,0)),0)</f>
        <v>100</v>
      </c>
      <c r="CA1275" s="141" cm="1">
        <f t="array" ref="CA1275">IFERROR(INDEX($K:$Q,ROW(),MATCH(CA$3,$K$2:$Q$2,0)),0)</f>
        <v>100</v>
      </c>
      <c r="CB1275" s="141" cm="1">
        <f t="array" ref="CB1275">IFERROR(INDEX($K:$Q,ROW(),MATCH(CB$3,$K$2:$Q$2,0)),0)</f>
        <v>100</v>
      </c>
      <c r="CC1275" s="141" cm="1">
        <f t="array" ref="CC1275">IFERROR(INDEX($K:$Q,ROW(),MATCH(CC$3,$K$2:$Q$2,0)),0)</f>
        <v>100</v>
      </c>
      <c r="CD1275" s="141" cm="1">
        <f t="array" ref="CD1275">IFERROR(INDEX($K:$Q,ROW(),MATCH(CD$3,$K$2:$Q$2,0)),0)</f>
        <v>100</v>
      </c>
      <c r="CE1275" s="141" cm="1">
        <f t="array" ref="CE1275">IFERROR(INDEX($K:$Q,ROW(),MATCH(CE$3,$K$2:$Q$2,0)),0)</f>
        <v>100</v>
      </c>
      <c r="CF1275" s="141" cm="1">
        <f t="array" ref="CF1275">IFERROR(INDEX($K:$Q,ROW(),MATCH(CF$3,$K$2:$Q$2,0)),0)</f>
        <v>100</v>
      </c>
      <c r="CG1275" s="141" cm="1">
        <f t="array" ref="CG1275">IFERROR(INDEX($K:$Q,ROW(),MATCH(CG$3,$K$2:$Q$2,0)),0)</f>
        <v>100</v>
      </c>
      <c r="CH1275" s="141" cm="1">
        <f t="array" ref="CH1275">IFERROR(INDEX($K:$Q,ROW(),MATCH(CH$3,$K$2:$Q$2,0)),0)</f>
        <v>100</v>
      </c>
      <c r="CI1275" s="141" cm="1">
        <f t="array" ref="CI1275">IFERROR(INDEX($K:$Q,ROW(),MATCH(CI$3,$K$2:$Q$2,0)),0)</f>
        <v>100</v>
      </c>
      <c r="CJ1275" s="141" cm="1">
        <f t="array" ref="CJ1275">IFERROR(INDEX($K:$Q,ROW(),MATCH(CJ$3,$K$2:$Q$2,0)),0)</f>
        <v>100</v>
      </c>
      <c r="CK1275" s="141" cm="1">
        <f t="array" ref="CK1275">IFERROR(INDEX($K:$Q,ROW(),MATCH(CK$3,$K$2:$Q$2,0)),0)</f>
        <v>100</v>
      </c>
      <c r="CL1275" s="141" cm="1">
        <f t="array" ref="CL1275">IFERROR(INDEX($K:$Q,ROW(),MATCH(CL$3,$K$2:$Q$2,0)),0)</f>
        <v>100</v>
      </c>
    </row>
    <row r="1276" spans="2:90" x14ac:dyDescent="0.4">
      <c r="B1276" s="152" t="str">
        <f>"Prepayment - "&amp;SUBSTITUTE(B1264,":","")</f>
        <v>Prepayment - Volume driven amortizing loan - no defaults</v>
      </c>
      <c r="D1276" t="s">
        <v>814</v>
      </c>
      <c r="E1276" t="s">
        <v>906</v>
      </c>
      <c r="K1276" s="24">
        <f>SUMIF($4:$4,K$2,1276:1276)</f>
        <v>0</v>
      </c>
      <c r="L1276" s="24">
        <f>SUMIF($4:$4,L$2,1276:1276)</f>
        <v>0</v>
      </c>
      <c r="M1276" s="24">
        <f>SUMIF($4:$4,M$2,1276:1276)</f>
        <v>0</v>
      </c>
      <c r="N1276" s="24">
        <f>SUMIF($4:$4,N$2,1276:1276)</f>
        <v>0</v>
      </c>
      <c r="O1276" s="24">
        <f>SUMIF($4:$4,O$2,1276:1276)</f>
        <v>0</v>
      </c>
      <c r="P1276" s="24">
        <f>SUMIF($4:$4,P$2,1276:1276)</f>
        <v>0</v>
      </c>
      <c r="R1276"/>
      <c r="S1276" s="127">
        <v>0</v>
      </c>
      <c r="T1276" s="127">
        <v>0</v>
      </c>
      <c r="U1276" s="127">
        <v>0</v>
      </c>
      <c r="V1276" s="74">
        <v>0</v>
      </c>
      <c r="W1276" s="74">
        <v>0</v>
      </c>
      <c r="X1276" s="74">
        <v>0</v>
      </c>
      <c r="Y1276" s="74">
        <v>0</v>
      </c>
      <c r="Z1276" s="74">
        <v>0</v>
      </c>
      <c r="AA1276" s="74">
        <v>0</v>
      </c>
      <c r="AB1276" s="74">
        <v>0</v>
      </c>
      <c r="AC1276" s="74">
        <v>0</v>
      </c>
      <c r="AD1276" s="74">
        <v>0</v>
      </c>
      <c r="AE1276" s="74">
        <v>0</v>
      </c>
      <c r="AF1276" s="74">
        <v>0</v>
      </c>
      <c r="AG1276" s="74">
        <v>0</v>
      </c>
      <c r="AH1276" s="74">
        <v>0</v>
      </c>
      <c r="AI1276" s="74">
        <v>0</v>
      </c>
      <c r="AJ1276" s="74">
        <v>0</v>
      </c>
      <c r="AK1276" s="74">
        <v>0</v>
      </c>
      <c r="AL1276" s="74">
        <v>0</v>
      </c>
      <c r="AM1276" s="74">
        <v>0</v>
      </c>
      <c r="AN1276" s="74">
        <v>0</v>
      </c>
      <c r="AO1276" s="74">
        <v>0</v>
      </c>
      <c r="AP1276" s="74">
        <v>0</v>
      </c>
      <c r="AQ1276" s="74">
        <v>0</v>
      </c>
      <c r="AR1276" s="74">
        <v>0</v>
      </c>
      <c r="AS1276" s="74">
        <v>0</v>
      </c>
      <c r="AT1276" s="74">
        <v>0</v>
      </c>
      <c r="AU1276" s="74">
        <v>0</v>
      </c>
      <c r="AV1276" s="74">
        <v>0</v>
      </c>
      <c r="AW1276" s="74">
        <v>0</v>
      </c>
      <c r="AX1276" s="74">
        <v>0</v>
      </c>
      <c r="AY1276" s="74">
        <v>0</v>
      </c>
      <c r="AZ1276" s="74">
        <v>0</v>
      </c>
      <c r="BA1276" s="74">
        <v>0</v>
      </c>
      <c r="BB1276" s="74">
        <v>0</v>
      </c>
      <c r="BC1276" s="74">
        <v>0</v>
      </c>
      <c r="BD1276" s="74">
        <v>0</v>
      </c>
      <c r="BE1276" s="74">
        <v>0</v>
      </c>
      <c r="BF1276" s="74">
        <v>0</v>
      </c>
      <c r="BG1276" s="74">
        <v>0</v>
      </c>
      <c r="BH1276" s="74">
        <v>0</v>
      </c>
      <c r="BI1276" s="74">
        <v>0</v>
      </c>
      <c r="BJ1276" s="74">
        <v>0</v>
      </c>
      <c r="BK1276" s="74">
        <v>0</v>
      </c>
      <c r="BL1276" s="74">
        <v>0</v>
      </c>
      <c r="BM1276" s="74">
        <v>0</v>
      </c>
      <c r="BN1276" s="74">
        <v>0</v>
      </c>
      <c r="BO1276" s="74">
        <v>0</v>
      </c>
      <c r="BP1276" s="74">
        <v>0</v>
      </c>
      <c r="BQ1276" s="74">
        <v>0</v>
      </c>
      <c r="BR1276" s="74">
        <v>0</v>
      </c>
      <c r="BS1276" s="74">
        <v>0</v>
      </c>
      <c r="BT1276" s="74">
        <v>0</v>
      </c>
      <c r="BU1276" s="74">
        <v>0</v>
      </c>
      <c r="BV1276" s="74">
        <v>0</v>
      </c>
      <c r="BW1276" s="74">
        <v>0</v>
      </c>
      <c r="BX1276" s="74">
        <v>0</v>
      </c>
      <c r="BY1276" s="74">
        <v>0</v>
      </c>
      <c r="BZ1276" s="74">
        <v>0</v>
      </c>
      <c r="CA1276" s="74">
        <v>0</v>
      </c>
      <c r="CB1276" s="74">
        <v>0</v>
      </c>
      <c r="CC1276" s="74">
        <v>0</v>
      </c>
      <c r="CD1276" s="74">
        <v>0</v>
      </c>
      <c r="CE1276" s="74">
        <v>0</v>
      </c>
      <c r="CF1276" s="74">
        <v>0</v>
      </c>
      <c r="CG1276" s="74">
        <v>0</v>
      </c>
      <c r="CH1276" s="74">
        <v>0</v>
      </c>
      <c r="CI1276" s="74">
        <v>0</v>
      </c>
      <c r="CJ1276" s="74">
        <v>0</v>
      </c>
      <c r="CK1276" s="74">
        <v>0</v>
      </c>
      <c r="CL1276" s="74">
        <v>0</v>
      </c>
    </row>
    <row r="1277" spans="2:90" x14ac:dyDescent="0.4">
      <c r="B1277" s="152" t="str">
        <f>"Principal payments - "&amp;SUBSTITUTE(B1264,":","")</f>
        <v>Principal payments - Volume driven amortizing loan - no defaults</v>
      </c>
      <c r="D1277" t="s">
        <v>814</v>
      </c>
      <c r="E1277" t="s">
        <v>906</v>
      </c>
      <c r="K1277" s="132">
        <f ca="1">SUMIF($4:$4,K$2,1277:1277)</f>
        <v>-551748.4211659492</v>
      </c>
      <c r="L1277" s="132">
        <f ca="1">SUMIF($4:$4,L$2,1277:1277)</f>
        <v>-546804.29287257546</v>
      </c>
      <c r="M1277" s="132">
        <f ca="1">SUMIF($4:$4,M$2,1277:1277)</f>
        <v>-542332.53463476256</v>
      </c>
      <c r="N1277" s="132">
        <f ca="1">SUMIF($4:$4,N$2,1277:1277)</f>
        <v>-538288.01544939913</v>
      </c>
      <c r="O1277" s="132">
        <f ca="1">SUMIF($4:$4,O$2,1277:1277)</f>
        <v>-534629.91620278743</v>
      </c>
      <c r="P1277" s="132">
        <f ca="1">SUMIF($4:$4,P$2,1277:1277)</f>
        <v>-531321.31770571833</v>
      </c>
      <c r="R1277"/>
      <c r="S1277" s="62">
        <f t="shared" ref="S1277" ca="1" si="1331">S1289-S1280</f>
        <v>-48124.610281671463</v>
      </c>
      <c r="T1277" s="62">
        <f t="shared" ref="T1277:AX1277" ca="1" si="1332">T1289-T1280</f>
        <v>-95848.18214432901</v>
      </c>
      <c r="U1277" s="62">
        <f t="shared" ca="1" si="1332"/>
        <v>-143174.05757479771</v>
      </c>
      <c r="V1277" s="62">
        <f t="shared" ca="1" si="1332"/>
        <v>-190105.55071001255</v>
      </c>
      <c r="W1277" s="62">
        <f t="shared" ca="1" si="1332"/>
        <v>-236645.94806910056</v>
      </c>
      <c r="X1277" s="62">
        <f t="shared" ca="1" si="1332"/>
        <v>-282798.50878352951</v>
      </c>
      <c r="Y1277" s="62">
        <f t="shared" ca="1" si="1332"/>
        <v>-328566.46482533828</v>
      </c>
      <c r="Z1277" s="62">
        <f t="shared" ca="1" si="1332"/>
        <v>-373953.02123346523</v>
      </c>
      <c r="AA1277" s="62">
        <f t="shared" ca="1" si="1332"/>
        <v>-418961.35633819114</v>
      </c>
      <c r="AB1277" s="62">
        <f t="shared" ca="1" si="1332"/>
        <v>-463594.62198371097</v>
      </c>
      <c r="AC1277" s="62">
        <f t="shared" ca="1" si="1332"/>
        <v>-507855.94374885148</v>
      </c>
      <c r="AD1277" s="62">
        <f t="shared" ca="1" si="1332"/>
        <v>-551748.4211659492</v>
      </c>
      <c r="AE1277" s="62">
        <f t="shared" ca="1" si="1332"/>
        <v>-551317.18432289956</v>
      </c>
      <c r="AF1277" s="62">
        <f t="shared" ca="1" si="1332"/>
        <v>-550889.5411202088</v>
      </c>
      <c r="AG1277" s="62">
        <f t="shared" ca="1" si="1332"/>
        <v>-550465.4616108737</v>
      </c>
      <c r="AH1277" s="62">
        <f t="shared" ca="1" si="1332"/>
        <v>-550044.91609744972</v>
      </c>
      <c r="AI1277" s="62">
        <f t="shared" ca="1" si="1332"/>
        <v>-549627.87512997095</v>
      </c>
      <c r="AJ1277" s="62">
        <f t="shared" ca="1" si="1332"/>
        <v>-549214.3095038879</v>
      </c>
      <c r="AK1277" s="62">
        <f t="shared" ca="1" si="1332"/>
        <v>-548804.19025802216</v>
      </c>
      <c r="AL1277" s="62">
        <f t="shared" ca="1" si="1332"/>
        <v>-548397.48867253866</v>
      </c>
      <c r="AM1277" s="62">
        <f t="shared" ca="1" si="1332"/>
        <v>-547994.17626693414</v>
      </c>
      <c r="AN1277" s="62">
        <f t="shared" ca="1" si="1332"/>
        <v>-547594.22479804303</v>
      </c>
      <c r="AO1277" s="62">
        <f t="shared" ca="1" si="1332"/>
        <v>-547197.60625805939</v>
      </c>
      <c r="AP1277" s="62">
        <f t="shared" ca="1" si="1332"/>
        <v>-546804.29287257546</v>
      </c>
      <c r="AQ1277" s="62">
        <f t="shared" ca="1" si="1332"/>
        <v>-546414.2570986374</v>
      </c>
      <c r="AR1277" s="62">
        <f t="shared" ca="1" si="1332"/>
        <v>-546027.47162281536</v>
      </c>
      <c r="AS1277" s="62">
        <f t="shared" ca="1" si="1332"/>
        <v>-545643.90935929189</v>
      </c>
      <c r="AT1277" s="62">
        <f t="shared" ca="1" si="1332"/>
        <v>-545263.54344796448</v>
      </c>
      <c r="AU1277" s="62">
        <f t="shared" ca="1" si="1332"/>
        <v>-544886.34725256485</v>
      </c>
      <c r="AV1277" s="62">
        <f t="shared" ca="1" si="1332"/>
        <v>-544512.29435879341</v>
      </c>
      <c r="AW1277" s="62">
        <f t="shared" ca="1" si="1332"/>
        <v>-544141.35857247014</v>
      </c>
      <c r="AX1277" s="62">
        <f t="shared" ca="1" si="1332"/>
        <v>-543773.51391769957</v>
      </c>
      <c r="AY1277" s="62">
        <f t="shared" ref="AY1277:CD1277" ca="1" si="1333">AY1289-AY1280</f>
        <v>-543408.73463505204</v>
      </c>
      <c r="AZ1277" s="62">
        <f t="shared" ca="1" si="1333"/>
        <v>-543046.99517975992</v>
      </c>
      <c r="BA1277" s="62">
        <f t="shared" ca="1" si="1333"/>
        <v>-542688.27021992858</v>
      </c>
      <c r="BB1277" s="62">
        <f t="shared" ca="1" si="1333"/>
        <v>-542332.53463476256</v>
      </c>
      <c r="BC1277" s="62">
        <f t="shared" ca="1" si="1333"/>
        <v>-541979.76351280627</v>
      </c>
      <c r="BD1277" s="62">
        <f t="shared" ca="1" si="1333"/>
        <v>-541629.93215019954</v>
      </c>
      <c r="BE1277" s="62">
        <f t="shared" ca="1" si="1333"/>
        <v>-541283.01604894781</v>
      </c>
      <c r="BF1277" s="62">
        <f t="shared" ca="1" si="1333"/>
        <v>-540938.99091520661</v>
      </c>
      <c r="BG1277" s="62">
        <f t="shared" ca="1" si="1333"/>
        <v>-540597.83265757991</v>
      </c>
      <c r="BH1277" s="62">
        <f t="shared" ca="1" si="1333"/>
        <v>-540259.51738543343</v>
      </c>
      <c r="BI1277" s="62">
        <f t="shared" ca="1" si="1333"/>
        <v>-539924.02140722144</v>
      </c>
      <c r="BJ1277" s="62">
        <f t="shared" ca="1" si="1333"/>
        <v>-539591.32122882793</v>
      </c>
      <c r="BK1277" s="62">
        <f t="shared" ca="1" si="1333"/>
        <v>-539261.39355192101</v>
      </c>
      <c r="BL1277" s="62">
        <f t="shared" ca="1" si="1333"/>
        <v>-538934.21527232172</v>
      </c>
      <c r="BM1277" s="62">
        <f t="shared" ca="1" si="1333"/>
        <v>-538609.76347838563</v>
      </c>
      <c r="BN1277" s="62">
        <f t="shared" ca="1" si="1333"/>
        <v>-538288.01544939913</v>
      </c>
      <c r="BO1277" s="62">
        <f t="shared" ca="1" si="1333"/>
        <v>-537968.94865398749</v>
      </c>
      <c r="BP1277" s="62">
        <f t="shared" ca="1" si="1333"/>
        <v>-537652.54074853752</v>
      </c>
      <c r="BQ1277" s="62">
        <f t="shared" ca="1" si="1333"/>
        <v>-537338.76957563311</v>
      </c>
      <c r="BR1277" s="62">
        <f t="shared" ca="1" si="1333"/>
        <v>-537027.61316250276</v>
      </c>
      <c r="BS1277" s="62">
        <f t="shared" ca="1" si="1333"/>
        <v>-536719.04971948196</v>
      </c>
      <c r="BT1277" s="62">
        <f t="shared" ca="1" si="1333"/>
        <v>-536413.05763848627</v>
      </c>
      <c r="BU1277" s="62">
        <f t="shared" ca="1" si="1333"/>
        <v>-536109.61549149884</v>
      </c>
      <c r="BV1277" s="62">
        <f t="shared" ca="1" si="1333"/>
        <v>-535808.70202906977</v>
      </c>
      <c r="BW1277" s="62">
        <f t="shared" ca="1" si="1333"/>
        <v>-535510.29617882753</v>
      </c>
      <c r="BX1277" s="62">
        <f t="shared" ca="1" si="1333"/>
        <v>-535214.37704400392</v>
      </c>
      <c r="BY1277" s="62">
        <f t="shared" ca="1" si="1333"/>
        <v>-534920.9239019705</v>
      </c>
      <c r="BZ1277" s="62">
        <f t="shared" ca="1" si="1333"/>
        <v>-534629.91620278743</v>
      </c>
      <c r="CA1277" s="62">
        <f t="shared" ca="1" si="1333"/>
        <v>-534341.33356776426</v>
      </c>
      <c r="CB1277" s="62">
        <f t="shared" ca="1" si="1333"/>
        <v>-534055.15578803292</v>
      </c>
      <c r="CC1277" s="62">
        <f t="shared" ca="1" si="1333"/>
        <v>-533771.36282313254</v>
      </c>
      <c r="CD1277" s="62">
        <f t="shared" ca="1" si="1333"/>
        <v>-533489.93479960645</v>
      </c>
      <c r="CE1277" s="62">
        <f t="shared" ref="CE1277:CK1277" ca="1" si="1334">CE1289-CE1280</f>
        <v>-533210.85200960981</v>
      </c>
      <c r="CF1277" s="62">
        <f t="shared" ca="1" si="1334"/>
        <v>-532934.09490952967</v>
      </c>
      <c r="CG1277" s="62">
        <f t="shared" ca="1" si="1334"/>
        <v>-532659.64411861694</v>
      </c>
      <c r="CH1277" s="62">
        <f t="shared" ca="1" si="1334"/>
        <v>-532387.48041762842</v>
      </c>
      <c r="CI1277" s="62">
        <f t="shared" ca="1" si="1334"/>
        <v>-532117.58474748151</v>
      </c>
      <c r="CJ1277" s="62">
        <f t="shared" ca="1" si="1334"/>
        <v>-531849.93820791924</v>
      </c>
      <c r="CK1277" s="62">
        <f t="shared" ca="1" si="1334"/>
        <v>-531584.52205618657</v>
      </c>
      <c r="CL1277" s="62">
        <f t="shared" ref="CL1277" ca="1" si="1335">CL1289-CL1280</f>
        <v>-531321.31770571833</v>
      </c>
    </row>
    <row r="1278" spans="2:90" x14ac:dyDescent="0.4">
      <c r="B1278" s="121" t="str">
        <f>"Loan - "&amp;SUBSTITUTE(B1264,":","")</f>
        <v>Loan - Volume driven amortizing loan - no defaults</v>
      </c>
      <c r="C1278" t="s">
        <v>240</v>
      </c>
      <c r="D1278" t="s">
        <v>814</v>
      </c>
      <c r="E1278" t="s">
        <v>906</v>
      </c>
      <c r="I1278" s="74"/>
      <c r="J1278" s="74"/>
      <c r="K1278" s="33">
        <f ca="1">SUMIF($4:$4,K$2,1278:1278)</f>
        <v>2358623.3131410531</v>
      </c>
      <c r="L1278" s="33">
        <f ca="1">SUMIF($4:$4,L$2,1278:1278)</f>
        <v>1770272.0462295902</v>
      </c>
      <c r="M1278" s="33">
        <f ca="1">SUMIF($4:$4,M$2,1278:1278)</f>
        <v>1238132.8159298496</v>
      </c>
      <c r="N1278" s="33">
        <f ca="1">SUMIF($4:$4,N$2,1278:1278)</f>
        <v>756835.03287159931</v>
      </c>
      <c r="O1278" s="33">
        <f ca="1">SUMIF($4:$4,O$2,1278:1278)</f>
        <v>321521.22252481221</v>
      </c>
      <c r="P1278" s="33">
        <f ca="1">SUMIF($4:$4,P$2,1278:1278)</f>
        <v>-72201.998626414454</v>
      </c>
      <c r="Q1278" s="33"/>
      <c r="R1278" s="53">
        <f ca="1">S1273</f>
        <v>0</v>
      </c>
      <c r="S1278" s="321">
        <f t="shared" ref="S1278" ca="1" si="1336">SUM(S1276:S1277,S1273:S1274)</f>
        <v>451875.38971832854</v>
      </c>
      <c r="T1278" s="321">
        <f t="shared" ref="T1278:AX1278" ca="1" si="1337">SUM(T1276:T1277,T1273:T1274)</f>
        <v>856027.20757399953</v>
      </c>
      <c r="U1278" s="321">
        <f t="shared" ca="1" si="1337"/>
        <v>1212853.1499992018</v>
      </c>
      <c r="V1278" s="321">
        <f t="shared" ca="1" si="1337"/>
        <v>1522747.5992891891</v>
      </c>
      <c r="W1278" s="321">
        <f t="shared" ca="1" si="1337"/>
        <v>1786101.6512200886</v>
      </c>
      <c r="X1278" s="321">
        <f t="shared" ca="1" si="1337"/>
        <v>2003303.1424365591</v>
      </c>
      <c r="Y1278" s="321">
        <f t="shared" ca="1" si="1337"/>
        <v>2174736.6776112206</v>
      </c>
      <c r="Z1278" s="321">
        <f t="shared" ca="1" si="1337"/>
        <v>2300783.6563777551</v>
      </c>
      <c r="AA1278" s="321">
        <f t="shared" ca="1" si="1337"/>
        <v>2381822.3000395643</v>
      </c>
      <c r="AB1278" s="321">
        <f t="shared" ca="1" si="1337"/>
        <v>2418227.6780558536</v>
      </c>
      <c r="AC1278" s="321">
        <f t="shared" ca="1" si="1337"/>
        <v>2410371.7343070023</v>
      </c>
      <c r="AD1278" s="321">
        <f t="shared" ca="1" si="1337"/>
        <v>2358623.3131410531</v>
      </c>
      <c r="AE1278" s="321">
        <f t="shared" ca="1" si="1337"/>
        <v>2307306.1288181534</v>
      </c>
      <c r="AF1278" s="321">
        <f t="shared" ca="1" si="1337"/>
        <v>2256416.5876979446</v>
      </c>
      <c r="AG1278" s="321">
        <f t="shared" ca="1" si="1337"/>
        <v>2205951.1260870709</v>
      </c>
      <c r="AH1278" s="321">
        <f t="shared" ca="1" si="1337"/>
        <v>2155906.2099896213</v>
      </c>
      <c r="AI1278" s="321">
        <f t="shared" ca="1" si="1337"/>
        <v>2106278.3348596506</v>
      </c>
      <c r="AJ1278" s="321">
        <f t="shared" ca="1" si="1337"/>
        <v>2057064.0253557628</v>
      </c>
      <c r="AK1278" s="321">
        <f t="shared" ca="1" si="1337"/>
        <v>2008259.8350977406</v>
      </c>
      <c r="AL1278" s="321">
        <f t="shared" ca="1" si="1337"/>
        <v>1959862.346425202</v>
      </c>
      <c r="AM1278" s="321">
        <f t="shared" ca="1" si="1337"/>
        <v>1911868.170158268</v>
      </c>
      <c r="AN1278" s="321">
        <f t="shared" ca="1" si="1337"/>
        <v>1864273.9453602249</v>
      </c>
      <c r="AO1278" s="321">
        <f t="shared" ca="1" si="1337"/>
        <v>1817076.3391021655</v>
      </c>
      <c r="AP1278" s="321">
        <f t="shared" ca="1" si="1337"/>
        <v>1770272.0462295902</v>
      </c>
      <c r="AQ1278" s="321">
        <f t="shared" ca="1" si="1337"/>
        <v>1723857.7891309527</v>
      </c>
      <c r="AR1278" s="321">
        <f t="shared" ca="1" si="1337"/>
        <v>1677830.3175081373</v>
      </c>
      <c r="AS1278" s="321">
        <f t="shared" ca="1" si="1337"/>
        <v>1632186.4081488454</v>
      </c>
      <c r="AT1278" s="321">
        <f t="shared" ca="1" si="1337"/>
        <v>1586922.8647008808</v>
      </c>
      <c r="AU1278" s="321">
        <f t="shared" ca="1" si="1337"/>
        <v>1542036.5174483159</v>
      </c>
      <c r="AV1278" s="321">
        <f t="shared" ca="1" si="1337"/>
        <v>1497524.2230895224</v>
      </c>
      <c r="AW1278" s="321">
        <f t="shared" ca="1" si="1337"/>
        <v>1453382.8645170522</v>
      </c>
      <c r="AX1278" s="321">
        <f t="shared" ca="1" si="1337"/>
        <v>1409609.3505993527</v>
      </c>
      <c r="AY1278" s="321">
        <f t="shared" ref="AY1278:CD1278" ca="1" si="1338">SUM(AY1276:AY1277,AY1273:AY1274)</f>
        <v>1366200.6159643007</v>
      </c>
      <c r="AZ1278" s="321">
        <f t="shared" ca="1" si="1338"/>
        <v>1323153.6207845407</v>
      </c>
      <c r="BA1278" s="321">
        <f t="shared" ca="1" si="1338"/>
        <v>1280465.3505646121</v>
      </c>
      <c r="BB1278" s="321">
        <f t="shared" ca="1" si="1338"/>
        <v>1238132.8159298496</v>
      </c>
      <c r="BC1278" s="321">
        <f t="shared" ca="1" si="1338"/>
        <v>1196153.0524170434</v>
      </c>
      <c r="BD1278" s="321">
        <f t="shared" ca="1" si="1338"/>
        <v>1154523.1202668438</v>
      </c>
      <c r="BE1278" s="321">
        <f t="shared" ca="1" si="1338"/>
        <v>1113240.104217896</v>
      </c>
      <c r="BF1278" s="321">
        <f t="shared" ca="1" si="1338"/>
        <v>1072301.1133026895</v>
      </c>
      <c r="BG1278" s="321">
        <f t="shared" ca="1" si="1338"/>
        <v>1031703.2806451096</v>
      </c>
      <c r="BH1278" s="321">
        <f t="shared" ca="1" si="1338"/>
        <v>991443.76325967617</v>
      </c>
      <c r="BI1278" s="321">
        <f t="shared" ca="1" si="1338"/>
        <v>951519.74185245472</v>
      </c>
      <c r="BJ1278" s="321">
        <f t="shared" ca="1" si="1338"/>
        <v>911928.42062362679</v>
      </c>
      <c r="BK1278" s="321">
        <f t="shared" ca="1" si="1338"/>
        <v>872667.02707170579</v>
      </c>
      <c r="BL1278" s="321">
        <f t="shared" ca="1" si="1338"/>
        <v>833732.81179938407</v>
      </c>
      <c r="BM1278" s="321">
        <f t="shared" ca="1" si="1338"/>
        <v>795123.04832099844</v>
      </c>
      <c r="BN1278" s="321">
        <f t="shared" ca="1" si="1338"/>
        <v>756835.03287159931</v>
      </c>
      <c r="BO1278" s="321">
        <f t="shared" ca="1" si="1338"/>
        <v>718866.08421761182</v>
      </c>
      <c r="BP1278" s="321">
        <f t="shared" ca="1" si="1338"/>
        <v>681213.5434690743</v>
      </c>
      <c r="BQ1278" s="321">
        <f t="shared" ca="1" si="1338"/>
        <v>643874.77389344119</v>
      </c>
      <c r="BR1278" s="321">
        <f t="shared" ca="1" si="1338"/>
        <v>606847.16073093843</v>
      </c>
      <c r="BS1278" s="321">
        <f t="shared" ca="1" si="1338"/>
        <v>570128.11101145647</v>
      </c>
      <c r="BT1278" s="321">
        <f t="shared" ca="1" si="1338"/>
        <v>533715.0533729702</v>
      </c>
      <c r="BU1278" s="321">
        <f t="shared" ca="1" si="1338"/>
        <v>497605.43788147136</v>
      </c>
      <c r="BV1278" s="321">
        <f t="shared" ca="1" si="1338"/>
        <v>461796.73585240159</v>
      </c>
      <c r="BW1278" s="321">
        <f t="shared" ca="1" si="1338"/>
        <v>426286.43967357406</v>
      </c>
      <c r="BX1278" s="321">
        <f t="shared" ca="1" si="1338"/>
        <v>391072.06262957014</v>
      </c>
      <c r="BY1278" s="321">
        <f t="shared" ca="1" si="1338"/>
        <v>356151.13872759964</v>
      </c>
      <c r="BZ1278" s="321">
        <f t="shared" ca="1" si="1338"/>
        <v>321521.22252481221</v>
      </c>
      <c r="CA1278" s="321">
        <f t="shared" ca="1" si="1338"/>
        <v>287179.88895704795</v>
      </c>
      <c r="CB1278" s="321">
        <f t="shared" ca="1" si="1338"/>
        <v>253124.73316901503</v>
      </c>
      <c r="CC1278" s="321">
        <f t="shared" ca="1" si="1338"/>
        <v>219353.37034588249</v>
      </c>
      <c r="CD1278" s="321">
        <f t="shared" ca="1" si="1338"/>
        <v>185863.43554627604</v>
      </c>
      <c r="CE1278" s="321">
        <f t="shared" ref="CE1278:CK1278" ca="1" si="1339">SUM(CE1276:CE1277,CE1273:CE1274)</f>
        <v>152652.58353666624</v>
      </c>
      <c r="CF1278" s="321">
        <f t="shared" ca="1" si="1339"/>
        <v>119718.48862713657</v>
      </c>
      <c r="CG1278" s="321">
        <f t="shared" ca="1" si="1339"/>
        <v>87058.844508519629</v>
      </c>
      <c r="CH1278" s="321">
        <f t="shared" ca="1" si="1339"/>
        <v>54671.364090891206</v>
      </c>
      <c r="CI1278" s="321">
        <f t="shared" ca="1" si="1339"/>
        <v>22553.779343409697</v>
      </c>
      <c r="CJ1278" s="321">
        <f t="shared" ca="1" si="1339"/>
        <v>-9296.1588645095471</v>
      </c>
      <c r="CK1278" s="321">
        <f t="shared" ca="1" si="1339"/>
        <v>-40880.680920696119</v>
      </c>
      <c r="CL1278" s="321">
        <f t="shared" ref="CL1278" ca="1" si="1340">SUM(CL1276:CL1277,CL1273:CL1274)</f>
        <v>-72201.998626414454</v>
      </c>
    </row>
    <row r="1279" spans="2:90" x14ac:dyDescent="0.4">
      <c r="B1279" s="120"/>
      <c r="D1279" t="s">
        <v>814</v>
      </c>
      <c r="E1279" t="s">
        <v>906</v>
      </c>
      <c r="G1279" t="s">
        <v>244</v>
      </c>
      <c r="R1279"/>
      <c r="S1279" s="62"/>
      <c r="T1279" s="62"/>
      <c r="U1279" s="62"/>
      <c r="V1279" s="62"/>
      <c r="W1279" s="62"/>
      <c r="X1279" s="62"/>
      <c r="Y1279" s="62"/>
      <c r="Z1279" s="62"/>
      <c r="AA1279" s="62"/>
      <c r="AB1279" s="62"/>
      <c r="AC1279" s="62"/>
      <c r="AD1279" s="62"/>
      <c r="AE1279" s="62"/>
      <c r="AF1279" s="62"/>
      <c r="AG1279" s="62"/>
      <c r="AH1279" s="62"/>
      <c r="AI1279" s="62"/>
      <c r="AJ1279" s="62"/>
      <c r="AK1279" s="62"/>
      <c r="AL1279" s="62"/>
      <c r="AM1279" s="62"/>
      <c r="AN1279" s="62"/>
      <c r="AO1279" s="62"/>
      <c r="AP1279" s="62"/>
      <c r="AQ1279" s="62"/>
      <c r="AR1279" s="62"/>
      <c r="AS1279" s="62"/>
      <c r="AT1279" s="62"/>
      <c r="AU1279" s="62"/>
      <c r="AV1279" s="62"/>
      <c r="AW1279" s="62"/>
      <c r="AX1279" s="62"/>
      <c r="AY1279" s="62"/>
      <c r="AZ1279" s="62"/>
      <c r="BA1279" s="62"/>
      <c r="BB1279" s="62"/>
      <c r="BC1279" s="62"/>
      <c r="BD1279" s="62"/>
      <c r="BE1279" s="62"/>
      <c r="BF1279" s="62"/>
      <c r="BG1279" s="62"/>
      <c r="BH1279" s="62"/>
      <c r="BI1279" s="62"/>
      <c r="BJ1279" s="62"/>
      <c r="BK1279" s="62"/>
      <c r="BL1279" s="62"/>
      <c r="BM1279" s="62"/>
      <c r="BN1279" s="62"/>
      <c r="BO1279" s="62"/>
      <c r="BP1279" s="62"/>
      <c r="BQ1279" s="62"/>
      <c r="BR1279" s="62"/>
      <c r="BS1279" s="62"/>
      <c r="BT1279" s="62"/>
      <c r="BU1279" s="62"/>
      <c r="BV1279" s="62"/>
      <c r="BW1279" s="62"/>
      <c r="BX1279" s="62"/>
      <c r="BY1279" s="62"/>
      <c r="BZ1279" s="62"/>
      <c r="CA1279" s="62"/>
      <c r="CB1279" s="62"/>
      <c r="CC1279" s="62"/>
      <c r="CD1279" s="62"/>
      <c r="CE1279" s="62"/>
      <c r="CF1279" s="62"/>
      <c r="CG1279" s="62"/>
      <c r="CH1279" s="62"/>
      <c r="CI1279" s="62"/>
      <c r="CJ1279" s="62"/>
      <c r="CK1279" s="62"/>
      <c r="CL1279" s="62"/>
    </row>
    <row r="1280" spans="2:90" x14ac:dyDescent="0.4">
      <c r="B1280" s="121" t="str">
        <f>"Interest income - "&amp;SUBSTITUTE(B1264,":","")</f>
        <v>Interest income - Volume driven amortizing loan - no defaults</v>
      </c>
      <c r="C1280" t="s">
        <v>198</v>
      </c>
      <c r="D1280" t="s">
        <v>814</v>
      </c>
      <c r="E1280" t="s">
        <v>906</v>
      </c>
      <c r="I1280" s="91"/>
      <c r="J1280" s="91"/>
      <c r="K1280" s="28">
        <f ca="1">SUMIF($3:$3,K$2,1280:1280)</f>
        <v>212657.08488857304</v>
      </c>
      <c r="L1280" s="28">
        <f ca="1">SUMIF($3:$3,L$2,1280:1280)</f>
        <v>258407.3863507738</v>
      </c>
      <c r="M1280" s="28">
        <f ca="1">SUMIF($3:$3,M$2,1280:1280)</f>
        <v>202195.34973905084</v>
      </c>
      <c r="N1280" s="28">
        <f ca="1">SUMIF($3:$3,N$2,1280:1280)</f>
        <v>151353.90249756069</v>
      </c>
      <c r="O1280" s="28">
        <f ca="1">SUMIF($3:$3,O$2,1280:1280)</f>
        <v>105369.92978609759</v>
      </c>
      <c r="P1280" s="28">
        <f ca="1">SUMIF($3:$3,P$2,1280:1280)</f>
        <v>63779.340590537104</v>
      </c>
      <c r="R1280" s="27"/>
      <c r="S1280" s="91">
        <f t="shared" ref="S1280" ca="1" si="1341">SUM(S1273:S1274,S1276)*$H1267/12</f>
        <v>4166.666666666667</v>
      </c>
      <c r="T1280" s="91">
        <f t="shared" ref="T1280:AX1280" ca="1" si="1342">SUM(T1273:T1274,T1276)*$H1267/12</f>
        <v>7932.2949143194055</v>
      </c>
      <c r="U1280" s="91">
        <f t="shared" ca="1" si="1342"/>
        <v>11300.226729783331</v>
      </c>
      <c r="V1280" s="91">
        <f t="shared" ca="1" si="1342"/>
        <v>14273.776249993351</v>
      </c>
      <c r="W1280" s="91">
        <f t="shared" ca="1" si="1342"/>
        <v>16856.229994076577</v>
      </c>
      <c r="X1280" s="91">
        <f t="shared" ca="1" si="1342"/>
        <v>19050.847093500739</v>
      </c>
      <c r="Y1280" s="91">
        <f t="shared" ca="1" si="1342"/>
        <v>20860.859520304661</v>
      </c>
      <c r="Z1280" s="91">
        <f t="shared" ca="1" si="1342"/>
        <v>22289.472313426839</v>
      </c>
      <c r="AA1280" s="91">
        <f t="shared" ca="1" si="1342"/>
        <v>23339.86380314796</v>
      </c>
      <c r="AB1280" s="91">
        <f t="shared" ca="1" si="1342"/>
        <v>24015.185833663036</v>
      </c>
      <c r="AC1280" s="91">
        <f t="shared" ca="1" si="1342"/>
        <v>24318.56398379878</v>
      </c>
      <c r="AD1280" s="91">
        <f t="shared" ca="1" si="1342"/>
        <v>24253.097785891689</v>
      </c>
      <c r="AE1280" s="91">
        <f t="shared" ca="1" si="1342"/>
        <v>23821.860942842108</v>
      </c>
      <c r="AF1280" s="91">
        <f t="shared" ca="1" si="1342"/>
        <v>23394.217740151278</v>
      </c>
      <c r="AG1280" s="91">
        <f t="shared" ca="1" si="1342"/>
        <v>22970.138230816203</v>
      </c>
      <c r="AH1280" s="91">
        <f t="shared" ca="1" si="1342"/>
        <v>22549.592717392257</v>
      </c>
      <c r="AI1280" s="91">
        <f t="shared" ca="1" si="1342"/>
        <v>22132.551749913513</v>
      </c>
      <c r="AJ1280" s="91">
        <f t="shared" ca="1" si="1342"/>
        <v>21718.986123830422</v>
      </c>
      <c r="AK1280" s="91">
        <f t="shared" ca="1" si="1342"/>
        <v>21308.866877964691</v>
      </c>
      <c r="AL1280" s="91">
        <f t="shared" ca="1" si="1342"/>
        <v>20902.165292481171</v>
      </c>
      <c r="AM1280" s="91">
        <f t="shared" ca="1" si="1342"/>
        <v>20498.852886876684</v>
      </c>
      <c r="AN1280" s="91">
        <f t="shared" ca="1" si="1342"/>
        <v>20098.901417985569</v>
      </c>
      <c r="AO1280" s="91">
        <f t="shared" ca="1" si="1342"/>
        <v>19702.282878001872</v>
      </c>
      <c r="AP1280" s="91">
        <f t="shared" ca="1" si="1342"/>
        <v>19308.969492518048</v>
      </c>
      <c r="AQ1280" s="91">
        <f t="shared" ca="1" si="1342"/>
        <v>18918.93371857992</v>
      </c>
      <c r="AR1280" s="91">
        <f t="shared" ca="1" si="1342"/>
        <v>18532.148242757939</v>
      </c>
      <c r="AS1280" s="91">
        <f t="shared" ca="1" si="1342"/>
        <v>18148.585979234478</v>
      </c>
      <c r="AT1280" s="91">
        <f t="shared" ca="1" si="1342"/>
        <v>17768.220067907048</v>
      </c>
      <c r="AU1280" s="91">
        <f t="shared" ca="1" si="1342"/>
        <v>17391.02387250734</v>
      </c>
      <c r="AV1280" s="91">
        <f t="shared" ca="1" si="1342"/>
        <v>17016.970978735964</v>
      </c>
      <c r="AW1280" s="91">
        <f t="shared" ca="1" si="1342"/>
        <v>16646.035192412688</v>
      </c>
      <c r="AX1280" s="91">
        <f t="shared" ca="1" si="1342"/>
        <v>16278.190537642104</v>
      </c>
      <c r="AY1280" s="91">
        <f t="shared" ref="AY1280:CD1280" ca="1" si="1343">SUM(AY1273:AY1274,AY1276)*$H1267/12</f>
        <v>15913.411254994608</v>
      </c>
      <c r="AZ1280" s="91">
        <f t="shared" ca="1" si="1343"/>
        <v>15551.671799702506</v>
      </c>
      <c r="BA1280" s="91">
        <f t="shared" ca="1" si="1343"/>
        <v>15192.946839871174</v>
      </c>
      <c r="BB1280" s="91">
        <f t="shared" ca="1" si="1343"/>
        <v>14837.211254705102</v>
      </c>
      <c r="BC1280" s="91">
        <f t="shared" ca="1" si="1343"/>
        <v>14484.440132748749</v>
      </c>
      <c r="BD1280" s="91">
        <f t="shared" ca="1" si="1343"/>
        <v>14134.608770142027</v>
      </c>
      <c r="BE1280" s="91">
        <f t="shared" ca="1" si="1343"/>
        <v>13787.692668890368</v>
      </c>
      <c r="BF1280" s="91">
        <f t="shared" ca="1" si="1343"/>
        <v>13443.667535149134</v>
      </c>
      <c r="BG1280" s="91">
        <f t="shared" ca="1" si="1343"/>
        <v>13102.509277522413</v>
      </c>
      <c r="BH1280" s="91">
        <f t="shared" ca="1" si="1343"/>
        <v>12764.194005375915</v>
      </c>
      <c r="BI1280" s="91">
        <f t="shared" ca="1" si="1343"/>
        <v>12428.69802716397</v>
      </c>
      <c r="BJ1280" s="91">
        <f t="shared" ca="1" si="1343"/>
        <v>12095.997848770457</v>
      </c>
      <c r="BK1280" s="91">
        <f t="shared" ca="1" si="1343"/>
        <v>11766.070171863556</v>
      </c>
      <c r="BL1280" s="91">
        <f t="shared" ca="1" si="1343"/>
        <v>11438.891892264217</v>
      </c>
      <c r="BM1280" s="91">
        <f t="shared" ca="1" si="1343"/>
        <v>11114.440098328203</v>
      </c>
      <c r="BN1280" s="91">
        <f t="shared" ca="1" si="1343"/>
        <v>10792.692069341654</v>
      </c>
      <c r="BO1280" s="91">
        <f t="shared" ca="1" si="1343"/>
        <v>10473.625273929994</v>
      </c>
      <c r="BP1280" s="91">
        <f t="shared" ca="1" si="1343"/>
        <v>10157.217368480098</v>
      </c>
      <c r="BQ1280" s="91">
        <f t="shared" ca="1" si="1343"/>
        <v>9843.4461955756178</v>
      </c>
      <c r="BR1280" s="91">
        <f t="shared" ca="1" si="1343"/>
        <v>9532.289782445343</v>
      </c>
      <c r="BS1280" s="91">
        <f t="shared" ca="1" si="1343"/>
        <v>9223.7263394244874</v>
      </c>
      <c r="BT1280" s="91">
        <f t="shared" ca="1" si="1343"/>
        <v>8917.7342584288035</v>
      </c>
      <c r="BU1280" s="91">
        <f t="shared" ca="1" si="1343"/>
        <v>8614.2921114414185</v>
      </c>
      <c r="BV1280" s="91">
        <f t="shared" ca="1" si="1343"/>
        <v>8313.378649012262</v>
      </c>
      <c r="BW1280" s="91">
        <f t="shared" ca="1" si="1343"/>
        <v>8014.9727987700135</v>
      </c>
      <c r="BX1280" s="91">
        <f t="shared" ca="1" si="1343"/>
        <v>7719.0536639464508</v>
      </c>
      <c r="BY1280" s="91">
        <f t="shared" ca="1" si="1343"/>
        <v>7425.6005219130848</v>
      </c>
      <c r="BZ1280" s="91">
        <f t="shared" ca="1" si="1343"/>
        <v>7134.5928227299983</v>
      </c>
      <c r="CA1280" s="91">
        <f t="shared" ca="1" si="1343"/>
        <v>6846.0101877067691</v>
      </c>
      <c r="CB1280" s="91">
        <f t="shared" ca="1" si="1343"/>
        <v>6559.8324079753993</v>
      </c>
      <c r="CC1280" s="91">
        <f t="shared" ca="1" si="1343"/>
        <v>6276.0394430751257</v>
      </c>
      <c r="CD1280" s="91">
        <f t="shared" ca="1" si="1343"/>
        <v>5994.6114195490218</v>
      </c>
      <c r="CE1280" s="91">
        <f t="shared" ref="CE1280:CK1280" ca="1" si="1344">SUM(CE1273:CE1274,CE1276)*$H1267/12</f>
        <v>5715.5286295523001</v>
      </c>
      <c r="CF1280" s="91">
        <f t="shared" ca="1" si="1344"/>
        <v>5438.7715294722193</v>
      </c>
      <c r="CG1280" s="91">
        <f t="shared" ca="1" si="1344"/>
        <v>5164.3207385594715</v>
      </c>
      <c r="CH1280" s="91">
        <f t="shared" ca="1" si="1344"/>
        <v>4892.1570375709971</v>
      </c>
      <c r="CI1280" s="91">
        <f t="shared" ca="1" si="1344"/>
        <v>4622.2613674240938</v>
      </c>
      <c r="CJ1280" s="91">
        <f t="shared" ca="1" si="1344"/>
        <v>4354.6148278617475</v>
      </c>
      <c r="CK1280" s="91">
        <f t="shared" ca="1" si="1344"/>
        <v>4089.1986761290877</v>
      </c>
      <c r="CL1280" s="91">
        <f t="shared" ref="CL1280" ca="1" si="1345">SUM(CL1273:CL1274,CL1276)*$H1267/12</f>
        <v>3825.9943256608658</v>
      </c>
    </row>
    <row r="1281" spans="2:90" x14ac:dyDescent="0.4">
      <c r="B1281" s="120"/>
      <c r="D1281" t="s">
        <v>814</v>
      </c>
      <c r="E1281" t="s">
        <v>906</v>
      </c>
      <c r="R1281"/>
      <c r="S1281" s="1"/>
      <c r="T1281" s="1"/>
      <c r="U1281" s="1"/>
      <c r="V1281" s="1"/>
      <c r="W1281" s="1"/>
      <c r="X1281" s="1"/>
      <c r="Y1281" s="1"/>
      <c r="Z1281" s="1"/>
      <c r="AA1281" s="1"/>
      <c r="AB1281" s="1"/>
      <c r="AC1281" s="1"/>
      <c r="AD1281" s="1"/>
      <c r="AE1281" s="1"/>
      <c r="AF1281" s="1"/>
      <c r="AG1281" s="1"/>
      <c r="AH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c r="BP1281" s="1"/>
      <c r="BQ1281" s="1"/>
      <c r="BR1281" s="1"/>
      <c r="BS1281" s="1"/>
      <c r="BT1281" s="1"/>
      <c r="BU1281" s="1"/>
      <c r="BV1281" s="1"/>
      <c r="BW1281" s="1"/>
      <c r="BX1281" s="1"/>
      <c r="BY1281" s="1"/>
      <c r="BZ1281" s="1"/>
      <c r="CA1281" s="1"/>
      <c r="CB1281" s="1"/>
      <c r="CC1281" s="1"/>
      <c r="CD1281" s="1"/>
      <c r="CE1281" s="1"/>
      <c r="CF1281" s="1"/>
      <c r="CG1281" s="1"/>
      <c r="CH1281" s="1"/>
      <c r="CI1281" s="1"/>
      <c r="CJ1281" s="1"/>
      <c r="CK1281" s="1"/>
      <c r="CL1281" s="1"/>
    </row>
    <row r="1282" spans="2:90" x14ac:dyDescent="0.4">
      <c r="B1282" s="93" t="s">
        <v>307</v>
      </c>
      <c r="D1282" t="s">
        <v>814</v>
      </c>
      <c r="E1282" t="s">
        <v>906</v>
      </c>
      <c r="R1282"/>
      <c r="S1282" s="1"/>
      <c r="T1282" s="1"/>
      <c r="U1282" s="1"/>
      <c r="V1282" s="1"/>
      <c r="W1282" s="1"/>
      <c r="X1282" s="1"/>
      <c r="Y1282" s="1"/>
      <c r="Z1282" s="1"/>
      <c r="AA1282" s="1"/>
      <c r="AB1282" s="1"/>
      <c r="AC1282" s="1"/>
      <c r="AD1282" s="1"/>
      <c r="AE1282" s="1"/>
      <c r="AF1282" s="1"/>
      <c r="AG1282" s="1"/>
      <c r="AH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c r="BP1282" s="1"/>
      <c r="BQ1282" s="1"/>
      <c r="BR1282" s="1"/>
      <c r="BS1282" s="1"/>
      <c r="BT1282" s="1"/>
      <c r="BU1282" s="1"/>
      <c r="BV1282" s="1"/>
      <c r="BW1282" s="1"/>
      <c r="BX1282" s="1"/>
      <c r="BY1282" s="1"/>
      <c r="BZ1282" s="1"/>
      <c r="CA1282" s="1"/>
      <c r="CB1282" s="1"/>
      <c r="CC1282" s="1"/>
      <c r="CD1282" s="1"/>
      <c r="CE1282" s="1"/>
      <c r="CF1282" s="1"/>
      <c r="CG1282" s="1"/>
      <c r="CH1282" s="1"/>
      <c r="CI1282" s="1"/>
      <c r="CJ1282" s="1"/>
      <c r="CK1282" s="1"/>
      <c r="CL1282" s="1"/>
    </row>
    <row r="1283" spans="2:90" x14ac:dyDescent="0.4">
      <c r="B1283" s="152" t="str">
        <f>B1274</f>
        <v>New loans originated - Volume driven amortizing loan - no defaults</v>
      </c>
      <c r="C1283" t="s">
        <v>235</v>
      </c>
      <c r="D1283" t="s">
        <v>814</v>
      </c>
      <c r="E1283" t="s">
        <v>906</v>
      </c>
      <c r="K1283" s="53">
        <f ca="1">SUMIF($3:$3,K$2,1283:1283)</f>
        <v>-6000000</v>
      </c>
      <c r="L1283" s="53">
        <f ca="1">SUMIF($3:$3,L$2,1283:1283)</f>
        <v>-6000000</v>
      </c>
      <c r="M1283" s="53">
        <f ca="1">SUMIF($3:$3,M$2,1283:1283)</f>
        <v>-6000000</v>
      </c>
      <c r="N1283" s="53">
        <f ca="1">SUMIF($3:$3,N$2,1283:1283)</f>
        <v>-6000000</v>
      </c>
      <c r="O1283" s="53">
        <f ca="1">SUMIF($3:$3,O$2,1283:1283)</f>
        <v>-6000000</v>
      </c>
      <c r="P1283" s="53">
        <f ca="1">SUMIF($3:$3,P$2,1283:1283)</f>
        <v>-6000000</v>
      </c>
      <c r="R1283"/>
      <c r="S1283" s="62">
        <f t="shared" ref="S1283" ca="1" si="1346">-S1274</f>
        <v>-500000</v>
      </c>
      <c r="T1283" s="62">
        <f t="shared" ref="T1283:AX1283" ca="1" si="1347">-T1274</f>
        <v>-500000</v>
      </c>
      <c r="U1283" s="62">
        <f t="shared" ca="1" si="1347"/>
        <v>-500000</v>
      </c>
      <c r="V1283" s="62">
        <f t="shared" ca="1" si="1347"/>
        <v>-500000</v>
      </c>
      <c r="W1283" s="62">
        <f t="shared" ca="1" si="1347"/>
        <v>-500000</v>
      </c>
      <c r="X1283" s="62">
        <f t="shared" ca="1" si="1347"/>
        <v>-500000</v>
      </c>
      <c r="Y1283" s="62">
        <f t="shared" ca="1" si="1347"/>
        <v>-500000</v>
      </c>
      <c r="Z1283" s="62">
        <f t="shared" ca="1" si="1347"/>
        <v>-500000</v>
      </c>
      <c r="AA1283" s="62">
        <f t="shared" ca="1" si="1347"/>
        <v>-500000</v>
      </c>
      <c r="AB1283" s="62">
        <f t="shared" ca="1" si="1347"/>
        <v>-500000</v>
      </c>
      <c r="AC1283" s="62">
        <f t="shared" ca="1" si="1347"/>
        <v>-500000</v>
      </c>
      <c r="AD1283" s="62">
        <f t="shared" ca="1" si="1347"/>
        <v>-500000</v>
      </c>
      <c r="AE1283" s="62">
        <f t="shared" ca="1" si="1347"/>
        <v>-500000</v>
      </c>
      <c r="AF1283" s="62">
        <f t="shared" ca="1" si="1347"/>
        <v>-500000</v>
      </c>
      <c r="AG1283" s="62">
        <f t="shared" ca="1" si="1347"/>
        <v>-500000</v>
      </c>
      <c r="AH1283" s="62">
        <f t="shared" ca="1" si="1347"/>
        <v>-500000</v>
      </c>
      <c r="AI1283" s="62">
        <f t="shared" ca="1" si="1347"/>
        <v>-500000</v>
      </c>
      <c r="AJ1283" s="62">
        <f t="shared" ca="1" si="1347"/>
        <v>-500000</v>
      </c>
      <c r="AK1283" s="62">
        <f t="shared" ca="1" si="1347"/>
        <v>-500000</v>
      </c>
      <c r="AL1283" s="62">
        <f t="shared" ca="1" si="1347"/>
        <v>-500000</v>
      </c>
      <c r="AM1283" s="62">
        <f t="shared" ca="1" si="1347"/>
        <v>-500000</v>
      </c>
      <c r="AN1283" s="62">
        <f t="shared" ca="1" si="1347"/>
        <v>-500000</v>
      </c>
      <c r="AO1283" s="62">
        <f t="shared" ca="1" si="1347"/>
        <v>-500000</v>
      </c>
      <c r="AP1283" s="62">
        <f t="shared" ca="1" si="1347"/>
        <v>-500000</v>
      </c>
      <c r="AQ1283" s="62">
        <f t="shared" ca="1" si="1347"/>
        <v>-500000</v>
      </c>
      <c r="AR1283" s="62">
        <f t="shared" ca="1" si="1347"/>
        <v>-500000</v>
      </c>
      <c r="AS1283" s="62">
        <f t="shared" ca="1" si="1347"/>
        <v>-500000</v>
      </c>
      <c r="AT1283" s="62">
        <f t="shared" ca="1" si="1347"/>
        <v>-500000</v>
      </c>
      <c r="AU1283" s="62">
        <f t="shared" ca="1" si="1347"/>
        <v>-500000</v>
      </c>
      <c r="AV1283" s="62">
        <f t="shared" ca="1" si="1347"/>
        <v>-500000</v>
      </c>
      <c r="AW1283" s="62">
        <f t="shared" ca="1" si="1347"/>
        <v>-500000</v>
      </c>
      <c r="AX1283" s="62">
        <f t="shared" ca="1" si="1347"/>
        <v>-500000</v>
      </c>
      <c r="AY1283" s="62">
        <f t="shared" ref="AY1283:CD1283" ca="1" si="1348">-AY1274</f>
        <v>-500000</v>
      </c>
      <c r="AZ1283" s="62">
        <f t="shared" ca="1" si="1348"/>
        <v>-500000</v>
      </c>
      <c r="BA1283" s="62">
        <f t="shared" ca="1" si="1348"/>
        <v>-500000</v>
      </c>
      <c r="BB1283" s="62">
        <f t="shared" ca="1" si="1348"/>
        <v>-500000</v>
      </c>
      <c r="BC1283" s="62">
        <f t="shared" ca="1" si="1348"/>
        <v>-500000</v>
      </c>
      <c r="BD1283" s="62">
        <f t="shared" ca="1" si="1348"/>
        <v>-500000</v>
      </c>
      <c r="BE1283" s="62">
        <f t="shared" ca="1" si="1348"/>
        <v>-500000</v>
      </c>
      <c r="BF1283" s="62">
        <f t="shared" ca="1" si="1348"/>
        <v>-500000</v>
      </c>
      <c r="BG1283" s="62">
        <f t="shared" ca="1" si="1348"/>
        <v>-500000</v>
      </c>
      <c r="BH1283" s="62">
        <f t="shared" ca="1" si="1348"/>
        <v>-500000</v>
      </c>
      <c r="BI1283" s="62">
        <f t="shared" ca="1" si="1348"/>
        <v>-500000</v>
      </c>
      <c r="BJ1283" s="62">
        <f t="shared" ca="1" si="1348"/>
        <v>-500000</v>
      </c>
      <c r="BK1283" s="62">
        <f t="shared" ca="1" si="1348"/>
        <v>-500000</v>
      </c>
      <c r="BL1283" s="62">
        <f t="shared" ca="1" si="1348"/>
        <v>-500000</v>
      </c>
      <c r="BM1283" s="62">
        <f t="shared" ca="1" si="1348"/>
        <v>-500000</v>
      </c>
      <c r="BN1283" s="62">
        <f t="shared" ca="1" si="1348"/>
        <v>-500000</v>
      </c>
      <c r="BO1283" s="62">
        <f t="shared" ca="1" si="1348"/>
        <v>-500000</v>
      </c>
      <c r="BP1283" s="62">
        <f t="shared" ca="1" si="1348"/>
        <v>-500000</v>
      </c>
      <c r="BQ1283" s="62">
        <f t="shared" ca="1" si="1348"/>
        <v>-500000</v>
      </c>
      <c r="BR1283" s="62">
        <f t="shared" ca="1" si="1348"/>
        <v>-500000</v>
      </c>
      <c r="BS1283" s="62">
        <f t="shared" ca="1" si="1348"/>
        <v>-500000</v>
      </c>
      <c r="BT1283" s="62">
        <f t="shared" ca="1" si="1348"/>
        <v>-500000</v>
      </c>
      <c r="BU1283" s="62">
        <f t="shared" ca="1" si="1348"/>
        <v>-500000</v>
      </c>
      <c r="BV1283" s="62">
        <f t="shared" ca="1" si="1348"/>
        <v>-500000</v>
      </c>
      <c r="BW1283" s="62">
        <f t="shared" ca="1" si="1348"/>
        <v>-500000</v>
      </c>
      <c r="BX1283" s="62">
        <f t="shared" ca="1" si="1348"/>
        <v>-500000</v>
      </c>
      <c r="BY1283" s="62">
        <f t="shared" ca="1" si="1348"/>
        <v>-500000</v>
      </c>
      <c r="BZ1283" s="62">
        <f t="shared" ca="1" si="1348"/>
        <v>-500000</v>
      </c>
      <c r="CA1283" s="62">
        <f t="shared" ca="1" si="1348"/>
        <v>-500000</v>
      </c>
      <c r="CB1283" s="62">
        <f t="shared" ca="1" si="1348"/>
        <v>-500000</v>
      </c>
      <c r="CC1283" s="62">
        <f t="shared" ca="1" si="1348"/>
        <v>-500000</v>
      </c>
      <c r="CD1283" s="62">
        <f t="shared" ca="1" si="1348"/>
        <v>-500000</v>
      </c>
      <c r="CE1283" s="62">
        <f t="shared" ref="CE1283:CK1283" ca="1" si="1349">-CE1274</f>
        <v>-500000</v>
      </c>
      <c r="CF1283" s="62">
        <f t="shared" ca="1" si="1349"/>
        <v>-500000</v>
      </c>
      <c r="CG1283" s="62">
        <f t="shared" ca="1" si="1349"/>
        <v>-500000</v>
      </c>
      <c r="CH1283" s="62">
        <f t="shared" ca="1" si="1349"/>
        <v>-500000</v>
      </c>
      <c r="CI1283" s="62">
        <f t="shared" ca="1" si="1349"/>
        <v>-500000</v>
      </c>
      <c r="CJ1283" s="62">
        <f t="shared" ca="1" si="1349"/>
        <v>-500000</v>
      </c>
      <c r="CK1283" s="62">
        <f t="shared" ca="1" si="1349"/>
        <v>-500000</v>
      </c>
      <c r="CL1283" s="62">
        <f t="shared" ref="CL1283" ca="1" si="1350">-CL1274</f>
        <v>-500000</v>
      </c>
    </row>
    <row r="1284" spans="2:90" x14ac:dyDescent="0.4">
      <c r="B1284" s="152" t="str">
        <f>B1276</f>
        <v>Prepayment - Volume driven amortizing loan - no defaults</v>
      </c>
      <c r="C1284" t="s">
        <v>235</v>
      </c>
      <c r="D1284" t="s">
        <v>814</v>
      </c>
      <c r="E1284" t="s">
        <v>906</v>
      </c>
      <c r="K1284" s="53">
        <f>SUMIF($3:$3,K$2,1284:1284)</f>
        <v>0</v>
      </c>
      <c r="L1284" s="53">
        <f>SUMIF($3:$3,L$2,1284:1284)</f>
        <v>0</v>
      </c>
      <c r="M1284" s="53">
        <f>SUMIF($3:$3,M$2,1284:1284)</f>
        <v>0</v>
      </c>
      <c r="N1284" s="53">
        <f>SUMIF($3:$3,N$2,1284:1284)</f>
        <v>0</v>
      </c>
      <c r="O1284" s="53">
        <f>SUMIF($3:$3,O$2,1284:1284)</f>
        <v>0</v>
      </c>
      <c r="P1284" s="53">
        <f>SUMIF($3:$3,P$2,1284:1284)</f>
        <v>0</v>
      </c>
      <c r="R1284"/>
      <c r="S1284" s="62">
        <f t="shared" ref="S1284" si="1351">-S1276</f>
        <v>0</v>
      </c>
      <c r="T1284" s="62">
        <f t="shared" ref="T1284:CD1284" si="1352">-T1276</f>
        <v>0</v>
      </c>
      <c r="U1284" s="62">
        <f t="shared" si="1352"/>
        <v>0</v>
      </c>
      <c r="V1284" s="62">
        <f t="shared" si="1352"/>
        <v>0</v>
      </c>
      <c r="W1284" s="62">
        <f t="shared" si="1352"/>
        <v>0</v>
      </c>
      <c r="X1284" s="62">
        <f t="shared" si="1352"/>
        <v>0</v>
      </c>
      <c r="Y1284" s="62">
        <f t="shared" si="1352"/>
        <v>0</v>
      </c>
      <c r="Z1284" s="62">
        <f t="shared" si="1352"/>
        <v>0</v>
      </c>
      <c r="AA1284" s="62">
        <f t="shared" si="1352"/>
        <v>0</v>
      </c>
      <c r="AB1284" s="62">
        <f t="shared" si="1352"/>
        <v>0</v>
      </c>
      <c r="AC1284" s="62">
        <f t="shared" si="1352"/>
        <v>0</v>
      </c>
      <c r="AD1284" s="62">
        <f t="shared" si="1352"/>
        <v>0</v>
      </c>
      <c r="AE1284" s="62">
        <f t="shared" si="1352"/>
        <v>0</v>
      </c>
      <c r="AF1284" s="62">
        <f t="shared" si="1352"/>
        <v>0</v>
      </c>
      <c r="AG1284" s="62">
        <f t="shared" si="1352"/>
        <v>0</v>
      </c>
      <c r="AH1284" s="62">
        <f t="shared" si="1352"/>
        <v>0</v>
      </c>
      <c r="AI1284" s="62">
        <f t="shared" si="1352"/>
        <v>0</v>
      </c>
      <c r="AJ1284" s="62">
        <f t="shared" si="1352"/>
        <v>0</v>
      </c>
      <c r="AK1284" s="62">
        <f t="shared" si="1352"/>
        <v>0</v>
      </c>
      <c r="AL1284" s="62">
        <f t="shared" si="1352"/>
        <v>0</v>
      </c>
      <c r="AM1284" s="62">
        <f t="shared" si="1352"/>
        <v>0</v>
      </c>
      <c r="AN1284" s="62">
        <f t="shared" si="1352"/>
        <v>0</v>
      </c>
      <c r="AO1284" s="62">
        <f t="shared" si="1352"/>
        <v>0</v>
      </c>
      <c r="AP1284" s="62">
        <f t="shared" si="1352"/>
        <v>0</v>
      </c>
      <c r="AQ1284" s="62">
        <f t="shared" si="1352"/>
        <v>0</v>
      </c>
      <c r="AR1284" s="62">
        <f t="shared" si="1352"/>
        <v>0</v>
      </c>
      <c r="AS1284" s="62">
        <f t="shared" si="1352"/>
        <v>0</v>
      </c>
      <c r="AT1284" s="62">
        <f t="shared" si="1352"/>
        <v>0</v>
      </c>
      <c r="AU1284" s="62">
        <f t="shared" si="1352"/>
        <v>0</v>
      </c>
      <c r="AV1284" s="62">
        <f t="shared" si="1352"/>
        <v>0</v>
      </c>
      <c r="AW1284" s="62">
        <f t="shared" si="1352"/>
        <v>0</v>
      </c>
      <c r="AX1284" s="62">
        <f t="shared" si="1352"/>
        <v>0</v>
      </c>
      <c r="AY1284" s="62">
        <f t="shared" si="1352"/>
        <v>0</v>
      </c>
      <c r="AZ1284" s="62">
        <f t="shared" si="1352"/>
        <v>0</v>
      </c>
      <c r="BA1284" s="62">
        <f t="shared" si="1352"/>
        <v>0</v>
      </c>
      <c r="BB1284" s="62">
        <f t="shared" si="1352"/>
        <v>0</v>
      </c>
      <c r="BC1284" s="62">
        <f t="shared" si="1352"/>
        <v>0</v>
      </c>
      <c r="BD1284" s="62">
        <f t="shared" si="1352"/>
        <v>0</v>
      </c>
      <c r="BE1284" s="62">
        <f t="shared" si="1352"/>
        <v>0</v>
      </c>
      <c r="BF1284" s="62">
        <f t="shared" si="1352"/>
        <v>0</v>
      </c>
      <c r="BG1284" s="62">
        <f t="shared" si="1352"/>
        <v>0</v>
      </c>
      <c r="BH1284" s="62">
        <f t="shared" si="1352"/>
        <v>0</v>
      </c>
      <c r="BI1284" s="62">
        <f t="shared" si="1352"/>
        <v>0</v>
      </c>
      <c r="BJ1284" s="62">
        <f t="shared" si="1352"/>
        <v>0</v>
      </c>
      <c r="BK1284" s="62">
        <f t="shared" si="1352"/>
        <v>0</v>
      </c>
      <c r="BL1284" s="62">
        <f t="shared" si="1352"/>
        <v>0</v>
      </c>
      <c r="BM1284" s="62">
        <f t="shared" si="1352"/>
        <v>0</v>
      </c>
      <c r="BN1284" s="62">
        <f t="shared" si="1352"/>
        <v>0</v>
      </c>
      <c r="BO1284" s="62">
        <f t="shared" si="1352"/>
        <v>0</v>
      </c>
      <c r="BP1284" s="62">
        <f t="shared" si="1352"/>
        <v>0</v>
      </c>
      <c r="BQ1284" s="62">
        <f t="shared" si="1352"/>
        <v>0</v>
      </c>
      <c r="BR1284" s="62">
        <f t="shared" si="1352"/>
        <v>0</v>
      </c>
      <c r="BS1284" s="62">
        <f t="shared" si="1352"/>
        <v>0</v>
      </c>
      <c r="BT1284" s="62">
        <f t="shared" si="1352"/>
        <v>0</v>
      </c>
      <c r="BU1284" s="62">
        <f t="shared" si="1352"/>
        <v>0</v>
      </c>
      <c r="BV1284" s="62">
        <f t="shared" si="1352"/>
        <v>0</v>
      </c>
      <c r="BW1284" s="62">
        <f t="shared" si="1352"/>
        <v>0</v>
      </c>
      <c r="BX1284" s="62">
        <f t="shared" si="1352"/>
        <v>0</v>
      </c>
      <c r="BY1284" s="62">
        <f t="shared" si="1352"/>
        <v>0</v>
      </c>
      <c r="BZ1284" s="62">
        <f t="shared" si="1352"/>
        <v>0</v>
      </c>
      <c r="CA1284" s="62">
        <f t="shared" si="1352"/>
        <v>0</v>
      </c>
      <c r="CB1284" s="62">
        <f t="shared" si="1352"/>
        <v>0</v>
      </c>
      <c r="CC1284" s="62">
        <f t="shared" si="1352"/>
        <v>0</v>
      </c>
      <c r="CD1284" s="62">
        <f t="shared" si="1352"/>
        <v>0</v>
      </c>
      <c r="CE1284" s="62">
        <f t="shared" ref="CE1284:CK1284" si="1353">-CE1276</f>
        <v>0</v>
      </c>
      <c r="CF1284" s="62">
        <f t="shared" si="1353"/>
        <v>0</v>
      </c>
      <c r="CG1284" s="62">
        <f t="shared" si="1353"/>
        <v>0</v>
      </c>
      <c r="CH1284" s="62">
        <f t="shared" si="1353"/>
        <v>0</v>
      </c>
      <c r="CI1284" s="62">
        <f t="shared" si="1353"/>
        <v>0</v>
      </c>
      <c r="CJ1284" s="62">
        <f t="shared" si="1353"/>
        <v>0</v>
      </c>
      <c r="CK1284" s="62">
        <f t="shared" si="1353"/>
        <v>0</v>
      </c>
      <c r="CL1284" s="62">
        <f t="shared" ref="CL1284" si="1354">-CL1276</f>
        <v>0</v>
      </c>
    </row>
    <row r="1285" spans="2:90" x14ac:dyDescent="0.4">
      <c r="B1285" s="152" t="str">
        <f>B1277</f>
        <v>Principal payments - Volume driven amortizing loan - no defaults</v>
      </c>
      <c r="C1285" t="s">
        <v>235</v>
      </c>
      <c r="D1285" t="s">
        <v>814</v>
      </c>
      <c r="E1285" t="s">
        <v>906</v>
      </c>
      <c r="K1285" s="53">
        <f ca="1">SUMIF($3:$3,K$2,1285:1285)</f>
        <v>3641376.6868589474</v>
      </c>
      <c r="L1285" s="53">
        <f ca="1">SUMIF($3:$3,L$2,1285:1285)</f>
        <v>6588351.2669114629</v>
      </c>
      <c r="M1285" s="53">
        <f ca="1">SUMIF($3:$3,M$2,1285:1285)</f>
        <v>6532139.230299741</v>
      </c>
      <c r="N1285" s="53">
        <f ca="1">SUMIF($3:$3,N$2,1285:1285)</f>
        <v>6481297.7830582494</v>
      </c>
      <c r="O1285" s="53">
        <f ca="1">SUMIF($3:$3,O$2,1285:1285)</f>
        <v>6435313.8103467869</v>
      </c>
      <c r="P1285" s="53">
        <f ca="1">SUMIF($3:$3,P$2,1285:1285)</f>
        <v>6393723.2211512271</v>
      </c>
      <c r="R1285"/>
      <c r="S1285" s="62">
        <f t="shared" ref="S1285" ca="1" si="1355">-S1277</f>
        <v>48124.610281671463</v>
      </c>
      <c r="T1285" s="62">
        <f t="shared" ref="T1285:AX1285" ca="1" si="1356">-T1277</f>
        <v>95848.18214432901</v>
      </c>
      <c r="U1285" s="62">
        <f t="shared" ca="1" si="1356"/>
        <v>143174.05757479771</v>
      </c>
      <c r="V1285" s="62">
        <f t="shared" ca="1" si="1356"/>
        <v>190105.55071001255</v>
      </c>
      <c r="W1285" s="62">
        <f t="shared" ca="1" si="1356"/>
        <v>236645.94806910056</v>
      </c>
      <c r="X1285" s="62">
        <f t="shared" ca="1" si="1356"/>
        <v>282798.50878352951</v>
      </c>
      <c r="Y1285" s="62">
        <f t="shared" ca="1" si="1356"/>
        <v>328566.46482533828</v>
      </c>
      <c r="Z1285" s="62">
        <f t="shared" ca="1" si="1356"/>
        <v>373953.02123346523</v>
      </c>
      <c r="AA1285" s="62">
        <f t="shared" ca="1" si="1356"/>
        <v>418961.35633819114</v>
      </c>
      <c r="AB1285" s="62">
        <f t="shared" ca="1" si="1356"/>
        <v>463594.62198371097</v>
      </c>
      <c r="AC1285" s="62">
        <f t="shared" ca="1" si="1356"/>
        <v>507855.94374885148</v>
      </c>
      <c r="AD1285" s="62">
        <f t="shared" ca="1" si="1356"/>
        <v>551748.4211659492</v>
      </c>
      <c r="AE1285" s="62">
        <f t="shared" ca="1" si="1356"/>
        <v>551317.18432289956</v>
      </c>
      <c r="AF1285" s="62">
        <f t="shared" ca="1" si="1356"/>
        <v>550889.5411202088</v>
      </c>
      <c r="AG1285" s="62">
        <f t="shared" ca="1" si="1356"/>
        <v>550465.4616108737</v>
      </c>
      <c r="AH1285" s="62">
        <f t="shared" ca="1" si="1356"/>
        <v>550044.91609744972</v>
      </c>
      <c r="AI1285" s="62">
        <f t="shared" ca="1" si="1356"/>
        <v>549627.87512997095</v>
      </c>
      <c r="AJ1285" s="62">
        <f t="shared" ca="1" si="1356"/>
        <v>549214.3095038879</v>
      </c>
      <c r="AK1285" s="62">
        <f t="shared" ca="1" si="1356"/>
        <v>548804.19025802216</v>
      </c>
      <c r="AL1285" s="62">
        <f t="shared" ca="1" si="1356"/>
        <v>548397.48867253866</v>
      </c>
      <c r="AM1285" s="62">
        <f t="shared" ca="1" si="1356"/>
        <v>547994.17626693414</v>
      </c>
      <c r="AN1285" s="62">
        <f t="shared" ca="1" si="1356"/>
        <v>547594.22479804303</v>
      </c>
      <c r="AO1285" s="62">
        <f t="shared" ca="1" si="1356"/>
        <v>547197.60625805939</v>
      </c>
      <c r="AP1285" s="62">
        <f t="shared" ca="1" si="1356"/>
        <v>546804.29287257546</v>
      </c>
      <c r="AQ1285" s="62">
        <f t="shared" ca="1" si="1356"/>
        <v>546414.2570986374</v>
      </c>
      <c r="AR1285" s="62">
        <f t="shared" ca="1" si="1356"/>
        <v>546027.47162281536</v>
      </c>
      <c r="AS1285" s="62">
        <f t="shared" ca="1" si="1356"/>
        <v>545643.90935929189</v>
      </c>
      <c r="AT1285" s="62">
        <f t="shared" ca="1" si="1356"/>
        <v>545263.54344796448</v>
      </c>
      <c r="AU1285" s="62">
        <f t="shared" ca="1" si="1356"/>
        <v>544886.34725256485</v>
      </c>
      <c r="AV1285" s="62">
        <f t="shared" ca="1" si="1356"/>
        <v>544512.29435879341</v>
      </c>
      <c r="AW1285" s="62">
        <f t="shared" ca="1" si="1356"/>
        <v>544141.35857247014</v>
      </c>
      <c r="AX1285" s="62">
        <f t="shared" ca="1" si="1356"/>
        <v>543773.51391769957</v>
      </c>
      <c r="AY1285" s="62">
        <f t="shared" ref="AY1285:CD1285" ca="1" si="1357">-AY1277</f>
        <v>543408.73463505204</v>
      </c>
      <c r="AZ1285" s="62">
        <f t="shared" ca="1" si="1357"/>
        <v>543046.99517975992</v>
      </c>
      <c r="BA1285" s="62">
        <f t="shared" ca="1" si="1357"/>
        <v>542688.27021992858</v>
      </c>
      <c r="BB1285" s="62">
        <f t="shared" ca="1" si="1357"/>
        <v>542332.53463476256</v>
      </c>
      <c r="BC1285" s="62">
        <f t="shared" ca="1" si="1357"/>
        <v>541979.76351280627</v>
      </c>
      <c r="BD1285" s="62">
        <f t="shared" ca="1" si="1357"/>
        <v>541629.93215019954</v>
      </c>
      <c r="BE1285" s="62">
        <f t="shared" ca="1" si="1357"/>
        <v>541283.01604894781</v>
      </c>
      <c r="BF1285" s="62">
        <f t="shared" ca="1" si="1357"/>
        <v>540938.99091520661</v>
      </c>
      <c r="BG1285" s="62">
        <f t="shared" ca="1" si="1357"/>
        <v>540597.83265757991</v>
      </c>
      <c r="BH1285" s="62">
        <f t="shared" ca="1" si="1357"/>
        <v>540259.51738543343</v>
      </c>
      <c r="BI1285" s="62">
        <f t="shared" ca="1" si="1357"/>
        <v>539924.02140722144</v>
      </c>
      <c r="BJ1285" s="62">
        <f t="shared" ca="1" si="1357"/>
        <v>539591.32122882793</v>
      </c>
      <c r="BK1285" s="62">
        <f t="shared" ca="1" si="1357"/>
        <v>539261.39355192101</v>
      </c>
      <c r="BL1285" s="62">
        <f t="shared" ca="1" si="1357"/>
        <v>538934.21527232172</v>
      </c>
      <c r="BM1285" s="62">
        <f t="shared" ca="1" si="1357"/>
        <v>538609.76347838563</v>
      </c>
      <c r="BN1285" s="62">
        <f t="shared" ca="1" si="1357"/>
        <v>538288.01544939913</v>
      </c>
      <c r="BO1285" s="62">
        <f t="shared" ca="1" si="1357"/>
        <v>537968.94865398749</v>
      </c>
      <c r="BP1285" s="62">
        <f t="shared" ca="1" si="1357"/>
        <v>537652.54074853752</v>
      </c>
      <c r="BQ1285" s="62">
        <f t="shared" ca="1" si="1357"/>
        <v>537338.76957563311</v>
      </c>
      <c r="BR1285" s="62">
        <f t="shared" ca="1" si="1357"/>
        <v>537027.61316250276</v>
      </c>
      <c r="BS1285" s="62">
        <f t="shared" ca="1" si="1357"/>
        <v>536719.04971948196</v>
      </c>
      <c r="BT1285" s="62">
        <f t="shared" ca="1" si="1357"/>
        <v>536413.05763848627</v>
      </c>
      <c r="BU1285" s="62">
        <f t="shared" ca="1" si="1357"/>
        <v>536109.61549149884</v>
      </c>
      <c r="BV1285" s="62">
        <f t="shared" ca="1" si="1357"/>
        <v>535808.70202906977</v>
      </c>
      <c r="BW1285" s="62">
        <f t="shared" ca="1" si="1357"/>
        <v>535510.29617882753</v>
      </c>
      <c r="BX1285" s="62">
        <f t="shared" ca="1" si="1357"/>
        <v>535214.37704400392</v>
      </c>
      <c r="BY1285" s="62">
        <f t="shared" ca="1" si="1357"/>
        <v>534920.9239019705</v>
      </c>
      <c r="BZ1285" s="62">
        <f t="shared" ca="1" si="1357"/>
        <v>534629.91620278743</v>
      </c>
      <c r="CA1285" s="62">
        <f t="shared" ca="1" si="1357"/>
        <v>534341.33356776426</v>
      </c>
      <c r="CB1285" s="62">
        <f t="shared" ca="1" si="1357"/>
        <v>534055.15578803292</v>
      </c>
      <c r="CC1285" s="62">
        <f t="shared" ca="1" si="1357"/>
        <v>533771.36282313254</v>
      </c>
      <c r="CD1285" s="62">
        <f t="shared" ca="1" si="1357"/>
        <v>533489.93479960645</v>
      </c>
      <c r="CE1285" s="62">
        <f t="shared" ref="CE1285:CK1285" ca="1" si="1358">-CE1277</f>
        <v>533210.85200960981</v>
      </c>
      <c r="CF1285" s="62">
        <f t="shared" ca="1" si="1358"/>
        <v>532934.09490952967</v>
      </c>
      <c r="CG1285" s="62">
        <f t="shared" ca="1" si="1358"/>
        <v>532659.64411861694</v>
      </c>
      <c r="CH1285" s="62">
        <f t="shared" ca="1" si="1358"/>
        <v>532387.48041762842</v>
      </c>
      <c r="CI1285" s="62">
        <f t="shared" ca="1" si="1358"/>
        <v>532117.58474748151</v>
      </c>
      <c r="CJ1285" s="62">
        <f t="shared" ca="1" si="1358"/>
        <v>531849.93820791924</v>
      </c>
      <c r="CK1285" s="62">
        <f t="shared" ca="1" si="1358"/>
        <v>531584.52205618657</v>
      </c>
      <c r="CL1285" s="62">
        <f t="shared" ref="CL1285" ca="1" si="1359">-CL1277</f>
        <v>531321.31770571833</v>
      </c>
    </row>
    <row r="1286" spans="2:90" x14ac:dyDescent="0.4">
      <c r="B1286" s="120"/>
      <c r="D1286" t="s">
        <v>814</v>
      </c>
      <c r="E1286" t="s">
        <v>906</v>
      </c>
      <c r="R1286"/>
      <c r="S1286" s="1"/>
      <c r="T1286" s="1"/>
      <c r="U1286" s="1"/>
      <c r="V1286" s="1"/>
      <c r="W1286" s="1"/>
      <c r="X1286" s="1"/>
      <c r="Y1286" s="1"/>
      <c r="Z1286" s="1"/>
      <c r="AA1286" s="1"/>
      <c r="AB1286" s="1"/>
      <c r="AC1286" s="1"/>
      <c r="AD1286" s="1"/>
      <c r="AE1286" s="1"/>
      <c r="AF1286" s="1"/>
      <c r="AG1286" s="1"/>
      <c r="AH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c r="BP1286" s="1"/>
      <c r="BQ1286" s="1"/>
      <c r="BR1286" s="1"/>
      <c r="BS1286" s="1"/>
      <c r="BT1286" s="1"/>
      <c r="BU1286" s="1"/>
      <c r="BV1286" s="1"/>
      <c r="BW1286" s="1"/>
      <c r="BX1286" s="1"/>
      <c r="BY1286" s="1"/>
      <c r="BZ1286" s="1"/>
      <c r="CA1286" s="1"/>
      <c r="CB1286" s="1"/>
      <c r="CC1286" s="1"/>
      <c r="CD1286" s="1"/>
      <c r="CE1286" s="1"/>
      <c r="CF1286" s="1"/>
      <c r="CG1286" s="1"/>
      <c r="CH1286" s="1"/>
      <c r="CI1286" s="1"/>
      <c r="CJ1286" s="1"/>
      <c r="CK1286" s="1"/>
      <c r="CL1286" s="1"/>
    </row>
    <row r="1287" spans="2:90" x14ac:dyDescent="0.4">
      <c r="B1287" s="93" t="s">
        <v>289</v>
      </c>
      <c r="D1287" t="s">
        <v>814</v>
      </c>
      <c r="E1287" t="s">
        <v>906</v>
      </c>
      <c r="R1287"/>
      <c r="S1287" s="1"/>
      <c r="T1287" s="1"/>
      <c r="U1287" s="1"/>
      <c r="V1287" s="1"/>
      <c r="W1287" s="1"/>
      <c r="X1287" s="1"/>
      <c r="Y1287" s="1"/>
      <c r="Z1287" s="1"/>
      <c r="AA1287" s="1"/>
      <c r="AB1287" s="1"/>
      <c r="AC1287" s="1"/>
      <c r="AD1287" s="1"/>
      <c r="AE1287" s="1"/>
      <c r="AF1287" s="1"/>
      <c r="AG1287" s="1"/>
      <c r="AH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c r="BP1287" s="1"/>
      <c r="BQ1287" s="1"/>
      <c r="BR1287" s="1"/>
      <c r="BS1287" s="1"/>
      <c r="BT1287" s="1"/>
      <c r="BU1287" s="1"/>
      <c r="BV1287" s="1"/>
      <c r="BW1287" s="1"/>
      <c r="BX1287" s="1"/>
      <c r="BY1287" s="1"/>
      <c r="BZ1287" s="1"/>
      <c r="CA1287" s="1"/>
      <c r="CB1287" s="1"/>
      <c r="CC1287" s="1"/>
      <c r="CD1287" s="1"/>
      <c r="CE1287" s="1"/>
      <c r="CF1287" s="1"/>
      <c r="CG1287" s="1"/>
      <c r="CH1287" s="1"/>
      <c r="CI1287" s="1"/>
      <c r="CJ1287" s="1"/>
      <c r="CK1287" s="1"/>
      <c r="CL1287" s="1"/>
    </row>
    <row r="1288" spans="2:90" x14ac:dyDescent="0.4">
      <c r="B1288" s="152" t="s">
        <v>290</v>
      </c>
      <c r="D1288" t="s">
        <v>814</v>
      </c>
      <c r="E1288" t="s">
        <v>906</v>
      </c>
      <c r="I1288" s="80"/>
      <c r="J1288" s="80"/>
      <c r="K1288" s="81">
        <f ca="1">SUMIF($3:$3,K$2,1288:1288)</f>
        <v>-527495.32338005747</v>
      </c>
      <c r="L1288" s="81">
        <f ca="1">SUMIF($3:$3,L$2,1288:1288)</f>
        <v>-527495.32338005747</v>
      </c>
      <c r="M1288" s="81">
        <f ca="1">SUMIF($3:$3,M$2,1288:1288)</f>
        <v>-527495.32338005747</v>
      </c>
      <c r="N1288" s="81">
        <f ca="1">SUMIF($3:$3,N$2,1288:1288)</f>
        <v>-527495.32338005747</v>
      </c>
      <c r="O1288" s="81">
        <f ca="1">SUMIF($3:$3,O$2,1288:1288)</f>
        <v>-527495.32338005747</v>
      </c>
      <c r="P1288" s="81">
        <f ca="1">SUMIF($3:$3,P$2,1288:1288)</f>
        <v>-527495.32338005747</v>
      </c>
      <c r="R1288" s="53"/>
      <c r="S1288" s="92">
        <f t="shared" ref="S1288" ca="1" si="1360">+PMT($H1267/12,$H1266,S1274+S1276,0)</f>
        <v>-43957.943615004799</v>
      </c>
      <c r="T1288" s="92">
        <f t="shared" ref="T1288:AY1288" ca="1" si="1361">+PMT($H1267/12,$H1266,T1274+T1276,0)</f>
        <v>-43957.943615004799</v>
      </c>
      <c r="U1288" s="92">
        <f t="shared" ca="1" si="1361"/>
        <v>-43957.943615004799</v>
      </c>
      <c r="V1288" s="92">
        <f t="shared" ca="1" si="1361"/>
        <v>-43957.943615004799</v>
      </c>
      <c r="W1288" s="92">
        <f t="shared" ca="1" si="1361"/>
        <v>-43957.943615004799</v>
      </c>
      <c r="X1288" s="92">
        <f t="shared" ca="1" si="1361"/>
        <v>-43957.943615004799</v>
      </c>
      <c r="Y1288" s="92">
        <f t="shared" ca="1" si="1361"/>
        <v>-43957.943615004799</v>
      </c>
      <c r="Z1288" s="92">
        <f t="shared" ca="1" si="1361"/>
        <v>-43957.943615004799</v>
      </c>
      <c r="AA1288" s="92">
        <f t="shared" ca="1" si="1361"/>
        <v>-43957.943615004799</v>
      </c>
      <c r="AB1288" s="92">
        <f t="shared" ca="1" si="1361"/>
        <v>-43957.943615004799</v>
      </c>
      <c r="AC1288" s="92">
        <f t="shared" ca="1" si="1361"/>
        <v>-43957.943615004799</v>
      </c>
      <c r="AD1288" s="92">
        <f t="shared" ca="1" si="1361"/>
        <v>-43957.943615004799</v>
      </c>
      <c r="AE1288" s="92">
        <f t="shared" ca="1" si="1361"/>
        <v>-43957.943615004799</v>
      </c>
      <c r="AF1288" s="92">
        <f t="shared" ca="1" si="1361"/>
        <v>-43957.943615004799</v>
      </c>
      <c r="AG1288" s="92">
        <f t="shared" ca="1" si="1361"/>
        <v>-43957.943615004799</v>
      </c>
      <c r="AH1288" s="92">
        <f t="shared" ca="1" si="1361"/>
        <v>-43957.943615004799</v>
      </c>
      <c r="AI1288" s="92">
        <f t="shared" ca="1" si="1361"/>
        <v>-43957.943615004799</v>
      </c>
      <c r="AJ1288" s="92">
        <f t="shared" ca="1" si="1361"/>
        <v>-43957.943615004799</v>
      </c>
      <c r="AK1288" s="92">
        <f t="shared" ca="1" si="1361"/>
        <v>-43957.943615004799</v>
      </c>
      <c r="AL1288" s="92">
        <f t="shared" ca="1" si="1361"/>
        <v>-43957.943615004799</v>
      </c>
      <c r="AM1288" s="92">
        <f t="shared" ca="1" si="1361"/>
        <v>-43957.943615004799</v>
      </c>
      <c r="AN1288" s="92">
        <f t="shared" ca="1" si="1361"/>
        <v>-43957.943615004799</v>
      </c>
      <c r="AO1288" s="92">
        <f t="shared" ca="1" si="1361"/>
        <v>-43957.943615004799</v>
      </c>
      <c r="AP1288" s="92">
        <f t="shared" ca="1" si="1361"/>
        <v>-43957.943615004799</v>
      </c>
      <c r="AQ1288" s="92">
        <f t="shared" ca="1" si="1361"/>
        <v>-43957.943615004799</v>
      </c>
      <c r="AR1288" s="92">
        <f t="shared" ca="1" si="1361"/>
        <v>-43957.943615004799</v>
      </c>
      <c r="AS1288" s="92">
        <f t="shared" ca="1" si="1361"/>
        <v>-43957.943615004799</v>
      </c>
      <c r="AT1288" s="92">
        <f t="shared" ca="1" si="1361"/>
        <v>-43957.943615004799</v>
      </c>
      <c r="AU1288" s="92">
        <f t="shared" ca="1" si="1361"/>
        <v>-43957.943615004799</v>
      </c>
      <c r="AV1288" s="92">
        <f t="shared" ca="1" si="1361"/>
        <v>-43957.943615004799</v>
      </c>
      <c r="AW1288" s="92">
        <f t="shared" ca="1" si="1361"/>
        <v>-43957.943615004799</v>
      </c>
      <c r="AX1288" s="92">
        <f t="shared" ca="1" si="1361"/>
        <v>-43957.943615004799</v>
      </c>
      <c r="AY1288" s="92">
        <f t="shared" ca="1" si="1361"/>
        <v>-43957.943615004799</v>
      </c>
      <c r="AZ1288" s="92">
        <f t="shared" ref="AZ1288:CE1288" ca="1" si="1362">+PMT($H1267/12,$H1266,AZ1274+AZ1276,0)</f>
        <v>-43957.943615004799</v>
      </c>
      <c r="BA1288" s="92">
        <f t="shared" ca="1" si="1362"/>
        <v>-43957.943615004799</v>
      </c>
      <c r="BB1288" s="92">
        <f t="shared" ca="1" si="1362"/>
        <v>-43957.943615004799</v>
      </c>
      <c r="BC1288" s="92">
        <f t="shared" ca="1" si="1362"/>
        <v>-43957.943615004799</v>
      </c>
      <c r="BD1288" s="92">
        <f t="shared" ca="1" si="1362"/>
        <v>-43957.943615004799</v>
      </c>
      <c r="BE1288" s="92">
        <f t="shared" ca="1" si="1362"/>
        <v>-43957.943615004799</v>
      </c>
      <c r="BF1288" s="92">
        <f t="shared" ca="1" si="1362"/>
        <v>-43957.943615004799</v>
      </c>
      <c r="BG1288" s="92">
        <f t="shared" ca="1" si="1362"/>
        <v>-43957.943615004799</v>
      </c>
      <c r="BH1288" s="92">
        <f t="shared" ca="1" si="1362"/>
        <v>-43957.943615004799</v>
      </c>
      <c r="BI1288" s="92">
        <f t="shared" ca="1" si="1362"/>
        <v>-43957.943615004799</v>
      </c>
      <c r="BJ1288" s="92">
        <f t="shared" ca="1" si="1362"/>
        <v>-43957.943615004799</v>
      </c>
      <c r="BK1288" s="92">
        <f t="shared" ca="1" si="1362"/>
        <v>-43957.943615004799</v>
      </c>
      <c r="BL1288" s="92">
        <f t="shared" ca="1" si="1362"/>
        <v>-43957.943615004799</v>
      </c>
      <c r="BM1288" s="92">
        <f t="shared" ca="1" si="1362"/>
        <v>-43957.943615004799</v>
      </c>
      <c r="BN1288" s="92">
        <f t="shared" ca="1" si="1362"/>
        <v>-43957.943615004799</v>
      </c>
      <c r="BO1288" s="92">
        <f t="shared" ca="1" si="1362"/>
        <v>-43957.943615004799</v>
      </c>
      <c r="BP1288" s="92">
        <f t="shared" ca="1" si="1362"/>
        <v>-43957.943615004799</v>
      </c>
      <c r="BQ1288" s="92">
        <f t="shared" ca="1" si="1362"/>
        <v>-43957.943615004799</v>
      </c>
      <c r="BR1288" s="92">
        <f t="shared" ca="1" si="1362"/>
        <v>-43957.943615004799</v>
      </c>
      <c r="BS1288" s="92">
        <f t="shared" ca="1" si="1362"/>
        <v>-43957.943615004799</v>
      </c>
      <c r="BT1288" s="92">
        <f t="shared" ca="1" si="1362"/>
        <v>-43957.943615004799</v>
      </c>
      <c r="BU1288" s="92">
        <f t="shared" ca="1" si="1362"/>
        <v>-43957.943615004799</v>
      </c>
      <c r="BV1288" s="92">
        <f t="shared" ca="1" si="1362"/>
        <v>-43957.943615004799</v>
      </c>
      <c r="BW1288" s="92">
        <f t="shared" ca="1" si="1362"/>
        <v>-43957.943615004799</v>
      </c>
      <c r="BX1288" s="92">
        <f t="shared" ca="1" si="1362"/>
        <v>-43957.943615004799</v>
      </c>
      <c r="BY1288" s="92">
        <f t="shared" ca="1" si="1362"/>
        <v>-43957.943615004799</v>
      </c>
      <c r="BZ1288" s="92">
        <f t="shared" ca="1" si="1362"/>
        <v>-43957.943615004799</v>
      </c>
      <c r="CA1288" s="92">
        <f t="shared" ca="1" si="1362"/>
        <v>-43957.943615004799</v>
      </c>
      <c r="CB1288" s="92">
        <f t="shared" ca="1" si="1362"/>
        <v>-43957.943615004799</v>
      </c>
      <c r="CC1288" s="92">
        <f t="shared" ca="1" si="1362"/>
        <v>-43957.943615004799</v>
      </c>
      <c r="CD1288" s="92">
        <f t="shared" ca="1" si="1362"/>
        <v>-43957.943615004799</v>
      </c>
      <c r="CE1288" s="92">
        <f t="shared" ca="1" si="1362"/>
        <v>-43957.943615004799</v>
      </c>
      <c r="CF1288" s="92">
        <f t="shared" ref="CF1288:CK1288" ca="1" si="1363">+PMT($H1267/12,$H1266,CF1274+CF1276,0)</f>
        <v>-43957.943615004799</v>
      </c>
      <c r="CG1288" s="92">
        <f t="shared" ca="1" si="1363"/>
        <v>-43957.943615004799</v>
      </c>
      <c r="CH1288" s="92">
        <f t="shared" ca="1" si="1363"/>
        <v>-43957.943615004799</v>
      </c>
      <c r="CI1288" s="92">
        <f t="shared" ca="1" si="1363"/>
        <v>-43957.943615004799</v>
      </c>
      <c r="CJ1288" s="92">
        <f t="shared" ca="1" si="1363"/>
        <v>-43957.943615004799</v>
      </c>
      <c r="CK1288" s="92">
        <f t="shared" ca="1" si="1363"/>
        <v>-43957.943615004799</v>
      </c>
      <c r="CL1288" s="92">
        <f t="shared" ref="CL1288" ca="1" si="1364">+PMT($H1267/12,$H1266,CL1274+CL1276,0)</f>
        <v>-43957.943615004799</v>
      </c>
    </row>
    <row r="1289" spans="2:90" x14ac:dyDescent="0.4">
      <c r="B1289" s="121" t="s">
        <v>291</v>
      </c>
      <c r="C1289" s="27"/>
      <c r="D1289" s="27" t="s">
        <v>814</v>
      </c>
      <c r="E1289" s="27" t="s">
        <v>906</v>
      </c>
      <c r="F1289" s="27"/>
      <c r="G1289" s="27"/>
      <c r="H1289" s="27"/>
      <c r="I1289" s="77"/>
      <c r="J1289" s="77"/>
      <c r="K1289" s="77">
        <f ca="1">SUMIF($3:$3,K$2,1289:1289)</f>
        <v>-3428719.6019703746</v>
      </c>
      <c r="L1289" s="77">
        <f ca="1">SUMIF($3:$3,L$2,1289:1289)</f>
        <v>-6329943.8805606915</v>
      </c>
      <c r="M1289" s="77">
        <f ca="1">SUMIF($3:$3,M$2,1289:1289)</f>
        <v>-6329943.8805606915</v>
      </c>
      <c r="N1289" s="77">
        <f ca="1">SUMIF($3:$3,N$2,1289:1289)</f>
        <v>-6329943.8805606915</v>
      </c>
      <c r="O1289" s="77">
        <f ca="1">SUMIF($3:$3,O$2,1289:1289)</f>
        <v>-6329943.8805606915</v>
      </c>
      <c r="P1289" s="77">
        <f ca="1">SUMIF($3:$3,P$2,1289:1289)</f>
        <v>-6329943.8805606915</v>
      </c>
      <c r="R1289" s="28"/>
      <c r="S1289" s="91" cm="1">
        <f t="array" aca="1" ref="S1289" ca="1">SUM(INDEX(1286:1286,1,MAX(COLUMN($R:$R),COLUMN()-($H1266-1))):S1288)</f>
        <v>-43957.943615004799</v>
      </c>
      <c r="T1289" s="91" cm="1">
        <f t="array" aca="1" ref="T1289" ca="1">SUM(INDEX(1286:1286,1,MAX(COLUMN($R:$R),COLUMN()-($H1266-1))):T1288)</f>
        <v>-87915.887230009597</v>
      </c>
      <c r="U1289" s="91" cm="1">
        <f t="array" aca="1" ref="U1289" ca="1">SUM(INDEX(1286:1286,1,MAX(COLUMN($R:$R),COLUMN()-($H1266-1))):U1288)</f>
        <v>-131873.8308450144</v>
      </c>
      <c r="V1289" s="91" cm="1">
        <f t="array" aca="1" ref="V1289" ca="1">SUM(INDEX(1286:1286,1,MAX(COLUMN($R:$R),COLUMN()-($H1266-1))):V1288)</f>
        <v>-175831.77446001919</v>
      </c>
      <c r="W1289" s="91" cm="1">
        <f t="array" aca="1" ref="W1289" ca="1">SUM(INDEX(1286:1286,1,MAX(COLUMN($R:$R),COLUMN()-($H1266-1))):W1288)</f>
        <v>-219789.71807502399</v>
      </c>
      <c r="X1289" s="91" cm="1">
        <f t="array" aca="1" ref="X1289" ca="1">SUM(INDEX(1286:1286,1,MAX(COLUMN($R:$R),COLUMN()-($H1266-1))):X1288)</f>
        <v>-263747.66169002879</v>
      </c>
      <c r="Y1289" s="91" cm="1">
        <f t="array" aca="1" ref="Y1289" ca="1">SUM(INDEX(1286:1286,1,MAX(COLUMN($R:$R),COLUMN()-($H1266-1))):Y1288)</f>
        <v>-307705.60530503362</v>
      </c>
      <c r="Z1289" s="91" cm="1">
        <f t="array" aca="1" ref="Z1289" ca="1">SUM(INDEX(1286:1286,1,MAX(COLUMN($R:$R),COLUMN()-($H1266-1))):Z1288)</f>
        <v>-351663.54892003839</v>
      </c>
      <c r="AA1289" s="91" cm="1">
        <f t="array" aca="1" ref="AA1289" ca="1">SUM(INDEX(1286:1286,1,MAX(COLUMN($R:$R),COLUMN()-($H1266-1))):AA1288)</f>
        <v>-395621.49253504316</v>
      </c>
      <c r="AB1289" s="91" cm="1">
        <f t="array" aca="1" ref="AB1289" ca="1">SUM(INDEX(1286:1286,1,MAX(COLUMN($R:$R),COLUMN()-($H1266-1))):AB1288)</f>
        <v>-439579.43615004793</v>
      </c>
      <c r="AC1289" s="91" cm="1">
        <f t="array" aca="1" ref="AC1289" ca="1">SUM(INDEX(1286:1286,1,MAX(COLUMN($R:$R),COLUMN()-($H1266-1))):AC1288)</f>
        <v>-483537.3797650527</v>
      </c>
      <c r="AD1289" s="91" cm="1">
        <f t="array" aca="1" ref="AD1289" ca="1">SUM(INDEX(1286:1286,1,MAX(COLUMN($R:$R),COLUMN()-($H1266-1))):AD1288)</f>
        <v>-527495.32338005747</v>
      </c>
      <c r="AE1289" s="91" cm="1">
        <f t="array" aca="1" ref="AE1289" ca="1">SUM(INDEX(1286:1286,1,MAX(COLUMN($R:$R),COLUMN()-($H1266-1))):AE1288)</f>
        <v>-527495.32338005747</v>
      </c>
      <c r="AF1289" s="91" cm="1">
        <f t="array" aca="1" ref="AF1289" ca="1">SUM(INDEX(1286:1286,1,MAX(COLUMN($R:$R),COLUMN()-($H1266-1))):AF1288)</f>
        <v>-527495.32338005747</v>
      </c>
      <c r="AG1289" s="91" cm="1">
        <f t="array" aca="1" ref="AG1289" ca="1">SUM(INDEX(1286:1286,1,MAX(COLUMN($R:$R),COLUMN()-($H1266-1))):AG1288)</f>
        <v>-527495.32338005747</v>
      </c>
      <c r="AH1289" s="91" cm="1">
        <f t="array" aca="1" ref="AH1289" ca="1">SUM(INDEX(1286:1286,1,MAX(COLUMN($R:$R),COLUMN()-($H1266-1))):AH1288)</f>
        <v>-527495.32338005747</v>
      </c>
      <c r="AI1289" s="91" cm="1">
        <f t="array" aca="1" ref="AI1289" ca="1">SUM(INDEX(1286:1286,1,MAX(COLUMN($R:$R),COLUMN()-($H1266-1))):AI1288)</f>
        <v>-527495.32338005747</v>
      </c>
      <c r="AJ1289" s="91" cm="1">
        <f t="array" aca="1" ref="AJ1289" ca="1">SUM(INDEX(1286:1286,1,MAX(COLUMN($R:$R),COLUMN()-($H1266-1))):AJ1288)</f>
        <v>-527495.32338005747</v>
      </c>
      <c r="AK1289" s="91" cm="1">
        <f t="array" aca="1" ref="AK1289" ca="1">SUM(INDEX(1286:1286,1,MAX(COLUMN($R:$R),COLUMN()-($H1266-1))):AK1288)</f>
        <v>-527495.32338005747</v>
      </c>
      <c r="AL1289" s="91" cm="1">
        <f t="array" aca="1" ref="AL1289" ca="1">SUM(INDEX(1286:1286,1,MAX(COLUMN($R:$R),COLUMN()-($H1266-1))):AL1288)</f>
        <v>-527495.32338005747</v>
      </c>
      <c r="AM1289" s="91" cm="1">
        <f t="array" aca="1" ref="AM1289" ca="1">SUM(INDEX(1286:1286,1,MAX(COLUMN($R:$R),COLUMN()-($H1266-1))):AM1288)</f>
        <v>-527495.32338005747</v>
      </c>
      <c r="AN1289" s="91" cm="1">
        <f t="array" aca="1" ref="AN1289" ca="1">SUM(INDEX(1286:1286,1,MAX(COLUMN($R:$R),COLUMN()-($H1266-1))):AN1288)</f>
        <v>-527495.32338005747</v>
      </c>
      <c r="AO1289" s="91" cm="1">
        <f t="array" aca="1" ref="AO1289" ca="1">SUM(INDEX(1286:1286,1,MAX(COLUMN($R:$R),COLUMN()-($H1266-1))):AO1288)</f>
        <v>-527495.32338005747</v>
      </c>
      <c r="AP1289" s="91" cm="1">
        <f t="array" aca="1" ref="AP1289" ca="1">SUM(INDEX(1286:1286,1,MAX(COLUMN($R:$R),COLUMN()-($H1266-1))):AP1288)</f>
        <v>-527495.32338005747</v>
      </c>
      <c r="AQ1289" s="91" cm="1">
        <f t="array" aca="1" ref="AQ1289" ca="1">SUM(INDEX(1286:1286,1,MAX(COLUMN($R:$R),COLUMN()-($H1266-1))):AQ1288)</f>
        <v>-527495.32338005747</v>
      </c>
      <c r="AR1289" s="91" cm="1">
        <f t="array" aca="1" ref="AR1289" ca="1">SUM(INDEX(1286:1286,1,MAX(COLUMN($R:$R),COLUMN()-($H1266-1))):AR1288)</f>
        <v>-527495.32338005747</v>
      </c>
      <c r="AS1289" s="91" cm="1">
        <f t="array" aca="1" ref="AS1289" ca="1">SUM(INDEX(1286:1286,1,MAX(COLUMN($R:$R),COLUMN()-($H1266-1))):AS1288)</f>
        <v>-527495.32338005747</v>
      </c>
      <c r="AT1289" s="91" cm="1">
        <f t="array" aca="1" ref="AT1289" ca="1">SUM(INDEX(1286:1286,1,MAX(COLUMN($R:$R),COLUMN()-($H1266-1))):AT1288)</f>
        <v>-527495.32338005747</v>
      </c>
      <c r="AU1289" s="91" cm="1">
        <f t="array" aca="1" ref="AU1289" ca="1">SUM(INDEX(1286:1286,1,MAX(COLUMN($R:$R),COLUMN()-($H1266-1))):AU1288)</f>
        <v>-527495.32338005747</v>
      </c>
      <c r="AV1289" s="91" cm="1">
        <f t="array" aca="1" ref="AV1289" ca="1">SUM(INDEX(1286:1286,1,MAX(COLUMN($R:$R),COLUMN()-($H1266-1))):AV1288)</f>
        <v>-527495.32338005747</v>
      </c>
      <c r="AW1289" s="91" cm="1">
        <f t="array" aca="1" ref="AW1289" ca="1">SUM(INDEX(1286:1286,1,MAX(COLUMN($R:$R),COLUMN()-($H1266-1))):AW1288)</f>
        <v>-527495.32338005747</v>
      </c>
      <c r="AX1289" s="91" cm="1">
        <f t="array" aca="1" ref="AX1289" ca="1">SUM(INDEX(1286:1286,1,MAX(COLUMN($R:$R),COLUMN()-($H1266-1))):AX1288)</f>
        <v>-527495.32338005747</v>
      </c>
      <c r="AY1289" s="91" cm="1">
        <f t="array" aca="1" ref="AY1289" ca="1">SUM(INDEX(1286:1286,1,MAX(COLUMN($R:$R),COLUMN()-($H1266-1))):AY1288)</f>
        <v>-527495.32338005747</v>
      </c>
      <c r="AZ1289" s="91" cm="1">
        <f t="array" aca="1" ref="AZ1289" ca="1">SUM(INDEX(1286:1286,1,MAX(COLUMN($R:$R),COLUMN()-($H1266-1))):AZ1288)</f>
        <v>-527495.32338005747</v>
      </c>
      <c r="BA1289" s="91" cm="1">
        <f t="array" aca="1" ref="BA1289" ca="1">SUM(INDEX(1286:1286,1,MAX(COLUMN($R:$R),COLUMN()-($H1266-1))):BA1288)</f>
        <v>-527495.32338005747</v>
      </c>
      <c r="BB1289" s="91" cm="1">
        <f t="array" aca="1" ref="BB1289" ca="1">SUM(INDEX(1286:1286,1,MAX(COLUMN($R:$R),COLUMN()-($H1266-1))):BB1288)</f>
        <v>-527495.32338005747</v>
      </c>
      <c r="BC1289" s="91" cm="1">
        <f t="array" aca="1" ref="BC1289" ca="1">SUM(INDEX(1286:1286,1,MAX(COLUMN($R:$R),COLUMN()-($H1266-1))):BC1288)</f>
        <v>-527495.32338005747</v>
      </c>
      <c r="BD1289" s="91" cm="1">
        <f t="array" aca="1" ref="BD1289" ca="1">SUM(INDEX(1286:1286,1,MAX(COLUMN($R:$R),COLUMN()-($H1266-1))):BD1288)</f>
        <v>-527495.32338005747</v>
      </c>
      <c r="BE1289" s="91" cm="1">
        <f t="array" aca="1" ref="BE1289" ca="1">SUM(INDEX(1286:1286,1,MAX(COLUMN($R:$R),COLUMN()-($H1266-1))):BE1288)</f>
        <v>-527495.32338005747</v>
      </c>
      <c r="BF1289" s="91" cm="1">
        <f t="array" aca="1" ref="BF1289" ca="1">SUM(INDEX(1286:1286,1,MAX(COLUMN($R:$R),COLUMN()-($H1266-1))):BF1288)</f>
        <v>-527495.32338005747</v>
      </c>
      <c r="BG1289" s="91" cm="1">
        <f t="array" aca="1" ref="BG1289" ca="1">SUM(INDEX(1286:1286,1,MAX(COLUMN($R:$R),COLUMN()-($H1266-1))):BG1288)</f>
        <v>-527495.32338005747</v>
      </c>
      <c r="BH1289" s="91" cm="1">
        <f t="array" aca="1" ref="BH1289" ca="1">SUM(INDEX(1286:1286,1,MAX(COLUMN($R:$R),COLUMN()-($H1266-1))):BH1288)</f>
        <v>-527495.32338005747</v>
      </c>
      <c r="BI1289" s="91" cm="1">
        <f t="array" aca="1" ref="BI1289" ca="1">SUM(INDEX(1286:1286,1,MAX(COLUMN($R:$R),COLUMN()-($H1266-1))):BI1288)</f>
        <v>-527495.32338005747</v>
      </c>
      <c r="BJ1289" s="91" cm="1">
        <f t="array" aca="1" ref="BJ1289" ca="1">SUM(INDEX(1286:1286,1,MAX(COLUMN($R:$R),COLUMN()-($H1266-1))):BJ1288)</f>
        <v>-527495.32338005747</v>
      </c>
      <c r="BK1289" s="91" cm="1">
        <f t="array" aca="1" ref="BK1289" ca="1">SUM(INDEX(1286:1286,1,MAX(COLUMN($R:$R),COLUMN()-($H1266-1))):BK1288)</f>
        <v>-527495.32338005747</v>
      </c>
      <c r="BL1289" s="91" cm="1">
        <f t="array" aca="1" ref="BL1289" ca="1">SUM(INDEX(1286:1286,1,MAX(COLUMN($R:$R),COLUMN()-($H1266-1))):BL1288)</f>
        <v>-527495.32338005747</v>
      </c>
      <c r="BM1289" s="91" cm="1">
        <f t="array" aca="1" ref="BM1289" ca="1">SUM(INDEX(1286:1286,1,MAX(COLUMN($R:$R),COLUMN()-($H1266-1))):BM1288)</f>
        <v>-527495.32338005747</v>
      </c>
      <c r="BN1289" s="91" cm="1">
        <f t="array" aca="1" ref="BN1289" ca="1">SUM(INDEX(1286:1286,1,MAX(COLUMN($R:$R),COLUMN()-($H1266-1))):BN1288)</f>
        <v>-527495.32338005747</v>
      </c>
      <c r="BO1289" s="91" cm="1">
        <f t="array" aca="1" ref="BO1289" ca="1">SUM(INDEX(1286:1286,1,MAX(COLUMN($R:$R),COLUMN()-($H1266-1))):BO1288)</f>
        <v>-527495.32338005747</v>
      </c>
      <c r="BP1289" s="91" cm="1">
        <f t="array" aca="1" ref="BP1289" ca="1">SUM(INDEX(1286:1286,1,MAX(COLUMN($R:$R),COLUMN()-($H1266-1))):BP1288)</f>
        <v>-527495.32338005747</v>
      </c>
      <c r="BQ1289" s="91" cm="1">
        <f t="array" aca="1" ref="BQ1289" ca="1">SUM(INDEX(1286:1286,1,MAX(COLUMN($R:$R),COLUMN()-($H1266-1))):BQ1288)</f>
        <v>-527495.32338005747</v>
      </c>
      <c r="BR1289" s="91" cm="1">
        <f t="array" aca="1" ref="BR1289" ca="1">SUM(INDEX(1286:1286,1,MAX(COLUMN($R:$R),COLUMN()-($H1266-1))):BR1288)</f>
        <v>-527495.32338005747</v>
      </c>
      <c r="BS1289" s="91" cm="1">
        <f t="array" aca="1" ref="BS1289" ca="1">SUM(INDEX(1286:1286,1,MAX(COLUMN($R:$R),COLUMN()-($H1266-1))):BS1288)</f>
        <v>-527495.32338005747</v>
      </c>
      <c r="BT1289" s="91" cm="1">
        <f t="array" aca="1" ref="BT1289" ca="1">SUM(INDEX(1286:1286,1,MAX(COLUMN($R:$R),COLUMN()-($H1266-1))):BT1288)</f>
        <v>-527495.32338005747</v>
      </c>
      <c r="BU1289" s="91" cm="1">
        <f t="array" aca="1" ref="BU1289" ca="1">SUM(INDEX(1286:1286,1,MAX(COLUMN($R:$R),COLUMN()-($H1266-1))):BU1288)</f>
        <v>-527495.32338005747</v>
      </c>
      <c r="BV1289" s="91" cm="1">
        <f t="array" aca="1" ref="BV1289" ca="1">SUM(INDEX(1286:1286,1,MAX(COLUMN($R:$R),COLUMN()-($H1266-1))):BV1288)</f>
        <v>-527495.32338005747</v>
      </c>
      <c r="BW1289" s="91" cm="1">
        <f t="array" aca="1" ref="BW1289" ca="1">SUM(INDEX(1286:1286,1,MAX(COLUMN($R:$R),COLUMN()-($H1266-1))):BW1288)</f>
        <v>-527495.32338005747</v>
      </c>
      <c r="BX1289" s="91" cm="1">
        <f t="array" aca="1" ref="BX1289" ca="1">SUM(INDEX(1286:1286,1,MAX(COLUMN($R:$R),COLUMN()-($H1266-1))):BX1288)</f>
        <v>-527495.32338005747</v>
      </c>
      <c r="BY1289" s="91" cm="1">
        <f t="array" aca="1" ref="BY1289" ca="1">SUM(INDEX(1286:1286,1,MAX(COLUMN($R:$R),COLUMN()-($H1266-1))):BY1288)</f>
        <v>-527495.32338005747</v>
      </c>
      <c r="BZ1289" s="91" cm="1">
        <f t="array" aca="1" ref="BZ1289" ca="1">SUM(INDEX(1286:1286,1,MAX(COLUMN($R:$R),COLUMN()-($H1266-1))):BZ1288)</f>
        <v>-527495.32338005747</v>
      </c>
      <c r="CA1289" s="91" cm="1">
        <f t="array" aca="1" ref="CA1289" ca="1">SUM(INDEX(1286:1286,1,MAX(COLUMN($R:$R),COLUMN()-($H1266-1))):CA1288)</f>
        <v>-527495.32338005747</v>
      </c>
      <c r="CB1289" s="91" cm="1">
        <f t="array" aca="1" ref="CB1289" ca="1">SUM(INDEX(1286:1286,1,MAX(COLUMN($R:$R),COLUMN()-($H1266-1))):CB1288)</f>
        <v>-527495.32338005747</v>
      </c>
      <c r="CC1289" s="91" cm="1">
        <f t="array" aca="1" ref="CC1289" ca="1">SUM(INDEX(1286:1286,1,MAX(COLUMN($R:$R),COLUMN()-($H1266-1))):CC1288)</f>
        <v>-527495.32338005747</v>
      </c>
      <c r="CD1289" s="91" cm="1">
        <f t="array" aca="1" ref="CD1289" ca="1">SUM(INDEX(1286:1286,1,MAX(COLUMN($R:$R),COLUMN()-($H1266-1))):CD1288)</f>
        <v>-527495.32338005747</v>
      </c>
      <c r="CE1289" s="91" cm="1">
        <f t="array" aca="1" ref="CE1289" ca="1">SUM(INDEX(1286:1286,1,MAX(COLUMN($R:$R),COLUMN()-($H1266-1))):CE1288)</f>
        <v>-527495.32338005747</v>
      </c>
      <c r="CF1289" s="91" cm="1">
        <f t="array" aca="1" ref="CF1289" ca="1">SUM(INDEX(1286:1286,1,MAX(COLUMN($R:$R),COLUMN()-($H1266-1))):CF1288)</f>
        <v>-527495.32338005747</v>
      </c>
      <c r="CG1289" s="91" cm="1">
        <f t="array" aca="1" ref="CG1289" ca="1">SUM(INDEX(1286:1286,1,MAX(COLUMN($R:$R),COLUMN()-($H1266-1))):CG1288)</f>
        <v>-527495.32338005747</v>
      </c>
      <c r="CH1289" s="91" cm="1">
        <f t="array" aca="1" ref="CH1289" ca="1">SUM(INDEX(1286:1286,1,MAX(COLUMN($R:$R),COLUMN()-($H1266-1))):CH1288)</f>
        <v>-527495.32338005747</v>
      </c>
      <c r="CI1289" s="91" cm="1">
        <f t="array" aca="1" ref="CI1289" ca="1">SUM(INDEX(1286:1286,1,MAX(COLUMN($R:$R),COLUMN()-($H1266-1))):CI1288)</f>
        <v>-527495.32338005747</v>
      </c>
      <c r="CJ1289" s="91" cm="1">
        <f t="array" aca="1" ref="CJ1289" ca="1">SUM(INDEX(1286:1286,1,MAX(COLUMN($R:$R),COLUMN()-($H1266-1))):CJ1288)</f>
        <v>-527495.32338005747</v>
      </c>
      <c r="CK1289" s="91" cm="1">
        <f t="array" aca="1" ref="CK1289" ca="1">SUM(INDEX(1286:1286,1,MAX(COLUMN($R:$R),COLUMN()-($H1266-1))):CK1288)</f>
        <v>-527495.32338005747</v>
      </c>
      <c r="CL1289" s="91" cm="1">
        <f t="array" aca="1" ref="CL1289" ca="1">SUM(INDEX(1286:1286,1,MAX(COLUMN($R:$R),COLUMN()-($H1266-1))):CL1288)</f>
        <v>-527495.32338005747</v>
      </c>
    </row>
    <row r="1290" spans="2:90" x14ac:dyDescent="0.4">
      <c r="B1290" s="120"/>
      <c r="D1290" t="s">
        <v>814</v>
      </c>
      <c r="E1290" t="s">
        <v>906</v>
      </c>
      <c r="G1290" t="s">
        <v>244</v>
      </c>
      <c r="I1290" s="53"/>
      <c r="J1290" s="53"/>
      <c r="R1290"/>
      <c r="S1290" s="1"/>
      <c r="T1290" s="1"/>
      <c r="U1290" s="1"/>
      <c r="V1290" s="1"/>
      <c r="W1290" s="1"/>
      <c r="X1290" s="1"/>
      <c r="Y1290" s="1"/>
      <c r="Z1290" s="1"/>
      <c r="AA1290" s="1"/>
      <c r="AB1290" s="1"/>
      <c r="AC1290" s="1"/>
      <c r="AD1290" s="1"/>
      <c r="AE1290" s="1"/>
      <c r="AF1290" s="1"/>
      <c r="AG1290" s="1"/>
      <c r="AH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c r="BP1290" s="1"/>
      <c r="BQ1290" s="1"/>
      <c r="BR1290" s="1"/>
      <c r="BS1290" s="1"/>
      <c r="BT1290" s="1"/>
      <c r="BU1290" s="1"/>
      <c r="BV1290" s="1"/>
      <c r="BW1290" s="1"/>
      <c r="BX1290" s="1"/>
      <c r="BY1290" s="1"/>
      <c r="BZ1290" s="1"/>
      <c r="CA1290" s="1"/>
      <c r="CB1290" s="1"/>
      <c r="CC1290" s="1"/>
      <c r="CD1290" s="1"/>
      <c r="CE1290" s="1"/>
      <c r="CF1290" s="1"/>
      <c r="CG1290" s="1"/>
      <c r="CH1290" s="1"/>
      <c r="CI1290" s="1"/>
      <c r="CJ1290" s="1"/>
      <c r="CK1290" s="1"/>
      <c r="CL1290" s="1"/>
    </row>
    <row r="1291" spans="2:90" x14ac:dyDescent="0.4">
      <c r="B1291" s="130" t="str">
        <f>B1256</f>
        <v>(Primary label)</v>
      </c>
      <c r="C1291" s="27"/>
      <c r="D1291" s="27" t="s">
        <v>814</v>
      </c>
      <c r="E1291" s="27" t="s">
        <v>906</v>
      </c>
      <c r="F1291" s="27"/>
      <c r="G1291" s="27" t="s">
        <v>330</v>
      </c>
      <c r="H1291" s="27"/>
      <c r="I1291" s="78"/>
      <c r="J1291" s="78"/>
      <c r="K1291" s="33"/>
      <c r="L1291" s="33"/>
      <c r="M1291" s="33"/>
      <c r="N1291" s="33"/>
      <c r="O1291" s="33"/>
      <c r="P1291" s="33"/>
      <c r="R1291" s="33"/>
      <c r="S1291" s="77"/>
      <c r="T1291" s="77"/>
      <c r="U1291" s="77"/>
      <c r="V1291" s="77"/>
      <c r="W1291" s="77"/>
      <c r="X1291" s="77"/>
      <c r="Y1291" s="77"/>
      <c r="Z1291" s="77"/>
      <c r="AA1291" s="77"/>
      <c r="AB1291" s="77"/>
      <c r="AC1291" s="77"/>
      <c r="AD1291" s="77"/>
      <c r="AE1291" s="77"/>
      <c r="AF1291" s="77"/>
      <c r="AG1291" s="77"/>
      <c r="AH1291" s="77"/>
      <c r="AI1291" s="77"/>
      <c r="AJ1291" s="77"/>
      <c r="AK1291" s="77"/>
      <c r="AL1291" s="77"/>
      <c r="AM1291" s="77"/>
      <c r="AN1291" s="77"/>
      <c r="AO1291" s="77"/>
      <c r="AP1291" s="77"/>
      <c r="AQ1291" s="77"/>
      <c r="AR1291" s="77"/>
      <c r="AS1291" s="77"/>
      <c r="AT1291" s="77"/>
      <c r="AU1291" s="77"/>
      <c r="AV1291" s="77"/>
      <c r="AW1291" s="77"/>
      <c r="AX1291" s="77"/>
      <c r="AY1291" s="77"/>
      <c r="AZ1291" s="77"/>
      <c r="BA1291" s="77"/>
      <c r="BB1291" s="77"/>
      <c r="BC1291" s="77"/>
      <c r="BD1291" s="77"/>
      <c r="BE1291" s="77"/>
      <c r="BF1291" s="77"/>
      <c r="BG1291" s="77"/>
      <c r="BH1291" s="77"/>
      <c r="BI1291" s="77"/>
      <c r="BJ1291" s="77"/>
      <c r="BK1291" s="77"/>
      <c r="BL1291" s="77"/>
      <c r="BM1291" s="77"/>
      <c r="BN1291" s="77"/>
      <c r="BO1291" s="77"/>
      <c r="BP1291" s="77"/>
      <c r="BQ1291" s="77"/>
      <c r="BR1291" s="77"/>
      <c r="BS1291" s="77"/>
      <c r="BT1291" s="77"/>
      <c r="BU1291" s="77"/>
      <c r="BV1291" s="77"/>
      <c r="BW1291" s="77"/>
      <c r="BX1291" s="77"/>
      <c r="BY1291" s="77"/>
      <c r="BZ1291" s="77"/>
      <c r="CA1291" s="77"/>
      <c r="CB1291" s="77"/>
      <c r="CC1291" s="77"/>
      <c r="CD1291" s="77"/>
      <c r="CE1291" s="77"/>
      <c r="CF1291" s="77"/>
      <c r="CG1291" s="77"/>
      <c r="CH1291" s="77"/>
      <c r="CI1291" s="77"/>
      <c r="CJ1291" s="77"/>
      <c r="CK1291" s="77"/>
      <c r="CL1291" s="77"/>
    </row>
    <row r="1292" spans="2:90" x14ac:dyDescent="0.4">
      <c r="B1292" s="130" t="str">
        <f>B1257</f>
        <v>primary unit</v>
      </c>
      <c r="C1292" s="27"/>
      <c r="D1292" s="27" t="s">
        <v>814</v>
      </c>
      <c r="E1292" s="27" t="s">
        <v>906</v>
      </c>
      <c r="F1292" s="27"/>
      <c r="G1292" s="27" t="s">
        <v>330</v>
      </c>
      <c r="H1292" s="27"/>
      <c r="I1292" s="78"/>
      <c r="J1292" s="78"/>
      <c r="K1292" s="33"/>
      <c r="L1292" s="33"/>
      <c r="M1292" s="33"/>
      <c r="N1292" s="33"/>
      <c r="O1292" s="33"/>
      <c r="P1292" s="33"/>
      <c r="R1292" s="33"/>
      <c r="S1292" s="77"/>
      <c r="T1292" s="77"/>
      <c r="U1292" s="77"/>
      <c r="V1292" s="77"/>
      <c r="W1292" s="77"/>
      <c r="X1292" s="77"/>
      <c r="Y1292" s="77"/>
      <c r="Z1292" s="77"/>
      <c r="AA1292" s="77"/>
      <c r="AB1292" s="77"/>
      <c r="AC1292" s="77"/>
      <c r="AD1292" s="77"/>
      <c r="AE1292" s="77"/>
      <c r="AF1292" s="77"/>
      <c r="AG1292" s="77"/>
      <c r="AH1292" s="77"/>
      <c r="AI1292" s="77"/>
      <c r="AJ1292" s="77"/>
      <c r="AK1292" s="77"/>
      <c r="AL1292" s="77"/>
      <c r="AM1292" s="77"/>
      <c r="AN1292" s="77"/>
      <c r="AO1292" s="77"/>
      <c r="AP1292" s="77"/>
      <c r="AQ1292" s="77"/>
      <c r="AR1292" s="77"/>
      <c r="AS1292" s="77"/>
      <c r="AT1292" s="77"/>
      <c r="AU1292" s="77"/>
      <c r="AV1292" s="77"/>
      <c r="AW1292" s="77"/>
      <c r="AX1292" s="77"/>
      <c r="AY1292" s="77"/>
      <c r="AZ1292" s="77"/>
      <c r="BA1292" s="77"/>
      <c r="BB1292" s="77"/>
      <c r="BC1292" s="77"/>
      <c r="BD1292" s="77"/>
      <c r="BE1292" s="77"/>
      <c r="BF1292" s="77"/>
      <c r="BG1292" s="77"/>
      <c r="BH1292" s="77"/>
      <c r="BI1292" s="77"/>
      <c r="BJ1292" s="77"/>
      <c r="BK1292" s="77"/>
      <c r="BL1292" s="77"/>
      <c r="BM1292" s="77"/>
      <c r="BN1292" s="77"/>
      <c r="BO1292" s="77"/>
      <c r="BP1292" s="77"/>
      <c r="BQ1292" s="77"/>
      <c r="BR1292" s="77"/>
      <c r="BS1292" s="77"/>
      <c r="BT1292" s="77"/>
      <c r="BU1292" s="77"/>
      <c r="BV1292" s="77"/>
      <c r="BW1292" s="77"/>
      <c r="BX1292" s="77"/>
      <c r="BY1292" s="77"/>
      <c r="BZ1292" s="77"/>
      <c r="CA1292" s="77"/>
      <c r="CB1292" s="77"/>
      <c r="CC1292" s="77"/>
      <c r="CD1292" s="77"/>
      <c r="CE1292" s="77"/>
      <c r="CF1292" s="77"/>
      <c r="CG1292" s="77"/>
      <c r="CH1292" s="77"/>
      <c r="CI1292" s="77"/>
      <c r="CJ1292" s="77"/>
      <c r="CK1292" s="77"/>
      <c r="CL1292" s="77"/>
    </row>
    <row r="1293" spans="2:90" x14ac:dyDescent="0.4">
      <c r="B1293" s="130" t="str">
        <f>B1258</f>
        <v>Primary revenue driver</v>
      </c>
      <c r="D1293" t="s">
        <v>814</v>
      </c>
      <c r="E1293" t="s">
        <v>906</v>
      </c>
      <c r="G1293" t="s">
        <v>330</v>
      </c>
      <c r="K1293" s="53"/>
      <c r="L1293" s="53"/>
      <c r="M1293" s="53"/>
      <c r="N1293" s="53"/>
      <c r="O1293" s="53"/>
      <c r="P1293" s="53"/>
      <c r="R1293" s="24"/>
      <c r="S1293" s="172" t="str">
        <f t="shared" ref="S1293" si="1365">ADDRESS(ROW(S1278),COLUMN(S1278),2)</f>
        <v>S$1278</v>
      </c>
      <c r="T1293" s="172" t="str">
        <f t="shared" ref="T1293:CE1293" si="1366">ADDRESS(ROW(T1278),COLUMN(T1278),2)</f>
        <v>T$1278</v>
      </c>
      <c r="U1293" s="172" t="str">
        <f t="shared" si="1366"/>
        <v>U$1278</v>
      </c>
      <c r="V1293" s="172" t="str">
        <f t="shared" si="1366"/>
        <v>V$1278</v>
      </c>
      <c r="W1293" s="172" t="str">
        <f t="shared" si="1366"/>
        <v>W$1278</v>
      </c>
      <c r="X1293" s="172" t="str">
        <f t="shared" si="1366"/>
        <v>X$1278</v>
      </c>
      <c r="Y1293" s="172" t="str">
        <f t="shared" si="1366"/>
        <v>Y$1278</v>
      </c>
      <c r="Z1293" s="172" t="str">
        <f t="shared" si="1366"/>
        <v>Z$1278</v>
      </c>
      <c r="AA1293" s="172" t="str">
        <f t="shared" si="1366"/>
        <v>AA$1278</v>
      </c>
      <c r="AB1293" s="172" t="str">
        <f t="shared" si="1366"/>
        <v>AB$1278</v>
      </c>
      <c r="AC1293" s="172" t="str">
        <f t="shared" si="1366"/>
        <v>AC$1278</v>
      </c>
      <c r="AD1293" s="172" t="str">
        <f t="shared" si="1366"/>
        <v>AD$1278</v>
      </c>
      <c r="AE1293" s="172" t="str">
        <f t="shared" si="1366"/>
        <v>AE$1278</v>
      </c>
      <c r="AF1293" s="172" t="str">
        <f t="shared" si="1366"/>
        <v>AF$1278</v>
      </c>
      <c r="AG1293" s="172" t="str">
        <f t="shared" si="1366"/>
        <v>AG$1278</v>
      </c>
      <c r="AH1293" s="172" t="str">
        <f t="shared" si="1366"/>
        <v>AH$1278</v>
      </c>
      <c r="AI1293" s="172" t="str">
        <f t="shared" si="1366"/>
        <v>AI$1278</v>
      </c>
      <c r="AJ1293" s="172" t="str">
        <f t="shared" si="1366"/>
        <v>AJ$1278</v>
      </c>
      <c r="AK1293" s="172" t="str">
        <f t="shared" si="1366"/>
        <v>AK$1278</v>
      </c>
      <c r="AL1293" s="172" t="str">
        <f t="shared" si="1366"/>
        <v>AL$1278</v>
      </c>
      <c r="AM1293" s="172" t="str">
        <f t="shared" si="1366"/>
        <v>AM$1278</v>
      </c>
      <c r="AN1293" s="172" t="str">
        <f t="shared" si="1366"/>
        <v>AN$1278</v>
      </c>
      <c r="AO1293" s="172" t="str">
        <f t="shared" si="1366"/>
        <v>AO$1278</v>
      </c>
      <c r="AP1293" s="172" t="str">
        <f t="shared" si="1366"/>
        <v>AP$1278</v>
      </c>
      <c r="AQ1293" s="172" t="str">
        <f t="shared" si="1366"/>
        <v>AQ$1278</v>
      </c>
      <c r="AR1293" s="172" t="str">
        <f t="shared" si="1366"/>
        <v>AR$1278</v>
      </c>
      <c r="AS1293" s="172" t="str">
        <f t="shared" si="1366"/>
        <v>AS$1278</v>
      </c>
      <c r="AT1293" s="172" t="str">
        <f t="shared" si="1366"/>
        <v>AT$1278</v>
      </c>
      <c r="AU1293" s="172" t="str">
        <f t="shared" si="1366"/>
        <v>AU$1278</v>
      </c>
      <c r="AV1293" s="172" t="str">
        <f t="shared" si="1366"/>
        <v>AV$1278</v>
      </c>
      <c r="AW1293" s="172" t="str">
        <f t="shared" si="1366"/>
        <v>AW$1278</v>
      </c>
      <c r="AX1293" s="172" t="str">
        <f t="shared" si="1366"/>
        <v>AX$1278</v>
      </c>
      <c r="AY1293" s="172" t="str">
        <f t="shared" si="1366"/>
        <v>AY$1278</v>
      </c>
      <c r="AZ1293" s="172" t="str">
        <f t="shared" si="1366"/>
        <v>AZ$1278</v>
      </c>
      <c r="BA1293" s="172" t="str">
        <f t="shared" si="1366"/>
        <v>BA$1278</v>
      </c>
      <c r="BB1293" s="172" t="str">
        <f t="shared" si="1366"/>
        <v>BB$1278</v>
      </c>
      <c r="BC1293" s="172" t="str">
        <f t="shared" si="1366"/>
        <v>BC$1278</v>
      </c>
      <c r="BD1293" s="172" t="str">
        <f t="shared" si="1366"/>
        <v>BD$1278</v>
      </c>
      <c r="BE1293" s="172" t="str">
        <f t="shared" si="1366"/>
        <v>BE$1278</v>
      </c>
      <c r="BF1293" s="172" t="str">
        <f t="shared" si="1366"/>
        <v>BF$1278</v>
      </c>
      <c r="BG1293" s="172" t="str">
        <f t="shared" si="1366"/>
        <v>BG$1278</v>
      </c>
      <c r="BH1293" s="172" t="str">
        <f t="shared" si="1366"/>
        <v>BH$1278</v>
      </c>
      <c r="BI1293" s="172" t="str">
        <f t="shared" si="1366"/>
        <v>BI$1278</v>
      </c>
      <c r="BJ1293" s="172" t="str">
        <f t="shared" si="1366"/>
        <v>BJ$1278</v>
      </c>
      <c r="BK1293" s="172" t="str">
        <f t="shared" si="1366"/>
        <v>BK$1278</v>
      </c>
      <c r="BL1293" s="172" t="str">
        <f t="shared" si="1366"/>
        <v>BL$1278</v>
      </c>
      <c r="BM1293" s="172" t="str">
        <f t="shared" si="1366"/>
        <v>BM$1278</v>
      </c>
      <c r="BN1293" s="172" t="str">
        <f t="shared" si="1366"/>
        <v>BN$1278</v>
      </c>
      <c r="BO1293" s="172" t="str">
        <f t="shared" si="1366"/>
        <v>BO$1278</v>
      </c>
      <c r="BP1293" s="172" t="str">
        <f t="shared" si="1366"/>
        <v>BP$1278</v>
      </c>
      <c r="BQ1293" s="172" t="str">
        <f t="shared" si="1366"/>
        <v>BQ$1278</v>
      </c>
      <c r="BR1293" s="172" t="str">
        <f t="shared" si="1366"/>
        <v>BR$1278</v>
      </c>
      <c r="BS1293" s="172" t="str">
        <f t="shared" si="1366"/>
        <v>BS$1278</v>
      </c>
      <c r="BT1293" s="172" t="str">
        <f t="shared" si="1366"/>
        <v>BT$1278</v>
      </c>
      <c r="BU1293" s="172" t="str">
        <f t="shared" si="1366"/>
        <v>BU$1278</v>
      </c>
      <c r="BV1293" s="172" t="str">
        <f t="shared" si="1366"/>
        <v>BV$1278</v>
      </c>
      <c r="BW1293" s="172" t="str">
        <f t="shared" si="1366"/>
        <v>BW$1278</v>
      </c>
      <c r="BX1293" s="172" t="str">
        <f t="shared" si="1366"/>
        <v>BX$1278</v>
      </c>
      <c r="BY1293" s="172" t="str">
        <f t="shared" si="1366"/>
        <v>BY$1278</v>
      </c>
      <c r="BZ1293" s="172" t="str">
        <f t="shared" si="1366"/>
        <v>BZ$1278</v>
      </c>
      <c r="CA1293" s="172" t="str">
        <f t="shared" si="1366"/>
        <v>CA$1278</v>
      </c>
      <c r="CB1293" s="172" t="str">
        <f t="shared" si="1366"/>
        <v>CB$1278</v>
      </c>
      <c r="CC1293" s="172" t="str">
        <f t="shared" si="1366"/>
        <v>CC$1278</v>
      </c>
      <c r="CD1293" s="172" t="str">
        <f t="shared" si="1366"/>
        <v>CD$1278</v>
      </c>
      <c r="CE1293" s="172" t="str">
        <f t="shared" si="1366"/>
        <v>CE$1278</v>
      </c>
      <c r="CF1293" s="172" t="str">
        <f t="shared" ref="CF1293:CK1293" si="1367">ADDRESS(ROW(CF1278),COLUMN(CF1278),2)</f>
        <v>CF$1278</v>
      </c>
      <c r="CG1293" s="172" t="str">
        <f t="shared" si="1367"/>
        <v>CG$1278</v>
      </c>
      <c r="CH1293" s="172" t="str">
        <f t="shared" si="1367"/>
        <v>CH$1278</v>
      </c>
      <c r="CI1293" s="172" t="str">
        <f t="shared" si="1367"/>
        <v>CI$1278</v>
      </c>
      <c r="CJ1293" s="172" t="str">
        <f t="shared" si="1367"/>
        <v>CJ$1278</v>
      </c>
      <c r="CK1293" s="172" t="str">
        <f t="shared" si="1367"/>
        <v>CK$1278</v>
      </c>
      <c r="CL1293" s="172" t="str">
        <f t="shared" ref="CL1293" si="1368">ADDRESS(ROW(CL1278),COLUMN(CL1278),2)</f>
        <v>CL$1278</v>
      </c>
    </row>
    <row r="1294" spans="2:90" x14ac:dyDescent="0.4">
      <c r="B1294" s="130" t="str">
        <f>B1259</f>
        <v>Primary volume driver</v>
      </c>
      <c r="C1294" s="12"/>
      <c r="D1294" s="12" t="s">
        <v>814</v>
      </c>
      <c r="E1294" s="12" t="s">
        <v>906</v>
      </c>
      <c r="F1294" s="12"/>
      <c r="G1294" s="12" t="s">
        <v>330</v>
      </c>
      <c r="H1294" s="12"/>
      <c r="I1294" s="60"/>
      <c r="J1294" s="60"/>
      <c r="K1294" s="15"/>
      <c r="L1294" s="15"/>
      <c r="M1294" s="15"/>
      <c r="N1294" s="15"/>
      <c r="O1294" s="15"/>
      <c r="P1294" s="15"/>
      <c r="R1294" s="15"/>
      <c r="S1294" s="172" t="str">
        <f t="shared" ref="S1294" si="1369">S1259</f>
        <v>S$13</v>
      </c>
      <c r="T1294" s="172" t="str">
        <f t="shared" ref="T1294:CD1294" si="1370">T1259</f>
        <v>T$13</v>
      </c>
      <c r="U1294" s="172" t="str">
        <f t="shared" si="1370"/>
        <v>U$13</v>
      </c>
      <c r="V1294" s="172" t="str">
        <f t="shared" si="1370"/>
        <v>V$13</v>
      </c>
      <c r="W1294" s="172" t="str">
        <f t="shared" si="1370"/>
        <v>W$13</v>
      </c>
      <c r="X1294" s="172" t="str">
        <f t="shared" si="1370"/>
        <v>X$13</v>
      </c>
      <c r="Y1294" s="172" t="str">
        <f t="shared" si="1370"/>
        <v>Y$13</v>
      </c>
      <c r="Z1294" s="172" t="str">
        <f t="shared" si="1370"/>
        <v>Z$13</v>
      </c>
      <c r="AA1294" s="172" t="str">
        <f t="shared" si="1370"/>
        <v>AA$13</v>
      </c>
      <c r="AB1294" s="172" t="str">
        <f t="shared" si="1370"/>
        <v>AB$13</v>
      </c>
      <c r="AC1294" s="172" t="str">
        <f t="shared" si="1370"/>
        <v>AC$13</v>
      </c>
      <c r="AD1294" s="172" t="str">
        <f t="shared" si="1370"/>
        <v>AD$13</v>
      </c>
      <c r="AE1294" s="172" t="str">
        <f t="shared" si="1370"/>
        <v>AE$13</v>
      </c>
      <c r="AF1294" s="172" t="str">
        <f t="shared" si="1370"/>
        <v>AF$13</v>
      </c>
      <c r="AG1294" s="172" t="str">
        <f t="shared" si="1370"/>
        <v>AG$13</v>
      </c>
      <c r="AH1294" s="172" t="str">
        <f t="shared" si="1370"/>
        <v>AH$13</v>
      </c>
      <c r="AI1294" s="172" t="str">
        <f t="shared" si="1370"/>
        <v>AI$13</v>
      </c>
      <c r="AJ1294" s="172" t="str">
        <f t="shared" si="1370"/>
        <v>AJ$13</v>
      </c>
      <c r="AK1294" s="172" t="str">
        <f t="shared" si="1370"/>
        <v>AK$13</v>
      </c>
      <c r="AL1294" s="172" t="str">
        <f t="shared" si="1370"/>
        <v>AL$13</v>
      </c>
      <c r="AM1294" s="172" t="str">
        <f t="shared" si="1370"/>
        <v>AM$13</v>
      </c>
      <c r="AN1294" s="172" t="str">
        <f t="shared" si="1370"/>
        <v>AN$13</v>
      </c>
      <c r="AO1294" s="172" t="str">
        <f t="shared" si="1370"/>
        <v>AO$13</v>
      </c>
      <c r="AP1294" s="172" t="str">
        <f t="shared" si="1370"/>
        <v>AP$13</v>
      </c>
      <c r="AQ1294" s="172" t="str">
        <f t="shared" si="1370"/>
        <v>AQ$13</v>
      </c>
      <c r="AR1294" s="172" t="str">
        <f t="shared" si="1370"/>
        <v>AR$13</v>
      </c>
      <c r="AS1294" s="172" t="str">
        <f t="shared" si="1370"/>
        <v>AS$13</v>
      </c>
      <c r="AT1294" s="172" t="str">
        <f t="shared" si="1370"/>
        <v>AT$13</v>
      </c>
      <c r="AU1294" s="172" t="str">
        <f t="shared" si="1370"/>
        <v>AU$13</v>
      </c>
      <c r="AV1294" s="172" t="str">
        <f t="shared" si="1370"/>
        <v>AV$13</v>
      </c>
      <c r="AW1294" s="172" t="str">
        <f t="shared" si="1370"/>
        <v>AW$13</v>
      </c>
      <c r="AX1294" s="172" t="str">
        <f t="shared" si="1370"/>
        <v>AX$13</v>
      </c>
      <c r="AY1294" s="172" t="str">
        <f t="shared" si="1370"/>
        <v>AY$13</v>
      </c>
      <c r="AZ1294" s="172" t="str">
        <f t="shared" si="1370"/>
        <v>AZ$13</v>
      </c>
      <c r="BA1294" s="172" t="str">
        <f t="shared" si="1370"/>
        <v>BA$13</v>
      </c>
      <c r="BB1294" s="172" t="str">
        <f t="shared" si="1370"/>
        <v>BB$13</v>
      </c>
      <c r="BC1294" s="172" t="str">
        <f t="shared" si="1370"/>
        <v>BC$13</v>
      </c>
      <c r="BD1294" s="172" t="str">
        <f t="shared" si="1370"/>
        <v>BD$13</v>
      </c>
      <c r="BE1294" s="172" t="str">
        <f t="shared" si="1370"/>
        <v>BE$13</v>
      </c>
      <c r="BF1294" s="172" t="str">
        <f t="shared" si="1370"/>
        <v>BF$13</v>
      </c>
      <c r="BG1294" s="172" t="str">
        <f t="shared" si="1370"/>
        <v>BG$13</v>
      </c>
      <c r="BH1294" s="172" t="str">
        <f t="shared" si="1370"/>
        <v>BH$13</v>
      </c>
      <c r="BI1294" s="172" t="str">
        <f t="shared" si="1370"/>
        <v>BI$13</v>
      </c>
      <c r="BJ1294" s="172" t="str">
        <f t="shared" si="1370"/>
        <v>BJ$13</v>
      </c>
      <c r="BK1294" s="172" t="str">
        <f t="shared" si="1370"/>
        <v>BK$13</v>
      </c>
      <c r="BL1294" s="172" t="str">
        <f t="shared" si="1370"/>
        <v>BL$13</v>
      </c>
      <c r="BM1294" s="172" t="str">
        <f t="shared" si="1370"/>
        <v>BM$13</v>
      </c>
      <c r="BN1294" s="172" t="str">
        <f t="shared" si="1370"/>
        <v>BN$13</v>
      </c>
      <c r="BO1294" s="172" t="str">
        <f t="shared" si="1370"/>
        <v>BO$13</v>
      </c>
      <c r="BP1294" s="172" t="str">
        <f t="shared" si="1370"/>
        <v>BP$13</v>
      </c>
      <c r="BQ1294" s="172" t="str">
        <f t="shared" si="1370"/>
        <v>BQ$13</v>
      </c>
      <c r="BR1294" s="172" t="str">
        <f t="shared" si="1370"/>
        <v>BR$13</v>
      </c>
      <c r="BS1294" s="172" t="str">
        <f t="shared" si="1370"/>
        <v>BS$13</v>
      </c>
      <c r="BT1294" s="172" t="str">
        <f t="shared" si="1370"/>
        <v>BT$13</v>
      </c>
      <c r="BU1294" s="172" t="str">
        <f t="shared" si="1370"/>
        <v>BU$13</v>
      </c>
      <c r="BV1294" s="172" t="str">
        <f t="shared" si="1370"/>
        <v>BV$13</v>
      </c>
      <c r="BW1294" s="172" t="str">
        <f t="shared" si="1370"/>
        <v>BW$13</v>
      </c>
      <c r="BX1294" s="172" t="str">
        <f t="shared" si="1370"/>
        <v>BX$13</v>
      </c>
      <c r="BY1294" s="172" t="str">
        <f t="shared" si="1370"/>
        <v>BY$13</v>
      </c>
      <c r="BZ1294" s="172" t="str">
        <f t="shared" si="1370"/>
        <v>BZ$13</v>
      </c>
      <c r="CA1294" s="172" t="str">
        <f t="shared" si="1370"/>
        <v>CA$13</v>
      </c>
      <c r="CB1294" s="172" t="str">
        <f t="shared" si="1370"/>
        <v>CB$13</v>
      </c>
      <c r="CC1294" s="172" t="str">
        <f t="shared" si="1370"/>
        <v>CC$13</v>
      </c>
      <c r="CD1294" s="172" t="str">
        <f t="shared" si="1370"/>
        <v>CD$13</v>
      </c>
      <c r="CE1294" s="172" t="str">
        <f t="shared" ref="CE1294:CK1294" si="1371">CE1259</f>
        <v>CE$13</v>
      </c>
      <c r="CF1294" s="172" t="str">
        <f t="shared" si="1371"/>
        <v>CF$13</v>
      </c>
      <c r="CG1294" s="172" t="str">
        <f t="shared" si="1371"/>
        <v>CG$13</v>
      </c>
      <c r="CH1294" s="172" t="str">
        <f t="shared" si="1371"/>
        <v>CH$13</v>
      </c>
      <c r="CI1294" s="172" t="str">
        <f t="shared" si="1371"/>
        <v>CI$13</v>
      </c>
      <c r="CJ1294" s="172" t="str">
        <f t="shared" si="1371"/>
        <v>CJ$13</v>
      </c>
      <c r="CK1294" s="172" t="str">
        <f t="shared" si="1371"/>
        <v>CK$13</v>
      </c>
      <c r="CL1294" s="172" t="str">
        <f t="shared" ref="CL1294" si="1372">CL1259</f>
        <v>CL$13</v>
      </c>
    </row>
    <row r="1295" spans="2:90" x14ac:dyDescent="0.4">
      <c r="B1295" s="184" t="str">
        <f>B1264</f>
        <v>Volume driven amortizing loan - no defaults:</v>
      </c>
      <c r="C1295" s="12"/>
      <c r="D1295" s="12" t="s">
        <v>814</v>
      </c>
      <c r="E1295" s="12" t="s">
        <v>906</v>
      </c>
      <c r="F1295" s="12"/>
      <c r="G1295" s="12" t="s">
        <v>330</v>
      </c>
      <c r="H1295" s="12"/>
      <c r="I1295" s="60"/>
      <c r="J1295" s="60"/>
      <c r="K1295" s="15"/>
      <c r="L1295" s="15"/>
      <c r="M1295" s="15"/>
      <c r="N1295" s="15"/>
      <c r="O1295" s="15"/>
      <c r="P1295" s="15"/>
      <c r="R1295" s="15"/>
      <c r="S1295" s="172">
        <f t="shared" ref="S1295" si="1373">S1260</f>
        <v>0</v>
      </c>
      <c r="T1295" s="172">
        <f t="shared" ref="T1295:CD1295" si="1374">T1260</f>
        <v>0</v>
      </c>
      <c r="U1295" s="172">
        <f t="shared" si="1374"/>
        <v>0</v>
      </c>
      <c r="V1295" s="172">
        <f t="shared" si="1374"/>
        <v>0</v>
      </c>
      <c r="W1295" s="172">
        <f t="shared" si="1374"/>
        <v>0</v>
      </c>
      <c r="X1295" s="172">
        <f t="shared" si="1374"/>
        <v>0</v>
      </c>
      <c r="Y1295" s="172">
        <f t="shared" si="1374"/>
        <v>0</v>
      </c>
      <c r="Z1295" s="172">
        <f t="shared" si="1374"/>
        <v>0</v>
      </c>
      <c r="AA1295" s="172">
        <f t="shared" si="1374"/>
        <v>0</v>
      </c>
      <c r="AB1295" s="172">
        <f t="shared" si="1374"/>
        <v>0</v>
      </c>
      <c r="AC1295" s="172">
        <f t="shared" si="1374"/>
        <v>0</v>
      </c>
      <c r="AD1295" s="172">
        <f t="shared" si="1374"/>
        <v>0</v>
      </c>
      <c r="AE1295" s="172">
        <f t="shared" si="1374"/>
        <v>0</v>
      </c>
      <c r="AF1295" s="172">
        <f t="shared" si="1374"/>
        <v>0</v>
      </c>
      <c r="AG1295" s="172">
        <f t="shared" si="1374"/>
        <v>0</v>
      </c>
      <c r="AH1295" s="172">
        <f t="shared" si="1374"/>
        <v>0</v>
      </c>
      <c r="AI1295" s="172">
        <f t="shared" si="1374"/>
        <v>0</v>
      </c>
      <c r="AJ1295" s="172">
        <f t="shared" si="1374"/>
        <v>0</v>
      </c>
      <c r="AK1295" s="172">
        <f t="shared" si="1374"/>
        <v>0</v>
      </c>
      <c r="AL1295" s="172">
        <f t="shared" si="1374"/>
        <v>0</v>
      </c>
      <c r="AM1295" s="172">
        <f t="shared" si="1374"/>
        <v>0</v>
      </c>
      <c r="AN1295" s="172">
        <f t="shared" si="1374"/>
        <v>0</v>
      </c>
      <c r="AO1295" s="172">
        <f t="shared" si="1374"/>
        <v>0</v>
      </c>
      <c r="AP1295" s="172">
        <f t="shared" si="1374"/>
        <v>0</v>
      </c>
      <c r="AQ1295" s="172">
        <f t="shared" si="1374"/>
        <v>0</v>
      </c>
      <c r="AR1295" s="172">
        <f t="shared" si="1374"/>
        <v>0</v>
      </c>
      <c r="AS1295" s="172">
        <f t="shared" si="1374"/>
        <v>0</v>
      </c>
      <c r="AT1295" s="172">
        <f t="shared" si="1374"/>
        <v>0</v>
      </c>
      <c r="AU1295" s="172">
        <f t="shared" si="1374"/>
        <v>0</v>
      </c>
      <c r="AV1295" s="172">
        <f t="shared" si="1374"/>
        <v>0</v>
      </c>
      <c r="AW1295" s="172">
        <f t="shared" si="1374"/>
        <v>0</v>
      </c>
      <c r="AX1295" s="172">
        <f t="shared" si="1374"/>
        <v>0</v>
      </c>
      <c r="AY1295" s="172">
        <f t="shared" si="1374"/>
        <v>0</v>
      </c>
      <c r="AZ1295" s="172">
        <f t="shared" si="1374"/>
        <v>0</v>
      </c>
      <c r="BA1295" s="172">
        <f t="shared" si="1374"/>
        <v>0</v>
      </c>
      <c r="BB1295" s="172">
        <f t="shared" si="1374"/>
        <v>0</v>
      </c>
      <c r="BC1295" s="172">
        <f t="shared" si="1374"/>
        <v>0</v>
      </c>
      <c r="BD1295" s="172">
        <f t="shared" si="1374"/>
        <v>0</v>
      </c>
      <c r="BE1295" s="172">
        <f t="shared" si="1374"/>
        <v>0</v>
      </c>
      <c r="BF1295" s="172">
        <f t="shared" si="1374"/>
        <v>0</v>
      </c>
      <c r="BG1295" s="172">
        <f t="shared" si="1374"/>
        <v>0</v>
      </c>
      <c r="BH1295" s="172">
        <f t="shared" si="1374"/>
        <v>0</v>
      </c>
      <c r="BI1295" s="172">
        <f t="shared" si="1374"/>
        <v>0</v>
      </c>
      <c r="BJ1295" s="172">
        <f t="shared" si="1374"/>
        <v>0</v>
      </c>
      <c r="BK1295" s="172">
        <f t="shared" si="1374"/>
        <v>0</v>
      </c>
      <c r="BL1295" s="172">
        <f t="shared" si="1374"/>
        <v>0</v>
      </c>
      <c r="BM1295" s="172">
        <f t="shared" si="1374"/>
        <v>0</v>
      </c>
      <c r="BN1295" s="172">
        <f t="shared" si="1374"/>
        <v>0</v>
      </c>
      <c r="BO1295" s="172">
        <f t="shared" si="1374"/>
        <v>0</v>
      </c>
      <c r="BP1295" s="172">
        <f t="shared" si="1374"/>
        <v>0</v>
      </c>
      <c r="BQ1295" s="172">
        <f t="shared" si="1374"/>
        <v>0</v>
      </c>
      <c r="BR1295" s="172">
        <f t="shared" si="1374"/>
        <v>0</v>
      </c>
      <c r="BS1295" s="172">
        <f t="shared" si="1374"/>
        <v>0</v>
      </c>
      <c r="BT1295" s="172">
        <f t="shared" si="1374"/>
        <v>0</v>
      </c>
      <c r="BU1295" s="172">
        <f t="shared" si="1374"/>
        <v>0</v>
      </c>
      <c r="BV1295" s="172">
        <f t="shared" si="1374"/>
        <v>0</v>
      </c>
      <c r="BW1295" s="172">
        <f t="shared" si="1374"/>
        <v>0</v>
      </c>
      <c r="BX1295" s="172">
        <f t="shared" si="1374"/>
        <v>0</v>
      </c>
      <c r="BY1295" s="172">
        <f t="shared" si="1374"/>
        <v>0</v>
      </c>
      <c r="BZ1295" s="172">
        <f t="shared" si="1374"/>
        <v>0</v>
      </c>
      <c r="CA1295" s="172">
        <f t="shared" si="1374"/>
        <v>0</v>
      </c>
      <c r="CB1295" s="172">
        <f t="shared" si="1374"/>
        <v>0</v>
      </c>
      <c r="CC1295" s="172">
        <f t="shared" si="1374"/>
        <v>0</v>
      </c>
      <c r="CD1295" s="172">
        <f t="shared" si="1374"/>
        <v>0</v>
      </c>
      <c r="CE1295" s="172">
        <f t="shared" ref="CE1295:CK1295" si="1375">CE1260</f>
        <v>0</v>
      </c>
      <c r="CF1295" s="172">
        <f t="shared" si="1375"/>
        <v>0</v>
      </c>
      <c r="CG1295" s="172">
        <f t="shared" si="1375"/>
        <v>0</v>
      </c>
      <c r="CH1295" s="172">
        <f t="shared" si="1375"/>
        <v>0</v>
      </c>
      <c r="CI1295" s="172">
        <f t="shared" si="1375"/>
        <v>0</v>
      </c>
      <c r="CJ1295" s="172">
        <f t="shared" si="1375"/>
        <v>0</v>
      </c>
      <c r="CK1295" s="172">
        <f t="shared" si="1375"/>
        <v>0</v>
      </c>
      <c r="CL1295" s="172">
        <f t="shared" ref="CL1295" si="1376">CL1260</f>
        <v>0</v>
      </c>
    </row>
    <row r="1296" spans="2:90" x14ac:dyDescent="0.4">
      <c r="B1296" s="231" t="str">
        <f>IFERROR(SUBSTITUTE(TRIM(MID(B1264, SEARCH("-", B1264) + 1, LEN(B1264))),":",""),"no unit")</f>
        <v>no defaults</v>
      </c>
      <c r="C1296" s="12"/>
      <c r="D1296" s="12" t="s">
        <v>814</v>
      </c>
      <c r="E1296" s="12" t="s">
        <v>906</v>
      </c>
      <c r="F1296" s="12"/>
      <c r="G1296" s="12" t="s">
        <v>330</v>
      </c>
      <c r="H1296" s="12"/>
      <c r="I1296" s="60"/>
      <c r="J1296" s="60"/>
      <c r="K1296" s="15"/>
      <c r="L1296" s="15"/>
      <c r="M1296" s="15"/>
      <c r="N1296" s="15"/>
      <c r="O1296" s="15"/>
      <c r="P1296" s="15"/>
      <c r="R1296" s="15"/>
      <c r="S1296" s="172"/>
      <c r="T1296" s="172"/>
      <c r="U1296" s="172"/>
      <c r="V1296" s="172"/>
      <c r="W1296" s="172"/>
      <c r="X1296" s="172"/>
      <c r="Y1296" s="172"/>
      <c r="Z1296" s="172"/>
      <c r="AA1296" s="172"/>
      <c r="AB1296" s="172"/>
      <c r="AC1296" s="172"/>
      <c r="AD1296" s="172"/>
      <c r="AE1296" s="172"/>
      <c r="AF1296" s="172"/>
      <c r="AG1296" s="172"/>
      <c r="AH1296" s="172"/>
      <c r="AI1296" s="172"/>
      <c r="AJ1296" s="172"/>
      <c r="AK1296" s="172"/>
      <c r="AL1296" s="172"/>
      <c r="AM1296" s="172"/>
      <c r="AN1296" s="172"/>
      <c r="AO1296" s="172"/>
      <c r="AP1296" s="172"/>
      <c r="AQ1296" s="172"/>
      <c r="AR1296" s="172"/>
      <c r="AS1296" s="172"/>
      <c r="AT1296" s="172"/>
      <c r="AU1296" s="172"/>
      <c r="AV1296" s="172"/>
      <c r="AW1296" s="172"/>
      <c r="AX1296" s="172"/>
      <c r="AY1296" s="172"/>
      <c r="AZ1296" s="172"/>
      <c r="BA1296" s="172"/>
      <c r="BB1296" s="172"/>
      <c r="BC1296" s="172"/>
      <c r="BD1296" s="172"/>
      <c r="BE1296" s="172"/>
      <c r="BF1296" s="172"/>
      <c r="BG1296" s="172"/>
      <c r="BH1296" s="172"/>
      <c r="BI1296" s="172"/>
      <c r="BJ1296" s="172"/>
      <c r="BK1296" s="172"/>
      <c r="BL1296" s="172"/>
      <c r="BM1296" s="172"/>
      <c r="BN1296" s="172"/>
      <c r="BO1296" s="172"/>
      <c r="BP1296" s="172"/>
      <c r="BQ1296" s="172"/>
      <c r="BR1296" s="172"/>
      <c r="BS1296" s="172"/>
      <c r="BT1296" s="172"/>
      <c r="BU1296" s="172"/>
      <c r="BV1296" s="172"/>
      <c r="BW1296" s="172"/>
      <c r="BX1296" s="172"/>
      <c r="BY1296" s="172"/>
      <c r="BZ1296" s="172"/>
      <c r="CA1296" s="172"/>
      <c r="CB1296" s="172"/>
      <c r="CC1296" s="172"/>
      <c r="CD1296" s="172"/>
      <c r="CE1296" s="172"/>
      <c r="CF1296" s="172"/>
      <c r="CG1296" s="172"/>
      <c r="CH1296" s="172"/>
      <c r="CI1296" s="172"/>
      <c r="CJ1296" s="172"/>
      <c r="CK1296" s="172"/>
      <c r="CL1296" s="172"/>
    </row>
    <row r="1297" spans="2:90" x14ac:dyDescent="0.4">
      <c r="B1297" s="130" t="str">
        <f>B1262</f>
        <v>Secondary revenue driver</v>
      </c>
      <c r="C1297" s="88"/>
      <c r="D1297" s="88" t="s">
        <v>814</v>
      </c>
      <c r="E1297" s="88" t="s">
        <v>906</v>
      </c>
      <c r="F1297" s="88"/>
      <c r="G1297" s="88" t="s">
        <v>330</v>
      </c>
      <c r="H1297" s="88"/>
      <c r="I1297" s="206"/>
      <c r="J1297" s="206"/>
      <c r="K1297" s="207"/>
      <c r="L1297" s="207"/>
      <c r="M1297" s="207"/>
      <c r="N1297" s="207"/>
      <c r="O1297" s="207"/>
      <c r="P1297" s="207"/>
      <c r="R1297" s="207"/>
      <c r="S1297" s="4"/>
      <c r="T1297" s="4"/>
      <c r="U1297" s="4"/>
      <c r="V1297" s="4"/>
      <c r="W1297" s="4"/>
      <c r="X1297" s="4"/>
      <c r="Y1297" s="4"/>
      <c r="Z1297" s="4"/>
      <c r="AA1297" s="4"/>
      <c r="AB1297" s="4"/>
      <c r="AC1297" s="4"/>
      <c r="AD1297" s="4"/>
      <c r="AE1297" s="4"/>
      <c r="AF1297" s="4"/>
      <c r="AG1297" s="4"/>
      <c r="AH1297" s="4"/>
      <c r="AI1297" s="4"/>
      <c r="AJ1297" s="4"/>
      <c r="AK1297" s="4"/>
      <c r="AL1297" s="4"/>
      <c r="AM1297" s="4"/>
      <c r="AN1297" s="4"/>
      <c r="AO1297" s="4"/>
      <c r="AP1297" s="4"/>
      <c r="AQ1297" s="4"/>
      <c r="AR1297" s="4"/>
      <c r="AS1297" s="4"/>
      <c r="AT1297" s="4"/>
      <c r="AU1297" s="4"/>
      <c r="AV1297" s="4"/>
      <c r="AW1297" s="4"/>
      <c r="AX1297" s="4"/>
      <c r="AY1297" s="4"/>
      <c r="AZ1297" s="4"/>
      <c r="BA1297" s="4"/>
      <c r="BB1297" s="4"/>
      <c r="BC1297" s="4"/>
      <c r="BD1297" s="4"/>
      <c r="BE1297" s="4"/>
      <c r="BF1297" s="4"/>
      <c r="BG1297" s="4"/>
      <c r="BH1297" s="4"/>
      <c r="BI1297" s="4"/>
      <c r="BJ1297" s="4"/>
      <c r="BK1297" s="4"/>
      <c r="BL1297" s="4"/>
      <c r="BM1297" s="4"/>
      <c r="BN1297" s="4"/>
      <c r="BO1297" s="4"/>
      <c r="BP1297" s="4"/>
      <c r="BQ1297" s="4"/>
      <c r="BR1297" s="4"/>
      <c r="BS1297" s="4"/>
      <c r="BT1297" s="4"/>
      <c r="BU1297" s="4"/>
      <c r="BV1297" s="4"/>
      <c r="BW1297" s="4"/>
      <c r="BX1297" s="4"/>
      <c r="BY1297" s="4"/>
      <c r="BZ1297" s="4"/>
      <c r="CA1297" s="4"/>
      <c r="CB1297" s="4"/>
      <c r="CC1297" s="4"/>
      <c r="CD1297" s="4"/>
      <c r="CE1297" s="4"/>
      <c r="CF1297" s="4"/>
      <c r="CG1297" s="4"/>
      <c r="CH1297" s="4"/>
      <c r="CI1297" s="4"/>
      <c r="CJ1297" s="4"/>
      <c r="CK1297" s="4"/>
      <c r="CL1297" s="4"/>
    </row>
    <row r="1298" spans="2:90" x14ac:dyDescent="0.4">
      <c r="B1298" s="130" t="str">
        <f>B1263</f>
        <v>Secondary volume driver</v>
      </c>
      <c r="C1298" s="12"/>
      <c r="D1298" s="12" t="s">
        <v>814</v>
      </c>
      <c r="E1298" s="12" t="s">
        <v>906</v>
      </c>
      <c r="F1298" s="12"/>
      <c r="G1298" s="12" t="s">
        <v>330</v>
      </c>
      <c r="H1298" s="12"/>
      <c r="I1298" s="60"/>
      <c r="J1298" s="60"/>
      <c r="K1298" s="15"/>
      <c r="L1298" s="15"/>
      <c r="M1298" s="15"/>
      <c r="N1298" s="15"/>
      <c r="O1298" s="15"/>
      <c r="P1298" s="15"/>
      <c r="R1298" s="15"/>
      <c r="S1298" s="172" t="str">
        <f t="shared" ref="S1298" si="1377">S1263</f>
        <v>S$15</v>
      </c>
      <c r="T1298" s="172" t="str">
        <f t="shared" ref="T1298:CD1298" si="1378">T1263</f>
        <v>T$15</v>
      </c>
      <c r="U1298" s="172" t="str">
        <f t="shared" si="1378"/>
        <v>U$15</v>
      </c>
      <c r="V1298" s="172" t="str">
        <f t="shared" si="1378"/>
        <v>V$15</v>
      </c>
      <c r="W1298" s="172" t="str">
        <f t="shared" si="1378"/>
        <v>W$15</v>
      </c>
      <c r="X1298" s="172" t="str">
        <f t="shared" si="1378"/>
        <v>X$15</v>
      </c>
      <c r="Y1298" s="172" t="str">
        <f t="shared" si="1378"/>
        <v>Y$15</v>
      </c>
      <c r="Z1298" s="172" t="str">
        <f t="shared" si="1378"/>
        <v>Z$15</v>
      </c>
      <c r="AA1298" s="172" t="str">
        <f t="shared" si="1378"/>
        <v>AA$15</v>
      </c>
      <c r="AB1298" s="172" t="str">
        <f t="shared" si="1378"/>
        <v>AB$15</v>
      </c>
      <c r="AC1298" s="172" t="str">
        <f t="shared" si="1378"/>
        <v>AC$15</v>
      </c>
      <c r="AD1298" s="172" t="str">
        <f t="shared" si="1378"/>
        <v>AD$15</v>
      </c>
      <c r="AE1298" s="172" t="str">
        <f t="shared" si="1378"/>
        <v>AE$15</v>
      </c>
      <c r="AF1298" s="172" t="str">
        <f t="shared" si="1378"/>
        <v>AF$15</v>
      </c>
      <c r="AG1298" s="172" t="str">
        <f t="shared" si="1378"/>
        <v>AG$15</v>
      </c>
      <c r="AH1298" s="172" t="str">
        <f t="shared" si="1378"/>
        <v>AH$15</v>
      </c>
      <c r="AI1298" s="172" t="str">
        <f t="shared" si="1378"/>
        <v>AI$15</v>
      </c>
      <c r="AJ1298" s="172" t="str">
        <f t="shared" si="1378"/>
        <v>AJ$15</v>
      </c>
      <c r="AK1298" s="172" t="str">
        <f t="shared" si="1378"/>
        <v>AK$15</v>
      </c>
      <c r="AL1298" s="172" t="str">
        <f t="shared" si="1378"/>
        <v>AL$15</v>
      </c>
      <c r="AM1298" s="172" t="str">
        <f t="shared" si="1378"/>
        <v>AM$15</v>
      </c>
      <c r="AN1298" s="172" t="str">
        <f t="shared" si="1378"/>
        <v>AN$15</v>
      </c>
      <c r="AO1298" s="172" t="str">
        <f t="shared" si="1378"/>
        <v>AO$15</v>
      </c>
      <c r="AP1298" s="172" t="str">
        <f t="shared" si="1378"/>
        <v>AP$15</v>
      </c>
      <c r="AQ1298" s="172" t="str">
        <f t="shared" si="1378"/>
        <v>AQ$15</v>
      </c>
      <c r="AR1298" s="172" t="str">
        <f t="shared" si="1378"/>
        <v>AR$15</v>
      </c>
      <c r="AS1298" s="172" t="str">
        <f t="shared" si="1378"/>
        <v>AS$15</v>
      </c>
      <c r="AT1298" s="172" t="str">
        <f t="shared" si="1378"/>
        <v>AT$15</v>
      </c>
      <c r="AU1298" s="172" t="str">
        <f t="shared" si="1378"/>
        <v>AU$15</v>
      </c>
      <c r="AV1298" s="172" t="str">
        <f t="shared" si="1378"/>
        <v>AV$15</v>
      </c>
      <c r="AW1298" s="172" t="str">
        <f t="shared" si="1378"/>
        <v>AW$15</v>
      </c>
      <c r="AX1298" s="172" t="str">
        <f t="shared" si="1378"/>
        <v>AX$15</v>
      </c>
      <c r="AY1298" s="172" t="str">
        <f t="shared" si="1378"/>
        <v>AY$15</v>
      </c>
      <c r="AZ1298" s="172" t="str">
        <f t="shared" si="1378"/>
        <v>AZ$15</v>
      </c>
      <c r="BA1298" s="172" t="str">
        <f t="shared" si="1378"/>
        <v>BA$15</v>
      </c>
      <c r="BB1298" s="172" t="str">
        <f t="shared" si="1378"/>
        <v>BB$15</v>
      </c>
      <c r="BC1298" s="172" t="str">
        <f t="shared" si="1378"/>
        <v>BC$15</v>
      </c>
      <c r="BD1298" s="172" t="str">
        <f t="shared" si="1378"/>
        <v>BD$15</v>
      </c>
      <c r="BE1298" s="172" t="str">
        <f t="shared" si="1378"/>
        <v>BE$15</v>
      </c>
      <c r="BF1298" s="172" t="str">
        <f t="shared" si="1378"/>
        <v>BF$15</v>
      </c>
      <c r="BG1298" s="172" t="str">
        <f t="shared" si="1378"/>
        <v>BG$15</v>
      </c>
      <c r="BH1298" s="172" t="str">
        <f t="shared" si="1378"/>
        <v>BH$15</v>
      </c>
      <c r="BI1298" s="172" t="str">
        <f t="shared" si="1378"/>
        <v>BI$15</v>
      </c>
      <c r="BJ1298" s="172" t="str">
        <f t="shared" si="1378"/>
        <v>BJ$15</v>
      </c>
      <c r="BK1298" s="172" t="str">
        <f t="shared" si="1378"/>
        <v>BK$15</v>
      </c>
      <c r="BL1298" s="172" t="str">
        <f t="shared" si="1378"/>
        <v>BL$15</v>
      </c>
      <c r="BM1298" s="172" t="str">
        <f t="shared" si="1378"/>
        <v>BM$15</v>
      </c>
      <c r="BN1298" s="172" t="str">
        <f t="shared" si="1378"/>
        <v>BN$15</v>
      </c>
      <c r="BO1298" s="172" t="str">
        <f t="shared" si="1378"/>
        <v>BO$15</v>
      </c>
      <c r="BP1298" s="172" t="str">
        <f t="shared" si="1378"/>
        <v>BP$15</v>
      </c>
      <c r="BQ1298" s="172" t="str">
        <f t="shared" si="1378"/>
        <v>BQ$15</v>
      </c>
      <c r="BR1298" s="172" t="str">
        <f t="shared" si="1378"/>
        <v>BR$15</v>
      </c>
      <c r="BS1298" s="172" t="str">
        <f t="shared" si="1378"/>
        <v>BS$15</v>
      </c>
      <c r="BT1298" s="172" t="str">
        <f t="shared" si="1378"/>
        <v>BT$15</v>
      </c>
      <c r="BU1298" s="172" t="str">
        <f t="shared" si="1378"/>
        <v>BU$15</v>
      </c>
      <c r="BV1298" s="172" t="str">
        <f t="shared" si="1378"/>
        <v>BV$15</v>
      </c>
      <c r="BW1298" s="172" t="str">
        <f t="shared" si="1378"/>
        <v>BW$15</v>
      </c>
      <c r="BX1298" s="172" t="str">
        <f t="shared" si="1378"/>
        <v>BX$15</v>
      </c>
      <c r="BY1298" s="172" t="str">
        <f t="shared" si="1378"/>
        <v>BY$15</v>
      </c>
      <c r="BZ1298" s="172" t="str">
        <f t="shared" si="1378"/>
        <v>BZ$15</v>
      </c>
      <c r="CA1298" s="172" t="str">
        <f t="shared" si="1378"/>
        <v>CA$15</v>
      </c>
      <c r="CB1298" s="172" t="str">
        <f t="shared" si="1378"/>
        <v>CB$15</v>
      </c>
      <c r="CC1298" s="172" t="str">
        <f t="shared" si="1378"/>
        <v>CC$15</v>
      </c>
      <c r="CD1298" s="172" t="str">
        <f t="shared" si="1378"/>
        <v>CD$15</v>
      </c>
      <c r="CE1298" s="172" t="str">
        <f t="shared" ref="CE1298:CK1298" si="1379">CE1263</f>
        <v>CE$15</v>
      </c>
      <c r="CF1298" s="172" t="str">
        <f t="shared" si="1379"/>
        <v>CF$15</v>
      </c>
      <c r="CG1298" s="172" t="str">
        <f t="shared" si="1379"/>
        <v>CG$15</v>
      </c>
      <c r="CH1298" s="172" t="str">
        <f t="shared" si="1379"/>
        <v>CH$15</v>
      </c>
      <c r="CI1298" s="172" t="str">
        <f t="shared" si="1379"/>
        <v>CI$15</v>
      </c>
      <c r="CJ1298" s="172" t="str">
        <f t="shared" si="1379"/>
        <v>CJ$15</v>
      </c>
      <c r="CK1298" s="172" t="str">
        <f t="shared" si="1379"/>
        <v>CK$15</v>
      </c>
      <c r="CL1298" s="172" t="str">
        <f t="shared" ref="CL1298" si="1380">CL1263</f>
        <v>CL$15</v>
      </c>
    </row>
    <row r="1299" spans="2:90" x14ac:dyDescent="0.4">
      <c r="C1299" s="12"/>
      <c r="D1299" s="12"/>
      <c r="E1299" s="12" t="s">
        <v>906</v>
      </c>
      <c r="F1299" s="12"/>
      <c r="G1299" s="12"/>
      <c r="H1299" s="12"/>
      <c r="I1299" s="60"/>
      <c r="J1299" s="60"/>
      <c r="K1299" s="15"/>
      <c r="L1299" s="15"/>
      <c r="M1299" s="15"/>
      <c r="N1299" s="15"/>
      <c r="O1299" s="15"/>
      <c r="P1299" s="15"/>
      <c r="R1299" s="15"/>
      <c r="S1299" s="76"/>
      <c r="T1299" s="76"/>
      <c r="U1299" s="76"/>
      <c r="V1299" s="76"/>
      <c r="W1299" s="76"/>
      <c r="X1299" s="76"/>
      <c r="Y1299" s="76"/>
      <c r="Z1299" s="76"/>
      <c r="AA1299" s="76"/>
      <c r="AB1299" s="76"/>
      <c r="AC1299" s="76"/>
      <c r="AD1299" s="76"/>
      <c r="AE1299" s="76"/>
      <c r="AF1299" s="76"/>
      <c r="AG1299" s="76"/>
      <c r="AH1299" s="76"/>
      <c r="AI1299" s="76"/>
      <c r="AJ1299" s="76"/>
      <c r="AK1299" s="76"/>
      <c r="AL1299" s="76"/>
      <c r="AM1299" s="76"/>
      <c r="AN1299" s="76"/>
      <c r="AO1299" s="76"/>
      <c r="AP1299" s="76"/>
      <c r="AQ1299" s="76"/>
      <c r="AR1299" s="76"/>
      <c r="AS1299" s="76"/>
      <c r="AT1299" s="76"/>
      <c r="AU1299" s="76"/>
      <c r="AV1299" s="76"/>
      <c r="AW1299" s="76"/>
      <c r="AX1299" s="76"/>
      <c r="AY1299" s="76"/>
      <c r="AZ1299" s="76"/>
      <c r="BA1299" s="76"/>
      <c r="BB1299" s="76"/>
      <c r="BC1299" s="76"/>
      <c r="BD1299" s="76"/>
      <c r="BE1299" s="76"/>
      <c r="BF1299" s="76"/>
      <c r="BG1299" s="76"/>
      <c r="BH1299" s="76"/>
      <c r="BI1299" s="76"/>
      <c r="BJ1299" s="76"/>
      <c r="BK1299" s="76"/>
      <c r="BL1299" s="76"/>
      <c r="BM1299" s="76"/>
      <c r="BN1299" s="76"/>
      <c r="BO1299" s="76"/>
      <c r="BP1299" s="76"/>
      <c r="BQ1299" s="76"/>
      <c r="BR1299" s="76"/>
      <c r="BS1299" s="76"/>
      <c r="BT1299" s="76"/>
      <c r="BU1299" s="76"/>
      <c r="BV1299" s="76"/>
      <c r="BW1299" s="76"/>
      <c r="BX1299" s="76"/>
      <c r="BY1299" s="76"/>
      <c r="BZ1299" s="76"/>
      <c r="CA1299" s="76"/>
      <c r="CB1299" s="76"/>
      <c r="CC1299" s="76"/>
      <c r="CD1299" s="76"/>
      <c r="CE1299" s="76"/>
      <c r="CF1299" s="76"/>
      <c r="CG1299" s="76"/>
      <c r="CH1299" s="76"/>
      <c r="CI1299" s="76"/>
      <c r="CJ1299" s="76"/>
      <c r="CK1299" s="76"/>
      <c r="CL1299" s="76"/>
    </row>
    <row r="1300" spans="2:90" x14ac:dyDescent="0.4">
      <c r="B1300" s="168" t="s">
        <v>487</v>
      </c>
      <c r="C1300" s="167"/>
      <c r="D1300" s="167"/>
      <c r="E1300" s="167" t="s">
        <v>906</v>
      </c>
      <c r="F1300" s="167"/>
      <c r="G1300" s="167"/>
      <c r="H1300" s="167"/>
      <c r="I1300" s="169"/>
      <c r="J1300" s="169"/>
      <c r="K1300" s="190"/>
      <c r="L1300" s="190"/>
      <c r="M1300" s="190"/>
      <c r="N1300" s="190"/>
      <c r="O1300" s="190"/>
      <c r="P1300" s="190"/>
      <c r="R1300" s="191"/>
      <c r="S1300" s="167"/>
      <c r="T1300" s="167"/>
      <c r="U1300" s="167"/>
      <c r="V1300" s="167"/>
      <c r="W1300" s="167"/>
      <c r="X1300" s="167"/>
      <c r="Y1300" s="167"/>
      <c r="Z1300" s="167"/>
      <c r="AA1300" s="167"/>
      <c r="AB1300" s="167"/>
      <c r="AC1300" s="167"/>
      <c r="AD1300" s="167"/>
      <c r="AE1300" s="167"/>
      <c r="AF1300" s="167"/>
      <c r="AG1300" s="167"/>
      <c r="AH1300" s="167"/>
      <c r="AI1300" s="167"/>
      <c r="AJ1300" s="167"/>
      <c r="AK1300" s="167"/>
      <c r="AL1300" s="167"/>
      <c r="AM1300" s="167"/>
      <c r="AN1300" s="167"/>
      <c r="AO1300" s="167"/>
      <c r="AP1300" s="167"/>
      <c r="AQ1300" s="167"/>
      <c r="AR1300" s="167"/>
      <c r="AS1300" s="167"/>
      <c r="AT1300" s="167"/>
      <c r="AU1300" s="167"/>
      <c r="AV1300" s="167"/>
      <c r="AW1300" s="167"/>
      <c r="AX1300" s="167"/>
      <c r="AY1300" s="167"/>
      <c r="AZ1300" s="167"/>
      <c r="BA1300" s="167"/>
      <c r="BB1300" s="167"/>
      <c r="BC1300" s="167"/>
      <c r="BD1300" s="167"/>
      <c r="BE1300" s="167"/>
      <c r="BF1300" s="167"/>
      <c r="BG1300" s="167"/>
      <c r="BH1300" s="167"/>
      <c r="BI1300" s="167"/>
      <c r="BJ1300" s="167"/>
      <c r="BK1300" s="167"/>
      <c r="BL1300" s="167"/>
      <c r="BM1300" s="167"/>
      <c r="BN1300" s="167"/>
      <c r="BO1300" s="167"/>
      <c r="BP1300" s="167"/>
      <c r="BQ1300" s="167"/>
      <c r="BR1300" s="167"/>
      <c r="BS1300" s="167"/>
      <c r="BT1300" s="167"/>
      <c r="BU1300" s="167"/>
      <c r="BV1300" s="167"/>
      <c r="BW1300" s="167"/>
      <c r="BX1300" s="167"/>
      <c r="BY1300" s="167"/>
      <c r="BZ1300" s="167"/>
      <c r="CA1300" s="167"/>
      <c r="CB1300" s="167"/>
      <c r="CC1300" s="167"/>
      <c r="CD1300" s="167"/>
      <c r="CE1300" s="167"/>
      <c r="CF1300" s="167"/>
      <c r="CG1300" s="167"/>
      <c r="CH1300" s="167"/>
      <c r="CI1300" s="167"/>
      <c r="CJ1300" s="167"/>
      <c r="CK1300" s="167"/>
      <c r="CL1300" s="167"/>
    </row>
    <row r="1301" spans="2:90" x14ac:dyDescent="0.4">
      <c r="B1301" s="168" t="s">
        <v>489</v>
      </c>
      <c r="C1301" s="167"/>
      <c r="D1301" s="167"/>
      <c r="E1301" s="167" t="s">
        <v>906</v>
      </c>
      <c r="F1301" s="167"/>
      <c r="G1301" s="167"/>
      <c r="H1301" s="167"/>
      <c r="I1301" s="169"/>
      <c r="J1301" s="169"/>
      <c r="K1301" s="190"/>
      <c r="L1301" s="190"/>
      <c r="M1301" s="190"/>
      <c r="N1301" s="190"/>
      <c r="O1301" s="190"/>
      <c r="P1301" s="190"/>
      <c r="R1301" s="191"/>
      <c r="S1301" s="167"/>
      <c r="T1301" s="167"/>
      <c r="U1301" s="167"/>
      <c r="V1301" s="167"/>
      <c r="W1301" s="167"/>
      <c r="X1301" s="167"/>
      <c r="Y1301" s="167"/>
      <c r="Z1301" s="167"/>
      <c r="AA1301" s="167"/>
      <c r="AB1301" s="167"/>
      <c r="AC1301" s="167"/>
      <c r="AD1301" s="167"/>
      <c r="AE1301" s="167"/>
      <c r="AF1301" s="167"/>
      <c r="AG1301" s="167"/>
      <c r="AH1301" s="167"/>
      <c r="AI1301" s="167"/>
      <c r="AJ1301" s="167"/>
      <c r="AK1301" s="167"/>
      <c r="AL1301" s="167"/>
      <c r="AM1301" s="167"/>
      <c r="AN1301" s="167"/>
      <c r="AO1301" s="167"/>
      <c r="AP1301" s="167"/>
      <c r="AQ1301" s="167"/>
      <c r="AR1301" s="167"/>
      <c r="AS1301" s="167"/>
      <c r="AT1301" s="167"/>
      <c r="AU1301" s="167"/>
      <c r="AV1301" s="167"/>
      <c r="AW1301" s="167"/>
      <c r="AX1301" s="167"/>
      <c r="AY1301" s="167"/>
      <c r="AZ1301" s="167"/>
      <c r="BA1301" s="167"/>
      <c r="BB1301" s="167"/>
      <c r="BC1301" s="167"/>
      <c r="BD1301" s="167"/>
      <c r="BE1301" s="167"/>
      <c r="BF1301" s="167"/>
      <c r="BG1301" s="167"/>
      <c r="BH1301" s="167"/>
      <c r="BI1301" s="167"/>
      <c r="BJ1301" s="167"/>
      <c r="BK1301" s="167"/>
      <c r="BL1301" s="167"/>
      <c r="BM1301" s="167"/>
      <c r="BN1301" s="167"/>
      <c r="BO1301" s="167"/>
      <c r="BP1301" s="167"/>
      <c r="BQ1301" s="167"/>
      <c r="BR1301" s="167"/>
      <c r="BS1301" s="167"/>
      <c r="BT1301" s="167"/>
      <c r="BU1301" s="167"/>
      <c r="BV1301" s="167"/>
      <c r="BW1301" s="167"/>
      <c r="BX1301" s="167"/>
      <c r="BY1301" s="167"/>
      <c r="BZ1301" s="167"/>
      <c r="CA1301" s="167"/>
      <c r="CB1301" s="167"/>
      <c r="CC1301" s="167"/>
      <c r="CD1301" s="167"/>
      <c r="CE1301" s="167"/>
      <c r="CF1301" s="167"/>
      <c r="CG1301" s="167"/>
      <c r="CH1301" s="167"/>
      <c r="CI1301" s="167"/>
      <c r="CJ1301" s="167"/>
      <c r="CK1301" s="167"/>
      <c r="CL1301" s="167"/>
    </row>
    <row r="1302" spans="2:90" x14ac:dyDescent="0.4">
      <c r="B1302" s="168" t="s">
        <v>459</v>
      </c>
      <c r="C1302" s="167"/>
      <c r="D1302" s="167"/>
      <c r="E1302" s="167" t="s">
        <v>906</v>
      </c>
      <c r="F1302" s="167"/>
      <c r="G1302" s="167"/>
      <c r="H1302" s="167"/>
      <c r="I1302" s="169"/>
      <c r="J1302" s="169"/>
      <c r="K1302" s="190"/>
      <c r="L1302" s="190"/>
      <c r="M1302" s="190"/>
      <c r="N1302" s="190"/>
      <c r="O1302" s="190"/>
      <c r="P1302" s="190"/>
      <c r="R1302" s="191"/>
      <c r="S1302" s="192" t="str">
        <f t="shared" ref="S1302:AX1302" si="1381">S$16</f>
        <v>S$12</v>
      </c>
      <c r="T1302" s="192" t="str">
        <f t="shared" si="1381"/>
        <v>T$12</v>
      </c>
      <c r="U1302" s="192" t="str">
        <f t="shared" si="1381"/>
        <v>U$12</v>
      </c>
      <c r="V1302" s="192" t="str">
        <f t="shared" si="1381"/>
        <v>V$12</v>
      </c>
      <c r="W1302" s="192" t="str">
        <f t="shared" si="1381"/>
        <v>W$12</v>
      </c>
      <c r="X1302" s="192" t="str">
        <f t="shared" si="1381"/>
        <v>X$12</v>
      </c>
      <c r="Y1302" s="192" t="str">
        <f t="shared" si="1381"/>
        <v>Y$12</v>
      </c>
      <c r="Z1302" s="192" t="str">
        <f t="shared" si="1381"/>
        <v>Z$12</v>
      </c>
      <c r="AA1302" s="192" t="str">
        <f t="shared" si="1381"/>
        <v>AA$12</v>
      </c>
      <c r="AB1302" s="192" t="str">
        <f t="shared" si="1381"/>
        <v>AB$12</v>
      </c>
      <c r="AC1302" s="192" t="str">
        <f t="shared" si="1381"/>
        <v>AC$12</v>
      </c>
      <c r="AD1302" s="192" t="str">
        <f t="shared" si="1381"/>
        <v>AD$12</v>
      </c>
      <c r="AE1302" s="192" t="str">
        <f t="shared" si="1381"/>
        <v>AE$12</v>
      </c>
      <c r="AF1302" s="192" t="str">
        <f t="shared" si="1381"/>
        <v>AF$12</v>
      </c>
      <c r="AG1302" s="192" t="str">
        <f t="shared" si="1381"/>
        <v>AG$12</v>
      </c>
      <c r="AH1302" s="192" t="str">
        <f t="shared" si="1381"/>
        <v>AH$12</v>
      </c>
      <c r="AI1302" s="192" t="str">
        <f t="shared" si="1381"/>
        <v>AI$12</v>
      </c>
      <c r="AJ1302" s="192" t="str">
        <f t="shared" si="1381"/>
        <v>AJ$12</v>
      </c>
      <c r="AK1302" s="192" t="str">
        <f t="shared" si="1381"/>
        <v>AK$12</v>
      </c>
      <c r="AL1302" s="192" t="str">
        <f t="shared" si="1381"/>
        <v>AL$12</v>
      </c>
      <c r="AM1302" s="192" t="str">
        <f t="shared" si="1381"/>
        <v>AM$12</v>
      </c>
      <c r="AN1302" s="192" t="str">
        <f t="shared" si="1381"/>
        <v>AN$12</v>
      </c>
      <c r="AO1302" s="192" t="str">
        <f t="shared" si="1381"/>
        <v>AO$12</v>
      </c>
      <c r="AP1302" s="192" t="str">
        <f t="shared" si="1381"/>
        <v>AP$12</v>
      </c>
      <c r="AQ1302" s="192" t="str">
        <f t="shared" si="1381"/>
        <v>AQ$12</v>
      </c>
      <c r="AR1302" s="192" t="str">
        <f t="shared" si="1381"/>
        <v>AR$12</v>
      </c>
      <c r="AS1302" s="192" t="str">
        <f t="shared" si="1381"/>
        <v>AS$12</v>
      </c>
      <c r="AT1302" s="192" t="str">
        <f t="shared" si="1381"/>
        <v>AT$12</v>
      </c>
      <c r="AU1302" s="192" t="str">
        <f t="shared" si="1381"/>
        <v>AU$12</v>
      </c>
      <c r="AV1302" s="192" t="str">
        <f t="shared" si="1381"/>
        <v>AV$12</v>
      </c>
      <c r="AW1302" s="192" t="str">
        <f t="shared" si="1381"/>
        <v>AW$12</v>
      </c>
      <c r="AX1302" s="192" t="str">
        <f t="shared" si="1381"/>
        <v>AX$12</v>
      </c>
      <c r="AY1302" s="192" t="str">
        <f t="shared" ref="AY1302:CD1302" si="1382">AY$16</f>
        <v>AY$12</v>
      </c>
      <c r="AZ1302" s="192" t="str">
        <f t="shared" si="1382"/>
        <v>AZ$12</v>
      </c>
      <c r="BA1302" s="192" t="str">
        <f t="shared" si="1382"/>
        <v>BA$12</v>
      </c>
      <c r="BB1302" s="192" t="str">
        <f t="shared" si="1382"/>
        <v>BB$12</v>
      </c>
      <c r="BC1302" s="192" t="str">
        <f t="shared" si="1382"/>
        <v>BC$12</v>
      </c>
      <c r="BD1302" s="192" t="str">
        <f t="shared" si="1382"/>
        <v>BD$12</v>
      </c>
      <c r="BE1302" s="192" t="str">
        <f t="shared" si="1382"/>
        <v>BE$12</v>
      </c>
      <c r="BF1302" s="192" t="str">
        <f t="shared" si="1382"/>
        <v>BF$12</v>
      </c>
      <c r="BG1302" s="192" t="str">
        <f t="shared" si="1382"/>
        <v>BG$12</v>
      </c>
      <c r="BH1302" s="192" t="str">
        <f t="shared" si="1382"/>
        <v>BH$12</v>
      </c>
      <c r="BI1302" s="192" t="str">
        <f t="shared" si="1382"/>
        <v>BI$12</v>
      </c>
      <c r="BJ1302" s="192" t="str">
        <f t="shared" si="1382"/>
        <v>BJ$12</v>
      </c>
      <c r="BK1302" s="192" t="str">
        <f t="shared" si="1382"/>
        <v>BK$12</v>
      </c>
      <c r="BL1302" s="192" t="str">
        <f t="shared" si="1382"/>
        <v>BL$12</v>
      </c>
      <c r="BM1302" s="192" t="str">
        <f t="shared" si="1382"/>
        <v>BM$12</v>
      </c>
      <c r="BN1302" s="192" t="str">
        <f t="shared" si="1382"/>
        <v>BN$12</v>
      </c>
      <c r="BO1302" s="192" t="str">
        <f t="shared" si="1382"/>
        <v>BO$12</v>
      </c>
      <c r="BP1302" s="192" t="str">
        <f t="shared" si="1382"/>
        <v>BP$12</v>
      </c>
      <c r="BQ1302" s="192" t="str">
        <f t="shared" si="1382"/>
        <v>BQ$12</v>
      </c>
      <c r="BR1302" s="192" t="str">
        <f t="shared" si="1382"/>
        <v>BR$12</v>
      </c>
      <c r="BS1302" s="192" t="str">
        <f t="shared" si="1382"/>
        <v>BS$12</v>
      </c>
      <c r="BT1302" s="192" t="str">
        <f t="shared" si="1382"/>
        <v>BT$12</v>
      </c>
      <c r="BU1302" s="192" t="str">
        <f t="shared" si="1382"/>
        <v>BU$12</v>
      </c>
      <c r="BV1302" s="192" t="str">
        <f t="shared" si="1382"/>
        <v>BV$12</v>
      </c>
      <c r="BW1302" s="192" t="str">
        <f t="shared" si="1382"/>
        <v>BW$12</v>
      </c>
      <c r="BX1302" s="192" t="str">
        <f t="shared" si="1382"/>
        <v>BX$12</v>
      </c>
      <c r="BY1302" s="192" t="str">
        <f t="shared" si="1382"/>
        <v>BY$12</v>
      </c>
      <c r="BZ1302" s="192" t="str">
        <f t="shared" si="1382"/>
        <v>BZ$12</v>
      </c>
      <c r="CA1302" s="192" t="str">
        <f t="shared" si="1382"/>
        <v>CA$12</v>
      </c>
      <c r="CB1302" s="192" t="str">
        <f t="shared" si="1382"/>
        <v>CB$12</v>
      </c>
      <c r="CC1302" s="192" t="str">
        <f t="shared" si="1382"/>
        <v>CC$12</v>
      </c>
      <c r="CD1302" s="192" t="str">
        <f t="shared" si="1382"/>
        <v>CD$12</v>
      </c>
      <c r="CE1302" s="192" t="str">
        <f t="shared" ref="CE1302:CL1302" si="1383">CE$16</f>
        <v>CE$12</v>
      </c>
      <c r="CF1302" s="192" t="str">
        <f t="shared" si="1383"/>
        <v>CF$12</v>
      </c>
      <c r="CG1302" s="192" t="str">
        <f t="shared" si="1383"/>
        <v>CG$12</v>
      </c>
      <c r="CH1302" s="192" t="str">
        <f t="shared" si="1383"/>
        <v>CH$12</v>
      </c>
      <c r="CI1302" s="192" t="str">
        <f t="shared" si="1383"/>
        <v>CI$12</v>
      </c>
      <c r="CJ1302" s="192" t="str">
        <f t="shared" si="1383"/>
        <v>CJ$12</v>
      </c>
      <c r="CK1302" s="192" t="str">
        <f t="shared" si="1383"/>
        <v>CK$12</v>
      </c>
      <c r="CL1302" s="192" t="str">
        <f t="shared" si="1383"/>
        <v>CL$12</v>
      </c>
    </row>
    <row r="1303" spans="2:90" x14ac:dyDescent="0.4">
      <c r="B1303" s="168" t="s">
        <v>460</v>
      </c>
      <c r="C1303" s="193"/>
      <c r="D1303" s="193"/>
      <c r="E1303" s="193" t="s">
        <v>906</v>
      </c>
      <c r="F1303" s="193"/>
      <c r="G1303" s="193"/>
      <c r="H1303" s="193"/>
      <c r="I1303" s="194"/>
      <c r="J1303" s="194"/>
      <c r="K1303" s="195"/>
      <c r="L1303" s="195"/>
      <c r="M1303" s="195"/>
      <c r="N1303" s="195"/>
      <c r="O1303" s="195"/>
      <c r="P1303" s="195"/>
      <c r="R1303" s="195"/>
      <c r="S1303" s="192" t="str">
        <f t="shared" ref="S1303:AX1303" si="1384">S$17</f>
        <v>S$13</v>
      </c>
      <c r="T1303" s="192" t="str">
        <f t="shared" si="1384"/>
        <v>T$13</v>
      </c>
      <c r="U1303" s="192" t="str">
        <f t="shared" si="1384"/>
        <v>U$13</v>
      </c>
      <c r="V1303" s="192" t="str">
        <f t="shared" si="1384"/>
        <v>V$13</v>
      </c>
      <c r="W1303" s="192" t="str">
        <f t="shared" si="1384"/>
        <v>W$13</v>
      </c>
      <c r="X1303" s="192" t="str">
        <f t="shared" si="1384"/>
        <v>X$13</v>
      </c>
      <c r="Y1303" s="192" t="str">
        <f t="shared" si="1384"/>
        <v>Y$13</v>
      </c>
      <c r="Z1303" s="192" t="str">
        <f t="shared" si="1384"/>
        <v>Z$13</v>
      </c>
      <c r="AA1303" s="192" t="str">
        <f t="shared" si="1384"/>
        <v>AA$13</v>
      </c>
      <c r="AB1303" s="192" t="str">
        <f t="shared" si="1384"/>
        <v>AB$13</v>
      </c>
      <c r="AC1303" s="192" t="str">
        <f t="shared" si="1384"/>
        <v>AC$13</v>
      </c>
      <c r="AD1303" s="192" t="str">
        <f t="shared" si="1384"/>
        <v>AD$13</v>
      </c>
      <c r="AE1303" s="192" t="str">
        <f t="shared" si="1384"/>
        <v>AE$13</v>
      </c>
      <c r="AF1303" s="192" t="str">
        <f t="shared" si="1384"/>
        <v>AF$13</v>
      </c>
      <c r="AG1303" s="192" t="str">
        <f t="shared" si="1384"/>
        <v>AG$13</v>
      </c>
      <c r="AH1303" s="192" t="str">
        <f t="shared" si="1384"/>
        <v>AH$13</v>
      </c>
      <c r="AI1303" s="192" t="str">
        <f t="shared" si="1384"/>
        <v>AI$13</v>
      </c>
      <c r="AJ1303" s="192" t="str">
        <f t="shared" si="1384"/>
        <v>AJ$13</v>
      </c>
      <c r="AK1303" s="192" t="str">
        <f t="shared" si="1384"/>
        <v>AK$13</v>
      </c>
      <c r="AL1303" s="192" t="str">
        <f t="shared" si="1384"/>
        <v>AL$13</v>
      </c>
      <c r="AM1303" s="192" t="str">
        <f t="shared" si="1384"/>
        <v>AM$13</v>
      </c>
      <c r="AN1303" s="192" t="str">
        <f t="shared" si="1384"/>
        <v>AN$13</v>
      </c>
      <c r="AO1303" s="192" t="str">
        <f t="shared" si="1384"/>
        <v>AO$13</v>
      </c>
      <c r="AP1303" s="192" t="str">
        <f t="shared" si="1384"/>
        <v>AP$13</v>
      </c>
      <c r="AQ1303" s="192" t="str">
        <f t="shared" si="1384"/>
        <v>AQ$13</v>
      </c>
      <c r="AR1303" s="192" t="str">
        <f t="shared" si="1384"/>
        <v>AR$13</v>
      </c>
      <c r="AS1303" s="192" t="str">
        <f t="shared" si="1384"/>
        <v>AS$13</v>
      </c>
      <c r="AT1303" s="192" t="str">
        <f t="shared" si="1384"/>
        <v>AT$13</v>
      </c>
      <c r="AU1303" s="192" t="str">
        <f t="shared" si="1384"/>
        <v>AU$13</v>
      </c>
      <c r="AV1303" s="192" t="str">
        <f t="shared" si="1384"/>
        <v>AV$13</v>
      </c>
      <c r="AW1303" s="192" t="str">
        <f t="shared" si="1384"/>
        <v>AW$13</v>
      </c>
      <c r="AX1303" s="192" t="str">
        <f t="shared" si="1384"/>
        <v>AX$13</v>
      </c>
      <c r="AY1303" s="192" t="str">
        <f t="shared" ref="AY1303:CD1303" si="1385">AY$17</f>
        <v>AY$13</v>
      </c>
      <c r="AZ1303" s="192" t="str">
        <f t="shared" si="1385"/>
        <v>AZ$13</v>
      </c>
      <c r="BA1303" s="192" t="str">
        <f t="shared" si="1385"/>
        <v>BA$13</v>
      </c>
      <c r="BB1303" s="192" t="str">
        <f t="shared" si="1385"/>
        <v>BB$13</v>
      </c>
      <c r="BC1303" s="192" t="str">
        <f t="shared" si="1385"/>
        <v>BC$13</v>
      </c>
      <c r="BD1303" s="192" t="str">
        <f t="shared" si="1385"/>
        <v>BD$13</v>
      </c>
      <c r="BE1303" s="192" t="str">
        <f t="shared" si="1385"/>
        <v>BE$13</v>
      </c>
      <c r="BF1303" s="192" t="str">
        <f t="shared" si="1385"/>
        <v>BF$13</v>
      </c>
      <c r="BG1303" s="192" t="str">
        <f t="shared" si="1385"/>
        <v>BG$13</v>
      </c>
      <c r="BH1303" s="192" t="str">
        <f t="shared" si="1385"/>
        <v>BH$13</v>
      </c>
      <c r="BI1303" s="192" t="str">
        <f t="shared" si="1385"/>
        <v>BI$13</v>
      </c>
      <c r="BJ1303" s="192" t="str">
        <f t="shared" si="1385"/>
        <v>BJ$13</v>
      </c>
      <c r="BK1303" s="192" t="str">
        <f t="shared" si="1385"/>
        <v>BK$13</v>
      </c>
      <c r="BL1303" s="192" t="str">
        <f t="shared" si="1385"/>
        <v>BL$13</v>
      </c>
      <c r="BM1303" s="192" t="str">
        <f t="shared" si="1385"/>
        <v>BM$13</v>
      </c>
      <c r="BN1303" s="192" t="str">
        <f t="shared" si="1385"/>
        <v>BN$13</v>
      </c>
      <c r="BO1303" s="192" t="str">
        <f t="shared" si="1385"/>
        <v>BO$13</v>
      </c>
      <c r="BP1303" s="192" t="str">
        <f t="shared" si="1385"/>
        <v>BP$13</v>
      </c>
      <c r="BQ1303" s="192" t="str">
        <f t="shared" si="1385"/>
        <v>BQ$13</v>
      </c>
      <c r="BR1303" s="192" t="str">
        <f t="shared" si="1385"/>
        <v>BR$13</v>
      </c>
      <c r="BS1303" s="192" t="str">
        <f t="shared" si="1385"/>
        <v>BS$13</v>
      </c>
      <c r="BT1303" s="192" t="str">
        <f t="shared" si="1385"/>
        <v>BT$13</v>
      </c>
      <c r="BU1303" s="192" t="str">
        <f t="shared" si="1385"/>
        <v>BU$13</v>
      </c>
      <c r="BV1303" s="192" t="str">
        <f t="shared" si="1385"/>
        <v>BV$13</v>
      </c>
      <c r="BW1303" s="192" t="str">
        <f t="shared" si="1385"/>
        <v>BW$13</v>
      </c>
      <c r="BX1303" s="192" t="str">
        <f t="shared" si="1385"/>
        <v>BX$13</v>
      </c>
      <c r="BY1303" s="192" t="str">
        <f t="shared" si="1385"/>
        <v>BY$13</v>
      </c>
      <c r="BZ1303" s="192" t="str">
        <f t="shared" si="1385"/>
        <v>BZ$13</v>
      </c>
      <c r="CA1303" s="192" t="str">
        <f t="shared" si="1385"/>
        <v>CA$13</v>
      </c>
      <c r="CB1303" s="192" t="str">
        <f t="shared" si="1385"/>
        <v>CB$13</v>
      </c>
      <c r="CC1303" s="192" t="str">
        <f t="shared" si="1385"/>
        <v>CC$13</v>
      </c>
      <c r="CD1303" s="192" t="str">
        <f t="shared" si="1385"/>
        <v>CD$13</v>
      </c>
      <c r="CE1303" s="192" t="str">
        <f t="shared" ref="CE1303:CL1303" si="1386">CE$17</f>
        <v>CE$13</v>
      </c>
      <c r="CF1303" s="192" t="str">
        <f t="shared" si="1386"/>
        <v>CF$13</v>
      </c>
      <c r="CG1303" s="192" t="str">
        <f t="shared" si="1386"/>
        <v>CG$13</v>
      </c>
      <c r="CH1303" s="192" t="str">
        <f t="shared" si="1386"/>
        <v>CH$13</v>
      </c>
      <c r="CI1303" s="192" t="str">
        <f t="shared" si="1386"/>
        <v>CI$13</v>
      </c>
      <c r="CJ1303" s="192" t="str">
        <f t="shared" si="1386"/>
        <v>CJ$13</v>
      </c>
      <c r="CK1303" s="192" t="str">
        <f t="shared" si="1386"/>
        <v>CK$13</v>
      </c>
      <c r="CL1303" s="192" t="str">
        <f t="shared" si="1386"/>
        <v>CL$13</v>
      </c>
    </row>
    <row r="1304" spans="2:90" x14ac:dyDescent="0.4">
      <c r="B1304" s="168" t="s">
        <v>488</v>
      </c>
      <c r="C1304" s="193"/>
      <c r="D1304" s="193"/>
      <c r="E1304" s="193" t="s">
        <v>906</v>
      </c>
      <c r="F1304" s="193"/>
      <c r="G1304" s="193"/>
      <c r="H1304" s="193"/>
      <c r="I1304" s="194"/>
      <c r="J1304" s="194"/>
      <c r="K1304" s="195"/>
      <c r="L1304" s="195"/>
      <c r="M1304" s="195"/>
      <c r="N1304" s="195"/>
      <c r="O1304" s="195"/>
      <c r="P1304" s="195"/>
      <c r="R1304" s="195"/>
      <c r="S1304" s="183"/>
      <c r="T1304" s="183"/>
      <c r="U1304" s="183"/>
      <c r="V1304" s="183"/>
      <c r="W1304" s="183"/>
      <c r="X1304" s="183"/>
      <c r="Y1304" s="183"/>
      <c r="Z1304" s="183"/>
      <c r="AA1304" s="183"/>
      <c r="AB1304" s="183"/>
      <c r="AC1304" s="183"/>
      <c r="AD1304" s="183"/>
      <c r="AE1304" s="183"/>
      <c r="AF1304" s="183"/>
      <c r="AG1304" s="183"/>
      <c r="AH1304" s="183"/>
      <c r="AI1304" s="183"/>
      <c r="AJ1304" s="183"/>
      <c r="AK1304" s="183"/>
      <c r="AL1304" s="183"/>
      <c r="AM1304" s="183"/>
      <c r="AN1304" s="183"/>
      <c r="AO1304" s="183"/>
      <c r="AP1304" s="183"/>
      <c r="AQ1304" s="183"/>
      <c r="AR1304" s="183"/>
      <c r="AS1304" s="183"/>
      <c r="AT1304" s="183"/>
      <c r="AU1304" s="183"/>
      <c r="AV1304" s="183"/>
      <c r="AW1304" s="183"/>
      <c r="AX1304" s="183"/>
      <c r="AY1304" s="183"/>
      <c r="AZ1304" s="183"/>
      <c r="BA1304" s="183"/>
      <c r="BB1304" s="183"/>
      <c r="BC1304" s="183"/>
      <c r="BD1304" s="183"/>
      <c r="BE1304" s="183"/>
      <c r="BF1304" s="183"/>
      <c r="BG1304" s="183"/>
      <c r="BH1304" s="183"/>
      <c r="BI1304" s="183"/>
      <c r="BJ1304" s="183"/>
      <c r="BK1304" s="183"/>
      <c r="BL1304" s="183"/>
      <c r="BM1304" s="183"/>
      <c r="BN1304" s="183"/>
      <c r="BO1304" s="183"/>
      <c r="BP1304" s="183"/>
      <c r="BQ1304" s="183"/>
      <c r="BR1304" s="183"/>
      <c r="BS1304" s="183"/>
      <c r="BT1304" s="183"/>
      <c r="BU1304" s="183"/>
      <c r="BV1304" s="183"/>
      <c r="BW1304" s="183"/>
      <c r="BX1304" s="183"/>
      <c r="BY1304" s="183"/>
      <c r="BZ1304" s="183"/>
      <c r="CA1304" s="183"/>
      <c r="CB1304" s="183"/>
      <c r="CC1304" s="183"/>
      <c r="CD1304" s="183"/>
      <c r="CE1304" s="183"/>
      <c r="CF1304" s="183"/>
      <c r="CG1304" s="183"/>
      <c r="CH1304" s="183"/>
      <c r="CI1304" s="183"/>
      <c r="CJ1304" s="183"/>
      <c r="CK1304" s="183"/>
      <c r="CL1304" s="183"/>
    </row>
    <row r="1305" spans="2:90" x14ac:dyDescent="0.4">
      <c r="B1305" s="168" t="s">
        <v>501</v>
      </c>
      <c r="C1305" s="193"/>
      <c r="D1305" s="193"/>
      <c r="E1305" s="193" t="s">
        <v>906</v>
      </c>
      <c r="F1305" s="193"/>
      <c r="G1305" s="193"/>
      <c r="H1305" s="193"/>
      <c r="I1305" s="194"/>
      <c r="J1305" s="194"/>
      <c r="K1305" s="195"/>
      <c r="L1305" s="195"/>
      <c r="M1305" s="195"/>
      <c r="N1305" s="195"/>
      <c r="O1305" s="195"/>
      <c r="P1305" s="195"/>
      <c r="R1305" s="195"/>
      <c r="S1305" s="183"/>
      <c r="T1305" s="183"/>
      <c r="U1305" s="183"/>
      <c r="V1305" s="183"/>
      <c r="W1305" s="183"/>
      <c r="X1305" s="183"/>
      <c r="Y1305" s="183"/>
      <c r="Z1305" s="183"/>
      <c r="AA1305" s="183"/>
      <c r="AB1305" s="183"/>
      <c r="AC1305" s="183"/>
      <c r="AD1305" s="183"/>
      <c r="AE1305" s="183"/>
      <c r="AF1305" s="183"/>
      <c r="AG1305" s="183"/>
      <c r="AH1305" s="183"/>
      <c r="AI1305" s="183"/>
      <c r="AJ1305" s="183"/>
      <c r="AK1305" s="183"/>
      <c r="AL1305" s="183"/>
      <c r="AM1305" s="183"/>
      <c r="AN1305" s="183"/>
      <c r="AO1305" s="183"/>
      <c r="AP1305" s="183"/>
      <c r="AQ1305" s="183"/>
      <c r="AR1305" s="183"/>
      <c r="AS1305" s="183"/>
      <c r="AT1305" s="183"/>
      <c r="AU1305" s="183"/>
      <c r="AV1305" s="183"/>
      <c r="AW1305" s="183"/>
      <c r="AX1305" s="183"/>
      <c r="AY1305" s="183"/>
      <c r="AZ1305" s="183"/>
      <c r="BA1305" s="183"/>
      <c r="BB1305" s="183"/>
      <c r="BC1305" s="183"/>
      <c r="BD1305" s="183"/>
      <c r="BE1305" s="183"/>
      <c r="BF1305" s="183"/>
      <c r="BG1305" s="183"/>
      <c r="BH1305" s="183"/>
      <c r="BI1305" s="183"/>
      <c r="BJ1305" s="183"/>
      <c r="BK1305" s="183"/>
      <c r="BL1305" s="183"/>
      <c r="BM1305" s="183"/>
      <c r="BN1305" s="183"/>
      <c r="BO1305" s="183"/>
      <c r="BP1305" s="183"/>
      <c r="BQ1305" s="183"/>
      <c r="BR1305" s="183"/>
      <c r="BS1305" s="183"/>
      <c r="BT1305" s="183"/>
      <c r="BU1305" s="183"/>
      <c r="BV1305" s="183"/>
      <c r="BW1305" s="183"/>
      <c r="BX1305" s="183"/>
      <c r="BY1305" s="183"/>
      <c r="BZ1305" s="183"/>
      <c r="CA1305" s="183"/>
      <c r="CB1305" s="183"/>
      <c r="CC1305" s="183"/>
      <c r="CD1305" s="183"/>
      <c r="CE1305" s="183"/>
      <c r="CF1305" s="183"/>
      <c r="CG1305" s="183"/>
      <c r="CH1305" s="183"/>
      <c r="CI1305" s="183"/>
      <c r="CJ1305" s="183"/>
      <c r="CK1305" s="183"/>
      <c r="CL1305" s="183"/>
    </row>
    <row r="1306" spans="2:90" x14ac:dyDescent="0.4">
      <c r="B1306" s="168" t="s">
        <v>461</v>
      </c>
      <c r="C1306" s="193"/>
      <c r="D1306" s="193"/>
      <c r="E1306" s="193" t="s">
        <v>906</v>
      </c>
      <c r="F1306" s="193"/>
      <c r="G1306" s="193"/>
      <c r="H1306" s="193"/>
      <c r="I1306" s="194"/>
      <c r="J1306" s="194"/>
      <c r="K1306" s="195"/>
      <c r="L1306" s="195"/>
      <c r="M1306" s="195"/>
      <c r="N1306" s="195"/>
      <c r="O1306" s="195"/>
      <c r="P1306" s="195"/>
      <c r="R1306" s="195"/>
      <c r="S1306" s="183" t="str">
        <f t="shared" ref="S1306:AX1306" si="1387">S$18</f>
        <v>S$14</v>
      </c>
      <c r="T1306" s="183" t="str">
        <f t="shared" si="1387"/>
        <v>T$14</v>
      </c>
      <c r="U1306" s="183" t="str">
        <f t="shared" si="1387"/>
        <v>U$14</v>
      </c>
      <c r="V1306" s="183" t="str">
        <f t="shared" si="1387"/>
        <v>V$14</v>
      </c>
      <c r="W1306" s="183" t="str">
        <f t="shared" si="1387"/>
        <v>W$14</v>
      </c>
      <c r="X1306" s="183" t="str">
        <f t="shared" si="1387"/>
        <v>X$14</v>
      </c>
      <c r="Y1306" s="183" t="str">
        <f t="shared" si="1387"/>
        <v>Y$14</v>
      </c>
      <c r="Z1306" s="183" t="str">
        <f t="shared" si="1387"/>
        <v>Z$14</v>
      </c>
      <c r="AA1306" s="183" t="str">
        <f t="shared" si="1387"/>
        <v>AA$14</v>
      </c>
      <c r="AB1306" s="183" t="str">
        <f t="shared" si="1387"/>
        <v>AB$14</v>
      </c>
      <c r="AC1306" s="183" t="str">
        <f t="shared" si="1387"/>
        <v>AC$14</v>
      </c>
      <c r="AD1306" s="183" t="str">
        <f t="shared" si="1387"/>
        <v>AD$14</v>
      </c>
      <c r="AE1306" s="183" t="str">
        <f t="shared" si="1387"/>
        <v>AE$14</v>
      </c>
      <c r="AF1306" s="183" t="str">
        <f t="shared" si="1387"/>
        <v>AF$14</v>
      </c>
      <c r="AG1306" s="183" t="str">
        <f t="shared" si="1387"/>
        <v>AG$14</v>
      </c>
      <c r="AH1306" s="183" t="str">
        <f t="shared" si="1387"/>
        <v>AH$14</v>
      </c>
      <c r="AI1306" s="183" t="str">
        <f t="shared" si="1387"/>
        <v>AI$14</v>
      </c>
      <c r="AJ1306" s="183" t="str">
        <f t="shared" si="1387"/>
        <v>AJ$14</v>
      </c>
      <c r="AK1306" s="183" t="str">
        <f t="shared" si="1387"/>
        <v>AK$14</v>
      </c>
      <c r="AL1306" s="183" t="str">
        <f t="shared" si="1387"/>
        <v>AL$14</v>
      </c>
      <c r="AM1306" s="183" t="str">
        <f t="shared" si="1387"/>
        <v>AM$14</v>
      </c>
      <c r="AN1306" s="183" t="str">
        <f t="shared" si="1387"/>
        <v>AN$14</v>
      </c>
      <c r="AO1306" s="183" t="str">
        <f t="shared" si="1387"/>
        <v>AO$14</v>
      </c>
      <c r="AP1306" s="183" t="str">
        <f t="shared" si="1387"/>
        <v>AP$14</v>
      </c>
      <c r="AQ1306" s="183" t="str">
        <f t="shared" si="1387"/>
        <v>AQ$14</v>
      </c>
      <c r="AR1306" s="183" t="str">
        <f t="shared" si="1387"/>
        <v>AR$14</v>
      </c>
      <c r="AS1306" s="183" t="str">
        <f t="shared" si="1387"/>
        <v>AS$14</v>
      </c>
      <c r="AT1306" s="183" t="str">
        <f t="shared" si="1387"/>
        <v>AT$14</v>
      </c>
      <c r="AU1306" s="183" t="str">
        <f t="shared" si="1387"/>
        <v>AU$14</v>
      </c>
      <c r="AV1306" s="183" t="str">
        <f t="shared" si="1387"/>
        <v>AV$14</v>
      </c>
      <c r="AW1306" s="183" t="str">
        <f t="shared" si="1387"/>
        <v>AW$14</v>
      </c>
      <c r="AX1306" s="183" t="str">
        <f t="shared" si="1387"/>
        <v>AX$14</v>
      </c>
      <c r="AY1306" s="183" t="str">
        <f t="shared" ref="AY1306:CD1306" si="1388">AY$18</f>
        <v>AY$14</v>
      </c>
      <c r="AZ1306" s="183" t="str">
        <f t="shared" si="1388"/>
        <v>AZ$14</v>
      </c>
      <c r="BA1306" s="183" t="str">
        <f t="shared" si="1388"/>
        <v>BA$14</v>
      </c>
      <c r="BB1306" s="183" t="str">
        <f t="shared" si="1388"/>
        <v>BB$14</v>
      </c>
      <c r="BC1306" s="183" t="str">
        <f t="shared" si="1388"/>
        <v>BC$14</v>
      </c>
      <c r="BD1306" s="183" t="str">
        <f t="shared" si="1388"/>
        <v>BD$14</v>
      </c>
      <c r="BE1306" s="183" t="str">
        <f t="shared" si="1388"/>
        <v>BE$14</v>
      </c>
      <c r="BF1306" s="183" t="str">
        <f t="shared" si="1388"/>
        <v>BF$14</v>
      </c>
      <c r="BG1306" s="183" t="str">
        <f t="shared" si="1388"/>
        <v>BG$14</v>
      </c>
      <c r="BH1306" s="183" t="str">
        <f t="shared" si="1388"/>
        <v>BH$14</v>
      </c>
      <c r="BI1306" s="183" t="str">
        <f t="shared" si="1388"/>
        <v>BI$14</v>
      </c>
      <c r="BJ1306" s="183" t="str">
        <f t="shared" si="1388"/>
        <v>BJ$14</v>
      </c>
      <c r="BK1306" s="183" t="str">
        <f t="shared" si="1388"/>
        <v>BK$14</v>
      </c>
      <c r="BL1306" s="183" t="str">
        <f t="shared" si="1388"/>
        <v>BL$14</v>
      </c>
      <c r="BM1306" s="183" t="str">
        <f t="shared" si="1388"/>
        <v>BM$14</v>
      </c>
      <c r="BN1306" s="183" t="str">
        <f t="shared" si="1388"/>
        <v>BN$14</v>
      </c>
      <c r="BO1306" s="183" t="str">
        <f t="shared" si="1388"/>
        <v>BO$14</v>
      </c>
      <c r="BP1306" s="183" t="str">
        <f t="shared" si="1388"/>
        <v>BP$14</v>
      </c>
      <c r="BQ1306" s="183" t="str">
        <f t="shared" si="1388"/>
        <v>BQ$14</v>
      </c>
      <c r="BR1306" s="183" t="str">
        <f t="shared" si="1388"/>
        <v>BR$14</v>
      </c>
      <c r="BS1306" s="183" t="str">
        <f t="shared" si="1388"/>
        <v>BS$14</v>
      </c>
      <c r="BT1306" s="183" t="str">
        <f t="shared" si="1388"/>
        <v>BT$14</v>
      </c>
      <c r="BU1306" s="183" t="str">
        <f t="shared" si="1388"/>
        <v>BU$14</v>
      </c>
      <c r="BV1306" s="183" t="str">
        <f t="shared" si="1388"/>
        <v>BV$14</v>
      </c>
      <c r="BW1306" s="183" t="str">
        <f t="shared" si="1388"/>
        <v>BW$14</v>
      </c>
      <c r="BX1306" s="183" t="str">
        <f t="shared" si="1388"/>
        <v>BX$14</v>
      </c>
      <c r="BY1306" s="183" t="str">
        <f t="shared" si="1388"/>
        <v>BY$14</v>
      </c>
      <c r="BZ1306" s="183" t="str">
        <f t="shared" si="1388"/>
        <v>BZ$14</v>
      </c>
      <c r="CA1306" s="183" t="str">
        <f t="shared" si="1388"/>
        <v>CA$14</v>
      </c>
      <c r="CB1306" s="183" t="str">
        <f t="shared" si="1388"/>
        <v>CB$14</v>
      </c>
      <c r="CC1306" s="183" t="str">
        <f t="shared" si="1388"/>
        <v>CC$14</v>
      </c>
      <c r="CD1306" s="183" t="str">
        <f t="shared" si="1388"/>
        <v>CD$14</v>
      </c>
      <c r="CE1306" s="183" t="str">
        <f t="shared" ref="CE1306:CL1306" si="1389">CE$18</f>
        <v>CE$14</v>
      </c>
      <c r="CF1306" s="183" t="str">
        <f t="shared" si="1389"/>
        <v>CF$14</v>
      </c>
      <c r="CG1306" s="183" t="str">
        <f t="shared" si="1389"/>
        <v>CG$14</v>
      </c>
      <c r="CH1306" s="183" t="str">
        <f t="shared" si="1389"/>
        <v>CH$14</v>
      </c>
      <c r="CI1306" s="183" t="str">
        <f t="shared" si="1389"/>
        <v>CI$14</v>
      </c>
      <c r="CJ1306" s="183" t="str">
        <f t="shared" si="1389"/>
        <v>CJ$14</v>
      </c>
      <c r="CK1306" s="183" t="str">
        <f t="shared" si="1389"/>
        <v>CK$14</v>
      </c>
      <c r="CL1306" s="183" t="str">
        <f t="shared" si="1389"/>
        <v>CL$14</v>
      </c>
    </row>
    <row r="1307" spans="2:90" x14ac:dyDescent="0.4">
      <c r="B1307" s="168" t="s">
        <v>462</v>
      </c>
      <c r="C1307" s="193"/>
      <c r="D1307" s="193"/>
      <c r="E1307" s="193" t="s">
        <v>906</v>
      </c>
      <c r="F1307" s="193"/>
      <c r="G1307" s="193"/>
      <c r="H1307" s="193"/>
      <c r="I1307" s="194"/>
      <c r="J1307" s="194"/>
      <c r="K1307" s="195"/>
      <c r="L1307" s="195"/>
      <c r="M1307" s="195"/>
      <c r="N1307" s="195"/>
      <c r="O1307" s="195"/>
      <c r="P1307" s="195"/>
      <c r="R1307" s="195"/>
      <c r="S1307" s="183" t="str">
        <f t="shared" ref="S1307:AX1307" si="1390">S$19</f>
        <v>S$15</v>
      </c>
      <c r="T1307" s="183" t="str">
        <f t="shared" si="1390"/>
        <v>T$15</v>
      </c>
      <c r="U1307" s="183" t="str">
        <f t="shared" si="1390"/>
        <v>U$15</v>
      </c>
      <c r="V1307" s="183" t="str">
        <f t="shared" si="1390"/>
        <v>V$15</v>
      </c>
      <c r="W1307" s="183" t="str">
        <f t="shared" si="1390"/>
        <v>W$15</v>
      </c>
      <c r="X1307" s="183" t="str">
        <f t="shared" si="1390"/>
        <v>X$15</v>
      </c>
      <c r="Y1307" s="183" t="str">
        <f t="shared" si="1390"/>
        <v>Y$15</v>
      </c>
      <c r="Z1307" s="183" t="str">
        <f t="shared" si="1390"/>
        <v>Z$15</v>
      </c>
      <c r="AA1307" s="183" t="str">
        <f t="shared" si="1390"/>
        <v>AA$15</v>
      </c>
      <c r="AB1307" s="183" t="str">
        <f t="shared" si="1390"/>
        <v>AB$15</v>
      </c>
      <c r="AC1307" s="183" t="str">
        <f t="shared" si="1390"/>
        <v>AC$15</v>
      </c>
      <c r="AD1307" s="183" t="str">
        <f t="shared" si="1390"/>
        <v>AD$15</v>
      </c>
      <c r="AE1307" s="183" t="str">
        <f t="shared" si="1390"/>
        <v>AE$15</v>
      </c>
      <c r="AF1307" s="183" t="str">
        <f t="shared" si="1390"/>
        <v>AF$15</v>
      </c>
      <c r="AG1307" s="183" t="str">
        <f t="shared" si="1390"/>
        <v>AG$15</v>
      </c>
      <c r="AH1307" s="183" t="str">
        <f t="shared" si="1390"/>
        <v>AH$15</v>
      </c>
      <c r="AI1307" s="183" t="str">
        <f t="shared" si="1390"/>
        <v>AI$15</v>
      </c>
      <c r="AJ1307" s="183" t="str">
        <f t="shared" si="1390"/>
        <v>AJ$15</v>
      </c>
      <c r="AK1307" s="183" t="str">
        <f t="shared" si="1390"/>
        <v>AK$15</v>
      </c>
      <c r="AL1307" s="183" t="str">
        <f t="shared" si="1390"/>
        <v>AL$15</v>
      </c>
      <c r="AM1307" s="183" t="str">
        <f t="shared" si="1390"/>
        <v>AM$15</v>
      </c>
      <c r="AN1307" s="183" t="str">
        <f t="shared" si="1390"/>
        <v>AN$15</v>
      </c>
      <c r="AO1307" s="183" t="str">
        <f t="shared" si="1390"/>
        <v>AO$15</v>
      </c>
      <c r="AP1307" s="183" t="str">
        <f t="shared" si="1390"/>
        <v>AP$15</v>
      </c>
      <c r="AQ1307" s="183" t="str">
        <f t="shared" si="1390"/>
        <v>AQ$15</v>
      </c>
      <c r="AR1307" s="183" t="str">
        <f t="shared" si="1390"/>
        <v>AR$15</v>
      </c>
      <c r="AS1307" s="183" t="str">
        <f t="shared" si="1390"/>
        <v>AS$15</v>
      </c>
      <c r="AT1307" s="183" t="str">
        <f t="shared" si="1390"/>
        <v>AT$15</v>
      </c>
      <c r="AU1307" s="183" t="str">
        <f t="shared" si="1390"/>
        <v>AU$15</v>
      </c>
      <c r="AV1307" s="183" t="str">
        <f t="shared" si="1390"/>
        <v>AV$15</v>
      </c>
      <c r="AW1307" s="183" t="str">
        <f t="shared" si="1390"/>
        <v>AW$15</v>
      </c>
      <c r="AX1307" s="183" t="str">
        <f t="shared" si="1390"/>
        <v>AX$15</v>
      </c>
      <c r="AY1307" s="183" t="str">
        <f t="shared" ref="AY1307:CD1307" si="1391">AY$19</f>
        <v>AY$15</v>
      </c>
      <c r="AZ1307" s="183" t="str">
        <f t="shared" si="1391"/>
        <v>AZ$15</v>
      </c>
      <c r="BA1307" s="183" t="str">
        <f t="shared" si="1391"/>
        <v>BA$15</v>
      </c>
      <c r="BB1307" s="183" t="str">
        <f t="shared" si="1391"/>
        <v>BB$15</v>
      </c>
      <c r="BC1307" s="183" t="str">
        <f t="shared" si="1391"/>
        <v>BC$15</v>
      </c>
      <c r="BD1307" s="183" t="str">
        <f t="shared" si="1391"/>
        <v>BD$15</v>
      </c>
      <c r="BE1307" s="183" t="str">
        <f t="shared" si="1391"/>
        <v>BE$15</v>
      </c>
      <c r="BF1307" s="183" t="str">
        <f t="shared" si="1391"/>
        <v>BF$15</v>
      </c>
      <c r="BG1307" s="183" t="str">
        <f t="shared" si="1391"/>
        <v>BG$15</v>
      </c>
      <c r="BH1307" s="183" t="str">
        <f t="shared" si="1391"/>
        <v>BH$15</v>
      </c>
      <c r="BI1307" s="183" t="str">
        <f t="shared" si="1391"/>
        <v>BI$15</v>
      </c>
      <c r="BJ1307" s="183" t="str">
        <f t="shared" si="1391"/>
        <v>BJ$15</v>
      </c>
      <c r="BK1307" s="183" t="str">
        <f t="shared" si="1391"/>
        <v>BK$15</v>
      </c>
      <c r="BL1307" s="183" t="str">
        <f t="shared" si="1391"/>
        <v>BL$15</v>
      </c>
      <c r="BM1307" s="183" t="str">
        <f t="shared" si="1391"/>
        <v>BM$15</v>
      </c>
      <c r="BN1307" s="183" t="str">
        <f t="shared" si="1391"/>
        <v>BN$15</v>
      </c>
      <c r="BO1307" s="183" t="str">
        <f t="shared" si="1391"/>
        <v>BO$15</v>
      </c>
      <c r="BP1307" s="183" t="str">
        <f t="shared" si="1391"/>
        <v>BP$15</v>
      </c>
      <c r="BQ1307" s="183" t="str">
        <f t="shared" si="1391"/>
        <v>BQ$15</v>
      </c>
      <c r="BR1307" s="183" t="str">
        <f t="shared" si="1391"/>
        <v>BR$15</v>
      </c>
      <c r="BS1307" s="183" t="str">
        <f t="shared" si="1391"/>
        <v>BS$15</v>
      </c>
      <c r="BT1307" s="183" t="str">
        <f t="shared" si="1391"/>
        <v>BT$15</v>
      </c>
      <c r="BU1307" s="183" t="str">
        <f t="shared" si="1391"/>
        <v>BU$15</v>
      </c>
      <c r="BV1307" s="183" t="str">
        <f t="shared" si="1391"/>
        <v>BV$15</v>
      </c>
      <c r="BW1307" s="183" t="str">
        <f t="shared" si="1391"/>
        <v>BW$15</v>
      </c>
      <c r="BX1307" s="183" t="str">
        <f t="shared" si="1391"/>
        <v>BX$15</v>
      </c>
      <c r="BY1307" s="183" t="str">
        <f t="shared" si="1391"/>
        <v>BY$15</v>
      </c>
      <c r="BZ1307" s="183" t="str">
        <f t="shared" si="1391"/>
        <v>BZ$15</v>
      </c>
      <c r="CA1307" s="183" t="str">
        <f t="shared" si="1391"/>
        <v>CA$15</v>
      </c>
      <c r="CB1307" s="183" t="str">
        <f t="shared" si="1391"/>
        <v>CB$15</v>
      </c>
      <c r="CC1307" s="183" t="str">
        <f t="shared" si="1391"/>
        <v>CC$15</v>
      </c>
      <c r="CD1307" s="183" t="str">
        <f t="shared" si="1391"/>
        <v>CD$15</v>
      </c>
      <c r="CE1307" s="183" t="str">
        <f t="shared" ref="CE1307:CL1307" si="1392">CE$19</f>
        <v>CE$15</v>
      </c>
      <c r="CF1307" s="183" t="str">
        <f t="shared" si="1392"/>
        <v>CF$15</v>
      </c>
      <c r="CG1307" s="183" t="str">
        <f t="shared" si="1392"/>
        <v>CG$15</v>
      </c>
      <c r="CH1307" s="183" t="str">
        <f t="shared" si="1392"/>
        <v>CH$15</v>
      </c>
      <c r="CI1307" s="183" t="str">
        <f t="shared" si="1392"/>
        <v>CI$15</v>
      </c>
      <c r="CJ1307" s="183" t="str">
        <f t="shared" si="1392"/>
        <v>CJ$15</v>
      </c>
      <c r="CK1307" s="183" t="str">
        <f t="shared" si="1392"/>
        <v>CK$15</v>
      </c>
      <c r="CL1307" s="183" t="str">
        <f t="shared" si="1392"/>
        <v>CL$15</v>
      </c>
    </row>
    <row r="1308" spans="2:90" x14ac:dyDescent="0.4">
      <c r="B1308" s="70" t="s">
        <v>818</v>
      </c>
      <c r="C1308" s="48"/>
      <c r="D1308" s="48" t="s">
        <v>817</v>
      </c>
      <c r="E1308" s="48" t="s">
        <v>817</v>
      </c>
      <c r="F1308" s="48" t="s">
        <v>348</v>
      </c>
      <c r="G1308" s="48" t="s">
        <v>243</v>
      </c>
      <c r="H1308" s="48"/>
      <c r="I1308" s="277"/>
      <c r="J1308" s="277"/>
      <c r="K1308" s="48"/>
      <c r="L1308" s="48"/>
      <c r="M1308" s="48"/>
      <c r="N1308" s="48"/>
      <c r="O1308" s="48"/>
      <c r="P1308" s="48"/>
      <c r="R1308" s="70"/>
      <c r="S1308" s="278"/>
      <c r="T1308" s="278"/>
      <c r="U1308" s="278"/>
      <c r="V1308" s="278"/>
      <c r="W1308" s="278"/>
      <c r="X1308" s="278"/>
      <c r="Y1308" s="278"/>
      <c r="Z1308" s="278"/>
      <c r="AA1308" s="278"/>
      <c r="AB1308" s="278"/>
      <c r="AC1308" s="278"/>
      <c r="AD1308" s="278"/>
      <c r="AE1308" s="278"/>
      <c r="AF1308" s="278"/>
      <c r="AG1308" s="278"/>
      <c r="AH1308" s="278"/>
      <c r="AI1308" s="278"/>
      <c r="AJ1308" s="278"/>
      <c r="AK1308" s="278"/>
      <c r="AL1308" s="278"/>
      <c r="AM1308" s="278"/>
      <c r="AN1308" s="278"/>
      <c r="AO1308" s="278"/>
      <c r="AP1308" s="278"/>
      <c r="AQ1308" s="278"/>
      <c r="AR1308" s="278"/>
      <c r="AS1308" s="278"/>
      <c r="AT1308" s="278"/>
      <c r="AU1308" s="278"/>
      <c r="AV1308" s="278"/>
      <c r="AW1308" s="278"/>
      <c r="AX1308" s="278"/>
      <c r="AY1308" s="278"/>
      <c r="AZ1308" s="278"/>
      <c r="BA1308" s="278"/>
      <c r="BB1308" s="278"/>
      <c r="BC1308" s="278"/>
      <c r="BD1308" s="278"/>
      <c r="BE1308" s="278"/>
      <c r="BF1308" s="278"/>
      <c r="BG1308" s="278"/>
      <c r="BH1308" s="278"/>
      <c r="BI1308" s="278"/>
      <c r="BJ1308" s="278"/>
      <c r="BK1308" s="278"/>
      <c r="BL1308" s="278"/>
      <c r="BM1308" s="278"/>
      <c r="BN1308" s="278"/>
      <c r="BO1308" s="278"/>
      <c r="BP1308" s="278"/>
      <c r="BQ1308" s="278"/>
      <c r="BR1308" s="278"/>
      <c r="BS1308" s="278"/>
      <c r="BT1308" s="278"/>
      <c r="BU1308" s="278"/>
      <c r="BV1308" s="278"/>
      <c r="BW1308" s="278"/>
      <c r="BX1308" s="278"/>
      <c r="BY1308" s="278"/>
      <c r="BZ1308" s="278"/>
      <c r="CA1308" s="278"/>
      <c r="CB1308" s="278"/>
      <c r="CC1308" s="278"/>
      <c r="CD1308" s="278"/>
      <c r="CE1308" s="278"/>
      <c r="CF1308" s="278"/>
      <c r="CG1308" s="278"/>
      <c r="CH1308" s="278"/>
      <c r="CI1308" s="278"/>
      <c r="CJ1308" s="278"/>
      <c r="CK1308" s="278"/>
      <c r="CL1308" s="278"/>
    </row>
    <row r="1309" spans="2:90" x14ac:dyDescent="0.4">
      <c r="B1309" s="93" t="str">
        <f>"Assumptions - "&amp;B1308</f>
        <v>Assumptions - Rolling fixed term loan - multiple borrowings w/ annual control:</v>
      </c>
      <c r="D1309" t="s">
        <v>817</v>
      </c>
      <c r="E1309" t="s">
        <v>906</v>
      </c>
      <c r="G1309" t="str">
        <f t="shared" ref="G1309:G1327" si="1393">E1309</f>
        <v/>
      </c>
      <c r="I1309"/>
      <c r="J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row>
    <row r="1310" spans="2:90" x14ac:dyDescent="0.4">
      <c r="B1310" s="153" t="s">
        <v>285</v>
      </c>
      <c r="C1310" s="57"/>
      <c r="D1310" s="57" t="s">
        <v>817</v>
      </c>
      <c r="E1310" s="57" t="s">
        <v>906</v>
      </c>
      <c r="F1310" s="57"/>
      <c r="G1310" s="57" t="str">
        <f t="shared" si="1393"/>
        <v/>
      </c>
      <c r="H1310" s="57">
        <v>4</v>
      </c>
      <c r="I1310" s="31"/>
      <c r="J1310" s="31"/>
      <c r="K1310" s="31"/>
      <c r="L1310" s="31"/>
      <c r="M1310" s="31"/>
      <c r="N1310" s="31"/>
      <c r="O1310" s="31"/>
      <c r="P1310" s="31"/>
      <c r="R1310" s="31"/>
      <c r="S1310" s="73"/>
      <c r="T1310" s="73"/>
      <c r="U1310" s="73"/>
      <c r="V1310" s="73"/>
      <c r="W1310" s="73"/>
      <c r="X1310" s="73"/>
      <c r="Y1310" s="73"/>
      <c r="Z1310" s="73"/>
      <c r="AA1310" s="73"/>
      <c r="AB1310" s="73"/>
      <c r="AC1310" s="73"/>
      <c r="AD1310" s="73"/>
      <c r="AE1310" s="73"/>
      <c r="AF1310" s="73"/>
      <c r="AG1310" s="73"/>
      <c r="AH1310" s="73"/>
      <c r="AI1310" s="73"/>
      <c r="AJ1310" s="73"/>
      <c r="AK1310" s="73"/>
      <c r="AL1310" s="73"/>
      <c r="AM1310" s="73"/>
      <c r="AN1310" s="73"/>
      <c r="AO1310" s="73"/>
      <c r="AP1310" s="73"/>
      <c r="AQ1310" s="73"/>
      <c r="AR1310" s="73"/>
      <c r="AS1310" s="73"/>
      <c r="AT1310" s="73"/>
      <c r="AU1310" s="73"/>
      <c r="AV1310" s="73"/>
      <c r="AW1310" s="73"/>
      <c r="AX1310" s="73"/>
      <c r="AY1310" s="73"/>
      <c r="AZ1310" s="73"/>
      <c r="BA1310" s="73"/>
      <c r="BB1310" s="73"/>
      <c r="BC1310" s="73"/>
      <c r="BD1310" s="73"/>
      <c r="BE1310" s="73"/>
      <c r="BF1310" s="73"/>
      <c r="BG1310" s="73"/>
      <c r="BH1310" s="73"/>
      <c r="BI1310" s="73"/>
      <c r="BJ1310" s="73"/>
      <c r="BK1310" s="73"/>
      <c r="BL1310" s="73"/>
      <c r="BM1310" s="73"/>
      <c r="BN1310" s="73"/>
      <c r="BO1310" s="73"/>
      <c r="BP1310" s="73"/>
      <c r="BQ1310" s="73"/>
      <c r="BR1310" s="73"/>
      <c r="BS1310" s="73"/>
      <c r="BT1310" s="73"/>
      <c r="BU1310" s="73"/>
      <c r="BV1310" s="73"/>
      <c r="BW1310" s="73"/>
      <c r="BX1310" s="73"/>
      <c r="BY1310" s="73"/>
      <c r="BZ1310" s="73"/>
      <c r="CA1310" s="73"/>
      <c r="CB1310" s="73"/>
      <c r="CC1310" s="73"/>
      <c r="CD1310" s="73"/>
      <c r="CE1310" s="73"/>
      <c r="CF1310" s="73"/>
      <c r="CG1310" s="73"/>
      <c r="CH1310" s="73"/>
      <c r="CI1310" s="73"/>
      <c r="CJ1310" s="73"/>
      <c r="CK1310" s="73"/>
      <c r="CL1310" s="73"/>
    </row>
    <row r="1311" spans="2:90" x14ac:dyDescent="0.4">
      <c r="B1311" s="153" t="s">
        <v>820</v>
      </c>
      <c r="C1311" s="57"/>
      <c r="D1311" s="57" t="s">
        <v>817</v>
      </c>
      <c r="E1311" s="57" t="s">
        <v>906</v>
      </c>
      <c r="F1311" s="57"/>
      <c r="G1311" s="57" t="str">
        <f t="shared" si="1393"/>
        <v/>
      </c>
      <c r="H1311" s="57">
        <v>3</v>
      </c>
      <c r="I1311" s="31"/>
      <c r="J1311" s="31"/>
      <c r="K1311" s="31"/>
      <c r="L1311" s="31"/>
      <c r="M1311" s="31"/>
      <c r="N1311" s="31"/>
      <c r="O1311" s="31"/>
      <c r="P1311" s="31"/>
      <c r="R1311" s="31"/>
      <c r="S1311" s="73"/>
      <c r="T1311" s="73"/>
      <c r="U1311" s="73"/>
      <c r="V1311" s="73"/>
      <c r="W1311" s="73"/>
      <c r="X1311" s="73"/>
      <c r="Y1311" s="73"/>
      <c r="Z1311" s="73"/>
      <c r="AA1311" s="73"/>
      <c r="AB1311" s="73"/>
      <c r="AC1311" s="73"/>
      <c r="AD1311" s="73"/>
      <c r="AE1311" s="73"/>
      <c r="AF1311" s="73"/>
      <c r="AG1311" s="73"/>
      <c r="AH1311" s="73"/>
      <c r="AI1311" s="73"/>
      <c r="AJ1311" s="73"/>
      <c r="AK1311" s="73"/>
      <c r="AL1311" s="73"/>
      <c r="AM1311" s="73"/>
      <c r="AN1311" s="73"/>
      <c r="AO1311" s="73"/>
      <c r="AP1311" s="73"/>
      <c r="AQ1311" s="73"/>
      <c r="AR1311" s="73"/>
      <c r="AS1311" s="73"/>
      <c r="AT1311" s="73"/>
      <c r="AU1311" s="73"/>
      <c r="AV1311" s="73"/>
      <c r="AW1311" s="73"/>
      <c r="AX1311" s="73"/>
      <c r="AY1311" s="73"/>
      <c r="AZ1311" s="73"/>
      <c r="BA1311" s="73"/>
      <c r="BB1311" s="73"/>
      <c r="BC1311" s="73"/>
      <c r="BD1311" s="73"/>
      <c r="BE1311" s="73"/>
      <c r="BF1311" s="73"/>
      <c r="BG1311" s="73"/>
      <c r="BH1311" s="73"/>
      <c r="BI1311" s="73"/>
      <c r="BJ1311" s="73"/>
      <c r="BK1311" s="73"/>
      <c r="BL1311" s="73"/>
      <c r="BM1311" s="73"/>
      <c r="BN1311" s="73"/>
      <c r="BO1311" s="73"/>
      <c r="BP1311" s="73"/>
      <c r="BQ1311" s="73"/>
      <c r="BR1311" s="73"/>
      <c r="BS1311" s="73"/>
      <c r="BT1311" s="73"/>
      <c r="BU1311" s="73"/>
      <c r="BV1311" s="73"/>
      <c r="BW1311" s="73"/>
      <c r="BX1311" s="73"/>
      <c r="BY1311" s="73"/>
      <c r="BZ1311" s="73"/>
      <c r="CA1311" s="73"/>
      <c r="CB1311" s="73"/>
      <c r="CC1311" s="73"/>
      <c r="CD1311" s="73"/>
      <c r="CE1311" s="73"/>
      <c r="CF1311" s="73"/>
      <c r="CG1311" s="73"/>
      <c r="CH1311" s="73"/>
      <c r="CI1311" s="73"/>
      <c r="CJ1311" s="73"/>
      <c r="CK1311" s="73"/>
      <c r="CL1311" s="73"/>
    </row>
    <row r="1312" spans="2:90" x14ac:dyDescent="0.4">
      <c r="B1312" s="153" t="s">
        <v>286</v>
      </c>
      <c r="C1312" s="59"/>
      <c r="D1312" s="59" t="s">
        <v>817</v>
      </c>
      <c r="E1312" s="59" t="s">
        <v>906</v>
      </c>
      <c r="F1312" s="59"/>
      <c r="G1312" s="59" t="str">
        <f t="shared" si="1393"/>
        <v/>
      </c>
      <c r="H1312" s="59">
        <v>0.1</v>
      </c>
      <c r="I1312" s="31"/>
      <c r="J1312" s="31"/>
      <c r="K1312" s="31"/>
      <c r="L1312" s="31"/>
      <c r="M1312" s="31"/>
      <c r="N1312" s="31"/>
      <c r="O1312" s="31"/>
      <c r="P1312" s="31"/>
      <c r="R1312" s="31"/>
      <c r="S1312" s="73"/>
      <c r="T1312" s="73"/>
      <c r="U1312" s="73"/>
      <c r="V1312" s="73"/>
      <c r="W1312" s="73"/>
      <c r="X1312" s="73"/>
      <c r="Y1312" s="73"/>
      <c r="Z1312" s="73"/>
      <c r="AA1312" s="73"/>
      <c r="AB1312" s="73"/>
      <c r="AC1312" s="73"/>
      <c r="AD1312" s="73"/>
      <c r="AE1312" s="73"/>
      <c r="AF1312" s="73"/>
      <c r="AG1312" s="73"/>
      <c r="AH1312" s="73"/>
      <c r="AI1312" s="73"/>
      <c r="AJ1312" s="73"/>
      <c r="AK1312" s="73"/>
      <c r="AL1312" s="73"/>
      <c r="AM1312" s="73"/>
      <c r="AN1312" s="73"/>
      <c r="AO1312" s="73"/>
      <c r="AP1312" s="73"/>
      <c r="AQ1312" s="73"/>
      <c r="AR1312" s="73"/>
      <c r="AS1312" s="73"/>
      <c r="AT1312" s="73"/>
      <c r="AU1312" s="73"/>
      <c r="AV1312" s="73"/>
      <c r="AW1312" s="73"/>
      <c r="AX1312" s="73"/>
      <c r="AY1312" s="73"/>
      <c r="AZ1312" s="73"/>
      <c r="BA1312" s="73"/>
      <c r="BB1312" s="73"/>
      <c r="BC1312" s="73"/>
      <c r="BD1312" s="73"/>
      <c r="BE1312" s="73"/>
      <c r="BF1312" s="73"/>
      <c r="BG1312" s="73"/>
      <c r="BH1312" s="73"/>
      <c r="BI1312" s="73"/>
      <c r="BJ1312" s="73"/>
      <c r="BK1312" s="73"/>
      <c r="BL1312" s="73"/>
      <c r="BM1312" s="73"/>
      <c r="BN1312" s="73"/>
      <c r="BO1312" s="73"/>
      <c r="BP1312" s="73"/>
      <c r="BQ1312" s="73"/>
      <c r="BR1312" s="73"/>
      <c r="BS1312" s="73"/>
      <c r="BT1312" s="73"/>
      <c r="BU1312" s="73"/>
      <c r="BV1312" s="73"/>
      <c r="BW1312" s="73"/>
      <c r="BX1312" s="73"/>
      <c r="BY1312" s="73"/>
      <c r="BZ1312" s="73"/>
      <c r="CA1312" s="73"/>
      <c r="CB1312" s="73"/>
      <c r="CC1312" s="73"/>
      <c r="CD1312" s="73"/>
      <c r="CE1312" s="73"/>
      <c r="CF1312" s="73"/>
      <c r="CG1312" s="73"/>
      <c r="CH1312" s="73"/>
      <c r="CI1312" s="73"/>
      <c r="CJ1312" s="73"/>
      <c r="CK1312" s="73"/>
      <c r="CL1312" s="73"/>
    </row>
    <row r="1313" spans="2:90" x14ac:dyDescent="0.4">
      <c r="B1313" s="152" t="s">
        <v>287</v>
      </c>
      <c r="C1313" s="23"/>
      <c r="D1313" s="23" t="s">
        <v>817</v>
      </c>
      <c r="E1313" s="23" t="s">
        <v>906</v>
      </c>
      <c r="F1313" s="23"/>
      <c r="G1313" s="23" t="str">
        <f t="shared" si="1393"/>
        <v/>
      </c>
      <c r="H1313" s="23">
        <v>1000</v>
      </c>
      <c r="I1313" s="31"/>
      <c r="J1313" s="31"/>
      <c r="K1313" s="31"/>
      <c r="L1313" s="31"/>
      <c r="M1313" s="31"/>
      <c r="N1313" s="31"/>
      <c r="O1313" s="31"/>
      <c r="P1313" s="31"/>
      <c r="R1313" s="31"/>
      <c r="S1313" s="73"/>
      <c r="T1313" s="73"/>
      <c r="U1313" s="73"/>
      <c r="V1313" s="73"/>
      <c r="W1313" s="73"/>
      <c r="X1313" s="73"/>
      <c r="Y1313" s="73"/>
      <c r="Z1313" s="73"/>
      <c r="AA1313" s="73"/>
      <c r="AB1313" s="73"/>
      <c r="AC1313" s="73"/>
      <c r="AD1313" s="73"/>
      <c r="AE1313" s="73"/>
      <c r="AF1313" s="73"/>
      <c r="AG1313" s="73"/>
      <c r="AH1313" s="73"/>
      <c r="AI1313" s="73"/>
      <c r="AJ1313" s="73"/>
      <c r="AK1313" s="73"/>
      <c r="AL1313" s="73"/>
      <c r="AM1313" s="73"/>
      <c r="AN1313" s="73"/>
      <c r="AO1313" s="73"/>
      <c r="AP1313" s="73"/>
      <c r="AQ1313" s="73"/>
      <c r="AR1313" s="73"/>
      <c r="AS1313" s="73"/>
      <c r="AT1313" s="73"/>
      <c r="AU1313" s="73"/>
      <c r="AV1313" s="73"/>
      <c r="AW1313" s="73"/>
      <c r="AX1313" s="73"/>
      <c r="AY1313" s="73"/>
      <c r="AZ1313" s="73"/>
      <c r="BA1313" s="73"/>
      <c r="BB1313" s="73"/>
      <c r="BC1313" s="73"/>
      <c r="BD1313" s="73"/>
      <c r="BE1313" s="73"/>
      <c r="BF1313" s="73"/>
      <c r="BG1313" s="73"/>
      <c r="BH1313" s="73"/>
      <c r="BI1313" s="73"/>
      <c r="BJ1313" s="73"/>
      <c r="BK1313" s="73"/>
      <c r="BL1313" s="73"/>
      <c r="BM1313" s="73"/>
      <c r="BN1313" s="73"/>
      <c r="BO1313" s="73"/>
      <c r="BP1313" s="73"/>
      <c r="BQ1313" s="73"/>
      <c r="BR1313" s="73"/>
      <c r="BS1313" s="73"/>
      <c r="BT1313" s="73"/>
      <c r="BU1313" s="73"/>
      <c r="BV1313" s="73"/>
      <c r="BW1313" s="73"/>
      <c r="BX1313" s="73"/>
      <c r="BY1313" s="73"/>
      <c r="BZ1313" s="73"/>
      <c r="CA1313" s="73"/>
      <c r="CB1313" s="73"/>
      <c r="CC1313" s="73"/>
      <c r="CD1313" s="73"/>
      <c r="CE1313" s="73"/>
      <c r="CF1313" s="73"/>
      <c r="CG1313" s="73"/>
      <c r="CH1313" s="73"/>
      <c r="CI1313" s="73"/>
      <c r="CJ1313" s="73"/>
      <c r="CK1313" s="73"/>
      <c r="CL1313" s="73"/>
    </row>
    <row r="1314" spans="2:90" x14ac:dyDescent="0.4">
      <c r="B1314" s="122"/>
      <c r="C1314" s="31"/>
      <c r="D1314" s="31" t="s">
        <v>817</v>
      </c>
      <c r="E1314" s="31" t="s">
        <v>906</v>
      </c>
      <c r="F1314" s="31"/>
      <c r="G1314" s="31" t="str">
        <f t="shared" si="1393"/>
        <v/>
      </c>
      <c r="H1314" s="31"/>
      <c r="I1314" s="31"/>
      <c r="J1314" s="31"/>
      <c r="K1314" s="31"/>
      <c r="L1314" s="31"/>
      <c r="M1314" s="31"/>
      <c r="N1314" s="31"/>
      <c r="O1314" s="31"/>
      <c r="P1314" s="31"/>
      <c r="R1314" s="31"/>
      <c r="S1314" s="73"/>
      <c r="T1314" s="73"/>
      <c r="U1314" s="73"/>
      <c r="V1314" s="73"/>
      <c r="W1314" s="73"/>
      <c r="X1314" s="73"/>
      <c r="Y1314" s="73"/>
      <c r="Z1314" s="73"/>
      <c r="AA1314" s="73"/>
      <c r="AB1314" s="73"/>
      <c r="AC1314" s="73"/>
      <c r="AD1314" s="73"/>
      <c r="AE1314" s="73"/>
      <c r="AF1314" s="73"/>
      <c r="AG1314" s="73"/>
      <c r="AH1314" s="73"/>
      <c r="AI1314" s="73"/>
      <c r="AJ1314" s="73"/>
      <c r="AK1314" s="73"/>
      <c r="AL1314" s="73"/>
      <c r="AM1314" s="73"/>
      <c r="AN1314" s="73"/>
      <c r="AO1314" s="73"/>
      <c r="AP1314" s="73"/>
      <c r="AQ1314" s="73"/>
      <c r="AR1314" s="73"/>
      <c r="AS1314" s="73"/>
      <c r="AT1314" s="73"/>
      <c r="AU1314" s="73"/>
      <c r="AV1314" s="73"/>
      <c r="AW1314" s="73"/>
      <c r="AX1314" s="73"/>
      <c r="AY1314" s="73"/>
      <c r="AZ1314" s="73"/>
      <c r="BA1314" s="73"/>
      <c r="BB1314" s="73"/>
      <c r="BC1314" s="73"/>
      <c r="BD1314" s="73"/>
      <c r="BE1314" s="73"/>
      <c r="BF1314" s="73"/>
      <c r="BG1314" s="73"/>
      <c r="BH1314" s="73"/>
      <c r="BI1314" s="73"/>
      <c r="BJ1314" s="73"/>
      <c r="BK1314" s="73"/>
      <c r="BL1314" s="73"/>
      <c r="BM1314" s="73"/>
      <c r="BN1314" s="73"/>
      <c r="BO1314" s="73"/>
      <c r="BP1314" s="73"/>
      <c r="BQ1314" s="73"/>
      <c r="BR1314" s="73"/>
      <c r="BS1314" s="73"/>
      <c r="BT1314" s="73"/>
      <c r="BU1314" s="73"/>
      <c r="BV1314" s="73"/>
      <c r="BW1314" s="73"/>
      <c r="BX1314" s="73"/>
      <c r="BY1314" s="73"/>
      <c r="BZ1314" s="73"/>
      <c r="CA1314" s="73"/>
      <c r="CB1314" s="73"/>
      <c r="CC1314" s="73"/>
      <c r="CD1314" s="73"/>
      <c r="CE1314" s="73"/>
      <c r="CF1314" s="73"/>
      <c r="CG1314" s="73"/>
      <c r="CH1314" s="73"/>
      <c r="CI1314" s="73"/>
      <c r="CJ1314" s="73"/>
      <c r="CK1314" s="73"/>
      <c r="CL1314" s="73"/>
    </row>
    <row r="1315" spans="2:90" x14ac:dyDescent="0.4">
      <c r="B1315" s="93" t="s">
        <v>288</v>
      </c>
      <c r="D1315" t="s">
        <v>817</v>
      </c>
      <c r="E1315" t="s">
        <v>906</v>
      </c>
      <c r="G1315" t="str">
        <f t="shared" si="1393"/>
        <v/>
      </c>
      <c r="R1315" s="90"/>
      <c r="S1315" s="148"/>
      <c r="T1315" s="148"/>
      <c r="U1315" s="148"/>
      <c r="V1315" s="148"/>
      <c r="W1315" s="148"/>
      <c r="X1315" s="148"/>
      <c r="Y1315" s="148"/>
      <c r="Z1315" s="148"/>
      <c r="AA1315" s="148"/>
      <c r="AB1315" s="148"/>
      <c r="AC1315" s="148"/>
      <c r="AD1315" s="148"/>
      <c r="AE1315" s="148"/>
      <c r="AF1315" s="148"/>
      <c r="AG1315" s="148"/>
      <c r="AH1315" s="148"/>
      <c r="AI1315" s="148"/>
      <c r="AJ1315" s="148"/>
      <c r="AK1315" s="148"/>
      <c r="AL1315" s="148"/>
      <c r="AM1315" s="148"/>
      <c r="AN1315" s="148"/>
      <c r="AO1315" s="148"/>
      <c r="AP1315" s="148"/>
      <c r="AQ1315" s="148"/>
      <c r="AR1315" s="148"/>
      <c r="AS1315" s="148"/>
      <c r="AT1315" s="148"/>
      <c r="AU1315" s="148"/>
      <c r="AV1315" s="148"/>
      <c r="AW1315" s="148"/>
      <c r="AX1315" s="148"/>
      <c r="AY1315" s="148"/>
      <c r="AZ1315" s="148"/>
      <c r="BA1315" s="148"/>
      <c r="BB1315" s="148"/>
      <c r="BC1315" s="148"/>
      <c r="BD1315" s="148"/>
      <c r="BE1315" s="148"/>
      <c r="BF1315" s="148"/>
      <c r="BG1315" s="148"/>
      <c r="BH1315" s="148"/>
      <c r="BI1315" s="148"/>
      <c r="BJ1315" s="148"/>
      <c r="BK1315" s="148"/>
      <c r="BL1315" s="148"/>
      <c r="BM1315" s="148"/>
      <c r="BN1315" s="148"/>
      <c r="BO1315" s="148"/>
      <c r="BP1315" s="148"/>
      <c r="BQ1315" s="148"/>
      <c r="BR1315" s="148"/>
      <c r="BS1315" s="148"/>
      <c r="BT1315" s="148"/>
      <c r="BU1315" s="148"/>
      <c r="BV1315" s="148"/>
      <c r="BW1315" s="148"/>
      <c r="BX1315" s="148"/>
      <c r="BY1315" s="148"/>
      <c r="BZ1315" s="148"/>
      <c r="CA1315" s="148"/>
      <c r="CB1315" s="148"/>
      <c r="CC1315" s="148"/>
      <c r="CD1315" s="148"/>
      <c r="CE1315" s="148"/>
      <c r="CF1315" s="148"/>
      <c r="CG1315" s="148"/>
      <c r="CH1315" s="148"/>
      <c r="CI1315" s="148"/>
      <c r="CJ1315" s="148"/>
      <c r="CK1315" s="148"/>
      <c r="CL1315" s="148"/>
    </row>
    <row r="1316" spans="2:90" x14ac:dyDescent="0.4">
      <c r="B1316" s="152" t="s">
        <v>287</v>
      </c>
      <c r="D1316" t="s">
        <v>817</v>
      </c>
      <c r="E1316" t="s">
        <v>906</v>
      </c>
      <c r="G1316" t="str">
        <f t="shared" si="1393"/>
        <v/>
      </c>
      <c r="K1316" s="24">
        <f>H1313</f>
        <v>1000</v>
      </c>
      <c r="L1316" s="24">
        <f ca="1">K1320</f>
        <v>1500000</v>
      </c>
      <c r="M1316" s="24">
        <f ca="1">L1320</f>
        <v>1500000</v>
      </c>
      <c r="N1316" s="24">
        <f ca="1">M1320</f>
        <v>1500000</v>
      </c>
      <c r="O1316" s="24">
        <f ca="1">N1320</f>
        <v>1500000</v>
      </c>
      <c r="P1316" s="24">
        <f ca="1">O1320</f>
        <v>1500000</v>
      </c>
      <c r="R1316"/>
      <c r="S1316" s="62">
        <f t="shared" ref="S1316:AY1316" ca="1" si="1394">R1320</f>
        <v>1000</v>
      </c>
      <c r="T1316" s="62">
        <f t="shared" ca="1" si="1394"/>
        <v>501000</v>
      </c>
      <c r="U1316" s="62">
        <f t="shared" ca="1" si="1394"/>
        <v>1001000</v>
      </c>
      <c r="V1316" s="62">
        <f t="shared" ca="1" si="1394"/>
        <v>1500000</v>
      </c>
      <c r="W1316" s="62">
        <f t="shared" ca="1" si="1394"/>
        <v>1500000</v>
      </c>
      <c r="X1316" s="62">
        <f t="shared" ca="1" si="1394"/>
        <v>1500000</v>
      </c>
      <c r="Y1316" s="62">
        <f t="shared" ca="1" si="1394"/>
        <v>1500000</v>
      </c>
      <c r="Z1316" s="62">
        <f t="shared" ca="1" si="1394"/>
        <v>1500000</v>
      </c>
      <c r="AA1316" s="62">
        <f t="shared" ca="1" si="1394"/>
        <v>1500000</v>
      </c>
      <c r="AB1316" s="62">
        <f t="shared" ca="1" si="1394"/>
        <v>1500000</v>
      </c>
      <c r="AC1316" s="62">
        <f t="shared" ca="1" si="1394"/>
        <v>1500000</v>
      </c>
      <c r="AD1316" s="62">
        <f t="shared" ca="1" si="1394"/>
        <v>1500000</v>
      </c>
      <c r="AE1316" s="62">
        <f t="shared" ca="1" si="1394"/>
        <v>1500000</v>
      </c>
      <c r="AF1316" s="62">
        <f t="shared" ca="1" si="1394"/>
        <v>1500000</v>
      </c>
      <c r="AG1316" s="62">
        <f t="shared" ca="1" si="1394"/>
        <v>1500000</v>
      </c>
      <c r="AH1316" s="62">
        <f t="shared" ca="1" si="1394"/>
        <v>1500000</v>
      </c>
      <c r="AI1316" s="62">
        <f t="shared" ca="1" si="1394"/>
        <v>1500000</v>
      </c>
      <c r="AJ1316" s="62">
        <f t="shared" ca="1" si="1394"/>
        <v>1500000</v>
      </c>
      <c r="AK1316" s="62">
        <f t="shared" ca="1" si="1394"/>
        <v>1500000</v>
      </c>
      <c r="AL1316" s="62">
        <f t="shared" ca="1" si="1394"/>
        <v>1500000</v>
      </c>
      <c r="AM1316" s="62">
        <f t="shared" ca="1" si="1394"/>
        <v>1500000</v>
      </c>
      <c r="AN1316" s="62">
        <f t="shared" ca="1" si="1394"/>
        <v>1500000</v>
      </c>
      <c r="AO1316" s="62">
        <f t="shared" ca="1" si="1394"/>
        <v>1500000</v>
      </c>
      <c r="AP1316" s="62">
        <f t="shared" ca="1" si="1394"/>
        <v>1500000</v>
      </c>
      <c r="AQ1316" s="62">
        <f t="shared" ca="1" si="1394"/>
        <v>1500000</v>
      </c>
      <c r="AR1316" s="62">
        <f t="shared" ca="1" si="1394"/>
        <v>1500000</v>
      </c>
      <c r="AS1316" s="62">
        <f t="shared" ca="1" si="1394"/>
        <v>1500000</v>
      </c>
      <c r="AT1316" s="62">
        <f t="shared" ca="1" si="1394"/>
        <v>1500000</v>
      </c>
      <c r="AU1316" s="62">
        <f t="shared" ca="1" si="1394"/>
        <v>1500000</v>
      </c>
      <c r="AV1316" s="62">
        <f t="shared" ca="1" si="1394"/>
        <v>1500000</v>
      </c>
      <c r="AW1316" s="62">
        <f t="shared" ca="1" si="1394"/>
        <v>1500000</v>
      </c>
      <c r="AX1316" s="62">
        <f t="shared" ca="1" si="1394"/>
        <v>1500000</v>
      </c>
      <c r="AY1316" s="62">
        <f t="shared" ca="1" si="1394"/>
        <v>1500000</v>
      </c>
      <c r="AZ1316" s="62">
        <f t="shared" ref="AZ1316:CE1316" ca="1" si="1395">AY1320</f>
        <v>1500000</v>
      </c>
      <c r="BA1316" s="62">
        <f t="shared" ca="1" si="1395"/>
        <v>1500000</v>
      </c>
      <c r="BB1316" s="62">
        <f t="shared" ca="1" si="1395"/>
        <v>1500000</v>
      </c>
      <c r="BC1316" s="62">
        <f t="shared" ca="1" si="1395"/>
        <v>1500000</v>
      </c>
      <c r="BD1316" s="62">
        <f t="shared" ca="1" si="1395"/>
        <v>1500000</v>
      </c>
      <c r="BE1316" s="62">
        <f t="shared" ca="1" si="1395"/>
        <v>1500000</v>
      </c>
      <c r="BF1316" s="62">
        <f t="shared" ca="1" si="1395"/>
        <v>1500000</v>
      </c>
      <c r="BG1316" s="62">
        <f t="shared" ca="1" si="1395"/>
        <v>1500000</v>
      </c>
      <c r="BH1316" s="62">
        <f t="shared" ca="1" si="1395"/>
        <v>1500000</v>
      </c>
      <c r="BI1316" s="62">
        <f t="shared" ca="1" si="1395"/>
        <v>1500000</v>
      </c>
      <c r="BJ1316" s="62">
        <f t="shared" ca="1" si="1395"/>
        <v>1500000</v>
      </c>
      <c r="BK1316" s="62">
        <f t="shared" ca="1" si="1395"/>
        <v>1500000</v>
      </c>
      <c r="BL1316" s="62">
        <f t="shared" ca="1" si="1395"/>
        <v>1500000</v>
      </c>
      <c r="BM1316" s="62">
        <f t="shared" ca="1" si="1395"/>
        <v>1500000</v>
      </c>
      <c r="BN1316" s="62">
        <f t="shared" ca="1" si="1395"/>
        <v>1500000</v>
      </c>
      <c r="BO1316" s="62">
        <f t="shared" ca="1" si="1395"/>
        <v>1500000</v>
      </c>
      <c r="BP1316" s="62">
        <f t="shared" ca="1" si="1395"/>
        <v>1500000</v>
      </c>
      <c r="BQ1316" s="62">
        <f t="shared" ca="1" si="1395"/>
        <v>1500000</v>
      </c>
      <c r="BR1316" s="62">
        <f t="shared" ca="1" si="1395"/>
        <v>1500000</v>
      </c>
      <c r="BS1316" s="62">
        <f t="shared" ca="1" si="1395"/>
        <v>1500000</v>
      </c>
      <c r="BT1316" s="62">
        <f t="shared" ca="1" si="1395"/>
        <v>1500000</v>
      </c>
      <c r="BU1316" s="62">
        <f t="shared" ca="1" si="1395"/>
        <v>1500000</v>
      </c>
      <c r="BV1316" s="62">
        <f t="shared" ca="1" si="1395"/>
        <v>1500000</v>
      </c>
      <c r="BW1316" s="62">
        <f t="shared" ca="1" si="1395"/>
        <v>1500000</v>
      </c>
      <c r="BX1316" s="62">
        <f t="shared" ca="1" si="1395"/>
        <v>1500000</v>
      </c>
      <c r="BY1316" s="62">
        <f t="shared" ca="1" si="1395"/>
        <v>1500000</v>
      </c>
      <c r="BZ1316" s="62">
        <f t="shared" ca="1" si="1395"/>
        <v>1500000</v>
      </c>
      <c r="CA1316" s="62">
        <f t="shared" ca="1" si="1395"/>
        <v>1500000</v>
      </c>
      <c r="CB1316" s="62">
        <f t="shared" ca="1" si="1395"/>
        <v>1500000</v>
      </c>
      <c r="CC1316" s="62">
        <f t="shared" ca="1" si="1395"/>
        <v>1500000</v>
      </c>
      <c r="CD1316" s="62">
        <f t="shared" ca="1" si="1395"/>
        <v>1500000</v>
      </c>
      <c r="CE1316" s="62">
        <f t="shared" ca="1" si="1395"/>
        <v>1500000</v>
      </c>
      <c r="CF1316" s="62">
        <f t="shared" ref="CF1316:CL1316" ca="1" si="1396">CE1320</f>
        <v>1500000</v>
      </c>
      <c r="CG1316" s="62">
        <f t="shared" ca="1" si="1396"/>
        <v>1500000</v>
      </c>
      <c r="CH1316" s="62">
        <f t="shared" ca="1" si="1396"/>
        <v>1500000</v>
      </c>
      <c r="CI1316" s="62">
        <f t="shared" ca="1" si="1396"/>
        <v>1500000</v>
      </c>
      <c r="CJ1316" s="62">
        <f t="shared" ca="1" si="1396"/>
        <v>1500000</v>
      </c>
      <c r="CK1316" s="62">
        <f t="shared" ca="1" si="1396"/>
        <v>1500000</v>
      </c>
      <c r="CL1316" s="62">
        <f t="shared" ca="1" si="1396"/>
        <v>1500000</v>
      </c>
    </row>
    <row r="1317" spans="2:90" x14ac:dyDescent="0.4">
      <c r="B1317" s="139" t="s">
        <v>821</v>
      </c>
      <c r="D1317" t="s">
        <v>817</v>
      </c>
      <c r="E1317" t="s">
        <v>906</v>
      </c>
      <c r="G1317" t="str">
        <f t="shared" si="1393"/>
        <v/>
      </c>
      <c r="K1317" s="18">
        <v>100</v>
      </c>
      <c r="L1317" s="18">
        <v>100</v>
      </c>
      <c r="M1317" s="18">
        <v>100</v>
      </c>
      <c r="N1317" s="18">
        <v>100</v>
      </c>
      <c r="O1317" s="18">
        <v>100</v>
      </c>
      <c r="P1317" s="18">
        <v>100</v>
      </c>
      <c r="R1317" s="12"/>
      <c r="S1317" s="141" cm="1">
        <f t="array" ref="S1317">IFERROR(INDEX($K:$Q,ROW(),MATCH(S$3,$K$2:$Q$2,0)),0)</f>
        <v>100</v>
      </c>
      <c r="T1317" s="141" cm="1">
        <f t="array" ref="T1317">IFERROR(INDEX($K:$Q,ROW(),MATCH(T$3,$K$2:$Q$2,0)),0)</f>
        <v>100</v>
      </c>
      <c r="U1317" s="141" cm="1">
        <f t="array" ref="U1317">IFERROR(INDEX($K:$Q,ROW(),MATCH(U$3,$K$2:$Q$2,0)),0)</f>
        <v>100</v>
      </c>
      <c r="V1317" s="141" cm="1">
        <f t="array" ref="V1317">IFERROR(INDEX($K:$Q,ROW(),MATCH(V$3,$K$2:$Q$2,0)),0)</f>
        <v>100</v>
      </c>
      <c r="W1317" s="141" cm="1">
        <f t="array" ref="W1317">IFERROR(INDEX($K:$Q,ROW(),MATCH(W$3,$K$2:$Q$2,0)),0)</f>
        <v>100</v>
      </c>
      <c r="X1317" s="141" cm="1">
        <f t="array" ref="X1317">IFERROR(INDEX($K:$Q,ROW(),MATCH(X$3,$K$2:$Q$2,0)),0)</f>
        <v>100</v>
      </c>
      <c r="Y1317" s="141" cm="1">
        <f t="array" ref="Y1317">IFERROR(INDEX($K:$Q,ROW(),MATCH(Y$3,$K$2:$Q$2,0)),0)</f>
        <v>100</v>
      </c>
      <c r="Z1317" s="141" cm="1">
        <f t="array" ref="Z1317">IFERROR(INDEX($K:$Q,ROW(),MATCH(Z$3,$K$2:$Q$2,0)),0)</f>
        <v>100</v>
      </c>
      <c r="AA1317" s="141" cm="1">
        <f t="array" ref="AA1317">IFERROR(INDEX($K:$Q,ROW(),MATCH(AA$3,$K$2:$Q$2,0)),0)</f>
        <v>100</v>
      </c>
      <c r="AB1317" s="141" cm="1">
        <f t="array" ref="AB1317">IFERROR(INDEX($K:$Q,ROW(),MATCH(AB$3,$K$2:$Q$2,0)),0)</f>
        <v>100</v>
      </c>
      <c r="AC1317" s="141" cm="1">
        <f t="array" ref="AC1317">IFERROR(INDEX($K:$Q,ROW(),MATCH(AC$3,$K$2:$Q$2,0)),0)</f>
        <v>100</v>
      </c>
      <c r="AD1317" s="141" cm="1">
        <f t="array" ref="AD1317">IFERROR(INDEX($K:$Q,ROW(),MATCH(AD$3,$K$2:$Q$2,0)),0)</f>
        <v>100</v>
      </c>
      <c r="AE1317" s="141" cm="1">
        <f t="array" ref="AE1317">IFERROR(INDEX($K:$Q,ROW(),MATCH(AE$3,$K$2:$Q$2,0)),0)</f>
        <v>100</v>
      </c>
      <c r="AF1317" s="141" cm="1">
        <f t="array" ref="AF1317">IFERROR(INDEX($K:$Q,ROW(),MATCH(AF$3,$K$2:$Q$2,0)),0)</f>
        <v>100</v>
      </c>
      <c r="AG1317" s="141" cm="1">
        <f t="array" ref="AG1317">IFERROR(INDEX($K:$Q,ROW(),MATCH(AG$3,$K$2:$Q$2,0)),0)</f>
        <v>100</v>
      </c>
      <c r="AH1317" s="141" cm="1">
        <f t="array" ref="AH1317">IFERROR(INDEX($K:$Q,ROW(),MATCH(AH$3,$K$2:$Q$2,0)),0)</f>
        <v>100</v>
      </c>
      <c r="AI1317" s="141" cm="1">
        <f t="array" ref="AI1317">IFERROR(INDEX($K:$Q,ROW(),MATCH(AI$3,$K$2:$Q$2,0)),0)</f>
        <v>100</v>
      </c>
      <c r="AJ1317" s="141" cm="1">
        <f t="array" ref="AJ1317">IFERROR(INDEX($K:$Q,ROW(),MATCH(AJ$3,$K$2:$Q$2,0)),0)</f>
        <v>100</v>
      </c>
      <c r="AK1317" s="141" cm="1">
        <f t="array" ref="AK1317">IFERROR(INDEX($K:$Q,ROW(),MATCH(AK$3,$K$2:$Q$2,0)),0)</f>
        <v>100</v>
      </c>
      <c r="AL1317" s="141" cm="1">
        <f t="array" ref="AL1317">IFERROR(INDEX($K:$Q,ROW(),MATCH(AL$3,$K$2:$Q$2,0)),0)</f>
        <v>100</v>
      </c>
      <c r="AM1317" s="141" cm="1">
        <f t="array" ref="AM1317">IFERROR(INDEX($K:$Q,ROW(),MATCH(AM$3,$K$2:$Q$2,0)),0)</f>
        <v>100</v>
      </c>
      <c r="AN1317" s="141" cm="1">
        <f t="array" ref="AN1317">IFERROR(INDEX($K:$Q,ROW(),MATCH(AN$3,$K$2:$Q$2,0)),0)</f>
        <v>100</v>
      </c>
      <c r="AO1317" s="141" cm="1">
        <f t="array" ref="AO1317">IFERROR(INDEX($K:$Q,ROW(),MATCH(AO$3,$K$2:$Q$2,0)),0)</f>
        <v>100</v>
      </c>
      <c r="AP1317" s="141" cm="1">
        <f t="array" ref="AP1317">IFERROR(INDEX($K:$Q,ROW(),MATCH(AP$3,$K$2:$Q$2,0)),0)</f>
        <v>100</v>
      </c>
      <c r="AQ1317" s="141" cm="1">
        <f t="array" ref="AQ1317">IFERROR(INDEX($K:$Q,ROW(),MATCH(AQ$3,$K$2:$Q$2,0)),0)</f>
        <v>100</v>
      </c>
      <c r="AR1317" s="141" cm="1">
        <f t="array" ref="AR1317">IFERROR(INDEX($K:$Q,ROW(),MATCH(AR$3,$K$2:$Q$2,0)),0)</f>
        <v>100</v>
      </c>
      <c r="AS1317" s="141" cm="1">
        <f t="array" ref="AS1317">IFERROR(INDEX($K:$Q,ROW(),MATCH(AS$3,$K$2:$Q$2,0)),0)</f>
        <v>100</v>
      </c>
      <c r="AT1317" s="141" cm="1">
        <f t="array" ref="AT1317">IFERROR(INDEX($K:$Q,ROW(),MATCH(AT$3,$K$2:$Q$2,0)),0)</f>
        <v>100</v>
      </c>
      <c r="AU1317" s="141" cm="1">
        <f t="array" ref="AU1317">IFERROR(INDEX($K:$Q,ROW(),MATCH(AU$3,$K$2:$Q$2,0)),0)</f>
        <v>100</v>
      </c>
      <c r="AV1317" s="141" cm="1">
        <f t="array" ref="AV1317">IFERROR(INDEX($K:$Q,ROW(),MATCH(AV$3,$K$2:$Q$2,0)),0)</f>
        <v>100</v>
      </c>
      <c r="AW1317" s="141" cm="1">
        <f t="array" ref="AW1317">IFERROR(INDEX($K:$Q,ROW(),MATCH(AW$3,$K$2:$Q$2,0)),0)</f>
        <v>100</v>
      </c>
      <c r="AX1317" s="141" cm="1">
        <f t="array" ref="AX1317">IFERROR(INDEX($K:$Q,ROW(),MATCH(AX$3,$K$2:$Q$2,0)),0)</f>
        <v>100</v>
      </c>
      <c r="AY1317" s="141" cm="1">
        <f t="array" ref="AY1317">IFERROR(INDEX($K:$Q,ROW(),MATCH(AY$3,$K$2:$Q$2,0)),0)</f>
        <v>100</v>
      </c>
      <c r="AZ1317" s="141" cm="1">
        <f t="array" ref="AZ1317">IFERROR(INDEX($K:$Q,ROW(),MATCH(AZ$3,$K$2:$Q$2,0)),0)</f>
        <v>100</v>
      </c>
      <c r="BA1317" s="141" cm="1">
        <f t="array" ref="BA1317">IFERROR(INDEX($K:$Q,ROW(),MATCH(BA$3,$K$2:$Q$2,0)),0)</f>
        <v>100</v>
      </c>
      <c r="BB1317" s="141" cm="1">
        <f t="array" ref="BB1317">IFERROR(INDEX($K:$Q,ROW(),MATCH(BB$3,$K$2:$Q$2,0)),0)</f>
        <v>100</v>
      </c>
      <c r="BC1317" s="141" cm="1">
        <f t="array" ref="BC1317">IFERROR(INDEX($K:$Q,ROW(),MATCH(BC$3,$K$2:$Q$2,0)),0)</f>
        <v>100</v>
      </c>
      <c r="BD1317" s="141" cm="1">
        <f t="array" ref="BD1317">IFERROR(INDEX($K:$Q,ROW(),MATCH(BD$3,$K$2:$Q$2,0)),0)</f>
        <v>100</v>
      </c>
      <c r="BE1317" s="141" cm="1">
        <f t="array" ref="BE1317">IFERROR(INDEX($K:$Q,ROW(),MATCH(BE$3,$K$2:$Q$2,0)),0)</f>
        <v>100</v>
      </c>
      <c r="BF1317" s="141" cm="1">
        <f t="array" ref="BF1317">IFERROR(INDEX($K:$Q,ROW(),MATCH(BF$3,$K$2:$Q$2,0)),0)</f>
        <v>100</v>
      </c>
      <c r="BG1317" s="141" cm="1">
        <f t="array" ref="BG1317">IFERROR(INDEX($K:$Q,ROW(),MATCH(BG$3,$K$2:$Q$2,0)),0)</f>
        <v>100</v>
      </c>
      <c r="BH1317" s="141" cm="1">
        <f t="array" ref="BH1317">IFERROR(INDEX($K:$Q,ROW(),MATCH(BH$3,$K$2:$Q$2,0)),0)</f>
        <v>100</v>
      </c>
      <c r="BI1317" s="141" cm="1">
        <f t="array" ref="BI1317">IFERROR(INDEX($K:$Q,ROW(),MATCH(BI$3,$K$2:$Q$2,0)),0)</f>
        <v>100</v>
      </c>
      <c r="BJ1317" s="141" cm="1">
        <f t="array" ref="BJ1317">IFERROR(INDEX($K:$Q,ROW(),MATCH(BJ$3,$K$2:$Q$2,0)),0)</f>
        <v>100</v>
      </c>
      <c r="BK1317" s="141" cm="1">
        <f t="array" ref="BK1317">IFERROR(INDEX($K:$Q,ROW(),MATCH(BK$3,$K$2:$Q$2,0)),0)</f>
        <v>100</v>
      </c>
      <c r="BL1317" s="141" cm="1">
        <f t="array" ref="BL1317">IFERROR(INDEX($K:$Q,ROW(),MATCH(BL$3,$K$2:$Q$2,0)),0)</f>
        <v>100</v>
      </c>
      <c r="BM1317" s="141" cm="1">
        <f t="array" ref="BM1317">IFERROR(INDEX($K:$Q,ROW(),MATCH(BM$3,$K$2:$Q$2,0)),0)</f>
        <v>100</v>
      </c>
      <c r="BN1317" s="141" cm="1">
        <f t="array" ref="BN1317">IFERROR(INDEX($K:$Q,ROW(),MATCH(BN$3,$K$2:$Q$2,0)),0)</f>
        <v>100</v>
      </c>
      <c r="BO1317" s="141" cm="1">
        <f t="array" ref="BO1317">IFERROR(INDEX($K:$Q,ROW(),MATCH(BO$3,$K$2:$Q$2,0)),0)</f>
        <v>100</v>
      </c>
      <c r="BP1317" s="141" cm="1">
        <f t="array" ref="BP1317">IFERROR(INDEX($K:$Q,ROW(),MATCH(BP$3,$K$2:$Q$2,0)),0)</f>
        <v>100</v>
      </c>
      <c r="BQ1317" s="141" cm="1">
        <f t="array" ref="BQ1317">IFERROR(INDEX($K:$Q,ROW(),MATCH(BQ$3,$K$2:$Q$2,0)),0)</f>
        <v>100</v>
      </c>
      <c r="BR1317" s="141" cm="1">
        <f t="array" ref="BR1317">IFERROR(INDEX($K:$Q,ROW(),MATCH(BR$3,$K$2:$Q$2,0)),0)</f>
        <v>100</v>
      </c>
      <c r="BS1317" s="141" cm="1">
        <f t="array" ref="BS1317">IFERROR(INDEX($K:$Q,ROW(),MATCH(BS$3,$K$2:$Q$2,0)),0)</f>
        <v>100</v>
      </c>
      <c r="BT1317" s="141" cm="1">
        <f t="array" ref="BT1317">IFERROR(INDEX($K:$Q,ROW(),MATCH(BT$3,$K$2:$Q$2,0)),0)</f>
        <v>100</v>
      </c>
      <c r="BU1317" s="141" cm="1">
        <f t="array" ref="BU1317">IFERROR(INDEX($K:$Q,ROW(),MATCH(BU$3,$K$2:$Q$2,0)),0)</f>
        <v>100</v>
      </c>
      <c r="BV1317" s="141" cm="1">
        <f t="array" ref="BV1317">IFERROR(INDEX($K:$Q,ROW(),MATCH(BV$3,$K$2:$Q$2,0)),0)</f>
        <v>100</v>
      </c>
      <c r="BW1317" s="141" cm="1">
        <f t="array" ref="BW1317">IFERROR(INDEX($K:$Q,ROW(),MATCH(BW$3,$K$2:$Q$2,0)),0)</f>
        <v>100</v>
      </c>
      <c r="BX1317" s="141" cm="1">
        <f t="array" ref="BX1317">IFERROR(INDEX($K:$Q,ROW(),MATCH(BX$3,$K$2:$Q$2,0)),0)</f>
        <v>100</v>
      </c>
      <c r="BY1317" s="141" cm="1">
        <f t="array" ref="BY1317">IFERROR(INDEX($K:$Q,ROW(),MATCH(BY$3,$K$2:$Q$2,0)),0)</f>
        <v>100</v>
      </c>
      <c r="BZ1317" s="141" cm="1">
        <f t="array" ref="BZ1317">IFERROR(INDEX($K:$Q,ROW(),MATCH(BZ$3,$K$2:$Q$2,0)),0)</f>
        <v>100</v>
      </c>
      <c r="CA1317" s="141" cm="1">
        <f t="array" ref="CA1317">IFERROR(INDEX($K:$Q,ROW(),MATCH(CA$3,$K$2:$Q$2,0)),0)</f>
        <v>100</v>
      </c>
      <c r="CB1317" s="141" cm="1">
        <f t="array" ref="CB1317">IFERROR(INDEX($K:$Q,ROW(),MATCH(CB$3,$K$2:$Q$2,0)),0)</f>
        <v>100</v>
      </c>
      <c r="CC1317" s="141" cm="1">
        <f t="array" ref="CC1317">IFERROR(INDEX($K:$Q,ROW(),MATCH(CC$3,$K$2:$Q$2,0)),0)</f>
        <v>100</v>
      </c>
      <c r="CD1317" s="141" cm="1">
        <f t="array" ref="CD1317">IFERROR(INDEX($K:$Q,ROW(),MATCH(CD$3,$K$2:$Q$2,0)),0)</f>
        <v>100</v>
      </c>
      <c r="CE1317" s="141" cm="1">
        <f t="array" ref="CE1317">IFERROR(INDEX($K:$Q,ROW(),MATCH(CE$3,$K$2:$Q$2,0)),0)</f>
        <v>100</v>
      </c>
      <c r="CF1317" s="141" cm="1">
        <f t="array" ref="CF1317">IFERROR(INDEX($K:$Q,ROW(),MATCH(CF$3,$K$2:$Q$2,0)),0)</f>
        <v>100</v>
      </c>
      <c r="CG1317" s="141" cm="1">
        <f t="array" ref="CG1317">IFERROR(INDEX($K:$Q,ROW(),MATCH(CG$3,$K$2:$Q$2,0)),0)</f>
        <v>100</v>
      </c>
      <c r="CH1317" s="141" cm="1">
        <f t="array" ref="CH1317">IFERROR(INDEX($K:$Q,ROW(),MATCH(CH$3,$K$2:$Q$2,0)),0)</f>
        <v>100</v>
      </c>
      <c r="CI1317" s="141" cm="1">
        <f t="array" ref="CI1317">IFERROR(INDEX($K:$Q,ROW(),MATCH(CI$3,$K$2:$Q$2,0)),0)</f>
        <v>100</v>
      </c>
      <c r="CJ1317" s="141" cm="1">
        <f t="array" ref="CJ1317">IFERROR(INDEX($K:$Q,ROW(),MATCH(CJ$3,$K$2:$Q$2,0)),0)</f>
        <v>100</v>
      </c>
      <c r="CK1317" s="141" cm="1">
        <f t="array" ref="CK1317">IFERROR(INDEX($K:$Q,ROW(),MATCH(CK$3,$K$2:$Q$2,0)),0)</f>
        <v>100</v>
      </c>
      <c r="CL1317" s="141" cm="1">
        <f t="array" ref="CL1317">IFERROR(INDEX($K:$Q,ROW(),MATCH(CL$3,$K$2:$Q$2,0)),0)</f>
        <v>100</v>
      </c>
    </row>
    <row r="1318" spans="2:90" x14ac:dyDescent="0.4">
      <c r="B1318" s="152" t="str">
        <f>"New borrowing - "&amp;SUBSTITUTE(B1308,":","")</f>
        <v>New borrowing - Rolling fixed term loan - multiple borrowings w/ annual control</v>
      </c>
      <c r="D1318" t="s">
        <v>817</v>
      </c>
      <c r="E1318" t="s">
        <v>906</v>
      </c>
      <c r="G1318" t="str">
        <f t="shared" si="1393"/>
        <v/>
      </c>
      <c r="K1318" s="24">
        <f ca="1">SUMIF($3:$3,K$2,1318:1318)</f>
        <v>6000000</v>
      </c>
      <c r="L1318" s="24">
        <f ca="1">SUMIF($3:$3,L$2,1318:1318)</f>
        <v>6000000</v>
      </c>
      <c r="M1318" s="24">
        <f ca="1">SUMIF($3:$3,M$2,1318:1318)</f>
        <v>6000000</v>
      </c>
      <c r="N1318" s="24">
        <f ca="1">SUMIF($3:$3,N$2,1318:1318)</f>
        <v>6000000</v>
      </c>
      <c r="O1318" s="24">
        <f ca="1">SUMIF($3:$3,O$2,1318:1318)</f>
        <v>6000000</v>
      </c>
      <c r="P1318" s="24">
        <f ca="1">SUMIF($3:$3,P$2,1318:1318)</f>
        <v>6000000</v>
      </c>
      <c r="R1318" s="53">
        <f>H1313</f>
        <v>1000</v>
      </c>
      <c r="S1318" s="80" cm="1">
        <f t="array" aca="1" ref="S1318" ca="1">+S1317*INDIRECT(S1303)</f>
        <v>500000</v>
      </c>
      <c r="T1318" s="80" cm="1">
        <f t="array" aca="1" ref="T1318" ca="1">+T1317*INDIRECT(T1303)</f>
        <v>500000</v>
      </c>
      <c r="U1318" s="80" cm="1">
        <f t="array" aca="1" ref="U1318" ca="1">+U1317*INDIRECT(U1303)</f>
        <v>500000</v>
      </c>
      <c r="V1318" s="80" cm="1">
        <f t="array" aca="1" ref="V1318" ca="1">+V1317*INDIRECT(V1303)</f>
        <v>500000</v>
      </c>
      <c r="W1318" s="80" cm="1">
        <f t="array" aca="1" ref="W1318" ca="1">+W1317*INDIRECT(W1303)</f>
        <v>500000</v>
      </c>
      <c r="X1318" s="80" cm="1">
        <f t="array" aca="1" ref="X1318" ca="1">+X1317*INDIRECT(X1303)</f>
        <v>500000</v>
      </c>
      <c r="Y1318" s="80" cm="1">
        <f t="array" aca="1" ref="Y1318" ca="1">+Y1317*INDIRECT(Y1303)</f>
        <v>500000</v>
      </c>
      <c r="Z1318" s="80" cm="1">
        <f t="array" aca="1" ref="Z1318" ca="1">+Z1317*INDIRECT(Z1303)</f>
        <v>500000</v>
      </c>
      <c r="AA1318" s="80" cm="1">
        <f t="array" aca="1" ref="AA1318" ca="1">+AA1317*INDIRECT(AA1303)</f>
        <v>500000</v>
      </c>
      <c r="AB1318" s="80" cm="1">
        <f t="array" aca="1" ref="AB1318" ca="1">+AB1317*INDIRECT(AB1303)</f>
        <v>500000</v>
      </c>
      <c r="AC1318" s="80" cm="1">
        <f t="array" aca="1" ref="AC1318" ca="1">+AC1317*INDIRECT(AC1303)</f>
        <v>500000</v>
      </c>
      <c r="AD1318" s="80" cm="1">
        <f t="array" aca="1" ref="AD1318" ca="1">+AD1317*INDIRECT(AD1303)</f>
        <v>500000</v>
      </c>
      <c r="AE1318" s="80" cm="1">
        <f t="array" aca="1" ref="AE1318" ca="1">+AE1317*INDIRECT(AE1303)</f>
        <v>500000</v>
      </c>
      <c r="AF1318" s="80" cm="1">
        <f t="array" aca="1" ref="AF1318" ca="1">+AF1317*INDIRECT(AF1303)</f>
        <v>500000</v>
      </c>
      <c r="AG1318" s="80" cm="1">
        <f t="array" aca="1" ref="AG1318" ca="1">+AG1317*INDIRECT(AG1303)</f>
        <v>500000</v>
      </c>
      <c r="AH1318" s="80" cm="1">
        <f t="array" aca="1" ref="AH1318" ca="1">+AH1317*INDIRECT(AH1303)</f>
        <v>500000</v>
      </c>
      <c r="AI1318" s="80" cm="1">
        <f t="array" aca="1" ref="AI1318" ca="1">+AI1317*INDIRECT(AI1303)</f>
        <v>500000</v>
      </c>
      <c r="AJ1318" s="80" cm="1">
        <f t="array" aca="1" ref="AJ1318" ca="1">+AJ1317*INDIRECT(AJ1303)</f>
        <v>500000</v>
      </c>
      <c r="AK1318" s="80" cm="1">
        <f t="array" aca="1" ref="AK1318" ca="1">+AK1317*INDIRECT(AK1303)</f>
        <v>500000</v>
      </c>
      <c r="AL1318" s="80" cm="1">
        <f t="array" aca="1" ref="AL1318" ca="1">+AL1317*INDIRECT(AL1303)</f>
        <v>500000</v>
      </c>
      <c r="AM1318" s="80" cm="1">
        <f t="array" aca="1" ref="AM1318" ca="1">+AM1317*INDIRECT(AM1303)</f>
        <v>500000</v>
      </c>
      <c r="AN1318" s="80" cm="1">
        <f t="array" aca="1" ref="AN1318" ca="1">+AN1317*INDIRECT(AN1303)</f>
        <v>500000</v>
      </c>
      <c r="AO1318" s="80" cm="1">
        <f t="array" aca="1" ref="AO1318" ca="1">+AO1317*INDIRECT(AO1303)</f>
        <v>500000</v>
      </c>
      <c r="AP1318" s="80" cm="1">
        <f t="array" aca="1" ref="AP1318" ca="1">+AP1317*INDIRECT(AP1303)</f>
        <v>500000</v>
      </c>
      <c r="AQ1318" s="80" cm="1">
        <f t="array" aca="1" ref="AQ1318" ca="1">+AQ1317*INDIRECT(AQ1303)</f>
        <v>500000</v>
      </c>
      <c r="AR1318" s="80" cm="1">
        <f t="array" aca="1" ref="AR1318" ca="1">+AR1317*INDIRECT(AR1303)</f>
        <v>500000</v>
      </c>
      <c r="AS1318" s="80" cm="1">
        <f t="array" aca="1" ref="AS1318" ca="1">+AS1317*INDIRECT(AS1303)</f>
        <v>500000</v>
      </c>
      <c r="AT1318" s="80" cm="1">
        <f t="array" aca="1" ref="AT1318" ca="1">+AT1317*INDIRECT(AT1303)</f>
        <v>500000</v>
      </c>
      <c r="AU1318" s="80" cm="1">
        <f t="array" aca="1" ref="AU1318" ca="1">+AU1317*INDIRECT(AU1303)</f>
        <v>500000</v>
      </c>
      <c r="AV1318" s="80" cm="1">
        <f t="array" aca="1" ref="AV1318" ca="1">+AV1317*INDIRECT(AV1303)</f>
        <v>500000</v>
      </c>
      <c r="AW1318" s="80" cm="1">
        <f t="array" aca="1" ref="AW1318" ca="1">+AW1317*INDIRECT(AW1303)</f>
        <v>500000</v>
      </c>
      <c r="AX1318" s="80" cm="1">
        <f t="array" aca="1" ref="AX1318" ca="1">+AX1317*INDIRECT(AX1303)</f>
        <v>500000</v>
      </c>
      <c r="AY1318" s="80" cm="1">
        <f t="array" aca="1" ref="AY1318" ca="1">+AY1317*INDIRECT(AY1303)</f>
        <v>500000</v>
      </c>
      <c r="AZ1318" s="80" cm="1">
        <f t="array" aca="1" ref="AZ1318" ca="1">+AZ1317*INDIRECT(AZ1303)</f>
        <v>500000</v>
      </c>
      <c r="BA1318" s="80" cm="1">
        <f t="array" aca="1" ref="BA1318" ca="1">+BA1317*INDIRECT(BA1303)</f>
        <v>500000</v>
      </c>
      <c r="BB1318" s="80" cm="1">
        <f t="array" aca="1" ref="BB1318" ca="1">+BB1317*INDIRECT(BB1303)</f>
        <v>500000</v>
      </c>
      <c r="BC1318" s="80" cm="1">
        <f t="array" aca="1" ref="BC1318" ca="1">+BC1317*INDIRECT(BC1303)</f>
        <v>500000</v>
      </c>
      <c r="BD1318" s="80" cm="1">
        <f t="array" aca="1" ref="BD1318" ca="1">+BD1317*INDIRECT(BD1303)</f>
        <v>500000</v>
      </c>
      <c r="BE1318" s="80" cm="1">
        <f t="array" aca="1" ref="BE1318" ca="1">+BE1317*INDIRECT(BE1303)</f>
        <v>500000</v>
      </c>
      <c r="BF1318" s="80" cm="1">
        <f t="array" aca="1" ref="BF1318" ca="1">+BF1317*INDIRECT(BF1303)</f>
        <v>500000</v>
      </c>
      <c r="BG1318" s="80" cm="1">
        <f t="array" aca="1" ref="BG1318" ca="1">+BG1317*INDIRECT(BG1303)</f>
        <v>500000</v>
      </c>
      <c r="BH1318" s="80" cm="1">
        <f t="array" aca="1" ref="BH1318" ca="1">+BH1317*INDIRECT(BH1303)</f>
        <v>500000</v>
      </c>
      <c r="BI1318" s="80" cm="1">
        <f t="array" aca="1" ref="BI1318" ca="1">+BI1317*INDIRECT(BI1303)</f>
        <v>500000</v>
      </c>
      <c r="BJ1318" s="80" cm="1">
        <f t="array" aca="1" ref="BJ1318" ca="1">+BJ1317*INDIRECT(BJ1303)</f>
        <v>500000</v>
      </c>
      <c r="BK1318" s="80" cm="1">
        <f t="array" aca="1" ref="BK1318" ca="1">+BK1317*INDIRECT(BK1303)</f>
        <v>500000</v>
      </c>
      <c r="BL1318" s="80" cm="1">
        <f t="array" aca="1" ref="BL1318" ca="1">+BL1317*INDIRECT(BL1303)</f>
        <v>500000</v>
      </c>
      <c r="BM1318" s="80" cm="1">
        <f t="array" aca="1" ref="BM1318" ca="1">+BM1317*INDIRECT(BM1303)</f>
        <v>500000</v>
      </c>
      <c r="BN1318" s="80" cm="1">
        <f t="array" aca="1" ref="BN1318" ca="1">+BN1317*INDIRECT(BN1303)</f>
        <v>500000</v>
      </c>
      <c r="BO1318" s="80" cm="1">
        <f t="array" aca="1" ref="BO1318" ca="1">+BO1317*INDIRECT(BO1303)</f>
        <v>500000</v>
      </c>
      <c r="BP1318" s="80" cm="1">
        <f t="array" aca="1" ref="BP1318" ca="1">+BP1317*INDIRECT(BP1303)</f>
        <v>500000</v>
      </c>
      <c r="BQ1318" s="80" cm="1">
        <f t="array" aca="1" ref="BQ1318" ca="1">+BQ1317*INDIRECT(BQ1303)</f>
        <v>500000</v>
      </c>
      <c r="BR1318" s="80" cm="1">
        <f t="array" aca="1" ref="BR1318" ca="1">+BR1317*INDIRECT(BR1303)</f>
        <v>500000</v>
      </c>
      <c r="BS1318" s="80" cm="1">
        <f t="array" aca="1" ref="BS1318" ca="1">+BS1317*INDIRECT(BS1303)</f>
        <v>500000</v>
      </c>
      <c r="BT1318" s="80" cm="1">
        <f t="array" aca="1" ref="BT1318" ca="1">+BT1317*INDIRECT(BT1303)</f>
        <v>500000</v>
      </c>
      <c r="BU1318" s="80" cm="1">
        <f t="array" aca="1" ref="BU1318" ca="1">+BU1317*INDIRECT(BU1303)</f>
        <v>500000</v>
      </c>
      <c r="BV1318" s="80" cm="1">
        <f t="array" aca="1" ref="BV1318" ca="1">+BV1317*INDIRECT(BV1303)</f>
        <v>500000</v>
      </c>
      <c r="BW1318" s="80" cm="1">
        <f t="array" aca="1" ref="BW1318" ca="1">+BW1317*INDIRECT(BW1303)</f>
        <v>500000</v>
      </c>
      <c r="BX1318" s="80" cm="1">
        <f t="array" aca="1" ref="BX1318" ca="1">+BX1317*INDIRECT(BX1303)</f>
        <v>500000</v>
      </c>
      <c r="BY1318" s="80" cm="1">
        <f t="array" aca="1" ref="BY1318" ca="1">+BY1317*INDIRECT(BY1303)</f>
        <v>500000</v>
      </c>
      <c r="BZ1318" s="80" cm="1">
        <f t="array" aca="1" ref="BZ1318" ca="1">+BZ1317*INDIRECT(BZ1303)</f>
        <v>500000</v>
      </c>
      <c r="CA1318" s="80" cm="1">
        <f t="array" aca="1" ref="CA1318" ca="1">+CA1317*INDIRECT(CA1303)</f>
        <v>500000</v>
      </c>
      <c r="CB1318" s="80" cm="1">
        <f t="array" aca="1" ref="CB1318" ca="1">+CB1317*INDIRECT(CB1303)</f>
        <v>500000</v>
      </c>
      <c r="CC1318" s="80" cm="1">
        <f t="array" aca="1" ref="CC1318" ca="1">+CC1317*INDIRECT(CC1303)</f>
        <v>500000</v>
      </c>
      <c r="CD1318" s="80" cm="1">
        <f t="array" aca="1" ref="CD1318" ca="1">+CD1317*INDIRECT(CD1303)</f>
        <v>500000</v>
      </c>
      <c r="CE1318" s="80" cm="1">
        <f t="array" aca="1" ref="CE1318" ca="1">+CE1317*INDIRECT(CE1303)</f>
        <v>500000</v>
      </c>
      <c r="CF1318" s="80" cm="1">
        <f t="array" aca="1" ref="CF1318" ca="1">+CF1317*INDIRECT(CF1303)</f>
        <v>500000</v>
      </c>
      <c r="CG1318" s="80" cm="1">
        <f t="array" aca="1" ref="CG1318" ca="1">+CG1317*INDIRECT(CG1303)</f>
        <v>500000</v>
      </c>
      <c r="CH1318" s="80" cm="1">
        <f t="array" aca="1" ref="CH1318" ca="1">+CH1317*INDIRECT(CH1303)</f>
        <v>500000</v>
      </c>
      <c r="CI1318" s="80" cm="1">
        <f t="array" aca="1" ref="CI1318" ca="1">+CI1317*INDIRECT(CI1303)</f>
        <v>500000</v>
      </c>
      <c r="CJ1318" s="80" cm="1">
        <f t="array" aca="1" ref="CJ1318" ca="1">+CJ1317*INDIRECT(CJ1303)</f>
        <v>500000</v>
      </c>
      <c r="CK1318" s="80" cm="1">
        <f t="array" aca="1" ref="CK1318" ca="1">+CK1317*INDIRECT(CK1303)</f>
        <v>500000</v>
      </c>
      <c r="CL1318" s="80" cm="1">
        <f t="array" aca="1" ref="CL1318" ca="1">+CL1317*INDIRECT(CL1303)</f>
        <v>500000</v>
      </c>
    </row>
    <row r="1319" spans="2:90" x14ac:dyDescent="0.4">
      <c r="B1319" s="152" t="str">
        <f>"Repayment - "&amp;SUBSTITUTE(B1308,":","")</f>
        <v>Repayment - Rolling fixed term loan - multiple borrowings w/ annual control</v>
      </c>
      <c r="D1319" t="s">
        <v>817</v>
      </c>
      <c r="E1319" t="s">
        <v>906</v>
      </c>
      <c r="G1319" t="str">
        <f t="shared" si="1393"/>
        <v/>
      </c>
      <c r="K1319" s="132">
        <f ca="1">SUMIF($3:$3,K$2,1319:1319)</f>
        <v>-4501000</v>
      </c>
      <c r="L1319" s="132">
        <f ca="1">SUMIF($3:$3,L$2,1319:1319)</f>
        <v>-6000000</v>
      </c>
      <c r="M1319" s="132">
        <f ca="1">SUMIF($3:$3,M$2,1319:1319)</f>
        <v>-6000000</v>
      </c>
      <c r="N1319" s="132">
        <f ca="1">SUMIF($3:$3,N$2,1319:1319)</f>
        <v>-6000000</v>
      </c>
      <c r="O1319" s="132">
        <f ca="1">SUMIF($3:$3,O$2,1319:1319)</f>
        <v>-6000000</v>
      </c>
      <c r="P1319" s="132">
        <f ca="1">SUMIF($3:$3,P$2,1319:1319)</f>
        <v>-6000000</v>
      </c>
      <c r="R1319" s="217"/>
      <c r="S1319" s="218">
        <f ca="1">-IF(COUNT($R1318:S1318)&lt;$H1310,0,OFFSET(S1318,0,-$H1310+1))-$J$2689*(COUNT(R1318:$S1318)=($H1310-$H1311+1))</f>
        <v>0</v>
      </c>
      <c r="T1319" s="218">
        <f ca="1">-IF(COUNT($R1318:T1318)&lt;$H1310,0,OFFSET(T1318,0,-$H1310+1))-$J$2689*(COUNT(S1318:$S1318)=($H1310-$H1311+1))</f>
        <v>0</v>
      </c>
      <c r="U1319" s="218">
        <f ca="1">-IF(COUNT($R1318:U1318)&lt;$H1310,0,OFFSET(U1318,0,-$H1310+1))-$J$2689*(COUNT($S1318:T1318)=($H1310-$H1311+1))</f>
        <v>-1000</v>
      </c>
      <c r="V1319" s="218">
        <f ca="1">-IF(COUNT($R1318:V1318)&lt;$H1310,0,OFFSET(V1318,0,-$H1310+1))-$J$2689*(COUNT($S1318:U1318)=($H1310-$H1311+1))</f>
        <v>-500000</v>
      </c>
      <c r="W1319" s="218">
        <f ca="1">-IF(COUNT($R1318:W1318)&lt;$H1310,0,OFFSET(W1318,0,-$H1310+1))-$J$2689*(COUNT($S1318:V1318)=($H1310-$H1311+1))</f>
        <v>-500000</v>
      </c>
      <c r="X1319" s="218">
        <f ca="1">-IF(COUNT($R1318:X1318)&lt;$H1310,0,OFFSET(X1318,0,-$H1310+1))-$J$2689*(COUNT($S1318:W1318)=($H1310-$H1311+1))</f>
        <v>-500000</v>
      </c>
      <c r="Y1319" s="218">
        <f ca="1">-IF(COUNT($R1318:Y1318)&lt;$H1310,0,OFFSET(Y1318,0,-$H1310+1))-$J$2689*(COUNT($S1318:X1318)=($H1310-$H1311+1))</f>
        <v>-500000</v>
      </c>
      <c r="Z1319" s="218">
        <f ca="1">-IF(COUNT($R1318:Z1318)&lt;$H1310,0,OFFSET(Z1318,0,-$H1310+1))-$J$2689*(COUNT($S1318:Y1318)=($H1310-$H1311+1))</f>
        <v>-500000</v>
      </c>
      <c r="AA1319" s="218">
        <f ca="1">-IF(COUNT($R1318:AA1318)&lt;$H1310,0,OFFSET(AA1318,0,-$H1310+1))-$J$2689*(COUNT($S1318:Z1318)=($H1310-$H1311+1))</f>
        <v>-500000</v>
      </c>
      <c r="AB1319" s="218">
        <f ca="1">-IF(COUNT($R1318:AB1318)&lt;$H1310,0,OFFSET(AB1318,0,-$H1310+1))-$J$2689*(COUNT($S1318:AA1318)=($H1310-$H1311+1))</f>
        <v>-500000</v>
      </c>
      <c r="AC1319" s="218">
        <f ca="1">-IF(COUNT($R1318:AC1318)&lt;$H1310,0,OFFSET(AC1318,0,-$H1310+1))-$J$2689*(COUNT($S1318:AB1318)=($H1310-$H1311+1))</f>
        <v>-500000</v>
      </c>
      <c r="AD1319" s="218">
        <f ca="1">-IF(COUNT($R1318:AD1318)&lt;$H1310,0,OFFSET(AD1318,0,-$H1310+1))-$J$2689*(COUNT($S1318:AC1318)=($H1310-$H1311+1))</f>
        <v>-500000</v>
      </c>
      <c r="AE1319" s="218">
        <f ca="1">-IF(COUNT($R1318:AE1318)&lt;$H1310,0,OFFSET(AE1318,0,-$H1310+1))-$J$2689*(COUNT($S1318:AD1318)=($H1310-$H1311+1))</f>
        <v>-500000</v>
      </c>
      <c r="AF1319" s="218">
        <f ca="1">-IF(COUNT($R1318:AF1318)&lt;$H1310,0,OFFSET(AF1318,0,-$H1310+1))-$J$2689*(COUNT($S1318:AE1318)=($H1310-$H1311+1))</f>
        <v>-500000</v>
      </c>
      <c r="AG1319" s="218">
        <f ca="1">-IF(COUNT($R1318:AG1318)&lt;$H1310,0,OFFSET(AG1318,0,-$H1310+1))-$J$2689*(COUNT($S1318:AF1318)=($H1310-$H1311+1))</f>
        <v>-500000</v>
      </c>
      <c r="AH1319" s="218">
        <f ca="1">-IF(COUNT($R1318:AH1318)&lt;$H1310,0,OFFSET(AH1318,0,-$H1310+1))-$J$2689*(COUNT($S1318:AG1318)=($H1310-$H1311+1))</f>
        <v>-500000</v>
      </c>
      <c r="AI1319" s="218">
        <f ca="1">-IF(COUNT($R1318:AI1318)&lt;$H1310,0,OFFSET(AI1318,0,-$H1310+1))-$J$2689*(COUNT($S1318:AH1318)=($H1310-$H1311+1))</f>
        <v>-500000</v>
      </c>
      <c r="AJ1319" s="218">
        <f ca="1">-IF(COUNT($R1318:AJ1318)&lt;$H1310,0,OFFSET(AJ1318,0,-$H1310+1))-$J$2689*(COUNT($S1318:AI1318)=($H1310-$H1311+1))</f>
        <v>-500000</v>
      </c>
      <c r="AK1319" s="218">
        <f ca="1">-IF(COUNT($R1318:AK1318)&lt;$H1310,0,OFFSET(AK1318,0,-$H1310+1))-$J$2689*(COUNT($S1318:AJ1318)=($H1310-$H1311+1))</f>
        <v>-500000</v>
      </c>
      <c r="AL1319" s="218">
        <f ca="1">-IF(COUNT($R1318:AL1318)&lt;$H1310,0,OFFSET(AL1318,0,-$H1310+1))-$J$2689*(COUNT($S1318:AK1318)=($H1310-$H1311+1))</f>
        <v>-500000</v>
      </c>
      <c r="AM1319" s="218">
        <f ca="1">-IF(COUNT($R1318:AM1318)&lt;$H1310,0,OFFSET(AM1318,0,-$H1310+1))-$J$2689*(COUNT($S1318:AL1318)=($H1310-$H1311+1))</f>
        <v>-500000</v>
      </c>
      <c r="AN1319" s="218">
        <f ca="1">-IF(COUNT($R1318:AN1318)&lt;$H1310,0,OFFSET(AN1318,0,-$H1310+1))-$J$2689*(COUNT($S1318:AM1318)=($H1310-$H1311+1))</f>
        <v>-500000</v>
      </c>
      <c r="AO1319" s="218">
        <f ca="1">-IF(COUNT($R1318:AO1318)&lt;$H1310,0,OFFSET(AO1318,0,-$H1310+1))-$J$2689*(COUNT($S1318:AN1318)=($H1310-$H1311+1))</f>
        <v>-500000</v>
      </c>
      <c r="AP1319" s="218">
        <f ca="1">-IF(COUNT($R1318:AP1318)&lt;$H1310,0,OFFSET(AP1318,0,-$H1310+1))-$J$2689*(COUNT($S1318:AO1318)=($H1310-$H1311+1))</f>
        <v>-500000</v>
      </c>
      <c r="AQ1319" s="218">
        <f ca="1">-IF(COUNT($R1318:AQ1318)&lt;$H1310,0,OFFSET(AQ1318,0,-$H1310+1))-$J$2689*(COUNT($S1318:AP1318)=($H1310-$H1311+1))</f>
        <v>-500000</v>
      </c>
      <c r="AR1319" s="218">
        <f ca="1">-IF(COUNT($R1318:AR1318)&lt;$H1310,0,OFFSET(AR1318,0,-$H1310+1))-$J$2689*(COUNT($S1318:AQ1318)=($H1310-$H1311+1))</f>
        <v>-500000</v>
      </c>
      <c r="AS1319" s="218">
        <f ca="1">-IF(COUNT($R1318:AS1318)&lt;$H1310,0,OFFSET(AS1318,0,-$H1310+1))-$J$2689*(COUNT($S1318:AR1318)=($H1310-$H1311+1))</f>
        <v>-500000</v>
      </c>
      <c r="AT1319" s="218">
        <f ca="1">-IF(COUNT($R1318:AT1318)&lt;$H1310,0,OFFSET(AT1318,0,-$H1310+1))-$J$2689*(COUNT($S1318:AS1318)=($H1310-$H1311+1))</f>
        <v>-500000</v>
      </c>
      <c r="AU1319" s="218">
        <f ca="1">-IF(COUNT($R1318:AU1318)&lt;$H1310,0,OFFSET(AU1318,0,-$H1310+1))-$J$2689*(COUNT($S1318:AT1318)=($H1310-$H1311+1))</f>
        <v>-500000</v>
      </c>
      <c r="AV1319" s="218">
        <f ca="1">-IF(COUNT($R1318:AV1318)&lt;$H1310,0,OFFSET(AV1318,0,-$H1310+1))-$J$2689*(COUNT($S1318:AU1318)=($H1310-$H1311+1))</f>
        <v>-500000</v>
      </c>
      <c r="AW1319" s="218">
        <f ca="1">-IF(COUNT($R1318:AW1318)&lt;$H1310,0,OFFSET(AW1318,0,-$H1310+1))-$J$2689*(COUNT($S1318:AV1318)=($H1310-$H1311+1))</f>
        <v>-500000</v>
      </c>
      <c r="AX1319" s="218">
        <f ca="1">-IF(COUNT($R1318:AX1318)&lt;$H1310,0,OFFSET(AX1318,0,-$H1310+1))-$J$2689*(COUNT($S1318:AW1318)=($H1310-$H1311+1))</f>
        <v>-500000</v>
      </c>
      <c r="AY1319" s="218">
        <f ca="1">-IF(COUNT($R1318:AY1318)&lt;$H1310,0,OFFSET(AY1318,0,-$H1310+1))-$J$2689*(COUNT($S1318:AX1318)=($H1310-$H1311+1))</f>
        <v>-500000</v>
      </c>
      <c r="AZ1319" s="218">
        <f ca="1">-IF(COUNT($R1318:AZ1318)&lt;$H1310,0,OFFSET(AZ1318,0,-$H1310+1))-$J$2689*(COUNT($S1318:AY1318)=($H1310-$H1311+1))</f>
        <v>-500000</v>
      </c>
      <c r="BA1319" s="218">
        <f ca="1">-IF(COUNT($R1318:BA1318)&lt;$H1310,0,OFFSET(BA1318,0,-$H1310+1))-$J$2689*(COUNT($S1318:AZ1318)=($H1310-$H1311+1))</f>
        <v>-500000</v>
      </c>
      <c r="BB1319" s="218">
        <f ca="1">-IF(COUNT($R1318:BB1318)&lt;$H1310,0,OFFSET(BB1318,0,-$H1310+1))-$J$2689*(COUNT($S1318:BA1318)=($H1310-$H1311+1))</f>
        <v>-500000</v>
      </c>
      <c r="BC1319" s="218">
        <f ca="1">-IF(COUNT($R1318:BC1318)&lt;$H1310,0,OFFSET(BC1318,0,-$H1310+1))-$J$2689*(COUNT($S1318:BB1318)=($H1310-$H1311+1))</f>
        <v>-500000</v>
      </c>
      <c r="BD1319" s="218">
        <f ca="1">-IF(COUNT($R1318:BD1318)&lt;$H1310,0,OFFSET(BD1318,0,-$H1310+1))-$J$2689*(COUNT($S1318:BC1318)=($H1310-$H1311+1))</f>
        <v>-500000</v>
      </c>
      <c r="BE1319" s="218">
        <f ca="1">-IF(COUNT($R1318:BE1318)&lt;$H1310,0,OFFSET(BE1318,0,-$H1310+1))-$J$2689*(COUNT($S1318:BD1318)=($H1310-$H1311+1))</f>
        <v>-500000</v>
      </c>
      <c r="BF1319" s="218">
        <f ca="1">-IF(COUNT($R1318:BF1318)&lt;$H1310,0,OFFSET(BF1318,0,-$H1310+1))-$J$2689*(COUNT($S1318:BE1318)=($H1310-$H1311+1))</f>
        <v>-500000</v>
      </c>
      <c r="BG1319" s="218">
        <f ca="1">-IF(COUNT($R1318:BG1318)&lt;$H1310,0,OFFSET(BG1318,0,-$H1310+1))-$J$2689*(COUNT($S1318:BF1318)=($H1310-$H1311+1))</f>
        <v>-500000</v>
      </c>
      <c r="BH1319" s="218">
        <f ca="1">-IF(COUNT($R1318:BH1318)&lt;$H1310,0,OFFSET(BH1318,0,-$H1310+1))-$J$2689*(COUNT($S1318:BG1318)=($H1310-$H1311+1))</f>
        <v>-500000</v>
      </c>
      <c r="BI1319" s="218">
        <f ca="1">-IF(COUNT($R1318:BI1318)&lt;$H1310,0,OFFSET(BI1318,0,-$H1310+1))-$J$2689*(COUNT($S1318:BH1318)=($H1310-$H1311+1))</f>
        <v>-500000</v>
      </c>
      <c r="BJ1319" s="218">
        <f ca="1">-IF(COUNT($R1318:BJ1318)&lt;$H1310,0,OFFSET(BJ1318,0,-$H1310+1))-$J$2689*(COUNT($S1318:BI1318)=($H1310-$H1311+1))</f>
        <v>-500000</v>
      </c>
      <c r="BK1319" s="218">
        <f ca="1">-IF(COUNT($R1318:BK1318)&lt;$H1310,0,OFFSET(BK1318,0,-$H1310+1))-$J$2689*(COUNT($S1318:BJ1318)=($H1310-$H1311+1))</f>
        <v>-500000</v>
      </c>
      <c r="BL1319" s="218">
        <f ca="1">-IF(COUNT($R1318:BL1318)&lt;$H1310,0,OFFSET(BL1318,0,-$H1310+1))-$J$2689*(COUNT($S1318:BK1318)=($H1310-$H1311+1))</f>
        <v>-500000</v>
      </c>
      <c r="BM1319" s="218">
        <f ca="1">-IF(COUNT($R1318:BM1318)&lt;$H1310,0,OFFSET(BM1318,0,-$H1310+1))-$J$2689*(COUNT($S1318:BL1318)=($H1310-$H1311+1))</f>
        <v>-500000</v>
      </c>
      <c r="BN1319" s="218">
        <f ca="1">-IF(COUNT($R1318:BN1318)&lt;$H1310,0,OFFSET(BN1318,0,-$H1310+1))-$J$2689*(COUNT($S1318:BM1318)=($H1310-$H1311+1))</f>
        <v>-500000</v>
      </c>
      <c r="BO1319" s="218">
        <f ca="1">-IF(COUNT($R1318:BO1318)&lt;$H1310,0,OFFSET(BO1318,0,-$H1310+1))-$J$2689*(COUNT($S1318:BN1318)=($H1310-$H1311+1))</f>
        <v>-500000</v>
      </c>
      <c r="BP1319" s="218">
        <f ca="1">-IF(COUNT($R1318:BP1318)&lt;$H1310,0,OFFSET(BP1318,0,-$H1310+1))-$J$2689*(COUNT($S1318:BO1318)=($H1310-$H1311+1))</f>
        <v>-500000</v>
      </c>
      <c r="BQ1319" s="218">
        <f ca="1">-IF(COUNT($R1318:BQ1318)&lt;$H1310,0,OFFSET(BQ1318,0,-$H1310+1))-$J$2689*(COUNT($S1318:BP1318)=($H1310-$H1311+1))</f>
        <v>-500000</v>
      </c>
      <c r="BR1319" s="218">
        <f ca="1">-IF(COUNT($R1318:BR1318)&lt;$H1310,0,OFFSET(BR1318,0,-$H1310+1))-$J$2689*(COUNT($S1318:BQ1318)=($H1310-$H1311+1))</f>
        <v>-500000</v>
      </c>
      <c r="BS1319" s="218">
        <f ca="1">-IF(COUNT($R1318:BS1318)&lt;$H1310,0,OFFSET(BS1318,0,-$H1310+1))-$J$2689*(COUNT($S1318:BR1318)=($H1310-$H1311+1))</f>
        <v>-500000</v>
      </c>
      <c r="BT1319" s="218">
        <f ca="1">-IF(COUNT($R1318:BT1318)&lt;$H1310,0,OFFSET(BT1318,0,-$H1310+1))-$J$2689*(COUNT($S1318:BS1318)=($H1310-$H1311+1))</f>
        <v>-500000</v>
      </c>
      <c r="BU1319" s="218">
        <f ca="1">-IF(COUNT($R1318:BU1318)&lt;$H1310,0,OFFSET(BU1318,0,-$H1310+1))-$J$2689*(COUNT($S1318:BT1318)=($H1310-$H1311+1))</f>
        <v>-500000</v>
      </c>
      <c r="BV1319" s="218">
        <f ca="1">-IF(COUNT($R1318:BV1318)&lt;$H1310,0,OFFSET(BV1318,0,-$H1310+1))-$J$2689*(COUNT($S1318:BU1318)=($H1310-$H1311+1))</f>
        <v>-500000</v>
      </c>
      <c r="BW1319" s="218">
        <f ca="1">-IF(COUNT($R1318:BW1318)&lt;$H1310,0,OFFSET(BW1318,0,-$H1310+1))-$J$2689*(COUNT($S1318:BV1318)=($H1310-$H1311+1))</f>
        <v>-500000</v>
      </c>
      <c r="BX1319" s="218">
        <f ca="1">-IF(COUNT($R1318:BX1318)&lt;$H1310,0,OFFSET(BX1318,0,-$H1310+1))-$J$2689*(COUNT($S1318:BW1318)=($H1310-$H1311+1))</f>
        <v>-500000</v>
      </c>
      <c r="BY1319" s="218">
        <f ca="1">-IF(COUNT($R1318:BY1318)&lt;$H1310,0,OFFSET(BY1318,0,-$H1310+1))-$J$2689*(COUNT($S1318:BX1318)=($H1310-$H1311+1))</f>
        <v>-500000</v>
      </c>
      <c r="BZ1319" s="218">
        <f ca="1">-IF(COUNT($R1318:BZ1318)&lt;$H1310,0,OFFSET(BZ1318,0,-$H1310+1))-$J$2689*(COUNT($S1318:BY1318)=($H1310-$H1311+1))</f>
        <v>-500000</v>
      </c>
      <c r="CA1319" s="218">
        <f ca="1">-IF(COUNT($R1318:CA1318)&lt;$H1310,0,OFFSET(CA1318,0,-$H1310+1))-$J$2689*(COUNT($S1318:BZ1318)=($H1310-$H1311+1))</f>
        <v>-500000</v>
      </c>
      <c r="CB1319" s="218">
        <f ca="1">-IF(COUNT($R1318:CB1318)&lt;$H1310,0,OFFSET(CB1318,0,-$H1310+1))-$J$2689*(COUNT($S1318:CA1318)=($H1310-$H1311+1))</f>
        <v>-500000</v>
      </c>
      <c r="CC1319" s="218">
        <f ca="1">-IF(COUNT($R1318:CC1318)&lt;$H1310,0,OFFSET(CC1318,0,-$H1310+1))-$J$2689*(COUNT($S1318:CB1318)=($H1310-$H1311+1))</f>
        <v>-500000</v>
      </c>
      <c r="CD1319" s="218">
        <f ca="1">-IF(COUNT($R1318:CD1318)&lt;$H1310,0,OFFSET(CD1318,0,-$H1310+1))-$J$2689*(COUNT($S1318:CC1318)=($H1310-$H1311+1))</f>
        <v>-500000</v>
      </c>
      <c r="CE1319" s="218">
        <f ca="1">-IF(COUNT($R1318:CE1318)&lt;$H1310,0,OFFSET(CE1318,0,-$H1310+1))-$J$2689*(COUNT($S1318:CD1318)=($H1310-$H1311+1))</f>
        <v>-500000</v>
      </c>
      <c r="CF1319" s="218">
        <f ca="1">-IF(COUNT($R1318:CF1318)&lt;$H1310,0,OFFSET(CF1318,0,-$H1310+1))-$J$2689*(COUNT($S1318:CE1318)=($H1310-$H1311+1))</f>
        <v>-500000</v>
      </c>
      <c r="CG1319" s="218">
        <f ca="1">-IF(COUNT($R1318:CG1318)&lt;$H1310,0,OFFSET(CG1318,0,-$H1310+1))-$J$2689*(COUNT($S1318:CF1318)=($H1310-$H1311+1))</f>
        <v>-500000</v>
      </c>
      <c r="CH1319" s="218">
        <f ca="1">-IF(COUNT($R1318:CH1318)&lt;$H1310,0,OFFSET(CH1318,0,-$H1310+1))-$J$2689*(COUNT($S1318:CG1318)=($H1310-$H1311+1))</f>
        <v>-500000</v>
      </c>
      <c r="CI1319" s="218">
        <f ca="1">-IF(COUNT($R1318:CI1318)&lt;$H1310,0,OFFSET(CI1318,0,-$H1310+1))-$J$2689*(COUNT($S1318:CH1318)=($H1310-$H1311+1))</f>
        <v>-500000</v>
      </c>
      <c r="CJ1319" s="218">
        <f ca="1">-IF(COUNT($R1318:CJ1318)&lt;$H1310,0,OFFSET(CJ1318,0,-$H1310+1))-$J$2689*(COUNT($S1318:CI1318)=($H1310-$H1311+1))</f>
        <v>-500000</v>
      </c>
      <c r="CK1319" s="218">
        <f ca="1">-IF(COUNT($R1318:CK1318)&lt;$H1310,0,OFFSET(CK1318,0,-$H1310+1))-$J$2689*(COUNT($S1318:CJ1318)=($H1310-$H1311+1))</f>
        <v>-500000</v>
      </c>
      <c r="CL1319" s="218">
        <f ca="1">-IF(COUNT($R1318:CL1318)&lt;$H1310,0,OFFSET(CL1318,0,-$H1310+1))-$J$2689*(COUNT($S1318:CK1318)=($H1310-$H1311+1))</f>
        <v>-500000</v>
      </c>
    </row>
    <row r="1320" spans="2:90" x14ac:dyDescent="0.4">
      <c r="B1320" s="121" t="str">
        <f>"Loan - "&amp;SUBSTITUTE(B1308,":","")</f>
        <v>Loan - Rolling fixed term loan - multiple borrowings w/ annual control</v>
      </c>
      <c r="C1320" t="s">
        <v>240</v>
      </c>
      <c r="D1320" t="s">
        <v>817</v>
      </c>
      <c r="E1320" t="s">
        <v>906</v>
      </c>
      <c r="G1320" t="str">
        <f t="shared" si="1393"/>
        <v/>
      </c>
      <c r="I1320" s="80"/>
      <c r="J1320" s="80"/>
      <c r="K1320" s="33">
        <f ca="1">SUMIF($4:$4,K$2,1320:1320)</f>
        <v>1500000</v>
      </c>
      <c r="L1320" s="33">
        <f ca="1">SUMIF($4:$4,L$2,1320:1320)</f>
        <v>1500000</v>
      </c>
      <c r="M1320" s="33">
        <f ca="1">SUMIF($4:$4,M$2,1320:1320)</f>
        <v>1500000</v>
      </c>
      <c r="N1320" s="33">
        <f ca="1">SUMIF($4:$4,N$2,1320:1320)</f>
        <v>1500000</v>
      </c>
      <c r="O1320" s="33">
        <f ca="1">SUMIF($4:$4,O$2,1320:1320)</f>
        <v>1500000</v>
      </c>
      <c r="P1320" s="33">
        <f ca="1">SUMIF($4:$4,P$2,1320:1320)</f>
        <v>1500000</v>
      </c>
      <c r="R1320" s="28">
        <f ca="1">S1316</f>
        <v>1000</v>
      </c>
      <c r="S1320" s="91">
        <f t="shared" ref="S1320" ca="1" si="1397">SUM(S1316,S1318:S1319)</f>
        <v>501000</v>
      </c>
      <c r="T1320" s="91">
        <f t="shared" ref="T1320:AX1320" ca="1" si="1398">SUM(T1316,T1318:T1319)</f>
        <v>1001000</v>
      </c>
      <c r="U1320" s="91">
        <f t="shared" ca="1" si="1398"/>
        <v>1500000</v>
      </c>
      <c r="V1320" s="91">
        <f t="shared" ca="1" si="1398"/>
        <v>1500000</v>
      </c>
      <c r="W1320" s="91">
        <f t="shared" ca="1" si="1398"/>
        <v>1500000</v>
      </c>
      <c r="X1320" s="91">
        <f t="shared" ca="1" si="1398"/>
        <v>1500000</v>
      </c>
      <c r="Y1320" s="91">
        <f t="shared" ca="1" si="1398"/>
        <v>1500000</v>
      </c>
      <c r="Z1320" s="91">
        <f t="shared" ca="1" si="1398"/>
        <v>1500000</v>
      </c>
      <c r="AA1320" s="91">
        <f t="shared" ca="1" si="1398"/>
        <v>1500000</v>
      </c>
      <c r="AB1320" s="91">
        <f t="shared" ca="1" si="1398"/>
        <v>1500000</v>
      </c>
      <c r="AC1320" s="91">
        <f t="shared" ca="1" si="1398"/>
        <v>1500000</v>
      </c>
      <c r="AD1320" s="91">
        <f t="shared" ca="1" si="1398"/>
        <v>1500000</v>
      </c>
      <c r="AE1320" s="91">
        <f t="shared" ca="1" si="1398"/>
        <v>1500000</v>
      </c>
      <c r="AF1320" s="91">
        <f t="shared" ca="1" si="1398"/>
        <v>1500000</v>
      </c>
      <c r="AG1320" s="91">
        <f t="shared" ca="1" si="1398"/>
        <v>1500000</v>
      </c>
      <c r="AH1320" s="91">
        <f t="shared" ca="1" si="1398"/>
        <v>1500000</v>
      </c>
      <c r="AI1320" s="91">
        <f t="shared" ca="1" si="1398"/>
        <v>1500000</v>
      </c>
      <c r="AJ1320" s="91">
        <f t="shared" ca="1" si="1398"/>
        <v>1500000</v>
      </c>
      <c r="AK1320" s="91">
        <f t="shared" ca="1" si="1398"/>
        <v>1500000</v>
      </c>
      <c r="AL1320" s="91">
        <f t="shared" ca="1" si="1398"/>
        <v>1500000</v>
      </c>
      <c r="AM1320" s="91">
        <f t="shared" ca="1" si="1398"/>
        <v>1500000</v>
      </c>
      <c r="AN1320" s="91">
        <f t="shared" ca="1" si="1398"/>
        <v>1500000</v>
      </c>
      <c r="AO1320" s="91">
        <f t="shared" ca="1" si="1398"/>
        <v>1500000</v>
      </c>
      <c r="AP1320" s="91">
        <f t="shared" ca="1" si="1398"/>
        <v>1500000</v>
      </c>
      <c r="AQ1320" s="91">
        <f t="shared" ca="1" si="1398"/>
        <v>1500000</v>
      </c>
      <c r="AR1320" s="91">
        <f t="shared" ca="1" si="1398"/>
        <v>1500000</v>
      </c>
      <c r="AS1320" s="91">
        <f t="shared" ca="1" si="1398"/>
        <v>1500000</v>
      </c>
      <c r="AT1320" s="91">
        <f t="shared" ca="1" si="1398"/>
        <v>1500000</v>
      </c>
      <c r="AU1320" s="91">
        <f t="shared" ca="1" si="1398"/>
        <v>1500000</v>
      </c>
      <c r="AV1320" s="91">
        <f t="shared" ca="1" si="1398"/>
        <v>1500000</v>
      </c>
      <c r="AW1320" s="91">
        <f t="shared" ca="1" si="1398"/>
        <v>1500000</v>
      </c>
      <c r="AX1320" s="91">
        <f t="shared" ca="1" si="1398"/>
        <v>1500000</v>
      </c>
      <c r="AY1320" s="91">
        <f t="shared" ref="AY1320:CD1320" ca="1" si="1399">SUM(AY1316,AY1318:AY1319)</f>
        <v>1500000</v>
      </c>
      <c r="AZ1320" s="91">
        <f t="shared" ca="1" si="1399"/>
        <v>1500000</v>
      </c>
      <c r="BA1320" s="91">
        <f t="shared" ca="1" si="1399"/>
        <v>1500000</v>
      </c>
      <c r="BB1320" s="91">
        <f t="shared" ca="1" si="1399"/>
        <v>1500000</v>
      </c>
      <c r="BC1320" s="91">
        <f t="shared" ca="1" si="1399"/>
        <v>1500000</v>
      </c>
      <c r="BD1320" s="91">
        <f t="shared" ca="1" si="1399"/>
        <v>1500000</v>
      </c>
      <c r="BE1320" s="91">
        <f t="shared" ca="1" si="1399"/>
        <v>1500000</v>
      </c>
      <c r="BF1320" s="91">
        <f t="shared" ca="1" si="1399"/>
        <v>1500000</v>
      </c>
      <c r="BG1320" s="91">
        <f t="shared" ca="1" si="1399"/>
        <v>1500000</v>
      </c>
      <c r="BH1320" s="91">
        <f t="shared" ca="1" si="1399"/>
        <v>1500000</v>
      </c>
      <c r="BI1320" s="91">
        <f t="shared" ca="1" si="1399"/>
        <v>1500000</v>
      </c>
      <c r="BJ1320" s="91">
        <f t="shared" ca="1" si="1399"/>
        <v>1500000</v>
      </c>
      <c r="BK1320" s="91">
        <f t="shared" ca="1" si="1399"/>
        <v>1500000</v>
      </c>
      <c r="BL1320" s="91">
        <f t="shared" ca="1" si="1399"/>
        <v>1500000</v>
      </c>
      <c r="BM1320" s="91">
        <f t="shared" ca="1" si="1399"/>
        <v>1500000</v>
      </c>
      <c r="BN1320" s="91">
        <f t="shared" ca="1" si="1399"/>
        <v>1500000</v>
      </c>
      <c r="BO1320" s="91">
        <f t="shared" ca="1" si="1399"/>
        <v>1500000</v>
      </c>
      <c r="BP1320" s="91">
        <f t="shared" ca="1" si="1399"/>
        <v>1500000</v>
      </c>
      <c r="BQ1320" s="91">
        <f t="shared" ca="1" si="1399"/>
        <v>1500000</v>
      </c>
      <c r="BR1320" s="91">
        <f t="shared" ca="1" si="1399"/>
        <v>1500000</v>
      </c>
      <c r="BS1320" s="91">
        <f t="shared" ca="1" si="1399"/>
        <v>1500000</v>
      </c>
      <c r="BT1320" s="91">
        <f t="shared" ca="1" si="1399"/>
        <v>1500000</v>
      </c>
      <c r="BU1320" s="91">
        <f t="shared" ca="1" si="1399"/>
        <v>1500000</v>
      </c>
      <c r="BV1320" s="91">
        <f t="shared" ca="1" si="1399"/>
        <v>1500000</v>
      </c>
      <c r="BW1320" s="91">
        <f t="shared" ca="1" si="1399"/>
        <v>1500000</v>
      </c>
      <c r="BX1320" s="91">
        <f t="shared" ca="1" si="1399"/>
        <v>1500000</v>
      </c>
      <c r="BY1320" s="91">
        <f t="shared" ca="1" si="1399"/>
        <v>1500000</v>
      </c>
      <c r="BZ1320" s="91">
        <f t="shared" ca="1" si="1399"/>
        <v>1500000</v>
      </c>
      <c r="CA1320" s="91">
        <f t="shared" ca="1" si="1399"/>
        <v>1500000</v>
      </c>
      <c r="CB1320" s="91">
        <f t="shared" ca="1" si="1399"/>
        <v>1500000</v>
      </c>
      <c r="CC1320" s="91">
        <f t="shared" ca="1" si="1399"/>
        <v>1500000</v>
      </c>
      <c r="CD1320" s="91">
        <f t="shared" ca="1" si="1399"/>
        <v>1500000</v>
      </c>
      <c r="CE1320" s="91">
        <f t="shared" ref="CE1320:CK1320" ca="1" si="1400">SUM(CE1316,CE1318:CE1319)</f>
        <v>1500000</v>
      </c>
      <c r="CF1320" s="91">
        <f t="shared" ca="1" si="1400"/>
        <v>1500000</v>
      </c>
      <c r="CG1320" s="91">
        <f t="shared" ca="1" si="1400"/>
        <v>1500000</v>
      </c>
      <c r="CH1320" s="91">
        <f t="shared" ca="1" si="1400"/>
        <v>1500000</v>
      </c>
      <c r="CI1320" s="91">
        <f t="shared" ca="1" si="1400"/>
        <v>1500000</v>
      </c>
      <c r="CJ1320" s="91">
        <f t="shared" ca="1" si="1400"/>
        <v>1500000</v>
      </c>
      <c r="CK1320" s="91">
        <f t="shared" ca="1" si="1400"/>
        <v>1500000</v>
      </c>
      <c r="CL1320" s="91">
        <f t="shared" ref="CL1320" ca="1" si="1401">SUM(CL1316,CL1318:CL1319)</f>
        <v>1500000</v>
      </c>
    </row>
    <row r="1321" spans="2:90" x14ac:dyDescent="0.4">
      <c r="B1321" s="120"/>
      <c r="D1321" t="s">
        <v>817</v>
      </c>
      <c r="E1321" t="s">
        <v>906</v>
      </c>
      <c r="G1321" t="str">
        <f t="shared" si="1393"/>
        <v/>
      </c>
      <c r="R1321"/>
      <c r="S1321" s="62"/>
      <c r="T1321" s="62"/>
      <c r="U1321" s="62"/>
      <c r="V1321" s="62"/>
      <c r="W1321" s="62"/>
      <c r="X1321" s="62"/>
      <c r="Y1321" s="62"/>
      <c r="Z1321" s="62"/>
      <c r="AA1321" s="62"/>
      <c r="AB1321" s="62"/>
      <c r="AC1321" s="62"/>
      <c r="AD1321" s="62"/>
      <c r="AE1321" s="62"/>
      <c r="AF1321" s="62"/>
      <c r="AG1321" s="62"/>
      <c r="AH1321" s="62"/>
      <c r="AI1321" s="62"/>
      <c r="AJ1321" s="62"/>
      <c r="AK1321" s="62"/>
      <c r="AL1321" s="62"/>
      <c r="AM1321" s="62"/>
      <c r="AN1321" s="62"/>
      <c r="AO1321" s="62"/>
      <c r="AP1321" s="62"/>
      <c r="AQ1321" s="62"/>
      <c r="AR1321" s="62"/>
      <c r="AS1321" s="62"/>
      <c r="AT1321" s="62"/>
      <c r="AU1321" s="62"/>
      <c r="AV1321" s="62"/>
      <c r="AW1321" s="62"/>
      <c r="AX1321" s="62"/>
      <c r="AY1321" s="62"/>
      <c r="AZ1321" s="62"/>
      <c r="BA1321" s="62"/>
      <c r="BB1321" s="62"/>
      <c r="BC1321" s="62"/>
      <c r="BD1321" s="62"/>
      <c r="BE1321" s="62"/>
      <c r="BF1321" s="62"/>
      <c r="BG1321" s="62"/>
      <c r="BH1321" s="62"/>
      <c r="BI1321" s="62"/>
      <c r="BJ1321" s="62"/>
      <c r="BK1321" s="62"/>
      <c r="BL1321" s="62"/>
      <c r="BM1321" s="62"/>
      <c r="BN1321" s="62"/>
      <c r="BO1321" s="62"/>
      <c r="BP1321" s="62"/>
      <c r="BQ1321" s="62"/>
      <c r="BR1321" s="62"/>
      <c r="BS1321" s="62"/>
      <c r="BT1321" s="62"/>
      <c r="BU1321" s="62"/>
      <c r="BV1321" s="62"/>
      <c r="BW1321" s="62"/>
      <c r="BX1321" s="62"/>
      <c r="BY1321" s="62"/>
      <c r="BZ1321" s="62"/>
      <c r="CA1321" s="62"/>
      <c r="CB1321" s="62"/>
      <c r="CC1321" s="62"/>
      <c r="CD1321" s="62"/>
      <c r="CE1321" s="62"/>
      <c r="CF1321" s="62"/>
      <c r="CG1321" s="62"/>
      <c r="CH1321" s="62"/>
      <c r="CI1321" s="62"/>
      <c r="CJ1321" s="62"/>
      <c r="CK1321" s="62"/>
      <c r="CL1321" s="62"/>
    </row>
    <row r="1322" spans="2:90" x14ac:dyDescent="0.4">
      <c r="B1322" s="121" t="str">
        <f>"Interest income - "&amp;SUBSTITUTE(B1308,":","")</f>
        <v>Interest income - Rolling fixed term loan - multiple borrowings w/ annual control</v>
      </c>
      <c r="C1322" t="s">
        <v>228</v>
      </c>
      <c r="D1322" t="s">
        <v>817</v>
      </c>
      <c r="E1322" t="s">
        <v>906</v>
      </c>
      <c r="G1322" t="str">
        <f t="shared" si="1393"/>
        <v/>
      </c>
      <c r="J1322" s="91">
        <f>SUMIF($5:$5,I$2,1320:1320)</f>
        <v>0</v>
      </c>
      <c r="K1322" s="28">
        <f ca="1">SUMIF($3:$3,K$2,1322:1322)</f>
        <v>175035</v>
      </c>
      <c r="L1322" s="28">
        <f ca="1">SUMIF($3:$3,L$2,1322:1322)</f>
        <v>200010</v>
      </c>
      <c r="M1322" s="28">
        <f ca="1">SUMIF($3:$3,M$2,1322:1322)</f>
        <v>200010</v>
      </c>
      <c r="N1322" s="28">
        <f ca="1">SUMIF($3:$3,N$2,1322:1322)</f>
        <v>200010</v>
      </c>
      <c r="O1322" s="28">
        <f ca="1">SUMIF($3:$3,O$2,1322:1322)</f>
        <v>200010</v>
      </c>
      <c r="P1322" s="28">
        <f ca="1">SUMIF($3:$3,P$2,1322:1322)</f>
        <v>200010</v>
      </c>
      <c r="R1322" s="27"/>
      <c r="S1322" s="91">
        <f t="shared" ref="S1322" ca="1" si="1402">SUM(S1315:S1318)*$H1312/12</f>
        <v>4175.833333333333</v>
      </c>
      <c r="T1322" s="91">
        <f t="shared" ref="T1322:AX1322" ca="1" si="1403">SUM(T1315:T1318)*$H1312/12</f>
        <v>8342.5</v>
      </c>
      <c r="U1322" s="91">
        <f t="shared" ca="1" si="1403"/>
        <v>12509.166666666666</v>
      </c>
      <c r="V1322" s="91">
        <f t="shared" ca="1" si="1403"/>
        <v>16667.5</v>
      </c>
      <c r="W1322" s="91">
        <f t="shared" ca="1" si="1403"/>
        <v>16667.5</v>
      </c>
      <c r="X1322" s="91">
        <f t="shared" ca="1" si="1403"/>
        <v>16667.5</v>
      </c>
      <c r="Y1322" s="91">
        <f t="shared" ca="1" si="1403"/>
        <v>16667.5</v>
      </c>
      <c r="Z1322" s="91">
        <f t="shared" ca="1" si="1403"/>
        <v>16667.5</v>
      </c>
      <c r="AA1322" s="91">
        <f t="shared" ca="1" si="1403"/>
        <v>16667.5</v>
      </c>
      <c r="AB1322" s="91">
        <f t="shared" ca="1" si="1403"/>
        <v>16667.5</v>
      </c>
      <c r="AC1322" s="91">
        <f t="shared" ca="1" si="1403"/>
        <v>16667.5</v>
      </c>
      <c r="AD1322" s="91">
        <f t="shared" ca="1" si="1403"/>
        <v>16667.5</v>
      </c>
      <c r="AE1322" s="91">
        <f t="shared" ca="1" si="1403"/>
        <v>16667.5</v>
      </c>
      <c r="AF1322" s="91">
        <f t="shared" ca="1" si="1403"/>
        <v>16667.5</v>
      </c>
      <c r="AG1322" s="91">
        <f t="shared" ca="1" si="1403"/>
        <v>16667.5</v>
      </c>
      <c r="AH1322" s="91">
        <f t="shared" ca="1" si="1403"/>
        <v>16667.5</v>
      </c>
      <c r="AI1322" s="91">
        <f t="shared" ca="1" si="1403"/>
        <v>16667.5</v>
      </c>
      <c r="AJ1322" s="91">
        <f t="shared" ca="1" si="1403"/>
        <v>16667.5</v>
      </c>
      <c r="AK1322" s="91">
        <f t="shared" ca="1" si="1403"/>
        <v>16667.5</v>
      </c>
      <c r="AL1322" s="91">
        <f t="shared" ca="1" si="1403"/>
        <v>16667.5</v>
      </c>
      <c r="AM1322" s="91">
        <f t="shared" ca="1" si="1403"/>
        <v>16667.5</v>
      </c>
      <c r="AN1322" s="91">
        <f t="shared" ca="1" si="1403"/>
        <v>16667.5</v>
      </c>
      <c r="AO1322" s="91">
        <f t="shared" ca="1" si="1403"/>
        <v>16667.5</v>
      </c>
      <c r="AP1322" s="91">
        <f t="shared" ca="1" si="1403"/>
        <v>16667.5</v>
      </c>
      <c r="AQ1322" s="91">
        <f t="shared" ca="1" si="1403"/>
        <v>16667.5</v>
      </c>
      <c r="AR1322" s="91">
        <f t="shared" ca="1" si="1403"/>
        <v>16667.5</v>
      </c>
      <c r="AS1322" s="91">
        <f t="shared" ca="1" si="1403"/>
        <v>16667.5</v>
      </c>
      <c r="AT1322" s="91">
        <f t="shared" ca="1" si="1403"/>
        <v>16667.5</v>
      </c>
      <c r="AU1322" s="91">
        <f t="shared" ca="1" si="1403"/>
        <v>16667.5</v>
      </c>
      <c r="AV1322" s="91">
        <f t="shared" ca="1" si="1403"/>
        <v>16667.5</v>
      </c>
      <c r="AW1322" s="91">
        <f t="shared" ca="1" si="1403"/>
        <v>16667.5</v>
      </c>
      <c r="AX1322" s="91">
        <f t="shared" ca="1" si="1403"/>
        <v>16667.5</v>
      </c>
      <c r="AY1322" s="91">
        <f t="shared" ref="AY1322:CD1322" ca="1" si="1404">SUM(AY1315:AY1318)*$H1312/12</f>
        <v>16667.5</v>
      </c>
      <c r="AZ1322" s="91">
        <f t="shared" ca="1" si="1404"/>
        <v>16667.5</v>
      </c>
      <c r="BA1322" s="91">
        <f t="shared" ca="1" si="1404"/>
        <v>16667.5</v>
      </c>
      <c r="BB1322" s="91">
        <f t="shared" ca="1" si="1404"/>
        <v>16667.5</v>
      </c>
      <c r="BC1322" s="91">
        <f t="shared" ca="1" si="1404"/>
        <v>16667.5</v>
      </c>
      <c r="BD1322" s="91">
        <f t="shared" ca="1" si="1404"/>
        <v>16667.5</v>
      </c>
      <c r="BE1322" s="91">
        <f t="shared" ca="1" si="1404"/>
        <v>16667.5</v>
      </c>
      <c r="BF1322" s="91">
        <f t="shared" ca="1" si="1404"/>
        <v>16667.5</v>
      </c>
      <c r="BG1322" s="91">
        <f t="shared" ca="1" si="1404"/>
        <v>16667.5</v>
      </c>
      <c r="BH1322" s="91">
        <f t="shared" ca="1" si="1404"/>
        <v>16667.5</v>
      </c>
      <c r="BI1322" s="91">
        <f t="shared" ca="1" si="1404"/>
        <v>16667.5</v>
      </c>
      <c r="BJ1322" s="91">
        <f t="shared" ca="1" si="1404"/>
        <v>16667.5</v>
      </c>
      <c r="BK1322" s="91">
        <f t="shared" ca="1" si="1404"/>
        <v>16667.5</v>
      </c>
      <c r="BL1322" s="91">
        <f t="shared" ca="1" si="1404"/>
        <v>16667.5</v>
      </c>
      <c r="BM1322" s="91">
        <f t="shared" ca="1" si="1404"/>
        <v>16667.5</v>
      </c>
      <c r="BN1322" s="91">
        <f t="shared" ca="1" si="1404"/>
        <v>16667.5</v>
      </c>
      <c r="BO1322" s="91">
        <f t="shared" ca="1" si="1404"/>
        <v>16667.5</v>
      </c>
      <c r="BP1322" s="91">
        <f t="shared" ca="1" si="1404"/>
        <v>16667.5</v>
      </c>
      <c r="BQ1322" s="91">
        <f t="shared" ca="1" si="1404"/>
        <v>16667.5</v>
      </c>
      <c r="BR1322" s="91">
        <f t="shared" ca="1" si="1404"/>
        <v>16667.5</v>
      </c>
      <c r="BS1322" s="91">
        <f t="shared" ca="1" si="1404"/>
        <v>16667.5</v>
      </c>
      <c r="BT1322" s="91">
        <f t="shared" ca="1" si="1404"/>
        <v>16667.5</v>
      </c>
      <c r="BU1322" s="91">
        <f t="shared" ca="1" si="1404"/>
        <v>16667.5</v>
      </c>
      <c r="BV1322" s="91">
        <f t="shared" ca="1" si="1404"/>
        <v>16667.5</v>
      </c>
      <c r="BW1322" s="91">
        <f t="shared" ca="1" si="1404"/>
        <v>16667.5</v>
      </c>
      <c r="BX1322" s="91">
        <f t="shared" ca="1" si="1404"/>
        <v>16667.5</v>
      </c>
      <c r="BY1322" s="91">
        <f t="shared" ca="1" si="1404"/>
        <v>16667.5</v>
      </c>
      <c r="BZ1322" s="91">
        <f t="shared" ca="1" si="1404"/>
        <v>16667.5</v>
      </c>
      <c r="CA1322" s="91">
        <f t="shared" ca="1" si="1404"/>
        <v>16667.5</v>
      </c>
      <c r="CB1322" s="91">
        <f t="shared" ca="1" si="1404"/>
        <v>16667.5</v>
      </c>
      <c r="CC1322" s="91">
        <f t="shared" ca="1" si="1404"/>
        <v>16667.5</v>
      </c>
      <c r="CD1322" s="91">
        <f t="shared" ca="1" si="1404"/>
        <v>16667.5</v>
      </c>
      <c r="CE1322" s="91">
        <f t="shared" ref="CE1322:CK1322" ca="1" si="1405">SUM(CE1315:CE1318)*$H1312/12</f>
        <v>16667.5</v>
      </c>
      <c r="CF1322" s="91">
        <f t="shared" ca="1" si="1405"/>
        <v>16667.5</v>
      </c>
      <c r="CG1322" s="91">
        <f t="shared" ca="1" si="1405"/>
        <v>16667.5</v>
      </c>
      <c r="CH1322" s="91">
        <f t="shared" ca="1" si="1405"/>
        <v>16667.5</v>
      </c>
      <c r="CI1322" s="91">
        <f t="shared" ca="1" si="1405"/>
        <v>16667.5</v>
      </c>
      <c r="CJ1322" s="91">
        <f t="shared" ca="1" si="1405"/>
        <v>16667.5</v>
      </c>
      <c r="CK1322" s="91">
        <f t="shared" ca="1" si="1405"/>
        <v>16667.5</v>
      </c>
      <c r="CL1322" s="91">
        <f t="shared" ref="CL1322" ca="1" si="1406">SUM(CL1315:CL1318)*$H1312/12</f>
        <v>16667.5</v>
      </c>
    </row>
    <row r="1323" spans="2:90" x14ac:dyDescent="0.4">
      <c r="B1323" s="121"/>
      <c r="D1323" t="s">
        <v>817</v>
      </c>
      <c r="E1323" t="s">
        <v>906</v>
      </c>
      <c r="G1323" t="str">
        <f t="shared" si="1393"/>
        <v/>
      </c>
      <c r="J1323" s="91"/>
      <c r="K1323" s="28"/>
      <c r="L1323" s="28"/>
      <c r="M1323" s="28"/>
      <c r="N1323" s="28"/>
      <c r="O1323" s="28"/>
      <c r="P1323" s="28"/>
      <c r="Q1323" s="28"/>
      <c r="R1323" s="28"/>
      <c r="S1323" s="28"/>
      <c r="T1323" s="28"/>
      <c r="U1323" s="28"/>
      <c r="V1323" s="28"/>
      <c r="W1323" s="28"/>
      <c r="X1323" s="28"/>
      <c r="Y1323" s="28"/>
      <c r="Z1323" s="28"/>
      <c r="AA1323" s="28"/>
      <c r="AB1323" s="28"/>
      <c r="AC1323" s="28"/>
      <c r="AD1323" s="28"/>
      <c r="AE1323" s="28"/>
      <c r="AF1323" s="28"/>
      <c r="AG1323" s="28"/>
      <c r="AH1323" s="28"/>
      <c r="AI1323" s="28"/>
      <c r="AJ1323" s="28"/>
      <c r="AK1323" s="28"/>
      <c r="AL1323" s="28"/>
      <c r="AM1323" s="28"/>
      <c r="AN1323" s="28"/>
      <c r="AO1323" s="28"/>
      <c r="AP1323" s="28"/>
      <c r="AQ1323" s="28"/>
      <c r="AR1323" s="28"/>
      <c r="AS1323" s="28"/>
      <c r="AT1323" s="28"/>
      <c r="AU1323" s="28"/>
      <c r="AV1323" s="28"/>
      <c r="AW1323" s="28"/>
      <c r="AX1323" s="28"/>
      <c r="AY1323" s="28"/>
      <c r="AZ1323" s="28"/>
      <c r="BA1323" s="28"/>
      <c r="BB1323" s="28"/>
      <c r="BC1323" s="28"/>
      <c r="BD1323" s="28"/>
      <c r="BE1323" s="28"/>
      <c r="BF1323" s="28"/>
      <c r="BG1323" s="28"/>
      <c r="BH1323" s="28"/>
      <c r="BI1323" s="28"/>
      <c r="BJ1323" s="28"/>
      <c r="BK1323" s="28"/>
      <c r="BL1323" s="28"/>
      <c r="BM1323" s="28"/>
      <c r="BN1323" s="28"/>
      <c r="BO1323" s="28"/>
      <c r="BP1323" s="28"/>
      <c r="BQ1323" s="28"/>
      <c r="BR1323" s="28"/>
      <c r="BS1323" s="28"/>
      <c r="BT1323" s="28"/>
      <c r="BU1323" s="28"/>
      <c r="BV1323" s="28"/>
      <c r="BW1323" s="28"/>
      <c r="BX1323" s="28"/>
      <c r="BY1323" s="28"/>
      <c r="BZ1323" s="28"/>
      <c r="CA1323" s="28"/>
      <c r="CB1323" s="28"/>
      <c r="CC1323" s="28"/>
      <c r="CD1323" s="28"/>
      <c r="CE1323" s="28"/>
      <c r="CF1323" s="28"/>
      <c r="CG1323" s="28"/>
      <c r="CH1323" s="28"/>
      <c r="CI1323" s="28"/>
      <c r="CJ1323" s="28"/>
      <c r="CK1323" s="28"/>
      <c r="CL1323" s="28"/>
    </row>
    <row r="1324" spans="2:90" x14ac:dyDescent="0.4">
      <c r="B1324" s="122" t="s">
        <v>819</v>
      </c>
      <c r="D1324" t="s">
        <v>817</v>
      </c>
      <c r="E1324" t="s">
        <v>906</v>
      </c>
      <c r="G1324" t="str">
        <f t="shared" si="1393"/>
        <v/>
      </c>
      <c r="J1324" s="91"/>
      <c r="K1324" s="28"/>
      <c r="L1324" s="28"/>
      <c r="M1324" s="28"/>
      <c r="N1324" s="28"/>
      <c r="O1324" s="28"/>
      <c r="P1324" s="28"/>
      <c r="Q1324" s="28"/>
      <c r="R1324" s="28"/>
      <c r="S1324" s="28"/>
      <c r="T1324" s="28"/>
      <c r="U1324" s="28"/>
      <c r="V1324" s="28"/>
      <c r="W1324" s="28"/>
      <c r="X1324" s="28"/>
      <c r="Y1324" s="28"/>
      <c r="Z1324" s="28"/>
      <c r="AA1324" s="28"/>
      <c r="AB1324" s="28"/>
      <c r="AC1324" s="28"/>
      <c r="AD1324" s="28"/>
      <c r="AE1324" s="28"/>
      <c r="AF1324" s="28"/>
      <c r="AG1324" s="28"/>
      <c r="AH1324" s="28"/>
      <c r="AI1324" s="28"/>
      <c r="AJ1324" s="28"/>
      <c r="AK1324" s="28"/>
      <c r="AL1324" s="28"/>
      <c r="AM1324" s="28"/>
      <c r="AN1324" s="28"/>
      <c r="AO1324" s="28"/>
      <c r="AP1324" s="28"/>
      <c r="AQ1324" s="28"/>
      <c r="AR1324" s="28"/>
      <c r="AS1324" s="28"/>
      <c r="AT1324" s="28"/>
      <c r="AU1324" s="28"/>
      <c r="AV1324" s="28"/>
      <c r="AW1324" s="28"/>
      <c r="AX1324" s="28"/>
      <c r="AY1324" s="28"/>
      <c r="AZ1324" s="28"/>
      <c r="BA1324" s="28"/>
      <c r="BB1324" s="28"/>
      <c r="BC1324" s="28"/>
      <c r="BD1324" s="28"/>
      <c r="BE1324" s="28"/>
      <c r="BF1324" s="28"/>
      <c r="BG1324" s="28"/>
      <c r="BH1324" s="28"/>
      <c r="BI1324" s="28"/>
      <c r="BJ1324" s="28"/>
      <c r="BK1324" s="28"/>
      <c r="BL1324" s="28"/>
      <c r="BM1324" s="28"/>
      <c r="BN1324" s="28"/>
      <c r="BO1324" s="28"/>
      <c r="BP1324" s="28"/>
      <c r="BQ1324" s="28"/>
      <c r="BR1324" s="28"/>
      <c r="BS1324" s="28"/>
      <c r="BT1324" s="28"/>
      <c r="BU1324" s="28"/>
      <c r="BV1324" s="28"/>
      <c r="BW1324" s="28"/>
      <c r="BX1324" s="28"/>
      <c r="BY1324" s="28"/>
      <c r="BZ1324" s="28"/>
      <c r="CA1324" s="28"/>
      <c r="CB1324" s="28"/>
      <c r="CC1324" s="28"/>
      <c r="CD1324" s="28"/>
      <c r="CE1324" s="28"/>
      <c r="CF1324" s="28"/>
      <c r="CG1324" s="28"/>
      <c r="CH1324" s="28"/>
      <c r="CI1324" s="28"/>
      <c r="CJ1324" s="28"/>
      <c r="CK1324" s="28"/>
      <c r="CL1324" s="28"/>
    </row>
    <row r="1325" spans="2:90" x14ac:dyDescent="0.4">
      <c r="B1325" s="152" t="str">
        <f>"Loans issued - "&amp;SUBSTITUTE(B1308,":","")</f>
        <v>Loans issued - Rolling fixed term loan - multiple borrowings w/ annual control</v>
      </c>
      <c r="C1325" t="s">
        <v>235</v>
      </c>
      <c r="D1325" t="s">
        <v>817</v>
      </c>
      <c r="E1325" t="s">
        <v>906</v>
      </c>
      <c r="G1325" t="str">
        <f t="shared" si="1393"/>
        <v/>
      </c>
      <c r="J1325" s="91"/>
      <c r="K1325" s="53">
        <f t="shared" ref="K1325:P1326" ca="1" si="1407">-K1318</f>
        <v>-6000000</v>
      </c>
      <c r="L1325" s="53">
        <f t="shared" ca="1" si="1407"/>
        <v>-6000000</v>
      </c>
      <c r="M1325" s="53">
        <f t="shared" ca="1" si="1407"/>
        <v>-6000000</v>
      </c>
      <c r="N1325" s="53">
        <f t="shared" ca="1" si="1407"/>
        <v>-6000000</v>
      </c>
      <c r="O1325" s="53">
        <f t="shared" ca="1" si="1407"/>
        <v>-6000000</v>
      </c>
      <c r="P1325" s="53">
        <f t="shared" ca="1" si="1407"/>
        <v>-6000000</v>
      </c>
      <c r="Q1325" s="53"/>
      <c r="R1325" s="53">
        <f t="shared" ref="R1325:S1325" si="1408">-R1318</f>
        <v>-1000</v>
      </c>
      <c r="S1325" s="53">
        <f t="shared" ca="1" si="1408"/>
        <v>-500000</v>
      </c>
      <c r="T1325" s="53">
        <f t="shared" ref="T1325:AX1325" ca="1" si="1409">-T1318</f>
        <v>-500000</v>
      </c>
      <c r="U1325" s="53">
        <f t="shared" ca="1" si="1409"/>
        <v>-500000</v>
      </c>
      <c r="V1325" s="53">
        <f t="shared" ca="1" si="1409"/>
        <v>-500000</v>
      </c>
      <c r="W1325" s="53">
        <f t="shared" ca="1" si="1409"/>
        <v>-500000</v>
      </c>
      <c r="X1325" s="53">
        <f t="shared" ca="1" si="1409"/>
        <v>-500000</v>
      </c>
      <c r="Y1325" s="53">
        <f t="shared" ca="1" si="1409"/>
        <v>-500000</v>
      </c>
      <c r="Z1325" s="53">
        <f t="shared" ca="1" si="1409"/>
        <v>-500000</v>
      </c>
      <c r="AA1325" s="53">
        <f t="shared" ca="1" si="1409"/>
        <v>-500000</v>
      </c>
      <c r="AB1325" s="53">
        <f t="shared" ca="1" si="1409"/>
        <v>-500000</v>
      </c>
      <c r="AC1325" s="53">
        <f t="shared" ca="1" si="1409"/>
        <v>-500000</v>
      </c>
      <c r="AD1325" s="53">
        <f t="shared" ca="1" si="1409"/>
        <v>-500000</v>
      </c>
      <c r="AE1325" s="53">
        <f t="shared" ca="1" si="1409"/>
        <v>-500000</v>
      </c>
      <c r="AF1325" s="53">
        <f t="shared" ca="1" si="1409"/>
        <v>-500000</v>
      </c>
      <c r="AG1325" s="53">
        <f t="shared" ca="1" si="1409"/>
        <v>-500000</v>
      </c>
      <c r="AH1325" s="53">
        <f t="shared" ca="1" si="1409"/>
        <v>-500000</v>
      </c>
      <c r="AI1325" s="53">
        <f t="shared" ca="1" si="1409"/>
        <v>-500000</v>
      </c>
      <c r="AJ1325" s="53">
        <f t="shared" ca="1" si="1409"/>
        <v>-500000</v>
      </c>
      <c r="AK1325" s="53">
        <f t="shared" ca="1" si="1409"/>
        <v>-500000</v>
      </c>
      <c r="AL1325" s="53">
        <f t="shared" ca="1" si="1409"/>
        <v>-500000</v>
      </c>
      <c r="AM1325" s="53">
        <f t="shared" ca="1" si="1409"/>
        <v>-500000</v>
      </c>
      <c r="AN1325" s="53">
        <f t="shared" ca="1" si="1409"/>
        <v>-500000</v>
      </c>
      <c r="AO1325" s="53">
        <f t="shared" ca="1" si="1409"/>
        <v>-500000</v>
      </c>
      <c r="AP1325" s="53">
        <f t="shared" ca="1" si="1409"/>
        <v>-500000</v>
      </c>
      <c r="AQ1325" s="53">
        <f t="shared" ca="1" si="1409"/>
        <v>-500000</v>
      </c>
      <c r="AR1325" s="53">
        <f t="shared" ca="1" si="1409"/>
        <v>-500000</v>
      </c>
      <c r="AS1325" s="53">
        <f t="shared" ca="1" si="1409"/>
        <v>-500000</v>
      </c>
      <c r="AT1325" s="53">
        <f t="shared" ca="1" si="1409"/>
        <v>-500000</v>
      </c>
      <c r="AU1325" s="53">
        <f t="shared" ca="1" si="1409"/>
        <v>-500000</v>
      </c>
      <c r="AV1325" s="53">
        <f t="shared" ca="1" si="1409"/>
        <v>-500000</v>
      </c>
      <c r="AW1325" s="53">
        <f t="shared" ca="1" si="1409"/>
        <v>-500000</v>
      </c>
      <c r="AX1325" s="53">
        <f t="shared" ca="1" si="1409"/>
        <v>-500000</v>
      </c>
      <c r="AY1325" s="53">
        <f t="shared" ref="AY1325:CD1325" ca="1" si="1410">-AY1318</f>
        <v>-500000</v>
      </c>
      <c r="AZ1325" s="53">
        <f t="shared" ca="1" si="1410"/>
        <v>-500000</v>
      </c>
      <c r="BA1325" s="53">
        <f t="shared" ca="1" si="1410"/>
        <v>-500000</v>
      </c>
      <c r="BB1325" s="53">
        <f t="shared" ca="1" si="1410"/>
        <v>-500000</v>
      </c>
      <c r="BC1325" s="53">
        <f t="shared" ca="1" si="1410"/>
        <v>-500000</v>
      </c>
      <c r="BD1325" s="53">
        <f t="shared" ca="1" si="1410"/>
        <v>-500000</v>
      </c>
      <c r="BE1325" s="53">
        <f t="shared" ca="1" si="1410"/>
        <v>-500000</v>
      </c>
      <c r="BF1325" s="53">
        <f t="shared" ca="1" si="1410"/>
        <v>-500000</v>
      </c>
      <c r="BG1325" s="53">
        <f t="shared" ca="1" si="1410"/>
        <v>-500000</v>
      </c>
      <c r="BH1325" s="53">
        <f t="shared" ca="1" si="1410"/>
        <v>-500000</v>
      </c>
      <c r="BI1325" s="53">
        <f t="shared" ca="1" si="1410"/>
        <v>-500000</v>
      </c>
      <c r="BJ1325" s="53">
        <f t="shared" ca="1" si="1410"/>
        <v>-500000</v>
      </c>
      <c r="BK1325" s="53">
        <f t="shared" ca="1" si="1410"/>
        <v>-500000</v>
      </c>
      <c r="BL1325" s="53">
        <f t="shared" ca="1" si="1410"/>
        <v>-500000</v>
      </c>
      <c r="BM1325" s="53">
        <f t="shared" ca="1" si="1410"/>
        <v>-500000</v>
      </c>
      <c r="BN1325" s="53">
        <f t="shared" ca="1" si="1410"/>
        <v>-500000</v>
      </c>
      <c r="BO1325" s="53">
        <f t="shared" ca="1" si="1410"/>
        <v>-500000</v>
      </c>
      <c r="BP1325" s="53">
        <f t="shared" ca="1" si="1410"/>
        <v>-500000</v>
      </c>
      <c r="BQ1325" s="53">
        <f t="shared" ca="1" si="1410"/>
        <v>-500000</v>
      </c>
      <c r="BR1325" s="53">
        <f t="shared" ca="1" si="1410"/>
        <v>-500000</v>
      </c>
      <c r="BS1325" s="53">
        <f t="shared" ca="1" si="1410"/>
        <v>-500000</v>
      </c>
      <c r="BT1325" s="53">
        <f t="shared" ca="1" si="1410"/>
        <v>-500000</v>
      </c>
      <c r="BU1325" s="53">
        <f t="shared" ca="1" si="1410"/>
        <v>-500000</v>
      </c>
      <c r="BV1325" s="53">
        <f t="shared" ca="1" si="1410"/>
        <v>-500000</v>
      </c>
      <c r="BW1325" s="53">
        <f t="shared" ca="1" si="1410"/>
        <v>-500000</v>
      </c>
      <c r="BX1325" s="53">
        <f t="shared" ca="1" si="1410"/>
        <v>-500000</v>
      </c>
      <c r="BY1325" s="53">
        <f t="shared" ca="1" si="1410"/>
        <v>-500000</v>
      </c>
      <c r="BZ1325" s="53">
        <f t="shared" ca="1" si="1410"/>
        <v>-500000</v>
      </c>
      <c r="CA1325" s="53">
        <f t="shared" ca="1" si="1410"/>
        <v>-500000</v>
      </c>
      <c r="CB1325" s="53">
        <f t="shared" ca="1" si="1410"/>
        <v>-500000</v>
      </c>
      <c r="CC1325" s="53">
        <f t="shared" ca="1" si="1410"/>
        <v>-500000</v>
      </c>
      <c r="CD1325" s="53">
        <f t="shared" ca="1" si="1410"/>
        <v>-500000</v>
      </c>
      <c r="CE1325" s="53">
        <f t="shared" ref="CE1325:CK1325" ca="1" si="1411">-CE1318</f>
        <v>-500000</v>
      </c>
      <c r="CF1325" s="53">
        <f t="shared" ca="1" si="1411"/>
        <v>-500000</v>
      </c>
      <c r="CG1325" s="53">
        <f t="shared" ca="1" si="1411"/>
        <v>-500000</v>
      </c>
      <c r="CH1325" s="53">
        <f t="shared" ca="1" si="1411"/>
        <v>-500000</v>
      </c>
      <c r="CI1325" s="53">
        <f t="shared" ca="1" si="1411"/>
        <v>-500000</v>
      </c>
      <c r="CJ1325" s="53">
        <f t="shared" ca="1" si="1411"/>
        <v>-500000</v>
      </c>
      <c r="CK1325" s="53">
        <f t="shared" ca="1" si="1411"/>
        <v>-500000</v>
      </c>
      <c r="CL1325" s="53">
        <f t="shared" ref="CL1325" ca="1" si="1412">-CL1318</f>
        <v>-500000</v>
      </c>
    </row>
    <row r="1326" spans="2:90" x14ac:dyDescent="0.4">
      <c r="B1326" s="152" t="str">
        <f>"Loans repaid- "&amp;SUBSTITUTE(B1308,":","")</f>
        <v>Loans repaid- Rolling fixed term loan - multiple borrowings w/ annual control</v>
      </c>
      <c r="C1326" t="s">
        <v>235</v>
      </c>
      <c r="D1326" t="s">
        <v>817</v>
      </c>
      <c r="E1326" t="s">
        <v>906</v>
      </c>
      <c r="G1326" t="str">
        <f t="shared" si="1393"/>
        <v/>
      </c>
      <c r="J1326" s="91"/>
      <c r="K1326" s="53">
        <f t="shared" ca="1" si="1407"/>
        <v>4501000</v>
      </c>
      <c r="L1326" s="53">
        <f t="shared" ca="1" si="1407"/>
        <v>6000000</v>
      </c>
      <c r="M1326" s="53">
        <f t="shared" ca="1" si="1407"/>
        <v>6000000</v>
      </c>
      <c r="N1326" s="53">
        <f t="shared" ca="1" si="1407"/>
        <v>6000000</v>
      </c>
      <c r="O1326" s="53">
        <f t="shared" ca="1" si="1407"/>
        <v>6000000</v>
      </c>
      <c r="P1326" s="53">
        <f t="shared" ca="1" si="1407"/>
        <v>6000000</v>
      </c>
      <c r="Q1326" s="53"/>
      <c r="R1326" s="53">
        <f t="shared" ref="R1326:S1326" si="1413">-R1319</f>
        <v>0</v>
      </c>
      <c r="S1326" s="53">
        <f t="shared" ca="1" si="1413"/>
        <v>0</v>
      </c>
      <c r="T1326" s="53">
        <f t="shared" ref="T1326:AX1326" ca="1" si="1414">-T1319</f>
        <v>0</v>
      </c>
      <c r="U1326" s="53">
        <f t="shared" ca="1" si="1414"/>
        <v>1000</v>
      </c>
      <c r="V1326" s="53">
        <f t="shared" ca="1" si="1414"/>
        <v>500000</v>
      </c>
      <c r="W1326" s="53">
        <f t="shared" ca="1" si="1414"/>
        <v>500000</v>
      </c>
      <c r="X1326" s="53">
        <f t="shared" ca="1" si="1414"/>
        <v>500000</v>
      </c>
      <c r="Y1326" s="53">
        <f t="shared" ca="1" si="1414"/>
        <v>500000</v>
      </c>
      <c r="Z1326" s="53">
        <f t="shared" ca="1" si="1414"/>
        <v>500000</v>
      </c>
      <c r="AA1326" s="53">
        <f t="shared" ca="1" si="1414"/>
        <v>500000</v>
      </c>
      <c r="AB1326" s="53">
        <f t="shared" ca="1" si="1414"/>
        <v>500000</v>
      </c>
      <c r="AC1326" s="53">
        <f t="shared" ca="1" si="1414"/>
        <v>500000</v>
      </c>
      <c r="AD1326" s="53">
        <f t="shared" ca="1" si="1414"/>
        <v>500000</v>
      </c>
      <c r="AE1326" s="53">
        <f t="shared" ca="1" si="1414"/>
        <v>500000</v>
      </c>
      <c r="AF1326" s="53">
        <f t="shared" ca="1" si="1414"/>
        <v>500000</v>
      </c>
      <c r="AG1326" s="53">
        <f t="shared" ca="1" si="1414"/>
        <v>500000</v>
      </c>
      <c r="AH1326" s="53">
        <f t="shared" ca="1" si="1414"/>
        <v>500000</v>
      </c>
      <c r="AI1326" s="53">
        <f t="shared" ca="1" si="1414"/>
        <v>500000</v>
      </c>
      <c r="AJ1326" s="53">
        <f t="shared" ca="1" si="1414"/>
        <v>500000</v>
      </c>
      <c r="AK1326" s="53">
        <f t="shared" ca="1" si="1414"/>
        <v>500000</v>
      </c>
      <c r="AL1326" s="53">
        <f t="shared" ca="1" si="1414"/>
        <v>500000</v>
      </c>
      <c r="AM1326" s="53">
        <f t="shared" ca="1" si="1414"/>
        <v>500000</v>
      </c>
      <c r="AN1326" s="53">
        <f t="shared" ca="1" si="1414"/>
        <v>500000</v>
      </c>
      <c r="AO1326" s="53">
        <f t="shared" ca="1" si="1414"/>
        <v>500000</v>
      </c>
      <c r="AP1326" s="53">
        <f t="shared" ca="1" si="1414"/>
        <v>500000</v>
      </c>
      <c r="AQ1326" s="53">
        <f t="shared" ca="1" si="1414"/>
        <v>500000</v>
      </c>
      <c r="AR1326" s="53">
        <f t="shared" ca="1" si="1414"/>
        <v>500000</v>
      </c>
      <c r="AS1326" s="53">
        <f t="shared" ca="1" si="1414"/>
        <v>500000</v>
      </c>
      <c r="AT1326" s="53">
        <f t="shared" ca="1" si="1414"/>
        <v>500000</v>
      </c>
      <c r="AU1326" s="53">
        <f t="shared" ca="1" si="1414"/>
        <v>500000</v>
      </c>
      <c r="AV1326" s="53">
        <f t="shared" ca="1" si="1414"/>
        <v>500000</v>
      </c>
      <c r="AW1326" s="53">
        <f t="shared" ca="1" si="1414"/>
        <v>500000</v>
      </c>
      <c r="AX1326" s="53">
        <f t="shared" ca="1" si="1414"/>
        <v>500000</v>
      </c>
      <c r="AY1326" s="53">
        <f t="shared" ref="AY1326:CD1326" ca="1" si="1415">-AY1319</f>
        <v>500000</v>
      </c>
      <c r="AZ1326" s="53">
        <f t="shared" ca="1" si="1415"/>
        <v>500000</v>
      </c>
      <c r="BA1326" s="53">
        <f t="shared" ca="1" si="1415"/>
        <v>500000</v>
      </c>
      <c r="BB1326" s="53">
        <f t="shared" ca="1" si="1415"/>
        <v>500000</v>
      </c>
      <c r="BC1326" s="53">
        <f t="shared" ca="1" si="1415"/>
        <v>500000</v>
      </c>
      <c r="BD1326" s="53">
        <f t="shared" ca="1" si="1415"/>
        <v>500000</v>
      </c>
      <c r="BE1326" s="53">
        <f t="shared" ca="1" si="1415"/>
        <v>500000</v>
      </c>
      <c r="BF1326" s="53">
        <f t="shared" ca="1" si="1415"/>
        <v>500000</v>
      </c>
      <c r="BG1326" s="53">
        <f t="shared" ca="1" si="1415"/>
        <v>500000</v>
      </c>
      <c r="BH1326" s="53">
        <f t="shared" ca="1" si="1415"/>
        <v>500000</v>
      </c>
      <c r="BI1326" s="53">
        <f t="shared" ca="1" si="1415"/>
        <v>500000</v>
      </c>
      <c r="BJ1326" s="53">
        <f t="shared" ca="1" si="1415"/>
        <v>500000</v>
      </c>
      <c r="BK1326" s="53">
        <f t="shared" ca="1" si="1415"/>
        <v>500000</v>
      </c>
      <c r="BL1326" s="53">
        <f t="shared" ca="1" si="1415"/>
        <v>500000</v>
      </c>
      <c r="BM1326" s="53">
        <f t="shared" ca="1" si="1415"/>
        <v>500000</v>
      </c>
      <c r="BN1326" s="53">
        <f t="shared" ca="1" si="1415"/>
        <v>500000</v>
      </c>
      <c r="BO1326" s="53">
        <f t="shared" ca="1" si="1415"/>
        <v>500000</v>
      </c>
      <c r="BP1326" s="53">
        <f t="shared" ca="1" si="1415"/>
        <v>500000</v>
      </c>
      <c r="BQ1326" s="53">
        <f t="shared" ca="1" si="1415"/>
        <v>500000</v>
      </c>
      <c r="BR1326" s="53">
        <f t="shared" ca="1" si="1415"/>
        <v>500000</v>
      </c>
      <c r="BS1326" s="53">
        <f t="shared" ca="1" si="1415"/>
        <v>500000</v>
      </c>
      <c r="BT1326" s="53">
        <f t="shared" ca="1" si="1415"/>
        <v>500000</v>
      </c>
      <c r="BU1326" s="53">
        <f t="shared" ca="1" si="1415"/>
        <v>500000</v>
      </c>
      <c r="BV1326" s="53">
        <f t="shared" ca="1" si="1415"/>
        <v>500000</v>
      </c>
      <c r="BW1326" s="53">
        <f t="shared" ca="1" si="1415"/>
        <v>500000</v>
      </c>
      <c r="BX1326" s="53">
        <f t="shared" ca="1" si="1415"/>
        <v>500000</v>
      </c>
      <c r="BY1326" s="53">
        <f t="shared" ca="1" si="1415"/>
        <v>500000</v>
      </c>
      <c r="BZ1326" s="53">
        <f t="shared" ca="1" si="1415"/>
        <v>500000</v>
      </c>
      <c r="CA1326" s="53">
        <f t="shared" ca="1" si="1415"/>
        <v>500000</v>
      </c>
      <c r="CB1326" s="53">
        <f t="shared" ca="1" si="1415"/>
        <v>500000</v>
      </c>
      <c r="CC1326" s="53">
        <f t="shared" ca="1" si="1415"/>
        <v>500000</v>
      </c>
      <c r="CD1326" s="53">
        <f t="shared" ca="1" si="1415"/>
        <v>500000</v>
      </c>
      <c r="CE1326" s="53">
        <f t="shared" ref="CE1326:CK1326" ca="1" si="1416">-CE1319</f>
        <v>500000</v>
      </c>
      <c r="CF1326" s="53">
        <f t="shared" ca="1" si="1416"/>
        <v>500000</v>
      </c>
      <c r="CG1326" s="53">
        <f t="shared" ca="1" si="1416"/>
        <v>500000</v>
      </c>
      <c r="CH1326" s="53">
        <f t="shared" ca="1" si="1416"/>
        <v>500000</v>
      </c>
      <c r="CI1326" s="53">
        <f t="shared" ca="1" si="1416"/>
        <v>500000</v>
      </c>
      <c r="CJ1326" s="53">
        <f t="shared" ca="1" si="1416"/>
        <v>500000</v>
      </c>
      <c r="CK1326" s="53">
        <f t="shared" ca="1" si="1416"/>
        <v>500000</v>
      </c>
      <c r="CL1326" s="53">
        <f t="shared" ref="CL1326" ca="1" si="1417">-CL1319</f>
        <v>500000</v>
      </c>
    </row>
    <row r="1327" spans="2:90" x14ac:dyDescent="0.4">
      <c r="B1327" s="152"/>
      <c r="D1327" t="s">
        <v>817</v>
      </c>
      <c r="E1327" t="s">
        <v>906</v>
      </c>
      <c r="G1327" t="str">
        <f t="shared" si="1393"/>
        <v/>
      </c>
      <c r="J1327" s="91"/>
      <c r="K1327" s="28"/>
      <c r="L1327" s="28"/>
      <c r="M1327" s="28"/>
      <c r="N1327" s="28"/>
      <c r="O1327" s="28"/>
      <c r="P1327" s="28"/>
      <c r="R1327" s="27"/>
      <c r="S1327" s="91"/>
      <c r="T1327" s="91"/>
      <c r="U1327" s="91"/>
      <c r="V1327" s="91"/>
      <c r="W1327" s="91"/>
      <c r="X1327" s="91"/>
      <c r="Y1327" s="91"/>
      <c r="Z1327" s="91"/>
      <c r="AA1327" s="91"/>
      <c r="AB1327" s="91"/>
      <c r="AC1327" s="91"/>
      <c r="AD1327" s="91"/>
      <c r="AE1327" s="91"/>
      <c r="AF1327" s="91"/>
      <c r="AG1327" s="91"/>
      <c r="AH1327" s="91"/>
      <c r="AI1327" s="91"/>
      <c r="AJ1327" s="91"/>
      <c r="AK1327" s="91"/>
      <c r="AL1327" s="91"/>
      <c r="AM1327" s="91"/>
      <c r="AN1327" s="91"/>
      <c r="AO1327" s="91"/>
      <c r="AP1327" s="91"/>
      <c r="AQ1327" s="91"/>
      <c r="AR1327" s="91"/>
      <c r="AS1327" s="91"/>
      <c r="AT1327" s="91"/>
      <c r="AU1327" s="91"/>
      <c r="AV1327" s="91"/>
      <c r="AW1327" s="91"/>
      <c r="AX1327" s="91"/>
      <c r="AY1327" s="91"/>
      <c r="AZ1327" s="91"/>
      <c r="BA1327" s="91"/>
      <c r="BB1327" s="91"/>
      <c r="BC1327" s="91"/>
      <c r="BD1327" s="91"/>
      <c r="BE1327" s="91"/>
      <c r="BF1327" s="91"/>
      <c r="BG1327" s="91"/>
      <c r="BH1327" s="91"/>
      <c r="BI1327" s="91"/>
      <c r="BJ1327" s="91"/>
      <c r="BK1327" s="91"/>
      <c r="BL1327" s="91"/>
      <c r="BM1327" s="91"/>
      <c r="BN1327" s="91"/>
      <c r="BO1327" s="91"/>
      <c r="BP1327" s="91"/>
      <c r="BQ1327" s="91"/>
      <c r="BR1327" s="91"/>
      <c r="BS1327" s="91"/>
      <c r="BT1327" s="91"/>
      <c r="BU1327" s="91"/>
      <c r="BV1327" s="91"/>
      <c r="BW1327" s="91"/>
      <c r="BX1327" s="91"/>
      <c r="BY1327" s="91"/>
      <c r="BZ1327" s="91"/>
      <c r="CA1327" s="91"/>
      <c r="CB1327" s="91"/>
      <c r="CC1327" s="91"/>
      <c r="CD1327" s="91"/>
      <c r="CE1327" s="91"/>
      <c r="CF1327" s="91"/>
      <c r="CG1327" s="91"/>
      <c r="CH1327" s="91"/>
      <c r="CI1327" s="91"/>
      <c r="CJ1327" s="91"/>
      <c r="CK1327" s="91"/>
      <c r="CL1327" s="91"/>
    </row>
    <row r="1328" spans="2:90" x14ac:dyDescent="0.4">
      <c r="B1328" s="130" t="str">
        <f>B1300</f>
        <v>(Primary label)</v>
      </c>
      <c r="C1328" s="27"/>
      <c r="D1328" s="27" t="s">
        <v>817</v>
      </c>
      <c r="E1328" s="27" t="s">
        <v>906</v>
      </c>
      <c r="F1328" s="27"/>
      <c r="G1328" s="27" t="s">
        <v>330</v>
      </c>
      <c r="H1328" s="27"/>
      <c r="I1328" s="78"/>
      <c r="J1328" s="78"/>
      <c r="K1328" s="33"/>
      <c r="L1328" s="33"/>
      <c r="M1328" s="33"/>
      <c r="N1328" s="33"/>
      <c r="O1328" s="33"/>
      <c r="P1328" s="33"/>
      <c r="R1328" s="33"/>
      <c r="S1328" s="77"/>
      <c r="T1328" s="77"/>
      <c r="U1328" s="77"/>
      <c r="V1328" s="77"/>
      <c r="W1328" s="77"/>
      <c r="X1328" s="77"/>
      <c r="Y1328" s="77"/>
      <c r="Z1328" s="77"/>
      <c r="AA1328" s="77"/>
      <c r="AB1328" s="77"/>
      <c r="AC1328" s="77"/>
      <c r="AD1328" s="77"/>
      <c r="AE1328" s="77"/>
      <c r="AF1328" s="77"/>
      <c r="AG1328" s="77"/>
      <c r="AH1328" s="77"/>
      <c r="AI1328" s="77"/>
      <c r="AJ1328" s="77"/>
      <c r="AK1328" s="77"/>
      <c r="AL1328" s="77"/>
      <c r="AM1328" s="77"/>
      <c r="AN1328" s="77"/>
      <c r="AO1328" s="77"/>
      <c r="AP1328" s="77"/>
      <c r="AQ1328" s="77"/>
      <c r="AR1328" s="77"/>
      <c r="AS1328" s="77"/>
      <c r="AT1328" s="77"/>
      <c r="AU1328" s="77"/>
      <c r="AV1328" s="77"/>
      <c r="AW1328" s="77"/>
      <c r="AX1328" s="77"/>
      <c r="AY1328" s="77"/>
      <c r="AZ1328" s="77"/>
      <c r="BA1328" s="77"/>
      <c r="BB1328" s="77"/>
      <c r="BC1328" s="77"/>
      <c r="BD1328" s="77"/>
      <c r="BE1328" s="77"/>
      <c r="BF1328" s="77"/>
      <c r="BG1328" s="77"/>
      <c r="BH1328" s="77"/>
      <c r="BI1328" s="77"/>
      <c r="BJ1328" s="77"/>
      <c r="BK1328" s="77"/>
      <c r="BL1328" s="77"/>
      <c r="BM1328" s="77"/>
      <c r="BN1328" s="77"/>
      <c r="BO1328" s="77"/>
      <c r="BP1328" s="77"/>
      <c r="BQ1328" s="77"/>
      <c r="BR1328" s="77"/>
      <c r="BS1328" s="77"/>
      <c r="BT1328" s="77"/>
      <c r="BU1328" s="77"/>
      <c r="BV1328" s="77"/>
      <c r="BW1328" s="77"/>
      <c r="BX1328" s="77"/>
      <c r="BY1328" s="77"/>
      <c r="BZ1328" s="77"/>
      <c r="CA1328" s="77"/>
      <c r="CB1328" s="77"/>
      <c r="CC1328" s="77"/>
      <c r="CD1328" s="77"/>
      <c r="CE1328" s="77"/>
      <c r="CF1328" s="77"/>
      <c r="CG1328" s="77"/>
      <c r="CH1328" s="77"/>
      <c r="CI1328" s="77"/>
      <c r="CJ1328" s="77"/>
      <c r="CK1328" s="77"/>
      <c r="CL1328" s="77"/>
    </row>
    <row r="1329" spans="2:90" x14ac:dyDescent="0.4">
      <c r="B1329" s="130" t="str">
        <f>B1301</f>
        <v>primary unit</v>
      </c>
      <c r="C1329" s="27"/>
      <c r="D1329" s="27" t="s">
        <v>817</v>
      </c>
      <c r="E1329" s="27" t="s">
        <v>906</v>
      </c>
      <c r="F1329" s="27"/>
      <c r="G1329" s="27" t="s">
        <v>330</v>
      </c>
      <c r="H1329" s="27"/>
      <c r="I1329" s="78"/>
      <c r="J1329" s="78"/>
      <c r="K1329" s="33"/>
      <c r="L1329" s="33"/>
      <c r="M1329" s="33"/>
      <c r="N1329" s="33"/>
      <c r="O1329" s="33"/>
      <c r="P1329" s="33"/>
      <c r="R1329" s="33"/>
      <c r="S1329" s="77"/>
      <c r="T1329" s="77"/>
      <c r="U1329" s="77"/>
      <c r="V1329" s="77"/>
      <c r="W1329" s="77"/>
      <c r="X1329" s="77"/>
      <c r="Y1329" s="77"/>
      <c r="Z1329" s="77"/>
      <c r="AA1329" s="77"/>
      <c r="AB1329" s="77"/>
      <c r="AC1329" s="77"/>
      <c r="AD1329" s="77"/>
      <c r="AE1329" s="77"/>
      <c r="AF1329" s="77"/>
      <c r="AG1329" s="77"/>
      <c r="AH1329" s="77"/>
      <c r="AI1329" s="77"/>
      <c r="AJ1329" s="77"/>
      <c r="AK1329" s="77"/>
      <c r="AL1329" s="77"/>
      <c r="AM1329" s="77"/>
      <c r="AN1329" s="77"/>
      <c r="AO1329" s="77"/>
      <c r="AP1329" s="77"/>
      <c r="AQ1329" s="77"/>
      <c r="AR1329" s="77"/>
      <c r="AS1329" s="77"/>
      <c r="AT1329" s="77"/>
      <c r="AU1329" s="77"/>
      <c r="AV1329" s="77"/>
      <c r="AW1329" s="77"/>
      <c r="AX1329" s="77"/>
      <c r="AY1329" s="77"/>
      <c r="AZ1329" s="77"/>
      <c r="BA1329" s="77"/>
      <c r="BB1329" s="77"/>
      <c r="BC1329" s="77"/>
      <c r="BD1329" s="77"/>
      <c r="BE1329" s="77"/>
      <c r="BF1329" s="77"/>
      <c r="BG1329" s="77"/>
      <c r="BH1329" s="77"/>
      <c r="BI1329" s="77"/>
      <c r="BJ1329" s="77"/>
      <c r="BK1329" s="77"/>
      <c r="BL1329" s="77"/>
      <c r="BM1329" s="77"/>
      <c r="BN1329" s="77"/>
      <c r="BO1329" s="77"/>
      <c r="BP1329" s="77"/>
      <c r="BQ1329" s="77"/>
      <c r="BR1329" s="77"/>
      <c r="BS1329" s="77"/>
      <c r="BT1329" s="77"/>
      <c r="BU1329" s="77"/>
      <c r="BV1329" s="77"/>
      <c r="BW1329" s="77"/>
      <c r="BX1329" s="77"/>
      <c r="BY1329" s="77"/>
      <c r="BZ1329" s="77"/>
      <c r="CA1329" s="77"/>
      <c r="CB1329" s="77"/>
      <c r="CC1329" s="77"/>
      <c r="CD1329" s="77"/>
      <c r="CE1329" s="77"/>
      <c r="CF1329" s="77"/>
      <c r="CG1329" s="77"/>
      <c r="CH1329" s="77"/>
      <c r="CI1329" s="77"/>
      <c r="CJ1329" s="77"/>
      <c r="CK1329" s="77"/>
      <c r="CL1329" s="77"/>
    </row>
    <row r="1330" spans="2:90" x14ac:dyDescent="0.4">
      <c r="B1330" s="184" t="str">
        <f>B1302</f>
        <v>Primary revenue driver</v>
      </c>
      <c r="C1330" s="3"/>
      <c r="D1330" s="3" t="s">
        <v>817</v>
      </c>
      <c r="E1330" s="3" t="s">
        <v>906</v>
      </c>
      <c r="F1330" s="3"/>
      <c r="G1330" s="3" t="s">
        <v>330</v>
      </c>
      <c r="H1330" s="3"/>
      <c r="I1330" s="4"/>
      <c r="J1330" s="4"/>
      <c r="K1330" s="212"/>
      <c r="L1330" s="212"/>
      <c r="M1330" s="212"/>
      <c r="N1330" s="212"/>
      <c r="O1330" s="212"/>
      <c r="P1330" s="212"/>
      <c r="Q1330" s="3"/>
      <c r="R1330" s="213"/>
      <c r="S1330" s="205" t="str">
        <f t="shared" ref="S1330" si="1418">ADDRESS(ROW(S1322),COLUMN(S1322),2)</f>
        <v>S$1322</v>
      </c>
      <c r="T1330" s="205" t="str">
        <f t="shared" ref="T1330:CE1330" si="1419">ADDRESS(ROW(T1322),COLUMN(T1322),2)</f>
        <v>T$1322</v>
      </c>
      <c r="U1330" s="205" t="str">
        <f t="shared" si="1419"/>
        <v>U$1322</v>
      </c>
      <c r="V1330" s="205" t="str">
        <f t="shared" si="1419"/>
        <v>V$1322</v>
      </c>
      <c r="W1330" s="205" t="str">
        <f t="shared" si="1419"/>
        <v>W$1322</v>
      </c>
      <c r="X1330" s="205" t="str">
        <f t="shared" si="1419"/>
        <v>X$1322</v>
      </c>
      <c r="Y1330" s="205" t="str">
        <f t="shared" si="1419"/>
        <v>Y$1322</v>
      </c>
      <c r="Z1330" s="205" t="str">
        <f t="shared" si="1419"/>
        <v>Z$1322</v>
      </c>
      <c r="AA1330" s="205" t="str">
        <f t="shared" si="1419"/>
        <v>AA$1322</v>
      </c>
      <c r="AB1330" s="205" t="str">
        <f t="shared" si="1419"/>
        <v>AB$1322</v>
      </c>
      <c r="AC1330" s="205" t="str">
        <f t="shared" si="1419"/>
        <v>AC$1322</v>
      </c>
      <c r="AD1330" s="205" t="str">
        <f t="shared" si="1419"/>
        <v>AD$1322</v>
      </c>
      <c r="AE1330" s="205" t="str">
        <f t="shared" si="1419"/>
        <v>AE$1322</v>
      </c>
      <c r="AF1330" s="205" t="str">
        <f t="shared" si="1419"/>
        <v>AF$1322</v>
      </c>
      <c r="AG1330" s="205" t="str">
        <f t="shared" si="1419"/>
        <v>AG$1322</v>
      </c>
      <c r="AH1330" s="205" t="str">
        <f t="shared" si="1419"/>
        <v>AH$1322</v>
      </c>
      <c r="AI1330" s="205" t="str">
        <f t="shared" si="1419"/>
        <v>AI$1322</v>
      </c>
      <c r="AJ1330" s="205" t="str">
        <f t="shared" si="1419"/>
        <v>AJ$1322</v>
      </c>
      <c r="AK1330" s="205" t="str">
        <f t="shared" si="1419"/>
        <v>AK$1322</v>
      </c>
      <c r="AL1330" s="205" t="str">
        <f t="shared" si="1419"/>
        <v>AL$1322</v>
      </c>
      <c r="AM1330" s="205" t="str">
        <f t="shared" si="1419"/>
        <v>AM$1322</v>
      </c>
      <c r="AN1330" s="205" t="str">
        <f t="shared" si="1419"/>
        <v>AN$1322</v>
      </c>
      <c r="AO1330" s="205" t="str">
        <f t="shared" si="1419"/>
        <v>AO$1322</v>
      </c>
      <c r="AP1330" s="205" t="str">
        <f t="shared" si="1419"/>
        <v>AP$1322</v>
      </c>
      <c r="AQ1330" s="205" t="str">
        <f t="shared" si="1419"/>
        <v>AQ$1322</v>
      </c>
      <c r="AR1330" s="205" t="str">
        <f t="shared" si="1419"/>
        <v>AR$1322</v>
      </c>
      <c r="AS1330" s="205" t="str">
        <f t="shared" si="1419"/>
        <v>AS$1322</v>
      </c>
      <c r="AT1330" s="205" t="str">
        <f t="shared" si="1419"/>
        <v>AT$1322</v>
      </c>
      <c r="AU1330" s="205" t="str">
        <f t="shared" si="1419"/>
        <v>AU$1322</v>
      </c>
      <c r="AV1330" s="205" t="str">
        <f t="shared" si="1419"/>
        <v>AV$1322</v>
      </c>
      <c r="AW1330" s="205" t="str">
        <f t="shared" si="1419"/>
        <v>AW$1322</v>
      </c>
      <c r="AX1330" s="205" t="str">
        <f t="shared" si="1419"/>
        <v>AX$1322</v>
      </c>
      <c r="AY1330" s="205" t="str">
        <f t="shared" si="1419"/>
        <v>AY$1322</v>
      </c>
      <c r="AZ1330" s="205" t="str">
        <f t="shared" si="1419"/>
        <v>AZ$1322</v>
      </c>
      <c r="BA1330" s="205" t="str">
        <f t="shared" si="1419"/>
        <v>BA$1322</v>
      </c>
      <c r="BB1330" s="205" t="str">
        <f t="shared" si="1419"/>
        <v>BB$1322</v>
      </c>
      <c r="BC1330" s="205" t="str">
        <f t="shared" si="1419"/>
        <v>BC$1322</v>
      </c>
      <c r="BD1330" s="205" t="str">
        <f t="shared" si="1419"/>
        <v>BD$1322</v>
      </c>
      <c r="BE1330" s="205" t="str">
        <f t="shared" si="1419"/>
        <v>BE$1322</v>
      </c>
      <c r="BF1330" s="205" t="str">
        <f t="shared" si="1419"/>
        <v>BF$1322</v>
      </c>
      <c r="BG1330" s="205" t="str">
        <f t="shared" si="1419"/>
        <v>BG$1322</v>
      </c>
      <c r="BH1330" s="205" t="str">
        <f t="shared" si="1419"/>
        <v>BH$1322</v>
      </c>
      <c r="BI1330" s="205" t="str">
        <f t="shared" si="1419"/>
        <v>BI$1322</v>
      </c>
      <c r="BJ1330" s="205" t="str">
        <f t="shared" si="1419"/>
        <v>BJ$1322</v>
      </c>
      <c r="BK1330" s="205" t="str">
        <f t="shared" si="1419"/>
        <v>BK$1322</v>
      </c>
      <c r="BL1330" s="205" t="str">
        <f t="shared" si="1419"/>
        <v>BL$1322</v>
      </c>
      <c r="BM1330" s="205" t="str">
        <f t="shared" si="1419"/>
        <v>BM$1322</v>
      </c>
      <c r="BN1330" s="205" t="str">
        <f t="shared" si="1419"/>
        <v>BN$1322</v>
      </c>
      <c r="BO1330" s="205" t="str">
        <f t="shared" si="1419"/>
        <v>BO$1322</v>
      </c>
      <c r="BP1330" s="205" t="str">
        <f t="shared" si="1419"/>
        <v>BP$1322</v>
      </c>
      <c r="BQ1330" s="205" t="str">
        <f t="shared" si="1419"/>
        <v>BQ$1322</v>
      </c>
      <c r="BR1330" s="205" t="str">
        <f t="shared" si="1419"/>
        <v>BR$1322</v>
      </c>
      <c r="BS1330" s="205" t="str">
        <f t="shared" si="1419"/>
        <v>BS$1322</v>
      </c>
      <c r="BT1330" s="205" t="str">
        <f t="shared" si="1419"/>
        <v>BT$1322</v>
      </c>
      <c r="BU1330" s="205" t="str">
        <f t="shared" si="1419"/>
        <v>BU$1322</v>
      </c>
      <c r="BV1330" s="205" t="str">
        <f t="shared" si="1419"/>
        <v>BV$1322</v>
      </c>
      <c r="BW1330" s="205" t="str">
        <f t="shared" si="1419"/>
        <v>BW$1322</v>
      </c>
      <c r="BX1330" s="205" t="str">
        <f t="shared" si="1419"/>
        <v>BX$1322</v>
      </c>
      <c r="BY1330" s="205" t="str">
        <f t="shared" si="1419"/>
        <v>BY$1322</v>
      </c>
      <c r="BZ1330" s="205" t="str">
        <f t="shared" si="1419"/>
        <v>BZ$1322</v>
      </c>
      <c r="CA1330" s="205" t="str">
        <f t="shared" si="1419"/>
        <v>CA$1322</v>
      </c>
      <c r="CB1330" s="205" t="str">
        <f t="shared" si="1419"/>
        <v>CB$1322</v>
      </c>
      <c r="CC1330" s="205" t="str">
        <f t="shared" si="1419"/>
        <v>CC$1322</v>
      </c>
      <c r="CD1330" s="205" t="str">
        <f t="shared" si="1419"/>
        <v>CD$1322</v>
      </c>
      <c r="CE1330" s="205" t="str">
        <f t="shared" si="1419"/>
        <v>CE$1322</v>
      </c>
      <c r="CF1330" s="205" t="str">
        <f t="shared" ref="CF1330:CK1330" si="1420">ADDRESS(ROW(CF1322),COLUMN(CF1322),2)</f>
        <v>CF$1322</v>
      </c>
      <c r="CG1330" s="205" t="str">
        <f t="shared" si="1420"/>
        <v>CG$1322</v>
      </c>
      <c r="CH1330" s="205" t="str">
        <f t="shared" si="1420"/>
        <v>CH$1322</v>
      </c>
      <c r="CI1330" s="205" t="str">
        <f t="shared" si="1420"/>
        <v>CI$1322</v>
      </c>
      <c r="CJ1330" s="205" t="str">
        <f t="shared" si="1420"/>
        <v>CJ$1322</v>
      </c>
      <c r="CK1330" s="205" t="str">
        <f t="shared" si="1420"/>
        <v>CK$1322</v>
      </c>
      <c r="CL1330" s="205" t="str">
        <f t="shared" ref="CL1330" si="1421">ADDRESS(ROW(CL1322),COLUMN(CL1322),2)</f>
        <v>CL$1322</v>
      </c>
    </row>
    <row r="1331" spans="2:90" x14ac:dyDescent="0.4">
      <c r="B1331" s="130" t="str">
        <f>B1303</f>
        <v>Primary volume driver</v>
      </c>
      <c r="C1331" s="12"/>
      <c r="D1331" s="12" t="s">
        <v>817</v>
      </c>
      <c r="E1331" s="12" t="s">
        <v>906</v>
      </c>
      <c r="F1331" s="12"/>
      <c r="G1331" s="12" t="s">
        <v>330</v>
      </c>
      <c r="H1331" s="12"/>
      <c r="I1331" s="60"/>
      <c r="J1331" s="60"/>
      <c r="K1331" s="15"/>
      <c r="L1331" s="15"/>
      <c r="M1331" s="15"/>
      <c r="N1331" s="15"/>
      <c r="O1331" s="15"/>
      <c r="P1331" s="15"/>
      <c r="R1331" s="15"/>
      <c r="S1331" s="172" t="str">
        <f t="shared" ref="S1331" si="1422">S1303</f>
        <v>S$13</v>
      </c>
      <c r="T1331" s="172" t="str">
        <f t="shared" ref="T1331:CE1331" si="1423">T1303</f>
        <v>T$13</v>
      </c>
      <c r="U1331" s="172" t="str">
        <f t="shared" si="1423"/>
        <v>U$13</v>
      </c>
      <c r="V1331" s="172" t="str">
        <f t="shared" si="1423"/>
        <v>V$13</v>
      </c>
      <c r="W1331" s="172" t="str">
        <f t="shared" si="1423"/>
        <v>W$13</v>
      </c>
      <c r="X1331" s="172" t="str">
        <f t="shared" si="1423"/>
        <v>X$13</v>
      </c>
      <c r="Y1331" s="172" t="str">
        <f t="shared" si="1423"/>
        <v>Y$13</v>
      </c>
      <c r="Z1331" s="172" t="str">
        <f t="shared" si="1423"/>
        <v>Z$13</v>
      </c>
      <c r="AA1331" s="172" t="str">
        <f t="shared" si="1423"/>
        <v>AA$13</v>
      </c>
      <c r="AB1331" s="172" t="str">
        <f t="shared" si="1423"/>
        <v>AB$13</v>
      </c>
      <c r="AC1331" s="172" t="str">
        <f t="shared" si="1423"/>
        <v>AC$13</v>
      </c>
      <c r="AD1331" s="172" t="str">
        <f t="shared" si="1423"/>
        <v>AD$13</v>
      </c>
      <c r="AE1331" s="172" t="str">
        <f t="shared" si="1423"/>
        <v>AE$13</v>
      </c>
      <c r="AF1331" s="172" t="str">
        <f t="shared" si="1423"/>
        <v>AF$13</v>
      </c>
      <c r="AG1331" s="172" t="str">
        <f t="shared" si="1423"/>
        <v>AG$13</v>
      </c>
      <c r="AH1331" s="172" t="str">
        <f t="shared" si="1423"/>
        <v>AH$13</v>
      </c>
      <c r="AI1331" s="172" t="str">
        <f t="shared" si="1423"/>
        <v>AI$13</v>
      </c>
      <c r="AJ1331" s="172" t="str">
        <f t="shared" si="1423"/>
        <v>AJ$13</v>
      </c>
      <c r="AK1331" s="172" t="str">
        <f t="shared" si="1423"/>
        <v>AK$13</v>
      </c>
      <c r="AL1331" s="172" t="str">
        <f t="shared" si="1423"/>
        <v>AL$13</v>
      </c>
      <c r="AM1331" s="172" t="str">
        <f t="shared" si="1423"/>
        <v>AM$13</v>
      </c>
      <c r="AN1331" s="172" t="str">
        <f t="shared" si="1423"/>
        <v>AN$13</v>
      </c>
      <c r="AO1331" s="172" t="str">
        <f t="shared" si="1423"/>
        <v>AO$13</v>
      </c>
      <c r="AP1331" s="172" t="str">
        <f t="shared" si="1423"/>
        <v>AP$13</v>
      </c>
      <c r="AQ1331" s="172" t="str">
        <f t="shared" si="1423"/>
        <v>AQ$13</v>
      </c>
      <c r="AR1331" s="172" t="str">
        <f t="shared" si="1423"/>
        <v>AR$13</v>
      </c>
      <c r="AS1331" s="172" t="str">
        <f t="shared" si="1423"/>
        <v>AS$13</v>
      </c>
      <c r="AT1331" s="172" t="str">
        <f t="shared" si="1423"/>
        <v>AT$13</v>
      </c>
      <c r="AU1331" s="172" t="str">
        <f t="shared" si="1423"/>
        <v>AU$13</v>
      </c>
      <c r="AV1331" s="172" t="str">
        <f t="shared" si="1423"/>
        <v>AV$13</v>
      </c>
      <c r="AW1331" s="172" t="str">
        <f t="shared" si="1423"/>
        <v>AW$13</v>
      </c>
      <c r="AX1331" s="172" t="str">
        <f t="shared" si="1423"/>
        <v>AX$13</v>
      </c>
      <c r="AY1331" s="172" t="str">
        <f t="shared" si="1423"/>
        <v>AY$13</v>
      </c>
      <c r="AZ1331" s="172" t="str">
        <f t="shared" si="1423"/>
        <v>AZ$13</v>
      </c>
      <c r="BA1331" s="172" t="str">
        <f t="shared" si="1423"/>
        <v>BA$13</v>
      </c>
      <c r="BB1331" s="172" t="str">
        <f t="shared" si="1423"/>
        <v>BB$13</v>
      </c>
      <c r="BC1331" s="172" t="str">
        <f t="shared" si="1423"/>
        <v>BC$13</v>
      </c>
      <c r="BD1331" s="172" t="str">
        <f t="shared" si="1423"/>
        <v>BD$13</v>
      </c>
      <c r="BE1331" s="172" t="str">
        <f t="shared" si="1423"/>
        <v>BE$13</v>
      </c>
      <c r="BF1331" s="172" t="str">
        <f t="shared" si="1423"/>
        <v>BF$13</v>
      </c>
      <c r="BG1331" s="172" t="str">
        <f t="shared" si="1423"/>
        <v>BG$13</v>
      </c>
      <c r="BH1331" s="172" t="str">
        <f t="shared" si="1423"/>
        <v>BH$13</v>
      </c>
      <c r="BI1331" s="172" t="str">
        <f t="shared" si="1423"/>
        <v>BI$13</v>
      </c>
      <c r="BJ1331" s="172" t="str">
        <f t="shared" si="1423"/>
        <v>BJ$13</v>
      </c>
      <c r="BK1331" s="172" t="str">
        <f t="shared" si="1423"/>
        <v>BK$13</v>
      </c>
      <c r="BL1331" s="172" t="str">
        <f t="shared" si="1423"/>
        <v>BL$13</v>
      </c>
      <c r="BM1331" s="172" t="str">
        <f t="shared" si="1423"/>
        <v>BM$13</v>
      </c>
      <c r="BN1331" s="172" t="str">
        <f t="shared" si="1423"/>
        <v>BN$13</v>
      </c>
      <c r="BO1331" s="172" t="str">
        <f t="shared" si="1423"/>
        <v>BO$13</v>
      </c>
      <c r="BP1331" s="172" t="str">
        <f t="shared" si="1423"/>
        <v>BP$13</v>
      </c>
      <c r="BQ1331" s="172" t="str">
        <f t="shared" si="1423"/>
        <v>BQ$13</v>
      </c>
      <c r="BR1331" s="172" t="str">
        <f t="shared" si="1423"/>
        <v>BR$13</v>
      </c>
      <c r="BS1331" s="172" t="str">
        <f t="shared" si="1423"/>
        <v>BS$13</v>
      </c>
      <c r="BT1331" s="172" t="str">
        <f t="shared" si="1423"/>
        <v>BT$13</v>
      </c>
      <c r="BU1331" s="172" t="str">
        <f t="shared" si="1423"/>
        <v>BU$13</v>
      </c>
      <c r="BV1331" s="172" t="str">
        <f t="shared" si="1423"/>
        <v>BV$13</v>
      </c>
      <c r="BW1331" s="172" t="str">
        <f t="shared" si="1423"/>
        <v>BW$13</v>
      </c>
      <c r="BX1331" s="172" t="str">
        <f t="shared" si="1423"/>
        <v>BX$13</v>
      </c>
      <c r="BY1331" s="172" t="str">
        <f t="shared" si="1423"/>
        <v>BY$13</v>
      </c>
      <c r="BZ1331" s="172" t="str">
        <f t="shared" si="1423"/>
        <v>BZ$13</v>
      </c>
      <c r="CA1331" s="172" t="str">
        <f t="shared" si="1423"/>
        <v>CA$13</v>
      </c>
      <c r="CB1331" s="172" t="str">
        <f t="shared" si="1423"/>
        <v>CB$13</v>
      </c>
      <c r="CC1331" s="172" t="str">
        <f t="shared" si="1423"/>
        <v>CC$13</v>
      </c>
      <c r="CD1331" s="172" t="str">
        <f t="shared" si="1423"/>
        <v>CD$13</v>
      </c>
      <c r="CE1331" s="172" t="str">
        <f t="shared" si="1423"/>
        <v>CE$13</v>
      </c>
      <c r="CF1331" s="172" t="str">
        <f t="shared" ref="CF1331:CK1331" si="1424">CF1303</f>
        <v>CF$13</v>
      </c>
      <c r="CG1331" s="172" t="str">
        <f t="shared" si="1424"/>
        <v>CG$13</v>
      </c>
      <c r="CH1331" s="172" t="str">
        <f t="shared" si="1424"/>
        <v>CH$13</v>
      </c>
      <c r="CI1331" s="172" t="str">
        <f t="shared" si="1424"/>
        <v>CI$13</v>
      </c>
      <c r="CJ1331" s="172" t="str">
        <f t="shared" si="1424"/>
        <v>CJ$13</v>
      </c>
      <c r="CK1331" s="172" t="str">
        <f t="shared" si="1424"/>
        <v>CK$13</v>
      </c>
      <c r="CL1331" s="172" t="str">
        <f t="shared" ref="CL1331" si="1425">CL1303</f>
        <v>CL$13</v>
      </c>
    </row>
    <row r="1332" spans="2:90" x14ac:dyDescent="0.4">
      <c r="B1332" s="130" t="str">
        <f>B1308</f>
        <v>Rolling fixed term loan - multiple borrowings w/ annual control:</v>
      </c>
      <c r="C1332" s="12"/>
      <c r="D1332" s="12" t="s">
        <v>817</v>
      </c>
      <c r="E1332" s="12" t="s">
        <v>906</v>
      </c>
      <c r="F1332" s="12"/>
      <c r="G1332" s="12" t="s">
        <v>330</v>
      </c>
      <c r="H1332" s="12"/>
      <c r="I1332" s="60"/>
      <c r="J1332" s="60"/>
      <c r="K1332" s="15"/>
      <c r="L1332" s="15"/>
      <c r="M1332" s="15"/>
      <c r="N1332" s="15"/>
      <c r="O1332" s="15"/>
      <c r="P1332" s="15"/>
      <c r="R1332" s="15"/>
      <c r="S1332" s="172"/>
      <c r="T1332" s="172"/>
      <c r="U1332" s="172"/>
      <c r="V1332" s="172"/>
      <c r="W1332" s="172"/>
      <c r="X1332" s="172"/>
      <c r="Y1332" s="172"/>
      <c r="Z1332" s="172"/>
      <c r="AA1332" s="172"/>
      <c r="AB1332" s="172"/>
      <c r="AC1332" s="172"/>
      <c r="AD1332" s="172"/>
      <c r="AE1332" s="172"/>
      <c r="AF1332" s="172"/>
      <c r="AG1332" s="172"/>
      <c r="AH1332" s="172"/>
      <c r="AI1332" s="172"/>
      <c r="AJ1332" s="172"/>
      <c r="AK1332" s="172"/>
      <c r="AL1332" s="172"/>
      <c r="AM1332" s="172"/>
      <c r="AN1332" s="172"/>
      <c r="AO1332" s="172"/>
      <c r="AP1332" s="172"/>
      <c r="AQ1332" s="172"/>
      <c r="AR1332" s="172"/>
      <c r="AS1332" s="172"/>
      <c r="AT1332" s="172"/>
      <c r="AU1332" s="172"/>
      <c r="AV1332" s="172"/>
      <c r="AW1332" s="172"/>
      <c r="AX1332" s="172"/>
      <c r="AY1332" s="172"/>
      <c r="AZ1332" s="172"/>
      <c r="BA1332" s="172"/>
      <c r="BB1332" s="172"/>
      <c r="BC1332" s="172"/>
      <c r="BD1332" s="172"/>
      <c r="BE1332" s="172"/>
      <c r="BF1332" s="172"/>
      <c r="BG1332" s="172"/>
      <c r="BH1332" s="172"/>
      <c r="BI1332" s="172"/>
      <c r="BJ1332" s="172"/>
      <c r="BK1332" s="172"/>
      <c r="BL1332" s="172"/>
      <c r="BM1332" s="172"/>
      <c r="BN1332" s="172"/>
      <c r="BO1332" s="172"/>
      <c r="BP1332" s="172"/>
      <c r="BQ1332" s="172"/>
      <c r="BR1332" s="172"/>
      <c r="BS1332" s="172"/>
      <c r="BT1332" s="172"/>
      <c r="BU1332" s="172"/>
      <c r="BV1332" s="172"/>
      <c r="BW1332" s="172"/>
      <c r="BX1332" s="172"/>
      <c r="BY1332" s="172"/>
      <c r="BZ1332" s="172"/>
      <c r="CA1332" s="172"/>
      <c r="CB1332" s="172"/>
      <c r="CC1332" s="172"/>
      <c r="CD1332" s="172"/>
      <c r="CE1332" s="172"/>
      <c r="CF1332" s="172"/>
      <c r="CG1332" s="172"/>
      <c r="CH1332" s="172"/>
      <c r="CI1332" s="172"/>
      <c r="CJ1332" s="172"/>
      <c r="CK1332" s="172"/>
      <c r="CL1332" s="172"/>
    </row>
    <row r="1333" spans="2:90" x14ac:dyDescent="0.4">
      <c r="B1333" s="322" t="str">
        <f>IFERROR(SUBSTITUTE(TRIM(MID(B1308, SEARCH("-", B1308) + 1, LEN(B1308))),":",""),"no unit")</f>
        <v>multiple borrowings w/ annual control</v>
      </c>
      <c r="C1333" s="12"/>
      <c r="D1333" s="12" t="s">
        <v>817</v>
      </c>
      <c r="E1333" s="12" t="s">
        <v>906</v>
      </c>
      <c r="F1333" s="12"/>
      <c r="G1333" s="12" t="s">
        <v>330</v>
      </c>
      <c r="H1333" s="12"/>
      <c r="I1333" s="60"/>
      <c r="J1333" s="60"/>
      <c r="K1333" s="15"/>
      <c r="L1333" s="15"/>
      <c r="M1333" s="15"/>
      <c r="N1333" s="15"/>
      <c r="O1333" s="15"/>
      <c r="P1333" s="15"/>
      <c r="R1333" s="15"/>
      <c r="S1333" s="172"/>
      <c r="T1333" s="172"/>
      <c r="U1333" s="172"/>
      <c r="V1333" s="172"/>
      <c r="W1333" s="172"/>
      <c r="X1333" s="172"/>
      <c r="Y1333" s="172"/>
      <c r="Z1333" s="172"/>
      <c r="AA1333" s="172"/>
      <c r="AB1333" s="172"/>
      <c r="AC1333" s="172"/>
      <c r="AD1333" s="172"/>
      <c r="AE1333" s="172"/>
      <c r="AF1333" s="172"/>
      <c r="AG1333" s="172"/>
      <c r="AH1333" s="172"/>
      <c r="AI1333" s="172"/>
      <c r="AJ1333" s="172"/>
      <c r="AK1333" s="172"/>
      <c r="AL1333" s="172"/>
      <c r="AM1333" s="172"/>
      <c r="AN1333" s="172"/>
      <c r="AO1333" s="172"/>
      <c r="AP1333" s="172"/>
      <c r="AQ1333" s="172"/>
      <c r="AR1333" s="172"/>
      <c r="AS1333" s="172"/>
      <c r="AT1333" s="172"/>
      <c r="AU1333" s="172"/>
      <c r="AV1333" s="172"/>
      <c r="AW1333" s="172"/>
      <c r="AX1333" s="172"/>
      <c r="AY1333" s="172"/>
      <c r="AZ1333" s="172"/>
      <c r="BA1333" s="172"/>
      <c r="BB1333" s="172"/>
      <c r="BC1333" s="172"/>
      <c r="BD1333" s="172"/>
      <c r="BE1333" s="172"/>
      <c r="BF1333" s="172"/>
      <c r="BG1333" s="172"/>
      <c r="BH1333" s="172"/>
      <c r="BI1333" s="172"/>
      <c r="BJ1333" s="172"/>
      <c r="BK1333" s="172"/>
      <c r="BL1333" s="172"/>
      <c r="BM1333" s="172"/>
      <c r="BN1333" s="172"/>
      <c r="BO1333" s="172"/>
      <c r="BP1333" s="172"/>
      <c r="BQ1333" s="172"/>
      <c r="BR1333" s="172"/>
      <c r="BS1333" s="172"/>
      <c r="BT1333" s="172"/>
      <c r="BU1333" s="172"/>
      <c r="BV1333" s="172"/>
      <c r="BW1333" s="172"/>
      <c r="BX1333" s="172"/>
      <c r="BY1333" s="172"/>
      <c r="BZ1333" s="172"/>
      <c r="CA1333" s="172"/>
      <c r="CB1333" s="172"/>
      <c r="CC1333" s="172"/>
      <c r="CD1333" s="172"/>
      <c r="CE1333" s="172"/>
      <c r="CF1333" s="172"/>
      <c r="CG1333" s="172"/>
      <c r="CH1333" s="172"/>
      <c r="CI1333" s="172"/>
      <c r="CJ1333" s="172"/>
      <c r="CK1333" s="172"/>
      <c r="CL1333" s="172"/>
    </row>
    <row r="1334" spans="2:90" x14ac:dyDescent="0.4">
      <c r="B1334" s="130" t="str">
        <f>B1306</f>
        <v>Secondary revenue driver</v>
      </c>
      <c r="C1334" s="12"/>
      <c r="D1334" s="12" t="s">
        <v>817</v>
      </c>
      <c r="E1334" s="12" t="s">
        <v>906</v>
      </c>
      <c r="F1334" s="12"/>
      <c r="G1334" s="12" t="s">
        <v>330</v>
      </c>
      <c r="H1334" s="12"/>
      <c r="I1334" s="60"/>
      <c r="J1334" s="60"/>
      <c r="K1334" s="15"/>
      <c r="L1334" s="15"/>
      <c r="M1334" s="15"/>
      <c r="N1334" s="15"/>
      <c r="O1334" s="15"/>
      <c r="P1334" s="15"/>
      <c r="R1334" s="15"/>
      <c r="S1334" s="1"/>
      <c r="T1334" s="1"/>
      <c r="U1334" s="1"/>
      <c r="V1334" s="1"/>
      <c r="W1334" s="1"/>
      <c r="X1334" s="1"/>
      <c r="Y1334" s="1"/>
      <c r="Z1334" s="1"/>
      <c r="AA1334" s="1"/>
      <c r="AB1334" s="1"/>
      <c r="AC1334" s="1"/>
      <c r="AD1334" s="1"/>
      <c r="AE1334" s="1"/>
      <c r="AF1334" s="1"/>
      <c r="AG1334" s="1"/>
      <c r="AH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c r="BP1334" s="1"/>
      <c r="BQ1334" s="1"/>
      <c r="BR1334" s="1"/>
      <c r="BS1334" s="1"/>
      <c r="BT1334" s="1"/>
      <c r="BU1334" s="1"/>
      <c r="BV1334" s="1"/>
      <c r="BW1334" s="1"/>
      <c r="BX1334" s="1"/>
      <c r="BY1334" s="1"/>
      <c r="BZ1334" s="1"/>
      <c r="CA1334" s="1"/>
      <c r="CB1334" s="1"/>
      <c r="CC1334" s="1"/>
      <c r="CD1334" s="1"/>
      <c r="CE1334" s="1"/>
      <c r="CF1334" s="1"/>
      <c r="CG1334" s="1"/>
      <c r="CH1334" s="1"/>
      <c r="CI1334" s="1"/>
      <c r="CJ1334" s="1"/>
      <c r="CK1334" s="1"/>
      <c r="CL1334" s="1"/>
    </row>
    <row r="1335" spans="2:90" x14ac:dyDescent="0.4">
      <c r="B1335" s="130" t="str">
        <f>B1307</f>
        <v>Secondary volume driver</v>
      </c>
      <c r="C1335" s="12"/>
      <c r="D1335" s="12" t="s">
        <v>817</v>
      </c>
      <c r="E1335" s="12" t="s">
        <v>906</v>
      </c>
      <c r="F1335" s="12"/>
      <c r="G1335" s="12" t="s">
        <v>330</v>
      </c>
      <c r="H1335" s="12"/>
      <c r="I1335" s="60"/>
      <c r="J1335" s="60"/>
      <c r="K1335" s="15"/>
      <c r="L1335" s="15"/>
      <c r="M1335" s="15"/>
      <c r="N1335" s="15"/>
      <c r="O1335" s="15"/>
      <c r="P1335" s="15"/>
      <c r="R1335" s="15"/>
      <c r="S1335" s="172"/>
      <c r="T1335" s="172"/>
      <c r="U1335" s="172"/>
      <c r="V1335" s="172"/>
      <c r="W1335" s="172"/>
      <c r="X1335" s="172"/>
      <c r="Y1335" s="172"/>
      <c r="Z1335" s="172"/>
      <c r="AA1335" s="172"/>
      <c r="AB1335" s="172"/>
      <c r="AC1335" s="172"/>
      <c r="AD1335" s="172"/>
      <c r="AE1335" s="172"/>
      <c r="AF1335" s="172"/>
      <c r="AG1335" s="172"/>
      <c r="AH1335" s="172"/>
      <c r="AI1335" s="172"/>
      <c r="AJ1335" s="172"/>
      <c r="AK1335" s="172"/>
      <c r="AL1335" s="172"/>
      <c r="AM1335" s="172"/>
      <c r="AN1335" s="172"/>
      <c r="AO1335" s="172"/>
      <c r="AP1335" s="172"/>
      <c r="AQ1335" s="172"/>
      <c r="AR1335" s="172"/>
      <c r="AS1335" s="172"/>
      <c r="AT1335" s="172"/>
      <c r="AU1335" s="172"/>
      <c r="AV1335" s="172"/>
      <c r="AW1335" s="172"/>
      <c r="AX1335" s="172"/>
      <c r="AY1335" s="172"/>
      <c r="AZ1335" s="172"/>
      <c r="BA1335" s="172"/>
      <c r="BB1335" s="172"/>
      <c r="BC1335" s="172"/>
      <c r="BD1335" s="172"/>
      <c r="BE1335" s="172"/>
      <c r="BF1335" s="172"/>
      <c r="BG1335" s="172"/>
      <c r="BH1335" s="172"/>
      <c r="BI1335" s="172"/>
      <c r="BJ1335" s="172"/>
      <c r="BK1335" s="172"/>
      <c r="BL1335" s="172"/>
      <c r="BM1335" s="172"/>
      <c r="BN1335" s="172"/>
      <c r="BO1335" s="172"/>
      <c r="BP1335" s="172"/>
      <c r="BQ1335" s="172"/>
      <c r="BR1335" s="172"/>
      <c r="BS1335" s="172"/>
      <c r="BT1335" s="172"/>
      <c r="BU1335" s="172"/>
      <c r="BV1335" s="172"/>
      <c r="BW1335" s="172"/>
      <c r="BX1335" s="172"/>
      <c r="BY1335" s="172"/>
      <c r="BZ1335" s="172"/>
      <c r="CA1335" s="172"/>
      <c r="CB1335" s="172"/>
      <c r="CC1335" s="172"/>
      <c r="CD1335" s="172"/>
      <c r="CE1335" s="172"/>
      <c r="CF1335" s="172"/>
      <c r="CG1335" s="172"/>
      <c r="CH1335" s="172"/>
      <c r="CI1335" s="172"/>
      <c r="CJ1335" s="172"/>
      <c r="CK1335" s="172"/>
      <c r="CL1335" s="172"/>
    </row>
    <row r="1336" spans="2:90" x14ac:dyDescent="0.4">
      <c r="C1336" s="12"/>
      <c r="D1336" s="12"/>
      <c r="E1336" s="12" t="s">
        <v>906</v>
      </c>
      <c r="F1336" s="12"/>
      <c r="G1336" s="12"/>
      <c r="H1336" s="12"/>
      <c r="I1336" s="60"/>
      <c r="J1336" s="60"/>
      <c r="K1336" s="15"/>
      <c r="L1336" s="15"/>
      <c r="M1336" s="15"/>
      <c r="N1336" s="15"/>
      <c r="O1336" s="15"/>
      <c r="P1336" s="15"/>
      <c r="R1336" s="15"/>
      <c r="S1336" s="76"/>
      <c r="T1336" s="76"/>
      <c r="U1336" s="76"/>
      <c r="V1336" s="76"/>
      <c r="W1336" s="76"/>
      <c r="X1336" s="76"/>
      <c r="Y1336" s="76"/>
      <c r="Z1336" s="76"/>
      <c r="AA1336" s="76"/>
      <c r="AB1336" s="76"/>
      <c r="AC1336" s="76"/>
      <c r="AD1336" s="76"/>
      <c r="AE1336" s="76"/>
      <c r="AF1336" s="76"/>
      <c r="AG1336" s="76"/>
      <c r="AH1336" s="76"/>
      <c r="AI1336" s="76"/>
      <c r="AJ1336" s="76"/>
      <c r="AK1336" s="76"/>
      <c r="AL1336" s="76"/>
      <c r="AM1336" s="76"/>
      <c r="AN1336" s="76"/>
      <c r="AO1336" s="76"/>
      <c r="AP1336" s="76"/>
      <c r="AQ1336" s="76"/>
      <c r="AR1336" s="76"/>
      <c r="AS1336" s="76"/>
      <c r="AT1336" s="76"/>
      <c r="AU1336" s="76"/>
      <c r="AV1336" s="76"/>
      <c r="AW1336" s="76"/>
      <c r="AX1336" s="76"/>
      <c r="AY1336" s="76"/>
      <c r="AZ1336" s="76"/>
      <c r="BA1336" s="76"/>
      <c r="BB1336" s="76"/>
      <c r="BC1336" s="76"/>
      <c r="BD1336" s="76"/>
      <c r="BE1336" s="76"/>
      <c r="BF1336" s="76"/>
      <c r="BG1336" s="76"/>
      <c r="BH1336" s="76"/>
      <c r="BI1336" s="76"/>
      <c r="BJ1336" s="76"/>
      <c r="BK1336" s="76"/>
      <c r="BL1336" s="76"/>
      <c r="BM1336" s="76"/>
      <c r="BN1336" s="76"/>
      <c r="BO1336" s="76"/>
      <c r="BP1336" s="76"/>
      <c r="BQ1336" s="76"/>
      <c r="BR1336" s="76"/>
      <c r="BS1336" s="76"/>
      <c r="BT1336" s="76"/>
      <c r="BU1336" s="76"/>
      <c r="BV1336" s="76"/>
      <c r="BW1336" s="76"/>
      <c r="BX1336" s="76"/>
      <c r="BY1336" s="76"/>
      <c r="BZ1336" s="76"/>
      <c r="CA1336" s="76"/>
      <c r="CB1336" s="76"/>
      <c r="CC1336" s="76"/>
      <c r="CD1336" s="76"/>
      <c r="CE1336" s="76"/>
      <c r="CF1336" s="76"/>
      <c r="CG1336" s="76"/>
      <c r="CH1336" s="76"/>
      <c r="CI1336" s="76"/>
      <c r="CJ1336" s="76"/>
      <c r="CK1336" s="76"/>
      <c r="CL1336" s="76"/>
    </row>
    <row r="1337" spans="2:90" x14ac:dyDescent="0.4">
      <c r="C1337" s="12"/>
      <c r="D1337" s="12"/>
      <c r="E1337" s="12" t="s">
        <v>906</v>
      </c>
      <c r="F1337" s="12"/>
      <c r="G1337" s="12"/>
      <c r="H1337" s="12"/>
      <c r="I1337" s="60"/>
      <c r="J1337" s="60"/>
      <c r="K1337" s="15"/>
      <c r="L1337" s="15"/>
      <c r="M1337" s="15"/>
      <c r="N1337" s="15"/>
      <c r="O1337" s="15"/>
      <c r="P1337" s="15"/>
      <c r="R1337" s="15"/>
      <c r="S1337" s="76"/>
      <c r="T1337" s="76"/>
      <c r="U1337" s="76"/>
      <c r="V1337" s="76"/>
      <c r="W1337" s="76"/>
      <c r="X1337" s="76"/>
      <c r="Y1337" s="76"/>
      <c r="Z1337" s="76"/>
      <c r="AA1337" s="76"/>
      <c r="AB1337" s="76"/>
      <c r="AC1337" s="76"/>
      <c r="AD1337" s="76"/>
      <c r="AE1337" s="76"/>
      <c r="AF1337" s="76"/>
      <c r="AG1337" s="76"/>
      <c r="AH1337" s="76"/>
      <c r="AI1337" s="76"/>
      <c r="AJ1337" s="76"/>
      <c r="AK1337" s="76"/>
      <c r="AL1337" s="76"/>
      <c r="AM1337" s="76"/>
      <c r="AN1337" s="76"/>
      <c r="AO1337" s="76"/>
      <c r="AP1337" s="76"/>
      <c r="AQ1337" s="76"/>
      <c r="AR1337" s="76"/>
      <c r="AS1337" s="76"/>
      <c r="AT1337" s="76"/>
      <c r="AU1337" s="76"/>
      <c r="AV1337" s="76"/>
      <c r="AW1337" s="76"/>
      <c r="AX1337" s="76"/>
      <c r="AY1337" s="76"/>
      <c r="AZ1337" s="76"/>
      <c r="BA1337" s="76"/>
      <c r="BB1337" s="76"/>
      <c r="BC1337" s="76"/>
      <c r="BD1337" s="76"/>
      <c r="BE1337" s="76"/>
      <c r="BF1337" s="76"/>
      <c r="BG1337" s="76"/>
      <c r="BH1337" s="76"/>
      <c r="BI1337" s="76"/>
      <c r="BJ1337" s="76"/>
      <c r="BK1337" s="76"/>
      <c r="BL1337" s="76"/>
      <c r="BM1337" s="76"/>
      <c r="BN1337" s="76"/>
      <c r="BO1337" s="76"/>
      <c r="BP1337" s="76"/>
      <c r="BQ1337" s="76"/>
      <c r="BR1337" s="76"/>
      <c r="BS1337" s="76"/>
      <c r="BT1337" s="76"/>
      <c r="BU1337" s="76"/>
      <c r="BV1337" s="76"/>
      <c r="BW1337" s="76"/>
      <c r="BX1337" s="76"/>
      <c r="BY1337" s="76"/>
      <c r="BZ1337" s="76"/>
      <c r="CA1337" s="76"/>
      <c r="CB1337" s="76"/>
      <c r="CC1337" s="76"/>
      <c r="CD1337" s="76"/>
      <c r="CE1337" s="76"/>
      <c r="CF1337" s="76"/>
      <c r="CG1337" s="76"/>
      <c r="CH1337" s="76"/>
      <c r="CI1337" s="76"/>
      <c r="CJ1337" s="76"/>
      <c r="CK1337" s="76"/>
      <c r="CL1337" s="76"/>
    </row>
    <row r="1338" spans="2:90" x14ac:dyDescent="0.4">
      <c r="C1338" s="12"/>
      <c r="D1338" s="12"/>
      <c r="E1338" s="12" t="s">
        <v>906</v>
      </c>
      <c r="F1338" s="12"/>
      <c r="G1338" s="12"/>
      <c r="H1338" s="12"/>
      <c r="I1338" s="60"/>
      <c r="J1338" s="60"/>
      <c r="K1338" s="15"/>
      <c r="L1338" s="15"/>
      <c r="M1338" s="15"/>
      <c r="N1338" s="15"/>
      <c r="O1338" s="15"/>
      <c r="P1338" s="15"/>
      <c r="R1338" s="15"/>
      <c r="S1338" s="76"/>
      <c r="T1338" s="76"/>
      <c r="U1338" s="76"/>
      <c r="V1338" s="76"/>
      <c r="W1338" s="76"/>
      <c r="X1338" s="76"/>
      <c r="Y1338" s="76"/>
      <c r="Z1338" s="76"/>
      <c r="AA1338" s="76"/>
      <c r="AB1338" s="76"/>
      <c r="AC1338" s="76"/>
      <c r="AD1338" s="76"/>
      <c r="AE1338" s="76"/>
      <c r="AF1338" s="76"/>
      <c r="AG1338" s="76"/>
      <c r="AH1338" s="76"/>
      <c r="AI1338" s="76"/>
      <c r="AJ1338" s="76"/>
      <c r="AK1338" s="76"/>
      <c r="AL1338" s="76"/>
      <c r="AM1338" s="76"/>
      <c r="AN1338" s="76"/>
      <c r="AO1338" s="76"/>
      <c r="AP1338" s="76"/>
      <c r="AQ1338" s="76"/>
      <c r="AR1338" s="76"/>
      <c r="AS1338" s="76"/>
      <c r="AT1338" s="76"/>
      <c r="AU1338" s="76"/>
      <c r="AV1338" s="76"/>
      <c r="AW1338" s="76"/>
      <c r="AX1338" s="76"/>
      <c r="AY1338" s="76"/>
      <c r="AZ1338" s="76"/>
      <c r="BA1338" s="76"/>
      <c r="BB1338" s="76"/>
      <c r="BC1338" s="76"/>
      <c r="BD1338" s="76"/>
      <c r="BE1338" s="76"/>
      <c r="BF1338" s="76"/>
      <c r="BG1338" s="76"/>
      <c r="BH1338" s="76"/>
      <c r="BI1338" s="76"/>
      <c r="BJ1338" s="76"/>
      <c r="BK1338" s="76"/>
      <c r="BL1338" s="76"/>
      <c r="BM1338" s="76"/>
      <c r="BN1338" s="76"/>
      <c r="BO1338" s="76"/>
      <c r="BP1338" s="76"/>
      <c r="BQ1338" s="76"/>
      <c r="BR1338" s="76"/>
      <c r="BS1338" s="76"/>
      <c r="BT1338" s="76"/>
      <c r="BU1338" s="76"/>
      <c r="BV1338" s="76"/>
      <c r="BW1338" s="76"/>
      <c r="BX1338" s="76"/>
      <c r="BY1338" s="76"/>
      <c r="BZ1338" s="76"/>
      <c r="CA1338" s="76"/>
      <c r="CB1338" s="76"/>
      <c r="CC1338" s="76"/>
      <c r="CD1338" s="76"/>
      <c r="CE1338" s="76"/>
      <c r="CF1338" s="76"/>
      <c r="CG1338" s="76"/>
      <c r="CH1338" s="76"/>
      <c r="CI1338" s="76"/>
      <c r="CJ1338" s="76"/>
      <c r="CK1338" s="76"/>
      <c r="CL1338" s="76"/>
    </row>
    <row r="1339" spans="2:90" x14ac:dyDescent="0.4">
      <c r="C1339" s="12"/>
      <c r="D1339" s="12"/>
      <c r="E1339" s="12" t="s">
        <v>906</v>
      </c>
      <c r="F1339" s="12"/>
      <c r="G1339" s="12"/>
      <c r="H1339" s="12"/>
      <c r="I1339" s="60"/>
      <c r="J1339" s="60"/>
      <c r="K1339" s="15"/>
      <c r="L1339" s="15"/>
      <c r="M1339" s="15"/>
      <c r="N1339" s="15"/>
      <c r="O1339" s="15"/>
      <c r="P1339" s="15"/>
      <c r="R1339" s="15"/>
      <c r="S1339" s="76"/>
      <c r="T1339" s="76"/>
      <c r="U1339" s="76"/>
      <c r="V1339" s="76"/>
      <c r="W1339" s="76"/>
      <c r="X1339" s="76"/>
      <c r="Y1339" s="76"/>
      <c r="Z1339" s="76"/>
      <c r="AA1339" s="76"/>
      <c r="AB1339" s="76"/>
      <c r="AC1339" s="76"/>
      <c r="AD1339" s="76"/>
      <c r="AE1339" s="76"/>
      <c r="AF1339" s="76"/>
      <c r="AG1339" s="76"/>
      <c r="AH1339" s="76"/>
      <c r="AI1339" s="76"/>
      <c r="AJ1339" s="76"/>
      <c r="AK1339" s="76"/>
      <c r="AL1339" s="76"/>
      <c r="AM1339" s="76"/>
      <c r="AN1339" s="76"/>
      <c r="AO1339" s="76"/>
      <c r="AP1339" s="76"/>
      <c r="AQ1339" s="76"/>
      <c r="AR1339" s="76"/>
      <c r="AS1339" s="76"/>
      <c r="AT1339" s="76"/>
      <c r="AU1339" s="76"/>
      <c r="AV1339" s="76"/>
      <c r="AW1339" s="76"/>
      <c r="AX1339" s="76"/>
      <c r="AY1339" s="76"/>
      <c r="AZ1339" s="76"/>
      <c r="BA1339" s="76"/>
      <c r="BB1339" s="76"/>
      <c r="BC1339" s="76"/>
      <c r="BD1339" s="76"/>
      <c r="BE1339" s="76"/>
      <c r="BF1339" s="76"/>
      <c r="BG1339" s="76"/>
      <c r="BH1339" s="76"/>
      <c r="BI1339" s="76"/>
      <c r="BJ1339" s="76"/>
      <c r="BK1339" s="76"/>
      <c r="BL1339" s="76"/>
      <c r="BM1339" s="76"/>
      <c r="BN1339" s="76"/>
      <c r="BO1339" s="76"/>
      <c r="BP1339" s="76"/>
      <c r="BQ1339" s="76"/>
      <c r="BR1339" s="76"/>
      <c r="BS1339" s="76"/>
      <c r="BT1339" s="76"/>
      <c r="BU1339" s="76"/>
      <c r="BV1339" s="76"/>
      <c r="BW1339" s="76"/>
      <c r="BX1339" s="76"/>
      <c r="BY1339" s="76"/>
      <c r="BZ1339" s="76"/>
      <c r="CA1339" s="76"/>
      <c r="CB1339" s="76"/>
      <c r="CC1339" s="76"/>
      <c r="CD1339" s="76"/>
      <c r="CE1339" s="76"/>
      <c r="CF1339" s="76"/>
      <c r="CG1339" s="76"/>
      <c r="CH1339" s="76"/>
      <c r="CI1339" s="76"/>
      <c r="CJ1339" s="76"/>
      <c r="CK1339" s="76"/>
      <c r="CL1339" s="76"/>
    </row>
    <row r="1340" spans="2:90" x14ac:dyDescent="0.4">
      <c r="C1340" s="12"/>
      <c r="D1340" s="12"/>
      <c r="E1340" s="12" t="s">
        <v>906</v>
      </c>
      <c r="F1340" s="12"/>
      <c r="G1340" s="12"/>
      <c r="H1340" s="12"/>
      <c r="I1340" s="60"/>
      <c r="J1340" s="60"/>
      <c r="K1340" s="15"/>
      <c r="L1340" s="15"/>
      <c r="M1340" s="15"/>
      <c r="N1340" s="15"/>
      <c r="O1340" s="15"/>
      <c r="P1340" s="15"/>
      <c r="R1340" s="15"/>
      <c r="S1340" s="76"/>
      <c r="T1340" s="76"/>
      <c r="U1340" s="76"/>
      <c r="V1340" s="76"/>
      <c r="W1340" s="76"/>
      <c r="X1340" s="76"/>
      <c r="Y1340" s="76"/>
      <c r="Z1340" s="76"/>
      <c r="AA1340" s="76"/>
      <c r="AB1340" s="76"/>
      <c r="AC1340" s="76"/>
      <c r="AD1340" s="76"/>
      <c r="AE1340" s="76"/>
      <c r="AF1340" s="76"/>
      <c r="AG1340" s="76"/>
      <c r="AH1340" s="76"/>
      <c r="AI1340" s="76"/>
      <c r="AJ1340" s="76"/>
      <c r="AK1340" s="76"/>
      <c r="AL1340" s="76"/>
      <c r="AM1340" s="76"/>
      <c r="AN1340" s="76"/>
      <c r="AO1340" s="76"/>
      <c r="AP1340" s="76"/>
      <c r="AQ1340" s="76"/>
      <c r="AR1340" s="76"/>
      <c r="AS1340" s="76"/>
      <c r="AT1340" s="76"/>
      <c r="AU1340" s="76"/>
      <c r="AV1340" s="76"/>
      <c r="AW1340" s="76"/>
      <c r="AX1340" s="76"/>
      <c r="AY1340" s="76"/>
      <c r="AZ1340" s="76"/>
      <c r="BA1340" s="76"/>
      <c r="BB1340" s="76"/>
      <c r="BC1340" s="76"/>
      <c r="BD1340" s="76"/>
      <c r="BE1340" s="76"/>
      <c r="BF1340" s="76"/>
      <c r="BG1340" s="76"/>
      <c r="BH1340" s="76"/>
      <c r="BI1340" s="76"/>
      <c r="BJ1340" s="76"/>
      <c r="BK1340" s="76"/>
      <c r="BL1340" s="76"/>
      <c r="BM1340" s="76"/>
      <c r="BN1340" s="76"/>
      <c r="BO1340" s="76"/>
      <c r="BP1340" s="76"/>
      <c r="BQ1340" s="76"/>
      <c r="BR1340" s="76"/>
      <c r="BS1340" s="76"/>
      <c r="BT1340" s="76"/>
      <c r="BU1340" s="76"/>
      <c r="BV1340" s="76"/>
      <c r="BW1340" s="76"/>
      <c r="BX1340" s="76"/>
      <c r="BY1340" s="76"/>
      <c r="BZ1340" s="76"/>
      <c r="CA1340" s="76"/>
      <c r="CB1340" s="76"/>
      <c r="CC1340" s="76"/>
      <c r="CD1340" s="76"/>
      <c r="CE1340" s="76"/>
      <c r="CF1340" s="76"/>
      <c r="CG1340" s="76"/>
      <c r="CH1340" s="76"/>
      <c r="CI1340" s="76"/>
      <c r="CJ1340" s="76"/>
      <c r="CK1340" s="76"/>
      <c r="CL1340" s="76"/>
    </row>
    <row r="1341" spans="2:90" x14ac:dyDescent="0.4">
      <c r="C1341" s="12"/>
      <c r="D1341" s="12"/>
      <c r="E1341" s="12" t="s">
        <v>906</v>
      </c>
      <c r="F1341" s="12"/>
      <c r="G1341" s="12"/>
      <c r="H1341" s="12"/>
      <c r="I1341" s="60"/>
      <c r="J1341" s="60"/>
      <c r="K1341" s="15"/>
      <c r="L1341" s="15"/>
      <c r="M1341" s="15"/>
      <c r="N1341" s="15"/>
      <c r="O1341" s="15"/>
      <c r="P1341" s="15"/>
      <c r="R1341" s="15"/>
      <c r="S1341" s="76"/>
      <c r="T1341" s="76"/>
      <c r="U1341" s="76"/>
      <c r="V1341" s="76"/>
      <c r="W1341" s="76"/>
      <c r="X1341" s="76"/>
      <c r="Y1341" s="76"/>
      <c r="Z1341" s="76"/>
      <c r="AA1341" s="76"/>
      <c r="AB1341" s="76"/>
      <c r="AC1341" s="76"/>
      <c r="AD1341" s="76"/>
      <c r="AE1341" s="76"/>
      <c r="AF1341" s="76"/>
      <c r="AG1341" s="76"/>
      <c r="AH1341" s="76"/>
      <c r="AI1341" s="76"/>
      <c r="AJ1341" s="76"/>
      <c r="AK1341" s="76"/>
      <c r="AL1341" s="76"/>
      <c r="AM1341" s="76"/>
      <c r="AN1341" s="76"/>
      <c r="AO1341" s="76"/>
      <c r="AP1341" s="76"/>
      <c r="AQ1341" s="76"/>
      <c r="AR1341" s="76"/>
      <c r="AS1341" s="76"/>
      <c r="AT1341" s="76"/>
      <c r="AU1341" s="76"/>
      <c r="AV1341" s="76"/>
      <c r="AW1341" s="76"/>
      <c r="AX1341" s="76"/>
      <c r="AY1341" s="76"/>
      <c r="AZ1341" s="76"/>
      <c r="BA1341" s="76"/>
      <c r="BB1341" s="76"/>
      <c r="BC1341" s="76"/>
      <c r="BD1341" s="76"/>
      <c r="BE1341" s="76"/>
      <c r="BF1341" s="76"/>
      <c r="BG1341" s="76"/>
      <c r="BH1341" s="76"/>
      <c r="BI1341" s="76"/>
      <c r="BJ1341" s="76"/>
      <c r="BK1341" s="76"/>
      <c r="BL1341" s="76"/>
      <c r="BM1341" s="76"/>
      <c r="BN1341" s="76"/>
      <c r="BO1341" s="76"/>
      <c r="BP1341" s="76"/>
      <c r="BQ1341" s="76"/>
      <c r="BR1341" s="76"/>
      <c r="BS1341" s="76"/>
      <c r="BT1341" s="76"/>
      <c r="BU1341" s="76"/>
      <c r="BV1341" s="76"/>
      <c r="BW1341" s="76"/>
      <c r="BX1341" s="76"/>
      <c r="BY1341" s="76"/>
      <c r="BZ1341" s="76"/>
      <c r="CA1341" s="76"/>
      <c r="CB1341" s="76"/>
      <c r="CC1341" s="76"/>
      <c r="CD1341" s="76"/>
      <c r="CE1341" s="76"/>
      <c r="CF1341" s="76"/>
      <c r="CG1341" s="76"/>
      <c r="CH1341" s="76"/>
      <c r="CI1341" s="76"/>
      <c r="CJ1341" s="76"/>
      <c r="CK1341" s="76"/>
      <c r="CL1341" s="76"/>
    </row>
    <row r="1342" spans="2:90" x14ac:dyDescent="0.4">
      <c r="C1342" s="12"/>
      <c r="D1342" s="12"/>
      <c r="E1342" s="12" t="s">
        <v>906</v>
      </c>
      <c r="F1342" s="12"/>
      <c r="G1342" s="12"/>
      <c r="H1342" s="12"/>
      <c r="I1342" s="60"/>
      <c r="J1342" s="60"/>
      <c r="K1342" s="15"/>
      <c r="L1342" s="15"/>
      <c r="M1342" s="15"/>
      <c r="N1342" s="15"/>
      <c r="O1342" s="15"/>
      <c r="P1342" s="15"/>
      <c r="R1342" s="15"/>
      <c r="S1342" s="76"/>
      <c r="T1342" s="76"/>
      <c r="U1342" s="76"/>
      <c r="V1342" s="76"/>
      <c r="W1342" s="76"/>
      <c r="X1342" s="76"/>
      <c r="Y1342" s="76"/>
      <c r="Z1342" s="76"/>
      <c r="AA1342" s="76"/>
      <c r="AB1342" s="76"/>
      <c r="AC1342" s="76"/>
      <c r="AD1342" s="76"/>
      <c r="AE1342" s="76"/>
      <c r="AF1342" s="76"/>
      <c r="AG1342" s="76"/>
      <c r="AH1342" s="76"/>
      <c r="AI1342" s="76"/>
      <c r="AJ1342" s="76"/>
      <c r="AK1342" s="76"/>
      <c r="AL1342" s="76"/>
      <c r="AM1342" s="76"/>
      <c r="AN1342" s="76"/>
      <c r="AO1342" s="76"/>
      <c r="AP1342" s="76"/>
      <c r="AQ1342" s="76"/>
      <c r="AR1342" s="76"/>
      <c r="AS1342" s="76"/>
      <c r="AT1342" s="76"/>
      <c r="AU1342" s="76"/>
      <c r="AV1342" s="76"/>
      <c r="AW1342" s="76"/>
      <c r="AX1342" s="76"/>
      <c r="AY1342" s="76"/>
      <c r="AZ1342" s="76"/>
      <c r="BA1342" s="76"/>
      <c r="BB1342" s="76"/>
      <c r="BC1342" s="76"/>
      <c r="BD1342" s="76"/>
      <c r="BE1342" s="76"/>
      <c r="BF1342" s="76"/>
      <c r="BG1342" s="76"/>
      <c r="BH1342" s="76"/>
      <c r="BI1342" s="76"/>
      <c r="BJ1342" s="76"/>
      <c r="BK1342" s="76"/>
      <c r="BL1342" s="76"/>
      <c r="BM1342" s="76"/>
      <c r="BN1342" s="76"/>
      <c r="BO1342" s="76"/>
      <c r="BP1342" s="76"/>
      <c r="BQ1342" s="76"/>
      <c r="BR1342" s="76"/>
      <c r="BS1342" s="76"/>
      <c r="BT1342" s="76"/>
      <c r="BU1342" s="76"/>
      <c r="BV1342" s="76"/>
      <c r="BW1342" s="76"/>
      <c r="BX1342" s="76"/>
      <c r="BY1342" s="76"/>
      <c r="BZ1342" s="76"/>
      <c r="CA1342" s="76"/>
      <c r="CB1342" s="76"/>
      <c r="CC1342" s="76"/>
      <c r="CD1342" s="76"/>
      <c r="CE1342" s="76"/>
      <c r="CF1342" s="76"/>
      <c r="CG1342" s="76"/>
      <c r="CH1342" s="76"/>
      <c r="CI1342" s="76"/>
      <c r="CJ1342" s="76"/>
      <c r="CK1342" s="76"/>
      <c r="CL1342" s="76"/>
    </row>
    <row r="1343" spans="2:90" x14ac:dyDescent="0.4">
      <c r="C1343" s="12"/>
      <c r="D1343" s="12"/>
      <c r="E1343" s="12" t="s">
        <v>906</v>
      </c>
      <c r="F1343" s="12"/>
      <c r="G1343" s="12"/>
      <c r="H1343" s="12"/>
      <c r="I1343" s="60"/>
      <c r="J1343" s="60"/>
      <c r="K1343" s="15"/>
      <c r="L1343" s="15"/>
      <c r="M1343" s="15"/>
      <c r="N1343" s="15"/>
      <c r="O1343" s="15"/>
      <c r="P1343" s="15"/>
      <c r="R1343" s="15"/>
      <c r="S1343" s="76"/>
      <c r="T1343" s="76"/>
      <c r="U1343" s="76"/>
      <c r="V1343" s="76"/>
      <c r="W1343" s="76"/>
      <c r="X1343" s="76"/>
      <c r="Y1343" s="76"/>
      <c r="Z1343" s="76"/>
      <c r="AA1343" s="76"/>
      <c r="AB1343" s="76"/>
      <c r="AC1343" s="76"/>
      <c r="AD1343" s="76"/>
      <c r="AE1343" s="76"/>
      <c r="AF1343" s="76"/>
      <c r="AG1343" s="76"/>
      <c r="AH1343" s="76"/>
      <c r="AI1343" s="76"/>
      <c r="AJ1343" s="76"/>
      <c r="AK1343" s="76"/>
      <c r="AL1343" s="76"/>
      <c r="AM1343" s="76"/>
      <c r="AN1343" s="76"/>
      <c r="AO1343" s="76"/>
      <c r="AP1343" s="76"/>
      <c r="AQ1343" s="76"/>
      <c r="AR1343" s="76"/>
      <c r="AS1343" s="76"/>
      <c r="AT1343" s="76"/>
      <c r="AU1343" s="76"/>
      <c r="AV1343" s="76"/>
      <c r="AW1343" s="76"/>
      <c r="AX1343" s="76"/>
      <c r="AY1343" s="76"/>
      <c r="AZ1343" s="76"/>
      <c r="BA1343" s="76"/>
      <c r="BB1343" s="76"/>
      <c r="BC1343" s="76"/>
      <c r="BD1343" s="76"/>
      <c r="BE1343" s="76"/>
      <c r="BF1343" s="76"/>
      <c r="BG1343" s="76"/>
      <c r="BH1343" s="76"/>
      <c r="BI1343" s="76"/>
      <c r="BJ1343" s="76"/>
      <c r="BK1343" s="76"/>
      <c r="BL1343" s="76"/>
      <c r="BM1343" s="76"/>
      <c r="BN1343" s="76"/>
      <c r="BO1343" s="76"/>
      <c r="BP1343" s="76"/>
      <c r="BQ1343" s="76"/>
      <c r="BR1343" s="76"/>
      <c r="BS1343" s="76"/>
      <c r="BT1343" s="76"/>
      <c r="BU1343" s="76"/>
      <c r="BV1343" s="76"/>
      <c r="BW1343" s="76"/>
      <c r="BX1343" s="76"/>
      <c r="BY1343" s="76"/>
      <c r="BZ1343" s="76"/>
      <c r="CA1343" s="76"/>
      <c r="CB1343" s="76"/>
      <c r="CC1343" s="76"/>
      <c r="CD1343" s="76"/>
      <c r="CE1343" s="76"/>
      <c r="CF1343" s="76"/>
      <c r="CG1343" s="76"/>
      <c r="CH1343" s="76"/>
      <c r="CI1343" s="76"/>
      <c r="CJ1343" s="76"/>
      <c r="CK1343" s="76"/>
      <c r="CL1343" s="76"/>
    </row>
    <row r="1344" spans="2:90" x14ac:dyDescent="0.4">
      <c r="C1344" s="12"/>
      <c r="D1344" s="12"/>
      <c r="E1344" s="12" t="s">
        <v>906</v>
      </c>
      <c r="F1344" s="12"/>
      <c r="G1344" s="12"/>
      <c r="H1344" s="12"/>
      <c r="I1344" s="60"/>
      <c r="J1344" s="60"/>
      <c r="K1344" s="15"/>
      <c r="L1344" s="15"/>
      <c r="M1344" s="15"/>
      <c r="N1344" s="15"/>
      <c r="O1344" s="15"/>
      <c r="P1344" s="15"/>
      <c r="R1344" s="15"/>
      <c r="S1344" s="76"/>
      <c r="T1344" s="76"/>
      <c r="U1344" s="76"/>
      <c r="V1344" s="76"/>
      <c r="W1344" s="76"/>
      <c r="X1344" s="76"/>
      <c r="Y1344" s="76"/>
      <c r="Z1344" s="76"/>
      <c r="AA1344" s="76"/>
      <c r="AB1344" s="76"/>
      <c r="AC1344" s="76"/>
      <c r="AD1344" s="76"/>
      <c r="AE1344" s="76"/>
      <c r="AF1344" s="76"/>
      <c r="AG1344" s="76"/>
      <c r="AH1344" s="76"/>
      <c r="AI1344" s="76"/>
      <c r="AJ1344" s="76"/>
      <c r="AK1344" s="76"/>
      <c r="AL1344" s="76"/>
      <c r="AM1344" s="76"/>
      <c r="AN1344" s="76"/>
      <c r="AO1344" s="76"/>
      <c r="AP1344" s="76"/>
      <c r="AQ1344" s="76"/>
      <c r="AR1344" s="76"/>
      <c r="AS1344" s="76"/>
      <c r="AT1344" s="76"/>
      <c r="AU1344" s="76"/>
      <c r="AV1344" s="76"/>
      <c r="AW1344" s="76"/>
      <c r="AX1344" s="76"/>
      <c r="AY1344" s="76"/>
      <c r="AZ1344" s="76"/>
      <c r="BA1344" s="76"/>
      <c r="BB1344" s="76"/>
      <c r="BC1344" s="76"/>
      <c r="BD1344" s="76"/>
      <c r="BE1344" s="76"/>
      <c r="BF1344" s="76"/>
      <c r="BG1344" s="76"/>
      <c r="BH1344" s="76"/>
      <c r="BI1344" s="76"/>
      <c r="BJ1344" s="76"/>
      <c r="BK1344" s="76"/>
      <c r="BL1344" s="76"/>
      <c r="BM1344" s="76"/>
      <c r="BN1344" s="76"/>
      <c r="BO1344" s="76"/>
      <c r="BP1344" s="76"/>
      <c r="BQ1344" s="76"/>
      <c r="BR1344" s="76"/>
      <c r="BS1344" s="76"/>
      <c r="BT1344" s="76"/>
      <c r="BU1344" s="76"/>
      <c r="BV1344" s="76"/>
      <c r="BW1344" s="76"/>
      <c r="BX1344" s="76"/>
      <c r="BY1344" s="76"/>
      <c r="BZ1344" s="76"/>
      <c r="CA1344" s="76"/>
      <c r="CB1344" s="76"/>
      <c r="CC1344" s="76"/>
      <c r="CD1344" s="76"/>
      <c r="CE1344" s="76"/>
      <c r="CF1344" s="76"/>
      <c r="CG1344" s="76"/>
      <c r="CH1344" s="76"/>
      <c r="CI1344" s="76"/>
      <c r="CJ1344" s="76"/>
      <c r="CK1344" s="76"/>
      <c r="CL1344" s="76"/>
    </row>
    <row r="1345" spans="2:90" x14ac:dyDescent="0.4">
      <c r="C1345" s="12"/>
      <c r="D1345" s="12"/>
      <c r="E1345" s="12" t="s">
        <v>906</v>
      </c>
      <c r="F1345" s="12"/>
      <c r="G1345" s="12"/>
      <c r="H1345" s="12"/>
      <c r="I1345" s="60"/>
      <c r="J1345" s="60"/>
      <c r="K1345" s="15"/>
      <c r="L1345" s="15"/>
      <c r="M1345" s="15"/>
      <c r="N1345" s="15"/>
      <c r="O1345" s="15"/>
      <c r="P1345" s="15"/>
      <c r="R1345" s="15"/>
      <c r="S1345" s="76"/>
      <c r="T1345" s="76"/>
      <c r="U1345" s="76"/>
      <c r="V1345" s="76"/>
      <c r="W1345" s="76"/>
      <c r="X1345" s="76"/>
      <c r="Y1345" s="76"/>
      <c r="Z1345" s="76"/>
      <c r="AA1345" s="76"/>
      <c r="AB1345" s="76"/>
      <c r="AC1345" s="76"/>
      <c r="AD1345" s="76"/>
      <c r="AE1345" s="76"/>
      <c r="AF1345" s="76"/>
      <c r="AG1345" s="76"/>
      <c r="AH1345" s="76"/>
      <c r="AI1345" s="76"/>
      <c r="AJ1345" s="76"/>
      <c r="AK1345" s="76"/>
      <c r="AL1345" s="76"/>
      <c r="AM1345" s="76"/>
      <c r="AN1345" s="76"/>
      <c r="AO1345" s="76"/>
      <c r="AP1345" s="76"/>
      <c r="AQ1345" s="76"/>
      <c r="AR1345" s="76"/>
      <c r="AS1345" s="76"/>
      <c r="AT1345" s="76"/>
      <c r="AU1345" s="76"/>
      <c r="AV1345" s="76"/>
      <c r="AW1345" s="76"/>
      <c r="AX1345" s="76"/>
      <c r="AY1345" s="76"/>
      <c r="AZ1345" s="76"/>
      <c r="BA1345" s="76"/>
      <c r="BB1345" s="76"/>
      <c r="BC1345" s="76"/>
      <c r="BD1345" s="76"/>
      <c r="BE1345" s="76"/>
      <c r="BF1345" s="76"/>
      <c r="BG1345" s="76"/>
      <c r="BH1345" s="76"/>
      <c r="BI1345" s="76"/>
      <c r="BJ1345" s="76"/>
      <c r="BK1345" s="76"/>
      <c r="BL1345" s="76"/>
      <c r="BM1345" s="76"/>
      <c r="BN1345" s="76"/>
      <c r="BO1345" s="76"/>
      <c r="BP1345" s="76"/>
      <c r="BQ1345" s="76"/>
      <c r="BR1345" s="76"/>
      <c r="BS1345" s="76"/>
      <c r="BT1345" s="76"/>
      <c r="BU1345" s="76"/>
      <c r="BV1345" s="76"/>
      <c r="BW1345" s="76"/>
      <c r="BX1345" s="76"/>
      <c r="BY1345" s="76"/>
      <c r="BZ1345" s="76"/>
      <c r="CA1345" s="76"/>
      <c r="CB1345" s="76"/>
      <c r="CC1345" s="76"/>
      <c r="CD1345" s="76"/>
      <c r="CE1345" s="76"/>
      <c r="CF1345" s="76"/>
      <c r="CG1345" s="76"/>
      <c r="CH1345" s="76"/>
      <c r="CI1345" s="76"/>
      <c r="CJ1345" s="76"/>
      <c r="CK1345" s="76"/>
      <c r="CL1345" s="76"/>
    </row>
    <row r="1346" spans="2:90" x14ac:dyDescent="0.4">
      <c r="C1346" s="12"/>
      <c r="D1346" s="12"/>
      <c r="E1346" s="12" t="s">
        <v>906</v>
      </c>
      <c r="F1346" s="12"/>
      <c r="G1346" s="12"/>
      <c r="H1346" s="12"/>
      <c r="I1346" s="60"/>
      <c r="J1346" s="60"/>
      <c r="K1346" s="15"/>
      <c r="L1346" s="15"/>
      <c r="M1346" s="15"/>
      <c r="N1346" s="15"/>
      <c r="O1346" s="15"/>
      <c r="P1346" s="15"/>
      <c r="R1346" s="15"/>
      <c r="S1346" s="76"/>
      <c r="T1346" s="76"/>
      <c r="U1346" s="76"/>
      <c r="V1346" s="76"/>
      <c r="W1346" s="76"/>
      <c r="X1346" s="76"/>
      <c r="Y1346" s="76"/>
      <c r="Z1346" s="76"/>
      <c r="AA1346" s="76"/>
      <c r="AB1346" s="76"/>
      <c r="AC1346" s="76"/>
      <c r="AD1346" s="76"/>
      <c r="AE1346" s="76"/>
      <c r="AF1346" s="76"/>
      <c r="AG1346" s="76"/>
      <c r="AH1346" s="76"/>
      <c r="AI1346" s="76"/>
      <c r="AJ1346" s="76"/>
      <c r="AK1346" s="76"/>
      <c r="AL1346" s="76"/>
      <c r="AM1346" s="76"/>
      <c r="AN1346" s="76"/>
      <c r="AO1346" s="76"/>
      <c r="AP1346" s="76"/>
      <c r="AQ1346" s="76"/>
      <c r="AR1346" s="76"/>
      <c r="AS1346" s="76"/>
      <c r="AT1346" s="76"/>
      <c r="AU1346" s="76"/>
      <c r="AV1346" s="76"/>
      <c r="AW1346" s="76"/>
      <c r="AX1346" s="76"/>
      <c r="AY1346" s="76"/>
      <c r="AZ1346" s="76"/>
      <c r="BA1346" s="76"/>
      <c r="BB1346" s="76"/>
      <c r="BC1346" s="76"/>
      <c r="BD1346" s="76"/>
      <c r="BE1346" s="76"/>
      <c r="BF1346" s="76"/>
      <c r="BG1346" s="76"/>
      <c r="BH1346" s="76"/>
      <c r="BI1346" s="76"/>
      <c r="BJ1346" s="76"/>
      <c r="BK1346" s="76"/>
      <c r="BL1346" s="76"/>
      <c r="BM1346" s="76"/>
      <c r="BN1346" s="76"/>
      <c r="BO1346" s="76"/>
      <c r="BP1346" s="76"/>
      <c r="BQ1346" s="76"/>
      <c r="BR1346" s="76"/>
      <c r="BS1346" s="76"/>
      <c r="BT1346" s="76"/>
      <c r="BU1346" s="76"/>
      <c r="BV1346" s="76"/>
      <c r="BW1346" s="76"/>
      <c r="BX1346" s="76"/>
      <c r="BY1346" s="76"/>
      <c r="BZ1346" s="76"/>
      <c r="CA1346" s="76"/>
      <c r="CB1346" s="76"/>
      <c r="CC1346" s="76"/>
      <c r="CD1346" s="76"/>
      <c r="CE1346" s="76"/>
      <c r="CF1346" s="76"/>
      <c r="CG1346" s="76"/>
      <c r="CH1346" s="76"/>
      <c r="CI1346" s="76"/>
      <c r="CJ1346" s="76"/>
      <c r="CK1346" s="76"/>
      <c r="CL1346" s="76"/>
    </row>
    <row r="1347" spans="2:90" x14ac:dyDescent="0.4">
      <c r="C1347" s="12"/>
      <c r="D1347" s="12"/>
      <c r="E1347" s="12" t="s">
        <v>906</v>
      </c>
      <c r="F1347" s="12"/>
      <c r="G1347" s="12"/>
      <c r="H1347" s="12"/>
      <c r="I1347" s="60"/>
      <c r="J1347" s="60"/>
      <c r="K1347" s="15"/>
      <c r="L1347" s="15"/>
      <c r="M1347" s="15"/>
      <c r="N1347" s="15"/>
      <c r="O1347" s="15"/>
      <c r="P1347" s="15"/>
      <c r="R1347" s="15"/>
      <c r="S1347" s="76"/>
      <c r="T1347" s="76"/>
      <c r="U1347" s="76"/>
      <c r="V1347" s="76"/>
      <c r="W1347" s="76"/>
      <c r="X1347" s="76"/>
      <c r="Y1347" s="76"/>
      <c r="Z1347" s="76"/>
      <c r="AA1347" s="76"/>
      <c r="AB1347" s="76"/>
      <c r="AC1347" s="76"/>
      <c r="AD1347" s="76"/>
      <c r="AE1347" s="76"/>
      <c r="AF1347" s="76"/>
      <c r="AG1347" s="76"/>
      <c r="AH1347" s="76"/>
      <c r="AI1347" s="76"/>
      <c r="AJ1347" s="76"/>
      <c r="AK1347" s="76"/>
      <c r="AL1347" s="76"/>
      <c r="AM1347" s="76"/>
      <c r="AN1347" s="76"/>
      <c r="AO1347" s="76"/>
      <c r="AP1347" s="76"/>
      <c r="AQ1347" s="76"/>
      <c r="AR1347" s="76"/>
      <c r="AS1347" s="76"/>
      <c r="AT1347" s="76"/>
      <c r="AU1347" s="76"/>
      <c r="AV1347" s="76"/>
      <c r="AW1347" s="76"/>
      <c r="AX1347" s="76"/>
      <c r="AY1347" s="76"/>
      <c r="AZ1347" s="76"/>
      <c r="BA1347" s="76"/>
      <c r="BB1347" s="76"/>
      <c r="BC1347" s="76"/>
      <c r="BD1347" s="76"/>
      <c r="BE1347" s="76"/>
      <c r="BF1347" s="76"/>
      <c r="BG1347" s="76"/>
      <c r="BH1347" s="76"/>
      <c r="BI1347" s="76"/>
      <c r="BJ1347" s="76"/>
      <c r="BK1347" s="76"/>
      <c r="BL1347" s="76"/>
      <c r="BM1347" s="76"/>
      <c r="BN1347" s="76"/>
      <c r="BO1347" s="76"/>
      <c r="BP1347" s="76"/>
      <c r="BQ1347" s="76"/>
      <c r="BR1347" s="76"/>
      <c r="BS1347" s="76"/>
      <c r="BT1347" s="76"/>
      <c r="BU1347" s="76"/>
      <c r="BV1347" s="76"/>
      <c r="BW1347" s="76"/>
      <c r="BX1347" s="76"/>
      <c r="BY1347" s="76"/>
      <c r="BZ1347" s="76"/>
      <c r="CA1347" s="76"/>
      <c r="CB1347" s="76"/>
      <c r="CC1347" s="76"/>
      <c r="CD1347" s="76"/>
      <c r="CE1347" s="76"/>
      <c r="CF1347" s="76"/>
      <c r="CG1347" s="76"/>
      <c r="CH1347" s="76"/>
      <c r="CI1347" s="76"/>
      <c r="CJ1347" s="76"/>
      <c r="CK1347" s="76"/>
      <c r="CL1347" s="76"/>
    </row>
    <row r="1348" spans="2:90" x14ac:dyDescent="0.4">
      <c r="E1348" t="s">
        <v>906</v>
      </c>
    </row>
    <row r="1349" spans="2:90" x14ac:dyDescent="0.4">
      <c r="E1349" t="s">
        <v>906</v>
      </c>
    </row>
    <row r="1350" spans="2:90" x14ac:dyDescent="0.4">
      <c r="B1350" s="199" t="s">
        <v>479</v>
      </c>
      <c r="C1350" s="199" t="s">
        <v>479</v>
      </c>
      <c r="D1350" s="199"/>
      <c r="E1350" s="199" t="s">
        <v>906</v>
      </c>
      <c r="F1350" s="199" t="s">
        <v>479</v>
      </c>
      <c r="G1350" s="199" t="s">
        <v>479</v>
      </c>
      <c r="H1350" s="199" t="s">
        <v>479</v>
      </c>
      <c r="I1350" s="199" t="s">
        <v>479</v>
      </c>
      <c r="J1350" s="199"/>
      <c r="K1350" s="199" t="s">
        <v>479</v>
      </c>
      <c r="L1350" s="199" t="s">
        <v>479</v>
      </c>
      <c r="M1350" s="199" t="s">
        <v>479</v>
      </c>
      <c r="N1350" s="199" t="s">
        <v>479</v>
      </c>
      <c r="O1350" s="199" t="s">
        <v>479</v>
      </c>
      <c r="P1350" s="199" t="s">
        <v>479</v>
      </c>
      <c r="R1350" s="199" t="s">
        <v>479</v>
      </c>
      <c r="S1350" s="199" t="s">
        <v>479</v>
      </c>
      <c r="T1350" s="199" t="s">
        <v>479</v>
      </c>
      <c r="U1350" s="199" t="s">
        <v>479</v>
      </c>
      <c r="V1350" s="199" t="s">
        <v>479</v>
      </c>
      <c r="W1350" s="199" t="s">
        <v>479</v>
      </c>
      <c r="X1350" s="199" t="s">
        <v>479</v>
      </c>
      <c r="Y1350" s="199" t="s">
        <v>479</v>
      </c>
      <c r="Z1350" s="199" t="s">
        <v>479</v>
      </c>
      <c r="AA1350" s="199" t="s">
        <v>479</v>
      </c>
      <c r="AB1350" s="199" t="s">
        <v>479</v>
      </c>
      <c r="AC1350" s="199" t="s">
        <v>479</v>
      </c>
      <c r="AD1350" s="199" t="s">
        <v>479</v>
      </c>
      <c r="AE1350" s="199" t="s">
        <v>479</v>
      </c>
      <c r="AF1350" s="199" t="s">
        <v>479</v>
      </c>
      <c r="AG1350" s="199" t="s">
        <v>479</v>
      </c>
      <c r="AH1350" s="199" t="s">
        <v>479</v>
      </c>
      <c r="AI1350" s="199" t="s">
        <v>479</v>
      </c>
      <c r="AJ1350" s="199" t="s">
        <v>479</v>
      </c>
      <c r="AK1350" s="199" t="s">
        <v>479</v>
      </c>
      <c r="AL1350" s="199" t="s">
        <v>479</v>
      </c>
      <c r="AM1350" s="199" t="s">
        <v>479</v>
      </c>
      <c r="AN1350" s="199" t="s">
        <v>479</v>
      </c>
      <c r="AO1350" s="199" t="s">
        <v>479</v>
      </c>
      <c r="AP1350" s="199" t="s">
        <v>479</v>
      </c>
      <c r="AQ1350" s="199" t="s">
        <v>479</v>
      </c>
      <c r="AR1350" s="199" t="s">
        <v>479</v>
      </c>
      <c r="AS1350" s="199" t="s">
        <v>479</v>
      </c>
      <c r="AT1350" s="199" t="s">
        <v>479</v>
      </c>
      <c r="AU1350" s="199" t="s">
        <v>479</v>
      </c>
      <c r="AV1350" s="199" t="s">
        <v>479</v>
      </c>
      <c r="AW1350" s="199" t="s">
        <v>479</v>
      </c>
      <c r="AX1350" s="199" t="s">
        <v>479</v>
      </c>
      <c r="AY1350" s="199" t="s">
        <v>479</v>
      </c>
      <c r="AZ1350" s="199" t="s">
        <v>479</v>
      </c>
      <c r="BA1350" s="199" t="s">
        <v>479</v>
      </c>
      <c r="BB1350" s="199" t="s">
        <v>479</v>
      </c>
      <c r="BC1350" s="199" t="s">
        <v>479</v>
      </c>
      <c r="BD1350" s="199" t="s">
        <v>479</v>
      </c>
      <c r="BE1350" s="199" t="s">
        <v>479</v>
      </c>
      <c r="BF1350" s="199" t="s">
        <v>479</v>
      </c>
      <c r="BG1350" s="199" t="s">
        <v>479</v>
      </c>
      <c r="BH1350" s="199" t="s">
        <v>479</v>
      </c>
      <c r="BI1350" s="199" t="s">
        <v>479</v>
      </c>
      <c r="BJ1350" s="199" t="s">
        <v>479</v>
      </c>
      <c r="BK1350" s="199" t="s">
        <v>479</v>
      </c>
      <c r="BL1350" s="199" t="s">
        <v>479</v>
      </c>
      <c r="BM1350" s="199" t="s">
        <v>479</v>
      </c>
      <c r="BN1350" s="199" t="s">
        <v>479</v>
      </c>
      <c r="BO1350" s="199" t="s">
        <v>479</v>
      </c>
      <c r="BP1350" s="199" t="s">
        <v>479</v>
      </c>
      <c r="BQ1350" s="199" t="s">
        <v>479</v>
      </c>
      <c r="BR1350" s="199" t="s">
        <v>479</v>
      </c>
      <c r="BS1350" s="199" t="s">
        <v>479</v>
      </c>
      <c r="BT1350" s="199" t="s">
        <v>479</v>
      </c>
      <c r="BU1350" s="199" t="s">
        <v>479</v>
      </c>
      <c r="BV1350" s="199" t="s">
        <v>479</v>
      </c>
      <c r="BW1350" s="199" t="s">
        <v>479</v>
      </c>
      <c r="BX1350" s="199" t="s">
        <v>479</v>
      </c>
      <c r="BY1350" s="199" t="s">
        <v>479</v>
      </c>
      <c r="BZ1350" s="199" t="s">
        <v>479</v>
      </c>
      <c r="CA1350" s="199" t="s">
        <v>479</v>
      </c>
      <c r="CB1350" s="199" t="s">
        <v>479</v>
      </c>
      <c r="CC1350" s="199" t="s">
        <v>479</v>
      </c>
      <c r="CD1350" s="199" t="s">
        <v>479</v>
      </c>
      <c r="CE1350" s="199" t="s">
        <v>479</v>
      </c>
      <c r="CF1350" s="199" t="s">
        <v>479</v>
      </c>
      <c r="CG1350" s="199" t="s">
        <v>479</v>
      </c>
      <c r="CH1350" s="199" t="s">
        <v>479</v>
      </c>
      <c r="CI1350" s="199" t="s">
        <v>479</v>
      </c>
      <c r="CJ1350" s="199" t="s">
        <v>479</v>
      </c>
      <c r="CK1350" s="199" t="s">
        <v>479</v>
      </c>
      <c r="CL1350" s="199" t="s">
        <v>479</v>
      </c>
    </row>
    <row r="1351" spans="2:90" x14ac:dyDescent="0.4">
      <c r="B1351" s="199"/>
      <c r="C1351" s="199"/>
      <c r="D1351" s="199"/>
      <c r="E1351" s="199" t="s">
        <v>906</v>
      </c>
      <c r="F1351" s="199"/>
      <c r="G1351" s="199"/>
      <c r="H1351" s="199"/>
      <c r="I1351" s="199"/>
      <c r="J1351" s="199"/>
      <c r="K1351" s="199"/>
      <c r="L1351" s="199"/>
      <c r="M1351" s="199"/>
      <c r="N1351" s="199"/>
      <c r="O1351" s="199"/>
      <c r="P1351" s="199"/>
      <c r="R1351" s="199"/>
      <c r="S1351" s="199"/>
      <c r="T1351" s="199"/>
      <c r="U1351" s="199"/>
      <c r="V1351" s="199"/>
      <c r="W1351" s="199"/>
      <c r="X1351" s="199"/>
      <c r="Y1351" s="199"/>
      <c r="Z1351" s="199"/>
      <c r="AA1351" s="199"/>
      <c r="AB1351" s="199"/>
      <c r="AC1351" s="199"/>
      <c r="AD1351" s="199"/>
      <c r="AE1351" s="199"/>
      <c r="AF1351" s="199"/>
      <c r="AG1351" s="199"/>
      <c r="AH1351" s="199"/>
      <c r="AI1351" s="199"/>
      <c r="AJ1351" s="199"/>
      <c r="AK1351" s="199"/>
      <c r="AL1351" s="199"/>
      <c r="AM1351" s="199"/>
      <c r="AN1351" s="199"/>
      <c r="AO1351" s="199"/>
      <c r="AP1351" s="199"/>
      <c r="AQ1351" s="199"/>
      <c r="AR1351" s="199"/>
      <c r="AS1351" s="199"/>
      <c r="AT1351" s="199"/>
      <c r="AU1351" s="199"/>
      <c r="AV1351" s="199"/>
      <c r="AW1351" s="199"/>
      <c r="AX1351" s="199"/>
      <c r="AY1351" s="199"/>
      <c r="AZ1351" s="199"/>
      <c r="BA1351" s="199"/>
      <c r="BB1351" s="199"/>
      <c r="BC1351" s="199"/>
      <c r="BD1351" s="199"/>
      <c r="BE1351" s="199"/>
      <c r="BF1351" s="199"/>
      <c r="BG1351" s="199"/>
      <c r="BH1351" s="199"/>
      <c r="BI1351" s="199"/>
      <c r="BJ1351" s="199"/>
      <c r="BK1351" s="199"/>
      <c r="BL1351" s="199"/>
      <c r="BM1351" s="199"/>
      <c r="BN1351" s="199"/>
      <c r="BO1351" s="199"/>
      <c r="BP1351" s="199"/>
      <c r="BQ1351" s="199"/>
      <c r="BR1351" s="199"/>
      <c r="BS1351" s="199"/>
      <c r="BT1351" s="199"/>
      <c r="BU1351" s="199"/>
      <c r="BV1351" s="199"/>
      <c r="BW1351" s="199"/>
      <c r="BX1351" s="199"/>
      <c r="BY1351" s="199"/>
      <c r="BZ1351" s="199"/>
      <c r="CA1351" s="199"/>
      <c r="CB1351" s="199"/>
      <c r="CC1351" s="199"/>
      <c r="CD1351" s="199"/>
      <c r="CE1351" s="199"/>
      <c r="CF1351" s="199"/>
      <c r="CG1351" s="199"/>
      <c r="CH1351" s="199"/>
      <c r="CI1351" s="199"/>
      <c r="CJ1351" s="199"/>
      <c r="CK1351" s="199"/>
      <c r="CL1351" s="199"/>
    </row>
    <row r="1352" spans="2:90" x14ac:dyDescent="0.4">
      <c r="B1352" s="199"/>
      <c r="C1352" s="199"/>
      <c r="D1352" s="199"/>
      <c r="E1352" s="199" t="s">
        <v>906</v>
      </c>
      <c r="F1352" s="199"/>
      <c r="G1352" s="199"/>
      <c r="H1352" s="199"/>
      <c r="I1352" s="199"/>
      <c r="J1352" s="199"/>
      <c r="K1352" s="199"/>
      <c r="L1352" s="199"/>
      <c r="M1352" s="199"/>
      <c r="N1352" s="199"/>
      <c r="O1352" s="199"/>
      <c r="P1352" s="199"/>
      <c r="R1352" s="199"/>
      <c r="S1352" s="199"/>
      <c r="T1352" s="199"/>
      <c r="U1352" s="199"/>
      <c r="V1352" s="199"/>
      <c r="W1352" s="199"/>
      <c r="X1352" s="199"/>
      <c r="Y1352" s="199"/>
      <c r="Z1352" s="199"/>
      <c r="AA1352" s="199"/>
      <c r="AB1352" s="199"/>
      <c r="AC1352" s="199"/>
      <c r="AD1352" s="199"/>
      <c r="AE1352" s="199"/>
      <c r="AF1352" s="199"/>
      <c r="AG1352" s="199"/>
      <c r="AH1352" s="199"/>
      <c r="AI1352" s="199"/>
      <c r="AJ1352" s="199"/>
      <c r="AK1352" s="199"/>
      <c r="AL1352" s="199"/>
      <c r="AM1352" s="199"/>
      <c r="AN1352" s="199"/>
      <c r="AO1352" s="199"/>
      <c r="AP1352" s="199"/>
      <c r="AQ1352" s="199"/>
      <c r="AR1352" s="199"/>
      <c r="AS1352" s="199"/>
      <c r="AT1352" s="199"/>
      <c r="AU1352" s="199"/>
      <c r="AV1352" s="199"/>
      <c r="AW1352" s="199"/>
      <c r="AX1352" s="199"/>
      <c r="AY1352" s="199"/>
      <c r="AZ1352" s="199"/>
      <c r="BA1352" s="199"/>
      <c r="BB1352" s="199"/>
      <c r="BC1352" s="199"/>
      <c r="BD1352" s="199"/>
      <c r="BE1352" s="199"/>
      <c r="BF1352" s="199"/>
      <c r="BG1352" s="199"/>
      <c r="BH1352" s="199"/>
      <c r="BI1352" s="199"/>
      <c r="BJ1352" s="199"/>
      <c r="BK1352" s="199"/>
      <c r="BL1352" s="199"/>
      <c r="BM1352" s="199"/>
      <c r="BN1352" s="199"/>
      <c r="BO1352" s="199"/>
      <c r="BP1352" s="199"/>
      <c r="BQ1352" s="199"/>
      <c r="BR1352" s="199"/>
      <c r="BS1352" s="199"/>
      <c r="BT1352" s="199"/>
      <c r="BU1352" s="199"/>
      <c r="BV1352" s="199"/>
      <c r="BW1352" s="199"/>
      <c r="BX1352" s="199"/>
      <c r="BY1352" s="199"/>
      <c r="BZ1352" s="199"/>
      <c r="CA1352" s="199"/>
      <c r="CB1352" s="199"/>
      <c r="CC1352" s="199"/>
      <c r="CD1352" s="199"/>
      <c r="CE1352" s="199"/>
      <c r="CF1352" s="199"/>
      <c r="CG1352" s="199"/>
      <c r="CH1352" s="199"/>
      <c r="CI1352" s="199"/>
      <c r="CJ1352" s="199"/>
      <c r="CK1352" s="199"/>
      <c r="CL1352" s="199"/>
    </row>
    <row r="1353" spans="2:90" x14ac:dyDescent="0.4">
      <c r="B1353" s="199"/>
      <c r="C1353" s="199"/>
      <c r="D1353" s="199"/>
      <c r="E1353" s="199" t="s">
        <v>906</v>
      </c>
      <c r="F1353" s="199"/>
      <c r="G1353" s="199"/>
      <c r="H1353" s="199"/>
      <c r="I1353" s="199"/>
      <c r="J1353" s="199"/>
      <c r="K1353" s="199"/>
      <c r="L1353" s="199"/>
      <c r="M1353" s="199"/>
      <c r="N1353" s="199"/>
      <c r="O1353" s="199"/>
      <c r="P1353" s="199"/>
      <c r="R1353" s="199"/>
      <c r="S1353" s="199"/>
      <c r="T1353" s="199"/>
      <c r="U1353" s="199"/>
      <c r="V1353" s="199"/>
      <c r="W1353" s="199"/>
      <c r="X1353" s="199"/>
      <c r="Y1353" s="199"/>
      <c r="Z1353" s="199"/>
      <c r="AA1353" s="199"/>
      <c r="AB1353" s="199"/>
      <c r="AC1353" s="199"/>
      <c r="AD1353" s="199"/>
      <c r="AE1353" s="199"/>
      <c r="AF1353" s="199"/>
      <c r="AG1353" s="199"/>
      <c r="AH1353" s="199"/>
      <c r="AI1353" s="199"/>
      <c r="AJ1353" s="199"/>
      <c r="AK1353" s="199"/>
      <c r="AL1353" s="199"/>
      <c r="AM1353" s="199"/>
      <c r="AN1353" s="199"/>
      <c r="AO1353" s="199"/>
      <c r="AP1353" s="199"/>
      <c r="AQ1353" s="199"/>
      <c r="AR1353" s="199"/>
      <c r="AS1353" s="199"/>
      <c r="AT1353" s="199"/>
      <c r="AU1353" s="199"/>
      <c r="AV1353" s="199"/>
      <c r="AW1353" s="199"/>
      <c r="AX1353" s="199"/>
      <c r="AY1353" s="199"/>
      <c r="AZ1353" s="199"/>
      <c r="BA1353" s="199"/>
      <c r="BB1353" s="199"/>
      <c r="BC1353" s="199"/>
      <c r="BD1353" s="199"/>
      <c r="BE1353" s="199"/>
      <c r="BF1353" s="199"/>
      <c r="BG1353" s="199"/>
      <c r="BH1353" s="199"/>
      <c r="BI1353" s="199"/>
      <c r="BJ1353" s="199"/>
      <c r="BK1353" s="199"/>
      <c r="BL1353" s="199"/>
      <c r="BM1353" s="199"/>
      <c r="BN1353" s="199"/>
      <c r="BO1353" s="199"/>
      <c r="BP1353" s="199"/>
      <c r="BQ1353" s="199"/>
      <c r="BR1353" s="199"/>
      <c r="BS1353" s="199"/>
      <c r="BT1353" s="199"/>
      <c r="BU1353" s="199"/>
      <c r="BV1353" s="199"/>
      <c r="BW1353" s="199"/>
      <c r="BX1353" s="199"/>
      <c r="BY1353" s="199"/>
      <c r="BZ1353" s="199"/>
      <c r="CA1353" s="199"/>
      <c r="CB1353" s="199"/>
      <c r="CC1353" s="199"/>
      <c r="CD1353" s="199"/>
      <c r="CE1353" s="199"/>
      <c r="CF1353" s="199"/>
      <c r="CG1353" s="199"/>
      <c r="CH1353" s="199"/>
      <c r="CI1353" s="199"/>
      <c r="CJ1353" s="199"/>
      <c r="CK1353" s="199"/>
      <c r="CL1353" s="199"/>
    </row>
    <row r="1354" spans="2:90" x14ac:dyDescent="0.4">
      <c r="B1354" s="199"/>
      <c r="C1354" s="199"/>
      <c r="D1354" s="199"/>
      <c r="E1354" s="199" t="s">
        <v>906</v>
      </c>
      <c r="F1354" s="199"/>
      <c r="G1354" s="199"/>
      <c r="H1354" s="199"/>
      <c r="I1354" s="199"/>
      <c r="J1354" s="199"/>
      <c r="K1354" s="199"/>
      <c r="L1354" s="199"/>
      <c r="M1354" s="199"/>
      <c r="N1354" s="199"/>
      <c r="O1354" s="199"/>
      <c r="P1354" s="199"/>
      <c r="R1354" s="199"/>
      <c r="S1354" s="199"/>
      <c r="T1354" s="199"/>
      <c r="U1354" s="199"/>
      <c r="V1354" s="199"/>
      <c r="W1354" s="199"/>
      <c r="X1354" s="199"/>
      <c r="Y1354" s="199"/>
      <c r="Z1354" s="199"/>
      <c r="AA1354" s="199"/>
      <c r="AB1354" s="199"/>
      <c r="AC1354" s="199"/>
      <c r="AD1354" s="199"/>
      <c r="AE1354" s="199"/>
      <c r="AF1354" s="199"/>
      <c r="AG1354" s="199"/>
      <c r="AH1354" s="199"/>
      <c r="AI1354" s="199"/>
      <c r="AJ1354" s="199"/>
      <c r="AK1354" s="199"/>
      <c r="AL1354" s="199"/>
      <c r="AM1354" s="199"/>
      <c r="AN1354" s="199"/>
      <c r="AO1354" s="199"/>
      <c r="AP1354" s="199"/>
      <c r="AQ1354" s="199"/>
      <c r="AR1354" s="199"/>
      <c r="AS1354" s="199"/>
      <c r="AT1354" s="199"/>
      <c r="AU1354" s="199"/>
      <c r="AV1354" s="199"/>
      <c r="AW1354" s="199"/>
      <c r="AX1354" s="199"/>
      <c r="AY1354" s="199"/>
      <c r="AZ1354" s="199"/>
      <c r="BA1354" s="199"/>
      <c r="BB1354" s="199"/>
      <c r="BC1354" s="199"/>
      <c r="BD1354" s="199"/>
      <c r="BE1354" s="199"/>
      <c r="BF1354" s="199"/>
      <c r="BG1354" s="199"/>
      <c r="BH1354" s="199"/>
      <c r="BI1354" s="199"/>
      <c r="BJ1354" s="199"/>
      <c r="BK1354" s="199"/>
      <c r="BL1354" s="199"/>
      <c r="BM1354" s="199"/>
      <c r="BN1354" s="199"/>
      <c r="BO1354" s="199"/>
      <c r="BP1354" s="199"/>
      <c r="BQ1354" s="199"/>
      <c r="BR1354" s="199"/>
      <c r="BS1354" s="199"/>
      <c r="BT1354" s="199"/>
      <c r="BU1354" s="199"/>
      <c r="BV1354" s="199"/>
      <c r="BW1354" s="199"/>
      <c r="BX1354" s="199"/>
      <c r="BY1354" s="199"/>
      <c r="BZ1354" s="199"/>
      <c r="CA1354" s="199"/>
      <c r="CB1354" s="199"/>
      <c r="CC1354" s="199"/>
      <c r="CD1354" s="199"/>
      <c r="CE1354" s="199"/>
      <c r="CF1354" s="199"/>
      <c r="CG1354" s="199"/>
      <c r="CH1354" s="199"/>
      <c r="CI1354" s="199"/>
      <c r="CJ1354" s="199"/>
      <c r="CK1354" s="199"/>
      <c r="CL1354" s="199"/>
    </row>
    <row r="1355" spans="2:90" x14ac:dyDescent="0.4">
      <c r="B1355" s="199"/>
      <c r="C1355" s="199"/>
      <c r="D1355" s="199"/>
      <c r="E1355" s="199" t="s">
        <v>906</v>
      </c>
      <c r="F1355" s="199"/>
      <c r="G1355" s="199"/>
      <c r="H1355" s="199"/>
      <c r="I1355" s="199"/>
      <c r="J1355" s="199"/>
      <c r="K1355" s="199"/>
      <c r="L1355" s="199"/>
      <c r="M1355" s="199"/>
      <c r="N1355" s="199"/>
      <c r="O1355" s="199"/>
      <c r="P1355" s="199"/>
      <c r="R1355" s="199"/>
      <c r="S1355" s="199"/>
      <c r="T1355" s="199"/>
      <c r="U1355" s="199"/>
      <c r="V1355" s="199"/>
      <c r="W1355" s="199"/>
      <c r="X1355" s="199"/>
      <c r="Y1355" s="199"/>
      <c r="Z1355" s="199"/>
      <c r="AA1355" s="199"/>
      <c r="AB1355" s="199"/>
      <c r="AC1355" s="199"/>
      <c r="AD1355" s="199"/>
      <c r="AE1355" s="199"/>
      <c r="AF1355" s="199"/>
      <c r="AG1355" s="199"/>
      <c r="AH1355" s="199"/>
      <c r="AI1355" s="199"/>
      <c r="AJ1355" s="199"/>
      <c r="AK1355" s="199"/>
      <c r="AL1355" s="199"/>
      <c r="AM1355" s="199"/>
      <c r="AN1355" s="199"/>
      <c r="AO1355" s="199"/>
      <c r="AP1355" s="199"/>
      <c r="AQ1355" s="199"/>
      <c r="AR1355" s="199"/>
      <c r="AS1355" s="199"/>
      <c r="AT1355" s="199"/>
      <c r="AU1355" s="199"/>
      <c r="AV1355" s="199"/>
      <c r="AW1355" s="199"/>
      <c r="AX1355" s="199"/>
      <c r="AY1355" s="199"/>
      <c r="AZ1355" s="199"/>
      <c r="BA1355" s="199"/>
      <c r="BB1355" s="199"/>
      <c r="BC1355" s="199"/>
      <c r="BD1355" s="199"/>
      <c r="BE1355" s="199"/>
      <c r="BF1355" s="199"/>
      <c r="BG1355" s="199"/>
      <c r="BH1355" s="199"/>
      <c r="BI1355" s="199"/>
      <c r="BJ1355" s="199"/>
      <c r="BK1355" s="199"/>
      <c r="BL1355" s="199"/>
      <c r="BM1355" s="199"/>
      <c r="BN1355" s="199"/>
      <c r="BO1355" s="199"/>
      <c r="BP1355" s="199"/>
      <c r="BQ1355" s="199"/>
      <c r="BR1355" s="199"/>
      <c r="BS1355" s="199"/>
      <c r="BT1355" s="199"/>
      <c r="BU1355" s="199"/>
      <c r="BV1355" s="199"/>
      <c r="BW1355" s="199"/>
      <c r="BX1355" s="199"/>
      <c r="BY1355" s="199"/>
      <c r="BZ1355" s="199"/>
      <c r="CA1355" s="199"/>
      <c r="CB1355" s="199"/>
      <c r="CC1355" s="199"/>
      <c r="CD1355" s="199"/>
      <c r="CE1355" s="199"/>
      <c r="CF1355" s="199"/>
      <c r="CG1355" s="199"/>
      <c r="CH1355" s="199"/>
      <c r="CI1355" s="199"/>
      <c r="CJ1355" s="199"/>
      <c r="CK1355" s="199"/>
      <c r="CL1355" s="199"/>
    </row>
    <row r="1356" spans="2:90" x14ac:dyDescent="0.4">
      <c r="B1356" s="199"/>
      <c r="C1356" s="199"/>
      <c r="D1356" s="199"/>
      <c r="E1356" s="199" t="s">
        <v>906</v>
      </c>
      <c r="F1356" s="199"/>
      <c r="G1356" s="199"/>
      <c r="H1356" s="199"/>
      <c r="I1356" s="199"/>
      <c r="J1356" s="199"/>
      <c r="K1356" s="199"/>
      <c r="L1356" s="199"/>
      <c r="M1356" s="199"/>
      <c r="N1356" s="199"/>
      <c r="O1356" s="199"/>
      <c r="P1356" s="199"/>
      <c r="R1356" s="199"/>
      <c r="S1356" s="199"/>
      <c r="T1356" s="199"/>
      <c r="U1356" s="199"/>
      <c r="V1356" s="199"/>
      <c r="W1356" s="199"/>
      <c r="X1356" s="199"/>
      <c r="Y1356" s="199"/>
      <c r="Z1356" s="199"/>
      <c r="AA1356" s="199"/>
      <c r="AB1356" s="199"/>
      <c r="AC1356" s="199"/>
      <c r="AD1356" s="199"/>
      <c r="AE1356" s="199"/>
      <c r="AF1356" s="199"/>
      <c r="AG1356" s="199"/>
      <c r="AH1356" s="199"/>
      <c r="AI1356" s="199"/>
      <c r="AJ1356" s="199"/>
      <c r="AK1356" s="199"/>
      <c r="AL1356" s="199"/>
      <c r="AM1356" s="199"/>
      <c r="AN1356" s="199"/>
      <c r="AO1356" s="199"/>
      <c r="AP1356" s="199"/>
      <c r="AQ1356" s="199"/>
      <c r="AR1356" s="199"/>
      <c r="AS1356" s="199"/>
      <c r="AT1356" s="199"/>
      <c r="AU1356" s="199"/>
      <c r="AV1356" s="199"/>
      <c r="AW1356" s="199"/>
      <c r="AX1356" s="199"/>
      <c r="AY1356" s="199"/>
      <c r="AZ1356" s="199"/>
      <c r="BA1356" s="199"/>
      <c r="BB1356" s="199"/>
      <c r="BC1356" s="199"/>
      <c r="BD1356" s="199"/>
      <c r="BE1356" s="199"/>
      <c r="BF1356" s="199"/>
      <c r="BG1356" s="199"/>
      <c r="BH1356" s="199"/>
      <c r="BI1356" s="199"/>
      <c r="BJ1356" s="199"/>
      <c r="BK1356" s="199"/>
      <c r="BL1356" s="199"/>
      <c r="BM1356" s="199"/>
      <c r="BN1356" s="199"/>
      <c r="BO1356" s="199"/>
      <c r="BP1356" s="199"/>
      <c r="BQ1356" s="199"/>
      <c r="BR1356" s="199"/>
      <c r="BS1356" s="199"/>
      <c r="BT1356" s="199"/>
      <c r="BU1356" s="199"/>
      <c r="BV1356" s="199"/>
      <c r="BW1356" s="199"/>
      <c r="BX1356" s="199"/>
      <c r="BY1356" s="199"/>
      <c r="BZ1356" s="199"/>
      <c r="CA1356" s="199"/>
      <c r="CB1356" s="199"/>
      <c r="CC1356" s="199"/>
      <c r="CD1356" s="199"/>
      <c r="CE1356" s="199"/>
      <c r="CF1356" s="199"/>
      <c r="CG1356" s="199"/>
      <c r="CH1356" s="199"/>
      <c r="CI1356" s="199"/>
      <c r="CJ1356" s="199"/>
      <c r="CK1356" s="199"/>
      <c r="CL1356" s="199"/>
    </row>
    <row r="1357" spans="2:90" x14ac:dyDescent="0.4">
      <c r="B1357" s="199"/>
      <c r="C1357" s="199"/>
      <c r="D1357" s="199"/>
      <c r="E1357" s="199" t="s">
        <v>906</v>
      </c>
      <c r="F1357" s="199"/>
      <c r="G1357" s="199"/>
      <c r="H1357" s="199"/>
      <c r="I1357" s="199"/>
      <c r="J1357" s="199"/>
      <c r="K1357" s="199"/>
      <c r="L1357" s="199"/>
      <c r="M1357" s="199"/>
      <c r="N1357" s="199"/>
      <c r="O1357" s="199"/>
      <c r="P1357" s="199"/>
      <c r="R1357" s="199"/>
      <c r="S1357" s="199"/>
      <c r="T1357" s="199"/>
      <c r="U1357" s="199"/>
      <c r="V1357" s="199"/>
      <c r="W1357" s="199"/>
      <c r="X1357" s="199"/>
      <c r="Y1357" s="199"/>
      <c r="Z1357" s="199"/>
      <c r="AA1357" s="199"/>
      <c r="AB1357" s="199"/>
      <c r="AC1357" s="199"/>
      <c r="AD1357" s="199"/>
      <c r="AE1357" s="199"/>
      <c r="AF1357" s="199"/>
      <c r="AG1357" s="199"/>
      <c r="AH1357" s="199"/>
      <c r="AI1357" s="199"/>
      <c r="AJ1357" s="199"/>
      <c r="AK1357" s="199"/>
      <c r="AL1357" s="199"/>
      <c r="AM1357" s="199"/>
      <c r="AN1357" s="199"/>
      <c r="AO1357" s="199"/>
      <c r="AP1357" s="199"/>
      <c r="AQ1357" s="199"/>
      <c r="AR1357" s="199"/>
      <c r="AS1357" s="199"/>
      <c r="AT1357" s="199"/>
      <c r="AU1357" s="199"/>
      <c r="AV1357" s="199"/>
      <c r="AW1357" s="199"/>
      <c r="AX1357" s="199"/>
      <c r="AY1357" s="199"/>
      <c r="AZ1357" s="199"/>
      <c r="BA1357" s="199"/>
      <c r="BB1357" s="199"/>
      <c r="BC1357" s="199"/>
      <c r="BD1357" s="199"/>
      <c r="BE1357" s="199"/>
      <c r="BF1357" s="199"/>
      <c r="BG1357" s="199"/>
      <c r="BH1357" s="199"/>
      <c r="BI1357" s="199"/>
      <c r="BJ1357" s="199"/>
      <c r="BK1357" s="199"/>
      <c r="BL1357" s="199"/>
      <c r="BM1357" s="199"/>
      <c r="BN1357" s="199"/>
      <c r="BO1357" s="199"/>
      <c r="BP1357" s="199"/>
      <c r="BQ1357" s="199"/>
      <c r="BR1357" s="199"/>
      <c r="BS1357" s="199"/>
      <c r="BT1357" s="199"/>
      <c r="BU1357" s="199"/>
      <c r="BV1357" s="199"/>
      <c r="BW1357" s="199"/>
      <c r="BX1357" s="199"/>
      <c r="BY1357" s="199"/>
      <c r="BZ1357" s="199"/>
      <c r="CA1357" s="199"/>
      <c r="CB1357" s="199"/>
      <c r="CC1357" s="199"/>
      <c r="CD1357" s="199"/>
      <c r="CE1357" s="199"/>
      <c r="CF1357" s="199"/>
      <c r="CG1357" s="199"/>
      <c r="CH1357" s="199"/>
      <c r="CI1357" s="199"/>
      <c r="CJ1357" s="199"/>
      <c r="CK1357" s="199"/>
      <c r="CL1357" s="199"/>
    </row>
    <row r="1358" spans="2:90" x14ac:dyDescent="0.4">
      <c r="B1358" s="199"/>
      <c r="C1358" s="199"/>
      <c r="D1358" s="199"/>
      <c r="E1358" s="199" t="s">
        <v>906</v>
      </c>
      <c r="F1358" s="199"/>
      <c r="G1358" s="199"/>
      <c r="H1358" s="199"/>
      <c r="I1358" s="199"/>
      <c r="J1358" s="199"/>
      <c r="K1358" s="199"/>
      <c r="L1358" s="199"/>
      <c r="M1358" s="199"/>
      <c r="N1358" s="199"/>
      <c r="O1358" s="199"/>
      <c r="P1358" s="199"/>
      <c r="R1358" s="199"/>
      <c r="S1358" s="199"/>
      <c r="T1358" s="199"/>
      <c r="U1358" s="199"/>
      <c r="V1358" s="199"/>
      <c r="W1358" s="199"/>
      <c r="X1358" s="199"/>
      <c r="Y1358" s="199"/>
      <c r="Z1358" s="199"/>
      <c r="AA1358" s="199"/>
      <c r="AB1358" s="199"/>
      <c r="AC1358" s="199"/>
      <c r="AD1358" s="199"/>
      <c r="AE1358" s="199"/>
      <c r="AF1358" s="199"/>
      <c r="AG1358" s="199"/>
      <c r="AH1358" s="199"/>
      <c r="AI1358" s="199"/>
      <c r="AJ1358" s="199"/>
      <c r="AK1358" s="199"/>
      <c r="AL1358" s="199"/>
      <c r="AM1358" s="199"/>
      <c r="AN1358" s="199"/>
      <c r="AO1358" s="199"/>
      <c r="AP1358" s="199"/>
      <c r="AQ1358" s="199"/>
      <c r="AR1358" s="199"/>
      <c r="AS1358" s="199"/>
      <c r="AT1358" s="199"/>
      <c r="AU1358" s="199"/>
      <c r="AV1358" s="199"/>
      <c r="AW1358" s="199"/>
      <c r="AX1358" s="199"/>
      <c r="AY1358" s="199"/>
      <c r="AZ1358" s="199"/>
      <c r="BA1358" s="199"/>
      <c r="BB1358" s="199"/>
      <c r="BC1358" s="199"/>
      <c r="BD1358" s="199"/>
      <c r="BE1358" s="199"/>
      <c r="BF1358" s="199"/>
      <c r="BG1358" s="199"/>
      <c r="BH1358" s="199"/>
      <c r="BI1358" s="199"/>
      <c r="BJ1358" s="199"/>
      <c r="BK1358" s="199"/>
      <c r="BL1358" s="199"/>
      <c r="BM1358" s="199"/>
      <c r="BN1358" s="199"/>
      <c r="BO1358" s="199"/>
      <c r="BP1358" s="199"/>
      <c r="BQ1358" s="199"/>
      <c r="BR1358" s="199"/>
      <c r="BS1358" s="199"/>
      <c r="BT1358" s="199"/>
      <c r="BU1358" s="199"/>
      <c r="BV1358" s="199"/>
      <c r="BW1358" s="199"/>
      <c r="BX1358" s="199"/>
      <c r="BY1358" s="199"/>
      <c r="BZ1358" s="199"/>
      <c r="CA1358" s="199"/>
      <c r="CB1358" s="199"/>
      <c r="CC1358" s="199"/>
      <c r="CD1358" s="199"/>
      <c r="CE1358" s="199"/>
      <c r="CF1358" s="199"/>
      <c r="CG1358" s="199"/>
      <c r="CH1358" s="199"/>
      <c r="CI1358" s="199"/>
      <c r="CJ1358" s="199"/>
      <c r="CK1358" s="199"/>
      <c r="CL1358" s="199"/>
    </row>
    <row r="1359" spans="2:90" x14ac:dyDescent="0.4">
      <c r="B1359" s="197"/>
      <c r="C1359" s="158"/>
      <c r="D1359" s="158"/>
      <c r="E1359" s="158" t="s">
        <v>906</v>
      </c>
      <c r="F1359" s="158"/>
      <c r="G1359" s="158"/>
      <c r="H1359" s="158"/>
      <c r="I1359" s="198"/>
      <c r="J1359" s="198"/>
      <c r="K1359" s="158"/>
      <c r="L1359" s="158"/>
      <c r="M1359" s="158"/>
      <c r="N1359" s="158"/>
      <c r="O1359" s="158"/>
      <c r="P1359" s="158"/>
      <c r="R1359" s="197"/>
      <c r="S1359" s="197"/>
      <c r="T1359" s="197"/>
      <c r="U1359" s="197"/>
      <c r="V1359" s="197"/>
      <c r="W1359" s="197"/>
      <c r="X1359" s="197"/>
      <c r="Y1359" s="197"/>
      <c r="Z1359" s="197"/>
      <c r="AA1359" s="197"/>
      <c r="AB1359" s="197"/>
      <c r="AC1359" s="197"/>
      <c r="AD1359" s="197"/>
      <c r="AE1359" s="197"/>
      <c r="AF1359" s="197"/>
      <c r="AG1359" s="197"/>
      <c r="AH1359" s="197"/>
      <c r="AI1359" s="197"/>
      <c r="AJ1359" s="197"/>
      <c r="AK1359" s="197"/>
      <c r="AL1359" s="197"/>
      <c r="AM1359" s="197"/>
      <c r="AN1359" s="197"/>
      <c r="AO1359" s="197"/>
      <c r="AP1359" s="197"/>
      <c r="AQ1359" s="197"/>
      <c r="AR1359" s="197"/>
      <c r="AS1359" s="197"/>
      <c r="AT1359" s="197"/>
      <c r="AU1359" s="197"/>
      <c r="AV1359" s="197"/>
      <c r="AW1359" s="197"/>
      <c r="AX1359" s="197"/>
      <c r="AY1359" s="197"/>
      <c r="AZ1359" s="197"/>
      <c r="BA1359" s="197"/>
      <c r="BB1359" s="197"/>
      <c r="BC1359" s="197"/>
      <c r="BD1359" s="197"/>
      <c r="BE1359" s="197"/>
      <c r="BF1359" s="197"/>
      <c r="BG1359" s="197"/>
      <c r="BH1359" s="197"/>
      <c r="BI1359" s="197"/>
      <c r="BJ1359" s="197"/>
      <c r="BK1359" s="197"/>
      <c r="BL1359" s="197"/>
      <c r="BM1359" s="197"/>
      <c r="BN1359" s="197"/>
      <c r="BO1359" s="197"/>
      <c r="BP1359" s="197"/>
      <c r="BQ1359" s="197"/>
      <c r="BR1359" s="197"/>
      <c r="BS1359" s="197"/>
      <c r="BT1359" s="197"/>
      <c r="BU1359" s="197"/>
      <c r="BV1359" s="197"/>
      <c r="BW1359" s="197"/>
      <c r="BX1359" s="197"/>
      <c r="BY1359" s="197"/>
      <c r="BZ1359" s="197"/>
      <c r="CA1359" s="197"/>
      <c r="CB1359" s="197"/>
      <c r="CC1359" s="197"/>
      <c r="CD1359" s="197"/>
      <c r="CE1359" s="197"/>
      <c r="CF1359" s="197"/>
      <c r="CG1359" s="197"/>
      <c r="CH1359" s="197"/>
      <c r="CI1359" s="197"/>
      <c r="CJ1359" s="197"/>
      <c r="CK1359" s="197"/>
      <c r="CL1359" s="197"/>
    </row>
    <row r="1360" spans="2:90" x14ac:dyDescent="0.4">
      <c r="B1360" s="197"/>
      <c r="C1360" s="158"/>
      <c r="D1360" s="158"/>
      <c r="E1360" s="158" t="s">
        <v>906</v>
      </c>
      <c r="F1360" s="158"/>
      <c r="G1360" s="158"/>
      <c r="H1360" s="158"/>
      <c r="I1360" s="198"/>
      <c r="J1360" s="198"/>
      <c r="K1360" s="158"/>
      <c r="L1360" s="158"/>
      <c r="M1360" s="158"/>
      <c r="N1360" s="158"/>
      <c r="O1360" s="158"/>
      <c r="P1360" s="158"/>
      <c r="R1360" s="197"/>
      <c r="S1360" s="197"/>
      <c r="T1360" s="197"/>
      <c r="U1360" s="197"/>
      <c r="V1360" s="197"/>
      <c r="W1360" s="197"/>
      <c r="X1360" s="197"/>
      <c r="Y1360" s="197"/>
      <c r="Z1360" s="197"/>
      <c r="AA1360" s="197"/>
      <c r="AB1360" s="197"/>
      <c r="AC1360" s="197"/>
      <c r="AD1360" s="197"/>
      <c r="AE1360" s="197"/>
      <c r="AF1360" s="197"/>
      <c r="AG1360" s="197"/>
      <c r="AH1360" s="197"/>
      <c r="AI1360" s="197"/>
      <c r="AJ1360" s="197"/>
      <c r="AK1360" s="197"/>
      <c r="AL1360" s="197"/>
      <c r="AM1360" s="197"/>
      <c r="AN1360" s="197"/>
      <c r="AO1360" s="197"/>
      <c r="AP1360" s="197"/>
      <c r="AQ1360" s="197"/>
      <c r="AR1360" s="197"/>
      <c r="AS1360" s="197"/>
      <c r="AT1360" s="197"/>
      <c r="AU1360" s="197"/>
      <c r="AV1360" s="197"/>
      <c r="AW1360" s="197"/>
      <c r="AX1360" s="197"/>
      <c r="AY1360" s="197"/>
      <c r="AZ1360" s="197"/>
      <c r="BA1360" s="197"/>
      <c r="BB1360" s="197"/>
      <c r="BC1360" s="197"/>
      <c r="BD1360" s="197"/>
      <c r="BE1360" s="197"/>
      <c r="BF1360" s="197"/>
      <c r="BG1360" s="197"/>
      <c r="BH1360" s="197"/>
      <c r="BI1360" s="197"/>
      <c r="BJ1360" s="197"/>
      <c r="BK1360" s="197"/>
      <c r="BL1360" s="197"/>
      <c r="BM1360" s="197"/>
      <c r="BN1360" s="197"/>
      <c r="BO1360" s="197"/>
      <c r="BP1360" s="197"/>
      <c r="BQ1360" s="197"/>
      <c r="BR1360" s="197"/>
      <c r="BS1360" s="197"/>
      <c r="BT1360" s="197"/>
      <c r="BU1360" s="197"/>
      <c r="BV1360" s="197"/>
      <c r="BW1360" s="197"/>
      <c r="BX1360" s="197"/>
      <c r="BY1360" s="197"/>
      <c r="BZ1360" s="197"/>
      <c r="CA1360" s="197"/>
      <c r="CB1360" s="197"/>
      <c r="CC1360" s="197"/>
      <c r="CD1360" s="197"/>
      <c r="CE1360" s="197"/>
      <c r="CF1360" s="197"/>
      <c r="CG1360" s="197"/>
      <c r="CH1360" s="197"/>
      <c r="CI1360" s="197"/>
      <c r="CJ1360" s="197"/>
      <c r="CK1360" s="197"/>
      <c r="CL1360" s="197"/>
    </row>
    <row r="1361" spans="2:90" x14ac:dyDescent="0.4">
      <c r="B1361" s="197"/>
      <c r="C1361" s="158"/>
      <c r="D1361" s="158"/>
      <c r="E1361" s="158" t="s">
        <v>906</v>
      </c>
      <c r="F1361" s="158"/>
      <c r="G1361" s="158"/>
      <c r="H1361" s="158"/>
      <c r="I1361" s="198"/>
      <c r="J1361" s="198"/>
      <c r="K1361" s="158"/>
      <c r="L1361" s="158"/>
      <c r="M1361" s="158"/>
      <c r="N1361" s="158"/>
      <c r="O1361" s="158"/>
      <c r="P1361" s="158"/>
      <c r="R1361" s="197"/>
      <c r="S1361" s="197"/>
      <c r="T1361" s="197"/>
      <c r="U1361" s="197"/>
      <c r="V1361" s="197"/>
      <c r="W1361" s="197"/>
      <c r="X1361" s="197"/>
      <c r="Y1361" s="197"/>
      <c r="Z1361" s="197"/>
      <c r="AA1361" s="197"/>
      <c r="AB1361" s="197"/>
      <c r="AC1361" s="197"/>
      <c r="AD1361" s="197"/>
      <c r="AE1361" s="197"/>
      <c r="AF1361" s="197"/>
      <c r="AG1361" s="197"/>
      <c r="AH1361" s="197"/>
      <c r="AI1361" s="197"/>
      <c r="AJ1361" s="197"/>
      <c r="AK1361" s="197"/>
      <c r="AL1361" s="197"/>
      <c r="AM1361" s="197"/>
      <c r="AN1361" s="197"/>
      <c r="AO1361" s="197"/>
      <c r="AP1361" s="197"/>
      <c r="AQ1361" s="197"/>
      <c r="AR1361" s="197"/>
      <c r="AS1361" s="197"/>
      <c r="AT1361" s="197"/>
      <c r="AU1361" s="197"/>
      <c r="AV1361" s="197"/>
      <c r="AW1361" s="197"/>
      <c r="AX1361" s="197"/>
      <c r="AY1361" s="197"/>
      <c r="AZ1361" s="197"/>
      <c r="BA1361" s="197"/>
      <c r="BB1361" s="197"/>
      <c r="BC1361" s="197"/>
      <c r="BD1361" s="197"/>
      <c r="BE1361" s="197"/>
      <c r="BF1361" s="197"/>
      <c r="BG1361" s="197"/>
      <c r="BH1361" s="197"/>
      <c r="BI1361" s="197"/>
      <c r="BJ1361" s="197"/>
      <c r="BK1361" s="197"/>
      <c r="BL1361" s="197"/>
      <c r="BM1361" s="197"/>
      <c r="BN1361" s="197"/>
      <c r="BO1361" s="197"/>
      <c r="BP1361" s="197"/>
      <c r="BQ1361" s="197"/>
      <c r="BR1361" s="197"/>
      <c r="BS1361" s="197"/>
      <c r="BT1361" s="197"/>
      <c r="BU1361" s="197"/>
      <c r="BV1361" s="197"/>
      <c r="BW1361" s="197"/>
      <c r="BX1361" s="197"/>
      <c r="BY1361" s="197"/>
      <c r="BZ1361" s="197"/>
      <c r="CA1361" s="197"/>
      <c r="CB1361" s="197"/>
      <c r="CC1361" s="197"/>
      <c r="CD1361" s="197"/>
      <c r="CE1361" s="197"/>
      <c r="CF1361" s="197"/>
      <c r="CG1361" s="197"/>
      <c r="CH1361" s="197"/>
      <c r="CI1361" s="197"/>
      <c r="CJ1361" s="197"/>
      <c r="CK1361" s="197"/>
      <c r="CL1361" s="197"/>
    </row>
    <row r="1362" spans="2:90" x14ac:dyDescent="0.4">
      <c r="B1362" s="197"/>
      <c r="C1362" s="158"/>
      <c r="D1362" s="158"/>
      <c r="E1362" s="158" t="s">
        <v>906</v>
      </c>
      <c r="F1362" s="158"/>
      <c r="G1362" s="158"/>
      <c r="H1362" s="158"/>
      <c r="I1362" s="198"/>
      <c r="J1362" s="198"/>
      <c r="K1362" s="158"/>
      <c r="L1362" s="158"/>
      <c r="M1362" s="158"/>
      <c r="N1362" s="158"/>
      <c r="O1362" s="158"/>
      <c r="P1362" s="158"/>
      <c r="R1362" s="197"/>
      <c r="S1362" s="197"/>
      <c r="T1362" s="197"/>
      <c r="U1362" s="197"/>
      <c r="V1362" s="197"/>
      <c r="W1362" s="197"/>
      <c r="X1362" s="197"/>
      <c r="Y1362" s="197"/>
      <c r="Z1362" s="197"/>
      <c r="AA1362" s="197"/>
      <c r="AB1362" s="197"/>
      <c r="AC1362" s="197"/>
      <c r="AD1362" s="197"/>
      <c r="AE1362" s="197"/>
      <c r="AF1362" s="197"/>
      <c r="AG1362" s="197"/>
      <c r="AH1362" s="197"/>
      <c r="AI1362" s="197"/>
      <c r="AJ1362" s="197"/>
      <c r="AK1362" s="197"/>
      <c r="AL1362" s="197"/>
      <c r="AM1362" s="197"/>
      <c r="AN1362" s="197"/>
      <c r="AO1362" s="197"/>
      <c r="AP1362" s="197"/>
      <c r="AQ1362" s="197"/>
      <c r="AR1362" s="197"/>
      <c r="AS1362" s="197"/>
      <c r="AT1362" s="197"/>
      <c r="AU1362" s="197"/>
      <c r="AV1362" s="197"/>
      <c r="AW1362" s="197"/>
      <c r="AX1362" s="197"/>
      <c r="AY1362" s="197"/>
      <c r="AZ1362" s="197"/>
      <c r="BA1362" s="197"/>
      <c r="BB1362" s="197"/>
      <c r="BC1362" s="197"/>
      <c r="BD1362" s="197"/>
      <c r="BE1362" s="197"/>
      <c r="BF1362" s="197"/>
      <c r="BG1362" s="197"/>
      <c r="BH1362" s="197"/>
      <c r="BI1362" s="197"/>
      <c r="BJ1362" s="197"/>
      <c r="BK1362" s="197"/>
      <c r="BL1362" s="197"/>
      <c r="BM1362" s="197"/>
      <c r="BN1362" s="197"/>
      <c r="BO1362" s="197"/>
      <c r="BP1362" s="197"/>
      <c r="BQ1362" s="197"/>
      <c r="BR1362" s="197"/>
      <c r="BS1362" s="197"/>
      <c r="BT1362" s="197"/>
      <c r="BU1362" s="197"/>
      <c r="BV1362" s="197"/>
      <c r="BW1362" s="197"/>
      <c r="BX1362" s="197"/>
      <c r="BY1362" s="197"/>
      <c r="BZ1362" s="197"/>
      <c r="CA1362" s="197"/>
      <c r="CB1362" s="197"/>
      <c r="CC1362" s="197"/>
      <c r="CD1362" s="197"/>
      <c r="CE1362" s="197"/>
      <c r="CF1362" s="197"/>
      <c r="CG1362" s="197"/>
      <c r="CH1362" s="197"/>
      <c r="CI1362" s="197"/>
      <c r="CJ1362" s="197"/>
      <c r="CK1362" s="197"/>
      <c r="CL1362" s="197"/>
    </row>
    <row r="1363" spans="2:90" x14ac:dyDescent="0.4">
      <c r="B1363" s="197"/>
      <c r="C1363" s="158"/>
      <c r="D1363" s="158"/>
      <c r="E1363" s="158" t="s">
        <v>906</v>
      </c>
      <c r="F1363" s="158"/>
      <c r="G1363" s="158"/>
      <c r="H1363" s="158"/>
      <c r="I1363" s="198"/>
      <c r="J1363" s="198"/>
      <c r="K1363" s="158"/>
      <c r="L1363" s="158"/>
      <c r="M1363" s="158"/>
      <c r="N1363" s="158"/>
      <c r="O1363" s="158"/>
      <c r="P1363" s="158"/>
      <c r="R1363" s="197"/>
      <c r="S1363" s="197"/>
      <c r="T1363" s="197"/>
      <c r="U1363" s="197"/>
      <c r="V1363" s="197"/>
      <c r="W1363" s="197"/>
      <c r="X1363" s="197"/>
      <c r="Y1363" s="197"/>
      <c r="Z1363" s="197"/>
      <c r="AA1363" s="197"/>
      <c r="AB1363" s="197"/>
      <c r="AC1363" s="197"/>
      <c r="AD1363" s="197"/>
      <c r="AE1363" s="197"/>
      <c r="AF1363" s="197"/>
      <c r="AG1363" s="197"/>
      <c r="AH1363" s="197"/>
      <c r="AI1363" s="197"/>
      <c r="AJ1363" s="197"/>
      <c r="AK1363" s="197"/>
      <c r="AL1363" s="197"/>
      <c r="AM1363" s="197"/>
      <c r="AN1363" s="197"/>
      <c r="AO1363" s="197"/>
      <c r="AP1363" s="197"/>
      <c r="AQ1363" s="197"/>
      <c r="AR1363" s="197"/>
      <c r="AS1363" s="197"/>
      <c r="AT1363" s="197"/>
      <c r="AU1363" s="197"/>
      <c r="AV1363" s="197"/>
      <c r="AW1363" s="197"/>
      <c r="AX1363" s="197"/>
      <c r="AY1363" s="197"/>
      <c r="AZ1363" s="197"/>
      <c r="BA1363" s="197"/>
      <c r="BB1363" s="197"/>
      <c r="BC1363" s="197"/>
      <c r="BD1363" s="197"/>
      <c r="BE1363" s="197"/>
      <c r="BF1363" s="197"/>
      <c r="BG1363" s="197"/>
      <c r="BH1363" s="197"/>
      <c r="BI1363" s="197"/>
      <c r="BJ1363" s="197"/>
      <c r="BK1363" s="197"/>
      <c r="BL1363" s="197"/>
      <c r="BM1363" s="197"/>
      <c r="BN1363" s="197"/>
      <c r="BO1363" s="197"/>
      <c r="BP1363" s="197"/>
      <c r="BQ1363" s="197"/>
      <c r="BR1363" s="197"/>
      <c r="BS1363" s="197"/>
      <c r="BT1363" s="197"/>
      <c r="BU1363" s="197"/>
      <c r="BV1363" s="197"/>
      <c r="BW1363" s="197"/>
      <c r="BX1363" s="197"/>
      <c r="BY1363" s="197"/>
      <c r="BZ1363" s="197"/>
      <c r="CA1363" s="197"/>
      <c r="CB1363" s="197"/>
      <c r="CC1363" s="197"/>
      <c r="CD1363" s="197"/>
      <c r="CE1363" s="197"/>
      <c r="CF1363" s="197"/>
      <c r="CG1363" s="197"/>
      <c r="CH1363" s="197"/>
      <c r="CI1363" s="197"/>
      <c r="CJ1363" s="197"/>
      <c r="CK1363" s="197"/>
      <c r="CL1363" s="197"/>
    </row>
    <row r="1364" spans="2:90" x14ac:dyDescent="0.4">
      <c r="B1364" s="197"/>
      <c r="C1364" s="158"/>
      <c r="D1364" s="158"/>
      <c r="E1364" s="158" t="s">
        <v>906</v>
      </c>
      <c r="F1364" s="158"/>
      <c r="G1364" s="158"/>
      <c r="H1364" s="158"/>
      <c r="I1364" s="198"/>
      <c r="J1364" s="198"/>
      <c r="K1364" s="158"/>
      <c r="L1364" s="158"/>
      <c r="M1364" s="158"/>
      <c r="N1364" s="158"/>
      <c r="O1364" s="158"/>
      <c r="P1364" s="158"/>
      <c r="R1364" s="197"/>
      <c r="S1364" s="197"/>
      <c r="T1364" s="197"/>
      <c r="U1364" s="197"/>
      <c r="V1364" s="197"/>
      <c r="W1364" s="197"/>
      <c r="X1364" s="197"/>
      <c r="Y1364" s="197"/>
      <c r="Z1364" s="197"/>
      <c r="AA1364" s="197"/>
      <c r="AB1364" s="197"/>
      <c r="AC1364" s="197"/>
      <c r="AD1364" s="197"/>
      <c r="AE1364" s="197"/>
      <c r="AF1364" s="197"/>
      <c r="AG1364" s="197"/>
      <c r="AH1364" s="197"/>
      <c r="AI1364" s="197"/>
      <c r="AJ1364" s="197"/>
      <c r="AK1364" s="197"/>
      <c r="AL1364" s="197"/>
      <c r="AM1364" s="197"/>
      <c r="AN1364" s="197"/>
      <c r="AO1364" s="197"/>
      <c r="AP1364" s="197"/>
      <c r="AQ1364" s="197"/>
      <c r="AR1364" s="197"/>
      <c r="AS1364" s="197"/>
      <c r="AT1364" s="197"/>
      <c r="AU1364" s="197"/>
      <c r="AV1364" s="197"/>
      <c r="AW1364" s="197"/>
      <c r="AX1364" s="197"/>
      <c r="AY1364" s="197"/>
      <c r="AZ1364" s="197"/>
      <c r="BA1364" s="197"/>
      <c r="BB1364" s="197"/>
      <c r="BC1364" s="197"/>
      <c r="BD1364" s="197"/>
      <c r="BE1364" s="197"/>
      <c r="BF1364" s="197"/>
      <c r="BG1364" s="197"/>
      <c r="BH1364" s="197"/>
      <c r="BI1364" s="197"/>
      <c r="BJ1364" s="197"/>
      <c r="BK1364" s="197"/>
      <c r="BL1364" s="197"/>
      <c r="BM1364" s="197"/>
      <c r="BN1364" s="197"/>
      <c r="BO1364" s="197"/>
      <c r="BP1364" s="197"/>
      <c r="BQ1364" s="197"/>
      <c r="BR1364" s="197"/>
      <c r="BS1364" s="197"/>
      <c r="BT1364" s="197"/>
      <c r="BU1364" s="197"/>
      <c r="BV1364" s="197"/>
      <c r="BW1364" s="197"/>
      <c r="BX1364" s="197"/>
      <c r="BY1364" s="197"/>
      <c r="BZ1364" s="197"/>
      <c r="CA1364" s="197"/>
      <c r="CB1364" s="197"/>
      <c r="CC1364" s="197"/>
      <c r="CD1364" s="197"/>
      <c r="CE1364" s="197"/>
      <c r="CF1364" s="197"/>
      <c r="CG1364" s="197"/>
      <c r="CH1364" s="197"/>
      <c r="CI1364" s="197"/>
      <c r="CJ1364" s="197"/>
      <c r="CK1364" s="197"/>
      <c r="CL1364" s="197"/>
    </row>
    <row r="1365" spans="2:90" x14ac:dyDescent="0.4">
      <c r="B1365" s="197"/>
      <c r="C1365" s="158"/>
      <c r="D1365" s="158"/>
      <c r="E1365" s="158" t="s">
        <v>906</v>
      </c>
      <c r="F1365" s="158"/>
      <c r="G1365" s="158"/>
      <c r="H1365" s="158"/>
      <c r="I1365" s="198"/>
      <c r="J1365" s="198"/>
      <c r="K1365" s="158"/>
      <c r="L1365" s="158"/>
      <c r="M1365" s="158"/>
      <c r="N1365" s="158"/>
      <c r="O1365" s="158"/>
      <c r="P1365" s="158"/>
      <c r="R1365" s="197"/>
      <c r="S1365" s="197"/>
      <c r="T1365" s="197"/>
      <c r="U1365" s="197"/>
      <c r="V1365" s="197"/>
      <c r="W1365" s="197"/>
      <c r="X1365" s="197"/>
      <c r="Y1365" s="197"/>
      <c r="Z1365" s="197"/>
      <c r="AA1365" s="197"/>
      <c r="AB1365" s="197"/>
      <c r="AC1365" s="197"/>
      <c r="AD1365" s="197"/>
      <c r="AE1365" s="197"/>
      <c r="AF1365" s="197"/>
      <c r="AG1365" s="197"/>
      <c r="AH1365" s="197"/>
      <c r="AI1365" s="197"/>
      <c r="AJ1365" s="197"/>
      <c r="AK1365" s="197"/>
      <c r="AL1365" s="197"/>
      <c r="AM1365" s="197"/>
      <c r="AN1365" s="197"/>
      <c r="AO1365" s="197"/>
      <c r="AP1365" s="197"/>
      <c r="AQ1365" s="197"/>
      <c r="AR1365" s="197"/>
      <c r="AS1365" s="197"/>
      <c r="AT1365" s="197"/>
      <c r="AU1365" s="197"/>
      <c r="AV1365" s="197"/>
      <c r="AW1365" s="197"/>
      <c r="AX1365" s="197"/>
      <c r="AY1365" s="197"/>
      <c r="AZ1365" s="197"/>
      <c r="BA1365" s="197"/>
      <c r="BB1365" s="197"/>
      <c r="BC1365" s="197"/>
      <c r="BD1365" s="197"/>
      <c r="BE1365" s="197"/>
      <c r="BF1365" s="197"/>
      <c r="BG1365" s="197"/>
      <c r="BH1365" s="197"/>
      <c r="BI1365" s="197"/>
      <c r="BJ1365" s="197"/>
      <c r="BK1365" s="197"/>
      <c r="BL1365" s="197"/>
      <c r="BM1365" s="197"/>
      <c r="BN1365" s="197"/>
      <c r="BO1365" s="197"/>
      <c r="BP1365" s="197"/>
      <c r="BQ1365" s="197"/>
      <c r="BR1365" s="197"/>
      <c r="BS1365" s="197"/>
      <c r="BT1365" s="197"/>
      <c r="BU1365" s="197"/>
      <c r="BV1365" s="197"/>
      <c r="BW1365" s="197"/>
      <c r="BX1365" s="197"/>
      <c r="BY1365" s="197"/>
      <c r="BZ1365" s="197"/>
      <c r="CA1365" s="197"/>
      <c r="CB1365" s="197"/>
      <c r="CC1365" s="197"/>
      <c r="CD1365" s="197"/>
      <c r="CE1365" s="197"/>
      <c r="CF1365" s="197"/>
      <c r="CG1365" s="197"/>
      <c r="CH1365" s="197"/>
      <c r="CI1365" s="197"/>
      <c r="CJ1365" s="197"/>
      <c r="CK1365" s="197"/>
      <c r="CL1365" s="197"/>
    </row>
    <row r="1366" spans="2:90" x14ac:dyDescent="0.4">
      <c r="B1366" s="197"/>
      <c r="C1366" s="158"/>
      <c r="D1366" s="158"/>
      <c r="E1366" s="158" t="s">
        <v>906</v>
      </c>
      <c r="F1366" s="158"/>
      <c r="G1366" s="158"/>
      <c r="H1366" s="158"/>
      <c r="I1366" s="198"/>
      <c r="J1366" s="198"/>
      <c r="K1366" s="158"/>
      <c r="L1366" s="158"/>
      <c r="M1366" s="158"/>
      <c r="N1366" s="158"/>
      <c r="O1366" s="158"/>
      <c r="P1366" s="158"/>
      <c r="R1366" s="197"/>
      <c r="S1366" s="197"/>
      <c r="T1366" s="197"/>
      <c r="U1366" s="197"/>
      <c r="V1366" s="197"/>
      <c r="W1366" s="197"/>
      <c r="X1366" s="197"/>
      <c r="Y1366" s="197"/>
      <c r="Z1366" s="197"/>
      <c r="AA1366" s="197"/>
      <c r="AB1366" s="197"/>
      <c r="AC1366" s="197"/>
      <c r="AD1366" s="197"/>
      <c r="AE1366" s="197"/>
      <c r="AF1366" s="197"/>
      <c r="AG1366" s="197"/>
      <c r="AH1366" s="197"/>
      <c r="AI1366" s="197"/>
      <c r="AJ1366" s="197"/>
      <c r="AK1366" s="197"/>
      <c r="AL1366" s="197"/>
      <c r="AM1366" s="197"/>
      <c r="AN1366" s="197"/>
      <c r="AO1366" s="197"/>
      <c r="AP1366" s="197"/>
      <c r="AQ1366" s="197"/>
      <c r="AR1366" s="197"/>
      <c r="AS1366" s="197"/>
      <c r="AT1366" s="197"/>
      <c r="AU1366" s="197"/>
      <c r="AV1366" s="197"/>
      <c r="AW1366" s="197"/>
      <c r="AX1366" s="197"/>
      <c r="AY1366" s="197"/>
      <c r="AZ1366" s="197"/>
      <c r="BA1366" s="197"/>
      <c r="BB1366" s="197"/>
      <c r="BC1366" s="197"/>
      <c r="BD1366" s="197"/>
      <c r="BE1366" s="197"/>
      <c r="BF1366" s="197"/>
      <c r="BG1366" s="197"/>
      <c r="BH1366" s="197"/>
      <c r="BI1366" s="197"/>
      <c r="BJ1366" s="197"/>
      <c r="BK1366" s="197"/>
      <c r="BL1366" s="197"/>
      <c r="BM1366" s="197"/>
      <c r="BN1366" s="197"/>
      <c r="BO1366" s="197"/>
      <c r="BP1366" s="197"/>
      <c r="BQ1366" s="197"/>
      <c r="BR1366" s="197"/>
      <c r="BS1366" s="197"/>
      <c r="BT1366" s="197"/>
      <c r="BU1366" s="197"/>
      <c r="BV1366" s="197"/>
      <c r="BW1366" s="197"/>
      <c r="BX1366" s="197"/>
      <c r="BY1366" s="197"/>
      <c r="BZ1366" s="197"/>
      <c r="CA1366" s="197"/>
      <c r="CB1366" s="197"/>
      <c r="CC1366" s="197"/>
      <c r="CD1366" s="197"/>
      <c r="CE1366" s="197"/>
      <c r="CF1366" s="197"/>
      <c r="CG1366" s="197"/>
      <c r="CH1366" s="197"/>
      <c r="CI1366" s="197"/>
      <c r="CJ1366" s="197"/>
      <c r="CK1366" s="197"/>
      <c r="CL1366" s="197"/>
    </row>
    <row r="1367" spans="2:90" x14ac:dyDescent="0.4">
      <c r="B1367" s="197"/>
      <c r="C1367" s="158"/>
      <c r="D1367" s="158"/>
      <c r="E1367" s="158" t="s">
        <v>906</v>
      </c>
      <c r="F1367" s="158"/>
      <c r="G1367" s="158"/>
      <c r="H1367" s="158"/>
      <c r="I1367" s="198"/>
      <c r="J1367" s="198"/>
      <c r="K1367" s="158"/>
      <c r="L1367" s="158"/>
      <c r="M1367" s="158"/>
      <c r="N1367" s="158"/>
      <c r="O1367" s="158"/>
      <c r="P1367" s="158"/>
      <c r="R1367" s="197"/>
      <c r="S1367" s="197"/>
      <c r="T1367" s="197"/>
      <c r="U1367" s="197"/>
      <c r="V1367" s="197"/>
      <c r="W1367" s="197"/>
      <c r="X1367" s="197"/>
      <c r="Y1367" s="197"/>
      <c r="Z1367" s="197"/>
      <c r="AA1367" s="197"/>
      <c r="AB1367" s="197"/>
      <c r="AC1367" s="197"/>
      <c r="AD1367" s="197"/>
      <c r="AE1367" s="197"/>
      <c r="AF1367" s="197"/>
      <c r="AG1367" s="197"/>
      <c r="AH1367" s="197"/>
      <c r="AI1367" s="197"/>
      <c r="AJ1367" s="197"/>
      <c r="AK1367" s="197"/>
      <c r="AL1367" s="197"/>
      <c r="AM1367" s="197"/>
      <c r="AN1367" s="197"/>
      <c r="AO1367" s="197"/>
      <c r="AP1367" s="197"/>
      <c r="AQ1367" s="197"/>
      <c r="AR1367" s="197"/>
      <c r="AS1367" s="197"/>
      <c r="AT1367" s="197"/>
      <c r="AU1367" s="197"/>
      <c r="AV1367" s="197"/>
      <c r="AW1367" s="197"/>
      <c r="AX1367" s="197"/>
      <c r="AY1367" s="197"/>
      <c r="AZ1367" s="197"/>
      <c r="BA1367" s="197"/>
      <c r="BB1367" s="197"/>
      <c r="BC1367" s="197"/>
      <c r="BD1367" s="197"/>
      <c r="BE1367" s="197"/>
      <c r="BF1367" s="197"/>
      <c r="BG1367" s="197"/>
      <c r="BH1367" s="197"/>
      <c r="BI1367" s="197"/>
      <c r="BJ1367" s="197"/>
      <c r="BK1367" s="197"/>
      <c r="BL1367" s="197"/>
      <c r="BM1367" s="197"/>
      <c r="BN1367" s="197"/>
      <c r="BO1367" s="197"/>
      <c r="BP1367" s="197"/>
      <c r="BQ1367" s="197"/>
      <c r="BR1367" s="197"/>
      <c r="BS1367" s="197"/>
      <c r="BT1367" s="197"/>
      <c r="BU1367" s="197"/>
      <c r="BV1367" s="197"/>
      <c r="BW1367" s="197"/>
      <c r="BX1367" s="197"/>
      <c r="BY1367" s="197"/>
      <c r="BZ1367" s="197"/>
      <c r="CA1367" s="197"/>
      <c r="CB1367" s="197"/>
      <c r="CC1367" s="197"/>
      <c r="CD1367" s="197"/>
      <c r="CE1367" s="197"/>
      <c r="CF1367" s="197"/>
      <c r="CG1367" s="197"/>
      <c r="CH1367" s="197"/>
      <c r="CI1367" s="197"/>
      <c r="CJ1367" s="197"/>
      <c r="CK1367" s="197"/>
      <c r="CL1367" s="197"/>
    </row>
    <row r="1368" spans="2:90" x14ac:dyDescent="0.4">
      <c r="B1368" s="168" t="s">
        <v>487</v>
      </c>
      <c r="C1368" s="167"/>
      <c r="D1368" s="167"/>
      <c r="E1368" s="167" t="s">
        <v>906</v>
      </c>
      <c r="F1368" s="167"/>
      <c r="G1368" s="167"/>
      <c r="H1368" s="167"/>
      <c r="I1368" s="169"/>
      <c r="J1368" s="169"/>
      <c r="K1368" s="190"/>
      <c r="L1368" s="190"/>
      <c r="M1368" s="190"/>
      <c r="N1368" s="190"/>
      <c r="O1368" s="190"/>
      <c r="P1368" s="190"/>
      <c r="R1368" s="191"/>
      <c r="S1368" s="167"/>
      <c r="T1368" s="167"/>
      <c r="U1368" s="167"/>
      <c r="V1368" s="167"/>
      <c r="W1368" s="167"/>
      <c r="X1368" s="167"/>
      <c r="Y1368" s="167"/>
      <c r="Z1368" s="167"/>
      <c r="AA1368" s="167"/>
      <c r="AB1368" s="167"/>
      <c r="AC1368" s="167"/>
      <c r="AD1368" s="167"/>
      <c r="AE1368" s="167"/>
      <c r="AF1368" s="167"/>
      <c r="AG1368" s="167"/>
      <c r="AH1368" s="167"/>
      <c r="AI1368" s="167"/>
      <c r="AJ1368" s="167"/>
      <c r="AK1368" s="167"/>
      <c r="AL1368" s="167"/>
      <c r="AM1368" s="167"/>
      <c r="AN1368" s="167"/>
      <c r="AO1368" s="167"/>
      <c r="AP1368" s="167"/>
      <c r="AQ1368" s="167"/>
      <c r="AR1368" s="167"/>
      <c r="AS1368" s="167"/>
      <c r="AT1368" s="167"/>
      <c r="AU1368" s="167"/>
      <c r="AV1368" s="167"/>
      <c r="AW1368" s="167"/>
      <c r="AX1368" s="167"/>
      <c r="AY1368" s="167"/>
      <c r="AZ1368" s="167"/>
      <c r="BA1368" s="167"/>
      <c r="BB1368" s="167"/>
      <c r="BC1368" s="167"/>
      <c r="BD1368" s="167"/>
      <c r="BE1368" s="167"/>
      <c r="BF1368" s="167"/>
      <c r="BG1368" s="167"/>
      <c r="BH1368" s="167"/>
      <c r="BI1368" s="167"/>
      <c r="BJ1368" s="167"/>
      <c r="BK1368" s="167"/>
      <c r="BL1368" s="167"/>
      <c r="BM1368" s="167"/>
      <c r="BN1368" s="167"/>
      <c r="BO1368" s="167"/>
      <c r="BP1368" s="167"/>
      <c r="BQ1368" s="167"/>
      <c r="BR1368" s="167"/>
      <c r="BS1368" s="167"/>
      <c r="BT1368" s="167"/>
      <c r="BU1368" s="167"/>
      <c r="BV1368" s="167"/>
      <c r="BW1368" s="167"/>
      <c r="BX1368" s="167"/>
      <c r="BY1368" s="167"/>
      <c r="BZ1368" s="167"/>
      <c r="CA1368" s="167"/>
      <c r="CB1368" s="167"/>
      <c r="CC1368" s="167"/>
      <c r="CD1368" s="167"/>
      <c r="CE1368" s="167"/>
      <c r="CF1368" s="167"/>
      <c r="CG1368" s="167"/>
      <c r="CH1368" s="167"/>
      <c r="CI1368" s="167"/>
      <c r="CJ1368" s="167"/>
      <c r="CK1368" s="167"/>
      <c r="CL1368" s="167"/>
    </row>
    <row r="1369" spans="2:90" x14ac:dyDescent="0.4">
      <c r="B1369" s="168" t="s">
        <v>489</v>
      </c>
      <c r="C1369" s="167"/>
      <c r="D1369" s="167"/>
      <c r="E1369" s="167" t="s">
        <v>906</v>
      </c>
      <c r="F1369" s="167"/>
      <c r="G1369" s="167"/>
      <c r="H1369" s="167"/>
      <c r="I1369" s="169"/>
      <c r="J1369" s="169"/>
      <c r="K1369" s="190"/>
      <c r="L1369" s="190"/>
      <c r="M1369" s="190"/>
      <c r="N1369" s="190"/>
      <c r="O1369" s="190"/>
      <c r="P1369" s="190"/>
      <c r="R1369" s="191"/>
      <c r="S1369" s="167"/>
      <c r="T1369" s="167"/>
      <c r="U1369" s="167"/>
      <c r="V1369" s="167"/>
      <c r="W1369" s="167"/>
      <c r="X1369" s="167"/>
      <c r="Y1369" s="167"/>
      <c r="Z1369" s="167"/>
      <c r="AA1369" s="167"/>
      <c r="AB1369" s="167"/>
      <c r="AC1369" s="167"/>
      <c r="AD1369" s="167"/>
      <c r="AE1369" s="167"/>
      <c r="AF1369" s="167"/>
      <c r="AG1369" s="167"/>
      <c r="AH1369" s="167"/>
      <c r="AI1369" s="167"/>
      <c r="AJ1369" s="167"/>
      <c r="AK1369" s="167"/>
      <c r="AL1369" s="167"/>
      <c r="AM1369" s="167"/>
      <c r="AN1369" s="167"/>
      <c r="AO1369" s="167"/>
      <c r="AP1369" s="167"/>
      <c r="AQ1369" s="167"/>
      <c r="AR1369" s="167"/>
      <c r="AS1369" s="167"/>
      <c r="AT1369" s="167"/>
      <c r="AU1369" s="167"/>
      <c r="AV1369" s="167"/>
      <c r="AW1369" s="167"/>
      <c r="AX1369" s="167"/>
      <c r="AY1369" s="167"/>
      <c r="AZ1369" s="167"/>
      <c r="BA1369" s="167"/>
      <c r="BB1369" s="167"/>
      <c r="BC1369" s="167"/>
      <c r="BD1369" s="167"/>
      <c r="BE1369" s="167"/>
      <c r="BF1369" s="167"/>
      <c r="BG1369" s="167"/>
      <c r="BH1369" s="167"/>
      <c r="BI1369" s="167"/>
      <c r="BJ1369" s="167"/>
      <c r="BK1369" s="167"/>
      <c r="BL1369" s="167"/>
      <c r="BM1369" s="167"/>
      <c r="BN1369" s="167"/>
      <c r="BO1369" s="167"/>
      <c r="BP1369" s="167"/>
      <c r="BQ1369" s="167"/>
      <c r="BR1369" s="167"/>
      <c r="BS1369" s="167"/>
      <c r="BT1369" s="167"/>
      <c r="BU1369" s="167"/>
      <c r="BV1369" s="167"/>
      <c r="BW1369" s="167"/>
      <c r="BX1369" s="167"/>
      <c r="BY1369" s="167"/>
      <c r="BZ1369" s="167"/>
      <c r="CA1369" s="167"/>
      <c r="CB1369" s="167"/>
      <c r="CC1369" s="167"/>
      <c r="CD1369" s="167"/>
      <c r="CE1369" s="167"/>
      <c r="CF1369" s="167"/>
      <c r="CG1369" s="167"/>
      <c r="CH1369" s="167"/>
      <c r="CI1369" s="167"/>
      <c r="CJ1369" s="167"/>
      <c r="CK1369" s="167"/>
      <c r="CL1369" s="167"/>
    </row>
    <row r="1370" spans="2:90" x14ac:dyDescent="0.4">
      <c r="B1370" s="168" t="s">
        <v>459</v>
      </c>
      <c r="C1370" s="167"/>
      <c r="D1370" s="167"/>
      <c r="E1370" s="167" t="s">
        <v>906</v>
      </c>
      <c r="F1370" s="167"/>
      <c r="G1370" s="167"/>
      <c r="H1370" s="167"/>
      <c r="I1370" s="169"/>
      <c r="J1370" s="169"/>
      <c r="K1370" s="190"/>
      <c r="L1370" s="190"/>
      <c r="M1370" s="190"/>
      <c r="N1370" s="190"/>
      <c r="O1370" s="190"/>
      <c r="P1370" s="190"/>
      <c r="R1370" s="191"/>
      <c r="S1370" s="192" t="str">
        <f t="shared" ref="S1370:AX1370" si="1426">S$16</f>
        <v>S$12</v>
      </c>
      <c r="T1370" s="192" t="str">
        <f t="shared" si="1426"/>
        <v>T$12</v>
      </c>
      <c r="U1370" s="192" t="str">
        <f t="shared" si="1426"/>
        <v>U$12</v>
      </c>
      <c r="V1370" s="192" t="str">
        <f t="shared" si="1426"/>
        <v>V$12</v>
      </c>
      <c r="W1370" s="192" t="str">
        <f t="shared" si="1426"/>
        <v>W$12</v>
      </c>
      <c r="X1370" s="192" t="str">
        <f t="shared" si="1426"/>
        <v>X$12</v>
      </c>
      <c r="Y1370" s="192" t="str">
        <f t="shared" si="1426"/>
        <v>Y$12</v>
      </c>
      <c r="Z1370" s="192" t="str">
        <f t="shared" si="1426"/>
        <v>Z$12</v>
      </c>
      <c r="AA1370" s="192" t="str">
        <f t="shared" si="1426"/>
        <v>AA$12</v>
      </c>
      <c r="AB1370" s="192" t="str">
        <f t="shared" si="1426"/>
        <v>AB$12</v>
      </c>
      <c r="AC1370" s="192" t="str">
        <f t="shared" si="1426"/>
        <v>AC$12</v>
      </c>
      <c r="AD1370" s="192" t="str">
        <f t="shared" si="1426"/>
        <v>AD$12</v>
      </c>
      <c r="AE1370" s="192" t="str">
        <f t="shared" si="1426"/>
        <v>AE$12</v>
      </c>
      <c r="AF1370" s="192" t="str">
        <f t="shared" si="1426"/>
        <v>AF$12</v>
      </c>
      <c r="AG1370" s="192" t="str">
        <f t="shared" si="1426"/>
        <v>AG$12</v>
      </c>
      <c r="AH1370" s="192" t="str">
        <f t="shared" si="1426"/>
        <v>AH$12</v>
      </c>
      <c r="AI1370" s="192" t="str">
        <f t="shared" si="1426"/>
        <v>AI$12</v>
      </c>
      <c r="AJ1370" s="192" t="str">
        <f t="shared" si="1426"/>
        <v>AJ$12</v>
      </c>
      <c r="AK1370" s="192" t="str">
        <f t="shared" si="1426"/>
        <v>AK$12</v>
      </c>
      <c r="AL1370" s="192" t="str">
        <f t="shared" si="1426"/>
        <v>AL$12</v>
      </c>
      <c r="AM1370" s="192" t="str">
        <f t="shared" si="1426"/>
        <v>AM$12</v>
      </c>
      <c r="AN1370" s="192" t="str">
        <f t="shared" si="1426"/>
        <v>AN$12</v>
      </c>
      <c r="AO1370" s="192" t="str">
        <f t="shared" si="1426"/>
        <v>AO$12</v>
      </c>
      <c r="AP1370" s="192" t="str">
        <f t="shared" si="1426"/>
        <v>AP$12</v>
      </c>
      <c r="AQ1370" s="192" t="str">
        <f t="shared" si="1426"/>
        <v>AQ$12</v>
      </c>
      <c r="AR1370" s="192" t="str">
        <f t="shared" si="1426"/>
        <v>AR$12</v>
      </c>
      <c r="AS1370" s="192" t="str">
        <f t="shared" si="1426"/>
        <v>AS$12</v>
      </c>
      <c r="AT1370" s="192" t="str">
        <f t="shared" si="1426"/>
        <v>AT$12</v>
      </c>
      <c r="AU1370" s="192" t="str">
        <f t="shared" si="1426"/>
        <v>AU$12</v>
      </c>
      <c r="AV1370" s="192" t="str">
        <f t="shared" si="1426"/>
        <v>AV$12</v>
      </c>
      <c r="AW1370" s="192" t="str">
        <f t="shared" si="1426"/>
        <v>AW$12</v>
      </c>
      <c r="AX1370" s="192" t="str">
        <f t="shared" si="1426"/>
        <v>AX$12</v>
      </c>
      <c r="AY1370" s="192" t="str">
        <f t="shared" ref="AY1370:CD1370" si="1427">AY$16</f>
        <v>AY$12</v>
      </c>
      <c r="AZ1370" s="192" t="str">
        <f t="shared" si="1427"/>
        <v>AZ$12</v>
      </c>
      <c r="BA1370" s="192" t="str">
        <f t="shared" si="1427"/>
        <v>BA$12</v>
      </c>
      <c r="BB1370" s="192" t="str">
        <f t="shared" si="1427"/>
        <v>BB$12</v>
      </c>
      <c r="BC1370" s="192" t="str">
        <f t="shared" si="1427"/>
        <v>BC$12</v>
      </c>
      <c r="BD1370" s="192" t="str">
        <f t="shared" si="1427"/>
        <v>BD$12</v>
      </c>
      <c r="BE1370" s="192" t="str">
        <f t="shared" si="1427"/>
        <v>BE$12</v>
      </c>
      <c r="BF1370" s="192" t="str">
        <f t="shared" si="1427"/>
        <v>BF$12</v>
      </c>
      <c r="BG1370" s="192" t="str">
        <f t="shared" si="1427"/>
        <v>BG$12</v>
      </c>
      <c r="BH1370" s="192" t="str">
        <f t="shared" si="1427"/>
        <v>BH$12</v>
      </c>
      <c r="BI1370" s="192" t="str">
        <f t="shared" si="1427"/>
        <v>BI$12</v>
      </c>
      <c r="BJ1370" s="192" t="str">
        <f t="shared" si="1427"/>
        <v>BJ$12</v>
      </c>
      <c r="BK1370" s="192" t="str">
        <f t="shared" si="1427"/>
        <v>BK$12</v>
      </c>
      <c r="BL1370" s="192" t="str">
        <f t="shared" si="1427"/>
        <v>BL$12</v>
      </c>
      <c r="BM1370" s="192" t="str">
        <f t="shared" si="1427"/>
        <v>BM$12</v>
      </c>
      <c r="BN1370" s="192" t="str">
        <f t="shared" si="1427"/>
        <v>BN$12</v>
      </c>
      <c r="BO1370" s="192" t="str">
        <f t="shared" si="1427"/>
        <v>BO$12</v>
      </c>
      <c r="BP1370" s="192" t="str">
        <f t="shared" si="1427"/>
        <v>BP$12</v>
      </c>
      <c r="BQ1370" s="192" t="str">
        <f t="shared" si="1427"/>
        <v>BQ$12</v>
      </c>
      <c r="BR1370" s="192" t="str">
        <f t="shared" si="1427"/>
        <v>BR$12</v>
      </c>
      <c r="BS1370" s="192" t="str">
        <f t="shared" si="1427"/>
        <v>BS$12</v>
      </c>
      <c r="BT1370" s="192" t="str">
        <f t="shared" si="1427"/>
        <v>BT$12</v>
      </c>
      <c r="BU1370" s="192" t="str">
        <f t="shared" si="1427"/>
        <v>BU$12</v>
      </c>
      <c r="BV1370" s="192" t="str">
        <f t="shared" si="1427"/>
        <v>BV$12</v>
      </c>
      <c r="BW1370" s="192" t="str">
        <f t="shared" si="1427"/>
        <v>BW$12</v>
      </c>
      <c r="BX1370" s="192" t="str">
        <f t="shared" si="1427"/>
        <v>BX$12</v>
      </c>
      <c r="BY1370" s="192" t="str">
        <f t="shared" si="1427"/>
        <v>BY$12</v>
      </c>
      <c r="BZ1370" s="192" t="str">
        <f t="shared" si="1427"/>
        <v>BZ$12</v>
      </c>
      <c r="CA1370" s="192" t="str">
        <f t="shared" si="1427"/>
        <v>CA$12</v>
      </c>
      <c r="CB1370" s="192" t="str">
        <f t="shared" si="1427"/>
        <v>CB$12</v>
      </c>
      <c r="CC1370" s="192" t="str">
        <f t="shared" si="1427"/>
        <v>CC$12</v>
      </c>
      <c r="CD1370" s="192" t="str">
        <f t="shared" si="1427"/>
        <v>CD$12</v>
      </c>
      <c r="CE1370" s="192" t="str">
        <f t="shared" ref="CE1370:CL1370" si="1428">CE$16</f>
        <v>CE$12</v>
      </c>
      <c r="CF1370" s="192" t="str">
        <f t="shared" si="1428"/>
        <v>CF$12</v>
      </c>
      <c r="CG1370" s="192" t="str">
        <f t="shared" si="1428"/>
        <v>CG$12</v>
      </c>
      <c r="CH1370" s="192" t="str">
        <f t="shared" si="1428"/>
        <v>CH$12</v>
      </c>
      <c r="CI1370" s="192" t="str">
        <f t="shared" si="1428"/>
        <v>CI$12</v>
      </c>
      <c r="CJ1370" s="192" t="str">
        <f t="shared" si="1428"/>
        <v>CJ$12</v>
      </c>
      <c r="CK1370" s="192" t="str">
        <f t="shared" si="1428"/>
        <v>CK$12</v>
      </c>
      <c r="CL1370" s="192" t="str">
        <f t="shared" si="1428"/>
        <v>CL$12</v>
      </c>
    </row>
    <row r="1371" spans="2:90" x14ac:dyDescent="0.4">
      <c r="B1371" s="168" t="s">
        <v>460</v>
      </c>
      <c r="C1371" s="193"/>
      <c r="D1371" s="193"/>
      <c r="E1371" s="193" t="s">
        <v>906</v>
      </c>
      <c r="F1371" s="193"/>
      <c r="G1371" s="193"/>
      <c r="H1371" s="193"/>
      <c r="I1371" s="194"/>
      <c r="J1371" s="194"/>
      <c r="K1371" s="195"/>
      <c r="L1371" s="195"/>
      <c r="M1371" s="195"/>
      <c r="N1371" s="195"/>
      <c r="O1371" s="195"/>
      <c r="P1371" s="195"/>
      <c r="R1371" s="195"/>
      <c r="S1371" s="192" t="str">
        <f t="shared" ref="S1371:AX1371" si="1429">S$17</f>
        <v>S$13</v>
      </c>
      <c r="T1371" s="192" t="str">
        <f t="shared" si="1429"/>
        <v>T$13</v>
      </c>
      <c r="U1371" s="192" t="str">
        <f t="shared" si="1429"/>
        <v>U$13</v>
      </c>
      <c r="V1371" s="192" t="str">
        <f t="shared" si="1429"/>
        <v>V$13</v>
      </c>
      <c r="W1371" s="192" t="str">
        <f t="shared" si="1429"/>
        <v>W$13</v>
      </c>
      <c r="X1371" s="192" t="str">
        <f t="shared" si="1429"/>
        <v>X$13</v>
      </c>
      <c r="Y1371" s="192" t="str">
        <f t="shared" si="1429"/>
        <v>Y$13</v>
      </c>
      <c r="Z1371" s="192" t="str">
        <f t="shared" si="1429"/>
        <v>Z$13</v>
      </c>
      <c r="AA1371" s="192" t="str">
        <f t="shared" si="1429"/>
        <v>AA$13</v>
      </c>
      <c r="AB1371" s="192" t="str">
        <f t="shared" si="1429"/>
        <v>AB$13</v>
      </c>
      <c r="AC1371" s="192" t="str">
        <f t="shared" si="1429"/>
        <v>AC$13</v>
      </c>
      <c r="AD1371" s="192" t="str">
        <f t="shared" si="1429"/>
        <v>AD$13</v>
      </c>
      <c r="AE1371" s="192" t="str">
        <f t="shared" si="1429"/>
        <v>AE$13</v>
      </c>
      <c r="AF1371" s="192" t="str">
        <f t="shared" si="1429"/>
        <v>AF$13</v>
      </c>
      <c r="AG1371" s="192" t="str">
        <f t="shared" si="1429"/>
        <v>AG$13</v>
      </c>
      <c r="AH1371" s="192" t="str">
        <f t="shared" si="1429"/>
        <v>AH$13</v>
      </c>
      <c r="AI1371" s="192" t="str">
        <f t="shared" si="1429"/>
        <v>AI$13</v>
      </c>
      <c r="AJ1371" s="192" t="str">
        <f t="shared" si="1429"/>
        <v>AJ$13</v>
      </c>
      <c r="AK1371" s="192" t="str">
        <f t="shared" si="1429"/>
        <v>AK$13</v>
      </c>
      <c r="AL1371" s="192" t="str">
        <f t="shared" si="1429"/>
        <v>AL$13</v>
      </c>
      <c r="AM1371" s="192" t="str">
        <f t="shared" si="1429"/>
        <v>AM$13</v>
      </c>
      <c r="AN1371" s="192" t="str">
        <f t="shared" si="1429"/>
        <v>AN$13</v>
      </c>
      <c r="AO1371" s="192" t="str">
        <f t="shared" si="1429"/>
        <v>AO$13</v>
      </c>
      <c r="AP1371" s="192" t="str">
        <f t="shared" si="1429"/>
        <v>AP$13</v>
      </c>
      <c r="AQ1371" s="192" t="str">
        <f t="shared" si="1429"/>
        <v>AQ$13</v>
      </c>
      <c r="AR1371" s="192" t="str">
        <f t="shared" si="1429"/>
        <v>AR$13</v>
      </c>
      <c r="AS1371" s="192" t="str">
        <f t="shared" si="1429"/>
        <v>AS$13</v>
      </c>
      <c r="AT1371" s="192" t="str">
        <f t="shared" si="1429"/>
        <v>AT$13</v>
      </c>
      <c r="AU1371" s="192" t="str">
        <f t="shared" si="1429"/>
        <v>AU$13</v>
      </c>
      <c r="AV1371" s="192" t="str">
        <f t="shared" si="1429"/>
        <v>AV$13</v>
      </c>
      <c r="AW1371" s="192" t="str">
        <f t="shared" si="1429"/>
        <v>AW$13</v>
      </c>
      <c r="AX1371" s="192" t="str">
        <f t="shared" si="1429"/>
        <v>AX$13</v>
      </c>
      <c r="AY1371" s="192" t="str">
        <f t="shared" ref="AY1371:CD1371" si="1430">AY$17</f>
        <v>AY$13</v>
      </c>
      <c r="AZ1371" s="192" t="str">
        <f t="shared" si="1430"/>
        <v>AZ$13</v>
      </c>
      <c r="BA1371" s="192" t="str">
        <f t="shared" si="1430"/>
        <v>BA$13</v>
      </c>
      <c r="BB1371" s="192" t="str">
        <f t="shared" si="1430"/>
        <v>BB$13</v>
      </c>
      <c r="BC1371" s="192" t="str">
        <f t="shared" si="1430"/>
        <v>BC$13</v>
      </c>
      <c r="BD1371" s="192" t="str">
        <f t="shared" si="1430"/>
        <v>BD$13</v>
      </c>
      <c r="BE1371" s="192" t="str">
        <f t="shared" si="1430"/>
        <v>BE$13</v>
      </c>
      <c r="BF1371" s="192" t="str">
        <f t="shared" si="1430"/>
        <v>BF$13</v>
      </c>
      <c r="BG1371" s="192" t="str">
        <f t="shared" si="1430"/>
        <v>BG$13</v>
      </c>
      <c r="BH1371" s="192" t="str">
        <f t="shared" si="1430"/>
        <v>BH$13</v>
      </c>
      <c r="BI1371" s="192" t="str">
        <f t="shared" si="1430"/>
        <v>BI$13</v>
      </c>
      <c r="BJ1371" s="192" t="str">
        <f t="shared" si="1430"/>
        <v>BJ$13</v>
      </c>
      <c r="BK1371" s="192" t="str">
        <f t="shared" si="1430"/>
        <v>BK$13</v>
      </c>
      <c r="BL1371" s="192" t="str">
        <f t="shared" si="1430"/>
        <v>BL$13</v>
      </c>
      <c r="BM1371" s="192" t="str">
        <f t="shared" si="1430"/>
        <v>BM$13</v>
      </c>
      <c r="BN1371" s="192" t="str">
        <f t="shared" si="1430"/>
        <v>BN$13</v>
      </c>
      <c r="BO1371" s="192" t="str">
        <f t="shared" si="1430"/>
        <v>BO$13</v>
      </c>
      <c r="BP1371" s="192" t="str">
        <f t="shared" si="1430"/>
        <v>BP$13</v>
      </c>
      <c r="BQ1371" s="192" t="str">
        <f t="shared" si="1430"/>
        <v>BQ$13</v>
      </c>
      <c r="BR1371" s="192" t="str">
        <f t="shared" si="1430"/>
        <v>BR$13</v>
      </c>
      <c r="BS1371" s="192" t="str">
        <f t="shared" si="1430"/>
        <v>BS$13</v>
      </c>
      <c r="BT1371" s="192" t="str">
        <f t="shared" si="1430"/>
        <v>BT$13</v>
      </c>
      <c r="BU1371" s="192" t="str">
        <f t="shared" si="1430"/>
        <v>BU$13</v>
      </c>
      <c r="BV1371" s="192" t="str">
        <f t="shared" si="1430"/>
        <v>BV$13</v>
      </c>
      <c r="BW1371" s="192" t="str">
        <f t="shared" si="1430"/>
        <v>BW$13</v>
      </c>
      <c r="BX1371" s="192" t="str">
        <f t="shared" si="1430"/>
        <v>BX$13</v>
      </c>
      <c r="BY1371" s="192" t="str">
        <f t="shared" si="1430"/>
        <v>BY$13</v>
      </c>
      <c r="BZ1371" s="192" t="str">
        <f t="shared" si="1430"/>
        <v>BZ$13</v>
      </c>
      <c r="CA1371" s="192" t="str">
        <f t="shared" si="1430"/>
        <v>CA$13</v>
      </c>
      <c r="CB1371" s="192" t="str">
        <f t="shared" si="1430"/>
        <v>CB$13</v>
      </c>
      <c r="CC1371" s="192" t="str">
        <f t="shared" si="1430"/>
        <v>CC$13</v>
      </c>
      <c r="CD1371" s="192" t="str">
        <f t="shared" si="1430"/>
        <v>CD$13</v>
      </c>
      <c r="CE1371" s="192" t="str">
        <f t="shared" ref="CE1371:CL1371" si="1431">CE$17</f>
        <v>CE$13</v>
      </c>
      <c r="CF1371" s="192" t="str">
        <f t="shared" si="1431"/>
        <v>CF$13</v>
      </c>
      <c r="CG1371" s="192" t="str">
        <f t="shared" si="1431"/>
        <v>CG$13</v>
      </c>
      <c r="CH1371" s="192" t="str">
        <f t="shared" si="1431"/>
        <v>CH$13</v>
      </c>
      <c r="CI1371" s="192" t="str">
        <f t="shared" si="1431"/>
        <v>CI$13</v>
      </c>
      <c r="CJ1371" s="192" t="str">
        <f t="shared" si="1431"/>
        <v>CJ$13</v>
      </c>
      <c r="CK1371" s="192" t="str">
        <f t="shared" si="1431"/>
        <v>CK$13</v>
      </c>
      <c r="CL1371" s="192" t="str">
        <f t="shared" si="1431"/>
        <v>CL$13</v>
      </c>
    </row>
    <row r="1372" spans="2:90" x14ac:dyDescent="0.4">
      <c r="B1372" s="168" t="s">
        <v>488</v>
      </c>
      <c r="C1372" s="193"/>
      <c r="D1372" s="193"/>
      <c r="E1372" s="193" t="s">
        <v>906</v>
      </c>
      <c r="F1372" s="193"/>
      <c r="G1372" s="193"/>
      <c r="H1372" s="193"/>
      <c r="I1372" s="194"/>
      <c r="J1372" s="194"/>
      <c r="K1372" s="195"/>
      <c r="L1372" s="195"/>
      <c r="M1372" s="195"/>
      <c r="N1372" s="195"/>
      <c r="O1372" s="195"/>
      <c r="P1372" s="195"/>
      <c r="R1372" s="195"/>
      <c r="S1372" s="183"/>
      <c r="T1372" s="183"/>
      <c r="U1372" s="183"/>
      <c r="V1372" s="183"/>
      <c r="W1372" s="183"/>
      <c r="X1372" s="183"/>
      <c r="Y1372" s="183"/>
      <c r="Z1372" s="183"/>
      <c r="AA1372" s="183"/>
      <c r="AB1372" s="183"/>
      <c r="AC1372" s="183"/>
      <c r="AD1372" s="183"/>
      <c r="AE1372" s="183"/>
      <c r="AF1372" s="183"/>
      <c r="AG1372" s="183"/>
      <c r="AH1372" s="183"/>
      <c r="AI1372" s="183"/>
      <c r="AJ1372" s="183"/>
      <c r="AK1372" s="183"/>
      <c r="AL1372" s="183"/>
      <c r="AM1372" s="183"/>
      <c r="AN1372" s="183"/>
      <c r="AO1372" s="183"/>
      <c r="AP1372" s="183"/>
      <c r="AQ1372" s="183"/>
      <c r="AR1372" s="183"/>
      <c r="AS1372" s="183"/>
      <c r="AT1372" s="183"/>
      <c r="AU1372" s="183"/>
      <c r="AV1372" s="183"/>
      <c r="AW1372" s="183"/>
      <c r="AX1372" s="183"/>
      <c r="AY1372" s="183"/>
      <c r="AZ1372" s="183"/>
      <c r="BA1372" s="183"/>
      <c r="BB1372" s="183"/>
      <c r="BC1372" s="183"/>
      <c r="BD1372" s="183"/>
      <c r="BE1372" s="183"/>
      <c r="BF1372" s="183"/>
      <c r="BG1372" s="183"/>
      <c r="BH1372" s="183"/>
      <c r="BI1372" s="183"/>
      <c r="BJ1372" s="183"/>
      <c r="BK1372" s="183"/>
      <c r="BL1372" s="183"/>
      <c r="BM1372" s="183"/>
      <c r="BN1372" s="183"/>
      <c r="BO1372" s="183"/>
      <c r="BP1372" s="183"/>
      <c r="BQ1372" s="183"/>
      <c r="BR1372" s="183"/>
      <c r="BS1372" s="183"/>
      <c r="BT1372" s="183"/>
      <c r="BU1372" s="183"/>
      <c r="BV1372" s="183"/>
      <c r="BW1372" s="183"/>
      <c r="BX1372" s="183"/>
      <c r="BY1372" s="183"/>
      <c r="BZ1372" s="183"/>
      <c r="CA1372" s="183"/>
      <c r="CB1372" s="183"/>
      <c r="CC1372" s="183"/>
      <c r="CD1372" s="183"/>
      <c r="CE1372" s="183"/>
      <c r="CF1372" s="183"/>
      <c r="CG1372" s="183"/>
      <c r="CH1372" s="183"/>
      <c r="CI1372" s="183"/>
      <c r="CJ1372" s="183"/>
      <c r="CK1372" s="183"/>
      <c r="CL1372" s="183"/>
    </row>
    <row r="1373" spans="2:90" x14ac:dyDescent="0.4">
      <c r="B1373" s="168" t="s">
        <v>501</v>
      </c>
      <c r="C1373" s="193"/>
      <c r="D1373" s="193"/>
      <c r="E1373" s="193" t="s">
        <v>906</v>
      </c>
      <c r="F1373" s="193"/>
      <c r="G1373" s="193"/>
      <c r="H1373" s="193"/>
      <c r="I1373" s="194"/>
      <c r="J1373" s="194"/>
      <c r="K1373" s="195"/>
      <c r="L1373" s="195"/>
      <c r="M1373" s="195"/>
      <c r="N1373" s="195"/>
      <c r="O1373" s="195"/>
      <c r="P1373" s="195"/>
      <c r="R1373" s="195"/>
      <c r="S1373" s="183"/>
      <c r="T1373" s="183"/>
      <c r="U1373" s="183"/>
      <c r="V1373" s="183"/>
      <c r="W1373" s="183"/>
      <c r="X1373" s="183"/>
      <c r="Y1373" s="183"/>
      <c r="Z1373" s="183"/>
      <c r="AA1373" s="183"/>
      <c r="AB1373" s="183"/>
      <c r="AC1373" s="183"/>
      <c r="AD1373" s="183"/>
      <c r="AE1373" s="183"/>
      <c r="AF1373" s="183"/>
      <c r="AG1373" s="183"/>
      <c r="AH1373" s="183"/>
      <c r="AI1373" s="183"/>
      <c r="AJ1373" s="183"/>
      <c r="AK1373" s="183"/>
      <c r="AL1373" s="183"/>
      <c r="AM1373" s="183"/>
      <c r="AN1373" s="183"/>
      <c r="AO1373" s="183"/>
      <c r="AP1373" s="183"/>
      <c r="AQ1373" s="183"/>
      <c r="AR1373" s="183"/>
      <c r="AS1373" s="183"/>
      <c r="AT1373" s="183"/>
      <c r="AU1373" s="183"/>
      <c r="AV1373" s="183"/>
      <c r="AW1373" s="183"/>
      <c r="AX1373" s="183"/>
      <c r="AY1373" s="183"/>
      <c r="AZ1373" s="183"/>
      <c r="BA1373" s="183"/>
      <c r="BB1373" s="183"/>
      <c r="BC1373" s="183"/>
      <c r="BD1373" s="183"/>
      <c r="BE1373" s="183"/>
      <c r="BF1373" s="183"/>
      <c r="BG1373" s="183"/>
      <c r="BH1373" s="183"/>
      <c r="BI1373" s="183"/>
      <c r="BJ1373" s="183"/>
      <c r="BK1373" s="183"/>
      <c r="BL1373" s="183"/>
      <c r="BM1373" s="183"/>
      <c r="BN1373" s="183"/>
      <c r="BO1373" s="183"/>
      <c r="BP1373" s="183"/>
      <c r="BQ1373" s="183"/>
      <c r="BR1373" s="183"/>
      <c r="BS1373" s="183"/>
      <c r="BT1373" s="183"/>
      <c r="BU1373" s="183"/>
      <c r="BV1373" s="183"/>
      <c r="BW1373" s="183"/>
      <c r="BX1373" s="183"/>
      <c r="BY1373" s="183"/>
      <c r="BZ1373" s="183"/>
      <c r="CA1373" s="183"/>
      <c r="CB1373" s="183"/>
      <c r="CC1373" s="183"/>
      <c r="CD1373" s="183"/>
      <c r="CE1373" s="183"/>
      <c r="CF1373" s="183"/>
      <c r="CG1373" s="183"/>
      <c r="CH1373" s="183"/>
      <c r="CI1373" s="183"/>
      <c r="CJ1373" s="183"/>
      <c r="CK1373" s="183"/>
      <c r="CL1373" s="183"/>
    </row>
    <row r="1374" spans="2:90" x14ac:dyDescent="0.4">
      <c r="B1374" s="168" t="s">
        <v>461</v>
      </c>
      <c r="C1374" s="193"/>
      <c r="D1374" s="193"/>
      <c r="E1374" s="193" t="s">
        <v>906</v>
      </c>
      <c r="F1374" s="193"/>
      <c r="G1374" s="193"/>
      <c r="H1374" s="193"/>
      <c r="I1374" s="194"/>
      <c r="J1374" s="194"/>
      <c r="K1374" s="195"/>
      <c r="L1374" s="195"/>
      <c r="M1374" s="195"/>
      <c r="N1374" s="195"/>
      <c r="O1374" s="195"/>
      <c r="P1374" s="195"/>
      <c r="R1374" s="195"/>
      <c r="S1374" s="183" t="str">
        <f t="shared" ref="S1374:AX1374" si="1432">S$18</f>
        <v>S$14</v>
      </c>
      <c r="T1374" s="183" t="str">
        <f t="shared" si="1432"/>
        <v>T$14</v>
      </c>
      <c r="U1374" s="183" t="str">
        <f t="shared" si="1432"/>
        <v>U$14</v>
      </c>
      <c r="V1374" s="183" t="str">
        <f t="shared" si="1432"/>
        <v>V$14</v>
      </c>
      <c r="W1374" s="183" t="str">
        <f t="shared" si="1432"/>
        <v>W$14</v>
      </c>
      <c r="X1374" s="183" t="str">
        <f t="shared" si="1432"/>
        <v>X$14</v>
      </c>
      <c r="Y1374" s="183" t="str">
        <f t="shared" si="1432"/>
        <v>Y$14</v>
      </c>
      <c r="Z1374" s="183" t="str">
        <f t="shared" si="1432"/>
        <v>Z$14</v>
      </c>
      <c r="AA1374" s="183" t="str">
        <f t="shared" si="1432"/>
        <v>AA$14</v>
      </c>
      <c r="AB1374" s="183" t="str">
        <f t="shared" si="1432"/>
        <v>AB$14</v>
      </c>
      <c r="AC1374" s="183" t="str">
        <f t="shared" si="1432"/>
        <v>AC$14</v>
      </c>
      <c r="AD1374" s="183" t="str">
        <f t="shared" si="1432"/>
        <v>AD$14</v>
      </c>
      <c r="AE1374" s="183" t="str">
        <f t="shared" si="1432"/>
        <v>AE$14</v>
      </c>
      <c r="AF1374" s="183" t="str">
        <f t="shared" si="1432"/>
        <v>AF$14</v>
      </c>
      <c r="AG1374" s="183" t="str">
        <f t="shared" si="1432"/>
        <v>AG$14</v>
      </c>
      <c r="AH1374" s="183" t="str">
        <f t="shared" si="1432"/>
        <v>AH$14</v>
      </c>
      <c r="AI1374" s="183" t="str">
        <f t="shared" si="1432"/>
        <v>AI$14</v>
      </c>
      <c r="AJ1374" s="183" t="str">
        <f t="shared" si="1432"/>
        <v>AJ$14</v>
      </c>
      <c r="AK1374" s="183" t="str">
        <f t="shared" si="1432"/>
        <v>AK$14</v>
      </c>
      <c r="AL1374" s="183" t="str">
        <f t="shared" si="1432"/>
        <v>AL$14</v>
      </c>
      <c r="AM1374" s="183" t="str">
        <f t="shared" si="1432"/>
        <v>AM$14</v>
      </c>
      <c r="AN1374" s="183" t="str">
        <f t="shared" si="1432"/>
        <v>AN$14</v>
      </c>
      <c r="AO1374" s="183" t="str">
        <f t="shared" si="1432"/>
        <v>AO$14</v>
      </c>
      <c r="AP1374" s="183" t="str">
        <f t="shared" si="1432"/>
        <v>AP$14</v>
      </c>
      <c r="AQ1374" s="183" t="str">
        <f t="shared" si="1432"/>
        <v>AQ$14</v>
      </c>
      <c r="AR1374" s="183" t="str">
        <f t="shared" si="1432"/>
        <v>AR$14</v>
      </c>
      <c r="AS1374" s="183" t="str">
        <f t="shared" si="1432"/>
        <v>AS$14</v>
      </c>
      <c r="AT1374" s="183" t="str">
        <f t="shared" si="1432"/>
        <v>AT$14</v>
      </c>
      <c r="AU1374" s="183" t="str">
        <f t="shared" si="1432"/>
        <v>AU$14</v>
      </c>
      <c r="AV1374" s="183" t="str">
        <f t="shared" si="1432"/>
        <v>AV$14</v>
      </c>
      <c r="AW1374" s="183" t="str">
        <f t="shared" si="1432"/>
        <v>AW$14</v>
      </c>
      <c r="AX1374" s="183" t="str">
        <f t="shared" si="1432"/>
        <v>AX$14</v>
      </c>
      <c r="AY1374" s="183" t="str">
        <f t="shared" ref="AY1374:CD1374" si="1433">AY$18</f>
        <v>AY$14</v>
      </c>
      <c r="AZ1374" s="183" t="str">
        <f t="shared" si="1433"/>
        <v>AZ$14</v>
      </c>
      <c r="BA1374" s="183" t="str">
        <f t="shared" si="1433"/>
        <v>BA$14</v>
      </c>
      <c r="BB1374" s="183" t="str">
        <f t="shared" si="1433"/>
        <v>BB$14</v>
      </c>
      <c r="BC1374" s="183" t="str">
        <f t="shared" si="1433"/>
        <v>BC$14</v>
      </c>
      <c r="BD1374" s="183" t="str">
        <f t="shared" si="1433"/>
        <v>BD$14</v>
      </c>
      <c r="BE1374" s="183" t="str">
        <f t="shared" si="1433"/>
        <v>BE$14</v>
      </c>
      <c r="BF1374" s="183" t="str">
        <f t="shared" si="1433"/>
        <v>BF$14</v>
      </c>
      <c r="BG1374" s="183" t="str">
        <f t="shared" si="1433"/>
        <v>BG$14</v>
      </c>
      <c r="BH1374" s="183" t="str">
        <f t="shared" si="1433"/>
        <v>BH$14</v>
      </c>
      <c r="BI1374" s="183" t="str">
        <f t="shared" si="1433"/>
        <v>BI$14</v>
      </c>
      <c r="BJ1374" s="183" t="str">
        <f t="shared" si="1433"/>
        <v>BJ$14</v>
      </c>
      <c r="BK1374" s="183" t="str">
        <f t="shared" si="1433"/>
        <v>BK$14</v>
      </c>
      <c r="BL1374" s="183" t="str">
        <f t="shared" si="1433"/>
        <v>BL$14</v>
      </c>
      <c r="BM1374" s="183" t="str">
        <f t="shared" si="1433"/>
        <v>BM$14</v>
      </c>
      <c r="BN1374" s="183" t="str">
        <f t="shared" si="1433"/>
        <v>BN$14</v>
      </c>
      <c r="BO1374" s="183" t="str">
        <f t="shared" si="1433"/>
        <v>BO$14</v>
      </c>
      <c r="BP1374" s="183" t="str">
        <f t="shared" si="1433"/>
        <v>BP$14</v>
      </c>
      <c r="BQ1374" s="183" t="str">
        <f t="shared" si="1433"/>
        <v>BQ$14</v>
      </c>
      <c r="BR1374" s="183" t="str">
        <f t="shared" si="1433"/>
        <v>BR$14</v>
      </c>
      <c r="BS1374" s="183" t="str">
        <f t="shared" si="1433"/>
        <v>BS$14</v>
      </c>
      <c r="BT1374" s="183" t="str">
        <f t="shared" si="1433"/>
        <v>BT$14</v>
      </c>
      <c r="BU1374" s="183" t="str">
        <f t="shared" si="1433"/>
        <v>BU$14</v>
      </c>
      <c r="BV1374" s="183" t="str">
        <f t="shared" si="1433"/>
        <v>BV$14</v>
      </c>
      <c r="BW1374" s="183" t="str">
        <f t="shared" si="1433"/>
        <v>BW$14</v>
      </c>
      <c r="BX1374" s="183" t="str">
        <f t="shared" si="1433"/>
        <v>BX$14</v>
      </c>
      <c r="BY1374" s="183" t="str">
        <f t="shared" si="1433"/>
        <v>BY$14</v>
      </c>
      <c r="BZ1374" s="183" t="str">
        <f t="shared" si="1433"/>
        <v>BZ$14</v>
      </c>
      <c r="CA1374" s="183" t="str">
        <f t="shared" si="1433"/>
        <v>CA$14</v>
      </c>
      <c r="CB1374" s="183" t="str">
        <f t="shared" si="1433"/>
        <v>CB$14</v>
      </c>
      <c r="CC1374" s="183" t="str">
        <f t="shared" si="1433"/>
        <v>CC$14</v>
      </c>
      <c r="CD1374" s="183" t="str">
        <f t="shared" si="1433"/>
        <v>CD$14</v>
      </c>
      <c r="CE1374" s="183" t="str">
        <f t="shared" ref="CE1374:CL1374" si="1434">CE$18</f>
        <v>CE$14</v>
      </c>
      <c r="CF1374" s="183" t="str">
        <f t="shared" si="1434"/>
        <v>CF$14</v>
      </c>
      <c r="CG1374" s="183" t="str">
        <f t="shared" si="1434"/>
        <v>CG$14</v>
      </c>
      <c r="CH1374" s="183" t="str">
        <f t="shared" si="1434"/>
        <v>CH$14</v>
      </c>
      <c r="CI1374" s="183" t="str">
        <f t="shared" si="1434"/>
        <v>CI$14</v>
      </c>
      <c r="CJ1374" s="183" t="str">
        <f t="shared" si="1434"/>
        <v>CJ$14</v>
      </c>
      <c r="CK1374" s="183" t="str">
        <f t="shared" si="1434"/>
        <v>CK$14</v>
      </c>
      <c r="CL1374" s="183" t="str">
        <f t="shared" si="1434"/>
        <v>CL$14</v>
      </c>
    </row>
    <row r="1375" spans="2:90" x14ac:dyDescent="0.4">
      <c r="B1375" s="168" t="s">
        <v>462</v>
      </c>
      <c r="C1375" s="193"/>
      <c r="D1375" s="193"/>
      <c r="E1375" s="193" t="s">
        <v>906</v>
      </c>
      <c r="F1375" s="193"/>
      <c r="G1375" s="193"/>
      <c r="H1375" s="193"/>
      <c r="I1375" s="194"/>
      <c r="J1375" s="194"/>
      <c r="K1375" s="195"/>
      <c r="L1375" s="195"/>
      <c r="M1375" s="195"/>
      <c r="N1375" s="195"/>
      <c r="O1375" s="195"/>
      <c r="P1375" s="195"/>
      <c r="R1375" s="195"/>
      <c r="S1375" s="183" t="str">
        <f t="shared" ref="S1375:AX1375" si="1435">S$19</f>
        <v>S$15</v>
      </c>
      <c r="T1375" s="183" t="str">
        <f t="shared" si="1435"/>
        <v>T$15</v>
      </c>
      <c r="U1375" s="183" t="str">
        <f t="shared" si="1435"/>
        <v>U$15</v>
      </c>
      <c r="V1375" s="183" t="str">
        <f t="shared" si="1435"/>
        <v>V$15</v>
      </c>
      <c r="W1375" s="183" t="str">
        <f t="shared" si="1435"/>
        <v>W$15</v>
      </c>
      <c r="X1375" s="183" t="str">
        <f t="shared" si="1435"/>
        <v>X$15</v>
      </c>
      <c r="Y1375" s="183" t="str">
        <f t="shared" si="1435"/>
        <v>Y$15</v>
      </c>
      <c r="Z1375" s="183" t="str">
        <f t="shared" si="1435"/>
        <v>Z$15</v>
      </c>
      <c r="AA1375" s="183" t="str">
        <f t="shared" si="1435"/>
        <v>AA$15</v>
      </c>
      <c r="AB1375" s="183" t="str">
        <f t="shared" si="1435"/>
        <v>AB$15</v>
      </c>
      <c r="AC1375" s="183" t="str">
        <f t="shared" si="1435"/>
        <v>AC$15</v>
      </c>
      <c r="AD1375" s="183" t="str">
        <f t="shared" si="1435"/>
        <v>AD$15</v>
      </c>
      <c r="AE1375" s="183" t="str">
        <f t="shared" si="1435"/>
        <v>AE$15</v>
      </c>
      <c r="AF1375" s="183" t="str">
        <f t="shared" si="1435"/>
        <v>AF$15</v>
      </c>
      <c r="AG1375" s="183" t="str">
        <f t="shared" si="1435"/>
        <v>AG$15</v>
      </c>
      <c r="AH1375" s="183" t="str">
        <f t="shared" si="1435"/>
        <v>AH$15</v>
      </c>
      <c r="AI1375" s="183" t="str">
        <f t="shared" si="1435"/>
        <v>AI$15</v>
      </c>
      <c r="AJ1375" s="183" t="str">
        <f t="shared" si="1435"/>
        <v>AJ$15</v>
      </c>
      <c r="AK1375" s="183" t="str">
        <f t="shared" si="1435"/>
        <v>AK$15</v>
      </c>
      <c r="AL1375" s="183" t="str">
        <f t="shared" si="1435"/>
        <v>AL$15</v>
      </c>
      <c r="AM1375" s="183" t="str">
        <f t="shared" si="1435"/>
        <v>AM$15</v>
      </c>
      <c r="AN1375" s="183" t="str">
        <f t="shared" si="1435"/>
        <v>AN$15</v>
      </c>
      <c r="AO1375" s="183" t="str">
        <f t="shared" si="1435"/>
        <v>AO$15</v>
      </c>
      <c r="AP1375" s="183" t="str">
        <f t="shared" si="1435"/>
        <v>AP$15</v>
      </c>
      <c r="AQ1375" s="183" t="str">
        <f t="shared" si="1435"/>
        <v>AQ$15</v>
      </c>
      <c r="AR1375" s="183" t="str">
        <f t="shared" si="1435"/>
        <v>AR$15</v>
      </c>
      <c r="AS1375" s="183" t="str">
        <f t="shared" si="1435"/>
        <v>AS$15</v>
      </c>
      <c r="AT1375" s="183" t="str">
        <f t="shared" si="1435"/>
        <v>AT$15</v>
      </c>
      <c r="AU1375" s="183" t="str">
        <f t="shared" si="1435"/>
        <v>AU$15</v>
      </c>
      <c r="AV1375" s="183" t="str">
        <f t="shared" si="1435"/>
        <v>AV$15</v>
      </c>
      <c r="AW1375" s="183" t="str">
        <f t="shared" si="1435"/>
        <v>AW$15</v>
      </c>
      <c r="AX1375" s="183" t="str">
        <f t="shared" si="1435"/>
        <v>AX$15</v>
      </c>
      <c r="AY1375" s="183" t="str">
        <f t="shared" ref="AY1375:CD1375" si="1436">AY$19</f>
        <v>AY$15</v>
      </c>
      <c r="AZ1375" s="183" t="str">
        <f t="shared" si="1436"/>
        <v>AZ$15</v>
      </c>
      <c r="BA1375" s="183" t="str">
        <f t="shared" si="1436"/>
        <v>BA$15</v>
      </c>
      <c r="BB1375" s="183" t="str">
        <f t="shared" si="1436"/>
        <v>BB$15</v>
      </c>
      <c r="BC1375" s="183" t="str">
        <f t="shared" si="1436"/>
        <v>BC$15</v>
      </c>
      <c r="BD1375" s="183" t="str">
        <f t="shared" si="1436"/>
        <v>BD$15</v>
      </c>
      <c r="BE1375" s="183" t="str">
        <f t="shared" si="1436"/>
        <v>BE$15</v>
      </c>
      <c r="BF1375" s="183" t="str">
        <f t="shared" si="1436"/>
        <v>BF$15</v>
      </c>
      <c r="BG1375" s="183" t="str">
        <f t="shared" si="1436"/>
        <v>BG$15</v>
      </c>
      <c r="BH1375" s="183" t="str">
        <f t="shared" si="1436"/>
        <v>BH$15</v>
      </c>
      <c r="BI1375" s="183" t="str">
        <f t="shared" si="1436"/>
        <v>BI$15</v>
      </c>
      <c r="BJ1375" s="183" t="str">
        <f t="shared" si="1436"/>
        <v>BJ$15</v>
      </c>
      <c r="BK1375" s="183" t="str">
        <f t="shared" si="1436"/>
        <v>BK$15</v>
      </c>
      <c r="BL1375" s="183" t="str">
        <f t="shared" si="1436"/>
        <v>BL$15</v>
      </c>
      <c r="BM1375" s="183" t="str">
        <f t="shared" si="1436"/>
        <v>BM$15</v>
      </c>
      <c r="BN1375" s="183" t="str">
        <f t="shared" si="1436"/>
        <v>BN$15</v>
      </c>
      <c r="BO1375" s="183" t="str">
        <f t="shared" si="1436"/>
        <v>BO$15</v>
      </c>
      <c r="BP1375" s="183" t="str">
        <f t="shared" si="1436"/>
        <v>BP$15</v>
      </c>
      <c r="BQ1375" s="183" t="str">
        <f t="shared" si="1436"/>
        <v>BQ$15</v>
      </c>
      <c r="BR1375" s="183" t="str">
        <f t="shared" si="1436"/>
        <v>BR$15</v>
      </c>
      <c r="BS1375" s="183" t="str">
        <f t="shared" si="1436"/>
        <v>BS$15</v>
      </c>
      <c r="BT1375" s="183" t="str">
        <f t="shared" si="1436"/>
        <v>BT$15</v>
      </c>
      <c r="BU1375" s="183" t="str">
        <f t="shared" si="1436"/>
        <v>BU$15</v>
      </c>
      <c r="BV1375" s="183" t="str">
        <f t="shared" si="1436"/>
        <v>BV$15</v>
      </c>
      <c r="BW1375" s="183" t="str">
        <f t="shared" si="1436"/>
        <v>BW$15</v>
      </c>
      <c r="BX1375" s="183" t="str">
        <f t="shared" si="1436"/>
        <v>BX$15</v>
      </c>
      <c r="BY1375" s="183" t="str">
        <f t="shared" si="1436"/>
        <v>BY$15</v>
      </c>
      <c r="BZ1375" s="183" t="str">
        <f t="shared" si="1436"/>
        <v>BZ$15</v>
      </c>
      <c r="CA1375" s="183" t="str">
        <f t="shared" si="1436"/>
        <v>CA$15</v>
      </c>
      <c r="CB1375" s="183" t="str">
        <f t="shared" si="1436"/>
        <v>CB$15</v>
      </c>
      <c r="CC1375" s="183" t="str">
        <f t="shared" si="1436"/>
        <v>CC$15</v>
      </c>
      <c r="CD1375" s="183" t="str">
        <f t="shared" si="1436"/>
        <v>CD$15</v>
      </c>
      <c r="CE1375" s="183" t="str">
        <f t="shared" ref="CE1375:CL1375" si="1437">CE$19</f>
        <v>CE$15</v>
      </c>
      <c r="CF1375" s="183" t="str">
        <f t="shared" si="1437"/>
        <v>CF$15</v>
      </c>
      <c r="CG1375" s="183" t="str">
        <f t="shared" si="1437"/>
        <v>CG$15</v>
      </c>
      <c r="CH1375" s="183" t="str">
        <f t="shared" si="1437"/>
        <v>CH$15</v>
      </c>
      <c r="CI1375" s="183" t="str">
        <f t="shared" si="1437"/>
        <v>CI$15</v>
      </c>
      <c r="CJ1375" s="183" t="str">
        <f t="shared" si="1437"/>
        <v>CJ$15</v>
      </c>
      <c r="CK1375" s="183" t="str">
        <f t="shared" si="1437"/>
        <v>CK$15</v>
      </c>
      <c r="CL1375" s="183" t="str">
        <f t="shared" si="1437"/>
        <v>CL$15</v>
      </c>
    </row>
    <row r="1376" spans="2:90" x14ac:dyDescent="0.4">
      <c r="B1376" s="70" t="s">
        <v>818</v>
      </c>
      <c r="C1376" s="48"/>
      <c r="D1376" s="48" t="s">
        <v>822</v>
      </c>
      <c r="E1376" s="48" t="s">
        <v>822</v>
      </c>
      <c r="F1376" s="48" t="s">
        <v>348</v>
      </c>
      <c r="G1376" s="48" t="s">
        <v>243</v>
      </c>
      <c r="H1376" s="48"/>
      <c r="I1376" s="277"/>
      <c r="J1376" s="277"/>
      <c r="K1376" s="48"/>
      <c r="L1376" s="48"/>
      <c r="M1376" s="48"/>
      <c r="N1376" s="48"/>
      <c r="O1376" s="48"/>
      <c r="P1376" s="48"/>
      <c r="R1376" s="70"/>
      <c r="S1376" s="278"/>
      <c r="T1376" s="278"/>
      <c r="U1376" s="278"/>
      <c r="V1376" s="278"/>
      <c r="W1376" s="278"/>
      <c r="X1376" s="278"/>
      <c r="Y1376" s="278"/>
      <c r="Z1376" s="278"/>
      <c r="AA1376" s="278"/>
      <c r="AB1376" s="278"/>
      <c r="AC1376" s="278"/>
      <c r="AD1376" s="278"/>
      <c r="AE1376" s="278"/>
      <c r="AF1376" s="278"/>
      <c r="AG1376" s="278"/>
      <c r="AH1376" s="278"/>
      <c r="AI1376" s="278"/>
      <c r="AJ1376" s="278"/>
      <c r="AK1376" s="278"/>
      <c r="AL1376" s="278"/>
      <c r="AM1376" s="278"/>
      <c r="AN1376" s="278"/>
      <c r="AO1376" s="278"/>
      <c r="AP1376" s="278"/>
      <c r="AQ1376" s="278"/>
      <c r="AR1376" s="278"/>
      <c r="AS1376" s="278"/>
      <c r="AT1376" s="278"/>
      <c r="AU1376" s="278"/>
      <c r="AV1376" s="278"/>
      <c r="AW1376" s="278"/>
      <c r="AX1376" s="278"/>
      <c r="AY1376" s="278"/>
      <c r="AZ1376" s="278"/>
      <c r="BA1376" s="278"/>
      <c r="BB1376" s="278"/>
      <c r="BC1376" s="278"/>
      <c r="BD1376" s="278"/>
      <c r="BE1376" s="278"/>
      <c r="BF1376" s="278"/>
      <c r="BG1376" s="278"/>
      <c r="BH1376" s="278"/>
      <c r="BI1376" s="278"/>
      <c r="BJ1376" s="278"/>
      <c r="BK1376" s="278"/>
      <c r="BL1376" s="278"/>
      <c r="BM1376" s="278"/>
      <c r="BN1376" s="278"/>
      <c r="BO1376" s="278"/>
      <c r="BP1376" s="278"/>
      <c r="BQ1376" s="278"/>
      <c r="BR1376" s="278"/>
      <c r="BS1376" s="278"/>
      <c r="BT1376" s="278"/>
      <c r="BU1376" s="278"/>
      <c r="BV1376" s="278"/>
      <c r="BW1376" s="278"/>
      <c r="BX1376" s="278"/>
      <c r="BY1376" s="278"/>
      <c r="BZ1376" s="278"/>
      <c r="CA1376" s="278"/>
      <c r="CB1376" s="278"/>
      <c r="CC1376" s="278"/>
      <c r="CD1376" s="278"/>
      <c r="CE1376" s="278"/>
      <c r="CF1376" s="278"/>
      <c r="CG1376" s="278"/>
      <c r="CH1376" s="278"/>
      <c r="CI1376" s="278"/>
      <c r="CJ1376" s="278"/>
      <c r="CK1376" s="278"/>
      <c r="CL1376" s="278"/>
    </row>
    <row r="1377" spans="2:90" x14ac:dyDescent="0.4">
      <c r="B1377" s="93" t="str">
        <f>"Assumptions - "&amp;B1376</f>
        <v>Assumptions - Rolling fixed term loan - multiple borrowings w/ annual control:</v>
      </c>
      <c r="D1377" t="s">
        <v>822</v>
      </c>
      <c r="E1377" t="s">
        <v>906</v>
      </c>
      <c r="G1377" t="str">
        <f t="shared" ref="G1377:G1395" si="1438">E1377</f>
        <v/>
      </c>
      <c r="I1377"/>
      <c r="J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row>
    <row r="1378" spans="2:90" x14ac:dyDescent="0.4">
      <c r="B1378" s="153" t="s">
        <v>285</v>
      </c>
      <c r="C1378" s="57"/>
      <c r="D1378" s="57" t="s">
        <v>822</v>
      </c>
      <c r="E1378" s="57" t="s">
        <v>906</v>
      </c>
      <c r="F1378" s="57"/>
      <c r="G1378" s="57" t="str">
        <f t="shared" si="1438"/>
        <v/>
      </c>
      <c r="H1378" s="57">
        <v>4</v>
      </c>
      <c r="I1378" s="31"/>
      <c r="J1378" s="31"/>
      <c r="K1378" s="31"/>
      <c r="L1378" s="31"/>
      <c r="M1378" s="31"/>
      <c r="N1378" s="31"/>
      <c r="O1378" s="31"/>
      <c r="P1378" s="31"/>
      <c r="R1378" s="31"/>
      <c r="S1378" s="73"/>
      <c r="T1378" s="73"/>
      <c r="U1378" s="73"/>
      <c r="V1378" s="73"/>
      <c r="W1378" s="73"/>
      <c r="X1378" s="73"/>
      <c r="Y1378" s="73"/>
      <c r="Z1378" s="73"/>
      <c r="AA1378" s="73"/>
      <c r="AB1378" s="73"/>
      <c r="AC1378" s="73"/>
      <c r="AD1378" s="73"/>
      <c r="AE1378" s="73"/>
      <c r="AF1378" s="73"/>
      <c r="AG1378" s="73"/>
      <c r="AH1378" s="73"/>
      <c r="AI1378" s="73"/>
      <c r="AJ1378" s="73"/>
      <c r="AK1378" s="73"/>
      <c r="AL1378" s="73"/>
      <c r="AM1378" s="73"/>
      <c r="AN1378" s="73"/>
      <c r="AO1378" s="73"/>
      <c r="AP1378" s="73"/>
      <c r="AQ1378" s="73"/>
      <c r="AR1378" s="73"/>
      <c r="AS1378" s="73"/>
      <c r="AT1378" s="73"/>
      <c r="AU1378" s="73"/>
      <c r="AV1378" s="73"/>
      <c r="AW1378" s="73"/>
      <c r="AX1378" s="73"/>
      <c r="AY1378" s="73"/>
      <c r="AZ1378" s="73"/>
      <c r="BA1378" s="73"/>
      <c r="BB1378" s="73"/>
      <c r="BC1378" s="73"/>
      <c r="BD1378" s="73"/>
      <c r="BE1378" s="73"/>
      <c r="BF1378" s="73"/>
      <c r="BG1378" s="73"/>
      <c r="BH1378" s="73"/>
      <c r="BI1378" s="73"/>
      <c r="BJ1378" s="73"/>
      <c r="BK1378" s="73"/>
      <c r="BL1378" s="73"/>
      <c r="BM1378" s="73"/>
      <c r="BN1378" s="73"/>
      <c r="BO1378" s="73"/>
      <c r="BP1378" s="73"/>
      <c r="BQ1378" s="73"/>
      <c r="BR1378" s="73"/>
      <c r="BS1378" s="73"/>
      <c r="BT1378" s="73"/>
      <c r="BU1378" s="73"/>
      <c r="BV1378" s="73"/>
      <c r="BW1378" s="73"/>
      <c r="BX1378" s="73"/>
      <c r="BY1378" s="73"/>
      <c r="BZ1378" s="73"/>
      <c r="CA1378" s="73"/>
      <c r="CB1378" s="73"/>
      <c r="CC1378" s="73"/>
      <c r="CD1378" s="73"/>
      <c r="CE1378" s="73"/>
      <c r="CF1378" s="73"/>
      <c r="CG1378" s="73"/>
      <c r="CH1378" s="73"/>
      <c r="CI1378" s="73"/>
      <c r="CJ1378" s="73"/>
      <c r="CK1378" s="73"/>
      <c r="CL1378" s="73"/>
    </row>
    <row r="1379" spans="2:90" x14ac:dyDescent="0.4">
      <c r="B1379" s="153" t="s">
        <v>820</v>
      </c>
      <c r="C1379" s="57"/>
      <c r="D1379" s="57" t="s">
        <v>822</v>
      </c>
      <c r="E1379" s="57" t="s">
        <v>906</v>
      </c>
      <c r="F1379" s="57"/>
      <c r="G1379" s="57" t="str">
        <f t="shared" si="1438"/>
        <v/>
      </c>
      <c r="H1379" s="57">
        <v>3</v>
      </c>
      <c r="I1379" s="31"/>
      <c r="J1379" s="31"/>
      <c r="K1379" s="31"/>
      <c r="L1379" s="31"/>
      <c r="M1379" s="31"/>
      <c r="N1379" s="31"/>
      <c r="O1379" s="31"/>
      <c r="P1379" s="31"/>
      <c r="R1379" s="31"/>
      <c r="S1379" s="73"/>
      <c r="T1379" s="73"/>
      <c r="U1379" s="73"/>
      <c r="V1379" s="73"/>
      <c r="W1379" s="73"/>
      <c r="X1379" s="73"/>
      <c r="Y1379" s="73"/>
      <c r="Z1379" s="73"/>
      <c r="AA1379" s="73"/>
      <c r="AB1379" s="73"/>
      <c r="AC1379" s="73"/>
      <c r="AD1379" s="73"/>
      <c r="AE1379" s="73"/>
      <c r="AF1379" s="73"/>
      <c r="AG1379" s="73"/>
      <c r="AH1379" s="73"/>
      <c r="AI1379" s="73"/>
      <c r="AJ1379" s="73"/>
      <c r="AK1379" s="73"/>
      <c r="AL1379" s="73"/>
      <c r="AM1379" s="73"/>
      <c r="AN1379" s="73"/>
      <c r="AO1379" s="73"/>
      <c r="AP1379" s="73"/>
      <c r="AQ1379" s="73"/>
      <c r="AR1379" s="73"/>
      <c r="AS1379" s="73"/>
      <c r="AT1379" s="73"/>
      <c r="AU1379" s="73"/>
      <c r="AV1379" s="73"/>
      <c r="AW1379" s="73"/>
      <c r="AX1379" s="73"/>
      <c r="AY1379" s="73"/>
      <c r="AZ1379" s="73"/>
      <c r="BA1379" s="73"/>
      <c r="BB1379" s="73"/>
      <c r="BC1379" s="73"/>
      <c r="BD1379" s="73"/>
      <c r="BE1379" s="73"/>
      <c r="BF1379" s="73"/>
      <c r="BG1379" s="73"/>
      <c r="BH1379" s="73"/>
      <c r="BI1379" s="73"/>
      <c r="BJ1379" s="73"/>
      <c r="BK1379" s="73"/>
      <c r="BL1379" s="73"/>
      <c r="BM1379" s="73"/>
      <c r="BN1379" s="73"/>
      <c r="BO1379" s="73"/>
      <c r="BP1379" s="73"/>
      <c r="BQ1379" s="73"/>
      <c r="BR1379" s="73"/>
      <c r="BS1379" s="73"/>
      <c r="BT1379" s="73"/>
      <c r="BU1379" s="73"/>
      <c r="BV1379" s="73"/>
      <c r="BW1379" s="73"/>
      <c r="BX1379" s="73"/>
      <c r="BY1379" s="73"/>
      <c r="BZ1379" s="73"/>
      <c r="CA1379" s="73"/>
      <c r="CB1379" s="73"/>
      <c r="CC1379" s="73"/>
      <c r="CD1379" s="73"/>
      <c r="CE1379" s="73"/>
      <c r="CF1379" s="73"/>
      <c r="CG1379" s="73"/>
      <c r="CH1379" s="73"/>
      <c r="CI1379" s="73"/>
      <c r="CJ1379" s="73"/>
      <c r="CK1379" s="73"/>
      <c r="CL1379" s="73"/>
    </row>
    <row r="1380" spans="2:90" x14ac:dyDescent="0.4">
      <c r="B1380" s="153" t="s">
        <v>286</v>
      </c>
      <c r="C1380" s="59"/>
      <c r="D1380" s="59" t="s">
        <v>822</v>
      </c>
      <c r="E1380" s="59" t="s">
        <v>906</v>
      </c>
      <c r="F1380" s="59"/>
      <c r="G1380" s="59" t="str">
        <f t="shared" si="1438"/>
        <v/>
      </c>
      <c r="H1380" s="59">
        <v>0.1</v>
      </c>
      <c r="I1380" s="31"/>
      <c r="J1380" s="31"/>
      <c r="K1380" s="31"/>
      <c r="L1380" s="31"/>
      <c r="M1380" s="31"/>
      <c r="N1380" s="31"/>
      <c r="O1380" s="31"/>
      <c r="P1380" s="31"/>
      <c r="R1380" s="31"/>
      <c r="S1380" s="73"/>
      <c r="T1380" s="73"/>
      <c r="U1380" s="73"/>
      <c r="V1380" s="73"/>
      <c r="W1380" s="73"/>
      <c r="X1380" s="73"/>
      <c r="Y1380" s="73"/>
      <c r="Z1380" s="73"/>
      <c r="AA1380" s="73"/>
      <c r="AB1380" s="73"/>
      <c r="AC1380" s="73"/>
      <c r="AD1380" s="73"/>
      <c r="AE1380" s="73"/>
      <c r="AF1380" s="73"/>
      <c r="AG1380" s="73"/>
      <c r="AH1380" s="73"/>
      <c r="AI1380" s="73"/>
      <c r="AJ1380" s="73"/>
      <c r="AK1380" s="73"/>
      <c r="AL1380" s="73"/>
      <c r="AM1380" s="73"/>
      <c r="AN1380" s="73"/>
      <c r="AO1380" s="73"/>
      <c r="AP1380" s="73"/>
      <c r="AQ1380" s="73"/>
      <c r="AR1380" s="73"/>
      <c r="AS1380" s="73"/>
      <c r="AT1380" s="73"/>
      <c r="AU1380" s="73"/>
      <c r="AV1380" s="73"/>
      <c r="AW1380" s="73"/>
      <c r="AX1380" s="73"/>
      <c r="AY1380" s="73"/>
      <c r="AZ1380" s="73"/>
      <c r="BA1380" s="73"/>
      <c r="BB1380" s="73"/>
      <c r="BC1380" s="73"/>
      <c r="BD1380" s="73"/>
      <c r="BE1380" s="73"/>
      <c r="BF1380" s="73"/>
      <c r="BG1380" s="73"/>
      <c r="BH1380" s="73"/>
      <c r="BI1380" s="73"/>
      <c r="BJ1380" s="73"/>
      <c r="BK1380" s="73"/>
      <c r="BL1380" s="73"/>
      <c r="BM1380" s="73"/>
      <c r="BN1380" s="73"/>
      <c r="BO1380" s="73"/>
      <c r="BP1380" s="73"/>
      <c r="BQ1380" s="73"/>
      <c r="BR1380" s="73"/>
      <c r="BS1380" s="73"/>
      <c r="BT1380" s="73"/>
      <c r="BU1380" s="73"/>
      <c r="BV1380" s="73"/>
      <c r="BW1380" s="73"/>
      <c r="BX1380" s="73"/>
      <c r="BY1380" s="73"/>
      <c r="BZ1380" s="73"/>
      <c r="CA1380" s="73"/>
      <c r="CB1380" s="73"/>
      <c r="CC1380" s="73"/>
      <c r="CD1380" s="73"/>
      <c r="CE1380" s="73"/>
      <c r="CF1380" s="73"/>
      <c r="CG1380" s="73"/>
      <c r="CH1380" s="73"/>
      <c r="CI1380" s="73"/>
      <c r="CJ1380" s="73"/>
      <c r="CK1380" s="73"/>
      <c r="CL1380" s="73"/>
    </row>
    <row r="1381" spans="2:90" x14ac:dyDescent="0.4">
      <c r="B1381" s="152" t="s">
        <v>287</v>
      </c>
      <c r="C1381" s="23"/>
      <c r="D1381" s="23" t="s">
        <v>822</v>
      </c>
      <c r="E1381" s="23" t="s">
        <v>906</v>
      </c>
      <c r="F1381" s="23"/>
      <c r="G1381" s="23" t="str">
        <f t="shared" si="1438"/>
        <v/>
      </c>
      <c r="H1381" s="23">
        <v>1000</v>
      </c>
      <c r="I1381" s="31"/>
      <c r="J1381" s="31"/>
      <c r="K1381" s="31"/>
      <c r="L1381" s="31"/>
      <c r="M1381" s="31"/>
      <c r="N1381" s="31"/>
      <c r="O1381" s="31"/>
      <c r="P1381" s="31"/>
      <c r="R1381" s="31"/>
      <c r="S1381" s="73"/>
      <c r="T1381" s="73"/>
      <c r="U1381" s="73"/>
      <c r="V1381" s="73"/>
      <c r="W1381" s="73"/>
      <c r="X1381" s="73"/>
      <c r="Y1381" s="73"/>
      <c r="Z1381" s="73"/>
      <c r="AA1381" s="73"/>
      <c r="AB1381" s="73"/>
      <c r="AC1381" s="73"/>
      <c r="AD1381" s="73"/>
      <c r="AE1381" s="73"/>
      <c r="AF1381" s="73"/>
      <c r="AG1381" s="73"/>
      <c r="AH1381" s="73"/>
      <c r="AI1381" s="73"/>
      <c r="AJ1381" s="73"/>
      <c r="AK1381" s="73"/>
      <c r="AL1381" s="73"/>
      <c r="AM1381" s="73"/>
      <c r="AN1381" s="73"/>
      <c r="AO1381" s="73"/>
      <c r="AP1381" s="73"/>
      <c r="AQ1381" s="73"/>
      <c r="AR1381" s="73"/>
      <c r="AS1381" s="73"/>
      <c r="AT1381" s="73"/>
      <c r="AU1381" s="73"/>
      <c r="AV1381" s="73"/>
      <c r="AW1381" s="73"/>
      <c r="AX1381" s="73"/>
      <c r="AY1381" s="73"/>
      <c r="AZ1381" s="73"/>
      <c r="BA1381" s="73"/>
      <c r="BB1381" s="73"/>
      <c r="BC1381" s="73"/>
      <c r="BD1381" s="73"/>
      <c r="BE1381" s="73"/>
      <c r="BF1381" s="73"/>
      <c r="BG1381" s="73"/>
      <c r="BH1381" s="73"/>
      <c r="BI1381" s="73"/>
      <c r="BJ1381" s="73"/>
      <c r="BK1381" s="73"/>
      <c r="BL1381" s="73"/>
      <c r="BM1381" s="73"/>
      <c r="BN1381" s="73"/>
      <c r="BO1381" s="73"/>
      <c r="BP1381" s="73"/>
      <c r="BQ1381" s="73"/>
      <c r="BR1381" s="73"/>
      <c r="BS1381" s="73"/>
      <c r="BT1381" s="73"/>
      <c r="BU1381" s="73"/>
      <c r="BV1381" s="73"/>
      <c r="BW1381" s="73"/>
      <c r="BX1381" s="73"/>
      <c r="BY1381" s="73"/>
      <c r="BZ1381" s="73"/>
      <c r="CA1381" s="73"/>
      <c r="CB1381" s="73"/>
      <c r="CC1381" s="73"/>
      <c r="CD1381" s="73"/>
      <c r="CE1381" s="73"/>
      <c r="CF1381" s="73"/>
      <c r="CG1381" s="73"/>
      <c r="CH1381" s="73"/>
      <c r="CI1381" s="73"/>
      <c r="CJ1381" s="73"/>
      <c r="CK1381" s="73"/>
      <c r="CL1381" s="73"/>
    </row>
    <row r="1382" spans="2:90" x14ac:dyDescent="0.4">
      <c r="B1382" s="122"/>
      <c r="C1382" s="31"/>
      <c r="D1382" s="31" t="s">
        <v>822</v>
      </c>
      <c r="E1382" s="31" t="s">
        <v>906</v>
      </c>
      <c r="F1382" s="31"/>
      <c r="G1382" s="31" t="str">
        <f t="shared" si="1438"/>
        <v/>
      </c>
      <c r="H1382" s="31"/>
      <c r="I1382" s="31"/>
      <c r="J1382" s="31"/>
      <c r="K1382" s="31"/>
      <c r="L1382" s="31"/>
      <c r="M1382" s="31"/>
      <c r="N1382" s="31"/>
      <c r="O1382" s="31"/>
      <c r="P1382" s="31"/>
      <c r="R1382" s="31"/>
      <c r="S1382" s="73"/>
      <c r="T1382" s="73"/>
      <c r="U1382" s="73"/>
      <c r="V1382" s="73"/>
      <c r="W1382" s="73"/>
      <c r="X1382" s="73"/>
      <c r="Y1382" s="73"/>
      <c r="Z1382" s="73"/>
      <c r="AA1382" s="73"/>
      <c r="AB1382" s="73"/>
      <c r="AC1382" s="73"/>
      <c r="AD1382" s="73"/>
      <c r="AE1382" s="73"/>
      <c r="AF1382" s="73"/>
      <c r="AG1382" s="73"/>
      <c r="AH1382" s="73"/>
      <c r="AI1382" s="73"/>
      <c r="AJ1382" s="73"/>
      <c r="AK1382" s="73"/>
      <c r="AL1382" s="73"/>
      <c r="AM1382" s="73"/>
      <c r="AN1382" s="73"/>
      <c r="AO1382" s="73"/>
      <c r="AP1382" s="73"/>
      <c r="AQ1382" s="73"/>
      <c r="AR1382" s="73"/>
      <c r="AS1382" s="73"/>
      <c r="AT1382" s="73"/>
      <c r="AU1382" s="73"/>
      <c r="AV1382" s="73"/>
      <c r="AW1382" s="73"/>
      <c r="AX1382" s="73"/>
      <c r="AY1382" s="73"/>
      <c r="AZ1382" s="73"/>
      <c r="BA1382" s="73"/>
      <c r="BB1382" s="73"/>
      <c r="BC1382" s="73"/>
      <c r="BD1382" s="73"/>
      <c r="BE1382" s="73"/>
      <c r="BF1382" s="73"/>
      <c r="BG1382" s="73"/>
      <c r="BH1382" s="73"/>
      <c r="BI1382" s="73"/>
      <c r="BJ1382" s="73"/>
      <c r="BK1382" s="73"/>
      <c r="BL1382" s="73"/>
      <c r="BM1382" s="73"/>
      <c r="BN1382" s="73"/>
      <c r="BO1382" s="73"/>
      <c r="BP1382" s="73"/>
      <c r="BQ1382" s="73"/>
      <c r="BR1382" s="73"/>
      <c r="BS1382" s="73"/>
      <c r="BT1382" s="73"/>
      <c r="BU1382" s="73"/>
      <c r="BV1382" s="73"/>
      <c r="BW1382" s="73"/>
      <c r="BX1382" s="73"/>
      <c r="BY1382" s="73"/>
      <c r="BZ1382" s="73"/>
      <c r="CA1382" s="73"/>
      <c r="CB1382" s="73"/>
      <c r="CC1382" s="73"/>
      <c r="CD1382" s="73"/>
      <c r="CE1382" s="73"/>
      <c r="CF1382" s="73"/>
      <c r="CG1382" s="73"/>
      <c r="CH1382" s="73"/>
      <c r="CI1382" s="73"/>
      <c r="CJ1382" s="73"/>
      <c r="CK1382" s="73"/>
      <c r="CL1382" s="73"/>
    </row>
    <row r="1383" spans="2:90" x14ac:dyDescent="0.4">
      <c r="B1383" s="93" t="s">
        <v>288</v>
      </c>
      <c r="D1383" t="s">
        <v>822</v>
      </c>
      <c r="E1383" t="s">
        <v>906</v>
      </c>
      <c r="G1383" t="str">
        <f t="shared" si="1438"/>
        <v/>
      </c>
      <c r="R1383" s="90"/>
      <c r="S1383" s="148"/>
      <c r="T1383" s="148"/>
      <c r="U1383" s="148"/>
      <c r="V1383" s="148"/>
      <c r="W1383" s="148"/>
      <c r="X1383" s="148"/>
      <c r="Y1383" s="148"/>
      <c r="Z1383" s="148"/>
      <c r="AA1383" s="148"/>
      <c r="AB1383" s="148"/>
      <c r="AC1383" s="148"/>
      <c r="AD1383" s="148"/>
      <c r="AE1383" s="148"/>
      <c r="AF1383" s="148"/>
      <c r="AG1383" s="148"/>
      <c r="AH1383" s="148"/>
      <c r="AI1383" s="148"/>
      <c r="AJ1383" s="148"/>
      <c r="AK1383" s="148"/>
      <c r="AL1383" s="148"/>
      <c r="AM1383" s="148"/>
      <c r="AN1383" s="148"/>
      <c r="AO1383" s="148"/>
      <c r="AP1383" s="148"/>
      <c r="AQ1383" s="148"/>
      <c r="AR1383" s="148"/>
      <c r="AS1383" s="148"/>
      <c r="AT1383" s="148"/>
      <c r="AU1383" s="148"/>
      <c r="AV1383" s="148"/>
      <c r="AW1383" s="148"/>
      <c r="AX1383" s="148"/>
      <c r="AY1383" s="148"/>
      <c r="AZ1383" s="148"/>
      <c r="BA1383" s="148"/>
      <c r="BB1383" s="148"/>
      <c r="BC1383" s="148"/>
      <c r="BD1383" s="148"/>
      <c r="BE1383" s="148"/>
      <c r="BF1383" s="148"/>
      <c r="BG1383" s="148"/>
      <c r="BH1383" s="148"/>
      <c r="BI1383" s="148"/>
      <c r="BJ1383" s="148"/>
      <c r="BK1383" s="148"/>
      <c r="BL1383" s="148"/>
      <c r="BM1383" s="148"/>
      <c r="BN1383" s="148"/>
      <c r="BO1383" s="148"/>
      <c r="BP1383" s="148"/>
      <c r="BQ1383" s="148"/>
      <c r="BR1383" s="148"/>
      <c r="BS1383" s="148"/>
      <c r="BT1383" s="148"/>
      <c r="BU1383" s="148"/>
      <c r="BV1383" s="148"/>
      <c r="BW1383" s="148"/>
      <c r="BX1383" s="148"/>
      <c r="BY1383" s="148"/>
      <c r="BZ1383" s="148"/>
      <c r="CA1383" s="148"/>
      <c r="CB1383" s="148"/>
      <c r="CC1383" s="148"/>
      <c r="CD1383" s="148"/>
      <c r="CE1383" s="148"/>
      <c r="CF1383" s="148"/>
      <c r="CG1383" s="148"/>
      <c r="CH1383" s="148"/>
      <c r="CI1383" s="148"/>
      <c r="CJ1383" s="148"/>
      <c r="CK1383" s="148"/>
      <c r="CL1383" s="148"/>
    </row>
    <row r="1384" spans="2:90" x14ac:dyDescent="0.4">
      <c r="B1384" s="152" t="s">
        <v>287</v>
      </c>
      <c r="D1384" t="s">
        <v>822</v>
      </c>
      <c r="E1384" t="s">
        <v>906</v>
      </c>
      <c r="G1384" t="str">
        <f t="shared" si="1438"/>
        <v/>
      </c>
      <c r="K1384" s="24">
        <f>H1381</f>
        <v>1000</v>
      </c>
      <c r="L1384" s="24">
        <f ca="1">K1388</f>
        <v>1500000</v>
      </c>
      <c r="M1384" s="24">
        <f ca="1">L1388</f>
        <v>1500000</v>
      </c>
      <c r="N1384" s="24">
        <f ca="1">M1388</f>
        <v>1500000</v>
      </c>
      <c r="O1384" s="24">
        <f ca="1">N1388</f>
        <v>1500000</v>
      </c>
      <c r="P1384" s="24">
        <f ca="1">O1388</f>
        <v>1500000</v>
      </c>
      <c r="R1384"/>
      <c r="S1384" s="62">
        <f t="shared" ref="S1384:AY1384" ca="1" si="1439">R1388</f>
        <v>1000</v>
      </c>
      <c r="T1384" s="62">
        <f t="shared" ca="1" si="1439"/>
        <v>501000</v>
      </c>
      <c r="U1384" s="62">
        <f t="shared" ca="1" si="1439"/>
        <v>1001000</v>
      </c>
      <c r="V1384" s="62">
        <f t="shared" ca="1" si="1439"/>
        <v>1500000</v>
      </c>
      <c r="W1384" s="62">
        <f t="shared" ca="1" si="1439"/>
        <v>1500000</v>
      </c>
      <c r="X1384" s="62">
        <f t="shared" ca="1" si="1439"/>
        <v>1500000</v>
      </c>
      <c r="Y1384" s="62">
        <f t="shared" ca="1" si="1439"/>
        <v>1500000</v>
      </c>
      <c r="Z1384" s="62">
        <f t="shared" ca="1" si="1439"/>
        <v>1500000</v>
      </c>
      <c r="AA1384" s="62">
        <f t="shared" ca="1" si="1439"/>
        <v>1500000</v>
      </c>
      <c r="AB1384" s="62">
        <f t="shared" ca="1" si="1439"/>
        <v>1500000</v>
      </c>
      <c r="AC1384" s="62">
        <f t="shared" ca="1" si="1439"/>
        <v>1500000</v>
      </c>
      <c r="AD1384" s="62">
        <f t="shared" ca="1" si="1439"/>
        <v>1500000</v>
      </c>
      <c r="AE1384" s="62">
        <f t="shared" ca="1" si="1439"/>
        <v>1500000</v>
      </c>
      <c r="AF1384" s="62">
        <f t="shared" ca="1" si="1439"/>
        <v>1500000</v>
      </c>
      <c r="AG1384" s="62">
        <f t="shared" ca="1" si="1439"/>
        <v>1500000</v>
      </c>
      <c r="AH1384" s="62">
        <f t="shared" ca="1" si="1439"/>
        <v>1500000</v>
      </c>
      <c r="AI1384" s="62">
        <f t="shared" ca="1" si="1439"/>
        <v>1500000</v>
      </c>
      <c r="AJ1384" s="62">
        <f t="shared" ca="1" si="1439"/>
        <v>1500000</v>
      </c>
      <c r="AK1384" s="62">
        <f t="shared" ca="1" si="1439"/>
        <v>1500000</v>
      </c>
      <c r="AL1384" s="62">
        <f t="shared" ca="1" si="1439"/>
        <v>1500000</v>
      </c>
      <c r="AM1384" s="62">
        <f t="shared" ca="1" si="1439"/>
        <v>1500000</v>
      </c>
      <c r="AN1384" s="62">
        <f t="shared" ca="1" si="1439"/>
        <v>1500000</v>
      </c>
      <c r="AO1384" s="62">
        <f t="shared" ca="1" si="1439"/>
        <v>1500000</v>
      </c>
      <c r="AP1384" s="62">
        <f t="shared" ca="1" si="1439"/>
        <v>1500000</v>
      </c>
      <c r="AQ1384" s="62">
        <f t="shared" ca="1" si="1439"/>
        <v>1500000</v>
      </c>
      <c r="AR1384" s="62">
        <f t="shared" ca="1" si="1439"/>
        <v>1500000</v>
      </c>
      <c r="AS1384" s="62">
        <f t="shared" ca="1" si="1439"/>
        <v>1500000</v>
      </c>
      <c r="AT1384" s="62">
        <f t="shared" ca="1" si="1439"/>
        <v>1500000</v>
      </c>
      <c r="AU1384" s="62">
        <f t="shared" ca="1" si="1439"/>
        <v>1500000</v>
      </c>
      <c r="AV1384" s="62">
        <f t="shared" ca="1" si="1439"/>
        <v>1500000</v>
      </c>
      <c r="AW1384" s="62">
        <f t="shared" ca="1" si="1439"/>
        <v>1500000</v>
      </c>
      <c r="AX1384" s="62">
        <f t="shared" ca="1" si="1439"/>
        <v>1500000</v>
      </c>
      <c r="AY1384" s="62">
        <f t="shared" ca="1" si="1439"/>
        <v>1500000</v>
      </c>
      <c r="AZ1384" s="62">
        <f t="shared" ref="AZ1384:CE1384" ca="1" si="1440">AY1388</f>
        <v>1500000</v>
      </c>
      <c r="BA1384" s="62">
        <f t="shared" ca="1" si="1440"/>
        <v>1500000</v>
      </c>
      <c r="BB1384" s="62">
        <f t="shared" ca="1" si="1440"/>
        <v>1500000</v>
      </c>
      <c r="BC1384" s="62">
        <f t="shared" ca="1" si="1440"/>
        <v>1500000</v>
      </c>
      <c r="BD1384" s="62">
        <f t="shared" ca="1" si="1440"/>
        <v>1500000</v>
      </c>
      <c r="BE1384" s="62">
        <f t="shared" ca="1" si="1440"/>
        <v>1500000</v>
      </c>
      <c r="BF1384" s="62">
        <f t="shared" ca="1" si="1440"/>
        <v>1500000</v>
      </c>
      <c r="BG1384" s="62">
        <f t="shared" ca="1" si="1440"/>
        <v>1500000</v>
      </c>
      <c r="BH1384" s="62">
        <f t="shared" ca="1" si="1440"/>
        <v>1500000</v>
      </c>
      <c r="BI1384" s="62">
        <f t="shared" ca="1" si="1440"/>
        <v>1500000</v>
      </c>
      <c r="BJ1384" s="62">
        <f t="shared" ca="1" si="1440"/>
        <v>1500000</v>
      </c>
      <c r="BK1384" s="62">
        <f t="shared" ca="1" si="1440"/>
        <v>1500000</v>
      </c>
      <c r="BL1384" s="62">
        <f t="shared" ca="1" si="1440"/>
        <v>1500000</v>
      </c>
      <c r="BM1384" s="62">
        <f t="shared" ca="1" si="1440"/>
        <v>1500000</v>
      </c>
      <c r="BN1384" s="62">
        <f t="shared" ca="1" si="1440"/>
        <v>1500000</v>
      </c>
      <c r="BO1384" s="62">
        <f t="shared" ca="1" si="1440"/>
        <v>1500000</v>
      </c>
      <c r="BP1384" s="62">
        <f t="shared" ca="1" si="1440"/>
        <v>1500000</v>
      </c>
      <c r="BQ1384" s="62">
        <f t="shared" ca="1" si="1440"/>
        <v>1500000</v>
      </c>
      <c r="BR1384" s="62">
        <f t="shared" ca="1" si="1440"/>
        <v>1500000</v>
      </c>
      <c r="BS1384" s="62">
        <f t="shared" ca="1" si="1440"/>
        <v>1500000</v>
      </c>
      <c r="BT1384" s="62">
        <f t="shared" ca="1" si="1440"/>
        <v>1500000</v>
      </c>
      <c r="BU1384" s="62">
        <f t="shared" ca="1" si="1440"/>
        <v>1500000</v>
      </c>
      <c r="BV1384" s="62">
        <f t="shared" ca="1" si="1440"/>
        <v>1500000</v>
      </c>
      <c r="BW1384" s="62">
        <f t="shared" ca="1" si="1440"/>
        <v>1500000</v>
      </c>
      <c r="BX1384" s="62">
        <f t="shared" ca="1" si="1440"/>
        <v>1500000</v>
      </c>
      <c r="BY1384" s="62">
        <f t="shared" ca="1" si="1440"/>
        <v>1500000</v>
      </c>
      <c r="BZ1384" s="62">
        <f t="shared" ca="1" si="1440"/>
        <v>1500000</v>
      </c>
      <c r="CA1384" s="62">
        <f t="shared" ca="1" si="1440"/>
        <v>1500000</v>
      </c>
      <c r="CB1384" s="62">
        <f t="shared" ca="1" si="1440"/>
        <v>1500000</v>
      </c>
      <c r="CC1384" s="62">
        <f t="shared" ca="1" si="1440"/>
        <v>1500000</v>
      </c>
      <c r="CD1384" s="62">
        <f t="shared" ca="1" si="1440"/>
        <v>1500000</v>
      </c>
      <c r="CE1384" s="62">
        <f t="shared" ca="1" si="1440"/>
        <v>1500000</v>
      </c>
      <c r="CF1384" s="62">
        <f t="shared" ref="CF1384:CL1384" ca="1" si="1441">CE1388</f>
        <v>1500000</v>
      </c>
      <c r="CG1384" s="62">
        <f t="shared" ca="1" si="1441"/>
        <v>1500000</v>
      </c>
      <c r="CH1384" s="62">
        <f t="shared" ca="1" si="1441"/>
        <v>1500000</v>
      </c>
      <c r="CI1384" s="62">
        <f t="shared" ca="1" si="1441"/>
        <v>1500000</v>
      </c>
      <c r="CJ1384" s="62">
        <f t="shared" ca="1" si="1441"/>
        <v>1500000</v>
      </c>
      <c r="CK1384" s="62">
        <f t="shared" ca="1" si="1441"/>
        <v>1500000</v>
      </c>
      <c r="CL1384" s="62">
        <f t="shared" ca="1" si="1441"/>
        <v>1500000</v>
      </c>
    </row>
    <row r="1385" spans="2:90" x14ac:dyDescent="0.4">
      <c r="B1385" s="139" t="s">
        <v>821</v>
      </c>
      <c r="D1385" t="s">
        <v>822</v>
      </c>
      <c r="E1385" t="s">
        <v>906</v>
      </c>
      <c r="G1385" t="str">
        <f t="shared" si="1438"/>
        <v/>
      </c>
      <c r="K1385" s="18">
        <v>100</v>
      </c>
      <c r="L1385" s="18">
        <v>100</v>
      </c>
      <c r="M1385" s="18">
        <v>100</v>
      </c>
      <c r="N1385" s="18">
        <v>100</v>
      </c>
      <c r="O1385" s="18">
        <v>100</v>
      </c>
      <c r="P1385" s="18">
        <v>100</v>
      </c>
      <c r="R1385" s="12"/>
      <c r="S1385" s="141" cm="1">
        <f t="array" ref="S1385">IFERROR(INDEX($K:$Q,ROW(),MATCH(S$3,$K$2:$Q$2,0)),0)</f>
        <v>100</v>
      </c>
      <c r="T1385" s="141" cm="1">
        <f t="array" ref="T1385">IFERROR(INDEX($K:$Q,ROW(),MATCH(T$3,$K$2:$Q$2,0)),0)</f>
        <v>100</v>
      </c>
      <c r="U1385" s="141" cm="1">
        <f t="array" ref="U1385">IFERROR(INDEX($K:$Q,ROW(),MATCH(U$3,$K$2:$Q$2,0)),0)</f>
        <v>100</v>
      </c>
      <c r="V1385" s="141" cm="1">
        <f t="array" ref="V1385">IFERROR(INDEX($K:$Q,ROW(),MATCH(V$3,$K$2:$Q$2,0)),0)</f>
        <v>100</v>
      </c>
      <c r="W1385" s="141" cm="1">
        <f t="array" ref="W1385">IFERROR(INDEX($K:$Q,ROW(),MATCH(W$3,$K$2:$Q$2,0)),0)</f>
        <v>100</v>
      </c>
      <c r="X1385" s="141" cm="1">
        <f t="array" ref="X1385">IFERROR(INDEX($K:$Q,ROW(),MATCH(X$3,$K$2:$Q$2,0)),0)</f>
        <v>100</v>
      </c>
      <c r="Y1385" s="141" cm="1">
        <f t="array" ref="Y1385">IFERROR(INDEX($K:$Q,ROW(),MATCH(Y$3,$K$2:$Q$2,0)),0)</f>
        <v>100</v>
      </c>
      <c r="Z1385" s="141" cm="1">
        <f t="array" ref="Z1385">IFERROR(INDEX($K:$Q,ROW(),MATCH(Z$3,$K$2:$Q$2,0)),0)</f>
        <v>100</v>
      </c>
      <c r="AA1385" s="141" cm="1">
        <f t="array" ref="AA1385">IFERROR(INDEX($K:$Q,ROW(),MATCH(AA$3,$K$2:$Q$2,0)),0)</f>
        <v>100</v>
      </c>
      <c r="AB1385" s="141" cm="1">
        <f t="array" ref="AB1385">IFERROR(INDEX($K:$Q,ROW(),MATCH(AB$3,$K$2:$Q$2,0)),0)</f>
        <v>100</v>
      </c>
      <c r="AC1385" s="141" cm="1">
        <f t="array" ref="AC1385">IFERROR(INDEX($K:$Q,ROW(),MATCH(AC$3,$K$2:$Q$2,0)),0)</f>
        <v>100</v>
      </c>
      <c r="AD1385" s="141" cm="1">
        <f t="array" ref="AD1385">IFERROR(INDEX($K:$Q,ROW(),MATCH(AD$3,$K$2:$Q$2,0)),0)</f>
        <v>100</v>
      </c>
      <c r="AE1385" s="141" cm="1">
        <f t="array" ref="AE1385">IFERROR(INDEX($K:$Q,ROW(),MATCH(AE$3,$K$2:$Q$2,0)),0)</f>
        <v>100</v>
      </c>
      <c r="AF1385" s="141" cm="1">
        <f t="array" ref="AF1385">IFERROR(INDEX($K:$Q,ROW(),MATCH(AF$3,$K$2:$Q$2,0)),0)</f>
        <v>100</v>
      </c>
      <c r="AG1385" s="141" cm="1">
        <f t="array" ref="AG1385">IFERROR(INDEX($K:$Q,ROW(),MATCH(AG$3,$K$2:$Q$2,0)),0)</f>
        <v>100</v>
      </c>
      <c r="AH1385" s="141" cm="1">
        <f t="array" ref="AH1385">IFERROR(INDEX($K:$Q,ROW(),MATCH(AH$3,$K$2:$Q$2,0)),0)</f>
        <v>100</v>
      </c>
      <c r="AI1385" s="141" cm="1">
        <f t="array" ref="AI1385">IFERROR(INDEX($K:$Q,ROW(),MATCH(AI$3,$K$2:$Q$2,0)),0)</f>
        <v>100</v>
      </c>
      <c r="AJ1385" s="141" cm="1">
        <f t="array" ref="AJ1385">IFERROR(INDEX($K:$Q,ROW(),MATCH(AJ$3,$K$2:$Q$2,0)),0)</f>
        <v>100</v>
      </c>
      <c r="AK1385" s="141" cm="1">
        <f t="array" ref="AK1385">IFERROR(INDEX($K:$Q,ROW(),MATCH(AK$3,$K$2:$Q$2,0)),0)</f>
        <v>100</v>
      </c>
      <c r="AL1385" s="141" cm="1">
        <f t="array" ref="AL1385">IFERROR(INDEX($K:$Q,ROW(),MATCH(AL$3,$K$2:$Q$2,0)),0)</f>
        <v>100</v>
      </c>
      <c r="AM1385" s="141" cm="1">
        <f t="array" ref="AM1385">IFERROR(INDEX($K:$Q,ROW(),MATCH(AM$3,$K$2:$Q$2,0)),0)</f>
        <v>100</v>
      </c>
      <c r="AN1385" s="141" cm="1">
        <f t="array" ref="AN1385">IFERROR(INDEX($K:$Q,ROW(),MATCH(AN$3,$K$2:$Q$2,0)),0)</f>
        <v>100</v>
      </c>
      <c r="AO1385" s="141" cm="1">
        <f t="array" ref="AO1385">IFERROR(INDEX($K:$Q,ROW(),MATCH(AO$3,$K$2:$Q$2,0)),0)</f>
        <v>100</v>
      </c>
      <c r="AP1385" s="141" cm="1">
        <f t="array" ref="AP1385">IFERROR(INDEX($K:$Q,ROW(),MATCH(AP$3,$K$2:$Q$2,0)),0)</f>
        <v>100</v>
      </c>
      <c r="AQ1385" s="141" cm="1">
        <f t="array" ref="AQ1385">IFERROR(INDEX($K:$Q,ROW(),MATCH(AQ$3,$K$2:$Q$2,0)),0)</f>
        <v>100</v>
      </c>
      <c r="AR1385" s="141" cm="1">
        <f t="array" ref="AR1385">IFERROR(INDEX($K:$Q,ROW(),MATCH(AR$3,$K$2:$Q$2,0)),0)</f>
        <v>100</v>
      </c>
      <c r="AS1385" s="141" cm="1">
        <f t="array" ref="AS1385">IFERROR(INDEX($K:$Q,ROW(),MATCH(AS$3,$K$2:$Q$2,0)),0)</f>
        <v>100</v>
      </c>
      <c r="AT1385" s="141" cm="1">
        <f t="array" ref="AT1385">IFERROR(INDEX($K:$Q,ROW(),MATCH(AT$3,$K$2:$Q$2,0)),0)</f>
        <v>100</v>
      </c>
      <c r="AU1385" s="141" cm="1">
        <f t="array" ref="AU1385">IFERROR(INDEX($K:$Q,ROW(),MATCH(AU$3,$K$2:$Q$2,0)),0)</f>
        <v>100</v>
      </c>
      <c r="AV1385" s="141" cm="1">
        <f t="array" ref="AV1385">IFERROR(INDEX($K:$Q,ROW(),MATCH(AV$3,$K$2:$Q$2,0)),0)</f>
        <v>100</v>
      </c>
      <c r="AW1385" s="141" cm="1">
        <f t="array" ref="AW1385">IFERROR(INDEX($K:$Q,ROW(),MATCH(AW$3,$K$2:$Q$2,0)),0)</f>
        <v>100</v>
      </c>
      <c r="AX1385" s="141" cm="1">
        <f t="array" ref="AX1385">IFERROR(INDEX($K:$Q,ROW(),MATCH(AX$3,$K$2:$Q$2,0)),0)</f>
        <v>100</v>
      </c>
      <c r="AY1385" s="141" cm="1">
        <f t="array" ref="AY1385">IFERROR(INDEX($K:$Q,ROW(),MATCH(AY$3,$K$2:$Q$2,0)),0)</f>
        <v>100</v>
      </c>
      <c r="AZ1385" s="141" cm="1">
        <f t="array" ref="AZ1385">IFERROR(INDEX($K:$Q,ROW(),MATCH(AZ$3,$K$2:$Q$2,0)),0)</f>
        <v>100</v>
      </c>
      <c r="BA1385" s="141" cm="1">
        <f t="array" ref="BA1385">IFERROR(INDEX($K:$Q,ROW(),MATCH(BA$3,$K$2:$Q$2,0)),0)</f>
        <v>100</v>
      </c>
      <c r="BB1385" s="141" cm="1">
        <f t="array" ref="BB1385">IFERROR(INDEX($K:$Q,ROW(),MATCH(BB$3,$K$2:$Q$2,0)),0)</f>
        <v>100</v>
      </c>
      <c r="BC1385" s="141" cm="1">
        <f t="array" ref="BC1385">IFERROR(INDEX($K:$Q,ROW(),MATCH(BC$3,$K$2:$Q$2,0)),0)</f>
        <v>100</v>
      </c>
      <c r="BD1385" s="141" cm="1">
        <f t="array" ref="BD1385">IFERROR(INDEX($K:$Q,ROW(),MATCH(BD$3,$K$2:$Q$2,0)),0)</f>
        <v>100</v>
      </c>
      <c r="BE1385" s="141" cm="1">
        <f t="array" ref="BE1385">IFERROR(INDEX($K:$Q,ROW(),MATCH(BE$3,$K$2:$Q$2,0)),0)</f>
        <v>100</v>
      </c>
      <c r="BF1385" s="141" cm="1">
        <f t="array" ref="BF1385">IFERROR(INDEX($K:$Q,ROW(),MATCH(BF$3,$K$2:$Q$2,0)),0)</f>
        <v>100</v>
      </c>
      <c r="BG1385" s="141" cm="1">
        <f t="array" ref="BG1385">IFERROR(INDEX($K:$Q,ROW(),MATCH(BG$3,$K$2:$Q$2,0)),0)</f>
        <v>100</v>
      </c>
      <c r="BH1385" s="141" cm="1">
        <f t="array" ref="BH1385">IFERROR(INDEX($K:$Q,ROW(),MATCH(BH$3,$K$2:$Q$2,0)),0)</f>
        <v>100</v>
      </c>
      <c r="BI1385" s="141" cm="1">
        <f t="array" ref="BI1385">IFERROR(INDEX($K:$Q,ROW(),MATCH(BI$3,$K$2:$Q$2,0)),0)</f>
        <v>100</v>
      </c>
      <c r="BJ1385" s="141" cm="1">
        <f t="array" ref="BJ1385">IFERROR(INDEX($K:$Q,ROW(),MATCH(BJ$3,$K$2:$Q$2,0)),0)</f>
        <v>100</v>
      </c>
      <c r="BK1385" s="141" cm="1">
        <f t="array" ref="BK1385">IFERROR(INDEX($K:$Q,ROW(),MATCH(BK$3,$K$2:$Q$2,0)),0)</f>
        <v>100</v>
      </c>
      <c r="BL1385" s="141" cm="1">
        <f t="array" ref="BL1385">IFERROR(INDEX($K:$Q,ROW(),MATCH(BL$3,$K$2:$Q$2,0)),0)</f>
        <v>100</v>
      </c>
      <c r="BM1385" s="141" cm="1">
        <f t="array" ref="BM1385">IFERROR(INDEX($K:$Q,ROW(),MATCH(BM$3,$K$2:$Q$2,0)),0)</f>
        <v>100</v>
      </c>
      <c r="BN1385" s="141" cm="1">
        <f t="array" ref="BN1385">IFERROR(INDEX($K:$Q,ROW(),MATCH(BN$3,$K$2:$Q$2,0)),0)</f>
        <v>100</v>
      </c>
      <c r="BO1385" s="141" cm="1">
        <f t="array" ref="BO1385">IFERROR(INDEX($K:$Q,ROW(),MATCH(BO$3,$K$2:$Q$2,0)),0)</f>
        <v>100</v>
      </c>
      <c r="BP1385" s="141" cm="1">
        <f t="array" ref="BP1385">IFERROR(INDEX($K:$Q,ROW(),MATCH(BP$3,$K$2:$Q$2,0)),0)</f>
        <v>100</v>
      </c>
      <c r="BQ1385" s="141" cm="1">
        <f t="array" ref="BQ1385">IFERROR(INDEX($K:$Q,ROW(),MATCH(BQ$3,$K$2:$Q$2,0)),0)</f>
        <v>100</v>
      </c>
      <c r="BR1385" s="141" cm="1">
        <f t="array" ref="BR1385">IFERROR(INDEX($K:$Q,ROW(),MATCH(BR$3,$K$2:$Q$2,0)),0)</f>
        <v>100</v>
      </c>
      <c r="BS1385" s="141" cm="1">
        <f t="array" ref="BS1385">IFERROR(INDEX($K:$Q,ROW(),MATCH(BS$3,$K$2:$Q$2,0)),0)</f>
        <v>100</v>
      </c>
      <c r="BT1385" s="141" cm="1">
        <f t="array" ref="BT1385">IFERROR(INDEX($K:$Q,ROW(),MATCH(BT$3,$K$2:$Q$2,0)),0)</f>
        <v>100</v>
      </c>
      <c r="BU1385" s="141" cm="1">
        <f t="array" ref="BU1385">IFERROR(INDEX($K:$Q,ROW(),MATCH(BU$3,$K$2:$Q$2,0)),0)</f>
        <v>100</v>
      </c>
      <c r="BV1385" s="141" cm="1">
        <f t="array" ref="BV1385">IFERROR(INDEX($K:$Q,ROW(),MATCH(BV$3,$K$2:$Q$2,0)),0)</f>
        <v>100</v>
      </c>
      <c r="BW1385" s="141" cm="1">
        <f t="array" ref="BW1385">IFERROR(INDEX($K:$Q,ROW(),MATCH(BW$3,$K$2:$Q$2,0)),0)</f>
        <v>100</v>
      </c>
      <c r="BX1385" s="141" cm="1">
        <f t="array" ref="BX1385">IFERROR(INDEX($K:$Q,ROW(),MATCH(BX$3,$K$2:$Q$2,0)),0)</f>
        <v>100</v>
      </c>
      <c r="BY1385" s="141" cm="1">
        <f t="array" ref="BY1385">IFERROR(INDEX($K:$Q,ROW(),MATCH(BY$3,$K$2:$Q$2,0)),0)</f>
        <v>100</v>
      </c>
      <c r="BZ1385" s="141" cm="1">
        <f t="array" ref="BZ1385">IFERROR(INDEX($K:$Q,ROW(),MATCH(BZ$3,$K$2:$Q$2,0)),0)</f>
        <v>100</v>
      </c>
      <c r="CA1385" s="141" cm="1">
        <f t="array" ref="CA1385">IFERROR(INDEX($K:$Q,ROW(),MATCH(CA$3,$K$2:$Q$2,0)),0)</f>
        <v>100</v>
      </c>
      <c r="CB1385" s="141" cm="1">
        <f t="array" ref="CB1385">IFERROR(INDEX($K:$Q,ROW(),MATCH(CB$3,$K$2:$Q$2,0)),0)</f>
        <v>100</v>
      </c>
      <c r="CC1385" s="141" cm="1">
        <f t="array" ref="CC1385">IFERROR(INDEX($K:$Q,ROW(),MATCH(CC$3,$K$2:$Q$2,0)),0)</f>
        <v>100</v>
      </c>
      <c r="CD1385" s="141" cm="1">
        <f t="array" ref="CD1385">IFERROR(INDEX($K:$Q,ROW(),MATCH(CD$3,$K$2:$Q$2,0)),0)</f>
        <v>100</v>
      </c>
      <c r="CE1385" s="141" cm="1">
        <f t="array" ref="CE1385">IFERROR(INDEX($K:$Q,ROW(),MATCH(CE$3,$K$2:$Q$2,0)),0)</f>
        <v>100</v>
      </c>
      <c r="CF1385" s="141" cm="1">
        <f t="array" ref="CF1385">IFERROR(INDEX($K:$Q,ROW(),MATCH(CF$3,$K$2:$Q$2,0)),0)</f>
        <v>100</v>
      </c>
      <c r="CG1385" s="141" cm="1">
        <f t="array" ref="CG1385">IFERROR(INDEX($K:$Q,ROW(),MATCH(CG$3,$K$2:$Q$2,0)),0)</f>
        <v>100</v>
      </c>
      <c r="CH1385" s="141" cm="1">
        <f t="array" ref="CH1385">IFERROR(INDEX($K:$Q,ROW(),MATCH(CH$3,$K$2:$Q$2,0)),0)</f>
        <v>100</v>
      </c>
      <c r="CI1385" s="141" cm="1">
        <f t="array" ref="CI1385">IFERROR(INDEX($K:$Q,ROW(),MATCH(CI$3,$K$2:$Q$2,0)),0)</f>
        <v>100</v>
      </c>
      <c r="CJ1385" s="141" cm="1">
        <f t="array" ref="CJ1385">IFERROR(INDEX($K:$Q,ROW(),MATCH(CJ$3,$K$2:$Q$2,0)),0)</f>
        <v>100</v>
      </c>
      <c r="CK1385" s="141" cm="1">
        <f t="array" ref="CK1385">IFERROR(INDEX($K:$Q,ROW(),MATCH(CK$3,$K$2:$Q$2,0)),0)</f>
        <v>100</v>
      </c>
      <c r="CL1385" s="141" cm="1">
        <f t="array" ref="CL1385">IFERROR(INDEX($K:$Q,ROW(),MATCH(CL$3,$K$2:$Q$2,0)),0)</f>
        <v>100</v>
      </c>
    </row>
    <row r="1386" spans="2:90" x14ac:dyDescent="0.4">
      <c r="B1386" s="152" t="str">
        <f>"New borrowing - "&amp;SUBSTITUTE(B1376,":","")</f>
        <v>New borrowing - Rolling fixed term loan - multiple borrowings w/ annual control</v>
      </c>
      <c r="D1386" t="s">
        <v>822</v>
      </c>
      <c r="E1386" t="s">
        <v>906</v>
      </c>
      <c r="G1386" t="str">
        <f t="shared" si="1438"/>
        <v/>
      </c>
      <c r="K1386" s="24">
        <f ca="1">SUMIF($3:$3,K$2,1386:1386)</f>
        <v>6000000</v>
      </c>
      <c r="L1386" s="24">
        <f ca="1">SUMIF($3:$3,L$2,1386:1386)</f>
        <v>6000000</v>
      </c>
      <c r="M1386" s="24">
        <f ca="1">SUMIF($3:$3,M$2,1386:1386)</f>
        <v>6000000</v>
      </c>
      <c r="N1386" s="24">
        <f ca="1">SUMIF($3:$3,N$2,1386:1386)</f>
        <v>6000000</v>
      </c>
      <c r="O1386" s="24">
        <f ca="1">SUMIF($3:$3,O$2,1386:1386)</f>
        <v>6000000</v>
      </c>
      <c r="P1386" s="24">
        <f ca="1">SUMIF($3:$3,P$2,1386:1386)</f>
        <v>6000000</v>
      </c>
      <c r="R1386" s="53">
        <f>H1381</f>
        <v>1000</v>
      </c>
      <c r="S1386" s="80" cm="1">
        <f t="array" aca="1" ref="S1386" ca="1">+S1385*INDIRECT(S1371)</f>
        <v>500000</v>
      </c>
      <c r="T1386" s="80" cm="1">
        <f t="array" aca="1" ref="T1386" ca="1">+T1385*INDIRECT(T1371)</f>
        <v>500000</v>
      </c>
      <c r="U1386" s="80" cm="1">
        <f t="array" aca="1" ref="U1386" ca="1">+U1385*INDIRECT(U1371)</f>
        <v>500000</v>
      </c>
      <c r="V1386" s="80" cm="1">
        <f t="array" aca="1" ref="V1386" ca="1">+V1385*INDIRECT(V1371)</f>
        <v>500000</v>
      </c>
      <c r="W1386" s="80" cm="1">
        <f t="array" aca="1" ref="W1386" ca="1">+W1385*INDIRECT(W1371)</f>
        <v>500000</v>
      </c>
      <c r="X1386" s="80" cm="1">
        <f t="array" aca="1" ref="X1386" ca="1">+X1385*INDIRECT(X1371)</f>
        <v>500000</v>
      </c>
      <c r="Y1386" s="80" cm="1">
        <f t="array" aca="1" ref="Y1386" ca="1">+Y1385*INDIRECT(Y1371)</f>
        <v>500000</v>
      </c>
      <c r="Z1386" s="80" cm="1">
        <f t="array" aca="1" ref="Z1386" ca="1">+Z1385*INDIRECT(Z1371)</f>
        <v>500000</v>
      </c>
      <c r="AA1386" s="80" cm="1">
        <f t="array" aca="1" ref="AA1386" ca="1">+AA1385*INDIRECT(AA1371)</f>
        <v>500000</v>
      </c>
      <c r="AB1386" s="80" cm="1">
        <f t="array" aca="1" ref="AB1386" ca="1">+AB1385*INDIRECT(AB1371)</f>
        <v>500000</v>
      </c>
      <c r="AC1386" s="80" cm="1">
        <f t="array" aca="1" ref="AC1386" ca="1">+AC1385*INDIRECT(AC1371)</f>
        <v>500000</v>
      </c>
      <c r="AD1386" s="80" cm="1">
        <f t="array" aca="1" ref="AD1386" ca="1">+AD1385*INDIRECT(AD1371)</f>
        <v>500000</v>
      </c>
      <c r="AE1386" s="80" cm="1">
        <f t="array" aca="1" ref="AE1386" ca="1">+AE1385*INDIRECT(AE1371)</f>
        <v>500000</v>
      </c>
      <c r="AF1386" s="80" cm="1">
        <f t="array" aca="1" ref="AF1386" ca="1">+AF1385*INDIRECT(AF1371)</f>
        <v>500000</v>
      </c>
      <c r="AG1386" s="80" cm="1">
        <f t="array" aca="1" ref="AG1386" ca="1">+AG1385*INDIRECT(AG1371)</f>
        <v>500000</v>
      </c>
      <c r="AH1386" s="80" cm="1">
        <f t="array" aca="1" ref="AH1386" ca="1">+AH1385*INDIRECT(AH1371)</f>
        <v>500000</v>
      </c>
      <c r="AI1386" s="80" cm="1">
        <f t="array" aca="1" ref="AI1386" ca="1">+AI1385*INDIRECT(AI1371)</f>
        <v>500000</v>
      </c>
      <c r="AJ1386" s="80" cm="1">
        <f t="array" aca="1" ref="AJ1386" ca="1">+AJ1385*INDIRECT(AJ1371)</f>
        <v>500000</v>
      </c>
      <c r="AK1386" s="80" cm="1">
        <f t="array" aca="1" ref="AK1386" ca="1">+AK1385*INDIRECT(AK1371)</f>
        <v>500000</v>
      </c>
      <c r="AL1386" s="80" cm="1">
        <f t="array" aca="1" ref="AL1386" ca="1">+AL1385*INDIRECT(AL1371)</f>
        <v>500000</v>
      </c>
      <c r="AM1386" s="80" cm="1">
        <f t="array" aca="1" ref="AM1386" ca="1">+AM1385*INDIRECT(AM1371)</f>
        <v>500000</v>
      </c>
      <c r="AN1386" s="80" cm="1">
        <f t="array" aca="1" ref="AN1386" ca="1">+AN1385*INDIRECT(AN1371)</f>
        <v>500000</v>
      </c>
      <c r="AO1386" s="80" cm="1">
        <f t="array" aca="1" ref="AO1386" ca="1">+AO1385*INDIRECT(AO1371)</f>
        <v>500000</v>
      </c>
      <c r="AP1386" s="80" cm="1">
        <f t="array" aca="1" ref="AP1386" ca="1">+AP1385*INDIRECT(AP1371)</f>
        <v>500000</v>
      </c>
      <c r="AQ1386" s="80" cm="1">
        <f t="array" aca="1" ref="AQ1386" ca="1">+AQ1385*INDIRECT(AQ1371)</f>
        <v>500000</v>
      </c>
      <c r="AR1386" s="80" cm="1">
        <f t="array" aca="1" ref="AR1386" ca="1">+AR1385*INDIRECT(AR1371)</f>
        <v>500000</v>
      </c>
      <c r="AS1386" s="80" cm="1">
        <f t="array" aca="1" ref="AS1386" ca="1">+AS1385*INDIRECT(AS1371)</f>
        <v>500000</v>
      </c>
      <c r="AT1386" s="80" cm="1">
        <f t="array" aca="1" ref="AT1386" ca="1">+AT1385*INDIRECT(AT1371)</f>
        <v>500000</v>
      </c>
      <c r="AU1386" s="80" cm="1">
        <f t="array" aca="1" ref="AU1386" ca="1">+AU1385*INDIRECT(AU1371)</f>
        <v>500000</v>
      </c>
      <c r="AV1386" s="80" cm="1">
        <f t="array" aca="1" ref="AV1386" ca="1">+AV1385*INDIRECT(AV1371)</f>
        <v>500000</v>
      </c>
      <c r="AW1386" s="80" cm="1">
        <f t="array" aca="1" ref="AW1386" ca="1">+AW1385*INDIRECT(AW1371)</f>
        <v>500000</v>
      </c>
      <c r="AX1386" s="80" cm="1">
        <f t="array" aca="1" ref="AX1386" ca="1">+AX1385*INDIRECT(AX1371)</f>
        <v>500000</v>
      </c>
      <c r="AY1386" s="80" cm="1">
        <f t="array" aca="1" ref="AY1386" ca="1">+AY1385*INDIRECT(AY1371)</f>
        <v>500000</v>
      </c>
      <c r="AZ1386" s="80" cm="1">
        <f t="array" aca="1" ref="AZ1386" ca="1">+AZ1385*INDIRECT(AZ1371)</f>
        <v>500000</v>
      </c>
      <c r="BA1386" s="80" cm="1">
        <f t="array" aca="1" ref="BA1386" ca="1">+BA1385*INDIRECT(BA1371)</f>
        <v>500000</v>
      </c>
      <c r="BB1386" s="80" cm="1">
        <f t="array" aca="1" ref="BB1386" ca="1">+BB1385*INDIRECT(BB1371)</f>
        <v>500000</v>
      </c>
      <c r="BC1386" s="80" cm="1">
        <f t="array" aca="1" ref="BC1386" ca="1">+BC1385*INDIRECT(BC1371)</f>
        <v>500000</v>
      </c>
      <c r="BD1386" s="80" cm="1">
        <f t="array" aca="1" ref="BD1386" ca="1">+BD1385*INDIRECT(BD1371)</f>
        <v>500000</v>
      </c>
      <c r="BE1386" s="80" cm="1">
        <f t="array" aca="1" ref="BE1386" ca="1">+BE1385*INDIRECT(BE1371)</f>
        <v>500000</v>
      </c>
      <c r="BF1386" s="80" cm="1">
        <f t="array" aca="1" ref="BF1386" ca="1">+BF1385*INDIRECT(BF1371)</f>
        <v>500000</v>
      </c>
      <c r="BG1386" s="80" cm="1">
        <f t="array" aca="1" ref="BG1386" ca="1">+BG1385*INDIRECT(BG1371)</f>
        <v>500000</v>
      </c>
      <c r="BH1386" s="80" cm="1">
        <f t="array" aca="1" ref="BH1386" ca="1">+BH1385*INDIRECT(BH1371)</f>
        <v>500000</v>
      </c>
      <c r="BI1386" s="80" cm="1">
        <f t="array" aca="1" ref="BI1386" ca="1">+BI1385*INDIRECT(BI1371)</f>
        <v>500000</v>
      </c>
      <c r="BJ1386" s="80" cm="1">
        <f t="array" aca="1" ref="BJ1386" ca="1">+BJ1385*INDIRECT(BJ1371)</f>
        <v>500000</v>
      </c>
      <c r="BK1386" s="80" cm="1">
        <f t="array" aca="1" ref="BK1386" ca="1">+BK1385*INDIRECT(BK1371)</f>
        <v>500000</v>
      </c>
      <c r="BL1386" s="80" cm="1">
        <f t="array" aca="1" ref="BL1386" ca="1">+BL1385*INDIRECT(BL1371)</f>
        <v>500000</v>
      </c>
      <c r="BM1386" s="80" cm="1">
        <f t="array" aca="1" ref="BM1386" ca="1">+BM1385*INDIRECT(BM1371)</f>
        <v>500000</v>
      </c>
      <c r="BN1386" s="80" cm="1">
        <f t="array" aca="1" ref="BN1386" ca="1">+BN1385*INDIRECT(BN1371)</f>
        <v>500000</v>
      </c>
      <c r="BO1386" s="80" cm="1">
        <f t="array" aca="1" ref="BO1386" ca="1">+BO1385*INDIRECT(BO1371)</f>
        <v>500000</v>
      </c>
      <c r="BP1386" s="80" cm="1">
        <f t="array" aca="1" ref="BP1386" ca="1">+BP1385*INDIRECT(BP1371)</f>
        <v>500000</v>
      </c>
      <c r="BQ1386" s="80" cm="1">
        <f t="array" aca="1" ref="BQ1386" ca="1">+BQ1385*INDIRECT(BQ1371)</f>
        <v>500000</v>
      </c>
      <c r="BR1386" s="80" cm="1">
        <f t="array" aca="1" ref="BR1386" ca="1">+BR1385*INDIRECT(BR1371)</f>
        <v>500000</v>
      </c>
      <c r="BS1386" s="80" cm="1">
        <f t="array" aca="1" ref="BS1386" ca="1">+BS1385*INDIRECT(BS1371)</f>
        <v>500000</v>
      </c>
      <c r="BT1386" s="80" cm="1">
        <f t="array" aca="1" ref="BT1386" ca="1">+BT1385*INDIRECT(BT1371)</f>
        <v>500000</v>
      </c>
      <c r="BU1386" s="80" cm="1">
        <f t="array" aca="1" ref="BU1386" ca="1">+BU1385*INDIRECT(BU1371)</f>
        <v>500000</v>
      </c>
      <c r="BV1386" s="80" cm="1">
        <f t="array" aca="1" ref="BV1386" ca="1">+BV1385*INDIRECT(BV1371)</f>
        <v>500000</v>
      </c>
      <c r="BW1386" s="80" cm="1">
        <f t="array" aca="1" ref="BW1386" ca="1">+BW1385*INDIRECT(BW1371)</f>
        <v>500000</v>
      </c>
      <c r="BX1386" s="80" cm="1">
        <f t="array" aca="1" ref="BX1386" ca="1">+BX1385*INDIRECT(BX1371)</f>
        <v>500000</v>
      </c>
      <c r="BY1386" s="80" cm="1">
        <f t="array" aca="1" ref="BY1386" ca="1">+BY1385*INDIRECT(BY1371)</f>
        <v>500000</v>
      </c>
      <c r="BZ1386" s="80" cm="1">
        <f t="array" aca="1" ref="BZ1386" ca="1">+BZ1385*INDIRECT(BZ1371)</f>
        <v>500000</v>
      </c>
      <c r="CA1386" s="80" cm="1">
        <f t="array" aca="1" ref="CA1386" ca="1">+CA1385*INDIRECT(CA1371)</f>
        <v>500000</v>
      </c>
      <c r="CB1386" s="80" cm="1">
        <f t="array" aca="1" ref="CB1386" ca="1">+CB1385*INDIRECT(CB1371)</f>
        <v>500000</v>
      </c>
      <c r="CC1386" s="80" cm="1">
        <f t="array" aca="1" ref="CC1386" ca="1">+CC1385*INDIRECT(CC1371)</f>
        <v>500000</v>
      </c>
      <c r="CD1386" s="80" cm="1">
        <f t="array" aca="1" ref="CD1386" ca="1">+CD1385*INDIRECT(CD1371)</f>
        <v>500000</v>
      </c>
      <c r="CE1386" s="80" cm="1">
        <f t="array" aca="1" ref="CE1386" ca="1">+CE1385*INDIRECT(CE1371)</f>
        <v>500000</v>
      </c>
      <c r="CF1386" s="80" cm="1">
        <f t="array" aca="1" ref="CF1386" ca="1">+CF1385*INDIRECT(CF1371)</f>
        <v>500000</v>
      </c>
      <c r="CG1386" s="80" cm="1">
        <f t="array" aca="1" ref="CG1386" ca="1">+CG1385*INDIRECT(CG1371)</f>
        <v>500000</v>
      </c>
      <c r="CH1386" s="80" cm="1">
        <f t="array" aca="1" ref="CH1386" ca="1">+CH1385*INDIRECT(CH1371)</f>
        <v>500000</v>
      </c>
      <c r="CI1386" s="80" cm="1">
        <f t="array" aca="1" ref="CI1386" ca="1">+CI1385*INDIRECT(CI1371)</f>
        <v>500000</v>
      </c>
      <c r="CJ1386" s="80" cm="1">
        <f t="array" aca="1" ref="CJ1386" ca="1">+CJ1385*INDIRECT(CJ1371)</f>
        <v>500000</v>
      </c>
      <c r="CK1386" s="80" cm="1">
        <f t="array" aca="1" ref="CK1386" ca="1">+CK1385*INDIRECT(CK1371)</f>
        <v>500000</v>
      </c>
      <c r="CL1386" s="80" cm="1">
        <f t="array" aca="1" ref="CL1386" ca="1">+CL1385*INDIRECT(CL1371)</f>
        <v>500000</v>
      </c>
    </row>
    <row r="1387" spans="2:90" x14ac:dyDescent="0.4">
      <c r="B1387" s="152" t="str">
        <f>"Repayment - "&amp;SUBSTITUTE(B1376,":","")</f>
        <v>Repayment - Rolling fixed term loan - multiple borrowings w/ annual control</v>
      </c>
      <c r="D1387" t="s">
        <v>822</v>
      </c>
      <c r="E1387" t="s">
        <v>906</v>
      </c>
      <c r="G1387" t="str">
        <f t="shared" si="1438"/>
        <v/>
      </c>
      <c r="K1387" s="132">
        <f ca="1">SUMIF($3:$3,K$2,1387:1387)</f>
        <v>-4501000</v>
      </c>
      <c r="L1387" s="132">
        <f ca="1">SUMIF($3:$3,L$2,1387:1387)</f>
        <v>-6000000</v>
      </c>
      <c r="M1387" s="132">
        <f ca="1">SUMIF($3:$3,M$2,1387:1387)</f>
        <v>-6000000</v>
      </c>
      <c r="N1387" s="132">
        <f ca="1">SUMIF($3:$3,N$2,1387:1387)</f>
        <v>-6000000</v>
      </c>
      <c r="O1387" s="132">
        <f ca="1">SUMIF($3:$3,O$2,1387:1387)</f>
        <v>-6000000</v>
      </c>
      <c r="P1387" s="132">
        <f ca="1">SUMIF($3:$3,P$2,1387:1387)</f>
        <v>-6000000</v>
      </c>
      <c r="R1387" s="217"/>
      <c r="S1387" s="218">
        <f ca="1">-IF(COUNT($R1386:S1386)&lt;$H1378,0,OFFSET(S1386,0,-$H1378+1))-$J$2689*(COUNT(R1386:$S1386)=($H1378-$H1379+1))</f>
        <v>0</v>
      </c>
      <c r="T1387" s="218">
        <f ca="1">-IF(COUNT($R1386:T1386)&lt;$H1378,0,OFFSET(T1386,0,-$H1378+1))-$J$2689*(COUNT(S1386:$S1386)=($H1378-$H1379+1))</f>
        <v>0</v>
      </c>
      <c r="U1387" s="218">
        <f ca="1">-IF(COUNT($R1386:U1386)&lt;$H1378,0,OFFSET(U1386,0,-$H1378+1))-$J$2689*(COUNT($S1386:T1386)=($H1378-$H1379+1))</f>
        <v>-1000</v>
      </c>
      <c r="V1387" s="218">
        <f ca="1">-IF(COUNT($R1386:V1386)&lt;$H1378,0,OFFSET(V1386,0,-$H1378+1))-$J$2689*(COUNT($S1386:U1386)=($H1378-$H1379+1))</f>
        <v>-500000</v>
      </c>
      <c r="W1387" s="218">
        <f ca="1">-IF(COUNT($R1386:W1386)&lt;$H1378,0,OFFSET(W1386,0,-$H1378+1))-$J$2689*(COUNT($S1386:V1386)=($H1378-$H1379+1))</f>
        <v>-500000</v>
      </c>
      <c r="X1387" s="218">
        <f ca="1">-IF(COUNT($R1386:X1386)&lt;$H1378,0,OFFSET(X1386,0,-$H1378+1))-$J$2689*(COUNT($S1386:W1386)=($H1378-$H1379+1))</f>
        <v>-500000</v>
      </c>
      <c r="Y1387" s="218">
        <f ca="1">-IF(COUNT($R1386:Y1386)&lt;$H1378,0,OFFSET(Y1386,0,-$H1378+1))-$J$2689*(COUNT($S1386:X1386)=($H1378-$H1379+1))</f>
        <v>-500000</v>
      </c>
      <c r="Z1387" s="218">
        <f ca="1">-IF(COUNT($R1386:Z1386)&lt;$H1378,0,OFFSET(Z1386,0,-$H1378+1))-$J$2689*(COUNT($S1386:Y1386)=($H1378-$H1379+1))</f>
        <v>-500000</v>
      </c>
      <c r="AA1387" s="218">
        <f ca="1">-IF(COUNT($R1386:AA1386)&lt;$H1378,0,OFFSET(AA1386,0,-$H1378+1))-$J$2689*(COUNT($S1386:Z1386)=($H1378-$H1379+1))</f>
        <v>-500000</v>
      </c>
      <c r="AB1387" s="218">
        <f ca="1">-IF(COUNT($R1386:AB1386)&lt;$H1378,0,OFFSET(AB1386,0,-$H1378+1))-$J$2689*(COUNT($S1386:AA1386)=($H1378-$H1379+1))</f>
        <v>-500000</v>
      </c>
      <c r="AC1387" s="218">
        <f ca="1">-IF(COUNT($R1386:AC1386)&lt;$H1378,0,OFFSET(AC1386,0,-$H1378+1))-$J$2689*(COUNT($S1386:AB1386)=($H1378-$H1379+1))</f>
        <v>-500000</v>
      </c>
      <c r="AD1387" s="218">
        <f ca="1">-IF(COUNT($R1386:AD1386)&lt;$H1378,0,OFFSET(AD1386,0,-$H1378+1))-$J$2689*(COUNT($S1386:AC1386)=($H1378-$H1379+1))</f>
        <v>-500000</v>
      </c>
      <c r="AE1387" s="218">
        <f ca="1">-IF(COUNT($R1386:AE1386)&lt;$H1378,0,OFFSET(AE1386,0,-$H1378+1))-$J$2689*(COUNT($S1386:AD1386)=($H1378-$H1379+1))</f>
        <v>-500000</v>
      </c>
      <c r="AF1387" s="218">
        <f ca="1">-IF(COUNT($R1386:AF1386)&lt;$H1378,0,OFFSET(AF1386,0,-$H1378+1))-$J$2689*(COUNT($S1386:AE1386)=($H1378-$H1379+1))</f>
        <v>-500000</v>
      </c>
      <c r="AG1387" s="218">
        <f ca="1">-IF(COUNT($R1386:AG1386)&lt;$H1378,0,OFFSET(AG1386,0,-$H1378+1))-$J$2689*(COUNT($S1386:AF1386)=($H1378-$H1379+1))</f>
        <v>-500000</v>
      </c>
      <c r="AH1387" s="218">
        <f ca="1">-IF(COUNT($R1386:AH1386)&lt;$H1378,0,OFFSET(AH1386,0,-$H1378+1))-$J$2689*(COUNT($S1386:AG1386)=($H1378-$H1379+1))</f>
        <v>-500000</v>
      </c>
      <c r="AI1387" s="218">
        <f ca="1">-IF(COUNT($R1386:AI1386)&lt;$H1378,0,OFFSET(AI1386,0,-$H1378+1))-$J$2689*(COUNT($S1386:AH1386)=($H1378-$H1379+1))</f>
        <v>-500000</v>
      </c>
      <c r="AJ1387" s="218">
        <f ca="1">-IF(COUNT($R1386:AJ1386)&lt;$H1378,0,OFFSET(AJ1386,0,-$H1378+1))-$J$2689*(COUNT($S1386:AI1386)=($H1378-$H1379+1))</f>
        <v>-500000</v>
      </c>
      <c r="AK1387" s="218">
        <f ca="1">-IF(COUNT($R1386:AK1386)&lt;$H1378,0,OFFSET(AK1386,0,-$H1378+1))-$J$2689*(COUNT($S1386:AJ1386)=($H1378-$H1379+1))</f>
        <v>-500000</v>
      </c>
      <c r="AL1387" s="218">
        <f ca="1">-IF(COUNT($R1386:AL1386)&lt;$H1378,0,OFFSET(AL1386,0,-$H1378+1))-$J$2689*(COUNT($S1386:AK1386)=($H1378-$H1379+1))</f>
        <v>-500000</v>
      </c>
      <c r="AM1387" s="218">
        <f ca="1">-IF(COUNT($R1386:AM1386)&lt;$H1378,0,OFFSET(AM1386,0,-$H1378+1))-$J$2689*(COUNT($S1386:AL1386)=($H1378-$H1379+1))</f>
        <v>-500000</v>
      </c>
      <c r="AN1387" s="218">
        <f ca="1">-IF(COUNT($R1386:AN1386)&lt;$H1378,0,OFFSET(AN1386,0,-$H1378+1))-$J$2689*(COUNT($S1386:AM1386)=($H1378-$H1379+1))</f>
        <v>-500000</v>
      </c>
      <c r="AO1387" s="218">
        <f ca="1">-IF(COUNT($R1386:AO1386)&lt;$H1378,0,OFFSET(AO1386,0,-$H1378+1))-$J$2689*(COUNT($S1386:AN1386)=($H1378-$H1379+1))</f>
        <v>-500000</v>
      </c>
      <c r="AP1387" s="218">
        <f ca="1">-IF(COUNT($R1386:AP1386)&lt;$H1378,0,OFFSET(AP1386,0,-$H1378+1))-$J$2689*(COUNT($S1386:AO1386)=($H1378-$H1379+1))</f>
        <v>-500000</v>
      </c>
      <c r="AQ1387" s="218">
        <f ca="1">-IF(COUNT($R1386:AQ1386)&lt;$H1378,0,OFFSET(AQ1386,0,-$H1378+1))-$J$2689*(COUNT($S1386:AP1386)=($H1378-$H1379+1))</f>
        <v>-500000</v>
      </c>
      <c r="AR1387" s="218">
        <f ca="1">-IF(COUNT($R1386:AR1386)&lt;$H1378,0,OFFSET(AR1386,0,-$H1378+1))-$J$2689*(COUNT($S1386:AQ1386)=($H1378-$H1379+1))</f>
        <v>-500000</v>
      </c>
      <c r="AS1387" s="218">
        <f ca="1">-IF(COUNT($R1386:AS1386)&lt;$H1378,0,OFFSET(AS1386,0,-$H1378+1))-$J$2689*(COUNT($S1386:AR1386)=($H1378-$H1379+1))</f>
        <v>-500000</v>
      </c>
      <c r="AT1387" s="218">
        <f ca="1">-IF(COUNT($R1386:AT1386)&lt;$H1378,0,OFFSET(AT1386,0,-$H1378+1))-$J$2689*(COUNT($S1386:AS1386)=($H1378-$H1379+1))</f>
        <v>-500000</v>
      </c>
      <c r="AU1387" s="218">
        <f ca="1">-IF(COUNT($R1386:AU1386)&lt;$H1378,0,OFFSET(AU1386,0,-$H1378+1))-$J$2689*(COUNT($S1386:AT1386)=($H1378-$H1379+1))</f>
        <v>-500000</v>
      </c>
      <c r="AV1387" s="218">
        <f ca="1">-IF(COUNT($R1386:AV1386)&lt;$H1378,0,OFFSET(AV1386,0,-$H1378+1))-$J$2689*(COUNT($S1386:AU1386)=($H1378-$H1379+1))</f>
        <v>-500000</v>
      </c>
      <c r="AW1387" s="218">
        <f ca="1">-IF(COUNT($R1386:AW1386)&lt;$H1378,0,OFFSET(AW1386,0,-$H1378+1))-$J$2689*(COUNT($S1386:AV1386)=($H1378-$H1379+1))</f>
        <v>-500000</v>
      </c>
      <c r="AX1387" s="218">
        <f ca="1">-IF(COUNT($R1386:AX1386)&lt;$H1378,0,OFFSET(AX1386,0,-$H1378+1))-$J$2689*(COUNT($S1386:AW1386)=($H1378-$H1379+1))</f>
        <v>-500000</v>
      </c>
      <c r="AY1387" s="218">
        <f ca="1">-IF(COUNT($R1386:AY1386)&lt;$H1378,0,OFFSET(AY1386,0,-$H1378+1))-$J$2689*(COUNT($S1386:AX1386)=($H1378-$H1379+1))</f>
        <v>-500000</v>
      </c>
      <c r="AZ1387" s="218">
        <f ca="1">-IF(COUNT($R1386:AZ1386)&lt;$H1378,0,OFFSET(AZ1386,0,-$H1378+1))-$J$2689*(COUNT($S1386:AY1386)=($H1378-$H1379+1))</f>
        <v>-500000</v>
      </c>
      <c r="BA1387" s="218">
        <f ca="1">-IF(COUNT($R1386:BA1386)&lt;$H1378,0,OFFSET(BA1386,0,-$H1378+1))-$J$2689*(COUNT($S1386:AZ1386)=($H1378-$H1379+1))</f>
        <v>-500000</v>
      </c>
      <c r="BB1387" s="218">
        <f ca="1">-IF(COUNT($R1386:BB1386)&lt;$H1378,0,OFFSET(BB1386,0,-$H1378+1))-$J$2689*(COUNT($S1386:BA1386)=($H1378-$H1379+1))</f>
        <v>-500000</v>
      </c>
      <c r="BC1387" s="218">
        <f ca="1">-IF(COUNT($R1386:BC1386)&lt;$H1378,0,OFFSET(BC1386,0,-$H1378+1))-$J$2689*(COUNT($S1386:BB1386)=($H1378-$H1379+1))</f>
        <v>-500000</v>
      </c>
      <c r="BD1387" s="218">
        <f ca="1">-IF(COUNT($R1386:BD1386)&lt;$H1378,0,OFFSET(BD1386,0,-$H1378+1))-$J$2689*(COUNT($S1386:BC1386)=($H1378-$H1379+1))</f>
        <v>-500000</v>
      </c>
      <c r="BE1387" s="218">
        <f ca="1">-IF(COUNT($R1386:BE1386)&lt;$H1378,0,OFFSET(BE1386,0,-$H1378+1))-$J$2689*(COUNT($S1386:BD1386)=($H1378-$H1379+1))</f>
        <v>-500000</v>
      </c>
      <c r="BF1387" s="218">
        <f ca="1">-IF(COUNT($R1386:BF1386)&lt;$H1378,0,OFFSET(BF1386,0,-$H1378+1))-$J$2689*(COUNT($S1386:BE1386)=($H1378-$H1379+1))</f>
        <v>-500000</v>
      </c>
      <c r="BG1387" s="218">
        <f ca="1">-IF(COUNT($R1386:BG1386)&lt;$H1378,0,OFFSET(BG1386,0,-$H1378+1))-$J$2689*(COUNT($S1386:BF1386)=($H1378-$H1379+1))</f>
        <v>-500000</v>
      </c>
      <c r="BH1387" s="218">
        <f ca="1">-IF(COUNT($R1386:BH1386)&lt;$H1378,0,OFFSET(BH1386,0,-$H1378+1))-$J$2689*(COUNT($S1386:BG1386)=($H1378-$H1379+1))</f>
        <v>-500000</v>
      </c>
      <c r="BI1387" s="218">
        <f ca="1">-IF(COUNT($R1386:BI1386)&lt;$H1378,0,OFFSET(BI1386,0,-$H1378+1))-$J$2689*(COUNT($S1386:BH1386)=($H1378-$H1379+1))</f>
        <v>-500000</v>
      </c>
      <c r="BJ1387" s="218">
        <f ca="1">-IF(COUNT($R1386:BJ1386)&lt;$H1378,0,OFFSET(BJ1386,0,-$H1378+1))-$J$2689*(COUNT($S1386:BI1386)=($H1378-$H1379+1))</f>
        <v>-500000</v>
      </c>
      <c r="BK1387" s="218">
        <f ca="1">-IF(COUNT($R1386:BK1386)&lt;$H1378,0,OFFSET(BK1386,0,-$H1378+1))-$J$2689*(COUNT($S1386:BJ1386)=($H1378-$H1379+1))</f>
        <v>-500000</v>
      </c>
      <c r="BL1387" s="218">
        <f ca="1">-IF(COUNT($R1386:BL1386)&lt;$H1378,0,OFFSET(BL1386,0,-$H1378+1))-$J$2689*(COUNT($S1386:BK1386)=($H1378-$H1379+1))</f>
        <v>-500000</v>
      </c>
      <c r="BM1387" s="218">
        <f ca="1">-IF(COUNT($R1386:BM1386)&lt;$H1378,0,OFFSET(BM1386,0,-$H1378+1))-$J$2689*(COUNT($S1386:BL1386)=($H1378-$H1379+1))</f>
        <v>-500000</v>
      </c>
      <c r="BN1387" s="218">
        <f ca="1">-IF(COUNT($R1386:BN1386)&lt;$H1378,0,OFFSET(BN1386,0,-$H1378+1))-$J$2689*(COUNT($S1386:BM1386)=($H1378-$H1379+1))</f>
        <v>-500000</v>
      </c>
      <c r="BO1387" s="218">
        <f ca="1">-IF(COUNT($R1386:BO1386)&lt;$H1378,0,OFFSET(BO1386,0,-$H1378+1))-$J$2689*(COUNT($S1386:BN1386)=($H1378-$H1379+1))</f>
        <v>-500000</v>
      </c>
      <c r="BP1387" s="218">
        <f ca="1">-IF(COUNT($R1386:BP1386)&lt;$H1378,0,OFFSET(BP1386,0,-$H1378+1))-$J$2689*(COUNT($S1386:BO1386)=($H1378-$H1379+1))</f>
        <v>-500000</v>
      </c>
      <c r="BQ1387" s="218">
        <f ca="1">-IF(COUNT($R1386:BQ1386)&lt;$H1378,0,OFFSET(BQ1386,0,-$H1378+1))-$J$2689*(COUNT($S1386:BP1386)=($H1378-$H1379+1))</f>
        <v>-500000</v>
      </c>
      <c r="BR1387" s="218">
        <f ca="1">-IF(COUNT($R1386:BR1386)&lt;$H1378,0,OFFSET(BR1386,0,-$H1378+1))-$J$2689*(COUNT($S1386:BQ1386)=($H1378-$H1379+1))</f>
        <v>-500000</v>
      </c>
      <c r="BS1387" s="218">
        <f ca="1">-IF(COUNT($R1386:BS1386)&lt;$H1378,0,OFFSET(BS1386,0,-$H1378+1))-$J$2689*(COUNT($S1386:BR1386)=($H1378-$H1379+1))</f>
        <v>-500000</v>
      </c>
      <c r="BT1387" s="218">
        <f ca="1">-IF(COUNT($R1386:BT1386)&lt;$H1378,0,OFFSET(BT1386,0,-$H1378+1))-$J$2689*(COUNT($S1386:BS1386)=($H1378-$H1379+1))</f>
        <v>-500000</v>
      </c>
      <c r="BU1387" s="218">
        <f ca="1">-IF(COUNT($R1386:BU1386)&lt;$H1378,0,OFFSET(BU1386,0,-$H1378+1))-$J$2689*(COUNT($S1386:BT1386)=($H1378-$H1379+1))</f>
        <v>-500000</v>
      </c>
      <c r="BV1387" s="218">
        <f ca="1">-IF(COUNT($R1386:BV1386)&lt;$H1378,0,OFFSET(BV1386,0,-$H1378+1))-$J$2689*(COUNT($S1386:BU1386)=($H1378-$H1379+1))</f>
        <v>-500000</v>
      </c>
      <c r="BW1387" s="218">
        <f ca="1">-IF(COUNT($R1386:BW1386)&lt;$H1378,0,OFFSET(BW1386,0,-$H1378+1))-$J$2689*(COUNT($S1386:BV1386)=($H1378-$H1379+1))</f>
        <v>-500000</v>
      </c>
      <c r="BX1387" s="218">
        <f ca="1">-IF(COUNT($R1386:BX1386)&lt;$H1378,0,OFFSET(BX1386,0,-$H1378+1))-$J$2689*(COUNT($S1386:BW1386)=($H1378-$H1379+1))</f>
        <v>-500000</v>
      </c>
      <c r="BY1387" s="218">
        <f ca="1">-IF(COUNT($R1386:BY1386)&lt;$H1378,0,OFFSET(BY1386,0,-$H1378+1))-$J$2689*(COUNT($S1386:BX1386)=($H1378-$H1379+1))</f>
        <v>-500000</v>
      </c>
      <c r="BZ1387" s="218">
        <f ca="1">-IF(COUNT($R1386:BZ1386)&lt;$H1378,0,OFFSET(BZ1386,0,-$H1378+1))-$J$2689*(COUNT($S1386:BY1386)=($H1378-$H1379+1))</f>
        <v>-500000</v>
      </c>
      <c r="CA1387" s="218">
        <f ca="1">-IF(COUNT($R1386:CA1386)&lt;$H1378,0,OFFSET(CA1386,0,-$H1378+1))-$J$2689*(COUNT($S1386:BZ1386)=($H1378-$H1379+1))</f>
        <v>-500000</v>
      </c>
      <c r="CB1387" s="218">
        <f ca="1">-IF(COUNT($R1386:CB1386)&lt;$H1378,0,OFFSET(CB1386,0,-$H1378+1))-$J$2689*(COUNT($S1386:CA1386)=($H1378-$H1379+1))</f>
        <v>-500000</v>
      </c>
      <c r="CC1387" s="218">
        <f ca="1">-IF(COUNT($R1386:CC1386)&lt;$H1378,0,OFFSET(CC1386,0,-$H1378+1))-$J$2689*(COUNT($S1386:CB1386)=($H1378-$H1379+1))</f>
        <v>-500000</v>
      </c>
      <c r="CD1387" s="218">
        <f ca="1">-IF(COUNT($R1386:CD1386)&lt;$H1378,0,OFFSET(CD1386,0,-$H1378+1))-$J$2689*(COUNT($S1386:CC1386)=($H1378-$H1379+1))</f>
        <v>-500000</v>
      </c>
      <c r="CE1387" s="218">
        <f ca="1">-IF(COUNT($R1386:CE1386)&lt;$H1378,0,OFFSET(CE1386,0,-$H1378+1))-$J$2689*(COUNT($S1386:CD1386)=($H1378-$H1379+1))</f>
        <v>-500000</v>
      </c>
      <c r="CF1387" s="218">
        <f ca="1">-IF(COUNT($R1386:CF1386)&lt;$H1378,0,OFFSET(CF1386,0,-$H1378+1))-$J$2689*(COUNT($S1386:CE1386)=($H1378-$H1379+1))</f>
        <v>-500000</v>
      </c>
      <c r="CG1387" s="218">
        <f ca="1">-IF(COUNT($R1386:CG1386)&lt;$H1378,0,OFFSET(CG1386,0,-$H1378+1))-$J$2689*(COUNT($S1386:CF1386)=($H1378-$H1379+1))</f>
        <v>-500000</v>
      </c>
      <c r="CH1387" s="218">
        <f ca="1">-IF(COUNT($R1386:CH1386)&lt;$H1378,0,OFFSET(CH1386,0,-$H1378+1))-$J$2689*(COUNT($S1386:CG1386)=($H1378-$H1379+1))</f>
        <v>-500000</v>
      </c>
      <c r="CI1387" s="218">
        <f ca="1">-IF(COUNT($R1386:CI1386)&lt;$H1378,0,OFFSET(CI1386,0,-$H1378+1))-$J$2689*(COUNT($S1386:CH1386)=($H1378-$H1379+1))</f>
        <v>-500000</v>
      </c>
      <c r="CJ1387" s="218">
        <f ca="1">-IF(COUNT($R1386:CJ1386)&lt;$H1378,0,OFFSET(CJ1386,0,-$H1378+1))-$J$2689*(COUNT($S1386:CI1386)=($H1378-$H1379+1))</f>
        <v>-500000</v>
      </c>
      <c r="CK1387" s="218">
        <f ca="1">-IF(COUNT($R1386:CK1386)&lt;$H1378,0,OFFSET(CK1386,0,-$H1378+1))-$J$2689*(COUNT($S1386:CJ1386)=($H1378-$H1379+1))</f>
        <v>-500000</v>
      </c>
      <c r="CL1387" s="218">
        <f ca="1">-IF(COUNT($R1386:CL1386)&lt;$H1378,0,OFFSET(CL1386,0,-$H1378+1))-$J$2689*(COUNT($S1386:CK1386)=($H1378-$H1379+1))</f>
        <v>-500000</v>
      </c>
    </row>
    <row r="1388" spans="2:90" x14ac:dyDescent="0.4">
      <c r="B1388" s="121" t="str">
        <f>"Loan - "&amp;SUBSTITUTE(B1376,":","")</f>
        <v>Loan - Rolling fixed term loan - multiple borrowings w/ annual control</v>
      </c>
      <c r="C1388" t="s">
        <v>240</v>
      </c>
      <c r="D1388" t="s">
        <v>822</v>
      </c>
      <c r="E1388" t="s">
        <v>906</v>
      </c>
      <c r="G1388" t="str">
        <f t="shared" si="1438"/>
        <v/>
      </c>
      <c r="I1388" s="80"/>
      <c r="J1388" s="80"/>
      <c r="K1388" s="33">
        <f ca="1">SUMIF($4:$4,K$2,1388:1388)</f>
        <v>1500000</v>
      </c>
      <c r="L1388" s="33">
        <f ca="1">SUMIF($4:$4,L$2,1388:1388)</f>
        <v>1500000</v>
      </c>
      <c r="M1388" s="33">
        <f ca="1">SUMIF($4:$4,M$2,1388:1388)</f>
        <v>1500000</v>
      </c>
      <c r="N1388" s="33">
        <f ca="1">SUMIF($4:$4,N$2,1388:1388)</f>
        <v>1500000</v>
      </c>
      <c r="O1388" s="33">
        <f ca="1">SUMIF($4:$4,O$2,1388:1388)</f>
        <v>1500000</v>
      </c>
      <c r="P1388" s="33">
        <f ca="1">SUMIF($4:$4,P$2,1388:1388)</f>
        <v>1500000</v>
      </c>
      <c r="R1388" s="28">
        <f ca="1">S1384</f>
        <v>1000</v>
      </c>
      <c r="S1388" s="91">
        <f t="shared" ref="S1388" ca="1" si="1442">SUM(S1384,S1386:S1387)</f>
        <v>501000</v>
      </c>
      <c r="T1388" s="91">
        <f t="shared" ref="T1388:AX1388" ca="1" si="1443">SUM(T1384,T1386:T1387)</f>
        <v>1001000</v>
      </c>
      <c r="U1388" s="91">
        <f t="shared" ca="1" si="1443"/>
        <v>1500000</v>
      </c>
      <c r="V1388" s="91">
        <f t="shared" ca="1" si="1443"/>
        <v>1500000</v>
      </c>
      <c r="W1388" s="91">
        <f t="shared" ca="1" si="1443"/>
        <v>1500000</v>
      </c>
      <c r="X1388" s="91">
        <f t="shared" ca="1" si="1443"/>
        <v>1500000</v>
      </c>
      <c r="Y1388" s="91">
        <f t="shared" ca="1" si="1443"/>
        <v>1500000</v>
      </c>
      <c r="Z1388" s="91">
        <f t="shared" ca="1" si="1443"/>
        <v>1500000</v>
      </c>
      <c r="AA1388" s="91">
        <f t="shared" ca="1" si="1443"/>
        <v>1500000</v>
      </c>
      <c r="AB1388" s="91">
        <f t="shared" ca="1" si="1443"/>
        <v>1500000</v>
      </c>
      <c r="AC1388" s="91">
        <f t="shared" ca="1" si="1443"/>
        <v>1500000</v>
      </c>
      <c r="AD1388" s="91">
        <f t="shared" ca="1" si="1443"/>
        <v>1500000</v>
      </c>
      <c r="AE1388" s="91">
        <f t="shared" ca="1" si="1443"/>
        <v>1500000</v>
      </c>
      <c r="AF1388" s="91">
        <f t="shared" ca="1" si="1443"/>
        <v>1500000</v>
      </c>
      <c r="AG1388" s="91">
        <f t="shared" ca="1" si="1443"/>
        <v>1500000</v>
      </c>
      <c r="AH1388" s="91">
        <f t="shared" ca="1" si="1443"/>
        <v>1500000</v>
      </c>
      <c r="AI1388" s="91">
        <f t="shared" ca="1" si="1443"/>
        <v>1500000</v>
      </c>
      <c r="AJ1388" s="91">
        <f t="shared" ca="1" si="1443"/>
        <v>1500000</v>
      </c>
      <c r="AK1388" s="91">
        <f t="shared" ca="1" si="1443"/>
        <v>1500000</v>
      </c>
      <c r="AL1388" s="91">
        <f t="shared" ca="1" si="1443"/>
        <v>1500000</v>
      </c>
      <c r="AM1388" s="91">
        <f t="shared" ca="1" si="1443"/>
        <v>1500000</v>
      </c>
      <c r="AN1388" s="91">
        <f t="shared" ca="1" si="1443"/>
        <v>1500000</v>
      </c>
      <c r="AO1388" s="91">
        <f t="shared" ca="1" si="1443"/>
        <v>1500000</v>
      </c>
      <c r="AP1388" s="91">
        <f t="shared" ca="1" si="1443"/>
        <v>1500000</v>
      </c>
      <c r="AQ1388" s="91">
        <f t="shared" ca="1" si="1443"/>
        <v>1500000</v>
      </c>
      <c r="AR1388" s="91">
        <f t="shared" ca="1" si="1443"/>
        <v>1500000</v>
      </c>
      <c r="AS1388" s="91">
        <f t="shared" ca="1" si="1443"/>
        <v>1500000</v>
      </c>
      <c r="AT1388" s="91">
        <f t="shared" ca="1" si="1443"/>
        <v>1500000</v>
      </c>
      <c r="AU1388" s="91">
        <f t="shared" ca="1" si="1443"/>
        <v>1500000</v>
      </c>
      <c r="AV1388" s="91">
        <f t="shared" ca="1" si="1443"/>
        <v>1500000</v>
      </c>
      <c r="AW1388" s="91">
        <f t="shared" ca="1" si="1443"/>
        <v>1500000</v>
      </c>
      <c r="AX1388" s="91">
        <f t="shared" ca="1" si="1443"/>
        <v>1500000</v>
      </c>
      <c r="AY1388" s="91">
        <f t="shared" ref="AY1388:CD1388" ca="1" si="1444">SUM(AY1384,AY1386:AY1387)</f>
        <v>1500000</v>
      </c>
      <c r="AZ1388" s="91">
        <f t="shared" ca="1" si="1444"/>
        <v>1500000</v>
      </c>
      <c r="BA1388" s="91">
        <f t="shared" ca="1" si="1444"/>
        <v>1500000</v>
      </c>
      <c r="BB1388" s="91">
        <f t="shared" ca="1" si="1444"/>
        <v>1500000</v>
      </c>
      <c r="BC1388" s="91">
        <f t="shared" ca="1" si="1444"/>
        <v>1500000</v>
      </c>
      <c r="BD1388" s="91">
        <f t="shared" ca="1" si="1444"/>
        <v>1500000</v>
      </c>
      <c r="BE1388" s="91">
        <f t="shared" ca="1" si="1444"/>
        <v>1500000</v>
      </c>
      <c r="BF1388" s="91">
        <f t="shared" ca="1" si="1444"/>
        <v>1500000</v>
      </c>
      <c r="BG1388" s="91">
        <f t="shared" ca="1" si="1444"/>
        <v>1500000</v>
      </c>
      <c r="BH1388" s="91">
        <f t="shared" ca="1" si="1444"/>
        <v>1500000</v>
      </c>
      <c r="BI1388" s="91">
        <f t="shared" ca="1" si="1444"/>
        <v>1500000</v>
      </c>
      <c r="BJ1388" s="91">
        <f t="shared" ca="1" si="1444"/>
        <v>1500000</v>
      </c>
      <c r="BK1388" s="91">
        <f t="shared" ca="1" si="1444"/>
        <v>1500000</v>
      </c>
      <c r="BL1388" s="91">
        <f t="shared" ca="1" si="1444"/>
        <v>1500000</v>
      </c>
      <c r="BM1388" s="91">
        <f t="shared" ca="1" si="1444"/>
        <v>1500000</v>
      </c>
      <c r="BN1388" s="91">
        <f t="shared" ca="1" si="1444"/>
        <v>1500000</v>
      </c>
      <c r="BO1388" s="91">
        <f t="shared" ca="1" si="1444"/>
        <v>1500000</v>
      </c>
      <c r="BP1388" s="91">
        <f t="shared" ca="1" si="1444"/>
        <v>1500000</v>
      </c>
      <c r="BQ1388" s="91">
        <f t="shared" ca="1" si="1444"/>
        <v>1500000</v>
      </c>
      <c r="BR1388" s="91">
        <f t="shared" ca="1" si="1444"/>
        <v>1500000</v>
      </c>
      <c r="BS1388" s="91">
        <f t="shared" ca="1" si="1444"/>
        <v>1500000</v>
      </c>
      <c r="BT1388" s="91">
        <f t="shared" ca="1" si="1444"/>
        <v>1500000</v>
      </c>
      <c r="BU1388" s="91">
        <f t="shared" ca="1" si="1444"/>
        <v>1500000</v>
      </c>
      <c r="BV1388" s="91">
        <f t="shared" ca="1" si="1444"/>
        <v>1500000</v>
      </c>
      <c r="BW1388" s="91">
        <f t="shared" ca="1" si="1444"/>
        <v>1500000</v>
      </c>
      <c r="BX1388" s="91">
        <f t="shared" ca="1" si="1444"/>
        <v>1500000</v>
      </c>
      <c r="BY1388" s="91">
        <f t="shared" ca="1" si="1444"/>
        <v>1500000</v>
      </c>
      <c r="BZ1388" s="91">
        <f t="shared" ca="1" si="1444"/>
        <v>1500000</v>
      </c>
      <c r="CA1388" s="91">
        <f t="shared" ca="1" si="1444"/>
        <v>1500000</v>
      </c>
      <c r="CB1388" s="91">
        <f t="shared" ca="1" si="1444"/>
        <v>1500000</v>
      </c>
      <c r="CC1388" s="91">
        <f t="shared" ca="1" si="1444"/>
        <v>1500000</v>
      </c>
      <c r="CD1388" s="91">
        <f t="shared" ca="1" si="1444"/>
        <v>1500000</v>
      </c>
      <c r="CE1388" s="91">
        <f t="shared" ref="CE1388:CK1388" ca="1" si="1445">SUM(CE1384,CE1386:CE1387)</f>
        <v>1500000</v>
      </c>
      <c r="CF1388" s="91">
        <f t="shared" ca="1" si="1445"/>
        <v>1500000</v>
      </c>
      <c r="CG1388" s="91">
        <f t="shared" ca="1" si="1445"/>
        <v>1500000</v>
      </c>
      <c r="CH1388" s="91">
        <f t="shared" ca="1" si="1445"/>
        <v>1500000</v>
      </c>
      <c r="CI1388" s="91">
        <f t="shared" ca="1" si="1445"/>
        <v>1500000</v>
      </c>
      <c r="CJ1388" s="91">
        <f t="shared" ca="1" si="1445"/>
        <v>1500000</v>
      </c>
      <c r="CK1388" s="91">
        <f t="shared" ca="1" si="1445"/>
        <v>1500000</v>
      </c>
      <c r="CL1388" s="91">
        <f t="shared" ref="CL1388" ca="1" si="1446">SUM(CL1384,CL1386:CL1387)</f>
        <v>1500000</v>
      </c>
    </row>
    <row r="1389" spans="2:90" x14ac:dyDescent="0.4">
      <c r="B1389" s="120"/>
      <c r="D1389" t="s">
        <v>822</v>
      </c>
      <c r="E1389" t="s">
        <v>906</v>
      </c>
      <c r="G1389" t="str">
        <f t="shared" si="1438"/>
        <v/>
      </c>
      <c r="R1389"/>
      <c r="S1389" s="62"/>
      <c r="T1389" s="62"/>
      <c r="U1389" s="62"/>
      <c r="V1389" s="62"/>
      <c r="W1389" s="62"/>
      <c r="X1389" s="62"/>
      <c r="Y1389" s="62"/>
      <c r="Z1389" s="62"/>
      <c r="AA1389" s="62"/>
      <c r="AB1389" s="62"/>
      <c r="AC1389" s="62"/>
      <c r="AD1389" s="62"/>
      <c r="AE1389" s="62"/>
      <c r="AF1389" s="62"/>
      <c r="AG1389" s="62"/>
      <c r="AH1389" s="62"/>
      <c r="AI1389" s="62"/>
      <c r="AJ1389" s="62"/>
      <c r="AK1389" s="62"/>
      <c r="AL1389" s="62"/>
      <c r="AM1389" s="62"/>
      <c r="AN1389" s="62"/>
      <c r="AO1389" s="62"/>
      <c r="AP1389" s="62"/>
      <c r="AQ1389" s="62"/>
      <c r="AR1389" s="62"/>
      <c r="AS1389" s="62"/>
      <c r="AT1389" s="62"/>
      <c r="AU1389" s="62"/>
      <c r="AV1389" s="62"/>
      <c r="AW1389" s="62"/>
      <c r="AX1389" s="62"/>
      <c r="AY1389" s="62"/>
      <c r="AZ1389" s="62"/>
      <c r="BA1389" s="62"/>
      <c r="BB1389" s="62"/>
      <c r="BC1389" s="62"/>
      <c r="BD1389" s="62"/>
      <c r="BE1389" s="62"/>
      <c r="BF1389" s="62"/>
      <c r="BG1389" s="62"/>
      <c r="BH1389" s="62"/>
      <c r="BI1389" s="62"/>
      <c r="BJ1389" s="62"/>
      <c r="BK1389" s="62"/>
      <c r="BL1389" s="62"/>
      <c r="BM1389" s="62"/>
      <c r="BN1389" s="62"/>
      <c r="BO1389" s="62"/>
      <c r="BP1389" s="62"/>
      <c r="BQ1389" s="62"/>
      <c r="BR1389" s="62"/>
      <c r="BS1389" s="62"/>
      <c r="BT1389" s="62"/>
      <c r="BU1389" s="62"/>
      <c r="BV1389" s="62"/>
      <c r="BW1389" s="62"/>
      <c r="BX1389" s="62"/>
      <c r="BY1389" s="62"/>
      <c r="BZ1389" s="62"/>
      <c r="CA1389" s="62"/>
      <c r="CB1389" s="62"/>
      <c r="CC1389" s="62"/>
      <c r="CD1389" s="62"/>
      <c r="CE1389" s="62"/>
      <c r="CF1389" s="62"/>
      <c r="CG1389" s="62"/>
      <c r="CH1389" s="62"/>
      <c r="CI1389" s="62"/>
      <c r="CJ1389" s="62"/>
      <c r="CK1389" s="62"/>
      <c r="CL1389" s="62"/>
    </row>
    <row r="1390" spans="2:90" x14ac:dyDescent="0.4">
      <c r="B1390" s="121" t="str">
        <f>"Interest income - "&amp;SUBSTITUTE(B1376,":","")</f>
        <v>Interest income - Rolling fixed term loan - multiple borrowings w/ annual control</v>
      </c>
      <c r="C1390" t="s">
        <v>228</v>
      </c>
      <c r="D1390" t="s">
        <v>822</v>
      </c>
      <c r="E1390" t="s">
        <v>906</v>
      </c>
      <c r="G1390" t="str">
        <f t="shared" si="1438"/>
        <v/>
      </c>
      <c r="J1390" s="91">
        <f>SUMIF($5:$5,I$2,1388:1388)</f>
        <v>0</v>
      </c>
      <c r="K1390" s="28">
        <f ca="1">SUMIF($3:$3,K$2,1390:1390)</f>
        <v>175035</v>
      </c>
      <c r="L1390" s="28">
        <f ca="1">SUMIF($3:$3,L$2,1390:1390)</f>
        <v>200010</v>
      </c>
      <c r="M1390" s="28">
        <f ca="1">SUMIF($3:$3,M$2,1390:1390)</f>
        <v>200010</v>
      </c>
      <c r="N1390" s="28">
        <f ca="1">SUMIF($3:$3,N$2,1390:1390)</f>
        <v>200010</v>
      </c>
      <c r="O1390" s="28">
        <f ca="1">SUMIF($3:$3,O$2,1390:1390)</f>
        <v>200010</v>
      </c>
      <c r="P1390" s="28">
        <f ca="1">SUMIF($3:$3,P$2,1390:1390)</f>
        <v>200010</v>
      </c>
      <c r="R1390" s="27"/>
      <c r="S1390" s="91">
        <f t="shared" ref="S1390" ca="1" si="1447">SUM(S1383:S1386)*$H1380/12</f>
        <v>4175.833333333333</v>
      </c>
      <c r="T1390" s="91">
        <f t="shared" ref="T1390:AX1390" ca="1" si="1448">SUM(T1383:T1386)*$H1380/12</f>
        <v>8342.5</v>
      </c>
      <c r="U1390" s="91">
        <f t="shared" ca="1" si="1448"/>
        <v>12509.166666666666</v>
      </c>
      <c r="V1390" s="91">
        <f t="shared" ca="1" si="1448"/>
        <v>16667.5</v>
      </c>
      <c r="W1390" s="91">
        <f t="shared" ca="1" si="1448"/>
        <v>16667.5</v>
      </c>
      <c r="X1390" s="91">
        <f t="shared" ca="1" si="1448"/>
        <v>16667.5</v>
      </c>
      <c r="Y1390" s="91">
        <f t="shared" ca="1" si="1448"/>
        <v>16667.5</v>
      </c>
      <c r="Z1390" s="91">
        <f t="shared" ca="1" si="1448"/>
        <v>16667.5</v>
      </c>
      <c r="AA1390" s="91">
        <f t="shared" ca="1" si="1448"/>
        <v>16667.5</v>
      </c>
      <c r="AB1390" s="91">
        <f t="shared" ca="1" si="1448"/>
        <v>16667.5</v>
      </c>
      <c r="AC1390" s="91">
        <f t="shared" ca="1" si="1448"/>
        <v>16667.5</v>
      </c>
      <c r="AD1390" s="91">
        <f t="shared" ca="1" si="1448"/>
        <v>16667.5</v>
      </c>
      <c r="AE1390" s="91">
        <f t="shared" ca="1" si="1448"/>
        <v>16667.5</v>
      </c>
      <c r="AF1390" s="91">
        <f t="shared" ca="1" si="1448"/>
        <v>16667.5</v>
      </c>
      <c r="AG1390" s="91">
        <f t="shared" ca="1" si="1448"/>
        <v>16667.5</v>
      </c>
      <c r="AH1390" s="91">
        <f t="shared" ca="1" si="1448"/>
        <v>16667.5</v>
      </c>
      <c r="AI1390" s="91">
        <f t="shared" ca="1" si="1448"/>
        <v>16667.5</v>
      </c>
      <c r="AJ1390" s="91">
        <f t="shared" ca="1" si="1448"/>
        <v>16667.5</v>
      </c>
      <c r="AK1390" s="91">
        <f t="shared" ca="1" si="1448"/>
        <v>16667.5</v>
      </c>
      <c r="AL1390" s="91">
        <f t="shared" ca="1" si="1448"/>
        <v>16667.5</v>
      </c>
      <c r="AM1390" s="91">
        <f t="shared" ca="1" si="1448"/>
        <v>16667.5</v>
      </c>
      <c r="AN1390" s="91">
        <f t="shared" ca="1" si="1448"/>
        <v>16667.5</v>
      </c>
      <c r="AO1390" s="91">
        <f t="shared" ca="1" si="1448"/>
        <v>16667.5</v>
      </c>
      <c r="AP1390" s="91">
        <f t="shared" ca="1" si="1448"/>
        <v>16667.5</v>
      </c>
      <c r="AQ1390" s="91">
        <f t="shared" ca="1" si="1448"/>
        <v>16667.5</v>
      </c>
      <c r="AR1390" s="91">
        <f t="shared" ca="1" si="1448"/>
        <v>16667.5</v>
      </c>
      <c r="AS1390" s="91">
        <f t="shared" ca="1" si="1448"/>
        <v>16667.5</v>
      </c>
      <c r="AT1390" s="91">
        <f t="shared" ca="1" si="1448"/>
        <v>16667.5</v>
      </c>
      <c r="AU1390" s="91">
        <f t="shared" ca="1" si="1448"/>
        <v>16667.5</v>
      </c>
      <c r="AV1390" s="91">
        <f t="shared" ca="1" si="1448"/>
        <v>16667.5</v>
      </c>
      <c r="AW1390" s="91">
        <f t="shared" ca="1" si="1448"/>
        <v>16667.5</v>
      </c>
      <c r="AX1390" s="91">
        <f t="shared" ca="1" si="1448"/>
        <v>16667.5</v>
      </c>
      <c r="AY1390" s="91">
        <f t="shared" ref="AY1390:CD1390" ca="1" si="1449">SUM(AY1383:AY1386)*$H1380/12</f>
        <v>16667.5</v>
      </c>
      <c r="AZ1390" s="91">
        <f t="shared" ca="1" si="1449"/>
        <v>16667.5</v>
      </c>
      <c r="BA1390" s="91">
        <f t="shared" ca="1" si="1449"/>
        <v>16667.5</v>
      </c>
      <c r="BB1390" s="91">
        <f t="shared" ca="1" si="1449"/>
        <v>16667.5</v>
      </c>
      <c r="BC1390" s="91">
        <f t="shared" ca="1" si="1449"/>
        <v>16667.5</v>
      </c>
      <c r="BD1390" s="91">
        <f t="shared" ca="1" si="1449"/>
        <v>16667.5</v>
      </c>
      <c r="BE1390" s="91">
        <f t="shared" ca="1" si="1449"/>
        <v>16667.5</v>
      </c>
      <c r="BF1390" s="91">
        <f t="shared" ca="1" si="1449"/>
        <v>16667.5</v>
      </c>
      <c r="BG1390" s="91">
        <f t="shared" ca="1" si="1449"/>
        <v>16667.5</v>
      </c>
      <c r="BH1390" s="91">
        <f t="shared" ca="1" si="1449"/>
        <v>16667.5</v>
      </c>
      <c r="BI1390" s="91">
        <f t="shared" ca="1" si="1449"/>
        <v>16667.5</v>
      </c>
      <c r="BJ1390" s="91">
        <f t="shared" ca="1" si="1449"/>
        <v>16667.5</v>
      </c>
      <c r="BK1390" s="91">
        <f t="shared" ca="1" si="1449"/>
        <v>16667.5</v>
      </c>
      <c r="BL1390" s="91">
        <f t="shared" ca="1" si="1449"/>
        <v>16667.5</v>
      </c>
      <c r="BM1390" s="91">
        <f t="shared" ca="1" si="1449"/>
        <v>16667.5</v>
      </c>
      <c r="BN1390" s="91">
        <f t="shared" ca="1" si="1449"/>
        <v>16667.5</v>
      </c>
      <c r="BO1390" s="91">
        <f t="shared" ca="1" si="1449"/>
        <v>16667.5</v>
      </c>
      <c r="BP1390" s="91">
        <f t="shared" ca="1" si="1449"/>
        <v>16667.5</v>
      </c>
      <c r="BQ1390" s="91">
        <f t="shared" ca="1" si="1449"/>
        <v>16667.5</v>
      </c>
      <c r="BR1390" s="91">
        <f t="shared" ca="1" si="1449"/>
        <v>16667.5</v>
      </c>
      <c r="BS1390" s="91">
        <f t="shared" ca="1" si="1449"/>
        <v>16667.5</v>
      </c>
      <c r="BT1390" s="91">
        <f t="shared" ca="1" si="1449"/>
        <v>16667.5</v>
      </c>
      <c r="BU1390" s="91">
        <f t="shared" ca="1" si="1449"/>
        <v>16667.5</v>
      </c>
      <c r="BV1390" s="91">
        <f t="shared" ca="1" si="1449"/>
        <v>16667.5</v>
      </c>
      <c r="BW1390" s="91">
        <f t="shared" ca="1" si="1449"/>
        <v>16667.5</v>
      </c>
      <c r="BX1390" s="91">
        <f t="shared" ca="1" si="1449"/>
        <v>16667.5</v>
      </c>
      <c r="BY1390" s="91">
        <f t="shared" ca="1" si="1449"/>
        <v>16667.5</v>
      </c>
      <c r="BZ1390" s="91">
        <f t="shared" ca="1" si="1449"/>
        <v>16667.5</v>
      </c>
      <c r="CA1390" s="91">
        <f t="shared" ca="1" si="1449"/>
        <v>16667.5</v>
      </c>
      <c r="CB1390" s="91">
        <f t="shared" ca="1" si="1449"/>
        <v>16667.5</v>
      </c>
      <c r="CC1390" s="91">
        <f t="shared" ca="1" si="1449"/>
        <v>16667.5</v>
      </c>
      <c r="CD1390" s="91">
        <f t="shared" ca="1" si="1449"/>
        <v>16667.5</v>
      </c>
      <c r="CE1390" s="91">
        <f t="shared" ref="CE1390:CK1390" ca="1" si="1450">SUM(CE1383:CE1386)*$H1380/12</f>
        <v>16667.5</v>
      </c>
      <c r="CF1390" s="91">
        <f t="shared" ca="1" si="1450"/>
        <v>16667.5</v>
      </c>
      <c r="CG1390" s="91">
        <f t="shared" ca="1" si="1450"/>
        <v>16667.5</v>
      </c>
      <c r="CH1390" s="91">
        <f t="shared" ca="1" si="1450"/>
        <v>16667.5</v>
      </c>
      <c r="CI1390" s="91">
        <f t="shared" ca="1" si="1450"/>
        <v>16667.5</v>
      </c>
      <c r="CJ1390" s="91">
        <f t="shared" ca="1" si="1450"/>
        <v>16667.5</v>
      </c>
      <c r="CK1390" s="91">
        <f t="shared" ca="1" si="1450"/>
        <v>16667.5</v>
      </c>
      <c r="CL1390" s="91">
        <f t="shared" ref="CL1390" ca="1" si="1451">SUM(CL1383:CL1386)*$H1380/12</f>
        <v>16667.5</v>
      </c>
    </row>
    <row r="1391" spans="2:90" x14ac:dyDescent="0.4">
      <c r="B1391" s="121"/>
      <c r="D1391" t="s">
        <v>822</v>
      </c>
      <c r="E1391" t="s">
        <v>906</v>
      </c>
      <c r="G1391" t="str">
        <f t="shared" si="1438"/>
        <v/>
      </c>
      <c r="J1391" s="91"/>
      <c r="K1391" s="28"/>
      <c r="L1391" s="28"/>
      <c r="M1391" s="28"/>
      <c r="N1391" s="28"/>
      <c r="O1391" s="28"/>
      <c r="P1391" s="28"/>
      <c r="Q1391" s="28"/>
      <c r="R1391" s="28"/>
      <c r="S1391" s="28"/>
      <c r="T1391" s="28"/>
      <c r="U1391" s="28"/>
      <c r="V1391" s="28"/>
      <c r="W1391" s="28"/>
      <c r="X1391" s="28"/>
      <c r="Y1391" s="28"/>
      <c r="Z1391" s="28"/>
      <c r="AA1391" s="28"/>
      <c r="AB1391" s="28"/>
      <c r="AC1391" s="28"/>
      <c r="AD1391" s="28"/>
      <c r="AE1391" s="28"/>
      <c r="AF1391" s="28"/>
      <c r="AG1391" s="28"/>
      <c r="AH1391" s="28"/>
      <c r="AI1391" s="28"/>
      <c r="AJ1391" s="28"/>
      <c r="AK1391" s="28"/>
      <c r="AL1391" s="28"/>
      <c r="AM1391" s="28"/>
      <c r="AN1391" s="28"/>
      <c r="AO1391" s="28"/>
      <c r="AP1391" s="28"/>
      <c r="AQ1391" s="28"/>
      <c r="AR1391" s="28"/>
      <c r="AS1391" s="28"/>
      <c r="AT1391" s="28"/>
      <c r="AU1391" s="28"/>
      <c r="AV1391" s="28"/>
      <c r="AW1391" s="28"/>
      <c r="AX1391" s="28"/>
      <c r="AY1391" s="28"/>
      <c r="AZ1391" s="28"/>
      <c r="BA1391" s="28"/>
      <c r="BB1391" s="28"/>
      <c r="BC1391" s="28"/>
      <c r="BD1391" s="28"/>
      <c r="BE1391" s="28"/>
      <c r="BF1391" s="28"/>
      <c r="BG1391" s="28"/>
      <c r="BH1391" s="28"/>
      <c r="BI1391" s="28"/>
      <c r="BJ1391" s="28"/>
      <c r="BK1391" s="28"/>
      <c r="BL1391" s="28"/>
      <c r="BM1391" s="28"/>
      <c r="BN1391" s="28"/>
      <c r="BO1391" s="28"/>
      <c r="BP1391" s="28"/>
      <c r="BQ1391" s="28"/>
      <c r="BR1391" s="28"/>
      <c r="BS1391" s="28"/>
      <c r="BT1391" s="28"/>
      <c r="BU1391" s="28"/>
      <c r="BV1391" s="28"/>
      <c r="BW1391" s="28"/>
      <c r="BX1391" s="28"/>
      <c r="BY1391" s="28"/>
      <c r="BZ1391" s="28"/>
      <c r="CA1391" s="28"/>
      <c r="CB1391" s="28"/>
      <c r="CC1391" s="28"/>
      <c r="CD1391" s="28"/>
      <c r="CE1391" s="28"/>
      <c r="CF1391" s="28"/>
      <c r="CG1391" s="28"/>
      <c r="CH1391" s="28"/>
      <c r="CI1391" s="28"/>
      <c r="CJ1391" s="28"/>
      <c r="CK1391" s="28"/>
      <c r="CL1391" s="28"/>
    </row>
    <row r="1392" spans="2:90" x14ac:dyDescent="0.4">
      <c r="B1392" s="122" t="s">
        <v>819</v>
      </c>
      <c r="D1392" t="s">
        <v>822</v>
      </c>
      <c r="E1392" t="s">
        <v>906</v>
      </c>
      <c r="G1392" t="str">
        <f t="shared" si="1438"/>
        <v/>
      </c>
      <c r="J1392" s="91"/>
      <c r="K1392" s="28"/>
      <c r="L1392" s="28"/>
      <c r="M1392" s="28"/>
      <c r="N1392" s="28"/>
      <c r="O1392" s="28"/>
      <c r="P1392" s="28"/>
      <c r="Q1392" s="28"/>
      <c r="R1392" s="28"/>
      <c r="S1392" s="28"/>
      <c r="T1392" s="28"/>
      <c r="U1392" s="28"/>
      <c r="V1392" s="28"/>
      <c r="W1392" s="28"/>
      <c r="X1392" s="28"/>
      <c r="Y1392" s="28"/>
      <c r="Z1392" s="28"/>
      <c r="AA1392" s="28"/>
      <c r="AB1392" s="28"/>
      <c r="AC1392" s="28"/>
      <c r="AD1392" s="28"/>
      <c r="AE1392" s="28"/>
      <c r="AF1392" s="28"/>
      <c r="AG1392" s="28"/>
      <c r="AH1392" s="28"/>
      <c r="AI1392" s="28"/>
      <c r="AJ1392" s="28"/>
      <c r="AK1392" s="28"/>
      <c r="AL1392" s="28"/>
      <c r="AM1392" s="28"/>
      <c r="AN1392" s="28"/>
      <c r="AO1392" s="28"/>
      <c r="AP1392" s="28"/>
      <c r="AQ1392" s="28"/>
      <c r="AR1392" s="28"/>
      <c r="AS1392" s="28"/>
      <c r="AT1392" s="28"/>
      <c r="AU1392" s="28"/>
      <c r="AV1392" s="28"/>
      <c r="AW1392" s="28"/>
      <c r="AX1392" s="28"/>
      <c r="AY1392" s="28"/>
      <c r="AZ1392" s="28"/>
      <c r="BA1392" s="28"/>
      <c r="BB1392" s="28"/>
      <c r="BC1392" s="28"/>
      <c r="BD1392" s="28"/>
      <c r="BE1392" s="28"/>
      <c r="BF1392" s="28"/>
      <c r="BG1392" s="28"/>
      <c r="BH1392" s="28"/>
      <c r="BI1392" s="28"/>
      <c r="BJ1392" s="28"/>
      <c r="BK1392" s="28"/>
      <c r="BL1392" s="28"/>
      <c r="BM1392" s="28"/>
      <c r="BN1392" s="28"/>
      <c r="BO1392" s="28"/>
      <c r="BP1392" s="28"/>
      <c r="BQ1392" s="28"/>
      <c r="BR1392" s="28"/>
      <c r="BS1392" s="28"/>
      <c r="BT1392" s="28"/>
      <c r="BU1392" s="28"/>
      <c r="BV1392" s="28"/>
      <c r="BW1392" s="28"/>
      <c r="BX1392" s="28"/>
      <c r="BY1392" s="28"/>
      <c r="BZ1392" s="28"/>
      <c r="CA1392" s="28"/>
      <c r="CB1392" s="28"/>
      <c r="CC1392" s="28"/>
      <c r="CD1392" s="28"/>
      <c r="CE1392" s="28"/>
      <c r="CF1392" s="28"/>
      <c r="CG1392" s="28"/>
      <c r="CH1392" s="28"/>
      <c r="CI1392" s="28"/>
      <c r="CJ1392" s="28"/>
      <c r="CK1392" s="28"/>
      <c r="CL1392" s="28"/>
    </row>
    <row r="1393" spans="2:90" x14ac:dyDescent="0.4">
      <c r="B1393" s="152" t="str">
        <f>"Loans issued - "&amp;SUBSTITUTE(B1376,":","")</f>
        <v>Loans issued - Rolling fixed term loan - multiple borrowings w/ annual control</v>
      </c>
      <c r="C1393" t="s">
        <v>235</v>
      </c>
      <c r="D1393" t="s">
        <v>822</v>
      </c>
      <c r="E1393" t="s">
        <v>906</v>
      </c>
      <c r="G1393" t="str">
        <f t="shared" si="1438"/>
        <v/>
      </c>
      <c r="J1393" s="91"/>
      <c r="K1393" s="53">
        <f t="shared" ref="K1393:P1394" ca="1" si="1452">-K1386</f>
        <v>-6000000</v>
      </c>
      <c r="L1393" s="53">
        <f t="shared" ca="1" si="1452"/>
        <v>-6000000</v>
      </c>
      <c r="M1393" s="53">
        <f t="shared" ca="1" si="1452"/>
        <v>-6000000</v>
      </c>
      <c r="N1393" s="53">
        <f t="shared" ca="1" si="1452"/>
        <v>-6000000</v>
      </c>
      <c r="O1393" s="53">
        <f t="shared" ca="1" si="1452"/>
        <v>-6000000</v>
      </c>
      <c r="P1393" s="53">
        <f t="shared" ca="1" si="1452"/>
        <v>-6000000</v>
      </c>
      <c r="Q1393" s="53"/>
      <c r="R1393" s="53">
        <f t="shared" ref="R1393:S1393" si="1453">-R1386</f>
        <v>-1000</v>
      </c>
      <c r="S1393" s="53">
        <f t="shared" ca="1" si="1453"/>
        <v>-500000</v>
      </c>
      <c r="T1393" s="53">
        <f t="shared" ref="T1393:AX1393" ca="1" si="1454">-T1386</f>
        <v>-500000</v>
      </c>
      <c r="U1393" s="53">
        <f t="shared" ca="1" si="1454"/>
        <v>-500000</v>
      </c>
      <c r="V1393" s="53">
        <f t="shared" ca="1" si="1454"/>
        <v>-500000</v>
      </c>
      <c r="W1393" s="53">
        <f t="shared" ca="1" si="1454"/>
        <v>-500000</v>
      </c>
      <c r="X1393" s="53">
        <f t="shared" ca="1" si="1454"/>
        <v>-500000</v>
      </c>
      <c r="Y1393" s="53">
        <f t="shared" ca="1" si="1454"/>
        <v>-500000</v>
      </c>
      <c r="Z1393" s="53">
        <f t="shared" ca="1" si="1454"/>
        <v>-500000</v>
      </c>
      <c r="AA1393" s="53">
        <f t="shared" ca="1" si="1454"/>
        <v>-500000</v>
      </c>
      <c r="AB1393" s="53">
        <f t="shared" ca="1" si="1454"/>
        <v>-500000</v>
      </c>
      <c r="AC1393" s="53">
        <f t="shared" ca="1" si="1454"/>
        <v>-500000</v>
      </c>
      <c r="AD1393" s="53">
        <f t="shared" ca="1" si="1454"/>
        <v>-500000</v>
      </c>
      <c r="AE1393" s="53">
        <f t="shared" ca="1" si="1454"/>
        <v>-500000</v>
      </c>
      <c r="AF1393" s="53">
        <f t="shared" ca="1" si="1454"/>
        <v>-500000</v>
      </c>
      <c r="AG1393" s="53">
        <f t="shared" ca="1" si="1454"/>
        <v>-500000</v>
      </c>
      <c r="AH1393" s="53">
        <f t="shared" ca="1" si="1454"/>
        <v>-500000</v>
      </c>
      <c r="AI1393" s="53">
        <f t="shared" ca="1" si="1454"/>
        <v>-500000</v>
      </c>
      <c r="AJ1393" s="53">
        <f t="shared" ca="1" si="1454"/>
        <v>-500000</v>
      </c>
      <c r="AK1393" s="53">
        <f t="shared" ca="1" si="1454"/>
        <v>-500000</v>
      </c>
      <c r="AL1393" s="53">
        <f t="shared" ca="1" si="1454"/>
        <v>-500000</v>
      </c>
      <c r="AM1393" s="53">
        <f t="shared" ca="1" si="1454"/>
        <v>-500000</v>
      </c>
      <c r="AN1393" s="53">
        <f t="shared" ca="1" si="1454"/>
        <v>-500000</v>
      </c>
      <c r="AO1393" s="53">
        <f t="shared" ca="1" si="1454"/>
        <v>-500000</v>
      </c>
      <c r="AP1393" s="53">
        <f t="shared" ca="1" si="1454"/>
        <v>-500000</v>
      </c>
      <c r="AQ1393" s="53">
        <f t="shared" ca="1" si="1454"/>
        <v>-500000</v>
      </c>
      <c r="AR1393" s="53">
        <f t="shared" ca="1" si="1454"/>
        <v>-500000</v>
      </c>
      <c r="AS1393" s="53">
        <f t="shared" ca="1" si="1454"/>
        <v>-500000</v>
      </c>
      <c r="AT1393" s="53">
        <f t="shared" ca="1" si="1454"/>
        <v>-500000</v>
      </c>
      <c r="AU1393" s="53">
        <f t="shared" ca="1" si="1454"/>
        <v>-500000</v>
      </c>
      <c r="AV1393" s="53">
        <f t="shared" ca="1" si="1454"/>
        <v>-500000</v>
      </c>
      <c r="AW1393" s="53">
        <f t="shared" ca="1" si="1454"/>
        <v>-500000</v>
      </c>
      <c r="AX1393" s="53">
        <f t="shared" ca="1" si="1454"/>
        <v>-500000</v>
      </c>
      <c r="AY1393" s="53">
        <f t="shared" ref="AY1393:CD1393" ca="1" si="1455">-AY1386</f>
        <v>-500000</v>
      </c>
      <c r="AZ1393" s="53">
        <f t="shared" ca="1" si="1455"/>
        <v>-500000</v>
      </c>
      <c r="BA1393" s="53">
        <f t="shared" ca="1" si="1455"/>
        <v>-500000</v>
      </c>
      <c r="BB1393" s="53">
        <f t="shared" ca="1" si="1455"/>
        <v>-500000</v>
      </c>
      <c r="BC1393" s="53">
        <f t="shared" ca="1" si="1455"/>
        <v>-500000</v>
      </c>
      <c r="BD1393" s="53">
        <f t="shared" ca="1" si="1455"/>
        <v>-500000</v>
      </c>
      <c r="BE1393" s="53">
        <f t="shared" ca="1" si="1455"/>
        <v>-500000</v>
      </c>
      <c r="BF1393" s="53">
        <f t="shared" ca="1" si="1455"/>
        <v>-500000</v>
      </c>
      <c r="BG1393" s="53">
        <f t="shared" ca="1" si="1455"/>
        <v>-500000</v>
      </c>
      <c r="BH1393" s="53">
        <f t="shared" ca="1" si="1455"/>
        <v>-500000</v>
      </c>
      <c r="BI1393" s="53">
        <f t="shared" ca="1" si="1455"/>
        <v>-500000</v>
      </c>
      <c r="BJ1393" s="53">
        <f t="shared" ca="1" si="1455"/>
        <v>-500000</v>
      </c>
      <c r="BK1393" s="53">
        <f t="shared" ca="1" si="1455"/>
        <v>-500000</v>
      </c>
      <c r="BL1393" s="53">
        <f t="shared" ca="1" si="1455"/>
        <v>-500000</v>
      </c>
      <c r="BM1393" s="53">
        <f t="shared" ca="1" si="1455"/>
        <v>-500000</v>
      </c>
      <c r="BN1393" s="53">
        <f t="shared" ca="1" si="1455"/>
        <v>-500000</v>
      </c>
      <c r="BO1393" s="53">
        <f t="shared" ca="1" si="1455"/>
        <v>-500000</v>
      </c>
      <c r="BP1393" s="53">
        <f t="shared" ca="1" si="1455"/>
        <v>-500000</v>
      </c>
      <c r="BQ1393" s="53">
        <f t="shared" ca="1" si="1455"/>
        <v>-500000</v>
      </c>
      <c r="BR1393" s="53">
        <f t="shared" ca="1" si="1455"/>
        <v>-500000</v>
      </c>
      <c r="BS1393" s="53">
        <f t="shared" ca="1" si="1455"/>
        <v>-500000</v>
      </c>
      <c r="BT1393" s="53">
        <f t="shared" ca="1" si="1455"/>
        <v>-500000</v>
      </c>
      <c r="BU1393" s="53">
        <f t="shared" ca="1" si="1455"/>
        <v>-500000</v>
      </c>
      <c r="BV1393" s="53">
        <f t="shared" ca="1" si="1455"/>
        <v>-500000</v>
      </c>
      <c r="BW1393" s="53">
        <f t="shared" ca="1" si="1455"/>
        <v>-500000</v>
      </c>
      <c r="BX1393" s="53">
        <f t="shared" ca="1" si="1455"/>
        <v>-500000</v>
      </c>
      <c r="BY1393" s="53">
        <f t="shared" ca="1" si="1455"/>
        <v>-500000</v>
      </c>
      <c r="BZ1393" s="53">
        <f t="shared" ca="1" si="1455"/>
        <v>-500000</v>
      </c>
      <c r="CA1393" s="53">
        <f t="shared" ca="1" si="1455"/>
        <v>-500000</v>
      </c>
      <c r="CB1393" s="53">
        <f t="shared" ca="1" si="1455"/>
        <v>-500000</v>
      </c>
      <c r="CC1393" s="53">
        <f t="shared" ca="1" si="1455"/>
        <v>-500000</v>
      </c>
      <c r="CD1393" s="53">
        <f t="shared" ca="1" si="1455"/>
        <v>-500000</v>
      </c>
      <c r="CE1393" s="53">
        <f t="shared" ref="CE1393:CK1393" ca="1" si="1456">-CE1386</f>
        <v>-500000</v>
      </c>
      <c r="CF1393" s="53">
        <f t="shared" ca="1" si="1456"/>
        <v>-500000</v>
      </c>
      <c r="CG1393" s="53">
        <f t="shared" ca="1" si="1456"/>
        <v>-500000</v>
      </c>
      <c r="CH1393" s="53">
        <f t="shared" ca="1" si="1456"/>
        <v>-500000</v>
      </c>
      <c r="CI1393" s="53">
        <f t="shared" ca="1" si="1456"/>
        <v>-500000</v>
      </c>
      <c r="CJ1393" s="53">
        <f t="shared" ca="1" si="1456"/>
        <v>-500000</v>
      </c>
      <c r="CK1393" s="53">
        <f t="shared" ca="1" si="1456"/>
        <v>-500000</v>
      </c>
      <c r="CL1393" s="53">
        <f t="shared" ref="CL1393" ca="1" si="1457">-CL1386</f>
        <v>-500000</v>
      </c>
    </row>
    <row r="1394" spans="2:90" x14ac:dyDescent="0.4">
      <c r="B1394" s="152" t="str">
        <f>"Loans repaid- "&amp;SUBSTITUTE(B1376,":","")</f>
        <v>Loans repaid- Rolling fixed term loan - multiple borrowings w/ annual control</v>
      </c>
      <c r="C1394" t="s">
        <v>235</v>
      </c>
      <c r="D1394" t="s">
        <v>822</v>
      </c>
      <c r="E1394" t="s">
        <v>906</v>
      </c>
      <c r="G1394" t="str">
        <f t="shared" si="1438"/>
        <v/>
      </c>
      <c r="J1394" s="91"/>
      <c r="K1394" s="53">
        <f t="shared" ca="1" si="1452"/>
        <v>4501000</v>
      </c>
      <c r="L1394" s="53">
        <f t="shared" ca="1" si="1452"/>
        <v>6000000</v>
      </c>
      <c r="M1394" s="53">
        <f t="shared" ca="1" si="1452"/>
        <v>6000000</v>
      </c>
      <c r="N1394" s="53">
        <f t="shared" ca="1" si="1452"/>
        <v>6000000</v>
      </c>
      <c r="O1394" s="53">
        <f t="shared" ca="1" si="1452"/>
        <v>6000000</v>
      </c>
      <c r="P1394" s="53">
        <f t="shared" ca="1" si="1452"/>
        <v>6000000</v>
      </c>
      <c r="Q1394" s="53"/>
      <c r="R1394" s="53">
        <f t="shared" ref="R1394:S1394" si="1458">-R1387</f>
        <v>0</v>
      </c>
      <c r="S1394" s="53">
        <f t="shared" ca="1" si="1458"/>
        <v>0</v>
      </c>
      <c r="T1394" s="53">
        <f t="shared" ref="T1394:AX1394" ca="1" si="1459">-T1387</f>
        <v>0</v>
      </c>
      <c r="U1394" s="53">
        <f t="shared" ca="1" si="1459"/>
        <v>1000</v>
      </c>
      <c r="V1394" s="53">
        <f t="shared" ca="1" si="1459"/>
        <v>500000</v>
      </c>
      <c r="W1394" s="53">
        <f t="shared" ca="1" si="1459"/>
        <v>500000</v>
      </c>
      <c r="X1394" s="53">
        <f t="shared" ca="1" si="1459"/>
        <v>500000</v>
      </c>
      <c r="Y1394" s="53">
        <f t="shared" ca="1" si="1459"/>
        <v>500000</v>
      </c>
      <c r="Z1394" s="53">
        <f t="shared" ca="1" si="1459"/>
        <v>500000</v>
      </c>
      <c r="AA1394" s="53">
        <f t="shared" ca="1" si="1459"/>
        <v>500000</v>
      </c>
      <c r="AB1394" s="53">
        <f t="shared" ca="1" si="1459"/>
        <v>500000</v>
      </c>
      <c r="AC1394" s="53">
        <f t="shared" ca="1" si="1459"/>
        <v>500000</v>
      </c>
      <c r="AD1394" s="53">
        <f t="shared" ca="1" si="1459"/>
        <v>500000</v>
      </c>
      <c r="AE1394" s="53">
        <f t="shared" ca="1" si="1459"/>
        <v>500000</v>
      </c>
      <c r="AF1394" s="53">
        <f t="shared" ca="1" si="1459"/>
        <v>500000</v>
      </c>
      <c r="AG1394" s="53">
        <f t="shared" ca="1" si="1459"/>
        <v>500000</v>
      </c>
      <c r="AH1394" s="53">
        <f t="shared" ca="1" si="1459"/>
        <v>500000</v>
      </c>
      <c r="AI1394" s="53">
        <f t="shared" ca="1" si="1459"/>
        <v>500000</v>
      </c>
      <c r="AJ1394" s="53">
        <f t="shared" ca="1" si="1459"/>
        <v>500000</v>
      </c>
      <c r="AK1394" s="53">
        <f t="shared" ca="1" si="1459"/>
        <v>500000</v>
      </c>
      <c r="AL1394" s="53">
        <f t="shared" ca="1" si="1459"/>
        <v>500000</v>
      </c>
      <c r="AM1394" s="53">
        <f t="shared" ca="1" si="1459"/>
        <v>500000</v>
      </c>
      <c r="AN1394" s="53">
        <f t="shared" ca="1" si="1459"/>
        <v>500000</v>
      </c>
      <c r="AO1394" s="53">
        <f t="shared" ca="1" si="1459"/>
        <v>500000</v>
      </c>
      <c r="AP1394" s="53">
        <f t="shared" ca="1" si="1459"/>
        <v>500000</v>
      </c>
      <c r="AQ1394" s="53">
        <f t="shared" ca="1" si="1459"/>
        <v>500000</v>
      </c>
      <c r="AR1394" s="53">
        <f t="shared" ca="1" si="1459"/>
        <v>500000</v>
      </c>
      <c r="AS1394" s="53">
        <f t="shared" ca="1" si="1459"/>
        <v>500000</v>
      </c>
      <c r="AT1394" s="53">
        <f t="shared" ca="1" si="1459"/>
        <v>500000</v>
      </c>
      <c r="AU1394" s="53">
        <f t="shared" ca="1" si="1459"/>
        <v>500000</v>
      </c>
      <c r="AV1394" s="53">
        <f t="shared" ca="1" si="1459"/>
        <v>500000</v>
      </c>
      <c r="AW1394" s="53">
        <f t="shared" ca="1" si="1459"/>
        <v>500000</v>
      </c>
      <c r="AX1394" s="53">
        <f t="shared" ca="1" si="1459"/>
        <v>500000</v>
      </c>
      <c r="AY1394" s="53">
        <f t="shared" ref="AY1394:CD1394" ca="1" si="1460">-AY1387</f>
        <v>500000</v>
      </c>
      <c r="AZ1394" s="53">
        <f t="shared" ca="1" si="1460"/>
        <v>500000</v>
      </c>
      <c r="BA1394" s="53">
        <f t="shared" ca="1" si="1460"/>
        <v>500000</v>
      </c>
      <c r="BB1394" s="53">
        <f t="shared" ca="1" si="1460"/>
        <v>500000</v>
      </c>
      <c r="BC1394" s="53">
        <f t="shared" ca="1" si="1460"/>
        <v>500000</v>
      </c>
      <c r="BD1394" s="53">
        <f t="shared" ca="1" si="1460"/>
        <v>500000</v>
      </c>
      <c r="BE1394" s="53">
        <f t="shared" ca="1" si="1460"/>
        <v>500000</v>
      </c>
      <c r="BF1394" s="53">
        <f t="shared" ca="1" si="1460"/>
        <v>500000</v>
      </c>
      <c r="BG1394" s="53">
        <f t="shared" ca="1" si="1460"/>
        <v>500000</v>
      </c>
      <c r="BH1394" s="53">
        <f t="shared" ca="1" si="1460"/>
        <v>500000</v>
      </c>
      <c r="BI1394" s="53">
        <f t="shared" ca="1" si="1460"/>
        <v>500000</v>
      </c>
      <c r="BJ1394" s="53">
        <f t="shared" ca="1" si="1460"/>
        <v>500000</v>
      </c>
      <c r="BK1394" s="53">
        <f t="shared" ca="1" si="1460"/>
        <v>500000</v>
      </c>
      <c r="BL1394" s="53">
        <f t="shared" ca="1" si="1460"/>
        <v>500000</v>
      </c>
      <c r="BM1394" s="53">
        <f t="shared" ca="1" si="1460"/>
        <v>500000</v>
      </c>
      <c r="BN1394" s="53">
        <f t="shared" ca="1" si="1460"/>
        <v>500000</v>
      </c>
      <c r="BO1394" s="53">
        <f t="shared" ca="1" si="1460"/>
        <v>500000</v>
      </c>
      <c r="BP1394" s="53">
        <f t="shared" ca="1" si="1460"/>
        <v>500000</v>
      </c>
      <c r="BQ1394" s="53">
        <f t="shared" ca="1" si="1460"/>
        <v>500000</v>
      </c>
      <c r="BR1394" s="53">
        <f t="shared" ca="1" si="1460"/>
        <v>500000</v>
      </c>
      <c r="BS1394" s="53">
        <f t="shared" ca="1" si="1460"/>
        <v>500000</v>
      </c>
      <c r="BT1394" s="53">
        <f t="shared" ca="1" si="1460"/>
        <v>500000</v>
      </c>
      <c r="BU1394" s="53">
        <f t="shared" ca="1" si="1460"/>
        <v>500000</v>
      </c>
      <c r="BV1394" s="53">
        <f t="shared" ca="1" si="1460"/>
        <v>500000</v>
      </c>
      <c r="BW1394" s="53">
        <f t="shared" ca="1" si="1460"/>
        <v>500000</v>
      </c>
      <c r="BX1394" s="53">
        <f t="shared" ca="1" si="1460"/>
        <v>500000</v>
      </c>
      <c r="BY1394" s="53">
        <f t="shared" ca="1" si="1460"/>
        <v>500000</v>
      </c>
      <c r="BZ1394" s="53">
        <f t="shared" ca="1" si="1460"/>
        <v>500000</v>
      </c>
      <c r="CA1394" s="53">
        <f t="shared" ca="1" si="1460"/>
        <v>500000</v>
      </c>
      <c r="CB1394" s="53">
        <f t="shared" ca="1" si="1460"/>
        <v>500000</v>
      </c>
      <c r="CC1394" s="53">
        <f t="shared" ca="1" si="1460"/>
        <v>500000</v>
      </c>
      <c r="CD1394" s="53">
        <f t="shared" ca="1" si="1460"/>
        <v>500000</v>
      </c>
      <c r="CE1394" s="53">
        <f t="shared" ref="CE1394:CK1394" ca="1" si="1461">-CE1387</f>
        <v>500000</v>
      </c>
      <c r="CF1394" s="53">
        <f t="shared" ca="1" si="1461"/>
        <v>500000</v>
      </c>
      <c r="CG1394" s="53">
        <f t="shared" ca="1" si="1461"/>
        <v>500000</v>
      </c>
      <c r="CH1394" s="53">
        <f t="shared" ca="1" si="1461"/>
        <v>500000</v>
      </c>
      <c r="CI1394" s="53">
        <f t="shared" ca="1" si="1461"/>
        <v>500000</v>
      </c>
      <c r="CJ1394" s="53">
        <f t="shared" ca="1" si="1461"/>
        <v>500000</v>
      </c>
      <c r="CK1394" s="53">
        <f t="shared" ca="1" si="1461"/>
        <v>500000</v>
      </c>
      <c r="CL1394" s="53">
        <f t="shared" ref="CL1394" ca="1" si="1462">-CL1387</f>
        <v>500000</v>
      </c>
    </row>
    <row r="1395" spans="2:90" x14ac:dyDescent="0.4">
      <c r="B1395" s="152"/>
      <c r="D1395" t="s">
        <v>822</v>
      </c>
      <c r="E1395" t="s">
        <v>906</v>
      </c>
      <c r="G1395" t="str">
        <f t="shared" si="1438"/>
        <v/>
      </c>
      <c r="J1395" s="91"/>
      <c r="K1395" s="28"/>
      <c r="L1395" s="28"/>
      <c r="M1395" s="28"/>
      <c r="N1395" s="28"/>
      <c r="O1395" s="28"/>
      <c r="P1395" s="28"/>
      <c r="R1395" s="27"/>
      <c r="S1395" s="91"/>
      <c r="T1395" s="91"/>
      <c r="U1395" s="91"/>
      <c r="V1395" s="91"/>
      <c r="W1395" s="91"/>
      <c r="X1395" s="91"/>
      <c r="Y1395" s="91"/>
      <c r="Z1395" s="91"/>
      <c r="AA1395" s="91"/>
      <c r="AB1395" s="91"/>
      <c r="AC1395" s="91"/>
      <c r="AD1395" s="91"/>
      <c r="AE1395" s="91"/>
      <c r="AF1395" s="91"/>
      <c r="AG1395" s="91"/>
      <c r="AH1395" s="91"/>
      <c r="AI1395" s="91"/>
      <c r="AJ1395" s="91"/>
      <c r="AK1395" s="91"/>
      <c r="AL1395" s="91"/>
      <c r="AM1395" s="91"/>
      <c r="AN1395" s="91"/>
      <c r="AO1395" s="91"/>
      <c r="AP1395" s="91"/>
      <c r="AQ1395" s="91"/>
      <c r="AR1395" s="91"/>
      <c r="AS1395" s="91"/>
      <c r="AT1395" s="91"/>
      <c r="AU1395" s="91"/>
      <c r="AV1395" s="91"/>
      <c r="AW1395" s="91"/>
      <c r="AX1395" s="91"/>
      <c r="AY1395" s="91"/>
      <c r="AZ1395" s="91"/>
      <c r="BA1395" s="91"/>
      <c r="BB1395" s="91"/>
      <c r="BC1395" s="91"/>
      <c r="BD1395" s="91"/>
      <c r="BE1395" s="91"/>
      <c r="BF1395" s="91"/>
      <c r="BG1395" s="91"/>
      <c r="BH1395" s="91"/>
      <c r="BI1395" s="91"/>
      <c r="BJ1395" s="91"/>
      <c r="BK1395" s="91"/>
      <c r="BL1395" s="91"/>
      <c r="BM1395" s="91"/>
      <c r="BN1395" s="91"/>
      <c r="BO1395" s="91"/>
      <c r="BP1395" s="91"/>
      <c r="BQ1395" s="91"/>
      <c r="BR1395" s="91"/>
      <c r="BS1395" s="91"/>
      <c r="BT1395" s="91"/>
      <c r="BU1395" s="91"/>
      <c r="BV1395" s="91"/>
      <c r="BW1395" s="91"/>
      <c r="BX1395" s="91"/>
      <c r="BY1395" s="91"/>
      <c r="BZ1395" s="91"/>
      <c r="CA1395" s="91"/>
      <c r="CB1395" s="91"/>
      <c r="CC1395" s="91"/>
      <c r="CD1395" s="91"/>
      <c r="CE1395" s="91"/>
      <c r="CF1395" s="91"/>
      <c r="CG1395" s="91"/>
      <c r="CH1395" s="91"/>
      <c r="CI1395" s="91"/>
      <c r="CJ1395" s="91"/>
      <c r="CK1395" s="91"/>
      <c r="CL1395" s="91"/>
    </row>
    <row r="1396" spans="2:90" x14ac:dyDescent="0.4">
      <c r="B1396" s="130" t="str">
        <f>B1368</f>
        <v>(Primary label)</v>
      </c>
      <c r="C1396" s="27"/>
      <c r="D1396" s="27" t="s">
        <v>822</v>
      </c>
      <c r="E1396" s="27" t="s">
        <v>906</v>
      </c>
      <c r="F1396" s="27"/>
      <c r="G1396" s="27" t="s">
        <v>330</v>
      </c>
      <c r="H1396" s="27"/>
      <c r="I1396" s="78"/>
      <c r="J1396" s="78"/>
      <c r="K1396" s="33"/>
      <c r="L1396" s="33"/>
      <c r="M1396" s="33"/>
      <c r="N1396" s="33"/>
      <c r="O1396" s="33"/>
      <c r="P1396" s="33"/>
      <c r="R1396" s="33"/>
      <c r="S1396" s="77"/>
      <c r="T1396" s="77"/>
      <c r="U1396" s="77"/>
      <c r="V1396" s="77"/>
      <c r="W1396" s="77"/>
      <c r="X1396" s="77"/>
      <c r="Y1396" s="77"/>
      <c r="Z1396" s="77"/>
      <c r="AA1396" s="77"/>
      <c r="AB1396" s="77"/>
      <c r="AC1396" s="77"/>
      <c r="AD1396" s="77"/>
      <c r="AE1396" s="77"/>
      <c r="AF1396" s="77"/>
      <c r="AG1396" s="77"/>
      <c r="AH1396" s="77"/>
      <c r="AI1396" s="77"/>
      <c r="AJ1396" s="77"/>
      <c r="AK1396" s="77"/>
      <c r="AL1396" s="77"/>
      <c r="AM1396" s="77"/>
      <c r="AN1396" s="77"/>
      <c r="AO1396" s="77"/>
      <c r="AP1396" s="77"/>
      <c r="AQ1396" s="77"/>
      <c r="AR1396" s="77"/>
      <c r="AS1396" s="77"/>
      <c r="AT1396" s="77"/>
      <c r="AU1396" s="77"/>
      <c r="AV1396" s="77"/>
      <c r="AW1396" s="77"/>
      <c r="AX1396" s="77"/>
      <c r="AY1396" s="77"/>
      <c r="AZ1396" s="77"/>
      <c r="BA1396" s="77"/>
      <c r="BB1396" s="77"/>
      <c r="BC1396" s="77"/>
      <c r="BD1396" s="77"/>
      <c r="BE1396" s="77"/>
      <c r="BF1396" s="77"/>
      <c r="BG1396" s="77"/>
      <c r="BH1396" s="77"/>
      <c r="BI1396" s="77"/>
      <c r="BJ1396" s="77"/>
      <c r="BK1396" s="77"/>
      <c r="BL1396" s="77"/>
      <c r="BM1396" s="77"/>
      <c r="BN1396" s="77"/>
      <c r="BO1396" s="77"/>
      <c r="BP1396" s="77"/>
      <c r="BQ1396" s="77"/>
      <c r="BR1396" s="77"/>
      <c r="BS1396" s="77"/>
      <c r="BT1396" s="77"/>
      <c r="BU1396" s="77"/>
      <c r="BV1396" s="77"/>
      <c r="BW1396" s="77"/>
      <c r="BX1396" s="77"/>
      <c r="BY1396" s="77"/>
      <c r="BZ1396" s="77"/>
      <c r="CA1396" s="77"/>
      <c r="CB1396" s="77"/>
      <c r="CC1396" s="77"/>
      <c r="CD1396" s="77"/>
      <c r="CE1396" s="77"/>
      <c r="CF1396" s="77"/>
      <c r="CG1396" s="77"/>
      <c r="CH1396" s="77"/>
      <c r="CI1396" s="77"/>
      <c r="CJ1396" s="77"/>
      <c r="CK1396" s="77"/>
      <c r="CL1396" s="77"/>
    </row>
    <row r="1397" spans="2:90" x14ac:dyDescent="0.4">
      <c r="B1397" s="130" t="str">
        <f>B1369</f>
        <v>primary unit</v>
      </c>
      <c r="C1397" s="27"/>
      <c r="D1397" s="27" t="s">
        <v>822</v>
      </c>
      <c r="E1397" s="27" t="s">
        <v>906</v>
      </c>
      <c r="F1397" s="27"/>
      <c r="G1397" s="27" t="s">
        <v>330</v>
      </c>
      <c r="H1397" s="27"/>
      <c r="I1397" s="78"/>
      <c r="J1397" s="78"/>
      <c r="K1397" s="33"/>
      <c r="L1397" s="33"/>
      <c r="M1397" s="33"/>
      <c r="N1397" s="33"/>
      <c r="O1397" s="33"/>
      <c r="P1397" s="33"/>
      <c r="R1397" s="33"/>
      <c r="S1397" s="77"/>
      <c r="T1397" s="77"/>
      <c r="U1397" s="77"/>
      <c r="V1397" s="77"/>
      <c r="W1397" s="77"/>
      <c r="X1397" s="77"/>
      <c r="Y1397" s="77"/>
      <c r="Z1397" s="77"/>
      <c r="AA1397" s="77"/>
      <c r="AB1397" s="77"/>
      <c r="AC1397" s="77"/>
      <c r="AD1397" s="77"/>
      <c r="AE1397" s="77"/>
      <c r="AF1397" s="77"/>
      <c r="AG1397" s="77"/>
      <c r="AH1397" s="77"/>
      <c r="AI1397" s="77"/>
      <c r="AJ1397" s="77"/>
      <c r="AK1397" s="77"/>
      <c r="AL1397" s="77"/>
      <c r="AM1397" s="77"/>
      <c r="AN1397" s="77"/>
      <c r="AO1397" s="77"/>
      <c r="AP1397" s="77"/>
      <c r="AQ1397" s="77"/>
      <c r="AR1397" s="77"/>
      <c r="AS1397" s="77"/>
      <c r="AT1397" s="77"/>
      <c r="AU1397" s="77"/>
      <c r="AV1397" s="77"/>
      <c r="AW1397" s="77"/>
      <c r="AX1397" s="77"/>
      <c r="AY1397" s="77"/>
      <c r="AZ1397" s="77"/>
      <c r="BA1397" s="77"/>
      <c r="BB1397" s="77"/>
      <c r="BC1397" s="77"/>
      <c r="BD1397" s="77"/>
      <c r="BE1397" s="77"/>
      <c r="BF1397" s="77"/>
      <c r="BG1397" s="77"/>
      <c r="BH1397" s="77"/>
      <c r="BI1397" s="77"/>
      <c r="BJ1397" s="77"/>
      <c r="BK1397" s="77"/>
      <c r="BL1397" s="77"/>
      <c r="BM1397" s="77"/>
      <c r="BN1397" s="77"/>
      <c r="BO1397" s="77"/>
      <c r="BP1397" s="77"/>
      <c r="BQ1397" s="77"/>
      <c r="BR1397" s="77"/>
      <c r="BS1397" s="77"/>
      <c r="BT1397" s="77"/>
      <c r="BU1397" s="77"/>
      <c r="BV1397" s="77"/>
      <c r="BW1397" s="77"/>
      <c r="BX1397" s="77"/>
      <c r="BY1397" s="77"/>
      <c r="BZ1397" s="77"/>
      <c r="CA1397" s="77"/>
      <c r="CB1397" s="77"/>
      <c r="CC1397" s="77"/>
      <c r="CD1397" s="77"/>
      <c r="CE1397" s="77"/>
      <c r="CF1397" s="77"/>
      <c r="CG1397" s="77"/>
      <c r="CH1397" s="77"/>
      <c r="CI1397" s="77"/>
      <c r="CJ1397" s="77"/>
      <c r="CK1397" s="77"/>
      <c r="CL1397" s="77"/>
    </row>
    <row r="1398" spans="2:90" x14ac:dyDescent="0.4">
      <c r="B1398" s="130" t="str">
        <f>B1370</f>
        <v>Primary revenue driver</v>
      </c>
      <c r="D1398" t="s">
        <v>822</v>
      </c>
      <c r="E1398" t="s">
        <v>906</v>
      </c>
      <c r="G1398" t="s">
        <v>330</v>
      </c>
      <c r="K1398" s="53"/>
      <c r="L1398" s="53"/>
      <c r="M1398" s="53"/>
      <c r="N1398" s="53"/>
      <c r="O1398" s="53"/>
      <c r="P1398" s="53"/>
      <c r="R1398" s="24"/>
      <c r="S1398" s="172">
        <f t="shared" ref="S1398" si="1463">S1369</f>
        <v>0</v>
      </c>
      <c r="T1398" s="172">
        <f t="shared" ref="T1398:AX1398" si="1464">T1369</f>
        <v>0</v>
      </c>
      <c r="U1398" s="172">
        <f t="shared" si="1464"/>
        <v>0</v>
      </c>
      <c r="V1398" s="172">
        <f t="shared" si="1464"/>
        <v>0</v>
      </c>
      <c r="W1398" s="172">
        <f t="shared" si="1464"/>
        <v>0</v>
      </c>
      <c r="X1398" s="172">
        <f t="shared" si="1464"/>
        <v>0</v>
      </c>
      <c r="Y1398" s="172">
        <f t="shared" si="1464"/>
        <v>0</v>
      </c>
      <c r="Z1398" s="172">
        <f t="shared" si="1464"/>
        <v>0</v>
      </c>
      <c r="AA1398" s="172">
        <f t="shared" si="1464"/>
        <v>0</v>
      </c>
      <c r="AB1398" s="172">
        <f t="shared" si="1464"/>
        <v>0</v>
      </c>
      <c r="AC1398" s="172">
        <f t="shared" si="1464"/>
        <v>0</v>
      </c>
      <c r="AD1398" s="172">
        <f t="shared" si="1464"/>
        <v>0</v>
      </c>
      <c r="AE1398" s="172">
        <f t="shared" si="1464"/>
        <v>0</v>
      </c>
      <c r="AF1398" s="172">
        <f t="shared" si="1464"/>
        <v>0</v>
      </c>
      <c r="AG1398" s="172">
        <f t="shared" si="1464"/>
        <v>0</v>
      </c>
      <c r="AH1398" s="172">
        <f t="shared" si="1464"/>
        <v>0</v>
      </c>
      <c r="AI1398" s="172">
        <f t="shared" si="1464"/>
        <v>0</v>
      </c>
      <c r="AJ1398" s="172">
        <f t="shared" si="1464"/>
        <v>0</v>
      </c>
      <c r="AK1398" s="172">
        <f t="shared" si="1464"/>
        <v>0</v>
      </c>
      <c r="AL1398" s="172">
        <f t="shared" si="1464"/>
        <v>0</v>
      </c>
      <c r="AM1398" s="172">
        <f t="shared" si="1464"/>
        <v>0</v>
      </c>
      <c r="AN1398" s="172">
        <f t="shared" si="1464"/>
        <v>0</v>
      </c>
      <c r="AO1398" s="172">
        <f t="shared" si="1464"/>
        <v>0</v>
      </c>
      <c r="AP1398" s="172">
        <f t="shared" si="1464"/>
        <v>0</v>
      </c>
      <c r="AQ1398" s="172">
        <f t="shared" si="1464"/>
        <v>0</v>
      </c>
      <c r="AR1398" s="172">
        <f t="shared" si="1464"/>
        <v>0</v>
      </c>
      <c r="AS1398" s="172">
        <f t="shared" si="1464"/>
        <v>0</v>
      </c>
      <c r="AT1398" s="172">
        <f t="shared" si="1464"/>
        <v>0</v>
      </c>
      <c r="AU1398" s="172">
        <f t="shared" si="1464"/>
        <v>0</v>
      </c>
      <c r="AV1398" s="172">
        <f t="shared" si="1464"/>
        <v>0</v>
      </c>
      <c r="AW1398" s="172">
        <f t="shared" si="1464"/>
        <v>0</v>
      </c>
      <c r="AX1398" s="172">
        <f t="shared" si="1464"/>
        <v>0</v>
      </c>
      <c r="AY1398" s="172">
        <f t="shared" ref="AY1398:CD1398" si="1465">AY1369</f>
        <v>0</v>
      </c>
      <c r="AZ1398" s="172">
        <f t="shared" si="1465"/>
        <v>0</v>
      </c>
      <c r="BA1398" s="172">
        <f t="shared" si="1465"/>
        <v>0</v>
      </c>
      <c r="BB1398" s="172">
        <f t="shared" si="1465"/>
        <v>0</v>
      </c>
      <c r="BC1398" s="172">
        <f t="shared" si="1465"/>
        <v>0</v>
      </c>
      <c r="BD1398" s="172">
        <f t="shared" si="1465"/>
        <v>0</v>
      </c>
      <c r="BE1398" s="172">
        <f t="shared" si="1465"/>
        <v>0</v>
      </c>
      <c r="BF1398" s="172">
        <f t="shared" si="1465"/>
        <v>0</v>
      </c>
      <c r="BG1398" s="172">
        <f t="shared" si="1465"/>
        <v>0</v>
      </c>
      <c r="BH1398" s="172">
        <f t="shared" si="1465"/>
        <v>0</v>
      </c>
      <c r="BI1398" s="172">
        <f t="shared" si="1465"/>
        <v>0</v>
      </c>
      <c r="BJ1398" s="172">
        <f t="shared" si="1465"/>
        <v>0</v>
      </c>
      <c r="BK1398" s="172">
        <f t="shared" si="1465"/>
        <v>0</v>
      </c>
      <c r="BL1398" s="172">
        <f t="shared" si="1465"/>
        <v>0</v>
      </c>
      <c r="BM1398" s="172">
        <f t="shared" si="1465"/>
        <v>0</v>
      </c>
      <c r="BN1398" s="172">
        <f t="shared" si="1465"/>
        <v>0</v>
      </c>
      <c r="BO1398" s="172">
        <f t="shared" si="1465"/>
        <v>0</v>
      </c>
      <c r="BP1398" s="172">
        <f t="shared" si="1465"/>
        <v>0</v>
      </c>
      <c r="BQ1398" s="172">
        <f t="shared" si="1465"/>
        <v>0</v>
      </c>
      <c r="BR1398" s="172">
        <f t="shared" si="1465"/>
        <v>0</v>
      </c>
      <c r="BS1398" s="172">
        <f t="shared" si="1465"/>
        <v>0</v>
      </c>
      <c r="BT1398" s="172">
        <f t="shared" si="1465"/>
        <v>0</v>
      </c>
      <c r="BU1398" s="172">
        <f t="shared" si="1465"/>
        <v>0</v>
      </c>
      <c r="BV1398" s="172">
        <f t="shared" si="1465"/>
        <v>0</v>
      </c>
      <c r="BW1398" s="172">
        <f t="shared" si="1465"/>
        <v>0</v>
      </c>
      <c r="BX1398" s="172">
        <f t="shared" si="1465"/>
        <v>0</v>
      </c>
      <c r="BY1398" s="172">
        <f t="shared" si="1465"/>
        <v>0</v>
      </c>
      <c r="BZ1398" s="172">
        <f t="shared" si="1465"/>
        <v>0</v>
      </c>
      <c r="CA1398" s="172">
        <f t="shared" si="1465"/>
        <v>0</v>
      </c>
      <c r="CB1398" s="172">
        <f t="shared" si="1465"/>
        <v>0</v>
      </c>
      <c r="CC1398" s="172">
        <f t="shared" si="1465"/>
        <v>0</v>
      </c>
      <c r="CD1398" s="172">
        <f t="shared" si="1465"/>
        <v>0</v>
      </c>
      <c r="CE1398" s="172">
        <f t="shared" ref="CE1398:CK1398" si="1466">CE1369</f>
        <v>0</v>
      </c>
      <c r="CF1398" s="172">
        <f t="shared" si="1466"/>
        <v>0</v>
      </c>
      <c r="CG1398" s="172">
        <f t="shared" si="1466"/>
        <v>0</v>
      </c>
      <c r="CH1398" s="172">
        <f t="shared" si="1466"/>
        <v>0</v>
      </c>
      <c r="CI1398" s="172">
        <f t="shared" si="1466"/>
        <v>0</v>
      </c>
      <c r="CJ1398" s="172">
        <f t="shared" si="1466"/>
        <v>0</v>
      </c>
      <c r="CK1398" s="172">
        <f t="shared" si="1466"/>
        <v>0</v>
      </c>
      <c r="CL1398" s="172">
        <f t="shared" ref="CL1398" si="1467">CL1369</f>
        <v>0</v>
      </c>
    </row>
    <row r="1399" spans="2:90" x14ac:dyDescent="0.4">
      <c r="B1399" s="130" t="str">
        <f>B1371</f>
        <v>Primary volume driver</v>
      </c>
      <c r="C1399" s="12"/>
      <c r="D1399" s="12" t="s">
        <v>822</v>
      </c>
      <c r="E1399" s="12" t="s">
        <v>906</v>
      </c>
      <c r="F1399" s="12"/>
      <c r="G1399" s="12" t="s">
        <v>330</v>
      </c>
      <c r="H1399" s="12"/>
      <c r="I1399" s="60"/>
      <c r="J1399" s="60"/>
      <c r="K1399" s="15"/>
      <c r="L1399" s="15"/>
      <c r="M1399" s="15"/>
      <c r="N1399" s="15"/>
      <c r="O1399" s="15"/>
      <c r="P1399" s="15"/>
      <c r="R1399" s="15"/>
      <c r="S1399" s="172" t="str">
        <f t="shared" ref="S1399" si="1468">S1370</f>
        <v>S$12</v>
      </c>
      <c r="T1399" s="172" t="str">
        <f t="shared" ref="T1399:AX1399" si="1469">T1370</f>
        <v>T$12</v>
      </c>
      <c r="U1399" s="172" t="str">
        <f t="shared" si="1469"/>
        <v>U$12</v>
      </c>
      <c r="V1399" s="172" t="str">
        <f t="shared" si="1469"/>
        <v>V$12</v>
      </c>
      <c r="W1399" s="172" t="str">
        <f t="shared" si="1469"/>
        <v>W$12</v>
      </c>
      <c r="X1399" s="172" t="str">
        <f t="shared" si="1469"/>
        <v>X$12</v>
      </c>
      <c r="Y1399" s="172" t="str">
        <f t="shared" si="1469"/>
        <v>Y$12</v>
      </c>
      <c r="Z1399" s="172" t="str">
        <f t="shared" si="1469"/>
        <v>Z$12</v>
      </c>
      <c r="AA1399" s="172" t="str">
        <f t="shared" si="1469"/>
        <v>AA$12</v>
      </c>
      <c r="AB1399" s="172" t="str">
        <f t="shared" si="1469"/>
        <v>AB$12</v>
      </c>
      <c r="AC1399" s="172" t="str">
        <f t="shared" si="1469"/>
        <v>AC$12</v>
      </c>
      <c r="AD1399" s="172" t="str">
        <f t="shared" si="1469"/>
        <v>AD$12</v>
      </c>
      <c r="AE1399" s="172" t="str">
        <f t="shared" si="1469"/>
        <v>AE$12</v>
      </c>
      <c r="AF1399" s="172" t="str">
        <f t="shared" si="1469"/>
        <v>AF$12</v>
      </c>
      <c r="AG1399" s="172" t="str">
        <f t="shared" si="1469"/>
        <v>AG$12</v>
      </c>
      <c r="AH1399" s="172" t="str">
        <f t="shared" si="1469"/>
        <v>AH$12</v>
      </c>
      <c r="AI1399" s="172" t="str">
        <f t="shared" si="1469"/>
        <v>AI$12</v>
      </c>
      <c r="AJ1399" s="172" t="str">
        <f t="shared" si="1469"/>
        <v>AJ$12</v>
      </c>
      <c r="AK1399" s="172" t="str">
        <f t="shared" si="1469"/>
        <v>AK$12</v>
      </c>
      <c r="AL1399" s="172" t="str">
        <f t="shared" si="1469"/>
        <v>AL$12</v>
      </c>
      <c r="AM1399" s="172" t="str">
        <f t="shared" si="1469"/>
        <v>AM$12</v>
      </c>
      <c r="AN1399" s="172" t="str">
        <f t="shared" si="1469"/>
        <v>AN$12</v>
      </c>
      <c r="AO1399" s="172" t="str">
        <f t="shared" si="1469"/>
        <v>AO$12</v>
      </c>
      <c r="AP1399" s="172" t="str">
        <f t="shared" si="1469"/>
        <v>AP$12</v>
      </c>
      <c r="AQ1399" s="172" t="str">
        <f t="shared" si="1469"/>
        <v>AQ$12</v>
      </c>
      <c r="AR1399" s="172" t="str">
        <f t="shared" si="1469"/>
        <v>AR$12</v>
      </c>
      <c r="AS1399" s="172" t="str">
        <f t="shared" si="1469"/>
        <v>AS$12</v>
      </c>
      <c r="AT1399" s="172" t="str">
        <f t="shared" si="1469"/>
        <v>AT$12</v>
      </c>
      <c r="AU1399" s="172" t="str">
        <f t="shared" si="1469"/>
        <v>AU$12</v>
      </c>
      <c r="AV1399" s="172" t="str">
        <f t="shared" si="1469"/>
        <v>AV$12</v>
      </c>
      <c r="AW1399" s="172" t="str">
        <f t="shared" si="1469"/>
        <v>AW$12</v>
      </c>
      <c r="AX1399" s="172" t="str">
        <f t="shared" si="1469"/>
        <v>AX$12</v>
      </c>
      <c r="AY1399" s="172" t="str">
        <f t="shared" ref="AY1399:CD1399" si="1470">AY1370</f>
        <v>AY$12</v>
      </c>
      <c r="AZ1399" s="172" t="str">
        <f t="shared" si="1470"/>
        <v>AZ$12</v>
      </c>
      <c r="BA1399" s="172" t="str">
        <f t="shared" si="1470"/>
        <v>BA$12</v>
      </c>
      <c r="BB1399" s="172" t="str">
        <f t="shared" si="1470"/>
        <v>BB$12</v>
      </c>
      <c r="BC1399" s="172" t="str">
        <f t="shared" si="1470"/>
        <v>BC$12</v>
      </c>
      <c r="BD1399" s="172" t="str">
        <f t="shared" si="1470"/>
        <v>BD$12</v>
      </c>
      <c r="BE1399" s="172" t="str">
        <f t="shared" si="1470"/>
        <v>BE$12</v>
      </c>
      <c r="BF1399" s="172" t="str">
        <f t="shared" si="1470"/>
        <v>BF$12</v>
      </c>
      <c r="BG1399" s="172" t="str">
        <f t="shared" si="1470"/>
        <v>BG$12</v>
      </c>
      <c r="BH1399" s="172" t="str">
        <f t="shared" si="1470"/>
        <v>BH$12</v>
      </c>
      <c r="BI1399" s="172" t="str">
        <f t="shared" si="1470"/>
        <v>BI$12</v>
      </c>
      <c r="BJ1399" s="172" t="str">
        <f t="shared" si="1470"/>
        <v>BJ$12</v>
      </c>
      <c r="BK1399" s="172" t="str">
        <f t="shared" si="1470"/>
        <v>BK$12</v>
      </c>
      <c r="BL1399" s="172" t="str">
        <f t="shared" si="1470"/>
        <v>BL$12</v>
      </c>
      <c r="BM1399" s="172" t="str">
        <f t="shared" si="1470"/>
        <v>BM$12</v>
      </c>
      <c r="BN1399" s="172" t="str">
        <f t="shared" si="1470"/>
        <v>BN$12</v>
      </c>
      <c r="BO1399" s="172" t="str">
        <f t="shared" si="1470"/>
        <v>BO$12</v>
      </c>
      <c r="BP1399" s="172" t="str">
        <f t="shared" si="1470"/>
        <v>BP$12</v>
      </c>
      <c r="BQ1399" s="172" t="str">
        <f t="shared" si="1470"/>
        <v>BQ$12</v>
      </c>
      <c r="BR1399" s="172" t="str">
        <f t="shared" si="1470"/>
        <v>BR$12</v>
      </c>
      <c r="BS1399" s="172" t="str">
        <f t="shared" si="1470"/>
        <v>BS$12</v>
      </c>
      <c r="BT1399" s="172" t="str">
        <f t="shared" si="1470"/>
        <v>BT$12</v>
      </c>
      <c r="BU1399" s="172" t="str">
        <f t="shared" si="1470"/>
        <v>BU$12</v>
      </c>
      <c r="BV1399" s="172" t="str">
        <f t="shared" si="1470"/>
        <v>BV$12</v>
      </c>
      <c r="BW1399" s="172" t="str">
        <f t="shared" si="1470"/>
        <v>BW$12</v>
      </c>
      <c r="BX1399" s="172" t="str">
        <f t="shared" si="1470"/>
        <v>BX$12</v>
      </c>
      <c r="BY1399" s="172" t="str">
        <f t="shared" si="1470"/>
        <v>BY$12</v>
      </c>
      <c r="BZ1399" s="172" t="str">
        <f t="shared" si="1470"/>
        <v>BZ$12</v>
      </c>
      <c r="CA1399" s="172" t="str">
        <f t="shared" si="1470"/>
        <v>CA$12</v>
      </c>
      <c r="CB1399" s="172" t="str">
        <f t="shared" si="1470"/>
        <v>CB$12</v>
      </c>
      <c r="CC1399" s="172" t="str">
        <f t="shared" si="1470"/>
        <v>CC$12</v>
      </c>
      <c r="CD1399" s="172" t="str">
        <f t="shared" si="1470"/>
        <v>CD$12</v>
      </c>
      <c r="CE1399" s="172" t="str">
        <f t="shared" ref="CE1399:CK1399" si="1471">CE1370</f>
        <v>CE$12</v>
      </c>
      <c r="CF1399" s="172" t="str">
        <f t="shared" si="1471"/>
        <v>CF$12</v>
      </c>
      <c r="CG1399" s="172" t="str">
        <f t="shared" si="1471"/>
        <v>CG$12</v>
      </c>
      <c r="CH1399" s="172" t="str">
        <f t="shared" si="1471"/>
        <v>CH$12</v>
      </c>
      <c r="CI1399" s="172" t="str">
        <f t="shared" si="1471"/>
        <v>CI$12</v>
      </c>
      <c r="CJ1399" s="172" t="str">
        <f t="shared" si="1471"/>
        <v>CJ$12</v>
      </c>
      <c r="CK1399" s="172" t="str">
        <f t="shared" si="1471"/>
        <v>CK$12</v>
      </c>
      <c r="CL1399" s="172" t="str">
        <f t="shared" ref="CL1399" si="1472">CL1370</f>
        <v>CL$12</v>
      </c>
    </row>
    <row r="1400" spans="2:90" x14ac:dyDescent="0.4">
      <c r="B1400" s="184" t="str">
        <f>B1376</f>
        <v>Rolling fixed term loan - multiple borrowings w/ annual control:</v>
      </c>
      <c r="C1400" s="12"/>
      <c r="D1400" s="12" t="s">
        <v>822</v>
      </c>
      <c r="E1400" s="12" t="s">
        <v>906</v>
      </c>
      <c r="F1400" s="12"/>
      <c r="G1400" s="12" t="s">
        <v>330</v>
      </c>
      <c r="H1400" s="12"/>
      <c r="I1400" s="60"/>
      <c r="J1400" s="60"/>
      <c r="K1400" s="15"/>
      <c r="L1400" s="15"/>
      <c r="M1400" s="15"/>
      <c r="N1400" s="15"/>
      <c r="O1400" s="15"/>
      <c r="P1400" s="15"/>
      <c r="R1400" s="15"/>
      <c r="S1400" s="172" t="str">
        <f t="shared" ref="S1400" si="1473">S1371</f>
        <v>S$13</v>
      </c>
      <c r="T1400" s="172" t="str">
        <f t="shared" ref="T1400:AX1400" si="1474">T1371</f>
        <v>T$13</v>
      </c>
      <c r="U1400" s="172" t="str">
        <f t="shared" si="1474"/>
        <v>U$13</v>
      </c>
      <c r="V1400" s="172" t="str">
        <f t="shared" si="1474"/>
        <v>V$13</v>
      </c>
      <c r="W1400" s="172" t="str">
        <f t="shared" si="1474"/>
        <v>W$13</v>
      </c>
      <c r="X1400" s="172" t="str">
        <f t="shared" si="1474"/>
        <v>X$13</v>
      </c>
      <c r="Y1400" s="172" t="str">
        <f t="shared" si="1474"/>
        <v>Y$13</v>
      </c>
      <c r="Z1400" s="172" t="str">
        <f t="shared" si="1474"/>
        <v>Z$13</v>
      </c>
      <c r="AA1400" s="172" t="str">
        <f t="shared" si="1474"/>
        <v>AA$13</v>
      </c>
      <c r="AB1400" s="172" t="str">
        <f t="shared" si="1474"/>
        <v>AB$13</v>
      </c>
      <c r="AC1400" s="172" t="str">
        <f t="shared" si="1474"/>
        <v>AC$13</v>
      </c>
      <c r="AD1400" s="172" t="str">
        <f t="shared" si="1474"/>
        <v>AD$13</v>
      </c>
      <c r="AE1400" s="172" t="str">
        <f t="shared" si="1474"/>
        <v>AE$13</v>
      </c>
      <c r="AF1400" s="172" t="str">
        <f t="shared" si="1474"/>
        <v>AF$13</v>
      </c>
      <c r="AG1400" s="172" t="str">
        <f t="shared" si="1474"/>
        <v>AG$13</v>
      </c>
      <c r="AH1400" s="172" t="str">
        <f t="shared" si="1474"/>
        <v>AH$13</v>
      </c>
      <c r="AI1400" s="172" t="str">
        <f t="shared" si="1474"/>
        <v>AI$13</v>
      </c>
      <c r="AJ1400" s="172" t="str">
        <f t="shared" si="1474"/>
        <v>AJ$13</v>
      </c>
      <c r="AK1400" s="172" t="str">
        <f t="shared" si="1474"/>
        <v>AK$13</v>
      </c>
      <c r="AL1400" s="172" t="str">
        <f t="shared" si="1474"/>
        <v>AL$13</v>
      </c>
      <c r="AM1400" s="172" t="str">
        <f t="shared" si="1474"/>
        <v>AM$13</v>
      </c>
      <c r="AN1400" s="172" t="str">
        <f t="shared" si="1474"/>
        <v>AN$13</v>
      </c>
      <c r="AO1400" s="172" t="str">
        <f t="shared" si="1474"/>
        <v>AO$13</v>
      </c>
      <c r="AP1400" s="172" t="str">
        <f t="shared" si="1474"/>
        <v>AP$13</v>
      </c>
      <c r="AQ1400" s="172" t="str">
        <f t="shared" si="1474"/>
        <v>AQ$13</v>
      </c>
      <c r="AR1400" s="172" t="str">
        <f t="shared" si="1474"/>
        <v>AR$13</v>
      </c>
      <c r="AS1400" s="172" t="str">
        <f t="shared" si="1474"/>
        <v>AS$13</v>
      </c>
      <c r="AT1400" s="172" t="str">
        <f t="shared" si="1474"/>
        <v>AT$13</v>
      </c>
      <c r="AU1400" s="172" t="str">
        <f t="shared" si="1474"/>
        <v>AU$13</v>
      </c>
      <c r="AV1400" s="172" t="str">
        <f t="shared" si="1474"/>
        <v>AV$13</v>
      </c>
      <c r="AW1400" s="172" t="str">
        <f t="shared" si="1474"/>
        <v>AW$13</v>
      </c>
      <c r="AX1400" s="172" t="str">
        <f t="shared" si="1474"/>
        <v>AX$13</v>
      </c>
      <c r="AY1400" s="172" t="str">
        <f t="shared" ref="AY1400:CD1400" si="1475">AY1371</f>
        <v>AY$13</v>
      </c>
      <c r="AZ1400" s="172" t="str">
        <f t="shared" si="1475"/>
        <v>AZ$13</v>
      </c>
      <c r="BA1400" s="172" t="str">
        <f t="shared" si="1475"/>
        <v>BA$13</v>
      </c>
      <c r="BB1400" s="172" t="str">
        <f t="shared" si="1475"/>
        <v>BB$13</v>
      </c>
      <c r="BC1400" s="172" t="str">
        <f t="shared" si="1475"/>
        <v>BC$13</v>
      </c>
      <c r="BD1400" s="172" t="str">
        <f t="shared" si="1475"/>
        <v>BD$13</v>
      </c>
      <c r="BE1400" s="172" t="str">
        <f t="shared" si="1475"/>
        <v>BE$13</v>
      </c>
      <c r="BF1400" s="172" t="str">
        <f t="shared" si="1475"/>
        <v>BF$13</v>
      </c>
      <c r="BG1400" s="172" t="str">
        <f t="shared" si="1475"/>
        <v>BG$13</v>
      </c>
      <c r="BH1400" s="172" t="str">
        <f t="shared" si="1475"/>
        <v>BH$13</v>
      </c>
      <c r="BI1400" s="172" t="str">
        <f t="shared" si="1475"/>
        <v>BI$13</v>
      </c>
      <c r="BJ1400" s="172" t="str">
        <f t="shared" si="1475"/>
        <v>BJ$13</v>
      </c>
      <c r="BK1400" s="172" t="str">
        <f t="shared" si="1475"/>
        <v>BK$13</v>
      </c>
      <c r="BL1400" s="172" t="str">
        <f t="shared" si="1475"/>
        <v>BL$13</v>
      </c>
      <c r="BM1400" s="172" t="str">
        <f t="shared" si="1475"/>
        <v>BM$13</v>
      </c>
      <c r="BN1400" s="172" t="str">
        <f t="shared" si="1475"/>
        <v>BN$13</v>
      </c>
      <c r="BO1400" s="172" t="str">
        <f t="shared" si="1475"/>
        <v>BO$13</v>
      </c>
      <c r="BP1400" s="172" t="str">
        <f t="shared" si="1475"/>
        <v>BP$13</v>
      </c>
      <c r="BQ1400" s="172" t="str">
        <f t="shared" si="1475"/>
        <v>BQ$13</v>
      </c>
      <c r="BR1400" s="172" t="str">
        <f t="shared" si="1475"/>
        <v>BR$13</v>
      </c>
      <c r="BS1400" s="172" t="str">
        <f t="shared" si="1475"/>
        <v>BS$13</v>
      </c>
      <c r="BT1400" s="172" t="str">
        <f t="shared" si="1475"/>
        <v>BT$13</v>
      </c>
      <c r="BU1400" s="172" t="str">
        <f t="shared" si="1475"/>
        <v>BU$13</v>
      </c>
      <c r="BV1400" s="172" t="str">
        <f t="shared" si="1475"/>
        <v>BV$13</v>
      </c>
      <c r="BW1400" s="172" t="str">
        <f t="shared" si="1475"/>
        <v>BW$13</v>
      </c>
      <c r="BX1400" s="172" t="str">
        <f t="shared" si="1475"/>
        <v>BX$13</v>
      </c>
      <c r="BY1400" s="172" t="str">
        <f t="shared" si="1475"/>
        <v>BY$13</v>
      </c>
      <c r="BZ1400" s="172" t="str">
        <f t="shared" si="1475"/>
        <v>BZ$13</v>
      </c>
      <c r="CA1400" s="172" t="str">
        <f t="shared" si="1475"/>
        <v>CA$13</v>
      </c>
      <c r="CB1400" s="172" t="str">
        <f t="shared" si="1475"/>
        <v>CB$13</v>
      </c>
      <c r="CC1400" s="172" t="str">
        <f t="shared" si="1475"/>
        <v>CC$13</v>
      </c>
      <c r="CD1400" s="172" t="str">
        <f t="shared" si="1475"/>
        <v>CD$13</v>
      </c>
      <c r="CE1400" s="172" t="str">
        <f t="shared" ref="CE1400:CK1400" si="1476">CE1371</f>
        <v>CE$13</v>
      </c>
      <c r="CF1400" s="172" t="str">
        <f t="shared" si="1476"/>
        <v>CF$13</v>
      </c>
      <c r="CG1400" s="172" t="str">
        <f t="shared" si="1476"/>
        <v>CG$13</v>
      </c>
      <c r="CH1400" s="172" t="str">
        <f t="shared" si="1476"/>
        <v>CH$13</v>
      </c>
      <c r="CI1400" s="172" t="str">
        <f t="shared" si="1476"/>
        <v>CI$13</v>
      </c>
      <c r="CJ1400" s="172" t="str">
        <f t="shared" si="1476"/>
        <v>CJ$13</v>
      </c>
      <c r="CK1400" s="172" t="str">
        <f t="shared" si="1476"/>
        <v>CK$13</v>
      </c>
      <c r="CL1400" s="172" t="str">
        <f t="shared" ref="CL1400" si="1477">CL1371</f>
        <v>CL$13</v>
      </c>
    </row>
    <row r="1401" spans="2:90" x14ac:dyDescent="0.4">
      <c r="B1401" s="231" t="str">
        <f>IFERROR(SUBSTITUTE(TRIM(MID(B1376, SEARCH("-", B1376) + 1, LEN(B1376))),":",""),"no unit")</f>
        <v>multiple borrowings w/ annual control</v>
      </c>
      <c r="C1401" s="12"/>
      <c r="D1401" s="12" t="s">
        <v>822</v>
      </c>
      <c r="E1401" s="12" t="s">
        <v>906</v>
      </c>
      <c r="F1401" s="12"/>
      <c r="G1401" s="12" t="s">
        <v>330</v>
      </c>
      <c r="H1401" s="12"/>
      <c r="I1401" s="60"/>
      <c r="J1401" s="60"/>
      <c r="K1401" s="15"/>
      <c r="L1401" s="15"/>
      <c r="M1401" s="15"/>
      <c r="N1401" s="15"/>
      <c r="O1401" s="15"/>
      <c r="P1401" s="15"/>
      <c r="R1401" s="15"/>
      <c r="S1401" s="172"/>
      <c r="T1401" s="172"/>
      <c r="U1401" s="172"/>
      <c r="V1401" s="172"/>
      <c r="W1401" s="172"/>
      <c r="X1401" s="172"/>
      <c r="Y1401" s="172"/>
      <c r="Z1401" s="172"/>
      <c r="AA1401" s="172"/>
      <c r="AB1401" s="172"/>
      <c r="AC1401" s="172"/>
      <c r="AD1401" s="172"/>
      <c r="AE1401" s="172"/>
      <c r="AF1401" s="172"/>
      <c r="AG1401" s="172"/>
      <c r="AH1401" s="172"/>
      <c r="AI1401" s="172"/>
      <c r="AJ1401" s="172"/>
      <c r="AK1401" s="172"/>
      <c r="AL1401" s="172"/>
      <c r="AM1401" s="172"/>
      <c r="AN1401" s="172"/>
      <c r="AO1401" s="172"/>
      <c r="AP1401" s="172"/>
      <c r="AQ1401" s="172"/>
      <c r="AR1401" s="172"/>
      <c r="AS1401" s="172"/>
      <c r="AT1401" s="172"/>
      <c r="AU1401" s="172"/>
      <c r="AV1401" s="172"/>
      <c r="AW1401" s="172"/>
      <c r="AX1401" s="172"/>
      <c r="AY1401" s="172"/>
      <c r="AZ1401" s="172"/>
      <c r="BA1401" s="172"/>
      <c r="BB1401" s="172"/>
      <c r="BC1401" s="172"/>
      <c r="BD1401" s="172"/>
      <c r="BE1401" s="172"/>
      <c r="BF1401" s="172"/>
      <c r="BG1401" s="172"/>
      <c r="BH1401" s="172"/>
      <c r="BI1401" s="172"/>
      <c r="BJ1401" s="172"/>
      <c r="BK1401" s="172"/>
      <c r="BL1401" s="172"/>
      <c r="BM1401" s="172"/>
      <c r="BN1401" s="172"/>
      <c r="BO1401" s="172"/>
      <c r="BP1401" s="172"/>
      <c r="BQ1401" s="172"/>
      <c r="BR1401" s="172"/>
      <c r="BS1401" s="172"/>
      <c r="BT1401" s="172"/>
      <c r="BU1401" s="172"/>
      <c r="BV1401" s="172"/>
      <c r="BW1401" s="172"/>
      <c r="BX1401" s="172"/>
      <c r="BY1401" s="172"/>
      <c r="BZ1401" s="172"/>
      <c r="CA1401" s="172"/>
      <c r="CB1401" s="172"/>
      <c r="CC1401" s="172"/>
      <c r="CD1401" s="172"/>
      <c r="CE1401" s="172"/>
      <c r="CF1401" s="172"/>
      <c r="CG1401" s="172"/>
      <c r="CH1401" s="172"/>
      <c r="CI1401" s="172"/>
      <c r="CJ1401" s="172"/>
      <c r="CK1401" s="172"/>
      <c r="CL1401" s="172"/>
    </row>
    <row r="1402" spans="2:90" x14ac:dyDescent="0.4">
      <c r="B1402" s="184" t="str">
        <f>B1374</f>
        <v>Secondary revenue driver</v>
      </c>
      <c r="C1402" s="88"/>
      <c r="D1402" s="88" t="s">
        <v>822</v>
      </c>
      <c r="E1402" s="88" t="s">
        <v>906</v>
      </c>
      <c r="F1402" s="88"/>
      <c r="G1402" s="88" t="s">
        <v>330</v>
      </c>
      <c r="H1402" s="88"/>
      <c r="I1402" s="206"/>
      <c r="J1402" s="206"/>
      <c r="K1402" s="207"/>
      <c r="L1402" s="207"/>
      <c r="M1402" s="207"/>
      <c r="N1402" s="207"/>
      <c r="O1402" s="207"/>
      <c r="P1402" s="207"/>
      <c r="R1402" s="207"/>
      <c r="S1402" s="4" t="str">
        <f t="shared" ref="S1402" si="1478">ADDRESS(ROW(S1387),COLUMN(S1387),2)</f>
        <v>S$1387</v>
      </c>
      <c r="T1402" s="4" t="str">
        <f t="shared" ref="T1402:AX1402" si="1479">ADDRESS(ROW(T1387),COLUMN(T1387),2)</f>
        <v>T$1387</v>
      </c>
      <c r="U1402" s="4" t="str">
        <f t="shared" si="1479"/>
        <v>U$1387</v>
      </c>
      <c r="V1402" s="4" t="str">
        <f t="shared" si="1479"/>
        <v>V$1387</v>
      </c>
      <c r="W1402" s="4" t="str">
        <f t="shared" si="1479"/>
        <v>W$1387</v>
      </c>
      <c r="X1402" s="4" t="str">
        <f t="shared" si="1479"/>
        <v>X$1387</v>
      </c>
      <c r="Y1402" s="4" t="str">
        <f t="shared" si="1479"/>
        <v>Y$1387</v>
      </c>
      <c r="Z1402" s="4" t="str">
        <f t="shared" si="1479"/>
        <v>Z$1387</v>
      </c>
      <c r="AA1402" s="4" t="str">
        <f t="shared" si="1479"/>
        <v>AA$1387</v>
      </c>
      <c r="AB1402" s="4" t="str">
        <f t="shared" si="1479"/>
        <v>AB$1387</v>
      </c>
      <c r="AC1402" s="4" t="str">
        <f t="shared" si="1479"/>
        <v>AC$1387</v>
      </c>
      <c r="AD1402" s="4" t="str">
        <f t="shared" si="1479"/>
        <v>AD$1387</v>
      </c>
      <c r="AE1402" s="4" t="str">
        <f t="shared" si="1479"/>
        <v>AE$1387</v>
      </c>
      <c r="AF1402" s="4" t="str">
        <f t="shared" si="1479"/>
        <v>AF$1387</v>
      </c>
      <c r="AG1402" s="4" t="str">
        <f t="shared" si="1479"/>
        <v>AG$1387</v>
      </c>
      <c r="AH1402" s="4" t="str">
        <f t="shared" si="1479"/>
        <v>AH$1387</v>
      </c>
      <c r="AI1402" s="4" t="str">
        <f t="shared" si="1479"/>
        <v>AI$1387</v>
      </c>
      <c r="AJ1402" s="4" t="str">
        <f t="shared" si="1479"/>
        <v>AJ$1387</v>
      </c>
      <c r="AK1402" s="4" t="str">
        <f t="shared" si="1479"/>
        <v>AK$1387</v>
      </c>
      <c r="AL1402" s="4" t="str">
        <f t="shared" si="1479"/>
        <v>AL$1387</v>
      </c>
      <c r="AM1402" s="4" t="str">
        <f t="shared" si="1479"/>
        <v>AM$1387</v>
      </c>
      <c r="AN1402" s="4" t="str">
        <f t="shared" si="1479"/>
        <v>AN$1387</v>
      </c>
      <c r="AO1402" s="4" t="str">
        <f t="shared" si="1479"/>
        <v>AO$1387</v>
      </c>
      <c r="AP1402" s="4" t="str">
        <f t="shared" si="1479"/>
        <v>AP$1387</v>
      </c>
      <c r="AQ1402" s="4" t="str">
        <f t="shared" si="1479"/>
        <v>AQ$1387</v>
      </c>
      <c r="AR1402" s="4" t="str">
        <f t="shared" si="1479"/>
        <v>AR$1387</v>
      </c>
      <c r="AS1402" s="4" t="str">
        <f t="shared" si="1479"/>
        <v>AS$1387</v>
      </c>
      <c r="AT1402" s="4" t="str">
        <f t="shared" si="1479"/>
        <v>AT$1387</v>
      </c>
      <c r="AU1402" s="4" t="str">
        <f t="shared" si="1479"/>
        <v>AU$1387</v>
      </c>
      <c r="AV1402" s="4" t="str">
        <f t="shared" si="1479"/>
        <v>AV$1387</v>
      </c>
      <c r="AW1402" s="4" t="str">
        <f t="shared" si="1479"/>
        <v>AW$1387</v>
      </c>
      <c r="AX1402" s="4" t="str">
        <f t="shared" si="1479"/>
        <v>AX$1387</v>
      </c>
      <c r="AY1402" s="4" t="str">
        <f t="shared" ref="AY1402:CD1402" si="1480">ADDRESS(ROW(AY1387),COLUMN(AY1387),2)</f>
        <v>AY$1387</v>
      </c>
      <c r="AZ1402" s="4" t="str">
        <f t="shared" si="1480"/>
        <v>AZ$1387</v>
      </c>
      <c r="BA1402" s="4" t="str">
        <f t="shared" si="1480"/>
        <v>BA$1387</v>
      </c>
      <c r="BB1402" s="4" t="str">
        <f t="shared" si="1480"/>
        <v>BB$1387</v>
      </c>
      <c r="BC1402" s="4" t="str">
        <f t="shared" si="1480"/>
        <v>BC$1387</v>
      </c>
      <c r="BD1402" s="4" t="str">
        <f t="shared" si="1480"/>
        <v>BD$1387</v>
      </c>
      <c r="BE1402" s="4" t="str">
        <f t="shared" si="1480"/>
        <v>BE$1387</v>
      </c>
      <c r="BF1402" s="4" t="str">
        <f t="shared" si="1480"/>
        <v>BF$1387</v>
      </c>
      <c r="BG1402" s="4" t="str">
        <f t="shared" si="1480"/>
        <v>BG$1387</v>
      </c>
      <c r="BH1402" s="4" t="str">
        <f t="shared" si="1480"/>
        <v>BH$1387</v>
      </c>
      <c r="BI1402" s="4" t="str">
        <f t="shared" si="1480"/>
        <v>BI$1387</v>
      </c>
      <c r="BJ1402" s="4" t="str">
        <f t="shared" si="1480"/>
        <v>BJ$1387</v>
      </c>
      <c r="BK1402" s="4" t="str">
        <f t="shared" si="1480"/>
        <v>BK$1387</v>
      </c>
      <c r="BL1402" s="4" t="str">
        <f t="shared" si="1480"/>
        <v>BL$1387</v>
      </c>
      <c r="BM1402" s="4" t="str">
        <f t="shared" si="1480"/>
        <v>BM$1387</v>
      </c>
      <c r="BN1402" s="4" t="str">
        <f t="shared" si="1480"/>
        <v>BN$1387</v>
      </c>
      <c r="BO1402" s="4" t="str">
        <f t="shared" si="1480"/>
        <v>BO$1387</v>
      </c>
      <c r="BP1402" s="4" t="str">
        <f t="shared" si="1480"/>
        <v>BP$1387</v>
      </c>
      <c r="BQ1402" s="4" t="str">
        <f t="shared" si="1480"/>
        <v>BQ$1387</v>
      </c>
      <c r="BR1402" s="4" t="str">
        <f t="shared" si="1480"/>
        <v>BR$1387</v>
      </c>
      <c r="BS1402" s="4" t="str">
        <f t="shared" si="1480"/>
        <v>BS$1387</v>
      </c>
      <c r="BT1402" s="4" t="str">
        <f t="shared" si="1480"/>
        <v>BT$1387</v>
      </c>
      <c r="BU1402" s="4" t="str">
        <f t="shared" si="1480"/>
        <v>BU$1387</v>
      </c>
      <c r="BV1402" s="4" t="str">
        <f t="shared" si="1480"/>
        <v>BV$1387</v>
      </c>
      <c r="BW1402" s="4" t="str">
        <f t="shared" si="1480"/>
        <v>BW$1387</v>
      </c>
      <c r="BX1402" s="4" t="str">
        <f t="shared" si="1480"/>
        <v>BX$1387</v>
      </c>
      <c r="BY1402" s="4" t="str">
        <f t="shared" si="1480"/>
        <v>BY$1387</v>
      </c>
      <c r="BZ1402" s="4" t="str">
        <f t="shared" si="1480"/>
        <v>BZ$1387</v>
      </c>
      <c r="CA1402" s="4" t="str">
        <f t="shared" si="1480"/>
        <v>CA$1387</v>
      </c>
      <c r="CB1402" s="4" t="str">
        <f t="shared" si="1480"/>
        <v>CB$1387</v>
      </c>
      <c r="CC1402" s="4" t="str">
        <f t="shared" si="1480"/>
        <v>CC$1387</v>
      </c>
      <c r="CD1402" s="4" t="str">
        <f t="shared" si="1480"/>
        <v>CD$1387</v>
      </c>
      <c r="CE1402" s="4" t="str">
        <f t="shared" ref="CE1402:CK1402" si="1481">ADDRESS(ROW(CE1387),COLUMN(CE1387),2)</f>
        <v>CE$1387</v>
      </c>
      <c r="CF1402" s="4" t="str">
        <f t="shared" si="1481"/>
        <v>CF$1387</v>
      </c>
      <c r="CG1402" s="4" t="str">
        <f t="shared" si="1481"/>
        <v>CG$1387</v>
      </c>
      <c r="CH1402" s="4" t="str">
        <f t="shared" si="1481"/>
        <v>CH$1387</v>
      </c>
      <c r="CI1402" s="4" t="str">
        <f t="shared" si="1481"/>
        <v>CI$1387</v>
      </c>
      <c r="CJ1402" s="4" t="str">
        <f t="shared" si="1481"/>
        <v>CJ$1387</v>
      </c>
      <c r="CK1402" s="4" t="str">
        <f t="shared" si="1481"/>
        <v>CK$1387</v>
      </c>
      <c r="CL1402" s="4" t="str">
        <f t="shared" ref="CL1402" si="1482">ADDRESS(ROW(CL1387),COLUMN(CL1387),2)</f>
        <v>CL$1387</v>
      </c>
    </row>
    <row r="1403" spans="2:90" x14ac:dyDescent="0.4">
      <c r="B1403" s="130" t="str">
        <f>B1375</f>
        <v>Secondary volume driver</v>
      </c>
      <c r="C1403" s="12"/>
      <c r="D1403" s="12" t="s">
        <v>822</v>
      </c>
      <c r="E1403" s="12" t="s">
        <v>906</v>
      </c>
      <c r="F1403" s="12"/>
      <c r="G1403" s="12" t="s">
        <v>330</v>
      </c>
      <c r="H1403" s="12"/>
      <c r="I1403" s="60"/>
      <c r="J1403" s="60"/>
      <c r="K1403" s="15"/>
      <c r="L1403" s="15"/>
      <c r="M1403" s="15"/>
      <c r="N1403" s="15"/>
      <c r="O1403" s="15"/>
      <c r="P1403" s="15"/>
      <c r="R1403" s="15"/>
      <c r="S1403" s="172" t="str">
        <f t="shared" ref="S1403" si="1483">S1374</f>
        <v>S$14</v>
      </c>
      <c r="T1403" s="172" t="str">
        <f t="shared" ref="T1403:AX1403" si="1484">T1374</f>
        <v>T$14</v>
      </c>
      <c r="U1403" s="172" t="str">
        <f t="shared" si="1484"/>
        <v>U$14</v>
      </c>
      <c r="V1403" s="172" t="str">
        <f t="shared" si="1484"/>
        <v>V$14</v>
      </c>
      <c r="W1403" s="172" t="str">
        <f t="shared" si="1484"/>
        <v>W$14</v>
      </c>
      <c r="X1403" s="172" t="str">
        <f t="shared" si="1484"/>
        <v>X$14</v>
      </c>
      <c r="Y1403" s="172" t="str">
        <f t="shared" si="1484"/>
        <v>Y$14</v>
      </c>
      <c r="Z1403" s="172" t="str">
        <f t="shared" si="1484"/>
        <v>Z$14</v>
      </c>
      <c r="AA1403" s="172" t="str">
        <f t="shared" si="1484"/>
        <v>AA$14</v>
      </c>
      <c r="AB1403" s="172" t="str">
        <f t="shared" si="1484"/>
        <v>AB$14</v>
      </c>
      <c r="AC1403" s="172" t="str">
        <f t="shared" si="1484"/>
        <v>AC$14</v>
      </c>
      <c r="AD1403" s="172" t="str">
        <f t="shared" si="1484"/>
        <v>AD$14</v>
      </c>
      <c r="AE1403" s="172" t="str">
        <f t="shared" si="1484"/>
        <v>AE$14</v>
      </c>
      <c r="AF1403" s="172" t="str">
        <f t="shared" si="1484"/>
        <v>AF$14</v>
      </c>
      <c r="AG1403" s="172" t="str">
        <f t="shared" si="1484"/>
        <v>AG$14</v>
      </c>
      <c r="AH1403" s="172" t="str">
        <f t="shared" si="1484"/>
        <v>AH$14</v>
      </c>
      <c r="AI1403" s="172" t="str">
        <f t="shared" si="1484"/>
        <v>AI$14</v>
      </c>
      <c r="AJ1403" s="172" t="str">
        <f t="shared" si="1484"/>
        <v>AJ$14</v>
      </c>
      <c r="AK1403" s="172" t="str">
        <f t="shared" si="1484"/>
        <v>AK$14</v>
      </c>
      <c r="AL1403" s="172" t="str">
        <f t="shared" si="1484"/>
        <v>AL$14</v>
      </c>
      <c r="AM1403" s="172" t="str">
        <f t="shared" si="1484"/>
        <v>AM$14</v>
      </c>
      <c r="AN1403" s="172" t="str">
        <f t="shared" si="1484"/>
        <v>AN$14</v>
      </c>
      <c r="AO1403" s="172" t="str">
        <f t="shared" si="1484"/>
        <v>AO$14</v>
      </c>
      <c r="AP1403" s="172" t="str">
        <f t="shared" si="1484"/>
        <v>AP$14</v>
      </c>
      <c r="AQ1403" s="172" t="str">
        <f t="shared" si="1484"/>
        <v>AQ$14</v>
      </c>
      <c r="AR1403" s="172" t="str">
        <f t="shared" si="1484"/>
        <v>AR$14</v>
      </c>
      <c r="AS1403" s="172" t="str">
        <f t="shared" si="1484"/>
        <v>AS$14</v>
      </c>
      <c r="AT1403" s="172" t="str">
        <f t="shared" si="1484"/>
        <v>AT$14</v>
      </c>
      <c r="AU1403" s="172" t="str">
        <f t="shared" si="1484"/>
        <v>AU$14</v>
      </c>
      <c r="AV1403" s="172" t="str">
        <f t="shared" si="1484"/>
        <v>AV$14</v>
      </c>
      <c r="AW1403" s="172" t="str">
        <f t="shared" si="1484"/>
        <v>AW$14</v>
      </c>
      <c r="AX1403" s="172" t="str">
        <f t="shared" si="1484"/>
        <v>AX$14</v>
      </c>
      <c r="AY1403" s="172" t="str">
        <f t="shared" ref="AY1403:CD1403" si="1485">AY1374</f>
        <v>AY$14</v>
      </c>
      <c r="AZ1403" s="172" t="str">
        <f t="shared" si="1485"/>
        <v>AZ$14</v>
      </c>
      <c r="BA1403" s="172" t="str">
        <f t="shared" si="1485"/>
        <v>BA$14</v>
      </c>
      <c r="BB1403" s="172" t="str">
        <f t="shared" si="1485"/>
        <v>BB$14</v>
      </c>
      <c r="BC1403" s="172" t="str">
        <f t="shared" si="1485"/>
        <v>BC$14</v>
      </c>
      <c r="BD1403" s="172" t="str">
        <f t="shared" si="1485"/>
        <v>BD$14</v>
      </c>
      <c r="BE1403" s="172" t="str">
        <f t="shared" si="1485"/>
        <v>BE$14</v>
      </c>
      <c r="BF1403" s="172" t="str">
        <f t="shared" si="1485"/>
        <v>BF$14</v>
      </c>
      <c r="BG1403" s="172" t="str">
        <f t="shared" si="1485"/>
        <v>BG$14</v>
      </c>
      <c r="BH1403" s="172" t="str">
        <f t="shared" si="1485"/>
        <v>BH$14</v>
      </c>
      <c r="BI1403" s="172" t="str">
        <f t="shared" si="1485"/>
        <v>BI$14</v>
      </c>
      <c r="BJ1403" s="172" t="str">
        <f t="shared" si="1485"/>
        <v>BJ$14</v>
      </c>
      <c r="BK1403" s="172" t="str">
        <f t="shared" si="1485"/>
        <v>BK$14</v>
      </c>
      <c r="BL1403" s="172" t="str">
        <f t="shared" si="1485"/>
        <v>BL$14</v>
      </c>
      <c r="BM1403" s="172" t="str">
        <f t="shared" si="1485"/>
        <v>BM$14</v>
      </c>
      <c r="BN1403" s="172" t="str">
        <f t="shared" si="1485"/>
        <v>BN$14</v>
      </c>
      <c r="BO1403" s="172" t="str">
        <f t="shared" si="1485"/>
        <v>BO$14</v>
      </c>
      <c r="BP1403" s="172" t="str">
        <f t="shared" si="1485"/>
        <v>BP$14</v>
      </c>
      <c r="BQ1403" s="172" t="str">
        <f t="shared" si="1485"/>
        <v>BQ$14</v>
      </c>
      <c r="BR1403" s="172" t="str">
        <f t="shared" si="1485"/>
        <v>BR$14</v>
      </c>
      <c r="BS1403" s="172" t="str">
        <f t="shared" si="1485"/>
        <v>BS$14</v>
      </c>
      <c r="BT1403" s="172" t="str">
        <f t="shared" si="1485"/>
        <v>BT$14</v>
      </c>
      <c r="BU1403" s="172" t="str">
        <f t="shared" si="1485"/>
        <v>BU$14</v>
      </c>
      <c r="BV1403" s="172" t="str">
        <f t="shared" si="1485"/>
        <v>BV$14</v>
      </c>
      <c r="BW1403" s="172" t="str">
        <f t="shared" si="1485"/>
        <v>BW$14</v>
      </c>
      <c r="BX1403" s="172" t="str">
        <f t="shared" si="1485"/>
        <v>BX$14</v>
      </c>
      <c r="BY1403" s="172" t="str">
        <f t="shared" si="1485"/>
        <v>BY$14</v>
      </c>
      <c r="BZ1403" s="172" t="str">
        <f t="shared" si="1485"/>
        <v>BZ$14</v>
      </c>
      <c r="CA1403" s="172" t="str">
        <f t="shared" si="1485"/>
        <v>CA$14</v>
      </c>
      <c r="CB1403" s="172" t="str">
        <f t="shared" si="1485"/>
        <v>CB$14</v>
      </c>
      <c r="CC1403" s="172" t="str">
        <f t="shared" si="1485"/>
        <v>CC$14</v>
      </c>
      <c r="CD1403" s="172" t="str">
        <f t="shared" si="1485"/>
        <v>CD$14</v>
      </c>
      <c r="CE1403" s="172" t="str">
        <f t="shared" ref="CE1403:CK1403" si="1486">CE1374</f>
        <v>CE$14</v>
      </c>
      <c r="CF1403" s="172" t="str">
        <f t="shared" si="1486"/>
        <v>CF$14</v>
      </c>
      <c r="CG1403" s="172" t="str">
        <f t="shared" si="1486"/>
        <v>CG$14</v>
      </c>
      <c r="CH1403" s="172" t="str">
        <f t="shared" si="1486"/>
        <v>CH$14</v>
      </c>
      <c r="CI1403" s="172" t="str">
        <f t="shared" si="1486"/>
        <v>CI$14</v>
      </c>
      <c r="CJ1403" s="172" t="str">
        <f t="shared" si="1486"/>
        <v>CJ$14</v>
      </c>
      <c r="CK1403" s="172" t="str">
        <f t="shared" si="1486"/>
        <v>CK$14</v>
      </c>
      <c r="CL1403" s="172" t="str">
        <f t="shared" ref="CL1403" si="1487">CL1374</f>
        <v>CL$14</v>
      </c>
    </row>
    <row r="1404" spans="2:90" x14ac:dyDescent="0.4">
      <c r="E1404" t="s">
        <v>906</v>
      </c>
    </row>
    <row r="1405" spans="2:90" x14ac:dyDescent="0.4">
      <c r="B1405" s="168" t="s">
        <v>487</v>
      </c>
      <c r="C1405" s="167"/>
      <c r="D1405" s="167"/>
      <c r="E1405" s="167" t="s">
        <v>906</v>
      </c>
      <c r="F1405" s="167"/>
      <c r="G1405" s="167"/>
      <c r="H1405" s="167"/>
      <c r="I1405" s="169"/>
      <c r="J1405" s="169"/>
      <c r="K1405" s="190"/>
      <c r="L1405" s="190"/>
      <c r="M1405" s="190"/>
      <c r="N1405" s="190"/>
      <c r="O1405" s="190"/>
      <c r="P1405" s="190"/>
      <c r="R1405" s="191"/>
      <c r="S1405" s="167"/>
      <c r="T1405" s="167"/>
      <c r="U1405" s="167"/>
      <c r="V1405" s="167"/>
      <c r="W1405" s="167"/>
      <c r="X1405" s="167"/>
      <c r="Y1405" s="167"/>
      <c r="Z1405" s="167"/>
      <c r="AA1405" s="167"/>
      <c r="AB1405" s="167"/>
      <c r="AC1405" s="167"/>
      <c r="AD1405" s="167"/>
      <c r="AE1405" s="167"/>
      <c r="AF1405" s="167"/>
      <c r="AG1405" s="167"/>
      <c r="AH1405" s="167"/>
      <c r="AI1405" s="167"/>
      <c r="AJ1405" s="167"/>
      <c r="AK1405" s="167"/>
      <c r="AL1405" s="167"/>
      <c r="AM1405" s="167"/>
      <c r="AN1405" s="167"/>
      <c r="AO1405" s="167"/>
      <c r="AP1405" s="167"/>
      <c r="AQ1405" s="167"/>
      <c r="AR1405" s="167"/>
      <c r="AS1405" s="167"/>
      <c r="AT1405" s="167"/>
      <c r="AU1405" s="167"/>
      <c r="AV1405" s="167"/>
      <c r="AW1405" s="167"/>
      <c r="AX1405" s="167"/>
      <c r="AY1405" s="167"/>
      <c r="AZ1405" s="167"/>
      <c r="BA1405" s="167"/>
      <c r="BB1405" s="167"/>
      <c r="BC1405" s="167"/>
      <c r="BD1405" s="167"/>
      <c r="BE1405" s="167"/>
      <c r="BF1405" s="167"/>
      <c r="BG1405" s="167"/>
      <c r="BH1405" s="167"/>
      <c r="BI1405" s="167"/>
      <c r="BJ1405" s="167"/>
      <c r="BK1405" s="167"/>
      <c r="BL1405" s="167"/>
      <c r="BM1405" s="167"/>
      <c r="BN1405" s="167"/>
      <c r="BO1405" s="167"/>
      <c r="BP1405" s="167"/>
      <c r="BQ1405" s="167"/>
      <c r="BR1405" s="167"/>
      <c r="BS1405" s="167"/>
      <c r="BT1405" s="167"/>
      <c r="BU1405" s="167"/>
      <c r="BV1405" s="167"/>
      <c r="BW1405" s="167"/>
      <c r="BX1405" s="167"/>
      <c r="BY1405" s="167"/>
      <c r="BZ1405" s="167"/>
      <c r="CA1405" s="167"/>
      <c r="CB1405" s="167"/>
      <c r="CC1405" s="167"/>
      <c r="CD1405" s="167"/>
      <c r="CE1405" s="167"/>
      <c r="CF1405" s="167"/>
      <c r="CG1405" s="167"/>
      <c r="CH1405" s="167"/>
      <c r="CI1405" s="167"/>
      <c r="CJ1405" s="167"/>
      <c r="CK1405" s="167"/>
      <c r="CL1405" s="167"/>
    </row>
    <row r="1406" spans="2:90" x14ac:dyDescent="0.4">
      <c r="B1406" s="168" t="s">
        <v>489</v>
      </c>
      <c r="C1406" s="167"/>
      <c r="D1406" s="167"/>
      <c r="E1406" s="167" t="s">
        <v>906</v>
      </c>
      <c r="F1406" s="167"/>
      <c r="G1406" s="167"/>
      <c r="H1406" s="167"/>
      <c r="I1406" s="169"/>
      <c r="J1406" s="169"/>
      <c r="K1406" s="190"/>
      <c r="L1406" s="190"/>
      <c r="M1406" s="190"/>
      <c r="N1406" s="190"/>
      <c r="O1406" s="190"/>
      <c r="P1406" s="190"/>
      <c r="R1406" s="191"/>
      <c r="S1406" s="167"/>
      <c r="T1406" s="167"/>
      <c r="U1406" s="167"/>
      <c r="V1406" s="167"/>
      <c r="W1406" s="167"/>
      <c r="X1406" s="167"/>
      <c r="Y1406" s="167"/>
      <c r="Z1406" s="167"/>
      <c r="AA1406" s="167"/>
      <c r="AB1406" s="167"/>
      <c r="AC1406" s="167"/>
      <c r="AD1406" s="167"/>
      <c r="AE1406" s="167"/>
      <c r="AF1406" s="167"/>
      <c r="AG1406" s="167"/>
      <c r="AH1406" s="167"/>
      <c r="AI1406" s="167"/>
      <c r="AJ1406" s="167"/>
      <c r="AK1406" s="167"/>
      <c r="AL1406" s="167"/>
      <c r="AM1406" s="167"/>
      <c r="AN1406" s="167"/>
      <c r="AO1406" s="167"/>
      <c r="AP1406" s="167"/>
      <c r="AQ1406" s="167"/>
      <c r="AR1406" s="167"/>
      <c r="AS1406" s="167"/>
      <c r="AT1406" s="167"/>
      <c r="AU1406" s="167"/>
      <c r="AV1406" s="167"/>
      <c r="AW1406" s="167"/>
      <c r="AX1406" s="167"/>
      <c r="AY1406" s="167"/>
      <c r="AZ1406" s="167"/>
      <c r="BA1406" s="167"/>
      <c r="BB1406" s="167"/>
      <c r="BC1406" s="167"/>
      <c r="BD1406" s="167"/>
      <c r="BE1406" s="167"/>
      <c r="BF1406" s="167"/>
      <c r="BG1406" s="167"/>
      <c r="BH1406" s="167"/>
      <c r="BI1406" s="167"/>
      <c r="BJ1406" s="167"/>
      <c r="BK1406" s="167"/>
      <c r="BL1406" s="167"/>
      <c r="BM1406" s="167"/>
      <c r="BN1406" s="167"/>
      <c r="BO1406" s="167"/>
      <c r="BP1406" s="167"/>
      <c r="BQ1406" s="167"/>
      <c r="BR1406" s="167"/>
      <c r="BS1406" s="167"/>
      <c r="BT1406" s="167"/>
      <c r="BU1406" s="167"/>
      <c r="BV1406" s="167"/>
      <c r="BW1406" s="167"/>
      <c r="BX1406" s="167"/>
      <c r="BY1406" s="167"/>
      <c r="BZ1406" s="167"/>
      <c r="CA1406" s="167"/>
      <c r="CB1406" s="167"/>
      <c r="CC1406" s="167"/>
      <c r="CD1406" s="167"/>
      <c r="CE1406" s="167"/>
      <c r="CF1406" s="167"/>
      <c r="CG1406" s="167"/>
      <c r="CH1406" s="167"/>
      <c r="CI1406" s="167"/>
      <c r="CJ1406" s="167"/>
      <c r="CK1406" s="167"/>
      <c r="CL1406" s="167"/>
    </row>
    <row r="1407" spans="2:90" x14ac:dyDescent="0.4">
      <c r="B1407" s="168" t="s">
        <v>459</v>
      </c>
      <c r="C1407" s="167"/>
      <c r="D1407" s="167"/>
      <c r="E1407" s="167" t="s">
        <v>906</v>
      </c>
      <c r="F1407" s="167"/>
      <c r="G1407" s="167"/>
      <c r="H1407" s="167"/>
      <c r="I1407" s="169"/>
      <c r="J1407" s="169"/>
      <c r="K1407" s="190"/>
      <c r="L1407" s="190"/>
      <c r="M1407" s="190"/>
      <c r="N1407" s="190"/>
      <c r="O1407" s="190"/>
      <c r="P1407" s="190"/>
      <c r="R1407" s="191"/>
      <c r="S1407" s="192" t="str">
        <f t="shared" ref="S1407:AX1407" si="1488">S$16</f>
        <v>S$12</v>
      </c>
      <c r="T1407" s="192" t="str">
        <f t="shared" si="1488"/>
        <v>T$12</v>
      </c>
      <c r="U1407" s="192" t="str">
        <f t="shared" si="1488"/>
        <v>U$12</v>
      </c>
      <c r="V1407" s="192" t="str">
        <f t="shared" si="1488"/>
        <v>V$12</v>
      </c>
      <c r="W1407" s="192" t="str">
        <f t="shared" si="1488"/>
        <v>W$12</v>
      </c>
      <c r="X1407" s="192" t="str">
        <f t="shared" si="1488"/>
        <v>X$12</v>
      </c>
      <c r="Y1407" s="192" t="str">
        <f t="shared" si="1488"/>
        <v>Y$12</v>
      </c>
      <c r="Z1407" s="192" t="str">
        <f t="shared" si="1488"/>
        <v>Z$12</v>
      </c>
      <c r="AA1407" s="192" t="str">
        <f t="shared" si="1488"/>
        <v>AA$12</v>
      </c>
      <c r="AB1407" s="192" t="str">
        <f t="shared" si="1488"/>
        <v>AB$12</v>
      </c>
      <c r="AC1407" s="192" t="str">
        <f t="shared" si="1488"/>
        <v>AC$12</v>
      </c>
      <c r="AD1407" s="192" t="str">
        <f t="shared" si="1488"/>
        <v>AD$12</v>
      </c>
      <c r="AE1407" s="192" t="str">
        <f t="shared" si="1488"/>
        <v>AE$12</v>
      </c>
      <c r="AF1407" s="192" t="str">
        <f t="shared" si="1488"/>
        <v>AF$12</v>
      </c>
      <c r="AG1407" s="192" t="str">
        <f t="shared" si="1488"/>
        <v>AG$12</v>
      </c>
      <c r="AH1407" s="192" t="str">
        <f t="shared" si="1488"/>
        <v>AH$12</v>
      </c>
      <c r="AI1407" s="192" t="str">
        <f t="shared" si="1488"/>
        <v>AI$12</v>
      </c>
      <c r="AJ1407" s="192" t="str">
        <f t="shared" si="1488"/>
        <v>AJ$12</v>
      </c>
      <c r="AK1407" s="192" t="str">
        <f t="shared" si="1488"/>
        <v>AK$12</v>
      </c>
      <c r="AL1407" s="192" t="str">
        <f t="shared" si="1488"/>
        <v>AL$12</v>
      </c>
      <c r="AM1407" s="192" t="str">
        <f t="shared" si="1488"/>
        <v>AM$12</v>
      </c>
      <c r="AN1407" s="192" t="str">
        <f t="shared" si="1488"/>
        <v>AN$12</v>
      </c>
      <c r="AO1407" s="192" t="str">
        <f t="shared" si="1488"/>
        <v>AO$12</v>
      </c>
      <c r="AP1407" s="192" t="str">
        <f t="shared" si="1488"/>
        <v>AP$12</v>
      </c>
      <c r="AQ1407" s="192" t="str">
        <f t="shared" si="1488"/>
        <v>AQ$12</v>
      </c>
      <c r="AR1407" s="192" t="str">
        <f t="shared" si="1488"/>
        <v>AR$12</v>
      </c>
      <c r="AS1407" s="192" t="str">
        <f t="shared" si="1488"/>
        <v>AS$12</v>
      </c>
      <c r="AT1407" s="192" t="str">
        <f t="shared" si="1488"/>
        <v>AT$12</v>
      </c>
      <c r="AU1407" s="192" t="str">
        <f t="shared" si="1488"/>
        <v>AU$12</v>
      </c>
      <c r="AV1407" s="192" t="str">
        <f t="shared" si="1488"/>
        <v>AV$12</v>
      </c>
      <c r="AW1407" s="192" t="str">
        <f t="shared" si="1488"/>
        <v>AW$12</v>
      </c>
      <c r="AX1407" s="192" t="str">
        <f t="shared" si="1488"/>
        <v>AX$12</v>
      </c>
      <c r="AY1407" s="192" t="str">
        <f t="shared" ref="AY1407:CD1407" si="1489">AY$16</f>
        <v>AY$12</v>
      </c>
      <c r="AZ1407" s="192" t="str">
        <f t="shared" si="1489"/>
        <v>AZ$12</v>
      </c>
      <c r="BA1407" s="192" t="str">
        <f t="shared" si="1489"/>
        <v>BA$12</v>
      </c>
      <c r="BB1407" s="192" t="str">
        <f t="shared" si="1489"/>
        <v>BB$12</v>
      </c>
      <c r="BC1407" s="192" t="str">
        <f t="shared" si="1489"/>
        <v>BC$12</v>
      </c>
      <c r="BD1407" s="192" t="str">
        <f t="shared" si="1489"/>
        <v>BD$12</v>
      </c>
      <c r="BE1407" s="192" t="str">
        <f t="shared" si="1489"/>
        <v>BE$12</v>
      </c>
      <c r="BF1407" s="192" t="str">
        <f t="shared" si="1489"/>
        <v>BF$12</v>
      </c>
      <c r="BG1407" s="192" t="str">
        <f t="shared" si="1489"/>
        <v>BG$12</v>
      </c>
      <c r="BH1407" s="192" t="str">
        <f t="shared" si="1489"/>
        <v>BH$12</v>
      </c>
      <c r="BI1407" s="192" t="str">
        <f t="shared" si="1489"/>
        <v>BI$12</v>
      </c>
      <c r="BJ1407" s="192" t="str">
        <f t="shared" si="1489"/>
        <v>BJ$12</v>
      </c>
      <c r="BK1407" s="192" t="str">
        <f t="shared" si="1489"/>
        <v>BK$12</v>
      </c>
      <c r="BL1407" s="192" t="str">
        <f t="shared" si="1489"/>
        <v>BL$12</v>
      </c>
      <c r="BM1407" s="192" t="str">
        <f t="shared" si="1489"/>
        <v>BM$12</v>
      </c>
      <c r="BN1407" s="192" t="str">
        <f t="shared" si="1489"/>
        <v>BN$12</v>
      </c>
      <c r="BO1407" s="192" t="str">
        <f t="shared" si="1489"/>
        <v>BO$12</v>
      </c>
      <c r="BP1407" s="192" t="str">
        <f t="shared" si="1489"/>
        <v>BP$12</v>
      </c>
      <c r="BQ1407" s="192" t="str">
        <f t="shared" si="1489"/>
        <v>BQ$12</v>
      </c>
      <c r="BR1407" s="192" t="str">
        <f t="shared" si="1489"/>
        <v>BR$12</v>
      </c>
      <c r="BS1407" s="192" t="str">
        <f t="shared" si="1489"/>
        <v>BS$12</v>
      </c>
      <c r="BT1407" s="192" t="str">
        <f t="shared" si="1489"/>
        <v>BT$12</v>
      </c>
      <c r="BU1407" s="192" t="str">
        <f t="shared" si="1489"/>
        <v>BU$12</v>
      </c>
      <c r="BV1407" s="192" t="str">
        <f t="shared" si="1489"/>
        <v>BV$12</v>
      </c>
      <c r="BW1407" s="192" t="str">
        <f t="shared" si="1489"/>
        <v>BW$12</v>
      </c>
      <c r="BX1407" s="192" t="str">
        <f t="shared" si="1489"/>
        <v>BX$12</v>
      </c>
      <c r="BY1407" s="192" t="str">
        <f t="shared" si="1489"/>
        <v>BY$12</v>
      </c>
      <c r="BZ1407" s="192" t="str">
        <f t="shared" si="1489"/>
        <v>BZ$12</v>
      </c>
      <c r="CA1407" s="192" t="str">
        <f t="shared" si="1489"/>
        <v>CA$12</v>
      </c>
      <c r="CB1407" s="192" t="str">
        <f t="shared" si="1489"/>
        <v>CB$12</v>
      </c>
      <c r="CC1407" s="192" t="str">
        <f t="shared" si="1489"/>
        <v>CC$12</v>
      </c>
      <c r="CD1407" s="192" t="str">
        <f t="shared" si="1489"/>
        <v>CD$12</v>
      </c>
      <c r="CE1407" s="192" t="str">
        <f t="shared" ref="CE1407:CL1407" si="1490">CE$16</f>
        <v>CE$12</v>
      </c>
      <c r="CF1407" s="192" t="str">
        <f t="shared" si="1490"/>
        <v>CF$12</v>
      </c>
      <c r="CG1407" s="192" t="str">
        <f t="shared" si="1490"/>
        <v>CG$12</v>
      </c>
      <c r="CH1407" s="192" t="str">
        <f t="shared" si="1490"/>
        <v>CH$12</v>
      </c>
      <c r="CI1407" s="192" t="str">
        <f t="shared" si="1490"/>
        <v>CI$12</v>
      </c>
      <c r="CJ1407" s="192" t="str">
        <f t="shared" si="1490"/>
        <v>CJ$12</v>
      </c>
      <c r="CK1407" s="192" t="str">
        <f t="shared" si="1490"/>
        <v>CK$12</v>
      </c>
      <c r="CL1407" s="192" t="str">
        <f t="shared" si="1490"/>
        <v>CL$12</v>
      </c>
    </row>
    <row r="1408" spans="2:90" x14ac:dyDescent="0.4">
      <c r="B1408" s="168" t="s">
        <v>460</v>
      </c>
      <c r="C1408" s="193"/>
      <c r="D1408" s="193"/>
      <c r="E1408" s="193" t="s">
        <v>906</v>
      </c>
      <c r="F1408" s="193"/>
      <c r="G1408" s="193"/>
      <c r="H1408" s="193"/>
      <c r="I1408" s="194"/>
      <c r="J1408" s="194"/>
      <c r="K1408" s="195"/>
      <c r="L1408" s="195"/>
      <c r="M1408" s="195"/>
      <c r="N1408" s="195"/>
      <c r="O1408" s="195"/>
      <c r="P1408" s="195"/>
      <c r="R1408" s="195"/>
      <c r="S1408" s="192" t="str">
        <f t="shared" ref="S1408:AX1408" si="1491">S$17</f>
        <v>S$13</v>
      </c>
      <c r="T1408" s="192" t="str">
        <f t="shared" si="1491"/>
        <v>T$13</v>
      </c>
      <c r="U1408" s="192" t="str">
        <f t="shared" si="1491"/>
        <v>U$13</v>
      </c>
      <c r="V1408" s="192" t="str">
        <f t="shared" si="1491"/>
        <v>V$13</v>
      </c>
      <c r="W1408" s="192" t="str">
        <f t="shared" si="1491"/>
        <v>W$13</v>
      </c>
      <c r="X1408" s="192" t="str">
        <f t="shared" si="1491"/>
        <v>X$13</v>
      </c>
      <c r="Y1408" s="192" t="str">
        <f t="shared" si="1491"/>
        <v>Y$13</v>
      </c>
      <c r="Z1408" s="192" t="str">
        <f t="shared" si="1491"/>
        <v>Z$13</v>
      </c>
      <c r="AA1408" s="192" t="str">
        <f t="shared" si="1491"/>
        <v>AA$13</v>
      </c>
      <c r="AB1408" s="192" t="str">
        <f t="shared" si="1491"/>
        <v>AB$13</v>
      </c>
      <c r="AC1408" s="192" t="str">
        <f t="shared" si="1491"/>
        <v>AC$13</v>
      </c>
      <c r="AD1408" s="192" t="str">
        <f t="shared" si="1491"/>
        <v>AD$13</v>
      </c>
      <c r="AE1408" s="192" t="str">
        <f t="shared" si="1491"/>
        <v>AE$13</v>
      </c>
      <c r="AF1408" s="192" t="str">
        <f t="shared" si="1491"/>
        <v>AF$13</v>
      </c>
      <c r="AG1408" s="192" t="str">
        <f t="shared" si="1491"/>
        <v>AG$13</v>
      </c>
      <c r="AH1408" s="192" t="str">
        <f t="shared" si="1491"/>
        <v>AH$13</v>
      </c>
      <c r="AI1408" s="192" t="str">
        <f t="shared" si="1491"/>
        <v>AI$13</v>
      </c>
      <c r="AJ1408" s="192" t="str">
        <f t="shared" si="1491"/>
        <v>AJ$13</v>
      </c>
      <c r="AK1408" s="192" t="str">
        <f t="shared" si="1491"/>
        <v>AK$13</v>
      </c>
      <c r="AL1408" s="192" t="str">
        <f t="shared" si="1491"/>
        <v>AL$13</v>
      </c>
      <c r="AM1408" s="192" t="str">
        <f t="shared" si="1491"/>
        <v>AM$13</v>
      </c>
      <c r="AN1408" s="192" t="str">
        <f t="shared" si="1491"/>
        <v>AN$13</v>
      </c>
      <c r="AO1408" s="192" t="str">
        <f t="shared" si="1491"/>
        <v>AO$13</v>
      </c>
      <c r="AP1408" s="192" t="str">
        <f t="shared" si="1491"/>
        <v>AP$13</v>
      </c>
      <c r="AQ1408" s="192" t="str">
        <f t="shared" si="1491"/>
        <v>AQ$13</v>
      </c>
      <c r="AR1408" s="192" t="str">
        <f t="shared" si="1491"/>
        <v>AR$13</v>
      </c>
      <c r="AS1408" s="192" t="str">
        <f t="shared" si="1491"/>
        <v>AS$13</v>
      </c>
      <c r="AT1408" s="192" t="str">
        <f t="shared" si="1491"/>
        <v>AT$13</v>
      </c>
      <c r="AU1408" s="192" t="str">
        <f t="shared" si="1491"/>
        <v>AU$13</v>
      </c>
      <c r="AV1408" s="192" t="str">
        <f t="shared" si="1491"/>
        <v>AV$13</v>
      </c>
      <c r="AW1408" s="192" t="str">
        <f t="shared" si="1491"/>
        <v>AW$13</v>
      </c>
      <c r="AX1408" s="192" t="str">
        <f t="shared" si="1491"/>
        <v>AX$13</v>
      </c>
      <c r="AY1408" s="192" t="str">
        <f t="shared" ref="AY1408:CD1408" si="1492">AY$17</f>
        <v>AY$13</v>
      </c>
      <c r="AZ1408" s="192" t="str">
        <f t="shared" si="1492"/>
        <v>AZ$13</v>
      </c>
      <c r="BA1408" s="192" t="str">
        <f t="shared" si="1492"/>
        <v>BA$13</v>
      </c>
      <c r="BB1408" s="192" t="str">
        <f t="shared" si="1492"/>
        <v>BB$13</v>
      </c>
      <c r="BC1408" s="192" t="str">
        <f t="shared" si="1492"/>
        <v>BC$13</v>
      </c>
      <c r="BD1408" s="192" t="str">
        <f t="shared" si="1492"/>
        <v>BD$13</v>
      </c>
      <c r="BE1408" s="192" t="str">
        <f t="shared" si="1492"/>
        <v>BE$13</v>
      </c>
      <c r="BF1408" s="192" t="str">
        <f t="shared" si="1492"/>
        <v>BF$13</v>
      </c>
      <c r="BG1408" s="192" t="str">
        <f t="shared" si="1492"/>
        <v>BG$13</v>
      </c>
      <c r="BH1408" s="192" t="str">
        <f t="shared" si="1492"/>
        <v>BH$13</v>
      </c>
      <c r="BI1408" s="192" t="str">
        <f t="shared" si="1492"/>
        <v>BI$13</v>
      </c>
      <c r="BJ1408" s="192" t="str">
        <f t="shared" si="1492"/>
        <v>BJ$13</v>
      </c>
      <c r="BK1408" s="192" t="str">
        <f t="shared" si="1492"/>
        <v>BK$13</v>
      </c>
      <c r="BL1408" s="192" t="str">
        <f t="shared" si="1492"/>
        <v>BL$13</v>
      </c>
      <c r="BM1408" s="192" t="str">
        <f t="shared" si="1492"/>
        <v>BM$13</v>
      </c>
      <c r="BN1408" s="192" t="str">
        <f t="shared" si="1492"/>
        <v>BN$13</v>
      </c>
      <c r="BO1408" s="192" t="str">
        <f t="shared" si="1492"/>
        <v>BO$13</v>
      </c>
      <c r="BP1408" s="192" t="str">
        <f t="shared" si="1492"/>
        <v>BP$13</v>
      </c>
      <c r="BQ1408" s="192" t="str">
        <f t="shared" si="1492"/>
        <v>BQ$13</v>
      </c>
      <c r="BR1408" s="192" t="str">
        <f t="shared" si="1492"/>
        <v>BR$13</v>
      </c>
      <c r="BS1408" s="192" t="str">
        <f t="shared" si="1492"/>
        <v>BS$13</v>
      </c>
      <c r="BT1408" s="192" t="str">
        <f t="shared" si="1492"/>
        <v>BT$13</v>
      </c>
      <c r="BU1408" s="192" t="str">
        <f t="shared" si="1492"/>
        <v>BU$13</v>
      </c>
      <c r="BV1408" s="192" t="str">
        <f t="shared" si="1492"/>
        <v>BV$13</v>
      </c>
      <c r="BW1408" s="192" t="str">
        <f t="shared" si="1492"/>
        <v>BW$13</v>
      </c>
      <c r="BX1408" s="192" t="str">
        <f t="shared" si="1492"/>
        <v>BX$13</v>
      </c>
      <c r="BY1408" s="192" t="str">
        <f t="shared" si="1492"/>
        <v>BY$13</v>
      </c>
      <c r="BZ1408" s="192" t="str">
        <f t="shared" si="1492"/>
        <v>BZ$13</v>
      </c>
      <c r="CA1408" s="192" t="str">
        <f t="shared" si="1492"/>
        <v>CA$13</v>
      </c>
      <c r="CB1408" s="192" t="str">
        <f t="shared" si="1492"/>
        <v>CB$13</v>
      </c>
      <c r="CC1408" s="192" t="str">
        <f t="shared" si="1492"/>
        <v>CC$13</v>
      </c>
      <c r="CD1408" s="192" t="str">
        <f t="shared" si="1492"/>
        <v>CD$13</v>
      </c>
      <c r="CE1408" s="192" t="str">
        <f t="shared" ref="CE1408:CL1408" si="1493">CE$17</f>
        <v>CE$13</v>
      </c>
      <c r="CF1408" s="192" t="str">
        <f t="shared" si="1493"/>
        <v>CF$13</v>
      </c>
      <c r="CG1408" s="192" t="str">
        <f t="shared" si="1493"/>
        <v>CG$13</v>
      </c>
      <c r="CH1408" s="192" t="str">
        <f t="shared" si="1493"/>
        <v>CH$13</v>
      </c>
      <c r="CI1408" s="192" t="str">
        <f t="shared" si="1493"/>
        <v>CI$13</v>
      </c>
      <c r="CJ1408" s="192" t="str">
        <f t="shared" si="1493"/>
        <v>CJ$13</v>
      </c>
      <c r="CK1408" s="192" t="str">
        <f t="shared" si="1493"/>
        <v>CK$13</v>
      </c>
      <c r="CL1408" s="192" t="str">
        <f t="shared" si="1493"/>
        <v>CL$13</v>
      </c>
    </row>
    <row r="1409" spans="2:90" x14ac:dyDescent="0.4">
      <c r="B1409" s="168" t="s">
        <v>488</v>
      </c>
      <c r="C1409" s="193"/>
      <c r="D1409" s="193"/>
      <c r="E1409" s="193" t="s">
        <v>906</v>
      </c>
      <c r="F1409" s="193"/>
      <c r="G1409" s="193"/>
      <c r="H1409" s="193"/>
      <c r="I1409" s="194"/>
      <c r="J1409" s="194"/>
      <c r="K1409" s="195"/>
      <c r="L1409" s="195"/>
      <c r="M1409" s="195"/>
      <c r="N1409" s="195"/>
      <c r="O1409" s="195"/>
      <c r="P1409" s="195"/>
      <c r="R1409" s="195"/>
      <c r="S1409" s="183"/>
      <c r="T1409" s="183"/>
      <c r="U1409" s="183"/>
      <c r="V1409" s="183"/>
      <c r="W1409" s="183"/>
      <c r="X1409" s="183"/>
      <c r="Y1409" s="183"/>
      <c r="Z1409" s="183"/>
      <c r="AA1409" s="183"/>
      <c r="AB1409" s="183"/>
      <c r="AC1409" s="183"/>
      <c r="AD1409" s="183"/>
      <c r="AE1409" s="183"/>
      <c r="AF1409" s="183"/>
      <c r="AG1409" s="183"/>
      <c r="AH1409" s="183"/>
      <c r="AI1409" s="183"/>
      <c r="AJ1409" s="183"/>
      <c r="AK1409" s="183"/>
      <c r="AL1409" s="183"/>
      <c r="AM1409" s="183"/>
      <c r="AN1409" s="183"/>
      <c r="AO1409" s="183"/>
      <c r="AP1409" s="183"/>
      <c r="AQ1409" s="183"/>
      <c r="AR1409" s="183"/>
      <c r="AS1409" s="183"/>
      <c r="AT1409" s="183"/>
      <c r="AU1409" s="183"/>
      <c r="AV1409" s="183"/>
      <c r="AW1409" s="183"/>
      <c r="AX1409" s="183"/>
      <c r="AY1409" s="183"/>
      <c r="AZ1409" s="183"/>
      <c r="BA1409" s="183"/>
      <c r="BB1409" s="183"/>
      <c r="BC1409" s="183"/>
      <c r="BD1409" s="183"/>
      <c r="BE1409" s="183"/>
      <c r="BF1409" s="183"/>
      <c r="BG1409" s="183"/>
      <c r="BH1409" s="183"/>
      <c r="BI1409" s="183"/>
      <c r="BJ1409" s="183"/>
      <c r="BK1409" s="183"/>
      <c r="BL1409" s="183"/>
      <c r="BM1409" s="183"/>
      <c r="BN1409" s="183"/>
      <c r="BO1409" s="183"/>
      <c r="BP1409" s="183"/>
      <c r="BQ1409" s="183"/>
      <c r="BR1409" s="183"/>
      <c r="BS1409" s="183"/>
      <c r="BT1409" s="183"/>
      <c r="BU1409" s="183"/>
      <c r="BV1409" s="183"/>
      <c r="BW1409" s="183"/>
      <c r="BX1409" s="183"/>
      <c r="BY1409" s="183"/>
      <c r="BZ1409" s="183"/>
      <c r="CA1409" s="183"/>
      <c r="CB1409" s="183"/>
      <c r="CC1409" s="183"/>
      <c r="CD1409" s="183"/>
      <c r="CE1409" s="183"/>
      <c r="CF1409" s="183"/>
      <c r="CG1409" s="183"/>
      <c r="CH1409" s="183"/>
      <c r="CI1409" s="183"/>
      <c r="CJ1409" s="183"/>
      <c r="CK1409" s="183"/>
      <c r="CL1409" s="183"/>
    </row>
    <row r="1410" spans="2:90" x14ac:dyDescent="0.4">
      <c r="B1410" s="168" t="s">
        <v>501</v>
      </c>
      <c r="C1410" s="193"/>
      <c r="D1410" s="193"/>
      <c r="E1410" s="193" t="s">
        <v>906</v>
      </c>
      <c r="F1410" s="193"/>
      <c r="G1410" s="193"/>
      <c r="H1410" s="193"/>
      <c r="I1410" s="194"/>
      <c r="J1410" s="194"/>
      <c r="K1410" s="195"/>
      <c r="L1410" s="195"/>
      <c r="M1410" s="195"/>
      <c r="N1410" s="195"/>
      <c r="O1410" s="195"/>
      <c r="P1410" s="195"/>
      <c r="R1410" s="195"/>
      <c r="S1410" s="183"/>
      <c r="T1410" s="183"/>
      <c r="U1410" s="183"/>
      <c r="V1410" s="183"/>
      <c r="W1410" s="183"/>
      <c r="X1410" s="183"/>
      <c r="Y1410" s="183"/>
      <c r="Z1410" s="183"/>
      <c r="AA1410" s="183"/>
      <c r="AB1410" s="183"/>
      <c r="AC1410" s="183"/>
      <c r="AD1410" s="183"/>
      <c r="AE1410" s="183"/>
      <c r="AF1410" s="183"/>
      <c r="AG1410" s="183"/>
      <c r="AH1410" s="183"/>
      <c r="AI1410" s="183"/>
      <c r="AJ1410" s="183"/>
      <c r="AK1410" s="183"/>
      <c r="AL1410" s="183"/>
      <c r="AM1410" s="183"/>
      <c r="AN1410" s="183"/>
      <c r="AO1410" s="183"/>
      <c r="AP1410" s="183"/>
      <c r="AQ1410" s="183"/>
      <c r="AR1410" s="183"/>
      <c r="AS1410" s="183"/>
      <c r="AT1410" s="183"/>
      <c r="AU1410" s="183"/>
      <c r="AV1410" s="183"/>
      <c r="AW1410" s="183"/>
      <c r="AX1410" s="183"/>
      <c r="AY1410" s="183"/>
      <c r="AZ1410" s="183"/>
      <c r="BA1410" s="183"/>
      <c r="BB1410" s="183"/>
      <c r="BC1410" s="183"/>
      <c r="BD1410" s="183"/>
      <c r="BE1410" s="183"/>
      <c r="BF1410" s="183"/>
      <c r="BG1410" s="183"/>
      <c r="BH1410" s="183"/>
      <c r="BI1410" s="183"/>
      <c r="BJ1410" s="183"/>
      <c r="BK1410" s="183"/>
      <c r="BL1410" s="183"/>
      <c r="BM1410" s="183"/>
      <c r="BN1410" s="183"/>
      <c r="BO1410" s="183"/>
      <c r="BP1410" s="183"/>
      <c r="BQ1410" s="183"/>
      <c r="BR1410" s="183"/>
      <c r="BS1410" s="183"/>
      <c r="BT1410" s="183"/>
      <c r="BU1410" s="183"/>
      <c r="BV1410" s="183"/>
      <c r="BW1410" s="183"/>
      <c r="BX1410" s="183"/>
      <c r="BY1410" s="183"/>
      <c r="BZ1410" s="183"/>
      <c r="CA1410" s="183"/>
      <c r="CB1410" s="183"/>
      <c r="CC1410" s="183"/>
      <c r="CD1410" s="183"/>
      <c r="CE1410" s="183"/>
      <c r="CF1410" s="183"/>
      <c r="CG1410" s="183"/>
      <c r="CH1410" s="183"/>
      <c r="CI1410" s="183"/>
      <c r="CJ1410" s="183"/>
      <c r="CK1410" s="183"/>
      <c r="CL1410" s="183"/>
    </row>
    <row r="1411" spans="2:90" x14ac:dyDescent="0.4">
      <c r="B1411" s="168" t="s">
        <v>461</v>
      </c>
      <c r="C1411" s="193"/>
      <c r="D1411" s="193"/>
      <c r="E1411" s="193" t="s">
        <v>906</v>
      </c>
      <c r="F1411" s="193"/>
      <c r="G1411" s="193"/>
      <c r="H1411" s="193"/>
      <c r="I1411" s="194"/>
      <c r="J1411" s="194"/>
      <c r="K1411" s="195"/>
      <c r="L1411" s="195"/>
      <c r="M1411" s="195"/>
      <c r="N1411" s="195"/>
      <c r="O1411" s="195"/>
      <c r="P1411" s="195"/>
      <c r="R1411" s="195"/>
      <c r="S1411" s="183" t="str">
        <f t="shared" ref="S1411:AX1411" si="1494">S$18</f>
        <v>S$14</v>
      </c>
      <c r="T1411" s="183" t="str">
        <f t="shared" si="1494"/>
        <v>T$14</v>
      </c>
      <c r="U1411" s="183" t="str">
        <f t="shared" si="1494"/>
        <v>U$14</v>
      </c>
      <c r="V1411" s="183" t="str">
        <f t="shared" si="1494"/>
        <v>V$14</v>
      </c>
      <c r="W1411" s="183" t="str">
        <f t="shared" si="1494"/>
        <v>W$14</v>
      </c>
      <c r="X1411" s="183" t="str">
        <f t="shared" si="1494"/>
        <v>X$14</v>
      </c>
      <c r="Y1411" s="183" t="str">
        <f t="shared" si="1494"/>
        <v>Y$14</v>
      </c>
      <c r="Z1411" s="183" t="str">
        <f t="shared" si="1494"/>
        <v>Z$14</v>
      </c>
      <c r="AA1411" s="183" t="str">
        <f t="shared" si="1494"/>
        <v>AA$14</v>
      </c>
      <c r="AB1411" s="183" t="str">
        <f t="shared" si="1494"/>
        <v>AB$14</v>
      </c>
      <c r="AC1411" s="183" t="str">
        <f t="shared" si="1494"/>
        <v>AC$14</v>
      </c>
      <c r="AD1411" s="183" t="str">
        <f t="shared" si="1494"/>
        <v>AD$14</v>
      </c>
      <c r="AE1411" s="183" t="str">
        <f t="shared" si="1494"/>
        <v>AE$14</v>
      </c>
      <c r="AF1411" s="183" t="str">
        <f t="shared" si="1494"/>
        <v>AF$14</v>
      </c>
      <c r="AG1411" s="183" t="str">
        <f t="shared" si="1494"/>
        <v>AG$14</v>
      </c>
      <c r="AH1411" s="183" t="str">
        <f t="shared" si="1494"/>
        <v>AH$14</v>
      </c>
      <c r="AI1411" s="183" t="str">
        <f t="shared" si="1494"/>
        <v>AI$14</v>
      </c>
      <c r="AJ1411" s="183" t="str">
        <f t="shared" si="1494"/>
        <v>AJ$14</v>
      </c>
      <c r="AK1411" s="183" t="str">
        <f t="shared" si="1494"/>
        <v>AK$14</v>
      </c>
      <c r="AL1411" s="183" t="str">
        <f t="shared" si="1494"/>
        <v>AL$14</v>
      </c>
      <c r="AM1411" s="183" t="str">
        <f t="shared" si="1494"/>
        <v>AM$14</v>
      </c>
      <c r="AN1411" s="183" t="str">
        <f t="shared" si="1494"/>
        <v>AN$14</v>
      </c>
      <c r="AO1411" s="183" t="str">
        <f t="shared" si="1494"/>
        <v>AO$14</v>
      </c>
      <c r="AP1411" s="183" t="str">
        <f t="shared" si="1494"/>
        <v>AP$14</v>
      </c>
      <c r="AQ1411" s="183" t="str">
        <f t="shared" si="1494"/>
        <v>AQ$14</v>
      </c>
      <c r="AR1411" s="183" t="str">
        <f t="shared" si="1494"/>
        <v>AR$14</v>
      </c>
      <c r="AS1411" s="183" t="str">
        <f t="shared" si="1494"/>
        <v>AS$14</v>
      </c>
      <c r="AT1411" s="183" t="str">
        <f t="shared" si="1494"/>
        <v>AT$14</v>
      </c>
      <c r="AU1411" s="183" t="str">
        <f t="shared" si="1494"/>
        <v>AU$14</v>
      </c>
      <c r="AV1411" s="183" t="str">
        <f t="shared" si="1494"/>
        <v>AV$14</v>
      </c>
      <c r="AW1411" s="183" t="str">
        <f t="shared" si="1494"/>
        <v>AW$14</v>
      </c>
      <c r="AX1411" s="183" t="str">
        <f t="shared" si="1494"/>
        <v>AX$14</v>
      </c>
      <c r="AY1411" s="183" t="str">
        <f t="shared" ref="AY1411:CD1411" si="1495">AY$18</f>
        <v>AY$14</v>
      </c>
      <c r="AZ1411" s="183" t="str">
        <f t="shared" si="1495"/>
        <v>AZ$14</v>
      </c>
      <c r="BA1411" s="183" t="str">
        <f t="shared" si="1495"/>
        <v>BA$14</v>
      </c>
      <c r="BB1411" s="183" t="str">
        <f t="shared" si="1495"/>
        <v>BB$14</v>
      </c>
      <c r="BC1411" s="183" t="str">
        <f t="shared" si="1495"/>
        <v>BC$14</v>
      </c>
      <c r="BD1411" s="183" t="str">
        <f t="shared" si="1495"/>
        <v>BD$14</v>
      </c>
      <c r="BE1411" s="183" t="str">
        <f t="shared" si="1495"/>
        <v>BE$14</v>
      </c>
      <c r="BF1411" s="183" t="str">
        <f t="shared" si="1495"/>
        <v>BF$14</v>
      </c>
      <c r="BG1411" s="183" t="str">
        <f t="shared" si="1495"/>
        <v>BG$14</v>
      </c>
      <c r="BH1411" s="183" t="str">
        <f t="shared" si="1495"/>
        <v>BH$14</v>
      </c>
      <c r="BI1411" s="183" t="str">
        <f t="shared" si="1495"/>
        <v>BI$14</v>
      </c>
      <c r="BJ1411" s="183" t="str">
        <f t="shared" si="1495"/>
        <v>BJ$14</v>
      </c>
      <c r="BK1411" s="183" t="str">
        <f t="shared" si="1495"/>
        <v>BK$14</v>
      </c>
      <c r="BL1411" s="183" t="str">
        <f t="shared" si="1495"/>
        <v>BL$14</v>
      </c>
      <c r="BM1411" s="183" t="str">
        <f t="shared" si="1495"/>
        <v>BM$14</v>
      </c>
      <c r="BN1411" s="183" t="str">
        <f t="shared" si="1495"/>
        <v>BN$14</v>
      </c>
      <c r="BO1411" s="183" t="str">
        <f t="shared" si="1495"/>
        <v>BO$14</v>
      </c>
      <c r="BP1411" s="183" t="str">
        <f t="shared" si="1495"/>
        <v>BP$14</v>
      </c>
      <c r="BQ1411" s="183" t="str">
        <f t="shared" si="1495"/>
        <v>BQ$14</v>
      </c>
      <c r="BR1411" s="183" t="str">
        <f t="shared" si="1495"/>
        <v>BR$14</v>
      </c>
      <c r="BS1411" s="183" t="str">
        <f t="shared" si="1495"/>
        <v>BS$14</v>
      </c>
      <c r="BT1411" s="183" t="str">
        <f t="shared" si="1495"/>
        <v>BT$14</v>
      </c>
      <c r="BU1411" s="183" t="str">
        <f t="shared" si="1495"/>
        <v>BU$14</v>
      </c>
      <c r="BV1411" s="183" t="str">
        <f t="shared" si="1495"/>
        <v>BV$14</v>
      </c>
      <c r="BW1411" s="183" t="str">
        <f t="shared" si="1495"/>
        <v>BW$14</v>
      </c>
      <c r="BX1411" s="183" t="str">
        <f t="shared" si="1495"/>
        <v>BX$14</v>
      </c>
      <c r="BY1411" s="183" t="str">
        <f t="shared" si="1495"/>
        <v>BY$14</v>
      </c>
      <c r="BZ1411" s="183" t="str">
        <f t="shared" si="1495"/>
        <v>BZ$14</v>
      </c>
      <c r="CA1411" s="183" t="str">
        <f t="shared" si="1495"/>
        <v>CA$14</v>
      </c>
      <c r="CB1411" s="183" t="str">
        <f t="shared" si="1495"/>
        <v>CB$14</v>
      </c>
      <c r="CC1411" s="183" t="str">
        <f t="shared" si="1495"/>
        <v>CC$14</v>
      </c>
      <c r="CD1411" s="183" t="str">
        <f t="shared" si="1495"/>
        <v>CD$14</v>
      </c>
      <c r="CE1411" s="183" t="str">
        <f t="shared" ref="CE1411:CL1411" si="1496">CE$18</f>
        <v>CE$14</v>
      </c>
      <c r="CF1411" s="183" t="str">
        <f t="shared" si="1496"/>
        <v>CF$14</v>
      </c>
      <c r="CG1411" s="183" t="str">
        <f t="shared" si="1496"/>
        <v>CG$14</v>
      </c>
      <c r="CH1411" s="183" t="str">
        <f t="shared" si="1496"/>
        <v>CH$14</v>
      </c>
      <c r="CI1411" s="183" t="str">
        <f t="shared" si="1496"/>
        <v>CI$14</v>
      </c>
      <c r="CJ1411" s="183" t="str">
        <f t="shared" si="1496"/>
        <v>CJ$14</v>
      </c>
      <c r="CK1411" s="183" t="str">
        <f t="shared" si="1496"/>
        <v>CK$14</v>
      </c>
      <c r="CL1411" s="183" t="str">
        <f t="shared" si="1496"/>
        <v>CL$14</v>
      </c>
    </row>
    <row r="1412" spans="2:90" x14ac:dyDescent="0.4">
      <c r="B1412" s="168" t="s">
        <v>462</v>
      </c>
      <c r="C1412" s="193"/>
      <c r="D1412" s="193"/>
      <c r="E1412" s="193" t="s">
        <v>906</v>
      </c>
      <c r="F1412" s="193"/>
      <c r="G1412" s="193"/>
      <c r="H1412" s="193"/>
      <c r="I1412" s="194"/>
      <c r="J1412" s="194"/>
      <c r="K1412" s="195"/>
      <c r="L1412" s="195"/>
      <c r="M1412" s="195"/>
      <c r="N1412" s="195"/>
      <c r="O1412" s="195"/>
      <c r="P1412" s="195"/>
      <c r="R1412" s="195"/>
      <c r="S1412" s="183" t="str">
        <f t="shared" ref="S1412:AX1412" si="1497">S$19</f>
        <v>S$15</v>
      </c>
      <c r="T1412" s="183" t="str">
        <f t="shared" si="1497"/>
        <v>T$15</v>
      </c>
      <c r="U1412" s="183" t="str">
        <f t="shared" si="1497"/>
        <v>U$15</v>
      </c>
      <c r="V1412" s="183" t="str">
        <f t="shared" si="1497"/>
        <v>V$15</v>
      </c>
      <c r="W1412" s="183" t="str">
        <f t="shared" si="1497"/>
        <v>W$15</v>
      </c>
      <c r="X1412" s="183" t="str">
        <f t="shared" si="1497"/>
        <v>X$15</v>
      </c>
      <c r="Y1412" s="183" t="str">
        <f t="shared" si="1497"/>
        <v>Y$15</v>
      </c>
      <c r="Z1412" s="183" t="str">
        <f t="shared" si="1497"/>
        <v>Z$15</v>
      </c>
      <c r="AA1412" s="183" t="str">
        <f t="shared" si="1497"/>
        <v>AA$15</v>
      </c>
      <c r="AB1412" s="183" t="str">
        <f t="shared" si="1497"/>
        <v>AB$15</v>
      </c>
      <c r="AC1412" s="183" t="str">
        <f t="shared" si="1497"/>
        <v>AC$15</v>
      </c>
      <c r="AD1412" s="183" t="str">
        <f t="shared" si="1497"/>
        <v>AD$15</v>
      </c>
      <c r="AE1412" s="183" t="str">
        <f t="shared" si="1497"/>
        <v>AE$15</v>
      </c>
      <c r="AF1412" s="183" t="str">
        <f t="shared" si="1497"/>
        <v>AF$15</v>
      </c>
      <c r="AG1412" s="183" t="str">
        <f t="shared" si="1497"/>
        <v>AG$15</v>
      </c>
      <c r="AH1412" s="183" t="str">
        <f t="shared" si="1497"/>
        <v>AH$15</v>
      </c>
      <c r="AI1412" s="183" t="str">
        <f t="shared" si="1497"/>
        <v>AI$15</v>
      </c>
      <c r="AJ1412" s="183" t="str">
        <f t="shared" si="1497"/>
        <v>AJ$15</v>
      </c>
      <c r="AK1412" s="183" t="str">
        <f t="shared" si="1497"/>
        <v>AK$15</v>
      </c>
      <c r="AL1412" s="183" t="str">
        <f t="shared" si="1497"/>
        <v>AL$15</v>
      </c>
      <c r="AM1412" s="183" t="str">
        <f t="shared" si="1497"/>
        <v>AM$15</v>
      </c>
      <c r="AN1412" s="183" t="str">
        <f t="shared" si="1497"/>
        <v>AN$15</v>
      </c>
      <c r="AO1412" s="183" t="str">
        <f t="shared" si="1497"/>
        <v>AO$15</v>
      </c>
      <c r="AP1412" s="183" t="str">
        <f t="shared" si="1497"/>
        <v>AP$15</v>
      </c>
      <c r="AQ1412" s="183" t="str">
        <f t="shared" si="1497"/>
        <v>AQ$15</v>
      </c>
      <c r="AR1412" s="183" t="str">
        <f t="shared" si="1497"/>
        <v>AR$15</v>
      </c>
      <c r="AS1412" s="183" t="str">
        <f t="shared" si="1497"/>
        <v>AS$15</v>
      </c>
      <c r="AT1412" s="183" t="str">
        <f t="shared" si="1497"/>
        <v>AT$15</v>
      </c>
      <c r="AU1412" s="183" t="str">
        <f t="shared" si="1497"/>
        <v>AU$15</v>
      </c>
      <c r="AV1412" s="183" t="str">
        <f t="shared" si="1497"/>
        <v>AV$15</v>
      </c>
      <c r="AW1412" s="183" t="str">
        <f t="shared" si="1497"/>
        <v>AW$15</v>
      </c>
      <c r="AX1412" s="183" t="str">
        <f t="shared" si="1497"/>
        <v>AX$15</v>
      </c>
      <c r="AY1412" s="183" t="str">
        <f t="shared" ref="AY1412:CD1412" si="1498">AY$19</f>
        <v>AY$15</v>
      </c>
      <c r="AZ1412" s="183" t="str">
        <f t="shared" si="1498"/>
        <v>AZ$15</v>
      </c>
      <c r="BA1412" s="183" t="str">
        <f t="shared" si="1498"/>
        <v>BA$15</v>
      </c>
      <c r="BB1412" s="183" t="str">
        <f t="shared" si="1498"/>
        <v>BB$15</v>
      </c>
      <c r="BC1412" s="183" t="str">
        <f t="shared" si="1498"/>
        <v>BC$15</v>
      </c>
      <c r="BD1412" s="183" t="str">
        <f t="shared" si="1498"/>
        <v>BD$15</v>
      </c>
      <c r="BE1412" s="183" t="str">
        <f t="shared" si="1498"/>
        <v>BE$15</v>
      </c>
      <c r="BF1412" s="183" t="str">
        <f t="shared" si="1498"/>
        <v>BF$15</v>
      </c>
      <c r="BG1412" s="183" t="str">
        <f t="shared" si="1498"/>
        <v>BG$15</v>
      </c>
      <c r="BH1412" s="183" t="str">
        <f t="shared" si="1498"/>
        <v>BH$15</v>
      </c>
      <c r="BI1412" s="183" t="str">
        <f t="shared" si="1498"/>
        <v>BI$15</v>
      </c>
      <c r="BJ1412" s="183" t="str">
        <f t="shared" si="1498"/>
        <v>BJ$15</v>
      </c>
      <c r="BK1412" s="183" t="str">
        <f t="shared" si="1498"/>
        <v>BK$15</v>
      </c>
      <c r="BL1412" s="183" t="str">
        <f t="shared" si="1498"/>
        <v>BL$15</v>
      </c>
      <c r="BM1412" s="183" t="str">
        <f t="shared" si="1498"/>
        <v>BM$15</v>
      </c>
      <c r="BN1412" s="183" t="str">
        <f t="shared" si="1498"/>
        <v>BN$15</v>
      </c>
      <c r="BO1412" s="183" t="str">
        <f t="shared" si="1498"/>
        <v>BO$15</v>
      </c>
      <c r="BP1412" s="183" t="str">
        <f t="shared" si="1498"/>
        <v>BP$15</v>
      </c>
      <c r="BQ1412" s="183" t="str">
        <f t="shared" si="1498"/>
        <v>BQ$15</v>
      </c>
      <c r="BR1412" s="183" t="str">
        <f t="shared" si="1498"/>
        <v>BR$15</v>
      </c>
      <c r="BS1412" s="183" t="str">
        <f t="shared" si="1498"/>
        <v>BS$15</v>
      </c>
      <c r="BT1412" s="183" t="str">
        <f t="shared" si="1498"/>
        <v>BT$15</v>
      </c>
      <c r="BU1412" s="183" t="str">
        <f t="shared" si="1498"/>
        <v>BU$15</v>
      </c>
      <c r="BV1412" s="183" t="str">
        <f t="shared" si="1498"/>
        <v>BV$15</v>
      </c>
      <c r="BW1412" s="183" t="str">
        <f t="shared" si="1498"/>
        <v>BW$15</v>
      </c>
      <c r="BX1412" s="183" t="str">
        <f t="shared" si="1498"/>
        <v>BX$15</v>
      </c>
      <c r="BY1412" s="183" t="str">
        <f t="shared" si="1498"/>
        <v>BY$15</v>
      </c>
      <c r="BZ1412" s="183" t="str">
        <f t="shared" si="1498"/>
        <v>BZ$15</v>
      </c>
      <c r="CA1412" s="183" t="str">
        <f t="shared" si="1498"/>
        <v>CA$15</v>
      </c>
      <c r="CB1412" s="183" t="str">
        <f t="shared" si="1498"/>
        <v>CB$15</v>
      </c>
      <c r="CC1412" s="183" t="str">
        <f t="shared" si="1498"/>
        <v>CC$15</v>
      </c>
      <c r="CD1412" s="183" t="str">
        <f t="shared" si="1498"/>
        <v>CD$15</v>
      </c>
      <c r="CE1412" s="183" t="str">
        <f t="shared" ref="CE1412:CL1412" si="1499">CE$19</f>
        <v>CE$15</v>
      </c>
      <c r="CF1412" s="183" t="str">
        <f t="shared" si="1499"/>
        <v>CF$15</v>
      </c>
      <c r="CG1412" s="183" t="str">
        <f t="shared" si="1499"/>
        <v>CG$15</v>
      </c>
      <c r="CH1412" s="183" t="str">
        <f t="shared" si="1499"/>
        <v>CH$15</v>
      </c>
      <c r="CI1412" s="183" t="str">
        <f t="shared" si="1499"/>
        <v>CI$15</v>
      </c>
      <c r="CJ1412" s="183" t="str">
        <f t="shared" si="1499"/>
        <v>CJ$15</v>
      </c>
      <c r="CK1412" s="183" t="str">
        <f t="shared" si="1499"/>
        <v>CK$15</v>
      </c>
      <c r="CL1412" s="183" t="str">
        <f t="shared" si="1499"/>
        <v>CL$15</v>
      </c>
    </row>
    <row r="1413" spans="2:90" x14ac:dyDescent="0.4">
      <c r="B1413" s="137" t="s">
        <v>221</v>
      </c>
      <c r="C1413" s="136"/>
      <c r="D1413" s="136" t="s">
        <v>733</v>
      </c>
      <c r="E1413" s="136" t="s">
        <v>733</v>
      </c>
      <c r="F1413" s="136" t="s">
        <v>223</v>
      </c>
      <c r="G1413" s="136" t="s">
        <v>81</v>
      </c>
      <c r="H1413" s="136"/>
      <c r="I1413" s="138"/>
      <c r="J1413" s="138"/>
      <c r="K1413" s="136"/>
      <c r="L1413" s="136"/>
      <c r="M1413" s="136"/>
      <c r="N1413" s="136"/>
      <c r="O1413" s="136"/>
      <c r="P1413" s="136"/>
      <c r="R1413" s="137"/>
      <c r="S1413" s="137"/>
      <c r="T1413" s="137"/>
      <c r="U1413" s="137"/>
      <c r="V1413" s="137"/>
      <c r="W1413" s="137"/>
      <c r="X1413" s="137"/>
      <c r="Y1413" s="137"/>
      <c r="Z1413" s="137"/>
      <c r="AA1413" s="137"/>
      <c r="AB1413" s="137"/>
      <c r="AC1413" s="137"/>
      <c r="AD1413" s="137"/>
      <c r="AE1413" s="137"/>
      <c r="AF1413" s="137"/>
      <c r="AG1413" s="137"/>
      <c r="AH1413" s="137"/>
      <c r="AI1413" s="137"/>
      <c r="AJ1413" s="137"/>
      <c r="AK1413" s="137"/>
      <c r="AL1413" s="137"/>
      <c r="AM1413" s="137"/>
      <c r="AN1413" s="137"/>
      <c r="AO1413" s="137"/>
      <c r="AP1413" s="137"/>
      <c r="AQ1413" s="137"/>
      <c r="AR1413" s="137"/>
      <c r="AS1413" s="137"/>
      <c r="AT1413" s="137"/>
      <c r="AU1413" s="137"/>
      <c r="AV1413" s="137"/>
      <c r="AW1413" s="137"/>
      <c r="AX1413" s="137"/>
      <c r="AY1413" s="137"/>
      <c r="AZ1413" s="137"/>
      <c r="BA1413" s="137"/>
      <c r="BB1413" s="137"/>
      <c r="BC1413" s="137"/>
      <c r="BD1413" s="137"/>
      <c r="BE1413" s="137"/>
      <c r="BF1413" s="137"/>
      <c r="BG1413" s="137"/>
      <c r="BH1413" s="137"/>
      <c r="BI1413" s="137"/>
      <c r="BJ1413" s="137"/>
      <c r="BK1413" s="137"/>
      <c r="BL1413" s="137"/>
      <c r="BM1413" s="137"/>
      <c r="BN1413" s="137"/>
      <c r="BO1413" s="137"/>
      <c r="BP1413" s="137"/>
      <c r="BQ1413" s="137"/>
      <c r="BR1413" s="137"/>
      <c r="BS1413" s="137"/>
      <c r="BT1413" s="137"/>
      <c r="BU1413" s="137"/>
      <c r="BV1413" s="137"/>
      <c r="BW1413" s="137"/>
      <c r="BX1413" s="137"/>
      <c r="BY1413" s="137"/>
      <c r="BZ1413" s="137"/>
      <c r="CA1413" s="137"/>
      <c r="CB1413" s="137"/>
      <c r="CC1413" s="137"/>
      <c r="CD1413" s="137"/>
      <c r="CE1413" s="137"/>
      <c r="CF1413" s="137"/>
      <c r="CG1413" s="137"/>
      <c r="CH1413" s="137"/>
      <c r="CI1413" s="137"/>
      <c r="CJ1413" s="137"/>
      <c r="CK1413" s="137"/>
      <c r="CL1413" s="137"/>
    </row>
    <row r="1414" spans="2:90" x14ac:dyDescent="0.4">
      <c r="B1414" s="124" t="str">
        <f>B1416&amp;":"</f>
        <v>Accounts receivable - (Primary label):</v>
      </c>
      <c r="D1414" t="s">
        <v>733</v>
      </c>
      <c r="E1414" t="s">
        <v>906</v>
      </c>
      <c r="G1414" t="str">
        <f t="shared" ref="G1414:G1419" si="1500">E1414</f>
        <v/>
      </c>
      <c r="I1414"/>
      <c r="J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row>
    <row r="1415" spans="2:90" x14ac:dyDescent="0.4">
      <c r="B1415" s="139" t="s">
        <v>222</v>
      </c>
      <c r="C1415" s="12"/>
      <c r="D1415" s="12" t="s">
        <v>733</v>
      </c>
      <c r="E1415" s="12" t="s">
        <v>906</v>
      </c>
      <c r="F1415" s="12"/>
      <c r="G1415" s="12" t="str">
        <f t="shared" si="1500"/>
        <v/>
      </c>
      <c r="H1415" s="12"/>
      <c r="I1415" s="60"/>
      <c r="J1415" s="60"/>
      <c r="K1415" s="17">
        <v>30</v>
      </c>
      <c r="L1415" s="17">
        <v>30</v>
      </c>
      <c r="M1415" s="17">
        <v>30</v>
      </c>
      <c r="N1415" s="17">
        <v>30</v>
      </c>
      <c r="O1415" s="17">
        <v>30</v>
      </c>
      <c r="P1415" s="17">
        <v>30</v>
      </c>
      <c r="R1415" s="15"/>
      <c r="S1415" s="15" cm="1">
        <f t="array" ref="S1415">INDEX($K:$P,ROW(),MATCH(S$3,$K$2:$P$2,0))</f>
        <v>30</v>
      </c>
      <c r="T1415" s="15" cm="1">
        <f t="array" ref="T1415">INDEX($K:$P,ROW(),MATCH(T$3,$K$2:$P$2,0))</f>
        <v>30</v>
      </c>
      <c r="U1415" s="15" cm="1">
        <f t="array" ref="U1415">INDEX($K:$P,ROW(),MATCH(U$3,$K$2:$P$2,0))</f>
        <v>30</v>
      </c>
      <c r="V1415" s="15" cm="1">
        <f t="array" ref="V1415">INDEX($K:$P,ROW(),MATCH(V$3,$K$2:$P$2,0))</f>
        <v>30</v>
      </c>
      <c r="W1415" s="15" cm="1">
        <f t="array" ref="W1415">INDEX($K:$P,ROW(),MATCH(W$3,$K$2:$P$2,0))</f>
        <v>30</v>
      </c>
      <c r="X1415" s="15" cm="1">
        <f t="array" ref="X1415">INDEX($K:$P,ROW(),MATCH(X$3,$K$2:$P$2,0))</f>
        <v>30</v>
      </c>
      <c r="Y1415" s="15" cm="1">
        <f t="array" ref="Y1415">INDEX($K:$P,ROW(),MATCH(Y$3,$K$2:$P$2,0))</f>
        <v>30</v>
      </c>
      <c r="Z1415" s="15" cm="1">
        <f t="array" ref="Z1415">INDEX($K:$P,ROW(),MATCH(Z$3,$K$2:$P$2,0))</f>
        <v>30</v>
      </c>
      <c r="AA1415" s="15" cm="1">
        <f t="array" ref="AA1415">INDEX($K:$P,ROW(),MATCH(AA$3,$K$2:$P$2,0))</f>
        <v>30</v>
      </c>
      <c r="AB1415" s="15" cm="1">
        <f t="array" ref="AB1415">INDEX($K:$P,ROW(),MATCH(AB$3,$K$2:$P$2,0))</f>
        <v>30</v>
      </c>
      <c r="AC1415" s="15" cm="1">
        <f t="array" ref="AC1415">INDEX($K:$P,ROW(),MATCH(AC$3,$K$2:$P$2,0))</f>
        <v>30</v>
      </c>
      <c r="AD1415" s="15" cm="1">
        <f t="array" ref="AD1415">INDEX($K:$P,ROW(),MATCH(AD$3,$K$2:$P$2,0))</f>
        <v>30</v>
      </c>
      <c r="AE1415" s="15" cm="1">
        <f t="array" ref="AE1415">INDEX($K:$P,ROW(),MATCH(AE$3,$K$2:$P$2,0))</f>
        <v>30</v>
      </c>
      <c r="AF1415" s="15" cm="1">
        <f t="array" ref="AF1415">INDEX($K:$P,ROW(),MATCH(AF$3,$K$2:$P$2,0))</f>
        <v>30</v>
      </c>
      <c r="AG1415" s="15" cm="1">
        <f t="array" ref="AG1415">INDEX($K:$P,ROW(),MATCH(AG$3,$K$2:$P$2,0))</f>
        <v>30</v>
      </c>
      <c r="AH1415" s="15" cm="1">
        <f t="array" ref="AH1415">INDEX($K:$P,ROW(),MATCH(AH$3,$K$2:$P$2,0))</f>
        <v>30</v>
      </c>
      <c r="AI1415" s="15" cm="1">
        <f t="array" ref="AI1415">INDEX($K:$P,ROW(),MATCH(AI$3,$K$2:$P$2,0))</f>
        <v>30</v>
      </c>
      <c r="AJ1415" s="15" cm="1">
        <f t="array" ref="AJ1415">INDEX($K:$P,ROW(),MATCH(AJ$3,$K$2:$P$2,0))</f>
        <v>30</v>
      </c>
      <c r="AK1415" s="15" cm="1">
        <f t="array" ref="AK1415">INDEX($K:$P,ROW(),MATCH(AK$3,$K$2:$P$2,0))</f>
        <v>30</v>
      </c>
      <c r="AL1415" s="15" cm="1">
        <f t="array" ref="AL1415">INDEX($K:$P,ROW(),MATCH(AL$3,$K$2:$P$2,0))</f>
        <v>30</v>
      </c>
      <c r="AM1415" s="15" cm="1">
        <f t="array" ref="AM1415">INDEX($K:$P,ROW(),MATCH(AM$3,$K$2:$P$2,0))</f>
        <v>30</v>
      </c>
      <c r="AN1415" s="15" cm="1">
        <f t="array" ref="AN1415">INDEX($K:$P,ROW(),MATCH(AN$3,$K$2:$P$2,0))</f>
        <v>30</v>
      </c>
      <c r="AO1415" s="15" cm="1">
        <f t="array" ref="AO1415">INDEX($K:$P,ROW(),MATCH(AO$3,$K$2:$P$2,0))</f>
        <v>30</v>
      </c>
      <c r="AP1415" s="15" cm="1">
        <f t="array" ref="AP1415">INDEX($K:$P,ROW(),MATCH(AP$3,$K$2:$P$2,0))</f>
        <v>30</v>
      </c>
      <c r="AQ1415" s="15" cm="1">
        <f t="array" ref="AQ1415">INDEX($K:$P,ROW(),MATCH(AQ$3,$K$2:$P$2,0))</f>
        <v>30</v>
      </c>
      <c r="AR1415" s="15" cm="1">
        <f t="array" ref="AR1415">INDEX($K:$P,ROW(),MATCH(AR$3,$K$2:$P$2,0))</f>
        <v>30</v>
      </c>
      <c r="AS1415" s="15" cm="1">
        <f t="array" ref="AS1415">INDEX($K:$P,ROW(),MATCH(AS$3,$K$2:$P$2,0))</f>
        <v>30</v>
      </c>
      <c r="AT1415" s="15" cm="1">
        <f t="array" ref="AT1415">INDEX($K:$P,ROW(),MATCH(AT$3,$K$2:$P$2,0))</f>
        <v>30</v>
      </c>
      <c r="AU1415" s="15" cm="1">
        <f t="array" ref="AU1415">INDEX($K:$P,ROW(),MATCH(AU$3,$K$2:$P$2,0))</f>
        <v>30</v>
      </c>
      <c r="AV1415" s="15" cm="1">
        <f t="array" ref="AV1415">INDEX($K:$P,ROW(),MATCH(AV$3,$K$2:$P$2,0))</f>
        <v>30</v>
      </c>
      <c r="AW1415" s="15" cm="1">
        <f t="array" ref="AW1415">INDEX($K:$P,ROW(),MATCH(AW$3,$K$2:$P$2,0))</f>
        <v>30</v>
      </c>
      <c r="AX1415" s="15" cm="1">
        <f t="array" ref="AX1415">INDEX($K:$P,ROW(),MATCH(AX$3,$K$2:$P$2,0))</f>
        <v>30</v>
      </c>
      <c r="AY1415" s="15" cm="1">
        <f t="array" ref="AY1415">INDEX($K:$P,ROW(),MATCH(AY$3,$K$2:$P$2,0))</f>
        <v>30</v>
      </c>
      <c r="AZ1415" s="15" cm="1">
        <f t="array" ref="AZ1415">INDEX($K:$P,ROW(),MATCH(AZ$3,$K$2:$P$2,0))</f>
        <v>30</v>
      </c>
      <c r="BA1415" s="15" cm="1">
        <f t="array" ref="BA1415">INDEX($K:$P,ROW(),MATCH(BA$3,$K$2:$P$2,0))</f>
        <v>30</v>
      </c>
      <c r="BB1415" s="15" cm="1">
        <f t="array" ref="BB1415">INDEX($K:$P,ROW(),MATCH(BB$3,$K$2:$P$2,0))</f>
        <v>30</v>
      </c>
      <c r="BC1415" s="15" cm="1">
        <f t="array" ref="BC1415">INDEX($K:$P,ROW(),MATCH(BC$3,$K$2:$P$2,0))</f>
        <v>30</v>
      </c>
      <c r="BD1415" s="15" cm="1">
        <f t="array" ref="BD1415">INDEX($K:$P,ROW(),MATCH(BD$3,$K$2:$P$2,0))</f>
        <v>30</v>
      </c>
      <c r="BE1415" s="15" cm="1">
        <f t="array" ref="BE1415">INDEX($K:$P,ROW(),MATCH(BE$3,$K$2:$P$2,0))</f>
        <v>30</v>
      </c>
      <c r="BF1415" s="15" cm="1">
        <f t="array" ref="BF1415">INDEX($K:$P,ROW(),MATCH(BF$3,$K$2:$P$2,0))</f>
        <v>30</v>
      </c>
      <c r="BG1415" s="15" cm="1">
        <f t="array" ref="BG1415">INDEX($K:$P,ROW(),MATCH(BG$3,$K$2:$P$2,0))</f>
        <v>30</v>
      </c>
      <c r="BH1415" s="15" cm="1">
        <f t="array" ref="BH1415">INDEX($K:$P,ROW(),MATCH(BH$3,$K$2:$P$2,0))</f>
        <v>30</v>
      </c>
      <c r="BI1415" s="15" cm="1">
        <f t="array" ref="BI1415">INDEX($K:$P,ROW(),MATCH(BI$3,$K$2:$P$2,0))</f>
        <v>30</v>
      </c>
      <c r="BJ1415" s="15" cm="1">
        <f t="array" ref="BJ1415">INDEX($K:$P,ROW(),MATCH(BJ$3,$K$2:$P$2,0))</f>
        <v>30</v>
      </c>
      <c r="BK1415" s="15" cm="1">
        <f t="array" ref="BK1415">INDEX($K:$P,ROW(),MATCH(BK$3,$K$2:$P$2,0))</f>
        <v>30</v>
      </c>
      <c r="BL1415" s="15" cm="1">
        <f t="array" ref="BL1415">INDEX($K:$P,ROW(),MATCH(BL$3,$K$2:$P$2,0))</f>
        <v>30</v>
      </c>
      <c r="BM1415" s="15" cm="1">
        <f t="array" ref="BM1415">INDEX($K:$P,ROW(),MATCH(BM$3,$K$2:$P$2,0))</f>
        <v>30</v>
      </c>
      <c r="BN1415" s="15" cm="1">
        <f t="array" ref="BN1415">INDEX($K:$P,ROW(),MATCH(BN$3,$K$2:$P$2,0))</f>
        <v>30</v>
      </c>
      <c r="BO1415" s="15" cm="1">
        <f t="array" ref="BO1415">INDEX($K:$P,ROW(),MATCH(BO$3,$K$2:$P$2,0))</f>
        <v>30</v>
      </c>
      <c r="BP1415" s="15" cm="1">
        <f t="array" ref="BP1415">INDEX($K:$P,ROW(),MATCH(BP$3,$K$2:$P$2,0))</f>
        <v>30</v>
      </c>
      <c r="BQ1415" s="15" cm="1">
        <f t="array" ref="BQ1415">INDEX($K:$P,ROW(),MATCH(BQ$3,$K$2:$P$2,0))</f>
        <v>30</v>
      </c>
      <c r="BR1415" s="15" cm="1">
        <f t="array" ref="BR1415">INDEX($K:$P,ROW(),MATCH(BR$3,$K$2:$P$2,0))</f>
        <v>30</v>
      </c>
      <c r="BS1415" s="15" cm="1">
        <f t="array" ref="BS1415">INDEX($K:$P,ROW(),MATCH(BS$3,$K$2:$P$2,0))</f>
        <v>30</v>
      </c>
      <c r="BT1415" s="15" cm="1">
        <f t="array" ref="BT1415">INDEX($K:$P,ROW(),MATCH(BT$3,$K$2:$P$2,0))</f>
        <v>30</v>
      </c>
      <c r="BU1415" s="15" cm="1">
        <f t="array" ref="BU1415">INDEX($K:$P,ROW(),MATCH(BU$3,$K$2:$P$2,0))</f>
        <v>30</v>
      </c>
      <c r="BV1415" s="15" cm="1">
        <f t="array" ref="BV1415">INDEX($K:$P,ROW(),MATCH(BV$3,$K$2:$P$2,0))</f>
        <v>30</v>
      </c>
      <c r="BW1415" s="15" cm="1">
        <f t="array" ref="BW1415">INDEX($K:$P,ROW(),MATCH(BW$3,$K$2:$P$2,0))</f>
        <v>30</v>
      </c>
      <c r="BX1415" s="15" cm="1">
        <f t="array" ref="BX1415">INDEX($K:$P,ROW(),MATCH(BX$3,$K$2:$P$2,0))</f>
        <v>30</v>
      </c>
      <c r="BY1415" s="15" cm="1">
        <f t="array" ref="BY1415">INDEX($K:$P,ROW(),MATCH(BY$3,$K$2:$P$2,0))</f>
        <v>30</v>
      </c>
      <c r="BZ1415" s="15" cm="1">
        <f t="array" ref="BZ1415">INDEX($K:$P,ROW(),MATCH(BZ$3,$K$2:$P$2,0))</f>
        <v>30</v>
      </c>
      <c r="CA1415" s="15" cm="1">
        <f t="array" ref="CA1415">INDEX($K:$P,ROW(),MATCH(CA$3,$K$2:$P$2,0))</f>
        <v>30</v>
      </c>
      <c r="CB1415" s="15" cm="1">
        <f t="array" ref="CB1415">INDEX($K:$P,ROW(),MATCH(CB$3,$K$2:$P$2,0))</f>
        <v>30</v>
      </c>
      <c r="CC1415" s="15" cm="1">
        <f t="array" ref="CC1415">INDEX($K:$P,ROW(),MATCH(CC$3,$K$2:$P$2,0))</f>
        <v>30</v>
      </c>
      <c r="CD1415" s="15" cm="1">
        <f t="array" ref="CD1415">INDEX($K:$P,ROW(),MATCH(CD$3,$K$2:$P$2,0))</f>
        <v>30</v>
      </c>
      <c r="CE1415" s="15" cm="1">
        <f t="array" ref="CE1415">INDEX($K:$P,ROW(),MATCH(CE$3,$K$2:$P$2,0))</f>
        <v>30</v>
      </c>
      <c r="CF1415" s="15" cm="1">
        <f t="array" ref="CF1415">INDEX($K:$P,ROW(),MATCH(CF$3,$K$2:$P$2,0))</f>
        <v>30</v>
      </c>
      <c r="CG1415" s="15" cm="1">
        <f t="array" ref="CG1415">INDEX($K:$P,ROW(),MATCH(CG$3,$K$2:$P$2,0))</f>
        <v>30</v>
      </c>
      <c r="CH1415" s="15" cm="1">
        <f t="array" ref="CH1415">INDEX($K:$P,ROW(),MATCH(CH$3,$K$2:$P$2,0))</f>
        <v>30</v>
      </c>
      <c r="CI1415" s="15" cm="1">
        <f t="array" ref="CI1415">INDEX($K:$P,ROW(),MATCH(CI$3,$K$2:$P$2,0))</f>
        <v>30</v>
      </c>
      <c r="CJ1415" s="15" cm="1">
        <f t="array" ref="CJ1415">INDEX($K:$P,ROW(),MATCH(CJ$3,$K$2:$P$2,0))</f>
        <v>30</v>
      </c>
      <c r="CK1415" s="15" cm="1">
        <f t="array" ref="CK1415">INDEX($K:$P,ROW(),MATCH(CK$3,$K$2:$P$2,0))</f>
        <v>30</v>
      </c>
      <c r="CL1415" s="15" cm="1">
        <f t="array" ref="CL1415">INDEX($K:$P,ROW(),MATCH(CL$3,$K$2:$P$2,0))</f>
        <v>30</v>
      </c>
    </row>
    <row r="1416" spans="2:90" x14ac:dyDescent="0.4">
      <c r="B1416" s="121" t="str">
        <f>"Accounts receivable"&amp;" - "&amp;B1420</f>
        <v>Accounts receivable - (Primary label)</v>
      </c>
      <c r="C1416" s="27" t="s">
        <v>224</v>
      </c>
      <c r="D1416" s="27" t="s">
        <v>733</v>
      </c>
      <c r="E1416" s="27" t="s">
        <v>906</v>
      </c>
      <c r="F1416" s="27"/>
      <c r="G1416" s="27" t="str">
        <f t="shared" si="1500"/>
        <v/>
      </c>
      <c r="H1416" s="27"/>
      <c r="I1416" s="78"/>
      <c r="J1416" s="78"/>
      <c r="K1416" s="113">
        <f ca="1">SUMIF($4:$4,K$2,1416:1416)</f>
        <v>10000</v>
      </c>
      <c r="L1416" s="113">
        <f ca="1">SUMIF($4:$4,L$2,1416:1416)</f>
        <v>10000</v>
      </c>
      <c r="M1416" s="113">
        <f ca="1">SUMIF($4:$4,M$2,1416:1416)</f>
        <v>10000</v>
      </c>
      <c r="N1416" s="113">
        <f ca="1">SUMIF($4:$4,N$2,1416:1416)</f>
        <v>10000</v>
      </c>
      <c r="O1416" s="113">
        <f ca="1">SUMIF($4:$4,O$2,1416:1416)</f>
        <v>10000</v>
      </c>
      <c r="P1416" s="113">
        <f ca="1">SUMIF($4:$4,P$2,1416:1416)</f>
        <v>10000</v>
      </c>
      <c r="R1416" s="33"/>
      <c r="S1416" s="113" cm="1">
        <f t="array" aca="1" ref="S1416" ca="1">MIN(S1415/30*INDIRECT(S1407),R1416+INDIRECT(S1407))</f>
        <v>10000</v>
      </c>
      <c r="T1416" s="113" cm="1">
        <f t="array" aca="1" ref="T1416" ca="1">MIN(T1415/30*INDIRECT(T1407),S1416+INDIRECT(T1407))</f>
        <v>10000</v>
      </c>
      <c r="U1416" s="113" cm="1">
        <f t="array" aca="1" ref="U1416" ca="1">MIN(U1415/30*INDIRECT(U1407),T1416+INDIRECT(U1407))</f>
        <v>10000</v>
      </c>
      <c r="V1416" s="113" cm="1">
        <f t="array" aca="1" ref="V1416" ca="1">MIN(V1415/30*INDIRECT(V1407),U1416+INDIRECT(V1407))</f>
        <v>10000</v>
      </c>
      <c r="W1416" s="113" cm="1">
        <f t="array" aca="1" ref="W1416" ca="1">MIN(W1415/30*INDIRECT(W1407),V1416+INDIRECT(W1407))</f>
        <v>10000</v>
      </c>
      <c r="X1416" s="113" cm="1">
        <f t="array" aca="1" ref="X1416" ca="1">MIN(X1415/30*INDIRECT(X1407),W1416+INDIRECT(X1407))</f>
        <v>10000</v>
      </c>
      <c r="Y1416" s="113" cm="1">
        <f t="array" aca="1" ref="Y1416" ca="1">MIN(Y1415/30*INDIRECT(Y1407),X1416+INDIRECT(Y1407))</f>
        <v>10000</v>
      </c>
      <c r="Z1416" s="113" cm="1">
        <f t="array" aca="1" ref="Z1416" ca="1">MIN(Z1415/30*INDIRECT(Z1407),Y1416+INDIRECT(Z1407))</f>
        <v>10000</v>
      </c>
      <c r="AA1416" s="113" cm="1">
        <f t="array" aca="1" ref="AA1416" ca="1">MIN(AA1415/30*INDIRECT(AA1407),Z1416+INDIRECT(AA1407))</f>
        <v>10000</v>
      </c>
      <c r="AB1416" s="113" cm="1">
        <f t="array" aca="1" ref="AB1416" ca="1">MIN(AB1415/30*INDIRECT(AB1407),AA1416+INDIRECT(AB1407))</f>
        <v>10000</v>
      </c>
      <c r="AC1416" s="113" cm="1">
        <f t="array" aca="1" ref="AC1416" ca="1">MIN(AC1415/30*INDIRECT(AC1407),AB1416+INDIRECT(AC1407))</f>
        <v>10000</v>
      </c>
      <c r="AD1416" s="113" cm="1">
        <f t="array" aca="1" ref="AD1416" ca="1">MIN(AD1415/30*INDIRECT(AD1407),AC1416+INDIRECT(AD1407))</f>
        <v>10000</v>
      </c>
      <c r="AE1416" s="113" cm="1">
        <f t="array" aca="1" ref="AE1416" ca="1">MIN(AE1415/30*INDIRECT(AE1407),AD1416+INDIRECT(AE1407))</f>
        <v>10000</v>
      </c>
      <c r="AF1416" s="113" cm="1">
        <f t="array" aca="1" ref="AF1416" ca="1">MIN(AF1415/30*INDIRECT(AF1407),AE1416+INDIRECT(AF1407))</f>
        <v>10000</v>
      </c>
      <c r="AG1416" s="113" cm="1">
        <f t="array" aca="1" ref="AG1416" ca="1">MIN(AG1415/30*INDIRECT(AG1407),AF1416+INDIRECT(AG1407))</f>
        <v>10000</v>
      </c>
      <c r="AH1416" s="113" cm="1">
        <f t="array" aca="1" ref="AH1416" ca="1">MIN(AH1415/30*INDIRECT(AH1407),AG1416+INDIRECT(AH1407))</f>
        <v>10000</v>
      </c>
      <c r="AI1416" s="113" cm="1">
        <f t="array" aca="1" ref="AI1416" ca="1">MIN(AI1415/30*INDIRECT(AI1407),AH1416+INDIRECT(AI1407))</f>
        <v>10000</v>
      </c>
      <c r="AJ1416" s="113" cm="1">
        <f t="array" aca="1" ref="AJ1416" ca="1">MIN(AJ1415/30*INDIRECT(AJ1407),AI1416+INDIRECT(AJ1407))</f>
        <v>10000</v>
      </c>
      <c r="AK1416" s="113" cm="1">
        <f t="array" aca="1" ref="AK1416" ca="1">MIN(AK1415/30*INDIRECT(AK1407),AJ1416+INDIRECT(AK1407))</f>
        <v>10000</v>
      </c>
      <c r="AL1416" s="113" cm="1">
        <f t="array" aca="1" ref="AL1416" ca="1">MIN(AL1415/30*INDIRECT(AL1407),AK1416+INDIRECT(AL1407))</f>
        <v>10000</v>
      </c>
      <c r="AM1416" s="113" cm="1">
        <f t="array" aca="1" ref="AM1416" ca="1">MIN(AM1415/30*INDIRECT(AM1407),AL1416+INDIRECT(AM1407))</f>
        <v>10000</v>
      </c>
      <c r="AN1416" s="113" cm="1">
        <f t="array" aca="1" ref="AN1416" ca="1">MIN(AN1415/30*INDIRECT(AN1407),AM1416+INDIRECT(AN1407))</f>
        <v>10000</v>
      </c>
      <c r="AO1416" s="113" cm="1">
        <f t="array" aca="1" ref="AO1416" ca="1">MIN(AO1415/30*INDIRECT(AO1407),AN1416+INDIRECT(AO1407))</f>
        <v>10000</v>
      </c>
      <c r="AP1416" s="113" cm="1">
        <f t="array" aca="1" ref="AP1416" ca="1">MIN(AP1415/30*INDIRECT(AP1407),AO1416+INDIRECT(AP1407))</f>
        <v>10000</v>
      </c>
      <c r="AQ1416" s="113" cm="1">
        <f t="array" aca="1" ref="AQ1416" ca="1">MIN(AQ1415/30*INDIRECT(AQ1407),AP1416+INDIRECT(AQ1407))</f>
        <v>10000</v>
      </c>
      <c r="AR1416" s="113" cm="1">
        <f t="array" aca="1" ref="AR1416" ca="1">MIN(AR1415/30*INDIRECT(AR1407),AQ1416+INDIRECT(AR1407))</f>
        <v>10000</v>
      </c>
      <c r="AS1416" s="113" cm="1">
        <f t="array" aca="1" ref="AS1416" ca="1">MIN(AS1415/30*INDIRECT(AS1407),AR1416+INDIRECT(AS1407))</f>
        <v>10000</v>
      </c>
      <c r="AT1416" s="113" cm="1">
        <f t="array" aca="1" ref="AT1416" ca="1">MIN(AT1415/30*INDIRECT(AT1407),AS1416+INDIRECT(AT1407))</f>
        <v>10000</v>
      </c>
      <c r="AU1416" s="113" cm="1">
        <f t="array" aca="1" ref="AU1416" ca="1">MIN(AU1415/30*INDIRECT(AU1407),AT1416+INDIRECT(AU1407))</f>
        <v>10000</v>
      </c>
      <c r="AV1416" s="113" cm="1">
        <f t="array" aca="1" ref="AV1416" ca="1">MIN(AV1415/30*INDIRECT(AV1407),AU1416+INDIRECT(AV1407))</f>
        <v>10000</v>
      </c>
      <c r="AW1416" s="113" cm="1">
        <f t="array" aca="1" ref="AW1416" ca="1">MIN(AW1415/30*INDIRECT(AW1407),AV1416+INDIRECT(AW1407))</f>
        <v>10000</v>
      </c>
      <c r="AX1416" s="113" cm="1">
        <f t="array" aca="1" ref="AX1416" ca="1">MIN(AX1415/30*INDIRECT(AX1407),AW1416+INDIRECT(AX1407))</f>
        <v>10000</v>
      </c>
      <c r="AY1416" s="113" cm="1">
        <f t="array" aca="1" ref="AY1416" ca="1">MIN(AY1415/30*INDIRECT(AY1407),AX1416+INDIRECT(AY1407))</f>
        <v>10000</v>
      </c>
      <c r="AZ1416" s="113" cm="1">
        <f t="array" aca="1" ref="AZ1416" ca="1">MIN(AZ1415/30*INDIRECT(AZ1407),AY1416+INDIRECT(AZ1407))</f>
        <v>10000</v>
      </c>
      <c r="BA1416" s="113" cm="1">
        <f t="array" aca="1" ref="BA1416" ca="1">MIN(BA1415/30*INDIRECT(BA1407),AZ1416+INDIRECT(BA1407))</f>
        <v>10000</v>
      </c>
      <c r="BB1416" s="113" cm="1">
        <f t="array" aca="1" ref="BB1416" ca="1">MIN(BB1415/30*INDIRECT(BB1407),BA1416+INDIRECT(BB1407))</f>
        <v>10000</v>
      </c>
      <c r="BC1416" s="113" cm="1">
        <f t="array" aca="1" ref="BC1416" ca="1">MIN(BC1415/30*INDIRECT(BC1407),BB1416+INDIRECT(BC1407))</f>
        <v>10000</v>
      </c>
      <c r="BD1416" s="113" cm="1">
        <f t="array" aca="1" ref="BD1416" ca="1">MIN(BD1415/30*INDIRECT(BD1407),BC1416+INDIRECT(BD1407))</f>
        <v>10000</v>
      </c>
      <c r="BE1416" s="113" cm="1">
        <f t="array" aca="1" ref="BE1416" ca="1">MIN(BE1415/30*INDIRECT(BE1407),BD1416+INDIRECT(BE1407))</f>
        <v>10000</v>
      </c>
      <c r="BF1416" s="113" cm="1">
        <f t="array" aca="1" ref="BF1416" ca="1">MIN(BF1415/30*INDIRECT(BF1407),BE1416+INDIRECT(BF1407))</f>
        <v>10000</v>
      </c>
      <c r="BG1416" s="113" cm="1">
        <f t="array" aca="1" ref="BG1416" ca="1">MIN(BG1415/30*INDIRECT(BG1407),BF1416+INDIRECT(BG1407))</f>
        <v>10000</v>
      </c>
      <c r="BH1416" s="113" cm="1">
        <f t="array" aca="1" ref="BH1416" ca="1">MIN(BH1415/30*INDIRECT(BH1407),BG1416+INDIRECT(BH1407))</f>
        <v>10000</v>
      </c>
      <c r="BI1416" s="113" cm="1">
        <f t="array" aca="1" ref="BI1416" ca="1">MIN(BI1415/30*INDIRECT(BI1407),BH1416+INDIRECT(BI1407))</f>
        <v>10000</v>
      </c>
      <c r="BJ1416" s="113" cm="1">
        <f t="array" aca="1" ref="BJ1416" ca="1">MIN(BJ1415/30*INDIRECT(BJ1407),BI1416+INDIRECT(BJ1407))</f>
        <v>10000</v>
      </c>
      <c r="BK1416" s="113" cm="1">
        <f t="array" aca="1" ref="BK1416" ca="1">MIN(BK1415/30*INDIRECT(BK1407),BJ1416+INDIRECT(BK1407))</f>
        <v>10000</v>
      </c>
      <c r="BL1416" s="113" cm="1">
        <f t="array" aca="1" ref="BL1416" ca="1">MIN(BL1415/30*INDIRECT(BL1407),BK1416+INDIRECT(BL1407))</f>
        <v>10000</v>
      </c>
      <c r="BM1416" s="113" cm="1">
        <f t="array" aca="1" ref="BM1416" ca="1">MIN(BM1415/30*INDIRECT(BM1407),BL1416+INDIRECT(BM1407))</f>
        <v>10000</v>
      </c>
      <c r="BN1416" s="113" cm="1">
        <f t="array" aca="1" ref="BN1416" ca="1">MIN(BN1415/30*INDIRECT(BN1407),BM1416+INDIRECT(BN1407))</f>
        <v>10000</v>
      </c>
      <c r="BO1416" s="113" cm="1">
        <f t="array" aca="1" ref="BO1416" ca="1">MIN(BO1415/30*INDIRECT(BO1407),BN1416+INDIRECT(BO1407))</f>
        <v>10000</v>
      </c>
      <c r="BP1416" s="113" cm="1">
        <f t="array" aca="1" ref="BP1416" ca="1">MIN(BP1415/30*INDIRECT(BP1407),BO1416+INDIRECT(BP1407))</f>
        <v>10000</v>
      </c>
      <c r="BQ1416" s="113" cm="1">
        <f t="array" aca="1" ref="BQ1416" ca="1">MIN(BQ1415/30*INDIRECT(BQ1407),BP1416+INDIRECT(BQ1407))</f>
        <v>10000</v>
      </c>
      <c r="BR1416" s="113" cm="1">
        <f t="array" aca="1" ref="BR1416" ca="1">MIN(BR1415/30*INDIRECT(BR1407),BQ1416+INDIRECT(BR1407))</f>
        <v>10000</v>
      </c>
      <c r="BS1416" s="113" cm="1">
        <f t="array" aca="1" ref="BS1416" ca="1">MIN(BS1415/30*INDIRECT(BS1407),BR1416+INDIRECT(BS1407))</f>
        <v>10000</v>
      </c>
      <c r="BT1416" s="113" cm="1">
        <f t="array" aca="1" ref="BT1416" ca="1">MIN(BT1415/30*INDIRECT(BT1407),BS1416+INDIRECT(BT1407))</f>
        <v>10000</v>
      </c>
      <c r="BU1416" s="113" cm="1">
        <f t="array" aca="1" ref="BU1416" ca="1">MIN(BU1415/30*INDIRECT(BU1407),BT1416+INDIRECT(BU1407))</f>
        <v>10000</v>
      </c>
      <c r="BV1416" s="113" cm="1">
        <f t="array" aca="1" ref="BV1416" ca="1">MIN(BV1415/30*INDIRECT(BV1407),BU1416+INDIRECT(BV1407))</f>
        <v>10000</v>
      </c>
      <c r="BW1416" s="113" cm="1">
        <f t="array" aca="1" ref="BW1416" ca="1">MIN(BW1415/30*INDIRECT(BW1407),BV1416+INDIRECT(BW1407))</f>
        <v>10000</v>
      </c>
      <c r="BX1416" s="113" cm="1">
        <f t="array" aca="1" ref="BX1416" ca="1">MIN(BX1415/30*INDIRECT(BX1407),BW1416+INDIRECT(BX1407))</f>
        <v>10000</v>
      </c>
      <c r="BY1416" s="113" cm="1">
        <f t="array" aca="1" ref="BY1416" ca="1">MIN(BY1415/30*INDIRECT(BY1407),BX1416+INDIRECT(BY1407))</f>
        <v>10000</v>
      </c>
      <c r="BZ1416" s="113" cm="1">
        <f t="array" aca="1" ref="BZ1416" ca="1">MIN(BZ1415/30*INDIRECT(BZ1407),BY1416+INDIRECT(BZ1407))</f>
        <v>10000</v>
      </c>
      <c r="CA1416" s="113" cm="1">
        <f t="array" aca="1" ref="CA1416" ca="1">MIN(CA1415/30*INDIRECT(CA1407),BZ1416+INDIRECT(CA1407))</f>
        <v>10000</v>
      </c>
      <c r="CB1416" s="113" cm="1">
        <f t="array" aca="1" ref="CB1416" ca="1">MIN(CB1415/30*INDIRECT(CB1407),CA1416+INDIRECT(CB1407))</f>
        <v>10000</v>
      </c>
      <c r="CC1416" s="113" cm="1">
        <f t="array" aca="1" ref="CC1416" ca="1">MIN(CC1415/30*INDIRECT(CC1407),CB1416+INDIRECT(CC1407))</f>
        <v>10000</v>
      </c>
      <c r="CD1416" s="113" cm="1">
        <f t="array" aca="1" ref="CD1416" ca="1">MIN(CD1415/30*INDIRECT(CD1407),CC1416+INDIRECT(CD1407))</f>
        <v>10000</v>
      </c>
      <c r="CE1416" s="113" cm="1">
        <f t="array" aca="1" ref="CE1416" ca="1">MIN(CE1415/30*INDIRECT(CE1407),CD1416+INDIRECT(CE1407))</f>
        <v>10000</v>
      </c>
      <c r="CF1416" s="113" cm="1">
        <f t="array" aca="1" ref="CF1416" ca="1">MIN(CF1415/30*INDIRECT(CF1407),CE1416+INDIRECT(CF1407))</f>
        <v>10000</v>
      </c>
      <c r="CG1416" s="113" cm="1">
        <f t="array" aca="1" ref="CG1416" ca="1">MIN(CG1415/30*INDIRECT(CG1407),CF1416+INDIRECT(CG1407))</f>
        <v>10000</v>
      </c>
      <c r="CH1416" s="113" cm="1">
        <f t="array" aca="1" ref="CH1416" ca="1">MIN(CH1415/30*INDIRECT(CH1407),CG1416+INDIRECT(CH1407))</f>
        <v>10000</v>
      </c>
      <c r="CI1416" s="113" cm="1">
        <f t="array" aca="1" ref="CI1416" ca="1">MIN(CI1415/30*INDIRECT(CI1407),CH1416+INDIRECT(CI1407))</f>
        <v>10000</v>
      </c>
      <c r="CJ1416" s="113" cm="1">
        <f t="array" aca="1" ref="CJ1416" ca="1">MIN(CJ1415/30*INDIRECT(CJ1407),CI1416+INDIRECT(CJ1407))</f>
        <v>10000</v>
      </c>
      <c r="CK1416" s="113" cm="1">
        <f t="array" aca="1" ref="CK1416" ca="1">MIN(CK1415/30*INDIRECT(CK1407),CJ1416+INDIRECT(CK1407))</f>
        <v>10000</v>
      </c>
      <c r="CL1416" s="113" cm="1">
        <f t="array" aca="1" ref="CL1416" ca="1">MIN(CL1415/30*INDIRECT(CL1407),CK1416+INDIRECT(CL1407))</f>
        <v>10000</v>
      </c>
    </row>
    <row r="1417" spans="2:90" x14ac:dyDescent="0.4">
      <c r="B1417" s="121"/>
      <c r="C1417" s="27"/>
      <c r="D1417" s="27" t="s">
        <v>733</v>
      </c>
      <c r="E1417" s="27" t="s">
        <v>906</v>
      </c>
      <c r="F1417" s="27"/>
      <c r="G1417" s="27" t="str">
        <f t="shared" si="1500"/>
        <v/>
      </c>
      <c r="H1417" s="27"/>
      <c r="I1417" s="78"/>
      <c r="J1417" s="78"/>
      <c r="K1417" s="33"/>
      <c r="L1417" s="33"/>
      <c r="M1417" s="33"/>
      <c r="N1417" s="33"/>
      <c r="O1417" s="33"/>
      <c r="P1417" s="33"/>
      <c r="R1417" s="33"/>
      <c r="S1417" s="33"/>
      <c r="T1417" s="33"/>
      <c r="U1417" s="33"/>
      <c r="V1417" s="33"/>
      <c r="W1417" s="33"/>
      <c r="X1417" s="33"/>
      <c r="Y1417" s="33"/>
      <c r="Z1417" s="33"/>
      <c r="AA1417" s="33"/>
      <c r="AB1417" s="33"/>
      <c r="AC1417" s="33"/>
      <c r="AD1417" s="33"/>
      <c r="AE1417" s="33"/>
      <c r="AF1417" s="33"/>
      <c r="AG1417" s="33"/>
      <c r="AH1417" s="33"/>
      <c r="AI1417" s="33"/>
      <c r="AJ1417" s="33"/>
      <c r="AK1417" s="33"/>
      <c r="AL1417" s="33"/>
      <c r="AM1417" s="33"/>
      <c r="AN1417" s="33"/>
      <c r="AO1417" s="33"/>
      <c r="AP1417" s="33"/>
      <c r="AQ1417" s="33"/>
      <c r="AR1417" s="33"/>
      <c r="AS1417" s="33"/>
      <c r="AT1417" s="33"/>
      <c r="AU1417" s="33"/>
      <c r="AV1417" s="33"/>
      <c r="AW1417" s="33"/>
      <c r="AX1417" s="33"/>
      <c r="AY1417" s="33"/>
      <c r="AZ1417" s="33"/>
      <c r="BA1417" s="33"/>
      <c r="BB1417" s="33"/>
      <c r="BC1417" s="33"/>
      <c r="BD1417" s="33"/>
      <c r="BE1417" s="33"/>
      <c r="BF1417" s="33"/>
      <c r="BG1417" s="33"/>
      <c r="BH1417" s="33"/>
      <c r="BI1417" s="33"/>
      <c r="BJ1417" s="33"/>
      <c r="BK1417" s="33"/>
      <c r="BL1417" s="33"/>
      <c r="BM1417" s="33"/>
      <c r="BN1417" s="33"/>
      <c r="BO1417" s="33"/>
      <c r="BP1417" s="33"/>
      <c r="BQ1417" s="33"/>
      <c r="BR1417" s="33"/>
      <c r="BS1417" s="33"/>
      <c r="BT1417" s="33"/>
      <c r="BU1417" s="33"/>
      <c r="BV1417" s="33"/>
      <c r="BW1417" s="33"/>
      <c r="BX1417" s="33"/>
      <c r="BY1417" s="33"/>
      <c r="BZ1417" s="33"/>
      <c r="CA1417" s="33"/>
      <c r="CB1417" s="33"/>
      <c r="CC1417" s="33"/>
      <c r="CD1417" s="33"/>
      <c r="CE1417" s="33"/>
      <c r="CF1417" s="33"/>
      <c r="CG1417" s="33"/>
      <c r="CH1417" s="33"/>
      <c r="CI1417" s="33"/>
      <c r="CJ1417" s="33"/>
      <c r="CK1417" s="33"/>
      <c r="CL1417" s="33"/>
    </row>
    <row r="1418" spans="2:90" x14ac:dyDescent="0.4">
      <c r="B1418" s="121" t="str">
        <f>"Change in "&amp;B1416</f>
        <v>Change in Accounts receivable - (Primary label)</v>
      </c>
      <c r="C1418" t="s">
        <v>234</v>
      </c>
      <c r="D1418" t="s">
        <v>733</v>
      </c>
      <c r="E1418" t="s">
        <v>906</v>
      </c>
      <c r="G1418" t="str">
        <f t="shared" si="1500"/>
        <v/>
      </c>
      <c r="K1418" s="33">
        <f ca="1">SUMIF($3:$3,K$2,1416:1416)</f>
        <v>120000</v>
      </c>
      <c r="L1418" s="33">
        <f ca="1">SUMIF($3:$3,L$2,1416:1416)</f>
        <v>120000</v>
      </c>
      <c r="M1418" s="33">
        <f ca="1">SUMIF($3:$3,M$2,1416:1416)</f>
        <v>120000</v>
      </c>
      <c r="N1418" s="33">
        <f ca="1">SUMIF($3:$3,N$2,1416:1416)</f>
        <v>120000</v>
      </c>
      <c r="O1418" s="33">
        <f ca="1">SUMIF($3:$3,O$2,1416:1416)</f>
        <v>120000</v>
      </c>
      <c r="P1418" s="33">
        <f ca="1">SUMIF($3:$3,P$2,1416:1416)</f>
        <v>120000</v>
      </c>
      <c r="R1418" s="33"/>
      <c r="S1418" s="33">
        <f t="shared" ref="S1418:AX1418" ca="1" si="1501">R1416-S1416</f>
        <v>-10000</v>
      </c>
      <c r="T1418" s="33">
        <f t="shared" ca="1" si="1501"/>
        <v>0</v>
      </c>
      <c r="U1418" s="33">
        <f t="shared" ca="1" si="1501"/>
        <v>0</v>
      </c>
      <c r="V1418" s="33">
        <f t="shared" ca="1" si="1501"/>
        <v>0</v>
      </c>
      <c r="W1418" s="33">
        <f t="shared" ca="1" si="1501"/>
        <v>0</v>
      </c>
      <c r="X1418" s="33">
        <f t="shared" ca="1" si="1501"/>
        <v>0</v>
      </c>
      <c r="Y1418" s="33">
        <f t="shared" ca="1" si="1501"/>
        <v>0</v>
      </c>
      <c r="Z1418" s="33">
        <f t="shared" ca="1" si="1501"/>
        <v>0</v>
      </c>
      <c r="AA1418" s="33">
        <f t="shared" ca="1" si="1501"/>
        <v>0</v>
      </c>
      <c r="AB1418" s="33">
        <f t="shared" ca="1" si="1501"/>
        <v>0</v>
      </c>
      <c r="AC1418" s="33">
        <f t="shared" ca="1" si="1501"/>
        <v>0</v>
      </c>
      <c r="AD1418" s="33">
        <f t="shared" ca="1" si="1501"/>
        <v>0</v>
      </c>
      <c r="AE1418" s="33">
        <f t="shared" ca="1" si="1501"/>
        <v>0</v>
      </c>
      <c r="AF1418" s="33">
        <f t="shared" ca="1" si="1501"/>
        <v>0</v>
      </c>
      <c r="AG1418" s="33">
        <f t="shared" ca="1" si="1501"/>
        <v>0</v>
      </c>
      <c r="AH1418" s="33">
        <f t="shared" ca="1" si="1501"/>
        <v>0</v>
      </c>
      <c r="AI1418" s="33">
        <f t="shared" ca="1" si="1501"/>
        <v>0</v>
      </c>
      <c r="AJ1418" s="33">
        <f t="shared" ca="1" si="1501"/>
        <v>0</v>
      </c>
      <c r="AK1418" s="33">
        <f t="shared" ca="1" si="1501"/>
        <v>0</v>
      </c>
      <c r="AL1418" s="33">
        <f t="shared" ca="1" si="1501"/>
        <v>0</v>
      </c>
      <c r="AM1418" s="33">
        <f t="shared" ca="1" si="1501"/>
        <v>0</v>
      </c>
      <c r="AN1418" s="33">
        <f t="shared" ca="1" si="1501"/>
        <v>0</v>
      </c>
      <c r="AO1418" s="33">
        <f t="shared" ca="1" si="1501"/>
        <v>0</v>
      </c>
      <c r="AP1418" s="33">
        <f t="shared" ca="1" si="1501"/>
        <v>0</v>
      </c>
      <c r="AQ1418" s="33">
        <f t="shared" ca="1" si="1501"/>
        <v>0</v>
      </c>
      <c r="AR1418" s="33">
        <f t="shared" ca="1" si="1501"/>
        <v>0</v>
      </c>
      <c r="AS1418" s="33">
        <f t="shared" ca="1" si="1501"/>
        <v>0</v>
      </c>
      <c r="AT1418" s="33">
        <f t="shared" ca="1" si="1501"/>
        <v>0</v>
      </c>
      <c r="AU1418" s="33">
        <f t="shared" ca="1" si="1501"/>
        <v>0</v>
      </c>
      <c r="AV1418" s="33">
        <f t="shared" ca="1" si="1501"/>
        <v>0</v>
      </c>
      <c r="AW1418" s="33">
        <f t="shared" ca="1" si="1501"/>
        <v>0</v>
      </c>
      <c r="AX1418" s="33">
        <f t="shared" ca="1" si="1501"/>
        <v>0</v>
      </c>
      <c r="AY1418" s="33">
        <f t="shared" ref="AY1418:CD1418" ca="1" si="1502">AX1416-AY1416</f>
        <v>0</v>
      </c>
      <c r="AZ1418" s="33">
        <f t="shared" ca="1" si="1502"/>
        <v>0</v>
      </c>
      <c r="BA1418" s="33">
        <f t="shared" ca="1" si="1502"/>
        <v>0</v>
      </c>
      <c r="BB1418" s="33">
        <f t="shared" ca="1" si="1502"/>
        <v>0</v>
      </c>
      <c r="BC1418" s="33">
        <f t="shared" ca="1" si="1502"/>
        <v>0</v>
      </c>
      <c r="BD1418" s="33">
        <f t="shared" ca="1" si="1502"/>
        <v>0</v>
      </c>
      <c r="BE1418" s="33">
        <f t="shared" ca="1" si="1502"/>
        <v>0</v>
      </c>
      <c r="BF1418" s="33">
        <f t="shared" ca="1" si="1502"/>
        <v>0</v>
      </c>
      <c r="BG1418" s="33">
        <f t="shared" ca="1" si="1502"/>
        <v>0</v>
      </c>
      <c r="BH1418" s="33">
        <f t="shared" ca="1" si="1502"/>
        <v>0</v>
      </c>
      <c r="BI1418" s="33">
        <f t="shared" ca="1" si="1502"/>
        <v>0</v>
      </c>
      <c r="BJ1418" s="33">
        <f t="shared" ca="1" si="1502"/>
        <v>0</v>
      </c>
      <c r="BK1418" s="33">
        <f t="shared" ca="1" si="1502"/>
        <v>0</v>
      </c>
      <c r="BL1418" s="33">
        <f t="shared" ca="1" si="1502"/>
        <v>0</v>
      </c>
      <c r="BM1418" s="33">
        <f t="shared" ca="1" si="1502"/>
        <v>0</v>
      </c>
      <c r="BN1418" s="33">
        <f t="shared" ca="1" si="1502"/>
        <v>0</v>
      </c>
      <c r="BO1418" s="33">
        <f t="shared" ca="1" si="1502"/>
        <v>0</v>
      </c>
      <c r="BP1418" s="33">
        <f t="shared" ca="1" si="1502"/>
        <v>0</v>
      </c>
      <c r="BQ1418" s="33">
        <f t="shared" ca="1" si="1502"/>
        <v>0</v>
      </c>
      <c r="BR1418" s="33">
        <f t="shared" ca="1" si="1502"/>
        <v>0</v>
      </c>
      <c r="BS1418" s="33">
        <f t="shared" ca="1" si="1502"/>
        <v>0</v>
      </c>
      <c r="BT1418" s="33">
        <f t="shared" ca="1" si="1502"/>
        <v>0</v>
      </c>
      <c r="BU1418" s="33">
        <f t="shared" ca="1" si="1502"/>
        <v>0</v>
      </c>
      <c r="BV1418" s="33">
        <f t="shared" ca="1" si="1502"/>
        <v>0</v>
      </c>
      <c r="BW1418" s="33">
        <f t="shared" ca="1" si="1502"/>
        <v>0</v>
      </c>
      <c r="BX1418" s="33">
        <f t="shared" ca="1" si="1502"/>
        <v>0</v>
      </c>
      <c r="BY1418" s="33">
        <f t="shared" ca="1" si="1502"/>
        <v>0</v>
      </c>
      <c r="BZ1418" s="33">
        <f t="shared" ca="1" si="1502"/>
        <v>0</v>
      </c>
      <c r="CA1418" s="33">
        <f t="shared" ca="1" si="1502"/>
        <v>0</v>
      </c>
      <c r="CB1418" s="33">
        <f t="shared" ca="1" si="1502"/>
        <v>0</v>
      </c>
      <c r="CC1418" s="33">
        <f t="shared" ca="1" si="1502"/>
        <v>0</v>
      </c>
      <c r="CD1418" s="33">
        <f t="shared" ca="1" si="1502"/>
        <v>0</v>
      </c>
      <c r="CE1418" s="33">
        <f t="shared" ref="CE1418:CL1418" ca="1" si="1503">CD1416-CE1416</f>
        <v>0</v>
      </c>
      <c r="CF1418" s="33">
        <f t="shared" ca="1" si="1503"/>
        <v>0</v>
      </c>
      <c r="CG1418" s="33">
        <f t="shared" ca="1" si="1503"/>
        <v>0</v>
      </c>
      <c r="CH1418" s="33">
        <f t="shared" ca="1" si="1503"/>
        <v>0</v>
      </c>
      <c r="CI1418" s="33">
        <f t="shared" ca="1" si="1503"/>
        <v>0</v>
      </c>
      <c r="CJ1418" s="33">
        <f t="shared" ca="1" si="1503"/>
        <v>0</v>
      </c>
      <c r="CK1418" s="33">
        <f t="shared" ca="1" si="1503"/>
        <v>0</v>
      </c>
      <c r="CL1418" s="33">
        <f t="shared" ca="1" si="1503"/>
        <v>0</v>
      </c>
    </row>
    <row r="1419" spans="2:90" x14ac:dyDescent="0.4">
      <c r="B1419" s="120"/>
      <c r="D1419" t="s">
        <v>733</v>
      </c>
      <c r="E1419" t="s">
        <v>906</v>
      </c>
      <c r="G1419" t="str">
        <f t="shared" si="1500"/>
        <v/>
      </c>
      <c r="K1419" s="53"/>
      <c r="L1419" s="53"/>
      <c r="M1419" s="53"/>
      <c r="N1419" s="53"/>
      <c r="O1419" s="53"/>
      <c r="P1419" s="53"/>
      <c r="R1419" s="24"/>
      <c r="S1419" s="24"/>
      <c r="T1419" s="24"/>
      <c r="U1419" s="24"/>
      <c r="V1419" s="24"/>
      <c r="W1419" s="24"/>
      <c r="X1419" s="24"/>
      <c r="Y1419" s="24"/>
      <c r="Z1419" s="24"/>
      <c r="AA1419" s="24"/>
      <c r="AB1419" s="24"/>
      <c r="AC1419" s="24"/>
      <c r="AD1419" s="24"/>
      <c r="AE1419" s="24"/>
      <c r="AF1419" s="24"/>
      <c r="AG1419" s="24"/>
      <c r="AH1419" s="24"/>
      <c r="AI1419" s="24"/>
      <c r="AJ1419" s="24"/>
      <c r="AK1419" s="24"/>
      <c r="AL1419" s="24"/>
      <c r="AM1419" s="24"/>
      <c r="AN1419" s="24"/>
      <c r="AO1419" s="24"/>
      <c r="AP1419" s="24"/>
      <c r="AQ1419" s="24"/>
      <c r="AR1419" s="24"/>
      <c r="AS1419" s="24"/>
      <c r="AT1419" s="24"/>
      <c r="AU1419" s="24"/>
      <c r="AV1419" s="24"/>
      <c r="AW1419" s="24"/>
      <c r="AX1419" s="24"/>
      <c r="AY1419" s="24"/>
      <c r="AZ1419" s="24"/>
      <c r="BA1419" s="24"/>
      <c r="BB1419" s="24"/>
      <c r="BC1419" s="24"/>
      <c r="BD1419" s="24"/>
      <c r="BE1419" s="24"/>
      <c r="BF1419" s="24"/>
      <c r="BG1419" s="24"/>
      <c r="BH1419" s="24"/>
      <c r="BI1419" s="24"/>
      <c r="BJ1419" s="24"/>
      <c r="BK1419" s="24"/>
      <c r="BL1419" s="24"/>
      <c r="BM1419" s="24"/>
      <c r="BN1419" s="24"/>
      <c r="BO1419" s="24"/>
      <c r="BP1419" s="24"/>
      <c r="BQ1419" s="24"/>
      <c r="BR1419" s="24"/>
      <c r="BS1419" s="24"/>
      <c r="BT1419" s="24"/>
      <c r="BU1419" s="24"/>
      <c r="BV1419" s="24"/>
      <c r="BW1419" s="24"/>
      <c r="BX1419" s="24"/>
      <c r="BY1419" s="24"/>
      <c r="BZ1419" s="24"/>
      <c r="CA1419" s="24"/>
      <c r="CB1419" s="24"/>
      <c r="CC1419" s="24"/>
      <c r="CD1419" s="24"/>
      <c r="CE1419" s="24"/>
      <c r="CF1419" s="24"/>
      <c r="CG1419" s="24"/>
      <c r="CH1419" s="24"/>
      <c r="CI1419" s="24"/>
      <c r="CJ1419" s="24"/>
      <c r="CK1419" s="24"/>
      <c r="CL1419" s="24"/>
    </row>
    <row r="1420" spans="2:90" x14ac:dyDescent="0.4">
      <c r="B1420" s="130" t="str">
        <f>B1405</f>
        <v>(Primary label)</v>
      </c>
      <c r="D1420" t="s">
        <v>733</v>
      </c>
      <c r="E1420" t="s">
        <v>906</v>
      </c>
      <c r="G1420" t="s">
        <v>330</v>
      </c>
      <c r="K1420" s="53"/>
      <c r="L1420" s="53"/>
      <c r="M1420" s="53"/>
      <c r="N1420" s="53"/>
      <c r="O1420" s="53"/>
      <c r="P1420" s="53"/>
      <c r="R1420" s="24"/>
      <c r="S1420" s="24"/>
      <c r="T1420" s="24"/>
      <c r="U1420" s="24"/>
      <c r="V1420" s="24"/>
      <c r="W1420" s="24"/>
      <c r="X1420" s="24"/>
      <c r="Y1420" s="24"/>
      <c r="Z1420" s="24"/>
      <c r="AA1420" s="24"/>
      <c r="AB1420" s="24"/>
      <c r="AC1420" s="24"/>
      <c r="AD1420" s="24"/>
      <c r="AE1420" s="24"/>
      <c r="AF1420" s="24"/>
      <c r="AG1420" s="24"/>
      <c r="AH1420" s="24"/>
      <c r="AI1420" s="24"/>
      <c r="AJ1420" s="24"/>
      <c r="AK1420" s="24"/>
      <c r="AL1420" s="24"/>
      <c r="AM1420" s="24"/>
      <c r="AN1420" s="24"/>
      <c r="AO1420" s="24"/>
      <c r="AP1420" s="24"/>
      <c r="AQ1420" s="24"/>
      <c r="AR1420" s="24"/>
      <c r="AS1420" s="24"/>
      <c r="AT1420" s="24"/>
      <c r="AU1420" s="24"/>
      <c r="AV1420" s="24"/>
      <c r="AW1420" s="24"/>
      <c r="AX1420" s="24"/>
      <c r="AY1420" s="24"/>
      <c r="AZ1420" s="24"/>
      <c r="BA1420" s="24"/>
      <c r="BB1420" s="24"/>
      <c r="BC1420" s="24"/>
      <c r="BD1420" s="24"/>
      <c r="BE1420" s="24"/>
      <c r="BF1420" s="24"/>
      <c r="BG1420" s="24"/>
      <c r="BH1420" s="24"/>
      <c r="BI1420" s="24"/>
      <c r="BJ1420" s="24"/>
      <c r="BK1420" s="24"/>
      <c r="BL1420" s="24"/>
      <c r="BM1420" s="24"/>
      <c r="BN1420" s="24"/>
      <c r="BO1420" s="24"/>
      <c r="BP1420" s="24"/>
      <c r="BQ1420" s="24"/>
      <c r="BR1420" s="24"/>
      <c r="BS1420" s="24"/>
      <c r="BT1420" s="24"/>
      <c r="BU1420" s="24"/>
      <c r="BV1420" s="24"/>
      <c r="BW1420" s="24"/>
      <c r="BX1420" s="24"/>
      <c r="BY1420" s="24"/>
      <c r="BZ1420" s="24"/>
      <c r="CA1420" s="24"/>
      <c r="CB1420" s="24"/>
      <c r="CC1420" s="24"/>
      <c r="CD1420" s="24"/>
      <c r="CE1420" s="24"/>
      <c r="CF1420" s="24"/>
      <c r="CG1420" s="24"/>
      <c r="CH1420" s="24"/>
      <c r="CI1420" s="24"/>
      <c r="CJ1420" s="24"/>
      <c r="CK1420" s="24"/>
      <c r="CL1420" s="24"/>
    </row>
    <row r="1421" spans="2:90" x14ac:dyDescent="0.4">
      <c r="B1421" s="130" t="str">
        <f>B1406</f>
        <v>primary unit</v>
      </c>
      <c r="D1421" t="s">
        <v>733</v>
      </c>
      <c r="E1421" t="s">
        <v>906</v>
      </c>
      <c r="G1421" t="s">
        <v>330</v>
      </c>
      <c r="K1421" s="53"/>
      <c r="L1421" s="53"/>
      <c r="M1421" s="53"/>
      <c r="N1421" s="53"/>
      <c r="O1421" s="53"/>
      <c r="P1421" s="53"/>
      <c r="R1421" s="24"/>
      <c r="S1421" s="24"/>
      <c r="T1421" s="24"/>
      <c r="U1421" s="24"/>
      <c r="V1421" s="24"/>
      <c r="W1421" s="24"/>
      <c r="X1421" s="24"/>
      <c r="Y1421" s="24"/>
      <c r="Z1421" s="24"/>
      <c r="AA1421" s="24"/>
      <c r="AB1421" s="24"/>
      <c r="AC1421" s="24"/>
      <c r="AD1421" s="24"/>
      <c r="AE1421" s="24"/>
      <c r="AF1421" s="24"/>
      <c r="AG1421" s="24"/>
      <c r="AH1421" s="24"/>
      <c r="AI1421" s="24"/>
      <c r="AJ1421" s="24"/>
      <c r="AK1421" s="24"/>
      <c r="AL1421" s="24"/>
      <c r="AM1421" s="24"/>
      <c r="AN1421" s="24"/>
      <c r="AO1421" s="24"/>
      <c r="AP1421" s="24"/>
      <c r="AQ1421" s="24"/>
      <c r="AR1421" s="24"/>
      <c r="AS1421" s="24"/>
      <c r="AT1421" s="24"/>
      <c r="AU1421" s="24"/>
      <c r="AV1421" s="24"/>
      <c r="AW1421" s="24"/>
      <c r="AX1421" s="24"/>
      <c r="AY1421" s="24"/>
      <c r="AZ1421" s="24"/>
      <c r="BA1421" s="24"/>
      <c r="BB1421" s="24"/>
      <c r="BC1421" s="24"/>
      <c r="BD1421" s="24"/>
      <c r="BE1421" s="24"/>
      <c r="BF1421" s="24"/>
      <c r="BG1421" s="24"/>
      <c r="BH1421" s="24"/>
      <c r="BI1421" s="24"/>
      <c r="BJ1421" s="24"/>
      <c r="BK1421" s="24"/>
      <c r="BL1421" s="24"/>
      <c r="BM1421" s="24"/>
      <c r="BN1421" s="24"/>
      <c r="BO1421" s="24"/>
      <c r="BP1421" s="24"/>
      <c r="BQ1421" s="24"/>
      <c r="BR1421" s="24"/>
      <c r="BS1421" s="24"/>
      <c r="BT1421" s="24"/>
      <c r="BU1421" s="24"/>
      <c r="BV1421" s="24"/>
      <c r="BW1421" s="24"/>
      <c r="BX1421" s="24"/>
      <c r="BY1421" s="24"/>
      <c r="BZ1421" s="24"/>
      <c r="CA1421" s="24"/>
      <c r="CB1421" s="24"/>
      <c r="CC1421" s="24"/>
      <c r="CD1421" s="24"/>
      <c r="CE1421" s="24"/>
      <c r="CF1421" s="24"/>
      <c r="CG1421" s="24"/>
      <c r="CH1421" s="24"/>
      <c r="CI1421" s="24"/>
      <c r="CJ1421" s="24"/>
      <c r="CK1421" s="24"/>
      <c r="CL1421" s="24"/>
    </row>
    <row r="1422" spans="2:90" x14ac:dyDescent="0.4">
      <c r="B1422" s="130" t="str">
        <f>B1407</f>
        <v>Primary revenue driver</v>
      </c>
      <c r="D1422" t="s">
        <v>733</v>
      </c>
      <c r="E1422" t="s">
        <v>906</v>
      </c>
      <c r="G1422" t="s">
        <v>330</v>
      </c>
      <c r="K1422" s="53"/>
      <c r="L1422" s="53"/>
      <c r="M1422" s="53"/>
      <c r="N1422" s="53"/>
      <c r="O1422" s="53"/>
      <c r="P1422" s="53"/>
      <c r="R1422" s="24"/>
      <c r="S1422" s="172" t="str">
        <f t="shared" ref="S1422" si="1504">S1407</f>
        <v>S$12</v>
      </c>
      <c r="T1422" s="172" t="str">
        <f t="shared" ref="T1422:AX1422" si="1505">T1407</f>
        <v>T$12</v>
      </c>
      <c r="U1422" s="172" t="str">
        <f t="shared" si="1505"/>
        <v>U$12</v>
      </c>
      <c r="V1422" s="172" t="str">
        <f t="shared" si="1505"/>
        <v>V$12</v>
      </c>
      <c r="W1422" s="172" t="str">
        <f t="shared" si="1505"/>
        <v>W$12</v>
      </c>
      <c r="X1422" s="172" t="str">
        <f t="shared" si="1505"/>
        <v>X$12</v>
      </c>
      <c r="Y1422" s="172" t="str">
        <f t="shared" si="1505"/>
        <v>Y$12</v>
      </c>
      <c r="Z1422" s="172" t="str">
        <f t="shared" si="1505"/>
        <v>Z$12</v>
      </c>
      <c r="AA1422" s="172" t="str">
        <f t="shared" si="1505"/>
        <v>AA$12</v>
      </c>
      <c r="AB1422" s="172" t="str">
        <f t="shared" si="1505"/>
        <v>AB$12</v>
      </c>
      <c r="AC1422" s="172" t="str">
        <f t="shared" si="1505"/>
        <v>AC$12</v>
      </c>
      <c r="AD1422" s="172" t="str">
        <f t="shared" si="1505"/>
        <v>AD$12</v>
      </c>
      <c r="AE1422" s="172" t="str">
        <f t="shared" si="1505"/>
        <v>AE$12</v>
      </c>
      <c r="AF1422" s="172" t="str">
        <f t="shared" si="1505"/>
        <v>AF$12</v>
      </c>
      <c r="AG1422" s="172" t="str">
        <f t="shared" si="1505"/>
        <v>AG$12</v>
      </c>
      <c r="AH1422" s="172" t="str">
        <f t="shared" si="1505"/>
        <v>AH$12</v>
      </c>
      <c r="AI1422" s="172" t="str">
        <f t="shared" si="1505"/>
        <v>AI$12</v>
      </c>
      <c r="AJ1422" s="172" t="str">
        <f t="shared" si="1505"/>
        <v>AJ$12</v>
      </c>
      <c r="AK1422" s="172" t="str">
        <f t="shared" si="1505"/>
        <v>AK$12</v>
      </c>
      <c r="AL1422" s="172" t="str">
        <f t="shared" si="1505"/>
        <v>AL$12</v>
      </c>
      <c r="AM1422" s="172" t="str">
        <f t="shared" si="1505"/>
        <v>AM$12</v>
      </c>
      <c r="AN1422" s="172" t="str">
        <f t="shared" si="1505"/>
        <v>AN$12</v>
      </c>
      <c r="AO1422" s="172" t="str">
        <f t="shared" si="1505"/>
        <v>AO$12</v>
      </c>
      <c r="AP1422" s="172" t="str">
        <f t="shared" si="1505"/>
        <v>AP$12</v>
      </c>
      <c r="AQ1422" s="172" t="str">
        <f t="shared" si="1505"/>
        <v>AQ$12</v>
      </c>
      <c r="AR1422" s="172" t="str">
        <f t="shared" si="1505"/>
        <v>AR$12</v>
      </c>
      <c r="AS1422" s="172" t="str">
        <f t="shared" si="1505"/>
        <v>AS$12</v>
      </c>
      <c r="AT1422" s="172" t="str">
        <f t="shared" si="1505"/>
        <v>AT$12</v>
      </c>
      <c r="AU1422" s="172" t="str">
        <f t="shared" si="1505"/>
        <v>AU$12</v>
      </c>
      <c r="AV1422" s="172" t="str">
        <f t="shared" si="1505"/>
        <v>AV$12</v>
      </c>
      <c r="AW1422" s="172" t="str">
        <f t="shared" si="1505"/>
        <v>AW$12</v>
      </c>
      <c r="AX1422" s="172" t="str">
        <f t="shared" si="1505"/>
        <v>AX$12</v>
      </c>
      <c r="AY1422" s="172" t="str">
        <f t="shared" ref="AY1422:CD1422" si="1506">AY1407</f>
        <v>AY$12</v>
      </c>
      <c r="AZ1422" s="172" t="str">
        <f t="shared" si="1506"/>
        <v>AZ$12</v>
      </c>
      <c r="BA1422" s="172" t="str">
        <f t="shared" si="1506"/>
        <v>BA$12</v>
      </c>
      <c r="BB1422" s="172" t="str">
        <f t="shared" si="1506"/>
        <v>BB$12</v>
      </c>
      <c r="BC1422" s="172" t="str">
        <f t="shared" si="1506"/>
        <v>BC$12</v>
      </c>
      <c r="BD1422" s="172" t="str">
        <f t="shared" si="1506"/>
        <v>BD$12</v>
      </c>
      <c r="BE1422" s="172" t="str">
        <f t="shared" si="1506"/>
        <v>BE$12</v>
      </c>
      <c r="BF1422" s="172" t="str">
        <f t="shared" si="1506"/>
        <v>BF$12</v>
      </c>
      <c r="BG1422" s="172" t="str">
        <f t="shared" si="1506"/>
        <v>BG$12</v>
      </c>
      <c r="BH1422" s="172" t="str">
        <f t="shared" si="1506"/>
        <v>BH$12</v>
      </c>
      <c r="BI1422" s="172" t="str">
        <f t="shared" si="1506"/>
        <v>BI$12</v>
      </c>
      <c r="BJ1422" s="172" t="str">
        <f t="shared" si="1506"/>
        <v>BJ$12</v>
      </c>
      <c r="BK1422" s="172" t="str">
        <f t="shared" si="1506"/>
        <v>BK$12</v>
      </c>
      <c r="BL1422" s="172" t="str">
        <f t="shared" si="1506"/>
        <v>BL$12</v>
      </c>
      <c r="BM1422" s="172" t="str">
        <f t="shared" si="1506"/>
        <v>BM$12</v>
      </c>
      <c r="BN1422" s="172" t="str">
        <f t="shared" si="1506"/>
        <v>BN$12</v>
      </c>
      <c r="BO1422" s="172" t="str">
        <f t="shared" si="1506"/>
        <v>BO$12</v>
      </c>
      <c r="BP1422" s="172" t="str">
        <f t="shared" si="1506"/>
        <v>BP$12</v>
      </c>
      <c r="BQ1422" s="172" t="str">
        <f t="shared" si="1506"/>
        <v>BQ$12</v>
      </c>
      <c r="BR1422" s="172" t="str">
        <f t="shared" si="1506"/>
        <v>BR$12</v>
      </c>
      <c r="BS1422" s="172" t="str">
        <f t="shared" si="1506"/>
        <v>BS$12</v>
      </c>
      <c r="BT1422" s="172" t="str">
        <f t="shared" si="1506"/>
        <v>BT$12</v>
      </c>
      <c r="BU1422" s="172" t="str">
        <f t="shared" si="1506"/>
        <v>BU$12</v>
      </c>
      <c r="BV1422" s="172" t="str">
        <f t="shared" si="1506"/>
        <v>BV$12</v>
      </c>
      <c r="BW1422" s="172" t="str">
        <f t="shared" si="1506"/>
        <v>BW$12</v>
      </c>
      <c r="BX1422" s="172" t="str">
        <f t="shared" si="1506"/>
        <v>BX$12</v>
      </c>
      <c r="BY1422" s="172" t="str">
        <f t="shared" si="1506"/>
        <v>BY$12</v>
      </c>
      <c r="BZ1422" s="172" t="str">
        <f t="shared" si="1506"/>
        <v>BZ$12</v>
      </c>
      <c r="CA1422" s="172" t="str">
        <f t="shared" si="1506"/>
        <v>CA$12</v>
      </c>
      <c r="CB1422" s="172" t="str">
        <f t="shared" si="1506"/>
        <v>CB$12</v>
      </c>
      <c r="CC1422" s="172" t="str">
        <f t="shared" si="1506"/>
        <v>CC$12</v>
      </c>
      <c r="CD1422" s="172" t="str">
        <f t="shared" si="1506"/>
        <v>CD$12</v>
      </c>
      <c r="CE1422" s="172" t="str">
        <f t="shared" ref="CE1422:CK1422" si="1507">CE1407</f>
        <v>CE$12</v>
      </c>
      <c r="CF1422" s="172" t="str">
        <f t="shared" si="1507"/>
        <v>CF$12</v>
      </c>
      <c r="CG1422" s="172" t="str">
        <f t="shared" si="1507"/>
        <v>CG$12</v>
      </c>
      <c r="CH1422" s="172" t="str">
        <f t="shared" si="1507"/>
        <v>CH$12</v>
      </c>
      <c r="CI1422" s="172" t="str">
        <f t="shared" si="1507"/>
        <v>CI$12</v>
      </c>
      <c r="CJ1422" s="172" t="str">
        <f t="shared" si="1507"/>
        <v>CJ$12</v>
      </c>
      <c r="CK1422" s="172" t="str">
        <f t="shared" si="1507"/>
        <v>CK$12</v>
      </c>
      <c r="CL1422" s="172" t="str">
        <f t="shared" ref="CL1422" si="1508">CL1407</f>
        <v>CL$12</v>
      </c>
    </row>
    <row r="1423" spans="2:90" x14ac:dyDescent="0.4">
      <c r="B1423" s="130" t="str">
        <f>B1408</f>
        <v>Primary volume driver</v>
      </c>
      <c r="C1423" s="56"/>
      <c r="D1423" s="56" t="s">
        <v>733</v>
      </c>
      <c r="E1423" s="56" t="s">
        <v>906</v>
      </c>
      <c r="F1423" s="56"/>
      <c r="G1423" s="56" t="s">
        <v>330</v>
      </c>
      <c r="H1423" s="56"/>
      <c r="I1423" s="79"/>
      <c r="J1423" s="79"/>
      <c r="K1423" s="15"/>
      <c r="L1423" s="15"/>
      <c r="M1423" s="15"/>
      <c r="N1423" s="15"/>
      <c r="O1423" s="15"/>
      <c r="P1423" s="15"/>
      <c r="R1423" s="15"/>
      <c r="S1423" s="172" t="str">
        <f t="shared" ref="S1423" si="1509">S1408</f>
        <v>S$13</v>
      </c>
      <c r="T1423" s="172" t="str">
        <f t="shared" ref="T1423:AX1423" si="1510">T1408</f>
        <v>T$13</v>
      </c>
      <c r="U1423" s="172" t="str">
        <f t="shared" si="1510"/>
        <v>U$13</v>
      </c>
      <c r="V1423" s="172" t="str">
        <f t="shared" si="1510"/>
        <v>V$13</v>
      </c>
      <c r="W1423" s="172" t="str">
        <f t="shared" si="1510"/>
        <v>W$13</v>
      </c>
      <c r="X1423" s="172" t="str">
        <f t="shared" si="1510"/>
        <v>X$13</v>
      </c>
      <c r="Y1423" s="172" t="str">
        <f t="shared" si="1510"/>
        <v>Y$13</v>
      </c>
      <c r="Z1423" s="172" t="str">
        <f t="shared" si="1510"/>
        <v>Z$13</v>
      </c>
      <c r="AA1423" s="172" t="str">
        <f t="shared" si="1510"/>
        <v>AA$13</v>
      </c>
      <c r="AB1423" s="172" t="str">
        <f t="shared" si="1510"/>
        <v>AB$13</v>
      </c>
      <c r="AC1423" s="172" t="str">
        <f t="shared" si="1510"/>
        <v>AC$13</v>
      </c>
      <c r="AD1423" s="172" t="str">
        <f t="shared" si="1510"/>
        <v>AD$13</v>
      </c>
      <c r="AE1423" s="172" t="str">
        <f t="shared" si="1510"/>
        <v>AE$13</v>
      </c>
      <c r="AF1423" s="172" t="str">
        <f t="shared" si="1510"/>
        <v>AF$13</v>
      </c>
      <c r="AG1423" s="172" t="str">
        <f t="shared" si="1510"/>
        <v>AG$13</v>
      </c>
      <c r="AH1423" s="172" t="str">
        <f t="shared" si="1510"/>
        <v>AH$13</v>
      </c>
      <c r="AI1423" s="172" t="str">
        <f t="shared" si="1510"/>
        <v>AI$13</v>
      </c>
      <c r="AJ1423" s="172" t="str">
        <f t="shared" si="1510"/>
        <v>AJ$13</v>
      </c>
      <c r="AK1423" s="172" t="str">
        <f t="shared" si="1510"/>
        <v>AK$13</v>
      </c>
      <c r="AL1423" s="172" t="str">
        <f t="shared" si="1510"/>
        <v>AL$13</v>
      </c>
      <c r="AM1423" s="172" t="str">
        <f t="shared" si="1510"/>
        <v>AM$13</v>
      </c>
      <c r="AN1423" s="172" t="str">
        <f t="shared" si="1510"/>
        <v>AN$13</v>
      </c>
      <c r="AO1423" s="172" t="str">
        <f t="shared" si="1510"/>
        <v>AO$13</v>
      </c>
      <c r="AP1423" s="172" t="str">
        <f t="shared" si="1510"/>
        <v>AP$13</v>
      </c>
      <c r="AQ1423" s="172" t="str">
        <f t="shared" si="1510"/>
        <v>AQ$13</v>
      </c>
      <c r="AR1423" s="172" t="str">
        <f t="shared" si="1510"/>
        <v>AR$13</v>
      </c>
      <c r="AS1423" s="172" t="str">
        <f t="shared" si="1510"/>
        <v>AS$13</v>
      </c>
      <c r="AT1423" s="172" t="str">
        <f t="shared" si="1510"/>
        <v>AT$13</v>
      </c>
      <c r="AU1423" s="172" t="str">
        <f t="shared" si="1510"/>
        <v>AU$13</v>
      </c>
      <c r="AV1423" s="172" t="str">
        <f t="shared" si="1510"/>
        <v>AV$13</v>
      </c>
      <c r="AW1423" s="172" t="str">
        <f t="shared" si="1510"/>
        <v>AW$13</v>
      </c>
      <c r="AX1423" s="172" t="str">
        <f t="shared" si="1510"/>
        <v>AX$13</v>
      </c>
      <c r="AY1423" s="172" t="str">
        <f t="shared" ref="AY1423:CD1423" si="1511">AY1408</f>
        <v>AY$13</v>
      </c>
      <c r="AZ1423" s="172" t="str">
        <f t="shared" si="1511"/>
        <v>AZ$13</v>
      </c>
      <c r="BA1423" s="172" t="str">
        <f t="shared" si="1511"/>
        <v>BA$13</v>
      </c>
      <c r="BB1423" s="172" t="str">
        <f t="shared" si="1511"/>
        <v>BB$13</v>
      </c>
      <c r="BC1423" s="172" t="str">
        <f t="shared" si="1511"/>
        <v>BC$13</v>
      </c>
      <c r="BD1423" s="172" t="str">
        <f t="shared" si="1511"/>
        <v>BD$13</v>
      </c>
      <c r="BE1423" s="172" t="str">
        <f t="shared" si="1511"/>
        <v>BE$13</v>
      </c>
      <c r="BF1423" s="172" t="str">
        <f t="shared" si="1511"/>
        <v>BF$13</v>
      </c>
      <c r="BG1423" s="172" t="str">
        <f t="shared" si="1511"/>
        <v>BG$13</v>
      </c>
      <c r="BH1423" s="172" t="str">
        <f t="shared" si="1511"/>
        <v>BH$13</v>
      </c>
      <c r="BI1423" s="172" t="str">
        <f t="shared" si="1511"/>
        <v>BI$13</v>
      </c>
      <c r="BJ1423" s="172" t="str">
        <f t="shared" si="1511"/>
        <v>BJ$13</v>
      </c>
      <c r="BK1423" s="172" t="str">
        <f t="shared" si="1511"/>
        <v>BK$13</v>
      </c>
      <c r="BL1423" s="172" t="str">
        <f t="shared" si="1511"/>
        <v>BL$13</v>
      </c>
      <c r="BM1423" s="172" t="str">
        <f t="shared" si="1511"/>
        <v>BM$13</v>
      </c>
      <c r="BN1423" s="172" t="str">
        <f t="shared" si="1511"/>
        <v>BN$13</v>
      </c>
      <c r="BO1423" s="172" t="str">
        <f t="shared" si="1511"/>
        <v>BO$13</v>
      </c>
      <c r="BP1423" s="172" t="str">
        <f t="shared" si="1511"/>
        <v>BP$13</v>
      </c>
      <c r="BQ1423" s="172" t="str">
        <f t="shared" si="1511"/>
        <v>BQ$13</v>
      </c>
      <c r="BR1423" s="172" t="str">
        <f t="shared" si="1511"/>
        <v>BR$13</v>
      </c>
      <c r="BS1423" s="172" t="str">
        <f t="shared" si="1511"/>
        <v>BS$13</v>
      </c>
      <c r="BT1423" s="172" t="str">
        <f t="shared" si="1511"/>
        <v>BT$13</v>
      </c>
      <c r="BU1423" s="172" t="str">
        <f t="shared" si="1511"/>
        <v>BU$13</v>
      </c>
      <c r="BV1423" s="172" t="str">
        <f t="shared" si="1511"/>
        <v>BV$13</v>
      </c>
      <c r="BW1423" s="172" t="str">
        <f t="shared" si="1511"/>
        <v>BW$13</v>
      </c>
      <c r="BX1423" s="172" t="str">
        <f t="shared" si="1511"/>
        <v>BX$13</v>
      </c>
      <c r="BY1423" s="172" t="str">
        <f t="shared" si="1511"/>
        <v>BY$13</v>
      </c>
      <c r="BZ1423" s="172" t="str">
        <f t="shared" si="1511"/>
        <v>BZ$13</v>
      </c>
      <c r="CA1423" s="172" t="str">
        <f t="shared" si="1511"/>
        <v>CA$13</v>
      </c>
      <c r="CB1423" s="172" t="str">
        <f t="shared" si="1511"/>
        <v>CB$13</v>
      </c>
      <c r="CC1423" s="172" t="str">
        <f t="shared" si="1511"/>
        <v>CC$13</v>
      </c>
      <c r="CD1423" s="172" t="str">
        <f t="shared" si="1511"/>
        <v>CD$13</v>
      </c>
      <c r="CE1423" s="172" t="str">
        <f t="shared" ref="CE1423:CK1423" si="1512">CE1408</f>
        <v>CE$13</v>
      </c>
      <c r="CF1423" s="172" t="str">
        <f t="shared" si="1512"/>
        <v>CF$13</v>
      </c>
      <c r="CG1423" s="172" t="str">
        <f t="shared" si="1512"/>
        <v>CG$13</v>
      </c>
      <c r="CH1423" s="172" t="str">
        <f t="shared" si="1512"/>
        <v>CH$13</v>
      </c>
      <c r="CI1423" s="172" t="str">
        <f t="shared" si="1512"/>
        <v>CI$13</v>
      </c>
      <c r="CJ1423" s="172" t="str">
        <f t="shared" si="1512"/>
        <v>CJ$13</v>
      </c>
      <c r="CK1423" s="172" t="str">
        <f t="shared" si="1512"/>
        <v>CK$13</v>
      </c>
      <c r="CL1423" s="172" t="str">
        <f t="shared" ref="CL1423" si="1513">CL1408</f>
        <v>CL$13</v>
      </c>
    </row>
    <row r="1424" spans="2:90" x14ac:dyDescent="0.4">
      <c r="B1424" s="130" t="str">
        <f>B1409</f>
        <v>(Secondary label)</v>
      </c>
      <c r="C1424" s="12"/>
      <c r="D1424" s="12" t="s">
        <v>733</v>
      </c>
      <c r="E1424" s="12" t="s">
        <v>906</v>
      </c>
      <c r="F1424" s="12"/>
      <c r="G1424" s="12" t="s">
        <v>330</v>
      </c>
      <c r="H1424" s="12"/>
      <c r="I1424" s="60"/>
      <c r="J1424" s="60"/>
      <c r="K1424" s="15"/>
      <c r="L1424" s="15"/>
      <c r="M1424" s="15"/>
      <c r="N1424" s="15"/>
      <c r="O1424" s="15"/>
      <c r="P1424" s="15"/>
      <c r="R1424" s="15"/>
      <c r="S1424" s="172">
        <f t="shared" ref="S1424" si="1514">S1409</f>
        <v>0</v>
      </c>
      <c r="T1424" s="172">
        <f t="shared" ref="T1424:AX1424" si="1515">T1409</f>
        <v>0</v>
      </c>
      <c r="U1424" s="172">
        <f t="shared" si="1515"/>
        <v>0</v>
      </c>
      <c r="V1424" s="172">
        <f t="shared" si="1515"/>
        <v>0</v>
      </c>
      <c r="W1424" s="172">
        <f t="shared" si="1515"/>
        <v>0</v>
      </c>
      <c r="X1424" s="172">
        <f t="shared" si="1515"/>
        <v>0</v>
      </c>
      <c r="Y1424" s="172">
        <f t="shared" si="1515"/>
        <v>0</v>
      </c>
      <c r="Z1424" s="172">
        <f t="shared" si="1515"/>
        <v>0</v>
      </c>
      <c r="AA1424" s="172">
        <f t="shared" si="1515"/>
        <v>0</v>
      </c>
      <c r="AB1424" s="172">
        <f t="shared" si="1515"/>
        <v>0</v>
      </c>
      <c r="AC1424" s="172">
        <f t="shared" si="1515"/>
        <v>0</v>
      </c>
      <c r="AD1424" s="172">
        <f t="shared" si="1515"/>
        <v>0</v>
      </c>
      <c r="AE1424" s="172">
        <f t="shared" si="1515"/>
        <v>0</v>
      </c>
      <c r="AF1424" s="172">
        <f t="shared" si="1515"/>
        <v>0</v>
      </c>
      <c r="AG1424" s="172">
        <f t="shared" si="1515"/>
        <v>0</v>
      </c>
      <c r="AH1424" s="172">
        <f t="shared" si="1515"/>
        <v>0</v>
      </c>
      <c r="AI1424" s="172">
        <f t="shared" si="1515"/>
        <v>0</v>
      </c>
      <c r="AJ1424" s="172">
        <f t="shared" si="1515"/>
        <v>0</v>
      </c>
      <c r="AK1424" s="172">
        <f t="shared" si="1515"/>
        <v>0</v>
      </c>
      <c r="AL1424" s="172">
        <f t="shared" si="1515"/>
        <v>0</v>
      </c>
      <c r="AM1424" s="172">
        <f t="shared" si="1515"/>
        <v>0</v>
      </c>
      <c r="AN1424" s="172">
        <f t="shared" si="1515"/>
        <v>0</v>
      </c>
      <c r="AO1424" s="172">
        <f t="shared" si="1515"/>
        <v>0</v>
      </c>
      <c r="AP1424" s="172">
        <f t="shared" si="1515"/>
        <v>0</v>
      </c>
      <c r="AQ1424" s="172">
        <f t="shared" si="1515"/>
        <v>0</v>
      </c>
      <c r="AR1424" s="172">
        <f t="shared" si="1515"/>
        <v>0</v>
      </c>
      <c r="AS1424" s="172">
        <f t="shared" si="1515"/>
        <v>0</v>
      </c>
      <c r="AT1424" s="172">
        <f t="shared" si="1515"/>
        <v>0</v>
      </c>
      <c r="AU1424" s="172">
        <f t="shared" si="1515"/>
        <v>0</v>
      </c>
      <c r="AV1424" s="172">
        <f t="shared" si="1515"/>
        <v>0</v>
      </c>
      <c r="AW1424" s="172">
        <f t="shared" si="1515"/>
        <v>0</v>
      </c>
      <c r="AX1424" s="172">
        <f t="shared" si="1515"/>
        <v>0</v>
      </c>
      <c r="AY1424" s="172">
        <f t="shared" ref="AY1424:CD1424" si="1516">AY1409</f>
        <v>0</v>
      </c>
      <c r="AZ1424" s="172">
        <f t="shared" si="1516"/>
        <v>0</v>
      </c>
      <c r="BA1424" s="172">
        <f t="shared" si="1516"/>
        <v>0</v>
      </c>
      <c r="BB1424" s="172">
        <f t="shared" si="1516"/>
        <v>0</v>
      </c>
      <c r="BC1424" s="172">
        <f t="shared" si="1516"/>
        <v>0</v>
      </c>
      <c r="BD1424" s="172">
        <f t="shared" si="1516"/>
        <v>0</v>
      </c>
      <c r="BE1424" s="172">
        <f t="shared" si="1516"/>
        <v>0</v>
      </c>
      <c r="BF1424" s="172">
        <f t="shared" si="1516"/>
        <v>0</v>
      </c>
      <c r="BG1424" s="172">
        <f t="shared" si="1516"/>
        <v>0</v>
      </c>
      <c r="BH1424" s="172">
        <f t="shared" si="1516"/>
        <v>0</v>
      </c>
      <c r="BI1424" s="172">
        <f t="shared" si="1516"/>
        <v>0</v>
      </c>
      <c r="BJ1424" s="172">
        <f t="shared" si="1516"/>
        <v>0</v>
      </c>
      <c r="BK1424" s="172">
        <f t="shared" si="1516"/>
        <v>0</v>
      </c>
      <c r="BL1424" s="172">
        <f t="shared" si="1516"/>
        <v>0</v>
      </c>
      <c r="BM1424" s="172">
        <f t="shared" si="1516"/>
        <v>0</v>
      </c>
      <c r="BN1424" s="172">
        <f t="shared" si="1516"/>
        <v>0</v>
      </c>
      <c r="BO1424" s="172">
        <f t="shared" si="1516"/>
        <v>0</v>
      </c>
      <c r="BP1424" s="172">
        <f t="shared" si="1516"/>
        <v>0</v>
      </c>
      <c r="BQ1424" s="172">
        <f t="shared" si="1516"/>
        <v>0</v>
      </c>
      <c r="BR1424" s="172">
        <f t="shared" si="1516"/>
        <v>0</v>
      </c>
      <c r="BS1424" s="172">
        <f t="shared" si="1516"/>
        <v>0</v>
      </c>
      <c r="BT1424" s="172">
        <f t="shared" si="1516"/>
        <v>0</v>
      </c>
      <c r="BU1424" s="172">
        <f t="shared" si="1516"/>
        <v>0</v>
      </c>
      <c r="BV1424" s="172">
        <f t="shared" si="1516"/>
        <v>0</v>
      </c>
      <c r="BW1424" s="172">
        <f t="shared" si="1516"/>
        <v>0</v>
      </c>
      <c r="BX1424" s="172">
        <f t="shared" si="1516"/>
        <v>0</v>
      </c>
      <c r="BY1424" s="172">
        <f t="shared" si="1516"/>
        <v>0</v>
      </c>
      <c r="BZ1424" s="172">
        <f t="shared" si="1516"/>
        <v>0</v>
      </c>
      <c r="CA1424" s="172">
        <f t="shared" si="1516"/>
        <v>0</v>
      </c>
      <c r="CB1424" s="172">
        <f t="shared" si="1516"/>
        <v>0</v>
      </c>
      <c r="CC1424" s="172">
        <f t="shared" si="1516"/>
        <v>0</v>
      </c>
      <c r="CD1424" s="172">
        <f t="shared" si="1516"/>
        <v>0</v>
      </c>
      <c r="CE1424" s="172">
        <f t="shared" ref="CE1424:CK1424" si="1517">CE1409</f>
        <v>0</v>
      </c>
      <c r="CF1424" s="172">
        <f t="shared" si="1517"/>
        <v>0</v>
      </c>
      <c r="CG1424" s="172">
        <f t="shared" si="1517"/>
        <v>0</v>
      </c>
      <c r="CH1424" s="172">
        <f t="shared" si="1517"/>
        <v>0</v>
      </c>
      <c r="CI1424" s="172">
        <f t="shared" si="1517"/>
        <v>0</v>
      </c>
      <c r="CJ1424" s="172">
        <f t="shared" si="1517"/>
        <v>0</v>
      </c>
      <c r="CK1424" s="172">
        <f t="shared" si="1517"/>
        <v>0</v>
      </c>
      <c r="CL1424" s="172">
        <f t="shared" ref="CL1424" si="1518">CL1409</f>
        <v>0</v>
      </c>
    </row>
    <row r="1425" spans="2:90" x14ac:dyDescent="0.4">
      <c r="B1425" s="231" t="str">
        <f>IFERROR(SUBSTITUTE(TRIM(MID(B1413, SEARCH("-", B1413) + 1, LEN(B1413))),":",""),"no unit")</f>
        <v>revenue</v>
      </c>
      <c r="C1425" s="12"/>
      <c r="D1425" s="12" t="s">
        <v>733</v>
      </c>
      <c r="E1425" s="12" t="s">
        <v>906</v>
      </c>
      <c r="F1425" s="12"/>
      <c r="G1425" s="12" t="s">
        <v>330</v>
      </c>
      <c r="H1425" s="12"/>
      <c r="I1425" s="60"/>
      <c r="J1425" s="60"/>
      <c r="K1425" s="15"/>
      <c r="L1425" s="15"/>
      <c r="M1425" s="15"/>
      <c r="N1425" s="15"/>
      <c r="O1425" s="15"/>
      <c r="P1425" s="15"/>
      <c r="R1425" s="15"/>
      <c r="S1425" s="172"/>
      <c r="T1425" s="172"/>
      <c r="U1425" s="172"/>
      <c r="V1425" s="172"/>
      <c r="W1425" s="172"/>
      <c r="X1425" s="172"/>
      <c r="Y1425" s="172"/>
      <c r="Z1425" s="172"/>
      <c r="AA1425" s="172"/>
      <c r="AB1425" s="172"/>
      <c r="AC1425" s="172"/>
      <c r="AD1425" s="172"/>
      <c r="AE1425" s="172"/>
      <c r="AF1425" s="172"/>
      <c r="AG1425" s="172"/>
      <c r="AH1425" s="172"/>
      <c r="AI1425" s="172"/>
      <c r="AJ1425" s="172"/>
      <c r="AK1425" s="172"/>
      <c r="AL1425" s="172"/>
      <c r="AM1425" s="172"/>
      <c r="AN1425" s="172"/>
      <c r="AO1425" s="172"/>
      <c r="AP1425" s="172"/>
      <c r="AQ1425" s="172"/>
      <c r="AR1425" s="172"/>
      <c r="AS1425" s="172"/>
      <c r="AT1425" s="172"/>
      <c r="AU1425" s="172"/>
      <c r="AV1425" s="172"/>
      <c r="AW1425" s="172"/>
      <c r="AX1425" s="172"/>
      <c r="AY1425" s="172"/>
      <c r="AZ1425" s="172"/>
      <c r="BA1425" s="172"/>
      <c r="BB1425" s="172"/>
      <c r="BC1425" s="172"/>
      <c r="BD1425" s="172"/>
      <c r="BE1425" s="172"/>
      <c r="BF1425" s="172"/>
      <c r="BG1425" s="172"/>
      <c r="BH1425" s="172"/>
      <c r="BI1425" s="172"/>
      <c r="BJ1425" s="172"/>
      <c r="BK1425" s="172"/>
      <c r="BL1425" s="172"/>
      <c r="BM1425" s="172"/>
      <c r="BN1425" s="172"/>
      <c r="BO1425" s="172"/>
      <c r="BP1425" s="172"/>
      <c r="BQ1425" s="172"/>
      <c r="BR1425" s="172"/>
      <c r="BS1425" s="172"/>
      <c r="BT1425" s="172"/>
      <c r="BU1425" s="172"/>
      <c r="BV1425" s="172"/>
      <c r="BW1425" s="172"/>
      <c r="BX1425" s="172"/>
      <c r="BY1425" s="172"/>
      <c r="BZ1425" s="172"/>
      <c r="CA1425" s="172"/>
      <c r="CB1425" s="172"/>
      <c r="CC1425" s="172"/>
      <c r="CD1425" s="172"/>
      <c r="CE1425" s="172"/>
      <c r="CF1425" s="172"/>
      <c r="CG1425" s="172"/>
      <c r="CH1425" s="172"/>
      <c r="CI1425" s="172"/>
      <c r="CJ1425" s="172"/>
      <c r="CK1425" s="172"/>
      <c r="CL1425" s="172"/>
    </row>
    <row r="1426" spans="2:90" x14ac:dyDescent="0.4">
      <c r="B1426" s="184" t="str">
        <f>B1411</f>
        <v>Secondary revenue driver</v>
      </c>
      <c r="C1426" s="88"/>
      <c r="D1426" s="88" t="s">
        <v>733</v>
      </c>
      <c r="E1426" s="88" t="s">
        <v>906</v>
      </c>
      <c r="F1426" s="88"/>
      <c r="G1426" s="88" t="s">
        <v>330</v>
      </c>
      <c r="H1426" s="88"/>
      <c r="I1426" s="206"/>
      <c r="J1426" s="206"/>
      <c r="K1426" s="207"/>
      <c r="L1426" s="207"/>
      <c r="M1426" s="207"/>
      <c r="N1426" s="207"/>
      <c r="O1426" s="207"/>
      <c r="P1426" s="207"/>
      <c r="R1426" s="207"/>
      <c r="S1426" s="4" t="str">
        <f t="shared" ref="S1426" si="1519">ADDRESS(ROW(S1416),COLUMN(),2)</f>
        <v>S$1416</v>
      </c>
      <c r="T1426" s="4" t="str">
        <f t="shared" ref="T1426:AX1426" si="1520">ADDRESS(ROW(T1416),COLUMN(),2)</f>
        <v>T$1416</v>
      </c>
      <c r="U1426" s="4" t="str">
        <f t="shared" si="1520"/>
        <v>U$1416</v>
      </c>
      <c r="V1426" s="4" t="str">
        <f t="shared" si="1520"/>
        <v>V$1416</v>
      </c>
      <c r="W1426" s="4" t="str">
        <f t="shared" si="1520"/>
        <v>W$1416</v>
      </c>
      <c r="X1426" s="4" t="str">
        <f t="shared" si="1520"/>
        <v>X$1416</v>
      </c>
      <c r="Y1426" s="4" t="str">
        <f t="shared" si="1520"/>
        <v>Y$1416</v>
      </c>
      <c r="Z1426" s="4" t="str">
        <f t="shared" si="1520"/>
        <v>Z$1416</v>
      </c>
      <c r="AA1426" s="4" t="str">
        <f t="shared" si="1520"/>
        <v>AA$1416</v>
      </c>
      <c r="AB1426" s="4" t="str">
        <f t="shared" si="1520"/>
        <v>AB$1416</v>
      </c>
      <c r="AC1426" s="4" t="str">
        <f t="shared" si="1520"/>
        <v>AC$1416</v>
      </c>
      <c r="AD1426" s="4" t="str">
        <f t="shared" si="1520"/>
        <v>AD$1416</v>
      </c>
      <c r="AE1426" s="4" t="str">
        <f t="shared" si="1520"/>
        <v>AE$1416</v>
      </c>
      <c r="AF1426" s="4" t="str">
        <f t="shared" si="1520"/>
        <v>AF$1416</v>
      </c>
      <c r="AG1426" s="4" t="str">
        <f t="shared" si="1520"/>
        <v>AG$1416</v>
      </c>
      <c r="AH1426" s="4" t="str">
        <f t="shared" si="1520"/>
        <v>AH$1416</v>
      </c>
      <c r="AI1426" s="4" t="str">
        <f t="shared" si="1520"/>
        <v>AI$1416</v>
      </c>
      <c r="AJ1426" s="4" t="str">
        <f t="shared" si="1520"/>
        <v>AJ$1416</v>
      </c>
      <c r="AK1426" s="4" t="str">
        <f t="shared" si="1520"/>
        <v>AK$1416</v>
      </c>
      <c r="AL1426" s="4" t="str">
        <f t="shared" si="1520"/>
        <v>AL$1416</v>
      </c>
      <c r="AM1426" s="4" t="str">
        <f t="shared" si="1520"/>
        <v>AM$1416</v>
      </c>
      <c r="AN1426" s="4" t="str">
        <f t="shared" si="1520"/>
        <v>AN$1416</v>
      </c>
      <c r="AO1426" s="4" t="str">
        <f t="shared" si="1520"/>
        <v>AO$1416</v>
      </c>
      <c r="AP1426" s="4" t="str">
        <f t="shared" si="1520"/>
        <v>AP$1416</v>
      </c>
      <c r="AQ1426" s="4" t="str">
        <f t="shared" si="1520"/>
        <v>AQ$1416</v>
      </c>
      <c r="AR1426" s="4" t="str">
        <f t="shared" si="1520"/>
        <v>AR$1416</v>
      </c>
      <c r="AS1426" s="4" t="str">
        <f t="shared" si="1520"/>
        <v>AS$1416</v>
      </c>
      <c r="AT1426" s="4" t="str">
        <f t="shared" si="1520"/>
        <v>AT$1416</v>
      </c>
      <c r="AU1426" s="4" t="str">
        <f t="shared" si="1520"/>
        <v>AU$1416</v>
      </c>
      <c r="AV1426" s="4" t="str">
        <f t="shared" si="1520"/>
        <v>AV$1416</v>
      </c>
      <c r="AW1426" s="4" t="str">
        <f t="shared" si="1520"/>
        <v>AW$1416</v>
      </c>
      <c r="AX1426" s="4" t="str">
        <f t="shared" si="1520"/>
        <v>AX$1416</v>
      </c>
      <c r="AY1426" s="4" t="str">
        <f t="shared" ref="AY1426:CD1426" si="1521">ADDRESS(ROW(AY1416),COLUMN(),2)</f>
        <v>AY$1416</v>
      </c>
      <c r="AZ1426" s="4" t="str">
        <f t="shared" si="1521"/>
        <v>AZ$1416</v>
      </c>
      <c r="BA1426" s="4" t="str">
        <f t="shared" si="1521"/>
        <v>BA$1416</v>
      </c>
      <c r="BB1426" s="4" t="str">
        <f t="shared" si="1521"/>
        <v>BB$1416</v>
      </c>
      <c r="BC1426" s="4" t="str">
        <f t="shared" si="1521"/>
        <v>BC$1416</v>
      </c>
      <c r="BD1426" s="4" t="str">
        <f t="shared" si="1521"/>
        <v>BD$1416</v>
      </c>
      <c r="BE1426" s="4" t="str">
        <f t="shared" si="1521"/>
        <v>BE$1416</v>
      </c>
      <c r="BF1426" s="4" t="str">
        <f t="shared" si="1521"/>
        <v>BF$1416</v>
      </c>
      <c r="BG1426" s="4" t="str">
        <f t="shared" si="1521"/>
        <v>BG$1416</v>
      </c>
      <c r="BH1426" s="4" t="str">
        <f t="shared" si="1521"/>
        <v>BH$1416</v>
      </c>
      <c r="BI1426" s="4" t="str">
        <f t="shared" si="1521"/>
        <v>BI$1416</v>
      </c>
      <c r="BJ1426" s="4" t="str">
        <f t="shared" si="1521"/>
        <v>BJ$1416</v>
      </c>
      <c r="BK1426" s="4" t="str">
        <f t="shared" si="1521"/>
        <v>BK$1416</v>
      </c>
      <c r="BL1426" s="4" t="str">
        <f t="shared" si="1521"/>
        <v>BL$1416</v>
      </c>
      <c r="BM1426" s="4" t="str">
        <f t="shared" si="1521"/>
        <v>BM$1416</v>
      </c>
      <c r="BN1426" s="4" t="str">
        <f t="shared" si="1521"/>
        <v>BN$1416</v>
      </c>
      <c r="BO1426" s="4" t="str">
        <f t="shared" si="1521"/>
        <v>BO$1416</v>
      </c>
      <c r="BP1426" s="4" t="str">
        <f t="shared" si="1521"/>
        <v>BP$1416</v>
      </c>
      <c r="BQ1426" s="4" t="str">
        <f t="shared" si="1521"/>
        <v>BQ$1416</v>
      </c>
      <c r="BR1426" s="4" t="str">
        <f t="shared" si="1521"/>
        <v>BR$1416</v>
      </c>
      <c r="BS1426" s="4" t="str">
        <f t="shared" si="1521"/>
        <v>BS$1416</v>
      </c>
      <c r="BT1426" s="4" t="str">
        <f t="shared" si="1521"/>
        <v>BT$1416</v>
      </c>
      <c r="BU1426" s="4" t="str">
        <f t="shared" si="1521"/>
        <v>BU$1416</v>
      </c>
      <c r="BV1426" s="4" t="str">
        <f t="shared" si="1521"/>
        <v>BV$1416</v>
      </c>
      <c r="BW1426" s="4" t="str">
        <f t="shared" si="1521"/>
        <v>BW$1416</v>
      </c>
      <c r="BX1426" s="4" t="str">
        <f t="shared" si="1521"/>
        <v>BX$1416</v>
      </c>
      <c r="BY1426" s="4" t="str">
        <f t="shared" si="1521"/>
        <v>BY$1416</v>
      </c>
      <c r="BZ1426" s="4" t="str">
        <f t="shared" si="1521"/>
        <v>BZ$1416</v>
      </c>
      <c r="CA1426" s="4" t="str">
        <f t="shared" si="1521"/>
        <v>CA$1416</v>
      </c>
      <c r="CB1426" s="4" t="str">
        <f t="shared" si="1521"/>
        <v>CB$1416</v>
      </c>
      <c r="CC1426" s="4" t="str">
        <f t="shared" si="1521"/>
        <v>CC$1416</v>
      </c>
      <c r="CD1426" s="4" t="str">
        <f t="shared" si="1521"/>
        <v>CD$1416</v>
      </c>
      <c r="CE1426" s="4" t="str">
        <f t="shared" ref="CE1426:CK1426" si="1522">ADDRESS(ROW(CE1416),COLUMN(),2)</f>
        <v>CE$1416</v>
      </c>
      <c r="CF1426" s="4" t="str">
        <f t="shared" si="1522"/>
        <v>CF$1416</v>
      </c>
      <c r="CG1426" s="4" t="str">
        <f t="shared" si="1522"/>
        <v>CG$1416</v>
      </c>
      <c r="CH1426" s="4" t="str">
        <f t="shared" si="1522"/>
        <v>CH$1416</v>
      </c>
      <c r="CI1426" s="4" t="str">
        <f t="shared" si="1522"/>
        <v>CI$1416</v>
      </c>
      <c r="CJ1426" s="4" t="str">
        <f t="shared" si="1522"/>
        <v>CJ$1416</v>
      </c>
      <c r="CK1426" s="4" t="str">
        <f t="shared" si="1522"/>
        <v>CK$1416</v>
      </c>
      <c r="CL1426" s="4" t="str">
        <f t="shared" ref="CL1426" si="1523">ADDRESS(ROW(CL1416),COLUMN(),2)</f>
        <v>CL$1416</v>
      </c>
    </row>
    <row r="1427" spans="2:90" x14ac:dyDescent="0.4">
      <c r="B1427" s="130" t="str">
        <f>B1412</f>
        <v>Secondary volume driver</v>
      </c>
      <c r="C1427" s="12"/>
      <c r="D1427" s="12" t="s">
        <v>733</v>
      </c>
      <c r="E1427" s="12" t="s">
        <v>906</v>
      </c>
      <c r="F1427" s="12"/>
      <c r="G1427" s="12" t="s">
        <v>330</v>
      </c>
      <c r="H1427" s="12"/>
      <c r="I1427" s="60"/>
      <c r="J1427" s="60"/>
      <c r="K1427" s="15"/>
      <c r="L1427" s="15"/>
      <c r="M1427" s="15"/>
      <c r="N1427" s="15"/>
      <c r="O1427" s="15"/>
      <c r="P1427" s="15"/>
      <c r="R1427" s="15"/>
      <c r="S1427" s="1"/>
      <c r="T1427" s="1"/>
      <c r="U1427" s="1"/>
      <c r="V1427" s="1"/>
      <c r="W1427" s="1"/>
      <c r="X1427" s="1"/>
      <c r="Y1427" s="1"/>
      <c r="Z1427" s="1"/>
      <c r="AA1427" s="1"/>
      <c r="AB1427" s="1"/>
      <c r="AC1427" s="1"/>
      <c r="AD1427" s="1"/>
      <c r="AE1427" s="1"/>
      <c r="AF1427" s="1"/>
      <c r="AG1427" s="1"/>
      <c r="AH1427" s="1"/>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c r="BP1427" s="1"/>
      <c r="BQ1427" s="1"/>
      <c r="BR1427" s="1"/>
      <c r="BS1427" s="1"/>
      <c r="BT1427" s="1"/>
      <c r="BU1427" s="1"/>
      <c r="BV1427" s="1"/>
      <c r="BW1427" s="1"/>
      <c r="BX1427" s="1"/>
      <c r="BY1427" s="1"/>
      <c r="BZ1427" s="1"/>
      <c r="CA1427" s="1"/>
      <c r="CB1427" s="1"/>
      <c r="CC1427" s="1"/>
      <c r="CD1427" s="1"/>
      <c r="CE1427" s="1"/>
      <c r="CF1427" s="1"/>
      <c r="CG1427" s="1"/>
      <c r="CH1427" s="1"/>
      <c r="CI1427" s="1"/>
      <c r="CJ1427" s="1"/>
      <c r="CK1427" s="1"/>
      <c r="CL1427" s="1"/>
    </row>
    <row r="1428" spans="2:90" x14ac:dyDescent="0.4">
      <c r="B1428" s="130"/>
      <c r="C1428" s="12"/>
      <c r="D1428" s="12"/>
      <c r="E1428" s="12" t="s">
        <v>906</v>
      </c>
      <c r="F1428" s="12"/>
      <c r="G1428" s="12"/>
      <c r="H1428" s="12"/>
      <c r="I1428" s="60"/>
      <c r="J1428" s="60"/>
      <c r="K1428" s="15"/>
      <c r="L1428" s="15"/>
      <c r="M1428" s="15"/>
      <c r="N1428" s="15"/>
      <c r="O1428" s="15"/>
      <c r="P1428" s="15"/>
      <c r="R1428" s="15"/>
      <c r="S1428" s="1"/>
      <c r="T1428" s="1"/>
      <c r="U1428" s="1"/>
      <c r="V1428" s="1"/>
      <c r="W1428" s="1"/>
      <c r="X1428" s="1"/>
      <c r="Y1428" s="1"/>
      <c r="Z1428" s="1"/>
      <c r="AA1428" s="1"/>
      <c r="AB1428" s="1"/>
      <c r="AC1428" s="1"/>
      <c r="AD1428" s="1"/>
      <c r="AE1428" s="1"/>
      <c r="AF1428" s="1"/>
      <c r="AG1428" s="1"/>
      <c r="AH1428" s="1"/>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c r="BP1428" s="1"/>
      <c r="BQ1428" s="1"/>
      <c r="BR1428" s="1"/>
      <c r="BS1428" s="1"/>
      <c r="BT1428" s="1"/>
      <c r="BU1428" s="1"/>
      <c r="BV1428" s="1"/>
      <c r="BW1428" s="1"/>
      <c r="BX1428" s="1"/>
      <c r="BY1428" s="1"/>
      <c r="BZ1428" s="1"/>
      <c r="CA1428" s="1"/>
      <c r="CB1428" s="1"/>
      <c r="CC1428" s="1"/>
      <c r="CD1428" s="1"/>
      <c r="CE1428" s="1"/>
      <c r="CF1428" s="1"/>
      <c r="CG1428" s="1"/>
      <c r="CH1428" s="1"/>
      <c r="CI1428" s="1"/>
      <c r="CJ1428" s="1"/>
      <c r="CK1428" s="1"/>
      <c r="CL1428" s="1"/>
    </row>
    <row r="1429" spans="2:90" x14ac:dyDescent="0.4">
      <c r="B1429" s="168" t="s">
        <v>487</v>
      </c>
      <c r="C1429" s="167"/>
      <c r="D1429" s="167"/>
      <c r="E1429" s="167" t="s">
        <v>906</v>
      </c>
      <c r="F1429" s="167"/>
      <c r="G1429" s="167"/>
      <c r="H1429" s="167"/>
      <c r="I1429" s="169"/>
      <c r="J1429" s="169"/>
      <c r="K1429" s="190"/>
      <c r="L1429" s="190"/>
      <c r="M1429" s="190"/>
      <c r="N1429" s="190"/>
      <c r="O1429" s="190"/>
      <c r="P1429" s="190"/>
      <c r="R1429" s="191"/>
      <c r="S1429" s="167"/>
      <c r="T1429" s="167"/>
      <c r="U1429" s="167"/>
      <c r="V1429" s="167"/>
      <c r="W1429" s="167"/>
      <c r="X1429" s="167"/>
      <c r="Y1429" s="167"/>
      <c r="Z1429" s="167"/>
      <c r="AA1429" s="167"/>
      <c r="AB1429" s="167"/>
      <c r="AC1429" s="167"/>
      <c r="AD1429" s="167"/>
      <c r="AE1429" s="167"/>
      <c r="AF1429" s="167"/>
      <c r="AG1429" s="167"/>
      <c r="AH1429" s="167"/>
      <c r="AI1429" s="167"/>
      <c r="AJ1429" s="167"/>
      <c r="AK1429" s="167"/>
      <c r="AL1429" s="167"/>
      <c r="AM1429" s="167"/>
      <c r="AN1429" s="167"/>
      <c r="AO1429" s="167"/>
      <c r="AP1429" s="167"/>
      <c r="AQ1429" s="167"/>
      <c r="AR1429" s="167"/>
      <c r="AS1429" s="167"/>
      <c r="AT1429" s="167"/>
      <c r="AU1429" s="167"/>
      <c r="AV1429" s="167"/>
      <c r="AW1429" s="167"/>
      <c r="AX1429" s="167"/>
      <c r="AY1429" s="167"/>
      <c r="AZ1429" s="167"/>
      <c r="BA1429" s="167"/>
      <c r="BB1429" s="167"/>
      <c r="BC1429" s="167"/>
      <c r="BD1429" s="167"/>
      <c r="BE1429" s="167"/>
      <c r="BF1429" s="167"/>
      <c r="BG1429" s="167"/>
      <c r="BH1429" s="167"/>
      <c r="BI1429" s="167"/>
      <c r="BJ1429" s="167"/>
      <c r="BK1429" s="167"/>
      <c r="BL1429" s="167"/>
      <c r="BM1429" s="167"/>
      <c r="BN1429" s="167"/>
      <c r="BO1429" s="167"/>
      <c r="BP1429" s="167"/>
      <c r="BQ1429" s="167"/>
      <c r="BR1429" s="167"/>
      <c r="BS1429" s="167"/>
      <c r="BT1429" s="167"/>
      <c r="BU1429" s="167"/>
      <c r="BV1429" s="167"/>
      <c r="BW1429" s="167"/>
      <c r="BX1429" s="167"/>
      <c r="BY1429" s="167"/>
      <c r="BZ1429" s="167"/>
      <c r="CA1429" s="167"/>
      <c r="CB1429" s="167"/>
      <c r="CC1429" s="167"/>
      <c r="CD1429" s="167"/>
      <c r="CE1429" s="167"/>
      <c r="CF1429" s="167"/>
      <c r="CG1429" s="167"/>
      <c r="CH1429" s="167"/>
      <c r="CI1429" s="167"/>
      <c r="CJ1429" s="167"/>
      <c r="CK1429" s="167"/>
      <c r="CL1429" s="167"/>
    </row>
    <row r="1430" spans="2:90" x14ac:dyDescent="0.4">
      <c r="B1430" s="168" t="s">
        <v>489</v>
      </c>
      <c r="C1430" s="167"/>
      <c r="D1430" s="167"/>
      <c r="E1430" s="167" t="s">
        <v>906</v>
      </c>
      <c r="F1430" s="167"/>
      <c r="G1430" s="167"/>
      <c r="H1430" s="167"/>
      <c r="I1430" s="169"/>
      <c r="J1430" s="169"/>
      <c r="K1430" s="190"/>
      <c r="L1430" s="190"/>
      <c r="M1430" s="190"/>
      <c r="N1430" s="190"/>
      <c r="O1430" s="190"/>
      <c r="P1430" s="190"/>
      <c r="R1430" s="191"/>
      <c r="S1430" s="167"/>
      <c r="T1430" s="167"/>
      <c r="U1430" s="167"/>
      <c r="V1430" s="167"/>
      <c r="W1430" s="167"/>
      <c r="X1430" s="167"/>
      <c r="Y1430" s="167"/>
      <c r="Z1430" s="167"/>
      <c r="AA1430" s="167"/>
      <c r="AB1430" s="167"/>
      <c r="AC1430" s="167"/>
      <c r="AD1430" s="167"/>
      <c r="AE1430" s="167"/>
      <c r="AF1430" s="167"/>
      <c r="AG1430" s="167"/>
      <c r="AH1430" s="167"/>
      <c r="AI1430" s="167"/>
      <c r="AJ1430" s="167"/>
      <c r="AK1430" s="167"/>
      <c r="AL1430" s="167"/>
      <c r="AM1430" s="167"/>
      <c r="AN1430" s="167"/>
      <c r="AO1430" s="167"/>
      <c r="AP1430" s="167"/>
      <c r="AQ1430" s="167"/>
      <c r="AR1430" s="167"/>
      <c r="AS1430" s="167"/>
      <c r="AT1430" s="167"/>
      <c r="AU1430" s="167"/>
      <c r="AV1430" s="167"/>
      <c r="AW1430" s="167"/>
      <c r="AX1430" s="167"/>
      <c r="AY1430" s="167"/>
      <c r="AZ1430" s="167"/>
      <c r="BA1430" s="167"/>
      <c r="BB1430" s="167"/>
      <c r="BC1430" s="167"/>
      <c r="BD1430" s="167"/>
      <c r="BE1430" s="167"/>
      <c r="BF1430" s="167"/>
      <c r="BG1430" s="167"/>
      <c r="BH1430" s="167"/>
      <c r="BI1430" s="167"/>
      <c r="BJ1430" s="167"/>
      <c r="BK1430" s="167"/>
      <c r="BL1430" s="167"/>
      <c r="BM1430" s="167"/>
      <c r="BN1430" s="167"/>
      <c r="BO1430" s="167"/>
      <c r="BP1430" s="167"/>
      <c r="BQ1430" s="167"/>
      <c r="BR1430" s="167"/>
      <c r="BS1430" s="167"/>
      <c r="BT1430" s="167"/>
      <c r="BU1430" s="167"/>
      <c r="BV1430" s="167"/>
      <c r="BW1430" s="167"/>
      <c r="BX1430" s="167"/>
      <c r="BY1430" s="167"/>
      <c r="BZ1430" s="167"/>
      <c r="CA1430" s="167"/>
      <c r="CB1430" s="167"/>
      <c r="CC1430" s="167"/>
      <c r="CD1430" s="167"/>
      <c r="CE1430" s="167"/>
      <c r="CF1430" s="167"/>
      <c r="CG1430" s="167"/>
      <c r="CH1430" s="167"/>
      <c r="CI1430" s="167"/>
      <c r="CJ1430" s="167"/>
      <c r="CK1430" s="167"/>
      <c r="CL1430" s="167"/>
    </row>
    <row r="1431" spans="2:90" x14ac:dyDescent="0.4">
      <c r="B1431" s="168" t="s">
        <v>459</v>
      </c>
      <c r="C1431" s="167"/>
      <c r="D1431" s="167"/>
      <c r="E1431" s="167" t="s">
        <v>906</v>
      </c>
      <c r="F1431" s="167"/>
      <c r="G1431" s="167"/>
      <c r="H1431" s="167"/>
      <c r="I1431" s="169"/>
      <c r="J1431" s="169"/>
      <c r="K1431" s="190"/>
      <c r="L1431" s="190"/>
      <c r="M1431" s="190"/>
      <c r="N1431" s="190"/>
      <c r="O1431" s="190"/>
      <c r="P1431" s="190"/>
      <c r="R1431" s="191"/>
      <c r="S1431" s="192" t="str">
        <f t="shared" ref="S1431:CD1431" si="1524">S$16</f>
        <v>S$12</v>
      </c>
      <c r="T1431" s="192" t="str">
        <f t="shared" si="1524"/>
        <v>T$12</v>
      </c>
      <c r="U1431" s="192" t="str">
        <f t="shared" si="1524"/>
        <v>U$12</v>
      </c>
      <c r="V1431" s="192" t="str">
        <f t="shared" si="1524"/>
        <v>V$12</v>
      </c>
      <c r="W1431" s="192" t="str">
        <f t="shared" si="1524"/>
        <v>W$12</v>
      </c>
      <c r="X1431" s="192" t="str">
        <f t="shared" si="1524"/>
        <v>X$12</v>
      </c>
      <c r="Y1431" s="192" t="str">
        <f t="shared" si="1524"/>
        <v>Y$12</v>
      </c>
      <c r="Z1431" s="192" t="str">
        <f t="shared" si="1524"/>
        <v>Z$12</v>
      </c>
      <c r="AA1431" s="192" t="str">
        <f t="shared" si="1524"/>
        <v>AA$12</v>
      </c>
      <c r="AB1431" s="192" t="str">
        <f t="shared" si="1524"/>
        <v>AB$12</v>
      </c>
      <c r="AC1431" s="192" t="str">
        <f t="shared" si="1524"/>
        <v>AC$12</v>
      </c>
      <c r="AD1431" s="192" t="str">
        <f t="shared" si="1524"/>
        <v>AD$12</v>
      </c>
      <c r="AE1431" s="192" t="str">
        <f t="shared" si="1524"/>
        <v>AE$12</v>
      </c>
      <c r="AF1431" s="192" t="str">
        <f t="shared" si="1524"/>
        <v>AF$12</v>
      </c>
      <c r="AG1431" s="192" t="str">
        <f t="shared" si="1524"/>
        <v>AG$12</v>
      </c>
      <c r="AH1431" s="192" t="str">
        <f t="shared" si="1524"/>
        <v>AH$12</v>
      </c>
      <c r="AI1431" s="192" t="str">
        <f t="shared" si="1524"/>
        <v>AI$12</v>
      </c>
      <c r="AJ1431" s="192" t="str">
        <f t="shared" si="1524"/>
        <v>AJ$12</v>
      </c>
      <c r="AK1431" s="192" t="str">
        <f t="shared" si="1524"/>
        <v>AK$12</v>
      </c>
      <c r="AL1431" s="192" t="str">
        <f t="shared" si="1524"/>
        <v>AL$12</v>
      </c>
      <c r="AM1431" s="192" t="str">
        <f t="shared" si="1524"/>
        <v>AM$12</v>
      </c>
      <c r="AN1431" s="192" t="str">
        <f t="shared" si="1524"/>
        <v>AN$12</v>
      </c>
      <c r="AO1431" s="192" t="str">
        <f t="shared" si="1524"/>
        <v>AO$12</v>
      </c>
      <c r="AP1431" s="192" t="str">
        <f t="shared" si="1524"/>
        <v>AP$12</v>
      </c>
      <c r="AQ1431" s="192" t="str">
        <f t="shared" si="1524"/>
        <v>AQ$12</v>
      </c>
      <c r="AR1431" s="192" t="str">
        <f t="shared" si="1524"/>
        <v>AR$12</v>
      </c>
      <c r="AS1431" s="192" t="str">
        <f t="shared" si="1524"/>
        <v>AS$12</v>
      </c>
      <c r="AT1431" s="192" t="str">
        <f t="shared" si="1524"/>
        <v>AT$12</v>
      </c>
      <c r="AU1431" s="192" t="str">
        <f t="shared" si="1524"/>
        <v>AU$12</v>
      </c>
      <c r="AV1431" s="192" t="str">
        <f t="shared" si="1524"/>
        <v>AV$12</v>
      </c>
      <c r="AW1431" s="192" t="str">
        <f t="shared" si="1524"/>
        <v>AW$12</v>
      </c>
      <c r="AX1431" s="192" t="str">
        <f t="shared" si="1524"/>
        <v>AX$12</v>
      </c>
      <c r="AY1431" s="192" t="str">
        <f t="shared" si="1524"/>
        <v>AY$12</v>
      </c>
      <c r="AZ1431" s="192" t="str">
        <f t="shared" si="1524"/>
        <v>AZ$12</v>
      </c>
      <c r="BA1431" s="192" t="str">
        <f t="shared" si="1524"/>
        <v>BA$12</v>
      </c>
      <c r="BB1431" s="192" t="str">
        <f t="shared" si="1524"/>
        <v>BB$12</v>
      </c>
      <c r="BC1431" s="192" t="str">
        <f t="shared" si="1524"/>
        <v>BC$12</v>
      </c>
      <c r="BD1431" s="192" t="str">
        <f t="shared" si="1524"/>
        <v>BD$12</v>
      </c>
      <c r="BE1431" s="192" t="str">
        <f t="shared" si="1524"/>
        <v>BE$12</v>
      </c>
      <c r="BF1431" s="192" t="str">
        <f t="shared" si="1524"/>
        <v>BF$12</v>
      </c>
      <c r="BG1431" s="192" t="str">
        <f t="shared" si="1524"/>
        <v>BG$12</v>
      </c>
      <c r="BH1431" s="192" t="str">
        <f t="shared" si="1524"/>
        <v>BH$12</v>
      </c>
      <c r="BI1431" s="192" t="str">
        <f t="shared" si="1524"/>
        <v>BI$12</v>
      </c>
      <c r="BJ1431" s="192" t="str">
        <f t="shared" si="1524"/>
        <v>BJ$12</v>
      </c>
      <c r="BK1431" s="192" t="str">
        <f t="shared" si="1524"/>
        <v>BK$12</v>
      </c>
      <c r="BL1431" s="192" t="str">
        <f t="shared" si="1524"/>
        <v>BL$12</v>
      </c>
      <c r="BM1431" s="192" t="str">
        <f t="shared" si="1524"/>
        <v>BM$12</v>
      </c>
      <c r="BN1431" s="192" t="str">
        <f t="shared" si="1524"/>
        <v>BN$12</v>
      </c>
      <c r="BO1431" s="192" t="str">
        <f t="shared" si="1524"/>
        <v>BO$12</v>
      </c>
      <c r="BP1431" s="192" t="str">
        <f t="shared" si="1524"/>
        <v>BP$12</v>
      </c>
      <c r="BQ1431" s="192" t="str">
        <f t="shared" si="1524"/>
        <v>BQ$12</v>
      </c>
      <c r="BR1431" s="192" t="str">
        <f t="shared" si="1524"/>
        <v>BR$12</v>
      </c>
      <c r="BS1431" s="192" t="str">
        <f t="shared" si="1524"/>
        <v>BS$12</v>
      </c>
      <c r="BT1431" s="192" t="str">
        <f t="shared" si="1524"/>
        <v>BT$12</v>
      </c>
      <c r="BU1431" s="192" t="str">
        <f t="shared" si="1524"/>
        <v>BU$12</v>
      </c>
      <c r="BV1431" s="192" t="str">
        <f t="shared" si="1524"/>
        <v>BV$12</v>
      </c>
      <c r="BW1431" s="192" t="str">
        <f t="shared" si="1524"/>
        <v>BW$12</v>
      </c>
      <c r="BX1431" s="192" t="str">
        <f t="shared" si="1524"/>
        <v>BX$12</v>
      </c>
      <c r="BY1431" s="192" t="str">
        <f t="shared" si="1524"/>
        <v>BY$12</v>
      </c>
      <c r="BZ1431" s="192" t="str">
        <f t="shared" si="1524"/>
        <v>BZ$12</v>
      </c>
      <c r="CA1431" s="192" t="str">
        <f t="shared" si="1524"/>
        <v>CA$12</v>
      </c>
      <c r="CB1431" s="192" t="str">
        <f t="shared" si="1524"/>
        <v>CB$12</v>
      </c>
      <c r="CC1431" s="192" t="str">
        <f t="shared" si="1524"/>
        <v>CC$12</v>
      </c>
      <c r="CD1431" s="192" t="str">
        <f t="shared" si="1524"/>
        <v>CD$12</v>
      </c>
      <c r="CE1431" s="192" t="str">
        <f t="shared" ref="CE1431:CL1431" si="1525">CE$16</f>
        <v>CE$12</v>
      </c>
      <c r="CF1431" s="192" t="str">
        <f t="shared" si="1525"/>
        <v>CF$12</v>
      </c>
      <c r="CG1431" s="192" t="str">
        <f t="shared" si="1525"/>
        <v>CG$12</v>
      </c>
      <c r="CH1431" s="192" t="str">
        <f t="shared" si="1525"/>
        <v>CH$12</v>
      </c>
      <c r="CI1431" s="192" t="str">
        <f t="shared" si="1525"/>
        <v>CI$12</v>
      </c>
      <c r="CJ1431" s="192" t="str">
        <f t="shared" si="1525"/>
        <v>CJ$12</v>
      </c>
      <c r="CK1431" s="192" t="str">
        <f t="shared" si="1525"/>
        <v>CK$12</v>
      </c>
      <c r="CL1431" s="192" t="str">
        <f t="shared" si="1525"/>
        <v>CL$12</v>
      </c>
    </row>
    <row r="1432" spans="2:90" x14ac:dyDescent="0.4">
      <c r="B1432" s="168" t="s">
        <v>460</v>
      </c>
      <c r="C1432" s="193"/>
      <c r="D1432" s="193"/>
      <c r="E1432" s="193" t="s">
        <v>906</v>
      </c>
      <c r="F1432" s="193"/>
      <c r="G1432" s="193"/>
      <c r="H1432" s="193"/>
      <c r="I1432" s="194"/>
      <c r="J1432" s="194"/>
      <c r="K1432" s="195"/>
      <c r="L1432" s="195"/>
      <c r="M1432" s="195"/>
      <c r="N1432" s="195"/>
      <c r="O1432" s="195"/>
      <c r="P1432" s="195"/>
      <c r="R1432" s="195"/>
      <c r="S1432" s="192" t="str">
        <f t="shared" ref="S1432:CD1432" si="1526">S$17</f>
        <v>S$13</v>
      </c>
      <c r="T1432" s="192" t="str">
        <f t="shared" si="1526"/>
        <v>T$13</v>
      </c>
      <c r="U1432" s="192" t="str">
        <f t="shared" si="1526"/>
        <v>U$13</v>
      </c>
      <c r="V1432" s="192" t="str">
        <f t="shared" si="1526"/>
        <v>V$13</v>
      </c>
      <c r="W1432" s="192" t="str">
        <f t="shared" si="1526"/>
        <v>W$13</v>
      </c>
      <c r="X1432" s="192" t="str">
        <f t="shared" si="1526"/>
        <v>X$13</v>
      </c>
      <c r="Y1432" s="192" t="str">
        <f t="shared" si="1526"/>
        <v>Y$13</v>
      </c>
      <c r="Z1432" s="192" t="str">
        <f t="shared" si="1526"/>
        <v>Z$13</v>
      </c>
      <c r="AA1432" s="192" t="str">
        <f t="shared" si="1526"/>
        <v>AA$13</v>
      </c>
      <c r="AB1432" s="192" t="str">
        <f t="shared" si="1526"/>
        <v>AB$13</v>
      </c>
      <c r="AC1432" s="192" t="str">
        <f t="shared" si="1526"/>
        <v>AC$13</v>
      </c>
      <c r="AD1432" s="192" t="str">
        <f t="shared" si="1526"/>
        <v>AD$13</v>
      </c>
      <c r="AE1432" s="192" t="str">
        <f t="shared" si="1526"/>
        <v>AE$13</v>
      </c>
      <c r="AF1432" s="192" t="str">
        <f t="shared" si="1526"/>
        <v>AF$13</v>
      </c>
      <c r="AG1432" s="192" t="str">
        <f t="shared" si="1526"/>
        <v>AG$13</v>
      </c>
      <c r="AH1432" s="192" t="str">
        <f t="shared" si="1526"/>
        <v>AH$13</v>
      </c>
      <c r="AI1432" s="192" t="str">
        <f t="shared" si="1526"/>
        <v>AI$13</v>
      </c>
      <c r="AJ1432" s="192" t="str">
        <f t="shared" si="1526"/>
        <v>AJ$13</v>
      </c>
      <c r="AK1432" s="192" t="str">
        <f t="shared" si="1526"/>
        <v>AK$13</v>
      </c>
      <c r="AL1432" s="192" t="str">
        <f t="shared" si="1526"/>
        <v>AL$13</v>
      </c>
      <c r="AM1432" s="192" t="str">
        <f t="shared" si="1526"/>
        <v>AM$13</v>
      </c>
      <c r="AN1432" s="192" t="str">
        <f t="shared" si="1526"/>
        <v>AN$13</v>
      </c>
      <c r="AO1432" s="192" t="str">
        <f t="shared" si="1526"/>
        <v>AO$13</v>
      </c>
      <c r="AP1432" s="192" t="str">
        <f t="shared" si="1526"/>
        <v>AP$13</v>
      </c>
      <c r="AQ1432" s="192" t="str">
        <f t="shared" si="1526"/>
        <v>AQ$13</v>
      </c>
      <c r="AR1432" s="192" t="str">
        <f t="shared" si="1526"/>
        <v>AR$13</v>
      </c>
      <c r="AS1432" s="192" t="str">
        <f t="shared" si="1526"/>
        <v>AS$13</v>
      </c>
      <c r="AT1432" s="192" t="str">
        <f t="shared" si="1526"/>
        <v>AT$13</v>
      </c>
      <c r="AU1432" s="192" t="str">
        <f t="shared" si="1526"/>
        <v>AU$13</v>
      </c>
      <c r="AV1432" s="192" t="str">
        <f t="shared" si="1526"/>
        <v>AV$13</v>
      </c>
      <c r="AW1432" s="192" t="str">
        <f t="shared" si="1526"/>
        <v>AW$13</v>
      </c>
      <c r="AX1432" s="192" t="str">
        <f t="shared" si="1526"/>
        <v>AX$13</v>
      </c>
      <c r="AY1432" s="192" t="str">
        <f t="shared" si="1526"/>
        <v>AY$13</v>
      </c>
      <c r="AZ1432" s="192" t="str">
        <f t="shared" si="1526"/>
        <v>AZ$13</v>
      </c>
      <c r="BA1432" s="192" t="str">
        <f t="shared" si="1526"/>
        <v>BA$13</v>
      </c>
      <c r="BB1432" s="192" t="str">
        <f t="shared" si="1526"/>
        <v>BB$13</v>
      </c>
      <c r="BC1432" s="192" t="str">
        <f t="shared" si="1526"/>
        <v>BC$13</v>
      </c>
      <c r="BD1432" s="192" t="str">
        <f t="shared" si="1526"/>
        <v>BD$13</v>
      </c>
      <c r="BE1432" s="192" t="str">
        <f t="shared" si="1526"/>
        <v>BE$13</v>
      </c>
      <c r="BF1432" s="192" t="str">
        <f t="shared" si="1526"/>
        <v>BF$13</v>
      </c>
      <c r="BG1432" s="192" t="str">
        <f t="shared" si="1526"/>
        <v>BG$13</v>
      </c>
      <c r="BH1432" s="192" t="str">
        <f t="shared" si="1526"/>
        <v>BH$13</v>
      </c>
      <c r="BI1432" s="192" t="str">
        <f t="shared" si="1526"/>
        <v>BI$13</v>
      </c>
      <c r="BJ1432" s="192" t="str">
        <f t="shared" si="1526"/>
        <v>BJ$13</v>
      </c>
      <c r="BK1432" s="192" t="str">
        <f t="shared" si="1526"/>
        <v>BK$13</v>
      </c>
      <c r="BL1432" s="192" t="str">
        <f t="shared" si="1526"/>
        <v>BL$13</v>
      </c>
      <c r="BM1432" s="192" t="str">
        <f t="shared" si="1526"/>
        <v>BM$13</v>
      </c>
      <c r="BN1432" s="192" t="str">
        <f t="shared" si="1526"/>
        <v>BN$13</v>
      </c>
      <c r="BO1432" s="192" t="str">
        <f t="shared" si="1526"/>
        <v>BO$13</v>
      </c>
      <c r="BP1432" s="192" t="str">
        <f t="shared" si="1526"/>
        <v>BP$13</v>
      </c>
      <c r="BQ1432" s="192" t="str">
        <f t="shared" si="1526"/>
        <v>BQ$13</v>
      </c>
      <c r="BR1432" s="192" t="str">
        <f t="shared" si="1526"/>
        <v>BR$13</v>
      </c>
      <c r="BS1432" s="192" t="str">
        <f t="shared" si="1526"/>
        <v>BS$13</v>
      </c>
      <c r="BT1432" s="192" t="str">
        <f t="shared" si="1526"/>
        <v>BT$13</v>
      </c>
      <c r="BU1432" s="192" t="str">
        <f t="shared" si="1526"/>
        <v>BU$13</v>
      </c>
      <c r="BV1432" s="192" t="str">
        <f t="shared" si="1526"/>
        <v>BV$13</v>
      </c>
      <c r="BW1432" s="192" t="str">
        <f t="shared" si="1526"/>
        <v>BW$13</v>
      </c>
      <c r="BX1432" s="192" t="str">
        <f t="shared" si="1526"/>
        <v>BX$13</v>
      </c>
      <c r="BY1432" s="192" t="str">
        <f t="shared" si="1526"/>
        <v>BY$13</v>
      </c>
      <c r="BZ1432" s="192" t="str">
        <f t="shared" si="1526"/>
        <v>BZ$13</v>
      </c>
      <c r="CA1432" s="192" t="str">
        <f t="shared" si="1526"/>
        <v>CA$13</v>
      </c>
      <c r="CB1432" s="192" t="str">
        <f t="shared" si="1526"/>
        <v>CB$13</v>
      </c>
      <c r="CC1432" s="192" t="str">
        <f t="shared" si="1526"/>
        <v>CC$13</v>
      </c>
      <c r="CD1432" s="192" t="str">
        <f t="shared" si="1526"/>
        <v>CD$13</v>
      </c>
      <c r="CE1432" s="192" t="str">
        <f t="shared" ref="CE1432:CL1432" si="1527">CE$17</f>
        <v>CE$13</v>
      </c>
      <c r="CF1432" s="192" t="str">
        <f t="shared" si="1527"/>
        <v>CF$13</v>
      </c>
      <c r="CG1432" s="192" t="str">
        <f t="shared" si="1527"/>
        <v>CG$13</v>
      </c>
      <c r="CH1432" s="192" t="str">
        <f t="shared" si="1527"/>
        <v>CH$13</v>
      </c>
      <c r="CI1432" s="192" t="str">
        <f t="shared" si="1527"/>
        <v>CI$13</v>
      </c>
      <c r="CJ1432" s="192" t="str">
        <f t="shared" si="1527"/>
        <v>CJ$13</v>
      </c>
      <c r="CK1432" s="192" t="str">
        <f t="shared" si="1527"/>
        <v>CK$13</v>
      </c>
      <c r="CL1432" s="192" t="str">
        <f t="shared" si="1527"/>
        <v>CL$13</v>
      </c>
    </row>
    <row r="1433" spans="2:90" x14ac:dyDescent="0.4">
      <c r="B1433" s="168" t="s">
        <v>488</v>
      </c>
      <c r="C1433" s="193"/>
      <c r="D1433" s="193"/>
      <c r="E1433" s="193" t="s">
        <v>906</v>
      </c>
      <c r="F1433" s="193"/>
      <c r="G1433" s="193"/>
      <c r="H1433" s="193"/>
      <c r="I1433" s="194"/>
      <c r="J1433" s="194"/>
      <c r="K1433" s="195"/>
      <c r="L1433" s="195"/>
      <c r="M1433" s="195"/>
      <c r="N1433" s="195"/>
      <c r="O1433" s="195"/>
      <c r="P1433" s="195"/>
      <c r="R1433" s="195"/>
      <c r="S1433" s="183"/>
      <c r="T1433" s="183"/>
      <c r="U1433" s="183"/>
      <c r="V1433" s="183"/>
      <c r="W1433" s="183"/>
      <c r="X1433" s="183"/>
      <c r="Y1433" s="183"/>
      <c r="Z1433" s="183"/>
      <c r="AA1433" s="183"/>
      <c r="AB1433" s="183"/>
      <c r="AC1433" s="183"/>
      <c r="AD1433" s="183"/>
      <c r="AE1433" s="183"/>
      <c r="AF1433" s="183"/>
      <c r="AG1433" s="183"/>
      <c r="AH1433" s="183"/>
      <c r="AI1433" s="183"/>
      <c r="AJ1433" s="183"/>
      <c r="AK1433" s="183"/>
      <c r="AL1433" s="183"/>
      <c r="AM1433" s="183"/>
      <c r="AN1433" s="183"/>
      <c r="AO1433" s="183"/>
      <c r="AP1433" s="183"/>
      <c r="AQ1433" s="183"/>
      <c r="AR1433" s="183"/>
      <c r="AS1433" s="183"/>
      <c r="AT1433" s="183"/>
      <c r="AU1433" s="183"/>
      <c r="AV1433" s="183"/>
      <c r="AW1433" s="183"/>
      <c r="AX1433" s="183"/>
      <c r="AY1433" s="183"/>
      <c r="AZ1433" s="183"/>
      <c r="BA1433" s="183"/>
      <c r="BB1433" s="183"/>
      <c r="BC1433" s="183"/>
      <c r="BD1433" s="183"/>
      <c r="BE1433" s="183"/>
      <c r="BF1433" s="183"/>
      <c r="BG1433" s="183"/>
      <c r="BH1433" s="183"/>
      <c r="BI1433" s="183"/>
      <c r="BJ1433" s="183"/>
      <c r="BK1433" s="183"/>
      <c r="BL1433" s="183"/>
      <c r="BM1433" s="183"/>
      <c r="BN1433" s="183"/>
      <c r="BO1433" s="183"/>
      <c r="BP1433" s="183"/>
      <c r="BQ1433" s="183"/>
      <c r="BR1433" s="183"/>
      <c r="BS1433" s="183"/>
      <c r="BT1433" s="183"/>
      <c r="BU1433" s="183"/>
      <c r="BV1433" s="183"/>
      <c r="BW1433" s="183"/>
      <c r="BX1433" s="183"/>
      <c r="BY1433" s="183"/>
      <c r="BZ1433" s="183"/>
      <c r="CA1433" s="183"/>
      <c r="CB1433" s="183"/>
      <c r="CC1433" s="183"/>
      <c r="CD1433" s="183"/>
      <c r="CE1433" s="183"/>
      <c r="CF1433" s="183"/>
      <c r="CG1433" s="183"/>
      <c r="CH1433" s="183"/>
      <c r="CI1433" s="183"/>
      <c r="CJ1433" s="183"/>
      <c r="CK1433" s="183"/>
      <c r="CL1433" s="183"/>
    </row>
    <row r="1434" spans="2:90" x14ac:dyDescent="0.4">
      <c r="B1434" s="168" t="s">
        <v>501</v>
      </c>
      <c r="C1434" s="193"/>
      <c r="D1434" s="193"/>
      <c r="E1434" s="193" t="s">
        <v>906</v>
      </c>
      <c r="F1434" s="193"/>
      <c r="G1434" s="193"/>
      <c r="H1434" s="193"/>
      <c r="I1434" s="194"/>
      <c r="J1434" s="194"/>
      <c r="K1434" s="195"/>
      <c r="L1434" s="195"/>
      <c r="M1434" s="195"/>
      <c r="N1434" s="195"/>
      <c r="O1434" s="195"/>
      <c r="P1434" s="195"/>
      <c r="R1434" s="195"/>
      <c r="S1434" s="183"/>
      <c r="T1434" s="183"/>
      <c r="U1434" s="183"/>
      <c r="V1434" s="183"/>
      <c r="W1434" s="183"/>
      <c r="X1434" s="183"/>
      <c r="Y1434" s="183"/>
      <c r="Z1434" s="183"/>
      <c r="AA1434" s="183"/>
      <c r="AB1434" s="183"/>
      <c r="AC1434" s="183"/>
      <c r="AD1434" s="183"/>
      <c r="AE1434" s="183"/>
      <c r="AF1434" s="183"/>
      <c r="AG1434" s="183"/>
      <c r="AH1434" s="183"/>
      <c r="AI1434" s="183"/>
      <c r="AJ1434" s="183"/>
      <c r="AK1434" s="183"/>
      <c r="AL1434" s="183"/>
      <c r="AM1434" s="183"/>
      <c r="AN1434" s="183"/>
      <c r="AO1434" s="183"/>
      <c r="AP1434" s="183"/>
      <c r="AQ1434" s="183"/>
      <c r="AR1434" s="183"/>
      <c r="AS1434" s="183"/>
      <c r="AT1434" s="183"/>
      <c r="AU1434" s="183"/>
      <c r="AV1434" s="183"/>
      <c r="AW1434" s="183"/>
      <c r="AX1434" s="183"/>
      <c r="AY1434" s="183"/>
      <c r="AZ1434" s="183"/>
      <c r="BA1434" s="183"/>
      <c r="BB1434" s="183"/>
      <c r="BC1434" s="183"/>
      <c r="BD1434" s="183"/>
      <c r="BE1434" s="183"/>
      <c r="BF1434" s="183"/>
      <c r="BG1434" s="183"/>
      <c r="BH1434" s="183"/>
      <c r="BI1434" s="183"/>
      <c r="BJ1434" s="183"/>
      <c r="BK1434" s="183"/>
      <c r="BL1434" s="183"/>
      <c r="BM1434" s="183"/>
      <c r="BN1434" s="183"/>
      <c r="BO1434" s="183"/>
      <c r="BP1434" s="183"/>
      <c r="BQ1434" s="183"/>
      <c r="BR1434" s="183"/>
      <c r="BS1434" s="183"/>
      <c r="BT1434" s="183"/>
      <c r="BU1434" s="183"/>
      <c r="BV1434" s="183"/>
      <c r="BW1434" s="183"/>
      <c r="BX1434" s="183"/>
      <c r="BY1434" s="183"/>
      <c r="BZ1434" s="183"/>
      <c r="CA1434" s="183"/>
      <c r="CB1434" s="183"/>
      <c r="CC1434" s="183"/>
      <c r="CD1434" s="183"/>
      <c r="CE1434" s="183"/>
      <c r="CF1434" s="183"/>
      <c r="CG1434" s="183"/>
      <c r="CH1434" s="183"/>
      <c r="CI1434" s="183"/>
      <c r="CJ1434" s="183"/>
      <c r="CK1434" s="183"/>
      <c r="CL1434" s="183"/>
    </row>
    <row r="1435" spans="2:90" x14ac:dyDescent="0.4">
      <c r="B1435" s="168" t="s">
        <v>461</v>
      </c>
      <c r="C1435" s="193"/>
      <c r="D1435" s="193"/>
      <c r="E1435" s="193" t="s">
        <v>906</v>
      </c>
      <c r="F1435" s="193"/>
      <c r="G1435" s="193"/>
      <c r="H1435" s="193"/>
      <c r="I1435" s="194"/>
      <c r="J1435" s="194"/>
      <c r="K1435" s="195"/>
      <c r="L1435" s="195"/>
      <c r="M1435" s="195"/>
      <c r="N1435" s="195"/>
      <c r="O1435" s="195"/>
      <c r="P1435" s="195"/>
      <c r="R1435" s="195"/>
      <c r="S1435" s="183" t="str">
        <f t="shared" ref="S1435:CD1435" si="1528">S$18</f>
        <v>S$14</v>
      </c>
      <c r="T1435" s="183" t="str">
        <f t="shared" si="1528"/>
        <v>T$14</v>
      </c>
      <c r="U1435" s="183" t="str">
        <f t="shared" si="1528"/>
        <v>U$14</v>
      </c>
      <c r="V1435" s="183" t="str">
        <f t="shared" si="1528"/>
        <v>V$14</v>
      </c>
      <c r="W1435" s="183" t="str">
        <f t="shared" si="1528"/>
        <v>W$14</v>
      </c>
      <c r="X1435" s="183" t="str">
        <f t="shared" si="1528"/>
        <v>X$14</v>
      </c>
      <c r="Y1435" s="183" t="str">
        <f t="shared" si="1528"/>
        <v>Y$14</v>
      </c>
      <c r="Z1435" s="183" t="str">
        <f t="shared" si="1528"/>
        <v>Z$14</v>
      </c>
      <c r="AA1435" s="183" t="str">
        <f t="shared" si="1528"/>
        <v>AA$14</v>
      </c>
      <c r="AB1435" s="183" t="str">
        <f t="shared" si="1528"/>
        <v>AB$14</v>
      </c>
      <c r="AC1435" s="183" t="str">
        <f t="shared" si="1528"/>
        <v>AC$14</v>
      </c>
      <c r="AD1435" s="183" t="str">
        <f t="shared" si="1528"/>
        <v>AD$14</v>
      </c>
      <c r="AE1435" s="183" t="str">
        <f t="shared" si="1528"/>
        <v>AE$14</v>
      </c>
      <c r="AF1435" s="183" t="str">
        <f t="shared" si="1528"/>
        <v>AF$14</v>
      </c>
      <c r="AG1435" s="183" t="str">
        <f t="shared" si="1528"/>
        <v>AG$14</v>
      </c>
      <c r="AH1435" s="183" t="str">
        <f t="shared" si="1528"/>
        <v>AH$14</v>
      </c>
      <c r="AI1435" s="183" t="str">
        <f t="shared" si="1528"/>
        <v>AI$14</v>
      </c>
      <c r="AJ1435" s="183" t="str">
        <f t="shared" si="1528"/>
        <v>AJ$14</v>
      </c>
      <c r="AK1435" s="183" t="str">
        <f t="shared" si="1528"/>
        <v>AK$14</v>
      </c>
      <c r="AL1435" s="183" t="str">
        <f t="shared" si="1528"/>
        <v>AL$14</v>
      </c>
      <c r="AM1435" s="183" t="str">
        <f t="shared" si="1528"/>
        <v>AM$14</v>
      </c>
      <c r="AN1435" s="183" t="str">
        <f t="shared" si="1528"/>
        <v>AN$14</v>
      </c>
      <c r="AO1435" s="183" t="str">
        <f t="shared" si="1528"/>
        <v>AO$14</v>
      </c>
      <c r="AP1435" s="183" t="str">
        <f t="shared" si="1528"/>
        <v>AP$14</v>
      </c>
      <c r="AQ1435" s="183" t="str">
        <f t="shared" si="1528"/>
        <v>AQ$14</v>
      </c>
      <c r="AR1435" s="183" t="str">
        <f t="shared" si="1528"/>
        <v>AR$14</v>
      </c>
      <c r="AS1435" s="183" t="str">
        <f t="shared" si="1528"/>
        <v>AS$14</v>
      </c>
      <c r="AT1435" s="183" t="str">
        <f t="shared" si="1528"/>
        <v>AT$14</v>
      </c>
      <c r="AU1435" s="183" t="str">
        <f t="shared" si="1528"/>
        <v>AU$14</v>
      </c>
      <c r="AV1435" s="183" t="str">
        <f t="shared" si="1528"/>
        <v>AV$14</v>
      </c>
      <c r="AW1435" s="183" t="str">
        <f t="shared" si="1528"/>
        <v>AW$14</v>
      </c>
      <c r="AX1435" s="183" t="str">
        <f t="shared" si="1528"/>
        <v>AX$14</v>
      </c>
      <c r="AY1435" s="183" t="str">
        <f t="shared" si="1528"/>
        <v>AY$14</v>
      </c>
      <c r="AZ1435" s="183" t="str">
        <f t="shared" si="1528"/>
        <v>AZ$14</v>
      </c>
      <c r="BA1435" s="183" t="str">
        <f t="shared" si="1528"/>
        <v>BA$14</v>
      </c>
      <c r="BB1435" s="183" t="str">
        <f t="shared" si="1528"/>
        <v>BB$14</v>
      </c>
      <c r="BC1435" s="183" t="str">
        <f t="shared" si="1528"/>
        <v>BC$14</v>
      </c>
      <c r="BD1435" s="183" t="str">
        <f t="shared" si="1528"/>
        <v>BD$14</v>
      </c>
      <c r="BE1435" s="183" t="str">
        <f t="shared" si="1528"/>
        <v>BE$14</v>
      </c>
      <c r="BF1435" s="183" t="str">
        <f t="shared" si="1528"/>
        <v>BF$14</v>
      </c>
      <c r="BG1435" s="183" t="str">
        <f t="shared" si="1528"/>
        <v>BG$14</v>
      </c>
      <c r="BH1435" s="183" t="str">
        <f t="shared" si="1528"/>
        <v>BH$14</v>
      </c>
      <c r="BI1435" s="183" t="str">
        <f t="shared" si="1528"/>
        <v>BI$14</v>
      </c>
      <c r="BJ1435" s="183" t="str">
        <f t="shared" si="1528"/>
        <v>BJ$14</v>
      </c>
      <c r="BK1435" s="183" t="str">
        <f t="shared" si="1528"/>
        <v>BK$14</v>
      </c>
      <c r="BL1435" s="183" t="str">
        <f t="shared" si="1528"/>
        <v>BL$14</v>
      </c>
      <c r="BM1435" s="183" t="str">
        <f t="shared" si="1528"/>
        <v>BM$14</v>
      </c>
      <c r="BN1435" s="183" t="str">
        <f t="shared" si="1528"/>
        <v>BN$14</v>
      </c>
      <c r="BO1435" s="183" t="str">
        <f t="shared" si="1528"/>
        <v>BO$14</v>
      </c>
      <c r="BP1435" s="183" t="str">
        <f t="shared" si="1528"/>
        <v>BP$14</v>
      </c>
      <c r="BQ1435" s="183" t="str">
        <f t="shared" si="1528"/>
        <v>BQ$14</v>
      </c>
      <c r="BR1435" s="183" t="str">
        <f t="shared" si="1528"/>
        <v>BR$14</v>
      </c>
      <c r="BS1435" s="183" t="str">
        <f t="shared" si="1528"/>
        <v>BS$14</v>
      </c>
      <c r="BT1435" s="183" t="str">
        <f t="shared" si="1528"/>
        <v>BT$14</v>
      </c>
      <c r="BU1435" s="183" t="str">
        <f t="shared" si="1528"/>
        <v>BU$14</v>
      </c>
      <c r="BV1435" s="183" t="str">
        <f t="shared" si="1528"/>
        <v>BV$14</v>
      </c>
      <c r="BW1435" s="183" t="str">
        <f t="shared" si="1528"/>
        <v>BW$14</v>
      </c>
      <c r="BX1435" s="183" t="str">
        <f t="shared" si="1528"/>
        <v>BX$14</v>
      </c>
      <c r="BY1435" s="183" t="str">
        <f t="shared" si="1528"/>
        <v>BY$14</v>
      </c>
      <c r="BZ1435" s="183" t="str">
        <f t="shared" si="1528"/>
        <v>BZ$14</v>
      </c>
      <c r="CA1435" s="183" t="str">
        <f t="shared" si="1528"/>
        <v>CA$14</v>
      </c>
      <c r="CB1435" s="183" t="str">
        <f t="shared" si="1528"/>
        <v>CB$14</v>
      </c>
      <c r="CC1435" s="183" t="str">
        <f t="shared" si="1528"/>
        <v>CC$14</v>
      </c>
      <c r="CD1435" s="183" t="str">
        <f t="shared" si="1528"/>
        <v>CD$14</v>
      </c>
      <c r="CE1435" s="183" t="str">
        <f t="shared" ref="CE1435:CL1435" si="1529">CE$18</f>
        <v>CE$14</v>
      </c>
      <c r="CF1435" s="183" t="str">
        <f t="shared" si="1529"/>
        <v>CF$14</v>
      </c>
      <c r="CG1435" s="183" t="str">
        <f t="shared" si="1529"/>
        <v>CG$14</v>
      </c>
      <c r="CH1435" s="183" t="str">
        <f t="shared" si="1529"/>
        <v>CH$14</v>
      </c>
      <c r="CI1435" s="183" t="str">
        <f t="shared" si="1529"/>
        <v>CI$14</v>
      </c>
      <c r="CJ1435" s="183" t="str">
        <f t="shared" si="1529"/>
        <v>CJ$14</v>
      </c>
      <c r="CK1435" s="183" t="str">
        <f t="shared" si="1529"/>
        <v>CK$14</v>
      </c>
      <c r="CL1435" s="183" t="str">
        <f t="shared" si="1529"/>
        <v>CL$14</v>
      </c>
    </row>
    <row r="1436" spans="2:90" x14ac:dyDescent="0.4">
      <c r="B1436" s="168" t="s">
        <v>462</v>
      </c>
      <c r="C1436" s="193"/>
      <c r="D1436" s="193"/>
      <c r="E1436" s="193" t="s">
        <v>906</v>
      </c>
      <c r="F1436" s="193"/>
      <c r="G1436" s="193"/>
      <c r="H1436" s="193"/>
      <c r="I1436" s="194"/>
      <c r="J1436" s="194"/>
      <c r="K1436" s="195"/>
      <c r="L1436" s="195"/>
      <c r="M1436" s="195"/>
      <c r="N1436" s="195"/>
      <c r="O1436" s="195"/>
      <c r="P1436" s="195"/>
      <c r="R1436" s="195"/>
      <c r="S1436" s="183" t="str">
        <f t="shared" ref="S1436:CD1436" si="1530">S$19</f>
        <v>S$15</v>
      </c>
      <c r="T1436" s="183" t="str">
        <f t="shared" si="1530"/>
        <v>T$15</v>
      </c>
      <c r="U1436" s="183" t="str">
        <f t="shared" si="1530"/>
        <v>U$15</v>
      </c>
      <c r="V1436" s="183" t="str">
        <f t="shared" si="1530"/>
        <v>V$15</v>
      </c>
      <c r="W1436" s="183" t="str">
        <f t="shared" si="1530"/>
        <v>W$15</v>
      </c>
      <c r="X1436" s="183" t="str">
        <f t="shared" si="1530"/>
        <v>X$15</v>
      </c>
      <c r="Y1436" s="183" t="str">
        <f t="shared" si="1530"/>
        <v>Y$15</v>
      </c>
      <c r="Z1436" s="183" t="str">
        <f t="shared" si="1530"/>
        <v>Z$15</v>
      </c>
      <c r="AA1436" s="183" t="str">
        <f t="shared" si="1530"/>
        <v>AA$15</v>
      </c>
      <c r="AB1436" s="183" t="str">
        <f t="shared" si="1530"/>
        <v>AB$15</v>
      </c>
      <c r="AC1436" s="183" t="str">
        <f t="shared" si="1530"/>
        <v>AC$15</v>
      </c>
      <c r="AD1436" s="183" t="str">
        <f t="shared" si="1530"/>
        <v>AD$15</v>
      </c>
      <c r="AE1436" s="183" t="str">
        <f t="shared" si="1530"/>
        <v>AE$15</v>
      </c>
      <c r="AF1436" s="183" t="str">
        <f t="shared" si="1530"/>
        <v>AF$15</v>
      </c>
      <c r="AG1436" s="183" t="str">
        <f t="shared" si="1530"/>
        <v>AG$15</v>
      </c>
      <c r="AH1436" s="183" t="str">
        <f t="shared" si="1530"/>
        <v>AH$15</v>
      </c>
      <c r="AI1436" s="183" t="str">
        <f t="shared" si="1530"/>
        <v>AI$15</v>
      </c>
      <c r="AJ1436" s="183" t="str">
        <f t="shared" si="1530"/>
        <v>AJ$15</v>
      </c>
      <c r="AK1436" s="183" t="str">
        <f t="shared" si="1530"/>
        <v>AK$15</v>
      </c>
      <c r="AL1436" s="183" t="str">
        <f t="shared" si="1530"/>
        <v>AL$15</v>
      </c>
      <c r="AM1436" s="183" t="str">
        <f t="shared" si="1530"/>
        <v>AM$15</v>
      </c>
      <c r="AN1436" s="183" t="str">
        <f t="shared" si="1530"/>
        <v>AN$15</v>
      </c>
      <c r="AO1436" s="183" t="str">
        <f t="shared" si="1530"/>
        <v>AO$15</v>
      </c>
      <c r="AP1436" s="183" t="str">
        <f t="shared" si="1530"/>
        <v>AP$15</v>
      </c>
      <c r="AQ1436" s="183" t="str">
        <f t="shared" si="1530"/>
        <v>AQ$15</v>
      </c>
      <c r="AR1436" s="183" t="str">
        <f t="shared" si="1530"/>
        <v>AR$15</v>
      </c>
      <c r="AS1436" s="183" t="str">
        <f t="shared" si="1530"/>
        <v>AS$15</v>
      </c>
      <c r="AT1436" s="183" t="str">
        <f t="shared" si="1530"/>
        <v>AT$15</v>
      </c>
      <c r="AU1436" s="183" t="str">
        <f t="shared" si="1530"/>
        <v>AU$15</v>
      </c>
      <c r="AV1436" s="183" t="str">
        <f t="shared" si="1530"/>
        <v>AV$15</v>
      </c>
      <c r="AW1436" s="183" t="str">
        <f t="shared" si="1530"/>
        <v>AW$15</v>
      </c>
      <c r="AX1436" s="183" t="str">
        <f t="shared" si="1530"/>
        <v>AX$15</v>
      </c>
      <c r="AY1436" s="183" t="str">
        <f t="shared" si="1530"/>
        <v>AY$15</v>
      </c>
      <c r="AZ1436" s="183" t="str">
        <f t="shared" si="1530"/>
        <v>AZ$15</v>
      </c>
      <c r="BA1436" s="183" t="str">
        <f t="shared" si="1530"/>
        <v>BA$15</v>
      </c>
      <c r="BB1436" s="183" t="str">
        <f t="shared" si="1530"/>
        <v>BB$15</v>
      </c>
      <c r="BC1436" s="183" t="str">
        <f t="shared" si="1530"/>
        <v>BC$15</v>
      </c>
      <c r="BD1436" s="183" t="str">
        <f t="shared" si="1530"/>
        <v>BD$15</v>
      </c>
      <c r="BE1436" s="183" t="str">
        <f t="shared" si="1530"/>
        <v>BE$15</v>
      </c>
      <c r="BF1436" s="183" t="str">
        <f t="shared" si="1530"/>
        <v>BF$15</v>
      </c>
      <c r="BG1436" s="183" t="str">
        <f t="shared" si="1530"/>
        <v>BG$15</v>
      </c>
      <c r="BH1436" s="183" t="str">
        <f t="shared" si="1530"/>
        <v>BH$15</v>
      </c>
      <c r="BI1436" s="183" t="str">
        <f t="shared" si="1530"/>
        <v>BI$15</v>
      </c>
      <c r="BJ1436" s="183" t="str">
        <f t="shared" si="1530"/>
        <v>BJ$15</v>
      </c>
      <c r="BK1436" s="183" t="str">
        <f t="shared" si="1530"/>
        <v>BK$15</v>
      </c>
      <c r="BL1436" s="183" t="str">
        <f t="shared" si="1530"/>
        <v>BL$15</v>
      </c>
      <c r="BM1436" s="183" t="str">
        <f t="shared" si="1530"/>
        <v>BM$15</v>
      </c>
      <c r="BN1436" s="183" t="str">
        <f t="shared" si="1530"/>
        <v>BN$15</v>
      </c>
      <c r="BO1436" s="183" t="str">
        <f t="shared" si="1530"/>
        <v>BO$15</v>
      </c>
      <c r="BP1436" s="183" t="str">
        <f t="shared" si="1530"/>
        <v>BP$15</v>
      </c>
      <c r="BQ1436" s="183" t="str">
        <f t="shared" si="1530"/>
        <v>BQ$15</v>
      </c>
      <c r="BR1436" s="183" t="str">
        <f t="shared" si="1530"/>
        <v>BR$15</v>
      </c>
      <c r="BS1436" s="183" t="str">
        <f t="shared" si="1530"/>
        <v>BS$15</v>
      </c>
      <c r="BT1436" s="183" t="str">
        <f t="shared" si="1530"/>
        <v>BT$15</v>
      </c>
      <c r="BU1436" s="183" t="str">
        <f t="shared" si="1530"/>
        <v>BU$15</v>
      </c>
      <c r="BV1436" s="183" t="str">
        <f t="shared" si="1530"/>
        <v>BV$15</v>
      </c>
      <c r="BW1436" s="183" t="str">
        <f t="shared" si="1530"/>
        <v>BW$15</v>
      </c>
      <c r="BX1436" s="183" t="str">
        <f t="shared" si="1530"/>
        <v>BX$15</v>
      </c>
      <c r="BY1436" s="183" t="str">
        <f t="shared" si="1530"/>
        <v>BY$15</v>
      </c>
      <c r="BZ1436" s="183" t="str">
        <f t="shared" si="1530"/>
        <v>BZ$15</v>
      </c>
      <c r="CA1436" s="183" t="str">
        <f t="shared" si="1530"/>
        <v>CA$15</v>
      </c>
      <c r="CB1436" s="183" t="str">
        <f t="shared" si="1530"/>
        <v>CB$15</v>
      </c>
      <c r="CC1436" s="183" t="str">
        <f t="shared" si="1530"/>
        <v>CC$15</v>
      </c>
      <c r="CD1436" s="183" t="str">
        <f t="shared" si="1530"/>
        <v>CD$15</v>
      </c>
      <c r="CE1436" s="183" t="str">
        <f t="shared" ref="CE1436:CL1436" si="1531">CE$19</f>
        <v>CE$15</v>
      </c>
      <c r="CF1436" s="183" t="str">
        <f t="shared" si="1531"/>
        <v>CF$15</v>
      </c>
      <c r="CG1436" s="183" t="str">
        <f t="shared" si="1531"/>
        <v>CG$15</v>
      </c>
      <c r="CH1436" s="183" t="str">
        <f t="shared" si="1531"/>
        <v>CH$15</v>
      </c>
      <c r="CI1436" s="183" t="str">
        <f t="shared" si="1531"/>
        <v>CI$15</v>
      </c>
      <c r="CJ1436" s="183" t="str">
        <f t="shared" si="1531"/>
        <v>CJ$15</v>
      </c>
      <c r="CK1436" s="183" t="str">
        <f t="shared" si="1531"/>
        <v>CK$15</v>
      </c>
      <c r="CL1436" s="183" t="str">
        <f t="shared" si="1531"/>
        <v>CL$15</v>
      </c>
    </row>
    <row r="1437" spans="2:90" x14ac:dyDescent="0.4">
      <c r="B1437" s="137" t="s">
        <v>221</v>
      </c>
      <c r="C1437" s="136"/>
      <c r="D1437" s="136" t="s">
        <v>1060</v>
      </c>
      <c r="E1437" s="136" t="str">
        <f>D1437</f>
        <v>WCAR-SS</v>
      </c>
      <c r="F1437" s="136" t="s">
        <v>223</v>
      </c>
      <c r="G1437" s="136" t="s">
        <v>81</v>
      </c>
      <c r="H1437" s="136"/>
      <c r="I1437" s="138"/>
      <c r="J1437" s="138"/>
      <c r="K1437" s="136"/>
      <c r="L1437" s="136"/>
      <c r="M1437" s="136"/>
      <c r="N1437" s="136"/>
      <c r="O1437" s="136"/>
      <c r="P1437" s="136"/>
      <c r="R1437" s="137"/>
      <c r="S1437" s="137"/>
      <c r="T1437" s="137"/>
      <c r="U1437" s="137"/>
      <c r="V1437" s="137"/>
      <c r="W1437" s="137"/>
      <c r="X1437" s="137"/>
      <c r="Y1437" s="137"/>
      <c r="Z1437" s="137"/>
      <c r="AA1437" s="137"/>
      <c r="AB1437" s="137"/>
      <c r="AC1437" s="137"/>
      <c r="AD1437" s="137"/>
      <c r="AE1437" s="137"/>
      <c r="AF1437" s="137"/>
      <c r="AG1437" s="137"/>
      <c r="AH1437" s="137"/>
      <c r="AI1437" s="137"/>
      <c r="AJ1437" s="137"/>
      <c r="AK1437" s="137"/>
      <c r="AL1437" s="137"/>
      <c r="AM1437" s="137"/>
      <c r="AN1437" s="137"/>
      <c r="AO1437" s="137"/>
      <c r="AP1437" s="137"/>
      <c r="AQ1437" s="137"/>
      <c r="AR1437" s="137"/>
      <c r="AS1437" s="137"/>
      <c r="AT1437" s="137"/>
      <c r="AU1437" s="137"/>
      <c r="AV1437" s="137"/>
      <c r="AW1437" s="137"/>
      <c r="AX1437" s="137"/>
      <c r="AY1437" s="137"/>
      <c r="AZ1437" s="137"/>
      <c r="BA1437" s="137"/>
      <c r="BB1437" s="137"/>
      <c r="BC1437" s="137"/>
      <c r="BD1437" s="137"/>
      <c r="BE1437" s="137"/>
      <c r="BF1437" s="137"/>
      <c r="BG1437" s="137"/>
      <c r="BH1437" s="137"/>
      <c r="BI1437" s="137"/>
      <c r="BJ1437" s="137"/>
      <c r="BK1437" s="137"/>
      <c r="BL1437" s="137"/>
      <c r="BM1437" s="137"/>
      <c r="BN1437" s="137"/>
      <c r="BO1437" s="137"/>
      <c r="BP1437" s="137"/>
      <c r="BQ1437" s="137"/>
      <c r="BR1437" s="137"/>
      <c r="BS1437" s="137"/>
      <c r="BT1437" s="137"/>
      <c r="BU1437" s="137"/>
      <c r="BV1437" s="137"/>
      <c r="BW1437" s="137"/>
      <c r="BX1437" s="137"/>
      <c r="BY1437" s="137"/>
      <c r="BZ1437" s="137"/>
      <c r="CA1437" s="137"/>
      <c r="CB1437" s="137"/>
      <c r="CC1437" s="137"/>
      <c r="CD1437" s="137"/>
      <c r="CE1437" s="137"/>
      <c r="CF1437" s="137"/>
      <c r="CG1437" s="137"/>
      <c r="CH1437" s="137"/>
      <c r="CI1437" s="137"/>
      <c r="CJ1437" s="137"/>
      <c r="CK1437" s="137"/>
      <c r="CL1437" s="137"/>
    </row>
    <row r="1438" spans="2:90" x14ac:dyDescent="0.4">
      <c r="B1438" s="124" t="str">
        <f>B1440&amp;":"</f>
        <v>Accounts receivable - (Secondary label):</v>
      </c>
      <c r="D1438" t="s">
        <v>1060</v>
      </c>
      <c r="E1438" t="s">
        <v>906</v>
      </c>
      <c r="G1438" t="str">
        <f t="shared" ref="G1438:G1443" si="1532">E1438</f>
        <v/>
      </c>
      <c r="I1438"/>
      <c r="J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row>
    <row r="1439" spans="2:90" x14ac:dyDescent="0.4">
      <c r="B1439" s="139" t="s">
        <v>222</v>
      </c>
      <c r="C1439" s="12"/>
      <c r="D1439" s="12" t="s">
        <v>1060</v>
      </c>
      <c r="E1439" s="12" t="s">
        <v>906</v>
      </c>
      <c r="F1439" s="12"/>
      <c r="G1439" s="12" t="str">
        <f t="shared" si="1532"/>
        <v/>
      </c>
      <c r="H1439" s="12"/>
      <c r="I1439" s="60"/>
      <c r="J1439" s="60"/>
      <c r="K1439" s="17">
        <v>30</v>
      </c>
      <c r="L1439" s="17">
        <v>30</v>
      </c>
      <c r="M1439" s="17">
        <v>30</v>
      </c>
      <c r="N1439" s="17">
        <v>30</v>
      </c>
      <c r="O1439" s="17">
        <v>30</v>
      </c>
      <c r="P1439" s="17">
        <v>30</v>
      </c>
      <c r="R1439" s="15"/>
      <c r="S1439" s="15" cm="1">
        <f t="array" ref="S1439">INDEX($K:$P,ROW(),MATCH(S$3,$K$2:$P$2,0))</f>
        <v>30</v>
      </c>
      <c r="T1439" s="15" cm="1">
        <f t="array" ref="T1439">INDEX($K:$P,ROW(),MATCH(T$3,$K$2:$P$2,0))</f>
        <v>30</v>
      </c>
      <c r="U1439" s="15" cm="1">
        <f t="array" ref="U1439">INDEX($K:$P,ROW(),MATCH(U$3,$K$2:$P$2,0))</f>
        <v>30</v>
      </c>
      <c r="V1439" s="15" cm="1">
        <f t="array" ref="V1439">INDEX($K:$P,ROW(),MATCH(V$3,$K$2:$P$2,0))</f>
        <v>30</v>
      </c>
      <c r="W1439" s="15" cm="1">
        <f t="array" ref="W1439">INDEX($K:$P,ROW(),MATCH(W$3,$K$2:$P$2,0))</f>
        <v>30</v>
      </c>
      <c r="X1439" s="15" cm="1">
        <f t="array" ref="X1439">INDEX($K:$P,ROW(),MATCH(X$3,$K$2:$P$2,0))</f>
        <v>30</v>
      </c>
      <c r="Y1439" s="15" cm="1">
        <f t="array" ref="Y1439">INDEX($K:$P,ROW(),MATCH(Y$3,$K$2:$P$2,0))</f>
        <v>30</v>
      </c>
      <c r="Z1439" s="15" cm="1">
        <f t="array" ref="Z1439">INDEX($K:$P,ROW(),MATCH(Z$3,$K$2:$P$2,0))</f>
        <v>30</v>
      </c>
      <c r="AA1439" s="15" cm="1">
        <f t="array" ref="AA1439">INDEX($K:$P,ROW(),MATCH(AA$3,$K$2:$P$2,0))</f>
        <v>30</v>
      </c>
      <c r="AB1439" s="15" cm="1">
        <f t="array" ref="AB1439">INDEX($K:$P,ROW(),MATCH(AB$3,$K$2:$P$2,0))</f>
        <v>30</v>
      </c>
      <c r="AC1439" s="15" cm="1">
        <f t="array" ref="AC1439">INDEX($K:$P,ROW(),MATCH(AC$3,$K$2:$P$2,0))</f>
        <v>30</v>
      </c>
      <c r="AD1439" s="15" cm="1">
        <f t="array" ref="AD1439">INDEX($K:$P,ROW(),MATCH(AD$3,$K$2:$P$2,0))</f>
        <v>30</v>
      </c>
      <c r="AE1439" s="15" cm="1">
        <f t="array" ref="AE1439">INDEX($K:$P,ROW(),MATCH(AE$3,$K$2:$P$2,0))</f>
        <v>30</v>
      </c>
      <c r="AF1439" s="15" cm="1">
        <f t="array" ref="AF1439">INDEX($K:$P,ROW(),MATCH(AF$3,$K$2:$P$2,0))</f>
        <v>30</v>
      </c>
      <c r="AG1439" s="15" cm="1">
        <f t="array" ref="AG1439">INDEX($K:$P,ROW(),MATCH(AG$3,$K$2:$P$2,0))</f>
        <v>30</v>
      </c>
      <c r="AH1439" s="15" cm="1">
        <f t="array" ref="AH1439">INDEX($K:$P,ROW(),MATCH(AH$3,$K$2:$P$2,0))</f>
        <v>30</v>
      </c>
      <c r="AI1439" s="15" cm="1">
        <f t="array" ref="AI1439">INDEX($K:$P,ROW(),MATCH(AI$3,$K$2:$P$2,0))</f>
        <v>30</v>
      </c>
      <c r="AJ1439" s="15" cm="1">
        <f t="array" ref="AJ1439">INDEX($K:$P,ROW(),MATCH(AJ$3,$K$2:$P$2,0))</f>
        <v>30</v>
      </c>
      <c r="AK1439" s="15" cm="1">
        <f t="array" ref="AK1439">INDEX($K:$P,ROW(),MATCH(AK$3,$K$2:$P$2,0))</f>
        <v>30</v>
      </c>
      <c r="AL1439" s="15" cm="1">
        <f t="array" ref="AL1439">INDEX($K:$P,ROW(),MATCH(AL$3,$K$2:$P$2,0))</f>
        <v>30</v>
      </c>
      <c r="AM1439" s="15" cm="1">
        <f t="array" ref="AM1439">INDEX($K:$P,ROW(),MATCH(AM$3,$K$2:$P$2,0))</f>
        <v>30</v>
      </c>
      <c r="AN1439" s="15" cm="1">
        <f t="array" ref="AN1439">INDEX($K:$P,ROW(),MATCH(AN$3,$K$2:$P$2,0))</f>
        <v>30</v>
      </c>
      <c r="AO1439" s="15" cm="1">
        <f t="array" ref="AO1439">INDEX($K:$P,ROW(),MATCH(AO$3,$K$2:$P$2,0))</f>
        <v>30</v>
      </c>
      <c r="AP1439" s="15" cm="1">
        <f t="array" ref="AP1439">INDEX($K:$P,ROW(),MATCH(AP$3,$K$2:$P$2,0))</f>
        <v>30</v>
      </c>
      <c r="AQ1439" s="15" cm="1">
        <f t="array" ref="AQ1439">INDEX($K:$P,ROW(),MATCH(AQ$3,$K$2:$P$2,0))</f>
        <v>30</v>
      </c>
      <c r="AR1439" s="15" cm="1">
        <f t="array" ref="AR1439">INDEX($K:$P,ROW(),MATCH(AR$3,$K$2:$P$2,0))</f>
        <v>30</v>
      </c>
      <c r="AS1439" s="15" cm="1">
        <f t="array" ref="AS1439">INDEX($K:$P,ROW(),MATCH(AS$3,$K$2:$P$2,0))</f>
        <v>30</v>
      </c>
      <c r="AT1439" s="15" cm="1">
        <f t="array" ref="AT1439">INDEX($K:$P,ROW(),MATCH(AT$3,$K$2:$P$2,0))</f>
        <v>30</v>
      </c>
      <c r="AU1439" s="15" cm="1">
        <f t="array" ref="AU1439">INDEX($K:$P,ROW(),MATCH(AU$3,$K$2:$P$2,0))</f>
        <v>30</v>
      </c>
      <c r="AV1439" s="15" cm="1">
        <f t="array" ref="AV1439">INDEX($K:$P,ROW(),MATCH(AV$3,$K$2:$P$2,0))</f>
        <v>30</v>
      </c>
      <c r="AW1439" s="15" cm="1">
        <f t="array" ref="AW1439">INDEX($K:$P,ROW(),MATCH(AW$3,$K$2:$P$2,0))</f>
        <v>30</v>
      </c>
      <c r="AX1439" s="15" cm="1">
        <f t="array" ref="AX1439">INDEX($K:$P,ROW(),MATCH(AX$3,$K$2:$P$2,0))</f>
        <v>30</v>
      </c>
      <c r="AY1439" s="15" cm="1">
        <f t="array" ref="AY1439">INDEX($K:$P,ROW(),MATCH(AY$3,$K$2:$P$2,0))</f>
        <v>30</v>
      </c>
      <c r="AZ1439" s="15" cm="1">
        <f t="array" ref="AZ1439">INDEX($K:$P,ROW(),MATCH(AZ$3,$K$2:$P$2,0))</f>
        <v>30</v>
      </c>
      <c r="BA1439" s="15" cm="1">
        <f t="array" ref="BA1439">INDEX($K:$P,ROW(),MATCH(BA$3,$K$2:$P$2,0))</f>
        <v>30</v>
      </c>
      <c r="BB1439" s="15" cm="1">
        <f t="array" ref="BB1439">INDEX($K:$P,ROW(),MATCH(BB$3,$K$2:$P$2,0))</f>
        <v>30</v>
      </c>
      <c r="BC1439" s="15" cm="1">
        <f t="array" ref="BC1439">INDEX($K:$P,ROW(),MATCH(BC$3,$K$2:$P$2,0))</f>
        <v>30</v>
      </c>
      <c r="BD1439" s="15" cm="1">
        <f t="array" ref="BD1439">INDEX($K:$P,ROW(),MATCH(BD$3,$K$2:$P$2,0))</f>
        <v>30</v>
      </c>
      <c r="BE1439" s="15" cm="1">
        <f t="array" ref="BE1439">INDEX($K:$P,ROW(),MATCH(BE$3,$K$2:$P$2,0))</f>
        <v>30</v>
      </c>
      <c r="BF1439" s="15" cm="1">
        <f t="array" ref="BF1439">INDEX($K:$P,ROW(),MATCH(BF$3,$K$2:$P$2,0))</f>
        <v>30</v>
      </c>
      <c r="BG1439" s="15" cm="1">
        <f t="array" ref="BG1439">INDEX($K:$P,ROW(),MATCH(BG$3,$K$2:$P$2,0))</f>
        <v>30</v>
      </c>
      <c r="BH1439" s="15" cm="1">
        <f t="array" ref="BH1439">INDEX($K:$P,ROW(),MATCH(BH$3,$K$2:$P$2,0))</f>
        <v>30</v>
      </c>
      <c r="BI1439" s="15" cm="1">
        <f t="array" ref="BI1439">INDEX($K:$P,ROW(),MATCH(BI$3,$K$2:$P$2,0))</f>
        <v>30</v>
      </c>
      <c r="BJ1439" s="15" cm="1">
        <f t="array" ref="BJ1439">INDEX($K:$P,ROW(),MATCH(BJ$3,$K$2:$P$2,0))</f>
        <v>30</v>
      </c>
      <c r="BK1439" s="15" cm="1">
        <f t="array" ref="BK1439">INDEX($K:$P,ROW(),MATCH(BK$3,$K$2:$P$2,0))</f>
        <v>30</v>
      </c>
      <c r="BL1439" s="15" cm="1">
        <f t="array" ref="BL1439">INDEX($K:$P,ROW(),MATCH(BL$3,$K$2:$P$2,0))</f>
        <v>30</v>
      </c>
      <c r="BM1439" s="15" cm="1">
        <f t="array" ref="BM1439">INDEX($K:$P,ROW(),MATCH(BM$3,$K$2:$P$2,0))</f>
        <v>30</v>
      </c>
      <c r="BN1439" s="15" cm="1">
        <f t="array" ref="BN1439">INDEX($K:$P,ROW(),MATCH(BN$3,$K$2:$P$2,0))</f>
        <v>30</v>
      </c>
      <c r="BO1439" s="15" cm="1">
        <f t="array" ref="BO1439">INDEX($K:$P,ROW(),MATCH(BO$3,$K$2:$P$2,0))</f>
        <v>30</v>
      </c>
      <c r="BP1439" s="15" cm="1">
        <f t="array" ref="BP1439">INDEX($K:$P,ROW(),MATCH(BP$3,$K$2:$P$2,0))</f>
        <v>30</v>
      </c>
      <c r="BQ1439" s="15" cm="1">
        <f t="array" ref="BQ1439">INDEX($K:$P,ROW(),MATCH(BQ$3,$K$2:$P$2,0))</f>
        <v>30</v>
      </c>
      <c r="BR1439" s="15" cm="1">
        <f t="array" ref="BR1439">INDEX($K:$P,ROW(),MATCH(BR$3,$K$2:$P$2,0))</f>
        <v>30</v>
      </c>
      <c r="BS1439" s="15" cm="1">
        <f t="array" ref="BS1439">INDEX($K:$P,ROW(),MATCH(BS$3,$K$2:$P$2,0))</f>
        <v>30</v>
      </c>
      <c r="BT1439" s="15" cm="1">
        <f t="array" ref="BT1439">INDEX($K:$P,ROW(),MATCH(BT$3,$K$2:$P$2,0))</f>
        <v>30</v>
      </c>
      <c r="BU1439" s="15" cm="1">
        <f t="array" ref="BU1439">INDEX($K:$P,ROW(),MATCH(BU$3,$K$2:$P$2,0))</f>
        <v>30</v>
      </c>
      <c r="BV1439" s="15" cm="1">
        <f t="array" ref="BV1439">INDEX($K:$P,ROW(),MATCH(BV$3,$K$2:$P$2,0))</f>
        <v>30</v>
      </c>
      <c r="BW1439" s="15" cm="1">
        <f t="array" ref="BW1439">INDEX($K:$P,ROW(),MATCH(BW$3,$K$2:$P$2,0))</f>
        <v>30</v>
      </c>
      <c r="BX1439" s="15" cm="1">
        <f t="array" ref="BX1439">INDEX($K:$P,ROW(),MATCH(BX$3,$K$2:$P$2,0))</f>
        <v>30</v>
      </c>
      <c r="BY1439" s="15" cm="1">
        <f t="array" ref="BY1439">INDEX($K:$P,ROW(),MATCH(BY$3,$K$2:$P$2,0))</f>
        <v>30</v>
      </c>
      <c r="BZ1439" s="15" cm="1">
        <f t="array" ref="BZ1439">INDEX($K:$P,ROW(),MATCH(BZ$3,$K$2:$P$2,0))</f>
        <v>30</v>
      </c>
      <c r="CA1439" s="15" cm="1">
        <f t="array" ref="CA1439">INDEX($K:$P,ROW(),MATCH(CA$3,$K$2:$P$2,0))</f>
        <v>30</v>
      </c>
      <c r="CB1439" s="15" cm="1">
        <f t="array" ref="CB1439">INDEX($K:$P,ROW(),MATCH(CB$3,$K$2:$P$2,0))</f>
        <v>30</v>
      </c>
      <c r="CC1439" s="15" cm="1">
        <f t="array" ref="CC1439">INDEX($K:$P,ROW(),MATCH(CC$3,$K$2:$P$2,0))</f>
        <v>30</v>
      </c>
      <c r="CD1439" s="15" cm="1">
        <f t="array" ref="CD1439">INDEX($K:$P,ROW(),MATCH(CD$3,$K$2:$P$2,0))</f>
        <v>30</v>
      </c>
      <c r="CE1439" s="15" cm="1">
        <f t="array" ref="CE1439">INDEX($K:$P,ROW(),MATCH(CE$3,$K$2:$P$2,0))</f>
        <v>30</v>
      </c>
      <c r="CF1439" s="15" cm="1">
        <f t="array" ref="CF1439">INDEX($K:$P,ROW(),MATCH(CF$3,$K$2:$P$2,0))</f>
        <v>30</v>
      </c>
      <c r="CG1439" s="15" cm="1">
        <f t="array" ref="CG1439">INDEX($K:$P,ROW(),MATCH(CG$3,$K$2:$P$2,0))</f>
        <v>30</v>
      </c>
      <c r="CH1439" s="15" cm="1">
        <f t="array" ref="CH1439">INDEX($K:$P,ROW(),MATCH(CH$3,$K$2:$P$2,0))</f>
        <v>30</v>
      </c>
      <c r="CI1439" s="15" cm="1">
        <f t="array" ref="CI1439">INDEX($K:$P,ROW(),MATCH(CI$3,$K$2:$P$2,0))</f>
        <v>30</v>
      </c>
      <c r="CJ1439" s="15" cm="1">
        <f t="array" ref="CJ1439">INDEX($K:$P,ROW(),MATCH(CJ$3,$K$2:$P$2,0))</f>
        <v>30</v>
      </c>
      <c r="CK1439" s="15" cm="1">
        <f t="array" ref="CK1439">INDEX($K:$P,ROW(),MATCH(CK$3,$K$2:$P$2,0))</f>
        <v>30</v>
      </c>
      <c r="CL1439" s="15" cm="1">
        <f t="array" ref="CL1439">INDEX($K:$P,ROW(),MATCH(CL$3,$K$2:$P$2,0))</f>
        <v>30</v>
      </c>
    </row>
    <row r="1440" spans="2:90" x14ac:dyDescent="0.4">
      <c r="B1440" s="121" t="str">
        <f>"Accounts receivable"&amp;" - "&amp;B1448</f>
        <v>Accounts receivable - (Secondary label)</v>
      </c>
      <c r="C1440" s="27" t="s">
        <v>224</v>
      </c>
      <c r="D1440" s="27" t="s">
        <v>1060</v>
      </c>
      <c r="E1440" s="27" t="s">
        <v>906</v>
      </c>
      <c r="F1440" s="27"/>
      <c r="G1440" s="27" t="str">
        <f t="shared" si="1532"/>
        <v/>
      </c>
      <c r="H1440" s="27"/>
      <c r="I1440" s="78"/>
      <c r="J1440" s="78"/>
      <c r="K1440" s="113">
        <f ca="1">SUMIF($4:$4,K$2,1440:1440)</f>
        <v>20000</v>
      </c>
      <c r="L1440" s="113">
        <f ca="1">SUMIF($4:$4,L$2,1440:1440)</f>
        <v>20000</v>
      </c>
      <c r="M1440" s="113">
        <f ca="1">SUMIF($4:$4,M$2,1440:1440)</f>
        <v>20000</v>
      </c>
      <c r="N1440" s="113">
        <f ca="1">SUMIF($4:$4,N$2,1440:1440)</f>
        <v>20000</v>
      </c>
      <c r="O1440" s="113">
        <f ca="1">SUMIF($4:$4,O$2,1440:1440)</f>
        <v>20000</v>
      </c>
      <c r="P1440" s="113">
        <f ca="1">SUMIF($4:$4,P$2,1440:1440)</f>
        <v>20000</v>
      </c>
      <c r="R1440" s="33"/>
      <c r="S1440" s="113" cm="1">
        <f t="array" aca="1" ref="S1440" ca="1">MIN(S1439/30*INDIRECT(S1435),R1440+INDIRECT(S1435))</f>
        <v>20000</v>
      </c>
      <c r="T1440" s="113" cm="1">
        <f t="array" aca="1" ref="T1440" ca="1">MIN(T1439/30*INDIRECT(T1435),S1440+INDIRECT(T1435))</f>
        <v>20000</v>
      </c>
      <c r="U1440" s="113" cm="1">
        <f t="array" aca="1" ref="U1440" ca="1">MIN(U1439/30*INDIRECT(U1435),T1440+INDIRECT(U1435))</f>
        <v>20000</v>
      </c>
      <c r="V1440" s="113" cm="1">
        <f t="array" aca="1" ref="V1440" ca="1">MIN(V1439/30*INDIRECT(V1435),U1440+INDIRECT(V1435))</f>
        <v>20000</v>
      </c>
      <c r="W1440" s="113" cm="1">
        <f t="array" aca="1" ref="W1440" ca="1">MIN(W1439/30*INDIRECT(W1435),V1440+INDIRECT(W1435))</f>
        <v>20000</v>
      </c>
      <c r="X1440" s="113" cm="1">
        <f t="array" aca="1" ref="X1440" ca="1">MIN(X1439/30*INDIRECT(X1435),W1440+INDIRECT(X1435))</f>
        <v>20000</v>
      </c>
      <c r="Y1440" s="113" cm="1">
        <f t="array" aca="1" ref="Y1440" ca="1">MIN(Y1439/30*INDIRECT(Y1435),X1440+INDIRECT(Y1435))</f>
        <v>20000</v>
      </c>
      <c r="Z1440" s="113" cm="1">
        <f t="array" aca="1" ref="Z1440" ca="1">MIN(Z1439/30*INDIRECT(Z1435),Y1440+INDIRECT(Z1435))</f>
        <v>20000</v>
      </c>
      <c r="AA1440" s="113" cm="1">
        <f t="array" aca="1" ref="AA1440" ca="1">MIN(AA1439/30*INDIRECT(AA1435),Z1440+INDIRECT(AA1435))</f>
        <v>20000</v>
      </c>
      <c r="AB1440" s="113" cm="1">
        <f t="array" aca="1" ref="AB1440" ca="1">MIN(AB1439/30*INDIRECT(AB1435),AA1440+INDIRECT(AB1435))</f>
        <v>20000</v>
      </c>
      <c r="AC1440" s="113" cm="1">
        <f t="array" aca="1" ref="AC1440" ca="1">MIN(AC1439/30*INDIRECT(AC1435),AB1440+INDIRECT(AC1435))</f>
        <v>20000</v>
      </c>
      <c r="AD1440" s="113" cm="1">
        <f t="array" aca="1" ref="AD1440" ca="1">MIN(AD1439/30*INDIRECT(AD1435),AC1440+INDIRECT(AD1435))</f>
        <v>20000</v>
      </c>
      <c r="AE1440" s="113" cm="1">
        <f t="array" aca="1" ref="AE1440" ca="1">MIN(AE1439/30*INDIRECT(AE1435),AD1440+INDIRECT(AE1435))</f>
        <v>20000</v>
      </c>
      <c r="AF1440" s="113" cm="1">
        <f t="array" aca="1" ref="AF1440" ca="1">MIN(AF1439/30*INDIRECT(AF1435),AE1440+INDIRECT(AF1435))</f>
        <v>20000</v>
      </c>
      <c r="AG1440" s="113" cm="1">
        <f t="array" aca="1" ref="AG1440" ca="1">MIN(AG1439/30*INDIRECT(AG1435),AF1440+INDIRECT(AG1435))</f>
        <v>20000</v>
      </c>
      <c r="AH1440" s="113" cm="1">
        <f t="array" aca="1" ref="AH1440" ca="1">MIN(AH1439/30*INDIRECT(AH1435),AG1440+INDIRECT(AH1435))</f>
        <v>20000</v>
      </c>
      <c r="AI1440" s="113" cm="1">
        <f t="array" aca="1" ref="AI1440" ca="1">MIN(AI1439/30*INDIRECT(AI1435),AH1440+INDIRECT(AI1435))</f>
        <v>20000</v>
      </c>
      <c r="AJ1440" s="113" cm="1">
        <f t="array" aca="1" ref="AJ1440" ca="1">MIN(AJ1439/30*INDIRECT(AJ1435),AI1440+INDIRECT(AJ1435))</f>
        <v>20000</v>
      </c>
      <c r="AK1440" s="113" cm="1">
        <f t="array" aca="1" ref="AK1440" ca="1">MIN(AK1439/30*INDIRECT(AK1435),AJ1440+INDIRECT(AK1435))</f>
        <v>20000</v>
      </c>
      <c r="AL1440" s="113" cm="1">
        <f t="array" aca="1" ref="AL1440" ca="1">MIN(AL1439/30*INDIRECT(AL1435),AK1440+INDIRECT(AL1435))</f>
        <v>20000</v>
      </c>
      <c r="AM1440" s="113" cm="1">
        <f t="array" aca="1" ref="AM1440" ca="1">MIN(AM1439/30*INDIRECT(AM1435),AL1440+INDIRECT(AM1435))</f>
        <v>20000</v>
      </c>
      <c r="AN1440" s="113" cm="1">
        <f t="array" aca="1" ref="AN1440" ca="1">MIN(AN1439/30*INDIRECT(AN1435),AM1440+INDIRECT(AN1435))</f>
        <v>20000</v>
      </c>
      <c r="AO1440" s="113" cm="1">
        <f t="array" aca="1" ref="AO1440" ca="1">MIN(AO1439/30*INDIRECT(AO1435),AN1440+INDIRECT(AO1435))</f>
        <v>20000</v>
      </c>
      <c r="AP1440" s="113" cm="1">
        <f t="array" aca="1" ref="AP1440" ca="1">MIN(AP1439/30*INDIRECT(AP1435),AO1440+INDIRECT(AP1435))</f>
        <v>20000</v>
      </c>
      <c r="AQ1440" s="113" cm="1">
        <f t="array" aca="1" ref="AQ1440" ca="1">MIN(AQ1439/30*INDIRECT(AQ1435),AP1440+INDIRECT(AQ1435))</f>
        <v>20000</v>
      </c>
      <c r="AR1440" s="113" cm="1">
        <f t="array" aca="1" ref="AR1440" ca="1">MIN(AR1439/30*INDIRECT(AR1435),AQ1440+INDIRECT(AR1435))</f>
        <v>20000</v>
      </c>
      <c r="AS1440" s="113" cm="1">
        <f t="array" aca="1" ref="AS1440" ca="1">MIN(AS1439/30*INDIRECT(AS1435),AR1440+INDIRECT(AS1435))</f>
        <v>20000</v>
      </c>
      <c r="AT1440" s="113" cm="1">
        <f t="array" aca="1" ref="AT1440" ca="1">MIN(AT1439/30*INDIRECT(AT1435),AS1440+INDIRECT(AT1435))</f>
        <v>20000</v>
      </c>
      <c r="AU1440" s="113" cm="1">
        <f t="array" aca="1" ref="AU1440" ca="1">MIN(AU1439/30*INDIRECT(AU1435),AT1440+INDIRECT(AU1435))</f>
        <v>20000</v>
      </c>
      <c r="AV1440" s="113" cm="1">
        <f t="array" aca="1" ref="AV1440" ca="1">MIN(AV1439/30*INDIRECT(AV1435),AU1440+INDIRECT(AV1435))</f>
        <v>20000</v>
      </c>
      <c r="AW1440" s="113" cm="1">
        <f t="array" aca="1" ref="AW1440" ca="1">MIN(AW1439/30*INDIRECT(AW1435),AV1440+INDIRECT(AW1435))</f>
        <v>20000</v>
      </c>
      <c r="AX1440" s="113" cm="1">
        <f t="array" aca="1" ref="AX1440" ca="1">MIN(AX1439/30*INDIRECT(AX1435),AW1440+INDIRECT(AX1435))</f>
        <v>20000</v>
      </c>
      <c r="AY1440" s="113" cm="1">
        <f t="array" aca="1" ref="AY1440" ca="1">MIN(AY1439/30*INDIRECT(AY1435),AX1440+INDIRECT(AY1435))</f>
        <v>20000</v>
      </c>
      <c r="AZ1440" s="113" cm="1">
        <f t="array" aca="1" ref="AZ1440" ca="1">MIN(AZ1439/30*INDIRECT(AZ1435),AY1440+INDIRECT(AZ1435))</f>
        <v>20000</v>
      </c>
      <c r="BA1440" s="113" cm="1">
        <f t="array" aca="1" ref="BA1440" ca="1">MIN(BA1439/30*INDIRECT(BA1435),AZ1440+INDIRECT(BA1435))</f>
        <v>20000</v>
      </c>
      <c r="BB1440" s="113" cm="1">
        <f t="array" aca="1" ref="BB1440" ca="1">MIN(BB1439/30*INDIRECT(BB1435),BA1440+INDIRECT(BB1435))</f>
        <v>20000</v>
      </c>
      <c r="BC1440" s="113" cm="1">
        <f t="array" aca="1" ref="BC1440" ca="1">MIN(BC1439/30*INDIRECT(BC1435),BB1440+INDIRECT(BC1435))</f>
        <v>20000</v>
      </c>
      <c r="BD1440" s="113" cm="1">
        <f t="array" aca="1" ref="BD1440" ca="1">MIN(BD1439/30*INDIRECT(BD1435),BC1440+INDIRECT(BD1435))</f>
        <v>20000</v>
      </c>
      <c r="BE1440" s="113" cm="1">
        <f t="array" aca="1" ref="BE1440" ca="1">MIN(BE1439/30*INDIRECT(BE1435),BD1440+INDIRECT(BE1435))</f>
        <v>20000</v>
      </c>
      <c r="BF1440" s="113" cm="1">
        <f t="array" aca="1" ref="BF1440" ca="1">MIN(BF1439/30*INDIRECT(BF1435),BE1440+INDIRECT(BF1435))</f>
        <v>20000</v>
      </c>
      <c r="BG1440" s="113" cm="1">
        <f t="array" aca="1" ref="BG1440" ca="1">MIN(BG1439/30*INDIRECT(BG1435),BF1440+INDIRECT(BG1435))</f>
        <v>20000</v>
      </c>
      <c r="BH1440" s="113" cm="1">
        <f t="array" aca="1" ref="BH1440" ca="1">MIN(BH1439/30*INDIRECT(BH1435),BG1440+INDIRECT(BH1435))</f>
        <v>20000</v>
      </c>
      <c r="BI1440" s="113" cm="1">
        <f t="array" aca="1" ref="BI1440" ca="1">MIN(BI1439/30*INDIRECT(BI1435),BH1440+INDIRECT(BI1435))</f>
        <v>20000</v>
      </c>
      <c r="BJ1440" s="113" cm="1">
        <f t="array" aca="1" ref="BJ1440" ca="1">MIN(BJ1439/30*INDIRECT(BJ1435),BI1440+INDIRECT(BJ1435))</f>
        <v>20000</v>
      </c>
      <c r="BK1440" s="113" cm="1">
        <f t="array" aca="1" ref="BK1440" ca="1">MIN(BK1439/30*INDIRECT(BK1435),BJ1440+INDIRECT(BK1435))</f>
        <v>20000</v>
      </c>
      <c r="BL1440" s="113" cm="1">
        <f t="array" aca="1" ref="BL1440" ca="1">MIN(BL1439/30*INDIRECT(BL1435),BK1440+INDIRECT(BL1435))</f>
        <v>20000</v>
      </c>
      <c r="BM1440" s="113" cm="1">
        <f t="array" aca="1" ref="BM1440" ca="1">MIN(BM1439/30*INDIRECT(BM1435),BL1440+INDIRECT(BM1435))</f>
        <v>20000</v>
      </c>
      <c r="BN1440" s="113" cm="1">
        <f t="array" aca="1" ref="BN1440" ca="1">MIN(BN1439/30*INDIRECT(BN1435),BM1440+INDIRECT(BN1435))</f>
        <v>20000</v>
      </c>
      <c r="BO1440" s="113" cm="1">
        <f t="array" aca="1" ref="BO1440" ca="1">MIN(BO1439/30*INDIRECT(BO1435),BN1440+INDIRECT(BO1435))</f>
        <v>20000</v>
      </c>
      <c r="BP1440" s="113" cm="1">
        <f t="array" aca="1" ref="BP1440" ca="1">MIN(BP1439/30*INDIRECT(BP1435),BO1440+INDIRECT(BP1435))</f>
        <v>20000</v>
      </c>
      <c r="BQ1440" s="113" cm="1">
        <f t="array" aca="1" ref="BQ1440" ca="1">MIN(BQ1439/30*INDIRECT(BQ1435),BP1440+INDIRECT(BQ1435))</f>
        <v>20000</v>
      </c>
      <c r="BR1440" s="113" cm="1">
        <f t="array" aca="1" ref="BR1440" ca="1">MIN(BR1439/30*INDIRECT(BR1435),BQ1440+INDIRECT(BR1435))</f>
        <v>20000</v>
      </c>
      <c r="BS1440" s="113" cm="1">
        <f t="array" aca="1" ref="BS1440" ca="1">MIN(BS1439/30*INDIRECT(BS1435),BR1440+INDIRECT(BS1435))</f>
        <v>20000</v>
      </c>
      <c r="BT1440" s="113" cm="1">
        <f t="array" aca="1" ref="BT1440" ca="1">MIN(BT1439/30*INDIRECT(BT1435),BS1440+INDIRECT(BT1435))</f>
        <v>20000</v>
      </c>
      <c r="BU1440" s="113" cm="1">
        <f t="array" aca="1" ref="BU1440" ca="1">MIN(BU1439/30*INDIRECT(BU1435),BT1440+INDIRECT(BU1435))</f>
        <v>20000</v>
      </c>
      <c r="BV1440" s="113" cm="1">
        <f t="array" aca="1" ref="BV1440" ca="1">MIN(BV1439/30*INDIRECT(BV1435),BU1440+INDIRECT(BV1435))</f>
        <v>20000</v>
      </c>
      <c r="BW1440" s="113" cm="1">
        <f t="array" aca="1" ref="BW1440" ca="1">MIN(BW1439/30*INDIRECT(BW1435),BV1440+INDIRECT(BW1435))</f>
        <v>20000</v>
      </c>
      <c r="BX1440" s="113" cm="1">
        <f t="array" aca="1" ref="BX1440" ca="1">MIN(BX1439/30*INDIRECT(BX1435),BW1440+INDIRECT(BX1435))</f>
        <v>20000</v>
      </c>
      <c r="BY1440" s="113" cm="1">
        <f t="array" aca="1" ref="BY1440" ca="1">MIN(BY1439/30*INDIRECT(BY1435),BX1440+INDIRECT(BY1435))</f>
        <v>20000</v>
      </c>
      <c r="BZ1440" s="113" cm="1">
        <f t="array" aca="1" ref="BZ1440" ca="1">MIN(BZ1439/30*INDIRECT(BZ1435),BY1440+INDIRECT(BZ1435))</f>
        <v>20000</v>
      </c>
      <c r="CA1440" s="113" cm="1">
        <f t="array" aca="1" ref="CA1440" ca="1">MIN(CA1439/30*INDIRECT(CA1435),BZ1440+INDIRECT(CA1435))</f>
        <v>20000</v>
      </c>
      <c r="CB1440" s="113" cm="1">
        <f t="array" aca="1" ref="CB1440" ca="1">MIN(CB1439/30*INDIRECT(CB1435),CA1440+INDIRECT(CB1435))</f>
        <v>20000</v>
      </c>
      <c r="CC1440" s="113" cm="1">
        <f t="array" aca="1" ref="CC1440" ca="1">MIN(CC1439/30*INDIRECT(CC1435),CB1440+INDIRECT(CC1435))</f>
        <v>20000</v>
      </c>
      <c r="CD1440" s="113" cm="1">
        <f t="array" aca="1" ref="CD1440" ca="1">MIN(CD1439/30*INDIRECT(CD1435),CC1440+INDIRECT(CD1435))</f>
        <v>20000</v>
      </c>
      <c r="CE1440" s="113" cm="1">
        <f t="array" aca="1" ref="CE1440" ca="1">MIN(CE1439/30*INDIRECT(CE1435),CD1440+INDIRECT(CE1435))</f>
        <v>20000</v>
      </c>
      <c r="CF1440" s="113" cm="1">
        <f t="array" aca="1" ref="CF1440" ca="1">MIN(CF1439/30*INDIRECT(CF1435),CE1440+INDIRECT(CF1435))</f>
        <v>20000</v>
      </c>
      <c r="CG1440" s="113" cm="1">
        <f t="array" aca="1" ref="CG1440" ca="1">MIN(CG1439/30*INDIRECT(CG1435),CF1440+INDIRECT(CG1435))</f>
        <v>20000</v>
      </c>
      <c r="CH1440" s="113" cm="1">
        <f t="array" aca="1" ref="CH1440" ca="1">MIN(CH1439/30*INDIRECT(CH1435),CG1440+INDIRECT(CH1435))</f>
        <v>20000</v>
      </c>
      <c r="CI1440" s="113" cm="1">
        <f t="array" aca="1" ref="CI1440" ca="1">MIN(CI1439/30*INDIRECT(CI1435),CH1440+INDIRECT(CI1435))</f>
        <v>20000</v>
      </c>
      <c r="CJ1440" s="113" cm="1">
        <f t="array" aca="1" ref="CJ1440" ca="1">MIN(CJ1439/30*INDIRECT(CJ1435),CI1440+INDIRECT(CJ1435))</f>
        <v>20000</v>
      </c>
      <c r="CK1440" s="113" cm="1">
        <f t="array" aca="1" ref="CK1440" ca="1">MIN(CK1439/30*INDIRECT(CK1435),CJ1440+INDIRECT(CK1435))</f>
        <v>20000</v>
      </c>
      <c r="CL1440" s="113" cm="1">
        <f t="array" aca="1" ref="CL1440" ca="1">MIN(CL1439/30*INDIRECT(CL1435),CK1440+INDIRECT(CL1435))</f>
        <v>20000</v>
      </c>
    </row>
    <row r="1441" spans="2:90" x14ac:dyDescent="0.4">
      <c r="B1441" s="121"/>
      <c r="C1441" s="27"/>
      <c r="D1441" s="27" t="s">
        <v>1060</v>
      </c>
      <c r="E1441" s="27" t="s">
        <v>906</v>
      </c>
      <c r="F1441" s="27"/>
      <c r="G1441" s="27" t="str">
        <f t="shared" si="1532"/>
        <v/>
      </c>
      <c r="H1441" s="27"/>
      <c r="I1441" s="78"/>
      <c r="J1441" s="78"/>
      <c r="K1441" s="33"/>
      <c r="L1441" s="33"/>
      <c r="M1441" s="33"/>
      <c r="N1441" s="33"/>
      <c r="O1441" s="33"/>
      <c r="P1441" s="33"/>
      <c r="R1441" s="33"/>
      <c r="S1441" s="33"/>
      <c r="T1441" s="33"/>
      <c r="U1441" s="33"/>
      <c r="V1441" s="33"/>
      <c r="W1441" s="33"/>
      <c r="X1441" s="33"/>
      <c r="Y1441" s="33"/>
      <c r="Z1441" s="33"/>
      <c r="AA1441" s="33"/>
      <c r="AB1441" s="33"/>
      <c r="AC1441" s="33"/>
      <c r="AD1441" s="33"/>
      <c r="AE1441" s="33"/>
      <c r="AF1441" s="33"/>
      <c r="AG1441" s="33"/>
      <c r="AH1441" s="33"/>
      <c r="AI1441" s="33"/>
      <c r="AJ1441" s="33"/>
      <c r="AK1441" s="33"/>
      <c r="AL1441" s="33"/>
      <c r="AM1441" s="33"/>
      <c r="AN1441" s="33"/>
      <c r="AO1441" s="33"/>
      <c r="AP1441" s="33"/>
      <c r="AQ1441" s="33"/>
      <c r="AR1441" s="33"/>
      <c r="AS1441" s="33"/>
      <c r="AT1441" s="33"/>
      <c r="AU1441" s="33"/>
      <c r="AV1441" s="33"/>
      <c r="AW1441" s="33"/>
      <c r="AX1441" s="33"/>
      <c r="AY1441" s="33"/>
      <c r="AZ1441" s="33"/>
      <c r="BA1441" s="33"/>
      <c r="BB1441" s="33"/>
      <c r="BC1441" s="33"/>
      <c r="BD1441" s="33"/>
      <c r="BE1441" s="33"/>
      <c r="BF1441" s="33"/>
      <c r="BG1441" s="33"/>
      <c r="BH1441" s="33"/>
      <c r="BI1441" s="33"/>
      <c r="BJ1441" s="33"/>
      <c r="BK1441" s="33"/>
      <c r="BL1441" s="33"/>
      <c r="BM1441" s="33"/>
      <c r="BN1441" s="33"/>
      <c r="BO1441" s="33"/>
      <c r="BP1441" s="33"/>
      <c r="BQ1441" s="33"/>
      <c r="BR1441" s="33"/>
      <c r="BS1441" s="33"/>
      <c r="BT1441" s="33"/>
      <c r="BU1441" s="33"/>
      <c r="BV1441" s="33"/>
      <c r="BW1441" s="33"/>
      <c r="BX1441" s="33"/>
      <c r="BY1441" s="33"/>
      <c r="BZ1441" s="33"/>
      <c r="CA1441" s="33"/>
      <c r="CB1441" s="33"/>
      <c r="CC1441" s="33"/>
      <c r="CD1441" s="33"/>
      <c r="CE1441" s="33"/>
      <c r="CF1441" s="33"/>
      <c r="CG1441" s="33"/>
      <c r="CH1441" s="33"/>
      <c r="CI1441" s="33"/>
      <c r="CJ1441" s="33"/>
      <c r="CK1441" s="33"/>
      <c r="CL1441" s="33"/>
    </row>
    <row r="1442" spans="2:90" x14ac:dyDescent="0.4">
      <c r="B1442" s="121" t="str">
        <f>"Change in "&amp;B1440</f>
        <v>Change in Accounts receivable - (Secondary label)</v>
      </c>
      <c r="C1442" t="s">
        <v>234</v>
      </c>
      <c r="D1442" t="s">
        <v>1060</v>
      </c>
      <c r="E1442" t="s">
        <v>906</v>
      </c>
      <c r="G1442" t="str">
        <f t="shared" si="1532"/>
        <v/>
      </c>
      <c r="K1442" s="33">
        <f ca="1">SUMIF($3:$3, K$2, INDIRECT(ROW() &amp; ":" &amp; ROW()))</f>
        <v>-20000</v>
      </c>
      <c r="L1442" s="33">
        <f t="shared" ref="L1442:P1442" ca="1" si="1533">SUMIF($3:$3, L$2, INDIRECT(ROW() &amp; ":" &amp; ROW()))</f>
        <v>0</v>
      </c>
      <c r="M1442" s="33">
        <f t="shared" ca="1" si="1533"/>
        <v>0</v>
      </c>
      <c r="N1442" s="33">
        <f t="shared" ca="1" si="1533"/>
        <v>0</v>
      </c>
      <c r="O1442" s="33">
        <f t="shared" ca="1" si="1533"/>
        <v>0</v>
      </c>
      <c r="P1442" s="33">
        <f t="shared" ca="1" si="1533"/>
        <v>0</v>
      </c>
      <c r="R1442" s="33"/>
      <c r="S1442" s="33">
        <f t="shared" ref="S1442" ca="1" si="1534">R1440-S1440</f>
        <v>-20000</v>
      </c>
      <c r="T1442" s="33">
        <f t="shared" ref="T1442" ca="1" si="1535">S1440-T1440</f>
        <v>0</v>
      </c>
      <c r="U1442" s="33">
        <f t="shared" ref="U1442" ca="1" si="1536">T1440-U1440</f>
        <v>0</v>
      </c>
      <c r="V1442" s="33">
        <f t="shared" ref="V1442" ca="1" si="1537">U1440-V1440</f>
        <v>0</v>
      </c>
      <c r="W1442" s="33">
        <f t="shared" ref="W1442" ca="1" si="1538">V1440-W1440</f>
        <v>0</v>
      </c>
      <c r="X1442" s="33">
        <f t="shared" ref="X1442" ca="1" si="1539">W1440-X1440</f>
        <v>0</v>
      </c>
      <c r="Y1442" s="33">
        <f t="shared" ref="Y1442" ca="1" si="1540">X1440-Y1440</f>
        <v>0</v>
      </c>
      <c r="Z1442" s="33">
        <f t="shared" ref="Z1442" ca="1" si="1541">Y1440-Z1440</f>
        <v>0</v>
      </c>
      <c r="AA1442" s="33">
        <f t="shared" ref="AA1442" ca="1" si="1542">Z1440-AA1440</f>
        <v>0</v>
      </c>
      <c r="AB1442" s="33">
        <f t="shared" ref="AB1442" ca="1" si="1543">AA1440-AB1440</f>
        <v>0</v>
      </c>
      <c r="AC1442" s="33">
        <f t="shared" ref="AC1442" ca="1" si="1544">AB1440-AC1440</f>
        <v>0</v>
      </c>
      <c r="AD1442" s="33">
        <f t="shared" ref="AD1442" ca="1" si="1545">AC1440-AD1440</f>
        <v>0</v>
      </c>
      <c r="AE1442" s="33">
        <f t="shared" ref="AE1442" ca="1" si="1546">AD1440-AE1440</f>
        <v>0</v>
      </c>
      <c r="AF1442" s="33">
        <f t="shared" ref="AF1442" ca="1" si="1547">AE1440-AF1440</f>
        <v>0</v>
      </c>
      <c r="AG1442" s="33">
        <f t="shared" ref="AG1442" ca="1" si="1548">AF1440-AG1440</f>
        <v>0</v>
      </c>
      <c r="AH1442" s="33">
        <f t="shared" ref="AH1442" ca="1" si="1549">AG1440-AH1440</f>
        <v>0</v>
      </c>
      <c r="AI1442" s="33">
        <f t="shared" ref="AI1442" ca="1" si="1550">AH1440-AI1440</f>
        <v>0</v>
      </c>
      <c r="AJ1442" s="33">
        <f t="shared" ref="AJ1442" ca="1" si="1551">AI1440-AJ1440</f>
        <v>0</v>
      </c>
      <c r="AK1442" s="33">
        <f t="shared" ref="AK1442" ca="1" si="1552">AJ1440-AK1440</f>
        <v>0</v>
      </c>
      <c r="AL1442" s="33">
        <f t="shared" ref="AL1442" ca="1" si="1553">AK1440-AL1440</f>
        <v>0</v>
      </c>
      <c r="AM1442" s="33">
        <f t="shared" ref="AM1442" ca="1" si="1554">AL1440-AM1440</f>
        <v>0</v>
      </c>
      <c r="AN1442" s="33">
        <f t="shared" ref="AN1442" ca="1" si="1555">AM1440-AN1440</f>
        <v>0</v>
      </c>
      <c r="AO1442" s="33">
        <f t="shared" ref="AO1442" ca="1" si="1556">AN1440-AO1440</f>
        <v>0</v>
      </c>
      <c r="AP1442" s="33">
        <f t="shared" ref="AP1442" ca="1" si="1557">AO1440-AP1440</f>
        <v>0</v>
      </c>
      <c r="AQ1442" s="33">
        <f t="shared" ref="AQ1442" ca="1" si="1558">AP1440-AQ1440</f>
        <v>0</v>
      </c>
      <c r="AR1442" s="33">
        <f t="shared" ref="AR1442" ca="1" si="1559">AQ1440-AR1440</f>
        <v>0</v>
      </c>
      <c r="AS1442" s="33">
        <f t="shared" ref="AS1442" ca="1" si="1560">AR1440-AS1440</f>
        <v>0</v>
      </c>
      <c r="AT1442" s="33">
        <f t="shared" ref="AT1442" ca="1" si="1561">AS1440-AT1440</f>
        <v>0</v>
      </c>
      <c r="AU1442" s="33">
        <f t="shared" ref="AU1442" ca="1" si="1562">AT1440-AU1440</f>
        <v>0</v>
      </c>
      <c r="AV1442" s="33">
        <f t="shared" ref="AV1442" ca="1" si="1563">AU1440-AV1440</f>
        <v>0</v>
      </c>
      <c r="AW1442" s="33">
        <f t="shared" ref="AW1442" ca="1" si="1564">AV1440-AW1440</f>
        <v>0</v>
      </c>
      <c r="AX1442" s="33">
        <f t="shared" ref="AX1442" ca="1" si="1565">AW1440-AX1440</f>
        <v>0</v>
      </c>
      <c r="AY1442" s="33">
        <f t="shared" ref="AY1442" ca="1" si="1566">AX1440-AY1440</f>
        <v>0</v>
      </c>
      <c r="AZ1442" s="33">
        <f t="shared" ref="AZ1442" ca="1" si="1567">AY1440-AZ1440</f>
        <v>0</v>
      </c>
      <c r="BA1442" s="33">
        <f t="shared" ref="BA1442" ca="1" si="1568">AZ1440-BA1440</f>
        <v>0</v>
      </c>
      <c r="BB1442" s="33">
        <f t="shared" ref="BB1442" ca="1" si="1569">BA1440-BB1440</f>
        <v>0</v>
      </c>
      <c r="BC1442" s="33">
        <f t="shared" ref="BC1442" ca="1" si="1570">BB1440-BC1440</f>
        <v>0</v>
      </c>
      <c r="BD1442" s="33">
        <f t="shared" ref="BD1442" ca="1" si="1571">BC1440-BD1440</f>
        <v>0</v>
      </c>
      <c r="BE1442" s="33">
        <f t="shared" ref="BE1442" ca="1" si="1572">BD1440-BE1440</f>
        <v>0</v>
      </c>
      <c r="BF1442" s="33">
        <f t="shared" ref="BF1442" ca="1" si="1573">BE1440-BF1440</f>
        <v>0</v>
      </c>
      <c r="BG1442" s="33">
        <f t="shared" ref="BG1442" ca="1" si="1574">BF1440-BG1440</f>
        <v>0</v>
      </c>
      <c r="BH1442" s="33">
        <f t="shared" ref="BH1442" ca="1" si="1575">BG1440-BH1440</f>
        <v>0</v>
      </c>
      <c r="BI1442" s="33">
        <f t="shared" ref="BI1442" ca="1" si="1576">BH1440-BI1440</f>
        <v>0</v>
      </c>
      <c r="BJ1442" s="33">
        <f t="shared" ref="BJ1442" ca="1" si="1577">BI1440-BJ1440</f>
        <v>0</v>
      </c>
      <c r="BK1442" s="33">
        <f t="shared" ref="BK1442" ca="1" si="1578">BJ1440-BK1440</f>
        <v>0</v>
      </c>
      <c r="BL1442" s="33">
        <f t="shared" ref="BL1442" ca="1" si="1579">BK1440-BL1440</f>
        <v>0</v>
      </c>
      <c r="BM1442" s="33">
        <f t="shared" ref="BM1442" ca="1" si="1580">BL1440-BM1440</f>
        <v>0</v>
      </c>
      <c r="BN1442" s="33">
        <f t="shared" ref="BN1442" ca="1" si="1581">BM1440-BN1440</f>
        <v>0</v>
      </c>
      <c r="BO1442" s="33">
        <f t="shared" ref="BO1442" ca="1" si="1582">BN1440-BO1440</f>
        <v>0</v>
      </c>
      <c r="BP1442" s="33">
        <f t="shared" ref="BP1442" ca="1" si="1583">BO1440-BP1440</f>
        <v>0</v>
      </c>
      <c r="BQ1442" s="33">
        <f t="shared" ref="BQ1442" ca="1" si="1584">BP1440-BQ1440</f>
        <v>0</v>
      </c>
      <c r="BR1442" s="33">
        <f t="shared" ref="BR1442" ca="1" si="1585">BQ1440-BR1440</f>
        <v>0</v>
      </c>
      <c r="BS1442" s="33">
        <f t="shared" ref="BS1442" ca="1" si="1586">BR1440-BS1440</f>
        <v>0</v>
      </c>
      <c r="BT1442" s="33">
        <f t="shared" ref="BT1442" ca="1" si="1587">BS1440-BT1440</f>
        <v>0</v>
      </c>
      <c r="BU1442" s="33">
        <f t="shared" ref="BU1442" ca="1" si="1588">BT1440-BU1440</f>
        <v>0</v>
      </c>
      <c r="BV1442" s="33">
        <f t="shared" ref="BV1442" ca="1" si="1589">BU1440-BV1440</f>
        <v>0</v>
      </c>
      <c r="BW1442" s="33">
        <f t="shared" ref="BW1442" ca="1" si="1590">BV1440-BW1440</f>
        <v>0</v>
      </c>
      <c r="BX1442" s="33">
        <f t="shared" ref="BX1442" ca="1" si="1591">BW1440-BX1440</f>
        <v>0</v>
      </c>
      <c r="BY1442" s="33">
        <f t="shared" ref="BY1442" ca="1" si="1592">BX1440-BY1440</f>
        <v>0</v>
      </c>
      <c r="BZ1442" s="33">
        <f t="shared" ref="BZ1442" ca="1" si="1593">BY1440-BZ1440</f>
        <v>0</v>
      </c>
      <c r="CA1442" s="33">
        <f t="shared" ref="CA1442" ca="1" si="1594">BZ1440-CA1440</f>
        <v>0</v>
      </c>
      <c r="CB1442" s="33">
        <f t="shared" ref="CB1442" ca="1" si="1595">CA1440-CB1440</f>
        <v>0</v>
      </c>
      <c r="CC1442" s="33">
        <f t="shared" ref="CC1442" ca="1" si="1596">CB1440-CC1440</f>
        <v>0</v>
      </c>
      <c r="CD1442" s="33">
        <f t="shared" ref="CD1442" ca="1" si="1597">CC1440-CD1440</f>
        <v>0</v>
      </c>
      <c r="CE1442" s="33">
        <f t="shared" ref="CE1442" ca="1" si="1598">CD1440-CE1440</f>
        <v>0</v>
      </c>
      <c r="CF1442" s="33">
        <f t="shared" ref="CF1442" ca="1" si="1599">CE1440-CF1440</f>
        <v>0</v>
      </c>
      <c r="CG1442" s="33">
        <f t="shared" ref="CG1442" ca="1" si="1600">CF1440-CG1440</f>
        <v>0</v>
      </c>
      <c r="CH1442" s="33">
        <f t="shared" ref="CH1442" ca="1" si="1601">CG1440-CH1440</f>
        <v>0</v>
      </c>
      <c r="CI1442" s="33">
        <f t="shared" ref="CI1442" ca="1" si="1602">CH1440-CI1440</f>
        <v>0</v>
      </c>
      <c r="CJ1442" s="33">
        <f t="shared" ref="CJ1442" ca="1" si="1603">CI1440-CJ1440</f>
        <v>0</v>
      </c>
      <c r="CK1442" s="33">
        <f t="shared" ref="CK1442" ca="1" si="1604">CJ1440-CK1440</f>
        <v>0</v>
      </c>
      <c r="CL1442" s="33">
        <f t="shared" ref="CL1442" ca="1" si="1605">CK1440-CL1440</f>
        <v>0</v>
      </c>
    </row>
    <row r="1443" spans="2:90" x14ac:dyDescent="0.4">
      <c r="B1443" s="120"/>
      <c r="D1443" t="s">
        <v>1060</v>
      </c>
      <c r="E1443" t="s">
        <v>906</v>
      </c>
      <c r="G1443" t="str">
        <f t="shared" si="1532"/>
        <v/>
      </c>
      <c r="K1443" s="53"/>
      <c r="L1443" s="53"/>
      <c r="M1443" s="53"/>
      <c r="N1443" s="53"/>
      <c r="O1443" s="53"/>
      <c r="P1443" s="53"/>
      <c r="R1443" s="24"/>
      <c r="S1443" s="24"/>
      <c r="T1443" s="24"/>
      <c r="U1443" s="24"/>
      <c r="V1443" s="24"/>
      <c r="W1443" s="24"/>
      <c r="X1443" s="24"/>
      <c r="Y1443" s="24"/>
      <c r="Z1443" s="24"/>
      <c r="AA1443" s="24"/>
      <c r="AB1443" s="24"/>
      <c r="AC1443" s="24"/>
      <c r="AD1443" s="24"/>
      <c r="AE1443" s="24"/>
      <c r="AF1443" s="24"/>
      <c r="AG1443" s="24"/>
      <c r="AH1443" s="24"/>
      <c r="AI1443" s="24"/>
      <c r="AJ1443" s="24"/>
      <c r="AK1443" s="24"/>
      <c r="AL1443" s="24"/>
      <c r="AM1443" s="24"/>
      <c r="AN1443" s="24"/>
      <c r="AO1443" s="24"/>
      <c r="AP1443" s="24"/>
      <c r="AQ1443" s="24"/>
      <c r="AR1443" s="24"/>
      <c r="AS1443" s="24"/>
      <c r="AT1443" s="24"/>
      <c r="AU1443" s="24"/>
      <c r="AV1443" s="24"/>
      <c r="AW1443" s="24"/>
      <c r="AX1443" s="24"/>
      <c r="AY1443" s="24"/>
      <c r="AZ1443" s="24"/>
      <c r="BA1443" s="24"/>
      <c r="BB1443" s="24"/>
      <c r="BC1443" s="24"/>
      <c r="BD1443" s="24"/>
      <c r="BE1443" s="24"/>
      <c r="BF1443" s="24"/>
      <c r="BG1443" s="24"/>
      <c r="BH1443" s="24"/>
      <c r="BI1443" s="24"/>
      <c r="BJ1443" s="24"/>
      <c r="BK1443" s="24"/>
      <c r="BL1443" s="24"/>
      <c r="BM1443" s="24"/>
      <c r="BN1443" s="24"/>
      <c r="BO1443" s="24"/>
      <c r="BP1443" s="24"/>
      <c r="BQ1443" s="24"/>
      <c r="BR1443" s="24"/>
      <c r="BS1443" s="24"/>
      <c r="BT1443" s="24"/>
      <c r="BU1443" s="24"/>
      <c r="BV1443" s="24"/>
      <c r="BW1443" s="24"/>
      <c r="BX1443" s="24"/>
      <c r="BY1443" s="24"/>
      <c r="BZ1443" s="24"/>
      <c r="CA1443" s="24"/>
      <c r="CB1443" s="24"/>
      <c r="CC1443" s="24"/>
      <c r="CD1443" s="24"/>
      <c r="CE1443" s="24"/>
      <c r="CF1443" s="24"/>
      <c r="CG1443" s="24"/>
      <c r="CH1443" s="24"/>
      <c r="CI1443" s="24"/>
      <c r="CJ1443" s="24"/>
      <c r="CK1443" s="24"/>
      <c r="CL1443" s="24"/>
    </row>
    <row r="1444" spans="2:90" x14ac:dyDescent="0.4">
      <c r="B1444" s="130" t="str">
        <f>B1429</f>
        <v>(Primary label)</v>
      </c>
      <c r="D1444" t="s">
        <v>1060</v>
      </c>
      <c r="E1444" t="s">
        <v>906</v>
      </c>
      <c r="G1444" t="s">
        <v>330</v>
      </c>
      <c r="K1444" s="53"/>
      <c r="L1444" s="53"/>
      <c r="M1444" s="53"/>
      <c r="N1444" s="53"/>
      <c r="O1444" s="53"/>
      <c r="P1444" s="53"/>
      <c r="R1444" s="24"/>
      <c r="S1444" s="24"/>
      <c r="T1444" s="24"/>
      <c r="U1444" s="24"/>
      <c r="V1444" s="24"/>
      <c r="W1444" s="24"/>
      <c r="X1444" s="24"/>
      <c r="Y1444" s="24"/>
      <c r="Z1444" s="24"/>
      <c r="AA1444" s="24"/>
      <c r="AB1444" s="24"/>
      <c r="AC1444" s="24"/>
      <c r="AD1444" s="24"/>
      <c r="AE1444" s="24"/>
      <c r="AF1444" s="24"/>
      <c r="AG1444" s="24"/>
      <c r="AH1444" s="24"/>
      <c r="AI1444" s="24"/>
      <c r="AJ1444" s="24"/>
      <c r="AK1444" s="24"/>
      <c r="AL1444" s="24"/>
      <c r="AM1444" s="24"/>
      <c r="AN1444" s="24"/>
      <c r="AO1444" s="24"/>
      <c r="AP1444" s="24"/>
      <c r="AQ1444" s="24"/>
      <c r="AR1444" s="24"/>
      <c r="AS1444" s="24"/>
      <c r="AT1444" s="24"/>
      <c r="AU1444" s="24"/>
      <c r="AV1444" s="24"/>
      <c r="AW1444" s="24"/>
      <c r="AX1444" s="24"/>
      <c r="AY1444" s="24"/>
      <c r="AZ1444" s="24"/>
      <c r="BA1444" s="24"/>
      <c r="BB1444" s="24"/>
      <c r="BC1444" s="24"/>
      <c r="BD1444" s="24"/>
      <c r="BE1444" s="24"/>
      <c r="BF1444" s="24"/>
      <c r="BG1444" s="24"/>
      <c r="BH1444" s="24"/>
      <c r="BI1444" s="24"/>
      <c r="BJ1444" s="24"/>
      <c r="BK1444" s="24"/>
      <c r="BL1444" s="24"/>
      <c r="BM1444" s="24"/>
      <c r="BN1444" s="24"/>
      <c r="BO1444" s="24"/>
      <c r="BP1444" s="24"/>
      <c r="BQ1444" s="24"/>
      <c r="BR1444" s="24"/>
      <c r="BS1444" s="24"/>
      <c r="BT1444" s="24"/>
      <c r="BU1444" s="24"/>
      <c r="BV1444" s="24"/>
      <c r="BW1444" s="24"/>
      <c r="BX1444" s="24"/>
      <c r="BY1444" s="24"/>
      <c r="BZ1444" s="24"/>
      <c r="CA1444" s="24"/>
      <c r="CB1444" s="24"/>
      <c r="CC1444" s="24"/>
      <c r="CD1444" s="24"/>
      <c r="CE1444" s="24"/>
      <c r="CF1444" s="24"/>
      <c r="CG1444" s="24"/>
      <c r="CH1444" s="24"/>
      <c r="CI1444" s="24"/>
      <c r="CJ1444" s="24"/>
      <c r="CK1444" s="24"/>
      <c r="CL1444" s="24"/>
    </row>
    <row r="1445" spans="2:90" x14ac:dyDescent="0.4">
      <c r="B1445" s="130" t="str">
        <f>B1430</f>
        <v>primary unit</v>
      </c>
      <c r="D1445" t="s">
        <v>1060</v>
      </c>
      <c r="E1445" t="s">
        <v>906</v>
      </c>
      <c r="G1445" t="s">
        <v>330</v>
      </c>
      <c r="K1445" s="53"/>
      <c r="L1445" s="53"/>
      <c r="M1445" s="53"/>
      <c r="N1445" s="53"/>
      <c r="O1445" s="53"/>
      <c r="P1445" s="53"/>
      <c r="R1445" s="24"/>
      <c r="S1445" s="24"/>
      <c r="T1445" s="24"/>
      <c r="U1445" s="24"/>
      <c r="V1445" s="24"/>
      <c r="W1445" s="24"/>
      <c r="X1445" s="24"/>
      <c r="Y1445" s="24"/>
      <c r="Z1445" s="24"/>
      <c r="AA1445" s="24"/>
      <c r="AB1445" s="24"/>
      <c r="AC1445" s="24"/>
      <c r="AD1445" s="24"/>
      <c r="AE1445" s="24"/>
      <c r="AF1445" s="24"/>
      <c r="AG1445" s="24"/>
      <c r="AH1445" s="24"/>
      <c r="AI1445" s="24"/>
      <c r="AJ1445" s="24"/>
      <c r="AK1445" s="24"/>
      <c r="AL1445" s="24"/>
      <c r="AM1445" s="24"/>
      <c r="AN1445" s="24"/>
      <c r="AO1445" s="24"/>
      <c r="AP1445" s="24"/>
      <c r="AQ1445" s="24"/>
      <c r="AR1445" s="24"/>
      <c r="AS1445" s="24"/>
      <c r="AT1445" s="24"/>
      <c r="AU1445" s="24"/>
      <c r="AV1445" s="24"/>
      <c r="AW1445" s="24"/>
      <c r="AX1445" s="24"/>
      <c r="AY1445" s="24"/>
      <c r="AZ1445" s="24"/>
      <c r="BA1445" s="24"/>
      <c r="BB1445" s="24"/>
      <c r="BC1445" s="24"/>
      <c r="BD1445" s="24"/>
      <c r="BE1445" s="24"/>
      <c r="BF1445" s="24"/>
      <c r="BG1445" s="24"/>
      <c r="BH1445" s="24"/>
      <c r="BI1445" s="24"/>
      <c r="BJ1445" s="24"/>
      <c r="BK1445" s="24"/>
      <c r="BL1445" s="24"/>
      <c r="BM1445" s="24"/>
      <c r="BN1445" s="24"/>
      <c r="BO1445" s="24"/>
      <c r="BP1445" s="24"/>
      <c r="BQ1445" s="24"/>
      <c r="BR1445" s="24"/>
      <c r="BS1445" s="24"/>
      <c r="BT1445" s="24"/>
      <c r="BU1445" s="24"/>
      <c r="BV1445" s="24"/>
      <c r="BW1445" s="24"/>
      <c r="BX1445" s="24"/>
      <c r="BY1445" s="24"/>
      <c r="BZ1445" s="24"/>
      <c r="CA1445" s="24"/>
      <c r="CB1445" s="24"/>
      <c r="CC1445" s="24"/>
      <c r="CD1445" s="24"/>
      <c r="CE1445" s="24"/>
      <c r="CF1445" s="24"/>
      <c r="CG1445" s="24"/>
      <c r="CH1445" s="24"/>
      <c r="CI1445" s="24"/>
      <c r="CJ1445" s="24"/>
      <c r="CK1445" s="24"/>
      <c r="CL1445" s="24"/>
    </row>
    <row r="1446" spans="2:90" x14ac:dyDescent="0.4">
      <c r="B1446" s="130" t="str">
        <f>B1431</f>
        <v>Primary revenue driver</v>
      </c>
      <c r="D1446" t="s">
        <v>1060</v>
      </c>
      <c r="E1446" t="s">
        <v>906</v>
      </c>
      <c r="G1446" t="s">
        <v>330</v>
      </c>
      <c r="K1446" s="53"/>
      <c r="L1446" s="53"/>
      <c r="M1446" s="53"/>
      <c r="N1446" s="53"/>
      <c r="O1446" s="53"/>
      <c r="P1446" s="53"/>
      <c r="R1446" s="24"/>
      <c r="S1446" s="172" t="str">
        <f t="shared" ref="S1446:CD1448" si="1606">S1431</f>
        <v>S$12</v>
      </c>
      <c r="T1446" s="172" t="str">
        <f t="shared" si="1606"/>
        <v>T$12</v>
      </c>
      <c r="U1446" s="172" t="str">
        <f t="shared" si="1606"/>
        <v>U$12</v>
      </c>
      <c r="V1446" s="172" t="str">
        <f t="shared" si="1606"/>
        <v>V$12</v>
      </c>
      <c r="W1446" s="172" t="str">
        <f t="shared" si="1606"/>
        <v>W$12</v>
      </c>
      <c r="X1446" s="172" t="str">
        <f t="shared" si="1606"/>
        <v>X$12</v>
      </c>
      <c r="Y1446" s="172" t="str">
        <f t="shared" si="1606"/>
        <v>Y$12</v>
      </c>
      <c r="Z1446" s="172" t="str">
        <f t="shared" si="1606"/>
        <v>Z$12</v>
      </c>
      <c r="AA1446" s="172" t="str">
        <f t="shared" si="1606"/>
        <v>AA$12</v>
      </c>
      <c r="AB1446" s="172" t="str">
        <f t="shared" si="1606"/>
        <v>AB$12</v>
      </c>
      <c r="AC1446" s="172" t="str">
        <f t="shared" si="1606"/>
        <v>AC$12</v>
      </c>
      <c r="AD1446" s="172" t="str">
        <f t="shared" si="1606"/>
        <v>AD$12</v>
      </c>
      <c r="AE1446" s="172" t="str">
        <f t="shared" si="1606"/>
        <v>AE$12</v>
      </c>
      <c r="AF1446" s="172" t="str">
        <f t="shared" si="1606"/>
        <v>AF$12</v>
      </c>
      <c r="AG1446" s="172" t="str">
        <f t="shared" si="1606"/>
        <v>AG$12</v>
      </c>
      <c r="AH1446" s="172" t="str">
        <f t="shared" si="1606"/>
        <v>AH$12</v>
      </c>
      <c r="AI1446" s="172" t="str">
        <f t="shared" si="1606"/>
        <v>AI$12</v>
      </c>
      <c r="AJ1446" s="172" t="str">
        <f t="shared" si="1606"/>
        <v>AJ$12</v>
      </c>
      <c r="AK1446" s="172" t="str">
        <f t="shared" si="1606"/>
        <v>AK$12</v>
      </c>
      <c r="AL1446" s="172" t="str">
        <f t="shared" si="1606"/>
        <v>AL$12</v>
      </c>
      <c r="AM1446" s="172" t="str">
        <f t="shared" si="1606"/>
        <v>AM$12</v>
      </c>
      <c r="AN1446" s="172" t="str">
        <f t="shared" si="1606"/>
        <v>AN$12</v>
      </c>
      <c r="AO1446" s="172" t="str">
        <f t="shared" si="1606"/>
        <v>AO$12</v>
      </c>
      <c r="AP1446" s="172" t="str">
        <f t="shared" si="1606"/>
        <v>AP$12</v>
      </c>
      <c r="AQ1446" s="172" t="str">
        <f t="shared" si="1606"/>
        <v>AQ$12</v>
      </c>
      <c r="AR1446" s="172" t="str">
        <f t="shared" si="1606"/>
        <v>AR$12</v>
      </c>
      <c r="AS1446" s="172" t="str">
        <f t="shared" si="1606"/>
        <v>AS$12</v>
      </c>
      <c r="AT1446" s="172" t="str">
        <f t="shared" si="1606"/>
        <v>AT$12</v>
      </c>
      <c r="AU1446" s="172" t="str">
        <f t="shared" si="1606"/>
        <v>AU$12</v>
      </c>
      <c r="AV1446" s="172" t="str">
        <f t="shared" si="1606"/>
        <v>AV$12</v>
      </c>
      <c r="AW1446" s="172" t="str">
        <f t="shared" si="1606"/>
        <v>AW$12</v>
      </c>
      <c r="AX1446" s="172" t="str">
        <f t="shared" si="1606"/>
        <v>AX$12</v>
      </c>
      <c r="AY1446" s="172" t="str">
        <f t="shared" si="1606"/>
        <v>AY$12</v>
      </c>
      <c r="AZ1446" s="172" t="str">
        <f t="shared" si="1606"/>
        <v>AZ$12</v>
      </c>
      <c r="BA1446" s="172" t="str">
        <f t="shared" si="1606"/>
        <v>BA$12</v>
      </c>
      <c r="BB1446" s="172" t="str">
        <f t="shared" si="1606"/>
        <v>BB$12</v>
      </c>
      <c r="BC1446" s="172" t="str">
        <f t="shared" si="1606"/>
        <v>BC$12</v>
      </c>
      <c r="BD1446" s="172" t="str">
        <f t="shared" si="1606"/>
        <v>BD$12</v>
      </c>
      <c r="BE1446" s="172" t="str">
        <f t="shared" si="1606"/>
        <v>BE$12</v>
      </c>
      <c r="BF1446" s="172" t="str">
        <f t="shared" si="1606"/>
        <v>BF$12</v>
      </c>
      <c r="BG1446" s="172" t="str">
        <f t="shared" si="1606"/>
        <v>BG$12</v>
      </c>
      <c r="BH1446" s="172" t="str">
        <f t="shared" si="1606"/>
        <v>BH$12</v>
      </c>
      <c r="BI1446" s="172" t="str">
        <f t="shared" si="1606"/>
        <v>BI$12</v>
      </c>
      <c r="BJ1446" s="172" t="str">
        <f t="shared" si="1606"/>
        <v>BJ$12</v>
      </c>
      <c r="BK1446" s="172" t="str">
        <f t="shared" si="1606"/>
        <v>BK$12</v>
      </c>
      <c r="BL1446" s="172" t="str">
        <f t="shared" si="1606"/>
        <v>BL$12</v>
      </c>
      <c r="BM1446" s="172" t="str">
        <f t="shared" si="1606"/>
        <v>BM$12</v>
      </c>
      <c r="BN1446" s="172" t="str">
        <f t="shared" si="1606"/>
        <v>BN$12</v>
      </c>
      <c r="BO1446" s="172" t="str">
        <f t="shared" si="1606"/>
        <v>BO$12</v>
      </c>
      <c r="BP1446" s="172" t="str">
        <f t="shared" si="1606"/>
        <v>BP$12</v>
      </c>
      <c r="BQ1446" s="172" t="str">
        <f t="shared" si="1606"/>
        <v>BQ$12</v>
      </c>
      <c r="BR1446" s="172" t="str">
        <f t="shared" si="1606"/>
        <v>BR$12</v>
      </c>
      <c r="BS1446" s="172" t="str">
        <f t="shared" si="1606"/>
        <v>BS$12</v>
      </c>
      <c r="BT1446" s="172" t="str">
        <f t="shared" si="1606"/>
        <v>BT$12</v>
      </c>
      <c r="BU1446" s="172" t="str">
        <f t="shared" si="1606"/>
        <v>BU$12</v>
      </c>
      <c r="BV1446" s="172" t="str">
        <f t="shared" si="1606"/>
        <v>BV$12</v>
      </c>
      <c r="BW1446" s="172" t="str">
        <f t="shared" si="1606"/>
        <v>BW$12</v>
      </c>
      <c r="BX1446" s="172" t="str">
        <f t="shared" si="1606"/>
        <v>BX$12</v>
      </c>
      <c r="BY1446" s="172" t="str">
        <f t="shared" si="1606"/>
        <v>BY$12</v>
      </c>
      <c r="BZ1446" s="172" t="str">
        <f t="shared" si="1606"/>
        <v>BZ$12</v>
      </c>
      <c r="CA1446" s="172" t="str">
        <f t="shared" si="1606"/>
        <v>CA$12</v>
      </c>
      <c r="CB1446" s="172" t="str">
        <f t="shared" si="1606"/>
        <v>CB$12</v>
      </c>
      <c r="CC1446" s="172" t="str">
        <f t="shared" si="1606"/>
        <v>CC$12</v>
      </c>
      <c r="CD1446" s="172" t="str">
        <f t="shared" si="1606"/>
        <v>CD$12</v>
      </c>
      <c r="CE1446" s="172" t="str">
        <f t="shared" ref="CE1446:CL1448" si="1607">CE1431</f>
        <v>CE$12</v>
      </c>
      <c r="CF1446" s="172" t="str">
        <f t="shared" si="1607"/>
        <v>CF$12</v>
      </c>
      <c r="CG1446" s="172" t="str">
        <f t="shared" si="1607"/>
        <v>CG$12</v>
      </c>
      <c r="CH1446" s="172" t="str">
        <f t="shared" si="1607"/>
        <v>CH$12</v>
      </c>
      <c r="CI1446" s="172" t="str">
        <f t="shared" si="1607"/>
        <v>CI$12</v>
      </c>
      <c r="CJ1446" s="172" t="str">
        <f t="shared" si="1607"/>
        <v>CJ$12</v>
      </c>
      <c r="CK1446" s="172" t="str">
        <f t="shared" si="1607"/>
        <v>CK$12</v>
      </c>
      <c r="CL1446" s="172" t="str">
        <f t="shared" si="1607"/>
        <v>CL$12</v>
      </c>
    </row>
    <row r="1447" spans="2:90" x14ac:dyDescent="0.4">
      <c r="B1447" s="130" t="str">
        <f>B1432</f>
        <v>Primary volume driver</v>
      </c>
      <c r="C1447" s="56"/>
      <c r="D1447" s="56" t="s">
        <v>1060</v>
      </c>
      <c r="E1447" s="56" t="s">
        <v>906</v>
      </c>
      <c r="F1447" s="56"/>
      <c r="G1447" s="56" t="s">
        <v>330</v>
      </c>
      <c r="H1447" s="56"/>
      <c r="I1447" s="79"/>
      <c r="J1447" s="79"/>
      <c r="K1447" s="15"/>
      <c r="L1447" s="15"/>
      <c r="M1447" s="15"/>
      <c r="N1447" s="15"/>
      <c r="O1447" s="15"/>
      <c r="P1447" s="15"/>
      <c r="R1447" s="15"/>
      <c r="S1447" s="172" t="str">
        <f t="shared" si="1606"/>
        <v>S$13</v>
      </c>
      <c r="T1447" s="172" t="str">
        <f t="shared" si="1606"/>
        <v>T$13</v>
      </c>
      <c r="U1447" s="172" t="str">
        <f t="shared" si="1606"/>
        <v>U$13</v>
      </c>
      <c r="V1447" s="172" t="str">
        <f t="shared" si="1606"/>
        <v>V$13</v>
      </c>
      <c r="W1447" s="172" t="str">
        <f t="shared" si="1606"/>
        <v>W$13</v>
      </c>
      <c r="X1447" s="172" t="str">
        <f t="shared" si="1606"/>
        <v>X$13</v>
      </c>
      <c r="Y1447" s="172" t="str">
        <f t="shared" si="1606"/>
        <v>Y$13</v>
      </c>
      <c r="Z1447" s="172" t="str">
        <f t="shared" si="1606"/>
        <v>Z$13</v>
      </c>
      <c r="AA1447" s="172" t="str">
        <f t="shared" si="1606"/>
        <v>AA$13</v>
      </c>
      <c r="AB1447" s="172" t="str">
        <f t="shared" si="1606"/>
        <v>AB$13</v>
      </c>
      <c r="AC1447" s="172" t="str">
        <f t="shared" si="1606"/>
        <v>AC$13</v>
      </c>
      <c r="AD1447" s="172" t="str">
        <f t="shared" si="1606"/>
        <v>AD$13</v>
      </c>
      <c r="AE1447" s="172" t="str">
        <f t="shared" si="1606"/>
        <v>AE$13</v>
      </c>
      <c r="AF1447" s="172" t="str">
        <f t="shared" si="1606"/>
        <v>AF$13</v>
      </c>
      <c r="AG1447" s="172" t="str">
        <f t="shared" si="1606"/>
        <v>AG$13</v>
      </c>
      <c r="AH1447" s="172" t="str">
        <f t="shared" si="1606"/>
        <v>AH$13</v>
      </c>
      <c r="AI1447" s="172" t="str">
        <f t="shared" si="1606"/>
        <v>AI$13</v>
      </c>
      <c r="AJ1447" s="172" t="str">
        <f t="shared" si="1606"/>
        <v>AJ$13</v>
      </c>
      <c r="AK1447" s="172" t="str">
        <f t="shared" si="1606"/>
        <v>AK$13</v>
      </c>
      <c r="AL1447" s="172" t="str">
        <f t="shared" si="1606"/>
        <v>AL$13</v>
      </c>
      <c r="AM1447" s="172" t="str">
        <f t="shared" si="1606"/>
        <v>AM$13</v>
      </c>
      <c r="AN1447" s="172" t="str">
        <f t="shared" si="1606"/>
        <v>AN$13</v>
      </c>
      <c r="AO1447" s="172" t="str">
        <f t="shared" si="1606"/>
        <v>AO$13</v>
      </c>
      <c r="AP1447" s="172" t="str">
        <f t="shared" si="1606"/>
        <v>AP$13</v>
      </c>
      <c r="AQ1447" s="172" t="str">
        <f t="shared" si="1606"/>
        <v>AQ$13</v>
      </c>
      <c r="AR1447" s="172" t="str">
        <f t="shared" si="1606"/>
        <v>AR$13</v>
      </c>
      <c r="AS1447" s="172" t="str">
        <f t="shared" si="1606"/>
        <v>AS$13</v>
      </c>
      <c r="AT1447" s="172" t="str">
        <f t="shared" si="1606"/>
        <v>AT$13</v>
      </c>
      <c r="AU1447" s="172" t="str">
        <f t="shared" si="1606"/>
        <v>AU$13</v>
      </c>
      <c r="AV1447" s="172" t="str">
        <f t="shared" si="1606"/>
        <v>AV$13</v>
      </c>
      <c r="AW1447" s="172" t="str">
        <f t="shared" si="1606"/>
        <v>AW$13</v>
      </c>
      <c r="AX1447" s="172" t="str">
        <f t="shared" si="1606"/>
        <v>AX$13</v>
      </c>
      <c r="AY1447" s="172" t="str">
        <f t="shared" si="1606"/>
        <v>AY$13</v>
      </c>
      <c r="AZ1447" s="172" t="str">
        <f t="shared" si="1606"/>
        <v>AZ$13</v>
      </c>
      <c r="BA1447" s="172" t="str">
        <f t="shared" si="1606"/>
        <v>BA$13</v>
      </c>
      <c r="BB1447" s="172" t="str">
        <f t="shared" si="1606"/>
        <v>BB$13</v>
      </c>
      <c r="BC1447" s="172" t="str">
        <f t="shared" si="1606"/>
        <v>BC$13</v>
      </c>
      <c r="BD1447" s="172" t="str">
        <f t="shared" si="1606"/>
        <v>BD$13</v>
      </c>
      <c r="BE1447" s="172" t="str">
        <f t="shared" si="1606"/>
        <v>BE$13</v>
      </c>
      <c r="BF1447" s="172" t="str">
        <f t="shared" si="1606"/>
        <v>BF$13</v>
      </c>
      <c r="BG1447" s="172" t="str">
        <f t="shared" si="1606"/>
        <v>BG$13</v>
      </c>
      <c r="BH1447" s="172" t="str">
        <f t="shared" si="1606"/>
        <v>BH$13</v>
      </c>
      <c r="BI1447" s="172" t="str">
        <f t="shared" si="1606"/>
        <v>BI$13</v>
      </c>
      <c r="BJ1447" s="172" t="str">
        <f t="shared" si="1606"/>
        <v>BJ$13</v>
      </c>
      <c r="BK1447" s="172" t="str">
        <f t="shared" si="1606"/>
        <v>BK$13</v>
      </c>
      <c r="BL1447" s="172" t="str">
        <f t="shared" si="1606"/>
        <v>BL$13</v>
      </c>
      <c r="BM1447" s="172" t="str">
        <f t="shared" si="1606"/>
        <v>BM$13</v>
      </c>
      <c r="BN1447" s="172" t="str">
        <f t="shared" si="1606"/>
        <v>BN$13</v>
      </c>
      <c r="BO1447" s="172" t="str">
        <f t="shared" si="1606"/>
        <v>BO$13</v>
      </c>
      <c r="BP1447" s="172" t="str">
        <f t="shared" si="1606"/>
        <v>BP$13</v>
      </c>
      <c r="BQ1447" s="172" t="str">
        <f t="shared" si="1606"/>
        <v>BQ$13</v>
      </c>
      <c r="BR1447" s="172" t="str">
        <f t="shared" si="1606"/>
        <v>BR$13</v>
      </c>
      <c r="BS1447" s="172" t="str">
        <f t="shared" si="1606"/>
        <v>BS$13</v>
      </c>
      <c r="BT1447" s="172" t="str">
        <f t="shared" si="1606"/>
        <v>BT$13</v>
      </c>
      <c r="BU1447" s="172" t="str">
        <f t="shared" si="1606"/>
        <v>BU$13</v>
      </c>
      <c r="BV1447" s="172" t="str">
        <f t="shared" si="1606"/>
        <v>BV$13</v>
      </c>
      <c r="BW1447" s="172" t="str">
        <f t="shared" si="1606"/>
        <v>BW$13</v>
      </c>
      <c r="BX1447" s="172" t="str">
        <f t="shared" si="1606"/>
        <v>BX$13</v>
      </c>
      <c r="BY1447" s="172" t="str">
        <f t="shared" si="1606"/>
        <v>BY$13</v>
      </c>
      <c r="BZ1447" s="172" t="str">
        <f t="shared" si="1606"/>
        <v>BZ$13</v>
      </c>
      <c r="CA1447" s="172" t="str">
        <f t="shared" si="1606"/>
        <v>CA$13</v>
      </c>
      <c r="CB1447" s="172" t="str">
        <f t="shared" si="1606"/>
        <v>CB$13</v>
      </c>
      <c r="CC1447" s="172" t="str">
        <f t="shared" si="1606"/>
        <v>CC$13</v>
      </c>
      <c r="CD1447" s="172" t="str">
        <f t="shared" si="1606"/>
        <v>CD$13</v>
      </c>
      <c r="CE1447" s="172" t="str">
        <f t="shared" ref="CE1447:CK1447" si="1608">CE1432</f>
        <v>CE$13</v>
      </c>
      <c r="CF1447" s="172" t="str">
        <f t="shared" si="1608"/>
        <v>CF$13</v>
      </c>
      <c r="CG1447" s="172" t="str">
        <f t="shared" si="1608"/>
        <v>CG$13</v>
      </c>
      <c r="CH1447" s="172" t="str">
        <f t="shared" si="1608"/>
        <v>CH$13</v>
      </c>
      <c r="CI1447" s="172" t="str">
        <f t="shared" si="1608"/>
        <v>CI$13</v>
      </c>
      <c r="CJ1447" s="172" t="str">
        <f t="shared" si="1608"/>
        <v>CJ$13</v>
      </c>
      <c r="CK1447" s="172" t="str">
        <f t="shared" si="1608"/>
        <v>CK$13</v>
      </c>
      <c r="CL1447" s="172" t="str">
        <f t="shared" si="1607"/>
        <v>CL$13</v>
      </c>
    </row>
    <row r="1448" spans="2:90" x14ac:dyDescent="0.4">
      <c r="B1448" s="130" t="str">
        <f>B1433</f>
        <v>(Secondary label)</v>
      </c>
      <c r="C1448" s="12"/>
      <c r="D1448" s="12" t="s">
        <v>1060</v>
      </c>
      <c r="E1448" s="12" t="s">
        <v>906</v>
      </c>
      <c r="F1448" s="12"/>
      <c r="G1448" s="12" t="s">
        <v>330</v>
      </c>
      <c r="H1448" s="12"/>
      <c r="I1448" s="60"/>
      <c r="J1448" s="60"/>
      <c r="K1448" s="15"/>
      <c r="L1448" s="15"/>
      <c r="M1448" s="15"/>
      <c r="N1448" s="15"/>
      <c r="O1448" s="15"/>
      <c r="P1448" s="15"/>
      <c r="R1448" s="15"/>
      <c r="S1448" s="172">
        <f t="shared" si="1606"/>
        <v>0</v>
      </c>
      <c r="T1448" s="172">
        <f t="shared" si="1606"/>
        <v>0</v>
      </c>
      <c r="U1448" s="172">
        <f t="shared" si="1606"/>
        <v>0</v>
      </c>
      <c r="V1448" s="172">
        <f t="shared" si="1606"/>
        <v>0</v>
      </c>
      <c r="W1448" s="172">
        <f t="shared" si="1606"/>
        <v>0</v>
      </c>
      <c r="X1448" s="172">
        <f t="shared" si="1606"/>
        <v>0</v>
      </c>
      <c r="Y1448" s="172">
        <f t="shared" si="1606"/>
        <v>0</v>
      </c>
      <c r="Z1448" s="172">
        <f t="shared" si="1606"/>
        <v>0</v>
      </c>
      <c r="AA1448" s="172">
        <f t="shared" si="1606"/>
        <v>0</v>
      </c>
      <c r="AB1448" s="172">
        <f t="shared" si="1606"/>
        <v>0</v>
      </c>
      <c r="AC1448" s="172">
        <f t="shared" si="1606"/>
        <v>0</v>
      </c>
      <c r="AD1448" s="172">
        <f t="shared" si="1606"/>
        <v>0</v>
      </c>
      <c r="AE1448" s="172">
        <f t="shared" si="1606"/>
        <v>0</v>
      </c>
      <c r="AF1448" s="172">
        <f t="shared" si="1606"/>
        <v>0</v>
      </c>
      <c r="AG1448" s="172">
        <f t="shared" si="1606"/>
        <v>0</v>
      </c>
      <c r="AH1448" s="172">
        <f t="shared" si="1606"/>
        <v>0</v>
      </c>
      <c r="AI1448" s="172">
        <f t="shared" si="1606"/>
        <v>0</v>
      </c>
      <c r="AJ1448" s="172">
        <f t="shared" si="1606"/>
        <v>0</v>
      </c>
      <c r="AK1448" s="172">
        <f t="shared" si="1606"/>
        <v>0</v>
      </c>
      <c r="AL1448" s="172">
        <f t="shared" si="1606"/>
        <v>0</v>
      </c>
      <c r="AM1448" s="172">
        <f t="shared" si="1606"/>
        <v>0</v>
      </c>
      <c r="AN1448" s="172">
        <f t="shared" si="1606"/>
        <v>0</v>
      </c>
      <c r="AO1448" s="172">
        <f t="shared" si="1606"/>
        <v>0</v>
      </c>
      <c r="AP1448" s="172">
        <f t="shared" si="1606"/>
        <v>0</v>
      </c>
      <c r="AQ1448" s="172">
        <f t="shared" si="1606"/>
        <v>0</v>
      </c>
      <c r="AR1448" s="172">
        <f t="shared" si="1606"/>
        <v>0</v>
      </c>
      <c r="AS1448" s="172">
        <f t="shared" si="1606"/>
        <v>0</v>
      </c>
      <c r="AT1448" s="172">
        <f t="shared" si="1606"/>
        <v>0</v>
      </c>
      <c r="AU1448" s="172">
        <f t="shared" si="1606"/>
        <v>0</v>
      </c>
      <c r="AV1448" s="172">
        <f t="shared" si="1606"/>
        <v>0</v>
      </c>
      <c r="AW1448" s="172">
        <f t="shared" si="1606"/>
        <v>0</v>
      </c>
      <c r="AX1448" s="172">
        <f t="shared" si="1606"/>
        <v>0</v>
      </c>
      <c r="AY1448" s="172">
        <f t="shared" si="1606"/>
        <v>0</v>
      </c>
      <c r="AZ1448" s="172">
        <f t="shared" si="1606"/>
        <v>0</v>
      </c>
      <c r="BA1448" s="172">
        <f t="shared" si="1606"/>
        <v>0</v>
      </c>
      <c r="BB1448" s="172">
        <f t="shared" si="1606"/>
        <v>0</v>
      </c>
      <c r="BC1448" s="172">
        <f t="shared" si="1606"/>
        <v>0</v>
      </c>
      <c r="BD1448" s="172">
        <f t="shared" si="1606"/>
        <v>0</v>
      </c>
      <c r="BE1448" s="172">
        <f t="shared" si="1606"/>
        <v>0</v>
      </c>
      <c r="BF1448" s="172">
        <f t="shared" si="1606"/>
        <v>0</v>
      </c>
      <c r="BG1448" s="172">
        <f t="shared" si="1606"/>
        <v>0</v>
      </c>
      <c r="BH1448" s="172">
        <f t="shared" si="1606"/>
        <v>0</v>
      </c>
      <c r="BI1448" s="172">
        <f t="shared" si="1606"/>
        <v>0</v>
      </c>
      <c r="BJ1448" s="172">
        <f t="shared" si="1606"/>
        <v>0</v>
      </c>
      <c r="BK1448" s="172">
        <f t="shared" si="1606"/>
        <v>0</v>
      </c>
      <c r="BL1448" s="172">
        <f t="shared" si="1606"/>
        <v>0</v>
      </c>
      <c r="BM1448" s="172">
        <f t="shared" si="1606"/>
        <v>0</v>
      </c>
      <c r="BN1448" s="172">
        <f t="shared" si="1606"/>
        <v>0</v>
      </c>
      <c r="BO1448" s="172">
        <f t="shared" si="1606"/>
        <v>0</v>
      </c>
      <c r="BP1448" s="172">
        <f t="shared" si="1606"/>
        <v>0</v>
      </c>
      <c r="BQ1448" s="172">
        <f t="shared" si="1606"/>
        <v>0</v>
      </c>
      <c r="BR1448" s="172">
        <f t="shared" si="1606"/>
        <v>0</v>
      </c>
      <c r="BS1448" s="172">
        <f t="shared" si="1606"/>
        <v>0</v>
      </c>
      <c r="BT1448" s="172">
        <f t="shared" si="1606"/>
        <v>0</v>
      </c>
      <c r="BU1448" s="172">
        <f t="shared" si="1606"/>
        <v>0</v>
      </c>
      <c r="BV1448" s="172">
        <f t="shared" si="1606"/>
        <v>0</v>
      </c>
      <c r="BW1448" s="172">
        <f t="shared" si="1606"/>
        <v>0</v>
      </c>
      <c r="BX1448" s="172">
        <f t="shared" si="1606"/>
        <v>0</v>
      </c>
      <c r="BY1448" s="172">
        <f t="shared" si="1606"/>
        <v>0</v>
      </c>
      <c r="BZ1448" s="172">
        <f t="shared" si="1606"/>
        <v>0</v>
      </c>
      <c r="CA1448" s="172">
        <f t="shared" si="1606"/>
        <v>0</v>
      </c>
      <c r="CB1448" s="172">
        <f t="shared" si="1606"/>
        <v>0</v>
      </c>
      <c r="CC1448" s="172">
        <f t="shared" si="1606"/>
        <v>0</v>
      </c>
      <c r="CD1448" s="172">
        <f t="shared" si="1606"/>
        <v>0</v>
      </c>
      <c r="CE1448" s="172">
        <f t="shared" ref="CE1448:CK1448" si="1609">CE1433</f>
        <v>0</v>
      </c>
      <c r="CF1448" s="172">
        <f t="shared" si="1609"/>
        <v>0</v>
      </c>
      <c r="CG1448" s="172">
        <f t="shared" si="1609"/>
        <v>0</v>
      </c>
      <c r="CH1448" s="172">
        <f t="shared" si="1609"/>
        <v>0</v>
      </c>
      <c r="CI1448" s="172">
        <f t="shared" si="1609"/>
        <v>0</v>
      </c>
      <c r="CJ1448" s="172">
        <f t="shared" si="1609"/>
        <v>0</v>
      </c>
      <c r="CK1448" s="172">
        <f t="shared" si="1609"/>
        <v>0</v>
      </c>
      <c r="CL1448" s="172">
        <f t="shared" si="1607"/>
        <v>0</v>
      </c>
    </row>
    <row r="1449" spans="2:90" x14ac:dyDescent="0.4">
      <c r="B1449" s="231" t="str">
        <f>IFERROR(SUBSTITUTE(TRIM(MID(B1437, SEARCH("-", B1437) + 1, LEN(B1437))),":",""),"no unit")</f>
        <v>revenue</v>
      </c>
      <c r="C1449" s="12"/>
      <c r="D1449" s="12" t="s">
        <v>1060</v>
      </c>
      <c r="E1449" s="12" t="s">
        <v>906</v>
      </c>
      <c r="F1449" s="12"/>
      <c r="G1449" s="12" t="s">
        <v>330</v>
      </c>
      <c r="H1449" s="12"/>
      <c r="I1449" s="60"/>
      <c r="J1449" s="60"/>
      <c r="K1449" s="15"/>
      <c r="L1449" s="15"/>
      <c r="M1449" s="15"/>
      <c r="N1449" s="15"/>
      <c r="O1449" s="15"/>
      <c r="P1449" s="15"/>
      <c r="R1449" s="15"/>
      <c r="S1449" s="172"/>
      <c r="T1449" s="172"/>
      <c r="U1449" s="172"/>
      <c r="V1449" s="172"/>
      <c r="W1449" s="172"/>
      <c r="X1449" s="172"/>
      <c r="Y1449" s="172"/>
      <c r="Z1449" s="172"/>
      <c r="AA1449" s="172"/>
      <c r="AB1449" s="172"/>
      <c r="AC1449" s="172"/>
      <c r="AD1449" s="172"/>
      <c r="AE1449" s="172"/>
      <c r="AF1449" s="172"/>
      <c r="AG1449" s="172"/>
      <c r="AH1449" s="172"/>
      <c r="AI1449" s="172"/>
      <c r="AJ1449" s="172"/>
      <c r="AK1449" s="172"/>
      <c r="AL1449" s="172"/>
      <c r="AM1449" s="172"/>
      <c r="AN1449" s="172"/>
      <c r="AO1449" s="172"/>
      <c r="AP1449" s="172"/>
      <c r="AQ1449" s="172"/>
      <c r="AR1449" s="172"/>
      <c r="AS1449" s="172"/>
      <c r="AT1449" s="172"/>
      <c r="AU1449" s="172"/>
      <c r="AV1449" s="172"/>
      <c r="AW1449" s="172"/>
      <c r="AX1449" s="172"/>
      <c r="AY1449" s="172"/>
      <c r="AZ1449" s="172"/>
      <c r="BA1449" s="172"/>
      <c r="BB1449" s="172"/>
      <c r="BC1449" s="172"/>
      <c r="BD1449" s="172"/>
      <c r="BE1449" s="172"/>
      <c r="BF1449" s="172"/>
      <c r="BG1449" s="172"/>
      <c r="BH1449" s="172"/>
      <c r="BI1449" s="172"/>
      <c r="BJ1449" s="172"/>
      <c r="BK1449" s="172"/>
      <c r="BL1449" s="172"/>
      <c r="BM1449" s="172"/>
      <c r="BN1449" s="172"/>
      <c r="BO1449" s="172"/>
      <c r="BP1449" s="172"/>
      <c r="BQ1449" s="172"/>
      <c r="BR1449" s="172"/>
      <c r="BS1449" s="172"/>
      <c r="BT1449" s="172"/>
      <c r="BU1449" s="172"/>
      <c r="BV1449" s="172"/>
      <c r="BW1449" s="172"/>
      <c r="BX1449" s="172"/>
      <c r="BY1449" s="172"/>
      <c r="BZ1449" s="172"/>
      <c r="CA1449" s="172"/>
      <c r="CB1449" s="172"/>
      <c r="CC1449" s="172"/>
      <c r="CD1449" s="172"/>
      <c r="CE1449" s="172"/>
      <c r="CF1449" s="172"/>
      <c r="CG1449" s="172"/>
      <c r="CH1449" s="172"/>
      <c r="CI1449" s="172"/>
      <c r="CJ1449" s="172"/>
      <c r="CK1449" s="172"/>
      <c r="CL1449" s="172"/>
    </row>
    <row r="1450" spans="2:90" x14ac:dyDescent="0.4">
      <c r="B1450" s="184" t="str">
        <f>B1435</f>
        <v>Secondary revenue driver</v>
      </c>
      <c r="C1450" s="88"/>
      <c r="D1450" s="88" t="s">
        <v>1060</v>
      </c>
      <c r="E1450" s="88" t="s">
        <v>906</v>
      </c>
      <c r="F1450" s="88"/>
      <c r="G1450" s="88" t="s">
        <v>330</v>
      </c>
      <c r="H1450" s="88"/>
      <c r="I1450" s="206"/>
      <c r="J1450" s="206"/>
      <c r="K1450" s="207"/>
      <c r="L1450" s="207"/>
      <c r="M1450" s="207"/>
      <c r="N1450" s="207"/>
      <c r="O1450" s="207"/>
      <c r="P1450" s="207"/>
      <c r="R1450" s="207"/>
      <c r="S1450" s="4" t="str">
        <f t="shared" ref="S1450:CD1450" si="1610">ADDRESS(ROW(S1440),COLUMN(),2)</f>
        <v>S$1440</v>
      </c>
      <c r="T1450" s="4" t="str">
        <f t="shared" si="1610"/>
        <v>T$1440</v>
      </c>
      <c r="U1450" s="4" t="str">
        <f t="shared" si="1610"/>
        <v>U$1440</v>
      </c>
      <c r="V1450" s="4" t="str">
        <f t="shared" si="1610"/>
        <v>V$1440</v>
      </c>
      <c r="W1450" s="4" t="str">
        <f t="shared" si="1610"/>
        <v>W$1440</v>
      </c>
      <c r="X1450" s="4" t="str">
        <f t="shared" si="1610"/>
        <v>X$1440</v>
      </c>
      <c r="Y1450" s="4" t="str">
        <f t="shared" si="1610"/>
        <v>Y$1440</v>
      </c>
      <c r="Z1450" s="4" t="str">
        <f t="shared" si="1610"/>
        <v>Z$1440</v>
      </c>
      <c r="AA1450" s="4" t="str">
        <f t="shared" si="1610"/>
        <v>AA$1440</v>
      </c>
      <c r="AB1450" s="4" t="str">
        <f t="shared" si="1610"/>
        <v>AB$1440</v>
      </c>
      <c r="AC1450" s="4" t="str">
        <f t="shared" si="1610"/>
        <v>AC$1440</v>
      </c>
      <c r="AD1450" s="4" t="str">
        <f t="shared" si="1610"/>
        <v>AD$1440</v>
      </c>
      <c r="AE1450" s="4" t="str">
        <f t="shared" si="1610"/>
        <v>AE$1440</v>
      </c>
      <c r="AF1450" s="4" t="str">
        <f t="shared" si="1610"/>
        <v>AF$1440</v>
      </c>
      <c r="AG1450" s="4" t="str">
        <f t="shared" si="1610"/>
        <v>AG$1440</v>
      </c>
      <c r="AH1450" s="4" t="str">
        <f t="shared" si="1610"/>
        <v>AH$1440</v>
      </c>
      <c r="AI1450" s="4" t="str">
        <f t="shared" si="1610"/>
        <v>AI$1440</v>
      </c>
      <c r="AJ1450" s="4" t="str">
        <f t="shared" si="1610"/>
        <v>AJ$1440</v>
      </c>
      <c r="AK1450" s="4" t="str">
        <f t="shared" si="1610"/>
        <v>AK$1440</v>
      </c>
      <c r="AL1450" s="4" t="str">
        <f t="shared" si="1610"/>
        <v>AL$1440</v>
      </c>
      <c r="AM1450" s="4" t="str">
        <f t="shared" si="1610"/>
        <v>AM$1440</v>
      </c>
      <c r="AN1450" s="4" t="str">
        <f t="shared" si="1610"/>
        <v>AN$1440</v>
      </c>
      <c r="AO1450" s="4" t="str">
        <f t="shared" si="1610"/>
        <v>AO$1440</v>
      </c>
      <c r="AP1450" s="4" t="str">
        <f t="shared" si="1610"/>
        <v>AP$1440</v>
      </c>
      <c r="AQ1450" s="4" t="str">
        <f t="shared" si="1610"/>
        <v>AQ$1440</v>
      </c>
      <c r="AR1450" s="4" t="str">
        <f t="shared" si="1610"/>
        <v>AR$1440</v>
      </c>
      <c r="AS1450" s="4" t="str">
        <f t="shared" si="1610"/>
        <v>AS$1440</v>
      </c>
      <c r="AT1450" s="4" t="str">
        <f t="shared" si="1610"/>
        <v>AT$1440</v>
      </c>
      <c r="AU1450" s="4" t="str">
        <f t="shared" si="1610"/>
        <v>AU$1440</v>
      </c>
      <c r="AV1450" s="4" t="str">
        <f t="shared" si="1610"/>
        <v>AV$1440</v>
      </c>
      <c r="AW1450" s="4" t="str">
        <f t="shared" si="1610"/>
        <v>AW$1440</v>
      </c>
      <c r="AX1450" s="4" t="str">
        <f t="shared" si="1610"/>
        <v>AX$1440</v>
      </c>
      <c r="AY1450" s="4" t="str">
        <f t="shared" si="1610"/>
        <v>AY$1440</v>
      </c>
      <c r="AZ1450" s="4" t="str">
        <f t="shared" si="1610"/>
        <v>AZ$1440</v>
      </c>
      <c r="BA1450" s="4" t="str">
        <f t="shared" si="1610"/>
        <v>BA$1440</v>
      </c>
      <c r="BB1450" s="4" t="str">
        <f t="shared" si="1610"/>
        <v>BB$1440</v>
      </c>
      <c r="BC1450" s="4" t="str">
        <f t="shared" si="1610"/>
        <v>BC$1440</v>
      </c>
      <c r="BD1450" s="4" t="str">
        <f t="shared" si="1610"/>
        <v>BD$1440</v>
      </c>
      <c r="BE1450" s="4" t="str">
        <f t="shared" si="1610"/>
        <v>BE$1440</v>
      </c>
      <c r="BF1450" s="4" t="str">
        <f t="shared" si="1610"/>
        <v>BF$1440</v>
      </c>
      <c r="BG1450" s="4" t="str">
        <f t="shared" si="1610"/>
        <v>BG$1440</v>
      </c>
      <c r="BH1450" s="4" t="str">
        <f t="shared" si="1610"/>
        <v>BH$1440</v>
      </c>
      <c r="BI1450" s="4" t="str">
        <f t="shared" si="1610"/>
        <v>BI$1440</v>
      </c>
      <c r="BJ1450" s="4" t="str">
        <f t="shared" si="1610"/>
        <v>BJ$1440</v>
      </c>
      <c r="BK1450" s="4" t="str">
        <f t="shared" si="1610"/>
        <v>BK$1440</v>
      </c>
      <c r="BL1450" s="4" t="str">
        <f t="shared" si="1610"/>
        <v>BL$1440</v>
      </c>
      <c r="BM1450" s="4" t="str">
        <f t="shared" si="1610"/>
        <v>BM$1440</v>
      </c>
      <c r="BN1450" s="4" t="str">
        <f t="shared" si="1610"/>
        <v>BN$1440</v>
      </c>
      <c r="BO1450" s="4" t="str">
        <f t="shared" si="1610"/>
        <v>BO$1440</v>
      </c>
      <c r="BP1450" s="4" t="str">
        <f t="shared" si="1610"/>
        <v>BP$1440</v>
      </c>
      <c r="BQ1450" s="4" t="str">
        <f t="shared" si="1610"/>
        <v>BQ$1440</v>
      </c>
      <c r="BR1450" s="4" t="str">
        <f t="shared" si="1610"/>
        <v>BR$1440</v>
      </c>
      <c r="BS1450" s="4" t="str">
        <f t="shared" si="1610"/>
        <v>BS$1440</v>
      </c>
      <c r="BT1450" s="4" t="str">
        <f t="shared" si="1610"/>
        <v>BT$1440</v>
      </c>
      <c r="BU1450" s="4" t="str">
        <f t="shared" si="1610"/>
        <v>BU$1440</v>
      </c>
      <c r="BV1450" s="4" t="str">
        <f t="shared" si="1610"/>
        <v>BV$1440</v>
      </c>
      <c r="BW1450" s="4" t="str">
        <f t="shared" si="1610"/>
        <v>BW$1440</v>
      </c>
      <c r="BX1450" s="4" t="str">
        <f t="shared" si="1610"/>
        <v>BX$1440</v>
      </c>
      <c r="BY1450" s="4" t="str">
        <f t="shared" si="1610"/>
        <v>BY$1440</v>
      </c>
      <c r="BZ1450" s="4" t="str">
        <f t="shared" si="1610"/>
        <v>BZ$1440</v>
      </c>
      <c r="CA1450" s="4" t="str">
        <f t="shared" si="1610"/>
        <v>CA$1440</v>
      </c>
      <c r="CB1450" s="4" t="str">
        <f t="shared" si="1610"/>
        <v>CB$1440</v>
      </c>
      <c r="CC1450" s="4" t="str">
        <f t="shared" si="1610"/>
        <v>CC$1440</v>
      </c>
      <c r="CD1450" s="4" t="str">
        <f t="shared" si="1610"/>
        <v>CD$1440</v>
      </c>
      <c r="CE1450" s="4" t="str">
        <f t="shared" ref="CE1450:CL1450" si="1611">ADDRESS(ROW(CE1440),COLUMN(),2)</f>
        <v>CE$1440</v>
      </c>
      <c r="CF1450" s="4" t="str">
        <f t="shared" si="1611"/>
        <v>CF$1440</v>
      </c>
      <c r="CG1450" s="4" t="str">
        <f t="shared" si="1611"/>
        <v>CG$1440</v>
      </c>
      <c r="CH1450" s="4" t="str">
        <f t="shared" si="1611"/>
        <v>CH$1440</v>
      </c>
      <c r="CI1450" s="4" t="str">
        <f t="shared" si="1611"/>
        <v>CI$1440</v>
      </c>
      <c r="CJ1450" s="4" t="str">
        <f t="shared" si="1611"/>
        <v>CJ$1440</v>
      </c>
      <c r="CK1450" s="4" t="str">
        <f t="shared" si="1611"/>
        <v>CK$1440</v>
      </c>
      <c r="CL1450" s="4" t="str">
        <f t="shared" si="1611"/>
        <v>CL$1440</v>
      </c>
    </row>
    <row r="1451" spans="2:90" x14ac:dyDescent="0.4">
      <c r="B1451" s="130" t="str">
        <f>B1436</f>
        <v>Secondary volume driver</v>
      </c>
      <c r="C1451" s="12"/>
      <c r="D1451" s="12" t="s">
        <v>1060</v>
      </c>
      <c r="E1451" s="12" t="s">
        <v>906</v>
      </c>
      <c r="F1451" s="12"/>
      <c r="G1451" s="12" t="s">
        <v>330</v>
      </c>
      <c r="H1451" s="12"/>
      <c r="I1451" s="60"/>
      <c r="J1451" s="60"/>
      <c r="K1451" s="15"/>
      <c r="L1451" s="15"/>
      <c r="M1451" s="15"/>
      <c r="N1451" s="15"/>
      <c r="O1451" s="15"/>
      <c r="P1451" s="15"/>
      <c r="R1451" s="15"/>
      <c r="S1451" s="1"/>
      <c r="T1451" s="1"/>
      <c r="U1451" s="1"/>
      <c r="V1451" s="1"/>
      <c r="W1451" s="1"/>
      <c r="X1451" s="1"/>
      <c r="Y1451" s="1"/>
      <c r="Z1451" s="1"/>
      <c r="AA1451" s="1"/>
      <c r="AB1451" s="1"/>
      <c r="AC1451" s="1"/>
      <c r="AD1451" s="1"/>
      <c r="AE1451" s="1"/>
      <c r="AF1451" s="1"/>
      <c r="AG1451" s="1"/>
      <c r="AH1451" s="1"/>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c r="BP1451" s="1"/>
      <c r="BQ1451" s="1"/>
      <c r="BR1451" s="1"/>
      <c r="BS1451" s="1"/>
      <c r="BT1451" s="1"/>
      <c r="BU1451" s="1"/>
      <c r="BV1451" s="1"/>
      <c r="BW1451" s="1"/>
      <c r="BX1451" s="1"/>
      <c r="BY1451" s="1"/>
      <c r="BZ1451" s="1"/>
      <c r="CA1451" s="1"/>
      <c r="CB1451" s="1"/>
      <c r="CC1451" s="1"/>
      <c r="CD1451" s="1"/>
      <c r="CE1451" s="1"/>
      <c r="CF1451" s="1"/>
      <c r="CG1451" s="1"/>
      <c r="CH1451" s="1"/>
      <c r="CI1451" s="1"/>
      <c r="CJ1451" s="1"/>
      <c r="CK1451" s="1"/>
      <c r="CL1451" s="1"/>
    </row>
    <row r="1452" spans="2:90" x14ac:dyDescent="0.4">
      <c r="B1452" s="130"/>
      <c r="C1452" s="12"/>
      <c r="D1452" s="12"/>
      <c r="E1452" s="12" t="s">
        <v>906</v>
      </c>
      <c r="F1452" s="12"/>
      <c r="G1452" s="12"/>
      <c r="H1452" s="12"/>
      <c r="I1452" s="60"/>
      <c r="J1452" s="60"/>
      <c r="K1452" s="15"/>
      <c r="L1452" s="15"/>
      <c r="M1452" s="15"/>
      <c r="N1452" s="15"/>
      <c r="O1452" s="15"/>
      <c r="P1452" s="15"/>
      <c r="R1452" s="15"/>
      <c r="S1452" s="1"/>
      <c r="T1452" s="1"/>
      <c r="U1452" s="1"/>
      <c r="V1452" s="1"/>
      <c r="W1452" s="1"/>
      <c r="X1452" s="1"/>
      <c r="Y1452" s="1"/>
      <c r="Z1452" s="1"/>
      <c r="AA1452" s="1"/>
      <c r="AB1452" s="1"/>
      <c r="AC1452" s="1"/>
      <c r="AD1452" s="1"/>
      <c r="AE1452" s="1"/>
      <c r="AF1452" s="1"/>
      <c r="AG1452" s="1"/>
      <c r="AH1452" s="1"/>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c r="BP1452" s="1"/>
      <c r="BQ1452" s="1"/>
      <c r="BR1452" s="1"/>
      <c r="BS1452" s="1"/>
      <c r="BT1452" s="1"/>
      <c r="BU1452" s="1"/>
      <c r="BV1452" s="1"/>
      <c r="BW1452" s="1"/>
      <c r="BX1452" s="1"/>
      <c r="BY1452" s="1"/>
      <c r="BZ1452" s="1"/>
      <c r="CA1452" s="1"/>
      <c r="CB1452" s="1"/>
      <c r="CC1452" s="1"/>
      <c r="CD1452" s="1"/>
      <c r="CE1452" s="1"/>
      <c r="CF1452" s="1"/>
      <c r="CG1452" s="1"/>
      <c r="CH1452" s="1"/>
      <c r="CI1452" s="1"/>
      <c r="CJ1452" s="1"/>
      <c r="CK1452" s="1"/>
      <c r="CL1452" s="1"/>
    </row>
    <row r="1453" spans="2:90" x14ac:dyDescent="0.4">
      <c r="B1453" s="168" t="s">
        <v>487</v>
      </c>
      <c r="C1453" s="130"/>
      <c r="D1453" s="130"/>
      <c r="E1453" s="130" t="s">
        <v>906</v>
      </c>
      <c r="F1453" s="130"/>
      <c r="G1453" s="130"/>
      <c r="H1453" s="130" t="s">
        <v>793</v>
      </c>
      <c r="I1453" s="187"/>
      <c r="J1453" s="187"/>
      <c r="K1453" s="188"/>
      <c r="L1453" s="188"/>
      <c r="M1453" s="188"/>
      <c r="N1453" s="188"/>
      <c r="O1453" s="188"/>
      <c r="P1453" s="188"/>
      <c r="R1453" s="188"/>
      <c r="S1453" s="189"/>
      <c r="T1453" s="189"/>
      <c r="U1453" s="189"/>
      <c r="V1453" s="189"/>
      <c r="W1453" s="189"/>
      <c r="X1453" s="189"/>
      <c r="Y1453" s="189"/>
      <c r="Z1453" s="189"/>
      <c r="AA1453" s="189"/>
      <c r="AB1453" s="189"/>
      <c r="AC1453" s="189"/>
      <c r="AD1453" s="189"/>
      <c r="AE1453" s="189"/>
      <c r="AF1453" s="189"/>
      <c r="AG1453" s="189"/>
      <c r="AH1453" s="189"/>
      <c r="AI1453" s="189"/>
      <c r="AJ1453" s="189"/>
      <c r="AK1453" s="189"/>
      <c r="AL1453" s="189"/>
      <c r="AM1453" s="189"/>
      <c r="AN1453" s="189"/>
      <c r="AO1453" s="189"/>
      <c r="AP1453" s="189"/>
      <c r="AQ1453" s="189"/>
      <c r="AR1453" s="189"/>
      <c r="AS1453" s="189"/>
      <c r="AT1453" s="189"/>
      <c r="AU1453" s="189"/>
      <c r="AV1453" s="189"/>
      <c r="AW1453" s="189"/>
      <c r="AX1453" s="189"/>
      <c r="AY1453" s="189"/>
      <c r="AZ1453" s="189"/>
      <c r="BA1453" s="189"/>
      <c r="BB1453" s="189"/>
      <c r="BC1453" s="189"/>
      <c r="BD1453" s="189"/>
      <c r="BE1453" s="189"/>
      <c r="BF1453" s="189"/>
      <c r="BG1453" s="189"/>
      <c r="BH1453" s="189"/>
      <c r="BI1453" s="189"/>
      <c r="BJ1453" s="189"/>
      <c r="BK1453" s="189"/>
      <c r="BL1453" s="189"/>
      <c r="BM1453" s="189"/>
      <c r="BN1453" s="189"/>
      <c r="BO1453" s="189"/>
      <c r="BP1453" s="189"/>
      <c r="BQ1453" s="189"/>
      <c r="BR1453" s="189"/>
      <c r="BS1453" s="189"/>
      <c r="BT1453" s="189"/>
      <c r="BU1453" s="189"/>
      <c r="BV1453" s="189"/>
      <c r="BW1453" s="189"/>
      <c r="BX1453" s="189"/>
      <c r="BY1453" s="189"/>
      <c r="BZ1453" s="189"/>
      <c r="CA1453" s="189"/>
      <c r="CB1453" s="189"/>
      <c r="CC1453" s="189"/>
      <c r="CD1453" s="189"/>
      <c r="CE1453" s="189"/>
      <c r="CF1453" s="189"/>
      <c r="CG1453" s="189"/>
      <c r="CH1453" s="189"/>
      <c r="CI1453" s="189"/>
      <c r="CJ1453" s="189"/>
      <c r="CK1453" s="189"/>
      <c r="CL1453" s="189"/>
    </row>
    <row r="1454" spans="2:90" x14ac:dyDescent="0.4">
      <c r="B1454" s="168" t="s">
        <v>489</v>
      </c>
      <c r="C1454" s="130"/>
      <c r="D1454" s="130"/>
      <c r="E1454" s="130" t="s">
        <v>906</v>
      </c>
      <c r="F1454" s="130"/>
      <c r="G1454" s="130"/>
      <c r="H1454" s="130" t="s">
        <v>748</v>
      </c>
      <c r="I1454" s="187"/>
      <c r="J1454" s="187"/>
      <c r="K1454" s="188"/>
      <c r="L1454" s="188"/>
      <c r="M1454" s="188"/>
      <c r="N1454" s="188"/>
      <c r="O1454" s="188"/>
      <c r="P1454" s="188"/>
      <c r="R1454" s="188"/>
      <c r="S1454" s="189"/>
      <c r="T1454" s="189"/>
      <c r="U1454" s="189"/>
      <c r="V1454" s="189"/>
      <c r="W1454" s="189"/>
      <c r="X1454" s="189"/>
      <c r="Y1454" s="189"/>
      <c r="Z1454" s="189"/>
      <c r="AA1454" s="189"/>
      <c r="AB1454" s="189"/>
      <c r="AC1454" s="189"/>
      <c r="AD1454" s="189"/>
      <c r="AE1454" s="189"/>
      <c r="AF1454" s="189"/>
      <c r="AG1454" s="189"/>
      <c r="AH1454" s="189"/>
      <c r="AI1454" s="189"/>
      <c r="AJ1454" s="189"/>
      <c r="AK1454" s="189"/>
      <c r="AL1454" s="189"/>
      <c r="AM1454" s="189"/>
      <c r="AN1454" s="189"/>
      <c r="AO1454" s="189"/>
      <c r="AP1454" s="189"/>
      <c r="AQ1454" s="189"/>
      <c r="AR1454" s="189"/>
      <c r="AS1454" s="189"/>
      <c r="AT1454" s="189"/>
      <c r="AU1454" s="189"/>
      <c r="AV1454" s="189"/>
      <c r="AW1454" s="189"/>
      <c r="AX1454" s="189"/>
      <c r="AY1454" s="189"/>
      <c r="AZ1454" s="189"/>
      <c r="BA1454" s="189"/>
      <c r="BB1454" s="189"/>
      <c r="BC1454" s="189"/>
      <c r="BD1454" s="189"/>
      <c r="BE1454" s="189"/>
      <c r="BF1454" s="189"/>
      <c r="BG1454" s="189"/>
      <c r="BH1454" s="189"/>
      <c r="BI1454" s="189"/>
      <c r="BJ1454" s="189"/>
      <c r="BK1454" s="189"/>
      <c r="BL1454" s="189"/>
      <c r="BM1454" s="189"/>
      <c r="BN1454" s="189"/>
      <c r="BO1454" s="189"/>
      <c r="BP1454" s="189"/>
      <c r="BQ1454" s="189"/>
      <c r="BR1454" s="189"/>
      <c r="BS1454" s="189"/>
      <c r="BT1454" s="189"/>
      <c r="BU1454" s="189"/>
      <c r="BV1454" s="189"/>
      <c r="BW1454" s="189"/>
      <c r="BX1454" s="189"/>
      <c r="BY1454" s="189"/>
      <c r="BZ1454" s="189"/>
      <c r="CA1454" s="189"/>
      <c r="CB1454" s="189"/>
      <c r="CC1454" s="189"/>
      <c r="CD1454" s="189"/>
      <c r="CE1454" s="189"/>
      <c r="CF1454" s="189"/>
      <c r="CG1454" s="189"/>
      <c r="CH1454" s="189"/>
      <c r="CI1454" s="189"/>
      <c r="CJ1454" s="189"/>
      <c r="CK1454" s="189"/>
      <c r="CL1454" s="189"/>
    </row>
    <row r="1455" spans="2:90" x14ac:dyDescent="0.4">
      <c r="B1455" s="168" t="s">
        <v>459</v>
      </c>
      <c r="C1455" s="130"/>
      <c r="D1455" s="130"/>
      <c r="E1455" s="130" t="s">
        <v>906</v>
      </c>
      <c r="F1455" s="130"/>
      <c r="G1455" s="130"/>
      <c r="H1455" s="130" t="s">
        <v>459</v>
      </c>
      <c r="I1455" s="169"/>
      <c r="J1455" s="169"/>
      <c r="K1455" s="190"/>
      <c r="L1455" s="190"/>
      <c r="M1455" s="190"/>
      <c r="N1455" s="190"/>
      <c r="O1455" s="190"/>
      <c r="P1455" s="190"/>
      <c r="R1455" s="191"/>
      <c r="S1455" s="192" t="str">
        <f t="shared" ref="S1455:AX1455" si="1612">S$16</f>
        <v>S$12</v>
      </c>
      <c r="T1455" s="192" t="str">
        <f t="shared" si="1612"/>
        <v>T$12</v>
      </c>
      <c r="U1455" s="192" t="str">
        <f t="shared" si="1612"/>
        <v>U$12</v>
      </c>
      <c r="V1455" s="192" t="str">
        <f t="shared" si="1612"/>
        <v>V$12</v>
      </c>
      <c r="W1455" s="192" t="str">
        <f t="shared" si="1612"/>
        <v>W$12</v>
      </c>
      <c r="X1455" s="192" t="str">
        <f t="shared" si="1612"/>
        <v>X$12</v>
      </c>
      <c r="Y1455" s="192" t="str">
        <f t="shared" si="1612"/>
        <v>Y$12</v>
      </c>
      <c r="Z1455" s="192" t="str">
        <f t="shared" si="1612"/>
        <v>Z$12</v>
      </c>
      <c r="AA1455" s="192" t="str">
        <f t="shared" si="1612"/>
        <v>AA$12</v>
      </c>
      <c r="AB1455" s="192" t="str">
        <f t="shared" si="1612"/>
        <v>AB$12</v>
      </c>
      <c r="AC1455" s="192" t="str">
        <f t="shared" si="1612"/>
        <v>AC$12</v>
      </c>
      <c r="AD1455" s="192" t="str">
        <f t="shared" si="1612"/>
        <v>AD$12</v>
      </c>
      <c r="AE1455" s="192" t="str">
        <f t="shared" si="1612"/>
        <v>AE$12</v>
      </c>
      <c r="AF1455" s="192" t="str">
        <f t="shared" si="1612"/>
        <v>AF$12</v>
      </c>
      <c r="AG1455" s="192" t="str">
        <f t="shared" si="1612"/>
        <v>AG$12</v>
      </c>
      <c r="AH1455" s="192" t="str">
        <f t="shared" si="1612"/>
        <v>AH$12</v>
      </c>
      <c r="AI1455" s="192" t="str">
        <f t="shared" si="1612"/>
        <v>AI$12</v>
      </c>
      <c r="AJ1455" s="192" t="str">
        <f t="shared" si="1612"/>
        <v>AJ$12</v>
      </c>
      <c r="AK1455" s="192" t="str">
        <f t="shared" si="1612"/>
        <v>AK$12</v>
      </c>
      <c r="AL1455" s="192" t="str">
        <f t="shared" si="1612"/>
        <v>AL$12</v>
      </c>
      <c r="AM1455" s="192" t="str">
        <f t="shared" si="1612"/>
        <v>AM$12</v>
      </c>
      <c r="AN1455" s="192" t="str">
        <f t="shared" si="1612"/>
        <v>AN$12</v>
      </c>
      <c r="AO1455" s="192" t="str">
        <f t="shared" si="1612"/>
        <v>AO$12</v>
      </c>
      <c r="AP1455" s="192" t="str">
        <f t="shared" si="1612"/>
        <v>AP$12</v>
      </c>
      <c r="AQ1455" s="192" t="str">
        <f t="shared" si="1612"/>
        <v>AQ$12</v>
      </c>
      <c r="AR1455" s="192" t="str">
        <f t="shared" si="1612"/>
        <v>AR$12</v>
      </c>
      <c r="AS1455" s="192" t="str">
        <f t="shared" si="1612"/>
        <v>AS$12</v>
      </c>
      <c r="AT1455" s="192" t="str">
        <f t="shared" si="1612"/>
        <v>AT$12</v>
      </c>
      <c r="AU1455" s="192" t="str">
        <f t="shared" si="1612"/>
        <v>AU$12</v>
      </c>
      <c r="AV1455" s="192" t="str">
        <f t="shared" si="1612"/>
        <v>AV$12</v>
      </c>
      <c r="AW1455" s="192" t="str">
        <f t="shared" si="1612"/>
        <v>AW$12</v>
      </c>
      <c r="AX1455" s="192" t="str">
        <f t="shared" si="1612"/>
        <v>AX$12</v>
      </c>
      <c r="AY1455" s="192" t="str">
        <f t="shared" ref="AY1455:CD1455" si="1613">AY$16</f>
        <v>AY$12</v>
      </c>
      <c r="AZ1455" s="192" t="str">
        <f t="shared" si="1613"/>
        <v>AZ$12</v>
      </c>
      <c r="BA1455" s="192" t="str">
        <f t="shared" si="1613"/>
        <v>BA$12</v>
      </c>
      <c r="BB1455" s="192" t="str">
        <f t="shared" si="1613"/>
        <v>BB$12</v>
      </c>
      <c r="BC1455" s="192" t="str">
        <f t="shared" si="1613"/>
        <v>BC$12</v>
      </c>
      <c r="BD1455" s="192" t="str">
        <f t="shared" si="1613"/>
        <v>BD$12</v>
      </c>
      <c r="BE1455" s="192" t="str">
        <f t="shared" si="1613"/>
        <v>BE$12</v>
      </c>
      <c r="BF1455" s="192" t="str">
        <f t="shared" si="1613"/>
        <v>BF$12</v>
      </c>
      <c r="BG1455" s="192" t="str">
        <f t="shared" si="1613"/>
        <v>BG$12</v>
      </c>
      <c r="BH1455" s="192" t="str">
        <f t="shared" si="1613"/>
        <v>BH$12</v>
      </c>
      <c r="BI1455" s="192" t="str">
        <f t="shared" si="1613"/>
        <v>BI$12</v>
      </c>
      <c r="BJ1455" s="192" t="str">
        <f t="shared" si="1613"/>
        <v>BJ$12</v>
      </c>
      <c r="BK1455" s="192" t="str">
        <f t="shared" si="1613"/>
        <v>BK$12</v>
      </c>
      <c r="BL1455" s="192" t="str">
        <f t="shared" si="1613"/>
        <v>BL$12</v>
      </c>
      <c r="BM1455" s="192" t="str">
        <f t="shared" si="1613"/>
        <v>BM$12</v>
      </c>
      <c r="BN1455" s="192" t="str">
        <f t="shared" si="1613"/>
        <v>BN$12</v>
      </c>
      <c r="BO1455" s="192" t="str">
        <f t="shared" si="1613"/>
        <v>BO$12</v>
      </c>
      <c r="BP1455" s="192" t="str">
        <f t="shared" si="1613"/>
        <v>BP$12</v>
      </c>
      <c r="BQ1455" s="192" t="str">
        <f t="shared" si="1613"/>
        <v>BQ$12</v>
      </c>
      <c r="BR1455" s="192" t="str">
        <f t="shared" si="1613"/>
        <v>BR$12</v>
      </c>
      <c r="BS1455" s="192" t="str">
        <f t="shared" si="1613"/>
        <v>BS$12</v>
      </c>
      <c r="BT1455" s="192" t="str">
        <f t="shared" si="1613"/>
        <v>BT$12</v>
      </c>
      <c r="BU1455" s="192" t="str">
        <f t="shared" si="1613"/>
        <v>BU$12</v>
      </c>
      <c r="BV1455" s="192" t="str">
        <f t="shared" si="1613"/>
        <v>BV$12</v>
      </c>
      <c r="BW1455" s="192" t="str">
        <f t="shared" si="1613"/>
        <v>BW$12</v>
      </c>
      <c r="BX1455" s="192" t="str">
        <f t="shared" si="1613"/>
        <v>BX$12</v>
      </c>
      <c r="BY1455" s="192" t="str">
        <f t="shared" si="1613"/>
        <v>BY$12</v>
      </c>
      <c r="BZ1455" s="192" t="str">
        <f t="shared" si="1613"/>
        <v>BZ$12</v>
      </c>
      <c r="CA1455" s="192" t="str">
        <f t="shared" si="1613"/>
        <v>CA$12</v>
      </c>
      <c r="CB1455" s="192" t="str">
        <f t="shared" si="1613"/>
        <v>CB$12</v>
      </c>
      <c r="CC1455" s="192" t="str">
        <f t="shared" si="1613"/>
        <v>CC$12</v>
      </c>
      <c r="CD1455" s="192" t="str">
        <f t="shared" si="1613"/>
        <v>CD$12</v>
      </c>
      <c r="CE1455" s="192" t="str">
        <f t="shared" ref="CE1455:CL1455" si="1614">CE$16</f>
        <v>CE$12</v>
      </c>
      <c r="CF1455" s="192" t="str">
        <f t="shared" si="1614"/>
        <v>CF$12</v>
      </c>
      <c r="CG1455" s="192" t="str">
        <f t="shared" si="1614"/>
        <v>CG$12</v>
      </c>
      <c r="CH1455" s="192" t="str">
        <f t="shared" si="1614"/>
        <v>CH$12</v>
      </c>
      <c r="CI1455" s="192" t="str">
        <f t="shared" si="1614"/>
        <v>CI$12</v>
      </c>
      <c r="CJ1455" s="192" t="str">
        <f t="shared" si="1614"/>
        <v>CJ$12</v>
      </c>
      <c r="CK1455" s="192" t="str">
        <f t="shared" si="1614"/>
        <v>CK$12</v>
      </c>
      <c r="CL1455" s="192" t="str">
        <f t="shared" si="1614"/>
        <v>CL$12</v>
      </c>
    </row>
    <row r="1456" spans="2:90" x14ac:dyDescent="0.4">
      <c r="B1456" s="168" t="s">
        <v>460</v>
      </c>
      <c r="C1456" s="130"/>
      <c r="D1456" s="130"/>
      <c r="E1456" s="130" t="s">
        <v>906</v>
      </c>
      <c r="F1456" s="130"/>
      <c r="G1456" s="130"/>
      <c r="H1456" s="130" t="s">
        <v>460</v>
      </c>
      <c r="I1456" s="169"/>
      <c r="J1456" s="169"/>
      <c r="K1456" s="190"/>
      <c r="L1456" s="190"/>
      <c r="M1456" s="190"/>
      <c r="N1456" s="190"/>
      <c r="O1456" s="190"/>
      <c r="P1456" s="190"/>
      <c r="R1456" s="191"/>
      <c r="S1456" s="192" t="str">
        <f t="shared" ref="S1456:AX1456" si="1615">S$17</f>
        <v>S$13</v>
      </c>
      <c r="T1456" s="192" t="str">
        <f t="shared" si="1615"/>
        <v>T$13</v>
      </c>
      <c r="U1456" s="192" t="str">
        <f t="shared" si="1615"/>
        <v>U$13</v>
      </c>
      <c r="V1456" s="192" t="str">
        <f t="shared" si="1615"/>
        <v>V$13</v>
      </c>
      <c r="W1456" s="192" t="str">
        <f t="shared" si="1615"/>
        <v>W$13</v>
      </c>
      <c r="X1456" s="192" t="str">
        <f t="shared" si="1615"/>
        <v>X$13</v>
      </c>
      <c r="Y1456" s="192" t="str">
        <f t="shared" si="1615"/>
        <v>Y$13</v>
      </c>
      <c r="Z1456" s="192" t="str">
        <f t="shared" si="1615"/>
        <v>Z$13</v>
      </c>
      <c r="AA1456" s="192" t="str">
        <f t="shared" si="1615"/>
        <v>AA$13</v>
      </c>
      <c r="AB1456" s="192" t="str">
        <f t="shared" si="1615"/>
        <v>AB$13</v>
      </c>
      <c r="AC1456" s="192" t="str">
        <f t="shared" si="1615"/>
        <v>AC$13</v>
      </c>
      <c r="AD1456" s="192" t="str">
        <f t="shared" si="1615"/>
        <v>AD$13</v>
      </c>
      <c r="AE1456" s="192" t="str">
        <f t="shared" si="1615"/>
        <v>AE$13</v>
      </c>
      <c r="AF1456" s="192" t="str">
        <f t="shared" si="1615"/>
        <v>AF$13</v>
      </c>
      <c r="AG1456" s="192" t="str">
        <f t="shared" si="1615"/>
        <v>AG$13</v>
      </c>
      <c r="AH1456" s="192" t="str">
        <f t="shared" si="1615"/>
        <v>AH$13</v>
      </c>
      <c r="AI1456" s="192" t="str">
        <f t="shared" si="1615"/>
        <v>AI$13</v>
      </c>
      <c r="AJ1456" s="192" t="str">
        <f t="shared" si="1615"/>
        <v>AJ$13</v>
      </c>
      <c r="AK1456" s="192" t="str">
        <f t="shared" si="1615"/>
        <v>AK$13</v>
      </c>
      <c r="AL1456" s="192" t="str">
        <f t="shared" si="1615"/>
        <v>AL$13</v>
      </c>
      <c r="AM1456" s="192" t="str">
        <f t="shared" si="1615"/>
        <v>AM$13</v>
      </c>
      <c r="AN1456" s="192" t="str">
        <f t="shared" si="1615"/>
        <v>AN$13</v>
      </c>
      <c r="AO1456" s="192" t="str">
        <f t="shared" si="1615"/>
        <v>AO$13</v>
      </c>
      <c r="AP1456" s="192" t="str">
        <f t="shared" si="1615"/>
        <v>AP$13</v>
      </c>
      <c r="AQ1456" s="192" t="str">
        <f t="shared" si="1615"/>
        <v>AQ$13</v>
      </c>
      <c r="AR1456" s="192" t="str">
        <f t="shared" si="1615"/>
        <v>AR$13</v>
      </c>
      <c r="AS1456" s="192" t="str">
        <f t="shared" si="1615"/>
        <v>AS$13</v>
      </c>
      <c r="AT1456" s="192" t="str">
        <f t="shared" si="1615"/>
        <v>AT$13</v>
      </c>
      <c r="AU1456" s="192" t="str">
        <f t="shared" si="1615"/>
        <v>AU$13</v>
      </c>
      <c r="AV1456" s="192" t="str">
        <f t="shared" si="1615"/>
        <v>AV$13</v>
      </c>
      <c r="AW1456" s="192" t="str">
        <f t="shared" si="1615"/>
        <v>AW$13</v>
      </c>
      <c r="AX1456" s="192" t="str">
        <f t="shared" si="1615"/>
        <v>AX$13</v>
      </c>
      <c r="AY1456" s="192" t="str">
        <f t="shared" ref="AY1456:CD1456" si="1616">AY$17</f>
        <v>AY$13</v>
      </c>
      <c r="AZ1456" s="192" t="str">
        <f t="shared" si="1616"/>
        <v>AZ$13</v>
      </c>
      <c r="BA1456" s="192" t="str">
        <f t="shared" si="1616"/>
        <v>BA$13</v>
      </c>
      <c r="BB1456" s="192" t="str">
        <f t="shared" si="1616"/>
        <v>BB$13</v>
      </c>
      <c r="BC1456" s="192" t="str">
        <f t="shared" si="1616"/>
        <v>BC$13</v>
      </c>
      <c r="BD1456" s="192" t="str">
        <f t="shared" si="1616"/>
        <v>BD$13</v>
      </c>
      <c r="BE1456" s="192" t="str">
        <f t="shared" si="1616"/>
        <v>BE$13</v>
      </c>
      <c r="BF1456" s="192" t="str">
        <f t="shared" si="1616"/>
        <v>BF$13</v>
      </c>
      <c r="BG1456" s="192" t="str">
        <f t="shared" si="1616"/>
        <v>BG$13</v>
      </c>
      <c r="BH1456" s="192" t="str">
        <f t="shared" si="1616"/>
        <v>BH$13</v>
      </c>
      <c r="BI1456" s="192" t="str">
        <f t="shared" si="1616"/>
        <v>BI$13</v>
      </c>
      <c r="BJ1456" s="192" t="str">
        <f t="shared" si="1616"/>
        <v>BJ$13</v>
      </c>
      <c r="BK1456" s="192" t="str">
        <f t="shared" si="1616"/>
        <v>BK$13</v>
      </c>
      <c r="BL1456" s="192" t="str">
        <f t="shared" si="1616"/>
        <v>BL$13</v>
      </c>
      <c r="BM1456" s="192" t="str">
        <f t="shared" si="1616"/>
        <v>BM$13</v>
      </c>
      <c r="BN1456" s="192" t="str">
        <f t="shared" si="1616"/>
        <v>BN$13</v>
      </c>
      <c r="BO1456" s="192" t="str">
        <f t="shared" si="1616"/>
        <v>BO$13</v>
      </c>
      <c r="BP1456" s="192" t="str">
        <f t="shared" si="1616"/>
        <v>BP$13</v>
      </c>
      <c r="BQ1456" s="192" t="str">
        <f t="shared" si="1616"/>
        <v>BQ$13</v>
      </c>
      <c r="BR1456" s="192" t="str">
        <f t="shared" si="1616"/>
        <v>BR$13</v>
      </c>
      <c r="BS1456" s="192" t="str">
        <f t="shared" si="1616"/>
        <v>BS$13</v>
      </c>
      <c r="BT1456" s="192" t="str">
        <f t="shared" si="1616"/>
        <v>BT$13</v>
      </c>
      <c r="BU1456" s="192" t="str">
        <f t="shared" si="1616"/>
        <v>BU$13</v>
      </c>
      <c r="BV1456" s="192" t="str">
        <f t="shared" si="1616"/>
        <v>BV$13</v>
      </c>
      <c r="BW1456" s="192" t="str">
        <f t="shared" si="1616"/>
        <v>BW$13</v>
      </c>
      <c r="BX1456" s="192" t="str">
        <f t="shared" si="1616"/>
        <v>BX$13</v>
      </c>
      <c r="BY1456" s="192" t="str">
        <f t="shared" si="1616"/>
        <v>BY$13</v>
      </c>
      <c r="BZ1456" s="192" t="str">
        <f t="shared" si="1616"/>
        <v>BZ$13</v>
      </c>
      <c r="CA1456" s="192" t="str">
        <f t="shared" si="1616"/>
        <v>CA$13</v>
      </c>
      <c r="CB1456" s="192" t="str">
        <f t="shared" si="1616"/>
        <v>CB$13</v>
      </c>
      <c r="CC1456" s="192" t="str">
        <f t="shared" si="1616"/>
        <v>CC$13</v>
      </c>
      <c r="CD1456" s="192" t="str">
        <f t="shared" si="1616"/>
        <v>CD$13</v>
      </c>
      <c r="CE1456" s="192" t="str">
        <f t="shared" ref="CE1456:CL1456" si="1617">CE$17</f>
        <v>CE$13</v>
      </c>
      <c r="CF1456" s="192" t="str">
        <f t="shared" si="1617"/>
        <v>CF$13</v>
      </c>
      <c r="CG1456" s="192" t="str">
        <f t="shared" si="1617"/>
        <v>CG$13</v>
      </c>
      <c r="CH1456" s="192" t="str">
        <f t="shared" si="1617"/>
        <v>CH$13</v>
      </c>
      <c r="CI1456" s="192" t="str">
        <f t="shared" si="1617"/>
        <v>CI$13</v>
      </c>
      <c r="CJ1456" s="192" t="str">
        <f t="shared" si="1617"/>
        <v>CJ$13</v>
      </c>
      <c r="CK1456" s="192" t="str">
        <f t="shared" si="1617"/>
        <v>CK$13</v>
      </c>
      <c r="CL1456" s="192" t="str">
        <f t="shared" si="1617"/>
        <v>CL$13</v>
      </c>
    </row>
    <row r="1457" spans="2:90" x14ac:dyDescent="0.4">
      <c r="B1457" s="168" t="s">
        <v>488</v>
      </c>
      <c r="C1457" s="8"/>
      <c r="D1457" s="8"/>
      <c r="E1457" s="8" t="s">
        <v>906</v>
      </c>
      <c r="F1457" s="8"/>
      <c r="G1457" s="8"/>
      <c r="H1457" s="8" t="s">
        <v>485</v>
      </c>
      <c r="I1457" s="194"/>
      <c r="J1457" s="194"/>
      <c r="K1457" s="195"/>
      <c r="L1457" s="195"/>
      <c r="M1457" s="195"/>
      <c r="N1457" s="195"/>
      <c r="O1457" s="195"/>
      <c r="P1457" s="195"/>
      <c r="R1457" s="195"/>
      <c r="S1457" s="167"/>
      <c r="T1457" s="167"/>
      <c r="U1457" s="167"/>
      <c r="V1457" s="167"/>
      <c r="W1457" s="167"/>
      <c r="X1457" s="167"/>
      <c r="Y1457" s="167"/>
      <c r="Z1457" s="167"/>
      <c r="AA1457" s="167"/>
      <c r="AB1457" s="167"/>
      <c r="AC1457" s="167"/>
      <c r="AD1457" s="167"/>
      <c r="AE1457" s="167"/>
      <c r="AF1457" s="167"/>
      <c r="AG1457" s="167"/>
      <c r="AH1457" s="167"/>
      <c r="AI1457" s="167"/>
      <c r="AJ1457" s="167"/>
      <c r="AK1457" s="167"/>
      <c r="AL1457" s="167"/>
      <c r="AM1457" s="167"/>
      <c r="AN1457" s="167"/>
      <c r="AO1457" s="167"/>
      <c r="AP1457" s="167"/>
      <c r="AQ1457" s="167"/>
      <c r="AR1457" s="167"/>
      <c r="AS1457" s="167"/>
      <c r="AT1457" s="167"/>
      <c r="AU1457" s="167"/>
      <c r="AV1457" s="167"/>
      <c r="AW1457" s="167"/>
      <c r="AX1457" s="167"/>
      <c r="AY1457" s="167"/>
      <c r="AZ1457" s="167"/>
      <c r="BA1457" s="167"/>
      <c r="BB1457" s="167"/>
      <c r="BC1457" s="167"/>
      <c r="BD1457" s="167"/>
      <c r="BE1457" s="167"/>
      <c r="BF1457" s="167"/>
      <c r="BG1457" s="167"/>
      <c r="BH1457" s="167"/>
      <c r="BI1457" s="167"/>
      <c r="BJ1457" s="167"/>
      <c r="BK1457" s="167"/>
      <c r="BL1457" s="167"/>
      <c r="BM1457" s="167"/>
      <c r="BN1457" s="167"/>
      <c r="BO1457" s="167"/>
      <c r="BP1457" s="167"/>
      <c r="BQ1457" s="167"/>
      <c r="BR1457" s="167"/>
      <c r="BS1457" s="167"/>
      <c r="BT1457" s="167"/>
      <c r="BU1457" s="167"/>
      <c r="BV1457" s="167"/>
      <c r="BW1457" s="167"/>
      <c r="BX1457" s="167"/>
      <c r="BY1457" s="167"/>
      <c r="BZ1457" s="167"/>
      <c r="CA1457" s="167"/>
      <c r="CB1457" s="167"/>
      <c r="CC1457" s="167"/>
      <c r="CD1457" s="167"/>
      <c r="CE1457" s="167"/>
      <c r="CF1457" s="167"/>
      <c r="CG1457" s="167"/>
      <c r="CH1457" s="167"/>
      <c r="CI1457" s="167"/>
      <c r="CJ1457" s="167"/>
      <c r="CK1457" s="167"/>
      <c r="CL1457" s="167"/>
    </row>
    <row r="1458" spans="2:90" x14ac:dyDescent="0.4">
      <c r="B1458" s="168" t="s">
        <v>501</v>
      </c>
      <c r="C1458" s="193"/>
      <c r="D1458" s="193"/>
      <c r="E1458" s="193" t="s">
        <v>906</v>
      </c>
      <c r="F1458" s="193"/>
      <c r="G1458" s="193"/>
      <c r="H1458" s="193" t="s">
        <v>486</v>
      </c>
      <c r="I1458" s="194"/>
      <c r="J1458" s="194"/>
      <c r="K1458" s="195"/>
      <c r="L1458" s="195"/>
      <c r="M1458" s="195"/>
      <c r="N1458" s="195"/>
      <c r="O1458" s="195"/>
      <c r="P1458" s="195"/>
      <c r="R1458" s="195"/>
      <c r="S1458" s="183"/>
      <c r="T1458" s="183"/>
      <c r="U1458" s="183"/>
      <c r="V1458" s="183"/>
      <c r="W1458" s="183"/>
      <c r="X1458" s="183"/>
      <c r="Y1458" s="183"/>
      <c r="Z1458" s="183"/>
      <c r="AA1458" s="183"/>
      <c r="AB1458" s="183"/>
      <c r="AC1458" s="183"/>
      <c r="AD1458" s="183"/>
      <c r="AE1458" s="183"/>
      <c r="AF1458" s="183"/>
      <c r="AG1458" s="183"/>
      <c r="AH1458" s="183"/>
      <c r="AI1458" s="183"/>
      <c r="AJ1458" s="183"/>
      <c r="AK1458" s="183"/>
      <c r="AL1458" s="183"/>
      <c r="AM1458" s="183"/>
      <c r="AN1458" s="183"/>
      <c r="AO1458" s="183"/>
      <c r="AP1458" s="183"/>
      <c r="AQ1458" s="183"/>
      <c r="AR1458" s="183"/>
      <c r="AS1458" s="183"/>
      <c r="AT1458" s="183"/>
      <c r="AU1458" s="183"/>
      <c r="AV1458" s="183"/>
      <c r="AW1458" s="183"/>
      <c r="AX1458" s="183"/>
      <c r="AY1458" s="183"/>
      <c r="AZ1458" s="183"/>
      <c r="BA1458" s="183"/>
      <c r="BB1458" s="183"/>
      <c r="BC1458" s="183"/>
      <c r="BD1458" s="183"/>
      <c r="BE1458" s="183"/>
      <c r="BF1458" s="183"/>
      <c r="BG1458" s="183"/>
      <c r="BH1458" s="183"/>
      <c r="BI1458" s="183"/>
      <c r="BJ1458" s="183"/>
      <c r="BK1458" s="183"/>
      <c r="BL1458" s="183"/>
      <c r="BM1458" s="183"/>
      <c r="BN1458" s="183"/>
      <c r="BO1458" s="183"/>
      <c r="BP1458" s="183"/>
      <c r="BQ1458" s="183"/>
      <c r="BR1458" s="183"/>
      <c r="BS1458" s="183"/>
      <c r="BT1458" s="183"/>
      <c r="BU1458" s="183"/>
      <c r="BV1458" s="183"/>
      <c r="BW1458" s="183"/>
      <c r="BX1458" s="183"/>
      <c r="BY1458" s="183"/>
      <c r="BZ1458" s="183"/>
      <c r="CA1458" s="183"/>
      <c r="CB1458" s="183"/>
      <c r="CC1458" s="183"/>
      <c r="CD1458" s="183"/>
      <c r="CE1458" s="183"/>
      <c r="CF1458" s="183"/>
      <c r="CG1458" s="183"/>
      <c r="CH1458" s="183"/>
      <c r="CI1458" s="183"/>
      <c r="CJ1458" s="183"/>
      <c r="CK1458" s="183"/>
      <c r="CL1458" s="183"/>
    </row>
    <row r="1459" spans="2:90" x14ac:dyDescent="0.4">
      <c r="B1459" s="168" t="s">
        <v>461</v>
      </c>
      <c r="C1459" s="8"/>
      <c r="D1459" s="8"/>
      <c r="E1459" s="8" t="s">
        <v>906</v>
      </c>
      <c r="F1459" s="8"/>
      <c r="G1459" s="8"/>
      <c r="H1459" s="8" t="s">
        <v>461</v>
      </c>
      <c r="I1459" s="194"/>
      <c r="J1459" s="194"/>
      <c r="K1459" s="195"/>
      <c r="L1459" s="195"/>
      <c r="M1459" s="195"/>
      <c r="N1459" s="195"/>
      <c r="O1459" s="195"/>
      <c r="P1459" s="195"/>
      <c r="R1459" s="195"/>
      <c r="S1459" s="183" t="str">
        <f t="shared" ref="S1459:AX1459" si="1618">S$18</f>
        <v>S$14</v>
      </c>
      <c r="T1459" s="183" t="str">
        <f t="shared" si="1618"/>
        <v>T$14</v>
      </c>
      <c r="U1459" s="183" t="str">
        <f t="shared" si="1618"/>
        <v>U$14</v>
      </c>
      <c r="V1459" s="183" t="str">
        <f t="shared" si="1618"/>
        <v>V$14</v>
      </c>
      <c r="W1459" s="183" t="str">
        <f t="shared" si="1618"/>
        <v>W$14</v>
      </c>
      <c r="X1459" s="183" t="str">
        <f t="shared" si="1618"/>
        <v>X$14</v>
      </c>
      <c r="Y1459" s="183" t="str">
        <f t="shared" si="1618"/>
        <v>Y$14</v>
      </c>
      <c r="Z1459" s="183" t="str">
        <f t="shared" si="1618"/>
        <v>Z$14</v>
      </c>
      <c r="AA1459" s="183" t="str">
        <f t="shared" si="1618"/>
        <v>AA$14</v>
      </c>
      <c r="AB1459" s="183" t="str">
        <f t="shared" si="1618"/>
        <v>AB$14</v>
      </c>
      <c r="AC1459" s="183" t="str">
        <f t="shared" si="1618"/>
        <v>AC$14</v>
      </c>
      <c r="AD1459" s="183" t="str">
        <f t="shared" si="1618"/>
        <v>AD$14</v>
      </c>
      <c r="AE1459" s="183" t="str">
        <f t="shared" si="1618"/>
        <v>AE$14</v>
      </c>
      <c r="AF1459" s="183" t="str">
        <f t="shared" si="1618"/>
        <v>AF$14</v>
      </c>
      <c r="AG1459" s="183" t="str">
        <f t="shared" si="1618"/>
        <v>AG$14</v>
      </c>
      <c r="AH1459" s="183" t="str">
        <f t="shared" si="1618"/>
        <v>AH$14</v>
      </c>
      <c r="AI1459" s="183" t="str">
        <f t="shared" si="1618"/>
        <v>AI$14</v>
      </c>
      <c r="AJ1459" s="183" t="str">
        <f t="shared" si="1618"/>
        <v>AJ$14</v>
      </c>
      <c r="AK1459" s="183" t="str">
        <f t="shared" si="1618"/>
        <v>AK$14</v>
      </c>
      <c r="AL1459" s="183" t="str">
        <f t="shared" si="1618"/>
        <v>AL$14</v>
      </c>
      <c r="AM1459" s="183" t="str">
        <f t="shared" si="1618"/>
        <v>AM$14</v>
      </c>
      <c r="AN1459" s="183" t="str">
        <f t="shared" si="1618"/>
        <v>AN$14</v>
      </c>
      <c r="AO1459" s="183" t="str">
        <f t="shared" si="1618"/>
        <v>AO$14</v>
      </c>
      <c r="AP1459" s="183" t="str">
        <f t="shared" si="1618"/>
        <v>AP$14</v>
      </c>
      <c r="AQ1459" s="183" t="str">
        <f t="shared" si="1618"/>
        <v>AQ$14</v>
      </c>
      <c r="AR1459" s="183" t="str">
        <f t="shared" si="1618"/>
        <v>AR$14</v>
      </c>
      <c r="AS1459" s="183" t="str">
        <f t="shared" si="1618"/>
        <v>AS$14</v>
      </c>
      <c r="AT1459" s="183" t="str">
        <f t="shared" si="1618"/>
        <v>AT$14</v>
      </c>
      <c r="AU1459" s="183" t="str">
        <f t="shared" si="1618"/>
        <v>AU$14</v>
      </c>
      <c r="AV1459" s="183" t="str">
        <f t="shared" si="1618"/>
        <v>AV$14</v>
      </c>
      <c r="AW1459" s="183" t="str">
        <f t="shared" si="1618"/>
        <v>AW$14</v>
      </c>
      <c r="AX1459" s="183" t="str">
        <f t="shared" si="1618"/>
        <v>AX$14</v>
      </c>
      <c r="AY1459" s="183" t="str">
        <f t="shared" ref="AY1459:CD1459" si="1619">AY$18</f>
        <v>AY$14</v>
      </c>
      <c r="AZ1459" s="183" t="str">
        <f t="shared" si="1619"/>
        <v>AZ$14</v>
      </c>
      <c r="BA1459" s="183" t="str">
        <f t="shared" si="1619"/>
        <v>BA$14</v>
      </c>
      <c r="BB1459" s="183" t="str">
        <f t="shared" si="1619"/>
        <v>BB$14</v>
      </c>
      <c r="BC1459" s="183" t="str">
        <f t="shared" si="1619"/>
        <v>BC$14</v>
      </c>
      <c r="BD1459" s="183" t="str">
        <f t="shared" si="1619"/>
        <v>BD$14</v>
      </c>
      <c r="BE1459" s="183" t="str">
        <f t="shared" si="1619"/>
        <v>BE$14</v>
      </c>
      <c r="BF1459" s="183" t="str">
        <f t="shared" si="1619"/>
        <v>BF$14</v>
      </c>
      <c r="BG1459" s="183" t="str">
        <f t="shared" si="1619"/>
        <v>BG$14</v>
      </c>
      <c r="BH1459" s="183" t="str">
        <f t="shared" si="1619"/>
        <v>BH$14</v>
      </c>
      <c r="BI1459" s="183" t="str">
        <f t="shared" si="1619"/>
        <v>BI$14</v>
      </c>
      <c r="BJ1459" s="183" t="str">
        <f t="shared" si="1619"/>
        <v>BJ$14</v>
      </c>
      <c r="BK1459" s="183" t="str">
        <f t="shared" si="1619"/>
        <v>BK$14</v>
      </c>
      <c r="BL1459" s="183" t="str">
        <f t="shared" si="1619"/>
        <v>BL$14</v>
      </c>
      <c r="BM1459" s="183" t="str">
        <f t="shared" si="1619"/>
        <v>BM$14</v>
      </c>
      <c r="BN1459" s="183" t="str">
        <f t="shared" si="1619"/>
        <v>BN$14</v>
      </c>
      <c r="BO1459" s="183" t="str">
        <f t="shared" si="1619"/>
        <v>BO$14</v>
      </c>
      <c r="BP1459" s="183" t="str">
        <f t="shared" si="1619"/>
        <v>BP$14</v>
      </c>
      <c r="BQ1459" s="183" t="str">
        <f t="shared" si="1619"/>
        <v>BQ$14</v>
      </c>
      <c r="BR1459" s="183" t="str">
        <f t="shared" si="1619"/>
        <v>BR$14</v>
      </c>
      <c r="BS1459" s="183" t="str">
        <f t="shared" si="1619"/>
        <v>BS$14</v>
      </c>
      <c r="BT1459" s="183" t="str">
        <f t="shared" si="1619"/>
        <v>BT$14</v>
      </c>
      <c r="BU1459" s="183" t="str">
        <f t="shared" si="1619"/>
        <v>BU$14</v>
      </c>
      <c r="BV1459" s="183" t="str">
        <f t="shared" si="1619"/>
        <v>BV$14</v>
      </c>
      <c r="BW1459" s="183" t="str">
        <f t="shared" si="1619"/>
        <v>BW$14</v>
      </c>
      <c r="BX1459" s="183" t="str">
        <f t="shared" si="1619"/>
        <v>BX$14</v>
      </c>
      <c r="BY1459" s="183" t="str">
        <f t="shared" si="1619"/>
        <v>BY$14</v>
      </c>
      <c r="BZ1459" s="183" t="str">
        <f t="shared" si="1619"/>
        <v>BZ$14</v>
      </c>
      <c r="CA1459" s="183" t="str">
        <f t="shared" si="1619"/>
        <v>CA$14</v>
      </c>
      <c r="CB1459" s="183" t="str">
        <f t="shared" si="1619"/>
        <v>CB$14</v>
      </c>
      <c r="CC1459" s="183" t="str">
        <f t="shared" si="1619"/>
        <v>CC$14</v>
      </c>
      <c r="CD1459" s="183" t="str">
        <f t="shared" si="1619"/>
        <v>CD$14</v>
      </c>
      <c r="CE1459" s="183" t="str">
        <f t="shared" ref="CE1459:CL1459" si="1620">CE$18</f>
        <v>CE$14</v>
      </c>
      <c r="CF1459" s="183" t="str">
        <f t="shared" si="1620"/>
        <v>CF$14</v>
      </c>
      <c r="CG1459" s="183" t="str">
        <f t="shared" si="1620"/>
        <v>CG$14</v>
      </c>
      <c r="CH1459" s="183" t="str">
        <f t="shared" si="1620"/>
        <v>CH$14</v>
      </c>
      <c r="CI1459" s="183" t="str">
        <f t="shared" si="1620"/>
        <v>CI$14</v>
      </c>
      <c r="CJ1459" s="183" t="str">
        <f t="shared" si="1620"/>
        <v>CJ$14</v>
      </c>
      <c r="CK1459" s="183" t="str">
        <f t="shared" si="1620"/>
        <v>CK$14</v>
      </c>
      <c r="CL1459" s="183" t="str">
        <f t="shared" si="1620"/>
        <v>CL$14</v>
      </c>
    </row>
    <row r="1460" spans="2:90" x14ac:dyDescent="0.4">
      <c r="B1460" s="168" t="s">
        <v>462</v>
      </c>
      <c r="C1460" s="193"/>
      <c r="D1460" s="193"/>
      <c r="E1460" s="193" t="s">
        <v>906</v>
      </c>
      <c r="F1460" s="193"/>
      <c r="G1460" s="193"/>
      <c r="H1460" s="193" t="s">
        <v>462</v>
      </c>
      <c r="I1460" s="194"/>
      <c r="J1460" s="194"/>
      <c r="K1460" s="195"/>
      <c r="L1460" s="195"/>
      <c r="M1460" s="195"/>
      <c r="N1460" s="195"/>
      <c r="O1460" s="195"/>
      <c r="P1460" s="195"/>
      <c r="R1460" s="195"/>
      <c r="S1460" s="183" t="str">
        <f t="shared" ref="S1460:AX1460" si="1621">S$19</f>
        <v>S$15</v>
      </c>
      <c r="T1460" s="183" t="str">
        <f t="shared" si="1621"/>
        <v>T$15</v>
      </c>
      <c r="U1460" s="183" t="str">
        <f t="shared" si="1621"/>
        <v>U$15</v>
      </c>
      <c r="V1460" s="183" t="str">
        <f t="shared" si="1621"/>
        <v>V$15</v>
      </c>
      <c r="W1460" s="183" t="str">
        <f t="shared" si="1621"/>
        <v>W$15</v>
      </c>
      <c r="X1460" s="183" t="str">
        <f t="shared" si="1621"/>
        <v>X$15</v>
      </c>
      <c r="Y1460" s="183" t="str">
        <f t="shared" si="1621"/>
        <v>Y$15</v>
      </c>
      <c r="Z1460" s="183" t="str">
        <f t="shared" si="1621"/>
        <v>Z$15</v>
      </c>
      <c r="AA1460" s="183" t="str">
        <f t="shared" si="1621"/>
        <v>AA$15</v>
      </c>
      <c r="AB1460" s="183" t="str">
        <f t="shared" si="1621"/>
        <v>AB$15</v>
      </c>
      <c r="AC1460" s="183" t="str">
        <f t="shared" si="1621"/>
        <v>AC$15</v>
      </c>
      <c r="AD1460" s="183" t="str">
        <f t="shared" si="1621"/>
        <v>AD$15</v>
      </c>
      <c r="AE1460" s="183" t="str">
        <f t="shared" si="1621"/>
        <v>AE$15</v>
      </c>
      <c r="AF1460" s="183" t="str">
        <f t="shared" si="1621"/>
        <v>AF$15</v>
      </c>
      <c r="AG1460" s="183" t="str">
        <f t="shared" si="1621"/>
        <v>AG$15</v>
      </c>
      <c r="AH1460" s="183" t="str">
        <f t="shared" si="1621"/>
        <v>AH$15</v>
      </c>
      <c r="AI1460" s="183" t="str">
        <f t="shared" si="1621"/>
        <v>AI$15</v>
      </c>
      <c r="AJ1460" s="183" t="str">
        <f t="shared" si="1621"/>
        <v>AJ$15</v>
      </c>
      <c r="AK1460" s="183" t="str">
        <f t="shared" si="1621"/>
        <v>AK$15</v>
      </c>
      <c r="AL1460" s="183" t="str">
        <f t="shared" si="1621"/>
        <v>AL$15</v>
      </c>
      <c r="AM1460" s="183" t="str">
        <f t="shared" si="1621"/>
        <v>AM$15</v>
      </c>
      <c r="AN1460" s="183" t="str">
        <f t="shared" si="1621"/>
        <v>AN$15</v>
      </c>
      <c r="AO1460" s="183" t="str">
        <f t="shared" si="1621"/>
        <v>AO$15</v>
      </c>
      <c r="AP1460" s="183" t="str">
        <f t="shared" si="1621"/>
        <v>AP$15</v>
      </c>
      <c r="AQ1460" s="183" t="str">
        <f t="shared" si="1621"/>
        <v>AQ$15</v>
      </c>
      <c r="AR1460" s="183" t="str">
        <f t="shared" si="1621"/>
        <v>AR$15</v>
      </c>
      <c r="AS1460" s="183" t="str">
        <f t="shared" si="1621"/>
        <v>AS$15</v>
      </c>
      <c r="AT1460" s="183" t="str">
        <f t="shared" si="1621"/>
        <v>AT$15</v>
      </c>
      <c r="AU1460" s="183" t="str">
        <f t="shared" si="1621"/>
        <v>AU$15</v>
      </c>
      <c r="AV1460" s="183" t="str">
        <f t="shared" si="1621"/>
        <v>AV$15</v>
      </c>
      <c r="AW1460" s="183" t="str">
        <f t="shared" si="1621"/>
        <v>AW$15</v>
      </c>
      <c r="AX1460" s="183" t="str">
        <f t="shared" si="1621"/>
        <v>AX$15</v>
      </c>
      <c r="AY1460" s="183" t="str">
        <f t="shared" ref="AY1460:CD1460" si="1622">AY$19</f>
        <v>AY$15</v>
      </c>
      <c r="AZ1460" s="183" t="str">
        <f t="shared" si="1622"/>
        <v>AZ$15</v>
      </c>
      <c r="BA1460" s="183" t="str">
        <f t="shared" si="1622"/>
        <v>BA$15</v>
      </c>
      <c r="BB1460" s="183" t="str">
        <f t="shared" si="1622"/>
        <v>BB$15</v>
      </c>
      <c r="BC1460" s="183" t="str">
        <f t="shared" si="1622"/>
        <v>BC$15</v>
      </c>
      <c r="BD1460" s="183" t="str">
        <f t="shared" si="1622"/>
        <v>BD$15</v>
      </c>
      <c r="BE1460" s="183" t="str">
        <f t="shared" si="1622"/>
        <v>BE$15</v>
      </c>
      <c r="BF1460" s="183" t="str">
        <f t="shared" si="1622"/>
        <v>BF$15</v>
      </c>
      <c r="BG1460" s="183" t="str">
        <f t="shared" si="1622"/>
        <v>BG$15</v>
      </c>
      <c r="BH1460" s="183" t="str">
        <f t="shared" si="1622"/>
        <v>BH$15</v>
      </c>
      <c r="BI1460" s="183" t="str">
        <f t="shared" si="1622"/>
        <v>BI$15</v>
      </c>
      <c r="BJ1460" s="183" t="str">
        <f t="shared" si="1622"/>
        <v>BJ$15</v>
      </c>
      <c r="BK1460" s="183" t="str">
        <f t="shared" si="1622"/>
        <v>BK$15</v>
      </c>
      <c r="BL1460" s="183" t="str">
        <f t="shared" si="1622"/>
        <v>BL$15</v>
      </c>
      <c r="BM1460" s="183" t="str">
        <f t="shared" si="1622"/>
        <v>BM$15</v>
      </c>
      <c r="BN1460" s="183" t="str">
        <f t="shared" si="1622"/>
        <v>BN$15</v>
      </c>
      <c r="BO1460" s="183" t="str">
        <f t="shared" si="1622"/>
        <v>BO$15</v>
      </c>
      <c r="BP1460" s="183" t="str">
        <f t="shared" si="1622"/>
        <v>BP$15</v>
      </c>
      <c r="BQ1460" s="183" t="str">
        <f t="shared" si="1622"/>
        <v>BQ$15</v>
      </c>
      <c r="BR1460" s="183" t="str">
        <f t="shared" si="1622"/>
        <v>BR$15</v>
      </c>
      <c r="BS1460" s="183" t="str">
        <f t="shared" si="1622"/>
        <v>BS$15</v>
      </c>
      <c r="BT1460" s="183" t="str">
        <f t="shared" si="1622"/>
        <v>BT$15</v>
      </c>
      <c r="BU1460" s="183" t="str">
        <f t="shared" si="1622"/>
        <v>BU$15</v>
      </c>
      <c r="BV1460" s="183" t="str">
        <f t="shared" si="1622"/>
        <v>BV$15</v>
      </c>
      <c r="BW1460" s="183" t="str">
        <f t="shared" si="1622"/>
        <v>BW$15</v>
      </c>
      <c r="BX1460" s="183" t="str">
        <f t="shared" si="1622"/>
        <v>BX$15</v>
      </c>
      <c r="BY1460" s="183" t="str">
        <f t="shared" si="1622"/>
        <v>BY$15</v>
      </c>
      <c r="BZ1460" s="183" t="str">
        <f t="shared" si="1622"/>
        <v>BZ$15</v>
      </c>
      <c r="CA1460" s="183" t="str">
        <f t="shared" si="1622"/>
        <v>CA$15</v>
      </c>
      <c r="CB1460" s="183" t="str">
        <f t="shared" si="1622"/>
        <v>CB$15</v>
      </c>
      <c r="CC1460" s="183" t="str">
        <f t="shared" si="1622"/>
        <v>CC$15</v>
      </c>
      <c r="CD1460" s="183" t="str">
        <f t="shared" si="1622"/>
        <v>CD$15</v>
      </c>
      <c r="CE1460" s="183" t="str">
        <f t="shared" ref="CE1460:CL1460" si="1623">CE$19</f>
        <v>CE$15</v>
      </c>
      <c r="CF1460" s="183" t="str">
        <f t="shared" si="1623"/>
        <v>CF$15</v>
      </c>
      <c r="CG1460" s="183" t="str">
        <f t="shared" si="1623"/>
        <v>CG$15</v>
      </c>
      <c r="CH1460" s="183" t="str">
        <f t="shared" si="1623"/>
        <v>CH$15</v>
      </c>
      <c r="CI1460" s="183" t="str">
        <f t="shared" si="1623"/>
        <v>CI$15</v>
      </c>
      <c r="CJ1460" s="183" t="str">
        <f t="shared" si="1623"/>
        <v>CJ$15</v>
      </c>
      <c r="CK1460" s="183" t="str">
        <f t="shared" si="1623"/>
        <v>CK$15</v>
      </c>
      <c r="CL1460" s="183" t="str">
        <f t="shared" si="1623"/>
        <v>CL$15</v>
      </c>
    </row>
    <row r="1461" spans="2:90" x14ac:dyDescent="0.4">
      <c r="B1461" s="66" t="s">
        <v>809</v>
      </c>
      <c r="C1461" s="22"/>
      <c r="D1461" s="22" t="s">
        <v>802</v>
      </c>
      <c r="E1461" s="22" t="s">
        <v>802</v>
      </c>
      <c r="F1461" s="22" t="s">
        <v>810</v>
      </c>
      <c r="G1461" s="22" t="s">
        <v>81</v>
      </c>
      <c r="H1461" s="22"/>
      <c r="I1461" s="279"/>
      <c r="J1461" s="279"/>
      <c r="K1461" s="22"/>
      <c r="L1461" s="22"/>
      <c r="M1461" s="22"/>
      <c r="N1461" s="22"/>
      <c r="O1461" s="22"/>
      <c r="P1461" s="22"/>
      <c r="R1461" s="66"/>
      <c r="S1461" s="280"/>
      <c r="T1461" s="280"/>
      <c r="U1461" s="280"/>
      <c r="V1461" s="280"/>
      <c r="W1461" s="280"/>
      <c r="X1461" s="280"/>
      <c r="Y1461" s="280"/>
      <c r="Z1461" s="280"/>
      <c r="AA1461" s="280"/>
      <c r="AB1461" s="280"/>
      <c r="AC1461" s="280"/>
      <c r="AD1461" s="280"/>
      <c r="AE1461" s="280"/>
      <c r="AF1461" s="280"/>
      <c r="AG1461" s="280"/>
      <c r="AH1461" s="280"/>
      <c r="AI1461" s="280"/>
      <c r="AJ1461" s="280"/>
      <c r="AK1461" s="280"/>
      <c r="AL1461" s="280"/>
      <c r="AM1461" s="280"/>
      <c r="AN1461" s="280"/>
      <c r="AO1461" s="280"/>
      <c r="AP1461" s="280"/>
      <c r="AQ1461" s="280"/>
      <c r="AR1461" s="280"/>
      <c r="AS1461" s="280"/>
      <c r="AT1461" s="280"/>
      <c r="AU1461" s="280"/>
      <c r="AV1461" s="280"/>
      <c r="AW1461" s="280"/>
      <c r="AX1461" s="280"/>
      <c r="AY1461" s="280"/>
      <c r="AZ1461" s="280"/>
      <c r="BA1461" s="280"/>
      <c r="BB1461" s="280"/>
      <c r="BC1461" s="280"/>
      <c r="BD1461" s="280"/>
      <c r="BE1461" s="280"/>
      <c r="BF1461" s="280"/>
      <c r="BG1461" s="280"/>
      <c r="BH1461" s="280"/>
      <c r="BI1461" s="280"/>
      <c r="BJ1461" s="280"/>
      <c r="BK1461" s="280"/>
      <c r="BL1461" s="280"/>
      <c r="BM1461" s="280"/>
      <c r="BN1461" s="280"/>
      <c r="BO1461" s="280"/>
      <c r="BP1461" s="280"/>
      <c r="BQ1461" s="280"/>
      <c r="BR1461" s="280"/>
      <c r="BS1461" s="280"/>
      <c r="BT1461" s="280"/>
      <c r="BU1461" s="280"/>
      <c r="BV1461" s="280"/>
      <c r="BW1461" s="280"/>
      <c r="BX1461" s="280"/>
      <c r="BY1461" s="280"/>
      <c r="BZ1461" s="280"/>
      <c r="CA1461" s="280"/>
      <c r="CB1461" s="280"/>
      <c r="CC1461" s="280"/>
      <c r="CD1461" s="280"/>
      <c r="CE1461" s="280"/>
      <c r="CF1461" s="280"/>
      <c r="CG1461" s="280"/>
      <c r="CH1461" s="280"/>
      <c r="CI1461" s="280"/>
      <c r="CJ1461" s="280"/>
      <c r="CK1461" s="280"/>
      <c r="CL1461" s="280"/>
    </row>
    <row r="1462" spans="2:90" x14ac:dyDescent="0.4">
      <c r="B1462" s="120" t="s">
        <v>806</v>
      </c>
      <c r="C1462" s="31"/>
      <c r="D1462" s="31" t="s">
        <v>802</v>
      </c>
      <c r="E1462" s="31" t="s">
        <v>906</v>
      </c>
      <c r="F1462" s="31"/>
      <c r="G1462" s="31" t="str">
        <f t="shared" ref="G1462:G1471" si="1624">E1462</f>
        <v/>
      </c>
      <c r="H1462" s="31"/>
      <c r="I1462" s="73"/>
      <c r="J1462" s="73"/>
      <c r="K1462" s="31"/>
      <c r="L1462" s="31"/>
      <c r="M1462" s="31"/>
      <c r="N1462" s="31"/>
      <c r="O1462" s="31"/>
      <c r="P1462" s="31"/>
      <c r="R1462" s="67"/>
      <c r="S1462" s="141" cm="1">
        <f t="array" aca="1" ref="S1462" ca="1">+INDIRECT(S1455)*12</f>
        <v>120000</v>
      </c>
      <c r="T1462" s="141" cm="1">
        <f t="array" aca="1" ref="T1462" ca="1">+INDIRECT(T1455)*12</f>
        <v>120000</v>
      </c>
      <c r="U1462" s="141" cm="1">
        <f t="array" aca="1" ref="U1462" ca="1">+INDIRECT(U1455)*12</f>
        <v>120000</v>
      </c>
      <c r="V1462" s="141" cm="1">
        <f t="array" aca="1" ref="V1462" ca="1">+INDIRECT(V1455)*12</f>
        <v>120000</v>
      </c>
      <c r="W1462" s="141" cm="1">
        <f t="array" aca="1" ref="W1462" ca="1">+INDIRECT(W1455)*12</f>
        <v>120000</v>
      </c>
      <c r="X1462" s="141" cm="1">
        <f t="array" aca="1" ref="X1462" ca="1">+INDIRECT(X1455)*12</f>
        <v>120000</v>
      </c>
      <c r="Y1462" s="141" cm="1">
        <f t="array" aca="1" ref="Y1462" ca="1">+INDIRECT(Y1455)*12</f>
        <v>120000</v>
      </c>
      <c r="Z1462" s="141" cm="1">
        <f t="array" aca="1" ref="Z1462" ca="1">+INDIRECT(Z1455)*12</f>
        <v>120000</v>
      </c>
      <c r="AA1462" s="141" cm="1">
        <f t="array" aca="1" ref="AA1462" ca="1">+INDIRECT(AA1455)*12</f>
        <v>120000</v>
      </c>
      <c r="AB1462" s="141" cm="1">
        <f t="array" aca="1" ref="AB1462" ca="1">+INDIRECT(AB1455)*12</f>
        <v>120000</v>
      </c>
      <c r="AC1462" s="141" cm="1">
        <f t="array" aca="1" ref="AC1462" ca="1">+INDIRECT(AC1455)*12</f>
        <v>120000</v>
      </c>
      <c r="AD1462" s="141" cm="1">
        <f t="array" aca="1" ref="AD1462" ca="1">+INDIRECT(AD1455)*12</f>
        <v>120000</v>
      </c>
      <c r="AE1462" s="141" cm="1">
        <f t="array" aca="1" ref="AE1462" ca="1">+INDIRECT(AE1455)*12</f>
        <v>120000</v>
      </c>
      <c r="AF1462" s="141" cm="1">
        <f t="array" aca="1" ref="AF1462" ca="1">+INDIRECT(AF1455)*12</f>
        <v>120000</v>
      </c>
      <c r="AG1462" s="141" cm="1">
        <f t="array" aca="1" ref="AG1462" ca="1">+INDIRECT(AG1455)*12</f>
        <v>120000</v>
      </c>
      <c r="AH1462" s="141" cm="1">
        <f t="array" aca="1" ref="AH1462" ca="1">+INDIRECT(AH1455)*12</f>
        <v>120000</v>
      </c>
      <c r="AI1462" s="141" cm="1">
        <f t="array" aca="1" ref="AI1462" ca="1">+INDIRECT(AI1455)*12</f>
        <v>120000</v>
      </c>
      <c r="AJ1462" s="141" cm="1">
        <f t="array" aca="1" ref="AJ1462" ca="1">+INDIRECT(AJ1455)*12</f>
        <v>120000</v>
      </c>
      <c r="AK1462" s="141" cm="1">
        <f t="array" aca="1" ref="AK1462" ca="1">+INDIRECT(AK1455)*12</f>
        <v>120000</v>
      </c>
      <c r="AL1462" s="141" cm="1">
        <f t="array" aca="1" ref="AL1462" ca="1">+INDIRECT(AL1455)*12</f>
        <v>120000</v>
      </c>
      <c r="AM1462" s="141" cm="1">
        <f t="array" aca="1" ref="AM1462" ca="1">+INDIRECT(AM1455)*12</f>
        <v>120000</v>
      </c>
      <c r="AN1462" s="141" cm="1">
        <f t="array" aca="1" ref="AN1462" ca="1">+INDIRECT(AN1455)*12</f>
        <v>120000</v>
      </c>
      <c r="AO1462" s="141" cm="1">
        <f t="array" aca="1" ref="AO1462" ca="1">+INDIRECT(AO1455)*12</f>
        <v>120000</v>
      </c>
      <c r="AP1462" s="141" cm="1">
        <f t="array" aca="1" ref="AP1462" ca="1">+INDIRECT(AP1455)*12</f>
        <v>120000</v>
      </c>
      <c r="AQ1462" s="141" cm="1">
        <f t="array" aca="1" ref="AQ1462" ca="1">+INDIRECT(AQ1455)*12</f>
        <v>120000</v>
      </c>
      <c r="AR1462" s="141" cm="1">
        <f t="array" aca="1" ref="AR1462" ca="1">+INDIRECT(AR1455)*12</f>
        <v>120000</v>
      </c>
      <c r="AS1462" s="141" cm="1">
        <f t="array" aca="1" ref="AS1462" ca="1">+INDIRECT(AS1455)*12</f>
        <v>120000</v>
      </c>
      <c r="AT1462" s="141" cm="1">
        <f t="array" aca="1" ref="AT1462" ca="1">+INDIRECT(AT1455)*12</f>
        <v>120000</v>
      </c>
      <c r="AU1462" s="141" cm="1">
        <f t="array" aca="1" ref="AU1462" ca="1">+INDIRECT(AU1455)*12</f>
        <v>120000</v>
      </c>
      <c r="AV1462" s="141" cm="1">
        <f t="array" aca="1" ref="AV1462" ca="1">+INDIRECT(AV1455)*12</f>
        <v>120000</v>
      </c>
      <c r="AW1462" s="141" cm="1">
        <f t="array" aca="1" ref="AW1462" ca="1">+INDIRECT(AW1455)*12</f>
        <v>120000</v>
      </c>
      <c r="AX1462" s="141" cm="1">
        <f t="array" aca="1" ref="AX1462" ca="1">+INDIRECT(AX1455)*12</f>
        <v>120000</v>
      </c>
      <c r="AY1462" s="141" cm="1">
        <f t="array" aca="1" ref="AY1462" ca="1">+INDIRECT(AY1455)*12</f>
        <v>120000</v>
      </c>
      <c r="AZ1462" s="141" cm="1">
        <f t="array" aca="1" ref="AZ1462" ca="1">+INDIRECT(AZ1455)*12</f>
        <v>120000</v>
      </c>
      <c r="BA1462" s="141" cm="1">
        <f t="array" aca="1" ref="BA1462" ca="1">+INDIRECT(BA1455)*12</f>
        <v>120000</v>
      </c>
      <c r="BB1462" s="141" cm="1">
        <f t="array" aca="1" ref="BB1462" ca="1">+INDIRECT(BB1455)*12</f>
        <v>120000</v>
      </c>
      <c r="BC1462" s="141" cm="1">
        <f t="array" aca="1" ref="BC1462" ca="1">+INDIRECT(BC1455)*12</f>
        <v>120000</v>
      </c>
      <c r="BD1462" s="141" cm="1">
        <f t="array" aca="1" ref="BD1462" ca="1">+INDIRECT(BD1455)*12</f>
        <v>120000</v>
      </c>
      <c r="BE1462" s="141" cm="1">
        <f t="array" aca="1" ref="BE1462" ca="1">+INDIRECT(BE1455)*12</f>
        <v>120000</v>
      </c>
      <c r="BF1462" s="141" cm="1">
        <f t="array" aca="1" ref="BF1462" ca="1">+INDIRECT(BF1455)*12</f>
        <v>120000</v>
      </c>
      <c r="BG1462" s="141" cm="1">
        <f t="array" aca="1" ref="BG1462" ca="1">+INDIRECT(BG1455)*12</f>
        <v>120000</v>
      </c>
      <c r="BH1462" s="141" cm="1">
        <f t="array" aca="1" ref="BH1462" ca="1">+INDIRECT(BH1455)*12</f>
        <v>120000</v>
      </c>
      <c r="BI1462" s="141" cm="1">
        <f t="array" aca="1" ref="BI1462" ca="1">+INDIRECT(BI1455)*12</f>
        <v>120000</v>
      </c>
      <c r="BJ1462" s="141" cm="1">
        <f t="array" aca="1" ref="BJ1462" ca="1">+INDIRECT(BJ1455)*12</f>
        <v>120000</v>
      </c>
      <c r="BK1462" s="141" cm="1">
        <f t="array" aca="1" ref="BK1462" ca="1">+INDIRECT(BK1455)*12</f>
        <v>120000</v>
      </c>
      <c r="BL1462" s="141" cm="1">
        <f t="array" aca="1" ref="BL1462" ca="1">+INDIRECT(BL1455)*12</f>
        <v>120000</v>
      </c>
      <c r="BM1462" s="141" cm="1">
        <f t="array" aca="1" ref="BM1462" ca="1">+INDIRECT(BM1455)*12</f>
        <v>120000</v>
      </c>
      <c r="BN1462" s="141" cm="1">
        <f t="array" aca="1" ref="BN1462" ca="1">+INDIRECT(BN1455)*12</f>
        <v>120000</v>
      </c>
      <c r="BO1462" s="141" cm="1">
        <f t="array" aca="1" ref="BO1462" ca="1">+INDIRECT(BO1455)*12</f>
        <v>120000</v>
      </c>
      <c r="BP1462" s="141" cm="1">
        <f t="array" aca="1" ref="BP1462" ca="1">+INDIRECT(BP1455)*12</f>
        <v>120000</v>
      </c>
      <c r="BQ1462" s="141" cm="1">
        <f t="array" aca="1" ref="BQ1462" ca="1">+INDIRECT(BQ1455)*12</f>
        <v>120000</v>
      </c>
      <c r="BR1462" s="141" cm="1">
        <f t="array" aca="1" ref="BR1462" ca="1">+INDIRECT(BR1455)*12</f>
        <v>120000</v>
      </c>
      <c r="BS1462" s="141" cm="1">
        <f t="array" aca="1" ref="BS1462" ca="1">+INDIRECT(BS1455)*12</f>
        <v>120000</v>
      </c>
      <c r="BT1462" s="141" cm="1">
        <f t="array" aca="1" ref="BT1462" ca="1">+INDIRECT(BT1455)*12</f>
        <v>120000</v>
      </c>
      <c r="BU1462" s="141" cm="1">
        <f t="array" aca="1" ref="BU1462" ca="1">+INDIRECT(BU1455)*12</f>
        <v>120000</v>
      </c>
      <c r="BV1462" s="141" cm="1">
        <f t="array" aca="1" ref="BV1462" ca="1">+INDIRECT(BV1455)*12</f>
        <v>120000</v>
      </c>
      <c r="BW1462" s="141" cm="1">
        <f t="array" aca="1" ref="BW1462" ca="1">+INDIRECT(BW1455)*12</f>
        <v>120000</v>
      </c>
      <c r="BX1462" s="141" cm="1">
        <f t="array" aca="1" ref="BX1462" ca="1">+INDIRECT(BX1455)*12</f>
        <v>120000</v>
      </c>
      <c r="BY1462" s="141" cm="1">
        <f t="array" aca="1" ref="BY1462" ca="1">+INDIRECT(BY1455)*12</f>
        <v>120000</v>
      </c>
      <c r="BZ1462" s="141" cm="1">
        <f t="array" aca="1" ref="BZ1462" ca="1">+INDIRECT(BZ1455)*12</f>
        <v>120000</v>
      </c>
      <c r="CA1462" s="141" cm="1">
        <f t="array" aca="1" ref="CA1462" ca="1">+INDIRECT(CA1455)*12</f>
        <v>120000</v>
      </c>
      <c r="CB1462" s="141" cm="1">
        <f t="array" aca="1" ref="CB1462" ca="1">+INDIRECT(CB1455)*12</f>
        <v>120000</v>
      </c>
      <c r="CC1462" s="141" cm="1">
        <f t="array" aca="1" ref="CC1462" ca="1">+INDIRECT(CC1455)*12</f>
        <v>120000</v>
      </c>
      <c r="CD1462" s="141" cm="1">
        <f t="array" aca="1" ref="CD1462" ca="1">+INDIRECT(CD1455)*12</f>
        <v>120000</v>
      </c>
      <c r="CE1462" s="141" cm="1">
        <f t="array" aca="1" ref="CE1462" ca="1">+INDIRECT(CE1455)*12</f>
        <v>120000</v>
      </c>
      <c r="CF1462" s="141" cm="1">
        <f t="array" aca="1" ref="CF1462" ca="1">+INDIRECT(CF1455)*12</f>
        <v>120000</v>
      </c>
      <c r="CG1462" s="141" cm="1">
        <f t="array" aca="1" ref="CG1462" ca="1">+INDIRECT(CG1455)*12</f>
        <v>120000</v>
      </c>
      <c r="CH1462" s="141" cm="1">
        <f t="array" aca="1" ref="CH1462" ca="1">+INDIRECT(CH1455)*12</f>
        <v>120000</v>
      </c>
      <c r="CI1462" s="141" cm="1">
        <f t="array" aca="1" ref="CI1462" ca="1">+INDIRECT(CI1455)*12</f>
        <v>120000</v>
      </c>
      <c r="CJ1462" s="141" cm="1">
        <f t="array" aca="1" ref="CJ1462" ca="1">+INDIRECT(CJ1455)*12</f>
        <v>120000</v>
      </c>
      <c r="CK1462" s="141" cm="1">
        <f t="array" aca="1" ref="CK1462" ca="1">+INDIRECT(CK1455)*12</f>
        <v>120000</v>
      </c>
      <c r="CL1462" s="141" cm="1">
        <f t="array" aca="1" ref="CL1462" ca="1">+INDIRECT(CL1455)*12</f>
        <v>120000</v>
      </c>
    </row>
    <row r="1463" spans="2:90" x14ac:dyDescent="0.4">
      <c r="B1463" s="67"/>
      <c r="C1463" s="31"/>
      <c r="D1463" s="31" t="s">
        <v>802</v>
      </c>
      <c r="E1463" s="31" t="s">
        <v>906</v>
      </c>
      <c r="F1463" s="31"/>
      <c r="G1463" s="31" t="str">
        <f t="shared" si="1624"/>
        <v/>
      </c>
      <c r="H1463" s="31"/>
      <c r="I1463" s="73"/>
      <c r="J1463" s="73"/>
      <c r="K1463" s="31"/>
      <c r="L1463" s="31"/>
      <c r="M1463" s="31"/>
      <c r="N1463" s="31"/>
      <c r="O1463" s="31"/>
      <c r="P1463" s="31"/>
      <c r="R1463" s="67"/>
      <c r="S1463" s="150"/>
      <c r="T1463" s="150"/>
      <c r="U1463" s="150"/>
      <c r="V1463" s="150"/>
      <c r="W1463" s="150"/>
      <c r="X1463" s="150"/>
      <c r="Y1463" s="150"/>
      <c r="Z1463" s="150"/>
      <c r="AA1463" s="150"/>
      <c r="AB1463" s="150"/>
      <c r="AC1463" s="150"/>
      <c r="AD1463" s="150"/>
      <c r="AE1463" s="150"/>
      <c r="AF1463" s="150"/>
      <c r="AG1463" s="150"/>
      <c r="AH1463" s="150"/>
      <c r="AI1463" s="150"/>
      <c r="AJ1463" s="150"/>
      <c r="AK1463" s="150"/>
      <c r="AL1463" s="150"/>
      <c r="AM1463" s="150"/>
      <c r="AN1463" s="150"/>
      <c r="AO1463" s="150"/>
      <c r="AP1463" s="150"/>
      <c r="AQ1463" s="150"/>
      <c r="AR1463" s="150"/>
      <c r="AS1463" s="150"/>
      <c r="AT1463" s="150"/>
      <c r="AU1463" s="150"/>
      <c r="AV1463" s="150"/>
      <c r="AW1463" s="150"/>
      <c r="AX1463" s="150"/>
      <c r="AY1463" s="150"/>
      <c r="AZ1463" s="150"/>
      <c r="BA1463" s="150"/>
      <c r="BB1463" s="150"/>
      <c r="BC1463" s="150"/>
      <c r="BD1463" s="150"/>
      <c r="BE1463" s="150"/>
      <c r="BF1463" s="150"/>
      <c r="BG1463" s="150"/>
      <c r="BH1463" s="150"/>
      <c r="BI1463" s="150"/>
      <c r="BJ1463" s="150"/>
      <c r="BK1463" s="150"/>
      <c r="BL1463" s="150"/>
      <c r="BM1463" s="150"/>
      <c r="BN1463" s="150"/>
      <c r="BO1463" s="150"/>
      <c r="BP1463" s="150"/>
      <c r="BQ1463" s="150"/>
      <c r="BR1463" s="150"/>
      <c r="BS1463" s="150"/>
      <c r="BT1463" s="150"/>
      <c r="BU1463" s="150"/>
      <c r="BV1463" s="150"/>
      <c r="BW1463" s="150"/>
      <c r="BX1463" s="150"/>
      <c r="BY1463" s="150"/>
      <c r="BZ1463" s="150"/>
      <c r="CA1463" s="150"/>
      <c r="CB1463" s="150"/>
      <c r="CC1463" s="150"/>
      <c r="CD1463" s="150"/>
      <c r="CE1463" s="150"/>
      <c r="CF1463" s="150"/>
      <c r="CG1463" s="150"/>
      <c r="CH1463" s="150"/>
      <c r="CI1463" s="150"/>
      <c r="CJ1463" s="150"/>
      <c r="CK1463" s="150"/>
      <c r="CL1463" s="150"/>
    </row>
    <row r="1464" spans="2:90" x14ac:dyDescent="0.4">
      <c r="B1464" s="93" t="str">
        <f>B1470&amp;":"</f>
        <v>SALESQUOTA Direct Cost - (Primary label):</v>
      </c>
      <c r="C1464" s="31"/>
      <c r="D1464" s="31" t="s">
        <v>802</v>
      </c>
      <c r="E1464" s="31" t="s">
        <v>906</v>
      </c>
      <c r="F1464" s="31"/>
      <c r="G1464" s="31" t="str">
        <f t="shared" si="1624"/>
        <v/>
      </c>
      <c r="H1464" s="31"/>
      <c r="I1464" s="73"/>
      <c r="J1464" s="73"/>
      <c r="K1464" s="31"/>
      <c r="L1464" s="31"/>
      <c r="M1464" s="31"/>
      <c r="N1464" s="31"/>
      <c r="O1464" s="31"/>
      <c r="P1464" s="31"/>
      <c r="R1464" s="67"/>
      <c r="S1464" s="150"/>
      <c r="T1464" s="150"/>
      <c r="U1464" s="150"/>
      <c r="V1464" s="150"/>
      <c r="W1464" s="150"/>
      <c r="X1464" s="150"/>
      <c r="Y1464" s="150"/>
      <c r="Z1464" s="150"/>
      <c r="AA1464" s="150"/>
      <c r="AB1464" s="150"/>
      <c r="AC1464" s="150"/>
      <c r="AD1464" s="150"/>
      <c r="AE1464" s="150"/>
      <c r="AF1464" s="150"/>
      <c r="AG1464" s="150"/>
      <c r="AH1464" s="150"/>
      <c r="AI1464" s="150"/>
      <c r="AJ1464" s="150"/>
      <c r="AK1464" s="150"/>
      <c r="AL1464" s="150"/>
      <c r="AM1464" s="150"/>
      <c r="AN1464" s="150"/>
      <c r="AO1464" s="150"/>
      <c r="AP1464" s="150"/>
      <c r="AQ1464" s="150"/>
      <c r="AR1464" s="150"/>
      <c r="AS1464" s="150"/>
      <c r="AT1464" s="150"/>
      <c r="AU1464" s="150"/>
      <c r="AV1464" s="150"/>
      <c r="AW1464" s="150"/>
      <c r="AX1464" s="150"/>
      <c r="AY1464" s="150"/>
      <c r="AZ1464" s="150"/>
      <c r="BA1464" s="150"/>
      <c r="BB1464" s="150"/>
      <c r="BC1464" s="150"/>
      <c r="BD1464" s="150"/>
      <c r="BE1464" s="150"/>
      <c r="BF1464" s="150"/>
      <c r="BG1464" s="150"/>
      <c r="BH1464" s="150"/>
      <c r="BI1464" s="150"/>
      <c r="BJ1464" s="150"/>
      <c r="BK1464" s="150"/>
      <c r="BL1464" s="150"/>
      <c r="BM1464" s="150"/>
      <c r="BN1464" s="150"/>
      <c r="BO1464" s="150"/>
      <c r="BP1464" s="150"/>
      <c r="BQ1464" s="150"/>
      <c r="BR1464" s="150"/>
      <c r="BS1464" s="150"/>
      <c r="BT1464" s="150"/>
      <c r="BU1464" s="150"/>
      <c r="BV1464" s="150"/>
      <c r="BW1464" s="150"/>
      <c r="BX1464" s="150"/>
      <c r="BY1464" s="150"/>
      <c r="BZ1464" s="150"/>
      <c r="CA1464" s="150"/>
      <c r="CB1464" s="150"/>
      <c r="CC1464" s="150"/>
      <c r="CD1464" s="150"/>
      <c r="CE1464" s="150"/>
      <c r="CF1464" s="150"/>
      <c r="CG1464" s="150"/>
      <c r="CH1464" s="150"/>
      <c r="CI1464" s="150"/>
      <c r="CJ1464" s="150"/>
      <c r="CK1464" s="150"/>
      <c r="CL1464" s="150"/>
    </row>
    <row r="1465" spans="2:90" x14ac:dyDescent="0.4">
      <c r="B1465" s="139" t="s">
        <v>803</v>
      </c>
      <c r="C1465" s="12"/>
      <c r="D1465" s="12" t="s">
        <v>802</v>
      </c>
      <c r="E1465" s="12" t="s">
        <v>906</v>
      </c>
      <c r="F1465" s="12"/>
      <c r="G1465" s="12" t="str">
        <f t="shared" si="1624"/>
        <v/>
      </c>
      <c r="H1465" s="12"/>
      <c r="I1465" s="60"/>
      <c r="J1465" s="60"/>
      <c r="K1465" s="18">
        <v>800000</v>
      </c>
      <c r="L1465" s="18">
        <v>800000</v>
      </c>
      <c r="M1465" s="18">
        <v>800000</v>
      </c>
      <c r="N1465" s="18">
        <v>800000</v>
      </c>
      <c r="O1465" s="18">
        <v>800000</v>
      </c>
      <c r="P1465" s="18">
        <v>800000</v>
      </c>
      <c r="R1465" s="19"/>
      <c r="S1465" s="141" cm="1">
        <f t="array" ref="S1465">INDEX($K:$P,ROW(),MATCH(S$3,$K$2:$P$2,0))</f>
        <v>800000</v>
      </c>
      <c r="T1465" s="141" cm="1">
        <f t="array" ref="T1465">INDEX($K:$P,ROW(),MATCH(T$3,$K$2:$P$2,0))</f>
        <v>800000</v>
      </c>
      <c r="U1465" s="141" cm="1">
        <f t="array" ref="U1465">INDEX($K:$P,ROW(),MATCH(U$3,$K$2:$P$2,0))</f>
        <v>800000</v>
      </c>
      <c r="V1465" s="141" cm="1">
        <f t="array" ref="V1465">INDEX($K:$P,ROW(),MATCH(V$3,$K$2:$P$2,0))</f>
        <v>800000</v>
      </c>
      <c r="W1465" s="141" cm="1">
        <f t="array" ref="W1465">INDEX($K:$P,ROW(),MATCH(W$3,$K$2:$P$2,0))</f>
        <v>800000</v>
      </c>
      <c r="X1465" s="141" cm="1">
        <f t="array" ref="X1465">INDEX($K:$P,ROW(),MATCH(X$3,$K$2:$P$2,0))</f>
        <v>800000</v>
      </c>
      <c r="Y1465" s="141" cm="1">
        <f t="array" ref="Y1465">INDEX($K:$P,ROW(),MATCH(Y$3,$K$2:$P$2,0))</f>
        <v>800000</v>
      </c>
      <c r="Z1465" s="141" cm="1">
        <f t="array" ref="Z1465">INDEX($K:$P,ROW(),MATCH(Z$3,$K$2:$P$2,0))</f>
        <v>800000</v>
      </c>
      <c r="AA1465" s="141" cm="1">
        <f t="array" ref="AA1465">INDEX($K:$P,ROW(),MATCH(AA$3,$K$2:$P$2,0))</f>
        <v>800000</v>
      </c>
      <c r="AB1465" s="141" cm="1">
        <f t="array" ref="AB1465">INDEX($K:$P,ROW(),MATCH(AB$3,$K$2:$P$2,0))</f>
        <v>800000</v>
      </c>
      <c r="AC1465" s="141" cm="1">
        <f t="array" ref="AC1465">INDEX($K:$P,ROW(),MATCH(AC$3,$K$2:$P$2,0))</f>
        <v>800000</v>
      </c>
      <c r="AD1465" s="141" cm="1">
        <f t="array" ref="AD1465">INDEX($K:$P,ROW(),MATCH(AD$3,$K$2:$P$2,0))</f>
        <v>800000</v>
      </c>
      <c r="AE1465" s="141" cm="1">
        <f t="array" ref="AE1465">INDEX($K:$P,ROW(),MATCH(AE$3,$K$2:$P$2,0))</f>
        <v>800000</v>
      </c>
      <c r="AF1465" s="141" cm="1">
        <f t="array" ref="AF1465">INDEX($K:$P,ROW(),MATCH(AF$3,$K$2:$P$2,0))</f>
        <v>800000</v>
      </c>
      <c r="AG1465" s="141" cm="1">
        <f t="array" ref="AG1465">INDEX($K:$P,ROW(),MATCH(AG$3,$K$2:$P$2,0))</f>
        <v>800000</v>
      </c>
      <c r="AH1465" s="141" cm="1">
        <f t="array" ref="AH1465">INDEX($K:$P,ROW(),MATCH(AH$3,$K$2:$P$2,0))</f>
        <v>800000</v>
      </c>
      <c r="AI1465" s="141" cm="1">
        <f t="array" ref="AI1465">INDEX($K:$P,ROW(),MATCH(AI$3,$K$2:$P$2,0))</f>
        <v>800000</v>
      </c>
      <c r="AJ1465" s="141" cm="1">
        <f t="array" ref="AJ1465">INDEX($K:$P,ROW(),MATCH(AJ$3,$K$2:$P$2,0))</f>
        <v>800000</v>
      </c>
      <c r="AK1465" s="141" cm="1">
        <f t="array" ref="AK1465">INDEX($K:$P,ROW(),MATCH(AK$3,$K$2:$P$2,0))</f>
        <v>800000</v>
      </c>
      <c r="AL1465" s="141" cm="1">
        <f t="array" ref="AL1465">INDEX($K:$P,ROW(),MATCH(AL$3,$K$2:$P$2,0))</f>
        <v>800000</v>
      </c>
      <c r="AM1465" s="141" cm="1">
        <f t="array" ref="AM1465">INDEX($K:$P,ROW(),MATCH(AM$3,$K$2:$P$2,0))</f>
        <v>800000</v>
      </c>
      <c r="AN1465" s="141" cm="1">
        <f t="array" ref="AN1465">INDEX($K:$P,ROW(),MATCH(AN$3,$K$2:$P$2,0))</f>
        <v>800000</v>
      </c>
      <c r="AO1465" s="141" cm="1">
        <f t="array" ref="AO1465">INDEX($K:$P,ROW(),MATCH(AO$3,$K$2:$P$2,0))</f>
        <v>800000</v>
      </c>
      <c r="AP1465" s="141" cm="1">
        <f t="array" ref="AP1465">INDEX($K:$P,ROW(),MATCH(AP$3,$K$2:$P$2,0))</f>
        <v>800000</v>
      </c>
      <c r="AQ1465" s="141" cm="1">
        <f t="array" ref="AQ1465">INDEX($K:$P,ROW(),MATCH(AQ$3,$K$2:$P$2,0))</f>
        <v>800000</v>
      </c>
      <c r="AR1465" s="141" cm="1">
        <f t="array" ref="AR1465">INDEX($K:$P,ROW(),MATCH(AR$3,$K$2:$P$2,0))</f>
        <v>800000</v>
      </c>
      <c r="AS1465" s="141" cm="1">
        <f t="array" ref="AS1465">INDEX($K:$P,ROW(),MATCH(AS$3,$K$2:$P$2,0))</f>
        <v>800000</v>
      </c>
      <c r="AT1465" s="141" cm="1">
        <f t="array" ref="AT1465">INDEX($K:$P,ROW(),MATCH(AT$3,$K$2:$P$2,0))</f>
        <v>800000</v>
      </c>
      <c r="AU1465" s="141" cm="1">
        <f t="array" ref="AU1465">INDEX($K:$P,ROW(),MATCH(AU$3,$K$2:$P$2,0))</f>
        <v>800000</v>
      </c>
      <c r="AV1465" s="141" cm="1">
        <f t="array" ref="AV1465">INDEX($K:$P,ROW(),MATCH(AV$3,$K$2:$P$2,0))</f>
        <v>800000</v>
      </c>
      <c r="AW1465" s="141" cm="1">
        <f t="array" ref="AW1465">INDEX($K:$P,ROW(),MATCH(AW$3,$K$2:$P$2,0))</f>
        <v>800000</v>
      </c>
      <c r="AX1465" s="141" cm="1">
        <f t="array" ref="AX1465">INDEX($K:$P,ROW(),MATCH(AX$3,$K$2:$P$2,0))</f>
        <v>800000</v>
      </c>
      <c r="AY1465" s="141" cm="1">
        <f t="array" ref="AY1465">INDEX($K:$P,ROW(),MATCH(AY$3,$K$2:$P$2,0))</f>
        <v>800000</v>
      </c>
      <c r="AZ1465" s="141" cm="1">
        <f t="array" ref="AZ1465">INDEX($K:$P,ROW(),MATCH(AZ$3,$K$2:$P$2,0))</f>
        <v>800000</v>
      </c>
      <c r="BA1465" s="141" cm="1">
        <f t="array" ref="BA1465">INDEX($K:$P,ROW(),MATCH(BA$3,$K$2:$P$2,0))</f>
        <v>800000</v>
      </c>
      <c r="BB1465" s="141" cm="1">
        <f t="array" ref="BB1465">INDEX($K:$P,ROW(),MATCH(BB$3,$K$2:$P$2,0))</f>
        <v>800000</v>
      </c>
      <c r="BC1465" s="141" cm="1">
        <f t="array" ref="BC1465">INDEX($K:$P,ROW(),MATCH(BC$3,$K$2:$P$2,0))</f>
        <v>800000</v>
      </c>
      <c r="BD1465" s="141" cm="1">
        <f t="array" ref="BD1465">INDEX($K:$P,ROW(),MATCH(BD$3,$K$2:$P$2,0))</f>
        <v>800000</v>
      </c>
      <c r="BE1465" s="141" cm="1">
        <f t="array" ref="BE1465">INDEX($K:$P,ROW(),MATCH(BE$3,$K$2:$P$2,0))</f>
        <v>800000</v>
      </c>
      <c r="BF1465" s="141" cm="1">
        <f t="array" ref="BF1465">INDEX($K:$P,ROW(),MATCH(BF$3,$K$2:$P$2,0))</f>
        <v>800000</v>
      </c>
      <c r="BG1465" s="141" cm="1">
        <f t="array" ref="BG1465">INDEX($K:$P,ROW(),MATCH(BG$3,$K$2:$P$2,0))</f>
        <v>800000</v>
      </c>
      <c r="BH1465" s="141" cm="1">
        <f t="array" ref="BH1465">INDEX($K:$P,ROW(),MATCH(BH$3,$K$2:$P$2,0))</f>
        <v>800000</v>
      </c>
      <c r="BI1465" s="141" cm="1">
        <f t="array" ref="BI1465">INDEX($K:$P,ROW(),MATCH(BI$3,$K$2:$P$2,0))</f>
        <v>800000</v>
      </c>
      <c r="BJ1465" s="141" cm="1">
        <f t="array" ref="BJ1465">INDEX($K:$P,ROW(),MATCH(BJ$3,$K$2:$P$2,0))</f>
        <v>800000</v>
      </c>
      <c r="BK1465" s="141" cm="1">
        <f t="array" ref="BK1465">INDEX($K:$P,ROW(),MATCH(BK$3,$K$2:$P$2,0))</f>
        <v>800000</v>
      </c>
      <c r="BL1465" s="141" cm="1">
        <f t="array" ref="BL1465">INDEX($K:$P,ROW(),MATCH(BL$3,$K$2:$P$2,0))</f>
        <v>800000</v>
      </c>
      <c r="BM1465" s="141" cm="1">
        <f t="array" ref="BM1465">INDEX($K:$P,ROW(),MATCH(BM$3,$K$2:$P$2,0))</f>
        <v>800000</v>
      </c>
      <c r="BN1465" s="141" cm="1">
        <f t="array" ref="BN1465">INDEX($K:$P,ROW(),MATCH(BN$3,$K$2:$P$2,0))</f>
        <v>800000</v>
      </c>
      <c r="BO1465" s="141" cm="1">
        <f t="array" ref="BO1465">INDEX($K:$P,ROW(),MATCH(BO$3,$K$2:$P$2,0))</f>
        <v>800000</v>
      </c>
      <c r="BP1465" s="141" cm="1">
        <f t="array" ref="BP1465">INDEX($K:$P,ROW(),MATCH(BP$3,$K$2:$P$2,0))</f>
        <v>800000</v>
      </c>
      <c r="BQ1465" s="141" cm="1">
        <f t="array" ref="BQ1465">INDEX($K:$P,ROW(),MATCH(BQ$3,$K$2:$P$2,0))</f>
        <v>800000</v>
      </c>
      <c r="BR1465" s="141" cm="1">
        <f t="array" ref="BR1465">INDEX($K:$P,ROW(),MATCH(BR$3,$K$2:$P$2,0))</f>
        <v>800000</v>
      </c>
      <c r="BS1465" s="141" cm="1">
        <f t="array" ref="BS1465">INDEX($K:$P,ROW(),MATCH(BS$3,$K$2:$P$2,0))</f>
        <v>800000</v>
      </c>
      <c r="BT1465" s="141" cm="1">
        <f t="array" ref="BT1465">INDEX($K:$P,ROW(),MATCH(BT$3,$K$2:$P$2,0))</f>
        <v>800000</v>
      </c>
      <c r="BU1465" s="141" cm="1">
        <f t="array" ref="BU1465">INDEX($K:$P,ROW(),MATCH(BU$3,$K$2:$P$2,0))</f>
        <v>800000</v>
      </c>
      <c r="BV1465" s="141" cm="1">
        <f t="array" ref="BV1465">INDEX($K:$P,ROW(),MATCH(BV$3,$K$2:$P$2,0))</f>
        <v>800000</v>
      </c>
      <c r="BW1465" s="141" cm="1">
        <f t="array" ref="BW1465">INDEX($K:$P,ROW(),MATCH(BW$3,$K$2:$P$2,0))</f>
        <v>800000</v>
      </c>
      <c r="BX1465" s="141" cm="1">
        <f t="array" ref="BX1465">INDEX($K:$P,ROW(),MATCH(BX$3,$K$2:$P$2,0))</f>
        <v>800000</v>
      </c>
      <c r="BY1465" s="141" cm="1">
        <f t="array" ref="BY1465">INDEX($K:$P,ROW(),MATCH(BY$3,$K$2:$P$2,0))</f>
        <v>800000</v>
      </c>
      <c r="BZ1465" s="141" cm="1">
        <f t="array" ref="BZ1465">INDEX($K:$P,ROW(),MATCH(BZ$3,$K$2:$P$2,0))</f>
        <v>800000</v>
      </c>
      <c r="CA1465" s="141" cm="1">
        <f t="array" ref="CA1465">INDEX($K:$P,ROW(),MATCH(CA$3,$K$2:$P$2,0))</f>
        <v>800000</v>
      </c>
      <c r="CB1465" s="141" cm="1">
        <f t="array" ref="CB1465">INDEX($K:$P,ROW(),MATCH(CB$3,$K$2:$P$2,0))</f>
        <v>800000</v>
      </c>
      <c r="CC1465" s="141" cm="1">
        <f t="array" ref="CC1465">INDEX($K:$P,ROW(),MATCH(CC$3,$K$2:$P$2,0))</f>
        <v>800000</v>
      </c>
      <c r="CD1465" s="141" cm="1">
        <f t="array" ref="CD1465">INDEX($K:$P,ROW(),MATCH(CD$3,$K$2:$P$2,0))</f>
        <v>800000</v>
      </c>
      <c r="CE1465" s="141" cm="1">
        <f t="array" ref="CE1465">INDEX($K:$P,ROW(),MATCH(CE$3,$K$2:$P$2,0))</f>
        <v>800000</v>
      </c>
      <c r="CF1465" s="141" cm="1">
        <f t="array" ref="CF1465">INDEX($K:$P,ROW(),MATCH(CF$3,$K$2:$P$2,0))</f>
        <v>800000</v>
      </c>
      <c r="CG1465" s="141" cm="1">
        <f t="array" ref="CG1465">INDEX($K:$P,ROW(),MATCH(CG$3,$K$2:$P$2,0))</f>
        <v>800000</v>
      </c>
      <c r="CH1465" s="141" cm="1">
        <f t="array" ref="CH1465">INDEX($K:$P,ROW(),MATCH(CH$3,$K$2:$P$2,0))</f>
        <v>800000</v>
      </c>
      <c r="CI1465" s="141" cm="1">
        <f t="array" ref="CI1465">INDEX($K:$P,ROW(),MATCH(CI$3,$K$2:$P$2,0))</f>
        <v>800000</v>
      </c>
      <c r="CJ1465" s="141" cm="1">
        <f t="array" ref="CJ1465">INDEX($K:$P,ROW(),MATCH(CJ$3,$K$2:$P$2,0))</f>
        <v>800000</v>
      </c>
      <c r="CK1465" s="141" cm="1">
        <f t="array" ref="CK1465">INDEX($K:$P,ROW(),MATCH(CK$3,$K$2:$P$2,0))</f>
        <v>800000</v>
      </c>
      <c r="CL1465" s="141" cm="1">
        <f t="array" ref="CL1465">INDEX($K:$P,ROW(),MATCH(CL$3,$K$2:$P$2,0))</f>
        <v>800000</v>
      </c>
    </row>
    <row r="1466" spans="2:90" x14ac:dyDescent="0.4">
      <c r="B1466" s="139" t="s">
        <v>804</v>
      </c>
      <c r="C1466" s="12"/>
      <c r="D1466" s="12" t="s">
        <v>802</v>
      </c>
      <c r="E1466" s="12" t="s">
        <v>906</v>
      </c>
      <c r="F1466" s="12"/>
      <c r="G1466" s="12" t="str">
        <f t="shared" si="1624"/>
        <v/>
      </c>
      <c r="H1466" s="12"/>
      <c r="I1466" s="60"/>
      <c r="J1466" s="60"/>
      <c r="K1466" s="160">
        <v>0.8</v>
      </c>
      <c r="L1466" s="160">
        <v>0.8</v>
      </c>
      <c r="M1466" s="160">
        <v>0.8</v>
      </c>
      <c r="N1466" s="160">
        <v>0.8</v>
      </c>
      <c r="O1466" s="160">
        <v>0.8</v>
      </c>
      <c r="P1466" s="160">
        <v>0.8</v>
      </c>
      <c r="R1466" s="19"/>
      <c r="S1466" s="144" cm="1">
        <f t="array" ref="S1466">INDEX($K:$P,ROW(),MATCH(S$3,$K$2:$P$2,0))</f>
        <v>0.8</v>
      </c>
      <c r="T1466" s="144" cm="1">
        <f t="array" ref="T1466">INDEX($K:$P,ROW(),MATCH(T$3,$K$2:$P$2,0))</f>
        <v>0.8</v>
      </c>
      <c r="U1466" s="144" cm="1">
        <f t="array" ref="U1466">INDEX($K:$P,ROW(),MATCH(U$3,$K$2:$P$2,0))</f>
        <v>0.8</v>
      </c>
      <c r="V1466" s="144" cm="1">
        <f t="array" ref="V1466">INDEX($K:$P,ROW(),MATCH(V$3,$K$2:$P$2,0))</f>
        <v>0.8</v>
      </c>
      <c r="W1466" s="144" cm="1">
        <f t="array" ref="W1466">INDEX($K:$P,ROW(),MATCH(W$3,$K$2:$P$2,0))</f>
        <v>0.8</v>
      </c>
      <c r="X1466" s="144" cm="1">
        <f t="array" ref="X1466">INDEX($K:$P,ROW(),MATCH(X$3,$K$2:$P$2,0))</f>
        <v>0.8</v>
      </c>
      <c r="Y1466" s="144" cm="1">
        <f t="array" ref="Y1466">INDEX($K:$P,ROW(),MATCH(Y$3,$K$2:$P$2,0))</f>
        <v>0.8</v>
      </c>
      <c r="Z1466" s="144" cm="1">
        <f t="array" ref="Z1466">INDEX($K:$P,ROW(),MATCH(Z$3,$K$2:$P$2,0))</f>
        <v>0.8</v>
      </c>
      <c r="AA1466" s="144" cm="1">
        <f t="array" ref="AA1466">INDEX($K:$P,ROW(),MATCH(AA$3,$K$2:$P$2,0))</f>
        <v>0.8</v>
      </c>
      <c r="AB1466" s="144" cm="1">
        <f t="array" ref="AB1466">INDEX($K:$P,ROW(),MATCH(AB$3,$K$2:$P$2,0))</f>
        <v>0.8</v>
      </c>
      <c r="AC1466" s="144" cm="1">
        <f t="array" ref="AC1466">INDEX($K:$P,ROW(),MATCH(AC$3,$K$2:$P$2,0))</f>
        <v>0.8</v>
      </c>
      <c r="AD1466" s="144" cm="1">
        <f t="array" ref="AD1466">INDEX($K:$P,ROW(),MATCH(AD$3,$K$2:$P$2,0))</f>
        <v>0.8</v>
      </c>
      <c r="AE1466" s="144" cm="1">
        <f t="array" ref="AE1466">INDEX($K:$P,ROW(),MATCH(AE$3,$K$2:$P$2,0))</f>
        <v>0.8</v>
      </c>
      <c r="AF1466" s="144" cm="1">
        <f t="array" ref="AF1466">INDEX($K:$P,ROW(),MATCH(AF$3,$K$2:$P$2,0))</f>
        <v>0.8</v>
      </c>
      <c r="AG1466" s="144" cm="1">
        <f t="array" ref="AG1466">INDEX($K:$P,ROW(),MATCH(AG$3,$K$2:$P$2,0))</f>
        <v>0.8</v>
      </c>
      <c r="AH1466" s="144" cm="1">
        <f t="array" ref="AH1466">INDEX($K:$P,ROW(),MATCH(AH$3,$K$2:$P$2,0))</f>
        <v>0.8</v>
      </c>
      <c r="AI1466" s="144" cm="1">
        <f t="array" ref="AI1466">INDEX($K:$P,ROW(),MATCH(AI$3,$K$2:$P$2,0))</f>
        <v>0.8</v>
      </c>
      <c r="AJ1466" s="144" cm="1">
        <f t="array" ref="AJ1466">INDEX($K:$P,ROW(),MATCH(AJ$3,$K$2:$P$2,0))</f>
        <v>0.8</v>
      </c>
      <c r="AK1466" s="144" cm="1">
        <f t="array" ref="AK1466">INDEX($K:$P,ROW(),MATCH(AK$3,$K$2:$P$2,0))</f>
        <v>0.8</v>
      </c>
      <c r="AL1466" s="144" cm="1">
        <f t="array" ref="AL1466">INDEX($K:$P,ROW(),MATCH(AL$3,$K$2:$P$2,0))</f>
        <v>0.8</v>
      </c>
      <c r="AM1466" s="144" cm="1">
        <f t="array" ref="AM1466">INDEX($K:$P,ROW(),MATCH(AM$3,$K$2:$P$2,0))</f>
        <v>0.8</v>
      </c>
      <c r="AN1466" s="144" cm="1">
        <f t="array" ref="AN1466">INDEX($K:$P,ROW(),MATCH(AN$3,$K$2:$P$2,0))</f>
        <v>0.8</v>
      </c>
      <c r="AO1466" s="144" cm="1">
        <f t="array" ref="AO1466">INDEX($K:$P,ROW(),MATCH(AO$3,$K$2:$P$2,0))</f>
        <v>0.8</v>
      </c>
      <c r="AP1466" s="144" cm="1">
        <f t="array" ref="AP1466">INDEX($K:$P,ROW(),MATCH(AP$3,$K$2:$P$2,0))</f>
        <v>0.8</v>
      </c>
      <c r="AQ1466" s="144" cm="1">
        <f t="array" ref="AQ1466">INDEX($K:$P,ROW(),MATCH(AQ$3,$K$2:$P$2,0))</f>
        <v>0.8</v>
      </c>
      <c r="AR1466" s="144" cm="1">
        <f t="array" ref="AR1466">INDEX($K:$P,ROW(),MATCH(AR$3,$K$2:$P$2,0))</f>
        <v>0.8</v>
      </c>
      <c r="AS1466" s="144" cm="1">
        <f t="array" ref="AS1466">INDEX($K:$P,ROW(),MATCH(AS$3,$K$2:$P$2,0))</f>
        <v>0.8</v>
      </c>
      <c r="AT1466" s="144" cm="1">
        <f t="array" ref="AT1466">INDEX($K:$P,ROW(),MATCH(AT$3,$K$2:$P$2,0))</f>
        <v>0.8</v>
      </c>
      <c r="AU1466" s="144" cm="1">
        <f t="array" ref="AU1466">INDEX($K:$P,ROW(),MATCH(AU$3,$K$2:$P$2,0))</f>
        <v>0.8</v>
      </c>
      <c r="AV1466" s="144" cm="1">
        <f t="array" ref="AV1466">INDEX($K:$P,ROW(),MATCH(AV$3,$K$2:$P$2,0))</f>
        <v>0.8</v>
      </c>
      <c r="AW1466" s="144" cm="1">
        <f t="array" ref="AW1466">INDEX($K:$P,ROW(),MATCH(AW$3,$K$2:$P$2,0))</f>
        <v>0.8</v>
      </c>
      <c r="AX1466" s="144" cm="1">
        <f t="array" ref="AX1466">INDEX($K:$P,ROW(),MATCH(AX$3,$K$2:$P$2,0))</f>
        <v>0.8</v>
      </c>
      <c r="AY1466" s="144" cm="1">
        <f t="array" ref="AY1466">INDEX($K:$P,ROW(),MATCH(AY$3,$K$2:$P$2,0))</f>
        <v>0.8</v>
      </c>
      <c r="AZ1466" s="144" cm="1">
        <f t="array" ref="AZ1466">INDEX($K:$P,ROW(),MATCH(AZ$3,$K$2:$P$2,0))</f>
        <v>0.8</v>
      </c>
      <c r="BA1466" s="144" cm="1">
        <f t="array" ref="BA1466">INDEX($K:$P,ROW(),MATCH(BA$3,$K$2:$P$2,0))</f>
        <v>0.8</v>
      </c>
      <c r="BB1466" s="144" cm="1">
        <f t="array" ref="BB1466">INDEX($K:$P,ROW(),MATCH(BB$3,$K$2:$P$2,0))</f>
        <v>0.8</v>
      </c>
      <c r="BC1466" s="144" cm="1">
        <f t="array" ref="BC1466">INDEX($K:$P,ROW(),MATCH(BC$3,$K$2:$P$2,0))</f>
        <v>0.8</v>
      </c>
      <c r="BD1466" s="144" cm="1">
        <f t="array" ref="BD1466">INDEX($K:$P,ROW(),MATCH(BD$3,$K$2:$P$2,0))</f>
        <v>0.8</v>
      </c>
      <c r="BE1466" s="144" cm="1">
        <f t="array" ref="BE1466">INDEX($K:$P,ROW(),MATCH(BE$3,$K$2:$P$2,0))</f>
        <v>0.8</v>
      </c>
      <c r="BF1466" s="144" cm="1">
        <f t="array" ref="BF1466">INDEX($K:$P,ROW(),MATCH(BF$3,$K$2:$P$2,0))</f>
        <v>0.8</v>
      </c>
      <c r="BG1466" s="144" cm="1">
        <f t="array" ref="BG1466">INDEX($K:$P,ROW(),MATCH(BG$3,$K$2:$P$2,0))</f>
        <v>0.8</v>
      </c>
      <c r="BH1466" s="144" cm="1">
        <f t="array" ref="BH1466">INDEX($K:$P,ROW(),MATCH(BH$3,$K$2:$P$2,0))</f>
        <v>0.8</v>
      </c>
      <c r="BI1466" s="144" cm="1">
        <f t="array" ref="BI1466">INDEX($K:$P,ROW(),MATCH(BI$3,$K$2:$P$2,0))</f>
        <v>0.8</v>
      </c>
      <c r="BJ1466" s="144" cm="1">
        <f t="array" ref="BJ1466">INDEX($K:$P,ROW(),MATCH(BJ$3,$K$2:$P$2,0))</f>
        <v>0.8</v>
      </c>
      <c r="BK1466" s="144" cm="1">
        <f t="array" ref="BK1466">INDEX($K:$P,ROW(),MATCH(BK$3,$K$2:$P$2,0))</f>
        <v>0.8</v>
      </c>
      <c r="BL1466" s="144" cm="1">
        <f t="array" ref="BL1466">INDEX($K:$P,ROW(),MATCH(BL$3,$K$2:$P$2,0))</f>
        <v>0.8</v>
      </c>
      <c r="BM1466" s="144" cm="1">
        <f t="array" ref="BM1466">INDEX($K:$P,ROW(),MATCH(BM$3,$K$2:$P$2,0))</f>
        <v>0.8</v>
      </c>
      <c r="BN1466" s="144" cm="1">
        <f t="array" ref="BN1466">INDEX($K:$P,ROW(),MATCH(BN$3,$K$2:$P$2,0))</f>
        <v>0.8</v>
      </c>
      <c r="BO1466" s="144" cm="1">
        <f t="array" ref="BO1466">INDEX($K:$P,ROW(),MATCH(BO$3,$K$2:$P$2,0))</f>
        <v>0.8</v>
      </c>
      <c r="BP1466" s="144" cm="1">
        <f t="array" ref="BP1466">INDEX($K:$P,ROW(),MATCH(BP$3,$K$2:$P$2,0))</f>
        <v>0.8</v>
      </c>
      <c r="BQ1466" s="144" cm="1">
        <f t="array" ref="BQ1466">INDEX($K:$P,ROW(),MATCH(BQ$3,$K$2:$P$2,0))</f>
        <v>0.8</v>
      </c>
      <c r="BR1466" s="144" cm="1">
        <f t="array" ref="BR1466">INDEX($K:$P,ROW(),MATCH(BR$3,$K$2:$P$2,0))</f>
        <v>0.8</v>
      </c>
      <c r="BS1466" s="144" cm="1">
        <f t="array" ref="BS1466">INDEX($K:$P,ROW(),MATCH(BS$3,$K$2:$P$2,0))</f>
        <v>0.8</v>
      </c>
      <c r="BT1466" s="144" cm="1">
        <f t="array" ref="BT1466">INDEX($K:$P,ROW(),MATCH(BT$3,$K$2:$P$2,0))</f>
        <v>0.8</v>
      </c>
      <c r="BU1466" s="144" cm="1">
        <f t="array" ref="BU1466">INDEX($K:$P,ROW(),MATCH(BU$3,$K$2:$P$2,0))</f>
        <v>0.8</v>
      </c>
      <c r="BV1466" s="144" cm="1">
        <f t="array" ref="BV1466">INDEX($K:$P,ROW(),MATCH(BV$3,$K$2:$P$2,0))</f>
        <v>0.8</v>
      </c>
      <c r="BW1466" s="144" cm="1">
        <f t="array" ref="BW1466">INDEX($K:$P,ROW(),MATCH(BW$3,$K$2:$P$2,0))</f>
        <v>0.8</v>
      </c>
      <c r="BX1466" s="144" cm="1">
        <f t="array" ref="BX1466">INDEX($K:$P,ROW(),MATCH(BX$3,$K$2:$P$2,0))</f>
        <v>0.8</v>
      </c>
      <c r="BY1466" s="144" cm="1">
        <f t="array" ref="BY1466">INDEX($K:$P,ROW(),MATCH(BY$3,$K$2:$P$2,0))</f>
        <v>0.8</v>
      </c>
      <c r="BZ1466" s="144" cm="1">
        <f t="array" ref="BZ1466">INDEX($K:$P,ROW(),MATCH(BZ$3,$K$2:$P$2,0))</f>
        <v>0.8</v>
      </c>
      <c r="CA1466" s="144" cm="1">
        <f t="array" ref="CA1466">INDEX($K:$P,ROW(),MATCH(CA$3,$K$2:$P$2,0))</f>
        <v>0.8</v>
      </c>
      <c r="CB1466" s="144" cm="1">
        <f t="array" ref="CB1466">INDEX($K:$P,ROW(),MATCH(CB$3,$K$2:$P$2,0))</f>
        <v>0.8</v>
      </c>
      <c r="CC1466" s="144" cm="1">
        <f t="array" ref="CC1466">INDEX($K:$P,ROW(),MATCH(CC$3,$K$2:$P$2,0))</f>
        <v>0.8</v>
      </c>
      <c r="CD1466" s="144" cm="1">
        <f t="array" ref="CD1466">INDEX($K:$P,ROW(),MATCH(CD$3,$K$2:$P$2,0))</f>
        <v>0.8</v>
      </c>
      <c r="CE1466" s="144" cm="1">
        <f t="array" ref="CE1466">INDEX($K:$P,ROW(),MATCH(CE$3,$K$2:$P$2,0))</f>
        <v>0.8</v>
      </c>
      <c r="CF1466" s="144" cm="1">
        <f t="array" ref="CF1466">INDEX($K:$P,ROW(),MATCH(CF$3,$K$2:$P$2,0))</f>
        <v>0.8</v>
      </c>
      <c r="CG1466" s="144" cm="1">
        <f t="array" ref="CG1466">INDEX($K:$P,ROW(),MATCH(CG$3,$K$2:$P$2,0))</f>
        <v>0.8</v>
      </c>
      <c r="CH1466" s="144" cm="1">
        <f t="array" ref="CH1466">INDEX($K:$P,ROW(),MATCH(CH$3,$K$2:$P$2,0))</f>
        <v>0.8</v>
      </c>
      <c r="CI1466" s="144" cm="1">
        <f t="array" ref="CI1466">INDEX($K:$P,ROW(),MATCH(CI$3,$K$2:$P$2,0))</f>
        <v>0.8</v>
      </c>
      <c r="CJ1466" s="144" cm="1">
        <f t="array" ref="CJ1466">INDEX($K:$P,ROW(),MATCH(CJ$3,$K$2:$P$2,0))</f>
        <v>0.8</v>
      </c>
      <c r="CK1466" s="144" cm="1">
        <f t="array" ref="CK1466">INDEX($K:$P,ROW(),MATCH(CK$3,$K$2:$P$2,0))</f>
        <v>0.8</v>
      </c>
      <c r="CL1466" s="144" cm="1">
        <f t="array" ref="CL1466">INDEX($K:$P,ROW(),MATCH(CL$3,$K$2:$P$2,0))</f>
        <v>0.8</v>
      </c>
    </row>
    <row r="1467" spans="2:90" x14ac:dyDescent="0.4">
      <c r="B1467" s="139" t="s">
        <v>805</v>
      </c>
      <c r="C1467" s="12"/>
      <c r="D1467" s="12" t="s">
        <v>802</v>
      </c>
      <c r="E1467" s="12" t="s">
        <v>906</v>
      </c>
      <c r="F1467" s="12"/>
      <c r="G1467" s="12" t="str">
        <f t="shared" si="1624"/>
        <v/>
      </c>
      <c r="H1467" s="12"/>
      <c r="I1467" s="60"/>
      <c r="J1467" s="60"/>
      <c r="K1467" s="174">
        <f>+K1465*K1466</f>
        <v>640000</v>
      </c>
      <c r="L1467" s="174">
        <f t="shared" ref="L1467:P1467" si="1625">+L1465*L1466</f>
        <v>640000</v>
      </c>
      <c r="M1467" s="174">
        <f t="shared" si="1625"/>
        <v>640000</v>
      </c>
      <c r="N1467" s="174">
        <f t="shared" si="1625"/>
        <v>640000</v>
      </c>
      <c r="O1467" s="174">
        <f t="shared" si="1625"/>
        <v>640000</v>
      </c>
      <c r="P1467" s="174">
        <f t="shared" si="1625"/>
        <v>640000</v>
      </c>
      <c r="R1467" s="19"/>
      <c r="S1467" s="141">
        <f t="shared" ref="S1467" si="1626">+S1465*S1466</f>
        <v>640000</v>
      </c>
      <c r="T1467" s="141">
        <f t="shared" ref="T1467:AX1467" si="1627">+T1465*T1466</f>
        <v>640000</v>
      </c>
      <c r="U1467" s="141">
        <f t="shared" si="1627"/>
        <v>640000</v>
      </c>
      <c r="V1467" s="141">
        <f t="shared" si="1627"/>
        <v>640000</v>
      </c>
      <c r="W1467" s="141">
        <f t="shared" si="1627"/>
        <v>640000</v>
      </c>
      <c r="X1467" s="141">
        <f t="shared" si="1627"/>
        <v>640000</v>
      </c>
      <c r="Y1467" s="141">
        <f t="shared" si="1627"/>
        <v>640000</v>
      </c>
      <c r="Z1467" s="141">
        <f t="shared" si="1627"/>
        <v>640000</v>
      </c>
      <c r="AA1467" s="141">
        <f t="shared" si="1627"/>
        <v>640000</v>
      </c>
      <c r="AB1467" s="141">
        <f t="shared" si="1627"/>
        <v>640000</v>
      </c>
      <c r="AC1467" s="141">
        <f t="shared" si="1627"/>
        <v>640000</v>
      </c>
      <c r="AD1467" s="141">
        <f t="shared" si="1627"/>
        <v>640000</v>
      </c>
      <c r="AE1467" s="141">
        <f t="shared" si="1627"/>
        <v>640000</v>
      </c>
      <c r="AF1467" s="141">
        <f t="shared" si="1627"/>
        <v>640000</v>
      </c>
      <c r="AG1467" s="141">
        <f t="shared" si="1627"/>
        <v>640000</v>
      </c>
      <c r="AH1467" s="141">
        <f t="shared" si="1627"/>
        <v>640000</v>
      </c>
      <c r="AI1467" s="141">
        <f t="shared" si="1627"/>
        <v>640000</v>
      </c>
      <c r="AJ1467" s="141">
        <f t="shared" si="1627"/>
        <v>640000</v>
      </c>
      <c r="AK1467" s="141">
        <f t="shared" si="1627"/>
        <v>640000</v>
      </c>
      <c r="AL1467" s="141">
        <f t="shared" si="1627"/>
        <v>640000</v>
      </c>
      <c r="AM1467" s="141">
        <f t="shared" si="1627"/>
        <v>640000</v>
      </c>
      <c r="AN1467" s="141">
        <f t="shared" si="1627"/>
        <v>640000</v>
      </c>
      <c r="AO1467" s="141">
        <f t="shared" si="1627"/>
        <v>640000</v>
      </c>
      <c r="AP1467" s="141">
        <f t="shared" si="1627"/>
        <v>640000</v>
      </c>
      <c r="AQ1467" s="141">
        <f t="shared" si="1627"/>
        <v>640000</v>
      </c>
      <c r="AR1467" s="141">
        <f t="shared" si="1627"/>
        <v>640000</v>
      </c>
      <c r="AS1467" s="141">
        <f t="shared" si="1627"/>
        <v>640000</v>
      </c>
      <c r="AT1467" s="141">
        <f t="shared" si="1627"/>
        <v>640000</v>
      </c>
      <c r="AU1467" s="141">
        <f t="shared" si="1627"/>
        <v>640000</v>
      </c>
      <c r="AV1467" s="141">
        <f t="shared" si="1627"/>
        <v>640000</v>
      </c>
      <c r="AW1467" s="141">
        <f t="shared" si="1627"/>
        <v>640000</v>
      </c>
      <c r="AX1467" s="141">
        <f t="shared" si="1627"/>
        <v>640000</v>
      </c>
      <c r="AY1467" s="141">
        <f t="shared" ref="AY1467:CD1467" si="1628">+AY1465*AY1466</f>
        <v>640000</v>
      </c>
      <c r="AZ1467" s="141">
        <f t="shared" si="1628"/>
        <v>640000</v>
      </c>
      <c r="BA1467" s="141">
        <f t="shared" si="1628"/>
        <v>640000</v>
      </c>
      <c r="BB1467" s="141">
        <f t="shared" si="1628"/>
        <v>640000</v>
      </c>
      <c r="BC1467" s="141">
        <f t="shared" si="1628"/>
        <v>640000</v>
      </c>
      <c r="BD1467" s="141">
        <f t="shared" si="1628"/>
        <v>640000</v>
      </c>
      <c r="BE1467" s="141">
        <f t="shared" si="1628"/>
        <v>640000</v>
      </c>
      <c r="BF1467" s="141">
        <f t="shared" si="1628"/>
        <v>640000</v>
      </c>
      <c r="BG1467" s="141">
        <f t="shared" si="1628"/>
        <v>640000</v>
      </c>
      <c r="BH1467" s="141">
        <f t="shared" si="1628"/>
        <v>640000</v>
      </c>
      <c r="BI1467" s="141">
        <f t="shared" si="1628"/>
        <v>640000</v>
      </c>
      <c r="BJ1467" s="141">
        <f t="shared" si="1628"/>
        <v>640000</v>
      </c>
      <c r="BK1467" s="141">
        <f t="shared" si="1628"/>
        <v>640000</v>
      </c>
      <c r="BL1467" s="141">
        <f t="shared" si="1628"/>
        <v>640000</v>
      </c>
      <c r="BM1467" s="141">
        <f t="shared" si="1628"/>
        <v>640000</v>
      </c>
      <c r="BN1467" s="141">
        <f t="shared" si="1628"/>
        <v>640000</v>
      </c>
      <c r="BO1467" s="141">
        <f t="shared" si="1628"/>
        <v>640000</v>
      </c>
      <c r="BP1467" s="141">
        <f t="shared" si="1628"/>
        <v>640000</v>
      </c>
      <c r="BQ1467" s="141">
        <f t="shared" si="1628"/>
        <v>640000</v>
      </c>
      <c r="BR1467" s="141">
        <f t="shared" si="1628"/>
        <v>640000</v>
      </c>
      <c r="BS1467" s="141">
        <f t="shared" si="1628"/>
        <v>640000</v>
      </c>
      <c r="BT1467" s="141">
        <f t="shared" si="1628"/>
        <v>640000</v>
      </c>
      <c r="BU1467" s="141">
        <f t="shared" si="1628"/>
        <v>640000</v>
      </c>
      <c r="BV1467" s="141">
        <f t="shared" si="1628"/>
        <v>640000</v>
      </c>
      <c r="BW1467" s="141">
        <f t="shared" si="1628"/>
        <v>640000</v>
      </c>
      <c r="BX1467" s="141">
        <f t="shared" si="1628"/>
        <v>640000</v>
      </c>
      <c r="BY1467" s="141">
        <f t="shared" si="1628"/>
        <v>640000</v>
      </c>
      <c r="BZ1467" s="141">
        <f t="shared" si="1628"/>
        <v>640000</v>
      </c>
      <c r="CA1467" s="141">
        <f t="shared" si="1628"/>
        <v>640000</v>
      </c>
      <c r="CB1467" s="141">
        <f t="shared" si="1628"/>
        <v>640000</v>
      </c>
      <c r="CC1467" s="141">
        <f t="shared" si="1628"/>
        <v>640000</v>
      </c>
      <c r="CD1467" s="141">
        <f t="shared" si="1628"/>
        <v>640000</v>
      </c>
      <c r="CE1467" s="141">
        <f t="shared" ref="CE1467:CK1467" si="1629">+CE1465*CE1466</f>
        <v>640000</v>
      </c>
      <c r="CF1467" s="141">
        <f t="shared" si="1629"/>
        <v>640000</v>
      </c>
      <c r="CG1467" s="141">
        <f t="shared" si="1629"/>
        <v>640000</v>
      </c>
      <c r="CH1467" s="141">
        <f t="shared" si="1629"/>
        <v>640000</v>
      </c>
      <c r="CI1467" s="141">
        <f t="shared" si="1629"/>
        <v>640000</v>
      </c>
      <c r="CJ1467" s="141">
        <f t="shared" si="1629"/>
        <v>640000</v>
      </c>
      <c r="CK1467" s="141">
        <f t="shared" si="1629"/>
        <v>640000</v>
      </c>
      <c r="CL1467" s="141">
        <f t="shared" ref="CL1467" si="1630">+CL1465*CL1466</f>
        <v>640000</v>
      </c>
    </row>
    <row r="1468" spans="2:90" x14ac:dyDescent="0.4">
      <c r="B1468" s="139" t="s">
        <v>807</v>
      </c>
      <c r="C1468" s="12"/>
      <c r="D1468" s="12" t="s">
        <v>802</v>
      </c>
      <c r="E1468" s="12" t="s">
        <v>906</v>
      </c>
      <c r="F1468" s="12"/>
      <c r="G1468" s="12" t="str">
        <f t="shared" si="1624"/>
        <v/>
      </c>
      <c r="H1468" s="12"/>
      <c r="I1468" s="60"/>
      <c r="J1468" s="60"/>
      <c r="K1468" s="15">
        <f ca="1">SUMIF($4:$4,K$2,1468:1468)</f>
        <v>1</v>
      </c>
      <c r="L1468" s="15">
        <f ca="1">SUMIF($4:$4,L$2,1468:1468)</f>
        <v>1</v>
      </c>
      <c r="M1468" s="15">
        <f ca="1">SUMIF($4:$4,M$2,1468:1468)</f>
        <v>1</v>
      </c>
      <c r="N1468" s="15">
        <f ca="1">SUMIF($4:$4,N$2,1468:1468)</f>
        <v>1</v>
      </c>
      <c r="O1468" s="15">
        <f ca="1">SUMIF($4:$4,O$2,1468:1468)</f>
        <v>1</v>
      </c>
      <c r="P1468" s="15">
        <f ca="1">SUMIF($4:$4,P$2,1468:1468)</f>
        <v>1</v>
      </c>
      <c r="R1468" s="19"/>
      <c r="S1468" s="76">
        <f t="shared" ref="S1468" ca="1" si="1631">+ROUNDUP(S1462/S1467,0)</f>
        <v>1</v>
      </c>
      <c r="T1468" s="76">
        <f t="shared" ref="T1468:AX1468" ca="1" si="1632">+ROUNDUP(T1462/T1467,0)</f>
        <v>1</v>
      </c>
      <c r="U1468" s="76">
        <f t="shared" ca="1" si="1632"/>
        <v>1</v>
      </c>
      <c r="V1468" s="76">
        <f t="shared" ca="1" si="1632"/>
        <v>1</v>
      </c>
      <c r="W1468" s="76">
        <f t="shared" ca="1" si="1632"/>
        <v>1</v>
      </c>
      <c r="X1468" s="76">
        <f t="shared" ca="1" si="1632"/>
        <v>1</v>
      </c>
      <c r="Y1468" s="76">
        <f t="shared" ca="1" si="1632"/>
        <v>1</v>
      </c>
      <c r="Z1468" s="76">
        <f t="shared" ca="1" si="1632"/>
        <v>1</v>
      </c>
      <c r="AA1468" s="76">
        <f t="shared" ca="1" si="1632"/>
        <v>1</v>
      </c>
      <c r="AB1468" s="76">
        <f t="shared" ca="1" si="1632"/>
        <v>1</v>
      </c>
      <c r="AC1468" s="76">
        <f t="shared" ca="1" si="1632"/>
        <v>1</v>
      </c>
      <c r="AD1468" s="76">
        <f t="shared" ca="1" si="1632"/>
        <v>1</v>
      </c>
      <c r="AE1468" s="76">
        <f t="shared" ca="1" si="1632"/>
        <v>1</v>
      </c>
      <c r="AF1468" s="76">
        <f t="shared" ca="1" si="1632"/>
        <v>1</v>
      </c>
      <c r="AG1468" s="76">
        <f t="shared" ca="1" si="1632"/>
        <v>1</v>
      </c>
      <c r="AH1468" s="76">
        <f t="shared" ca="1" si="1632"/>
        <v>1</v>
      </c>
      <c r="AI1468" s="76">
        <f t="shared" ca="1" si="1632"/>
        <v>1</v>
      </c>
      <c r="AJ1468" s="76">
        <f t="shared" ca="1" si="1632"/>
        <v>1</v>
      </c>
      <c r="AK1468" s="76">
        <f t="shared" ca="1" si="1632"/>
        <v>1</v>
      </c>
      <c r="AL1468" s="76">
        <f t="shared" ca="1" si="1632"/>
        <v>1</v>
      </c>
      <c r="AM1468" s="76">
        <f t="shared" ca="1" si="1632"/>
        <v>1</v>
      </c>
      <c r="AN1468" s="76">
        <f t="shared" ca="1" si="1632"/>
        <v>1</v>
      </c>
      <c r="AO1468" s="76">
        <f t="shared" ca="1" si="1632"/>
        <v>1</v>
      </c>
      <c r="AP1468" s="76">
        <f t="shared" ca="1" si="1632"/>
        <v>1</v>
      </c>
      <c r="AQ1468" s="76">
        <f t="shared" ca="1" si="1632"/>
        <v>1</v>
      </c>
      <c r="AR1468" s="76">
        <f t="shared" ca="1" si="1632"/>
        <v>1</v>
      </c>
      <c r="AS1468" s="76">
        <f t="shared" ca="1" si="1632"/>
        <v>1</v>
      </c>
      <c r="AT1468" s="76">
        <f t="shared" ca="1" si="1632"/>
        <v>1</v>
      </c>
      <c r="AU1468" s="76">
        <f t="shared" ca="1" si="1632"/>
        <v>1</v>
      </c>
      <c r="AV1468" s="76">
        <f t="shared" ca="1" si="1632"/>
        <v>1</v>
      </c>
      <c r="AW1468" s="76">
        <f t="shared" ca="1" si="1632"/>
        <v>1</v>
      </c>
      <c r="AX1468" s="76">
        <f t="shared" ca="1" si="1632"/>
        <v>1</v>
      </c>
      <c r="AY1468" s="76">
        <f t="shared" ref="AY1468:CD1468" ca="1" si="1633">+ROUNDUP(AY1462/AY1467,0)</f>
        <v>1</v>
      </c>
      <c r="AZ1468" s="76">
        <f t="shared" ca="1" si="1633"/>
        <v>1</v>
      </c>
      <c r="BA1468" s="76">
        <f t="shared" ca="1" si="1633"/>
        <v>1</v>
      </c>
      <c r="BB1468" s="76">
        <f t="shared" ca="1" si="1633"/>
        <v>1</v>
      </c>
      <c r="BC1468" s="76">
        <f t="shared" ca="1" si="1633"/>
        <v>1</v>
      </c>
      <c r="BD1468" s="76">
        <f t="shared" ca="1" si="1633"/>
        <v>1</v>
      </c>
      <c r="BE1468" s="76">
        <f t="shared" ca="1" si="1633"/>
        <v>1</v>
      </c>
      <c r="BF1468" s="76">
        <f t="shared" ca="1" si="1633"/>
        <v>1</v>
      </c>
      <c r="BG1468" s="76">
        <f t="shared" ca="1" si="1633"/>
        <v>1</v>
      </c>
      <c r="BH1468" s="76">
        <f t="shared" ca="1" si="1633"/>
        <v>1</v>
      </c>
      <c r="BI1468" s="76">
        <f t="shared" ca="1" si="1633"/>
        <v>1</v>
      </c>
      <c r="BJ1468" s="76">
        <f t="shared" ca="1" si="1633"/>
        <v>1</v>
      </c>
      <c r="BK1468" s="76">
        <f t="shared" ca="1" si="1633"/>
        <v>1</v>
      </c>
      <c r="BL1468" s="76">
        <f t="shared" ca="1" si="1633"/>
        <v>1</v>
      </c>
      <c r="BM1468" s="76">
        <f t="shared" ca="1" si="1633"/>
        <v>1</v>
      </c>
      <c r="BN1468" s="76">
        <f t="shared" ca="1" si="1633"/>
        <v>1</v>
      </c>
      <c r="BO1468" s="76">
        <f t="shared" ca="1" si="1633"/>
        <v>1</v>
      </c>
      <c r="BP1468" s="76">
        <f t="shared" ca="1" si="1633"/>
        <v>1</v>
      </c>
      <c r="BQ1468" s="76">
        <f t="shared" ca="1" si="1633"/>
        <v>1</v>
      </c>
      <c r="BR1468" s="76">
        <f t="shared" ca="1" si="1633"/>
        <v>1</v>
      </c>
      <c r="BS1468" s="76">
        <f t="shared" ca="1" si="1633"/>
        <v>1</v>
      </c>
      <c r="BT1468" s="76">
        <f t="shared" ca="1" si="1633"/>
        <v>1</v>
      </c>
      <c r="BU1468" s="76">
        <f t="shared" ca="1" si="1633"/>
        <v>1</v>
      </c>
      <c r="BV1468" s="76">
        <f t="shared" ca="1" si="1633"/>
        <v>1</v>
      </c>
      <c r="BW1468" s="76">
        <f t="shared" ca="1" si="1633"/>
        <v>1</v>
      </c>
      <c r="BX1468" s="76">
        <f t="shared" ca="1" si="1633"/>
        <v>1</v>
      </c>
      <c r="BY1468" s="76">
        <f t="shared" ca="1" si="1633"/>
        <v>1</v>
      </c>
      <c r="BZ1468" s="76">
        <f t="shared" ca="1" si="1633"/>
        <v>1</v>
      </c>
      <c r="CA1468" s="76">
        <f t="shared" ca="1" si="1633"/>
        <v>1</v>
      </c>
      <c r="CB1468" s="76">
        <f t="shared" ca="1" si="1633"/>
        <v>1</v>
      </c>
      <c r="CC1468" s="76">
        <f t="shared" ca="1" si="1633"/>
        <v>1</v>
      </c>
      <c r="CD1468" s="76">
        <f t="shared" ca="1" si="1633"/>
        <v>1</v>
      </c>
      <c r="CE1468" s="76">
        <f t="shared" ref="CE1468:CK1468" ca="1" si="1634">+ROUNDUP(CE1462/CE1467,0)</f>
        <v>1</v>
      </c>
      <c r="CF1468" s="76">
        <f t="shared" ca="1" si="1634"/>
        <v>1</v>
      </c>
      <c r="CG1468" s="76">
        <f t="shared" ca="1" si="1634"/>
        <v>1</v>
      </c>
      <c r="CH1468" s="76">
        <f t="shared" ca="1" si="1634"/>
        <v>1</v>
      </c>
      <c r="CI1468" s="76">
        <f t="shared" ca="1" si="1634"/>
        <v>1</v>
      </c>
      <c r="CJ1468" s="76">
        <f t="shared" ca="1" si="1634"/>
        <v>1</v>
      </c>
      <c r="CK1468" s="76">
        <f t="shared" ca="1" si="1634"/>
        <v>1</v>
      </c>
      <c r="CL1468" s="76">
        <f t="shared" ref="CL1468" ca="1" si="1635">+ROUNDUP(CL1462/CL1467,0)</f>
        <v>1</v>
      </c>
    </row>
    <row r="1469" spans="2:90" x14ac:dyDescent="0.4">
      <c r="B1469" s="139" t="s">
        <v>808</v>
      </c>
      <c r="C1469" s="12"/>
      <c r="D1469" s="12" t="s">
        <v>802</v>
      </c>
      <c r="E1469" s="12" t="s">
        <v>906</v>
      </c>
      <c r="F1469" s="12"/>
      <c r="G1469" s="12" t="str">
        <f t="shared" si="1624"/>
        <v/>
      </c>
      <c r="H1469" s="12"/>
      <c r="I1469" s="60"/>
      <c r="J1469" s="60"/>
      <c r="K1469" s="133">
        <v>100000</v>
      </c>
      <c r="L1469" s="133">
        <v>100000</v>
      </c>
      <c r="M1469" s="133">
        <v>100000</v>
      </c>
      <c r="N1469" s="133">
        <v>100000</v>
      </c>
      <c r="O1469" s="133">
        <v>100000</v>
      </c>
      <c r="P1469" s="133">
        <v>100000</v>
      </c>
      <c r="R1469" s="19"/>
      <c r="S1469" s="141" cm="1">
        <f t="array" ref="S1469">INDEX($K:$P,ROW(),MATCH(S$3,$K$2:$P$2,0))</f>
        <v>100000</v>
      </c>
      <c r="T1469" s="141" cm="1">
        <f t="array" ref="T1469">INDEX($K:$P,ROW(),MATCH(T$3,$K$2:$P$2,0))</f>
        <v>100000</v>
      </c>
      <c r="U1469" s="141" cm="1">
        <f t="array" ref="U1469">INDEX($K:$P,ROW(),MATCH(U$3,$K$2:$P$2,0))</f>
        <v>100000</v>
      </c>
      <c r="V1469" s="141" cm="1">
        <f t="array" ref="V1469">INDEX($K:$P,ROW(),MATCH(V$3,$K$2:$P$2,0))</f>
        <v>100000</v>
      </c>
      <c r="W1469" s="141" cm="1">
        <f t="array" ref="W1469">INDEX($K:$P,ROW(),MATCH(W$3,$K$2:$P$2,0))</f>
        <v>100000</v>
      </c>
      <c r="X1469" s="141" cm="1">
        <f t="array" ref="X1469">INDEX($K:$P,ROW(),MATCH(X$3,$K$2:$P$2,0))</f>
        <v>100000</v>
      </c>
      <c r="Y1469" s="141" cm="1">
        <f t="array" ref="Y1469">INDEX($K:$P,ROW(),MATCH(Y$3,$K$2:$P$2,0))</f>
        <v>100000</v>
      </c>
      <c r="Z1469" s="141" cm="1">
        <f t="array" ref="Z1469">INDEX($K:$P,ROW(),MATCH(Z$3,$K$2:$P$2,0))</f>
        <v>100000</v>
      </c>
      <c r="AA1469" s="141" cm="1">
        <f t="array" ref="AA1469">INDEX($K:$P,ROW(),MATCH(AA$3,$K$2:$P$2,0))</f>
        <v>100000</v>
      </c>
      <c r="AB1469" s="141" cm="1">
        <f t="array" ref="AB1469">INDEX($K:$P,ROW(),MATCH(AB$3,$K$2:$P$2,0))</f>
        <v>100000</v>
      </c>
      <c r="AC1469" s="141" cm="1">
        <f t="array" ref="AC1469">INDEX($K:$P,ROW(),MATCH(AC$3,$K$2:$P$2,0))</f>
        <v>100000</v>
      </c>
      <c r="AD1469" s="141" cm="1">
        <f t="array" ref="AD1469">INDEX($K:$P,ROW(),MATCH(AD$3,$K$2:$P$2,0))</f>
        <v>100000</v>
      </c>
      <c r="AE1469" s="141" cm="1">
        <f t="array" ref="AE1469">INDEX($K:$P,ROW(),MATCH(AE$3,$K$2:$P$2,0))</f>
        <v>100000</v>
      </c>
      <c r="AF1469" s="141" cm="1">
        <f t="array" ref="AF1469">INDEX($K:$P,ROW(),MATCH(AF$3,$K$2:$P$2,0))</f>
        <v>100000</v>
      </c>
      <c r="AG1469" s="141" cm="1">
        <f t="array" ref="AG1469">INDEX($K:$P,ROW(),MATCH(AG$3,$K$2:$P$2,0))</f>
        <v>100000</v>
      </c>
      <c r="AH1469" s="141" cm="1">
        <f t="array" ref="AH1469">INDEX($K:$P,ROW(),MATCH(AH$3,$K$2:$P$2,0))</f>
        <v>100000</v>
      </c>
      <c r="AI1469" s="141" cm="1">
        <f t="array" ref="AI1469">INDEX($K:$P,ROW(),MATCH(AI$3,$K$2:$P$2,0))</f>
        <v>100000</v>
      </c>
      <c r="AJ1469" s="141" cm="1">
        <f t="array" ref="AJ1469">INDEX($K:$P,ROW(),MATCH(AJ$3,$K$2:$P$2,0))</f>
        <v>100000</v>
      </c>
      <c r="AK1469" s="141" cm="1">
        <f t="array" ref="AK1469">INDEX($K:$P,ROW(),MATCH(AK$3,$K$2:$P$2,0))</f>
        <v>100000</v>
      </c>
      <c r="AL1469" s="141" cm="1">
        <f t="array" ref="AL1469">INDEX($K:$P,ROW(),MATCH(AL$3,$K$2:$P$2,0))</f>
        <v>100000</v>
      </c>
      <c r="AM1469" s="141" cm="1">
        <f t="array" ref="AM1469">INDEX($K:$P,ROW(),MATCH(AM$3,$K$2:$P$2,0))</f>
        <v>100000</v>
      </c>
      <c r="AN1469" s="141" cm="1">
        <f t="array" ref="AN1469">INDEX($K:$P,ROW(),MATCH(AN$3,$K$2:$P$2,0))</f>
        <v>100000</v>
      </c>
      <c r="AO1469" s="141" cm="1">
        <f t="array" ref="AO1469">INDEX($K:$P,ROW(),MATCH(AO$3,$K$2:$P$2,0))</f>
        <v>100000</v>
      </c>
      <c r="AP1469" s="141" cm="1">
        <f t="array" ref="AP1469">INDEX($K:$P,ROW(),MATCH(AP$3,$K$2:$P$2,0))</f>
        <v>100000</v>
      </c>
      <c r="AQ1469" s="141" cm="1">
        <f t="array" ref="AQ1469">INDEX($K:$P,ROW(),MATCH(AQ$3,$K$2:$P$2,0))</f>
        <v>100000</v>
      </c>
      <c r="AR1469" s="141" cm="1">
        <f t="array" ref="AR1469">INDEX($K:$P,ROW(),MATCH(AR$3,$K$2:$P$2,0))</f>
        <v>100000</v>
      </c>
      <c r="AS1469" s="141" cm="1">
        <f t="array" ref="AS1469">INDEX($K:$P,ROW(),MATCH(AS$3,$K$2:$P$2,0))</f>
        <v>100000</v>
      </c>
      <c r="AT1469" s="141" cm="1">
        <f t="array" ref="AT1469">INDEX($K:$P,ROW(),MATCH(AT$3,$K$2:$P$2,0))</f>
        <v>100000</v>
      </c>
      <c r="AU1469" s="141" cm="1">
        <f t="array" ref="AU1469">INDEX($K:$P,ROW(),MATCH(AU$3,$K$2:$P$2,0))</f>
        <v>100000</v>
      </c>
      <c r="AV1469" s="141" cm="1">
        <f t="array" ref="AV1469">INDEX($K:$P,ROW(),MATCH(AV$3,$K$2:$P$2,0))</f>
        <v>100000</v>
      </c>
      <c r="AW1469" s="141" cm="1">
        <f t="array" ref="AW1469">INDEX($K:$P,ROW(),MATCH(AW$3,$K$2:$P$2,0))</f>
        <v>100000</v>
      </c>
      <c r="AX1469" s="141" cm="1">
        <f t="array" ref="AX1469">INDEX($K:$P,ROW(),MATCH(AX$3,$K$2:$P$2,0))</f>
        <v>100000</v>
      </c>
      <c r="AY1469" s="141" cm="1">
        <f t="array" ref="AY1469">INDEX($K:$P,ROW(),MATCH(AY$3,$K$2:$P$2,0))</f>
        <v>100000</v>
      </c>
      <c r="AZ1469" s="141" cm="1">
        <f t="array" ref="AZ1469">INDEX($K:$P,ROW(),MATCH(AZ$3,$K$2:$P$2,0))</f>
        <v>100000</v>
      </c>
      <c r="BA1469" s="141" cm="1">
        <f t="array" ref="BA1469">INDEX($K:$P,ROW(),MATCH(BA$3,$K$2:$P$2,0))</f>
        <v>100000</v>
      </c>
      <c r="BB1469" s="141" cm="1">
        <f t="array" ref="BB1469">INDEX($K:$P,ROW(),MATCH(BB$3,$K$2:$P$2,0))</f>
        <v>100000</v>
      </c>
      <c r="BC1469" s="141" cm="1">
        <f t="array" ref="BC1469">INDEX($K:$P,ROW(),MATCH(BC$3,$K$2:$P$2,0))</f>
        <v>100000</v>
      </c>
      <c r="BD1469" s="141" cm="1">
        <f t="array" ref="BD1469">INDEX($K:$P,ROW(),MATCH(BD$3,$K$2:$P$2,0))</f>
        <v>100000</v>
      </c>
      <c r="BE1469" s="141" cm="1">
        <f t="array" ref="BE1469">INDEX($K:$P,ROW(),MATCH(BE$3,$K$2:$P$2,0))</f>
        <v>100000</v>
      </c>
      <c r="BF1469" s="141" cm="1">
        <f t="array" ref="BF1469">INDEX($K:$P,ROW(),MATCH(BF$3,$K$2:$P$2,0))</f>
        <v>100000</v>
      </c>
      <c r="BG1469" s="141" cm="1">
        <f t="array" ref="BG1469">INDEX($K:$P,ROW(),MATCH(BG$3,$K$2:$P$2,0))</f>
        <v>100000</v>
      </c>
      <c r="BH1469" s="141" cm="1">
        <f t="array" ref="BH1469">INDEX($K:$P,ROW(),MATCH(BH$3,$K$2:$P$2,0))</f>
        <v>100000</v>
      </c>
      <c r="BI1469" s="141" cm="1">
        <f t="array" ref="BI1469">INDEX($K:$P,ROW(),MATCH(BI$3,$K$2:$P$2,0))</f>
        <v>100000</v>
      </c>
      <c r="BJ1469" s="141" cm="1">
        <f t="array" ref="BJ1469">INDEX($K:$P,ROW(),MATCH(BJ$3,$K$2:$P$2,0))</f>
        <v>100000</v>
      </c>
      <c r="BK1469" s="141" cm="1">
        <f t="array" ref="BK1469">INDEX($K:$P,ROW(),MATCH(BK$3,$K$2:$P$2,0))</f>
        <v>100000</v>
      </c>
      <c r="BL1469" s="141" cm="1">
        <f t="array" ref="BL1469">INDEX($K:$P,ROW(),MATCH(BL$3,$K$2:$P$2,0))</f>
        <v>100000</v>
      </c>
      <c r="BM1469" s="141" cm="1">
        <f t="array" ref="BM1469">INDEX($K:$P,ROW(),MATCH(BM$3,$K$2:$P$2,0))</f>
        <v>100000</v>
      </c>
      <c r="BN1469" s="141" cm="1">
        <f t="array" ref="BN1469">INDEX($K:$P,ROW(),MATCH(BN$3,$K$2:$P$2,0))</f>
        <v>100000</v>
      </c>
      <c r="BO1469" s="141" cm="1">
        <f t="array" ref="BO1469">INDEX($K:$P,ROW(),MATCH(BO$3,$K$2:$P$2,0))</f>
        <v>100000</v>
      </c>
      <c r="BP1469" s="141" cm="1">
        <f t="array" ref="BP1469">INDEX($K:$P,ROW(),MATCH(BP$3,$K$2:$P$2,0))</f>
        <v>100000</v>
      </c>
      <c r="BQ1469" s="141" cm="1">
        <f t="array" ref="BQ1469">INDEX($K:$P,ROW(),MATCH(BQ$3,$K$2:$P$2,0))</f>
        <v>100000</v>
      </c>
      <c r="BR1469" s="141" cm="1">
        <f t="array" ref="BR1469">INDEX($K:$P,ROW(),MATCH(BR$3,$K$2:$P$2,0))</f>
        <v>100000</v>
      </c>
      <c r="BS1469" s="141" cm="1">
        <f t="array" ref="BS1469">INDEX($K:$P,ROW(),MATCH(BS$3,$K$2:$P$2,0))</f>
        <v>100000</v>
      </c>
      <c r="BT1469" s="141" cm="1">
        <f t="array" ref="BT1469">INDEX($K:$P,ROW(),MATCH(BT$3,$K$2:$P$2,0))</f>
        <v>100000</v>
      </c>
      <c r="BU1469" s="141" cm="1">
        <f t="array" ref="BU1469">INDEX($K:$P,ROW(),MATCH(BU$3,$K$2:$P$2,0))</f>
        <v>100000</v>
      </c>
      <c r="BV1469" s="141" cm="1">
        <f t="array" ref="BV1469">INDEX($K:$P,ROW(),MATCH(BV$3,$K$2:$P$2,0))</f>
        <v>100000</v>
      </c>
      <c r="BW1469" s="141" cm="1">
        <f t="array" ref="BW1469">INDEX($K:$P,ROW(),MATCH(BW$3,$K$2:$P$2,0))</f>
        <v>100000</v>
      </c>
      <c r="BX1469" s="141" cm="1">
        <f t="array" ref="BX1469">INDEX($K:$P,ROW(),MATCH(BX$3,$K$2:$P$2,0))</f>
        <v>100000</v>
      </c>
      <c r="BY1469" s="141" cm="1">
        <f t="array" ref="BY1469">INDEX($K:$P,ROW(),MATCH(BY$3,$K$2:$P$2,0))</f>
        <v>100000</v>
      </c>
      <c r="BZ1469" s="141" cm="1">
        <f t="array" ref="BZ1469">INDEX($K:$P,ROW(),MATCH(BZ$3,$K$2:$P$2,0))</f>
        <v>100000</v>
      </c>
      <c r="CA1469" s="141" cm="1">
        <f t="array" ref="CA1469">INDEX($K:$P,ROW(),MATCH(CA$3,$K$2:$P$2,0))</f>
        <v>100000</v>
      </c>
      <c r="CB1469" s="141" cm="1">
        <f t="array" ref="CB1469">INDEX($K:$P,ROW(),MATCH(CB$3,$K$2:$P$2,0))</f>
        <v>100000</v>
      </c>
      <c r="CC1469" s="141" cm="1">
        <f t="array" ref="CC1469">INDEX($K:$P,ROW(),MATCH(CC$3,$K$2:$P$2,0))</f>
        <v>100000</v>
      </c>
      <c r="CD1469" s="141" cm="1">
        <f t="array" ref="CD1469">INDEX($K:$P,ROW(),MATCH(CD$3,$K$2:$P$2,0))</f>
        <v>100000</v>
      </c>
      <c r="CE1469" s="141" cm="1">
        <f t="array" ref="CE1469">INDEX($K:$P,ROW(),MATCH(CE$3,$K$2:$P$2,0))</f>
        <v>100000</v>
      </c>
      <c r="CF1469" s="141" cm="1">
        <f t="array" ref="CF1469">INDEX($K:$P,ROW(),MATCH(CF$3,$K$2:$P$2,0))</f>
        <v>100000</v>
      </c>
      <c r="CG1469" s="141" cm="1">
        <f t="array" ref="CG1469">INDEX($K:$P,ROW(),MATCH(CG$3,$K$2:$P$2,0))</f>
        <v>100000</v>
      </c>
      <c r="CH1469" s="141" cm="1">
        <f t="array" ref="CH1469">INDEX($K:$P,ROW(),MATCH(CH$3,$K$2:$P$2,0))</f>
        <v>100000</v>
      </c>
      <c r="CI1469" s="141" cm="1">
        <f t="array" ref="CI1469">INDEX($K:$P,ROW(),MATCH(CI$3,$K$2:$P$2,0))</f>
        <v>100000</v>
      </c>
      <c r="CJ1469" s="141" cm="1">
        <f t="array" ref="CJ1469">INDEX($K:$P,ROW(),MATCH(CJ$3,$K$2:$P$2,0))</f>
        <v>100000</v>
      </c>
      <c r="CK1469" s="141" cm="1">
        <f t="array" ref="CK1469">INDEX($K:$P,ROW(),MATCH(CK$3,$K$2:$P$2,0))</f>
        <v>100000</v>
      </c>
      <c r="CL1469" s="141" cm="1">
        <f t="array" ref="CL1469">INDEX($K:$P,ROW(),MATCH(CL$3,$K$2:$P$2,0))</f>
        <v>100000</v>
      </c>
    </row>
    <row r="1470" spans="2:90" x14ac:dyDescent="0.4">
      <c r="B1470" s="121" t="str">
        <f>SUBSTITUTE(B1461,":","")&amp;" - "&amp;B1472</f>
        <v>SALESQUOTA Direct Cost - (Primary label)</v>
      </c>
      <c r="C1470" s="27" t="s">
        <v>203</v>
      </c>
      <c r="D1470" s="27" t="s">
        <v>802</v>
      </c>
      <c r="E1470" s="27" t="s">
        <v>906</v>
      </c>
      <c r="F1470" s="27"/>
      <c r="G1470" s="27" t="str">
        <f t="shared" si="1624"/>
        <v/>
      </c>
      <c r="H1470" s="27"/>
      <c r="I1470" s="78"/>
      <c r="J1470" s="78"/>
      <c r="K1470" s="33">
        <f ca="1">SUMIF($3:$3,K$2,1470:1470)</f>
        <v>-1200000</v>
      </c>
      <c r="L1470" s="33">
        <f ca="1">SUMIF($3:$3,L$2,1470:1470)</f>
        <v>-1200000</v>
      </c>
      <c r="M1470" s="33">
        <f ca="1">SUMIF($3:$3,M$2,1470:1470)</f>
        <v>-1200000</v>
      </c>
      <c r="N1470" s="33">
        <f ca="1">SUMIF($3:$3,N$2,1470:1470)</f>
        <v>-1200000</v>
      </c>
      <c r="O1470" s="33">
        <f ca="1">SUMIF($3:$3,O$2,1470:1470)</f>
        <v>-1200000</v>
      </c>
      <c r="P1470" s="33">
        <f ca="1">SUMIF($3:$3,P$2,1470:1470)</f>
        <v>-1200000</v>
      </c>
      <c r="R1470" s="33"/>
      <c r="S1470" s="142">
        <f t="shared" ref="S1470" ca="1" si="1636">-+S1469*S1468</f>
        <v>-100000</v>
      </c>
      <c r="T1470" s="142">
        <f t="shared" ref="T1470:AX1470" ca="1" si="1637">-+T1469*T1468</f>
        <v>-100000</v>
      </c>
      <c r="U1470" s="142">
        <f t="shared" ca="1" si="1637"/>
        <v>-100000</v>
      </c>
      <c r="V1470" s="142">
        <f t="shared" ca="1" si="1637"/>
        <v>-100000</v>
      </c>
      <c r="W1470" s="142">
        <f t="shared" ca="1" si="1637"/>
        <v>-100000</v>
      </c>
      <c r="X1470" s="142">
        <f t="shared" ca="1" si="1637"/>
        <v>-100000</v>
      </c>
      <c r="Y1470" s="142">
        <f t="shared" ca="1" si="1637"/>
        <v>-100000</v>
      </c>
      <c r="Z1470" s="142">
        <f t="shared" ca="1" si="1637"/>
        <v>-100000</v>
      </c>
      <c r="AA1470" s="142">
        <f t="shared" ca="1" si="1637"/>
        <v>-100000</v>
      </c>
      <c r="AB1470" s="142">
        <f t="shared" ca="1" si="1637"/>
        <v>-100000</v>
      </c>
      <c r="AC1470" s="142">
        <f t="shared" ca="1" si="1637"/>
        <v>-100000</v>
      </c>
      <c r="AD1470" s="142">
        <f t="shared" ca="1" si="1637"/>
        <v>-100000</v>
      </c>
      <c r="AE1470" s="142">
        <f t="shared" ca="1" si="1637"/>
        <v>-100000</v>
      </c>
      <c r="AF1470" s="142">
        <f t="shared" ca="1" si="1637"/>
        <v>-100000</v>
      </c>
      <c r="AG1470" s="142">
        <f t="shared" ca="1" si="1637"/>
        <v>-100000</v>
      </c>
      <c r="AH1470" s="142">
        <f t="shared" ca="1" si="1637"/>
        <v>-100000</v>
      </c>
      <c r="AI1470" s="142">
        <f t="shared" ca="1" si="1637"/>
        <v>-100000</v>
      </c>
      <c r="AJ1470" s="142">
        <f t="shared" ca="1" si="1637"/>
        <v>-100000</v>
      </c>
      <c r="AK1470" s="142">
        <f t="shared" ca="1" si="1637"/>
        <v>-100000</v>
      </c>
      <c r="AL1470" s="142">
        <f t="shared" ca="1" si="1637"/>
        <v>-100000</v>
      </c>
      <c r="AM1470" s="142">
        <f t="shared" ca="1" si="1637"/>
        <v>-100000</v>
      </c>
      <c r="AN1470" s="142">
        <f t="shared" ca="1" si="1637"/>
        <v>-100000</v>
      </c>
      <c r="AO1470" s="142">
        <f t="shared" ca="1" si="1637"/>
        <v>-100000</v>
      </c>
      <c r="AP1470" s="142">
        <f t="shared" ca="1" si="1637"/>
        <v>-100000</v>
      </c>
      <c r="AQ1470" s="142">
        <f t="shared" ca="1" si="1637"/>
        <v>-100000</v>
      </c>
      <c r="AR1470" s="142">
        <f t="shared" ca="1" si="1637"/>
        <v>-100000</v>
      </c>
      <c r="AS1470" s="142">
        <f t="shared" ca="1" si="1637"/>
        <v>-100000</v>
      </c>
      <c r="AT1470" s="142">
        <f t="shared" ca="1" si="1637"/>
        <v>-100000</v>
      </c>
      <c r="AU1470" s="142">
        <f t="shared" ca="1" si="1637"/>
        <v>-100000</v>
      </c>
      <c r="AV1470" s="142">
        <f t="shared" ca="1" si="1637"/>
        <v>-100000</v>
      </c>
      <c r="AW1470" s="142">
        <f t="shared" ca="1" si="1637"/>
        <v>-100000</v>
      </c>
      <c r="AX1470" s="142">
        <f t="shared" ca="1" si="1637"/>
        <v>-100000</v>
      </c>
      <c r="AY1470" s="142">
        <f t="shared" ref="AY1470:CD1470" ca="1" si="1638">-+AY1469*AY1468</f>
        <v>-100000</v>
      </c>
      <c r="AZ1470" s="142">
        <f t="shared" ca="1" si="1638"/>
        <v>-100000</v>
      </c>
      <c r="BA1470" s="142">
        <f t="shared" ca="1" si="1638"/>
        <v>-100000</v>
      </c>
      <c r="BB1470" s="142">
        <f t="shared" ca="1" si="1638"/>
        <v>-100000</v>
      </c>
      <c r="BC1470" s="142">
        <f t="shared" ca="1" si="1638"/>
        <v>-100000</v>
      </c>
      <c r="BD1470" s="142">
        <f t="shared" ca="1" si="1638"/>
        <v>-100000</v>
      </c>
      <c r="BE1470" s="142">
        <f t="shared" ca="1" si="1638"/>
        <v>-100000</v>
      </c>
      <c r="BF1470" s="142">
        <f t="shared" ca="1" si="1638"/>
        <v>-100000</v>
      </c>
      <c r="BG1470" s="142">
        <f t="shared" ca="1" si="1638"/>
        <v>-100000</v>
      </c>
      <c r="BH1470" s="142">
        <f t="shared" ca="1" si="1638"/>
        <v>-100000</v>
      </c>
      <c r="BI1470" s="142">
        <f t="shared" ca="1" si="1638"/>
        <v>-100000</v>
      </c>
      <c r="BJ1470" s="142">
        <f t="shared" ca="1" si="1638"/>
        <v>-100000</v>
      </c>
      <c r="BK1470" s="142">
        <f t="shared" ca="1" si="1638"/>
        <v>-100000</v>
      </c>
      <c r="BL1470" s="142">
        <f t="shared" ca="1" si="1638"/>
        <v>-100000</v>
      </c>
      <c r="BM1470" s="142">
        <f t="shared" ca="1" si="1638"/>
        <v>-100000</v>
      </c>
      <c r="BN1470" s="142">
        <f t="shared" ca="1" si="1638"/>
        <v>-100000</v>
      </c>
      <c r="BO1470" s="142">
        <f t="shared" ca="1" si="1638"/>
        <v>-100000</v>
      </c>
      <c r="BP1470" s="142">
        <f t="shared" ca="1" si="1638"/>
        <v>-100000</v>
      </c>
      <c r="BQ1470" s="142">
        <f t="shared" ca="1" si="1638"/>
        <v>-100000</v>
      </c>
      <c r="BR1470" s="142">
        <f t="shared" ca="1" si="1638"/>
        <v>-100000</v>
      </c>
      <c r="BS1470" s="142">
        <f t="shared" ca="1" si="1638"/>
        <v>-100000</v>
      </c>
      <c r="BT1470" s="142">
        <f t="shared" ca="1" si="1638"/>
        <v>-100000</v>
      </c>
      <c r="BU1470" s="142">
        <f t="shared" ca="1" si="1638"/>
        <v>-100000</v>
      </c>
      <c r="BV1470" s="142">
        <f t="shared" ca="1" si="1638"/>
        <v>-100000</v>
      </c>
      <c r="BW1470" s="142">
        <f t="shared" ca="1" si="1638"/>
        <v>-100000</v>
      </c>
      <c r="BX1470" s="142">
        <f t="shared" ca="1" si="1638"/>
        <v>-100000</v>
      </c>
      <c r="BY1470" s="142">
        <f t="shared" ca="1" si="1638"/>
        <v>-100000</v>
      </c>
      <c r="BZ1470" s="142">
        <f t="shared" ca="1" si="1638"/>
        <v>-100000</v>
      </c>
      <c r="CA1470" s="142">
        <f t="shared" ca="1" si="1638"/>
        <v>-100000</v>
      </c>
      <c r="CB1470" s="142">
        <f t="shared" ca="1" si="1638"/>
        <v>-100000</v>
      </c>
      <c r="CC1470" s="142">
        <f t="shared" ca="1" si="1638"/>
        <v>-100000</v>
      </c>
      <c r="CD1470" s="142">
        <f t="shared" ca="1" si="1638"/>
        <v>-100000</v>
      </c>
      <c r="CE1470" s="142">
        <f t="shared" ref="CE1470:CK1470" ca="1" si="1639">-+CE1469*CE1468</f>
        <v>-100000</v>
      </c>
      <c r="CF1470" s="142">
        <f t="shared" ca="1" si="1639"/>
        <v>-100000</v>
      </c>
      <c r="CG1470" s="142">
        <f t="shared" ca="1" si="1639"/>
        <v>-100000</v>
      </c>
      <c r="CH1470" s="142">
        <f t="shared" ca="1" si="1639"/>
        <v>-100000</v>
      </c>
      <c r="CI1470" s="142">
        <f t="shared" ca="1" si="1639"/>
        <v>-100000</v>
      </c>
      <c r="CJ1470" s="142">
        <f t="shared" ca="1" si="1639"/>
        <v>-100000</v>
      </c>
      <c r="CK1470" s="142">
        <f t="shared" ca="1" si="1639"/>
        <v>-100000</v>
      </c>
      <c r="CL1470" s="142">
        <f t="shared" ref="CL1470" ca="1" si="1640">-+CL1469*CL1468</f>
        <v>-100000</v>
      </c>
    </row>
    <row r="1471" spans="2:90" x14ac:dyDescent="0.4">
      <c r="B1471" s="13"/>
      <c r="C1471" s="12"/>
      <c r="D1471" s="12" t="s">
        <v>802</v>
      </c>
      <c r="E1471" s="12" t="s">
        <v>906</v>
      </c>
      <c r="F1471" s="12"/>
      <c r="G1471" s="12" t="str">
        <f t="shared" si="1624"/>
        <v/>
      </c>
      <c r="H1471" s="12"/>
      <c r="I1471" s="60"/>
      <c r="J1471" s="60"/>
      <c r="R1471" s="9"/>
      <c r="S1471" s="143"/>
      <c r="T1471" s="143"/>
      <c r="U1471" s="143"/>
      <c r="V1471" s="143"/>
      <c r="W1471" s="143"/>
      <c r="X1471" s="143"/>
      <c r="Y1471" s="143"/>
      <c r="Z1471" s="143"/>
      <c r="AA1471" s="143"/>
      <c r="AB1471" s="143"/>
      <c r="AC1471" s="143"/>
      <c r="AD1471" s="143"/>
      <c r="AE1471" s="143"/>
      <c r="AF1471" s="143"/>
      <c r="AG1471" s="143"/>
      <c r="AH1471" s="143"/>
      <c r="AI1471" s="143"/>
      <c r="AJ1471" s="143"/>
      <c r="AK1471" s="143"/>
      <c r="AL1471" s="143"/>
      <c r="AM1471" s="143"/>
      <c r="AN1471" s="143"/>
      <c r="AO1471" s="143"/>
      <c r="AP1471" s="143"/>
      <c r="AQ1471" s="143"/>
      <c r="AR1471" s="143"/>
      <c r="AS1471" s="143"/>
      <c r="AT1471" s="143"/>
      <c r="AU1471" s="143"/>
      <c r="AV1471" s="143"/>
      <c r="AW1471" s="143"/>
      <c r="AX1471" s="143"/>
      <c r="AY1471" s="143"/>
      <c r="AZ1471" s="143"/>
      <c r="BA1471" s="143"/>
      <c r="BB1471" s="143"/>
      <c r="BC1471" s="143"/>
      <c r="BD1471" s="143"/>
      <c r="BE1471" s="143"/>
      <c r="BF1471" s="143"/>
      <c r="BG1471" s="143"/>
      <c r="BH1471" s="143"/>
      <c r="BI1471" s="143"/>
      <c r="BJ1471" s="143"/>
      <c r="BK1471" s="143"/>
      <c r="BL1471" s="143"/>
      <c r="BM1471" s="143"/>
      <c r="BN1471" s="143"/>
      <c r="BO1471" s="143"/>
      <c r="BP1471" s="143"/>
      <c r="BQ1471" s="143"/>
      <c r="BR1471" s="143"/>
      <c r="BS1471" s="143"/>
      <c r="BT1471" s="143"/>
      <c r="BU1471" s="143"/>
      <c r="BV1471" s="143"/>
      <c r="BW1471" s="143"/>
      <c r="BX1471" s="143"/>
      <c r="BY1471" s="143"/>
      <c r="BZ1471" s="143"/>
      <c r="CA1471" s="143"/>
      <c r="CB1471" s="143"/>
      <c r="CC1471" s="143"/>
      <c r="CD1471" s="143"/>
      <c r="CE1471" s="143"/>
      <c r="CF1471" s="143"/>
      <c r="CG1471" s="143"/>
      <c r="CH1471" s="143"/>
      <c r="CI1471" s="143"/>
      <c r="CJ1471" s="143"/>
      <c r="CK1471" s="143"/>
      <c r="CL1471" s="143"/>
    </row>
    <row r="1472" spans="2:90" x14ac:dyDescent="0.4">
      <c r="B1472" s="8" t="str">
        <f>B1453</f>
        <v>(Primary label)</v>
      </c>
      <c r="C1472" s="12"/>
      <c r="D1472" s="12" t="s">
        <v>802</v>
      </c>
      <c r="E1472" s="12" t="s">
        <v>906</v>
      </c>
      <c r="F1472" s="12"/>
      <c r="G1472" s="12" t="s">
        <v>330</v>
      </c>
      <c r="H1472" s="12"/>
      <c r="I1472" s="60"/>
      <c r="J1472" s="60"/>
      <c r="S1472" s="72"/>
      <c r="T1472" s="72"/>
      <c r="U1472" s="72"/>
      <c r="V1472" s="72"/>
      <c r="W1472" s="72"/>
      <c r="X1472" s="72"/>
      <c r="Y1472" s="72"/>
      <c r="Z1472" s="72"/>
      <c r="AA1472" s="72"/>
      <c r="AB1472" s="72"/>
      <c r="AC1472" s="72"/>
      <c r="AD1472" s="72"/>
      <c r="AE1472" s="72"/>
      <c r="AF1472" s="72"/>
      <c r="AG1472" s="72"/>
      <c r="AH1472" s="72"/>
      <c r="AI1472" s="72"/>
      <c r="AJ1472" s="72"/>
      <c r="AK1472" s="72"/>
      <c r="AL1472" s="72"/>
      <c r="AM1472" s="72"/>
      <c r="AN1472" s="72"/>
      <c r="AO1472" s="72"/>
      <c r="AP1472" s="72"/>
      <c r="AQ1472" s="72"/>
      <c r="AR1472" s="72"/>
      <c r="AS1472" s="72"/>
      <c r="AT1472" s="72"/>
      <c r="AU1472" s="72"/>
      <c r="AV1472" s="72"/>
      <c r="AW1472" s="72"/>
      <c r="AX1472" s="72"/>
      <c r="AY1472" s="72"/>
      <c r="AZ1472" s="72"/>
      <c r="BA1472" s="72"/>
      <c r="BB1472" s="72"/>
      <c r="BC1472" s="72"/>
      <c r="BD1472" s="72"/>
      <c r="BE1472" s="72"/>
      <c r="BF1472" s="72"/>
      <c r="BG1472" s="72"/>
      <c r="BH1472" s="72"/>
      <c r="BI1472" s="72"/>
      <c r="BJ1472" s="72"/>
      <c r="BK1472" s="72"/>
      <c r="BL1472" s="72"/>
      <c r="BM1472" s="72"/>
      <c r="BN1472" s="72"/>
      <c r="BO1472" s="72"/>
      <c r="BP1472" s="72"/>
      <c r="BQ1472" s="72"/>
      <c r="BR1472" s="72"/>
      <c r="BS1472" s="72"/>
      <c r="BT1472" s="72"/>
      <c r="BU1472" s="72"/>
      <c r="BV1472" s="72"/>
      <c r="BW1472" s="72"/>
      <c r="BX1472" s="72"/>
      <c r="BY1472" s="72"/>
      <c r="BZ1472" s="72"/>
      <c r="CA1472" s="72"/>
      <c r="CB1472" s="72"/>
      <c r="CC1472" s="72"/>
      <c r="CD1472" s="72"/>
      <c r="CE1472" s="72"/>
      <c r="CF1472" s="72"/>
      <c r="CG1472" s="72"/>
      <c r="CH1472" s="72"/>
      <c r="CI1472" s="72"/>
      <c r="CJ1472" s="72"/>
      <c r="CK1472" s="72"/>
      <c r="CL1472" s="72"/>
    </row>
    <row r="1473" spans="2:90" x14ac:dyDescent="0.4">
      <c r="B1473" s="8" t="str">
        <f>B1454</f>
        <v>primary unit</v>
      </c>
      <c r="C1473" s="12"/>
      <c r="D1473" s="12" t="s">
        <v>802</v>
      </c>
      <c r="E1473" s="12" t="s">
        <v>906</v>
      </c>
      <c r="F1473" s="12"/>
      <c r="G1473" s="12" t="s">
        <v>330</v>
      </c>
      <c r="H1473" s="12"/>
      <c r="I1473" s="60"/>
      <c r="J1473" s="60"/>
      <c r="S1473" s="72"/>
      <c r="T1473" s="72"/>
      <c r="U1473" s="72"/>
      <c r="V1473" s="72"/>
      <c r="W1473" s="72"/>
      <c r="X1473" s="72"/>
      <c r="Y1473" s="72"/>
      <c r="Z1473" s="72"/>
      <c r="AA1473" s="72"/>
      <c r="AB1473" s="72"/>
      <c r="AC1473" s="72"/>
      <c r="AD1473" s="72"/>
      <c r="AE1473" s="72"/>
      <c r="AF1473" s="72"/>
      <c r="AG1473" s="72"/>
      <c r="AH1473" s="72"/>
      <c r="AI1473" s="72"/>
      <c r="AJ1473" s="72"/>
      <c r="AK1473" s="72"/>
      <c r="AL1473" s="72"/>
      <c r="AM1473" s="72"/>
      <c r="AN1473" s="72"/>
      <c r="AO1473" s="72"/>
      <c r="AP1473" s="72"/>
      <c r="AQ1473" s="72"/>
      <c r="AR1473" s="72"/>
      <c r="AS1473" s="72"/>
      <c r="AT1473" s="72"/>
      <c r="AU1473" s="72"/>
      <c r="AV1473" s="72"/>
      <c r="AW1473" s="72"/>
      <c r="AX1473" s="72"/>
      <c r="AY1473" s="72"/>
      <c r="AZ1473" s="72"/>
      <c r="BA1473" s="72"/>
      <c r="BB1473" s="72"/>
      <c r="BC1473" s="72"/>
      <c r="BD1473" s="72"/>
      <c r="BE1473" s="72"/>
      <c r="BF1473" s="72"/>
      <c r="BG1473" s="72"/>
      <c r="BH1473" s="72"/>
      <c r="BI1473" s="72"/>
      <c r="BJ1473" s="72"/>
      <c r="BK1473" s="72"/>
      <c r="BL1473" s="72"/>
      <c r="BM1473" s="72"/>
      <c r="BN1473" s="72"/>
      <c r="BO1473" s="72"/>
      <c r="BP1473" s="72"/>
      <c r="BQ1473" s="72"/>
      <c r="BR1473" s="72"/>
      <c r="BS1473" s="72"/>
      <c r="BT1473" s="72"/>
      <c r="BU1473" s="72"/>
      <c r="BV1473" s="72"/>
      <c r="BW1473" s="72"/>
      <c r="BX1473" s="72"/>
      <c r="BY1473" s="72"/>
      <c r="BZ1473" s="72"/>
      <c r="CA1473" s="72"/>
      <c r="CB1473" s="72"/>
      <c r="CC1473" s="72"/>
      <c r="CD1473" s="72"/>
      <c r="CE1473" s="72"/>
      <c r="CF1473" s="72"/>
      <c r="CG1473" s="72"/>
      <c r="CH1473" s="72"/>
      <c r="CI1473" s="72"/>
      <c r="CJ1473" s="72"/>
      <c r="CK1473" s="72"/>
      <c r="CL1473" s="72"/>
    </row>
    <row r="1474" spans="2:90" x14ac:dyDescent="0.4">
      <c r="B1474" s="8" t="str">
        <f>B1455</f>
        <v>Primary revenue driver</v>
      </c>
      <c r="D1474" t="s">
        <v>802</v>
      </c>
      <c r="E1474" t="s">
        <v>906</v>
      </c>
      <c r="G1474" t="s">
        <v>330</v>
      </c>
      <c r="K1474" s="53"/>
      <c r="L1474" s="53"/>
      <c r="M1474" s="53"/>
      <c r="N1474" s="53"/>
      <c r="O1474" s="53"/>
      <c r="P1474" s="53"/>
      <c r="R1474" s="24"/>
      <c r="S1474" s="208" t="str">
        <f t="shared" ref="S1474" si="1641">S1455</f>
        <v>S$12</v>
      </c>
      <c r="T1474" s="208" t="str">
        <f t="shared" ref="T1474:CE1474" si="1642">T1455</f>
        <v>T$12</v>
      </c>
      <c r="U1474" s="208" t="str">
        <f t="shared" si="1642"/>
        <v>U$12</v>
      </c>
      <c r="V1474" s="208" t="str">
        <f t="shared" si="1642"/>
        <v>V$12</v>
      </c>
      <c r="W1474" s="208" t="str">
        <f t="shared" si="1642"/>
        <v>W$12</v>
      </c>
      <c r="X1474" s="208" t="str">
        <f t="shared" si="1642"/>
        <v>X$12</v>
      </c>
      <c r="Y1474" s="208" t="str">
        <f t="shared" si="1642"/>
        <v>Y$12</v>
      </c>
      <c r="Z1474" s="208" t="str">
        <f t="shared" si="1642"/>
        <v>Z$12</v>
      </c>
      <c r="AA1474" s="208" t="str">
        <f t="shared" si="1642"/>
        <v>AA$12</v>
      </c>
      <c r="AB1474" s="208" t="str">
        <f t="shared" si="1642"/>
        <v>AB$12</v>
      </c>
      <c r="AC1474" s="208" t="str">
        <f t="shared" si="1642"/>
        <v>AC$12</v>
      </c>
      <c r="AD1474" s="208" t="str">
        <f t="shared" si="1642"/>
        <v>AD$12</v>
      </c>
      <c r="AE1474" s="208" t="str">
        <f t="shared" si="1642"/>
        <v>AE$12</v>
      </c>
      <c r="AF1474" s="208" t="str">
        <f t="shared" si="1642"/>
        <v>AF$12</v>
      </c>
      <c r="AG1474" s="208" t="str">
        <f t="shared" si="1642"/>
        <v>AG$12</v>
      </c>
      <c r="AH1474" s="208" t="str">
        <f t="shared" si="1642"/>
        <v>AH$12</v>
      </c>
      <c r="AI1474" s="208" t="str">
        <f t="shared" si="1642"/>
        <v>AI$12</v>
      </c>
      <c r="AJ1474" s="208" t="str">
        <f t="shared" si="1642"/>
        <v>AJ$12</v>
      </c>
      <c r="AK1474" s="208" t="str">
        <f t="shared" si="1642"/>
        <v>AK$12</v>
      </c>
      <c r="AL1474" s="208" t="str">
        <f t="shared" si="1642"/>
        <v>AL$12</v>
      </c>
      <c r="AM1474" s="208" t="str">
        <f t="shared" si="1642"/>
        <v>AM$12</v>
      </c>
      <c r="AN1474" s="208" t="str">
        <f t="shared" si="1642"/>
        <v>AN$12</v>
      </c>
      <c r="AO1474" s="208" t="str">
        <f t="shared" si="1642"/>
        <v>AO$12</v>
      </c>
      <c r="AP1474" s="208" t="str">
        <f t="shared" si="1642"/>
        <v>AP$12</v>
      </c>
      <c r="AQ1474" s="208" t="str">
        <f t="shared" si="1642"/>
        <v>AQ$12</v>
      </c>
      <c r="AR1474" s="208" t="str">
        <f t="shared" si="1642"/>
        <v>AR$12</v>
      </c>
      <c r="AS1474" s="208" t="str">
        <f t="shared" si="1642"/>
        <v>AS$12</v>
      </c>
      <c r="AT1474" s="208" t="str">
        <f t="shared" si="1642"/>
        <v>AT$12</v>
      </c>
      <c r="AU1474" s="208" t="str">
        <f t="shared" si="1642"/>
        <v>AU$12</v>
      </c>
      <c r="AV1474" s="208" t="str">
        <f t="shared" si="1642"/>
        <v>AV$12</v>
      </c>
      <c r="AW1474" s="208" t="str">
        <f t="shared" si="1642"/>
        <v>AW$12</v>
      </c>
      <c r="AX1474" s="208" t="str">
        <f t="shared" si="1642"/>
        <v>AX$12</v>
      </c>
      <c r="AY1474" s="208" t="str">
        <f t="shared" si="1642"/>
        <v>AY$12</v>
      </c>
      <c r="AZ1474" s="208" t="str">
        <f t="shared" si="1642"/>
        <v>AZ$12</v>
      </c>
      <c r="BA1474" s="208" t="str">
        <f t="shared" si="1642"/>
        <v>BA$12</v>
      </c>
      <c r="BB1474" s="208" t="str">
        <f t="shared" si="1642"/>
        <v>BB$12</v>
      </c>
      <c r="BC1474" s="208" t="str">
        <f t="shared" si="1642"/>
        <v>BC$12</v>
      </c>
      <c r="BD1474" s="208" t="str">
        <f t="shared" si="1642"/>
        <v>BD$12</v>
      </c>
      <c r="BE1474" s="208" t="str">
        <f t="shared" si="1642"/>
        <v>BE$12</v>
      </c>
      <c r="BF1474" s="208" t="str">
        <f t="shared" si="1642"/>
        <v>BF$12</v>
      </c>
      <c r="BG1474" s="208" t="str">
        <f t="shared" si="1642"/>
        <v>BG$12</v>
      </c>
      <c r="BH1474" s="208" t="str">
        <f t="shared" si="1642"/>
        <v>BH$12</v>
      </c>
      <c r="BI1474" s="208" t="str">
        <f t="shared" si="1642"/>
        <v>BI$12</v>
      </c>
      <c r="BJ1474" s="208" t="str">
        <f t="shared" si="1642"/>
        <v>BJ$12</v>
      </c>
      <c r="BK1474" s="208" t="str">
        <f t="shared" si="1642"/>
        <v>BK$12</v>
      </c>
      <c r="BL1474" s="208" t="str">
        <f t="shared" si="1642"/>
        <v>BL$12</v>
      </c>
      <c r="BM1474" s="208" t="str">
        <f t="shared" si="1642"/>
        <v>BM$12</v>
      </c>
      <c r="BN1474" s="208" t="str">
        <f t="shared" si="1642"/>
        <v>BN$12</v>
      </c>
      <c r="BO1474" s="208" t="str">
        <f t="shared" si="1642"/>
        <v>BO$12</v>
      </c>
      <c r="BP1474" s="208" t="str">
        <f t="shared" si="1642"/>
        <v>BP$12</v>
      </c>
      <c r="BQ1474" s="208" t="str">
        <f t="shared" si="1642"/>
        <v>BQ$12</v>
      </c>
      <c r="BR1474" s="208" t="str">
        <f t="shared" si="1642"/>
        <v>BR$12</v>
      </c>
      <c r="BS1474" s="208" t="str">
        <f t="shared" si="1642"/>
        <v>BS$12</v>
      </c>
      <c r="BT1474" s="208" t="str">
        <f t="shared" si="1642"/>
        <v>BT$12</v>
      </c>
      <c r="BU1474" s="208" t="str">
        <f t="shared" si="1642"/>
        <v>BU$12</v>
      </c>
      <c r="BV1474" s="208" t="str">
        <f t="shared" si="1642"/>
        <v>BV$12</v>
      </c>
      <c r="BW1474" s="208" t="str">
        <f t="shared" si="1642"/>
        <v>BW$12</v>
      </c>
      <c r="BX1474" s="208" t="str">
        <f t="shared" si="1642"/>
        <v>BX$12</v>
      </c>
      <c r="BY1474" s="208" t="str">
        <f t="shared" si="1642"/>
        <v>BY$12</v>
      </c>
      <c r="BZ1474" s="208" t="str">
        <f t="shared" si="1642"/>
        <v>BZ$12</v>
      </c>
      <c r="CA1474" s="208" t="str">
        <f t="shared" si="1642"/>
        <v>CA$12</v>
      </c>
      <c r="CB1474" s="208" t="str">
        <f t="shared" si="1642"/>
        <v>CB$12</v>
      </c>
      <c r="CC1474" s="208" t="str">
        <f t="shared" si="1642"/>
        <v>CC$12</v>
      </c>
      <c r="CD1474" s="208" t="str">
        <f t="shared" si="1642"/>
        <v>CD$12</v>
      </c>
      <c r="CE1474" s="208" t="str">
        <f t="shared" si="1642"/>
        <v>CE$12</v>
      </c>
      <c r="CF1474" s="208" t="str">
        <f t="shared" ref="CF1474:CK1474" si="1643">CF1455</f>
        <v>CF$12</v>
      </c>
      <c r="CG1474" s="208" t="str">
        <f t="shared" si="1643"/>
        <v>CG$12</v>
      </c>
      <c r="CH1474" s="208" t="str">
        <f t="shared" si="1643"/>
        <v>CH$12</v>
      </c>
      <c r="CI1474" s="208" t="str">
        <f t="shared" si="1643"/>
        <v>CI$12</v>
      </c>
      <c r="CJ1474" s="208" t="str">
        <f t="shared" si="1643"/>
        <v>CJ$12</v>
      </c>
      <c r="CK1474" s="208" t="str">
        <f t="shared" si="1643"/>
        <v>CK$12</v>
      </c>
      <c r="CL1474" s="208" t="str">
        <f t="shared" ref="CL1474" si="1644">CL1455</f>
        <v>CL$12</v>
      </c>
    </row>
    <row r="1475" spans="2:90" x14ac:dyDescent="0.4">
      <c r="B1475" s="8" t="str">
        <f>B1456</f>
        <v>Primary volume driver</v>
      </c>
      <c r="C1475" s="56"/>
      <c r="D1475" s="56" t="s">
        <v>802</v>
      </c>
      <c r="E1475" s="56" t="s">
        <v>906</v>
      </c>
      <c r="F1475" s="56"/>
      <c r="G1475" s="56" t="s">
        <v>330</v>
      </c>
      <c r="H1475" s="56"/>
      <c r="I1475" s="79"/>
      <c r="J1475" s="79"/>
      <c r="K1475" s="15"/>
      <c r="L1475" s="15"/>
      <c r="M1475" s="15"/>
      <c r="N1475" s="15"/>
      <c r="O1475" s="15"/>
      <c r="P1475" s="15"/>
      <c r="R1475" s="15"/>
      <c r="S1475" s="208" t="str">
        <f t="shared" ref="S1475" si="1645">S1456</f>
        <v>S$13</v>
      </c>
      <c r="T1475" s="208" t="str">
        <f t="shared" ref="T1475:CE1475" si="1646">T1456</f>
        <v>T$13</v>
      </c>
      <c r="U1475" s="208" t="str">
        <f t="shared" si="1646"/>
        <v>U$13</v>
      </c>
      <c r="V1475" s="208" t="str">
        <f t="shared" si="1646"/>
        <v>V$13</v>
      </c>
      <c r="W1475" s="208" t="str">
        <f t="shared" si="1646"/>
        <v>W$13</v>
      </c>
      <c r="X1475" s="208" t="str">
        <f t="shared" si="1646"/>
        <v>X$13</v>
      </c>
      <c r="Y1475" s="208" t="str">
        <f t="shared" si="1646"/>
        <v>Y$13</v>
      </c>
      <c r="Z1475" s="208" t="str">
        <f t="shared" si="1646"/>
        <v>Z$13</v>
      </c>
      <c r="AA1475" s="208" t="str">
        <f t="shared" si="1646"/>
        <v>AA$13</v>
      </c>
      <c r="AB1475" s="208" t="str">
        <f t="shared" si="1646"/>
        <v>AB$13</v>
      </c>
      <c r="AC1475" s="208" t="str">
        <f t="shared" si="1646"/>
        <v>AC$13</v>
      </c>
      <c r="AD1475" s="208" t="str">
        <f t="shared" si="1646"/>
        <v>AD$13</v>
      </c>
      <c r="AE1475" s="208" t="str">
        <f t="shared" si="1646"/>
        <v>AE$13</v>
      </c>
      <c r="AF1475" s="208" t="str">
        <f t="shared" si="1646"/>
        <v>AF$13</v>
      </c>
      <c r="AG1475" s="208" t="str">
        <f t="shared" si="1646"/>
        <v>AG$13</v>
      </c>
      <c r="AH1475" s="208" t="str">
        <f t="shared" si="1646"/>
        <v>AH$13</v>
      </c>
      <c r="AI1475" s="208" t="str">
        <f t="shared" si="1646"/>
        <v>AI$13</v>
      </c>
      <c r="AJ1475" s="208" t="str">
        <f t="shared" si="1646"/>
        <v>AJ$13</v>
      </c>
      <c r="AK1475" s="208" t="str">
        <f t="shared" si="1646"/>
        <v>AK$13</v>
      </c>
      <c r="AL1475" s="208" t="str">
        <f t="shared" si="1646"/>
        <v>AL$13</v>
      </c>
      <c r="AM1475" s="208" t="str">
        <f t="shared" si="1646"/>
        <v>AM$13</v>
      </c>
      <c r="AN1475" s="208" t="str">
        <f t="shared" si="1646"/>
        <v>AN$13</v>
      </c>
      <c r="AO1475" s="208" t="str">
        <f t="shared" si="1646"/>
        <v>AO$13</v>
      </c>
      <c r="AP1475" s="208" t="str">
        <f t="shared" si="1646"/>
        <v>AP$13</v>
      </c>
      <c r="AQ1475" s="208" t="str">
        <f t="shared" si="1646"/>
        <v>AQ$13</v>
      </c>
      <c r="AR1475" s="208" t="str">
        <f t="shared" si="1646"/>
        <v>AR$13</v>
      </c>
      <c r="AS1475" s="208" t="str">
        <f t="shared" si="1646"/>
        <v>AS$13</v>
      </c>
      <c r="AT1475" s="208" t="str">
        <f t="shared" si="1646"/>
        <v>AT$13</v>
      </c>
      <c r="AU1475" s="208" t="str">
        <f t="shared" si="1646"/>
        <v>AU$13</v>
      </c>
      <c r="AV1475" s="208" t="str">
        <f t="shared" si="1646"/>
        <v>AV$13</v>
      </c>
      <c r="AW1475" s="208" t="str">
        <f t="shared" si="1646"/>
        <v>AW$13</v>
      </c>
      <c r="AX1475" s="208" t="str">
        <f t="shared" si="1646"/>
        <v>AX$13</v>
      </c>
      <c r="AY1475" s="208" t="str">
        <f t="shared" si="1646"/>
        <v>AY$13</v>
      </c>
      <c r="AZ1475" s="208" t="str">
        <f t="shared" si="1646"/>
        <v>AZ$13</v>
      </c>
      <c r="BA1475" s="208" t="str">
        <f t="shared" si="1646"/>
        <v>BA$13</v>
      </c>
      <c r="BB1475" s="208" t="str">
        <f t="shared" si="1646"/>
        <v>BB$13</v>
      </c>
      <c r="BC1475" s="208" t="str">
        <f t="shared" si="1646"/>
        <v>BC$13</v>
      </c>
      <c r="BD1475" s="208" t="str">
        <f t="shared" si="1646"/>
        <v>BD$13</v>
      </c>
      <c r="BE1475" s="208" t="str">
        <f t="shared" si="1646"/>
        <v>BE$13</v>
      </c>
      <c r="BF1475" s="208" t="str">
        <f t="shared" si="1646"/>
        <v>BF$13</v>
      </c>
      <c r="BG1475" s="208" t="str">
        <f t="shared" si="1646"/>
        <v>BG$13</v>
      </c>
      <c r="BH1475" s="208" t="str">
        <f t="shared" si="1646"/>
        <v>BH$13</v>
      </c>
      <c r="BI1475" s="208" t="str">
        <f t="shared" si="1646"/>
        <v>BI$13</v>
      </c>
      <c r="BJ1475" s="208" t="str">
        <f t="shared" si="1646"/>
        <v>BJ$13</v>
      </c>
      <c r="BK1475" s="208" t="str">
        <f t="shared" si="1646"/>
        <v>BK$13</v>
      </c>
      <c r="BL1475" s="208" t="str">
        <f t="shared" si="1646"/>
        <v>BL$13</v>
      </c>
      <c r="BM1475" s="208" t="str">
        <f t="shared" si="1646"/>
        <v>BM$13</v>
      </c>
      <c r="BN1475" s="208" t="str">
        <f t="shared" si="1646"/>
        <v>BN$13</v>
      </c>
      <c r="BO1475" s="208" t="str">
        <f t="shared" si="1646"/>
        <v>BO$13</v>
      </c>
      <c r="BP1475" s="208" t="str">
        <f t="shared" si="1646"/>
        <v>BP$13</v>
      </c>
      <c r="BQ1475" s="208" t="str">
        <f t="shared" si="1646"/>
        <v>BQ$13</v>
      </c>
      <c r="BR1475" s="208" t="str">
        <f t="shared" si="1646"/>
        <v>BR$13</v>
      </c>
      <c r="BS1475" s="208" t="str">
        <f t="shared" si="1646"/>
        <v>BS$13</v>
      </c>
      <c r="BT1475" s="208" t="str">
        <f t="shared" si="1646"/>
        <v>BT$13</v>
      </c>
      <c r="BU1475" s="208" t="str">
        <f t="shared" si="1646"/>
        <v>BU$13</v>
      </c>
      <c r="BV1475" s="208" t="str">
        <f t="shared" si="1646"/>
        <v>BV$13</v>
      </c>
      <c r="BW1475" s="208" t="str">
        <f t="shared" si="1646"/>
        <v>BW$13</v>
      </c>
      <c r="BX1475" s="208" t="str">
        <f t="shared" si="1646"/>
        <v>BX$13</v>
      </c>
      <c r="BY1475" s="208" t="str">
        <f t="shared" si="1646"/>
        <v>BY$13</v>
      </c>
      <c r="BZ1475" s="208" t="str">
        <f t="shared" si="1646"/>
        <v>BZ$13</v>
      </c>
      <c r="CA1475" s="208" t="str">
        <f t="shared" si="1646"/>
        <v>CA$13</v>
      </c>
      <c r="CB1475" s="208" t="str">
        <f t="shared" si="1646"/>
        <v>CB$13</v>
      </c>
      <c r="CC1475" s="208" t="str">
        <f t="shared" si="1646"/>
        <v>CC$13</v>
      </c>
      <c r="CD1475" s="208" t="str">
        <f t="shared" si="1646"/>
        <v>CD$13</v>
      </c>
      <c r="CE1475" s="208" t="str">
        <f t="shared" si="1646"/>
        <v>CE$13</v>
      </c>
      <c r="CF1475" s="208" t="str">
        <f t="shared" ref="CF1475:CK1475" si="1647">CF1456</f>
        <v>CF$13</v>
      </c>
      <c r="CG1475" s="208" t="str">
        <f t="shared" si="1647"/>
        <v>CG$13</v>
      </c>
      <c r="CH1475" s="208" t="str">
        <f t="shared" si="1647"/>
        <v>CH$13</v>
      </c>
      <c r="CI1475" s="208" t="str">
        <f t="shared" si="1647"/>
        <v>CI$13</v>
      </c>
      <c r="CJ1475" s="208" t="str">
        <f t="shared" si="1647"/>
        <v>CJ$13</v>
      </c>
      <c r="CK1475" s="208" t="str">
        <f t="shared" si="1647"/>
        <v>CK$13</v>
      </c>
      <c r="CL1475" s="208" t="str">
        <f t="shared" ref="CL1475" si="1648">CL1456</f>
        <v>CL$13</v>
      </c>
    </row>
    <row r="1476" spans="2:90" x14ac:dyDescent="0.4">
      <c r="B1476" s="87" t="str">
        <f>B1461</f>
        <v>SALESQUOTA Direct Cost:</v>
      </c>
      <c r="C1476" s="12"/>
      <c r="D1476" s="12" t="s">
        <v>802</v>
      </c>
      <c r="E1476" s="12" t="s">
        <v>906</v>
      </c>
      <c r="F1476" s="12"/>
      <c r="G1476" s="12" t="s">
        <v>330</v>
      </c>
      <c r="H1476" s="12"/>
      <c r="I1476" s="60"/>
      <c r="J1476" s="60"/>
      <c r="K1476" s="15"/>
      <c r="L1476" s="15"/>
      <c r="M1476" s="15"/>
      <c r="N1476" s="15"/>
      <c r="O1476" s="15"/>
      <c r="P1476" s="15"/>
      <c r="R1476" s="15"/>
      <c r="S1476" s="208">
        <f t="shared" ref="S1476" si="1649">S1457</f>
        <v>0</v>
      </c>
      <c r="T1476" s="208">
        <f t="shared" ref="T1476:AX1476" si="1650">T1457</f>
        <v>0</v>
      </c>
      <c r="U1476" s="208">
        <f t="shared" si="1650"/>
        <v>0</v>
      </c>
      <c r="V1476" s="208">
        <f t="shared" si="1650"/>
        <v>0</v>
      </c>
      <c r="W1476" s="208">
        <f t="shared" si="1650"/>
        <v>0</v>
      </c>
      <c r="X1476" s="208">
        <f t="shared" si="1650"/>
        <v>0</v>
      </c>
      <c r="Y1476" s="208">
        <f t="shared" si="1650"/>
        <v>0</v>
      </c>
      <c r="Z1476" s="208">
        <f t="shared" si="1650"/>
        <v>0</v>
      </c>
      <c r="AA1476" s="208">
        <f t="shared" si="1650"/>
        <v>0</v>
      </c>
      <c r="AB1476" s="208">
        <f t="shared" si="1650"/>
        <v>0</v>
      </c>
      <c r="AC1476" s="208">
        <f t="shared" si="1650"/>
        <v>0</v>
      </c>
      <c r="AD1476" s="208">
        <f t="shared" si="1650"/>
        <v>0</v>
      </c>
      <c r="AE1476" s="208">
        <f t="shared" si="1650"/>
        <v>0</v>
      </c>
      <c r="AF1476" s="208">
        <f t="shared" si="1650"/>
        <v>0</v>
      </c>
      <c r="AG1476" s="208">
        <f t="shared" si="1650"/>
        <v>0</v>
      </c>
      <c r="AH1476" s="208">
        <f t="shared" si="1650"/>
        <v>0</v>
      </c>
      <c r="AI1476" s="208">
        <f t="shared" si="1650"/>
        <v>0</v>
      </c>
      <c r="AJ1476" s="208">
        <f t="shared" si="1650"/>
        <v>0</v>
      </c>
      <c r="AK1476" s="208">
        <f t="shared" si="1650"/>
        <v>0</v>
      </c>
      <c r="AL1476" s="208">
        <f t="shared" si="1650"/>
        <v>0</v>
      </c>
      <c r="AM1476" s="208">
        <f t="shared" si="1650"/>
        <v>0</v>
      </c>
      <c r="AN1476" s="208">
        <f t="shared" si="1650"/>
        <v>0</v>
      </c>
      <c r="AO1476" s="208">
        <f t="shared" si="1650"/>
        <v>0</v>
      </c>
      <c r="AP1476" s="208">
        <f t="shared" si="1650"/>
        <v>0</v>
      </c>
      <c r="AQ1476" s="208">
        <f t="shared" si="1650"/>
        <v>0</v>
      </c>
      <c r="AR1476" s="208">
        <f t="shared" si="1650"/>
        <v>0</v>
      </c>
      <c r="AS1476" s="208">
        <f t="shared" si="1650"/>
        <v>0</v>
      </c>
      <c r="AT1476" s="208">
        <f t="shared" si="1650"/>
        <v>0</v>
      </c>
      <c r="AU1476" s="208">
        <f t="shared" si="1650"/>
        <v>0</v>
      </c>
      <c r="AV1476" s="208">
        <f t="shared" si="1650"/>
        <v>0</v>
      </c>
      <c r="AW1476" s="208">
        <f t="shared" si="1650"/>
        <v>0</v>
      </c>
      <c r="AX1476" s="208">
        <f t="shared" si="1650"/>
        <v>0</v>
      </c>
      <c r="AY1476" s="208">
        <f t="shared" ref="AY1476:CD1476" si="1651">AY1457</f>
        <v>0</v>
      </c>
      <c r="AZ1476" s="208">
        <f t="shared" si="1651"/>
        <v>0</v>
      </c>
      <c r="BA1476" s="208">
        <f t="shared" si="1651"/>
        <v>0</v>
      </c>
      <c r="BB1476" s="208">
        <f t="shared" si="1651"/>
        <v>0</v>
      </c>
      <c r="BC1476" s="208">
        <f t="shared" si="1651"/>
        <v>0</v>
      </c>
      <c r="BD1476" s="208">
        <f t="shared" si="1651"/>
        <v>0</v>
      </c>
      <c r="BE1476" s="208">
        <f t="shared" si="1651"/>
        <v>0</v>
      </c>
      <c r="BF1476" s="208">
        <f t="shared" si="1651"/>
        <v>0</v>
      </c>
      <c r="BG1476" s="208">
        <f t="shared" si="1651"/>
        <v>0</v>
      </c>
      <c r="BH1476" s="208">
        <f t="shared" si="1651"/>
        <v>0</v>
      </c>
      <c r="BI1476" s="208">
        <f t="shared" si="1651"/>
        <v>0</v>
      </c>
      <c r="BJ1476" s="208">
        <f t="shared" si="1651"/>
        <v>0</v>
      </c>
      <c r="BK1476" s="208">
        <f t="shared" si="1651"/>
        <v>0</v>
      </c>
      <c r="BL1476" s="208">
        <f t="shared" si="1651"/>
        <v>0</v>
      </c>
      <c r="BM1476" s="208">
        <f t="shared" si="1651"/>
        <v>0</v>
      </c>
      <c r="BN1476" s="208">
        <f t="shared" si="1651"/>
        <v>0</v>
      </c>
      <c r="BO1476" s="208">
        <f t="shared" si="1651"/>
        <v>0</v>
      </c>
      <c r="BP1476" s="208">
        <f t="shared" si="1651"/>
        <v>0</v>
      </c>
      <c r="BQ1476" s="208">
        <f t="shared" si="1651"/>
        <v>0</v>
      </c>
      <c r="BR1476" s="208">
        <f t="shared" si="1651"/>
        <v>0</v>
      </c>
      <c r="BS1476" s="208">
        <f t="shared" si="1651"/>
        <v>0</v>
      </c>
      <c r="BT1476" s="208">
        <f t="shared" si="1651"/>
        <v>0</v>
      </c>
      <c r="BU1476" s="208">
        <f t="shared" si="1651"/>
        <v>0</v>
      </c>
      <c r="BV1476" s="208">
        <f t="shared" si="1651"/>
        <v>0</v>
      </c>
      <c r="BW1476" s="208">
        <f t="shared" si="1651"/>
        <v>0</v>
      </c>
      <c r="BX1476" s="208">
        <f t="shared" si="1651"/>
        <v>0</v>
      </c>
      <c r="BY1476" s="208">
        <f t="shared" si="1651"/>
        <v>0</v>
      </c>
      <c r="BZ1476" s="208">
        <f t="shared" si="1651"/>
        <v>0</v>
      </c>
      <c r="CA1476" s="208">
        <f t="shared" si="1651"/>
        <v>0</v>
      </c>
      <c r="CB1476" s="208">
        <f t="shared" si="1651"/>
        <v>0</v>
      </c>
      <c r="CC1476" s="208">
        <f t="shared" si="1651"/>
        <v>0</v>
      </c>
      <c r="CD1476" s="208">
        <f t="shared" si="1651"/>
        <v>0</v>
      </c>
      <c r="CE1476" s="208">
        <f t="shared" ref="CE1476:CK1476" si="1652">CE1457</f>
        <v>0</v>
      </c>
      <c r="CF1476" s="208">
        <f t="shared" si="1652"/>
        <v>0</v>
      </c>
      <c r="CG1476" s="208">
        <f t="shared" si="1652"/>
        <v>0</v>
      </c>
      <c r="CH1476" s="208">
        <f t="shared" si="1652"/>
        <v>0</v>
      </c>
      <c r="CI1476" s="208">
        <f t="shared" si="1652"/>
        <v>0</v>
      </c>
      <c r="CJ1476" s="208">
        <f t="shared" si="1652"/>
        <v>0</v>
      </c>
      <c r="CK1476" s="208">
        <f t="shared" si="1652"/>
        <v>0</v>
      </c>
      <c r="CL1476" s="208">
        <f t="shared" ref="CL1476" si="1653">CL1457</f>
        <v>0</v>
      </c>
    </row>
    <row r="1477" spans="2:90" x14ac:dyDescent="0.4">
      <c r="B1477" s="231" t="str">
        <f>IFERROR(SUBSTITUTE(TRIM(MID(B1461, SEARCH("-", B1461) + 1, LEN(B1461))),":",""),"no unit")</f>
        <v>no unit</v>
      </c>
      <c r="C1477" s="12"/>
      <c r="D1477" s="12" t="s">
        <v>802</v>
      </c>
      <c r="E1477" s="12" t="s">
        <v>906</v>
      </c>
      <c r="F1477" s="12"/>
      <c r="G1477" s="12" t="s">
        <v>330</v>
      </c>
      <c r="H1477" s="12"/>
      <c r="I1477" s="60"/>
      <c r="J1477" s="60"/>
      <c r="K1477" s="15"/>
      <c r="L1477" s="15"/>
      <c r="M1477" s="15"/>
      <c r="N1477" s="15"/>
      <c r="O1477" s="15"/>
      <c r="P1477" s="15"/>
      <c r="R1477" s="15"/>
      <c r="S1477" s="208"/>
      <c r="T1477" s="208"/>
      <c r="U1477" s="208"/>
      <c r="V1477" s="208"/>
      <c r="W1477" s="208"/>
      <c r="X1477" s="208"/>
      <c r="Y1477" s="208"/>
      <c r="Z1477" s="208"/>
      <c r="AA1477" s="208"/>
      <c r="AB1477" s="208"/>
      <c r="AC1477" s="208"/>
      <c r="AD1477" s="208"/>
      <c r="AE1477" s="208"/>
      <c r="AF1477" s="208"/>
      <c r="AG1477" s="208"/>
      <c r="AH1477" s="208"/>
      <c r="AI1477" s="208"/>
      <c r="AJ1477" s="208"/>
      <c r="AK1477" s="208"/>
      <c r="AL1477" s="208"/>
      <c r="AM1477" s="208"/>
      <c r="AN1477" s="208"/>
      <c r="AO1477" s="208"/>
      <c r="AP1477" s="208"/>
      <c r="AQ1477" s="208"/>
      <c r="AR1477" s="208"/>
      <c r="AS1477" s="208"/>
      <c r="AT1477" s="208"/>
      <c r="AU1477" s="208"/>
      <c r="AV1477" s="208"/>
      <c r="AW1477" s="208"/>
      <c r="AX1477" s="208"/>
      <c r="AY1477" s="208"/>
      <c r="AZ1477" s="208"/>
      <c r="BA1477" s="208"/>
      <c r="BB1477" s="208"/>
      <c r="BC1477" s="208"/>
      <c r="BD1477" s="208"/>
      <c r="BE1477" s="208"/>
      <c r="BF1477" s="208"/>
      <c r="BG1477" s="208"/>
      <c r="BH1477" s="208"/>
      <c r="BI1477" s="208"/>
      <c r="BJ1477" s="208"/>
      <c r="BK1477" s="208"/>
      <c r="BL1477" s="208"/>
      <c r="BM1477" s="208"/>
      <c r="BN1477" s="208"/>
      <c r="BO1477" s="208"/>
      <c r="BP1477" s="208"/>
      <c r="BQ1477" s="208"/>
      <c r="BR1477" s="208"/>
      <c r="BS1477" s="208"/>
      <c r="BT1477" s="208"/>
      <c r="BU1477" s="208"/>
      <c r="BV1477" s="208"/>
      <c r="BW1477" s="208"/>
      <c r="BX1477" s="208"/>
      <c r="BY1477" s="208"/>
      <c r="BZ1477" s="208"/>
      <c r="CA1477" s="208"/>
      <c r="CB1477" s="208"/>
      <c r="CC1477" s="208"/>
      <c r="CD1477" s="208"/>
      <c r="CE1477" s="208"/>
      <c r="CF1477" s="208"/>
      <c r="CG1477" s="208"/>
      <c r="CH1477" s="208"/>
      <c r="CI1477" s="208"/>
      <c r="CJ1477" s="208"/>
      <c r="CK1477" s="208"/>
      <c r="CL1477" s="208"/>
    </row>
    <row r="1478" spans="2:90" x14ac:dyDescent="0.4">
      <c r="B1478" s="87" t="str">
        <f>B1459</f>
        <v>Secondary revenue driver</v>
      </c>
      <c r="C1478" s="88"/>
      <c r="D1478" s="88" t="s">
        <v>802</v>
      </c>
      <c r="E1478" s="88" t="s">
        <v>906</v>
      </c>
      <c r="F1478" s="88"/>
      <c r="G1478" s="88" t="s">
        <v>330</v>
      </c>
      <c r="H1478" s="88"/>
      <c r="I1478" s="206"/>
      <c r="J1478" s="206"/>
      <c r="K1478" s="207"/>
      <c r="L1478" s="207"/>
      <c r="M1478" s="207"/>
      <c r="N1478" s="207"/>
      <c r="O1478" s="207"/>
      <c r="P1478" s="207"/>
      <c r="R1478" s="207"/>
      <c r="S1478" s="4" t="str">
        <f t="shared" ref="S1478" si="1654">ADDRESS(ROW(S1470),COLUMN(S1470),2)</f>
        <v>S$1470</v>
      </c>
      <c r="T1478" s="4" t="str">
        <f t="shared" ref="T1478:CD1478" si="1655">ADDRESS(ROW(T1470),COLUMN(T1470),2)</f>
        <v>T$1470</v>
      </c>
      <c r="U1478" s="4" t="str">
        <f t="shared" si="1655"/>
        <v>U$1470</v>
      </c>
      <c r="V1478" s="4" t="str">
        <f t="shared" si="1655"/>
        <v>V$1470</v>
      </c>
      <c r="W1478" s="4" t="str">
        <f t="shared" si="1655"/>
        <v>W$1470</v>
      </c>
      <c r="X1478" s="4" t="str">
        <f t="shared" si="1655"/>
        <v>X$1470</v>
      </c>
      <c r="Y1478" s="4" t="str">
        <f t="shared" si="1655"/>
        <v>Y$1470</v>
      </c>
      <c r="Z1478" s="4" t="str">
        <f t="shared" si="1655"/>
        <v>Z$1470</v>
      </c>
      <c r="AA1478" s="4" t="str">
        <f t="shared" si="1655"/>
        <v>AA$1470</v>
      </c>
      <c r="AB1478" s="4" t="str">
        <f t="shared" si="1655"/>
        <v>AB$1470</v>
      </c>
      <c r="AC1478" s="4" t="str">
        <f t="shared" si="1655"/>
        <v>AC$1470</v>
      </c>
      <c r="AD1478" s="4" t="str">
        <f t="shared" si="1655"/>
        <v>AD$1470</v>
      </c>
      <c r="AE1478" s="4" t="str">
        <f t="shared" si="1655"/>
        <v>AE$1470</v>
      </c>
      <c r="AF1478" s="4" t="str">
        <f t="shared" si="1655"/>
        <v>AF$1470</v>
      </c>
      <c r="AG1478" s="4" t="str">
        <f t="shared" si="1655"/>
        <v>AG$1470</v>
      </c>
      <c r="AH1478" s="4" t="str">
        <f t="shared" si="1655"/>
        <v>AH$1470</v>
      </c>
      <c r="AI1478" s="4" t="str">
        <f t="shared" si="1655"/>
        <v>AI$1470</v>
      </c>
      <c r="AJ1478" s="4" t="str">
        <f t="shared" si="1655"/>
        <v>AJ$1470</v>
      </c>
      <c r="AK1478" s="4" t="str">
        <f t="shared" si="1655"/>
        <v>AK$1470</v>
      </c>
      <c r="AL1478" s="4" t="str">
        <f t="shared" si="1655"/>
        <v>AL$1470</v>
      </c>
      <c r="AM1478" s="4" t="str">
        <f t="shared" si="1655"/>
        <v>AM$1470</v>
      </c>
      <c r="AN1478" s="4" t="str">
        <f t="shared" si="1655"/>
        <v>AN$1470</v>
      </c>
      <c r="AO1478" s="4" t="str">
        <f t="shared" si="1655"/>
        <v>AO$1470</v>
      </c>
      <c r="AP1478" s="4" t="str">
        <f t="shared" si="1655"/>
        <v>AP$1470</v>
      </c>
      <c r="AQ1478" s="4" t="str">
        <f t="shared" si="1655"/>
        <v>AQ$1470</v>
      </c>
      <c r="AR1478" s="4" t="str">
        <f t="shared" si="1655"/>
        <v>AR$1470</v>
      </c>
      <c r="AS1478" s="4" t="str">
        <f t="shared" si="1655"/>
        <v>AS$1470</v>
      </c>
      <c r="AT1478" s="4" t="str">
        <f t="shared" si="1655"/>
        <v>AT$1470</v>
      </c>
      <c r="AU1478" s="4" t="str">
        <f t="shared" si="1655"/>
        <v>AU$1470</v>
      </c>
      <c r="AV1478" s="4" t="str">
        <f t="shared" si="1655"/>
        <v>AV$1470</v>
      </c>
      <c r="AW1478" s="4" t="str">
        <f t="shared" si="1655"/>
        <v>AW$1470</v>
      </c>
      <c r="AX1478" s="4" t="str">
        <f t="shared" si="1655"/>
        <v>AX$1470</v>
      </c>
      <c r="AY1478" s="4" t="str">
        <f t="shared" si="1655"/>
        <v>AY$1470</v>
      </c>
      <c r="AZ1478" s="4" t="str">
        <f t="shared" si="1655"/>
        <v>AZ$1470</v>
      </c>
      <c r="BA1478" s="4" t="str">
        <f t="shared" si="1655"/>
        <v>BA$1470</v>
      </c>
      <c r="BB1478" s="4" t="str">
        <f t="shared" si="1655"/>
        <v>BB$1470</v>
      </c>
      <c r="BC1478" s="4" t="str">
        <f t="shared" si="1655"/>
        <v>BC$1470</v>
      </c>
      <c r="BD1478" s="4" t="str">
        <f t="shared" si="1655"/>
        <v>BD$1470</v>
      </c>
      <c r="BE1478" s="4" t="str">
        <f t="shared" si="1655"/>
        <v>BE$1470</v>
      </c>
      <c r="BF1478" s="4" t="str">
        <f t="shared" si="1655"/>
        <v>BF$1470</v>
      </c>
      <c r="BG1478" s="4" t="str">
        <f t="shared" si="1655"/>
        <v>BG$1470</v>
      </c>
      <c r="BH1478" s="4" t="str">
        <f t="shared" si="1655"/>
        <v>BH$1470</v>
      </c>
      <c r="BI1478" s="4" t="str">
        <f t="shared" si="1655"/>
        <v>BI$1470</v>
      </c>
      <c r="BJ1478" s="4" t="str">
        <f t="shared" si="1655"/>
        <v>BJ$1470</v>
      </c>
      <c r="BK1478" s="4" t="str">
        <f t="shared" si="1655"/>
        <v>BK$1470</v>
      </c>
      <c r="BL1478" s="4" t="str">
        <f t="shared" si="1655"/>
        <v>BL$1470</v>
      </c>
      <c r="BM1478" s="4" t="str">
        <f t="shared" si="1655"/>
        <v>BM$1470</v>
      </c>
      <c r="BN1478" s="4" t="str">
        <f t="shared" si="1655"/>
        <v>BN$1470</v>
      </c>
      <c r="BO1478" s="4" t="str">
        <f t="shared" si="1655"/>
        <v>BO$1470</v>
      </c>
      <c r="BP1478" s="4" t="str">
        <f t="shared" si="1655"/>
        <v>BP$1470</v>
      </c>
      <c r="BQ1478" s="4" t="str">
        <f t="shared" si="1655"/>
        <v>BQ$1470</v>
      </c>
      <c r="BR1478" s="4" t="str">
        <f t="shared" si="1655"/>
        <v>BR$1470</v>
      </c>
      <c r="BS1478" s="4" t="str">
        <f t="shared" si="1655"/>
        <v>BS$1470</v>
      </c>
      <c r="BT1478" s="4" t="str">
        <f t="shared" si="1655"/>
        <v>BT$1470</v>
      </c>
      <c r="BU1478" s="4" t="str">
        <f t="shared" si="1655"/>
        <v>BU$1470</v>
      </c>
      <c r="BV1478" s="4" t="str">
        <f t="shared" si="1655"/>
        <v>BV$1470</v>
      </c>
      <c r="BW1478" s="4" t="str">
        <f t="shared" si="1655"/>
        <v>BW$1470</v>
      </c>
      <c r="BX1478" s="4" t="str">
        <f t="shared" si="1655"/>
        <v>BX$1470</v>
      </c>
      <c r="BY1478" s="4" t="str">
        <f t="shared" si="1655"/>
        <v>BY$1470</v>
      </c>
      <c r="BZ1478" s="4" t="str">
        <f t="shared" si="1655"/>
        <v>BZ$1470</v>
      </c>
      <c r="CA1478" s="4" t="str">
        <f t="shared" si="1655"/>
        <v>CA$1470</v>
      </c>
      <c r="CB1478" s="4" t="str">
        <f t="shared" si="1655"/>
        <v>CB$1470</v>
      </c>
      <c r="CC1478" s="4" t="str">
        <f t="shared" si="1655"/>
        <v>CC$1470</v>
      </c>
      <c r="CD1478" s="4" t="str">
        <f t="shared" si="1655"/>
        <v>CD$1470</v>
      </c>
      <c r="CE1478" s="4" t="str">
        <f t="shared" ref="CE1478:CK1478" si="1656">ADDRESS(ROW(CE1470),COLUMN(CE1470),2)</f>
        <v>CE$1470</v>
      </c>
      <c r="CF1478" s="4" t="str">
        <f t="shared" si="1656"/>
        <v>CF$1470</v>
      </c>
      <c r="CG1478" s="4" t="str">
        <f t="shared" si="1656"/>
        <v>CG$1470</v>
      </c>
      <c r="CH1478" s="4" t="str">
        <f t="shared" si="1656"/>
        <v>CH$1470</v>
      </c>
      <c r="CI1478" s="4" t="str">
        <f t="shared" si="1656"/>
        <v>CI$1470</v>
      </c>
      <c r="CJ1478" s="4" t="str">
        <f t="shared" si="1656"/>
        <v>CJ$1470</v>
      </c>
      <c r="CK1478" s="4" t="str">
        <f t="shared" si="1656"/>
        <v>CK$1470</v>
      </c>
      <c r="CL1478" s="4" t="str">
        <f t="shared" ref="CL1478" si="1657">ADDRESS(ROW(CL1470),COLUMN(CL1470),2)</f>
        <v>CL$1470</v>
      </c>
    </row>
    <row r="1479" spans="2:90" x14ac:dyDescent="0.4">
      <c r="B1479" s="8" t="str">
        <f>B1460</f>
        <v>Secondary volume driver</v>
      </c>
      <c r="C1479" s="12"/>
      <c r="D1479" s="12" t="s">
        <v>802</v>
      </c>
      <c r="E1479" s="12" t="s">
        <v>906</v>
      </c>
      <c r="F1479" s="12"/>
      <c r="G1479" s="12" t="s">
        <v>330</v>
      </c>
      <c r="H1479" s="12"/>
      <c r="I1479" s="60"/>
      <c r="J1479" s="60"/>
      <c r="K1479" s="15"/>
      <c r="L1479" s="15"/>
      <c r="M1479" s="15"/>
      <c r="N1479" s="15"/>
      <c r="O1479" s="15"/>
      <c r="P1479" s="15"/>
      <c r="R1479" s="15"/>
      <c r="S1479" s="208" t="str">
        <f t="shared" ref="S1479" si="1658">S1459</f>
        <v>S$14</v>
      </c>
      <c r="T1479" s="208" t="str">
        <f t="shared" ref="T1479:CD1479" si="1659">T1459</f>
        <v>T$14</v>
      </c>
      <c r="U1479" s="208" t="str">
        <f t="shared" si="1659"/>
        <v>U$14</v>
      </c>
      <c r="V1479" s="208" t="str">
        <f t="shared" si="1659"/>
        <v>V$14</v>
      </c>
      <c r="W1479" s="208" t="str">
        <f t="shared" si="1659"/>
        <v>W$14</v>
      </c>
      <c r="X1479" s="208" t="str">
        <f t="shared" si="1659"/>
        <v>X$14</v>
      </c>
      <c r="Y1479" s="208" t="str">
        <f t="shared" si="1659"/>
        <v>Y$14</v>
      </c>
      <c r="Z1479" s="208" t="str">
        <f t="shared" si="1659"/>
        <v>Z$14</v>
      </c>
      <c r="AA1479" s="208" t="str">
        <f t="shared" si="1659"/>
        <v>AA$14</v>
      </c>
      <c r="AB1479" s="208" t="str">
        <f t="shared" si="1659"/>
        <v>AB$14</v>
      </c>
      <c r="AC1479" s="208" t="str">
        <f t="shared" si="1659"/>
        <v>AC$14</v>
      </c>
      <c r="AD1479" s="208" t="str">
        <f t="shared" si="1659"/>
        <v>AD$14</v>
      </c>
      <c r="AE1479" s="208" t="str">
        <f t="shared" si="1659"/>
        <v>AE$14</v>
      </c>
      <c r="AF1479" s="208" t="str">
        <f t="shared" si="1659"/>
        <v>AF$14</v>
      </c>
      <c r="AG1479" s="208" t="str">
        <f t="shared" si="1659"/>
        <v>AG$14</v>
      </c>
      <c r="AH1479" s="208" t="str">
        <f t="shared" si="1659"/>
        <v>AH$14</v>
      </c>
      <c r="AI1479" s="208" t="str">
        <f t="shared" si="1659"/>
        <v>AI$14</v>
      </c>
      <c r="AJ1479" s="208" t="str">
        <f t="shared" si="1659"/>
        <v>AJ$14</v>
      </c>
      <c r="AK1479" s="208" t="str">
        <f t="shared" si="1659"/>
        <v>AK$14</v>
      </c>
      <c r="AL1479" s="208" t="str">
        <f t="shared" si="1659"/>
        <v>AL$14</v>
      </c>
      <c r="AM1479" s="208" t="str">
        <f t="shared" si="1659"/>
        <v>AM$14</v>
      </c>
      <c r="AN1479" s="208" t="str">
        <f t="shared" si="1659"/>
        <v>AN$14</v>
      </c>
      <c r="AO1479" s="208" t="str">
        <f t="shared" si="1659"/>
        <v>AO$14</v>
      </c>
      <c r="AP1479" s="208" t="str">
        <f t="shared" si="1659"/>
        <v>AP$14</v>
      </c>
      <c r="AQ1479" s="208" t="str">
        <f t="shared" si="1659"/>
        <v>AQ$14</v>
      </c>
      <c r="AR1479" s="208" t="str">
        <f t="shared" si="1659"/>
        <v>AR$14</v>
      </c>
      <c r="AS1479" s="208" t="str">
        <f t="shared" si="1659"/>
        <v>AS$14</v>
      </c>
      <c r="AT1479" s="208" t="str">
        <f t="shared" si="1659"/>
        <v>AT$14</v>
      </c>
      <c r="AU1479" s="208" t="str">
        <f t="shared" si="1659"/>
        <v>AU$14</v>
      </c>
      <c r="AV1479" s="208" t="str">
        <f t="shared" si="1659"/>
        <v>AV$14</v>
      </c>
      <c r="AW1479" s="208" t="str">
        <f t="shared" si="1659"/>
        <v>AW$14</v>
      </c>
      <c r="AX1479" s="208" t="str">
        <f t="shared" si="1659"/>
        <v>AX$14</v>
      </c>
      <c r="AY1479" s="208" t="str">
        <f t="shared" si="1659"/>
        <v>AY$14</v>
      </c>
      <c r="AZ1479" s="208" t="str">
        <f t="shared" si="1659"/>
        <v>AZ$14</v>
      </c>
      <c r="BA1479" s="208" t="str">
        <f t="shared" si="1659"/>
        <v>BA$14</v>
      </c>
      <c r="BB1479" s="208" t="str">
        <f t="shared" si="1659"/>
        <v>BB$14</v>
      </c>
      <c r="BC1479" s="208" t="str">
        <f t="shared" si="1659"/>
        <v>BC$14</v>
      </c>
      <c r="BD1479" s="208" t="str">
        <f t="shared" si="1659"/>
        <v>BD$14</v>
      </c>
      <c r="BE1479" s="208" t="str">
        <f t="shared" si="1659"/>
        <v>BE$14</v>
      </c>
      <c r="BF1479" s="208" t="str">
        <f t="shared" si="1659"/>
        <v>BF$14</v>
      </c>
      <c r="BG1479" s="208" t="str">
        <f t="shared" si="1659"/>
        <v>BG$14</v>
      </c>
      <c r="BH1479" s="208" t="str">
        <f t="shared" si="1659"/>
        <v>BH$14</v>
      </c>
      <c r="BI1479" s="208" t="str">
        <f t="shared" si="1659"/>
        <v>BI$14</v>
      </c>
      <c r="BJ1479" s="208" t="str">
        <f t="shared" si="1659"/>
        <v>BJ$14</v>
      </c>
      <c r="BK1479" s="208" t="str">
        <f t="shared" si="1659"/>
        <v>BK$14</v>
      </c>
      <c r="BL1479" s="208" t="str">
        <f t="shared" si="1659"/>
        <v>BL$14</v>
      </c>
      <c r="BM1479" s="208" t="str">
        <f t="shared" si="1659"/>
        <v>BM$14</v>
      </c>
      <c r="BN1479" s="208" t="str">
        <f t="shared" si="1659"/>
        <v>BN$14</v>
      </c>
      <c r="BO1479" s="208" t="str">
        <f t="shared" si="1659"/>
        <v>BO$14</v>
      </c>
      <c r="BP1479" s="208" t="str">
        <f t="shared" si="1659"/>
        <v>BP$14</v>
      </c>
      <c r="BQ1479" s="208" t="str">
        <f t="shared" si="1659"/>
        <v>BQ$14</v>
      </c>
      <c r="BR1479" s="208" t="str">
        <f t="shared" si="1659"/>
        <v>BR$14</v>
      </c>
      <c r="BS1479" s="208" t="str">
        <f t="shared" si="1659"/>
        <v>BS$14</v>
      </c>
      <c r="BT1479" s="208" t="str">
        <f t="shared" si="1659"/>
        <v>BT$14</v>
      </c>
      <c r="BU1479" s="208" t="str">
        <f t="shared" si="1659"/>
        <v>BU$14</v>
      </c>
      <c r="BV1479" s="208" t="str">
        <f t="shared" si="1659"/>
        <v>BV$14</v>
      </c>
      <c r="BW1479" s="208" t="str">
        <f t="shared" si="1659"/>
        <v>BW$14</v>
      </c>
      <c r="BX1479" s="208" t="str">
        <f t="shared" si="1659"/>
        <v>BX$14</v>
      </c>
      <c r="BY1479" s="208" t="str">
        <f t="shared" si="1659"/>
        <v>BY$14</v>
      </c>
      <c r="BZ1479" s="208" t="str">
        <f t="shared" si="1659"/>
        <v>BZ$14</v>
      </c>
      <c r="CA1479" s="208" t="str">
        <f t="shared" si="1659"/>
        <v>CA$14</v>
      </c>
      <c r="CB1479" s="208" t="str">
        <f t="shared" si="1659"/>
        <v>CB$14</v>
      </c>
      <c r="CC1479" s="208" t="str">
        <f t="shared" si="1659"/>
        <v>CC$14</v>
      </c>
      <c r="CD1479" s="208" t="str">
        <f t="shared" si="1659"/>
        <v>CD$14</v>
      </c>
      <c r="CE1479" s="208" t="str">
        <f t="shared" ref="CE1479:CK1479" si="1660">CE1459</f>
        <v>CE$14</v>
      </c>
      <c r="CF1479" s="208" t="str">
        <f t="shared" si="1660"/>
        <v>CF$14</v>
      </c>
      <c r="CG1479" s="208" t="str">
        <f t="shared" si="1660"/>
        <v>CG$14</v>
      </c>
      <c r="CH1479" s="208" t="str">
        <f t="shared" si="1660"/>
        <v>CH$14</v>
      </c>
      <c r="CI1479" s="208" t="str">
        <f t="shared" si="1660"/>
        <v>CI$14</v>
      </c>
      <c r="CJ1479" s="208" t="str">
        <f t="shared" si="1660"/>
        <v>CJ$14</v>
      </c>
      <c r="CK1479" s="208" t="str">
        <f t="shared" si="1660"/>
        <v>CK$14</v>
      </c>
      <c r="CL1479" s="208" t="str">
        <f t="shared" ref="CL1479" si="1661">CL1459</f>
        <v>CL$14</v>
      </c>
    </row>
    <row r="1480" spans="2:90" x14ac:dyDescent="0.4">
      <c r="C1480" s="12"/>
      <c r="D1480" s="12"/>
      <c r="E1480" s="12" t="s">
        <v>906</v>
      </c>
      <c r="F1480" s="12"/>
      <c r="G1480" s="12"/>
      <c r="H1480" s="12"/>
      <c r="I1480" s="60"/>
      <c r="J1480" s="60"/>
      <c r="K1480" s="15"/>
      <c r="L1480" s="15"/>
      <c r="M1480" s="15"/>
      <c r="N1480" s="15"/>
      <c r="O1480" s="15"/>
      <c r="P1480" s="15"/>
      <c r="R1480" s="15"/>
      <c r="S1480" s="76"/>
      <c r="T1480" s="76"/>
      <c r="U1480" s="76"/>
      <c r="V1480" s="76"/>
      <c r="W1480" s="76"/>
      <c r="X1480" s="76"/>
      <c r="Y1480" s="76"/>
      <c r="Z1480" s="76"/>
      <c r="AA1480" s="76"/>
      <c r="AB1480" s="76"/>
      <c r="AC1480" s="76"/>
      <c r="AD1480" s="76"/>
      <c r="AE1480" s="76"/>
      <c r="AF1480" s="76"/>
      <c r="AG1480" s="76"/>
      <c r="AH1480" s="76"/>
      <c r="AI1480" s="76"/>
      <c r="AJ1480" s="76"/>
      <c r="AK1480" s="76"/>
      <c r="AL1480" s="76"/>
      <c r="AM1480" s="76"/>
      <c r="AN1480" s="76"/>
      <c r="AO1480" s="76"/>
      <c r="AP1480" s="76"/>
      <c r="AQ1480" s="76"/>
      <c r="AR1480" s="76"/>
      <c r="AS1480" s="76"/>
      <c r="AT1480" s="76"/>
      <c r="AU1480" s="76"/>
      <c r="AV1480" s="76"/>
      <c r="AW1480" s="76"/>
      <c r="AX1480" s="76"/>
      <c r="AY1480" s="76"/>
      <c r="AZ1480" s="76"/>
      <c r="BA1480" s="76"/>
      <c r="BB1480" s="76"/>
      <c r="BC1480" s="76"/>
      <c r="BD1480" s="76"/>
      <c r="BE1480" s="76"/>
      <c r="BF1480" s="76"/>
      <c r="BG1480" s="76"/>
      <c r="BH1480" s="76"/>
      <c r="BI1480" s="76"/>
      <c r="BJ1480" s="76"/>
      <c r="BK1480" s="76"/>
      <c r="BL1480" s="76"/>
      <c r="BM1480" s="76"/>
      <c r="BN1480" s="76"/>
      <c r="BO1480" s="76"/>
      <c r="BP1480" s="76"/>
      <c r="BQ1480" s="76"/>
      <c r="BR1480" s="76"/>
      <c r="BS1480" s="76"/>
      <c r="BT1480" s="76"/>
      <c r="BU1480" s="76"/>
      <c r="BV1480" s="76"/>
      <c r="BW1480" s="76"/>
      <c r="BX1480" s="76"/>
      <c r="BY1480" s="76"/>
      <c r="BZ1480" s="76"/>
      <c r="CA1480" s="76"/>
      <c r="CB1480" s="76"/>
      <c r="CC1480" s="76"/>
      <c r="CD1480" s="76"/>
      <c r="CE1480" s="76"/>
      <c r="CF1480" s="76"/>
      <c r="CG1480" s="76"/>
      <c r="CH1480" s="76"/>
      <c r="CI1480" s="76"/>
      <c r="CJ1480" s="76"/>
      <c r="CK1480" s="76"/>
      <c r="CL1480" s="76"/>
    </row>
    <row r="1481" spans="2:90" x14ac:dyDescent="0.4">
      <c r="B1481" s="168" t="s">
        <v>487</v>
      </c>
      <c r="C1481" s="186"/>
      <c r="D1481" s="186"/>
      <c r="E1481" s="186" t="s">
        <v>906</v>
      </c>
      <c r="F1481" s="186"/>
      <c r="G1481" s="186"/>
      <c r="H1481" s="186"/>
      <c r="I1481" s="187"/>
      <c r="J1481" s="187"/>
      <c r="K1481" s="188"/>
      <c r="L1481" s="188"/>
      <c r="M1481" s="188"/>
      <c r="N1481" s="188"/>
      <c r="O1481" s="188"/>
      <c r="P1481" s="188"/>
      <c r="R1481" s="188"/>
      <c r="S1481" s="189"/>
      <c r="T1481" s="189"/>
      <c r="U1481" s="189"/>
      <c r="V1481" s="189"/>
      <c r="W1481" s="189"/>
      <c r="X1481" s="189"/>
      <c r="Y1481" s="189"/>
      <c r="Z1481" s="189"/>
      <c r="AA1481" s="189"/>
      <c r="AB1481" s="189"/>
      <c r="AC1481" s="189"/>
      <c r="AD1481" s="189"/>
      <c r="AE1481" s="189"/>
      <c r="AF1481" s="189"/>
      <c r="AG1481" s="189"/>
      <c r="AH1481" s="189"/>
      <c r="AI1481" s="189"/>
      <c r="AJ1481" s="189"/>
      <c r="AK1481" s="189"/>
      <c r="AL1481" s="189"/>
      <c r="AM1481" s="189"/>
      <c r="AN1481" s="189"/>
      <c r="AO1481" s="189"/>
      <c r="AP1481" s="189"/>
      <c r="AQ1481" s="189"/>
      <c r="AR1481" s="189"/>
      <c r="AS1481" s="189"/>
      <c r="AT1481" s="189"/>
      <c r="AU1481" s="189"/>
      <c r="AV1481" s="189"/>
      <c r="AW1481" s="189"/>
      <c r="AX1481" s="189"/>
      <c r="AY1481" s="189"/>
      <c r="AZ1481" s="189"/>
      <c r="BA1481" s="189"/>
      <c r="BB1481" s="189"/>
      <c r="BC1481" s="189"/>
      <c r="BD1481" s="189"/>
      <c r="BE1481" s="189"/>
      <c r="BF1481" s="189"/>
      <c r="BG1481" s="189"/>
      <c r="BH1481" s="189"/>
      <c r="BI1481" s="189"/>
      <c r="BJ1481" s="189"/>
      <c r="BK1481" s="189"/>
      <c r="BL1481" s="189"/>
      <c r="BM1481" s="189"/>
      <c r="BN1481" s="189"/>
      <c r="BO1481" s="189"/>
      <c r="BP1481" s="189"/>
      <c r="BQ1481" s="189"/>
      <c r="BR1481" s="189"/>
      <c r="BS1481" s="189"/>
      <c r="BT1481" s="189"/>
      <c r="BU1481" s="189"/>
      <c r="BV1481" s="189"/>
      <c r="BW1481" s="189"/>
      <c r="BX1481" s="189"/>
      <c r="BY1481" s="189"/>
      <c r="BZ1481" s="189"/>
      <c r="CA1481" s="189"/>
      <c r="CB1481" s="189"/>
      <c r="CC1481" s="189"/>
      <c r="CD1481" s="189"/>
      <c r="CE1481" s="189"/>
      <c r="CF1481" s="189"/>
      <c r="CG1481" s="189"/>
      <c r="CH1481" s="189"/>
      <c r="CI1481" s="189"/>
      <c r="CJ1481" s="189"/>
      <c r="CK1481" s="189"/>
      <c r="CL1481" s="189"/>
    </row>
    <row r="1482" spans="2:90" x14ac:dyDescent="0.4">
      <c r="B1482" s="168" t="s">
        <v>489</v>
      </c>
      <c r="C1482" s="186"/>
      <c r="D1482" s="186"/>
      <c r="E1482" s="186" t="s">
        <v>906</v>
      </c>
      <c r="F1482" s="186"/>
      <c r="G1482" s="186"/>
      <c r="H1482" s="186"/>
      <c r="I1482" s="187"/>
      <c r="J1482" s="187"/>
      <c r="K1482" s="188"/>
      <c r="L1482" s="188"/>
      <c r="M1482" s="188"/>
      <c r="N1482" s="188"/>
      <c r="O1482" s="188"/>
      <c r="P1482" s="188"/>
      <c r="R1482" s="188"/>
      <c r="S1482" s="189"/>
      <c r="T1482" s="189"/>
      <c r="U1482" s="189"/>
      <c r="V1482" s="189"/>
      <c r="W1482" s="189"/>
      <c r="X1482" s="189"/>
      <c r="Y1482" s="189"/>
      <c r="Z1482" s="189"/>
      <c r="AA1482" s="189"/>
      <c r="AB1482" s="189"/>
      <c r="AC1482" s="189"/>
      <c r="AD1482" s="189"/>
      <c r="AE1482" s="189"/>
      <c r="AF1482" s="189"/>
      <c r="AG1482" s="189"/>
      <c r="AH1482" s="189"/>
      <c r="AI1482" s="189"/>
      <c r="AJ1482" s="189"/>
      <c r="AK1482" s="189"/>
      <c r="AL1482" s="189"/>
      <c r="AM1482" s="189"/>
      <c r="AN1482" s="189"/>
      <c r="AO1482" s="189"/>
      <c r="AP1482" s="189"/>
      <c r="AQ1482" s="189"/>
      <c r="AR1482" s="189"/>
      <c r="AS1482" s="189"/>
      <c r="AT1482" s="189"/>
      <c r="AU1482" s="189"/>
      <c r="AV1482" s="189"/>
      <c r="AW1482" s="189"/>
      <c r="AX1482" s="189"/>
      <c r="AY1482" s="189"/>
      <c r="AZ1482" s="189"/>
      <c r="BA1482" s="189"/>
      <c r="BB1482" s="189"/>
      <c r="BC1482" s="189"/>
      <c r="BD1482" s="189"/>
      <c r="BE1482" s="189"/>
      <c r="BF1482" s="189"/>
      <c r="BG1482" s="189"/>
      <c r="BH1482" s="189"/>
      <c r="BI1482" s="189"/>
      <c r="BJ1482" s="189"/>
      <c r="BK1482" s="189"/>
      <c r="BL1482" s="189"/>
      <c r="BM1482" s="189"/>
      <c r="BN1482" s="189"/>
      <c r="BO1482" s="189"/>
      <c r="BP1482" s="189"/>
      <c r="BQ1482" s="189"/>
      <c r="BR1482" s="189"/>
      <c r="BS1482" s="189"/>
      <c r="BT1482" s="189"/>
      <c r="BU1482" s="189"/>
      <c r="BV1482" s="189"/>
      <c r="BW1482" s="189"/>
      <c r="BX1482" s="189"/>
      <c r="BY1482" s="189"/>
      <c r="BZ1482" s="189"/>
      <c r="CA1482" s="189"/>
      <c r="CB1482" s="189"/>
      <c r="CC1482" s="189"/>
      <c r="CD1482" s="189"/>
      <c r="CE1482" s="189"/>
      <c r="CF1482" s="189"/>
      <c r="CG1482" s="189"/>
      <c r="CH1482" s="189"/>
      <c r="CI1482" s="189"/>
      <c r="CJ1482" s="189"/>
      <c r="CK1482" s="189"/>
      <c r="CL1482" s="189"/>
    </row>
    <row r="1483" spans="2:90" x14ac:dyDescent="0.4">
      <c r="B1483" s="168" t="s">
        <v>459</v>
      </c>
      <c r="C1483" s="167"/>
      <c r="D1483" s="167"/>
      <c r="E1483" s="167" t="s">
        <v>906</v>
      </c>
      <c r="F1483" s="167"/>
      <c r="G1483" s="167"/>
      <c r="H1483" s="167"/>
      <c r="I1483" s="169"/>
      <c r="J1483" s="169"/>
      <c r="K1483" s="190"/>
      <c r="L1483" s="190"/>
      <c r="M1483" s="190"/>
      <c r="N1483" s="190"/>
      <c r="O1483" s="190"/>
      <c r="P1483" s="190"/>
      <c r="R1483" s="191"/>
      <c r="S1483" s="192" t="str">
        <f t="shared" ref="S1483:AX1483" si="1662">S$16</f>
        <v>S$12</v>
      </c>
      <c r="T1483" s="192" t="str">
        <f t="shared" si="1662"/>
        <v>T$12</v>
      </c>
      <c r="U1483" s="192" t="str">
        <f t="shared" si="1662"/>
        <v>U$12</v>
      </c>
      <c r="V1483" s="192" t="str">
        <f t="shared" si="1662"/>
        <v>V$12</v>
      </c>
      <c r="W1483" s="192" t="str">
        <f t="shared" si="1662"/>
        <v>W$12</v>
      </c>
      <c r="X1483" s="192" t="str">
        <f t="shared" si="1662"/>
        <v>X$12</v>
      </c>
      <c r="Y1483" s="192" t="str">
        <f t="shared" si="1662"/>
        <v>Y$12</v>
      </c>
      <c r="Z1483" s="192" t="str">
        <f t="shared" si="1662"/>
        <v>Z$12</v>
      </c>
      <c r="AA1483" s="192" t="str">
        <f t="shared" si="1662"/>
        <v>AA$12</v>
      </c>
      <c r="AB1483" s="192" t="str">
        <f t="shared" si="1662"/>
        <v>AB$12</v>
      </c>
      <c r="AC1483" s="192" t="str">
        <f t="shared" si="1662"/>
        <v>AC$12</v>
      </c>
      <c r="AD1483" s="192" t="str">
        <f t="shared" si="1662"/>
        <v>AD$12</v>
      </c>
      <c r="AE1483" s="192" t="str">
        <f t="shared" si="1662"/>
        <v>AE$12</v>
      </c>
      <c r="AF1483" s="192" t="str">
        <f t="shared" si="1662"/>
        <v>AF$12</v>
      </c>
      <c r="AG1483" s="192" t="str">
        <f t="shared" si="1662"/>
        <v>AG$12</v>
      </c>
      <c r="AH1483" s="192" t="str">
        <f t="shared" si="1662"/>
        <v>AH$12</v>
      </c>
      <c r="AI1483" s="192" t="str">
        <f t="shared" si="1662"/>
        <v>AI$12</v>
      </c>
      <c r="AJ1483" s="192" t="str">
        <f t="shared" si="1662"/>
        <v>AJ$12</v>
      </c>
      <c r="AK1483" s="192" t="str">
        <f t="shared" si="1662"/>
        <v>AK$12</v>
      </c>
      <c r="AL1483" s="192" t="str">
        <f t="shared" si="1662"/>
        <v>AL$12</v>
      </c>
      <c r="AM1483" s="192" t="str">
        <f t="shared" si="1662"/>
        <v>AM$12</v>
      </c>
      <c r="AN1483" s="192" t="str">
        <f t="shared" si="1662"/>
        <v>AN$12</v>
      </c>
      <c r="AO1483" s="192" t="str">
        <f t="shared" si="1662"/>
        <v>AO$12</v>
      </c>
      <c r="AP1483" s="192" t="str">
        <f t="shared" si="1662"/>
        <v>AP$12</v>
      </c>
      <c r="AQ1483" s="192" t="str">
        <f t="shared" si="1662"/>
        <v>AQ$12</v>
      </c>
      <c r="AR1483" s="192" t="str">
        <f t="shared" si="1662"/>
        <v>AR$12</v>
      </c>
      <c r="AS1483" s="192" t="str">
        <f t="shared" si="1662"/>
        <v>AS$12</v>
      </c>
      <c r="AT1483" s="192" t="str">
        <f t="shared" si="1662"/>
        <v>AT$12</v>
      </c>
      <c r="AU1483" s="192" t="str">
        <f t="shared" si="1662"/>
        <v>AU$12</v>
      </c>
      <c r="AV1483" s="192" t="str">
        <f t="shared" si="1662"/>
        <v>AV$12</v>
      </c>
      <c r="AW1483" s="192" t="str">
        <f t="shared" si="1662"/>
        <v>AW$12</v>
      </c>
      <c r="AX1483" s="192" t="str">
        <f t="shared" si="1662"/>
        <v>AX$12</v>
      </c>
      <c r="AY1483" s="192" t="str">
        <f t="shared" ref="AY1483:CD1483" si="1663">AY$16</f>
        <v>AY$12</v>
      </c>
      <c r="AZ1483" s="192" t="str">
        <f t="shared" si="1663"/>
        <v>AZ$12</v>
      </c>
      <c r="BA1483" s="192" t="str">
        <f t="shared" si="1663"/>
        <v>BA$12</v>
      </c>
      <c r="BB1483" s="192" t="str">
        <f t="shared" si="1663"/>
        <v>BB$12</v>
      </c>
      <c r="BC1483" s="192" t="str">
        <f t="shared" si="1663"/>
        <v>BC$12</v>
      </c>
      <c r="BD1483" s="192" t="str">
        <f t="shared" si="1663"/>
        <v>BD$12</v>
      </c>
      <c r="BE1483" s="192" t="str">
        <f t="shared" si="1663"/>
        <v>BE$12</v>
      </c>
      <c r="BF1483" s="192" t="str">
        <f t="shared" si="1663"/>
        <v>BF$12</v>
      </c>
      <c r="BG1483" s="192" t="str">
        <f t="shared" si="1663"/>
        <v>BG$12</v>
      </c>
      <c r="BH1483" s="192" t="str">
        <f t="shared" si="1663"/>
        <v>BH$12</v>
      </c>
      <c r="BI1483" s="192" t="str">
        <f t="shared" si="1663"/>
        <v>BI$12</v>
      </c>
      <c r="BJ1483" s="192" t="str">
        <f t="shared" si="1663"/>
        <v>BJ$12</v>
      </c>
      <c r="BK1483" s="192" t="str">
        <f t="shared" si="1663"/>
        <v>BK$12</v>
      </c>
      <c r="BL1483" s="192" t="str">
        <f t="shared" si="1663"/>
        <v>BL$12</v>
      </c>
      <c r="BM1483" s="192" t="str">
        <f t="shared" si="1663"/>
        <v>BM$12</v>
      </c>
      <c r="BN1483" s="192" t="str">
        <f t="shared" si="1663"/>
        <v>BN$12</v>
      </c>
      <c r="BO1483" s="192" t="str">
        <f t="shared" si="1663"/>
        <v>BO$12</v>
      </c>
      <c r="BP1483" s="192" t="str">
        <f t="shared" si="1663"/>
        <v>BP$12</v>
      </c>
      <c r="BQ1483" s="192" t="str">
        <f t="shared" si="1663"/>
        <v>BQ$12</v>
      </c>
      <c r="BR1483" s="192" t="str">
        <f t="shared" si="1663"/>
        <v>BR$12</v>
      </c>
      <c r="BS1483" s="192" t="str">
        <f t="shared" si="1663"/>
        <v>BS$12</v>
      </c>
      <c r="BT1483" s="192" t="str">
        <f t="shared" si="1663"/>
        <v>BT$12</v>
      </c>
      <c r="BU1483" s="192" t="str">
        <f t="shared" si="1663"/>
        <v>BU$12</v>
      </c>
      <c r="BV1483" s="192" t="str">
        <f t="shared" si="1663"/>
        <v>BV$12</v>
      </c>
      <c r="BW1483" s="192" t="str">
        <f t="shared" si="1663"/>
        <v>BW$12</v>
      </c>
      <c r="BX1483" s="192" t="str">
        <f t="shared" si="1663"/>
        <v>BX$12</v>
      </c>
      <c r="BY1483" s="192" t="str">
        <f t="shared" si="1663"/>
        <v>BY$12</v>
      </c>
      <c r="BZ1483" s="192" t="str">
        <f t="shared" si="1663"/>
        <v>BZ$12</v>
      </c>
      <c r="CA1483" s="192" t="str">
        <f t="shared" si="1663"/>
        <v>CA$12</v>
      </c>
      <c r="CB1483" s="192" t="str">
        <f t="shared" si="1663"/>
        <v>CB$12</v>
      </c>
      <c r="CC1483" s="192" t="str">
        <f t="shared" si="1663"/>
        <v>CC$12</v>
      </c>
      <c r="CD1483" s="192" t="str">
        <f t="shared" si="1663"/>
        <v>CD$12</v>
      </c>
      <c r="CE1483" s="192" t="str">
        <f t="shared" ref="CE1483:CL1483" si="1664">CE$16</f>
        <v>CE$12</v>
      </c>
      <c r="CF1483" s="192" t="str">
        <f t="shared" si="1664"/>
        <v>CF$12</v>
      </c>
      <c r="CG1483" s="192" t="str">
        <f t="shared" si="1664"/>
        <v>CG$12</v>
      </c>
      <c r="CH1483" s="192" t="str">
        <f t="shared" si="1664"/>
        <v>CH$12</v>
      </c>
      <c r="CI1483" s="192" t="str">
        <f t="shared" si="1664"/>
        <v>CI$12</v>
      </c>
      <c r="CJ1483" s="192" t="str">
        <f t="shared" si="1664"/>
        <v>CJ$12</v>
      </c>
      <c r="CK1483" s="192" t="str">
        <f t="shared" si="1664"/>
        <v>CK$12</v>
      </c>
      <c r="CL1483" s="192" t="str">
        <f t="shared" si="1664"/>
        <v>CL$12</v>
      </c>
    </row>
    <row r="1484" spans="2:90" x14ac:dyDescent="0.4">
      <c r="B1484" s="168" t="s">
        <v>460</v>
      </c>
      <c r="C1484" s="167"/>
      <c r="D1484" s="167"/>
      <c r="E1484" s="167" t="s">
        <v>906</v>
      </c>
      <c r="F1484" s="167"/>
      <c r="G1484" s="167"/>
      <c r="H1484" s="167"/>
      <c r="I1484" s="169"/>
      <c r="J1484" s="169"/>
      <c r="K1484" s="190"/>
      <c r="L1484" s="190"/>
      <c r="M1484" s="190"/>
      <c r="N1484" s="190"/>
      <c r="O1484" s="190"/>
      <c r="P1484" s="190"/>
      <c r="R1484" s="191"/>
      <c r="S1484" s="192" t="str">
        <f t="shared" ref="S1484:AX1484" si="1665">S$17</f>
        <v>S$13</v>
      </c>
      <c r="T1484" s="192" t="str">
        <f t="shared" si="1665"/>
        <v>T$13</v>
      </c>
      <c r="U1484" s="192" t="str">
        <f t="shared" si="1665"/>
        <v>U$13</v>
      </c>
      <c r="V1484" s="192" t="str">
        <f t="shared" si="1665"/>
        <v>V$13</v>
      </c>
      <c r="W1484" s="192" t="str">
        <f t="shared" si="1665"/>
        <v>W$13</v>
      </c>
      <c r="X1484" s="192" t="str">
        <f t="shared" si="1665"/>
        <v>X$13</v>
      </c>
      <c r="Y1484" s="192" t="str">
        <f t="shared" si="1665"/>
        <v>Y$13</v>
      </c>
      <c r="Z1484" s="192" t="str">
        <f t="shared" si="1665"/>
        <v>Z$13</v>
      </c>
      <c r="AA1484" s="192" t="str">
        <f t="shared" si="1665"/>
        <v>AA$13</v>
      </c>
      <c r="AB1484" s="192" t="str">
        <f t="shared" si="1665"/>
        <v>AB$13</v>
      </c>
      <c r="AC1484" s="192" t="str">
        <f t="shared" si="1665"/>
        <v>AC$13</v>
      </c>
      <c r="AD1484" s="192" t="str">
        <f t="shared" si="1665"/>
        <v>AD$13</v>
      </c>
      <c r="AE1484" s="192" t="str">
        <f t="shared" si="1665"/>
        <v>AE$13</v>
      </c>
      <c r="AF1484" s="192" t="str">
        <f t="shared" si="1665"/>
        <v>AF$13</v>
      </c>
      <c r="AG1484" s="192" t="str">
        <f t="shared" si="1665"/>
        <v>AG$13</v>
      </c>
      <c r="AH1484" s="192" t="str">
        <f t="shared" si="1665"/>
        <v>AH$13</v>
      </c>
      <c r="AI1484" s="192" t="str">
        <f t="shared" si="1665"/>
        <v>AI$13</v>
      </c>
      <c r="AJ1484" s="192" t="str">
        <f t="shared" si="1665"/>
        <v>AJ$13</v>
      </c>
      <c r="AK1484" s="192" t="str">
        <f t="shared" si="1665"/>
        <v>AK$13</v>
      </c>
      <c r="AL1484" s="192" t="str">
        <f t="shared" si="1665"/>
        <v>AL$13</v>
      </c>
      <c r="AM1484" s="192" t="str">
        <f t="shared" si="1665"/>
        <v>AM$13</v>
      </c>
      <c r="AN1484" s="192" t="str">
        <f t="shared" si="1665"/>
        <v>AN$13</v>
      </c>
      <c r="AO1484" s="192" t="str">
        <f t="shared" si="1665"/>
        <v>AO$13</v>
      </c>
      <c r="AP1484" s="192" t="str">
        <f t="shared" si="1665"/>
        <v>AP$13</v>
      </c>
      <c r="AQ1484" s="192" t="str">
        <f t="shared" si="1665"/>
        <v>AQ$13</v>
      </c>
      <c r="AR1484" s="192" t="str">
        <f t="shared" si="1665"/>
        <v>AR$13</v>
      </c>
      <c r="AS1484" s="192" t="str">
        <f t="shared" si="1665"/>
        <v>AS$13</v>
      </c>
      <c r="AT1484" s="192" t="str">
        <f t="shared" si="1665"/>
        <v>AT$13</v>
      </c>
      <c r="AU1484" s="192" t="str">
        <f t="shared" si="1665"/>
        <v>AU$13</v>
      </c>
      <c r="AV1484" s="192" t="str">
        <f t="shared" si="1665"/>
        <v>AV$13</v>
      </c>
      <c r="AW1484" s="192" t="str">
        <f t="shared" si="1665"/>
        <v>AW$13</v>
      </c>
      <c r="AX1484" s="192" t="str">
        <f t="shared" si="1665"/>
        <v>AX$13</v>
      </c>
      <c r="AY1484" s="192" t="str">
        <f t="shared" ref="AY1484:CD1484" si="1666">AY$17</f>
        <v>AY$13</v>
      </c>
      <c r="AZ1484" s="192" t="str">
        <f t="shared" si="1666"/>
        <v>AZ$13</v>
      </c>
      <c r="BA1484" s="192" t="str">
        <f t="shared" si="1666"/>
        <v>BA$13</v>
      </c>
      <c r="BB1484" s="192" t="str">
        <f t="shared" si="1666"/>
        <v>BB$13</v>
      </c>
      <c r="BC1484" s="192" t="str">
        <f t="shared" si="1666"/>
        <v>BC$13</v>
      </c>
      <c r="BD1484" s="192" t="str">
        <f t="shared" si="1666"/>
        <v>BD$13</v>
      </c>
      <c r="BE1484" s="192" t="str">
        <f t="shared" si="1666"/>
        <v>BE$13</v>
      </c>
      <c r="BF1484" s="192" t="str">
        <f t="shared" si="1666"/>
        <v>BF$13</v>
      </c>
      <c r="BG1484" s="192" t="str">
        <f t="shared" si="1666"/>
        <v>BG$13</v>
      </c>
      <c r="BH1484" s="192" t="str">
        <f t="shared" si="1666"/>
        <v>BH$13</v>
      </c>
      <c r="BI1484" s="192" t="str">
        <f t="shared" si="1666"/>
        <v>BI$13</v>
      </c>
      <c r="BJ1484" s="192" t="str">
        <f t="shared" si="1666"/>
        <v>BJ$13</v>
      </c>
      <c r="BK1484" s="192" t="str">
        <f t="shared" si="1666"/>
        <v>BK$13</v>
      </c>
      <c r="BL1484" s="192" t="str">
        <f t="shared" si="1666"/>
        <v>BL$13</v>
      </c>
      <c r="BM1484" s="192" t="str">
        <f t="shared" si="1666"/>
        <v>BM$13</v>
      </c>
      <c r="BN1484" s="192" t="str">
        <f t="shared" si="1666"/>
        <v>BN$13</v>
      </c>
      <c r="BO1484" s="192" t="str">
        <f t="shared" si="1666"/>
        <v>BO$13</v>
      </c>
      <c r="BP1484" s="192" t="str">
        <f t="shared" si="1666"/>
        <v>BP$13</v>
      </c>
      <c r="BQ1484" s="192" t="str">
        <f t="shared" si="1666"/>
        <v>BQ$13</v>
      </c>
      <c r="BR1484" s="192" t="str">
        <f t="shared" si="1666"/>
        <v>BR$13</v>
      </c>
      <c r="BS1484" s="192" t="str">
        <f t="shared" si="1666"/>
        <v>BS$13</v>
      </c>
      <c r="BT1484" s="192" t="str">
        <f t="shared" si="1666"/>
        <v>BT$13</v>
      </c>
      <c r="BU1484" s="192" t="str">
        <f t="shared" si="1666"/>
        <v>BU$13</v>
      </c>
      <c r="BV1484" s="192" t="str">
        <f t="shared" si="1666"/>
        <v>BV$13</v>
      </c>
      <c r="BW1484" s="192" t="str">
        <f t="shared" si="1666"/>
        <v>BW$13</v>
      </c>
      <c r="BX1484" s="192" t="str">
        <f t="shared" si="1666"/>
        <v>BX$13</v>
      </c>
      <c r="BY1484" s="192" t="str">
        <f t="shared" si="1666"/>
        <v>BY$13</v>
      </c>
      <c r="BZ1484" s="192" t="str">
        <f t="shared" si="1666"/>
        <v>BZ$13</v>
      </c>
      <c r="CA1484" s="192" t="str">
        <f t="shared" si="1666"/>
        <v>CA$13</v>
      </c>
      <c r="CB1484" s="192" t="str">
        <f t="shared" si="1666"/>
        <v>CB$13</v>
      </c>
      <c r="CC1484" s="192" t="str">
        <f t="shared" si="1666"/>
        <v>CC$13</v>
      </c>
      <c r="CD1484" s="192" t="str">
        <f t="shared" si="1666"/>
        <v>CD$13</v>
      </c>
      <c r="CE1484" s="192" t="str">
        <f t="shared" ref="CE1484:CL1484" si="1667">CE$17</f>
        <v>CE$13</v>
      </c>
      <c r="CF1484" s="192" t="str">
        <f t="shared" si="1667"/>
        <v>CF$13</v>
      </c>
      <c r="CG1484" s="192" t="str">
        <f t="shared" si="1667"/>
        <v>CG$13</v>
      </c>
      <c r="CH1484" s="192" t="str">
        <f t="shared" si="1667"/>
        <v>CH$13</v>
      </c>
      <c r="CI1484" s="192" t="str">
        <f t="shared" si="1667"/>
        <v>CI$13</v>
      </c>
      <c r="CJ1484" s="192" t="str">
        <f t="shared" si="1667"/>
        <v>CJ$13</v>
      </c>
      <c r="CK1484" s="192" t="str">
        <f t="shared" si="1667"/>
        <v>CK$13</v>
      </c>
      <c r="CL1484" s="192" t="str">
        <f t="shared" si="1667"/>
        <v>CL$13</v>
      </c>
    </row>
    <row r="1485" spans="2:90" x14ac:dyDescent="0.4">
      <c r="B1485" s="168" t="s">
        <v>488</v>
      </c>
      <c r="C1485" s="193"/>
      <c r="D1485" s="193"/>
      <c r="E1485" s="193" t="s">
        <v>906</v>
      </c>
      <c r="F1485" s="193"/>
      <c r="G1485" s="193"/>
      <c r="H1485" s="193"/>
      <c r="I1485" s="194"/>
      <c r="J1485" s="194"/>
      <c r="K1485" s="195"/>
      <c r="L1485" s="195"/>
      <c r="M1485" s="195"/>
      <c r="N1485" s="195"/>
      <c r="O1485" s="195"/>
      <c r="P1485" s="195"/>
      <c r="R1485" s="195"/>
      <c r="S1485" s="167"/>
      <c r="T1485" s="167"/>
      <c r="U1485" s="167"/>
      <c r="V1485" s="167"/>
      <c r="W1485" s="167"/>
      <c r="X1485" s="167"/>
      <c r="Y1485" s="167"/>
      <c r="Z1485" s="167"/>
      <c r="AA1485" s="167"/>
      <c r="AB1485" s="167"/>
      <c r="AC1485" s="167"/>
      <c r="AD1485" s="167"/>
      <c r="AE1485" s="167"/>
      <c r="AF1485" s="167"/>
      <c r="AG1485" s="167"/>
      <c r="AH1485" s="167"/>
      <c r="AI1485" s="167"/>
      <c r="AJ1485" s="167"/>
      <c r="AK1485" s="167"/>
      <c r="AL1485" s="167"/>
      <c r="AM1485" s="167"/>
      <c r="AN1485" s="167"/>
      <c r="AO1485" s="167"/>
      <c r="AP1485" s="167"/>
      <c r="AQ1485" s="167"/>
      <c r="AR1485" s="167"/>
      <c r="AS1485" s="167"/>
      <c r="AT1485" s="167"/>
      <c r="AU1485" s="167"/>
      <c r="AV1485" s="167"/>
      <c r="AW1485" s="167"/>
      <c r="AX1485" s="167"/>
      <c r="AY1485" s="167"/>
      <c r="AZ1485" s="167"/>
      <c r="BA1485" s="167"/>
      <c r="BB1485" s="167"/>
      <c r="BC1485" s="167"/>
      <c r="BD1485" s="167"/>
      <c r="BE1485" s="167"/>
      <c r="BF1485" s="167"/>
      <c r="BG1485" s="167"/>
      <c r="BH1485" s="167"/>
      <c r="BI1485" s="167"/>
      <c r="BJ1485" s="167"/>
      <c r="BK1485" s="167"/>
      <c r="BL1485" s="167"/>
      <c r="BM1485" s="167"/>
      <c r="BN1485" s="167"/>
      <c r="BO1485" s="167"/>
      <c r="BP1485" s="167"/>
      <c r="BQ1485" s="167"/>
      <c r="BR1485" s="167"/>
      <c r="BS1485" s="167"/>
      <c r="BT1485" s="167"/>
      <c r="BU1485" s="167"/>
      <c r="BV1485" s="167"/>
      <c r="BW1485" s="167"/>
      <c r="BX1485" s="167"/>
      <c r="BY1485" s="167"/>
      <c r="BZ1485" s="167"/>
      <c r="CA1485" s="167"/>
      <c r="CB1485" s="167"/>
      <c r="CC1485" s="167"/>
      <c r="CD1485" s="167"/>
      <c r="CE1485" s="167"/>
      <c r="CF1485" s="167"/>
      <c r="CG1485" s="167"/>
      <c r="CH1485" s="167"/>
      <c r="CI1485" s="167"/>
      <c r="CJ1485" s="167"/>
      <c r="CK1485" s="167"/>
      <c r="CL1485" s="167"/>
    </row>
    <row r="1486" spans="2:90" x14ac:dyDescent="0.4">
      <c r="B1486" s="168" t="s">
        <v>501</v>
      </c>
      <c r="C1486" s="193"/>
      <c r="D1486" s="193"/>
      <c r="E1486" s="193" t="s">
        <v>906</v>
      </c>
      <c r="F1486" s="193"/>
      <c r="G1486" s="193"/>
      <c r="H1486" s="193"/>
      <c r="I1486" s="194"/>
      <c r="J1486" s="194"/>
      <c r="K1486" s="195"/>
      <c r="L1486" s="195"/>
      <c r="M1486" s="195"/>
      <c r="N1486" s="195"/>
      <c r="O1486" s="195"/>
      <c r="P1486" s="195"/>
      <c r="R1486" s="195"/>
      <c r="S1486" s="183"/>
      <c r="T1486" s="183"/>
      <c r="U1486" s="183"/>
      <c r="V1486" s="183"/>
      <c r="W1486" s="183"/>
      <c r="X1486" s="183"/>
      <c r="Y1486" s="183"/>
      <c r="Z1486" s="183"/>
      <c r="AA1486" s="183"/>
      <c r="AB1486" s="183"/>
      <c r="AC1486" s="183"/>
      <c r="AD1486" s="183"/>
      <c r="AE1486" s="183"/>
      <c r="AF1486" s="183"/>
      <c r="AG1486" s="183"/>
      <c r="AH1486" s="183"/>
      <c r="AI1486" s="183"/>
      <c r="AJ1486" s="183"/>
      <c r="AK1486" s="183"/>
      <c r="AL1486" s="183"/>
      <c r="AM1486" s="183"/>
      <c r="AN1486" s="183"/>
      <c r="AO1486" s="183"/>
      <c r="AP1486" s="183"/>
      <c r="AQ1486" s="183"/>
      <c r="AR1486" s="183"/>
      <c r="AS1486" s="183"/>
      <c r="AT1486" s="183"/>
      <c r="AU1486" s="183"/>
      <c r="AV1486" s="183"/>
      <c r="AW1486" s="183"/>
      <c r="AX1486" s="183"/>
      <c r="AY1486" s="183"/>
      <c r="AZ1486" s="183"/>
      <c r="BA1486" s="183"/>
      <c r="BB1486" s="183"/>
      <c r="BC1486" s="183"/>
      <c r="BD1486" s="183"/>
      <c r="BE1486" s="183"/>
      <c r="BF1486" s="183"/>
      <c r="BG1486" s="183"/>
      <c r="BH1486" s="183"/>
      <c r="BI1486" s="183"/>
      <c r="BJ1486" s="183"/>
      <c r="BK1486" s="183"/>
      <c r="BL1486" s="183"/>
      <c r="BM1486" s="183"/>
      <c r="BN1486" s="183"/>
      <c r="BO1486" s="183"/>
      <c r="BP1486" s="183"/>
      <c r="BQ1486" s="183"/>
      <c r="BR1486" s="183"/>
      <c r="BS1486" s="183"/>
      <c r="BT1486" s="183"/>
      <c r="BU1486" s="183"/>
      <c r="BV1486" s="183"/>
      <c r="BW1486" s="183"/>
      <c r="BX1486" s="183"/>
      <c r="BY1486" s="183"/>
      <c r="BZ1486" s="183"/>
      <c r="CA1486" s="183"/>
      <c r="CB1486" s="183"/>
      <c r="CC1486" s="183"/>
      <c r="CD1486" s="183"/>
      <c r="CE1486" s="183"/>
      <c r="CF1486" s="183"/>
      <c r="CG1486" s="183"/>
      <c r="CH1486" s="183"/>
      <c r="CI1486" s="183"/>
      <c r="CJ1486" s="183"/>
      <c r="CK1486" s="183"/>
      <c r="CL1486" s="183"/>
    </row>
    <row r="1487" spans="2:90" x14ac:dyDescent="0.4">
      <c r="B1487" s="168" t="s">
        <v>461</v>
      </c>
      <c r="C1487" s="193"/>
      <c r="D1487" s="193"/>
      <c r="E1487" s="193" t="s">
        <v>906</v>
      </c>
      <c r="F1487" s="193"/>
      <c r="G1487" s="193"/>
      <c r="H1487" s="193"/>
      <c r="I1487" s="194"/>
      <c r="J1487" s="194"/>
      <c r="K1487" s="195"/>
      <c r="L1487" s="195"/>
      <c r="M1487" s="195"/>
      <c r="N1487" s="195"/>
      <c r="O1487" s="195"/>
      <c r="P1487" s="195"/>
      <c r="R1487" s="195"/>
      <c r="S1487" s="183" t="str">
        <f t="shared" ref="S1487:AX1487" si="1668">S$18</f>
        <v>S$14</v>
      </c>
      <c r="T1487" s="183" t="str">
        <f t="shared" si="1668"/>
        <v>T$14</v>
      </c>
      <c r="U1487" s="183" t="str">
        <f t="shared" si="1668"/>
        <v>U$14</v>
      </c>
      <c r="V1487" s="183" t="str">
        <f t="shared" si="1668"/>
        <v>V$14</v>
      </c>
      <c r="W1487" s="183" t="str">
        <f t="shared" si="1668"/>
        <v>W$14</v>
      </c>
      <c r="X1487" s="183" t="str">
        <f t="shared" si="1668"/>
        <v>X$14</v>
      </c>
      <c r="Y1487" s="183" t="str">
        <f t="shared" si="1668"/>
        <v>Y$14</v>
      </c>
      <c r="Z1487" s="183" t="str">
        <f t="shared" si="1668"/>
        <v>Z$14</v>
      </c>
      <c r="AA1487" s="183" t="str">
        <f t="shared" si="1668"/>
        <v>AA$14</v>
      </c>
      <c r="AB1487" s="183" t="str">
        <f t="shared" si="1668"/>
        <v>AB$14</v>
      </c>
      <c r="AC1487" s="183" t="str">
        <f t="shared" si="1668"/>
        <v>AC$14</v>
      </c>
      <c r="AD1487" s="183" t="str">
        <f t="shared" si="1668"/>
        <v>AD$14</v>
      </c>
      <c r="AE1487" s="183" t="str">
        <f t="shared" si="1668"/>
        <v>AE$14</v>
      </c>
      <c r="AF1487" s="183" t="str">
        <f t="shared" si="1668"/>
        <v>AF$14</v>
      </c>
      <c r="AG1487" s="183" t="str">
        <f t="shared" si="1668"/>
        <v>AG$14</v>
      </c>
      <c r="AH1487" s="183" t="str">
        <f t="shared" si="1668"/>
        <v>AH$14</v>
      </c>
      <c r="AI1487" s="183" t="str">
        <f t="shared" si="1668"/>
        <v>AI$14</v>
      </c>
      <c r="AJ1487" s="183" t="str">
        <f t="shared" si="1668"/>
        <v>AJ$14</v>
      </c>
      <c r="AK1487" s="183" t="str">
        <f t="shared" si="1668"/>
        <v>AK$14</v>
      </c>
      <c r="AL1487" s="183" t="str">
        <f t="shared" si="1668"/>
        <v>AL$14</v>
      </c>
      <c r="AM1487" s="183" t="str">
        <f t="shared" si="1668"/>
        <v>AM$14</v>
      </c>
      <c r="AN1487" s="183" t="str">
        <f t="shared" si="1668"/>
        <v>AN$14</v>
      </c>
      <c r="AO1487" s="183" t="str">
        <f t="shared" si="1668"/>
        <v>AO$14</v>
      </c>
      <c r="AP1487" s="183" t="str">
        <f t="shared" si="1668"/>
        <v>AP$14</v>
      </c>
      <c r="AQ1487" s="183" t="str">
        <f t="shared" si="1668"/>
        <v>AQ$14</v>
      </c>
      <c r="AR1487" s="183" t="str">
        <f t="shared" si="1668"/>
        <v>AR$14</v>
      </c>
      <c r="AS1487" s="183" t="str">
        <f t="shared" si="1668"/>
        <v>AS$14</v>
      </c>
      <c r="AT1487" s="183" t="str">
        <f t="shared" si="1668"/>
        <v>AT$14</v>
      </c>
      <c r="AU1487" s="183" t="str">
        <f t="shared" si="1668"/>
        <v>AU$14</v>
      </c>
      <c r="AV1487" s="183" t="str">
        <f t="shared" si="1668"/>
        <v>AV$14</v>
      </c>
      <c r="AW1487" s="183" t="str">
        <f t="shared" si="1668"/>
        <v>AW$14</v>
      </c>
      <c r="AX1487" s="183" t="str">
        <f t="shared" si="1668"/>
        <v>AX$14</v>
      </c>
      <c r="AY1487" s="183" t="str">
        <f t="shared" ref="AY1487:CD1487" si="1669">AY$18</f>
        <v>AY$14</v>
      </c>
      <c r="AZ1487" s="183" t="str">
        <f t="shared" si="1669"/>
        <v>AZ$14</v>
      </c>
      <c r="BA1487" s="183" t="str">
        <f t="shared" si="1669"/>
        <v>BA$14</v>
      </c>
      <c r="BB1487" s="183" t="str">
        <f t="shared" si="1669"/>
        <v>BB$14</v>
      </c>
      <c r="BC1487" s="183" t="str">
        <f t="shared" si="1669"/>
        <v>BC$14</v>
      </c>
      <c r="BD1487" s="183" t="str">
        <f t="shared" si="1669"/>
        <v>BD$14</v>
      </c>
      <c r="BE1487" s="183" t="str">
        <f t="shared" si="1669"/>
        <v>BE$14</v>
      </c>
      <c r="BF1487" s="183" t="str">
        <f t="shared" si="1669"/>
        <v>BF$14</v>
      </c>
      <c r="BG1487" s="183" t="str">
        <f t="shared" si="1669"/>
        <v>BG$14</v>
      </c>
      <c r="BH1487" s="183" t="str">
        <f t="shared" si="1669"/>
        <v>BH$14</v>
      </c>
      <c r="BI1487" s="183" t="str">
        <f t="shared" si="1669"/>
        <v>BI$14</v>
      </c>
      <c r="BJ1487" s="183" t="str">
        <f t="shared" si="1669"/>
        <v>BJ$14</v>
      </c>
      <c r="BK1487" s="183" t="str">
        <f t="shared" si="1669"/>
        <v>BK$14</v>
      </c>
      <c r="BL1487" s="183" t="str">
        <f t="shared" si="1669"/>
        <v>BL$14</v>
      </c>
      <c r="BM1487" s="183" t="str">
        <f t="shared" si="1669"/>
        <v>BM$14</v>
      </c>
      <c r="BN1487" s="183" t="str">
        <f t="shared" si="1669"/>
        <v>BN$14</v>
      </c>
      <c r="BO1487" s="183" t="str">
        <f t="shared" si="1669"/>
        <v>BO$14</v>
      </c>
      <c r="BP1487" s="183" t="str">
        <f t="shared" si="1669"/>
        <v>BP$14</v>
      </c>
      <c r="BQ1487" s="183" t="str">
        <f t="shared" si="1669"/>
        <v>BQ$14</v>
      </c>
      <c r="BR1487" s="183" t="str">
        <f t="shared" si="1669"/>
        <v>BR$14</v>
      </c>
      <c r="BS1487" s="183" t="str">
        <f t="shared" si="1669"/>
        <v>BS$14</v>
      </c>
      <c r="BT1487" s="183" t="str">
        <f t="shared" si="1669"/>
        <v>BT$14</v>
      </c>
      <c r="BU1487" s="183" t="str">
        <f t="shared" si="1669"/>
        <v>BU$14</v>
      </c>
      <c r="BV1487" s="183" t="str">
        <f t="shared" si="1669"/>
        <v>BV$14</v>
      </c>
      <c r="BW1487" s="183" t="str">
        <f t="shared" si="1669"/>
        <v>BW$14</v>
      </c>
      <c r="BX1487" s="183" t="str">
        <f t="shared" si="1669"/>
        <v>BX$14</v>
      </c>
      <c r="BY1487" s="183" t="str">
        <f t="shared" si="1669"/>
        <v>BY$14</v>
      </c>
      <c r="BZ1487" s="183" t="str">
        <f t="shared" si="1669"/>
        <v>BZ$14</v>
      </c>
      <c r="CA1487" s="183" t="str">
        <f t="shared" si="1669"/>
        <v>CA$14</v>
      </c>
      <c r="CB1487" s="183" t="str">
        <f t="shared" si="1669"/>
        <v>CB$14</v>
      </c>
      <c r="CC1487" s="183" t="str">
        <f t="shared" si="1669"/>
        <v>CC$14</v>
      </c>
      <c r="CD1487" s="183" t="str">
        <f t="shared" si="1669"/>
        <v>CD$14</v>
      </c>
      <c r="CE1487" s="183" t="str">
        <f t="shared" ref="CE1487:CL1487" si="1670">CE$18</f>
        <v>CE$14</v>
      </c>
      <c r="CF1487" s="183" t="str">
        <f t="shared" si="1670"/>
        <v>CF$14</v>
      </c>
      <c r="CG1487" s="183" t="str">
        <f t="shared" si="1670"/>
        <v>CG$14</v>
      </c>
      <c r="CH1487" s="183" t="str">
        <f t="shared" si="1670"/>
        <v>CH$14</v>
      </c>
      <c r="CI1487" s="183" t="str">
        <f t="shared" si="1670"/>
        <v>CI$14</v>
      </c>
      <c r="CJ1487" s="183" t="str">
        <f t="shared" si="1670"/>
        <v>CJ$14</v>
      </c>
      <c r="CK1487" s="183" t="str">
        <f t="shared" si="1670"/>
        <v>CK$14</v>
      </c>
      <c r="CL1487" s="183" t="str">
        <f t="shared" si="1670"/>
        <v>CL$14</v>
      </c>
    </row>
    <row r="1488" spans="2:90" x14ac:dyDescent="0.4">
      <c r="B1488" s="168" t="s">
        <v>462</v>
      </c>
      <c r="C1488" s="193"/>
      <c r="D1488" s="193"/>
      <c r="E1488" s="193" t="s">
        <v>906</v>
      </c>
      <c r="F1488" s="193"/>
      <c r="G1488" s="193"/>
      <c r="H1488" s="193"/>
      <c r="I1488" s="194"/>
      <c r="J1488" s="194"/>
      <c r="K1488" s="195"/>
      <c r="L1488" s="195"/>
      <c r="M1488" s="195"/>
      <c r="N1488" s="195"/>
      <c r="O1488" s="195"/>
      <c r="P1488" s="195"/>
      <c r="R1488" s="195"/>
      <c r="S1488" s="183" t="str">
        <f t="shared" ref="S1488:AX1488" si="1671">S$19</f>
        <v>S$15</v>
      </c>
      <c r="T1488" s="183" t="str">
        <f t="shared" si="1671"/>
        <v>T$15</v>
      </c>
      <c r="U1488" s="183" t="str">
        <f t="shared" si="1671"/>
        <v>U$15</v>
      </c>
      <c r="V1488" s="183" t="str">
        <f t="shared" si="1671"/>
        <v>V$15</v>
      </c>
      <c r="W1488" s="183" t="str">
        <f t="shared" si="1671"/>
        <v>W$15</v>
      </c>
      <c r="X1488" s="183" t="str">
        <f t="shared" si="1671"/>
        <v>X$15</v>
      </c>
      <c r="Y1488" s="183" t="str">
        <f t="shared" si="1671"/>
        <v>Y$15</v>
      </c>
      <c r="Z1488" s="183" t="str">
        <f t="shared" si="1671"/>
        <v>Z$15</v>
      </c>
      <c r="AA1488" s="183" t="str">
        <f t="shared" si="1671"/>
        <v>AA$15</v>
      </c>
      <c r="AB1488" s="183" t="str">
        <f t="shared" si="1671"/>
        <v>AB$15</v>
      </c>
      <c r="AC1488" s="183" t="str">
        <f t="shared" si="1671"/>
        <v>AC$15</v>
      </c>
      <c r="AD1488" s="183" t="str">
        <f t="shared" si="1671"/>
        <v>AD$15</v>
      </c>
      <c r="AE1488" s="183" t="str">
        <f t="shared" si="1671"/>
        <v>AE$15</v>
      </c>
      <c r="AF1488" s="183" t="str">
        <f t="shared" si="1671"/>
        <v>AF$15</v>
      </c>
      <c r="AG1488" s="183" t="str">
        <f t="shared" si="1671"/>
        <v>AG$15</v>
      </c>
      <c r="AH1488" s="183" t="str">
        <f t="shared" si="1671"/>
        <v>AH$15</v>
      </c>
      <c r="AI1488" s="183" t="str">
        <f t="shared" si="1671"/>
        <v>AI$15</v>
      </c>
      <c r="AJ1488" s="183" t="str">
        <f t="shared" si="1671"/>
        <v>AJ$15</v>
      </c>
      <c r="AK1488" s="183" t="str">
        <f t="shared" si="1671"/>
        <v>AK$15</v>
      </c>
      <c r="AL1488" s="183" t="str">
        <f t="shared" si="1671"/>
        <v>AL$15</v>
      </c>
      <c r="AM1488" s="183" t="str">
        <f t="shared" si="1671"/>
        <v>AM$15</v>
      </c>
      <c r="AN1488" s="183" t="str">
        <f t="shared" si="1671"/>
        <v>AN$15</v>
      </c>
      <c r="AO1488" s="183" t="str">
        <f t="shared" si="1671"/>
        <v>AO$15</v>
      </c>
      <c r="AP1488" s="183" t="str">
        <f t="shared" si="1671"/>
        <v>AP$15</v>
      </c>
      <c r="AQ1488" s="183" t="str">
        <f t="shared" si="1671"/>
        <v>AQ$15</v>
      </c>
      <c r="AR1488" s="183" t="str">
        <f t="shared" si="1671"/>
        <v>AR$15</v>
      </c>
      <c r="AS1488" s="183" t="str">
        <f t="shared" si="1671"/>
        <v>AS$15</v>
      </c>
      <c r="AT1488" s="183" t="str">
        <f t="shared" si="1671"/>
        <v>AT$15</v>
      </c>
      <c r="AU1488" s="183" t="str">
        <f t="shared" si="1671"/>
        <v>AU$15</v>
      </c>
      <c r="AV1488" s="183" t="str">
        <f t="shared" si="1671"/>
        <v>AV$15</v>
      </c>
      <c r="AW1488" s="183" t="str">
        <f t="shared" si="1671"/>
        <v>AW$15</v>
      </c>
      <c r="AX1488" s="183" t="str">
        <f t="shared" si="1671"/>
        <v>AX$15</v>
      </c>
      <c r="AY1488" s="183" t="str">
        <f t="shared" ref="AY1488:CD1488" si="1672">AY$19</f>
        <v>AY$15</v>
      </c>
      <c r="AZ1488" s="183" t="str">
        <f t="shared" si="1672"/>
        <v>AZ$15</v>
      </c>
      <c r="BA1488" s="183" t="str">
        <f t="shared" si="1672"/>
        <v>BA$15</v>
      </c>
      <c r="BB1488" s="183" t="str">
        <f t="shared" si="1672"/>
        <v>BB$15</v>
      </c>
      <c r="BC1488" s="183" t="str">
        <f t="shared" si="1672"/>
        <v>BC$15</v>
      </c>
      <c r="BD1488" s="183" t="str">
        <f t="shared" si="1672"/>
        <v>BD$15</v>
      </c>
      <c r="BE1488" s="183" t="str">
        <f t="shared" si="1672"/>
        <v>BE$15</v>
      </c>
      <c r="BF1488" s="183" t="str">
        <f t="shared" si="1672"/>
        <v>BF$15</v>
      </c>
      <c r="BG1488" s="183" t="str">
        <f t="shared" si="1672"/>
        <v>BG$15</v>
      </c>
      <c r="BH1488" s="183" t="str">
        <f t="shared" si="1672"/>
        <v>BH$15</v>
      </c>
      <c r="BI1488" s="183" t="str">
        <f t="shared" si="1672"/>
        <v>BI$15</v>
      </c>
      <c r="BJ1488" s="183" t="str">
        <f t="shared" si="1672"/>
        <v>BJ$15</v>
      </c>
      <c r="BK1488" s="183" t="str">
        <f t="shared" si="1672"/>
        <v>BK$15</v>
      </c>
      <c r="BL1488" s="183" t="str">
        <f t="shared" si="1672"/>
        <v>BL$15</v>
      </c>
      <c r="BM1488" s="183" t="str">
        <f t="shared" si="1672"/>
        <v>BM$15</v>
      </c>
      <c r="BN1488" s="183" t="str">
        <f t="shared" si="1672"/>
        <v>BN$15</v>
      </c>
      <c r="BO1488" s="183" t="str">
        <f t="shared" si="1672"/>
        <v>BO$15</v>
      </c>
      <c r="BP1488" s="183" t="str">
        <f t="shared" si="1672"/>
        <v>BP$15</v>
      </c>
      <c r="BQ1488" s="183" t="str">
        <f t="shared" si="1672"/>
        <v>BQ$15</v>
      </c>
      <c r="BR1488" s="183" t="str">
        <f t="shared" si="1672"/>
        <v>BR$15</v>
      </c>
      <c r="BS1488" s="183" t="str">
        <f t="shared" si="1672"/>
        <v>BS$15</v>
      </c>
      <c r="BT1488" s="183" t="str">
        <f t="shared" si="1672"/>
        <v>BT$15</v>
      </c>
      <c r="BU1488" s="183" t="str">
        <f t="shared" si="1672"/>
        <v>BU$15</v>
      </c>
      <c r="BV1488" s="183" t="str">
        <f t="shared" si="1672"/>
        <v>BV$15</v>
      </c>
      <c r="BW1488" s="183" t="str">
        <f t="shared" si="1672"/>
        <v>BW$15</v>
      </c>
      <c r="BX1488" s="183" t="str">
        <f t="shared" si="1672"/>
        <v>BX$15</v>
      </c>
      <c r="BY1488" s="183" t="str">
        <f t="shared" si="1672"/>
        <v>BY$15</v>
      </c>
      <c r="BZ1488" s="183" t="str">
        <f t="shared" si="1672"/>
        <v>BZ$15</v>
      </c>
      <c r="CA1488" s="183" t="str">
        <f t="shared" si="1672"/>
        <v>CA$15</v>
      </c>
      <c r="CB1488" s="183" t="str">
        <f t="shared" si="1672"/>
        <v>CB$15</v>
      </c>
      <c r="CC1488" s="183" t="str">
        <f t="shared" si="1672"/>
        <v>CC$15</v>
      </c>
      <c r="CD1488" s="183" t="str">
        <f t="shared" si="1672"/>
        <v>CD$15</v>
      </c>
      <c r="CE1488" s="183" t="str">
        <f t="shared" ref="CE1488:CL1488" si="1673">CE$19</f>
        <v>CE$15</v>
      </c>
      <c r="CF1488" s="183" t="str">
        <f t="shared" si="1673"/>
        <v>CF$15</v>
      </c>
      <c r="CG1488" s="183" t="str">
        <f t="shared" si="1673"/>
        <v>CG$15</v>
      </c>
      <c r="CH1488" s="183" t="str">
        <f t="shared" si="1673"/>
        <v>CH$15</v>
      </c>
      <c r="CI1488" s="183" t="str">
        <f t="shared" si="1673"/>
        <v>CI$15</v>
      </c>
      <c r="CJ1488" s="183" t="str">
        <f t="shared" si="1673"/>
        <v>CJ$15</v>
      </c>
      <c r="CK1488" s="183" t="str">
        <f t="shared" si="1673"/>
        <v>CK$15</v>
      </c>
      <c r="CL1488" s="183" t="str">
        <f t="shared" si="1673"/>
        <v>CL$15</v>
      </c>
    </row>
    <row r="1489" spans="2:90" x14ac:dyDescent="0.4">
      <c r="B1489" s="66" t="s">
        <v>768</v>
      </c>
      <c r="C1489" s="22"/>
      <c r="D1489" s="22" t="s">
        <v>767</v>
      </c>
      <c r="E1489" s="22" t="s">
        <v>767</v>
      </c>
      <c r="F1489" s="22" t="s">
        <v>436</v>
      </c>
      <c r="G1489" s="22" t="s">
        <v>81</v>
      </c>
      <c r="H1489" s="22"/>
      <c r="I1489" s="279"/>
      <c r="J1489" s="279"/>
      <c r="K1489" s="22"/>
      <c r="L1489" s="22"/>
      <c r="M1489" s="22"/>
      <c r="N1489" s="22"/>
      <c r="O1489" s="22"/>
      <c r="P1489" s="22"/>
      <c r="R1489" s="66"/>
      <c r="S1489" s="280"/>
      <c r="T1489" s="280"/>
      <c r="U1489" s="280"/>
      <c r="V1489" s="280"/>
      <c r="W1489" s="280"/>
      <c r="X1489" s="280"/>
      <c r="Y1489" s="280"/>
      <c r="Z1489" s="280"/>
      <c r="AA1489" s="280"/>
      <c r="AB1489" s="280"/>
      <c r="AC1489" s="280"/>
      <c r="AD1489" s="280"/>
      <c r="AE1489" s="280"/>
      <c r="AF1489" s="280"/>
      <c r="AG1489" s="280"/>
      <c r="AH1489" s="280"/>
      <c r="AI1489" s="280"/>
      <c r="AJ1489" s="280"/>
      <c r="AK1489" s="280"/>
      <c r="AL1489" s="280"/>
      <c r="AM1489" s="280"/>
      <c r="AN1489" s="280"/>
      <c r="AO1489" s="280"/>
      <c r="AP1489" s="280"/>
      <c r="AQ1489" s="280"/>
      <c r="AR1489" s="280"/>
      <c r="AS1489" s="280"/>
      <c r="AT1489" s="280"/>
      <c r="AU1489" s="280"/>
      <c r="AV1489" s="280"/>
      <c r="AW1489" s="280"/>
      <c r="AX1489" s="280"/>
      <c r="AY1489" s="280"/>
      <c r="AZ1489" s="280"/>
      <c r="BA1489" s="280"/>
      <c r="BB1489" s="280"/>
      <c r="BC1489" s="280"/>
      <c r="BD1489" s="280"/>
      <c r="BE1489" s="280"/>
      <c r="BF1489" s="280"/>
      <c r="BG1489" s="280"/>
      <c r="BH1489" s="280"/>
      <c r="BI1489" s="280"/>
      <c r="BJ1489" s="280"/>
      <c r="BK1489" s="280"/>
      <c r="BL1489" s="280"/>
      <c r="BM1489" s="280"/>
      <c r="BN1489" s="280"/>
      <c r="BO1489" s="280"/>
      <c r="BP1489" s="280"/>
      <c r="BQ1489" s="280"/>
      <c r="BR1489" s="280"/>
      <c r="BS1489" s="280"/>
      <c r="BT1489" s="280"/>
      <c r="BU1489" s="280"/>
      <c r="BV1489" s="280"/>
      <c r="BW1489" s="280"/>
      <c r="BX1489" s="280"/>
      <c r="BY1489" s="280"/>
      <c r="BZ1489" s="280"/>
      <c r="CA1489" s="280"/>
      <c r="CB1489" s="280"/>
      <c r="CC1489" s="280"/>
      <c r="CD1489" s="280"/>
      <c r="CE1489" s="280"/>
      <c r="CF1489" s="280"/>
      <c r="CG1489" s="280"/>
      <c r="CH1489" s="280"/>
      <c r="CI1489" s="280"/>
      <c r="CJ1489" s="280"/>
      <c r="CK1489" s="280"/>
      <c r="CL1489" s="280"/>
    </row>
    <row r="1490" spans="2:90" x14ac:dyDescent="0.4">
      <c r="B1490" s="93" t="str">
        <f>B1492&amp;":"</f>
        <v>DC volume driven  - (Primary label):</v>
      </c>
      <c r="C1490" s="31"/>
      <c r="D1490" s="31" t="s">
        <v>767</v>
      </c>
      <c r="E1490" s="31" t="s">
        <v>906</v>
      </c>
      <c r="F1490" s="31"/>
      <c r="G1490" s="31"/>
      <c r="H1490" s="31"/>
      <c r="I1490" s="73"/>
      <c r="J1490" s="73"/>
      <c r="K1490" s="31"/>
      <c r="L1490" s="31"/>
      <c r="M1490" s="31"/>
      <c r="N1490" s="31"/>
      <c r="O1490" s="31"/>
      <c r="P1490" s="31"/>
      <c r="R1490" s="67"/>
      <c r="S1490" s="150"/>
      <c r="T1490" s="150"/>
      <c r="U1490" s="150"/>
      <c r="V1490" s="150"/>
      <c r="W1490" s="150"/>
      <c r="X1490" s="150"/>
      <c r="Y1490" s="150"/>
      <c r="Z1490" s="150"/>
      <c r="AA1490" s="150"/>
      <c r="AB1490" s="150"/>
      <c r="AC1490" s="150"/>
      <c r="AD1490" s="150"/>
      <c r="AE1490" s="150"/>
      <c r="AF1490" s="150"/>
      <c r="AG1490" s="150"/>
      <c r="AH1490" s="150"/>
      <c r="AI1490" s="150"/>
      <c r="AJ1490" s="150"/>
      <c r="AK1490" s="150"/>
      <c r="AL1490" s="150"/>
      <c r="AM1490" s="150"/>
      <c r="AN1490" s="150"/>
      <c r="AO1490" s="150"/>
      <c r="AP1490" s="150"/>
      <c r="AQ1490" s="150"/>
      <c r="AR1490" s="150"/>
      <c r="AS1490" s="150"/>
      <c r="AT1490" s="150"/>
      <c r="AU1490" s="150"/>
      <c r="AV1490" s="150"/>
      <c r="AW1490" s="150"/>
      <c r="AX1490" s="150"/>
      <c r="AY1490" s="150"/>
      <c r="AZ1490" s="150"/>
      <c r="BA1490" s="150"/>
      <c r="BB1490" s="150"/>
      <c r="BC1490" s="150"/>
      <c r="BD1490" s="150"/>
      <c r="BE1490" s="150"/>
      <c r="BF1490" s="150"/>
      <c r="BG1490" s="150"/>
      <c r="BH1490" s="150"/>
      <c r="BI1490" s="150"/>
      <c r="BJ1490" s="150"/>
      <c r="BK1490" s="150"/>
      <c r="BL1490" s="150"/>
      <c r="BM1490" s="150"/>
      <c r="BN1490" s="150"/>
      <c r="BO1490" s="150"/>
      <c r="BP1490" s="150"/>
      <c r="BQ1490" s="150"/>
      <c r="BR1490" s="150"/>
      <c r="BS1490" s="150"/>
      <c r="BT1490" s="150"/>
      <c r="BU1490" s="150"/>
      <c r="BV1490" s="150"/>
      <c r="BW1490" s="150"/>
      <c r="BX1490" s="150"/>
      <c r="BY1490" s="150"/>
      <c r="BZ1490" s="150"/>
      <c r="CA1490" s="150"/>
      <c r="CB1490" s="150"/>
      <c r="CC1490" s="150"/>
      <c r="CD1490" s="150"/>
      <c r="CE1490" s="150"/>
      <c r="CF1490" s="150"/>
      <c r="CG1490" s="150"/>
      <c r="CH1490" s="150"/>
      <c r="CI1490" s="150"/>
      <c r="CJ1490" s="150"/>
      <c r="CK1490" s="150"/>
      <c r="CL1490" s="150"/>
    </row>
    <row r="1491" spans="2:90" x14ac:dyDescent="0.4">
      <c r="B1491" s="139" t="str">
        <f>"$ cost/"&amp;B1495</f>
        <v>$ cost/primary unit</v>
      </c>
      <c r="C1491" s="12"/>
      <c r="D1491" s="12" t="s">
        <v>767</v>
      </c>
      <c r="E1491" s="12" t="s">
        <v>906</v>
      </c>
      <c r="F1491" s="12"/>
      <c r="G1491" s="12" t="str">
        <f>E1491</f>
        <v/>
      </c>
      <c r="H1491" s="12"/>
      <c r="I1491" s="60"/>
      <c r="J1491" s="60"/>
      <c r="K1491" s="18">
        <v>5</v>
      </c>
      <c r="L1491" s="18">
        <v>5</v>
      </c>
      <c r="M1491" s="18">
        <v>5</v>
      </c>
      <c r="N1491" s="18">
        <v>5</v>
      </c>
      <c r="O1491" s="18">
        <v>5</v>
      </c>
      <c r="P1491" s="18">
        <v>5</v>
      </c>
      <c r="R1491" s="19"/>
      <c r="S1491" s="141" cm="1">
        <f t="array" ref="S1491">INDEX($K:$P,ROW(),MATCH(S$3,$K$2:$P$2,0))</f>
        <v>5</v>
      </c>
      <c r="T1491" s="141" cm="1">
        <f t="array" ref="T1491">INDEX($K:$P,ROW(),MATCH(T$3,$K$2:$P$2,0))</f>
        <v>5</v>
      </c>
      <c r="U1491" s="141" cm="1">
        <f t="array" ref="U1491">INDEX($K:$P,ROW(),MATCH(U$3,$K$2:$P$2,0))</f>
        <v>5</v>
      </c>
      <c r="V1491" s="141" cm="1">
        <f t="array" ref="V1491">INDEX($K:$P,ROW(),MATCH(V$3,$K$2:$P$2,0))</f>
        <v>5</v>
      </c>
      <c r="W1491" s="141" cm="1">
        <f t="array" ref="W1491">INDEX($K:$P,ROW(),MATCH(W$3,$K$2:$P$2,0))</f>
        <v>5</v>
      </c>
      <c r="X1491" s="141" cm="1">
        <f t="array" ref="X1491">INDEX($K:$P,ROW(),MATCH(X$3,$K$2:$P$2,0))</f>
        <v>5</v>
      </c>
      <c r="Y1491" s="141" cm="1">
        <f t="array" ref="Y1491">INDEX($K:$P,ROW(),MATCH(Y$3,$K$2:$P$2,0))</f>
        <v>5</v>
      </c>
      <c r="Z1491" s="141" cm="1">
        <f t="array" ref="Z1491">INDEX($K:$P,ROW(),MATCH(Z$3,$K$2:$P$2,0))</f>
        <v>5</v>
      </c>
      <c r="AA1491" s="141" cm="1">
        <f t="array" ref="AA1491">INDEX($K:$P,ROW(),MATCH(AA$3,$K$2:$P$2,0))</f>
        <v>5</v>
      </c>
      <c r="AB1491" s="141" cm="1">
        <f t="array" ref="AB1491">INDEX($K:$P,ROW(),MATCH(AB$3,$K$2:$P$2,0))</f>
        <v>5</v>
      </c>
      <c r="AC1491" s="141" cm="1">
        <f t="array" ref="AC1491">INDEX($K:$P,ROW(),MATCH(AC$3,$K$2:$P$2,0))</f>
        <v>5</v>
      </c>
      <c r="AD1491" s="141" cm="1">
        <f t="array" ref="AD1491">INDEX($K:$P,ROW(),MATCH(AD$3,$K$2:$P$2,0))</f>
        <v>5</v>
      </c>
      <c r="AE1491" s="141" cm="1">
        <f t="array" ref="AE1491">INDEX($K:$P,ROW(),MATCH(AE$3,$K$2:$P$2,0))</f>
        <v>5</v>
      </c>
      <c r="AF1491" s="141" cm="1">
        <f t="array" ref="AF1491">INDEX($K:$P,ROW(),MATCH(AF$3,$K$2:$P$2,0))</f>
        <v>5</v>
      </c>
      <c r="AG1491" s="141" cm="1">
        <f t="array" ref="AG1491">INDEX($K:$P,ROW(),MATCH(AG$3,$K$2:$P$2,0))</f>
        <v>5</v>
      </c>
      <c r="AH1491" s="141" cm="1">
        <f t="array" ref="AH1491">INDEX($K:$P,ROW(),MATCH(AH$3,$K$2:$P$2,0))</f>
        <v>5</v>
      </c>
      <c r="AI1491" s="141" cm="1">
        <f t="array" ref="AI1491">INDEX($K:$P,ROW(),MATCH(AI$3,$K$2:$P$2,0))</f>
        <v>5</v>
      </c>
      <c r="AJ1491" s="141" cm="1">
        <f t="array" ref="AJ1491">INDEX($K:$P,ROW(),MATCH(AJ$3,$K$2:$P$2,0))</f>
        <v>5</v>
      </c>
      <c r="AK1491" s="141" cm="1">
        <f t="array" ref="AK1491">INDEX($K:$P,ROW(),MATCH(AK$3,$K$2:$P$2,0))</f>
        <v>5</v>
      </c>
      <c r="AL1491" s="141" cm="1">
        <f t="array" ref="AL1491">INDEX($K:$P,ROW(),MATCH(AL$3,$K$2:$P$2,0))</f>
        <v>5</v>
      </c>
      <c r="AM1491" s="141" cm="1">
        <f t="array" ref="AM1491">INDEX($K:$P,ROW(),MATCH(AM$3,$K$2:$P$2,0))</f>
        <v>5</v>
      </c>
      <c r="AN1491" s="141" cm="1">
        <f t="array" ref="AN1491">INDEX($K:$P,ROW(),MATCH(AN$3,$K$2:$P$2,0))</f>
        <v>5</v>
      </c>
      <c r="AO1491" s="141" cm="1">
        <f t="array" ref="AO1491">INDEX($K:$P,ROW(),MATCH(AO$3,$K$2:$P$2,0))</f>
        <v>5</v>
      </c>
      <c r="AP1491" s="141" cm="1">
        <f t="array" ref="AP1491">INDEX($K:$P,ROW(),MATCH(AP$3,$K$2:$P$2,0))</f>
        <v>5</v>
      </c>
      <c r="AQ1491" s="141" cm="1">
        <f t="array" ref="AQ1491">INDEX($K:$P,ROW(),MATCH(AQ$3,$K$2:$P$2,0))</f>
        <v>5</v>
      </c>
      <c r="AR1491" s="141" cm="1">
        <f t="array" ref="AR1491">INDEX($K:$P,ROW(),MATCH(AR$3,$K$2:$P$2,0))</f>
        <v>5</v>
      </c>
      <c r="AS1491" s="141" cm="1">
        <f t="array" ref="AS1491">INDEX($K:$P,ROW(),MATCH(AS$3,$K$2:$P$2,0))</f>
        <v>5</v>
      </c>
      <c r="AT1491" s="141" cm="1">
        <f t="array" ref="AT1491">INDEX($K:$P,ROW(),MATCH(AT$3,$K$2:$P$2,0))</f>
        <v>5</v>
      </c>
      <c r="AU1491" s="141" cm="1">
        <f t="array" ref="AU1491">INDEX($K:$P,ROW(),MATCH(AU$3,$K$2:$P$2,0))</f>
        <v>5</v>
      </c>
      <c r="AV1491" s="141" cm="1">
        <f t="array" ref="AV1491">INDEX($K:$P,ROW(),MATCH(AV$3,$K$2:$P$2,0))</f>
        <v>5</v>
      </c>
      <c r="AW1491" s="141" cm="1">
        <f t="array" ref="AW1491">INDEX($K:$P,ROW(),MATCH(AW$3,$K$2:$P$2,0))</f>
        <v>5</v>
      </c>
      <c r="AX1491" s="141" cm="1">
        <f t="array" ref="AX1491">INDEX($K:$P,ROW(),MATCH(AX$3,$K$2:$P$2,0))</f>
        <v>5</v>
      </c>
      <c r="AY1491" s="141" cm="1">
        <f t="array" ref="AY1491">INDEX($K:$P,ROW(),MATCH(AY$3,$K$2:$P$2,0))</f>
        <v>5</v>
      </c>
      <c r="AZ1491" s="141" cm="1">
        <f t="array" ref="AZ1491">INDEX($K:$P,ROW(),MATCH(AZ$3,$K$2:$P$2,0))</f>
        <v>5</v>
      </c>
      <c r="BA1491" s="141" cm="1">
        <f t="array" ref="BA1491">INDEX($K:$P,ROW(),MATCH(BA$3,$K$2:$P$2,0))</f>
        <v>5</v>
      </c>
      <c r="BB1491" s="141" cm="1">
        <f t="array" ref="BB1491">INDEX($K:$P,ROW(),MATCH(BB$3,$K$2:$P$2,0))</f>
        <v>5</v>
      </c>
      <c r="BC1491" s="141" cm="1">
        <f t="array" ref="BC1491">INDEX($K:$P,ROW(),MATCH(BC$3,$K$2:$P$2,0))</f>
        <v>5</v>
      </c>
      <c r="BD1491" s="141" cm="1">
        <f t="array" ref="BD1491">INDEX($K:$P,ROW(),MATCH(BD$3,$K$2:$P$2,0))</f>
        <v>5</v>
      </c>
      <c r="BE1491" s="141" cm="1">
        <f t="array" ref="BE1491">INDEX($K:$P,ROW(),MATCH(BE$3,$K$2:$P$2,0))</f>
        <v>5</v>
      </c>
      <c r="BF1491" s="141" cm="1">
        <f t="array" ref="BF1491">INDEX($K:$P,ROW(),MATCH(BF$3,$K$2:$P$2,0))</f>
        <v>5</v>
      </c>
      <c r="BG1491" s="141" cm="1">
        <f t="array" ref="BG1491">INDEX($K:$P,ROW(),MATCH(BG$3,$K$2:$P$2,0))</f>
        <v>5</v>
      </c>
      <c r="BH1491" s="141" cm="1">
        <f t="array" ref="BH1491">INDEX($K:$P,ROW(),MATCH(BH$3,$K$2:$P$2,0))</f>
        <v>5</v>
      </c>
      <c r="BI1491" s="141" cm="1">
        <f t="array" ref="BI1491">INDEX($K:$P,ROW(),MATCH(BI$3,$K$2:$P$2,0))</f>
        <v>5</v>
      </c>
      <c r="BJ1491" s="141" cm="1">
        <f t="array" ref="BJ1491">INDEX($K:$P,ROW(),MATCH(BJ$3,$K$2:$P$2,0))</f>
        <v>5</v>
      </c>
      <c r="BK1491" s="141" cm="1">
        <f t="array" ref="BK1491">INDEX($K:$P,ROW(),MATCH(BK$3,$K$2:$P$2,0))</f>
        <v>5</v>
      </c>
      <c r="BL1491" s="141" cm="1">
        <f t="array" ref="BL1491">INDEX($K:$P,ROW(),MATCH(BL$3,$K$2:$P$2,0))</f>
        <v>5</v>
      </c>
      <c r="BM1491" s="141" cm="1">
        <f t="array" ref="BM1491">INDEX($K:$P,ROW(),MATCH(BM$3,$K$2:$P$2,0))</f>
        <v>5</v>
      </c>
      <c r="BN1491" s="141" cm="1">
        <f t="array" ref="BN1491">INDEX($K:$P,ROW(),MATCH(BN$3,$K$2:$P$2,0))</f>
        <v>5</v>
      </c>
      <c r="BO1491" s="141" cm="1">
        <f t="array" ref="BO1491">INDEX($K:$P,ROW(),MATCH(BO$3,$K$2:$P$2,0))</f>
        <v>5</v>
      </c>
      <c r="BP1491" s="141" cm="1">
        <f t="array" ref="BP1491">INDEX($K:$P,ROW(),MATCH(BP$3,$K$2:$P$2,0))</f>
        <v>5</v>
      </c>
      <c r="BQ1491" s="141" cm="1">
        <f t="array" ref="BQ1491">INDEX($K:$P,ROW(),MATCH(BQ$3,$K$2:$P$2,0))</f>
        <v>5</v>
      </c>
      <c r="BR1491" s="141" cm="1">
        <f t="array" ref="BR1491">INDEX($K:$P,ROW(),MATCH(BR$3,$K$2:$P$2,0))</f>
        <v>5</v>
      </c>
      <c r="BS1491" s="141" cm="1">
        <f t="array" ref="BS1491">INDEX($K:$P,ROW(),MATCH(BS$3,$K$2:$P$2,0))</f>
        <v>5</v>
      </c>
      <c r="BT1491" s="141" cm="1">
        <f t="array" ref="BT1491">INDEX($K:$P,ROW(),MATCH(BT$3,$K$2:$P$2,0))</f>
        <v>5</v>
      </c>
      <c r="BU1491" s="141" cm="1">
        <f t="array" ref="BU1491">INDEX($K:$P,ROW(),MATCH(BU$3,$K$2:$P$2,0))</f>
        <v>5</v>
      </c>
      <c r="BV1491" s="141" cm="1">
        <f t="array" ref="BV1491">INDEX($K:$P,ROW(),MATCH(BV$3,$K$2:$P$2,0))</f>
        <v>5</v>
      </c>
      <c r="BW1491" s="141" cm="1">
        <f t="array" ref="BW1491">INDEX($K:$P,ROW(),MATCH(BW$3,$K$2:$P$2,0))</f>
        <v>5</v>
      </c>
      <c r="BX1491" s="141" cm="1">
        <f t="array" ref="BX1491">INDEX($K:$P,ROW(),MATCH(BX$3,$K$2:$P$2,0))</f>
        <v>5</v>
      </c>
      <c r="BY1491" s="141" cm="1">
        <f t="array" ref="BY1491">INDEX($K:$P,ROW(),MATCH(BY$3,$K$2:$P$2,0))</f>
        <v>5</v>
      </c>
      <c r="BZ1491" s="141" cm="1">
        <f t="array" ref="BZ1491">INDEX($K:$P,ROW(),MATCH(BZ$3,$K$2:$P$2,0))</f>
        <v>5</v>
      </c>
      <c r="CA1491" s="141" cm="1">
        <f t="array" ref="CA1491">INDEX($K:$P,ROW(),MATCH(CA$3,$K$2:$P$2,0))</f>
        <v>5</v>
      </c>
      <c r="CB1491" s="141" cm="1">
        <f t="array" ref="CB1491">INDEX($K:$P,ROW(),MATCH(CB$3,$K$2:$P$2,0))</f>
        <v>5</v>
      </c>
      <c r="CC1491" s="141" cm="1">
        <f t="array" ref="CC1491">INDEX($K:$P,ROW(),MATCH(CC$3,$K$2:$P$2,0))</f>
        <v>5</v>
      </c>
      <c r="CD1491" s="141" cm="1">
        <f t="array" ref="CD1491">INDEX($K:$P,ROW(),MATCH(CD$3,$K$2:$P$2,0))</f>
        <v>5</v>
      </c>
      <c r="CE1491" s="141" cm="1">
        <f t="array" ref="CE1491">INDEX($K:$P,ROW(),MATCH(CE$3,$K$2:$P$2,0))</f>
        <v>5</v>
      </c>
      <c r="CF1491" s="141" cm="1">
        <f t="array" ref="CF1491">INDEX($K:$P,ROW(),MATCH(CF$3,$K$2:$P$2,0))</f>
        <v>5</v>
      </c>
      <c r="CG1491" s="141" cm="1">
        <f t="array" ref="CG1491">INDEX($K:$P,ROW(),MATCH(CG$3,$K$2:$P$2,0))</f>
        <v>5</v>
      </c>
      <c r="CH1491" s="141" cm="1">
        <f t="array" ref="CH1491">INDEX($K:$P,ROW(),MATCH(CH$3,$K$2:$P$2,0))</f>
        <v>5</v>
      </c>
      <c r="CI1491" s="141" cm="1">
        <f t="array" ref="CI1491">INDEX($K:$P,ROW(),MATCH(CI$3,$K$2:$P$2,0))</f>
        <v>5</v>
      </c>
      <c r="CJ1491" s="141" cm="1">
        <f t="array" ref="CJ1491">INDEX($K:$P,ROW(),MATCH(CJ$3,$K$2:$P$2,0))</f>
        <v>5</v>
      </c>
      <c r="CK1491" s="141" cm="1">
        <f t="array" ref="CK1491">INDEX($K:$P,ROW(),MATCH(CK$3,$K$2:$P$2,0))</f>
        <v>5</v>
      </c>
      <c r="CL1491" s="141" cm="1">
        <f t="array" ref="CL1491">INDEX($K:$P,ROW(),MATCH(CL$3,$K$2:$P$2,0))</f>
        <v>5</v>
      </c>
    </row>
    <row r="1492" spans="2:90" x14ac:dyDescent="0.4">
      <c r="B1492" s="121" t="str">
        <f>SUBSTITUTE(B1489,":","")&amp;" - "&amp;B1494</f>
        <v>DC volume driven  - (Primary label)</v>
      </c>
      <c r="C1492" s="27" t="s">
        <v>203</v>
      </c>
      <c r="D1492" s="27" t="s">
        <v>767</v>
      </c>
      <c r="E1492" s="27" t="s">
        <v>906</v>
      </c>
      <c r="F1492" s="27"/>
      <c r="G1492" s="27"/>
      <c r="H1492" s="27"/>
      <c r="I1492" s="78"/>
      <c r="J1492" s="78"/>
      <c r="K1492" s="113">
        <f ca="1">SUMIF($3:$3,K$2,1492:1492)</f>
        <v>-300000</v>
      </c>
      <c r="L1492" s="113">
        <f ca="1">SUMIF($3:$3,L$2,1492:1492)</f>
        <v>-300000</v>
      </c>
      <c r="M1492" s="113">
        <f ca="1">SUMIF($3:$3,M$2,1492:1492)</f>
        <v>-300000</v>
      </c>
      <c r="N1492" s="113">
        <f ca="1">SUMIF($3:$3,N$2,1492:1492)</f>
        <v>-300000</v>
      </c>
      <c r="O1492" s="113">
        <f ca="1">SUMIF($3:$3,O$2,1492:1492)</f>
        <v>-300000</v>
      </c>
      <c r="P1492" s="113">
        <f ca="1">SUMIF($3:$3,P$2,1492:1492)</f>
        <v>-300000</v>
      </c>
      <c r="R1492" s="33"/>
      <c r="S1492" s="142" cm="1">
        <f t="array" aca="1" ref="S1492" ca="1">-S1491*INDIRECT(S1484)</f>
        <v>-25000</v>
      </c>
      <c r="T1492" s="142" cm="1">
        <f t="array" aca="1" ref="T1492" ca="1">-T1491*INDIRECT(T1484)</f>
        <v>-25000</v>
      </c>
      <c r="U1492" s="142" cm="1">
        <f t="array" aca="1" ref="U1492" ca="1">-U1491*INDIRECT(U1484)</f>
        <v>-25000</v>
      </c>
      <c r="V1492" s="142" cm="1">
        <f t="array" aca="1" ref="V1492" ca="1">-V1491*INDIRECT(V1484)</f>
        <v>-25000</v>
      </c>
      <c r="W1492" s="142" cm="1">
        <f t="array" aca="1" ref="W1492" ca="1">-W1491*INDIRECT(W1484)</f>
        <v>-25000</v>
      </c>
      <c r="X1492" s="142" cm="1">
        <f t="array" aca="1" ref="X1492" ca="1">-X1491*INDIRECT(X1484)</f>
        <v>-25000</v>
      </c>
      <c r="Y1492" s="142" cm="1">
        <f t="array" aca="1" ref="Y1492" ca="1">-Y1491*INDIRECT(Y1484)</f>
        <v>-25000</v>
      </c>
      <c r="Z1492" s="142" cm="1">
        <f t="array" aca="1" ref="Z1492" ca="1">-Z1491*INDIRECT(Z1484)</f>
        <v>-25000</v>
      </c>
      <c r="AA1492" s="142" cm="1">
        <f t="array" aca="1" ref="AA1492" ca="1">-AA1491*INDIRECT(AA1484)</f>
        <v>-25000</v>
      </c>
      <c r="AB1492" s="142" cm="1">
        <f t="array" aca="1" ref="AB1492" ca="1">-AB1491*INDIRECT(AB1484)</f>
        <v>-25000</v>
      </c>
      <c r="AC1492" s="142" cm="1">
        <f t="array" aca="1" ref="AC1492" ca="1">-AC1491*INDIRECT(AC1484)</f>
        <v>-25000</v>
      </c>
      <c r="AD1492" s="142" cm="1">
        <f t="array" aca="1" ref="AD1492" ca="1">-AD1491*INDIRECT(AD1484)</f>
        <v>-25000</v>
      </c>
      <c r="AE1492" s="142" cm="1">
        <f t="array" aca="1" ref="AE1492" ca="1">-AE1491*INDIRECT(AE1484)</f>
        <v>-25000</v>
      </c>
      <c r="AF1492" s="142" cm="1">
        <f t="array" aca="1" ref="AF1492" ca="1">-AF1491*INDIRECT(AF1484)</f>
        <v>-25000</v>
      </c>
      <c r="AG1492" s="142" cm="1">
        <f t="array" aca="1" ref="AG1492" ca="1">-AG1491*INDIRECT(AG1484)</f>
        <v>-25000</v>
      </c>
      <c r="AH1492" s="142" cm="1">
        <f t="array" aca="1" ref="AH1492" ca="1">-AH1491*INDIRECT(AH1484)</f>
        <v>-25000</v>
      </c>
      <c r="AI1492" s="142" cm="1">
        <f t="array" aca="1" ref="AI1492" ca="1">-AI1491*INDIRECT(AI1484)</f>
        <v>-25000</v>
      </c>
      <c r="AJ1492" s="142" cm="1">
        <f t="array" aca="1" ref="AJ1492" ca="1">-AJ1491*INDIRECT(AJ1484)</f>
        <v>-25000</v>
      </c>
      <c r="AK1492" s="142" cm="1">
        <f t="array" aca="1" ref="AK1492" ca="1">-AK1491*INDIRECT(AK1484)</f>
        <v>-25000</v>
      </c>
      <c r="AL1492" s="142" cm="1">
        <f t="array" aca="1" ref="AL1492" ca="1">-AL1491*INDIRECT(AL1484)</f>
        <v>-25000</v>
      </c>
      <c r="AM1492" s="142" cm="1">
        <f t="array" aca="1" ref="AM1492" ca="1">-AM1491*INDIRECT(AM1484)</f>
        <v>-25000</v>
      </c>
      <c r="AN1492" s="142" cm="1">
        <f t="array" aca="1" ref="AN1492" ca="1">-AN1491*INDIRECT(AN1484)</f>
        <v>-25000</v>
      </c>
      <c r="AO1492" s="142" cm="1">
        <f t="array" aca="1" ref="AO1492" ca="1">-AO1491*INDIRECT(AO1484)</f>
        <v>-25000</v>
      </c>
      <c r="AP1492" s="142" cm="1">
        <f t="array" aca="1" ref="AP1492" ca="1">-AP1491*INDIRECT(AP1484)</f>
        <v>-25000</v>
      </c>
      <c r="AQ1492" s="142" cm="1">
        <f t="array" aca="1" ref="AQ1492" ca="1">-AQ1491*INDIRECT(AQ1484)</f>
        <v>-25000</v>
      </c>
      <c r="AR1492" s="142" cm="1">
        <f t="array" aca="1" ref="AR1492" ca="1">-AR1491*INDIRECT(AR1484)</f>
        <v>-25000</v>
      </c>
      <c r="AS1492" s="142" cm="1">
        <f t="array" aca="1" ref="AS1492" ca="1">-AS1491*INDIRECT(AS1484)</f>
        <v>-25000</v>
      </c>
      <c r="AT1492" s="142" cm="1">
        <f t="array" aca="1" ref="AT1492" ca="1">-AT1491*INDIRECT(AT1484)</f>
        <v>-25000</v>
      </c>
      <c r="AU1492" s="142" cm="1">
        <f t="array" aca="1" ref="AU1492" ca="1">-AU1491*INDIRECT(AU1484)</f>
        <v>-25000</v>
      </c>
      <c r="AV1492" s="142" cm="1">
        <f t="array" aca="1" ref="AV1492" ca="1">-AV1491*INDIRECT(AV1484)</f>
        <v>-25000</v>
      </c>
      <c r="AW1492" s="142" cm="1">
        <f t="array" aca="1" ref="AW1492" ca="1">-AW1491*INDIRECT(AW1484)</f>
        <v>-25000</v>
      </c>
      <c r="AX1492" s="142" cm="1">
        <f t="array" aca="1" ref="AX1492" ca="1">-AX1491*INDIRECT(AX1484)</f>
        <v>-25000</v>
      </c>
      <c r="AY1492" s="142" cm="1">
        <f t="array" aca="1" ref="AY1492" ca="1">-AY1491*INDIRECT(AY1484)</f>
        <v>-25000</v>
      </c>
      <c r="AZ1492" s="142" cm="1">
        <f t="array" aca="1" ref="AZ1492" ca="1">-AZ1491*INDIRECT(AZ1484)</f>
        <v>-25000</v>
      </c>
      <c r="BA1492" s="142" cm="1">
        <f t="array" aca="1" ref="BA1492" ca="1">-BA1491*INDIRECT(BA1484)</f>
        <v>-25000</v>
      </c>
      <c r="BB1492" s="142" cm="1">
        <f t="array" aca="1" ref="BB1492" ca="1">-BB1491*INDIRECT(BB1484)</f>
        <v>-25000</v>
      </c>
      <c r="BC1492" s="142" cm="1">
        <f t="array" aca="1" ref="BC1492" ca="1">-BC1491*INDIRECT(BC1484)</f>
        <v>-25000</v>
      </c>
      <c r="BD1492" s="142" cm="1">
        <f t="array" aca="1" ref="BD1492" ca="1">-BD1491*INDIRECT(BD1484)</f>
        <v>-25000</v>
      </c>
      <c r="BE1492" s="142" cm="1">
        <f t="array" aca="1" ref="BE1492" ca="1">-BE1491*INDIRECT(BE1484)</f>
        <v>-25000</v>
      </c>
      <c r="BF1492" s="142" cm="1">
        <f t="array" aca="1" ref="BF1492" ca="1">-BF1491*INDIRECT(BF1484)</f>
        <v>-25000</v>
      </c>
      <c r="BG1492" s="142" cm="1">
        <f t="array" aca="1" ref="BG1492" ca="1">-BG1491*INDIRECT(BG1484)</f>
        <v>-25000</v>
      </c>
      <c r="BH1492" s="142" cm="1">
        <f t="array" aca="1" ref="BH1492" ca="1">-BH1491*INDIRECT(BH1484)</f>
        <v>-25000</v>
      </c>
      <c r="BI1492" s="142" cm="1">
        <f t="array" aca="1" ref="BI1492" ca="1">-BI1491*INDIRECT(BI1484)</f>
        <v>-25000</v>
      </c>
      <c r="BJ1492" s="142" cm="1">
        <f t="array" aca="1" ref="BJ1492" ca="1">-BJ1491*INDIRECT(BJ1484)</f>
        <v>-25000</v>
      </c>
      <c r="BK1492" s="142" cm="1">
        <f t="array" aca="1" ref="BK1492" ca="1">-BK1491*INDIRECT(BK1484)</f>
        <v>-25000</v>
      </c>
      <c r="BL1492" s="142" cm="1">
        <f t="array" aca="1" ref="BL1492" ca="1">-BL1491*INDIRECT(BL1484)</f>
        <v>-25000</v>
      </c>
      <c r="BM1492" s="142" cm="1">
        <f t="array" aca="1" ref="BM1492" ca="1">-BM1491*INDIRECT(BM1484)</f>
        <v>-25000</v>
      </c>
      <c r="BN1492" s="142" cm="1">
        <f t="array" aca="1" ref="BN1492" ca="1">-BN1491*INDIRECT(BN1484)</f>
        <v>-25000</v>
      </c>
      <c r="BO1492" s="142" cm="1">
        <f t="array" aca="1" ref="BO1492" ca="1">-BO1491*INDIRECT(BO1484)</f>
        <v>-25000</v>
      </c>
      <c r="BP1492" s="142" cm="1">
        <f t="array" aca="1" ref="BP1492" ca="1">-BP1491*INDIRECT(BP1484)</f>
        <v>-25000</v>
      </c>
      <c r="BQ1492" s="142" cm="1">
        <f t="array" aca="1" ref="BQ1492" ca="1">-BQ1491*INDIRECT(BQ1484)</f>
        <v>-25000</v>
      </c>
      <c r="BR1492" s="142" cm="1">
        <f t="array" aca="1" ref="BR1492" ca="1">-BR1491*INDIRECT(BR1484)</f>
        <v>-25000</v>
      </c>
      <c r="BS1492" s="142" cm="1">
        <f t="array" aca="1" ref="BS1492" ca="1">-BS1491*INDIRECT(BS1484)</f>
        <v>-25000</v>
      </c>
      <c r="BT1492" s="142" cm="1">
        <f t="array" aca="1" ref="BT1492" ca="1">-BT1491*INDIRECT(BT1484)</f>
        <v>-25000</v>
      </c>
      <c r="BU1492" s="142" cm="1">
        <f t="array" aca="1" ref="BU1492" ca="1">-BU1491*INDIRECT(BU1484)</f>
        <v>-25000</v>
      </c>
      <c r="BV1492" s="142" cm="1">
        <f t="array" aca="1" ref="BV1492" ca="1">-BV1491*INDIRECT(BV1484)</f>
        <v>-25000</v>
      </c>
      <c r="BW1492" s="142" cm="1">
        <f t="array" aca="1" ref="BW1492" ca="1">-BW1491*INDIRECT(BW1484)</f>
        <v>-25000</v>
      </c>
      <c r="BX1492" s="142" cm="1">
        <f t="array" aca="1" ref="BX1492" ca="1">-BX1491*INDIRECT(BX1484)</f>
        <v>-25000</v>
      </c>
      <c r="BY1492" s="142" cm="1">
        <f t="array" aca="1" ref="BY1492" ca="1">-BY1491*INDIRECT(BY1484)</f>
        <v>-25000</v>
      </c>
      <c r="BZ1492" s="142" cm="1">
        <f t="array" aca="1" ref="BZ1492" ca="1">-BZ1491*INDIRECT(BZ1484)</f>
        <v>-25000</v>
      </c>
      <c r="CA1492" s="142" cm="1">
        <f t="array" aca="1" ref="CA1492" ca="1">-CA1491*INDIRECT(CA1484)</f>
        <v>-25000</v>
      </c>
      <c r="CB1492" s="142" cm="1">
        <f t="array" aca="1" ref="CB1492" ca="1">-CB1491*INDIRECT(CB1484)</f>
        <v>-25000</v>
      </c>
      <c r="CC1492" s="142" cm="1">
        <f t="array" aca="1" ref="CC1492" ca="1">-CC1491*INDIRECT(CC1484)</f>
        <v>-25000</v>
      </c>
      <c r="CD1492" s="142" cm="1">
        <f t="array" aca="1" ref="CD1492" ca="1">-CD1491*INDIRECT(CD1484)</f>
        <v>-25000</v>
      </c>
      <c r="CE1492" s="142" cm="1">
        <f t="array" aca="1" ref="CE1492" ca="1">-CE1491*INDIRECT(CE1484)</f>
        <v>-25000</v>
      </c>
      <c r="CF1492" s="142" cm="1">
        <f t="array" aca="1" ref="CF1492" ca="1">-CF1491*INDIRECT(CF1484)</f>
        <v>-25000</v>
      </c>
      <c r="CG1492" s="142" cm="1">
        <f t="array" aca="1" ref="CG1492" ca="1">-CG1491*INDIRECT(CG1484)</f>
        <v>-25000</v>
      </c>
      <c r="CH1492" s="142" cm="1">
        <f t="array" aca="1" ref="CH1492" ca="1">-CH1491*INDIRECT(CH1484)</f>
        <v>-25000</v>
      </c>
      <c r="CI1492" s="142" cm="1">
        <f t="array" aca="1" ref="CI1492" ca="1">-CI1491*INDIRECT(CI1484)</f>
        <v>-25000</v>
      </c>
      <c r="CJ1492" s="142" cm="1">
        <f t="array" aca="1" ref="CJ1492" ca="1">-CJ1491*INDIRECT(CJ1484)</f>
        <v>-25000</v>
      </c>
      <c r="CK1492" s="142" cm="1">
        <f t="array" aca="1" ref="CK1492" ca="1">-CK1491*INDIRECT(CK1484)</f>
        <v>-25000</v>
      </c>
      <c r="CL1492" s="142" cm="1">
        <f t="array" aca="1" ref="CL1492" ca="1">-CL1491*INDIRECT(CL1484)</f>
        <v>-25000</v>
      </c>
    </row>
    <row r="1493" spans="2:90" x14ac:dyDescent="0.4">
      <c r="B1493" s="13"/>
      <c r="C1493" s="12"/>
      <c r="D1493" s="12" t="s">
        <v>767</v>
      </c>
      <c r="E1493" s="12" t="s">
        <v>906</v>
      </c>
      <c r="F1493" s="12"/>
      <c r="G1493" s="12" t="s">
        <v>244</v>
      </c>
      <c r="H1493" s="12"/>
      <c r="I1493" s="60"/>
      <c r="J1493" s="60"/>
      <c r="R1493" s="9"/>
      <c r="S1493" s="143"/>
      <c r="T1493" s="143"/>
      <c r="U1493" s="143"/>
      <c r="V1493" s="143"/>
      <c r="W1493" s="143"/>
      <c r="X1493" s="143"/>
      <c r="Y1493" s="143"/>
      <c r="Z1493" s="143"/>
      <c r="AA1493" s="143"/>
      <c r="AB1493" s="143"/>
      <c r="AC1493" s="143"/>
      <c r="AD1493" s="143"/>
      <c r="AE1493" s="143"/>
      <c r="AF1493" s="143"/>
      <c r="AG1493" s="143"/>
      <c r="AH1493" s="143"/>
      <c r="AI1493" s="143"/>
      <c r="AJ1493" s="143"/>
      <c r="AK1493" s="143"/>
      <c r="AL1493" s="143"/>
      <c r="AM1493" s="143"/>
      <c r="AN1493" s="143"/>
      <c r="AO1493" s="143"/>
      <c r="AP1493" s="143"/>
      <c r="AQ1493" s="143"/>
      <c r="AR1493" s="143"/>
      <c r="AS1493" s="143"/>
      <c r="AT1493" s="143"/>
      <c r="AU1493" s="143"/>
      <c r="AV1493" s="143"/>
      <c r="AW1493" s="143"/>
      <c r="AX1493" s="143"/>
      <c r="AY1493" s="143"/>
      <c r="AZ1493" s="143"/>
      <c r="BA1493" s="143"/>
      <c r="BB1493" s="143"/>
      <c r="BC1493" s="143"/>
      <c r="BD1493" s="143"/>
      <c r="BE1493" s="143"/>
      <c r="BF1493" s="143"/>
      <c r="BG1493" s="143"/>
      <c r="BH1493" s="143"/>
      <c r="BI1493" s="143"/>
      <c r="BJ1493" s="143"/>
      <c r="BK1493" s="143"/>
      <c r="BL1493" s="143"/>
      <c r="BM1493" s="143"/>
      <c r="BN1493" s="143"/>
      <c r="BO1493" s="143"/>
      <c r="BP1493" s="143"/>
      <c r="BQ1493" s="143"/>
      <c r="BR1493" s="143"/>
      <c r="BS1493" s="143"/>
      <c r="BT1493" s="143"/>
      <c r="BU1493" s="143"/>
      <c r="BV1493" s="143"/>
      <c r="BW1493" s="143"/>
      <c r="BX1493" s="143"/>
      <c r="BY1493" s="143"/>
      <c r="BZ1493" s="143"/>
      <c r="CA1493" s="143"/>
      <c r="CB1493" s="143"/>
      <c r="CC1493" s="143"/>
      <c r="CD1493" s="143"/>
      <c r="CE1493" s="143"/>
      <c r="CF1493" s="143"/>
      <c r="CG1493" s="143"/>
      <c r="CH1493" s="143"/>
      <c r="CI1493" s="143"/>
      <c r="CJ1493" s="143"/>
      <c r="CK1493" s="143"/>
      <c r="CL1493" s="143"/>
    </row>
    <row r="1494" spans="2:90" x14ac:dyDescent="0.4">
      <c r="B1494" s="8" t="str">
        <f>B1481</f>
        <v>(Primary label)</v>
      </c>
      <c r="C1494" s="12"/>
      <c r="D1494" s="12" t="s">
        <v>767</v>
      </c>
      <c r="E1494" s="12" t="s">
        <v>906</v>
      </c>
      <c r="F1494" s="12"/>
      <c r="G1494" s="12" t="s">
        <v>330</v>
      </c>
      <c r="H1494" s="12"/>
      <c r="I1494" s="60"/>
      <c r="J1494" s="60"/>
      <c r="S1494" s="72"/>
      <c r="T1494" s="72"/>
      <c r="U1494" s="72"/>
      <c r="V1494" s="72"/>
      <c r="W1494" s="72"/>
      <c r="X1494" s="72"/>
      <c r="Y1494" s="72"/>
      <c r="Z1494" s="72"/>
      <c r="AA1494" s="72"/>
      <c r="AB1494" s="72"/>
      <c r="AC1494" s="72"/>
      <c r="AD1494" s="72"/>
      <c r="AE1494" s="72"/>
      <c r="AF1494" s="72"/>
      <c r="AG1494" s="72"/>
      <c r="AH1494" s="72"/>
      <c r="AI1494" s="72"/>
      <c r="AJ1494" s="72"/>
      <c r="AK1494" s="72"/>
      <c r="AL1494" s="72"/>
      <c r="AM1494" s="72"/>
      <c r="AN1494" s="72"/>
      <c r="AO1494" s="72"/>
      <c r="AP1494" s="72"/>
      <c r="AQ1494" s="72"/>
      <c r="AR1494" s="72"/>
      <c r="AS1494" s="72"/>
      <c r="AT1494" s="72"/>
      <c r="AU1494" s="72"/>
      <c r="AV1494" s="72"/>
      <c r="AW1494" s="72"/>
      <c r="AX1494" s="72"/>
      <c r="AY1494" s="72"/>
      <c r="AZ1494" s="72"/>
      <c r="BA1494" s="72"/>
      <c r="BB1494" s="72"/>
      <c r="BC1494" s="72"/>
      <c r="BD1494" s="72"/>
      <c r="BE1494" s="72"/>
      <c r="BF1494" s="72"/>
      <c r="BG1494" s="72"/>
      <c r="BH1494" s="72"/>
      <c r="BI1494" s="72"/>
      <c r="BJ1494" s="72"/>
      <c r="BK1494" s="72"/>
      <c r="BL1494" s="72"/>
      <c r="BM1494" s="72"/>
      <c r="BN1494" s="72"/>
      <c r="BO1494" s="72"/>
      <c r="BP1494" s="72"/>
      <c r="BQ1494" s="72"/>
      <c r="BR1494" s="72"/>
      <c r="BS1494" s="72"/>
      <c r="BT1494" s="72"/>
      <c r="BU1494" s="72"/>
      <c r="BV1494" s="72"/>
      <c r="BW1494" s="72"/>
      <c r="BX1494" s="72"/>
      <c r="BY1494" s="72"/>
      <c r="BZ1494" s="72"/>
      <c r="CA1494" s="72"/>
      <c r="CB1494" s="72"/>
      <c r="CC1494" s="72"/>
      <c r="CD1494" s="72"/>
      <c r="CE1494" s="72"/>
      <c r="CF1494" s="72"/>
      <c r="CG1494" s="72"/>
      <c r="CH1494" s="72"/>
      <c r="CI1494" s="72"/>
      <c r="CJ1494" s="72"/>
      <c r="CK1494" s="72"/>
      <c r="CL1494" s="72"/>
    </row>
    <row r="1495" spans="2:90" x14ac:dyDescent="0.4">
      <c r="B1495" s="8" t="str">
        <f>B1482</f>
        <v>primary unit</v>
      </c>
      <c r="C1495" s="12"/>
      <c r="D1495" s="12" t="s">
        <v>767</v>
      </c>
      <c r="E1495" s="12" t="s">
        <v>906</v>
      </c>
      <c r="F1495" s="12"/>
      <c r="G1495" s="12" t="s">
        <v>330</v>
      </c>
      <c r="H1495" s="12"/>
      <c r="I1495" s="60"/>
      <c r="J1495" s="60"/>
      <c r="S1495" s="72"/>
      <c r="T1495" s="72"/>
      <c r="U1495" s="72"/>
      <c r="V1495" s="72"/>
      <c r="W1495" s="72"/>
      <c r="X1495" s="72"/>
      <c r="Y1495" s="72"/>
      <c r="Z1495" s="72"/>
      <c r="AA1495" s="72"/>
      <c r="AB1495" s="72"/>
      <c r="AC1495" s="72"/>
      <c r="AD1495" s="72"/>
      <c r="AE1495" s="72"/>
      <c r="AF1495" s="72"/>
      <c r="AG1495" s="72"/>
      <c r="AH1495" s="72"/>
      <c r="AI1495" s="72"/>
      <c r="AJ1495" s="72"/>
      <c r="AK1495" s="72"/>
      <c r="AL1495" s="72"/>
      <c r="AM1495" s="72"/>
      <c r="AN1495" s="72"/>
      <c r="AO1495" s="72"/>
      <c r="AP1495" s="72"/>
      <c r="AQ1495" s="72"/>
      <c r="AR1495" s="72"/>
      <c r="AS1495" s="72"/>
      <c r="AT1495" s="72"/>
      <c r="AU1495" s="72"/>
      <c r="AV1495" s="72"/>
      <c r="AW1495" s="72"/>
      <c r="AX1495" s="72"/>
      <c r="AY1495" s="72"/>
      <c r="AZ1495" s="72"/>
      <c r="BA1495" s="72"/>
      <c r="BB1495" s="72"/>
      <c r="BC1495" s="72"/>
      <c r="BD1495" s="72"/>
      <c r="BE1495" s="72"/>
      <c r="BF1495" s="72"/>
      <c r="BG1495" s="72"/>
      <c r="BH1495" s="72"/>
      <c r="BI1495" s="72"/>
      <c r="BJ1495" s="72"/>
      <c r="BK1495" s="72"/>
      <c r="BL1495" s="72"/>
      <c r="BM1495" s="72"/>
      <c r="BN1495" s="72"/>
      <c r="BO1495" s="72"/>
      <c r="BP1495" s="72"/>
      <c r="BQ1495" s="72"/>
      <c r="BR1495" s="72"/>
      <c r="BS1495" s="72"/>
      <c r="BT1495" s="72"/>
      <c r="BU1495" s="72"/>
      <c r="BV1495" s="72"/>
      <c r="BW1495" s="72"/>
      <c r="BX1495" s="72"/>
      <c r="BY1495" s="72"/>
      <c r="BZ1495" s="72"/>
      <c r="CA1495" s="72"/>
      <c r="CB1495" s="72"/>
      <c r="CC1495" s="72"/>
      <c r="CD1495" s="72"/>
      <c r="CE1495" s="72"/>
      <c r="CF1495" s="72"/>
      <c r="CG1495" s="72"/>
      <c r="CH1495" s="72"/>
      <c r="CI1495" s="72"/>
      <c r="CJ1495" s="72"/>
      <c r="CK1495" s="72"/>
      <c r="CL1495" s="72"/>
    </row>
    <row r="1496" spans="2:90" x14ac:dyDescent="0.4">
      <c r="B1496" s="8" t="str">
        <f>B1483</f>
        <v>Primary revenue driver</v>
      </c>
      <c r="D1496" t="s">
        <v>767</v>
      </c>
      <c r="E1496" t="s">
        <v>906</v>
      </c>
      <c r="G1496" t="s">
        <v>330</v>
      </c>
      <c r="K1496" s="53"/>
      <c r="L1496" s="53"/>
      <c r="M1496" s="53"/>
      <c r="N1496" s="53"/>
      <c r="O1496" s="53"/>
      <c r="P1496" s="53"/>
      <c r="R1496" s="24"/>
      <c r="S1496" s="208" t="str">
        <f t="shared" ref="S1496" si="1674">S1483</f>
        <v>S$12</v>
      </c>
      <c r="T1496" s="208" t="str">
        <f t="shared" ref="T1496:AX1496" si="1675">T1483</f>
        <v>T$12</v>
      </c>
      <c r="U1496" s="208" t="str">
        <f t="shared" si="1675"/>
        <v>U$12</v>
      </c>
      <c r="V1496" s="208" t="str">
        <f t="shared" si="1675"/>
        <v>V$12</v>
      </c>
      <c r="W1496" s="208" t="str">
        <f t="shared" si="1675"/>
        <v>W$12</v>
      </c>
      <c r="X1496" s="208" t="str">
        <f t="shared" si="1675"/>
        <v>X$12</v>
      </c>
      <c r="Y1496" s="208" t="str">
        <f t="shared" si="1675"/>
        <v>Y$12</v>
      </c>
      <c r="Z1496" s="208" t="str">
        <f t="shared" si="1675"/>
        <v>Z$12</v>
      </c>
      <c r="AA1496" s="208" t="str">
        <f t="shared" si="1675"/>
        <v>AA$12</v>
      </c>
      <c r="AB1496" s="208" t="str">
        <f t="shared" si="1675"/>
        <v>AB$12</v>
      </c>
      <c r="AC1496" s="208" t="str">
        <f t="shared" si="1675"/>
        <v>AC$12</v>
      </c>
      <c r="AD1496" s="208" t="str">
        <f t="shared" si="1675"/>
        <v>AD$12</v>
      </c>
      <c r="AE1496" s="208" t="str">
        <f t="shared" si="1675"/>
        <v>AE$12</v>
      </c>
      <c r="AF1496" s="208" t="str">
        <f t="shared" si="1675"/>
        <v>AF$12</v>
      </c>
      <c r="AG1496" s="208" t="str">
        <f t="shared" si="1675"/>
        <v>AG$12</v>
      </c>
      <c r="AH1496" s="208" t="str">
        <f t="shared" si="1675"/>
        <v>AH$12</v>
      </c>
      <c r="AI1496" s="208" t="str">
        <f t="shared" si="1675"/>
        <v>AI$12</v>
      </c>
      <c r="AJ1496" s="208" t="str">
        <f t="shared" si="1675"/>
        <v>AJ$12</v>
      </c>
      <c r="AK1496" s="208" t="str">
        <f t="shared" si="1675"/>
        <v>AK$12</v>
      </c>
      <c r="AL1496" s="208" t="str">
        <f t="shared" si="1675"/>
        <v>AL$12</v>
      </c>
      <c r="AM1496" s="208" t="str">
        <f t="shared" si="1675"/>
        <v>AM$12</v>
      </c>
      <c r="AN1496" s="208" t="str">
        <f t="shared" si="1675"/>
        <v>AN$12</v>
      </c>
      <c r="AO1496" s="208" t="str">
        <f t="shared" si="1675"/>
        <v>AO$12</v>
      </c>
      <c r="AP1496" s="208" t="str">
        <f t="shared" si="1675"/>
        <v>AP$12</v>
      </c>
      <c r="AQ1496" s="208" t="str">
        <f t="shared" si="1675"/>
        <v>AQ$12</v>
      </c>
      <c r="AR1496" s="208" t="str">
        <f t="shared" si="1675"/>
        <v>AR$12</v>
      </c>
      <c r="AS1496" s="208" t="str">
        <f t="shared" si="1675"/>
        <v>AS$12</v>
      </c>
      <c r="AT1496" s="208" t="str">
        <f t="shared" si="1675"/>
        <v>AT$12</v>
      </c>
      <c r="AU1496" s="208" t="str">
        <f t="shared" si="1675"/>
        <v>AU$12</v>
      </c>
      <c r="AV1496" s="208" t="str">
        <f t="shared" si="1675"/>
        <v>AV$12</v>
      </c>
      <c r="AW1496" s="208" t="str">
        <f t="shared" si="1675"/>
        <v>AW$12</v>
      </c>
      <c r="AX1496" s="208" t="str">
        <f t="shared" si="1675"/>
        <v>AX$12</v>
      </c>
      <c r="AY1496" s="208" t="str">
        <f t="shared" ref="AY1496:CD1496" si="1676">AY1483</f>
        <v>AY$12</v>
      </c>
      <c r="AZ1496" s="208" t="str">
        <f t="shared" si="1676"/>
        <v>AZ$12</v>
      </c>
      <c r="BA1496" s="208" t="str">
        <f t="shared" si="1676"/>
        <v>BA$12</v>
      </c>
      <c r="BB1496" s="208" t="str">
        <f t="shared" si="1676"/>
        <v>BB$12</v>
      </c>
      <c r="BC1496" s="208" t="str">
        <f t="shared" si="1676"/>
        <v>BC$12</v>
      </c>
      <c r="BD1496" s="208" t="str">
        <f t="shared" si="1676"/>
        <v>BD$12</v>
      </c>
      <c r="BE1496" s="208" t="str">
        <f t="shared" si="1676"/>
        <v>BE$12</v>
      </c>
      <c r="BF1496" s="208" t="str">
        <f t="shared" si="1676"/>
        <v>BF$12</v>
      </c>
      <c r="BG1496" s="208" t="str">
        <f t="shared" si="1676"/>
        <v>BG$12</v>
      </c>
      <c r="BH1496" s="208" t="str">
        <f t="shared" si="1676"/>
        <v>BH$12</v>
      </c>
      <c r="BI1496" s="208" t="str">
        <f t="shared" si="1676"/>
        <v>BI$12</v>
      </c>
      <c r="BJ1496" s="208" t="str">
        <f t="shared" si="1676"/>
        <v>BJ$12</v>
      </c>
      <c r="BK1496" s="208" t="str">
        <f t="shared" si="1676"/>
        <v>BK$12</v>
      </c>
      <c r="BL1496" s="208" t="str">
        <f t="shared" si="1676"/>
        <v>BL$12</v>
      </c>
      <c r="BM1496" s="208" t="str">
        <f t="shared" si="1676"/>
        <v>BM$12</v>
      </c>
      <c r="BN1496" s="208" t="str">
        <f t="shared" si="1676"/>
        <v>BN$12</v>
      </c>
      <c r="BO1496" s="208" t="str">
        <f t="shared" si="1676"/>
        <v>BO$12</v>
      </c>
      <c r="BP1496" s="208" t="str">
        <f t="shared" si="1676"/>
        <v>BP$12</v>
      </c>
      <c r="BQ1496" s="208" t="str">
        <f t="shared" si="1676"/>
        <v>BQ$12</v>
      </c>
      <c r="BR1496" s="208" t="str">
        <f t="shared" si="1676"/>
        <v>BR$12</v>
      </c>
      <c r="BS1496" s="208" t="str">
        <f t="shared" si="1676"/>
        <v>BS$12</v>
      </c>
      <c r="BT1496" s="208" t="str">
        <f t="shared" si="1676"/>
        <v>BT$12</v>
      </c>
      <c r="BU1496" s="208" t="str">
        <f t="shared" si="1676"/>
        <v>BU$12</v>
      </c>
      <c r="BV1496" s="208" t="str">
        <f t="shared" si="1676"/>
        <v>BV$12</v>
      </c>
      <c r="BW1496" s="208" t="str">
        <f t="shared" si="1676"/>
        <v>BW$12</v>
      </c>
      <c r="BX1496" s="208" t="str">
        <f t="shared" si="1676"/>
        <v>BX$12</v>
      </c>
      <c r="BY1496" s="208" t="str">
        <f t="shared" si="1676"/>
        <v>BY$12</v>
      </c>
      <c r="BZ1496" s="208" t="str">
        <f t="shared" si="1676"/>
        <v>BZ$12</v>
      </c>
      <c r="CA1496" s="208" t="str">
        <f t="shared" si="1676"/>
        <v>CA$12</v>
      </c>
      <c r="CB1496" s="208" t="str">
        <f t="shared" si="1676"/>
        <v>CB$12</v>
      </c>
      <c r="CC1496" s="208" t="str">
        <f t="shared" si="1676"/>
        <v>CC$12</v>
      </c>
      <c r="CD1496" s="208" t="str">
        <f t="shared" si="1676"/>
        <v>CD$12</v>
      </c>
      <c r="CE1496" s="208" t="str">
        <f t="shared" ref="CE1496:CK1496" si="1677">CE1483</f>
        <v>CE$12</v>
      </c>
      <c r="CF1496" s="208" t="str">
        <f t="shared" si="1677"/>
        <v>CF$12</v>
      </c>
      <c r="CG1496" s="208" t="str">
        <f t="shared" si="1677"/>
        <v>CG$12</v>
      </c>
      <c r="CH1496" s="208" t="str">
        <f t="shared" si="1677"/>
        <v>CH$12</v>
      </c>
      <c r="CI1496" s="208" t="str">
        <f t="shared" si="1677"/>
        <v>CI$12</v>
      </c>
      <c r="CJ1496" s="208" t="str">
        <f t="shared" si="1677"/>
        <v>CJ$12</v>
      </c>
      <c r="CK1496" s="208" t="str">
        <f t="shared" si="1677"/>
        <v>CK$12</v>
      </c>
      <c r="CL1496" s="208" t="str">
        <f t="shared" ref="CL1496" si="1678">CL1483</f>
        <v>CL$12</v>
      </c>
    </row>
    <row r="1497" spans="2:90" x14ac:dyDescent="0.4">
      <c r="B1497" s="8" t="str">
        <f>B1484</f>
        <v>Primary volume driver</v>
      </c>
      <c r="C1497" s="56"/>
      <c r="D1497" s="56" t="s">
        <v>767</v>
      </c>
      <c r="E1497" s="56" t="s">
        <v>906</v>
      </c>
      <c r="F1497" s="56"/>
      <c r="G1497" s="56" t="s">
        <v>330</v>
      </c>
      <c r="H1497" s="56"/>
      <c r="I1497" s="79"/>
      <c r="J1497" s="79"/>
      <c r="K1497" s="15"/>
      <c r="L1497" s="15"/>
      <c r="M1497" s="15"/>
      <c r="N1497" s="15"/>
      <c r="O1497" s="15"/>
      <c r="P1497" s="15"/>
      <c r="R1497" s="15"/>
      <c r="S1497" s="208" t="str">
        <f t="shared" ref="S1497" si="1679">S1484</f>
        <v>S$13</v>
      </c>
      <c r="T1497" s="208" t="str">
        <f t="shared" ref="T1497:AX1497" si="1680">T1484</f>
        <v>T$13</v>
      </c>
      <c r="U1497" s="208" t="str">
        <f t="shared" si="1680"/>
        <v>U$13</v>
      </c>
      <c r="V1497" s="208" t="str">
        <f t="shared" si="1680"/>
        <v>V$13</v>
      </c>
      <c r="W1497" s="208" t="str">
        <f t="shared" si="1680"/>
        <v>W$13</v>
      </c>
      <c r="X1497" s="208" t="str">
        <f t="shared" si="1680"/>
        <v>X$13</v>
      </c>
      <c r="Y1497" s="208" t="str">
        <f t="shared" si="1680"/>
        <v>Y$13</v>
      </c>
      <c r="Z1497" s="208" t="str">
        <f t="shared" si="1680"/>
        <v>Z$13</v>
      </c>
      <c r="AA1497" s="208" t="str">
        <f t="shared" si="1680"/>
        <v>AA$13</v>
      </c>
      <c r="AB1497" s="208" t="str">
        <f t="shared" si="1680"/>
        <v>AB$13</v>
      </c>
      <c r="AC1497" s="208" t="str">
        <f t="shared" si="1680"/>
        <v>AC$13</v>
      </c>
      <c r="AD1497" s="208" t="str">
        <f t="shared" si="1680"/>
        <v>AD$13</v>
      </c>
      <c r="AE1497" s="208" t="str">
        <f t="shared" si="1680"/>
        <v>AE$13</v>
      </c>
      <c r="AF1497" s="208" t="str">
        <f t="shared" si="1680"/>
        <v>AF$13</v>
      </c>
      <c r="AG1497" s="208" t="str">
        <f t="shared" si="1680"/>
        <v>AG$13</v>
      </c>
      <c r="AH1497" s="208" t="str">
        <f t="shared" si="1680"/>
        <v>AH$13</v>
      </c>
      <c r="AI1497" s="208" t="str">
        <f t="shared" si="1680"/>
        <v>AI$13</v>
      </c>
      <c r="AJ1497" s="208" t="str">
        <f t="shared" si="1680"/>
        <v>AJ$13</v>
      </c>
      <c r="AK1497" s="208" t="str">
        <f t="shared" si="1680"/>
        <v>AK$13</v>
      </c>
      <c r="AL1497" s="208" t="str">
        <f t="shared" si="1680"/>
        <v>AL$13</v>
      </c>
      <c r="AM1497" s="208" t="str">
        <f t="shared" si="1680"/>
        <v>AM$13</v>
      </c>
      <c r="AN1497" s="208" t="str">
        <f t="shared" si="1680"/>
        <v>AN$13</v>
      </c>
      <c r="AO1497" s="208" t="str">
        <f t="shared" si="1680"/>
        <v>AO$13</v>
      </c>
      <c r="AP1497" s="208" t="str">
        <f t="shared" si="1680"/>
        <v>AP$13</v>
      </c>
      <c r="AQ1497" s="208" t="str">
        <f t="shared" si="1680"/>
        <v>AQ$13</v>
      </c>
      <c r="AR1497" s="208" t="str">
        <f t="shared" si="1680"/>
        <v>AR$13</v>
      </c>
      <c r="AS1497" s="208" t="str">
        <f t="shared" si="1680"/>
        <v>AS$13</v>
      </c>
      <c r="AT1497" s="208" t="str">
        <f t="shared" si="1680"/>
        <v>AT$13</v>
      </c>
      <c r="AU1497" s="208" t="str">
        <f t="shared" si="1680"/>
        <v>AU$13</v>
      </c>
      <c r="AV1497" s="208" t="str">
        <f t="shared" si="1680"/>
        <v>AV$13</v>
      </c>
      <c r="AW1497" s="208" t="str">
        <f t="shared" si="1680"/>
        <v>AW$13</v>
      </c>
      <c r="AX1497" s="208" t="str">
        <f t="shared" si="1680"/>
        <v>AX$13</v>
      </c>
      <c r="AY1497" s="208" t="str">
        <f t="shared" ref="AY1497:CD1497" si="1681">AY1484</f>
        <v>AY$13</v>
      </c>
      <c r="AZ1497" s="208" t="str">
        <f t="shared" si="1681"/>
        <v>AZ$13</v>
      </c>
      <c r="BA1497" s="208" t="str">
        <f t="shared" si="1681"/>
        <v>BA$13</v>
      </c>
      <c r="BB1497" s="208" t="str">
        <f t="shared" si="1681"/>
        <v>BB$13</v>
      </c>
      <c r="BC1497" s="208" t="str">
        <f t="shared" si="1681"/>
        <v>BC$13</v>
      </c>
      <c r="BD1497" s="208" t="str">
        <f t="shared" si="1681"/>
        <v>BD$13</v>
      </c>
      <c r="BE1497" s="208" t="str">
        <f t="shared" si="1681"/>
        <v>BE$13</v>
      </c>
      <c r="BF1497" s="208" t="str">
        <f t="shared" si="1681"/>
        <v>BF$13</v>
      </c>
      <c r="BG1497" s="208" t="str">
        <f t="shared" si="1681"/>
        <v>BG$13</v>
      </c>
      <c r="BH1497" s="208" t="str">
        <f t="shared" si="1681"/>
        <v>BH$13</v>
      </c>
      <c r="BI1497" s="208" t="str">
        <f t="shared" si="1681"/>
        <v>BI$13</v>
      </c>
      <c r="BJ1497" s="208" t="str">
        <f t="shared" si="1681"/>
        <v>BJ$13</v>
      </c>
      <c r="BK1497" s="208" t="str">
        <f t="shared" si="1681"/>
        <v>BK$13</v>
      </c>
      <c r="BL1497" s="208" t="str">
        <f t="shared" si="1681"/>
        <v>BL$13</v>
      </c>
      <c r="BM1497" s="208" t="str">
        <f t="shared" si="1681"/>
        <v>BM$13</v>
      </c>
      <c r="BN1497" s="208" t="str">
        <f t="shared" si="1681"/>
        <v>BN$13</v>
      </c>
      <c r="BO1497" s="208" t="str">
        <f t="shared" si="1681"/>
        <v>BO$13</v>
      </c>
      <c r="BP1497" s="208" t="str">
        <f t="shared" si="1681"/>
        <v>BP$13</v>
      </c>
      <c r="BQ1497" s="208" t="str">
        <f t="shared" si="1681"/>
        <v>BQ$13</v>
      </c>
      <c r="BR1497" s="208" t="str">
        <f t="shared" si="1681"/>
        <v>BR$13</v>
      </c>
      <c r="BS1497" s="208" t="str">
        <f t="shared" si="1681"/>
        <v>BS$13</v>
      </c>
      <c r="BT1497" s="208" t="str">
        <f t="shared" si="1681"/>
        <v>BT$13</v>
      </c>
      <c r="BU1497" s="208" t="str">
        <f t="shared" si="1681"/>
        <v>BU$13</v>
      </c>
      <c r="BV1497" s="208" t="str">
        <f t="shared" si="1681"/>
        <v>BV$13</v>
      </c>
      <c r="BW1497" s="208" t="str">
        <f t="shared" si="1681"/>
        <v>BW$13</v>
      </c>
      <c r="BX1497" s="208" t="str">
        <f t="shared" si="1681"/>
        <v>BX$13</v>
      </c>
      <c r="BY1497" s="208" t="str">
        <f t="shared" si="1681"/>
        <v>BY$13</v>
      </c>
      <c r="BZ1497" s="208" t="str">
        <f t="shared" si="1681"/>
        <v>BZ$13</v>
      </c>
      <c r="CA1497" s="208" t="str">
        <f t="shared" si="1681"/>
        <v>CA$13</v>
      </c>
      <c r="CB1497" s="208" t="str">
        <f t="shared" si="1681"/>
        <v>CB$13</v>
      </c>
      <c r="CC1497" s="208" t="str">
        <f t="shared" si="1681"/>
        <v>CC$13</v>
      </c>
      <c r="CD1497" s="208" t="str">
        <f t="shared" si="1681"/>
        <v>CD$13</v>
      </c>
      <c r="CE1497" s="208" t="str">
        <f t="shared" ref="CE1497:CK1497" si="1682">CE1484</f>
        <v>CE$13</v>
      </c>
      <c r="CF1497" s="208" t="str">
        <f t="shared" si="1682"/>
        <v>CF$13</v>
      </c>
      <c r="CG1497" s="208" t="str">
        <f t="shared" si="1682"/>
        <v>CG$13</v>
      </c>
      <c r="CH1497" s="208" t="str">
        <f t="shared" si="1682"/>
        <v>CH$13</v>
      </c>
      <c r="CI1497" s="208" t="str">
        <f t="shared" si="1682"/>
        <v>CI$13</v>
      </c>
      <c r="CJ1497" s="208" t="str">
        <f t="shared" si="1682"/>
        <v>CJ$13</v>
      </c>
      <c r="CK1497" s="208" t="str">
        <f t="shared" si="1682"/>
        <v>CK$13</v>
      </c>
      <c r="CL1497" s="208" t="str">
        <f t="shared" ref="CL1497" si="1683">CL1484</f>
        <v>CL$13</v>
      </c>
    </row>
    <row r="1498" spans="2:90" x14ac:dyDescent="0.4">
      <c r="B1498" s="8" t="str">
        <f>B1489</f>
        <v xml:space="preserve">DC volume driven: </v>
      </c>
      <c r="C1498" s="12"/>
      <c r="D1498" s="12" t="s">
        <v>767</v>
      </c>
      <c r="E1498" s="12" t="s">
        <v>906</v>
      </c>
      <c r="F1498" s="12"/>
      <c r="G1498" s="12" t="s">
        <v>330</v>
      </c>
      <c r="H1498" s="12"/>
      <c r="I1498" s="60"/>
      <c r="J1498" s="60"/>
      <c r="K1498" s="15"/>
      <c r="L1498" s="15"/>
      <c r="M1498" s="15"/>
      <c r="N1498" s="15"/>
      <c r="O1498" s="15"/>
      <c r="P1498" s="15"/>
      <c r="R1498" s="15"/>
      <c r="S1498" s="208">
        <f t="shared" ref="S1498" si="1684">S1486</f>
        <v>0</v>
      </c>
      <c r="T1498" s="208">
        <f t="shared" ref="T1498:AX1498" si="1685">T1486</f>
        <v>0</v>
      </c>
      <c r="U1498" s="208">
        <f t="shared" si="1685"/>
        <v>0</v>
      </c>
      <c r="V1498" s="208">
        <f t="shared" si="1685"/>
        <v>0</v>
      </c>
      <c r="W1498" s="208">
        <f t="shared" si="1685"/>
        <v>0</v>
      </c>
      <c r="X1498" s="208">
        <f t="shared" si="1685"/>
        <v>0</v>
      </c>
      <c r="Y1498" s="208">
        <f t="shared" si="1685"/>
        <v>0</v>
      </c>
      <c r="Z1498" s="208">
        <f t="shared" si="1685"/>
        <v>0</v>
      </c>
      <c r="AA1498" s="208">
        <f t="shared" si="1685"/>
        <v>0</v>
      </c>
      <c r="AB1498" s="208">
        <f t="shared" si="1685"/>
        <v>0</v>
      </c>
      <c r="AC1498" s="208">
        <f t="shared" si="1685"/>
        <v>0</v>
      </c>
      <c r="AD1498" s="208">
        <f t="shared" si="1685"/>
        <v>0</v>
      </c>
      <c r="AE1498" s="208">
        <f t="shared" si="1685"/>
        <v>0</v>
      </c>
      <c r="AF1498" s="208">
        <f t="shared" si="1685"/>
        <v>0</v>
      </c>
      <c r="AG1498" s="208">
        <f t="shared" si="1685"/>
        <v>0</v>
      </c>
      <c r="AH1498" s="208">
        <f t="shared" si="1685"/>
        <v>0</v>
      </c>
      <c r="AI1498" s="208">
        <f t="shared" si="1685"/>
        <v>0</v>
      </c>
      <c r="AJ1498" s="208">
        <f t="shared" si="1685"/>
        <v>0</v>
      </c>
      <c r="AK1498" s="208">
        <f t="shared" si="1685"/>
        <v>0</v>
      </c>
      <c r="AL1498" s="208">
        <f t="shared" si="1685"/>
        <v>0</v>
      </c>
      <c r="AM1498" s="208">
        <f t="shared" si="1685"/>
        <v>0</v>
      </c>
      <c r="AN1498" s="208">
        <f t="shared" si="1685"/>
        <v>0</v>
      </c>
      <c r="AO1498" s="208">
        <f t="shared" si="1685"/>
        <v>0</v>
      </c>
      <c r="AP1498" s="208">
        <f t="shared" si="1685"/>
        <v>0</v>
      </c>
      <c r="AQ1498" s="208">
        <f t="shared" si="1685"/>
        <v>0</v>
      </c>
      <c r="AR1498" s="208">
        <f t="shared" si="1685"/>
        <v>0</v>
      </c>
      <c r="AS1498" s="208">
        <f t="shared" si="1685"/>
        <v>0</v>
      </c>
      <c r="AT1498" s="208">
        <f t="shared" si="1685"/>
        <v>0</v>
      </c>
      <c r="AU1498" s="208">
        <f t="shared" si="1685"/>
        <v>0</v>
      </c>
      <c r="AV1498" s="208">
        <f t="shared" si="1685"/>
        <v>0</v>
      </c>
      <c r="AW1498" s="208">
        <f t="shared" si="1685"/>
        <v>0</v>
      </c>
      <c r="AX1498" s="208">
        <f t="shared" si="1685"/>
        <v>0</v>
      </c>
      <c r="AY1498" s="208">
        <f t="shared" ref="AY1498:CD1498" si="1686">AY1486</f>
        <v>0</v>
      </c>
      <c r="AZ1498" s="208">
        <f t="shared" si="1686"/>
        <v>0</v>
      </c>
      <c r="BA1498" s="208">
        <f t="shared" si="1686"/>
        <v>0</v>
      </c>
      <c r="BB1498" s="208">
        <f t="shared" si="1686"/>
        <v>0</v>
      </c>
      <c r="BC1498" s="208">
        <f t="shared" si="1686"/>
        <v>0</v>
      </c>
      <c r="BD1498" s="208">
        <f t="shared" si="1686"/>
        <v>0</v>
      </c>
      <c r="BE1498" s="208">
        <f t="shared" si="1686"/>
        <v>0</v>
      </c>
      <c r="BF1498" s="208">
        <f t="shared" si="1686"/>
        <v>0</v>
      </c>
      <c r="BG1498" s="208">
        <f t="shared" si="1686"/>
        <v>0</v>
      </c>
      <c r="BH1498" s="208">
        <f t="shared" si="1686"/>
        <v>0</v>
      </c>
      <c r="BI1498" s="208">
        <f t="shared" si="1686"/>
        <v>0</v>
      </c>
      <c r="BJ1498" s="208">
        <f t="shared" si="1686"/>
        <v>0</v>
      </c>
      <c r="BK1498" s="208">
        <f t="shared" si="1686"/>
        <v>0</v>
      </c>
      <c r="BL1498" s="208">
        <f t="shared" si="1686"/>
        <v>0</v>
      </c>
      <c r="BM1498" s="208">
        <f t="shared" si="1686"/>
        <v>0</v>
      </c>
      <c r="BN1498" s="208">
        <f t="shared" si="1686"/>
        <v>0</v>
      </c>
      <c r="BO1498" s="208">
        <f t="shared" si="1686"/>
        <v>0</v>
      </c>
      <c r="BP1498" s="208">
        <f t="shared" si="1686"/>
        <v>0</v>
      </c>
      <c r="BQ1498" s="208">
        <f t="shared" si="1686"/>
        <v>0</v>
      </c>
      <c r="BR1498" s="208">
        <f t="shared" si="1686"/>
        <v>0</v>
      </c>
      <c r="BS1498" s="208">
        <f t="shared" si="1686"/>
        <v>0</v>
      </c>
      <c r="BT1498" s="208">
        <f t="shared" si="1686"/>
        <v>0</v>
      </c>
      <c r="BU1498" s="208">
        <f t="shared" si="1686"/>
        <v>0</v>
      </c>
      <c r="BV1498" s="208">
        <f t="shared" si="1686"/>
        <v>0</v>
      </c>
      <c r="BW1498" s="208">
        <f t="shared" si="1686"/>
        <v>0</v>
      </c>
      <c r="BX1498" s="208">
        <f t="shared" si="1686"/>
        <v>0</v>
      </c>
      <c r="BY1498" s="208">
        <f t="shared" si="1686"/>
        <v>0</v>
      </c>
      <c r="BZ1498" s="208">
        <f t="shared" si="1686"/>
        <v>0</v>
      </c>
      <c r="CA1498" s="208">
        <f t="shared" si="1686"/>
        <v>0</v>
      </c>
      <c r="CB1498" s="208">
        <f t="shared" si="1686"/>
        <v>0</v>
      </c>
      <c r="CC1498" s="208">
        <f t="shared" si="1686"/>
        <v>0</v>
      </c>
      <c r="CD1498" s="208">
        <f t="shared" si="1686"/>
        <v>0</v>
      </c>
      <c r="CE1498" s="208">
        <f t="shared" ref="CE1498:CK1498" si="1687">CE1486</f>
        <v>0</v>
      </c>
      <c r="CF1498" s="208">
        <f t="shared" si="1687"/>
        <v>0</v>
      </c>
      <c r="CG1498" s="208">
        <f t="shared" si="1687"/>
        <v>0</v>
      </c>
      <c r="CH1498" s="208">
        <f t="shared" si="1687"/>
        <v>0</v>
      </c>
      <c r="CI1498" s="208">
        <f t="shared" si="1687"/>
        <v>0</v>
      </c>
      <c r="CJ1498" s="208">
        <f t="shared" si="1687"/>
        <v>0</v>
      </c>
      <c r="CK1498" s="208">
        <f t="shared" si="1687"/>
        <v>0</v>
      </c>
      <c r="CL1498" s="208">
        <f t="shared" ref="CL1498" si="1688">CL1486</f>
        <v>0</v>
      </c>
    </row>
    <row r="1499" spans="2:90" x14ac:dyDescent="0.4">
      <c r="B1499" s="322" t="str">
        <f>IFERROR(SUBSTITUTE(TRIM(MID(B1489, SEARCH("-", B1489) + 1, LEN(B1489))),":",""),"no unit")</f>
        <v>no unit</v>
      </c>
      <c r="C1499" s="12"/>
      <c r="D1499" s="12" t="s">
        <v>767</v>
      </c>
      <c r="E1499" s="12" t="s">
        <v>906</v>
      </c>
      <c r="F1499" s="12"/>
      <c r="G1499" s="12" t="s">
        <v>330</v>
      </c>
      <c r="H1499" s="12"/>
      <c r="I1499" s="60"/>
      <c r="J1499" s="60"/>
      <c r="K1499" s="15"/>
      <c r="L1499" s="15"/>
      <c r="M1499" s="15"/>
      <c r="N1499" s="15"/>
      <c r="O1499" s="15"/>
      <c r="P1499" s="15"/>
      <c r="R1499" s="15"/>
      <c r="S1499" s="208"/>
      <c r="T1499" s="208"/>
      <c r="U1499" s="208"/>
      <c r="V1499" s="208"/>
      <c r="W1499" s="208"/>
      <c r="X1499" s="208"/>
      <c r="Y1499" s="208"/>
      <c r="Z1499" s="208"/>
      <c r="AA1499" s="208"/>
      <c r="AB1499" s="208"/>
      <c r="AC1499" s="208"/>
      <c r="AD1499" s="208"/>
      <c r="AE1499" s="208"/>
      <c r="AF1499" s="208"/>
      <c r="AG1499" s="208"/>
      <c r="AH1499" s="208"/>
      <c r="AI1499" s="208"/>
      <c r="AJ1499" s="208"/>
      <c r="AK1499" s="208"/>
      <c r="AL1499" s="208"/>
      <c r="AM1499" s="208"/>
      <c r="AN1499" s="208"/>
      <c r="AO1499" s="208"/>
      <c r="AP1499" s="208"/>
      <c r="AQ1499" s="208"/>
      <c r="AR1499" s="208"/>
      <c r="AS1499" s="208"/>
      <c r="AT1499" s="208"/>
      <c r="AU1499" s="208"/>
      <c r="AV1499" s="208"/>
      <c r="AW1499" s="208"/>
      <c r="AX1499" s="208"/>
      <c r="AY1499" s="208"/>
      <c r="AZ1499" s="208"/>
      <c r="BA1499" s="208"/>
      <c r="BB1499" s="208"/>
      <c r="BC1499" s="208"/>
      <c r="BD1499" s="208"/>
      <c r="BE1499" s="208"/>
      <c r="BF1499" s="208"/>
      <c r="BG1499" s="208"/>
      <c r="BH1499" s="208"/>
      <c r="BI1499" s="208"/>
      <c r="BJ1499" s="208"/>
      <c r="BK1499" s="208"/>
      <c r="BL1499" s="208"/>
      <c r="BM1499" s="208"/>
      <c r="BN1499" s="208"/>
      <c r="BO1499" s="208"/>
      <c r="BP1499" s="208"/>
      <c r="BQ1499" s="208"/>
      <c r="BR1499" s="208"/>
      <c r="BS1499" s="208"/>
      <c r="BT1499" s="208"/>
      <c r="BU1499" s="208"/>
      <c r="BV1499" s="208"/>
      <c r="BW1499" s="208"/>
      <c r="BX1499" s="208"/>
      <c r="BY1499" s="208"/>
      <c r="BZ1499" s="208"/>
      <c r="CA1499" s="208"/>
      <c r="CB1499" s="208"/>
      <c r="CC1499" s="208"/>
      <c r="CD1499" s="208"/>
      <c r="CE1499" s="208"/>
      <c r="CF1499" s="208"/>
      <c r="CG1499" s="208"/>
      <c r="CH1499" s="208"/>
      <c r="CI1499" s="208"/>
      <c r="CJ1499" s="208"/>
      <c r="CK1499" s="208"/>
      <c r="CL1499" s="208"/>
    </row>
    <row r="1500" spans="2:90" x14ac:dyDescent="0.4">
      <c r="B1500" s="87" t="str">
        <f>B1487</f>
        <v>Secondary revenue driver</v>
      </c>
      <c r="C1500" s="88"/>
      <c r="D1500" s="88" t="s">
        <v>767</v>
      </c>
      <c r="E1500" s="88" t="s">
        <v>906</v>
      </c>
      <c r="F1500" s="88"/>
      <c r="G1500" s="88" t="s">
        <v>330</v>
      </c>
      <c r="H1500" s="88"/>
      <c r="I1500" s="206"/>
      <c r="J1500" s="206"/>
      <c r="K1500" s="207"/>
      <c r="L1500" s="207"/>
      <c r="M1500" s="207"/>
      <c r="N1500" s="207"/>
      <c r="O1500" s="207"/>
      <c r="P1500" s="207"/>
      <c r="R1500" s="207"/>
      <c r="S1500" s="4" t="str">
        <f t="shared" ref="S1500" si="1689">ADDRESS(ROW(S1492),COLUMN(S1492),2)</f>
        <v>S$1492</v>
      </c>
      <c r="T1500" s="4" t="str">
        <f t="shared" ref="T1500:AX1500" si="1690">ADDRESS(ROW(T1492),COLUMN(T1492),2)</f>
        <v>T$1492</v>
      </c>
      <c r="U1500" s="4" t="str">
        <f t="shared" si="1690"/>
        <v>U$1492</v>
      </c>
      <c r="V1500" s="4" t="str">
        <f t="shared" si="1690"/>
        <v>V$1492</v>
      </c>
      <c r="W1500" s="4" t="str">
        <f t="shared" si="1690"/>
        <v>W$1492</v>
      </c>
      <c r="X1500" s="4" t="str">
        <f t="shared" si="1690"/>
        <v>X$1492</v>
      </c>
      <c r="Y1500" s="4" t="str">
        <f t="shared" si="1690"/>
        <v>Y$1492</v>
      </c>
      <c r="Z1500" s="4" t="str">
        <f t="shared" si="1690"/>
        <v>Z$1492</v>
      </c>
      <c r="AA1500" s="4" t="str">
        <f t="shared" si="1690"/>
        <v>AA$1492</v>
      </c>
      <c r="AB1500" s="4" t="str">
        <f t="shared" si="1690"/>
        <v>AB$1492</v>
      </c>
      <c r="AC1500" s="4" t="str">
        <f t="shared" si="1690"/>
        <v>AC$1492</v>
      </c>
      <c r="AD1500" s="4" t="str">
        <f t="shared" si="1690"/>
        <v>AD$1492</v>
      </c>
      <c r="AE1500" s="4" t="str">
        <f t="shared" si="1690"/>
        <v>AE$1492</v>
      </c>
      <c r="AF1500" s="4" t="str">
        <f t="shared" si="1690"/>
        <v>AF$1492</v>
      </c>
      <c r="AG1500" s="4" t="str">
        <f t="shared" si="1690"/>
        <v>AG$1492</v>
      </c>
      <c r="AH1500" s="4" t="str">
        <f t="shared" si="1690"/>
        <v>AH$1492</v>
      </c>
      <c r="AI1500" s="4" t="str">
        <f t="shared" si="1690"/>
        <v>AI$1492</v>
      </c>
      <c r="AJ1500" s="4" t="str">
        <f t="shared" si="1690"/>
        <v>AJ$1492</v>
      </c>
      <c r="AK1500" s="4" t="str">
        <f t="shared" si="1690"/>
        <v>AK$1492</v>
      </c>
      <c r="AL1500" s="4" t="str">
        <f t="shared" si="1690"/>
        <v>AL$1492</v>
      </c>
      <c r="AM1500" s="4" t="str">
        <f t="shared" si="1690"/>
        <v>AM$1492</v>
      </c>
      <c r="AN1500" s="4" t="str">
        <f t="shared" si="1690"/>
        <v>AN$1492</v>
      </c>
      <c r="AO1500" s="4" t="str">
        <f t="shared" si="1690"/>
        <v>AO$1492</v>
      </c>
      <c r="AP1500" s="4" t="str">
        <f t="shared" si="1690"/>
        <v>AP$1492</v>
      </c>
      <c r="AQ1500" s="4" t="str">
        <f t="shared" si="1690"/>
        <v>AQ$1492</v>
      </c>
      <c r="AR1500" s="4" t="str">
        <f t="shared" si="1690"/>
        <v>AR$1492</v>
      </c>
      <c r="AS1500" s="4" t="str">
        <f t="shared" si="1690"/>
        <v>AS$1492</v>
      </c>
      <c r="AT1500" s="4" t="str">
        <f t="shared" si="1690"/>
        <v>AT$1492</v>
      </c>
      <c r="AU1500" s="4" t="str">
        <f t="shared" si="1690"/>
        <v>AU$1492</v>
      </c>
      <c r="AV1500" s="4" t="str">
        <f t="shared" si="1690"/>
        <v>AV$1492</v>
      </c>
      <c r="AW1500" s="4" t="str">
        <f t="shared" si="1690"/>
        <v>AW$1492</v>
      </c>
      <c r="AX1500" s="4" t="str">
        <f t="shared" si="1690"/>
        <v>AX$1492</v>
      </c>
      <c r="AY1500" s="4" t="str">
        <f t="shared" ref="AY1500:CD1500" si="1691">ADDRESS(ROW(AY1492),COLUMN(AY1492),2)</f>
        <v>AY$1492</v>
      </c>
      <c r="AZ1500" s="4" t="str">
        <f t="shared" si="1691"/>
        <v>AZ$1492</v>
      </c>
      <c r="BA1500" s="4" t="str">
        <f t="shared" si="1691"/>
        <v>BA$1492</v>
      </c>
      <c r="BB1500" s="4" t="str">
        <f t="shared" si="1691"/>
        <v>BB$1492</v>
      </c>
      <c r="BC1500" s="4" t="str">
        <f t="shared" si="1691"/>
        <v>BC$1492</v>
      </c>
      <c r="BD1500" s="4" t="str">
        <f t="shared" si="1691"/>
        <v>BD$1492</v>
      </c>
      <c r="BE1500" s="4" t="str">
        <f t="shared" si="1691"/>
        <v>BE$1492</v>
      </c>
      <c r="BF1500" s="4" t="str">
        <f t="shared" si="1691"/>
        <v>BF$1492</v>
      </c>
      <c r="BG1500" s="4" t="str">
        <f t="shared" si="1691"/>
        <v>BG$1492</v>
      </c>
      <c r="BH1500" s="4" t="str">
        <f t="shared" si="1691"/>
        <v>BH$1492</v>
      </c>
      <c r="BI1500" s="4" t="str">
        <f t="shared" si="1691"/>
        <v>BI$1492</v>
      </c>
      <c r="BJ1500" s="4" t="str">
        <f t="shared" si="1691"/>
        <v>BJ$1492</v>
      </c>
      <c r="BK1500" s="4" t="str">
        <f t="shared" si="1691"/>
        <v>BK$1492</v>
      </c>
      <c r="BL1500" s="4" t="str">
        <f t="shared" si="1691"/>
        <v>BL$1492</v>
      </c>
      <c r="BM1500" s="4" t="str">
        <f t="shared" si="1691"/>
        <v>BM$1492</v>
      </c>
      <c r="BN1500" s="4" t="str">
        <f t="shared" si="1691"/>
        <v>BN$1492</v>
      </c>
      <c r="BO1500" s="4" t="str">
        <f t="shared" si="1691"/>
        <v>BO$1492</v>
      </c>
      <c r="BP1500" s="4" t="str">
        <f t="shared" si="1691"/>
        <v>BP$1492</v>
      </c>
      <c r="BQ1500" s="4" t="str">
        <f t="shared" si="1691"/>
        <v>BQ$1492</v>
      </c>
      <c r="BR1500" s="4" t="str">
        <f t="shared" si="1691"/>
        <v>BR$1492</v>
      </c>
      <c r="BS1500" s="4" t="str">
        <f t="shared" si="1691"/>
        <v>BS$1492</v>
      </c>
      <c r="BT1500" s="4" t="str">
        <f t="shared" si="1691"/>
        <v>BT$1492</v>
      </c>
      <c r="BU1500" s="4" t="str">
        <f t="shared" si="1691"/>
        <v>BU$1492</v>
      </c>
      <c r="BV1500" s="4" t="str">
        <f t="shared" si="1691"/>
        <v>BV$1492</v>
      </c>
      <c r="BW1500" s="4" t="str">
        <f t="shared" si="1691"/>
        <v>BW$1492</v>
      </c>
      <c r="BX1500" s="4" t="str">
        <f t="shared" si="1691"/>
        <v>BX$1492</v>
      </c>
      <c r="BY1500" s="4" t="str">
        <f t="shared" si="1691"/>
        <v>BY$1492</v>
      </c>
      <c r="BZ1500" s="4" t="str">
        <f t="shared" si="1691"/>
        <v>BZ$1492</v>
      </c>
      <c r="CA1500" s="4" t="str">
        <f t="shared" si="1691"/>
        <v>CA$1492</v>
      </c>
      <c r="CB1500" s="4" t="str">
        <f t="shared" si="1691"/>
        <v>CB$1492</v>
      </c>
      <c r="CC1500" s="4" t="str">
        <f t="shared" si="1691"/>
        <v>CC$1492</v>
      </c>
      <c r="CD1500" s="4" t="str">
        <f t="shared" si="1691"/>
        <v>CD$1492</v>
      </c>
      <c r="CE1500" s="4" t="str">
        <f t="shared" ref="CE1500:CK1500" si="1692">ADDRESS(ROW(CE1492),COLUMN(CE1492),2)</f>
        <v>CE$1492</v>
      </c>
      <c r="CF1500" s="4" t="str">
        <f t="shared" si="1692"/>
        <v>CF$1492</v>
      </c>
      <c r="CG1500" s="4" t="str">
        <f t="shared" si="1692"/>
        <v>CG$1492</v>
      </c>
      <c r="CH1500" s="4" t="str">
        <f t="shared" si="1692"/>
        <v>CH$1492</v>
      </c>
      <c r="CI1500" s="4" t="str">
        <f t="shared" si="1692"/>
        <v>CI$1492</v>
      </c>
      <c r="CJ1500" s="4" t="str">
        <f t="shared" si="1692"/>
        <v>CJ$1492</v>
      </c>
      <c r="CK1500" s="4" t="str">
        <f t="shared" si="1692"/>
        <v>CK$1492</v>
      </c>
      <c r="CL1500" s="4" t="str">
        <f t="shared" ref="CL1500" si="1693">ADDRESS(ROW(CL1492),COLUMN(CL1492),2)</f>
        <v>CL$1492</v>
      </c>
    </row>
    <row r="1501" spans="2:90" x14ac:dyDescent="0.4">
      <c r="B1501" s="8" t="str">
        <f>B1488</f>
        <v>Secondary volume driver</v>
      </c>
      <c r="C1501" s="12"/>
      <c r="D1501" s="12" t="s">
        <v>767</v>
      </c>
      <c r="E1501" s="12" t="s">
        <v>906</v>
      </c>
      <c r="F1501" s="12"/>
      <c r="G1501" s="12" t="s">
        <v>330</v>
      </c>
      <c r="H1501" s="12"/>
      <c r="I1501" s="60"/>
      <c r="J1501" s="60"/>
      <c r="K1501" s="15"/>
      <c r="L1501" s="15"/>
      <c r="M1501" s="15"/>
      <c r="N1501" s="15"/>
      <c r="O1501" s="15"/>
      <c r="P1501" s="15"/>
      <c r="R1501" s="15"/>
      <c r="S1501" s="208" t="str">
        <f t="shared" ref="S1501" si="1694">S1488</f>
        <v>S$15</v>
      </c>
      <c r="T1501" s="208" t="str">
        <f t="shared" ref="T1501:AX1501" si="1695">T1488</f>
        <v>T$15</v>
      </c>
      <c r="U1501" s="208" t="str">
        <f t="shared" si="1695"/>
        <v>U$15</v>
      </c>
      <c r="V1501" s="208" t="str">
        <f t="shared" si="1695"/>
        <v>V$15</v>
      </c>
      <c r="W1501" s="208" t="str">
        <f t="shared" si="1695"/>
        <v>W$15</v>
      </c>
      <c r="X1501" s="208" t="str">
        <f t="shared" si="1695"/>
        <v>X$15</v>
      </c>
      <c r="Y1501" s="208" t="str">
        <f t="shared" si="1695"/>
        <v>Y$15</v>
      </c>
      <c r="Z1501" s="208" t="str">
        <f t="shared" si="1695"/>
        <v>Z$15</v>
      </c>
      <c r="AA1501" s="208" t="str">
        <f t="shared" si="1695"/>
        <v>AA$15</v>
      </c>
      <c r="AB1501" s="208" t="str">
        <f t="shared" si="1695"/>
        <v>AB$15</v>
      </c>
      <c r="AC1501" s="208" t="str">
        <f t="shared" si="1695"/>
        <v>AC$15</v>
      </c>
      <c r="AD1501" s="208" t="str">
        <f t="shared" si="1695"/>
        <v>AD$15</v>
      </c>
      <c r="AE1501" s="208" t="str">
        <f t="shared" si="1695"/>
        <v>AE$15</v>
      </c>
      <c r="AF1501" s="208" t="str">
        <f t="shared" si="1695"/>
        <v>AF$15</v>
      </c>
      <c r="AG1501" s="208" t="str">
        <f t="shared" si="1695"/>
        <v>AG$15</v>
      </c>
      <c r="AH1501" s="208" t="str">
        <f t="shared" si="1695"/>
        <v>AH$15</v>
      </c>
      <c r="AI1501" s="208" t="str">
        <f t="shared" si="1695"/>
        <v>AI$15</v>
      </c>
      <c r="AJ1501" s="208" t="str">
        <f t="shared" si="1695"/>
        <v>AJ$15</v>
      </c>
      <c r="AK1501" s="208" t="str">
        <f t="shared" si="1695"/>
        <v>AK$15</v>
      </c>
      <c r="AL1501" s="208" t="str">
        <f t="shared" si="1695"/>
        <v>AL$15</v>
      </c>
      <c r="AM1501" s="208" t="str">
        <f t="shared" si="1695"/>
        <v>AM$15</v>
      </c>
      <c r="AN1501" s="208" t="str">
        <f t="shared" si="1695"/>
        <v>AN$15</v>
      </c>
      <c r="AO1501" s="208" t="str">
        <f t="shared" si="1695"/>
        <v>AO$15</v>
      </c>
      <c r="AP1501" s="208" t="str">
        <f t="shared" si="1695"/>
        <v>AP$15</v>
      </c>
      <c r="AQ1501" s="208" t="str">
        <f t="shared" si="1695"/>
        <v>AQ$15</v>
      </c>
      <c r="AR1501" s="208" t="str">
        <f t="shared" si="1695"/>
        <v>AR$15</v>
      </c>
      <c r="AS1501" s="208" t="str">
        <f t="shared" si="1695"/>
        <v>AS$15</v>
      </c>
      <c r="AT1501" s="208" t="str">
        <f t="shared" si="1695"/>
        <v>AT$15</v>
      </c>
      <c r="AU1501" s="208" t="str">
        <f t="shared" si="1695"/>
        <v>AU$15</v>
      </c>
      <c r="AV1501" s="208" t="str">
        <f t="shared" si="1695"/>
        <v>AV$15</v>
      </c>
      <c r="AW1501" s="208" t="str">
        <f t="shared" si="1695"/>
        <v>AW$15</v>
      </c>
      <c r="AX1501" s="208" t="str">
        <f t="shared" si="1695"/>
        <v>AX$15</v>
      </c>
      <c r="AY1501" s="208" t="str">
        <f t="shared" ref="AY1501:CD1501" si="1696">AY1488</f>
        <v>AY$15</v>
      </c>
      <c r="AZ1501" s="208" t="str">
        <f t="shared" si="1696"/>
        <v>AZ$15</v>
      </c>
      <c r="BA1501" s="208" t="str">
        <f t="shared" si="1696"/>
        <v>BA$15</v>
      </c>
      <c r="BB1501" s="208" t="str">
        <f t="shared" si="1696"/>
        <v>BB$15</v>
      </c>
      <c r="BC1501" s="208" t="str">
        <f t="shared" si="1696"/>
        <v>BC$15</v>
      </c>
      <c r="BD1501" s="208" t="str">
        <f t="shared" si="1696"/>
        <v>BD$15</v>
      </c>
      <c r="BE1501" s="208" t="str">
        <f t="shared" si="1696"/>
        <v>BE$15</v>
      </c>
      <c r="BF1501" s="208" t="str">
        <f t="shared" si="1696"/>
        <v>BF$15</v>
      </c>
      <c r="BG1501" s="208" t="str">
        <f t="shared" si="1696"/>
        <v>BG$15</v>
      </c>
      <c r="BH1501" s="208" t="str">
        <f t="shared" si="1696"/>
        <v>BH$15</v>
      </c>
      <c r="BI1501" s="208" t="str">
        <f t="shared" si="1696"/>
        <v>BI$15</v>
      </c>
      <c r="BJ1501" s="208" t="str">
        <f t="shared" si="1696"/>
        <v>BJ$15</v>
      </c>
      <c r="BK1501" s="208" t="str">
        <f t="shared" si="1696"/>
        <v>BK$15</v>
      </c>
      <c r="BL1501" s="208" t="str">
        <f t="shared" si="1696"/>
        <v>BL$15</v>
      </c>
      <c r="BM1501" s="208" t="str">
        <f t="shared" si="1696"/>
        <v>BM$15</v>
      </c>
      <c r="BN1501" s="208" t="str">
        <f t="shared" si="1696"/>
        <v>BN$15</v>
      </c>
      <c r="BO1501" s="208" t="str">
        <f t="shared" si="1696"/>
        <v>BO$15</v>
      </c>
      <c r="BP1501" s="208" t="str">
        <f t="shared" si="1696"/>
        <v>BP$15</v>
      </c>
      <c r="BQ1501" s="208" t="str">
        <f t="shared" si="1696"/>
        <v>BQ$15</v>
      </c>
      <c r="BR1501" s="208" t="str">
        <f t="shared" si="1696"/>
        <v>BR$15</v>
      </c>
      <c r="BS1501" s="208" t="str">
        <f t="shared" si="1696"/>
        <v>BS$15</v>
      </c>
      <c r="BT1501" s="208" t="str">
        <f t="shared" si="1696"/>
        <v>BT$15</v>
      </c>
      <c r="BU1501" s="208" t="str">
        <f t="shared" si="1696"/>
        <v>BU$15</v>
      </c>
      <c r="BV1501" s="208" t="str">
        <f t="shared" si="1696"/>
        <v>BV$15</v>
      </c>
      <c r="BW1501" s="208" t="str">
        <f t="shared" si="1696"/>
        <v>BW$15</v>
      </c>
      <c r="BX1501" s="208" t="str">
        <f t="shared" si="1696"/>
        <v>BX$15</v>
      </c>
      <c r="BY1501" s="208" t="str">
        <f t="shared" si="1696"/>
        <v>BY$15</v>
      </c>
      <c r="BZ1501" s="208" t="str">
        <f t="shared" si="1696"/>
        <v>BZ$15</v>
      </c>
      <c r="CA1501" s="208" t="str">
        <f t="shared" si="1696"/>
        <v>CA$15</v>
      </c>
      <c r="CB1501" s="208" t="str">
        <f t="shared" si="1696"/>
        <v>CB$15</v>
      </c>
      <c r="CC1501" s="208" t="str">
        <f t="shared" si="1696"/>
        <v>CC$15</v>
      </c>
      <c r="CD1501" s="208" t="str">
        <f t="shared" si="1696"/>
        <v>CD$15</v>
      </c>
      <c r="CE1501" s="208" t="str">
        <f t="shared" ref="CE1501:CK1501" si="1697">CE1488</f>
        <v>CE$15</v>
      </c>
      <c r="CF1501" s="208" t="str">
        <f t="shared" si="1697"/>
        <v>CF$15</v>
      </c>
      <c r="CG1501" s="208" t="str">
        <f t="shared" si="1697"/>
        <v>CG$15</v>
      </c>
      <c r="CH1501" s="208" t="str">
        <f t="shared" si="1697"/>
        <v>CH$15</v>
      </c>
      <c r="CI1501" s="208" t="str">
        <f t="shared" si="1697"/>
        <v>CI$15</v>
      </c>
      <c r="CJ1501" s="208" t="str">
        <f t="shared" si="1697"/>
        <v>CJ$15</v>
      </c>
      <c r="CK1501" s="208" t="str">
        <f t="shared" si="1697"/>
        <v>CK$15</v>
      </c>
      <c r="CL1501" s="208" t="str">
        <f t="shared" ref="CL1501" si="1698">CL1488</f>
        <v>CL$15</v>
      </c>
    </row>
    <row r="1502" spans="2:90" x14ac:dyDescent="0.4">
      <c r="C1502" s="12"/>
      <c r="D1502" s="12"/>
      <c r="E1502" s="12" t="s">
        <v>906</v>
      </c>
      <c r="F1502" s="12"/>
      <c r="G1502" s="12"/>
      <c r="H1502" s="12"/>
      <c r="I1502" s="60"/>
      <c r="J1502" s="60"/>
      <c r="K1502" s="15"/>
      <c r="L1502" s="15"/>
      <c r="M1502" s="15"/>
      <c r="N1502" s="15"/>
      <c r="O1502" s="15"/>
      <c r="P1502" s="15"/>
      <c r="R1502" s="15"/>
      <c r="S1502" s="76"/>
      <c r="T1502" s="76"/>
      <c r="U1502" s="76"/>
      <c r="V1502" s="76"/>
      <c r="W1502" s="76"/>
      <c r="X1502" s="76"/>
      <c r="Y1502" s="76"/>
      <c r="Z1502" s="76"/>
      <c r="AA1502" s="76"/>
      <c r="AB1502" s="76"/>
      <c r="AC1502" s="76"/>
      <c r="AD1502" s="76"/>
      <c r="AE1502" s="76"/>
      <c r="AF1502" s="76"/>
      <c r="AG1502" s="76"/>
      <c r="AH1502" s="76"/>
      <c r="AI1502" s="76"/>
      <c r="AJ1502" s="76"/>
      <c r="AK1502" s="76"/>
      <c r="AL1502" s="76"/>
      <c r="AM1502" s="76"/>
      <c r="AN1502" s="76"/>
      <c r="AO1502" s="76"/>
      <c r="AP1502" s="76"/>
      <c r="AQ1502" s="76"/>
      <c r="AR1502" s="76"/>
      <c r="AS1502" s="76"/>
      <c r="AT1502" s="76"/>
      <c r="AU1502" s="76"/>
      <c r="AV1502" s="76"/>
      <c r="AW1502" s="76"/>
      <c r="AX1502" s="76"/>
      <c r="AY1502" s="76"/>
      <c r="AZ1502" s="76"/>
      <c r="BA1502" s="76"/>
      <c r="BB1502" s="76"/>
      <c r="BC1502" s="76"/>
      <c r="BD1502" s="76"/>
      <c r="BE1502" s="76"/>
      <c r="BF1502" s="76"/>
      <c r="BG1502" s="76"/>
      <c r="BH1502" s="76"/>
      <c r="BI1502" s="76"/>
      <c r="BJ1502" s="76"/>
      <c r="BK1502" s="76"/>
      <c r="BL1502" s="76"/>
      <c r="BM1502" s="76"/>
      <c r="BN1502" s="76"/>
      <c r="BO1502" s="76"/>
      <c r="BP1502" s="76"/>
      <c r="BQ1502" s="76"/>
      <c r="BR1502" s="76"/>
      <c r="BS1502" s="76"/>
      <c r="BT1502" s="76"/>
      <c r="BU1502" s="76"/>
      <c r="BV1502" s="76"/>
      <c r="BW1502" s="76"/>
      <c r="BX1502" s="76"/>
      <c r="BY1502" s="76"/>
      <c r="BZ1502" s="76"/>
      <c r="CA1502" s="76"/>
      <c r="CB1502" s="76"/>
      <c r="CC1502" s="76"/>
      <c r="CD1502" s="76"/>
      <c r="CE1502" s="76"/>
      <c r="CF1502" s="76"/>
      <c r="CG1502" s="76"/>
      <c r="CH1502" s="76"/>
      <c r="CI1502" s="76"/>
      <c r="CJ1502" s="76"/>
      <c r="CK1502" s="76"/>
      <c r="CL1502" s="76"/>
    </row>
    <row r="1503" spans="2:90" x14ac:dyDescent="0.4">
      <c r="C1503" s="12"/>
      <c r="D1503" s="12"/>
      <c r="E1503" s="12" t="s">
        <v>906</v>
      </c>
      <c r="F1503" s="12"/>
      <c r="G1503" s="12"/>
      <c r="H1503" s="12"/>
      <c r="I1503" s="60"/>
      <c r="J1503" s="60"/>
      <c r="K1503" s="15"/>
      <c r="L1503" s="15"/>
      <c r="M1503" s="15"/>
      <c r="N1503" s="15"/>
      <c r="O1503" s="15"/>
      <c r="P1503" s="15"/>
      <c r="R1503" s="15"/>
      <c r="S1503" s="76"/>
      <c r="T1503" s="76"/>
      <c r="U1503" s="76"/>
      <c r="V1503" s="76"/>
      <c r="W1503" s="76"/>
      <c r="X1503" s="76"/>
      <c r="Y1503" s="76"/>
      <c r="Z1503" s="76"/>
      <c r="AA1503" s="76"/>
      <c r="AB1503" s="76"/>
      <c r="AC1503" s="76"/>
      <c r="AD1503" s="76"/>
      <c r="AE1503" s="76"/>
      <c r="AF1503" s="76"/>
      <c r="AG1503" s="76"/>
      <c r="AH1503" s="76"/>
      <c r="AI1503" s="76"/>
      <c r="AJ1503" s="76"/>
      <c r="AK1503" s="76"/>
      <c r="AL1503" s="76"/>
      <c r="AM1503" s="76"/>
      <c r="AN1503" s="76"/>
      <c r="AO1503" s="76"/>
      <c r="AP1503" s="76"/>
      <c r="AQ1503" s="76"/>
      <c r="AR1503" s="76"/>
      <c r="AS1503" s="76"/>
      <c r="AT1503" s="76"/>
      <c r="AU1503" s="76"/>
      <c r="AV1503" s="76"/>
      <c r="AW1503" s="76"/>
      <c r="AX1503" s="76"/>
      <c r="AY1503" s="76"/>
      <c r="AZ1503" s="76"/>
      <c r="BA1503" s="76"/>
      <c r="BB1503" s="76"/>
      <c r="BC1503" s="76"/>
      <c r="BD1503" s="76"/>
      <c r="BE1503" s="76"/>
      <c r="BF1503" s="76"/>
      <c r="BG1503" s="76"/>
      <c r="BH1503" s="76"/>
      <c r="BI1503" s="76"/>
      <c r="BJ1503" s="76"/>
      <c r="BK1503" s="76"/>
      <c r="BL1503" s="76"/>
      <c r="BM1503" s="76"/>
      <c r="BN1503" s="76"/>
      <c r="BO1503" s="76"/>
      <c r="BP1503" s="76"/>
      <c r="BQ1503" s="76"/>
      <c r="BR1503" s="76"/>
      <c r="BS1503" s="76"/>
      <c r="BT1503" s="76"/>
      <c r="BU1503" s="76"/>
      <c r="BV1503" s="76"/>
      <c r="BW1503" s="76"/>
      <c r="BX1503" s="76"/>
      <c r="BY1503" s="76"/>
      <c r="BZ1503" s="76"/>
      <c r="CA1503" s="76"/>
      <c r="CB1503" s="76"/>
      <c r="CC1503" s="76"/>
      <c r="CD1503" s="76"/>
      <c r="CE1503" s="76"/>
      <c r="CF1503" s="76"/>
      <c r="CG1503" s="76"/>
      <c r="CH1503" s="76"/>
      <c r="CI1503" s="76"/>
      <c r="CJ1503" s="76"/>
      <c r="CK1503" s="76"/>
      <c r="CL1503" s="76"/>
    </row>
    <row r="1504" spans="2:90" x14ac:dyDescent="0.4">
      <c r="B1504" s="168" t="s">
        <v>487</v>
      </c>
      <c r="C1504" s="186"/>
      <c r="D1504" s="186"/>
      <c r="E1504" s="186" t="s">
        <v>906</v>
      </c>
      <c r="F1504" s="186"/>
      <c r="G1504" s="186"/>
      <c r="H1504" s="186"/>
      <c r="I1504" s="187"/>
      <c r="J1504" s="187"/>
      <c r="K1504" s="188"/>
      <c r="L1504" s="188"/>
      <c r="M1504" s="188"/>
      <c r="N1504" s="188"/>
      <c r="O1504" s="188"/>
      <c r="P1504" s="188"/>
      <c r="R1504" s="188"/>
      <c r="S1504" s="189"/>
      <c r="T1504" s="189"/>
      <c r="U1504" s="189"/>
      <c r="V1504" s="189"/>
      <c r="W1504" s="189"/>
      <c r="X1504" s="189"/>
      <c r="Y1504" s="189"/>
      <c r="Z1504" s="189"/>
      <c r="AA1504" s="189"/>
      <c r="AB1504" s="189"/>
      <c r="AC1504" s="189"/>
      <c r="AD1504" s="189"/>
      <c r="AE1504" s="189"/>
      <c r="AF1504" s="189"/>
      <c r="AG1504" s="189"/>
      <c r="AH1504" s="189"/>
      <c r="AI1504" s="189"/>
      <c r="AJ1504" s="189"/>
      <c r="AK1504" s="189"/>
      <c r="AL1504" s="189"/>
      <c r="AM1504" s="189"/>
      <c r="AN1504" s="189"/>
      <c r="AO1504" s="189"/>
      <c r="AP1504" s="189"/>
      <c r="AQ1504" s="189"/>
      <c r="AR1504" s="189"/>
      <c r="AS1504" s="189"/>
      <c r="AT1504" s="189"/>
      <c r="AU1504" s="189"/>
      <c r="AV1504" s="189"/>
      <c r="AW1504" s="189"/>
      <c r="AX1504" s="189"/>
      <c r="AY1504" s="189"/>
      <c r="AZ1504" s="189"/>
      <c r="BA1504" s="189"/>
      <c r="BB1504" s="189"/>
      <c r="BC1504" s="189"/>
      <c r="BD1504" s="189"/>
      <c r="BE1504" s="189"/>
      <c r="BF1504" s="189"/>
      <c r="BG1504" s="189"/>
      <c r="BH1504" s="189"/>
      <c r="BI1504" s="189"/>
      <c r="BJ1504" s="189"/>
      <c r="BK1504" s="189"/>
      <c r="BL1504" s="189"/>
      <c r="BM1504" s="189"/>
      <c r="BN1504" s="189"/>
      <c r="BO1504" s="189"/>
      <c r="BP1504" s="189"/>
      <c r="BQ1504" s="189"/>
      <c r="BR1504" s="189"/>
      <c r="BS1504" s="189"/>
      <c r="BT1504" s="189"/>
      <c r="BU1504" s="189"/>
      <c r="BV1504" s="189"/>
      <c r="BW1504" s="189"/>
      <c r="BX1504" s="189"/>
      <c r="BY1504" s="189"/>
      <c r="BZ1504" s="189"/>
      <c r="CA1504" s="189"/>
      <c r="CB1504" s="189"/>
      <c r="CC1504" s="189"/>
      <c r="CD1504" s="189"/>
      <c r="CE1504" s="189"/>
      <c r="CF1504" s="189"/>
      <c r="CG1504" s="189"/>
      <c r="CH1504" s="189"/>
      <c r="CI1504" s="189"/>
      <c r="CJ1504" s="189"/>
      <c r="CK1504" s="189"/>
      <c r="CL1504" s="189"/>
    </row>
    <row r="1505" spans="2:90" x14ac:dyDescent="0.4">
      <c r="B1505" s="168" t="s">
        <v>489</v>
      </c>
      <c r="C1505" s="186"/>
      <c r="D1505" s="186"/>
      <c r="E1505" s="186" t="s">
        <v>906</v>
      </c>
      <c r="F1505" s="186"/>
      <c r="G1505" s="186"/>
      <c r="H1505" s="186"/>
      <c r="I1505" s="187"/>
      <c r="J1505" s="187"/>
      <c r="K1505" s="188"/>
      <c r="L1505" s="188"/>
      <c r="M1505" s="188"/>
      <c r="N1505" s="188"/>
      <c r="O1505" s="188"/>
      <c r="P1505" s="188"/>
      <c r="R1505" s="188"/>
      <c r="S1505" s="189"/>
      <c r="T1505" s="189"/>
      <c r="U1505" s="189"/>
      <c r="V1505" s="189"/>
      <c r="W1505" s="189"/>
      <c r="X1505" s="189"/>
      <c r="Y1505" s="189"/>
      <c r="Z1505" s="189"/>
      <c r="AA1505" s="189"/>
      <c r="AB1505" s="189"/>
      <c r="AC1505" s="189"/>
      <c r="AD1505" s="189"/>
      <c r="AE1505" s="189"/>
      <c r="AF1505" s="189"/>
      <c r="AG1505" s="189"/>
      <c r="AH1505" s="189"/>
      <c r="AI1505" s="189"/>
      <c r="AJ1505" s="189"/>
      <c r="AK1505" s="189"/>
      <c r="AL1505" s="189"/>
      <c r="AM1505" s="189"/>
      <c r="AN1505" s="189"/>
      <c r="AO1505" s="189"/>
      <c r="AP1505" s="189"/>
      <c r="AQ1505" s="189"/>
      <c r="AR1505" s="189"/>
      <c r="AS1505" s="189"/>
      <c r="AT1505" s="189"/>
      <c r="AU1505" s="189"/>
      <c r="AV1505" s="189"/>
      <c r="AW1505" s="189"/>
      <c r="AX1505" s="189"/>
      <c r="AY1505" s="189"/>
      <c r="AZ1505" s="189"/>
      <c r="BA1505" s="189"/>
      <c r="BB1505" s="189"/>
      <c r="BC1505" s="189"/>
      <c r="BD1505" s="189"/>
      <c r="BE1505" s="189"/>
      <c r="BF1505" s="189"/>
      <c r="BG1505" s="189"/>
      <c r="BH1505" s="189"/>
      <c r="BI1505" s="189"/>
      <c r="BJ1505" s="189"/>
      <c r="BK1505" s="189"/>
      <c r="BL1505" s="189"/>
      <c r="BM1505" s="189"/>
      <c r="BN1505" s="189"/>
      <c r="BO1505" s="189"/>
      <c r="BP1505" s="189"/>
      <c r="BQ1505" s="189"/>
      <c r="BR1505" s="189"/>
      <c r="BS1505" s="189"/>
      <c r="BT1505" s="189"/>
      <c r="BU1505" s="189"/>
      <c r="BV1505" s="189"/>
      <c r="BW1505" s="189"/>
      <c r="BX1505" s="189"/>
      <c r="BY1505" s="189"/>
      <c r="BZ1505" s="189"/>
      <c r="CA1505" s="189"/>
      <c r="CB1505" s="189"/>
      <c r="CC1505" s="189"/>
      <c r="CD1505" s="189"/>
      <c r="CE1505" s="189"/>
      <c r="CF1505" s="189"/>
      <c r="CG1505" s="189"/>
      <c r="CH1505" s="189"/>
      <c r="CI1505" s="189"/>
      <c r="CJ1505" s="189"/>
      <c r="CK1505" s="189"/>
      <c r="CL1505" s="189"/>
    </row>
    <row r="1506" spans="2:90" x14ac:dyDescent="0.4">
      <c r="B1506" s="168" t="s">
        <v>459</v>
      </c>
      <c r="C1506" s="167"/>
      <c r="D1506" s="167"/>
      <c r="E1506" s="167" t="s">
        <v>906</v>
      </c>
      <c r="F1506" s="167"/>
      <c r="G1506" s="167"/>
      <c r="H1506" s="167"/>
      <c r="I1506" s="169"/>
      <c r="J1506" s="169"/>
      <c r="K1506" s="190"/>
      <c r="L1506" s="190"/>
      <c r="M1506" s="190"/>
      <c r="N1506" s="190"/>
      <c r="O1506" s="190"/>
      <c r="P1506" s="190"/>
      <c r="R1506" s="191"/>
      <c r="S1506" s="192" t="str">
        <f t="shared" ref="S1506:AX1506" si="1699">S$16</f>
        <v>S$12</v>
      </c>
      <c r="T1506" s="192" t="str">
        <f t="shared" si="1699"/>
        <v>T$12</v>
      </c>
      <c r="U1506" s="192" t="str">
        <f t="shared" si="1699"/>
        <v>U$12</v>
      </c>
      <c r="V1506" s="192" t="str">
        <f t="shared" si="1699"/>
        <v>V$12</v>
      </c>
      <c r="W1506" s="192" t="str">
        <f t="shared" si="1699"/>
        <v>W$12</v>
      </c>
      <c r="X1506" s="192" t="str">
        <f t="shared" si="1699"/>
        <v>X$12</v>
      </c>
      <c r="Y1506" s="192" t="str">
        <f t="shared" si="1699"/>
        <v>Y$12</v>
      </c>
      <c r="Z1506" s="192" t="str">
        <f t="shared" si="1699"/>
        <v>Z$12</v>
      </c>
      <c r="AA1506" s="192" t="str">
        <f t="shared" si="1699"/>
        <v>AA$12</v>
      </c>
      <c r="AB1506" s="192" t="str">
        <f t="shared" si="1699"/>
        <v>AB$12</v>
      </c>
      <c r="AC1506" s="192" t="str">
        <f t="shared" si="1699"/>
        <v>AC$12</v>
      </c>
      <c r="AD1506" s="192" t="str">
        <f t="shared" si="1699"/>
        <v>AD$12</v>
      </c>
      <c r="AE1506" s="192" t="str">
        <f t="shared" si="1699"/>
        <v>AE$12</v>
      </c>
      <c r="AF1506" s="192" t="str">
        <f t="shared" si="1699"/>
        <v>AF$12</v>
      </c>
      <c r="AG1506" s="192" t="str">
        <f t="shared" si="1699"/>
        <v>AG$12</v>
      </c>
      <c r="AH1506" s="192" t="str">
        <f t="shared" si="1699"/>
        <v>AH$12</v>
      </c>
      <c r="AI1506" s="192" t="str">
        <f t="shared" si="1699"/>
        <v>AI$12</v>
      </c>
      <c r="AJ1506" s="192" t="str">
        <f t="shared" si="1699"/>
        <v>AJ$12</v>
      </c>
      <c r="AK1506" s="192" t="str">
        <f t="shared" si="1699"/>
        <v>AK$12</v>
      </c>
      <c r="AL1506" s="192" t="str">
        <f t="shared" si="1699"/>
        <v>AL$12</v>
      </c>
      <c r="AM1506" s="192" t="str">
        <f t="shared" si="1699"/>
        <v>AM$12</v>
      </c>
      <c r="AN1506" s="192" t="str">
        <f t="shared" si="1699"/>
        <v>AN$12</v>
      </c>
      <c r="AO1506" s="192" t="str">
        <f t="shared" si="1699"/>
        <v>AO$12</v>
      </c>
      <c r="AP1506" s="192" t="str">
        <f t="shared" si="1699"/>
        <v>AP$12</v>
      </c>
      <c r="AQ1506" s="192" t="str">
        <f t="shared" si="1699"/>
        <v>AQ$12</v>
      </c>
      <c r="AR1506" s="192" t="str">
        <f t="shared" si="1699"/>
        <v>AR$12</v>
      </c>
      <c r="AS1506" s="192" t="str">
        <f t="shared" si="1699"/>
        <v>AS$12</v>
      </c>
      <c r="AT1506" s="192" t="str">
        <f t="shared" si="1699"/>
        <v>AT$12</v>
      </c>
      <c r="AU1506" s="192" t="str">
        <f t="shared" si="1699"/>
        <v>AU$12</v>
      </c>
      <c r="AV1506" s="192" t="str">
        <f t="shared" si="1699"/>
        <v>AV$12</v>
      </c>
      <c r="AW1506" s="192" t="str">
        <f t="shared" si="1699"/>
        <v>AW$12</v>
      </c>
      <c r="AX1506" s="192" t="str">
        <f t="shared" si="1699"/>
        <v>AX$12</v>
      </c>
      <c r="AY1506" s="192" t="str">
        <f t="shared" ref="AY1506:CD1506" si="1700">AY$16</f>
        <v>AY$12</v>
      </c>
      <c r="AZ1506" s="192" t="str">
        <f t="shared" si="1700"/>
        <v>AZ$12</v>
      </c>
      <c r="BA1506" s="192" t="str">
        <f t="shared" si="1700"/>
        <v>BA$12</v>
      </c>
      <c r="BB1506" s="192" t="str">
        <f t="shared" si="1700"/>
        <v>BB$12</v>
      </c>
      <c r="BC1506" s="192" t="str">
        <f t="shared" si="1700"/>
        <v>BC$12</v>
      </c>
      <c r="BD1506" s="192" t="str">
        <f t="shared" si="1700"/>
        <v>BD$12</v>
      </c>
      <c r="BE1506" s="192" t="str">
        <f t="shared" si="1700"/>
        <v>BE$12</v>
      </c>
      <c r="BF1506" s="192" t="str">
        <f t="shared" si="1700"/>
        <v>BF$12</v>
      </c>
      <c r="BG1506" s="192" t="str">
        <f t="shared" si="1700"/>
        <v>BG$12</v>
      </c>
      <c r="BH1506" s="192" t="str">
        <f t="shared" si="1700"/>
        <v>BH$12</v>
      </c>
      <c r="BI1506" s="192" t="str">
        <f t="shared" si="1700"/>
        <v>BI$12</v>
      </c>
      <c r="BJ1506" s="192" t="str">
        <f t="shared" si="1700"/>
        <v>BJ$12</v>
      </c>
      <c r="BK1506" s="192" t="str">
        <f t="shared" si="1700"/>
        <v>BK$12</v>
      </c>
      <c r="BL1506" s="192" t="str">
        <f t="shared" si="1700"/>
        <v>BL$12</v>
      </c>
      <c r="BM1506" s="192" t="str">
        <f t="shared" si="1700"/>
        <v>BM$12</v>
      </c>
      <c r="BN1506" s="192" t="str">
        <f t="shared" si="1700"/>
        <v>BN$12</v>
      </c>
      <c r="BO1506" s="192" t="str">
        <f t="shared" si="1700"/>
        <v>BO$12</v>
      </c>
      <c r="BP1506" s="192" t="str">
        <f t="shared" si="1700"/>
        <v>BP$12</v>
      </c>
      <c r="BQ1506" s="192" t="str">
        <f t="shared" si="1700"/>
        <v>BQ$12</v>
      </c>
      <c r="BR1506" s="192" t="str">
        <f t="shared" si="1700"/>
        <v>BR$12</v>
      </c>
      <c r="BS1506" s="192" t="str">
        <f t="shared" si="1700"/>
        <v>BS$12</v>
      </c>
      <c r="BT1506" s="192" t="str">
        <f t="shared" si="1700"/>
        <v>BT$12</v>
      </c>
      <c r="BU1506" s="192" t="str">
        <f t="shared" si="1700"/>
        <v>BU$12</v>
      </c>
      <c r="BV1506" s="192" t="str">
        <f t="shared" si="1700"/>
        <v>BV$12</v>
      </c>
      <c r="BW1506" s="192" t="str">
        <f t="shared" si="1700"/>
        <v>BW$12</v>
      </c>
      <c r="BX1506" s="192" t="str">
        <f t="shared" si="1700"/>
        <v>BX$12</v>
      </c>
      <c r="BY1506" s="192" t="str">
        <f t="shared" si="1700"/>
        <v>BY$12</v>
      </c>
      <c r="BZ1506" s="192" t="str">
        <f t="shared" si="1700"/>
        <v>BZ$12</v>
      </c>
      <c r="CA1506" s="192" t="str">
        <f t="shared" si="1700"/>
        <v>CA$12</v>
      </c>
      <c r="CB1506" s="192" t="str">
        <f t="shared" si="1700"/>
        <v>CB$12</v>
      </c>
      <c r="CC1506" s="192" t="str">
        <f t="shared" si="1700"/>
        <v>CC$12</v>
      </c>
      <c r="CD1506" s="192" t="str">
        <f t="shared" si="1700"/>
        <v>CD$12</v>
      </c>
      <c r="CE1506" s="192" t="str">
        <f t="shared" ref="CE1506:CL1506" si="1701">CE$16</f>
        <v>CE$12</v>
      </c>
      <c r="CF1506" s="192" t="str">
        <f t="shared" si="1701"/>
        <v>CF$12</v>
      </c>
      <c r="CG1506" s="192" t="str">
        <f t="shared" si="1701"/>
        <v>CG$12</v>
      </c>
      <c r="CH1506" s="192" t="str">
        <f t="shared" si="1701"/>
        <v>CH$12</v>
      </c>
      <c r="CI1506" s="192" t="str">
        <f t="shared" si="1701"/>
        <v>CI$12</v>
      </c>
      <c r="CJ1506" s="192" t="str">
        <f t="shared" si="1701"/>
        <v>CJ$12</v>
      </c>
      <c r="CK1506" s="192" t="str">
        <f t="shared" si="1701"/>
        <v>CK$12</v>
      </c>
      <c r="CL1506" s="192" t="str">
        <f t="shared" si="1701"/>
        <v>CL$12</v>
      </c>
    </row>
    <row r="1507" spans="2:90" x14ac:dyDescent="0.4">
      <c r="B1507" s="168" t="s">
        <v>460</v>
      </c>
      <c r="C1507" s="167"/>
      <c r="D1507" s="167"/>
      <c r="E1507" s="167" t="s">
        <v>906</v>
      </c>
      <c r="F1507" s="167"/>
      <c r="G1507" s="167"/>
      <c r="H1507" s="167"/>
      <c r="I1507" s="169"/>
      <c r="J1507" s="169"/>
      <c r="K1507" s="190"/>
      <c r="L1507" s="190"/>
      <c r="M1507" s="190"/>
      <c r="N1507" s="190"/>
      <c r="O1507" s="190"/>
      <c r="P1507" s="190"/>
      <c r="R1507" s="191"/>
      <c r="S1507" s="192" t="str">
        <f t="shared" ref="S1507:AX1507" si="1702">S$17</f>
        <v>S$13</v>
      </c>
      <c r="T1507" s="192" t="str">
        <f t="shared" si="1702"/>
        <v>T$13</v>
      </c>
      <c r="U1507" s="192" t="str">
        <f t="shared" si="1702"/>
        <v>U$13</v>
      </c>
      <c r="V1507" s="192" t="str">
        <f t="shared" si="1702"/>
        <v>V$13</v>
      </c>
      <c r="W1507" s="192" t="str">
        <f t="shared" si="1702"/>
        <v>W$13</v>
      </c>
      <c r="X1507" s="192" t="str">
        <f t="shared" si="1702"/>
        <v>X$13</v>
      </c>
      <c r="Y1507" s="192" t="str">
        <f t="shared" si="1702"/>
        <v>Y$13</v>
      </c>
      <c r="Z1507" s="192" t="str">
        <f t="shared" si="1702"/>
        <v>Z$13</v>
      </c>
      <c r="AA1507" s="192" t="str">
        <f t="shared" si="1702"/>
        <v>AA$13</v>
      </c>
      <c r="AB1507" s="192" t="str">
        <f t="shared" si="1702"/>
        <v>AB$13</v>
      </c>
      <c r="AC1507" s="192" t="str">
        <f t="shared" si="1702"/>
        <v>AC$13</v>
      </c>
      <c r="AD1507" s="192" t="str">
        <f t="shared" si="1702"/>
        <v>AD$13</v>
      </c>
      <c r="AE1507" s="192" t="str">
        <f t="shared" si="1702"/>
        <v>AE$13</v>
      </c>
      <c r="AF1507" s="192" t="str">
        <f t="shared" si="1702"/>
        <v>AF$13</v>
      </c>
      <c r="AG1507" s="192" t="str">
        <f t="shared" si="1702"/>
        <v>AG$13</v>
      </c>
      <c r="AH1507" s="192" t="str">
        <f t="shared" si="1702"/>
        <v>AH$13</v>
      </c>
      <c r="AI1507" s="192" t="str">
        <f t="shared" si="1702"/>
        <v>AI$13</v>
      </c>
      <c r="AJ1507" s="192" t="str">
        <f t="shared" si="1702"/>
        <v>AJ$13</v>
      </c>
      <c r="AK1507" s="192" t="str">
        <f t="shared" si="1702"/>
        <v>AK$13</v>
      </c>
      <c r="AL1507" s="192" t="str">
        <f t="shared" si="1702"/>
        <v>AL$13</v>
      </c>
      <c r="AM1507" s="192" t="str">
        <f t="shared" si="1702"/>
        <v>AM$13</v>
      </c>
      <c r="AN1507" s="192" t="str">
        <f t="shared" si="1702"/>
        <v>AN$13</v>
      </c>
      <c r="AO1507" s="192" t="str">
        <f t="shared" si="1702"/>
        <v>AO$13</v>
      </c>
      <c r="AP1507" s="192" t="str">
        <f t="shared" si="1702"/>
        <v>AP$13</v>
      </c>
      <c r="AQ1507" s="192" t="str">
        <f t="shared" si="1702"/>
        <v>AQ$13</v>
      </c>
      <c r="AR1507" s="192" t="str">
        <f t="shared" si="1702"/>
        <v>AR$13</v>
      </c>
      <c r="AS1507" s="192" t="str">
        <f t="shared" si="1702"/>
        <v>AS$13</v>
      </c>
      <c r="AT1507" s="192" t="str">
        <f t="shared" si="1702"/>
        <v>AT$13</v>
      </c>
      <c r="AU1507" s="192" t="str">
        <f t="shared" si="1702"/>
        <v>AU$13</v>
      </c>
      <c r="AV1507" s="192" t="str">
        <f t="shared" si="1702"/>
        <v>AV$13</v>
      </c>
      <c r="AW1507" s="192" t="str">
        <f t="shared" si="1702"/>
        <v>AW$13</v>
      </c>
      <c r="AX1507" s="192" t="str">
        <f t="shared" si="1702"/>
        <v>AX$13</v>
      </c>
      <c r="AY1507" s="192" t="str">
        <f t="shared" ref="AY1507:CD1507" si="1703">AY$17</f>
        <v>AY$13</v>
      </c>
      <c r="AZ1507" s="192" t="str">
        <f t="shared" si="1703"/>
        <v>AZ$13</v>
      </c>
      <c r="BA1507" s="192" t="str">
        <f t="shared" si="1703"/>
        <v>BA$13</v>
      </c>
      <c r="BB1507" s="192" t="str">
        <f t="shared" si="1703"/>
        <v>BB$13</v>
      </c>
      <c r="BC1507" s="192" t="str">
        <f t="shared" si="1703"/>
        <v>BC$13</v>
      </c>
      <c r="BD1507" s="192" t="str">
        <f t="shared" si="1703"/>
        <v>BD$13</v>
      </c>
      <c r="BE1507" s="192" t="str">
        <f t="shared" si="1703"/>
        <v>BE$13</v>
      </c>
      <c r="BF1507" s="192" t="str">
        <f t="shared" si="1703"/>
        <v>BF$13</v>
      </c>
      <c r="BG1507" s="192" t="str">
        <f t="shared" si="1703"/>
        <v>BG$13</v>
      </c>
      <c r="BH1507" s="192" t="str">
        <f t="shared" si="1703"/>
        <v>BH$13</v>
      </c>
      <c r="BI1507" s="192" t="str">
        <f t="shared" si="1703"/>
        <v>BI$13</v>
      </c>
      <c r="BJ1507" s="192" t="str">
        <f t="shared" si="1703"/>
        <v>BJ$13</v>
      </c>
      <c r="BK1507" s="192" t="str">
        <f t="shared" si="1703"/>
        <v>BK$13</v>
      </c>
      <c r="BL1507" s="192" t="str">
        <f t="shared" si="1703"/>
        <v>BL$13</v>
      </c>
      <c r="BM1507" s="192" t="str">
        <f t="shared" si="1703"/>
        <v>BM$13</v>
      </c>
      <c r="BN1507" s="192" t="str">
        <f t="shared" si="1703"/>
        <v>BN$13</v>
      </c>
      <c r="BO1507" s="192" t="str">
        <f t="shared" si="1703"/>
        <v>BO$13</v>
      </c>
      <c r="BP1507" s="192" t="str">
        <f t="shared" si="1703"/>
        <v>BP$13</v>
      </c>
      <c r="BQ1507" s="192" t="str">
        <f t="shared" si="1703"/>
        <v>BQ$13</v>
      </c>
      <c r="BR1507" s="192" t="str">
        <f t="shared" si="1703"/>
        <v>BR$13</v>
      </c>
      <c r="BS1507" s="192" t="str">
        <f t="shared" si="1703"/>
        <v>BS$13</v>
      </c>
      <c r="BT1507" s="192" t="str">
        <f t="shared" si="1703"/>
        <v>BT$13</v>
      </c>
      <c r="BU1507" s="192" t="str">
        <f t="shared" si="1703"/>
        <v>BU$13</v>
      </c>
      <c r="BV1507" s="192" t="str">
        <f t="shared" si="1703"/>
        <v>BV$13</v>
      </c>
      <c r="BW1507" s="192" t="str">
        <f t="shared" si="1703"/>
        <v>BW$13</v>
      </c>
      <c r="BX1507" s="192" t="str">
        <f t="shared" si="1703"/>
        <v>BX$13</v>
      </c>
      <c r="BY1507" s="192" t="str">
        <f t="shared" si="1703"/>
        <v>BY$13</v>
      </c>
      <c r="BZ1507" s="192" t="str">
        <f t="shared" si="1703"/>
        <v>BZ$13</v>
      </c>
      <c r="CA1507" s="192" t="str">
        <f t="shared" si="1703"/>
        <v>CA$13</v>
      </c>
      <c r="CB1507" s="192" t="str">
        <f t="shared" si="1703"/>
        <v>CB$13</v>
      </c>
      <c r="CC1507" s="192" t="str">
        <f t="shared" si="1703"/>
        <v>CC$13</v>
      </c>
      <c r="CD1507" s="192" t="str">
        <f t="shared" si="1703"/>
        <v>CD$13</v>
      </c>
      <c r="CE1507" s="192" t="str">
        <f t="shared" ref="CE1507:CL1507" si="1704">CE$17</f>
        <v>CE$13</v>
      </c>
      <c r="CF1507" s="192" t="str">
        <f t="shared" si="1704"/>
        <v>CF$13</v>
      </c>
      <c r="CG1507" s="192" t="str">
        <f t="shared" si="1704"/>
        <v>CG$13</v>
      </c>
      <c r="CH1507" s="192" t="str">
        <f t="shared" si="1704"/>
        <v>CH$13</v>
      </c>
      <c r="CI1507" s="192" t="str">
        <f t="shared" si="1704"/>
        <v>CI$13</v>
      </c>
      <c r="CJ1507" s="192" t="str">
        <f t="shared" si="1704"/>
        <v>CJ$13</v>
      </c>
      <c r="CK1507" s="192" t="str">
        <f t="shared" si="1704"/>
        <v>CK$13</v>
      </c>
      <c r="CL1507" s="192" t="str">
        <f t="shared" si="1704"/>
        <v>CL$13</v>
      </c>
    </row>
    <row r="1508" spans="2:90" x14ac:dyDescent="0.4">
      <c r="B1508" s="168" t="s">
        <v>488</v>
      </c>
      <c r="C1508" s="193"/>
      <c r="D1508" s="193"/>
      <c r="E1508" s="193" t="s">
        <v>906</v>
      </c>
      <c r="F1508" s="193"/>
      <c r="G1508" s="193"/>
      <c r="H1508" s="193"/>
      <c r="I1508" s="194"/>
      <c r="J1508" s="194"/>
      <c r="K1508" s="195"/>
      <c r="L1508" s="195"/>
      <c r="M1508" s="195"/>
      <c r="N1508" s="195"/>
      <c r="O1508" s="195"/>
      <c r="P1508" s="195"/>
      <c r="R1508" s="195"/>
      <c r="S1508" s="167"/>
      <c r="T1508" s="167"/>
      <c r="U1508" s="167"/>
      <c r="V1508" s="167"/>
      <c r="W1508" s="167"/>
      <c r="X1508" s="167"/>
      <c r="Y1508" s="167"/>
      <c r="Z1508" s="167"/>
      <c r="AA1508" s="167"/>
      <c r="AB1508" s="167"/>
      <c r="AC1508" s="167"/>
      <c r="AD1508" s="167"/>
      <c r="AE1508" s="167"/>
      <c r="AF1508" s="167"/>
      <c r="AG1508" s="167"/>
      <c r="AH1508" s="167"/>
      <c r="AI1508" s="167"/>
      <c r="AJ1508" s="167"/>
      <c r="AK1508" s="167"/>
      <c r="AL1508" s="167"/>
      <c r="AM1508" s="167"/>
      <c r="AN1508" s="167"/>
      <c r="AO1508" s="167"/>
      <c r="AP1508" s="167"/>
      <c r="AQ1508" s="167"/>
      <c r="AR1508" s="167"/>
      <c r="AS1508" s="167"/>
      <c r="AT1508" s="167"/>
      <c r="AU1508" s="167"/>
      <c r="AV1508" s="167"/>
      <c r="AW1508" s="167"/>
      <c r="AX1508" s="167"/>
      <c r="AY1508" s="167"/>
      <c r="AZ1508" s="167"/>
      <c r="BA1508" s="167"/>
      <c r="BB1508" s="167"/>
      <c r="BC1508" s="167"/>
      <c r="BD1508" s="167"/>
      <c r="BE1508" s="167"/>
      <c r="BF1508" s="167"/>
      <c r="BG1508" s="167"/>
      <c r="BH1508" s="167"/>
      <c r="BI1508" s="167"/>
      <c r="BJ1508" s="167"/>
      <c r="BK1508" s="167"/>
      <c r="BL1508" s="167"/>
      <c r="BM1508" s="167"/>
      <c r="BN1508" s="167"/>
      <c r="BO1508" s="167"/>
      <c r="BP1508" s="167"/>
      <c r="BQ1508" s="167"/>
      <c r="BR1508" s="167"/>
      <c r="BS1508" s="167"/>
      <c r="BT1508" s="167"/>
      <c r="BU1508" s="167"/>
      <c r="BV1508" s="167"/>
      <c r="BW1508" s="167"/>
      <c r="BX1508" s="167"/>
      <c r="BY1508" s="167"/>
      <c r="BZ1508" s="167"/>
      <c r="CA1508" s="167"/>
      <c r="CB1508" s="167"/>
      <c r="CC1508" s="167"/>
      <c r="CD1508" s="167"/>
      <c r="CE1508" s="167"/>
      <c r="CF1508" s="167"/>
      <c r="CG1508" s="167"/>
      <c r="CH1508" s="167"/>
      <c r="CI1508" s="167"/>
      <c r="CJ1508" s="167"/>
      <c r="CK1508" s="167"/>
      <c r="CL1508" s="167"/>
    </row>
    <row r="1509" spans="2:90" x14ac:dyDescent="0.4">
      <c r="B1509" s="168" t="s">
        <v>501</v>
      </c>
      <c r="C1509" s="193"/>
      <c r="D1509" s="193"/>
      <c r="E1509" s="193" t="s">
        <v>906</v>
      </c>
      <c r="F1509" s="193"/>
      <c r="G1509" s="193"/>
      <c r="H1509" s="193"/>
      <c r="I1509" s="194"/>
      <c r="J1509" s="194"/>
      <c r="K1509" s="195"/>
      <c r="L1509" s="195"/>
      <c r="M1509" s="195"/>
      <c r="N1509" s="195"/>
      <c r="O1509" s="195"/>
      <c r="P1509" s="195"/>
      <c r="R1509" s="195"/>
      <c r="S1509" s="183"/>
      <c r="T1509" s="183"/>
      <c r="U1509" s="183"/>
      <c r="V1509" s="183"/>
      <c r="W1509" s="183"/>
      <c r="X1509" s="183"/>
      <c r="Y1509" s="183"/>
      <c r="Z1509" s="183"/>
      <c r="AA1509" s="183"/>
      <c r="AB1509" s="183"/>
      <c r="AC1509" s="183"/>
      <c r="AD1509" s="183"/>
      <c r="AE1509" s="183"/>
      <c r="AF1509" s="183"/>
      <c r="AG1509" s="183"/>
      <c r="AH1509" s="183"/>
      <c r="AI1509" s="183"/>
      <c r="AJ1509" s="183"/>
      <c r="AK1509" s="183"/>
      <c r="AL1509" s="183"/>
      <c r="AM1509" s="183"/>
      <c r="AN1509" s="183"/>
      <c r="AO1509" s="183"/>
      <c r="AP1509" s="183"/>
      <c r="AQ1509" s="183"/>
      <c r="AR1509" s="183"/>
      <c r="AS1509" s="183"/>
      <c r="AT1509" s="183"/>
      <c r="AU1509" s="183"/>
      <c r="AV1509" s="183"/>
      <c r="AW1509" s="183"/>
      <c r="AX1509" s="183"/>
      <c r="AY1509" s="183"/>
      <c r="AZ1509" s="183"/>
      <c r="BA1509" s="183"/>
      <c r="BB1509" s="183"/>
      <c r="BC1509" s="183"/>
      <c r="BD1509" s="183"/>
      <c r="BE1509" s="183"/>
      <c r="BF1509" s="183"/>
      <c r="BG1509" s="183"/>
      <c r="BH1509" s="183"/>
      <c r="BI1509" s="183"/>
      <c r="BJ1509" s="183"/>
      <c r="BK1509" s="183"/>
      <c r="BL1509" s="183"/>
      <c r="BM1509" s="183"/>
      <c r="BN1509" s="183"/>
      <c r="BO1509" s="183"/>
      <c r="BP1509" s="183"/>
      <c r="BQ1509" s="183"/>
      <c r="BR1509" s="183"/>
      <c r="BS1509" s="183"/>
      <c r="BT1509" s="183"/>
      <c r="BU1509" s="183"/>
      <c r="BV1509" s="183"/>
      <c r="BW1509" s="183"/>
      <c r="BX1509" s="183"/>
      <c r="BY1509" s="183"/>
      <c r="BZ1509" s="183"/>
      <c r="CA1509" s="183"/>
      <c r="CB1509" s="183"/>
      <c r="CC1509" s="183"/>
      <c r="CD1509" s="183"/>
      <c r="CE1509" s="183"/>
      <c r="CF1509" s="183"/>
      <c r="CG1509" s="183"/>
      <c r="CH1509" s="183"/>
      <c r="CI1509" s="183"/>
      <c r="CJ1509" s="183"/>
      <c r="CK1509" s="183"/>
      <c r="CL1509" s="183"/>
    </row>
    <row r="1510" spans="2:90" x14ac:dyDescent="0.4">
      <c r="B1510" s="168" t="s">
        <v>461</v>
      </c>
      <c r="C1510" s="193"/>
      <c r="D1510" s="193"/>
      <c r="E1510" s="193" t="s">
        <v>906</v>
      </c>
      <c r="F1510" s="193"/>
      <c r="G1510" s="193"/>
      <c r="H1510" s="193"/>
      <c r="I1510" s="194"/>
      <c r="J1510" s="194"/>
      <c r="K1510" s="195"/>
      <c r="L1510" s="195"/>
      <c r="M1510" s="195"/>
      <c r="N1510" s="195"/>
      <c r="O1510" s="195"/>
      <c r="P1510" s="195"/>
      <c r="R1510" s="195"/>
      <c r="S1510" s="183" t="str">
        <f t="shared" ref="S1510:AX1510" si="1705">S$18</f>
        <v>S$14</v>
      </c>
      <c r="T1510" s="183" t="str">
        <f t="shared" si="1705"/>
        <v>T$14</v>
      </c>
      <c r="U1510" s="183" t="str">
        <f t="shared" si="1705"/>
        <v>U$14</v>
      </c>
      <c r="V1510" s="183" t="str">
        <f t="shared" si="1705"/>
        <v>V$14</v>
      </c>
      <c r="W1510" s="183" t="str">
        <f t="shared" si="1705"/>
        <v>W$14</v>
      </c>
      <c r="X1510" s="183" t="str">
        <f t="shared" si="1705"/>
        <v>X$14</v>
      </c>
      <c r="Y1510" s="183" t="str">
        <f t="shared" si="1705"/>
        <v>Y$14</v>
      </c>
      <c r="Z1510" s="183" t="str">
        <f t="shared" si="1705"/>
        <v>Z$14</v>
      </c>
      <c r="AA1510" s="183" t="str">
        <f t="shared" si="1705"/>
        <v>AA$14</v>
      </c>
      <c r="AB1510" s="183" t="str">
        <f t="shared" si="1705"/>
        <v>AB$14</v>
      </c>
      <c r="AC1510" s="183" t="str">
        <f t="shared" si="1705"/>
        <v>AC$14</v>
      </c>
      <c r="AD1510" s="183" t="str">
        <f t="shared" si="1705"/>
        <v>AD$14</v>
      </c>
      <c r="AE1510" s="183" t="str">
        <f t="shared" si="1705"/>
        <v>AE$14</v>
      </c>
      <c r="AF1510" s="183" t="str">
        <f t="shared" si="1705"/>
        <v>AF$14</v>
      </c>
      <c r="AG1510" s="183" t="str">
        <f t="shared" si="1705"/>
        <v>AG$14</v>
      </c>
      <c r="AH1510" s="183" t="str">
        <f t="shared" si="1705"/>
        <v>AH$14</v>
      </c>
      <c r="AI1510" s="183" t="str">
        <f t="shared" si="1705"/>
        <v>AI$14</v>
      </c>
      <c r="AJ1510" s="183" t="str">
        <f t="shared" si="1705"/>
        <v>AJ$14</v>
      </c>
      <c r="AK1510" s="183" t="str">
        <f t="shared" si="1705"/>
        <v>AK$14</v>
      </c>
      <c r="AL1510" s="183" t="str">
        <f t="shared" si="1705"/>
        <v>AL$14</v>
      </c>
      <c r="AM1510" s="183" t="str">
        <f t="shared" si="1705"/>
        <v>AM$14</v>
      </c>
      <c r="AN1510" s="183" t="str">
        <f t="shared" si="1705"/>
        <v>AN$14</v>
      </c>
      <c r="AO1510" s="183" t="str">
        <f t="shared" si="1705"/>
        <v>AO$14</v>
      </c>
      <c r="AP1510" s="183" t="str">
        <f t="shared" si="1705"/>
        <v>AP$14</v>
      </c>
      <c r="AQ1510" s="183" t="str">
        <f t="shared" si="1705"/>
        <v>AQ$14</v>
      </c>
      <c r="AR1510" s="183" t="str">
        <f t="shared" si="1705"/>
        <v>AR$14</v>
      </c>
      <c r="AS1510" s="183" t="str">
        <f t="shared" si="1705"/>
        <v>AS$14</v>
      </c>
      <c r="AT1510" s="183" t="str">
        <f t="shared" si="1705"/>
        <v>AT$14</v>
      </c>
      <c r="AU1510" s="183" t="str">
        <f t="shared" si="1705"/>
        <v>AU$14</v>
      </c>
      <c r="AV1510" s="183" t="str">
        <f t="shared" si="1705"/>
        <v>AV$14</v>
      </c>
      <c r="AW1510" s="183" t="str">
        <f t="shared" si="1705"/>
        <v>AW$14</v>
      </c>
      <c r="AX1510" s="183" t="str">
        <f t="shared" si="1705"/>
        <v>AX$14</v>
      </c>
      <c r="AY1510" s="183" t="str">
        <f t="shared" ref="AY1510:CD1510" si="1706">AY$18</f>
        <v>AY$14</v>
      </c>
      <c r="AZ1510" s="183" t="str">
        <f t="shared" si="1706"/>
        <v>AZ$14</v>
      </c>
      <c r="BA1510" s="183" t="str">
        <f t="shared" si="1706"/>
        <v>BA$14</v>
      </c>
      <c r="BB1510" s="183" t="str">
        <f t="shared" si="1706"/>
        <v>BB$14</v>
      </c>
      <c r="BC1510" s="183" t="str">
        <f t="shared" si="1706"/>
        <v>BC$14</v>
      </c>
      <c r="BD1510" s="183" t="str">
        <f t="shared" si="1706"/>
        <v>BD$14</v>
      </c>
      <c r="BE1510" s="183" t="str">
        <f t="shared" si="1706"/>
        <v>BE$14</v>
      </c>
      <c r="BF1510" s="183" t="str">
        <f t="shared" si="1706"/>
        <v>BF$14</v>
      </c>
      <c r="BG1510" s="183" t="str">
        <f t="shared" si="1706"/>
        <v>BG$14</v>
      </c>
      <c r="BH1510" s="183" t="str">
        <f t="shared" si="1706"/>
        <v>BH$14</v>
      </c>
      <c r="BI1510" s="183" t="str">
        <f t="shared" si="1706"/>
        <v>BI$14</v>
      </c>
      <c r="BJ1510" s="183" t="str">
        <f t="shared" si="1706"/>
        <v>BJ$14</v>
      </c>
      <c r="BK1510" s="183" t="str">
        <f t="shared" si="1706"/>
        <v>BK$14</v>
      </c>
      <c r="BL1510" s="183" t="str">
        <f t="shared" si="1706"/>
        <v>BL$14</v>
      </c>
      <c r="BM1510" s="183" t="str">
        <f t="shared" si="1706"/>
        <v>BM$14</v>
      </c>
      <c r="BN1510" s="183" t="str">
        <f t="shared" si="1706"/>
        <v>BN$14</v>
      </c>
      <c r="BO1510" s="183" t="str">
        <f t="shared" si="1706"/>
        <v>BO$14</v>
      </c>
      <c r="BP1510" s="183" t="str">
        <f t="shared" si="1706"/>
        <v>BP$14</v>
      </c>
      <c r="BQ1510" s="183" t="str">
        <f t="shared" si="1706"/>
        <v>BQ$14</v>
      </c>
      <c r="BR1510" s="183" t="str">
        <f t="shared" si="1706"/>
        <v>BR$14</v>
      </c>
      <c r="BS1510" s="183" t="str">
        <f t="shared" si="1706"/>
        <v>BS$14</v>
      </c>
      <c r="BT1510" s="183" t="str">
        <f t="shared" si="1706"/>
        <v>BT$14</v>
      </c>
      <c r="BU1510" s="183" t="str">
        <f t="shared" si="1706"/>
        <v>BU$14</v>
      </c>
      <c r="BV1510" s="183" t="str">
        <f t="shared" si="1706"/>
        <v>BV$14</v>
      </c>
      <c r="BW1510" s="183" t="str">
        <f t="shared" si="1706"/>
        <v>BW$14</v>
      </c>
      <c r="BX1510" s="183" t="str">
        <f t="shared" si="1706"/>
        <v>BX$14</v>
      </c>
      <c r="BY1510" s="183" t="str">
        <f t="shared" si="1706"/>
        <v>BY$14</v>
      </c>
      <c r="BZ1510" s="183" t="str">
        <f t="shared" si="1706"/>
        <v>BZ$14</v>
      </c>
      <c r="CA1510" s="183" t="str">
        <f t="shared" si="1706"/>
        <v>CA$14</v>
      </c>
      <c r="CB1510" s="183" t="str">
        <f t="shared" si="1706"/>
        <v>CB$14</v>
      </c>
      <c r="CC1510" s="183" t="str">
        <f t="shared" si="1706"/>
        <v>CC$14</v>
      </c>
      <c r="CD1510" s="183" t="str">
        <f t="shared" si="1706"/>
        <v>CD$14</v>
      </c>
      <c r="CE1510" s="183" t="str">
        <f t="shared" ref="CE1510:CL1510" si="1707">CE$18</f>
        <v>CE$14</v>
      </c>
      <c r="CF1510" s="183" t="str">
        <f t="shared" si="1707"/>
        <v>CF$14</v>
      </c>
      <c r="CG1510" s="183" t="str">
        <f t="shared" si="1707"/>
        <v>CG$14</v>
      </c>
      <c r="CH1510" s="183" t="str">
        <f t="shared" si="1707"/>
        <v>CH$14</v>
      </c>
      <c r="CI1510" s="183" t="str">
        <f t="shared" si="1707"/>
        <v>CI$14</v>
      </c>
      <c r="CJ1510" s="183" t="str">
        <f t="shared" si="1707"/>
        <v>CJ$14</v>
      </c>
      <c r="CK1510" s="183" t="str">
        <f t="shared" si="1707"/>
        <v>CK$14</v>
      </c>
      <c r="CL1510" s="183" t="str">
        <f t="shared" si="1707"/>
        <v>CL$14</v>
      </c>
    </row>
    <row r="1511" spans="2:90" x14ac:dyDescent="0.4">
      <c r="B1511" s="168" t="s">
        <v>462</v>
      </c>
      <c r="C1511" s="193"/>
      <c r="D1511" s="193"/>
      <c r="E1511" s="193" t="s">
        <v>906</v>
      </c>
      <c r="F1511" s="193"/>
      <c r="G1511" s="193"/>
      <c r="H1511" s="193"/>
      <c r="I1511" s="194"/>
      <c r="J1511" s="194"/>
      <c r="K1511" s="195"/>
      <c r="L1511" s="195"/>
      <c r="M1511" s="195"/>
      <c r="N1511" s="195"/>
      <c r="O1511" s="195"/>
      <c r="P1511" s="195"/>
      <c r="R1511" s="195"/>
      <c r="S1511" s="183" t="str">
        <f t="shared" ref="S1511:AX1511" si="1708">S$19</f>
        <v>S$15</v>
      </c>
      <c r="T1511" s="183" t="str">
        <f t="shared" si="1708"/>
        <v>T$15</v>
      </c>
      <c r="U1511" s="183" t="str">
        <f t="shared" si="1708"/>
        <v>U$15</v>
      </c>
      <c r="V1511" s="183" t="str">
        <f t="shared" si="1708"/>
        <v>V$15</v>
      </c>
      <c r="W1511" s="183" t="str">
        <f t="shared" si="1708"/>
        <v>W$15</v>
      </c>
      <c r="X1511" s="183" t="str">
        <f t="shared" si="1708"/>
        <v>X$15</v>
      </c>
      <c r="Y1511" s="183" t="str">
        <f t="shared" si="1708"/>
        <v>Y$15</v>
      </c>
      <c r="Z1511" s="183" t="str">
        <f t="shared" si="1708"/>
        <v>Z$15</v>
      </c>
      <c r="AA1511" s="183" t="str">
        <f t="shared" si="1708"/>
        <v>AA$15</v>
      </c>
      <c r="AB1511" s="183" t="str">
        <f t="shared" si="1708"/>
        <v>AB$15</v>
      </c>
      <c r="AC1511" s="183" t="str">
        <f t="shared" si="1708"/>
        <v>AC$15</v>
      </c>
      <c r="AD1511" s="183" t="str">
        <f t="shared" si="1708"/>
        <v>AD$15</v>
      </c>
      <c r="AE1511" s="183" t="str">
        <f t="shared" si="1708"/>
        <v>AE$15</v>
      </c>
      <c r="AF1511" s="183" t="str">
        <f t="shared" si="1708"/>
        <v>AF$15</v>
      </c>
      <c r="AG1511" s="183" t="str">
        <f t="shared" si="1708"/>
        <v>AG$15</v>
      </c>
      <c r="AH1511" s="183" t="str">
        <f t="shared" si="1708"/>
        <v>AH$15</v>
      </c>
      <c r="AI1511" s="183" t="str">
        <f t="shared" si="1708"/>
        <v>AI$15</v>
      </c>
      <c r="AJ1511" s="183" t="str">
        <f t="shared" si="1708"/>
        <v>AJ$15</v>
      </c>
      <c r="AK1511" s="183" t="str">
        <f t="shared" si="1708"/>
        <v>AK$15</v>
      </c>
      <c r="AL1511" s="183" t="str">
        <f t="shared" si="1708"/>
        <v>AL$15</v>
      </c>
      <c r="AM1511" s="183" t="str">
        <f t="shared" si="1708"/>
        <v>AM$15</v>
      </c>
      <c r="AN1511" s="183" t="str">
        <f t="shared" si="1708"/>
        <v>AN$15</v>
      </c>
      <c r="AO1511" s="183" t="str">
        <f t="shared" si="1708"/>
        <v>AO$15</v>
      </c>
      <c r="AP1511" s="183" t="str">
        <f t="shared" si="1708"/>
        <v>AP$15</v>
      </c>
      <c r="AQ1511" s="183" t="str">
        <f t="shared" si="1708"/>
        <v>AQ$15</v>
      </c>
      <c r="AR1511" s="183" t="str">
        <f t="shared" si="1708"/>
        <v>AR$15</v>
      </c>
      <c r="AS1511" s="183" t="str">
        <f t="shared" si="1708"/>
        <v>AS$15</v>
      </c>
      <c r="AT1511" s="183" t="str">
        <f t="shared" si="1708"/>
        <v>AT$15</v>
      </c>
      <c r="AU1511" s="183" t="str">
        <f t="shared" si="1708"/>
        <v>AU$15</v>
      </c>
      <c r="AV1511" s="183" t="str">
        <f t="shared" si="1708"/>
        <v>AV$15</v>
      </c>
      <c r="AW1511" s="183" t="str">
        <f t="shared" si="1708"/>
        <v>AW$15</v>
      </c>
      <c r="AX1511" s="183" t="str">
        <f t="shared" si="1708"/>
        <v>AX$15</v>
      </c>
      <c r="AY1511" s="183" t="str">
        <f t="shared" ref="AY1511:CD1511" si="1709">AY$19</f>
        <v>AY$15</v>
      </c>
      <c r="AZ1511" s="183" t="str">
        <f t="shared" si="1709"/>
        <v>AZ$15</v>
      </c>
      <c r="BA1511" s="183" t="str">
        <f t="shared" si="1709"/>
        <v>BA$15</v>
      </c>
      <c r="BB1511" s="183" t="str">
        <f t="shared" si="1709"/>
        <v>BB$15</v>
      </c>
      <c r="BC1511" s="183" t="str">
        <f t="shared" si="1709"/>
        <v>BC$15</v>
      </c>
      <c r="BD1511" s="183" t="str">
        <f t="shared" si="1709"/>
        <v>BD$15</v>
      </c>
      <c r="BE1511" s="183" t="str">
        <f t="shared" si="1709"/>
        <v>BE$15</v>
      </c>
      <c r="BF1511" s="183" t="str">
        <f t="shared" si="1709"/>
        <v>BF$15</v>
      </c>
      <c r="BG1511" s="183" t="str">
        <f t="shared" si="1709"/>
        <v>BG$15</v>
      </c>
      <c r="BH1511" s="183" t="str">
        <f t="shared" si="1709"/>
        <v>BH$15</v>
      </c>
      <c r="BI1511" s="183" t="str">
        <f t="shared" si="1709"/>
        <v>BI$15</v>
      </c>
      <c r="BJ1511" s="183" t="str">
        <f t="shared" si="1709"/>
        <v>BJ$15</v>
      </c>
      <c r="BK1511" s="183" t="str">
        <f t="shared" si="1709"/>
        <v>BK$15</v>
      </c>
      <c r="BL1511" s="183" t="str">
        <f t="shared" si="1709"/>
        <v>BL$15</v>
      </c>
      <c r="BM1511" s="183" t="str">
        <f t="shared" si="1709"/>
        <v>BM$15</v>
      </c>
      <c r="BN1511" s="183" t="str">
        <f t="shared" si="1709"/>
        <v>BN$15</v>
      </c>
      <c r="BO1511" s="183" t="str">
        <f t="shared" si="1709"/>
        <v>BO$15</v>
      </c>
      <c r="BP1511" s="183" t="str">
        <f t="shared" si="1709"/>
        <v>BP$15</v>
      </c>
      <c r="BQ1511" s="183" t="str">
        <f t="shared" si="1709"/>
        <v>BQ$15</v>
      </c>
      <c r="BR1511" s="183" t="str">
        <f t="shared" si="1709"/>
        <v>BR$15</v>
      </c>
      <c r="BS1511" s="183" t="str">
        <f t="shared" si="1709"/>
        <v>BS$15</v>
      </c>
      <c r="BT1511" s="183" t="str">
        <f t="shared" si="1709"/>
        <v>BT$15</v>
      </c>
      <c r="BU1511" s="183" t="str">
        <f t="shared" si="1709"/>
        <v>BU$15</v>
      </c>
      <c r="BV1511" s="183" t="str">
        <f t="shared" si="1709"/>
        <v>BV$15</v>
      </c>
      <c r="BW1511" s="183" t="str">
        <f t="shared" si="1709"/>
        <v>BW$15</v>
      </c>
      <c r="BX1511" s="183" t="str">
        <f t="shared" si="1709"/>
        <v>BX$15</v>
      </c>
      <c r="BY1511" s="183" t="str">
        <f t="shared" si="1709"/>
        <v>BY$15</v>
      </c>
      <c r="BZ1511" s="183" t="str">
        <f t="shared" si="1709"/>
        <v>BZ$15</v>
      </c>
      <c r="CA1511" s="183" t="str">
        <f t="shared" si="1709"/>
        <v>CA$15</v>
      </c>
      <c r="CB1511" s="183" t="str">
        <f t="shared" si="1709"/>
        <v>CB$15</v>
      </c>
      <c r="CC1511" s="183" t="str">
        <f t="shared" si="1709"/>
        <v>CC$15</v>
      </c>
      <c r="CD1511" s="183" t="str">
        <f t="shared" si="1709"/>
        <v>CD$15</v>
      </c>
      <c r="CE1511" s="183" t="str">
        <f t="shared" ref="CE1511:CL1511" si="1710">CE$19</f>
        <v>CE$15</v>
      </c>
      <c r="CF1511" s="183" t="str">
        <f t="shared" si="1710"/>
        <v>CF$15</v>
      </c>
      <c r="CG1511" s="183" t="str">
        <f t="shared" si="1710"/>
        <v>CG$15</v>
      </c>
      <c r="CH1511" s="183" t="str">
        <f t="shared" si="1710"/>
        <v>CH$15</v>
      </c>
      <c r="CI1511" s="183" t="str">
        <f t="shared" si="1710"/>
        <v>CI$15</v>
      </c>
      <c r="CJ1511" s="183" t="str">
        <f t="shared" si="1710"/>
        <v>CJ$15</v>
      </c>
      <c r="CK1511" s="183" t="str">
        <f t="shared" si="1710"/>
        <v>CK$15</v>
      </c>
      <c r="CL1511" s="183" t="str">
        <f t="shared" si="1710"/>
        <v>CL$15</v>
      </c>
    </row>
    <row r="1512" spans="2:90" x14ac:dyDescent="0.4">
      <c r="B1512" s="66" t="s">
        <v>769</v>
      </c>
      <c r="C1512" s="22"/>
      <c r="D1512" s="22" t="s">
        <v>770</v>
      </c>
      <c r="E1512" s="22" t="s">
        <v>770</v>
      </c>
      <c r="F1512" s="22" t="s">
        <v>436</v>
      </c>
      <c r="G1512" s="22" t="s">
        <v>81</v>
      </c>
      <c r="H1512" s="22"/>
      <c r="I1512" s="279"/>
      <c r="J1512" s="279"/>
      <c r="K1512" s="22"/>
      <c r="L1512" s="22"/>
      <c r="M1512" s="22"/>
      <c r="N1512" s="22"/>
      <c r="O1512" s="22"/>
      <c r="P1512" s="22"/>
      <c r="R1512" s="66"/>
      <c r="S1512" s="280"/>
      <c r="T1512" s="280"/>
      <c r="U1512" s="280"/>
      <c r="V1512" s="280"/>
      <c r="W1512" s="280"/>
      <c r="X1512" s="280"/>
      <c r="Y1512" s="280"/>
      <c r="Z1512" s="280"/>
      <c r="AA1512" s="280"/>
      <c r="AB1512" s="280"/>
      <c r="AC1512" s="280"/>
      <c r="AD1512" s="280"/>
      <c r="AE1512" s="280"/>
      <c r="AF1512" s="280"/>
      <c r="AG1512" s="280"/>
      <c r="AH1512" s="280"/>
      <c r="AI1512" s="280"/>
      <c r="AJ1512" s="280"/>
      <c r="AK1512" s="280"/>
      <c r="AL1512" s="280"/>
      <c r="AM1512" s="280"/>
      <c r="AN1512" s="280"/>
      <c r="AO1512" s="280"/>
      <c r="AP1512" s="280"/>
      <c r="AQ1512" s="280"/>
      <c r="AR1512" s="280"/>
      <c r="AS1512" s="280"/>
      <c r="AT1512" s="280"/>
      <c r="AU1512" s="280"/>
      <c r="AV1512" s="280"/>
      <c r="AW1512" s="280"/>
      <c r="AX1512" s="280"/>
      <c r="AY1512" s="280"/>
      <c r="AZ1512" s="280"/>
      <c r="BA1512" s="280"/>
      <c r="BB1512" s="280"/>
      <c r="BC1512" s="280"/>
      <c r="BD1512" s="280"/>
      <c r="BE1512" s="280"/>
      <c r="BF1512" s="280"/>
      <c r="BG1512" s="280"/>
      <c r="BH1512" s="280"/>
      <c r="BI1512" s="280"/>
      <c r="BJ1512" s="280"/>
      <c r="BK1512" s="280"/>
      <c r="BL1512" s="280"/>
      <c r="BM1512" s="280"/>
      <c r="BN1512" s="280"/>
      <c r="BO1512" s="280"/>
      <c r="BP1512" s="280"/>
      <c r="BQ1512" s="280"/>
      <c r="BR1512" s="280"/>
      <c r="BS1512" s="280"/>
      <c r="BT1512" s="280"/>
      <c r="BU1512" s="280"/>
      <c r="BV1512" s="280"/>
      <c r="BW1512" s="280"/>
      <c r="BX1512" s="280"/>
      <c r="BY1512" s="280"/>
      <c r="BZ1512" s="280"/>
      <c r="CA1512" s="280"/>
      <c r="CB1512" s="280"/>
      <c r="CC1512" s="280"/>
      <c r="CD1512" s="280"/>
      <c r="CE1512" s="280"/>
      <c r="CF1512" s="280"/>
      <c r="CG1512" s="280"/>
      <c r="CH1512" s="280"/>
      <c r="CI1512" s="280"/>
      <c r="CJ1512" s="280"/>
      <c r="CK1512" s="280"/>
      <c r="CL1512" s="280"/>
    </row>
    <row r="1513" spans="2:90" x14ac:dyDescent="0.4">
      <c r="B1513" s="93" t="str">
        <f>B1515&amp;":"</f>
        <v>New user acquisition cost - (Primary label):</v>
      </c>
      <c r="C1513" s="31"/>
      <c r="D1513" s="31" t="s">
        <v>770</v>
      </c>
      <c r="E1513" s="31" t="s">
        <v>906</v>
      </c>
      <c r="F1513" s="31"/>
      <c r="G1513" s="31"/>
      <c r="H1513" s="31"/>
      <c r="I1513" s="73"/>
      <c r="J1513" s="73"/>
      <c r="K1513" s="31"/>
      <c r="L1513" s="31"/>
      <c r="M1513" s="31"/>
      <c r="N1513" s="31"/>
      <c r="O1513" s="31"/>
      <c r="P1513" s="31"/>
      <c r="R1513" s="67"/>
      <c r="S1513" s="150"/>
      <c r="T1513" s="150"/>
      <c r="U1513" s="150"/>
      <c r="V1513" s="150"/>
      <c r="W1513" s="150"/>
      <c r="X1513" s="150"/>
      <c r="Y1513" s="150"/>
      <c r="Z1513" s="150"/>
      <c r="AA1513" s="150"/>
      <c r="AB1513" s="150"/>
      <c r="AC1513" s="150"/>
      <c r="AD1513" s="150"/>
      <c r="AE1513" s="150"/>
      <c r="AF1513" s="150"/>
      <c r="AG1513" s="150"/>
      <c r="AH1513" s="150"/>
      <c r="AI1513" s="150"/>
      <c r="AJ1513" s="150"/>
      <c r="AK1513" s="150"/>
      <c r="AL1513" s="150"/>
      <c r="AM1513" s="150"/>
      <c r="AN1513" s="150"/>
      <c r="AO1513" s="150"/>
      <c r="AP1513" s="150"/>
      <c r="AQ1513" s="150"/>
      <c r="AR1513" s="150"/>
      <c r="AS1513" s="150"/>
      <c r="AT1513" s="150"/>
      <c r="AU1513" s="150"/>
      <c r="AV1513" s="150"/>
      <c r="AW1513" s="150"/>
      <c r="AX1513" s="150"/>
      <c r="AY1513" s="150"/>
      <c r="AZ1513" s="150"/>
      <c r="BA1513" s="150"/>
      <c r="BB1513" s="150"/>
      <c r="BC1513" s="150"/>
      <c r="BD1513" s="150"/>
      <c r="BE1513" s="150"/>
      <c r="BF1513" s="150"/>
      <c r="BG1513" s="150"/>
      <c r="BH1513" s="150"/>
      <c r="BI1513" s="150"/>
      <c r="BJ1513" s="150"/>
      <c r="BK1513" s="150"/>
      <c r="BL1513" s="150"/>
      <c r="BM1513" s="150"/>
      <c r="BN1513" s="150"/>
      <c r="BO1513" s="150"/>
      <c r="BP1513" s="150"/>
      <c r="BQ1513" s="150"/>
      <c r="BR1513" s="150"/>
      <c r="BS1513" s="150"/>
      <c r="BT1513" s="150"/>
      <c r="BU1513" s="150"/>
      <c r="BV1513" s="150"/>
      <c r="BW1513" s="150"/>
      <c r="BX1513" s="150"/>
      <c r="BY1513" s="150"/>
      <c r="BZ1513" s="150"/>
      <c r="CA1513" s="150"/>
      <c r="CB1513" s="150"/>
      <c r="CC1513" s="150"/>
      <c r="CD1513" s="150"/>
      <c r="CE1513" s="150"/>
      <c r="CF1513" s="150"/>
      <c r="CG1513" s="150"/>
      <c r="CH1513" s="150"/>
      <c r="CI1513" s="150"/>
      <c r="CJ1513" s="150"/>
      <c r="CK1513" s="150"/>
      <c r="CL1513" s="150"/>
    </row>
    <row r="1514" spans="2:90" x14ac:dyDescent="0.4">
      <c r="B1514" s="139" t="str">
        <f>"$ cost/new "&amp;B1521</f>
        <v>$ cost/new primary unit</v>
      </c>
      <c r="C1514" s="12"/>
      <c r="D1514" s="12" t="s">
        <v>770</v>
      </c>
      <c r="E1514" s="12" t="s">
        <v>906</v>
      </c>
      <c r="F1514" s="12"/>
      <c r="G1514" s="12" t="str">
        <f>E1514</f>
        <v/>
      </c>
      <c r="H1514" s="12"/>
      <c r="I1514" s="60"/>
      <c r="J1514" s="60"/>
      <c r="K1514" s="18">
        <v>5</v>
      </c>
      <c r="L1514" s="18">
        <v>5</v>
      </c>
      <c r="M1514" s="18">
        <v>5</v>
      </c>
      <c r="N1514" s="18">
        <v>5</v>
      </c>
      <c r="O1514" s="18">
        <v>5</v>
      </c>
      <c r="P1514" s="18">
        <v>5</v>
      </c>
      <c r="R1514" s="19"/>
      <c r="S1514" s="141" cm="1">
        <f t="array" ref="S1514">INDEX($K:$P,ROW(),MATCH(S$3,$K$2:$P$2,0))</f>
        <v>5</v>
      </c>
      <c r="T1514" s="141" cm="1">
        <f t="array" ref="T1514">INDEX($K:$P,ROW(),MATCH(T$3,$K$2:$P$2,0))</f>
        <v>5</v>
      </c>
      <c r="U1514" s="141" cm="1">
        <f t="array" ref="U1514">INDEX($K:$P,ROW(),MATCH(U$3,$K$2:$P$2,0))</f>
        <v>5</v>
      </c>
      <c r="V1514" s="141" cm="1">
        <f t="array" ref="V1514">INDEX($K:$P,ROW(),MATCH(V$3,$K$2:$P$2,0))</f>
        <v>5</v>
      </c>
      <c r="W1514" s="141" cm="1">
        <f t="array" ref="W1514">INDEX($K:$P,ROW(),MATCH(W$3,$K$2:$P$2,0))</f>
        <v>5</v>
      </c>
      <c r="X1514" s="141" cm="1">
        <f t="array" ref="X1514">INDEX($K:$P,ROW(),MATCH(X$3,$K$2:$P$2,0))</f>
        <v>5</v>
      </c>
      <c r="Y1514" s="141" cm="1">
        <f t="array" ref="Y1514">INDEX($K:$P,ROW(),MATCH(Y$3,$K$2:$P$2,0))</f>
        <v>5</v>
      </c>
      <c r="Z1514" s="141" cm="1">
        <f t="array" ref="Z1514">INDEX($K:$P,ROW(),MATCH(Z$3,$K$2:$P$2,0))</f>
        <v>5</v>
      </c>
      <c r="AA1514" s="141" cm="1">
        <f t="array" ref="AA1514">INDEX($K:$P,ROW(),MATCH(AA$3,$K$2:$P$2,0))</f>
        <v>5</v>
      </c>
      <c r="AB1514" s="141" cm="1">
        <f t="array" ref="AB1514">INDEX($K:$P,ROW(),MATCH(AB$3,$K$2:$P$2,0))</f>
        <v>5</v>
      </c>
      <c r="AC1514" s="141" cm="1">
        <f t="array" ref="AC1514">INDEX($K:$P,ROW(),MATCH(AC$3,$K$2:$P$2,0))</f>
        <v>5</v>
      </c>
      <c r="AD1514" s="141" cm="1">
        <f t="array" ref="AD1514">INDEX($K:$P,ROW(),MATCH(AD$3,$K$2:$P$2,0))</f>
        <v>5</v>
      </c>
      <c r="AE1514" s="141" cm="1">
        <f t="array" ref="AE1514">INDEX($K:$P,ROW(),MATCH(AE$3,$K$2:$P$2,0))</f>
        <v>5</v>
      </c>
      <c r="AF1514" s="141" cm="1">
        <f t="array" ref="AF1514">INDEX($K:$P,ROW(),MATCH(AF$3,$K$2:$P$2,0))</f>
        <v>5</v>
      </c>
      <c r="AG1514" s="141" cm="1">
        <f t="array" ref="AG1514">INDEX($K:$P,ROW(),MATCH(AG$3,$K$2:$P$2,0))</f>
        <v>5</v>
      </c>
      <c r="AH1514" s="141" cm="1">
        <f t="array" ref="AH1514">INDEX($K:$P,ROW(),MATCH(AH$3,$K$2:$P$2,0))</f>
        <v>5</v>
      </c>
      <c r="AI1514" s="141" cm="1">
        <f t="array" ref="AI1514">INDEX($K:$P,ROW(),MATCH(AI$3,$K$2:$P$2,0))</f>
        <v>5</v>
      </c>
      <c r="AJ1514" s="141" cm="1">
        <f t="array" ref="AJ1514">INDEX($K:$P,ROW(),MATCH(AJ$3,$K$2:$P$2,0))</f>
        <v>5</v>
      </c>
      <c r="AK1514" s="141" cm="1">
        <f t="array" ref="AK1514">INDEX($K:$P,ROW(),MATCH(AK$3,$K$2:$P$2,0))</f>
        <v>5</v>
      </c>
      <c r="AL1514" s="141" cm="1">
        <f t="array" ref="AL1514">INDEX($K:$P,ROW(),MATCH(AL$3,$K$2:$P$2,0))</f>
        <v>5</v>
      </c>
      <c r="AM1514" s="141" cm="1">
        <f t="array" ref="AM1514">INDEX($K:$P,ROW(),MATCH(AM$3,$K$2:$P$2,0))</f>
        <v>5</v>
      </c>
      <c r="AN1514" s="141" cm="1">
        <f t="array" ref="AN1514">INDEX($K:$P,ROW(),MATCH(AN$3,$K$2:$P$2,0))</f>
        <v>5</v>
      </c>
      <c r="AO1514" s="141" cm="1">
        <f t="array" ref="AO1514">INDEX($K:$P,ROW(),MATCH(AO$3,$K$2:$P$2,0))</f>
        <v>5</v>
      </c>
      <c r="AP1514" s="141" cm="1">
        <f t="array" ref="AP1514">INDEX($K:$P,ROW(),MATCH(AP$3,$K$2:$P$2,0))</f>
        <v>5</v>
      </c>
      <c r="AQ1514" s="141" cm="1">
        <f t="array" ref="AQ1514">INDEX($K:$P,ROW(),MATCH(AQ$3,$K$2:$P$2,0))</f>
        <v>5</v>
      </c>
      <c r="AR1514" s="141" cm="1">
        <f t="array" ref="AR1514">INDEX($K:$P,ROW(),MATCH(AR$3,$K$2:$P$2,0))</f>
        <v>5</v>
      </c>
      <c r="AS1514" s="141" cm="1">
        <f t="array" ref="AS1514">INDEX($K:$P,ROW(),MATCH(AS$3,$K$2:$P$2,0))</f>
        <v>5</v>
      </c>
      <c r="AT1514" s="141" cm="1">
        <f t="array" ref="AT1514">INDEX($K:$P,ROW(),MATCH(AT$3,$K$2:$P$2,0))</f>
        <v>5</v>
      </c>
      <c r="AU1514" s="141" cm="1">
        <f t="array" ref="AU1514">INDEX($K:$P,ROW(),MATCH(AU$3,$K$2:$P$2,0))</f>
        <v>5</v>
      </c>
      <c r="AV1514" s="141" cm="1">
        <f t="array" ref="AV1514">INDEX($K:$P,ROW(),MATCH(AV$3,$K$2:$P$2,0))</f>
        <v>5</v>
      </c>
      <c r="AW1514" s="141" cm="1">
        <f t="array" ref="AW1514">INDEX($K:$P,ROW(),MATCH(AW$3,$K$2:$P$2,0))</f>
        <v>5</v>
      </c>
      <c r="AX1514" s="141" cm="1">
        <f t="array" ref="AX1514">INDEX($K:$P,ROW(),MATCH(AX$3,$K$2:$P$2,0))</f>
        <v>5</v>
      </c>
      <c r="AY1514" s="141" cm="1">
        <f t="array" ref="AY1514">INDEX($K:$P,ROW(),MATCH(AY$3,$K$2:$P$2,0))</f>
        <v>5</v>
      </c>
      <c r="AZ1514" s="141" cm="1">
        <f t="array" ref="AZ1514">INDEX($K:$P,ROW(),MATCH(AZ$3,$K$2:$P$2,0))</f>
        <v>5</v>
      </c>
      <c r="BA1514" s="141" cm="1">
        <f t="array" ref="BA1514">INDEX($K:$P,ROW(),MATCH(BA$3,$K$2:$P$2,0))</f>
        <v>5</v>
      </c>
      <c r="BB1514" s="141" cm="1">
        <f t="array" ref="BB1514">INDEX($K:$P,ROW(),MATCH(BB$3,$K$2:$P$2,0))</f>
        <v>5</v>
      </c>
      <c r="BC1514" s="141" cm="1">
        <f t="array" ref="BC1514">INDEX($K:$P,ROW(),MATCH(BC$3,$K$2:$P$2,0))</f>
        <v>5</v>
      </c>
      <c r="BD1514" s="141" cm="1">
        <f t="array" ref="BD1514">INDEX($K:$P,ROW(),MATCH(BD$3,$K$2:$P$2,0))</f>
        <v>5</v>
      </c>
      <c r="BE1514" s="141" cm="1">
        <f t="array" ref="BE1514">INDEX($K:$P,ROW(),MATCH(BE$3,$K$2:$P$2,0))</f>
        <v>5</v>
      </c>
      <c r="BF1514" s="141" cm="1">
        <f t="array" ref="BF1514">INDEX($K:$P,ROW(),MATCH(BF$3,$K$2:$P$2,0))</f>
        <v>5</v>
      </c>
      <c r="BG1514" s="141" cm="1">
        <f t="array" ref="BG1514">INDEX($K:$P,ROW(),MATCH(BG$3,$K$2:$P$2,0))</f>
        <v>5</v>
      </c>
      <c r="BH1514" s="141" cm="1">
        <f t="array" ref="BH1514">INDEX($K:$P,ROW(),MATCH(BH$3,$K$2:$P$2,0))</f>
        <v>5</v>
      </c>
      <c r="BI1514" s="141" cm="1">
        <f t="array" ref="BI1514">INDEX($K:$P,ROW(),MATCH(BI$3,$K$2:$P$2,0))</f>
        <v>5</v>
      </c>
      <c r="BJ1514" s="141" cm="1">
        <f t="array" ref="BJ1514">INDEX($K:$P,ROW(),MATCH(BJ$3,$K$2:$P$2,0))</f>
        <v>5</v>
      </c>
      <c r="BK1514" s="141" cm="1">
        <f t="array" ref="BK1514">INDEX($K:$P,ROW(),MATCH(BK$3,$K$2:$P$2,0))</f>
        <v>5</v>
      </c>
      <c r="BL1514" s="141" cm="1">
        <f t="array" ref="BL1514">INDEX($K:$P,ROW(),MATCH(BL$3,$K$2:$P$2,0))</f>
        <v>5</v>
      </c>
      <c r="BM1514" s="141" cm="1">
        <f t="array" ref="BM1514">INDEX($K:$P,ROW(),MATCH(BM$3,$K$2:$P$2,0))</f>
        <v>5</v>
      </c>
      <c r="BN1514" s="141" cm="1">
        <f t="array" ref="BN1514">INDEX($K:$P,ROW(),MATCH(BN$3,$K$2:$P$2,0))</f>
        <v>5</v>
      </c>
      <c r="BO1514" s="141" cm="1">
        <f t="array" ref="BO1514">INDEX($K:$P,ROW(),MATCH(BO$3,$K$2:$P$2,0))</f>
        <v>5</v>
      </c>
      <c r="BP1514" s="141" cm="1">
        <f t="array" ref="BP1514">INDEX($K:$P,ROW(),MATCH(BP$3,$K$2:$P$2,0))</f>
        <v>5</v>
      </c>
      <c r="BQ1514" s="141" cm="1">
        <f t="array" ref="BQ1514">INDEX($K:$P,ROW(),MATCH(BQ$3,$K$2:$P$2,0))</f>
        <v>5</v>
      </c>
      <c r="BR1514" s="141" cm="1">
        <f t="array" ref="BR1514">INDEX($K:$P,ROW(),MATCH(BR$3,$K$2:$P$2,0))</f>
        <v>5</v>
      </c>
      <c r="BS1514" s="141" cm="1">
        <f t="array" ref="BS1514">INDEX($K:$P,ROW(),MATCH(BS$3,$K$2:$P$2,0))</f>
        <v>5</v>
      </c>
      <c r="BT1514" s="141" cm="1">
        <f t="array" ref="BT1514">INDEX($K:$P,ROW(),MATCH(BT$3,$K$2:$P$2,0))</f>
        <v>5</v>
      </c>
      <c r="BU1514" s="141" cm="1">
        <f t="array" ref="BU1514">INDEX($K:$P,ROW(),MATCH(BU$3,$K$2:$P$2,0))</f>
        <v>5</v>
      </c>
      <c r="BV1514" s="141" cm="1">
        <f t="array" ref="BV1514">INDEX($K:$P,ROW(),MATCH(BV$3,$K$2:$P$2,0))</f>
        <v>5</v>
      </c>
      <c r="BW1514" s="141" cm="1">
        <f t="array" ref="BW1514">INDEX($K:$P,ROW(),MATCH(BW$3,$K$2:$P$2,0))</f>
        <v>5</v>
      </c>
      <c r="BX1514" s="141" cm="1">
        <f t="array" ref="BX1514">INDEX($K:$P,ROW(),MATCH(BX$3,$K$2:$P$2,0))</f>
        <v>5</v>
      </c>
      <c r="BY1514" s="141" cm="1">
        <f t="array" ref="BY1514">INDEX($K:$P,ROW(),MATCH(BY$3,$K$2:$P$2,0))</f>
        <v>5</v>
      </c>
      <c r="BZ1514" s="141" cm="1">
        <f t="array" ref="BZ1514">INDEX($K:$P,ROW(),MATCH(BZ$3,$K$2:$P$2,0))</f>
        <v>5</v>
      </c>
      <c r="CA1514" s="141" cm="1">
        <f t="array" ref="CA1514">INDEX($K:$P,ROW(),MATCH(CA$3,$K$2:$P$2,0))</f>
        <v>5</v>
      </c>
      <c r="CB1514" s="141" cm="1">
        <f t="array" ref="CB1514">INDEX($K:$P,ROW(),MATCH(CB$3,$K$2:$P$2,0))</f>
        <v>5</v>
      </c>
      <c r="CC1514" s="141" cm="1">
        <f t="array" ref="CC1514">INDEX($K:$P,ROW(),MATCH(CC$3,$K$2:$P$2,0))</f>
        <v>5</v>
      </c>
      <c r="CD1514" s="141" cm="1">
        <f t="array" ref="CD1514">INDEX($K:$P,ROW(),MATCH(CD$3,$K$2:$P$2,0))</f>
        <v>5</v>
      </c>
      <c r="CE1514" s="141" cm="1">
        <f t="array" ref="CE1514">INDEX($K:$P,ROW(),MATCH(CE$3,$K$2:$P$2,0))</f>
        <v>5</v>
      </c>
      <c r="CF1514" s="141" cm="1">
        <f t="array" ref="CF1514">INDEX($K:$P,ROW(),MATCH(CF$3,$K$2:$P$2,0))</f>
        <v>5</v>
      </c>
      <c r="CG1514" s="141" cm="1">
        <f t="array" ref="CG1514">INDEX($K:$P,ROW(),MATCH(CG$3,$K$2:$P$2,0))</f>
        <v>5</v>
      </c>
      <c r="CH1514" s="141" cm="1">
        <f t="array" ref="CH1514">INDEX($K:$P,ROW(),MATCH(CH$3,$K$2:$P$2,0))</f>
        <v>5</v>
      </c>
      <c r="CI1514" s="141" cm="1">
        <f t="array" ref="CI1514">INDEX($K:$P,ROW(),MATCH(CI$3,$K$2:$P$2,0))</f>
        <v>5</v>
      </c>
      <c r="CJ1514" s="141" cm="1">
        <f t="array" ref="CJ1514">INDEX($K:$P,ROW(),MATCH(CJ$3,$K$2:$P$2,0))</f>
        <v>5</v>
      </c>
      <c r="CK1514" s="141" cm="1">
        <f t="array" ref="CK1514">INDEX($K:$P,ROW(),MATCH(CK$3,$K$2:$P$2,0))</f>
        <v>5</v>
      </c>
      <c r="CL1514" s="141" cm="1">
        <f t="array" ref="CL1514">INDEX($K:$P,ROW(),MATCH(CL$3,$K$2:$P$2,0))</f>
        <v>5</v>
      </c>
    </row>
    <row r="1515" spans="2:90" x14ac:dyDescent="0.4">
      <c r="B1515" s="121" t="str">
        <f>SUBSTITUTE(B1512,":","")&amp;" - "&amp;B1520</f>
        <v>New user acquisition cost - (Primary label)</v>
      </c>
      <c r="C1515" s="27" t="s">
        <v>203</v>
      </c>
      <c r="D1515" s="27" t="s">
        <v>770</v>
      </c>
      <c r="E1515" s="27" t="s">
        <v>906</v>
      </c>
      <c r="F1515" s="27"/>
      <c r="G1515" s="27"/>
      <c r="H1515" s="27"/>
      <c r="I1515" s="78"/>
      <c r="J1515" s="78"/>
      <c r="K1515" s="113">
        <f ca="1">SUMIF($3:$3,K$2,1515:1515)</f>
        <v>-300000</v>
      </c>
      <c r="L1515" s="113">
        <f ca="1">SUMIF($3:$3,L$2,1515:1515)</f>
        <v>-300000</v>
      </c>
      <c r="M1515" s="113">
        <f ca="1">SUMIF($3:$3,M$2,1515:1515)</f>
        <v>-300000</v>
      </c>
      <c r="N1515" s="113">
        <f ca="1">SUMIF($3:$3,N$2,1515:1515)</f>
        <v>-300000</v>
      </c>
      <c r="O1515" s="113">
        <f ca="1">SUMIF($3:$3,O$2,1515:1515)</f>
        <v>-300000</v>
      </c>
      <c r="P1515" s="113">
        <f ca="1">SUMIF($3:$3,P$2,1515:1515)</f>
        <v>-300000</v>
      </c>
      <c r="R1515" s="33"/>
      <c r="S1515" s="142" cm="1">
        <f t="array" aca="1" ref="S1515" ca="1">-S1514*INDIRECT(S1507)</f>
        <v>-25000</v>
      </c>
      <c r="T1515" s="142" cm="1">
        <f t="array" aca="1" ref="T1515" ca="1">-T1514*INDIRECT(T1507)</f>
        <v>-25000</v>
      </c>
      <c r="U1515" s="142" cm="1">
        <f t="array" aca="1" ref="U1515" ca="1">-U1514*INDIRECT(U1507)</f>
        <v>-25000</v>
      </c>
      <c r="V1515" s="142" cm="1">
        <f t="array" aca="1" ref="V1515" ca="1">-V1514*INDIRECT(V1507)</f>
        <v>-25000</v>
      </c>
      <c r="W1515" s="142" cm="1">
        <f t="array" aca="1" ref="W1515" ca="1">-W1514*INDIRECT(W1507)</f>
        <v>-25000</v>
      </c>
      <c r="X1515" s="142" cm="1">
        <f t="array" aca="1" ref="X1515" ca="1">-X1514*INDIRECT(X1507)</f>
        <v>-25000</v>
      </c>
      <c r="Y1515" s="142" cm="1">
        <f t="array" aca="1" ref="Y1515" ca="1">-Y1514*INDIRECT(Y1507)</f>
        <v>-25000</v>
      </c>
      <c r="Z1515" s="142" cm="1">
        <f t="array" aca="1" ref="Z1515" ca="1">-Z1514*INDIRECT(Z1507)</f>
        <v>-25000</v>
      </c>
      <c r="AA1515" s="142" cm="1">
        <f t="array" aca="1" ref="AA1515" ca="1">-AA1514*INDIRECT(AA1507)</f>
        <v>-25000</v>
      </c>
      <c r="AB1515" s="142" cm="1">
        <f t="array" aca="1" ref="AB1515" ca="1">-AB1514*INDIRECT(AB1507)</f>
        <v>-25000</v>
      </c>
      <c r="AC1515" s="142" cm="1">
        <f t="array" aca="1" ref="AC1515" ca="1">-AC1514*INDIRECT(AC1507)</f>
        <v>-25000</v>
      </c>
      <c r="AD1515" s="142" cm="1">
        <f t="array" aca="1" ref="AD1515" ca="1">-AD1514*INDIRECT(AD1507)</f>
        <v>-25000</v>
      </c>
      <c r="AE1515" s="142" cm="1">
        <f t="array" aca="1" ref="AE1515" ca="1">-AE1514*INDIRECT(AE1507)</f>
        <v>-25000</v>
      </c>
      <c r="AF1515" s="142" cm="1">
        <f t="array" aca="1" ref="AF1515" ca="1">-AF1514*INDIRECT(AF1507)</f>
        <v>-25000</v>
      </c>
      <c r="AG1515" s="142" cm="1">
        <f t="array" aca="1" ref="AG1515" ca="1">-AG1514*INDIRECT(AG1507)</f>
        <v>-25000</v>
      </c>
      <c r="AH1515" s="142" cm="1">
        <f t="array" aca="1" ref="AH1515" ca="1">-AH1514*INDIRECT(AH1507)</f>
        <v>-25000</v>
      </c>
      <c r="AI1515" s="142" cm="1">
        <f t="array" aca="1" ref="AI1515" ca="1">-AI1514*INDIRECT(AI1507)</f>
        <v>-25000</v>
      </c>
      <c r="AJ1515" s="142" cm="1">
        <f t="array" aca="1" ref="AJ1515" ca="1">-AJ1514*INDIRECT(AJ1507)</f>
        <v>-25000</v>
      </c>
      <c r="AK1515" s="142" cm="1">
        <f t="array" aca="1" ref="AK1515" ca="1">-AK1514*INDIRECT(AK1507)</f>
        <v>-25000</v>
      </c>
      <c r="AL1515" s="142" cm="1">
        <f t="array" aca="1" ref="AL1515" ca="1">-AL1514*INDIRECT(AL1507)</f>
        <v>-25000</v>
      </c>
      <c r="AM1515" s="142" cm="1">
        <f t="array" aca="1" ref="AM1515" ca="1">-AM1514*INDIRECT(AM1507)</f>
        <v>-25000</v>
      </c>
      <c r="AN1515" s="142" cm="1">
        <f t="array" aca="1" ref="AN1515" ca="1">-AN1514*INDIRECT(AN1507)</f>
        <v>-25000</v>
      </c>
      <c r="AO1515" s="142" cm="1">
        <f t="array" aca="1" ref="AO1515" ca="1">-AO1514*INDIRECT(AO1507)</f>
        <v>-25000</v>
      </c>
      <c r="AP1515" s="142" cm="1">
        <f t="array" aca="1" ref="AP1515" ca="1">-AP1514*INDIRECT(AP1507)</f>
        <v>-25000</v>
      </c>
      <c r="AQ1515" s="142" cm="1">
        <f t="array" aca="1" ref="AQ1515" ca="1">-AQ1514*INDIRECT(AQ1507)</f>
        <v>-25000</v>
      </c>
      <c r="AR1515" s="142" cm="1">
        <f t="array" aca="1" ref="AR1515" ca="1">-AR1514*INDIRECT(AR1507)</f>
        <v>-25000</v>
      </c>
      <c r="AS1515" s="142" cm="1">
        <f t="array" aca="1" ref="AS1515" ca="1">-AS1514*INDIRECT(AS1507)</f>
        <v>-25000</v>
      </c>
      <c r="AT1515" s="142" cm="1">
        <f t="array" aca="1" ref="AT1515" ca="1">-AT1514*INDIRECT(AT1507)</f>
        <v>-25000</v>
      </c>
      <c r="AU1515" s="142" cm="1">
        <f t="array" aca="1" ref="AU1515" ca="1">-AU1514*INDIRECT(AU1507)</f>
        <v>-25000</v>
      </c>
      <c r="AV1515" s="142" cm="1">
        <f t="array" aca="1" ref="AV1515" ca="1">-AV1514*INDIRECT(AV1507)</f>
        <v>-25000</v>
      </c>
      <c r="AW1515" s="142" cm="1">
        <f t="array" aca="1" ref="AW1515" ca="1">-AW1514*INDIRECT(AW1507)</f>
        <v>-25000</v>
      </c>
      <c r="AX1515" s="142" cm="1">
        <f t="array" aca="1" ref="AX1515" ca="1">-AX1514*INDIRECT(AX1507)</f>
        <v>-25000</v>
      </c>
      <c r="AY1515" s="142" cm="1">
        <f t="array" aca="1" ref="AY1515" ca="1">-AY1514*INDIRECT(AY1507)</f>
        <v>-25000</v>
      </c>
      <c r="AZ1515" s="142" cm="1">
        <f t="array" aca="1" ref="AZ1515" ca="1">-AZ1514*INDIRECT(AZ1507)</f>
        <v>-25000</v>
      </c>
      <c r="BA1515" s="142" cm="1">
        <f t="array" aca="1" ref="BA1515" ca="1">-BA1514*INDIRECT(BA1507)</f>
        <v>-25000</v>
      </c>
      <c r="BB1515" s="142" cm="1">
        <f t="array" aca="1" ref="BB1515" ca="1">-BB1514*INDIRECT(BB1507)</f>
        <v>-25000</v>
      </c>
      <c r="BC1515" s="142" cm="1">
        <f t="array" aca="1" ref="BC1515" ca="1">-BC1514*INDIRECT(BC1507)</f>
        <v>-25000</v>
      </c>
      <c r="BD1515" s="142" cm="1">
        <f t="array" aca="1" ref="BD1515" ca="1">-BD1514*INDIRECT(BD1507)</f>
        <v>-25000</v>
      </c>
      <c r="BE1515" s="142" cm="1">
        <f t="array" aca="1" ref="BE1515" ca="1">-BE1514*INDIRECT(BE1507)</f>
        <v>-25000</v>
      </c>
      <c r="BF1515" s="142" cm="1">
        <f t="array" aca="1" ref="BF1515" ca="1">-BF1514*INDIRECT(BF1507)</f>
        <v>-25000</v>
      </c>
      <c r="BG1515" s="142" cm="1">
        <f t="array" aca="1" ref="BG1515" ca="1">-BG1514*INDIRECT(BG1507)</f>
        <v>-25000</v>
      </c>
      <c r="BH1515" s="142" cm="1">
        <f t="array" aca="1" ref="BH1515" ca="1">-BH1514*INDIRECT(BH1507)</f>
        <v>-25000</v>
      </c>
      <c r="BI1515" s="142" cm="1">
        <f t="array" aca="1" ref="BI1515" ca="1">-BI1514*INDIRECT(BI1507)</f>
        <v>-25000</v>
      </c>
      <c r="BJ1515" s="142" cm="1">
        <f t="array" aca="1" ref="BJ1515" ca="1">-BJ1514*INDIRECT(BJ1507)</f>
        <v>-25000</v>
      </c>
      <c r="BK1515" s="142" cm="1">
        <f t="array" aca="1" ref="BK1515" ca="1">-BK1514*INDIRECT(BK1507)</f>
        <v>-25000</v>
      </c>
      <c r="BL1515" s="142" cm="1">
        <f t="array" aca="1" ref="BL1515" ca="1">-BL1514*INDIRECT(BL1507)</f>
        <v>-25000</v>
      </c>
      <c r="BM1515" s="142" cm="1">
        <f t="array" aca="1" ref="BM1515" ca="1">-BM1514*INDIRECT(BM1507)</f>
        <v>-25000</v>
      </c>
      <c r="BN1515" s="142" cm="1">
        <f t="array" aca="1" ref="BN1515" ca="1">-BN1514*INDIRECT(BN1507)</f>
        <v>-25000</v>
      </c>
      <c r="BO1515" s="142" cm="1">
        <f t="array" aca="1" ref="BO1515" ca="1">-BO1514*INDIRECT(BO1507)</f>
        <v>-25000</v>
      </c>
      <c r="BP1515" s="142" cm="1">
        <f t="array" aca="1" ref="BP1515" ca="1">-BP1514*INDIRECT(BP1507)</f>
        <v>-25000</v>
      </c>
      <c r="BQ1515" s="142" cm="1">
        <f t="array" aca="1" ref="BQ1515" ca="1">-BQ1514*INDIRECT(BQ1507)</f>
        <v>-25000</v>
      </c>
      <c r="BR1515" s="142" cm="1">
        <f t="array" aca="1" ref="BR1515" ca="1">-BR1514*INDIRECT(BR1507)</f>
        <v>-25000</v>
      </c>
      <c r="BS1515" s="142" cm="1">
        <f t="array" aca="1" ref="BS1515" ca="1">-BS1514*INDIRECT(BS1507)</f>
        <v>-25000</v>
      </c>
      <c r="BT1515" s="142" cm="1">
        <f t="array" aca="1" ref="BT1515" ca="1">-BT1514*INDIRECT(BT1507)</f>
        <v>-25000</v>
      </c>
      <c r="BU1515" s="142" cm="1">
        <f t="array" aca="1" ref="BU1515" ca="1">-BU1514*INDIRECT(BU1507)</f>
        <v>-25000</v>
      </c>
      <c r="BV1515" s="142" cm="1">
        <f t="array" aca="1" ref="BV1515" ca="1">-BV1514*INDIRECT(BV1507)</f>
        <v>-25000</v>
      </c>
      <c r="BW1515" s="142" cm="1">
        <f t="array" aca="1" ref="BW1515" ca="1">-BW1514*INDIRECT(BW1507)</f>
        <v>-25000</v>
      </c>
      <c r="BX1515" s="142" cm="1">
        <f t="array" aca="1" ref="BX1515" ca="1">-BX1514*INDIRECT(BX1507)</f>
        <v>-25000</v>
      </c>
      <c r="BY1515" s="142" cm="1">
        <f t="array" aca="1" ref="BY1515" ca="1">-BY1514*INDIRECT(BY1507)</f>
        <v>-25000</v>
      </c>
      <c r="BZ1515" s="142" cm="1">
        <f t="array" aca="1" ref="BZ1515" ca="1">-BZ1514*INDIRECT(BZ1507)</f>
        <v>-25000</v>
      </c>
      <c r="CA1515" s="142" cm="1">
        <f t="array" aca="1" ref="CA1515" ca="1">-CA1514*INDIRECT(CA1507)</f>
        <v>-25000</v>
      </c>
      <c r="CB1515" s="142" cm="1">
        <f t="array" aca="1" ref="CB1515" ca="1">-CB1514*INDIRECT(CB1507)</f>
        <v>-25000</v>
      </c>
      <c r="CC1515" s="142" cm="1">
        <f t="array" aca="1" ref="CC1515" ca="1">-CC1514*INDIRECT(CC1507)</f>
        <v>-25000</v>
      </c>
      <c r="CD1515" s="142" cm="1">
        <f t="array" aca="1" ref="CD1515" ca="1">-CD1514*INDIRECT(CD1507)</f>
        <v>-25000</v>
      </c>
      <c r="CE1515" s="142" cm="1">
        <f t="array" aca="1" ref="CE1515" ca="1">-CE1514*INDIRECT(CE1507)</f>
        <v>-25000</v>
      </c>
      <c r="CF1515" s="142" cm="1">
        <f t="array" aca="1" ref="CF1515" ca="1">-CF1514*INDIRECT(CF1507)</f>
        <v>-25000</v>
      </c>
      <c r="CG1515" s="142" cm="1">
        <f t="array" aca="1" ref="CG1515" ca="1">-CG1514*INDIRECT(CG1507)</f>
        <v>-25000</v>
      </c>
      <c r="CH1515" s="142" cm="1">
        <f t="array" aca="1" ref="CH1515" ca="1">-CH1514*INDIRECT(CH1507)</f>
        <v>-25000</v>
      </c>
      <c r="CI1515" s="142" cm="1">
        <f t="array" aca="1" ref="CI1515" ca="1">-CI1514*INDIRECT(CI1507)</f>
        <v>-25000</v>
      </c>
      <c r="CJ1515" s="142" cm="1">
        <f t="array" aca="1" ref="CJ1515" ca="1">-CJ1514*INDIRECT(CJ1507)</f>
        <v>-25000</v>
      </c>
      <c r="CK1515" s="142" cm="1">
        <f t="array" aca="1" ref="CK1515" ca="1">-CK1514*INDIRECT(CK1507)</f>
        <v>-25000</v>
      </c>
      <c r="CL1515" s="142" cm="1">
        <f t="array" aca="1" ref="CL1515" ca="1">-CL1514*INDIRECT(CL1507)</f>
        <v>-25000</v>
      </c>
    </row>
    <row r="1516" spans="2:90" x14ac:dyDescent="0.4">
      <c r="B1516" s="13"/>
      <c r="C1516" s="12"/>
      <c r="D1516" s="12" t="s">
        <v>770</v>
      </c>
      <c r="E1516" s="12" t="s">
        <v>906</v>
      </c>
      <c r="F1516" s="12"/>
      <c r="G1516" s="12" t="s">
        <v>244</v>
      </c>
      <c r="H1516" s="12"/>
      <c r="I1516" s="60"/>
      <c r="J1516" s="60"/>
      <c r="R1516" s="9"/>
      <c r="S1516" s="143"/>
      <c r="T1516" s="143"/>
      <c r="U1516" s="143"/>
      <c r="V1516" s="143"/>
      <c r="W1516" s="143"/>
      <c r="X1516" s="143"/>
      <c r="Y1516" s="143"/>
      <c r="Z1516" s="143"/>
      <c r="AA1516" s="143"/>
      <c r="AB1516" s="143"/>
      <c r="AC1516" s="143"/>
      <c r="AD1516" s="143"/>
      <c r="AE1516" s="143"/>
      <c r="AF1516" s="143"/>
      <c r="AG1516" s="143"/>
      <c r="AH1516" s="143"/>
      <c r="AI1516" s="143"/>
      <c r="AJ1516" s="143"/>
      <c r="AK1516" s="143"/>
      <c r="AL1516" s="143"/>
      <c r="AM1516" s="143"/>
      <c r="AN1516" s="143"/>
      <c r="AO1516" s="143"/>
      <c r="AP1516" s="143"/>
      <c r="AQ1516" s="143"/>
      <c r="AR1516" s="143"/>
      <c r="AS1516" s="143"/>
      <c r="AT1516" s="143"/>
      <c r="AU1516" s="143"/>
      <c r="AV1516" s="143"/>
      <c r="AW1516" s="143"/>
      <c r="AX1516" s="143"/>
      <c r="AY1516" s="143"/>
      <c r="AZ1516" s="143"/>
      <c r="BA1516" s="143"/>
      <c r="BB1516" s="143"/>
      <c r="BC1516" s="143"/>
      <c r="BD1516" s="143"/>
      <c r="BE1516" s="143"/>
      <c r="BF1516" s="143"/>
      <c r="BG1516" s="143"/>
      <c r="BH1516" s="143"/>
      <c r="BI1516" s="143"/>
      <c r="BJ1516" s="143"/>
      <c r="BK1516" s="143"/>
      <c r="BL1516" s="143"/>
      <c r="BM1516" s="143"/>
      <c r="BN1516" s="143"/>
      <c r="BO1516" s="143"/>
      <c r="BP1516" s="143"/>
      <c r="BQ1516" s="143"/>
      <c r="BR1516" s="143"/>
      <c r="BS1516" s="143"/>
      <c r="BT1516" s="143"/>
      <c r="BU1516" s="143"/>
      <c r="BV1516" s="143"/>
      <c r="BW1516" s="143"/>
      <c r="BX1516" s="143"/>
      <c r="BY1516" s="143"/>
      <c r="BZ1516" s="143"/>
      <c r="CA1516" s="143"/>
      <c r="CB1516" s="143"/>
      <c r="CC1516" s="143"/>
      <c r="CD1516" s="143"/>
      <c r="CE1516" s="143"/>
      <c r="CF1516" s="143"/>
      <c r="CG1516" s="143"/>
      <c r="CH1516" s="143"/>
      <c r="CI1516" s="143"/>
      <c r="CJ1516" s="143"/>
      <c r="CK1516" s="143"/>
      <c r="CL1516" s="143"/>
    </row>
    <row r="1517" spans="2:90" x14ac:dyDescent="0.4">
      <c r="B1517" s="121" t="s">
        <v>68</v>
      </c>
      <c r="C1517" s="12"/>
      <c r="D1517" s="12" t="s">
        <v>770</v>
      </c>
      <c r="E1517" s="12" t="s">
        <v>906</v>
      </c>
      <c r="F1517" s="12"/>
      <c r="G1517" s="12"/>
      <c r="H1517" s="12"/>
      <c r="I1517" s="60"/>
      <c r="J1517" s="60"/>
      <c r="K1517" s="33">
        <f ca="1">SUMIF($3:$3,K$2,1517:1517)</f>
        <v>-180000</v>
      </c>
      <c r="L1517" s="33">
        <f ca="1">SUMIF($3:$3,L$2,1517:1517)</f>
        <v>-180000</v>
      </c>
      <c r="M1517" s="33">
        <f ca="1">SUMIF($3:$3,M$2,1517:1517)</f>
        <v>-180000</v>
      </c>
      <c r="N1517" s="33">
        <f ca="1">SUMIF($3:$3,N$2,1517:1517)</f>
        <v>-180000</v>
      </c>
      <c r="O1517" s="33">
        <f ca="1">SUMIF($3:$3,O$2,1517:1517)</f>
        <v>-180000</v>
      </c>
      <c r="P1517" s="33">
        <f ca="1">SUMIF($3:$3,P$2,1517:1517)</f>
        <v>-180000</v>
      </c>
      <c r="R1517" s="33"/>
      <c r="S1517" s="77" cm="1">
        <f t="array" aca="1" ref="S1517" ca="1">INDIRECT(S1506)+S1515</f>
        <v>-15000</v>
      </c>
      <c r="T1517" s="77" cm="1">
        <f t="array" aca="1" ref="T1517" ca="1">INDIRECT(T1506)+T1515</f>
        <v>-15000</v>
      </c>
      <c r="U1517" s="77" cm="1">
        <f t="array" aca="1" ref="U1517" ca="1">INDIRECT(U1506)+U1515</f>
        <v>-15000</v>
      </c>
      <c r="V1517" s="77" cm="1">
        <f t="array" aca="1" ref="V1517" ca="1">INDIRECT(V1506)+V1515</f>
        <v>-15000</v>
      </c>
      <c r="W1517" s="77" cm="1">
        <f t="array" aca="1" ref="W1517" ca="1">INDIRECT(W1506)+W1515</f>
        <v>-15000</v>
      </c>
      <c r="X1517" s="77" cm="1">
        <f t="array" aca="1" ref="X1517" ca="1">INDIRECT(X1506)+X1515</f>
        <v>-15000</v>
      </c>
      <c r="Y1517" s="77" cm="1">
        <f t="array" aca="1" ref="Y1517" ca="1">INDIRECT(Y1506)+Y1515</f>
        <v>-15000</v>
      </c>
      <c r="Z1517" s="77" cm="1">
        <f t="array" aca="1" ref="Z1517" ca="1">INDIRECT(Z1506)+Z1515</f>
        <v>-15000</v>
      </c>
      <c r="AA1517" s="77" cm="1">
        <f t="array" aca="1" ref="AA1517" ca="1">INDIRECT(AA1506)+AA1515</f>
        <v>-15000</v>
      </c>
      <c r="AB1517" s="77" cm="1">
        <f t="array" aca="1" ref="AB1517" ca="1">INDIRECT(AB1506)+AB1515</f>
        <v>-15000</v>
      </c>
      <c r="AC1517" s="77" cm="1">
        <f t="array" aca="1" ref="AC1517" ca="1">INDIRECT(AC1506)+AC1515</f>
        <v>-15000</v>
      </c>
      <c r="AD1517" s="77" cm="1">
        <f t="array" aca="1" ref="AD1517" ca="1">INDIRECT(AD1506)+AD1515</f>
        <v>-15000</v>
      </c>
      <c r="AE1517" s="77" cm="1">
        <f t="array" aca="1" ref="AE1517" ca="1">INDIRECT(AE1506)+AE1515</f>
        <v>-15000</v>
      </c>
      <c r="AF1517" s="77" cm="1">
        <f t="array" aca="1" ref="AF1517" ca="1">INDIRECT(AF1506)+AF1515</f>
        <v>-15000</v>
      </c>
      <c r="AG1517" s="77" cm="1">
        <f t="array" aca="1" ref="AG1517" ca="1">INDIRECT(AG1506)+AG1515</f>
        <v>-15000</v>
      </c>
      <c r="AH1517" s="77" cm="1">
        <f t="array" aca="1" ref="AH1517" ca="1">INDIRECT(AH1506)+AH1515</f>
        <v>-15000</v>
      </c>
      <c r="AI1517" s="77" cm="1">
        <f t="array" aca="1" ref="AI1517" ca="1">INDIRECT(AI1506)+AI1515</f>
        <v>-15000</v>
      </c>
      <c r="AJ1517" s="77" cm="1">
        <f t="array" aca="1" ref="AJ1517" ca="1">INDIRECT(AJ1506)+AJ1515</f>
        <v>-15000</v>
      </c>
      <c r="AK1517" s="77" cm="1">
        <f t="array" aca="1" ref="AK1517" ca="1">INDIRECT(AK1506)+AK1515</f>
        <v>-15000</v>
      </c>
      <c r="AL1517" s="77" cm="1">
        <f t="array" aca="1" ref="AL1517" ca="1">INDIRECT(AL1506)+AL1515</f>
        <v>-15000</v>
      </c>
      <c r="AM1517" s="77" cm="1">
        <f t="array" aca="1" ref="AM1517" ca="1">INDIRECT(AM1506)+AM1515</f>
        <v>-15000</v>
      </c>
      <c r="AN1517" s="77" cm="1">
        <f t="array" aca="1" ref="AN1517" ca="1">INDIRECT(AN1506)+AN1515</f>
        <v>-15000</v>
      </c>
      <c r="AO1517" s="77" cm="1">
        <f t="array" aca="1" ref="AO1517" ca="1">INDIRECT(AO1506)+AO1515</f>
        <v>-15000</v>
      </c>
      <c r="AP1517" s="77" cm="1">
        <f t="array" aca="1" ref="AP1517" ca="1">INDIRECT(AP1506)+AP1515</f>
        <v>-15000</v>
      </c>
      <c r="AQ1517" s="77" cm="1">
        <f t="array" aca="1" ref="AQ1517" ca="1">INDIRECT(AQ1506)+AQ1515</f>
        <v>-15000</v>
      </c>
      <c r="AR1517" s="77" cm="1">
        <f t="array" aca="1" ref="AR1517" ca="1">INDIRECT(AR1506)+AR1515</f>
        <v>-15000</v>
      </c>
      <c r="AS1517" s="77" cm="1">
        <f t="array" aca="1" ref="AS1517" ca="1">INDIRECT(AS1506)+AS1515</f>
        <v>-15000</v>
      </c>
      <c r="AT1517" s="77" cm="1">
        <f t="array" aca="1" ref="AT1517" ca="1">INDIRECT(AT1506)+AT1515</f>
        <v>-15000</v>
      </c>
      <c r="AU1517" s="77" cm="1">
        <f t="array" aca="1" ref="AU1517" ca="1">INDIRECT(AU1506)+AU1515</f>
        <v>-15000</v>
      </c>
      <c r="AV1517" s="77" cm="1">
        <f t="array" aca="1" ref="AV1517" ca="1">INDIRECT(AV1506)+AV1515</f>
        <v>-15000</v>
      </c>
      <c r="AW1517" s="77" cm="1">
        <f t="array" aca="1" ref="AW1517" ca="1">INDIRECT(AW1506)+AW1515</f>
        <v>-15000</v>
      </c>
      <c r="AX1517" s="77" cm="1">
        <f t="array" aca="1" ref="AX1517" ca="1">INDIRECT(AX1506)+AX1515</f>
        <v>-15000</v>
      </c>
      <c r="AY1517" s="77" cm="1">
        <f t="array" aca="1" ref="AY1517" ca="1">INDIRECT(AY1506)+AY1515</f>
        <v>-15000</v>
      </c>
      <c r="AZ1517" s="77" cm="1">
        <f t="array" aca="1" ref="AZ1517" ca="1">INDIRECT(AZ1506)+AZ1515</f>
        <v>-15000</v>
      </c>
      <c r="BA1517" s="77" cm="1">
        <f t="array" aca="1" ref="BA1517" ca="1">INDIRECT(BA1506)+BA1515</f>
        <v>-15000</v>
      </c>
      <c r="BB1517" s="77" cm="1">
        <f t="array" aca="1" ref="BB1517" ca="1">INDIRECT(BB1506)+BB1515</f>
        <v>-15000</v>
      </c>
      <c r="BC1517" s="77" cm="1">
        <f t="array" aca="1" ref="BC1517" ca="1">INDIRECT(BC1506)+BC1515</f>
        <v>-15000</v>
      </c>
      <c r="BD1517" s="77" cm="1">
        <f t="array" aca="1" ref="BD1517" ca="1">INDIRECT(BD1506)+BD1515</f>
        <v>-15000</v>
      </c>
      <c r="BE1517" s="77" cm="1">
        <f t="array" aca="1" ref="BE1517" ca="1">INDIRECT(BE1506)+BE1515</f>
        <v>-15000</v>
      </c>
      <c r="BF1517" s="77" cm="1">
        <f t="array" aca="1" ref="BF1517" ca="1">INDIRECT(BF1506)+BF1515</f>
        <v>-15000</v>
      </c>
      <c r="BG1517" s="77" cm="1">
        <f t="array" aca="1" ref="BG1517" ca="1">INDIRECT(BG1506)+BG1515</f>
        <v>-15000</v>
      </c>
      <c r="BH1517" s="77" cm="1">
        <f t="array" aca="1" ref="BH1517" ca="1">INDIRECT(BH1506)+BH1515</f>
        <v>-15000</v>
      </c>
      <c r="BI1517" s="77" cm="1">
        <f t="array" aca="1" ref="BI1517" ca="1">INDIRECT(BI1506)+BI1515</f>
        <v>-15000</v>
      </c>
      <c r="BJ1517" s="77" cm="1">
        <f t="array" aca="1" ref="BJ1517" ca="1">INDIRECT(BJ1506)+BJ1515</f>
        <v>-15000</v>
      </c>
      <c r="BK1517" s="77" cm="1">
        <f t="array" aca="1" ref="BK1517" ca="1">INDIRECT(BK1506)+BK1515</f>
        <v>-15000</v>
      </c>
      <c r="BL1517" s="77" cm="1">
        <f t="array" aca="1" ref="BL1517" ca="1">INDIRECT(BL1506)+BL1515</f>
        <v>-15000</v>
      </c>
      <c r="BM1517" s="77" cm="1">
        <f t="array" aca="1" ref="BM1517" ca="1">INDIRECT(BM1506)+BM1515</f>
        <v>-15000</v>
      </c>
      <c r="BN1517" s="77" cm="1">
        <f t="array" aca="1" ref="BN1517" ca="1">INDIRECT(BN1506)+BN1515</f>
        <v>-15000</v>
      </c>
      <c r="BO1517" s="77" cm="1">
        <f t="array" aca="1" ref="BO1517" ca="1">INDIRECT(BO1506)+BO1515</f>
        <v>-15000</v>
      </c>
      <c r="BP1517" s="77" cm="1">
        <f t="array" aca="1" ref="BP1517" ca="1">INDIRECT(BP1506)+BP1515</f>
        <v>-15000</v>
      </c>
      <c r="BQ1517" s="77" cm="1">
        <f t="array" aca="1" ref="BQ1517" ca="1">INDIRECT(BQ1506)+BQ1515</f>
        <v>-15000</v>
      </c>
      <c r="BR1517" s="77" cm="1">
        <f t="array" aca="1" ref="BR1517" ca="1">INDIRECT(BR1506)+BR1515</f>
        <v>-15000</v>
      </c>
      <c r="BS1517" s="77" cm="1">
        <f t="array" aca="1" ref="BS1517" ca="1">INDIRECT(BS1506)+BS1515</f>
        <v>-15000</v>
      </c>
      <c r="BT1517" s="77" cm="1">
        <f t="array" aca="1" ref="BT1517" ca="1">INDIRECT(BT1506)+BT1515</f>
        <v>-15000</v>
      </c>
      <c r="BU1517" s="77" cm="1">
        <f t="array" aca="1" ref="BU1517" ca="1">INDIRECT(BU1506)+BU1515</f>
        <v>-15000</v>
      </c>
      <c r="BV1517" s="77" cm="1">
        <f t="array" aca="1" ref="BV1517" ca="1">INDIRECT(BV1506)+BV1515</f>
        <v>-15000</v>
      </c>
      <c r="BW1517" s="77" cm="1">
        <f t="array" aca="1" ref="BW1517" ca="1">INDIRECT(BW1506)+BW1515</f>
        <v>-15000</v>
      </c>
      <c r="BX1517" s="77" cm="1">
        <f t="array" aca="1" ref="BX1517" ca="1">INDIRECT(BX1506)+BX1515</f>
        <v>-15000</v>
      </c>
      <c r="BY1517" s="77" cm="1">
        <f t="array" aca="1" ref="BY1517" ca="1">INDIRECT(BY1506)+BY1515</f>
        <v>-15000</v>
      </c>
      <c r="BZ1517" s="77" cm="1">
        <f t="array" aca="1" ref="BZ1517" ca="1">INDIRECT(BZ1506)+BZ1515</f>
        <v>-15000</v>
      </c>
      <c r="CA1517" s="77" cm="1">
        <f t="array" aca="1" ref="CA1517" ca="1">INDIRECT(CA1506)+CA1515</f>
        <v>-15000</v>
      </c>
      <c r="CB1517" s="77" cm="1">
        <f t="array" aca="1" ref="CB1517" ca="1">INDIRECT(CB1506)+CB1515</f>
        <v>-15000</v>
      </c>
      <c r="CC1517" s="77" cm="1">
        <f t="array" aca="1" ref="CC1517" ca="1">INDIRECT(CC1506)+CC1515</f>
        <v>-15000</v>
      </c>
      <c r="CD1517" s="77" cm="1">
        <f t="array" aca="1" ref="CD1517" ca="1">INDIRECT(CD1506)+CD1515</f>
        <v>-15000</v>
      </c>
      <c r="CE1517" s="77" cm="1">
        <f t="array" aca="1" ref="CE1517" ca="1">INDIRECT(CE1506)+CE1515</f>
        <v>-15000</v>
      </c>
      <c r="CF1517" s="77" cm="1">
        <f t="array" aca="1" ref="CF1517" ca="1">INDIRECT(CF1506)+CF1515</f>
        <v>-15000</v>
      </c>
      <c r="CG1517" s="77" cm="1">
        <f t="array" aca="1" ref="CG1517" ca="1">INDIRECT(CG1506)+CG1515</f>
        <v>-15000</v>
      </c>
      <c r="CH1517" s="77" cm="1">
        <f t="array" aca="1" ref="CH1517" ca="1">INDIRECT(CH1506)+CH1515</f>
        <v>-15000</v>
      </c>
      <c r="CI1517" s="77" cm="1">
        <f t="array" aca="1" ref="CI1517" ca="1">INDIRECT(CI1506)+CI1515</f>
        <v>-15000</v>
      </c>
      <c r="CJ1517" s="77" cm="1">
        <f t="array" aca="1" ref="CJ1517" ca="1">INDIRECT(CJ1506)+CJ1515</f>
        <v>-15000</v>
      </c>
      <c r="CK1517" s="77" cm="1">
        <f t="array" aca="1" ref="CK1517" ca="1">INDIRECT(CK1506)+CK1515</f>
        <v>-15000</v>
      </c>
      <c r="CL1517" s="77" cm="1">
        <f t="array" aca="1" ref="CL1517" ca="1">INDIRECT(CL1506)+CL1515</f>
        <v>-15000</v>
      </c>
    </row>
    <row r="1518" spans="2:90" x14ac:dyDescent="0.4">
      <c r="B1518" s="139" t="s">
        <v>69</v>
      </c>
      <c r="C1518" s="12"/>
      <c r="D1518" s="12" t="s">
        <v>770</v>
      </c>
      <c r="E1518" s="12" t="s">
        <v>906</v>
      </c>
      <c r="F1518" s="12"/>
      <c r="G1518" s="12"/>
      <c r="H1518" s="12"/>
      <c r="I1518" s="60"/>
      <c r="J1518" s="60"/>
      <c r="K1518" s="20">
        <f ca="1">AVERAGEIF($3:$3,K$2,1518:1518)</f>
        <v>-1.5</v>
      </c>
      <c r="L1518" s="20">
        <f ca="1">AVERAGEIF($3:$3,L$2,1518:1518)</f>
        <v>-1.5</v>
      </c>
      <c r="M1518" s="20">
        <f ca="1">AVERAGEIF($3:$3,M$2,1518:1518)</f>
        <v>-1.5</v>
      </c>
      <c r="N1518" s="20">
        <f ca="1">AVERAGEIF($3:$3,N$2,1518:1518)</f>
        <v>-1.5</v>
      </c>
      <c r="O1518" s="20">
        <f ca="1">AVERAGEIF($3:$3,O$2,1518:1518)</f>
        <v>-1.5</v>
      </c>
      <c r="P1518" s="20">
        <f ca="1">AVERAGEIF($3:$3,P$2,1518:1518)</f>
        <v>-1.5</v>
      </c>
      <c r="R1518" s="20"/>
      <c r="S1518" s="144" cm="1">
        <f t="array" aca="1" ref="S1518" ca="1">S1517/INDIRECT(S1506)</f>
        <v>-1.5</v>
      </c>
      <c r="T1518" s="144" cm="1">
        <f t="array" aca="1" ref="T1518" ca="1">T1517/INDIRECT(T1506)</f>
        <v>-1.5</v>
      </c>
      <c r="U1518" s="144" cm="1">
        <f t="array" aca="1" ref="U1518" ca="1">U1517/INDIRECT(U1506)</f>
        <v>-1.5</v>
      </c>
      <c r="V1518" s="144" cm="1">
        <f t="array" aca="1" ref="V1518" ca="1">V1517/INDIRECT(V1506)</f>
        <v>-1.5</v>
      </c>
      <c r="W1518" s="144" cm="1">
        <f t="array" aca="1" ref="W1518" ca="1">W1517/INDIRECT(W1506)</f>
        <v>-1.5</v>
      </c>
      <c r="X1518" s="144" cm="1">
        <f t="array" aca="1" ref="X1518" ca="1">X1517/INDIRECT(X1506)</f>
        <v>-1.5</v>
      </c>
      <c r="Y1518" s="144" cm="1">
        <f t="array" aca="1" ref="Y1518" ca="1">Y1517/INDIRECT(Y1506)</f>
        <v>-1.5</v>
      </c>
      <c r="Z1518" s="144" cm="1">
        <f t="array" aca="1" ref="Z1518" ca="1">Z1517/INDIRECT(Z1506)</f>
        <v>-1.5</v>
      </c>
      <c r="AA1518" s="144" cm="1">
        <f t="array" aca="1" ref="AA1518" ca="1">AA1517/INDIRECT(AA1506)</f>
        <v>-1.5</v>
      </c>
      <c r="AB1518" s="144" cm="1">
        <f t="array" aca="1" ref="AB1518" ca="1">AB1517/INDIRECT(AB1506)</f>
        <v>-1.5</v>
      </c>
      <c r="AC1518" s="144" cm="1">
        <f t="array" aca="1" ref="AC1518" ca="1">AC1517/INDIRECT(AC1506)</f>
        <v>-1.5</v>
      </c>
      <c r="AD1518" s="144" cm="1">
        <f t="array" aca="1" ref="AD1518" ca="1">AD1517/INDIRECT(AD1506)</f>
        <v>-1.5</v>
      </c>
      <c r="AE1518" s="144" cm="1">
        <f t="array" aca="1" ref="AE1518" ca="1">AE1517/INDIRECT(AE1506)</f>
        <v>-1.5</v>
      </c>
      <c r="AF1518" s="144" cm="1">
        <f t="array" aca="1" ref="AF1518" ca="1">AF1517/INDIRECT(AF1506)</f>
        <v>-1.5</v>
      </c>
      <c r="AG1518" s="144" cm="1">
        <f t="array" aca="1" ref="AG1518" ca="1">AG1517/INDIRECT(AG1506)</f>
        <v>-1.5</v>
      </c>
      <c r="AH1518" s="144" cm="1">
        <f t="array" aca="1" ref="AH1518" ca="1">AH1517/INDIRECT(AH1506)</f>
        <v>-1.5</v>
      </c>
      <c r="AI1518" s="144" cm="1">
        <f t="array" aca="1" ref="AI1518" ca="1">AI1517/INDIRECT(AI1506)</f>
        <v>-1.5</v>
      </c>
      <c r="AJ1518" s="144" cm="1">
        <f t="array" aca="1" ref="AJ1518" ca="1">AJ1517/INDIRECT(AJ1506)</f>
        <v>-1.5</v>
      </c>
      <c r="AK1518" s="144" cm="1">
        <f t="array" aca="1" ref="AK1518" ca="1">AK1517/INDIRECT(AK1506)</f>
        <v>-1.5</v>
      </c>
      <c r="AL1518" s="144" cm="1">
        <f t="array" aca="1" ref="AL1518" ca="1">AL1517/INDIRECT(AL1506)</f>
        <v>-1.5</v>
      </c>
      <c r="AM1518" s="144" cm="1">
        <f t="array" aca="1" ref="AM1518" ca="1">AM1517/INDIRECT(AM1506)</f>
        <v>-1.5</v>
      </c>
      <c r="AN1518" s="144" cm="1">
        <f t="array" aca="1" ref="AN1518" ca="1">AN1517/INDIRECT(AN1506)</f>
        <v>-1.5</v>
      </c>
      <c r="AO1518" s="144" cm="1">
        <f t="array" aca="1" ref="AO1518" ca="1">AO1517/INDIRECT(AO1506)</f>
        <v>-1.5</v>
      </c>
      <c r="AP1518" s="144" cm="1">
        <f t="array" aca="1" ref="AP1518" ca="1">AP1517/INDIRECT(AP1506)</f>
        <v>-1.5</v>
      </c>
      <c r="AQ1518" s="144" cm="1">
        <f t="array" aca="1" ref="AQ1518" ca="1">AQ1517/INDIRECT(AQ1506)</f>
        <v>-1.5</v>
      </c>
      <c r="AR1518" s="144" cm="1">
        <f t="array" aca="1" ref="AR1518" ca="1">AR1517/INDIRECT(AR1506)</f>
        <v>-1.5</v>
      </c>
      <c r="AS1518" s="144" cm="1">
        <f t="array" aca="1" ref="AS1518" ca="1">AS1517/INDIRECT(AS1506)</f>
        <v>-1.5</v>
      </c>
      <c r="AT1518" s="144" cm="1">
        <f t="array" aca="1" ref="AT1518" ca="1">AT1517/INDIRECT(AT1506)</f>
        <v>-1.5</v>
      </c>
      <c r="AU1518" s="144" cm="1">
        <f t="array" aca="1" ref="AU1518" ca="1">AU1517/INDIRECT(AU1506)</f>
        <v>-1.5</v>
      </c>
      <c r="AV1518" s="144" cm="1">
        <f t="array" aca="1" ref="AV1518" ca="1">AV1517/INDIRECT(AV1506)</f>
        <v>-1.5</v>
      </c>
      <c r="AW1518" s="144" cm="1">
        <f t="array" aca="1" ref="AW1518" ca="1">AW1517/INDIRECT(AW1506)</f>
        <v>-1.5</v>
      </c>
      <c r="AX1518" s="144" cm="1">
        <f t="array" aca="1" ref="AX1518" ca="1">AX1517/INDIRECT(AX1506)</f>
        <v>-1.5</v>
      </c>
      <c r="AY1518" s="144" cm="1">
        <f t="array" aca="1" ref="AY1518" ca="1">AY1517/INDIRECT(AY1506)</f>
        <v>-1.5</v>
      </c>
      <c r="AZ1518" s="144" cm="1">
        <f t="array" aca="1" ref="AZ1518" ca="1">AZ1517/INDIRECT(AZ1506)</f>
        <v>-1.5</v>
      </c>
      <c r="BA1518" s="144" cm="1">
        <f t="array" aca="1" ref="BA1518" ca="1">BA1517/INDIRECT(BA1506)</f>
        <v>-1.5</v>
      </c>
      <c r="BB1518" s="144" cm="1">
        <f t="array" aca="1" ref="BB1518" ca="1">BB1517/INDIRECT(BB1506)</f>
        <v>-1.5</v>
      </c>
      <c r="BC1518" s="144" cm="1">
        <f t="array" aca="1" ref="BC1518" ca="1">BC1517/INDIRECT(BC1506)</f>
        <v>-1.5</v>
      </c>
      <c r="BD1518" s="144" cm="1">
        <f t="array" aca="1" ref="BD1518" ca="1">BD1517/INDIRECT(BD1506)</f>
        <v>-1.5</v>
      </c>
      <c r="BE1518" s="144" cm="1">
        <f t="array" aca="1" ref="BE1518" ca="1">BE1517/INDIRECT(BE1506)</f>
        <v>-1.5</v>
      </c>
      <c r="BF1518" s="144" cm="1">
        <f t="array" aca="1" ref="BF1518" ca="1">BF1517/INDIRECT(BF1506)</f>
        <v>-1.5</v>
      </c>
      <c r="BG1518" s="144" cm="1">
        <f t="array" aca="1" ref="BG1518" ca="1">BG1517/INDIRECT(BG1506)</f>
        <v>-1.5</v>
      </c>
      <c r="BH1518" s="144" cm="1">
        <f t="array" aca="1" ref="BH1518" ca="1">BH1517/INDIRECT(BH1506)</f>
        <v>-1.5</v>
      </c>
      <c r="BI1518" s="144" cm="1">
        <f t="array" aca="1" ref="BI1518" ca="1">BI1517/INDIRECT(BI1506)</f>
        <v>-1.5</v>
      </c>
      <c r="BJ1518" s="144" cm="1">
        <f t="array" aca="1" ref="BJ1518" ca="1">BJ1517/INDIRECT(BJ1506)</f>
        <v>-1.5</v>
      </c>
      <c r="BK1518" s="144" cm="1">
        <f t="array" aca="1" ref="BK1518" ca="1">BK1517/INDIRECT(BK1506)</f>
        <v>-1.5</v>
      </c>
      <c r="BL1518" s="144" cm="1">
        <f t="array" aca="1" ref="BL1518" ca="1">BL1517/INDIRECT(BL1506)</f>
        <v>-1.5</v>
      </c>
      <c r="BM1518" s="144" cm="1">
        <f t="array" aca="1" ref="BM1518" ca="1">BM1517/INDIRECT(BM1506)</f>
        <v>-1.5</v>
      </c>
      <c r="BN1518" s="144" cm="1">
        <f t="array" aca="1" ref="BN1518" ca="1">BN1517/INDIRECT(BN1506)</f>
        <v>-1.5</v>
      </c>
      <c r="BO1518" s="144" cm="1">
        <f t="array" aca="1" ref="BO1518" ca="1">BO1517/INDIRECT(BO1506)</f>
        <v>-1.5</v>
      </c>
      <c r="BP1518" s="144" cm="1">
        <f t="array" aca="1" ref="BP1518" ca="1">BP1517/INDIRECT(BP1506)</f>
        <v>-1.5</v>
      </c>
      <c r="BQ1518" s="144" cm="1">
        <f t="array" aca="1" ref="BQ1518" ca="1">BQ1517/INDIRECT(BQ1506)</f>
        <v>-1.5</v>
      </c>
      <c r="BR1518" s="144" cm="1">
        <f t="array" aca="1" ref="BR1518" ca="1">BR1517/INDIRECT(BR1506)</f>
        <v>-1.5</v>
      </c>
      <c r="BS1518" s="144" cm="1">
        <f t="array" aca="1" ref="BS1518" ca="1">BS1517/INDIRECT(BS1506)</f>
        <v>-1.5</v>
      </c>
      <c r="BT1518" s="144" cm="1">
        <f t="array" aca="1" ref="BT1518" ca="1">BT1517/INDIRECT(BT1506)</f>
        <v>-1.5</v>
      </c>
      <c r="BU1518" s="144" cm="1">
        <f t="array" aca="1" ref="BU1518" ca="1">BU1517/INDIRECT(BU1506)</f>
        <v>-1.5</v>
      </c>
      <c r="BV1518" s="144" cm="1">
        <f t="array" aca="1" ref="BV1518" ca="1">BV1517/INDIRECT(BV1506)</f>
        <v>-1.5</v>
      </c>
      <c r="BW1518" s="144" cm="1">
        <f t="array" aca="1" ref="BW1518" ca="1">BW1517/INDIRECT(BW1506)</f>
        <v>-1.5</v>
      </c>
      <c r="BX1518" s="144" cm="1">
        <f t="array" aca="1" ref="BX1518" ca="1">BX1517/INDIRECT(BX1506)</f>
        <v>-1.5</v>
      </c>
      <c r="BY1518" s="144" cm="1">
        <f t="array" aca="1" ref="BY1518" ca="1">BY1517/INDIRECT(BY1506)</f>
        <v>-1.5</v>
      </c>
      <c r="BZ1518" s="144" cm="1">
        <f t="array" aca="1" ref="BZ1518" ca="1">BZ1517/INDIRECT(BZ1506)</f>
        <v>-1.5</v>
      </c>
      <c r="CA1518" s="144" cm="1">
        <f t="array" aca="1" ref="CA1518" ca="1">CA1517/INDIRECT(CA1506)</f>
        <v>-1.5</v>
      </c>
      <c r="CB1518" s="144" cm="1">
        <f t="array" aca="1" ref="CB1518" ca="1">CB1517/INDIRECT(CB1506)</f>
        <v>-1.5</v>
      </c>
      <c r="CC1518" s="144" cm="1">
        <f t="array" aca="1" ref="CC1518" ca="1">CC1517/INDIRECT(CC1506)</f>
        <v>-1.5</v>
      </c>
      <c r="CD1518" s="144" cm="1">
        <f t="array" aca="1" ref="CD1518" ca="1">CD1517/INDIRECT(CD1506)</f>
        <v>-1.5</v>
      </c>
      <c r="CE1518" s="144" cm="1">
        <f t="array" aca="1" ref="CE1518" ca="1">CE1517/INDIRECT(CE1506)</f>
        <v>-1.5</v>
      </c>
      <c r="CF1518" s="144" cm="1">
        <f t="array" aca="1" ref="CF1518" ca="1">CF1517/INDIRECT(CF1506)</f>
        <v>-1.5</v>
      </c>
      <c r="CG1518" s="144" cm="1">
        <f t="array" aca="1" ref="CG1518" ca="1">CG1517/INDIRECT(CG1506)</f>
        <v>-1.5</v>
      </c>
      <c r="CH1518" s="144" cm="1">
        <f t="array" aca="1" ref="CH1518" ca="1">CH1517/INDIRECT(CH1506)</f>
        <v>-1.5</v>
      </c>
      <c r="CI1518" s="144" cm="1">
        <f t="array" aca="1" ref="CI1518" ca="1">CI1517/INDIRECT(CI1506)</f>
        <v>-1.5</v>
      </c>
      <c r="CJ1518" s="144" cm="1">
        <f t="array" aca="1" ref="CJ1518" ca="1">CJ1517/INDIRECT(CJ1506)</f>
        <v>-1.5</v>
      </c>
      <c r="CK1518" s="144" cm="1">
        <f t="array" aca="1" ref="CK1518" ca="1">CK1517/INDIRECT(CK1506)</f>
        <v>-1.5</v>
      </c>
      <c r="CL1518" s="144" cm="1">
        <f t="array" aca="1" ref="CL1518" ca="1">CL1517/INDIRECT(CL1506)</f>
        <v>-1.5</v>
      </c>
    </row>
    <row r="1519" spans="2:90" x14ac:dyDescent="0.4">
      <c r="B1519" s="13"/>
      <c r="C1519" s="12"/>
      <c r="D1519" s="12" t="s">
        <v>770</v>
      </c>
      <c r="E1519" s="12" t="s">
        <v>906</v>
      </c>
      <c r="F1519" s="12"/>
      <c r="G1519" s="12"/>
      <c r="H1519" s="12"/>
      <c r="I1519" s="60"/>
      <c r="J1519" s="60"/>
      <c r="S1519" s="72"/>
      <c r="T1519" s="72"/>
      <c r="U1519" s="72"/>
      <c r="V1519" s="72"/>
      <c r="W1519" s="72"/>
      <c r="X1519" s="72"/>
      <c r="Y1519" s="72"/>
      <c r="Z1519" s="72"/>
      <c r="AA1519" s="72"/>
      <c r="AB1519" s="72"/>
      <c r="AC1519" s="72"/>
      <c r="AD1519" s="72"/>
      <c r="AE1519" s="72"/>
      <c r="AF1519" s="72"/>
      <c r="AG1519" s="72"/>
      <c r="AH1519" s="72"/>
      <c r="AI1519" s="72"/>
      <c r="AJ1519" s="72"/>
      <c r="AK1519" s="72"/>
      <c r="AL1519" s="72"/>
      <c r="AM1519" s="72"/>
      <c r="AN1519" s="72"/>
      <c r="AO1519" s="72"/>
      <c r="AP1519" s="72"/>
      <c r="AQ1519" s="72"/>
      <c r="AR1519" s="72"/>
      <c r="AS1519" s="72"/>
      <c r="AT1519" s="72"/>
      <c r="AU1519" s="72"/>
      <c r="AV1519" s="72"/>
      <c r="AW1519" s="72"/>
      <c r="AX1519" s="72"/>
      <c r="AY1519" s="72"/>
      <c r="AZ1519" s="72"/>
      <c r="BA1519" s="72"/>
      <c r="BB1519" s="72"/>
      <c r="BC1519" s="72"/>
      <c r="BD1519" s="72"/>
      <c r="BE1519" s="72"/>
      <c r="BF1519" s="72"/>
      <c r="BG1519" s="72"/>
      <c r="BH1519" s="72"/>
      <c r="BI1519" s="72"/>
      <c r="BJ1519" s="72"/>
      <c r="BK1519" s="72"/>
      <c r="BL1519" s="72"/>
      <c r="BM1519" s="72"/>
      <c r="BN1519" s="72"/>
      <c r="BO1519" s="72"/>
      <c r="BP1519" s="72"/>
      <c r="BQ1519" s="72"/>
      <c r="BR1519" s="72"/>
      <c r="BS1519" s="72"/>
      <c r="BT1519" s="72"/>
      <c r="BU1519" s="72"/>
      <c r="BV1519" s="72"/>
      <c r="BW1519" s="72"/>
      <c r="BX1519" s="72"/>
      <c r="BY1519" s="72"/>
      <c r="BZ1519" s="72"/>
      <c r="CA1519" s="72"/>
      <c r="CB1519" s="72"/>
      <c r="CC1519" s="72"/>
      <c r="CD1519" s="72"/>
      <c r="CE1519" s="72"/>
      <c r="CF1519" s="72"/>
      <c r="CG1519" s="72"/>
      <c r="CH1519" s="72"/>
      <c r="CI1519" s="72"/>
      <c r="CJ1519" s="72"/>
      <c r="CK1519" s="72"/>
      <c r="CL1519" s="72"/>
    </row>
    <row r="1520" spans="2:90" x14ac:dyDescent="0.4">
      <c r="B1520" s="8" t="str">
        <f>B1504</f>
        <v>(Primary label)</v>
      </c>
      <c r="C1520" s="12"/>
      <c r="D1520" s="12" t="s">
        <v>770</v>
      </c>
      <c r="E1520" s="12" t="s">
        <v>906</v>
      </c>
      <c r="F1520" s="12"/>
      <c r="G1520" s="12" t="s">
        <v>330</v>
      </c>
      <c r="H1520" s="12"/>
      <c r="I1520" s="60"/>
      <c r="J1520" s="60"/>
      <c r="S1520" s="72"/>
      <c r="T1520" s="72"/>
      <c r="U1520" s="72"/>
      <c r="V1520" s="72"/>
      <c r="W1520" s="72"/>
      <c r="X1520" s="72"/>
      <c r="Y1520" s="72"/>
      <c r="Z1520" s="72"/>
      <c r="AA1520" s="72"/>
      <c r="AB1520" s="72"/>
      <c r="AC1520" s="72"/>
      <c r="AD1520" s="72"/>
      <c r="AE1520" s="72"/>
      <c r="AF1520" s="72"/>
      <c r="AG1520" s="72"/>
      <c r="AH1520" s="72"/>
      <c r="AI1520" s="72"/>
      <c r="AJ1520" s="72"/>
      <c r="AK1520" s="72"/>
      <c r="AL1520" s="72"/>
      <c r="AM1520" s="72"/>
      <c r="AN1520" s="72"/>
      <c r="AO1520" s="72"/>
      <c r="AP1520" s="72"/>
      <c r="AQ1520" s="72"/>
      <c r="AR1520" s="72"/>
      <c r="AS1520" s="72"/>
      <c r="AT1520" s="72"/>
      <c r="AU1520" s="72"/>
      <c r="AV1520" s="72"/>
      <c r="AW1520" s="72"/>
      <c r="AX1520" s="72"/>
      <c r="AY1520" s="72"/>
      <c r="AZ1520" s="72"/>
      <c r="BA1520" s="72"/>
      <c r="BB1520" s="72"/>
      <c r="BC1520" s="72"/>
      <c r="BD1520" s="72"/>
      <c r="BE1520" s="72"/>
      <c r="BF1520" s="72"/>
      <c r="BG1520" s="72"/>
      <c r="BH1520" s="72"/>
      <c r="BI1520" s="72"/>
      <c r="BJ1520" s="72"/>
      <c r="BK1520" s="72"/>
      <c r="BL1520" s="72"/>
      <c r="BM1520" s="72"/>
      <c r="BN1520" s="72"/>
      <c r="BO1520" s="72"/>
      <c r="BP1520" s="72"/>
      <c r="BQ1520" s="72"/>
      <c r="BR1520" s="72"/>
      <c r="BS1520" s="72"/>
      <c r="BT1520" s="72"/>
      <c r="BU1520" s="72"/>
      <c r="BV1520" s="72"/>
      <c r="BW1520" s="72"/>
      <c r="BX1520" s="72"/>
      <c r="BY1520" s="72"/>
      <c r="BZ1520" s="72"/>
      <c r="CA1520" s="72"/>
      <c r="CB1520" s="72"/>
      <c r="CC1520" s="72"/>
      <c r="CD1520" s="72"/>
      <c r="CE1520" s="72"/>
      <c r="CF1520" s="72"/>
      <c r="CG1520" s="72"/>
      <c r="CH1520" s="72"/>
      <c r="CI1520" s="72"/>
      <c r="CJ1520" s="72"/>
      <c r="CK1520" s="72"/>
      <c r="CL1520" s="72"/>
    </row>
    <row r="1521" spans="2:90" x14ac:dyDescent="0.4">
      <c r="B1521" s="8" t="str">
        <f>B1505</f>
        <v>primary unit</v>
      </c>
      <c r="C1521" s="12"/>
      <c r="D1521" s="12" t="s">
        <v>770</v>
      </c>
      <c r="E1521" s="12" t="s">
        <v>906</v>
      </c>
      <c r="F1521" s="12"/>
      <c r="G1521" s="12" t="s">
        <v>330</v>
      </c>
      <c r="H1521" s="12"/>
      <c r="I1521" s="60"/>
      <c r="J1521" s="60"/>
      <c r="S1521" s="72"/>
      <c r="T1521" s="72"/>
      <c r="U1521" s="72"/>
      <c r="V1521" s="72"/>
      <c r="W1521" s="72"/>
      <c r="X1521" s="72"/>
      <c r="Y1521" s="72"/>
      <c r="Z1521" s="72"/>
      <c r="AA1521" s="72"/>
      <c r="AB1521" s="72"/>
      <c r="AC1521" s="72"/>
      <c r="AD1521" s="72"/>
      <c r="AE1521" s="72"/>
      <c r="AF1521" s="72"/>
      <c r="AG1521" s="72"/>
      <c r="AH1521" s="72"/>
      <c r="AI1521" s="72"/>
      <c r="AJ1521" s="72"/>
      <c r="AK1521" s="72"/>
      <c r="AL1521" s="72"/>
      <c r="AM1521" s="72"/>
      <c r="AN1521" s="72"/>
      <c r="AO1521" s="72"/>
      <c r="AP1521" s="72"/>
      <c r="AQ1521" s="72"/>
      <c r="AR1521" s="72"/>
      <c r="AS1521" s="72"/>
      <c r="AT1521" s="72"/>
      <c r="AU1521" s="72"/>
      <c r="AV1521" s="72"/>
      <c r="AW1521" s="72"/>
      <c r="AX1521" s="72"/>
      <c r="AY1521" s="72"/>
      <c r="AZ1521" s="72"/>
      <c r="BA1521" s="72"/>
      <c r="BB1521" s="72"/>
      <c r="BC1521" s="72"/>
      <c r="BD1521" s="72"/>
      <c r="BE1521" s="72"/>
      <c r="BF1521" s="72"/>
      <c r="BG1521" s="72"/>
      <c r="BH1521" s="72"/>
      <c r="BI1521" s="72"/>
      <c r="BJ1521" s="72"/>
      <c r="BK1521" s="72"/>
      <c r="BL1521" s="72"/>
      <c r="BM1521" s="72"/>
      <c r="BN1521" s="72"/>
      <c r="BO1521" s="72"/>
      <c r="BP1521" s="72"/>
      <c r="BQ1521" s="72"/>
      <c r="BR1521" s="72"/>
      <c r="BS1521" s="72"/>
      <c r="BT1521" s="72"/>
      <c r="BU1521" s="72"/>
      <c r="BV1521" s="72"/>
      <c r="BW1521" s="72"/>
      <c r="BX1521" s="72"/>
      <c r="BY1521" s="72"/>
      <c r="BZ1521" s="72"/>
      <c r="CA1521" s="72"/>
      <c r="CB1521" s="72"/>
      <c r="CC1521" s="72"/>
      <c r="CD1521" s="72"/>
      <c r="CE1521" s="72"/>
      <c r="CF1521" s="72"/>
      <c r="CG1521" s="72"/>
      <c r="CH1521" s="72"/>
      <c r="CI1521" s="72"/>
      <c r="CJ1521" s="72"/>
      <c r="CK1521" s="72"/>
      <c r="CL1521" s="72"/>
    </row>
    <row r="1522" spans="2:90" x14ac:dyDescent="0.4">
      <c r="B1522" s="8" t="str">
        <f>B1506</f>
        <v>Primary revenue driver</v>
      </c>
      <c r="D1522" t="s">
        <v>770</v>
      </c>
      <c r="E1522" t="s">
        <v>906</v>
      </c>
      <c r="G1522" t="s">
        <v>330</v>
      </c>
      <c r="K1522" s="53"/>
      <c r="L1522" s="53"/>
      <c r="M1522" s="53"/>
      <c r="N1522" s="53"/>
      <c r="O1522" s="53"/>
      <c r="P1522" s="53"/>
      <c r="R1522" s="24"/>
      <c r="S1522" s="208" t="str">
        <f t="shared" ref="S1522" si="1711">S1506</f>
        <v>S$12</v>
      </c>
      <c r="T1522" s="208" t="str">
        <f t="shared" ref="T1522:CD1522" si="1712">T1506</f>
        <v>T$12</v>
      </c>
      <c r="U1522" s="208" t="str">
        <f t="shared" si="1712"/>
        <v>U$12</v>
      </c>
      <c r="V1522" s="208" t="str">
        <f t="shared" si="1712"/>
        <v>V$12</v>
      </c>
      <c r="W1522" s="208" t="str">
        <f t="shared" si="1712"/>
        <v>W$12</v>
      </c>
      <c r="X1522" s="208" t="str">
        <f t="shared" si="1712"/>
        <v>X$12</v>
      </c>
      <c r="Y1522" s="208" t="str">
        <f t="shared" si="1712"/>
        <v>Y$12</v>
      </c>
      <c r="Z1522" s="208" t="str">
        <f t="shared" si="1712"/>
        <v>Z$12</v>
      </c>
      <c r="AA1522" s="208" t="str">
        <f t="shared" si="1712"/>
        <v>AA$12</v>
      </c>
      <c r="AB1522" s="208" t="str">
        <f t="shared" si="1712"/>
        <v>AB$12</v>
      </c>
      <c r="AC1522" s="208" t="str">
        <f t="shared" si="1712"/>
        <v>AC$12</v>
      </c>
      <c r="AD1522" s="208" t="str">
        <f t="shared" si="1712"/>
        <v>AD$12</v>
      </c>
      <c r="AE1522" s="208" t="str">
        <f t="shared" si="1712"/>
        <v>AE$12</v>
      </c>
      <c r="AF1522" s="208" t="str">
        <f t="shared" si="1712"/>
        <v>AF$12</v>
      </c>
      <c r="AG1522" s="208" t="str">
        <f t="shared" si="1712"/>
        <v>AG$12</v>
      </c>
      <c r="AH1522" s="208" t="str">
        <f t="shared" si="1712"/>
        <v>AH$12</v>
      </c>
      <c r="AI1522" s="208" t="str">
        <f t="shared" si="1712"/>
        <v>AI$12</v>
      </c>
      <c r="AJ1522" s="208" t="str">
        <f t="shared" si="1712"/>
        <v>AJ$12</v>
      </c>
      <c r="AK1522" s="208" t="str">
        <f t="shared" si="1712"/>
        <v>AK$12</v>
      </c>
      <c r="AL1522" s="208" t="str">
        <f t="shared" si="1712"/>
        <v>AL$12</v>
      </c>
      <c r="AM1522" s="208" t="str">
        <f t="shared" si="1712"/>
        <v>AM$12</v>
      </c>
      <c r="AN1522" s="208" t="str">
        <f t="shared" si="1712"/>
        <v>AN$12</v>
      </c>
      <c r="AO1522" s="208" t="str">
        <f t="shared" si="1712"/>
        <v>AO$12</v>
      </c>
      <c r="AP1522" s="208" t="str">
        <f t="shared" si="1712"/>
        <v>AP$12</v>
      </c>
      <c r="AQ1522" s="208" t="str">
        <f t="shared" si="1712"/>
        <v>AQ$12</v>
      </c>
      <c r="AR1522" s="208" t="str">
        <f t="shared" si="1712"/>
        <v>AR$12</v>
      </c>
      <c r="AS1522" s="208" t="str">
        <f t="shared" si="1712"/>
        <v>AS$12</v>
      </c>
      <c r="AT1522" s="208" t="str">
        <f t="shared" si="1712"/>
        <v>AT$12</v>
      </c>
      <c r="AU1522" s="208" t="str">
        <f t="shared" si="1712"/>
        <v>AU$12</v>
      </c>
      <c r="AV1522" s="208" t="str">
        <f t="shared" si="1712"/>
        <v>AV$12</v>
      </c>
      <c r="AW1522" s="208" t="str">
        <f t="shared" si="1712"/>
        <v>AW$12</v>
      </c>
      <c r="AX1522" s="208" t="str">
        <f t="shared" si="1712"/>
        <v>AX$12</v>
      </c>
      <c r="AY1522" s="208" t="str">
        <f t="shared" si="1712"/>
        <v>AY$12</v>
      </c>
      <c r="AZ1522" s="208" t="str">
        <f t="shared" si="1712"/>
        <v>AZ$12</v>
      </c>
      <c r="BA1522" s="208" t="str">
        <f t="shared" si="1712"/>
        <v>BA$12</v>
      </c>
      <c r="BB1522" s="208" t="str">
        <f t="shared" si="1712"/>
        <v>BB$12</v>
      </c>
      <c r="BC1522" s="208" t="str">
        <f t="shared" si="1712"/>
        <v>BC$12</v>
      </c>
      <c r="BD1522" s="208" t="str">
        <f t="shared" si="1712"/>
        <v>BD$12</v>
      </c>
      <c r="BE1522" s="208" t="str">
        <f t="shared" si="1712"/>
        <v>BE$12</v>
      </c>
      <c r="BF1522" s="208" t="str">
        <f t="shared" si="1712"/>
        <v>BF$12</v>
      </c>
      <c r="BG1522" s="208" t="str">
        <f t="shared" si="1712"/>
        <v>BG$12</v>
      </c>
      <c r="BH1522" s="208" t="str">
        <f t="shared" si="1712"/>
        <v>BH$12</v>
      </c>
      <c r="BI1522" s="208" t="str">
        <f t="shared" si="1712"/>
        <v>BI$12</v>
      </c>
      <c r="BJ1522" s="208" t="str">
        <f t="shared" si="1712"/>
        <v>BJ$12</v>
      </c>
      <c r="BK1522" s="208" t="str">
        <f t="shared" si="1712"/>
        <v>BK$12</v>
      </c>
      <c r="BL1522" s="208" t="str">
        <f t="shared" si="1712"/>
        <v>BL$12</v>
      </c>
      <c r="BM1522" s="208" t="str">
        <f t="shared" si="1712"/>
        <v>BM$12</v>
      </c>
      <c r="BN1522" s="208" t="str">
        <f t="shared" si="1712"/>
        <v>BN$12</v>
      </c>
      <c r="BO1522" s="208" t="str">
        <f t="shared" si="1712"/>
        <v>BO$12</v>
      </c>
      <c r="BP1522" s="208" t="str">
        <f t="shared" si="1712"/>
        <v>BP$12</v>
      </c>
      <c r="BQ1522" s="208" t="str">
        <f t="shared" si="1712"/>
        <v>BQ$12</v>
      </c>
      <c r="BR1522" s="208" t="str">
        <f t="shared" si="1712"/>
        <v>BR$12</v>
      </c>
      <c r="BS1522" s="208" t="str">
        <f t="shared" si="1712"/>
        <v>BS$12</v>
      </c>
      <c r="BT1522" s="208" t="str">
        <f t="shared" si="1712"/>
        <v>BT$12</v>
      </c>
      <c r="BU1522" s="208" t="str">
        <f t="shared" si="1712"/>
        <v>BU$12</v>
      </c>
      <c r="BV1522" s="208" t="str">
        <f t="shared" si="1712"/>
        <v>BV$12</v>
      </c>
      <c r="BW1522" s="208" t="str">
        <f t="shared" si="1712"/>
        <v>BW$12</v>
      </c>
      <c r="BX1522" s="208" t="str">
        <f t="shared" si="1712"/>
        <v>BX$12</v>
      </c>
      <c r="BY1522" s="208" t="str">
        <f t="shared" si="1712"/>
        <v>BY$12</v>
      </c>
      <c r="BZ1522" s="208" t="str">
        <f t="shared" si="1712"/>
        <v>BZ$12</v>
      </c>
      <c r="CA1522" s="208" t="str">
        <f t="shared" si="1712"/>
        <v>CA$12</v>
      </c>
      <c r="CB1522" s="208" t="str">
        <f t="shared" si="1712"/>
        <v>CB$12</v>
      </c>
      <c r="CC1522" s="208" t="str">
        <f t="shared" si="1712"/>
        <v>CC$12</v>
      </c>
      <c r="CD1522" s="208" t="str">
        <f t="shared" si="1712"/>
        <v>CD$12</v>
      </c>
      <c r="CE1522" s="208" t="str">
        <f t="shared" ref="CE1522:CK1522" si="1713">CE1506</f>
        <v>CE$12</v>
      </c>
      <c r="CF1522" s="208" t="str">
        <f t="shared" si="1713"/>
        <v>CF$12</v>
      </c>
      <c r="CG1522" s="208" t="str">
        <f t="shared" si="1713"/>
        <v>CG$12</v>
      </c>
      <c r="CH1522" s="208" t="str">
        <f t="shared" si="1713"/>
        <v>CH$12</v>
      </c>
      <c r="CI1522" s="208" t="str">
        <f t="shared" si="1713"/>
        <v>CI$12</v>
      </c>
      <c r="CJ1522" s="208" t="str">
        <f t="shared" si="1713"/>
        <v>CJ$12</v>
      </c>
      <c r="CK1522" s="208" t="str">
        <f t="shared" si="1713"/>
        <v>CK$12</v>
      </c>
      <c r="CL1522" s="208" t="str">
        <f t="shared" ref="CL1522" si="1714">CL1506</f>
        <v>CL$12</v>
      </c>
    </row>
    <row r="1523" spans="2:90" x14ac:dyDescent="0.4">
      <c r="B1523" s="8" t="str">
        <f>B1507</f>
        <v>Primary volume driver</v>
      </c>
      <c r="C1523" s="56"/>
      <c r="D1523" s="56" t="s">
        <v>770</v>
      </c>
      <c r="E1523" s="56" t="s">
        <v>906</v>
      </c>
      <c r="F1523" s="56"/>
      <c r="G1523" s="56" t="s">
        <v>330</v>
      </c>
      <c r="H1523" s="56"/>
      <c r="I1523" s="79"/>
      <c r="J1523" s="79"/>
      <c r="K1523" s="15"/>
      <c r="L1523" s="15"/>
      <c r="M1523" s="15"/>
      <c r="N1523" s="15"/>
      <c r="O1523" s="15"/>
      <c r="P1523" s="15"/>
      <c r="R1523" s="15"/>
      <c r="S1523" s="208" t="str">
        <f t="shared" ref="S1523" si="1715">S1507</f>
        <v>S$13</v>
      </c>
      <c r="T1523" s="208" t="str">
        <f t="shared" ref="T1523:CD1523" si="1716">T1507</f>
        <v>T$13</v>
      </c>
      <c r="U1523" s="208" t="str">
        <f t="shared" si="1716"/>
        <v>U$13</v>
      </c>
      <c r="V1523" s="208" t="str">
        <f t="shared" si="1716"/>
        <v>V$13</v>
      </c>
      <c r="W1523" s="208" t="str">
        <f t="shared" si="1716"/>
        <v>W$13</v>
      </c>
      <c r="X1523" s="208" t="str">
        <f t="shared" si="1716"/>
        <v>X$13</v>
      </c>
      <c r="Y1523" s="208" t="str">
        <f t="shared" si="1716"/>
        <v>Y$13</v>
      </c>
      <c r="Z1523" s="208" t="str">
        <f t="shared" si="1716"/>
        <v>Z$13</v>
      </c>
      <c r="AA1523" s="208" t="str">
        <f t="shared" si="1716"/>
        <v>AA$13</v>
      </c>
      <c r="AB1523" s="208" t="str">
        <f t="shared" si="1716"/>
        <v>AB$13</v>
      </c>
      <c r="AC1523" s="208" t="str">
        <f t="shared" si="1716"/>
        <v>AC$13</v>
      </c>
      <c r="AD1523" s="208" t="str">
        <f t="shared" si="1716"/>
        <v>AD$13</v>
      </c>
      <c r="AE1523" s="208" t="str">
        <f t="shared" si="1716"/>
        <v>AE$13</v>
      </c>
      <c r="AF1523" s="208" t="str">
        <f t="shared" si="1716"/>
        <v>AF$13</v>
      </c>
      <c r="AG1523" s="208" t="str">
        <f t="shared" si="1716"/>
        <v>AG$13</v>
      </c>
      <c r="AH1523" s="208" t="str">
        <f t="shared" si="1716"/>
        <v>AH$13</v>
      </c>
      <c r="AI1523" s="208" t="str">
        <f t="shared" si="1716"/>
        <v>AI$13</v>
      </c>
      <c r="AJ1523" s="208" t="str">
        <f t="shared" si="1716"/>
        <v>AJ$13</v>
      </c>
      <c r="AK1523" s="208" t="str">
        <f t="shared" si="1716"/>
        <v>AK$13</v>
      </c>
      <c r="AL1523" s="208" t="str">
        <f t="shared" si="1716"/>
        <v>AL$13</v>
      </c>
      <c r="AM1523" s="208" t="str">
        <f t="shared" si="1716"/>
        <v>AM$13</v>
      </c>
      <c r="AN1523" s="208" t="str">
        <f t="shared" si="1716"/>
        <v>AN$13</v>
      </c>
      <c r="AO1523" s="208" t="str">
        <f t="shared" si="1716"/>
        <v>AO$13</v>
      </c>
      <c r="AP1523" s="208" t="str">
        <f t="shared" si="1716"/>
        <v>AP$13</v>
      </c>
      <c r="AQ1523" s="208" t="str">
        <f t="shared" si="1716"/>
        <v>AQ$13</v>
      </c>
      <c r="AR1523" s="208" t="str">
        <f t="shared" si="1716"/>
        <v>AR$13</v>
      </c>
      <c r="AS1523" s="208" t="str">
        <f t="shared" si="1716"/>
        <v>AS$13</v>
      </c>
      <c r="AT1523" s="208" t="str">
        <f t="shared" si="1716"/>
        <v>AT$13</v>
      </c>
      <c r="AU1523" s="208" t="str">
        <f t="shared" si="1716"/>
        <v>AU$13</v>
      </c>
      <c r="AV1523" s="208" t="str">
        <f t="shared" si="1716"/>
        <v>AV$13</v>
      </c>
      <c r="AW1523" s="208" t="str">
        <f t="shared" si="1716"/>
        <v>AW$13</v>
      </c>
      <c r="AX1523" s="208" t="str">
        <f t="shared" si="1716"/>
        <v>AX$13</v>
      </c>
      <c r="AY1523" s="208" t="str">
        <f t="shared" si="1716"/>
        <v>AY$13</v>
      </c>
      <c r="AZ1523" s="208" t="str">
        <f t="shared" si="1716"/>
        <v>AZ$13</v>
      </c>
      <c r="BA1523" s="208" t="str">
        <f t="shared" si="1716"/>
        <v>BA$13</v>
      </c>
      <c r="BB1523" s="208" t="str">
        <f t="shared" si="1716"/>
        <v>BB$13</v>
      </c>
      <c r="BC1523" s="208" t="str">
        <f t="shared" si="1716"/>
        <v>BC$13</v>
      </c>
      <c r="BD1523" s="208" t="str">
        <f t="shared" si="1716"/>
        <v>BD$13</v>
      </c>
      <c r="BE1523" s="208" t="str">
        <f t="shared" si="1716"/>
        <v>BE$13</v>
      </c>
      <c r="BF1523" s="208" t="str">
        <f t="shared" si="1716"/>
        <v>BF$13</v>
      </c>
      <c r="BG1523" s="208" t="str">
        <f t="shared" si="1716"/>
        <v>BG$13</v>
      </c>
      <c r="BH1523" s="208" t="str">
        <f t="shared" si="1716"/>
        <v>BH$13</v>
      </c>
      <c r="BI1523" s="208" t="str">
        <f t="shared" si="1716"/>
        <v>BI$13</v>
      </c>
      <c r="BJ1523" s="208" t="str">
        <f t="shared" si="1716"/>
        <v>BJ$13</v>
      </c>
      <c r="BK1523" s="208" t="str">
        <f t="shared" si="1716"/>
        <v>BK$13</v>
      </c>
      <c r="BL1523" s="208" t="str">
        <f t="shared" si="1716"/>
        <v>BL$13</v>
      </c>
      <c r="BM1523" s="208" t="str">
        <f t="shared" si="1716"/>
        <v>BM$13</v>
      </c>
      <c r="BN1523" s="208" t="str">
        <f t="shared" si="1716"/>
        <v>BN$13</v>
      </c>
      <c r="BO1523" s="208" t="str">
        <f t="shared" si="1716"/>
        <v>BO$13</v>
      </c>
      <c r="BP1523" s="208" t="str">
        <f t="shared" si="1716"/>
        <v>BP$13</v>
      </c>
      <c r="BQ1523" s="208" t="str">
        <f t="shared" si="1716"/>
        <v>BQ$13</v>
      </c>
      <c r="BR1523" s="208" t="str">
        <f t="shared" si="1716"/>
        <v>BR$13</v>
      </c>
      <c r="BS1523" s="208" t="str">
        <f t="shared" si="1716"/>
        <v>BS$13</v>
      </c>
      <c r="BT1523" s="208" t="str">
        <f t="shared" si="1716"/>
        <v>BT$13</v>
      </c>
      <c r="BU1523" s="208" t="str">
        <f t="shared" si="1716"/>
        <v>BU$13</v>
      </c>
      <c r="BV1523" s="208" t="str">
        <f t="shared" si="1716"/>
        <v>BV$13</v>
      </c>
      <c r="BW1523" s="208" t="str">
        <f t="shared" si="1716"/>
        <v>BW$13</v>
      </c>
      <c r="BX1523" s="208" t="str">
        <f t="shared" si="1716"/>
        <v>BX$13</v>
      </c>
      <c r="BY1523" s="208" t="str">
        <f t="shared" si="1716"/>
        <v>BY$13</v>
      </c>
      <c r="BZ1523" s="208" t="str">
        <f t="shared" si="1716"/>
        <v>BZ$13</v>
      </c>
      <c r="CA1523" s="208" t="str">
        <f t="shared" si="1716"/>
        <v>CA$13</v>
      </c>
      <c r="CB1523" s="208" t="str">
        <f t="shared" si="1716"/>
        <v>CB$13</v>
      </c>
      <c r="CC1523" s="208" t="str">
        <f t="shared" si="1716"/>
        <v>CC$13</v>
      </c>
      <c r="CD1523" s="208" t="str">
        <f t="shared" si="1716"/>
        <v>CD$13</v>
      </c>
      <c r="CE1523" s="208" t="str">
        <f t="shared" ref="CE1523:CK1523" si="1717">CE1507</f>
        <v>CE$13</v>
      </c>
      <c r="CF1523" s="208" t="str">
        <f t="shared" si="1717"/>
        <v>CF$13</v>
      </c>
      <c r="CG1523" s="208" t="str">
        <f t="shared" si="1717"/>
        <v>CG$13</v>
      </c>
      <c r="CH1523" s="208" t="str">
        <f t="shared" si="1717"/>
        <v>CH$13</v>
      </c>
      <c r="CI1523" s="208" t="str">
        <f t="shared" si="1717"/>
        <v>CI$13</v>
      </c>
      <c r="CJ1523" s="208" t="str">
        <f t="shared" si="1717"/>
        <v>CJ$13</v>
      </c>
      <c r="CK1523" s="208" t="str">
        <f t="shared" si="1717"/>
        <v>CK$13</v>
      </c>
      <c r="CL1523" s="208" t="str">
        <f t="shared" ref="CL1523" si="1718">CL1507</f>
        <v>CL$13</v>
      </c>
    </row>
    <row r="1524" spans="2:90" x14ac:dyDescent="0.4">
      <c r="B1524" s="87" t="str">
        <f>B1512</f>
        <v>New user acquisition cost</v>
      </c>
      <c r="C1524" s="12"/>
      <c r="D1524" s="12" t="s">
        <v>770</v>
      </c>
      <c r="E1524" s="12" t="s">
        <v>906</v>
      </c>
      <c r="F1524" s="12"/>
      <c r="G1524" s="12" t="s">
        <v>330</v>
      </c>
      <c r="H1524" s="12"/>
      <c r="I1524" s="60"/>
      <c r="J1524" s="60"/>
      <c r="K1524" s="15"/>
      <c r="L1524" s="15"/>
      <c r="M1524" s="15"/>
      <c r="N1524" s="15"/>
      <c r="O1524" s="15"/>
      <c r="P1524" s="15"/>
      <c r="R1524" s="15"/>
      <c r="S1524" s="208">
        <f t="shared" ref="S1524" si="1719">S1509</f>
        <v>0</v>
      </c>
      <c r="T1524" s="208">
        <f t="shared" ref="T1524:CD1524" si="1720">T1509</f>
        <v>0</v>
      </c>
      <c r="U1524" s="208">
        <f t="shared" si="1720"/>
        <v>0</v>
      </c>
      <c r="V1524" s="208">
        <f t="shared" si="1720"/>
        <v>0</v>
      </c>
      <c r="W1524" s="208">
        <f t="shared" si="1720"/>
        <v>0</v>
      </c>
      <c r="X1524" s="208">
        <f t="shared" si="1720"/>
        <v>0</v>
      </c>
      <c r="Y1524" s="208">
        <f t="shared" si="1720"/>
        <v>0</v>
      </c>
      <c r="Z1524" s="208">
        <f t="shared" si="1720"/>
        <v>0</v>
      </c>
      <c r="AA1524" s="208">
        <f t="shared" si="1720"/>
        <v>0</v>
      </c>
      <c r="AB1524" s="208">
        <f t="shared" si="1720"/>
        <v>0</v>
      </c>
      <c r="AC1524" s="208">
        <f t="shared" si="1720"/>
        <v>0</v>
      </c>
      <c r="AD1524" s="208">
        <f t="shared" si="1720"/>
        <v>0</v>
      </c>
      <c r="AE1524" s="208">
        <f t="shared" si="1720"/>
        <v>0</v>
      </c>
      <c r="AF1524" s="208">
        <f t="shared" si="1720"/>
        <v>0</v>
      </c>
      <c r="AG1524" s="208">
        <f t="shared" si="1720"/>
        <v>0</v>
      </c>
      <c r="AH1524" s="208">
        <f t="shared" si="1720"/>
        <v>0</v>
      </c>
      <c r="AI1524" s="208">
        <f t="shared" si="1720"/>
        <v>0</v>
      </c>
      <c r="AJ1524" s="208">
        <f t="shared" si="1720"/>
        <v>0</v>
      </c>
      <c r="AK1524" s="208">
        <f t="shared" si="1720"/>
        <v>0</v>
      </c>
      <c r="AL1524" s="208">
        <f t="shared" si="1720"/>
        <v>0</v>
      </c>
      <c r="AM1524" s="208">
        <f t="shared" si="1720"/>
        <v>0</v>
      </c>
      <c r="AN1524" s="208">
        <f t="shared" si="1720"/>
        <v>0</v>
      </c>
      <c r="AO1524" s="208">
        <f t="shared" si="1720"/>
        <v>0</v>
      </c>
      <c r="AP1524" s="208">
        <f t="shared" si="1720"/>
        <v>0</v>
      </c>
      <c r="AQ1524" s="208">
        <f t="shared" si="1720"/>
        <v>0</v>
      </c>
      <c r="AR1524" s="208">
        <f t="shared" si="1720"/>
        <v>0</v>
      </c>
      <c r="AS1524" s="208">
        <f t="shared" si="1720"/>
        <v>0</v>
      </c>
      <c r="AT1524" s="208">
        <f t="shared" si="1720"/>
        <v>0</v>
      </c>
      <c r="AU1524" s="208">
        <f t="shared" si="1720"/>
        <v>0</v>
      </c>
      <c r="AV1524" s="208">
        <f t="shared" si="1720"/>
        <v>0</v>
      </c>
      <c r="AW1524" s="208">
        <f t="shared" si="1720"/>
        <v>0</v>
      </c>
      <c r="AX1524" s="208">
        <f t="shared" si="1720"/>
        <v>0</v>
      </c>
      <c r="AY1524" s="208">
        <f t="shared" si="1720"/>
        <v>0</v>
      </c>
      <c r="AZ1524" s="208">
        <f t="shared" si="1720"/>
        <v>0</v>
      </c>
      <c r="BA1524" s="208">
        <f t="shared" si="1720"/>
        <v>0</v>
      </c>
      <c r="BB1524" s="208">
        <f t="shared" si="1720"/>
        <v>0</v>
      </c>
      <c r="BC1524" s="208">
        <f t="shared" si="1720"/>
        <v>0</v>
      </c>
      <c r="BD1524" s="208">
        <f t="shared" si="1720"/>
        <v>0</v>
      </c>
      <c r="BE1524" s="208">
        <f t="shared" si="1720"/>
        <v>0</v>
      </c>
      <c r="BF1524" s="208">
        <f t="shared" si="1720"/>
        <v>0</v>
      </c>
      <c r="BG1524" s="208">
        <f t="shared" si="1720"/>
        <v>0</v>
      </c>
      <c r="BH1524" s="208">
        <f t="shared" si="1720"/>
        <v>0</v>
      </c>
      <c r="BI1524" s="208">
        <f t="shared" si="1720"/>
        <v>0</v>
      </c>
      <c r="BJ1524" s="208">
        <f t="shared" si="1720"/>
        <v>0</v>
      </c>
      <c r="BK1524" s="208">
        <f t="shared" si="1720"/>
        <v>0</v>
      </c>
      <c r="BL1524" s="208">
        <f t="shared" si="1720"/>
        <v>0</v>
      </c>
      <c r="BM1524" s="208">
        <f t="shared" si="1720"/>
        <v>0</v>
      </c>
      <c r="BN1524" s="208">
        <f t="shared" si="1720"/>
        <v>0</v>
      </c>
      <c r="BO1524" s="208">
        <f t="shared" si="1720"/>
        <v>0</v>
      </c>
      <c r="BP1524" s="208">
        <f t="shared" si="1720"/>
        <v>0</v>
      </c>
      <c r="BQ1524" s="208">
        <f t="shared" si="1720"/>
        <v>0</v>
      </c>
      <c r="BR1524" s="208">
        <f t="shared" si="1720"/>
        <v>0</v>
      </c>
      <c r="BS1524" s="208">
        <f t="shared" si="1720"/>
        <v>0</v>
      </c>
      <c r="BT1524" s="208">
        <f t="shared" si="1720"/>
        <v>0</v>
      </c>
      <c r="BU1524" s="208">
        <f t="shared" si="1720"/>
        <v>0</v>
      </c>
      <c r="BV1524" s="208">
        <f t="shared" si="1720"/>
        <v>0</v>
      </c>
      <c r="BW1524" s="208">
        <f t="shared" si="1720"/>
        <v>0</v>
      </c>
      <c r="BX1524" s="208">
        <f t="shared" si="1720"/>
        <v>0</v>
      </c>
      <c r="BY1524" s="208">
        <f t="shared" si="1720"/>
        <v>0</v>
      </c>
      <c r="BZ1524" s="208">
        <f t="shared" si="1720"/>
        <v>0</v>
      </c>
      <c r="CA1524" s="208">
        <f t="shared" si="1720"/>
        <v>0</v>
      </c>
      <c r="CB1524" s="208">
        <f t="shared" si="1720"/>
        <v>0</v>
      </c>
      <c r="CC1524" s="208">
        <f t="shared" si="1720"/>
        <v>0</v>
      </c>
      <c r="CD1524" s="208">
        <f t="shared" si="1720"/>
        <v>0</v>
      </c>
      <c r="CE1524" s="208">
        <f t="shared" ref="CE1524:CK1524" si="1721">CE1509</f>
        <v>0</v>
      </c>
      <c r="CF1524" s="208">
        <f t="shared" si="1721"/>
        <v>0</v>
      </c>
      <c r="CG1524" s="208">
        <f t="shared" si="1721"/>
        <v>0</v>
      </c>
      <c r="CH1524" s="208">
        <f t="shared" si="1721"/>
        <v>0</v>
      </c>
      <c r="CI1524" s="208">
        <f t="shared" si="1721"/>
        <v>0</v>
      </c>
      <c r="CJ1524" s="208">
        <f t="shared" si="1721"/>
        <v>0</v>
      </c>
      <c r="CK1524" s="208">
        <f t="shared" si="1721"/>
        <v>0</v>
      </c>
      <c r="CL1524" s="208">
        <f t="shared" ref="CL1524" si="1722">CL1509</f>
        <v>0</v>
      </c>
    </row>
    <row r="1525" spans="2:90" x14ac:dyDescent="0.4">
      <c r="B1525" s="231" t="str">
        <f>IFERROR(SUBSTITUTE(TRIM(MID(B1512, SEARCH("-", B1512) + 1, LEN(B1512))),":",""),"no unit")</f>
        <v>no unit</v>
      </c>
      <c r="C1525" s="12"/>
      <c r="D1525" s="12" t="s">
        <v>770</v>
      </c>
      <c r="E1525" s="12" t="s">
        <v>906</v>
      </c>
      <c r="F1525" s="12"/>
      <c r="G1525" s="12" t="s">
        <v>330</v>
      </c>
      <c r="H1525" s="12"/>
      <c r="I1525" s="60"/>
      <c r="J1525" s="60"/>
      <c r="K1525" s="15"/>
      <c r="L1525" s="15"/>
      <c r="M1525" s="15"/>
      <c r="N1525" s="15"/>
      <c r="O1525" s="15"/>
      <c r="P1525" s="15"/>
      <c r="R1525" s="15"/>
      <c r="S1525" s="208"/>
      <c r="T1525" s="208"/>
      <c r="U1525" s="208"/>
      <c r="V1525" s="208"/>
      <c r="W1525" s="208"/>
      <c r="X1525" s="208"/>
      <c r="Y1525" s="208"/>
      <c r="Z1525" s="208"/>
      <c r="AA1525" s="208"/>
      <c r="AB1525" s="208"/>
      <c r="AC1525" s="208"/>
      <c r="AD1525" s="208"/>
      <c r="AE1525" s="208"/>
      <c r="AF1525" s="208"/>
      <c r="AG1525" s="208"/>
      <c r="AH1525" s="208"/>
      <c r="AI1525" s="208"/>
      <c r="AJ1525" s="208"/>
      <c r="AK1525" s="208"/>
      <c r="AL1525" s="208"/>
      <c r="AM1525" s="208"/>
      <c r="AN1525" s="208"/>
      <c r="AO1525" s="208"/>
      <c r="AP1525" s="208"/>
      <c r="AQ1525" s="208"/>
      <c r="AR1525" s="208"/>
      <c r="AS1525" s="208"/>
      <c r="AT1525" s="208"/>
      <c r="AU1525" s="208"/>
      <c r="AV1525" s="208"/>
      <c r="AW1525" s="208"/>
      <c r="AX1525" s="208"/>
      <c r="AY1525" s="208"/>
      <c r="AZ1525" s="208"/>
      <c r="BA1525" s="208"/>
      <c r="BB1525" s="208"/>
      <c r="BC1525" s="208"/>
      <c r="BD1525" s="208"/>
      <c r="BE1525" s="208"/>
      <c r="BF1525" s="208"/>
      <c r="BG1525" s="208"/>
      <c r="BH1525" s="208"/>
      <c r="BI1525" s="208"/>
      <c r="BJ1525" s="208"/>
      <c r="BK1525" s="208"/>
      <c r="BL1525" s="208"/>
      <c r="BM1525" s="208"/>
      <c r="BN1525" s="208"/>
      <c r="BO1525" s="208"/>
      <c r="BP1525" s="208"/>
      <c r="BQ1525" s="208"/>
      <c r="BR1525" s="208"/>
      <c r="BS1525" s="208"/>
      <c r="BT1525" s="208"/>
      <c r="BU1525" s="208"/>
      <c r="BV1525" s="208"/>
      <c r="BW1525" s="208"/>
      <c r="BX1525" s="208"/>
      <c r="BY1525" s="208"/>
      <c r="BZ1525" s="208"/>
      <c r="CA1525" s="208"/>
      <c r="CB1525" s="208"/>
      <c r="CC1525" s="208"/>
      <c r="CD1525" s="208"/>
      <c r="CE1525" s="208"/>
      <c r="CF1525" s="208"/>
      <c r="CG1525" s="208"/>
      <c r="CH1525" s="208"/>
      <c r="CI1525" s="208"/>
      <c r="CJ1525" s="208"/>
      <c r="CK1525" s="208"/>
      <c r="CL1525" s="208"/>
    </row>
    <row r="1526" spans="2:90" x14ac:dyDescent="0.4">
      <c r="B1526" s="87" t="str">
        <f>B1510</f>
        <v>Secondary revenue driver</v>
      </c>
      <c r="C1526" s="88"/>
      <c r="D1526" s="88" t="s">
        <v>770</v>
      </c>
      <c r="E1526" s="88" t="s">
        <v>906</v>
      </c>
      <c r="F1526" s="88"/>
      <c r="G1526" s="88" t="s">
        <v>330</v>
      </c>
      <c r="H1526" s="88"/>
      <c r="I1526" s="206"/>
      <c r="J1526" s="206"/>
      <c r="K1526" s="207"/>
      <c r="L1526" s="207"/>
      <c r="M1526" s="207"/>
      <c r="N1526" s="207"/>
      <c r="O1526" s="207"/>
      <c r="P1526" s="207"/>
      <c r="R1526" s="207"/>
      <c r="S1526" s="4" t="str">
        <f t="shared" ref="S1526" si="1723">ADDRESS(ROW(S1515),COLUMN(S1515),2)</f>
        <v>S$1515</v>
      </c>
      <c r="T1526" s="4" t="str">
        <f t="shared" ref="T1526:CD1526" si="1724">ADDRESS(ROW(T1515),COLUMN(T1515),2)</f>
        <v>T$1515</v>
      </c>
      <c r="U1526" s="4" t="str">
        <f t="shared" si="1724"/>
        <v>U$1515</v>
      </c>
      <c r="V1526" s="4" t="str">
        <f t="shared" si="1724"/>
        <v>V$1515</v>
      </c>
      <c r="W1526" s="4" t="str">
        <f t="shared" si="1724"/>
        <v>W$1515</v>
      </c>
      <c r="X1526" s="4" t="str">
        <f t="shared" si="1724"/>
        <v>X$1515</v>
      </c>
      <c r="Y1526" s="4" t="str">
        <f t="shared" si="1724"/>
        <v>Y$1515</v>
      </c>
      <c r="Z1526" s="4" t="str">
        <f t="shared" si="1724"/>
        <v>Z$1515</v>
      </c>
      <c r="AA1526" s="4" t="str">
        <f t="shared" si="1724"/>
        <v>AA$1515</v>
      </c>
      <c r="AB1526" s="4" t="str">
        <f t="shared" si="1724"/>
        <v>AB$1515</v>
      </c>
      <c r="AC1526" s="4" t="str">
        <f t="shared" si="1724"/>
        <v>AC$1515</v>
      </c>
      <c r="AD1526" s="4" t="str">
        <f t="shared" si="1724"/>
        <v>AD$1515</v>
      </c>
      <c r="AE1526" s="4" t="str">
        <f t="shared" si="1724"/>
        <v>AE$1515</v>
      </c>
      <c r="AF1526" s="4" t="str">
        <f t="shared" si="1724"/>
        <v>AF$1515</v>
      </c>
      <c r="AG1526" s="4" t="str">
        <f t="shared" si="1724"/>
        <v>AG$1515</v>
      </c>
      <c r="AH1526" s="4" t="str">
        <f t="shared" si="1724"/>
        <v>AH$1515</v>
      </c>
      <c r="AI1526" s="4" t="str">
        <f t="shared" si="1724"/>
        <v>AI$1515</v>
      </c>
      <c r="AJ1526" s="4" t="str">
        <f t="shared" si="1724"/>
        <v>AJ$1515</v>
      </c>
      <c r="AK1526" s="4" t="str">
        <f t="shared" si="1724"/>
        <v>AK$1515</v>
      </c>
      <c r="AL1526" s="4" t="str">
        <f t="shared" si="1724"/>
        <v>AL$1515</v>
      </c>
      <c r="AM1526" s="4" t="str">
        <f t="shared" si="1724"/>
        <v>AM$1515</v>
      </c>
      <c r="AN1526" s="4" t="str">
        <f t="shared" si="1724"/>
        <v>AN$1515</v>
      </c>
      <c r="AO1526" s="4" t="str">
        <f t="shared" si="1724"/>
        <v>AO$1515</v>
      </c>
      <c r="AP1526" s="4" t="str">
        <f t="shared" si="1724"/>
        <v>AP$1515</v>
      </c>
      <c r="AQ1526" s="4" t="str">
        <f t="shared" si="1724"/>
        <v>AQ$1515</v>
      </c>
      <c r="AR1526" s="4" t="str">
        <f t="shared" si="1724"/>
        <v>AR$1515</v>
      </c>
      <c r="AS1526" s="4" t="str">
        <f t="shared" si="1724"/>
        <v>AS$1515</v>
      </c>
      <c r="AT1526" s="4" t="str">
        <f t="shared" si="1724"/>
        <v>AT$1515</v>
      </c>
      <c r="AU1526" s="4" t="str">
        <f t="shared" si="1724"/>
        <v>AU$1515</v>
      </c>
      <c r="AV1526" s="4" t="str">
        <f t="shared" si="1724"/>
        <v>AV$1515</v>
      </c>
      <c r="AW1526" s="4" t="str">
        <f t="shared" si="1724"/>
        <v>AW$1515</v>
      </c>
      <c r="AX1526" s="4" t="str">
        <f t="shared" si="1724"/>
        <v>AX$1515</v>
      </c>
      <c r="AY1526" s="4" t="str">
        <f t="shared" si="1724"/>
        <v>AY$1515</v>
      </c>
      <c r="AZ1526" s="4" t="str">
        <f t="shared" si="1724"/>
        <v>AZ$1515</v>
      </c>
      <c r="BA1526" s="4" t="str">
        <f t="shared" si="1724"/>
        <v>BA$1515</v>
      </c>
      <c r="BB1526" s="4" t="str">
        <f t="shared" si="1724"/>
        <v>BB$1515</v>
      </c>
      <c r="BC1526" s="4" t="str">
        <f t="shared" si="1724"/>
        <v>BC$1515</v>
      </c>
      <c r="BD1526" s="4" t="str">
        <f t="shared" si="1724"/>
        <v>BD$1515</v>
      </c>
      <c r="BE1526" s="4" t="str">
        <f t="shared" si="1724"/>
        <v>BE$1515</v>
      </c>
      <c r="BF1526" s="4" t="str">
        <f t="shared" si="1724"/>
        <v>BF$1515</v>
      </c>
      <c r="BG1526" s="4" t="str">
        <f t="shared" si="1724"/>
        <v>BG$1515</v>
      </c>
      <c r="BH1526" s="4" t="str">
        <f t="shared" si="1724"/>
        <v>BH$1515</v>
      </c>
      <c r="BI1526" s="4" t="str">
        <f t="shared" si="1724"/>
        <v>BI$1515</v>
      </c>
      <c r="BJ1526" s="4" t="str">
        <f t="shared" si="1724"/>
        <v>BJ$1515</v>
      </c>
      <c r="BK1526" s="4" t="str">
        <f t="shared" si="1724"/>
        <v>BK$1515</v>
      </c>
      <c r="BL1526" s="4" t="str">
        <f t="shared" si="1724"/>
        <v>BL$1515</v>
      </c>
      <c r="BM1526" s="4" t="str">
        <f t="shared" si="1724"/>
        <v>BM$1515</v>
      </c>
      <c r="BN1526" s="4" t="str">
        <f t="shared" si="1724"/>
        <v>BN$1515</v>
      </c>
      <c r="BO1526" s="4" t="str">
        <f t="shared" si="1724"/>
        <v>BO$1515</v>
      </c>
      <c r="BP1526" s="4" t="str">
        <f t="shared" si="1724"/>
        <v>BP$1515</v>
      </c>
      <c r="BQ1526" s="4" t="str">
        <f t="shared" si="1724"/>
        <v>BQ$1515</v>
      </c>
      <c r="BR1526" s="4" t="str">
        <f t="shared" si="1724"/>
        <v>BR$1515</v>
      </c>
      <c r="BS1526" s="4" t="str">
        <f t="shared" si="1724"/>
        <v>BS$1515</v>
      </c>
      <c r="BT1526" s="4" t="str">
        <f t="shared" si="1724"/>
        <v>BT$1515</v>
      </c>
      <c r="BU1526" s="4" t="str">
        <f t="shared" si="1724"/>
        <v>BU$1515</v>
      </c>
      <c r="BV1526" s="4" t="str">
        <f t="shared" si="1724"/>
        <v>BV$1515</v>
      </c>
      <c r="BW1526" s="4" t="str">
        <f t="shared" si="1724"/>
        <v>BW$1515</v>
      </c>
      <c r="BX1526" s="4" t="str">
        <f t="shared" si="1724"/>
        <v>BX$1515</v>
      </c>
      <c r="BY1526" s="4" t="str">
        <f t="shared" si="1724"/>
        <v>BY$1515</v>
      </c>
      <c r="BZ1526" s="4" t="str">
        <f t="shared" si="1724"/>
        <v>BZ$1515</v>
      </c>
      <c r="CA1526" s="4" t="str">
        <f t="shared" si="1724"/>
        <v>CA$1515</v>
      </c>
      <c r="CB1526" s="4" t="str">
        <f t="shared" si="1724"/>
        <v>CB$1515</v>
      </c>
      <c r="CC1526" s="4" t="str">
        <f t="shared" si="1724"/>
        <v>CC$1515</v>
      </c>
      <c r="CD1526" s="4" t="str">
        <f t="shared" si="1724"/>
        <v>CD$1515</v>
      </c>
      <c r="CE1526" s="4" t="str">
        <f t="shared" ref="CE1526:CK1526" si="1725">ADDRESS(ROW(CE1515),COLUMN(CE1515),2)</f>
        <v>CE$1515</v>
      </c>
      <c r="CF1526" s="4" t="str">
        <f t="shared" si="1725"/>
        <v>CF$1515</v>
      </c>
      <c r="CG1526" s="4" t="str">
        <f t="shared" si="1725"/>
        <v>CG$1515</v>
      </c>
      <c r="CH1526" s="4" t="str">
        <f t="shared" si="1725"/>
        <v>CH$1515</v>
      </c>
      <c r="CI1526" s="4" t="str">
        <f t="shared" si="1725"/>
        <v>CI$1515</v>
      </c>
      <c r="CJ1526" s="4" t="str">
        <f t="shared" si="1725"/>
        <v>CJ$1515</v>
      </c>
      <c r="CK1526" s="4" t="str">
        <f t="shared" si="1725"/>
        <v>CK$1515</v>
      </c>
      <c r="CL1526" s="4" t="str">
        <f t="shared" ref="CL1526" si="1726">ADDRESS(ROW(CL1515),COLUMN(CL1515),2)</f>
        <v>CL$1515</v>
      </c>
    </row>
    <row r="1527" spans="2:90" x14ac:dyDescent="0.4">
      <c r="B1527" s="8" t="str">
        <f>B1511</f>
        <v>Secondary volume driver</v>
      </c>
      <c r="C1527" s="12"/>
      <c r="D1527" s="12" t="s">
        <v>770</v>
      </c>
      <c r="E1527" s="12" t="s">
        <v>906</v>
      </c>
      <c r="F1527" s="12"/>
      <c r="G1527" s="12" t="s">
        <v>330</v>
      </c>
      <c r="H1527" s="12"/>
      <c r="I1527" s="60"/>
      <c r="J1527" s="60"/>
      <c r="K1527" s="15"/>
      <c r="L1527" s="15"/>
      <c r="M1527" s="15"/>
      <c r="N1527" s="15"/>
      <c r="O1527" s="15"/>
      <c r="P1527" s="15"/>
      <c r="R1527" s="15"/>
      <c r="S1527" s="208" t="str">
        <f t="shared" ref="S1527" si="1727">S1511</f>
        <v>S$15</v>
      </c>
      <c r="T1527" s="208" t="str">
        <f t="shared" ref="T1527:CD1527" si="1728">T1511</f>
        <v>T$15</v>
      </c>
      <c r="U1527" s="208" t="str">
        <f t="shared" si="1728"/>
        <v>U$15</v>
      </c>
      <c r="V1527" s="208" t="str">
        <f t="shared" si="1728"/>
        <v>V$15</v>
      </c>
      <c r="W1527" s="208" t="str">
        <f t="shared" si="1728"/>
        <v>W$15</v>
      </c>
      <c r="X1527" s="208" t="str">
        <f t="shared" si="1728"/>
        <v>X$15</v>
      </c>
      <c r="Y1527" s="208" t="str">
        <f t="shared" si="1728"/>
        <v>Y$15</v>
      </c>
      <c r="Z1527" s="208" t="str">
        <f t="shared" si="1728"/>
        <v>Z$15</v>
      </c>
      <c r="AA1527" s="208" t="str">
        <f t="shared" si="1728"/>
        <v>AA$15</v>
      </c>
      <c r="AB1527" s="208" t="str">
        <f t="shared" si="1728"/>
        <v>AB$15</v>
      </c>
      <c r="AC1527" s="208" t="str">
        <f t="shared" si="1728"/>
        <v>AC$15</v>
      </c>
      <c r="AD1527" s="208" t="str">
        <f t="shared" si="1728"/>
        <v>AD$15</v>
      </c>
      <c r="AE1527" s="208" t="str">
        <f t="shared" si="1728"/>
        <v>AE$15</v>
      </c>
      <c r="AF1527" s="208" t="str">
        <f t="shared" si="1728"/>
        <v>AF$15</v>
      </c>
      <c r="AG1527" s="208" t="str">
        <f t="shared" si="1728"/>
        <v>AG$15</v>
      </c>
      <c r="AH1527" s="208" t="str">
        <f t="shared" si="1728"/>
        <v>AH$15</v>
      </c>
      <c r="AI1527" s="208" t="str">
        <f t="shared" si="1728"/>
        <v>AI$15</v>
      </c>
      <c r="AJ1527" s="208" t="str">
        <f t="shared" si="1728"/>
        <v>AJ$15</v>
      </c>
      <c r="AK1527" s="208" t="str">
        <f t="shared" si="1728"/>
        <v>AK$15</v>
      </c>
      <c r="AL1527" s="208" t="str">
        <f t="shared" si="1728"/>
        <v>AL$15</v>
      </c>
      <c r="AM1527" s="208" t="str">
        <f t="shared" si="1728"/>
        <v>AM$15</v>
      </c>
      <c r="AN1527" s="208" t="str">
        <f t="shared" si="1728"/>
        <v>AN$15</v>
      </c>
      <c r="AO1527" s="208" t="str">
        <f t="shared" si="1728"/>
        <v>AO$15</v>
      </c>
      <c r="AP1527" s="208" t="str">
        <f t="shared" si="1728"/>
        <v>AP$15</v>
      </c>
      <c r="AQ1527" s="208" t="str">
        <f t="shared" si="1728"/>
        <v>AQ$15</v>
      </c>
      <c r="AR1527" s="208" t="str">
        <f t="shared" si="1728"/>
        <v>AR$15</v>
      </c>
      <c r="AS1527" s="208" t="str">
        <f t="shared" si="1728"/>
        <v>AS$15</v>
      </c>
      <c r="AT1527" s="208" t="str">
        <f t="shared" si="1728"/>
        <v>AT$15</v>
      </c>
      <c r="AU1527" s="208" t="str">
        <f t="shared" si="1728"/>
        <v>AU$15</v>
      </c>
      <c r="AV1527" s="208" t="str">
        <f t="shared" si="1728"/>
        <v>AV$15</v>
      </c>
      <c r="AW1527" s="208" t="str">
        <f t="shared" si="1728"/>
        <v>AW$15</v>
      </c>
      <c r="AX1527" s="208" t="str">
        <f t="shared" si="1728"/>
        <v>AX$15</v>
      </c>
      <c r="AY1527" s="208" t="str">
        <f t="shared" si="1728"/>
        <v>AY$15</v>
      </c>
      <c r="AZ1527" s="208" t="str">
        <f t="shared" si="1728"/>
        <v>AZ$15</v>
      </c>
      <c r="BA1527" s="208" t="str">
        <f t="shared" si="1728"/>
        <v>BA$15</v>
      </c>
      <c r="BB1527" s="208" t="str">
        <f t="shared" si="1728"/>
        <v>BB$15</v>
      </c>
      <c r="BC1527" s="208" t="str">
        <f t="shared" si="1728"/>
        <v>BC$15</v>
      </c>
      <c r="BD1527" s="208" t="str">
        <f t="shared" si="1728"/>
        <v>BD$15</v>
      </c>
      <c r="BE1527" s="208" t="str">
        <f t="shared" si="1728"/>
        <v>BE$15</v>
      </c>
      <c r="BF1527" s="208" t="str">
        <f t="shared" si="1728"/>
        <v>BF$15</v>
      </c>
      <c r="BG1527" s="208" t="str">
        <f t="shared" si="1728"/>
        <v>BG$15</v>
      </c>
      <c r="BH1527" s="208" t="str">
        <f t="shared" si="1728"/>
        <v>BH$15</v>
      </c>
      <c r="BI1527" s="208" t="str">
        <f t="shared" si="1728"/>
        <v>BI$15</v>
      </c>
      <c r="BJ1527" s="208" t="str">
        <f t="shared" si="1728"/>
        <v>BJ$15</v>
      </c>
      <c r="BK1527" s="208" t="str">
        <f t="shared" si="1728"/>
        <v>BK$15</v>
      </c>
      <c r="BL1527" s="208" t="str">
        <f t="shared" si="1728"/>
        <v>BL$15</v>
      </c>
      <c r="BM1527" s="208" t="str">
        <f t="shared" si="1728"/>
        <v>BM$15</v>
      </c>
      <c r="BN1527" s="208" t="str">
        <f t="shared" si="1728"/>
        <v>BN$15</v>
      </c>
      <c r="BO1527" s="208" t="str">
        <f t="shared" si="1728"/>
        <v>BO$15</v>
      </c>
      <c r="BP1527" s="208" t="str">
        <f t="shared" si="1728"/>
        <v>BP$15</v>
      </c>
      <c r="BQ1527" s="208" t="str">
        <f t="shared" si="1728"/>
        <v>BQ$15</v>
      </c>
      <c r="BR1527" s="208" t="str">
        <f t="shared" si="1728"/>
        <v>BR$15</v>
      </c>
      <c r="BS1527" s="208" t="str">
        <f t="shared" si="1728"/>
        <v>BS$15</v>
      </c>
      <c r="BT1527" s="208" t="str">
        <f t="shared" si="1728"/>
        <v>BT$15</v>
      </c>
      <c r="BU1527" s="208" t="str">
        <f t="shared" si="1728"/>
        <v>BU$15</v>
      </c>
      <c r="BV1527" s="208" t="str">
        <f t="shared" si="1728"/>
        <v>BV$15</v>
      </c>
      <c r="BW1527" s="208" t="str">
        <f t="shared" si="1728"/>
        <v>BW$15</v>
      </c>
      <c r="BX1527" s="208" t="str">
        <f t="shared" si="1728"/>
        <v>BX$15</v>
      </c>
      <c r="BY1527" s="208" t="str">
        <f t="shared" si="1728"/>
        <v>BY$15</v>
      </c>
      <c r="BZ1527" s="208" t="str">
        <f t="shared" si="1728"/>
        <v>BZ$15</v>
      </c>
      <c r="CA1527" s="208" t="str">
        <f t="shared" si="1728"/>
        <v>CA$15</v>
      </c>
      <c r="CB1527" s="208" t="str">
        <f t="shared" si="1728"/>
        <v>CB$15</v>
      </c>
      <c r="CC1527" s="208" t="str">
        <f t="shared" si="1728"/>
        <v>CC$15</v>
      </c>
      <c r="CD1527" s="208" t="str">
        <f t="shared" si="1728"/>
        <v>CD$15</v>
      </c>
      <c r="CE1527" s="208" t="str">
        <f t="shared" ref="CE1527:CK1527" si="1729">CE1511</f>
        <v>CE$15</v>
      </c>
      <c r="CF1527" s="208" t="str">
        <f t="shared" si="1729"/>
        <v>CF$15</v>
      </c>
      <c r="CG1527" s="208" t="str">
        <f t="shared" si="1729"/>
        <v>CG$15</v>
      </c>
      <c r="CH1527" s="208" t="str">
        <f t="shared" si="1729"/>
        <v>CH$15</v>
      </c>
      <c r="CI1527" s="208" t="str">
        <f t="shared" si="1729"/>
        <v>CI$15</v>
      </c>
      <c r="CJ1527" s="208" t="str">
        <f t="shared" si="1729"/>
        <v>CJ$15</v>
      </c>
      <c r="CK1527" s="208" t="str">
        <f t="shared" si="1729"/>
        <v>CK$15</v>
      </c>
      <c r="CL1527" s="208" t="str">
        <f t="shared" ref="CL1527" si="1730">CL1511</f>
        <v>CL$15</v>
      </c>
    </row>
    <row r="1528" spans="2:90" x14ac:dyDescent="0.4">
      <c r="C1528" s="12"/>
      <c r="D1528" s="12"/>
      <c r="E1528" s="12" t="s">
        <v>906</v>
      </c>
      <c r="F1528" s="12"/>
      <c r="G1528" s="12"/>
      <c r="H1528" s="12"/>
      <c r="I1528" s="60"/>
      <c r="J1528" s="60"/>
      <c r="K1528" s="15"/>
      <c r="L1528" s="15"/>
      <c r="M1528" s="15"/>
      <c r="N1528" s="15"/>
      <c r="O1528" s="15"/>
      <c r="P1528" s="15"/>
      <c r="R1528" s="15"/>
      <c r="S1528" s="76"/>
      <c r="T1528" s="76"/>
      <c r="U1528" s="76"/>
      <c r="V1528" s="76"/>
      <c r="W1528" s="76"/>
      <c r="X1528" s="76"/>
      <c r="Y1528" s="76"/>
      <c r="Z1528" s="76"/>
      <c r="AA1528" s="76"/>
      <c r="AB1528" s="76"/>
      <c r="AC1528" s="76"/>
      <c r="AD1528" s="76"/>
      <c r="AE1528" s="76"/>
      <c r="AF1528" s="76"/>
      <c r="AG1528" s="76"/>
      <c r="AH1528" s="76"/>
      <c r="AI1528" s="76"/>
      <c r="AJ1528" s="76"/>
      <c r="AK1528" s="76"/>
      <c r="AL1528" s="76"/>
      <c r="AM1528" s="76"/>
      <c r="AN1528" s="76"/>
      <c r="AO1528" s="76"/>
      <c r="AP1528" s="76"/>
      <c r="AQ1528" s="76"/>
      <c r="AR1528" s="76"/>
      <c r="AS1528" s="76"/>
      <c r="AT1528" s="76"/>
      <c r="AU1528" s="76"/>
      <c r="AV1528" s="76"/>
      <c r="AW1528" s="76"/>
      <c r="AX1528" s="76"/>
      <c r="AY1528" s="76"/>
      <c r="AZ1528" s="76"/>
      <c r="BA1528" s="76"/>
      <c r="BB1528" s="76"/>
      <c r="BC1528" s="76"/>
      <c r="BD1528" s="76"/>
      <c r="BE1528" s="76"/>
      <c r="BF1528" s="76"/>
      <c r="BG1528" s="76"/>
      <c r="BH1528" s="76"/>
      <c r="BI1528" s="76"/>
      <c r="BJ1528" s="76"/>
      <c r="BK1528" s="76"/>
      <c r="BL1528" s="76"/>
      <c r="BM1528" s="76"/>
      <c r="BN1528" s="76"/>
      <c r="BO1528" s="76"/>
      <c r="BP1528" s="76"/>
      <c r="BQ1528" s="76"/>
      <c r="BR1528" s="76"/>
      <c r="BS1528" s="76"/>
      <c r="BT1528" s="76"/>
      <c r="BU1528" s="76"/>
      <c r="BV1528" s="76"/>
      <c r="BW1528" s="76"/>
      <c r="BX1528" s="76"/>
      <c r="BY1528" s="76"/>
      <c r="BZ1528" s="76"/>
      <c r="CA1528" s="76"/>
      <c r="CB1528" s="76"/>
      <c r="CC1528" s="76"/>
      <c r="CD1528" s="76"/>
      <c r="CE1528" s="76"/>
      <c r="CF1528" s="76"/>
      <c r="CG1528" s="76"/>
      <c r="CH1528" s="76"/>
      <c r="CI1528" s="76"/>
      <c r="CJ1528" s="76"/>
      <c r="CK1528" s="76"/>
      <c r="CL1528" s="76"/>
    </row>
    <row r="1529" spans="2:90" x14ac:dyDescent="0.4">
      <c r="B1529" s="168" t="s">
        <v>487</v>
      </c>
      <c r="C1529" s="186"/>
      <c r="D1529" s="186"/>
      <c r="E1529" s="186" t="s">
        <v>906</v>
      </c>
      <c r="F1529" s="186"/>
      <c r="G1529" s="186"/>
      <c r="H1529" s="186"/>
      <c r="I1529" s="187"/>
      <c r="J1529" s="187"/>
      <c r="K1529" s="188"/>
      <c r="L1529" s="188"/>
      <c r="M1529" s="188"/>
      <c r="N1529" s="188"/>
      <c r="O1529" s="188"/>
      <c r="P1529" s="188"/>
      <c r="R1529" s="188"/>
      <c r="S1529" s="189"/>
      <c r="T1529" s="189"/>
      <c r="U1529" s="189"/>
      <c r="V1529" s="189"/>
      <c r="W1529" s="189"/>
      <c r="X1529" s="189"/>
      <c r="Y1529" s="189"/>
      <c r="Z1529" s="189"/>
      <c r="AA1529" s="189"/>
      <c r="AB1529" s="189"/>
      <c r="AC1529" s="189"/>
      <c r="AD1529" s="189"/>
      <c r="AE1529" s="189"/>
      <c r="AF1529" s="189"/>
      <c r="AG1529" s="189"/>
      <c r="AH1529" s="189"/>
      <c r="AI1529" s="189"/>
      <c r="AJ1529" s="189"/>
      <c r="AK1529" s="189"/>
      <c r="AL1529" s="189"/>
      <c r="AM1529" s="189"/>
      <c r="AN1529" s="189"/>
      <c r="AO1529" s="189"/>
      <c r="AP1529" s="189"/>
      <c r="AQ1529" s="189"/>
      <c r="AR1529" s="189"/>
      <c r="AS1529" s="189"/>
      <c r="AT1529" s="189"/>
      <c r="AU1529" s="189"/>
      <c r="AV1529" s="189"/>
      <c r="AW1529" s="189"/>
      <c r="AX1529" s="189"/>
      <c r="AY1529" s="189"/>
      <c r="AZ1529" s="189"/>
      <c r="BA1529" s="189"/>
      <c r="BB1529" s="189"/>
      <c r="BC1529" s="189"/>
      <c r="BD1529" s="189"/>
      <c r="BE1529" s="189"/>
      <c r="BF1529" s="189"/>
      <c r="BG1529" s="189"/>
      <c r="BH1529" s="189"/>
      <c r="BI1529" s="189"/>
      <c r="BJ1529" s="189"/>
      <c r="BK1529" s="189"/>
      <c r="BL1529" s="189"/>
      <c r="BM1529" s="189"/>
      <c r="BN1529" s="189"/>
      <c r="BO1529" s="189"/>
      <c r="BP1529" s="189"/>
      <c r="BQ1529" s="189"/>
      <c r="BR1529" s="189"/>
      <c r="BS1529" s="189"/>
      <c r="BT1529" s="189"/>
      <c r="BU1529" s="189"/>
      <c r="BV1529" s="189"/>
      <c r="BW1529" s="189"/>
      <c r="BX1529" s="189"/>
      <c r="BY1529" s="189"/>
      <c r="BZ1529" s="189"/>
      <c r="CA1529" s="189"/>
      <c r="CB1529" s="189"/>
      <c r="CC1529" s="189"/>
      <c r="CD1529" s="189"/>
      <c r="CE1529" s="189"/>
      <c r="CF1529" s="189"/>
      <c r="CG1529" s="189"/>
      <c r="CH1529" s="189"/>
      <c r="CI1529" s="189"/>
      <c r="CJ1529" s="189"/>
      <c r="CK1529" s="189"/>
      <c r="CL1529" s="189"/>
    </row>
    <row r="1530" spans="2:90" x14ac:dyDescent="0.4">
      <c r="B1530" s="168" t="s">
        <v>489</v>
      </c>
      <c r="C1530" s="186"/>
      <c r="D1530" s="186"/>
      <c r="E1530" s="186" t="s">
        <v>906</v>
      </c>
      <c r="F1530" s="186"/>
      <c r="G1530" s="186"/>
      <c r="H1530" s="186"/>
      <c r="I1530" s="187"/>
      <c r="J1530" s="187"/>
      <c r="K1530" s="188"/>
      <c r="L1530" s="188"/>
      <c r="M1530" s="188"/>
      <c r="N1530" s="188"/>
      <c r="O1530" s="188"/>
      <c r="P1530" s="188"/>
      <c r="R1530" s="188"/>
      <c r="S1530" s="189"/>
      <c r="T1530" s="189"/>
      <c r="U1530" s="189"/>
      <c r="V1530" s="189"/>
      <c r="W1530" s="189"/>
      <c r="X1530" s="189"/>
      <c r="Y1530" s="189"/>
      <c r="Z1530" s="189"/>
      <c r="AA1530" s="189"/>
      <c r="AB1530" s="189"/>
      <c r="AC1530" s="189"/>
      <c r="AD1530" s="189"/>
      <c r="AE1530" s="189"/>
      <c r="AF1530" s="189"/>
      <c r="AG1530" s="189"/>
      <c r="AH1530" s="189"/>
      <c r="AI1530" s="189"/>
      <c r="AJ1530" s="189"/>
      <c r="AK1530" s="189"/>
      <c r="AL1530" s="189"/>
      <c r="AM1530" s="189"/>
      <c r="AN1530" s="189"/>
      <c r="AO1530" s="189"/>
      <c r="AP1530" s="189"/>
      <c r="AQ1530" s="189"/>
      <c r="AR1530" s="189"/>
      <c r="AS1530" s="189"/>
      <c r="AT1530" s="189"/>
      <c r="AU1530" s="189"/>
      <c r="AV1530" s="189"/>
      <c r="AW1530" s="189"/>
      <c r="AX1530" s="189"/>
      <c r="AY1530" s="189"/>
      <c r="AZ1530" s="189"/>
      <c r="BA1530" s="189"/>
      <c r="BB1530" s="189"/>
      <c r="BC1530" s="189"/>
      <c r="BD1530" s="189"/>
      <c r="BE1530" s="189"/>
      <c r="BF1530" s="189"/>
      <c r="BG1530" s="189"/>
      <c r="BH1530" s="189"/>
      <c r="BI1530" s="189"/>
      <c r="BJ1530" s="189"/>
      <c r="BK1530" s="189"/>
      <c r="BL1530" s="189"/>
      <c r="BM1530" s="189"/>
      <c r="BN1530" s="189"/>
      <c r="BO1530" s="189"/>
      <c r="BP1530" s="189"/>
      <c r="BQ1530" s="189"/>
      <c r="BR1530" s="189"/>
      <c r="BS1530" s="189"/>
      <c r="BT1530" s="189"/>
      <c r="BU1530" s="189"/>
      <c r="BV1530" s="189"/>
      <c r="BW1530" s="189"/>
      <c r="BX1530" s="189"/>
      <c r="BY1530" s="189"/>
      <c r="BZ1530" s="189"/>
      <c r="CA1530" s="189"/>
      <c r="CB1530" s="189"/>
      <c r="CC1530" s="189"/>
      <c r="CD1530" s="189"/>
      <c r="CE1530" s="189"/>
      <c r="CF1530" s="189"/>
      <c r="CG1530" s="189"/>
      <c r="CH1530" s="189"/>
      <c r="CI1530" s="189"/>
      <c r="CJ1530" s="189"/>
      <c r="CK1530" s="189"/>
      <c r="CL1530" s="189"/>
    </row>
    <row r="1531" spans="2:90" x14ac:dyDescent="0.4">
      <c r="B1531" s="168" t="s">
        <v>459</v>
      </c>
      <c r="C1531" s="167"/>
      <c r="D1531" s="167"/>
      <c r="E1531" s="167" t="s">
        <v>906</v>
      </c>
      <c r="F1531" s="167"/>
      <c r="G1531" s="167"/>
      <c r="H1531" s="167"/>
      <c r="I1531" s="169"/>
      <c r="J1531" s="169"/>
      <c r="K1531" s="190"/>
      <c r="L1531" s="190"/>
      <c r="M1531" s="190"/>
      <c r="N1531" s="190"/>
      <c r="O1531" s="190"/>
      <c r="P1531" s="190"/>
      <c r="R1531" s="191"/>
      <c r="S1531" s="192" t="str">
        <f t="shared" ref="S1531:AX1531" si="1731">S$16</f>
        <v>S$12</v>
      </c>
      <c r="T1531" s="192" t="str">
        <f t="shared" si="1731"/>
        <v>T$12</v>
      </c>
      <c r="U1531" s="192" t="str">
        <f t="shared" si="1731"/>
        <v>U$12</v>
      </c>
      <c r="V1531" s="192" t="str">
        <f t="shared" si="1731"/>
        <v>V$12</v>
      </c>
      <c r="W1531" s="192" t="str">
        <f t="shared" si="1731"/>
        <v>W$12</v>
      </c>
      <c r="X1531" s="192" t="str">
        <f t="shared" si="1731"/>
        <v>X$12</v>
      </c>
      <c r="Y1531" s="192" t="str">
        <f t="shared" si="1731"/>
        <v>Y$12</v>
      </c>
      <c r="Z1531" s="192" t="str">
        <f t="shared" si="1731"/>
        <v>Z$12</v>
      </c>
      <c r="AA1531" s="192" t="str">
        <f t="shared" si="1731"/>
        <v>AA$12</v>
      </c>
      <c r="AB1531" s="192" t="str">
        <f t="shared" si="1731"/>
        <v>AB$12</v>
      </c>
      <c r="AC1531" s="192" t="str">
        <f t="shared" si="1731"/>
        <v>AC$12</v>
      </c>
      <c r="AD1531" s="192" t="str">
        <f t="shared" si="1731"/>
        <v>AD$12</v>
      </c>
      <c r="AE1531" s="192" t="str">
        <f t="shared" si="1731"/>
        <v>AE$12</v>
      </c>
      <c r="AF1531" s="192" t="str">
        <f t="shared" si="1731"/>
        <v>AF$12</v>
      </c>
      <c r="AG1531" s="192" t="str">
        <f t="shared" si="1731"/>
        <v>AG$12</v>
      </c>
      <c r="AH1531" s="192" t="str">
        <f t="shared" si="1731"/>
        <v>AH$12</v>
      </c>
      <c r="AI1531" s="192" t="str">
        <f t="shared" si="1731"/>
        <v>AI$12</v>
      </c>
      <c r="AJ1531" s="192" t="str">
        <f t="shared" si="1731"/>
        <v>AJ$12</v>
      </c>
      <c r="AK1531" s="192" t="str">
        <f t="shared" si="1731"/>
        <v>AK$12</v>
      </c>
      <c r="AL1531" s="192" t="str">
        <f t="shared" si="1731"/>
        <v>AL$12</v>
      </c>
      <c r="AM1531" s="192" t="str">
        <f t="shared" si="1731"/>
        <v>AM$12</v>
      </c>
      <c r="AN1531" s="192" t="str">
        <f t="shared" si="1731"/>
        <v>AN$12</v>
      </c>
      <c r="AO1531" s="192" t="str">
        <f t="shared" si="1731"/>
        <v>AO$12</v>
      </c>
      <c r="AP1531" s="192" t="str">
        <f t="shared" si="1731"/>
        <v>AP$12</v>
      </c>
      <c r="AQ1531" s="192" t="str">
        <f t="shared" si="1731"/>
        <v>AQ$12</v>
      </c>
      <c r="AR1531" s="192" t="str">
        <f t="shared" si="1731"/>
        <v>AR$12</v>
      </c>
      <c r="AS1531" s="192" t="str">
        <f t="shared" si="1731"/>
        <v>AS$12</v>
      </c>
      <c r="AT1531" s="192" t="str">
        <f t="shared" si="1731"/>
        <v>AT$12</v>
      </c>
      <c r="AU1531" s="192" t="str">
        <f t="shared" si="1731"/>
        <v>AU$12</v>
      </c>
      <c r="AV1531" s="192" t="str">
        <f t="shared" si="1731"/>
        <v>AV$12</v>
      </c>
      <c r="AW1531" s="192" t="str">
        <f t="shared" si="1731"/>
        <v>AW$12</v>
      </c>
      <c r="AX1531" s="192" t="str">
        <f t="shared" si="1731"/>
        <v>AX$12</v>
      </c>
      <c r="AY1531" s="192" t="str">
        <f t="shared" ref="AY1531:CD1531" si="1732">AY$16</f>
        <v>AY$12</v>
      </c>
      <c r="AZ1531" s="192" t="str">
        <f t="shared" si="1732"/>
        <v>AZ$12</v>
      </c>
      <c r="BA1531" s="192" t="str">
        <f t="shared" si="1732"/>
        <v>BA$12</v>
      </c>
      <c r="BB1531" s="192" t="str">
        <f t="shared" si="1732"/>
        <v>BB$12</v>
      </c>
      <c r="BC1531" s="192" t="str">
        <f t="shared" si="1732"/>
        <v>BC$12</v>
      </c>
      <c r="BD1531" s="192" t="str">
        <f t="shared" si="1732"/>
        <v>BD$12</v>
      </c>
      <c r="BE1531" s="192" t="str">
        <f t="shared" si="1732"/>
        <v>BE$12</v>
      </c>
      <c r="BF1531" s="192" t="str">
        <f t="shared" si="1732"/>
        <v>BF$12</v>
      </c>
      <c r="BG1531" s="192" t="str">
        <f t="shared" si="1732"/>
        <v>BG$12</v>
      </c>
      <c r="BH1531" s="192" t="str">
        <f t="shared" si="1732"/>
        <v>BH$12</v>
      </c>
      <c r="BI1531" s="192" t="str">
        <f t="shared" si="1732"/>
        <v>BI$12</v>
      </c>
      <c r="BJ1531" s="192" t="str">
        <f t="shared" si="1732"/>
        <v>BJ$12</v>
      </c>
      <c r="BK1531" s="192" t="str">
        <f t="shared" si="1732"/>
        <v>BK$12</v>
      </c>
      <c r="BL1531" s="192" t="str">
        <f t="shared" si="1732"/>
        <v>BL$12</v>
      </c>
      <c r="BM1531" s="192" t="str">
        <f t="shared" si="1732"/>
        <v>BM$12</v>
      </c>
      <c r="BN1531" s="192" t="str">
        <f t="shared" si="1732"/>
        <v>BN$12</v>
      </c>
      <c r="BO1531" s="192" t="str">
        <f t="shared" si="1732"/>
        <v>BO$12</v>
      </c>
      <c r="BP1531" s="192" t="str">
        <f t="shared" si="1732"/>
        <v>BP$12</v>
      </c>
      <c r="BQ1531" s="192" t="str">
        <f t="shared" si="1732"/>
        <v>BQ$12</v>
      </c>
      <c r="BR1531" s="192" t="str">
        <f t="shared" si="1732"/>
        <v>BR$12</v>
      </c>
      <c r="BS1531" s="192" t="str">
        <f t="shared" si="1732"/>
        <v>BS$12</v>
      </c>
      <c r="BT1531" s="192" t="str">
        <f t="shared" si="1732"/>
        <v>BT$12</v>
      </c>
      <c r="BU1531" s="192" t="str">
        <f t="shared" si="1732"/>
        <v>BU$12</v>
      </c>
      <c r="BV1531" s="192" t="str">
        <f t="shared" si="1732"/>
        <v>BV$12</v>
      </c>
      <c r="BW1531" s="192" t="str">
        <f t="shared" si="1732"/>
        <v>BW$12</v>
      </c>
      <c r="BX1531" s="192" t="str">
        <f t="shared" si="1732"/>
        <v>BX$12</v>
      </c>
      <c r="BY1531" s="192" t="str">
        <f t="shared" si="1732"/>
        <v>BY$12</v>
      </c>
      <c r="BZ1531" s="192" t="str">
        <f t="shared" si="1732"/>
        <v>BZ$12</v>
      </c>
      <c r="CA1531" s="192" t="str">
        <f t="shared" si="1732"/>
        <v>CA$12</v>
      </c>
      <c r="CB1531" s="192" t="str">
        <f t="shared" si="1732"/>
        <v>CB$12</v>
      </c>
      <c r="CC1531" s="192" t="str">
        <f t="shared" si="1732"/>
        <v>CC$12</v>
      </c>
      <c r="CD1531" s="192" t="str">
        <f t="shared" si="1732"/>
        <v>CD$12</v>
      </c>
      <c r="CE1531" s="192" t="str">
        <f t="shared" ref="CE1531:CL1531" si="1733">CE$16</f>
        <v>CE$12</v>
      </c>
      <c r="CF1531" s="192" t="str">
        <f t="shared" si="1733"/>
        <v>CF$12</v>
      </c>
      <c r="CG1531" s="192" t="str">
        <f t="shared" si="1733"/>
        <v>CG$12</v>
      </c>
      <c r="CH1531" s="192" t="str">
        <f t="shared" si="1733"/>
        <v>CH$12</v>
      </c>
      <c r="CI1531" s="192" t="str">
        <f t="shared" si="1733"/>
        <v>CI$12</v>
      </c>
      <c r="CJ1531" s="192" t="str">
        <f t="shared" si="1733"/>
        <v>CJ$12</v>
      </c>
      <c r="CK1531" s="192" t="str">
        <f t="shared" si="1733"/>
        <v>CK$12</v>
      </c>
      <c r="CL1531" s="192" t="str">
        <f t="shared" si="1733"/>
        <v>CL$12</v>
      </c>
    </row>
    <row r="1532" spans="2:90" x14ac:dyDescent="0.4">
      <c r="B1532" s="168" t="s">
        <v>460</v>
      </c>
      <c r="C1532" s="167"/>
      <c r="D1532" s="167"/>
      <c r="E1532" s="167" t="s">
        <v>906</v>
      </c>
      <c r="F1532" s="167"/>
      <c r="G1532" s="167"/>
      <c r="H1532" s="167"/>
      <c r="I1532" s="169"/>
      <c r="J1532" s="169"/>
      <c r="K1532" s="190"/>
      <c r="L1532" s="190"/>
      <c r="M1532" s="190"/>
      <c r="N1532" s="190"/>
      <c r="O1532" s="190"/>
      <c r="P1532" s="190"/>
      <c r="R1532" s="191"/>
      <c r="S1532" s="192" t="str">
        <f t="shared" ref="S1532:AX1532" si="1734">S$17</f>
        <v>S$13</v>
      </c>
      <c r="T1532" s="192" t="str">
        <f t="shared" si="1734"/>
        <v>T$13</v>
      </c>
      <c r="U1532" s="192" t="str">
        <f t="shared" si="1734"/>
        <v>U$13</v>
      </c>
      <c r="V1532" s="192" t="str">
        <f t="shared" si="1734"/>
        <v>V$13</v>
      </c>
      <c r="W1532" s="192" t="str">
        <f t="shared" si="1734"/>
        <v>W$13</v>
      </c>
      <c r="X1532" s="192" t="str">
        <f t="shared" si="1734"/>
        <v>X$13</v>
      </c>
      <c r="Y1532" s="192" t="str">
        <f t="shared" si="1734"/>
        <v>Y$13</v>
      </c>
      <c r="Z1532" s="192" t="str">
        <f t="shared" si="1734"/>
        <v>Z$13</v>
      </c>
      <c r="AA1532" s="192" t="str">
        <f t="shared" si="1734"/>
        <v>AA$13</v>
      </c>
      <c r="AB1532" s="192" t="str">
        <f t="shared" si="1734"/>
        <v>AB$13</v>
      </c>
      <c r="AC1532" s="192" t="str">
        <f t="shared" si="1734"/>
        <v>AC$13</v>
      </c>
      <c r="AD1532" s="192" t="str">
        <f t="shared" si="1734"/>
        <v>AD$13</v>
      </c>
      <c r="AE1532" s="192" t="str">
        <f t="shared" si="1734"/>
        <v>AE$13</v>
      </c>
      <c r="AF1532" s="192" t="str">
        <f t="shared" si="1734"/>
        <v>AF$13</v>
      </c>
      <c r="AG1532" s="192" t="str">
        <f t="shared" si="1734"/>
        <v>AG$13</v>
      </c>
      <c r="AH1532" s="192" t="str">
        <f t="shared" si="1734"/>
        <v>AH$13</v>
      </c>
      <c r="AI1532" s="192" t="str">
        <f t="shared" si="1734"/>
        <v>AI$13</v>
      </c>
      <c r="AJ1532" s="192" t="str">
        <f t="shared" si="1734"/>
        <v>AJ$13</v>
      </c>
      <c r="AK1532" s="192" t="str">
        <f t="shared" si="1734"/>
        <v>AK$13</v>
      </c>
      <c r="AL1532" s="192" t="str">
        <f t="shared" si="1734"/>
        <v>AL$13</v>
      </c>
      <c r="AM1532" s="192" t="str">
        <f t="shared" si="1734"/>
        <v>AM$13</v>
      </c>
      <c r="AN1532" s="192" t="str">
        <f t="shared" si="1734"/>
        <v>AN$13</v>
      </c>
      <c r="AO1532" s="192" t="str">
        <f t="shared" si="1734"/>
        <v>AO$13</v>
      </c>
      <c r="AP1532" s="192" t="str">
        <f t="shared" si="1734"/>
        <v>AP$13</v>
      </c>
      <c r="AQ1532" s="192" t="str">
        <f t="shared" si="1734"/>
        <v>AQ$13</v>
      </c>
      <c r="AR1532" s="192" t="str">
        <f t="shared" si="1734"/>
        <v>AR$13</v>
      </c>
      <c r="AS1532" s="192" t="str">
        <f t="shared" si="1734"/>
        <v>AS$13</v>
      </c>
      <c r="AT1532" s="192" t="str">
        <f t="shared" si="1734"/>
        <v>AT$13</v>
      </c>
      <c r="AU1532" s="192" t="str">
        <f t="shared" si="1734"/>
        <v>AU$13</v>
      </c>
      <c r="AV1532" s="192" t="str">
        <f t="shared" si="1734"/>
        <v>AV$13</v>
      </c>
      <c r="AW1532" s="192" t="str">
        <f t="shared" si="1734"/>
        <v>AW$13</v>
      </c>
      <c r="AX1532" s="192" t="str">
        <f t="shared" si="1734"/>
        <v>AX$13</v>
      </c>
      <c r="AY1532" s="192" t="str">
        <f t="shared" ref="AY1532:CD1532" si="1735">AY$17</f>
        <v>AY$13</v>
      </c>
      <c r="AZ1532" s="192" t="str">
        <f t="shared" si="1735"/>
        <v>AZ$13</v>
      </c>
      <c r="BA1532" s="192" t="str">
        <f t="shared" si="1735"/>
        <v>BA$13</v>
      </c>
      <c r="BB1532" s="192" t="str">
        <f t="shared" si="1735"/>
        <v>BB$13</v>
      </c>
      <c r="BC1532" s="192" t="str">
        <f t="shared" si="1735"/>
        <v>BC$13</v>
      </c>
      <c r="BD1532" s="192" t="str">
        <f t="shared" si="1735"/>
        <v>BD$13</v>
      </c>
      <c r="BE1532" s="192" t="str">
        <f t="shared" si="1735"/>
        <v>BE$13</v>
      </c>
      <c r="BF1532" s="192" t="str">
        <f t="shared" si="1735"/>
        <v>BF$13</v>
      </c>
      <c r="BG1532" s="192" t="str">
        <f t="shared" si="1735"/>
        <v>BG$13</v>
      </c>
      <c r="BH1532" s="192" t="str">
        <f t="shared" si="1735"/>
        <v>BH$13</v>
      </c>
      <c r="BI1532" s="192" t="str">
        <f t="shared" si="1735"/>
        <v>BI$13</v>
      </c>
      <c r="BJ1532" s="192" t="str">
        <f t="shared" si="1735"/>
        <v>BJ$13</v>
      </c>
      <c r="BK1532" s="192" t="str">
        <f t="shared" si="1735"/>
        <v>BK$13</v>
      </c>
      <c r="BL1532" s="192" t="str">
        <f t="shared" si="1735"/>
        <v>BL$13</v>
      </c>
      <c r="BM1532" s="192" t="str">
        <f t="shared" si="1735"/>
        <v>BM$13</v>
      </c>
      <c r="BN1532" s="192" t="str">
        <f t="shared" si="1735"/>
        <v>BN$13</v>
      </c>
      <c r="BO1532" s="192" t="str">
        <f t="shared" si="1735"/>
        <v>BO$13</v>
      </c>
      <c r="BP1532" s="192" t="str">
        <f t="shared" si="1735"/>
        <v>BP$13</v>
      </c>
      <c r="BQ1532" s="192" t="str">
        <f t="shared" si="1735"/>
        <v>BQ$13</v>
      </c>
      <c r="BR1532" s="192" t="str">
        <f t="shared" si="1735"/>
        <v>BR$13</v>
      </c>
      <c r="BS1532" s="192" t="str">
        <f t="shared" si="1735"/>
        <v>BS$13</v>
      </c>
      <c r="BT1532" s="192" t="str">
        <f t="shared" si="1735"/>
        <v>BT$13</v>
      </c>
      <c r="BU1532" s="192" t="str">
        <f t="shared" si="1735"/>
        <v>BU$13</v>
      </c>
      <c r="BV1532" s="192" t="str">
        <f t="shared" si="1735"/>
        <v>BV$13</v>
      </c>
      <c r="BW1532" s="192" t="str">
        <f t="shared" si="1735"/>
        <v>BW$13</v>
      </c>
      <c r="BX1532" s="192" t="str">
        <f t="shared" si="1735"/>
        <v>BX$13</v>
      </c>
      <c r="BY1532" s="192" t="str">
        <f t="shared" si="1735"/>
        <v>BY$13</v>
      </c>
      <c r="BZ1532" s="192" t="str">
        <f t="shared" si="1735"/>
        <v>BZ$13</v>
      </c>
      <c r="CA1532" s="192" t="str">
        <f t="shared" si="1735"/>
        <v>CA$13</v>
      </c>
      <c r="CB1532" s="192" t="str">
        <f t="shared" si="1735"/>
        <v>CB$13</v>
      </c>
      <c r="CC1532" s="192" t="str">
        <f t="shared" si="1735"/>
        <v>CC$13</v>
      </c>
      <c r="CD1532" s="192" t="str">
        <f t="shared" si="1735"/>
        <v>CD$13</v>
      </c>
      <c r="CE1532" s="192" t="str">
        <f t="shared" ref="CE1532:CL1532" si="1736">CE$17</f>
        <v>CE$13</v>
      </c>
      <c r="CF1532" s="192" t="str">
        <f t="shared" si="1736"/>
        <v>CF$13</v>
      </c>
      <c r="CG1532" s="192" t="str">
        <f t="shared" si="1736"/>
        <v>CG$13</v>
      </c>
      <c r="CH1532" s="192" t="str">
        <f t="shared" si="1736"/>
        <v>CH$13</v>
      </c>
      <c r="CI1532" s="192" t="str">
        <f t="shared" si="1736"/>
        <v>CI$13</v>
      </c>
      <c r="CJ1532" s="192" t="str">
        <f t="shared" si="1736"/>
        <v>CJ$13</v>
      </c>
      <c r="CK1532" s="192" t="str">
        <f t="shared" si="1736"/>
        <v>CK$13</v>
      </c>
      <c r="CL1532" s="192" t="str">
        <f t="shared" si="1736"/>
        <v>CL$13</v>
      </c>
    </row>
    <row r="1533" spans="2:90" x14ac:dyDescent="0.4">
      <c r="B1533" s="168" t="s">
        <v>488</v>
      </c>
      <c r="C1533" s="193"/>
      <c r="D1533" s="193"/>
      <c r="E1533" s="193" t="s">
        <v>906</v>
      </c>
      <c r="F1533" s="193"/>
      <c r="G1533" s="193"/>
      <c r="H1533" s="193"/>
      <c r="I1533" s="194"/>
      <c r="J1533" s="194"/>
      <c r="K1533" s="195"/>
      <c r="L1533" s="195"/>
      <c r="M1533" s="195"/>
      <c r="N1533" s="195"/>
      <c r="O1533" s="195"/>
      <c r="P1533" s="195"/>
      <c r="R1533" s="195"/>
      <c r="S1533" s="167"/>
      <c r="T1533" s="167"/>
      <c r="U1533" s="167"/>
      <c r="V1533" s="167"/>
      <c r="W1533" s="167"/>
      <c r="X1533" s="167"/>
      <c r="Y1533" s="167"/>
      <c r="Z1533" s="167"/>
      <c r="AA1533" s="167"/>
      <c r="AB1533" s="167"/>
      <c r="AC1533" s="167"/>
      <c r="AD1533" s="167"/>
      <c r="AE1533" s="167"/>
      <c r="AF1533" s="167"/>
      <c r="AG1533" s="167"/>
      <c r="AH1533" s="167"/>
      <c r="AI1533" s="167"/>
      <c r="AJ1533" s="167"/>
      <c r="AK1533" s="167"/>
      <c r="AL1533" s="167"/>
      <c r="AM1533" s="167"/>
      <c r="AN1533" s="167"/>
      <c r="AO1533" s="167"/>
      <c r="AP1533" s="167"/>
      <c r="AQ1533" s="167"/>
      <c r="AR1533" s="167"/>
      <c r="AS1533" s="167"/>
      <c r="AT1533" s="167"/>
      <c r="AU1533" s="167"/>
      <c r="AV1533" s="167"/>
      <c r="AW1533" s="167"/>
      <c r="AX1533" s="167"/>
      <c r="AY1533" s="167"/>
      <c r="AZ1533" s="167"/>
      <c r="BA1533" s="167"/>
      <c r="BB1533" s="167"/>
      <c r="BC1533" s="167"/>
      <c r="BD1533" s="167"/>
      <c r="BE1533" s="167"/>
      <c r="BF1533" s="167"/>
      <c r="BG1533" s="167"/>
      <c r="BH1533" s="167"/>
      <c r="BI1533" s="167"/>
      <c r="BJ1533" s="167"/>
      <c r="BK1533" s="167"/>
      <c r="BL1533" s="167"/>
      <c r="BM1533" s="167"/>
      <c r="BN1533" s="167"/>
      <c r="BO1533" s="167"/>
      <c r="BP1533" s="167"/>
      <c r="BQ1533" s="167"/>
      <c r="BR1533" s="167"/>
      <c r="BS1533" s="167"/>
      <c r="BT1533" s="167"/>
      <c r="BU1533" s="167"/>
      <c r="BV1533" s="167"/>
      <c r="BW1533" s="167"/>
      <c r="BX1533" s="167"/>
      <c r="BY1533" s="167"/>
      <c r="BZ1533" s="167"/>
      <c r="CA1533" s="167"/>
      <c r="CB1533" s="167"/>
      <c r="CC1533" s="167"/>
      <c r="CD1533" s="167"/>
      <c r="CE1533" s="167"/>
      <c r="CF1533" s="167"/>
      <c r="CG1533" s="167"/>
      <c r="CH1533" s="167"/>
      <c r="CI1533" s="167"/>
      <c r="CJ1533" s="167"/>
      <c r="CK1533" s="167"/>
      <c r="CL1533" s="167"/>
    </row>
    <row r="1534" spans="2:90" x14ac:dyDescent="0.4">
      <c r="B1534" s="168" t="s">
        <v>501</v>
      </c>
      <c r="C1534" s="193"/>
      <c r="D1534" s="193"/>
      <c r="E1534" s="193" t="s">
        <v>906</v>
      </c>
      <c r="F1534" s="193"/>
      <c r="G1534" s="193"/>
      <c r="H1534" s="193"/>
      <c r="I1534" s="194"/>
      <c r="J1534" s="194"/>
      <c r="K1534" s="195"/>
      <c r="L1534" s="195"/>
      <c r="M1534" s="195"/>
      <c r="N1534" s="195"/>
      <c r="O1534" s="195"/>
      <c r="P1534" s="195"/>
      <c r="R1534" s="195"/>
      <c r="S1534" s="183"/>
      <c r="T1534" s="183"/>
      <c r="U1534" s="183"/>
      <c r="V1534" s="183"/>
      <c r="W1534" s="183"/>
      <c r="X1534" s="183"/>
      <c r="Y1534" s="183"/>
      <c r="Z1534" s="183"/>
      <c r="AA1534" s="183"/>
      <c r="AB1534" s="183"/>
      <c r="AC1534" s="183"/>
      <c r="AD1534" s="183"/>
      <c r="AE1534" s="183"/>
      <c r="AF1534" s="183"/>
      <c r="AG1534" s="183"/>
      <c r="AH1534" s="183"/>
      <c r="AI1534" s="183"/>
      <c r="AJ1534" s="183"/>
      <c r="AK1534" s="183"/>
      <c r="AL1534" s="183"/>
      <c r="AM1534" s="183"/>
      <c r="AN1534" s="183"/>
      <c r="AO1534" s="183"/>
      <c r="AP1534" s="183"/>
      <c r="AQ1534" s="183"/>
      <c r="AR1534" s="183"/>
      <c r="AS1534" s="183"/>
      <c r="AT1534" s="183"/>
      <c r="AU1534" s="183"/>
      <c r="AV1534" s="183"/>
      <c r="AW1534" s="183"/>
      <c r="AX1534" s="183"/>
      <c r="AY1534" s="183"/>
      <c r="AZ1534" s="183"/>
      <c r="BA1534" s="183"/>
      <c r="BB1534" s="183"/>
      <c r="BC1534" s="183"/>
      <c r="BD1534" s="183"/>
      <c r="BE1534" s="183"/>
      <c r="BF1534" s="183"/>
      <c r="BG1534" s="183"/>
      <c r="BH1534" s="183"/>
      <c r="BI1534" s="183"/>
      <c r="BJ1534" s="183"/>
      <c r="BK1534" s="183"/>
      <c r="BL1534" s="183"/>
      <c r="BM1534" s="183"/>
      <c r="BN1534" s="183"/>
      <c r="BO1534" s="183"/>
      <c r="BP1534" s="183"/>
      <c r="BQ1534" s="183"/>
      <c r="BR1534" s="183"/>
      <c r="BS1534" s="183"/>
      <c r="BT1534" s="183"/>
      <c r="BU1534" s="183"/>
      <c r="BV1534" s="183"/>
      <c r="BW1534" s="183"/>
      <c r="BX1534" s="183"/>
      <c r="BY1534" s="183"/>
      <c r="BZ1534" s="183"/>
      <c r="CA1534" s="183"/>
      <c r="CB1534" s="183"/>
      <c r="CC1534" s="183"/>
      <c r="CD1534" s="183"/>
      <c r="CE1534" s="183"/>
      <c r="CF1534" s="183"/>
      <c r="CG1534" s="183"/>
      <c r="CH1534" s="183"/>
      <c r="CI1534" s="183"/>
      <c r="CJ1534" s="183"/>
      <c r="CK1534" s="183"/>
      <c r="CL1534" s="183"/>
    </row>
    <row r="1535" spans="2:90" x14ac:dyDescent="0.4">
      <c r="B1535" s="168" t="s">
        <v>461</v>
      </c>
      <c r="C1535" s="193"/>
      <c r="D1535" s="193"/>
      <c r="E1535" s="193" t="s">
        <v>906</v>
      </c>
      <c r="F1535" s="193"/>
      <c r="G1535" s="193"/>
      <c r="H1535" s="193"/>
      <c r="I1535" s="194"/>
      <c r="J1535" s="194"/>
      <c r="K1535" s="195"/>
      <c r="L1535" s="195"/>
      <c r="M1535" s="195"/>
      <c r="N1535" s="195"/>
      <c r="O1535" s="195"/>
      <c r="P1535" s="195"/>
      <c r="R1535" s="195"/>
      <c r="S1535" s="183" t="str">
        <f t="shared" ref="S1535:AX1535" si="1737">S$18</f>
        <v>S$14</v>
      </c>
      <c r="T1535" s="183" t="str">
        <f t="shared" si="1737"/>
        <v>T$14</v>
      </c>
      <c r="U1535" s="183" t="str">
        <f t="shared" si="1737"/>
        <v>U$14</v>
      </c>
      <c r="V1535" s="183" t="str">
        <f t="shared" si="1737"/>
        <v>V$14</v>
      </c>
      <c r="W1535" s="183" t="str">
        <f t="shared" si="1737"/>
        <v>W$14</v>
      </c>
      <c r="X1535" s="183" t="str">
        <f t="shared" si="1737"/>
        <v>X$14</v>
      </c>
      <c r="Y1535" s="183" t="str">
        <f t="shared" si="1737"/>
        <v>Y$14</v>
      </c>
      <c r="Z1535" s="183" t="str">
        <f t="shared" si="1737"/>
        <v>Z$14</v>
      </c>
      <c r="AA1535" s="183" t="str">
        <f t="shared" si="1737"/>
        <v>AA$14</v>
      </c>
      <c r="AB1535" s="183" t="str">
        <f t="shared" si="1737"/>
        <v>AB$14</v>
      </c>
      <c r="AC1535" s="183" t="str">
        <f t="shared" si="1737"/>
        <v>AC$14</v>
      </c>
      <c r="AD1535" s="183" t="str">
        <f t="shared" si="1737"/>
        <v>AD$14</v>
      </c>
      <c r="AE1535" s="183" t="str">
        <f t="shared" si="1737"/>
        <v>AE$14</v>
      </c>
      <c r="AF1535" s="183" t="str">
        <f t="shared" si="1737"/>
        <v>AF$14</v>
      </c>
      <c r="AG1535" s="183" t="str">
        <f t="shared" si="1737"/>
        <v>AG$14</v>
      </c>
      <c r="AH1535" s="183" t="str">
        <f t="shared" si="1737"/>
        <v>AH$14</v>
      </c>
      <c r="AI1535" s="183" t="str">
        <f t="shared" si="1737"/>
        <v>AI$14</v>
      </c>
      <c r="AJ1535" s="183" t="str">
        <f t="shared" si="1737"/>
        <v>AJ$14</v>
      </c>
      <c r="AK1535" s="183" t="str">
        <f t="shared" si="1737"/>
        <v>AK$14</v>
      </c>
      <c r="AL1535" s="183" t="str">
        <f t="shared" si="1737"/>
        <v>AL$14</v>
      </c>
      <c r="AM1535" s="183" t="str">
        <f t="shared" si="1737"/>
        <v>AM$14</v>
      </c>
      <c r="AN1535" s="183" t="str">
        <f t="shared" si="1737"/>
        <v>AN$14</v>
      </c>
      <c r="AO1535" s="183" t="str">
        <f t="shared" si="1737"/>
        <v>AO$14</v>
      </c>
      <c r="AP1535" s="183" t="str">
        <f t="shared" si="1737"/>
        <v>AP$14</v>
      </c>
      <c r="AQ1535" s="183" t="str">
        <f t="shared" si="1737"/>
        <v>AQ$14</v>
      </c>
      <c r="AR1535" s="183" t="str">
        <f t="shared" si="1737"/>
        <v>AR$14</v>
      </c>
      <c r="AS1535" s="183" t="str">
        <f t="shared" si="1737"/>
        <v>AS$14</v>
      </c>
      <c r="AT1535" s="183" t="str">
        <f t="shared" si="1737"/>
        <v>AT$14</v>
      </c>
      <c r="AU1535" s="183" t="str">
        <f t="shared" si="1737"/>
        <v>AU$14</v>
      </c>
      <c r="AV1535" s="183" t="str">
        <f t="shared" si="1737"/>
        <v>AV$14</v>
      </c>
      <c r="AW1535" s="183" t="str">
        <f t="shared" si="1737"/>
        <v>AW$14</v>
      </c>
      <c r="AX1535" s="183" t="str">
        <f t="shared" si="1737"/>
        <v>AX$14</v>
      </c>
      <c r="AY1535" s="183" t="str">
        <f t="shared" ref="AY1535:CD1535" si="1738">AY$18</f>
        <v>AY$14</v>
      </c>
      <c r="AZ1535" s="183" t="str">
        <f t="shared" si="1738"/>
        <v>AZ$14</v>
      </c>
      <c r="BA1535" s="183" t="str">
        <f t="shared" si="1738"/>
        <v>BA$14</v>
      </c>
      <c r="BB1535" s="183" t="str">
        <f t="shared" si="1738"/>
        <v>BB$14</v>
      </c>
      <c r="BC1535" s="183" t="str">
        <f t="shared" si="1738"/>
        <v>BC$14</v>
      </c>
      <c r="BD1535" s="183" t="str">
        <f t="shared" si="1738"/>
        <v>BD$14</v>
      </c>
      <c r="BE1535" s="183" t="str">
        <f t="shared" si="1738"/>
        <v>BE$14</v>
      </c>
      <c r="BF1535" s="183" t="str">
        <f t="shared" si="1738"/>
        <v>BF$14</v>
      </c>
      <c r="BG1535" s="183" t="str">
        <f t="shared" si="1738"/>
        <v>BG$14</v>
      </c>
      <c r="BH1535" s="183" t="str">
        <f t="shared" si="1738"/>
        <v>BH$14</v>
      </c>
      <c r="BI1535" s="183" t="str">
        <f t="shared" si="1738"/>
        <v>BI$14</v>
      </c>
      <c r="BJ1535" s="183" t="str">
        <f t="shared" si="1738"/>
        <v>BJ$14</v>
      </c>
      <c r="BK1535" s="183" t="str">
        <f t="shared" si="1738"/>
        <v>BK$14</v>
      </c>
      <c r="BL1535" s="183" t="str">
        <f t="shared" si="1738"/>
        <v>BL$14</v>
      </c>
      <c r="BM1535" s="183" t="str">
        <f t="shared" si="1738"/>
        <v>BM$14</v>
      </c>
      <c r="BN1535" s="183" t="str">
        <f t="shared" si="1738"/>
        <v>BN$14</v>
      </c>
      <c r="BO1535" s="183" t="str">
        <f t="shared" si="1738"/>
        <v>BO$14</v>
      </c>
      <c r="BP1535" s="183" t="str">
        <f t="shared" si="1738"/>
        <v>BP$14</v>
      </c>
      <c r="BQ1535" s="183" t="str">
        <f t="shared" si="1738"/>
        <v>BQ$14</v>
      </c>
      <c r="BR1535" s="183" t="str">
        <f t="shared" si="1738"/>
        <v>BR$14</v>
      </c>
      <c r="BS1535" s="183" t="str">
        <f t="shared" si="1738"/>
        <v>BS$14</v>
      </c>
      <c r="BT1535" s="183" t="str">
        <f t="shared" si="1738"/>
        <v>BT$14</v>
      </c>
      <c r="BU1535" s="183" t="str">
        <f t="shared" si="1738"/>
        <v>BU$14</v>
      </c>
      <c r="BV1535" s="183" t="str">
        <f t="shared" si="1738"/>
        <v>BV$14</v>
      </c>
      <c r="BW1535" s="183" t="str">
        <f t="shared" si="1738"/>
        <v>BW$14</v>
      </c>
      <c r="BX1535" s="183" t="str">
        <f t="shared" si="1738"/>
        <v>BX$14</v>
      </c>
      <c r="BY1535" s="183" t="str">
        <f t="shared" si="1738"/>
        <v>BY$14</v>
      </c>
      <c r="BZ1535" s="183" t="str">
        <f t="shared" si="1738"/>
        <v>BZ$14</v>
      </c>
      <c r="CA1535" s="183" t="str">
        <f t="shared" si="1738"/>
        <v>CA$14</v>
      </c>
      <c r="CB1535" s="183" t="str">
        <f t="shared" si="1738"/>
        <v>CB$14</v>
      </c>
      <c r="CC1535" s="183" t="str">
        <f t="shared" si="1738"/>
        <v>CC$14</v>
      </c>
      <c r="CD1535" s="183" t="str">
        <f t="shared" si="1738"/>
        <v>CD$14</v>
      </c>
      <c r="CE1535" s="183" t="str">
        <f t="shared" ref="CE1535:CL1535" si="1739">CE$18</f>
        <v>CE$14</v>
      </c>
      <c r="CF1535" s="183" t="str">
        <f t="shared" si="1739"/>
        <v>CF$14</v>
      </c>
      <c r="CG1535" s="183" t="str">
        <f t="shared" si="1739"/>
        <v>CG$14</v>
      </c>
      <c r="CH1535" s="183" t="str">
        <f t="shared" si="1739"/>
        <v>CH$14</v>
      </c>
      <c r="CI1535" s="183" t="str">
        <f t="shared" si="1739"/>
        <v>CI$14</v>
      </c>
      <c r="CJ1535" s="183" t="str">
        <f t="shared" si="1739"/>
        <v>CJ$14</v>
      </c>
      <c r="CK1535" s="183" t="str">
        <f t="shared" si="1739"/>
        <v>CK$14</v>
      </c>
      <c r="CL1535" s="183" t="str">
        <f t="shared" si="1739"/>
        <v>CL$14</v>
      </c>
    </row>
    <row r="1536" spans="2:90" x14ac:dyDescent="0.4">
      <c r="B1536" s="168" t="s">
        <v>462</v>
      </c>
      <c r="C1536" s="193"/>
      <c r="D1536" s="193"/>
      <c r="E1536" s="193" t="s">
        <v>906</v>
      </c>
      <c r="F1536" s="193"/>
      <c r="G1536" s="193"/>
      <c r="H1536" s="193"/>
      <c r="I1536" s="194"/>
      <c r="J1536" s="194"/>
      <c r="K1536" s="195"/>
      <c r="L1536" s="195"/>
      <c r="M1536" s="195"/>
      <c r="N1536" s="195"/>
      <c r="O1536" s="195"/>
      <c r="P1536" s="195"/>
      <c r="R1536" s="195"/>
      <c r="S1536" s="183" t="str">
        <f t="shared" ref="S1536:AX1536" si="1740">S$19</f>
        <v>S$15</v>
      </c>
      <c r="T1536" s="183" t="str">
        <f t="shared" si="1740"/>
        <v>T$15</v>
      </c>
      <c r="U1536" s="183" t="str">
        <f t="shared" si="1740"/>
        <v>U$15</v>
      </c>
      <c r="V1536" s="183" t="str">
        <f t="shared" si="1740"/>
        <v>V$15</v>
      </c>
      <c r="W1536" s="183" t="str">
        <f t="shared" si="1740"/>
        <v>W$15</v>
      </c>
      <c r="X1536" s="183" t="str">
        <f t="shared" si="1740"/>
        <v>X$15</v>
      </c>
      <c r="Y1536" s="183" t="str">
        <f t="shared" si="1740"/>
        <v>Y$15</v>
      </c>
      <c r="Z1536" s="183" t="str">
        <f t="shared" si="1740"/>
        <v>Z$15</v>
      </c>
      <c r="AA1536" s="183" t="str">
        <f t="shared" si="1740"/>
        <v>AA$15</v>
      </c>
      <c r="AB1536" s="183" t="str">
        <f t="shared" si="1740"/>
        <v>AB$15</v>
      </c>
      <c r="AC1536" s="183" t="str">
        <f t="shared" si="1740"/>
        <v>AC$15</v>
      </c>
      <c r="AD1536" s="183" t="str">
        <f t="shared" si="1740"/>
        <v>AD$15</v>
      </c>
      <c r="AE1536" s="183" t="str">
        <f t="shared" si="1740"/>
        <v>AE$15</v>
      </c>
      <c r="AF1536" s="183" t="str">
        <f t="shared" si="1740"/>
        <v>AF$15</v>
      </c>
      <c r="AG1536" s="183" t="str">
        <f t="shared" si="1740"/>
        <v>AG$15</v>
      </c>
      <c r="AH1536" s="183" t="str">
        <f t="shared" si="1740"/>
        <v>AH$15</v>
      </c>
      <c r="AI1536" s="183" t="str">
        <f t="shared" si="1740"/>
        <v>AI$15</v>
      </c>
      <c r="AJ1536" s="183" t="str">
        <f t="shared" si="1740"/>
        <v>AJ$15</v>
      </c>
      <c r="AK1536" s="183" t="str">
        <f t="shared" si="1740"/>
        <v>AK$15</v>
      </c>
      <c r="AL1536" s="183" t="str">
        <f t="shared" si="1740"/>
        <v>AL$15</v>
      </c>
      <c r="AM1536" s="183" t="str">
        <f t="shared" si="1740"/>
        <v>AM$15</v>
      </c>
      <c r="AN1536" s="183" t="str">
        <f t="shared" si="1740"/>
        <v>AN$15</v>
      </c>
      <c r="AO1536" s="183" t="str">
        <f t="shared" si="1740"/>
        <v>AO$15</v>
      </c>
      <c r="AP1536" s="183" t="str">
        <f t="shared" si="1740"/>
        <v>AP$15</v>
      </c>
      <c r="AQ1536" s="183" t="str">
        <f t="shared" si="1740"/>
        <v>AQ$15</v>
      </c>
      <c r="AR1536" s="183" t="str">
        <f t="shared" si="1740"/>
        <v>AR$15</v>
      </c>
      <c r="AS1536" s="183" t="str">
        <f t="shared" si="1740"/>
        <v>AS$15</v>
      </c>
      <c r="AT1536" s="183" t="str">
        <f t="shared" si="1740"/>
        <v>AT$15</v>
      </c>
      <c r="AU1536" s="183" t="str">
        <f t="shared" si="1740"/>
        <v>AU$15</v>
      </c>
      <c r="AV1536" s="183" t="str">
        <f t="shared" si="1740"/>
        <v>AV$15</v>
      </c>
      <c r="AW1536" s="183" t="str">
        <f t="shared" si="1740"/>
        <v>AW$15</v>
      </c>
      <c r="AX1536" s="183" t="str">
        <f t="shared" si="1740"/>
        <v>AX$15</v>
      </c>
      <c r="AY1536" s="183" t="str">
        <f t="shared" ref="AY1536:CD1536" si="1741">AY$19</f>
        <v>AY$15</v>
      </c>
      <c r="AZ1536" s="183" t="str">
        <f t="shared" si="1741"/>
        <v>AZ$15</v>
      </c>
      <c r="BA1536" s="183" t="str">
        <f t="shared" si="1741"/>
        <v>BA$15</v>
      </c>
      <c r="BB1536" s="183" t="str">
        <f t="shared" si="1741"/>
        <v>BB$15</v>
      </c>
      <c r="BC1536" s="183" t="str">
        <f t="shared" si="1741"/>
        <v>BC$15</v>
      </c>
      <c r="BD1536" s="183" t="str">
        <f t="shared" si="1741"/>
        <v>BD$15</v>
      </c>
      <c r="BE1536" s="183" t="str">
        <f t="shared" si="1741"/>
        <v>BE$15</v>
      </c>
      <c r="BF1536" s="183" t="str">
        <f t="shared" si="1741"/>
        <v>BF$15</v>
      </c>
      <c r="BG1536" s="183" t="str">
        <f t="shared" si="1741"/>
        <v>BG$15</v>
      </c>
      <c r="BH1536" s="183" t="str">
        <f t="shared" si="1741"/>
        <v>BH$15</v>
      </c>
      <c r="BI1536" s="183" t="str">
        <f t="shared" si="1741"/>
        <v>BI$15</v>
      </c>
      <c r="BJ1536" s="183" t="str">
        <f t="shared" si="1741"/>
        <v>BJ$15</v>
      </c>
      <c r="BK1536" s="183" t="str">
        <f t="shared" si="1741"/>
        <v>BK$15</v>
      </c>
      <c r="BL1536" s="183" t="str">
        <f t="shared" si="1741"/>
        <v>BL$15</v>
      </c>
      <c r="BM1536" s="183" t="str">
        <f t="shared" si="1741"/>
        <v>BM$15</v>
      </c>
      <c r="BN1536" s="183" t="str">
        <f t="shared" si="1741"/>
        <v>BN$15</v>
      </c>
      <c r="BO1536" s="183" t="str">
        <f t="shared" si="1741"/>
        <v>BO$15</v>
      </c>
      <c r="BP1536" s="183" t="str">
        <f t="shared" si="1741"/>
        <v>BP$15</v>
      </c>
      <c r="BQ1536" s="183" t="str">
        <f t="shared" si="1741"/>
        <v>BQ$15</v>
      </c>
      <c r="BR1536" s="183" t="str">
        <f t="shared" si="1741"/>
        <v>BR$15</v>
      </c>
      <c r="BS1536" s="183" t="str">
        <f t="shared" si="1741"/>
        <v>BS$15</v>
      </c>
      <c r="BT1536" s="183" t="str">
        <f t="shared" si="1741"/>
        <v>BT$15</v>
      </c>
      <c r="BU1536" s="183" t="str">
        <f t="shared" si="1741"/>
        <v>BU$15</v>
      </c>
      <c r="BV1536" s="183" t="str">
        <f t="shared" si="1741"/>
        <v>BV$15</v>
      </c>
      <c r="BW1536" s="183" t="str">
        <f t="shared" si="1741"/>
        <v>BW$15</v>
      </c>
      <c r="BX1536" s="183" t="str">
        <f t="shared" si="1741"/>
        <v>BX$15</v>
      </c>
      <c r="BY1536" s="183" t="str">
        <f t="shared" si="1741"/>
        <v>BY$15</v>
      </c>
      <c r="BZ1536" s="183" t="str">
        <f t="shared" si="1741"/>
        <v>BZ$15</v>
      </c>
      <c r="CA1536" s="183" t="str">
        <f t="shared" si="1741"/>
        <v>CA$15</v>
      </c>
      <c r="CB1536" s="183" t="str">
        <f t="shared" si="1741"/>
        <v>CB$15</v>
      </c>
      <c r="CC1536" s="183" t="str">
        <f t="shared" si="1741"/>
        <v>CC$15</v>
      </c>
      <c r="CD1536" s="183" t="str">
        <f t="shared" si="1741"/>
        <v>CD$15</v>
      </c>
      <c r="CE1536" s="183" t="str">
        <f t="shared" ref="CE1536:CL1536" si="1742">CE$19</f>
        <v>CE$15</v>
      </c>
      <c r="CF1536" s="183" t="str">
        <f t="shared" si="1742"/>
        <v>CF$15</v>
      </c>
      <c r="CG1536" s="183" t="str">
        <f t="shared" si="1742"/>
        <v>CG$15</v>
      </c>
      <c r="CH1536" s="183" t="str">
        <f t="shared" si="1742"/>
        <v>CH$15</v>
      </c>
      <c r="CI1536" s="183" t="str">
        <f t="shared" si="1742"/>
        <v>CI$15</v>
      </c>
      <c r="CJ1536" s="183" t="str">
        <f t="shared" si="1742"/>
        <v>CJ$15</v>
      </c>
      <c r="CK1536" s="183" t="str">
        <f t="shared" si="1742"/>
        <v>CK$15</v>
      </c>
      <c r="CL1536" s="183" t="str">
        <f t="shared" si="1742"/>
        <v>CL$15</v>
      </c>
    </row>
    <row r="1537" spans="2:90" x14ac:dyDescent="0.4">
      <c r="B1537" s="66" t="s">
        <v>784</v>
      </c>
      <c r="C1537" s="22"/>
      <c r="D1537" s="22" t="s">
        <v>783</v>
      </c>
      <c r="E1537" s="22" t="s">
        <v>783</v>
      </c>
      <c r="F1537" s="22" t="s">
        <v>436</v>
      </c>
      <c r="G1537" s="22" t="s">
        <v>81</v>
      </c>
      <c r="H1537" s="22"/>
      <c r="I1537" s="279"/>
      <c r="J1537" s="279"/>
      <c r="K1537" s="22"/>
      <c r="L1537" s="22"/>
      <c r="M1537" s="22"/>
      <c r="N1537" s="22"/>
      <c r="O1537" s="22"/>
      <c r="P1537" s="22"/>
      <c r="R1537" s="66"/>
      <c r="S1537" s="280"/>
      <c r="T1537" s="280"/>
      <c r="U1537" s="280"/>
      <c r="V1537" s="280"/>
      <c r="W1537" s="280"/>
      <c r="X1537" s="280"/>
      <c r="Y1537" s="280"/>
      <c r="Z1537" s="280"/>
      <c r="AA1537" s="280"/>
      <c r="AB1537" s="280"/>
      <c r="AC1537" s="280"/>
      <c r="AD1537" s="280"/>
      <c r="AE1537" s="280"/>
      <c r="AF1537" s="280"/>
      <c r="AG1537" s="280"/>
      <c r="AH1537" s="280"/>
      <c r="AI1537" s="280"/>
      <c r="AJ1537" s="280"/>
      <c r="AK1537" s="280"/>
      <c r="AL1537" s="280"/>
      <c r="AM1537" s="280"/>
      <c r="AN1537" s="280"/>
      <c r="AO1537" s="280"/>
      <c r="AP1537" s="280"/>
      <c r="AQ1537" s="280"/>
      <c r="AR1537" s="280"/>
      <c r="AS1537" s="280"/>
      <c r="AT1537" s="280"/>
      <c r="AU1537" s="280"/>
      <c r="AV1537" s="280"/>
      <c r="AW1537" s="280"/>
      <c r="AX1537" s="280"/>
      <c r="AY1537" s="280"/>
      <c r="AZ1537" s="280"/>
      <c r="BA1537" s="280"/>
      <c r="BB1537" s="280"/>
      <c r="BC1537" s="280"/>
      <c r="BD1537" s="280"/>
      <c r="BE1537" s="280"/>
      <c r="BF1537" s="280"/>
      <c r="BG1537" s="280"/>
      <c r="BH1537" s="280"/>
      <c r="BI1537" s="280"/>
      <c r="BJ1537" s="280"/>
      <c r="BK1537" s="280"/>
      <c r="BL1537" s="280"/>
      <c r="BM1537" s="280"/>
      <c r="BN1537" s="280"/>
      <c r="BO1537" s="280"/>
      <c r="BP1537" s="280"/>
      <c r="BQ1537" s="280"/>
      <c r="BR1537" s="280"/>
      <c r="BS1537" s="280"/>
      <c r="BT1537" s="280"/>
      <c r="BU1537" s="280"/>
      <c r="BV1537" s="280"/>
      <c r="BW1537" s="280"/>
      <c r="BX1537" s="280"/>
      <c r="BY1537" s="280"/>
      <c r="BZ1537" s="280"/>
      <c r="CA1537" s="280"/>
      <c r="CB1537" s="280"/>
      <c r="CC1537" s="280"/>
      <c r="CD1537" s="280"/>
      <c r="CE1537" s="280"/>
      <c r="CF1537" s="280"/>
      <c r="CG1537" s="280"/>
      <c r="CH1537" s="280"/>
      <c r="CI1537" s="280"/>
      <c r="CJ1537" s="280"/>
      <c r="CK1537" s="280"/>
      <c r="CL1537" s="280"/>
    </row>
    <row r="1538" spans="2:90" x14ac:dyDescent="0.4">
      <c r="B1538" s="93" t="str">
        <f>B1540&amp;":"</f>
        <v>Sales - (Primary label):</v>
      </c>
      <c r="C1538" s="31"/>
      <c r="D1538" s="31" t="s">
        <v>783</v>
      </c>
      <c r="E1538" s="31" t="s">
        <v>906</v>
      </c>
      <c r="F1538" s="31"/>
      <c r="G1538" s="31"/>
      <c r="H1538" s="31"/>
      <c r="I1538" s="73"/>
      <c r="J1538" s="73"/>
      <c r="K1538" s="31"/>
      <c r="L1538" s="31"/>
      <c r="M1538" s="31"/>
      <c r="N1538" s="31"/>
      <c r="O1538" s="31"/>
      <c r="P1538" s="31"/>
      <c r="R1538" s="67"/>
      <c r="S1538" s="150"/>
      <c r="T1538" s="150"/>
      <c r="U1538" s="150"/>
      <c r="V1538" s="150"/>
      <c r="W1538" s="150"/>
      <c r="X1538" s="150"/>
      <c r="Y1538" s="150"/>
      <c r="Z1538" s="150"/>
      <c r="AA1538" s="150"/>
      <c r="AB1538" s="150"/>
      <c r="AC1538" s="150"/>
      <c r="AD1538" s="150"/>
      <c r="AE1538" s="150"/>
      <c r="AF1538" s="150"/>
      <c r="AG1538" s="150"/>
      <c r="AH1538" s="150"/>
      <c r="AI1538" s="150"/>
      <c r="AJ1538" s="150"/>
      <c r="AK1538" s="150"/>
      <c r="AL1538" s="150"/>
      <c r="AM1538" s="150"/>
      <c r="AN1538" s="150"/>
      <c r="AO1538" s="150"/>
      <c r="AP1538" s="150"/>
      <c r="AQ1538" s="150"/>
      <c r="AR1538" s="150"/>
      <c r="AS1538" s="150"/>
      <c r="AT1538" s="150"/>
      <c r="AU1538" s="150"/>
      <c r="AV1538" s="150"/>
      <c r="AW1538" s="150"/>
      <c r="AX1538" s="150"/>
      <c r="AY1538" s="150"/>
      <c r="AZ1538" s="150"/>
      <c r="BA1538" s="150"/>
      <c r="BB1538" s="150"/>
      <c r="BC1538" s="150"/>
      <c r="BD1538" s="150"/>
      <c r="BE1538" s="150"/>
      <c r="BF1538" s="150"/>
      <c r="BG1538" s="150"/>
      <c r="BH1538" s="150"/>
      <c r="BI1538" s="150"/>
      <c r="BJ1538" s="150"/>
      <c r="BK1538" s="150"/>
      <c r="BL1538" s="150"/>
      <c r="BM1538" s="150"/>
      <c r="BN1538" s="150"/>
      <c r="BO1538" s="150"/>
      <c r="BP1538" s="150"/>
      <c r="BQ1538" s="150"/>
      <c r="BR1538" s="150"/>
      <c r="BS1538" s="150"/>
      <c r="BT1538" s="150"/>
      <c r="BU1538" s="150"/>
      <c r="BV1538" s="150"/>
      <c r="BW1538" s="150"/>
      <c r="BX1538" s="150"/>
      <c r="BY1538" s="150"/>
      <c r="BZ1538" s="150"/>
      <c r="CA1538" s="150"/>
      <c r="CB1538" s="150"/>
      <c r="CC1538" s="150"/>
      <c r="CD1538" s="150"/>
      <c r="CE1538" s="150"/>
      <c r="CF1538" s="150"/>
      <c r="CG1538" s="150"/>
      <c r="CH1538" s="150"/>
      <c r="CI1538" s="150"/>
      <c r="CJ1538" s="150"/>
      <c r="CK1538" s="150"/>
      <c r="CL1538" s="150"/>
    </row>
    <row r="1539" spans="2:90" x14ac:dyDescent="0.4">
      <c r="B1539" s="139" t="str">
        <f>"$ sales/new "&amp;B1543</f>
        <v>$ sales/new primary unit</v>
      </c>
      <c r="C1539" s="12"/>
      <c r="D1539" s="12" t="s">
        <v>783</v>
      </c>
      <c r="E1539" s="12" t="s">
        <v>906</v>
      </c>
      <c r="F1539" s="12"/>
      <c r="G1539" s="12" t="str">
        <f>E1539</f>
        <v/>
      </c>
      <c r="H1539" s="12"/>
      <c r="I1539" s="60"/>
      <c r="J1539" s="60"/>
      <c r="K1539" s="18">
        <v>5</v>
      </c>
      <c r="L1539" s="18">
        <v>5</v>
      </c>
      <c r="M1539" s="18">
        <v>5</v>
      </c>
      <c r="N1539" s="18">
        <v>5</v>
      </c>
      <c r="O1539" s="18">
        <v>5</v>
      </c>
      <c r="P1539" s="18">
        <v>5</v>
      </c>
      <c r="R1539" s="19"/>
      <c r="S1539" s="141" cm="1">
        <f t="array" ref="S1539">INDEX($K:$P,ROW(),MATCH(S$3,$K$2:$P$2,0))</f>
        <v>5</v>
      </c>
      <c r="T1539" s="141" cm="1">
        <f t="array" ref="T1539">INDEX($K:$P,ROW(),MATCH(T$3,$K$2:$P$2,0))</f>
        <v>5</v>
      </c>
      <c r="U1539" s="141" cm="1">
        <f t="array" ref="U1539">INDEX($K:$P,ROW(),MATCH(U$3,$K$2:$P$2,0))</f>
        <v>5</v>
      </c>
      <c r="V1539" s="141" cm="1">
        <f t="array" ref="V1539">INDEX($K:$P,ROW(),MATCH(V$3,$K$2:$P$2,0))</f>
        <v>5</v>
      </c>
      <c r="W1539" s="141" cm="1">
        <f t="array" ref="W1539">INDEX($K:$P,ROW(),MATCH(W$3,$K$2:$P$2,0))</f>
        <v>5</v>
      </c>
      <c r="X1539" s="141" cm="1">
        <f t="array" ref="X1539">INDEX($K:$P,ROW(),MATCH(X$3,$K$2:$P$2,0))</f>
        <v>5</v>
      </c>
      <c r="Y1539" s="141" cm="1">
        <f t="array" ref="Y1539">INDEX($K:$P,ROW(),MATCH(Y$3,$K$2:$P$2,0))</f>
        <v>5</v>
      </c>
      <c r="Z1539" s="141" cm="1">
        <f t="array" ref="Z1539">INDEX($K:$P,ROW(),MATCH(Z$3,$K$2:$P$2,0))</f>
        <v>5</v>
      </c>
      <c r="AA1539" s="141" cm="1">
        <f t="array" ref="AA1539">INDEX($K:$P,ROW(),MATCH(AA$3,$K$2:$P$2,0))</f>
        <v>5</v>
      </c>
      <c r="AB1539" s="141" cm="1">
        <f t="array" ref="AB1539">INDEX($K:$P,ROW(),MATCH(AB$3,$K$2:$P$2,0))</f>
        <v>5</v>
      </c>
      <c r="AC1539" s="141" cm="1">
        <f t="array" ref="AC1539">INDEX($K:$P,ROW(),MATCH(AC$3,$K$2:$P$2,0))</f>
        <v>5</v>
      </c>
      <c r="AD1539" s="141" cm="1">
        <f t="array" ref="AD1539">INDEX($K:$P,ROW(),MATCH(AD$3,$K$2:$P$2,0))</f>
        <v>5</v>
      </c>
      <c r="AE1539" s="141" cm="1">
        <f t="array" ref="AE1539">INDEX($K:$P,ROW(),MATCH(AE$3,$K$2:$P$2,0))</f>
        <v>5</v>
      </c>
      <c r="AF1539" s="141" cm="1">
        <f t="array" ref="AF1539">INDEX($K:$P,ROW(),MATCH(AF$3,$K$2:$P$2,0))</f>
        <v>5</v>
      </c>
      <c r="AG1539" s="141" cm="1">
        <f t="array" ref="AG1539">INDEX($K:$P,ROW(),MATCH(AG$3,$K$2:$P$2,0))</f>
        <v>5</v>
      </c>
      <c r="AH1539" s="141" cm="1">
        <f t="array" ref="AH1539">INDEX($K:$P,ROW(),MATCH(AH$3,$K$2:$P$2,0))</f>
        <v>5</v>
      </c>
      <c r="AI1539" s="141" cm="1">
        <f t="array" ref="AI1539">INDEX($K:$P,ROW(),MATCH(AI$3,$K$2:$P$2,0))</f>
        <v>5</v>
      </c>
      <c r="AJ1539" s="141" cm="1">
        <f t="array" ref="AJ1539">INDEX($K:$P,ROW(),MATCH(AJ$3,$K$2:$P$2,0))</f>
        <v>5</v>
      </c>
      <c r="AK1539" s="141" cm="1">
        <f t="array" ref="AK1539">INDEX($K:$P,ROW(),MATCH(AK$3,$K$2:$P$2,0))</f>
        <v>5</v>
      </c>
      <c r="AL1539" s="141" cm="1">
        <f t="array" ref="AL1539">INDEX($K:$P,ROW(),MATCH(AL$3,$K$2:$P$2,0))</f>
        <v>5</v>
      </c>
      <c r="AM1539" s="141" cm="1">
        <f t="array" ref="AM1539">INDEX($K:$P,ROW(),MATCH(AM$3,$K$2:$P$2,0))</f>
        <v>5</v>
      </c>
      <c r="AN1539" s="141" cm="1">
        <f t="array" ref="AN1539">INDEX($K:$P,ROW(),MATCH(AN$3,$K$2:$P$2,0))</f>
        <v>5</v>
      </c>
      <c r="AO1539" s="141" cm="1">
        <f t="array" ref="AO1539">INDEX($K:$P,ROW(),MATCH(AO$3,$K$2:$P$2,0))</f>
        <v>5</v>
      </c>
      <c r="AP1539" s="141" cm="1">
        <f t="array" ref="AP1539">INDEX($K:$P,ROW(),MATCH(AP$3,$K$2:$P$2,0))</f>
        <v>5</v>
      </c>
      <c r="AQ1539" s="141" cm="1">
        <f t="array" ref="AQ1539">INDEX($K:$P,ROW(),MATCH(AQ$3,$K$2:$P$2,0))</f>
        <v>5</v>
      </c>
      <c r="AR1539" s="141" cm="1">
        <f t="array" ref="AR1539">INDEX($K:$P,ROW(),MATCH(AR$3,$K$2:$P$2,0))</f>
        <v>5</v>
      </c>
      <c r="AS1539" s="141" cm="1">
        <f t="array" ref="AS1539">INDEX($K:$P,ROW(),MATCH(AS$3,$K$2:$P$2,0))</f>
        <v>5</v>
      </c>
      <c r="AT1539" s="141" cm="1">
        <f t="array" ref="AT1539">INDEX($K:$P,ROW(),MATCH(AT$3,$K$2:$P$2,0))</f>
        <v>5</v>
      </c>
      <c r="AU1539" s="141" cm="1">
        <f t="array" ref="AU1539">INDEX($K:$P,ROW(),MATCH(AU$3,$K$2:$P$2,0))</f>
        <v>5</v>
      </c>
      <c r="AV1539" s="141" cm="1">
        <f t="array" ref="AV1539">INDEX($K:$P,ROW(),MATCH(AV$3,$K$2:$P$2,0))</f>
        <v>5</v>
      </c>
      <c r="AW1539" s="141" cm="1">
        <f t="array" ref="AW1539">INDEX($K:$P,ROW(),MATCH(AW$3,$K$2:$P$2,0))</f>
        <v>5</v>
      </c>
      <c r="AX1539" s="141" cm="1">
        <f t="array" ref="AX1539">INDEX($K:$P,ROW(),MATCH(AX$3,$K$2:$P$2,0))</f>
        <v>5</v>
      </c>
      <c r="AY1539" s="141" cm="1">
        <f t="array" ref="AY1539">INDEX($K:$P,ROW(),MATCH(AY$3,$K$2:$P$2,0))</f>
        <v>5</v>
      </c>
      <c r="AZ1539" s="141" cm="1">
        <f t="array" ref="AZ1539">INDEX($K:$P,ROW(),MATCH(AZ$3,$K$2:$P$2,0))</f>
        <v>5</v>
      </c>
      <c r="BA1539" s="141" cm="1">
        <f t="array" ref="BA1539">INDEX($K:$P,ROW(),MATCH(BA$3,$K$2:$P$2,0))</f>
        <v>5</v>
      </c>
      <c r="BB1539" s="141" cm="1">
        <f t="array" ref="BB1539">INDEX($K:$P,ROW(),MATCH(BB$3,$K$2:$P$2,0))</f>
        <v>5</v>
      </c>
      <c r="BC1539" s="141" cm="1">
        <f t="array" ref="BC1539">INDEX($K:$P,ROW(),MATCH(BC$3,$K$2:$P$2,0))</f>
        <v>5</v>
      </c>
      <c r="BD1539" s="141" cm="1">
        <f t="array" ref="BD1539">INDEX($K:$P,ROW(),MATCH(BD$3,$K$2:$P$2,0))</f>
        <v>5</v>
      </c>
      <c r="BE1539" s="141" cm="1">
        <f t="array" ref="BE1539">INDEX($K:$P,ROW(),MATCH(BE$3,$K$2:$P$2,0))</f>
        <v>5</v>
      </c>
      <c r="BF1539" s="141" cm="1">
        <f t="array" ref="BF1539">INDEX($K:$P,ROW(),MATCH(BF$3,$K$2:$P$2,0))</f>
        <v>5</v>
      </c>
      <c r="BG1539" s="141" cm="1">
        <f t="array" ref="BG1539">INDEX($K:$P,ROW(),MATCH(BG$3,$K$2:$P$2,0))</f>
        <v>5</v>
      </c>
      <c r="BH1539" s="141" cm="1">
        <f t="array" ref="BH1539">INDEX($K:$P,ROW(),MATCH(BH$3,$K$2:$P$2,0))</f>
        <v>5</v>
      </c>
      <c r="BI1539" s="141" cm="1">
        <f t="array" ref="BI1539">INDEX($K:$P,ROW(),MATCH(BI$3,$K$2:$P$2,0))</f>
        <v>5</v>
      </c>
      <c r="BJ1539" s="141" cm="1">
        <f t="array" ref="BJ1539">INDEX($K:$P,ROW(),MATCH(BJ$3,$K$2:$P$2,0))</f>
        <v>5</v>
      </c>
      <c r="BK1539" s="141" cm="1">
        <f t="array" ref="BK1539">INDEX($K:$P,ROW(),MATCH(BK$3,$K$2:$P$2,0))</f>
        <v>5</v>
      </c>
      <c r="BL1539" s="141" cm="1">
        <f t="array" ref="BL1539">INDEX($K:$P,ROW(),MATCH(BL$3,$K$2:$P$2,0))</f>
        <v>5</v>
      </c>
      <c r="BM1539" s="141" cm="1">
        <f t="array" ref="BM1539">INDEX($K:$P,ROW(),MATCH(BM$3,$K$2:$P$2,0))</f>
        <v>5</v>
      </c>
      <c r="BN1539" s="141" cm="1">
        <f t="array" ref="BN1539">INDEX($K:$P,ROW(),MATCH(BN$3,$K$2:$P$2,0))</f>
        <v>5</v>
      </c>
      <c r="BO1539" s="141" cm="1">
        <f t="array" ref="BO1539">INDEX($K:$P,ROW(),MATCH(BO$3,$K$2:$P$2,0))</f>
        <v>5</v>
      </c>
      <c r="BP1539" s="141" cm="1">
        <f t="array" ref="BP1539">INDEX($K:$P,ROW(),MATCH(BP$3,$K$2:$P$2,0))</f>
        <v>5</v>
      </c>
      <c r="BQ1539" s="141" cm="1">
        <f t="array" ref="BQ1539">INDEX($K:$P,ROW(),MATCH(BQ$3,$K$2:$P$2,0))</f>
        <v>5</v>
      </c>
      <c r="BR1539" s="141" cm="1">
        <f t="array" ref="BR1539">INDEX($K:$P,ROW(),MATCH(BR$3,$K$2:$P$2,0))</f>
        <v>5</v>
      </c>
      <c r="BS1539" s="141" cm="1">
        <f t="array" ref="BS1539">INDEX($K:$P,ROW(),MATCH(BS$3,$K$2:$P$2,0))</f>
        <v>5</v>
      </c>
      <c r="BT1539" s="141" cm="1">
        <f t="array" ref="BT1539">INDEX($K:$P,ROW(),MATCH(BT$3,$K$2:$P$2,0))</f>
        <v>5</v>
      </c>
      <c r="BU1539" s="141" cm="1">
        <f t="array" ref="BU1539">INDEX($K:$P,ROW(),MATCH(BU$3,$K$2:$P$2,0))</f>
        <v>5</v>
      </c>
      <c r="BV1539" s="141" cm="1">
        <f t="array" ref="BV1539">INDEX($K:$P,ROW(),MATCH(BV$3,$K$2:$P$2,0))</f>
        <v>5</v>
      </c>
      <c r="BW1539" s="141" cm="1">
        <f t="array" ref="BW1539">INDEX($K:$P,ROW(),MATCH(BW$3,$K$2:$P$2,0))</f>
        <v>5</v>
      </c>
      <c r="BX1539" s="141" cm="1">
        <f t="array" ref="BX1539">INDEX($K:$P,ROW(),MATCH(BX$3,$K$2:$P$2,0))</f>
        <v>5</v>
      </c>
      <c r="BY1539" s="141" cm="1">
        <f t="array" ref="BY1539">INDEX($K:$P,ROW(),MATCH(BY$3,$K$2:$P$2,0))</f>
        <v>5</v>
      </c>
      <c r="BZ1539" s="141" cm="1">
        <f t="array" ref="BZ1539">INDEX($K:$P,ROW(),MATCH(BZ$3,$K$2:$P$2,0))</f>
        <v>5</v>
      </c>
      <c r="CA1539" s="141" cm="1">
        <f t="array" ref="CA1539">INDEX($K:$P,ROW(),MATCH(CA$3,$K$2:$P$2,0))</f>
        <v>5</v>
      </c>
      <c r="CB1539" s="141" cm="1">
        <f t="array" ref="CB1539">INDEX($K:$P,ROW(),MATCH(CB$3,$K$2:$P$2,0))</f>
        <v>5</v>
      </c>
      <c r="CC1539" s="141" cm="1">
        <f t="array" ref="CC1539">INDEX($K:$P,ROW(),MATCH(CC$3,$K$2:$P$2,0))</f>
        <v>5</v>
      </c>
      <c r="CD1539" s="141" cm="1">
        <f t="array" ref="CD1539">INDEX($K:$P,ROW(),MATCH(CD$3,$K$2:$P$2,0))</f>
        <v>5</v>
      </c>
      <c r="CE1539" s="141" cm="1">
        <f t="array" ref="CE1539">INDEX($K:$P,ROW(),MATCH(CE$3,$K$2:$P$2,0))</f>
        <v>5</v>
      </c>
      <c r="CF1539" s="141" cm="1">
        <f t="array" ref="CF1539">INDEX($K:$P,ROW(),MATCH(CF$3,$K$2:$P$2,0))</f>
        <v>5</v>
      </c>
      <c r="CG1539" s="141" cm="1">
        <f t="array" ref="CG1539">INDEX($K:$P,ROW(),MATCH(CG$3,$K$2:$P$2,0))</f>
        <v>5</v>
      </c>
      <c r="CH1539" s="141" cm="1">
        <f t="array" ref="CH1539">INDEX($K:$P,ROW(),MATCH(CH$3,$K$2:$P$2,0))</f>
        <v>5</v>
      </c>
      <c r="CI1539" s="141" cm="1">
        <f t="array" ref="CI1539">INDEX($K:$P,ROW(),MATCH(CI$3,$K$2:$P$2,0))</f>
        <v>5</v>
      </c>
      <c r="CJ1539" s="141" cm="1">
        <f t="array" ref="CJ1539">INDEX($K:$P,ROW(),MATCH(CJ$3,$K$2:$P$2,0))</f>
        <v>5</v>
      </c>
      <c r="CK1539" s="141" cm="1">
        <f t="array" ref="CK1539">INDEX($K:$P,ROW(),MATCH(CK$3,$K$2:$P$2,0))</f>
        <v>5</v>
      </c>
      <c r="CL1539" s="141" cm="1">
        <f t="array" ref="CL1539">INDEX($K:$P,ROW(),MATCH(CL$3,$K$2:$P$2,0))</f>
        <v>5</v>
      </c>
    </row>
    <row r="1540" spans="2:90" x14ac:dyDescent="0.4">
      <c r="B1540" s="121" t="str">
        <f>SUBSTITUTE(B1537,":","")&amp;" - "&amp;B1542</f>
        <v>Sales - (Primary label)</v>
      </c>
      <c r="C1540" s="27" t="s">
        <v>198</v>
      </c>
      <c r="D1540" s="27" t="s">
        <v>783</v>
      </c>
      <c r="E1540" s="27" t="s">
        <v>906</v>
      </c>
      <c r="F1540" s="27"/>
      <c r="G1540" s="27"/>
      <c r="H1540" s="27"/>
      <c r="I1540" s="78"/>
      <c r="J1540" s="78"/>
      <c r="K1540" s="113">
        <f ca="1">SUMIF($3:$3,K$2,1540:1540)</f>
        <v>120000</v>
      </c>
      <c r="L1540" s="113">
        <f ca="1">SUMIF($3:$3,L$2,1540:1540)</f>
        <v>120000</v>
      </c>
      <c r="M1540" s="113">
        <f ca="1">SUMIF($3:$3,M$2,1540:1540)</f>
        <v>120000</v>
      </c>
      <c r="N1540" s="113">
        <f ca="1">SUMIF($3:$3,N$2,1540:1540)</f>
        <v>120000</v>
      </c>
      <c r="O1540" s="113">
        <f ca="1">SUMIF($3:$3,O$2,1540:1540)</f>
        <v>120000</v>
      </c>
      <c r="P1540" s="113">
        <f ca="1">SUMIF($3:$3,P$2,1540:1540)</f>
        <v>120000</v>
      </c>
      <c r="R1540" s="33"/>
      <c r="S1540" s="142">
        <f ca="1">S1539*INDIRECT(S1536)</f>
        <v>10000</v>
      </c>
      <c r="T1540" s="142">
        <f t="shared" ref="T1540:CE1540" ca="1" si="1743">T1539*INDIRECT(T1536)</f>
        <v>10000</v>
      </c>
      <c r="U1540" s="142">
        <f t="shared" ca="1" si="1743"/>
        <v>10000</v>
      </c>
      <c r="V1540" s="142">
        <f t="shared" ca="1" si="1743"/>
        <v>10000</v>
      </c>
      <c r="W1540" s="142">
        <f t="shared" ca="1" si="1743"/>
        <v>10000</v>
      </c>
      <c r="X1540" s="142">
        <f t="shared" ca="1" si="1743"/>
        <v>10000</v>
      </c>
      <c r="Y1540" s="142">
        <f t="shared" ca="1" si="1743"/>
        <v>10000</v>
      </c>
      <c r="Z1540" s="142">
        <f t="shared" ca="1" si="1743"/>
        <v>10000</v>
      </c>
      <c r="AA1540" s="142">
        <f t="shared" ca="1" si="1743"/>
        <v>10000</v>
      </c>
      <c r="AB1540" s="142">
        <f t="shared" ca="1" si="1743"/>
        <v>10000</v>
      </c>
      <c r="AC1540" s="142">
        <f t="shared" ca="1" si="1743"/>
        <v>10000</v>
      </c>
      <c r="AD1540" s="142">
        <f t="shared" ca="1" si="1743"/>
        <v>10000</v>
      </c>
      <c r="AE1540" s="142">
        <f t="shared" ca="1" si="1743"/>
        <v>10000</v>
      </c>
      <c r="AF1540" s="142">
        <f t="shared" ca="1" si="1743"/>
        <v>10000</v>
      </c>
      <c r="AG1540" s="142">
        <f t="shared" ca="1" si="1743"/>
        <v>10000</v>
      </c>
      <c r="AH1540" s="142">
        <f t="shared" ca="1" si="1743"/>
        <v>10000</v>
      </c>
      <c r="AI1540" s="142">
        <f t="shared" ca="1" si="1743"/>
        <v>10000</v>
      </c>
      <c r="AJ1540" s="142">
        <f t="shared" ca="1" si="1743"/>
        <v>10000</v>
      </c>
      <c r="AK1540" s="142">
        <f t="shared" ca="1" si="1743"/>
        <v>10000</v>
      </c>
      <c r="AL1540" s="142">
        <f t="shared" ca="1" si="1743"/>
        <v>10000</v>
      </c>
      <c r="AM1540" s="142">
        <f t="shared" ca="1" si="1743"/>
        <v>10000</v>
      </c>
      <c r="AN1540" s="142">
        <f t="shared" ca="1" si="1743"/>
        <v>10000</v>
      </c>
      <c r="AO1540" s="142">
        <f t="shared" ca="1" si="1743"/>
        <v>10000</v>
      </c>
      <c r="AP1540" s="142">
        <f t="shared" ca="1" si="1743"/>
        <v>10000</v>
      </c>
      <c r="AQ1540" s="142">
        <f t="shared" ca="1" si="1743"/>
        <v>10000</v>
      </c>
      <c r="AR1540" s="142">
        <f t="shared" ca="1" si="1743"/>
        <v>10000</v>
      </c>
      <c r="AS1540" s="142">
        <f t="shared" ca="1" si="1743"/>
        <v>10000</v>
      </c>
      <c r="AT1540" s="142">
        <f t="shared" ca="1" si="1743"/>
        <v>10000</v>
      </c>
      <c r="AU1540" s="142">
        <f t="shared" ca="1" si="1743"/>
        <v>10000</v>
      </c>
      <c r="AV1540" s="142">
        <f t="shared" ca="1" si="1743"/>
        <v>10000</v>
      </c>
      <c r="AW1540" s="142">
        <f t="shared" ca="1" si="1743"/>
        <v>10000</v>
      </c>
      <c r="AX1540" s="142">
        <f t="shared" ca="1" si="1743"/>
        <v>10000</v>
      </c>
      <c r="AY1540" s="142">
        <f t="shared" ca="1" si="1743"/>
        <v>10000</v>
      </c>
      <c r="AZ1540" s="142">
        <f t="shared" ca="1" si="1743"/>
        <v>10000</v>
      </c>
      <c r="BA1540" s="142">
        <f t="shared" ca="1" si="1743"/>
        <v>10000</v>
      </c>
      <c r="BB1540" s="142">
        <f t="shared" ca="1" si="1743"/>
        <v>10000</v>
      </c>
      <c r="BC1540" s="142">
        <f t="shared" ca="1" si="1743"/>
        <v>10000</v>
      </c>
      <c r="BD1540" s="142">
        <f t="shared" ca="1" si="1743"/>
        <v>10000</v>
      </c>
      <c r="BE1540" s="142">
        <f t="shared" ca="1" si="1743"/>
        <v>10000</v>
      </c>
      <c r="BF1540" s="142">
        <f t="shared" ca="1" si="1743"/>
        <v>10000</v>
      </c>
      <c r="BG1540" s="142">
        <f t="shared" ca="1" si="1743"/>
        <v>10000</v>
      </c>
      <c r="BH1540" s="142">
        <f t="shared" ca="1" si="1743"/>
        <v>10000</v>
      </c>
      <c r="BI1540" s="142">
        <f t="shared" ca="1" si="1743"/>
        <v>10000</v>
      </c>
      <c r="BJ1540" s="142">
        <f t="shared" ca="1" si="1743"/>
        <v>10000</v>
      </c>
      <c r="BK1540" s="142">
        <f t="shared" ca="1" si="1743"/>
        <v>10000</v>
      </c>
      <c r="BL1540" s="142">
        <f t="shared" ca="1" si="1743"/>
        <v>10000</v>
      </c>
      <c r="BM1540" s="142">
        <f t="shared" ca="1" si="1743"/>
        <v>10000</v>
      </c>
      <c r="BN1540" s="142">
        <f t="shared" ca="1" si="1743"/>
        <v>10000</v>
      </c>
      <c r="BO1540" s="142">
        <f t="shared" ca="1" si="1743"/>
        <v>10000</v>
      </c>
      <c r="BP1540" s="142">
        <f t="shared" ca="1" si="1743"/>
        <v>10000</v>
      </c>
      <c r="BQ1540" s="142">
        <f t="shared" ca="1" si="1743"/>
        <v>10000</v>
      </c>
      <c r="BR1540" s="142">
        <f t="shared" ca="1" si="1743"/>
        <v>10000</v>
      </c>
      <c r="BS1540" s="142">
        <f t="shared" ca="1" si="1743"/>
        <v>10000</v>
      </c>
      <c r="BT1540" s="142">
        <f t="shared" ca="1" si="1743"/>
        <v>10000</v>
      </c>
      <c r="BU1540" s="142">
        <f t="shared" ca="1" si="1743"/>
        <v>10000</v>
      </c>
      <c r="BV1540" s="142">
        <f t="shared" ca="1" si="1743"/>
        <v>10000</v>
      </c>
      <c r="BW1540" s="142">
        <f t="shared" ca="1" si="1743"/>
        <v>10000</v>
      </c>
      <c r="BX1540" s="142">
        <f t="shared" ca="1" si="1743"/>
        <v>10000</v>
      </c>
      <c r="BY1540" s="142">
        <f t="shared" ca="1" si="1743"/>
        <v>10000</v>
      </c>
      <c r="BZ1540" s="142">
        <f t="shared" ca="1" si="1743"/>
        <v>10000</v>
      </c>
      <c r="CA1540" s="142">
        <f t="shared" ca="1" si="1743"/>
        <v>10000</v>
      </c>
      <c r="CB1540" s="142">
        <f t="shared" ca="1" si="1743"/>
        <v>10000</v>
      </c>
      <c r="CC1540" s="142">
        <f t="shared" ca="1" si="1743"/>
        <v>10000</v>
      </c>
      <c r="CD1540" s="142">
        <f t="shared" ca="1" si="1743"/>
        <v>10000</v>
      </c>
      <c r="CE1540" s="142">
        <f t="shared" ca="1" si="1743"/>
        <v>10000</v>
      </c>
      <c r="CF1540" s="142">
        <f t="shared" ref="CF1540:CL1540" ca="1" si="1744">CF1539*INDIRECT(CF1536)</f>
        <v>10000</v>
      </c>
      <c r="CG1540" s="142">
        <f t="shared" ca="1" si="1744"/>
        <v>10000</v>
      </c>
      <c r="CH1540" s="142">
        <f t="shared" ca="1" si="1744"/>
        <v>10000</v>
      </c>
      <c r="CI1540" s="142">
        <f t="shared" ca="1" si="1744"/>
        <v>10000</v>
      </c>
      <c r="CJ1540" s="142">
        <f t="shared" ca="1" si="1744"/>
        <v>10000</v>
      </c>
      <c r="CK1540" s="142">
        <f t="shared" ca="1" si="1744"/>
        <v>10000</v>
      </c>
      <c r="CL1540" s="142">
        <f t="shared" ca="1" si="1744"/>
        <v>10000</v>
      </c>
    </row>
    <row r="1541" spans="2:90" x14ac:dyDescent="0.4">
      <c r="B1541" s="13"/>
      <c r="C1541" s="12"/>
      <c r="D1541" s="12" t="s">
        <v>783</v>
      </c>
      <c r="E1541" s="12" t="s">
        <v>906</v>
      </c>
      <c r="F1541" s="12"/>
      <c r="G1541" s="12" t="s">
        <v>244</v>
      </c>
      <c r="H1541" s="12"/>
      <c r="I1541" s="60"/>
      <c r="J1541" s="60"/>
      <c r="R1541" s="9"/>
      <c r="S1541" s="143"/>
      <c r="T1541" s="143"/>
      <c r="U1541" s="143"/>
      <c r="V1541" s="143"/>
      <c r="W1541" s="143"/>
      <c r="X1541" s="143"/>
      <c r="Y1541" s="143"/>
      <c r="Z1541" s="143"/>
      <c r="AA1541" s="143"/>
      <c r="AB1541" s="143"/>
      <c r="AC1541" s="143"/>
      <c r="AD1541" s="143"/>
      <c r="AE1541" s="143"/>
      <c r="AF1541" s="143"/>
      <c r="AG1541" s="143"/>
      <c r="AH1541" s="143"/>
      <c r="AI1541" s="143"/>
      <c r="AJ1541" s="143"/>
      <c r="AK1541" s="143"/>
      <c r="AL1541" s="143"/>
      <c r="AM1541" s="143"/>
      <c r="AN1541" s="143"/>
      <c r="AO1541" s="143"/>
      <c r="AP1541" s="143"/>
      <c r="AQ1541" s="143"/>
      <c r="AR1541" s="143"/>
      <c r="AS1541" s="143"/>
      <c r="AT1541" s="143"/>
      <c r="AU1541" s="143"/>
      <c r="AV1541" s="143"/>
      <c r="AW1541" s="143"/>
      <c r="AX1541" s="143"/>
      <c r="AY1541" s="143"/>
      <c r="AZ1541" s="143"/>
      <c r="BA1541" s="143"/>
      <c r="BB1541" s="143"/>
      <c r="BC1541" s="143"/>
      <c r="BD1541" s="143"/>
      <c r="BE1541" s="143"/>
      <c r="BF1541" s="143"/>
      <c r="BG1541" s="143"/>
      <c r="BH1541" s="143"/>
      <c r="BI1541" s="143"/>
      <c r="BJ1541" s="143"/>
      <c r="BK1541" s="143"/>
      <c r="BL1541" s="143"/>
      <c r="BM1541" s="143"/>
      <c r="BN1541" s="143"/>
      <c r="BO1541" s="143"/>
      <c r="BP1541" s="143"/>
      <c r="BQ1541" s="143"/>
      <c r="BR1541" s="143"/>
      <c r="BS1541" s="143"/>
      <c r="BT1541" s="143"/>
      <c r="BU1541" s="143"/>
      <c r="BV1541" s="143"/>
      <c r="BW1541" s="143"/>
      <c r="BX1541" s="143"/>
      <c r="BY1541" s="143"/>
      <c r="BZ1541" s="143"/>
      <c r="CA1541" s="143"/>
      <c r="CB1541" s="143"/>
      <c r="CC1541" s="143"/>
      <c r="CD1541" s="143"/>
      <c r="CE1541" s="143"/>
      <c r="CF1541" s="143"/>
      <c r="CG1541" s="143"/>
      <c r="CH1541" s="143"/>
      <c r="CI1541" s="143"/>
      <c r="CJ1541" s="143"/>
      <c r="CK1541" s="143"/>
      <c r="CL1541" s="143"/>
    </row>
    <row r="1542" spans="2:90" x14ac:dyDescent="0.4">
      <c r="B1542" s="8" t="str">
        <f>B1529</f>
        <v>(Primary label)</v>
      </c>
      <c r="C1542" s="12"/>
      <c r="D1542" s="12" t="s">
        <v>783</v>
      </c>
      <c r="E1542" s="12" t="s">
        <v>906</v>
      </c>
      <c r="F1542" s="12"/>
      <c r="G1542" s="12" t="s">
        <v>330</v>
      </c>
      <c r="H1542" s="12"/>
      <c r="I1542" s="60"/>
      <c r="J1542" s="60"/>
      <c r="S1542" s="72"/>
      <c r="T1542" s="72"/>
      <c r="U1542" s="72"/>
      <c r="V1542" s="72"/>
      <c r="W1542" s="72"/>
      <c r="X1542" s="72"/>
      <c r="Y1542" s="72"/>
      <c r="Z1542" s="72"/>
      <c r="AA1542" s="72"/>
      <c r="AB1542" s="72"/>
      <c r="AC1542" s="72"/>
      <c r="AD1542" s="72"/>
      <c r="AE1542" s="72"/>
      <c r="AF1542" s="72"/>
      <c r="AG1542" s="72"/>
      <c r="AH1542" s="72"/>
      <c r="AI1542" s="72"/>
      <c r="AJ1542" s="72"/>
      <c r="AK1542" s="72"/>
      <c r="AL1542" s="72"/>
      <c r="AM1542" s="72"/>
      <c r="AN1542" s="72"/>
      <c r="AO1542" s="72"/>
      <c r="AP1542" s="72"/>
      <c r="AQ1542" s="72"/>
      <c r="AR1542" s="72"/>
      <c r="AS1542" s="72"/>
      <c r="AT1542" s="72"/>
      <c r="AU1542" s="72"/>
      <c r="AV1542" s="72"/>
      <c r="AW1542" s="72"/>
      <c r="AX1542" s="72"/>
      <c r="AY1542" s="72"/>
      <c r="AZ1542" s="72"/>
      <c r="BA1542" s="72"/>
      <c r="BB1542" s="72"/>
      <c r="BC1542" s="72"/>
      <c r="BD1542" s="72"/>
      <c r="BE1542" s="72"/>
      <c r="BF1542" s="72"/>
      <c r="BG1542" s="72"/>
      <c r="BH1542" s="72"/>
      <c r="BI1542" s="72"/>
      <c r="BJ1542" s="72"/>
      <c r="BK1542" s="72"/>
      <c r="BL1542" s="72"/>
      <c r="BM1542" s="72"/>
      <c r="BN1542" s="72"/>
      <c r="BO1542" s="72"/>
      <c r="BP1542" s="72"/>
      <c r="BQ1542" s="72"/>
      <c r="BR1542" s="72"/>
      <c r="BS1542" s="72"/>
      <c r="BT1542" s="72"/>
      <c r="BU1542" s="72"/>
      <c r="BV1542" s="72"/>
      <c r="BW1542" s="72"/>
      <c r="BX1542" s="72"/>
      <c r="BY1542" s="72"/>
      <c r="BZ1542" s="72"/>
      <c r="CA1542" s="72"/>
      <c r="CB1542" s="72"/>
      <c r="CC1542" s="72"/>
      <c r="CD1542" s="72"/>
      <c r="CE1542" s="72"/>
      <c r="CF1542" s="72"/>
      <c r="CG1542" s="72"/>
      <c r="CH1542" s="72"/>
      <c r="CI1542" s="72"/>
      <c r="CJ1542" s="72"/>
      <c r="CK1542" s="72"/>
      <c r="CL1542" s="72"/>
    </row>
    <row r="1543" spans="2:90" x14ac:dyDescent="0.4">
      <c r="B1543" s="8" t="str">
        <f>B1530</f>
        <v>primary unit</v>
      </c>
      <c r="C1543" s="12"/>
      <c r="D1543" s="12" t="s">
        <v>783</v>
      </c>
      <c r="E1543" s="12" t="s">
        <v>906</v>
      </c>
      <c r="F1543" s="12"/>
      <c r="G1543" s="12" t="s">
        <v>330</v>
      </c>
      <c r="H1543" s="12"/>
      <c r="I1543" s="60"/>
      <c r="J1543" s="60"/>
      <c r="S1543" s="72"/>
      <c r="T1543" s="72"/>
      <c r="U1543" s="72"/>
      <c r="V1543" s="72"/>
      <c r="W1543" s="72"/>
      <c r="X1543" s="72"/>
      <c r="Y1543" s="72"/>
      <c r="Z1543" s="72"/>
      <c r="AA1543" s="72"/>
      <c r="AB1543" s="72"/>
      <c r="AC1543" s="72"/>
      <c r="AD1543" s="72"/>
      <c r="AE1543" s="72"/>
      <c r="AF1543" s="72"/>
      <c r="AG1543" s="72"/>
      <c r="AH1543" s="72"/>
      <c r="AI1543" s="72"/>
      <c r="AJ1543" s="72"/>
      <c r="AK1543" s="72"/>
      <c r="AL1543" s="72"/>
      <c r="AM1543" s="72"/>
      <c r="AN1543" s="72"/>
      <c r="AO1543" s="72"/>
      <c r="AP1543" s="72"/>
      <c r="AQ1543" s="72"/>
      <c r="AR1543" s="72"/>
      <c r="AS1543" s="72"/>
      <c r="AT1543" s="72"/>
      <c r="AU1543" s="72"/>
      <c r="AV1543" s="72"/>
      <c r="AW1543" s="72"/>
      <c r="AX1543" s="72"/>
      <c r="AY1543" s="72"/>
      <c r="AZ1543" s="72"/>
      <c r="BA1543" s="72"/>
      <c r="BB1543" s="72"/>
      <c r="BC1543" s="72"/>
      <c r="BD1543" s="72"/>
      <c r="BE1543" s="72"/>
      <c r="BF1543" s="72"/>
      <c r="BG1543" s="72"/>
      <c r="BH1543" s="72"/>
      <c r="BI1543" s="72"/>
      <c r="BJ1543" s="72"/>
      <c r="BK1543" s="72"/>
      <c r="BL1543" s="72"/>
      <c r="BM1543" s="72"/>
      <c r="BN1543" s="72"/>
      <c r="BO1543" s="72"/>
      <c r="BP1543" s="72"/>
      <c r="BQ1543" s="72"/>
      <c r="BR1543" s="72"/>
      <c r="BS1543" s="72"/>
      <c r="BT1543" s="72"/>
      <c r="BU1543" s="72"/>
      <c r="BV1543" s="72"/>
      <c r="BW1543" s="72"/>
      <c r="BX1543" s="72"/>
      <c r="BY1543" s="72"/>
      <c r="BZ1543" s="72"/>
      <c r="CA1543" s="72"/>
      <c r="CB1543" s="72"/>
      <c r="CC1543" s="72"/>
      <c r="CD1543" s="72"/>
      <c r="CE1543" s="72"/>
      <c r="CF1543" s="72"/>
      <c r="CG1543" s="72"/>
      <c r="CH1543" s="72"/>
      <c r="CI1543" s="72"/>
      <c r="CJ1543" s="72"/>
      <c r="CK1543" s="72"/>
      <c r="CL1543" s="72"/>
    </row>
    <row r="1544" spans="2:90" x14ac:dyDescent="0.4">
      <c r="B1544" s="8" t="str">
        <f>B1531</f>
        <v>Primary revenue driver</v>
      </c>
      <c r="D1544" t="s">
        <v>783</v>
      </c>
      <c r="E1544" t="s">
        <v>906</v>
      </c>
      <c r="G1544" t="s">
        <v>330</v>
      </c>
      <c r="K1544" s="53"/>
      <c r="L1544" s="53"/>
      <c r="M1544" s="53"/>
      <c r="N1544" s="53"/>
      <c r="O1544" s="53"/>
      <c r="P1544" s="53"/>
      <c r="R1544" s="24"/>
      <c r="S1544" s="208" t="str">
        <f t="shared" ref="S1544" si="1745">S1531</f>
        <v>S$12</v>
      </c>
      <c r="T1544" s="208" t="str">
        <f t="shared" ref="T1544:AX1544" si="1746">T1531</f>
        <v>T$12</v>
      </c>
      <c r="U1544" s="208" t="str">
        <f t="shared" si="1746"/>
        <v>U$12</v>
      </c>
      <c r="V1544" s="208" t="str">
        <f t="shared" si="1746"/>
        <v>V$12</v>
      </c>
      <c r="W1544" s="208" t="str">
        <f t="shared" si="1746"/>
        <v>W$12</v>
      </c>
      <c r="X1544" s="208" t="str">
        <f t="shared" si="1746"/>
        <v>X$12</v>
      </c>
      <c r="Y1544" s="208" t="str">
        <f t="shared" si="1746"/>
        <v>Y$12</v>
      </c>
      <c r="Z1544" s="208" t="str">
        <f t="shared" si="1746"/>
        <v>Z$12</v>
      </c>
      <c r="AA1544" s="208" t="str">
        <f t="shared" si="1746"/>
        <v>AA$12</v>
      </c>
      <c r="AB1544" s="208" t="str">
        <f t="shared" si="1746"/>
        <v>AB$12</v>
      </c>
      <c r="AC1544" s="208" t="str">
        <f t="shared" si="1746"/>
        <v>AC$12</v>
      </c>
      <c r="AD1544" s="208" t="str">
        <f t="shared" si="1746"/>
        <v>AD$12</v>
      </c>
      <c r="AE1544" s="208" t="str">
        <f t="shared" si="1746"/>
        <v>AE$12</v>
      </c>
      <c r="AF1544" s="208" t="str">
        <f t="shared" si="1746"/>
        <v>AF$12</v>
      </c>
      <c r="AG1544" s="208" t="str">
        <f t="shared" si="1746"/>
        <v>AG$12</v>
      </c>
      <c r="AH1544" s="208" t="str">
        <f t="shared" si="1746"/>
        <v>AH$12</v>
      </c>
      <c r="AI1544" s="208" t="str">
        <f t="shared" si="1746"/>
        <v>AI$12</v>
      </c>
      <c r="AJ1544" s="208" t="str">
        <f t="shared" si="1746"/>
        <v>AJ$12</v>
      </c>
      <c r="AK1544" s="208" t="str">
        <f t="shared" si="1746"/>
        <v>AK$12</v>
      </c>
      <c r="AL1544" s="208" t="str">
        <f t="shared" si="1746"/>
        <v>AL$12</v>
      </c>
      <c r="AM1544" s="208" t="str">
        <f t="shared" si="1746"/>
        <v>AM$12</v>
      </c>
      <c r="AN1544" s="208" t="str">
        <f t="shared" si="1746"/>
        <v>AN$12</v>
      </c>
      <c r="AO1544" s="208" t="str">
        <f t="shared" si="1746"/>
        <v>AO$12</v>
      </c>
      <c r="AP1544" s="208" t="str">
        <f t="shared" si="1746"/>
        <v>AP$12</v>
      </c>
      <c r="AQ1544" s="208" t="str">
        <f t="shared" si="1746"/>
        <v>AQ$12</v>
      </c>
      <c r="AR1544" s="208" t="str">
        <f t="shared" si="1746"/>
        <v>AR$12</v>
      </c>
      <c r="AS1544" s="208" t="str">
        <f t="shared" si="1746"/>
        <v>AS$12</v>
      </c>
      <c r="AT1544" s="208" t="str">
        <f t="shared" si="1746"/>
        <v>AT$12</v>
      </c>
      <c r="AU1544" s="208" t="str">
        <f t="shared" si="1746"/>
        <v>AU$12</v>
      </c>
      <c r="AV1544" s="208" t="str">
        <f t="shared" si="1746"/>
        <v>AV$12</v>
      </c>
      <c r="AW1544" s="208" t="str">
        <f t="shared" si="1746"/>
        <v>AW$12</v>
      </c>
      <c r="AX1544" s="208" t="str">
        <f t="shared" si="1746"/>
        <v>AX$12</v>
      </c>
      <c r="AY1544" s="208" t="str">
        <f t="shared" ref="AY1544:CD1544" si="1747">AY1531</f>
        <v>AY$12</v>
      </c>
      <c r="AZ1544" s="208" t="str">
        <f t="shared" si="1747"/>
        <v>AZ$12</v>
      </c>
      <c r="BA1544" s="208" t="str">
        <f t="shared" si="1747"/>
        <v>BA$12</v>
      </c>
      <c r="BB1544" s="208" t="str">
        <f t="shared" si="1747"/>
        <v>BB$12</v>
      </c>
      <c r="BC1544" s="208" t="str">
        <f t="shared" si="1747"/>
        <v>BC$12</v>
      </c>
      <c r="BD1544" s="208" t="str">
        <f t="shared" si="1747"/>
        <v>BD$12</v>
      </c>
      <c r="BE1544" s="208" t="str">
        <f t="shared" si="1747"/>
        <v>BE$12</v>
      </c>
      <c r="BF1544" s="208" t="str">
        <f t="shared" si="1747"/>
        <v>BF$12</v>
      </c>
      <c r="BG1544" s="208" t="str">
        <f t="shared" si="1747"/>
        <v>BG$12</v>
      </c>
      <c r="BH1544" s="208" t="str">
        <f t="shared" si="1747"/>
        <v>BH$12</v>
      </c>
      <c r="BI1544" s="208" t="str">
        <f t="shared" si="1747"/>
        <v>BI$12</v>
      </c>
      <c r="BJ1544" s="208" t="str">
        <f t="shared" si="1747"/>
        <v>BJ$12</v>
      </c>
      <c r="BK1544" s="208" t="str">
        <f t="shared" si="1747"/>
        <v>BK$12</v>
      </c>
      <c r="BL1544" s="208" t="str">
        <f t="shared" si="1747"/>
        <v>BL$12</v>
      </c>
      <c r="BM1544" s="208" t="str">
        <f t="shared" si="1747"/>
        <v>BM$12</v>
      </c>
      <c r="BN1544" s="208" t="str">
        <f t="shared" si="1747"/>
        <v>BN$12</v>
      </c>
      <c r="BO1544" s="208" t="str">
        <f t="shared" si="1747"/>
        <v>BO$12</v>
      </c>
      <c r="BP1544" s="208" t="str">
        <f t="shared" si="1747"/>
        <v>BP$12</v>
      </c>
      <c r="BQ1544" s="208" t="str">
        <f t="shared" si="1747"/>
        <v>BQ$12</v>
      </c>
      <c r="BR1544" s="208" t="str">
        <f t="shared" si="1747"/>
        <v>BR$12</v>
      </c>
      <c r="BS1544" s="208" t="str">
        <f t="shared" si="1747"/>
        <v>BS$12</v>
      </c>
      <c r="BT1544" s="208" t="str">
        <f t="shared" si="1747"/>
        <v>BT$12</v>
      </c>
      <c r="BU1544" s="208" t="str">
        <f t="shared" si="1747"/>
        <v>BU$12</v>
      </c>
      <c r="BV1544" s="208" t="str">
        <f t="shared" si="1747"/>
        <v>BV$12</v>
      </c>
      <c r="BW1544" s="208" t="str">
        <f t="shared" si="1747"/>
        <v>BW$12</v>
      </c>
      <c r="BX1544" s="208" t="str">
        <f t="shared" si="1747"/>
        <v>BX$12</v>
      </c>
      <c r="BY1544" s="208" t="str">
        <f t="shared" si="1747"/>
        <v>BY$12</v>
      </c>
      <c r="BZ1544" s="208" t="str">
        <f t="shared" si="1747"/>
        <v>BZ$12</v>
      </c>
      <c r="CA1544" s="208" t="str">
        <f t="shared" si="1747"/>
        <v>CA$12</v>
      </c>
      <c r="CB1544" s="208" t="str">
        <f t="shared" si="1747"/>
        <v>CB$12</v>
      </c>
      <c r="CC1544" s="208" t="str">
        <f t="shared" si="1747"/>
        <v>CC$12</v>
      </c>
      <c r="CD1544" s="208" t="str">
        <f t="shared" si="1747"/>
        <v>CD$12</v>
      </c>
      <c r="CE1544" s="208" t="str">
        <f t="shared" ref="CE1544:CK1544" si="1748">CE1531</f>
        <v>CE$12</v>
      </c>
      <c r="CF1544" s="208" t="str">
        <f t="shared" si="1748"/>
        <v>CF$12</v>
      </c>
      <c r="CG1544" s="208" t="str">
        <f t="shared" si="1748"/>
        <v>CG$12</v>
      </c>
      <c r="CH1544" s="208" t="str">
        <f t="shared" si="1748"/>
        <v>CH$12</v>
      </c>
      <c r="CI1544" s="208" t="str">
        <f t="shared" si="1748"/>
        <v>CI$12</v>
      </c>
      <c r="CJ1544" s="208" t="str">
        <f t="shared" si="1748"/>
        <v>CJ$12</v>
      </c>
      <c r="CK1544" s="208" t="str">
        <f t="shared" si="1748"/>
        <v>CK$12</v>
      </c>
      <c r="CL1544" s="208" t="str">
        <f t="shared" ref="CL1544" si="1749">CL1531</f>
        <v>CL$12</v>
      </c>
    </row>
    <row r="1545" spans="2:90" x14ac:dyDescent="0.4">
      <c r="B1545" s="8" t="str">
        <f>B1532</f>
        <v>Primary volume driver</v>
      </c>
      <c r="C1545" s="56"/>
      <c r="D1545" s="56" t="s">
        <v>783</v>
      </c>
      <c r="E1545" s="56" t="s">
        <v>906</v>
      </c>
      <c r="F1545" s="56"/>
      <c r="G1545" s="56" t="s">
        <v>330</v>
      </c>
      <c r="H1545" s="56"/>
      <c r="I1545" s="79"/>
      <c r="J1545" s="79"/>
      <c r="K1545" s="15"/>
      <c r="L1545" s="15"/>
      <c r="M1545" s="15"/>
      <c r="N1545" s="15"/>
      <c r="O1545" s="15"/>
      <c r="P1545" s="15"/>
      <c r="R1545" s="15"/>
      <c r="S1545" s="208" t="str">
        <f t="shared" ref="S1545" si="1750">S1532</f>
        <v>S$13</v>
      </c>
      <c r="T1545" s="208" t="str">
        <f t="shared" ref="T1545:AX1545" si="1751">T1532</f>
        <v>T$13</v>
      </c>
      <c r="U1545" s="208" t="str">
        <f t="shared" si="1751"/>
        <v>U$13</v>
      </c>
      <c r="V1545" s="208" t="str">
        <f t="shared" si="1751"/>
        <v>V$13</v>
      </c>
      <c r="W1545" s="208" t="str">
        <f t="shared" si="1751"/>
        <v>W$13</v>
      </c>
      <c r="X1545" s="208" t="str">
        <f t="shared" si="1751"/>
        <v>X$13</v>
      </c>
      <c r="Y1545" s="208" t="str">
        <f t="shared" si="1751"/>
        <v>Y$13</v>
      </c>
      <c r="Z1545" s="208" t="str">
        <f t="shared" si="1751"/>
        <v>Z$13</v>
      </c>
      <c r="AA1545" s="208" t="str">
        <f t="shared" si="1751"/>
        <v>AA$13</v>
      </c>
      <c r="AB1545" s="208" t="str">
        <f t="shared" si="1751"/>
        <v>AB$13</v>
      </c>
      <c r="AC1545" s="208" t="str">
        <f t="shared" si="1751"/>
        <v>AC$13</v>
      </c>
      <c r="AD1545" s="208" t="str">
        <f t="shared" si="1751"/>
        <v>AD$13</v>
      </c>
      <c r="AE1545" s="208" t="str">
        <f t="shared" si="1751"/>
        <v>AE$13</v>
      </c>
      <c r="AF1545" s="208" t="str">
        <f t="shared" si="1751"/>
        <v>AF$13</v>
      </c>
      <c r="AG1545" s="208" t="str">
        <f t="shared" si="1751"/>
        <v>AG$13</v>
      </c>
      <c r="AH1545" s="208" t="str">
        <f t="shared" si="1751"/>
        <v>AH$13</v>
      </c>
      <c r="AI1545" s="208" t="str">
        <f t="shared" si="1751"/>
        <v>AI$13</v>
      </c>
      <c r="AJ1545" s="208" t="str">
        <f t="shared" si="1751"/>
        <v>AJ$13</v>
      </c>
      <c r="AK1545" s="208" t="str">
        <f t="shared" si="1751"/>
        <v>AK$13</v>
      </c>
      <c r="AL1545" s="208" t="str">
        <f t="shared" si="1751"/>
        <v>AL$13</v>
      </c>
      <c r="AM1545" s="208" t="str">
        <f t="shared" si="1751"/>
        <v>AM$13</v>
      </c>
      <c r="AN1545" s="208" t="str">
        <f t="shared" si="1751"/>
        <v>AN$13</v>
      </c>
      <c r="AO1545" s="208" t="str">
        <f t="shared" si="1751"/>
        <v>AO$13</v>
      </c>
      <c r="AP1545" s="208" t="str">
        <f t="shared" si="1751"/>
        <v>AP$13</v>
      </c>
      <c r="AQ1545" s="208" t="str">
        <f t="shared" si="1751"/>
        <v>AQ$13</v>
      </c>
      <c r="AR1545" s="208" t="str">
        <f t="shared" si="1751"/>
        <v>AR$13</v>
      </c>
      <c r="AS1545" s="208" t="str">
        <f t="shared" si="1751"/>
        <v>AS$13</v>
      </c>
      <c r="AT1545" s="208" t="str">
        <f t="shared" si="1751"/>
        <v>AT$13</v>
      </c>
      <c r="AU1545" s="208" t="str">
        <f t="shared" si="1751"/>
        <v>AU$13</v>
      </c>
      <c r="AV1545" s="208" t="str">
        <f t="shared" si="1751"/>
        <v>AV$13</v>
      </c>
      <c r="AW1545" s="208" t="str">
        <f t="shared" si="1751"/>
        <v>AW$13</v>
      </c>
      <c r="AX1545" s="208" t="str">
        <f t="shared" si="1751"/>
        <v>AX$13</v>
      </c>
      <c r="AY1545" s="208" t="str">
        <f t="shared" ref="AY1545:CD1545" si="1752">AY1532</f>
        <v>AY$13</v>
      </c>
      <c r="AZ1545" s="208" t="str">
        <f t="shared" si="1752"/>
        <v>AZ$13</v>
      </c>
      <c r="BA1545" s="208" t="str">
        <f t="shared" si="1752"/>
        <v>BA$13</v>
      </c>
      <c r="BB1545" s="208" t="str">
        <f t="shared" si="1752"/>
        <v>BB$13</v>
      </c>
      <c r="BC1545" s="208" t="str">
        <f t="shared" si="1752"/>
        <v>BC$13</v>
      </c>
      <c r="BD1545" s="208" t="str">
        <f t="shared" si="1752"/>
        <v>BD$13</v>
      </c>
      <c r="BE1545" s="208" t="str">
        <f t="shared" si="1752"/>
        <v>BE$13</v>
      </c>
      <c r="BF1545" s="208" t="str">
        <f t="shared" si="1752"/>
        <v>BF$13</v>
      </c>
      <c r="BG1545" s="208" t="str">
        <f t="shared" si="1752"/>
        <v>BG$13</v>
      </c>
      <c r="BH1545" s="208" t="str">
        <f t="shared" si="1752"/>
        <v>BH$13</v>
      </c>
      <c r="BI1545" s="208" t="str">
        <f t="shared" si="1752"/>
        <v>BI$13</v>
      </c>
      <c r="BJ1545" s="208" t="str">
        <f t="shared" si="1752"/>
        <v>BJ$13</v>
      </c>
      <c r="BK1545" s="208" t="str">
        <f t="shared" si="1752"/>
        <v>BK$13</v>
      </c>
      <c r="BL1545" s="208" t="str">
        <f t="shared" si="1752"/>
        <v>BL$13</v>
      </c>
      <c r="BM1545" s="208" t="str">
        <f t="shared" si="1752"/>
        <v>BM$13</v>
      </c>
      <c r="BN1545" s="208" t="str">
        <f t="shared" si="1752"/>
        <v>BN$13</v>
      </c>
      <c r="BO1545" s="208" t="str">
        <f t="shared" si="1752"/>
        <v>BO$13</v>
      </c>
      <c r="BP1545" s="208" t="str">
        <f t="shared" si="1752"/>
        <v>BP$13</v>
      </c>
      <c r="BQ1545" s="208" t="str">
        <f t="shared" si="1752"/>
        <v>BQ$13</v>
      </c>
      <c r="BR1545" s="208" t="str">
        <f t="shared" si="1752"/>
        <v>BR$13</v>
      </c>
      <c r="BS1545" s="208" t="str">
        <f t="shared" si="1752"/>
        <v>BS$13</v>
      </c>
      <c r="BT1545" s="208" t="str">
        <f t="shared" si="1752"/>
        <v>BT$13</v>
      </c>
      <c r="BU1545" s="208" t="str">
        <f t="shared" si="1752"/>
        <v>BU$13</v>
      </c>
      <c r="BV1545" s="208" t="str">
        <f t="shared" si="1752"/>
        <v>BV$13</v>
      </c>
      <c r="BW1545" s="208" t="str">
        <f t="shared" si="1752"/>
        <v>BW$13</v>
      </c>
      <c r="BX1545" s="208" t="str">
        <f t="shared" si="1752"/>
        <v>BX$13</v>
      </c>
      <c r="BY1545" s="208" t="str">
        <f t="shared" si="1752"/>
        <v>BY$13</v>
      </c>
      <c r="BZ1545" s="208" t="str">
        <f t="shared" si="1752"/>
        <v>BZ$13</v>
      </c>
      <c r="CA1545" s="208" t="str">
        <f t="shared" si="1752"/>
        <v>CA$13</v>
      </c>
      <c r="CB1545" s="208" t="str">
        <f t="shared" si="1752"/>
        <v>CB$13</v>
      </c>
      <c r="CC1545" s="208" t="str">
        <f t="shared" si="1752"/>
        <v>CC$13</v>
      </c>
      <c r="CD1545" s="208" t="str">
        <f t="shared" si="1752"/>
        <v>CD$13</v>
      </c>
      <c r="CE1545" s="208" t="str">
        <f t="shared" ref="CE1545:CK1545" si="1753">CE1532</f>
        <v>CE$13</v>
      </c>
      <c r="CF1545" s="208" t="str">
        <f t="shared" si="1753"/>
        <v>CF$13</v>
      </c>
      <c r="CG1545" s="208" t="str">
        <f t="shared" si="1753"/>
        <v>CG$13</v>
      </c>
      <c r="CH1545" s="208" t="str">
        <f t="shared" si="1753"/>
        <v>CH$13</v>
      </c>
      <c r="CI1545" s="208" t="str">
        <f t="shared" si="1753"/>
        <v>CI$13</v>
      </c>
      <c r="CJ1545" s="208" t="str">
        <f t="shared" si="1753"/>
        <v>CJ$13</v>
      </c>
      <c r="CK1545" s="208" t="str">
        <f t="shared" si="1753"/>
        <v>CK$13</v>
      </c>
      <c r="CL1545" s="208" t="str">
        <f t="shared" ref="CL1545" si="1754">CL1532</f>
        <v>CL$13</v>
      </c>
    </row>
    <row r="1546" spans="2:90" x14ac:dyDescent="0.4">
      <c r="B1546" s="87" t="str">
        <f>B1537</f>
        <v>Sales</v>
      </c>
      <c r="C1546" s="12"/>
      <c r="D1546" s="12" t="s">
        <v>783</v>
      </c>
      <c r="E1546" s="12" t="s">
        <v>906</v>
      </c>
      <c r="F1546" s="12"/>
      <c r="G1546" s="12" t="s">
        <v>330</v>
      </c>
      <c r="H1546" s="12"/>
      <c r="I1546" s="60"/>
      <c r="J1546" s="60"/>
      <c r="K1546" s="15"/>
      <c r="L1546" s="15"/>
      <c r="M1546" s="15"/>
      <c r="N1546" s="15"/>
      <c r="O1546" s="15"/>
      <c r="P1546" s="15"/>
      <c r="R1546" s="15"/>
      <c r="S1546" s="208">
        <f t="shared" ref="S1546" si="1755">S1534</f>
        <v>0</v>
      </c>
      <c r="T1546" s="208">
        <f t="shared" ref="T1546:AX1546" si="1756">T1534</f>
        <v>0</v>
      </c>
      <c r="U1546" s="208">
        <f t="shared" si="1756"/>
        <v>0</v>
      </c>
      <c r="V1546" s="208">
        <f t="shared" si="1756"/>
        <v>0</v>
      </c>
      <c r="W1546" s="208">
        <f t="shared" si="1756"/>
        <v>0</v>
      </c>
      <c r="X1546" s="208">
        <f t="shared" si="1756"/>
        <v>0</v>
      </c>
      <c r="Y1546" s="208">
        <f t="shared" si="1756"/>
        <v>0</v>
      </c>
      <c r="Z1546" s="208">
        <f t="shared" si="1756"/>
        <v>0</v>
      </c>
      <c r="AA1546" s="208">
        <f t="shared" si="1756"/>
        <v>0</v>
      </c>
      <c r="AB1546" s="208">
        <f t="shared" si="1756"/>
        <v>0</v>
      </c>
      <c r="AC1546" s="208">
        <f t="shared" si="1756"/>
        <v>0</v>
      </c>
      <c r="AD1546" s="208">
        <f t="shared" si="1756"/>
        <v>0</v>
      </c>
      <c r="AE1546" s="208">
        <f t="shared" si="1756"/>
        <v>0</v>
      </c>
      <c r="AF1546" s="208">
        <f t="shared" si="1756"/>
        <v>0</v>
      </c>
      <c r="AG1546" s="208">
        <f t="shared" si="1756"/>
        <v>0</v>
      </c>
      <c r="AH1546" s="208">
        <f t="shared" si="1756"/>
        <v>0</v>
      </c>
      <c r="AI1546" s="208">
        <f t="shared" si="1756"/>
        <v>0</v>
      </c>
      <c r="AJ1546" s="208">
        <f t="shared" si="1756"/>
        <v>0</v>
      </c>
      <c r="AK1546" s="208">
        <f t="shared" si="1756"/>
        <v>0</v>
      </c>
      <c r="AL1546" s="208">
        <f t="shared" si="1756"/>
        <v>0</v>
      </c>
      <c r="AM1546" s="208">
        <f t="shared" si="1756"/>
        <v>0</v>
      </c>
      <c r="AN1546" s="208">
        <f t="shared" si="1756"/>
        <v>0</v>
      </c>
      <c r="AO1546" s="208">
        <f t="shared" si="1756"/>
        <v>0</v>
      </c>
      <c r="AP1546" s="208">
        <f t="shared" si="1756"/>
        <v>0</v>
      </c>
      <c r="AQ1546" s="208">
        <f t="shared" si="1756"/>
        <v>0</v>
      </c>
      <c r="AR1546" s="208">
        <f t="shared" si="1756"/>
        <v>0</v>
      </c>
      <c r="AS1546" s="208">
        <f t="shared" si="1756"/>
        <v>0</v>
      </c>
      <c r="AT1546" s="208">
        <f t="shared" si="1756"/>
        <v>0</v>
      </c>
      <c r="AU1546" s="208">
        <f t="shared" si="1756"/>
        <v>0</v>
      </c>
      <c r="AV1546" s="208">
        <f t="shared" si="1756"/>
        <v>0</v>
      </c>
      <c r="AW1546" s="208">
        <f t="shared" si="1756"/>
        <v>0</v>
      </c>
      <c r="AX1546" s="208">
        <f t="shared" si="1756"/>
        <v>0</v>
      </c>
      <c r="AY1546" s="208">
        <f t="shared" ref="AY1546:CD1546" si="1757">AY1534</f>
        <v>0</v>
      </c>
      <c r="AZ1546" s="208">
        <f t="shared" si="1757"/>
        <v>0</v>
      </c>
      <c r="BA1546" s="208">
        <f t="shared" si="1757"/>
        <v>0</v>
      </c>
      <c r="BB1546" s="208">
        <f t="shared" si="1757"/>
        <v>0</v>
      </c>
      <c r="BC1546" s="208">
        <f t="shared" si="1757"/>
        <v>0</v>
      </c>
      <c r="BD1546" s="208">
        <f t="shared" si="1757"/>
        <v>0</v>
      </c>
      <c r="BE1546" s="208">
        <f t="shared" si="1757"/>
        <v>0</v>
      </c>
      <c r="BF1546" s="208">
        <f t="shared" si="1757"/>
        <v>0</v>
      </c>
      <c r="BG1546" s="208">
        <f t="shared" si="1757"/>
        <v>0</v>
      </c>
      <c r="BH1546" s="208">
        <f t="shared" si="1757"/>
        <v>0</v>
      </c>
      <c r="BI1546" s="208">
        <f t="shared" si="1757"/>
        <v>0</v>
      </c>
      <c r="BJ1546" s="208">
        <f t="shared" si="1757"/>
        <v>0</v>
      </c>
      <c r="BK1546" s="208">
        <f t="shared" si="1757"/>
        <v>0</v>
      </c>
      <c r="BL1546" s="208">
        <f t="shared" si="1757"/>
        <v>0</v>
      </c>
      <c r="BM1546" s="208">
        <f t="shared" si="1757"/>
        <v>0</v>
      </c>
      <c r="BN1546" s="208">
        <f t="shared" si="1757"/>
        <v>0</v>
      </c>
      <c r="BO1546" s="208">
        <f t="shared" si="1757"/>
        <v>0</v>
      </c>
      <c r="BP1546" s="208">
        <f t="shared" si="1757"/>
        <v>0</v>
      </c>
      <c r="BQ1546" s="208">
        <f t="shared" si="1757"/>
        <v>0</v>
      </c>
      <c r="BR1546" s="208">
        <f t="shared" si="1757"/>
        <v>0</v>
      </c>
      <c r="BS1546" s="208">
        <f t="shared" si="1757"/>
        <v>0</v>
      </c>
      <c r="BT1546" s="208">
        <f t="shared" si="1757"/>
        <v>0</v>
      </c>
      <c r="BU1546" s="208">
        <f t="shared" si="1757"/>
        <v>0</v>
      </c>
      <c r="BV1546" s="208">
        <f t="shared" si="1757"/>
        <v>0</v>
      </c>
      <c r="BW1546" s="208">
        <f t="shared" si="1757"/>
        <v>0</v>
      </c>
      <c r="BX1546" s="208">
        <f t="shared" si="1757"/>
        <v>0</v>
      </c>
      <c r="BY1546" s="208">
        <f t="shared" si="1757"/>
        <v>0</v>
      </c>
      <c r="BZ1546" s="208">
        <f t="shared" si="1757"/>
        <v>0</v>
      </c>
      <c r="CA1546" s="208">
        <f t="shared" si="1757"/>
        <v>0</v>
      </c>
      <c r="CB1546" s="208">
        <f t="shared" si="1757"/>
        <v>0</v>
      </c>
      <c r="CC1546" s="208">
        <f t="shared" si="1757"/>
        <v>0</v>
      </c>
      <c r="CD1546" s="208">
        <f t="shared" si="1757"/>
        <v>0</v>
      </c>
      <c r="CE1546" s="208">
        <f t="shared" ref="CE1546:CK1546" si="1758">CE1534</f>
        <v>0</v>
      </c>
      <c r="CF1546" s="208">
        <f t="shared" si="1758"/>
        <v>0</v>
      </c>
      <c r="CG1546" s="208">
        <f t="shared" si="1758"/>
        <v>0</v>
      </c>
      <c r="CH1546" s="208">
        <f t="shared" si="1758"/>
        <v>0</v>
      </c>
      <c r="CI1546" s="208">
        <f t="shared" si="1758"/>
        <v>0</v>
      </c>
      <c r="CJ1546" s="208">
        <f t="shared" si="1758"/>
        <v>0</v>
      </c>
      <c r="CK1546" s="208">
        <f t="shared" si="1758"/>
        <v>0</v>
      </c>
      <c r="CL1546" s="208">
        <f t="shared" ref="CL1546" si="1759">CL1534</f>
        <v>0</v>
      </c>
    </row>
    <row r="1547" spans="2:90" x14ac:dyDescent="0.4">
      <c r="B1547" s="231" t="str">
        <f>IFERROR(SUBSTITUTE(TRIM(MID(B1537, SEARCH("-", B1537) + 1, LEN(B1537))),":",""),"no unit")</f>
        <v>no unit</v>
      </c>
      <c r="C1547" s="12"/>
      <c r="D1547" s="12" t="s">
        <v>783</v>
      </c>
      <c r="E1547" s="12" t="s">
        <v>906</v>
      </c>
      <c r="F1547" s="12"/>
      <c r="G1547" s="12" t="s">
        <v>330</v>
      </c>
      <c r="H1547" s="12"/>
      <c r="I1547" s="60"/>
      <c r="J1547" s="60"/>
      <c r="K1547" s="15"/>
      <c r="L1547" s="15"/>
      <c r="M1547" s="15"/>
      <c r="N1547" s="15"/>
      <c r="O1547" s="15"/>
      <c r="P1547" s="15"/>
      <c r="R1547" s="15"/>
      <c r="S1547" s="208"/>
      <c r="T1547" s="208"/>
      <c r="U1547" s="208"/>
      <c r="V1547" s="208"/>
      <c r="W1547" s="208"/>
      <c r="X1547" s="208"/>
      <c r="Y1547" s="208"/>
      <c r="Z1547" s="208"/>
      <c r="AA1547" s="208"/>
      <c r="AB1547" s="208"/>
      <c r="AC1547" s="208"/>
      <c r="AD1547" s="208"/>
      <c r="AE1547" s="208"/>
      <c r="AF1547" s="208"/>
      <c r="AG1547" s="208"/>
      <c r="AH1547" s="208"/>
      <c r="AI1547" s="208"/>
      <c r="AJ1547" s="208"/>
      <c r="AK1547" s="208"/>
      <c r="AL1547" s="208"/>
      <c r="AM1547" s="208"/>
      <c r="AN1547" s="208"/>
      <c r="AO1547" s="208"/>
      <c r="AP1547" s="208"/>
      <c r="AQ1547" s="208"/>
      <c r="AR1547" s="208"/>
      <c r="AS1547" s="208"/>
      <c r="AT1547" s="208"/>
      <c r="AU1547" s="208"/>
      <c r="AV1547" s="208"/>
      <c r="AW1547" s="208"/>
      <c r="AX1547" s="208"/>
      <c r="AY1547" s="208"/>
      <c r="AZ1547" s="208"/>
      <c r="BA1547" s="208"/>
      <c r="BB1547" s="208"/>
      <c r="BC1547" s="208"/>
      <c r="BD1547" s="208"/>
      <c r="BE1547" s="208"/>
      <c r="BF1547" s="208"/>
      <c r="BG1547" s="208"/>
      <c r="BH1547" s="208"/>
      <c r="BI1547" s="208"/>
      <c r="BJ1547" s="208"/>
      <c r="BK1547" s="208"/>
      <c r="BL1547" s="208"/>
      <c r="BM1547" s="208"/>
      <c r="BN1547" s="208"/>
      <c r="BO1547" s="208"/>
      <c r="BP1547" s="208"/>
      <c r="BQ1547" s="208"/>
      <c r="BR1547" s="208"/>
      <c r="BS1547" s="208"/>
      <c r="BT1547" s="208"/>
      <c r="BU1547" s="208"/>
      <c r="BV1547" s="208"/>
      <c r="BW1547" s="208"/>
      <c r="BX1547" s="208"/>
      <c r="BY1547" s="208"/>
      <c r="BZ1547" s="208"/>
      <c r="CA1547" s="208"/>
      <c r="CB1547" s="208"/>
      <c r="CC1547" s="208"/>
      <c r="CD1547" s="208"/>
      <c r="CE1547" s="208"/>
      <c r="CF1547" s="208"/>
      <c r="CG1547" s="208"/>
      <c r="CH1547" s="208"/>
      <c r="CI1547" s="208"/>
      <c r="CJ1547" s="208"/>
      <c r="CK1547" s="208"/>
      <c r="CL1547" s="208"/>
    </row>
    <row r="1548" spans="2:90" x14ac:dyDescent="0.4">
      <c r="B1548" s="87" t="str">
        <f>B1535</f>
        <v>Secondary revenue driver</v>
      </c>
      <c r="C1548" s="88"/>
      <c r="D1548" s="88" t="s">
        <v>783</v>
      </c>
      <c r="E1548" s="88" t="s">
        <v>906</v>
      </c>
      <c r="F1548" s="88"/>
      <c r="G1548" s="88" t="s">
        <v>330</v>
      </c>
      <c r="H1548" s="88"/>
      <c r="I1548" s="206"/>
      <c r="J1548" s="206"/>
      <c r="K1548" s="207"/>
      <c r="L1548" s="207"/>
      <c r="M1548" s="207"/>
      <c r="N1548" s="207"/>
      <c r="O1548" s="207"/>
      <c r="P1548" s="207"/>
      <c r="R1548" s="207"/>
      <c r="S1548" s="4" t="str">
        <f t="shared" ref="S1548" si="1760">ADDRESS(ROW(S1540),COLUMN(S1540),2)</f>
        <v>S$1540</v>
      </c>
      <c r="T1548" s="4" t="str">
        <f t="shared" ref="T1548:AX1548" si="1761">ADDRESS(ROW(T1540),COLUMN(T1540),2)</f>
        <v>T$1540</v>
      </c>
      <c r="U1548" s="4" t="str">
        <f t="shared" si="1761"/>
        <v>U$1540</v>
      </c>
      <c r="V1548" s="4" t="str">
        <f t="shared" si="1761"/>
        <v>V$1540</v>
      </c>
      <c r="W1548" s="4" t="str">
        <f t="shared" si="1761"/>
        <v>W$1540</v>
      </c>
      <c r="X1548" s="4" t="str">
        <f t="shared" si="1761"/>
        <v>X$1540</v>
      </c>
      <c r="Y1548" s="4" t="str">
        <f t="shared" si="1761"/>
        <v>Y$1540</v>
      </c>
      <c r="Z1548" s="4" t="str">
        <f t="shared" si="1761"/>
        <v>Z$1540</v>
      </c>
      <c r="AA1548" s="4" t="str">
        <f t="shared" si="1761"/>
        <v>AA$1540</v>
      </c>
      <c r="AB1548" s="4" t="str">
        <f t="shared" si="1761"/>
        <v>AB$1540</v>
      </c>
      <c r="AC1548" s="4" t="str">
        <f t="shared" si="1761"/>
        <v>AC$1540</v>
      </c>
      <c r="AD1548" s="4" t="str">
        <f t="shared" si="1761"/>
        <v>AD$1540</v>
      </c>
      <c r="AE1548" s="4" t="str">
        <f t="shared" si="1761"/>
        <v>AE$1540</v>
      </c>
      <c r="AF1548" s="4" t="str">
        <f t="shared" si="1761"/>
        <v>AF$1540</v>
      </c>
      <c r="AG1548" s="4" t="str">
        <f t="shared" si="1761"/>
        <v>AG$1540</v>
      </c>
      <c r="AH1548" s="4" t="str">
        <f t="shared" si="1761"/>
        <v>AH$1540</v>
      </c>
      <c r="AI1548" s="4" t="str">
        <f t="shared" si="1761"/>
        <v>AI$1540</v>
      </c>
      <c r="AJ1548" s="4" t="str">
        <f t="shared" si="1761"/>
        <v>AJ$1540</v>
      </c>
      <c r="AK1548" s="4" t="str">
        <f t="shared" si="1761"/>
        <v>AK$1540</v>
      </c>
      <c r="AL1548" s="4" t="str">
        <f t="shared" si="1761"/>
        <v>AL$1540</v>
      </c>
      <c r="AM1548" s="4" t="str">
        <f t="shared" si="1761"/>
        <v>AM$1540</v>
      </c>
      <c r="AN1548" s="4" t="str">
        <f t="shared" si="1761"/>
        <v>AN$1540</v>
      </c>
      <c r="AO1548" s="4" t="str">
        <f t="shared" si="1761"/>
        <v>AO$1540</v>
      </c>
      <c r="AP1548" s="4" t="str">
        <f t="shared" si="1761"/>
        <v>AP$1540</v>
      </c>
      <c r="AQ1548" s="4" t="str">
        <f t="shared" si="1761"/>
        <v>AQ$1540</v>
      </c>
      <c r="AR1548" s="4" t="str">
        <f t="shared" si="1761"/>
        <v>AR$1540</v>
      </c>
      <c r="AS1548" s="4" t="str">
        <f t="shared" si="1761"/>
        <v>AS$1540</v>
      </c>
      <c r="AT1548" s="4" t="str">
        <f t="shared" si="1761"/>
        <v>AT$1540</v>
      </c>
      <c r="AU1548" s="4" t="str">
        <f t="shared" si="1761"/>
        <v>AU$1540</v>
      </c>
      <c r="AV1548" s="4" t="str">
        <f t="shared" si="1761"/>
        <v>AV$1540</v>
      </c>
      <c r="AW1548" s="4" t="str">
        <f t="shared" si="1761"/>
        <v>AW$1540</v>
      </c>
      <c r="AX1548" s="4" t="str">
        <f t="shared" si="1761"/>
        <v>AX$1540</v>
      </c>
      <c r="AY1548" s="4" t="str">
        <f t="shared" ref="AY1548:CD1548" si="1762">ADDRESS(ROW(AY1540),COLUMN(AY1540),2)</f>
        <v>AY$1540</v>
      </c>
      <c r="AZ1548" s="4" t="str">
        <f t="shared" si="1762"/>
        <v>AZ$1540</v>
      </c>
      <c r="BA1548" s="4" t="str">
        <f t="shared" si="1762"/>
        <v>BA$1540</v>
      </c>
      <c r="BB1548" s="4" t="str">
        <f t="shared" si="1762"/>
        <v>BB$1540</v>
      </c>
      <c r="BC1548" s="4" t="str">
        <f t="shared" si="1762"/>
        <v>BC$1540</v>
      </c>
      <c r="BD1548" s="4" t="str">
        <f t="shared" si="1762"/>
        <v>BD$1540</v>
      </c>
      <c r="BE1548" s="4" t="str">
        <f t="shared" si="1762"/>
        <v>BE$1540</v>
      </c>
      <c r="BF1548" s="4" t="str">
        <f t="shared" si="1762"/>
        <v>BF$1540</v>
      </c>
      <c r="BG1548" s="4" t="str">
        <f t="shared" si="1762"/>
        <v>BG$1540</v>
      </c>
      <c r="BH1548" s="4" t="str">
        <f t="shared" si="1762"/>
        <v>BH$1540</v>
      </c>
      <c r="BI1548" s="4" t="str">
        <f t="shared" si="1762"/>
        <v>BI$1540</v>
      </c>
      <c r="BJ1548" s="4" t="str">
        <f t="shared" si="1762"/>
        <v>BJ$1540</v>
      </c>
      <c r="BK1548" s="4" t="str">
        <f t="shared" si="1762"/>
        <v>BK$1540</v>
      </c>
      <c r="BL1548" s="4" t="str">
        <f t="shared" si="1762"/>
        <v>BL$1540</v>
      </c>
      <c r="BM1548" s="4" t="str">
        <f t="shared" si="1762"/>
        <v>BM$1540</v>
      </c>
      <c r="BN1548" s="4" t="str">
        <f t="shared" si="1762"/>
        <v>BN$1540</v>
      </c>
      <c r="BO1548" s="4" t="str">
        <f t="shared" si="1762"/>
        <v>BO$1540</v>
      </c>
      <c r="BP1548" s="4" t="str">
        <f t="shared" si="1762"/>
        <v>BP$1540</v>
      </c>
      <c r="BQ1548" s="4" t="str">
        <f t="shared" si="1762"/>
        <v>BQ$1540</v>
      </c>
      <c r="BR1548" s="4" t="str">
        <f t="shared" si="1762"/>
        <v>BR$1540</v>
      </c>
      <c r="BS1548" s="4" t="str">
        <f t="shared" si="1762"/>
        <v>BS$1540</v>
      </c>
      <c r="BT1548" s="4" t="str">
        <f t="shared" si="1762"/>
        <v>BT$1540</v>
      </c>
      <c r="BU1548" s="4" t="str">
        <f t="shared" si="1762"/>
        <v>BU$1540</v>
      </c>
      <c r="BV1548" s="4" t="str">
        <f t="shared" si="1762"/>
        <v>BV$1540</v>
      </c>
      <c r="BW1548" s="4" t="str">
        <f t="shared" si="1762"/>
        <v>BW$1540</v>
      </c>
      <c r="BX1548" s="4" t="str">
        <f t="shared" si="1762"/>
        <v>BX$1540</v>
      </c>
      <c r="BY1548" s="4" t="str">
        <f t="shared" si="1762"/>
        <v>BY$1540</v>
      </c>
      <c r="BZ1548" s="4" t="str">
        <f t="shared" si="1762"/>
        <v>BZ$1540</v>
      </c>
      <c r="CA1548" s="4" t="str">
        <f t="shared" si="1762"/>
        <v>CA$1540</v>
      </c>
      <c r="CB1548" s="4" t="str">
        <f t="shared" si="1762"/>
        <v>CB$1540</v>
      </c>
      <c r="CC1548" s="4" t="str">
        <f t="shared" si="1762"/>
        <v>CC$1540</v>
      </c>
      <c r="CD1548" s="4" t="str">
        <f t="shared" si="1762"/>
        <v>CD$1540</v>
      </c>
      <c r="CE1548" s="4" t="str">
        <f t="shared" ref="CE1548:CK1548" si="1763">ADDRESS(ROW(CE1540),COLUMN(CE1540),2)</f>
        <v>CE$1540</v>
      </c>
      <c r="CF1548" s="4" t="str">
        <f t="shared" si="1763"/>
        <v>CF$1540</v>
      </c>
      <c r="CG1548" s="4" t="str">
        <f t="shared" si="1763"/>
        <v>CG$1540</v>
      </c>
      <c r="CH1548" s="4" t="str">
        <f t="shared" si="1763"/>
        <v>CH$1540</v>
      </c>
      <c r="CI1548" s="4" t="str">
        <f t="shared" si="1763"/>
        <v>CI$1540</v>
      </c>
      <c r="CJ1548" s="4" t="str">
        <f t="shared" si="1763"/>
        <v>CJ$1540</v>
      </c>
      <c r="CK1548" s="4" t="str">
        <f t="shared" si="1763"/>
        <v>CK$1540</v>
      </c>
      <c r="CL1548" s="4" t="str">
        <f t="shared" ref="CL1548" si="1764">ADDRESS(ROW(CL1540),COLUMN(CL1540),2)</f>
        <v>CL$1540</v>
      </c>
    </row>
    <row r="1549" spans="2:90" x14ac:dyDescent="0.4">
      <c r="B1549" s="8" t="str">
        <f>B1536</f>
        <v>Secondary volume driver</v>
      </c>
      <c r="C1549" s="12"/>
      <c r="D1549" s="12" t="s">
        <v>783</v>
      </c>
      <c r="E1549" s="12" t="s">
        <v>906</v>
      </c>
      <c r="F1549" s="12"/>
      <c r="G1549" s="12" t="s">
        <v>330</v>
      </c>
      <c r="H1549" s="12"/>
      <c r="I1549" s="60"/>
      <c r="J1549" s="60"/>
      <c r="K1549" s="15"/>
      <c r="L1549" s="15"/>
      <c r="M1549" s="15"/>
      <c r="N1549" s="15"/>
      <c r="O1549" s="15"/>
      <c r="P1549" s="15"/>
      <c r="R1549" s="15"/>
      <c r="S1549" s="208" t="str">
        <f t="shared" ref="S1549" si="1765">S1536</f>
        <v>S$15</v>
      </c>
      <c r="T1549" s="208" t="str">
        <f t="shared" ref="T1549:AX1549" si="1766">T1536</f>
        <v>T$15</v>
      </c>
      <c r="U1549" s="208" t="str">
        <f t="shared" si="1766"/>
        <v>U$15</v>
      </c>
      <c r="V1549" s="208" t="str">
        <f t="shared" si="1766"/>
        <v>V$15</v>
      </c>
      <c r="W1549" s="208" t="str">
        <f t="shared" si="1766"/>
        <v>W$15</v>
      </c>
      <c r="X1549" s="208" t="str">
        <f t="shared" si="1766"/>
        <v>X$15</v>
      </c>
      <c r="Y1549" s="208" t="str">
        <f t="shared" si="1766"/>
        <v>Y$15</v>
      </c>
      <c r="Z1549" s="208" t="str">
        <f t="shared" si="1766"/>
        <v>Z$15</v>
      </c>
      <c r="AA1549" s="208" t="str">
        <f t="shared" si="1766"/>
        <v>AA$15</v>
      </c>
      <c r="AB1549" s="208" t="str">
        <f t="shared" si="1766"/>
        <v>AB$15</v>
      </c>
      <c r="AC1549" s="208" t="str">
        <f t="shared" si="1766"/>
        <v>AC$15</v>
      </c>
      <c r="AD1549" s="208" t="str">
        <f t="shared" si="1766"/>
        <v>AD$15</v>
      </c>
      <c r="AE1549" s="208" t="str">
        <f t="shared" si="1766"/>
        <v>AE$15</v>
      </c>
      <c r="AF1549" s="208" t="str">
        <f t="shared" si="1766"/>
        <v>AF$15</v>
      </c>
      <c r="AG1549" s="208" t="str">
        <f t="shared" si="1766"/>
        <v>AG$15</v>
      </c>
      <c r="AH1549" s="208" t="str">
        <f t="shared" si="1766"/>
        <v>AH$15</v>
      </c>
      <c r="AI1549" s="208" t="str">
        <f t="shared" si="1766"/>
        <v>AI$15</v>
      </c>
      <c r="AJ1549" s="208" t="str">
        <f t="shared" si="1766"/>
        <v>AJ$15</v>
      </c>
      <c r="AK1549" s="208" t="str">
        <f t="shared" si="1766"/>
        <v>AK$15</v>
      </c>
      <c r="AL1549" s="208" t="str">
        <f t="shared" si="1766"/>
        <v>AL$15</v>
      </c>
      <c r="AM1549" s="208" t="str">
        <f t="shared" si="1766"/>
        <v>AM$15</v>
      </c>
      <c r="AN1549" s="208" t="str">
        <f t="shared" si="1766"/>
        <v>AN$15</v>
      </c>
      <c r="AO1549" s="208" t="str">
        <f t="shared" si="1766"/>
        <v>AO$15</v>
      </c>
      <c r="AP1549" s="208" t="str">
        <f t="shared" si="1766"/>
        <v>AP$15</v>
      </c>
      <c r="AQ1549" s="208" t="str">
        <f t="shared" si="1766"/>
        <v>AQ$15</v>
      </c>
      <c r="AR1549" s="208" t="str">
        <f t="shared" si="1766"/>
        <v>AR$15</v>
      </c>
      <c r="AS1549" s="208" t="str">
        <f t="shared" si="1766"/>
        <v>AS$15</v>
      </c>
      <c r="AT1549" s="208" t="str">
        <f t="shared" si="1766"/>
        <v>AT$15</v>
      </c>
      <c r="AU1549" s="208" t="str">
        <f t="shared" si="1766"/>
        <v>AU$15</v>
      </c>
      <c r="AV1549" s="208" t="str">
        <f t="shared" si="1766"/>
        <v>AV$15</v>
      </c>
      <c r="AW1549" s="208" t="str">
        <f t="shared" si="1766"/>
        <v>AW$15</v>
      </c>
      <c r="AX1549" s="208" t="str">
        <f t="shared" si="1766"/>
        <v>AX$15</v>
      </c>
      <c r="AY1549" s="208" t="str">
        <f t="shared" ref="AY1549:CD1549" si="1767">AY1536</f>
        <v>AY$15</v>
      </c>
      <c r="AZ1549" s="208" t="str">
        <f t="shared" si="1767"/>
        <v>AZ$15</v>
      </c>
      <c r="BA1549" s="208" t="str">
        <f t="shared" si="1767"/>
        <v>BA$15</v>
      </c>
      <c r="BB1549" s="208" t="str">
        <f t="shared" si="1767"/>
        <v>BB$15</v>
      </c>
      <c r="BC1549" s="208" t="str">
        <f t="shared" si="1767"/>
        <v>BC$15</v>
      </c>
      <c r="BD1549" s="208" t="str">
        <f t="shared" si="1767"/>
        <v>BD$15</v>
      </c>
      <c r="BE1549" s="208" t="str">
        <f t="shared" si="1767"/>
        <v>BE$15</v>
      </c>
      <c r="BF1549" s="208" t="str">
        <f t="shared" si="1767"/>
        <v>BF$15</v>
      </c>
      <c r="BG1549" s="208" t="str">
        <f t="shared" si="1767"/>
        <v>BG$15</v>
      </c>
      <c r="BH1549" s="208" t="str">
        <f t="shared" si="1767"/>
        <v>BH$15</v>
      </c>
      <c r="BI1549" s="208" t="str">
        <f t="shared" si="1767"/>
        <v>BI$15</v>
      </c>
      <c r="BJ1549" s="208" t="str">
        <f t="shared" si="1767"/>
        <v>BJ$15</v>
      </c>
      <c r="BK1549" s="208" t="str">
        <f t="shared" si="1767"/>
        <v>BK$15</v>
      </c>
      <c r="BL1549" s="208" t="str">
        <f t="shared" si="1767"/>
        <v>BL$15</v>
      </c>
      <c r="BM1549" s="208" t="str">
        <f t="shared" si="1767"/>
        <v>BM$15</v>
      </c>
      <c r="BN1549" s="208" t="str">
        <f t="shared" si="1767"/>
        <v>BN$15</v>
      </c>
      <c r="BO1549" s="208" t="str">
        <f t="shared" si="1767"/>
        <v>BO$15</v>
      </c>
      <c r="BP1549" s="208" t="str">
        <f t="shared" si="1767"/>
        <v>BP$15</v>
      </c>
      <c r="BQ1549" s="208" t="str">
        <f t="shared" si="1767"/>
        <v>BQ$15</v>
      </c>
      <c r="BR1549" s="208" t="str">
        <f t="shared" si="1767"/>
        <v>BR$15</v>
      </c>
      <c r="BS1549" s="208" t="str">
        <f t="shared" si="1767"/>
        <v>BS$15</v>
      </c>
      <c r="BT1549" s="208" t="str">
        <f t="shared" si="1767"/>
        <v>BT$15</v>
      </c>
      <c r="BU1549" s="208" t="str">
        <f t="shared" si="1767"/>
        <v>BU$15</v>
      </c>
      <c r="BV1549" s="208" t="str">
        <f t="shared" si="1767"/>
        <v>BV$15</v>
      </c>
      <c r="BW1549" s="208" t="str">
        <f t="shared" si="1767"/>
        <v>BW$15</v>
      </c>
      <c r="BX1549" s="208" t="str">
        <f t="shared" si="1767"/>
        <v>BX$15</v>
      </c>
      <c r="BY1549" s="208" t="str">
        <f t="shared" si="1767"/>
        <v>BY$15</v>
      </c>
      <c r="BZ1549" s="208" t="str">
        <f t="shared" si="1767"/>
        <v>BZ$15</v>
      </c>
      <c r="CA1549" s="208" t="str">
        <f t="shared" si="1767"/>
        <v>CA$15</v>
      </c>
      <c r="CB1549" s="208" t="str">
        <f t="shared" si="1767"/>
        <v>CB$15</v>
      </c>
      <c r="CC1549" s="208" t="str">
        <f t="shared" si="1767"/>
        <v>CC$15</v>
      </c>
      <c r="CD1549" s="208" t="str">
        <f t="shared" si="1767"/>
        <v>CD$15</v>
      </c>
      <c r="CE1549" s="208" t="str">
        <f t="shared" ref="CE1549:CK1549" si="1768">CE1536</f>
        <v>CE$15</v>
      </c>
      <c r="CF1549" s="208" t="str">
        <f t="shared" si="1768"/>
        <v>CF$15</v>
      </c>
      <c r="CG1549" s="208" t="str">
        <f t="shared" si="1768"/>
        <v>CG$15</v>
      </c>
      <c r="CH1549" s="208" t="str">
        <f t="shared" si="1768"/>
        <v>CH$15</v>
      </c>
      <c r="CI1549" s="208" t="str">
        <f t="shared" si="1768"/>
        <v>CI$15</v>
      </c>
      <c r="CJ1549" s="208" t="str">
        <f t="shared" si="1768"/>
        <v>CJ$15</v>
      </c>
      <c r="CK1549" s="208" t="str">
        <f t="shared" si="1768"/>
        <v>CK$15</v>
      </c>
      <c r="CL1549" s="208" t="str">
        <f t="shared" ref="CL1549" si="1769">CL1536</f>
        <v>CL$15</v>
      </c>
    </row>
    <row r="1550" spans="2:90" x14ac:dyDescent="0.4">
      <c r="C1550" s="12"/>
      <c r="D1550" s="12"/>
      <c r="E1550" s="12" t="s">
        <v>906</v>
      </c>
      <c r="F1550" s="12"/>
      <c r="G1550" s="12"/>
      <c r="H1550" s="12"/>
      <c r="I1550" s="60"/>
      <c r="J1550" s="60"/>
      <c r="K1550" s="15"/>
      <c r="L1550" s="15"/>
      <c r="M1550" s="15"/>
      <c r="N1550" s="15"/>
      <c r="O1550" s="15"/>
      <c r="P1550" s="15"/>
      <c r="R1550" s="15"/>
      <c r="S1550" s="76"/>
      <c r="T1550" s="76"/>
      <c r="U1550" s="76"/>
      <c r="V1550" s="76"/>
      <c r="W1550" s="76"/>
      <c r="X1550" s="76"/>
      <c r="Y1550" s="76"/>
      <c r="Z1550" s="76"/>
      <c r="AA1550" s="76"/>
      <c r="AB1550" s="76"/>
      <c r="AC1550" s="76"/>
      <c r="AD1550" s="76"/>
      <c r="AE1550" s="76"/>
      <c r="AF1550" s="76"/>
      <c r="AG1550" s="76"/>
      <c r="AH1550" s="76"/>
      <c r="AI1550" s="76"/>
      <c r="AJ1550" s="76"/>
      <c r="AK1550" s="76"/>
      <c r="AL1550" s="76"/>
      <c r="AM1550" s="76"/>
      <c r="AN1550" s="76"/>
      <c r="AO1550" s="76"/>
      <c r="AP1550" s="76"/>
      <c r="AQ1550" s="76"/>
      <c r="AR1550" s="76"/>
      <c r="AS1550" s="76"/>
      <c r="AT1550" s="76"/>
      <c r="AU1550" s="76"/>
      <c r="AV1550" s="76"/>
      <c r="AW1550" s="76"/>
      <c r="AX1550" s="76"/>
      <c r="AY1550" s="76"/>
      <c r="AZ1550" s="76"/>
      <c r="BA1550" s="76"/>
      <c r="BB1550" s="76"/>
      <c r="BC1550" s="76"/>
      <c r="BD1550" s="76"/>
      <c r="BE1550" s="76"/>
      <c r="BF1550" s="76"/>
      <c r="BG1550" s="76"/>
      <c r="BH1550" s="76"/>
      <c r="BI1550" s="76"/>
      <c r="BJ1550" s="76"/>
      <c r="BK1550" s="76"/>
      <c r="BL1550" s="76"/>
      <c r="BM1550" s="76"/>
      <c r="BN1550" s="76"/>
      <c r="BO1550" s="76"/>
      <c r="BP1550" s="76"/>
      <c r="BQ1550" s="76"/>
      <c r="BR1550" s="76"/>
      <c r="BS1550" s="76"/>
      <c r="BT1550" s="76"/>
      <c r="BU1550" s="76"/>
      <c r="BV1550" s="76"/>
      <c r="BW1550" s="76"/>
      <c r="BX1550" s="76"/>
      <c r="BY1550" s="76"/>
      <c r="BZ1550" s="76"/>
      <c r="CA1550" s="76"/>
      <c r="CB1550" s="76"/>
      <c r="CC1550" s="76"/>
      <c r="CD1550" s="76"/>
      <c r="CE1550" s="76"/>
      <c r="CF1550" s="76"/>
      <c r="CG1550" s="76"/>
      <c r="CH1550" s="76"/>
      <c r="CI1550" s="76"/>
      <c r="CJ1550" s="76"/>
      <c r="CK1550" s="76"/>
      <c r="CL1550" s="76"/>
    </row>
    <row r="1551" spans="2:90" x14ac:dyDescent="0.4">
      <c r="B1551" s="168" t="s">
        <v>487</v>
      </c>
      <c r="C1551" s="186"/>
      <c r="D1551" s="186"/>
      <c r="E1551" s="186" t="s">
        <v>906</v>
      </c>
      <c r="F1551" s="186"/>
      <c r="G1551" s="186"/>
      <c r="H1551" s="186"/>
      <c r="I1551" s="187"/>
      <c r="J1551" s="187"/>
      <c r="K1551" s="188"/>
      <c r="L1551" s="188"/>
      <c r="M1551" s="188"/>
      <c r="N1551" s="188"/>
      <c r="O1551" s="188"/>
      <c r="P1551" s="188"/>
      <c r="R1551" s="188"/>
      <c r="S1551" s="189"/>
      <c r="T1551" s="189"/>
      <c r="U1551" s="189"/>
      <c r="V1551" s="189"/>
      <c r="W1551" s="189"/>
      <c r="X1551" s="189"/>
      <c r="Y1551" s="189"/>
      <c r="Z1551" s="189"/>
      <c r="AA1551" s="189"/>
      <c r="AB1551" s="189"/>
      <c r="AC1551" s="189"/>
      <c r="AD1551" s="189"/>
      <c r="AE1551" s="189"/>
      <c r="AF1551" s="189"/>
      <c r="AG1551" s="189"/>
      <c r="AH1551" s="189"/>
      <c r="AI1551" s="189"/>
      <c r="AJ1551" s="189"/>
      <c r="AK1551" s="189"/>
      <c r="AL1551" s="189"/>
      <c r="AM1551" s="189"/>
      <c r="AN1551" s="189"/>
      <c r="AO1551" s="189"/>
      <c r="AP1551" s="189"/>
      <c r="AQ1551" s="189"/>
      <c r="AR1551" s="189"/>
      <c r="AS1551" s="189"/>
      <c r="AT1551" s="189"/>
      <c r="AU1551" s="189"/>
      <c r="AV1551" s="189"/>
      <c r="AW1551" s="189"/>
      <c r="AX1551" s="189"/>
      <c r="AY1551" s="189"/>
      <c r="AZ1551" s="189"/>
      <c r="BA1551" s="189"/>
      <c r="BB1551" s="189"/>
      <c r="BC1551" s="189"/>
      <c r="BD1551" s="189"/>
      <c r="BE1551" s="189"/>
      <c r="BF1551" s="189"/>
      <c r="BG1551" s="189"/>
      <c r="BH1551" s="189"/>
      <c r="BI1551" s="189"/>
      <c r="BJ1551" s="189"/>
      <c r="BK1551" s="189"/>
      <c r="BL1551" s="189"/>
      <c r="BM1551" s="189"/>
      <c r="BN1551" s="189"/>
      <c r="BO1551" s="189"/>
      <c r="BP1551" s="189"/>
      <c r="BQ1551" s="189"/>
      <c r="BR1551" s="189"/>
      <c r="BS1551" s="189"/>
      <c r="BT1551" s="189"/>
      <c r="BU1551" s="189"/>
      <c r="BV1551" s="189"/>
      <c r="BW1551" s="189"/>
      <c r="BX1551" s="189"/>
      <c r="BY1551" s="189"/>
      <c r="BZ1551" s="189"/>
      <c r="CA1551" s="189"/>
      <c r="CB1551" s="189"/>
      <c r="CC1551" s="189"/>
      <c r="CD1551" s="189"/>
      <c r="CE1551" s="189"/>
      <c r="CF1551" s="189"/>
      <c r="CG1551" s="189"/>
      <c r="CH1551" s="189"/>
      <c r="CI1551" s="189"/>
      <c r="CJ1551" s="189"/>
      <c r="CK1551" s="189"/>
      <c r="CL1551" s="189"/>
    </row>
    <row r="1552" spans="2:90" x14ac:dyDescent="0.4">
      <c r="B1552" s="168" t="s">
        <v>489</v>
      </c>
      <c r="C1552" s="186"/>
      <c r="D1552" s="186"/>
      <c r="E1552" s="186" t="s">
        <v>906</v>
      </c>
      <c r="F1552" s="186"/>
      <c r="G1552" s="186"/>
      <c r="H1552" s="186"/>
      <c r="I1552" s="187"/>
      <c r="J1552" s="187"/>
      <c r="K1552" s="188"/>
      <c r="L1552" s="188"/>
      <c r="M1552" s="188"/>
      <c r="N1552" s="188"/>
      <c r="O1552" s="188"/>
      <c r="P1552" s="188"/>
      <c r="R1552" s="188"/>
      <c r="S1552" s="189"/>
      <c r="T1552" s="189"/>
      <c r="U1552" s="189"/>
      <c r="V1552" s="189"/>
      <c r="W1552" s="189"/>
      <c r="X1552" s="189"/>
      <c r="Y1552" s="189"/>
      <c r="Z1552" s="189"/>
      <c r="AA1552" s="189"/>
      <c r="AB1552" s="189"/>
      <c r="AC1552" s="189"/>
      <c r="AD1552" s="189"/>
      <c r="AE1552" s="189"/>
      <c r="AF1552" s="189"/>
      <c r="AG1552" s="189"/>
      <c r="AH1552" s="189"/>
      <c r="AI1552" s="189"/>
      <c r="AJ1552" s="189"/>
      <c r="AK1552" s="189"/>
      <c r="AL1552" s="189"/>
      <c r="AM1552" s="189"/>
      <c r="AN1552" s="189"/>
      <c r="AO1552" s="189"/>
      <c r="AP1552" s="189"/>
      <c r="AQ1552" s="189"/>
      <c r="AR1552" s="189"/>
      <c r="AS1552" s="189"/>
      <c r="AT1552" s="189"/>
      <c r="AU1552" s="189"/>
      <c r="AV1552" s="189"/>
      <c r="AW1552" s="189"/>
      <c r="AX1552" s="189"/>
      <c r="AY1552" s="189"/>
      <c r="AZ1552" s="189"/>
      <c r="BA1552" s="189"/>
      <c r="BB1552" s="189"/>
      <c r="BC1552" s="189"/>
      <c r="BD1552" s="189"/>
      <c r="BE1552" s="189"/>
      <c r="BF1552" s="189"/>
      <c r="BG1552" s="189"/>
      <c r="BH1552" s="189"/>
      <c r="BI1552" s="189"/>
      <c r="BJ1552" s="189"/>
      <c r="BK1552" s="189"/>
      <c r="BL1552" s="189"/>
      <c r="BM1552" s="189"/>
      <c r="BN1552" s="189"/>
      <c r="BO1552" s="189"/>
      <c r="BP1552" s="189"/>
      <c r="BQ1552" s="189"/>
      <c r="BR1552" s="189"/>
      <c r="BS1552" s="189"/>
      <c r="BT1552" s="189"/>
      <c r="BU1552" s="189"/>
      <c r="BV1552" s="189"/>
      <c r="BW1552" s="189"/>
      <c r="BX1552" s="189"/>
      <c r="BY1552" s="189"/>
      <c r="BZ1552" s="189"/>
      <c r="CA1552" s="189"/>
      <c r="CB1552" s="189"/>
      <c r="CC1552" s="189"/>
      <c r="CD1552" s="189"/>
      <c r="CE1552" s="189"/>
      <c r="CF1552" s="189"/>
      <c r="CG1552" s="189"/>
      <c r="CH1552" s="189"/>
      <c r="CI1552" s="189"/>
      <c r="CJ1552" s="189"/>
      <c r="CK1552" s="189"/>
      <c r="CL1552" s="189"/>
    </row>
    <row r="1553" spans="2:90" x14ac:dyDescent="0.4">
      <c r="B1553" s="168" t="s">
        <v>459</v>
      </c>
      <c r="C1553" s="167"/>
      <c r="D1553" s="167"/>
      <c r="E1553" s="167" t="s">
        <v>906</v>
      </c>
      <c r="F1553" s="167"/>
      <c r="G1553" s="167"/>
      <c r="H1553" s="167"/>
      <c r="I1553" s="169"/>
      <c r="J1553" s="169"/>
      <c r="K1553" s="190"/>
      <c r="L1553" s="190"/>
      <c r="M1553" s="190"/>
      <c r="N1553" s="190"/>
      <c r="O1553" s="190"/>
      <c r="P1553" s="190"/>
      <c r="R1553" s="191"/>
      <c r="S1553" s="192" t="str">
        <f t="shared" ref="S1553:CD1553" si="1770">S$16</f>
        <v>S$12</v>
      </c>
      <c r="T1553" s="192" t="str">
        <f t="shared" si="1770"/>
        <v>T$12</v>
      </c>
      <c r="U1553" s="192" t="str">
        <f t="shared" si="1770"/>
        <v>U$12</v>
      </c>
      <c r="V1553" s="192" t="str">
        <f t="shared" si="1770"/>
        <v>V$12</v>
      </c>
      <c r="W1553" s="192" t="str">
        <f t="shared" si="1770"/>
        <v>W$12</v>
      </c>
      <c r="X1553" s="192" t="str">
        <f t="shared" si="1770"/>
        <v>X$12</v>
      </c>
      <c r="Y1553" s="192" t="str">
        <f t="shared" si="1770"/>
        <v>Y$12</v>
      </c>
      <c r="Z1553" s="192" t="str">
        <f t="shared" si="1770"/>
        <v>Z$12</v>
      </c>
      <c r="AA1553" s="192" t="str">
        <f t="shared" si="1770"/>
        <v>AA$12</v>
      </c>
      <c r="AB1553" s="192" t="str">
        <f t="shared" si="1770"/>
        <v>AB$12</v>
      </c>
      <c r="AC1553" s="192" t="str">
        <f t="shared" si="1770"/>
        <v>AC$12</v>
      </c>
      <c r="AD1553" s="192" t="str">
        <f t="shared" si="1770"/>
        <v>AD$12</v>
      </c>
      <c r="AE1553" s="192" t="str">
        <f t="shared" si="1770"/>
        <v>AE$12</v>
      </c>
      <c r="AF1553" s="192" t="str">
        <f t="shared" si="1770"/>
        <v>AF$12</v>
      </c>
      <c r="AG1553" s="192" t="str">
        <f t="shared" si="1770"/>
        <v>AG$12</v>
      </c>
      <c r="AH1553" s="192" t="str">
        <f t="shared" si="1770"/>
        <v>AH$12</v>
      </c>
      <c r="AI1553" s="192" t="str">
        <f t="shared" si="1770"/>
        <v>AI$12</v>
      </c>
      <c r="AJ1553" s="192" t="str">
        <f t="shared" si="1770"/>
        <v>AJ$12</v>
      </c>
      <c r="AK1553" s="192" t="str">
        <f t="shared" si="1770"/>
        <v>AK$12</v>
      </c>
      <c r="AL1553" s="192" t="str">
        <f t="shared" si="1770"/>
        <v>AL$12</v>
      </c>
      <c r="AM1553" s="192" t="str">
        <f t="shared" si="1770"/>
        <v>AM$12</v>
      </c>
      <c r="AN1553" s="192" t="str">
        <f t="shared" si="1770"/>
        <v>AN$12</v>
      </c>
      <c r="AO1553" s="192" t="str">
        <f t="shared" si="1770"/>
        <v>AO$12</v>
      </c>
      <c r="AP1553" s="192" t="str">
        <f t="shared" si="1770"/>
        <v>AP$12</v>
      </c>
      <c r="AQ1553" s="192" t="str">
        <f t="shared" si="1770"/>
        <v>AQ$12</v>
      </c>
      <c r="AR1553" s="192" t="str">
        <f t="shared" si="1770"/>
        <v>AR$12</v>
      </c>
      <c r="AS1553" s="192" t="str">
        <f t="shared" si="1770"/>
        <v>AS$12</v>
      </c>
      <c r="AT1553" s="192" t="str">
        <f t="shared" si="1770"/>
        <v>AT$12</v>
      </c>
      <c r="AU1553" s="192" t="str">
        <f t="shared" si="1770"/>
        <v>AU$12</v>
      </c>
      <c r="AV1553" s="192" t="str">
        <f t="shared" si="1770"/>
        <v>AV$12</v>
      </c>
      <c r="AW1553" s="192" t="str">
        <f t="shared" si="1770"/>
        <v>AW$12</v>
      </c>
      <c r="AX1553" s="192" t="str">
        <f t="shared" si="1770"/>
        <v>AX$12</v>
      </c>
      <c r="AY1553" s="192" t="str">
        <f t="shared" si="1770"/>
        <v>AY$12</v>
      </c>
      <c r="AZ1553" s="192" t="str">
        <f t="shared" si="1770"/>
        <v>AZ$12</v>
      </c>
      <c r="BA1553" s="192" t="str">
        <f t="shared" si="1770"/>
        <v>BA$12</v>
      </c>
      <c r="BB1553" s="192" t="str">
        <f t="shared" si="1770"/>
        <v>BB$12</v>
      </c>
      <c r="BC1553" s="192" t="str">
        <f t="shared" si="1770"/>
        <v>BC$12</v>
      </c>
      <c r="BD1553" s="192" t="str">
        <f t="shared" si="1770"/>
        <v>BD$12</v>
      </c>
      <c r="BE1553" s="192" t="str">
        <f t="shared" si="1770"/>
        <v>BE$12</v>
      </c>
      <c r="BF1553" s="192" t="str">
        <f t="shared" si="1770"/>
        <v>BF$12</v>
      </c>
      <c r="BG1553" s="192" t="str">
        <f t="shared" si="1770"/>
        <v>BG$12</v>
      </c>
      <c r="BH1553" s="192" t="str">
        <f t="shared" si="1770"/>
        <v>BH$12</v>
      </c>
      <c r="BI1553" s="192" t="str">
        <f t="shared" si="1770"/>
        <v>BI$12</v>
      </c>
      <c r="BJ1553" s="192" t="str">
        <f t="shared" si="1770"/>
        <v>BJ$12</v>
      </c>
      <c r="BK1553" s="192" t="str">
        <f t="shared" si="1770"/>
        <v>BK$12</v>
      </c>
      <c r="BL1553" s="192" t="str">
        <f t="shared" si="1770"/>
        <v>BL$12</v>
      </c>
      <c r="BM1553" s="192" t="str">
        <f t="shared" si="1770"/>
        <v>BM$12</v>
      </c>
      <c r="BN1553" s="192" t="str">
        <f t="shared" si="1770"/>
        <v>BN$12</v>
      </c>
      <c r="BO1553" s="192" t="str">
        <f t="shared" si="1770"/>
        <v>BO$12</v>
      </c>
      <c r="BP1553" s="192" t="str">
        <f t="shared" si="1770"/>
        <v>BP$12</v>
      </c>
      <c r="BQ1553" s="192" t="str">
        <f t="shared" si="1770"/>
        <v>BQ$12</v>
      </c>
      <c r="BR1553" s="192" t="str">
        <f t="shared" si="1770"/>
        <v>BR$12</v>
      </c>
      <c r="BS1553" s="192" t="str">
        <f t="shared" si="1770"/>
        <v>BS$12</v>
      </c>
      <c r="BT1553" s="192" t="str">
        <f t="shared" si="1770"/>
        <v>BT$12</v>
      </c>
      <c r="BU1553" s="192" t="str">
        <f t="shared" si="1770"/>
        <v>BU$12</v>
      </c>
      <c r="BV1553" s="192" t="str">
        <f t="shared" si="1770"/>
        <v>BV$12</v>
      </c>
      <c r="BW1553" s="192" t="str">
        <f t="shared" si="1770"/>
        <v>BW$12</v>
      </c>
      <c r="BX1553" s="192" t="str">
        <f t="shared" si="1770"/>
        <v>BX$12</v>
      </c>
      <c r="BY1553" s="192" t="str">
        <f t="shared" si="1770"/>
        <v>BY$12</v>
      </c>
      <c r="BZ1553" s="192" t="str">
        <f t="shared" si="1770"/>
        <v>BZ$12</v>
      </c>
      <c r="CA1553" s="192" t="str">
        <f t="shared" si="1770"/>
        <v>CA$12</v>
      </c>
      <c r="CB1553" s="192" t="str">
        <f t="shared" si="1770"/>
        <v>CB$12</v>
      </c>
      <c r="CC1553" s="192" t="str">
        <f t="shared" si="1770"/>
        <v>CC$12</v>
      </c>
      <c r="CD1553" s="192" t="str">
        <f t="shared" si="1770"/>
        <v>CD$12</v>
      </c>
      <c r="CE1553" s="192" t="str">
        <f t="shared" ref="CE1553:CL1553" si="1771">CE$16</f>
        <v>CE$12</v>
      </c>
      <c r="CF1553" s="192" t="str">
        <f t="shared" si="1771"/>
        <v>CF$12</v>
      </c>
      <c r="CG1553" s="192" t="str">
        <f t="shared" si="1771"/>
        <v>CG$12</v>
      </c>
      <c r="CH1553" s="192" t="str">
        <f t="shared" si="1771"/>
        <v>CH$12</v>
      </c>
      <c r="CI1553" s="192" t="str">
        <f t="shared" si="1771"/>
        <v>CI$12</v>
      </c>
      <c r="CJ1553" s="192" t="str">
        <f t="shared" si="1771"/>
        <v>CJ$12</v>
      </c>
      <c r="CK1553" s="192" t="str">
        <f t="shared" si="1771"/>
        <v>CK$12</v>
      </c>
      <c r="CL1553" s="192" t="str">
        <f t="shared" si="1771"/>
        <v>CL$12</v>
      </c>
    </row>
    <row r="1554" spans="2:90" x14ac:dyDescent="0.4">
      <c r="B1554" s="168" t="s">
        <v>460</v>
      </c>
      <c r="C1554" s="167"/>
      <c r="D1554" s="167"/>
      <c r="E1554" s="167" t="s">
        <v>906</v>
      </c>
      <c r="F1554" s="167"/>
      <c r="G1554" s="167"/>
      <c r="H1554" s="167"/>
      <c r="I1554" s="169"/>
      <c r="J1554" s="169"/>
      <c r="K1554" s="190"/>
      <c r="L1554" s="190"/>
      <c r="M1554" s="190"/>
      <c r="N1554" s="190"/>
      <c r="O1554" s="190"/>
      <c r="P1554" s="190"/>
      <c r="R1554" s="191"/>
      <c r="S1554" s="192" t="str">
        <f t="shared" ref="S1554:CD1554" si="1772">S$17</f>
        <v>S$13</v>
      </c>
      <c r="T1554" s="192" t="str">
        <f t="shared" si="1772"/>
        <v>T$13</v>
      </c>
      <c r="U1554" s="192" t="str">
        <f t="shared" si="1772"/>
        <v>U$13</v>
      </c>
      <c r="V1554" s="192" t="str">
        <f t="shared" si="1772"/>
        <v>V$13</v>
      </c>
      <c r="W1554" s="192" t="str">
        <f t="shared" si="1772"/>
        <v>W$13</v>
      </c>
      <c r="X1554" s="192" t="str">
        <f t="shared" si="1772"/>
        <v>X$13</v>
      </c>
      <c r="Y1554" s="192" t="str">
        <f t="shared" si="1772"/>
        <v>Y$13</v>
      </c>
      <c r="Z1554" s="192" t="str">
        <f t="shared" si="1772"/>
        <v>Z$13</v>
      </c>
      <c r="AA1554" s="192" t="str">
        <f t="shared" si="1772"/>
        <v>AA$13</v>
      </c>
      <c r="AB1554" s="192" t="str">
        <f t="shared" si="1772"/>
        <v>AB$13</v>
      </c>
      <c r="AC1554" s="192" t="str">
        <f t="shared" si="1772"/>
        <v>AC$13</v>
      </c>
      <c r="AD1554" s="192" t="str">
        <f t="shared" si="1772"/>
        <v>AD$13</v>
      </c>
      <c r="AE1554" s="192" t="str">
        <f t="shared" si="1772"/>
        <v>AE$13</v>
      </c>
      <c r="AF1554" s="192" t="str">
        <f t="shared" si="1772"/>
        <v>AF$13</v>
      </c>
      <c r="AG1554" s="192" t="str">
        <f t="shared" si="1772"/>
        <v>AG$13</v>
      </c>
      <c r="AH1554" s="192" t="str">
        <f t="shared" si="1772"/>
        <v>AH$13</v>
      </c>
      <c r="AI1554" s="192" t="str">
        <f t="shared" si="1772"/>
        <v>AI$13</v>
      </c>
      <c r="AJ1554" s="192" t="str">
        <f t="shared" si="1772"/>
        <v>AJ$13</v>
      </c>
      <c r="AK1554" s="192" t="str">
        <f t="shared" si="1772"/>
        <v>AK$13</v>
      </c>
      <c r="AL1554" s="192" t="str">
        <f t="shared" si="1772"/>
        <v>AL$13</v>
      </c>
      <c r="AM1554" s="192" t="str">
        <f t="shared" si="1772"/>
        <v>AM$13</v>
      </c>
      <c r="AN1554" s="192" t="str">
        <f t="shared" si="1772"/>
        <v>AN$13</v>
      </c>
      <c r="AO1554" s="192" t="str">
        <f t="shared" si="1772"/>
        <v>AO$13</v>
      </c>
      <c r="AP1554" s="192" t="str">
        <f t="shared" si="1772"/>
        <v>AP$13</v>
      </c>
      <c r="AQ1554" s="192" t="str">
        <f t="shared" si="1772"/>
        <v>AQ$13</v>
      </c>
      <c r="AR1554" s="192" t="str">
        <f t="shared" si="1772"/>
        <v>AR$13</v>
      </c>
      <c r="AS1554" s="192" t="str">
        <f t="shared" si="1772"/>
        <v>AS$13</v>
      </c>
      <c r="AT1554" s="192" t="str">
        <f t="shared" si="1772"/>
        <v>AT$13</v>
      </c>
      <c r="AU1554" s="192" t="str">
        <f t="shared" si="1772"/>
        <v>AU$13</v>
      </c>
      <c r="AV1554" s="192" t="str">
        <f t="shared" si="1772"/>
        <v>AV$13</v>
      </c>
      <c r="AW1554" s="192" t="str">
        <f t="shared" si="1772"/>
        <v>AW$13</v>
      </c>
      <c r="AX1554" s="192" t="str">
        <f t="shared" si="1772"/>
        <v>AX$13</v>
      </c>
      <c r="AY1554" s="192" t="str">
        <f t="shared" si="1772"/>
        <v>AY$13</v>
      </c>
      <c r="AZ1554" s="192" t="str">
        <f t="shared" si="1772"/>
        <v>AZ$13</v>
      </c>
      <c r="BA1554" s="192" t="str">
        <f t="shared" si="1772"/>
        <v>BA$13</v>
      </c>
      <c r="BB1554" s="192" t="str">
        <f t="shared" si="1772"/>
        <v>BB$13</v>
      </c>
      <c r="BC1554" s="192" t="str">
        <f t="shared" si="1772"/>
        <v>BC$13</v>
      </c>
      <c r="BD1554" s="192" t="str">
        <f t="shared" si="1772"/>
        <v>BD$13</v>
      </c>
      <c r="BE1554" s="192" t="str">
        <f t="shared" si="1772"/>
        <v>BE$13</v>
      </c>
      <c r="BF1554" s="192" t="str">
        <f t="shared" si="1772"/>
        <v>BF$13</v>
      </c>
      <c r="BG1554" s="192" t="str">
        <f t="shared" si="1772"/>
        <v>BG$13</v>
      </c>
      <c r="BH1554" s="192" t="str">
        <f t="shared" si="1772"/>
        <v>BH$13</v>
      </c>
      <c r="BI1554" s="192" t="str">
        <f t="shared" si="1772"/>
        <v>BI$13</v>
      </c>
      <c r="BJ1554" s="192" t="str">
        <f t="shared" si="1772"/>
        <v>BJ$13</v>
      </c>
      <c r="BK1554" s="192" t="str">
        <f t="shared" si="1772"/>
        <v>BK$13</v>
      </c>
      <c r="BL1554" s="192" t="str">
        <f t="shared" si="1772"/>
        <v>BL$13</v>
      </c>
      <c r="BM1554" s="192" t="str">
        <f t="shared" si="1772"/>
        <v>BM$13</v>
      </c>
      <c r="BN1554" s="192" t="str">
        <f t="shared" si="1772"/>
        <v>BN$13</v>
      </c>
      <c r="BO1554" s="192" t="str">
        <f t="shared" si="1772"/>
        <v>BO$13</v>
      </c>
      <c r="BP1554" s="192" t="str">
        <f t="shared" si="1772"/>
        <v>BP$13</v>
      </c>
      <c r="BQ1554" s="192" t="str">
        <f t="shared" si="1772"/>
        <v>BQ$13</v>
      </c>
      <c r="BR1554" s="192" t="str">
        <f t="shared" si="1772"/>
        <v>BR$13</v>
      </c>
      <c r="BS1554" s="192" t="str">
        <f t="shared" si="1772"/>
        <v>BS$13</v>
      </c>
      <c r="BT1554" s="192" t="str">
        <f t="shared" si="1772"/>
        <v>BT$13</v>
      </c>
      <c r="BU1554" s="192" t="str">
        <f t="shared" si="1772"/>
        <v>BU$13</v>
      </c>
      <c r="BV1554" s="192" t="str">
        <f t="shared" si="1772"/>
        <v>BV$13</v>
      </c>
      <c r="BW1554" s="192" t="str">
        <f t="shared" si="1772"/>
        <v>BW$13</v>
      </c>
      <c r="BX1554" s="192" t="str">
        <f t="shared" si="1772"/>
        <v>BX$13</v>
      </c>
      <c r="BY1554" s="192" t="str">
        <f t="shared" si="1772"/>
        <v>BY$13</v>
      </c>
      <c r="BZ1554" s="192" t="str">
        <f t="shared" si="1772"/>
        <v>BZ$13</v>
      </c>
      <c r="CA1554" s="192" t="str">
        <f t="shared" si="1772"/>
        <v>CA$13</v>
      </c>
      <c r="CB1554" s="192" t="str">
        <f t="shared" si="1772"/>
        <v>CB$13</v>
      </c>
      <c r="CC1554" s="192" t="str">
        <f t="shared" si="1772"/>
        <v>CC$13</v>
      </c>
      <c r="CD1554" s="192" t="str">
        <f t="shared" si="1772"/>
        <v>CD$13</v>
      </c>
      <c r="CE1554" s="192" t="str">
        <f t="shared" ref="CE1554:CL1554" si="1773">CE$17</f>
        <v>CE$13</v>
      </c>
      <c r="CF1554" s="192" t="str">
        <f t="shared" si="1773"/>
        <v>CF$13</v>
      </c>
      <c r="CG1554" s="192" t="str">
        <f t="shared" si="1773"/>
        <v>CG$13</v>
      </c>
      <c r="CH1554" s="192" t="str">
        <f t="shared" si="1773"/>
        <v>CH$13</v>
      </c>
      <c r="CI1554" s="192" t="str">
        <f t="shared" si="1773"/>
        <v>CI$13</v>
      </c>
      <c r="CJ1554" s="192" t="str">
        <f t="shared" si="1773"/>
        <v>CJ$13</v>
      </c>
      <c r="CK1554" s="192" t="str">
        <f t="shared" si="1773"/>
        <v>CK$13</v>
      </c>
      <c r="CL1554" s="192" t="str">
        <f t="shared" si="1773"/>
        <v>CL$13</v>
      </c>
    </row>
    <row r="1555" spans="2:90" x14ac:dyDescent="0.4">
      <c r="B1555" s="168" t="s">
        <v>488</v>
      </c>
      <c r="C1555" s="193"/>
      <c r="D1555" s="193"/>
      <c r="E1555" s="193" t="s">
        <v>906</v>
      </c>
      <c r="F1555" s="193"/>
      <c r="G1555" s="193"/>
      <c r="H1555" s="193"/>
      <c r="I1555" s="194"/>
      <c r="J1555" s="194"/>
      <c r="K1555" s="195"/>
      <c r="L1555" s="195"/>
      <c r="M1555" s="195"/>
      <c r="N1555" s="195"/>
      <c r="O1555" s="195"/>
      <c r="P1555" s="195"/>
      <c r="R1555" s="195"/>
      <c r="S1555" s="167"/>
      <c r="T1555" s="167"/>
      <c r="U1555" s="167"/>
      <c r="V1555" s="167"/>
      <c r="W1555" s="167"/>
      <c r="X1555" s="167"/>
      <c r="Y1555" s="167"/>
      <c r="Z1555" s="167"/>
      <c r="AA1555" s="167"/>
      <c r="AB1555" s="167"/>
      <c r="AC1555" s="167"/>
      <c r="AD1555" s="167"/>
      <c r="AE1555" s="167"/>
      <c r="AF1555" s="167"/>
      <c r="AG1555" s="167"/>
      <c r="AH1555" s="167"/>
      <c r="AI1555" s="167"/>
      <c r="AJ1555" s="167"/>
      <c r="AK1555" s="167"/>
      <c r="AL1555" s="167"/>
      <c r="AM1555" s="167"/>
      <c r="AN1555" s="167"/>
      <c r="AO1555" s="167"/>
      <c r="AP1555" s="167"/>
      <c r="AQ1555" s="167"/>
      <c r="AR1555" s="167"/>
      <c r="AS1555" s="167"/>
      <c r="AT1555" s="167"/>
      <c r="AU1555" s="167"/>
      <c r="AV1555" s="167"/>
      <c r="AW1555" s="167"/>
      <c r="AX1555" s="167"/>
      <c r="AY1555" s="167"/>
      <c r="AZ1555" s="167"/>
      <c r="BA1555" s="167"/>
      <c r="BB1555" s="167"/>
      <c r="BC1555" s="167"/>
      <c r="BD1555" s="167"/>
      <c r="BE1555" s="167"/>
      <c r="BF1555" s="167"/>
      <c r="BG1555" s="167"/>
      <c r="BH1555" s="167"/>
      <c r="BI1555" s="167"/>
      <c r="BJ1555" s="167"/>
      <c r="BK1555" s="167"/>
      <c r="BL1555" s="167"/>
      <c r="BM1555" s="167"/>
      <c r="BN1555" s="167"/>
      <c r="BO1555" s="167"/>
      <c r="BP1555" s="167"/>
      <c r="BQ1555" s="167"/>
      <c r="BR1555" s="167"/>
      <c r="BS1555" s="167"/>
      <c r="BT1555" s="167"/>
      <c r="BU1555" s="167"/>
      <c r="BV1555" s="167"/>
      <c r="BW1555" s="167"/>
      <c r="BX1555" s="167"/>
      <c r="BY1555" s="167"/>
      <c r="BZ1555" s="167"/>
      <c r="CA1555" s="167"/>
      <c r="CB1555" s="167"/>
      <c r="CC1555" s="167"/>
      <c r="CD1555" s="167"/>
      <c r="CE1555" s="167"/>
      <c r="CF1555" s="167"/>
      <c r="CG1555" s="167"/>
      <c r="CH1555" s="167"/>
      <c r="CI1555" s="167"/>
      <c r="CJ1555" s="167"/>
      <c r="CK1555" s="167"/>
      <c r="CL1555" s="167"/>
    </row>
    <row r="1556" spans="2:90" x14ac:dyDescent="0.4">
      <c r="B1556" s="168" t="s">
        <v>501</v>
      </c>
      <c r="C1556" s="193"/>
      <c r="D1556" s="193"/>
      <c r="E1556" s="193" t="s">
        <v>906</v>
      </c>
      <c r="F1556" s="193"/>
      <c r="G1556" s="193"/>
      <c r="H1556" s="193"/>
      <c r="I1556" s="194"/>
      <c r="J1556" s="194"/>
      <c r="K1556" s="195"/>
      <c r="L1556" s="195"/>
      <c r="M1556" s="195"/>
      <c r="N1556" s="195"/>
      <c r="O1556" s="195"/>
      <c r="P1556" s="195"/>
      <c r="R1556" s="195"/>
      <c r="S1556" s="183"/>
      <c r="T1556" s="183"/>
      <c r="U1556" s="183"/>
      <c r="V1556" s="183"/>
      <c r="W1556" s="183"/>
      <c r="X1556" s="183"/>
      <c r="Y1556" s="183"/>
      <c r="Z1556" s="183"/>
      <c r="AA1556" s="183"/>
      <c r="AB1556" s="183"/>
      <c r="AC1556" s="183"/>
      <c r="AD1556" s="183"/>
      <c r="AE1556" s="183"/>
      <c r="AF1556" s="183"/>
      <c r="AG1556" s="183"/>
      <c r="AH1556" s="183"/>
      <c r="AI1556" s="183"/>
      <c r="AJ1556" s="183"/>
      <c r="AK1556" s="183"/>
      <c r="AL1556" s="183"/>
      <c r="AM1556" s="183"/>
      <c r="AN1556" s="183"/>
      <c r="AO1556" s="183"/>
      <c r="AP1556" s="183"/>
      <c r="AQ1556" s="183"/>
      <c r="AR1556" s="183"/>
      <c r="AS1556" s="183"/>
      <c r="AT1556" s="183"/>
      <c r="AU1556" s="183"/>
      <c r="AV1556" s="183"/>
      <c r="AW1556" s="183"/>
      <c r="AX1556" s="183"/>
      <c r="AY1556" s="183"/>
      <c r="AZ1556" s="183"/>
      <c r="BA1556" s="183"/>
      <c r="BB1556" s="183"/>
      <c r="BC1556" s="183"/>
      <c r="BD1556" s="183"/>
      <c r="BE1556" s="183"/>
      <c r="BF1556" s="183"/>
      <c r="BG1556" s="183"/>
      <c r="BH1556" s="183"/>
      <c r="BI1556" s="183"/>
      <c r="BJ1556" s="183"/>
      <c r="BK1556" s="183"/>
      <c r="BL1556" s="183"/>
      <c r="BM1556" s="183"/>
      <c r="BN1556" s="183"/>
      <c r="BO1556" s="183"/>
      <c r="BP1556" s="183"/>
      <c r="BQ1556" s="183"/>
      <c r="BR1556" s="183"/>
      <c r="BS1556" s="183"/>
      <c r="BT1556" s="183"/>
      <c r="BU1556" s="183"/>
      <c r="BV1556" s="183"/>
      <c r="BW1556" s="183"/>
      <c r="BX1556" s="183"/>
      <c r="BY1556" s="183"/>
      <c r="BZ1556" s="183"/>
      <c r="CA1556" s="183"/>
      <c r="CB1556" s="183"/>
      <c r="CC1556" s="183"/>
      <c r="CD1556" s="183"/>
      <c r="CE1556" s="183"/>
      <c r="CF1556" s="183"/>
      <c r="CG1556" s="183"/>
      <c r="CH1556" s="183"/>
      <c r="CI1556" s="183"/>
      <c r="CJ1556" s="183"/>
      <c r="CK1556" s="183"/>
      <c r="CL1556" s="183"/>
    </row>
    <row r="1557" spans="2:90" x14ac:dyDescent="0.4">
      <c r="B1557" s="168" t="s">
        <v>461</v>
      </c>
      <c r="C1557" s="193"/>
      <c r="D1557" s="193"/>
      <c r="E1557" s="193" t="s">
        <v>906</v>
      </c>
      <c r="F1557" s="193"/>
      <c r="G1557" s="193"/>
      <c r="H1557" s="193"/>
      <c r="I1557" s="194"/>
      <c r="J1557" s="194"/>
      <c r="K1557" s="195"/>
      <c r="L1557" s="195"/>
      <c r="M1557" s="195"/>
      <c r="N1557" s="195"/>
      <c r="O1557" s="195"/>
      <c r="P1557" s="195"/>
      <c r="R1557" s="195"/>
      <c r="S1557" s="183" t="str">
        <f t="shared" ref="S1557:CD1557" si="1774">S$18</f>
        <v>S$14</v>
      </c>
      <c r="T1557" s="183" t="str">
        <f t="shared" si="1774"/>
        <v>T$14</v>
      </c>
      <c r="U1557" s="183" t="str">
        <f t="shared" si="1774"/>
        <v>U$14</v>
      </c>
      <c r="V1557" s="183" t="str">
        <f t="shared" si="1774"/>
        <v>V$14</v>
      </c>
      <c r="W1557" s="183" t="str">
        <f t="shared" si="1774"/>
        <v>W$14</v>
      </c>
      <c r="X1557" s="183" t="str">
        <f t="shared" si="1774"/>
        <v>X$14</v>
      </c>
      <c r="Y1557" s="183" t="str">
        <f t="shared" si="1774"/>
        <v>Y$14</v>
      </c>
      <c r="Z1557" s="183" t="str">
        <f t="shared" si="1774"/>
        <v>Z$14</v>
      </c>
      <c r="AA1557" s="183" t="str">
        <f t="shared" si="1774"/>
        <v>AA$14</v>
      </c>
      <c r="AB1557" s="183" t="str">
        <f t="shared" si="1774"/>
        <v>AB$14</v>
      </c>
      <c r="AC1557" s="183" t="str">
        <f t="shared" si="1774"/>
        <v>AC$14</v>
      </c>
      <c r="AD1557" s="183" t="str">
        <f t="shared" si="1774"/>
        <v>AD$14</v>
      </c>
      <c r="AE1557" s="183" t="str">
        <f t="shared" si="1774"/>
        <v>AE$14</v>
      </c>
      <c r="AF1557" s="183" t="str">
        <f t="shared" si="1774"/>
        <v>AF$14</v>
      </c>
      <c r="AG1557" s="183" t="str">
        <f t="shared" si="1774"/>
        <v>AG$14</v>
      </c>
      <c r="AH1557" s="183" t="str">
        <f t="shared" si="1774"/>
        <v>AH$14</v>
      </c>
      <c r="AI1557" s="183" t="str">
        <f t="shared" si="1774"/>
        <v>AI$14</v>
      </c>
      <c r="AJ1557" s="183" t="str">
        <f t="shared" si="1774"/>
        <v>AJ$14</v>
      </c>
      <c r="AK1557" s="183" t="str">
        <f t="shared" si="1774"/>
        <v>AK$14</v>
      </c>
      <c r="AL1557" s="183" t="str">
        <f t="shared" si="1774"/>
        <v>AL$14</v>
      </c>
      <c r="AM1557" s="183" t="str">
        <f t="shared" si="1774"/>
        <v>AM$14</v>
      </c>
      <c r="AN1557" s="183" t="str">
        <f t="shared" si="1774"/>
        <v>AN$14</v>
      </c>
      <c r="AO1557" s="183" t="str">
        <f t="shared" si="1774"/>
        <v>AO$14</v>
      </c>
      <c r="AP1557" s="183" t="str">
        <f t="shared" si="1774"/>
        <v>AP$14</v>
      </c>
      <c r="AQ1557" s="183" t="str">
        <f t="shared" si="1774"/>
        <v>AQ$14</v>
      </c>
      <c r="AR1557" s="183" t="str">
        <f t="shared" si="1774"/>
        <v>AR$14</v>
      </c>
      <c r="AS1557" s="183" t="str">
        <f t="shared" si="1774"/>
        <v>AS$14</v>
      </c>
      <c r="AT1557" s="183" t="str">
        <f t="shared" si="1774"/>
        <v>AT$14</v>
      </c>
      <c r="AU1557" s="183" t="str">
        <f t="shared" si="1774"/>
        <v>AU$14</v>
      </c>
      <c r="AV1557" s="183" t="str">
        <f t="shared" si="1774"/>
        <v>AV$14</v>
      </c>
      <c r="AW1557" s="183" t="str">
        <f t="shared" si="1774"/>
        <v>AW$14</v>
      </c>
      <c r="AX1557" s="183" t="str">
        <f t="shared" si="1774"/>
        <v>AX$14</v>
      </c>
      <c r="AY1557" s="183" t="str">
        <f t="shared" si="1774"/>
        <v>AY$14</v>
      </c>
      <c r="AZ1557" s="183" t="str">
        <f t="shared" si="1774"/>
        <v>AZ$14</v>
      </c>
      <c r="BA1557" s="183" t="str">
        <f t="shared" si="1774"/>
        <v>BA$14</v>
      </c>
      <c r="BB1557" s="183" t="str">
        <f t="shared" si="1774"/>
        <v>BB$14</v>
      </c>
      <c r="BC1557" s="183" t="str">
        <f t="shared" si="1774"/>
        <v>BC$14</v>
      </c>
      <c r="BD1557" s="183" t="str">
        <f t="shared" si="1774"/>
        <v>BD$14</v>
      </c>
      <c r="BE1557" s="183" t="str">
        <f t="shared" si="1774"/>
        <v>BE$14</v>
      </c>
      <c r="BF1557" s="183" t="str">
        <f t="shared" si="1774"/>
        <v>BF$14</v>
      </c>
      <c r="BG1557" s="183" t="str">
        <f t="shared" si="1774"/>
        <v>BG$14</v>
      </c>
      <c r="BH1557" s="183" t="str">
        <f t="shared" si="1774"/>
        <v>BH$14</v>
      </c>
      <c r="BI1557" s="183" t="str">
        <f t="shared" si="1774"/>
        <v>BI$14</v>
      </c>
      <c r="BJ1557" s="183" t="str">
        <f t="shared" si="1774"/>
        <v>BJ$14</v>
      </c>
      <c r="BK1557" s="183" t="str">
        <f t="shared" si="1774"/>
        <v>BK$14</v>
      </c>
      <c r="BL1557" s="183" t="str">
        <f t="shared" si="1774"/>
        <v>BL$14</v>
      </c>
      <c r="BM1557" s="183" t="str">
        <f t="shared" si="1774"/>
        <v>BM$14</v>
      </c>
      <c r="BN1557" s="183" t="str">
        <f t="shared" si="1774"/>
        <v>BN$14</v>
      </c>
      <c r="BO1557" s="183" t="str">
        <f t="shared" si="1774"/>
        <v>BO$14</v>
      </c>
      <c r="BP1557" s="183" t="str">
        <f t="shared" si="1774"/>
        <v>BP$14</v>
      </c>
      <c r="BQ1557" s="183" t="str">
        <f t="shared" si="1774"/>
        <v>BQ$14</v>
      </c>
      <c r="BR1557" s="183" t="str">
        <f t="shared" si="1774"/>
        <v>BR$14</v>
      </c>
      <c r="BS1557" s="183" t="str">
        <f t="shared" si="1774"/>
        <v>BS$14</v>
      </c>
      <c r="BT1557" s="183" t="str">
        <f t="shared" si="1774"/>
        <v>BT$14</v>
      </c>
      <c r="BU1557" s="183" t="str">
        <f t="shared" si="1774"/>
        <v>BU$14</v>
      </c>
      <c r="BV1557" s="183" t="str">
        <f t="shared" si="1774"/>
        <v>BV$14</v>
      </c>
      <c r="BW1557" s="183" t="str">
        <f t="shared" si="1774"/>
        <v>BW$14</v>
      </c>
      <c r="BX1557" s="183" t="str">
        <f t="shared" si="1774"/>
        <v>BX$14</v>
      </c>
      <c r="BY1557" s="183" t="str">
        <f t="shared" si="1774"/>
        <v>BY$14</v>
      </c>
      <c r="BZ1557" s="183" t="str">
        <f t="shared" si="1774"/>
        <v>BZ$14</v>
      </c>
      <c r="CA1557" s="183" t="str">
        <f t="shared" si="1774"/>
        <v>CA$14</v>
      </c>
      <c r="CB1557" s="183" t="str">
        <f t="shared" si="1774"/>
        <v>CB$14</v>
      </c>
      <c r="CC1557" s="183" t="str">
        <f t="shared" si="1774"/>
        <v>CC$14</v>
      </c>
      <c r="CD1557" s="183" t="str">
        <f t="shared" si="1774"/>
        <v>CD$14</v>
      </c>
      <c r="CE1557" s="183" t="str">
        <f t="shared" ref="CE1557:CL1557" si="1775">CE$18</f>
        <v>CE$14</v>
      </c>
      <c r="CF1557" s="183" t="str">
        <f t="shared" si="1775"/>
        <v>CF$14</v>
      </c>
      <c r="CG1557" s="183" t="str">
        <f t="shared" si="1775"/>
        <v>CG$14</v>
      </c>
      <c r="CH1557" s="183" t="str">
        <f t="shared" si="1775"/>
        <v>CH$14</v>
      </c>
      <c r="CI1557" s="183" t="str">
        <f t="shared" si="1775"/>
        <v>CI$14</v>
      </c>
      <c r="CJ1557" s="183" t="str">
        <f t="shared" si="1775"/>
        <v>CJ$14</v>
      </c>
      <c r="CK1557" s="183" t="str">
        <f t="shared" si="1775"/>
        <v>CK$14</v>
      </c>
      <c r="CL1557" s="183" t="str">
        <f t="shared" si="1775"/>
        <v>CL$14</v>
      </c>
    </row>
    <row r="1558" spans="2:90" x14ac:dyDescent="0.4">
      <c r="B1558" s="168" t="s">
        <v>462</v>
      </c>
      <c r="C1558" s="193"/>
      <c r="D1558" s="193"/>
      <c r="E1558" s="193" t="s">
        <v>906</v>
      </c>
      <c r="F1558" s="193"/>
      <c r="G1558" s="193"/>
      <c r="H1558" s="193"/>
      <c r="I1558" s="194"/>
      <c r="J1558" s="194"/>
      <c r="K1558" s="195"/>
      <c r="L1558" s="195"/>
      <c r="M1558" s="195"/>
      <c r="N1558" s="195"/>
      <c r="O1558" s="195"/>
      <c r="P1558" s="195"/>
      <c r="R1558" s="195"/>
      <c r="S1558" s="183" t="str">
        <f t="shared" ref="S1558:CD1558" si="1776">S$19</f>
        <v>S$15</v>
      </c>
      <c r="T1558" s="183" t="str">
        <f t="shared" si="1776"/>
        <v>T$15</v>
      </c>
      <c r="U1558" s="183" t="str">
        <f t="shared" si="1776"/>
        <v>U$15</v>
      </c>
      <c r="V1558" s="183" t="str">
        <f t="shared" si="1776"/>
        <v>V$15</v>
      </c>
      <c r="W1558" s="183" t="str">
        <f t="shared" si="1776"/>
        <v>W$15</v>
      </c>
      <c r="X1558" s="183" t="str">
        <f t="shared" si="1776"/>
        <v>X$15</v>
      </c>
      <c r="Y1558" s="183" t="str">
        <f t="shared" si="1776"/>
        <v>Y$15</v>
      </c>
      <c r="Z1558" s="183" t="str">
        <f t="shared" si="1776"/>
        <v>Z$15</v>
      </c>
      <c r="AA1558" s="183" t="str">
        <f t="shared" si="1776"/>
        <v>AA$15</v>
      </c>
      <c r="AB1558" s="183" t="str">
        <f t="shared" si="1776"/>
        <v>AB$15</v>
      </c>
      <c r="AC1558" s="183" t="str">
        <f t="shared" si="1776"/>
        <v>AC$15</v>
      </c>
      <c r="AD1558" s="183" t="str">
        <f t="shared" si="1776"/>
        <v>AD$15</v>
      </c>
      <c r="AE1558" s="183" t="str">
        <f t="shared" si="1776"/>
        <v>AE$15</v>
      </c>
      <c r="AF1558" s="183" t="str">
        <f t="shared" si="1776"/>
        <v>AF$15</v>
      </c>
      <c r="AG1558" s="183" t="str">
        <f t="shared" si="1776"/>
        <v>AG$15</v>
      </c>
      <c r="AH1558" s="183" t="str">
        <f t="shared" si="1776"/>
        <v>AH$15</v>
      </c>
      <c r="AI1558" s="183" t="str">
        <f t="shared" si="1776"/>
        <v>AI$15</v>
      </c>
      <c r="AJ1558" s="183" t="str">
        <f t="shared" si="1776"/>
        <v>AJ$15</v>
      </c>
      <c r="AK1558" s="183" t="str">
        <f t="shared" si="1776"/>
        <v>AK$15</v>
      </c>
      <c r="AL1558" s="183" t="str">
        <f t="shared" si="1776"/>
        <v>AL$15</v>
      </c>
      <c r="AM1558" s="183" t="str">
        <f t="shared" si="1776"/>
        <v>AM$15</v>
      </c>
      <c r="AN1558" s="183" t="str">
        <f t="shared" si="1776"/>
        <v>AN$15</v>
      </c>
      <c r="AO1558" s="183" t="str">
        <f t="shared" si="1776"/>
        <v>AO$15</v>
      </c>
      <c r="AP1558" s="183" t="str">
        <f t="shared" si="1776"/>
        <v>AP$15</v>
      </c>
      <c r="AQ1558" s="183" t="str">
        <f t="shared" si="1776"/>
        <v>AQ$15</v>
      </c>
      <c r="AR1558" s="183" t="str">
        <f t="shared" si="1776"/>
        <v>AR$15</v>
      </c>
      <c r="AS1558" s="183" t="str">
        <f t="shared" si="1776"/>
        <v>AS$15</v>
      </c>
      <c r="AT1558" s="183" t="str">
        <f t="shared" si="1776"/>
        <v>AT$15</v>
      </c>
      <c r="AU1558" s="183" t="str">
        <f t="shared" si="1776"/>
        <v>AU$15</v>
      </c>
      <c r="AV1558" s="183" t="str">
        <f t="shared" si="1776"/>
        <v>AV$15</v>
      </c>
      <c r="AW1558" s="183" t="str">
        <f t="shared" si="1776"/>
        <v>AW$15</v>
      </c>
      <c r="AX1558" s="183" t="str">
        <f t="shared" si="1776"/>
        <v>AX$15</v>
      </c>
      <c r="AY1558" s="183" t="str">
        <f t="shared" si="1776"/>
        <v>AY$15</v>
      </c>
      <c r="AZ1558" s="183" t="str">
        <f t="shared" si="1776"/>
        <v>AZ$15</v>
      </c>
      <c r="BA1558" s="183" t="str">
        <f t="shared" si="1776"/>
        <v>BA$15</v>
      </c>
      <c r="BB1558" s="183" t="str">
        <f t="shared" si="1776"/>
        <v>BB$15</v>
      </c>
      <c r="BC1558" s="183" t="str">
        <f t="shared" si="1776"/>
        <v>BC$15</v>
      </c>
      <c r="BD1558" s="183" t="str">
        <f t="shared" si="1776"/>
        <v>BD$15</v>
      </c>
      <c r="BE1558" s="183" t="str">
        <f t="shared" si="1776"/>
        <v>BE$15</v>
      </c>
      <c r="BF1558" s="183" t="str">
        <f t="shared" si="1776"/>
        <v>BF$15</v>
      </c>
      <c r="BG1558" s="183" t="str">
        <f t="shared" si="1776"/>
        <v>BG$15</v>
      </c>
      <c r="BH1558" s="183" t="str">
        <f t="shared" si="1776"/>
        <v>BH$15</v>
      </c>
      <c r="BI1558" s="183" t="str">
        <f t="shared" si="1776"/>
        <v>BI$15</v>
      </c>
      <c r="BJ1558" s="183" t="str">
        <f t="shared" si="1776"/>
        <v>BJ$15</v>
      </c>
      <c r="BK1558" s="183" t="str">
        <f t="shared" si="1776"/>
        <v>BK$15</v>
      </c>
      <c r="BL1558" s="183" t="str">
        <f t="shared" si="1776"/>
        <v>BL$15</v>
      </c>
      <c r="BM1558" s="183" t="str">
        <f t="shared" si="1776"/>
        <v>BM$15</v>
      </c>
      <c r="BN1558" s="183" t="str">
        <f t="shared" si="1776"/>
        <v>BN$15</v>
      </c>
      <c r="BO1558" s="183" t="str">
        <f t="shared" si="1776"/>
        <v>BO$15</v>
      </c>
      <c r="BP1558" s="183" t="str">
        <f t="shared" si="1776"/>
        <v>BP$15</v>
      </c>
      <c r="BQ1558" s="183" t="str">
        <f t="shared" si="1776"/>
        <v>BQ$15</v>
      </c>
      <c r="BR1558" s="183" t="str">
        <f t="shared" si="1776"/>
        <v>BR$15</v>
      </c>
      <c r="BS1558" s="183" t="str">
        <f t="shared" si="1776"/>
        <v>BS$15</v>
      </c>
      <c r="BT1558" s="183" t="str">
        <f t="shared" si="1776"/>
        <v>BT$15</v>
      </c>
      <c r="BU1558" s="183" t="str">
        <f t="shared" si="1776"/>
        <v>BU$15</v>
      </c>
      <c r="BV1558" s="183" t="str">
        <f t="shared" si="1776"/>
        <v>BV$15</v>
      </c>
      <c r="BW1558" s="183" t="str">
        <f t="shared" si="1776"/>
        <v>BW$15</v>
      </c>
      <c r="BX1558" s="183" t="str">
        <f t="shared" si="1776"/>
        <v>BX$15</v>
      </c>
      <c r="BY1558" s="183" t="str">
        <f t="shared" si="1776"/>
        <v>BY$15</v>
      </c>
      <c r="BZ1558" s="183" t="str">
        <f t="shared" si="1776"/>
        <v>BZ$15</v>
      </c>
      <c r="CA1558" s="183" t="str">
        <f t="shared" si="1776"/>
        <v>CA$15</v>
      </c>
      <c r="CB1558" s="183" t="str">
        <f t="shared" si="1776"/>
        <v>CB$15</v>
      </c>
      <c r="CC1558" s="183" t="str">
        <f t="shared" si="1776"/>
        <v>CC$15</v>
      </c>
      <c r="CD1558" s="183" t="str">
        <f t="shared" si="1776"/>
        <v>CD$15</v>
      </c>
      <c r="CE1558" s="183" t="str">
        <f t="shared" ref="CE1558:CL1558" si="1777">CE$19</f>
        <v>CE$15</v>
      </c>
      <c r="CF1558" s="183" t="str">
        <f t="shared" si="1777"/>
        <v>CF$15</v>
      </c>
      <c r="CG1558" s="183" t="str">
        <f t="shared" si="1777"/>
        <v>CG$15</v>
      </c>
      <c r="CH1558" s="183" t="str">
        <f t="shared" si="1777"/>
        <v>CH$15</v>
      </c>
      <c r="CI1558" s="183" t="str">
        <f t="shared" si="1777"/>
        <v>CI$15</v>
      </c>
      <c r="CJ1558" s="183" t="str">
        <f t="shared" si="1777"/>
        <v>CJ$15</v>
      </c>
      <c r="CK1558" s="183" t="str">
        <f t="shared" si="1777"/>
        <v>CK$15</v>
      </c>
      <c r="CL1558" s="183" t="str">
        <f t="shared" si="1777"/>
        <v>CL$15</v>
      </c>
    </row>
    <row r="1559" spans="2:90" x14ac:dyDescent="0.4">
      <c r="B1559" s="66" t="s">
        <v>983</v>
      </c>
      <c r="C1559" s="22"/>
      <c r="D1559" s="22" t="s">
        <v>982</v>
      </c>
      <c r="E1559" s="22" t="s">
        <v>982</v>
      </c>
      <c r="F1559" s="22" t="s">
        <v>436</v>
      </c>
      <c r="G1559" s="22" t="s">
        <v>81</v>
      </c>
      <c r="H1559" s="22"/>
      <c r="I1559" s="279"/>
      <c r="J1559" s="279"/>
      <c r="K1559" s="22"/>
      <c r="L1559" s="22"/>
      <c r="M1559" s="22"/>
      <c r="N1559" s="22"/>
      <c r="O1559" s="22"/>
      <c r="P1559" s="22"/>
      <c r="R1559" s="66"/>
      <c r="S1559" s="280"/>
      <c r="T1559" s="280"/>
      <c r="U1559" s="280"/>
      <c r="V1559" s="280"/>
      <c r="W1559" s="280"/>
      <c r="X1559" s="280"/>
      <c r="Y1559" s="280"/>
      <c r="Z1559" s="280"/>
      <c r="AA1559" s="280"/>
      <c r="AB1559" s="280"/>
      <c r="AC1559" s="280"/>
      <c r="AD1559" s="280"/>
      <c r="AE1559" s="280"/>
      <c r="AF1559" s="280"/>
      <c r="AG1559" s="280"/>
      <c r="AH1559" s="280"/>
      <c r="AI1559" s="280"/>
      <c r="AJ1559" s="280"/>
      <c r="AK1559" s="280"/>
      <c r="AL1559" s="280"/>
      <c r="AM1559" s="280"/>
      <c r="AN1559" s="280"/>
      <c r="AO1559" s="280"/>
      <c r="AP1559" s="280"/>
      <c r="AQ1559" s="280"/>
      <c r="AR1559" s="280"/>
      <c r="AS1559" s="280"/>
      <c r="AT1559" s="280"/>
      <c r="AU1559" s="280"/>
      <c r="AV1559" s="280"/>
      <c r="AW1559" s="280"/>
      <c r="AX1559" s="280"/>
      <c r="AY1559" s="280"/>
      <c r="AZ1559" s="280"/>
      <c r="BA1559" s="280"/>
      <c r="BB1559" s="280"/>
      <c r="BC1559" s="280"/>
      <c r="BD1559" s="280"/>
      <c r="BE1559" s="280"/>
      <c r="BF1559" s="280"/>
      <c r="BG1559" s="280"/>
      <c r="BH1559" s="280"/>
      <c r="BI1559" s="280"/>
      <c r="BJ1559" s="280"/>
      <c r="BK1559" s="280"/>
      <c r="BL1559" s="280"/>
      <c r="BM1559" s="280"/>
      <c r="BN1559" s="280"/>
      <c r="BO1559" s="280"/>
      <c r="BP1559" s="280"/>
      <c r="BQ1559" s="280"/>
      <c r="BR1559" s="280"/>
      <c r="BS1559" s="280"/>
      <c r="BT1559" s="280"/>
      <c r="BU1559" s="280"/>
      <c r="BV1559" s="280"/>
      <c r="BW1559" s="280"/>
      <c r="BX1559" s="280"/>
      <c r="BY1559" s="280"/>
      <c r="BZ1559" s="280"/>
      <c r="CA1559" s="280"/>
      <c r="CB1559" s="280"/>
      <c r="CC1559" s="280"/>
      <c r="CD1559" s="280"/>
      <c r="CE1559" s="280"/>
      <c r="CF1559" s="280"/>
      <c r="CG1559" s="280"/>
      <c r="CH1559" s="280"/>
      <c r="CI1559" s="280"/>
      <c r="CJ1559" s="280"/>
      <c r="CK1559" s="280"/>
      <c r="CL1559" s="280"/>
    </row>
    <row r="1560" spans="2:90" x14ac:dyDescent="0.4">
      <c r="B1560" s="93" t="str">
        <f>B1562&amp;":"</f>
        <v>Setup fees - (Primary label):</v>
      </c>
      <c r="C1560" s="31"/>
      <c r="D1560" s="31" t="s">
        <v>982</v>
      </c>
      <c r="E1560" s="31" t="s">
        <v>906</v>
      </c>
      <c r="F1560" s="31"/>
      <c r="G1560" s="31"/>
      <c r="H1560" s="31"/>
      <c r="I1560" s="73"/>
      <c r="J1560" s="73"/>
      <c r="K1560" s="31"/>
      <c r="L1560" s="31"/>
      <c r="M1560" s="31"/>
      <c r="N1560" s="31"/>
      <c r="O1560" s="31"/>
      <c r="P1560" s="31"/>
      <c r="R1560" s="67"/>
      <c r="S1560" s="150"/>
      <c r="T1560" s="150"/>
      <c r="U1560" s="150"/>
      <c r="V1560" s="150"/>
      <c r="W1560" s="150"/>
      <c r="X1560" s="150"/>
      <c r="Y1560" s="150"/>
      <c r="Z1560" s="150"/>
      <c r="AA1560" s="150"/>
      <c r="AB1560" s="150"/>
      <c r="AC1560" s="150"/>
      <c r="AD1560" s="150"/>
      <c r="AE1560" s="150"/>
      <c r="AF1560" s="150"/>
      <c r="AG1560" s="150"/>
      <c r="AH1560" s="150"/>
      <c r="AI1560" s="150"/>
      <c r="AJ1560" s="150"/>
      <c r="AK1560" s="150"/>
      <c r="AL1560" s="150"/>
      <c r="AM1560" s="150"/>
      <c r="AN1560" s="150"/>
      <c r="AO1560" s="150"/>
      <c r="AP1560" s="150"/>
      <c r="AQ1560" s="150"/>
      <c r="AR1560" s="150"/>
      <c r="AS1560" s="150"/>
      <c r="AT1560" s="150"/>
      <c r="AU1560" s="150"/>
      <c r="AV1560" s="150"/>
      <c r="AW1560" s="150"/>
      <c r="AX1560" s="150"/>
      <c r="AY1560" s="150"/>
      <c r="AZ1560" s="150"/>
      <c r="BA1560" s="150"/>
      <c r="BB1560" s="150"/>
      <c r="BC1560" s="150"/>
      <c r="BD1560" s="150"/>
      <c r="BE1560" s="150"/>
      <c r="BF1560" s="150"/>
      <c r="BG1560" s="150"/>
      <c r="BH1560" s="150"/>
      <c r="BI1560" s="150"/>
      <c r="BJ1560" s="150"/>
      <c r="BK1560" s="150"/>
      <c r="BL1560" s="150"/>
      <c r="BM1560" s="150"/>
      <c r="BN1560" s="150"/>
      <c r="BO1560" s="150"/>
      <c r="BP1560" s="150"/>
      <c r="BQ1560" s="150"/>
      <c r="BR1560" s="150"/>
      <c r="BS1560" s="150"/>
      <c r="BT1560" s="150"/>
      <c r="BU1560" s="150"/>
      <c r="BV1560" s="150"/>
      <c r="BW1560" s="150"/>
      <c r="BX1560" s="150"/>
      <c r="BY1560" s="150"/>
      <c r="BZ1560" s="150"/>
      <c r="CA1560" s="150"/>
      <c r="CB1560" s="150"/>
      <c r="CC1560" s="150"/>
      <c r="CD1560" s="150"/>
      <c r="CE1560" s="150"/>
      <c r="CF1560" s="150"/>
      <c r="CG1560" s="150"/>
      <c r="CH1560" s="150"/>
      <c r="CI1560" s="150"/>
      <c r="CJ1560" s="150"/>
      <c r="CK1560" s="150"/>
      <c r="CL1560" s="150"/>
    </row>
    <row r="1561" spans="2:90" x14ac:dyDescent="0.4">
      <c r="B1561" s="139" t="str">
        <f>"$ sales/new "&amp;B1565</f>
        <v>$ sales/new primary unit</v>
      </c>
      <c r="C1561" s="12"/>
      <c r="D1561" s="12" t="s">
        <v>982</v>
      </c>
      <c r="E1561" s="12" t="s">
        <v>906</v>
      </c>
      <c r="F1561" s="12"/>
      <c r="G1561" s="12" t="str">
        <f>E1561</f>
        <v/>
      </c>
      <c r="H1561" s="12"/>
      <c r="I1561" s="60"/>
      <c r="J1561" s="60"/>
      <c r="K1561" s="18">
        <v>5</v>
      </c>
      <c r="L1561" s="18">
        <v>5</v>
      </c>
      <c r="M1561" s="18">
        <v>5</v>
      </c>
      <c r="N1561" s="18">
        <v>5</v>
      </c>
      <c r="O1561" s="18">
        <v>5</v>
      </c>
      <c r="P1561" s="18">
        <v>5</v>
      </c>
      <c r="R1561" s="19"/>
      <c r="S1561" s="141" cm="1">
        <f t="array" ref="S1561">INDEX($K:$P,ROW(),MATCH(S$3,$K$2:$P$2,0))</f>
        <v>5</v>
      </c>
      <c r="T1561" s="141" cm="1">
        <f t="array" ref="T1561">INDEX($K:$P,ROW(),MATCH(T$3,$K$2:$P$2,0))</f>
        <v>5</v>
      </c>
      <c r="U1561" s="141" cm="1">
        <f t="array" ref="U1561">INDEX($K:$P,ROW(),MATCH(U$3,$K$2:$P$2,0))</f>
        <v>5</v>
      </c>
      <c r="V1561" s="141" cm="1">
        <f t="array" ref="V1561">INDEX($K:$P,ROW(),MATCH(V$3,$K$2:$P$2,0))</f>
        <v>5</v>
      </c>
      <c r="W1561" s="141" cm="1">
        <f t="array" ref="W1561">INDEX($K:$P,ROW(),MATCH(W$3,$K$2:$P$2,0))</f>
        <v>5</v>
      </c>
      <c r="X1561" s="141" cm="1">
        <f t="array" ref="X1561">INDEX($K:$P,ROW(),MATCH(X$3,$K$2:$P$2,0))</f>
        <v>5</v>
      </c>
      <c r="Y1561" s="141" cm="1">
        <f t="array" ref="Y1561">INDEX($K:$P,ROW(),MATCH(Y$3,$K$2:$P$2,0))</f>
        <v>5</v>
      </c>
      <c r="Z1561" s="141" cm="1">
        <f t="array" ref="Z1561">INDEX($K:$P,ROW(),MATCH(Z$3,$K$2:$P$2,0))</f>
        <v>5</v>
      </c>
      <c r="AA1561" s="141" cm="1">
        <f t="array" ref="AA1561">INDEX($K:$P,ROW(),MATCH(AA$3,$K$2:$P$2,0))</f>
        <v>5</v>
      </c>
      <c r="AB1561" s="141" cm="1">
        <f t="array" ref="AB1561">INDEX($K:$P,ROW(),MATCH(AB$3,$K$2:$P$2,0))</f>
        <v>5</v>
      </c>
      <c r="AC1561" s="141" cm="1">
        <f t="array" ref="AC1561">INDEX($K:$P,ROW(),MATCH(AC$3,$K$2:$P$2,0))</f>
        <v>5</v>
      </c>
      <c r="AD1561" s="141" cm="1">
        <f t="array" ref="AD1561">INDEX($K:$P,ROW(),MATCH(AD$3,$K$2:$P$2,0))</f>
        <v>5</v>
      </c>
      <c r="AE1561" s="141" cm="1">
        <f t="array" ref="AE1561">INDEX($K:$P,ROW(),MATCH(AE$3,$K$2:$P$2,0))</f>
        <v>5</v>
      </c>
      <c r="AF1561" s="141" cm="1">
        <f t="array" ref="AF1561">INDEX($K:$P,ROW(),MATCH(AF$3,$K$2:$P$2,0))</f>
        <v>5</v>
      </c>
      <c r="AG1561" s="141" cm="1">
        <f t="array" ref="AG1561">INDEX($K:$P,ROW(),MATCH(AG$3,$K$2:$P$2,0))</f>
        <v>5</v>
      </c>
      <c r="AH1561" s="141" cm="1">
        <f t="array" ref="AH1561">INDEX($K:$P,ROW(),MATCH(AH$3,$K$2:$P$2,0))</f>
        <v>5</v>
      </c>
      <c r="AI1561" s="141" cm="1">
        <f t="array" ref="AI1561">INDEX($K:$P,ROW(),MATCH(AI$3,$K$2:$P$2,0))</f>
        <v>5</v>
      </c>
      <c r="AJ1561" s="141" cm="1">
        <f t="array" ref="AJ1561">INDEX($K:$P,ROW(),MATCH(AJ$3,$K$2:$P$2,0))</f>
        <v>5</v>
      </c>
      <c r="AK1561" s="141" cm="1">
        <f t="array" ref="AK1561">INDEX($K:$P,ROW(),MATCH(AK$3,$K$2:$P$2,0))</f>
        <v>5</v>
      </c>
      <c r="AL1561" s="141" cm="1">
        <f t="array" ref="AL1561">INDEX($K:$P,ROW(),MATCH(AL$3,$K$2:$P$2,0))</f>
        <v>5</v>
      </c>
      <c r="AM1561" s="141" cm="1">
        <f t="array" ref="AM1561">INDEX($K:$P,ROW(),MATCH(AM$3,$K$2:$P$2,0))</f>
        <v>5</v>
      </c>
      <c r="AN1561" s="141" cm="1">
        <f t="array" ref="AN1561">INDEX($K:$P,ROW(),MATCH(AN$3,$K$2:$P$2,0))</f>
        <v>5</v>
      </c>
      <c r="AO1561" s="141" cm="1">
        <f t="array" ref="AO1561">INDEX($K:$P,ROW(),MATCH(AO$3,$K$2:$P$2,0))</f>
        <v>5</v>
      </c>
      <c r="AP1561" s="141" cm="1">
        <f t="array" ref="AP1561">INDEX($K:$P,ROW(),MATCH(AP$3,$K$2:$P$2,0))</f>
        <v>5</v>
      </c>
      <c r="AQ1561" s="141" cm="1">
        <f t="array" ref="AQ1561">INDEX($K:$P,ROW(),MATCH(AQ$3,$K$2:$P$2,0))</f>
        <v>5</v>
      </c>
      <c r="AR1561" s="141" cm="1">
        <f t="array" ref="AR1561">INDEX($K:$P,ROW(),MATCH(AR$3,$K$2:$P$2,0))</f>
        <v>5</v>
      </c>
      <c r="AS1561" s="141" cm="1">
        <f t="array" ref="AS1561">INDEX($K:$P,ROW(),MATCH(AS$3,$K$2:$P$2,0))</f>
        <v>5</v>
      </c>
      <c r="AT1561" s="141" cm="1">
        <f t="array" ref="AT1561">INDEX($K:$P,ROW(),MATCH(AT$3,$K$2:$P$2,0))</f>
        <v>5</v>
      </c>
      <c r="AU1561" s="141" cm="1">
        <f t="array" ref="AU1561">INDEX($K:$P,ROW(),MATCH(AU$3,$K$2:$P$2,0))</f>
        <v>5</v>
      </c>
      <c r="AV1561" s="141" cm="1">
        <f t="array" ref="AV1561">INDEX($K:$P,ROW(),MATCH(AV$3,$K$2:$P$2,0))</f>
        <v>5</v>
      </c>
      <c r="AW1561" s="141" cm="1">
        <f t="array" ref="AW1561">INDEX($K:$P,ROW(),MATCH(AW$3,$K$2:$P$2,0))</f>
        <v>5</v>
      </c>
      <c r="AX1561" s="141" cm="1">
        <f t="array" ref="AX1561">INDEX($K:$P,ROW(),MATCH(AX$3,$K$2:$P$2,0))</f>
        <v>5</v>
      </c>
      <c r="AY1561" s="141" cm="1">
        <f t="array" ref="AY1561">INDEX($K:$P,ROW(),MATCH(AY$3,$K$2:$P$2,0))</f>
        <v>5</v>
      </c>
      <c r="AZ1561" s="141" cm="1">
        <f t="array" ref="AZ1561">INDEX($K:$P,ROW(),MATCH(AZ$3,$K$2:$P$2,0))</f>
        <v>5</v>
      </c>
      <c r="BA1561" s="141" cm="1">
        <f t="array" ref="BA1561">INDEX($K:$P,ROW(),MATCH(BA$3,$K$2:$P$2,0))</f>
        <v>5</v>
      </c>
      <c r="BB1561" s="141" cm="1">
        <f t="array" ref="BB1561">INDEX($K:$P,ROW(),MATCH(BB$3,$K$2:$P$2,0))</f>
        <v>5</v>
      </c>
      <c r="BC1561" s="141" cm="1">
        <f t="array" ref="BC1561">INDEX($K:$P,ROW(),MATCH(BC$3,$K$2:$P$2,0))</f>
        <v>5</v>
      </c>
      <c r="BD1561" s="141" cm="1">
        <f t="array" ref="BD1561">INDEX($K:$P,ROW(),MATCH(BD$3,$K$2:$P$2,0))</f>
        <v>5</v>
      </c>
      <c r="BE1561" s="141" cm="1">
        <f t="array" ref="BE1561">INDEX($K:$P,ROW(),MATCH(BE$3,$K$2:$P$2,0))</f>
        <v>5</v>
      </c>
      <c r="BF1561" s="141" cm="1">
        <f t="array" ref="BF1561">INDEX($K:$P,ROW(),MATCH(BF$3,$K$2:$P$2,0))</f>
        <v>5</v>
      </c>
      <c r="BG1561" s="141" cm="1">
        <f t="array" ref="BG1561">INDEX($K:$P,ROW(),MATCH(BG$3,$K$2:$P$2,0))</f>
        <v>5</v>
      </c>
      <c r="BH1561" s="141" cm="1">
        <f t="array" ref="BH1561">INDEX($K:$P,ROW(),MATCH(BH$3,$K$2:$P$2,0))</f>
        <v>5</v>
      </c>
      <c r="BI1561" s="141" cm="1">
        <f t="array" ref="BI1561">INDEX($K:$P,ROW(),MATCH(BI$3,$K$2:$P$2,0))</f>
        <v>5</v>
      </c>
      <c r="BJ1561" s="141" cm="1">
        <f t="array" ref="BJ1561">INDEX($K:$P,ROW(),MATCH(BJ$3,$K$2:$P$2,0))</f>
        <v>5</v>
      </c>
      <c r="BK1561" s="141" cm="1">
        <f t="array" ref="BK1561">INDEX($K:$P,ROW(),MATCH(BK$3,$K$2:$P$2,0))</f>
        <v>5</v>
      </c>
      <c r="BL1561" s="141" cm="1">
        <f t="array" ref="BL1561">INDEX($K:$P,ROW(),MATCH(BL$3,$K$2:$P$2,0))</f>
        <v>5</v>
      </c>
      <c r="BM1561" s="141" cm="1">
        <f t="array" ref="BM1561">INDEX($K:$P,ROW(),MATCH(BM$3,$K$2:$P$2,0))</f>
        <v>5</v>
      </c>
      <c r="BN1561" s="141" cm="1">
        <f t="array" ref="BN1561">INDEX($K:$P,ROW(),MATCH(BN$3,$K$2:$P$2,0))</f>
        <v>5</v>
      </c>
      <c r="BO1561" s="141" cm="1">
        <f t="array" ref="BO1561">INDEX($K:$P,ROW(),MATCH(BO$3,$K$2:$P$2,0))</f>
        <v>5</v>
      </c>
      <c r="BP1561" s="141" cm="1">
        <f t="array" ref="BP1561">INDEX($K:$P,ROW(),MATCH(BP$3,$K$2:$P$2,0))</f>
        <v>5</v>
      </c>
      <c r="BQ1561" s="141" cm="1">
        <f t="array" ref="BQ1561">INDEX($K:$P,ROW(),MATCH(BQ$3,$K$2:$P$2,0))</f>
        <v>5</v>
      </c>
      <c r="BR1561" s="141" cm="1">
        <f t="array" ref="BR1561">INDEX($K:$P,ROW(),MATCH(BR$3,$K$2:$P$2,0))</f>
        <v>5</v>
      </c>
      <c r="BS1561" s="141" cm="1">
        <f t="array" ref="BS1561">INDEX($K:$P,ROW(),MATCH(BS$3,$K$2:$P$2,0))</f>
        <v>5</v>
      </c>
      <c r="BT1561" s="141" cm="1">
        <f t="array" ref="BT1561">INDEX($K:$P,ROW(),MATCH(BT$3,$K$2:$P$2,0))</f>
        <v>5</v>
      </c>
      <c r="BU1561" s="141" cm="1">
        <f t="array" ref="BU1561">INDEX($K:$P,ROW(),MATCH(BU$3,$K$2:$P$2,0))</f>
        <v>5</v>
      </c>
      <c r="BV1561" s="141" cm="1">
        <f t="array" ref="BV1561">INDEX($K:$P,ROW(),MATCH(BV$3,$K$2:$P$2,0))</f>
        <v>5</v>
      </c>
      <c r="BW1561" s="141" cm="1">
        <f t="array" ref="BW1561">INDEX($K:$P,ROW(),MATCH(BW$3,$K$2:$P$2,0))</f>
        <v>5</v>
      </c>
      <c r="BX1561" s="141" cm="1">
        <f t="array" ref="BX1561">INDEX($K:$P,ROW(),MATCH(BX$3,$K$2:$P$2,0))</f>
        <v>5</v>
      </c>
      <c r="BY1561" s="141" cm="1">
        <f t="array" ref="BY1561">INDEX($K:$P,ROW(),MATCH(BY$3,$K$2:$P$2,0))</f>
        <v>5</v>
      </c>
      <c r="BZ1561" s="141" cm="1">
        <f t="array" ref="BZ1561">INDEX($K:$P,ROW(),MATCH(BZ$3,$K$2:$P$2,0))</f>
        <v>5</v>
      </c>
      <c r="CA1561" s="141" cm="1">
        <f t="array" ref="CA1561">INDEX($K:$P,ROW(),MATCH(CA$3,$K$2:$P$2,0))</f>
        <v>5</v>
      </c>
      <c r="CB1561" s="141" cm="1">
        <f t="array" ref="CB1561">INDEX($K:$P,ROW(),MATCH(CB$3,$K$2:$P$2,0))</f>
        <v>5</v>
      </c>
      <c r="CC1561" s="141" cm="1">
        <f t="array" ref="CC1561">INDEX($K:$P,ROW(),MATCH(CC$3,$K$2:$P$2,0))</f>
        <v>5</v>
      </c>
      <c r="CD1561" s="141" cm="1">
        <f t="array" ref="CD1561">INDEX($K:$P,ROW(),MATCH(CD$3,$K$2:$P$2,0))</f>
        <v>5</v>
      </c>
      <c r="CE1561" s="141" cm="1">
        <f t="array" ref="CE1561">INDEX($K:$P,ROW(),MATCH(CE$3,$K$2:$P$2,0))</f>
        <v>5</v>
      </c>
      <c r="CF1561" s="141" cm="1">
        <f t="array" ref="CF1561">INDEX($K:$P,ROW(),MATCH(CF$3,$K$2:$P$2,0))</f>
        <v>5</v>
      </c>
      <c r="CG1561" s="141" cm="1">
        <f t="array" ref="CG1561">INDEX($K:$P,ROW(),MATCH(CG$3,$K$2:$P$2,0))</f>
        <v>5</v>
      </c>
      <c r="CH1561" s="141" cm="1">
        <f t="array" ref="CH1561">INDEX($K:$P,ROW(),MATCH(CH$3,$K$2:$P$2,0))</f>
        <v>5</v>
      </c>
      <c r="CI1561" s="141" cm="1">
        <f t="array" ref="CI1561">INDEX($K:$P,ROW(),MATCH(CI$3,$K$2:$P$2,0))</f>
        <v>5</v>
      </c>
      <c r="CJ1561" s="141" cm="1">
        <f t="array" ref="CJ1561">INDEX($K:$P,ROW(),MATCH(CJ$3,$K$2:$P$2,0))</f>
        <v>5</v>
      </c>
      <c r="CK1561" s="141" cm="1">
        <f t="array" ref="CK1561">INDEX($K:$P,ROW(),MATCH(CK$3,$K$2:$P$2,0))</f>
        <v>5</v>
      </c>
      <c r="CL1561" s="141" cm="1">
        <f t="array" ref="CL1561">INDEX($K:$P,ROW(),MATCH(CL$3,$K$2:$P$2,0))</f>
        <v>5</v>
      </c>
    </row>
    <row r="1562" spans="2:90" x14ac:dyDescent="0.4">
      <c r="B1562" s="121" t="str">
        <f>SUBSTITUTE(B1559,":","")&amp;" - "&amp;B1564</f>
        <v>Setup fees - (Primary label)</v>
      </c>
      <c r="C1562" s="27" t="s">
        <v>198</v>
      </c>
      <c r="D1562" s="27" t="s">
        <v>982</v>
      </c>
      <c r="E1562" s="27" t="s">
        <v>906</v>
      </c>
      <c r="F1562" s="27"/>
      <c r="G1562" s="27"/>
      <c r="H1562" s="27"/>
      <c r="I1562" s="78"/>
      <c r="J1562" s="78"/>
      <c r="K1562" s="113">
        <f ca="1">SUMIF($3:$3,K$2,1562:1562)</f>
        <v>300000</v>
      </c>
      <c r="L1562" s="113">
        <f ca="1">SUMIF($3:$3,L$2,1562:1562)</f>
        <v>300000</v>
      </c>
      <c r="M1562" s="113">
        <f ca="1">SUMIF($3:$3,M$2,1562:1562)</f>
        <v>300000</v>
      </c>
      <c r="N1562" s="113">
        <f ca="1">SUMIF($3:$3,N$2,1562:1562)</f>
        <v>300000</v>
      </c>
      <c r="O1562" s="113">
        <f ca="1">SUMIF($3:$3,O$2,1562:1562)</f>
        <v>300000</v>
      </c>
      <c r="P1562" s="113">
        <f ca="1">SUMIF($3:$3,P$2,1562:1562)</f>
        <v>300000</v>
      </c>
      <c r="R1562" s="33"/>
      <c r="S1562" s="142">
        <f ca="1">S1561*INDIRECT(S1554)</f>
        <v>25000</v>
      </c>
      <c r="T1562" s="142">
        <f t="shared" ref="T1562:CE1562" ca="1" si="1778">T1561*INDIRECT(T1554)</f>
        <v>25000</v>
      </c>
      <c r="U1562" s="142">
        <f t="shared" ca="1" si="1778"/>
        <v>25000</v>
      </c>
      <c r="V1562" s="142">
        <f t="shared" ca="1" si="1778"/>
        <v>25000</v>
      </c>
      <c r="W1562" s="142">
        <f t="shared" ca="1" si="1778"/>
        <v>25000</v>
      </c>
      <c r="X1562" s="142">
        <f t="shared" ca="1" si="1778"/>
        <v>25000</v>
      </c>
      <c r="Y1562" s="142">
        <f t="shared" ca="1" si="1778"/>
        <v>25000</v>
      </c>
      <c r="Z1562" s="142">
        <f t="shared" ca="1" si="1778"/>
        <v>25000</v>
      </c>
      <c r="AA1562" s="142">
        <f t="shared" ca="1" si="1778"/>
        <v>25000</v>
      </c>
      <c r="AB1562" s="142">
        <f t="shared" ca="1" si="1778"/>
        <v>25000</v>
      </c>
      <c r="AC1562" s="142">
        <f t="shared" ca="1" si="1778"/>
        <v>25000</v>
      </c>
      <c r="AD1562" s="142">
        <f t="shared" ca="1" si="1778"/>
        <v>25000</v>
      </c>
      <c r="AE1562" s="142">
        <f t="shared" ca="1" si="1778"/>
        <v>25000</v>
      </c>
      <c r="AF1562" s="142">
        <f t="shared" ca="1" si="1778"/>
        <v>25000</v>
      </c>
      <c r="AG1562" s="142">
        <f t="shared" ca="1" si="1778"/>
        <v>25000</v>
      </c>
      <c r="AH1562" s="142">
        <f t="shared" ca="1" si="1778"/>
        <v>25000</v>
      </c>
      <c r="AI1562" s="142">
        <f t="shared" ca="1" si="1778"/>
        <v>25000</v>
      </c>
      <c r="AJ1562" s="142">
        <f t="shared" ca="1" si="1778"/>
        <v>25000</v>
      </c>
      <c r="AK1562" s="142">
        <f t="shared" ca="1" si="1778"/>
        <v>25000</v>
      </c>
      <c r="AL1562" s="142">
        <f t="shared" ca="1" si="1778"/>
        <v>25000</v>
      </c>
      <c r="AM1562" s="142">
        <f t="shared" ca="1" si="1778"/>
        <v>25000</v>
      </c>
      <c r="AN1562" s="142">
        <f t="shared" ca="1" si="1778"/>
        <v>25000</v>
      </c>
      <c r="AO1562" s="142">
        <f t="shared" ca="1" si="1778"/>
        <v>25000</v>
      </c>
      <c r="AP1562" s="142">
        <f t="shared" ca="1" si="1778"/>
        <v>25000</v>
      </c>
      <c r="AQ1562" s="142">
        <f t="shared" ca="1" si="1778"/>
        <v>25000</v>
      </c>
      <c r="AR1562" s="142">
        <f t="shared" ca="1" si="1778"/>
        <v>25000</v>
      </c>
      <c r="AS1562" s="142">
        <f t="shared" ca="1" si="1778"/>
        <v>25000</v>
      </c>
      <c r="AT1562" s="142">
        <f t="shared" ca="1" si="1778"/>
        <v>25000</v>
      </c>
      <c r="AU1562" s="142">
        <f t="shared" ca="1" si="1778"/>
        <v>25000</v>
      </c>
      <c r="AV1562" s="142">
        <f t="shared" ca="1" si="1778"/>
        <v>25000</v>
      </c>
      <c r="AW1562" s="142">
        <f t="shared" ca="1" si="1778"/>
        <v>25000</v>
      </c>
      <c r="AX1562" s="142">
        <f t="shared" ca="1" si="1778"/>
        <v>25000</v>
      </c>
      <c r="AY1562" s="142">
        <f t="shared" ca="1" si="1778"/>
        <v>25000</v>
      </c>
      <c r="AZ1562" s="142">
        <f t="shared" ca="1" si="1778"/>
        <v>25000</v>
      </c>
      <c r="BA1562" s="142">
        <f t="shared" ca="1" si="1778"/>
        <v>25000</v>
      </c>
      <c r="BB1562" s="142">
        <f t="shared" ca="1" si="1778"/>
        <v>25000</v>
      </c>
      <c r="BC1562" s="142">
        <f t="shared" ca="1" si="1778"/>
        <v>25000</v>
      </c>
      <c r="BD1562" s="142">
        <f t="shared" ca="1" si="1778"/>
        <v>25000</v>
      </c>
      <c r="BE1562" s="142">
        <f t="shared" ca="1" si="1778"/>
        <v>25000</v>
      </c>
      <c r="BF1562" s="142">
        <f t="shared" ca="1" si="1778"/>
        <v>25000</v>
      </c>
      <c r="BG1562" s="142">
        <f t="shared" ca="1" si="1778"/>
        <v>25000</v>
      </c>
      <c r="BH1562" s="142">
        <f t="shared" ca="1" si="1778"/>
        <v>25000</v>
      </c>
      <c r="BI1562" s="142">
        <f t="shared" ca="1" si="1778"/>
        <v>25000</v>
      </c>
      <c r="BJ1562" s="142">
        <f t="shared" ca="1" si="1778"/>
        <v>25000</v>
      </c>
      <c r="BK1562" s="142">
        <f t="shared" ca="1" si="1778"/>
        <v>25000</v>
      </c>
      <c r="BL1562" s="142">
        <f t="shared" ca="1" si="1778"/>
        <v>25000</v>
      </c>
      <c r="BM1562" s="142">
        <f t="shared" ca="1" si="1778"/>
        <v>25000</v>
      </c>
      <c r="BN1562" s="142">
        <f t="shared" ca="1" si="1778"/>
        <v>25000</v>
      </c>
      <c r="BO1562" s="142">
        <f t="shared" ca="1" si="1778"/>
        <v>25000</v>
      </c>
      <c r="BP1562" s="142">
        <f t="shared" ca="1" si="1778"/>
        <v>25000</v>
      </c>
      <c r="BQ1562" s="142">
        <f t="shared" ca="1" si="1778"/>
        <v>25000</v>
      </c>
      <c r="BR1562" s="142">
        <f t="shared" ca="1" si="1778"/>
        <v>25000</v>
      </c>
      <c r="BS1562" s="142">
        <f t="shared" ca="1" si="1778"/>
        <v>25000</v>
      </c>
      <c r="BT1562" s="142">
        <f t="shared" ca="1" si="1778"/>
        <v>25000</v>
      </c>
      <c r="BU1562" s="142">
        <f t="shared" ca="1" si="1778"/>
        <v>25000</v>
      </c>
      <c r="BV1562" s="142">
        <f t="shared" ca="1" si="1778"/>
        <v>25000</v>
      </c>
      <c r="BW1562" s="142">
        <f t="shared" ca="1" si="1778"/>
        <v>25000</v>
      </c>
      <c r="BX1562" s="142">
        <f t="shared" ca="1" si="1778"/>
        <v>25000</v>
      </c>
      <c r="BY1562" s="142">
        <f t="shared" ca="1" si="1778"/>
        <v>25000</v>
      </c>
      <c r="BZ1562" s="142">
        <f t="shared" ca="1" si="1778"/>
        <v>25000</v>
      </c>
      <c r="CA1562" s="142">
        <f t="shared" ca="1" si="1778"/>
        <v>25000</v>
      </c>
      <c r="CB1562" s="142">
        <f t="shared" ca="1" si="1778"/>
        <v>25000</v>
      </c>
      <c r="CC1562" s="142">
        <f t="shared" ca="1" si="1778"/>
        <v>25000</v>
      </c>
      <c r="CD1562" s="142">
        <f t="shared" ca="1" si="1778"/>
        <v>25000</v>
      </c>
      <c r="CE1562" s="142">
        <f t="shared" ca="1" si="1778"/>
        <v>25000</v>
      </c>
      <c r="CF1562" s="142">
        <f t="shared" ref="CF1562:CL1562" ca="1" si="1779">CF1561*INDIRECT(CF1554)</f>
        <v>25000</v>
      </c>
      <c r="CG1562" s="142">
        <f t="shared" ca="1" si="1779"/>
        <v>25000</v>
      </c>
      <c r="CH1562" s="142">
        <f t="shared" ca="1" si="1779"/>
        <v>25000</v>
      </c>
      <c r="CI1562" s="142">
        <f t="shared" ca="1" si="1779"/>
        <v>25000</v>
      </c>
      <c r="CJ1562" s="142">
        <f t="shared" ca="1" si="1779"/>
        <v>25000</v>
      </c>
      <c r="CK1562" s="142">
        <f t="shared" ca="1" si="1779"/>
        <v>25000</v>
      </c>
      <c r="CL1562" s="142">
        <f t="shared" ca="1" si="1779"/>
        <v>25000</v>
      </c>
    </row>
    <row r="1563" spans="2:90" x14ac:dyDescent="0.4">
      <c r="B1563" s="13"/>
      <c r="C1563" s="12"/>
      <c r="D1563" s="12" t="s">
        <v>982</v>
      </c>
      <c r="E1563" s="12" t="s">
        <v>906</v>
      </c>
      <c r="F1563" s="12"/>
      <c r="G1563" s="12" t="s">
        <v>244</v>
      </c>
      <c r="H1563" s="12"/>
      <c r="I1563" s="60"/>
      <c r="J1563" s="60"/>
      <c r="R1563" s="9"/>
      <c r="S1563" s="143"/>
      <c r="T1563" s="143"/>
      <c r="U1563" s="143"/>
      <c r="V1563" s="143"/>
      <c r="W1563" s="143"/>
      <c r="X1563" s="143"/>
      <c r="Y1563" s="143"/>
      <c r="Z1563" s="143"/>
      <c r="AA1563" s="143"/>
      <c r="AB1563" s="143"/>
      <c r="AC1563" s="143"/>
      <c r="AD1563" s="143"/>
      <c r="AE1563" s="143"/>
      <c r="AF1563" s="143"/>
      <c r="AG1563" s="143"/>
      <c r="AH1563" s="143"/>
      <c r="AI1563" s="143"/>
      <c r="AJ1563" s="143"/>
      <c r="AK1563" s="143"/>
      <c r="AL1563" s="143"/>
      <c r="AM1563" s="143"/>
      <c r="AN1563" s="143"/>
      <c r="AO1563" s="143"/>
      <c r="AP1563" s="143"/>
      <c r="AQ1563" s="143"/>
      <c r="AR1563" s="143"/>
      <c r="AS1563" s="143"/>
      <c r="AT1563" s="143"/>
      <c r="AU1563" s="143"/>
      <c r="AV1563" s="143"/>
      <c r="AW1563" s="143"/>
      <c r="AX1563" s="143"/>
      <c r="AY1563" s="143"/>
      <c r="AZ1563" s="143"/>
      <c r="BA1563" s="143"/>
      <c r="BB1563" s="143"/>
      <c r="BC1563" s="143"/>
      <c r="BD1563" s="143"/>
      <c r="BE1563" s="143"/>
      <c r="BF1563" s="143"/>
      <c r="BG1563" s="143"/>
      <c r="BH1563" s="143"/>
      <c r="BI1563" s="143"/>
      <c r="BJ1563" s="143"/>
      <c r="BK1563" s="143"/>
      <c r="BL1563" s="143"/>
      <c r="BM1563" s="143"/>
      <c r="BN1563" s="143"/>
      <c r="BO1563" s="143"/>
      <c r="BP1563" s="143"/>
      <c r="BQ1563" s="143"/>
      <c r="BR1563" s="143"/>
      <c r="BS1563" s="143"/>
      <c r="BT1563" s="143"/>
      <c r="BU1563" s="143"/>
      <c r="BV1563" s="143"/>
      <c r="BW1563" s="143"/>
      <c r="BX1563" s="143"/>
      <c r="BY1563" s="143"/>
      <c r="BZ1563" s="143"/>
      <c r="CA1563" s="143"/>
      <c r="CB1563" s="143"/>
      <c r="CC1563" s="143"/>
      <c r="CD1563" s="143"/>
      <c r="CE1563" s="143"/>
      <c r="CF1563" s="143"/>
      <c r="CG1563" s="143"/>
      <c r="CH1563" s="143"/>
      <c r="CI1563" s="143"/>
      <c r="CJ1563" s="143"/>
      <c r="CK1563" s="143"/>
      <c r="CL1563" s="143"/>
    </row>
    <row r="1564" spans="2:90" x14ac:dyDescent="0.4">
      <c r="B1564" s="8" t="str">
        <f>B1551</f>
        <v>(Primary label)</v>
      </c>
      <c r="C1564" s="12"/>
      <c r="D1564" s="12" t="s">
        <v>982</v>
      </c>
      <c r="E1564" s="12" t="s">
        <v>906</v>
      </c>
      <c r="F1564" s="12"/>
      <c r="G1564" s="12" t="s">
        <v>330</v>
      </c>
      <c r="H1564" s="12"/>
      <c r="I1564" s="60"/>
      <c r="J1564" s="60"/>
      <c r="S1564" s="72"/>
      <c r="T1564" s="72"/>
      <c r="U1564" s="72"/>
      <c r="V1564" s="72"/>
      <c r="W1564" s="72"/>
      <c r="X1564" s="72"/>
      <c r="Y1564" s="72"/>
      <c r="Z1564" s="72"/>
      <c r="AA1564" s="72"/>
      <c r="AB1564" s="72"/>
      <c r="AC1564" s="72"/>
      <c r="AD1564" s="72"/>
      <c r="AE1564" s="72"/>
      <c r="AF1564" s="72"/>
      <c r="AG1564" s="72"/>
      <c r="AH1564" s="72"/>
      <c r="AI1564" s="72"/>
      <c r="AJ1564" s="72"/>
      <c r="AK1564" s="72"/>
      <c r="AL1564" s="72"/>
      <c r="AM1564" s="72"/>
      <c r="AN1564" s="72"/>
      <c r="AO1564" s="72"/>
      <c r="AP1564" s="72"/>
      <c r="AQ1564" s="72"/>
      <c r="AR1564" s="72"/>
      <c r="AS1564" s="72"/>
      <c r="AT1564" s="72"/>
      <c r="AU1564" s="72"/>
      <c r="AV1564" s="72"/>
      <c r="AW1564" s="72"/>
      <c r="AX1564" s="72"/>
      <c r="AY1564" s="72"/>
      <c r="AZ1564" s="72"/>
      <c r="BA1564" s="72"/>
      <c r="BB1564" s="72"/>
      <c r="BC1564" s="72"/>
      <c r="BD1564" s="72"/>
      <c r="BE1564" s="72"/>
      <c r="BF1564" s="72"/>
      <c r="BG1564" s="72"/>
      <c r="BH1564" s="72"/>
      <c r="BI1564" s="72"/>
      <c r="BJ1564" s="72"/>
      <c r="BK1564" s="72"/>
      <c r="BL1564" s="72"/>
      <c r="BM1564" s="72"/>
      <c r="BN1564" s="72"/>
      <c r="BO1564" s="72"/>
      <c r="BP1564" s="72"/>
      <c r="BQ1564" s="72"/>
      <c r="BR1564" s="72"/>
      <c r="BS1564" s="72"/>
      <c r="BT1564" s="72"/>
      <c r="BU1564" s="72"/>
      <c r="BV1564" s="72"/>
      <c r="BW1564" s="72"/>
      <c r="BX1564" s="72"/>
      <c r="BY1564" s="72"/>
      <c r="BZ1564" s="72"/>
      <c r="CA1564" s="72"/>
      <c r="CB1564" s="72"/>
      <c r="CC1564" s="72"/>
      <c r="CD1564" s="72"/>
      <c r="CE1564" s="72"/>
      <c r="CF1564" s="72"/>
      <c r="CG1564" s="72"/>
      <c r="CH1564" s="72"/>
      <c r="CI1564" s="72"/>
      <c r="CJ1564" s="72"/>
      <c r="CK1564" s="72"/>
      <c r="CL1564" s="72"/>
    </row>
    <row r="1565" spans="2:90" x14ac:dyDescent="0.4">
      <c r="B1565" s="8" t="str">
        <f>B1552</f>
        <v>primary unit</v>
      </c>
      <c r="C1565" s="12"/>
      <c r="D1565" s="12" t="s">
        <v>982</v>
      </c>
      <c r="E1565" s="12" t="s">
        <v>906</v>
      </c>
      <c r="F1565" s="12"/>
      <c r="G1565" s="12" t="s">
        <v>330</v>
      </c>
      <c r="H1565" s="12"/>
      <c r="I1565" s="60"/>
      <c r="J1565" s="60"/>
      <c r="S1565" s="72"/>
      <c r="T1565" s="72"/>
      <c r="U1565" s="72"/>
      <c r="V1565" s="72"/>
      <c r="W1565" s="72"/>
      <c r="X1565" s="72"/>
      <c r="Y1565" s="72"/>
      <c r="Z1565" s="72"/>
      <c r="AA1565" s="72"/>
      <c r="AB1565" s="72"/>
      <c r="AC1565" s="72"/>
      <c r="AD1565" s="72"/>
      <c r="AE1565" s="72"/>
      <c r="AF1565" s="72"/>
      <c r="AG1565" s="72"/>
      <c r="AH1565" s="72"/>
      <c r="AI1565" s="72"/>
      <c r="AJ1565" s="72"/>
      <c r="AK1565" s="72"/>
      <c r="AL1565" s="72"/>
      <c r="AM1565" s="72"/>
      <c r="AN1565" s="72"/>
      <c r="AO1565" s="72"/>
      <c r="AP1565" s="72"/>
      <c r="AQ1565" s="72"/>
      <c r="AR1565" s="72"/>
      <c r="AS1565" s="72"/>
      <c r="AT1565" s="72"/>
      <c r="AU1565" s="72"/>
      <c r="AV1565" s="72"/>
      <c r="AW1565" s="72"/>
      <c r="AX1565" s="72"/>
      <c r="AY1565" s="72"/>
      <c r="AZ1565" s="72"/>
      <c r="BA1565" s="72"/>
      <c r="BB1565" s="72"/>
      <c r="BC1565" s="72"/>
      <c r="BD1565" s="72"/>
      <c r="BE1565" s="72"/>
      <c r="BF1565" s="72"/>
      <c r="BG1565" s="72"/>
      <c r="BH1565" s="72"/>
      <c r="BI1565" s="72"/>
      <c r="BJ1565" s="72"/>
      <c r="BK1565" s="72"/>
      <c r="BL1565" s="72"/>
      <c r="BM1565" s="72"/>
      <c r="BN1565" s="72"/>
      <c r="BO1565" s="72"/>
      <c r="BP1565" s="72"/>
      <c r="BQ1565" s="72"/>
      <c r="BR1565" s="72"/>
      <c r="BS1565" s="72"/>
      <c r="BT1565" s="72"/>
      <c r="BU1565" s="72"/>
      <c r="BV1565" s="72"/>
      <c r="BW1565" s="72"/>
      <c r="BX1565" s="72"/>
      <c r="BY1565" s="72"/>
      <c r="BZ1565" s="72"/>
      <c r="CA1565" s="72"/>
      <c r="CB1565" s="72"/>
      <c r="CC1565" s="72"/>
      <c r="CD1565" s="72"/>
      <c r="CE1565" s="72"/>
      <c r="CF1565" s="72"/>
      <c r="CG1565" s="72"/>
      <c r="CH1565" s="72"/>
      <c r="CI1565" s="72"/>
      <c r="CJ1565" s="72"/>
      <c r="CK1565" s="72"/>
      <c r="CL1565" s="72"/>
    </row>
    <row r="1566" spans="2:90" x14ac:dyDescent="0.4">
      <c r="B1566" s="8" t="str">
        <f>B1553</f>
        <v>Primary revenue driver</v>
      </c>
      <c r="D1566" t="s">
        <v>982</v>
      </c>
      <c r="E1566" t="s">
        <v>906</v>
      </c>
      <c r="G1566" t="s">
        <v>330</v>
      </c>
      <c r="K1566" s="53"/>
      <c r="L1566" s="53"/>
      <c r="M1566" s="53"/>
      <c r="N1566" s="53"/>
      <c r="O1566" s="53"/>
      <c r="P1566" s="53"/>
      <c r="R1566" s="24"/>
      <c r="S1566" s="208" t="str">
        <f t="shared" ref="S1566:CD1567" si="1780">S1553</f>
        <v>S$12</v>
      </c>
      <c r="T1566" s="208" t="str">
        <f t="shared" si="1780"/>
        <v>T$12</v>
      </c>
      <c r="U1566" s="208" t="str">
        <f t="shared" si="1780"/>
        <v>U$12</v>
      </c>
      <c r="V1566" s="208" t="str">
        <f t="shared" si="1780"/>
        <v>V$12</v>
      </c>
      <c r="W1566" s="208" t="str">
        <f t="shared" si="1780"/>
        <v>W$12</v>
      </c>
      <c r="X1566" s="208" t="str">
        <f t="shared" si="1780"/>
        <v>X$12</v>
      </c>
      <c r="Y1566" s="208" t="str">
        <f t="shared" si="1780"/>
        <v>Y$12</v>
      </c>
      <c r="Z1566" s="208" t="str">
        <f t="shared" si="1780"/>
        <v>Z$12</v>
      </c>
      <c r="AA1566" s="208" t="str">
        <f t="shared" si="1780"/>
        <v>AA$12</v>
      </c>
      <c r="AB1566" s="208" t="str">
        <f t="shared" si="1780"/>
        <v>AB$12</v>
      </c>
      <c r="AC1566" s="208" t="str">
        <f t="shared" si="1780"/>
        <v>AC$12</v>
      </c>
      <c r="AD1566" s="208" t="str">
        <f t="shared" si="1780"/>
        <v>AD$12</v>
      </c>
      <c r="AE1566" s="208" t="str">
        <f t="shared" si="1780"/>
        <v>AE$12</v>
      </c>
      <c r="AF1566" s="208" t="str">
        <f t="shared" si="1780"/>
        <v>AF$12</v>
      </c>
      <c r="AG1566" s="208" t="str">
        <f t="shared" si="1780"/>
        <v>AG$12</v>
      </c>
      <c r="AH1566" s="208" t="str">
        <f t="shared" si="1780"/>
        <v>AH$12</v>
      </c>
      <c r="AI1566" s="208" t="str">
        <f t="shared" si="1780"/>
        <v>AI$12</v>
      </c>
      <c r="AJ1566" s="208" t="str">
        <f t="shared" si="1780"/>
        <v>AJ$12</v>
      </c>
      <c r="AK1566" s="208" t="str">
        <f t="shared" si="1780"/>
        <v>AK$12</v>
      </c>
      <c r="AL1566" s="208" t="str">
        <f t="shared" si="1780"/>
        <v>AL$12</v>
      </c>
      <c r="AM1566" s="208" t="str">
        <f t="shared" si="1780"/>
        <v>AM$12</v>
      </c>
      <c r="AN1566" s="208" t="str">
        <f t="shared" si="1780"/>
        <v>AN$12</v>
      </c>
      <c r="AO1566" s="208" t="str">
        <f t="shared" si="1780"/>
        <v>AO$12</v>
      </c>
      <c r="AP1566" s="208" t="str">
        <f t="shared" si="1780"/>
        <v>AP$12</v>
      </c>
      <c r="AQ1566" s="208" t="str">
        <f t="shared" si="1780"/>
        <v>AQ$12</v>
      </c>
      <c r="AR1566" s="208" t="str">
        <f t="shared" si="1780"/>
        <v>AR$12</v>
      </c>
      <c r="AS1566" s="208" t="str">
        <f t="shared" si="1780"/>
        <v>AS$12</v>
      </c>
      <c r="AT1566" s="208" t="str">
        <f t="shared" si="1780"/>
        <v>AT$12</v>
      </c>
      <c r="AU1566" s="208" t="str">
        <f t="shared" si="1780"/>
        <v>AU$12</v>
      </c>
      <c r="AV1566" s="208" t="str">
        <f t="shared" si="1780"/>
        <v>AV$12</v>
      </c>
      <c r="AW1566" s="208" t="str">
        <f t="shared" si="1780"/>
        <v>AW$12</v>
      </c>
      <c r="AX1566" s="208" t="str">
        <f t="shared" si="1780"/>
        <v>AX$12</v>
      </c>
      <c r="AY1566" s="208" t="str">
        <f t="shared" si="1780"/>
        <v>AY$12</v>
      </c>
      <c r="AZ1566" s="208" t="str">
        <f t="shared" si="1780"/>
        <v>AZ$12</v>
      </c>
      <c r="BA1566" s="208" t="str">
        <f t="shared" si="1780"/>
        <v>BA$12</v>
      </c>
      <c r="BB1566" s="208" t="str">
        <f t="shared" si="1780"/>
        <v>BB$12</v>
      </c>
      <c r="BC1566" s="208" t="str">
        <f t="shared" si="1780"/>
        <v>BC$12</v>
      </c>
      <c r="BD1566" s="208" t="str">
        <f t="shared" si="1780"/>
        <v>BD$12</v>
      </c>
      <c r="BE1566" s="208" t="str">
        <f t="shared" si="1780"/>
        <v>BE$12</v>
      </c>
      <c r="BF1566" s="208" t="str">
        <f t="shared" si="1780"/>
        <v>BF$12</v>
      </c>
      <c r="BG1566" s="208" t="str">
        <f t="shared" si="1780"/>
        <v>BG$12</v>
      </c>
      <c r="BH1566" s="208" t="str">
        <f t="shared" si="1780"/>
        <v>BH$12</v>
      </c>
      <c r="BI1566" s="208" t="str">
        <f t="shared" si="1780"/>
        <v>BI$12</v>
      </c>
      <c r="BJ1566" s="208" t="str">
        <f t="shared" si="1780"/>
        <v>BJ$12</v>
      </c>
      <c r="BK1566" s="208" t="str">
        <f t="shared" si="1780"/>
        <v>BK$12</v>
      </c>
      <c r="BL1566" s="208" t="str">
        <f t="shared" si="1780"/>
        <v>BL$12</v>
      </c>
      <c r="BM1566" s="208" t="str">
        <f t="shared" si="1780"/>
        <v>BM$12</v>
      </c>
      <c r="BN1566" s="208" t="str">
        <f t="shared" si="1780"/>
        <v>BN$12</v>
      </c>
      <c r="BO1566" s="208" t="str">
        <f t="shared" si="1780"/>
        <v>BO$12</v>
      </c>
      <c r="BP1566" s="208" t="str">
        <f t="shared" si="1780"/>
        <v>BP$12</v>
      </c>
      <c r="BQ1566" s="208" t="str">
        <f t="shared" si="1780"/>
        <v>BQ$12</v>
      </c>
      <c r="BR1566" s="208" t="str">
        <f t="shared" si="1780"/>
        <v>BR$12</v>
      </c>
      <c r="BS1566" s="208" t="str">
        <f t="shared" si="1780"/>
        <v>BS$12</v>
      </c>
      <c r="BT1566" s="208" t="str">
        <f t="shared" si="1780"/>
        <v>BT$12</v>
      </c>
      <c r="BU1566" s="208" t="str">
        <f t="shared" si="1780"/>
        <v>BU$12</v>
      </c>
      <c r="BV1566" s="208" t="str">
        <f t="shared" si="1780"/>
        <v>BV$12</v>
      </c>
      <c r="BW1566" s="208" t="str">
        <f t="shared" si="1780"/>
        <v>BW$12</v>
      </c>
      <c r="BX1566" s="208" t="str">
        <f t="shared" si="1780"/>
        <v>BX$12</v>
      </c>
      <c r="BY1566" s="208" t="str">
        <f t="shared" si="1780"/>
        <v>BY$12</v>
      </c>
      <c r="BZ1566" s="208" t="str">
        <f t="shared" si="1780"/>
        <v>BZ$12</v>
      </c>
      <c r="CA1566" s="208" t="str">
        <f t="shared" si="1780"/>
        <v>CA$12</v>
      </c>
      <c r="CB1566" s="208" t="str">
        <f t="shared" si="1780"/>
        <v>CB$12</v>
      </c>
      <c r="CC1566" s="208" t="str">
        <f t="shared" si="1780"/>
        <v>CC$12</v>
      </c>
      <c r="CD1566" s="208" t="str">
        <f t="shared" si="1780"/>
        <v>CD$12</v>
      </c>
      <c r="CE1566" s="208" t="str">
        <f t="shared" ref="CE1566:CL1567" si="1781">CE1553</f>
        <v>CE$12</v>
      </c>
      <c r="CF1566" s="208" t="str">
        <f t="shared" si="1781"/>
        <v>CF$12</v>
      </c>
      <c r="CG1566" s="208" t="str">
        <f t="shared" si="1781"/>
        <v>CG$12</v>
      </c>
      <c r="CH1566" s="208" t="str">
        <f t="shared" si="1781"/>
        <v>CH$12</v>
      </c>
      <c r="CI1566" s="208" t="str">
        <f t="shared" si="1781"/>
        <v>CI$12</v>
      </c>
      <c r="CJ1566" s="208" t="str">
        <f t="shared" si="1781"/>
        <v>CJ$12</v>
      </c>
      <c r="CK1566" s="208" t="str">
        <f t="shared" si="1781"/>
        <v>CK$12</v>
      </c>
      <c r="CL1566" s="208" t="str">
        <f t="shared" si="1781"/>
        <v>CL$12</v>
      </c>
    </row>
    <row r="1567" spans="2:90" x14ac:dyDescent="0.4">
      <c r="B1567" s="8" t="str">
        <f>B1554</f>
        <v>Primary volume driver</v>
      </c>
      <c r="C1567" s="56"/>
      <c r="D1567" s="56" t="s">
        <v>982</v>
      </c>
      <c r="E1567" s="56" t="s">
        <v>906</v>
      </c>
      <c r="F1567" s="56"/>
      <c r="G1567" s="56" t="s">
        <v>330</v>
      </c>
      <c r="H1567" s="56"/>
      <c r="I1567" s="79"/>
      <c r="J1567" s="79"/>
      <c r="K1567" s="15"/>
      <c r="L1567" s="15"/>
      <c r="M1567" s="15"/>
      <c r="N1567" s="15"/>
      <c r="O1567" s="15"/>
      <c r="P1567" s="15"/>
      <c r="R1567" s="15"/>
      <c r="S1567" s="208" t="str">
        <f t="shared" si="1780"/>
        <v>S$13</v>
      </c>
      <c r="T1567" s="208" t="str">
        <f t="shared" si="1780"/>
        <v>T$13</v>
      </c>
      <c r="U1567" s="208" t="str">
        <f t="shared" si="1780"/>
        <v>U$13</v>
      </c>
      <c r="V1567" s="208" t="str">
        <f t="shared" si="1780"/>
        <v>V$13</v>
      </c>
      <c r="W1567" s="208" t="str">
        <f t="shared" si="1780"/>
        <v>W$13</v>
      </c>
      <c r="X1567" s="208" t="str">
        <f t="shared" si="1780"/>
        <v>X$13</v>
      </c>
      <c r="Y1567" s="208" t="str">
        <f t="shared" si="1780"/>
        <v>Y$13</v>
      </c>
      <c r="Z1567" s="208" t="str">
        <f t="shared" si="1780"/>
        <v>Z$13</v>
      </c>
      <c r="AA1567" s="208" t="str">
        <f t="shared" si="1780"/>
        <v>AA$13</v>
      </c>
      <c r="AB1567" s="208" t="str">
        <f t="shared" si="1780"/>
        <v>AB$13</v>
      </c>
      <c r="AC1567" s="208" t="str">
        <f t="shared" si="1780"/>
        <v>AC$13</v>
      </c>
      <c r="AD1567" s="208" t="str">
        <f t="shared" si="1780"/>
        <v>AD$13</v>
      </c>
      <c r="AE1567" s="208" t="str">
        <f t="shared" si="1780"/>
        <v>AE$13</v>
      </c>
      <c r="AF1567" s="208" t="str">
        <f t="shared" si="1780"/>
        <v>AF$13</v>
      </c>
      <c r="AG1567" s="208" t="str">
        <f t="shared" si="1780"/>
        <v>AG$13</v>
      </c>
      <c r="AH1567" s="208" t="str">
        <f t="shared" si="1780"/>
        <v>AH$13</v>
      </c>
      <c r="AI1567" s="208" t="str">
        <f t="shared" si="1780"/>
        <v>AI$13</v>
      </c>
      <c r="AJ1567" s="208" t="str">
        <f t="shared" si="1780"/>
        <v>AJ$13</v>
      </c>
      <c r="AK1567" s="208" t="str">
        <f t="shared" si="1780"/>
        <v>AK$13</v>
      </c>
      <c r="AL1567" s="208" t="str">
        <f t="shared" si="1780"/>
        <v>AL$13</v>
      </c>
      <c r="AM1567" s="208" t="str">
        <f t="shared" si="1780"/>
        <v>AM$13</v>
      </c>
      <c r="AN1567" s="208" t="str">
        <f t="shared" si="1780"/>
        <v>AN$13</v>
      </c>
      <c r="AO1567" s="208" t="str">
        <f t="shared" si="1780"/>
        <v>AO$13</v>
      </c>
      <c r="AP1567" s="208" t="str">
        <f t="shared" si="1780"/>
        <v>AP$13</v>
      </c>
      <c r="AQ1567" s="208" t="str">
        <f t="shared" si="1780"/>
        <v>AQ$13</v>
      </c>
      <c r="AR1567" s="208" t="str">
        <f t="shared" si="1780"/>
        <v>AR$13</v>
      </c>
      <c r="AS1567" s="208" t="str">
        <f t="shared" si="1780"/>
        <v>AS$13</v>
      </c>
      <c r="AT1567" s="208" t="str">
        <f t="shared" si="1780"/>
        <v>AT$13</v>
      </c>
      <c r="AU1567" s="208" t="str">
        <f t="shared" si="1780"/>
        <v>AU$13</v>
      </c>
      <c r="AV1567" s="208" t="str">
        <f t="shared" si="1780"/>
        <v>AV$13</v>
      </c>
      <c r="AW1567" s="208" t="str">
        <f t="shared" si="1780"/>
        <v>AW$13</v>
      </c>
      <c r="AX1567" s="208" t="str">
        <f t="shared" si="1780"/>
        <v>AX$13</v>
      </c>
      <c r="AY1567" s="208" t="str">
        <f t="shared" si="1780"/>
        <v>AY$13</v>
      </c>
      <c r="AZ1567" s="208" t="str">
        <f t="shared" si="1780"/>
        <v>AZ$13</v>
      </c>
      <c r="BA1567" s="208" t="str">
        <f t="shared" si="1780"/>
        <v>BA$13</v>
      </c>
      <c r="BB1567" s="208" t="str">
        <f t="shared" si="1780"/>
        <v>BB$13</v>
      </c>
      <c r="BC1567" s="208" t="str">
        <f t="shared" si="1780"/>
        <v>BC$13</v>
      </c>
      <c r="BD1567" s="208" t="str">
        <f t="shared" si="1780"/>
        <v>BD$13</v>
      </c>
      <c r="BE1567" s="208" t="str">
        <f t="shared" si="1780"/>
        <v>BE$13</v>
      </c>
      <c r="BF1567" s="208" t="str">
        <f t="shared" si="1780"/>
        <v>BF$13</v>
      </c>
      <c r="BG1567" s="208" t="str">
        <f t="shared" si="1780"/>
        <v>BG$13</v>
      </c>
      <c r="BH1567" s="208" t="str">
        <f t="shared" si="1780"/>
        <v>BH$13</v>
      </c>
      <c r="BI1567" s="208" t="str">
        <f t="shared" si="1780"/>
        <v>BI$13</v>
      </c>
      <c r="BJ1567" s="208" t="str">
        <f t="shared" si="1780"/>
        <v>BJ$13</v>
      </c>
      <c r="BK1567" s="208" t="str">
        <f t="shared" si="1780"/>
        <v>BK$13</v>
      </c>
      <c r="BL1567" s="208" t="str">
        <f t="shared" si="1780"/>
        <v>BL$13</v>
      </c>
      <c r="BM1567" s="208" t="str">
        <f t="shared" si="1780"/>
        <v>BM$13</v>
      </c>
      <c r="BN1567" s="208" t="str">
        <f t="shared" si="1780"/>
        <v>BN$13</v>
      </c>
      <c r="BO1567" s="208" t="str">
        <f t="shared" si="1780"/>
        <v>BO$13</v>
      </c>
      <c r="BP1567" s="208" t="str">
        <f t="shared" si="1780"/>
        <v>BP$13</v>
      </c>
      <c r="BQ1567" s="208" t="str">
        <f t="shared" si="1780"/>
        <v>BQ$13</v>
      </c>
      <c r="BR1567" s="208" t="str">
        <f t="shared" si="1780"/>
        <v>BR$13</v>
      </c>
      <c r="BS1567" s="208" t="str">
        <f t="shared" si="1780"/>
        <v>BS$13</v>
      </c>
      <c r="BT1567" s="208" t="str">
        <f t="shared" si="1780"/>
        <v>BT$13</v>
      </c>
      <c r="BU1567" s="208" t="str">
        <f t="shared" si="1780"/>
        <v>BU$13</v>
      </c>
      <c r="BV1567" s="208" t="str">
        <f t="shared" si="1780"/>
        <v>BV$13</v>
      </c>
      <c r="BW1567" s="208" t="str">
        <f t="shared" si="1780"/>
        <v>BW$13</v>
      </c>
      <c r="BX1567" s="208" t="str">
        <f t="shared" si="1780"/>
        <v>BX$13</v>
      </c>
      <c r="BY1567" s="208" t="str">
        <f t="shared" si="1780"/>
        <v>BY$13</v>
      </c>
      <c r="BZ1567" s="208" t="str">
        <f t="shared" si="1780"/>
        <v>BZ$13</v>
      </c>
      <c r="CA1567" s="208" t="str">
        <f t="shared" si="1780"/>
        <v>CA$13</v>
      </c>
      <c r="CB1567" s="208" t="str">
        <f t="shared" si="1780"/>
        <v>CB$13</v>
      </c>
      <c r="CC1567" s="208" t="str">
        <f t="shared" si="1780"/>
        <v>CC$13</v>
      </c>
      <c r="CD1567" s="208" t="str">
        <f t="shared" si="1780"/>
        <v>CD$13</v>
      </c>
      <c r="CE1567" s="208" t="str">
        <f t="shared" ref="CE1567:CK1567" si="1782">CE1554</f>
        <v>CE$13</v>
      </c>
      <c r="CF1567" s="208" t="str">
        <f t="shared" si="1782"/>
        <v>CF$13</v>
      </c>
      <c r="CG1567" s="208" t="str">
        <f t="shared" si="1782"/>
        <v>CG$13</v>
      </c>
      <c r="CH1567" s="208" t="str">
        <f t="shared" si="1782"/>
        <v>CH$13</v>
      </c>
      <c r="CI1567" s="208" t="str">
        <f t="shared" si="1782"/>
        <v>CI$13</v>
      </c>
      <c r="CJ1567" s="208" t="str">
        <f t="shared" si="1782"/>
        <v>CJ$13</v>
      </c>
      <c r="CK1567" s="208" t="str">
        <f t="shared" si="1782"/>
        <v>CK$13</v>
      </c>
      <c r="CL1567" s="208" t="str">
        <f t="shared" si="1781"/>
        <v>CL$13</v>
      </c>
    </row>
    <row r="1568" spans="2:90" x14ac:dyDescent="0.4">
      <c r="B1568" s="87" t="str">
        <f>B1559</f>
        <v>Setup fees:</v>
      </c>
      <c r="C1568" s="12"/>
      <c r="D1568" s="12" t="s">
        <v>982</v>
      </c>
      <c r="E1568" s="12" t="s">
        <v>906</v>
      </c>
      <c r="F1568" s="12"/>
      <c r="G1568" s="12" t="s">
        <v>330</v>
      </c>
      <c r="H1568" s="12"/>
      <c r="I1568" s="60"/>
      <c r="J1568" s="60"/>
      <c r="K1568" s="15"/>
      <c r="L1568" s="15"/>
      <c r="M1568" s="15"/>
      <c r="N1568" s="15"/>
      <c r="O1568" s="15"/>
      <c r="P1568" s="15"/>
      <c r="R1568" s="15"/>
      <c r="S1568" s="208">
        <f t="shared" ref="S1568:CD1568" si="1783">S1556</f>
        <v>0</v>
      </c>
      <c r="T1568" s="208">
        <f t="shared" si="1783"/>
        <v>0</v>
      </c>
      <c r="U1568" s="208">
        <f t="shared" si="1783"/>
        <v>0</v>
      </c>
      <c r="V1568" s="208">
        <f t="shared" si="1783"/>
        <v>0</v>
      </c>
      <c r="W1568" s="208">
        <f t="shared" si="1783"/>
        <v>0</v>
      </c>
      <c r="X1568" s="208">
        <f t="shared" si="1783"/>
        <v>0</v>
      </c>
      <c r="Y1568" s="208">
        <f t="shared" si="1783"/>
        <v>0</v>
      </c>
      <c r="Z1568" s="208">
        <f t="shared" si="1783"/>
        <v>0</v>
      </c>
      <c r="AA1568" s="208">
        <f t="shared" si="1783"/>
        <v>0</v>
      </c>
      <c r="AB1568" s="208">
        <f t="shared" si="1783"/>
        <v>0</v>
      </c>
      <c r="AC1568" s="208">
        <f t="shared" si="1783"/>
        <v>0</v>
      </c>
      <c r="AD1568" s="208">
        <f t="shared" si="1783"/>
        <v>0</v>
      </c>
      <c r="AE1568" s="208">
        <f t="shared" si="1783"/>
        <v>0</v>
      </c>
      <c r="AF1568" s="208">
        <f t="shared" si="1783"/>
        <v>0</v>
      </c>
      <c r="AG1568" s="208">
        <f t="shared" si="1783"/>
        <v>0</v>
      </c>
      <c r="AH1568" s="208">
        <f t="shared" si="1783"/>
        <v>0</v>
      </c>
      <c r="AI1568" s="208">
        <f t="shared" si="1783"/>
        <v>0</v>
      </c>
      <c r="AJ1568" s="208">
        <f t="shared" si="1783"/>
        <v>0</v>
      </c>
      <c r="AK1568" s="208">
        <f t="shared" si="1783"/>
        <v>0</v>
      </c>
      <c r="AL1568" s="208">
        <f t="shared" si="1783"/>
        <v>0</v>
      </c>
      <c r="AM1568" s="208">
        <f t="shared" si="1783"/>
        <v>0</v>
      </c>
      <c r="AN1568" s="208">
        <f t="shared" si="1783"/>
        <v>0</v>
      </c>
      <c r="AO1568" s="208">
        <f t="shared" si="1783"/>
        <v>0</v>
      </c>
      <c r="AP1568" s="208">
        <f t="shared" si="1783"/>
        <v>0</v>
      </c>
      <c r="AQ1568" s="208">
        <f t="shared" si="1783"/>
        <v>0</v>
      </c>
      <c r="AR1568" s="208">
        <f t="shared" si="1783"/>
        <v>0</v>
      </c>
      <c r="AS1568" s="208">
        <f t="shared" si="1783"/>
        <v>0</v>
      </c>
      <c r="AT1568" s="208">
        <f t="shared" si="1783"/>
        <v>0</v>
      </c>
      <c r="AU1568" s="208">
        <f t="shared" si="1783"/>
        <v>0</v>
      </c>
      <c r="AV1568" s="208">
        <f t="shared" si="1783"/>
        <v>0</v>
      </c>
      <c r="AW1568" s="208">
        <f t="shared" si="1783"/>
        <v>0</v>
      </c>
      <c r="AX1568" s="208">
        <f t="shared" si="1783"/>
        <v>0</v>
      </c>
      <c r="AY1568" s="208">
        <f t="shared" si="1783"/>
        <v>0</v>
      </c>
      <c r="AZ1568" s="208">
        <f t="shared" si="1783"/>
        <v>0</v>
      </c>
      <c r="BA1568" s="208">
        <f t="shared" si="1783"/>
        <v>0</v>
      </c>
      <c r="BB1568" s="208">
        <f t="shared" si="1783"/>
        <v>0</v>
      </c>
      <c r="BC1568" s="208">
        <f t="shared" si="1783"/>
        <v>0</v>
      </c>
      <c r="BD1568" s="208">
        <f t="shared" si="1783"/>
        <v>0</v>
      </c>
      <c r="BE1568" s="208">
        <f t="shared" si="1783"/>
        <v>0</v>
      </c>
      <c r="BF1568" s="208">
        <f t="shared" si="1783"/>
        <v>0</v>
      </c>
      <c r="BG1568" s="208">
        <f t="shared" si="1783"/>
        <v>0</v>
      </c>
      <c r="BH1568" s="208">
        <f t="shared" si="1783"/>
        <v>0</v>
      </c>
      <c r="BI1568" s="208">
        <f t="shared" si="1783"/>
        <v>0</v>
      </c>
      <c r="BJ1568" s="208">
        <f t="shared" si="1783"/>
        <v>0</v>
      </c>
      <c r="BK1568" s="208">
        <f t="shared" si="1783"/>
        <v>0</v>
      </c>
      <c r="BL1568" s="208">
        <f t="shared" si="1783"/>
        <v>0</v>
      </c>
      <c r="BM1568" s="208">
        <f t="shared" si="1783"/>
        <v>0</v>
      </c>
      <c r="BN1568" s="208">
        <f t="shared" si="1783"/>
        <v>0</v>
      </c>
      <c r="BO1568" s="208">
        <f t="shared" si="1783"/>
        <v>0</v>
      </c>
      <c r="BP1568" s="208">
        <f t="shared" si="1783"/>
        <v>0</v>
      </c>
      <c r="BQ1568" s="208">
        <f t="shared" si="1783"/>
        <v>0</v>
      </c>
      <c r="BR1568" s="208">
        <f t="shared" si="1783"/>
        <v>0</v>
      </c>
      <c r="BS1568" s="208">
        <f t="shared" si="1783"/>
        <v>0</v>
      </c>
      <c r="BT1568" s="208">
        <f t="shared" si="1783"/>
        <v>0</v>
      </c>
      <c r="BU1568" s="208">
        <f t="shared" si="1783"/>
        <v>0</v>
      </c>
      <c r="BV1568" s="208">
        <f t="shared" si="1783"/>
        <v>0</v>
      </c>
      <c r="BW1568" s="208">
        <f t="shared" si="1783"/>
        <v>0</v>
      </c>
      <c r="BX1568" s="208">
        <f t="shared" si="1783"/>
        <v>0</v>
      </c>
      <c r="BY1568" s="208">
        <f t="shared" si="1783"/>
        <v>0</v>
      </c>
      <c r="BZ1568" s="208">
        <f t="shared" si="1783"/>
        <v>0</v>
      </c>
      <c r="CA1568" s="208">
        <f t="shared" si="1783"/>
        <v>0</v>
      </c>
      <c r="CB1568" s="208">
        <f t="shared" si="1783"/>
        <v>0</v>
      </c>
      <c r="CC1568" s="208">
        <f t="shared" si="1783"/>
        <v>0</v>
      </c>
      <c r="CD1568" s="208">
        <f t="shared" si="1783"/>
        <v>0</v>
      </c>
      <c r="CE1568" s="208">
        <f t="shared" ref="CE1568:CL1568" si="1784">CE1556</f>
        <v>0</v>
      </c>
      <c r="CF1568" s="208">
        <f t="shared" si="1784"/>
        <v>0</v>
      </c>
      <c r="CG1568" s="208">
        <f t="shared" si="1784"/>
        <v>0</v>
      </c>
      <c r="CH1568" s="208">
        <f t="shared" si="1784"/>
        <v>0</v>
      </c>
      <c r="CI1568" s="208">
        <f t="shared" si="1784"/>
        <v>0</v>
      </c>
      <c r="CJ1568" s="208">
        <f t="shared" si="1784"/>
        <v>0</v>
      </c>
      <c r="CK1568" s="208">
        <f t="shared" si="1784"/>
        <v>0</v>
      </c>
      <c r="CL1568" s="208">
        <f t="shared" si="1784"/>
        <v>0</v>
      </c>
    </row>
    <row r="1569" spans="2:90" x14ac:dyDescent="0.4">
      <c r="B1569" s="231" t="str">
        <f>IFERROR(SUBSTITUTE(TRIM(MID(B1559, SEARCH("-", B1559) + 1, LEN(B1559))),":",""),"no unit")</f>
        <v>no unit</v>
      </c>
      <c r="C1569" s="12"/>
      <c r="D1569" s="12" t="s">
        <v>982</v>
      </c>
      <c r="E1569" s="12" t="s">
        <v>906</v>
      </c>
      <c r="F1569" s="12"/>
      <c r="G1569" s="12" t="s">
        <v>330</v>
      </c>
      <c r="H1569" s="12"/>
      <c r="I1569" s="60"/>
      <c r="J1569" s="60"/>
      <c r="K1569" s="15"/>
      <c r="L1569" s="15"/>
      <c r="M1569" s="15"/>
      <c r="N1569" s="15"/>
      <c r="O1569" s="15"/>
      <c r="P1569" s="15"/>
      <c r="R1569" s="15"/>
      <c r="S1569" s="208"/>
      <c r="T1569" s="208"/>
      <c r="U1569" s="208"/>
      <c r="V1569" s="208"/>
      <c r="W1569" s="208"/>
      <c r="X1569" s="208"/>
      <c r="Y1569" s="208"/>
      <c r="Z1569" s="208"/>
      <c r="AA1569" s="208"/>
      <c r="AB1569" s="208"/>
      <c r="AC1569" s="208"/>
      <c r="AD1569" s="208"/>
      <c r="AE1569" s="208"/>
      <c r="AF1569" s="208"/>
      <c r="AG1569" s="208"/>
      <c r="AH1569" s="208"/>
      <c r="AI1569" s="208"/>
      <c r="AJ1569" s="208"/>
      <c r="AK1569" s="208"/>
      <c r="AL1569" s="208"/>
      <c r="AM1569" s="208"/>
      <c r="AN1569" s="208"/>
      <c r="AO1569" s="208"/>
      <c r="AP1569" s="208"/>
      <c r="AQ1569" s="208"/>
      <c r="AR1569" s="208"/>
      <c r="AS1569" s="208"/>
      <c r="AT1569" s="208"/>
      <c r="AU1569" s="208"/>
      <c r="AV1569" s="208"/>
      <c r="AW1569" s="208"/>
      <c r="AX1569" s="208"/>
      <c r="AY1569" s="208"/>
      <c r="AZ1569" s="208"/>
      <c r="BA1569" s="208"/>
      <c r="BB1569" s="208"/>
      <c r="BC1569" s="208"/>
      <c r="BD1569" s="208"/>
      <c r="BE1569" s="208"/>
      <c r="BF1569" s="208"/>
      <c r="BG1569" s="208"/>
      <c r="BH1569" s="208"/>
      <c r="BI1569" s="208"/>
      <c r="BJ1569" s="208"/>
      <c r="BK1569" s="208"/>
      <c r="BL1569" s="208"/>
      <c r="BM1569" s="208"/>
      <c r="BN1569" s="208"/>
      <c r="BO1569" s="208"/>
      <c r="BP1569" s="208"/>
      <c r="BQ1569" s="208"/>
      <c r="BR1569" s="208"/>
      <c r="BS1569" s="208"/>
      <c r="BT1569" s="208"/>
      <c r="BU1569" s="208"/>
      <c r="BV1569" s="208"/>
      <c r="BW1569" s="208"/>
      <c r="BX1569" s="208"/>
      <c r="BY1569" s="208"/>
      <c r="BZ1569" s="208"/>
      <c r="CA1569" s="208"/>
      <c r="CB1569" s="208"/>
      <c r="CC1569" s="208"/>
      <c r="CD1569" s="208"/>
      <c r="CE1569" s="208"/>
      <c r="CF1569" s="208"/>
      <c r="CG1569" s="208"/>
      <c r="CH1569" s="208"/>
      <c r="CI1569" s="208"/>
      <c r="CJ1569" s="208"/>
      <c r="CK1569" s="208"/>
      <c r="CL1569" s="208"/>
    </row>
    <row r="1570" spans="2:90" x14ac:dyDescent="0.4">
      <c r="B1570" s="87" t="str">
        <f>B1557</f>
        <v>Secondary revenue driver</v>
      </c>
      <c r="C1570" s="88"/>
      <c r="D1570" s="88" t="s">
        <v>982</v>
      </c>
      <c r="E1570" s="88" t="s">
        <v>906</v>
      </c>
      <c r="F1570" s="88"/>
      <c r="G1570" s="88" t="s">
        <v>330</v>
      </c>
      <c r="H1570" s="88"/>
      <c r="I1570" s="206"/>
      <c r="J1570" s="206"/>
      <c r="K1570" s="207"/>
      <c r="L1570" s="207"/>
      <c r="M1570" s="207"/>
      <c r="N1570" s="207"/>
      <c r="O1570" s="207"/>
      <c r="P1570" s="207"/>
      <c r="R1570" s="207"/>
      <c r="S1570" s="4" t="str">
        <f t="shared" ref="S1570:CD1570" si="1785">ADDRESS(ROW(S1562),COLUMN(S1562),2)</f>
        <v>S$1562</v>
      </c>
      <c r="T1570" s="4" t="str">
        <f t="shared" si="1785"/>
        <v>T$1562</v>
      </c>
      <c r="U1570" s="4" t="str">
        <f t="shared" si="1785"/>
        <v>U$1562</v>
      </c>
      <c r="V1570" s="4" t="str">
        <f t="shared" si="1785"/>
        <v>V$1562</v>
      </c>
      <c r="W1570" s="4" t="str">
        <f t="shared" si="1785"/>
        <v>W$1562</v>
      </c>
      <c r="X1570" s="4" t="str">
        <f t="shared" si="1785"/>
        <v>X$1562</v>
      </c>
      <c r="Y1570" s="4" t="str">
        <f t="shared" si="1785"/>
        <v>Y$1562</v>
      </c>
      <c r="Z1570" s="4" t="str">
        <f t="shared" si="1785"/>
        <v>Z$1562</v>
      </c>
      <c r="AA1570" s="4" t="str">
        <f t="shared" si="1785"/>
        <v>AA$1562</v>
      </c>
      <c r="AB1570" s="4" t="str">
        <f t="shared" si="1785"/>
        <v>AB$1562</v>
      </c>
      <c r="AC1570" s="4" t="str">
        <f t="shared" si="1785"/>
        <v>AC$1562</v>
      </c>
      <c r="AD1570" s="4" t="str">
        <f t="shared" si="1785"/>
        <v>AD$1562</v>
      </c>
      <c r="AE1570" s="4" t="str">
        <f t="shared" si="1785"/>
        <v>AE$1562</v>
      </c>
      <c r="AF1570" s="4" t="str">
        <f t="shared" si="1785"/>
        <v>AF$1562</v>
      </c>
      <c r="AG1570" s="4" t="str">
        <f t="shared" si="1785"/>
        <v>AG$1562</v>
      </c>
      <c r="AH1570" s="4" t="str">
        <f t="shared" si="1785"/>
        <v>AH$1562</v>
      </c>
      <c r="AI1570" s="4" t="str">
        <f t="shared" si="1785"/>
        <v>AI$1562</v>
      </c>
      <c r="AJ1570" s="4" t="str">
        <f t="shared" si="1785"/>
        <v>AJ$1562</v>
      </c>
      <c r="AK1570" s="4" t="str">
        <f t="shared" si="1785"/>
        <v>AK$1562</v>
      </c>
      <c r="AL1570" s="4" t="str">
        <f t="shared" si="1785"/>
        <v>AL$1562</v>
      </c>
      <c r="AM1570" s="4" t="str">
        <f t="shared" si="1785"/>
        <v>AM$1562</v>
      </c>
      <c r="AN1570" s="4" t="str">
        <f t="shared" si="1785"/>
        <v>AN$1562</v>
      </c>
      <c r="AO1570" s="4" t="str">
        <f t="shared" si="1785"/>
        <v>AO$1562</v>
      </c>
      <c r="AP1570" s="4" t="str">
        <f t="shared" si="1785"/>
        <v>AP$1562</v>
      </c>
      <c r="AQ1570" s="4" t="str">
        <f t="shared" si="1785"/>
        <v>AQ$1562</v>
      </c>
      <c r="AR1570" s="4" t="str">
        <f t="shared" si="1785"/>
        <v>AR$1562</v>
      </c>
      <c r="AS1570" s="4" t="str">
        <f t="shared" si="1785"/>
        <v>AS$1562</v>
      </c>
      <c r="AT1570" s="4" t="str">
        <f t="shared" si="1785"/>
        <v>AT$1562</v>
      </c>
      <c r="AU1570" s="4" t="str">
        <f t="shared" si="1785"/>
        <v>AU$1562</v>
      </c>
      <c r="AV1570" s="4" t="str">
        <f t="shared" si="1785"/>
        <v>AV$1562</v>
      </c>
      <c r="AW1570" s="4" t="str">
        <f t="shared" si="1785"/>
        <v>AW$1562</v>
      </c>
      <c r="AX1570" s="4" t="str">
        <f t="shared" si="1785"/>
        <v>AX$1562</v>
      </c>
      <c r="AY1570" s="4" t="str">
        <f t="shared" si="1785"/>
        <v>AY$1562</v>
      </c>
      <c r="AZ1570" s="4" t="str">
        <f t="shared" si="1785"/>
        <v>AZ$1562</v>
      </c>
      <c r="BA1570" s="4" t="str">
        <f t="shared" si="1785"/>
        <v>BA$1562</v>
      </c>
      <c r="BB1570" s="4" t="str">
        <f t="shared" si="1785"/>
        <v>BB$1562</v>
      </c>
      <c r="BC1570" s="4" t="str">
        <f t="shared" si="1785"/>
        <v>BC$1562</v>
      </c>
      <c r="BD1570" s="4" t="str">
        <f t="shared" si="1785"/>
        <v>BD$1562</v>
      </c>
      <c r="BE1570" s="4" t="str">
        <f t="shared" si="1785"/>
        <v>BE$1562</v>
      </c>
      <c r="BF1570" s="4" t="str">
        <f t="shared" si="1785"/>
        <v>BF$1562</v>
      </c>
      <c r="BG1570" s="4" t="str">
        <f t="shared" si="1785"/>
        <v>BG$1562</v>
      </c>
      <c r="BH1570" s="4" t="str">
        <f t="shared" si="1785"/>
        <v>BH$1562</v>
      </c>
      <c r="BI1570" s="4" t="str">
        <f t="shared" si="1785"/>
        <v>BI$1562</v>
      </c>
      <c r="BJ1570" s="4" t="str">
        <f t="shared" si="1785"/>
        <v>BJ$1562</v>
      </c>
      <c r="BK1570" s="4" t="str">
        <f t="shared" si="1785"/>
        <v>BK$1562</v>
      </c>
      <c r="BL1570" s="4" t="str">
        <f t="shared" si="1785"/>
        <v>BL$1562</v>
      </c>
      <c r="BM1570" s="4" t="str">
        <f t="shared" si="1785"/>
        <v>BM$1562</v>
      </c>
      <c r="BN1570" s="4" t="str">
        <f t="shared" si="1785"/>
        <v>BN$1562</v>
      </c>
      <c r="BO1570" s="4" t="str">
        <f t="shared" si="1785"/>
        <v>BO$1562</v>
      </c>
      <c r="BP1570" s="4" t="str">
        <f t="shared" si="1785"/>
        <v>BP$1562</v>
      </c>
      <c r="BQ1570" s="4" t="str">
        <f t="shared" si="1785"/>
        <v>BQ$1562</v>
      </c>
      <c r="BR1570" s="4" t="str">
        <f t="shared" si="1785"/>
        <v>BR$1562</v>
      </c>
      <c r="BS1570" s="4" t="str">
        <f t="shared" si="1785"/>
        <v>BS$1562</v>
      </c>
      <c r="BT1570" s="4" t="str">
        <f t="shared" si="1785"/>
        <v>BT$1562</v>
      </c>
      <c r="BU1570" s="4" t="str">
        <f t="shared" si="1785"/>
        <v>BU$1562</v>
      </c>
      <c r="BV1570" s="4" t="str">
        <f t="shared" si="1785"/>
        <v>BV$1562</v>
      </c>
      <c r="BW1570" s="4" t="str">
        <f t="shared" si="1785"/>
        <v>BW$1562</v>
      </c>
      <c r="BX1570" s="4" t="str">
        <f t="shared" si="1785"/>
        <v>BX$1562</v>
      </c>
      <c r="BY1570" s="4" t="str">
        <f t="shared" si="1785"/>
        <v>BY$1562</v>
      </c>
      <c r="BZ1570" s="4" t="str">
        <f t="shared" si="1785"/>
        <v>BZ$1562</v>
      </c>
      <c r="CA1570" s="4" t="str">
        <f t="shared" si="1785"/>
        <v>CA$1562</v>
      </c>
      <c r="CB1570" s="4" t="str">
        <f t="shared" si="1785"/>
        <v>CB$1562</v>
      </c>
      <c r="CC1570" s="4" t="str">
        <f t="shared" si="1785"/>
        <v>CC$1562</v>
      </c>
      <c r="CD1570" s="4" t="str">
        <f t="shared" si="1785"/>
        <v>CD$1562</v>
      </c>
      <c r="CE1570" s="4" t="str">
        <f t="shared" ref="CE1570:CL1570" si="1786">ADDRESS(ROW(CE1562),COLUMN(CE1562),2)</f>
        <v>CE$1562</v>
      </c>
      <c r="CF1570" s="4" t="str">
        <f t="shared" si="1786"/>
        <v>CF$1562</v>
      </c>
      <c r="CG1570" s="4" t="str">
        <f t="shared" si="1786"/>
        <v>CG$1562</v>
      </c>
      <c r="CH1570" s="4" t="str">
        <f t="shared" si="1786"/>
        <v>CH$1562</v>
      </c>
      <c r="CI1570" s="4" t="str">
        <f t="shared" si="1786"/>
        <v>CI$1562</v>
      </c>
      <c r="CJ1570" s="4" t="str">
        <f t="shared" si="1786"/>
        <v>CJ$1562</v>
      </c>
      <c r="CK1570" s="4" t="str">
        <f t="shared" si="1786"/>
        <v>CK$1562</v>
      </c>
      <c r="CL1570" s="4" t="str">
        <f t="shared" si="1786"/>
        <v>CL$1562</v>
      </c>
    </row>
    <row r="1571" spans="2:90" x14ac:dyDescent="0.4">
      <c r="B1571" s="8" t="str">
        <f>B1558</f>
        <v>Secondary volume driver</v>
      </c>
      <c r="C1571" s="12"/>
      <c r="D1571" s="12" t="s">
        <v>982</v>
      </c>
      <c r="E1571" s="12" t="s">
        <v>906</v>
      </c>
      <c r="F1571" s="12"/>
      <c r="G1571" s="12" t="s">
        <v>330</v>
      </c>
      <c r="H1571" s="12"/>
      <c r="I1571" s="60"/>
      <c r="J1571" s="60"/>
      <c r="K1571" s="15"/>
      <c r="L1571" s="15"/>
      <c r="M1571" s="15"/>
      <c r="N1571" s="15"/>
      <c r="O1571" s="15"/>
      <c r="P1571" s="15"/>
      <c r="R1571" s="15"/>
      <c r="S1571" s="208" t="str">
        <f t="shared" ref="S1571:CD1571" si="1787">S1558</f>
        <v>S$15</v>
      </c>
      <c r="T1571" s="208" t="str">
        <f t="shared" si="1787"/>
        <v>T$15</v>
      </c>
      <c r="U1571" s="208" t="str">
        <f t="shared" si="1787"/>
        <v>U$15</v>
      </c>
      <c r="V1571" s="208" t="str">
        <f t="shared" si="1787"/>
        <v>V$15</v>
      </c>
      <c r="W1571" s="208" t="str">
        <f t="shared" si="1787"/>
        <v>W$15</v>
      </c>
      <c r="X1571" s="208" t="str">
        <f t="shared" si="1787"/>
        <v>X$15</v>
      </c>
      <c r="Y1571" s="208" t="str">
        <f t="shared" si="1787"/>
        <v>Y$15</v>
      </c>
      <c r="Z1571" s="208" t="str">
        <f t="shared" si="1787"/>
        <v>Z$15</v>
      </c>
      <c r="AA1571" s="208" t="str">
        <f t="shared" si="1787"/>
        <v>AA$15</v>
      </c>
      <c r="AB1571" s="208" t="str">
        <f t="shared" si="1787"/>
        <v>AB$15</v>
      </c>
      <c r="AC1571" s="208" t="str">
        <f t="shared" si="1787"/>
        <v>AC$15</v>
      </c>
      <c r="AD1571" s="208" t="str">
        <f t="shared" si="1787"/>
        <v>AD$15</v>
      </c>
      <c r="AE1571" s="208" t="str">
        <f t="shared" si="1787"/>
        <v>AE$15</v>
      </c>
      <c r="AF1571" s="208" t="str">
        <f t="shared" si="1787"/>
        <v>AF$15</v>
      </c>
      <c r="AG1571" s="208" t="str">
        <f t="shared" si="1787"/>
        <v>AG$15</v>
      </c>
      <c r="AH1571" s="208" t="str">
        <f t="shared" si="1787"/>
        <v>AH$15</v>
      </c>
      <c r="AI1571" s="208" t="str">
        <f t="shared" si="1787"/>
        <v>AI$15</v>
      </c>
      <c r="AJ1571" s="208" t="str">
        <f t="shared" si="1787"/>
        <v>AJ$15</v>
      </c>
      <c r="AK1571" s="208" t="str">
        <f t="shared" si="1787"/>
        <v>AK$15</v>
      </c>
      <c r="AL1571" s="208" t="str">
        <f t="shared" si="1787"/>
        <v>AL$15</v>
      </c>
      <c r="AM1571" s="208" t="str">
        <f t="shared" si="1787"/>
        <v>AM$15</v>
      </c>
      <c r="AN1571" s="208" t="str">
        <f t="shared" si="1787"/>
        <v>AN$15</v>
      </c>
      <c r="AO1571" s="208" t="str">
        <f t="shared" si="1787"/>
        <v>AO$15</v>
      </c>
      <c r="AP1571" s="208" t="str">
        <f t="shared" si="1787"/>
        <v>AP$15</v>
      </c>
      <c r="AQ1571" s="208" t="str">
        <f t="shared" si="1787"/>
        <v>AQ$15</v>
      </c>
      <c r="AR1571" s="208" t="str">
        <f t="shared" si="1787"/>
        <v>AR$15</v>
      </c>
      <c r="AS1571" s="208" t="str">
        <f t="shared" si="1787"/>
        <v>AS$15</v>
      </c>
      <c r="AT1571" s="208" t="str">
        <f t="shared" si="1787"/>
        <v>AT$15</v>
      </c>
      <c r="AU1571" s="208" t="str">
        <f t="shared" si="1787"/>
        <v>AU$15</v>
      </c>
      <c r="AV1571" s="208" t="str">
        <f t="shared" si="1787"/>
        <v>AV$15</v>
      </c>
      <c r="AW1571" s="208" t="str">
        <f t="shared" si="1787"/>
        <v>AW$15</v>
      </c>
      <c r="AX1571" s="208" t="str">
        <f t="shared" si="1787"/>
        <v>AX$15</v>
      </c>
      <c r="AY1571" s="208" t="str">
        <f t="shared" si="1787"/>
        <v>AY$15</v>
      </c>
      <c r="AZ1571" s="208" t="str">
        <f t="shared" si="1787"/>
        <v>AZ$15</v>
      </c>
      <c r="BA1571" s="208" t="str">
        <f t="shared" si="1787"/>
        <v>BA$15</v>
      </c>
      <c r="BB1571" s="208" t="str">
        <f t="shared" si="1787"/>
        <v>BB$15</v>
      </c>
      <c r="BC1571" s="208" t="str">
        <f t="shared" si="1787"/>
        <v>BC$15</v>
      </c>
      <c r="BD1571" s="208" t="str">
        <f t="shared" si="1787"/>
        <v>BD$15</v>
      </c>
      <c r="BE1571" s="208" t="str">
        <f t="shared" si="1787"/>
        <v>BE$15</v>
      </c>
      <c r="BF1571" s="208" t="str">
        <f t="shared" si="1787"/>
        <v>BF$15</v>
      </c>
      <c r="BG1571" s="208" t="str">
        <f t="shared" si="1787"/>
        <v>BG$15</v>
      </c>
      <c r="BH1571" s="208" t="str">
        <f t="shared" si="1787"/>
        <v>BH$15</v>
      </c>
      <c r="BI1571" s="208" t="str">
        <f t="shared" si="1787"/>
        <v>BI$15</v>
      </c>
      <c r="BJ1571" s="208" t="str">
        <f t="shared" si="1787"/>
        <v>BJ$15</v>
      </c>
      <c r="BK1571" s="208" t="str">
        <f t="shared" si="1787"/>
        <v>BK$15</v>
      </c>
      <c r="BL1571" s="208" t="str">
        <f t="shared" si="1787"/>
        <v>BL$15</v>
      </c>
      <c r="BM1571" s="208" t="str">
        <f t="shared" si="1787"/>
        <v>BM$15</v>
      </c>
      <c r="BN1571" s="208" t="str">
        <f t="shared" si="1787"/>
        <v>BN$15</v>
      </c>
      <c r="BO1571" s="208" t="str">
        <f t="shared" si="1787"/>
        <v>BO$15</v>
      </c>
      <c r="BP1571" s="208" t="str">
        <f t="shared" si="1787"/>
        <v>BP$15</v>
      </c>
      <c r="BQ1571" s="208" t="str">
        <f t="shared" si="1787"/>
        <v>BQ$15</v>
      </c>
      <c r="BR1571" s="208" t="str">
        <f t="shared" si="1787"/>
        <v>BR$15</v>
      </c>
      <c r="BS1571" s="208" t="str">
        <f t="shared" si="1787"/>
        <v>BS$15</v>
      </c>
      <c r="BT1571" s="208" t="str">
        <f t="shared" si="1787"/>
        <v>BT$15</v>
      </c>
      <c r="BU1571" s="208" t="str">
        <f t="shared" si="1787"/>
        <v>BU$15</v>
      </c>
      <c r="BV1571" s="208" t="str">
        <f t="shared" si="1787"/>
        <v>BV$15</v>
      </c>
      <c r="BW1571" s="208" t="str">
        <f t="shared" si="1787"/>
        <v>BW$15</v>
      </c>
      <c r="BX1571" s="208" t="str">
        <f t="shared" si="1787"/>
        <v>BX$15</v>
      </c>
      <c r="BY1571" s="208" t="str">
        <f t="shared" si="1787"/>
        <v>BY$15</v>
      </c>
      <c r="BZ1571" s="208" t="str">
        <f t="shared" si="1787"/>
        <v>BZ$15</v>
      </c>
      <c r="CA1571" s="208" t="str">
        <f t="shared" si="1787"/>
        <v>CA$15</v>
      </c>
      <c r="CB1571" s="208" t="str">
        <f t="shared" si="1787"/>
        <v>CB$15</v>
      </c>
      <c r="CC1571" s="208" t="str">
        <f t="shared" si="1787"/>
        <v>CC$15</v>
      </c>
      <c r="CD1571" s="208" t="str">
        <f t="shared" si="1787"/>
        <v>CD$15</v>
      </c>
      <c r="CE1571" s="208" t="str">
        <f t="shared" ref="CE1571:CL1571" si="1788">CE1558</f>
        <v>CE$15</v>
      </c>
      <c r="CF1571" s="208" t="str">
        <f t="shared" si="1788"/>
        <v>CF$15</v>
      </c>
      <c r="CG1571" s="208" t="str">
        <f t="shared" si="1788"/>
        <v>CG$15</v>
      </c>
      <c r="CH1571" s="208" t="str">
        <f t="shared" si="1788"/>
        <v>CH$15</v>
      </c>
      <c r="CI1571" s="208" t="str">
        <f t="shared" si="1788"/>
        <v>CI$15</v>
      </c>
      <c r="CJ1571" s="208" t="str">
        <f t="shared" si="1788"/>
        <v>CJ$15</v>
      </c>
      <c r="CK1571" s="208" t="str">
        <f t="shared" si="1788"/>
        <v>CK$15</v>
      </c>
      <c r="CL1571" s="208" t="str">
        <f t="shared" si="1788"/>
        <v>CL$15</v>
      </c>
    </row>
    <row r="1572" spans="2:90" x14ac:dyDescent="0.4">
      <c r="C1572" s="12"/>
      <c r="D1572" s="12"/>
      <c r="E1572" s="12" t="s">
        <v>906</v>
      </c>
      <c r="F1572" s="12"/>
      <c r="G1572" s="12"/>
      <c r="H1572" s="12"/>
      <c r="I1572" s="60"/>
      <c r="J1572" s="60"/>
      <c r="K1572" s="15"/>
      <c r="L1572" s="15"/>
      <c r="M1572" s="15"/>
      <c r="N1572" s="15"/>
      <c r="O1572" s="15"/>
      <c r="P1572" s="15"/>
      <c r="R1572" s="15"/>
      <c r="S1572" s="208"/>
      <c r="T1572" s="208"/>
      <c r="U1572" s="208"/>
      <c r="V1572" s="208"/>
      <c r="W1572" s="208"/>
      <c r="X1572" s="208"/>
      <c r="Y1572" s="208"/>
      <c r="Z1572" s="208"/>
      <c r="AA1572" s="208"/>
      <c r="AB1572" s="208"/>
      <c r="AC1572" s="208"/>
      <c r="AD1572" s="208"/>
      <c r="AE1572" s="208"/>
      <c r="AF1572" s="208"/>
      <c r="AG1572" s="208"/>
      <c r="AH1572" s="208"/>
      <c r="AI1572" s="208"/>
      <c r="AJ1572" s="208"/>
      <c r="AK1572" s="208"/>
      <c r="AL1572" s="208"/>
      <c r="AM1572" s="208"/>
      <c r="AN1572" s="208"/>
      <c r="AO1572" s="208"/>
      <c r="AP1572" s="208"/>
      <c r="AQ1572" s="208"/>
      <c r="AR1572" s="208"/>
      <c r="AS1572" s="208"/>
      <c r="AT1572" s="208"/>
      <c r="AU1572" s="208"/>
      <c r="AV1572" s="208"/>
      <c r="AW1572" s="208"/>
      <c r="AX1572" s="208"/>
      <c r="AY1572" s="208"/>
      <c r="AZ1572" s="208"/>
      <c r="BA1572" s="208"/>
      <c r="BB1572" s="208"/>
      <c r="BC1572" s="208"/>
      <c r="BD1572" s="208"/>
      <c r="BE1572" s="208"/>
      <c r="BF1572" s="208"/>
      <c r="BG1572" s="208"/>
      <c r="BH1572" s="208"/>
      <c r="BI1572" s="208"/>
      <c r="BJ1572" s="208"/>
      <c r="BK1572" s="208"/>
      <c r="BL1572" s="208"/>
      <c r="BM1572" s="208"/>
      <c r="BN1572" s="208"/>
      <c r="BO1572" s="208"/>
      <c r="BP1572" s="208"/>
      <c r="BQ1572" s="208"/>
      <c r="BR1572" s="208"/>
      <c r="BS1572" s="208"/>
      <c r="BT1572" s="208"/>
      <c r="BU1572" s="208"/>
      <c r="BV1572" s="208"/>
      <c r="BW1572" s="208"/>
      <c r="BX1572" s="208"/>
      <c r="BY1572" s="208"/>
      <c r="BZ1572" s="208"/>
      <c r="CA1572" s="208"/>
      <c r="CB1572" s="208"/>
      <c r="CC1572" s="208"/>
      <c r="CD1572" s="208"/>
      <c r="CE1572" s="208"/>
      <c r="CF1572" s="208"/>
      <c r="CG1572" s="208"/>
      <c r="CH1572" s="208"/>
      <c r="CI1572" s="208"/>
      <c r="CJ1572" s="208"/>
      <c r="CK1572" s="208"/>
      <c r="CL1572" s="208"/>
    </row>
    <row r="1573" spans="2:90" x14ac:dyDescent="0.4">
      <c r="B1573" s="168" t="s">
        <v>487</v>
      </c>
      <c r="C1573" s="186"/>
      <c r="D1573" s="186"/>
      <c r="E1573" s="186" t="s">
        <v>906</v>
      </c>
      <c r="F1573" s="186"/>
      <c r="G1573" s="186"/>
      <c r="H1573" s="186"/>
      <c r="I1573" s="187"/>
      <c r="J1573" s="187"/>
      <c r="K1573" s="188"/>
      <c r="L1573" s="188"/>
      <c r="M1573" s="188"/>
      <c r="N1573" s="188"/>
      <c r="O1573" s="188"/>
      <c r="P1573" s="188"/>
      <c r="R1573" s="188"/>
      <c r="S1573" s="189"/>
      <c r="T1573" s="189"/>
      <c r="U1573" s="189"/>
      <c r="V1573" s="189"/>
      <c r="W1573" s="189"/>
      <c r="X1573" s="189"/>
      <c r="Y1573" s="189"/>
      <c r="Z1573" s="189"/>
      <c r="AA1573" s="189"/>
      <c r="AB1573" s="189"/>
      <c r="AC1573" s="189"/>
      <c r="AD1573" s="189"/>
      <c r="AE1573" s="189"/>
      <c r="AF1573" s="189"/>
      <c r="AG1573" s="189"/>
      <c r="AH1573" s="189"/>
      <c r="AI1573" s="189"/>
      <c r="AJ1573" s="189"/>
      <c r="AK1573" s="189"/>
      <c r="AL1573" s="189"/>
      <c r="AM1573" s="189"/>
      <c r="AN1573" s="189"/>
      <c r="AO1573" s="189"/>
      <c r="AP1573" s="189"/>
      <c r="AQ1573" s="189"/>
      <c r="AR1573" s="189"/>
      <c r="AS1573" s="189"/>
      <c r="AT1573" s="189"/>
      <c r="AU1573" s="189"/>
      <c r="AV1573" s="189"/>
      <c r="AW1573" s="189"/>
      <c r="AX1573" s="189"/>
      <c r="AY1573" s="189"/>
      <c r="AZ1573" s="189"/>
      <c r="BA1573" s="189"/>
      <c r="BB1573" s="189"/>
      <c r="BC1573" s="189"/>
      <c r="BD1573" s="189"/>
      <c r="BE1573" s="189"/>
      <c r="BF1573" s="189"/>
      <c r="BG1573" s="189"/>
      <c r="BH1573" s="189"/>
      <c r="BI1573" s="189"/>
      <c r="BJ1573" s="189"/>
      <c r="BK1573" s="189"/>
      <c r="BL1573" s="189"/>
      <c r="BM1573" s="189"/>
      <c r="BN1573" s="189"/>
      <c r="BO1573" s="189"/>
      <c r="BP1573" s="189"/>
      <c r="BQ1573" s="189"/>
      <c r="BR1573" s="189"/>
      <c r="BS1573" s="189"/>
      <c r="BT1573" s="189"/>
      <c r="BU1573" s="189"/>
      <c r="BV1573" s="189"/>
      <c r="BW1573" s="189"/>
      <c r="BX1573" s="189"/>
      <c r="BY1573" s="189"/>
      <c r="BZ1573" s="189"/>
      <c r="CA1573" s="189"/>
      <c r="CB1573" s="189"/>
      <c r="CC1573" s="189"/>
      <c r="CD1573" s="189"/>
      <c r="CE1573" s="189"/>
      <c r="CF1573" s="189"/>
      <c r="CG1573" s="189"/>
      <c r="CH1573" s="189"/>
      <c r="CI1573" s="189"/>
      <c r="CJ1573" s="189"/>
      <c r="CK1573" s="189"/>
      <c r="CL1573" s="189"/>
    </row>
    <row r="1574" spans="2:90" x14ac:dyDescent="0.4">
      <c r="B1574" s="168" t="s">
        <v>489</v>
      </c>
      <c r="C1574" s="186"/>
      <c r="D1574" s="186"/>
      <c r="E1574" s="186" t="s">
        <v>906</v>
      </c>
      <c r="F1574" s="186"/>
      <c r="G1574" s="186"/>
      <c r="H1574" s="186"/>
      <c r="I1574" s="187"/>
      <c r="J1574" s="187"/>
      <c r="K1574" s="188"/>
      <c r="L1574" s="188"/>
      <c r="M1574" s="188"/>
      <c r="N1574" s="188"/>
      <c r="O1574" s="188"/>
      <c r="P1574" s="188"/>
      <c r="R1574" s="188"/>
      <c r="S1574" s="189"/>
      <c r="T1574" s="189"/>
      <c r="U1574" s="189"/>
      <c r="V1574" s="189"/>
      <c r="W1574" s="189"/>
      <c r="X1574" s="189"/>
      <c r="Y1574" s="189"/>
      <c r="Z1574" s="189"/>
      <c r="AA1574" s="189"/>
      <c r="AB1574" s="189"/>
      <c r="AC1574" s="189"/>
      <c r="AD1574" s="189"/>
      <c r="AE1574" s="189"/>
      <c r="AF1574" s="189"/>
      <c r="AG1574" s="189"/>
      <c r="AH1574" s="189"/>
      <c r="AI1574" s="189"/>
      <c r="AJ1574" s="189"/>
      <c r="AK1574" s="189"/>
      <c r="AL1574" s="189"/>
      <c r="AM1574" s="189"/>
      <c r="AN1574" s="189"/>
      <c r="AO1574" s="189"/>
      <c r="AP1574" s="189"/>
      <c r="AQ1574" s="189"/>
      <c r="AR1574" s="189"/>
      <c r="AS1574" s="189"/>
      <c r="AT1574" s="189"/>
      <c r="AU1574" s="189"/>
      <c r="AV1574" s="189"/>
      <c r="AW1574" s="189"/>
      <c r="AX1574" s="189"/>
      <c r="AY1574" s="189"/>
      <c r="AZ1574" s="189"/>
      <c r="BA1574" s="189"/>
      <c r="BB1574" s="189"/>
      <c r="BC1574" s="189"/>
      <c r="BD1574" s="189"/>
      <c r="BE1574" s="189"/>
      <c r="BF1574" s="189"/>
      <c r="BG1574" s="189"/>
      <c r="BH1574" s="189"/>
      <c r="BI1574" s="189"/>
      <c r="BJ1574" s="189"/>
      <c r="BK1574" s="189"/>
      <c r="BL1574" s="189"/>
      <c r="BM1574" s="189"/>
      <c r="BN1574" s="189"/>
      <c r="BO1574" s="189"/>
      <c r="BP1574" s="189"/>
      <c r="BQ1574" s="189"/>
      <c r="BR1574" s="189"/>
      <c r="BS1574" s="189"/>
      <c r="BT1574" s="189"/>
      <c r="BU1574" s="189"/>
      <c r="BV1574" s="189"/>
      <c r="BW1574" s="189"/>
      <c r="BX1574" s="189"/>
      <c r="BY1574" s="189"/>
      <c r="BZ1574" s="189"/>
      <c r="CA1574" s="189"/>
      <c r="CB1574" s="189"/>
      <c r="CC1574" s="189"/>
      <c r="CD1574" s="189"/>
      <c r="CE1574" s="189"/>
      <c r="CF1574" s="189"/>
      <c r="CG1574" s="189"/>
      <c r="CH1574" s="189"/>
      <c r="CI1574" s="189"/>
      <c r="CJ1574" s="189"/>
      <c r="CK1574" s="189"/>
      <c r="CL1574" s="189"/>
    </row>
    <row r="1575" spans="2:90" x14ac:dyDescent="0.4">
      <c r="B1575" s="168" t="s">
        <v>459</v>
      </c>
      <c r="C1575" s="167"/>
      <c r="D1575" s="167"/>
      <c r="E1575" s="167" t="s">
        <v>906</v>
      </c>
      <c r="F1575" s="167"/>
      <c r="G1575" s="167"/>
      <c r="H1575" s="167"/>
      <c r="I1575" s="169"/>
      <c r="J1575" s="169"/>
      <c r="K1575" s="190"/>
      <c r="L1575" s="190"/>
      <c r="M1575" s="190"/>
      <c r="N1575" s="190"/>
      <c r="O1575" s="190"/>
      <c r="P1575" s="190"/>
      <c r="R1575" s="191"/>
      <c r="S1575" s="192" t="str">
        <f t="shared" ref="S1575:CD1575" si="1789">S$16</f>
        <v>S$12</v>
      </c>
      <c r="T1575" s="192" t="str">
        <f t="shared" si="1789"/>
        <v>T$12</v>
      </c>
      <c r="U1575" s="192" t="str">
        <f t="shared" si="1789"/>
        <v>U$12</v>
      </c>
      <c r="V1575" s="192" t="str">
        <f t="shared" si="1789"/>
        <v>V$12</v>
      </c>
      <c r="W1575" s="192" t="str">
        <f t="shared" si="1789"/>
        <v>W$12</v>
      </c>
      <c r="X1575" s="192" t="str">
        <f t="shared" si="1789"/>
        <v>X$12</v>
      </c>
      <c r="Y1575" s="192" t="str">
        <f t="shared" si="1789"/>
        <v>Y$12</v>
      </c>
      <c r="Z1575" s="192" t="str">
        <f t="shared" si="1789"/>
        <v>Z$12</v>
      </c>
      <c r="AA1575" s="192" t="str">
        <f t="shared" si="1789"/>
        <v>AA$12</v>
      </c>
      <c r="AB1575" s="192" t="str">
        <f t="shared" si="1789"/>
        <v>AB$12</v>
      </c>
      <c r="AC1575" s="192" t="str">
        <f t="shared" si="1789"/>
        <v>AC$12</v>
      </c>
      <c r="AD1575" s="192" t="str">
        <f t="shared" si="1789"/>
        <v>AD$12</v>
      </c>
      <c r="AE1575" s="192" t="str">
        <f t="shared" si="1789"/>
        <v>AE$12</v>
      </c>
      <c r="AF1575" s="192" t="str">
        <f t="shared" si="1789"/>
        <v>AF$12</v>
      </c>
      <c r="AG1575" s="192" t="str">
        <f t="shared" si="1789"/>
        <v>AG$12</v>
      </c>
      <c r="AH1575" s="192" t="str">
        <f t="shared" si="1789"/>
        <v>AH$12</v>
      </c>
      <c r="AI1575" s="192" t="str">
        <f t="shared" si="1789"/>
        <v>AI$12</v>
      </c>
      <c r="AJ1575" s="192" t="str">
        <f t="shared" si="1789"/>
        <v>AJ$12</v>
      </c>
      <c r="AK1575" s="192" t="str">
        <f t="shared" si="1789"/>
        <v>AK$12</v>
      </c>
      <c r="AL1575" s="192" t="str">
        <f t="shared" si="1789"/>
        <v>AL$12</v>
      </c>
      <c r="AM1575" s="192" t="str">
        <f t="shared" si="1789"/>
        <v>AM$12</v>
      </c>
      <c r="AN1575" s="192" t="str">
        <f t="shared" si="1789"/>
        <v>AN$12</v>
      </c>
      <c r="AO1575" s="192" t="str">
        <f t="shared" si="1789"/>
        <v>AO$12</v>
      </c>
      <c r="AP1575" s="192" t="str">
        <f t="shared" si="1789"/>
        <v>AP$12</v>
      </c>
      <c r="AQ1575" s="192" t="str">
        <f t="shared" si="1789"/>
        <v>AQ$12</v>
      </c>
      <c r="AR1575" s="192" t="str">
        <f t="shared" si="1789"/>
        <v>AR$12</v>
      </c>
      <c r="AS1575" s="192" t="str">
        <f t="shared" si="1789"/>
        <v>AS$12</v>
      </c>
      <c r="AT1575" s="192" t="str">
        <f t="shared" si="1789"/>
        <v>AT$12</v>
      </c>
      <c r="AU1575" s="192" t="str">
        <f t="shared" si="1789"/>
        <v>AU$12</v>
      </c>
      <c r="AV1575" s="192" t="str">
        <f t="shared" si="1789"/>
        <v>AV$12</v>
      </c>
      <c r="AW1575" s="192" t="str">
        <f t="shared" si="1789"/>
        <v>AW$12</v>
      </c>
      <c r="AX1575" s="192" t="str">
        <f t="shared" si="1789"/>
        <v>AX$12</v>
      </c>
      <c r="AY1575" s="192" t="str">
        <f t="shared" si="1789"/>
        <v>AY$12</v>
      </c>
      <c r="AZ1575" s="192" t="str">
        <f t="shared" si="1789"/>
        <v>AZ$12</v>
      </c>
      <c r="BA1575" s="192" t="str">
        <f t="shared" si="1789"/>
        <v>BA$12</v>
      </c>
      <c r="BB1575" s="192" t="str">
        <f t="shared" si="1789"/>
        <v>BB$12</v>
      </c>
      <c r="BC1575" s="192" t="str">
        <f t="shared" si="1789"/>
        <v>BC$12</v>
      </c>
      <c r="BD1575" s="192" t="str">
        <f t="shared" si="1789"/>
        <v>BD$12</v>
      </c>
      <c r="BE1575" s="192" t="str">
        <f t="shared" si="1789"/>
        <v>BE$12</v>
      </c>
      <c r="BF1575" s="192" t="str">
        <f t="shared" si="1789"/>
        <v>BF$12</v>
      </c>
      <c r="BG1575" s="192" t="str">
        <f t="shared" si="1789"/>
        <v>BG$12</v>
      </c>
      <c r="BH1575" s="192" t="str">
        <f t="shared" si="1789"/>
        <v>BH$12</v>
      </c>
      <c r="BI1575" s="192" t="str">
        <f t="shared" si="1789"/>
        <v>BI$12</v>
      </c>
      <c r="BJ1575" s="192" t="str">
        <f t="shared" si="1789"/>
        <v>BJ$12</v>
      </c>
      <c r="BK1575" s="192" t="str">
        <f t="shared" si="1789"/>
        <v>BK$12</v>
      </c>
      <c r="BL1575" s="192" t="str">
        <f t="shared" si="1789"/>
        <v>BL$12</v>
      </c>
      <c r="BM1575" s="192" t="str">
        <f t="shared" si="1789"/>
        <v>BM$12</v>
      </c>
      <c r="BN1575" s="192" t="str">
        <f t="shared" si="1789"/>
        <v>BN$12</v>
      </c>
      <c r="BO1575" s="192" t="str">
        <f t="shared" si="1789"/>
        <v>BO$12</v>
      </c>
      <c r="BP1575" s="192" t="str">
        <f t="shared" si="1789"/>
        <v>BP$12</v>
      </c>
      <c r="BQ1575" s="192" t="str">
        <f t="shared" si="1789"/>
        <v>BQ$12</v>
      </c>
      <c r="BR1575" s="192" t="str">
        <f t="shared" si="1789"/>
        <v>BR$12</v>
      </c>
      <c r="BS1575" s="192" t="str">
        <f t="shared" si="1789"/>
        <v>BS$12</v>
      </c>
      <c r="BT1575" s="192" t="str">
        <f t="shared" si="1789"/>
        <v>BT$12</v>
      </c>
      <c r="BU1575" s="192" t="str">
        <f t="shared" si="1789"/>
        <v>BU$12</v>
      </c>
      <c r="BV1575" s="192" t="str">
        <f t="shared" si="1789"/>
        <v>BV$12</v>
      </c>
      <c r="BW1575" s="192" t="str">
        <f t="shared" si="1789"/>
        <v>BW$12</v>
      </c>
      <c r="BX1575" s="192" t="str">
        <f t="shared" si="1789"/>
        <v>BX$12</v>
      </c>
      <c r="BY1575" s="192" t="str">
        <f t="shared" si="1789"/>
        <v>BY$12</v>
      </c>
      <c r="BZ1575" s="192" t="str">
        <f t="shared" si="1789"/>
        <v>BZ$12</v>
      </c>
      <c r="CA1575" s="192" t="str">
        <f t="shared" si="1789"/>
        <v>CA$12</v>
      </c>
      <c r="CB1575" s="192" t="str">
        <f t="shared" si="1789"/>
        <v>CB$12</v>
      </c>
      <c r="CC1575" s="192" t="str">
        <f t="shared" si="1789"/>
        <v>CC$12</v>
      </c>
      <c r="CD1575" s="192" t="str">
        <f t="shared" si="1789"/>
        <v>CD$12</v>
      </c>
      <c r="CE1575" s="192" t="str">
        <f t="shared" ref="CE1575:CL1575" si="1790">CE$16</f>
        <v>CE$12</v>
      </c>
      <c r="CF1575" s="192" t="str">
        <f t="shared" si="1790"/>
        <v>CF$12</v>
      </c>
      <c r="CG1575" s="192" t="str">
        <f t="shared" si="1790"/>
        <v>CG$12</v>
      </c>
      <c r="CH1575" s="192" t="str">
        <f t="shared" si="1790"/>
        <v>CH$12</v>
      </c>
      <c r="CI1575" s="192" t="str">
        <f t="shared" si="1790"/>
        <v>CI$12</v>
      </c>
      <c r="CJ1575" s="192" t="str">
        <f t="shared" si="1790"/>
        <v>CJ$12</v>
      </c>
      <c r="CK1575" s="192" t="str">
        <f t="shared" si="1790"/>
        <v>CK$12</v>
      </c>
      <c r="CL1575" s="192" t="str">
        <f t="shared" si="1790"/>
        <v>CL$12</v>
      </c>
    </row>
    <row r="1576" spans="2:90" x14ac:dyDescent="0.4">
      <c r="B1576" s="168" t="s">
        <v>460</v>
      </c>
      <c r="C1576" s="167"/>
      <c r="D1576" s="167"/>
      <c r="E1576" s="167" t="s">
        <v>906</v>
      </c>
      <c r="F1576" s="167"/>
      <c r="G1576" s="167"/>
      <c r="H1576" s="167"/>
      <c r="I1576" s="169"/>
      <c r="J1576" s="169"/>
      <c r="K1576" s="190"/>
      <c r="L1576" s="190"/>
      <c r="M1576" s="190"/>
      <c r="N1576" s="190"/>
      <c r="O1576" s="190"/>
      <c r="P1576" s="190"/>
      <c r="R1576" s="191"/>
      <c r="S1576" s="192" t="str">
        <f t="shared" ref="S1576:CD1576" si="1791">S$17</f>
        <v>S$13</v>
      </c>
      <c r="T1576" s="192" t="str">
        <f t="shared" si="1791"/>
        <v>T$13</v>
      </c>
      <c r="U1576" s="192" t="str">
        <f t="shared" si="1791"/>
        <v>U$13</v>
      </c>
      <c r="V1576" s="192" t="str">
        <f t="shared" si="1791"/>
        <v>V$13</v>
      </c>
      <c r="W1576" s="192" t="str">
        <f t="shared" si="1791"/>
        <v>W$13</v>
      </c>
      <c r="X1576" s="192" t="str">
        <f t="shared" si="1791"/>
        <v>X$13</v>
      </c>
      <c r="Y1576" s="192" t="str">
        <f t="shared" si="1791"/>
        <v>Y$13</v>
      </c>
      <c r="Z1576" s="192" t="str">
        <f t="shared" si="1791"/>
        <v>Z$13</v>
      </c>
      <c r="AA1576" s="192" t="str">
        <f t="shared" si="1791"/>
        <v>AA$13</v>
      </c>
      <c r="AB1576" s="192" t="str">
        <f t="shared" si="1791"/>
        <v>AB$13</v>
      </c>
      <c r="AC1576" s="192" t="str">
        <f t="shared" si="1791"/>
        <v>AC$13</v>
      </c>
      <c r="AD1576" s="192" t="str">
        <f t="shared" si="1791"/>
        <v>AD$13</v>
      </c>
      <c r="AE1576" s="192" t="str">
        <f t="shared" si="1791"/>
        <v>AE$13</v>
      </c>
      <c r="AF1576" s="192" t="str">
        <f t="shared" si="1791"/>
        <v>AF$13</v>
      </c>
      <c r="AG1576" s="192" t="str">
        <f t="shared" si="1791"/>
        <v>AG$13</v>
      </c>
      <c r="AH1576" s="192" t="str">
        <f t="shared" si="1791"/>
        <v>AH$13</v>
      </c>
      <c r="AI1576" s="192" t="str">
        <f t="shared" si="1791"/>
        <v>AI$13</v>
      </c>
      <c r="AJ1576" s="192" t="str">
        <f t="shared" si="1791"/>
        <v>AJ$13</v>
      </c>
      <c r="AK1576" s="192" t="str">
        <f t="shared" si="1791"/>
        <v>AK$13</v>
      </c>
      <c r="AL1576" s="192" t="str">
        <f t="shared" si="1791"/>
        <v>AL$13</v>
      </c>
      <c r="AM1576" s="192" t="str">
        <f t="shared" si="1791"/>
        <v>AM$13</v>
      </c>
      <c r="AN1576" s="192" t="str">
        <f t="shared" si="1791"/>
        <v>AN$13</v>
      </c>
      <c r="AO1576" s="192" t="str">
        <f t="shared" si="1791"/>
        <v>AO$13</v>
      </c>
      <c r="AP1576" s="192" t="str">
        <f t="shared" si="1791"/>
        <v>AP$13</v>
      </c>
      <c r="AQ1576" s="192" t="str">
        <f t="shared" si="1791"/>
        <v>AQ$13</v>
      </c>
      <c r="AR1576" s="192" t="str">
        <f t="shared" si="1791"/>
        <v>AR$13</v>
      </c>
      <c r="AS1576" s="192" t="str">
        <f t="shared" si="1791"/>
        <v>AS$13</v>
      </c>
      <c r="AT1576" s="192" t="str">
        <f t="shared" si="1791"/>
        <v>AT$13</v>
      </c>
      <c r="AU1576" s="192" t="str">
        <f t="shared" si="1791"/>
        <v>AU$13</v>
      </c>
      <c r="AV1576" s="192" t="str">
        <f t="shared" si="1791"/>
        <v>AV$13</v>
      </c>
      <c r="AW1576" s="192" t="str">
        <f t="shared" si="1791"/>
        <v>AW$13</v>
      </c>
      <c r="AX1576" s="192" t="str">
        <f t="shared" si="1791"/>
        <v>AX$13</v>
      </c>
      <c r="AY1576" s="192" t="str">
        <f t="shared" si="1791"/>
        <v>AY$13</v>
      </c>
      <c r="AZ1576" s="192" t="str">
        <f t="shared" si="1791"/>
        <v>AZ$13</v>
      </c>
      <c r="BA1576" s="192" t="str">
        <f t="shared" si="1791"/>
        <v>BA$13</v>
      </c>
      <c r="BB1576" s="192" t="str">
        <f t="shared" si="1791"/>
        <v>BB$13</v>
      </c>
      <c r="BC1576" s="192" t="str">
        <f t="shared" si="1791"/>
        <v>BC$13</v>
      </c>
      <c r="BD1576" s="192" t="str">
        <f t="shared" si="1791"/>
        <v>BD$13</v>
      </c>
      <c r="BE1576" s="192" t="str">
        <f t="shared" si="1791"/>
        <v>BE$13</v>
      </c>
      <c r="BF1576" s="192" t="str">
        <f t="shared" si="1791"/>
        <v>BF$13</v>
      </c>
      <c r="BG1576" s="192" t="str">
        <f t="shared" si="1791"/>
        <v>BG$13</v>
      </c>
      <c r="BH1576" s="192" t="str">
        <f t="shared" si="1791"/>
        <v>BH$13</v>
      </c>
      <c r="BI1576" s="192" t="str">
        <f t="shared" si="1791"/>
        <v>BI$13</v>
      </c>
      <c r="BJ1576" s="192" t="str">
        <f t="shared" si="1791"/>
        <v>BJ$13</v>
      </c>
      <c r="BK1576" s="192" t="str">
        <f t="shared" si="1791"/>
        <v>BK$13</v>
      </c>
      <c r="BL1576" s="192" t="str">
        <f t="shared" si="1791"/>
        <v>BL$13</v>
      </c>
      <c r="BM1576" s="192" t="str">
        <f t="shared" si="1791"/>
        <v>BM$13</v>
      </c>
      <c r="BN1576" s="192" t="str">
        <f t="shared" si="1791"/>
        <v>BN$13</v>
      </c>
      <c r="BO1576" s="192" t="str">
        <f t="shared" si="1791"/>
        <v>BO$13</v>
      </c>
      <c r="BP1576" s="192" t="str">
        <f t="shared" si="1791"/>
        <v>BP$13</v>
      </c>
      <c r="BQ1576" s="192" t="str">
        <f t="shared" si="1791"/>
        <v>BQ$13</v>
      </c>
      <c r="BR1576" s="192" t="str">
        <f t="shared" si="1791"/>
        <v>BR$13</v>
      </c>
      <c r="BS1576" s="192" t="str">
        <f t="shared" si="1791"/>
        <v>BS$13</v>
      </c>
      <c r="BT1576" s="192" t="str">
        <f t="shared" si="1791"/>
        <v>BT$13</v>
      </c>
      <c r="BU1576" s="192" t="str">
        <f t="shared" si="1791"/>
        <v>BU$13</v>
      </c>
      <c r="BV1576" s="192" t="str">
        <f t="shared" si="1791"/>
        <v>BV$13</v>
      </c>
      <c r="BW1576" s="192" t="str">
        <f t="shared" si="1791"/>
        <v>BW$13</v>
      </c>
      <c r="BX1576" s="192" t="str">
        <f t="shared" si="1791"/>
        <v>BX$13</v>
      </c>
      <c r="BY1576" s="192" t="str">
        <f t="shared" si="1791"/>
        <v>BY$13</v>
      </c>
      <c r="BZ1576" s="192" t="str">
        <f t="shared" si="1791"/>
        <v>BZ$13</v>
      </c>
      <c r="CA1576" s="192" t="str">
        <f t="shared" si="1791"/>
        <v>CA$13</v>
      </c>
      <c r="CB1576" s="192" t="str">
        <f t="shared" si="1791"/>
        <v>CB$13</v>
      </c>
      <c r="CC1576" s="192" t="str">
        <f t="shared" si="1791"/>
        <v>CC$13</v>
      </c>
      <c r="CD1576" s="192" t="str">
        <f t="shared" si="1791"/>
        <v>CD$13</v>
      </c>
      <c r="CE1576" s="192" t="str">
        <f t="shared" ref="CE1576:CL1576" si="1792">CE$17</f>
        <v>CE$13</v>
      </c>
      <c r="CF1576" s="192" t="str">
        <f t="shared" si="1792"/>
        <v>CF$13</v>
      </c>
      <c r="CG1576" s="192" t="str">
        <f t="shared" si="1792"/>
        <v>CG$13</v>
      </c>
      <c r="CH1576" s="192" t="str">
        <f t="shared" si="1792"/>
        <v>CH$13</v>
      </c>
      <c r="CI1576" s="192" t="str">
        <f t="shared" si="1792"/>
        <v>CI$13</v>
      </c>
      <c r="CJ1576" s="192" t="str">
        <f t="shared" si="1792"/>
        <v>CJ$13</v>
      </c>
      <c r="CK1576" s="192" t="str">
        <f t="shared" si="1792"/>
        <v>CK$13</v>
      </c>
      <c r="CL1576" s="192" t="str">
        <f t="shared" si="1792"/>
        <v>CL$13</v>
      </c>
    </row>
    <row r="1577" spans="2:90" x14ac:dyDescent="0.4">
      <c r="B1577" s="168" t="s">
        <v>488</v>
      </c>
      <c r="C1577" s="193"/>
      <c r="D1577" s="193"/>
      <c r="E1577" s="193" t="s">
        <v>906</v>
      </c>
      <c r="F1577" s="193"/>
      <c r="G1577" s="193"/>
      <c r="H1577" s="193"/>
      <c r="I1577" s="194"/>
      <c r="J1577" s="194"/>
      <c r="K1577" s="195"/>
      <c r="L1577" s="195"/>
      <c r="M1577" s="195"/>
      <c r="N1577" s="195"/>
      <c r="O1577" s="195"/>
      <c r="P1577" s="195"/>
      <c r="R1577" s="195"/>
      <c r="S1577" s="167"/>
      <c r="T1577" s="167"/>
      <c r="U1577" s="167"/>
      <c r="V1577" s="167"/>
      <c r="W1577" s="167"/>
      <c r="X1577" s="167"/>
      <c r="Y1577" s="167"/>
      <c r="Z1577" s="167"/>
      <c r="AA1577" s="167"/>
      <c r="AB1577" s="167"/>
      <c r="AC1577" s="167"/>
      <c r="AD1577" s="167"/>
      <c r="AE1577" s="167"/>
      <c r="AF1577" s="167"/>
      <c r="AG1577" s="167"/>
      <c r="AH1577" s="167"/>
      <c r="AI1577" s="167"/>
      <c r="AJ1577" s="167"/>
      <c r="AK1577" s="167"/>
      <c r="AL1577" s="167"/>
      <c r="AM1577" s="167"/>
      <c r="AN1577" s="167"/>
      <c r="AO1577" s="167"/>
      <c r="AP1577" s="167"/>
      <c r="AQ1577" s="167"/>
      <c r="AR1577" s="167"/>
      <c r="AS1577" s="167"/>
      <c r="AT1577" s="167"/>
      <c r="AU1577" s="167"/>
      <c r="AV1577" s="167"/>
      <c r="AW1577" s="167"/>
      <c r="AX1577" s="167"/>
      <c r="AY1577" s="167"/>
      <c r="AZ1577" s="167"/>
      <c r="BA1577" s="167"/>
      <c r="BB1577" s="167"/>
      <c r="BC1577" s="167"/>
      <c r="BD1577" s="167"/>
      <c r="BE1577" s="167"/>
      <c r="BF1577" s="167"/>
      <c r="BG1577" s="167"/>
      <c r="BH1577" s="167"/>
      <c r="BI1577" s="167"/>
      <c r="BJ1577" s="167"/>
      <c r="BK1577" s="167"/>
      <c r="BL1577" s="167"/>
      <c r="BM1577" s="167"/>
      <c r="BN1577" s="167"/>
      <c r="BO1577" s="167"/>
      <c r="BP1577" s="167"/>
      <c r="BQ1577" s="167"/>
      <c r="BR1577" s="167"/>
      <c r="BS1577" s="167"/>
      <c r="BT1577" s="167"/>
      <c r="BU1577" s="167"/>
      <c r="BV1577" s="167"/>
      <c r="BW1577" s="167"/>
      <c r="BX1577" s="167"/>
      <c r="BY1577" s="167"/>
      <c r="BZ1577" s="167"/>
      <c r="CA1577" s="167"/>
      <c r="CB1577" s="167"/>
      <c r="CC1577" s="167"/>
      <c r="CD1577" s="167"/>
      <c r="CE1577" s="167"/>
      <c r="CF1577" s="167"/>
      <c r="CG1577" s="167"/>
      <c r="CH1577" s="167"/>
      <c r="CI1577" s="167"/>
      <c r="CJ1577" s="167"/>
      <c r="CK1577" s="167"/>
      <c r="CL1577" s="167"/>
    </row>
    <row r="1578" spans="2:90" x14ac:dyDescent="0.4">
      <c r="B1578" s="168" t="s">
        <v>501</v>
      </c>
      <c r="C1578" s="193"/>
      <c r="D1578" s="193"/>
      <c r="E1578" s="193" t="s">
        <v>906</v>
      </c>
      <c r="F1578" s="193"/>
      <c r="G1578" s="193"/>
      <c r="H1578" s="193"/>
      <c r="I1578" s="194"/>
      <c r="J1578" s="194"/>
      <c r="K1578" s="195"/>
      <c r="L1578" s="195"/>
      <c r="M1578" s="195"/>
      <c r="N1578" s="195"/>
      <c r="O1578" s="195"/>
      <c r="P1578" s="195"/>
      <c r="R1578" s="195"/>
      <c r="S1578" s="183"/>
      <c r="T1578" s="183"/>
      <c r="U1578" s="183"/>
      <c r="V1578" s="183"/>
      <c r="W1578" s="183"/>
      <c r="X1578" s="183"/>
      <c r="Y1578" s="183"/>
      <c r="Z1578" s="183"/>
      <c r="AA1578" s="183"/>
      <c r="AB1578" s="183"/>
      <c r="AC1578" s="183"/>
      <c r="AD1578" s="183"/>
      <c r="AE1578" s="183"/>
      <c r="AF1578" s="183"/>
      <c r="AG1578" s="183"/>
      <c r="AH1578" s="183"/>
      <c r="AI1578" s="183"/>
      <c r="AJ1578" s="183"/>
      <c r="AK1578" s="183"/>
      <c r="AL1578" s="183"/>
      <c r="AM1578" s="183"/>
      <c r="AN1578" s="183"/>
      <c r="AO1578" s="183"/>
      <c r="AP1578" s="183"/>
      <c r="AQ1578" s="183"/>
      <c r="AR1578" s="183"/>
      <c r="AS1578" s="183"/>
      <c r="AT1578" s="183"/>
      <c r="AU1578" s="183"/>
      <c r="AV1578" s="183"/>
      <c r="AW1578" s="183"/>
      <c r="AX1578" s="183"/>
      <c r="AY1578" s="183"/>
      <c r="AZ1578" s="183"/>
      <c r="BA1578" s="183"/>
      <c r="BB1578" s="183"/>
      <c r="BC1578" s="183"/>
      <c r="BD1578" s="183"/>
      <c r="BE1578" s="183"/>
      <c r="BF1578" s="183"/>
      <c r="BG1578" s="183"/>
      <c r="BH1578" s="183"/>
      <c r="BI1578" s="183"/>
      <c r="BJ1578" s="183"/>
      <c r="BK1578" s="183"/>
      <c r="BL1578" s="183"/>
      <c r="BM1578" s="183"/>
      <c r="BN1578" s="183"/>
      <c r="BO1578" s="183"/>
      <c r="BP1578" s="183"/>
      <c r="BQ1578" s="183"/>
      <c r="BR1578" s="183"/>
      <c r="BS1578" s="183"/>
      <c r="BT1578" s="183"/>
      <c r="BU1578" s="183"/>
      <c r="BV1578" s="183"/>
      <c r="BW1578" s="183"/>
      <c r="BX1578" s="183"/>
      <c r="BY1578" s="183"/>
      <c r="BZ1578" s="183"/>
      <c r="CA1578" s="183"/>
      <c r="CB1578" s="183"/>
      <c r="CC1578" s="183"/>
      <c r="CD1578" s="183"/>
      <c r="CE1578" s="183"/>
      <c r="CF1578" s="183"/>
      <c r="CG1578" s="183"/>
      <c r="CH1578" s="183"/>
      <c r="CI1578" s="183"/>
      <c r="CJ1578" s="183"/>
      <c r="CK1578" s="183"/>
      <c r="CL1578" s="183"/>
    </row>
    <row r="1579" spans="2:90" x14ac:dyDescent="0.4">
      <c r="B1579" s="168" t="s">
        <v>461</v>
      </c>
      <c r="C1579" s="193"/>
      <c r="D1579" s="193"/>
      <c r="E1579" s="193" t="s">
        <v>906</v>
      </c>
      <c r="F1579" s="193"/>
      <c r="G1579" s="193"/>
      <c r="H1579" s="193"/>
      <c r="I1579" s="194"/>
      <c r="J1579" s="194"/>
      <c r="K1579" s="195"/>
      <c r="L1579" s="195"/>
      <c r="M1579" s="195"/>
      <c r="N1579" s="195"/>
      <c r="O1579" s="195"/>
      <c r="P1579" s="195"/>
      <c r="R1579" s="195"/>
      <c r="S1579" s="183" t="str">
        <f t="shared" ref="S1579:CD1579" si="1793">S$18</f>
        <v>S$14</v>
      </c>
      <c r="T1579" s="183" t="str">
        <f t="shared" si="1793"/>
        <v>T$14</v>
      </c>
      <c r="U1579" s="183" t="str">
        <f t="shared" si="1793"/>
        <v>U$14</v>
      </c>
      <c r="V1579" s="183" t="str">
        <f t="shared" si="1793"/>
        <v>V$14</v>
      </c>
      <c r="W1579" s="183" t="str">
        <f t="shared" si="1793"/>
        <v>W$14</v>
      </c>
      <c r="X1579" s="183" t="str">
        <f t="shared" si="1793"/>
        <v>X$14</v>
      </c>
      <c r="Y1579" s="183" t="str">
        <f t="shared" si="1793"/>
        <v>Y$14</v>
      </c>
      <c r="Z1579" s="183" t="str">
        <f t="shared" si="1793"/>
        <v>Z$14</v>
      </c>
      <c r="AA1579" s="183" t="str">
        <f t="shared" si="1793"/>
        <v>AA$14</v>
      </c>
      <c r="AB1579" s="183" t="str">
        <f t="shared" si="1793"/>
        <v>AB$14</v>
      </c>
      <c r="AC1579" s="183" t="str">
        <f t="shared" si="1793"/>
        <v>AC$14</v>
      </c>
      <c r="AD1579" s="183" t="str">
        <f t="shared" si="1793"/>
        <v>AD$14</v>
      </c>
      <c r="AE1579" s="183" t="str">
        <f t="shared" si="1793"/>
        <v>AE$14</v>
      </c>
      <c r="AF1579" s="183" t="str">
        <f t="shared" si="1793"/>
        <v>AF$14</v>
      </c>
      <c r="AG1579" s="183" t="str">
        <f t="shared" si="1793"/>
        <v>AG$14</v>
      </c>
      <c r="AH1579" s="183" t="str">
        <f t="shared" si="1793"/>
        <v>AH$14</v>
      </c>
      <c r="AI1579" s="183" t="str">
        <f t="shared" si="1793"/>
        <v>AI$14</v>
      </c>
      <c r="AJ1579" s="183" t="str">
        <f t="shared" si="1793"/>
        <v>AJ$14</v>
      </c>
      <c r="AK1579" s="183" t="str">
        <f t="shared" si="1793"/>
        <v>AK$14</v>
      </c>
      <c r="AL1579" s="183" t="str">
        <f t="shared" si="1793"/>
        <v>AL$14</v>
      </c>
      <c r="AM1579" s="183" t="str">
        <f t="shared" si="1793"/>
        <v>AM$14</v>
      </c>
      <c r="AN1579" s="183" t="str">
        <f t="shared" si="1793"/>
        <v>AN$14</v>
      </c>
      <c r="AO1579" s="183" t="str">
        <f t="shared" si="1793"/>
        <v>AO$14</v>
      </c>
      <c r="AP1579" s="183" t="str">
        <f t="shared" si="1793"/>
        <v>AP$14</v>
      </c>
      <c r="AQ1579" s="183" t="str">
        <f t="shared" si="1793"/>
        <v>AQ$14</v>
      </c>
      <c r="AR1579" s="183" t="str">
        <f t="shared" si="1793"/>
        <v>AR$14</v>
      </c>
      <c r="AS1579" s="183" t="str">
        <f t="shared" si="1793"/>
        <v>AS$14</v>
      </c>
      <c r="AT1579" s="183" t="str">
        <f t="shared" si="1793"/>
        <v>AT$14</v>
      </c>
      <c r="AU1579" s="183" t="str">
        <f t="shared" si="1793"/>
        <v>AU$14</v>
      </c>
      <c r="AV1579" s="183" t="str">
        <f t="shared" si="1793"/>
        <v>AV$14</v>
      </c>
      <c r="AW1579" s="183" t="str">
        <f t="shared" si="1793"/>
        <v>AW$14</v>
      </c>
      <c r="AX1579" s="183" t="str">
        <f t="shared" si="1793"/>
        <v>AX$14</v>
      </c>
      <c r="AY1579" s="183" t="str">
        <f t="shared" si="1793"/>
        <v>AY$14</v>
      </c>
      <c r="AZ1579" s="183" t="str">
        <f t="shared" si="1793"/>
        <v>AZ$14</v>
      </c>
      <c r="BA1579" s="183" t="str">
        <f t="shared" si="1793"/>
        <v>BA$14</v>
      </c>
      <c r="BB1579" s="183" t="str">
        <f t="shared" si="1793"/>
        <v>BB$14</v>
      </c>
      <c r="BC1579" s="183" t="str">
        <f t="shared" si="1793"/>
        <v>BC$14</v>
      </c>
      <c r="BD1579" s="183" t="str">
        <f t="shared" si="1793"/>
        <v>BD$14</v>
      </c>
      <c r="BE1579" s="183" t="str">
        <f t="shared" si="1793"/>
        <v>BE$14</v>
      </c>
      <c r="BF1579" s="183" t="str">
        <f t="shared" si="1793"/>
        <v>BF$14</v>
      </c>
      <c r="BG1579" s="183" t="str">
        <f t="shared" si="1793"/>
        <v>BG$14</v>
      </c>
      <c r="BH1579" s="183" t="str">
        <f t="shared" si="1793"/>
        <v>BH$14</v>
      </c>
      <c r="BI1579" s="183" t="str">
        <f t="shared" si="1793"/>
        <v>BI$14</v>
      </c>
      <c r="BJ1579" s="183" t="str">
        <f t="shared" si="1793"/>
        <v>BJ$14</v>
      </c>
      <c r="BK1579" s="183" t="str">
        <f t="shared" si="1793"/>
        <v>BK$14</v>
      </c>
      <c r="BL1579" s="183" t="str">
        <f t="shared" si="1793"/>
        <v>BL$14</v>
      </c>
      <c r="BM1579" s="183" t="str">
        <f t="shared" si="1793"/>
        <v>BM$14</v>
      </c>
      <c r="BN1579" s="183" t="str">
        <f t="shared" si="1793"/>
        <v>BN$14</v>
      </c>
      <c r="BO1579" s="183" t="str">
        <f t="shared" si="1793"/>
        <v>BO$14</v>
      </c>
      <c r="BP1579" s="183" t="str">
        <f t="shared" si="1793"/>
        <v>BP$14</v>
      </c>
      <c r="BQ1579" s="183" t="str">
        <f t="shared" si="1793"/>
        <v>BQ$14</v>
      </c>
      <c r="BR1579" s="183" t="str">
        <f t="shared" si="1793"/>
        <v>BR$14</v>
      </c>
      <c r="BS1579" s="183" t="str">
        <f t="shared" si="1793"/>
        <v>BS$14</v>
      </c>
      <c r="BT1579" s="183" t="str">
        <f t="shared" si="1793"/>
        <v>BT$14</v>
      </c>
      <c r="BU1579" s="183" t="str">
        <f t="shared" si="1793"/>
        <v>BU$14</v>
      </c>
      <c r="BV1579" s="183" t="str">
        <f t="shared" si="1793"/>
        <v>BV$14</v>
      </c>
      <c r="BW1579" s="183" t="str">
        <f t="shared" si="1793"/>
        <v>BW$14</v>
      </c>
      <c r="BX1579" s="183" t="str">
        <f t="shared" si="1793"/>
        <v>BX$14</v>
      </c>
      <c r="BY1579" s="183" t="str">
        <f t="shared" si="1793"/>
        <v>BY$14</v>
      </c>
      <c r="BZ1579" s="183" t="str">
        <f t="shared" si="1793"/>
        <v>BZ$14</v>
      </c>
      <c r="CA1579" s="183" t="str">
        <f t="shared" si="1793"/>
        <v>CA$14</v>
      </c>
      <c r="CB1579" s="183" t="str">
        <f t="shared" si="1793"/>
        <v>CB$14</v>
      </c>
      <c r="CC1579" s="183" t="str">
        <f t="shared" si="1793"/>
        <v>CC$14</v>
      </c>
      <c r="CD1579" s="183" t="str">
        <f t="shared" si="1793"/>
        <v>CD$14</v>
      </c>
      <c r="CE1579" s="183" t="str">
        <f t="shared" ref="CE1579:CL1579" si="1794">CE$18</f>
        <v>CE$14</v>
      </c>
      <c r="CF1579" s="183" t="str">
        <f t="shared" si="1794"/>
        <v>CF$14</v>
      </c>
      <c r="CG1579" s="183" t="str">
        <f t="shared" si="1794"/>
        <v>CG$14</v>
      </c>
      <c r="CH1579" s="183" t="str">
        <f t="shared" si="1794"/>
        <v>CH$14</v>
      </c>
      <c r="CI1579" s="183" t="str">
        <f t="shared" si="1794"/>
        <v>CI$14</v>
      </c>
      <c r="CJ1579" s="183" t="str">
        <f t="shared" si="1794"/>
        <v>CJ$14</v>
      </c>
      <c r="CK1579" s="183" t="str">
        <f t="shared" si="1794"/>
        <v>CK$14</v>
      </c>
      <c r="CL1579" s="183" t="str">
        <f t="shared" si="1794"/>
        <v>CL$14</v>
      </c>
    </row>
    <row r="1580" spans="2:90" x14ac:dyDescent="0.4">
      <c r="B1580" s="168" t="s">
        <v>462</v>
      </c>
      <c r="C1580" s="193"/>
      <c r="D1580" s="193"/>
      <c r="E1580" s="193" t="s">
        <v>906</v>
      </c>
      <c r="F1580" s="193"/>
      <c r="G1580" s="193"/>
      <c r="H1580" s="193"/>
      <c r="I1580" s="194"/>
      <c r="J1580" s="194"/>
      <c r="K1580" s="195"/>
      <c r="L1580" s="195"/>
      <c r="M1580" s="195"/>
      <c r="N1580" s="195"/>
      <c r="O1580" s="195"/>
      <c r="P1580" s="195"/>
      <c r="R1580" s="195"/>
      <c r="S1580" s="183" t="str">
        <f t="shared" ref="S1580:CD1580" si="1795">S$19</f>
        <v>S$15</v>
      </c>
      <c r="T1580" s="183" t="str">
        <f t="shared" si="1795"/>
        <v>T$15</v>
      </c>
      <c r="U1580" s="183" t="str">
        <f t="shared" si="1795"/>
        <v>U$15</v>
      </c>
      <c r="V1580" s="183" t="str">
        <f t="shared" si="1795"/>
        <v>V$15</v>
      </c>
      <c r="W1580" s="183" t="str">
        <f t="shared" si="1795"/>
        <v>W$15</v>
      </c>
      <c r="X1580" s="183" t="str">
        <f t="shared" si="1795"/>
        <v>X$15</v>
      </c>
      <c r="Y1580" s="183" t="str">
        <f t="shared" si="1795"/>
        <v>Y$15</v>
      </c>
      <c r="Z1580" s="183" t="str">
        <f t="shared" si="1795"/>
        <v>Z$15</v>
      </c>
      <c r="AA1580" s="183" t="str">
        <f t="shared" si="1795"/>
        <v>AA$15</v>
      </c>
      <c r="AB1580" s="183" t="str">
        <f t="shared" si="1795"/>
        <v>AB$15</v>
      </c>
      <c r="AC1580" s="183" t="str">
        <f t="shared" si="1795"/>
        <v>AC$15</v>
      </c>
      <c r="AD1580" s="183" t="str">
        <f t="shared" si="1795"/>
        <v>AD$15</v>
      </c>
      <c r="AE1580" s="183" t="str">
        <f t="shared" si="1795"/>
        <v>AE$15</v>
      </c>
      <c r="AF1580" s="183" t="str">
        <f t="shared" si="1795"/>
        <v>AF$15</v>
      </c>
      <c r="AG1580" s="183" t="str">
        <f t="shared" si="1795"/>
        <v>AG$15</v>
      </c>
      <c r="AH1580" s="183" t="str">
        <f t="shared" si="1795"/>
        <v>AH$15</v>
      </c>
      <c r="AI1580" s="183" t="str">
        <f t="shared" si="1795"/>
        <v>AI$15</v>
      </c>
      <c r="AJ1580" s="183" t="str">
        <f t="shared" si="1795"/>
        <v>AJ$15</v>
      </c>
      <c r="AK1580" s="183" t="str">
        <f t="shared" si="1795"/>
        <v>AK$15</v>
      </c>
      <c r="AL1580" s="183" t="str">
        <f t="shared" si="1795"/>
        <v>AL$15</v>
      </c>
      <c r="AM1580" s="183" t="str">
        <f t="shared" si="1795"/>
        <v>AM$15</v>
      </c>
      <c r="AN1580" s="183" t="str">
        <f t="shared" si="1795"/>
        <v>AN$15</v>
      </c>
      <c r="AO1580" s="183" t="str">
        <f t="shared" si="1795"/>
        <v>AO$15</v>
      </c>
      <c r="AP1580" s="183" t="str">
        <f t="shared" si="1795"/>
        <v>AP$15</v>
      </c>
      <c r="AQ1580" s="183" t="str">
        <f t="shared" si="1795"/>
        <v>AQ$15</v>
      </c>
      <c r="AR1580" s="183" t="str">
        <f t="shared" si="1795"/>
        <v>AR$15</v>
      </c>
      <c r="AS1580" s="183" t="str">
        <f t="shared" si="1795"/>
        <v>AS$15</v>
      </c>
      <c r="AT1580" s="183" t="str">
        <f t="shared" si="1795"/>
        <v>AT$15</v>
      </c>
      <c r="AU1580" s="183" t="str">
        <f t="shared" si="1795"/>
        <v>AU$15</v>
      </c>
      <c r="AV1580" s="183" t="str">
        <f t="shared" si="1795"/>
        <v>AV$15</v>
      </c>
      <c r="AW1580" s="183" t="str">
        <f t="shared" si="1795"/>
        <v>AW$15</v>
      </c>
      <c r="AX1580" s="183" t="str">
        <f t="shared" si="1795"/>
        <v>AX$15</v>
      </c>
      <c r="AY1580" s="183" t="str">
        <f t="shared" si="1795"/>
        <v>AY$15</v>
      </c>
      <c r="AZ1580" s="183" t="str">
        <f t="shared" si="1795"/>
        <v>AZ$15</v>
      </c>
      <c r="BA1580" s="183" t="str">
        <f t="shared" si="1795"/>
        <v>BA$15</v>
      </c>
      <c r="BB1580" s="183" t="str">
        <f t="shared" si="1795"/>
        <v>BB$15</v>
      </c>
      <c r="BC1580" s="183" t="str">
        <f t="shared" si="1795"/>
        <v>BC$15</v>
      </c>
      <c r="BD1580" s="183" t="str">
        <f t="shared" si="1795"/>
        <v>BD$15</v>
      </c>
      <c r="BE1580" s="183" t="str">
        <f t="shared" si="1795"/>
        <v>BE$15</v>
      </c>
      <c r="BF1580" s="183" t="str">
        <f t="shared" si="1795"/>
        <v>BF$15</v>
      </c>
      <c r="BG1580" s="183" t="str">
        <f t="shared" si="1795"/>
        <v>BG$15</v>
      </c>
      <c r="BH1580" s="183" t="str">
        <f t="shared" si="1795"/>
        <v>BH$15</v>
      </c>
      <c r="BI1580" s="183" t="str">
        <f t="shared" si="1795"/>
        <v>BI$15</v>
      </c>
      <c r="BJ1580" s="183" t="str">
        <f t="shared" si="1795"/>
        <v>BJ$15</v>
      </c>
      <c r="BK1580" s="183" t="str">
        <f t="shared" si="1795"/>
        <v>BK$15</v>
      </c>
      <c r="BL1580" s="183" t="str">
        <f t="shared" si="1795"/>
        <v>BL$15</v>
      </c>
      <c r="BM1580" s="183" t="str">
        <f t="shared" si="1795"/>
        <v>BM$15</v>
      </c>
      <c r="BN1580" s="183" t="str">
        <f t="shared" si="1795"/>
        <v>BN$15</v>
      </c>
      <c r="BO1580" s="183" t="str">
        <f t="shared" si="1795"/>
        <v>BO$15</v>
      </c>
      <c r="BP1580" s="183" t="str">
        <f t="shared" si="1795"/>
        <v>BP$15</v>
      </c>
      <c r="BQ1580" s="183" t="str">
        <f t="shared" si="1795"/>
        <v>BQ$15</v>
      </c>
      <c r="BR1580" s="183" t="str">
        <f t="shared" si="1795"/>
        <v>BR$15</v>
      </c>
      <c r="BS1580" s="183" t="str">
        <f t="shared" si="1795"/>
        <v>BS$15</v>
      </c>
      <c r="BT1580" s="183" t="str">
        <f t="shared" si="1795"/>
        <v>BT$15</v>
      </c>
      <c r="BU1580" s="183" t="str">
        <f t="shared" si="1795"/>
        <v>BU$15</v>
      </c>
      <c r="BV1580" s="183" t="str">
        <f t="shared" si="1795"/>
        <v>BV$15</v>
      </c>
      <c r="BW1580" s="183" t="str">
        <f t="shared" si="1795"/>
        <v>BW$15</v>
      </c>
      <c r="BX1580" s="183" t="str">
        <f t="shared" si="1795"/>
        <v>BX$15</v>
      </c>
      <c r="BY1580" s="183" t="str">
        <f t="shared" si="1795"/>
        <v>BY$15</v>
      </c>
      <c r="BZ1580" s="183" t="str">
        <f t="shared" si="1795"/>
        <v>BZ$15</v>
      </c>
      <c r="CA1580" s="183" t="str">
        <f t="shared" si="1795"/>
        <v>CA$15</v>
      </c>
      <c r="CB1580" s="183" t="str">
        <f t="shared" si="1795"/>
        <v>CB$15</v>
      </c>
      <c r="CC1580" s="183" t="str">
        <f t="shared" si="1795"/>
        <v>CC$15</v>
      </c>
      <c r="CD1580" s="183" t="str">
        <f t="shared" si="1795"/>
        <v>CD$15</v>
      </c>
      <c r="CE1580" s="183" t="str">
        <f t="shared" ref="CE1580:CL1580" si="1796">CE$19</f>
        <v>CE$15</v>
      </c>
      <c r="CF1580" s="183" t="str">
        <f t="shared" si="1796"/>
        <v>CF$15</v>
      </c>
      <c r="CG1580" s="183" t="str">
        <f t="shared" si="1796"/>
        <v>CG$15</v>
      </c>
      <c r="CH1580" s="183" t="str">
        <f t="shared" si="1796"/>
        <v>CH$15</v>
      </c>
      <c r="CI1580" s="183" t="str">
        <f t="shared" si="1796"/>
        <v>CI$15</v>
      </c>
      <c r="CJ1580" s="183" t="str">
        <f t="shared" si="1796"/>
        <v>CJ$15</v>
      </c>
      <c r="CK1580" s="183" t="str">
        <f t="shared" si="1796"/>
        <v>CK$15</v>
      </c>
      <c r="CL1580" s="183" t="str">
        <f t="shared" si="1796"/>
        <v>CL$15</v>
      </c>
    </row>
    <row r="1581" spans="2:90" x14ac:dyDescent="0.4">
      <c r="B1581" s="66" t="s">
        <v>983</v>
      </c>
      <c r="C1581" s="22"/>
      <c r="D1581" s="22" t="s">
        <v>990</v>
      </c>
      <c r="E1581" s="22" t="s">
        <v>990</v>
      </c>
      <c r="F1581" s="22" t="s">
        <v>436</v>
      </c>
      <c r="G1581" s="22" t="s">
        <v>81</v>
      </c>
      <c r="H1581" s="22"/>
      <c r="I1581" s="279"/>
      <c r="J1581" s="279"/>
      <c r="K1581" s="22"/>
      <c r="L1581" s="22"/>
      <c r="M1581" s="22"/>
      <c r="N1581" s="22"/>
      <c r="O1581" s="22"/>
      <c r="P1581" s="22"/>
      <c r="R1581" s="66"/>
      <c r="S1581" s="280"/>
      <c r="T1581" s="280"/>
      <c r="U1581" s="280"/>
      <c r="V1581" s="280"/>
      <c r="W1581" s="280"/>
      <c r="X1581" s="280"/>
      <c r="Y1581" s="280"/>
      <c r="Z1581" s="280"/>
      <c r="AA1581" s="280"/>
      <c r="AB1581" s="280"/>
      <c r="AC1581" s="280"/>
      <c r="AD1581" s="280"/>
      <c r="AE1581" s="280"/>
      <c r="AF1581" s="280"/>
      <c r="AG1581" s="280"/>
      <c r="AH1581" s="280"/>
      <c r="AI1581" s="280"/>
      <c r="AJ1581" s="280"/>
      <c r="AK1581" s="280"/>
      <c r="AL1581" s="280"/>
      <c r="AM1581" s="280"/>
      <c r="AN1581" s="280"/>
      <c r="AO1581" s="280"/>
      <c r="AP1581" s="280"/>
      <c r="AQ1581" s="280"/>
      <c r="AR1581" s="280"/>
      <c r="AS1581" s="280"/>
      <c r="AT1581" s="280"/>
      <c r="AU1581" s="280"/>
      <c r="AV1581" s="280"/>
      <c r="AW1581" s="280"/>
      <c r="AX1581" s="280"/>
      <c r="AY1581" s="280"/>
      <c r="AZ1581" s="280"/>
      <c r="BA1581" s="280"/>
      <c r="BB1581" s="280"/>
      <c r="BC1581" s="280"/>
      <c r="BD1581" s="280"/>
      <c r="BE1581" s="280"/>
      <c r="BF1581" s="280"/>
      <c r="BG1581" s="280"/>
      <c r="BH1581" s="280"/>
      <c r="BI1581" s="280"/>
      <c r="BJ1581" s="280"/>
      <c r="BK1581" s="280"/>
      <c r="BL1581" s="280"/>
      <c r="BM1581" s="280"/>
      <c r="BN1581" s="280"/>
      <c r="BO1581" s="280"/>
      <c r="BP1581" s="280"/>
      <c r="BQ1581" s="280"/>
      <c r="BR1581" s="280"/>
      <c r="BS1581" s="280"/>
      <c r="BT1581" s="280"/>
      <c r="BU1581" s="280"/>
      <c r="BV1581" s="280"/>
      <c r="BW1581" s="280"/>
      <c r="BX1581" s="280"/>
      <c r="BY1581" s="280"/>
      <c r="BZ1581" s="280"/>
      <c r="CA1581" s="280"/>
      <c r="CB1581" s="280"/>
      <c r="CC1581" s="280"/>
      <c r="CD1581" s="280"/>
      <c r="CE1581" s="280"/>
      <c r="CF1581" s="280"/>
      <c r="CG1581" s="280"/>
      <c r="CH1581" s="280"/>
      <c r="CI1581" s="280"/>
      <c r="CJ1581" s="280"/>
      <c r="CK1581" s="280"/>
      <c r="CL1581" s="280"/>
    </row>
    <row r="1582" spans="2:90" x14ac:dyDescent="0.4">
      <c r="B1582" s="93" t="str">
        <f>B1585&amp;":"</f>
        <v>Setup fees - (Primary label):</v>
      </c>
      <c r="C1582" s="31"/>
      <c r="D1582" s="31" t="s">
        <v>990</v>
      </c>
      <c r="E1582" s="31" t="s">
        <v>906</v>
      </c>
      <c r="F1582" s="31"/>
      <c r="G1582" s="31"/>
      <c r="H1582" s="31"/>
      <c r="I1582" s="73"/>
      <c r="J1582" s="73"/>
      <c r="K1582" s="31"/>
      <c r="L1582" s="31"/>
      <c r="M1582" s="31"/>
      <c r="N1582" s="31"/>
      <c r="O1582" s="31"/>
      <c r="P1582" s="31"/>
      <c r="R1582" s="67"/>
      <c r="S1582" s="150"/>
      <c r="T1582" s="150"/>
      <c r="U1582" s="150"/>
      <c r="V1582" s="150"/>
      <c r="W1582" s="150"/>
      <c r="X1582" s="150"/>
      <c r="Y1582" s="150"/>
      <c r="Z1582" s="150"/>
      <c r="AA1582" s="150"/>
      <c r="AB1582" s="150"/>
      <c r="AC1582" s="150"/>
      <c r="AD1582" s="150"/>
      <c r="AE1582" s="150"/>
      <c r="AF1582" s="150"/>
      <c r="AG1582" s="150"/>
      <c r="AH1582" s="150"/>
      <c r="AI1582" s="150"/>
      <c r="AJ1582" s="150"/>
      <c r="AK1582" s="150"/>
      <c r="AL1582" s="150"/>
      <c r="AM1582" s="150"/>
      <c r="AN1582" s="150"/>
      <c r="AO1582" s="150"/>
      <c r="AP1582" s="150"/>
      <c r="AQ1582" s="150"/>
      <c r="AR1582" s="150"/>
      <c r="AS1582" s="150"/>
      <c r="AT1582" s="150"/>
      <c r="AU1582" s="150"/>
      <c r="AV1582" s="150"/>
      <c r="AW1582" s="150"/>
      <c r="AX1582" s="150"/>
      <c r="AY1582" s="150"/>
      <c r="AZ1582" s="150"/>
      <c r="BA1582" s="150"/>
      <c r="BB1582" s="150"/>
      <c r="BC1582" s="150"/>
      <c r="BD1582" s="150"/>
      <c r="BE1582" s="150"/>
      <c r="BF1582" s="150"/>
      <c r="BG1582" s="150"/>
      <c r="BH1582" s="150"/>
      <c r="BI1582" s="150"/>
      <c r="BJ1582" s="150"/>
      <c r="BK1582" s="150"/>
      <c r="BL1582" s="150"/>
      <c r="BM1582" s="150"/>
      <c r="BN1582" s="150"/>
      <c r="BO1582" s="150"/>
      <c r="BP1582" s="150"/>
      <c r="BQ1582" s="150"/>
      <c r="BR1582" s="150"/>
      <c r="BS1582" s="150"/>
      <c r="BT1582" s="150"/>
      <c r="BU1582" s="150"/>
      <c r="BV1582" s="150"/>
      <c r="BW1582" s="150"/>
      <c r="BX1582" s="150"/>
      <c r="BY1582" s="150"/>
      <c r="BZ1582" s="150"/>
      <c r="CA1582" s="150"/>
      <c r="CB1582" s="150"/>
      <c r="CC1582" s="150"/>
      <c r="CD1582" s="150"/>
      <c r="CE1582" s="150"/>
      <c r="CF1582" s="150"/>
      <c r="CG1582" s="150"/>
      <c r="CH1582" s="150"/>
      <c r="CI1582" s="150"/>
      <c r="CJ1582" s="150"/>
      <c r="CK1582" s="150"/>
      <c r="CL1582" s="150"/>
    </row>
    <row r="1583" spans="2:90" x14ac:dyDescent="0.4">
      <c r="B1583" s="139" t="str">
        <f>"$ sales/new "&amp;B1588</f>
        <v>$ sales/new primary unit</v>
      </c>
      <c r="C1583" s="12"/>
      <c r="D1583" s="12" t="s">
        <v>990</v>
      </c>
      <c r="E1583" s="12" t="s">
        <v>906</v>
      </c>
      <c r="F1583" s="12"/>
      <c r="G1583" s="12" t="str">
        <f>E1583</f>
        <v/>
      </c>
      <c r="H1583" s="12"/>
      <c r="I1583" s="60"/>
      <c r="J1583" s="60"/>
      <c r="K1583" s="18">
        <v>5</v>
      </c>
      <c r="L1583" s="18">
        <v>5</v>
      </c>
      <c r="M1583" s="18">
        <v>5</v>
      </c>
      <c r="N1583" s="18">
        <v>5</v>
      </c>
      <c r="O1583" s="18">
        <v>5</v>
      </c>
      <c r="P1583" s="18">
        <v>5</v>
      </c>
      <c r="R1583" s="19"/>
      <c r="S1583" s="141" cm="1">
        <f t="array" ref="S1583">INDEX($K:$P,ROW(),MATCH(S$3,$K$2:$P$2,0))</f>
        <v>5</v>
      </c>
      <c r="T1583" s="141" cm="1">
        <f t="array" ref="T1583">INDEX($K:$P,ROW(),MATCH(T$3,$K$2:$P$2,0))</f>
        <v>5</v>
      </c>
      <c r="U1583" s="141" cm="1">
        <f t="array" ref="U1583">INDEX($K:$P,ROW(),MATCH(U$3,$K$2:$P$2,0))</f>
        <v>5</v>
      </c>
      <c r="V1583" s="141" cm="1">
        <f t="array" ref="V1583">INDEX($K:$P,ROW(),MATCH(V$3,$K$2:$P$2,0))</f>
        <v>5</v>
      </c>
      <c r="W1583" s="141" cm="1">
        <f t="array" ref="W1583">INDEX($K:$P,ROW(),MATCH(W$3,$K$2:$P$2,0))</f>
        <v>5</v>
      </c>
      <c r="X1583" s="141" cm="1">
        <f t="array" ref="X1583">INDEX($K:$P,ROW(),MATCH(X$3,$K$2:$P$2,0))</f>
        <v>5</v>
      </c>
      <c r="Y1583" s="141" cm="1">
        <f t="array" ref="Y1583">INDEX($K:$P,ROW(),MATCH(Y$3,$K$2:$P$2,0))</f>
        <v>5</v>
      </c>
      <c r="Z1583" s="141" cm="1">
        <f t="array" ref="Z1583">INDEX($K:$P,ROW(),MATCH(Z$3,$K$2:$P$2,0))</f>
        <v>5</v>
      </c>
      <c r="AA1583" s="141" cm="1">
        <f t="array" ref="AA1583">INDEX($K:$P,ROW(),MATCH(AA$3,$K$2:$P$2,0))</f>
        <v>5</v>
      </c>
      <c r="AB1583" s="141" cm="1">
        <f t="array" ref="AB1583">INDEX($K:$P,ROW(),MATCH(AB$3,$K$2:$P$2,0))</f>
        <v>5</v>
      </c>
      <c r="AC1583" s="141" cm="1">
        <f t="array" ref="AC1583">INDEX($K:$P,ROW(),MATCH(AC$3,$K$2:$P$2,0))</f>
        <v>5</v>
      </c>
      <c r="AD1583" s="141" cm="1">
        <f t="array" ref="AD1583">INDEX($K:$P,ROW(),MATCH(AD$3,$K$2:$P$2,0))</f>
        <v>5</v>
      </c>
      <c r="AE1583" s="141" cm="1">
        <f t="array" ref="AE1583">INDEX($K:$P,ROW(),MATCH(AE$3,$K$2:$P$2,0))</f>
        <v>5</v>
      </c>
      <c r="AF1583" s="141" cm="1">
        <f t="array" ref="AF1583">INDEX($K:$P,ROW(),MATCH(AF$3,$K$2:$P$2,0))</f>
        <v>5</v>
      </c>
      <c r="AG1583" s="141" cm="1">
        <f t="array" ref="AG1583">INDEX($K:$P,ROW(),MATCH(AG$3,$K$2:$P$2,0))</f>
        <v>5</v>
      </c>
      <c r="AH1583" s="141" cm="1">
        <f t="array" ref="AH1583">INDEX($K:$P,ROW(),MATCH(AH$3,$K$2:$P$2,0))</f>
        <v>5</v>
      </c>
      <c r="AI1583" s="141" cm="1">
        <f t="array" ref="AI1583">INDEX($K:$P,ROW(),MATCH(AI$3,$K$2:$P$2,0))</f>
        <v>5</v>
      </c>
      <c r="AJ1583" s="141" cm="1">
        <f t="array" ref="AJ1583">INDEX($K:$P,ROW(),MATCH(AJ$3,$K$2:$P$2,0))</f>
        <v>5</v>
      </c>
      <c r="AK1583" s="141" cm="1">
        <f t="array" ref="AK1583">INDEX($K:$P,ROW(),MATCH(AK$3,$K$2:$P$2,0))</f>
        <v>5</v>
      </c>
      <c r="AL1583" s="141" cm="1">
        <f t="array" ref="AL1583">INDEX($K:$P,ROW(),MATCH(AL$3,$K$2:$P$2,0))</f>
        <v>5</v>
      </c>
      <c r="AM1583" s="141" cm="1">
        <f t="array" ref="AM1583">INDEX($K:$P,ROW(),MATCH(AM$3,$K$2:$P$2,0))</f>
        <v>5</v>
      </c>
      <c r="AN1583" s="141" cm="1">
        <f t="array" ref="AN1583">INDEX($K:$P,ROW(),MATCH(AN$3,$K$2:$P$2,0))</f>
        <v>5</v>
      </c>
      <c r="AO1583" s="141" cm="1">
        <f t="array" ref="AO1583">INDEX($K:$P,ROW(),MATCH(AO$3,$K$2:$P$2,0))</f>
        <v>5</v>
      </c>
      <c r="AP1583" s="141" cm="1">
        <f t="array" ref="AP1583">INDEX($K:$P,ROW(),MATCH(AP$3,$K$2:$P$2,0))</f>
        <v>5</v>
      </c>
      <c r="AQ1583" s="141" cm="1">
        <f t="array" ref="AQ1583">INDEX($K:$P,ROW(),MATCH(AQ$3,$K$2:$P$2,0))</f>
        <v>5</v>
      </c>
      <c r="AR1583" s="141" cm="1">
        <f t="array" ref="AR1583">INDEX($K:$P,ROW(),MATCH(AR$3,$K$2:$P$2,0))</f>
        <v>5</v>
      </c>
      <c r="AS1583" s="141" cm="1">
        <f t="array" ref="AS1583">INDEX($K:$P,ROW(),MATCH(AS$3,$K$2:$P$2,0))</f>
        <v>5</v>
      </c>
      <c r="AT1583" s="141" cm="1">
        <f t="array" ref="AT1583">INDEX($K:$P,ROW(),MATCH(AT$3,$K$2:$P$2,0))</f>
        <v>5</v>
      </c>
      <c r="AU1583" s="141" cm="1">
        <f t="array" ref="AU1583">INDEX($K:$P,ROW(),MATCH(AU$3,$K$2:$P$2,0))</f>
        <v>5</v>
      </c>
      <c r="AV1583" s="141" cm="1">
        <f t="array" ref="AV1583">INDEX($K:$P,ROW(),MATCH(AV$3,$K$2:$P$2,0))</f>
        <v>5</v>
      </c>
      <c r="AW1583" s="141" cm="1">
        <f t="array" ref="AW1583">INDEX($K:$P,ROW(),MATCH(AW$3,$K$2:$P$2,0))</f>
        <v>5</v>
      </c>
      <c r="AX1583" s="141" cm="1">
        <f t="array" ref="AX1583">INDEX($K:$P,ROW(),MATCH(AX$3,$K$2:$P$2,0))</f>
        <v>5</v>
      </c>
      <c r="AY1583" s="141" cm="1">
        <f t="array" ref="AY1583">INDEX($K:$P,ROW(),MATCH(AY$3,$K$2:$P$2,0))</f>
        <v>5</v>
      </c>
      <c r="AZ1583" s="141" cm="1">
        <f t="array" ref="AZ1583">INDEX($K:$P,ROW(),MATCH(AZ$3,$K$2:$P$2,0))</f>
        <v>5</v>
      </c>
      <c r="BA1583" s="141" cm="1">
        <f t="array" ref="BA1583">INDEX($K:$P,ROW(),MATCH(BA$3,$K$2:$P$2,0))</f>
        <v>5</v>
      </c>
      <c r="BB1583" s="141" cm="1">
        <f t="array" ref="BB1583">INDEX($K:$P,ROW(),MATCH(BB$3,$K$2:$P$2,0))</f>
        <v>5</v>
      </c>
      <c r="BC1583" s="141" cm="1">
        <f t="array" ref="BC1583">INDEX($K:$P,ROW(),MATCH(BC$3,$K$2:$P$2,0))</f>
        <v>5</v>
      </c>
      <c r="BD1583" s="141" cm="1">
        <f t="array" ref="BD1583">INDEX($K:$P,ROW(),MATCH(BD$3,$K$2:$P$2,0))</f>
        <v>5</v>
      </c>
      <c r="BE1583" s="141" cm="1">
        <f t="array" ref="BE1583">INDEX($K:$P,ROW(),MATCH(BE$3,$K$2:$P$2,0))</f>
        <v>5</v>
      </c>
      <c r="BF1583" s="141" cm="1">
        <f t="array" ref="BF1583">INDEX($K:$P,ROW(),MATCH(BF$3,$K$2:$P$2,0))</f>
        <v>5</v>
      </c>
      <c r="BG1583" s="141" cm="1">
        <f t="array" ref="BG1583">INDEX($K:$P,ROW(),MATCH(BG$3,$K$2:$P$2,0))</f>
        <v>5</v>
      </c>
      <c r="BH1583" s="141" cm="1">
        <f t="array" ref="BH1583">INDEX($K:$P,ROW(),MATCH(BH$3,$K$2:$P$2,0))</f>
        <v>5</v>
      </c>
      <c r="BI1583" s="141" cm="1">
        <f t="array" ref="BI1583">INDEX($K:$P,ROW(),MATCH(BI$3,$K$2:$P$2,0))</f>
        <v>5</v>
      </c>
      <c r="BJ1583" s="141" cm="1">
        <f t="array" ref="BJ1583">INDEX($K:$P,ROW(),MATCH(BJ$3,$K$2:$P$2,0))</f>
        <v>5</v>
      </c>
      <c r="BK1583" s="141" cm="1">
        <f t="array" ref="BK1583">INDEX($K:$P,ROW(),MATCH(BK$3,$K$2:$P$2,0))</f>
        <v>5</v>
      </c>
      <c r="BL1583" s="141" cm="1">
        <f t="array" ref="BL1583">INDEX($K:$P,ROW(),MATCH(BL$3,$K$2:$P$2,0))</f>
        <v>5</v>
      </c>
      <c r="BM1583" s="141" cm="1">
        <f t="array" ref="BM1583">INDEX($K:$P,ROW(),MATCH(BM$3,$K$2:$P$2,0))</f>
        <v>5</v>
      </c>
      <c r="BN1583" s="141" cm="1">
        <f t="array" ref="BN1583">INDEX($K:$P,ROW(),MATCH(BN$3,$K$2:$P$2,0))</f>
        <v>5</v>
      </c>
      <c r="BO1583" s="141" cm="1">
        <f t="array" ref="BO1583">INDEX($K:$P,ROW(),MATCH(BO$3,$K$2:$P$2,0))</f>
        <v>5</v>
      </c>
      <c r="BP1583" s="141" cm="1">
        <f t="array" ref="BP1583">INDEX($K:$P,ROW(),MATCH(BP$3,$K$2:$P$2,0))</f>
        <v>5</v>
      </c>
      <c r="BQ1583" s="141" cm="1">
        <f t="array" ref="BQ1583">INDEX($K:$P,ROW(),MATCH(BQ$3,$K$2:$P$2,0))</f>
        <v>5</v>
      </c>
      <c r="BR1583" s="141" cm="1">
        <f t="array" ref="BR1583">INDEX($K:$P,ROW(),MATCH(BR$3,$K$2:$P$2,0))</f>
        <v>5</v>
      </c>
      <c r="BS1583" s="141" cm="1">
        <f t="array" ref="BS1583">INDEX($K:$P,ROW(),MATCH(BS$3,$K$2:$P$2,0))</f>
        <v>5</v>
      </c>
      <c r="BT1583" s="141" cm="1">
        <f t="array" ref="BT1583">INDEX($K:$P,ROW(),MATCH(BT$3,$K$2:$P$2,0))</f>
        <v>5</v>
      </c>
      <c r="BU1583" s="141" cm="1">
        <f t="array" ref="BU1583">INDEX($K:$P,ROW(),MATCH(BU$3,$K$2:$P$2,0))</f>
        <v>5</v>
      </c>
      <c r="BV1583" s="141" cm="1">
        <f t="array" ref="BV1583">INDEX($K:$P,ROW(),MATCH(BV$3,$K$2:$P$2,0))</f>
        <v>5</v>
      </c>
      <c r="BW1583" s="141" cm="1">
        <f t="array" ref="BW1583">INDEX($K:$P,ROW(),MATCH(BW$3,$K$2:$P$2,0))</f>
        <v>5</v>
      </c>
      <c r="BX1583" s="141" cm="1">
        <f t="array" ref="BX1583">INDEX($K:$P,ROW(),MATCH(BX$3,$K$2:$P$2,0))</f>
        <v>5</v>
      </c>
      <c r="BY1583" s="141" cm="1">
        <f t="array" ref="BY1583">INDEX($K:$P,ROW(),MATCH(BY$3,$K$2:$P$2,0))</f>
        <v>5</v>
      </c>
      <c r="BZ1583" s="141" cm="1">
        <f t="array" ref="BZ1583">INDEX($K:$P,ROW(),MATCH(BZ$3,$K$2:$P$2,0))</f>
        <v>5</v>
      </c>
      <c r="CA1583" s="141" cm="1">
        <f t="array" ref="CA1583">INDEX($K:$P,ROW(),MATCH(CA$3,$K$2:$P$2,0))</f>
        <v>5</v>
      </c>
      <c r="CB1583" s="141" cm="1">
        <f t="array" ref="CB1583">INDEX($K:$P,ROW(),MATCH(CB$3,$K$2:$P$2,0))</f>
        <v>5</v>
      </c>
      <c r="CC1583" s="141" cm="1">
        <f t="array" ref="CC1583">INDEX($K:$P,ROW(),MATCH(CC$3,$K$2:$P$2,0))</f>
        <v>5</v>
      </c>
      <c r="CD1583" s="141" cm="1">
        <f t="array" ref="CD1583">INDEX($K:$P,ROW(),MATCH(CD$3,$K$2:$P$2,0))</f>
        <v>5</v>
      </c>
      <c r="CE1583" s="141" cm="1">
        <f t="array" ref="CE1583">INDEX($K:$P,ROW(),MATCH(CE$3,$K$2:$P$2,0))</f>
        <v>5</v>
      </c>
      <c r="CF1583" s="141" cm="1">
        <f t="array" ref="CF1583">INDEX($K:$P,ROW(),MATCH(CF$3,$K$2:$P$2,0))</f>
        <v>5</v>
      </c>
      <c r="CG1583" s="141" cm="1">
        <f t="array" ref="CG1583">INDEX($K:$P,ROW(),MATCH(CG$3,$K$2:$P$2,0))</f>
        <v>5</v>
      </c>
      <c r="CH1583" s="141" cm="1">
        <f t="array" ref="CH1583">INDEX($K:$P,ROW(),MATCH(CH$3,$K$2:$P$2,0))</f>
        <v>5</v>
      </c>
      <c r="CI1583" s="141" cm="1">
        <f t="array" ref="CI1583">INDEX($K:$P,ROW(),MATCH(CI$3,$K$2:$P$2,0))</f>
        <v>5</v>
      </c>
      <c r="CJ1583" s="141" cm="1">
        <f t="array" ref="CJ1583">INDEX($K:$P,ROW(),MATCH(CJ$3,$K$2:$P$2,0))</f>
        <v>5</v>
      </c>
      <c r="CK1583" s="141" cm="1">
        <f t="array" ref="CK1583">INDEX($K:$P,ROW(),MATCH(CK$3,$K$2:$P$2,0))</f>
        <v>5</v>
      </c>
      <c r="CL1583" s="141" cm="1">
        <f t="array" ref="CL1583">INDEX($K:$P,ROW(),MATCH(CL$3,$K$2:$P$2,0))</f>
        <v>5</v>
      </c>
    </row>
    <row r="1584" spans="2:90" x14ac:dyDescent="0.4">
      <c r="B1584" s="139" t="str">
        <f>"% of "&amp;B1597&amp;"s"</f>
        <v>% of primary units</v>
      </c>
      <c r="C1584" s="12"/>
      <c r="D1584" s="12" t="s">
        <v>990</v>
      </c>
      <c r="E1584" s="12" t="s">
        <v>906</v>
      </c>
      <c r="F1584" s="12"/>
      <c r="G1584" s="12"/>
      <c r="H1584" s="12"/>
      <c r="I1584" s="60"/>
      <c r="J1584" s="60"/>
      <c r="K1584" s="160">
        <v>0.5</v>
      </c>
      <c r="L1584" s="160">
        <v>0.5</v>
      </c>
      <c r="M1584" s="160">
        <v>0.5</v>
      </c>
      <c r="N1584" s="160">
        <v>0.5</v>
      </c>
      <c r="O1584" s="160">
        <v>0.5</v>
      </c>
      <c r="P1584" s="160">
        <v>0.5</v>
      </c>
      <c r="Q1584" s="217"/>
      <c r="R1584" s="134"/>
      <c r="S1584" s="175" cm="1">
        <f t="array" ref="S1584">INDEX($K:$P,ROW(),MATCH(S$3,$K$2:$P$2,0))</f>
        <v>0.5</v>
      </c>
      <c r="T1584" s="175" cm="1">
        <f t="array" ref="T1584">INDEX($K:$P,ROW(),MATCH(T$3,$K$2:$P$2,0))</f>
        <v>0.5</v>
      </c>
      <c r="U1584" s="175" cm="1">
        <f t="array" ref="U1584">INDEX($K:$P,ROW(),MATCH(U$3,$K$2:$P$2,0))</f>
        <v>0.5</v>
      </c>
      <c r="V1584" s="175" cm="1">
        <f t="array" ref="V1584">INDEX($K:$P,ROW(),MATCH(V$3,$K$2:$P$2,0))</f>
        <v>0.5</v>
      </c>
      <c r="W1584" s="175" cm="1">
        <f t="array" ref="W1584">INDEX($K:$P,ROW(),MATCH(W$3,$K$2:$P$2,0))</f>
        <v>0.5</v>
      </c>
      <c r="X1584" s="175" cm="1">
        <f t="array" ref="X1584">INDEX($K:$P,ROW(),MATCH(X$3,$K$2:$P$2,0))</f>
        <v>0.5</v>
      </c>
      <c r="Y1584" s="175" cm="1">
        <f t="array" ref="Y1584">INDEX($K:$P,ROW(),MATCH(Y$3,$K$2:$P$2,0))</f>
        <v>0.5</v>
      </c>
      <c r="Z1584" s="175" cm="1">
        <f t="array" ref="Z1584">INDEX($K:$P,ROW(),MATCH(Z$3,$K$2:$P$2,0))</f>
        <v>0.5</v>
      </c>
      <c r="AA1584" s="175" cm="1">
        <f t="array" ref="AA1584">INDEX($K:$P,ROW(),MATCH(AA$3,$K$2:$P$2,0))</f>
        <v>0.5</v>
      </c>
      <c r="AB1584" s="175" cm="1">
        <f t="array" ref="AB1584">INDEX($K:$P,ROW(),MATCH(AB$3,$K$2:$P$2,0))</f>
        <v>0.5</v>
      </c>
      <c r="AC1584" s="175" cm="1">
        <f t="array" ref="AC1584">INDEX($K:$P,ROW(),MATCH(AC$3,$K$2:$P$2,0))</f>
        <v>0.5</v>
      </c>
      <c r="AD1584" s="175" cm="1">
        <f t="array" ref="AD1584">INDEX($K:$P,ROW(),MATCH(AD$3,$K$2:$P$2,0))</f>
        <v>0.5</v>
      </c>
      <c r="AE1584" s="175" cm="1">
        <f t="array" ref="AE1584">INDEX($K:$P,ROW(),MATCH(AE$3,$K$2:$P$2,0))</f>
        <v>0.5</v>
      </c>
      <c r="AF1584" s="175" cm="1">
        <f t="array" ref="AF1584">INDEX($K:$P,ROW(),MATCH(AF$3,$K$2:$P$2,0))</f>
        <v>0.5</v>
      </c>
      <c r="AG1584" s="175" cm="1">
        <f t="array" ref="AG1584">INDEX($K:$P,ROW(),MATCH(AG$3,$K$2:$P$2,0))</f>
        <v>0.5</v>
      </c>
      <c r="AH1584" s="175" cm="1">
        <f t="array" ref="AH1584">INDEX($K:$P,ROW(),MATCH(AH$3,$K$2:$P$2,0))</f>
        <v>0.5</v>
      </c>
      <c r="AI1584" s="175" cm="1">
        <f t="array" ref="AI1584">INDEX($K:$P,ROW(),MATCH(AI$3,$K$2:$P$2,0))</f>
        <v>0.5</v>
      </c>
      <c r="AJ1584" s="175" cm="1">
        <f t="array" ref="AJ1584">INDEX($K:$P,ROW(),MATCH(AJ$3,$K$2:$P$2,0))</f>
        <v>0.5</v>
      </c>
      <c r="AK1584" s="175" cm="1">
        <f t="array" ref="AK1584">INDEX($K:$P,ROW(),MATCH(AK$3,$K$2:$P$2,0))</f>
        <v>0.5</v>
      </c>
      <c r="AL1584" s="175" cm="1">
        <f t="array" ref="AL1584">INDEX($K:$P,ROW(),MATCH(AL$3,$K$2:$P$2,0))</f>
        <v>0.5</v>
      </c>
      <c r="AM1584" s="175" cm="1">
        <f t="array" ref="AM1584">INDEX($K:$P,ROW(),MATCH(AM$3,$K$2:$P$2,0))</f>
        <v>0.5</v>
      </c>
      <c r="AN1584" s="175" cm="1">
        <f t="array" ref="AN1584">INDEX($K:$P,ROW(),MATCH(AN$3,$K$2:$P$2,0))</f>
        <v>0.5</v>
      </c>
      <c r="AO1584" s="175" cm="1">
        <f t="array" ref="AO1584">INDEX($K:$P,ROW(),MATCH(AO$3,$K$2:$P$2,0))</f>
        <v>0.5</v>
      </c>
      <c r="AP1584" s="175" cm="1">
        <f t="array" ref="AP1584">INDEX($K:$P,ROW(),MATCH(AP$3,$K$2:$P$2,0))</f>
        <v>0.5</v>
      </c>
      <c r="AQ1584" s="175" cm="1">
        <f t="array" ref="AQ1584">INDEX($K:$P,ROW(),MATCH(AQ$3,$K$2:$P$2,0))</f>
        <v>0.5</v>
      </c>
      <c r="AR1584" s="175" cm="1">
        <f t="array" ref="AR1584">INDEX($K:$P,ROW(),MATCH(AR$3,$K$2:$P$2,0))</f>
        <v>0.5</v>
      </c>
      <c r="AS1584" s="175" cm="1">
        <f t="array" ref="AS1584">INDEX($K:$P,ROW(),MATCH(AS$3,$K$2:$P$2,0))</f>
        <v>0.5</v>
      </c>
      <c r="AT1584" s="175" cm="1">
        <f t="array" ref="AT1584">INDEX($K:$P,ROW(),MATCH(AT$3,$K$2:$P$2,0))</f>
        <v>0.5</v>
      </c>
      <c r="AU1584" s="175" cm="1">
        <f t="array" ref="AU1584">INDEX($K:$P,ROW(),MATCH(AU$3,$K$2:$P$2,0))</f>
        <v>0.5</v>
      </c>
      <c r="AV1584" s="175" cm="1">
        <f t="array" ref="AV1584">INDEX($K:$P,ROW(),MATCH(AV$3,$K$2:$P$2,0))</f>
        <v>0.5</v>
      </c>
      <c r="AW1584" s="175" cm="1">
        <f t="array" ref="AW1584">INDEX($K:$P,ROW(),MATCH(AW$3,$K$2:$P$2,0))</f>
        <v>0.5</v>
      </c>
      <c r="AX1584" s="175" cm="1">
        <f t="array" ref="AX1584">INDEX($K:$P,ROW(),MATCH(AX$3,$K$2:$P$2,0))</f>
        <v>0.5</v>
      </c>
      <c r="AY1584" s="175" cm="1">
        <f t="array" ref="AY1584">INDEX($K:$P,ROW(),MATCH(AY$3,$K$2:$P$2,0))</f>
        <v>0.5</v>
      </c>
      <c r="AZ1584" s="175" cm="1">
        <f t="array" ref="AZ1584">INDEX($K:$P,ROW(),MATCH(AZ$3,$K$2:$P$2,0))</f>
        <v>0.5</v>
      </c>
      <c r="BA1584" s="175" cm="1">
        <f t="array" ref="BA1584">INDEX($K:$P,ROW(),MATCH(BA$3,$K$2:$P$2,0))</f>
        <v>0.5</v>
      </c>
      <c r="BB1584" s="175" cm="1">
        <f t="array" ref="BB1584">INDEX($K:$P,ROW(),MATCH(BB$3,$K$2:$P$2,0))</f>
        <v>0.5</v>
      </c>
      <c r="BC1584" s="175" cm="1">
        <f t="array" ref="BC1584">INDEX($K:$P,ROW(),MATCH(BC$3,$K$2:$P$2,0))</f>
        <v>0.5</v>
      </c>
      <c r="BD1584" s="175" cm="1">
        <f t="array" ref="BD1584">INDEX($K:$P,ROW(),MATCH(BD$3,$K$2:$P$2,0))</f>
        <v>0.5</v>
      </c>
      <c r="BE1584" s="175" cm="1">
        <f t="array" ref="BE1584">INDEX($K:$P,ROW(),MATCH(BE$3,$K$2:$P$2,0))</f>
        <v>0.5</v>
      </c>
      <c r="BF1584" s="175" cm="1">
        <f t="array" ref="BF1584">INDEX($K:$P,ROW(),MATCH(BF$3,$K$2:$P$2,0))</f>
        <v>0.5</v>
      </c>
      <c r="BG1584" s="175" cm="1">
        <f t="array" ref="BG1584">INDEX($K:$P,ROW(),MATCH(BG$3,$K$2:$P$2,0))</f>
        <v>0.5</v>
      </c>
      <c r="BH1584" s="175" cm="1">
        <f t="array" ref="BH1584">INDEX($K:$P,ROW(),MATCH(BH$3,$K$2:$P$2,0))</f>
        <v>0.5</v>
      </c>
      <c r="BI1584" s="175" cm="1">
        <f t="array" ref="BI1584">INDEX($K:$P,ROW(),MATCH(BI$3,$K$2:$P$2,0))</f>
        <v>0.5</v>
      </c>
      <c r="BJ1584" s="175" cm="1">
        <f t="array" ref="BJ1584">INDEX($K:$P,ROW(),MATCH(BJ$3,$K$2:$P$2,0))</f>
        <v>0.5</v>
      </c>
      <c r="BK1584" s="175" cm="1">
        <f t="array" ref="BK1584">INDEX($K:$P,ROW(),MATCH(BK$3,$K$2:$P$2,0))</f>
        <v>0.5</v>
      </c>
      <c r="BL1584" s="175" cm="1">
        <f t="array" ref="BL1584">INDEX($K:$P,ROW(),MATCH(BL$3,$K$2:$P$2,0))</f>
        <v>0.5</v>
      </c>
      <c r="BM1584" s="175" cm="1">
        <f t="array" ref="BM1584">INDEX($K:$P,ROW(),MATCH(BM$3,$K$2:$P$2,0))</f>
        <v>0.5</v>
      </c>
      <c r="BN1584" s="175" cm="1">
        <f t="array" ref="BN1584">INDEX($K:$P,ROW(),MATCH(BN$3,$K$2:$P$2,0))</f>
        <v>0.5</v>
      </c>
      <c r="BO1584" s="175" cm="1">
        <f t="array" ref="BO1584">INDEX($K:$P,ROW(),MATCH(BO$3,$K$2:$P$2,0))</f>
        <v>0.5</v>
      </c>
      <c r="BP1584" s="175" cm="1">
        <f t="array" ref="BP1584">INDEX($K:$P,ROW(),MATCH(BP$3,$K$2:$P$2,0))</f>
        <v>0.5</v>
      </c>
      <c r="BQ1584" s="175" cm="1">
        <f t="array" ref="BQ1584">INDEX($K:$P,ROW(),MATCH(BQ$3,$K$2:$P$2,0))</f>
        <v>0.5</v>
      </c>
      <c r="BR1584" s="175" cm="1">
        <f t="array" ref="BR1584">INDEX($K:$P,ROW(),MATCH(BR$3,$K$2:$P$2,0))</f>
        <v>0.5</v>
      </c>
      <c r="BS1584" s="175" cm="1">
        <f t="array" ref="BS1584">INDEX($K:$P,ROW(),MATCH(BS$3,$K$2:$P$2,0))</f>
        <v>0.5</v>
      </c>
      <c r="BT1584" s="175" cm="1">
        <f t="array" ref="BT1584">INDEX($K:$P,ROW(),MATCH(BT$3,$K$2:$P$2,0))</f>
        <v>0.5</v>
      </c>
      <c r="BU1584" s="175" cm="1">
        <f t="array" ref="BU1584">INDEX($K:$P,ROW(),MATCH(BU$3,$K$2:$P$2,0))</f>
        <v>0.5</v>
      </c>
      <c r="BV1584" s="175" cm="1">
        <f t="array" ref="BV1584">INDEX($K:$P,ROW(),MATCH(BV$3,$K$2:$P$2,0))</f>
        <v>0.5</v>
      </c>
      <c r="BW1584" s="175" cm="1">
        <f t="array" ref="BW1584">INDEX($K:$P,ROW(),MATCH(BW$3,$K$2:$P$2,0))</f>
        <v>0.5</v>
      </c>
      <c r="BX1584" s="175" cm="1">
        <f t="array" ref="BX1584">INDEX($K:$P,ROW(),MATCH(BX$3,$K$2:$P$2,0))</f>
        <v>0.5</v>
      </c>
      <c r="BY1584" s="175" cm="1">
        <f t="array" ref="BY1584">INDEX($K:$P,ROW(),MATCH(BY$3,$K$2:$P$2,0))</f>
        <v>0.5</v>
      </c>
      <c r="BZ1584" s="175" cm="1">
        <f t="array" ref="BZ1584">INDEX($K:$P,ROW(),MATCH(BZ$3,$K$2:$P$2,0))</f>
        <v>0.5</v>
      </c>
      <c r="CA1584" s="175" cm="1">
        <f t="array" ref="CA1584">INDEX($K:$P,ROW(),MATCH(CA$3,$K$2:$P$2,0))</f>
        <v>0.5</v>
      </c>
      <c r="CB1584" s="175" cm="1">
        <f t="array" ref="CB1584">INDEX($K:$P,ROW(),MATCH(CB$3,$K$2:$P$2,0))</f>
        <v>0.5</v>
      </c>
      <c r="CC1584" s="175" cm="1">
        <f t="array" ref="CC1584">INDEX($K:$P,ROW(),MATCH(CC$3,$K$2:$P$2,0))</f>
        <v>0.5</v>
      </c>
      <c r="CD1584" s="175" cm="1">
        <f t="array" ref="CD1584">INDEX($K:$P,ROW(),MATCH(CD$3,$K$2:$P$2,0))</f>
        <v>0.5</v>
      </c>
      <c r="CE1584" s="175" cm="1">
        <f t="array" ref="CE1584">INDEX($K:$P,ROW(),MATCH(CE$3,$K$2:$P$2,0))</f>
        <v>0.5</v>
      </c>
      <c r="CF1584" s="175" cm="1">
        <f t="array" ref="CF1584">INDEX($K:$P,ROW(),MATCH(CF$3,$K$2:$P$2,0))</f>
        <v>0.5</v>
      </c>
      <c r="CG1584" s="175" cm="1">
        <f t="array" ref="CG1584">INDEX($K:$P,ROW(),MATCH(CG$3,$K$2:$P$2,0))</f>
        <v>0.5</v>
      </c>
      <c r="CH1584" s="175" cm="1">
        <f t="array" ref="CH1584">INDEX($K:$P,ROW(),MATCH(CH$3,$K$2:$P$2,0))</f>
        <v>0.5</v>
      </c>
      <c r="CI1584" s="175" cm="1">
        <f t="array" ref="CI1584">INDEX($K:$P,ROW(),MATCH(CI$3,$K$2:$P$2,0))</f>
        <v>0.5</v>
      </c>
      <c r="CJ1584" s="175" cm="1">
        <f t="array" ref="CJ1584">INDEX($K:$P,ROW(),MATCH(CJ$3,$K$2:$P$2,0))</f>
        <v>0.5</v>
      </c>
      <c r="CK1584" s="175" cm="1">
        <f t="array" ref="CK1584">INDEX($K:$P,ROW(),MATCH(CK$3,$K$2:$P$2,0))</f>
        <v>0.5</v>
      </c>
      <c r="CL1584" s="175" cm="1">
        <f t="array" ref="CL1584">INDEX($K:$P,ROW(),MATCH(CL$3,$K$2:$P$2,0))</f>
        <v>0.5</v>
      </c>
    </row>
    <row r="1585" spans="2:90" x14ac:dyDescent="0.4">
      <c r="B1585" s="121" t="str">
        <f>SUBSTITUTE(B1581,":","")&amp;" - "&amp;B1587</f>
        <v>Setup fees - (Primary label)</v>
      </c>
      <c r="C1585" s="27" t="s">
        <v>198</v>
      </c>
      <c r="D1585" s="27" t="s">
        <v>990</v>
      </c>
      <c r="E1585" s="27" t="s">
        <v>906</v>
      </c>
      <c r="F1585" s="27"/>
      <c r="G1585" s="27"/>
      <c r="H1585" s="27"/>
      <c r="I1585" s="78"/>
      <c r="J1585" s="78"/>
      <c r="K1585" s="113">
        <f ca="1">SUMIF($3:$3,K$2,1585:1585)</f>
        <v>150000</v>
      </c>
      <c r="L1585" s="113">
        <f ca="1">SUMIF($3:$3,L$2,1585:1585)</f>
        <v>150000</v>
      </c>
      <c r="M1585" s="113">
        <f ca="1">SUMIF($3:$3,M$2,1585:1585)</f>
        <v>150000</v>
      </c>
      <c r="N1585" s="113">
        <f ca="1">SUMIF($3:$3,N$2,1585:1585)</f>
        <v>150000</v>
      </c>
      <c r="O1585" s="113">
        <f ca="1">SUMIF($3:$3,O$2,1585:1585)</f>
        <v>150000</v>
      </c>
      <c r="P1585" s="113">
        <f ca="1">SUMIF($3:$3,P$2,1585:1585)</f>
        <v>150000</v>
      </c>
      <c r="R1585" s="33"/>
      <c r="S1585" s="142">
        <f ca="1">S1583*INDIRECT(S1576)*S1584</f>
        <v>12500</v>
      </c>
      <c r="T1585" s="142">
        <f t="shared" ref="T1585:CE1585" ca="1" si="1797">T1583*INDIRECT(T1576)*T1584</f>
        <v>12500</v>
      </c>
      <c r="U1585" s="142">
        <f t="shared" ca="1" si="1797"/>
        <v>12500</v>
      </c>
      <c r="V1585" s="142">
        <f t="shared" ca="1" si="1797"/>
        <v>12500</v>
      </c>
      <c r="W1585" s="142">
        <f t="shared" ca="1" si="1797"/>
        <v>12500</v>
      </c>
      <c r="X1585" s="142">
        <f t="shared" ca="1" si="1797"/>
        <v>12500</v>
      </c>
      <c r="Y1585" s="142">
        <f t="shared" ca="1" si="1797"/>
        <v>12500</v>
      </c>
      <c r="Z1585" s="142">
        <f t="shared" ca="1" si="1797"/>
        <v>12500</v>
      </c>
      <c r="AA1585" s="142">
        <f t="shared" ca="1" si="1797"/>
        <v>12500</v>
      </c>
      <c r="AB1585" s="142">
        <f t="shared" ca="1" si="1797"/>
        <v>12500</v>
      </c>
      <c r="AC1585" s="142">
        <f t="shared" ca="1" si="1797"/>
        <v>12500</v>
      </c>
      <c r="AD1585" s="142">
        <f t="shared" ca="1" si="1797"/>
        <v>12500</v>
      </c>
      <c r="AE1585" s="142">
        <f t="shared" ca="1" si="1797"/>
        <v>12500</v>
      </c>
      <c r="AF1585" s="142">
        <f t="shared" ca="1" si="1797"/>
        <v>12500</v>
      </c>
      <c r="AG1585" s="142">
        <f t="shared" ca="1" si="1797"/>
        <v>12500</v>
      </c>
      <c r="AH1585" s="142">
        <f t="shared" ca="1" si="1797"/>
        <v>12500</v>
      </c>
      <c r="AI1585" s="142">
        <f t="shared" ca="1" si="1797"/>
        <v>12500</v>
      </c>
      <c r="AJ1585" s="142">
        <f t="shared" ca="1" si="1797"/>
        <v>12500</v>
      </c>
      <c r="AK1585" s="142">
        <f t="shared" ca="1" si="1797"/>
        <v>12500</v>
      </c>
      <c r="AL1585" s="142">
        <f t="shared" ca="1" si="1797"/>
        <v>12500</v>
      </c>
      <c r="AM1585" s="142">
        <f t="shared" ca="1" si="1797"/>
        <v>12500</v>
      </c>
      <c r="AN1585" s="142">
        <f t="shared" ca="1" si="1797"/>
        <v>12500</v>
      </c>
      <c r="AO1585" s="142">
        <f t="shared" ca="1" si="1797"/>
        <v>12500</v>
      </c>
      <c r="AP1585" s="142">
        <f t="shared" ca="1" si="1797"/>
        <v>12500</v>
      </c>
      <c r="AQ1585" s="142">
        <f t="shared" ca="1" si="1797"/>
        <v>12500</v>
      </c>
      <c r="AR1585" s="142">
        <f t="shared" ca="1" si="1797"/>
        <v>12500</v>
      </c>
      <c r="AS1585" s="142">
        <f t="shared" ca="1" si="1797"/>
        <v>12500</v>
      </c>
      <c r="AT1585" s="142">
        <f t="shared" ca="1" si="1797"/>
        <v>12500</v>
      </c>
      <c r="AU1585" s="142">
        <f t="shared" ca="1" si="1797"/>
        <v>12500</v>
      </c>
      <c r="AV1585" s="142">
        <f t="shared" ca="1" si="1797"/>
        <v>12500</v>
      </c>
      <c r="AW1585" s="142">
        <f t="shared" ca="1" si="1797"/>
        <v>12500</v>
      </c>
      <c r="AX1585" s="142">
        <f t="shared" ca="1" si="1797"/>
        <v>12500</v>
      </c>
      <c r="AY1585" s="142">
        <f t="shared" ca="1" si="1797"/>
        <v>12500</v>
      </c>
      <c r="AZ1585" s="142">
        <f t="shared" ca="1" si="1797"/>
        <v>12500</v>
      </c>
      <c r="BA1585" s="142">
        <f t="shared" ca="1" si="1797"/>
        <v>12500</v>
      </c>
      <c r="BB1585" s="142">
        <f t="shared" ca="1" si="1797"/>
        <v>12500</v>
      </c>
      <c r="BC1585" s="142">
        <f t="shared" ca="1" si="1797"/>
        <v>12500</v>
      </c>
      <c r="BD1585" s="142">
        <f t="shared" ca="1" si="1797"/>
        <v>12500</v>
      </c>
      <c r="BE1585" s="142">
        <f t="shared" ca="1" si="1797"/>
        <v>12500</v>
      </c>
      <c r="BF1585" s="142">
        <f t="shared" ca="1" si="1797"/>
        <v>12500</v>
      </c>
      <c r="BG1585" s="142">
        <f t="shared" ca="1" si="1797"/>
        <v>12500</v>
      </c>
      <c r="BH1585" s="142">
        <f t="shared" ca="1" si="1797"/>
        <v>12500</v>
      </c>
      <c r="BI1585" s="142">
        <f t="shared" ca="1" si="1797"/>
        <v>12500</v>
      </c>
      <c r="BJ1585" s="142">
        <f t="shared" ca="1" si="1797"/>
        <v>12500</v>
      </c>
      <c r="BK1585" s="142">
        <f t="shared" ca="1" si="1797"/>
        <v>12500</v>
      </c>
      <c r="BL1585" s="142">
        <f t="shared" ca="1" si="1797"/>
        <v>12500</v>
      </c>
      <c r="BM1585" s="142">
        <f t="shared" ca="1" si="1797"/>
        <v>12500</v>
      </c>
      <c r="BN1585" s="142">
        <f t="shared" ca="1" si="1797"/>
        <v>12500</v>
      </c>
      <c r="BO1585" s="142">
        <f t="shared" ca="1" si="1797"/>
        <v>12500</v>
      </c>
      <c r="BP1585" s="142">
        <f t="shared" ca="1" si="1797"/>
        <v>12500</v>
      </c>
      <c r="BQ1585" s="142">
        <f t="shared" ca="1" si="1797"/>
        <v>12500</v>
      </c>
      <c r="BR1585" s="142">
        <f t="shared" ca="1" si="1797"/>
        <v>12500</v>
      </c>
      <c r="BS1585" s="142">
        <f t="shared" ca="1" si="1797"/>
        <v>12500</v>
      </c>
      <c r="BT1585" s="142">
        <f t="shared" ca="1" si="1797"/>
        <v>12500</v>
      </c>
      <c r="BU1585" s="142">
        <f t="shared" ca="1" si="1797"/>
        <v>12500</v>
      </c>
      <c r="BV1585" s="142">
        <f t="shared" ca="1" si="1797"/>
        <v>12500</v>
      </c>
      <c r="BW1585" s="142">
        <f t="shared" ca="1" si="1797"/>
        <v>12500</v>
      </c>
      <c r="BX1585" s="142">
        <f t="shared" ca="1" si="1797"/>
        <v>12500</v>
      </c>
      <c r="BY1585" s="142">
        <f t="shared" ca="1" si="1797"/>
        <v>12500</v>
      </c>
      <c r="BZ1585" s="142">
        <f t="shared" ca="1" si="1797"/>
        <v>12500</v>
      </c>
      <c r="CA1585" s="142">
        <f t="shared" ca="1" si="1797"/>
        <v>12500</v>
      </c>
      <c r="CB1585" s="142">
        <f t="shared" ca="1" si="1797"/>
        <v>12500</v>
      </c>
      <c r="CC1585" s="142">
        <f t="shared" ca="1" si="1797"/>
        <v>12500</v>
      </c>
      <c r="CD1585" s="142">
        <f t="shared" ca="1" si="1797"/>
        <v>12500</v>
      </c>
      <c r="CE1585" s="142">
        <f t="shared" ca="1" si="1797"/>
        <v>12500</v>
      </c>
      <c r="CF1585" s="142">
        <f t="shared" ref="CF1585:CL1585" ca="1" si="1798">CF1583*INDIRECT(CF1576)*CF1584</f>
        <v>12500</v>
      </c>
      <c r="CG1585" s="142">
        <f t="shared" ca="1" si="1798"/>
        <v>12500</v>
      </c>
      <c r="CH1585" s="142">
        <f t="shared" ca="1" si="1798"/>
        <v>12500</v>
      </c>
      <c r="CI1585" s="142">
        <f t="shared" ca="1" si="1798"/>
        <v>12500</v>
      </c>
      <c r="CJ1585" s="142">
        <f t="shared" ca="1" si="1798"/>
        <v>12500</v>
      </c>
      <c r="CK1585" s="142">
        <f t="shared" ca="1" si="1798"/>
        <v>12500</v>
      </c>
      <c r="CL1585" s="142">
        <f t="shared" ca="1" si="1798"/>
        <v>12500</v>
      </c>
    </row>
    <row r="1586" spans="2:90" x14ac:dyDescent="0.4">
      <c r="B1586" s="13"/>
      <c r="C1586" s="12"/>
      <c r="D1586" s="12" t="s">
        <v>990</v>
      </c>
      <c r="E1586" s="12" t="s">
        <v>906</v>
      </c>
      <c r="F1586" s="12"/>
      <c r="G1586" s="12" t="s">
        <v>244</v>
      </c>
      <c r="H1586" s="12"/>
      <c r="I1586" s="60"/>
      <c r="J1586" s="60"/>
      <c r="R1586" s="9"/>
      <c r="S1586" s="143"/>
      <c r="T1586" s="143"/>
      <c r="U1586" s="143"/>
      <c r="V1586" s="143"/>
      <c r="W1586" s="143"/>
      <c r="X1586" s="143"/>
      <c r="Y1586" s="143"/>
      <c r="Z1586" s="143"/>
      <c r="AA1586" s="143"/>
      <c r="AB1586" s="143"/>
      <c r="AC1586" s="143"/>
      <c r="AD1586" s="143"/>
      <c r="AE1586" s="143"/>
      <c r="AF1586" s="143"/>
      <c r="AG1586" s="143"/>
      <c r="AH1586" s="143"/>
      <c r="AI1586" s="143"/>
      <c r="AJ1586" s="143"/>
      <c r="AK1586" s="143"/>
      <c r="AL1586" s="143"/>
      <c r="AM1586" s="143"/>
      <c r="AN1586" s="143"/>
      <c r="AO1586" s="143"/>
      <c r="AP1586" s="143"/>
      <c r="AQ1586" s="143"/>
      <c r="AR1586" s="143"/>
      <c r="AS1586" s="143"/>
      <c r="AT1586" s="143"/>
      <c r="AU1586" s="143"/>
      <c r="AV1586" s="143"/>
      <c r="AW1586" s="143"/>
      <c r="AX1586" s="143"/>
      <c r="AY1586" s="143"/>
      <c r="AZ1586" s="143"/>
      <c r="BA1586" s="143"/>
      <c r="BB1586" s="143"/>
      <c r="BC1586" s="143"/>
      <c r="BD1586" s="143"/>
      <c r="BE1586" s="143"/>
      <c r="BF1586" s="143"/>
      <c r="BG1586" s="143"/>
      <c r="BH1586" s="143"/>
      <c r="BI1586" s="143"/>
      <c r="BJ1586" s="143"/>
      <c r="BK1586" s="143"/>
      <c r="BL1586" s="143"/>
      <c r="BM1586" s="143"/>
      <c r="BN1586" s="143"/>
      <c r="BO1586" s="143"/>
      <c r="BP1586" s="143"/>
      <c r="BQ1586" s="143"/>
      <c r="BR1586" s="143"/>
      <c r="BS1586" s="143"/>
      <c r="BT1586" s="143"/>
      <c r="BU1586" s="143"/>
      <c r="BV1586" s="143"/>
      <c r="BW1586" s="143"/>
      <c r="BX1586" s="143"/>
      <c r="BY1586" s="143"/>
      <c r="BZ1586" s="143"/>
      <c r="CA1586" s="143"/>
      <c r="CB1586" s="143"/>
      <c r="CC1586" s="143"/>
      <c r="CD1586" s="143"/>
      <c r="CE1586" s="143"/>
      <c r="CF1586" s="143"/>
      <c r="CG1586" s="143"/>
      <c r="CH1586" s="143"/>
      <c r="CI1586" s="143"/>
      <c r="CJ1586" s="143"/>
      <c r="CK1586" s="143"/>
      <c r="CL1586" s="143"/>
    </row>
    <row r="1587" spans="2:90" x14ac:dyDescent="0.4">
      <c r="B1587" s="8" t="str">
        <f>B1573</f>
        <v>(Primary label)</v>
      </c>
      <c r="C1587" s="12"/>
      <c r="D1587" s="12" t="s">
        <v>990</v>
      </c>
      <c r="E1587" s="12" t="s">
        <v>906</v>
      </c>
      <c r="F1587" s="12"/>
      <c r="G1587" s="12" t="s">
        <v>330</v>
      </c>
      <c r="H1587" s="12"/>
      <c r="I1587" s="60"/>
      <c r="J1587" s="60"/>
      <c r="S1587" s="72"/>
      <c r="T1587" s="72"/>
      <c r="U1587" s="72"/>
      <c r="V1587" s="72"/>
      <c r="W1587" s="72"/>
      <c r="X1587" s="72"/>
      <c r="Y1587" s="72"/>
      <c r="Z1587" s="72"/>
      <c r="AA1587" s="72"/>
      <c r="AB1587" s="72"/>
      <c r="AC1587" s="72"/>
      <c r="AD1587" s="72"/>
      <c r="AE1587" s="72"/>
      <c r="AF1587" s="72"/>
      <c r="AG1587" s="72"/>
      <c r="AH1587" s="72"/>
      <c r="AI1587" s="72"/>
      <c r="AJ1587" s="72"/>
      <c r="AK1587" s="72"/>
      <c r="AL1587" s="72"/>
      <c r="AM1587" s="72"/>
      <c r="AN1587" s="72"/>
      <c r="AO1587" s="72"/>
      <c r="AP1587" s="72"/>
      <c r="AQ1587" s="72"/>
      <c r="AR1587" s="72"/>
      <c r="AS1587" s="72"/>
      <c r="AT1587" s="72"/>
      <c r="AU1587" s="72"/>
      <c r="AV1587" s="72"/>
      <c r="AW1587" s="72"/>
      <c r="AX1587" s="72"/>
      <c r="AY1587" s="72"/>
      <c r="AZ1587" s="72"/>
      <c r="BA1587" s="72"/>
      <c r="BB1587" s="72"/>
      <c r="BC1587" s="72"/>
      <c r="BD1587" s="72"/>
      <c r="BE1587" s="72"/>
      <c r="BF1587" s="72"/>
      <c r="BG1587" s="72"/>
      <c r="BH1587" s="72"/>
      <c r="BI1587" s="72"/>
      <c r="BJ1587" s="72"/>
      <c r="BK1587" s="72"/>
      <c r="BL1587" s="72"/>
      <c r="BM1587" s="72"/>
      <c r="BN1587" s="72"/>
      <c r="BO1587" s="72"/>
      <c r="BP1587" s="72"/>
      <c r="BQ1587" s="72"/>
      <c r="BR1587" s="72"/>
      <c r="BS1587" s="72"/>
      <c r="BT1587" s="72"/>
      <c r="BU1587" s="72"/>
      <c r="BV1587" s="72"/>
      <c r="BW1587" s="72"/>
      <c r="BX1587" s="72"/>
      <c r="BY1587" s="72"/>
      <c r="BZ1587" s="72"/>
      <c r="CA1587" s="72"/>
      <c r="CB1587" s="72"/>
      <c r="CC1587" s="72"/>
      <c r="CD1587" s="72"/>
      <c r="CE1587" s="72"/>
      <c r="CF1587" s="72"/>
      <c r="CG1587" s="72"/>
      <c r="CH1587" s="72"/>
      <c r="CI1587" s="72"/>
      <c r="CJ1587" s="72"/>
      <c r="CK1587" s="72"/>
      <c r="CL1587" s="72"/>
    </row>
    <row r="1588" spans="2:90" x14ac:dyDescent="0.4">
      <c r="B1588" s="8" t="str">
        <f>B1574</f>
        <v>primary unit</v>
      </c>
      <c r="C1588" s="12"/>
      <c r="D1588" s="12" t="s">
        <v>990</v>
      </c>
      <c r="E1588" s="12" t="s">
        <v>906</v>
      </c>
      <c r="F1588" s="12"/>
      <c r="G1588" s="12" t="s">
        <v>330</v>
      </c>
      <c r="H1588" s="12"/>
      <c r="I1588" s="60"/>
      <c r="J1588" s="60"/>
      <c r="S1588" s="72"/>
      <c r="T1588" s="72"/>
      <c r="U1588" s="72"/>
      <c r="V1588" s="72"/>
      <c r="W1588" s="72"/>
      <c r="X1588" s="72"/>
      <c r="Y1588" s="72"/>
      <c r="Z1588" s="72"/>
      <c r="AA1588" s="72"/>
      <c r="AB1588" s="72"/>
      <c r="AC1588" s="72"/>
      <c r="AD1588" s="72"/>
      <c r="AE1588" s="72"/>
      <c r="AF1588" s="72"/>
      <c r="AG1588" s="72"/>
      <c r="AH1588" s="72"/>
      <c r="AI1588" s="72"/>
      <c r="AJ1588" s="72"/>
      <c r="AK1588" s="72"/>
      <c r="AL1588" s="72"/>
      <c r="AM1588" s="72"/>
      <c r="AN1588" s="72"/>
      <c r="AO1588" s="72"/>
      <c r="AP1588" s="72"/>
      <c r="AQ1588" s="72"/>
      <c r="AR1588" s="72"/>
      <c r="AS1588" s="72"/>
      <c r="AT1588" s="72"/>
      <c r="AU1588" s="72"/>
      <c r="AV1588" s="72"/>
      <c r="AW1588" s="72"/>
      <c r="AX1588" s="72"/>
      <c r="AY1588" s="72"/>
      <c r="AZ1588" s="72"/>
      <c r="BA1588" s="72"/>
      <c r="BB1588" s="72"/>
      <c r="BC1588" s="72"/>
      <c r="BD1588" s="72"/>
      <c r="BE1588" s="72"/>
      <c r="BF1588" s="72"/>
      <c r="BG1588" s="72"/>
      <c r="BH1588" s="72"/>
      <c r="BI1588" s="72"/>
      <c r="BJ1588" s="72"/>
      <c r="BK1588" s="72"/>
      <c r="BL1588" s="72"/>
      <c r="BM1588" s="72"/>
      <c r="BN1588" s="72"/>
      <c r="BO1588" s="72"/>
      <c r="BP1588" s="72"/>
      <c r="BQ1588" s="72"/>
      <c r="BR1588" s="72"/>
      <c r="BS1588" s="72"/>
      <c r="BT1588" s="72"/>
      <c r="BU1588" s="72"/>
      <c r="BV1588" s="72"/>
      <c r="BW1588" s="72"/>
      <c r="BX1588" s="72"/>
      <c r="BY1588" s="72"/>
      <c r="BZ1588" s="72"/>
      <c r="CA1588" s="72"/>
      <c r="CB1588" s="72"/>
      <c r="CC1588" s="72"/>
      <c r="CD1588" s="72"/>
      <c r="CE1588" s="72"/>
      <c r="CF1588" s="72"/>
      <c r="CG1588" s="72"/>
      <c r="CH1588" s="72"/>
      <c r="CI1588" s="72"/>
      <c r="CJ1588" s="72"/>
      <c r="CK1588" s="72"/>
      <c r="CL1588" s="72"/>
    </row>
    <row r="1589" spans="2:90" x14ac:dyDescent="0.4">
      <c r="B1589" s="8" t="str">
        <f>B1575</f>
        <v>Primary revenue driver</v>
      </c>
      <c r="D1589" t="s">
        <v>990</v>
      </c>
      <c r="E1589" t="s">
        <v>906</v>
      </c>
      <c r="G1589" t="s">
        <v>330</v>
      </c>
      <c r="K1589" s="53"/>
      <c r="L1589" s="53"/>
      <c r="M1589" s="53"/>
      <c r="N1589" s="53"/>
      <c r="O1589" s="53"/>
      <c r="P1589" s="53"/>
      <c r="R1589" s="24"/>
      <c r="S1589" s="208" t="str">
        <f t="shared" ref="S1589:CD1589" si="1799">S1575</f>
        <v>S$12</v>
      </c>
      <c r="T1589" s="208" t="str">
        <f t="shared" si="1799"/>
        <v>T$12</v>
      </c>
      <c r="U1589" s="208" t="str">
        <f t="shared" si="1799"/>
        <v>U$12</v>
      </c>
      <c r="V1589" s="208" t="str">
        <f t="shared" si="1799"/>
        <v>V$12</v>
      </c>
      <c r="W1589" s="208" t="str">
        <f t="shared" si="1799"/>
        <v>W$12</v>
      </c>
      <c r="X1589" s="208" t="str">
        <f t="shared" si="1799"/>
        <v>X$12</v>
      </c>
      <c r="Y1589" s="208" t="str">
        <f t="shared" si="1799"/>
        <v>Y$12</v>
      </c>
      <c r="Z1589" s="208" t="str">
        <f t="shared" si="1799"/>
        <v>Z$12</v>
      </c>
      <c r="AA1589" s="208" t="str">
        <f t="shared" si="1799"/>
        <v>AA$12</v>
      </c>
      <c r="AB1589" s="208" t="str">
        <f t="shared" si="1799"/>
        <v>AB$12</v>
      </c>
      <c r="AC1589" s="208" t="str">
        <f t="shared" si="1799"/>
        <v>AC$12</v>
      </c>
      <c r="AD1589" s="208" t="str">
        <f t="shared" si="1799"/>
        <v>AD$12</v>
      </c>
      <c r="AE1589" s="208" t="str">
        <f t="shared" si="1799"/>
        <v>AE$12</v>
      </c>
      <c r="AF1589" s="208" t="str">
        <f t="shared" si="1799"/>
        <v>AF$12</v>
      </c>
      <c r="AG1589" s="208" t="str">
        <f t="shared" si="1799"/>
        <v>AG$12</v>
      </c>
      <c r="AH1589" s="208" t="str">
        <f t="shared" si="1799"/>
        <v>AH$12</v>
      </c>
      <c r="AI1589" s="208" t="str">
        <f t="shared" si="1799"/>
        <v>AI$12</v>
      </c>
      <c r="AJ1589" s="208" t="str">
        <f t="shared" si="1799"/>
        <v>AJ$12</v>
      </c>
      <c r="AK1589" s="208" t="str">
        <f t="shared" si="1799"/>
        <v>AK$12</v>
      </c>
      <c r="AL1589" s="208" t="str">
        <f t="shared" si="1799"/>
        <v>AL$12</v>
      </c>
      <c r="AM1589" s="208" t="str">
        <f t="shared" si="1799"/>
        <v>AM$12</v>
      </c>
      <c r="AN1589" s="208" t="str">
        <f t="shared" si="1799"/>
        <v>AN$12</v>
      </c>
      <c r="AO1589" s="208" t="str">
        <f t="shared" si="1799"/>
        <v>AO$12</v>
      </c>
      <c r="AP1589" s="208" t="str">
        <f t="shared" si="1799"/>
        <v>AP$12</v>
      </c>
      <c r="AQ1589" s="208" t="str">
        <f t="shared" si="1799"/>
        <v>AQ$12</v>
      </c>
      <c r="AR1589" s="208" t="str">
        <f t="shared" si="1799"/>
        <v>AR$12</v>
      </c>
      <c r="AS1589" s="208" t="str">
        <f t="shared" si="1799"/>
        <v>AS$12</v>
      </c>
      <c r="AT1589" s="208" t="str">
        <f t="shared" si="1799"/>
        <v>AT$12</v>
      </c>
      <c r="AU1589" s="208" t="str">
        <f t="shared" si="1799"/>
        <v>AU$12</v>
      </c>
      <c r="AV1589" s="208" t="str">
        <f t="shared" si="1799"/>
        <v>AV$12</v>
      </c>
      <c r="AW1589" s="208" t="str">
        <f t="shared" si="1799"/>
        <v>AW$12</v>
      </c>
      <c r="AX1589" s="208" t="str">
        <f t="shared" si="1799"/>
        <v>AX$12</v>
      </c>
      <c r="AY1589" s="208" t="str">
        <f t="shared" si="1799"/>
        <v>AY$12</v>
      </c>
      <c r="AZ1589" s="208" t="str">
        <f t="shared" si="1799"/>
        <v>AZ$12</v>
      </c>
      <c r="BA1589" s="208" t="str">
        <f t="shared" si="1799"/>
        <v>BA$12</v>
      </c>
      <c r="BB1589" s="208" t="str">
        <f t="shared" si="1799"/>
        <v>BB$12</v>
      </c>
      <c r="BC1589" s="208" t="str">
        <f t="shared" si="1799"/>
        <v>BC$12</v>
      </c>
      <c r="BD1589" s="208" t="str">
        <f t="shared" si="1799"/>
        <v>BD$12</v>
      </c>
      <c r="BE1589" s="208" t="str">
        <f t="shared" si="1799"/>
        <v>BE$12</v>
      </c>
      <c r="BF1589" s="208" t="str">
        <f t="shared" si="1799"/>
        <v>BF$12</v>
      </c>
      <c r="BG1589" s="208" t="str">
        <f t="shared" si="1799"/>
        <v>BG$12</v>
      </c>
      <c r="BH1589" s="208" t="str">
        <f t="shared" si="1799"/>
        <v>BH$12</v>
      </c>
      <c r="BI1589" s="208" t="str">
        <f t="shared" si="1799"/>
        <v>BI$12</v>
      </c>
      <c r="BJ1589" s="208" t="str">
        <f t="shared" si="1799"/>
        <v>BJ$12</v>
      </c>
      <c r="BK1589" s="208" t="str">
        <f t="shared" si="1799"/>
        <v>BK$12</v>
      </c>
      <c r="BL1589" s="208" t="str">
        <f t="shared" si="1799"/>
        <v>BL$12</v>
      </c>
      <c r="BM1589" s="208" t="str">
        <f t="shared" si="1799"/>
        <v>BM$12</v>
      </c>
      <c r="BN1589" s="208" t="str">
        <f t="shared" si="1799"/>
        <v>BN$12</v>
      </c>
      <c r="BO1589" s="208" t="str">
        <f t="shared" si="1799"/>
        <v>BO$12</v>
      </c>
      <c r="BP1589" s="208" t="str">
        <f t="shared" si="1799"/>
        <v>BP$12</v>
      </c>
      <c r="BQ1589" s="208" t="str">
        <f t="shared" si="1799"/>
        <v>BQ$12</v>
      </c>
      <c r="BR1589" s="208" t="str">
        <f t="shared" si="1799"/>
        <v>BR$12</v>
      </c>
      <c r="BS1589" s="208" t="str">
        <f t="shared" si="1799"/>
        <v>BS$12</v>
      </c>
      <c r="BT1589" s="208" t="str">
        <f t="shared" si="1799"/>
        <v>BT$12</v>
      </c>
      <c r="BU1589" s="208" t="str">
        <f t="shared" si="1799"/>
        <v>BU$12</v>
      </c>
      <c r="BV1589" s="208" t="str">
        <f t="shared" si="1799"/>
        <v>BV$12</v>
      </c>
      <c r="BW1589" s="208" t="str">
        <f t="shared" si="1799"/>
        <v>BW$12</v>
      </c>
      <c r="BX1589" s="208" t="str">
        <f t="shared" si="1799"/>
        <v>BX$12</v>
      </c>
      <c r="BY1589" s="208" t="str">
        <f t="shared" si="1799"/>
        <v>BY$12</v>
      </c>
      <c r="BZ1589" s="208" t="str">
        <f t="shared" si="1799"/>
        <v>BZ$12</v>
      </c>
      <c r="CA1589" s="208" t="str">
        <f t="shared" si="1799"/>
        <v>CA$12</v>
      </c>
      <c r="CB1589" s="208" t="str">
        <f t="shared" si="1799"/>
        <v>CB$12</v>
      </c>
      <c r="CC1589" s="208" t="str">
        <f t="shared" si="1799"/>
        <v>CC$12</v>
      </c>
      <c r="CD1589" s="208" t="str">
        <f t="shared" si="1799"/>
        <v>CD$12</v>
      </c>
      <c r="CE1589" s="208" t="str">
        <f t="shared" ref="CE1589:CL1589" si="1800">CE1575</f>
        <v>CE$12</v>
      </c>
      <c r="CF1589" s="208" t="str">
        <f t="shared" si="1800"/>
        <v>CF$12</v>
      </c>
      <c r="CG1589" s="208" t="str">
        <f t="shared" si="1800"/>
        <v>CG$12</v>
      </c>
      <c r="CH1589" s="208" t="str">
        <f t="shared" si="1800"/>
        <v>CH$12</v>
      </c>
      <c r="CI1589" s="208" t="str">
        <f t="shared" si="1800"/>
        <v>CI$12</v>
      </c>
      <c r="CJ1589" s="208" t="str">
        <f t="shared" si="1800"/>
        <v>CJ$12</v>
      </c>
      <c r="CK1589" s="208" t="str">
        <f t="shared" si="1800"/>
        <v>CK$12</v>
      </c>
      <c r="CL1589" s="208" t="str">
        <f t="shared" si="1800"/>
        <v>CL$12</v>
      </c>
    </row>
    <row r="1590" spans="2:90" x14ac:dyDescent="0.4">
      <c r="B1590" s="8" t="str">
        <f>B1576</f>
        <v>Primary volume driver</v>
      </c>
      <c r="C1590" s="56"/>
      <c r="D1590" s="56" t="s">
        <v>990</v>
      </c>
      <c r="E1590" s="56" t="s">
        <v>906</v>
      </c>
      <c r="F1590" s="56"/>
      <c r="G1590" s="56" t="s">
        <v>330</v>
      </c>
      <c r="H1590" s="56"/>
      <c r="I1590" s="79"/>
      <c r="J1590" s="79"/>
      <c r="K1590" s="15"/>
      <c r="L1590" s="15"/>
      <c r="M1590" s="15"/>
      <c r="N1590" s="15"/>
      <c r="O1590" s="15"/>
      <c r="P1590" s="15"/>
      <c r="R1590" s="15"/>
      <c r="S1590" s="208" t="str">
        <f t="shared" ref="S1590:CD1590" si="1801">S1576</f>
        <v>S$13</v>
      </c>
      <c r="T1590" s="208" t="str">
        <f t="shared" si="1801"/>
        <v>T$13</v>
      </c>
      <c r="U1590" s="208" t="str">
        <f t="shared" si="1801"/>
        <v>U$13</v>
      </c>
      <c r="V1590" s="208" t="str">
        <f t="shared" si="1801"/>
        <v>V$13</v>
      </c>
      <c r="W1590" s="208" t="str">
        <f t="shared" si="1801"/>
        <v>W$13</v>
      </c>
      <c r="X1590" s="208" t="str">
        <f t="shared" si="1801"/>
        <v>X$13</v>
      </c>
      <c r="Y1590" s="208" t="str">
        <f t="shared" si="1801"/>
        <v>Y$13</v>
      </c>
      <c r="Z1590" s="208" t="str">
        <f t="shared" si="1801"/>
        <v>Z$13</v>
      </c>
      <c r="AA1590" s="208" t="str">
        <f t="shared" si="1801"/>
        <v>AA$13</v>
      </c>
      <c r="AB1590" s="208" t="str">
        <f t="shared" si="1801"/>
        <v>AB$13</v>
      </c>
      <c r="AC1590" s="208" t="str">
        <f t="shared" si="1801"/>
        <v>AC$13</v>
      </c>
      <c r="AD1590" s="208" t="str">
        <f t="shared" si="1801"/>
        <v>AD$13</v>
      </c>
      <c r="AE1590" s="208" t="str">
        <f t="shared" si="1801"/>
        <v>AE$13</v>
      </c>
      <c r="AF1590" s="208" t="str">
        <f t="shared" si="1801"/>
        <v>AF$13</v>
      </c>
      <c r="AG1590" s="208" t="str">
        <f t="shared" si="1801"/>
        <v>AG$13</v>
      </c>
      <c r="AH1590" s="208" t="str">
        <f t="shared" si="1801"/>
        <v>AH$13</v>
      </c>
      <c r="AI1590" s="208" t="str">
        <f t="shared" si="1801"/>
        <v>AI$13</v>
      </c>
      <c r="AJ1590" s="208" t="str">
        <f t="shared" si="1801"/>
        <v>AJ$13</v>
      </c>
      <c r="AK1590" s="208" t="str">
        <f t="shared" si="1801"/>
        <v>AK$13</v>
      </c>
      <c r="AL1590" s="208" t="str">
        <f t="shared" si="1801"/>
        <v>AL$13</v>
      </c>
      <c r="AM1590" s="208" t="str">
        <f t="shared" si="1801"/>
        <v>AM$13</v>
      </c>
      <c r="AN1590" s="208" t="str">
        <f t="shared" si="1801"/>
        <v>AN$13</v>
      </c>
      <c r="AO1590" s="208" t="str">
        <f t="shared" si="1801"/>
        <v>AO$13</v>
      </c>
      <c r="AP1590" s="208" t="str">
        <f t="shared" si="1801"/>
        <v>AP$13</v>
      </c>
      <c r="AQ1590" s="208" t="str">
        <f t="shared" si="1801"/>
        <v>AQ$13</v>
      </c>
      <c r="AR1590" s="208" t="str">
        <f t="shared" si="1801"/>
        <v>AR$13</v>
      </c>
      <c r="AS1590" s="208" t="str">
        <f t="shared" si="1801"/>
        <v>AS$13</v>
      </c>
      <c r="AT1590" s="208" t="str">
        <f t="shared" si="1801"/>
        <v>AT$13</v>
      </c>
      <c r="AU1590" s="208" t="str">
        <f t="shared" si="1801"/>
        <v>AU$13</v>
      </c>
      <c r="AV1590" s="208" t="str">
        <f t="shared" si="1801"/>
        <v>AV$13</v>
      </c>
      <c r="AW1590" s="208" t="str">
        <f t="shared" si="1801"/>
        <v>AW$13</v>
      </c>
      <c r="AX1590" s="208" t="str">
        <f t="shared" si="1801"/>
        <v>AX$13</v>
      </c>
      <c r="AY1590" s="208" t="str">
        <f t="shared" si="1801"/>
        <v>AY$13</v>
      </c>
      <c r="AZ1590" s="208" t="str">
        <f t="shared" si="1801"/>
        <v>AZ$13</v>
      </c>
      <c r="BA1590" s="208" t="str">
        <f t="shared" si="1801"/>
        <v>BA$13</v>
      </c>
      <c r="BB1590" s="208" t="str">
        <f t="shared" si="1801"/>
        <v>BB$13</v>
      </c>
      <c r="BC1590" s="208" t="str">
        <f t="shared" si="1801"/>
        <v>BC$13</v>
      </c>
      <c r="BD1590" s="208" t="str">
        <f t="shared" si="1801"/>
        <v>BD$13</v>
      </c>
      <c r="BE1590" s="208" t="str">
        <f t="shared" si="1801"/>
        <v>BE$13</v>
      </c>
      <c r="BF1590" s="208" t="str">
        <f t="shared" si="1801"/>
        <v>BF$13</v>
      </c>
      <c r="BG1590" s="208" t="str">
        <f t="shared" si="1801"/>
        <v>BG$13</v>
      </c>
      <c r="BH1590" s="208" t="str">
        <f t="shared" si="1801"/>
        <v>BH$13</v>
      </c>
      <c r="BI1590" s="208" t="str">
        <f t="shared" si="1801"/>
        <v>BI$13</v>
      </c>
      <c r="BJ1590" s="208" t="str">
        <f t="shared" si="1801"/>
        <v>BJ$13</v>
      </c>
      <c r="BK1590" s="208" t="str">
        <f t="shared" si="1801"/>
        <v>BK$13</v>
      </c>
      <c r="BL1590" s="208" t="str">
        <f t="shared" si="1801"/>
        <v>BL$13</v>
      </c>
      <c r="BM1590" s="208" t="str">
        <f t="shared" si="1801"/>
        <v>BM$13</v>
      </c>
      <c r="BN1590" s="208" t="str">
        <f t="shared" si="1801"/>
        <v>BN$13</v>
      </c>
      <c r="BO1590" s="208" t="str">
        <f t="shared" si="1801"/>
        <v>BO$13</v>
      </c>
      <c r="BP1590" s="208" t="str">
        <f t="shared" si="1801"/>
        <v>BP$13</v>
      </c>
      <c r="BQ1590" s="208" t="str">
        <f t="shared" si="1801"/>
        <v>BQ$13</v>
      </c>
      <c r="BR1590" s="208" t="str">
        <f t="shared" si="1801"/>
        <v>BR$13</v>
      </c>
      <c r="BS1590" s="208" t="str">
        <f t="shared" si="1801"/>
        <v>BS$13</v>
      </c>
      <c r="BT1590" s="208" t="str">
        <f t="shared" si="1801"/>
        <v>BT$13</v>
      </c>
      <c r="BU1590" s="208" t="str">
        <f t="shared" si="1801"/>
        <v>BU$13</v>
      </c>
      <c r="BV1590" s="208" t="str">
        <f t="shared" si="1801"/>
        <v>BV$13</v>
      </c>
      <c r="BW1590" s="208" t="str">
        <f t="shared" si="1801"/>
        <v>BW$13</v>
      </c>
      <c r="BX1590" s="208" t="str">
        <f t="shared" si="1801"/>
        <v>BX$13</v>
      </c>
      <c r="BY1590" s="208" t="str">
        <f t="shared" si="1801"/>
        <v>BY$13</v>
      </c>
      <c r="BZ1590" s="208" t="str">
        <f t="shared" si="1801"/>
        <v>BZ$13</v>
      </c>
      <c r="CA1590" s="208" t="str">
        <f t="shared" si="1801"/>
        <v>CA$13</v>
      </c>
      <c r="CB1590" s="208" t="str">
        <f t="shared" si="1801"/>
        <v>CB$13</v>
      </c>
      <c r="CC1590" s="208" t="str">
        <f t="shared" si="1801"/>
        <v>CC$13</v>
      </c>
      <c r="CD1590" s="208" t="str">
        <f t="shared" si="1801"/>
        <v>CD$13</v>
      </c>
      <c r="CE1590" s="208" t="str">
        <f t="shared" ref="CE1590:CL1590" si="1802">CE1576</f>
        <v>CE$13</v>
      </c>
      <c r="CF1590" s="208" t="str">
        <f t="shared" si="1802"/>
        <v>CF$13</v>
      </c>
      <c r="CG1590" s="208" t="str">
        <f t="shared" si="1802"/>
        <v>CG$13</v>
      </c>
      <c r="CH1590" s="208" t="str">
        <f t="shared" si="1802"/>
        <v>CH$13</v>
      </c>
      <c r="CI1590" s="208" t="str">
        <f t="shared" si="1802"/>
        <v>CI$13</v>
      </c>
      <c r="CJ1590" s="208" t="str">
        <f t="shared" si="1802"/>
        <v>CJ$13</v>
      </c>
      <c r="CK1590" s="208" t="str">
        <f t="shared" si="1802"/>
        <v>CK$13</v>
      </c>
      <c r="CL1590" s="208" t="str">
        <f t="shared" si="1802"/>
        <v>CL$13</v>
      </c>
    </row>
    <row r="1591" spans="2:90" x14ac:dyDescent="0.4">
      <c r="B1591" s="87" t="str">
        <f>B1581</f>
        <v>Setup fees:</v>
      </c>
      <c r="C1591" s="12"/>
      <c r="D1591" s="12" t="s">
        <v>990</v>
      </c>
      <c r="E1591" s="12" t="s">
        <v>906</v>
      </c>
      <c r="F1591" s="12"/>
      <c r="G1591" s="12" t="s">
        <v>330</v>
      </c>
      <c r="H1591" s="12"/>
      <c r="I1591" s="60"/>
      <c r="J1591" s="60"/>
      <c r="K1591" s="15"/>
      <c r="L1591" s="15"/>
      <c r="M1591" s="15"/>
      <c r="N1591" s="15"/>
      <c r="O1591" s="15"/>
      <c r="P1591" s="15"/>
      <c r="R1591" s="15"/>
      <c r="S1591" s="208">
        <f t="shared" ref="S1591:CD1591" si="1803">S1578</f>
        <v>0</v>
      </c>
      <c r="T1591" s="208">
        <f t="shared" si="1803"/>
        <v>0</v>
      </c>
      <c r="U1591" s="208">
        <f t="shared" si="1803"/>
        <v>0</v>
      </c>
      <c r="V1591" s="208">
        <f t="shared" si="1803"/>
        <v>0</v>
      </c>
      <c r="W1591" s="208">
        <f t="shared" si="1803"/>
        <v>0</v>
      </c>
      <c r="X1591" s="208">
        <f t="shared" si="1803"/>
        <v>0</v>
      </c>
      <c r="Y1591" s="208">
        <f t="shared" si="1803"/>
        <v>0</v>
      </c>
      <c r="Z1591" s="208">
        <f t="shared" si="1803"/>
        <v>0</v>
      </c>
      <c r="AA1591" s="208">
        <f t="shared" si="1803"/>
        <v>0</v>
      </c>
      <c r="AB1591" s="208">
        <f t="shared" si="1803"/>
        <v>0</v>
      </c>
      <c r="AC1591" s="208">
        <f t="shared" si="1803"/>
        <v>0</v>
      </c>
      <c r="AD1591" s="208">
        <f t="shared" si="1803"/>
        <v>0</v>
      </c>
      <c r="AE1591" s="208">
        <f t="shared" si="1803"/>
        <v>0</v>
      </c>
      <c r="AF1591" s="208">
        <f t="shared" si="1803"/>
        <v>0</v>
      </c>
      <c r="AG1591" s="208">
        <f t="shared" si="1803"/>
        <v>0</v>
      </c>
      <c r="AH1591" s="208">
        <f t="shared" si="1803"/>
        <v>0</v>
      </c>
      <c r="AI1591" s="208">
        <f t="shared" si="1803"/>
        <v>0</v>
      </c>
      <c r="AJ1591" s="208">
        <f t="shared" si="1803"/>
        <v>0</v>
      </c>
      <c r="AK1591" s="208">
        <f t="shared" si="1803"/>
        <v>0</v>
      </c>
      <c r="AL1591" s="208">
        <f t="shared" si="1803"/>
        <v>0</v>
      </c>
      <c r="AM1591" s="208">
        <f t="shared" si="1803"/>
        <v>0</v>
      </c>
      <c r="AN1591" s="208">
        <f t="shared" si="1803"/>
        <v>0</v>
      </c>
      <c r="AO1591" s="208">
        <f t="shared" si="1803"/>
        <v>0</v>
      </c>
      <c r="AP1591" s="208">
        <f t="shared" si="1803"/>
        <v>0</v>
      </c>
      <c r="AQ1591" s="208">
        <f t="shared" si="1803"/>
        <v>0</v>
      </c>
      <c r="AR1591" s="208">
        <f t="shared" si="1803"/>
        <v>0</v>
      </c>
      <c r="AS1591" s="208">
        <f t="shared" si="1803"/>
        <v>0</v>
      </c>
      <c r="AT1591" s="208">
        <f t="shared" si="1803"/>
        <v>0</v>
      </c>
      <c r="AU1591" s="208">
        <f t="shared" si="1803"/>
        <v>0</v>
      </c>
      <c r="AV1591" s="208">
        <f t="shared" si="1803"/>
        <v>0</v>
      </c>
      <c r="AW1591" s="208">
        <f t="shared" si="1803"/>
        <v>0</v>
      </c>
      <c r="AX1591" s="208">
        <f t="shared" si="1803"/>
        <v>0</v>
      </c>
      <c r="AY1591" s="208">
        <f t="shared" si="1803"/>
        <v>0</v>
      </c>
      <c r="AZ1591" s="208">
        <f t="shared" si="1803"/>
        <v>0</v>
      </c>
      <c r="BA1591" s="208">
        <f t="shared" si="1803"/>
        <v>0</v>
      </c>
      <c r="BB1591" s="208">
        <f t="shared" si="1803"/>
        <v>0</v>
      </c>
      <c r="BC1591" s="208">
        <f t="shared" si="1803"/>
        <v>0</v>
      </c>
      <c r="BD1591" s="208">
        <f t="shared" si="1803"/>
        <v>0</v>
      </c>
      <c r="BE1591" s="208">
        <f t="shared" si="1803"/>
        <v>0</v>
      </c>
      <c r="BF1591" s="208">
        <f t="shared" si="1803"/>
        <v>0</v>
      </c>
      <c r="BG1591" s="208">
        <f t="shared" si="1803"/>
        <v>0</v>
      </c>
      <c r="BH1591" s="208">
        <f t="shared" si="1803"/>
        <v>0</v>
      </c>
      <c r="BI1591" s="208">
        <f t="shared" si="1803"/>
        <v>0</v>
      </c>
      <c r="BJ1591" s="208">
        <f t="shared" si="1803"/>
        <v>0</v>
      </c>
      <c r="BK1591" s="208">
        <f t="shared" si="1803"/>
        <v>0</v>
      </c>
      <c r="BL1591" s="208">
        <f t="shared" si="1803"/>
        <v>0</v>
      </c>
      <c r="BM1591" s="208">
        <f t="shared" si="1803"/>
        <v>0</v>
      </c>
      <c r="BN1591" s="208">
        <f t="shared" si="1803"/>
        <v>0</v>
      </c>
      <c r="BO1591" s="208">
        <f t="shared" si="1803"/>
        <v>0</v>
      </c>
      <c r="BP1591" s="208">
        <f t="shared" si="1803"/>
        <v>0</v>
      </c>
      <c r="BQ1591" s="208">
        <f t="shared" si="1803"/>
        <v>0</v>
      </c>
      <c r="BR1591" s="208">
        <f t="shared" si="1803"/>
        <v>0</v>
      </c>
      <c r="BS1591" s="208">
        <f t="shared" si="1803"/>
        <v>0</v>
      </c>
      <c r="BT1591" s="208">
        <f t="shared" si="1803"/>
        <v>0</v>
      </c>
      <c r="BU1591" s="208">
        <f t="shared" si="1803"/>
        <v>0</v>
      </c>
      <c r="BV1591" s="208">
        <f t="shared" si="1803"/>
        <v>0</v>
      </c>
      <c r="BW1591" s="208">
        <f t="shared" si="1803"/>
        <v>0</v>
      </c>
      <c r="BX1591" s="208">
        <f t="shared" si="1803"/>
        <v>0</v>
      </c>
      <c r="BY1591" s="208">
        <f t="shared" si="1803"/>
        <v>0</v>
      </c>
      <c r="BZ1591" s="208">
        <f t="shared" si="1803"/>
        <v>0</v>
      </c>
      <c r="CA1591" s="208">
        <f t="shared" si="1803"/>
        <v>0</v>
      </c>
      <c r="CB1591" s="208">
        <f t="shared" si="1803"/>
        <v>0</v>
      </c>
      <c r="CC1591" s="208">
        <f t="shared" si="1803"/>
        <v>0</v>
      </c>
      <c r="CD1591" s="208">
        <f t="shared" si="1803"/>
        <v>0</v>
      </c>
      <c r="CE1591" s="208">
        <f t="shared" ref="CE1591:CL1591" si="1804">CE1578</f>
        <v>0</v>
      </c>
      <c r="CF1591" s="208">
        <f t="shared" si="1804"/>
        <v>0</v>
      </c>
      <c r="CG1591" s="208">
        <f t="shared" si="1804"/>
        <v>0</v>
      </c>
      <c r="CH1591" s="208">
        <f t="shared" si="1804"/>
        <v>0</v>
      </c>
      <c r="CI1591" s="208">
        <f t="shared" si="1804"/>
        <v>0</v>
      </c>
      <c r="CJ1591" s="208">
        <f t="shared" si="1804"/>
        <v>0</v>
      </c>
      <c r="CK1591" s="208">
        <f t="shared" si="1804"/>
        <v>0</v>
      </c>
      <c r="CL1591" s="208">
        <f t="shared" si="1804"/>
        <v>0</v>
      </c>
    </row>
    <row r="1592" spans="2:90" x14ac:dyDescent="0.4">
      <c r="B1592" s="231" t="str">
        <f>IFERROR(SUBSTITUTE(TRIM(MID(B1581, SEARCH("-", B1581) + 1, LEN(B1581))),":",""),"no unit")</f>
        <v>no unit</v>
      </c>
      <c r="C1592" s="12"/>
      <c r="D1592" s="12" t="s">
        <v>990</v>
      </c>
      <c r="E1592" s="12" t="s">
        <v>906</v>
      </c>
      <c r="F1592" s="12"/>
      <c r="G1592" s="12" t="s">
        <v>330</v>
      </c>
      <c r="H1592" s="12"/>
      <c r="I1592" s="60"/>
      <c r="J1592" s="60"/>
      <c r="K1592" s="15"/>
      <c r="L1592" s="15"/>
      <c r="M1592" s="15"/>
      <c r="N1592" s="15"/>
      <c r="O1592" s="15"/>
      <c r="P1592" s="15"/>
      <c r="R1592" s="15"/>
      <c r="S1592" s="208"/>
      <c r="T1592" s="208"/>
      <c r="U1592" s="208"/>
      <c r="V1592" s="208"/>
      <c r="W1592" s="208"/>
      <c r="X1592" s="208"/>
      <c r="Y1592" s="208"/>
      <c r="Z1592" s="208"/>
      <c r="AA1592" s="208"/>
      <c r="AB1592" s="208"/>
      <c r="AC1592" s="208"/>
      <c r="AD1592" s="208"/>
      <c r="AE1592" s="208"/>
      <c r="AF1592" s="208"/>
      <c r="AG1592" s="208"/>
      <c r="AH1592" s="208"/>
      <c r="AI1592" s="208"/>
      <c r="AJ1592" s="208"/>
      <c r="AK1592" s="208"/>
      <c r="AL1592" s="208"/>
      <c r="AM1592" s="208"/>
      <c r="AN1592" s="208"/>
      <c r="AO1592" s="208"/>
      <c r="AP1592" s="208"/>
      <c r="AQ1592" s="208"/>
      <c r="AR1592" s="208"/>
      <c r="AS1592" s="208"/>
      <c r="AT1592" s="208"/>
      <c r="AU1592" s="208"/>
      <c r="AV1592" s="208"/>
      <c r="AW1592" s="208"/>
      <c r="AX1592" s="208"/>
      <c r="AY1592" s="208"/>
      <c r="AZ1592" s="208"/>
      <c r="BA1592" s="208"/>
      <c r="BB1592" s="208"/>
      <c r="BC1592" s="208"/>
      <c r="BD1592" s="208"/>
      <c r="BE1592" s="208"/>
      <c r="BF1592" s="208"/>
      <c r="BG1592" s="208"/>
      <c r="BH1592" s="208"/>
      <c r="BI1592" s="208"/>
      <c r="BJ1592" s="208"/>
      <c r="BK1592" s="208"/>
      <c r="BL1592" s="208"/>
      <c r="BM1592" s="208"/>
      <c r="BN1592" s="208"/>
      <c r="BO1592" s="208"/>
      <c r="BP1592" s="208"/>
      <c r="BQ1592" s="208"/>
      <c r="BR1592" s="208"/>
      <c r="BS1592" s="208"/>
      <c r="BT1592" s="208"/>
      <c r="BU1592" s="208"/>
      <c r="BV1592" s="208"/>
      <c r="BW1592" s="208"/>
      <c r="BX1592" s="208"/>
      <c r="BY1592" s="208"/>
      <c r="BZ1592" s="208"/>
      <c r="CA1592" s="208"/>
      <c r="CB1592" s="208"/>
      <c r="CC1592" s="208"/>
      <c r="CD1592" s="208"/>
      <c r="CE1592" s="208"/>
      <c r="CF1592" s="208"/>
      <c r="CG1592" s="208"/>
      <c r="CH1592" s="208"/>
      <c r="CI1592" s="208"/>
      <c r="CJ1592" s="208"/>
      <c r="CK1592" s="208"/>
      <c r="CL1592" s="208"/>
    </row>
    <row r="1593" spans="2:90" x14ac:dyDescent="0.4">
      <c r="B1593" s="87" t="str">
        <f>B1579</f>
        <v>Secondary revenue driver</v>
      </c>
      <c r="C1593" s="88"/>
      <c r="D1593" s="88" t="s">
        <v>990</v>
      </c>
      <c r="E1593" s="88" t="s">
        <v>906</v>
      </c>
      <c r="F1593" s="88"/>
      <c r="G1593" s="88" t="s">
        <v>330</v>
      </c>
      <c r="H1593" s="88"/>
      <c r="I1593" s="206"/>
      <c r="J1593" s="206"/>
      <c r="K1593" s="207"/>
      <c r="L1593" s="207"/>
      <c r="M1593" s="207"/>
      <c r="N1593" s="207"/>
      <c r="O1593" s="207"/>
      <c r="P1593" s="207"/>
      <c r="R1593" s="207"/>
      <c r="S1593" s="4" t="str">
        <f t="shared" ref="S1593:CD1593" si="1805">ADDRESS(ROW(S1585),COLUMN(S1585),2)</f>
        <v>S$1585</v>
      </c>
      <c r="T1593" s="4" t="str">
        <f t="shared" si="1805"/>
        <v>T$1585</v>
      </c>
      <c r="U1593" s="4" t="str">
        <f t="shared" si="1805"/>
        <v>U$1585</v>
      </c>
      <c r="V1593" s="4" t="str">
        <f t="shared" si="1805"/>
        <v>V$1585</v>
      </c>
      <c r="W1593" s="4" t="str">
        <f t="shared" si="1805"/>
        <v>W$1585</v>
      </c>
      <c r="X1593" s="4" t="str">
        <f t="shared" si="1805"/>
        <v>X$1585</v>
      </c>
      <c r="Y1593" s="4" t="str">
        <f t="shared" si="1805"/>
        <v>Y$1585</v>
      </c>
      <c r="Z1593" s="4" t="str">
        <f t="shared" si="1805"/>
        <v>Z$1585</v>
      </c>
      <c r="AA1593" s="4" t="str">
        <f t="shared" si="1805"/>
        <v>AA$1585</v>
      </c>
      <c r="AB1593" s="4" t="str">
        <f t="shared" si="1805"/>
        <v>AB$1585</v>
      </c>
      <c r="AC1593" s="4" t="str">
        <f t="shared" si="1805"/>
        <v>AC$1585</v>
      </c>
      <c r="AD1593" s="4" t="str">
        <f t="shared" si="1805"/>
        <v>AD$1585</v>
      </c>
      <c r="AE1593" s="4" t="str">
        <f t="shared" si="1805"/>
        <v>AE$1585</v>
      </c>
      <c r="AF1593" s="4" t="str">
        <f t="shared" si="1805"/>
        <v>AF$1585</v>
      </c>
      <c r="AG1593" s="4" t="str">
        <f t="shared" si="1805"/>
        <v>AG$1585</v>
      </c>
      <c r="AH1593" s="4" t="str">
        <f t="shared" si="1805"/>
        <v>AH$1585</v>
      </c>
      <c r="AI1593" s="4" t="str">
        <f t="shared" si="1805"/>
        <v>AI$1585</v>
      </c>
      <c r="AJ1593" s="4" t="str">
        <f t="shared" si="1805"/>
        <v>AJ$1585</v>
      </c>
      <c r="AK1593" s="4" t="str">
        <f t="shared" si="1805"/>
        <v>AK$1585</v>
      </c>
      <c r="AL1593" s="4" t="str">
        <f t="shared" si="1805"/>
        <v>AL$1585</v>
      </c>
      <c r="AM1593" s="4" t="str">
        <f t="shared" si="1805"/>
        <v>AM$1585</v>
      </c>
      <c r="AN1593" s="4" t="str">
        <f t="shared" si="1805"/>
        <v>AN$1585</v>
      </c>
      <c r="AO1593" s="4" t="str">
        <f t="shared" si="1805"/>
        <v>AO$1585</v>
      </c>
      <c r="AP1593" s="4" t="str">
        <f t="shared" si="1805"/>
        <v>AP$1585</v>
      </c>
      <c r="AQ1593" s="4" t="str">
        <f t="shared" si="1805"/>
        <v>AQ$1585</v>
      </c>
      <c r="AR1593" s="4" t="str">
        <f t="shared" si="1805"/>
        <v>AR$1585</v>
      </c>
      <c r="AS1593" s="4" t="str">
        <f t="shared" si="1805"/>
        <v>AS$1585</v>
      </c>
      <c r="AT1593" s="4" t="str">
        <f t="shared" si="1805"/>
        <v>AT$1585</v>
      </c>
      <c r="AU1593" s="4" t="str">
        <f t="shared" si="1805"/>
        <v>AU$1585</v>
      </c>
      <c r="AV1593" s="4" t="str">
        <f t="shared" si="1805"/>
        <v>AV$1585</v>
      </c>
      <c r="AW1593" s="4" t="str">
        <f t="shared" si="1805"/>
        <v>AW$1585</v>
      </c>
      <c r="AX1593" s="4" t="str">
        <f t="shared" si="1805"/>
        <v>AX$1585</v>
      </c>
      <c r="AY1593" s="4" t="str">
        <f t="shared" si="1805"/>
        <v>AY$1585</v>
      </c>
      <c r="AZ1593" s="4" t="str">
        <f t="shared" si="1805"/>
        <v>AZ$1585</v>
      </c>
      <c r="BA1593" s="4" t="str">
        <f t="shared" si="1805"/>
        <v>BA$1585</v>
      </c>
      <c r="BB1593" s="4" t="str">
        <f t="shared" si="1805"/>
        <v>BB$1585</v>
      </c>
      <c r="BC1593" s="4" t="str">
        <f t="shared" si="1805"/>
        <v>BC$1585</v>
      </c>
      <c r="BD1593" s="4" t="str">
        <f t="shared" si="1805"/>
        <v>BD$1585</v>
      </c>
      <c r="BE1593" s="4" t="str">
        <f t="shared" si="1805"/>
        <v>BE$1585</v>
      </c>
      <c r="BF1593" s="4" t="str">
        <f t="shared" si="1805"/>
        <v>BF$1585</v>
      </c>
      <c r="BG1593" s="4" t="str">
        <f t="shared" si="1805"/>
        <v>BG$1585</v>
      </c>
      <c r="BH1593" s="4" t="str">
        <f t="shared" si="1805"/>
        <v>BH$1585</v>
      </c>
      <c r="BI1593" s="4" t="str">
        <f t="shared" si="1805"/>
        <v>BI$1585</v>
      </c>
      <c r="BJ1593" s="4" t="str">
        <f t="shared" si="1805"/>
        <v>BJ$1585</v>
      </c>
      <c r="BK1593" s="4" t="str">
        <f t="shared" si="1805"/>
        <v>BK$1585</v>
      </c>
      <c r="BL1593" s="4" t="str">
        <f t="shared" si="1805"/>
        <v>BL$1585</v>
      </c>
      <c r="BM1593" s="4" t="str">
        <f t="shared" si="1805"/>
        <v>BM$1585</v>
      </c>
      <c r="BN1593" s="4" t="str">
        <f t="shared" si="1805"/>
        <v>BN$1585</v>
      </c>
      <c r="BO1593" s="4" t="str">
        <f t="shared" si="1805"/>
        <v>BO$1585</v>
      </c>
      <c r="BP1593" s="4" t="str">
        <f t="shared" si="1805"/>
        <v>BP$1585</v>
      </c>
      <c r="BQ1593" s="4" t="str">
        <f t="shared" si="1805"/>
        <v>BQ$1585</v>
      </c>
      <c r="BR1593" s="4" t="str">
        <f t="shared" si="1805"/>
        <v>BR$1585</v>
      </c>
      <c r="BS1593" s="4" t="str">
        <f t="shared" si="1805"/>
        <v>BS$1585</v>
      </c>
      <c r="BT1593" s="4" t="str">
        <f t="shared" si="1805"/>
        <v>BT$1585</v>
      </c>
      <c r="BU1593" s="4" t="str">
        <f t="shared" si="1805"/>
        <v>BU$1585</v>
      </c>
      <c r="BV1593" s="4" t="str">
        <f t="shared" si="1805"/>
        <v>BV$1585</v>
      </c>
      <c r="BW1593" s="4" t="str">
        <f t="shared" si="1805"/>
        <v>BW$1585</v>
      </c>
      <c r="BX1593" s="4" t="str">
        <f t="shared" si="1805"/>
        <v>BX$1585</v>
      </c>
      <c r="BY1593" s="4" t="str">
        <f t="shared" si="1805"/>
        <v>BY$1585</v>
      </c>
      <c r="BZ1593" s="4" t="str">
        <f t="shared" si="1805"/>
        <v>BZ$1585</v>
      </c>
      <c r="CA1593" s="4" t="str">
        <f t="shared" si="1805"/>
        <v>CA$1585</v>
      </c>
      <c r="CB1593" s="4" t="str">
        <f t="shared" si="1805"/>
        <v>CB$1585</v>
      </c>
      <c r="CC1593" s="4" t="str">
        <f t="shared" si="1805"/>
        <v>CC$1585</v>
      </c>
      <c r="CD1593" s="4" t="str">
        <f t="shared" si="1805"/>
        <v>CD$1585</v>
      </c>
      <c r="CE1593" s="4" t="str">
        <f t="shared" ref="CE1593:CL1593" si="1806">ADDRESS(ROW(CE1585),COLUMN(CE1585),2)</f>
        <v>CE$1585</v>
      </c>
      <c r="CF1593" s="4" t="str">
        <f t="shared" si="1806"/>
        <v>CF$1585</v>
      </c>
      <c r="CG1593" s="4" t="str">
        <f t="shared" si="1806"/>
        <v>CG$1585</v>
      </c>
      <c r="CH1593" s="4" t="str">
        <f t="shared" si="1806"/>
        <v>CH$1585</v>
      </c>
      <c r="CI1593" s="4" t="str">
        <f t="shared" si="1806"/>
        <v>CI$1585</v>
      </c>
      <c r="CJ1593" s="4" t="str">
        <f t="shared" si="1806"/>
        <v>CJ$1585</v>
      </c>
      <c r="CK1593" s="4" t="str">
        <f t="shared" si="1806"/>
        <v>CK$1585</v>
      </c>
      <c r="CL1593" s="4" t="str">
        <f t="shared" si="1806"/>
        <v>CL$1585</v>
      </c>
    </row>
    <row r="1594" spans="2:90" x14ac:dyDescent="0.4">
      <c r="B1594" s="8" t="str">
        <f>B1580</f>
        <v>Secondary volume driver</v>
      </c>
      <c r="C1594" s="12"/>
      <c r="D1594" s="12" t="s">
        <v>990</v>
      </c>
      <c r="E1594" s="12" t="s">
        <v>906</v>
      </c>
      <c r="F1594" s="12"/>
      <c r="G1594" s="12" t="s">
        <v>330</v>
      </c>
      <c r="H1594" s="12"/>
      <c r="I1594" s="60"/>
      <c r="J1594" s="60"/>
      <c r="K1594" s="15"/>
      <c r="L1594" s="15"/>
      <c r="M1594" s="15"/>
      <c r="N1594" s="15"/>
      <c r="O1594" s="15"/>
      <c r="P1594" s="15"/>
      <c r="R1594" s="15"/>
      <c r="S1594" s="208" t="str">
        <f t="shared" ref="S1594:CD1594" si="1807">S1580</f>
        <v>S$15</v>
      </c>
      <c r="T1594" s="208" t="str">
        <f t="shared" si="1807"/>
        <v>T$15</v>
      </c>
      <c r="U1594" s="208" t="str">
        <f t="shared" si="1807"/>
        <v>U$15</v>
      </c>
      <c r="V1594" s="208" t="str">
        <f t="shared" si="1807"/>
        <v>V$15</v>
      </c>
      <c r="W1594" s="208" t="str">
        <f t="shared" si="1807"/>
        <v>W$15</v>
      </c>
      <c r="X1594" s="208" t="str">
        <f t="shared" si="1807"/>
        <v>X$15</v>
      </c>
      <c r="Y1594" s="208" t="str">
        <f t="shared" si="1807"/>
        <v>Y$15</v>
      </c>
      <c r="Z1594" s="208" t="str">
        <f t="shared" si="1807"/>
        <v>Z$15</v>
      </c>
      <c r="AA1594" s="208" t="str">
        <f t="shared" si="1807"/>
        <v>AA$15</v>
      </c>
      <c r="AB1594" s="208" t="str">
        <f t="shared" si="1807"/>
        <v>AB$15</v>
      </c>
      <c r="AC1594" s="208" t="str">
        <f t="shared" si="1807"/>
        <v>AC$15</v>
      </c>
      <c r="AD1594" s="208" t="str">
        <f t="shared" si="1807"/>
        <v>AD$15</v>
      </c>
      <c r="AE1594" s="208" t="str">
        <f t="shared" si="1807"/>
        <v>AE$15</v>
      </c>
      <c r="AF1594" s="208" t="str">
        <f t="shared" si="1807"/>
        <v>AF$15</v>
      </c>
      <c r="AG1594" s="208" t="str">
        <f t="shared" si="1807"/>
        <v>AG$15</v>
      </c>
      <c r="AH1594" s="208" t="str">
        <f t="shared" si="1807"/>
        <v>AH$15</v>
      </c>
      <c r="AI1594" s="208" t="str">
        <f t="shared" si="1807"/>
        <v>AI$15</v>
      </c>
      <c r="AJ1594" s="208" t="str">
        <f t="shared" si="1807"/>
        <v>AJ$15</v>
      </c>
      <c r="AK1594" s="208" t="str">
        <f t="shared" si="1807"/>
        <v>AK$15</v>
      </c>
      <c r="AL1594" s="208" t="str">
        <f t="shared" si="1807"/>
        <v>AL$15</v>
      </c>
      <c r="AM1594" s="208" t="str">
        <f t="shared" si="1807"/>
        <v>AM$15</v>
      </c>
      <c r="AN1594" s="208" t="str">
        <f t="shared" si="1807"/>
        <v>AN$15</v>
      </c>
      <c r="AO1594" s="208" t="str">
        <f t="shared" si="1807"/>
        <v>AO$15</v>
      </c>
      <c r="AP1594" s="208" t="str">
        <f t="shared" si="1807"/>
        <v>AP$15</v>
      </c>
      <c r="AQ1594" s="208" t="str">
        <f t="shared" si="1807"/>
        <v>AQ$15</v>
      </c>
      <c r="AR1594" s="208" t="str">
        <f t="shared" si="1807"/>
        <v>AR$15</v>
      </c>
      <c r="AS1594" s="208" t="str">
        <f t="shared" si="1807"/>
        <v>AS$15</v>
      </c>
      <c r="AT1594" s="208" t="str">
        <f t="shared" si="1807"/>
        <v>AT$15</v>
      </c>
      <c r="AU1594" s="208" t="str">
        <f t="shared" si="1807"/>
        <v>AU$15</v>
      </c>
      <c r="AV1594" s="208" t="str">
        <f t="shared" si="1807"/>
        <v>AV$15</v>
      </c>
      <c r="AW1594" s="208" t="str">
        <f t="shared" si="1807"/>
        <v>AW$15</v>
      </c>
      <c r="AX1594" s="208" t="str">
        <f t="shared" si="1807"/>
        <v>AX$15</v>
      </c>
      <c r="AY1594" s="208" t="str">
        <f t="shared" si="1807"/>
        <v>AY$15</v>
      </c>
      <c r="AZ1594" s="208" t="str">
        <f t="shared" si="1807"/>
        <v>AZ$15</v>
      </c>
      <c r="BA1594" s="208" t="str">
        <f t="shared" si="1807"/>
        <v>BA$15</v>
      </c>
      <c r="BB1594" s="208" t="str">
        <f t="shared" si="1807"/>
        <v>BB$15</v>
      </c>
      <c r="BC1594" s="208" t="str">
        <f t="shared" si="1807"/>
        <v>BC$15</v>
      </c>
      <c r="BD1594" s="208" t="str">
        <f t="shared" si="1807"/>
        <v>BD$15</v>
      </c>
      <c r="BE1594" s="208" t="str">
        <f t="shared" si="1807"/>
        <v>BE$15</v>
      </c>
      <c r="BF1594" s="208" t="str">
        <f t="shared" si="1807"/>
        <v>BF$15</v>
      </c>
      <c r="BG1594" s="208" t="str">
        <f t="shared" si="1807"/>
        <v>BG$15</v>
      </c>
      <c r="BH1594" s="208" t="str">
        <f t="shared" si="1807"/>
        <v>BH$15</v>
      </c>
      <c r="BI1594" s="208" t="str">
        <f t="shared" si="1807"/>
        <v>BI$15</v>
      </c>
      <c r="BJ1594" s="208" t="str">
        <f t="shared" si="1807"/>
        <v>BJ$15</v>
      </c>
      <c r="BK1594" s="208" t="str">
        <f t="shared" si="1807"/>
        <v>BK$15</v>
      </c>
      <c r="BL1594" s="208" t="str">
        <f t="shared" si="1807"/>
        <v>BL$15</v>
      </c>
      <c r="BM1594" s="208" t="str">
        <f t="shared" si="1807"/>
        <v>BM$15</v>
      </c>
      <c r="BN1594" s="208" t="str">
        <f t="shared" si="1807"/>
        <v>BN$15</v>
      </c>
      <c r="BO1594" s="208" t="str">
        <f t="shared" si="1807"/>
        <v>BO$15</v>
      </c>
      <c r="BP1594" s="208" t="str">
        <f t="shared" si="1807"/>
        <v>BP$15</v>
      </c>
      <c r="BQ1594" s="208" t="str">
        <f t="shared" si="1807"/>
        <v>BQ$15</v>
      </c>
      <c r="BR1594" s="208" t="str">
        <f t="shared" si="1807"/>
        <v>BR$15</v>
      </c>
      <c r="BS1594" s="208" t="str">
        <f t="shared" si="1807"/>
        <v>BS$15</v>
      </c>
      <c r="BT1594" s="208" t="str">
        <f t="shared" si="1807"/>
        <v>BT$15</v>
      </c>
      <c r="BU1594" s="208" t="str">
        <f t="shared" si="1807"/>
        <v>BU$15</v>
      </c>
      <c r="BV1594" s="208" t="str">
        <f t="shared" si="1807"/>
        <v>BV$15</v>
      </c>
      <c r="BW1594" s="208" t="str">
        <f t="shared" si="1807"/>
        <v>BW$15</v>
      </c>
      <c r="BX1594" s="208" t="str">
        <f t="shared" si="1807"/>
        <v>BX$15</v>
      </c>
      <c r="BY1594" s="208" t="str">
        <f t="shared" si="1807"/>
        <v>BY$15</v>
      </c>
      <c r="BZ1594" s="208" t="str">
        <f t="shared" si="1807"/>
        <v>BZ$15</v>
      </c>
      <c r="CA1594" s="208" t="str">
        <f t="shared" si="1807"/>
        <v>CA$15</v>
      </c>
      <c r="CB1594" s="208" t="str">
        <f t="shared" si="1807"/>
        <v>CB$15</v>
      </c>
      <c r="CC1594" s="208" t="str">
        <f t="shared" si="1807"/>
        <v>CC$15</v>
      </c>
      <c r="CD1594" s="208" t="str">
        <f t="shared" si="1807"/>
        <v>CD$15</v>
      </c>
      <c r="CE1594" s="208" t="str">
        <f t="shared" ref="CE1594:CL1594" si="1808">CE1580</f>
        <v>CE$15</v>
      </c>
      <c r="CF1594" s="208" t="str">
        <f t="shared" si="1808"/>
        <v>CF$15</v>
      </c>
      <c r="CG1594" s="208" t="str">
        <f t="shared" si="1808"/>
        <v>CG$15</v>
      </c>
      <c r="CH1594" s="208" t="str">
        <f t="shared" si="1808"/>
        <v>CH$15</v>
      </c>
      <c r="CI1594" s="208" t="str">
        <f t="shared" si="1808"/>
        <v>CI$15</v>
      </c>
      <c r="CJ1594" s="208" t="str">
        <f t="shared" si="1808"/>
        <v>CJ$15</v>
      </c>
      <c r="CK1594" s="208" t="str">
        <f t="shared" si="1808"/>
        <v>CK$15</v>
      </c>
      <c r="CL1594" s="208" t="str">
        <f t="shared" si="1808"/>
        <v>CL$15</v>
      </c>
    </row>
    <row r="1595" spans="2:90" x14ac:dyDescent="0.4">
      <c r="C1595" s="12"/>
      <c r="D1595" s="12"/>
      <c r="E1595" s="12" t="s">
        <v>906</v>
      </c>
      <c r="F1595" s="12"/>
      <c r="G1595" s="12"/>
      <c r="H1595" s="12"/>
      <c r="I1595" s="60"/>
      <c r="J1595" s="60"/>
      <c r="K1595" s="15"/>
      <c r="L1595" s="15"/>
      <c r="M1595" s="15"/>
      <c r="N1595" s="15"/>
      <c r="O1595" s="15"/>
      <c r="P1595" s="15"/>
      <c r="R1595" s="15"/>
      <c r="S1595" s="208"/>
      <c r="T1595" s="208"/>
      <c r="U1595" s="208"/>
      <c r="V1595" s="208"/>
      <c r="W1595" s="208"/>
      <c r="X1595" s="208"/>
      <c r="Y1595" s="208"/>
      <c r="Z1595" s="208"/>
      <c r="AA1595" s="208"/>
      <c r="AB1595" s="208"/>
      <c r="AC1595" s="208"/>
      <c r="AD1595" s="208"/>
      <c r="AE1595" s="208"/>
      <c r="AF1595" s="208"/>
      <c r="AG1595" s="208"/>
      <c r="AH1595" s="208"/>
      <c r="AI1595" s="208"/>
      <c r="AJ1595" s="208"/>
      <c r="AK1595" s="208"/>
      <c r="AL1595" s="208"/>
      <c r="AM1595" s="208"/>
      <c r="AN1595" s="208"/>
      <c r="AO1595" s="208"/>
      <c r="AP1595" s="208"/>
      <c r="AQ1595" s="208"/>
      <c r="AR1595" s="208"/>
      <c r="AS1595" s="208"/>
      <c r="AT1595" s="208"/>
      <c r="AU1595" s="208"/>
      <c r="AV1595" s="208"/>
      <c r="AW1595" s="208"/>
      <c r="AX1595" s="208"/>
      <c r="AY1595" s="208"/>
      <c r="AZ1595" s="208"/>
      <c r="BA1595" s="208"/>
      <c r="BB1595" s="208"/>
      <c r="BC1595" s="208"/>
      <c r="BD1595" s="208"/>
      <c r="BE1595" s="208"/>
      <c r="BF1595" s="208"/>
      <c r="BG1595" s="208"/>
      <c r="BH1595" s="208"/>
      <c r="BI1595" s="208"/>
      <c r="BJ1595" s="208"/>
      <c r="BK1595" s="208"/>
      <c r="BL1595" s="208"/>
      <c r="BM1595" s="208"/>
      <c r="BN1595" s="208"/>
      <c r="BO1595" s="208"/>
      <c r="BP1595" s="208"/>
      <c r="BQ1595" s="208"/>
      <c r="BR1595" s="208"/>
      <c r="BS1595" s="208"/>
      <c r="BT1595" s="208"/>
      <c r="BU1595" s="208"/>
      <c r="BV1595" s="208"/>
      <c r="BW1595" s="208"/>
      <c r="BX1595" s="208"/>
      <c r="BY1595" s="208"/>
      <c r="BZ1595" s="208"/>
      <c r="CA1595" s="208"/>
      <c r="CB1595" s="208"/>
      <c r="CC1595" s="208"/>
      <c r="CD1595" s="208"/>
      <c r="CE1595" s="208"/>
      <c r="CF1595" s="208"/>
      <c r="CG1595" s="208"/>
      <c r="CH1595" s="208"/>
      <c r="CI1595" s="208"/>
      <c r="CJ1595" s="208"/>
      <c r="CK1595" s="208"/>
      <c r="CL1595" s="208"/>
    </row>
    <row r="1596" spans="2:90" x14ac:dyDescent="0.4">
      <c r="B1596" s="168" t="s">
        <v>487</v>
      </c>
      <c r="C1596" s="186"/>
      <c r="D1596" s="186"/>
      <c r="E1596" s="186" t="s">
        <v>906</v>
      </c>
      <c r="F1596" s="186"/>
      <c r="G1596" s="186"/>
      <c r="H1596" s="186"/>
      <c r="I1596" s="187"/>
      <c r="J1596" s="187"/>
      <c r="K1596" s="188"/>
      <c r="L1596" s="188"/>
      <c r="M1596" s="188"/>
      <c r="N1596" s="188"/>
      <c r="O1596" s="188"/>
      <c r="P1596" s="188"/>
      <c r="R1596" s="188"/>
      <c r="S1596" s="189"/>
      <c r="T1596" s="189"/>
      <c r="U1596" s="189"/>
      <c r="V1596" s="189"/>
      <c r="W1596" s="189"/>
      <c r="X1596" s="189"/>
      <c r="Y1596" s="189"/>
      <c r="Z1596" s="189"/>
      <c r="AA1596" s="189"/>
      <c r="AB1596" s="189"/>
      <c r="AC1596" s="189"/>
      <c r="AD1596" s="189"/>
      <c r="AE1596" s="189"/>
      <c r="AF1596" s="189"/>
      <c r="AG1596" s="189"/>
      <c r="AH1596" s="189"/>
      <c r="AI1596" s="189"/>
      <c r="AJ1596" s="189"/>
      <c r="AK1596" s="189"/>
      <c r="AL1596" s="189"/>
      <c r="AM1596" s="189"/>
      <c r="AN1596" s="189"/>
      <c r="AO1596" s="189"/>
      <c r="AP1596" s="189"/>
      <c r="AQ1596" s="189"/>
      <c r="AR1596" s="189"/>
      <c r="AS1596" s="189"/>
      <c r="AT1596" s="189"/>
      <c r="AU1596" s="189"/>
      <c r="AV1596" s="189"/>
      <c r="AW1596" s="189"/>
      <c r="AX1596" s="189"/>
      <c r="AY1596" s="189"/>
      <c r="AZ1596" s="189"/>
      <c r="BA1596" s="189"/>
      <c r="BB1596" s="189"/>
      <c r="BC1596" s="189"/>
      <c r="BD1596" s="189"/>
      <c r="BE1596" s="189"/>
      <c r="BF1596" s="189"/>
      <c r="BG1596" s="189"/>
      <c r="BH1596" s="189"/>
      <c r="BI1596" s="189"/>
      <c r="BJ1596" s="189"/>
      <c r="BK1596" s="189"/>
      <c r="BL1596" s="189"/>
      <c r="BM1596" s="189"/>
      <c r="BN1596" s="189"/>
      <c r="BO1596" s="189"/>
      <c r="BP1596" s="189"/>
      <c r="BQ1596" s="189"/>
      <c r="BR1596" s="189"/>
      <c r="BS1596" s="189"/>
      <c r="BT1596" s="189"/>
      <c r="BU1596" s="189"/>
      <c r="BV1596" s="189"/>
      <c r="BW1596" s="189"/>
      <c r="BX1596" s="189"/>
      <c r="BY1596" s="189"/>
      <c r="BZ1596" s="189"/>
      <c r="CA1596" s="189"/>
      <c r="CB1596" s="189"/>
      <c r="CC1596" s="189"/>
      <c r="CD1596" s="189"/>
      <c r="CE1596" s="189"/>
      <c r="CF1596" s="189"/>
      <c r="CG1596" s="189"/>
      <c r="CH1596" s="189"/>
      <c r="CI1596" s="189"/>
      <c r="CJ1596" s="189"/>
      <c r="CK1596" s="189"/>
      <c r="CL1596" s="189"/>
    </row>
    <row r="1597" spans="2:90" x14ac:dyDescent="0.4">
      <c r="B1597" s="168" t="s">
        <v>489</v>
      </c>
      <c r="C1597" s="186"/>
      <c r="D1597" s="186"/>
      <c r="E1597" s="186" t="s">
        <v>906</v>
      </c>
      <c r="F1597" s="186"/>
      <c r="G1597" s="186"/>
      <c r="H1597" s="186"/>
      <c r="I1597" s="187"/>
      <c r="J1597" s="187"/>
      <c r="K1597" s="188"/>
      <c r="L1597" s="188"/>
      <c r="M1597" s="188"/>
      <c r="N1597" s="188"/>
      <c r="O1597" s="188"/>
      <c r="P1597" s="188"/>
      <c r="R1597" s="188"/>
      <c r="S1597" s="189"/>
      <c r="T1597" s="189"/>
      <c r="U1597" s="189"/>
      <c r="V1597" s="189"/>
      <c r="W1597" s="189"/>
      <c r="X1597" s="189"/>
      <c r="Y1597" s="189"/>
      <c r="Z1597" s="189"/>
      <c r="AA1597" s="189"/>
      <c r="AB1597" s="189"/>
      <c r="AC1597" s="189"/>
      <c r="AD1597" s="189"/>
      <c r="AE1597" s="189"/>
      <c r="AF1597" s="189"/>
      <c r="AG1597" s="189"/>
      <c r="AH1597" s="189"/>
      <c r="AI1597" s="189"/>
      <c r="AJ1597" s="189"/>
      <c r="AK1597" s="189"/>
      <c r="AL1597" s="189"/>
      <c r="AM1597" s="189"/>
      <c r="AN1597" s="189"/>
      <c r="AO1597" s="189"/>
      <c r="AP1597" s="189"/>
      <c r="AQ1597" s="189"/>
      <c r="AR1597" s="189"/>
      <c r="AS1597" s="189"/>
      <c r="AT1597" s="189"/>
      <c r="AU1597" s="189"/>
      <c r="AV1597" s="189"/>
      <c r="AW1597" s="189"/>
      <c r="AX1597" s="189"/>
      <c r="AY1597" s="189"/>
      <c r="AZ1597" s="189"/>
      <c r="BA1597" s="189"/>
      <c r="BB1597" s="189"/>
      <c r="BC1597" s="189"/>
      <c r="BD1597" s="189"/>
      <c r="BE1597" s="189"/>
      <c r="BF1597" s="189"/>
      <c r="BG1597" s="189"/>
      <c r="BH1597" s="189"/>
      <c r="BI1597" s="189"/>
      <c r="BJ1597" s="189"/>
      <c r="BK1597" s="189"/>
      <c r="BL1597" s="189"/>
      <c r="BM1597" s="189"/>
      <c r="BN1597" s="189"/>
      <c r="BO1597" s="189"/>
      <c r="BP1597" s="189"/>
      <c r="BQ1597" s="189"/>
      <c r="BR1597" s="189"/>
      <c r="BS1597" s="189"/>
      <c r="BT1597" s="189"/>
      <c r="BU1597" s="189"/>
      <c r="BV1597" s="189"/>
      <c r="BW1597" s="189"/>
      <c r="BX1597" s="189"/>
      <c r="BY1597" s="189"/>
      <c r="BZ1597" s="189"/>
      <c r="CA1597" s="189"/>
      <c r="CB1597" s="189"/>
      <c r="CC1597" s="189"/>
      <c r="CD1597" s="189"/>
      <c r="CE1597" s="189"/>
      <c r="CF1597" s="189"/>
      <c r="CG1597" s="189"/>
      <c r="CH1597" s="189"/>
      <c r="CI1597" s="189"/>
      <c r="CJ1597" s="189"/>
      <c r="CK1597" s="189"/>
      <c r="CL1597" s="189"/>
    </row>
    <row r="1598" spans="2:90" x14ac:dyDescent="0.4">
      <c r="B1598" s="168" t="s">
        <v>459</v>
      </c>
      <c r="C1598" s="167"/>
      <c r="D1598" s="167"/>
      <c r="E1598" s="167" t="s">
        <v>906</v>
      </c>
      <c r="F1598" s="167"/>
      <c r="G1598" s="167"/>
      <c r="H1598" s="167"/>
      <c r="I1598" s="169"/>
      <c r="J1598" s="169"/>
      <c r="K1598" s="190"/>
      <c r="L1598" s="190"/>
      <c r="M1598" s="190"/>
      <c r="N1598" s="190"/>
      <c r="O1598" s="190"/>
      <c r="P1598" s="190"/>
      <c r="R1598" s="191"/>
      <c r="S1598" s="192" t="str">
        <f t="shared" ref="S1598:CD1598" si="1809">S$16</f>
        <v>S$12</v>
      </c>
      <c r="T1598" s="192" t="str">
        <f t="shared" si="1809"/>
        <v>T$12</v>
      </c>
      <c r="U1598" s="192" t="str">
        <f t="shared" si="1809"/>
        <v>U$12</v>
      </c>
      <c r="V1598" s="192" t="str">
        <f t="shared" si="1809"/>
        <v>V$12</v>
      </c>
      <c r="W1598" s="192" t="str">
        <f t="shared" si="1809"/>
        <v>W$12</v>
      </c>
      <c r="X1598" s="192" t="str">
        <f t="shared" si="1809"/>
        <v>X$12</v>
      </c>
      <c r="Y1598" s="192" t="str">
        <f t="shared" si="1809"/>
        <v>Y$12</v>
      </c>
      <c r="Z1598" s="192" t="str">
        <f t="shared" si="1809"/>
        <v>Z$12</v>
      </c>
      <c r="AA1598" s="192" t="str">
        <f t="shared" si="1809"/>
        <v>AA$12</v>
      </c>
      <c r="AB1598" s="192" t="str">
        <f t="shared" si="1809"/>
        <v>AB$12</v>
      </c>
      <c r="AC1598" s="192" t="str">
        <f t="shared" si="1809"/>
        <v>AC$12</v>
      </c>
      <c r="AD1598" s="192" t="str">
        <f t="shared" si="1809"/>
        <v>AD$12</v>
      </c>
      <c r="AE1598" s="192" t="str">
        <f t="shared" si="1809"/>
        <v>AE$12</v>
      </c>
      <c r="AF1598" s="192" t="str">
        <f t="shared" si="1809"/>
        <v>AF$12</v>
      </c>
      <c r="AG1598" s="192" t="str">
        <f t="shared" si="1809"/>
        <v>AG$12</v>
      </c>
      <c r="AH1598" s="192" t="str">
        <f t="shared" si="1809"/>
        <v>AH$12</v>
      </c>
      <c r="AI1598" s="192" t="str">
        <f t="shared" si="1809"/>
        <v>AI$12</v>
      </c>
      <c r="AJ1598" s="192" t="str">
        <f t="shared" si="1809"/>
        <v>AJ$12</v>
      </c>
      <c r="AK1598" s="192" t="str">
        <f t="shared" si="1809"/>
        <v>AK$12</v>
      </c>
      <c r="AL1598" s="192" t="str">
        <f t="shared" si="1809"/>
        <v>AL$12</v>
      </c>
      <c r="AM1598" s="192" t="str">
        <f t="shared" si="1809"/>
        <v>AM$12</v>
      </c>
      <c r="AN1598" s="192" t="str">
        <f t="shared" si="1809"/>
        <v>AN$12</v>
      </c>
      <c r="AO1598" s="192" t="str">
        <f t="shared" si="1809"/>
        <v>AO$12</v>
      </c>
      <c r="AP1598" s="192" t="str">
        <f t="shared" si="1809"/>
        <v>AP$12</v>
      </c>
      <c r="AQ1598" s="192" t="str">
        <f t="shared" si="1809"/>
        <v>AQ$12</v>
      </c>
      <c r="AR1598" s="192" t="str">
        <f t="shared" si="1809"/>
        <v>AR$12</v>
      </c>
      <c r="AS1598" s="192" t="str">
        <f t="shared" si="1809"/>
        <v>AS$12</v>
      </c>
      <c r="AT1598" s="192" t="str">
        <f t="shared" si="1809"/>
        <v>AT$12</v>
      </c>
      <c r="AU1598" s="192" t="str">
        <f t="shared" si="1809"/>
        <v>AU$12</v>
      </c>
      <c r="AV1598" s="192" t="str">
        <f t="shared" si="1809"/>
        <v>AV$12</v>
      </c>
      <c r="AW1598" s="192" t="str">
        <f t="shared" si="1809"/>
        <v>AW$12</v>
      </c>
      <c r="AX1598" s="192" t="str">
        <f t="shared" si="1809"/>
        <v>AX$12</v>
      </c>
      <c r="AY1598" s="192" t="str">
        <f t="shared" si="1809"/>
        <v>AY$12</v>
      </c>
      <c r="AZ1598" s="192" t="str">
        <f t="shared" si="1809"/>
        <v>AZ$12</v>
      </c>
      <c r="BA1598" s="192" t="str">
        <f t="shared" si="1809"/>
        <v>BA$12</v>
      </c>
      <c r="BB1598" s="192" t="str">
        <f t="shared" si="1809"/>
        <v>BB$12</v>
      </c>
      <c r="BC1598" s="192" t="str">
        <f t="shared" si="1809"/>
        <v>BC$12</v>
      </c>
      <c r="BD1598" s="192" t="str">
        <f t="shared" si="1809"/>
        <v>BD$12</v>
      </c>
      <c r="BE1598" s="192" t="str">
        <f t="shared" si="1809"/>
        <v>BE$12</v>
      </c>
      <c r="BF1598" s="192" t="str">
        <f t="shared" si="1809"/>
        <v>BF$12</v>
      </c>
      <c r="BG1598" s="192" t="str">
        <f t="shared" si="1809"/>
        <v>BG$12</v>
      </c>
      <c r="BH1598" s="192" t="str">
        <f t="shared" si="1809"/>
        <v>BH$12</v>
      </c>
      <c r="BI1598" s="192" t="str">
        <f t="shared" si="1809"/>
        <v>BI$12</v>
      </c>
      <c r="BJ1598" s="192" t="str">
        <f t="shared" si="1809"/>
        <v>BJ$12</v>
      </c>
      <c r="BK1598" s="192" t="str">
        <f t="shared" si="1809"/>
        <v>BK$12</v>
      </c>
      <c r="BL1598" s="192" t="str">
        <f t="shared" si="1809"/>
        <v>BL$12</v>
      </c>
      <c r="BM1598" s="192" t="str">
        <f t="shared" si="1809"/>
        <v>BM$12</v>
      </c>
      <c r="BN1598" s="192" t="str">
        <f t="shared" si="1809"/>
        <v>BN$12</v>
      </c>
      <c r="BO1598" s="192" t="str">
        <f t="shared" si="1809"/>
        <v>BO$12</v>
      </c>
      <c r="BP1598" s="192" t="str">
        <f t="shared" si="1809"/>
        <v>BP$12</v>
      </c>
      <c r="BQ1598" s="192" t="str">
        <f t="shared" si="1809"/>
        <v>BQ$12</v>
      </c>
      <c r="BR1598" s="192" t="str">
        <f t="shared" si="1809"/>
        <v>BR$12</v>
      </c>
      <c r="BS1598" s="192" t="str">
        <f t="shared" si="1809"/>
        <v>BS$12</v>
      </c>
      <c r="BT1598" s="192" t="str">
        <f t="shared" si="1809"/>
        <v>BT$12</v>
      </c>
      <c r="BU1598" s="192" t="str">
        <f t="shared" si="1809"/>
        <v>BU$12</v>
      </c>
      <c r="BV1598" s="192" t="str">
        <f t="shared" si="1809"/>
        <v>BV$12</v>
      </c>
      <c r="BW1598" s="192" t="str">
        <f t="shared" si="1809"/>
        <v>BW$12</v>
      </c>
      <c r="BX1598" s="192" t="str">
        <f t="shared" si="1809"/>
        <v>BX$12</v>
      </c>
      <c r="BY1598" s="192" t="str">
        <f t="shared" si="1809"/>
        <v>BY$12</v>
      </c>
      <c r="BZ1598" s="192" t="str">
        <f t="shared" si="1809"/>
        <v>BZ$12</v>
      </c>
      <c r="CA1598" s="192" t="str">
        <f t="shared" si="1809"/>
        <v>CA$12</v>
      </c>
      <c r="CB1598" s="192" t="str">
        <f t="shared" si="1809"/>
        <v>CB$12</v>
      </c>
      <c r="CC1598" s="192" t="str">
        <f t="shared" si="1809"/>
        <v>CC$12</v>
      </c>
      <c r="CD1598" s="192" t="str">
        <f t="shared" si="1809"/>
        <v>CD$12</v>
      </c>
      <c r="CE1598" s="192" t="str">
        <f t="shared" ref="CE1598:CL1598" si="1810">CE$16</f>
        <v>CE$12</v>
      </c>
      <c r="CF1598" s="192" t="str">
        <f t="shared" si="1810"/>
        <v>CF$12</v>
      </c>
      <c r="CG1598" s="192" t="str">
        <f t="shared" si="1810"/>
        <v>CG$12</v>
      </c>
      <c r="CH1598" s="192" t="str">
        <f t="shared" si="1810"/>
        <v>CH$12</v>
      </c>
      <c r="CI1598" s="192" t="str">
        <f t="shared" si="1810"/>
        <v>CI$12</v>
      </c>
      <c r="CJ1598" s="192" t="str">
        <f t="shared" si="1810"/>
        <v>CJ$12</v>
      </c>
      <c r="CK1598" s="192" t="str">
        <f t="shared" si="1810"/>
        <v>CK$12</v>
      </c>
      <c r="CL1598" s="192" t="str">
        <f t="shared" si="1810"/>
        <v>CL$12</v>
      </c>
    </row>
    <row r="1599" spans="2:90" x14ac:dyDescent="0.4">
      <c r="B1599" s="168" t="s">
        <v>460</v>
      </c>
      <c r="C1599" s="167"/>
      <c r="D1599" s="167"/>
      <c r="E1599" s="167" t="s">
        <v>906</v>
      </c>
      <c r="F1599" s="167"/>
      <c r="G1599" s="167"/>
      <c r="H1599" s="167"/>
      <c r="I1599" s="169"/>
      <c r="J1599" s="169"/>
      <c r="K1599" s="190"/>
      <c r="L1599" s="190"/>
      <c r="M1599" s="190"/>
      <c r="N1599" s="190"/>
      <c r="O1599" s="190"/>
      <c r="P1599" s="190"/>
      <c r="R1599" s="191"/>
      <c r="S1599" s="192" t="str">
        <f t="shared" ref="S1599:CD1599" si="1811">S$17</f>
        <v>S$13</v>
      </c>
      <c r="T1599" s="192" t="str">
        <f t="shared" si="1811"/>
        <v>T$13</v>
      </c>
      <c r="U1599" s="192" t="str">
        <f t="shared" si="1811"/>
        <v>U$13</v>
      </c>
      <c r="V1599" s="192" t="str">
        <f t="shared" si="1811"/>
        <v>V$13</v>
      </c>
      <c r="W1599" s="192" t="str">
        <f t="shared" si="1811"/>
        <v>W$13</v>
      </c>
      <c r="X1599" s="192" t="str">
        <f t="shared" si="1811"/>
        <v>X$13</v>
      </c>
      <c r="Y1599" s="192" t="str">
        <f t="shared" si="1811"/>
        <v>Y$13</v>
      </c>
      <c r="Z1599" s="192" t="str">
        <f t="shared" si="1811"/>
        <v>Z$13</v>
      </c>
      <c r="AA1599" s="192" t="str">
        <f t="shared" si="1811"/>
        <v>AA$13</v>
      </c>
      <c r="AB1599" s="192" t="str">
        <f t="shared" si="1811"/>
        <v>AB$13</v>
      </c>
      <c r="AC1599" s="192" t="str">
        <f t="shared" si="1811"/>
        <v>AC$13</v>
      </c>
      <c r="AD1599" s="192" t="str">
        <f t="shared" si="1811"/>
        <v>AD$13</v>
      </c>
      <c r="AE1599" s="192" t="str">
        <f t="shared" si="1811"/>
        <v>AE$13</v>
      </c>
      <c r="AF1599" s="192" t="str">
        <f t="shared" si="1811"/>
        <v>AF$13</v>
      </c>
      <c r="AG1599" s="192" t="str">
        <f t="shared" si="1811"/>
        <v>AG$13</v>
      </c>
      <c r="AH1599" s="192" t="str">
        <f t="shared" si="1811"/>
        <v>AH$13</v>
      </c>
      <c r="AI1599" s="192" t="str">
        <f t="shared" si="1811"/>
        <v>AI$13</v>
      </c>
      <c r="AJ1599" s="192" t="str">
        <f t="shared" si="1811"/>
        <v>AJ$13</v>
      </c>
      <c r="AK1599" s="192" t="str">
        <f t="shared" si="1811"/>
        <v>AK$13</v>
      </c>
      <c r="AL1599" s="192" t="str">
        <f t="shared" si="1811"/>
        <v>AL$13</v>
      </c>
      <c r="AM1599" s="192" t="str">
        <f t="shared" si="1811"/>
        <v>AM$13</v>
      </c>
      <c r="AN1599" s="192" t="str">
        <f t="shared" si="1811"/>
        <v>AN$13</v>
      </c>
      <c r="AO1599" s="192" t="str">
        <f t="shared" si="1811"/>
        <v>AO$13</v>
      </c>
      <c r="AP1599" s="192" t="str">
        <f t="shared" si="1811"/>
        <v>AP$13</v>
      </c>
      <c r="AQ1599" s="192" t="str">
        <f t="shared" si="1811"/>
        <v>AQ$13</v>
      </c>
      <c r="AR1599" s="192" t="str">
        <f t="shared" si="1811"/>
        <v>AR$13</v>
      </c>
      <c r="AS1599" s="192" t="str">
        <f t="shared" si="1811"/>
        <v>AS$13</v>
      </c>
      <c r="AT1599" s="192" t="str">
        <f t="shared" si="1811"/>
        <v>AT$13</v>
      </c>
      <c r="AU1599" s="192" t="str">
        <f t="shared" si="1811"/>
        <v>AU$13</v>
      </c>
      <c r="AV1599" s="192" t="str">
        <f t="shared" si="1811"/>
        <v>AV$13</v>
      </c>
      <c r="AW1599" s="192" t="str">
        <f t="shared" si="1811"/>
        <v>AW$13</v>
      </c>
      <c r="AX1599" s="192" t="str">
        <f t="shared" si="1811"/>
        <v>AX$13</v>
      </c>
      <c r="AY1599" s="192" t="str">
        <f t="shared" si="1811"/>
        <v>AY$13</v>
      </c>
      <c r="AZ1599" s="192" t="str">
        <f t="shared" si="1811"/>
        <v>AZ$13</v>
      </c>
      <c r="BA1599" s="192" t="str">
        <f t="shared" si="1811"/>
        <v>BA$13</v>
      </c>
      <c r="BB1599" s="192" t="str">
        <f t="shared" si="1811"/>
        <v>BB$13</v>
      </c>
      <c r="BC1599" s="192" t="str">
        <f t="shared" si="1811"/>
        <v>BC$13</v>
      </c>
      <c r="BD1599" s="192" t="str">
        <f t="shared" si="1811"/>
        <v>BD$13</v>
      </c>
      <c r="BE1599" s="192" t="str">
        <f t="shared" si="1811"/>
        <v>BE$13</v>
      </c>
      <c r="BF1599" s="192" t="str">
        <f t="shared" si="1811"/>
        <v>BF$13</v>
      </c>
      <c r="BG1599" s="192" t="str">
        <f t="shared" si="1811"/>
        <v>BG$13</v>
      </c>
      <c r="BH1599" s="192" t="str">
        <f t="shared" si="1811"/>
        <v>BH$13</v>
      </c>
      <c r="BI1599" s="192" t="str">
        <f t="shared" si="1811"/>
        <v>BI$13</v>
      </c>
      <c r="BJ1599" s="192" t="str">
        <f t="shared" si="1811"/>
        <v>BJ$13</v>
      </c>
      <c r="BK1599" s="192" t="str">
        <f t="shared" si="1811"/>
        <v>BK$13</v>
      </c>
      <c r="BL1599" s="192" t="str">
        <f t="shared" si="1811"/>
        <v>BL$13</v>
      </c>
      <c r="BM1599" s="192" t="str">
        <f t="shared" si="1811"/>
        <v>BM$13</v>
      </c>
      <c r="BN1599" s="192" t="str">
        <f t="shared" si="1811"/>
        <v>BN$13</v>
      </c>
      <c r="BO1599" s="192" t="str">
        <f t="shared" si="1811"/>
        <v>BO$13</v>
      </c>
      <c r="BP1599" s="192" t="str">
        <f t="shared" si="1811"/>
        <v>BP$13</v>
      </c>
      <c r="BQ1599" s="192" t="str">
        <f t="shared" si="1811"/>
        <v>BQ$13</v>
      </c>
      <c r="BR1599" s="192" t="str">
        <f t="shared" si="1811"/>
        <v>BR$13</v>
      </c>
      <c r="BS1599" s="192" t="str">
        <f t="shared" si="1811"/>
        <v>BS$13</v>
      </c>
      <c r="BT1599" s="192" t="str">
        <f t="shared" si="1811"/>
        <v>BT$13</v>
      </c>
      <c r="BU1599" s="192" t="str">
        <f t="shared" si="1811"/>
        <v>BU$13</v>
      </c>
      <c r="BV1599" s="192" t="str">
        <f t="shared" si="1811"/>
        <v>BV$13</v>
      </c>
      <c r="BW1599" s="192" t="str">
        <f t="shared" si="1811"/>
        <v>BW$13</v>
      </c>
      <c r="BX1599" s="192" t="str">
        <f t="shared" si="1811"/>
        <v>BX$13</v>
      </c>
      <c r="BY1599" s="192" t="str">
        <f t="shared" si="1811"/>
        <v>BY$13</v>
      </c>
      <c r="BZ1599" s="192" t="str">
        <f t="shared" si="1811"/>
        <v>BZ$13</v>
      </c>
      <c r="CA1599" s="192" t="str">
        <f t="shared" si="1811"/>
        <v>CA$13</v>
      </c>
      <c r="CB1599" s="192" t="str">
        <f t="shared" si="1811"/>
        <v>CB$13</v>
      </c>
      <c r="CC1599" s="192" t="str">
        <f t="shared" si="1811"/>
        <v>CC$13</v>
      </c>
      <c r="CD1599" s="192" t="str">
        <f t="shared" si="1811"/>
        <v>CD$13</v>
      </c>
      <c r="CE1599" s="192" t="str">
        <f t="shared" ref="CE1599:CL1599" si="1812">CE$17</f>
        <v>CE$13</v>
      </c>
      <c r="CF1599" s="192" t="str">
        <f t="shared" si="1812"/>
        <v>CF$13</v>
      </c>
      <c r="CG1599" s="192" t="str">
        <f t="shared" si="1812"/>
        <v>CG$13</v>
      </c>
      <c r="CH1599" s="192" t="str">
        <f t="shared" si="1812"/>
        <v>CH$13</v>
      </c>
      <c r="CI1599" s="192" t="str">
        <f t="shared" si="1812"/>
        <v>CI$13</v>
      </c>
      <c r="CJ1599" s="192" t="str">
        <f t="shared" si="1812"/>
        <v>CJ$13</v>
      </c>
      <c r="CK1599" s="192" t="str">
        <f t="shared" si="1812"/>
        <v>CK$13</v>
      </c>
      <c r="CL1599" s="192" t="str">
        <f t="shared" si="1812"/>
        <v>CL$13</v>
      </c>
    </row>
    <row r="1600" spans="2:90" x14ac:dyDescent="0.4">
      <c r="B1600" s="168" t="s">
        <v>488</v>
      </c>
      <c r="C1600" s="193"/>
      <c r="D1600" s="193"/>
      <c r="E1600" s="193" t="s">
        <v>906</v>
      </c>
      <c r="F1600" s="193"/>
      <c r="G1600" s="193"/>
      <c r="H1600" s="193"/>
      <c r="I1600" s="194"/>
      <c r="J1600" s="194"/>
      <c r="K1600" s="195"/>
      <c r="L1600" s="195"/>
      <c r="M1600" s="195"/>
      <c r="N1600" s="195"/>
      <c r="O1600" s="195"/>
      <c r="P1600" s="195"/>
      <c r="R1600" s="195"/>
      <c r="S1600" s="167"/>
      <c r="T1600" s="167"/>
      <c r="U1600" s="167"/>
      <c r="V1600" s="167"/>
      <c r="W1600" s="167"/>
      <c r="X1600" s="167"/>
      <c r="Y1600" s="167"/>
      <c r="Z1600" s="167"/>
      <c r="AA1600" s="167"/>
      <c r="AB1600" s="167"/>
      <c r="AC1600" s="167"/>
      <c r="AD1600" s="167"/>
      <c r="AE1600" s="167"/>
      <c r="AF1600" s="167"/>
      <c r="AG1600" s="167"/>
      <c r="AH1600" s="167"/>
      <c r="AI1600" s="167"/>
      <c r="AJ1600" s="167"/>
      <c r="AK1600" s="167"/>
      <c r="AL1600" s="167"/>
      <c r="AM1600" s="167"/>
      <c r="AN1600" s="167"/>
      <c r="AO1600" s="167"/>
      <c r="AP1600" s="167"/>
      <c r="AQ1600" s="167"/>
      <c r="AR1600" s="167"/>
      <c r="AS1600" s="167"/>
      <c r="AT1600" s="167"/>
      <c r="AU1600" s="167"/>
      <c r="AV1600" s="167"/>
      <c r="AW1600" s="167"/>
      <c r="AX1600" s="167"/>
      <c r="AY1600" s="167"/>
      <c r="AZ1600" s="167"/>
      <c r="BA1600" s="167"/>
      <c r="BB1600" s="167"/>
      <c r="BC1600" s="167"/>
      <c r="BD1600" s="167"/>
      <c r="BE1600" s="167"/>
      <c r="BF1600" s="167"/>
      <c r="BG1600" s="167"/>
      <c r="BH1600" s="167"/>
      <c r="BI1600" s="167"/>
      <c r="BJ1600" s="167"/>
      <c r="BK1600" s="167"/>
      <c r="BL1600" s="167"/>
      <c r="BM1600" s="167"/>
      <c r="BN1600" s="167"/>
      <c r="BO1600" s="167"/>
      <c r="BP1600" s="167"/>
      <c r="BQ1600" s="167"/>
      <c r="BR1600" s="167"/>
      <c r="BS1600" s="167"/>
      <c r="BT1600" s="167"/>
      <c r="BU1600" s="167"/>
      <c r="BV1600" s="167"/>
      <c r="BW1600" s="167"/>
      <c r="BX1600" s="167"/>
      <c r="BY1600" s="167"/>
      <c r="BZ1600" s="167"/>
      <c r="CA1600" s="167"/>
      <c r="CB1600" s="167"/>
      <c r="CC1600" s="167"/>
      <c r="CD1600" s="167"/>
      <c r="CE1600" s="167"/>
      <c r="CF1600" s="167"/>
      <c r="CG1600" s="167"/>
      <c r="CH1600" s="167"/>
      <c r="CI1600" s="167"/>
      <c r="CJ1600" s="167"/>
      <c r="CK1600" s="167"/>
      <c r="CL1600" s="167"/>
    </row>
    <row r="1601" spans="2:90" x14ac:dyDescent="0.4">
      <c r="B1601" s="168" t="s">
        <v>501</v>
      </c>
      <c r="C1601" s="193"/>
      <c r="D1601" s="193"/>
      <c r="E1601" s="193" t="s">
        <v>906</v>
      </c>
      <c r="F1601" s="193"/>
      <c r="G1601" s="193"/>
      <c r="H1601" s="193"/>
      <c r="I1601" s="194"/>
      <c r="J1601" s="194"/>
      <c r="K1601" s="195"/>
      <c r="L1601" s="195"/>
      <c r="M1601" s="195"/>
      <c r="N1601" s="195"/>
      <c r="O1601" s="195"/>
      <c r="P1601" s="195"/>
      <c r="R1601" s="195"/>
      <c r="S1601" s="183"/>
      <c r="T1601" s="183"/>
      <c r="U1601" s="183"/>
      <c r="V1601" s="183"/>
      <c r="W1601" s="183"/>
      <c r="X1601" s="183"/>
      <c r="Y1601" s="183"/>
      <c r="Z1601" s="183"/>
      <c r="AA1601" s="183"/>
      <c r="AB1601" s="183"/>
      <c r="AC1601" s="183"/>
      <c r="AD1601" s="183"/>
      <c r="AE1601" s="183"/>
      <c r="AF1601" s="183"/>
      <c r="AG1601" s="183"/>
      <c r="AH1601" s="183"/>
      <c r="AI1601" s="183"/>
      <c r="AJ1601" s="183"/>
      <c r="AK1601" s="183"/>
      <c r="AL1601" s="183"/>
      <c r="AM1601" s="183"/>
      <c r="AN1601" s="183"/>
      <c r="AO1601" s="183"/>
      <c r="AP1601" s="183"/>
      <c r="AQ1601" s="183"/>
      <c r="AR1601" s="183"/>
      <c r="AS1601" s="183"/>
      <c r="AT1601" s="183"/>
      <c r="AU1601" s="183"/>
      <c r="AV1601" s="183"/>
      <c r="AW1601" s="183"/>
      <c r="AX1601" s="183"/>
      <c r="AY1601" s="183"/>
      <c r="AZ1601" s="183"/>
      <c r="BA1601" s="183"/>
      <c r="BB1601" s="183"/>
      <c r="BC1601" s="183"/>
      <c r="BD1601" s="183"/>
      <c r="BE1601" s="183"/>
      <c r="BF1601" s="183"/>
      <c r="BG1601" s="183"/>
      <c r="BH1601" s="183"/>
      <c r="BI1601" s="183"/>
      <c r="BJ1601" s="183"/>
      <c r="BK1601" s="183"/>
      <c r="BL1601" s="183"/>
      <c r="BM1601" s="183"/>
      <c r="BN1601" s="183"/>
      <c r="BO1601" s="183"/>
      <c r="BP1601" s="183"/>
      <c r="BQ1601" s="183"/>
      <c r="BR1601" s="183"/>
      <c r="BS1601" s="183"/>
      <c r="BT1601" s="183"/>
      <c r="BU1601" s="183"/>
      <c r="BV1601" s="183"/>
      <c r="BW1601" s="183"/>
      <c r="BX1601" s="183"/>
      <c r="BY1601" s="183"/>
      <c r="BZ1601" s="183"/>
      <c r="CA1601" s="183"/>
      <c r="CB1601" s="183"/>
      <c r="CC1601" s="183"/>
      <c r="CD1601" s="183"/>
      <c r="CE1601" s="183"/>
      <c r="CF1601" s="183"/>
      <c r="CG1601" s="183"/>
      <c r="CH1601" s="183"/>
      <c r="CI1601" s="183"/>
      <c r="CJ1601" s="183"/>
      <c r="CK1601" s="183"/>
      <c r="CL1601" s="183"/>
    </row>
    <row r="1602" spans="2:90" x14ac:dyDescent="0.4">
      <c r="B1602" s="168" t="s">
        <v>461</v>
      </c>
      <c r="C1602" s="193"/>
      <c r="D1602" s="193"/>
      <c r="E1602" s="193" t="s">
        <v>906</v>
      </c>
      <c r="F1602" s="193"/>
      <c r="G1602" s="193"/>
      <c r="H1602" s="193"/>
      <c r="I1602" s="194"/>
      <c r="J1602" s="194"/>
      <c r="K1602" s="195"/>
      <c r="L1602" s="195"/>
      <c r="M1602" s="195"/>
      <c r="N1602" s="195"/>
      <c r="O1602" s="195"/>
      <c r="P1602" s="195"/>
      <c r="R1602" s="195"/>
      <c r="S1602" s="183" t="str">
        <f t="shared" ref="S1602:CD1602" si="1813">S$18</f>
        <v>S$14</v>
      </c>
      <c r="T1602" s="183" t="str">
        <f t="shared" si="1813"/>
        <v>T$14</v>
      </c>
      <c r="U1602" s="183" t="str">
        <f t="shared" si="1813"/>
        <v>U$14</v>
      </c>
      <c r="V1602" s="183" t="str">
        <f t="shared" si="1813"/>
        <v>V$14</v>
      </c>
      <c r="W1602" s="183" t="str">
        <f t="shared" si="1813"/>
        <v>W$14</v>
      </c>
      <c r="X1602" s="183" t="str">
        <f t="shared" si="1813"/>
        <v>X$14</v>
      </c>
      <c r="Y1602" s="183" t="str">
        <f t="shared" si="1813"/>
        <v>Y$14</v>
      </c>
      <c r="Z1602" s="183" t="str">
        <f t="shared" si="1813"/>
        <v>Z$14</v>
      </c>
      <c r="AA1602" s="183" t="str">
        <f t="shared" si="1813"/>
        <v>AA$14</v>
      </c>
      <c r="AB1602" s="183" t="str">
        <f t="shared" si="1813"/>
        <v>AB$14</v>
      </c>
      <c r="AC1602" s="183" t="str">
        <f t="shared" si="1813"/>
        <v>AC$14</v>
      </c>
      <c r="AD1602" s="183" t="str">
        <f t="shared" si="1813"/>
        <v>AD$14</v>
      </c>
      <c r="AE1602" s="183" t="str">
        <f t="shared" si="1813"/>
        <v>AE$14</v>
      </c>
      <c r="AF1602" s="183" t="str">
        <f t="shared" si="1813"/>
        <v>AF$14</v>
      </c>
      <c r="AG1602" s="183" t="str">
        <f t="shared" si="1813"/>
        <v>AG$14</v>
      </c>
      <c r="AH1602" s="183" t="str">
        <f t="shared" si="1813"/>
        <v>AH$14</v>
      </c>
      <c r="AI1602" s="183" t="str">
        <f t="shared" si="1813"/>
        <v>AI$14</v>
      </c>
      <c r="AJ1602" s="183" t="str">
        <f t="shared" si="1813"/>
        <v>AJ$14</v>
      </c>
      <c r="AK1602" s="183" t="str">
        <f t="shared" si="1813"/>
        <v>AK$14</v>
      </c>
      <c r="AL1602" s="183" t="str">
        <f t="shared" si="1813"/>
        <v>AL$14</v>
      </c>
      <c r="AM1602" s="183" t="str">
        <f t="shared" si="1813"/>
        <v>AM$14</v>
      </c>
      <c r="AN1602" s="183" t="str">
        <f t="shared" si="1813"/>
        <v>AN$14</v>
      </c>
      <c r="AO1602" s="183" t="str">
        <f t="shared" si="1813"/>
        <v>AO$14</v>
      </c>
      <c r="AP1602" s="183" t="str">
        <f t="shared" si="1813"/>
        <v>AP$14</v>
      </c>
      <c r="AQ1602" s="183" t="str">
        <f t="shared" si="1813"/>
        <v>AQ$14</v>
      </c>
      <c r="AR1602" s="183" t="str">
        <f t="shared" si="1813"/>
        <v>AR$14</v>
      </c>
      <c r="AS1602" s="183" t="str">
        <f t="shared" si="1813"/>
        <v>AS$14</v>
      </c>
      <c r="AT1602" s="183" t="str">
        <f t="shared" si="1813"/>
        <v>AT$14</v>
      </c>
      <c r="AU1602" s="183" t="str">
        <f t="shared" si="1813"/>
        <v>AU$14</v>
      </c>
      <c r="AV1602" s="183" t="str">
        <f t="shared" si="1813"/>
        <v>AV$14</v>
      </c>
      <c r="AW1602" s="183" t="str">
        <f t="shared" si="1813"/>
        <v>AW$14</v>
      </c>
      <c r="AX1602" s="183" t="str">
        <f t="shared" si="1813"/>
        <v>AX$14</v>
      </c>
      <c r="AY1602" s="183" t="str">
        <f t="shared" si="1813"/>
        <v>AY$14</v>
      </c>
      <c r="AZ1602" s="183" t="str">
        <f t="shared" si="1813"/>
        <v>AZ$14</v>
      </c>
      <c r="BA1602" s="183" t="str">
        <f t="shared" si="1813"/>
        <v>BA$14</v>
      </c>
      <c r="BB1602" s="183" t="str">
        <f t="shared" si="1813"/>
        <v>BB$14</v>
      </c>
      <c r="BC1602" s="183" t="str">
        <f t="shared" si="1813"/>
        <v>BC$14</v>
      </c>
      <c r="BD1602" s="183" t="str">
        <f t="shared" si="1813"/>
        <v>BD$14</v>
      </c>
      <c r="BE1602" s="183" t="str">
        <f t="shared" si="1813"/>
        <v>BE$14</v>
      </c>
      <c r="BF1602" s="183" t="str">
        <f t="shared" si="1813"/>
        <v>BF$14</v>
      </c>
      <c r="BG1602" s="183" t="str">
        <f t="shared" si="1813"/>
        <v>BG$14</v>
      </c>
      <c r="BH1602" s="183" t="str">
        <f t="shared" si="1813"/>
        <v>BH$14</v>
      </c>
      <c r="BI1602" s="183" t="str">
        <f t="shared" si="1813"/>
        <v>BI$14</v>
      </c>
      <c r="BJ1602" s="183" t="str">
        <f t="shared" si="1813"/>
        <v>BJ$14</v>
      </c>
      <c r="BK1602" s="183" t="str">
        <f t="shared" si="1813"/>
        <v>BK$14</v>
      </c>
      <c r="BL1602" s="183" t="str">
        <f t="shared" si="1813"/>
        <v>BL$14</v>
      </c>
      <c r="BM1602" s="183" t="str">
        <f t="shared" si="1813"/>
        <v>BM$14</v>
      </c>
      <c r="BN1602" s="183" t="str">
        <f t="shared" si="1813"/>
        <v>BN$14</v>
      </c>
      <c r="BO1602" s="183" t="str">
        <f t="shared" si="1813"/>
        <v>BO$14</v>
      </c>
      <c r="BP1602" s="183" t="str">
        <f t="shared" si="1813"/>
        <v>BP$14</v>
      </c>
      <c r="BQ1602" s="183" t="str">
        <f t="shared" si="1813"/>
        <v>BQ$14</v>
      </c>
      <c r="BR1602" s="183" t="str">
        <f t="shared" si="1813"/>
        <v>BR$14</v>
      </c>
      <c r="BS1602" s="183" t="str">
        <f t="shared" si="1813"/>
        <v>BS$14</v>
      </c>
      <c r="BT1602" s="183" t="str">
        <f t="shared" si="1813"/>
        <v>BT$14</v>
      </c>
      <c r="BU1602" s="183" t="str">
        <f t="shared" si="1813"/>
        <v>BU$14</v>
      </c>
      <c r="BV1602" s="183" t="str">
        <f t="shared" si="1813"/>
        <v>BV$14</v>
      </c>
      <c r="BW1602" s="183" t="str">
        <f t="shared" si="1813"/>
        <v>BW$14</v>
      </c>
      <c r="BX1602" s="183" t="str">
        <f t="shared" si="1813"/>
        <v>BX$14</v>
      </c>
      <c r="BY1602" s="183" t="str">
        <f t="shared" si="1813"/>
        <v>BY$14</v>
      </c>
      <c r="BZ1602" s="183" t="str">
        <f t="shared" si="1813"/>
        <v>BZ$14</v>
      </c>
      <c r="CA1602" s="183" t="str">
        <f t="shared" si="1813"/>
        <v>CA$14</v>
      </c>
      <c r="CB1602" s="183" t="str">
        <f t="shared" si="1813"/>
        <v>CB$14</v>
      </c>
      <c r="CC1602" s="183" t="str">
        <f t="shared" si="1813"/>
        <v>CC$14</v>
      </c>
      <c r="CD1602" s="183" t="str">
        <f t="shared" si="1813"/>
        <v>CD$14</v>
      </c>
      <c r="CE1602" s="183" t="str">
        <f t="shared" ref="CE1602:CL1602" si="1814">CE$18</f>
        <v>CE$14</v>
      </c>
      <c r="CF1602" s="183" t="str">
        <f t="shared" si="1814"/>
        <v>CF$14</v>
      </c>
      <c r="CG1602" s="183" t="str">
        <f t="shared" si="1814"/>
        <v>CG$14</v>
      </c>
      <c r="CH1602" s="183" t="str">
        <f t="shared" si="1814"/>
        <v>CH$14</v>
      </c>
      <c r="CI1602" s="183" t="str">
        <f t="shared" si="1814"/>
        <v>CI$14</v>
      </c>
      <c r="CJ1602" s="183" t="str">
        <f t="shared" si="1814"/>
        <v>CJ$14</v>
      </c>
      <c r="CK1602" s="183" t="str">
        <f t="shared" si="1814"/>
        <v>CK$14</v>
      </c>
      <c r="CL1602" s="183" t="str">
        <f t="shared" si="1814"/>
        <v>CL$14</v>
      </c>
    </row>
    <row r="1603" spans="2:90" x14ac:dyDescent="0.4">
      <c r="B1603" s="168" t="s">
        <v>462</v>
      </c>
      <c r="C1603" s="193"/>
      <c r="D1603" s="193"/>
      <c r="E1603" s="193" t="s">
        <v>906</v>
      </c>
      <c r="F1603" s="193"/>
      <c r="G1603" s="193"/>
      <c r="H1603" s="193"/>
      <c r="I1603" s="194"/>
      <c r="J1603" s="194"/>
      <c r="K1603" s="195"/>
      <c r="L1603" s="195"/>
      <c r="M1603" s="195"/>
      <c r="N1603" s="195"/>
      <c r="O1603" s="195"/>
      <c r="P1603" s="195"/>
      <c r="R1603" s="195"/>
      <c r="S1603" s="183" t="str">
        <f t="shared" ref="S1603:CD1603" si="1815">S$19</f>
        <v>S$15</v>
      </c>
      <c r="T1603" s="183" t="str">
        <f t="shared" si="1815"/>
        <v>T$15</v>
      </c>
      <c r="U1603" s="183" t="str">
        <f t="shared" si="1815"/>
        <v>U$15</v>
      </c>
      <c r="V1603" s="183" t="str">
        <f t="shared" si="1815"/>
        <v>V$15</v>
      </c>
      <c r="W1603" s="183" t="str">
        <f t="shared" si="1815"/>
        <v>W$15</v>
      </c>
      <c r="X1603" s="183" t="str">
        <f t="shared" si="1815"/>
        <v>X$15</v>
      </c>
      <c r="Y1603" s="183" t="str">
        <f t="shared" si="1815"/>
        <v>Y$15</v>
      </c>
      <c r="Z1603" s="183" t="str">
        <f t="shared" si="1815"/>
        <v>Z$15</v>
      </c>
      <c r="AA1603" s="183" t="str">
        <f t="shared" si="1815"/>
        <v>AA$15</v>
      </c>
      <c r="AB1603" s="183" t="str">
        <f t="shared" si="1815"/>
        <v>AB$15</v>
      </c>
      <c r="AC1603" s="183" t="str">
        <f t="shared" si="1815"/>
        <v>AC$15</v>
      </c>
      <c r="AD1603" s="183" t="str">
        <f t="shared" si="1815"/>
        <v>AD$15</v>
      </c>
      <c r="AE1603" s="183" t="str">
        <f t="shared" si="1815"/>
        <v>AE$15</v>
      </c>
      <c r="AF1603" s="183" t="str">
        <f t="shared" si="1815"/>
        <v>AF$15</v>
      </c>
      <c r="AG1603" s="183" t="str">
        <f t="shared" si="1815"/>
        <v>AG$15</v>
      </c>
      <c r="AH1603" s="183" t="str">
        <f t="shared" si="1815"/>
        <v>AH$15</v>
      </c>
      <c r="AI1603" s="183" t="str">
        <f t="shared" si="1815"/>
        <v>AI$15</v>
      </c>
      <c r="AJ1603" s="183" t="str">
        <f t="shared" si="1815"/>
        <v>AJ$15</v>
      </c>
      <c r="AK1603" s="183" t="str">
        <f t="shared" si="1815"/>
        <v>AK$15</v>
      </c>
      <c r="AL1603" s="183" t="str">
        <f t="shared" si="1815"/>
        <v>AL$15</v>
      </c>
      <c r="AM1603" s="183" t="str">
        <f t="shared" si="1815"/>
        <v>AM$15</v>
      </c>
      <c r="AN1603" s="183" t="str">
        <f t="shared" si="1815"/>
        <v>AN$15</v>
      </c>
      <c r="AO1603" s="183" t="str">
        <f t="shared" si="1815"/>
        <v>AO$15</v>
      </c>
      <c r="AP1603" s="183" t="str">
        <f t="shared" si="1815"/>
        <v>AP$15</v>
      </c>
      <c r="AQ1603" s="183" t="str">
        <f t="shared" si="1815"/>
        <v>AQ$15</v>
      </c>
      <c r="AR1603" s="183" t="str">
        <f t="shared" si="1815"/>
        <v>AR$15</v>
      </c>
      <c r="AS1603" s="183" t="str">
        <f t="shared" si="1815"/>
        <v>AS$15</v>
      </c>
      <c r="AT1603" s="183" t="str">
        <f t="shared" si="1815"/>
        <v>AT$15</v>
      </c>
      <c r="AU1603" s="183" t="str">
        <f t="shared" si="1815"/>
        <v>AU$15</v>
      </c>
      <c r="AV1603" s="183" t="str">
        <f t="shared" si="1815"/>
        <v>AV$15</v>
      </c>
      <c r="AW1603" s="183" t="str">
        <f t="shared" si="1815"/>
        <v>AW$15</v>
      </c>
      <c r="AX1603" s="183" t="str">
        <f t="shared" si="1815"/>
        <v>AX$15</v>
      </c>
      <c r="AY1603" s="183" t="str">
        <f t="shared" si="1815"/>
        <v>AY$15</v>
      </c>
      <c r="AZ1603" s="183" t="str">
        <f t="shared" si="1815"/>
        <v>AZ$15</v>
      </c>
      <c r="BA1603" s="183" t="str">
        <f t="shared" si="1815"/>
        <v>BA$15</v>
      </c>
      <c r="BB1603" s="183" t="str">
        <f t="shared" si="1815"/>
        <v>BB$15</v>
      </c>
      <c r="BC1603" s="183" t="str">
        <f t="shared" si="1815"/>
        <v>BC$15</v>
      </c>
      <c r="BD1603" s="183" t="str">
        <f t="shared" si="1815"/>
        <v>BD$15</v>
      </c>
      <c r="BE1603" s="183" t="str">
        <f t="shared" si="1815"/>
        <v>BE$15</v>
      </c>
      <c r="BF1603" s="183" t="str">
        <f t="shared" si="1815"/>
        <v>BF$15</v>
      </c>
      <c r="BG1603" s="183" t="str">
        <f t="shared" si="1815"/>
        <v>BG$15</v>
      </c>
      <c r="BH1603" s="183" t="str">
        <f t="shared" si="1815"/>
        <v>BH$15</v>
      </c>
      <c r="BI1603" s="183" t="str">
        <f t="shared" si="1815"/>
        <v>BI$15</v>
      </c>
      <c r="BJ1603" s="183" t="str">
        <f t="shared" si="1815"/>
        <v>BJ$15</v>
      </c>
      <c r="BK1603" s="183" t="str">
        <f t="shared" si="1815"/>
        <v>BK$15</v>
      </c>
      <c r="BL1603" s="183" t="str">
        <f t="shared" si="1815"/>
        <v>BL$15</v>
      </c>
      <c r="BM1603" s="183" t="str">
        <f t="shared" si="1815"/>
        <v>BM$15</v>
      </c>
      <c r="BN1603" s="183" t="str">
        <f t="shared" si="1815"/>
        <v>BN$15</v>
      </c>
      <c r="BO1603" s="183" t="str">
        <f t="shared" si="1815"/>
        <v>BO$15</v>
      </c>
      <c r="BP1603" s="183" t="str">
        <f t="shared" si="1815"/>
        <v>BP$15</v>
      </c>
      <c r="BQ1603" s="183" t="str">
        <f t="shared" si="1815"/>
        <v>BQ$15</v>
      </c>
      <c r="BR1603" s="183" t="str">
        <f t="shared" si="1815"/>
        <v>BR$15</v>
      </c>
      <c r="BS1603" s="183" t="str">
        <f t="shared" si="1815"/>
        <v>BS$15</v>
      </c>
      <c r="BT1603" s="183" t="str">
        <f t="shared" si="1815"/>
        <v>BT$15</v>
      </c>
      <c r="BU1603" s="183" t="str">
        <f t="shared" si="1815"/>
        <v>BU$15</v>
      </c>
      <c r="BV1603" s="183" t="str">
        <f t="shared" si="1815"/>
        <v>BV$15</v>
      </c>
      <c r="BW1603" s="183" t="str">
        <f t="shared" si="1815"/>
        <v>BW$15</v>
      </c>
      <c r="BX1603" s="183" t="str">
        <f t="shared" si="1815"/>
        <v>BX$15</v>
      </c>
      <c r="BY1603" s="183" t="str">
        <f t="shared" si="1815"/>
        <v>BY$15</v>
      </c>
      <c r="BZ1603" s="183" t="str">
        <f t="shared" si="1815"/>
        <v>BZ$15</v>
      </c>
      <c r="CA1603" s="183" t="str">
        <f t="shared" si="1815"/>
        <v>CA$15</v>
      </c>
      <c r="CB1603" s="183" t="str">
        <f t="shared" si="1815"/>
        <v>CB$15</v>
      </c>
      <c r="CC1603" s="183" t="str">
        <f t="shared" si="1815"/>
        <v>CC$15</v>
      </c>
      <c r="CD1603" s="183" t="str">
        <f t="shared" si="1815"/>
        <v>CD$15</v>
      </c>
      <c r="CE1603" s="183" t="str">
        <f t="shared" ref="CE1603:CL1603" si="1816">CE$19</f>
        <v>CE$15</v>
      </c>
      <c r="CF1603" s="183" t="str">
        <f t="shared" si="1816"/>
        <v>CF$15</v>
      </c>
      <c r="CG1603" s="183" t="str">
        <f t="shared" si="1816"/>
        <v>CG$15</v>
      </c>
      <c r="CH1603" s="183" t="str">
        <f t="shared" si="1816"/>
        <v>CH$15</v>
      </c>
      <c r="CI1603" s="183" t="str">
        <f t="shared" si="1816"/>
        <v>CI$15</v>
      </c>
      <c r="CJ1603" s="183" t="str">
        <f t="shared" si="1816"/>
        <v>CJ$15</v>
      </c>
      <c r="CK1603" s="183" t="str">
        <f t="shared" si="1816"/>
        <v>CK$15</v>
      </c>
      <c r="CL1603" s="183" t="str">
        <f t="shared" si="1816"/>
        <v>CL$15</v>
      </c>
    </row>
    <row r="1604" spans="2:90" x14ac:dyDescent="0.4">
      <c r="B1604" s="66" t="s">
        <v>985</v>
      </c>
      <c r="C1604" s="22"/>
      <c r="D1604" s="22" t="s">
        <v>984</v>
      </c>
      <c r="E1604" s="22" t="s">
        <v>984</v>
      </c>
      <c r="F1604" s="22" t="s">
        <v>436</v>
      </c>
      <c r="G1604" s="22" t="s">
        <v>81</v>
      </c>
      <c r="H1604" s="22"/>
      <c r="I1604" s="279"/>
      <c r="J1604" s="279"/>
      <c r="K1604" s="22"/>
      <c r="L1604" s="22"/>
      <c r="M1604" s="22"/>
      <c r="N1604" s="22"/>
      <c r="O1604" s="22"/>
      <c r="P1604" s="22"/>
      <c r="R1604" s="66"/>
      <c r="S1604" s="280"/>
      <c r="T1604" s="280"/>
      <c r="U1604" s="280"/>
      <c r="V1604" s="280"/>
      <c r="W1604" s="280"/>
      <c r="X1604" s="280"/>
      <c r="Y1604" s="280"/>
      <c r="Z1604" s="280"/>
      <c r="AA1604" s="280"/>
      <c r="AB1604" s="280"/>
      <c r="AC1604" s="280"/>
      <c r="AD1604" s="280"/>
      <c r="AE1604" s="280"/>
      <c r="AF1604" s="280"/>
      <c r="AG1604" s="280"/>
      <c r="AH1604" s="280"/>
      <c r="AI1604" s="280"/>
      <c r="AJ1604" s="280"/>
      <c r="AK1604" s="280"/>
      <c r="AL1604" s="280"/>
      <c r="AM1604" s="280"/>
      <c r="AN1604" s="280"/>
      <c r="AO1604" s="280"/>
      <c r="AP1604" s="280"/>
      <c r="AQ1604" s="280"/>
      <c r="AR1604" s="280"/>
      <c r="AS1604" s="280"/>
      <c r="AT1604" s="280"/>
      <c r="AU1604" s="280"/>
      <c r="AV1604" s="280"/>
      <c r="AW1604" s="280"/>
      <c r="AX1604" s="280"/>
      <c r="AY1604" s="280"/>
      <c r="AZ1604" s="280"/>
      <c r="BA1604" s="280"/>
      <c r="BB1604" s="280"/>
      <c r="BC1604" s="280"/>
      <c r="BD1604" s="280"/>
      <c r="BE1604" s="280"/>
      <c r="BF1604" s="280"/>
      <c r="BG1604" s="280"/>
      <c r="BH1604" s="280"/>
      <c r="BI1604" s="280"/>
      <c r="BJ1604" s="280"/>
      <c r="BK1604" s="280"/>
      <c r="BL1604" s="280"/>
      <c r="BM1604" s="280"/>
      <c r="BN1604" s="280"/>
      <c r="BO1604" s="280"/>
      <c r="BP1604" s="280"/>
      <c r="BQ1604" s="280"/>
      <c r="BR1604" s="280"/>
      <c r="BS1604" s="280"/>
      <c r="BT1604" s="280"/>
      <c r="BU1604" s="280"/>
      <c r="BV1604" s="280"/>
      <c r="BW1604" s="280"/>
      <c r="BX1604" s="280"/>
      <c r="BY1604" s="280"/>
      <c r="BZ1604" s="280"/>
      <c r="CA1604" s="280"/>
      <c r="CB1604" s="280"/>
      <c r="CC1604" s="280"/>
      <c r="CD1604" s="280"/>
      <c r="CE1604" s="280"/>
      <c r="CF1604" s="280"/>
      <c r="CG1604" s="280"/>
      <c r="CH1604" s="280"/>
      <c r="CI1604" s="280"/>
      <c r="CJ1604" s="280"/>
      <c r="CK1604" s="280"/>
      <c r="CL1604" s="280"/>
    </row>
    <row r="1605" spans="2:90" x14ac:dyDescent="0.4">
      <c r="B1605" s="93" t="str">
        <f>B1607&amp;":"</f>
        <v>Recurring fees - (Primary label):</v>
      </c>
      <c r="C1605" s="31"/>
      <c r="D1605" s="31" t="s">
        <v>984</v>
      </c>
      <c r="E1605" s="31" t="s">
        <v>906</v>
      </c>
      <c r="F1605" s="31"/>
      <c r="G1605" s="31"/>
      <c r="H1605" s="31"/>
      <c r="I1605" s="73"/>
      <c r="J1605" s="73"/>
      <c r="K1605" s="31"/>
      <c r="L1605" s="31"/>
      <c r="M1605" s="31"/>
      <c r="N1605" s="31"/>
      <c r="O1605" s="31"/>
      <c r="P1605" s="31"/>
      <c r="R1605" s="67"/>
      <c r="S1605" s="150"/>
      <c r="T1605" s="150"/>
      <c r="U1605" s="150"/>
      <c r="V1605" s="150"/>
      <c r="W1605" s="150"/>
      <c r="X1605" s="150"/>
      <c r="Y1605" s="150"/>
      <c r="Z1605" s="150"/>
      <c r="AA1605" s="150"/>
      <c r="AB1605" s="150"/>
      <c r="AC1605" s="150"/>
      <c r="AD1605" s="150"/>
      <c r="AE1605" s="150"/>
      <c r="AF1605" s="150"/>
      <c r="AG1605" s="150"/>
      <c r="AH1605" s="150"/>
      <c r="AI1605" s="150"/>
      <c r="AJ1605" s="150"/>
      <c r="AK1605" s="150"/>
      <c r="AL1605" s="150"/>
      <c r="AM1605" s="150"/>
      <c r="AN1605" s="150"/>
      <c r="AO1605" s="150"/>
      <c r="AP1605" s="150"/>
      <c r="AQ1605" s="150"/>
      <c r="AR1605" s="150"/>
      <c r="AS1605" s="150"/>
      <c r="AT1605" s="150"/>
      <c r="AU1605" s="150"/>
      <c r="AV1605" s="150"/>
      <c r="AW1605" s="150"/>
      <c r="AX1605" s="150"/>
      <c r="AY1605" s="150"/>
      <c r="AZ1605" s="150"/>
      <c r="BA1605" s="150"/>
      <c r="BB1605" s="150"/>
      <c r="BC1605" s="150"/>
      <c r="BD1605" s="150"/>
      <c r="BE1605" s="150"/>
      <c r="BF1605" s="150"/>
      <c r="BG1605" s="150"/>
      <c r="BH1605" s="150"/>
      <c r="BI1605" s="150"/>
      <c r="BJ1605" s="150"/>
      <c r="BK1605" s="150"/>
      <c r="BL1605" s="150"/>
      <c r="BM1605" s="150"/>
      <c r="BN1605" s="150"/>
      <c r="BO1605" s="150"/>
      <c r="BP1605" s="150"/>
      <c r="BQ1605" s="150"/>
      <c r="BR1605" s="150"/>
      <c r="BS1605" s="150"/>
      <c r="BT1605" s="150"/>
      <c r="BU1605" s="150"/>
      <c r="BV1605" s="150"/>
      <c r="BW1605" s="150"/>
      <c r="BX1605" s="150"/>
      <c r="BY1605" s="150"/>
      <c r="BZ1605" s="150"/>
      <c r="CA1605" s="150"/>
      <c r="CB1605" s="150"/>
      <c r="CC1605" s="150"/>
      <c r="CD1605" s="150"/>
      <c r="CE1605" s="150"/>
      <c r="CF1605" s="150"/>
      <c r="CG1605" s="150"/>
      <c r="CH1605" s="150"/>
      <c r="CI1605" s="150"/>
      <c r="CJ1605" s="150"/>
      <c r="CK1605" s="150"/>
      <c r="CL1605" s="150"/>
    </row>
    <row r="1606" spans="2:90" x14ac:dyDescent="0.4">
      <c r="B1606" s="139" t="str">
        <f>"$ sales/new "&amp;B1610</f>
        <v>$ sales/new primary unit</v>
      </c>
      <c r="C1606" s="12"/>
      <c r="D1606" s="12" t="s">
        <v>984</v>
      </c>
      <c r="E1606" s="12" t="s">
        <v>906</v>
      </c>
      <c r="F1606" s="12"/>
      <c r="G1606" s="12" t="str">
        <f>E1606</f>
        <v/>
      </c>
      <c r="H1606" s="12"/>
      <c r="I1606" s="60"/>
      <c r="J1606" s="60"/>
      <c r="K1606" s="18">
        <v>5</v>
      </c>
      <c r="L1606" s="18">
        <v>5</v>
      </c>
      <c r="M1606" s="18">
        <v>5</v>
      </c>
      <c r="N1606" s="18">
        <v>5</v>
      </c>
      <c r="O1606" s="18">
        <v>5</v>
      </c>
      <c r="P1606" s="18">
        <v>5</v>
      </c>
      <c r="R1606" s="19"/>
      <c r="S1606" s="141" cm="1">
        <f t="array" ref="S1606">INDEX($K:$P,ROW(),MATCH(S$3,$K$2:$P$2,0))</f>
        <v>5</v>
      </c>
      <c r="T1606" s="141" cm="1">
        <f t="array" ref="T1606">INDEX($K:$P,ROW(),MATCH(T$3,$K$2:$P$2,0))</f>
        <v>5</v>
      </c>
      <c r="U1606" s="141" cm="1">
        <f t="array" ref="U1606">INDEX($K:$P,ROW(),MATCH(U$3,$K$2:$P$2,0))</f>
        <v>5</v>
      </c>
      <c r="V1606" s="141" cm="1">
        <f t="array" ref="V1606">INDEX($K:$P,ROW(),MATCH(V$3,$K$2:$P$2,0))</f>
        <v>5</v>
      </c>
      <c r="W1606" s="141" cm="1">
        <f t="array" ref="W1606">INDEX($K:$P,ROW(),MATCH(W$3,$K$2:$P$2,0))</f>
        <v>5</v>
      </c>
      <c r="X1606" s="141" cm="1">
        <f t="array" ref="X1606">INDEX($K:$P,ROW(),MATCH(X$3,$K$2:$P$2,0))</f>
        <v>5</v>
      </c>
      <c r="Y1606" s="141" cm="1">
        <f t="array" ref="Y1606">INDEX($K:$P,ROW(),MATCH(Y$3,$K$2:$P$2,0))</f>
        <v>5</v>
      </c>
      <c r="Z1606" s="141" cm="1">
        <f t="array" ref="Z1606">INDEX($K:$P,ROW(),MATCH(Z$3,$K$2:$P$2,0))</f>
        <v>5</v>
      </c>
      <c r="AA1606" s="141" cm="1">
        <f t="array" ref="AA1606">INDEX($K:$P,ROW(),MATCH(AA$3,$K$2:$P$2,0))</f>
        <v>5</v>
      </c>
      <c r="AB1606" s="141" cm="1">
        <f t="array" ref="AB1606">INDEX($K:$P,ROW(),MATCH(AB$3,$K$2:$P$2,0))</f>
        <v>5</v>
      </c>
      <c r="AC1606" s="141" cm="1">
        <f t="array" ref="AC1606">INDEX($K:$P,ROW(),MATCH(AC$3,$K$2:$P$2,0))</f>
        <v>5</v>
      </c>
      <c r="AD1606" s="141" cm="1">
        <f t="array" ref="AD1606">INDEX($K:$P,ROW(),MATCH(AD$3,$K$2:$P$2,0))</f>
        <v>5</v>
      </c>
      <c r="AE1606" s="141" cm="1">
        <f t="array" ref="AE1606">INDEX($K:$P,ROW(),MATCH(AE$3,$K$2:$P$2,0))</f>
        <v>5</v>
      </c>
      <c r="AF1606" s="141" cm="1">
        <f t="array" ref="AF1606">INDEX($K:$P,ROW(),MATCH(AF$3,$K$2:$P$2,0))</f>
        <v>5</v>
      </c>
      <c r="AG1606" s="141" cm="1">
        <f t="array" ref="AG1606">INDEX($K:$P,ROW(),MATCH(AG$3,$K$2:$P$2,0))</f>
        <v>5</v>
      </c>
      <c r="AH1606" s="141" cm="1">
        <f t="array" ref="AH1606">INDEX($K:$P,ROW(),MATCH(AH$3,$K$2:$P$2,0))</f>
        <v>5</v>
      </c>
      <c r="AI1606" s="141" cm="1">
        <f t="array" ref="AI1606">INDEX($K:$P,ROW(),MATCH(AI$3,$K$2:$P$2,0))</f>
        <v>5</v>
      </c>
      <c r="AJ1606" s="141" cm="1">
        <f t="array" ref="AJ1606">INDEX($K:$P,ROW(),MATCH(AJ$3,$K$2:$P$2,0))</f>
        <v>5</v>
      </c>
      <c r="AK1606" s="141" cm="1">
        <f t="array" ref="AK1606">INDEX($K:$P,ROW(),MATCH(AK$3,$K$2:$P$2,0))</f>
        <v>5</v>
      </c>
      <c r="AL1606" s="141" cm="1">
        <f t="array" ref="AL1606">INDEX($K:$P,ROW(),MATCH(AL$3,$K$2:$P$2,0))</f>
        <v>5</v>
      </c>
      <c r="AM1606" s="141" cm="1">
        <f t="array" ref="AM1606">INDEX($K:$P,ROW(),MATCH(AM$3,$K$2:$P$2,0))</f>
        <v>5</v>
      </c>
      <c r="AN1606" s="141" cm="1">
        <f t="array" ref="AN1606">INDEX($K:$P,ROW(),MATCH(AN$3,$K$2:$P$2,0))</f>
        <v>5</v>
      </c>
      <c r="AO1606" s="141" cm="1">
        <f t="array" ref="AO1606">INDEX($K:$P,ROW(),MATCH(AO$3,$K$2:$P$2,0))</f>
        <v>5</v>
      </c>
      <c r="AP1606" s="141" cm="1">
        <f t="array" ref="AP1606">INDEX($K:$P,ROW(),MATCH(AP$3,$K$2:$P$2,0))</f>
        <v>5</v>
      </c>
      <c r="AQ1606" s="141" cm="1">
        <f t="array" ref="AQ1606">INDEX($K:$P,ROW(),MATCH(AQ$3,$K$2:$P$2,0))</f>
        <v>5</v>
      </c>
      <c r="AR1606" s="141" cm="1">
        <f t="array" ref="AR1606">INDEX($K:$P,ROW(),MATCH(AR$3,$K$2:$P$2,0))</f>
        <v>5</v>
      </c>
      <c r="AS1606" s="141" cm="1">
        <f t="array" ref="AS1606">INDEX($K:$P,ROW(),MATCH(AS$3,$K$2:$P$2,0))</f>
        <v>5</v>
      </c>
      <c r="AT1606" s="141" cm="1">
        <f t="array" ref="AT1606">INDEX($K:$P,ROW(),MATCH(AT$3,$K$2:$P$2,0))</f>
        <v>5</v>
      </c>
      <c r="AU1606" s="141" cm="1">
        <f t="array" ref="AU1606">INDEX($K:$P,ROW(),MATCH(AU$3,$K$2:$P$2,0))</f>
        <v>5</v>
      </c>
      <c r="AV1606" s="141" cm="1">
        <f t="array" ref="AV1606">INDEX($K:$P,ROW(),MATCH(AV$3,$K$2:$P$2,0))</f>
        <v>5</v>
      </c>
      <c r="AW1606" s="141" cm="1">
        <f t="array" ref="AW1606">INDEX($K:$P,ROW(),MATCH(AW$3,$K$2:$P$2,0))</f>
        <v>5</v>
      </c>
      <c r="AX1606" s="141" cm="1">
        <f t="array" ref="AX1606">INDEX($K:$P,ROW(),MATCH(AX$3,$K$2:$P$2,0))</f>
        <v>5</v>
      </c>
      <c r="AY1606" s="141" cm="1">
        <f t="array" ref="AY1606">INDEX($K:$P,ROW(),MATCH(AY$3,$K$2:$P$2,0))</f>
        <v>5</v>
      </c>
      <c r="AZ1606" s="141" cm="1">
        <f t="array" ref="AZ1606">INDEX($K:$P,ROW(),MATCH(AZ$3,$K$2:$P$2,0))</f>
        <v>5</v>
      </c>
      <c r="BA1606" s="141" cm="1">
        <f t="array" ref="BA1606">INDEX($K:$P,ROW(),MATCH(BA$3,$K$2:$P$2,0))</f>
        <v>5</v>
      </c>
      <c r="BB1606" s="141" cm="1">
        <f t="array" ref="BB1606">INDEX($K:$P,ROW(),MATCH(BB$3,$K$2:$P$2,0))</f>
        <v>5</v>
      </c>
      <c r="BC1606" s="141" cm="1">
        <f t="array" ref="BC1606">INDEX($K:$P,ROW(),MATCH(BC$3,$K$2:$P$2,0))</f>
        <v>5</v>
      </c>
      <c r="BD1606" s="141" cm="1">
        <f t="array" ref="BD1606">INDEX($K:$P,ROW(),MATCH(BD$3,$K$2:$P$2,0))</f>
        <v>5</v>
      </c>
      <c r="BE1606" s="141" cm="1">
        <f t="array" ref="BE1606">INDEX($K:$P,ROW(),MATCH(BE$3,$K$2:$P$2,0))</f>
        <v>5</v>
      </c>
      <c r="BF1606" s="141" cm="1">
        <f t="array" ref="BF1606">INDEX($K:$P,ROW(),MATCH(BF$3,$K$2:$P$2,0))</f>
        <v>5</v>
      </c>
      <c r="BG1606" s="141" cm="1">
        <f t="array" ref="BG1606">INDEX($K:$P,ROW(),MATCH(BG$3,$K$2:$P$2,0))</f>
        <v>5</v>
      </c>
      <c r="BH1606" s="141" cm="1">
        <f t="array" ref="BH1606">INDEX($K:$P,ROW(),MATCH(BH$3,$K$2:$P$2,0))</f>
        <v>5</v>
      </c>
      <c r="BI1606" s="141" cm="1">
        <f t="array" ref="BI1606">INDEX($K:$P,ROW(),MATCH(BI$3,$K$2:$P$2,0))</f>
        <v>5</v>
      </c>
      <c r="BJ1606" s="141" cm="1">
        <f t="array" ref="BJ1606">INDEX($K:$P,ROW(),MATCH(BJ$3,$K$2:$P$2,0))</f>
        <v>5</v>
      </c>
      <c r="BK1606" s="141" cm="1">
        <f t="array" ref="BK1606">INDEX($K:$P,ROW(),MATCH(BK$3,$K$2:$P$2,0))</f>
        <v>5</v>
      </c>
      <c r="BL1606" s="141" cm="1">
        <f t="array" ref="BL1606">INDEX($K:$P,ROW(),MATCH(BL$3,$K$2:$P$2,0))</f>
        <v>5</v>
      </c>
      <c r="BM1606" s="141" cm="1">
        <f t="array" ref="BM1606">INDEX($K:$P,ROW(),MATCH(BM$3,$K$2:$P$2,0))</f>
        <v>5</v>
      </c>
      <c r="BN1606" s="141" cm="1">
        <f t="array" ref="BN1606">INDEX($K:$P,ROW(),MATCH(BN$3,$K$2:$P$2,0))</f>
        <v>5</v>
      </c>
      <c r="BO1606" s="141" cm="1">
        <f t="array" ref="BO1606">INDEX($K:$P,ROW(),MATCH(BO$3,$K$2:$P$2,0))</f>
        <v>5</v>
      </c>
      <c r="BP1606" s="141" cm="1">
        <f t="array" ref="BP1606">INDEX($K:$P,ROW(),MATCH(BP$3,$K$2:$P$2,0))</f>
        <v>5</v>
      </c>
      <c r="BQ1606" s="141" cm="1">
        <f t="array" ref="BQ1606">INDEX($K:$P,ROW(),MATCH(BQ$3,$K$2:$P$2,0))</f>
        <v>5</v>
      </c>
      <c r="BR1606" s="141" cm="1">
        <f t="array" ref="BR1606">INDEX($K:$P,ROW(),MATCH(BR$3,$K$2:$P$2,0))</f>
        <v>5</v>
      </c>
      <c r="BS1606" s="141" cm="1">
        <f t="array" ref="BS1606">INDEX($K:$P,ROW(),MATCH(BS$3,$K$2:$P$2,0))</f>
        <v>5</v>
      </c>
      <c r="BT1606" s="141" cm="1">
        <f t="array" ref="BT1606">INDEX($K:$P,ROW(),MATCH(BT$3,$K$2:$P$2,0))</f>
        <v>5</v>
      </c>
      <c r="BU1606" s="141" cm="1">
        <f t="array" ref="BU1606">INDEX($K:$P,ROW(),MATCH(BU$3,$K$2:$P$2,0))</f>
        <v>5</v>
      </c>
      <c r="BV1606" s="141" cm="1">
        <f t="array" ref="BV1606">INDEX($K:$P,ROW(),MATCH(BV$3,$K$2:$P$2,0))</f>
        <v>5</v>
      </c>
      <c r="BW1606" s="141" cm="1">
        <f t="array" ref="BW1606">INDEX($K:$P,ROW(),MATCH(BW$3,$K$2:$P$2,0))</f>
        <v>5</v>
      </c>
      <c r="BX1606" s="141" cm="1">
        <f t="array" ref="BX1606">INDEX($K:$P,ROW(),MATCH(BX$3,$K$2:$P$2,0))</f>
        <v>5</v>
      </c>
      <c r="BY1606" s="141" cm="1">
        <f t="array" ref="BY1606">INDEX($K:$P,ROW(),MATCH(BY$3,$K$2:$P$2,0))</f>
        <v>5</v>
      </c>
      <c r="BZ1606" s="141" cm="1">
        <f t="array" ref="BZ1606">INDEX($K:$P,ROW(),MATCH(BZ$3,$K$2:$P$2,0))</f>
        <v>5</v>
      </c>
      <c r="CA1606" s="141" cm="1">
        <f t="array" ref="CA1606">INDEX($K:$P,ROW(),MATCH(CA$3,$K$2:$P$2,0))</f>
        <v>5</v>
      </c>
      <c r="CB1606" s="141" cm="1">
        <f t="array" ref="CB1606">INDEX($K:$P,ROW(),MATCH(CB$3,$K$2:$P$2,0))</f>
        <v>5</v>
      </c>
      <c r="CC1606" s="141" cm="1">
        <f t="array" ref="CC1606">INDEX($K:$P,ROW(),MATCH(CC$3,$K$2:$P$2,0))</f>
        <v>5</v>
      </c>
      <c r="CD1606" s="141" cm="1">
        <f t="array" ref="CD1606">INDEX($K:$P,ROW(),MATCH(CD$3,$K$2:$P$2,0))</f>
        <v>5</v>
      </c>
      <c r="CE1606" s="141" cm="1">
        <f t="array" ref="CE1606">INDEX($K:$P,ROW(),MATCH(CE$3,$K$2:$P$2,0))</f>
        <v>5</v>
      </c>
      <c r="CF1606" s="141" cm="1">
        <f t="array" ref="CF1606">INDEX($K:$P,ROW(),MATCH(CF$3,$K$2:$P$2,0))</f>
        <v>5</v>
      </c>
      <c r="CG1606" s="141" cm="1">
        <f t="array" ref="CG1606">INDEX($K:$P,ROW(),MATCH(CG$3,$K$2:$P$2,0))</f>
        <v>5</v>
      </c>
      <c r="CH1606" s="141" cm="1">
        <f t="array" ref="CH1606">INDEX($K:$P,ROW(),MATCH(CH$3,$K$2:$P$2,0))</f>
        <v>5</v>
      </c>
      <c r="CI1606" s="141" cm="1">
        <f t="array" ref="CI1606">INDEX($K:$P,ROW(),MATCH(CI$3,$K$2:$P$2,0))</f>
        <v>5</v>
      </c>
      <c r="CJ1606" s="141" cm="1">
        <f t="array" ref="CJ1606">INDEX($K:$P,ROW(),MATCH(CJ$3,$K$2:$P$2,0))</f>
        <v>5</v>
      </c>
      <c r="CK1606" s="141" cm="1">
        <f t="array" ref="CK1606">INDEX($K:$P,ROW(),MATCH(CK$3,$K$2:$P$2,0))</f>
        <v>5</v>
      </c>
      <c r="CL1606" s="141" cm="1">
        <f t="array" ref="CL1606">INDEX($K:$P,ROW(),MATCH(CL$3,$K$2:$P$2,0))</f>
        <v>5</v>
      </c>
    </row>
    <row r="1607" spans="2:90" x14ac:dyDescent="0.4">
      <c r="B1607" s="121" t="str">
        <f>SUBSTITUTE(B1604,":","")&amp;" - "&amp;B1609</f>
        <v>Recurring fees - (Primary label)</v>
      </c>
      <c r="C1607" s="27" t="s">
        <v>198</v>
      </c>
      <c r="D1607" s="27" t="s">
        <v>984</v>
      </c>
      <c r="E1607" s="27" t="s">
        <v>906</v>
      </c>
      <c r="F1607" s="27"/>
      <c r="G1607" s="27"/>
      <c r="H1607" s="27"/>
      <c r="I1607" s="78"/>
      <c r="J1607" s="78"/>
      <c r="K1607" s="113">
        <f ca="1">SUMIF($3:$3,K$2,1607:1607)</f>
        <v>120000</v>
      </c>
      <c r="L1607" s="113">
        <f ca="1">SUMIF($3:$3,L$2,1607:1607)</f>
        <v>120000</v>
      </c>
      <c r="M1607" s="113">
        <f ca="1">SUMIF($3:$3,M$2,1607:1607)</f>
        <v>120000</v>
      </c>
      <c r="N1607" s="113">
        <f ca="1">SUMIF($3:$3,N$2,1607:1607)</f>
        <v>120000</v>
      </c>
      <c r="O1607" s="113">
        <f ca="1">SUMIF($3:$3,O$2,1607:1607)</f>
        <v>120000</v>
      </c>
      <c r="P1607" s="113">
        <f ca="1">SUMIF($3:$3,P$2,1607:1607)</f>
        <v>120000</v>
      </c>
      <c r="R1607" s="33"/>
      <c r="S1607" s="142">
        <f ca="1">S1606*INDIRECT(S1603)</f>
        <v>10000</v>
      </c>
      <c r="T1607" s="142">
        <f t="shared" ref="T1607:CE1607" ca="1" si="1817">T1606*INDIRECT(T1603)</f>
        <v>10000</v>
      </c>
      <c r="U1607" s="142">
        <f t="shared" ca="1" si="1817"/>
        <v>10000</v>
      </c>
      <c r="V1607" s="142">
        <f t="shared" ca="1" si="1817"/>
        <v>10000</v>
      </c>
      <c r="W1607" s="142">
        <f t="shared" ca="1" si="1817"/>
        <v>10000</v>
      </c>
      <c r="X1607" s="142">
        <f t="shared" ca="1" si="1817"/>
        <v>10000</v>
      </c>
      <c r="Y1607" s="142">
        <f t="shared" ca="1" si="1817"/>
        <v>10000</v>
      </c>
      <c r="Z1607" s="142">
        <f t="shared" ca="1" si="1817"/>
        <v>10000</v>
      </c>
      <c r="AA1607" s="142">
        <f t="shared" ca="1" si="1817"/>
        <v>10000</v>
      </c>
      <c r="AB1607" s="142">
        <f t="shared" ca="1" si="1817"/>
        <v>10000</v>
      </c>
      <c r="AC1607" s="142">
        <f t="shared" ca="1" si="1817"/>
        <v>10000</v>
      </c>
      <c r="AD1607" s="142">
        <f t="shared" ca="1" si="1817"/>
        <v>10000</v>
      </c>
      <c r="AE1607" s="142">
        <f t="shared" ca="1" si="1817"/>
        <v>10000</v>
      </c>
      <c r="AF1607" s="142">
        <f t="shared" ca="1" si="1817"/>
        <v>10000</v>
      </c>
      <c r="AG1607" s="142">
        <f t="shared" ca="1" si="1817"/>
        <v>10000</v>
      </c>
      <c r="AH1607" s="142">
        <f t="shared" ca="1" si="1817"/>
        <v>10000</v>
      </c>
      <c r="AI1607" s="142">
        <f t="shared" ca="1" si="1817"/>
        <v>10000</v>
      </c>
      <c r="AJ1607" s="142">
        <f t="shared" ca="1" si="1817"/>
        <v>10000</v>
      </c>
      <c r="AK1607" s="142">
        <f t="shared" ca="1" si="1817"/>
        <v>10000</v>
      </c>
      <c r="AL1607" s="142">
        <f t="shared" ca="1" si="1817"/>
        <v>10000</v>
      </c>
      <c r="AM1607" s="142">
        <f t="shared" ca="1" si="1817"/>
        <v>10000</v>
      </c>
      <c r="AN1607" s="142">
        <f t="shared" ca="1" si="1817"/>
        <v>10000</v>
      </c>
      <c r="AO1607" s="142">
        <f t="shared" ca="1" si="1817"/>
        <v>10000</v>
      </c>
      <c r="AP1607" s="142">
        <f t="shared" ca="1" si="1817"/>
        <v>10000</v>
      </c>
      <c r="AQ1607" s="142">
        <f t="shared" ca="1" si="1817"/>
        <v>10000</v>
      </c>
      <c r="AR1607" s="142">
        <f t="shared" ca="1" si="1817"/>
        <v>10000</v>
      </c>
      <c r="AS1607" s="142">
        <f t="shared" ca="1" si="1817"/>
        <v>10000</v>
      </c>
      <c r="AT1607" s="142">
        <f t="shared" ca="1" si="1817"/>
        <v>10000</v>
      </c>
      <c r="AU1607" s="142">
        <f t="shared" ca="1" si="1817"/>
        <v>10000</v>
      </c>
      <c r="AV1607" s="142">
        <f t="shared" ca="1" si="1817"/>
        <v>10000</v>
      </c>
      <c r="AW1607" s="142">
        <f t="shared" ca="1" si="1817"/>
        <v>10000</v>
      </c>
      <c r="AX1607" s="142">
        <f t="shared" ca="1" si="1817"/>
        <v>10000</v>
      </c>
      <c r="AY1607" s="142">
        <f t="shared" ca="1" si="1817"/>
        <v>10000</v>
      </c>
      <c r="AZ1607" s="142">
        <f t="shared" ca="1" si="1817"/>
        <v>10000</v>
      </c>
      <c r="BA1607" s="142">
        <f t="shared" ca="1" si="1817"/>
        <v>10000</v>
      </c>
      <c r="BB1607" s="142">
        <f t="shared" ca="1" si="1817"/>
        <v>10000</v>
      </c>
      <c r="BC1607" s="142">
        <f t="shared" ca="1" si="1817"/>
        <v>10000</v>
      </c>
      <c r="BD1607" s="142">
        <f t="shared" ca="1" si="1817"/>
        <v>10000</v>
      </c>
      <c r="BE1607" s="142">
        <f t="shared" ca="1" si="1817"/>
        <v>10000</v>
      </c>
      <c r="BF1607" s="142">
        <f t="shared" ca="1" si="1817"/>
        <v>10000</v>
      </c>
      <c r="BG1607" s="142">
        <f t="shared" ca="1" si="1817"/>
        <v>10000</v>
      </c>
      <c r="BH1607" s="142">
        <f t="shared" ca="1" si="1817"/>
        <v>10000</v>
      </c>
      <c r="BI1607" s="142">
        <f t="shared" ca="1" si="1817"/>
        <v>10000</v>
      </c>
      <c r="BJ1607" s="142">
        <f t="shared" ca="1" si="1817"/>
        <v>10000</v>
      </c>
      <c r="BK1607" s="142">
        <f t="shared" ca="1" si="1817"/>
        <v>10000</v>
      </c>
      <c r="BL1607" s="142">
        <f t="shared" ca="1" si="1817"/>
        <v>10000</v>
      </c>
      <c r="BM1607" s="142">
        <f t="shared" ca="1" si="1817"/>
        <v>10000</v>
      </c>
      <c r="BN1607" s="142">
        <f t="shared" ca="1" si="1817"/>
        <v>10000</v>
      </c>
      <c r="BO1607" s="142">
        <f t="shared" ca="1" si="1817"/>
        <v>10000</v>
      </c>
      <c r="BP1607" s="142">
        <f t="shared" ca="1" si="1817"/>
        <v>10000</v>
      </c>
      <c r="BQ1607" s="142">
        <f t="shared" ca="1" si="1817"/>
        <v>10000</v>
      </c>
      <c r="BR1607" s="142">
        <f t="shared" ca="1" si="1817"/>
        <v>10000</v>
      </c>
      <c r="BS1607" s="142">
        <f t="shared" ca="1" si="1817"/>
        <v>10000</v>
      </c>
      <c r="BT1607" s="142">
        <f t="shared" ca="1" si="1817"/>
        <v>10000</v>
      </c>
      <c r="BU1607" s="142">
        <f t="shared" ca="1" si="1817"/>
        <v>10000</v>
      </c>
      <c r="BV1607" s="142">
        <f t="shared" ca="1" si="1817"/>
        <v>10000</v>
      </c>
      <c r="BW1607" s="142">
        <f t="shared" ca="1" si="1817"/>
        <v>10000</v>
      </c>
      <c r="BX1607" s="142">
        <f t="shared" ca="1" si="1817"/>
        <v>10000</v>
      </c>
      <c r="BY1607" s="142">
        <f t="shared" ca="1" si="1817"/>
        <v>10000</v>
      </c>
      <c r="BZ1607" s="142">
        <f t="shared" ca="1" si="1817"/>
        <v>10000</v>
      </c>
      <c r="CA1607" s="142">
        <f t="shared" ca="1" si="1817"/>
        <v>10000</v>
      </c>
      <c r="CB1607" s="142">
        <f t="shared" ca="1" si="1817"/>
        <v>10000</v>
      </c>
      <c r="CC1607" s="142">
        <f t="shared" ca="1" si="1817"/>
        <v>10000</v>
      </c>
      <c r="CD1607" s="142">
        <f t="shared" ca="1" si="1817"/>
        <v>10000</v>
      </c>
      <c r="CE1607" s="142">
        <f t="shared" ca="1" si="1817"/>
        <v>10000</v>
      </c>
      <c r="CF1607" s="142">
        <f t="shared" ref="CF1607:CL1607" ca="1" si="1818">CF1606*INDIRECT(CF1603)</f>
        <v>10000</v>
      </c>
      <c r="CG1607" s="142">
        <f t="shared" ca="1" si="1818"/>
        <v>10000</v>
      </c>
      <c r="CH1607" s="142">
        <f t="shared" ca="1" si="1818"/>
        <v>10000</v>
      </c>
      <c r="CI1607" s="142">
        <f t="shared" ca="1" si="1818"/>
        <v>10000</v>
      </c>
      <c r="CJ1607" s="142">
        <f t="shared" ca="1" si="1818"/>
        <v>10000</v>
      </c>
      <c r="CK1607" s="142">
        <f t="shared" ca="1" si="1818"/>
        <v>10000</v>
      </c>
      <c r="CL1607" s="142">
        <f t="shared" ca="1" si="1818"/>
        <v>10000</v>
      </c>
    </row>
    <row r="1608" spans="2:90" x14ac:dyDescent="0.4">
      <c r="B1608" s="13"/>
      <c r="C1608" s="12"/>
      <c r="D1608" s="12" t="s">
        <v>984</v>
      </c>
      <c r="E1608" s="12" t="s">
        <v>906</v>
      </c>
      <c r="F1608" s="12"/>
      <c r="G1608" s="12" t="s">
        <v>244</v>
      </c>
      <c r="H1608" s="12"/>
      <c r="I1608" s="60"/>
      <c r="J1608" s="60"/>
      <c r="R1608" s="9"/>
      <c r="S1608" s="143"/>
      <c r="T1608" s="143"/>
      <c r="U1608" s="143"/>
      <c r="V1608" s="143"/>
      <c r="W1608" s="143"/>
      <c r="X1608" s="143"/>
      <c r="Y1608" s="143"/>
      <c r="Z1608" s="143"/>
      <c r="AA1608" s="143"/>
      <c r="AB1608" s="143"/>
      <c r="AC1608" s="143"/>
      <c r="AD1608" s="143"/>
      <c r="AE1608" s="143"/>
      <c r="AF1608" s="143"/>
      <c r="AG1608" s="143"/>
      <c r="AH1608" s="143"/>
      <c r="AI1608" s="143"/>
      <c r="AJ1608" s="143"/>
      <c r="AK1608" s="143"/>
      <c r="AL1608" s="143"/>
      <c r="AM1608" s="143"/>
      <c r="AN1608" s="143"/>
      <c r="AO1608" s="143"/>
      <c r="AP1608" s="143"/>
      <c r="AQ1608" s="143"/>
      <c r="AR1608" s="143"/>
      <c r="AS1608" s="143"/>
      <c r="AT1608" s="143"/>
      <c r="AU1608" s="143"/>
      <c r="AV1608" s="143"/>
      <c r="AW1608" s="143"/>
      <c r="AX1608" s="143"/>
      <c r="AY1608" s="143"/>
      <c r="AZ1608" s="143"/>
      <c r="BA1608" s="143"/>
      <c r="BB1608" s="143"/>
      <c r="BC1608" s="143"/>
      <c r="BD1608" s="143"/>
      <c r="BE1608" s="143"/>
      <c r="BF1608" s="143"/>
      <c r="BG1608" s="143"/>
      <c r="BH1608" s="143"/>
      <c r="BI1608" s="143"/>
      <c r="BJ1608" s="143"/>
      <c r="BK1608" s="143"/>
      <c r="BL1608" s="143"/>
      <c r="BM1608" s="143"/>
      <c r="BN1608" s="143"/>
      <c r="BO1608" s="143"/>
      <c r="BP1608" s="143"/>
      <c r="BQ1608" s="143"/>
      <c r="BR1608" s="143"/>
      <c r="BS1608" s="143"/>
      <c r="BT1608" s="143"/>
      <c r="BU1608" s="143"/>
      <c r="BV1608" s="143"/>
      <c r="BW1608" s="143"/>
      <c r="BX1608" s="143"/>
      <c r="BY1608" s="143"/>
      <c r="BZ1608" s="143"/>
      <c r="CA1608" s="143"/>
      <c r="CB1608" s="143"/>
      <c r="CC1608" s="143"/>
      <c r="CD1608" s="143"/>
      <c r="CE1608" s="143"/>
      <c r="CF1608" s="143"/>
      <c r="CG1608" s="143"/>
      <c r="CH1608" s="143"/>
      <c r="CI1608" s="143"/>
      <c r="CJ1608" s="143"/>
      <c r="CK1608" s="143"/>
      <c r="CL1608" s="143"/>
    </row>
    <row r="1609" spans="2:90" x14ac:dyDescent="0.4">
      <c r="B1609" s="8" t="str">
        <f>B1596</f>
        <v>(Primary label)</v>
      </c>
      <c r="C1609" s="12"/>
      <c r="D1609" s="12" t="s">
        <v>984</v>
      </c>
      <c r="E1609" s="12" t="s">
        <v>906</v>
      </c>
      <c r="F1609" s="12"/>
      <c r="G1609" s="12" t="s">
        <v>330</v>
      </c>
      <c r="H1609" s="12"/>
      <c r="I1609" s="60"/>
      <c r="J1609" s="60"/>
      <c r="S1609" s="72"/>
      <c r="T1609" s="72"/>
      <c r="U1609" s="72"/>
      <c r="V1609" s="72"/>
      <c r="W1609" s="72"/>
      <c r="X1609" s="72"/>
      <c r="Y1609" s="72"/>
      <c r="Z1609" s="72"/>
      <c r="AA1609" s="72"/>
      <c r="AB1609" s="72"/>
      <c r="AC1609" s="72"/>
      <c r="AD1609" s="72"/>
      <c r="AE1609" s="72"/>
      <c r="AF1609" s="72"/>
      <c r="AG1609" s="72"/>
      <c r="AH1609" s="72"/>
      <c r="AI1609" s="72"/>
      <c r="AJ1609" s="72"/>
      <c r="AK1609" s="72"/>
      <c r="AL1609" s="72"/>
      <c r="AM1609" s="72"/>
      <c r="AN1609" s="72"/>
      <c r="AO1609" s="72"/>
      <c r="AP1609" s="72"/>
      <c r="AQ1609" s="72"/>
      <c r="AR1609" s="72"/>
      <c r="AS1609" s="72"/>
      <c r="AT1609" s="72"/>
      <c r="AU1609" s="72"/>
      <c r="AV1609" s="72"/>
      <c r="AW1609" s="72"/>
      <c r="AX1609" s="72"/>
      <c r="AY1609" s="72"/>
      <c r="AZ1609" s="72"/>
      <c r="BA1609" s="72"/>
      <c r="BB1609" s="72"/>
      <c r="BC1609" s="72"/>
      <c r="BD1609" s="72"/>
      <c r="BE1609" s="72"/>
      <c r="BF1609" s="72"/>
      <c r="BG1609" s="72"/>
      <c r="BH1609" s="72"/>
      <c r="BI1609" s="72"/>
      <c r="BJ1609" s="72"/>
      <c r="BK1609" s="72"/>
      <c r="BL1609" s="72"/>
      <c r="BM1609" s="72"/>
      <c r="BN1609" s="72"/>
      <c r="BO1609" s="72"/>
      <c r="BP1609" s="72"/>
      <c r="BQ1609" s="72"/>
      <c r="BR1609" s="72"/>
      <c r="BS1609" s="72"/>
      <c r="BT1609" s="72"/>
      <c r="BU1609" s="72"/>
      <c r="BV1609" s="72"/>
      <c r="BW1609" s="72"/>
      <c r="BX1609" s="72"/>
      <c r="BY1609" s="72"/>
      <c r="BZ1609" s="72"/>
      <c r="CA1609" s="72"/>
      <c r="CB1609" s="72"/>
      <c r="CC1609" s="72"/>
      <c r="CD1609" s="72"/>
      <c r="CE1609" s="72"/>
      <c r="CF1609" s="72"/>
      <c r="CG1609" s="72"/>
      <c r="CH1609" s="72"/>
      <c r="CI1609" s="72"/>
      <c r="CJ1609" s="72"/>
      <c r="CK1609" s="72"/>
      <c r="CL1609" s="72"/>
    </row>
    <row r="1610" spans="2:90" x14ac:dyDescent="0.4">
      <c r="B1610" s="8" t="str">
        <f>B1597</f>
        <v>primary unit</v>
      </c>
      <c r="C1610" s="12"/>
      <c r="D1610" s="12" t="s">
        <v>984</v>
      </c>
      <c r="E1610" s="12" t="s">
        <v>906</v>
      </c>
      <c r="F1610" s="12"/>
      <c r="G1610" s="12" t="s">
        <v>330</v>
      </c>
      <c r="H1610" s="12"/>
      <c r="I1610" s="60"/>
      <c r="J1610" s="60"/>
      <c r="S1610" s="72"/>
      <c r="T1610" s="72"/>
      <c r="U1610" s="72"/>
      <c r="V1610" s="72"/>
      <c r="W1610" s="72"/>
      <c r="X1610" s="72"/>
      <c r="Y1610" s="72"/>
      <c r="Z1610" s="72"/>
      <c r="AA1610" s="72"/>
      <c r="AB1610" s="72"/>
      <c r="AC1610" s="72"/>
      <c r="AD1610" s="72"/>
      <c r="AE1610" s="72"/>
      <c r="AF1610" s="72"/>
      <c r="AG1610" s="72"/>
      <c r="AH1610" s="72"/>
      <c r="AI1610" s="72"/>
      <c r="AJ1610" s="72"/>
      <c r="AK1610" s="72"/>
      <c r="AL1610" s="72"/>
      <c r="AM1610" s="72"/>
      <c r="AN1610" s="72"/>
      <c r="AO1610" s="72"/>
      <c r="AP1610" s="72"/>
      <c r="AQ1610" s="72"/>
      <c r="AR1610" s="72"/>
      <c r="AS1610" s="72"/>
      <c r="AT1610" s="72"/>
      <c r="AU1610" s="72"/>
      <c r="AV1610" s="72"/>
      <c r="AW1610" s="72"/>
      <c r="AX1610" s="72"/>
      <c r="AY1610" s="72"/>
      <c r="AZ1610" s="72"/>
      <c r="BA1610" s="72"/>
      <c r="BB1610" s="72"/>
      <c r="BC1610" s="72"/>
      <c r="BD1610" s="72"/>
      <c r="BE1610" s="72"/>
      <c r="BF1610" s="72"/>
      <c r="BG1610" s="72"/>
      <c r="BH1610" s="72"/>
      <c r="BI1610" s="72"/>
      <c r="BJ1610" s="72"/>
      <c r="BK1610" s="72"/>
      <c r="BL1610" s="72"/>
      <c r="BM1610" s="72"/>
      <c r="BN1610" s="72"/>
      <c r="BO1610" s="72"/>
      <c r="BP1610" s="72"/>
      <c r="BQ1610" s="72"/>
      <c r="BR1610" s="72"/>
      <c r="BS1610" s="72"/>
      <c r="BT1610" s="72"/>
      <c r="BU1610" s="72"/>
      <c r="BV1610" s="72"/>
      <c r="BW1610" s="72"/>
      <c r="BX1610" s="72"/>
      <c r="BY1610" s="72"/>
      <c r="BZ1610" s="72"/>
      <c r="CA1610" s="72"/>
      <c r="CB1610" s="72"/>
      <c r="CC1610" s="72"/>
      <c r="CD1610" s="72"/>
      <c r="CE1610" s="72"/>
      <c r="CF1610" s="72"/>
      <c r="CG1610" s="72"/>
      <c r="CH1610" s="72"/>
      <c r="CI1610" s="72"/>
      <c r="CJ1610" s="72"/>
      <c r="CK1610" s="72"/>
      <c r="CL1610" s="72"/>
    </row>
    <row r="1611" spans="2:90" x14ac:dyDescent="0.4">
      <c r="B1611" s="8" t="str">
        <f>B1598</f>
        <v>Primary revenue driver</v>
      </c>
      <c r="D1611" t="s">
        <v>984</v>
      </c>
      <c r="E1611" t="s">
        <v>906</v>
      </c>
      <c r="G1611" t="s">
        <v>330</v>
      </c>
      <c r="K1611" s="53"/>
      <c r="L1611" s="53"/>
      <c r="M1611" s="53"/>
      <c r="N1611" s="53"/>
      <c r="O1611" s="53"/>
      <c r="P1611" s="53"/>
      <c r="R1611" s="24"/>
      <c r="S1611" s="208" t="str">
        <f t="shared" ref="S1611:CD1611" si="1819">S1598</f>
        <v>S$12</v>
      </c>
      <c r="T1611" s="208" t="str">
        <f t="shared" si="1819"/>
        <v>T$12</v>
      </c>
      <c r="U1611" s="208" t="str">
        <f t="shared" si="1819"/>
        <v>U$12</v>
      </c>
      <c r="V1611" s="208" t="str">
        <f t="shared" si="1819"/>
        <v>V$12</v>
      </c>
      <c r="W1611" s="208" t="str">
        <f t="shared" si="1819"/>
        <v>W$12</v>
      </c>
      <c r="X1611" s="208" t="str">
        <f t="shared" si="1819"/>
        <v>X$12</v>
      </c>
      <c r="Y1611" s="208" t="str">
        <f t="shared" si="1819"/>
        <v>Y$12</v>
      </c>
      <c r="Z1611" s="208" t="str">
        <f t="shared" si="1819"/>
        <v>Z$12</v>
      </c>
      <c r="AA1611" s="208" t="str">
        <f t="shared" si="1819"/>
        <v>AA$12</v>
      </c>
      <c r="AB1611" s="208" t="str">
        <f t="shared" si="1819"/>
        <v>AB$12</v>
      </c>
      <c r="AC1611" s="208" t="str">
        <f t="shared" si="1819"/>
        <v>AC$12</v>
      </c>
      <c r="AD1611" s="208" t="str">
        <f t="shared" si="1819"/>
        <v>AD$12</v>
      </c>
      <c r="AE1611" s="208" t="str">
        <f t="shared" si="1819"/>
        <v>AE$12</v>
      </c>
      <c r="AF1611" s="208" t="str">
        <f t="shared" si="1819"/>
        <v>AF$12</v>
      </c>
      <c r="AG1611" s="208" t="str">
        <f t="shared" si="1819"/>
        <v>AG$12</v>
      </c>
      <c r="AH1611" s="208" t="str">
        <f t="shared" si="1819"/>
        <v>AH$12</v>
      </c>
      <c r="AI1611" s="208" t="str">
        <f t="shared" si="1819"/>
        <v>AI$12</v>
      </c>
      <c r="AJ1611" s="208" t="str">
        <f t="shared" si="1819"/>
        <v>AJ$12</v>
      </c>
      <c r="AK1611" s="208" t="str">
        <f t="shared" si="1819"/>
        <v>AK$12</v>
      </c>
      <c r="AL1611" s="208" t="str">
        <f t="shared" si="1819"/>
        <v>AL$12</v>
      </c>
      <c r="AM1611" s="208" t="str">
        <f t="shared" si="1819"/>
        <v>AM$12</v>
      </c>
      <c r="AN1611" s="208" t="str">
        <f t="shared" si="1819"/>
        <v>AN$12</v>
      </c>
      <c r="AO1611" s="208" t="str">
        <f t="shared" si="1819"/>
        <v>AO$12</v>
      </c>
      <c r="AP1611" s="208" t="str">
        <f t="shared" si="1819"/>
        <v>AP$12</v>
      </c>
      <c r="AQ1611" s="208" t="str">
        <f t="shared" si="1819"/>
        <v>AQ$12</v>
      </c>
      <c r="AR1611" s="208" t="str">
        <f t="shared" si="1819"/>
        <v>AR$12</v>
      </c>
      <c r="AS1611" s="208" t="str">
        <f t="shared" si="1819"/>
        <v>AS$12</v>
      </c>
      <c r="AT1611" s="208" t="str">
        <f t="shared" si="1819"/>
        <v>AT$12</v>
      </c>
      <c r="AU1611" s="208" t="str">
        <f t="shared" si="1819"/>
        <v>AU$12</v>
      </c>
      <c r="AV1611" s="208" t="str">
        <f t="shared" si="1819"/>
        <v>AV$12</v>
      </c>
      <c r="AW1611" s="208" t="str">
        <f t="shared" si="1819"/>
        <v>AW$12</v>
      </c>
      <c r="AX1611" s="208" t="str">
        <f t="shared" si="1819"/>
        <v>AX$12</v>
      </c>
      <c r="AY1611" s="208" t="str">
        <f t="shared" si="1819"/>
        <v>AY$12</v>
      </c>
      <c r="AZ1611" s="208" t="str">
        <f t="shared" si="1819"/>
        <v>AZ$12</v>
      </c>
      <c r="BA1611" s="208" t="str">
        <f t="shared" si="1819"/>
        <v>BA$12</v>
      </c>
      <c r="BB1611" s="208" t="str">
        <f t="shared" si="1819"/>
        <v>BB$12</v>
      </c>
      <c r="BC1611" s="208" t="str">
        <f t="shared" si="1819"/>
        <v>BC$12</v>
      </c>
      <c r="BD1611" s="208" t="str">
        <f t="shared" si="1819"/>
        <v>BD$12</v>
      </c>
      <c r="BE1611" s="208" t="str">
        <f t="shared" si="1819"/>
        <v>BE$12</v>
      </c>
      <c r="BF1611" s="208" t="str">
        <f t="shared" si="1819"/>
        <v>BF$12</v>
      </c>
      <c r="BG1611" s="208" t="str">
        <f t="shared" si="1819"/>
        <v>BG$12</v>
      </c>
      <c r="BH1611" s="208" t="str">
        <f t="shared" si="1819"/>
        <v>BH$12</v>
      </c>
      <c r="BI1611" s="208" t="str">
        <f t="shared" si="1819"/>
        <v>BI$12</v>
      </c>
      <c r="BJ1611" s="208" t="str">
        <f t="shared" si="1819"/>
        <v>BJ$12</v>
      </c>
      <c r="BK1611" s="208" t="str">
        <f t="shared" si="1819"/>
        <v>BK$12</v>
      </c>
      <c r="BL1611" s="208" t="str">
        <f t="shared" si="1819"/>
        <v>BL$12</v>
      </c>
      <c r="BM1611" s="208" t="str">
        <f t="shared" si="1819"/>
        <v>BM$12</v>
      </c>
      <c r="BN1611" s="208" t="str">
        <f t="shared" si="1819"/>
        <v>BN$12</v>
      </c>
      <c r="BO1611" s="208" t="str">
        <f t="shared" si="1819"/>
        <v>BO$12</v>
      </c>
      <c r="BP1611" s="208" t="str">
        <f t="shared" si="1819"/>
        <v>BP$12</v>
      </c>
      <c r="BQ1611" s="208" t="str">
        <f t="shared" si="1819"/>
        <v>BQ$12</v>
      </c>
      <c r="BR1611" s="208" t="str">
        <f t="shared" si="1819"/>
        <v>BR$12</v>
      </c>
      <c r="BS1611" s="208" t="str">
        <f t="shared" si="1819"/>
        <v>BS$12</v>
      </c>
      <c r="BT1611" s="208" t="str">
        <f t="shared" si="1819"/>
        <v>BT$12</v>
      </c>
      <c r="BU1611" s="208" t="str">
        <f t="shared" si="1819"/>
        <v>BU$12</v>
      </c>
      <c r="BV1611" s="208" t="str">
        <f t="shared" si="1819"/>
        <v>BV$12</v>
      </c>
      <c r="BW1611" s="208" t="str">
        <f t="shared" si="1819"/>
        <v>BW$12</v>
      </c>
      <c r="BX1611" s="208" t="str">
        <f t="shared" si="1819"/>
        <v>BX$12</v>
      </c>
      <c r="BY1611" s="208" t="str">
        <f t="shared" si="1819"/>
        <v>BY$12</v>
      </c>
      <c r="BZ1611" s="208" t="str">
        <f t="shared" si="1819"/>
        <v>BZ$12</v>
      </c>
      <c r="CA1611" s="208" t="str">
        <f t="shared" si="1819"/>
        <v>CA$12</v>
      </c>
      <c r="CB1611" s="208" t="str">
        <f t="shared" si="1819"/>
        <v>CB$12</v>
      </c>
      <c r="CC1611" s="208" t="str">
        <f t="shared" si="1819"/>
        <v>CC$12</v>
      </c>
      <c r="CD1611" s="208" t="str">
        <f t="shared" si="1819"/>
        <v>CD$12</v>
      </c>
      <c r="CE1611" s="208" t="str">
        <f t="shared" ref="CE1611:CL1611" si="1820">CE1598</f>
        <v>CE$12</v>
      </c>
      <c r="CF1611" s="208" t="str">
        <f t="shared" si="1820"/>
        <v>CF$12</v>
      </c>
      <c r="CG1611" s="208" t="str">
        <f t="shared" si="1820"/>
        <v>CG$12</v>
      </c>
      <c r="CH1611" s="208" t="str">
        <f t="shared" si="1820"/>
        <v>CH$12</v>
      </c>
      <c r="CI1611" s="208" t="str">
        <f t="shared" si="1820"/>
        <v>CI$12</v>
      </c>
      <c r="CJ1611" s="208" t="str">
        <f t="shared" si="1820"/>
        <v>CJ$12</v>
      </c>
      <c r="CK1611" s="208" t="str">
        <f t="shared" si="1820"/>
        <v>CK$12</v>
      </c>
      <c r="CL1611" s="208" t="str">
        <f t="shared" si="1820"/>
        <v>CL$12</v>
      </c>
    </row>
    <row r="1612" spans="2:90" x14ac:dyDescent="0.4">
      <c r="B1612" s="8" t="str">
        <f>B1599</f>
        <v>Primary volume driver</v>
      </c>
      <c r="C1612" s="56"/>
      <c r="D1612" s="56" t="s">
        <v>984</v>
      </c>
      <c r="E1612" s="56" t="s">
        <v>906</v>
      </c>
      <c r="F1612" s="56"/>
      <c r="G1612" s="56" t="s">
        <v>330</v>
      </c>
      <c r="H1612" s="56"/>
      <c r="I1612" s="79"/>
      <c r="J1612" s="79"/>
      <c r="K1612" s="15"/>
      <c r="L1612" s="15"/>
      <c r="M1612" s="15"/>
      <c r="N1612" s="15"/>
      <c r="O1612" s="15"/>
      <c r="P1612" s="15"/>
      <c r="R1612" s="15"/>
      <c r="S1612" s="208" t="str">
        <f t="shared" ref="S1612:CD1612" si="1821">S1599</f>
        <v>S$13</v>
      </c>
      <c r="T1612" s="208" t="str">
        <f t="shared" si="1821"/>
        <v>T$13</v>
      </c>
      <c r="U1612" s="208" t="str">
        <f t="shared" si="1821"/>
        <v>U$13</v>
      </c>
      <c r="V1612" s="208" t="str">
        <f t="shared" si="1821"/>
        <v>V$13</v>
      </c>
      <c r="W1612" s="208" t="str">
        <f t="shared" si="1821"/>
        <v>W$13</v>
      </c>
      <c r="X1612" s="208" t="str">
        <f t="shared" si="1821"/>
        <v>X$13</v>
      </c>
      <c r="Y1612" s="208" t="str">
        <f t="shared" si="1821"/>
        <v>Y$13</v>
      </c>
      <c r="Z1612" s="208" t="str">
        <f t="shared" si="1821"/>
        <v>Z$13</v>
      </c>
      <c r="AA1612" s="208" t="str">
        <f t="shared" si="1821"/>
        <v>AA$13</v>
      </c>
      <c r="AB1612" s="208" t="str">
        <f t="shared" si="1821"/>
        <v>AB$13</v>
      </c>
      <c r="AC1612" s="208" t="str">
        <f t="shared" si="1821"/>
        <v>AC$13</v>
      </c>
      <c r="AD1612" s="208" t="str">
        <f t="shared" si="1821"/>
        <v>AD$13</v>
      </c>
      <c r="AE1612" s="208" t="str">
        <f t="shared" si="1821"/>
        <v>AE$13</v>
      </c>
      <c r="AF1612" s="208" t="str">
        <f t="shared" si="1821"/>
        <v>AF$13</v>
      </c>
      <c r="AG1612" s="208" t="str">
        <f t="shared" si="1821"/>
        <v>AG$13</v>
      </c>
      <c r="AH1612" s="208" t="str">
        <f t="shared" si="1821"/>
        <v>AH$13</v>
      </c>
      <c r="AI1612" s="208" t="str">
        <f t="shared" si="1821"/>
        <v>AI$13</v>
      </c>
      <c r="AJ1612" s="208" t="str">
        <f t="shared" si="1821"/>
        <v>AJ$13</v>
      </c>
      <c r="AK1612" s="208" t="str">
        <f t="shared" si="1821"/>
        <v>AK$13</v>
      </c>
      <c r="AL1612" s="208" t="str">
        <f t="shared" si="1821"/>
        <v>AL$13</v>
      </c>
      <c r="AM1612" s="208" t="str">
        <f t="shared" si="1821"/>
        <v>AM$13</v>
      </c>
      <c r="AN1612" s="208" t="str">
        <f t="shared" si="1821"/>
        <v>AN$13</v>
      </c>
      <c r="AO1612" s="208" t="str">
        <f t="shared" si="1821"/>
        <v>AO$13</v>
      </c>
      <c r="AP1612" s="208" t="str">
        <f t="shared" si="1821"/>
        <v>AP$13</v>
      </c>
      <c r="AQ1612" s="208" t="str">
        <f t="shared" si="1821"/>
        <v>AQ$13</v>
      </c>
      <c r="AR1612" s="208" t="str">
        <f t="shared" si="1821"/>
        <v>AR$13</v>
      </c>
      <c r="AS1612" s="208" t="str">
        <f t="shared" si="1821"/>
        <v>AS$13</v>
      </c>
      <c r="AT1612" s="208" t="str">
        <f t="shared" si="1821"/>
        <v>AT$13</v>
      </c>
      <c r="AU1612" s="208" t="str">
        <f t="shared" si="1821"/>
        <v>AU$13</v>
      </c>
      <c r="AV1612" s="208" t="str">
        <f t="shared" si="1821"/>
        <v>AV$13</v>
      </c>
      <c r="AW1612" s="208" t="str">
        <f t="shared" si="1821"/>
        <v>AW$13</v>
      </c>
      <c r="AX1612" s="208" t="str">
        <f t="shared" si="1821"/>
        <v>AX$13</v>
      </c>
      <c r="AY1612" s="208" t="str">
        <f t="shared" si="1821"/>
        <v>AY$13</v>
      </c>
      <c r="AZ1612" s="208" t="str">
        <f t="shared" si="1821"/>
        <v>AZ$13</v>
      </c>
      <c r="BA1612" s="208" t="str">
        <f t="shared" si="1821"/>
        <v>BA$13</v>
      </c>
      <c r="BB1612" s="208" t="str">
        <f t="shared" si="1821"/>
        <v>BB$13</v>
      </c>
      <c r="BC1612" s="208" t="str">
        <f t="shared" si="1821"/>
        <v>BC$13</v>
      </c>
      <c r="BD1612" s="208" t="str">
        <f t="shared" si="1821"/>
        <v>BD$13</v>
      </c>
      <c r="BE1612" s="208" t="str">
        <f t="shared" si="1821"/>
        <v>BE$13</v>
      </c>
      <c r="BF1612" s="208" t="str">
        <f t="shared" si="1821"/>
        <v>BF$13</v>
      </c>
      <c r="BG1612" s="208" t="str">
        <f t="shared" si="1821"/>
        <v>BG$13</v>
      </c>
      <c r="BH1612" s="208" t="str">
        <f t="shared" si="1821"/>
        <v>BH$13</v>
      </c>
      <c r="BI1612" s="208" t="str">
        <f t="shared" si="1821"/>
        <v>BI$13</v>
      </c>
      <c r="BJ1612" s="208" t="str">
        <f t="shared" si="1821"/>
        <v>BJ$13</v>
      </c>
      <c r="BK1612" s="208" t="str">
        <f t="shared" si="1821"/>
        <v>BK$13</v>
      </c>
      <c r="BL1612" s="208" t="str">
        <f t="shared" si="1821"/>
        <v>BL$13</v>
      </c>
      <c r="BM1612" s="208" t="str">
        <f t="shared" si="1821"/>
        <v>BM$13</v>
      </c>
      <c r="BN1612" s="208" t="str">
        <f t="shared" si="1821"/>
        <v>BN$13</v>
      </c>
      <c r="BO1612" s="208" t="str">
        <f t="shared" si="1821"/>
        <v>BO$13</v>
      </c>
      <c r="BP1612" s="208" t="str">
        <f t="shared" si="1821"/>
        <v>BP$13</v>
      </c>
      <c r="BQ1612" s="208" t="str">
        <f t="shared" si="1821"/>
        <v>BQ$13</v>
      </c>
      <c r="BR1612" s="208" t="str">
        <f t="shared" si="1821"/>
        <v>BR$13</v>
      </c>
      <c r="BS1612" s="208" t="str">
        <f t="shared" si="1821"/>
        <v>BS$13</v>
      </c>
      <c r="BT1612" s="208" t="str">
        <f t="shared" si="1821"/>
        <v>BT$13</v>
      </c>
      <c r="BU1612" s="208" t="str">
        <f t="shared" si="1821"/>
        <v>BU$13</v>
      </c>
      <c r="BV1612" s="208" t="str">
        <f t="shared" si="1821"/>
        <v>BV$13</v>
      </c>
      <c r="BW1612" s="208" t="str">
        <f t="shared" si="1821"/>
        <v>BW$13</v>
      </c>
      <c r="BX1612" s="208" t="str">
        <f t="shared" si="1821"/>
        <v>BX$13</v>
      </c>
      <c r="BY1612" s="208" t="str">
        <f t="shared" si="1821"/>
        <v>BY$13</v>
      </c>
      <c r="BZ1612" s="208" t="str">
        <f t="shared" si="1821"/>
        <v>BZ$13</v>
      </c>
      <c r="CA1612" s="208" t="str">
        <f t="shared" si="1821"/>
        <v>CA$13</v>
      </c>
      <c r="CB1612" s="208" t="str">
        <f t="shared" si="1821"/>
        <v>CB$13</v>
      </c>
      <c r="CC1612" s="208" t="str">
        <f t="shared" si="1821"/>
        <v>CC$13</v>
      </c>
      <c r="CD1612" s="208" t="str">
        <f t="shared" si="1821"/>
        <v>CD$13</v>
      </c>
      <c r="CE1612" s="208" t="str">
        <f t="shared" ref="CE1612:CL1612" si="1822">CE1599</f>
        <v>CE$13</v>
      </c>
      <c r="CF1612" s="208" t="str">
        <f t="shared" si="1822"/>
        <v>CF$13</v>
      </c>
      <c r="CG1612" s="208" t="str">
        <f t="shared" si="1822"/>
        <v>CG$13</v>
      </c>
      <c r="CH1612" s="208" t="str">
        <f t="shared" si="1822"/>
        <v>CH$13</v>
      </c>
      <c r="CI1612" s="208" t="str">
        <f t="shared" si="1822"/>
        <v>CI$13</v>
      </c>
      <c r="CJ1612" s="208" t="str">
        <f t="shared" si="1822"/>
        <v>CJ$13</v>
      </c>
      <c r="CK1612" s="208" t="str">
        <f t="shared" si="1822"/>
        <v>CK$13</v>
      </c>
      <c r="CL1612" s="208" t="str">
        <f t="shared" si="1822"/>
        <v>CL$13</v>
      </c>
    </row>
    <row r="1613" spans="2:90" x14ac:dyDescent="0.4">
      <c r="B1613" s="87" t="str">
        <f>B1604</f>
        <v>Recurring fees:</v>
      </c>
      <c r="C1613" s="12"/>
      <c r="D1613" s="12" t="s">
        <v>984</v>
      </c>
      <c r="E1613" s="12" t="s">
        <v>906</v>
      </c>
      <c r="F1613" s="12"/>
      <c r="G1613" s="12" t="s">
        <v>330</v>
      </c>
      <c r="H1613" s="12"/>
      <c r="I1613" s="60"/>
      <c r="J1613" s="60"/>
      <c r="K1613" s="15"/>
      <c r="L1613" s="15"/>
      <c r="M1613" s="15"/>
      <c r="N1613" s="15"/>
      <c r="O1613" s="15"/>
      <c r="P1613" s="15"/>
      <c r="R1613" s="15"/>
      <c r="S1613" s="208">
        <f t="shared" ref="S1613:CD1613" si="1823">S1601</f>
        <v>0</v>
      </c>
      <c r="T1613" s="208">
        <f t="shared" si="1823"/>
        <v>0</v>
      </c>
      <c r="U1613" s="208">
        <f t="shared" si="1823"/>
        <v>0</v>
      </c>
      <c r="V1613" s="208">
        <f t="shared" si="1823"/>
        <v>0</v>
      </c>
      <c r="W1613" s="208">
        <f t="shared" si="1823"/>
        <v>0</v>
      </c>
      <c r="X1613" s="208">
        <f t="shared" si="1823"/>
        <v>0</v>
      </c>
      <c r="Y1613" s="208">
        <f t="shared" si="1823"/>
        <v>0</v>
      </c>
      <c r="Z1613" s="208">
        <f t="shared" si="1823"/>
        <v>0</v>
      </c>
      <c r="AA1613" s="208">
        <f t="shared" si="1823"/>
        <v>0</v>
      </c>
      <c r="AB1613" s="208">
        <f t="shared" si="1823"/>
        <v>0</v>
      </c>
      <c r="AC1613" s="208">
        <f t="shared" si="1823"/>
        <v>0</v>
      </c>
      <c r="AD1613" s="208">
        <f t="shared" si="1823"/>
        <v>0</v>
      </c>
      <c r="AE1613" s="208">
        <f t="shared" si="1823"/>
        <v>0</v>
      </c>
      <c r="AF1613" s="208">
        <f t="shared" si="1823"/>
        <v>0</v>
      </c>
      <c r="AG1613" s="208">
        <f t="shared" si="1823"/>
        <v>0</v>
      </c>
      <c r="AH1613" s="208">
        <f t="shared" si="1823"/>
        <v>0</v>
      </c>
      <c r="AI1613" s="208">
        <f t="shared" si="1823"/>
        <v>0</v>
      </c>
      <c r="AJ1613" s="208">
        <f t="shared" si="1823"/>
        <v>0</v>
      </c>
      <c r="AK1613" s="208">
        <f t="shared" si="1823"/>
        <v>0</v>
      </c>
      <c r="AL1613" s="208">
        <f t="shared" si="1823"/>
        <v>0</v>
      </c>
      <c r="AM1613" s="208">
        <f t="shared" si="1823"/>
        <v>0</v>
      </c>
      <c r="AN1613" s="208">
        <f t="shared" si="1823"/>
        <v>0</v>
      </c>
      <c r="AO1613" s="208">
        <f t="shared" si="1823"/>
        <v>0</v>
      </c>
      <c r="AP1613" s="208">
        <f t="shared" si="1823"/>
        <v>0</v>
      </c>
      <c r="AQ1613" s="208">
        <f t="shared" si="1823"/>
        <v>0</v>
      </c>
      <c r="AR1613" s="208">
        <f t="shared" si="1823"/>
        <v>0</v>
      </c>
      <c r="AS1613" s="208">
        <f t="shared" si="1823"/>
        <v>0</v>
      </c>
      <c r="AT1613" s="208">
        <f t="shared" si="1823"/>
        <v>0</v>
      </c>
      <c r="AU1613" s="208">
        <f t="shared" si="1823"/>
        <v>0</v>
      </c>
      <c r="AV1613" s="208">
        <f t="shared" si="1823"/>
        <v>0</v>
      </c>
      <c r="AW1613" s="208">
        <f t="shared" si="1823"/>
        <v>0</v>
      </c>
      <c r="AX1613" s="208">
        <f t="shared" si="1823"/>
        <v>0</v>
      </c>
      <c r="AY1613" s="208">
        <f t="shared" si="1823"/>
        <v>0</v>
      </c>
      <c r="AZ1613" s="208">
        <f t="shared" si="1823"/>
        <v>0</v>
      </c>
      <c r="BA1613" s="208">
        <f t="shared" si="1823"/>
        <v>0</v>
      </c>
      <c r="BB1613" s="208">
        <f t="shared" si="1823"/>
        <v>0</v>
      </c>
      <c r="BC1613" s="208">
        <f t="shared" si="1823"/>
        <v>0</v>
      </c>
      <c r="BD1613" s="208">
        <f t="shared" si="1823"/>
        <v>0</v>
      </c>
      <c r="BE1613" s="208">
        <f t="shared" si="1823"/>
        <v>0</v>
      </c>
      <c r="BF1613" s="208">
        <f t="shared" si="1823"/>
        <v>0</v>
      </c>
      <c r="BG1613" s="208">
        <f t="shared" si="1823"/>
        <v>0</v>
      </c>
      <c r="BH1613" s="208">
        <f t="shared" si="1823"/>
        <v>0</v>
      </c>
      <c r="BI1613" s="208">
        <f t="shared" si="1823"/>
        <v>0</v>
      </c>
      <c r="BJ1613" s="208">
        <f t="shared" si="1823"/>
        <v>0</v>
      </c>
      <c r="BK1613" s="208">
        <f t="shared" si="1823"/>
        <v>0</v>
      </c>
      <c r="BL1613" s="208">
        <f t="shared" si="1823"/>
        <v>0</v>
      </c>
      <c r="BM1613" s="208">
        <f t="shared" si="1823"/>
        <v>0</v>
      </c>
      <c r="BN1613" s="208">
        <f t="shared" si="1823"/>
        <v>0</v>
      </c>
      <c r="BO1613" s="208">
        <f t="shared" si="1823"/>
        <v>0</v>
      </c>
      <c r="BP1613" s="208">
        <f t="shared" si="1823"/>
        <v>0</v>
      </c>
      <c r="BQ1613" s="208">
        <f t="shared" si="1823"/>
        <v>0</v>
      </c>
      <c r="BR1613" s="208">
        <f t="shared" si="1823"/>
        <v>0</v>
      </c>
      <c r="BS1613" s="208">
        <f t="shared" si="1823"/>
        <v>0</v>
      </c>
      <c r="BT1613" s="208">
        <f t="shared" si="1823"/>
        <v>0</v>
      </c>
      <c r="BU1613" s="208">
        <f t="shared" si="1823"/>
        <v>0</v>
      </c>
      <c r="BV1613" s="208">
        <f t="shared" si="1823"/>
        <v>0</v>
      </c>
      <c r="BW1613" s="208">
        <f t="shared" si="1823"/>
        <v>0</v>
      </c>
      <c r="BX1613" s="208">
        <f t="shared" si="1823"/>
        <v>0</v>
      </c>
      <c r="BY1613" s="208">
        <f t="shared" si="1823"/>
        <v>0</v>
      </c>
      <c r="BZ1613" s="208">
        <f t="shared" si="1823"/>
        <v>0</v>
      </c>
      <c r="CA1613" s="208">
        <f t="shared" si="1823"/>
        <v>0</v>
      </c>
      <c r="CB1613" s="208">
        <f t="shared" si="1823"/>
        <v>0</v>
      </c>
      <c r="CC1613" s="208">
        <f t="shared" si="1823"/>
        <v>0</v>
      </c>
      <c r="CD1613" s="208">
        <f t="shared" si="1823"/>
        <v>0</v>
      </c>
      <c r="CE1613" s="208">
        <f t="shared" ref="CE1613:CL1613" si="1824">CE1601</f>
        <v>0</v>
      </c>
      <c r="CF1613" s="208">
        <f t="shared" si="1824"/>
        <v>0</v>
      </c>
      <c r="CG1613" s="208">
        <f t="shared" si="1824"/>
        <v>0</v>
      </c>
      <c r="CH1613" s="208">
        <f t="shared" si="1824"/>
        <v>0</v>
      </c>
      <c r="CI1613" s="208">
        <f t="shared" si="1824"/>
        <v>0</v>
      </c>
      <c r="CJ1613" s="208">
        <f t="shared" si="1824"/>
        <v>0</v>
      </c>
      <c r="CK1613" s="208">
        <f t="shared" si="1824"/>
        <v>0</v>
      </c>
      <c r="CL1613" s="208">
        <f t="shared" si="1824"/>
        <v>0</v>
      </c>
    </row>
    <row r="1614" spans="2:90" x14ac:dyDescent="0.4">
      <c r="B1614" s="231" t="str">
        <f>IFERROR(SUBSTITUTE(TRIM(MID(B1604, SEARCH("-", B1604) + 1, LEN(B1604))),":",""),"no unit")</f>
        <v>no unit</v>
      </c>
      <c r="C1614" s="12"/>
      <c r="D1614" s="12" t="s">
        <v>984</v>
      </c>
      <c r="E1614" s="12" t="s">
        <v>906</v>
      </c>
      <c r="F1614" s="12"/>
      <c r="G1614" s="12" t="s">
        <v>330</v>
      </c>
      <c r="H1614" s="12"/>
      <c r="I1614" s="60"/>
      <c r="J1614" s="60"/>
      <c r="K1614" s="15"/>
      <c r="L1614" s="15"/>
      <c r="M1614" s="15"/>
      <c r="N1614" s="15"/>
      <c r="O1614" s="15"/>
      <c r="P1614" s="15"/>
      <c r="R1614" s="15"/>
      <c r="S1614" s="208"/>
      <c r="T1614" s="208"/>
      <c r="U1614" s="208"/>
      <c r="V1614" s="208"/>
      <c r="W1614" s="208"/>
      <c r="X1614" s="208"/>
      <c r="Y1614" s="208"/>
      <c r="Z1614" s="208"/>
      <c r="AA1614" s="208"/>
      <c r="AB1614" s="208"/>
      <c r="AC1614" s="208"/>
      <c r="AD1614" s="208"/>
      <c r="AE1614" s="208"/>
      <c r="AF1614" s="208"/>
      <c r="AG1614" s="208"/>
      <c r="AH1614" s="208"/>
      <c r="AI1614" s="208"/>
      <c r="AJ1614" s="208"/>
      <c r="AK1614" s="208"/>
      <c r="AL1614" s="208"/>
      <c r="AM1614" s="208"/>
      <c r="AN1614" s="208"/>
      <c r="AO1614" s="208"/>
      <c r="AP1614" s="208"/>
      <c r="AQ1614" s="208"/>
      <c r="AR1614" s="208"/>
      <c r="AS1614" s="208"/>
      <c r="AT1614" s="208"/>
      <c r="AU1614" s="208"/>
      <c r="AV1614" s="208"/>
      <c r="AW1614" s="208"/>
      <c r="AX1614" s="208"/>
      <c r="AY1614" s="208"/>
      <c r="AZ1614" s="208"/>
      <c r="BA1614" s="208"/>
      <c r="BB1614" s="208"/>
      <c r="BC1614" s="208"/>
      <c r="BD1614" s="208"/>
      <c r="BE1614" s="208"/>
      <c r="BF1614" s="208"/>
      <c r="BG1614" s="208"/>
      <c r="BH1614" s="208"/>
      <c r="BI1614" s="208"/>
      <c r="BJ1614" s="208"/>
      <c r="BK1614" s="208"/>
      <c r="BL1614" s="208"/>
      <c r="BM1614" s="208"/>
      <c r="BN1614" s="208"/>
      <c r="BO1614" s="208"/>
      <c r="BP1614" s="208"/>
      <c r="BQ1614" s="208"/>
      <c r="BR1614" s="208"/>
      <c r="BS1614" s="208"/>
      <c r="BT1614" s="208"/>
      <c r="BU1614" s="208"/>
      <c r="BV1614" s="208"/>
      <c r="BW1614" s="208"/>
      <c r="BX1614" s="208"/>
      <c r="BY1614" s="208"/>
      <c r="BZ1614" s="208"/>
      <c r="CA1614" s="208"/>
      <c r="CB1614" s="208"/>
      <c r="CC1614" s="208"/>
      <c r="CD1614" s="208"/>
      <c r="CE1614" s="208"/>
      <c r="CF1614" s="208"/>
      <c r="CG1614" s="208"/>
      <c r="CH1614" s="208"/>
      <c r="CI1614" s="208"/>
      <c r="CJ1614" s="208"/>
      <c r="CK1614" s="208"/>
      <c r="CL1614" s="208"/>
    </row>
    <row r="1615" spans="2:90" x14ac:dyDescent="0.4">
      <c r="B1615" s="87" t="str">
        <f>B1602</f>
        <v>Secondary revenue driver</v>
      </c>
      <c r="C1615" s="88"/>
      <c r="D1615" s="88" t="s">
        <v>984</v>
      </c>
      <c r="E1615" s="88" t="s">
        <v>906</v>
      </c>
      <c r="F1615" s="88"/>
      <c r="G1615" s="88" t="s">
        <v>330</v>
      </c>
      <c r="H1615" s="88"/>
      <c r="I1615" s="206"/>
      <c r="J1615" s="206"/>
      <c r="K1615" s="207"/>
      <c r="L1615" s="207"/>
      <c r="M1615" s="207"/>
      <c r="N1615" s="207"/>
      <c r="O1615" s="207"/>
      <c r="P1615" s="207"/>
      <c r="R1615" s="207"/>
      <c r="S1615" s="4" t="str">
        <f t="shared" ref="S1615:CD1615" si="1825">ADDRESS(ROW(S1607),COLUMN(S1607),2)</f>
        <v>S$1607</v>
      </c>
      <c r="T1615" s="4" t="str">
        <f t="shared" si="1825"/>
        <v>T$1607</v>
      </c>
      <c r="U1615" s="4" t="str">
        <f t="shared" si="1825"/>
        <v>U$1607</v>
      </c>
      <c r="V1615" s="4" t="str">
        <f t="shared" si="1825"/>
        <v>V$1607</v>
      </c>
      <c r="W1615" s="4" t="str">
        <f t="shared" si="1825"/>
        <v>W$1607</v>
      </c>
      <c r="X1615" s="4" t="str">
        <f t="shared" si="1825"/>
        <v>X$1607</v>
      </c>
      <c r="Y1615" s="4" t="str">
        <f t="shared" si="1825"/>
        <v>Y$1607</v>
      </c>
      <c r="Z1615" s="4" t="str">
        <f t="shared" si="1825"/>
        <v>Z$1607</v>
      </c>
      <c r="AA1615" s="4" t="str">
        <f t="shared" si="1825"/>
        <v>AA$1607</v>
      </c>
      <c r="AB1615" s="4" t="str">
        <f t="shared" si="1825"/>
        <v>AB$1607</v>
      </c>
      <c r="AC1615" s="4" t="str">
        <f t="shared" si="1825"/>
        <v>AC$1607</v>
      </c>
      <c r="AD1615" s="4" t="str">
        <f t="shared" si="1825"/>
        <v>AD$1607</v>
      </c>
      <c r="AE1615" s="4" t="str">
        <f t="shared" si="1825"/>
        <v>AE$1607</v>
      </c>
      <c r="AF1615" s="4" t="str">
        <f t="shared" si="1825"/>
        <v>AF$1607</v>
      </c>
      <c r="AG1615" s="4" t="str">
        <f t="shared" si="1825"/>
        <v>AG$1607</v>
      </c>
      <c r="AH1615" s="4" t="str">
        <f t="shared" si="1825"/>
        <v>AH$1607</v>
      </c>
      <c r="AI1615" s="4" t="str">
        <f t="shared" si="1825"/>
        <v>AI$1607</v>
      </c>
      <c r="AJ1615" s="4" t="str">
        <f t="shared" si="1825"/>
        <v>AJ$1607</v>
      </c>
      <c r="AK1615" s="4" t="str">
        <f t="shared" si="1825"/>
        <v>AK$1607</v>
      </c>
      <c r="AL1615" s="4" t="str">
        <f t="shared" si="1825"/>
        <v>AL$1607</v>
      </c>
      <c r="AM1615" s="4" t="str">
        <f t="shared" si="1825"/>
        <v>AM$1607</v>
      </c>
      <c r="AN1615" s="4" t="str">
        <f t="shared" si="1825"/>
        <v>AN$1607</v>
      </c>
      <c r="AO1615" s="4" t="str">
        <f t="shared" si="1825"/>
        <v>AO$1607</v>
      </c>
      <c r="AP1615" s="4" t="str">
        <f t="shared" si="1825"/>
        <v>AP$1607</v>
      </c>
      <c r="AQ1615" s="4" t="str">
        <f t="shared" si="1825"/>
        <v>AQ$1607</v>
      </c>
      <c r="AR1615" s="4" t="str">
        <f t="shared" si="1825"/>
        <v>AR$1607</v>
      </c>
      <c r="AS1615" s="4" t="str">
        <f t="shared" si="1825"/>
        <v>AS$1607</v>
      </c>
      <c r="AT1615" s="4" t="str">
        <f t="shared" si="1825"/>
        <v>AT$1607</v>
      </c>
      <c r="AU1615" s="4" t="str">
        <f t="shared" si="1825"/>
        <v>AU$1607</v>
      </c>
      <c r="AV1615" s="4" t="str">
        <f t="shared" si="1825"/>
        <v>AV$1607</v>
      </c>
      <c r="AW1615" s="4" t="str">
        <f t="shared" si="1825"/>
        <v>AW$1607</v>
      </c>
      <c r="AX1615" s="4" t="str">
        <f t="shared" si="1825"/>
        <v>AX$1607</v>
      </c>
      <c r="AY1615" s="4" t="str">
        <f t="shared" si="1825"/>
        <v>AY$1607</v>
      </c>
      <c r="AZ1615" s="4" t="str">
        <f t="shared" si="1825"/>
        <v>AZ$1607</v>
      </c>
      <c r="BA1615" s="4" t="str">
        <f t="shared" si="1825"/>
        <v>BA$1607</v>
      </c>
      <c r="BB1615" s="4" t="str">
        <f t="shared" si="1825"/>
        <v>BB$1607</v>
      </c>
      <c r="BC1615" s="4" t="str">
        <f t="shared" si="1825"/>
        <v>BC$1607</v>
      </c>
      <c r="BD1615" s="4" t="str">
        <f t="shared" si="1825"/>
        <v>BD$1607</v>
      </c>
      <c r="BE1615" s="4" t="str">
        <f t="shared" si="1825"/>
        <v>BE$1607</v>
      </c>
      <c r="BF1615" s="4" t="str">
        <f t="shared" si="1825"/>
        <v>BF$1607</v>
      </c>
      <c r="BG1615" s="4" t="str">
        <f t="shared" si="1825"/>
        <v>BG$1607</v>
      </c>
      <c r="BH1615" s="4" t="str">
        <f t="shared" si="1825"/>
        <v>BH$1607</v>
      </c>
      <c r="BI1615" s="4" t="str">
        <f t="shared" si="1825"/>
        <v>BI$1607</v>
      </c>
      <c r="BJ1615" s="4" t="str">
        <f t="shared" si="1825"/>
        <v>BJ$1607</v>
      </c>
      <c r="BK1615" s="4" t="str">
        <f t="shared" si="1825"/>
        <v>BK$1607</v>
      </c>
      <c r="BL1615" s="4" t="str">
        <f t="shared" si="1825"/>
        <v>BL$1607</v>
      </c>
      <c r="BM1615" s="4" t="str">
        <f t="shared" si="1825"/>
        <v>BM$1607</v>
      </c>
      <c r="BN1615" s="4" t="str">
        <f t="shared" si="1825"/>
        <v>BN$1607</v>
      </c>
      <c r="BO1615" s="4" t="str">
        <f t="shared" si="1825"/>
        <v>BO$1607</v>
      </c>
      <c r="BP1615" s="4" t="str">
        <f t="shared" si="1825"/>
        <v>BP$1607</v>
      </c>
      <c r="BQ1615" s="4" t="str">
        <f t="shared" si="1825"/>
        <v>BQ$1607</v>
      </c>
      <c r="BR1615" s="4" t="str">
        <f t="shared" si="1825"/>
        <v>BR$1607</v>
      </c>
      <c r="BS1615" s="4" t="str">
        <f t="shared" si="1825"/>
        <v>BS$1607</v>
      </c>
      <c r="BT1615" s="4" t="str">
        <f t="shared" si="1825"/>
        <v>BT$1607</v>
      </c>
      <c r="BU1615" s="4" t="str">
        <f t="shared" si="1825"/>
        <v>BU$1607</v>
      </c>
      <c r="BV1615" s="4" t="str">
        <f t="shared" si="1825"/>
        <v>BV$1607</v>
      </c>
      <c r="BW1615" s="4" t="str">
        <f t="shared" si="1825"/>
        <v>BW$1607</v>
      </c>
      <c r="BX1615" s="4" t="str">
        <f t="shared" si="1825"/>
        <v>BX$1607</v>
      </c>
      <c r="BY1615" s="4" t="str">
        <f t="shared" si="1825"/>
        <v>BY$1607</v>
      </c>
      <c r="BZ1615" s="4" t="str">
        <f t="shared" si="1825"/>
        <v>BZ$1607</v>
      </c>
      <c r="CA1615" s="4" t="str">
        <f t="shared" si="1825"/>
        <v>CA$1607</v>
      </c>
      <c r="CB1615" s="4" t="str">
        <f t="shared" si="1825"/>
        <v>CB$1607</v>
      </c>
      <c r="CC1615" s="4" t="str">
        <f t="shared" si="1825"/>
        <v>CC$1607</v>
      </c>
      <c r="CD1615" s="4" t="str">
        <f t="shared" si="1825"/>
        <v>CD$1607</v>
      </c>
      <c r="CE1615" s="4" t="str">
        <f t="shared" ref="CE1615:CL1615" si="1826">ADDRESS(ROW(CE1607),COLUMN(CE1607),2)</f>
        <v>CE$1607</v>
      </c>
      <c r="CF1615" s="4" t="str">
        <f t="shared" si="1826"/>
        <v>CF$1607</v>
      </c>
      <c r="CG1615" s="4" t="str">
        <f t="shared" si="1826"/>
        <v>CG$1607</v>
      </c>
      <c r="CH1615" s="4" t="str">
        <f t="shared" si="1826"/>
        <v>CH$1607</v>
      </c>
      <c r="CI1615" s="4" t="str">
        <f t="shared" si="1826"/>
        <v>CI$1607</v>
      </c>
      <c r="CJ1615" s="4" t="str">
        <f t="shared" si="1826"/>
        <v>CJ$1607</v>
      </c>
      <c r="CK1615" s="4" t="str">
        <f t="shared" si="1826"/>
        <v>CK$1607</v>
      </c>
      <c r="CL1615" s="4" t="str">
        <f t="shared" si="1826"/>
        <v>CL$1607</v>
      </c>
    </row>
    <row r="1616" spans="2:90" x14ac:dyDescent="0.4">
      <c r="B1616" s="8" t="str">
        <f>B1603</f>
        <v>Secondary volume driver</v>
      </c>
      <c r="C1616" s="12"/>
      <c r="D1616" s="12" t="s">
        <v>984</v>
      </c>
      <c r="E1616" s="12" t="s">
        <v>906</v>
      </c>
      <c r="F1616" s="12"/>
      <c r="G1616" s="12" t="s">
        <v>330</v>
      </c>
      <c r="H1616" s="12"/>
      <c r="I1616" s="60"/>
      <c r="J1616" s="60"/>
      <c r="K1616" s="15"/>
      <c r="L1616" s="15"/>
      <c r="M1616" s="15"/>
      <c r="N1616" s="15"/>
      <c r="O1616" s="15"/>
      <c r="P1616" s="15"/>
      <c r="R1616" s="15"/>
      <c r="S1616" s="208" t="str">
        <f t="shared" ref="S1616:CD1616" si="1827">S1603</f>
        <v>S$15</v>
      </c>
      <c r="T1616" s="208" t="str">
        <f t="shared" si="1827"/>
        <v>T$15</v>
      </c>
      <c r="U1616" s="208" t="str">
        <f t="shared" si="1827"/>
        <v>U$15</v>
      </c>
      <c r="V1616" s="208" t="str">
        <f t="shared" si="1827"/>
        <v>V$15</v>
      </c>
      <c r="W1616" s="208" t="str">
        <f t="shared" si="1827"/>
        <v>W$15</v>
      </c>
      <c r="X1616" s="208" t="str">
        <f t="shared" si="1827"/>
        <v>X$15</v>
      </c>
      <c r="Y1616" s="208" t="str">
        <f t="shared" si="1827"/>
        <v>Y$15</v>
      </c>
      <c r="Z1616" s="208" t="str">
        <f t="shared" si="1827"/>
        <v>Z$15</v>
      </c>
      <c r="AA1616" s="208" t="str">
        <f t="shared" si="1827"/>
        <v>AA$15</v>
      </c>
      <c r="AB1616" s="208" t="str">
        <f t="shared" si="1827"/>
        <v>AB$15</v>
      </c>
      <c r="AC1616" s="208" t="str">
        <f t="shared" si="1827"/>
        <v>AC$15</v>
      </c>
      <c r="AD1616" s="208" t="str">
        <f t="shared" si="1827"/>
        <v>AD$15</v>
      </c>
      <c r="AE1616" s="208" t="str">
        <f t="shared" si="1827"/>
        <v>AE$15</v>
      </c>
      <c r="AF1616" s="208" t="str">
        <f t="shared" si="1827"/>
        <v>AF$15</v>
      </c>
      <c r="AG1616" s="208" t="str">
        <f t="shared" si="1827"/>
        <v>AG$15</v>
      </c>
      <c r="AH1616" s="208" t="str">
        <f t="shared" si="1827"/>
        <v>AH$15</v>
      </c>
      <c r="AI1616" s="208" t="str">
        <f t="shared" si="1827"/>
        <v>AI$15</v>
      </c>
      <c r="AJ1616" s="208" t="str">
        <f t="shared" si="1827"/>
        <v>AJ$15</v>
      </c>
      <c r="AK1616" s="208" t="str">
        <f t="shared" si="1827"/>
        <v>AK$15</v>
      </c>
      <c r="AL1616" s="208" t="str">
        <f t="shared" si="1827"/>
        <v>AL$15</v>
      </c>
      <c r="AM1616" s="208" t="str">
        <f t="shared" si="1827"/>
        <v>AM$15</v>
      </c>
      <c r="AN1616" s="208" t="str">
        <f t="shared" si="1827"/>
        <v>AN$15</v>
      </c>
      <c r="AO1616" s="208" t="str">
        <f t="shared" si="1827"/>
        <v>AO$15</v>
      </c>
      <c r="AP1616" s="208" t="str">
        <f t="shared" si="1827"/>
        <v>AP$15</v>
      </c>
      <c r="AQ1616" s="208" t="str">
        <f t="shared" si="1827"/>
        <v>AQ$15</v>
      </c>
      <c r="AR1616" s="208" t="str">
        <f t="shared" si="1827"/>
        <v>AR$15</v>
      </c>
      <c r="AS1616" s="208" t="str">
        <f t="shared" si="1827"/>
        <v>AS$15</v>
      </c>
      <c r="AT1616" s="208" t="str">
        <f t="shared" si="1827"/>
        <v>AT$15</v>
      </c>
      <c r="AU1616" s="208" t="str">
        <f t="shared" si="1827"/>
        <v>AU$15</v>
      </c>
      <c r="AV1616" s="208" t="str">
        <f t="shared" si="1827"/>
        <v>AV$15</v>
      </c>
      <c r="AW1616" s="208" t="str">
        <f t="shared" si="1827"/>
        <v>AW$15</v>
      </c>
      <c r="AX1616" s="208" t="str">
        <f t="shared" si="1827"/>
        <v>AX$15</v>
      </c>
      <c r="AY1616" s="208" t="str">
        <f t="shared" si="1827"/>
        <v>AY$15</v>
      </c>
      <c r="AZ1616" s="208" t="str">
        <f t="shared" si="1827"/>
        <v>AZ$15</v>
      </c>
      <c r="BA1616" s="208" t="str">
        <f t="shared" si="1827"/>
        <v>BA$15</v>
      </c>
      <c r="BB1616" s="208" t="str">
        <f t="shared" si="1827"/>
        <v>BB$15</v>
      </c>
      <c r="BC1616" s="208" t="str">
        <f t="shared" si="1827"/>
        <v>BC$15</v>
      </c>
      <c r="BD1616" s="208" t="str">
        <f t="shared" si="1827"/>
        <v>BD$15</v>
      </c>
      <c r="BE1616" s="208" t="str">
        <f t="shared" si="1827"/>
        <v>BE$15</v>
      </c>
      <c r="BF1616" s="208" t="str">
        <f t="shared" si="1827"/>
        <v>BF$15</v>
      </c>
      <c r="BG1616" s="208" t="str">
        <f t="shared" si="1827"/>
        <v>BG$15</v>
      </c>
      <c r="BH1616" s="208" t="str">
        <f t="shared" si="1827"/>
        <v>BH$15</v>
      </c>
      <c r="BI1616" s="208" t="str">
        <f t="shared" si="1827"/>
        <v>BI$15</v>
      </c>
      <c r="BJ1616" s="208" t="str">
        <f t="shared" si="1827"/>
        <v>BJ$15</v>
      </c>
      <c r="BK1616" s="208" t="str">
        <f t="shared" si="1827"/>
        <v>BK$15</v>
      </c>
      <c r="BL1616" s="208" t="str">
        <f t="shared" si="1827"/>
        <v>BL$15</v>
      </c>
      <c r="BM1616" s="208" t="str">
        <f t="shared" si="1827"/>
        <v>BM$15</v>
      </c>
      <c r="BN1616" s="208" t="str">
        <f t="shared" si="1827"/>
        <v>BN$15</v>
      </c>
      <c r="BO1616" s="208" t="str">
        <f t="shared" si="1827"/>
        <v>BO$15</v>
      </c>
      <c r="BP1616" s="208" t="str">
        <f t="shared" si="1827"/>
        <v>BP$15</v>
      </c>
      <c r="BQ1616" s="208" t="str">
        <f t="shared" si="1827"/>
        <v>BQ$15</v>
      </c>
      <c r="BR1616" s="208" t="str">
        <f t="shared" si="1827"/>
        <v>BR$15</v>
      </c>
      <c r="BS1616" s="208" t="str">
        <f t="shared" si="1827"/>
        <v>BS$15</v>
      </c>
      <c r="BT1616" s="208" t="str">
        <f t="shared" si="1827"/>
        <v>BT$15</v>
      </c>
      <c r="BU1616" s="208" t="str">
        <f t="shared" si="1827"/>
        <v>BU$15</v>
      </c>
      <c r="BV1616" s="208" t="str">
        <f t="shared" si="1827"/>
        <v>BV$15</v>
      </c>
      <c r="BW1616" s="208" t="str">
        <f t="shared" si="1827"/>
        <v>BW$15</v>
      </c>
      <c r="BX1616" s="208" t="str">
        <f t="shared" si="1827"/>
        <v>BX$15</v>
      </c>
      <c r="BY1616" s="208" t="str">
        <f t="shared" si="1827"/>
        <v>BY$15</v>
      </c>
      <c r="BZ1616" s="208" t="str">
        <f t="shared" si="1827"/>
        <v>BZ$15</v>
      </c>
      <c r="CA1616" s="208" t="str">
        <f t="shared" si="1827"/>
        <v>CA$15</v>
      </c>
      <c r="CB1616" s="208" t="str">
        <f t="shared" si="1827"/>
        <v>CB$15</v>
      </c>
      <c r="CC1616" s="208" t="str">
        <f t="shared" si="1827"/>
        <v>CC$15</v>
      </c>
      <c r="CD1616" s="208" t="str">
        <f t="shared" si="1827"/>
        <v>CD$15</v>
      </c>
      <c r="CE1616" s="208" t="str">
        <f t="shared" ref="CE1616:CL1616" si="1828">CE1603</f>
        <v>CE$15</v>
      </c>
      <c r="CF1616" s="208" t="str">
        <f t="shared" si="1828"/>
        <v>CF$15</v>
      </c>
      <c r="CG1616" s="208" t="str">
        <f t="shared" si="1828"/>
        <v>CG$15</v>
      </c>
      <c r="CH1616" s="208" t="str">
        <f t="shared" si="1828"/>
        <v>CH$15</v>
      </c>
      <c r="CI1616" s="208" t="str">
        <f t="shared" si="1828"/>
        <v>CI$15</v>
      </c>
      <c r="CJ1616" s="208" t="str">
        <f t="shared" si="1828"/>
        <v>CJ$15</v>
      </c>
      <c r="CK1616" s="208" t="str">
        <f t="shared" si="1828"/>
        <v>CK$15</v>
      </c>
      <c r="CL1616" s="208" t="str">
        <f t="shared" si="1828"/>
        <v>CL$15</v>
      </c>
    </row>
    <row r="1617" spans="2:90" x14ac:dyDescent="0.4">
      <c r="C1617" s="12"/>
      <c r="D1617" s="12"/>
      <c r="E1617" s="12" t="s">
        <v>906</v>
      </c>
      <c r="F1617" s="12"/>
      <c r="G1617" s="12"/>
      <c r="H1617" s="12"/>
      <c r="I1617" s="60"/>
      <c r="J1617" s="60"/>
      <c r="K1617" s="15"/>
      <c r="L1617" s="15"/>
      <c r="M1617" s="15"/>
      <c r="N1617" s="15"/>
      <c r="O1617" s="15"/>
      <c r="P1617" s="15"/>
      <c r="R1617" s="15"/>
      <c r="S1617" s="208"/>
      <c r="T1617" s="208"/>
      <c r="U1617" s="208"/>
      <c r="V1617" s="208"/>
      <c r="W1617" s="208"/>
      <c r="X1617" s="208"/>
      <c r="Y1617" s="208"/>
      <c r="Z1617" s="208"/>
      <c r="AA1617" s="208"/>
      <c r="AB1617" s="208"/>
      <c r="AC1617" s="208"/>
      <c r="AD1617" s="208"/>
      <c r="AE1617" s="208"/>
      <c r="AF1617" s="208"/>
      <c r="AG1617" s="208"/>
      <c r="AH1617" s="208"/>
      <c r="AI1617" s="208"/>
      <c r="AJ1617" s="208"/>
      <c r="AK1617" s="208"/>
      <c r="AL1617" s="208"/>
      <c r="AM1617" s="208"/>
      <c r="AN1617" s="208"/>
      <c r="AO1617" s="208"/>
      <c r="AP1617" s="208"/>
      <c r="AQ1617" s="208"/>
      <c r="AR1617" s="208"/>
      <c r="AS1617" s="208"/>
      <c r="AT1617" s="208"/>
      <c r="AU1617" s="208"/>
      <c r="AV1617" s="208"/>
      <c r="AW1617" s="208"/>
      <c r="AX1617" s="208"/>
      <c r="AY1617" s="208"/>
      <c r="AZ1617" s="208"/>
      <c r="BA1617" s="208"/>
      <c r="BB1617" s="208"/>
      <c r="BC1617" s="208"/>
      <c r="BD1617" s="208"/>
      <c r="BE1617" s="208"/>
      <c r="BF1617" s="208"/>
      <c r="BG1617" s="208"/>
      <c r="BH1617" s="208"/>
      <c r="BI1617" s="208"/>
      <c r="BJ1617" s="208"/>
      <c r="BK1617" s="208"/>
      <c r="BL1617" s="208"/>
      <c r="BM1617" s="208"/>
      <c r="BN1617" s="208"/>
      <c r="BO1617" s="208"/>
      <c r="BP1617" s="208"/>
      <c r="BQ1617" s="208"/>
      <c r="BR1617" s="208"/>
      <c r="BS1617" s="208"/>
      <c r="BT1617" s="208"/>
      <c r="BU1617" s="208"/>
      <c r="BV1617" s="208"/>
      <c r="BW1617" s="208"/>
      <c r="BX1617" s="208"/>
      <c r="BY1617" s="208"/>
      <c r="BZ1617" s="208"/>
      <c r="CA1617" s="208"/>
      <c r="CB1617" s="208"/>
      <c r="CC1617" s="208"/>
      <c r="CD1617" s="208"/>
      <c r="CE1617" s="208"/>
      <c r="CF1617" s="208"/>
      <c r="CG1617" s="208"/>
      <c r="CH1617" s="208"/>
      <c r="CI1617" s="208"/>
      <c r="CJ1617" s="208"/>
      <c r="CK1617" s="208"/>
      <c r="CL1617" s="208"/>
    </row>
    <row r="1618" spans="2:90" x14ac:dyDescent="0.4">
      <c r="B1618" s="168" t="s">
        <v>487</v>
      </c>
      <c r="C1618" s="186"/>
      <c r="D1618" s="186"/>
      <c r="E1618" s="186" t="s">
        <v>906</v>
      </c>
      <c r="F1618" s="186"/>
      <c r="G1618" s="186"/>
      <c r="H1618" s="186"/>
      <c r="I1618" s="187"/>
      <c r="J1618" s="187"/>
      <c r="K1618" s="188"/>
      <c r="L1618" s="188"/>
      <c r="M1618" s="188"/>
      <c r="N1618" s="188"/>
      <c r="O1618" s="188"/>
      <c r="P1618" s="188"/>
      <c r="R1618" s="188"/>
      <c r="S1618" s="189"/>
      <c r="T1618" s="189"/>
      <c r="U1618" s="189"/>
      <c r="V1618" s="189"/>
      <c r="W1618" s="189"/>
      <c r="X1618" s="189"/>
      <c r="Y1618" s="189"/>
      <c r="Z1618" s="189"/>
      <c r="AA1618" s="189"/>
      <c r="AB1618" s="189"/>
      <c r="AC1618" s="189"/>
      <c r="AD1618" s="189"/>
      <c r="AE1618" s="189"/>
      <c r="AF1618" s="189"/>
      <c r="AG1618" s="189"/>
      <c r="AH1618" s="189"/>
      <c r="AI1618" s="189"/>
      <c r="AJ1618" s="189"/>
      <c r="AK1618" s="189"/>
      <c r="AL1618" s="189"/>
      <c r="AM1618" s="189"/>
      <c r="AN1618" s="189"/>
      <c r="AO1618" s="189"/>
      <c r="AP1618" s="189"/>
      <c r="AQ1618" s="189"/>
      <c r="AR1618" s="189"/>
      <c r="AS1618" s="189"/>
      <c r="AT1618" s="189"/>
      <c r="AU1618" s="189"/>
      <c r="AV1618" s="189"/>
      <c r="AW1618" s="189"/>
      <c r="AX1618" s="189"/>
      <c r="AY1618" s="189"/>
      <c r="AZ1618" s="189"/>
      <c r="BA1618" s="189"/>
      <c r="BB1618" s="189"/>
      <c r="BC1618" s="189"/>
      <c r="BD1618" s="189"/>
      <c r="BE1618" s="189"/>
      <c r="BF1618" s="189"/>
      <c r="BG1618" s="189"/>
      <c r="BH1618" s="189"/>
      <c r="BI1618" s="189"/>
      <c r="BJ1618" s="189"/>
      <c r="BK1618" s="189"/>
      <c r="BL1618" s="189"/>
      <c r="BM1618" s="189"/>
      <c r="BN1618" s="189"/>
      <c r="BO1618" s="189"/>
      <c r="BP1618" s="189"/>
      <c r="BQ1618" s="189"/>
      <c r="BR1618" s="189"/>
      <c r="BS1618" s="189"/>
      <c r="BT1618" s="189"/>
      <c r="BU1618" s="189"/>
      <c r="BV1618" s="189"/>
      <c r="BW1618" s="189"/>
      <c r="BX1618" s="189"/>
      <c r="BY1618" s="189"/>
      <c r="BZ1618" s="189"/>
      <c r="CA1618" s="189"/>
      <c r="CB1618" s="189"/>
      <c r="CC1618" s="189"/>
      <c r="CD1618" s="189"/>
      <c r="CE1618" s="189"/>
      <c r="CF1618" s="189"/>
      <c r="CG1618" s="189"/>
      <c r="CH1618" s="189"/>
      <c r="CI1618" s="189"/>
      <c r="CJ1618" s="189"/>
      <c r="CK1618" s="189"/>
      <c r="CL1618" s="189"/>
    </row>
    <row r="1619" spans="2:90" x14ac:dyDescent="0.4">
      <c r="B1619" s="168" t="s">
        <v>489</v>
      </c>
      <c r="C1619" s="186"/>
      <c r="D1619" s="186"/>
      <c r="E1619" s="186" t="s">
        <v>906</v>
      </c>
      <c r="F1619" s="186"/>
      <c r="G1619" s="186"/>
      <c r="H1619" s="186"/>
      <c r="I1619" s="187"/>
      <c r="J1619" s="187"/>
      <c r="K1619" s="188"/>
      <c r="L1619" s="188"/>
      <c r="M1619" s="188"/>
      <c r="N1619" s="188"/>
      <c r="O1619" s="188"/>
      <c r="P1619" s="188"/>
      <c r="R1619" s="188"/>
      <c r="S1619" s="189"/>
      <c r="T1619" s="189"/>
      <c r="U1619" s="189"/>
      <c r="V1619" s="189"/>
      <c r="W1619" s="189"/>
      <c r="X1619" s="189"/>
      <c r="Y1619" s="189"/>
      <c r="Z1619" s="189"/>
      <c r="AA1619" s="189"/>
      <c r="AB1619" s="189"/>
      <c r="AC1619" s="189"/>
      <c r="AD1619" s="189"/>
      <c r="AE1619" s="189"/>
      <c r="AF1619" s="189"/>
      <c r="AG1619" s="189"/>
      <c r="AH1619" s="189"/>
      <c r="AI1619" s="189"/>
      <c r="AJ1619" s="189"/>
      <c r="AK1619" s="189"/>
      <c r="AL1619" s="189"/>
      <c r="AM1619" s="189"/>
      <c r="AN1619" s="189"/>
      <c r="AO1619" s="189"/>
      <c r="AP1619" s="189"/>
      <c r="AQ1619" s="189"/>
      <c r="AR1619" s="189"/>
      <c r="AS1619" s="189"/>
      <c r="AT1619" s="189"/>
      <c r="AU1619" s="189"/>
      <c r="AV1619" s="189"/>
      <c r="AW1619" s="189"/>
      <c r="AX1619" s="189"/>
      <c r="AY1619" s="189"/>
      <c r="AZ1619" s="189"/>
      <c r="BA1619" s="189"/>
      <c r="BB1619" s="189"/>
      <c r="BC1619" s="189"/>
      <c r="BD1619" s="189"/>
      <c r="BE1619" s="189"/>
      <c r="BF1619" s="189"/>
      <c r="BG1619" s="189"/>
      <c r="BH1619" s="189"/>
      <c r="BI1619" s="189"/>
      <c r="BJ1619" s="189"/>
      <c r="BK1619" s="189"/>
      <c r="BL1619" s="189"/>
      <c r="BM1619" s="189"/>
      <c r="BN1619" s="189"/>
      <c r="BO1619" s="189"/>
      <c r="BP1619" s="189"/>
      <c r="BQ1619" s="189"/>
      <c r="BR1619" s="189"/>
      <c r="BS1619" s="189"/>
      <c r="BT1619" s="189"/>
      <c r="BU1619" s="189"/>
      <c r="BV1619" s="189"/>
      <c r="BW1619" s="189"/>
      <c r="BX1619" s="189"/>
      <c r="BY1619" s="189"/>
      <c r="BZ1619" s="189"/>
      <c r="CA1619" s="189"/>
      <c r="CB1619" s="189"/>
      <c r="CC1619" s="189"/>
      <c r="CD1619" s="189"/>
      <c r="CE1619" s="189"/>
      <c r="CF1619" s="189"/>
      <c r="CG1619" s="189"/>
      <c r="CH1619" s="189"/>
      <c r="CI1619" s="189"/>
      <c r="CJ1619" s="189"/>
      <c r="CK1619" s="189"/>
      <c r="CL1619" s="189"/>
    </row>
    <row r="1620" spans="2:90" x14ac:dyDescent="0.4">
      <c r="B1620" s="168" t="s">
        <v>459</v>
      </c>
      <c r="C1620" s="167"/>
      <c r="D1620" s="167"/>
      <c r="E1620" s="167" t="s">
        <v>906</v>
      </c>
      <c r="F1620" s="167"/>
      <c r="G1620" s="167"/>
      <c r="H1620" s="167"/>
      <c r="I1620" s="169"/>
      <c r="J1620" s="169"/>
      <c r="K1620" s="190"/>
      <c r="L1620" s="190"/>
      <c r="M1620" s="190"/>
      <c r="N1620" s="190"/>
      <c r="O1620" s="190"/>
      <c r="P1620" s="190"/>
      <c r="R1620" s="191"/>
      <c r="S1620" s="192" t="str">
        <f t="shared" ref="S1620:CD1620" si="1829">S$16</f>
        <v>S$12</v>
      </c>
      <c r="T1620" s="192" t="str">
        <f t="shared" si="1829"/>
        <v>T$12</v>
      </c>
      <c r="U1620" s="192" t="str">
        <f t="shared" si="1829"/>
        <v>U$12</v>
      </c>
      <c r="V1620" s="192" t="str">
        <f t="shared" si="1829"/>
        <v>V$12</v>
      </c>
      <c r="W1620" s="192" t="str">
        <f t="shared" si="1829"/>
        <v>W$12</v>
      </c>
      <c r="X1620" s="192" t="str">
        <f t="shared" si="1829"/>
        <v>X$12</v>
      </c>
      <c r="Y1620" s="192" t="str">
        <f t="shared" si="1829"/>
        <v>Y$12</v>
      </c>
      <c r="Z1620" s="192" t="str">
        <f t="shared" si="1829"/>
        <v>Z$12</v>
      </c>
      <c r="AA1620" s="192" t="str">
        <f t="shared" si="1829"/>
        <v>AA$12</v>
      </c>
      <c r="AB1620" s="192" t="str">
        <f t="shared" si="1829"/>
        <v>AB$12</v>
      </c>
      <c r="AC1620" s="192" t="str">
        <f t="shared" si="1829"/>
        <v>AC$12</v>
      </c>
      <c r="AD1620" s="192" t="str">
        <f t="shared" si="1829"/>
        <v>AD$12</v>
      </c>
      <c r="AE1620" s="192" t="str">
        <f t="shared" si="1829"/>
        <v>AE$12</v>
      </c>
      <c r="AF1620" s="192" t="str">
        <f t="shared" si="1829"/>
        <v>AF$12</v>
      </c>
      <c r="AG1620" s="192" t="str">
        <f t="shared" si="1829"/>
        <v>AG$12</v>
      </c>
      <c r="AH1620" s="192" t="str">
        <f t="shared" si="1829"/>
        <v>AH$12</v>
      </c>
      <c r="AI1620" s="192" t="str">
        <f t="shared" si="1829"/>
        <v>AI$12</v>
      </c>
      <c r="AJ1620" s="192" t="str">
        <f t="shared" si="1829"/>
        <v>AJ$12</v>
      </c>
      <c r="AK1620" s="192" t="str">
        <f t="shared" si="1829"/>
        <v>AK$12</v>
      </c>
      <c r="AL1620" s="192" t="str">
        <f t="shared" si="1829"/>
        <v>AL$12</v>
      </c>
      <c r="AM1620" s="192" t="str">
        <f t="shared" si="1829"/>
        <v>AM$12</v>
      </c>
      <c r="AN1620" s="192" t="str">
        <f t="shared" si="1829"/>
        <v>AN$12</v>
      </c>
      <c r="AO1620" s="192" t="str">
        <f t="shared" si="1829"/>
        <v>AO$12</v>
      </c>
      <c r="AP1620" s="192" t="str">
        <f t="shared" si="1829"/>
        <v>AP$12</v>
      </c>
      <c r="AQ1620" s="192" t="str">
        <f t="shared" si="1829"/>
        <v>AQ$12</v>
      </c>
      <c r="AR1620" s="192" t="str">
        <f t="shared" si="1829"/>
        <v>AR$12</v>
      </c>
      <c r="AS1620" s="192" t="str">
        <f t="shared" si="1829"/>
        <v>AS$12</v>
      </c>
      <c r="AT1620" s="192" t="str">
        <f t="shared" si="1829"/>
        <v>AT$12</v>
      </c>
      <c r="AU1620" s="192" t="str">
        <f t="shared" si="1829"/>
        <v>AU$12</v>
      </c>
      <c r="AV1620" s="192" t="str">
        <f t="shared" si="1829"/>
        <v>AV$12</v>
      </c>
      <c r="AW1620" s="192" t="str">
        <f t="shared" si="1829"/>
        <v>AW$12</v>
      </c>
      <c r="AX1620" s="192" t="str">
        <f t="shared" si="1829"/>
        <v>AX$12</v>
      </c>
      <c r="AY1620" s="192" t="str">
        <f t="shared" si="1829"/>
        <v>AY$12</v>
      </c>
      <c r="AZ1620" s="192" t="str">
        <f t="shared" si="1829"/>
        <v>AZ$12</v>
      </c>
      <c r="BA1620" s="192" t="str">
        <f t="shared" si="1829"/>
        <v>BA$12</v>
      </c>
      <c r="BB1620" s="192" t="str">
        <f t="shared" si="1829"/>
        <v>BB$12</v>
      </c>
      <c r="BC1620" s="192" t="str">
        <f t="shared" si="1829"/>
        <v>BC$12</v>
      </c>
      <c r="BD1620" s="192" t="str">
        <f t="shared" si="1829"/>
        <v>BD$12</v>
      </c>
      <c r="BE1620" s="192" t="str">
        <f t="shared" si="1829"/>
        <v>BE$12</v>
      </c>
      <c r="BF1620" s="192" t="str">
        <f t="shared" si="1829"/>
        <v>BF$12</v>
      </c>
      <c r="BG1620" s="192" t="str">
        <f t="shared" si="1829"/>
        <v>BG$12</v>
      </c>
      <c r="BH1620" s="192" t="str">
        <f t="shared" si="1829"/>
        <v>BH$12</v>
      </c>
      <c r="BI1620" s="192" t="str">
        <f t="shared" si="1829"/>
        <v>BI$12</v>
      </c>
      <c r="BJ1620" s="192" t="str">
        <f t="shared" si="1829"/>
        <v>BJ$12</v>
      </c>
      <c r="BK1620" s="192" t="str">
        <f t="shared" si="1829"/>
        <v>BK$12</v>
      </c>
      <c r="BL1620" s="192" t="str">
        <f t="shared" si="1829"/>
        <v>BL$12</v>
      </c>
      <c r="BM1620" s="192" t="str">
        <f t="shared" si="1829"/>
        <v>BM$12</v>
      </c>
      <c r="BN1620" s="192" t="str">
        <f t="shared" si="1829"/>
        <v>BN$12</v>
      </c>
      <c r="BO1620" s="192" t="str">
        <f t="shared" si="1829"/>
        <v>BO$12</v>
      </c>
      <c r="BP1620" s="192" t="str">
        <f t="shared" si="1829"/>
        <v>BP$12</v>
      </c>
      <c r="BQ1620" s="192" t="str">
        <f t="shared" si="1829"/>
        <v>BQ$12</v>
      </c>
      <c r="BR1620" s="192" t="str">
        <f t="shared" si="1829"/>
        <v>BR$12</v>
      </c>
      <c r="BS1620" s="192" t="str">
        <f t="shared" si="1829"/>
        <v>BS$12</v>
      </c>
      <c r="BT1620" s="192" t="str">
        <f t="shared" si="1829"/>
        <v>BT$12</v>
      </c>
      <c r="BU1620" s="192" t="str">
        <f t="shared" si="1829"/>
        <v>BU$12</v>
      </c>
      <c r="BV1620" s="192" t="str">
        <f t="shared" si="1829"/>
        <v>BV$12</v>
      </c>
      <c r="BW1620" s="192" t="str">
        <f t="shared" si="1829"/>
        <v>BW$12</v>
      </c>
      <c r="BX1620" s="192" t="str">
        <f t="shared" si="1829"/>
        <v>BX$12</v>
      </c>
      <c r="BY1620" s="192" t="str">
        <f t="shared" si="1829"/>
        <v>BY$12</v>
      </c>
      <c r="BZ1620" s="192" t="str">
        <f t="shared" si="1829"/>
        <v>BZ$12</v>
      </c>
      <c r="CA1620" s="192" t="str">
        <f t="shared" si="1829"/>
        <v>CA$12</v>
      </c>
      <c r="CB1620" s="192" t="str">
        <f t="shared" si="1829"/>
        <v>CB$12</v>
      </c>
      <c r="CC1620" s="192" t="str">
        <f t="shared" si="1829"/>
        <v>CC$12</v>
      </c>
      <c r="CD1620" s="192" t="str">
        <f t="shared" si="1829"/>
        <v>CD$12</v>
      </c>
      <c r="CE1620" s="192" t="str">
        <f t="shared" ref="CE1620:CL1620" si="1830">CE$16</f>
        <v>CE$12</v>
      </c>
      <c r="CF1620" s="192" t="str">
        <f t="shared" si="1830"/>
        <v>CF$12</v>
      </c>
      <c r="CG1620" s="192" t="str">
        <f t="shared" si="1830"/>
        <v>CG$12</v>
      </c>
      <c r="CH1620" s="192" t="str">
        <f t="shared" si="1830"/>
        <v>CH$12</v>
      </c>
      <c r="CI1620" s="192" t="str">
        <f t="shared" si="1830"/>
        <v>CI$12</v>
      </c>
      <c r="CJ1620" s="192" t="str">
        <f t="shared" si="1830"/>
        <v>CJ$12</v>
      </c>
      <c r="CK1620" s="192" t="str">
        <f t="shared" si="1830"/>
        <v>CK$12</v>
      </c>
      <c r="CL1620" s="192" t="str">
        <f t="shared" si="1830"/>
        <v>CL$12</v>
      </c>
    </row>
    <row r="1621" spans="2:90" x14ac:dyDescent="0.4">
      <c r="B1621" s="168" t="s">
        <v>460</v>
      </c>
      <c r="C1621" s="167"/>
      <c r="D1621" s="167"/>
      <c r="E1621" s="167" t="s">
        <v>906</v>
      </c>
      <c r="F1621" s="167"/>
      <c r="G1621" s="167"/>
      <c r="H1621" s="167"/>
      <c r="I1621" s="169"/>
      <c r="J1621" s="169"/>
      <c r="K1621" s="190"/>
      <c r="L1621" s="190"/>
      <c r="M1621" s="190"/>
      <c r="N1621" s="190"/>
      <c r="O1621" s="190"/>
      <c r="P1621" s="190"/>
      <c r="R1621" s="191"/>
      <c r="S1621" s="192" t="str">
        <f t="shared" ref="S1621:CD1621" si="1831">S$17</f>
        <v>S$13</v>
      </c>
      <c r="T1621" s="192" t="str">
        <f t="shared" si="1831"/>
        <v>T$13</v>
      </c>
      <c r="U1621" s="192" t="str">
        <f t="shared" si="1831"/>
        <v>U$13</v>
      </c>
      <c r="V1621" s="192" t="str">
        <f t="shared" si="1831"/>
        <v>V$13</v>
      </c>
      <c r="W1621" s="192" t="str">
        <f t="shared" si="1831"/>
        <v>W$13</v>
      </c>
      <c r="X1621" s="192" t="str">
        <f t="shared" si="1831"/>
        <v>X$13</v>
      </c>
      <c r="Y1621" s="192" t="str">
        <f t="shared" si="1831"/>
        <v>Y$13</v>
      </c>
      <c r="Z1621" s="192" t="str">
        <f t="shared" si="1831"/>
        <v>Z$13</v>
      </c>
      <c r="AA1621" s="192" t="str">
        <f t="shared" si="1831"/>
        <v>AA$13</v>
      </c>
      <c r="AB1621" s="192" t="str">
        <f t="shared" si="1831"/>
        <v>AB$13</v>
      </c>
      <c r="AC1621" s="192" t="str">
        <f t="shared" si="1831"/>
        <v>AC$13</v>
      </c>
      <c r="AD1621" s="192" t="str">
        <f t="shared" si="1831"/>
        <v>AD$13</v>
      </c>
      <c r="AE1621" s="192" t="str">
        <f t="shared" si="1831"/>
        <v>AE$13</v>
      </c>
      <c r="AF1621" s="192" t="str">
        <f t="shared" si="1831"/>
        <v>AF$13</v>
      </c>
      <c r="AG1621" s="192" t="str">
        <f t="shared" si="1831"/>
        <v>AG$13</v>
      </c>
      <c r="AH1621" s="192" t="str">
        <f t="shared" si="1831"/>
        <v>AH$13</v>
      </c>
      <c r="AI1621" s="192" t="str">
        <f t="shared" si="1831"/>
        <v>AI$13</v>
      </c>
      <c r="AJ1621" s="192" t="str">
        <f t="shared" si="1831"/>
        <v>AJ$13</v>
      </c>
      <c r="AK1621" s="192" t="str">
        <f t="shared" si="1831"/>
        <v>AK$13</v>
      </c>
      <c r="AL1621" s="192" t="str">
        <f t="shared" si="1831"/>
        <v>AL$13</v>
      </c>
      <c r="AM1621" s="192" t="str">
        <f t="shared" si="1831"/>
        <v>AM$13</v>
      </c>
      <c r="AN1621" s="192" t="str">
        <f t="shared" si="1831"/>
        <v>AN$13</v>
      </c>
      <c r="AO1621" s="192" t="str">
        <f t="shared" si="1831"/>
        <v>AO$13</v>
      </c>
      <c r="AP1621" s="192" t="str">
        <f t="shared" si="1831"/>
        <v>AP$13</v>
      </c>
      <c r="AQ1621" s="192" t="str">
        <f t="shared" si="1831"/>
        <v>AQ$13</v>
      </c>
      <c r="AR1621" s="192" t="str">
        <f t="shared" si="1831"/>
        <v>AR$13</v>
      </c>
      <c r="AS1621" s="192" t="str">
        <f t="shared" si="1831"/>
        <v>AS$13</v>
      </c>
      <c r="AT1621" s="192" t="str">
        <f t="shared" si="1831"/>
        <v>AT$13</v>
      </c>
      <c r="AU1621" s="192" t="str">
        <f t="shared" si="1831"/>
        <v>AU$13</v>
      </c>
      <c r="AV1621" s="192" t="str">
        <f t="shared" si="1831"/>
        <v>AV$13</v>
      </c>
      <c r="AW1621" s="192" t="str">
        <f t="shared" si="1831"/>
        <v>AW$13</v>
      </c>
      <c r="AX1621" s="192" t="str">
        <f t="shared" si="1831"/>
        <v>AX$13</v>
      </c>
      <c r="AY1621" s="192" t="str">
        <f t="shared" si="1831"/>
        <v>AY$13</v>
      </c>
      <c r="AZ1621" s="192" t="str">
        <f t="shared" si="1831"/>
        <v>AZ$13</v>
      </c>
      <c r="BA1621" s="192" t="str">
        <f t="shared" si="1831"/>
        <v>BA$13</v>
      </c>
      <c r="BB1621" s="192" t="str">
        <f t="shared" si="1831"/>
        <v>BB$13</v>
      </c>
      <c r="BC1621" s="192" t="str">
        <f t="shared" si="1831"/>
        <v>BC$13</v>
      </c>
      <c r="BD1621" s="192" t="str">
        <f t="shared" si="1831"/>
        <v>BD$13</v>
      </c>
      <c r="BE1621" s="192" t="str">
        <f t="shared" si="1831"/>
        <v>BE$13</v>
      </c>
      <c r="BF1621" s="192" t="str">
        <f t="shared" si="1831"/>
        <v>BF$13</v>
      </c>
      <c r="BG1621" s="192" t="str">
        <f t="shared" si="1831"/>
        <v>BG$13</v>
      </c>
      <c r="BH1621" s="192" t="str">
        <f t="shared" si="1831"/>
        <v>BH$13</v>
      </c>
      <c r="BI1621" s="192" t="str">
        <f t="shared" si="1831"/>
        <v>BI$13</v>
      </c>
      <c r="BJ1621" s="192" t="str">
        <f t="shared" si="1831"/>
        <v>BJ$13</v>
      </c>
      <c r="BK1621" s="192" t="str">
        <f t="shared" si="1831"/>
        <v>BK$13</v>
      </c>
      <c r="BL1621" s="192" t="str">
        <f t="shared" si="1831"/>
        <v>BL$13</v>
      </c>
      <c r="BM1621" s="192" t="str">
        <f t="shared" si="1831"/>
        <v>BM$13</v>
      </c>
      <c r="BN1621" s="192" t="str">
        <f t="shared" si="1831"/>
        <v>BN$13</v>
      </c>
      <c r="BO1621" s="192" t="str">
        <f t="shared" si="1831"/>
        <v>BO$13</v>
      </c>
      <c r="BP1621" s="192" t="str">
        <f t="shared" si="1831"/>
        <v>BP$13</v>
      </c>
      <c r="BQ1621" s="192" t="str">
        <f t="shared" si="1831"/>
        <v>BQ$13</v>
      </c>
      <c r="BR1621" s="192" t="str">
        <f t="shared" si="1831"/>
        <v>BR$13</v>
      </c>
      <c r="BS1621" s="192" t="str">
        <f t="shared" si="1831"/>
        <v>BS$13</v>
      </c>
      <c r="BT1621" s="192" t="str">
        <f t="shared" si="1831"/>
        <v>BT$13</v>
      </c>
      <c r="BU1621" s="192" t="str">
        <f t="shared" si="1831"/>
        <v>BU$13</v>
      </c>
      <c r="BV1621" s="192" t="str">
        <f t="shared" si="1831"/>
        <v>BV$13</v>
      </c>
      <c r="BW1621" s="192" t="str">
        <f t="shared" si="1831"/>
        <v>BW$13</v>
      </c>
      <c r="BX1621" s="192" t="str">
        <f t="shared" si="1831"/>
        <v>BX$13</v>
      </c>
      <c r="BY1621" s="192" t="str">
        <f t="shared" si="1831"/>
        <v>BY$13</v>
      </c>
      <c r="BZ1621" s="192" t="str">
        <f t="shared" si="1831"/>
        <v>BZ$13</v>
      </c>
      <c r="CA1621" s="192" t="str">
        <f t="shared" si="1831"/>
        <v>CA$13</v>
      </c>
      <c r="CB1621" s="192" t="str">
        <f t="shared" si="1831"/>
        <v>CB$13</v>
      </c>
      <c r="CC1621" s="192" t="str">
        <f t="shared" si="1831"/>
        <v>CC$13</v>
      </c>
      <c r="CD1621" s="192" t="str">
        <f t="shared" si="1831"/>
        <v>CD$13</v>
      </c>
      <c r="CE1621" s="192" t="str">
        <f t="shared" ref="CE1621:CL1621" si="1832">CE$17</f>
        <v>CE$13</v>
      </c>
      <c r="CF1621" s="192" t="str">
        <f t="shared" si="1832"/>
        <v>CF$13</v>
      </c>
      <c r="CG1621" s="192" t="str">
        <f t="shared" si="1832"/>
        <v>CG$13</v>
      </c>
      <c r="CH1621" s="192" t="str">
        <f t="shared" si="1832"/>
        <v>CH$13</v>
      </c>
      <c r="CI1621" s="192" t="str">
        <f t="shared" si="1832"/>
        <v>CI$13</v>
      </c>
      <c r="CJ1621" s="192" t="str">
        <f t="shared" si="1832"/>
        <v>CJ$13</v>
      </c>
      <c r="CK1621" s="192" t="str">
        <f t="shared" si="1832"/>
        <v>CK$13</v>
      </c>
      <c r="CL1621" s="192" t="str">
        <f t="shared" si="1832"/>
        <v>CL$13</v>
      </c>
    </row>
    <row r="1622" spans="2:90" x14ac:dyDescent="0.4">
      <c r="B1622" s="168" t="s">
        <v>488</v>
      </c>
      <c r="C1622" s="193"/>
      <c r="D1622" s="193"/>
      <c r="E1622" s="193" t="s">
        <v>906</v>
      </c>
      <c r="F1622" s="193"/>
      <c r="G1622" s="193"/>
      <c r="H1622" s="193"/>
      <c r="I1622" s="194"/>
      <c r="J1622" s="194"/>
      <c r="K1622" s="195"/>
      <c r="L1622" s="195"/>
      <c r="M1622" s="195"/>
      <c r="N1622" s="195"/>
      <c r="O1622" s="195"/>
      <c r="P1622" s="195"/>
      <c r="R1622" s="195"/>
      <c r="S1622" s="167"/>
      <c r="T1622" s="167"/>
      <c r="U1622" s="167"/>
      <c r="V1622" s="167"/>
      <c r="W1622" s="167"/>
      <c r="X1622" s="167"/>
      <c r="Y1622" s="167"/>
      <c r="Z1622" s="167"/>
      <c r="AA1622" s="167"/>
      <c r="AB1622" s="167"/>
      <c r="AC1622" s="167"/>
      <c r="AD1622" s="167"/>
      <c r="AE1622" s="167"/>
      <c r="AF1622" s="167"/>
      <c r="AG1622" s="167"/>
      <c r="AH1622" s="167"/>
      <c r="AI1622" s="167"/>
      <c r="AJ1622" s="167"/>
      <c r="AK1622" s="167"/>
      <c r="AL1622" s="167"/>
      <c r="AM1622" s="167"/>
      <c r="AN1622" s="167"/>
      <c r="AO1622" s="167"/>
      <c r="AP1622" s="167"/>
      <c r="AQ1622" s="167"/>
      <c r="AR1622" s="167"/>
      <c r="AS1622" s="167"/>
      <c r="AT1622" s="167"/>
      <c r="AU1622" s="167"/>
      <c r="AV1622" s="167"/>
      <c r="AW1622" s="167"/>
      <c r="AX1622" s="167"/>
      <c r="AY1622" s="167"/>
      <c r="AZ1622" s="167"/>
      <c r="BA1622" s="167"/>
      <c r="BB1622" s="167"/>
      <c r="BC1622" s="167"/>
      <c r="BD1622" s="167"/>
      <c r="BE1622" s="167"/>
      <c r="BF1622" s="167"/>
      <c r="BG1622" s="167"/>
      <c r="BH1622" s="167"/>
      <c r="BI1622" s="167"/>
      <c r="BJ1622" s="167"/>
      <c r="BK1622" s="167"/>
      <c r="BL1622" s="167"/>
      <c r="BM1622" s="167"/>
      <c r="BN1622" s="167"/>
      <c r="BO1622" s="167"/>
      <c r="BP1622" s="167"/>
      <c r="BQ1622" s="167"/>
      <c r="BR1622" s="167"/>
      <c r="BS1622" s="167"/>
      <c r="BT1622" s="167"/>
      <c r="BU1622" s="167"/>
      <c r="BV1622" s="167"/>
      <c r="BW1622" s="167"/>
      <c r="BX1622" s="167"/>
      <c r="BY1622" s="167"/>
      <c r="BZ1622" s="167"/>
      <c r="CA1622" s="167"/>
      <c r="CB1622" s="167"/>
      <c r="CC1622" s="167"/>
      <c r="CD1622" s="167"/>
      <c r="CE1622" s="167"/>
      <c r="CF1622" s="167"/>
      <c r="CG1622" s="167"/>
      <c r="CH1622" s="167"/>
      <c r="CI1622" s="167"/>
      <c r="CJ1622" s="167"/>
      <c r="CK1622" s="167"/>
      <c r="CL1622" s="167"/>
    </row>
    <row r="1623" spans="2:90" x14ac:dyDescent="0.4">
      <c r="B1623" s="168" t="s">
        <v>501</v>
      </c>
      <c r="C1623" s="193"/>
      <c r="D1623" s="193"/>
      <c r="E1623" s="193" t="s">
        <v>906</v>
      </c>
      <c r="F1623" s="193"/>
      <c r="G1623" s="193"/>
      <c r="H1623" s="193"/>
      <c r="I1623" s="194"/>
      <c r="J1623" s="194"/>
      <c r="K1623" s="195"/>
      <c r="L1623" s="195"/>
      <c r="M1623" s="195"/>
      <c r="N1623" s="195"/>
      <c r="O1623" s="195"/>
      <c r="P1623" s="195"/>
      <c r="R1623" s="195"/>
      <c r="S1623" s="183"/>
      <c r="T1623" s="183"/>
      <c r="U1623" s="183"/>
      <c r="V1623" s="183"/>
      <c r="W1623" s="183"/>
      <c r="X1623" s="183"/>
      <c r="Y1623" s="183"/>
      <c r="Z1623" s="183"/>
      <c r="AA1623" s="183"/>
      <c r="AB1623" s="183"/>
      <c r="AC1623" s="183"/>
      <c r="AD1623" s="183"/>
      <c r="AE1623" s="183"/>
      <c r="AF1623" s="183"/>
      <c r="AG1623" s="183"/>
      <c r="AH1623" s="183"/>
      <c r="AI1623" s="183"/>
      <c r="AJ1623" s="183"/>
      <c r="AK1623" s="183"/>
      <c r="AL1623" s="183"/>
      <c r="AM1623" s="183"/>
      <c r="AN1623" s="183"/>
      <c r="AO1623" s="183"/>
      <c r="AP1623" s="183"/>
      <c r="AQ1623" s="183"/>
      <c r="AR1623" s="183"/>
      <c r="AS1623" s="183"/>
      <c r="AT1623" s="183"/>
      <c r="AU1623" s="183"/>
      <c r="AV1623" s="183"/>
      <c r="AW1623" s="183"/>
      <c r="AX1623" s="183"/>
      <c r="AY1623" s="183"/>
      <c r="AZ1623" s="183"/>
      <c r="BA1623" s="183"/>
      <c r="BB1623" s="183"/>
      <c r="BC1623" s="183"/>
      <c r="BD1623" s="183"/>
      <c r="BE1623" s="183"/>
      <c r="BF1623" s="183"/>
      <c r="BG1623" s="183"/>
      <c r="BH1623" s="183"/>
      <c r="BI1623" s="183"/>
      <c r="BJ1623" s="183"/>
      <c r="BK1623" s="183"/>
      <c r="BL1623" s="183"/>
      <c r="BM1623" s="183"/>
      <c r="BN1623" s="183"/>
      <c r="BO1623" s="183"/>
      <c r="BP1623" s="183"/>
      <c r="BQ1623" s="183"/>
      <c r="BR1623" s="183"/>
      <c r="BS1623" s="183"/>
      <c r="BT1623" s="183"/>
      <c r="BU1623" s="183"/>
      <c r="BV1623" s="183"/>
      <c r="BW1623" s="183"/>
      <c r="BX1623" s="183"/>
      <c r="BY1623" s="183"/>
      <c r="BZ1623" s="183"/>
      <c r="CA1623" s="183"/>
      <c r="CB1623" s="183"/>
      <c r="CC1623" s="183"/>
      <c r="CD1623" s="183"/>
      <c r="CE1623" s="183"/>
      <c r="CF1623" s="183"/>
      <c r="CG1623" s="183"/>
      <c r="CH1623" s="183"/>
      <c r="CI1623" s="183"/>
      <c r="CJ1623" s="183"/>
      <c r="CK1623" s="183"/>
      <c r="CL1623" s="183"/>
    </row>
    <row r="1624" spans="2:90" x14ac:dyDescent="0.4">
      <c r="B1624" s="168" t="s">
        <v>461</v>
      </c>
      <c r="C1624" s="193"/>
      <c r="D1624" s="193"/>
      <c r="E1624" s="193" t="s">
        <v>906</v>
      </c>
      <c r="F1624" s="193"/>
      <c r="G1624" s="193"/>
      <c r="H1624" s="193"/>
      <c r="I1624" s="194"/>
      <c r="J1624" s="194"/>
      <c r="K1624" s="195"/>
      <c r="L1624" s="195"/>
      <c r="M1624" s="195"/>
      <c r="N1624" s="195"/>
      <c r="O1624" s="195"/>
      <c r="P1624" s="195"/>
      <c r="R1624" s="195"/>
      <c r="S1624" s="183" t="str">
        <f t="shared" ref="S1624:CD1624" si="1833">S$18</f>
        <v>S$14</v>
      </c>
      <c r="T1624" s="183" t="str">
        <f t="shared" si="1833"/>
        <v>T$14</v>
      </c>
      <c r="U1624" s="183" t="str">
        <f t="shared" si="1833"/>
        <v>U$14</v>
      </c>
      <c r="V1624" s="183" t="str">
        <f t="shared" si="1833"/>
        <v>V$14</v>
      </c>
      <c r="W1624" s="183" t="str">
        <f t="shared" si="1833"/>
        <v>W$14</v>
      </c>
      <c r="X1624" s="183" t="str">
        <f t="shared" si="1833"/>
        <v>X$14</v>
      </c>
      <c r="Y1624" s="183" t="str">
        <f t="shared" si="1833"/>
        <v>Y$14</v>
      </c>
      <c r="Z1624" s="183" t="str">
        <f t="shared" si="1833"/>
        <v>Z$14</v>
      </c>
      <c r="AA1624" s="183" t="str">
        <f t="shared" si="1833"/>
        <v>AA$14</v>
      </c>
      <c r="AB1624" s="183" t="str">
        <f t="shared" si="1833"/>
        <v>AB$14</v>
      </c>
      <c r="AC1624" s="183" t="str">
        <f t="shared" si="1833"/>
        <v>AC$14</v>
      </c>
      <c r="AD1624" s="183" t="str">
        <f t="shared" si="1833"/>
        <v>AD$14</v>
      </c>
      <c r="AE1624" s="183" t="str">
        <f t="shared" si="1833"/>
        <v>AE$14</v>
      </c>
      <c r="AF1624" s="183" t="str">
        <f t="shared" si="1833"/>
        <v>AF$14</v>
      </c>
      <c r="AG1624" s="183" t="str">
        <f t="shared" si="1833"/>
        <v>AG$14</v>
      </c>
      <c r="AH1624" s="183" t="str">
        <f t="shared" si="1833"/>
        <v>AH$14</v>
      </c>
      <c r="AI1624" s="183" t="str">
        <f t="shared" si="1833"/>
        <v>AI$14</v>
      </c>
      <c r="AJ1624" s="183" t="str">
        <f t="shared" si="1833"/>
        <v>AJ$14</v>
      </c>
      <c r="AK1624" s="183" t="str">
        <f t="shared" si="1833"/>
        <v>AK$14</v>
      </c>
      <c r="AL1624" s="183" t="str">
        <f t="shared" si="1833"/>
        <v>AL$14</v>
      </c>
      <c r="AM1624" s="183" t="str">
        <f t="shared" si="1833"/>
        <v>AM$14</v>
      </c>
      <c r="AN1624" s="183" t="str">
        <f t="shared" si="1833"/>
        <v>AN$14</v>
      </c>
      <c r="AO1624" s="183" t="str">
        <f t="shared" si="1833"/>
        <v>AO$14</v>
      </c>
      <c r="AP1624" s="183" t="str">
        <f t="shared" si="1833"/>
        <v>AP$14</v>
      </c>
      <c r="AQ1624" s="183" t="str">
        <f t="shared" si="1833"/>
        <v>AQ$14</v>
      </c>
      <c r="AR1624" s="183" t="str">
        <f t="shared" si="1833"/>
        <v>AR$14</v>
      </c>
      <c r="AS1624" s="183" t="str">
        <f t="shared" si="1833"/>
        <v>AS$14</v>
      </c>
      <c r="AT1624" s="183" t="str">
        <f t="shared" si="1833"/>
        <v>AT$14</v>
      </c>
      <c r="AU1624" s="183" t="str">
        <f t="shared" si="1833"/>
        <v>AU$14</v>
      </c>
      <c r="AV1624" s="183" t="str">
        <f t="shared" si="1833"/>
        <v>AV$14</v>
      </c>
      <c r="AW1624" s="183" t="str">
        <f t="shared" si="1833"/>
        <v>AW$14</v>
      </c>
      <c r="AX1624" s="183" t="str">
        <f t="shared" si="1833"/>
        <v>AX$14</v>
      </c>
      <c r="AY1624" s="183" t="str">
        <f t="shared" si="1833"/>
        <v>AY$14</v>
      </c>
      <c r="AZ1624" s="183" t="str">
        <f t="shared" si="1833"/>
        <v>AZ$14</v>
      </c>
      <c r="BA1624" s="183" t="str">
        <f t="shared" si="1833"/>
        <v>BA$14</v>
      </c>
      <c r="BB1624" s="183" t="str">
        <f t="shared" si="1833"/>
        <v>BB$14</v>
      </c>
      <c r="BC1624" s="183" t="str">
        <f t="shared" si="1833"/>
        <v>BC$14</v>
      </c>
      <c r="BD1624" s="183" t="str">
        <f t="shared" si="1833"/>
        <v>BD$14</v>
      </c>
      <c r="BE1624" s="183" t="str">
        <f t="shared" si="1833"/>
        <v>BE$14</v>
      </c>
      <c r="BF1624" s="183" t="str">
        <f t="shared" si="1833"/>
        <v>BF$14</v>
      </c>
      <c r="BG1624" s="183" t="str">
        <f t="shared" si="1833"/>
        <v>BG$14</v>
      </c>
      <c r="BH1624" s="183" t="str">
        <f t="shared" si="1833"/>
        <v>BH$14</v>
      </c>
      <c r="BI1624" s="183" t="str">
        <f t="shared" si="1833"/>
        <v>BI$14</v>
      </c>
      <c r="BJ1624" s="183" t="str">
        <f t="shared" si="1833"/>
        <v>BJ$14</v>
      </c>
      <c r="BK1624" s="183" t="str">
        <f t="shared" si="1833"/>
        <v>BK$14</v>
      </c>
      <c r="BL1624" s="183" t="str">
        <f t="shared" si="1833"/>
        <v>BL$14</v>
      </c>
      <c r="BM1624" s="183" t="str">
        <f t="shared" si="1833"/>
        <v>BM$14</v>
      </c>
      <c r="BN1624" s="183" t="str">
        <f t="shared" si="1833"/>
        <v>BN$14</v>
      </c>
      <c r="BO1624" s="183" t="str">
        <f t="shared" si="1833"/>
        <v>BO$14</v>
      </c>
      <c r="BP1624" s="183" t="str">
        <f t="shared" si="1833"/>
        <v>BP$14</v>
      </c>
      <c r="BQ1624" s="183" t="str">
        <f t="shared" si="1833"/>
        <v>BQ$14</v>
      </c>
      <c r="BR1624" s="183" t="str">
        <f t="shared" si="1833"/>
        <v>BR$14</v>
      </c>
      <c r="BS1624" s="183" t="str">
        <f t="shared" si="1833"/>
        <v>BS$14</v>
      </c>
      <c r="BT1624" s="183" t="str">
        <f t="shared" si="1833"/>
        <v>BT$14</v>
      </c>
      <c r="BU1624" s="183" t="str">
        <f t="shared" si="1833"/>
        <v>BU$14</v>
      </c>
      <c r="BV1624" s="183" t="str">
        <f t="shared" si="1833"/>
        <v>BV$14</v>
      </c>
      <c r="BW1624" s="183" t="str">
        <f t="shared" si="1833"/>
        <v>BW$14</v>
      </c>
      <c r="BX1624" s="183" t="str">
        <f t="shared" si="1833"/>
        <v>BX$14</v>
      </c>
      <c r="BY1624" s="183" t="str">
        <f t="shared" si="1833"/>
        <v>BY$14</v>
      </c>
      <c r="BZ1624" s="183" t="str">
        <f t="shared" si="1833"/>
        <v>BZ$14</v>
      </c>
      <c r="CA1624" s="183" t="str">
        <f t="shared" si="1833"/>
        <v>CA$14</v>
      </c>
      <c r="CB1624" s="183" t="str">
        <f t="shared" si="1833"/>
        <v>CB$14</v>
      </c>
      <c r="CC1624" s="183" t="str">
        <f t="shared" si="1833"/>
        <v>CC$14</v>
      </c>
      <c r="CD1624" s="183" t="str">
        <f t="shared" si="1833"/>
        <v>CD$14</v>
      </c>
      <c r="CE1624" s="183" t="str">
        <f t="shared" ref="CE1624:CL1624" si="1834">CE$18</f>
        <v>CE$14</v>
      </c>
      <c r="CF1624" s="183" t="str">
        <f t="shared" si="1834"/>
        <v>CF$14</v>
      </c>
      <c r="CG1624" s="183" t="str">
        <f t="shared" si="1834"/>
        <v>CG$14</v>
      </c>
      <c r="CH1624" s="183" t="str">
        <f t="shared" si="1834"/>
        <v>CH$14</v>
      </c>
      <c r="CI1624" s="183" t="str">
        <f t="shared" si="1834"/>
        <v>CI$14</v>
      </c>
      <c r="CJ1624" s="183" t="str">
        <f t="shared" si="1834"/>
        <v>CJ$14</v>
      </c>
      <c r="CK1624" s="183" t="str">
        <f t="shared" si="1834"/>
        <v>CK$14</v>
      </c>
      <c r="CL1624" s="183" t="str">
        <f t="shared" si="1834"/>
        <v>CL$14</v>
      </c>
    </row>
    <row r="1625" spans="2:90" x14ac:dyDescent="0.4">
      <c r="B1625" s="168" t="s">
        <v>462</v>
      </c>
      <c r="C1625" s="193"/>
      <c r="D1625" s="193"/>
      <c r="E1625" s="193" t="s">
        <v>906</v>
      </c>
      <c r="F1625" s="193"/>
      <c r="G1625" s="193"/>
      <c r="H1625" s="193"/>
      <c r="I1625" s="194"/>
      <c r="J1625" s="194"/>
      <c r="K1625" s="195"/>
      <c r="L1625" s="195"/>
      <c r="M1625" s="195"/>
      <c r="N1625" s="195"/>
      <c r="O1625" s="195"/>
      <c r="P1625" s="195"/>
      <c r="R1625" s="195"/>
      <c r="S1625" s="183" t="str">
        <f t="shared" ref="S1625:CD1625" si="1835">S$19</f>
        <v>S$15</v>
      </c>
      <c r="T1625" s="183" t="str">
        <f t="shared" si="1835"/>
        <v>T$15</v>
      </c>
      <c r="U1625" s="183" t="str">
        <f t="shared" si="1835"/>
        <v>U$15</v>
      </c>
      <c r="V1625" s="183" t="str">
        <f t="shared" si="1835"/>
        <v>V$15</v>
      </c>
      <c r="W1625" s="183" t="str">
        <f t="shared" si="1835"/>
        <v>W$15</v>
      </c>
      <c r="X1625" s="183" t="str">
        <f t="shared" si="1835"/>
        <v>X$15</v>
      </c>
      <c r="Y1625" s="183" t="str">
        <f t="shared" si="1835"/>
        <v>Y$15</v>
      </c>
      <c r="Z1625" s="183" t="str">
        <f t="shared" si="1835"/>
        <v>Z$15</v>
      </c>
      <c r="AA1625" s="183" t="str">
        <f t="shared" si="1835"/>
        <v>AA$15</v>
      </c>
      <c r="AB1625" s="183" t="str">
        <f t="shared" si="1835"/>
        <v>AB$15</v>
      </c>
      <c r="AC1625" s="183" t="str">
        <f t="shared" si="1835"/>
        <v>AC$15</v>
      </c>
      <c r="AD1625" s="183" t="str">
        <f t="shared" si="1835"/>
        <v>AD$15</v>
      </c>
      <c r="AE1625" s="183" t="str">
        <f t="shared" si="1835"/>
        <v>AE$15</v>
      </c>
      <c r="AF1625" s="183" t="str">
        <f t="shared" si="1835"/>
        <v>AF$15</v>
      </c>
      <c r="AG1625" s="183" t="str">
        <f t="shared" si="1835"/>
        <v>AG$15</v>
      </c>
      <c r="AH1625" s="183" t="str">
        <f t="shared" si="1835"/>
        <v>AH$15</v>
      </c>
      <c r="AI1625" s="183" t="str">
        <f t="shared" si="1835"/>
        <v>AI$15</v>
      </c>
      <c r="AJ1625" s="183" t="str">
        <f t="shared" si="1835"/>
        <v>AJ$15</v>
      </c>
      <c r="AK1625" s="183" t="str">
        <f t="shared" si="1835"/>
        <v>AK$15</v>
      </c>
      <c r="AL1625" s="183" t="str">
        <f t="shared" si="1835"/>
        <v>AL$15</v>
      </c>
      <c r="AM1625" s="183" t="str">
        <f t="shared" si="1835"/>
        <v>AM$15</v>
      </c>
      <c r="AN1625" s="183" t="str">
        <f t="shared" si="1835"/>
        <v>AN$15</v>
      </c>
      <c r="AO1625" s="183" t="str">
        <f t="shared" si="1835"/>
        <v>AO$15</v>
      </c>
      <c r="AP1625" s="183" t="str">
        <f t="shared" si="1835"/>
        <v>AP$15</v>
      </c>
      <c r="AQ1625" s="183" t="str">
        <f t="shared" si="1835"/>
        <v>AQ$15</v>
      </c>
      <c r="AR1625" s="183" t="str">
        <f t="shared" si="1835"/>
        <v>AR$15</v>
      </c>
      <c r="AS1625" s="183" t="str">
        <f t="shared" si="1835"/>
        <v>AS$15</v>
      </c>
      <c r="AT1625" s="183" t="str">
        <f t="shared" si="1835"/>
        <v>AT$15</v>
      </c>
      <c r="AU1625" s="183" t="str">
        <f t="shared" si="1835"/>
        <v>AU$15</v>
      </c>
      <c r="AV1625" s="183" t="str">
        <f t="shared" si="1835"/>
        <v>AV$15</v>
      </c>
      <c r="AW1625" s="183" t="str">
        <f t="shared" si="1835"/>
        <v>AW$15</v>
      </c>
      <c r="AX1625" s="183" t="str">
        <f t="shared" si="1835"/>
        <v>AX$15</v>
      </c>
      <c r="AY1625" s="183" t="str">
        <f t="shared" si="1835"/>
        <v>AY$15</v>
      </c>
      <c r="AZ1625" s="183" t="str">
        <f t="shared" si="1835"/>
        <v>AZ$15</v>
      </c>
      <c r="BA1625" s="183" t="str">
        <f t="shared" si="1835"/>
        <v>BA$15</v>
      </c>
      <c r="BB1625" s="183" t="str">
        <f t="shared" si="1835"/>
        <v>BB$15</v>
      </c>
      <c r="BC1625" s="183" t="str">
        <f t="shared" si="1835"/>
        <v>BC$15</v>
      </c>
      <c r="BD1625" s="183" t="str">
        <f t="shared" si="1835"/>
        <v>BD$15</v>
      </c>
      <c r="BE1625" s="183" t="str">
        <f t="shared" si="1835"/>
        <v>BE$15</v>
      </c>
      <c r="BF1625" s="183" t="str">
        <f t="shared" si="1835"/>
        <v>BF$15</v>
      </c>
      <c r="BG1625" s="183" t="str">
        <f t="shared" si="1835"/>
        <v>BG$15</v>
      </c>
      <c r="BH1625" s="183" t="str">
        <f t="shared" si="1835"/>
        <v>BH$15</v>
      </c>
      <c r="BI1625" s="183" t="str">
        <f t="shared" si="1835"/>
        <v>BI$15</v>
      </c>
      <c r="BJ1625" s="183" t="str">
        <f t="shared" si="1835"/>
        <v>BJ$15</v>
      </c>
      <c r="BK1625" s="183" t="str">
        <f t="shared" si="1835"/>
        <v>BK$15</v>
      </c>
      <c r="BL1625" s="183" t="str">
        <f t="shared" si="1835"/>
        <v>BL$15</v>
      </c>
      <c r="BM1625" s="183" t="str">
        <f t="shared" si="1835"/>
        <v>BM$15</v>
      </c>
      <c r="BN1625" s="183" t="str">
        <f t="shared" si="1835"/>
        <v>BN$15</v>
      </c>
      <c r="BO1625" s="183" t="str">
        <f t="shared" si="1835"/>
        <v>BO$15</v>
      </c>
      <c r="BP1625" s="183" t="str">
        <f t="shared" si="1835"/>
        <v>BP$15</v>
      </c>
      <c r="BQ1625" s="183" t="str">
        <f t="shared" si="1835"/>
        <v>BQ$15</v>
      </c>
      <c r="BR1625" s="183" t="str">
        <f t="shared" si="1835"/>
        <v>BR$15</v>
      </c>
      <c r="BS1625" s="183" t="str">
        <f t="shared" si="1835"/>
        <v>BS$15</v>
      </c>
      <c r="BT1625" s="183" t="str">
        <f t="shared" si="1835"/>
        <v>BT$15</v>
      </c>
      <c r="BU1625" s="183" t="str">
        <f t="shared" si="1835"/>
        <v>BU$15</v>
      </c>
      <c r="BV1625" s="183" t="str">
        <f t="shared" si="1835"/>
        <v>BV$15</v>
      </c>
      <c r="BW1625" s="183" t="str">
        <f t="shared" si="1835"/>
        <v>BW$15</v>
      </c>
      <c r="BX1625" s="183" t="str">
        <f t="shared" si="1835"/>
        <v>BX$15</v>
      </c>
      <c r="BY1625" s="183" t="str">
        <f t="shared" si="1835"/>
        <v>BY$15</v>
      </c>
      <c r="BZ1625" s="183" t="str">
        <f t="shared" si="1835"/>
        <v>BZ$15</v>
      </c>
      <c r="CA1625" s="183" t="str">
        <f t="shared" si="1835"/>
        <v>CA$15</v>
      </c>
      <c r="CB1625" s="183" t="str">
        <f t="shared" si="1835"/>
        <v>CB$15</v>
      </c>
      <c r="CC1625" s="183" t="str">
        <f t="shared" si="1835"/>
        <v>CC$15</v>
      </c>
      <c r="CD1625" s="183" t="str">
        <f t="shared" si="1835"/>
        <v>CD$15</v>
      </c>
      <c r="CE1625" s="183" t="str">
        <f t="shared" ref="CE1625:CL1625" si="1836">CE$19</f>
        <v>CE$15</v>
      </c>
      <c r="CF1625" s="183" t="str">
        <f t="shared" si="1836"/>
        <v>CF$15</v>
      </c>
      <c r="CG1625" s="183" t="str">
        <f t="shared" si="1836"/>
        <v>CG$15</v>
      </c>
      <c r="CH1625" s="183" t="str">
        <f t="shared" si="1836"/>
        <v>CH$15</v>
      </c>
      <c r="CI1625" s="183" t="str">
        <f t="shared" si="1836"/>
        <v>CI$15</v>
      </c>
      <c r="CJ1625" s="183" t="str">
        <f t="shared" si="1836"/>
        <v>CJ$15</v>
      </c>
      <c r="CK1625" s="183" t="str">
        <f t="shared" si="1836"/>
        <v>CK$15</v>
      </c>
      <c r="CL1625" s="183" t="str">
        <f t="shared" si="1836"/>
        <v>CL$15</v>
      </c>
    </row>
    <row r="1626" spans="2:90" x14ac:dyDescent="0.4">
      <c r="B1626" s="66" t="s">
        <v>987</v>
      </c>
      <c r="C1626" s="22"/>
      <c r="D1626" s="22" t="s">
        <v>986</v>
      </c>
      <c r="E1626" s="22" t="s">
        <v>986</v>
      </c>
      <c r="F1626" s="22" t="s">
        <v>436</v>
      </c>
      <c r="G1626" s="22" t="s">
        <v>81</v>
      </c>
      <c r="H1626" s="22"/>
      <c r="I1626" s="279"/>
      <c r="J1626" s="279"/>
      <c r="K1626" s="22"/>
      <c r="L1626" s="22"/>
      <c r="M1626" s="22"/>
      <c r="N1626" s="22"/>
      <c r="O1626" s="22"/>
      <c r="P1626" s="22"/>
      <c r="R1626" s="66"/>
      <c r="S1626" s="280"/>
      <c r="T1626" s="280"/>
      <c r="U1626" s="280"/>
      <c r="V1626" s="280"/>
      <c r="W1626" s="280"/>
      <c r="X1626" s="280"/>
      <c r="Y1626" s="280"/>
      <c r="Z1626" s="280"/>
      <c r="AA1626" s="280"/>
      <c r="AB1626" s="280"/>
      <c r="AC1626" s="280"/>
      <c r="AD1626" s="280"/>
      <c r="AE1626" s="280"/>
      <c r="AF1626" s="280"/>
      <c r="AG1626" s="280"/>
      <c r="AH1626" s="280"/>
      <c r="AI1626" s="280"/>
      <c r="AJ1626" s="280"/>
      <c r="AK1626" s="280"/>
      <c r="AL1626" s="280"/>
      <c r="AM1626" s="280"/>
      <c r="AN1626" s="280"/>
      <c r="AO1626" s="280"/>
      <c r="AP1626" s="280"/>
      <c r="AQ1626" s="280"/>
      <c r="AR1626" s="280"/>
      <c r="AS1626" s="280"/>
      <c r="AT1626" s="280"/>
      <c r="AU1626" s="280"/>
      <c r="AV1626" s="280"/>
      <c r="AW1626" s="280"/>
      <c r="AX1626" s="280"/>
      <c r="AY1626" s="280"/>
      <c r="AZ1626" s="280"/>
      <c r="BA1626" s="280"/>
      <c r="BB1626" s="280"/>
      <c r="BC1626" s="280"/>
      <c r="BD1626" s="280"/>
      <c r="BE1626" s="280"/>
      <c r="BF1626" s="280"/>
      <c r="BG1626" s="280"/>
      <c r="BH1626" s="280"/>
      <c r="BI1626" s="280"/>
      <c r="BJ1626" s="280"/>
      <c r="BK1626" s="280"/>
      <c r="BL1626" s="280"/>
      <c r="BM1626" s="280"/>
      <c r="BN1626" s="280"/>
      <c r="BO1626" s="280"/>
      <c r="BP1626" s="280"/>
      <c r="BQ1626" s="280"/>
      <c r="BR1626" s="280"/>
      <c r="BS1626" s="280"/>
      <c r="BT1626" s="280"/>
      <c r="BU1626" s="280"/>
      <c r="BV1626" s="280"/>
      <c r="BW1626" s="280"/>
      <c r="BX1626" s="280"/>
      <c r="BY1626" s="280"/>
      <c r="BZ1626" s="280"/>
      <c r="CA1626" s="280"/>
      <c r="CB1626" s="280"/>
      <c r="CC1626" s="280"/>
      <c r="CD1626" s="280"/>
      <c r="CE1626" s="280"/>
      <c r="CF1626" s="280"/>
      <c r="CG1626" s="280"/>
      <c r="CH1626" s="280"/>
      <c r="CI1626" s="280"/>
      <c r="CJ1626" s="280"/>
      <c r="CK1626" s="280"/>
      <c r="CL1626" s="280"/>
    </row>
    <row r="1627" spans="2:90" x14ac:dyDescent="0.4">
      <c r="B1627" s="93" t="str">
        <f>B1629&amp;":"</f>
        <v>Setup DC - (Primary label):</v>
      </c>
      <c r="C1627" s="31"/>
      <c r="D1627" s="31" t="s">
        <v>986</v>
      </c>
      <c r="E1627" s="31" t="s">
        <v>906</v>
      </c>
      <c r="F1627" s="31"/>
      <c r="G1627" s="31"/>
      <c r="H1627" s="31"/>
      <c r="I1627" s="73"/>
      <c r="J1627" s="73"/>
      <c r="K1627" s="31"/>
      <c r="L1627" s="31"/>
      <c r="M1627" s="31"/>
      <c r="N1627" s="31"/>
      <c r="O1627" s="31"/>
      <c r="P1627" s="31"/>
      <c r="R1627" s="67"/>
      <c r="S1627" s="150"/>
      <c r="T1627" s="150"/>
      <c r="U1627" s="150"/>
      <c r="V1627" s="150"/>
      <c r="W1627" s="150"/>
      <c r="X1627" s="150"/>
      <c r="Y1627" s="150"/>
      <c r="Z1627" s="150"/>
      <c r="AA1627" s="150"/>
      <c r="AB1627" s="150"/>
      <c r="AC1627" s="150"/>
      <c r="AD1627" s="150"/>
      <c r="AE1627" s="150"/>
      <c r="AF1627" s="150"/>
      <c r="AG1627" s="150"/>
      <c r="AH1627" s="150"/>
      <c r="AI1627" s="150"/>
      <c r="AJ1627" s="150"/>
      <c r="AK1627" s="150"/>
      <c r="AL1627" s="150"/>
      <c r="AM1627" s="150"/>
      <c r="AN1627" s="150"/>
      <c r="AO1627" s="150"/>
      <c r="AP1627" s="150"/>
      <c r="AQ1627" s="150"/>
      <c r="AR1627" s="150"/>
      <c r="AS1627" s="150"/>
      <c r="AT1627" s="150"/>
      <c r="AU1627" s="150"/>
      <c r="AV1627" s="150"/>
      <c r="AW1627" s="150"/>
      <c r="AX1627" s="150"/>
      <c r="AY1627" s="150"/>
      <c r="AZ1627" s="150"/>
      <c r="BA1627" s="150"/>
      <c r="BB1627" s="150"/>
      <c r="BC1627" s="150"/>
      <c r="BD1627" s="150"/>
      <c r="BE1627" s="150"/>
      <c r="BF1627" s="150"/>
      <c r="BG1627" s="150"/>
      <c r="BH1627" s="150"/>
      <c r="BI1627" s="150"/>
      <c r="BJ1627" s="150"/>
      <c r="BK1627" s="150"/>
      <c r="BL1627" s="150"/>
      <c r="BM1627" s="150"/>
      <c r="BN1627" s="150"/>
      <c r="BO1627" s="150"/>
      <c r="BP1627" s="150"/>
      <c r="BQ1627" s="150"/>
      <c r="BR1627" s="150"/>
      <c r="BS1627" s="150"/>
      <c r="BT1627" s="150"/>
      <c r="BU1627" s="150"/>
      <c r="BV1627" s="150"/>
      <c r="BW1627" s="150"/>
      <c r="BX1627" s="150"/>
      <c r="BY1627" s="150"/>
      <c r="BZ1627" s="150"/>
      <c r="CA1627" s="150"/>
      <c r="CB1627" s="150"/>
      <c r="CC1627" s="150"/>
      <c r="CD1627" s="150"/>
      <c r="CE1627" s="150"/>
      <c r="CF1627" s="150"/>
      <c r="CG1627" s="150"/>
      <c r="CH1627" s="150"/>
      <c r="CI1627" s="150"/>
      <c r="CJ1627" s="150"/>
      <c r="CK1627" s="150"/>
      <c r="CL1627" s="150"/>
    </row>
    <row r="1628" spans="2:90" x14ac:dyDescent="0.4">
      <c r="B1628" s="139" t="str">
        <f>"$ sales/new "&amp;B1632</f>
        <v>$ sales/new primary unit</v>
      </c>
      <c r="C1628" s="12"/>
      <c r="D1628" s="12" t="s">
        <v>986</v>
      </c>
      <c r="E1628" s="12" t="s">
        <v>906</v>
      </c>
      <c r="F1628" s="12"/>
      <c r="G1628" s="12" t="str">
        <f>E1628</f>
        <v/>
      </c>
      <c r="H1628" s="12"/>
      <c r="I1628" s="60"/>
      <c r="J1628" s="60"/>
      <c r="K1628" s="18">
        <v>5</v>
      </c>
      <c r="L1628" s="18">
        <v>5</v>
      </c>
      <c r="M1628" s="18">
        <v>5</v>
      </c>
      <c r="N1628" s="18">
        <v>5</v>
      </c>
      <c r="O1628" s="18">
        <v>5</v>
      </c>
      <c r="P1628" s="18">
        <v>5</v>
      </c>
      <c r="R1628" s="19"/>
      <c r="S1628" s="141" cm="1">
        <f t="array" ref="S1628">INDEX($K:$P,ROW(),MATCH(S$3,$K$2:$P$2,0))</f>
        <v>5</v>
      </c>
      <c r="T1628" s="141" cm="1">
        <f t="array" ref="T1628">INDEX($K:$P,ROW(),MATCH(T$3,$K$2:$P$2,0))</f>
        <v>5</v>
      </c>
      <c r="U1628" s="141" cm="1">
        <f t="array" ref="U1628">INDEX($K:$P,ROW(),MATCH(U$3,$K$2:$P$2,0))</f>
        <v>5</v>
      </c>
      <c r="V1628" s="141" cm="1">
        <f t="array" ref="V1628">INDEX($K:$P,ROW(),MATCH(V$3,$K$2:$P$2,0))</f>
        <v>5</v>
      </c>
      <c r="W1628" s="141" cm="1">
        <f t="array" ref="W1628">INDEX($K:$P,ROW(),MATCH(W$3,$K$2:$P$2,0))</f>
        <v>5</v>
      </c>
      <c r="X1628" s="141" cm="1">
        <f t="array" ref="X1628">INDEX($K:$P,ROW(),MATCH(X$3,$K$2:$P$2,0))</f>
        <v>5</v>
      </c>
      <c r="Y1628" s="141" cm="1">
        <f t="array" ref="Y1628">INDEX($K:$P,ROW(),MATCH(Y$3,$K$2:$P$2,0))</f>
        <v>5</v>
      </c>
      <c r="Z1628" s="141" cm="1">
        <f t="array" ref="Z1628">INDEX($K:$P,ROW(),MATCH(Z$3,$K$2:$P$2,0))</f>
        <v>5</v>
      </c>
      <c r="AA1628" s="141" cm="1">
        <f t="array" ref="AA1628">INDEX($K:$P,ROW(),MATCH(AA$3,$K$2:$P$2,0))</f>
        <v>5</v>
      </c>
      <c r="AB1628" s="141" cm="1">
        <f t="array" ref="AB1628">INDEX($K:$P,ROW(),MATCH(AB$3,$K$2:$P$2,0))</f>
        <v>5</v>
      </c>
      <c r="AC1628" s="141" cm="1">
        <f t="array" ref="AC1628">INDEX($K:$P,ROW(),MATCH(AC$3,$K$2:$P$2,0))</f>
        <v>5</v>
      </c>
      <c r="AD1628" s="141" cm="1">
        <f t="array" ref="AD1628">INDEX($K:$P,ROW(),MATCH(AD$3,$K$2:$P$2,0))</f>
        <v>5</v>
      </c>
      <c r="AE1628" s="141" cm="1">
        <f t="array" ref="AE1628">INDEX($K:$P,ROW(),MATCH(AE$3,$K$2:$P$2,0))</f>
        <v>5</v>
      </c>
      <c r="AF1628" s="141" cm="1">
        <f t="array" ref="AF1628">INDEX($K:$P,ROW(),MATCH(AF$3,$K$2:$P$2,0))</f>
        <v>5</v>
      </c>
      <c r="AG1628" s="141" cm="1">
        <f t="array" ref="AG1628">INDEX($K:$P,ROW(),MATCH(AG$3,$K$2:$P$2,0))</f>
        <v>5</v>
      </c>
      <c r="AH1628" s="141" cm="1">
        <f t="array" ref="AH1628">INDEX($K:$P,ROW(),MATCH(AH$3,$K$2:$P$2,0))</f>
        <v>5</v>
      </c>
      <c r="AI1628" s="141" cm="1">
        <f t="array" ref="AI1628">INDEX($K:$P,ROW(),MATCH(AI$3,$K$2:$P$2,0))</f>
        <v>5</v>
      </c>
      <c r="AJ1628" s="141" cm="1">
        <f t="array" ref="AJ1628">INDEX($K:$P,ROW(),MATCH(AJ$3,$K$2:$P$2,0))</f>
        <v>5</v>
      </c>
      <c r="AK1628" s="141" cm="1">
        <f t="array" ref="AK1628">INDEX($K:$P,ROW(),MATCH(AK$3,$K$2:$P$2,0))</f>
        <v>5</v>
      </c>
      <c r="AL1628" s="141" cm="1">
        <f t="array" ref="AL1628">INDEX($K:$P,ROW(),MATCH(AL$3,$K$2:$P$2,0))</f>
        <v>5</v>
      </c>
      <c r="AM1628" s="141" cm="1">
        <f t="array" ref="AM1628">INDEX($K:$P,ROW(),MATCH(AM$3,$K$2:$P$2,0))</f>
        <v>5</v>
      </c>
      <c r="AN1628" s="141" cm="1">
        <f t="array" ref="AN1628">INDEX($K:$P,ROW(),MATCH(AN$3,$K$2:$P$2,0))</f>
        <v>5</v>
      </c>
      <c r="AO1628" s="141" cm="1">
        <f t="array" ref="AO1628">INDEX($K:$P,ROW(),MATCH(AO$3,$K$2:$P$2,0))</f>
        <v>5</v>
      </c>
      <c r="AP1628" s="141" cm="1">
        <f t="array" ref="AP1628">INDEX($K:$P,ROW(),MATCH(AP$3,$K$2:$P$2,0))</f>
        <v>5</v>
      </c>
      <c r="AQ1628" s="141" cm="1">
        <f t="array" ref="AQ1628">INDEX($K:$P,ROW(),MATCH(AQ$3,$K$2:$P$2,0))</f>
        <v>5</v>
      </c>
      <c r="AR1628" s="141" cm="1">
        <f t="array" ref="AR1628">INDEX($K:$P,ROW(),MATCH(AR$3,$K$2:$P$2,0))</f>
        <v>5</v>
      </c>
      <c r="AS1628" s="141" cm="1">
        <f t="array" ref="AS1628">INDEX($K:$P,ROW(),MATCH(AS$3,$K$2:$P$2,0))</f>
        <v>5</v>
      </c>
      <c r="AT1628" s="141" cm="1">
        <f t="array" ref="AT1628">INDEX($K:$P,ROW(),MATCH(AT$3,$K$2:$P$2,0))</f>
        <v>5</v>
      </c>
      <c r="AU1628" s="141" cm="1">
        <f t="array" ref="AU1628">INDEX($K:$P,ROW(),MATCH(AU$3,$K$2:$P$2,0))</f>
        <v>5</v>
      </c>
      <c r="AV1628" s="141" cm="1">
        <f t="array" ref="AV1628">INDEX($K:$P,ROW(),MATCH(AV$3,$K$2:$P$2,0))</f>
        <v>5</v>
      </c>
      <c r="AW1628" s="141" cm="1">
        <f t="array" ref="AW1628">INDEX($K:$P,ROW(),MATCH(AW$3,$K$2:$P$2,0))</f>
        <v>5</v>
      </c>
      <c r="AX1628" s="141" cm="1">
        <f t="array" ref="AX1628">INDEX($K:$P,ROW(),MATCH(AX$3,$K$2:$P$2,0))</f>
        <v>5</v>
      </c>
      <c r="AY1628" s="141" cm="1">
        <f t="array" ref="AY1628">INDEX($K:$P,ROW(),MATCH(AY$3,$K$2:$P$2,0))</f>
        <v>5</v>
      </c>
      <c r="AZ1628" s="141" cm="1">
        <f t="array" ref="AZ1628">INDEX($K:$P,ROW(),MATCH(AZ$3,$K$2:$P$2,0))</f>
        <v>5</v>
      </c>
      <c r="BA1628" s="141" cm="1">
        <f t="array" ref="BA1628">INDEX($K:$P,ROW(),MATCH(BA$3,$K$2:$P$2,0))</f>
        <v>5</v>
      </c>
      <c r="BB1628" s="141" cm="1">
        <f t="array" ref="BB1628">INDEX($K:$P,ROW(),MATCH(BB$3,$K$2:$P$2,0))</f>
        <v>5</v>
      </c>
      <c r="BC1628" s="141" cm="1">
        <f t="array" ref="BC1628">INDEX($K:$P,ROW(),MATCH(BC$3,$K$2:$P$2,0))</f>
        <v>5</v>
      </c>
      <c r="BD1628" s="141" cm="1">
        <f t="array" ref="BD1628">INDEX($K:$P,ROW(),MATCH(BD$3,$K$2:$P$2,0))</f>
        <v>5</v>
      </c>
      <c r="BE1628" s="141" cm="1">
        <f t="array" ref="BE1628">INDEX($K:$P,ROW(),MATCH(BE$3,$K$2:$P$2,0))</f>
        <v>5</v>
      </c>
      <c r="BF1628" s="141" cm="1">
        <f t="array" ref="BF1628">INDEX($K:$P,ROW(),MATCH(BF$3,$K$2:$P$2,0))</f>
        <v>5</v>
      </c>
      <c r="BG1628" s="141" cm="1">
        <f t="array" ref="BG1628">INDEX($K:$P,ROW(),MATCH(BG$3,$K$2:$P$2,0))</f>
        <v>5</v>
      </c>
      <c r="BH1628" s="141" cm="1">
        <f t="array" ref="BH1628">INDEX($K:$P,ROW(),MATCH(BH$3,$K$2:$P$2,0))</f>
        <v>5</v>
      </c>
      <c r="BI1628" s="141" cm="1">
        <f t="array" ref="BI1628">INDEX($K:$P,ROW(),MATCH(BI$3,$K$2:$P$2,0))</f>
        <v>5</v>
      </c>
      <c r="BJ1628" s="141" cm="1">
        <f t="array" ref="BJ1628">INDEX($K:$P,ROW(),MATCH(BJ$3,$K$2:$P$2,0))</f>
        <v>5</v>
      </c>
      <c r="BK1628" s="141" cm="1">
        <f t="array" ref="BK1628">INDEX($K:$P,ROW(),MATCH(BK$3,$K$2:$P$2,0))</f>
        <v>5</v>
      </c>
      <c r="BL1628" s="141" cm="1">
        <f t="array" ref="BL1628">INDEX($K:$P,ROW(),MATCH(BL$3,$K$2:$P$2,0))</f>
        <v>5</v>
      </c>
      <c r="BM1628" s="141" cm="1">
        <f t="array" ref="BM1628">INDEX($K:$P,ROW(),MATCH(BM$3,$K$2:$P$2,0))</f>
        <v>5</v>
      </c>
      <c r="BN1628" s="141" cm="1">
        <f t="array" ref="BN1628">INDEX($K:$P,ROW(),MATCH(BN$3,$K$2:$P$2,0))</f>
        <v>5</v>
      </c>
      <c r="BO1628" s="141" cm="1">
        <f t="array" ref="BO1628">INDEX($K:$P,ROW(),MATCH(BO$3,$K$2:$P$2,0))</f>
        <v>5</v>
      </c>
      <c r="BP1628" s="141" cm="1">
        <f t="array" ref="BP1628">INDEX($K:$P,ROW(),MATCH(BP$3,$K$2:$P$2,0))</f>
        <v>5</v>
      </c>
      <c r="BQ1628" s="141" cm="1">
        <f t="array" ref="BQ1628">INDEX($K:$P,ROW(),MATCH(BQ$3,$K$2:$P$2,0))</f>
        <v>5</v>
      </c>
      <c r="BR1628" s="141" cm="1">
        <f t="array" ref="BR1628">INDEX($K:$P,ROW(),MATCH(BR$3,$K$2:$P$2,0))</f>
        <v>5</v>
      </c>
      <c r="BS1628" s="141" cm="1">
        <f t="array" ref="BS1628">INDEX($K:$P,ROW(),MATCH(BS$3,$K$2:$P$2,0))</f>
        <v>5</v>
      </c>
      <c r="BT1628" s="141" cm="1">
        <f t="array" ref="BT1628">INDEX($K:$P,ROW(),MATCH(BT$3,$K$2:$P$2,0))</f>
        <v>5</v>
      </c>
      <c r="BU1628" s="141" cm="1">
        <f t="array" ref="BU1628">INDEX($K:$P,ROW(),MATCH(BU$3,$K$2:$P$2,0))</f>
        <v>5</v>
      </c>
      <c r="BV1628" s="141" cm="1">
        <f t="array" ref="BV1628">INDEX($K:$P,ROW(),MATCH(BV$3,$K$2:$P$2,0))</f>
        <v>5</v>
      </c>
      <c r="BW1628" s="141" cm="1">
        <f t="array" ref="BW1628">INDEX($K:$P,ROW(),MATCH(BW$3,$K$2:$P$2,0))</f>
        <v>5</v>
      </c>
      <c r="BX1628" s="141" cm="1">
        <f t="array" ref="BX1628">INDEX($K:$P,ROW(),MATCH(BX$3,$K$2:$P$2,0))</f>
        <v>5</v>
      </c>
      <c r="BY1628" s="141" cm="1">
        <f t="array" ref="BY1628">INDEX($K:$P,ROW(),MATCH(BY$3,$K$2:$P$2,0))</f>
        <v>5</v>
      </c>
      <c r="BZ1628" s="141" cm="1">
        <f t="array" ref="BZ1628">INDEX($K:$P,ROW(),MATCH(BZ$3,$K$2:$P$2,0))</f>
        <v>5</v>
      </c>
      <c r="CA1628" s="141" cm="1">
        <f t="array" ref="CA1628">INDEX($K:$P,ROW(),MATCH(CA$3,$K$2:$P$2,0))</f>
        <v>5</v>
      </c>
      <c r="CB1628" s="141" cm="1">
        <f t="array" ref="CB1628">INDEX($K:$P,ROW(),MATCH(CB$3,$K$2:$P$2,0))</f>
        <v>5</v>
      </c>
      <c r="CC1628" s="141" cm="1">
        <f t="array" ref="CC1628">INDEX($K:$P,ROW(),MATCH(CC$3,$K$2:$P$2,0))</f>
        <v>5</v>
      </c>
      <c r="CD1628" s="141" cm="1">
        <f t="array" ref="CD1628">INDEX($K:$P,ROW(),MATCH(CD$3,$K$2:$P$2,0))</f>
        <v>5</v>
      </c>
      <c r="CE1628" s="141" cm="1">
        <f t="array" ref="CE1628">INDEX($K:$P,ROW(),MATCH(CE$3,$K$2:$P$2,0))</f>
        <v>5</v>
      </c>
      <c r="CF1628" s="141" cm="1">
        <f t="array" ref="CF1628">INDEX($K:$P,ROW(),MATCH(CF$3,$K$2:$P$2,0))</f>
        <v>5</v>
      </c>
      <c r="CG1628" s="141" cm="1">
        <f t="array" ref="CG1628">INDEX($K:$P,ROW(),MATCH(CG$3,$K$2:$P$2,0))</f>
        <v>5</v>
      </c>
      <c r="CH1628" s="141" cm="1">
        <f t="array" ref="CH1628">INDEX($K:$P,ROW(),MATCH(CH$3,$K$2:$P$2,0))</f>
        <v>5</v>
      </c>
      <c r="CI1628" s="141" cm="1">
        <f t="array" ref="CI1628">INDEX($K:$P,ROW(),MATCH(CI$3,$K$2:$P$2,0))</f>
        <v>5</v>
      </c>
      <c r="CJ1628" s="141" cm="1">
        <f t="array" ref="CJ1628">INDEX($K:$P,ROW(),MATCH(CJ$3,$K$2:$P$2,0))</f>
        <v>5</v>
      </c>
      <c r="CK1628" s="141" cm="1">
        <f t="array" ref="CK1628">INDEX($K:$P,ROW(),MATCH(CK$3,$K$2:$P$2,0))</f>
        <v>5</v>
      </c>
      <c r="CL1628" s="141" cm="1">
        <f t="array" ref="CL1628">INDEX($K:$P,ROW(),MATCH(CL$3,$K$2:$P$2,0))</f>
        <v>5</v>
      </c>
    </row>
    <row r="1629" spans="2:90" x14ac:dyDescent="0.4">
      <c r="B1629" s="121" t="str">
        <f>SUBSTITUTE(B1626,":","")&amp;" - "&amp;B1631</f>
        <v>Setup DC - (Primary label)</v>
      </c>
      <c r="C1629" s="27" t="s">
        <v>203</v>
      </c>
      <c r="D1629" s="27" t="s">
        <v>986</v>
      </c>
      <c r="E1629" s="27" t="s">
        <v>906</v>
      </c>
      <c r="F1629" s="27"/>
      <c r="G1629" s="27"/>
      <c r="H1629" s="27"/>
      <c r="I1629" s="78"/>
      <c r="J1629" s="78"/>
      <c r="K1629" s="113">
        <f ca="1">SUMIF($3:$3,K$2,1629:1629)</f>
        <v>-300000</v>
      </c>
      <c r="L1629" s="113">
        <f ca="1">SUMIF($3:$3,L$2,1629:1629)</f>
        <v>-300000</v>
      </c>
      <c r="M1629" s="113">
        <f ca="1">SUMIF($3:$3,M$2,1629:1629)</f>
        <v>-300000</v>
      </c>
      <c r="N1629" s="113">
        <f ca="1">SUMIF($3:$3,N$2,1629:1629)</f>
        <v>-300000</v>
      </c>
      <c r="O1629" s="113">
        <f ca="1">SUMIF($3:$3,O$2,1629:1629)</f>
        <v>-300000</v>
      </c>
      <c r="P1629" s="113">
        <f ca="1">SUMIF($3:$3,P$2,1629:1629)</f>
        <v>-300000</v>
      </c>
      <c r="R1629" s="33"/>
      <c r="S1629" s="142">
        <f ca="1">-S1628*INDIRECT(S1621)</f>
        <v>-25000</v>
      </c>
      <c r="T1629" s="142">
        <f t="shared" ref="T1629:CE1629" ca="1" si="1837">-T1628*INDIRECT(T1621)</f>
        <v>-25000</v>
      </c>
      <c r="U1629" s="142">
        <f t="shared" ca="1" si="1837"/>
        <v>-25000</v>
      </c>
      <c r="V1629" s="142">
        <f t="shared" ca="1" si="1837"/>
        <v>-25000</v>
      </c>
      <c r="W1629" s="142">
        <f t="shared" ca="1" si="1837"/>
        <v>-25000</v>
      </c>
      <c r="X1629" s="142">
        <f t="shared" ca="1" si="1837"/>
        <v>-25000</v>
      </c>
      <c r="Y1629" s="142">
        <f t="shared" ca="1" si="1837"/>
        <v>-25000</v>
      </c>
      <c r="Z1629" s="142">
        <f t="shared" ca="1" si="1837"/>
        <v>-25000</v>
      </c>
      <c r="AA1629" s="142">
        <f t="shared" ca="1" si="1837"/>
        <v>-25000</v>
      </c>
      <c r="AB1629" s="142">
        <f t="shared" ca="1" si="1837"/>
        <v>-25000</v>
      </c>
      <c r="AC1629" s="142">
        <f t="shared" ca="1" si="1837"/>
        <v>-25000</v>
      </c>
      <c r="AD1629" s="142">
        <f t="shared" ca="1" si="1837"/>
        <v>-25000</v>
      </c>
      <c r="AE1629" s="142">
        <f t="shared" ca="1" si="1837"/>
        <v>-25000</v>
      </c>
      <c r="AF1629" s="142">
        <f t="shared" ca="1" si="1837"/>
        <v>-25000</v>
      </c>
      <c r="AG1629" s="142">
        <f t="shared" ca="1" si="1837"/>
        <v>-25000</v>
      </c>
      <c r="AH1629" s="142">
        <f t="shared" ca="1" si="1837"/>
        <v>-25000</v>
      </c>
      <c r="AI1629" s="142">
        <f t="shared" ca="1" si="1837"/>
        <v>-25000</v>
      </c>
      <c r="AJ1629" s="142">
        <f t="shared" ca="1" si="1837"/>
        <v>-25000</v>
      </c>
      <c r="AK1629" s="142">
        <f t="shared" ca="1" si="1837"/>
        <v>-25000</v>
      </c>
      <c r="AL1629" s="142">
        <f t="shared" ca="1" si="1837"/>
        <v>-25000</v>
      </c>
      <c r="AM1629" s="142">
        <f t="shared" ca="1" si="1837"/>
        <v>-25000</v>
      </c>
      <c r="AN1629" s="142">
        <f t="shared" ca="1" si="1837"/>
        <v>-25000</v>
      </c>
      <c r="AO1629" s="142">
        <f t="shared" ca="1" si="1837"/>
        <v>-25000</v>
      </c>
      <c r="AP1629" s="142">
        <f t="shared" ca="1" si="1837"/>
        <v>-25000</v>
      </c>
      <c r="AQ1629" s="142">
        <f t="shared" ca="1" si="1837"/>
        <v>-25000</v>
      </c>
      <c r="AR1629" s="142">
        <f t="shared" ca="1" si="1837"/>
        <v>-25000</v>
      </c>
      <c r="AS1629" s="142">
        <f t="shared" ca="1" si="1837"/>
        <v>-25000</v>
      </c>
      <c r="AT1629" s="142">
        <f t="shared" ca="1" si="1837"/>
        <v>-25000</v>
      </c>
      <c r="AU1629" s="142">
        <f t="shared" ca="1" si="1837"/>
        <v>-25000</v>
      </c>
      <c r="AV1629" s="142">
        <f t="shared" ca="1" si="1837"/>
        <v>-25000</v>
      </c>
      <c r="AW1629" s="142">
        <f t="shared" ca="1" si="1837"/>
        <v>-25000</v>
      </c>
      <c r="AX1629" s="142">
        <f t="shared" ca="1" si="1837"/>
        <v>-25000</v>
      </c>
      <c r="AY1629" s="142">
        <f t="shared" ca="1" si="1837"/>
        <v>-25000</v>
      </c>
      <c r="AZ1629" s="142">
        <f t="shared" ca="1" si="1837"/>
        <v>-25000</v>
      </c>
      <c r="BA1629" s="142">
        <f t="shared" ca="1" si="1837"/>
        <v>-25000</v>
      </c>
      <c r="BB1629" s="142">
        <f t="shared" ca="1" si="1837"/>
        <v>-25000</v>
      </c>
      <c r="BC1629" s="142">
        <f t="shared" ca="1" si="1837"/>
        <v>-25000</v>
      </c>
      <c r="BD1629" s="142">
        <f t="shared" ca="1" si="1837"/>
        <v>-25000</v>
      </c>
      <c r="BE1629" s="142">
        <f t="shared" ca="1" si="1837"/>
        <v>-25000</v>
      </c>
      <c r="BF1629" s="142">
        <f t="shared" ca="1" si="1837"/>
        <v>-25000</v>
      </c>
      <c r="BG1629" s="142">
        <f t="shared" ca="1" si="1837"/>
        <v>-25000</v>
      </c>
      <c r="BH1629" s="142">
        <f t="shared" ca="1" si="1837"/>
        <v>-25000</v>
      </c>
      <c r="BI1629" s="142">
        <f t="shared" ca="1" si="1837"/>
        <v>-25000</v>
      </c>
      <c r="BJ1629" s="142">
        <f t="shared" ca="1" si="1837"/>
        <v>-25000</v>
      </c>
      <c r="BK1629" s="142">
        <f t="shared" ca="1" si="1837"/>
        <v>-25000</v>
      </c>
      <c r="BL1629" s="142">
        <f t="shared" ca="1" si="1837"/>
        <v>-25000</v>
      </c>
      <c r="BM1629" s="142">
        <f t="shared" ca="1" si="1837"/>
        <v>-25000</v>
      </c>
      <c r="BN1629" s="142">
        <f t="shared" ca="1" si="1837"/>
        <v>-25000</v>
      </c>
      <c r="BO1629" s="142">
        <f t="shared" ca="1" si="1837"/>
        <v>-25000</v>
      </c>
      <c r="BP1629" s="142">
        <f t="shared" ca="1" si="1837"/>
        <v>-25000</v>
      </c>
      <c r="BQ1629" s="142">
        <f t="shared" ca="1" si="1837"/>
        <v>-25000</v>
      </c>
      <c r="BR1629" s="142">
        <f t="shared" ca="1" si="1837"/>
        <v>-25000</v>
      </c>
      <c r="BS1629" s="142">
        <f t="shared" ca="1" si="1837"/>
        <v>-25000</v>
      </c>
      <c r="BT1629" s="142">
        <f t="shared" ca="1" si="1837"/>
        <v>-25000</v>
      </c>
      <c r="BU1629" s="142">
        <f t="shared" ca="1" si="1837"/>
        <v>-25000</v>
      </c>
      <c r="BV1629" s="142">
        <f t="shared" ca="1" si="1837"/>
        <v>-25000</v>
      </c>
      <c r="BW1629" s="142">
        <f t="shared" ca="1" si="1837"/>
        <v>-25000</v>
      </c>
      <c r="BX1629" s="142">
        <f t="shared" ca="1" si="1837"/>
        <v>-25000</v>
      </c>
      <c r="BY1629" s="142">
        <f t="shared" ca="1" si="1837"/>
        <v>-25000</v>
      </c>
      <c r="BZ1629" s="142">
        <f t="shared" ca="1" si="1837"/>
        <v>-25000</v>
      </c>
      <c r="CA1629" s="142">
        <f t="shared" ca="1" si="1837"/>
        <v>-25000</v>
      </c>
      <c r="CB1629" s="142">
        <f t="shared" ca="1" si="1837"/>
        <v>-25000</v>
      </c>
      <c r="CC1629" s="142">
        <f t="shared" ca="1" si="1837"/>
        <v>-25000</v>
      </c>
      <c r="CD1629" s="142">
        <f t="shared" ca="1" si="1837"/>
        <v>-25000</v>
      </c>
      <c r="CE1629" s="142">
        <f t="shared" ca="1" si="1837"/>
        <v>-25000</v>
      </c>
      <c r="CF1629" s="142">
        <f t="shared" ref="CF1629:CL1629" ca="1" si="1838">-CF1628*INDIRECT(CF1621)</f>
        <v>-25000</v>
      </c>
      <c r="CG1629" s="142">
        <f t="shared" ca="1" si="1838"/>
        <v>-25000</v>
      </c>
      <c r="CH1629" s="142">
        <f t="shared" ca="1" si="1838"/>
        <v>-25000</v>
      </c>
      <c r="CI1629" s="142">
        <f t="shared" ca="1" si="1838"/>
        <v>-25000</v>
      </c>
      <c r="CJ1629" s="142">
        <f t="shared" ca="1" si="1838"/>
        <v>-25000</v>
      </c>
      <c r="CK1629" s="142">
        <f t="shared" ca="1" si="1838"/>
        <v>-25000</v>
      </c>
      <c r="CL1629" s="142">
        <f t="shared" ca="1" si="1838"/>
        <v>-25000</v>
      </c>
    </row>
    <row r="1630" spans="2:90" x14ac:dyDescent="0.4">
      <c r="B1630" s="13"/>
      <c r="C1630" s="12"/>
      <c r="D1630" s="12" t="s">
        <v>986</v>
      </c>
      <c r="E1630" s="12" t="s">
        <v>906</v>
      </c>
      <c r="F1630" s="12"/>
      <c r="G1630" s="12" t="s">
        <v>244</v>
      </c>
      <c r="H1630" s="12"/>
      <c r="I1630" s="60"/>
      <c r="J1630" s="60"/>
      <c r="R1630" s="9"/>
      <c r="S1630" s="143"/>
      <c r="T1630" s="143"/>
      <c r="U1630" s="143"/>
      <c r="V1630" s="143"/>
      <c r="W1630" s="143"/>
      <c r="X1630" s="143"/>
      <c r="Y1630" s="143"/>
      <c r="Z1630" s="143"/>
      <c r="AA1630" s="143"/>
      <c r="AB1630" s="143"/>
      <c r="AC1630" s="143"/>
      <c r="AD1630" s="143"/>
      <c r="AE1630" s="143"/>
      <c r="AF1630" s="143"/>
      <c r="AG1630" s="143"/>
      <c r="AH1630" s="143"/>
      <c r="AI1630" s="143"/>
      <c r="AJ1630" s="143"/>
      <c r="AK1630" s="143"/>
      <c r="AL1630" s="143"/>
      <c r="AM1630" s="143"/>
      <c r="AN1630" s="143"/>
      <c r="AO1630" s="143"/>
      <c r="AP1630" s="143"/>
      <c r="AQ1630" s="143"/>
      <c r="AR1630" s="143"/>
      <c r="AS1630" s="143"/>
      <c r="AT1630" s="143"/>
      <c r="AU1630" s="143"/>
      <c r="AV1630" s="143"/>
      <c r="AW1630" s="143"/>
      <c r="AX1630" s="143"/>
      <c r="AY1630" s="143"/>
      <c r="AZ1630" s="143"/>
      <c r="BA1630" s="143"/>
      <c r="BB1630" s="143"/>
      <c r="BC1630" s="143"/>
      <c r="BD1630" s="143"/>
      <c r="BE1630" s="143"/>
      <c r="BF1630" s="143"/>
      <c r="BG1630" s="143"/>
      <c r="BH1630" s="143"/>
      <c r="BI1630" s="143"/>
      <c r="BJ1630" s="143"/>
      <c r="BK1630" s="143"/>
      <c r="BL1630" s="143"/>
      <c r="BM1630" s="143"/>
      <c r="BN1630" s="143"/>
      <c r="BO1630" s="143"/>
      <c r="BP1630" s="143"/>
      <c r="BQ1630" s="143"/>
      <c r="BR1630" s="143"/>
      <c r="BS1630" s="143"/>
      <c r="BT1630" s="143"/>
      <c r="BU1630" s="143"/>
      <c r="BV1630" s="143"/>
      <c r="BW1630" s="143"/>
      <c r="BX1630" s="143"/>
      <c r="BY1630" s="143"/>
      <c r="BZ1630" s="143"/>
      <c r="CA1630" s="143"/>
      <c r="CB1630" s="143"/>
      <c r="CC1630" s="143"/>
      <c r="CD1630" s="143"/>
      <c r="CE1630" s="143"/>
      <c r="CF1630" s="143"/>
      <c r="CG1630" s="143"/>
      <c r="CH1630" s="143"/>
      <c r="CI1630" s="143"/>
      <c r="CJ1630" s="143"/>
      <c r="CK1630" s="143"/>
      <c r="CL1630" s="143"/>
    </row>
    <row r="1631" spans="2:90" x14ac:dyDescent="0.4">
      <c r="B1631" s="8" t="str">
        <f>B1618</f>
        <v>(Primary label)</v>
      </c>
      <c r="C1631" s="12"/>
      <c r="D1631" s="12" t="s">
        <v>986</v>
      </c>
      <c r="E1631" s="12" t="s">
        <v>906</v>
      </c>
      <c r="F1631" s="12"/>
      <c r="G1631" s="12" t="s">
        <v>330</v>
      </c>
      <c r="H1631" s="12"/>
      <c r="I1631" s="60"/>
      <c r="J1631" s="60"/>
      <c r="S1631" s="72"/>
      <c r="T1631" s="72"/>
      <c r="U1631" s="72"/>
      <c r="V1631" s="72"/>
      <c r="W1631" s="72"/>
      <c r="X1631" s="72"/>
      <c r="Y1631" s="72"/>
      <c r="Z1631" s="72"/>
      <c r="AA1631" s="72"/>
      <c r="AB1631" s="72"/>
      <c r="AC1631" s="72"/>
      <c r="AD1631" s="72"/>
      <c r="AE1631" s="72"/>
      <c r="AF1631" s="72"/>
      <c r="AG1631" s="72"/>
      <c r="AH1631" s="72"/>
      <c r="AI1631" s="72"/>
      <c r="AJ1631" s="72"/>
      <c r="AK1631" s="72"/>
      <c r="AL1631" s="72"/>
      <c r="AM1631" s="72"/>
      <c r="AN1631" s="72"/>
      <c r="AO1631" s="72"/>
      <c r="AP1631" s="72"/>
      <c r="AQ1631" s="72"/>
      <c r="AR1631" s="72"/>
      <c r="AS1631" s="72"/>
      <c r="AT1631" s="72"/>
      <c r="AU1631" s="72"/>
      <c r="AV1631" s="72"/>
      <c r="AW1631" s="72"/>
      <c r="AX1631" s="72"/>
      <c r="AY1631" s="72"/>
      <c r="AZ1631" s="72"/>
      <c r="BA1631" s="72"/>
      <c r="BB1631" s="72"/>
      <c r="BC1631" s="72"/>
      <c r="BD1631" s="72"/>
      <c r="BE1631" s="72"/>
      <c r="BF1631" s="72"/>
      <c r="BG1631" s="72"/>
      <c r="BH1631" s="72"/>
      <c r="BI1631" s="72"/>
      <c r="BJ1631" s="72"/>
      <c r="BK1631" s="72"/>
      <c r="BL1631" s="72"/>
      <c r="BM1631" s="72"/>
      <c r="BN1631" s="72"/>
      <c r="BO1631" s="72"/>
      <c r="BP1631" s="72"/>
      <c r="BQ1631" s="72"/>
      <c r="BR1631" s="72"/>
      <c r="BS1631" s="72"/>
      <c r="BT1631" s="72"/>
      <c r="BU1631" s="72"/>
      <c r="BV1631" s="72"/>
      <c r="BW1631" s="72"/>
      <c r="BX1631" s="72"/>
      <c r="BY1631" s="72"/>
      <c r="BZ1631" s="72"/>
      <c r="CA1631" s="72"/>
      <c r="CB1631" s="72"/>
      <c r="CC1631" s="72"/>
      <c r="CD1631" s="72"/>
      <c r="CE1631" s="72"/>
      <c r="CF1631" s="72"/>
      <c r="CG1631" s="72"/>
      <c r="CH1631" s="72"/>
      <c r="CI1631" s="72"/>
      <c r="CJ1631" s="72"/>
      <c r="CK1631" s="72"/>
      <c r="CL1631" s="72"/>
    </row>
    <row r="1632" spans="2:90" x14ac:dyDescent="0.4">
      <c r="B1632" s="8" t="str">
        <f>B1619</f>
        <v>primary unit</v>
      </c>
      <c r="C1632" s="12"/>
      <c r="D1632" s="12" t="s">
        <v>986</v>
      </c>
      <c r="E1632" s="12" t="s">
        <v>906</v>
      </c>
      <c r="F1632" s="12"/>
      <c r="G1632" s="12" t="s">
        <v>330</v>
      </c>
      <c r="H1632" s="12"/>
      <c r="I1632" s="60"/>
      <c r="J1632" s="60"/>
      <c r="S1632" s="72"/>
      <c r="T1632" s="72"/>
      <c r="U1632" s="72"/>
      <c r="V1632" s="72"/>
      <c r="W1632" s="72"/>
      <c r="X1632" s="72"/>
      <c r="Y1632" s="72"/>
      <c r="Z1632" s="72"/>
      <c r="AA1632" s="72"/>
      <c r="AB1632" s="72"/>
      <c r="AC1632" s="72"/>
      <c r="AD1632" s="72"/>
      <c r="AE1632" s="72"/>
      <c r="AF1632" s="72"/>
      <c r="AG1632" s="72"/>
      <c r="AH1632" s="72"/>
      <c r="AI1632" s="72"/>
      <c r="AJ1632" s="72"/>
      <c r="AK1632" s="72"/>
      <c r="AL1632" s="72"/>
      <c r="AM1632" s="72"/>
      <c r="AN1632" s="72"/>
      <c r="AO1632" s="72"/>
      <c r="AP1632" s="72"/>
      <c r="AQ1632" s="72"/>
      <c r="AR1632" s="72"/>
      <c r="AS1632" s="72"/>
      <c r="AT1632" s="72"/>
      <c r="AU1632" s="72"/>
      <c r="AV1632" s="72"/>
      <c r="AW1632" s="72"/>
      <c r="AX1632" s="72"/>
      <c r="AY1632" s="72"/>
      <c r="AZ1632" s="72"/>
      <c r="BA1632" s="72"/>
      <c r="BB1632" s="72"/>
      <c r="BC1632" s="72"/>
      <c r="BD1632" s="72"/>
      <c r="BE1632" s="72"/>
      <c r="BF1632" s="72"/>
      <c r="BG1632" s="72"/>
      <c r="BH1632" s="72"/>
      <c r="BI1632" s="72"/>
      <c r="BJ1632" s="72"/>
      <c r="BK1632" s="72"/>
      <c r="BL1632" s="72"/>
      <c r="BM1632" s="72"/>
      <c r="BN1632" s="72"/>
      <c r="BO1632" s="72"/>
      <c r="BP1632" s="72"/>
      <c r="BQ1632" s="72"/>
      <c r="BR1632" s="72"/>
      <c r="BS1632" s="72"/>
      <c r="BT1632" s="72"/>
      <c r="BU1632" s="72"/>
      <c r="BV1632" s="72"/>
      <c r="BW1632" s="72"/>
      <c r="BX1632" s="72"/>
      <c r="BY1632" s="72"/>
      <c r="BZ1632" s="72"/>
      <c r="CA1632" s="72"/>
      <c r="CB1632" s="72"/>
      <c r="CC1632" s="72"/>
      <c r="CD1632" s="72"/>
      <c r="CE1632" s="72"/>
      <c r="CF1632" s="72"/>
      <c r="CG1632" s="72"/>
      <c r="CH1632" s="72"/>
      <c r="CI1632" s="72"/>
      <c r="CJ1632" s="72"/>
      <c r="CK1632" s="72"/>
      <c r="CL1632" s="72"/>
    </row>
    <row r="1633" spans="2:90" x14ac:dyDescent="0.4">
      <c r="B1633" s="8" t="str">
        <f>B1620</f>
        <v>Primary revenue driver</v>
      </c>
      <c r="D1633" t="s">
        <v>986</v>
      </c>
      <c r="E1633" t="s">
        <v>906</v>
      </c>
      <c r="G1633" t="s">
        <v>330</v>
      </c>
      <c r="K1633" s="53"/>
      <c r="L1633" s="53"/>
      <c r="M1633" s="53"/>
      <c r="N1633" s="53"/>
      <c r="O1633" s="53"/>
      <c r="P1633" s="53"/>
      <c r="R1633" s="24"/>
      <c r="S1633" s="208" t="str">
        <f t="shared" ref="S1633:CD1633" si="1839">S1620</f>
        <v>S$12</v>
      </c>
      <c r="T1633" s="208" t="str">
        <f t="shared" si="1839"/>
        <v>T$12</v>
      </c>
      <c r="U1633" s="208" t="str">
        <f t="shared" si="1839"/>
        <v>U$12</v>
      </c>
      <c r="V1633" s="208" t="str">
        <f t="shared" si="1839"/>
        <v>V$12</v>
      </c>
      <c r="W1633" s="208" t="str">
        <f t="shared" si="1839"/>
        <v>W$12</v>
      </c>
      <c r="X1633" s="208" t="str">
        <f t="shared" si="1839"/>
        <v>X$12</v>
      </c>
      <c r="Y1633" s="208" t="str">
        <f t="shared" si="1839"/>
        <v>Y$12</v>
      </c>
      <c r="Z1633" s="208" t="str">
        <f t="shared" si="1839"/>
        <v>Z$12</v>
      </c>
      <c r="AA1633" s="208" t="str">
        <f t="shared" si="1839"/>
        <v>AA$12</v>
      </c>
      <c r="AB1633" s="208" t="str">
        <f t="shared" si="1839"/>
        <v>AB$12</v>
      </c>
      <c r="AC1633" s="208" t="str">
        <f t="shared" si="1839"/>
        <v>AC$12</v>
      </c>
      <c r="AD1633" s="208" t="str">
        <f t="shared" si="1839"/>
        <v>AD$12</v>
      </c>
      <c r="AE1633" s="208" t="str">
        <f t="shared" si="1839"/>
        <v>AE$12</v>
      </c>
      <c r="AF1633" s="208" t="str">
        <f t="shared" si="1839"/>
        <v>AF$12</v>
      </c>
      <c r="AG1633" s="208" t="str">
        <f t="shared" si="1839"/>
        <v>AG$12</v>
      </c>
      <c r="AH1633" s="208" t="str">
        <f t="shared" si="1839"/>
        <v>AH$12</v>
      </c>
      <c r="AI1633" s="208" t="str">
        <f t="shared" si="1839"/>
        <v>AI$12</v>
      </c>
      <c r="AJ1633" s="208" t="str">
        <f t="shared" si="1839"/>
        <v>AJ$12</v>
      </c>
      <c r="AK1633" s="208" t="str">
        <f t="shared" si="1839"/>
        <v>AK$12</v>
      </c>
      <c r="AL1633" s="208" t="str">
        <f t="shared" si="1839"/>
        <v>AL$12</v>
      </c>
      <c r="AM1633" s="208" t="str">
        <f t="shared" si="1839"/>
        <v>AM$12</v>
      </c>
      <c r="AN1633" s="208" t="str">
        <f t="shared" si="1839"/>
        <v>AN$12</v>
      </c>
      <c r="AO1633" s="208" t="str">
        <f t="shared" si="1839"/>
        <v>AO$12</v>
      </c>
      <c r="AP1633" s="208" t="str">
        <f t="shared" si="1839"/>
        <v>AP$12</v>
      </c>
      <c r="AQ1633" s="208" t="str">
        <f t="shared" si="1839"/>
        <v>AQ$12</v>
      </c>
      <c r="AR1633" s="208" t="str">
        <f t="shared" si="1839"/>
        <v>AR$12</v>
      </c>
      <c r="AS1633" s="208" t="str">
        <f t="shared" si="1839"/>
        <v>AS$12</v>
      </c>
      <c r="AT1633" s="208" t="str">
        <f t="shared" si="1839"/>
        <v>AT$12</v>
      </c>
      <c r="AU1633" s="208" t="str">
        <f t="shared" si="1839"/>
        <v>AU$12</v>
      </c>
      <c r="AV1633" s="208" t="str">
        <f t="shared" si="1839"/>
        <v>AV$12</v>
      </c>
      <c r="AW1633" s="208" t="str">
        <f t="shared" si="1839"/>
        <v>AW$12</v>
      </c>
      <c r="AX1633" s="208" t="str">
        <f t="shared" si="1839"/>
        <v>AX$12</v>
      </c>
      <c r="AY1633" s="208" t="str">
        <f t="shared" si="1839"/>
        <v>AY$12</v>
      </c>
      <c r="AZ1633" s="208" t="str">
        <f t="shared" si="1839"/>
        <v>AZ$12</v>
      </c>
      <c r="BA1633" s="208" t="str">
        <f t="shared" si="1839"/>
        <v>BA$12</v>
      </c>
      <c r="BB1633" s="208" t="str">
        <f t="shared" si="1839"/>
        <v>BB$12</v>
      </c>
      <c r="BC1633" s="208" t="str">
        <f t="shared" si="1839"/>
        <v>BC$12</v>
      </c>
      <c r="BD1633" s="208" t="str">
        <f t="shared" si="1839"/>
        <v>BD$12</v>
      </c>
      <c r="BE1633" s="208" t="str">
        <f t="shared" si="1839"/>
        <v>BE$12</v>
      </c>
      <c r="BF1633" s="208" t="str">
        <f t="shared" si="1839"/>
        <v>BF$12</v>
      </c>
      <c r="BG1633" s="208" t="str">
        <f t="shared" si="1839"/>
        <v>BG$12</v>
      </c>
      <c r="BH1633" s="208" t="str">
        <f t="shared" si="1839"/>
        <v>BH$12</v>
      </c>
      <c r="BI1633" s="208" t="str">
        <f t="shared" si="1839"/>
        <v>BI$12</v>
      </c>
      <c r="BJ1633" s="208" t="str">
        <f t="shared" si="1839"/>
        <v>BJ$12</v>
      </c>
      <c r="BK1633" s="208" t="str">
        <f t="shared" si="1839"/>
        <v>BK$12</v>
      </c>
      <c r="BL1633" s="208" t="str">
        <f t="shared" si="1839"/>
        <v>BL$12</v>
      </c>
      <c r="BM1633" s="208" t="str">
        <f t="shared" si="1839"/>
        <v>BM$12</v>
      </c>
      <c r="BN1633" s="208" t="str">
        <f t="shared" si="1839"/>
        <v>BN$12</v>
      </c>
      <c r="BO1633" s="208" t="str">
        <f t="shared" si="1839"/>
        <v>BO$12</v>
      </c>
      <c r="BP1633" s="208" t="str">
        <f t="shared" si="1839"/>
        <v>BP$12</v>
      </c>
      <c r="BQ1633" s="208" t="str">
        <f t="shared" si="1839"/>
        <v>BQ$12</v>
      </c>
      <c r="BR1633" s="208" t="str">
        <f t="shared" si="1839"/>
        <v>BR$12</v>
      </c>
      <c r="BS1633" s="208" t="str">
        <f t="shared" si="1839"/>
        <v>BS$12</v>
      </c>
      <c r="BT1633" s="208" t="str">
        <f t="shared" si="1839"/>
        <v>BT$12</v>
      </c>
      <c r="BU1633" s="208" t="str">
        <f t="shared" si="1839"/>
        <v>BU$12</v>
      </c>
      <c r="BV1633" s="208" t="str">
        <f t="shared" si="1839"/>
        <v>BV$12</v>
      </c>
      <c r="BW1633" s="208" t="str">
        <f t="shared" si="1839"/>
        <v>BW$12</v>
      </c>
      <c r="BX1633" s="208" t="str">
        <f t="shared" si="1839"/>
        <v>BX$12</v>
      </c>
      <c r="BY1633" s="208" t="str">
        <f t="shared" si="1839"/>
        <v>BY$12</v>
      </c>
      <c r="BZ1633" s="208" t="str">
        <f t="shared" si="1839"/>
        <v>BZ$12</v>
      </c>
      <c r="CA1633" s="208" t="str">
        <f t="shared" si="1839"/>
        <v>CA$12</v>
      </c>
      <c r="CB1633" s="208" t="str">
        <f t="shared" si="1839"/>
        <v>CB$12</v>
      </c>
      <c r="CC1633" s="208" t="str">
        <f t="shared" si="1839"/>
        <v>CC$12</v>
      </c>
      <c r="CD1633" s="208" t="str">
        <f t="shared" si="1839"/>
        <v>CD$12</v>
      </c>
      <c r="CE1633" s="208" t="str">
        <f t="shared" ref="CE1633:CL1633" si="1840">CE1620</f>
        <v>CE$12</v>
      </c>
      <c r="CF1633" s="208" t="str">
        <f t="shared" si="1840"/>
        <v>CF$12</v>
      </c>
      <c r="CG1633" s="208" t="str">
        <f t="shared" si="1840"/>
        <v>CG$12</v>
      </c>
      <c r="CH1633" s="208" t="str">
        <f t="shared" si="1840"/>
        <v>CH$12</v>
      </c>
      <c r="CI1633" s="208" t="str">
        <f t="shared" si="1840"/>
        <v>CI$12</v>
      </c>
      <c r="CJ1633" s="208" t="str">
        <f t="shared" si="1840"/>
        <v>CJ$12</v>
      </c>
      <c r="CK1633" s="208" t="str">
        <f t="shared" si="1840"/>
        <v>CK$12</v>
      </c>
      <c r="CL1633" s="208" t="str">
        <f t="shared" si="1840"/>
        <v>CL$12</v>
      </c>
    </row>
    <row r="1634" spans="2:90" x14ac:dyDescent="0.4">
      <c r="B1634" s="8" t="str">
        <f>B1621</f>
        <v>Primary volume driver</v>
      </c>
      <c r="C1634" s="56"/>
      <c r="D1634" s="56" t="s">
        <v>986</v>
      </c>
      <c r="E1634" s="56" t="s">
        <v>906</v>
      </c>
      <c r="F1634" s="56"/>
      <c r="G1634" s="56" t="s">
        <v>330</v>
      </c>
      <c r="H1634" s="56"/>
      <c r="I1634" s="79"/>
      <c r="J1634" s="79"/>
      <c r="K1634" s="15"/>
      <c r="L1634" s="15"/>
      <c r="M1634" s="15"/>
      <c r="N1634" s="15"/>
      <c r="O1634" s="15"/>
      <c r="P1634" s="15"/>
      <c r="R1634" s="15"/>
      <c r="S1634" s="208" t="str">
        <f t="shared" ref="S1634:CD1634" si="1841">S1621</f>
        <v>S$13</v>
      </c>
      <c r="T1634" s="208" t="str">
        <f t="shared" si="1841"/>
        <v>T$13</v>
      </c>
      <c r="U1634" s="208" t="str">
        <f t="shared" si="1841"/>
        <v>U$13</v>
      </c>
      <c r="V1634" s="208" t="str">
        <f t="shared" si="1841"/>
        <v>V$13</v>
      </c>
      <c r="W1634" s="208" t="str">
        <f t="shared" si="1841"/>
        <v>W$13</v>
      </c>
      <c r="X1634" s="208" t="str">
        <f t="shared" si="1841"/>
        <v>X$13</v>
      </c>
      <c r="Y1634" s="208" t="str">
        <f t="shared" si="1841"/>
        <v>Y$13</v>
      </c>
      <c r="Z1634" s="208" t="str">
        <f t="shared" si="1841"/>
        <v>Z$13</v>
      </c>
      <c r="AA1634" s="208" t="str">
        <f t="shared" si="1841"/>
        <v>AA$13</v>
      </c>
      <c r="AB1634" s="208" t="str">
        <f t="shared" si="1841"/>
        <v>AB$13</v>
      </c>
      <c r="AC1634" s="208" t="str">
        <f t="shared" si="1841"/>
        <v>AC$13</v>
      </c>
      <c r="AD1634" s="208" t="str">
        <f t="shared" si="1841"/>
        <v>AD$13</v>
      </c>
      <c r="AE1634" s="208" t="str">
        <f t="shared" si="1841"/>
        <v>AE$13</v>
      </c>
      <c r="AF1634" s="208" t="str">
        <f t="shared" si="1841"/>
        <v>AF$13</v>
      </c>
      <c r="AG1634" s="208" t="str">
        <f t="shared" si="1841"/>
        <v>AG$13</v>
      </c>
      <c r="AH1634" s="208" t="str">
        <f t="shared" si="1841"/>
        <v>AH$13</v>
      </c>
      <c r="AI1634" s="208" t="str">
        <f t="shared" si="1841"/>
        <v>AI$13</v>
      </c>
      <c r="AJ1634" s="208" t="str">
        <f t="shared" si="1841"/>
        <v>AJ$13</v>
      </c>
      <c r="AK1634" s="208" t="str">
        <f t="shared" si="1841"/>
        <v>AK$13</v>
      </c>
      <c r="AL1634" s="208" t="str">
        <f t="shared" si="1841"/>
        <v>AL$13</v>
      </c>
      <c r="AM1634" s="208" t="str">
        <f t="shared" si="1841"/>
        <v>AM$13</v>
      </c>
      <c r="AN1634" s="208" t="str">
        <f t="shared" si="1841"/>
        <v>AN$13</v>
      </c>
      <c r="AO1634" s="208" t="str">
        <f t="shared" si="1841"/>
        <v>AO$13</v>
      </c>
      <c r="AP1634" s="208" t="str">
        <f t="shared" si="1841"/>
        <v>AP$13</v>
      </c>
      <c r="AQ1634" s="208" t="str">
        <f t="shared" si="1841"/>
        <v>AQ$13</v>
      </c>
      <c r="AR1634" s="208" t="str">
        <f t="shared" si="1841"/>
        <v>AR$13</v>
      </c>
      <c r="AS1634" s="208" t="str">
        <f t="shared" si="1841"/>
        <v>AS$13</v>
      </c>
      <c r="AT1634" s="208" t="str">
        <f t="shared" si="1841"/>
        <v>AT$13</v>
      </c>
      <c r="AU1634" s="208" t="str">
        <f t="shared" si="1841"/>
        <v>AU$13</v>
      </c>
      <c r="AV1634" s="208" t="str">
        <f t="shared" si="1841"/>
        <v>AV$13</v>
      </c>
      <c r="AW1634" s="208" t="str">
        <f t="shared" si="1841"/>
        <v>AW$13</v>
      </c>
      <c r="AX1634" s="208" t="str">
        <f t="shared" si="1841"/>
        <v>AX$13</v>
      </c>
      <c r="AY1634" s="208" t="str">
        <f t="shared" si="1841"/>
        <v>AY$13</v>
      </c>
      <c r="AZ1634" s="208" t="str">
        <f t="shared" si="1841"/>
        <v>AZ$13</v>
      </c>
      <c r="BA1634" s="208" t="str">
        <f t="shared" si="1841"/>
        <v>BA$13</v>
      </c>
      <c r="BB1634" s="208" t="str">
        <f t="shared" si="1841"/>
        <v>BB$13</v>
      </c>
      <c r="BC1634" s="208" t="str">
        <f t="shared" si="1841"/>
        <v>BC$13</v>
      </c>
      <c r="BD1634" s="208" t="str">
        <f t="shared" si="1841"/>
        <v>BD$13</v>
      </c>
      <c r="BE1634" s="208" t="str">
        <f t="shared" si="1841"/>
        <v>BE$13</v>
      </c>
      <c r="BF1634" s="208" t="str">
        <f t="shared" si="1841"/>
        <v>BF$13</v>
      </c>
      <c r="BG1634" s="208" t="str">
        <f t="shared" si="1841"/>
        <v>BG$13</v>
      </c>
      <c r="BH1634" s="208" t="str">
        <f t="shared" si="1841"/>
        <v>BH$13</v>
      </c>
      <c r="BI1634" s="208" t="str">
        <f t="shared" si="1841"/>
        <v>BI$13</v>
      </c>
      <c r="BJ1634" s="208" t="str">
        <f t="shared" si="1841"/>
        <v>BJ$13</v>
      </c>
      <c r="BK1634" s="208" t="str">
        <f t="shared" si="1841"/>
        <v>BK$13</v>
      </c>
      <c r="BL1634" s="208" t="str">
        <f t="shared" si="1841"/>
        <v>BL$13</v>
      </c>
      <c r="BM1634" s="208" t="str">
        <f t="shared" si="1841"/>
        <v>BM$13</v>
      </c>
      <c r="BN1634" s="208" t="str">
        <f t="shared" si="1841"/>
        <v>BN$13</v>
      </c>
      <c r="BO1634" s="208" t="str">
        <f t="shared" si="1841"/>
        <v>BO$13</v>
      </c>
      <c r="BP1634" s="208" t="str">
        <f t="shared" si="1841"/>
        <v>BP$13</v>
      </c>
      <c r="BQ1634" s="208" t="str">
        <f t="shared" si="1841"/>
        <v>BQ$13</v>
      </c>
      <c r="BR1634" s="208" t="str">
        <f t="shared" si="1841"/>
        <v>BR$13</v>
      </c>
      <c r="BS1634" s="208" t="str">
        <f t="shared" si="1841"/>
        <v>BS$13</v>
      </c>
      <c r="BT1634" s="208" t="str">
        <f t="shared" si="1841"/>
        <v>BT$13</v>
      </c>
      <c r="BU1634" s="208" t="str">
        <f t="shared" si="1841"/>
        <v>BU$13</v>
      </c>
      <c r="BV1634" s="208" t="str">
        <f t="shared" si="1841"/>
        <v>BV$13</v>
      </c>
      <c r="BW1634" s="208" t="str">
        <f t="shared" si="1841"/>
        <v>BW$13</v>
      </c>
      <c r="BX1634" s="208" t="str">
        <f t="shared" si="1841"/>
        <v>BX$13</v>
      </c>
      <c r="BY1634" s="208" t="str">
        <f t="shared" si="1841"/>
        <v>BY$13</v>
      </c>
      <c r="BZ1634" s="208" t="str">
        <f t="shared" si="1841"/>
        <v>BZ$13</v>
      </c>
      <c r="CA1634" s="208" t="str">
        <f t="shared" si="1841"/>
        <v>CA$13</v>
      </c>
      <c r="CB1634" s="208" t="str">
        <f t="shared" si="1841"/>
        <v>CB$13</v>
      </c>
      <c r="CC1634" s="208" t="str">
        <f t="shared" si="1841"/>
        <v>CC$13</v>
      </c>
      <c r="CD1634" s="208" t="str">
        <f t="shared" si="1841"/>
        <v>CD$13</v>
      </c>
      <c r="CE1634" s="208" t="str">
        <f t="shared" ref="CE1634:CL1634" si="1842">CE1621</f>
        <v>CE$13</v>
      </c>
      <c r="CF1634" s="208" t="str">
        <f t="shared" si="1842"/>
        <v>CF$13</v>
      </c>
      <c r="CG1634" s="208" t="str">
        <f t="shared" si="1842"/>
        <v>CG$13</v>
      </c>
      <c r="CH1634" s="208" t="str">
        <f t="shared" si="1842"/>
        <v>CH$13</v>
      </c>
      <c r="CI1634" s="208" t="str">
        <f t="shared" si="1842"/>
        <v>CI$13</v>
      </c>
      <c r="CJ1634" s="208" t="str">
        <f t="shared" si="1842"/>
        <v>CJ$13</v>
      </c>
      <c r="CK1634" s="208" t="str">
        <f t="shared" si="1842"/>
        <v>CK$13</v>
      </c>
      <c r="CL1634" s="208" t="str">
        <f t="shared" si="1842"/>
        <v>CL$13</v>
      </c>
    </row>
    <row r="1635" spans="2:90" x14ac:dyDescent="0.4">
      <c r="B1635" s="87" t="str">
        <f>B1626</f>
        <v>Setup DC:</v>
      </c>
      <c r="C1635" s="12"/>
      <c r="D1635" s="12" t="s">
        <v>986</v>
      </c>
      <c r="E1635" s="12" t="s">
        <v>906</v>
      </c>
      <c r="F1635" s="12"/>
      <c r="G1635" s="12" t="s">
        <v>330</v>
      </c>
      <c r="H1635" s="12"/>
      <c r="I1635" s="60"/>
      <c r="J1635" s="60"/>
      <c r="K1635" s="15"/>
      <c r="L1635" s="15"/>
      <c r="M1635" s="15"/>
      <c r="N1635" s="15"/>
      <c r="O1635" s="15"/>
      <c r="P1635" s="15"/>
      <c r="R1635" s="15"/>
      <c r="S1635" s="208">
        <f t="shared" ref="S1635:CD1635" si="1843">S1623</f>
        <v>0</v>
      </c>
      <c r="T1635" s="208">
        <f t="shared" si="1843"/>
        <v>0</v>
      </c>
      <c r="U1635" s="208">
        <f t="shared" si="1843"/>
        <v>0</v>
      </c>
      <c r="V1635" s="208">
        <f t="shared" si="1843"/>
        <v>0</v>
      </c>
      <c r="W1635" s="208">
        <f t="shared" si="1843"/>
        <v>0</v>
      </c>
      <c r="X1635" s="208">
        <f t="shared" si="1843"/>
        <v>0</v>
      </c>
      <c r="Y1635" s="208">
        <f t="shared" si="1843"/>
        <v>0</v>
      </c>
      <c r="Z1635" s="208">
        <f t="shared" si="1843"/>
        <v>0</v>
      </c>
      <c r="AA1635" s="208">
        <f t="shared" si="1843"/>
        <v>0</v>
      </c>
      <c r="AB1635" s="208">
        <f t="shared" si="1843"/>
        <v>0</v>
      </c>
      <c r="AC1635" s="208">
        <f t="shared" si="1843"/>
        <v>0</v>
      </c>
      <c r="AD1635" s="208">
        <f t="shared" si="1843"/>
        <v>0</v>
      </c>
      <c r="AE1635" s="208">
        <f t="shared" si="1843"/>
        <v>0</v>
      </c>
      <c r="AF1635" s="208">
        <f t="shared" si="1843"/>
        <v>0</v>
      </c>
      <c r="AG1635" s="208">
        <f t="shared" si="1843"/>
        <v>0</v>
      </c>
      <c r="AH1635" s="208">
        <f t="shared" si="1843"/>
        <v>0</v>
      </c>
      <c r="AI1635" s="208">
        <f t="shared" si="1843"/>
        <v>0</v>
      </c>
      <c r="AJ1635" s="208">
        <f t="shared" si="1843"/>
        <v>0</v>
      </c>
      <c r="AK1635" s="208">
        <f t="shared" si="1843"/>
        <v>0</v>
      </c>
      <c r="AL1635" s="208">
        <f t="shared" si="1843"/>
        <v>0</v>
      </c>
      <c r="AM1635" s="208">
        <f t="shared" si="1843"/>
        <v>0</v>
      </c>
      <c r="AN1635" s="208">
        <f t="shared" si="1843"/>
        <v>0</v>
      </c>
      <c r="AO1635" s="208">
        <f t="shared" si="1843"/>
        <v>0</v>
      </c>
      <c r="AP1635" s="208">
        <f t="shared" si="1843"/>
        <v>0</v>
      </c>
      <c r="AQ1635" s="208">
        <f t="shared" si="1843"/>
        <v>0</v>
      </c>
      <c r="AR1635" s="208">
        <f t="shared" si="1843"/>
        <v>0</v>
      </c>
      <c r="AS1635" s="208">
        <f t="shared" si="1843"/>
        <v>0</v>
      </c>
      <c r="AT1635" s="208">
        <f t="shared" si="1843"/>
        <v>0</v>
      </c>
      <c r="AU1635" s="208">
        <f t="shared" si="1843"/>
        <v>0</v>
      </c>
      <c r="AV1635" s="208">
        <f t="shared" si="1843"/>
        <v>0</v>
      </c>
      <c r="AW1635" s="208">
        <f t="shared" si="1843"/>
        <v>0</v>
      </c>
      <c r="AX1635" s="208">
        <f t="shared" si="1843"/>
        <v>0</v>
      </c>
      <c r="AY1635" s="208">
        <f t="shared" si="1843"/>
        <v>0</v>
      </c>
      <c r="AZ1635" s="208">
        <f t="shared" si="1843"/>
        <v>0</v>
      </c>
      <c r="BA1635" s="208">
        <f t="shared" si="1843"/>
        <v>0</v>
      </c>
      <c r="BB1635" s="208">
        <f t="shared" si="1843"/>
        <v>0</v>
      </c>
      <c r="BC1635" s="208">
        <f t="shared" si="1843"/>
        <v>0</v>
      </c>
      <c r="BD1635" s="208">
        <f t="shared" si="1843"/>
        <v>0</v>
      </c>
      <c r="BE1635" s="208">
        <f t="shared" si="1843"/>
        <v>0</v>
      </c>
      <c r="BF1635" s="208">
        <f t="shared" si="1843"/>
        <v>0</v>
      </c>
      <c r="BG1635" s="208">
        <f t="shared" si="1843"/>
        <v>0</v>
      </c>
      <c r="BH1635" s="208">
        <f t="shared" si="1843"/>
        <v>0</v>
      </c>
      <c r="BI1635" s="208">
        <f t="shared" si="1843"/>
        <v>0</v>
      </c>
      <c r="BJ1635" s="208">
        <f t="shared" si="1843"/>
        <v>0</v>
      </c>
      <c r="BK1635" s="208">
        <f t="shared" si="1843"/>
        <v>0</v>
      </c>
      <c r="BL1635" s="208">
        <f t="shared" si="1843"/>
        <v>0</v>
      </c>
      <c r="BM1635" s="208">
        <f t="shared" si="1843"/>
        <v>0</v>
      </c>
      <c r="BN1635" s="208">
        <f t="shared" si="1843"/>
        <v>0</v>
      </c>
      <c r="BO1635" s="208">
        <f t="shared" si="1843"/>
        <v>0</v>
      </c>
      <c r="BP1635" s="208">
        <f t="shared" si="1843"/>
        <v>0</v>
      </c>
      <c r="BQ1635" s="208">
        <f t="shared" si="1843"/>
        <v>0</v>
      </c>
      <c r="BR1635" s="208">
        <f t="shared" si="1843"/>
        <v>0</v>
      </c>
      <c r="BS1635" s="208">
        <f t="shared" si="1843"/>
        <v>0</v>
      </c>
      <c r="BT1635" s="208">
        <f t="shared" si="1843"/>
        <v>0</v>
      </c>
      <c r="BU1635" s="208">
        <f t="shared" si="1843"/>
        <v>0</v>
      </c>
      <c r="BV1635" s="208">
        <f t="shared" si="1843"/>
        <v>0</v>
      </c>
      <c r="BW1635" s="208">
        <f t="shared" si="1843"/>
        <v>0</v>
      </c>
      <c r="BX1635" s="208">
        <f t="shared" si="1843"/>
        <v>0</v>
      </c>
      <c r="BY1635" s="208">
        <f t="shared" si="1843"/>
        <v>0</v>
      </c>
      <c r="BZ1635" s="208">
        <f t="shared" si="1843"/>
        <v>0</v>
      </c>
      <c r="CA1635" s="208">
        <f t="shared" si="1843"/>
        <v>0</v>
      </c>
      <c r="CB1635" s="208">
        <f t="shared" si="1843"/>
        <v>0</v>
      </c>
      <c r="CC1635" s="208">
        <f t="shared" si="1843"/>
        <v>0</v>
      </c>
      <c r="CD1635" s="208">
        <f t="shared" si="1843"/>
        <v>0</v>
      </c>
      <c r="CE1635" s="208">
        <f t="shared" ref="CE1635:CL1635" si="1844">CE1623</f>
        <v>0</v>
      </c>
      <c r="CF1635" s="208">
        <f t="shared" si="1844"/>
        <v>0</v>
      </c>
      <c r="CG1635" s="208">
        <f t="shared" si="1844"/>
        <v>0</v>
      </c>
      <c r="CH1635" s="208">
        <f t="shared" si="1844"/>
        <v>0</v>
      </c>
      <c r="CI1635" s="208">
        <f t="shared" si="1844"/>
        <v>0</v>
      </c>
      <c r="CJ1635" s="208">
        <f t="shared" si="1844"/>
        <v>0</v>
      </c>
      <c r="CK1635" s="208">
        <f t="shared" si="1844"/>
        <v>0</v>
      </c>
      <c r="CL1635" s="208">
        <f t="shared" si="1844"/>
        <v>0</v>
      </c>
    </row>
    <row r="1636" spans="2:90" x14ac:dyDescent="0.4">
      <c r="B1636" s="231" t="str">
        <f>IFERROR(SUBSTITUTE(TRIM(MID(B1626, SEARCH("-", B1626) + 1, LEN(B1626))),":",""),"no unit")</f>
        <v>no unit</v>
      </c>
      <c r="C1636" s="12"/>
      <c r="D1636" s="12" t="s">
        <v>986</v>
      </c>
      <c r="E1636" s="12" t="s">
        <v>906</v>
      </c>
      <c r="F1636" s="12"/>
      <c r="G1636" s="12" t="s">
        <v>330</v>
      </c>
      <c r="H1636" s="12"/>
      <c r="I1636" s="60"/>
      <c r="J1636" s="60"/>
      <c r="K1636" s="15"/>
      <c r="L1636" s="15"/>
      <c r="M1636" s="15"/>
      <c r="N1636" s="15"/>
      <c r="O1636" s="15"/>
      <c r="P1636" s="15"/>
      <c r="R1636" s="15"/>
      <c r="S1636" s="208"/>
      <c r="T1636" s="208"/>
      <c r="U1636" s="208"/>
      <c r="V1636" s="208"/>
      <c r="W1636" s="208"/>
      <c r="X1636" s="208"/>
      <c r="Y1636" s="208"/>
      <c r="Z1636" s="208"/>
      <c r="AA1636" s="208"/>
      <c r="AB1636" s="208"/>
      <c r="AC1636" s="208"/>
      <c r="AD1636" s="208"/>
      <c r="AE1636" s="208"/>
      <c r="AF1636" s="208"/>
      <c r="AG1636" s="208"/>
      <c r="AH1636" s="208"/>
      <c r="AI1636" s="208"/>
      <c r="AJ1636" s="208"/>
      <c r="AK1636" s="208"/>
      <c r="AL1636" s="208"/>
      <c r="AM1636" s="208"/>
      <c r="AN1636" s="208"/>
      <c r="AO1636" s="208"/>
      <c r="AP1636" s="208"/>
      <c r="AQ1636" s="208"/>
      <c r="AR1636" s="208"/>
      <c r="AS1636" s="208"/>
      <c r="AT1636" s="208"/>
      <c r="AU1636" s="208"/>
      <c r="AV1636" s="208"/>
      <c r="AW1636" s="208"/>
      <c r="AX1636" s="208"/>
      <c r="AY1636" s="208"/>
      <c r="AZ1636" s="208"/>
      <c r="BA1636" s="208"/>
      <c r="BB1636" s="208"/>
      <c r="BC1636" s="208"/>
      <c r="BD1636" s="208"/>
      <c r="BE1636" s="208"/>
      <c r="BF1636" s="208"/>
      <c r="BG1636" s="208"/>
      <c r="BH1636" s="208"/>
      <c r="BI1636" s="208"/>
      <c r="BJ1636" s="208"/>
      <c r="BK1636" s="208"/>
      <c r="BL1636" s="208"/>
      <c r="BM1636" s="208"/>
      <c r="BN1636" s="208"/>
      <c r="BO1636" s="208"/>
      <c r="BP1636" s="208"/>
      <c r="BQ1636" s="208"/>
      <c r="BR1636" s="208"/>
      <c r="BS1636" s="208"/>
      <c r="BT1636" s="208"/>
      <c r="BU1636" s="208"/>
      <c r="BV1636" s="208"/>
      <c r="BW1636" s="208"/>
      <c r="BX1636" s="208"/>
      <c r="BY1636" s="208"/>
      <c r="BZ1636" s="208"/>
      <c r="CA1636" s="208"/>
      <c r="CB1636" s="208"/>
      <c r="CC1636" s="208"/>
      <c r="CD1636" s="208"/>
      <c r="CE1636" s="208"/>
      <c r="CF1636" s="208"/>
      <c r="CG1636" s="208"/>
      <c r="CH1636" s="208"/>
      <c r="CI1636" s="208"/>
      <c r="CJ1636" s="208"/>
      <c r="CK1636" s="208"/>
      <c r="CL1636" s="208"/>
    </row>
    <row r="1637" spans="2:90" x14ac:dyDescent="0.4">
      <c r="B1637" s="87" t="str">
        <f>B1624</f>
        <v>Secondary revenue driver</v>
      </c>
      <c r="C1637" s="88"/>
      <c r="D1637" s="88" t="s">
        <v>986</v>
      </c>
      <c r="E1637" s="88" t="s">
        <v>906</v>
      </c>
      <c r="F1637" s="88"/>
      <c r="G1637" s="88" t="s">
        <v>330</v>
      </c>
      <c r="H1637" s="88"/>
      <c r="I1637" s="206"/>
      <c r="J1637" s="206"/>
      <c r="K1637" s="207"/>
      <c r="L1637" s="207"/>
      <c r="M1637" s="207"/>
      <c r="N1637" s="207"/>
      <c r="O1637" s="207"/>
      <c r="P1637" s="207"/>
      <c r="R1637" s="207"/>
      <c r="S1637" s="4" t="str">
        <f t="shared" ref="S1637:CD1637" si="1845">ADDRESS(ROW(S1629),COLUMN(S1629),2)</f>
        <v>S$1629</v>
      </c>
      <c r="T1637" s="4" t="str">
        <f t="shared" si="1845"/>
        <v>T$1629</v>
      </c>
      <c r="U1637" s="4" t="str">
        <f t="shared" si="1845"/>
        <v>U$1629</v>
      </c>
      <c r="V1637" s="4" t="str">
        <f t="shared" si="1845"/>
        <v>V$1629</v>
      </c>
      <c r="W1637" s="4" t="str">
        <f t="shared" si="1845"/>
        <v>W$1629</v>
      </c>
      <c r="X1637" s="4" t="str">
        <f t="shared" si="1845"/>
        <v>X$1629</v>
      </c>
      <c r="Y1637" s="4" t="str">
        <f t="shared" si="1845"/>
        <v>Y$1629</v>
      </c>
      <c r="Z1637" s="4" t="str">
        <f t="shared" si="1845"/>
        <v>Z$1629</v>
      </c>
      <c r="AA1637" s="4" t="str">
        <f t="shared" si="1845"/>
        <v>AA$1629</v>
      </c>
      <c r="AB1637" s="4" t="str">
        <f t="shared" si="1845"/>
        <v>AB$1629</v>
      </c>
      <c r="AC1637" s="4" t="str">
        <f t="shared" si="1845"/>
        <v>AC$1629</v>
      </c>
      <c r="AD1637" s="4" t="str">
        <f t="shared" si="1845"/>
        <v>AD$1629</v>
      </c>
      <c r="AE1637" s="4" t="str">
        <f t="shared" si="1845"/>
        <v>AE$1629</v>
      </c>
      <c r="AF1637" s="4" t="str">
        <f t="shared" si="1845"/>
        <v>AF$1629</v>
      </c>
      <c r="AG1637" s="4" t="str">
        <f t="shared" si="1845"/>
        <v>AG$1629</v>
      </c>
      <c r="AH1637" s="4" t="str">
        <f t="shared" si="1845"/>
        <v>AH$1629</v>
      </c>
      <c r="AI1637" s="4" t="str">
        <f t="shared" si="1845"/>
        <v>AI$1629</v>
      </c>
      <c r="AJ1637" s="4" t="str">
        <f t="shared" si="1845"/>
        <v>AJ$1629</v>
      </c>
      <c r="AK1637" s="4" t="str">
        <f t="shared" si="1845"/>
        <v>AK$1629</v>
      </c>
      <c r="AL1637" s="4" t="str">
        <f t="shared" si="1845"/>
        <v>AL$1629</v>
      </c>
      <c r="AM1637" s="4" t="str">
        <f t="shared" si="1845"/>
        <v>AM$1629</v>
      </c>
      <c r="AN1637" s="4" t="str">
        <f t="shared" si="1845"/>
        <v>AN$1629</v>
      </c>
      <c r="AO1637" s="4" t="str">
        <f t="shared" si="1845"/>
        <v>AO$1629</v>
      </c>
      <c r="AP1637" s="4" t="str">
        <f t="shared" si="1845"/>
        <v>AP$1629</v>
      </c>
      <c r="AQ1637" s="4" t="str">
        <f t="shared" si="1845"/>
        <v>AQ$1629</v>
      </c>
      <c r="AR1637" s="4" t="str">
        <f t="shared" si="1845"/>
        <v>AR$1629</v>
      </c>
      <c r="AS1637" s="4" t="str">
        <f t="shared" si="1845"/>
        <v>AS$1629</v>
      </c>
      <c r="AT1637" s="4" t="str">
        <f t="shared" si="1845"/>
        <v>AT$1629</v>
      </c>
      <c r="AU1637" s="4" t="str">
        <f t="shared" si="1845"/>
        <v>AU$1629</v>
      </c>
      <c r="AV1637" s="4" t="str">
        <f t="shared" si="1845"/>
        <v>AV$1629</v>
      </c>
      <c r="AW1637" s="4" t="str">
        <f t="shared" si="1845"/>
        <v>AW$1629</v>
      </c>
      <c r="AX1637" s="4" t="str">
        <f t="shared" si="1845"/>
        <v>AX$1629</v>
      </c>
      <c r="AY1637" s="4" t="str">
        <f t="shared" si="1845"/>
        <v>AY$1629</v>
      </c>
      <c r="AZ1637" s="4" t="str">
        <f t="shared" si="1845"/>
        <v>AZ$1629</v>
      </c>
      <c r="BA1637" s="4" t="str">
        <f t="shared" si="1845"/>
        <v>BA$1629</v>
      </c>
      <c r="BB1637" s="4" t="str">
        <f t="shared" si="1845"/>
        <v>BB$1629</v>
      </c>
      <c r="BC1637" s="4" t="str">
        <f t="shared" si="1845"/>
        <v>BC$1629</v>
      </c>
      <c r="BD1637" s="4" t="str">
        <f t="shared" si="1845"/>
        <v>BD$1629</v>
      </c>
      <c r="BE1637" s="4" t="str">
        <f t="shared" si="1845"/>
        <v>BE$1629</v>
      </c>
      <c r="BF1637" s="4" t="str">
        <f t="shared" si="1845"/>
        <v>BF$1629</v>
      </c>
      <c r="BG1637" s="4" t="str">
        <f t="shared" si="1845"/>
        <v>BG$1629</v>
      </c>
      <c r="BH1637" s="4" t="str">
        <f t="shared" si="1845"/>
        <v>BH$1629</v>
      </c>
      <c r="BI1637" s="4" t="str">
        <f t="shared" si="1845"/>
        <v>BI$1629</v>
      </c>
      <c r="BJ1637" s="4" t="str">
        <f t="shared" si="1845"/>
        <v>BJ$1629</v>
      </c>
      <c r="BK1637" s="4" t="str">
        <f t="shared" si="1845"/>
        <v>BK$1629</v>
      </c>
      <c r="BL1637" s="4" t="str">
        <f t="shared" si="1845"/>
        <v>BL$1629</v>
      </c>
      <c r="BM1637" s="4" t="str">
        <f t="shared" si="1845"/>
        <v>BM$1629</v>
      </c>
      <c r="BN1637" s="4" t="str">
        <f t="shared" si="1845"/>
        <v>BN$1629</v>
      </c>
      <c r="BO1637" s="4" t="str">
        <f t="shared" si="1845"/>
        <v>BO$1629</v>
      </c>
      <c r="BP1637" s="4" t="str">
        <f t="shared" si="1845"/>
        <v>BP$1629</v>
      </c>
      <c r="BQ1637" s="4" t="str">
        <f t="shared" si="1845"/>
        <v>BQ$1629</v>
      </c>
      <c r="BR1637" s="4" t="str">
        <f t="shared" si="1845"/>
        <v>BR$1629</v>
      </c>
      <c r="BS1637" s="4" t="str">
        <f t="shared" si="1845"/>
        <v>BS$1629</v>
      </c>
      <c r="BT1637" s="4" t="str">
        <f t="shared" si="1845"/>
        <v>BT$1629</v>
      </c>
      <c r="BU1637" s="4" t="str">
        <f t="shared" si="1845"/>
        <v>BU$1629</v>
      </c>
      <c r="BV1637" s="4" t="str">
        <f t="shared" si="1845"/>
        <v>BV$1629</v>
      </c>
      <c r="BW1637" s="4" t="str">
        <f t="shared" si="1845"/>
        <v>BW$1629</v>
      </c>
      <c r="BX1637" s="4" t="str">
        <f t="shared" si="1845"/>
        <v>BX$1629</v>
      </c>
      <c r="BY1637" s="4" t="str">
        <f t="shared" si="1845"/>
        <v>BY$1629</v>
      </c>
      <c r="BZ1637" s="4" t="str">
        <f t="shared" si="1845"/>
        <v>BZ$1629</v>
      </c>
      <c r="CA1637" s="4" t="str">
        <f t="shared" si="1845"/>
        <v>CA$1629</v>
      </c>
      <c r="CB1637" s="4" t="str">
        <f t="shared" si="1845"/>
        <v>CB$1629</v>
      </c>
      <c r="CC1637" s="4" t="str">
        <f t="shared" si="1845"/>
        <v>CC$1629</v>
      </c>
      <c r="CD1637" s="4" t="str">
        <f t="shared" si="1845"/>
        <v>CD$1629</v>
      </c>
      <c r="CE1637" s="4" t="str">
        <f t="shared" ref="CE1637:CL1637" si="1846">ADDRESS(ROW(CE1629),COLUMN(CE1629),2)</f>
        <v>CE$1629</v>
      </c>
      <c r="CF1637" s="4" t="str">
        <f t="shared" si="1846"/>
        <v>CF$1629</v>
      </c>
      <c r="CG1637" s="4" t="str">
        <f t="shared" si="1846"/>
        <v>CG$1629</v>
      </c>
      <c r="CH1637" s="4" t="str">
        <f t="shared" si="1846"/>
        <v>CH$1629</v>
      </c>
      <c r="CI1637" s="4" t="str">
        <f t="shared" si="1846"/>
        <v>CI$1629</v>
      </c>
      <c r="CJ1637" s="4" t="str">
        <f t="shared" si="1846"/>
        <v>CJ$1629</v>
      </c>
      <c r="CK1637" s="4" t="str">
        <f t="shared" si="1846"/>
        <v>CK$1629</v>
      </c>
      <c r="CL1637" s="4" t="str">
        <f t="shared" si="1846"/>
        <v>CL$1629</v>
      </c>
    </row>
    <row r="1638" spans="2:90" x14ac:dyDescent="0.4">
      <c r="B1638" s="8" t="str">
        <f>B1625</f>
        <v>Secondary volume driver</v>
      </c>
      <c r="C1638" s="12"/>
      <c r="D1638" s="12" t="s">
        <v>986</v>
      </c>
      <c r="E1638" s="12" t="s">
        <v>906</v>
      </c>
      <c r="F1638" s="12"/>
      <c r="G1638" s="12" t="s">
        <v>330</v>
      </c>
      <c r="H1638" s="12"/>
      <c r="I1638" s="60"/>
      <c r="J1638" s="60"/>
      <c r="K1638" s="15"/>
      <c r="L1638" s="15"/>
      <c r="M1638" s="15"/>
      <c r="N1638" s="15"/>
      <c r="O1638" s="15"/>
      <c r="P1638" s="15"/>
      <c r="R1638" s="15"/>
      <c r="S1638" s="208" t="str">
        <f t="shared" ref="S1638:CD1638" si="1847">S1625</f>
        <v>S$15</v>
      </c>
      <c r="T1638" s="208" t="str">
        <f t="shared" si="1847"/>
        <v>T$15</v>
      </c>
      <c r="U1638" s="208" t="str">
        <f t="shared" si="1847"/>
        <v>U$15</v>
      </c>
      <c r="V1638" s="208" t="str">
        <f t="shared" si="1847"/>
        <v>V$15</v>
      </c>
      <c r="W1638" s="208" t="str">
        <f t="shared" si="1847"/>
        <v>W$15</v>
      </c>
      <c r="X1638" s="208" t="str">
        <f t="shared" si="1847"/>
        <v>X$15</v>
      </c>
      <c r="Y1638" s="208" t="str">
        <f t="shared" si="1847"/>
        <v>Y$15</v>
      </c>
      <c r="Z1638" s="208" t="str">
        <f t="shared" si="1847"/>
        <v>Z$15</v>
      </c>
      <c r="AA1638" s="208" t="str">
        <f t="shared" si="1847"/>
        <v>AA$15</v>
      </c>
      <c r="AB1638" s="208" t="str">
        <f t="shared" si="1847"/>
        <v>AB$15</v>
      </c>
      <c r="AC1638" s="208" t="str">
        <f t="shared" si="1847"/>
        <v>AC$15</v>
      </c>
      <c r="AD1638" s="208" t="str">
        <f t="shared" si="1847"/>
        <v>AD$15</v>
      </c>
      <c r="AE1638" s="208" t="str">
        <f t="shared" si="1847"/>
        <v>AE$15</v>
      </c>
      <c r="AF1638" s="208" t="str">
        <f t="shared" si="1847"/>
        <v>AF$15</v>
      </c>
      <c r="AG1638" s="208" t="str">
        <f t="shared" si="1847"/>
        <v>AG$15</v>
      </c>
      <c r="AH1638" s="208" t="str">
        <f t="shared" si="1847"/>
        <v>AH$15</v>
      </c>
      <c r="AI1638" s="208" t="str">
        <f t="shared" si="1847"/>
        <v>AI$15</v>
      </c>
      <c r="AJ1638" s="208" t="str">
        <f t="shared" si="1847"/>
        <v>AJ$15</v>
      </c>
      <c r="AK1638" s="208" t="str">
        <f t="shared" si="1847"/>
        <v>AK$15</v>
      </c>
      <c r="AL1638" s="208" t="str">
        <f t="shared" si="1847"/>
        <v>AL$15</v>
      </c>
      <c r="AM1638" s="208" t="str">
        <f t="shared" si="1847"/>
        <v>AM$15</v>
      </c>
      <c r="AN1638" s="208" t="str">
        <f t="shared" si="1847"/>
        <v>AN$15</v>
      </c>
      <c r="AO1638" s="208" t="str">
        <f t="shared" si="1847"/>
        <v>AO$15</v>
      </c>
      <c r="AP1638" s="208" t="str">
        <f t="shared" si="1847"/>
        <v>AP$15</v>
      </c>
      <c r="AQ1638" s="208" t="str">
        <f t="shared" si="1847"/>
        <v>AQ$15</v>
      </c>
      <c r="AR1638" s="208" t="str">
        <f t="shared" si="1847"/>
        <v>AR$15</v>
      </c>
      <c r="AS1638" s="208" t="str">
        <f t="shared" si="1847"/>
        <v>AS$15</v>
      </c>
      <c r="AT1638" s="208" t="str">
        <f t="shared" si="1847"/>
        <v>AT$15</v>
      </c>
      <c r="AU1638" s="208" t="str">
        <f t="shared" si="1847"/>
        <v>AU$15</v>
      </c>
      <c r="AV1638" s="208" t="str">
        <f t="shared" si="1847"/>
        <v>AV$15</v>
      </c>
      <c r="AW1638" s="208" t="str">
        <f t="shared" si="1847"/>
        <v>AW$15</v>
      </c>
      <c r="AX1638" s="208" t="str">
        <f t="shared" si="1847"/>
        <v>AX$15</v>
      </c>
      <c r="AY1638" s="208" t="str">
        <f t="shared" si="1847"/>
        <v>AY$15</v>
      </c>
      <c r="AZ1638" s="208" t="str">
        <f t="shared" si="1847"/>
        <v>AZ$15</v>
      </c>
      <c r="BA1638" s="208" t="str">
        <f t="shared" si="1847"/>
        <v>BA$15</v>
      </c>
      <c r="BB1638" s="208" t="str">
        <f t="shared" si="1847"/>
        <v>BB$15</v>
      </c>
      <c r="BC1638" s="208" t="str">
        <f t="shared" si="1847"/>
        <v>BC$15</v>
      </c>
      <c r="BD1638" s="208" t="str">
        <f t="shared" si="1847"/>
        <v>BD$15</v>
      </c>
      <c r="BE1638" s="208" t="str">
        <f t="shared" si="1847"/>
        <v>BE$15</v>
      </c>
      <c r="BF1638" s="208" t="str">
        <f t="shared" si="1847"/>
        <v>BF$15</v>
      </c>
      <c r="BG1638" s="208" t="str">
        <f t="shared" si="1847"/>
        <v>BG$15</v>
      </c>
      <c r="BH1638" s="208" t="str">
        <f t="shared" si="1847"/>
        <v>BH$15</v>
      </c>
      <c r="BI1638" s="208" t="str">
        <f t="shared" si="1847"/>
        <v>BI$15</v>
      </c>
      <c r="BJ1638" s="208" t="str">
        <f t="shared" si="1847"/>
        <v>BJ$15</v>
      </c>
      <c r="BK1638" s="208" t="str">
        <f t="shared" si="1847"/>
        <v>BK$15</v>
      </c>
      <c r="BL1638" s="208" t="str">
        <f t="shared" si="1847"/>
        <v>BL$15</v>
      </c>
      <c r="BM1638" s="208" t="str">
        <f t="shared" si="1847"/>
        <v>BM$15</v>
      </c>
      <c r="BN1638" s="208" t="str">
        <f t="shared" si="1847"/>
        <v>BN$15</v>
      </c>
      <c r="BO1638" s="208" t="str">
        <f t="shared" si="1847"/>
        <v>BO$15</v>
      </c>
      <c r="BP1638" s="208" t="str">
        <f t="shared" si="1847"/>
        <v>BP$15</v>
      </c>
      <c r="BQ1638" s="208" t="str">
        <f t="shared" si="1847"/>
        <v>BQ$15</v>
      </c>
      <c r="BR1638" s="208" t="str">
        <f t="shared" si="1847"/>
        <v>BR$15</v>
      </c>
      <c r="BS1638" s="208" t="str">
        <f t="shared" si="1847"/>
        <v>BS$15</v>
      </c>
      <c r="BT1638" s="208" t="str">
        <f t="shared" si="1847"/>
        <v>BT$15</v>
      </c>
      <c r="BU1638" s="208" t="str">
        <f t="shared" si="1847"/>
        <v>BU$15</v>
      </c>
      <c r="BV1638" s="208" t="str">
        <f t="shared" si="1847"/>
        <v>BV$15</v>
      </c>
      <c r="BW1638" s="208" t="str">
        <f t="shared" si="1847"/>
        <v>BW$15</v>
      </c>
      <c r="BX1638" s="208" t="str">
        <f t="shared" si="1847"/>
        <v>BX$15</v>
      </c>
      <c r="BY1638" s="208" t="str">
        <f t="shared" si="1847"/>
        <v>BY$15</v>
      </c>
      <c r="BZ1638" s="208" t="str">
        <f t="shared" si="1847"/>
        <v>BZ$15</v>
      </c>
      <c r="CA1638" s="208" t="str">
        <f t="shared" si="1847"/>
        <v>CA$15</v>
      </c>
      <c r="CB1638" s="208" t="str">
        <f t="shared" si="1847"/>
        <v>CB$15</v>
      </c>
      <c r="CC1638" s="208" t="str">
        <f t="shared" si="1847"/>
        <v>CC$15</v>
      </c>
      <c r="CD1638" s="208" t="str">
        <f t="shared" si="1847"/>
        <v>CD$15</v>
      </c>
      <c r="CE1638" s="208" t="str">
        <f t="shared" ref="CE1638:CL1638" si="1848">CE1625</f>
        <v>CE$15</v>
      </c>
      <c r="CF1638" s="208" t="str">
        <f t="shared" si="1848"/>
        <v>CF$15</v>
      </c>
      <c r="CG1638" s="208" t="str">
        <f t="shared" si="1848"/>
        <v>CG$15</v>
      </c>
      <c r="CH1638" s="208" t="str">
        <f t="shared" si="1848"/>
        <v>CH$15</v>
      </c>
      <c r="CI1638" s="208" t="str">
        <f t="shared" si="1848"/>
        <v>CI$15</v>
      </c>
      <c r="CJ1638" s="208" t="str">
        <f t="shared" si="1848"/>
        <v>CJ$15</v>
      </c>
      <c r="CK1638" s="208" t="str">
        <f t="shared" si="1848"/>
        <v>CK$15</v>
      </c>
      <c r="CL1638" s="208" t="str">
        <f t="shared" si="1848"/>
        <v>CL$15</v>
      </c>
    </row>
    <row r="1639" spans="2:90" x14ac:dyDescent="0.4">
      <c r="C1639" s="12"/>
      <c r="D1639" s="12"/>
      <c r="E1639" s="12" t="s">
        <v>906</v>
      </c>
      <c r="F1639" s="12"/>
      <c r="G1639" s="12"/>
      <c r="H1639" s="12"/>
      <c r="I1639" s="60"/>
      <c r="J1639" s="60"/>
      <c r="K1639" s="15"/>
      <c r="L1639" s="15"/>
      <c r="M1639" s="15"/>
      <c r="N1639" s="15"/>
      <c r="O1639" s="15"/>
      <c r="P1639" s="15"/>
      <c r="R1639" s="15"/>
      <c r="S1639" s="208"/>
      <c r="T1639" s="208"/>
      <c r="U1639" s="208"/>
      <c r="V1639" s="208"/>
      <c r="W1639" s="208"/>
      <c r="X1639" s="208"/>
      <c r="Y1639" s="208"/>
      <c r="Z1639" s="208"/>
      <c r="AA1639" s="208"/>
      <c r="AB1639" s="208"/>
      <c r="AC1639" s="208"/>
      <c r="AD1639" s="208"/>
      <c r="AE1639" s="208"/>
      <c r="AF1639" s="208"/>
      <c r="AG1639" s="208"/>
      <c r="AH1639" s="208"/>
      <c r="AI1639" s="208"/>
      <c r="AJ1639" s="208"/>
      <c r="AK1639" s="208"/>
      <c r="AL1639" s="208"/>
      <c r="AM1639" s="208"/>
      <c r="AN1639" s="208"/>
      <c r="AO1639" s="208"/>
      <c r="AP1639" s="208"/>
      <c r="AQ1639" s="208"/>
      <c r="AR1639" s="208"/>
      <c r="AS1639" s="208"/>
      <c r="AT1639" s="208"/>
      <c r="AU1639" s="208"/>
      <c r="AV1639" s="208"/>
      <c r="AW1639" s="208"/>
      <c r="AX1639" s="208"/>
      <c r="AY1639" s="208"/>
      <c r="AZ1639" s="208"/>
      <c r="BA1639" s="208"/>
      <c r="BB1639" s="208"/>
      <c r="BC1639" s="208"/>
      <c r="BD1639" s="208"/>
      <c r="BE1639" s="208"/>
      <c r="BF1639" s="208"/>
      <c r="BG1639" s="208"/>
      <c r="BH1639" s="208"/>
      <c r="BI1639" s="208"/>
      <c r="BJ1639" s="208"/>
      <c r="BK1639" s="208"/>
      <c r="BL1639" s="208"/>
      <c r="BM1639" s="208"/>
      <c r="BN1639" s="208"/>
      <c r="BO1639" s="208"/>
      <c r="BP1639" s="208"/>
      <c r="BQ1639" s="208"/>
      <c r="BR1639" s="208"/>
      <c r="BS1639" s="208"/>
      <c r="BT1639" s="208"/>
      <c r="BU1639" s="208"/>
      <c r="BV1639" s="208"/>
      <c r="BW1639" s="208"/>
      <c r="BX1639" s="208"/>
      <c r="BY1639" s="208"/>
      <c r="BZ1639" s="208"/>
      <c r="CA1639" s="208"/>
      <c r="CB1639" s="208"/>
      <c r="CC1639" s="208"/>
      <c r="CD1639" s="208"/>
      <c r="CE1639" s="208"/>
      <c r="CF1639" s="208"/>
      <c r="CG1639" s="208"/>
      <c r="CH1639" s="208"/>
      <c r="CI1639" s="208"/>
      <c r="CJ1639" s="208"/>
      <c r="CK1639" s="208"/>
      <c r="CL1639" s="208"/>
    </row>
    <row r="1640" spans="2:90" x14ac:dyDescent="0.4">
      <c r="B1640" s="168" t="s">
        <v>487</v>
      </c>
      <c r="C1640" s="186"/>
      <c r="D1640" s="186"/>
      <c r="E1640" s="186" t="s">
        <v>906</v>
      </c>
      <c r="F1640" s="186"/>
      <c r="G1640" s="186"/>
      <c r="H1640" s="186"/>
      <c r="I1640" s="187"/>
      <c r="J1640" s="187"/>
      <c r="K1640" s="188"/>
      <c r="L1640" s="188"/>
      <c r="M1640" s="188"/>
      <c r="N1640" s="188"/>
      <c r="O1640" s="188"/>
      <c r="P1640" s="188"/>
      <c r="R1640" s="188"/>
      <c r="S1640" s="189"/>
      <c r="T1640" s="189"/>
      <c r="U1640" s="189"/>
      <c r="V1640" s="189"/>
      <c r="W1640" s="189"/>
      <c r="X1640" s="189"/>
      <c r="Y1640" s="189"/>
      <c r="Z1640" s="189"/>
      <c r="AA1640" s="189"/>
      <c r="AB1640" s="189"/>
      <c r="AC1640" s="189"/>
      <c r="AD1640" s="189"/>
      <c r="AE1640" s="189"/>
      <c r="AF1640" s="189"/>
      <c r="AG1640" s="189"/>
      <c r="AH1640" s="189"/>
      <c r="AI1640" s="189"/>
      <c r="AJ1640" s="189"/>
      <c r="AK1640" s="189"/>
      <c r="AL1640" s="189"/>
      <c r="AM1640" s="189"/>
      <c r="AN1640" s="189"/>
      <c r="AO1640" s="189"/>
      <c r="AP1640" s="189"/>
      <c r="AQ1640" s="189"/>
      <c r="AR1640" s="189"/>
      <c r="AS1640" s="189"/>
      <c r="AT1640" s="189"/>
      <c r="AU1640" s="189"/>
      <c r="AV1640" s="189"/>
      <c r="AW1640" s="189"/>
      <c r="AX1640" s="189"/>
      <c r="AY1640" s="189"/>
      <c r="AZ1640" s="189"/>
      <c r="BA1640" s="189"/>
      <c r="BB1640" s="189"/>
      <c r="BC1640" s="189"/>
      <c r="BD1640" s="189"/>
      <c r="BE1640" s="189"/>
      <c r="BF1640" s="189"/>
      <c r="BG1640" s="189"/>
      <c r="BH1640" s="189"/>
      <c r="BI1640" s="189"/>
      <c r="BJ1640" s="189"/>
      <c r="BK1640" s="189"/>
      <c r="BL1640" s="189"/>
      <c r="BM1640" s="189"/>
      <c r="BN1640" s="189"/>
      <c r="BO1640" s="189"/>
      <c r="BP1640" s="189"/>
      <c r="BQ1640" s="189"/>
      <c r="BR1640" s="189"/>
      <c r="BS1640" s="189"/>
      <c r="BT1640" s="189"/>
      <c r="BU1640" s="189"/>
      <c r="BV1640" s="189"/>
      <c r="BW1640" s="189"/>
      <c r="BX1640" s="189"/>
      <c r="BY1640" s="189"/>
      <c r="BZ1640" s="189"/>
      <c r="CA1640" s="189"/>
      <c r="CB1640" s="189"/>
      <c r="CC1640" s="189"/>
      <c r="CD1640" s="189"/>
      <c r="CE1640" s="189"/>
      <c r="CF1640" s="189"/>
      <c r="CG1640" s="189"/>
      <c r="CH1640" s="189"/>
      <c r="CI1640" s="189"/>
      <c r="CJ1640" s="189"/>
      <c r="CK1640" s="189"/>
      <c r="CL1640" s="189"/>
    </row>
    <row r="1641" spans="2:90" x14ac:dyDescent="0.4">
      <c r="B1641" s="168" t="s">
        <v>489</v>
      </c>
      <c r="C1641" s="186"/>
      <c r="D1641" s="186"/>
      <c r="E1641" s="186" t="s">
        <v>906</v>
      </c>
      <c r="F1641" s="186"/>
      <c r="G1641" s="186"/>
      <c r="H1641" s="186"/>
      <c r="I1641" s="187"/>
      <c r="J1641" s="187"/>
      <c r="K1641" s="188"/>
      <c r="L1641" s="188"/>
      <c r="M1641" s="188"/>
      <c r="N1641" s="188"/>
      <c r="O1641" s="188"/>
      <c r="P1641" s="188"/>
      <c r="R1641" s="188"/>
      <c r="S1641" s="189"/>
      <c r="T1641" s="189"/>
      <c r="U1641" s="189"/>
      <c r="V1641" s="189"/>
      <c r="W1641" s="189"/>
      <c r="X1641" s="189"/>
      <c r="Y1641" s="189"/>
      <c r="Z1641" s="189"/>
      <c r="AA1641" s="189"/>
      <c r="AB1641" s="189"/>
      <c r="AC1641" s="189"/>
      <c r="AD1641" s="189"/>
      <c r="AE1641" s="189"/>
      <c r="AF1641" s="189"/>
      <c r="AG1641" s="189"/>
      <c r="AH1641" s="189"/>
      <c r="AI1641" s="189"/>
      <c r="AJ1641" s="189"/>
      <c r="AK1641" s="189"/>
      <c r="AL1641" s="189"/>
      <c r="AM1641" s="189"/>
      <c r="AN1641" s="189"/>
      <c r="AO1641" s="189"/>
      <c r="AP1641" s="189"/>
      <c r="AQ1641" s="189"/>
      <c r="AR1641" s="189"/>
      <c r="AS1641" s="189"/>
      <c r="AT1641" s="189"/>
      <c r="AU1641" s="189"/>
      <c r="AV1641" s="189"/>
      <c r="AW1641" s="189"/>
      <c r="AX1641" s="189"/>
      <c r="AY1641" s="189"/>
      <c r="AZ1641" s="189"/>
      <c r="BA1641" s="189"/>
      <c r="BB1641" s="189"/>
      <c r="BC1641" s="189"/>
      <c r="BD1641" s="189"/>
      <c r="BE1641" s="189"/>
      <c r="BF1641" s="189"/>
      <c r="BG1641" s="189"/>
      <c r="BH1641" s="189"/>
      <c r="BI1641" s="189"/>
      <c r="BJ1641" s="189"/>
      <c r="BK1641" s="189"/>
      <c r="BL1641" s="189"/>
      <c r="BM1641" s="189"/>
      <c r="BN1641" s="189"/>
      <c r="BO1641" s="189"/>
      <c r="BP1641" s="189"/>
      <c r="BQ1641" s="189"/>
      <c r="BR1641" s="189"/>
      <c r="BS1641" s="189"/>
      <c r="BT1641" s="189"/>
      <c r="BU1641" s="189"/>
      <c r="BV1641" s="189"/>
      <c r="BW1641" s="189"/>
      <c r="BX1641" s="189"/>
      <c r="BY1641" s="189"/>
      <c r="BZ1641" s="189"/>
      <c r="CA1641" s="189"/>
      <c r="CB1641" s="189"/>
      <c r="CC1641" s="189"/>
      <c r="CD1641" s="189"/>
      <c r="CE1641" s="189"/>
      <c r="CF1641" s="189"/>
      <c r="CG1641" s="189"/>
      <c r="CH1641" s="189"/>
      <c r="CI1641" s="189"/>
      <c r="CJ1641" s="189"/>
      <c r="CK1641" s="189"/>
      <c r="CL1641" s="189"/>
    </row>
    <row r="1642" spans="2:90" x14ac:dyDescent="0.4">
      <c r="B1642" s="168" t="s">
        <v>459</v>
      </c>
      <c r="C1642" s="167"/>
      <c r="D1642" s="167"/>
      <c r="E1642" s="167" t="s">
        <v>906</v>
      </c>
      <c r="F1642" s="167"/>
      <c r="G1642" s="167"/>
      <c r="H1642" s="167"/>
      <c r="I1642" s="169"/>
      <c r="J1642" s="169"/>
      <c r="K1642" s="190"/>
      <c r="L1642" s="190"/>
      <c r="M1642" s="190"/>
      <c r="N1642" s="190"/>
      <c r="O1642" s="190"/>
      <c r="P1642" s="190"/>
      <c r="R1642" s="191"/>
      <c r="S1642" s="192" t="str">
        <f t="shared" ref="S1642:CD1642" si="1849">S$16</f>
        <v>S$12</v>
      </c>
      <c r="T1642" s="192" t="str">
        <f t="shared" si="1849"/>
        <v>T$12</v>
      </c>
      <c r="U1642" s="192" t="str">
        <f t="shared" si="1849"/>
        <v>U$12</v>
      </c>
      <c r="V1642" s="192" t="str">
        <f t="shared" si="1849"/>
        <v>V$12</v>
      </c>
      <c r="W1642" s="192" t="str">
        <f t="shared" si="1849"/>
        <v>W$12</v>
      </c>
      <c r="X1642" s="192" t="str">
        <f t="shared" si="1849"/>
        <v>X$12</v>
      </c>
      <c r="Y1642" s="192" t="str">
        <f t="shared" si="1849"/>
        <v>Y$12</v>
      </c>
      <c r="Z1642" s="192" t="str">
        <f t="shared" si="1849"/>
        <v>Z$12</v>
      </c>
      <c r="AA1642" s="192" t="str">
        <f t="shared" si="1849"/>
        <v>AA$12</v>
      </c>
      <c r="AB1642" s="192" t="str">
        <f t="shared" si="1849"/>
        <v>AB$12</v>
      </c>
      <c r="AC1642" s="192" t="str">
        <f t="shared" si="1849"/>
        <v>AC$12</v>
      </c>
      <c r="AD1642" s="192" t="str">
        <f t="shared" si="1849"/>
        <v>AD$12</v>
      </c>
      <c r="AE1642" s="192" t="str">
        <f t="shared" si="1849"/>
        <v>AE$12</v>
      </c>
      <c r="AF1642" s="192" t="str">
        <f t="shared" si="1849"/>
        <v>AF$12</v>
      </c>
      <c r="AG1642" s="192" t="str">
        <f t="shared" si="1849"/>
        <v>AG$12</v>
      </c>
      <c r="AH1642" s="192" t="str">
        <f t="shared" si="1849"/>
        <v>AH$12</v>
      </c>
      <c r="AI1642" s="192" t="str">
        <f t="shared" si="1849"/>
        <v>AI$12</v>
      </c>
      <c r="AJ1642" s="192" t="str">
        <f t="shared" si="1849"/>
        <v>AJ$12</v>
      </c>
      <c r="AK1642" s="192" t="str">
        <f t="shared" si="1849"/>
        <v>AK$12</v>
      </c>
      <c r="AL1642" s="192" t="str">
        <f t="shared" si="1849"/>
        <v>AL$12</v>
      </c>
      <c r="AM1642" s="192" t="str">
        <f t="shared" si="1849"/>
        <v>AM$12</v>
      </c>
      <c r="AN1642" s="192" t="str">
        <f t="shared" si="1849"/>
        <v>AN$12</v>
      </c>
      <c r="AO1642" s="192" t="str">
        <f t="shared" si="1849"/>
        <v>AO$12</v>
      </c>
      <c r="AP1642" s="192" t="str">
        <f t="shared" si="1849"/>
        <v>AP$12</v>
      </c>
      <c r="AQ1642" s="192" t="str">
        <f t="shared" si="1849"/>
        <v>AQ$12</v>
      </c>
      <c r="AR1642" s="192" t="str">
        <f t="shared" si="1849"/>
        <v>AR$12</v>
      </c>
      <c r="AS1642" s="192" t="str">
        <f t="shared" si="1849"/>
        <v>AS$12</v>
      </c>
      <c r="AT1642" s="192" t="str">
        <f t="shared" si="1849"/>
        <v>AT$12</v>
      </c>
      <c r="AU1642" s="192" t="str">
        <f t="shared" si="1849"/>
        <v>AU$12</v>
      </c>
      <c r="AV1642" s="192" t="str">
        <f t="shared" si="1849"/>
        <v>AV$12</v>
      </c>
      <c r="AW1642" s="192" t="str">
        <f t="shared" si="1849"/>
        <v>AW$12</v>
      </c>
      <c r="AX1642" s="192" t="str">
        <f t="shared" si="1849"/>
        <v>AX$12</v>
      </c>
      <c r="AY1642" s="192" t="str">
        <f t="shared" si="1849"/>
        <v>AY$12</v>
      </c>
      <c r="AZ1642" s="192" t="str">
        <f t="shared" si="1849"/>
        <v>AZ$12</v>
      </c>
      <c r="BA1642" s="192" t="str">
        <f t="shared" si="1849"/>
        <v>BA$12</v>
      </c>
      <c r="BB1642" s="192" t="str">
        <f t="shared" si="1849"/>
        <v>BB$12</v>
      </c>
      <c r="BC1642" s="192" t="str">
        <f t="shared" si="1849"/>
        <v>BC$12</v>
      </c>
      <c r="BD1642" s="192" t="str">
        <f t="shared" si="1849"/>
        <v>BD$12</v>
      </c>
      <c r="BE1642" s="192" t="str">
        <f t="shared" si="1849"/>
        <v>BE$12</v>
      </c>
      <c r="BF1642" s="192" t="str">
        <f t="shared" si="1849"/>
        <v>BF$12</v>
      </c>
      <c r="BG1642" s="192" t="str">
        <f t="shared" si="1849"/>
        <v>BG$12</v>
      </c>
      <c r="BH1642" s="192" t="str">
        <f t="shared" si="1849"/>
        <v>BH$12</v>
      </c>
      <c r="BI1642" s="192" t="str">
        <f t="shared" si="1849"/>
        <v>BI$12</v>
      </c>
      <c r="BJ1642" s="192" t="str">
        <f t="shared" si="1849"/>
        <v>BJ$12</v>
      </c>
      <c r="BK1642" s="192" t="str">
        <f t="shared" si="1849"/>
        <v>BK$12</v>
      </c>
      <c r="BL1642" s="192" t="str">
        <f t="shared" si="1849"/>
        <v>BL$12</v>
      </c>
      <c r="BM1642" s="192" t="str">
        <f t="shared" si="1849"/>
        <v>BM$12</v>
      </c>
      <c r="BN1642" s="192" t="str">
        <f t="shared" si="1849"/>
        <v>BN$12</v>
      </c>
      <c r="BO1642" s="192" t="str">
        <f t="shared" si="1849"/>
        <v>BO$12</v>
      </c>
      <c r="BP1642" s="192" t="str">
        <f t="shared" si="1849"/>
        <v>BP$12</v>
      </c>
      <c r="BQ1642" s="192" t="str">
        <f t="shared" si="1849"/>
        <v>BQ$12</v>
      </c>
      <c r="BR1642" s="192" t="str">
        <f t="shared" si="1849"/>
        <v>BR$12</v>
      </c>
      <c r="BS1642" s="192" t="str">
        <f t="shared" si="1849"/>
        <v>BS$12</v>
      </c>
      <c r="BT1642" s="192" t="str">
        <f t="shared" si="1849"/>
        <v>BT$12</v>
      </c>
      <c r="BU1642" s="192" t="str">
        <f t="shared" si="1849"/>
        <v>BU$12</v>
      </c>
      <c r="BV1642" s="192" t="str">
        <f t="shared" si="1849"/>
        <v>BV$12</v>
      </c>
      <c r="BW1642" s="192" t="str">
        <f t="shared" si="1849"/>
        <v>BW$12</v>
      </c>
      <c r="BX1642" s="192" t="str">
        <f t="shared" si="1849"/>
        <v>BX$12</v>
      </c>
      <c r="BY1642" s="192" t="str">
        <f t="shared" si="1849"/>
        <v>BY$12</v>
      </c>
      <c r="BZ1642" s="192" t="str">
        <f t="shared" si="1849"/>
        <v>BZ$12</v>
      </c>
      <c r="CA1642" s="192" t="str">
        <f t="shared" si="1849"/>
        <v>CA$12</v>
      </c>
      <c r="CB1642" s="192" t="str">
        <f t="shared" si="1849"/>
        <v>CB$12</v>
      </c>
      <c r="CC1642" s="192" t="str">
        <f t="shared" si="1849"/>
        <v>CC$12</v>
      </c>
      <c r="CD1642" s="192" t="str">
        <f t="shared" si="1849"/>
        <v>CD$12</v>
      </c>
      <c r="CE1642" s="192" t="str">
        <f t="shared" ref="CE1642:CL1642" si="1850">CE$16</f>
        <v>CE$12</v>
      </c>
      <c r="CF1642" s="192" t="str">
        <f t="shared" si="1850"/>
        <v>CF$12</v>
      </c>
      <c r="CG1642" s="192" t="str">
        <f t="shared" si="1850"/>
        <v>CG$12</v>
      </c>
      <c r="CH1642" s="192" t="str">
        <f t="shared" si="1850"/>
        <v>CH$12</v>
      </c>
      <c r="CI1642" s="192" t="str">
        <f t="shared" si="1850"/>
        <v>CI$12</v>
      </c>
      <c r="CJ1642" s="192" t="str">
        <f t="shared" si="1850"/>
        <v>CJ$12</v>
      </c>
      <c r="CK1642" s="192" t="str">
        <f t="shared" si="1850"/>
        <v>CK$12</v>
      </c>
      <c r="CL1642" s="192" t="str">
        <f t="shared" si="1850"/>
        <v>CL$12</v>
      </c>
    </row>
    <row r="1643" spans="2:90" x14ac:dyDescent="0.4">
      <c r="B1643" s="168" t="s">
        <v>460</v>
      </c>
      <c r="C1643" s="167"/>
      <c r="D1643" s="167"/>
      <c r="E1643" s="167" t="s">
        <v>906</v>
      </c>
      <c r="F1643" s="167"/>
      <c r="G1643" s="167"/>
      <c r="H1643" s="167"/>
      <c r="I1643" s="169"/>
      <c r="J1643" s="169"/>
      <c r="K1643" s="190"/>
      <c r="L1643" s="190"/>
      <c r="M1643" s="190"/>
      <c r="N1643" s="190"/>
      <c r="O1643" s="190"/>
      <c r="P1643" s="190"/>
      <c r="R1643" s="191"/>
      <c r="S1643" s="192" t="str">
        <f t="shared" ref="S1643:CD1643" si="1851">S$17</f>
        <v>S$13</v>
      </c>
      <c r="T1643" s="192" t="str">
        <f t="shared" si="1851"/>
        <v>T$13</v>
      </c>
      <c r="U1643" s="192" t="str">
        <f t="shared" si="1851"/>
        <v>U$13</v>
      </c>
      <c r="V1643" s="192" t="str">
        <f t="shared" si="1851"/>
        <v>V$13</v>
      </c>
      <c r="W1643" s="192" t="str">
        <f t="shared" si="1851"/>
        <v>W$13</v>
      </c>
      <c r="X1643" s="192" t="str">
        <f t="shared" si="1851"/>
        <v>X$13</v>
      </c>
      <c r="Y1643" s="192" t="str">
        <f t="shared" si="1851"/>
        <v>Y$13</v>
      </c>
      <c r="Z1643" s="192" t="str">
        <f t="shared" si="1851"/>
        <v>Z$13</v>
      </c>
      <c r="AA1643" s="192" t="str">
        <f t="shared" si="1851"/>
        <v>AA$13</v>
      </c>
      <c r="AB1643" s="192" t="str">
        <f t="shared" si="1851"/>
        <v>AB$13</v>
      </c>
      <c r="AC1643" s="192" t="str">
        <f t="shared" si="1851"/>
        <v>AC$13</v>
      </c>
      <c r="AD1643" s="192" t="str">
        <f t="shared" si="1851"/>
        <v>AD$13</v>
      </c>
      <c r="AE1643" s="192" t="str">
        <f t="shared" si="1851"/>
        <v>AE$13</v>
      </c>
      <c r="AF1643" s="192" t="str">
        <f t="shared" si="1851"/>
        <v>AF$13</v>
      </c>
      <c r="AG1643" s="192" t="str">
        <f t="shared" si="1851"/>
        <v>AG$13</v>
      </c>
      <c r="AH1643" s="192" t="str">
        <f t="shared" si="1851"/>
        <v>AH$13</v>
      </c>
      <c r="AI1643" s="192" t="str">
        <f t="shared" si="1851"/>
        <v>AI$13</v>
      </c>
      <c r="AJ1643" s="192" t="str">
        <f t="shared" si="1851"/>
        <v>AJ$13</v>
      </c>
      <c r="AK1643" s="192" t="str">
        <f t="shared" si="1851"/>
        <v>AK$13</v>
      </c>
      <c r="AL1643" s="192" t="str">
        <f t="shared" si="1851"/>
        <v>AL$13</v>
      </c>
      <c r="AM1643" s="192" t="str">
        <f t="shared" si="1851"/>
        <v>AM$13</v>
      </c>
      <c r="AN1643" s="192" t="str">
        <f t="shared" si="1851"/>
        <v>AN$13</v>
      </c>
      <c r="AO1643" s="192" t="str">
        <f t="shared" si="1851"/>
        <v>AO$13</v>
      </c>
      <c r="AP1643" s="192" t="str">
        <f t="shared" si="1851"/>
        <v>AP$13</v>
      </c>
      <c r="AQ1643" s="192" t="str">
        <f t="shared" si="1851"/>
        <v>AQ$13</v>
      </c>
      <c r="AR1643" s="192" t="str">
        <f t="shared" si="1851"/>
        <v>AR$13</v>
      </c>
      <c r="AS1643" s="192" t="str">
        <f t="shared" si="1851"/>
        <v>AS$13</v>
      </c>
      <c r="AT1643" s="192" t="str">
        <f t="shared" si="1851"/>
        <v>AT$13</v>
      </c>
      <c r="AU1643" s="192" t="str">
        <f t="shared" si="1851"/>
        <v>AU$13</v>
      </c>
      <c r="AV1643" s="192" t="str">
        <f t="shared" si="1851"/>
        <v>AV$13</v>
      </c>
      <c r="AW1643" s="192" t="str">
        <f t="shared" si="1851"/>
        <v>AW$13</v>
      </c>
      <c r="AX1643" s="192" t="str">
        <f t="shared" si="1851"/>
        <v>AX$13</v>
      </c>
      <c r="AY1643" s="192" t="str">
        <f t="shared" si="1851"/>
        <v>AY$13</v>
      </c>
      <c r="AZ1643" s="192" t="str">
        <f t="shared" si="1851"/>
        <v>AZ$13</v>
      </c>
      <c r="BA1643" s="192" t="str">
        <f t="shared" si="1851"/>
        <v>BA$13</v>
      </c>
      <c r="BB1643" s="192" t="str">
        <f t="shared" si="1851"/>
        <v>BB$13</v>
      </c>
      <c r="BC1643" s="192" t="str">
        <f t="shared" si="1851"/>
        <v>BC$13</v>
      </c>
      <c r="BD1643" s="192" t="str">
        <f t="shared" si="1851"/>
        <v>BD$13</v>
      </c>
      <c r="BE1643" s="192" t="str">
        <f t="shared" si="1851"/>
        <v>BE$13</v>
      </c>
      <c r="BF1643" s="192" t="str">
        <f t="shared" si="1851"/>
        <v>BF$13</v>
      </c>
      <c r="BG1643" s="192" t="str">
        <f t="shared" si="1851"/>
        <v>BG$13</v>
      </c>
      <c r="BH1643" s="192" t="str">
        <f t="shared" si="1851"/>
        <v>BH$13</v>
      </c>
      <c r="BI1643" s="192" t="str">
        <f t="shared" si="1851"/>
        <v>BI$13</v>
      </c>
      <c r="BJ1643" s="192" t="str">
        <f t="shared" si="1851"/>
        <v>BJ$13</v>
      </c>
      <c r="BK1643" s="192" t="str">
        <f t="shared" si="1851"/>
        <v>BK$13</v>
      </c>
      <c r="BL1643" s="192" t="str">
        <f t="shared" si="1851"/>
        <v>BL$13</v>
      </c>
      <c r="BM1643" s="192" t="str">
        <f t="shared" si="1851"/>
        <v>BM$13</v>
      </c>
      <c r="BN1643" s="192" t="str">
        <f t="shared" si="1851"/>
        <v>BN$13</v>
      </c>
      <c r="BO1643" s="192" t="str">
        <f t="shared" si="1851"/>
        <v>BO$13</v>
      </c>
      <c r="BP1643" s="192" t="str">
        <f t="shared" si="1851"/>
        <v>BP$13</v>
      </c>
      <c r="BQ1643" s="192" t="str">
        <f t="shared" si="1851"/>
        <v>BQ$13</v>
      </c>
      <c r="BR1643" s="192" t="str">
        <f t="shared" si="1851"/>
        <v>BR$13</v>
      </c>
      <c r="BS1643" s="192" t="str">
        <f t="shared" si="1851"/>
        <v>BS$13</v>
      </c>
      <c r="BT1643" s="192" t="str">
        <f t="shared" si="1851"/>
        <v>BT$13</v>
      </c>
      <c r="BU1643" s="192" t="str">
        <f t="shared" si="1851"/>
        <v>BU$13</v>
      </c>
      <c r="BV1643" s="192" t="str">
        <f t="shared" si="1851"/>
        <v>BV$13</v>
      </c>
      <c r="BW1643" s="192" t="str">
        <f t="shared" si="1851"/>
        <v>BW$13</v>
      </c>
      <c r="BX1643" s="192" t="str">
        <f t="shared" si="1851"/>
        <v>BX$13</v>
      </c>
      <c r="BY1643" s="192" t="str">
        <f t="shared" si="1851"/>
        <v>BY$13</v>
      </c>
      <c r="BZ1643" s="192" t="str">
        <f t="shared" si="1851"/>
        <v>BZ$13</v>
      </c>
      <c r="CA1643" s="192" t="str">
        <f t="shared" si="1851"/>
        <v>CA$13</v>
      </c>
      <c r="CB1643" s="192" t="str">
        <f t="shared" si="1851"/>
        <v>CB$13</v>
      </c>
      <c r="CC1643" s="192" t="str">
        <f t="shared" si="1851"/>
        <v>CC$13</v>
      </c>
      <c r="CD1643" s="192" t="str">
        <f t="shared" si="1851"/>
        <v>CD$13</v>
      </c>
      <c r="CE1643" s="192" t="str">
        <f t="shared" ref="CE1643:CL1643" si="1852">CE$17</f>
        <v>CE$13</v>
      </c>
      <c r="CF1643" s="192" t="str">
        <f t="shared" si="1852"/>
        <v>CF$13</v>
      </c>
      <c r="CG1643" s="192" t="str">
        <f t="shared" si="1852"/>
        <v>CG$13</v>
      </c>
      <c r="CH1643" s="192" t="str">
        <f t="shared" si="1852"/>
        <v>CH$13</v>
      </c>
      <c r="CI1643" s="192" t="str">
        <f t="shared" si="1852"/>
        <v>CI$13</v>
      </c>
      <c r="CJ1643" s="192" t="str">
        <f t="shared" si="1852"/>
        <v>CJ$13</v>
      </c>
      <c r="CK1643" s="192" t="str">
        <f t="shared" si="1852"/>
        <v>CK$13</v>
      </c>
      <c r="CL1643" s="192" t="str">
        <f t="shared" si="1852"/>
        <v>CL$13</v>
      </c>
    </row>
    <row r="1644" spans="2:90" x14ac:dyDescent="0.4">
      <c r="B1644" s="168" t="s">
        <v>488</v>
      </c>
      <c r="C1644" s="193"/>
      <c r="D1644" s="193"/>
      <c r="E1644" s="193" t="s">
        <v>906</v>
      </c>
      <c r="F1644" s="193"/>
      <c r="G1644" s="193"/>
      <c r="H1644" s="193"/>
      <c r="I1644" s="194"/>
      <c r="J1644" s="194"/>
      <c r="K1644" s="195"/>
      <c r="L1644" s="195"/>
      <c r="M1644" s="195"/>
      <c r="N1644" s="195"/>
      <c r="O1644" s="195"/>
      <c r="P1644" s="195"/>
      <c r="R1644" s="195"/>
      <c r="S1644" s="167"/>
      <c r="T1644" s="167"/>
      <c r="U1644" s="167"/>
      <c r="V1644" s="167"/>
      <c r="W1644" s="167"/>
      <c r="X1644" s="167"/>
      <c r="Y1644" s="167"/>
      <c r="Z1644" s="167"/>
      <c r="AA1644" s="167"/>
      <c r="AB1644" s="167"/>
      <c r="AC1644" s="167"/>
      <c r="AD1644" s="167"/>
      <c r="AE1644" s="167"/>
      <c r="AF1644" s="167"/>
      <c r="AG1644" s="167"/>
      <c r="AH1644" s="167"/>
      <c r="AI1644" s="167"/>
      <c r="AJ1644" s="167"/>
      <c r="AK1644" s="167"/>
      <c r="AL1644" s="167"/>
      <c r="AM1644" s="167"/>
      <c r="AN1644" s="167"/>
      <c r="AO1644" s="167"/>
      <c r="AP1644" s="167"/>
      <c r="AQ1644" s="167"/>
      <c r="AR1644" s="167"/>
      <c r="AS1644" s="167"/>
      <c r="AT1644" s="167"/>
      <c r="AU1644" s="167"/>
      <c r="AV1644" s="167"/>
      <c r="AW1644" s="167"/>
      <c r="AX1644" s="167"/>
      <c r="AY1644" s="167"/>
      <c r="AZ1644" s="167"/>
      <c r="BA1644" s="167"/>
      <c r="BB1644" s="167"/>
      <c r="BC1644" s="167"/>
      <c r="BD1644" s="167"/>
      <c r="BE1644" s="167"/>
      <c r="BF1644" s="167"/>
      <c r="BG1644" s="167"/>
      <c r="BH1644" s="167"/>
      <c r="BI1644" s="167"/>
      <c r="BJ1644" s="167"/>
      <c r="BK1644" s="167"/>
      <c r="BL1644" s="167"/>
      <c r="BM1644" s="167"/>
      <c r="BN1644" s="167"/>
      <c r="BO1644" s="167"/>
      <c r="BP1644" s="167"/>
      <c r="BQ1644" s="167"/>
      <c r="BR1644" s="167"/>
      <c r="BS1644" s="167"/>
      <c r="BT1644" s="167"/>
      <c r="BU1644" s="167"/>
      <c r="BV1644" s="167"/>
      <c r="BW1644" s="167"/>
      <c r="BX1644" s="167"/>
      <c r="BY1644" s="167"/>
      <c r="BZ1644" s="167"/>
      <c r="CA1644" s="167"/>
      <c r="CB1644" s="167"/>
      <c r="CC1644" s="167"/>
      <c r="CD1644" s="167"/>
      <c r="CE1644" s="167"/>
      <c r="CF1644" s="167"/>
      <c r="CG1644" s="167"/>
      <c r="CH1644" s="167"/>
      <c r="CI1644" s="167"/>
      <c r="CJ1644" s="167"/>
      <c r="CK1644" s="167"/>
      <c r="CL1644" s="167"/>
    </row>
    <row r="1645" spans="2:90" x14ac:dyDescent="0.4">
      <c r="B1645" s="168" t="s">
        <v>501</v>
      </c>
      <c r="C1645" s="193"/>
      <c r="D1645" s="193"/>
      <c r="E1645" s="193" t="s">
        <v>906</v>
      </c>
      <c r="F1645" s="193"/>
      <c r="G1645" s="193"/>
      <c r="H1645" s="193"/>
      <c r="I1645" s="194"/>
      <c r="J1645" s="194"/>
      <c r="K1645" s="195"/>
      <c r="L1645" s="195"/>
      <c r="M1645" s="195"/>
      <c r="N1645" s="195"/>
      <c r="O1645" s="195"/>
      <c r="P1645" s="195"/>
      <c r="R1645" s="195"/>
      <c r="S1645" s="183"/>
      <c r="T1645" s="183"/>
      <c r="U1645" s="183"/>
      <c r="V1645" s="183"/>
      <c r="W1645" s="183"/>
      <c r="X1645" s="183"/>
      <c r="Y1645" s="183"/>
      <c r="Z1645" s="183"/>
      <c r="AA1645" s="183"/>
      <c r="AB1645" s="183"/>
      <c r="AC1645" s="183"/>
      <c r="AD1645" s="183"/>
      <c r="AE1645" s="183"/>
      <c r="AF1645" s="183"/>
      <c r="AG1645" s="183"/>
      <c r="AH1645" s="183"/>
      <c r="AI1645" s="183"/>
      <c r="AJ1645" s="183"/>
      <c r="AK1645" s="183"/>
      <c r="AL1645" s="183"/>
      <c r="AM1645" s="183"/>
      <c r="AN1645" s="183"/>
      <c r="AO1645" s="183"/>
      <c r="AP1645" s="183"/>
      <c r="AQ1645" s="183"/>
      <c r="AR1645" s="183"/>
      <c r="AS1645" s="183"/>
      <c r="AT1645" s="183"/>
      <c r="AU1645" s="183"/>
      <c r="AV1645" s="183"/>
      <c r="AW1645" s="183"/>
      <c r="AX1645" s="183"/>
      <c r="AY1645" s="183"/>
      <c r="AZ1645" s="183"/>
      <c r="BA1645" s="183"/>
      <c r="BB1645" s="183"/>
      <c r="BC1645" s="183"/>
      <c r="BD1645" s="183"/>
      <c r="BE1645" s="183"/>
      <c r="BF1645" s="183"/>
      <c r="BG1645" s="183"/>
      <c r="BH1645" s="183"/>
      <c r="BI1645" s="183"/>
      <c r="BJ1645" s="183"/>
      <c r="BK1645" s="183"/>
      <c r="BL1645" s="183"/>
      <c r="BM1645" s="183"/>
      <c r="BN1645" s="183"/>
      <c r="BO1645" s="183"/>
      <c r="BP1645" s="183"/>
      <c r="BQ1645" s="183"/>
      <c r="BR1645" s="183"/>
      <c r="BS1645" s="183"/>
      <c r="BT1645" s="183"/>
      <c r="BU1645" s="183"/>
      <c r="BV1645" s="183"/>
      <c r="BW1645" s="183"/>
      <c r="BX1645" s="183"/>
      <c r="BY1645" s="183"/>
      <c r="BZ1645" s="183"/>
      <c r="CA1645" s="183"/>
      <c r="CB1645" s="183"/>
      <c r="CC1645" s="183"/>
      <c r="CD1645" s="183"/>
      <c r="CE1645" s="183"/>
      <c r="CF1645" s="183"/>
      <c r="CG1645" s="183"/>
      <c r="CH1645" s="183"/>
      <c r="CI1645" s="183"/>
      <c r="CJ1645" s="183"/>
      <c r="CK1645" s="183"/>
      <c r="CL1645" s="183"/>
    </row>
    <row r="1646" spans="2:90" x14ac:dyDescent="0.4">
      <c r="B1646" s="168" t="s">
        <v>461</v>
      </c>
      <c r="C1646" s="193"/>
      <c r="D1646" s="193"/>
      <c r="E1646" s="193" t="s">
        <v>906</v>
      </c>
      <c r="F1646" s="193"/>
      <c r="G1646" s="193"/>
      <c r="H1646" s="193"/>
      <c r="I1646" s="194"/>
      <c r="J1646" s="194"/>
      <c r="K1646" s="195"/>
      <c r="L1646" s="195"/>
      <c r="M1646" s="195"/>
      <c r="N1646" s="195"/>
      <c r="O1646" s="195"/>
      <c r="P1646" s="195"/>
      <c r="R1646" s="195"/>
      <c r="S1646" s="183" t="str">
        <f t="shared" ref="S1646:CD1646" si="1853">S$18</f>
        <v>S$14</v>
      </c>
      <c r="T1646" s="183" t="str">
        <f t="shared" si="1853"/>
        <v>T$14</v>
      </c>
      <c r="U1646" s="183" t="str">
        <f t="shared" si="1853"/>
        <v>U$14</v>
      </c>
      <c r="V1646" s="183" t="str">
        <f t="shared" si="1853"/>
        <v>V$14</v>
      </c>
      <c r="W1646" s="183" t="str">
        <f t="shared" si="1853"/>
        <v>W$14</v>
      </c>
      <c r="X1646" s="183" t="str">
        <f t="shared" si="1853"/>
        <v>X$14</v>
      </c>
      <c r="Y1646" s="183" t="str">
        <f t="shared" si="1853"/>
        <v>Y$14</v>
      </c>
      <c r="Z1646" s="183" t="str">
        <f t="shared" si="1853"/>
        <v>Z$14</v>
      </c>
      <c r="AA1646" s="183" t="str">
        <f t="shared" si="1853"/>
        <v>AA$14</v>
      </c>
      <c r="AB1646" s="183" t="str">
        <f t="shared" si="1853"/>
        <v>AB$14</v>
      </c>
      <c r="AC1646" s="183" t="str">
        <f t="shared" si="1853"/>
        <v>AC$14</v>
      </c>
      <c r="AD1646" s="183" t="str">
        <f t="shared" si="1853"/>
        <v>AD$14</v>
      </c>
      <c r="AE1646" s="183" t="str">
        <f t="shared" si="1853"/>
        <v>AE$14</v>
      </c>
      <c r="AF1646" s="183" t="str">
        <f t="shared" si="1853"/>
        <v>AF$14</v>
      </c>
      <c r="AG1646" s="183" t="str">
        <f t="shared" si="1853"/>
        <v>AG$14</v>
      </c>
      <c r="AH1646" s="183" t="str">
        <f t="shared" si="1853"/>
        <v>AH$14</v>
      </c>
      <c r="AI1646" s="183" t="str">
        <f t="shared" si="1853"/>
        <v>AI$14</v>
      </c>
      <c r="AJ1646" s="183" t="str">
        <f t="shared" si="1853"/>
        <v>AJ$14</v>
      </c>
      <c r="AK1646" s="183" t="str">
        <f t="shared" si="1853"/>
        <v>AK$14</v>
      </c>
      <c r="AL1646" s="183" t="str">
        <f t="shared" si="1853"/>
        <v>AL$14</v>
      </c>
      <c r="AM1646" s="183" t="str">
        <f t="shared" si="1853"/>
        <v>AM$14</v>
      </c>
      <c r="AN1646" s="183" t="str">
        <f t="shared" si="1853"/>
        <v>AN$14</v>
      </c>
      <c r="AO1646" s="183" t="str">
        <f t="shared" si="1853"/>
        <v>AO$14</v>
      </c>
      <c r="AP1646" s="183" t="str">
        <f t="shared" si="1853"/>
        <v>AP$14</v>
      </c>
      <c r="AQ1646" s="183" t="str">
        <f t="shared" si="1853"/>
        <v>AQ$14</v>
      </c>
      <c r="AR1646" s="183" t="str">
        <f t="shared" si="1853"/>
        <v>AR$14</v>
      </c>
      <c r="AS1646" s="183" t="str">
        <f t="shared" si="1853"/>
        <v>AS$14</v>
      </c>
      <c r="AT1646" s="183" t="str">
        <f t="shared" si="1853"/>
        <v>AT$14</v>
      </c>
      <c r="AU1646" s="183" t="str">
        <f t="shared" si="1853"/>
        <v>AU$14</v>
      </c>
      <c r="AV1646" s="183" t="str">
        <f t="shared" si="1853"/>
        <v>AV$14</v>
      </c>
      <c r="AW1646" s="183" t="str">
        <f t="shared" si="1853"/>
        <v>AW$14</v>
      </c>
      <c r="AX1646" s="183" t="str">
        <f t="shared" si="1853"/>
        <v>AX$14</v>
      </c>
      <c r="AY1646" s="183" t="str">
        <f t="shared" si="1853"/>
        <v>AY$14</v>
      </c>
      <c r="AZ1646" s="183" t="str">
        <f t="shared" si="1853"/>
        <v>AZ$14</v>
      </c>
      <c r="BA1646" s="183" t="str">
        <f t="shared" si="1853"/>
        <v>BA$14</v>
      </c>
      <c r="BB1646" s="183" t="str">
        <f t="shared" si="1853"/>
        <v>BB$14</v>
      </c>
      <c r="BC1646" s="183" t="str">
        <f t="shared" si="1853"/>
        <v>BC$14</v>
      </c>
      <c r="BD1646" s="183" t="str">
        <f t="shared" si="1853"/>
        <v>BD$14</v>
      </c>
      <c r="BE1646" s="183" t="str">
        <f t="shared" si="1853"/>
        <v>BE$14</v>
      </c>
      <c r="BF1646" s="183" t="str">
        <f t="shared" si="1853"/>
        <v>BF$14</v>
      </c>
      <c r="BG1646" s="183" t="str">
        <f t="shared" si="1853"/>
        <v>BG$14</v>
      </c>
      <c r="BH1646" s="183" t="str">
        <f t="shared" si="1853"/>
        <v>BH$14</v>
      </c>
      <c r="BI1646" s="183" t="str">
        <f t="shared" si="1853"/>
        <v>BI$14</v>
      </c>
      <c r="BJ1646" s="183" t="str">
        <f t="shared" si="1853"/>
        <v>BJ$14</v>
      </c>
      <c r="BK1646" s="183" t="str">
        <f t="shared" si="1853"/>
        <v>BK$14</v>
      </c>
      <c r="BL1646" s="183" t="str">
        <f t="shared" si="1853"/>
        <v>BL$14</v>
      </c>
      <c r="BM1646" s="183" t="str">
        <f t="shared" si="1853"/>
        <v>BM$14</v>
      </c>
      <c r="BN1646" s="183" t="str">
        <f t="shared" si="1853"/>
        <v>BN$14</v>
      </c>
      <c r="BO1646" s="183" t="str">
        <f t="shared" si="1853"/>
        <v>BO$14</v>
      </c>
      <c r="BP1646" s="183" t="str">
        <f t="shared" si="1853"/>
        <v>BP$14</v>
      </c>
      <c r="BQ1646" s="183" t="str">
        <f t="shared" si="1853"/>
        <v>BQ$14</v>
      </c>
      <c r="BR1646" s="183" t="str">
        <f t="shared" si="1853"/>
        <v>BR$14</v>
      </c>
      <c r="BS1646" s="183" t="str">
        <f t="shared" si="1853"/>
        <v>BS$14</v>
      </c>
      <c r="BT1646" s="183" t="str">
        <f t="shared" si="1853"/>
        <v>BT$14</v>
      </c>
      <c r="BU1646" s="183" t="str">
        <f t="shared" si="1853"/>
        <v>BU$14</v>
      </c>
      <c r="BV1646" s="183" t="str">
        <f t="shared" si="1853"/>
        <v>BV$14</v>
      </c>
      <c r="BW1646" s="183" t="str">
        <f t="shared" si="1853"/>
        <v>BW$14</v>
      </c>
      <c r="BX1646" s="183" t="str">
        <f t="shared" si="1853"/>
        <v>BX$14</v>
      </c>
      <c r="BY1646" s="183" t="str">
        <f t="shared" si="1853"/>
        <v>BY$14</v>
      </c>
      <c r="BZ1646" s="183" t="str">
        <f t="shared" si="1853"/>
        <v>BZ$14</v>
      </c>
      <c r="CA1646" s="183" t="str">
        <f t="shared" si="1853"/>
        <v>CA$14</v>
      </c>
      <c r="CB1646" s="183" t="str">
        <f t="shared" si="1853"/>
        <v>CB$14</v>
      </c>
      <c r="CC1646" s="183" t="str">
        <f t="shared" si="1853"/>
        <v>CC$14</v>
      </c>
      <c r="CD1646" s="183" t="str">
        <f t="shared" si="1853"/>
        <v>CD$14</v>
      </c>
      <c r="CE1646" s="183" t="str">
        <f t="shared" ref="CE1646:CL1646" si="1854">CE$18</f>
        <v>CE$14</v>
      </c>
      <c r="CF1646" s="183" t="str">
        <f t="shared" si="1854"/>
        <v>CF$14</v>
      </c>
      <c r="CG1646" s="183" t="str">
        <f t="shared" si="1854"/>
        <v>CG$14</v>
      </c>
      <c r="CH1646" s="183" t="str">
        <f t="shared" si="1854"/>
        <v>CH$14</v>
      </c>
      <c r="CI1646" s="183" t="str">
        <f t="shared" si="1854"/>
        <v>CI$14</v>
      </c>
      <c r="CJ1646" s="183" t="str">
        <f t="shared" si="1854"/>
        <v>CJ$14</v>
      </c>
      <c r="CK1646" s="183" t="str">
        <f t="shared" si="1854"/>
        <v>CK$14</v>
      </c>
      <c r="CL1646" s="183" t="str">
        <f t="shared" si="1854"/>
        <v>CL$14</v>
      </c>
    </row>
    <row r="1647" spans="2:90" x14ac:dyDescent="0.4">
      <c r="B1647" s="168" t="s">
        <v>462</v>
      </c>
      <c r="C1647" s="193"/>
      <c r="D1647" s="193"/>
      <c r="E1647" s="193" t="s">
        <v>906</v>
      </c>
      <c r="F1647" s="193"/>
      <c r="G1647" s="193"/>
      <c r="H1647" s="193"/>
      <c r="I1647" s="194"/>
      <c r="J1647" s="194"/>
      <c r="K1647" s="195"/>
      <c r="L1647" s="195"/>
      <c r="M1647" s="195"/>
      <c r="N1647" s="195"/>
      <c r="O1647" s="195"/>
      <c r="P1647" s="195"/>
      <c r="R1647" s="195"/>
      <c r="S1647" s="183" t="str">
        <f t="shared" ref="S1647:CD1647" si="1855">S$19</f>
        <v>S$15</v>
      </c>
      <c r="T1647" s="183" t="str">
        <f t="shared" si="1855"/>
        <v>T$15</v>
      </c>
      <c r="U1647" s="183" t="str">
        <f t="shared" si="1855"/>
        <v>U$15</v>
      </c>
      <c r="V1647" s="183" t="str">
        <f t="shared" si="1855"/>
        <v>V$15</v>
      </c>
      <c r="W1647" s="183" t="str">
        <f t="shared" si="1855"/>
        <v>W$15</v>
      </c>
      <c r="X1647" s="183" t="str">
        <f t="shared" si="1855"/>
        <v>X$15</v>
      </c>
      <c r="Y1647" s="183" t="str">
        <f t="shared" si="1855"/>
        <v>Y$15</v>
      </c>
      <c r="Z1647" s="183" t="str">
        <f t="shared" si="1855"/>
        <v>Z$15</v>
      </c>
      <c r="AA1647" s="183" t="str">
        <f t="shared" si="1855"/>
        <v>AA$15</v>
      </c>
      <c r="AB1647" s="183" t="str">
        <f t="shared" si="1855"/>
        <v>AB$15</v>
      </c>
      <c r="AC1647" s="183" t="str">
        <f t="shared" si="1855"/>
        <v>AC$15</v>
      </c>
      <c r="AD1647" s="183" t="str">
        <f t="shared" si="1855"/>
        <v>AD$15</v>
      </c>
      <c r="AE1647" s="183" t="str">
        <f t="shared" si="1855"/>
        <v>AE$15</v>
      </c>
      <c r="AF1647" s="183" t="str">
        <f t="shared" si="1855"/>
        <v>AF$15</v>
      </c>
      <c r="AG1647" s="183" t="str">
        <f t="shared" si="1855"/>
        <v>AG$15</v>
      </c>
      <c r="AH1647" s="183" t="str">
        <f t="shared" si="1855"/>
        <v>AH$15</v>
      </c>
      <c r="AI1647" s="183" t="str">
        <f t="shared" si="1855"/>
        <v>AI$15</v>
      </c>
      <c r="AJ1647" s="183" t="str">
        <f t="shared" si="1855"/>
        <v>AJ$15</v>
      </c>
      <c r="AK1647" s="183" t="str">
        <f t="shared" si="1855"/>
        <v>AK$15</v>
      </c>
      <c r="AL1647" s="183" t="str">
        <f t="shared" si="1855"/>
        <v>AL$15</v>
      </c>
      <c r="AM1647" s="183" t="str">
        <f t="shared" si="1855"/>
        <v>AM$15</v>
      </c>
      <c r="AN1647" s="183" t="str">
        <f t="shared" si="1855"/>
        <v>AN$15</v>
      </c>
      <c r="AO1647" s="183" t="str">
        <f t="shared" si="1855"/>
        <v>AO$15</v>
      </c>
      <c r="AP1647" s="183" t="str">
        <f t="shared" si="1855"/>
        <v>AP$15</v>
      </c>
      <c r="AQ1647" s="183" t="str">
        <f t="shared" si="1855"/>
        <v>AQ$15</v>
      </c>
      <c r="AR1647" s="183" t="str">
        <f t="shared" si="1855"/>
        <v>AR$15</v>
      </c>
      <c r="AS1647" s="183" t="str">
        <f t="shared" si="1855"/>
        <v>AS$15</v>
      </c>
      <c r="AT1647" s="183" t="str">
        <f t="shared" si="1855"/>
        <v>AT$15</v>
      </c>
      <c r="AU1647" s="183" t="str">
        <f t="shared" si="1855"/>
        <v>AU$15</v>
      </c>
      <c r="AV1647" s="183" t="str">
        <f t="shared" si="1855"/>
        <v>AV$15</v>
      </c>
      <c r="AW1647" s="183" t="str">
        <f t="shared" si="1855"/>
        <v>AW$15</v>
      </c>
      <c r="AX1647" s="183" t="str">
        <f t="shared" si="1855"/>
        <v>AX$15</v>
      </c>
      <c r="AY1647" s="183" t="str">
        <f t="shared" si="1855"/>
        <v>AY$15</v>
      </c>
      <c r="AZ1647" s="183" t="str">
        <f t="shared" si="1855"/>
        <v>AZ$15</v>
      </c>
      <c r="BA1647" s="183" t="str">
        <f t="shared" si="1855"/>
        <v>BA$15</v>
      </c>
      <c r="BB1647" s="183" t="str">
        <f t="shared" si="1855"/>
        <v>BB$15</v>
      </c>
      <c r="BC1647" s="183" t="str">
        <f t="shared" si="1855"/>
        <v>BC$15</v>
      </c>
      <c r="BD1647" s="183" t="str">
        <f t="shared" si="1855"/>
        <v>BD$15</v>
      </c>
      <c r="BE1647" s="183" t="str">
        <f t="shared" si="1855"/>
        <v>BE$15</v>
      </c>
      <c r="BF1647" s="183" t="str">
        <f t="shared" si="1855"/>
        <v>BF$15</v>
      </c>
      <c r="BG1647" s="183" t="str">
        <f t="shared" si="1855"/>
        <v>BG$15</v>
      </c>
      <c r="BH1647" s="183" t="str">
        <f t="shared" si="1855"/>
        <v>BH$15</v>
      </c>
      <c r="BI1647" s="183" t="str">
        <f t="shared" si="1855"/>
        <v>BI$15</v>
      </c>
      <c r="BJ1647" s="183" t="str">
        <f t="shared" si="1855"/>
        <v>BJ$15</v>
      </c>
      <c r="BK1647" s="183" t="str">
        <f t="shared" si="1855"/>
        <v>BK$15</v>
      </c>
      <c r="BL1647" s="183" t="str">
        <f t="shared" si="1855"/>
        <v>BL$15</v>
      </c>
      <c r="BM1647" s="183" t="str">
        <f t="shared" si="1855"/>
        <v>BM$15</v>
      </c>
      <c r="BN1647" s="183" t="str">
        <f t="shared" si="1855"/>
        <v>BN$15</v>
      </c>
      <c r="BO1647" s="183" t="str">
        <f t="shared" si="1855"/>
        <v>BO$15</v>
      </c>
      <c r="BP1647" s="183" t="str">
        <f t="shared" si="1855"/>
        <v>BP$15</v>
      </c>
      <c r="BQ1647" s="183" t="str">
        <f t="shared" si="1855"/>
        <v>BQ$15</v>
      </c>
      <c r="BR1647" s="183" t="str">
        <f t="shared" si="1855"/>
        <v>BR$15</v>
      </c>
      <c r="BS1647" s="183" t="str">
        <f t="shared" si="1855"/>
        <v>BS$15</v>
      </c>
      <c r="BT1647" s="183" t="str">
        <f t="shared" si="1855"/>
        <v>BT$15</v>
      </c>
      <c r="BU1647" s="183" t="str">
        <f t="shared" si="1855"/>
        <v>BU$15</v>
      </c>
      <c r="BV1647" s="183" t="str">
        <f t="shared" si="1855"/>
        <v>BV$15</v>
      </c>
      <c r="BW1647" s="183" t="str">
        <f t="shared" si="1855"/>
        <v>BW$15</v>
      </c>
      <c r="BX1647" s="183" t="str">
        <f t="shared" si="1855"/>
        <v>BX$15</v>
      </c>
      <c r="BY1647" s="183" t="str">
        <f t="shared" si="1855"/>
        <v>BY$15</v>
      </c>
      <c r="BZ1647" s="183" t="str">
        <f t="shared" si="1855"/>
        <v>BZ$15</v>
      </c>
      <c r="CA1647" s="183" t="str">
        <f t="shared" si="1855"/>
        <v>CA$15</v>
      </c>
      <c r="CB1647" s="183" t="str">
        <f t="shared" si="1855"/>
        <v>CB$15</v>
      </c>
      <c r="CC1647" s="183" t="str">
        <f t="shared" si="1855"/>
        <v>CC$15</v>
      </c>
      <c r="CD1647" s="183" t="str">
        <f t="shared" si="1855"/>
        <v>CD$15</v>
      </c>
      <c r="CE1647" s="183" t="str">
        <f t="shared" ref="CE1647:CL1647" si="1856">CE$19</f>
        <v>CE$15</v>
      </c>
      <c r="CF1647" s="183" t="str">
        <f t="shared" si="1856"/>
        <v>CF$15</v>
      </c>
      <c r="CG1647" s="183" t="str">
        <f t="shared" si="1856"/>
        <v>CG$15</v>
      </c>
      <c r="CH1647" s="183" t="str">
        <f t="shared" si="1856"/>
        <v>CH$15</v>
      </c>
      <c r="CI1647" s="183" t="str">
        <f t="shared" si="1856"/>
        <v>CI$15</v>
      </c>
      <c r="CJ1647" s="183" t="str">
        <f t="shared" si="1856"/>
        <v>CJ$15</v>
      </c>
      <c r="CK1647" s="183" t="str">
        <f t="shared" si="1856"/>
        <v>CK$15</v>
      </c>
      <c r="CL1647" s="183" t="str">
        <f t="shared" si="1856"/>
        <v>CL$15</v>
      </c>
    </row>
    <row r="1648" spans="2:90" x14ac:dyDescent="0.4">
      <c r="B1648" s="66" t="s">
        <v>985</v>
      </c>
      <c r="C1648" s="22"/>
      <c r="D1648" s="22" t="s">
        <v>988</v>
      </c>
      <c r="E1648" s="22" t="s">
        <v>988</v>
      </c>
      <c r="F1648" s="22" t="s">
        <v>436</v>
      </c>
      <c r="G1648" s="22" t="s">
        <v>81</v>
      </c>
      <c r="H1648" s="22"/>
      <c r="I1648" s="279"/>
      <c r="J1648" s="279"/>
      <c r="K1648" s="22"/>
      <c r="L1648" s="22"/>
      <c r="M1648" s="22"/>
      <c r="N1648" s="22"/>
      <c r="O1648" s="22"/>
      <c r="P1648" s="22"/>
      <c r="R1648" s="66"/>
      <c r="S1648" s="280"/>
      <c r="T1648" s="280"/>
      <c r="U1648" s="280"/>
      <c r="V1648" s="280"/>
      <c r="W1648" s="280"/>
      <c r="X1648" s="280"/>
      <c r="Y1648" s="280"/>
      <c r="Z1648" s="280"/>
      <c r="AA1648" s="280"/>
      <c r="AB1648" s="280"/>
      <c r="AC1648" s="280"/>
      <c r="AD1648" s="280"/>
      <c r="AE1648" s="280"/>
      <c r="AF1648" s="280"/>
      <c r="AG1648" s="280"/>
      <c r="AH1648" s="280"/>
      <c r="AI1648" s="280"/>
      <c r="AJ1648" s="280"/>
      <c r="AK1648" s="280"/>
      <c r="AL1648" s="280"/>
      <c r="AM1648" s="280"/>
      <c r="AN1648" s="280"/>
      <c r="AO1648" s="280"/>
      <c r="AP1648" s="280"/>
      <c r="AQ1648" s="280"/>
      <c r="AR1648" s="280"/>
      <c r="AS1648" s="280"/>
      <c r="AT1648" s="280"/>
      <c r="AU1648" s="280"/>
      <c r="AV1648" s="280"/>
      <c r="AW1648" s="280"/>
      <c r="AX1648" s="280"/>
      <c r="AY1648" s="280"/>
      <c r="AZ1648" s="280"/>
      <c r="BA1648" s="280"/>
      <c r="BB1648" s="280"/>
      <c r="BC1648" s="280"/>
      <c r="BD1648" s="280"/>
      <c r="BE1648" s="280"/>
      <c r="BF1648" s="280"/>
      <c r="BG1648" s="280"/>
      <c r="BH1648" s="280"/>
      <c r="BI1648" s="280"/>
      <c r="BJ1648" s="280"/>
      <c r="BK1648" s="280"/>
      <c r="BL1648" s="280"/>
      <c r="BM1648" s="280"/>
      <c r="BN1648" s="280"/>
      <c r="BO1648" s="280"/>
      <c r="BP1648" s="280"/>
      <c r="BQ1648" s="280"/>
      <c r="BR1648" s="280"/>
      <c r="BS1648" s="280"/>
      <c r="BT1648" s="280"/>
      <c r="BU1648" s="280"/>
      <c r="BV1648" s="280"/>
      <c r="BW1648" s="280"/>
      <c r="BX1648" s="280"/>
      <c r="BY1648" s="280"/>
      <c r="BZ1648" s="280"/>
      <c r="CA1648" s="280"/>
      <c r="CB1648" s="280"/>
      <c r="CC1648" s="280"/>
      <c r="CD1648" s="280"/>
      <c r="CE1648" s="280"/>
      <c r="CF1648" s="280"/>
      <c r="CG1648" s="280"/>
      <c r="CH1648" s="280"/>
      <c r="CI1648" s="280"/>
      <c r="CJ1648" s="280"/>
      <c r="CK1648" s="280"/>
      <c r="CL1648" s="280"/>
    </row>
    <row r="1649" spans="2:90" x14ac:dyDescent="0.4">
      <c r="B1649" s="93" t="str">
        <f>B1651&amp;":"</f>
        <v>Recurring fees - (Primary label):</v>
      </c>
      <c r="C1649" s="31"/>
      <c r="D1649" s="31" t="s">
        <v>988</v>
      </c>
      <c r="E1649" s="31" t="s">
        <v>906</v>
      </c>
      <c r="F1649" s="31"/>
      <c r="G1649" s="31"/>
      <c r="H1649" s="31"/>
      <c r="I1649" s="73"/>
      <c r="J1649" s="73"/>
      <c r="K1649" s="31"/>
      <c r="L1649" s="31"/>
      <c r="M1649" s="31"/>
      <c r="N1649" s="31"/>
      <c r="O1649" s="31"/>
      <c r="P1649" s="31"/>
      <c r="R1649" s="67"/>
      <c r="S1649" s="150"/>
      <c r="T1649" s="150"/>
      <c r="U1649" s="150"/>
      <c r="V1649" s="150"/>
      <c r="W1649" s="150"/>
      <c r="X1649" s="150"/>
      <c r="Y1649" s="150"/>
      <c r="Z1649" s="150"/>
      <c r="AA1649" s="150"/>
      <c r="AB1649" s="150"/>
      <c r="AC1649" s="150"/>
      <c r="AD1649" s="150"/>
      <c r="AE1649" s="150"/>
      <c r="AF1649" s="150"/>
      <c r="AG1649" s="150"/>
      <c r="AH1649" s="150"/>
      <c r="AI1649" s="150"/>
      <c r="AJ1649" s="150"/>
      <c r="AK1649" s="150"/>
      <c r="AL1649" s="150"/>
      <c r="AM1649" s="150"/>
      <c r="AN1649" s="150"/>
      <c r="AO1649" s="150"/>
      <c r="AP1649" s="150"/>
      <c r="AQ1649" s="150"/>
      <c r="AR1649" s="150"/>
      <c r="AS1649" s="150"/>
      <c r="AT1649" s="150"/>
      <c r="AU1649" s="150"/>
      <c r="AV1649" s="150"/>
      <c r="AW1649" s="150"/>
      <c r="AX1649" s="150"/>
      <c r="AY1649" s="150"/>
      <c r="AZ1649" s="150"/>
      <c r="BA1649" s="150"/>
      <c r="BB1649" s="150"/>
      <c r="BC1649" s="150"/>
      <c r="BD1649" s="150"/>
      <c r="BE1649" s="150"/>
      <c r="BF1649" s="150"/>
      <c r="BG1649" s="150"/>
      <c r="BH1649" s="150"/>
      <c r="BI1649" s="150"/>
      <c r="BJ1649" s="150"/>
      <c r="BK1649" s="150"/>
      <c r="BL1649" s="150"/>
      <c r="BM1649" s="150"/>
      <c r="BN1649" s="150"/>
      <c r="BO1649" s="150"/>
      <c r="BP1649" s="150"/>
      <c r="BQ1649" s="150"/>
      <c r="BR1649" s="150"/>
      <c r="BS1649" s="150"/>
      <c r="BT1649" s="150"/>
      <c r="BU1649" s="150"/>
      <c r="BV1649" s="150"/>
      <c r="BW1649" s="150"/>
      <c r="BX1649" s="150"/>
      <c r="BY1649" s="150"/>
      <c r="BZ1649" s="150"/>
      <c r="CA1649" s="150"/>
      <c r="CB1649" s="150"/>
      <c r="CC1649" s="150"/>
      <c r="CD1649" s="150"/>
      <c r="CE1649" s="150"/>
      <c r="CF1649" s="150"/>
      <c r="CG1649" s="150"/>
      <c r="CH1649" s="150"/>
      <c r="CI1649" s="150"/>
      <c r="CJ1649" s="150"/>
      <c r="CK1649" s="150"/>
      <c r="CL1649" s="150"/>
    </row>
    <row r="1650" spans="2:90" x14ac:dyDescent="0.4">
      <c r="B1650" s="139" t="str">
        <f>"$ sales/new "&amp;B1654</f>
        <v>$ sales/new primary unit</v>
      </c>
      <c r="C1650" s="12"/>
      <c r="D1650" s="12" t="s">
        <v>988</v>
      </c>
      <c r="E1650" s="12" t="s">
        <v>906</v>
      </c>
      <c r="F1650" s="12"/>
      <c r="G1650" s="12" t="str">
        <f>E1650</f>
        <v/>
      </c>
      <c r="H1650" s="12"/>
      <c r="I1650" s="60"/>
      <c r="J1650" s="60"/>
      <c r="K1650" s="18">
        <v>5</v>
      </c>
      <c r="L1650" s="18">
        <v>5</v>
      </c>
      <c r="M1650" s="18">
        <v>5</v>
      </c>
      <c r="N1650" s="18">
        <v>5</v>
      </c>
      <c r="O1650" s="18">
        <v>5</v>
      </c>
      <c r="P1650" s="18">
        <v>5</v>
      </c>
      <c r="R1650" s="19"/>
      <c r="S1650" s="141" cm="1">
        <f t="array" ref="S1650">INDEX($K:$P,ROW(),MATCH(S$3,$K$2:$P$2,0))</f>
        <v>5</v>
      </c>
      <c r="T1650" s="141" cm="1">
        <f t="array" ref="T1650">INDEX($K:$P,ROW(),MATCH(T$3,$K$2:$P$2,0))</f>
        <v>5</v>
      </c>
      <c r="U1650" s="141" cm="1">
        <f t="array" ref="U1650">INDEX($K:$P,ROW(),MATCH(U$3,$K$2:$P$2,0))</f>
        <v>5</v>
      </c>
      <c r="V1650" s="141" cm="1">
        <f t="array" ref="V1650">INDEX($K:$P,ROW(),MATCH(V$3,$K$2:$P$2,0))</f>
        <v>5</v>
      </c>
      <c r="W1650" s="141" cm="1">
        <f t="array" ref="W1650">INDEX($K:$P,ROW(),MATCH(W$3,$K$2:$P$2,0))</f>
        <v>5</v>
      </c>
      <c r="X1650" s="141" cm="1">
        <f t="array" ref="X1650">INDEX($K:$P,ROW(),MATCH(X$3,$K$2:$P$2,0))</f>
        <v>5</v>
      </c>
      <c r="Y1650" s="141" cm="1">
        <f t="array" ref="Y1650">INDEX($K:$P,ROW(),MATCH(Y$3,$K$2:$P$2,0))</f>
        <v>5</v>
      </c>
      <c r="Z1650" s="141" cm="1">
        <f t="array" ref="Z1650">INDEX($K:$P,ROW(),MATCH(Z$3,$K$2:$P$2,0))</f>
        <v>5</v>
      </c>
      <c r="AA1650" s="141" cm="1">
        <f t="array" ref="AA1650">INDEX($K:$P,ROW(),MATCH(AA$3,$K$2:$P$2,0))</f>
        <v>5</v>
      </c>
      <c r="AB1650" s="141" cm="1">
        <f t="array" ref="AB1650">INDEX($K:$P,ROW(),MATCH(AB$3,$K$2:$P$2,0))</f>
        <v>5</v>
      </c>
      <c r="AC1650" s="141" cm="1">
        <f t="array" ref="AC1650">INDEX($K:$P,ROW(),MATCH(AC$3,$K$2:$P$2,0))</f>
        <v>5</v>
      </c>
      <c r="AD1650" s="141" cm="1">
        <f t="array" ref="AD1650">INDEX($K:$P,ROW(),MATCH(AD$3,$K$2:$P$2,0))</f>
        <v>5</v>
      </c>
      <c r="AE1650" s="141" cm="1">
        <f t="array" ref="AE1650">INDEX($K:$P,ROW(),MATCH(AE$3,$K$2:$P$2,0))</f>
        <v>5</v>
      </c>
      <c r="AF1650" s="141" cm="1">
        <f t="array" ref="AF1650">INDEX($K:$P,ROW(),MATCH(AF$3,$K$2:$P$2,0))</f>
        <v>5</v>
      </c>
      <c r="AG1650" s="141" cm="1">
        <f t="array" ref="AG1650">INDEX($K:$P,ROW(),MATCH(AG$3,$K$2:$P$2,0))</f>
        <v>5</v>
      </c>
      <c r="AH1650" s="141" cm="1">
        <f t="array" ref="AH1650">INDEX($K:$P,ROW(),MATCH(AH$3,$K$2:$P$2,0))</f>
        <v>5</v>
      </c>
      <c r="AI1650" s="141" cm="1">
        <f t="array" ref="AI1650">INDEX($K:$P,ROW(),MATCH(AI$3,$K$2:$P$2,0))</f>
        <v>5</v>
      </c>
      <c r="AJ1650" s="141" cm="1">
        <f t="array" ref="AJ1650">INDEX($K:$P,ROW(),MATCH(AJ$3,$K$2:$P$2,0))</f>
        <v>5</v>
      </c>
      <c r="AK1650" s="141" cm="1">
        <f t="array" ref="AK1650">INDEX($K:$P,ROW(),MATCH(AK$3,$K$2:$P$2,0))</f>
        <v>5</v>
      </c>
      <c r="AL1650" s="141" cm="1">
        <f t="array" ref="AL1650">INDEX($K:$P,ROW(),MATCH(AL$3,$K$2:$P$2,0))</f>
        <v>5</v>
      </c>
      <c r="AM1650" s="141" cm="1">
        <f t="array" ref="AM1650">INDEX($K:$P,ROW(),MATCH(AM$3,$K$2:$P$2,0))</f>
        <v>5</v>
      </c>
      <c r="AN1650" s="141" cm="1">
        <f t="array" ref="AN1650">INDEX($K:$P,ROW(),MATCH(AN$3,$K$2:$P$2,0))</f>
        <v>5</v>
      </c>
      <c r="AO1650" s="141" cm="1">
        <f t="array" ref="AO1650">INDEX($K:$P,ROW(),MATCH(AO$3,$K$2:$P$2,0))</f>
        <v>5</v>
      </c>
      <c r="AP1650" s="141" cm="1">
        <f t="array" ref="AP1650">INDEX($K:$P,ROW(),MATCH(AP$3,$K$2:$P$2,0))</f>
        <v>5</v>
      </c>
      <c r="AQ1650" s="141" cm="1">
        <f t="array" ref="AQ1650">INDEX($K:$P,ROW(),MATCH(AQ$3,$K$2:$P$2,0))</f>
        <v>5</v>
      </c>
      <c r="AR1650" s="141" cm="1">
        <f t="array" ref="AR1650">INDEX($K:$P,ROW(),MATCH(AR$3,$K$2:$P$2,0))</f>
        <v>5</v>
      </c>
      <c r="AS1650" s="141" cm="1">
        <f t="array" ref="AS1650">INDEX($K:$P,ROW(),MATCH(AS$3,$K$2:$P$2,0))</f>
        <v>5</v>
      </c>
      <c r="AT1650" s="141" cm="1">
        <f t="array" ref="AT1650">INDEX($K:$P,ROW(),MATCH(AT$3,$K$2:$P$2,0))</f>
        <v>5</v>
      </c>
      <c r="AU1650" s="141" cm="1">
        <f t="array" ref="AU1650">INDEX($K:$P,ROW(),MATCH(AU$3,$K$2:$P$2,0))</f>
        <v>5</v>
      </c>
      <c r="AV1650" s="141" cm="1">
        <f t="array" ref="AV1650">INDEX($K:$P,ROW(),MATCH(AV$3,$K$2:$P$2,0))</f>
        <v>5</v>
      </c>
      <c r="AW1650" s="141" cm="1">
        <f t="array" ref="AW1650">INDEX($K:$P,ROW(),MATCH(AW$3,$K$2:$P$2,0))</f>
        <v>5</v>
      </c>
      <c r="AX1650" s="141" cm="1">
        <f t="array" ref="AX1650">INDEX($K:$P,ROW(),MATCH(AX$3,$K$2:$P$2,0))</f>
        <v>5</v>
      </c>
      <c r="AY1650" s="141" cm="1">
        <f t="array" ref="AY1650">INDEX($K:$P,ROW(),MATCH(AY$3,$K$2:$P$2,0))</f>
        <v>5</v>
      </c>
      <c r="AZ1650" s="141" cm="1">
        <f t="array" ref="AZ1650">INDEX($K:$P,ROW(),MATCH(AZ$3,$K$2:$P$2,0))</f>
        <v>5</v>
      </c>
      <c r="BA1650" s="141" cm="1">
        <f t="array" ref="BA1650">INDEX($K:$P,ROW(),MATCH(BA$3,$K$2:$P$2,0))</f>
        <v>5</v>
      </c>
      <c r="BB1650" s="141" cm="1">
        <f t="array" ref="BB1650">INDEX($K:$P,ROW(),MATCH(BB$3,$K$2:$P$2,0))</f>
        <v>5</v>
      </c>
      <c r="BC1650" s="141" cm="1">
        <f t="array" ref="BC1650">INDEX($K:$P,ROW(),MATCH(BC$3,$K$2:$P$2,0))</f>
        <v>5</v>
      </c>
      <c r="BD1650" s="141" cm="1">
        <f t="array" ref="BD1650">INDEX($K:$P,ROW(),MATCH(BD$3,$K$2:$P$2,0))</f>
        <v>5</v>
      </c>
      <c r="BE1650" s="141" cm="1">
        <f t="array" ref="BE1650">INDEX($K:$P,ROW(),MATCH(BE$3,$K$2:$P$2,0))</f>
        <v>5</v>
      </c>
      <c r="BF1650" s="141" cm="1">
        <f t="array" ref="BF1650">INDEX($K:$P,ROW(),MATCH(BF$3,$K$2:$P$2,0))</f>
        <v>5</v>
      </c>
      <c r="BG1650" s="141" cm="1">
        <f t="array" ref="BG1650">INDEX($K:$P,ROW(),MATCH(BG$3,$K$2:$P$2,0))</f>
        <v>5</v>
      </c>
      <c r="BH1650" s="141" cm="1">
        <f t="array" ref="BH1650">INDEX($K:$P,ROW(),MATCH(BH$3,$K$2:$P$2,0))</f>
        <v>5</v>
      </c>
      <c r="BI1650" s="141" cm="1">
        <f t="array" ref="BI1650">INDEX($K:$P,ROW(),MATCH(BI$3,$K$2:$P$2,0))</f>
        <v>5</v>
      </c>
      <c r="BJ1650" s="141" cm="1">
        <f t="array" ref="BJ1650">INDEX($K:$P,ROW(),MATCH(BJ$3,$K$2:$P$2,0))</f>
        <v>5</v>
      </c>
      <c r="BK1650" s="141" cm="1">
        <f t="array" ref="BK1650">INDEX($K:$P,ROW(),MATCH(BK$3,$K$2:$P$2,0))</f>
        <v>5</v>
      </c>
      <c r="BL1650" s="141" cm="1">
        <f t="array" ref="BL1650">INDEX($K:$P,ROW(),MATCH(BL$3,$K$2:$P$2,0))</f>
        <v>5</v>
      </c>
      <c r="BM1650" s="141" cm="1">
        <f t="array" ref="BM1650">INDEX($K:$P,ROW(),MATCH(BM$3,$K$2:$P$2,0))</f>
        <v>5</v>
      </c>
      <c r="BN1650" s="141" cm="1">
        <f t="array" ref="BN1650">INDEX($K:$P,ROW(),MATCH(BN$3,$K$2:$P$2,0))</f>
        <v>5</v>
      </c>
      <c r="BO1650" s="141" cm="1">
        <f t="array" ref="BO1650">INDEX($K:$P,ROW(),MATCH(BO$3,$K$2:$P$2,0))</f>
        <v>5</v>
      </c>
      <c r="BP1650" s="141" cm="1">
        <f t="array" ref="BP1650">INDEX($K:$P,ROW(),MATCH(BP$3,$K$2:$P$2,0))</f>
        <v>5</v>
      </c>
      <c r="BQ1650" s="141" cm="1">
        <f t="array" ref="BQ1650">INDEX($K:$P,ROW(),MATCH(BQ$3,$K$2:$P$2,0))</f>
        <v>5</v>
      </c>
      <c r="BR1650" s="141" cm="1">
        <f t="array" ref="BR1650">INDEX($K:$P,ROW(),MATCH(BR$3,$K$2:$P$2,0))</f>
        <v>5</v>
      </c>
      <c r="BS1650" s="141" cm="1">
        <f t="array" ref="BS1650">INDEX($K:$P,ROW(),MATCH(BS$3,$K$2:$P$2,0))</f>
        <v>5</v>
      </c>
      <c r="BT1650" s="141" cm="1">
        <f t="array" ref="BT1650">INDEX($K:$P,ROW(),MATCH(BT$3,$K$2:$P$2,0))</f>
        <v>5</v>
      </c>
      <c r="BU1650" s="141" cm="1">
        <f t="array" ref="BU1650">INDEX($K:$P,ROW(),MATCH(BU$3,$K$2:$P$2,0))</f>
        <v>5</v>
      </c>
      <c r="BV1650" s="141" cm="1">
        <f t="array" ref="BV1650">INDEX($K:$P,ROW(),MATCH(BV$3,$K$2:$P$2,0))</f>
        <v>5</v>
      </c>
      <c r="BW1650" s="141" cm="1">
        <f t="array" ref="BW1650">INDEX($K:$P,ROW(),MATCH(BW$3,$K$2:$P$2,0))</f>
        <v>5</v>
      </c>
      <c r="BX1650" s="141" cm="1">
        <f t="array" ref="BX1650">INDEX($K:$P,ROW(),MATCH(BX$3,$K$2:$P$2,0))</f>
        <v>5</v>
      </c>
      <c r="BY1650" s="141" cm="1">
        <f t="array" ref="BY1650">INDEX($K:$P,ROW(),MATCH(BY$3,$K$2:$P$2,0))</f>
        <v>5</v>
      </c>
      <c r="BZ1650" s="141" cm="1">
        <f t="array" ref="BZ1650">INDEX($K:$P,ROW(),MATCH(BZ$3,$K$2:$P$2,0))</f>
        <v>5</v>
      </c>
      <c r="CA1650" s="141" cm="1">
        <f t="array" ref="CA1650">INDEX($K:$P,ROW(),MATCH(CA$3,$K$2:$P$2,0))</f>
        <v>5</v>
      </c>
      <c r="CB1650" s="141" cm="1">
        <f t="array" ref="CB1650">INDEX($K:$P,ROW(),MATCH(CB$3,$K$2:$P$2,0))</f>
        <v>5</v>
      </c>
      <c r="CC1650" s="141" cm="1">
        <f t="array" ref="CC1650">INDEX($K:$P,ROW(),MATCH(CC$3,$K$2:$P$2,0))</f>
        <v>5</v>
      </c>
      <c r="CD1650" s="141" cm="1">
        <f t="array" ref="CD1650">INDEX($K:$P,ROW(),MATCH(CD$3,$K$2:$P$2,0))</f>
        <v>5</v>
      </c>
      <c r="CE1650" s="141" cm="1">
        <f t="array" ref="CE1650">INDEX($K:$P,ROW(),MATCH(CE$3,$K$2:$P$2,0))</f>
        <v>5</v>
      </c>
      <c r="CF1650" s="141" cm="1">
        <f t="array" ref="CF1650">INDEX($K:$P,ROW(),MATCH(CF$3,$K$2:$P$2,0))</f>
        <v>5</v>
      </c>
      <c r="CG1650" s="141" cm="1">
        <f t="array" ref="CG1650">INDEX($K:$P,ROW(),MATCH(CG$3,$K$2:$P$2,0))</f>
        <v>5</v>
      </c>
      <c r="CH1650" s="141" cm="1">
        <f t="array" ref="CH1650">INDEX($K:$P,ROW(),MATCH(CH$3,$K$2:$P$2,0))</f>
        <v>5</v>
      </c>
      <c r="CI1650" s="141" cm="1">
        <f t="array" ref="CI1650">INDEX($K:$P,ROW(),MATCH(CI$3,$K$2:$P$2,0))</f>
        <v>5</v>
      </c>
      <c r="CJ1650" s="141" cm="1">
        <f t="array" ref="CJ1650">INDEX($K:$P,ROW(),MATCH(CJ$3,$K$2:$P$2,0))</f>
        <v>5</v>
      </c>
      <c r="CK1650" s="141" cm="1">
        <f t="array" ref="CK1650">INDEX($K:$P,ROW(),MATCH(CK$3,$K$2:$P$2,0))</f>
        <v>5</v>
      </c>
      <c r="CL1650" s="141" cm="1">
        <f t="array" ref="CL1650">INDEX($K:$P,ROW(),MATCH(CL$3,$K$2:$P$2,0))</f>
        <v>5</v>
      </c>
    </row>
    <row r="1651" spans="2:90" x14ac:dyDescent="0.4">
      <c r="B1651" s="121" t="str">
        <f>SUBSTITUTE(B1648,":","")&amp;" - "&amp;B1653</f>
        <v>Recurring fees - (Primary label)</v>
      </c>
      <c r="C1651" s="27" t="s">
        <v>203</v>
      </c>
      <c r="D1651" s="27" t="s">
        <v>988</v>
      </c>
      <c r="E1651" s="27" t="s">
        <v>906</v>
      </c>
      <c r="F1651" s="27"/>
      <c r="G1651" s="27"/>
      <c r="H1651" s="27"/>
      <c r="I1651" s="78"/>
      <c r="J1651" s="78"/>
      <c r="K1651" s="113">
        <f ca="1">SUMIF($3:$3,K$2,1651:1651)</f>
        <v>-120000</v>
      </c>
      <c r="L1651" s="113">
        <f ca="1">SUMIF($3:$3,L$2,1651:1651)</f>
        <v>-120000</v>
      </c>
      <c r="M1651" s="113">
        <f ca="1">SUMIF($3:$3,M$2,1651:1651)</f>
        <v>-120000</v>
      </c>
      <c r="N1651" s="113">
        <f ca="1">SUMIF($3:$3,N$2,1651:1651)</f>
        <v>-120000</v>
      </c>
      <c r="O1651" s="113">
        <f ca="1">SUMIF($3:$3,O$2,1651:1651)</f>
        <v>-120000</v>
      </c>
      <c r="P1651" s="113">
        <f ca="1">SUMIF($3:$3,P$2,1651:1651)</f>
        <v>-120000</v>
      </c>
      <c r="R1651" s="33"/>
      <c r="S1651" s="142">
        <f ca="1">-S1650*INDIRECT(S1647)</f>
        <v>-10000</v>
      </c>
      <c r="T1651" s="142">
        <f t="shared" ref="T1651:CE1651" ca="1" si="1857">-T1650*INDIRECT(T1647)</f>
        <v>-10000</v>
      </c>
      <c r="U1651" s="142">
        <f t="shared" ca="1" si="1857"/>
        <v>-10000</v>
      </c>
      <c r="V1651" s="142">
        <f t="shared" ca="1" si="1857"/>
        <v>-10000</v>
      </c>
      <c r="W1651" s="142">
        <f t="shared" ca="1" si="1857"/>
        <v>-10000</v>
      </c>
      <c r="X1651" s="142">
        <f t="shared" ca="1" si="1857"/>
        <v>-10000</v>
      </c>
      <c r="Y1651" s="142">
        <f t="shared" ca="1" si="1857"/>
        <v>-10000</v>
      </c>
      <c r="Z1651" s="142">
        <f t="shared" ca="1" si="1857"/>
        <v>-10000</v>
      </c>
      <c r="AA1651" s="142">
        <f t="shared" ca="1" si="1857"/>
        <v>-10000</v>
      </c>
      <c r="AB1651" s="142">
        <f t="shared" ca="1" si="1857"/>
        <v>-10000</v>
      </c>
      <c r="AC1651" s="142">
        <f t="shared" ca="1" si="1857"/>
        <v>-10000</v>
      </c>
      <c r="AD1651" s="142">
        <f t="shared" ca="1" si="1857"/>
        <v>-10000</v>
      </c>
      <c r="AE1651" s="142">
        <f t="shared" ca="1" si="1857"/>
        <v>-10000</v>
      </c>
      <c r="AF1651" s="142">
        <f t="shared" ca="1" si="1857"/>
        <v>-10000</v>
      </c>
      <c r="AG1651" s="142">
        <f t="shared" ca="1" si="1857"/>
        <v>-10000</v>
      </c>
      <c r="AH1651" s="142">
        <f t="shared" ca="1" si="1857"/>
        <v>-10000</v>
      </c>
      <c r="AI1651" s="142">
        <f t="shared" ca="1" si="1857"/>
        <v>-10000</v>
      </c>
      <c r="AJ1651" s="142">
        <f t="shared" ca="1" si="1857"/>
        <v>-10000</v>
      </c>
      <c r="AK1651" s="142">
        <f t="shared" ca="1" si="1857"/>
        <v>-10000</v>
      </c>
      <c r="AL1651" s="142">
        <f t="shared" ca="1" si="1857"/>
        <v>-10000</v>
      </c>
      <c r="AM1651" s="142">
        <f t="shared" ca="1" si="1857"/>
        <v>-10000</v>
      </c>
      <c r="AN1651" s="142">
        <f t="shared" ca="1" si="1857"/>
        <v>-10000</v>
      </c>
      <c r="AO1651" s="142">
        <f t="shared" ca="1" si="1857"/>
        <v>-10000</v>
      </c>
      <c r="AP1651" s="142">
        <f t="shared" ca="1" si="1857"/>
        <v>-10000</v>
      </c>
      <c r="AQ1651" s="142">
        <f t="shared" ca="1" si="1857"/>
        <v>-10000</v>
      </c>
      <c r="AR1651" s="142">
        <f t="shared" ca="1" si="1857"/>
        <v>-10000</v>
      </c>
      <c r="AS1651" s="142">
        <f t="shared" ca="1" si="1857"/>
        <v>-10000</v>
      </c>
      <c r="AT1651" s="142">
        <f t="shared" ca="1" si="1857"/>
        <v>-10000</v>
      </c>
      <c r="AU1651" s="142">
        <f t="shared" ca="1" si="1857"/>
        <v>-10000</v>
      </c>
      <c r="AV1651" s="142">
        <f t="shared" ca="1" si="1857"/>
        <v>-10000</v>
      </c>
      <c r="AW1651" s="142">
        <f t="shared" ca="1" si="1857"/>
        <v>-10000</v>
      </c>
      <c r="AX1651" s="142">
        <f t="shared" ca="1" si="1857"/>
        <v>-10000</v>
      </c>
      <c r="AY1651" s="142">
        <f t="shared" ca="1" si="1857"/>
        <v>-10000</v>
      </c>
      <c r="AZ1651" s="142">
        <f t="shared" ca="1" si="1857"/>
        <v>-10000</v>
      </c>
      <c r="BA1651" s="142">
        <f t="shared" ca="1" si="1857"/>
        <v>-10000</v>
      </c>
      <c r="BB1651" s="142">
        <f t="shared" ca="1" si="1857"/>
        <v>-10000</v>
      </c>
      <c r="BC1651" s="142">
        <f t="shared" ca="1" si="1857"/>
        <v>-10000</v>
      </c>
      <c r="BD1651" s="142">
        <f t="shared" ca="1" si="1857"/>
        <v>-10000</v>
      </c>
      <c r="BE1651" s="142">
        <f t="shared" ca="1" si="1857"/>
        <v>-10000</v>
      </c>
      <c r="BF1651" s="142">
        <f t="shared" ca="1" si="1857"/>
        <v>-10000</v>
      </c>
      <c r="BG1651" s="142">
        <f t="shared" ca="1" si="1857"/>
        <v>-10000</v>
      </c>
      <c r="BH1651" s="142">
        <f t="shared" ca="1" si="1857"/>
        <v>-10000</v>
      </c>
      <c r="BI1651" s="142">
        <f t="shared" ca="1" si="1857"/>
        <v>-10000</v>
      </c>
      <c r="BJ1651" s="142">
        <f t="shared" ca="1" si="1857"/>
        <v>-10000</v>
      </c>
      <c r="BK1651" s="142">
        <f t="shared" ca="1" si="1857"/>
        <v>-10000</v>
      </c>
      <c r="BL1651" s="142">
        <f t="shared" ca="1" si="1857"/>
        <v>-10000</v>
      </c>
      <c r="BM1651" s="142">
        <f t="shared" ca="1" si="1857"/>
        <v>-10000</v>
      </c>
      <c r="BN1651" s="142">
        <f t="shared" ca="1" si="1857"/>
        <v>-10000</v>
      </c>
      <c r="BO1651" s="142">
        <f t="shared" ca="1" si="1857"/>
        <v>-10000</v>
      </c>
      <c r="BP1651" s="142">
        <f t="shared" ca="1" si="1857"/>
        <v>-10000</v>
      </c>
      <c r="BQ1651" s="142">
        <f t="shared" ca="1" si="1857"/>
        <v>-10000</v>
      </c>
      <c r="BR1651" s="142">
        <f t="shared" ca="1" si="1857"/>
        <v>-10000</v>
      </c>
      <c r="BS1651" s="142">
        <f t="shared" ca="1" si="1857"/>
        <v>-10000</v>
      </c>
      <c r="BT1651" s="142">
        <f t="shared" ca="1" si="1857"/>
        <v>-10000</v>
      </c>
      <c r="BU1651" s="142">
        <f t="shared" ca="1" si="1857"/>
        <v>-10000</v>
      </c>
      <c r="BV1651" s="142">
        <f t="shared" ca="1" si="1857"/>
        <v>-10000</v>
      </c>
      <c r="BW1651" s="142">
        <f t="shared" ca="1" si="1857"/>
        <v>-10000</v>
      </c>
      <c r="BX1651" s="142">
        <f t="shared" ca="1" si="1857"/>
        <v>-10000</v>
      </c>
      <c r="BY1651" s="142">
        <f t="shared" ca="1" si="1857"/>
        <v>-10000</v>
      </c>
      <c r="BZ1651" s="142">
        <f t="shared" ca="1" si="1857"/>
        <v>-10000</v>
      </c>
      <c r="CA1651" s="142">
        <f t="shared" ca="1" si="1857"/>
        <v>-10000</v>
      </c>
      <c r="CB1651" s="142">
        <f t="shared" ca="1" si="1857"/>
        <v>-10000</v>
      </c>
      <c r="CC1651" s="142">
        <f t="shared" ca="1" si="1857"/>
        <v>-10000</v>
      </c>
      <c r="CD1651" s="142">
        <f t="shared" ca="1" si="1857"/>
        <v>-10000</v>
      </c>
      <c r="CE1651" s="142">
        <f t="shared" ca="1" si="1857"/>
        <v>-10000</v>
      </c>
      <c r="CF1651" s="142">
        <f t="shared" ref="CF1651:CL1651" ca="1" si="1858">-CF1650*INDIRECT(CF1647)</f>
        <v>-10000</v>
      </c>
      <c r="CG1651" s="142">
        <f t="shared" ca="1" si="1858"/>
        <v>-10000</v>
      </c>
      <c r="CH1651" s="142">
        <f t="shared" ca="1" si="1858"/>
        <v>-10000</v>
      </c>
      <c r="CI1651" s="142">
        <f t="shared" ca="1" si="1858"/>
        <v>-10000</v>
      </c>
      <c r="CJ1651" s="142">
        <f t="shared" ca="1" si="1858"/>
        <v>-10000</v>
      </c>
      <c r="CK1651" s="142">
        <f t="shared" ca="1" si="1858"/>
        <v>-10000</v>
      </c>
      <c r="CL1651" s="142">
        <f t="shared" ca="1" si="1858"/>
        <v>-10000</v>
      </c>
    </row>
    <row r="1652" spans="2:90" x14ac:dyDescent="0.4">
      <c r="B1652" s="13"/>
      <c r="C1652" s="12"/>
      <c r="D1652" s="12" t="s">
        <v>988</v>
      </c>
      <c r="E1652" s="12" t="s">
        <v>906</v>
      </c>
      <c r="F1652" s="12"/>
      <c r="G1652" s="12" t="s">
        <v>244</v>
      </c>
      <c r="H1652" s="12"/>
      <c r="I1652" s="60"/>
      <c r="J1652" s="60"/>
      <c r="R1652" s="9"/>
      <c r="S1652" s="143"/>
      <c r="T1652" s="143"/>
      <c r="U1652" s="143"/>
      <c r="V1652" s="143"/>
      <c r="W1652" s="143"/>
      <c r="X1652" s="143"/>
      <c r="Y1652" s="143"/>
      <c r="Z1652" s="143"/>
      <c r="AA1652" s="143"/>
      <c r="AB1652" s="143"/>
      <c r="AC1652" s="143"/>
      <c r="AD1652" s="143"/>
      <c r="AE1652" s="143"/>
      <c r="AF1652" s="143"/>
      <c r="AG1652" s="143"/>
      <c r="AH1652" s="143"/>
      <c r="AI1652" s="143"/>
      <c r="AJ1652" s="143"/>
      <c r="AK1652" s="143"/>
      <c r="AL1652" s="143"/>
      <c r="AM1652" s="143"/>
      <c r="AN1652" s="143"/>
      <c r="AO1652" s="143"/>
      <c r="AP1652" s="143"/>
      <c r="AQ1652" s="143"/>
      <c r="AR1652" s="143"/>
      <c r="AS1652" s="143"/>
      <c r="AT1652" s="143"/>
      <c r="AU1652" s="143"/>
      <c r="AV1652" s="143"/>
      <c r="AW1652" s="143"/>
      <c r="AX1652" s="143"/>
      <c r="AY1652" s="143"/>
      <c r="AZ1652" s="143"/>
      <c r="BA1652" s="143"/>
      <c r="BB1652" s="143"/>
      <c r="BC1652" s="143"/>
      <c r="BD1652" s="143"/>
      <c r="BE1652" s="143"/>
      <c r="BF1652" s="143"/>
      <c r="BG1652" s="143"/>
      <c r="BH1652" s="143"/>
      <c r="BI1652" s="143"/>
      <c r="BJ1652" s="143"/>
      <c r="BK1652" s="143"/>
      <c r="BL1652" s="143"/>
      <c r="BM1652" s="143"/>
      <c r="BN1652" s="143"/>
      <c r="BO1652" s="143"/>
      <c r="BP1652" s="143"/>
      <c r="BQ1652" s="143"/>
      <c r="BR1652" s="143"/>
      <c r="BS1652" s="143"/>
      <c r="BT1652" s="143"/>
      <c r="BU1652" s="143"/>
      <c r="BV1652" s="143"/>
      <c r="BW1652" s="143"/>
      <c r="BX1652" s="143"/>
      <c r="BY1652" s="143"/>
      <c r="BZ1652" s="143"/>
      <c r="CA1652" s="143"/>
      <c r="CB1652" s="143"/>
      <c r="CC1652" s="143"/>
      <c r="CD1652" s="143"/>
      <c r="CE1652" s="143"/>
      <c r="CF1652" s="143"/>
      <c r="CG1652" s="143"/>
      <c r="CH1652" s="143"/>
      <c r="CI1652" s="143"/>
      <c r="CJ1652" s="143"/>
      <c r="CK1652" s="143"/>
      <c r="CL1652" s="143"/>
    </row>
    <row r="1653" spans="2:90" x14ac:dyDescent="0.4">
      <c r="B1653" s="8" t="str">
        <f>B1640</f>
        <v>(Primary label)</v>
      </c>
      <c r="C1653" s="12"/>
      <c r="D1653" s="12" t="s">
        <v>988</v>
      </c>
      <c r="E1653" s="12" t="s">
        <v>906</v>
      </c>
      <c r="F1653" s="12"/>
      <c r="G1653" s="12" t="s">
        <v>330</v>
      </c>
      <c r="H1653" s="12"/>
      <c r="I1653" s="60"/>
      <c r="J1653" s="60"/>
      <c r="S1653" s="72"/>
      <c r="T1653" s="72"/>
      <c r="U1653" s="72"/>
      <c r="V1653" s="72"/>
      <c r="W1653" s="72"/>
      <c r="X1653" s="72"/>
      <c r="Y1653" s="72"/>
      <c r="Z1653" s="72"/>
      <c r="AA1653" s="72"/>
      <c r="AB1653" s="72"/>
      <c r="AC1653" s="72"/>
      <c r="AD1653" s="72"/>
      <c r="AE1653" s="72"/>
      <c r="AF1653" s="72"/>
      <c r="AG1653" s="72"/>
      <c r="AH1653" s="72"/>
      <c r="AI1653" s="72"/>
      <c r="AJ1653" s="72"/>
      <c r="AK1653" s="72"/>
      <c r="AL1653" s="72"/>
      <c r="AM1653" s="72"/>
      <c r="AN1653" s="72"/>
      <c r="AO1653" s="72"/>
      <c r="AP1653" s="72"/>
      <c r="AQ1653" s="72"/>
      <c r="AR1653" s="72"/>
      <c r="AS1653" s="72"/>
      <c r="AT1653" s="72"/>
      <c r="AU1653" s="72"/>
      <c r="AV1653" s="72"/>
      <c r="AW1653" s="72"/>
      <c r="AX1653" s="72"/>
      <c r="AY1653" s="72"/>
      <c r="AZ1653" s="72"/>
      <c r="BA1653" s="72"/>
      <c r="BB1653" s="72"/>
      <c r="BC1653" s="72"/>
      <c r="BD1653" s="72"/>
      <c r="BE1653" s="72"/>
      <c r="BF1653" s="72"/>
      <c r="BG1653" s="72"/>
      <c r="BH1653" s="72"/>
      <c r="BI1653" s="72"/>
      <c r="BJ1653" s="72"/>
      <c r="BK1653" s="72"/>
      <c r="BL1653" s="72"/>
      <c r="BM1653" s="72"/>
      <c r="BN1653" s="72"/>
      <c r="BO1653" s="72"/>
      <c r="BP1653" s="72"/>
      <c r="BQ1653" s="72"/>
      <c r="BR1653" s="72"/>
      <c r="BS1653" s="72"/>
      <c r="BT1653" s="72"/>
      <c r="BU1653" s="72"/>
      <c r="BV1653" s="72"/>
      <c r="BW1653" s="72"/>
      <c r="BX1653" s="72"/>
      <c r="BY1653" s="72"/>
      <c r="BZ1653" s="72"/>
      <c r="CA1653" s="72"/>
      <c r="CB1653" s="72"/>
      <c r="CC1653" s="72"/>
      <c r="CD1653" s="72"/>
      <c r="CE1653" s="72"/>
      <c r="CF1653" s="72"/>
      <c r="CG1653" s="72"/>
      <c r="CH1653" s="72"/>
      <c r="CI1653" s="72"/>
      <c r="CJ1653" s="72"/>
      <c r="CK1653" s="72"/>
      <c r="CL1653" s="72"/>
    </row>
    <row r="1654" spans="2:90" x14ac:dyDescent="0.4">
      <c r="B1654" s="8" t="str">
        <f>B1641</f>
        <v>primary unit</v>
      </c>
      <c r="C1654" s="12"/>
      <c r="D1654" s="12" t="s">
        <v>988</v>
      </c>
      <c r="E1654" s="12" t="s">
        <v>906</v>
      </c>
      <c r="F1654" s="12"/>
      <c r="G1654" s="12" t="s">
        <v>330</v>
      </c>
      <c r="H1654" s="12"/>
      <c r="I1654" s="60"/>
      <c r="J1654" s="60"/>
      <c r="S1654" s="72"/>
      <c r="T1654" s="72"/>
      <c r="U1654" s="72"/>
      <c r="V1654" s="72"/>
      <c r="W1654" s="72"/>
      <c r="X1654" s="72"/>
      <c r="Y1654" s="72"/>
      <c r="Z1654" s="72"/>
      <c r="AA1654" s="72"/>
      <c r="AB1654" s="72"/>
      <c r="AC1654" s="72"/>
      <c r="AD1654" s="72"/>
      <c r="AE1654" s="72"/>
      <c r="AF1654" s="72"/>
      <c r="AG1654" s="72"/>
      <c r="AH1654" s="72"/>
      <c r="AI1654" s="72"/>
      <c r="AJ1654" s="72"/>
      <c r="AK1654" s="72"/>
      <c r="AL1654" s="72"/>
      <c r="AM1654" s="72"/>
      <c r="AN1654" s="72"/>
      <c r="AO1654" s="72"/>
      <c r="AP1654" s="72"/>
      <c r="AQ1654" s="72"/>
      <c r="AR1654" s="72"/>
      <c r="AS1654" s="72"/>
      <c r="AT1654" s="72"/>
      <c r="AU1654" s="72"/>
      <c r="AV1654" s="72"/>
      <c r="AW1654" s="72"/>
      <c r="AX1654" s="72"/>
      <c r="AY1654" s="72"/>
      <c r="AZ1654" s="72"/>
      <c r="BA1654" s="72"/>
      <c r="BB1654" s="72"/>
      <c r="BC1654" s="72"/>
      <c r="BD1654" s="72"/>
      <c r="BE1654" s="72"/>
      <c r="BF1654" s="72"/>
      <c r="BG1654" s="72"/>
      <c r="BH1654" s="72"/>
      <c r="BI1654" s="72"/>
      <c r="BJ1654" s="72"/>
      <c r="BK1654" s="72"/>
      <c r="BL1654" s="72"/>
      <c r="BM1654" s="72"/>
      <c r="BN1654" s="72"/>
      <c r="BO1654" s="72"/>
      <c r="BP1654" s="72"/>
      <c r="BQ1654" s="72"/>
      <c r="BR1654" s="72"/>
      <c r="BS1654" s="72"/>
      <c r="BT1654" s="72"/>
      <c r="BU1654" s="72"/>
      <c r="BV1654" s="72"/>
      <c r="BW1654" s="72"/>
      <c r="BX1654" s="72"/>
      <c r="BY1654" s="72"/>
      <c r="BZ1654" s="72"/>
      <c r="CA1654" s="72"/>
      <c r="CB1654" s="72"/>
      <c r="CC1654" s="72"/>
      <c r="CD1654" s="72"/>
      <c r="CE1654" s="72"/>
      <c r="CF1654" s="72"/>
      <c r="CG1654" s="72"/>
      <c r="CH1654" s="72"/>
      <c r="CI1654" s="72"/>
      <c r="CJ1654" s="72"/>
      <c r="CK1654" s="72"/>
      <c r="CL1654" s="72"/>
    </row>
    <row r="1655" spans="2:90" x14ac:dyDescent="0.4">
      <c r="B1655" s="8" t="str">
        <f>B1642</f>
        <v>Primary revenue driver</v>
      </c>
      <c r="D1655" t="s">
        <v>988</v>
      </c>
      <c r="E1655" t="s">
        <v>906</v>
      </c>
      <c r="G1655" t="s">
        <v>330</v>
      </c>
      <c r="K1655" s="53"/>
      <c r="L1655" s="53"/>
      <c r="M1655" s="53"/>
      <c r="N1655" s="53"/>
      <c r="O1655" s="53"/>
      <c r="P1655" s="53"/>
      <c r="R1655" s="24"/>
      <c r="S1655" s="208" t="str">
        <f t="shared" ref="S1655:CD1655" si="1859">S1642</f>
        <v>S$12</v>
      </c>
      <c r="T1655" s="208" t="str">
        <f t="shared" si="1859"/>
        <v>T$12</v>
      </c>
      <c r="U1655" s="208" t="str">
        <f t="shared" si="1859"/>
        <v>U$12</v>
      </c>
      <c r="V1655" s="208" t="str">
        <f t="shared" si="1859"/>
        <v>V$12</v>
      </c>
      <c r="W1655" s="208" t="str">
        <f t="shared" si="1859"/>
        <v>W$12</v>
      </c>
      <c r="X1655" s="208" t="str">
        <f t="shared" si="1859"/>
        <v>X$12</v>
      </c>
      <c r="Y1655" s="208" t="str">
        <f t="shared" si="1859"/>
        <v>Y$12</v>
      </c>
      <c r="Z1655" s="208" t="str">
        <f t="shared" si="1859"/>
        <v>Z$12</v>
      </c>
      <c r="AA1655" s="208" t="str">
        <f t="shared" si="1859"/>
        <v>AA$12</v>
      </c>
      <c r="AB1655" s="208" t="str">
        <f t="shared" si="1859"/>
        <v>AB$12</v>
      </c>
      <c r="AC1655" s="208" t="str">
        <f t="shared" si="1859"/>
        <v>AC$12</v>
      </c>
      <c r="AD1655" s="208" t="str">
        <f t="shared" si="1859"/>
        <v>AD$12</v>
      </c>
      <c r="AE1655" s="208" t="str">
        <f t="shared" si="1859"/>
        <v>AE$12</v>
      </c>
      <c r="AF1655" s="208" t="str">
        <f t="shared" si="1859"/>
        <v>AF$12</v>
      </c>
      <c r="AG1655" s="208" t="str">
        <f t="shared" si="1859"/>
        <v>AG$12</v>
      </c>
      <c r="AH1655" s="208" t="str">
        <f t="shared" si="1859"/>
        <v>AH$12</v>
      </c>
      <c r="AI1655" s="208" t="str">
        <f t="shared" si="1859"/>
        <v>AI$12</v>
      </c>
      <c r="AJ1655" s="208" t="str">
        <f t="shared" si="1859"/>
        <v>AJ$12</v>
      </c>
      <c r="AK1655" s="208" t="str">
        <f t="shared" si="1859"/>
        <v>AK$12</v>
      </c>
      <c r="AL1655" s="208" t="str">
        <f t="shared" si="1859"/>
        <v>AL$12</v>
      </c>
      <c r="AM1655" s="208" t="str">
        <f t="shared" si="1859"/>
        <v>AM$12</v>
      </c>
      <c r="AN1655" s="208" t="str">
        <f t="shared" si="1859"/>
        <v>AN$12</v>
      </c>
      <c r="AO1655" s="208" t="str">
        <f t="shared" si="1859"/>
        <v>AO$12</v>
      </c>
      <c r="AP1655" s="208" t="str">
        <f t="shared" si="1859"/>
        <v>AP$12</v>
      </c>
      <c r="AQ1655" s="208" t="str">
        <f t="shared" si="1859"/>
        <v>AQ$12</v>
      </c>
      <c r="AR1655" s="208" t="str">
        <f t="shared" si="1859"/>
        <v>AR$12</v>
      </c>
      <c r="AS1655" s="208" t="str">
        <f t="shared" si="1859"/>
        <v>AS$12</v>
      </c>
      <c r="AT1655" s="208" t="str">
        <f t="shared" si="1859"/>
        <v>AT$12</v>
      </c>
      <c r="AU1655" s="208" t="str">
        <f t="shared" si="1859"/>
        <v>AU$12</v>
      </c>
      <c r="AV1655" s="208" t="str">
        <f t="shared" si="1859"/>
        <v>AV$12</v>
      </c>
      <c r="AW1655" s="208" t="str">
        <f t="shared" si="1859"/>
        <v>AW$12</v>
      </c>
      <c r="AX1655" s="208" t="str">
        <f t="shared" si="1859"/>
        <v>AX$12</v>
      </c>
      <c r="AY1655" s="208" t="str">
        <f t="shared" si="1859"/>
        <v>AY$12</v>
      </c>
      <c r="AZ1655" s="208" t="str">
        <f t="shared" si="1859"/>
        <v>AZ$12</v>
      </c>
      <c r="BA1655" s="208" t="str">
        <f t="shared" si="1859"/>
        <v>BA$12</v>
      </c>
      <c r="BB1655" s="208" t="str">
        <f t="shared" si="1859"/>
        <v>BB$12</v>
      </c>
      <c r="BC1655" s="208" t="str">
        <f t="shared" si="1859"/>
        <v>BC$12</v>
      </c>
      <c r="BD1655" s="208" t="str">
        <f t="shared" si="1859"/>
        <v>BD$12</v>
      </c>
      <c r="BE1655" s="208" t="str">
        <f t="shared" si="1859"/>
        <v>BE$12</v>
      </c>
      <c r="BF1655" s="208" t="str">
        <f t="shared" si="1859"/>
        <v>BF$12</v>
      </c>
      <c r="BG1655" s="208" t="str">
        <f t="shared" si="1859"/>
        <v>BG$12</v>
      </c>
      <c r="BH1655" s="208" t="str">
        <f t="shared" si="1859"/>
        <v>BH$12</v>
      </c>
      <c r="BI1655" s="208" t="str">
        <f t="shared" si="1859"/>
        <v>BI$12</v>
      </c>
      <c r="BJ1655" s="208" t="str">
        <f t="shared" si="1859"/>
        <v>BJ$12</v>
      </c>
      <c r="BK1655" s="208" t="str">
        <f t="shared" si="1859"/>
        <v>BK$12</v>
      </c>
      <c r="BL1655" s="208" t="str">
        <f t="shared" si="1859"/>
        <v>BL$12</v>
      </c>
      <c r="BM1655" s="208" t="str">
        <f t="shared" si="1859"/>
        <v>BM$12</v>
      </c>
      <c r="BN1655" s="208" t="str">
        <f t="shared" si="1859"/>
        <v>BN$12</v>
      </c>
      <c r="BO1655" s="208" t="str">
        <f t="shared" si="1859"/>
        <v>BO$12</v>
      </c>
      <c r="BP1655" s="208" t="str">
        <f t="shared" si="1859"/>
        <v>BP$12</v>
      </c>
      <c r="BQ1655" s="208" t="str">
        <f t="shared" si="1859"/>
        <v>BQ$12</v>
      </c>
      <c r="BR1655" s="208" t="str">
        <f t="shared" si="1859"/>
        <v>BR$12</v>
      </c>
      <c r="BS1655" s="208" t="str">
        <f t="shared" si="1859"/>
        <v>BS$12</v>
      </c>
      <c r="BT1655" s="208" t="str">
        <f t="shared" si="1859"/>
        <v>BT$12</v>
      </c>
      <c r="BU1655" s="208" t="str">
        <f t="shared" si="1859"/>
        <v>BU$12</v>
      </c>
      <c r="BV1655" s="208" t="str">
        <f t="shared" si="1859"/>
        <v>BV$12</v>
      </c>
      <c r="BW1655" s="208" t="str">
        <f t="shared" si="1859"/>
        <v>BW$12</v>
      </c>
      <c r="BX1655" s="208" t="str">
        <f t="shared" si="1859"/>
        <v>BX$12</v>
      </c>
      <c r="BY1655" s="208" t="str">
        <f t="shared" si="1859"/>
        <v>BY$12</v>
      </c>
      <c r="BZ1655" s="208" t="str">
        <f t="shared" si="1859"/>
        <v>BZ$12</v>
      </c>
      <c r="CA1655" s="208" t="str">
        <f t="shared" si="1859"/>
        <v>CA$12</v>
      </c>
      <c r="CB1655" s="208" t="str">
        <f t="shared" si="1859"/>
        <v>CB$12</v>
      </c>
      <c r="CC1655" s="208" t="str">
        <f t="shared" si="1859"/>
        <v>CC$12</v>
      </c>
      <c r="CD1655" s="208" t="str">
        <f t="shared" si="1859"/>
        <v>CD$12</v>
      </c>
      <c r="CE1655" s="208" t="str">
        <f t="shared" ref="CE1655:CL1655" si="1860">CE1642</f>
        <v>CE$12</v>
      </c>
      <c r="CF1655" s="208" t="str">
        <f t="shared" si="1860"/>
        <v>CF$12</v>
      </c>
      <c r="CG1655" s="208" t="str">
        <f t="shared" si="1860"/>
        <v>CG$12</v>
      </c>
      <c r="CH1655" s="208" t="str">
        <f t="shared" si="1860"/>
        <v>CH$12</v>
      </c>
      <c r="CI1655" s="208" t="str">
        <f t="shared" si="1860"/>
        <v>CI$12</v>
      </c>
      <c r="CJ1655" s="208" t="str">
        <f t="shared" si="1860"/>
        <v>CJ$12</v>
      </c>
      <c r="CK1655" s="208" t="str">
        <f t="shared" si="1860"/>
        <v>CK$12</v>
      </c>
      <c r="CL1655" s="208" t="str">
        <f t="shared" si="1860"/>
        <v>CL$12</v>
      </c>
    </row>
    <row r="1656" spans="2:90" x14ac:dyDescent="0.4">
      <c r="B1656" s="8" t="str">
        <f>B1643</f>
        <v>Primary volume driver</v>
      </c>
      <c r="C1656" s="56"/>
      <c r="D1656" s="56" t="s">
        <v>988</v>
      </c>
      <c r="E1656" s="56" t="s">
        <v>906</v>
      </c>
      <c r="F1656" s="56"/>
      <c r="G1656" s="56" t="s">
        <v>330</v>
      </c>
      <c r="H1656" s="56"/>
      <c r="I1656" s="79"/>
      <c r="J1656" s="79"/>
      <c r="K1656" s="15"/>
      <c r="L1656" s="15"/>
      <c r="M1656" s="15"/>
      <c r="N1656" s="15"/>
      <c r="O1656" s="15"/>
      <c r="P1656" s="15"/>
      <c r="R1656" s="15"/>
      <c r="S1656" s="208" t="str">
        <f t="shared" ref="S1656:CD1656" si="1861">S1643</f>
        <v>S$13</v>
      </c>
      <c r="T1656" s="208" t="str">
        <f t="shared" si="1861"/>
        <v>T$13</v>
      </c>
      <c r="U1656" s="208" t="str">
        <f t="shared" si="1861"/>
        <v>U$13</v>
      </c>
      <c r="V1656" s="208" t="str">
        <f t="shared" si="1861"/>
        <v>V$13</v>
      </c>
      <c r="W1656" s="208" t="str">
        <f t="shared" si="1861"/>
        <v>W$13</v>
      </c>
      <c r="X1656" s="208" t="str">
        <f t="shared" si="1861"/>
        <v>X$13</v>
      </c>
      <c r="Y1656" s="208" t="str">
        <f t="shared" si="1861"/>
        <v>Y$13</v>
      </c>
      <c r="Z1656" s="208" t="str">
        <f t="shared" si="1861"/>
        <v>Z$13</v>
      </c>
      <c r="AA1656" s="208" t="str">
        <f t="shared" si="1861"/>
        <v>AA$13</v>
      </c>
      <c r="AB1656" s="208" t="str">
        <f t="shared" si="1861"/>
        <v>AB$13</v>
      </c>
      <c r="AC1656" s="208" t="str">
        <f t="shared" si="1861"/>
        <v>AC$13</v>
      </c>
      <c r="AD1656" s="208" t="str">
        <f t="shared" si="1861"/>
        <v>AD$13</v>
      </c>
      <c r="AE1656" s="208" t="str">
        <f t="shared" si="1861"/>
        <v>AE$13</v>
      </c>
      <c r="AF1656" s="208" t="str">
        <f t="shared" si="1861"/>
        <v>AF$13</v>
      </c>
      <c r="AG1656" s="208" t="str">
        <f t="shared" si="1861"/>
        <v>AG$13</v>
      </c>
      <c r="AH1656" s="208" t="str">
        <f t="shared" si="1861"/>
        <v>AH$13</v>
      </c>
      <c r="AI1656" s="208" t="str">
        <f t="shared" si="1861"/>
        <v>AI$13</v>
      </c>
      <c r="AJ1656" s="208" t="str">
        <f t="shared" si="1861"/>
        <v>AJ$13</v>
      </c>
      <c r="AK1656" s="208" t="str">
        <f t="shared" si="1861"/>
        <v>AK$13</v>
      </c>
      <c r="AL1656" s="208" t="str">
        <f t="shared" si="1861"/>
        <v>AL$13</v>
      </c>
      <c r="AM1656" s="208" t="str">
        <f t="shared" si="1861"/>
        <v>AM$13</v>
      </c>
      <c r="AN1656" s="208" t="str">
        <f t="shared" si="1861"/>
        <v>AN$13</v>
      </c>
      <c r="AO1656" s="208" t="str">
        <f t="shared" si="1861"/>
        <v>AO$13</v>
      </c>
      <c r="AP1656" s="208" t="str">
        <f t="shared" si="1861"/>
        <v>AP$13</v>
      </c>
      <c r="AQ1656" s="208" t="str">
        <f t="shared" si="1861"/>
        <v>AQ$13</v>
      </c>
      <c r="AR1656" s="208" t="str">
        <f t="shared" si="1861"/>
        <v>AR$13</v>
      </c>
      <c r="AS1656" s="208" t="str">
        <f t="shared" si="1861"/>
        <v>AS$13</v>
      </c>
      <c r="AT1656" s="208" t="str">
        <f t="shared" si="1861"/>
        <v>AT$13</v>
      </c>
      <c r="AU1656" s="208" t="str">
        <f t="shared" si="1861"/>
        <v>AU$13</v>
      </c>
      <c r="AV1656" s="208" t="str">
        <f t="shared" si="1861"/>
        <v>AV$13</v>
      </c>
      <c r="AW1656" s="208" t="str">
        <f t="shared" si="1861"/>
        <v>AW$13</v>
      </c>
      <c r="AX1656" s="208" t="str">
        <f t="shared" si="1861"/>
        <v>AX$13</v>
      </c>
      <c r="AY1656" s="208" t="str">
        <f t="shared" si="1861"/>
        <v>AY$13</v>
      </c>
      <c r="AZ1656" s="208" t="str">
        <f t="shared" si="1861"/>
        <v>AZ$13</v>
      </c>
      <c r="BA1656" s="208" t="str">
        <f t="shared" si="1861"/>
        <v>BA$13</v>
      </c>
      <c r="BB1656" s="208" t="str">
        <f t="shared" si="1861"/>
        <v>BB$13</v>
      </c>
      <c r="BC1656" s="208" t="str">
        <f t="shared" si="1861"/>
        <v>BC$13</v>
      </c>
      <c r="BD1656" s="208" t="str">
        <f t="shared" si="1861"/>
        <v>BD$13</v>
      </c>
      <c r="BE1656" s="208" t="str">
        <f t="shared" si="1861"/>
        <v>BE$13</v>
      </c>
      <c r="BF1656" s="208" t="str">
        <f t="shared" si="1861"/>
        <v>BF$13</v>
      </c>
      <c r="BG1656" s="208" t="str">
        <f t="shared" si="1861"/>
        <v>BG$13</v>
      </c>
      <c r="BH1656" s="208" t="str">
        <f t="shared" si="1861"/>
        <v>BH$13</v>
      </c>
      <c r="BI1656" s="208" t="str">
        <f t="shared" si="1861"/>
        <v>BI$13</v>
      </c>
      <c r="BJ1656" s="208" t="str">
        <f t="shared" si="1861"/>
        <v>BJ$13</v>
      </c>
      <c r="BK1656" s="208" t="str">
        <f t="shared" si="1861"/>
        <v>BK$13</v>
      </c>
      <c r="BL1656" s="208" t="str">
        <f t="shared" si="1861"/>
        <v>BL$13</v>
      </c>
      <c r="BM1656" s="208" t="str">
        <f t="shared" si="1861"/>
        <v>BM$13</v>
      </c>
      <c r="BN1656" s="208" t="str">
        <f t="shared" si="1861"/>
        <v>BN$13</v>
      </c>
      <c r="BO1656" s="208" t="str">
        <f t="shared" si="1861"/>
        <v>BO$13</v>
      </c>
      <c r="BP1656" s="208" t="str">
        <f t="shared" si="1861"/>
        <v>BP$13</v>
      </c>
      <c r="BQ1656" s="208" t="str">
        <f t="shared" si="1861"/>
        <v>BQ$13</v>
      </c>
      <c r="BR1656" s="208" t="str">
        <f t="shared" si="1861"/>
        <v>BR$13</v>
      </c>
      <c r="BS1656" s="208" t="str">
        <f t="shared" si="1861"/>
        <v>BS$13</v>
      </c>
      <c r="BT1656" s="208" t="str">
        <f t="shared" si="1861"/>
        <v>BT$13</v>
      </c>
      <c r="BU1656" s="208" t="str">
        <f t="shared" si="1861"/>
        <v>BU$13</v>
      </c>
      <c r="BV1656" s="208" t="str">
        <f t="shared" si="1861"/>
        <v>BV$13</v>
      </c>
      <c r="BW1656" s="208" t="str">
        <f t="shared" si="1861"/>
        <v>BW$13</v>
      </c>
      <c r="BX1656" s="208" t="str">
        <f t="shared" si="1861"/>
        <v>BX$13</v>
      </c>
      <c r="BY1656" s="208" t="str">
        <f t="shared" si="1861"/>
        <v>BY$13</v>
      </c>
      <c r="BZ1656" s="208" t="str">
        <f t="shared" si="1861"/>
        <v>BZ$13</v>
      </c>
      <c r="CA1656" s="208" t="str">
        <f t="shared" si="1861"/>
        <v>CA$13</v>
      </c>
      <c r="CB1656" s="208" t="str">
        <f t="shared" si="1861"/>
        <v>CB$13</v>
      </c>
      <c r="CC1656" s="208" t="str">
        <f t="shared" si="1861"/>
        <v>CC$13</v>
      </c>
      <c r="CD1656" s="208" t="str">
        <f t="shared" si="1861"/>
        <v>CD$13</v>
      </c>
      <c r="CE1656" s="208" t="str">
        <f t="shared" ref="CE1656:CL1656" si="1862">CE1643</f>
        <v>CE$13</v>
      </c>
      <c r="CF1656" s="208" t="str">
        <f t="shared" si="1862"/>
        <v>CF$13</v>
      </c>
      <c r="CG1656" s="208" t="str">
        <f t="shared" si="1862"/>
        <v>CG$13</v>
      </c>
      <c r="CH1656" s="208" t="str">
        <f t="shared" si="1862"/>
        <v>CH$13</v>
      </c>
      <c r="CI1656" s="208" t="str">
        <f t="shared" si="1862"/>
        <v>CI$13</v>
      </c>
      <c r="CJ1656" s="208" t="str">
        <f t="shared" si="1862"/>
        <v>CJ$13</v>
      </c>
      <c r="CK1656" s="208" t="str">
        <f t="shared" si="1862"/>
        <v>CK$13</v>
      </c>
      <c r="CL1656" s="208" t="str">
        <f t="shared" si="1862"/>
        <v>CL$13</v>
      </c>
    </row>
    <row r="1657" spans="2:90" x14ac:dyDescent="0.4">
      <c r="B1657" s="87" t="str">
        <f>B1648</f>
        <v>Recurring fees:</v>
      </c>
      <c r="C1657" s="12"/>
      <c r="D1657" s="12" t="s">
        <v>988</v>
      </c>
      <c r="E1657" s="12" t="s">
        <v>906</v>
      </c>
      <c r="F1657" s="12"/>
      <c r="G1657" s="12" t="s">
        <v>330</v>
      </c>
      <c r="H1657" s="12"/>
      <c r="I1657" s="60"/>
      <c r="J1657" s="60"/>
      <c r="K1657" s="15"/>
      <c r="L1657" s="15"/>
      <c r="M1657" s="15"/>
      <c r="N1657" s="15"/>
      <c r="O1657" s="15"/>
      <c r="P1657" s="15"/>
      <c r="R1657" s="15"/>
      <c r="S1657" s="208">
        <f t="shared" ref="S1657:CD1657" si="1863">S1645</f>
        <v>0</v>
      </c>
      <c r="T1657" s="208">
        <f t="shared" si="1863"/>
        <v>0</v>
      </c>
      <c r="U1657" s="208">
        <f t="shared" si="1863"/>
        <v>0</v>
      </c>
      <c r="V1657" s="208">
        <f t="shared" si="1863"/>
        <v>0</v>
      </c>
      <c r="W1657" s="208">
        <f t="shared" si="1863"/>
        <v>0</v>
      </c>
      <c r="X1657" s="208">
        <f t="shared" si="1863"/>
        <v>0</v>
      </c>
      <c r="Y1657" s="208">
        <f t="shared" si="1863"/>
        <v>0</v>
      </c>
      <c r="Z1657" s="208">
        <f t="shared" si="1863"/>
        <v>0</v>
      </c>
      <c r="AA1657" s="208">
        <f t="shared" si="1863"/>
        <v>0</v>
      </c>
      <c r="AB1657" s="208">
        <f t="shared" si="1863"/>
        <v>0</v>
      </c>
      <c r="AC1657" s="208">
        <f t="shared" si="1863"/>
        <v>0</v>
      </c>
      <c r="AD1657" s="208">
        <f t="shared" si="1863"/>
        <v>0</v>
      </c>
      <c r="AE1657" s="208">
        <f t="shared" si="1863"/>
        <v>0</v>
      </c>
      <c r="AF1657" s="208">
        <f t="shared" si="1863"/>
        <v>0</v>
      </c>
      <c r="AG1657" s="208">
        <f t="shared" si="1863"/>
        <v>0</v>
      </c>
      <c r="AH1657" s="208">
        <f t="shared" si="1863"/>
        <v>0</v>
      </c>
      <c r="AI1657" s="208">
        <f t="shared" si="1863"/>
        <v>0</v>
      </c>
      <c r="AJ1657" s="208">
        <f t="shared" si="1863"/>
        <v>0</v>
      </c>
      <c r="AK1657" s="208">
        <f t="shared" si="1863"/>
        <v>0</v>
      </c>
      <c r="AL1657" s="208">
        <f t="shared" si="1863"/>
        <v>0</v>
      </c>
      <c r="AM1657" s="208">
        <f t="shared" si="1863"/>
        <v>0</v>
      </c>
      <c r="AN1657" s="208">
        <f t="shared" si="1863"/>
        <v>0</v>
      </c>
      <c r="AO1657" s="208">
        <f t="shared" si="1863"/>
        <v>0</v>
      </c>
      <c r="AP1657" s="208">
        <f t="shared" si="1863"/>
        <v>0</v>
      </c>
      <c r="AQ1657" s="208">
        <f t="shared" si="1863"/>
        <v>0</v>
      </c>
      <c r="AR1657" s="208">
        <f t="shared" si="1863"/>
        <v>0</v>
      </c>
      <c r="AS1657" s="208">
        <f t="shared" si="1863"/>
        <v>0</v>
      </c>
      <c r="AT1657" s="208">
        <f t="shared" si="1863"/>
        <v>0</v>
      </c>
      <c r="AU1657" s="208">
        <f t="shared" si="1863"/>
        <v>0</v>
      </c>
      <c r="AV1657" s="208">
        <f t="shared" si="1863"/>
        <v>0</v>
      </c>
      <c r="AW1657" s="208">
        <f t="shared" si="1863"/>
        <v>0</v>
      </c>
      <c r="AX1657" s="208">
        <f t="shared" si="1863"/>
        <v>0</v>
      </c>
      <c r="AY1657" s="208">
        <f t="shared" si="1863"/>
        <v>0</v>
      </c>
      <c r="AZ1657" s="208">
        <f t="shared" si="1863"/>
        <v>0</v>
      </c>
      <c r="BA1657" s="208">
        <f t="shared" si="1863"/>
        <v>0</v>
      </c>
      <c r="BB1657" s="208">
        <f t="shared" si="1863"/>
        <v>0</v>
      </c>
      <c r="BC1657" s="208">
        <f t="shared" si="1863"/>
        <v>0</v>
      </c>
      <c r="BD1657" s="208">
        <f t="shared" si="1863"/>
        <v>0</v>
      </c>
      <c r="BE1657" s="208">
        <f t="shared" si="1863"/>
        <v>0</v>
      </c>
      <c r="BF1657" s="208">
        <f t="shared" si="1863"/>
        <v>0</v>
      </c>
      <c r="BG1657" s="208">
        <f t="shared" si="1863"/>
        <v>0</v>
      </c>
      <c r="BH1657" s="208">
        <f t="shared" si="1863"/>
        <v>0</v>
      </c>
      <c r="BI1657" s="208">
        <f t="shared" si="1863"/>
        <v>0</v>
      </c>
      <c r="BJ1657" s="208">
        <f t="shared" si="1863"/>
        <v>0</v>
      </c>
      <c r="BK1657" s="208">
        <f t="shared" si="1863"/>
        <v>0</v>
      </c>
      <c r="BL1657" s="208">
        <f t="shared" si="1863"/>
        <v>0</v>
      </c>
      <c r="BM1657" s="208">
        <f t="shared" si="1863"/>
        <v>0</v>
      </c>
      <c r="BN1657" s="208">
        <f t="shared" si="1863"/>
        <v>0</v>
      </c>
      <c r="BO1657" s="208">
        <f t="shared" si="1863"/>
        <v>0</v>
      </c>
      <c r="BP1657" s="208">
        <f t="shared" si="1863"/>
        <v>0</v>
      </c>
      <c r="BQ1657" s="208">
        <f t="shared" si="1863"/>
        <v>0</v>
      </c>
      <c r="BR1657" s="208">
        <f t="shared" si="1863"/>
        <v>0</v>
      </c>
      <c r="BS1657" s="208">
        <f t="shared" si="1863"/>
        <v>0</v>
      </c>
      <c r="BT1657" s="208">
        <f t="shared" si="1863"/>
        <v>0</v>
      </c>
      <c r="BU1657" s="208">
        <f t="shared" si="1863"/>
        <v>0</v>
      </c>
      <c r="BV1657" s="208">
        <f t="shared" si="1863"/>
        <v>0</v>
      </c>
      <c r="BW1657" s="208">
        <f t="shared" si="1863"/>
        <v>0</v>
      </c>
      <c r="BX1657" s="208">
        <f t="shared" si="1863"/>
        <v>0</v>
      </c>
      <c r="BY1657" s="208">
        <f t="shared" si="1863"/>
        <v>0</v>
      </c>
      <c r="BZ1657" s="208">
        <f t="shared" si="1863"/>
        <v>0</v>
      </c>
      <c r="CA1657" s="208">
        <f t="shared" si="1863"/>
        <v>0</v>
      </c>
      <c r="CB1657" s="208">
        <f t="shared" si="1863"/>
        <v>0</v>
      </c>
      <c r="CC1657" s="208">
        <f t="shared" si="1863"/>
        <v>0</v>
      </c>
      <c r="CD1657" s="208">
        <f t="shared" si="1863"/>
        <v>0</v>
      </c>
      <c r="CE1657" s="208">
        <f t="shared" ref="CE1657:CL1657" si="1864">CE1645</f>
        <v>0</v>
      </c>
      <c r="CF1657" s="208">
        <f t="shared" si="1864"/>
        <v>0</v>
      </c>
      <c r="CG1657" s="208">
        <f t="shared" si="1864"/>
        <v>0</v>
      </c>
      <c r="CH1657" s="208">
        <f t="shared" si="1864"/>
        <v>0</v>
      </c>
      <c r="CI1657" s="208">
        <f t="shared" si="1864"/>
        <v>0</v>
      </c>
      <c r="CJ1657" s="208">
        <f t="shared" si="1864"/>
        <v>0</v>
      </c>
      <c r="CK1657" s="208">
        <f t="shared" si="1864"/>
        <v>0</v>
      </c>
      <c r="CL1657" s="208">
        <f t="shared" si="1864"/>
        <v>0</v>
      </c>
    </row>
    <row r="1658" spans="2:90" x14ac:dyDescent="0.4">
      <c r="B1658" s="231" t="str">
        <f>IFERROR(SUBSTITUTE(TRIM(MID(B1648, SEARCH("-", B1648) + 1, LEN(B1648))),":",""),"no unit")</f>
        <v>no unit</v>
      </c>
      <c r="C1658" s="12"/>
      <c r="D1658" s="12" t="s">
        <v>988</v>
      </c>
      <c r="E1658" s="12" t="s">
        <v>906</v>
      </c>
      <c r="F1658" s="12"/>
      <c r="G1658" s="12" t="s">
        <v>330</v>
      </c>
      <c r="H1658" s="12"/>
      <c r="I1658" s="60"/>
      <c r="J1658" s="60"/>
      <c r="K1658" s="15"/>
      <c r="L1658" s="15"/>
      <c r="M1658" s="15"/>
      <c r="N1658" s="15"/>
      <c r="O1658" s="15"/>
      <c r="P1658" s="15"/>
      <c r="R1658" s="15"/>
      <c r="S1658" s="208"/>
      <c r="T1658" s="208"/>
      <c r="U1658" s="208"/>
      <c r="V1658" s="208"/>
      <c r="W1658" s="208"/>
      <c r="X1658" s="208"/>
      <c r="Y1658" s="208"/>
      <c r="Z1658" s="208"/>
      <c r="AA1658" s="208"/>
      <c r="AB1658" s="208"/>
      <c r="AC1658" s="208"/>
      <c r="AD1658" s="208"/>
      <c r="AE1658" s="208"/>
      <c r="AF1658" s="208"/>
      <c r="AG1658" s="208"/>
      <c r="AH1658" s="208"/>
      <c r="AI1658" s="208"/>
      <c r="AJ1658" s="208"/>
      <c r="AK1658" s="208"/>
      <c r="AL1658" s="208"/>
      <c r="AM1658" s="208"/>
      <c r="AN1658" s="208"/>
      <c r="AO1658" s="208"/>
      <c r="AP1658" s="208"/>
      <c r="AQ1658" s="208"/>
      <c r="AR1658" s="208"/>
      <c r="AS1658" s="208"/>
      <c r="AT1658" s="208"/>
      <c r="AU1658" s="208"/>
      <c r="AV1658" s="208"/>
      <c r="AW1658" s="208"/>
      <c r="AX1658" s="208"/>
      <c r="AY1658" s="208"/>
      <c r="AZ1658" s="208"/>
      <c r="BA1658" s="208"/>
      <c r="BB1658" s="208"/>
      <c r="BC1658" s="208"/>
      <c r="BD1658" s="208"/>
      <c r="BE1658" s="208"/>
      <c r="BF1658" s="208"/>
      <c r="BG1658" s="208"/>
      <c r="BH1658" s="208"/>
      <c r="BI1658" s="208"/>
      <c r="BJ1658" s="208"/>
      <c r="BK1658" s="208"/>
      <c r="BL1658" s="208"/>
      <c r="BM1658" s="208"/>
      <c r="BN1658" s="208"/>
      <c r="BO1658" s="208"/>
      <c r="BP1658" s="208"/>
      <c r="BQ1658" s="208"/>
      <c r="BR1658" s="208"/>
      <c r="BS1658" s="208"/>
      <c r="BT1658" s="208"/>
      <c r="BU1658" s="208"/>
      <c r="BV1658" s="208"/>
      <c r="BW1658" s="208"/>
      <c r="BX1658" s="208"/>
      <c r="BY1658" s="208"/>
      <c r="BZ1658" s="208"/>
      <c r="CA1658" s="208"/>
      <c r="CB1658" s="208"/>
      <c r="CC1658" s="208"/>
      <c r="CD1658" s="208"/>
      <c r="CE1658" s="208"/>
      <c r="CF1658" s="208"/>
      <c r="CG1658" s="208"/>
      <c r="CH1658" s="208"/>
      <c r="CI1658" s="208"/>
      <c r="CJ1658" s="208"/>
      <c r="CK1658" s="208"/>
      <c r="CL1658" s="208"/>
    </row>
    <row r="1659" spans="2:90" x14ac:dyDescent="0.4">
      <c r="B1659" s="87" t="str">
        <f>B1646</f>
        <v>Secondary revenue driver</v>
      </c>
      <c r="C1659" s="88"/>
      <c r="D1659" s="88" t="s">
        <v>988</v>
      </c>
      <c r="E1659" s="88" t="s">
        <v>906</v>
      </c>
      <c r="F1659" s="88"/>
      <c r="G1659" s="88" t="s">
        <v>330</v>
      </c>
      <c r="H1659" s="88"/>
      <c r="I1659" s="206"/>
      <c r="J1659" s="206"/>
      <c r="K1659" s="207"/>
      <c r="L1659" s="207"/>
      <c r="M1659" s="207"/>
      <c r="N1659" s="207"/>
      <c r="O1659" s="207"/>
      <c r="P1659" s="207"/>
      <c r="R1659" s="207"/>
      <c r="S1659" s="4" t="str">
        <f t="shared" ref="S1659:CD1659" si="1865">ADDRESS(ROW(S1651),COLUMN(S1651),2)</f>
        <v>S$1651</v>
      </c>
      <c r="T1659" s="4" t="str">
        <f t="shared" si="1865"/>
        <v>T$1651</v>
      </c>
      <c r="U1659" s="4" t="str">
        <f t="shared" si="1865"/>
        <v>U$1651</v>
      </c>
      <c r="V1659" s="4" t="str">
        <f t="shared" si="1865"/>
        <v>V$1651</v>
      </c>
      <c r="W1659" s="4" t="str">
        <f t="shared" si="1865"/>
        <v>W$1651</v>
      </c>
      <c r="X1659" s="4" t="str">
        <f t="shared" si="1865"/>
        <v>X$1651</v>
      </c>
      <c r="Y1659" s="4" t="str">
        <f t="shared" si="1865"/>
        <v>Y$1651</v>
      </c>
      <c r="Z1659" s="4" t="str">
        <f t="shared" si="1865"/>
        <v>Z$1651</v>
      </c>
      <c r="AA1659" s="4" t="str">
        <f t="shared" si="1865"/>
        <v>AA$1651</v>
      </c>
      <c r="AB1659" s="4" t="str">
        <f t="shared" si="1865"/>
        <v>AB$1651</v>
      </c>
      <c r="AC1659" s="4" t="str">
        <f t="shared" si="1865"/>
        <v>AC$1651</v>
      </c>
      <c r="AD1659" s="4" t="str">
        <f t="shared" si="1865"/>
        <v>AD$1651</v>
      </c>
      <c r="AE1659" s="4" t="str">
        <f t="shared" si="1865"/>
        <v>AE$1651</v>
      </c>
      <c r="AF1659" s="4" t="str">
        <f t="shared" si="1865"/>
        <v>AF$1651</v>
      </c>
      <c r="AG1659" s="4" t="str">
        <f t="shared" si="1865"/>
        <v>AG$1651</v>
      </c>
      <c r="AH1659" s="4" t="str">
        <f t="shared" si="1865"/>
        <v>AH$1651</v>
      </c>
      <c r="AI1659" s="4" t="str">
        <f t="shared" si="1865"/>
        <v>AI$1651</v>
      </c>
      <c r="AJ1659" s="4" t="str">
        <f t="shared" si="1865"/>
        <v>AJ$1651</v>
      </c>
      <c r="AK1659" s="4" t="str">
        <f t="shared" si="1865"/>
        <v>AK$1651</v>
      </c>
      <c r="AL1659" s="4" t="str">
        <f t="shared" si="1865"/>
        <v>AL$1651</v>
      </c>
      <c r="AM1659" s="4" t="str">
        <f t="shared" si="1865"/>
        <v>AM$1651</v>
      </c>
      <c r="AN1659" s="4" t="str">
        <f t="shared" si="1865"/>
        <v>AN$1651</v>
      </c>
      <c r="AO1659" s="4" t="str">
        <f t="shared" si="1865"/>
        <v>AO$1651</v>
      </c>
      <c r="AP1659" s="4" t="str">
        <f t="shared" si="1865"/>
        <v>AP$1651</v>
      </c>
      <c r="AQ1659" s="4" t="str">
        <f t="shared" si="1865"/>
        <v>AQ$1651</v>
      </c>
      <c r="AR1659" s="4" t="str">
        <f t="shared" si="1865"/>
        <v>AR$1651</v>
      </c>
      <c r="AS1659" s="4" t="str">
        <f t="shared" si="1865"/>
        <v>AS$1651</v>
      </c>
      <c r="AT1659" s="4" t="str">
        <f t="shared" si="1865"/>
        <v>AT$1651</v>
      </c>
      <c r="AU1659" s="4" t="str">
        <f t="shared" si="1865"/>
        <v>AU$1651</v>
      </c>
      <c r="AV1659" s="4" t="str">
        <f t="shared" si="1865"/>
        <v>AV$1651</v>
      </c>
      <c r="AW1659" s="4" t="str">
        <f t="shared" si="1865"/>
        <v>AW$1651</v>
      </c>
      <c r="AX1659" s="4" t="str">
        <f t="shared" si="1865"/>
        <v>AX$1651</v>
      </c>
      <c r="AY1659" s="4" t="str">
        <f t="shared" si="1865"/>
        <v>AY$1651</v>
      </c>
      <c r="AZ1659" s="4" t="str">
        <f t="shared" si="1865"/>
        <v>AZ$1651</v>
      </c>
      <c r="BA1659" s="4" t="str">
        <f t="shared" si="1865"/>
        <v>BA$1651</v>
      </c>
      <c r="BB1659" s="4" t="str">
        <f t="shared" si="1865"/>
        <v>BB$1651</v>
      </c>
      <c r="BC1659" s="4" t="str">
        <f t="shared" si="1865"/>
        <v>BC$1651</v>
      </c>
      <c r="BD1659" s="4" t="str">
        <f t="shared" si="1865"/>
        <v>BD$1651</v>
      </c>
      <c r="BE1659" s="4" t="str">
        <f t="shared" si="1865"/>
        <v>BE$1651</v>
      </c>
      <c r="BF1659" s="4" t="str">
        <f t="shared" si="1865"/>
        <v>BF$1651</v>
      </c>
      <c r="BG1659" s="4" t="str">
        <f t="shared" si="1865"/>
        <v>BG$1651</v>
      </c>
      <c r="BH1659" s="4" t="str">
        <f t="shared" si="1865"/>
        <v>BH$1651</v>
      </c>
      <c r="BI1659" s="4" t="str">
        <f t="shared" si="1865"/>
        <v>BI$1651</v>
      </c>
      <c r="BJ1659" s="4" t="str">
        <f t="shared" si="1865"/>
        <v>BJ$1651</v>
      </c>
      <c r="BK1659" s="4" t="str">
        <f t="shared" si="1865"/>
        <v>BK$1651</v>
      </c>
      <c r="BL1659" s="4" t="str">
        <f t="shared" si="1865"/>
        <v>BL$1651</v>
      </c>
      <c r="BM1659" s="4" t="str">
        <f t="shared" si="1865"/>
        <v>BM$1651</v>
      </c>
      <c r="BN1659" s="4" t="str">
        <f t="shared" si="1865"/>
        <v>BN$1651</v>
      </c>
      <c r="BO1659" s="4" t="str">
        <f t="shared" si="1865"/>
        <v>BO$1651</v>
      </c>
      <c r="BP1659" s="4" t="str">
        <f t="shared" si="1865"/>
        <v>BP$1651</v>
      </c>
      <c r="BQ1659" s="4" t="str">
        <f t="shared" si="1865"/>
        <v>BQ$1651</v>
      </c>
      <c r="BR1659" s="4" t="str">
        <f t="shared" si="1865"/>
        <v>BR$1651</v>
      </c>
      <c r="BS1659" s="4" t="str">
        <f t="shared" si="1865"/>
        <v>BS$1651</v>
      </c>
      <c r="BT1659" s="4" t="str">
        <f t="shared" si="1865"/>
        <v>BT$1651</v>
      </c>
      <c r="BU1659" s="4" t="str">
        <f t="shared" si="1865"/>
        <v>BU$1651</v>
      </c>
      <c r="BV1659" s="4" t="str">
        <f t="shared" si="1865"/>
        <v>BV$1651</v>
      </c>
      <c r="BW1659" s="4" t="str">
        <f t="shared" si="1865"/>
        <v>BW$1651</v>
      </c>
      <c r="BX1659" s="4" t="str">
        <f t="shared" si="1865"/>
        <v>BX$1651</v>
      </c>
      <c r="BY1659" s="4" t="str">
        <f t="shared" si="1865"/>
        <v>BY$1651</v>
      </c>
      <c r="BZ1659" s="4" t="str">
        <f t="shared" si="1865"/>
        <v>BZ$1651</v>
      </c>
      <c r="CA1659" s="4" t="str">
        <f t="shared" si="1865"/>
        <v>CA$1651</v>
      </c>
      <c r="CB1659" s="4" t="str">
        <f t="shared" si="1865"/>
        <v>CB$1651</v>
      </c>
      <c r="CC1659" s="4" t="str">
        <f t="shared" si="1865"/>
        <v>CC$1651</v>
      </c>
      <c r="CD1659" s="4" t="str">
        <f t="shared" si="1865"/>
        <v>CD$1651</v>
      </c>
      <c r="CE1659" s="4" t="str">
        <f t="shared" ref="CE1659:CL1659" si="1866">ADDRESS(ROW(CE1651),COLUMN(CE1651),2)</f>
        <v>CE$1651</v>
      </c>
      <c r="CF1659" s="4" t="str">
        <f t="shared" si="1866"/>
        <v>CF$1651</v>
      </c>
      <c r="CG1659" s="4" t="str">
        <f t="shared" si="1866"/>
        <v>CG$1651</v>
      </c>
      <c r="CH1659" s="4" t="str">
        <f t="shared" si="1866"/>
        <v>CH$1651</v>
      </c>
      <c r="CI1659" s="4" t="str">
        <f t="shared" si="1866"/>
        <v>CI$1651</v>
      </c>
      <c r="CJ1659" s="4" t="str">
        <f t="shared" si="1866"/>
        <v>CJ$1651</v>
      </c>
      <c r="CK1659" s="4" t="str">
        <f t="shared" si="1866"/>
        <v>CK$1651</v>
      </c>
      <c r="CL1659" s="4" t="str">
        <f t="shared" si="1866"/>
        <v>CL$1651</v>
      </c>
    </row>
    <row r="1660" spans="2:90" x14ac:dyDescent="0.4">
      <c r="B1660" s="8" t="str">
        <f>B1647</f>
        <v>Secondary volume driver</v>
      </c>
      <c r="C1660" s="12"/>
      <c r="D1660" s="12" t="s">
        <v>988</v>
      </c>
      <c r="E1660" s="12" t="s">
        <v>906</v>
      </c>
      <c r="F1660" s="12"/>
      <c r="G1660" s="12" t="s">
        <v>330</v>
      </c>
      <c r="H1660" s="12"/>
      <c r="I1660" s="60"/>
      <c r="J1660" s="60"/>
      <c r="K1660" s="15"/>
      <c r="L1660" s="15"/>
      <c r="M1660" s="15"/>
      <c r="N1660" s="15"/>
      <c r="O1660" s="15"/>
      <c r="P1660" s="15"/>
      <c r="R1660" s="15"/>
      <c r="S1660" s="208" t="str">
        <f t="shared" ref="S1660:CD1660" si="1867">S1647</f>
        <v>S$15</v>
      </c>
      <c r="T1660" s="208" t="str">
        <f t="shared" si="1867"/>
        <v>T$15</v>
      </c>
      <c r="U1660" s="208" t="str">
        <f t="shared" si="1867"/>
        <v>U$15</v>
      </c>
      <c r="V1660" s="208" t="str">
        <f t="shared" si="1867"/>
        <v>V$15</v>
      </c>
      <c r="W1660" s="208" t="str">
        <f t="shared" si="1867"/>
        <v>W$15</v>
      </c>
      <c r="X1660" s="208" t="str">
        <f t="shared" si="1867"/>
        <v>X$15</v>
      </c>
      <c r="Y1660" s="208" t="str">
        <f t="shared" si="1867"/>
        <v>Y$15</v>
      </c>
      <c r="Z1660" s="208" t="str">
        <f t="shared" si="1867"/>
        <v>Z$15</v>
      </c>
      <c r="AA1660" s="208" t="str">
        <f t="shared" si="1867"/>
        <v>AA$15</v>
      </c>
      <c r="AB1660" s="208" t="str">
        <f t="shared" si="1867"/>
        <v>AB$15</v>
      </c>
      <c r="AC1660" s="208" t="str">
        <f t="shared" si="1867"/>
        <v>AC$15</v>
      </c>
      <c r="AD1660" s="208" t="str">
        <f t="shared" si="1867"/>
        <v>AD$15</v>
      </c>
      <c r="AE1660" s="208" t="str">
        <f t="shared" si="1867"/>
        <v>AE$15</v>
      </c>
      <c r="AF1660" s="208" t="str">
        <f t="shared" si="1867"/>
        <v>AF$15</v>
      </c>
      <c r="AG1660" s="208" t="str">
        <f t="shared" si="1867"/>
        <v>AG$15</v>
      </c>
      <c r="AH1660" s="208" t="str">
        <f t="shared" si="1867"/>
        <v>AH$15</v>
      </c>
      <c r="AI1660" s="208" t="str">
        <f t="shared" si="1867"/>
        <v>AI$15</v>
      </c>
      <c r="AJ1660" s="208" t="str">
        <f t="shared" si="1867"/>
        <v>AJ$15</v>
      </c>
      <c r="AK1660" s="208" t="str">
        <f t="shared" si="1867"/>
        <v>AK$15</v>
      </c>
      <c r="AL1660" s="208" t="str">
        <f t="shared" si="1867"/>
        <v>AL$15</v>
      </c>
      <c r="AM1660" s="208" t="str">
        <f t="shared" si="1867"/>
        <v>AM$15</v>
      </c>
      <c r="AN1660" s="208" t="str">
        <f t="shared" si="1867"/>
        <v>AN$15</v>
      </c>
      <c r="AO1660" s="208" t="str">
        <f t="shared" si="1867"/>
        <v>AO$15</v>
      </c>
      <c r="AP1660" s="208" t="str">
        <f t="shared" si="1867"/>
        <v>AP$15</v>
      </c>
      <c r="AQ1660" s="208" t="str">
        <f t="shared" si="1867"/>
        <v>AQ$15</v>
      </c>
      <c r="AR1660" s="208" t="str">
        <f t="shared" si="1867"/>
        <v>AR$15</v>
      </c>
      <c r="AS1660" s="208" t="str">
        <f t="shared" si="1867"/>
        <v>AS$15</v>
      </c>
      <c r="AT1660" s="208" t="str">
        <f t="shared" si="1867"/>
        <v>AT$15</v>
      </c>
      <c r="AU1660" s="208" t="str">
        <f t="shared" si="1867"/>
        <v>AU$15</v>
      </c>
      <c r="AV1660" s="208" t="str">
        <f t="shared" si="1867"/>
        <v>AV$15</v>
      </c>
      <c r="AW1660" s="208" t="str">
        <f t="shared" si="1867"/>
        <v>AW$15</v>
      </c>
      <c r="AX1660" s="208" t="str">
        <f t="shared" si="1867"/>
        <v>AX$15</v>
      </c>
      <c r="AY1660" s="208" t="str">
        <f t="shared" si="1867"/>
        <v>AY$15</v>
      </c>
      <c r="AZ1660" s="208" t="str">
        <f t="shared" si="1867"/>
        <v>AZ$15</v>
      </c>
      <c r="BA1660" s="208" t="str">
        <f t="shared" si="1867"/>
        <v>BA$15</v>
      </c>
      <c r="BB1660" s="208" t="str">
        <f t="shared" si="1867"/>
        <v>BB$15</v>
      </c>
      <c r="BC1660" s="208" t="str">
        <f t="shared" si="1867"/>
        <v>BC$15</v>
      </c>
      <c r="BD1660" s="208" t="str">
        <f t="shared" si="1867"/>
        <v>BD$15</v>
      </c>
      <c r="BE1660" s="208" t="str">
        <f t="shared" si="1867"/>
        <v>BE$15</v>
      </c>
      <c r="BF1660" s="208" t="str">
        <f t="shared" si="1867"/>
        <v>BF$15</v>
      </c>
      <c r="BG1660" s="208" t="str">
        <f t="shared" si="1867"/>
        <v>BG$15</v>
      </c>
      <c r="BH1660" s="208" t="str">
        <f t="shared" si="1867"/>
        <v>BH$15</v>
      </c>
      <c r="BI1660" s="208" t="str">
        <f t="shared" si="1867"/>
        <v>BI$15</v>
      </c>
      <c r="BJ1660" s="208" t="str">
        <f t="shared" si="1867"/>
        <v>BJ$15</v>
      </c>
      <c r="BK1660" s="208" t="str">
        <f t="shared" si="1867"/>
        <v>BK$15</v>
      </c>
      <c r="BL1660" s="208" t="str">
        <f t="shared" si="1867"/>
        <v>BL$15</v>
      </c>
      <c r="BM1660" s="208" t="str">
        <f t="shared" si="1867"/>
        <v>BM$15</v>
      </c>
      <c r="BN1660" s="208" t="str">
        <f t="shared" si="1867"/>
        <v>BN$15</v>
      </c>
      <c r="BO1660" s="208" t="str">
        <f t="shared" si="1867"/>
        <v>BO$15</v>
      </c>
      <c r="BP1660" s="208" t="str">
        <f t="shared" si="1867"/>
        <v>BP$15</v>
      </c>
      <c r="BQ1660" s="208" t="str">
        <f t="shared" si="1867"/>
        <v>BQ$15</v>
      </c>
      <c r="BR1660" s="208" t="str">
        <f t="shared" si="1867"/>
        <v>BR$15</v>
      </c>
      <c r="BS1660" s="208" t="str">
        <f t="shared" si="1867"/>
        <v>BS$15</v>
      </c>
      <c r="BT1660" s="208" t="str">
        <f t="shared" si="1867"/>
        <v>BT$15</v>
      </c>
      <c r="BU1660" s="208" t="str">
        <f t="shared" si="1867"/>
        <v>BU$15</v>
      </c>
      <c r="BV1660" s="208" t="str">
        <f t="shared" si="1867"/>
        <v>BV$15</v>
      </c>
      <c r="BW1660" s="208" t="str">
        <f t="shared" si="1867"/>
        <v>BW$15</v>
      </c>
      <c r="BX1660" s="208" t="str">
        <f t="shared" si="1867"/>
        <v>BX$15</v>
      </c>
      <c r="BY1660" s="208" t="str">
        <f t="shared" si="1867"/>
        <v>BY$15</v>
      </c>
      <c r="BZ1660" s="208" t="str">
        <f t="shared" si="1867"/>
        <v>BZ$15</v>
      </c>
      <c r="CA1660" s="208" t="str">
        <f t="shared" si="1867"/>
        <v>CA$15</v>
      </c>
      <c r="CB1660" s="208" t="str">
        <f t="shared" si="1867"/>
        <v>CB$15</v>
      </c>
      <c r="CC1660" s="208" t="str">
        <f t="shared" si="1867"/>
        <v>CC$15</v>
      </c>
      <c r="CD1660" s="208" t="str">
        <f t="shared" si="1867"/>
        <v>CD$15</v>
      </c>
      <c r="CE1660" s="208" t="str">
        <f t="shared" ref="CE1660:CL1660" si="1868">CE1647</f>
        <v>CE$15</v>
      </c>
      <c r="CF1660" s="208" t="str">
        <f t="shared" si="1868"/>
        <v>CF$15</v>
      </c>
      <c r="CG1660" s="208" t="str">
        <f t="shared" si="1868"/>
        <v>CG$15</v>
      </c>
      <c r="CH1660" s="208" t="str">
        <f t="shared" si="1868"/>
        <v>CH$15</v>
      </c>
      <c r="CI1660" s="208" t="str">
        <f t="shared" si="1868"/>
        <v>CI$15</v>
      </c>
      <c r="CJ1660" s="208" t="str">
        <f t="shared" si="1868"/>
        <v>CJ$15</v>
      </c>
      <c r="CK1660" s="208" t="str">
        <f t="shared" si="1868"/>
        <v>CK$15</v>
      </c>
      <c r="CL1660" s="208" t="str">
        <f t="shared" si="1868"/>
        <v>CL$15</v>
      </c>
    </row>
    <row r="1661" spans="2:90" x14ac:dyDescent="0.4">
      <c r="C1661" s="12"/>
      <c r="D1661" s="12"/>
      <c r="E1661" s="12" t="s">
        <v>906</v>
      </c>
      <c r="F1661" s="12"/>
      <c r="G1661" s="12"/>
      <c r="H1661" s="12"/>
      <c r="I1661" s="60"/>
      <c r="J1661" s="60"/>
      <c r="K1661" s="15"/>
      <c r="L1661" s="15"/>
      <c r="M1661" s="15"/>
      <c r="N1661" s="15"/>
      <c r="O1661" s="15"/>
      <c r="P1661" s="15"/>
      <c r="R1661" s="15"/>
      <c r="S1661" s="208"/>
      <c r="T1661" s="208"/>
      <c r="U1661" s="208"/>
      <c r="V1661" s="208"/>
      <c r="W1661" s="208"/>
      <c r="X1661" s="208"/>
      <c r="Y1661" s="208"/>
      <c r="Z1661" s="208"/>
      <c r="AA1661" s="208"/>
      <c r="AB1661" s="208"/>
      <c r="AC1661" s="208"/>
      <c r="AD1661" s="208"/>
      <c r="AE1661" s="208"/>
      <c r="AF1661" s="208"/>
      <c r="AG1661" s="208"/>
      <c r="AH1661" s="208"/>
      <c r="AI1661" s="208"/>
      <c r="AJ1661" s="208"/>
      <c r="AK1661" s="208"/>
      <c r="AL1661" s="208"/>
      <c r="AM1661" s="208"/>
      <c r="AN1661" s="208"/>
      <c r="AO1661" s="208"/>
      <c r="AP1661" s="208"/>
      <c r="AQ1661" s="208"/>
      <c r="AR1661" s="208"/>
      <c r="AS1661" s="208"/>
      <c r="AT1661" s="208"/>
      <c r="AU1661" s="208"/>
      <c r="AV1661" s="208"/>
      <c r="AW1661" s="208"/>
      <c r="AX1661" s="208"/>
      <c r="AY1661" s="208"/>
      <c r="AZ1661" s="208"/>
      <c r="BA1661" s="208"/>
      <c r="BB1661" s="208"/>
      <c r="BC1661" s="208"/>
      <c r="BD1661" s="208"/>
      <c r="BE1661" s="208"/>
      <c r="BF1661" s="208"/>
      <c r="BG1661" s="208"/>
      <c r="BH1661" s="208"/>
      <c r="BI1661" s="208"/>
      <c r="BJ1661" s="208"/>
      <c r="BK1661" s="208"/>
      <c r="BL1661" s="208"/>
      <c r="BM1661" s="208"/>
      <c r="BN1661" s="208"/>
      <c r="BO1661" s="208"/>
      <c r="BP1661" s="208"/>
      <c r="BQ1661" s="208"/>
      <c r="BR1661" s="208"/>
      <c r="BS1661" s="208"/>
      <c r="BT1661" s="208"/>
      <c r="BU1661" s="208"/>
      <c r="BV1661" s="208"/>
      <c r="BW1661" s="208"/>
      <c r="BX1661" s="208"/>
      <c r="BY1661" s="208"/>
      <c r="BZ1661" s="208"/>
      <c r="CA1661" s="208"/>
      <c r="CB1661" s="208"/>
      <c r="CC1661" s="208"/>
      <c r="CD1661" s="208"/>
      <c r="CE1661" s="208"/>
      <c r="CF1661" s="208"/>
      <c r="CG1661" s="208"/>
      <c r="CH1661" s="208"/>
      <c r="CI1661" s="208"/>
      <c r="CJ1661" s="208"/>
      <c r="CK1661" s="208"/>
      <c r="CL1661" s="208"/>
    </row>
    <row r="1662" spans="2:90" x14ac:dyDescent="0.4">
      <c r="B1662" s="168" t="s">
        <v>487</v>
      </c>
      <c r="C1662" s="186"/>
      <c r="D1662" s="186"/>
      <c r="E1662" s="186" t="s">
        <v>906</v>
      </c>
      <c r="F1662" s="186"/>
      <c r="G1662" s="186"/>
      <c r="H1662" s="186"/>
      <c r="I1662" s="187"/>
      <c r="J1662" s="187"/>
      <c r="K1662" s="188"/>
      <c r="L1662" s="188"/>
      <c r="M1662" s="188"/>
      <c r="N1662" s="188"/>
      <c r="O1662" s="188"/>
      <c r="P1662" s="188"/>
      <c r="R1662" s="188"/>
      <c r="S1662" s="189"/>
      <c r="T1662" s="189"/>
      <c r="U1662" s="189"/>
      <c r="V1662" s="189"/>
      <c r="W1662" s="189"/>
      <c r="X1662" s="189"/>
      <c r="Y1662" s="189"/>
      <c r="Z1662" s="189"/>
      <c r="AA1662" s="189"/>
      <c r="AB1662" s="189"/>
      <c r="AC1662" s="189"/>
      <c r="AD1662" s="189"/>
      <c r="AE1662" s="189"/>
      <c r="AF1662" s="189"/>
      <c r="AG1662" s="189"/>
      <c r="AH1662" s="189"/>
      <c r="AI1662" s="189"/>
      <c r="AJ1662" s="189"/>
      <c r="AK1662" s="189"/>
      <c r="AL1662" s="189"/>
      <c r="AM1662" s="189"/>
      <c r="AN1662" s="189"/>
      <c r="AO1662" s="189"/>
      <c r="AP1662" s="189"/>
      <c r="AQ1662" s="189"/>
      <c r="AR1662" s="189"/>
      <c r="AS1662" s="189"/>
      <c r="AT1662" s="189"/>
      <c r="AU1662" s="189"/>
      <c r="AV1662" s="189"/>
      <c r="AW1662" s="189"/>
      <c r="AX1662" s="189"/>
      <c r="AY1662" s="189"/>
      <c r="AZ1662" s="189"/>
      <c r="BA1662" s="189"/>
      <c r="BB1662" s="189"/>
      <c r="BC1662" s="189"/>
      <c r="BD1662" s="189"/>
      <c r="BE1662" s="189"/>
      <c r="BF1662" s="189"/>
      <c r="BG1662" s="189"/>
      <c r="BH1662" s="189"/>
      <c r="BI1662" s="189"/>
      <c r="BJ1662" s="189"/>
      <c r="BK1662" s="189"/>
      <c r="BL1662" s="189"/>
      <c r="BM1662" s="189"/>
      <c r="BN1662" s="189"/>
      <c r="BO1662" s="189"/>
      <c r="BP1662" s="189"/>
      <c r="BQ1662" s="189"/>
      <c r="BR1662" s="189"/>
      <c r="BS1662" s="189"/>
      <c r="BT1662" s="189"/>
      <c r="BU1662" s="189"/>
      <c r="BV1662" s="189"/>
      <c r="BW1662" s="189"/>
      <c r="BX1662" s="189"/>
      <c r="BY1662" s="189"/>
      <c r="BZ1662" s="189"/>
      <c r="CA1662" s="189"/>
      <c r="CB1662" s="189"/>
      <c r="CC1662" s="189"/>
      <c r="CD1662" s="189"/>
      <c r="CE1662" s="189"/>
      <c r="CF1662" s="189"/>
      <c r="CG1662" s="189"/>
      <c r="CH1662" s="189"/>
      <c r="CI1662" s="189"/>
      <c r="CJ1662" s="189"/>
      <c r="CK1662" s="189"/>
      <c r="CL1662" s="189"/>
    </row>
    <row r="1663" spans="2:90" x14ac:dyDescent="0.4">
      <c r="B1663" s="168" t="s">
        <v>489</v>
      </c>
      <c r="C1663" s="186"/>
      <c r="D1663" s="186"/>
      <c r="E1663" s="186" t="s">
        <v>906</v>
      </c>
      <c r="F1663" s="186"/>
      <c r="G1663" s="186"/>
      <c r="H1663" s="186"/>
      <c r="I1663" s="187"/>
      <c r="J1663" s="187"/>
      <c r="K1663" s="188"/>
      <c r="L1663" s="188"/>
      <c r="M1663" s="188"/>
      <c r="N1663" s="188"/>
      <c r="O1663" s="188"/>
      <c r="P1663" s="188"/>
      <c r="R1663" s="188"/>
      <c r="S1663" s="189"/>
      <c r="T1663" s="189"/>
      <c r="U1663" s="189"/>
      <c r="V1663" s="189"/>
      <c r="W1663" s="189"/>
      <c r="X1663" s="189"/>
      <c r="Y1663" s="189"/>
      <c r="Z1663" s="189"/>
      <c r="AA1663" s="189"/>
      <c r="AB1663" s="189"/>
      <c r="AC1663" s="189"/>
      <c r="AD1663" s="189"/>
      <c r="AE1663" s="189"/>
      <c r="AF1663" s="189"/>
      <c r="AG1663" s="189"/>
      <c r="AH1663" s="189"/>
      <c r="AI1663" s="189"/>
      <c r="AJ1663" s="189"/>
      <c r="AK1663" s="189"/>
      <c r="AL1663" s="189"/>
      <c r="AM1663" s="189"/>
      <c r="AN1663" s="189"/>
      <c r="AO1663" s="189"/>
      <c r="AP1663" s="189"/>
      <c r="AQ1663" s="189"/>
      <c r="AR1663" s="189"/>
      <c r="AS1663" s="189"/>
      <c r="AT1663" s="189"/>
      <c r="AU1663" s="189"/>
      <c r="AV1663" s="189"/>
      <c r="AW1663" s="189"/>
      <c r="AX1663" s="189"/>
      <c r="AY1663" s="189"/>
      <c r="AZ1663" s="189"/>
      <c r="BA1663" s="189"/>
      <c r="BB1663" s="189"/>
      <c r="BC1663" s="189"/>
      <c r="BD1663" s="189"/>
      <c r="BE1663" s="189"/>
      <c r="BF1663" s="189"/>
      <c r="BG1663" s="189"/>
      <c r="BH1663" s="189"/>
      <c r="BI1663" s="189"/>
      <c r="BJ1663" s="189"/>
      <c r="BK1663" s="189"/>
      <c r="BL1663" s="189"/>
      <c r="BM1663" s="189"/>
      <c r="BN1663" s="189"/>
      <c r="BO1663" s="189"/>
      <c r="BP1663" s="189"/>
      <c r="BQ1663" s="189"/>
      <c r="BR1663" s="189"/>
      <c r="BS1663" s="189"/>
      <c r="BT1663" s="189"/>
      <c r="BU1663" s="189"/>
      <c r="BV1663" s="189"/>
      <c r="BW1663" s="189"/>
      <c r="BX1663" s="189"/>
      <c r="BY1663" s="189"/>
      <c r="BZ1663" s="189"/>
      <c r="CA1663" s="189"/>
      <c r="CB1663" s="189"/>
      <c r="CC1663" s="189"/>
      <c r="CD1663" s="189"/>
      <c r="CE1663" s="189"/>
      <c r="CF1663" s="189"/>
      <c r="CG1663" s="189"/>
      <c r="CH1663" s="189"/>
      <c r="CI1663" s="189"/>
      <c r="CJ1663" s="189"/>
      <c r="CK1663" s="189"/>
      <c r="CL1663" s="189"/>
    </row>
    <row r="1664" spans="2:90" x14ac:dyDescent="0.4">
      <c r="B1664" s="168" t="s">
        <v>459</v>
      </c>
      <c r="C1664" s="167"/>
      <c r="D1664" s="167"/>
      <c r="E1664" s="167" t="s">
        <v>906</v>
      </c>
      <c r="F1664" s="167"/>
      <c r="G1664" s="167"/>
      <c r="H1664" s="167"/>
      <c r="I1664" s="169"/>
      <c r="J1664" s="169"/>
      <c r="K1664" s="190"/>
      <c r="L1664" s="190"/>
      <c r="M1664" s="190"/>
      <c r="N1664" s="190"/>
      <c r="O1664" s="190"/>
      <c r="P1664" s="190"/>
      <c r="R1664" s="191"/>
      <c r="S1664" s="192" t="str">
        <f t="shared" ref="S1664:CD1664" si="1869">S$16</f>
        <v>S$12</v>
      </c>
      <c r="T1664" s="192" t="str">
        <f t="shared" si="1869"/>
        <v>T$12</v>
      </c>
      <c r="U1664" s="192" t="str">
        <f t="shared" si="1869"/>
        <v>U$12</v>
      </c>
      <c r="V1664" s="192" t="str">
        <f t="shared" si="1869"/>
        <v>V$12</v>
      </c>
      <c r="W1664" s="192" t="str">
        <f t="shared" si="1869"/>
        <v>W$12</v>
      </c>
      <c r="X1664" s="192" t="str">
        <f t="shared" si="1869"/>
        <v>X$12</v>
      </c>
      <c r="Y1664" s="192" t="str">
        <f t="shared" si="1869"/>
        <v>Y$12</v>
      </c>
      <c r="Z1664" s="192" t="str">
        <f t="shared" si="1869"/>
        <v>Z$12</v>
      </c>
      <c r="AA1664" s="192" t="str">
        <f t="shared" si="1869"/>
        <v>AA$12</v>
      </c>
      <c r="AB1664" s="192" t="str">
        <f t="shared" si="1869"/>
        <v>AB$12</v>
      </c>
      <c r="AC1664" s="192" t="str">
        <f t="shared" si="1869"/>
        <v>AC$12</v>
      </c>
      <c r="AD1664" s="192" t="str">
        <f t="shared" si="1869"/>
        <v>AD$12</v>
      </c>
      <c r="AE1664" s="192" t="str">
        <f t="shared" si="1869"/>
        <v>AE$12</v>
      </c>
      <c r="AF1664" s="192" t="str">
        <f t="shared" si="1869"/>
        <v>AF$12</v>
      </c>
      <c r="AG1664" s="192" t="str">
        <f t="shared" si="1869"/>
        <v>AG$12</v>
      </c>
      <c r="AH1664" s="192" t="str">
        <f t="shared" si="1869"/>
        <v>AH$12</v>
      </c>
      <c r="AI1664" s="192" t="str">
        <f t="shared" si="1869"/>
        <v>AI$12</v>
      </c>
      <c r="AJ1664" s="192" t="str">
        <f t="shared" si="1869"/>
        <v>AJ$12</v>
      </c>
      <c r="AK1664" s="192" t="str">
        <f t="shared" si="1869"/>
        <v>AK$12</v>
      </c>
      <c r="AL1664" s="192" t="str">
        <f t="shared" si="1869"/>
        <v>AL$12</v>
      </c>
      <c r="AM1664" s="192" t="str">
        <f t="shared" si="1869"/>
        <v>AM$12</v>
      </c>
      <c r="AN1664" s="192" t="str">
        <f t="shared" si="1869"/>
        <v>AN$12</v>
      </c>
      <c r="AO1664" s="192" t="str">
        <f t="shared" si="1869"/>
        <v>AO$12</v>
      </c>
      <c r="AP1664" s="192" t="str">
        <f t="shared" si="1869"/>
        <v>AP$12</v>
      </c>
      <c r="AQ1664" s="192" t="str">
        <f t="shared" si="1869"/>
        <v>AQ$12</v>
      </c>
      <c r="AR1664" s="192" t="str">
        <f t="shared" si="1869"/>
        <v>AR$12</v>
      </c>
      <c r="AS1664" s="192" t="str">
        <f t="shared" si="1869"/>
        <v>AS$12</v>
      </c>
      <c r="AT1664" s="192" t="str">
        <f t="shared" si="1869"/>
        <v>AT$12</v>
      </c>
      <c r="AU1664" s="192" t="str">
        <f t="shared" si="1869"/>
        <v>AU$12</v>
      </c>
      <c r="AV1664" s="192" t="str">
        <f t="shared" si="1869"/>
        <v>AV$12</v>
      </c>
      <c r="AW1664" s="192" t="str">
        <f t="shared" si="1869"/>
        <v>AW$12</v>
      </c>
      <c r="AX1664" s="192" t="str">
        <f t="shared" si="1869"/>
        <v>AX$12</v>
      </c>
      <c r="AY1664" s="192" t="str">
        <f t="shared" si="1869"/>
        <v>AY$12</v>
      </c>
      <c r="AZ1664" s="192" t="str">
        <f t="shared" si="1869"/>
        <v>AZ$12</v>
      </c>
      <c r="BA1664" s="192" t="str">
        <f t="shared" si="1869"/>
        <v>BA$12</v>
      </c>
      <c r="BB1664" s="192" t="str">
        <f t="shared" si="1869"/>
        <v>BB$12</v>
      </c>
      <c r="BC1664" s="192" t="str">
        <f t="shared" si="1869"/>
        <v>BC$12</v>
      </c>
      <c r="BD1664" s="192" t="str">
        <f t="shared" si="1869"/>
        <v>BD$12</v>
      </c>
      <c r="BE1664" s="192" t="str">
        <f t="shared" si="1869"/>
        <v>BE$12</v>
      </c>
      <c r="BF1664" s="192" t="str">
        <f t="shared" si="1869"/>
        <v>BF$12</v>
      </c>
      <c r="BG1664" s="192" t="str">
        <f t="shared" si="1869"/>
        <v>BG$12</v>
      </c>
      <c r="BH1664" s="192" t="str">
        <f t="shared" si="1869"/>
        <v>BH$12</v>
      </c>
      <c r="BI1664" s="192" t="str">
        <f t="shared" si="1869"/>
        <v>BI$12</v>
      </c>
      <c r="BJ1664" s="192" t="str">
        <f t="shared" si="1869"/>
        <v>BJ$12</v>
      </c>
      <c r="BK1664" s="192" t="str">
        <f t="shared" si="1869"/>
        <v>BK$12</v>
      </c>
      <c r="BL1664" s="192" t="str">
        <f t="shared" si="1869"/>
        <v>BL$12</v>
      </c>
      <c r="BM1664" s="192" t="str">
        <f t="shared" si="1869"/>
        <v>BM$12</v>
      </c>
      <c r="BN1664" s="192" t="str">
        <f t="shared" si="1869"/>
        <v>BN$12</v>
      </c>
      <c r="BO1664" s="192" t="str">
        <f t="shared" si="1869"/>
        <v>BO$12</v>
      </c>
      <c r="BP1664" s="192" t="str">
        <f t="shared" si="1869"/>
        <v>BP$12</v>
      </c>
      <c r="BQ1664" s="192" t="str">
        <f t="shared" si="1869"/>
        <v>BQ$12</v>
      </c>
      <c r="BR1664" s="192" t="str">
        <f t="shared" si="1869"/>
        <v>BR$12</v>
      </c>
      <c r="BS1664" s="192" t="str">
        <f t="shared" si="1869"/>
        <v>BS$12</v>
      </c>
      <c r="BT1664" s="192" t="str">
        <f t="shared" si="1869"/>
        <v>BT$12</v>
      </c>
      <c r="BU1664" s="192" t="str">
        <f t="shared" si="1869"/>
        <v>BU$12</v>
      </c>
      <c r="BV1664" s="192" t="str">
        <f t="shared" si="1869"/>
        <v>BV$12</v>
      </c>
      <c r="BW1664" s="192" t="str">
        <f t="shared" si="1869"/>
        <v>BW$12</v>
      </c>
      <c r="BX1664" s="192" t="str">
        <f t="shared" si="1869"/>
        <v>BX$12</v>
      </c>
      <c r="BY1664" s="192" t="str">
        <f t="shared" si="1869"/>
        <v>BY$12</v>
      </c>
      <c r="BZ1664" s="192" t="str">
        <f t="shared" si="1869"/>
        <v>BZ$12</v>
      </c>
      <c r="CA1664" s="192" t="str">
        <f t="shared" si="1869"/>
        <v>CA$12</v>
      </c>
      <c r="CB1664" s="192" t="str">
        <f t="shared" si="1869"/>
        <v>CB$12</v>
      </c>
      <c r="CC1664" s="192" t="str">
        <f t="shared" si="1869"/>
        <v>CC$12</v>
      </c>
      <c r="CD1664" s="192" t="str">
        <f t="shared" si="1869"/>
        <v>CD$12</v>
      </c>
      <c r="CE1664" s="192" t="str">
        <f t="shared" ref="CE1664:CL1664" si="1870">CE$16</f>
        <v>CE$12</v>
      </c>
      <c r="CF1664" s="192" t="str">
        <f t="shared" si="1870"/>
        <v>CF$12</v>
      </c>
      <c r="CG1664" s="192" t="str">
        <f t="shared" si="1870"/>
        <v>CG$12</v>
      </c>
      <c r="CH1664" s="192" t="str">
        <f t="shared" si="1870"/>
        <v>CH$12</v>
      </c>
      <c r="CI1664" s="192" t="str">
        <f t="shared" si="1870"/>
        <v>CI$12</v>
      </c>
      <c r="CJ1664" s="192" t="str">
        <f t="shared" si="1870"/>
        <v>CJ$12</v>
      </c>
      <c r="CK1664" s="192" t="str">
        <f t="shared" si="1870"/>
        <v>CK$12</v>
      </c>
      <c r="CL1664" s="192" t="str">
        <f t="shared" si="1870"/>
        <v>CL$12</v>
      </c>
    </row>
    <row r="1665" spans="2:90" x14ac:dyDescent="0.4">
      <c r="B1665" s="168" t="s">
        <v>460</v>
      </c>
      <c r="C1665" s="167"/>
      <c r="D1665" s="167"/>
      <c r="E1665" s="167" t="s">
        <v>906</v>
      </c>
      <c r="F1665" s="167"/>
      <c r="G1665" s="167"/>
      <c r="H1665" s="167"/>
      <c r="I1665" s="169"/>
      <c r="J1665" s="169"/>
      <c r="K1665" s="190"/>
      <c r="L1665" s="190"/>
      <c r="M1665" s="190"/>
      <c r="N1665" s="190"/>
      <c r="O1665" s="190"/>
      <c r="P1665" s="190"/>
      <c r="R1665" s="191"/>
      <c r="S1665" s="192" t="str">
        <f t="shared" ref="S1665:CD1665" si="1871">S$17</f>
        <v>S$13</v>
      </c>
      <c r="T1665" s="192" t="str">
        <f t="shared" si="1871"/>
        <v>T$13</v>
      </c>
      <c r="U1665" s="192" t="str">
        <f t="shared" si="1871"/>
        <v>U$13</v>
      </c>
      <c r="V1665" s="192" t="str">
        <f t="shared" si="1871"/>
        <v>V$13</v>
      </c>
      <c r="W1665" s="192" t="str">
        <f t="shared" si="1871"/>
        <v>W$13</v>
      </c>
      <c r="X1665" s="192" t="str">
        <f t="shared" si="1871"/>
        <v>X$13</v>
      </c>
      <c r="Y1665" s="192" t="str">
        <f t="shared" si="1871"/>
        <v>Y$13</v>
      </c>
      <c r="Z1665" s="192" t="str">
        <f t="shared" si="1871"/>
        <v>Z$13</v>
      </c>
      <c r="AA1665" s="192" t="str">
        <f t="shared" si="1871"/>
        <v>AA$13</v>
      </c>
      <c r="AB1665" s="192" t="str">
        <f t="shared" si="1871"/>
        <v>AB$13</v>
      </c>
      <c r="AC1665" s="192" t="str">
        <f t="shared" si="1871"/>
        <v>AC$13</v>
      </c>
      <c r="AD1665" s="192" t="str">
        <f t="shared" si="1871"/>
        <v>AD$13</v>
      </c>
      <c r="AE1665" s="192" t="str">
        <f t="shared" si="1871"/>
        <v>AE$13</v>
      </c>
      <c r="AF1665" s="192" t="str">
        <f t="shared" si="1871"/>
        <v>AF$13</v>
      </c>
      <c r="AG1665" s="192" t="str">
        <f t="shared" si="1871"/>
        <v>AG$13</v>
      </c>
      <c r="AH1665" s="192" t="str">
        <f t="shared" si="1871"/>
        <v>AH$13</v>
      </c>
      <c r="AI1665" s="192" t="str">
        <f t="shared" si="1871"/>
        <v>AI$13</v>
      </c>
      <c r="AJ1665" s="192" t="str">
        <f t="shared" si="1871"/>
        <v>AJ$13</v>
      </c>
      <c r="AK1665" s="192" t="str">
        <f t="shared" si="1871"/>
        <v>AK$13</v>
      </c>
      <c r="AL1665" s="192" t="str">
        <f t="shared" si="1871"/>
        <v>AL$13</v>
      </c>
      <c r="AM1665" s="192" t="str">
        <f t="shared" si="1871"/>
        <v>AM$13</v>
      </c>
      <c r="AN1665" s="192" t="str">
        <f t="shared" si="1871"/>
        <v>AN$13</v>
      </c>
      <c r="AO1665" s="192" t="str">
        <f t="shared" si="1871"/>
        <v>AO$13</v>
      </c>
      <c r="AP1665" s="192" t="str">
        <f t="shared" si="1871"/>
        <v>AP$13</v>
      </c>
      <c r="AQ1665" s="192" t="str">
        <f t="shared" si="1871"/>
        <v>AQ$13</v>
      </c>
      <c r="AR1665" s="192" t="str">
        <f t="shared" si="1871"/>
        <v>AR$13</v>
      </c>
      <c r="AS1665" s="192" t="str">
        <f t="shared" si="1871"/>
        <v>AS$13</v>
      </c>
      <c r="AT1665" s="192" t="str">
        <f t="shared" si="1871"/>
        <v>AT$13</v>
      </c>
      <c r="AU1665" s="192" t="str">
        <f t="shared" si="1871"/>
        <v>AU$13</v>
      </c>
      <c r="AV1665" s="192" t="str">
        <f t="shared" si="1871"/>
        <v>AV$13</v>
      </c>
      <c r="AW1665" s="192" t="str">
        <f t="shared" si="1871"/>
        <v>AW$13</v>
      </c>
      <c r="AX1665" s="192" t="str">
        <f t="shared" si="1871"/>
        <v>AX$13</v>
      </c>
      <c r="AY1665" s="192" t="str">
        <f t="shared" si="1871"/>
        <v>AY$13</v>
      </c>
      <c r="AZ1665" s="192" t="str">
        <f t="shared" si="1871"/>
        <v>AZ$13</v>
      </c>
      <c r="BA1665" s="192" t="str">
        <f t="shared" si="1871"/>
        <v>BA$13</v>
      </c>
      <c r="BB1665" s="192" t="str">
        <f t="shared" si="1871"/>
        <v>BB$13</v>
      </c>
      <c r="BC1665" s="192" t="str">
        <f t="shared" si="1871"/>
        <v>BC$13</v>
      </c>
      <c r="BD1665" s="192" t="str">
        <f t="shared" si="1871"/>
        <v>BD$13</v>
      </c>
      <c r="BE1665" s="192" t="str">
        <f t="shared" si="1871"/>
        <v>BE$13</v>
      </c>
      <c r="BF1665" s="192" t="str">
        <f t="shared" si="1871"/>
        <v>BF$13</v>
      </c>
      <c r="BG1665" s="192" t="str">
        <f t="shared" si="1871"/>
        <v>BG$13</v>
      </c>
      <c r="BH1665" s="192" t="str">
        <f t="shared" si="1871"/>
        <v>BH$13</v>
      </c>
      <c r="BI1665" s="192" t="str">
        <f t="shared" si="1871"/>
        <v>BI$13</v>
      </c>
      <c r="BJ1665" s="192" t="str">
        <f t="shared" si="1871"/>
        <v>BJ$13</v>
      </c>
      <c r="BK1665" s="192" t="str">
        <f t="shared" si="1871"/>
        <v>BK$13</v>
      </c>
      <c r="BL1665" s="192" t="str">
        <f t="shared" si="1871"/>
        <v>BL$13</v>
      </c>
      <c r="BM1665" s="192" t="str">
        <f t="shared" si="1871"/>
        <v>BM$13</v>
      </c>
      <c r="BN1665" s="192" t="str">
        <f t="shared" si="1871"/>
        <v>BN$13</v>
      </c>
      <c r="BO1665" s="192" t="str">
        <f t="shared" si="1871"/>
        <v>BO$13</v>
      </c>
      <c r="BP1665" s="192" t="str">
        <f t="shared" si="1871"/>
        <v>BP$13</v>
      </c>
      <c r="BQ1665" s="192" t="str">
        <f t="shared" si="1871"/>
        <v>BQ$13</v>
      </c>
      <c r="BR1665" s="192" t="str">
        <f t="shared" si="1871"/>
        <v>BR$13</v>
      </c>
      <c r="BS1665" s="192" t="str">
        <f t="shared" si="1871"/>
        <v>BS$13</v>
      </c>
      <c r="BT1665" s="192" t="str">
        <f t="shared" si="1871"/>
        <v>BT$13</v>
      </c>
      <c r="BU1665" s="192" t="str">
        <f t="shared" si="1871"/>
        <v>BU$13</v>
      </c>
      <c r="BV1665" s="192" t="str">
        <f t="shared" si="1871"/>
        <v>BV$13</v>
      </c>
      <c r="BW1665" s="192" t="str">
        <f t="shared" si="1871"/>
        <v>BW$13</v>
      </c>
      <c r="BX1665" s="192" t="str">
        <f t="shared" si="1871"/>
        <v>BX$13</v>
      </c>
      <c r="BY1665" s="192" t="str">
        <f t="shared" si="1871"/>
        <v>BY$13</v>
      </c>
      <c r="BZ1665" s="192" t="str">
        <f t="shared" si="1871"/>
        <v>BZ$13</v>
      </c>
      <c r="CA1665" s="192" t="str">
        <f t="shared" si="1871"/>
        <v>CA$13</v>
      </c>
      <c r="CB1665" s="192" t="str">
        <f t="shared" si="1871"/>
        <v>CB$13</v>
      </c>
      <c r="CC1665" s="192" t="str">
        <f t="shared" si="1871"/>
        <v>CC$13</v>
      </c>
      <c r="CD1665" s="192" t="str">
        <f t="shared" si="1871"/>
        <v>CD$13</v>
      </c>
      <c r="CE1665" s="192" t="str">
        <f t="shared" ref="CE1665:CL1665" si="1872">CE$17</f>
        <v>CE$13</v>
      </c>
      <c r="CF1665" s="192" t="str">
        <f t="shared" si="1872"/>
        <v>CF$13</v>
      </c>
      <c r="CG1665" s="192" t="str">
        <f t="shared" si="1872"/>
        <v>CG$13</v>
      </c>
      <c r="CH1665" s="192" t="str">
        <f t="shared" si="1872"/>
        <v>CH$13</v>
      </c>
      <c r="CI1665" s="192" t="str">
        <f t="shared" si="1872"/>
        <v>CI$13</v>
      </c>
      <c r="CJ1665" s="192" t="str">
        <f t="shared" si="1872"/>
        <v>CJ$13</v>
      </c>
      <c r="CK1665" s="192" t="str">
        <f t="shared" si="1872"/>
        <v>CK$13</v>
      </c>
      <c r="CL1665" s="192" t="str">
        <f t="shared" si="1872"/>
        <v>CL$13</v>
      </c>
    </row>
    <row r="1666" spans="2:90" x14ac:dyDescent="0.4">
      <c r="B1666" s="168" t="s">
        <v>488</v>
      </c>
      <c r="C1666" s="193"/>
      <c r="D1666" s="193"/>
      <c r="E1666" s="193" t="s">
        <v>906</v>
      </c>
      <c r="F1666" s="193"/>
      <c r="G1666" s="193"/>
      <c r="H1666" s="193"/>
      <c r="I1666" s="194"/>
      <c r="J1666" s="194"/>
      <c r="K1666" s="195"/>
      <c r="L1666" s="195"/>
      <c r="M1666" s="195"/>
      <c r="N1666" s="195"/>
      <c r="O1666" s="195"/>
      <c r="P1666" s="195"/>
      <c r="R1666" s="195"/>
      <c r="S1666" s="167"/>
      <c r="T1666" s="167"/>
      <c r="U1666" s="167"/>
      <c r="V1666" s="167"/>
      <c r="W1666" s="167"/>
      <c r="X1666" s="167"/>
      <c r="Y1666" s="167"/>
      <c r="Z1666" s="167"/>
      <c r="AA1666" s="167"/>
      <c r="AB1666" s="167"/>
      <c r="AC1666" s="167"/>
      <c r="AD1666" s="167"/>
      <c r="AE1666" s="167"/>
      <c r="AF1666" s="167"/>
      <c r="AG1666" s="167"/>
      <c r="AH1666" s="167"/>
      <c r="AI1666" s="167"/>
      <c r="AJ1666" s="167"/>
      <c r="AK1666" s="167"/>
      <c r="AL1666" s="167"/>
      <c r="AM1666" s="167"/>
      <c r="AN1666" s="167"/>
      <c r="AO1666" s="167"/>
      <c r="AP1666" s="167"/>
      <c r="AQ1666" s="167"/>
      <c r="AR1666" s="167"/>
      <c r="AS1666" s="167"/>
      <c r="AT1666" s="167"/>
      <c r="AU1666" s="167"/>
      <c r="AV1666" s="167"/>
      <c r="AW1666" s="167"/>
      <c r="AX1666" s="167"/>
      <c r="AY1666" s="167"/>
      <c r="AZ1666" s="167"/>
      <c r="BA1666" s="167"/>
      <c r="BB1666" s="167"/>
      <c r="BC1666" s="167"/>
      <c r="BD1666" s="167"/>
      <c r="BE1666" s="167"/>
      <c r="BF1666" s="167"/>
      <c r="BG1666" s="167"/>
      <c r="BH1666" s="167"/>
      <c r="BI1666" s="167"/>
      <c r="BJ1666" s="167"/>
      <c r="BK1666" s="167"/>
      <c r="BL1666" s="167"/>
      <c r="BM1666" s="167"/>
      <c r="BN1666" s="167"/>
      <c r="BO1666" s="167"/>
      <c r="BP1666" s="167"/>
      <c r="BQ1666" s="167"/>
      <c r="BR1666" s="167"/>
      <c r="BS1666" s="167"/>
      <c r="BT1666" s="167"/>
      <c r="BU1666" s="167"/>
      <c r="BV1666" s="167"/>
      <c r="BW1666" s="167"/>
      <c r="BX1666" s="167"/>
      <c r="BY1666" s="167"/>
      <c r="BZ1666" s="167"/>
      <c r="CA1666" s="167"/>
      <c r="CB1666" s="167"/>
      <c r="CC1666" s="167"/>
      <c r="CD1666" s="167"/>
      <c r="CE1666" s="167"/>
      <c r="CF1666" s="167"/>
      <c r="CG1666" s="167"/>
      <c r="CH1666" s="167"/>
      <c r="CI1666" s="167"/>
      <c r="CJ1666" s="167"/>
      <c r="CK1666" s="167"/>
      <c r="CL1666" s="167"/>
    </row>
    <row r="1667" spans="2:90" x14ac:dyDescent="0.4">
      <c r="B1667" s="168" t="s">
        <v>501</v>
      </c>
      <c r="C1667" s="193"/>
      <c r="D1667" s="193"/>
      <c r="E1667" s="193" t="s">
        <v>906</v>
      </c>
      <c r="F1667" s="193"/>
      <c r="G1667" s="193"/>
      <c r="H1667" s="193"/>
      <c r="I1667" s="194"/>
      <c r="J1667" s="194"/>
      <c r="K1667" s="195"/>
      <c r="L1667" s="195"/>
      <c r="M1667" s="195"/>
      <c r="N1667" s="195"/>
      <c r="O1667" s="195"/>
      <c r="P1667" s="195"/>
      <c r="R1667" s="195"/>
      <c r="S1667" s="183"/>
      <c r="T1667" s="183"/>
      <c r="U1667" s="183"/>
      <c r="V1667" s="183"/>
      <c r="W1667" s="183"/>
      <c r="X1667" s="183"/>
      <c r="Y1667" s="183"/>
      <c r="Z1667" s="183"/>
      <c r="AA1667" s="183"/>
      <c r="AB1667" s="183"/>
      <c r="AC1667" s="183"/>
      <c r="AD1667" s="183"/>
      <c r="AE1667" s="183"/>
      <c r="AF1667" s="183"/>
      <c r="AG1667" s="183"/>
      <c r="AH1667" s="183"/>
      <c r="AI1667" s="183"/>
      <c r="AJ1667" s="183"/>
      <c r="AK1667" s="183"/>
      <c r="AL1667" s="183"/>
      <c r="AM1667" s="183"/>
      <c r="AN1667" s="183"/>
      <c r="AO1667" s="183"/>
      <c r="AP1667" s="183"/>
      <c r="AQ1667" s="183"/>
      <c r="AR1667" s="183"/>
      <c r="AS1667" s="183"/>
      <c r="AT1667" s="183"/>
      <c r="AU1667" s="183"/>
      <c r="AV1667" s="183"/>
      <c r="AW1667" s="183"/>
      <c r="AX1667" s="183"/>
      <c r="AY1667" s="183"/>
      <c r="AZ1667" s="183"/>
      <c r="BA1667" s="183"/>
      <c r="BB1667" s="183"/>
      <c r="BC1667" s="183"/>
      <c r="BD1667" s="183"/>
      <c r="BE1667" s="183"/>
      <c r="BF1667" s="183"/>
      <c r="BG1667" s="183"/>
      <c r="BH1667" s="183"/>
      <c r="BI1667" s="183"/>
      <c r="BJ1667" s="183"/>
      <c r="BK1667" s="183"/>
      <c r="BL1667" s="183"/>
      <c r="BM1667" s="183"/>
      <c r="BN1667" s="183"/>
      <c r="BO1667" s="183"/>
      <c r="BP1667" s="183"/>
      <c r="BQ1667" s="183"/>
      <c r="BR1667" s="183"/>
      <c r="BS1667" s="183"/>
      <c r="BT1667" s="183"/>
      <c r="BU1667" s="183"/>
      <c r="BV1667" s="183"/>
      <c r="BW1667" s="183"/>
      <c r="BX1667" s="183"/>
      <c r="BY1667" s="183"/>
      <c r="BZ1667" s="183"/>
      <c r="CA1667" s="183"/>
      <c r="CB1667" s="183"/>
      <c r="CC1667" s="183"/>
      <c r="CD1667" s="183"/>
      <c r="CE1667" s="183"/>
      <c r="CF1667" s="183"/>
      <c r="CG1667" s="183"/>
      <c r="CH1667" s="183"/>
      <c r="CI1667" s="183"/>
      <c r="CJ1667" s="183"/>
      <c r="CK1667" s="183"/>
      <c r="CL1667" s="183"/>
    </row>
    <row r="1668" spans="2:90" x14ac:dyDescent="0.4">
      <c r="B1668" s="168" t="s">
        <v>461</v>
      </c>
      <c r="C1668" s="193"/>
      <c r="D1668" s="193"/>
      <c r="E1668" s="193" t="s">
        <v>906</v>
      </c>
      <c r="F1668" s="193"/>
      <c r="G1668" s="193"/>
      <c r="H1668" s="193"/>
      <c r="I1668" s="194"/>
      <c r="J1668" s="194"/>
      <c r="K1668" s="195"/>
      <c r="L1668" s="195"/>
      <c r="M1668" s="195"/>
      <c r="N1668" s="195"/>
      <c r="O1668" s="195"/>
      <c r="P1668" s="195"/>
      <c r="R1668" s="195"/>
      <c r="S1668" s="183" t="str">
        <f t="shared" ref="S1668:CD1668" si="1873">S$18</f>
        <v>S$14</v>
      </c>
      <c r="T1668" s="183" t="str">
        <f t="shared" si="1873"/>
        <v>T$14</v>
      </c>
      <c r="U1668" s="183" t="str">
        <f t="shared" si="1873"/>
        <v>U$14</v>
      </c>
      <c r="V1668" s="183" t="str">
        <f t="shared" si="1873"/>
        <v>V$14</v>
      </c>
      <c r="W1668" s="183" t="str">
        <f t="shared" si="1873"/>
        <v>W$14</v>
      </c>
      <c r="X1668" s="183" t="str">
        <f t="shared" si="1873"/>
        <v>X$14</v>
      </c>
      <c r="Y1668" s="183" t="str">
        <f t="shared" si="1873"/>
        <v>Y$14</v>
      </c>
      <c r="Z1668" s="183" t="str">
        <f t="shared" si="1873"/>
        <v>Z$14</v>
      </c>
      <c r="AA1668" s="183" t="str">
        <f t="shared" si="1873"/>
        <v>AA$14</v>
      </c>
      <c r="AB1668" s="183" t="str">
        <f t="shared" si="1873"/>
        <v>AB$14</v>
      </c>
      <c r="AC1668" s="183" t="str">
        <f t="shared" si="1873"/>
        <v>AC$14</v>
      </c>
      <c r="AD1668" s="183" t="str">
        <f t="shared" si="1873"/>
        <v>AD$14</v>
      </c>
      <c r="AE1668" s="183" t="str">
        <f t="shared" si="1873"/>
        <v>AE$14</v>
      </c>
      <c r="AF1668" s="183" t="str">
        <f t="shared" si="1873"/>
        <v>AF$14</v>
      </c>
      <c r="AG1668" s="183" t="str">
        <f t="shared" si="1873"/>
        <v>AG$14</v>
      </c>
      <c r="AH1668" s="183" t="str">
        <f t="shared" si="1873"/>
        <v>AH$14</v>
      </c>
      <c r="AI1668" s="183" t="str">
        <f t="shared" si="1873"/>
        <v>AI$14</v>
      </c>
      <c r="AJ1668" s="183" t="str">
        <f t="shared" si="1873"/>
        <v>AJ$14</v>
      </c>
      <c r="AK1668" s="183" t="str">
        <f t="shared" si="1873"/>
        <v>AK$14</v>
      </c>
      <c r="AL1668" s="183" t="str">
        <f t="shared" si="1873"/>
        <v>AL$14</v>
      </c>
      <c r="AM1668" s="183" t="str">
        <f t="shared" si="1873"/>
        <v>AM$14</v>
      </c>
      <c r="AN1668" s="183" t="str">
        <f t="shared" si="1873"/>
        <v>AN$14</v>
      </c>
      <c r="AO1668" s="183" t="str">
        <f t="shared" si="1873"/>
        <v>AO$14</v>
      </c>
      <c r="AP1668" s="183" t="str">
        <f t="shared" si="1873"/>
        <v>AP$14</v>
      </c>
      <c r="AQ1668" s="183" t="str">
        <f t="shared" si="1873"/>
        <v>AQ$14</v>
      </c>
      <c r="AR1668" s="183" t="str">
        <f t="shared" si="1873"/>
        <v>AR$14</v>
      </c>
      <c r="AS1668" s="183" t="str">
        <f t="shared" si="1873"/>
        <v>AS$14</v>
      </c>
      <c r="AT1668" s="183" t="str">
        <f t="shared" si="1873"/>
        <v>AT$14</v>
      </c>
      <c r="AU1668" s="183" t="str">
        <f t="shared" si="1873"/>
        <v>AU$14</v>
      </c>
      <c r="AV1668" s="183" t="str">
        <f t="shared" si="1873"/>
        <v>AV$14</v>
      </c>
      <c r="AW1668" s="183" t="str">
        <f t="shared" si="1873"/>
        <v>AW$14</v>
      </c>
      <c r="AX1668" s="183" t="str">
        <f t="shared" si="1873"/>
        <v>AX$14</v>
      </c>
      <c r="AY1668" s="183" t="str">
        <f t="shared" si="1873"/>
        <v>AY$14</v>
      </c>
      <c r="AZ1668" s="183" t="str">
        <f t="shared" si="1873"/>
        <v>AZ$14</v>
      </c>
      <c r="BA1668" s="183" t="str">
        <f t="shared" si="1873"/>
        <v>BA$14</v>
      </c>
      <c r="BB1668" s="183" t="str">
        <f t="shared" si="1873"/>
        <v>BB$14</v>
      </c>
      <c r="BC1668" s="183" t="str">
        <f t="shared" si="1873"/>
        <v>BC$14</v>
      </c>
      <c r="BD1668" s="183" t="str">
        <f t="shared" si="1873"/>
        <v>BD$14</v>
      </c>
      <c r="BE1668" s="183" t="str">
        <f t="shared" si="1873"/>
        <v>BE$14</v>
      </c>
      <c r="BF1668" s="183" t="str">
        <f t="shared" si="1873"/>
        <v>BF$14</v>
      </c>
      <c r="BG1668" s="183" t="str">
        <f t="shared" si="1873"/>
        <v>BG$14</v>
      </c>
      <c r="BH1668" s="183" t="str">
        <f t="shared" si="1873"/>
        <v>BH$14</v>
      </c>
      <c r="BI1668" s="183" t="str">
        <f t="shared" si="1873"/>
        <v>BI$14</v>
      </c>
      <c r="BJ1668" s="183" t="str">
        <f t="shared" si="1873"/>
        <v>BJ$14</v>
      </c>
      <c r="BK1668" s="183" t="str">
        <f t="shared" si="1873"/>
        <v>BK$14</v>
      </c>
      <c r="BL1668" s="183" t="str">
        <f t="shared" si="1873"/>
        <v>BL$14</v>
      </c>
      <c r="BM1668" s="183" t="str">
        <f t="shared" si="1873"/>
        <v>BM$14</v>
      </c>
      <c r="BN1668" s="183" t="str">
        <f t="shared" si="1873"/>
        <v>BN$14</v>
      </c>
      <c r="BO1668" s="183" t="str">
        <f t="shared" si="1873"/>
        <v>BO$14</v>
      </c>
      <c r="BP1668" s="183" t="str">
        <f t="shared" si="1873"/>
        <v>BP$14</v>
      </c>
      <c r="BQ1668" s="183" t="str">
        <f t="shared" si="1873"/>
        <v>BQ$14</v>
      </c>
      <c r="BR1668" s="183" t="str">
        <f t="shared" si="1873"/>
        <v>BR$14</v>
      </c>
      <c r="BS1668" s="183" t="str">
        <f t="shared" si="1873"/>
        <v>BS$14</v>
      </c>
      <c r="BT1668" s="183" t="str">
        <f t="shared" si="1873"/>
        <v>BT$14</v>
      </c>
      <c r="BU1668" s="183" t="str">
        <f t="shared" si="1873"/>
        <v>BU$14</v>
      </c>
      <c r="BV1668" s="183" t="str">
        <f t="shared" si="1873"/>
        <v>BV$14</v>
      </c>
      <c r="BW1668" s="183" t="str">
        <f t="shared" si="1873"/>
        <v>BW$14</v>
      </c>
      <c r="BX1668" s="183" t="str">
        <f t="shared" si="1873"/>
        <v>BX$14</v>
      </c>
      <c r="BY1668" s="183" t="str">
        <f t="shared" si="1873"/>
        <v>BY$14</v>
      </c>
      <c r="BZ1668" s="183" t="str">
        <f t="shared" si="1873"/>
        <v>BZ$14</v>
      </c>
      <c r="CA1668" s="183" t="str">
        <f t="shared" si="1873"/>
        <v>CA$14</v>
      </c>
      <c r="CB1668" s="183" t="str">
        <f t="shared" si="1873"/>
        <v>CB$14</v>
      </c>
      <c r="CC1668" s="183" t="str">
        <f t="shared" si="1873"/>
        <v>CC$14</v>
      </c>
      <c r="CD1668" s="183" t="str">
        <f t="shared" si="1873"/>
        <v>CD$14</v>
      </c>
      <c r="CE1668" s="183" t="str">
        <f t="shared" ref="CE1668:CL1668" si="1874">CE$18</f>
        <v>CE$14</v>
      </c>
      <c r="CF1668" s="183" t="str">
        <f t="shared" si="1874"/>
        <v>CF$14</v>
      </c>
      <c r="CG1668" s="183" t="str">
        <f t="shared" si="1874"/>
        <v>CG$14</v>
      </c>
      <c r="CH1668" s="183" t="str">
        <f t="shared" si="1874"/>
        <v>CH$14</v>
      </c>
      <c r="CI1668" s="183" t="str">
        <f t="shared" si="1874"/>
        <v>CI$14</v>
      </c>
      <c r="CJ1668" s="183" t="str">
        <f t="shared" si="1874"/>
        <v>CJ$14</v>
      </c>
      <c r="CK1668" s="183" t="str">
        <f t="shared" si="1874"/>
        <v>CK$14</v>
      </c>
      <c r="CL1668" s="183" t="str">
        <f t="shared" si="1874"/>
        <v>CL$14</v>
      </c>
    </row>
    <row r="1669" spans="2:90" x14ac:dyDescent="0.4">
      <c r="B1669" s="168" t="s">
        <v>462</v>
      </c>
      <c r="C1669" s="193"/>
      <c r="D1669" s="193"/>
      <c r="E1669" s="193" t="s">
        <v>906</v>
      </c>
      <c r="F1669" s="193"/>
      <c r="G1669" s="193"/>
      <c r="H1669" s="193"/>
      <c r="I1669" s="194"/>
      <c r="J1669" s="194"/>
      <c r="K1669" s="195"/>
      <c r="L1669" s="195"/>
      <c r="M1669" s="195"/>
      <c r="N1669" s="195"/>
      <c r="O1669" s="195"/>
      <c r="P1669" s="195"/>
      <c r="R1669" s="195"/>
      <c r="S1669" s="183" t="str">
        <f t="shared" ref="S1669:CD1669" si="1875">S$19</f>
        <v>S$15</v>
      </c>
      <c r="T1669" s="183" t="str">
        <f t="shared" si="1875"/>
        <v>T$15</v>
      </c>
      <c r="U1669" s="183" t="str">
        <f t="shared" si="1875"/>
        <v>U$15</v>
      </c>
      <c r="V1669" s="183" t="str">
        <f t="shared" si="1875"/>
        <v>V$15</v>
      </c>
      <c r="W1669" s="183" t="str">
        <f t="shared" si="1875"/>
        <v>W$15</v>
      </c>
      <c r="X1669" s="183" t="str">
        <f t="shared" si="1875"/>
        <v>X$15</v>
      </c>
      <c r="Y1669" s="183" t="str">
        <f t="shared" si="1875"/>
        <v>Y$15</v>
      </c>
      <c r="Z1669" s="183" t="str">
        <f t="shared" si="1875"/>
        <v>Z$15</v>
      </c>
      <c r="AA1669" s="183" t="str">
        <f t="shared" si="1875"/>
        <v>AA$15</v>
      </c>
      <c r="AB1669" s="183" t="str">
        <f t="shared" si="1875"/>
        <v>AB$15</v>
      </c>
      <c r="AC1669" s="183" t="str">
        <f t="shared" si="1875"/>
        <v>AC$15</v>
      </c>
      <c r="AD1669" s="183" t="str">
        <f t="shared" si="1875"/>
        <v>AD$15</v>
      </c>
      <c r="AE1669" s="183" t="str">
        <f t="shared" si="1875"/>
        <v>AE$15</v>
      </c>
      <c r="AF1669" s="183" t="str">
        <f t="shared" si="1875"/>
        <v>AF$15</v>
      </c>
      <c r="AG1669" s="183" t="str">
        <f t="shared" si="1875"/>
        <v>AG$15</v>
      </c>
      <c r="AH1669" s="183" t="str">
        <f t="shared" si="1875"/>
        <v>AH$15</v>
      </c>
      <c r="AI1669" s="183" t="str">
        <f t="shared" si="1875"/>
        <v>AI$15</v>
      </c>
      <c r="AJ1669" s="183" t="str">
        <f t="shared" si="1875"/>
        <v>AJ$15</v>
      </c>
      <c r="AK1669" s="183" t="str">
        <f t="shared" si="1875"/>
        <v>AK$15</v>
      </c>
      <c r="AL1669" s="183" t="str">
        <f t="shared" si="1875"/>
        <v>AL$15</v>
      </c>
      <c r="AM1669" s="183" t="str">
        <f t="shared" si="1875"/>
        <v>AM$15</v>
      </c>
      <c r="AN1669" s="183" t="str">
        <f t="shared" si="1875"/>
        <v>AN$15</v>
      </c>
      <c r="AO1669" s="183" t="str">
        <f t="shared" si="1875"/>
        <v>AO$15</v>
      </c>
      <c r="AP1669" s="183" t="str">
        <f t="shared" si="1875"/>
        <v>AP$15</v>
      </c>
      <c r="AQ1669" s="183" t="str">
        <f t="shared" si="1875"/>
        <v>AQ$15</v>
      </c>
      <c r="AR1669" s="183" t="str">
        <f t="shared" si="1875"/>
        <v>AR$15</v>
      </c>
      <c r="AS1669" s="183" t="str">
        <f t="shared" si="1875"/>
        <v>AS$15</v>
      </c>
      <c r="AT1669" s="183" t="str">
        <f t="shared" si="1875"/>
        <v>AT$15</v>
      </c>
      <c r="AU1669" s="183" t="str">
        <f t="shared" si="1875"/>
        <v>AU$15</v>
      </c>
      <c r="AV1669" s="183" t="str">
        <f t="shared" si="1875"/>
        <v>AV$15</v>
      </c>
      <c r="AW1669" s="183" t="str">
        <f t="shared" si="1875"/>
        <v>AW$15</v>
      </c>
      <c r="AX1669" s="183" t="str">
        <f t="shared" si="1875"/>
        <v>AX$15</v>
      </c>
      <c r="AY1669" s="183" t="str">
        <f t="shared" si="1875"/>
        <v>AY$15</v>
      </c>
      <c r="AZ1669" s="183" t="str">
        <f t="shared" si="1875"/>
        <v>AZ$15</v>
      </c>
      <c r="BA1669" s="183" t="str">
        <f t="shared" si="1875"/>
        <v>BA$15</v>
      </c>
      <c r="BB1669" s="183" t="str">
        <f t="shared" si="1875"/>
        <v>BB$15</v>
      </c>
      <c r="BC1669" s="183" t="str">
        <f t="shared" si="1875"/>
        <v>BC$15</v>
      </c>
      <c r="BD1669" s="183" t="str">
        <f t="shared" si="1875"/>
        <v>BD$15</v>
      </c>
      <c r="BE1669" s="183" t="str">
        <f t="shared" si="1875"/>
        <v>BE$15</v>
      </c>
      <c r="BF1669" s="183" t="str">
        <f t="shared" si="1875"/>
        <v>BF$15</v>
      </c>
      <c r="BG1669" s="183" t="str">
        <f t="shared" si="1875"/>
        <v>BG$15</v>
      </c>
      <c r="BH1669" s="183" t="str">
        <f t="shared" si="1875"/>
        <v>BH$15</v>
      </c>
      <c r="BI1669" s="183" t="str">
        <f t="shared" si="1875"/>
        <v>BI$15</v>
      </c>
      <c r="BJ1669" s="183" t="str">
        <f t="shared" si="1875"/>
        <v>BJ$15</v>
      </c>
      <c r="BK1669" s="183" t="str">
        <f t="shared" si="1875"/>
        <v>BK$15</v>
      </c>
      <c r="BL1669" s="183" t="str">
        <f t="shared" si="1875"/>
        <v>BL$15</v>
      </c>
      <c r="BM1669" s="183" t="str">
        <f t="shared" si="1875"/>
        <v>BM$15</v>
      </c>
      <c r="BN1669" s="183" t="str">
        <f t="shared" si="1875"/>
        <v>BN$15</v>
      </c>
      <c r="BO1669" s="183" t="str">
        <f t="shared" si="1875"/>
        <v>BO$15</v>
      </c>
      <c r="BP1669" s="183" t="str">
        <f t="shared" si="1875"/>
        <v>BP$15</v>
      </c>
      <c r="BQ1669" s="183" t="str">
        <f t="shared" si="1875"/>
        <v>BQ$15</v>
      </c>
      <c r="BR1669" s="183" t="str">
        <f t="shared" si="1875"/>
        <v>BR$15</v>
      </c>
      <c r="BS1669" s="183" t="str">
        <f t="shared" si="1875"/>
        <v>BS$15</v>
      </c>
      <c r="BT1669" s="183" t="str">
        <f t="shared" si="1875"/>
        <v>BT$15</v>
      </c>
      <c r="BU1669" s="183" t="str">
        <f t="shared" si="1875"/>
        <v>BU$15</v>
      </c>
      <c r="BV1669" s="183" t="str">
        <f t="shared" si="1875"/>
        <v>BV$15</v>
      </c>
      <c r="BW1669" s="183" t="str">
        <f t="shared" si="1875"/>
        <v>BW$15</v>
      </c>
      <c r="BX1669" s="183" t="str">
        <f t="shared" si="1875"/>
        <v>BX$15</v>
      </c>
      <c r="BY1669" s="183" t="str">
        <f t="shared" si="1875"/>
        <v>BY$15</v>
      </c>
      <c r="BZ1669" s="183" t="str">
        <f t="shared" si="1875"/>
        <v>BZ$15</v>
      </c>
      <c r="CA1669" s="183" t="str">
        <f t="shared" si="1875"/>
        <v>CA$15</v>
      </c>
      <c r="CB1669" s="183" t="str">
        <f t="shared" si="1875"/>
        <v>CB$15</v>
      </c>
      <c r="CC1669" s="183" t="str">
        <f t="shared" si="1875"/>
        <v>CC$15</v>
      </c>
      <c r="CD1669" s="183" t="str">
        <f t="shared" si="1875"/>
        <v>CD$15</v>
      </c>
      <c r="CE1669" s="183" t="str">
        <f t="shared" ref="CE1669:CL1669" si="1876">CE$19</f>
        <v>CE$15</v>
      </c>
      <c r="CF1669" s="183" t="str">
        <f t="shared" si="1876"/>
        <v>CF$15</v>
      </c>
      <c r="CG1669" s="183" t="str">
        <f t="shared" si="1876"/>
        <v>CG$15</v>
      </c>
      <c r="CH1669" s="183" t="str">
        <f t="shared" si="1876"/>
        <v>CH$15</v>
      </c>
      <c r="CI1669" s="183" t="str">
        <f t="shared" si="1876"/>
        <v>CI$15</v>
      </c>
      <c r="CJ1669" s="183" t="str">
        <f t="shared" si="1876"/>
        <v>CJ$15</v>
      </c>
      <c r="CK1669" s="183" t="str">
        <f t="shared" si="1876"/>
        <v>CK$15</v>
      </c>
      <c r="CL1669" s="183" t="str">
        <f t="shared" si="1876"/>
        <v>CL$15</v>
      </c>
    </row>
    <row r="1670" spans="2:90" x14ac:dyDescent="0.4">
      <c r="B1670" s="66" t="s">
        <v>985</v>
      </c>
      <c r="C1670" s="22"/>
      <c r="D1670" s="22" t="s">
        <v>989</v>
      </c>
      <c r="E1670" s="22" t="s">
        <v>989</v>
      </c>
      <c r="F1670" s="22" t="s">
        <v>436</v>
      </c>
      <c r="G1670" s="22" t="s">
        <v>81</v>
      </c>
      <c r="H1670" s="22"/>
      <c r="I1670" s="279"/>
      <c r="J1670" s="279"/>
      <c r="K1670" s="22"/>
      <c r="L1670" s="22"/>
      <c r="M1670" s="22"/>
      <c r="N1670" s="22"/>
      <c r="O1670" s="22"/>
      <c r="P1670" s="22"/>
      <c r="R1670" s="66"/>
      <c r="S1670" s="280"/>
      <c r="T1670" s="280"/>
      <c r="U1670" s="280"/>
      <c r="V1670" s="280"/>
      <c r="W1670" s="280"/>
      <c r="X1670" s="280"/>
      <c r="Y1670" s="280"/>
      <c r="Z1670" s="280"/>
      <c r="AA1670" s="280"/>
      <c r="AB1670" s="280"/>
      <c r="AC1670" s="280"/>
      <c r="AD1670" s="280"/>
      <c r="AE1670" s="280"/>
      <c r="AF1670" s="280"/>
      <c r="AG1670" s="280"/>
      <c r="AH1670" s="280"/>
      <c r="AI1670" s="280"/>
      <c r="AJ1670" s="280"/>
      <c r="AK1670" s="280"/>
      <c r="AL1670" s="280"/>
      <c r="AM1670" s="280"/>
      <c r="AN1670" s="280"/>
      <c r="AO1670" s="280"/>
      <c r="AP1670" s="280"/>
      <c r="AQ1670" s="280"/>
      <c r="AR1670" s="280"/>
      <c r="AS1670" s="280"/>
      <c r="AT1670" s="280"/>
      <c r="AU1670" s="280"/>
      <c r="AV1670" s="280"/>
      <c r="AW1670" s="280"/>
      <c r="AX1670" s="280"/>
      <c r="AY1670" s="280"/>
      <c r="AZ1670" s="280"/>
      <c r="BA1670" s="280"/>
      <c r="BB1670" s="280"/>
      <c r="BC1670" s="280"/>
      <c r="BD1670" s="280"/>
      <c r="BE1670" s="280"/>
      <c r="BF1670" s="280"/>
      <c r="BG1670" s="280"/>
      <c r="BH1670" s="280"/>
      <c r="BI1670" s="280"/>
      <c r="BJ1670" s="280"/>
      <c r="BK1670" s="280"/>
      <c r="BL1670" s="280"/>
      <c r="BM1670" s="280"/>
      <c r="BN1670" s="280"/>
      <c r="BO1670" s="280"/>
      <c r="BP1670" s="280"/>
      <c r="BQ1670" s="280"/>
      <c r="BR1670" s="280"/>
      <c r="BS1670" s="280"/>
      <c r="BT1670" s="280"/>
      <c r="BU1670" s="280"/>
      <c r="BV1670" s="280"/>
      <c r="BW1670" s="280"/>
      <c r="BX1670" s="280"/>
      <c r="BY1670" s="280"/>
      <c r="BZ1670" s="280"/>
      <c r="CA1670" s="280"/>
      <c r="CB1670" s="280"/>
      <c r="CC1670" s="280"/>
      <c r="CD1670" s="280"/>
      <c r="CE1670" s="280"/>
      <c r="CF1670" s="280"/>
      <c r="CG1670" s="280"/>
      <c r="CH1670" s="280"/>
      <c r="CI1670" s="280"/>
      <c r="CJ1670" s="280"/>
      <c r="CK1670" s="280"/>
      <c r="CL1670" s="280"/>
    </row>
    <row r="1671" spans="2:90" x14ac:dyDescent="0.4">
      <c r="B1671" s="93" t="str">
        <f>B1674&amp;":"</f>
        <v>Recurring fees - (Primary label):</v>
      </c>
      <c r="C1671" s="31"/>
      <c r="D1671" s="31" t="s">
        <v>989</v>
      </c>
      <c r="E1671" s="31" t="s">
        <v>906</v>
      </c>
      <c r="F1671" s="31"/>
      <c r="G1671" s="31"/>
      <c r="H1671" s="31"/>
      <c r="I1671" s="73"/>
      <c r="J1671" s="73"/>
      <c r="K1671" s="31"/>
      <c r="L1671" s="31"/>
      <c r="M1671" s="31"/>
      <c r="N1671" s="31"/>
      <c r="O1671" s="31"/>
      <c r="P1671" s="31"/>
      <c r="R1671" s="67"/>
      <c r="S1671" s="150"/>
      <c r="T1671" s="150"/>
      <c r="U1671" s="150"/>
      <c r="V1671" s="150"/>
      <c r="W1671" s="150"/>
      <c r="X1671" s="150"/>
      <c r="Y1671" s="150"/>
      <c r="Z1671" s="150"/>
      <c r="AA1671" s="150"/>
      <c r="AB1671" s="150"/>
      <c r="AC1671" s="150"/>
      <c r="AD1671" s="150"/>
      <c r="AE1671" s="150"/>
      <c r="AF1671" s="150"/>
      <c r="AG1671" s="150"/>
      <c r="AH1671" s="150"/>
      <c r="AI1671" s="150"/>
      <c r="AJ1671" s="150"/>
      <c r="AK1671" s="150"/>
      <c r="AL1671" s="150"/>
      <c r="AM1671" s="150"/>
      <c r="AN1671" s="150"/>
      <c r="AO1671" s="150"/>
      <c r="AP1671" s="150"/>
      <c r="AQ1671" s="150"/>
      <c r="AR1671" s="150"/>
      <c r="AS1671" s="150"/>
      <c r="AT1671" s="150"/>
      <c r="AU1671" s="150"/>
      <c r="AV1671" s="150"/>
      <c r="AW1671" s="150"/>
      <c r="AX1671" s="150"/>
      <c r="AY1671" s="150"/>
      <c r="AZ1671" s="150"/>
      <c r="BA1671" s="150"/>
      <c r="BB1671" s="150"/>
      <c r="BC1671" s="150"/>
      <c r="BD1671" s="150"/>
      <c r="BE1671" s="150"/>
      <c r="BF1671" s="150"/>
      <c r="BG1671" s="150"/>
      <c r="BH1671" s="150"/>
      <c r="BI1671" s="150"/>
      <c r="BJ1671" s="150"/>
      <c r="BK1671" s="150"/>
      <c r="BL1671" s="150"/>
      <c r="BM1671" s="150"/>
      <c r="BN1671" s="150"/>
      <c r="BO1671" s="150"/>
      <c r="BP1671" s="150"/>
      <c r="BQ1671" s="150"/>
      <c r="BR1671" s="150"/>
      <c r="BS1671" s="150"/>
      <c r="BT1671" s="150"/>
      <c r="BU1671" s="150"/>
      <c r="BV1671" s="150"/>
      <c r="BW1671" s="150"/>
      <c r="BX1671" s="150"/>
      <c r="BY1671" s="150"/>
      <c r="BZ1671" s="150"/>
      <c r="CA1671" s="150"/>
      <c r="CB1671" s="150"/>
      <c r="CC1671" s="150"/>
      <c r="CD1671" s="150"/>
      <c r="CE1671" s="150"/>
      <c r="CF1671" s="150"/>
      <c r="CG1671" s="150"/>
      <c r="CH1671" s="150"/>
      <c r="CI1671" s="150"/>
      <c r="CJ1671" s="150"/>
      <c r="CK1671" s="150"/>
      <c r="CL1671" s="150"/>
    </row>
    <row r="1672" spans="2:90" x14ac:dyDescent="0.4">
      <c r="B1672" s="139" t="str">
        <f>"$ sales/new "&amp;B1677</f>
        <v>$ sales/new primary unit</v>
      </c>
      <c r="C1672" s="12"/>
      <c r="D1672" s="12" t="s">
        <v>989</v>
      </c>
      <c r="E1672" s="12" t="s">
        <v>906</v>
      </c>
      <c r="F1672" s="12"/>
      <c r="G1672" s="12" t="str">
        <f>E1672</f>
        <v/>
      </c>
      <c r="H1672" s="12"/>
      <c r="I1672" s="60"/>
      <c r="J1672" s="60"/>
      <c r="K1672" s="18">
        <v>5</v>
      </c>
      <c r="L1672" s="18">
        <v>5</v>
      </c>
      <c r="M1672" s="18">
        <v>5</v>
      </c>
      <c r="N1672" s="18">
        <v>5</v>
      </c>
      <c r="O1672" s="18">
        <v>5</v>
      </c>
      <c r="P1672" s="18">
        <v>5</v>
      </c>
      <c r="R1672" s="19"/>
      <c r="S1672" s="141" cm="1">
        <f t="array" ref="S1672">INDEX($K:$P,ROW(),MATCH(S$3,$K$2:$P$2,0))</f>
        <v>5</v>
      </c>
      <c r="T1672" s="141" cm="1">
        <f t="array" ref="T1672">INDEX($K:$P,ROW(),MATCH(T$3,$K$2:$P$2,0))</f>
        <v>5</v>
      </c>
      <c r="U1672" s="141" cm="1">
        <f t="array" ref="U1672">INDEX($K:$P,ROW(),MATCH(U$3,$K$2:$P$2,0))</f>
        <v>5</v>
      </c>
      <c r="V1672" s="141" cm="1">
        <f t="array" ref="V1672">INDEX($K:$P,ROW(),MATCH(V$3,$K$2:$P$2,0))</f>
        <v>5</v>
      </c>
      <c r="W1672" s="141" cm="1">
        <f t="array" ref="W1672">INDEX($K:$P,ROW(),MATCH(W$3,$K$2:$P$2,0))</f>
        <v>5</v>
      </c>
      <c r="X1672" s="141" cm="1">
        <f t="array" ref="X1672">INDEX($K:$P,ROW(),MATCH(X$3,$K$2:$P$2,0))</f>
        <v>5</v>
      </c>
      <c r="Y1672" s="141" cm="1">
        <f t="array" ref="Y1672">INDEX($K:$P,ROW(),MATCH(Y$3,$K$2:$P$2,0))</f>
        <v>5</v>
      </c>
      <c r="Z1672" s="141" cm="1">
        <f t="array" ref="Z1672">INDEX($K:$P,ROW(),MATCH(Z$3,$K$2:$P$2,0))</f>
        <v>5</v>
      </c>
      <c r="AA1672" s="141" cm="1">
        <f t="array" ref="AA1672">INDEX($K:$P,ROW(),MATCH(AA$3,$K$2:$P$2,0))</f>
        <v>5</v>
      </c>
      <c r="AB1672" s="141" cm="1">
        <f t="array" ref="AB1672">INDEX($K:$P,ROW(),MATCH(AB$3,$K$2:$P$2,0))</f>
        <v>5</v>
      </c>
      <c r="AC1672" s="141" cm="1">
        <f t="array" ref="AC1672">INDEX($K:$P,ROW(),MATCH(AC$3,$K$2:$P$2,0))</f>
        <v>5</v>
      </c>
      <c r="AD1672" s="141" cm="1">
        <f t="array" ref="AD1672">INDEX($K:$P,ROW(),MATCH(AD$3,$K$2:$P$2,0))</f>
        <v>5</v>
      </c>
      <c r="AE1672" s="141" cm="1">
        <f t="array" ref="AE1672">INDEX($K:$P,ROW(),MATCH(AE$3,$K$2:$P$2,0))</f>
        <v>5</v>
      </c>
      <c r="AF1672" s="141" cm="1">
        <f t="array" ref="AF1672">INDEX($K:$P,ROW(),MATCH(AF$3,$K$2:$P$2,0))</f>
        <v>5</v>
      </c>
      <c r="AG1672" s="141" cm="1">
        <f t="array" ref="AG1672">INDEX($K:$P,ROW(),MATCH(AG$3,$K$2:$P$2,0))</f>
        <v>5</v>
      </c>
      <c r="AH1672" s="141" cm="1">
        <f t="array" ref="AH1672">INDEX($K:$P,ROW(),MATCH(AH$3,$K$2:$P$2,0))</f>
        <v>5</v>
      </c>
      <c r="AI1672" s="141" cm="1">
        <f t="array" ref="AI1672">INDEX($K:$P,ROW(),MATCH(AI$3,$K$2:$P$2,0))</f>
        <v>5</v>
      </c>
      <c r="AJ1672" s="141" cm="1">
        <f t="array" ref="AJ1672">INDEX($K:$P,ROW(),MATCH(AJ$3,$K$2:$P$2,0))</f>
        <v>5</v>
      </c>
      <c r="AK1672" s="141" cm="1">
        <f t="array" ref="AK1672">INDEX($K:$P,ROW(),MATCH(AK$3,$K$2:$P$2,0))</f>
        <v>5</v>
      </c>
      <c r="AL1672" s="141" cm="1">
        <f t="array" ref="AL1672">INDEX($K:$P,ROW(),MATCH(AL$3,$K$2:$P$2,0))</f>
        <v>5</v>
      </c>
      <c r="AM1672" s="141" cm="1">
        <f t="array" ref="AM1672">INDEX($K:$P,ROW(),MATCH(AM$3,$K$2:$P$2,0))</f>
        <v>5</v>
      </c>
      <c r="AN1672" s="141" cm="1">
        <f t="array" ref="AN1672">INDEX($K:$P,ROW(),MATCH(AN$3,$K$2:$P$2,0))</f>
        <v>5</v>
      </c>
      <c r="AO1672" s="141" cm="1">
        <f t="array" ref="AO1672">INDEX($K:$P,ROW(),MATCH(AO$3,$K$2:$P$2,0))</f>
        <v>5</v>
      </c>
      <c r="AP1672" s="141" cm="1">
        <f t="array" ref="AP1672">INDEX($K:$P,ROW(),MATCH(AP$3,$K$2:$P$2,0))</f>
        <v>5</v>
      </c>
      <c r="AQ1672" s="141" cm="1">
        <f t="array" ref="AQ1672">INDEX($K:$P,ROW(),MATCH(AQ$3,$K$2:$P$2,0))</f>
        <v>5</v>
      </c>
      <c r="AR1672" s="141" cm="1">
        <f t="array" ref="AR1672">INDEX($K:$P,ROW(),MATCH(AR$3,$K$2:$P$2,0))</f>
        <v>5</v>
      </c>
      <c r="AS1672" s="141" cm="1">
        <f t="array" ref="AS1672">INDEX($K:$P,ROW(),MATCH(AS$3,$K$2:$P$2,0))</f>
        <v>5</v>
      </c>
      <c r="AT1672" s="141" cm="1">
        <f t="array" ref="AT1672">INDEX($K:$P,ROW(),MATCH(AT$3,$K$2:$P$2,0))</f>
        <v>5</v>
      </c>
      <c r="AU1672" s="141" cm="1">
        <f t="array" ref="AU1672">INDEX($K:$P,ROW(),MATCH(AU$3,$K$2:$P$2,0))</f>
        <v>5</v>
      </c>
      <c r="AV1672" s="141" cm="1">
        <f t="array" ref="AV1672">INDEX($K:$P,ROW(),MATCH(AV$3,$K$2:$P$2,0))</f>
        <v>5</v>
      </c>
      <c r="AW1672" s="141" cm="1">
        <f t="array" ref="AW1672">INDEX($K:$P,ROW(),MATCH(AW$3,$K$2:$P$2,0))</f>
        <v>5</v>
      </c>
      <c r="AX1672" s="141" cm="1">
        <f t="array" ref="AX1672">INDEX($K:$P,ROW(),MATCH(AX$3,$K$2:$P$2,0))</f>
        <v>5</v>
      </c>
      <c r="AY1672" s="141" cm="1">
        <f t="array" ref="AY1672">INDEX($K:$P,ROW(),MATCH(AY$3,$K$2:$P$2,0))</f>
        <v>5</v>
      </c>
      <c r="AZ1672" s="141" cm="1">
        <f t="array" ref="AZ1672">INDEX($K:$P,ROW(),MATCH(AZ$3,$K$2:$P$2,0))</f>
        <v>5</v>
      </c>
      <c r="BA1672" s="141" cm="1">
        <f t="array" ref="BA1672">INDEX($K:$P,ROW(),MATCH(BA$3,$K$2:$P$2,0))</f>
        <v>5</v>
      </c>
      <c r="BB1672" s="141" cm="1">
        <f t="array" ref="BB1672">INDEX($K:$P,ROW(),MATCH(BB$3,$K$2:$P$2,0))</f>
        <v>5</v>
      </c>
      <c r="BC1672" s="141" cm="1">
        <f t="array" ref="BC1672">INDEX($K:$P,ROW(),MATCH(BC$3,$K$2:$P$2,0))</f>
        <v>5</v>
      </c>
      <c r="BD1672" s="141" cm="1">
        <f t="array" ref="BD1672">INDEX($K:$P,ROW(),MATCH(BD$3,$K$2:$P$2,0))</f>
        <v>5</v>
      </c>
      <c r="BE1672" s="141" cm="1">
        <f t="array" ref="BE1672">INDEX($K:$P,ROW(),MATCH(BE$3,$K$2:$P$2,0))</f>
        <v>5</v>
      </c>
      <c r="BF1672" s="141" cm="1">
        <f t="array" ref="BF1672">INDEX($K:$P,ROW(),MATCH(BF$3,$K$2:$P$2,0))</f>
        <v>5</v>
      </c>
      <c r="BG1672" s="141" cm="1">
        <f t="array" ref="BG1672">INDEX($K:$P,ROW(),MATCH(BG$3,$K$2:$P$2,0))</f>
        <v>5</v>
      </c>
      <c r="BH1672" s="141" cm="1">
        <f t="array" ref="BH1672">INDEX($K:$P,ROW(),MATCH(BH$3,$K$2:$P$2,0))</f>
        <v>5</v>
      </c>
      <c r="BI1672" s="141" cm="1">
        <f t="array" ref="BI1672">INDEX($K:$P,ROW(),MATCH(BI$3,$K$2:$P$2,0))</f>
        <v>5</v>
      </c>
      <c r="BJ1672" s="141" cm="1">
        <f t="array" ref="BJ1672">INDEX($K:$P,ROW(),MATCH(BJ$3,$K$2:$P$2,0))</f>
        <v>5</v>
      </c>
      <c r="BK1672" s="141" cm="1">
        <f t="array" ref="BK1672">INDEX($K:$P,ROW(),MATCH(BK$3,$K$2:$P$2,0))</f>
        <v>5</v>
      </c>
      <c r="BL1672" s="141" cm="1">
        <f t="array" ref="BL1672">INDEX($K:$P,ROW(),MATCH(BL$3,$K$2:$P$2,0))</f>
        <v>5</v>
      </c>
      <c r="BM1672" s="141" cm="1">
        <f t="array" ref="BM1672">INDEX($K:$P,ROW(),MATCH(BM$3,$K$2:$P$2,0))</f>
        <v>5</v>
      </c>
      <c r="BN1672" s="141" cm="1">
        <f t="array" ref="BN1672">INDEX($K:$P,ROW(),MATCH(BN$3,$K$2:$P$2,0))</f>
        <v>5</v>
      </c>
      <c r="BO1672" s="141" cm="1">
        <f t="array" ref="BO1672">INDEX($K:$P,ROW(),MATCH(BO$3,$K$2:$P$2,0))</f>
        <v>5</v>
      </c>
      <c r="BP1672" s="141" cm="1">
        <f t="array" ref="BP1672">INDEX($K:$P,ROW(),MATCH(BP$3,$K$2:$P$2,0))</f>
        <v>5</v>
      </c>
      <c r="BQ1672" s="141" cm="1">
        <f t="array" ref="BQ1672">INDEX($K:$P,ROW(),MATCH(BQ$3,$K$2:$P$2,0))</f>
        <v>5</v>
      </c>
      <c r="BR1672" s="141" cm="1">
        <f t="array" ref="BR1672">INDEX($K:$P,ROW(),MATCH(BR$3,$K$2:$P$2,0))</f>
        <v>5</v>
      </c>
      <c r="BS1672" s="141" cm="1">
        <f t="array" ref="BS1672">INDEX($K:$P,ROW(),MATCH(BS$3,$K$2:$P$2,0))</f>
        <v>5</v>
      </c>
      <c r="BT1672" s="141" cm="1">
        <f t="array" ref="BT1672">INDEX($K:$P,ROW(),MATCH(BT$3,$K$2:$P$2,0))</f>
        <v>5</v>
      </c>
      <c r="BU1672" s="141" cm="1">
        <f t="array" ref="BU1672">INDEX($K:$P,ROW(),MATCH(BU$3,$K$2:$P$2,0))</f>
        <v>5</v>
      </c>
      <c r="BV1672" s="141" cm="1">
        <f t="array" ref="BV1672">INDEX($K:$P,ROW(),MATCH(BV$3,$K$2:$P$2,0))</f>
        <v>5</v>
      </c>
      <c r="BW1672" s="141" cm="1">
        <f t="array" ref="BW1672">INDEX($K:$P,ROW(),MATCH(BW$3,$K$2:$P$2,0))</f>
        <v>5</v>
      </c>
      <c r="BX1672" s="141" cm="1">
        <f t="array" ref="BX1672">INDEX($K:$P,ROW(),MATCH(BX$3,$K$2:$P$2,0))</f>
        <v>5</v>
      </c>
      <c r="BY1672" s="141" cm="1">
        <f t="array" ref="BY1672">INDEX($K:$P,ROW(),MATCH(BY$3,$K$2:$P$2,0))</f>
        <v>5</v>
      </c>
      <c r="BZ1672" s="141" cm="1">
        <f t="array" ref="BZ1672">INDEX($K:$P,ROW(),MATCH(BZ$3,$K$2:$P$2,0))</f>
        <v>5</v>
      </c>
      <c r="CA1672" s="141" cm="1">
        <f t="array" ref="CA1672">INDEX($K:$P,ROW(),MATCH(CA$3,$K$2:$P$2,0))</f>
        <v>5</v>
      </c>
      <c r="CB1672" s="141" cm="1">
        <f t="array" ref="CB1672">INDEX($K:$P,ROW(),MATCH(CB$3,$K$2:$P$2,0))</f>
        <v>5</v>
      </c>
      <c r="CC1672" s="141" cm="1">
        <f t="array" ref="CC1672">INDEX($K:$P,ROW(),MATCH(CC$3,$K$2:$P$2,0))</f>
        <v>5</v>
      </c>
      <c r="CD1672" s="141" cm="1">
        <f t="array" ref="CD1672">INDEX($K:$P,ROW(),MATCH(CD$3,$K$2:$P$2,0))</f>
        <v>5</v>
      </c>
      <c r="CE1672" s="141" cm="1">
        <f t="array" ref="CE1672">INDEX($K:$P,ROW(),MATCH(CE$3,$K$2:$P$2,0))</f>
        <v>5</v>
      </c>
      <c r="CF1672" s="141" cm="1">
        <f t="array" ref="CF1672">INDEX($K:$P,ROW(),MATCH(CF$3,$K$2:$P$2,0))</f>
        <v>5</v>
      </c>
      <c r="CG1672" s="141" cm="1">
        <f t="array" ref="CG1672">INDEX($K:$P,ROW(),MATCH(CG$3,$K$2:$P$2,0))</f>
        <v>5</v>
      </c>
      <c r="CH1672" s="141" cm="1">
        <f t="array" ref="CH1672">INDEX($K:$P,ROW(),MATCH(CH$3,$K$2:$P$2,0))</f>
        <v>5</v>
      </c>
      <c r="CI1672" s="141" cm="1">
        <f t="array" ref="CI1672">INDEX($K:$P,ROW(),MATCH(CI$3,$K$2:$P$2,0))</f>
        <v>5</v>
      </c>
      <c r="CJ1672" s="141" cm="1">
        <f t="array" ref="CJ1672">INDEX($K:$P,ROW(),MATCH(CJ$3,$K$2:$P$2,0))</f>
        <v>5</v>
      </c>
      <c r="CK1672" s="141" cm="1">
        <f t="array" ref="CK1672">INDEX($K:$P,ROW(),MATCH(CK$3,$K$2:$P$2,0))</f>
        <v>5</v>
      </c>
      <c r="CL1672" s="141" cm="1">
        <f t="array" ref="CL1672">INDEX($K:$P,ROW(),MATCH(CL$3,$K$2:$P$2,0))</f>
        <v>5</v>
      </c>
    </row>
    <row r="1673" spans="2:90" x14ac:dyDescent="0.4">
      <c r="B1673" s="139" t="str">
        <f>"% of "&amp;B1686&amp;"s"</f>
        <v>% of primary units</v>
      </c>
      <c r="C1673" s="12"/>
      <c r="D1673" s="12" t="s">
        <v>989</v>
      </c>
      <c r="E1673" s="12" t="s">
        <v>906</v>
      </c>
      <c r="F1673" s="12"/>
      <c r="G1673" s="12"/>
      <c r="H1673" s="12"/>
      <c r="I1673" s="60"/>
      <c r="J1673" s="60"/>
      <c r="K1673" s="160">
        <v>0.5</v>
      </c>
      <c r="L1673" s="160">
        <v>0.5</v>
      </c>
      <c r="M1673" s="160">
        <v>0.5</v>
      </c>
      <c r="N1673" s="160">
        <v>0.5</v>
      </c>
      <c r="O1673" s="160">
        <v>0.5</v>
      </c>
      <c r="P1673" s="160">
        <v>0.5</v>
      </c>
      <c r="Q1673" s="217"/>
      <c r="R1673" s="134"/>
      <c r="S1673" s="175" cm="1">
        <f t="array" ref="S1673">INDEX($K:$P,ROW(),MATCH(S$3,$K$2:$P$2,0))</f>
        <v>0.5</v>
      </c>
      <c r="T1673" s="175" cm="1">
        <f t="array" ref="T1673">INDEX($K:$P,ROW(),MATCH(T$3,$K$2:$P$2,0))</f>
        <v>0.5</v>
      </c>
      <c r="U1673" s="175" cm="1">
        <f t="array" ref="U1673">INDEX($K:$P,ROW(),MATCH(U$3,$K$2:$P$2,0))</f>
        <v>0.5</v>
      </c>
      <c r="V1673" s="175" cm="1">
        <f t="array" ref="V1673">INDEX($K:$P,ROW(),MATCH(V$3,$K$2:$P$2,0))</f>
        <v>0.5</v>
      </c>
      <c r="W1673" s="175" cm="1">
        <f t="array" ref="W1673">INDEX($K:$P,ROW(),MATCH(W$3,$K$2:$P$2,0))</f>
        <v>0.5</v>
      </c>
      <c r="X1673" s="175" cm="1">
        <f t="array" ref="X1673">INDEX($K:$P,ROW(),MATCH(X$3,$K$2:$P$2,0))</f>
        <v>0.5</v>
      </c>
      <c r="Y1673" s="175" cm="1">
        <f t="array" ref="Y1673">INDEX($K:$P,ROW(),MATCH(Y$3,$K$2:$P$2,0))</f>
        <v>0.5</v>
      </c>
      <c r="Z1673" s="175" cm="1">
        <f t="array" ref="Z1673">INDEX($K:$P,ROW(),MATCH(Z$3,$K$2:$P$2,0))</f>
        <v>0.5</v>
      </c>
      <c r="AA1673" s="175" cm="1">
        <f t="array" ref="AA1673">INDEX($K:$P,ROW(),MATCH(AA$3,$K$2:$P$2,0))</f>
        <v>0.5</v>
      </c>
      <c r="AB1673" s="175" cm="1">
        <f t="array" ref="AB1673">INDEX($K:$P,ROW(),MATCH(AB$3,$K$2:$P$2,0))</f>
        <v>0.5</v>
      </c>
      <c r="AC1673" s="175" cm="1">
        <f t="array" ref="AC1673">INDEX($K:$P,ROW(),MATCH(AC$3,$K$2:$P$2,0))</f>
        <v>0.5</v>
      </c>
      <c r="AD1673" s="175" cm="1">
        <f t="array" ref="AD1673">INDEX($K:$P,ROW(),MATCH(AD$3,$K$2:$P$2,0))</f>
        <v>0.5</v>
      </c>
      <c r="AE1673" s="175" cm="1">
        <f t="array" ref="AE1673">INDEX($K:$P,ROW(),MATCH(AE$3,$K$2:$P$2,0))</f>
        <v>0.5</v>
      </c>
      <c r="AF1673" s="175" cm="1">
        <f t="array" ref="AF1673">INDEX($K:$P,ROW(),MATCH(AF$3,$K$2:$P$2,0))</f>
        <v>0.5</v>
      </c>
      <c r="AG1673" s="175" cm="1">
        <f t="array" ref="AG1673">INDEX($K:$P,ROW(),MATCH(AG$3,$K$2:$P$2,0))</f>
        <v>0.5</v>
      </c>
      <c r="AH1673" s="175" cm="1">
        <f t="array" ref="AH1673">INDEX($K:$P,ROW(),MATCH(AH$3,$K$2:$P$2,0))</f>
        <v>0.5</v>
      </c>
      <c r="AI1673" s="175" cm="1">
        <f t="array" ref="AI1673">INDEX($K:$P,ROW(),MATCH(AI$3,$K$2:$P$2,0))</f>
        <v>0.5</v>
      </c>
      <c r="AJ1673" s="175" cm="1">
        <f t="array" ref="AJ1673">INDEX($K:$P,ROW(),MATCH(AJ$3,$K$2:$P$2,0))</f>
        <v>0.5</v>
      </c>
      <c r="AK1673" s="175" cm="1">
        <f t="array" ref="AK1673">INDEX($K:$P,ROW(),MATCH(AK$3,$K$2:$P$2,0))</f>
        <v>0.5</v>
      </c>
      <c r="AL1673" s="175" cm="1">
        <f t="array" ref="AL1673">INDEX($K:$P,ROW(),MATCH(AL$3,$K$2:$P$2,0))</f>
        <v>0.5</v>
      </c>
      <c r="AM1673" s="175" cm="1">
        <f t="array" ref="AM1673">INDEX($K:$P,ROW(),MATCH(AM$3,$K$2:$P$2,0))</f>
        <v>0.5</v>
      </c>
      <c r="AN1673" s="175" cm="1">
        <f t="array" ref="AN1673">INDEX($K:$P,ROW(),MATCH(AN$3,$K$2:$P$2,0))</f>
        <v>0.5</v>
      </c>
      <c r="AO1673" s="175" cm="1">
        <f t="array" ref="AO1673">INDEX($K:$P,ROW(),MATCH(AO$3,$K$2:$P$2,0))</f>
        <v>0.5</v>
      </c>
      <c r="AP1673" s="175" cm="1">
        <f t="array" ref="AP1673">INDEX($K:$P,ROW(),MATCH(AP$3,$K$2:$P$2,0))</f>
        <v>0.5</v>
      </c>
      <c r="AQ1673" s="175" cm="1">
        <f t="array" ref="AQ1673">INDEX($K:$P,ROW(),MATCH(AQ$3,$K$2:$P$2,0))</f>
        <v>0.5</v>
      </c>
      <c r="AR1673" s="175" cm="1">
        <f t="array" ref="AR1673">INDEX($K:$P,ROW(),MATCH(AR$3,$K$2:$P$2,0))</f>
        <v>0.5</v>
      </c>
      <c r="AS1673" s="175" cm="1">
        <f t="array" ref="AS1673">INDEX($K:$P,ROW(),MATCH(AS$3,$K$2:$P$2,0))</f>
        <v>0.5</v>
      </c>
      <c r="AT1673" s="175" cm="1">
        <f t="array" ref="AT1673">INDEX($K:$P,ROW(),MATCH(AT$3,$K$2:$P$2,0))</f>
        <v>0.5</v>
      </c>
      <c r="AU1673" s="175" cm="1">
        <f t="array" ref="AU1673">INDEX($K:$P,ROW(),MATCH(AU$3,$K$2:$P$2,0))</f>
        <v>0.5</v>
      </c>
      <c r="AV1673" s="175" cm="1">
        <f t="array" ref="AV1673">INDEX($K:$P,ROW(),MATCH(AV$3,$K$2:$P$2,0))</f>
        <v>0.5</v>
      </c>
      <c r="AW1673" s="175" cm="1">
        <f t="array" ref="AW1673">INDEX($K:$P,ROW(),MATCH(AW$3,$K$2:$P$2,0))</f>
        <v>0.5</v>
      </c>
      <c r="AX1673" s="175" cm="1">
        <f t="array" ref="AX1673">INDEX($K:$P,ROW(),MATCH(AX$3,$K$2:$P$2,0))</f>
        <v>0.5</v>
      </c>
      <c r="AY1673" s="175" cm="1">
        <f t="array" ref="AY1673">INDEX($K:$P,ROW(),MATCH(AY$3,$K$2:$P$2,0))</f>
        <v>0.5</v>
      </c>
      <c r="AZ1673" s="175" cm="1">
        <f t="array" ref="AZ1673">INDEX($K:$P,ROW(),MATCH(AZ$3,$K$2:$P$2,0))</f>
        <v>0.5</v>
      </c>
      <c r="BA1673" s="175" cm="1">
        <f t="array" ref="BA1673">INDEX($K:$P,ROW(),MATCH(BA$3,$K$2:$P$2,0))</f>
        <v>0.5</v>
      </c>
      <c r="BB1673" s="175" cm="1">
        <f t="array" ref="BB1673">INDEX($K:$P,ROW(),MATCH(BB$3,$K$2:$P$2,0))</f>
        <v>0.5</v>
      </c>
      <c r="BC1673" s="175" cm="1">
        <f t="array" ref="BC1673">INDEX($K:$P,ROW(),MATCH(BC$3,$K$2:$P$2,0))</f>
        <v>0.5</v>
      </c>
      <c r="BD1673" s="175" cm="1">
        <f t="array" ref="BD1673">INDEX($K:$P,ROW(),MATCH(BD$3,$K$2:$P$2,0))</f>
        <v>0.5</v>
      </c>
      <c r="BE1673" s="175" cm="1">
        <f t="array" ref="BE1673">INDEX($K:$P,ROW(),MATCH(BE$3,$K$2:$P$2,0))</f>
        <v>0.5</v>
      </c>
      <c r="BF1673" s="175" cm="1">
        <f t="array" ref="BF1673">INDEX($K:$P,ROW(),MATCH(BF$3,$K$2:$P$2,0))</f>
        <v>0.5</v>
      </c>
      <c r="BG1673" s="175" cm="1">
        <f t="array" ref="BG1673">INDEX($K:$P,ROW(),MATCH(BG$3,$K$2:$P$2,0))</f>
        <v>0.5</v>
      </c>
      <c r="BH1673" s="175" cm="1">
        <f t="array" ref="BH1673">INDEX($K:$P,ROW(),MATCH(BH$3,$K$2:$P$2,0))</f>
        <v>0.5</v>
      </c>
      <c r="BI1673" s="175" cm="1">
        <f t="array" ref="BI1673">INDEX($K:$P,ROW(),MATCH(BI$3,$K$2:$P$2,0))</f>
        <v>0.5</v>
      </c>
      <c r="BJ1673" s="175" cm="1">
        <f t="array" ref="BJ1673">INDEX($K:$P,ROW(),MATCH(BJ$3,$K$2:$P$2,0))</f>
        <v>0.5</v>
      </c>
      <c r="BK1673" s="175" cm="1">
        <f t="array" ref="BK1673">INDEX($K:$P,ROW(),MATCH(BK$3,$K$2:$P$2,0))</f>
        <v>0.5</v>
      </c>
      <c r="BL1673" s="175" cm="1">
        <f t="array" ref="BL1673">INDEX($K:$P,ROW(),MATCH(BL$3,$K$2:$P$2,0))</f>
        <v>0.5</v>
      </c>
      <c r="BM1673" s="175" cm="1">
        <f t="array" ref="BM1673">INDEX($K:$P,ROW(),MATCH(BM$3,$K$2:$P$2,0))</f>
        <v>0.5</v>
      </c>
      <c r="BN1673" s="175" cm="1">
        <f t="array" ref="BN1673">INDEX($K:$P,ROW(),MATCH(BN$3,$K$2:$P$2,0))</f>
        <v>0.5</v>
      </c>
      <c r="BO1673" s="175" cm="1">
        <f t="array" ref="BO1673">INDEX($K:$P,ROW(),MATCH(BO$3,$K$2:$P$2,0))</f>
        <v>0.5</v>
      </c>
      <c r="BP1673" s="175" cm="1">
        <f t="array" ref="BP1673">INDEX($K:$P,ROW(),MATCH(BP$3,$K$2:$P$2,0))</f>
        <v>0.5</v>
      </c>
      <c r="BQ1673" s="175" cm="1">
        <f t="array" ref="BQ1673">INDEX($K:$P,ROW(),MATCH(BQ$3,$K$2:$P$2,0))</f>
        <v>0.5</v>
      </c>
      <c r="BR1673" s="175" cm="1">
        <f t="array" ref="BR1673">INDEX($K:$P,ROW(),MATCH(BR$3,$K$2:$P$2,0))</f>
        <v>0.5</v>
      </c>
      <c r="BS1673" s="175" cm="1">
        <f t="array" ref="BS1673">INDEX($K:$P,ROW(),MATCH(BS$3,$K$2:$P$2,0))</f>
        <v>0.5</v>
      </c>
      <c r="BT1673" s="175" cm="1">
        <f t="array" ref="BT1673">INDEX($K:$P,ROW(),MATCH(BT$3,$K$2:$P$2,0))</f>
        <v>0.5</v>
      </c>
      <c r="BU1673" s="175" cm="1">
        <f t="array" ref="BU1673">INDEX($K:$P,ROW(),MATCH(BU$3,$K$2:$P$2,0))</f>
        <v>0.5</v>
      </c>
      <c r="BV1673" s="175" cm="1">
        <f t="array" ref="BV1673">INDEX($K:$P,ROW(),MATCH(BV$3,$K$2:$P$2,0))</f>
        <v>0.5</v>
      </c>
      <c r="BW1673" s="175" cm="1">
        <f t="array" ref="BW1673">INDEX($K:$P,ROW(),MATCH(BW$3,$K$2:$P$2,0))</f>
        <v>0.5</v>
      </c>
      <c r="BX1673" s="175" cm="1">
        <f t="array" ref="BX1673">INDEX($K:$P,ROW(),MATCH(BX$3,$K$2:$P$2,0))</f>
        <v>0.5</v>
      </c>
      <c r="BY1673" s="175" cm="1">
        <f t="array" ref="BY1673">INDEX($K:$P,ROW(),MATCH(BY$3,$K$2:$P$2,0))</f>
        <v>0.5</v>
      </c>
      <c r="BZ1673" s="175" cm="1">
        <f t="array" ref="BZ1673">INDEX($K:$P,ROW(),MATCH(BZ$3,$K$2:$P$2,0))</f>
        <v>0.5</v>
      </c>
      <c r="CA1673" s="175" cm="1">
        <f t="array" ref="CA1673">INDEX($K:$P,ROW(),MATCH(CA$3,$K$2:$P$2,0))</f>
        <v>0.5</v>
      </c>
      <c r="CB1673" s="175" cm="1">
        <f t="array" ref="CB1673">INDEX($K:$P,ROW(),MATCH(CB$3,$K$2:$P$2,0))</f>
        <v>0.5</v>
      </c>
      <c r="CC1673" s="175" cm="1">
        <f t="array" ref="CC1673">INDEX($K:$P,ROW(),MATCH(CC$3,$K$2:$P$2,0))</f>
        <v>0.5</v>
      </c>
      <c r="CD1673" s="175" cm="1">
        <f t="array" ref="CD1673">INDEX($K:$P,ROW(),MATCH(CD$3,$K$2:$P$2,0))</f>
        <v>0.5</v>
      </c>
      <c r="CE1673" s="175" cm="1">
        <f t="array" ref="CE1673">INDEX($K:$P,ROW(),MATCH(CE$3,$K$2:$P$2,0))</f>
        <v>0.5</v>
      </c>
      <c r="CF1673" s="175" cm="1">
        <f t="array" ref="CF1673">INDEX($K:$P,ROW(),MATCH(CF$3,$K$2:$P$2,0))</f>
        <v>0.5</v>
      </c>
      <c r="CG1673" s="175" cm="1">
        <f t="array" ref="CG1673">INDEX($K:$P,ROW(),MATCH(CG$3,$K$2:$P$2,0))</f>
        <v>0.5</v>
      </c>
      <c r="CH1673" s="175" cm="1">
        <f t="array" ref="CH1673">INDEX($K:$P,ROW(),MATCH(CH$3,$K$2:$P$2,0))</f>
        <v>0.5</v>
      </c>
      <c r="CI1673" s="175" cm="1">
        <f t="array" ref="CI1673">INDEX($K:$P,ROW(),MATCH(CI$3,$K$2:$P$2,0))</f>
        <v>0.5</v>
      </c>
      <c r="CJ1673" s="175" cm="1">
        <f t="array" ref="CJ1673">INDEX($K:$P,ROW(),MATCH(CJ$3,$K$2:$P$2,0))</f>
        <v>0.5</v>
      </c>
      <c r="CK1673" s="175" cm="1">
        <f t="array" ref="CK1673">INDEX($K:$P,ROW(),MATCH(CK$3,$K$2:$P$2,0))</f>
        <v>0.5</v>
      </c>
      <c r="CL1673" s="175" cm="1">
        <f t="array" ref="CL1673">INDEX($K:$P,ROW(),MATCH(CL$3,$K$2:$P$2,0))</f>
        <v>0.5</v>
      </c>
    </row>
    <row r="1674" spans="2:90" x14ac:dyDescent="0.4">
      <c r="B1674" s="121" t="str">
        <f>SUBSTITUTE(B1670,":","")&amp;" - "&amp;B1676</f>
        <v>Recurring fees - (Primary label)</v>
      </c>
      <c r="C1674" s="27" t="s">
        <v>203</v>
      </c>
      <c r="D1674" s="27" t="s">
        <v>989</v>
      </c>
      <c r="E1674" s="27" t="s">
        <v>906</v>
      </c>
      <c r="F1674" s="27"/>
      <c r="G1674" s="27"/>
      <c r="H1674" s="27"/>
      <c r="I1674" s="78"/>
      <c r="J1674" s="78"/>
      <c r="K1674" s="33">
        <f ca="1">SUMIF($3:$3,K$2,1674:1674)</f>
        <v>-60000</v>
      </c>
      <c r="L1674" s="33">
        <f ca="1">SUMIF($3:$3,L$2,1674:1674)</f>
        <v>-60000</v>
      </c>
      <c r="M1674" s="33">
        <f ca="1">SUMIF($3:$3,M$2,1674:1674)</f>
        <v>-60000</v>
      </c>
      <c r="N1674" s="33">
        <f ca="1">SUMIF($3:$3,N$2,1674:1674)</f>
        <v>-60000</v>
      </c>
      <c r="O1674" s="33">
        <f ca="1">SUMIF($3:$3,O$2,1674:1674)</f>
        <v>-60000</v>
      </c>
      <c r="P1674" s="33">
        <f ca="1">SUMIF($3:$3,P$2,1674:1674)</f>
        <v>-60000</v>
      </c>
      <c r="R1674" s="33"/>
      <c r="S1674" s="77">
        <f ca="1">-S1672*INDIRECT(S1669)*S1673</f>
        <v>-5000</v>
      </c>
      <c r="T1674" s="77">
        <f t="shared" ref="T1674:CE1674" ca="1" si="1877">-T1672*INDIRECT(T1669)*T1673</f>
        <v>-5000</v>
      </c>
      <c r="U1674" s="77">
        <f t="shared" ca="1" si="1877"/>
        <v>-5000</v>
      </c>
      <c r="V1674" s="77">
        <f t="shared" ca="1" si="1877"/>
        <v>-5000</v>
      </c>
      <c r="W1674" s="77">
        <f t="shared" ca="1" si="1877"/>
        <v>-5000</v>
      </c>
      <c r="X1674" s="77">
        <f t="shared" ca="1" si="1877"/>
        <v>-5000</v>
      </c>
      <c r="Y1674" s="77">
        <f t="shared" ca="1" si="1877"/>
        <v>-5000</v>
      </c>
      <c r="Z1674" s="77">
        <f t="shared" ca="1" si="1877"/>
        <v>-5000</v>
      </c>
      <c r="AA1674" s="77">
        <f t="shared" ca="1" si="1877"/>
        <v>-5000</v>
      </c>
      <c r="AB1674" s="77">
        <f t="shared" ca="1" si="1877"/>
        <v>-5000</v>
      </c>
      <c r="AC1674" s="77">
        <f t="shared" ca="1" si="1877"/>
        <v>-5000</v>
      </c>
      <c r="AD1674" s="77">
        <f t="shared" ca="1" si="1877"/>
        <v>-5000</v>
      </c>
      <c r="AE1674" s="77">
        <f t="shared" ca="1" si="1877"/>
        <v>-5000</v>
      </c>
      <c r="AF1674" s="77">
        <f t="shared" ca="1" si="1877"/>
        <v>-5000</v>
      </c>
      <c r="AG1674" s="77">
        <f t="shared" ca="1" si="1877"/>
        <v>-5000</v>
      </c>
      <c r="AH1674" s="77">
        <f t="shared" ca="1" si="1877"/>
        <v>-5000</v>
      </c>
      <c r="AI1674" s="77">
        <f t="shared" ca="1" si="1877"/>
        <v>-5000</v>
      </c>
      <c r="AJ1674" s="77">
        <f t="shared" ca="1" si="1877"/>
        <v>-5000</v>
      </c>
      <c r="AK1674" s="77">
        <f t="shared" ca="1" si="1877"/>
        <v>-5000</v>
      </c>
      <c r="AL1674" s="77">
        <f t="shared" ca="1" si="1877"/>
        <v>-5000</v>
      </c>
      <c r="AM1674" s="77">
        <f t="shared" ca="1" si="1877"/>
        <v>-5000</v>
      </c>
      <c r="AN1674" s="77">
        <f t="shared" ca="1" si="1877"/>
        <v>-5000</v>
      </c>
      <c r="AO1674" s="77">
        <f t="shared" ca="1" si="1877"/>
        <v>-5000</v>
      </c>
      <c r="AP1674" s="77">
        <f t="shared" ca="1" si="1877"/>
        <v>-5000</v>
      </c>
      <c r="AQ1674" s="77">
        <f t="shared" ca="1" si="1877"/>
        <v>-5000</v>
      </c>
      <c r="AR1674" s="77">
        <f t="shared" ca="1" si="1877"/>
        <v>-5000</v>
      </c>
      <c r="AS1674" s="77">
        <f t="shared" ca="1" si="1877"/>
        <v>-5000</v>
      </c>
      <c r="AT1674" s="77">
        <f t="shared" ca="1" si="1877"/>
        <v>-5000</v>
      </c>
      <c r="AU1674" s="77">
        <f t="shared" ca="1" si="1877"/>
        <v>-5000</v>
      </c>
      <c r="AV1674" s="77">
        <f t="shared" ca="1" si="1877"/>
        <v>-5000</v>
      </c>
      <c r="AW1674" s="77">
        <f t="shared" ca="1" si="1877"/>
        <v>-5000</v>
      </c>
      <c r="AX1674" s="77">
        <f t="shared" ca="1" si="1877"/>
        <v>-5000</v>
      </c>
      <c r="AY1674" s="77">
        <f t="shared" ca="1" si="1877"/>
        <v>-5000</v>
      </c>
      <c r="AZ1674" s="77">
        <f t="shared" ca="1" si="1877"/>
        <v>-5000</v>
      </c>
      <c r="BA1674" s="77">
        <f t="shared" ca="1" si="1877"/>
        <v>-5000</v>
      </c>
      <c r="BB1674" s="77">
        <f t="shared" ca="1" si="1877"/>
        <v>-5000</v>
      </c>
      <c r="BC1674" s="77">
        <f t="shared" ca="1" si="1877"/>
        <v>-5000</v>
      </c>
      <c r="BD1674" s="77">
        <f t="shared" ca="1" si="1877"/>
        <v>-5000</v>
      </c>
      <c r="BE1674" s="77">
        <f t="shared" ca="1" si="1877"/>
        <v>-5000</v>
      </c>
      <c r="BF1674" s="77">
        <f t="shared" ca="1" si="1877"/>
        <v>-5000</v>
      </c>
      <c r="BG1674" s="77">
        <f t="shared" ca="1" si="1877"/>
        <v>-5000</v>
      </c>
      <c r="BH1674" s="77">
        <f t="shared" ca="1" si="1877"/>
        <v>-5000</v>
      </c>
      <c r="BI1674" s="77">
        <f t="shared" ca="1" si="1877"/>
        <v>-5000</v>
      </c>
      <c r="BJ1674" s="77">
        <f t="shared" ca="1" si="1877"/>
        <v>-5000</v>
      </c>
      <c r="BK1674" s="77">
        <f t="shared" ca="1" si="1877"/>
        <v>-5000</v>
      </c>
      <c r="BL1674" s="77">
        <f t="shared" ca="1" si="1877"/>
        <v>-5000</v>
      </c>
      <c r="BM1674" s="77">
        <f t="shared" ca="1" si="1877"/>
        <v>-5000</v>
      </c>
      <c r="BN1674" s="77">
        <f t="shared" ca="1" si="1877"/>
        <v>-5000</v>
      </c>
      <c r="BO1674" s="77">
        <f t="shared" ca="1" si="1877"/>
        <v>-5000</v>
      </c>
      <c r="BP1674" s="77">
        <f t="shared" ca="1" si="1877"/>
        <v>-5000</v>
      </c>
      <c r="BQ1674" s="77">
        <f t="shared" ca="1" si="1877"/>
        <v>-5000</v>
      </c>
      <c r="BR1674" s="77">
        <f t="shared" ca="1" si="1877"/>
        <v>-5000</v>
      </c>
      <c r="BS1674" s="77">
        <f t="shared" ca="1" si="1877"/>
        <v>-5000</v>
      </c>
      <c r="BT1674" s="77">
        <f t="shared" ca="1" si="1877"/>
        <v>-5000</v>
      </c>
      <c r="BU1674" s="77">
        <f t="shared" ca="1" si="1877"/>
        <v>-5000</v>
      </c>
      <c r="BV1674" s="77">
        <f t="shared" ca="1" si="1877"/>
        <v>-5000</v>
      </c>
      <c r="BW1674" s="77">
        <f t="shared" ca="1" si="1877"/>
        <v>-5000</v>
      </c>
      <c r="BX1674" s="77">
        <f t="shared" ca="1" si="1877"/>
        <v>-5000</v>
      </c>
      <c r="BY1674" s="77">
        <f t="shared" ca="1" si="1877"/>
        <v>-5000</v>
      </c>
      <c r="BZ1674" s="77">
        <f t="shared" ca="1" si="1877"/>
        <v>-5000</v>
      </c>
      <c r="CA1674" s="77">
        <f t="shared" ca="1" si="1877"/>
        <v>-5000</v>
      </c>
      <c r="CB1674" s="77">
        <f t="shared" ca="1" si="1877"/>
        <v>-5000</v>
      </c>
      <c r="CC1674" s="77">
        <f t="shared" ca="1" si="1877"/>
        <v>-5000</v>
      </c>
      <c r="CD1674" s="77">
        <f t="shared" ca="1" si="1877"/>
        <v>-5000</v>
      </c>
      <c r="CE1674" s="77">
        <f t="shared" ca="1" si="1877"/>
        <v>-5000</v>
      </c>
      <c r="CF1674" s="77">
        <f t="shared" ref="CF1674:CL1674" ca="1" si="1878">-CF1672*INDIRECT(CF1669)*CF1673</f>
        <v>-5000</v>
      </c>
      <c r="CG1674" s="77">
        <f t="shared" ca="1" si="1878"/>
        <v>-5000</v>
      </c>
      <c r="CH1674" s="77">
        <f t="shared" ca="1" si="1878"/>
        <v>-5000</v>
      </c>
      <c r="CI1674" s="77">
        <f t="shared" ca="1" si="1878"/>
        <v>-5000</v>
      </c>
      <c r="CJ1674" s="77">
        <f t="shared" ca="1" si="1878"/>
        <v>-5000</v>
      </c>
      <c r="CK1674" s="77">
        <f t="shared" ca="1" si="1878"/>
        <v>-5000</v>
      </c>
      <c r="CL1674" s="77">
        <f t="shared" ca="1" si="1878"/>
        <v>-5000</v>
      </c>
    </row>
    <row r="1675" spans="2:90" x14ac:dyDescent="0.4">
      <c r="B1675" s="13"/>
      <c r="C1675" s="12"/>
      <c r="D1675" s="12" t="s">
        <v>989</v>
      </c>
      <c r="E1675" s="12" t="s">
        <v>906</v>
      </c>
      <c r="F1675" s="12"/>
      <c r="G1675" s="12" t="s">
        <v>244</v>
      </c>
      <c r="H1675" s="12"/>
      <c r="I1675" s="60"/>
      <c r="J1675" s="60"/>
      <c r="R1675" s="9"/>
      <c r="S1675" s="143"/>
      <c r="T1675" s="143"/>
      <c r="U1675" s="143"/>
      <c r="V1675" s="143"/>
      <c r="W1675" s="143"/>
      <c r="X1675" s="143"/>
      <c r="Y1675" s="143"/>
      <c r="Z1675" s="143"/>
      <c r="AA1675" s="143"/>
      <c r="AB1675" s="143"/>
      <c r="AC1675" s="143"/>
      <c r="AD1675" s="143"/>
      <c r="AE1675" s="143"/>
      <c r="AF1675" s="143"/>
      <c r="AG1675" s="143"/>
      <c r="AH1675" s="143"/>
      <c r="AI1675" s="143"/>
      <c r="AJ1675" s="143"/>
      <c r="AK1675" s="143"/>
      <c r="AL1675" s="143"/>
      <c r="AM1675" s="143"/>
      <c r="AN1675" s="143"/>
      <c r="AO1675" s="143"/>
      <c r="AP1675" s="143"/>
      <c r="AQ1675" s="143"/>
      <c r="AR1675" s="143"/>
      <c r="AS1675" s="143"/>
      <c r="AT1675" s="143"/>
      <c r="AU1675" s="143"/>
      <c r="AV1675" s="143"/>
      <c r="AW1675" s="143"/>
      <c r="AX1675" s="143"/>
      <c r="AY1675" s="143"/>
      <c r="AZ1675" s="143"/>
      <c r="BA1675" s="143"/>
      <c r="BB1675" s="143"/>
      <c r="BC1675" s="143"/>
      <c r="BD1675" s="143"/>
      <c r="BE1675" s="143"/>
      <c r="BF1675" s="143"/>
      <c r="BG1675" s="143"/>
      <c r="BH1675" s="143"/>
      <c r="BI1675" s="143"/>
      <c r="BJ1675" s="143"/>
      <c r="BK1675" s="143"/>
      <c r="BL1675" s="143"/>
      <c r="BM1675" s="143"/>
      <c r="BN1675" s="143"/>
      <c r="BO1675" s="143"/>
      <c r="BP1675" s="143"/>
      <c r="BQ1675" s="143"/>
      <c r="BR1675" s="143"/>
      <c r="BS1675" s="143"/>
      <c r="BT1675" s="143"/>
      <c r="BU1675" s="143"/>
      <c r="BV1675" s="143"/>
      <c r="BW1675" s="143"/>
      <c r="BX1675" s="143"/>
      <c r="BY1675" s="143"/>
      <c r="BZ1675" s="143"/>
      <c r="CA1675" s="143"/>
      <c r="CB1675" s="143"/>
      <c r="CC1675" s="143"/>
      <c r="CD1675" s="143"/>
      <c r="CE1675" s="143"/>
      <c r="CF1675" s="143"/>
      <c r="CG1675" s="143"/>
      <c r="CH1675" s="143"/>
      <c r="CI1675" s="143"/>
      <c r="CJ1675" s="143"/>
      <c r="CK1675" s="143"/>
      <c r="CL1675" s="143"/>
    </row>
    <row r="1676" spans="2:90" x14ac:dyDescent="0.4">
      <c r="B1676" s="8" t="str">
        <f>B1662</f>
        <v>(Primary label)</v>
      </c>
      <c r="C1676" s="12"/>
      <c r="D1676" s="12" t="s">
        <v>989</v>
      </c>
      <c r="E1676" s="12" t="s">
        <v>906</v>
      </c>
      <c r="F1676" s="12"/>
      <c r="G1676" s="12" t="s">
        <v>330</v>
      </c>
      <c r="H1676" s="12"/>
      <c r="I1676" s="60"/>
      <c r="J1676" s="60"/>
      <c r="S1676" s="72"/>
      <c r="T1676" s="72"/>
      <c r="U1676" s="72"/>
      <c r="V1676" s="72"/>
      <c r="W1676" s="72"/>
      <c r="X1676" s="72"/>
      <c r="Y1676" s="72"/>
      <c r="Z1676" s="72"/>
      <c r="AA1676" s="72"/>
      <c r="AB1676" s="72"/>
      <c r="AC1676" s="72"/>
      <c r="AD1676" s="72"/>
      <c r="AE1676" s="72"/>
      <c r="AF1676" s="72"/>
      <c r="AG1676" s="72"/>
      <c r="AH1676" s="72"/>
      <c r="AI1676" s="72"/>
      <c r="AJ1676" s="72"/>
      <c r="AK1676" s="72"/>
      <c r="AL1676" s="72"/>
      <c r="AM1676" s="72"/>
      <c r="AN1676" s="72"/>
      <c r="AO1676" s="72"/>
      <c r="AP1676" s="72"/>
      <c r="AQ1676" s="72"/>
      <c r="AR1676" s="72"/>
      <c r="AS1676" s="72"/>
      <c r="AT1676" s="72"/>
      <c r="AU1676" s="72"/>
      <c r="AV1676" s="72"/>
      <c r="AW1676" s="72"/>
      <c r="AX1676" s="72"/>
      <c r="AY1676" s="72"/>
      <c r="AZ1676" s="72"/>
      <c r="BA1676" s="72"/>
      <c r="BB1676" s="72"/>
      <c r="BC1676" s="72"/>
      <c r="BD1676" s="72"/>
      <c r="BE1676" s="72"/>
      <c r="BF1676" s="72"/>
      <c r="BG1676" s="72"/>
      <c r="BH1676" s="72"/>
      <c r="BI1676" s="72"/>
      <c r="BJ1676" s="72"/>
      <c r="BK1676" s="72"/>
      <c r="BL1676" s="72"/>
      <c r="BM1676" s="72"/>
      <c r="BN1676" s="72"/>
      <c r="BO1676" s="72"/>
      <c r="BP1676" s="72"/>
      <c r="BQ1676" s="72"/>
      <c r="BR1676" s="72"/>
      <c r="BS1676" s="72"/>
      <c r="BT1676" s="72"/>
      <c r="BU1676" s="72"/>
      <c r="BV1676" s="72"/>
      <c r="BW1676" s="72"/>
      <c r="BX1676" s="72"/>
      <c r="BY1676" s="72"/>
      <c r="BZ1676" s="72"/>
      <c r="CA1676" s="72"/>
      <c r="CB1676" s="72"/>
      <c r="CC1676" s="72"/>
      <c r="CD1676" s="72"/>
      <c r="CE1676" s="72"/>
      <c r="CF1676" s="72"/>
      <c r="CG1676" s="72"/>
      <c r="CH1676" s="72"/>
      <c r="CI1676" s="72"/>
      <c r="CJ1676" s="72"/>
      <c r="CK1676" s="72"/>
      <c r="CL1676" s="72"/>
    </row>
    <row r="1677" spans="2:90" x14ac:dyDescent="0.4">
      <c r="B1677" s="8" t="str">
        <f>B1663</f>
        <v>primary unit</v>
      </c>
      <c r="C1677" s="12"/>
      <c r="D1677" s="12" t="s">
        <v>989</v>
      </c>
      <c r="E1677" s="12" t="s">
        <v>906</v>
      </c>
      <c r="F1677" s="12"/>
      <c r="G1677" s="12" t="s">
        <v>330</v>
      </c>
      <c r="H1677" s="12"/>
      <c r="I1677" s="60"/>
      <c r="J1677" s="60"/>
      <c r="S1677" s="72"/>
      <c r="T1677" s="72"/>
      <c r="U1677" s="72"/>
      <c r="V1677" s="72"/>
      <c r="W1677" s="72"/>
      <c r="X1677" s="72"/>
      <c r="Y1677" s="72"/>
      <c r="Z1677" s="72"/>
      <c r="AA1677" s="72"/>
      <c r="AB1677" s="72"/>
      <c r="AC1677" s="72"/>
      <c r="AD1677" s="72"/>
      <c r="AE1677" s="72"/>
      <c r="AF1677" s="72"/>
      <c r="AG1677" s="72"/>
      <c r="AH1677" s="72"/>
      <c r="AI1677" s="72"/>
      <c r="AJ1677" s="72"/>
      <c r="AK1677" s="72"/>
      <c r="AL1677" s="72"/>
      <c r="AM1677" s="72"/>
      <c r="AN1677" s="72"/>
      <c r="AO1677" s="72"/>
      <c r="AP1677" s="72"/>
      <c r="AQ1677" s="72"/>
      <c r="AR1677" s="72"/>
      <c r="AS1677" s="72"/>
      <c r="AT1677" s="72"/>
      <c r="AU1677" s="72"/>
      <c r="AV1677" s="72"/>
      <c r="AW1677" s="72"/>
      <c r="AX1677" s="72"/>
      <c r="AY1677" s="72"/>
      <c r="AZ1677" s="72"/>
      <c r="BA1677" s="72"/>
      <c r="BB1677" s="72"/>
      <c r="BC1677" s="72"/>
      <c r="BD1677" s="72"/>
      <c r="BE1677" s="72"/>
      <c r="BF1677" s="72"/>
      <c r="BG1677" s="72"/>
      <c r="BH1677" s="72"/>
      <c r="BI1677" s="72"/>
      <c r="BJ1677" s="72"/>
      <c r="BK1677" s="72"/>
      <c r="BL1677" s="72"/>
      <c r="BM1677" s="72"/>
      <c r="BN1677" s="72"/>
      <c r="BO1677" s="72"/>
      <c r="BP1677" s="72"/>
      <c r="BQ1677" s="72"/>
      <c r="BR1677" s="72"/>
      <c r="BS1677" s="72"/>
      <c r="BT1677" s="72"/>
      <c r="BU1677" s="72"/>
      <c r="BV1677" s="72"/>
      <c r="BW1677" s="72"/>
      <c r="BX1677" s="72"/>
      <c r="BY1677" s="72"/>
      <c r="BZ1677" s="72"/>
      <c r="CA1677" s="72"/>
      <c r="CB1677" s="72"/>
      <c r="CC1677" s="72"/>
      <c r="CD1677" s="72"/>
      <c r="CE1677" s="72"/>
      <c r="CF1677" s="72"/>
      <c r="CG1677" s="72"/>
      <c r="CH1677" s="72"/>
      <c r="CI1677" s="72"/>
      <c r="CJ1677" s="72"/>
      <c r="CK1677" s="72"/>
      <c r="CL1677" s="72"/>
    </row>
    <row r="1678" spans="2:90" x14ac:dyDescent="0.4">
      <c r="B1678" s="8" t="str">
        <f>B1664</f>
        <v>Primary revenue driver</v>
      </c>
      <c r="D1678" t="s">
        <v>989</v>
      </c>
      <c r="E1678" t="s">
        <v>906</v>
      </c>
      <c r="G1678" t="s">
        <v>330</v>
      </c>
      <c r="K1678" s="53"/>
      <c r="L1678" s="53"/>
      <c r="M1678" s="53"/>
      <c r="N1678" s="53"/>
      <c r="O1678" s="53"/>
      <c r="P1678" s="53"/>
      <c r="R1678" s="24"/>
      <c r="S1678" s="208" t="str">
        <f t="shared" ref="S1678:AX1678" si="1879">S1664</f>
        <v>S$12</v>
      </c>
      <c r="T1678" s="208" t="str">
        <f t="shared" si="1879"/>
        <v>T$12</v>
      </c>
      <c r="U1678" s="208" t="str">
        <f t="shared" si="1879"/>
        <v>U$12</v>
      </c>
      <c r="V1678" s="208" t="str">
        <f t="shared" si="1879"/>
        <v>V$12</v>
      </c>
      <c r="W1678" s="208" t="str">
        <f t="shared" si="1879"/>
        <v>W$12</v>
      </c>
      <c r="X1678" s="208" t="str">
        <f t="shared" si="1879"/>
        <v>X$12</v>
      </c>
      <c r="Y1678" s="208" t="str">
        <f t="shared" si="1879"/>
        <v>Y$12</v>
      </c>
      <c r="Z1678" s="208" t="str">
        <f t="shared" si="1879"/>
        <v>Z$12</v>
      </c>
      <c r="AA1678" s="208" t="str">
        <f t="shared" si="1879"/>
        <v>AA$12</v>
      </c>
      <c r="AB1678" s="208" t="str">
        <f t="shared" si="1879"/>
        <v>AB$12</v>
      </c>
      <c r="AC1678" s="208" t="str">
        <f t="shared" si="1879"/>
        <v>AC$12</v>
      </c>
      <c r="AD1678" s="208" t="str">
        <f t="shared" si="1879"/>
        <v>AD$12</v>
      </c>
      <c r="AE1678" s="208" t="str">
        <f t="shared" si="1879"/>
        <v>AE$12</v>
      </c>
      <c r="AF1678" s="208" t="str">
        <f t="shared" si="1879"/>
        <v>AF$12</v>
      </c>
      <c r="AG1678" s="208" t="str">
        <f t="shared" si="1879"/>
        <v>AG$12</v>
      </c>
      <c r="AH1678" s="208" t="str">
        <f t="shared" si="1879"/>
        <v>AH$12</v>
      </c>
      <c r="AI1678" s="208" t="str">
        <f t="shared" si="1879"/>
        <v>AI$12</v>
      </c>
      <c r="AJ1678" s="208" t="str">
        <f t="shared" si="1879"/>
        <v>AJ$12</v>
      </c>
      <c r="AK1678" s="208" t="str">
        <f t="shared" si="1879"/>
        <v>AK$12</v>
      </c>
      <c r="AL1678" s="208" t="str">
        <f t="shared" si="1879"/>
        <v>AL$12</v>
      </c>
      <c r="AM1678" s="208" t="str">
        <f t="shared" si="1879"/>
        <v>AM$12</v>
      </c>
      <c r="AN1678" s="208" t="str">
        <f t="shared" si="1879"/>
        <v>AN$12</v>
      </c>
      <c r="AO1678" s="208" t="str">
        <f t="shared" si="1879"/>
        <v>AO$12</v>
      </c>
      <c r="AP1678" s="208" t="str">
        <f t="shared" si="1879"/>
        <v>AP$12</v>
      </c>
      <c r="AQ1678" s="208" t="str">
        <f t="shared" si="1879"/>
        <v>AQ$12</v>
      </c>
      <c r="AR1678" s="208" t="str">
        <f t="shared" si="1879"/>
        <v>AR$12</v>
      </c>
      <c r="AS1678" s="208" t="str">
        <f t="shared" si="1879"/>
        <v>AS$12</v>
      </c>
      <c r="AT1678" s="208" t="str">
        <f t="shared" si="1879"/>
        <v>AT$12</v>
      </c>
      <c r="AU1678" s="208" t="str">
        <f t="shared" si="1879"/>
        <v>AU$12</v>
      </c>
      <c r="AV1678" s="208" t="str">
        <f t="shared" si="1879"/>
        <v>AV$12</v>
      </c>
      <c r="AW1678" s="208" t="str">
        <f t="shared" si="1879"/>
        <v>AW$12</v>
      </c>
      <c r="AX1678" s="208" t="str">
        <f t="shared" si="1879"/>
        <v>AX$12</v>
      </c>
      <c r="AY1678" s="208" t="str">
        <f t="shared" ref="AY1678:CD1678" si="1880">AY1664</f>
        <v>AY$12</v>
      </c>
      <c r="AZ1678" s="208" t="str">
        <f t="shared" si="1880"/>
        <v>AZ$12</v>
      </c>
      <c r="BA1678" s="208" t="str">
        <f t="shared" si="1880"/>
        <v>BA$12</v>
      </c>
      <c r="BB1678" s="208" t="str">
        <f t="shared" si="1880"/>
        <v>BB$12</v>
      </c>
      <c r="BC1678" s="208" t="str">
        <f t="shared" si="1880"/>
        <v>BC$12</v>
      </c>
      <c r="BD1678" s="208" t="str">
        <f t="shared" si="1880"/>
        <v>BD$12</v>
      </c>
      <c r="BE1678" s="208" t="str">
        <f t="shared" si="1880"/>
        <v>BE$12</v>
      </c>
      <c r="BF1678" s="208" t="str">
        <f t="shared" si="1880"/>
        <v>BF$12</v>
      </c>
      <c r="BG1678" s="208" t="str">
        <f t="shared" si="1880"/>
        <v>BG$12</v>
      </c>
      <c r="BH1678" s="208" t="str">
        <f t="shared" si="1880"/>
        <v>BH$12</v>
      </c>
      <c r="BI1678" s="208" t="str">
        <f t="shared" si="1880"/>
        <v>BI$12</v>
      </c>
      <c r="BJ1678" s="208" t="str">
        <f t="shared" si="1880"/>
        <v>BJ$12</v>
      </c>
      <c r="BK1678" s="208" t="str">
        <f t="shared" si="1880"/>
        <v>BK$12</v>
      </c>
      <c r="BL1678" s="208" t="str">
        <f t="shared" si="1880"/>
        <v>BL$12</v>
      </c>
      <c r="BM1678" s="208" t="str">
        <f t="shared" si="1880"/>
        <v>BM$12</v>
      </c>
      <c r="BN1678" s="208" t="str">
        <f t="shared" si="1880"/>
        <v>BN$12</v>
      </c>
      <c r="BO1678" s="208" t="str">
        <f t="shared" si="1880"/>
        <v>BO$12</v>
      </c>
      <c r="BP1678" s="208" t="str">
        <f t="shared" si="1880"/>
        <v>BP$12</v>
      </c>
      <c r="BQ1678" s="208" t="str">
        <f t="shared" si="1880"/>
        <v>BQ$12</v>
      </c>
      <c r="BR1678" s="208" t="str">
        <f t="shared" si="1880"/>
        <v>BR$12</v>
      </c>
      <c r="BS1678" s="208" t="str">
        <f t="shared" si="1880"/>
        <v>BS$12</v>
      </c>
      <c r="BT1678" s="208" t="str">
        <f t="shared" si="1880"/>
        <v>BT$12</v>
      </c>
      <c r="BU1678" s="208" t="str">
        <f t="shared" si="1880"/>
        <v>BU$12</v>
      </c>
      <c r="BV1678" s="208" t="str">
        <f t="shared" si="1880"/>
        <v>BV$12</v>
      </c>
      <c r="BW1678" s="208" t="str">
        <f t="shared" si="1880"/>
        <v>BW$12</v>
      </c>
      <c r="BX1678" s="208" t="str">
        <f t="shared" si="1880"/>
        <v>BX$12</v>
      </c>
      <c r="BY1678" s="208" t="str">
        <f t="shared" si="1880"/>
        <v>BY$12</v>
      </c>
      <c r="BZ1678" s="208" t="str">
        <f t="shared" si="1880"/>
        <v>BZ$12</v>
      </c>
      <c r="CA1678" s="208" t="str">
        <f t="shared" si="1880"/>
        <v>CA$12</v>
      </c>
      <c r="CB1678" s="208" t="str">
        <f t="shared" si="1880"/>
        <v>CB$12</v>
      </c>
      <c r="CC1678" s="208" t="str">
        <f t="shared" si="1880"/>
        <v>CC$12</v>
      </c>
      <c r="CD1678" s="208" t="str">
        <f t="shared" si="1880"/>
        <v>CD$12</v>
      </c>
      <c r="CE1678" s="208" t="str">
        <f t="shared" ref="CE1678:CL1678" si="1881">CE1664</f>
        <v>CE$12</v>
      </c>
      <c r="CF1678" s="208" t="str">
        <f t="shared" si="1881"/>
        <v>CF$12</v>
      </c>
      <c r="CG1678" s="208" t="str">
        <f t="shared" si="1881"/>
        <v>CG$12</v>
      </c>
      <c r="CH1678" s="208" t="str">
        <f t="shared" si="1881"/>
        <v>CH$12</v>
      </c>
      <c r="CI1678" s="208" t="str">
        <f t="shared" si="1881"/>
        <v>CI$12</v>
      </c>
      <c r="CJ1678" s="208" t="str">
        <f t="shared" si="1881"/>
        <v>CJ$12</v>
      </c>
      <c r="CK1678" s="208" t="str">
        <f t="shared" si="1881"/>
        <v>CK$12</v>
      </c>
      <c r="CL1678" s="208" t="str">
        <f t="shared" si="1881"/>
        <v>CL$12</v>
      </c>
    </row>
    <row r="1679" spans="2:90" x14ac:dyDescent="0.4">
      <c r="B1679" s="8" t="str">
        <f>B1665</f>
        <v>Primary volume driver</v>
      </c>
      <c r="C1679" s="56"/>
      <c r="D1679" s="56" t="s">
        <v>989</v>
      </c>
      <c r="E1679" s="56" t="s">
        <v>906</v>
      </c>
      <c r="F1679" s="56"/>
      <c r="G1679" s="56" t="s">
        <v>330</v>
      </c>
      <c r="H1679" s="56"/>
      <c r="I1679" s="79"/>
      <c r="J1679" s="79"/>
      <c r="K1679" s="15"/>
      <c r="L1679" s="15"/>
      <c r="M1679" s="15"/>
      <c r="N1679" s="15"/>
      <c r="O1679" s="15"/>
      <c r="P1679" s="15"/>
      <c r="R1679" s="15"/>
      <c r="S1679" s="208" t="str">
        <f t="shared" ref="S1679:AX1679" si="1882">S1665</f>
        <v>S$13</v>
      </c>
      <c r="T1679" s="208" t="str">
        <f t="shared" si="1882"/>
        <v>T$13</v>
      </c>
      <c r="U1679" s="208" t="str">
        <f t="shared" si="1882"/>
        <v>U$13</v>
      </c>
      <c r="V1679" s="208" t="str">
        <f t="shared" si="1882"/>
        <v>V$13</v>
      </c>
      <c r="W1679" s="208" t="str">
        <f t="shared" si="1882"/>
        <v>W$13</v>
      </c>
      <c r="X1679" s="208" t="str">
        <f t="shared" si="1882"/>
        <v>X$13</v>
      </c>
      <c r="Y1679" s="208" t="str">
        <f t="shared" si="1882"/>
        <v>Y$13</v>
      </c>
      <c r="Z1679" s="208" t="str">
        <f t="shared" si="1882"/>
        <v>Z$13</v>
      </c>
      <c r="AA1679" s="208" t="str">
        <f t="shared" si="1882"/>
        <v>AA$13</v>
      </c>
      <c r="AB1679" s="208" t="str">
        <f t="shared" si="1882"/>
        <v>AB$13</v>
      </c>
      <c r="AC1679" s="208" t="str">
        <f t="shared" si="1882"/>
        <v>AC$13</v>
      </c>
      <c r="AD1679" s="208" t="str">
        <f t="shared" si="1882"/>
        <v>AD$13</v>
      </c>
      <c r="AE1679" s="208" t="str">
        <f t="shared" si="1882"/>
        <v>AE$13</v>
      </c>
      <c r="AF1679" s="208" t="str">
        <f t="shared" si="1882"/>
        <v>AF$13</v>
      </c>
      <c r="AG1679" s="208" t="str">
        <f t="shared" si="1882"/>
        <v>AG$13</v>
      </c>
      <c r="AH1679" s="208" t="str">
        <f t="shared" si="1882"/>
        <v>AH$13</v>
      </c>
      <c r="AI1679" s="208" t="str">
        <f t="shared" si="1882"/>
        <v>AI$13</v>
      </c>
      <c r="AJ1679" s="208" t="str">
        <f t="shared" si="1882"/>
        <v>AJ$13</v>
      </c>
      <c r="AK1679" s="208" t="str">
        <f t="shared" si="1882"/>
        <v>AK$13</v>
      </c>
      <c r="AL1679" s="208" t="str">
        <f t="shared" si="1882"/>
        <v>AL$13</v>
      </c>
      <c r="AM1679" s="208" t="str">
        <f t="shared" si="1882"/>
        <v>AM$13</v>
      </c>
      <c r="AN1679" s="208" t="str">
        <f t="shared" si="1882"/>
        <v>AN$13</v>
      </c>
      <c r="AO1679" s="208" t="str">
        <f t="shared" si="1882"/>
        <v>AO$13</v>
      </c>
      <c r="AP1679" s="208" t="str">
        <f t="shared" si="1882"/>
        <v>AP$13</v>
      </c>
      <c r="AQ1679" s="208" t="str">
        <f t="shared" si="1882"/>
        <v>AQ$13</v>
      </c>
      <c r="AR1679" s="208" t="str">
        <f t="shared" si="1882"/>
        <v>AR$13</v>
      </c>
      <c r="AS1679" s="208" t="str">
        <f t="shared" si="1882"/>
        <v>AS$13</v>
      </c>
      <c r="AT1679" s="208" t="str">
        <f t="shared" si="1882"/>
        <v>AT$13</v>
      </c>
      <c r="AU1679" s="208" t="str">
        <f t="shared" si="1882"/>
        <v>AU$13</v>
      </c>
      <c r="AV1679" s="208" t="str">
        <f t="shared" si="1882"/>
        <v>AV$13</v>
      </c>
      <c r="AW1679" s="208" t="str">
        <f t="shared" si="1882"/>
        <v>AW$13</v>
      </c>
      <c r="AX1679" s="208" t="str">
        <f t="shared" si="1882"/>
        <v>AX$13</v>
      </c>
      <c r="AY1679" s="208" t="str">
        <f t="shared" ref="AY1679:CD1679" si="1883">AY1665</f>
        <v>AY$13</v>
      </c>
      <c r="AZ1679" s="208" t="str">
        <f t="shared" si="1883"/>
        <v>AZ$13</v>
      </c>
      <c r="BA1679" s="208" t="str">
        <f t="shared" si="1883"/>
        <v>BA$13</v>
      </c>
      <c r="BB1679" s="208" t="str">
        <f t="shared" si="1883"/>
        <v>BB$13</v>
      </c>
      <c r="BC1679" s="208" t="str">
        <f t="shared" si="1883"/>
        <v>BC$13</v>
      </c>
      <c r="BD1679" s="208" t="str">
        <f t="shared" si="1883"/>
        <v>BD$13</v>
      </c>
      <c r="BE1679" s="208" t="str">
        <f t="shared" si="1883"/>
        <v>BE$13</v>
      </c>
      <c r="BF1679" s="208" t="str">
        <f t="shared" si="1883"/>
        <v>BF$13</v>
      </c>
      <c r="BG1679" s="208" t="str">
        <f t="shared" si="1883"/>
        <v>BG$13</v>
      </c>
      <c r="BH1679" s="208" t="str">
        <f t="shared" si="1883"/>
        <v>BH$13</v>
      </c>
      <c r="BI1679" s="208" t="str">
        <f t="shared" si="1883"/>
        <v>BI$13</v>
      </c>
      <c r="BJ1679" s="208" t="str">
        <f t="shared" si="1883"/>
        <v>BJ$13</v>
      </c>
      <c r="BK1679" s="208" t="str">
        <f t="shared" si="1883"/>
        <v>BK$13</v>
      </c>
      <c r="BL1679" s="208" t="str">
        <f t="shared" si="1883"/>
        <v>BL$13</v>
      </c>
      <c r="BM1679" s="208" t="str">
        <f t="shared" si="1883"/>
        <v>BM$13</v>
      </c>
      <c r="BN1679" s="208" t="str">
        <f t="shared" si="1883"/>
        <v>BN$13</v>
      </c>
      <c r="BO1679" s="208" t="str">
        <f t="shared" si="1883"/>
        <v>BO$13</v>
      </c>
      <c r="BP1679" s="208" t="str">
        <f t="shared" si="1883"/>
        <v>BP$13</v>
      </c>
      <c r="BQ1679" s="208" t="str">
        <f t="shared" si="1883"/>
        <v>BQ$13</v>
      </c>
      <c r="BR1679" s="208" t="str">
        <f t="shared" si="1883"/>
        <v>BR$13</v>
      </c>
      <c r="BS1679" s="208" t="str">
        <f t="shared" si="1883"/>
        <v>BS$13</v>
      </c>
      <c r="BT1679" s="208" t="str">
        <f t="shared" si="1883"/>
        <v>BT$13</v>
      </c>
      <c r="BU1679" s="208" t="str">
        <f t="shared" si="1883"/>
        <v>BU$13</v>
      </c>
      <c r="BV1679" s="208" t="str">
        <f t="shared" si="1883"/>
        <v>BV$13</v>
      </c>
      <c r="BW1679" s="208" t="str">
        <f t="shared" si="1883"/>
        <v>BW$13</v>
      </c>
      <c r="BX1679" s="208" t="str">
        <f t="shared" si="1883"/>
        <v>BX$13</v>
      </c>
      <c r="BY1679" s="208" t="str">
        <f t="shared" si="1883"/>
        <v>BY$13</v>
      </c>
      <c r="BZ1679" s="208" t="str">
        <f t="shared" si="1883"/>
        <v>BZ$13</v>
      </c>
      <c r="CA1679" s="208" t="str">
        <f t="shared" si="1883"/>
        <v>CA$13</v>
      </c>
      <c r="CB1679" s="208" t="str">
        <f t="shared" si="1883"/>
        <v>CB$13</v>
      </c>
      <c r="CC1679" s="208" t="str">
        <f t="shared" si="1883"/>
        <v>CC$13</v>
      </c>
      <c r="CD1679" s="208" t="str">
        <f t="shared" si="1883"/>
        <v>CD$13</v>
      </c>
      <c r="CE1679" s="208" t="str">
        <f t="shared" ref="CE1679:CL1679" si="1884">CE1665</f>
        <v>CE$13</v>
      </c>
      <c r="CF1679" s="208" t="str">
        <f t="shared" si="1884"/>
        <v>CF$13</v>
      </c>
      <c r="CG1679" s="208" t="str">
        <f t="shared" si="1884"/>
        <v>CG$13</v>
      </c>
      <c r="CH1679" s="208" t="str">
        <f t="shared" si="1884"/>
        <v>CH$13</v>
      </c>
      <c r="CI1679" s="208" t="str">
        <f t="shared" si="1884"/>
        <v>CI$13</v>
      </c>
      <c r="CJ1679" s="208" t="str">
        <f t="shared" si="1884"/>
        <v>CJ$13</v>
      </c>
      <c r="CK1679" s="208" t="str">
        <f t="shared" si="1884"/>
        <v>CK$13</v>
      </c>
      <c r="CL1679" s="208" t="str">
        <f t="shared" si="1884"/>
        <v>CL$13</v>
      </c>
    </row>
    <row r="1680" spans="2:90" x14ac:dyDescent="0.4">
      <c r="B1680" s="87" t="str">
        <f>B1670</f>
        <v>Recurring fees:</v>
      </c>
      <c r="C1680" s="12"/>
      <c r="D1680" s="12" t="s">
        <v>989</v>
      </c>
      <c r="E1680" s="12" t="s">
        <v>906</v>
      </c>
      <c r="F1680" s="12"/>
      <c r="G1680" s="12" t="s">
        <v>330</v>
      </c>
      <c r="H1680" s="12"/>
      <c r="I1680" s="60"/>
      <c r="J1680" s="60"/>
      <c r="K1680" s="15"/>
      <c r="L1680" s="15"/>
      <c r="M1680" s="15"/>
      <c r="N1680" s="15"/>
      <c r="O1680" s="15"/>
      <c r="P1680" s="15"/>
      <c r="R1680" s="15"/>
      <c r="S1680" s="208">
        <f t="shared" ref="S1680:AX1680" si="1885">S1667</f>
        <v>0</v>
      </c>
      <c r="T1680" s="208">
        <f t="shared" si="1885"/>
        <v>0</v>
      </c>
      <c r="U1680" s="208">
        <f t="shared" si="1885"/>
        <v>0</v>
      </c>
      <c r="V1680" s="208">
        <f t="shared" si="1885"/>
        <v>0</v>
      </c>
      <c r="W1680" s="208">
        <f t="shared" si="1885"/>
        <v>0</v>
      </c>
      <c r="X1680" s="208">
        <f t="shared" si="1885"/>
        <v>0</v>
      </c>
      <c r="Y1680" s="208">
        <f t="shared" si="1885"/>
        <v>0</v>
      </c>
      <c r="Z1680" s="208">
        <f t="shared" si="1885"/>
        <v>0</v>
      </c>
      <c r="AA1680" s="208">
        <f t="shared" si="1885"/>
        <v>0</v>
      </c>
      <c r="AB1680" s="208">
        <f t="shared" si="1885"/>
        <v>0</v>
      </c>
      <c r="AC1680" s="208">
        <f t="shared" si="1885"/>
        <v>0</v>
      </c>
      <c r="AD1680" s="208">
        <f t="shared" si="1885"/>
        <v>0</v>
      </c>
      <c r="AE1680" s="208">
        <f t="shared" si="1885"/>
        <v>0</v>
      </c>
      <c r="AF1680" s="208">
        <f t="shared" si="1885"/>
        <v>0</v>
      </c>
      <c r="AG1680" s="208">
        <f t="shared" si="1885"/>
        <v>0</v>
      </c>
      <c r="AH1680" s="208">
        <f t="shared" si="1885"/>
        <v>0</v>
      </c>
      <c r="AI1680" s="208">
        <f t="shared" si="1885"/>
        <v>0</v>
      </c>
      <c r="AJ1680" s="208">
        <f t="shared" si="1885"/>
        <v>0</v>
      </c>
      <c r="AK1680" s="208">
        <f t="shared" si="1885"/>
        <v>0</v>
      </c>
      <c r="AL1680" s="208">
        <f t="shared" si="1885"/>
        <v>0</v>
      </c>
      <c r="AM1680" s="208">
        <f t="shared" si="1885"/>
        <v>0</v>
      </c>
      <c r="AN1680" s="208">
        <f t="shared" si="1885"/>
        <v>0</v>
      </c>
      <c r="AO1680" s="208">
        <f t="shared" si="1885"/>
        <v>0</v>
      </c>
      <c r="AP1680" s="208">
        <f t="shared" si="1885"/>
        <v>0</v>
      </c>
      <c r="AQ1680" s="208">
        <f t="shared" si="1885"/>
        <v>0</v>
      </c>
      <c r="AR1680" s="208">
        <f t="shared" si="1885"/>
        <v>0</v>
      </c>
      <c r="AS1680" s="208">
        <f t="shared" si="1885"/>
        <v>0</v>
      </c>
      <c r="AT1680" s="208">
        <f t="shared" si="1885"/>
        <v>0</v>
      </c>
      <c r="AU1680" s="208">
        <f t="shared" si="1885"/>
        <v>0</v>
      </c>
      <c r="AV1680" s="208">
        <f t="shared" si="1885"/>
        <v>0</v>
      </c>
      <c r="AW1680" s="208">
        <f t="shared" si="1885"/>
        <v>0</v>
      </c>
      <c r="AX1680" s="208">
        <f t="shared" si="1885"/>
        <v>0</v>
      </c>
      <c r="AY1680" s="208">
        <f t="shared" ref="AY1680:CD1680" si="1886">AY1667</f>
        <v>0</v>
      </c>
      <c r="AZ1680" s="208">
        <f t="shared" si="1886"/>
        <v>0</v>
      </c>
      <c r="BA1680" s="208">
        <f t="shared" si="1886"/>
        <v>0</v>
      </c>
      <c r="BB1680" s="208">
        <f t="shared" si="1886"/>
        <v>0</v>
      </c>
      <c r="BC1680" s="208">
        <f t="shared" si="1886"/>
        <v>0</v>
      </c>
      <c r="BD1680" s="208">
        <f t="shared" si="1886"/>
        <v>0</v>
      </c>
      <c r="BE1680" s="208">
        <f t="shared" si="1886"/>
        <v>0</v>
      </c>
      <c r="BF1680" s="208">
        <f t="shared" si="1886"/>
        <v>0</v>
      </c>
      <c r="BG1680" s="208">
        <f t="shared" si="1886"/>
        <v>0</v>
      </c>
      <c r="BH1680" s="208">
        <f t="shared" si="1886"/>
        <v>0</v>
      </c>
      <c r="BI1680" s="208">
        <f t="shared" si="1886"/>
        <v>0</v>
      </c>
      <c r="BJ1680" s="208">
        <f t="shared" si="1886"/>
        <v>0</v>
      </c>
      <c r="BK1680" s="208">
        <f t="shared" si="1886"/>
        <v>0</v>
      </c>
      <c r="BL1680" s="208">
        <f t="shared" si="1886"/>
        <v>0</v>
      </c>
      <c r="BM1680" s="208">
        <f t="shared" si="1886"/>
        <v>0</v>
      </c>
      <c r="BN1680" s="208">
        <f t="shared" si="1886"/>
        <v>0</v>
      </c>
      <c r="BO1680" s="208">
        <f t="shared" si="1886"/>
        <v>0</v>
      </c>
      <c r="BP1680" s="208">
        <f t="shared" si="1886"/>
        <v>0</v>
      </c>
      <c r="BQ1680" s="208">
        <f t="shared" si="1886"/>
        <v>0</v>
      </c>
      <c r="BR1680" s="208">
        <f t="shared" si="1886"/>
        <v>0</v>
      </c>
      <c r="BS1680" s="208">
        <f t="shared" si="1886"/>
        <v>0</v>
      </c>
      <c r="BT1680" s="208">
        <f t="shared" si="1886"/>
        <v>0</v>
      </c>
      <c r="BU1680" s="208">
        <f t="shared" si="1886"/>
        <v>0</v>
      </c>
      <c r="BV1680" s="208">
        <f t="shared" si="1886"/>
        <v>0</v>
      </c>
      <c r="BW1680" s="208">
        <f t="shared" si="1886"/>
        <v>0</v>
      </c>
      <c r="BX1680" s="208">
        <f t="shared" si="1886"/>
        <v>0</v>
      </c>
      <c r="BY1680" s="208">
        <f t="shared" si="1886"/>
        <v>0</v>
      </c>
      <c r="BZ1680" s="208">
        <f t="shared" si="1886"/>
        <v>0</v>
      </c>
      <c r="CA1680" s="208">
        <f t="shared" si="1886"/>
        <v>0</v>
      </c>
      <c r="CB1680" s="208">
        <f t="shared" si="1886"/>
        <v>0</v>
      </c>
      <c r="CC1680" s="208">
        <f t="shared" si="1886"/>
        <v>0</v>
      </c>
      <c r="CD1680" s="208">
        <f t="shared" si="1886"/>
        <v>0</v>
      </c>
      <c r="CE1680" s="208">
        <f t="shared" ref="CE1680:CL1680" si="1887">CE1667</f>
        <v>0</v>
      </c>
      <c r="CF1680" s="208">
        <f t="shared" si="1887"/>
        <v>0</v>
      </c>
      <c r="CG1680" s="208">
        <f t="shared" si="1887"/>
        <v>0</v>
      </c>
      <c r="CH1680" s="208">
        <f t="shared" si="1887"/>
        <v>0</v>
      </c>
      <c r="CI1680" s="208">
        <f t="shared" si="1887"/>
        <v>0</v>
      </c>
      <c r="CJ1680" s="208">
        <f t="shared" si="1887"/>
        <v>0</v>
      </c>
      <c r="CK1680" s="208">
        <f t="shared" si="1887"/>
        <v>0</v>
      </c>
      <c r="CL1680" s="208">
        <f t="shared" si="1887"/>
        <v>0</v>
      </c>
    </row>
    <row r="1681" spans="2:90" x14ac:dyDescent="0.4">
      <c r="B1681" s="231" t="str">
        <f>IFERROR(SUBSTITUTE(TRIM(MID(B1670, SEARCH("-", B1670) + 1, LEN(B1670))),":",""),"no unit")</f>
        <v>no unit</v>
      </c>
      <c r="C1681" s="12"/>
      <c r="D1681" s="12" t="s">
        <v>989</v>
      </c>
      <c r="E1681" s="12" t="s">
        <v>906</v>
      </c>
      <c r="F1681" s="12"/>
      <c r="G1681" s="12" t="s">
        <v>330</v>
      </c>
      <c r="H1681" s="12"/>
      <c r="I1681" s="60"/>
      <c r="J1681" s="60"/>
      <c r="K1681" s="15"/>
      <c r="L1681" s="15"/>
      <c r="M1681" s="15"/>
      <c r="N1681" s="15"/>
      <c r="O1681" s="15"/>
      <c r="P1681" s="15"/>
      <c r="R1681" s="15"/>
      <c r="S1681" s="208"/>
      <c r="T1681" s="208"/>
      <c r="U1681" s="208"/>
      <c r="V1681" s="208"/>
      <c r="W1681" s="208"/>
      <c r="X1681" s="208"/>
      <c r="Y1681" s="208"/>
      <c r="Z1681" s="208"/>
      <c r="AA1681" s="208"/>
      <c r="AB1681" s="208"/>
      <c r="AC1681" s="208"/>
      <c r="AD1681" s="208"/>
      <c r="AE1681" s="208"/>
      <c r="AF1681" s="208"/>
      <c r="AG1681" s="208"/>
      <c r="AH1681" s="208"/>
      <c r="AI1681" s="208"/>
      <c r="AJ1681" s="208"/>
      <c r="AK1681" s="208"/>
      <c r="AL1681" s="208"/>
      <c r="AM1681" s="208"/>
      <c r="AN1681" s="208"/>
      <c r="AO1681" s="208"/>
      <c r="AP1681" s="208"/>
      <c r="AQ1681" s="208"/>
      <c r="AR1681" s="208"/>
      <c r="AS1681" s="208"/>
      <c r="AT1681" s="208"/>
      <c r="AU1681" s="208"/>
      <c r="AV1681" s="208"/>
      <c r="AW1681" s="208"/>
      <c r="AX1681" s="208"/>
      <c r="AY1681" s="208"/>
      <c r="AZ1681" s="208"/>
      <c r="BA1681" s="208"/>
      <c r="BB1681" s="208"/>
      <c r="BC1681" s="208"/>
      <c r="BD1681" s="208"/>
      <c r="BE1681" s="208"/>
      <c r="BF1681" s="208"/>
      <c r="BG1681" s="208"/>
      <c r="BH1681" s="208"/>
      <c r="BI1681" s="208"/>
      <c r="BJ1681" s="208"/>
      <c r="BK1681" s="208"/>
      <c r="BL1681" s="208"/>
      <c r="BM1681" s="208"/>
      <c r="BN1681" s="208"/>
      <c r="BO1681" s="208"/>
      <c r="BP1681" s="208"/>
      <c r="BQ1681" s="208"/>
      <c r="BR1681" s="208"/>
      <c r="BS1681" s="208"/>
      <c r="BT1681" s="208"/>
      <c r="BU1681" s="208"/>
      <c r="BV1681" s="208"/>
      <c r="BW1681" s="208"/>
      <c r="BX1681" s="208"/>
      <c r="BY1681" s="208"/>
      <c r="BZ1681" s="208"/>
      <c r="CA1681" s="208"/>
      <c r="CB1681" s="208"/>
      <c r="CC1681" s="208"/>
      <c r="CD1681" s="208"/>
      <c r="CE1681" s="208"/>
      <c r="CF1681" s="208"/>
      <c r="CG1681" s="208"/>
      <c r="CH1681" s="208"/>
      <c r="CI1681" s="208"/>
      <c r="CJ1681" s="208"/>
      <c r="CK1681" s="208"/>
      <c r="CL1681" s="208"/>
    </row>
    <row r="1682" spans="2:90" x14ac:dyDescent="0.4">
      <c r="B1682" s="87" t="str">
        <f>B1668</f>
        <v>Secondary revenue driver</v>
      </c>
      <c r="C1682" s="88"/>
      <c r="D1682" s="88" t="s">
        <v>989</v>
      </c>
      <c r="E1682" s="88" t="s">
        <v>906</v>
      </c>
      <c r="F1682" s="88"/>
      <c r="G1682" s="88" t="s">
        <v>330</v>
      </c>
      <c r="H1682" s="88"/>
      <c r="I1682" s="206"/>
      <c r="J1682" s="206"/>
      <c r="K1682" s="207"/>
      <c r="L1682" s="207"/>
      <c r="M1682" s="207"/>
      <c r="N1682" s="207"/>
      <c r="O1682" s="207"/>
      <c r="P1682" s="207"/>
      <c r="R1682" s="207"/>
      <c r="S1682" s="4" t="str">
        <f t="shared" ref="S1682:CD1682" si="1888">ADDRESS(ROW(S1674),COLUMN(S1674),2)</f>
        <v>S$1674</v>
      </c>
      <c r="T1682" s="4" t="str">
        <f t="shared" si="1888"/>
        <v>T$1674</v>
      </c>
      <c r="U1682" s="4" t="str">
        <f t="shared" si="1888"/>
        <v>U$1674</v>
      </c>
      <c r="V1682" s="4" t="str">
        <f t="shared" si="1888"/>
        <v>V$1674</v>
      </c>
      <c r="W1682" s="4" t="str">
        <f t="shared" si="1888"/>
        <v>W$1674</v>
      </c>
      <c r="X1682" s="4" t="str">
        <f t="shared" si="1888"/>
        <v>X$1674</v>
      </c>
      <c r="Y1682" s="4" t="str">
        <f t="shared" si="1888"/>
        <v>Y$1674</v>
      </c>
      <c r="Z1682" s="4" t="str">
        <f t="shared" si="1888"/>
        <v>Z$1674</v>
      </c>
      <c r="AA1682" s="4" t="str">
        <f t="shared" si="1888"/>
        <v>AA$1674</v>
      </c>
      <c r="AB1682" s="4" t="str">
        <f t="shared" si="1888"/>
        <v>AB$1674</v>
      </c>
      <c r="AC1682" s="4" t="str">
        <f t="shared" si="1888"/>
        <v>AC$1674</v>
      </c>
      <c r="AD1682" s="4" t="str">
        <f t="shared" si="1888"/>
        <v>AD$1674</v>
      </c>
      <c r="AE1682" s="4" t="str">
        <f t="shared" si="1888"/>
        <v>AE$1674</v>
      </c>
      <c r="AF1682" s="4" t="str">
        <f t="shared" si="1888"/>
        <v>AF$1674</v>
      </c>
      <c r="AG1682" s="4" t="str">
        <f t="shared" si="1888"/>
        <v>AG$1674</v>
      </c>
      <c r="AH1682" s="4" t="str">
        <f t="shared" si="1888"/>
        <v>AH$1674</v>
      </c>
      <c r="AI1682" s="4" t="str">
        <f t="shared" si="1888"/>
        <v>AI$1674</v>
      </c>
      <c r="AJ1682" s="4" t="str">
        <f t="shared" si="1888"/>
        <v>AJ$1674</v>
      </c>
      <c r="AK1682" s="4" t="str">
        <f t="shared" si="1888"/>
        <v>AK$1674</v>
      </c>
      <c r="AL1682" s="4" t="str">
        <f t="shared" si="1888"/>
        <v>AL$1674</v>
      </c>
      <c r="AM1682" s="4" t="str">
        <f t="shared" si="1888"/>
        <v>AM$1674</v>
      </c>
      <c r="AN1682" s="4" t="str">
        <f t="shared" si="1888"/>
        <v>AN$1674</v>
      </c>
      <c r="AO1682" s="4" t="str">
        <f t="shared" si="1888"/>
        <v>AO$1674</v>
      </c>
      <c r="AP1682" s="4" t="str">
        <f t="shared" si="1888"/>
        <v>AP$1674</v>
      </c>
      <c r="AQ1682" s="4" t="str">
        <f t="shared" si="1888"/>
        <v>AQ$1674</v>
      </c>
      <c r="AR1682" s="4" t="str">
        <f t="shared" si="1888"/>
        <v>AR$1674</v>
      </c>
      <c r="AS1682" s="4" t="str">
        <f t="shared" si="1888"/>
        <v>AS$1674</v>
      </c>
      <c r="AT1682" s="4" t="str">
        <f t="shared" si="1888"/>
        <v>AT$1674</v>
      </c>
      <c r="AU1682" s="4" t="str">
        <f t="shared" si="1888"/>
        <v>AU$1674</v>
      </c>
      <c r="AV1682" s="4" t="str">
        <f t="shared" si="1888"/>
        <v>AV$1674</v>
      </c>
      <c r="AW1682" s="4" t="str">
        <f t="shared" si="1888"/>
        <v>AW$1674</v>
      </c>
      <c r="AX1682" s="4" t="str">
        <f t="shared" si="1888"/>
        <v>AX$1674</v>
      </c>
      <c r="AY1682" s="4" t="str">
        <f t="shared" si="1888"/>
        <v>AY$1674</v>
      </c>
      <c r="AZ1682" s="4" t="str">
        <f t="shared" si="1888"/>
        <v>AZ$1674</v>
      </c>
      <c r="BA1682" s="4" t="str">
        <f t="shared" si="1888"/>
        <v>BA$1674</v>
      </c>
      <c r="BB1682" s="4" t="str">
        <f t="shared" si="1888"/>
        <v>BB$1674</v>
      </c>
      <c r="BC1682" s="4" t="str">
        <f t="shared" si="1888"/>
        <v>BC$1674</v>
      </c>
      <c r="BD1682" s="4" t="str">
        <f t="shared" si="1888"/>
        <v>BD$1674</v>
      </c>
      <c r="BE1682" s="4" t="str">
        <f t="shared" si="1888"/>
        <v>BE$1674</v>
      </c>
      <c r="BF1682" s="4" t="str">
        <f t="shared" si="1888"/>
        <v>BF$1674</v>
      </c>
      <c r="BG1682" s="4" t="str">
        <f t="shared" si="1888"/>
        <v>BG$1674</v>
      </c>
      <c r="BH1682" s="4" t="str">
        <f t="shared" si="1888"/>
        <v>BH$1674</v>
      </c>
      <c r="BI1682" s="4" t="str">
        <f t="shared" si="1888"/>
        <v>BI$1674</v>
      </c>
      <c r="BJ1682" s="4" t="str">
        <f t="shared" si="1888"/>
        <v>BJ$1674</v>
      </c>
      <c r="BK1682" s="4" t="str">
        <f t="shared" si="1888"/>
        <v>BK$1674</v>
      </c>
      <c r="BL1682" s="4" t="str">
        <f t="shared" si="1888"/>
        <v>BL$1674</v>
      </c>
      <c r="BM1682" s="4" t="str">
        <f t="shared" si="1888"/>
        <v>BM$1674</v>
      </c>
      <c r="BN1682" s="4" t="str">
        <f t="shared" si="1888"/>
        <v>BN$1674</v>
      </c>
      <c r="BO1682" s="4" t="str">
        <f t="shared" si="1888"/>
        <v>BO$1674</v>
      </c>
      <c r="BP1682" s="4" t="str">
        <f t="shared" si="1888"/>
        <v>BP$1674</v>
      </c>
      <c r="BQ1682" s="4" t="str">
        <f t="shared" si="1888"/>
        <v>BQ$1674</v>
      </c>
      <c r="BR1682" s="4" t="str">
        <f t="shared" si="1888"/>
        <v>BR$1674</v>
      </c>
      <c r="BS1682" s="4" t="str">
        <f t="shared" si="1888"/>
        <v>BS$1674</v>
      </c>
      <c r="BT1682" s="4" t="str">
        <f t="shared" si="1888"/>
        <v>BT$1674</v>
      </c>
      <c r="BU1682" s="4" t="str">
        <f t="shared" si="1888"/>
        <v>BU$1674</v>
      </c>
      <c r="BV1682" s="4" t="str">
        <f t="shared" si="1888"/>
        <v>BV$1674</v>
      </c>
      <c r="BW1682" s="4" t="str">
        <f t="shared" si="1888"/>
        <v>BW$1674</v>
      </c>
      <c r="BX1682" s="4" t="str">
        <f t="shared" si="1888"/>
        <v>BX$1674</v>
      </c>
      <c r="BY1682" s="4" t="str">
        <f t="shared" si="1888"/>
        <v>BY$1674</v>
      </c>
      <c r="BZ1682" s="4" t="str">
        <f t="shared" si="1888"/>
        <v>BZ$1674</v>
      </c>
      <c r="CA1682" s="4" t="str">
        <f t="shared" si="1888"/>
        <v>CA$1674</v>
      </c>
      <c r="CB1682" s="4" t="str">
        <f t="shared" si="1888"/>
        <v>CB$1674</v>
      </c>
      <c r="CC1682" s="4" t="str">
        <f t="shared" si="1888"/>
        <v>CC$1674</v>
      </c>
      <c r="CD1682" s="4" t="str">
        <f t="shared" si="1888"/>
        <v>CD$1674</v>
      </c>
      <c r="CE1682" s="4" t="str">
        <f t="shared" ref="CE1682:CL1682" si="1889">ADDRESS(ROW(CE1674),COLUMN(CE1674),2)</f>
        <v>CE$1674</v>
      </c>
      <c r="CF1682" s="4" t="str">
        <f t="shared" si="1889"/>
        <v>CF$1674</v>
      </c>
      <c r="CG1682" s="4" t="str">
        <f t="shared" si="1889"/>
        <v>CG$1674</v>
      </c>
      <c r="CH1682" s="4" t="str">
        <f t="shared" si="1889"/>
        <v>CH$1674</v>
      </c>
      <c r="CI1682" s="4" t="str">
        <f t="shared" si="1889"/>
        <v>CI$1674</v>
      </c>
      <c r="CJ1682" s="4" t="str">
        <f t="shared" si="1889"/>
        <v>CJ$1674</v>
      </c>
      <c r="CK1682" s="4" t="str">
        <f t="shared" si="1889"/>
        <v>CK$1674</v>
      </c>
      <c r="CL1682" s="4" t="str">
        <f t="shared" si="1889"/>
        <v>CL$1674</v>
      </c>
    </row>
    <row r="1683" spans="2:90" x14ac:dyDescent="0.4">
      <c r="B1683" s="8" t="str">
        <f>B1669</f>
        <v>Secondary volume driver</v>
      </c>
      <c r="C1683" s="12"/>
      <c r="D1683" s="12" t="s">
        <v>989</v>
      </c>
      <c r="E1683" s="12" t="s">
        <v>906</v>
      </c>
      <c r="F1683" s="12"/>
      <c r="G1683" s="12" t="s">
        <v>330</v>
      </c>
      <c r="H1683" s="12"/>
      <c r="I1683" s="60"/>
      <c r="J1683" s="60"/>
      <c r="K1683" s="15"/>
      <c r="L1683" s="15"/>
      <c r="M1683" s="15"/>
      <c r="N1683" s="15"/>
      <c r="O1683" s="15"/>
      <c r="P1683" s="15"/>
      <c r="R1683" s="15"/>
      <c r="S1683" s="208" t="str">
        <f t="shared" ref="S1683:AX1683" si="1890">S1669</f>
        <v>S$15</v>
      </c>
      <c r="T1683" s="208" t="str">
        <f t="shared" si="1890"/>
        <v>T$15</v>
      </c>
      <c r="U1683" s="208" t="str">
        <f t="shared" si="1890"/>
        <v>U$15</v>
      </c>
      <c r="V1683" s="208" t="str">
        <f t="shared" si="1890"/>
        <v>V$15</v>
      </c>
      <c r="W1683" s="208" t="str">
        <f t="shared" si="1890"/>
        <v>W$15</v>
      </c>
      <c r="X1683" s="208" t="str">
        <f t="shared" si="1890"/>
        <v>X$15</v>
      </c>
      <c r="Y1683" s="208" t="str">
        <f t="shared" si="1890"/>
        <v>Y$15</v>
      </c>
      <c r="Z1683" s="208" t="str">
        <f t="shared" si="1890"/>
        <v>Z$15</v>
      </c>
      <c r="AA1683" s="208" t="str">
        <f t="shared" si="1890"/>
        <v>AA$15</v>
      </c>
      <c r="AB1683" s="208" t="str">
        <f t="shared" si="1890"/>
        <v>AB$15</v>
      </c>
      <c r="AC1683" s="208" t="str">
        <f t="shared" si="1890"/>
        <v>AC$15</v>
      </c>
      <c r="AD1683" s="208" t="str">
        <f t="shared" si="1890"/>
        <v>AD$15</v>
      </c>
      <c r="AE1683" s="208" t="str">
        <f t="shared" si="1890"/>
        <v>AE$15</v>
      </c>
      <c r="AF1683" s="208" t="str">
        <f t="shared" si="1890"/>
        <v>AF$15</v>
      </c>
      <c r="AG1683" s="208" t="str">
        <f t="shared" si="1890"/>
        <v>AG$15</v>
      </c>
      <c r="AH1683" s="208" t="str">
        <f t="shared" si="1890"/>
        <v>AH$15</v>
      </c>
      <c r="AI1683" s="208" t="str">
        <f t="shared" si="1890"/>
        <v>AI$15</v>
      </c>
      <c r="AJ1683" s="208" t="str">
        <f t="shared" si="1890"/>
        <v>AJ$15</v>
      </c>
      <c r="AK1683" s="208" t="str">
        <f t="shared" si="1890"/>
        <v>AK$15</v>
      </c>
      <c r="AL1683" s="208" t="str">
        <f t="shared" si="1890"/>
        <v>AL$15</v>
      </c>
      <c r="AM1683" s="208" t="str">
        <f t="shared" si="1890"/>
        <v>AM$15</v>
      </c>
      <c r="AN1683" s="208" t="str">
        <f t="shared" si="1890"/>
        <v>AN$15</v>
      </c>
      <c r="AO1683" s="208" t="str">
        <f t="shared" si="1890"/>
        <v>AO$15</v>
      </c>
      <c r="AP1683" s="208" t="str">
        <f t="shared" si="1890"/>
        <v>AP$15</v>
      </c>
      <c r="AQ1683" s="208" t="str">
        <f t="shared" si="1890"/>
        <v>AQ$15</v>
      </c>
      <c r="AR1683" s="208" t="str">
        <f t="shared" si="1890"/>
        <v>AR$15</v>
      </c>
      <c r="AS1683" s="208" t="str">
        <f t="shared" si="1890"/>
        <v>AS$15</v>
      </c>
      <c r="AT1683" s="208" t="str">
        <f t="shared" si="1890"/>
        <v>AT$15</v>
      </c>
      <c r="AU1683" s="208" t="str">
        <f t="shared" si="1890"/>
        <v>AU$15</v>
      </c>
      <c r="AV1683" s="208" t="str">
        <f t="shared" si="1890"/>
        <v>AV$15</v>
      </c>
      <c r="AW1683" s="208" t="str">
        <f t="shared" si="1890"/>
        <v>AW$15</v>
      </c>
      <c r="AX1683" s="208" t="str">
        <f t="shared" si="1890"/>
        <v>AX$15</v>
      </c>
      <c r="AY1683" s="208" t="str">
        <f t="shared" ref="AY1683:CD1683" si="1891">AY1669</f>
        <v>AY$15</v>
      </c>
      <c r="AZ1683" s="208" t="str">
        <f t="shared" si="1891"/>
        <v>AZ$15</v>
      </c>
      <c r="BA1683" s="208" t="str">
        <f t="shared" si="1891"/>
        <v>BA$15</v>
      </c>
      <c r="BB1683" s="208" t="str">
        <f t="shared" si="1891"/>
        <v>BB$15</v>
      </c>
      <c r="BC1683" s="208" t="str">
        <f t="shared" si="1891"/>
        <v>BC$15</v>
      </c>
      <c r="BD1683" s="208" t="str">
        <f t="shared" si="1891"/>
        <v>BD$15</v>
      </c>
      <c r="BE1683" s="208" t="str">
        <f t="shared" si="1891"/>
        <v>BE$15</v>
      </c>
      <c r="BF1683" s="208" t="str">
        <f t="shared" si="1891"/>
        <v>BF$15</v>
      </c>
      <c r="BG1683" s="208" t="str">
        <f t="shared" si="1891"/>
        <v>BG$15</v>
      </c>
      <c r="BH1683" s="208" t="str">
        <f t="shared" si="1891"/>
        <v>BH$15</v>
      </c>
      <c r="BI1683" s="208" t="str">
        <f t="shared" si="1891"/>
        <v>BI$15</v>
      </c>
      <c r="BJ1683" s="208" t="str">
        <f t="shared" si="1891"/>
        <v>BJ$15</v>
      </c>
      <c r="BK1683" s="208" t="str">
        <f t="shared" si="1891"/>
        <v>BK$15</v>
      </c>
      <c r="BL1683" s="208" t="str">
        <f t="shared" si="1891"/>
        <v>BL$15</v>
      </c>
      <c r="BM1683" s="208" t="str">
        <f t="shared" si="1891"/>
        <v>BM$15</v>
      </c>
      <c r="BN1683" s="208" t="str">
        <f t="shared" si="1891"/>
        <v>BN$15</v>
      </c>
      <c r="BO1683" s="208" t="str">
        <f t="shared" si="1891"/>
        <v>BO$15</v>
      </c>
      <c r="BP1683" s="208" t="str">
        <f t="shared" si="1891"/>
        <v>BP$15</v>
      </c>
      <c r="BQ1683" s="208" t="str">
        <f t="shared" si="1891"/>
        <v>BQ$15</v>
      </c>
      <c r="BR1683" s="208" t="str">
        <f t="shared" si="1891"/>
        <v>BR$15</v>
      </c>
      <c r="BS1683" s="208" t="str">
        <f t="shared" si="1891"/>
        <v>BS$15</v>
      </c>
      <c r="BT1683" s="208" t="str">
        <f t="shared" si="1891"/>
        <v>BT$15</v>
      </c>
      <c r="BU1683" s="208" t="str">
        <f t="shared" si="1891"/>
        <v>BU$15</v>
      </c>
      <c r="BV1683" s="208" t="str">
        <f t="shared" si="1891"/>
        <v>BV$15</v>
      </c>
      <c r="BW1683" s="208" t="str">
        <f t="shared" si="1891"/>
        <v>BW$15</v>
      </c>
      <c r="BX1683" s="208" t="str">
        <f t="shared" si="1891"/>
        <v>BX$15</v>
      </c>
      <c r="BY1683" s="208" t="str">
        <f t="shared" si="1891"/>
        <v>BY$15</v>
      </c>
      <c r="BZ1683" s="208" t="str">
        <f t="shared" si="1891"/>
        <v>BZ$15</v>
      </c>
      <c r="CA1683" s="208" t="str">
        <f t="shared" si="1891"/>
        <v>CA$15</v>
      </c>
      <c r="CB1683" s="208" t="str">
        <f t="shared" si="1891"/>
        <v>CB$15</v>
      </c>
      <c r="CC1683" s="208" t="str">
        <f t="shared" si="1891"/>
        <v>CC$15</v>
      </c>
      <c r="CD1683" s="208" t="str">
        <f t="shared" si="1891"/>
        <v>CD$15</v>
      </c>
      <c r="CE1683" s="208" t="str">
        <f t="shared" ref="CE1683:CL1683" si="1892">CE1669</f>
        <v>CE$15</v>
      </c>
      <c r="CF1683" s="208" t="str">
        <f t="shared" si="1892"/>
        <v>CF$15</v>
      </c>
      <c r="CG1683" s="208" t="str">
        <f t="shared" si="1892"/>
        <v>CG$15</v>
      </c>
      <c r="CH1683" s="208" t="str">
        <f t="shared" si="1892"/>
        <v>CH$15</v>
      </c>
      <c r="CI1683" s="208" t="str">
        <f t="shared" si="1892"/>
        <v>CI$15</v>
      </c>
      <c r="CJ1683" s="208" t="str">
        <f t="shared" si="1892"/>
        <v>CJ$15</v>
      </c>
      <c r="CK1683" s="208" t="str">
        <f t="shared" si="1892"/>
        <v>CK$15</v>
      </c>
      <c r="CL1683" s="208" t="str">
        <f t="shared" si="1892"/>
        <v>CL$15</v>
      </c>
    </row>
    <row r="1684" spans="2:90" x14ac:dyDescent="0.4">
      <c r="C1684" s="12"/>
      <c r="D1684" s="12"/>
      <c r="E1684" s="12" t="s">
        <v>906</v>
      </c>
      <c r="F1684" s="12"/>
      <c r="G1684" s="12"/>
      <c r="H1684" s="12"/>
      <c r="I1684" s="60"/>
      <c r="J1684" s="60"/>
      <c r="K1684" s="15"/>
      <c r="L1684" s="15"/>
      <c r="M1684" s="15"/>
      <c r="N1684" s="15"/>
      <c r="O1684" s="15"/>
      <c r="P1684" s="15"/>
      <c r="R1684" s="15"/>
      <c r="S1684" s="208"/>
      <c r="T1684" s="208"/>
      <c r="U1684" s="208"/>
      <c r="V1684" s="208"/>
      <c r="W1684" s="208"/>
      <c r="X1684" s="208"/>
      <c r="Y1684" s="208"/>
      <c r="Z1684" s="208"/>
      <c r="AA1684" s="208"/>
      <c r="AB1684" s="208"/>
      <c r="AC1684" s="208"/>
      <c r="AD1684" s="208"/>
      <c r="AE1684" s="208"/>
      <c r="AF1684" s="208"/>
      <c r="AG1684" s="208"/>
      <c r="AH1684" s="208"/>
      <c r="AI1684" s="208"/>
      <c r="AJ1684" s="208"/>
      <c r="AK1684" s="208"/>
      <c r="AL1684" s="208"/>
      <c r="AM1684" s="208"/>
      <c r="AN1684" s="208"/>
      <c r="AO1684" s="208"/>
      <c r="AP1684" s="208"/>
      <c r="AQ1684" s="208"/>
      <c r="AR1684" s="208"/>
      <c r="AS1684" s="208"/>
      <c r="AT1684" s="208"/>
      <c r="AU1684" s="208"/>
      <c r="AV1684" s="208"/>
      <c r="AW1684" s="208"/>
      <c r="AX1684" s="208"/>
      <c r="AY1684" s="208"/>
      <c r="AZ1684" s="208"/>
      <c r="BA1684" s="208"/>
      <c r="BB1684" s="208"/>
      <c r="BC1684" s="208"/>
      <c r="BD1684" s="208"/>
      <c r="BE1684" s="208"/>
      <c r="BF1684" s="208"/>
      <c r="BG1684" s="208"/>
      <c r="BH1684" s="208"/>
      <c r="BI1684" s="208"/>
      <c r="BJ1684" s="208"/>
      <c r="BK1684" s="208"/>
      <c r="BL1684" s="208"/>
      <c r="BM1684" s="208"/>
      <c r="BN1684" s="208"/>
      <c r="BO1684" s="208"/>
      <c r="BP1684" s="208"/>
      <c r="BQ1684" s="208"/>
      <c r="BR1684" s="208"/>
      <c r="BS1684" s="208"/>
      <c r="BT1684" s="208"/>
      <c r="BU1684" s="208"/>
      <c r="BV1684" s="208"/>
      <c r="BW1684" s="208"/>
      <c r="BX1684" s="208"/>
      <c r="BY1684" s="208"/>
      <c r="BZ1684" s="208"/>
      <c r="CA1684" s="208"/>
      <c r="CB1684" s="208"/>
      <c r="CC1684" s="208"/>
      <c r="CD1684" s="208"/>
      <c r="CE1684" s="208"/>
      <c r="CF1684" s="208"/>
      <c r="CG1684" s="208"/>
      <c r="CH1684" s="208"/>
      <c r="CI1684" s="208"/>
      <c r="CJ1684" s="208"/>
      <c r="CK1684" s="208"/>
      <c r="CL1684" s="208"/>
    </row>
    <row r="1685" spans="2:90" x14ac:dyDescent="0.4">
      <c r="B1685" s="168" t="s">
        <v>487</v>
      </c>
      <c r="C1685" s="167"/>
      <c r="D1685" s="167"/>
      <c r="E1685" s="167" t="s">
        <v>906</v>
      </c>
      <c r="F1685" s="167"/>
      <c r="G1685" s="167"/>
      <c r="H1685" s="167"/>
      <c r="I1685" s="169"/>
      <c r="J1685" s="169"/>
      <c r="K1685" s="190"/>
      <c r="L1685" s="190"/>
      <c r="M1685" s="190"/>
      <c r="N1685" s="190"/>
      <c r="O1685" s="190"/>
      <c r="P1685" s="190"/>
      <c r="R1685" s="191"/>
      <c r="S1685" s="167"/>
      <c r="T1685" s="167"/>
      <c r="U1685" s="167"/>
      <c r="V1685" s="167"/>
      <c r="W1685" s="167"/>
      <c r="X1685" s="167"/>
      <c r="Y1685" s="167"/>
      <c r="Z1685" s="167"/>
      <c r="AA1685" s="167"/>
      <c r="AB1685" s="167"/>
      <c r="AC1685" s="167"/>
      <c r="AD1685" s="167"/>
      <c r="AE1685" s="167"/>
      <c r="AF1685" s="167"/>
      <c r="AG1685" s="167"/>
      <c r="AH1685" s="167"/>
      <c r="AI1685" s="167"/>
      <c r="AJ1685" s="167"/>
      <c r="AK1685" s="167"/>
      <c r="AL1685" s="167"/>
      <c r="AM1685" s="167"/>
      <c r="AN1685" s="167"/>
      <c r="AO1685" s="167"/>
      <c r="AP1685" s="167"/>
      <c r="AQ1685" s="167"/>
      <c r="AR1685" s="167"/>
      <c r="AS1685" s="167"/>
      <c r="AT1685" s="167"/>
      <c r="AU1685" s="167"/>
      <c r="AV1685" s="167"/>
      <c r="AW1685" s="167"/>
      <c r="AX1685" s="167"/>
      <c r="AY1685" s="167"/>
      <c r="AZ1685" s="167"/>
      <c r="BA1685" s="167"/>
      <c r="BB1685" s="167"/>
      <c r="BC1685" s="167"/>
      <c r="BD1685" s="167"/>
      <c r="BE1685" s="167"/>
      <c r="BF1685" s="167"/>
      <c r="BG1685" s="167"/>
      <c r="BH1685" s="167"/>
      <c r="BI1685" s="167"/>
      <c r="BJ1685" s="167"/>
      <c r="BK1685" s="167"/>
      <c r="BL1685" s="167"/>
      <c r="BM1685" s="167"/>
      <c r="BN1685" s="167"/>
      <c r="BO1685" s="167"/>
      <c r="BP1685" s="167"/>
      <c r="BQ1685" s="167"/>
      <c r="BR1685" s="167"/>
      <c r="BS1685" s="167"/>
      <c r="BT1685" s="167"/>
      <c r="BU1685" s="167"/>
      <c r="BV1685" s="167"/>
      <c r="BW1685" s="167"/>
      <c r="BX1685" s="167"/>
      <c r="BY1685" s="167"/>
      <c r="BZ1685" s="167"/>
      <c r="CA1685" s="167"/>
      <c r="CB1685" s="167"/>
      <c r="CC1685" s="167"/>
      <c r="CD1685" s="167"/>
      <c r="CE1685" s="167"/>
      <c r="CF1685" s="167"/>
      <c r="CG1685" s="167"/>
      <c r="CH1685" s="167"/>
      <c r="CI1685" s="167"/>
      <c r="CJ1685" s="167"/>
      <c r="CK1685" s="167"/>
      <c r="CL1685" s="167"/>
    </row>
    <row r="1686" spans="2:90" x14ac:dyDescent="0.4">
      <c r="B1686" s="168" t="s">
        <v>489</v>
      </c>
      <c r="C1686" s="167"/>
      <c r="D1686" s="167"/>
      <c r="E1686" s="167" t="s">
        <v>906</v>
      </c>
      <c r="F1686" s="167"/>
      <c r="G1686" s="167"/>
      <c r="H1686" s="167"/>
      <c r="I1686" s="169"/>
      <c r="J1686" s="169"/>
      <c r="K1686" s="190"/>
      <c r="L1686" s="190"/>
      <c r="M1686" s="190"/>
      <c r="N1686" s="190"/>
      <c r="O1686" s="190"/>
      <c r="P1686" s="190"/>
      <c r="R1686" s="191"/>
      <c r="S1686" s="167"/>
      <c r="T1686" s="167"/>
      <c r="U1686" s="167"/>
      <c r="V1686" s="167"/>
      <c r="W1686" s="167"/>
      <c r="X1686" s="167"/>
      <c r="Y1686" s="167"/>
      <c r="Z1686" s="167"/>
      <c r="AA1686" s="167"/>
      <c r="AB1686" s="167"/>
      <c r="AC1686" s="167"/>
      <c r="AD1686" s="167"/>
      <c r="AE1686" s="167"/>
      <c r="AF1686" s="167"/>
      <c r="AG1686" s="167"/>
      <c r="AH1686" s="167"/>
      <c r="AI1686" s="167"/>
      <c r="AJ1686" s="167"/>
      <c r="AK1686" s="167"/>
      <c r="AL1686" s="167"/>
      <c r="AM1686" s="167"/>
      <c r="AN1686" s="167"/>
      <c r="AO1686" s="167"/>
      <c r="AP1686" s="167"/>
      <c r="AQ1686" s="167"/>
      <c r="AR1686" s="167"/>
      <c r="AS1686" s="167"/>
      <c r="AT1686" s="167"/>
      <c r="AU1686" s="167"/>
      <c r="AV1686" s="167"/>
      <c r="AW1686" s="167"/>
      <c r="AX1686" s="167"/>
      <c r="AY1686" s="167"/>
      <c r="AZ1686" s="167"/>
      <c r="BA1686" s="167"/>
      <c r="BB1686" s="167"/>
      <c r="BC1686" s="167"/>
      <c r="BD1686" s="167"/>
      <c r="BE1686" s="167"/>
      <c r="BF1686" s="167"/>
      <c r="BG1686" s="167"/>
      <c r="BH1686" s="167"/>
      <c r="BI1686" s="167"/>
      <c r="BJ1686" s="167"/>
      <c r="BK1686" s="167"/>
      <c r="BL1686" s="167"/>
      <c r="BM1686" s="167"/>
      <c r="BN1686" s="167"/>
      <c r="BO1686" s="167"/>
      <c r="BP1686" s="167"/>
      <c r="BQ1686" s="167"/>
      <c r="BR1686" s="167"/>
      <c r="BS1686" s="167"/>
      <c r="BT1686" s="167"/>
      <c r="BU1686" s="167"/>
      <c r="BV1686" s="167"/>
      <c r="BW1686" s="167"/>
      <c r="BX1686" s="167"/>
      <c r="BY1686" s="167"/>
      <c r="BZ1686" s="167"/>
      <c r="CA1686" s="167"/>
      <c r="CB1686" s="167"/>
      <c r="CC1686" s="167"/>
      <c r="CD1686" s="167"/>
      <c r="CE1686" s="167"/>
      <c r="CF1686" s="167"/>
      <c r="CG1686" s="167"/>
      <c r="CH1686" s="167"/>
      <c r="CI1686" s="167"/>
      <c r="CJ1686" s="167"/>
      <c r="CK1686" s="167"/>
      <c r="CL1686" s="167"/>
    </row>
    <row r="1687" spans="2:90" x14ac:dyDescent="0.4">
      <c r="B1687" s="168" t="s">
        <v>459</v>
      </c>
      <c r="C1687" s="167"/>
      <c r="D1687" s="167"/>
      <c r="E1687" s="167" t="s">
        <v>906</v>
      </c>
      <c r="F1687" s="167"/>
      <c r="G1687" s="167"/>
      <c r="H1687" s="167"/>
      <c r="I1687" s="169"/>
      <c r="J1687" s="169"/>
      <c r="K1687" s="190"/>
      <c r="L1687" s="190"/>
      <c r="M1687" s="190"/>
      <c r="N1687" s="190"/>
      <c r="O1687" s="190"/>
      <c r="P1687" s="190"/>
      <c r="R1687" s="191"/>
      <c r="S1687" s="192" t="str">
        <f t="shared" ref="S1687:AX1687" si="1893">S$16</f>
        <v>S$12</v>
      </c>
      <c r="T1687" s="192" t="str">
        <f t="shared" si="1893"/>
        <v>T$12</v>
      </c>
      <c r="U1687" s="192" t="str">
        <f t="shared" si="1893"/>
        <v>U$12</v>
      </c>
      <c r="V1687" s="192" t="str">
        <f t="shared" si="1893"/>
        <v>V$12</v>
      </c>
      <c r="W1687" s="192" t="str">
        <f t="shared" si="1893"/>
        <v>W$12</v>
      </c>
      <c r="X1687" s="192" t="str">
        <f t="shared" si="1893"/>
        <v>X$12</v>
      </c>
      <c r="Y1687" s="192" t="str">
        <f t="shared" si="1893"/>
        <v>Y$12</v>
      </c>
      <c r="Z1687" s="192" t="str">
        <f t="shared" si="1893"/>
        <v>Z$12</v>
      </c>
      <c r="AA1687" s="192" t="str">
        <f t="shared" si="1893"/>
        <v>AA$12</v>
      </c>
      <c r="AB1687" s="192" t="str">
        <f t="shared" si="1893"/>
        <v>AB$12</v>
      </c>
      <c r="AC1687" s="192" t="str">
        <f t="shared" si="1893"/>
        <v>AC$12</v>
      </c>
      <c r="AD1687" s="192" t="str">
        <f t="shared" si="1893"/>
        <v>AD$12</v>
      </c>
      <c r="AE1687" s="192" t="str">
        <f t="shared" si="1893"/>
        <v>AE$12</v>
      </c>
      <c r="AF1687" s="192" t="str">
        <f t="shared" si="1893"/>
        <v>AF$12</v>
      </c>
      <c r="AG1687" s="192" t="str">
        <f t="shared" si="1893"/>
        <v>AG$12</v>
      </c>
      <c r="AH1687" s="192" t="str">
        <f t="shared" si="1893"/>
        <v>AH$12</v>
      </c>
      <c r="AI1687" s="192" t="str">
        <f t="shared" si="1893"/>
        <v>AI$12</v>
      </c>
      <c r="AJ1687" s="192" t="str">
        <f t="shared" si="1893"/>
        <v>AJ$12</v>
      </c>
      <c r="AK1687" s="192" t="str">
        <f t="shared" si="1893"/>
        <v>AK$12</v>
      </c>
      <c r="AL1687" s="192" t="str">
        <f t="shared" si="1893"/>
        <v>AL$12</v>
      </c>
      <c r="AM1687" s="192" t="str">
        <f t="shared" si="1893"/>
        <v>AM$12</v>
      </c>
      <c r="AN1687" s="192" t="str">
        <f t="shared" si="1893"/>
        <v>AN$12</v>
      </c>
      <c r="AO1687" s="192" t="str">
        <f t="shared" si="1893"/>
        <v>AO$12</v>
      </c>
      <c r="AP1687" s="192" t="str">
        <f t="shared" si="1893"/>
        <v>AP$12</v>
      </c>
      <c r="AQ1687" s="192" t="str">
        <f t="shared" si="1893"/>
        <v>AQ$12</v>
      </c>
      <c r="AR1687" s="192" t="str">
        <f t="shared" si="1893"/>
        <v>AR$12</v>
      </c>
      <c r="AS1687" s="192" t="str">
        <f t="shared" si="1893"/>
        <v>AS$12</v>
      </c>
      <c r="AT1687" s="192" t="str">
        <f t="shared" si="1893"/>
        <v>AT$12</v>
      </c>
      <c r="AU1687" s="192" t="str">
        <f t="shared" si="1893"/>
        <v>AU$12</v>
      </c>
      <c r="AV1687" s="192" t="str">
        <f t="shared" si="1893"/>
        <v>AV$12</v>
      </c>
      <c r="AW1687" s="192" t="str">
        <f t="shared" si="1893"/>
        <v>AW$12</v>
      </c>
      <c r="AX1687" s="192" t="str">
        <f t="shared" si="1893"/>
        <v>AX$12</v>
      </c>
      <c r="AY1687" s="192" t="str">
        <f t="shared" ref="AY1687:CD1687" si="1894">AY$16</f>
        <v>AY$12</v>
      </c>
      <c r="AZ1687" s="192" t="str">
        <f t="shared" si="1894"/>
        <v>AZ$12</v>
      </c>
      <c r="BA1687" s="192" t="str">
        <f t="shared" si="1894"/>
        <v>BA$12</v>
      </c>
      <c r="BB1687" s="192" t="str">
        <f t="shared" si="1894"/>
        <v>BB$12</v>
      </c>
      <c r="BC1687" s="192" t="str">
        <f t="shared" si="1894"/>
        <v>BC$12</v>
      </c>
      <c r="BD1687" s="192" t="str">
        <f t="shared" si="1894"/>
        <v>BD$12</v>
      </c>
      <c r="BE1687" s="192" t="str">
        <f t="shared" si="1894"/>
        <v>BE$12</v>
      </c>
      <c r="BF1687" s="192" t="str">
        <f t="shared" si="1894"/>
        <v>BF$12</v>
      </c>
      <c r="BG1687" s="192" t="str">
        <f t="shared" si="1894"/>
        <v>BG$12</v>
      </c>
      <c r="BH1687" s="192" t="str">
        <f t="shared" si="1894"/>
        <v>BH$12</v>
      </c>
      <c r="BI1687" s="192" t="str">
        <f t="shared" si="1894"/>
        <v>BI$12</v>
      </c>
      <c r="BJ1687" s="192" t="str">
        <f t="shared" si="1894"/>
        <v>BJ$12</v>
      </c>
      <c r="BK1687" s="192" t="str">
        <f t="shared" si="1894"/>
        <v>BK$12</v>
      </c>
      <c r="BL1687" s="192" t="str">
        <f t="shared" si="1894"/>
        <v>BL$12</v>
      </c>
      <c r="BM1687" s="192" t="str">
        <f t="shared" si="1894"/>
        <v>BM$12</v>
      </c>
      <c r="BN1687" s="192" t="str">
        <f t="shared" si="1894"/>
        <v>BN$12</v>
      </c>
      <c r="BO1687" s="192" t="str">
        <f t="shared" si="1894"/>
        <v>BO$12</v>
      </c>
      <c r="BP1687" s="192" t="str">
        <f t="shared" si="1894"/>
        <v>BP$12</v>
      </c>
      <c r="BQ1687" s="192" t="str">
        <f t="shared" si="1894"/>
        <v>BQ$12</v>
      </c>
      <c r="BR1687" s="192" t="str">
        <f t="shared" si="1894"/>
        <v>BR$12</v>
      </c>
      <c r="BS1687" s="192" t="str">
        <f t="shared" si="1894"/>
        <v>BS$12</v>
      </c>
      <c r="BT1687" s="192" t="str">
        <f t="shared" si="1894"/>
        <v>BT$12</v>
      </c>
      <c r="BU1687" s="192" t="str">
        <f t="shared" si="1894"/>
        <v>BU$12</v>
      </c>
      <c r="BV1687" s="192" t="str">
        <f t="shared" si="1894"/>
        <v>BV$12</v>
      </c>
      <c r="BW1687" s="192" t="str">
        <f t="shared" si="1894"/>
        <v>BW$12</v>
      </c>
      <c r="BX1687" s="192" t="str">
        <f t="shared" si="1894"/>
        <v>BX$12</v>
      </c>
      <c r="BY1687" s="192" t="str">
        <f t="shared" si="1894"/>
        <v>BY$12</v>
      </c>
      <c r="BZ1687" s="192" t="str">
        <f t="shared" si="1894"/>
        <v>BZ$12</v>
      </c>
      <c r="CA1687" s="192" t="str">
        <f t="shared" si="1894"/>
        <v>CA$12</v>
      </c>
      <c r="CB1687" s="192" t="str">
        <f t="shared" si="1894"/>
        <v>CB$12</v>
      </c>
      <c r="CC1687" s="192" t="str">
        <f t="shared" si="1894"/>
        <v>CC$12</v>
      </c>
      <c r="CD1687" s="192" t="str">
        <f t="shared" si="1894"/>
        <v>CD$12</v>
      </c>
      <c r="CE1687" s="192" t="str">
        <f t="shared" ref="CE1687:CL1687" si="1895">CE$16</f>
        <v>CE$12</v>
      </c>
      <c r="CF1687" s="192" t="str">
        <f t="shared" si="1895"/>
        <v>CF$12</v>
      </c>
      <c r="CG1687" s="192" t="str">
        <f t="shared" si="1895"/>
        <v>CG$12</v>
      </c>
      <c r="CH1687" s="192" t="str">
        <f t="shared" si="1895"/>
        <v>CH$12</v>
      </c>
      <c r="CI1687" s="192" t="str">
        <f t="shared" si="1895"/>
        <v>CI$12</v>
      </c>
      <c r="CJ1687" s="192" t="str">
        <f t="shared" si="1895"/>
        <v>CJ$12</v>
      </c>
      <c r="CK1687" s="192" t="str">
        <f t="shared" si="1895"/>
        <v>CK$12</v>
      </c>
      <c r="CL1687" s="192" t="str">
        <f t="shared" si="1895"/>
        <v>CL$12</v>
      </c>
    </row>
    <row r="1688" spans="2:90" x14ac:dyDescent="0.4">
      <c r="B1688" s="168" t="s">
        <v>460</v>
      </c>
      <c r="C1688" s="193"/>
      <c r="D1688" s="193"/>
      <c r="E1688" s="193" t="s">
        <v>906</v>
      </c>
      <c r="F1688" s="193"/>
      <c r="G1688" s="193"/>
      <c r="H1688" s="193"/>
      <c r="I1688" s="194"/>
      <c r="J1688" s="194"/>
      <c r="K1688" s="195"/>
      <c r="L1688" s="195"/>
      <c r="M1688" s="195"/>
      <c r="N1688" s="195"/>
      <c r="O1688" s="195"/>
      <c r="P1688" s="195"/>
      <c r="R1688" s="195"/>
      <c r="S1688" s="192" t="str">
        <f t="shared" ref="S1688:AX1688" si="1896">S$17</f>
        <v>S$13</v>
      </c>
      <c r="T1688" s="192" t="str">
        <f t="shared" si="1896"/>
        <v>T$13</v>
      </c>
      <c r="U1688" s="192" t="str">
        <f t="shared" si="1896"/>
        <v>U$13</v>
      </c>
      <c r="V1688" s="192" t="str">
        <f t="shared" si="1896"/>
        <v>V$13</v>
      </c>
      <c r="W1688" s="192" t="str">
        <f t="shared" si="1896"/>
        <v>W$13</v>
      </c>
      <c r="X1688" s="192" t="str">
        <f t="shared" si="1896"/>
        <v>X$13</v>
      </c>
      <c r="Y1688" s="192" t="str">
        <f t="shared" si="1896"/>
        <v>Y$13</v>
      </c>
      <c r="Z1688" s="192" t="str">
        <f t="shared" si="1896"/>
        <v>Z$13</v>
      </c>
      <c r="AA1688" s="192" t="str">
        <f t="shared" si="1896"/>
        <v>AA$13</v>
      </c>
      <c r="AB1688" s="192" t="str">
        <f t="shared" si="1896"/>
        <v>AB$13</v>
      </c>
      <c r="AC1688" s="192" t="str">
        <f t="shared" si="1896"/>
        <v>AC$13</v>
      </c>
      <c r="AD1688" s="192" t="str">
        <f t="shared" si="1896"/>
        <v>AD$13</v>
      </c>
      <c r="AE1688" s="192" t="str">
        <f t="shared" si="1896"/>
        <v>AE$13</v>
      </c>
      <c r="AF1688" s="192" t="str">
        <f t="shared" si="1896"/>
        <v>AF$13</v>
      </c>
      <c r="AG1688" s="192" t="str">
        <f t="shared" si="1896"/>
        <v>AG$13</v>
      </c>
      <c r="AH1688" s="192" t="str">
        <f t="shared" si="1896"/>
        <v>AH$13</v>
      </c>
      <c r="AI1688" s="192" t="str">
        <f t="shared" si="1896"/>
        <v>AI$13</v>
      </c>
      <c r="AJ1688" s="192" t="str">
        <f t="shared" si="1896"/>
        <v>AJ$13</v>
      </c>
      <c r="AK1688" s="192" t="str">
        <f t="shared" si="1896"/>
        <v>AK$13</v>
      </c>
      <c r="AL1688" s="192" t="str">
        <f t="shared" si="1896"/>
        <v>AL$13</v>
      </c>
      <c r="AM1688" s="192" t="str">
        <f t="shared" si="1896"/>
        <v>AM$13</v>
      </c>
      <c r="AN1688" s="192" t="str">
        <f t="shared" si="1896"/>
        <v>AN$13</v>
      </c>
      <c r="AO1688" s="192" t="str">
        <f t="shared" si="1896"/>
        <v>AO$13</v>
      </c>
      <c r="AP1688" s="192" t="str">
        <f t="shared" si="1896"/>
        <v>AP$13</v>
      </c>
      <c r="AQ1688" s="192" t="str">
        <f t="shared" si="1896"/>
        <v>AQ$13</v>
      </c>
      <c r="AR1688" s="192" t="str">
        <f t="shared" si="1896"/>
        <v>AR$13</v>
      </c>
      <c r="AS1688" s="192" t="str">
        <f t="shared" si="1896"/>
        <v>AS$13</v>
      </c>
      <c r="AT1688" s="192" t="str">
        <f t="shared" si="1896"/>
        <v>AT$13</v>
      </c>
      <c r="AU1688" s="192" t="str">
        <f t="shared" si="1896"/>
        <v>AU$13</v>
      </c>
      <c r="AV1688" s="192" t="str">
        <f t="shared" si="1896"/>
        <v>AV$13</v>
      </c>
      <c r="AW1688" s="192" t="str">
        <f t="shared" si="1896"/>
        <v>AW$13</v>
      </c>
      <c r="AX1688" s="192" t="str">
        <f t="shared" si="1896"/>
        <v>AX$13</v>
      </c>
      <c r="AY1688" s="192" t="str">
        <f t="shared" ref="AY1688:CD1688" si="1897">AY$17</f>
        <v>AY$13</v>
      </c>
      <c r="AZ1688" s="192" t="str">
        <f t="shared" si="1897"/>
        <v>AZ$13</v>
      </c>
      <c r="BA1688" s="192" t="str">
        <f t="shared" si="1897"/>
        <v>BA$13</v>
      </c>
      <c r="BB1688" s="192" t="str">
        <f t="shared" si="1897"/>
        <v>BB$13</v>
      </c>
      <c r="BC1688" s="192" t="str">
        <f t="shared" si="1897"/>
        <v>BC$13</v>
      </c>
      <c r="BD1688" s="192" t="str">
        <f t="shared" si="1897"/>
        <v>BD$13</v>
      </c>
      <c r="BE1688" s="192" t="str">
        <f t="shared" si="1897"/>
        <v>BE$13</v>
      </c>
      <c r="BF1688" s="192" t="str">
        <f t="shared" si="1897"/>
        <v>BF$13</v>
      </c>
      <c r="BG1688" s="192" t="str">
        <f t="shared" si="1897"/>
        <v>BG$13</v>
      </c>
      <c r="BH1688" s="192" t="str">
        <f t="shared" si="1897"/>
        <v>BH$13</v>
      </c>
      <c r="BI1688" s="192" t="str">
        <f t="shared" si="1897"/>
        <v>BI$13</v>
      </c>
      <c r="BJ1688" s="192" t="str">
        <f t="shared" si="1897"/>
        <v>BJ$13</v>
      </c>
      <c r="BK1688" s="192" t="str">
        <f t="shared" si="1897"/>
        <v>BK$13</v>
      </c>
      <c r="BL1688" s="192" t="str">
        <f t="shared" si="1897"/>
        <v>BL$13</v>
      </c>
      <c r="BM1688" s="192" t="str">
        <f t="shared" si="1897"/>
        <v>BM$13</v>
      </c>
      <c r="BN1688" s="192" t="str">
        <f t="shared" si="1897"/>
        <v>BN$13</v>
      </c>
      <c r="BO1688" s="192" t="str">
        <f t="shared" si="1897"/>
        <v>BO$13</v>
      </c>
      <c r="BP1688" s="192" t="str">
        <f t="shared" si="1897"/>
        <v>BP$13</v>
      </c>
      <c r="BQ1688" s="192" t="str">
        <f t="shared" si="1897"/>
        <v>BQ$13</v>
      </c>
      <c r="BR1688" s="192" t="str">
        <f t="shared" si="1897"/>
        <v>BR$13</v>
      </c>
      <c r="BS1688" s="192" t="str">
        <f t="shared" si="1897"/>
        <v>BS$13</v>
      </c>
      <c r="BT1688" s="192" t="str">
        <f t="shared" si="1897"/>
        <v>BT$13</v>
      </c>
      <c r="BU1688" s="192" t="str">
        <f t="shared" si="1897"/>
        <v>BU$13</v>
      </c>
      <c r="BV1688" s="192" t="str">
        <f t="shared" si="1897"/>
        <v>BV$13</v>
      </c>
      <c r="BW1688" s="192" t="str">
        <f t="shared" si="1897"/>
        <v>BW$13</v>
      </c>
      <c r="BX1688" s="192" t="str">
        <f t="shared" si="1897"/>
        <v>BX$13</v>
      </c>
      <c r="BY1688" s="192" t="str">
        <f t="shared" si="1897"/>
        <v>BY$13</v>
      </c>
      <c r="BZ1688" s="192" t="str">
        <f t="shared" si="1897"/>
        <v>BZ$13</v>
      </c>
      <c r="CA1688" s="192" t="str">
        <f t="shared" si="1897"/>
        <v>CA$13</v>
      </c>
      <c r="CB1688" s="192" t="str">
        <f t="shared" si="1897"/>
        <v>CB$13</v>
      </c>
      <c r="CC1688" s="192" t="str">
        <f t="shared" si="1897"/>
        <v>CC$13</v>
      </c>
      <c r="CD1688" s="192" t="str">
        <f t="shared" si="1897"/>
        <v>CD$13</v>
      </c>
      <c r="CE1688" s="192" t="str">
        <f t="shared" ref="CE1688:CL1688" si="1898">CE$17</f>
        <v>CE$13</v>
      </c>
      <c r="CF1688" s="192" t="str">
        <f t="shared" si="1898"/>
        <v>CF$13</v>
      </c>
      <c r="CG1688" s="192" t="str">
        <f t="shared" si="1898"/>
        <v>CG$13</v>
      </c>
      <c r="CH1688" s="192" t="str">
        <f t="shared" si="1898"/>
        <v>CH$13</v>
      </c>
      <c r="CI1688" s="192" t="str">
        <f t="shared" si="1898"/>
        <v>CI$13</v>
      </c>
      <c r="CJ1688" s="192" t="str">
        <f t="shared" si="1898"/>
        <v>CJ$13</v>
      </c>
      <c r="CK1688" s="192" t="str">
        <f t="shared" si="1898"/>
        <v>CK$13</v>
      </c>
      <c r="CL1688" s="192" t="str">
        <f t="shared" si="1898"/>
        <v>CL$13</v>
      </c>
    </row>
    <row r="1689" spans="2:90" x14ac:dyDescent="0.4">
      <c r="B1689" s="168" t="s">
        <v>488</v>
      </c>
      <c r="C1689" s="193"/>
      <c r="D1689" s="193"/>
      <c r="E1689" s="193" t="s">
        <v>906</v>
      </c>
      <c r="F1689" s="193"/>
      <c r="G1689" s="193"/>
      <c r="H1689" s="193"/>
      <c r="I1689" s="194"/>
      <c r="J1689" s="194"/>
      <c r="K1689" s="195"/>
      <c r="L1689" s="195"/>
      <c r="M1689" s="195"/>
      <c r="N1689" s="195"/>
      <c r="O1689" s="195"/>
      <c r="P1689" s="195"/>
      <c r="R1689" s="195"/>
      <c r="S1689" s="183"/>
      <c r="T1689" s="183"/>
      <c r="U1689" s="183"/>
      <c r="V1689" s="183"/>
      <c r="W1689" s="183"/>
      <c r="X1689" s="183"/>
      <c r="Y1689" s="183"/>
      <c r="Z1689" s="183"/>
      <c r="AA1689" s="183"/>
      <c r="AB1689" s="183"/>
      <c r="AC1689" s="183"/>
      <c r="AD1689" s="183"/>
      <c r="AE1689" s="183"/>
      <c r="AF1689" s="183"/>
      <c r="AG1689" s="183"/>
      <c r="AH1689" s="183"/>
      <c r="AI1689" s="183"/>
      <c r="AJ1689" s="183"/>
      <c r="AK1689" s="183"/>
      <c r="AL1689" s="183"/>
      <c r="AM1689" s="183"/>
      <c r="AN1689" s="183"/>
      <c r="AO1689" s="183"/>
      <c r="AP1689" s="183"/>
      <c r="AQ1689" s="183"/>
      <c r="AR1689" s="183"/>
      <c r="AS1689" s="183"/>
      <c r="AT1689" s="183"/>
      <c r="AU1689" s="183"/>
      <c r="AV1689" s="183"/>
      <c r="AW1689" s="183"/>
      <c r="AX1689" s="183"/>
      <c r="AY1689" s="183"/>
      <c r="AZ1689" s="183"/>
      <c r="BA1689" s="183"/>
      <c r="BB1689" s="183"/>
      <c r="BC1689" s="183"/>
      <c r="BD1689" s="183"/>
      <c r="BE1689" s="183"/>
      <c r="BF1689" s="183"/>
      <c r="BG1689" s="183"/>
      <c r="BH1689" s="183"/>
      <c r="BI1689" s="183"/>
      <c r="BJ1689" s="183"/>
      <c r="BK1689" s="183"/>
      <c r="BL1689" s="183"/>
      <c r="BM1689" s="183"/>
      <c r="BN1689" s="183"/>
      <c r="BO1689" s="183"/>
      <c r="BP1689" s="183"/>
      <c r="BQ1689" s="183"/>
      <c r="BR1689" s="183"/>
      <c r="BS1689" s="183"/>
      <c r="BT1689" s="183"/>
      <c r="BU1689" s="183"/>
      <c r="BV1689" s="183"/>
      <c r="BW1689" s="183"/>
      <c r="BX1689" s="183"/>
      <c r="BY1689" s="183"/>
      <c r="BZ1689" s="183"/>
      <c r="CA1689" s="183"/>
      <c r="CB1689" s="183"/>
      <c r="CC1689" s="183"/>
      <c r="CD1689" s="183"/>
      <c r="CE1689" s="183"/>
      <c r="CF1689" s="183"/>
      <c r="CG1689" s="183"/>
      <c r="CH1689" s="183"/>
      <c r="CI1689" s="183"/>
      <c r="CJ1689" s="183"/>
      <c r="CK1689" s="183"/>
      <c r="CL1689" s="183"/>
    </row>
    <row r="1690" spans="2:90" x14ac:dyDescent="0.4">
      <c r="B1690" s="168" t="s">
        <v>501</v>
      </c>
      <c r="C1690" s="193"/>
      <c r="D1690" s="193"/>
      <c r="E1690" s="193" t="s">
        <v>906</v>
      </c>
      <c r="F1690" s="193"/>
      <c r="G1690" s="193"/>
      <c r="H1690" s="193"/>
      <c r="I1690" s="194"/>
      <c r="J1690" s="194"/>
      <c r="K1690" s="195"/>
      <c r="L1690" s="195"/>
      <c r="M1690" s="195"/>
      <c r="N1690" s="195"/>
      <c r="O1690" s="195"/>
      <c r="P1690" s="195"/>
      <c r="R1690" s="195"/>
      <c r="S1690" s="183"/>
      <c r="T1690" s="183"/>
      <c r="U1690" s="183"/>
      <c r="V1690" s="183"/>
      <c r="W1690" s="183"/>
      <c r="X1690" s="183"/>
      <c r="Y1690" s="183"/>
      <c r="Z1690" s="183"/>
      <c r="AA1690" s="183"/>
      <c r="AB1690" s="183"/>
      <c r="AC1690" s="183"/>
      <c r="AD1690" s="183"/>
      <c r="AE1690" s="183"/>
      <c r="AF1690" s="183"/>
      <c r="AG1690" s="183"/>
      <c r="AH1690" s="183"/>
      <c r="AI1690" s="183"/>
      <c r="AJ1690" s="183"/>
      <c r="AK1690" s="183"/>
      <c r="AL1690" s="183"/>
      <c r="AM1690" s="183"/>
      <c r="AN1690" s="183"/>
      <c r="AO1690" s="183"/>
      <c r="AP1690" s="183"/>
      <c r="AQ1690" s="183"/>
      <c r="AR1690" s="183"/>
      <c r="AS1690" s="183"/>
      <c r="AT1690" s="183"/>
      <c r="AU1690" s="183"/>
      <c r="AV1690" s="183"/>
      <c r="AW1690" s="183"/>
      <c r="AX1690" s="183"/>
      <c r="AY1690" s="183"/>
      <c r="AZ1690" s="183"/>
      <c r="BA1690" s="183"/>
      <c r="BB1690" s="183"/>
      <c r="BC1690" s="183"/>
      <c r="BD1690" s="183"/>
      <c r="BE1690" s="183"/>
      <c r="BF1690" s="183"/>
      <c r="BG1690" s="183"/>
      <c r="BH1690" s="183"/>
      <c r="BI1690" s="183"/>
      <c r="BJ1690" s="183"/>
      <c r="BK1690" s="183"/>
      <c r="BL1690" s="183"/>
      <c r="BM1690" s="183"/>
      <c r="BN1690" s="183"/>
      <c r="BO1690" s="183"/>
      <c r="BP1690" s="183"/>
      <c r="BQ1690" s="183"/>
      <c r="BR1690" s="183"/>
      <c r="BS1690" s="183"/>
      <c r="BT1690" s="183"/>
      <c r="BU1690" s="183"/>
      <c r="BV1690" s="183"/>
      <c r="BW1690" s="183"/>
      <c r="BX1690" s="183"/>
      <c r="BY1690" s="183"/>
      <c r="BZ1690" s="183"/>
      <c r="CA1690" s="183"/>
      <c r="CB1690" s="183"/>
      <c r="CC1690" s="183"/>
      <c r="CD1690" s="183"/>
      <c r="CE1690" s="183"/>
      <c r="CF1690" s="183"/>
      <c r="CG1690" s="183"/>
      <c r="CH1690" s="183"/>
      <c r="CI1690" s="183"/>
      <c r="CJ1690" s="183"/>
      <c r="CK1690" s="183"/>
      <c r="CL1690" s="183"/>
    </row>
    <row r="1691" spans="2:90" x14ac:dyDescent="0.4">
      <c r="B1691" s="168" t="s">
        <v>461</v>
      </c>
      <c r="C1691" s="193"/>
      <c r="D1691" s="193"/>
      <c r="E1691" s="193" t="s">
        <v>906</v>
      </c>
      <c r="F1691" s="193"/>
      <c r="G1691" s="193"/>
      <c r="H1691" s="193"/>
      <c r="I1691" s="194"/>
      <c r="J1691" s="194"/>
      <c r="K1691" s="195"/>
      <c r="L1691" s="195"/>
      <c r="M1691" s="195"/>
      <c r="N1691" s="195"/>
      <c r="O1691" s="195"/>
      <c r="P1691" s="195"/>
      <c r="R1691" s="195"/>
      <c r="S1691" s="183" t="str">
        <f t="shared" ref="S1691:AX1691" si="1899">S$18</f>
        <v>S$14</v>
      </c>
      <c r="T1691" s="183" t="str">
        <f t="shared" si="1899"/>
        <v>T$14</v>
      </c>
      <c r="U1691" s="183" t="str">
        <f t="shared" si="1899"/>
        <v>U$14</v>
      </c>
      <c r="V1691" s="183" t="str">
        <f t="shared" si="1899"/>
        <v>V$14</v>
      </c>
      <c r="W1691" s="183" t="str">
        <f t="shared" si="1899"/>
        <v>W$14</v>
      </c>
      <c r="X1691" s="183" t="str">
        <f t="shared" si="1899"/>
        <v>X$14</v>
      </c>
      <c r="Y1691" s="183" t="str">
        <f t="shared" si="1899"/>
        <v>Y$14</v>
      </c>
      <c r="Z1691" s="183" t="str">
        <f t="shared" si="1899"/>
        <v>Z$14</v>
      </c>
      <c r="AA1691" s="183" t="str">
        <f t="shared" si="1899"/>
        <v>AA$14</v>
      </c>
      <c r="AB1691" s="183" t="str">
        <f t="shared" si="1899"/>
        <v>AB$14</v>
      </c>
      <c r="AC1691" s="183" t="str">
        <f t="shared" si="1899"/>
        <v>AC$14</v>
      </c>
      <c r="AD1691" s="183" t="str">
        <f t="shared" si="1899"/>
        <v>AD$14</v>
      </c>
      <c r="AE1691" s="183" t="str">
        <f t="shared" si="1899"/>
        <v>AE$14</v>
      </c>
      <c r="AF1691" s="183" t="str">
        <f t="shared" si="1899"/>
        <v>AF$14</v>
      </c>
      <c r="AG1691" s="183" t="str">
        <f t="shared" si="1899"/>
        <v>AG$14</v>
      </c>
      <c r="AH1691" s="183" t="str">
        <f t="shared" si="1899"/>
        <v>AH$14</v>
      </c>
      <c r="AI1691" s="183" t="str">
        <f t="shared" si="1899"/>
        <v>AI$14</v>
      </c>
      <c r="AJ1691" s="183" t="str">
        <f t="shared" si="1899"/>
        <v>AJ$14</v>
      </c>
      <c r="AK1691" s="183" t="str">
        <f t="shared" si="1899"/>
        <v>AK$14</v>
      </c>
      <c r="AL1691" s="183" t="str">
        <f t="shared" si="1899"/>
        <v>AL$14</v>
      </c>
      <c r="AM1691" s="183" t="str">
        <f t="shared" si="1899"/>
        <v>AM$14</v>
      </c>
      <c r="AN1691" s="183" t="str">
        <f t="shared" si="1899"/>
        <v>AN$14</v>
      </c>
      <c r="AO1691" s="183" t="str">
        <f t="shared" si="1899"/>
        <v>AO$14</v>
      </c>
      <c r="AP1691" s="183" t="str">
        <f t="shared" si="1899"/>
        <v>AP$14</v>
      </c>
      <c r="AQ1691" s="183" t="str">
        <f t="shared" si="1899"/>
        <v>AQ$14</v>
      </c>
      <c r="AR1691" s="183" t="str">
        <f t="shared" si="1899"/>
        <v>AR$14</v>
      </c>
      <c r="AS1691" s="183" t="str">
        <f t="shared" si="1899"/>
        <v>AS$14</v>
      </c>
      <c r="AT1691" s="183" t="str">
        <f t="shared" si="1899"/>
        <v>AT$14</v>
      </c>
      <c r="AU1691" s="183" t="str">
        <f t="shared" si="1899"/>
        <v>AU$14</v>
      </c>
      <c r="AV1691" s="183" t="str">
        <f t="shared" si="1899"/>
        <v>AV$14</v>
      </c>
      <c r="AW1691" s="183" t="str">
        <f t="shared" si="1899"/>
        <v>AW$14</v>
      </c>
      <c r="AX1691" s="183" t="str">
        <f t="shared" si="1899"/>
        <v>AX$14</v>
      </c>
      <c r="AY1691" s="183" t="str">
        <f t="shared" ref="AY1691:CD1691" si="1900">AY$18</f>
        <v>AY$14</v>
      </c>
      <c r="AZ1691" s="183" t="str">
        <f t="shared" si="1900"/>
        <v>AZ$14</v>
      </c>
      <c r="BA1691" s="183" t="str">
        <f t="shared" si="1900"/>
        <v>BA$14</v>
      </c>
      <c r="BB1691" s="183" t="str">
        <f t="shared" si="1900"/>
        <v>BB$14</v>
      </c>
      <c r="BC1691" s="183" t="str">
        <f t="shared" si="1900"/>
        <v>BC$14</v>
      </c>
      <c r="BD1691" s="183" t="str">
        <f t="shared" si="1900"/>
        <v>BD$14</v>
      </c>
      <c r="BE1691" s="183" t="str">
        <f t="shared" si="1900"/>
        <v>BE$14</v>
      </c>
      <c r="BF1691" s="183" t="str">
        <f t="shared" si="1900"/>
        <v>BF$14</v>
      </c>
      <c r="BG1691" s="183" t="str">
        <f t="shared" si="1900"/>
        <v>BG$14</v>
      </c>
      <c r="BH1691" s="183" t="str">
        <f t="shared" si="1900"/>
        <v>BH$14</v>
      </c>
      <c r="BI1691" s="183" t="str">
        <f t="shared" si="1900"/>
        <v>BI$14</v>
      </c>
      <c r="BJ1691" s="183" t="str">
        <f t="shared" si="1900"/>
        <v>BJ$14</v>
      </c>
      <c r="BK1691" s="183" t="str">
        <f t="shared" si="1900"/>
        <v>BK$14</v>
      </c>
      <c r="BL1691" s="183" t="str">
        <f t="shared" si="1900"/>
        <v>BL$14</v>
      </c>
      <c r="BM1691" s="183" t="str">
        <f t="shared" si="1900"/>
        <v>BM$14</v>
      </c>
      <c r="BN1691" s="183" t="str">
        <f t="shared" si="1900"/>
        <v>BN$14</v>
      </c>
      <c r="BO1691" s="183" t="str">
        <f t="shared" si="1900"/>
        <v>BO$14</v>
      </c>
      <c r="BP1691" s="183" t="str">
        <f t="shared" si="1900"/>
        <v>BP$14</v>
      </c>
      <c r="BQ1691" s="183" t="str">
        <f t="shared" si="1900"/>
        <v>BQ$14</v>
      </c>
      <c r="BR1691" s="183" t="str">
        <f t="shared" si="1900"/>
        <v>BR$14</v>
      </c>
      <c r="BS1691" s="183" t="str">
        <f t="shared" si="1900"/>
        <v>BS$14</v>
      </c>
      <c r="BT1691" s="183" t="str">
        <f t="shared" si="1900"/>
        <v>BT$14</v>
      </c>
      <c r="BU1691" s="183" t="str">
        <f t="shared" si="1900"/>
        <v>BU$14</v>
      </c>
      <c r="BV1691" s="183" t="str">
        <f t="shared" si="1900"/>
        <v>BV$14</v>
      </c>
      <c r="BW1691" s="183" t="str">
        <f t="shared" si="1900"/>
        <v>BW$14</v>
      </c>
      <c r="BX1691" s="183" t="str">
        <f t="shared" si="1900"/>
        <v>BX$14</v>
      </c>
      <c r="BY1691" s="183" t="str">
        <f t="shared" si="1900"/>
        <v>BY$14</v>
      </c>
      <c r="BZ1691" s="183" t="str">
        <f t="shared" si="1900"/>
        <v>BZ$14</v>
      </c>
      <c r="CA1691" s="183" t="str">
        <f t="shared" si="1900"/>
        <v>CA$14</v>
      </c>
      <c r="CB1691" s="183" t="str">
        <f t="shared" si="1900"/>
        <v>CB$14</v>
      </c>
      <c r="CC1691" s="183" t="str">
        <f t="shared" si="1900"/>
        <v>CC$14</v>
      </c>
      <c r="CD1691" s="183" t="str">
        <f t="shared" si="1900"/>
        <v>CD$14</v>
      </c>
      <c r="CE1691" s="183" t="str">
        <f t="shared" ref="CE1691:CL1691" si="1901">CE$18</f>
        <v>CE$14</v>
      </c>
      <c r="CF1691" s="183" t="str">
        <f t="shared" si="1901"/>
        <v>CF$14</v>
      </c>
      <c r="CG1691" s="183" t="str">
        <f t="shared" si="1901"/>
        <v>CG$14</v>
      </c>
      <c r="CH1691" s="183" t="str">
        <f t="shared" si="1901"/>
        <v>CH$14</v>
      </c>
      <c r="CI1691" s="183" t="str">
        <f t="shared" si="1901"/>
        <v>CI$14</v>
      </c>
      <c r="CJ1691" s="183" t="str">
        <f t="shared" si="1901"/>
        <v>CJ$14</v>
      </c>
      <c r="CK1691" s="183" t="str">
        <f t="shared" si="1901"/>
        <v>CK$14</v>
      </c>
      <c r="CL1691" s="183" t="str">
        <f t="shared" si="1901"/>
        <v>CL$14</v>
      </c>
    </row>
    <row r="1692" spans="2:90" x14ac:dyDescent="0.4">
      <c r="B1692" s="168" t="s">
        <v>462</v>
      </c>
      <c r="C1692" s="193"/>
      <c r="D1692" s="193"/>
      <c r="E1692" s="193" t="s">
        <v>906</v>
      </c>
      <c r="F1692" s="193"/>
      <c r="G1692" s="193"/>
      <c r="H1692" s="193"/>
      <c r="I1692" s="194"/>
      <c r="J1692" s="194"/>
      <c r="K1692" s="195"/>
      <c r="L1692" s="195"/>
      <c r="M1692" s="195"/>
      <c r="N1692" s="195"/>
      <c r="O1692" s="195"/>
      <c r="P1692" s="195"/>
      <c r="R1692" s="195"/>
      <c r="S1692" s="183" t="str">
        <f t="shared" ref="S1692:AX1692" si="1902">S$19</f>
        <v>S$15</v>
      </c>
      <c r="T1692" s="183" t="str">
        <f t="shared" si="1902"/>
        <v>T$15</v>
      </c>
      <c r="U1692" s="183" t="str">
        <f t="shared" si="1902"/>
        <v>U$15</v>
      </c>
      <c r="V1692" s="183" t="str">
        <f t="shared" si="1902"/>
        <v>V$15</v>
      </c>
      <c r="W1692" s="183" t="str">
        <f t="shared" si="1902"/>
        <v>W$15</v>
      </c>
      <c r="X1692" s="183" t="str">
        <f t="shared" si="1902"/>
        <v>X$15</v>
      </c>
      <c r="Y1692" s="183" t="str">
        <f t="shared" si="1902"/>
        <v>Y$15</v>
      </c>
      <c r="Z1692" s="183" t="str">
        <f t="shared" si="1902"/>
        <v>Z$15</v>
      </c>
      <c r="AA1692" s="183" t="str">
        <f t="shared" si="1902"/>
        <v>AA$15</v>
      </c>
      <c r="AB1692" s="183" t="str">
        <f t="shared" si="1902"/>
        <v>AB$15</v>
      </c>
      <c r="AC1692" s="183" t="str">
        <f t="shared" si="1902"/>
        <v>AC$15</v>
      </c>
      <c r="AD1692" s="183" t="str">
        <f t="shared" si="1902"/>
        <v>AD$15</v>
      </c>
      <c r="AE1692" s="183" t="str">
        <f t="shared" si="1902"/>
        <v>AE$15</v>
      </c>
      <c r="AF1692" s="183" t="str">
        <f t="shared" si="1902"/>
        <v>AF$15</v>
      </c>
      <c r="AG1692" s="183" t="str">
        <f t="shared" si="1902"/>
        <v>AG$15</v>
      </c>
      <c r="AH1692" s="183" t="str">
        <f t="shared" si="1902"/>
        <v>AH$15</v>
      </c>
      <c r="AI1692" s="183" t="str">
        <f t="shared" si="1902"/>
        <v>AI$15</v>
      </c>
      <c r="AJ1692" s="183" t="str">
        <f t="shared" si="1902"/>
        <v>AJ$15</v>
      </c>
      <c r="AK1692" s="183" t="str">
        <f t="shared" si="1902"/>
        <v>AK$15</v>
      </c>
      <c r="AL1692" s="183" t="str">
        <f t="shared" si="1902"/>
        <v>AL$15</v>
      </c>
      <c r="AM1692" s="183" t="str">
        <f t="shared" si="1902"/>
        <v>AM$15</v>
      </c>
      <c r="AN1692" s="183" t="str">
        <f t="shared" si="1902"/>
        <v>AN$15</v>
      </c>
      <c r="AO1692" s="183" t="str">
        <f t="shared" si="1902"/>
        <v>AO$15</v>
      </c>
      <c r="AP1692" s="183" t="str">
        <f t="shared" si="1902"/>
        <v>AP$15</v>
      </c>
      <c r="AQ1692" s="183" t="str">
        <f t="shared" si="1902"/>
        <v>AQ$15</v>
      </c>
      <c r="AR1692" s="183" t="str">
        <f t="shared" si="1902"/>
        <v>AR$15</v>
      </c>
      <c r="AS1692" s="183" t="str">
        <f t="shared" si="1902"/>
        <v>AS$15</v>
      </c>
      <c r="AT1692" s="183" t="str">
        <f t="shared" si="1902"/>
        <v>AT$15</v>
      </c>
      <c r="AU1692" s="183" t="str">
        <f t="shared" si="1902"/>
        <v>AU$15</v>
      </c>
      <c r="AV1692" s="183" t="str">
        <f t="shared" si="1902"/>
        <v>AV$15</v>
      </c>
      <c r="AW1692" s="183" t="str">
        <f t="shared" si="1902"/>
        <v>AW$15</v>
      </c>
      <c r="AX1692" s="183" t="str">
        <f t="shared" si="1902"/>
        <v>AX$15</v>
      </c>
      <c r="AY1692" s="183" t="str">
        <f t="shared" ref="AY1692:CD1692" si="1903">AY$19</f>
        <v>AY$15</v>
      </c>
      <c r="AZ1692" s="183" t="str">
        <f t="shared" si="1903"/>
        <v>AZ$15</v>
      </c>
      <c r="BA1692" s="183" t="str">
        <f t="shared" si="1903"/>
        <v>BA$15</v>
      </c>
      <c r="BB1692" s="183" t="str">
        <f t="shared" si="1903"/>
        <v>BB$15</v>
      </c>
      <c r="BC1692" s="183" t="str">
        <f t="shared" si="1903"/>
        <v>BC$15</v>
      </c>
      <c r="BD1692" s="183" t="str">
        <f t="shared" si="1903"/>
        <v>BD$15</v>
      </c>
      <c r="BE1692" s="183" t="str">
        <f t="shared" si="1903"/>
        <v>BE$15</v>
      </c>
      <c r="BF1692" s="183" t="str">
        <f t="shared" si="1903"/>
        <v>BF$15</v>
      </c>
      <c r="BG1692" s="183" t="str">
        <f t="shared" si="1903"/>
        <v>BG$15</v>
      </c>
      <c r="BH1692" s="183" t="str">
        <f t="shared" si="1903"/>
        <v>BH$15</v>
      </c>
      <c r="BI1692" s="183" t="str">
        <f t="shared" si="1903"/>
        <v>BI$15</v>
      </c>
      <c r="BJ1692" s="183" t="str">
        <f t="shared" si="1903"/>
        <v>BJ$15</v>
      </c>
      <c r="BK1692" s="183" t="str">
        <f t="shared" si="1903"/>
        <v>BK$15</v>
      </c>
      <c r="BL1692" s="183" t="str">
        <f t="shared" si="1903"/>
        <v>BL$15</v>
      </c>
      <c r="BM1692" s="183" t="str">
        <f t="shared" si="1903"/>
        <v>BM$15</v>
      </c>
      <c r="BN1692" s="183" t="str">
        <f t="shared" si="1903"/>
        <v>BN$15</v>
      </c>
      <c r="BO1692" s="183" t="str">
        <f t="shared" si="1903"/>
        <v>BO$15</v>
      </c>
      <c r="BP1692" s="183" t="str">
        <f t="shared" si="1903"/>
        <v>BP$15</v>
      </c>
      <c r="BQ1692" s="183" t="str">
        <f t="shared" si="1903"/>
        <v>BQ$15</v>
      </c>
      <c r="BR1692" s="183" t="str">
        <f t="shared" si="1903"/>
        <v>BR$15</v>
      </c>
      <c r="BS1692" s="183" t="str">
        <f t="shared" si="1903"/>
        <v>BS$15</v>
      </c>
      <c r="BT1692" s="183" t="str">
        <f t="shared" si="1903"/>
        <v>BT$15</v>
      </c>
      <c r="BU1692" s="183" t="str">
        <f t="shared" si="1903"/>
        <v>BU$15</v>
      </c>
      <c r="BV1692" s="183" t="str">
        <f t="shared" si="1903"/>
        <v>BV$15</v>
      </c>
      <c r="BW1692" s="183" t="str">
        <f t="shared" si="1903"/>
        <v>BW$15</v>
      </c>
      <c r="BX1692" s="183" t="str">
        <f t="shared" si="1903"/>
        <v>BX$15</v>
      </c>
      <c r="BY1692" s="183" t="str">
        <f t="shared" si="1903"/>
        <v>BY$15</v>
      </c>
      <c r="BZ1692" s="183" t="str">
        <f t="shared" si="1903"/>
        <v>BZ$15</v>
      </c>
      <c r="CA1692" s="183" t="str">
        <f t="shared" si="1903"/>
        <v>CA$15</v>
      </c>
      <c r="CB1692" s="183" t="str">
        <f t="shared" si="1903"/>
        <v>CB$15</v>
      </c>
      <c r="CC1692" s="183" t="str">
        <f t="shared" si="1903"/>
        <v>CC$15</v>
      </c>
      <c r="CD1692" s="183" t="str">
        <f t="shared" si="1903"/>
        <v>CD$15</v>
      </c>
      <c r="CE1692" s="183" t="str">
        <f t="shared" ref="CE1692:CL1692" si="1904">CE$19</f>
        <v>CE$15</v>
      </c>
      <c r="CF1692" s="183" t="str">
        <f t="shared" si="1904"/>
        <v>CF$15</v>
      </c>
      <c r="CG1692" s="183" t="str">
        <f t="shared" si="1904"/>
        <v>CG$15</v>
      </c>
      <c r="CH1692" s="183" t="str">
        <f t="shared" si="1904"/>
        <v>CH$15</v>
      </c>
      <c r="CI1692" s="183" t="str">
        <f t="shared" si="1904"/>
        <v>CI$15</v>
      </c>
      <c r="CJ1692" s="183" t="str">
        <f t="shared" si="1904"/>
        <v>CJ$15</v>
      </c>
      <c r="CK1692" s="183" t="str">
        <f t="shared" si="1904"/>
        <v>CK$15</v>
      </c>
      <c r="CL1692" s="183" t="str">
        <f t="shared" si="1904"/>
        <v>CL$15</v>
      </c>
    </row>
    <row r="1693" spans="2:90" x14ac:dyDescent="0.4">
      <c r="B1693" s="70" t="s">
        <v>295</v>
      </c>
      <c r="C1693" s="48"/>
      <c r="D1693" s="48" t="s">
        <v>824</v>
      </c>
      <c r="E1693" s="48" t="s">
        <v>824</v>
      </c>
      <c r="F1693" s="48" t="s">
        <v>348</v>
      </c>
      <c r="G1693" s="48" t="s">
        <v>243</v>
      </c>
      <c r="H1693" s="48"/>
      <c r="I1693" s="277"/>
      <c r="J1693" s="277"/>
      <c r="K1693" s="48"/>
      <c r="L1693" s="48"/>
      <c r="M1693" s="48"/>
      <c r="N1693" s="48"/>
      <c r="O1693" s="48"/>
      <c r="P1693" s="48"/>
      <c r="R1693" s="70"/>
      <c r="S1693" s="278"/>
      <c r="T1693" s="278"/>
      <c r="U1693" s="278"/>
      <c r="V1693" s="278"/>
      <c r="W1693" s="278"/>
      <c r="X1693" s="278"/>
      <c r="Y1693" s="278"/>
      <c r="Z1693" s="278"/>
      <c r="AA1693" s="278"/>
      <c r="AB1693" s="278"/>
      <c r="AC1693" s="278"/>
      <c r="AD1693" s="278"/>
      <c r="AE1693" s="278"/>
      <c r="AF1693" s="278"/>
      <c r="AG1693" s="278"/>
      <c r="AH1693" s="278"/>
      <c r="AI1693" s="278"/>
      <c r="AJ1693" s="278"/>
      <c r="AK1693" s="278"/>
      <c r="AL1693" s="278"/>
      <c r="AM1693" s="278"/>
      <c r="AN1693" s="278"/>
      <c r="AO1693" s="278"/>
      <c r="AP1693" s="278"/>
      <c r="AQ1693" s="278"/>
      <c r="AR1693" s="278"/>
      <c r="AS1693" s="278"/>
      <c r="AT1693" s="278"/>
      <c r="AU1693" s="278"/>
      <c r="AV1693" s="278"/>
      <c r="AW1693" s="278"/>
      <c r="AX1693" s="278"/>
      <c r="AY1693" s="278"/>
      <c r="AZ1693" s="278"/>
      <c r="BA1693" s="278"/>
      <c r="BB1693" s="278"/>
      <c r="BC1693" s="278"/>
      <c r="BD1693" s="278"/>
      <c r="BE1693" s="278"/>
      <c r="BF1693" s="278"/>
      <c r="BG1693" s="278"/>
      <c r="BH1693" s="278"/>
      <c r="BI1693" s="278"/>
      <c r="BJ1693" s="278"/>
      <c r="BK1693" s="278"/>
      <c r="BL1693" s="278"/>
      <c r="BM1693" s="278"/>
      <c r="BN1693" s="278"/>
      <c r="BO1693" s="278"/>
      <c r="BP1693" s="278"/>
      <c r="BQ1693" s="278"/>
      <c r="BR1693" s="278"/>
      <c r="BS1693" s="278"/>
      <c r="BT1693" s="278"/>
      <c r="BU1693" s="278"/>
      <c r="BV1693" s="278"/>
      <c r="BW1693" s="278"/>
      <c r="BX1693" s="278"/>
      <c r="BY1693" s="278"/>
      <c r="BZ1693" s="278"/>
      <c r="CA1693" s="278"/>
      <c r="CB1693" s="278"/>
      <c r="CC1693" s="278"/>
      <c r="CD1693" s="278"/>
      <c r="CE1693" s="278"/>
      <c r="CF1693" s="278"/>
      <c r="CG1693" s="278"/>
      <c r="CH1693" s="278"/>
      <c r="CI1693" s="278"/>
      <c r="CJ1693" s="278"/>
      <c r="CK1693" s="278"/>
      <c r="CL1693" s="278"/>
    </row>
    <row r="1694" spans="2:90" x14ac:dyDescent="0.4">
      <c r="B1694" s="93" t="str">
        <f>"Assumptions - "&amp;B1693</f>
        <v>Assumptions - Rolling fixed term debt - multiple borrowings w/ annual control:</v>
      </c>
      <c r="D1694" t="s">
        <v>824</v>
      </c>
      <c r="E1694" t="s">
        <v>906</v>
      </c>
      <c r="G1694" t="str">
        <f>E1694</f>
        <v/>
      </c>
      <c r="I1694"/>
      <c r="J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row>
    <row r="1695" spans="2:90" x14ac:dyDescent="0.4">
      <c r="B1695" s="153" t="s">
        <v>285</v>
      </c>
      <c r="C1695" s="57"/>
      <c r="D1695" s="57" t="s">
        <v>824</v>
      </c>
      <c r="E1695" s="57" t="s">
        <v>906</v>
      </c>
      <c r="F1695" s="57"/>
      <c r="G1695" s="57" t="str">
        <f>E1695</f>
        <v/>
      </c>
      <c r="H1695" s="57">
        <v>4</v>
      </c>
      <c r="I1695" s="31"/>
      <c r="J1695" s="31"/>
      <c r="K1695" s="31"/>
      <c r="L1695" s="31"/>
      <c r="M1695" s="31"/>
      <c r="N1695" s="31"/>
      <c r="O1695" s="31"/>
      <c r="P1695" s="31"/>
      <c r="R1695" s="31"/>
      <c r="S1695" s="73"/>
      <c r="T1695" s="73"/>
      <c r="U1695" s="73"/>
      <c r="V1695" s="73"/>
      <c r="W1695" s="73"/>
      <c r="X1695" s="73"/>
      <c r="Y1695" s="73"/>
      <c r="Z1695" s="73"/>
      <c r="AA1695" s="73"/>
      <c r="AB1695" s="73"/>
      <c r="AC1695" s="73"/>
      <c r="AD1695" s="73"/>
      <c r="AE1695" s="73"/>
      <c r="AF1695" s="73"/>
      <c r="AG1695" s="73"/>
      <c r="AH1695" s="73"/>
      <c r="AI1695" s="73"/>
      <c r="AJ1695" s="73"/>
      <c r="AK1695" s="73"/>
      <c r="AL1695" s="73"/>
      <c r="AM1695" s="73"/>
      <c r="AN1695" s="73"/>
      <c r="AO1695" s="73"/>
      <c r="AP1695" s="73"/>
      <c r="AQ1695" s="73"/>
      <c r="AR1695" s="73"/>
      <c r="AS1695" s="73"/>
      <c r="AT1695" s="73"/>
      <c r="AU1695" s="73"/>
      <c r="AV1695" s="73"/>
      <c r="AW1695" s="73"/>
      <c r="AX1695" s="73"/>
      <c r="AY1695" s="73"/>
      <c r="AZ1695" s="73"/>
      <c r="BA1695" s="73"/>
      <c r="BB1695" s="73"/>
      <c r="BC1695" s="73"/>
      <c r="BD1695" s="73"/>
      <c r="BE1695" s="73"/>
      <c r="BF1695" s="73"/>
      <c r="BG1695" s="73"/>
      <c r="BH1695" s="73"/>
      <c r="BI1695" s="73"/>
      <c r="BJ1695" s="73"/>
      <c r="BK1695" s="73"/>
      <c r="BL1695" s="73"/>
      <c r="BM1695" s="73"/>
      <c r="BN1695" s="73"/>
      <c r="BO1695" s="73"/>
      <c r="BP1695" s="73"/>
      <c r="BQ1695" s="73"/>
      <c r="BR1695" s="73"/>
      <c r="BS1695" s="73"/>
      <c r="BT1695" s="73"/>
      <c r="BU1695" s="73"/>
      <c r="BV1695" s="73"/>
      <c r="BW1695" s="73"/>
      <c r="BX1695" s="73"/>
      <c r="BY1695" s="73"/>
      <c r="BZ1695" s="73"/>
      <c r="CA1695" s="73"/>
      <c r="CB1695" s="73"/>
      <c r="CC1695" s="73"/>
      <c r="CD1695" s="73"/>
      <c r="CE1695" s="73"/>
      <c r="CF1695" s="73"/>
      <c r="CG1695" s="73"/>
      <c r="CH1695" s="73"/>
      <c r="CI1695" s="73"/>
      <c r="CJ1695" s="73"/>
      <c r="CK1695" s="73"/>
      <c r="CL1695" s="73"/>
    </row>
    <row r="1696" spans="2:90" x14ac:dyDescent="0.4">
      <c r="B1696" s="153" t="s">
        <v>292</v>
      </c>
      <c r="C1696" s="57"/>
      <c r="D1696" s="57" t="s">
        <v>824</v>
      </c>
      <c r="E1696" s="57" t="s">
        <v>906</v>
      </c>
      <c r="F1696" s="57"/>
      <c r="G1696" s="57" t="str">
        <f>E1696</f>
        <v/>
      </c>
      <c r="H1696" s="57">
        <v>3</v>
      </c>
      <c r="I1696" s="31"/>
      <c r="J1696" s="31"/>
      <c r="K1696" s="31"/>
      <c r="L1696" s="31"/>
      <c r="M1696" s="31"/>
      <c r="N1696" s="31"/>
      <c r="O1696" s="31"/>
      <c r="P1696" s="31"/>
      <c r="R1696" s="31"/>
      <c r="S1696" s="73"/>
      <c r="T1696" s="73"/>
      <c r="U1696" s="73"/>
      <c r="V1696" s="73"/>
      <c r="W1696" s="73"/>
      <c r="X1696" s="73"/>
      <c r="Y1696" s="73"/>
      <c r="Z1696" s="73"/>
      <c r="AA1696" s="73"/>
      <c r="AB1696" s="73"/>
      <c r="AC1696" s="73"/>
      <c r="AD1696" s="73"/>
      <c r="AE1696" s="73"/>
      <c r="AF1696" s="73"/>
      <c r="AG1696" s="73"/>
      <c r="AH1696" s="73"/>
      <c r="AI1696" s="73"/>
      <c r="AJ1696" s="73"/>
      <c r="AK1696" s="73"/>
      <c r="AL1696" s="73"/>
      <c r="AM1696" s="73"/>
      <c r="AN1696" s="73"/>
      <c r="AO1696" s="73"/>
      <c r="AP1696" s="73"/>
      <c r="AQ1696" s="73"/>
      <c r="AR1696" s="73"/>
      <c r="AS1696" s="73"/>
      <c r="AT1696" s="73"/>
      <c r="AU1696" s="73"/>
      <c r="AV1696" s="73"/>
      <c r="AW1696" s="73"/>
      <c r="AX1696" s="73"/>
      <c r="AY1696" s="73"/>
      <c r="AZ1696" s="73"/>
      <c r="BA1696" s="73"/>
      <c r="BB1696" s="73"/>
      <c r="BC1696" s="73"/>
      <c r="BD1696" s="73"/>
      <c r="BE1696" s="73"/>
      <c r="BF1696" s="73"/>
      <c r="BG1696" s="73"/>
      <c r="BH1696" s="73"/>
      <c r="BI1696" s="73"/>
      <c r="BJ1696" s="73"/>
      <c r="BK1696" s="73"/>
      <c r="BL1696" s="73"/>
      <c r="BM1696" s="73"/>
      <c r="BN1696" s="73"/>
      <c r="BO1696" s="73"/>
      <c r="BP1696" s="73"/>
      <c r="BQ1696" s="73"/>
      <c r="BR1696" s="73"/>
      <c r="BS1696" s="73"/>
      <c r="BT1696" s="73"/>
      <c r="BU1696" s="73"/>
      <c r="BV1696" s="73"/>
      <c r="BW1696" s="73"/>
      <c r="BX1696" s="73"/>
      <c r="BY1696" s="73"/>
      <c r="BZ1696" s="73"/>
      <c r="CA1696" s="73"/>
      <c r="CB1696" s="73"/>
      <c r="CC1696" s="73"/>
      <c r="CD1696" s="73"/>
      <c r="CE1696" s="73"/>
      <c r="CF1696" s="73"/>
      <c r="CG1696" s="73"/>
      <c r="CH1696" s="73"/>
      <c r="CI1696" s="73"/>
      <c r="CJ1696" s="73"/>
      <c r="CK1696" s="73"/>
      <c r="CL1696" s="73"/>
    </row>
    <row r="1697" spans="2:90" x14ac:dyDescent="0.4">
      <c r="B1697" s="153" t="s">
        <v>286</v>
      </c>
      <c r="C1697" s="59"/>
      <c r="D1697" s="59" t="s">
        <v>824</v>
      </c>
      <c r="E1697" s="59" t="s">
        <v>906</v>
      </c>
      <c r="F1697" s="59"/>
      <c r="G1697" s="59" t="str">
        <f>E1697</f>
        <v/>
      </c>
      <c r="H1697" s="59">
        <v>0.1</v>
      </c>
      <c r="I1697" s="31"/>
      <c r="J1697" s="31"/>
      <c r="K1697" s="31"/>
      <c r="L1697" s="31"/>
      <c r="M1697" s="31"/>
      <c r="N1697" s="31"/>
      <c r="O1697" s="31"/>
      <c r="P1697" s="31"/>
      <c r="R1697" s="31"/>
      <c r="S1697" s="73"/>
      <c r="T1697" s="73"/>
      <c r="U1697" s="73"/>
      <c r="V1697" s="73"/>
      <c r="W1697" s="73"/>
      <c r="X1697" s="73"/>
      <c r="Y1697" s="73"/>
      <c r="Z1697" s="73"/>
      <c r="AA1697" s="73"/>
      <c r="AB1697" s="73"/>
      <c r="AC1697" s="73"/>
      <c r="AD1697" s="73"/>
      <c r="AE1697" s="73"/>
      <c r="AF1697" s="73"/>
      <c r="AG1697" s="73"/>
      <c r="AH1697" s="73"/>
      <c r="AI1697" s="73"/>
      <c r="AJ1697" s="73"/>
      <c r="AK1697" s="73"/>
      <c r="AL1697" s="73"/>
      <c r="AM1697" s="73"/>
      <c r="AN1697" s="73"/>
      <c r="AO1697" s="73"/>
      <c r="AP1697" s="73"/>
      <c r="AQ1697" s="73"/>
      <c r="AR1697" s="73"/>
      <c r="AS1697" s="73"/>
      <c r="AT1697" s="73"/>
      <c r="AU1697" s="73"/>
      <c r="AV1697" s="73"/>
      <c r="AW1697" s="73"/>
      <c r="AX1697" s="73"/>
      <c r="AY1697" s="73"/>
      <c r="AZ1697" s="73"/>
      <c r="BA1697" s="73"/>
      <c r="BB1697" s="73"/>
      <c r="BC1697" s="73"/>
      <c r="BD1697" s="73"/>
      <c r="BE1697" s="73"/>
      <c r="BF1697" s="73"/>
      <c r="BG1697" s="73"/>
      <c r="BH1697" s="73"/>
      <c r="BI1697" s="73"/>
      <c r="BJ1697" s="73"/>
      <c r="BK1697" s="73"/>
      <c r="BL1697" s="73"/>
      <c r="BM1697" s="73"/>
      <c r="BN1697" s="73"/>
      <c r="BO1697" s="73"/>
      <c r="BP1697" s="73"/>
      <c r="BQ1697" s="73"/>
      <c r="BR1697" s="73"/>
      <c r="BS1697" s="73"/>
      <c r="BT1697" s="73"/>
      <c r="BU1697" s="73"/>
      <c r="BV1697" s="73"/>
      <c r="BW1697" s="73"/>
      <c r="BX1697" s="73"/>
      <c r="BY1697" s="73"/>
      <c r="BZ1697" s="73"/>
      <c r="CA1697" s="73"/>
      <c r="CB1697" s="73"/>
      <c r="CC1697" s="73"/>
      <c r="CD1697" s="73"/>
      <c r="CE1697" s="73"/>
      <c r="CF1697" s="73"/>
      <c r="CG1697" s="73"/>
      <c r="CH1697" s="73"/>
      <c r="CI1697" s="73"/>
      <c r="CJ1697" s="73"/>
      <c r="CK1697" s="73"/>
      <c r="CL1697" s="73"/>
    </row>
    <row r="1698" spans="2:90" x14ac:dyDescent="0.4">
      <c r="B1698" s="152" t="s">
        <v>293</v>
      </c>
      <c r="C1698" s="23"/>
      <c r="D1698" s="23" t="s">
        <v>824</v>
      </c>
      <c r="E1698" s="23" t="s">
        <v>906</v>
      </c>
      <c r="F1698" s="23"/>
      <c r="G1698" s="23" t="str">
        <f>E1698</f>
        <v/>
      </c>
      <c r="H1698" s="23">
        <v>1000</v>
      </c>
      <c r="I1698" s="31"/>
      <c r="J1698" s="31"/>
      <c r="K1698" s="31"/>
      <c r="L1698" s="31"/>
      <c r="M1698" s="31"/>
      <c r="N1698" s="31"/>
      <c r="O1698" s="31"/>
      <c r="P1698" s="31"/>
      <c r="R1698" s="31"/>
      <c r="S1698" s="73"/>
      <c r="T1698" s="73"/>
      <c r="U1698" s="73"/>
      <c r="V1698" s="73"/>
      <c r="W1698" s="73"/>
      <c r="X1698" s="73"/>
      <c r="Y1698" s="73"/>
      <c r="Z1698" s="73"/>
      <c r="AA1698" s="73"/>
      <c r="AB1698" s="73"/>
      <c r="AC1698" s="73"/>
      <c r="AD1698" s="73"/>
      <c r="AE1698" s="73"/>
      <c r="AF1698" s="73"/>
      <c r="AG1698" s="73"/>
      <c r="AH1698" s="73"/>
      <c r="AI1698" s="73"/>
      <c r="AJ1698" s="73"/>
      <c r="AK1698" s="73"/>
      <c r="AL1698" s="73"/>
      <c r="AM1698" s="73"/>
      <c r="AN1698" s="73"/>
      <c r="AO1698" s="73"/>
      <c r="AP1698" s="73"/>
      <c r="AQ1698" s="73"/>
      <c r="AR1698" s="73"/>
      <c r="AS1698" s="73"/>
      <c r="AT1698" s="73"/>
      <c r="AU1698" s="73"/>
      <c r="AV1698" s="73"/>
      <c r="AW1698" s="73"/>
      <c r="AX1698" s="73"/>
      <c r="AY1698" s="73"/>
      <c r="AZ1698" s="73"/>
      <c r="BA1698" s="73"/>
      <c r="BB1698" s="73"/>
      <c r="BC1698" s="73"/>
      <c r="BD1698" s="73"/>
      <c r="BE1698" s="73"/>
      <c r="BF1698" s="73"/>
      <c r="BG1698" s="73"/>
      <c r="BH1698" s="73"/>
      <c r="BI1698" s="73"/>
      <c r="BJ1698" s="73"/>
      <c r="BK1698" s="73"/>
      <c r="BL1698" s="73"/>
      <c r="BM1698" s="73"/>
      <c r="BN1698" s="73"/>
      <c r="BO1698" s="73"/>
      <c r="BP1698" s="73"/>
      <c r="BQ1698" s="73"/>
      <c r="BR1698" s="73"/>
      <c r="BS1698" s="73"/>
      <c r="BT1698" s="73"/>
      <c r="BU1698" s="73"/>
      <c r="BV1698" s="73"/>
      <c r="BW1698" s="73"/>
      <c r="BX1698" s="73"/>
      <c r="BY1698" s="73"/>
      <c r="BZ1698" s="73"/>
      <c r="CA1698" s="73"/>
      <c r="CB1698" s="73"/>
      <c r="CC1698" s="73"/>
      <c r="CD1698" s="73"/>
      <c r="CE1698" s="73"/>
      <c r="CF1698" s="73"/>
      <c r="CG1698" s="73"/>
      <c r="CH1698" s="73"/>
      <c r="CI1698" s="73"/>
      <c r="CJ1698" s="73"/>
      <c r="CK1698" s="73"/>
      <c r="CL1698" s="73"/>
    </row>
    <row r="1699" spans="2:90" x14ac:dyDescent="0.4">
      <c r="B1699" s="122"/>
      <c r="C1699" s="31"/>
      <c r="D1699" s="31" t="s">
        <v>824</v>
      </c>
      <c r="E1699" s="31" t="s">
        <v>906</v>
      </c>
      <c r="F1699" s="31"/>
      <c r="G1699" s="31"/>
      <c r="H1699" s="31"/>
      <c r="I1699" s="31"/>
      <c r="J1699" s="31"/>
      <c r="K1699" s="31"/>
      <c r="L1699" s="31"/>
      <c r="M1699" s="31"/>
      <c r="N1699" s="31"/>
      <c r="O1699" s="31"/>
      <c r="P1699" s="31"/>
      <c r="R1699" s="31"/>
      <c r="S1699" s="73"/>
      <c r="T1699" s="73"/>
      <c r="U1699" s="73"/>
      <c r="V1699" s="73"/>
      <c r="W1699" s="73"/>
      <c r="X1699" s="73"/>
      <c r="Y1699" s="73"/>
      <c r="Z1699" s="73"/>
      <c r="AA1699" s="73"/>
      <c r="AB1699" s="73"/>
      <c r="AC1699" s="73"/>
      <c r="AD1699" s="73"/>
      <c r="AE1699" s="73"/>
      <c r="AF1699" s="73"/>
      <c r="AG1699" s="73"/>
      <c r="AH1699" s="73"/>
      <c r="AI1699" s="73"/>
      <c r="AJ1699" s="73"/>
      <c r="AK1699" s="73"/>
      <c r="AL1699" s="73"/>
      <c r="AM1699" s="73"/>
      <c r="AN1699" s="73"/>
      <c r="AO1699" s="73"/>
      <c r="AP1699" s="73"/>
      <c r="AQ1699" s="73"/>
      <c r="AR1699" s="73"/>
      <c r="AS1699" s="73"/>
      <c r="AT1699" s="73"/>
      <c r="AU1699" s="73"/>
      <c r="AV1699" s="73"/>
      <c r="AW1699" s="73"/>
      <c r="AX1699" s="73"/>
      <c r="AY1699" s="73"/>
      <c r="AZ1699" s="73"/>
      <c r="BA1699" s="73"/>
      <c r="BB1699" s="73"/>
      <c r="BC1699" s="73"/>
      <c r="BD1699" s="73"/>
      <c r="BE1699" s="73"/>
      <c r="BF1699" s="73"/>
      <c r="BG1699" s="73"/>
      <c r="BH1699" s="73"/>
      <c r="BI1699" s="73"/>
      <c r="BJ1699" s="73"/>
      <c r="BK1699" s="73"/>
      <c r="BL1699" s="73"/>
      <c r="BM1699" s="73"/>
      <c r="BN1699" s="73"/>
      <c r="BO1699" s="73"/>
      <c r="BP1699" s="73"/>
      <c r="BQ1699" s="73"/>
      <c r="BR1699" s="73"/>
      <c r="BS1699" s="73"/>
      <c r="BT1699" s="73"/>
      <c r="BU1699" s="73"/>
      <c r="BV1699" s="73"/>
      <c r="BW1699" s="73"/>
      <c r="BX1699" s="73"/>
      <c r="BY1699" s="73"/>
      <c r="BZ1699" s="73"/>
      <c r="CA1699" s="73"/>
      <c r="CB1699" s="73"/>
      <c r="CC1699" s="73"/>
      <c r="CD1699" s="73"/>
      <c r="CE1699" s="73"/>
      <c r="CF1699" s="73"/>
      <c r="CG1699" s="73"/>
      <c r="CH1699" s="73"/>
      <c r="CI1699" s="73"/>
      <c r="CJ1699" s="73"/>
      <c r="CK1699" s="73"/>
      <c r="CL1699" s="73"/>
    </row>
    <row r="1700" spans="2:90" x14ac:dyDescent="0.4">
      <c r="B1700" s="93" t="s">
        <v>288</v>
      </c>
      <c r="D1700" t="s">
        <v>824</v>
      </c>
      <c r="E1700" t="s">
        <v>906</v>
      </c>
      <c r="R1700" s="90"/>
      <c r="S1700" s="148"/>
      <c r="T1700" s="148"/>
      <c r="U1700" s="148"/>
      <c r="V1700" s="148"/>
      <c r="W1700" s="148"/>
      <c r="X1700" s="148"/>
      <c r="Y1700" s="148"/>
      <c r="Z1700" s="148"/>
      <c r="AA1700" s="148"/>
      <c r="AB1700" s="148"/>
      <c r="AC1700" s="148"/>
      <c r="AD1700" s="148"/>
      <c r="AE1700" s="148"/>
      <c r="AF1700" s="148"/>
      <c r="AG1700" s="148"/>
      <c r="AH1700" s="148"/>
      <c r="AI1700" s="148"/>
      <c r="AJ1700" s="148"/>
      <c r="AK1700" s="148"/>
      <c r="AL1700" s="148"/>
      <c r="AM1700" s="148"/>
      <c r="AN1700" s="148"/>
      <c r="AO1700" s="148"/>
      <c r="AP1700" s="148"/>
      <c r="AQ1700" s="148"/>
      <c r="AR1700" s="148"/>
      <c r="AS1700" s="148"/>
      <c r="AT1700" s="148"/>
      <c r="AU1700" s="148"/>
      <c r="AV1700" s="148"/>
      <c r="AW1700" s="148"/>
      <c r="AX1700" s="148"/>
      <c r="AY1700" s="148"/>
      <c r="AZ1700" s="148"/>
      <c r="BA1700" s="148"/>
      <c r="BB1700" s="148"/>
      <c r="BC1700" s="148"/>
      <c r="BD1700" s="148"/>
      <c r="BE1700" s="148"/>
      <c r="BF1700" s="148"/>
      <c r="BG1700" s="148"/>
      <c r="BH1700" s="148"/>
      <c r="BI1700" s="148"/>
      <c r="BJ1700" s="148"/>
      <c r="BK1700" s="148"/>
      <c r="BL1700" s="148"/>
      <c r="BM1700" s="148"/>
      <c r="BN1700" s="148"/>
      <c r="BO1700" s="148"/>
      <c r="BP1700" s="148"/>
      <c r="BQ1700" s="148"/>
      <c r="BR1700" s="148"/>
      <c r="BS1700" s="148"/>
      <c r="BT1700" s="148"/>
      <c r="BU1700" s="148"/>
      <c r="BV1700" s="148"/>
      <c r="BW1700" s="148"/>
      <c r="BX1700" s="148"/>
      <c r="BY1700" s="148"/>
      <c r="BZ1700" s="148"/>
      <c r="CA1700" s="148"/>
      <c r="CB1700" s="148"/>
      <c r="CC1700" s="148"/>
      <c r="CD1700" s="148"/>
      <c r="CE1700" s="148"/>
      <c r="CF1700" s="148"/>
      <c r="CG1700" s="148"/>
      <c r="CH1700" s="148"/>
      <c r="CI1700" s="148"/>
      <c r="CJ1700" s="148"/>
      <c r="CK1700" s="148"/>
      <c r="CL1700" s="148"/>
    </row>
    <row r="1701" spans="2:90" x14ac:dyDescent="0.4">
      <c r="B1701" s="152" t="s">
        <v>287</v>
      </c>
      <c r="D1701" t="s">
        <v>824</v>
      </c>
      <c r="E1701" t="s">
        <v>906</v>
      </c>
      <c r="K1701" s="24">
        <f>H1698</f>
        <v>1000</v>
      </c>
      <c r="L1701" s="24">
        <f ca="1">K1705</f>
        <v>1500000</v>
      </c>
      <c r="M1701" s="24">
        <f ca="1">L1705</f>
        <v>1500000</v>
      </c>
      <c r="N1701" s="24">
        <f ca="1">M1705</f>
        <v>1500000</v>
      </c>
      <c r="O1701" s="24">
        <f ca="1">N1705</f>
        <v>1500000</v>
      </c>
      <c r="P1701" s="24">
        <f ca="1">O1705</f>
        <v>1500000</v>
      </c>
      <c r="R1701"/>
      <c r="S1701" s="62">
        <f t="shared" ref="S1701:AY1701" si="1905">R1705</f>
        <v>1000</v>
      </c>
      <c r="T1701" s="62">
        <f t="shared" ca="1" si="1905"/>
        <v>501000</v>
      </c>
      <c r="U1701" s="62">
        <f t="shared" ca="1" si="1905"/>
        <v>1001000</v>
      </c>
      <c r="V1701" s="62">
        <f t="shared" ca="1" si="1905"/>
        <v>1500000</v>
      </c>
      <c r="W1701" s="62">
        <f t="shared" ca="1" si="1905"/>
        <v>1500000</v>
      </c>
      <c r="X1701" s="62">
        <f t="shared" ca="1" si="1905"/>
        <v>1500000</v>
      </c>
      <c r="Y1701" s="62">
        <f t="shared" ca="1" si="1905"/>
        <v>1500000</v>
      </c>
      <c r="Z1701" s="62">
        <f t="shared" ca="1" si="1905"/>
        <v>1500000</v>
      </c>
      <c r="AA1701" s="62">
        <f t="shared" ca="1" si="1905"/>
        <v>1500000</v>
      </c>
      <c r="AB1701" s="62">
        <f t="shared" ca="1" si="1905"/>
        <v>1500000</v>
      </c>
      <c r="AC1701" s="62">
        <f t="shared" ca="1" si="1905"/>
        <v>1500000</v>
      </c>
      <c r="AD1701" s="62">
        <f t="shared" ca="1" si="1905"/>
        <v>1500000</v>
      </c>
      <c r="AE1701" s="62">
        <f t="shared" ca="1" si="1905"/>
        <v>1500000</v>
      </c>
      <c r="AF1701" s="62">
        <f t="shared" ca="1" si="1905"/>
        <v>1500000</v>
      </c>
      <c r="AG1701" s="62">
        <f t="shared" ca="1" si="1905"/>
        <v>1500000</v>
      </c>
      <c r="AH1701" s="62">
        <f t="shared" ca="1" si="1905"/>
        <v>1500000</v>
      </c>
      <c r="AI1701" s="62">
        <f t="shared" ca="1" si="1905"/>
        <v>1500000</v>
      </c>
      <c r="AJ1701" s="62">
        <f t="shared" ca="1" si="1905"/>
        <v>1500000</v>
      </c>
      <c r="AK1701" s="62">
        <f t="shared" ca="1" si="1905"/>
        <v>1500000</v>
      </c>
      <c r="AL1701" s="62">
        <f t="shared" ca="1" si="1905"/>
        <v>1500000</v>
      </c>
      <c r="AM1701" s="62">
        <f t="shared" ca="1" si="1905"/>
        <v>1500000</v>
      </c>
      <c r="AN1701" s="62">
        <f t="shared" ca="1" si="1905"/>
        <v>1500000</v>
      </c>
      <c r="AO1701" s="62">
        <f t="shared" ca="1" si="1905"/>
        <v>1500000</v>
      </c>
      <c r="AP1701" s="62">
        <f t="shared" ca="1" si="1905"/>
        <v>1500000</v>
      </c>
      <c r="AQ1701" s="62">
        <f t="shared" ca="1" si="1905"/>
        <v>1500000</v>
      </c>
      <c r="AR1701" s="62">
        <f t="shared" ca="1" si="1905"/>
        <v>1500000</v>
      </c>
      <c r="AS1701" s="62">
        <f t="shared" ca="1" si="1905"/>
        <v>1500000</v>
      </c>
      <c r="AT1701" s="62">
        <f t="shared" ca="1" si="1905"/>
        <v>1500000</v>
      </c>
      <c r="AU1701" s="62">
        <f t="shared" ca="1" si="1905"/>
        <v>1500000</v>
      </c>
      <c r="AV1701" s="62">
        <f t="shared" ca="1" si="1905"/>
        <v>1500000</v>
      </c>
      <c r="AW1701" s="62">
        <f t="shared" ca="1" si="1905"/>
        <v>1500000</v>
      </c>
      <c r="AX1701" s="62">
        <f t="shared" ca="1" si="1905"/>
        <v>1500000</v>
      </c>
      <c r="AY1701" s="62">
        <f t="shared" ca="1" si="1905"/>
        <v>1500000</v>
      </c>
      <c r="AZ1701" s="62">
        <f t="shared" ref="AZ1701:CE1701" ca="1" si="1906">AY1705</f>
        <v>1500000</v>
      </c>
      <c r="BA1701" s="62">
        <f t="shared" ca="1" si="1906"/>
        <v>1500000</v>
      </c>
      <c r="BB1701" s="62">
        <f t="shared" ca="1" si="1906"/>
        <v>1500000</v>
      </c>
      <c r="BC1701" s="62">
        <f t="shared" ca="1" si="1906"/>
        <v>1500000</v>
      </c>
      <c r="BD1701" s="62">
        <f t="shared" ca="1" si="1906"/>
        <v>1500000</v>
      </c>
      <c r="BE1701" s="62">
        <f t="shared" ca="1" si="1906"/>
        <v>1500000</v>
      </c>
      <c r="BF1701" s="62">
        <f t="shared" ca="1" si="1906"/>
        <v>1500000</v>
      </c>
      <c r="BG1701" s="62">
        <f t="shared" ca="1" si="1906"/>
        <v>1500000</v>
      </c>
      <c r="BH1701" s="62">
        <f t="shared" ca="1" si="1906"/>
        <v>1500000</v>
      </c>
      <c r="BI1701" s="62">
        <f t="shared" ca="1" si="1906"/>
        <v>1500000</v>
      </c>
      <c r="BJ1701" s="62">
        <f t="shared" ca="1" si="1906"/>
        <v>1500000</v>
      </c>
      <c r="BK1701" s="62">
        <f t="shared" ca="1" si="1906"/>
        <v>1500000</v>
      </c>
      <c r="BL1701" s="62">
        <f t="shared" ca="1" si="1906"/>
        <v>1500000</v>
      </c>
      <c r="BM1701" s="62">
        <f t="shared" ca="1" si="1906"/>
        <v>1500000</v>
      </c>
      <c r="BN1701" s="62">
        <f t="shared" ca="1" si="1906"/>
        <v>1500000</v>
      </c>
      <c r="BO1701" s="62">
        <f t="shared" ca="1" si="1906"/>
        <v>1500000</v>
      </c>
      <c r="BP1701" s="62">
        <f t="shared" ca="1" si="1906"/>
        <v>1500000</v>
      </c>
      <c r="BQ1701" s="62">
        <f t="shared" ca="1" si="1906"/>
        <v>1500000</v>
      </c>
      <c r="BR1701" s="62">
        <f t="shared" ca="1" si="1906"/>
        <v>1500000</v>
      </c>
      <c r="BS1701" s="62">
        <f t="shared" ca="1" si="1906"/>
        <v>1500000</v>
      </c>
      <c r="BT1701" s="62">
        <f t="shared" ca="1" si="1906"/>
        <v>1500000</v>
      </c>
      <c r="BU1701" s="62">
        <f t="shared" ca="1" si="1906"/>
        <v>1500000</v>
      </c>
      <c r="BV1701" s="62">
        <f t="shared" ca="1" si="1906"/>
        <v>1500000</v>
      </c>
      <c r="BW1701" s="62">
        <f t="shared" ca="1" si="1906"/>
        <v>1500000</v>
      </c>
      <c r="BX1701" s="62">
        <f t="shared" ca="1" si="1906"/>
        <v>1500000</v>
      </c>
      <c r="BY1701" s="62">
        <f t="shared" ca="1" si="1906"/>
        <v>1500000</v>
      </c>
      <c r="BZ1701" s="62">
        <f t="shared" ca="1" si="1906"/>
        <v>1500000</v>
      </c>
      <c r="CA1701" s="62">
        <f t="shared" ca="1" si="1906"/>
        <v>1500000</v>
      </c>
      <c r="CB1701" s="62">
        <f t="shared" ca="1" si="1906"/>
        <v>1500000</v>
      </c>
      <c r="CC1701" s="62">
        <f t="shared" ca="1" si="1906"/>
        <v>1500000</v>
      </c>
      <c r="CD1701" s="62">
        <f t="shared" ca="1" si="1906"/>
        <v>1500000</v>
      </c>
      <c r="CE1701" s="62">
        <f t="shared" ca="1" si="1906"/>
        <v>1500000</v>
      </c>
      <c r="CF1701" s="62">
        <f t="shared" ref="CF1701:CL1701" ca="1" si="1907">CE1705</f>
        <v>1500000</v>
      </c>
      <c r="CG1701" s="62">
        <f t="shared" ca="1" si="1907"/>
        <v>1500000</v>
      </c>
      <c r="CH1701" s="62">
        <f t="shared" ca="1" si="1907"/>
        <v>1500000</v>
      </c>
      <c r="CI1701" s="62">
        <f t="shared" ca="1" si="1907"/>
        <v>1500000</v>
      </c>
      <c r="CJ1701" s="62">
        <f t="shared" ca="1" si="1907"/>
        <v>1500000</v>
      </c>
      <c r="CK1701" s="62">
        <f t="shared" ca="1" si="1907"/>
        <v>1500000</v>
      </c>
      <c r="CL1701" s="62">
        <f t="shared" ca="1" si="1907"/>
        <v>1500000</v>
      </c>
    </row>
    <row r="1702" spans="2:90" x14ac:dyDescent="0.4">
      <c r="B1702" s="139" t="str">
        <f>"Avg. borrowing per "&amp;B1686</f>
        <v>Avg. borrowing per primary unit</v>
      </c>
      <c r="D1702" t="s">
        <v>824</v>
      </c>
      <c r="E1702" t="s">
        <v>906</v>
      </c>
      <c r="K1702" s="18">
        <v>100</v>
      </c>
      <c r="L1702" s="18">
        <v>100</v>
      </c>
      <c r="M1702" s="18">
        <v>100</v>
      </c>
      <c r="N1702" s="18">
        <v>100</v>
      </c>
      <c r="O1702" s="18">
        <v>100</v>
      </c>
      <c r="P1702" s="18">
        <v>100</v>
      </c>
      <c r="R1702"/>
      <c r="S1702" s="146" cm="1">
        <f t="array" ref="S1702">INDEX($K:$P,ROW(),MATCH(S$3,$K$2:$P$2,0))</f>
        <v>100</v>
      </c>
      <c r="T1702" s="146" cm="1">
        <f t="array" ref="T1702">INDEX($K:$P,ROW(),MATCH(T$3,$K$2:$P$2,0))</f>
        <v>100</v>
      </c>
      <c r="U1702" s="146" cm="1">
        <f t="array" ref="U1702">INDEX($K:$P,ROW(),MATCH(U$3,$K$2:$P$2,0))</f>
        <v>100</v>
      </c>
      <c r="V1702" s="146" cm="1">
        <f t="array" ref="V1702">INDEX($K:$P,ROW(),MATCH(V$3,$K$2:$P$2,0))</f>
        <v>100</v>
      </c>
      <c r="W1702" s="146" cm="1">
        <f t="array" ref="W1702">INDEX($K:$P,ROW(),MATCH(W$3,$K$2:$P$2,0))</f>
        <v>100</v>
      </c>
      <c r="X1702" s="146" cm="1">
        <f t="array" ref="X1702">INDEX($K:$P,ROW(),MATCH(X$3,$K$2:$P$2,0))</f>
        <v>100</v>
      </c>
      <c r="Y1702" s="146" cm="1">
        <f t="array" ref="Y1702">INDEX($K:$P,ROW(),MATCH(Y$3,$K$2:$P$2,0))</f>
        <v>100</v>
      </c>
      <c r="Z1702" s="146" cm="1">
        <f t="array" ref="Z1702">INDEX($K:$P,ROW(),MATCH(Z$3,$K$2:$P$2,0))</f>
        <v>100</v>
      </c>
      <c r="AA1702" s="146" cm="1">
        <f t="array" ref="AA1702">INDEX($K:$P,ROW(),MATCH(AA$3,$K$2:$P$2,0))</f>
        <v>100</v>
      </c>
      <c r="AB1702" s="146" cm="1">
        <f t="array" ref="AB1702">INDEX($K:$P,ROW(),MATCH(AB$3,$K$2:$P$2,0))</f>
        <v>100</v>
      </c>
      <c r="AC1702" s="146" cm="1">
        <f t="array" ref="AC1702">INDEX($K:$P,ROW(),MATCH(AC$3,$K$2:$P$2,0))</f>
        <v>100</v>
      </c>
      <c r="AD1702" s="146" cm="1">
        <f t="array" ref="AD1702">INDEX($K:$P,ROW(),MATCH(AD$3,$K$2:$P$2,0))</f>
        <v>100</v>
      </c>
      <c r="AE1702" s="146" cm="1">
        <f t="array" ref="AE1702">INDEX($K:$P,ROW(),MATCH(AE$3,$K$2:$P$2,0))</f>
        <v>100</v>
      </c>
      <c r="AF1702" s="146" cm="1">
        <f t="array" ref="AF1702">INDEX($K:$P,ROW(),MATCH(AF$3,$K$2:$P$2,0))</f>
        <v>100</v>
      </c>
      <c r="AG1702" s="146" cm="1">
        <f t="array" ref="AG1702">INDEX($K:$P,ROW(),MATCH(AG$3,$K$2:$P$2,0))</f>
        <v>100</v>
      </c>
      <c r="AH1702" s="146" cm="1">
        <f t="array" ref="AH1702">INDEX($K:$P,ROW(),MATCH(AH$3,$K$2:$P$2,0))</f>
        <v>100</v>
      </c>
      <c r="AI1702" s="146" cm="1">
        <f t="array" ref="AI1702">INDEX($K:$P,ROW(),MATCH(AI$3,$K$2:$P$2,0))</f>
        <v>100</v>
      </c>
      <c r="AJ1702" s="146" cm="1">
        <f t="array" ref="AJ1702">INDEX($K:$P,ROW(),MATCH(AJ$3,$K$2:$P$2,0))</f>
        <v>100</v>
      </c>
      <c r="AK1702" s="146" cm="1">
        <f t="array" ref="AK1702">INDEX($K:$P,ROW(),MATCH(AK$3,$K$2:$P$2,0))</f>
        <v>100</v>
      </c>
      <c r="AL1702" s="146" cm="1">
        <f t="array" ref="AL1702">INDEX($K:$P,ROW(),MATCH(AL$3,$K$2:$P$2,0))</f>
        <v>100</v>
      </c>
      <c r="AM1702" s="146" cm="1">
        <f t="array" ref="AM1702">INDEX($K:$P,ROW(),MATCH(AM$3,$K$2:$P$2,0))</f>
        <v>100</v>
      </c>
      <c r="AN1702" s="146" cm="1">
        <f t="array" ref="AN1702">INDEX($K:$P,ROW(),MATCH(AN$3,$K$2:$P$2,0))</f>
        <v>100</v>
      </c>
      <c r="AO1702" s="146" cm="1">
        <f t="array" ref="AO1702">INDEX($K:$P,ROW(),MATCH(AO$3,$K$2:$P$2,0))</f>
        <v>100</v>
      </c>
      <c r="AP1702" s="146" cm="1">
        <f t="array" ref="AP1702">INDEX($K:$P,ROW(),MATCH(AP$3,$K$2:$P$2,0))</f>
        <v>100</v>
      </c>
      <c r="AQ1702" s="146" cm="1">
        <f t="array" ref="AQ1702">INDEX($K:$P,ROW(),MATCH(AQ$3,$K$2:$P$2,0))</f>
        <v>100</v>
      </c>
      <c r="AR1702" s="146" cm="1">
        <f t="array" ref="AR1702">INDEX($K:$P,ROW(),MATCH(AR$3,$K$2:$P$2,0))</f>
        <v>100</v>
      </c>
      <c r="AS1702" s="146" cm="1">
        <f t="array" ref="AS1702">INDEX($K:$P,ROW(),MATCH(AS$3,$K$2:$P$2,0))</f>
        <v>100</v>
      </c>
      <c r="AT1702" s="146" cm="1">
        <f t="array" ref="AT1702">INDEX($K:$P,ROW(),MATCH(AT$3,$K$2:$P$2,0))</f>
        <v>100</v>
      </c>
      <c r="AU1702" s="146" cm="1">
        <f t="array" ref="AU1702">INDEX($K:$P,ROW(),MATCH(AU$3,$K$2:$P$2,0))</f>
        <v>100</v>
      </c>
      <c r="AV1702" s="146" cm="1">
        <f t="array" ref="AV1702">INDEX($K:$P,ROW(),MATCH(AV$3,$K$2:$P$2,0))</f>
        <v>100</v>
      </c>
      <c r="AW1702" s="146" cm="1">
        <f t="array" ref="AW1702">INDEX($K:$P,ROW(),MATCH(AW$3,$K$2:$P$2,0))</f>
        <v>100</v>
      </c>
      <c r="AX1702" s="146" cm="1">
        <f t="array" ref="AX1702">INDEX($K:$P,ROW(),MATCH(AX$3,$K$2:$P$2,0))</f>
        <v>100</v>
      </c>
      <c r="AY1702" s="146" cm="1">
        <f t="array" ref="AY1702">INDEX($K:$P,ROW(),MATCH(AY$3,$K$2:$P$2,0))</f>
        <v>100</v>
      </c>
      <c r="AZ1702" s="146" cm="1">
        <f t="array" ref="AZ1702">INDEX($K:$P,ROW(),MATCH(AZ$3,$K$2:$P$2,0))</f>
        <v>100</v>
      </c>
      <c r="BA1702" s="146" cm="1">
        <f t="array" ref="BA1702">INDEX($K:$P,ROW(),MATCH(BA$3,$K$2:$P$2,0))</f>
        <v>100</v>
      </c>
      <c r="BB1702" s="146" cm="1">
        <f t="array" ref="BB1702">INDEX($K:$P,ROW(),MATCH(BB$3,$K$2:$P$2,0))</f>
        <v>100</v>
      </c>
      <c r="BC1702" s="146" cm="1">
        <f t="array" ref="BC1702">INDEX($K:$P,ROW(),MATCH(BC$3,$K$2:$P$2,0))</f>
        <v>100</v>
      </c>
      <c r="BD1702" s="146" cm="1">
        <f t="array" ref="BD1702">INDEX($K:$P,ROW(),MATCH(BD$3,$K$2:$P$2,0))</f>
        <v>100</v>
      </c>
      <c r="BE1702" s="146" cm="1">
        <f t="array" ref="BE1702">INDEX($K:$P,ROW(),MATCH(BE$3,$K$2:$P$2,0))</f>
        <v>100</v>
      </c>
      <c r="BF1702" s="146" cm="1">
        <f t="array" ref="BF1702">INDEX($K:$P,ROW(),MATCH(BF$3,$K$2:$P$2,0))</f>
        <v>100</v>
      </c>
      <c r="BG1702" s="146" cm="1">
        <f t="array" ref="BG1702">INDEX($K:$P,ROW(),MATCH(BG$3,$K$2:$P$2,0))</f>
        <v>100</v>
      </c>
      <c r="BH1702" s="146" cm="1">
        <f t="array" ref="BH1702">INDEX($K:$P,ROW(),MATCH(BH$3,$K$2:$P$2,0))</f>
        <v>100</v>
      </c>
      <c r="BI1702" s="146" cm="1">
        <f t="array" ref="BI1702">INDEX($K:$P,ROW(),MATCH(BI$3,$K$2:$P$2,0))</f>
        <v>100</v>
      </c>
      <c r="BJ1702" s="146" cm="1">
        <f t="array" ref="BJ1702">INDEX($K:$P,ROW(),MATCH(BJ$3,$K$2:$P$2,0))</f>
        <v>100</v>
      </c>
      <c r="BK1702" s="146" cm="1">
        <f t="array" ref="BK1702">INDEX($K:$P,ROW(),MATCH(BK$3,$K$2:$P$2,0))</f>
        <v>100</v>
      </c>
      <c r="BL1702" s="146" cm="1">
        <f t="array" ref="BL1702">INDEX($K:$P,ROW(),MATCH(BL$3,$K$2:$P$2,0))</f>
        <v>100</v>
      </c>
      <c r="BM1702" s="146" cm="1">
        <f t="array" ref="BM1702">INDEX($K:$P,ROW(),MATCH(BM$3,$K$2:$P$2,0))</f>
        <v>100</v>
      </c>
      <c r="BN1702" s="146" cm="1">
        <f t="array" ref="BN1702">INDEX($K:$P,ROW(),MATCH(BN$3,$K$2:$P$2,0))</f>
        <v>100</v>
      </c>
      <c r="BO1702" s="146" cm="1">
        <f t="array" ref="BO1702">INDEX($K:$P,ROW(),MATCH(BO$3,$K$2:$P$2,0))</f>
        <v>100</v>
      </c>
      <c r="BP1702" s="146" cm="1">
        <f t="array" ref="BP1702">INDEX($K:$P,ROW(),MATCH(BP$3,$K$2:$P$2,0))</f>
        <v>100</v>
      </c>
      <c r="BQ1702" s="146" cm="1">
        <f t="array" ref="BQ1702">INDEX($K:$P,ROW(),MATCH(BQ$3,$K$2:$P$2,0))</f>
        <v>100</v>
      </c>
      <c r="BR1702" s="146" cm="1">
        <f t="array" ref="BR1702">INDEX($K:$P,ROW(),MATCH(BR$3,$K$2:$P$2,0))</f>
        <v>100</v>
      </c>
      <c r="BS1702" s="146" cm="1">
        <f t="array" ref="BS1702">INDEX($K:$P,ROW(),MATCH(BS$3,$K$2:$P$2,0))</f>
        <v>100</v>
      </c>
      <c r="BT1702" s="146" cm="1">
        <f t="array" ref="BT1702">INDEX($K:$P,ROW(),MATCH(BT$3,$K$2:$P$2,0))</f>
        <v>100</v>
      </c>
      <c r="BU1702" s="146" cm="1">
        <f t="array" ref="BU1702">INDEX($K:$P,ROW(),MATCH(BU$3,$K$2:$P$2,0))</f>
        <v>100</v>
      </c>
      <c r="BV1702" s="146" cm="1">
        <f t="array" ref="BV1702">INDEX($K:$P,ROW(),MATCH(BV$3,$K$2:$P$2,0))</f>
        <v>100</v>
      </c>
      <c r="BW1702" s="146" cm="1">
        <f t="array" ref="BW1702">INDEX($K:$P,ROW(),MATCH(BW$3,$K$2:$P$2,0))</f>
        <v>100</v>
      </c>
      <c r="BX1702" s="146" cm="1">
        <f t="array" ref="BX1702">INDEX($K:$P,ROW(),MATCH(BX$3,$K$2:$P$2,0))</f>
        <v>100</v>
      </c>
      <c r="BY1702" s="146" cm="1">
        <f t="array" ref="BY1702">INDEX($K:$P,ROW(),MATCH(BY$3,$K$2:$P$2,0))</f>
        <v>100</v>
      </c>
      <c r="BZ1702" s="146" cm="1">
        <f t="array" ref="BZ1702">INDEX($K:$P,ROW(),MATCH(BZ$3,$K$2:$P$2,0))</f>
        <v>100</v>
      </c>
      <c r="CA1702" s="146" cm="1">
        <f t="array" ref="CA1702">INDEX($K:$P,ROW(),MATCH(CA$3,$K$2:$P$2,0))</f>
        <v>100</v>
      </c>
      <c r="CB1702" s="146" cm="1">
        <f t="array" ref="CB1702">INDEX($K:$P,ROW(),MATCH(CB$3,$K$2:$P$2,0))</f>
        <v>100</v>
      </c>
      <c r="CC1702" s="146" cm="1">
        <f t="array" ref="CC1702">INDEX($K:$P,ROW(),MATCH(CC$3,$K$2:$P$2,0))</f>
        <v>100</v>
      </c>
      <c r="CD1702" s="146" cm="1">
        <f t="array" ref="CD1702">INDEX($K:$P,ROW(),MATCH(CD$3,$K$2:$P$2,0))</f>
        <v>100</v>
      </c>
      <c r="CE1702" s="146" cm="1">
        <f t="array" ref="CE1702">INDEX($K:$P,ROW(),MATCH(CE$3,$K$2:$P$2,0))</f>
        <v>100</v>
      </c>
      <c r="CF1702" s="146" cm="1">
        <f t="array" ref="CF1702">INDEX($K:$P,ROW(),MATCH(CF$3,$K$2:$P$2,0))</f>
        <v>100</v>
      </c>
      <c r="CG1702" s="146" cm="1">
        <f t="array" ref="CG1702">INDEX($K:$P,ROW(),MATCH(CG$3,$K$2:$P$2,0))</f>
        <v>100</v>
      </c>
      <c r="CH1702" s="146" cm="1">
        <f t="array" ref="CH1702">INDEX($K:$P,ROW(),MATCH(CH$3,$K$2:$P$2,0))</f>
        <v>100</v>
      </c>
      <c r="CI1702" s="146" cm="1">
        <f t="array" ref="CI1702">INDEX($K:$P,ROW(),MATCH(CI$3,$K$2:$P$2,0))</f>
        <v>100</v>
      </c>
      <c r="CJ1702" s="146" cm="1">
        <f t="array" ref="CJ1702">INDEX($K:$P,ROW(),MATCH(CJ$3,$K$2:$P$2,0))</f>
        <v>100</v>
      </c>
      <c r="CK1702" s="146" cm="1">
        <f t="array" ref="CK1702">INDEX($K:$P,ROW(),MATCH(CK$3,$K$2:$P$2,0))</f>
        <v>100</v>
      </c>
      <c r="CL1702" s="146" cm="1">
        <f t="array" ref="CL1702">INDEX($K:$P,ROW(),MATCH(CL$3,$K$2:$P$2,0))</f>
        <v>100</v>
      </c>
    </row>
    <row r="1703" spans="2:90" x14ac:dyDescent="0.4">
      <c r="B1703" s="152" t="str">
        <f>"New borrowing - "&amp;SUBSTITUTE(B1693,":","")</f>
        <v>New borrowing - Rolling fixed term debt - multiple borrowings w/ annual control</v>
      </c>
      <c r="C1703" t="s">
        <v>236</v>
      </c>
      <c r="D1703" t="s">
        <v>824</v>
      </c>
      <c r="E1703" t="s">
        <v>906</v>
      </c>
      <c r="G1703" t="str">
        <f>E1703</f>
        <v/>
      </c>
      <c r="K1703" s="23">
        <v>10000</v>
      </c>
      <c r="L1703" s="23">
        <f>SUMIF($4:$4,L$2,1700:1700)</f>
        <v>0</v>
      </c>
      <c r="M1703" s="23">
        <f>SUMIF($4:$4,M$2,1700:1700)</f>
        <v>0</v>
      </c>
      <c r="N1703" s="23">
        <f>SUMIF($4:$4,N$2,1700:1700)</f>
        <v>0</v>
      </c>
      <c r="O1703" s="23">
        <f>SUMIF($4:$4,O$2,1700:1700)</f>
        <v>0</v>
      </c>
      <c r="P1703" s="23">
        <f>SUMIF($4:$4,P$2,1700:1700)</f>
        <v>0</v>
      </c>
      <c r="R1703" s="53">
        <f>H1698</f>
        <v>1000</v>
      </c>
      <c r="S1703" s="80" cm="1">
        <f t="array" aca="1" ref="S1703" ca="1">+S1702*INDIRECT(S1688)</f>
        <v>500000</v>
      </c>
      <c r="T1703" s="80" cm="1">
        <f t="array" aca="1" ref="T1703" ca="1">+T1702*INDIRECT(T1688)</f>
        <v>500000</v>
      </c>
      <c r="U1703" s="80" cm="1">
        <f t="array" aca="1" ref="U1703" ca="1">+U1702*INDIRECT(U1688)</f>
        <v>500000</v>
      </c>
      <c r="V1703" s="80" cm="1">
        <f t="array" aca="1" ref="V1703" ca="1">+V1702*INDIRECT(V1688)</f>
        <v>500000</v>
      </c>
      <c r="W1703" s="80" cm="1">
        <f t="array" aca="1" ref="W1703" ca="1">+W1702*INDIRECT(W1688)</f>
        <v>500000</v>
      </c>
      <c r="X1703" s="80" cm="1">
        <f t="array" aca="1" ref="X1703" ca="1">+X1702*INDIRECT(X1688)</f>
        <v>500000</v>
      </c>
      <c r="Y1703" s="80" cm="1">
        <f t="array" aca="1" ref="Y1703" ca="1">+Y1702*INDIRECT(Y1688)</f>
        <v>500000</v>
      </c>
      <c r="Z1703" s="80" cm="1">
        <f t="array" aca="1" ref="Z1703" ca="1">+Z1702*INDIRECT(Z1688)</f>
        <v>500000</v>
      </c>
      <c r="AA1703" s="80" cm="1">
        <f t="array" aca="1" ref="AA1703" ca="1">+AA1702*INDIRECT(AA1688)</f>
        <v>500000</v>
      </c>
      <c r="AB1703" s="80" cm="1">
        <f t="array" aca="1" ref="AB1703" ca="1">+AB1702*INDIRECT(AB1688)</f>
        <v>500000</v>
      </c>
      <c r="AC1703" s="80" cm="1">
        <f t="array" aca="1" ref="AC1703" ca="1">+AC1702*INDIRECT(AC1688)</f>
        <v>500000</v>
      </c>
      <c r="AD1703" s="80" cm="1">
        <f t="array" aca="1" ref="AD1703" ca="1">+AD1702*INDIRECT(AD1688)</f>
        <v>500000</v>
      </c>
      <c r="AE1703" s="80" cm="1">
        <f t="array" aca="1" ref="AE1703" ca="1">+AE1702*INDIRECT(AE1688)</f>
        <v>500000</v>
      </c>
      <c r="AF1703" s="80" cm="1">
        <f t="array" aca="1" ref="AF1703" ca="1">+AF1702*INDIRECT(AF1688)</f>
        <v>500000</v>
      </c>
      <c r="AG1703" s="80" cm="1">
        <f t="array" aca="1" ref="AG1703" ca="1">+AG1702*INDIRECT(AG1688)</f>
        <v>500000</v>
      </c>
      <c r="AH1703" s="80" cm="1">
        <f t="array" aca="1" ref="AH1703" ca="1">+AH1702*INDIRECT(AH1688)</f>
        <v>500000</v>
      </c>
      <c r="AI1703" s="80" cm="1">
        <f t="array" aca="1" ref="AI1703" ca="1">+AI1702*INDIRECT(AI1688)</f>
        <v>500000</v>
      </c>
      <c r="AJ1703" s="80" cm="1">
        <f t="array" aca="1" ref="AJ1703" ca="1">+AJ1702*INDIRECT(AJ1688)</f>
        <v>500000</v>
      </c>
      <c r="AK1703" s="80" cm="1">
        <f t="array" aca="1" ref="AK1703" ca="1">+AK1702*INDIRECT(AK1688)</f>
        <v>500000</v>
      </c>
      <c r="AL1703" s="80" cm="1">
        <f t="array" aca="1" ref="AL1703" ca="1">+AL1702*INDIRECT(AL1688)</f>
        <v>500000</v>
      </c>
      <c r="AM1703" s="80" cm="1">
        <f t="array" aca="1" ref="AM1703" ca="1">+AM1702*INDIRECT(AM1688)</f>
        <v>500000</v>
      </c>
      <c r="AN1703" s="80" cm="1">
        <f t="array" aca="1" ref="AN1703" ca="1">+AN1702*INDIRECT(AN1688)</f>
        <v>500000</v>
      </c>
      <c r="AO1703" s="80" cm="1">
        <f t="array" aca="1" ref="AO1703" ca="1">+AO1702*INDIRECT(AO1688)</f>
        <v>500000</v>
      </c>
      <c r="AP1703" s="80" cm="1">
        <f t="array" aca="1" ref="AP1703" ca="1">+AP1702*INDIRECT(AP1688)</f>
        <v>500000</v>
      </c>
      <c r="AQ1703" s="80" cm="1">
        <f t="array" aca="1" ref="AQ1703" ca="1">+AQ1702*INDIRECT(AQ1688)</f>
        <v>500000</v>
      </c>
      <c r="AR1703" s="80" cm="1">
        <f t="array" aca="1" ref="AR1703" ca="1">+AR1702*INDIRECT(AR1688)</f>
        <v>500000</v>
      </c>
      <c r="AS1703" s="80" cm="1">
        <f t="array" aca="1" ref="AS1703" ca="1">+AS1702*INDIRECT(AS1688)</f>
        <v>500000</v>
      </c>
      <c r="AT1703" s="80" cm="1">
        <f t="array" aca="1" ref="AT1703" ca="1">+AT1702*INDIRECT(AT1688)</f>
        <v>500000</v>
      </c>
      <c r="AU1703" s="80" cm="1">
        <f t="array" aca="1" ref="AU1703" ca="1">+AU1702*INDIRECT(AU1688)</f>
        <v>500000</v>
      </c>
      <c r="AV1703" s="80" cm="1">
        <f t="array" aca="1" ref="AV1703" ca="1">+AV1702*INDIRECT(AV1688)</f>
        <v>500000</v>
      </c>
      <c r="AW1703" s="80" cm="1">
        <f t="array" aca="1" ref="AW1703" ca="1">+AW1702*INDIRECT(AW1688)</f>
        <v>500000</v>
      </c>
      <c r="AX1703" s="80" cm="1">
        <f t="array" aca="1" ref="AX1703" ca="1">+AX1702*INDIRECT(AX1688)</f>
        <v>500000</v>
      </c>
      <c r="AY1703" s="80" cm="1">
        <f t="array" aca="1" ref="AY1703" ca="1">+AY1702*INDIRECT(AY1688)</f>
        <v>500000</v>
      </c>
      <c r="AZ1703" s="80" cm="1">
        <f t="array" aca="1" ref="AZ1703" ca="1">+AZ1702*INDIRECT(AZ1688)</f>
        <v>500000</v>
      </c>
      <c r="BA1703" s="80" cm="1">
        <f t="array" aca="1" ref="BA1703" ca="1">+BA1702*INDIRECT(BA1688)</f>
        <v>500000</v>
      </c>
      <c r="BB1703" s="80" cm="1">
        <f t="array" aca="1" ref="BB1703" ca="1">+BB1702*INDIRECT(BB1688)</f>
        <v>500000</v>
      </c>
      <c r="BC1703" s="80" cm="1">
        <f t="array" aca="1" ref="BC1703" ca="1">+BC1702*INDIRECT(BC1688)</f>
        <v>500000</v>
      </c>
      <c r="BD1703" s="80" cm="1">
        <f t="array" aca="1" ref="BD1703" ca="1">+BD1702*INDIRECT(BD1688)</f>
        <v>500000</v>
      </c>
      <c r="BE1703" s="80" cm="1">
        <f t="array" aca="1" ref="BE1703" ca="1">+BE1702*INDIRECT(BE1688)</f>
        <v>500000</v>
      </c>
      <c r="BF1703" s="80" cm="1">
        <f t="array" aca="1" ref="BF1703" ca="1">+BF1702*INDIRECT(BF1688)</f>
        <v>500000</v>
      </c>
      <c r="BG1703" s="80" cm="1">
        <f t="array" aca="1" ref="BG1703" ca="1">+BG1702*INDIRECT(BG1688)</f>
        <v>500000</v>
      </c>
      <c r="BH1703" s="80" cm="1">
        <f t="array" aca="1" ref="BH1703" ca="1">+BH1702*INDIRECT(BH1688)</f>
        <v>500000</v>
      </c>
      <c r="BI1703" s="80" cm="1">
        <f t="array" aca="1" ref="BI1703" ca="1">+BI1702*INDIRECT(BI1688)</f>
        <v>500000</v>
      </c>
      <c r="BJ1703" s="80" cm="1">
        <f t="array" aca="1" ref="BJ1703" ca="1">+BJ1702*INDIRECT(BJ1688)</f>
        <v>500000</v>
      </c>
      <c r="BK1703" s="80" cm="1">
        <f t="array" aca="1" ref="BK1703" ca="1">+BK1702*INDIRECT(BK1688)</f>
        <v>500000</v>
      </c>
      <c r="BL1703" s="80" cm="1">
        <f t="array" aca="1" ref="BL1703" ca="1">+BL1702*INDIRECT(BL1688)</f>
        <v>500000</v>
      </c>
      <c r="BM1703" s="80" cm="1">
        <f t="array" aca="1" ref="BM1703" ca="1">+BM1702*INDIRECT(BM1688)</f>
        <v>500000</v>
      </c>
      <c r="BN1703" s="80" cm="1">
        <f t="array" aca="1" ref="BN1703" ca="1">+BN1702*INDIRECT(BN1688)</f>
        <v>500000</v>
      </c>
      <c r="BO1703" s="80" cm="1">
        <f t="array" aca="1" ref="BO1703" ca="1">+BO1702*INDIRECT(BO1688)</f>
        <v>500000</v>
      </c>
      <c r="BP1703" s="80" cm="1">
        <f t="array" aca="1" ref="BP1703" ca="1">+BP1702*INDIRECT(BP1688)</f>
        <v>500000</v>
      </c>
      <c r="BQ1703" s="80" cm="1">
        <f t="array" aca="1" ref="BQ1703" ca="1">+BQ1702*INDIRECT(BQ1688)</f>
        <v>500000</v>
      </c>
      <c r="BR1703" s="80" cm="1">
        <f t="array" aca="1" ref="BR1703" ca="1">+BR1702*INDIRECT(BR1688)</f>
        <v>500000</v>
      </c>
      <c r="BS1703" s="80" cm="1">
        <f t="array" aca="1" ref="BS1703" ca="1">+BS1702*INDIRECT(BS1688)</f>
        <v>500000</v>
      </c>
      <c r="BT1703" s="80" cm="1">
        <f t="array" aca="1" ref="BT1703" ca="1">+BT1702*INDIRECT(BT1688)</f>
        <v>500000</v>
      </c>
      <c r="BU1703" s="80" cm="1">
        <f t="array" aca="1" ref="BU1703" ca="1">+BU1702*INDIRECT(BU1688)</f>
        <v>500000</v>
      </c>
      <c r="BV1703" s="80" cm="1">
        <f t="array" aca="1" ref="BV1703" ca="1">+BV1702*INDIRECT(BV1688)</f>
        <v>500000</v>
      </c>
      <c r="BW1703" s="80" cm="1">
        <f t="array" aca="1" ref="BW1703" ca="1">+BW1702*INDIRECT(BW1688)</f>
        <v>500000</v>
      </c>
      <c r="BX1703" s="80" cm="1">
        <f t="array" aca="1" ref="BX1703" ca="1">+BX1702*INDIRECT(BX1688)</f>
        <v>500000</v>
      </c>
      <c r="BY1703" s="80" cm="1">
        <f t="array" aca="1" ref="BY1703" ca="1">+BY1702*INDIRECT(BY1688)</f>
        <v>500000</v>
      </c>
      <c r="BZ1703" s="80" cm="1">
        <f t="array" aca="1" ref="BZ1703" ca="1">+BZ1702*INDIRECT(BZ1688)</f>
        <v>500000</v>
      </c>
      <c r="CA1703" s="80" cm="1">
        <f t="array" aca="1" ref="CA1703" ca="1">+CA1702*INDIRECT(CA1688)</f>
        <v>500000</v>
      </c>
      <c r="CB1703" s="80" cm="1">
        <f t="array" aca="1" ref="CB1703" ca="1">+CB1702*INDIRECT(CB1688)</f>
        <v>500000</v>
      </c>
      <c r="CC1703" s="80" cm="1">
        <f t="array" aca="1" ref="CC1703" ca="1">+CC1702*INDIRECT(CC1688)</f>
        <v>500000</v>
      </c>
      <c r="CD1703" s="80" cm="1">
        <f t="array" aca="1" ref="CD1703" ca="1">+CD1702*INDIRECT(CD1688)</f>
        <v>500000</v>
      </c>
      <c r="CE1703" s="80" cm="1">
        <f t="array" aca="1" ref="CE1703" ca="1">+CE1702*INDIRECT(CE1688)</f>
        <v>500000</v>
      </c>
      <c r="CF1703" s="80" cm="1">
        <f t="array" aca="1" ref="CF1703" ca="1">+CF1702*INDIRECT(CF1688)</f>
        <v>500000</v>
      </c>
      <c r="CG1703" s="80" cm="1">
        <f t="array" aca="1" ref="CG1703" ca="1">+CG1702*INDIRECT(CG1688)</f>
        <v>500000</v>
      </c>
      <c r="CH1703" s="80" cm="1">
        <f t="array" aca="1" ref="CH1703" ca="1">+CH1702*INDIRECT(CH1688)</f>
        <v>500000</v>
      </c>
      <c r="CI1703" s="80" cm="1">
        <f t="array" aca="1" ref="CI1703" ca="1">+CI1702*INDIRECT(CI1688)</f>
        <v>500000</v>
      </c>
      <c r="CJ1703" s="80" cm="1">
        <f t="array" aca="1" ref="CJ1703" ca="1">+CJ1702*INDIRECT(CJ1688)</f>
        <v>500000</v>
      </c>
      <c r="CK1703" s="80" cm="1">
        <f t="array" aca="1" ref="CK1703" ca="1">+CK1702*INDIRECT(CK1688)</f>
        <v>500000</v>
      </c>
      <c r="CL1703" s="80" cm="1">
        <f t="array" aca="1" ref="CL1703" ca="1">+CL1702*INDIRECT(CL1688)</f>
        <v>500000</v>
      </c>
    </row>
    <row r="1704" spans="2:90" x14ac:dyDescent="0.4">
      <c r="B1704" s="152" t="str">
        <f>"Repayment - "&amp;SUBSTITUTE(B1693,":","")</f>
        <v>Repayment - Rolling fixed term debt - multiple borrowings w/ annual control</v>
      </c>
      <c r="C1704" t="s">
        <v>236</v>
      </c>
      <c r="D1704" t="s">
        <v>824</v>
      </c>
      <c r="E1704" t="s">
        <v>906</v>
      </c>
      <c r="K1704" s="132">
        <f ca="1">SUMIF($3:$3,K$2,1704:1704)</f>
        <v>-4501000</v>
      </c>
      <c r="L1704" s="132">
        <f ca="1">SUMIF($3:$3,L$2,1704:1704)</f>
        <v>-6000000</v>
      </c>
      <c r="M1704" s="132">
        <f ca="1">SUMIF($3:$3,M$2,1704:1704)</f>
        <v>-6000000</v>
      </c>
      <c r="N1704" s="132">
        <f ca="1">SUMIF($3:$3,N$2,1704:1704)</f>
        <v>-6000000</v>
      </c>
      <c r="O1704" s="132">
        <f ca="1">SUMIF($3:$3,O$2,1704:1704)</f>
        <v>-6000000</v>
      </c>
      <c r="P1704" s="132">
        <f ca="1">SUMIF($3:$3,P$2,1704:1704)</f>
        <v>-6000000</v>
      </c>
      <c r="R1704" s="217"/>
      <c r="S1704" s="218">
        <f ca="1">-IF(COUNT($R1703:S1703)&lt;$H1695,0,OFFSET(S1703,0,-$H1695+1))-$J$2689*(COUNT(R1703:$S1703)=($H1695-$H1696+1))</f>
        <v>0</v>
      </c>
      <c r="T1704" s="218">
        <f ca="1">-IF(COUNT($R1703:T1703)&lt;$H1695,0,OFFSET(T1703,0,-$H1695+1))-$J$2689*(COUNT(S1703:$S1703)=($H1695-$H1696+1))</f>
        <v>0</v>
      </c>
      <c r="U1704" s="218">
        <f ca="1">-IF(COUNT($R1703:U1703)&lt;$H1695,0,OFFSET(U1703,0,-$H1695+1))-$J$2689*(COUNT($S1703:T1703)=($H1695-$H1696+1))</f>
        <v>-1000</v>
      </c>
      <c r="V1704" s="218">
        <f ca="1">-IF(COUNT($R1703:V1703)&lt;$H1695,0,OFFSET(V1703,0,-$H1695+1))-$J$2689*(COUNT($S1703:U1703)=($H1695-$H1696+1))</f>
        <v>-500000</v>
      </c>
      <c r="W1704" s="218">
        <f ca="1">-IF(COUNT($R1703:W1703)&lt;$H1695,0,OFFSET(W1703,0,-$H1695+1))-$J$2689*(COUNT($S1703:V1703)=($H1695-$H1696+1))</f>
        <v>-500000</v>
      </c>
      <c r="X1704" s="218">
        <f ca="1">-IF(COUNT($R1703:X1703)&lt;$H1695,0,OFFSET(X1703,0,-$H1695+1))-$J$2689*(COUNT($S1703:W1703)=($H1695-$H1696+1))</f>
        <v>-500000</v>
      </c>
      <c r="Y1704" s="218">
        <f ca="1">-IF(COUNT($R1703:Y1703)&lt;$H1695,0,OFFSET(Y1703,0,-$H1695+1))-$J$2689*(COUNT($S1703:X1703)=($H1695-$H1696+1))</f>
        <v>-500000</v>
      </c>
      <c r="Z1704" s="218">
        <f ca="1">-IF(COUNT($R1703:Z1703)&lt;$H1695,0,OFFSET(Z1703,0,-$H1695+1))-$J$2689*(COUNT($S1703:Y1703)=($H1695-$H1696+1))</f>
        <v>-500000</v>
      </c>
      <c r="AA1704" s="218">
        <f ca="1">-IF(COUNT($R1703:AA1703)&lt;$H1695,0,OFFSET(AA1703,0,-$H1695+1))-$J$2689*(COUNT($S1703:Z1703)=($H1695-$H1696+1))</f>
        <v>-500000</v>
      </c>
      <c r="AB1704" s="218">
        <f ca="1">-IF(COUNT($R1703:AB1703)&lt;$H1695,0,OFFSET(AB1703,0,-$H1695+1))-$J$2689*(COUNT($S1703:AA1703)=($H1695-$H1696+1))</f>
        <v>-500000</v>
      </c>
      <c r="AC1704" s="218">
        <f ca="1">-IF(COUNT($R1703:AC1703)&lt;$H1695,0,OFFSET(AC1703,0,-$H1695+1))-$J$2689*(COUNT($S1703:AB1703)=($H1695-$H1696+1))</f>
        <v>-500000</v>
      </c>
      <c r="AD1704" s="218">
        <f ca="1">-IF(COUNT($R1703:AD1703)&lt;$H1695,0,OFFSET(AD1703,0,-$H1695+1))-$J$2689*(COUNT($S1703:AC1703)=($H1695-$H1696+1))</f>
        <v>-500000</v>
      </c>
      <c r="AE1704" s="218">
        <f ca="1">-IF(COUNT($R1703:AE1703)&lt;$H1695,0,OFFSET(AE1703,0,-$H1695+1))-$J$2689*(COUNT($S1703:AD1703)=($H1695-$H1696+1))</f>
        <v>-500000</v>
      </c>
      <c r="AF1704" s="218">
        <f ca="1">-IF(COUNT($R1703:AF1703)&lt;$H1695,0,OFFSET(AF1703,0,-$H1695+1))-$J$2689*(COUNT($S1703:AE1703)=($H1695-$H1696+1))</f>
        <v>-500000</v>
      </c>
      <c r="AG1704" s="218">
        <f ca="1">-IF(COUNT($R1703:AG1703)&lt;$H1695,0,OFFSET(AG1703,0,-$H1695+1))-$J$2689*(COUNT($S1703:AF1703)=($H1695-$H1696+1))</f>
        <v>-500000</v>
      </c>
      <c r="AH1704" s="218">
        <f ca="1">-IF(COUNT($R1703:AH1703)&lt;$H1695,0,OFFSET(AH1703,0,-$H1695+1))-$J$2689*(COUNT($S1703:AG1703)=($H1695-$H1696+1))</f>
        <v>-500000</v>
      </c>
      <c r="AI1704" s="218">
        <f ca="1">-IF(COUNT($R1703:AI1703)&lt;$H1695,0,OFFSET(AI1703,0,-$H1695+1))-$J$2689*(COUNT($S1703:AH1703)=($H1695-$H1696+1))</f>
        <v>-500000</v>
      </c>
      <c r="AJ1704" s="218">
        <f ca="1">-IF(COUNT($R1703:AJ1703)&lt;$H1695,0,OFFSET(AJ1703,0,-$H1695+1))-$J$2689*(COUNT($S1703:AI1703)=($H1695-$H1696+1))</f>
        <v>-500000</v>
      </c>
      <c r="AK1704" s="218">
        <f ca="1">-IF(COUNT($R1703:AK1703)&lt;$H1695,0,OFFSET(AK1703,0,-$H1695+1))-$J$2689*(COUNT($S1703:AJ1703)=($H1695-$H1696+1))</f>
        <v>-500000</v>
      </c>
      <c r="AL1704" s="218">
        <f ca="1">-IF(COUNT($R1703:AL1703)&lt;$H1695,0,OFFSET(AL1703,0,-$H1695+1))-$J$2689*(COUNT($S1703:AK1703)=($H1695-$H1696+1))</f>
        <v>-500000</v>
      </c>
      <c r="AM1704" s="218">
        <f ca="1">-IF(COUNT($R1703:AM1703)&lt;$H1695,0,OFFSET(AM1703,0,-$H1695+1))-$J$2689*(COUNT($S1703:AL1703)=($H1695-$H1696+1))</f>
        <v>-500000</v>
      </c>
      <c r="AN1704" s="218">
        <f ca="1">-IF(COUNT($R1703:AN1703)&lt;$H1695,0,OFFSET(AN1703,0,-$H1695+1))-$J$2689*(COUNT($S1703:AM1703)=($H1695-$H1696+1))</f>
        <v>-500000</v>
      </c>
      <c r="AO1704" s="218">
        <f ca="1">-IF(COUNT($R1703:AO1703)&lt;$H1695,0,OFFSET(AO1703,0,-$H1695+1))-$J$2689*(COUNT($S1703:AN1703)=($H1695-$H1696+1))</f>
        <v>-500000</v>
      </c>
      <c r="AP1704" s="218">
        <f ca="1">-IF(COUNT($R1703:AP1703)&lt;$H1695,0,OFFSET(AP1703,0,-$H1695+1))-$J$2689*(COUNT($S1703:AO1703)=($H1695-$H1696+1))</f>
        <v>-500000</v>
      </c>
      <c r="AQ1704" s="218">
        <f ca="1">-IF(COUNT($R1703:AQ1703)&lt;$H1695,0,OFFSET(AQ1703,0,-$H1695+1))-$J$2689*(COUNT($S1703:AP1703)=($H1695-$H1696+1))</f>
        <v>-500000</v>
      </c>
      <c r="AR1704" s="218">
        <f ca="1">-IF(COUNT($R1703:AR1703)&lt;$H1695,0,OFFSET(AR1703,0,-$H1695+1))-$J$2689*(COUNT($S1703:AQ1703)=($H1695-$H1696+1))</f>
        <v>-500000</v>
      </c>
      <c r="AS1704" s="218">
        <f ca="1">-IF(COUNT($R1703:AS1703)&lt;$H1695,0,OFFSET(AS1703,0,-$H1695+1))-$J$2689*(COUNT($S1703:AR1703)=($H1695-$H1696+1))</f>
        <v>-500000</v>
      </c>
      <c r="AT1704" s="218">
        <f ca="1">-IF(COUNT($R1703:AT1703)&lt;$H1695,0,OFFSET(AT1703,0,-$H1695+1))-$J$2689*(COUNT($S1703:AS1703)=($H1695-$H1696+1))</f>
        <v>-500000</v>
      </c>
      <c r="AU1704" s="218">
        <f ca="1">-IF(COUNT($R1703:AU1703)&lt;$H1695,0,OFFSET(AU1703,0,-$H1695+1))-$J$2689*(COUNT($S1703:AT1703)=($H1695-$H1696+1))</f>
        <v>-500000</v>
      </c>
      <c r="AV1704" s="218">
        <f ca="1">-IF(COUNT($R1703:AV1703)&lt;$H1695,0,OFFSET(AV1703,0,-$H1695+1))-$J$2689*(COUNT($S1703:AU1703)=($H1695-$H1696+1))</f>
        <v>-500000</v>
      </c>
      <c r="AW1704" s="218">
        <f ca="1">-IF(COUNT($R1703:AW1703)&lt;$H1695,0,OFFSET(AW1703,0,-$H1695+1))-$J$2689*(COUNT($S1703:AV1703)=($H1695-$H1696+1))</f>
        <v>-500000</v>
      </c>
      <c r="AX1704" s="218">
        <f ca="1">-IF(COUNT($R1703:AX1703)&lt;$H1695,0,OFFSET(AX1703,0,-$H1695+1))-$J$2689*(COUNT($S1703:AW1703)=($H1695-$H1696+1))</f>
        <v>-500000</v>
      </c>
      <c r="AY1704" s="218">
        <f ca="1">-IF(COUNT($R1703:AY1703)&lt;$H1695,0,OFFSET(AY1703,0,-$H1695+1))-$J$2689*(COUNT($S1703:AX1703)=($H1695-$H1696+1))</f>
        <v>-500000</v>
      </c>
      <c r="AZ1704" s="218">
        <f ca="1">-IF(COUNT($R1703:AZ1703)&lt;$H1695,0,OFFSET(AZ1703,0,-$H1695+1))-$J$2689*(COUNT($S1703:AY1703)=($H1695-$H1696+1))</f>
        <v>-500000</v>
      </c>
      <c r="BA1704" s="218">
        <f ca="1">-IF(COUNT($R1703:BA1703)&lt;$H1695,0,OFFSET(BA1703,0,-$H1695+1))-$J$2689*(COUNT($S1703:AZ1703)=($H1695-$H1696+1))</f>
        <v>-500000</v>
      </c>
      <c r="BB1704" s="218">
        <f ca="1">-IF(COUNT($R1703:BB1703)&lt;$H1695,0,OFFSET(BB1703,0,-$H1695+1))-$J$2689*(COUNT($S1703:BA1703)=($H1695-$H1696+1))</f>
        <v>-500000</v>
      </c>
      <c r="BC1704" s="218">
        <f ca="1">-IF(COUNT($R1703:BC1703)&lt;$H1695,0,OFFSET(BC1703,0,-$H1695+1))-$J$2689*(COUNT($S1703:BB1703)=($H1695-$H1696+1))</f>
        <v>-500000</v>
      </c>
      <c r="BD1704" s="218">
        <f ca="1">-IF(COUNT($R1703:BD1703)&lt;$H1695,0,OFFSET(BD1703,0,-$H1695+1))-$J$2689*(COUNT($S1703:BC1703)=($H1695-$H1696+1))</f>
        <v>-500000</v>
      </c>
      <c r="BE1704" s="218">
        <f ca="1">-IF(COUNT($R1703:BE1703)&lt;$H1695,0,OFFSET(BE1703,0,-$H1695+1))-$J$2689*(COUNT($S1703:BD1703)=($H1695-$H1696+1))</f>
        <v>-500000</v>
      </c>
      <c r="BF1704" s="218">
        <f ca="1">-IF(COUNT($R1703:BF1703)&lt;$H1695,0,OFFSET(BF1703,0,-$H1695+1))-$J$2689*(COUNT($S1703:BE1703)=($H1695-$H1696+1))</f>
        <v>-500000</v>
      </c>
      <c r="BG1704" s="218">
        <f ca="1">-IF(COUNT($R1703:BG1703)&lt;$H1695,0,OFFSET(BG1703,0,-$H1695+1))-$J$2689*(COUNT($S1703:BF1703)=($H1695-$H1696+1))</f>
        <v>-500000</v>
      </c>
      <c r="BH1704" s="218">
        <f ca="1">-IF(COUNT($R1703:BH1703)&lt;$H1695,0,OFFSET(BH1703,0,-$H1695+1))-$J$2689*(COUNT($S1703:BG1703)=($H1695-$H1696+1))</f>
        <v>-500000</v>
      </c>
      <c r="BI1704" s="218">
        <f ca="1">-IF(COUNT($R1703:BI1703)&lt;$H1695,0,OFFSET(BI1703,0,-$H1695+1))-$J$2689*(COUNT($S1703:BH1703)=($H1695-$H1696+1))</f>
        <v>-500000</v>
      </c>
      <c r="BJ1704" s="218">
        <f ca="1">-IF(COUNT($R1703:BJ1703)&lt;$H1695,0,OFFSET(BJ1703,0,-$H1695+1))-$J$2689*(COUNT($S1703:BI1703)=($H1695-$H1696+1))</f>
        <v>-500000</v>
      </c>
      <c r="BK1704" s="218">
        <f ca="1">-IF(COUNT($R1703:BK1703)&lt;$H1695,0,OFFSET(BK1703,0,-$H1695+1))-$J$2689*(COUNT($S1703:BJ1703)=($H1695-$H1696+1))</f>
        <v>-500000</v>
      </c>
      <c r="BL1704" s="218">
        <f ca="1">-IF(COUNT($R1703:BL1703)&lt;$H1695,0,OFFSET(BL1703,0,-$H1695+1))-$J$2689*(COUNT($S1703:BK1703)=($H1695-$H1696+1))</f>
        <v>-500000</v>
      </c>
      <c r="BM1704" s="218">
        <f ca="1">-IF(COUNT($R1703:BM1703)&lt;$H1695,0,OFFSET(BM1703,0,-$H1695+1))-$J$2689*(COUNT($S1703:BL1703)=($H1695-$H1696+1))</f>
        <v>-500000</v>
      </c>
      <c r="BN1704" s="218">
        <f ca="1">-IF(COUNT($R1703:BN1703)&lt;$H1695,0,OFFSET(BN1703,0,-$H1695+1))-$J$2689*(COUNT($S1703:BM1703)=($H1695-$H1696+1))</f>
        <v>-500000</v>
      </c>
      <c r="BO1704" s="218">
        <f ca="1">-IF(COUNT($R1703:BO1703)&lt;$H1695,0,OFFSET(BO1703,0,-$H1695+1))-$J$2689*(COUNT($S1703:BN1703)=($H1695-$H1696+1))</f>
        <v>-500000</v>
      </c>
      <c r="BP1704" s="218">
        <f ca="1">-IF(COUNT($R1703:BP1703)&lt;$H1695,0,OFFSET(BP1703,0,-$H1695+1))-$J$2689*(COUNT($S1703:BO1703)=($H1695-$H1696+1))</f>
        <v>-500000</v>
      </c>
      <c r="BQ1704" s="218">
        <f ca="1">-IF(COUNT($R1703:BQ1703)&lt;$H1695,0,OFFSET(BQ1703,0,-$H1695+1))-$J$2689*(COUNT($S1703:BP1703)=($H1695-$H1696+1))</f>
        <v>-500000</v>
      </c>
      <c r="BR1704" s="218">
        <f ca="1">-IF(COUNT($R1703:BR1703)&lt;$H1695,0,OFFSET(BR1703,0,-$H1695+1))-$J$2689*(COUNT($S1703:BQ1703)=($H1695-$H1696+1))</f>
        <v>-500000</v>
      </c>
      <c r="BS1704" s="218">
        <f ca="1">-IF(COUNT($R1703:BS1703)&lt;$H1695,0,OFFSET(BS1703,0,-$H1695+1))-$J$2689*(COUNT($S1703:BR1703)=($H1695-$H1696+1))</f>
        <v>-500000</v>
      </c>
      <c r="BT1704" s="218">
        <f ca="1">-IF(COUNT($R1703:BT1703)&lt;$H1695,0,OFFSET(BT1703,0,-$H1695+1))-$J$2689*(COUNT($S1703:BS1703)=($H1695-$H1696+1))</f>
        <v>-500000</v>
      </c>
      <c r="BU1704" s="218">
        <f ca="1">-IF(COUNT($R1703:BU1703)&lt;$H1695,0,OFFSET(BU1703,0,-$H1695+1))-$J$2689*(COUNT($S1703:BT1703)=($H1695-$H1696+1))</f>
        <v>-500000</v>
      </c>
      <c r="BV1704" s="218">
        <f ca="1">-IF(COUNT($R1703:BV1703)&lt;$H1695,0,OFFSET(BV1703,0,-$H1695+1))-$J$2689*(COUNT($S1703:BU1703)=($H1695-$H1696+1))</f>
        <v>-500000</v>
      </c>
      <c r="BW1704" s="218">
        <f ca="1">-IF(COUNT($R1703:BW1703)&lt;$H1695,0,OFFSET(BW1703,0,-$H1695+1))-$J$2689*(COUNT($S1703:BV1703)=($H1695-$H1696+1))</f>
        <v>-500000</v>
      </c>
      <c r="BX1704" s="218">
        <f ca="1">-IF(COUNT($R1703:BX1703)&lt;$H1695,0,OFFSET(BX1703,0,-$H1695+1))-$J$2689*(COUNT($S1703:BW1703)=($H1695-$H1696+1))</f>
        <v>-500000</v>
      </c>
      <c r="BY1704" s="218">
        <f ca="1">-IF(COUNT($R1703:BY1703)&lt;$H1695,0,OFFSET(BY1703,0,-$H1695+1))-$J$2689*(COUNT($S1703:BX1703)=($H1695-$H1696+1))</f>
        <v>-500000</v>
      </c>
      <c r="BZ1704" s="218">
        <f ca="1">-IF(COUNT($R1703:BZ1703)&lt;$H1695,0,OFFSET(BZ1703,0,-$H1695+1))-$J$2689*(COUNT($S1703:BY1703)=($H1695-$H1696+1))</f>
        <v>-500000</v>
      </c>
      <c r="CA1704" s="218">
        <f ca="1">-IF(COUNT($R1703:CA1703)&lt;$H1695,0,OFFSET(CA1703,0,-$H1695+1))-$J$2689*(COUNT($S1703:BZ1703)=($H1695-$H1696+1))</f>
        <v>-500000</v>
      </c>
      <c r="CB1704" s="218">
        <f ca="1">-IF(COUNT($R1703:CB1703)&lt;$H1695,0,OFFSET(CB1703,0,-$H1695+1))-$J$2689*(COUNT($S1703:CA1703)=($H1695-$H1696+1))</f>
        <v>-500000</v>
      </c>
      <c r="CC1704" s="218">
        <f ca="1">-IF(COUNT($R1703:CC1703)&lt;$H1695,0,OFFSET(CC1703,0,-$H1695+1))-$J$2689*(COUNT($S1703:CB1703)=($H1695-$H1696+1))</f>
        <v>-500000</v>
      </c>
      <c r="CD1704" s="218">
        <f ca="1">-IF(COUNT($R1703:CD1703)&lt;$H1695,0,OFFSET(CD1703,0,-$H1695+1))-$J$2689*(COUNT($S1703:CC1703)=($H1695-$H1696+1))</f>
        <v>-500000</v>
      </c>
      <c r="CE1704" s="218">
        <f ca="1">-IF(COUNT($R1703:CE1703)&lt;$H1695,0,OFFSET(CE1703,0,-$H1695+1))-$J$2689*(COUNT($S1703:CD1703)=($H1695-$H1696+1))</f>
        <v>-500000</v>
      </c>
      <c r="CF1704" s="218">
        <f ca="1">-IF(COUNT($R1703:CF1703)&lt;$H1695,0,OFFSET(CF1703,0,-$H1695+1))-$J$2689*(COUNT($S1703:CE1703)=($H1695-$H1696+1))</f>
        <v>-500000</v>
      </c>
      <c r="CG1704" s="218">
        <f ca="1">-IF(COUNT($R1703:CG1703)&lt;$H1695,0,OFFSET(CG1703,0,-$H1695+1))-$J$2689*(COUNT($S1703:CF1703)=($H1695-$H1696+1))</f>
        <v>-500000</v>
      </c>
      <c r="CH1704" s="218">
        <f ca="1">-IF(COUNT($R1703:CH1703)&lt;$H1695,0,OFFSET(CH1703,0,-$H1695+1))-$J$2689*(COUNT($S1703:CG1703)=($H1695-$H1696+1))</f>
        <v>-500000</v>
      </c>
      <c r="CI1704" s="218">
        <f ca="1">-IF(COUNT($R1703:CI1703)&lt;$H1695,0,OFFSET(CI1703,0,-$H1695+1))-$J$2689*(COUNT($S1703:CH1703)=($H1695-$H1696+1))</f>
        <v>-500000</v>
      </c>
      <c r="CJ1704" s="218">
        <f ca="1">-IF(COUNT($R1703:CJ1703)&lt;$H1695,0,OFFSET(CJ1703,0,-$H1695+1))-$J$2689*(COUNT($S1703:CI1703)=($H1695-$H1696+1))</f>
        <v>-500000</v>
      </c>
      <c r="CK1704" s="218">
        <f ca="1">-IF(COUNT($R1703:CK1703)&lt;$H1695,0,OFFSET(CK1703,0,-$H1695+1))-$J$2689*(COUNT($S1703:CJ1703)=($H1695-$H1696+1))</f>
        <v>-500000</v>
      </c>
      <c r="CL1704" s="218">
        <f ca="1">-IF(COUNT($R1703:CL1703)&lt;$H1695,0,OFFSET(CL1703,0,-$H1695+1))-$J$2689*(COUNT($S1703:CK1703)=($H1695-$H1696+1))</f>
        <v>-500000</v>
      </c>
    </row>
    <row r="1705" spans="2:90" x14ac:dyDescent="0.4">
      <c r="B1705" s="121" t="str">
        <f>"Debt - "&amp;SUBSTITUTE(B1693,":","")</f>
        <v>Debt - Rolling fixed term debt - multiple borrowings w/ annual control</v>
      </c>
      <c r="C1705" t="s">
        <v>237</v>
      </c>
      <c r="D1705" t="s">
        <v>824</v>
      </c>
      <c r="E1705" t="s">
        <v>906</v>
      </c>
      <c r="I1705" s="80"/>
      <c r="J1705" s="80"/>
      <c r="K1705" s="33">
        <f ca="1">SUMIF($4:$4,K$2,1705:1705)</f>
        <v>1500000</v>
      </c>
      <c r="L1705" s="33">
        <f ca="1">SUMIF($4:$4,L$2,1705:1705)</f>
        <v>1500000</v>
      </c>
      <c r="M1705" s="33">
        <f ca="1">SUMIF($4:$4,M$2,1705:1705)</f>
        <v>1500000</v>
      </c>
      <c r="N1705" s="33">
        <f ca="1">SUMIF($4:$4,N$2,1705:1705)</f>
        <v>1500000</v>
      </c>
      <c r="O1705" s="33">
        <f ca="1">SUMIF($4:$4,O$2,1705:1705)</f>
        <v>1500000</v>
      </c>
      <c r="P1705" s="33">
        <f ca="1">SUMIF($4:$4,P$2,1705:1705)</f>
        <v>1500000</v>
      </c>
      <c r="R1705" s="91">
        <f t="shared" ref="R1705:AW1705" si="1908">+SUM(R1701,R1703:R1704)</f>
        <v>1000</v>
      </c>
      <c r="S1705" s="91">
        <f t="shared" ref="S1705" ca="1" si="1909">+SUM(S1701,S1703:S1704)</f>
        <v>501000</v>
      </c>
      <c r="T1705" s="91">
        <f t="shared" ca="1" si="1908"/>
        <v>1001000</v>
      </c>
      <c r="U1705" s="91">
        <f t="shared" ca="1" si="1908"/>
        <v>1500000</v>
      </c>
      <c r="V1705" s="91">
        <f t="shared" ca="1" si="1908"/>
        <v>1500000</v>
      </c>
      <c r="W1705" s="91">
        <f t="shared" ca="1" si="1908"/>
        <v>1500000</v>
      </c>
      <c r="X1705" s="91">
        <f t="shared" ca="1" si="1908"/>
        <v>1500000</v>
      </c>
      <c r="Y1705" s="91">
        <f t="shared" ca="1" si="1908"/>
        <v>1500000</v>
      </c>
      <c r="Z1705" s="91">
        <f t="shared" ca="1" si="1908"/>
        <v>1500000</v>
      </c>
      <c r="AA1705" s="91">
        <f t="shared" ca="1" si="1908"/>
        <v>1500000</v>
      </c>
      <c r="AB1705" s="91">
        <f t="shared" ca="1" si="1908"/>
        <v>1500000</v>
      </c>
      <c r="AC1705" s="91">
        <f t="shared" ca="1" si="1908"/>
        <v>1500000</v>
      </c>
      <c r="AD1705" s="91">
        <f t="shared" ca="1" si="1908"/>
        <v>1500000</v>
      </c>
      <c r="AE1705" s="91">
        <f t="shared" ca="1" si="1908"/>
        <v>1500000</v>
      </c>
      <c r="AF1705" s="91">
        <f t="shared" ca="1" si="1908"/>
        <v>1500000</v>
      </c>
      <c r="AG1705" s="91">
        <f t="shared" ca="1" si="1908"/>
        <v>1500000</v>
      </c>
      <c r="AH1705" s="91">
        <f t="shared" ca="1" si="1908"/>
        <v>1500000</v>
      </c>
      <c r="AI1705" s="91">
        <f t="shared" ca="1" si="1908"/>
        <v>1500000</v>
      </c>
      <c r="AJ1705" s="91">
        <f t="shared" ca="1" si="1908"/>
        <v>1500000</v>
      </c>
      <c r="AK1705" s="91">
        <f t="shared" ca="1" si="1908"/>
        <v>1500000</v>
      </c>
      <c r="AL1705" s="91">
        <f t="shared" ca="1" si="1908"/>
        <v>1500000</v>
      </c>
      <c r="AM1705" s="91">
        <f t="shared" ca="1" si="1908"/>
        <v>1500000</v>
      </c>
      <c r="AN1705" s="91">
        <f t="shared" ca="1" si="1908"/>
        <v>1500000</v>
      </c>
      <c r="AO1705" s="91">
        <f t="shared" ca="1" si="1908"/>
        <v>1500000</v>
      </c>
      <c r="AP1705" s="91">
        <f t="shared" ca="1" si="1908"/>
        <v>1500000</v>
      </c>
      <c r="AQ1705" s="91">
        <f t="shared" ca="1" si="1908"/>
        <v>1500000</v>
      </c>
      <c r="AR1705" s="91">
        <f t="shared" ca="1" si="1908"/>
        <v>1500000</v>
      </c>
      <c r="AS1705" s="91">
        <f t="shared" ca="1" si="1908"/>
        <v>1500000</v>
      </c>
      <c r="AT1705" s="91">
        <f t="shared" ca="1" si="1908"/>
        <v>1500000</v>
      </c>
      <c r="AU1705" s="91">
        <f t="shared" ca="1" si="1908"/>
        <v>1500000</v>
      </c>
      <c r="AV1705" s="91">
        <f t="shared" ca="1" si="1908"/>
        <v>1500000</v>
      </c>
      <c r="AW1705" s="91">
        <f t="shared" ca="1" si="1908"/>
        <v>1500000</v>
      </c>
      <c r="AX1705" s="91">
        <f t="shared" ref="AX1705:CC1705" ca="1" si="1910">+SUM(AX1701,AX1703:AX1704)</f>
        <v>1500000</v>
      </c>
      <c r="AY1705" s="91">
        <f t="shared" ca="1" si="1910"/>
        <v>1500000</v>
      </c>
      <c r="AZ1705" s="91">
        <f t="shared" ca="1" si="1910"/>
        <v>1500000</v>
      </c>
      <c r="BA1705" s="91">
        <f t="shared" ca="1" si="1910"/>
        <v>1500000</v>
      </c>
      <c r="BB1705" s="91">
        <f t="shared" ca="1" si="1910"/>
        <v>1500000</v>
      </c>
      <c r="BC1705" s="91">
        <f t="shared" ca="1" si="1910"/>
        <v>1500000</v>
      </c>
      <c r="BD1705" s="91">
        <f t="shared" ca="1" si="1910"/>
        <v>1500000</v>
      </c>
      <c r="BE1705" s="91">
        <f t="shared" ca="1" si="1910"/>
        <v>1500000</v>
      </c>
      <c r="BF1705" s="91">
        <f t="shared" ca="1" si="1910"/>
        <v>1500000</v>
      </c>
      <c r="BG1705" s="91">
        <f t="shared" ca="1" si="1910"/>
        <v>1500000</v>
      </c>
      <c r="BH1705" s="91">
        <f t="shared" ca="1" si="1910"/>
        <v>1500000</v>
      </c>
      <c r="BI1705" s="91">
        <f t="shared" ca="1" si="1910"/>
        <v>1500000</v>
      </c>
      <c r="BJ1705" s="91">
        <f t="shared" ca="1" si="1910"/>
        <v>1500000</v>
      </c>
      <c r="BK1705" s="91">
        <f t="shared" ca="1" si="1910"/>
        <v>1500000</v>
      </c>
      <c r="BL1705" s="91">
        <f t="shared" ca="1" si="1910"/>
        <v>1500000</v>
      </c>
      <c r="BM1705" s="91">
        <f t="shared" ca="1" si="1910"/>
        <v>1500000</v>
      </c>
      <c r="BN1705" s="91">
        <f t="shared" ca="1" si="1910"/>
        <v>1500000</v>
      </c>
      <c r="BO1705" s="91">
        <f t="shared" ca="1" si="1910"/>
        <v>1500000</v>
      </c>
      <c r="BP1705" s="91">
        <f t="shared" ca="1" si="1910"/>
        <v>1500000</v>
      </c>
      <c r="BQ1705" s="91">
        <f t="shared" ca="1" si="1910"/>
        <v>1500000</v>
      </c>
      <c r="BR1705" s="91">
        <f t="shared" ca="1" si="1910"/>
        <v>1500000</v>
      </c>
      <c r="BS1705" s="91">
        <f t="shared" ca="1" si="1910"/>
        <v>1500000</v>
      </c>
      <c r="BT1705" s="91">
        <f t="shared" ca="1" si="1910"/>
        <v>1500000</v>
      </c>
      <c r="BU1705" s="91">
        <f t="shared" ca="1" si="1910"/>
        <v>1500000</v>
      </c>
      <c r="BV1705" s="91">
        <f t="shared" ca="1" si="1910"/>
        <v>1500000</v>
      </c>
      <c r="BW1705" s="91">
        <f t="shared" ca="1" si="1910"/>
        <v>1500000</v>
      </c>
      <c r="BX1705" s="91">
        <f t="shared" ca="1" si="1910"/>
        <v>1500000</v>
      </c>
      <c r="BY1705" s="91">
        <f t="shared" ca="1" si="1910"/>
        <v>1500000</v>
      </c>
      <c r="BZ1705" s="91">
        <f t="shared" ca="1" si="1910"/>
        <v>1500000</v>
      </c>
      <c r="CA1705" s="91">
        <f t="shared" ca="1" si="1910"/>
        <v>1500000</v>
      </c>
      <c r="CB1705" s="91">
        <f t="shared" ca="1" si="1910"/>
        <v>1500000</v>
      </c>
      <c r="CC1705" s="91">
        <f t="shared" ca="1" si="1910"/>
        <v>1500000</v>
      </c>
      <c r="CD1705" s="91">
        <f t="shared" ref="CD1705:CK1705" ca="1" si="1911">+SUM(CD1701,CD1703:CD1704)</f>
        <v>1500000</v>
      </c>
      <c r="CE1705" s="91">
        <f t="shared" ca="1" si="1911"/>
        <v>1500000</v>
      </c>
      <c r="CF1705" s="91">
        <f t="shared" ca="1" si="1911"/>
        <v>1500000</v>
      </c>
      <c r="CG1705" s="91">
        <f t="shared" ca="1" si="1911"/>
        <v>1500000</v>
      </c>
      <c r="CH1705" s="91">
        <f t="shared" ca="1" si="1911"/>
        <v>1500000</v>
      </c>
      <c r="CI1705" s="91">
        <f t="shared" ca="1" si="1911"/>
        <v>1500000</v>
      </c>
      <c r="CJ1705" s="91">
        <f t="shared" ca="1" si="1911"/>
        <v>1500000</v>
      </c>
      <c r="CK1705" s="91">
        <f t="shared" ca="1" si="1911"/>
        <v>1500000</v>
      </c>
      <c r="CL1705" s="91">
        <f t="shared" ref="CL1705" ca="1" si="1912">+SUM(CL1701,CL1703:CL1704)</f>
        <v>1500000</v>
      </c>
    </row>
    <row r="1706" spans="2:90" x14ac:dyDescent="0.4">
      <c r="B1706" s="120"/>
      <c r="D1706" t="s">
        <v>824</v>
      </c>
      <c r="E1706" t="s">
        <v>906</v>
      </c>
      <c r="R1706"/>
      <c r="S1706" s="62"/>
      <c r="T1706" s="62"/>
      <c r="U1706" s="62"/>
      <c r="V1706" s="62"/>
      <c r="W1706" s="62"/>
      <c r="X1706" s="62"/>
      <c r="Y1706" s="62"/>
      <c r="Z1706" s="62"/>
      <c r="AA1706" s="62"/>
      <c r="AB1706" s="62"/>
      <c r="AC1706" s="62"/>
      <c r="AD1706" s="62"/>
      <c r="AE1706" s="62"/>
      <c r="AF1706" s="62"/>
      <c r="AG1706" s="62"/>
      <c r="AH1706" s="62"/>
      <c r="AI1706" s="62"/>
      <c r="AJ1706" s="62"/>
      <c r="AK1706" s="62"/>
      <c r="AL1706" s="62"/>
      <c r="AM1706" s="62"/>
      <c r="AN1706" s="62"/>
      <c r="AO1706" s="62"/>
      <c r="AP1706" s="62"/>
      <c r="AQ1706" s="62"/>
      <c r="AR1706" s="62"/>
      <c r="AS1706" s="62"/>
      <c r="AT1706" s="62"/>
      <c r="AU1706" s="62"/>
      <c r="AV1706" s="62"/>
      <c r="AW1706" s="62"/>
      <c r="AX1706" s="62"/>
      <c r="AY1706" s="62"/>
      <c r="AZ1706" s="62"/>
      <c r="BA1706" s="62"/>
      <c r="BB1706" s="62"/>
      <c r="BC1706" s="62"/>
      <c r="BD1706" s="62"/>
      <c r="BE1706" s="62"/>
      <c r="BF1706" s="62"/>
      <c r="BG1706" s="62"/>
      <c r="BH1706" s="62"/>
      <c r="BI1706" s="62"/>
      <c r="BJ1706" s="62"/>
      <c r="BK1706" s="62"/>
      <c r="BL1706" s="62"/>
      <c r="BM1706" s="62"/>
      <c r="BN1706" s="62"/>
      <c r="BO1706" s="62"/>
      <c r="BP1706" s="62"/>
      <c r="BQ1706" s="62"/>
      <c r="BR1706" s="62"/>
      <c r="BS1706" s="62"/>
      <c r="BT1706" s="62"/>
      <c r="BU1706" s="62"/>
      <c r="BV1706" s="62"/>
      <c r="BW1706" s="62"/>
      <c r="BX1706" s="62"/>
      <c r="BY1706" s="62"/>
      <c r="BZ1706" s="62"/>
      <c r="CA1706" s="62"/>
      <c r="CB1706" s="62"/>
      <c r="CC1706" s="62"/>
      <c r="CD1706" s="62"/>
      <c r="CE1706" s="62"/>
      <c r="CF1706" s="62"/>
      <c r="CG1706" s="62"/>
      <c r="CH1706" s="62"/>
      <c r="CI1706" s="62"/>
      <c r="CJ1706" s="62"/>
      <c r="CK1706" s="62"/>
      <c r="CL1706" s="62"/>
    </row>
    <row r="1707" spans="2:90" x14ac:dyDescent="0.4">
      <c r="B1707" s="121" t="str">
        <f>"Interest expense - "&amp;SUBSTITUTE(B1693,":","")</f>
        <v>Interest expense - Rolling fixed term debt - multiple borrowings w/ annual control</v>
      </c>
      <c r="C1707" t="s">
        <v>228</v>
      </c>
      <c r="D1707" t="s">
        <v>824</v>
      </c>
      <c r="E1707" t="s">
        <v>906</v>
      </c>
      <c r="J1707" s="91">
        <f>SUMIF($5:$5,I$2,1705:1705)</f>
        <v>0</v>
      </c>
      <c r="K1707" s="28">
        <f ca="1">SUMIF($3:$3,K$2,1707:1707)</f>
        <v>-175035</v>
      </c>
      <c r="L1707" s="28">
        <f ca="1">SUMIF($3:$3,L$2,1707:1707)</f>
        <v>-200010</v>
      </c>
      <c r="M1707" s="28">
        <f ca="1">SUMIF($3:$3,M$2,1707:1707)</f>
        <v>-200010</v>
      </c>
      <c r="N1707" s="28">
        <f ca="1">SUMIF($3:$3,N$2,1707:1707)</f>
        <v>-200010</v>
      </c>
      <c r="O1707" s="28">
        <f ca="1">SUMIF($3:$3,O$2,1707:1707)</f>
        <v>-200010</v>
      </c>
      <c r="P1707" s="28">
        <f ca="1">SUMIF($3:$3,P$2,1707:1707)</f>
        <v>-200010</v>
      </c>
      <c r="R1707" s="27"/>
      <c r="S1707" s="91">
        <f t="shared" ref="S1707" ca="1" si="1913">-SUM(S1700:S1703)*$H1697/12</f>
        <v>-4175.833333333333</v>
      </c>
      <c r="T1707" s="91">
        <f t="shared" ref="T1707:AX1707" ca="1" si="1914">-SUM(T1700:T1703)*$H1697/12</f>
        <v>-8342.5</v>
      </c>
      <c r="U1707" s="91">
        <f t="shared" ca="1" si="1914"/>
        <v>-12509.166666666666</v>
      </c>
      <c r="V1707" s="91">
        <f t="shared" ca="1" si="1914"/>
        <v>-16667.5</v>
      </c>
      <c r="W1707" s="91">
        <f t="shared" ca="1" si="1914"/>
        <v>-16667.5</v>
      </c>
      <c r="X1707" s="91">
        <f t="shared" ca="1" si="1914"/>
        <v>-16667.5</v>
      </c>
      <c r="Y1707" s="91">
        <f t="shared" ca="1" si="1914"/>
        <v>-16667.5</v>
      </c>
      <c r="Z1707" s="91">
        <f t="shared" ca="1" si="1914"/>
        <v>-16667.5</v>
      </c>
      <c r="AA1707" s="91">
        <f t="shared" ca="1" si="1914"/>
        <v>-16667.5</v>
      </c>
      <c r="AB1707" s="91">
        <f t="shared" ca="1" si="1914"/>
        <v>-16667.5</v>
      </c>
      <c r="AC1707" s="91">
        <f t="shared" ca="1" si="1914"/>
        <v>-16667.5</v>
      </c>
      <c r="AD1707" s="91">
        <f t="shared" ca="1" si="1914"/>
        <v>-16667.5</v>
      </c>
      <c r="AE1707" s="91">
        <f t="shared" ca="1" si="1914"/>
        <v>-16667.5</v>
      </c>
      <c r="AF1707" s="91">
        <f t="shared" ca="1" si="1914"/>
        <v>-16667.5</v>
      </c>
      <c r="AG1707" s="91">
        <f t="shared" ca="1" si="1914"/>
        <v>-16667.5</v>
      </c>
      <c r="AH1707" s="91">
        <f t="shared" ca="1" si="1914"/>
        <v>-16667.5</v>
      </c>
      <c r="AI1707" s="91">
        <f t="shared" ca="1" si="1914"/>
        <v>-16667.5</v>
      </c>
      <c r="AJ1707" s="91">
        <f t="shared" ca="1" si="1914"/>
        <v>-16667.5</v>
      </c>
      <c r="AK1707" s="91">
        <f t="shared" ca="1" si="1914"/>
        <v>-16667.5</v>
      </c>
      <c r="AL1707" s="91">
        <f t="shared" ca="1" si="1914"/>
        <v>-16667.5</v>
      </c>
      <c r="AM1707" s="91">
        <f t="shared" ca="1" si="1914"/>
        <v>-16667.5</v>
      </c>
      <c r="AN1707" s="91">
        <f t="shared" ca="1" si="1914"/>
        <v>-16667.5</v>
      </c>
      <c r="AO1707" s="91">
        <f t="shared" ca="1" si="1914"/>
        <v>-16667.5</v>
      </c>
      <c r="AP1707" s="91">
        <f t="shared" ca="1" si="1914"/>
        <v>-16667.5</v>
      </c>
      <c r="AQ1707" s="91">
        <f t="shared" ca="1" si="1914"/>
        <v>-16667.5</v>
      </c>
      <c r="AR1707" s="91">
        <f t="shared" ca="1" si="1914"/>
        <v>-16667.5</v>
      </c>
      <c r="AS1707" s="91">
        <f t="shared" ca="1" si="1914"/>
        <v>-16667.5</v>
      </c>
      <c r="AT1707" s="91">
        <f t="shared" ca="1" si="1914"/>
        <v>-16667.5</v>
      </c>
      <c r="AU1707" s="91">
        <f t="shared" ca="1" si="1914"/>
        <v>-16667.5</v>
      </c>
      <c r="AV1707" s="91">
        <f t="shared" ca="1" si="1914"/>
        <v>-16667.5</v>
      </c>
      <c r="AW1707" s="91">
        <f t="shared" ca="1" si="1914"/>
        <v>-16667.5</v>
      </c>
      <c r="AX1707" s="91">
        <f t="shared" ca="1" si="1914"/>
        <v>-16667.5</v>
      </c>
      <c r="AY1707" s="91">
        <f t="shared" ref="AY1707:CD1707" ca="1" si="1915">-SUM(AY1700:AY1703)*$H1697/12</f>
        <v>-16667.5</v>
      </c>
      <c r="AZ1707" s="91">
        <f t="shared" ca="1" si="1915"/>
        <v>-16667.5</v>
      </c>
      <c r="BA1707" s="91">
        <f t="shared" ca="1" si="1915"/>
        <v>-16667.5</v>
      </c>
      <c r="BB1707" s="91">
        <f t="shared" ca="1" si="1915"/>
        <v>-16667.5</v>
      </c>
      <c r="BC1707" s="91">
        <f t="shared" ca="1" si="1915"/>
        <v>-16667.5</v>
      </c>
      <c r="BD1707" s="91">
        <f t="shared" ca="1" si="1915"/>
        <v>-16667.5</v>
      </c>
      <c r="BE1707" s="91">
        <f t="shared" ca="1" si="1915"/>
        <v>-16667.5</v>
      </c>
      <c r="BF1707" s="91">
        <f t="shared" ca="1" si="1915"/>
        <v>-16667.5</v>
      </c>
      <c r="BG1707" s="91">
        <f t="shared" ca="1" si="1915"/>
        <v>-16667.5</v>
      </c>
      <c r="BH1707" s="91">
        <f t="shared" ca="1" si="1915"/>
        <v>-16667.5</v>
      </c>
      <c r="BI1707" s="91">
        <f t="shared" ca="1" si="1915"/>
        <v>-16667.5</v>
      </c>
      <c r="BJ1707" s="91">
        <f t="shared" ca="1" si="1915"/>
        <v>-16667.5</v>
      </c>
      <c r="BK1707" s="91">
        <f t="shared" ca="1" si="1915"/>
        <v>-16667.5</v>
      </c>
      <c r="BL1707" s="91">
        <f t="shared" ca="1" si="1915"/>
        <v>-16667.5</v>
      </c>
      <c r="BM1707" s="91">
        <f t="shared" ca="1" si="1915"/>
        <v>-16667.5</v>
      </c>
      <c r="BN1707" s="91">
        <f t="shared" ca="1" si="1915"/>
        <v>-16667.5</v>
      </c>
      <c r="BO1707" s="91">
        <f t="shared" ca="1" si="1915"/>
        <v>-16667.5</v>
      </c>
      <c r="BP1707" s="91">
        <f t="shared" ca="1" si="1915"/>
        <v>-16667.5</v>
      </c>
      <c r="BQ1707" s="91">
        <f t="shared" ca="1" si="1915"/>
        <v>-16667.5</v>
      </c>
      <c r="BR1707" s="91">
        <f t="shared" ca="1" si="1915"/>
        <v>-16667.5</v>
      </c>
      <c r="BS1707" s="91">
        <f t="shared" ca="1" si="1915"/>
        <v>-16667.5</v>
      </c>
      <c r="BT1707" s="91">
        <f t="shared" ca="1" si="1915"/>
        <v>-16667.5</v>
      </c>
      <c r="BU1707" s="91">
        <f t="shared" ca="1" si="1915"/>
        <v>-16667.5</v>
      </c>
      <c r="BV1707" s="91">
        <f t="shared" ca="1" si="1915"/>
        <v>-16667.5</v>
      </c>
      <c r="BW1707" s="91">
        <f t="shared" ca="1" si="1915"/>
        <v>-16667.5</v>
      </c>
      <c r="BX1707" s="91">
        <f t="shared" ca="1" si="1915"/>
        <v>-16667.5</v>
      </c>
      <c r="BY1707" s="91">
        <f t="shared" ca="1" si="1915"/>
        <v>-16667.5</v>
      </c>
      <c r="BZ1707" s="91">
        <f t="shared" ca="1" si="1915"/>
        <v>-16667.5</v>
      </c>
      <c r="CA1707" s="91">
        <f t="shared" ca="1" si="1915"/>
        <v>-16667.5</v>
      </c>
      <c r="CB1707" s="91">
        <f t="shared" ca="1" si="1915"/>
        <v>-16667.5</v>
      </c>
      <c r="CC1707" s="91">
        <f t="shared" ca="1" si="1915"/>
        <v>-16667.5</v>
      </c>
      <c r="CD1707" s="91">
        <f t="shared" ca="1" si="1915"/>
        <v>-16667.5</v>
      </c>
      <c r="CE1707" s="91">
        <f t="shared" ref="CE1707:CK1707" ca="1" si="1916">-SUM(CE1700:CE1703)*$H1697/12</f>
        <v>-16667.5</v>
      </c>
      <c r="CF1707" s="91">
        <f t="shared" ca="1" si="1916"/>
        <v>-16667.5</v>
      </c>
      <c r="CG1707" s="91">
        <f t="shared" ca="1" si="1916"/>
        <v>-16667.5</v>
      </c>
      <c r="CH1707" s="91">
        <f t="shared" ca="1" si="1916"/>
        <v>-16667.5</v>
      </c>
      <c r="CI1707" s="91">
        <f t="shared" ca="1" si="1916"/>
        <v>-16667.5</v>
      </c>
      <c r="CJ1707" s="91">
        <f t="shared" ca="1" si="1916"/>
        <v>-16667.5</v>
      </c>
      <c r="CK1707" s="91">
        <f t="shared" ca="1" si="1916"/>
        <v>-16667.5</v>
      </c>
      <c r="CL1707" s="91">
        <f t="shared" ref="CL1707" ca="1" si="1917">-SUM(CL1700:CL1703)*$H1697/12</f>
        <v>-16667.5</v>
      </c>
    </row>
    <row r="1708" spans="2:90" x14ac:dyDescent="0.4">
      <c r="B1708" s="121"/>
      <c r="D1708" t="s">
        <v>824</v>
      </c>
      <c r="E1708" t="s">
        <v>906</v>
      </c>
      <c r="J1708" s="91"/>
      <c r="K1708" s="28"/>
      <c r="L1708" s="28"/>
      <c r="M1708" s="28"/>
      <c r="N1708" s="28"/>
      <c r="O1708" s="28"/>
      <c r="P1708" s="28"/>
      <c r="R1708" s="27"/>
      <c r="S1708" s="91"/>
      <c r="T1708" s="91"/>
      <c r="U1708" s="91"/>
      <c r="V1708" s="91"/>
      <c r="W1708" s="91"/>
      <c r="X1708" s="91"/>
      <c r="Y1708" s="91"/>
      <c r="Z1708" s="91"/>
      <c r="AA1708" s="91"/>
      <c r="AB1708" s="91"/>
      <c r="AC1708" s="91"/>
      <c r="AD1708" s="91"/>
      <c r="AE1708" s="91"/>
      <c r="AF1708" s="91"/>
      <c r="AG1708" s="91"/>
      <c r="AH1708" s="91"/>
      <c r="AI1708" s="91"/>
      <c r="AJ1708" s="91"/>
      <c r="AK1708" s="91"/>
      <c r="AL1708" s="91"/>
      <c r="AM1708" s="91"/>
      <c r="AN1708" s="91"/>
      <c r="AO1708" s="91"/>
      <c r="AP1708" s="91"/>
      <c r="AQ1708" s="91"/>
      <c r="AR1708" s="91"/>
      <c r="AS1708" s="91"/>
      <c r="AT1708" s="91"/>
      <c r="AU1708" s="91"/>
      <c r="AV1708" s="91"/>
      <c r="AW1708" s="91"/>
      <c r="AX1708" s="91"/>
      <c r="AY1708" s="91"/>
      <c r="AZ1708" s="91"/>
      <c r="BA1708" s="91"/>
      <c r="BB1708" s="91"/>
      <c r="BC1708" s="91"/>
      <c r="BD1708" s="91"/>
      <c r="BE1708" s="91"/>
      <c r="BF1708" s="91"/>
      <c r="BG1708" s="91"/>
      <c r="BH1708" s="91"/>
      <c r="BI1708" s="91"/>
      <c r="BJ1708" s="91"/>
      <c r="BK1708" s="91"/>
      <c r="BL1708" s="91"/>
      <c r="BM1708" s="91"/>
      <c r="BN1708" s="91"/>
      <c r="BO1708" s="91"/>
      <c r="BP1708" s="91"/>
      <c r="BQ1708" s="91"/>
      <c r="BR1708" s="91"/>
      <c r="BS1708" s="91"/>
      <c r="BT1708" s="91"/>
      <c r="BU1708" s="91"/>
      <c r="BV1708" s="91"/>
      <c r="BW1708" s="91"/>
      <c r="BX1708" s="91"/>
      <c r="BY1708" s="91"/>
      <c r="BZ1708" s="91"/>
      <c r="CA1708" s="91"/>
      <c r="CB1708" s="91"/>
      <c r="CC1708" s="91"/>
      <c r="CD1708" s="91"/>
      <c r="CE1708" s="91"/>
      <c r="CF1708" s="91"/>
      <c r="CG1708" s="91"/>
      <c r="CH1708" s="91"/>
      <c r="CI1708" s="91"/>
      <c r="CJ1708" s="91"/>
      <c r="CK1708" s="91"/>
      <c r="CL1708" s="91"/>
    </row>
    <row r="1709" spans="2:90" x14ac:dyDescent="0.4">
      <c r="B1709" s="130" t="str">
        <f>B1685</f>
        <v>(Primary label)</v>
      </c>
      <c r="C1709" s="27"/>
      <c r="D1709" s="27" t="s">
        <v>824</v>
      </c>
      <c r="E1709" s="27" t="s">
        <v>906</v>
      </c>
      <c r="F1709" s="27"/>
      <c r="G1709" s="27" t="s">
        <v>330</v>
      </c>
      <c r="H1709" s="27"/>
      <c r="I1709" s="78"/>
      <c r="J1709" s="78"/>
      <c r="K1709" s="33"/>
      <c r="L1709" s="33"/>
      <c r="M1709" s="33"/>
      <c r="N1709" s="33"/>
      <c r="O1709" s="33"/>
      <c r="P1709" s="33"/>
      <c r="R1709" s="33"/>
      <c r="S1709" s="77"/>
      <c r="T1709" s="77"/>
      <c r="U1709" s="77"/>
      <c r="V1709" s="77"/>
      <c r="W1709" s="77"/>
      <c r="X1709" s="77"/>
      <c r="Y1709" s="77"/>
      <c r="Z1709" s="77"/>
      <c r="AA1709" s="77"/>
      <c r="AB1709" s="77"/>
      <c r="AC1709" s="77"/>
      <c r="AD1709" s="77"/>
      <c r="AE1709" s="77"/>
      <c r="AF1709" s="77"/>
      <c r="AG1709" s="77"/>
      <c r="AH1709" s="77"/>
      <c r="AI1709" s="77"/>
      <c r="AJ1709" s="77"/>
      <c r="AK1709" s="77"/>
      <c r="AL1709" s="77"/>
      <c r="AM1709" s="77"/>
      <c r="AN1709" s="77"/>
      <c r="AO1709" s="77"/>
      <c r="AP1709" s="77"/>
      <c r="AQ1709" s="77"/>
      <c r="AR1709" s="77"/>
      <c r="AS1709" s="77"/>
      <c r="AT1709" s="77"/>
      <c r="AU1709" s="77"/>
      <c r="AV1709" s="77"/>
      <c r="AW1709" s="77"/>
      <c r="AX1709" s="77"/>
      <c r="AY1709" s="77"/>
      <c r="AZ1709" s="77"/>
      <c r="BA1709" s="77"/>
      <c r="BB1709" s="77"/>
      <c r="BC1709" s="77"/>
      <c r="BD1709" s="77"/>
      <c r="BE1709" s="77"/>
      <c r="BF1709" s="77"/>
      <c r="BG1709" s="77"/>
      <c r="BH1709" s="77"/>
      <c r="BI1709" s="77"/>
      <c r="BJ1709" s="77"/>
      <c r="BK1709" s="77"/>
      <c r="BL1709" s="77"/>
      <c r="BM1709" s="77"/>
      <c r="BN1709" s="77"/>
      <c r="BO1709" s="77"/>
      <c r="BP1709" s="77"/>
      <c r="BQ1709" s="77"/>
      <c r="BR1709" s="77"/>
      <c r="BS1709" s="77"/>
      <c r="BT1709" s="77"/>
      <c r="BU1709" s="77"/>
      <c r="BV1709" s="77"/>
      <c r="BW1709" s="77"/>
      <c r="BX1709" s="77"/>
      <c r="BY1709" s="77"/>
      <c r="BZ1709" s="77"/>
      <c r="CA1709" s="77"/>
      <c r="CB1709" s="77"/>
      <c r="CC1709" s="77"/>
      <c r="CD1709" s="77"/>
      <c r="CE1709" s="77"/>
      <c r="CF1709" s="77"/>
      <c r="CG1709" s="77"/>
      <c r="CH1709" s="77"/>
      <c r="CI1709" s="77"/>
      <c r="CJ1709" s="77"/>
      <c r="CK1709" s="77"/>
      <c r="CL1709" s="77"/>
    </row>
    <row r="1710" spans="2:90" x14ac:dyDescent="0.4">
      <c r="B1710" s="130" t="str">
        <f>B1686</f>
        <v>primary unit</v>
      </c>
      <c r="C1710" s="27"/>
      <c r="D1710" s="27" t="s">
        <v>824</v>
      </c>
      <c r="E1710" s="27" t="s">
        <v>906</v>
      </c>
      <c r="F1710" s="27"/>
      <c r="G1710" s="27" t="s">
        <v>330</v>
      </c>
      <c r="H1710" s="27"/>
      <c r="I1710" s="78"/>
      <c r="J1710" s="78"/>
      <c r="K1710" s="33"/>
      <c r="L1710" s="33"/>
      <c r="M1710" s="33"/>
      <c r="N1710" s="33"/>
      <c r="O1710" s="33"/>
      <c r="P1710" s="33"/>
      <c r="R1710" s="33"/>
      <c r="S1710" s="77"/>
      <c r="T1710" s="77"/>
      <c r="U1710" s="77"/>
      <c r="V1710" s="77"/>
      <c r="W1710" s="77"/>
      <c r="X1710" s="77"/>
      <c r="Y1710" s="77"/>
      <c r="Z1710" s="77"/>
      <c r="AA1710" s="77"/>
      <c r="AB1710" s="77"/>
      <c r="AC1710" s="77"/>
      <c r="AD1710" s="77"/>
      <c r="AE1710" s="77"/>
      <c r="AF1710" s="77"/>
      <c r="AG1710" s="77"/>
      <c r="AH1710" s="77"/>
      <c r="AI1710" s="77"/>
      <c r="AJ1710" s="77"/>
      <c r="AK1710" s="77"/>
      <c r="AL1710" s="77"/>
      <c r="AM1710" s="77"/>
      <c r="AN1710" s="77"/>
      <c r="AO1710" s="77"/>
      <c r="AP1710" s="77"/>
      <c r="AQ1710" s="77"/>
      <c r="AR1710" s="77"/>
      <c r="AS1710" s="77"/>
      <c r="AT1710" s="77"/>
      <c r="AU1710" s="77"/>
      <c r="AV1710" s="77"/>
      <c r="AW1710" s="77"/>
      <c r="AX1710" s="77"/>
      <c r="AY1710" s="77"/>
      <c r="AZ1710" s="77"/>
      <c r="BA1710" s="77"/>
      <c r="BB1710" s="77"/>
      <c r="BC1710" s="77"/>
      <c r="BD1710" s="77"/>
      <c r="BE1710" s="77"/>
      <c r="BF1710" s="77"/>
      <c r="BG1710" s="77"/>
      <c r="BH1710" s="77"/>
      <c r="BI1710" s="77"/>
      <c r="BJ1710" s="77"/>
      <c r="BK1710" s="77"/>
      <c r="BL1710" s="77"/>
      <c r="BM1710" s="77"/>
      <c r="BN1710" s="77"/>
      <c r="BO1710" s="77"/>
      <c r="BP1710" s="77"/>
      <c r="BQ1710" s="77"/>
      <c r="BR1710" s="77"/>
      <c r="BS1710" s="77"/>
      <c r="BT1710" s="77"/>
      <c r="BU1710" s="77"/>
      <c r="BV1710" s="77"/>
      <c r="BW1710" s="77"/>
      <c r="BX1710" s="77"/>
      <c r="BY1710" s="77"/>
      <c r="BZ1710" s="77"/>
      <c r="CA1710" s="77"/>
      <c r="CB1710" s="77"/>
      <c r="CC1710" s="77"/>
      <c r="CD1710" s="77"/>
      <c r="CE1710" s="77"/>
      <c r="CF1710" s="77"/>
      <c r="CG1710" s="77"/>
      <c r="CH1710" s="77"/>
      <c r="CI1710" s="77"/>
      <c r="CJ1710" s="77"/>
      <c r="CK1710" s="77"/>
      <c r="CL1710" s="77"/>
    </row>
    <row r="1711" spans="2:90" x14ac:dyDescent="0.4">
      <c r="B1711" s="130" t="str">
        <f>B1687</f>
        <v>Primary revenue driver</v>
      </c>
      <c r="D1711" t="s">
        <v>824</v>
      </c>
      <c r="E1711" t="s">
        <v>906</v>
      </c>
      <c r="G1711" t="s">
        <v>330</v>
      </c>
      <c r="K1711" s="53"/>
      <c r="L1711" s="53"/>
      <c r="M1711" s="53"/>
      <c r="N1711" s="53"/>
      <c r="O1711" s="53"/>
      <c r="P1711" s="53"/>
      <c r="R1711" s="24"/>
      <c r="S1711" s="172" t="str">
        <f t="shared" ref="S1711" si="1918">S1687</f>
        <v>S$12</v>
      </c>
      <c r="T1711" s="172" t="str">
        <f t="shared" ref="T1711:CD1712" si="1919">T1687</f>
        <v>T$12</v>
      </c>
      <c r="U1711" s="172" t="str">
        <f t="shared" si="1919"/>
        <v>U$12</v>
      </c>
      <c r="V1711" s="172" t="str">
        <f t="shared" si="1919"/>
        <v>V$12</v>
      </c>
      <c r="W1711" s="172" t="str">
        <f t="shared" si="1919"/>
        <v>W$12</v>
      </c>
      <c r="X1711" s="172" t="str">
        <f t="shared" si="1919"/>
        <v>X$12</v>
      </c>
      <c r="Y1711" s="172" t="str">
        <f t="shared" si="1919"/>
        <v>Y$12</v>
      </c>
      <c r="Z1711" s="172" t="str">
        <f t="shared" si="1919"/>
        <v>Z$12</v>
      </c>
      <c r="AA1711" s="172" t="str">
        <f t="shared" si="1919"/>
        <v>AA$12</v>
      </c>
      <c r="AB1711" s="172" t="str">
        <f t="shared" si="1919"/>
        <v>AB$12</v>
      </c>
      <c r="AC1711" s="172" t="str">
        <f t="shared" si="1919"/>
        <v>AC$12</v>
      </c>
      <c r="AD1711" s="172" t="str">
        <f t="shared" si="1919"/>
        <v>AD$12</v>
      </c>
      <c r="AE1711" s="172" t="str">
        <f t="shared" si="1919"/>
        <v>AE$12</v>
      </c>
      <c r="AF1711" s="172" t="str">
        <f t="shared" si="1919"/>
        <v>AF$12</v>
      </c>
      <c r="AG1711" s="172" t="str">
        <f t="shared" si="1919"/>
        <v>AG$12</v>
      </c>
      <c r="AH1711" s="172" t="str">
        <f t="shared" si="1919"/>
        <v>AH$12</v>
      </c>
      <c r="AI1711" s="172" t="str">
        <f t="shared" si="1919"/>
        <v>AI$12</v>
      </c>
      <c r="AJ1711" s="172" t="str">
        <f t="shared" si="1919"/>
        <v>AJ$12</v>
      </c>
      <c r="AK1711" s="172" t="str">
        <f t="shared" si="1919"/>
        <v>AK$12</v>
      </c>
      <c r="AL1711" s="172" t="str">
        <f t="shared" si="1919"/>
        <v>AL$12</v>
      </c>
      <c r="AM1711" s="172" t="str">
        <f t="shared" si="1919"/>
        <v>AM$12</v>
      </c>
      <c r="AN1711" s="172" t="str">
        <f t="shared" si="1919"/>
        <v>AN$12</v>
      </c>
      <c r="AO1711" s="172" t="str">
        <f t="shared" si="1919"/>
        <v>AO$12</v>
      </c>
      <c r="AP1711" s="172" t="str">
        <f t="shared" si="1919"/>
        <v>AP$12</v>
      </c>
      <c r="AQ1711" s="172" t="str">
        <f t="shared" si="1919"/>
        <v>AQ$12</v>
      </c>
      <c r="AR1711" s="172" t="str">
        <f t="shared" si="1919"/>
        <v>AR$12</v>
      </c>
      <c r="AS1711" s="172" t="str">
        <f t="shared" si="1919"/>
        <v>AS$12</v>
      </c>
      <c r="AT1711" s="172" t="str">
        <f t="shared" si="1919"/>
        <v>AT$12</v>
      </c>
      <c r="AU1711" s="172" t="str">
        <f t="shared" si="1919"/>
        <v>AU$12</v>
      </c>
      <c r="AV1711" s="172" t="str">
        <f t="shared" si="1919"/>
        <v>AV$12</v>
      </c>
      <c r="AW1711" s="172" t="str">
        <f t="shared" si="1919"/>
        <v>AW$12</v>
      </c>
      <c r="AX1711" s="172" t="str">
        <f t="shared" si="1919"/>
        <v>AX$12</v>
      </c>
      <c r="AY1711" s="172" t="str">
        <f t="shared" si="1919"/>
        <v>AY$12</v>
      </c>
      <c r="AZ1711" s="172" t="str">
        <f t="shared" si="1919"/>
        <v>AZ$12</v>
      </c>
      <c r="BA1711" s="172" t="str">
        <f t="shared" si="1919"/>
        <v>BA$12</v>
      </c>
      <c r="BB1711" s="172" t="str">
        <f t="shared" si="1919"/>
        <v>BB$12</v>
      </c>
      <c r="BC1711" s="172" t="str">
        <f t="shared" si="1919"/>
        <v>BC$12</v>
      </c>
      <c r="BD1711" s="172" t="str">
        <f t="shared" si="1919"/>
        <v>BD$12</v>
      </c>
      <c r="BE1711" s="172" t="str">
        <f t="shared" si="1919"/>
        <v>BE$12</v>
      </c>
      <c r="BF1711" s="172" t="str">
        <f t="shared" si="1919"/>
        <v>BF$12</v>
      </c>
      <c r="BG1711" s="172" t="str">
        <f t="shared" si="1919"/>
        <v>BG$12</v>
      </c>
      <c r="BH1711" s="172" t="str">
        <f t="shared" si="1919"/>
        <v>BH$12</v>
      </c>
      <c r="BI1711" s="172" t="str">
        <f t="shared" si="1919"/>
        <v>BI$12</v>
      </c>
      <c r="BJ1711" s="172" t="str">
        <f t="shared" si="1919"/>
        <v>BJ$12</v>
      </c>
      <c r="BK1711" s="172" t="str">
        <f t="shared" si="1919"/>
        <v>BK$12</v>
      </c>
      <c r="BL1711" s="172" t="str">
        <f t="shared" si="1919"/>
        <v>BL$12</v>
      </c>
      <c r="BM1711" s="172" t="str">
        <f t="shared" si="1919"/>
        <v>BM$12</v>
      </c>
      <c r="BN1711" s="172" t="str">
        <f t="shared" si="1919"/>
        <v>BN$12</v>
      </c>
      <c r="BO1711" s="172" t="str">
        <f t="shared" si="1919"/>
        <v>BO$12</v>
      </c>
      <c r="BP1711" s="172" t="str">
        <f t="shared" si="1919"/>
        <v>BP$12</v>
      </c>
      <c r="BQ1711" s="172" t="str">
        <f t="shared" si="1919"/>
        <v>BQ$12</v>
      </c>
      <c r="BR1711" s="172" t="str">
        <f t="shared" si="1919"/>
        <v>BR$12</v>
      </c>
      <c r="BS1711" s="172" t="str">
        <f t="shared" si="1919"/>
        <v>BS$12</v>
      </c>
      <c r="BT1711" s="172" t="str">
        <f t="shared" si="1919"/>
        <v>BT$12</v>
      </c>
      <c r="BU1711" s="172" t="str">
        <f t="shared" si="1919"/>
        <v>BU$12</v>
      </c>
      <c r="BV1711" s="172" t="str">
        <f t="shared" si="1919"/>
        <v>BV$12</v>
      </c>
      <c r="BW1711" s="172" t="str">
        <f t="shared" si="1919"/>
        <v>BW$12</v>
      </c>
      <c r="BX1711" s="172" t="str">
        <f t="shared" si="1919"/>
        <v>BX$12</v>
      </c>
      <c r="BY1711" s="172" t="str">
        <f t="shared" si="1919"/>
        <v>BY$12</v>
      </c>
      <c r="BZ1711" s="172" t="str">
        <f t="shared" si="1919"/>
        <v>BZ$12</v>
      </c>
      <c r="CA1711" s="172" t="str">
        <f t="shared" si="1919"/>
        <v>CA$12</v>
      </c>
      <c r="CB1711" s="172" t="str">
        <f t="shared" si="1919"/>
        <v>CB$12</v>
      </c>
      <c r="CC1711" s="172" t="str">
        <f t="shared" si="1919"/>
        <v>CC$12</v>
      </c>
      <c r="CD1711" s="172" t="str">
        <f t="shared" si="1919"/>
        <v>CD$12</v>
      </c>
      <c r="CE1711" s="172" t="str">
        <f t="shared" ref="CE1711:CK1712" si="1920">CE1687</f>
        <v>CE$12</v>
      </c>
      <c r="CF1711" s="172" t="str">
        <f t="shared" si="1920"/>
        <v>CF$12</v>
      </c>
      <c r="CG1711" s="172" t="str">
        <f t="shared" si="1920"/>
        <v>CG$12</v>
      </c>
      <c r="CH1711" s="172" t="str">
        <f t="shared" si="1920"/>
        <v>CH$12</v>
      </c>
      <c r="CI1711" s="172" t="str">
        <f t="shared" si="1920"/>
        <v>CI$12</v>
      </c>
      <c r="CJ1711" s="172" t="str">
        <f t="shared" si="1920"/>
        <v>CJ$12</v>
      </c>
      <c r="CK1711" s="172" t="str">
        <f t="shared" si="1920"/>
        <v>CK$12</v>
      </c>
      <c r="CL1711" s="172" t="str">
        <f t="shared" ref="CL1711" si="1921">CL1687</f>
        <v>CL$12</v>
      </c>
    </row>
    <row r="1712" spans="2:90" x14ac:dyDescent="0.4">
      <c r="B1712" s="130" t="str">
        <f>B1688</f>
        <v>Primary volume driver</v>
      </c>
      <c r="C1712" s="12"/>
      <c r="D1712" s="12" t="s">
        <v>824</v>
      </c>
      <c r="E1712" s="12" t="s">
        <v>906</v>
      </c>
      <c r="F1712" s="12"/>
      <c r="G1712" s="12" t="s">
        <v>330</v>
      </c>
      <c r="H1712" s="12"/>
      <c r="I1712" s="60"/>
      <c r="J1712" s="60"/>
      <c r="K1712" s="15"/>
      <c r="L1712" s="15"/>
      <c r="M1712" s="15"/>
      <c r="N1712" s="15"/>
      <c r="O1712" s="15"/>
      <c r="P1712" s="15"/>
      <c r="R1712" s="15"/>
      <c r="S1712" s="172" t="str">
        <f t="shared" ref="S1712" si="1922">S1688</f>
        <v>S$13</v>
      </c>
      <c r="T1712" s="172" t="str">
        <f t="shared" si="1919"/>
        <v>T$13</v>
      </c>
      <c r="U1712" s="172" t="str">
        <f t="shared" si="1919"/>
        <v>U$13</v>
      </c>
      <c r="V1712" s="172" t="str">
        <f t="shared" si="1919"/>
        <v>V$13</v>
      </c>
      <c r="W1712" s="172" t="str">
        <f t="shared" si="1919"/>
        <v>W$13</v>
      </c>
      <c r="X1712" s="172" t="str">
        <f t="shared" si="1919"/>
        <v>X$13</v>
      </c>
      <c r="Y1712" s="172" t="str">
        <f t="shared" si="1919"/>
        <v>Y$13</v>
      </c>
      <c r="Z1712" s="172" t="str">
        <f t="shared" si="1919"/>
        <v>Z$13</v>
      </c>
      <c r="AA1712" s="172" t="str">
        <f t="shared" si="1919"/>
        <v>AA$13</v>
      </c>
      <c r="AB1712" s="172" t="str">
        <f t="shared" si="1919"/>
        <v>AB$13</v>
      </c>
      <c r="AC1712" s="172" t="str">
        <f t="shared" si="1919"/>
        <v>AC$13</v>
      </c>
      <c r="AD1712" s="172" t="str">
        <f t="shared" si="1919"/>
        <v>AD$13</v>
      </c>
      <c r="AE1712" s="172" t="str">
        <f t="shared" si="1919"/>
        <v>AE$13</v>
      </c>
      <c r="AF1712" s="172" t="str">
        <f t="shared" si="1919"/>
        <v>AF$13</v>
      </c>
      <c r="AG1712" s="172" t="str">
        <f t="shared" si="1919"/>
        <v>AG$13</v>
      </c>
      <c r="AH1712" s="172" t="str">
        <f t="shared" si="1919"/>
        <v>AH$13</v>
      </c>
      <c r="AI1712" s="172" t="str">
        <f t="shared" si="1919"/>
        <v>AI$13</v>
      </c>
      <c r="AJ1712" s="172" t="str">
        <f t="shared" si="1919"/>
        <v>AJ$13</v>
      </c>
      <c r="AK1712" s="172" t="str">
        <f t="shared" si="1919"/>
        <v>AK$13</v>
      </c>
      <c r="AL1712" s="172" t="str">
        <f t="shared" si="1919"/>
        <v>AL$13</v>
      </c>
      <c r="AM1712" s="172" t="str">
        <f t="shared" si="1919"/>
        <v>AM$13</v>
      </c>
      <c r="AN1712" s="172" t="str">
        <f t="shared" si="1919"/>
        <v>AN$13</v>
      </c>
      <c r="AO1712" s="172" t="str">
        <f t="shared" si="1919"/>
        <v>AO$13</v>
      </c>
      <c r="AP1712" s="172" t="str">
        <f t="shared" si="1919"/>
        <v>AP$13</v>
      </c>
      <c r="AQ1712" s="172" t="str">
        <f t="shared" si="1919"/>
        <v>AQ$13</v>
      </c>
      <c r="AR1712" s="172" t="str">
        <f t="shared" si="1919"/>
        <v>AR$13</v>
      </c>
      <c r="AS1712" s="172" t="str">
        <f t="shared" si="1919"/>
        <v>AS$13</v>
      </c>
      <c r="AT1712" s="172" t="str">
        <f t="shared" si="1919"/>
        <v>AT$13</v>
      </c>
      <c r="AU1712" s="172" t="str">
        <f t="shared" si="1919"/>
        <v>AU$13</v>
      </c>
      <c r="AV1712" s="172" t="str">
        <f t="shared" si="1919"/>
        <v>AV$13</v>
      </c>
      <c r="AW1712" s="172" t="str">
        <f t="shared" si="1919"/>
        <v>AW$13</v>
      </c>
      <c r="AX1712" s="172" t="str">
        <f t="shared" si="1919"/>
        <v>AX$13</v>
      </c>
      <c r="AY1712" s="172" t="str">
        <f t="shared" si="1919"/>
        <v>AY$13</v>
      </c>
      <c r="AZ1712" s="172" t="str">
        <f t="shared" si="1919"/>
        <v>AZ$13</v>
      </c>
      <c r="BA1712" s="172" t="str">
        <f t="shared" si="1919"/>
        <v>BA$13</v>
      </c>
      <c r="BB1712" s="172" t="str">
        <f t="shared" si="1919"/>
        <v>BB$13</v>
      </c>
      <c r="BC1712" s="172" t="str">
        <f t="shared" si="1919"/>
        <v>BC$13</v>
      </c>
      <c r="BD1712" s="172" t="str">
        <f t="shared" si="1919"/>
        <v>BD$13</v>
      </c>
      <c r="BE1712" s="172" t="str">
        <f t="shared" si="1919"/>
        <v>BE$13</v>
      </c>
      <c r="BF1712" s="172" t="str">
        <f t="shared" si="1919"/>
        <v>BF$13</v>
      </c>
      <c r="BG1712" s="172" t="str">
        <f t="shared" si="1919"/>
        <v>BG$13</v>
      </c>
      <c r="BH1712" s="172" t="str">
        <f t="shared" si="1919"/>
        <v>BH$13</v>
      </c>
      <c r="BI1712" s="172" t="str">
        <f t="shared" si="1919"/>
        <v>BI$13</v>
      </c>
      <c r="BJ1712" s="172" t="str">
        <f t="shared" si="1919"/>
        <v>BJ$13</v>
      </c>
      <c r="BK1712" s="172" t="str">
        <f t="shared" si="1919"/>
        <v>BK$13</v>
      </c>
      <c r="BL1712" s="172" t="str">
        <f t="shared" si="1919"/>
        <v>BL$13</v>
      </c>
      <c r="BM1712" s="172" t="str">
        <f t="shared" si="1919"/>
        <v>BM$13</v>
      </c>
      <c r="BN1712" s="172" t="str">
        <f t="shared" si="1919"/>
        <v>BN$13</v>
      </c>
      <c r="BO1712" s="172" t="str">
        <f t="shared" si="1919"/>
        <v>BO$13</v>
      </c>
      <c r="BP1712" s="172" t="str">
        <f t="shared" si="1919"/>
        <v>BP$13</v>
      </c>
      <c r="BQ1712" s="172" t="str">
        <f t="shared" si="1919"/>
        <v>BQ$13</v>
      </c>
      <c r="BR1712" s="172" t="str">
        <f t="shared" si="1919"/>
        <v>BR$13</v>
      </c>
      <c r="BS1712" s="172" t="str">
        <f t="shared" si="1919"/>
        <v>BS$13</v>
      </c>
      <c r="BT1712" s="172" t="str">
        <f t="shared" si="1919"/>
        <v>BT$13</v>
      </c>
      <c r="BU1712" s="172" t="str">
        <f t="shared" si="1919"/>
        <v>BU$13</v>
      </c>
      <c r="BV1712" s="172" t="str">
        <f t="shared" si="1919"/>
        <v>BV$13</v>
      </c>
      <c r="BW1712" s="172" t="str">
        <f t="shared" si="1919"/>
        <v>BW$13</v>
      </c>
      <c r="BX1712" s="172" t="str">
        <f t="shared" si="1919"/>
        <v>BX$13</v>
      </c>
      <c r="BY1712" s="172" t="str">
        <f t="shared" si="1919"/>
        <v>BY$13</v>
      </c>
      <c r="BZ1712" s="172" t="str">
        <f t="shared" si="1919"/>
        <v>BZ$13</v>
      </c>
      <c r="CA1712" s="172" t="str">
        <f t="shared" si="1919"/>
        <v>CA$13</v>
      </c>
      <c r="CB1712" s="172" t="str">
        <f t="shared" si="1919"/>
        <v>CB$13</v>
      </c>
      <c r="CC1712" s="172" t="str">
        <f t="shared" si="1919"/>
        <v>CC$13</v>
      </c>
      <c r="CD1712" s="172" t="str">
        <f t="shared" si="1919"/>
        <v>CD$13</v>
      </c>
      <c r="CE1712" s="172" t="str">
        <f t="shared" si="1920"/>
        <v>CE$13</v>
      </c>
      <c r="CF1712" s="172" t="str">
        <f t="shared" si="1920"/>
        <v>CF$13</v>
      </c>
      <c r="CG1712" s="172" t="str">
        <f t="shared" si="1920"/>
        <v>CG$13</v>
      </c>
      <c r="CH1712" s="172" t="str">
        <f t="shared" si="1920"/>
        <v>CH$13</v>
      </c>
      <c r="CI1712" s="172" t="str">
        <f t="shared" si="1920"/>
        <v>CI$13</v>
      </c>
      <c r="CJ1712" s="172" t="str">
        <f t="shared" si="1920"/>
        <v>CJ$13</v>
      </c>
      <c r="CK1712" s="172" t="str">
        <f t="shared" si="1920"/>
        <v>CK$13</v>
      </c>
      <c r="CL1712" s="172" t="str">
        <f t="shared" ref="CL1712" si="1923">CL1688</f>
        <v>CL$13</v>
      </c>
    </row>
    <row r="1713" spans="2:90" x14ac:dyDescent="0.4">
      <c r="B1713" s="184" t="str">
        <f>B1693</f>
        <v>Rolling fixed term debt - multiple borrowings w/ annual control:</v>
      </c>
      <c r="C1713" s="12"/>
      <c r="D1713" s="12" t="s">
        <v>824</v>
      </c>
      <c r="E1713" s="12" t="s">
        <v>906</v>
      </c>
      <c r="F1713" s="12"/>
      <c r="G1713" s="12" t="s">
        <v>330</v>
      </c>
      <c r="H1713" s="12"/>
      <c r="I1713" s="60"/>
      <c r="J1713" s="60"/>
      <c r="K1713" s="15"/>
      <c r="L1713" s="15"/>
      <c r="M1713" s="15"/>
      <c r="N1713" s="15"/>
      <c r="O1713" s="15"/>
      <c r="P1713" s="15"/>
      <c r="R1713" s="15"/>
      <c r="S1713" s="172">
        <f t="shared" ref="S1713" si="1924">S1689</f>
        <v>0</v>
      </c>
      <c r="T1713" s="172">
        <f t="shared" ref="T1713:CD1713" si="1925">T1689</f>
        <v>0</v>
      </c>
      <c r="U1713" s="172">
        <f t="shared" si="1925"/>
        <v>0</v>
      </c>
      <c r="V1713" s="172">
        <f t="shared" si="1925"/>
        <v>0</v>
      </c>
      <c r="W1713" s="172">
        <f t="shared" si="1925"/>
        <v>0</v>
      </c>
      <c r="X1713" s="172">
        <f t="shared" si="1925"/>
        <v>0</v>
      </c>
      <c r="Y1713" s="172">
        <f t="shared" si="1925"/>
        <v>0</v>
      </c>
      <c r="Z1713" s="172">
        <f t="shared" si="1925"/>
        <v>0</v>
      </c>
      <c r="AA1713" s="172">
        <f t="shared" si="1925"/>
        <v>0</v>
      </c>
      <c r="AB1713" s="172">
        <f t="shared" si="1925"/>
        <v>0</v>
      </c>
      <c r="AC1713" s="172">
        <f t="shared" si="1925"/>
        <v>0</v>
      </c>
      <c r="AD1713" s="172">
        <f t="shared" si="1925"/>
        <v>0</v>
      </c>
      <c r="AE1713" s="172">
        <f t="shared" si="1925"/>
        <v>0</v>
      </c>
      <c r="AF1713" s="172">
        <f t="shared" si="1925"/>
        <v>0</v>
      </c>
      <c r="AG1713" s="172">
        <f t="shared" si="1925"/>
        <v>0</v>
      </c>
      <c r="AH1713" s="172">
        <f t="shared" si="1925"/>
        <v>0</v>
      </c>
      <c r="AI1713" s="172">
        <f t="shared" si="1925"/>
        <v>0</v>
      </c>
      <c r="AJ1713" s="172">
        <f t="shared" si="1925"/>
        <v>0</v>
      </c>
      <c r="AK1713" s="172">
        <f t="shared" si="1925"/>
        <v>0</v>
      </c>
      <c r="AL1713" s="172">
        <f t="shared" si="1925"/>
        <v>0</v>
      </c>
      <c r="AM1713" s="172">
        <f t="shared" si="1925"/>
        <v>0</v>
      </c>
      <c r="AN1713" s="172">
        <f t="shared" si="1925"/>
        <v>0</v>
      </c>
      <c r="AO1713" s="172">
        <f t="shared" si="1925"/>
        <v>0</v>
      </c>
      <c r="AP1713" s="172">
        <f t="shared" si="1925"/>
        <v>0</v>
      </c>
      <c r="AQ1713" s="172">
        <f t="shared" si="1925"/>
        <v>0</v>
      </c>
      <c r="AR1713" s="172">
        <f t="shared" si="1925"/>
        <v>0</v>
      </c>
      <c r="AS1713" s="172">
        <f t="shared" si="1925"/>
        <v>0</v>
      </c>
      <c r="AT1713" s="172">
        <f t="shared" si="1925"/>
        <v>0</v>
      </c>
      <c r="AU1713" s="172">
        <f t="shared" si="1925"/>
        <v>0</v>
      </c>
      <c r="AV1713" s="172">
        <f t="shared" si="1925"/>
        <v>0</v>
      </c>
      <c r="AW1713" s="172">
        <f t="shared" si="1925"/>
        <v>0</v>
      </c>
      <c r="AX1713" s="172">
        <f t="shared" si="1925"/>
        <v>0</v>
      </c>
      <c r="AY1713" s="172">
        <f t="shared" si="1925"/>
        <v>0</v>
      </c>
      <c r="AZ1713" s="172">
        <f t="shared" si="1925"/>
        <v>0</v>
      </c>
      <c r="BA1713" s="172">
        <f t="shared" si="1925"/>
        <v>0</v>
      </c>
      <c r="BB1713" s="172">
        <f t="shared" si="1925"/>
        <v>0</v>
      </c>
      <c r="BC1713" s="172">
        <f t="shared" si="1925"/>
        <v>0</v>
      </c>
      <c r="BD1713" s="172">
        <f t="shared" si="1925"/>
        <v>0</v>
      </c>
      <c r="BE1713" s="172">
        <f t="shared" si="1925"/>
        <v>0</v>
      </c>
      <c r="BF1713" s="172">
        <f t="shared" si="1925"/>
        <v>0</v>
      </c>
      <c r="BG1713" s="172">
        <f t="shared" si="1925"/>
        <v>0</v>
      </c>
      <c r="BH1713" s="172">
        <f t="shared" si="1925"/>
        <v>0</v>
      </c>
      <c r="BI1713" s="172">
        <f t="shared" si="1925"/>
        <v>0</v>
      </c>
      <c r="BJ1713" s="172">
        <f t="shared" si="1925"/>
        <v>0</v>
      </c>
      <c r="BK1713" s="172">
        <f t="shared" si="1925"/>
        <v>0</v>
      </c>
      <c r="BL1713" s="172">
        <f t="shared" si="1925"/>
        <v>0</v>
      </c>
      <c r="BM1713" s="172">
        <f t="shared" si="1925"/>
        <v>0</v>
      </c>
      <c r="BN1713" s="172">
        <f t="shared" si="1925"/>
        <v>0</v>
      </c>
      <c r="BO1713" s="172">
        <f t="shared" si="1925"/>
        <v>0</v>
      </c>
      <c r="BP1713" s="172">
        <f t="shared" si="1925"/>
        <v>0</v>
      </c>
      <c r="BQ1713" s="172">
        <f t="shared" si="1925"/>
        <v>0</v>
      </c>
      <c r="BR1713" s="172">
        <f t="shared" si="1925"/>
        <v>0</v>
      </c>
      <c r="BS1713" s="172">
        <f t="shared" si="1925"/>
        <v>0</v>
      </c>
      <c r="BT1713" s="172">
        <f t="shared" si="1925"/>
        <v>0</v>
      </c>
      <c r="BU1713" s="172">
        <f t="shared" si="1925"/>
        <v>0</v>
      </c>
      <c r="BV1713" s="172">
        <f t="shared" si="1925"/>
        <v>0</v>
      </c>
      <c r="BW1713" s="172">
        <f t="shared" si="1925"/>
        <v>0</v>
      </c>
      <c r="BX1713" s="172">
        <f t="shared" si="1925"/>
        <v>0</v>
      </c>
      <c r="BY1713" s="172">
        <f t="shared" si="1925"/>
        <v>0</v>
      </c>
      <c r="BZ1713" s="172">
        <f t="shared" si="1925"/>
        <v>0</v>
      </c>
      <c r="CA1713" s="172">
        <f t="shared" si="1925"/>
        <v>0</v>
      </c>
      <c r="CB1713" s="172">
        <f t="shared" si="1925"/>
        <v>0</v>
      </c>
      <c r="CC1713" s="172">
        <f t="shared" si="1925"/>
        <v>0</v>
      </c>
      <c r="CD1713" s="172">
        <f t="shared" si="1925"/>
        <v>0</v>
      </c>
      <c r="CE1713" s="172">
        <f t="shared" ref="CE1713:CK1713" si="1926">CE1689</f>
        <v>0</v>
      </c>
      <c r="CF1713" s="172">
        <f t="shared" si="1926"/>
        <v>0</v>
      </c>
      <c r="CG1713" s="172">
        <f t="shared" si="1926"/>
        <v>0</v>
      </c>
      <c r="CH1713" s="172">
        <f t="shared" si="1926"/>
        <v>0</v>
      </c>
      <c r="CI1713" s="172">
        <f t="shared" si="1926"/>
        <v>0</v>
      </c>
      <c r="CJ1713" s="172">
        <f t="shared" si="1926"/>
        <v>0</v>
      </c>
      <c r="CK1713" s="172">
        <f t="shared" si="1926"/>
        <v>0</v>
      </c>
      <c r="CL1713" s="172">
        <f t="shared" ref="CL1713" si="1927">CL1689</f>
        <v>0</v>
      </c>
    </row>
    <row r="1714" spans="2:90" x14ac:dyDescent="0.4">
      <c r="B1714" s="231" t="str">
        <f>IFERROR(SUBSTITUTE(TRIM(MID(B1693, SEARCH("-", B1693) + 1, LEN(B1693))),":",""),"no unit")</f>
        <v>multiple borrowings w/ annual control</v>
      </c>
      <c r="C1714" s="12"/>
      <c r="D1714" s="12" t="s">
        <v>824</v>
      </c>
      <c r="E1714" s="12" t="s">
        <v>906</v>
      </c>
      <c r="F1714" s="12"/>
      <c r="G1714" s="12" t="s">
        <v>330</v>
      </c>
      <c r="H1714" s="12"/>
      <c r="I1714" s="60"/>
      <c r="J1714" s="60"/>
      <c r="K1714" s="15"/>
      <c r="L1714" s="15"/>
      <c r="M1714" s="15"/>
      <c r="N1714" s="15"/>
      <c r="O1714" s="15"/>
      <c r="P1714" s="15"/>
      <c r="R1714" s="15"/>
      <c r="S1714" s="172"/>
      <c r="T1714" s="172"/>
      <c r="U1714" s="172"/>
      <c r="V1714" s="172"/>
      <c r="W1714" s="172"/>
      <c r="X1714" s="172"/>
      <c r="Y1714" s="172"/>
      <c r="Z1714" s="172"/>
      <c r="AA1714" s="172"/>
      <c r="AB1714" s="172"/>
      <c r="AC1714" s="172"/>
      <c r="AD1714" s="172"/>
      <c r="AE1714" s="172"/>
      <c r="AF1714" s="172"/>
      <c r="AG1714" s="172"/>
      <c r="AH1714" s="172"/>
      <c r="AI1714" s="172"/>
      <c r="AJ1714" s="172"/>
      <c r="AK1714" s="172"/>
      <c r="AL1714" s="172"/>
      <c r="AM1714" s="172"/>
      <c r="AN1714" s="172"/>
      <c r="AO1714" s="172"/>
      <c r="AP1714" s="172"/>
      <c r="AQ1714" s="172"/>
      <c r="AR1714" s="172"/>
      <c r="AS1714" s="172"/>
      <c r="AT1714" s="172"/>
      <c r="AU1714" s="172"/>
      <c r="AV1714" s="172"/>
      <c r="AW1714" s="172"/>
      <c r="AX1714" s="172"/>
      <c r="AY1714" s="172"/>
      <c r="AZ1714" s="172"/>
      <c r="BA1714" s="172"/>
      <c r="BB1714" s="172"/>
      <c r="BC1714" s="172"/>
      <c r="BD1714" s="172"/>
      <c r="BE1714" s="172"/>
      <c r="BF1714" s="172"/>
      <c r="BG1714" s="172"/>
      <c r="BH1714" s="172"/>
      <c r="BI1714" s="172"/>
      <c r="BJ1714" s="172"/>
      <c r="BK1714" s="172"/>
      <c r="BL1714" s="172"/>
      <c r="BM1714" s="172"/>
      <c r="BN1714" s="172"/>
      <c r="BO1714" s="172"/>
      <c r="BP1714" s="172"/>
      <c r="BQ1714" s="172"/>
      <c r="BR1714" s="172"/>
      <c r="BS1714" s="172"/>
      <c r="BT1714" s="172"/>
      <c r="BU1714" s="172"/>
      <c r="BV1714" s="172"/>
      <c r="BW1714" s="172"/>
      <c r="BX1714" s="172"/>
      <c r="BY1714" s="172"/>
      <c r="BZ1714" s="172"/>
      <c r="CA1714" s="172"/>
      <c r="CB1714" s="172"/>
      <c r="CC1714" s="172"/>
      <c r="CD1714" s="172"/>
      <c r="CE1714" s="172"/>
      <c r="CF1714" s="172"/>
      <c r="CG1714" s="172"/>
      <c r="CH1714" s="172"/>
      <c r="CI1714" s="172"/>
      <c r="CJ1714" s="172"/>
      <c r="CK1714" s="172"/>
      <c r="CL1714" s="172"/>
    </row>
    <row r="1715" spans="2:90" x14ac:dyDescent="0.4">
      <c r="B1715" s="184" t="str">
        <f>B1691</f>
        <v>Secondary revenue driver</v>
      </c>
      <c r="C1715" s="88"/>
      <c r="D1715" s="88" t="s">
        <v>824</v>
      </c>
      <c r="E1715" s="88" t="s">
        <v>906</v>
      </c>
      <c r="F1715" s="88"/>
      <c r="G1715" s="88" t="s">
        <v>330</v>
      </c>
      <c r="H1715" s="88"/>
      <c r="I1715" s="206"/>
      <c r="J1715" s="206"/>
      <c r="K1715" s="207"/>
      <c r="L1715" s="207"/>
      <c r="M1715" s="207"/>
      <c r="N1715" s="207"/>
      <c r="O1715" s="207"/>
      <c r="P1715" s="207"/>
      <c r="R1715" s="207"/>
      <c r="S1715" s="4" t="str">
        <f t="shared" ref="S1715" si="1928">ADDRESS(ROW(S1705),COLUMN(S1705),2)</f>
        <v>S$1705</v>
      </c>
      <c r="T1715" s="4" t="str">
        <f t="shared" ref="T1715:CD1715" si="1929">ADDRESS(ROW(T1705),COLUMN(T1705),2)</f>
        <v>T$1705</v>
      </c>
      <c r="U1715" s="4" t="str">
        <f t="shared" si="1929"/>
        <v>U$1705</v>
      </c>
      <c r="V1715" s="4" t="str">
        <f t="shared" si="1929"/>
        <v>V$1705</v>
      </c>
      <c r="W1715" s="4" t="str">
        <f t="shared" si="1929"/>
        <v>W$1705</v>
      </c>
      <c r="X1715" s="4" t="str">
        <f t="shared" si="1929"/>
        <v>X$1705</v>
      </c>
      <c r="Y1715" s="4" t="str">
        <f t="shared" si="1929"/>
        <v>Y$1705</v>
      </c>
      <c r="Z1715" s="4" t="str">
        <f t="shared" si="1929"/>
        <v>Z$1705</v>
      </c>
      <c r="AA1715" s="4" t="str">
        <f t="shared" si="1929"/>
        <v>AA$1705</v>
      </c>
      <c r="AB1715" s="4" t="str">
        <f t="shared" si="1929"/>
        <v>AB$1705</v>
      </c>
      <c r="AC1715" s="4" t="str">
        <f t="shared" si="1929"/>
        <v>AC$1705</v>
      </c>
      <c r="AD1715" s="4" t="str">
        <f t="shared" si="1929"/>
        <v>AD$1705</v>
      </c>
      <c r="AE1715" s="4" t="str">
        <f t="shared" si="1929"/>
        <v>AE$1705</v>
      </c>
      <c r="AF1715" s="4" t="str">
        <f t="shared" si="1929"/>
        <v>AF$1705</v>
      </c>
      <c r="AG1715" s="4" t="str">
        <f t="shared" si="1929"/>
        <v>AG$1705</v>
      </c>
      <c r="AH1715" s="4" t="str">
        <f t="shared" si="1929"/>
        <v>AH$1705</v>
      </c>
      <c r="AI1715" s="4" t="str">
        <f t="shared" si="1929"/>
        <v>AI$1705</v>
      </c>
      <c r="AJ1715" s="4" t="str">
        <f t="shared" si="1929"/>
        <v>AJ$1705</v>
      </c>
      <c r="AK1715" s="4" t="str">
        <f t="shared" si="1929"/>
        <v>AK$1705</v>
      </c>
      <c r="AL1715" s="4" t="str">
        <f t="shared" si="1929"/>
        <v>AL$1705</v>
      </c>
      <c r="AM1715" s="4" t="str">
        <f t="shared" si="1929"/>
        <v>AM$1705</v>
      </c>
      <c r="AN1715" s="4" t="str">
        <f t="shared" si="1929"/>
        <v>AN$1705</v>
      </c>
      <c r="AO1715" s="4" t="str">
        <f t="shared" si="1929"/>
        <v>AO$1705</v>
      </c>
      <c r="AP1715" s="4" t="str">
        <f t="shared" si="1929"/>
        <v>AP$1705</v>
      </c>
      <c r="AQ1715" s="4" t="str">
        <f t="shared" si="1929"/>
        <v>AQ$1705</v>
      </c>
      <c r="AR1715" s="4" t="str">
        <f t="shared" si="1929"/>
        <v>AR$1705</v>
      </c>
      <c r="AS1715" s="4" t="str">
        <f t="shared" si="1929"/>
        <v>AS$1705</v>
      </c>
      <c r="AT1715" s="4" t="str">
        <f t="shared" si="1929"/>
        <v>AT$1705</v>
      </c>
      <c r="AU1715" s="4" t="str">
        <f t="shared" si="1929"/>
        <v>AU$1705</v>
      </c>
      <c r="AV1715" s="4" t="str">
        <f t="shared" si="1929"/>
        <v>AV$1705</v>
      </c>
      <c r="AW1715" s="4" t="str">
        <f t="shared" si="1929"/>
        <v>AW$1705</v>
      </c>
      <c r="AX1715" s="4" t="str">
        <f t="shared" si="1929"/>
        <v>AX$1705</v>
      </c>
      <c r="AY1715" s="4" t="str">
        <f t="shared" si="1929"/>
        <v>AY$1705</v>
      </c>
      <c r="AZ1715" s="4" t="str">
        <f t="shared" si="1929"/>
        <v>AZ$1705</v>
      </c>
      <c r="BA1715" s="4" t="str">
        <f t="shared" si="1929"/>
        <v>BA$1705</v>
      </c>
      <c r="BB1715" s="4" t="str">
        <f t="shared" si="1929"/>
        <v>BB$1705</v>
      </c>
      <c r="BC1715" s="4" t="str">
        <f t="shared" si="1929"/>
        <v>BC$1705</v>
      </c>
      <c r="BD1715" s="4" t="str">
        <f t="shared" si="1929"/>
        <v>BD$1705</v>
      </c>
      <c r="BE1715" s="4" t="str">
        <f t="shared" si="1929"/>
        <v>BE$1705</v>
      </c>
      <c r="BF1715" s="4" t="str">
        <f t="shared" si="1929"/>
        <v>BF$1705</v>
      </c>
      <c r="BG1715" s="4" t="str">
        <f t="shared" si="1929"/>
        <v>BG$1705</v>
      </c>
      <c r="BH1715" s="4" t="str">
        <f t="shared" si="1929"/>
        <v>BH$1705</v>
      </c>
      <c r="BI1715" s="4" t="str">
        <f t="shared" si="1929"/>
        <v>BI$1705</v>
      </c>
      <c r="BJ1715" s="4" t="str">
        <f t="shared" si="1929"/>
        <v>BJ$1705</v>
      </c>
      <c r="BK1715" s="4" t="str">
        <f t="shared" si="1929"/>
        <v>BK$1705</v>
      </c>
      <c r="BL1715" s="4" t="str">
        <f t="shared" si="1929"/>
        <v>BL$1705</v>
      </c>
      <c r="BM1715" s="4" t="str">
        <f t="shared" si="1929"/>
        <v>BM$1705</v>
      </c>
      <c r="BN1715" s="4" t="str">
        <f t="shared" si="1929"/>
        <v>BN$1705</v>
      </c>
      <c r="BO1715" s="4" t="str">
        <f t="shared" si="1929"/>
        <v>BO$1705</v>
      </c>
      <c r="BP1715" s="4" t="str">
        <f t="shared" si="1929"/>
        <v>BP$1705</v>
      </c>
      <c r="BQ1715" s="4" t="str">
        <f t="shared" si="1929"/>
        <v>BQ$1705</v>
      </c>
      <c r="BR1715" s="4" t="str">
        <f t="shared" si="1929"/>
        <v>BR$1705</v>
      </c>
      <c r="BS1715" s="4" t="str">
        <f t="shared" si="1929"/>
        <v>BS$1705</v>
      </c>
      <c r="BT1715" s="4" t="str">
        <f t="shared" si="1929"/>
        <v>BT$1705</v>
      </c>
      <c r="BU1715" s="4" t="str">
        <f t="shared" si="1929"/>
        <v>BU$1705</v>
      </c>
      <c r="BV1715" s="4" t="str">
        <f t="shared" si="1929"/>
        <v>BV$1705</v>
      </c>
      <c r="BW1715" s="4" t="str">
        <f t="shared" si="1929"/>
        <v>BW$1705</v>
      </c>
      <c r="BX1715" s="4" t="str">
        <f t="shared" si="1929"/>
        <v>BX$1705</v>
      </c>
      <c r="BY1715" s="4" t="str">
        <f t="shared" si="1929"/>
        <v>BY$1705</v>
      </c>
      <c r="BZ1715" s="4" t="str">
        <f t="shared" si="1929"/>
        <v>BZ$1705</v>
      </c>
      <c r="CA1715" s="4" t="str">
        <f t="shared" si="1929"/>
        <v>CA$1705</v>
      </c>
      <c r="CB1715" s="4" t="str">
        <f t="shared" si="1929"/>
        <v>CB$1705</v>
      </c>
      <c r="CC1715" s="4" t="str">
        <f t="shared" si="1929"/>
        <v>CC$1705</v>
      </c>
      <c r="CD1715" s="4" t="str">
        <f t="shared" si="1929"/>
        <v>CD$1705</v>
      </c>
      <c r="CE1715" s="4" t="str">
        <f t="shared" ref="CE1715:CK1715" si="1930">ADDRESS(ROW(CE1705),COLUMN(CE1705),2)</f>
        <v>CE$1705</v>
      </c>
      <c r="CF1715" s="4" t="str">
        <f t="shared" si="1930"/>
        <v>CF$1705</v>
      </c>
      <c r="CG1715" s="4" t="str">
        <f t="shared" si="1930"/>
        <v>CG$1705</v>
      </c>
      <c r="CH1715" s="4" t="str">
        <f t="shared" si="1930"/>
        <v>CH$1705</v>
      </c>
      <c r="CI1715" s="4" t="str">
        <f t="shared" si="1930"/>
        <v>CI$1705</v>
      </c>
      <c r="CJ1715" s="4" t="str">
        <f t="shared" si="1930"/>
        <v>CJ$1705</v>
      </c>
      <c r="CK1715" s="4" t="str">
        <f t="shared" si="1930"/>
        <v>CK$1705</v>
      </c>
      <c r="CL1715" s="4" t="str">
        <f t="shared" ref="CL1715" si="1931">ADDRESS(ROW(CL1705),COLUMN(CL1705),2)</f>
        <v>CL$1705</v>
      </c>
    </row>
    <row r="1716" spans="2:90" x14ac:dyDescent="0.4">
      <c r="B1716" s="130" t="str">
        <f>B1692</f>
        <v>Secondary volume driver</v>
      </c>
      <c r="C1716" s="12"/>
      <c r="D1716" s="12" t="s">
        <v>824</v>
      </c>
      <c r="E1716" s="12" t="s">
        <v>906</v>
      </c>
      <c r="F1716" s="12"/>
      <c r="G1716" s="12" t="s">
        <v>330</v>
      </c>
      <c r="H1716" s="12"/>
      <c r="I1716" s="60"/>
      <c r="J1716" s="60"/>
      <c r="K1716" s="15"/>
      <c r="L1716" s="15"/>
      <c r="M1716" s="15"/>
      <c r="N1716" s="15"/>
      <c r="O1716" s="15"/>
      <c r="P1716" s="15"/>
      <c r="R1716" s="15"/>
      <c r="S1716" s="172" t="str">
        <f t="shared" ref="S1716" si="1932">S1692</f>
        <v>S$15</v>
      </c>
      <c r="T1716" s="172" t="str">
        <f t="shared" ref="T1716:CD1716" si="1933">T1692</f>
        <v>T$15</v>
      </c>
      <c r="U1716" s="172" t="str">
        <f t="shared" si="1933"/>
        <v>U$15</v>
      </c>
      <c r="V1716" s="172" t="str">
        <f t="shared" si="1933"/>
        <v>V$15</v>
      </c>
      <c r="W1716" s="172" t="str">
        <f t="shared" si="1933"/>
        <v>W$15</v>
      </c>
      <c r="X1716" s="172" t="str">
        <f t="shared" si="1933"/>
        <v>X$15</v>
      </c>
      <c r="Y1716" s="172" t="str">
        <f t="shared" si="1933"/>
        <v>Y$15</v>
      </c>
      <c r="Z1716" s="172" t="str">
        <f t="shared" si="1933"/>
        <v>Z$15</v>
      </c>
      <c r="AA1716" s="172" t="str">
        <f t="shared" si="1933"/>
        <v>AA$15</v>
      </c>
      <c r="AB1716" s="172" t="str">
        <f t="shared" si="1933"/>
        <v>AB$15</v>
      </c>
      <c r="AC1716" s="172" t="str">
        <f t="shared" si="1933"/>
        <v>AC$15</v>
      </c>
      <c r="AD1716" s="172" t="str">
        <f t="shared" si="1933"/>
        <v>AD$15</v>
      </c>
      <c r="AE1716" s="172" t="str">
        <f t="shared" si="1933"/>
        <v>AE$15</v>
      </c>
      <c r="AF1716" s="172" t="str">
        <f t="shared" si="1933"/>
        <v>AF$15</v>
      </c>
      <c r="AG1716" s="172" t="str">
        <f t="shared" si="1933"/>
        <v>AG$15</v>
      </c>
      <c r="AH1716" s="172" t="str">
        <f t="shared" si="1933"/>
        <v>AH$15</v>
      </c>
      <c r="AI1716" s="172" t="str">
        <f t="shared" si="1933"/>
        <v>AI$15</v>
      </c>
      <c r="AJ1716" s="172" t="str">
        <f t="shared" si="1933"/>
        <v>AJ$15</v>
      </c>
      <c r="AK1716" s="172" t="str">
        <f t="shared" si="1933"/>
        <v>AK$15</v>
      </c>
      <c r="AL1716" s="172" t="str">
        <f t="shared" si="1933"/>
        <v>AL$15</v>
      </c>
      <c r="AM1716" s="172" t="str">
        <f t="shared" si="1933"/>
        <v>AM$15</v>
      </c>
      <c r="AN1716" s="172" t="str">
        <f t="shared" si="1933"/>
        <v>AN$15</v>
      </c>
      <c r="AO1716" s="172" t="str">
        <f t="shared" si="1933"/>
        <v>AO$15</v>
      </c>
      <c r="AP1716" s="172" t="str">
        <f t="shared" si="1933"/>
        <v>AP$15</v>
      </c>
      <c r="AQ1716" s="172" t="str">
        <f t="shared" si="1933"/>
        <v>AQ$15</v>
      </c>
      <c r="AR1716" s="172" t="str">
        <f t="shared" si="1933"/>
        <v>AR$15</v>
      </c>
      <c r="AS1716" s="172" t="str">
        <f t="shared" si="1933"/>
        <v>AS$15</v>
      </c>
      <c r="AT1716" s="172" t="str">
        <f t="shared" si="1933"/>
        <v>AT$15</v>
      </c>
      <c r="AU1716" s="172" t="str">
        <f t="shared" si="1933"/>
        <v>AU$15</v>
      </c>
      <c r="AV1716" s="172" t="str">
        <f t="shared" si="1933"/>
        <v>AV$15</v>
      </c>
      <c r="AW1716" s="172" t="str">
        <f t="shared" si="1933"/>
        <v>AW$15</v>
      </c>
      <c r="AX1716" s="172" t="str">
        <f t="shared" si="1933"/>
        <v>AX$15</v>
      </c>
      <c r="AY1716" s="172" t="str">
        <f t="shared" si="1933"/>
        <v>AY$15</v>
      </c>
      <c r="AZ1716" s="172" t="str">
        <f t="shared" si="1933"/>
        <v>AZ$15</v>
      </c>
      <c r="BA1716" s="172" t="str">
        <f t="shared" si="1933"/>
        <v>BA$15</v>
      </c>
      <c r="BB1716" s="172" t="str">
        <f t="shared" si="1933"/>
        <v>BB$15</v>
      </c>
      <c r="BC1716" s="172" t="str">
        <f t="shared" si="1933"/>
        <v>BC$15</v>
      </c>
      <c r="BD1716" s="172" t="str">
        <f t="shared" si="1933"/>
        <v>BD$15</v>
      </c>
      <c r="BE1716" s="172" t="str">
        <f t="shared" si="1933"/>
        <v>BE$15</v>
      </c>
      <c r="BF1716" s="172" t="str">
        <f t="shared" si="1933"/>
        <v>BF$15</v>
      </c>
      <c r="BG1716" s="172" t="str">
        <f t="shared" si="1933"/>
        <v>BG$15</v>
      </c>
      <c r="BH1716" s="172" t="str">
        <f t="shared" si="1933"/>
        <v>BH$15</v>
      </c>
      <c r="BI1716" s="172" t="str">
        <f t="shared" si="1933"/>
        <v>BI$15</v>
      </c>
      <c r="BJ1716" s="172" t="str">
        <f t="shared" si="1933"/>
        <v>BJ$15</v>
      </c>
      <c r="BK1716" s="172" t="str">
        <f t="shared" si="1933"/>
        <v>BK$15</v>
      </c>
      <c r="BL1716" s="172" t="str">
        <f t="shared" si="1933"/>
        <v>BL$15</v>
      </c>
      <c r="BM1716" s="172" t="str">
        <f t="shared" si="1933"/>
        <v>BM$15</v>
      </c>
      <c r="BN1716" s="172" t="str">
        <f t="shared" si="1933"/>
        <v>BN$15</v>
      </c>
      <c r="BO1716" s="172" t="str">
        <f t="shared" si="1933"/>
        <v>BO$15</v>
      </c>
      <c r="BP1716" s="172" t="str">
        <f t="shared" si="1933"/>
        <v>BP$15</v>
      </c>
      <c r="BQ1716" s="172" t="str">
        <f t="shared" si="1933"/>
        <v>BQ$15</v>
      </c>
      <c r="BR1716" s="172" t="str">
        <f t="shared" si="1933"/>
        <v>BR$15</v>
      </c>
      <c r="BS1716" s="172" t="str">
        <f t="shared" si="1933"/>
        <v>BS$15</v>
      </c>
      <c r="BT1716" s="172" t="str">
        <f t="shared" si="1933"/>
        <v>BT$15</v>
      </c>
      <c r="BU1716" s="172" t="str">
        <f t="shared" si="1933"/>
        <v>BU$15</v>
      </c>
      <c r="BV1716" s="172" t="str">
        <f t="shared" si="1933"/>
        <v>BV$15</v>
      </c>
      <c r="BW1716" s="172" t="str">
        <f t="shared" si="1933"/>
        <v>BW$15</v>
      </c>
      <c r="BX1716" s="172" t="str">
        <f t="shared" si="1933"/>
        <v>BX$15</v>
      </c>
      <c r="BY1716" s="172" t="str">
        <f t="shared" si="1933"/>
        <v>BY$15</v>
      </c>
      <c r="BZ1716" s="172" t="str">
        <f t="shared" si="1933"/>
        <v>BZ$15</v>
      </c>
      <c r="CA1716" s="172" t="str">
        <f t="shared" si="1933"/>
        <v>CA$15</v>
      </c>
      <c r="CB1716" s="172" t="str">
        <f t="shared" si="1933"/>
        <v>CB$15</v>
      </c>
      <c r="CC1716" s="172" t="str">
        <f t="shared" si="1933"/>
        <v>CC$15</v>
      </c>
      <c r="CD1716" s="172" t="str">
        <f t="shared" si="1933"/>
        <v>CD$15</v>
      </c>
      <c r="CE1716" s="172" t="str">
        <f t="shared" ref="CE1716:CK1716" si="1934">CE1692</f>
        <v>CE$15</v>
      </c>
      <c r="CF1716" s="172" t="str">
        <f t="shared" si="1934"/>
        <v>CF$15</v>
      </c>
      <c r="CG1716" s="172" t="str">
        <f t="shared" si="1934"/>
        <v>CG$15</v>
      </c>
      <c r="CH1716" s="172" t="str">
        <f t="shared" si="1934"/>
        <v>CH$15</v>
      </c>
      <c r="CI1716" s="172" t="str">
        <f t="shared" si="1934"/>
        <v>CI$15</v>
      </c>
      <c r="CJ1716" s="172" t="str">
        <f t="shared" si="1934"/>
        <v>CJ$15</v>
      </c>
      <c r="CK1716" s="172" t="str">
        <f t="shared" si="1934"/>
        <v>CK$15</v>
      </c>
      <c r="CL1716" s="172" t="str">
        <f t="shared" ref="CL1716" si="1935">CL1692</f>
        <v>CL$15</v>
      </c>
    </row>
    <row r="1717" spans="2:90" x14ac:dyDescent="0.4">
      <c r="C1717" s="12"/>
      <c r="D1717" s="12"/>
      <c r="E1717" s="12" t="s">
        <v>906</v>
      </c>
      <c r="F1717" s="12"/>
      <c r="G1717" s="12"/>
      <c r="H1717" s="12"/>
      <c r="I1717" s="60"/>
      <c r="J1717" s="60"/>
      <c r="K1717" s="15"/>
      <c r="L1717" s="15"/>
      <c r="M1717" s="15"/>
      <c r="N1717" s="15"/>
      <c r="O1717" s="15"/>
      <c r="P1717" s="15"/>
      <c r="R1717" s="15"/>
      <c r="S1717" s="76"/>
      <c r="T1717" s="76"/>
      <c r="U1717" s="76"/>
      <c r="V1717" s="76"/>
      <c r="W1717" s="76"/>
      <c r="X1717" s="76"/>
      <c r="Y1717" s="76"/>
      <c r="Z1717" s="76"/>
      <c r="AA1717" s="76"/>
      <c r="AB1717" s="76"/>
      <c r="AC1717" s="76"/>
      <c r="AD1717" s="76"/>
      <c r="AE1717" s="76"/>
      <c r="AF1717" s="76"/>
      <c r="AG1717" s="76"/>
      <c r="AH1717" s="76"/>
      <c r="AI1717" s="76"/>
      <c r="AJ1717" s="76"/>
      <c r="AK1717" s="76"/>
      <c r="AL1717" s="76"/>
      <c r="AM1717" s="76"/>
      <c r="AN1717" s="76"/>
      <c r="AO1717" s="76"/>
      <c r="AP1717" s="76"/>
      <c r="AQ1717" s="76"/>
      <c r="AR1717" s="76"/>
      <c r="AS1717" s="76"/>
      <c r="AT1717" s="76"/>
      <c r="AU1717" s="76"/>
      <c r="AV1717" s="76"/>
      <c r="AW1717" s="76"/>
      <c r="AX1717" s="76"/>
      <c r="AY1717" s="76"/>
      <c r="AZ1717" s="76"/>
      <c r="BA1717" s="76"/>
      <c r="BB1717" s="76"/>
      <c r="BC1717" s="76"/>
      <c r="BD1717" s="76"/>
      <c r="BE1717" s="76"/>
      <c r="BF1717" s="76"/>
      <c r="BG1717" s="76"/>
      <c r="BH1717" s="76"/>
      <c r="BI1717" s="76"/>
      <c r="BJ1717" s="76"/>
      <c r="BK1717" s="76"/>
      <c r="BL1717" s="76"/>
      <c r="BM1717" s="76"/>
      <c r="BN1717" s="76"/>
      <c r="BO1717" s="76"/>
      <c r="BP1717" s="76"/>
      <c r="BQ1717" s="76"/>
      <c r="BR1717" s="76"/>
      <c r="BS1717" s="76"/>
      <c r="BT1717" s="76"/>
      <c r="BU1717" s="76"/>
      <c r="BV1717" s="76"/>
      <c r="BW1717" s="76"/>
      <c r="BX1717" s="76"/>
      <c r="BY1717" s="76"/>
      <c r="BZ1717" s="76"/>
      <c r="CA1717" s="76"/>
      <c r="CB1717" s="76"/>
      <c r="CC1717" s="76"/>
      <c r="CD1717" s="76"/>
      <c r="CE1717" s="76"/>
      <c r="CF1717" s="76"/>
      <c r="CG1717" s="76"/>
      <c r="CH1717" s="76"/>
      <c r="CI1717" s="76"/>
      <c r="CJ1717" s="76"/>
      <c r="CK1717" s="76"/>
      <c r="CL1717" s="76"/>
    </row>
    <row r="1718" spans="2:90" x14ac:dyDescent="0.4">
      <c r="C1718" s="12"/>
      <c r="D1718" s="12"/>
      <c r="E1718" s="12" t="s">
        <v>906</v>
      </c>
      <c r="F1718" s="12"/>
      <c r="G1718" s="12"/>
      <c r="H1718" s="12"/>
      <c r="I1718" s="60"/>
      <c r="J1718" s="60"/>
      <c r="K1718" s="15"/>
      <c r="L1718" s="15"/>
      <c r="M1718" s="15"/>
      <c r="N1718" s="15"/>
      <c r="O1718" s="15"/>
      <c r="P1718" s="15"/>
      <c r="R1718" s="15"/>
      <c r="S1718" s="76"/>
      <c r="T1718" s="76"/>
      <c r="U1718" s="76"/>
      <c r="V1718" s="76"/>
      <c r="W1718" s="76"/>
      <c r="X1718" s="76"/>
      <c r="Y1718" s="76"/>
      <c r="Z1718" s="76"/>
      <c r="AA1718" s="76"/>
      <c r="AB1718" s="76"/>
      <c r="AC1718" s="76"/>
      <c r="AD1718" s="76"/>
      <c r="AE1718" s="76"/>
      <c r="AF1718" s="76"/>
      <c r="AG1718" s="76"/>
      <c r="AH1718" s="76"/>
      <c r="AI1718" s="76"/>
      <c r="AJ1718" s="76"/>
      <c r="AK1718" s="76"/>
      <c r="AL1718" s="76"/>
      <c r="AM1718" s="76"/>
      <c r="AN1718" s="76"/>
      <c r="AO1718" s="76"/>
      <c r="AP1718" s="76"/>
      <c r="AQ1718" s="76"/>
      <c r="AR1718" s="76"/>
      <c r="AS1718" s="76"/>
      <c r="AT1718" s="76"/>
      <c r="AU1718" s="76"/>
      <c r="AV1718" s="76"/>
      <c r="AW1718" s="76"/>
      <c r="AX1718" s="76"/>
      <c r="AY1718" s="76"/>
      <c r="AZ1718" s="76"/>
      <c r="BA1718" s="76"/>
      <c r="BB1718" s="76"/>
      <c r="BC1718" s="76"/>
      <c r="BD1718" s="76"/>
      <c r="BE1718" s="76"/>
      <c r="BF1718" s="76"/>
      <c r="BG1718" s="76"/>
      <c r="BH1718" s="76"/>
      <c r="BI1718" s="76"/>
      <c r="BJ1718" s="76"/>
      <c r="BK1718" s="76"/>
      <c r="BL1718" s="76"/>
      <c r="BM1718" s="76"/>
      <c r="BN1718" s="76"/>
      <c r="BO1718" s="76"/>
      <c r="BP1718" s="76"/>
      <c r="BQ1718" s="76"/>
      <c r="BR1718" s="76"/>
      <c r="BS1718" s="76"/>
      <c r="BT1718" s="76"/>
      <c r="BU1718" s="76"/>
      <c r="BV1718" s="76"/>
      <c r="BW1718" s="76"/>
      <c r="BX1718" s="76"/>
      <c r="BY1718" s="76"/>
      <c r="BZ1718" s="76"/>
      <c r="CA1718" s="76"/>
      <c r="CB1718" s="76"/>
      <c r="CC1718" s="76"/>
      <c r="CD1718" s="76"/>
      <c r="CE1718" s="76"/>
      <c r="CF1718" s="76"/>
      <c r="CG1718" s="76"/>
      <c r="CH1718" s="76"/>
      <c r="CI1718" s="76"/>
      <c r="CJ1718" s="76"/>
      <c r="CK1718" s="76"/>
      <c r="CL1718" s="76"/>
    </row>
    <row r="1719" spans="2:90" x14ac:dyDescent="0.4">
      <c r="C1719" s="12"/>
      <c r="D1719" s="12"/>
      <c r="E1719" s="12" t="s">
        <v>906</v>
      </c>
      <c r="F1719" s="12"/>
      <c r="G1719" s="12"/>
      <c r="H1719" s="12"/>
      <c r="I1719" s="60"/>
      <c r="J1719" s="60"/>
      <c r="K1719" s="15"/>
      <c r="L1719" s="15"/>
      <c r="M1719" s="15"/>
      <c r="N1719" s="15"/>
      <c r="O1719" s="15"/>
      <c r="P1719" s="15"/>
      <c r="R1719" s="15"/>
      <c r="S1719" s="76"/>
      <c r="T1719" s="76"/>
      <c r="U1719" s="76"/>
      <c r="V1719" s="76"/>
      <c r="W1719" s="76"/>
      <c r="X1719" s="76"/>
      <c r="Y1719" s="76"/>
      <c r="Z1719" s="76"/>
      <c r="AA1719" s="76"/>
      <c r="AB1719" s="76"/>
      <c r="AC1719" s="76"/>
      <c r="AD1719" s="76"/>
      <c r="AE1719" s="76"/>
      <c r="AF1719" s="76"/>
      <c r="AG1719" s="76"/>
      <c r="AH1719" s="76"/>
      <c r="AI1719" s="76"/>
      <c r="AJ1719" s="76"/>
      <c r="AK1719" s="76"/>
      <c r="AL1719" s="76"/>
      <c r="AM1719" s="76"/>
      <c r="AN1719" s="76"/>
      <c r="AO1719" s="76"/>
      <c r="AP1719" s="76"/>
      <c r="AQ1719" s="76"/>
      <c r="AR1719" s="76"/>
      <c r="AS1719" s="76"/>
      <c r="AT1719" s="76"/>
      <c r="AU1719" s="76"/>
      <c r="AV1719" s="76"/>
      <c r="AW1719" s="76"/>
      <c r="AX1719" s="76"/>
      <c r="AY1719" s="76"/>
      <c r="AZ1719" s="76"/>
      <c r="BA1719" s="76"/>
      <c r="BB1719" s="76"/>
      <c r="BC1719" s="76"/>
      <c r="BD1719" s="76"/>
      <c r="BE1719" s="76"/>
      <c r="BF1719" s="76"/>
      <c r="BG1719" s="76"/>
      <c r="BH1719" s="76"/>
      <c r="BI1719" s="76"/>
      <c r="BJ1719" s="76"/>
      <c r="BK1719" s="76"/>
      <c r="BL1719" s="76"/>
      <c r="BM1719" s="76"/>
      <c r="BN1719" s="76"/>
      <c r="BO1719" s="76"/>
      <c r="BP1719" s="76"/>
      <c r="BQ1719" s="76"/>
      <c r="BR1719" s="76"/>
      <c r="BS1719" s="76"/>
      <c r="BT1719" s="76"/>
      <c r="BU1719" s="76"/>
      <c r="BV1719" s="76"/>
      <c r="BW1719" s="76"/>
      <c r="BX1719" s="76"/>
      <c r="BY1719" s="76"/>
      <c r="BZ1719" s="76"/>
      <c r="CA1719" s="76"/>
      <c r="CB1719" s="76"/>
      <c r="CC1719" s="76"/>
      <c r="CD1719" s="76"/>
      <c r="CE1719" s="76"/>
      <c r="CF1719" s="76"/>
      <c r="CG1719" s="76"/>
      <c r="CH1719" s="76"/>
      <c r="CI1719" s="76"/>
      <c r="CJ1719" s="76"/>
      <c r="CK1719" s="76"/>
      <c r="CL1719" s="76"/>
    </row>
    <row r="1720" spans="2:90" x14ac:dyDescent="0.4">
      <c r="C1720" s="12"/>
      <c r="D1720" s="12"/>
      <c r="E1720" s="12" t="s">
        <v>906</v>
      </c>
      <c r="F1720" s="12"/>
      <c r="G1720" s="12"/>
      <c r="H1720" s="12"/>
      <c r="I1720" s="60"/>
      <c r="J1720" s="60"/>
      <c r="K1720" s="15"/>
      <c r="L1720" s="15"/>
      <c r="M1720" s="15"/>
      <c r="N1720" s="15"/>
      <c r="O1720" s="15"/>
      <c r="P1720" s="15"/>
      <c r="R1720" s="15"/>
      <c r="S1720" s="76"/>
      <c r="T1720" s="76"/>
      <c r="U1720" s="76"/>
      <c r="V1720" s="76"/>
      <c r="W1720" s="76"/>
      <c r="X1720" s="76"/>
      <c r="Y1720" s="76"/>
      <c r="Z1720" s="76"/>
      <c r="AA1720" s="76"/>
      <c r="AB1720" s="76"/>
      <c r="AC1720" s="76"/>
      <c r="AD1720" s="76"/>
      <c r="AE1720" s="76"/>
      <c r="AF1720" s="76"/>
      <c r="AG1720" s="76"/>
      <c r="AH1720" s="76"/>
      <c r="AI1720" s="76"/>
      <c r="AJ1720" s="76"/>
      <c r="AK1720" s="76"/>
      <c r="AL1720" s="76"/>
      <c r="AM1720" s="76"/>
      <c r="AN1720" s="76"/>
      <c r="AO1720" s="76"/>
      <c r="AP1720" s="76"/>
      <c r="AQ1720" s="76"/>
      <c r="AR1720" s="76"/>
      <c r="AS1720" s="76"/>
      <c r="AT1720" s="76"/>
      <c r="AU1720" s="76"/>
      <c r="AV1720" s="76"/>
      <c r="AW1720" s="76"/>
      <c r="AX1720" s="76"/>
      <c r="AY1720" s="76"/>
      <c r="AZ1720" s="76"/>
      <c r="BA1720" s="76"/>
      <c r="BB1720" s="76"/>
      <c r="BC1720" s="76"/>
      <c r="BD1720" s="76"/>
      <c r="BE1720" s="76"/>
      <c r="BF1720" s="76"/>
      <c r="BG1720" s="76"/>
      <c r="BH1720" s="76"/>
      <c r="BI1720" s="76"/>
      <c r="BJ1720" s="76"/>
      <c r="BK1720" s="76"/>
      <c r="BL1720" s="76"/>
      <c r="BM1720" s="76"/>
      <c r="BN1720" s="76"/>
      <c r="BO1720" s="76"/>
      <c r="BP1720" s="76"/>
      <c r="BQ1720" s="76"/>
      <c r="BR1720" s="76"/>
      <c r="BS1720" s="76"/>
      <c r="BT1720" s="76"/>
      <c r="BU1720" s="76"/>
      <c r="BV1720" s="76"/>
      <c r="BW1720" s="76"/>
      <c r="BX1720" s="76"/>
      <c r="BY1720" s="76"/>
      <c r="BZ1720" s="76"/>
      <c r="CA1720" s="76"/>
      <c r="CB1720" s="76"/>
      <c r="CC1720" s="76"/>
      <c r="CD1720" s="76"/>
      <c r="CE1720" s="76"/>
      <c r="CF1720" s="76"/>
      <c r="CG1720" s="76"/>
      <c r="CH1720" s="76"/>
      <c r="CI1720" s="76"/>
      <c r="CJ1720" s="76"/>
      <c r="CK1720" s="76"/>
      <c r="CL1720" s="76"/>
    </row>
    <row r="1721" spans="2:90" x14ac:dyDescent="0.4">
      <c r="C1721" s="12"/>
      <c r="D1721" s="12"/>
      <c r="E1721" s="12" t="s">
        <v>906</v>
      </c>
      <c r="F1721" s="12"/>
      <c r="G1721" s="12"/>
      <c r="H1721" s="12"/>
      <c r="I1721" s="60"/>
      <c r="J1721" s="60"/>
      <c r="K1721" s="15"/>
      <c r="L1721" s="15"/>
      <c r="M1721" s="15"/>
      <c r="N1721" s="15"/>
      <c r="O1721" s="15"/>
      <c r="P1721" s="15"/>
      <c r="R1721" s="15"/>
      <c r="S1721" s="76"/>
      <c r="T1721" s="76"/>
      <c r="U1721" s="76"/>
      <c r="V1721" s="76"/>
      <c r="W1721" s="76"/>
      <c r="X1721" s="76"/>
      <c r="Y1721" s="76"/>
      <c r="Z1721" s="76"/>
      <c r="AA1721" s="76"/>
      <c r="AB1721" s="76"/>
      <c r="AC1721" s="76"/>
      <c r="AD1721" s="76"/>
      <c r="AE1721" s="76"/>
      <c r="AF1721" s="76"/>
      <c r="AG1721" s="76"/>
      <c r="AH1721" s="76"/>
      <c r="AI1721" s="76"/>
      <c r="AJ1721" s="76"/>
      <c r="AK1721" s="76"/>
      <c r="AL1721" s="76"/>
      <c r="AM1721" s="76"/>
      <c r="AN1721" s="76"/>
      <c r="AO1721" s="76"/>
      <c r="AP1721" s="76"/>
      <c r="AQ1721" s="76"/>
      <c r="AR1721" s="76"/>
      <c r="AS1721" s="76"/>
      <c r="AT1721" s="76"/>
      <c r="AU1721" s="76"/>
      <c r="AV1721" s="76"/>
      <c r="AW1721" s="76"/>
      <c r="AX1721" s="76"/>
      <c r="AY1721" s="76"/>
      <c r="AZ1721" s="76"/>
      <c r="BA1721" s="76"/>
      <c r="BB1721" s="76"/>
      <c r="BC1721" s="76"/>
      <c r="BD1721" s="76"/>
      <c r="BE1721" s="76"/>
      <c r="BF1721" s="76"/>
      <c r="BG1721" s="76"/>
      <c r="BH1721" s="76"/>
      <c r="BI1721" s="76"/>
      <c r="BJ1721" s="76"/>
      <c r="BK1721" s="76"/>
      <c r="BL1721" s="76"/>
      <c r="BM1721" s="76"/>
      <c r="BN1721" s="76"/>
      <c r="BO1721" s="76"/>
      <c r="BP1721" s="76"/>
      <c r="BQ1721" s="76"/>
      <c r="BR1721" s="76"/>
      <c r="BS1721" s="76"/>
      <c r="BT1721" s="76"/>
      <c r="BU1721" s="76"/>
      <c r="BV1721" s="76"/>
      <c r="BW1721" s="76"/>
      <c r="BX1721" s="76"/>
      <c r="BY1721" s="76"/>
      <c r="BZ1721" s="76"/>
      <c r="CA1721" s="76"/>
      <c r="CB1721" s="76"/>
      <c r="CC1721" s="76"/>
      <c r="CD1721" s="76"/>
      <c r="CE1721" s="76"/>
      <c r="CF1721" s="76"/>
      <c r="CG1721" s="76"/>
      <c r="CH1721" s="76"/>
      <c r="CI1721" s="76"/>
      <c r="CJ1721" s="76"/>
      <c r="CK1721" s="76"/>
      <c r="CL1721" s="76"/>
    </row>
    <row r="1722" spans="2:90" x14ac:dyDescent="0.4">
      <c r="C1722" s="12"/>
      <c r="D1722" s="12"/>
      <c r="E1722" s="12" t="s">
        <v>906</v>
      </c>
      <c r="F1722" s="12"/>
      <c r="G1722" s="12"/>
      <c r="H1722" s="12"/>
      <c r="I1722" s="60"/>
      <c r="J1722" s="60"/>
      <c r="K1722" s="15"/>
      <c r="L1722" s="15"/>
      <c r="M1722" s="15"/>
      <c r="N1722" s="15"/>
      <c r="O1722" s="15"/>
      <c r="P1722" s="15"/>
      <c r="R1722" s="15"/>
      <c r="S1722" s="76"/>
      <c r="T1722" s="76"/>
      <c r="U1722" s="76"/>
      <c r="V1722" s="76"/>
      <c r="W1722" s="76"/>
      <c r="X1722" s="76"/>
      <c r="Y1722" s="76"/>
      <c r="Z1722" s="76"/>
      <c r="AA1722" s="76"/>
      <c r="AB1722" s="76"/>
      <c r="AC1722" s="76"/>
      <c r="AD1722" s="76"/>
      <c r="AE1722" s="76"/>
      <c r="AF1722" s="76"/>
      <c r="AG1722" s="76"/>
      <c r="AH1722" s="76"/>
      <c r="AI1722" s="76"/>
      <c r="AJ1722" s="76"/>
      <c r="AK1722" s="76"/>
      <c r="AL1722" s="76"/>
      <c r="AM1722" s="76"/>
      <c r="AN1722" s="76"/>
      <c r="AO1722" s="76"/>
      <c r="AP1722" s="76"/>
      <c r="AQ1722" s="76"/>
      <c r="AR1722" s="76"/>
      <c r="AS1722" s="76"/>
      <c r="AT1722" s="76"/>
      <c r="AU1722" s="76"/>
      <c r="AV1722" s="76"/>
      <c r="AW1722" s="76"/>
      <c r="AX1722" s="76"/>
      <c r="AY1722" s="76"/>
      <c r="AZ1722" s="76"/>
      <c r="BA1722" s="76"/>
      <c r="BB1722" s="76"/>
      <c r="BC1722" s="76"/>
      <c r="BD1722" s="76"/>
      <c r="BE1722" s="76"/>
      <c r="BF1722" s="76"/>
      <c r="BG1722" s="76"/>
      <c r="BH1722" s="76"/>
      <c r="BI1722" s="76"/>
      <c r="BJ1722" s="76"/>
      <c r="BK1722" s="76"/>
      <c r="BL1722" s="76"/>
      <c r="BM1722" s="76"/>
      <c r="BN1722" s="76"/>
      <c r="BO1722" s="76"/>
      <c r="BP1722" s="76"/>
      <c r="BQ1722" s="76"/>
      <c r="BR1722" s="76"/>
      <c r="BS1722" s="76"/>
      <c r="BT1722" s="76"/>
      <c r="BU1722" s="76"/>
      <c r="BV1722" s="76"/>
      <c r="BW1722" s="76"/>
      <c r="BX1722" s="76"/>
      <c r="BY1722" s="76"/>
      <c r="BZ1722" s="76"/>
      <c r="CA1722" s="76"/>
      <c r="CB1722" s="76"/>
      <c r="CC1722" s="76"/>
      <c r="CD1722" s="76"/>
      <c r="CE1722" s="76"/>
      <c r="CF1722" s="76"/>
      <c r="CG1722" s="76"/>
      <c r="CH1722" s="76"/>
      <c r="CI1722" s="76"/>
      <c r="CJ1722" s="76"/>
      <c r="CK1722" s="76"/>
      <c r="CL1722" s="76"/>
    </row>
    <row r="1723" spans="2:90" x14ac:dyDescent="0.4">
      <c r="C1723" s="12"/>
      <c r="D1723" s="12"/>
      <c r="E1723" s="12" t="s">
        <v>906</v>
      </c>
      <c r="F1723" s="12"/>
      <c r="G1723" s="12"/>
      <c r="H1723" s="12"/>
      <c r="I1723" s="60"/>
      <c r="J1723" s="60"/>
      <c r="K1723" s="15"/>
      <c r="L1723" s="15"/>
      <c r="M1723" s="15"/>
      <c r="N1723" s="15"/>
      <c r="O1723" s="15"/>
      <c r="P1723" s="15"/>
      <c r="R1723" s="15"/>
      <c r="S1723" s="76"/>
      <c r="T1723" s="76"/>
      <c r="U1723" s="76"/>
      <c r="V1723" s="76"/>
      <c r="W1723" s="76"/>
      <c r="X1723" s="76"/>
      <c r="Y1723" s="76"/>
      <c r="Z1723" s="76"/>
      <c r="AA1723" s="76"/>
      <c r="AB1723" s="76"/>
      <c r="AC1723" s="76"/>
      <c r="AD1723" s="76"/>
      <c r="AE1723" s="76"/>
      <c r="AF1723" s="76"/>
      <c r="AG1723" s="76"/>
      <c r="AH1723" s="76"/>
      <c r="AI1723" s="76"/>
      <c r="AJ1723" s="76"/>
      <c r="AK1723" s="76"/>
      <c r="AL1723" s="76"/>
      <c r="AM1723" s="76"/>
      <c r="AN1723" s="76"/>
      <c r="AO1723" s="76"/>
      <c r="AP1723" s="76"/>
      <c r="AQ1723" s="76"/>
      <c r="AR1723" s="76"/>
      <c r="AS1723" s="76"/>
      <c r="AT1723" s="76"/>
      <c r="AU1723" s="76"/>
      <c r="AV1723" s="76"/>
      <c r="AW1723" s="76"/>
      <c r="AX1723" s="76"/>
      <c r="AY1723" s="76"/>
      <c r="AZ1723" s="76"/>
      <c r="BA1723" s="76"/>
      <c r="BB1723" s="76"/>
      <c r="BC1723" s="76"/>
      <c r="BD1723" s="76"/>
      <c r="BE1723" s="76"/>
      <c r="BF1723" s="76"/>
      <c r="BG1723" s="76"/>
      <c r="BH1723" s="76"/>
      <c r="BI1723" s="76"/>
      <c r="BJ1723" s="76"/>
      <c r="BK1723" s="76"/>
      <c r="BL1723" s="76"/>
      <c r="BM1723" s="76"/>
      <c r="BN1723" s="76"/>
      <c r="BO1723" s="76"/>
      <c r="BP1723" s="76"/>
      <c r="BQ1723" s="76"/>
      <c r="BR1723" s="76"/>
      <c r="BS1723" s="76"/>
      <c r="BT1723" s="76"/>
      <c r="BU1723" s="76"/>
      <c r="BV1723" s="76"/>
      <c r="BW1723" s="76"/>
      <c r="BX1723" s="76"/>
      <c r="BY1723" s="76"/>
      <c r="BZ1723" s="76"/>
      <c r="CA1723" s="76"/>
      <c r="CB1723" s="76"/>
      <c r="CC1723" s="76"/>
      <c r="CD1723" s="76"/>
      <c r="CE1723" s="76"/>
      <c r="CF1723" s="76"/>
      <c r="CG1723" s="76"/>
      <c r="CH1723" s="76"/>
      <c r="CI1723" s="76"/>
      <c r="CJ1723" s="76"/>
      <c r="CK1723" s="76"/>
      <c r="CL1723" s="76"/>
    </row>
    <row r="1724" spans="2:90" x14ac:dyDescent="0.4">
      <c r="C1724" s="12"/>
      <c r="D1724" s="12"/>
      <c r="E1724" s="12" t="s">
        <v>906</v>
      </c>
      <c r="F1724" s="12"/>
      <c r="G1724" s="12"/>
      <c r="H1724" s="12"/>
      <c r="I1724" s="60"/>
      <c r="J1724" s="60"/>
      <c r="K1724" s="15"/>
      <c r="L1724" s="15"/>
      <c r="M1724" s="15"/>
      <c r="N1724" s="15"/>
      <c r="O1724" s="15"/>
      <c r="P1724" s="15"/>
      <c r="R1724" s="15"/>
      <c r="S1724" s="76"/>
      <c r="T1724" s="76"/>
      <c r="U1724" s="76"/>
      <c r="V1724" s="76"/>
      <c r="W1724" s="76"/>
      <c r="X1724" s="76"/>
      <c r="Y1724" s="76"/>
      <c r="Z1724" s="76"/>
      <c r="AA1724" s="76"/>
      <c r="AB1724" s="76"/>
      <c r="AC1724" s="76"/>
      <c r="AD1724" s="76"/>
      <c r="AE1724" s="76"/>
      <c r="AF1724" s="76"/>
      <c r="AG1724" s="76"/>
      <c r="AH1724" s="76"/>
      <c r="AI1724" s="76"/>
      <c r="AJ1724" s="76"/>
      <c r="AK1724" s="76"/>
      <c r="AL1724" s="76"/>
      <c r="AM1724" s="76"/>
      <c r="AN1724" s="76"/>
      <c r="AO1724" s="76"/>
      <c r="AP1724" s="76"/>
      <c r="AQ1724" s="76"/>
      <c r="AR1724" s="76"/>
      <c r="AS1724" s="76"/>
      <c r="AT1724" s="76"/>
      <c r="AU1724" s="76"/>
      <c r="AV1724" s="76"/>
      <c r="AW1724" s="76"/>
      <c r="AX1724" s="76"/>
      <c r="AY1724" s="76"/>
      <c r="AZ1724" s="76"/>
      <c r="BA1724" s="76"/>
      <c r="BB1724" s="76"/>
      <c r="BC1724" s="76"/>
      <c r="BD1724" s="76"/>
      <c r="BE1724" s="76"/>
      <c r="BF1724" s="76"/>
      <c r="BG1724" s="76"/>
      <c r="BH1724" s="76"/>
      <c r="BI1724" s="76"/>
      <c r="BJ1724" s="76"/>
      <c r="BK1724" s="76"/>
      <c r="BL1724" s="76"/>
      <c r="BM1724" s="76"/>
      <c r="BN1724" s="76"/>
      <c r="BO1724" s="76"/>
      <c r="BP1724" s="76"/>
      <c r="BQ1724" s="76"/>
      <c r="BR1724" s="76"/>
      <c r="BS1724" s="76"/>
      <c r="BT1724" s="76"/>
      <c r="BU1724" s="76"/>
      <c r="BV1724" s="76"/>
      <c r="BW1724" s="76"/>
      <c r="BX1724" s="76"/>
      <c r="BY1724" s="76"/>
      <c r="BZ1724" s="76"/>
      <c r="CA1724" s="76"/>
      <c r="CB1724" s="76"/>
      <c r="CC1724" s="76"/>
      <c r="CD1724" s="76"/>
      <c r="CE1724" s="76"/>
      <c r="CF1724" s="76"/>
      <c r="CG1724" s="76"/>
      <c r="CH1724" s="76"/>
      <c r="CI1724" s="76"/>
      <c r="CJ1724" s="76"/>
      <c r="CK1724" s="76"/>
      <c r="CL1724" s="76"/>
    </row>
    <row r="1725" spans="2:90" x14ac:dyDescent="0.4">
      <c r="C1725" s="12"/>
      <c r="D1725" s="12"/>
      <c r="E1725" s="12" t="s">
        <v>906</v>
      </c>
      <c r="F1725" s="12"/>
      <c r="G1725" s="12"/>
      <c r="H1725" s="12"/>
      <c r="I1725" s="60"/>
      <c r="J1725" s="60"/>
      <c r="K1725" s="15"/>
      <c r="L1725" s="15"/>
      <c r="M1725" s="15"/>
      <c r="N1725" s="15"/>
      <c r="O1725" s="15"/>
      <c r="P1725" s="15"/>
      <c r="R1725" s="15"/>
      <c r="S1725" s="76"/>
      <c r="T1725" s="76"/>
      <c r="U1725" s="76"/>
      <c r="V1725" s="76"/>
      <c r="W1725" s="76"/>
      <c r="X1725" s="76"/>
      <c r="Y1725" s="76"/>
      <c r="Z1725" s="76"/>
      <c r="AA1725" s="76"/>
      <c r="AB1725" s="76"/>
      <c r="AC1725" s="76"/>
      <c r="AD1725" s="76"/>
      <c r="AE1725" s="76"/>
      <c r="AF1725" s="76"/>
      <c r="AG1725" s="76"/>
      <c r="AH1725" s="76"/>
      <c r="AI1725" s="76"/>
      <c r="AJ1725" s="76"/>
      <c r="AK1725" s="76"/>
      <c r="AL1725" s="76"/>
      <c r="AM1725" s="76"/>
      <c r="AN1725" s="76"/>
      <c r="AO1725" s="76"/>
      <c r="AP1725" s="76"/>
      <c r="AQ1725" s="76"/>
      <c r="AR1725" s="76"/>
      <c r="AS1725" s="76"/>
      <c r="AT1725" s="76"/>
      <c r="AU1725" s="76"/>
      <c r="AV1725" s="76"/>
      <c r="AW1725" s="76"/>
      <c r="AX1725" s="76"/>
      <c r="AY1725" s="76"/>
      <c r="AZ1725" s="76"/>
      <c r="BA1725" s="76"/>
      <c r="BB1725" s="76"/>
      <c r="BC1725" s="76"/>
      <c r="BD1725" s="76"/>
      <c r="BE1725" s="76"/>
      <c r="BF1725" s="76"/>
      <c r="BG1725" s="76"/>
      <c r="BH1725" s="76"/>
      <c r="BI1725" s="76"/>
      <c r="BJ1725" s="76"/>
      <c r="BK1725" s="76"/>
      <c r="BL1725" s="76"/>
      <c r="BM1725" s="76"/>
      <c r="BN1725" s="76"/>
      <c r="BO1725" s="76"/>
      <c r="BP1725" s="76"/>
      <c r="BQ1725" s="76"/>
      <c r="BR1725" s="76"/>
      <c r="BS1725" s="76"/>
      <c r="BT1725" s="76"/>
      <c r="BU1725" s="76"/>
      <c r="BV1725" s="76"/>
      <c r="BW1725" s="76"/>
      <c r="BX1725" s="76"/>
      <c r="BY1725" s="76"/>
      <c r="BZ1725" s="76"/>
      <c r="CA1725" s="76"/>
      <c r="CB1725" s="76"/>
      <c r="CC1725" s="76"/>
      <c r="CD1725" s="76"/>
      <c r="CE1725" s="76"/>
      <c r="CF1725" s="76"/>
      <c r="CG1725" s="76"/>
      <c r="CH1725" s="76"/>
      <c r="CI1725" s="76"/>
      <c r="CJ1725" s="76"/>
      <c r="CK1725" s="76"/>
      <c r="CL1725" s="76"/>
    </row>
    <row r="1726" spans="2:90" x14ac:dyDescent="0.4">
      <c r="C1726" s="12"/>
      <c r="D1726" s="12"/>
      <c r="E1726" s="12" t="s">
        <v>906</v>
      </c>
      <c r="F1726" s="12"/>
      <c r="G1726" s="12"/>
      <c r="H1726" s="12"/>
      <c r="I1726" s="60"/>
      <c r="J1726" s="60"/>
      <c r="K1726" s="15"/>
      <c r="L1726" s="15"/>
      <c r="M1726" s="15"/>
      <c r="N1726" s="15"/>
      <c r="O1726" s="15"/>
      <c r="P1726" s="15"/>
      <c r="R1726" s="15"/>
      <c r="S1726" s="76"/>
      <c r="T1726" s="76"/>
      <c r="U1726" s="76"/>
      <c r="V1726" s="76"/>
      <c r="W1726" s="76"/>
      <c r="X1726" s="76"/>
      <c r="Y1726" s="76"/>
      <c r="Z1726" s="76"/>
      <c r="AA1726" s="76"/>
      <c r="AB1726" s="76"/>
      <c r="AC1726" s="76"/>
      <c r="AD1726" s="76"/>
      <c r="AE1726" s="76"/>
      <c r="AF1726" s="76"/>
      <c r="AG1726" s="76"/>
      <c r="AH1726" s="76"/>
      <c r="AI1726" s="76"/>
      <c r="AJ1726" s="76"/>
      <c r="AK1726" s="76"/>
      <c r="AL1726" s="76"/>
      <c r="AM1726" s="76"/>
      <c r="AN1726" s="76"/>
      <c r="AO1726" s="76"/>
      <c r="AP1726" s="76"/>
      <c r="AQ1726" s="76"/>
      <c r="AR1726" s="76"/>
      <c r="AS1726" s="76"/>
      <c r="AT1726" s="76"/>
      <c r="AU1726" s="76"/>
      <c r="AV1726" s="76"/>
      <c r="AW1726" s="76"/>
      <c r="AX1726" s="76"/>
      <c r="AY1726" s="76"/>
      <c r="AZ1726" s="76"/>
      <c r="BA1726" s="76"/>
      <c r="BB1726" s="76"/>
      <c r="BC1726" s="76"/>
      <c r="BD1726" s="76"/>
      <c r="BE1726" s="76"/>
      <c r="BF1726" s="76"/>
      <c r="BG1726" s="76"/>
      <c r="BH1726" s="76"/>
      <c r="BI1726" s="76"/>
      <c r="BJ1726" s="76"/>
      <c r="BK1726" s="76"/>
      <c r="BL1726" s="76"/>
      <c r="BM1726" s="76"/>
      <c r="BN1726" s="76"/>
      <c r="BO1726" s="76"/>
      <c r="BP1726" s="76"/>
      <c r="BQ1726" s="76"/>
      <c r="BR1726" s="76"/>
      <c r="BS1726" s="76"/>
      <c r="BT1726" s="76"/>
      <c r="BU1726" s="76"/>
      <c r="BV1726" s="76"/>
      <c r="BW1726" s="76"/>
      <c r="BX1726" s="76"/>
      <c r="BY1726" s="76"/>
      <c r="BZ1726" s="76"/>
      <c r="CA1726" s="76"/>
      <c r="CB1726" s="76"/>
      <c r="CC1726" s="76"/>
      <c r="CD1726" s="76"/>
      <c r="CE1726" s="76"/>
      <c r="CF1726" s="76"/>
      <c r="CG1726" s="76"/>
      <c r="CH1726" s="76"/>
      <c r="CI1726" s="76"/>
      <c r="CJ1726" s="76"/>
      <c r="CK1726" s="76"/>
      <c r="CL1726" s="76"/>
    </row>
    <row r="1727" spans="2:90" x14ac:dyDescent="0.4">
      <c r="C1727" s="12"/>
      <c r="D1727" s="12"/>
      <c r="E1727" s="12" t="s">
        <v>906</v>
      </c>
      <c r="F1727" s="12"/>
      <c r="G1727" s="12"/>
      <c r="H1727" s="12"/>
      <c r="I1727" s="60"/>
      <c r="J1727" s="60"/>
      <c r="K1727" s="15"/>
      <c r="L1727" s="15"/>
      <c r="M1727" s="15"/>
      <c r="N1727" s="15"/>
      <c r="O1727" s="15"/>
      <c r="P1727" s="15"/>
      <c r="R1727" s="15"/>
      <c r="S1727" s="76"/>
      <c r="T1727" s="76"/>
      <c r="U1727" s="76"/>
      <c r="V1727" s="76"/>
      <c r="W1727" s="76"/>
      <c r="X1727" s="76"/>
      <c r="Y1727" s="76"/>
      <c r="Z1727" s="76"/>
      <c r="AA1727" s="76"/>
      <c r="AB1727" s="76"/>
      <c r="AC1727" s="76"/>
      <c r="AD1727" s="76"/>
      <c r="AE1727" s="76"/>
      <c r="AF1727" s="76"/>
      <c r="AG1727" s="76"/>
      <c r="AH1727" s="76"/>
      <c r="AI1727" s="76"/>
      <c r="AJ1727" s="76"/>
      <c r="AK1727" s="76"/>
      <c r="AL1727" s="76"/>
      <c r="AM1727" s="76"/>
      <c r="AN1727" s="76"/>
      <c r="AO1727" s="76"/>
      <c r="AP1727" s="76"/>
      <c r="AQ1727" s="76"/>
      <c r="AR1727" s="76"/>
      <c r="AS1727" s="76"/>
      <c r="AT1727" s="76"/>
      <c r="AU1727" s="76"/>
      <c r="AV1727" s="76"/>
      <c r="AW1727" s="76"/>
      <c r="AX1727" s="76"/>
      <c r="AY1727" s="76"/>
      <c r="AZ1727" s="76"/>
      <c r="BA1727" s="76"/>
      <c r="BB1727" s="76"/>
      <c r="BC1727" s="76"/>
      <c r="BD1727" s="76"/>
      <c r="BE1727" s="76"/>
      <c r="BF1727" s="76"/>
      <c r="BG1727" s="76"/>
      <c r="BH1727" s="76"/>
      <c r="BI1727" s="76"/>
      <c r="BJ1727" s="76"/>
      <c r="BK1727" s="76"/>
      <c r="BL1727" s="76"/>
      <c r="BM1727" s="76"/>
      <c r="BN1727" s="76"/>
      <c r="BO1727" s="76"/>
      <c r="BP1727" s="76"/>
      <c r="BQ1727" s="76"/>
      <c r="BR1727" s="76"/>
      <c r="BS1727" s="76"/>
      <c r="BT1727" s="76"/>
      <c r="BU1727" s="76"/>
      <c r="BV1727" s="76"/>
      <c r="BW1727" s="76"/>
      <c r="BX1727" s="76"/>
      <c r="BY1727" s="76"/>
      <c r="BZ1727" s="76"/>
      <c r="CA1727" s="76"/>
      <c r="CB1727" s="76"/>
      <c r="CC1727" s="76"/>
      <c r="CD1727" s="76"/>
      <c r="CE1727" s="76"/>
      <c r="CF1727" s="76"/>
      <c r="CG1727" s="76"/>
      <c r="CH1727" s="76"/>
      <c r="CI1727" s="76"/>
      <c r="CJ1727" s="76"/>
      <c r="CK1727" s="76"/>
      <c r="CL1727" s="76"/>
    </row>
    <row r="1728" spans="2:90" x14ac:dyDescent="0.4">
      <c r="C1728" s="12"/>
      <c r="D1728" s="12"/>
      <c r="E1728" s="12" t="s">
        <v>906</v>
      </c>
      <c r="F1728" s="12"/>
      <c r="G1728" s="12"/>
      <c r="H1728" s="12"/>
      <c r="I1728" s="60"/>
      <c r="J1728" s="60"/>
      <c r="K1728" s="15"/>
      <c r="L1728" s="15"/>
      <c r="M1728" s="15"/>
      <c r="N1728" s="15"/>
      <c r="O1728" s="15"/>
      <c r="P1728" s="15"/>
      <c r="R1728" s="15"/>
      <c r="S1728" s="76"/>
      <c r="T1728" s="76"/>
      <c r="U1728" s="76"/>
      <c r="V1728" s="76"/>
      <c r="W1728" s="76"/>
      <c r="X1728" s="76"/>
      <c r="Y1728" s="76"/>
      <c r="Z1728" s="76"/>
      <c r="AA1728" s="76"/>
      <c r="AB1728" s="76"/>
      <c r="AC1728" s="76"/>
      <c r="AD1728" s="76"/>
      <c r="AE1728" s="76"/>
      <c r="AF1728" s="76"/>
      <c r="AG1728" s="76"/>
      <c r="AH1728" s="76"/>
      <c r="AI1728" s="76"/>
      <c r="AJ1728" s="76"/>
      <c r="AK1728" s="76"/>
      <c r="AL1728" s="76"/>
      <c r="AM1728" s="76"/>
      <c r="AN1728" s="76"/>
      <c r="AO1728" s="76"/>
      <c r="AP1728" s="76"/>
      <c r="AQ1728" s="76"/>
      <c r="AR1728" s="76"/>
      <c r="AS1728" s="76"/>
      <c r="AT1728" s="76"/>
      <c r="AU1728" s="76"/>
      <c r="AV1728" s="76"/>
      <c r="AW1728" s="76"/>
      <c r="AX1728" s="76"/>
      <c r="AY1728" s="76"/>
      <c r="AZ1728" s="76"/>
      <c r="BA1728" s="76"/>
      <c r="BB1728" s="76"/>
      <c r="BC1728" s="76"/>
      <c r="BD1728" s="76"/>
      <c r="BE1728" s="76"/>
      <c r="BF1728" s="76"/>
      <c r="BG1728" s="76"/>
      <c r="BH1728" s="76"/>
      <c r="BI1728" s="76"/>
      <c r="BJ1728" s="76"/>
      <c r="BK1728" s="76"/>
      <c r="BL1728" s="76"/>
      <c r="BM1728" s="76"/>
      <c r="BN1728" s="76"/>
      <c r="BO1728" s="76"/>
      <c r="BP1728" s="76"/>
      <c r="BQ1728" s="76"/>
      <c r="BR1728" s="76"/>
      <c r="BS1728" s="76"/>
      <c r="BT1728" s="76"/>
      <c r="BU1728" s="76"/>
      <c r="BV1728" s="76"/>
      <c r="BW1728" s="76"/>
      <c r="BX1728" s="76"/>
      <c r="BY1728" s="76"/>
      <c r="BZ1728" s="76"/>
      <c r="CA1728" s="76"/>
      <c r="CB1728" s="76"/>
      <c r="CC1728" s="76"/>
      <c r="CD1728" s="76"/>
      <c r="CE1728" s="76"/>
      <c r="CF1728" s="76"/>
      <c r="CG1728" s="76"/>
      <c r="CH1728" s="76"/>
      <c r="CI1728" s="76"/>
      <c r="CJ1728" s="76"/>
      <c r="CK1728" s="76"/>
      <c r="CL1728" s="76"/>
    </row>
    <row r="1729" spans="2:90" x14ac:dyDescent="0.4">
      <c r="C1729" s="12"/>
      <c r="D1729" s="12"/>
      <c r="E1729" s="12" t="s">
        <v>906</v>
      </c>
      <c r="F1729" s="12"/>
      <c r="G1729" s="12"/>
      <c r="H1729" s="12"/>
      <c r="I1729" s="60"/>
      <c r="J1729" s="60"/>
      <c r="K1729" s="15"/>
      <c r="L1729" s="15"/>
      <c r="M1729" s="15"/>
      <c r="N1729" s="15"/>
      <c r="O1729" s="15"/>
      <c r="P1729" s="15"/>
      <c r="R1729" s="15"/>
      <c r="S1729" s="76"/>
      <c r="T1729" s="76"/>
      <c r="U1729" s="76"/>
      <c r="V1729" s="76"/>
      <c r="W1729" s="76"/>
      <c r="X1729" s="76"/>
      <c r="Y1729" s="76"/>
      <c r="Z1729" s="76"/>
      <c r="AA1729" s="76"/>
      <c r="AB1729" s="76"/>
      <c r="AC1729" s="76"/>
      <c r="AD1729" s="76"/>
      <c r="AE1729" s="76"/>
      <c r="AF1729" s="76"/>
      <c r="AG1729" s="76"/>
      <c r="AH1729" s="76"/>
      <c r="AI1729" s="76"/>
      <c r="AJ1729" s="76"/>
      <c r="AK1729" s="76"/>
      <c r="AL1729" s="76"/>
      <c r="AM1729" s="76"/>
      <c r="AN1729" s="76"/>
      <c r="AO1729" s="76"/>
      <c r="AP1729" s="76"/>
      <c r="AQ1729" s="76"/>
      <c r="AR1729" s="76"/>
      <c r="AS1729" s="76"/>
      <c r="AT1729" s="76"/>
      <c r="AU1729" s="76"/>
      <c r="AV1729" s="76"/>
      <c r="AW1729" s="76"/>
      <c r="AX1729" s="76"/>
      <c r="AY1729" s="76"/>
      <c r="AZ1729" s="76"/>
      <c r="BA1729" s="76"/>
      <c r="BB1729" s="76"/>
      <c r="BC1729" s="76"/>
      <c r="BD1729" s="76"/>
      <c r="BE1729" s="76"/>
      <c r="BF1729" s="76"/>
      <c r="BG1729" s="76"/>
      <c r="BH1729" s="76"/>
      <c r="BI1729" s="76"/>
      <c r="BJ1729" s="76"/>
      <c r="BK1729" s="76"/>
      <c r="BL1729" s="76"/>
      <c r="BM1729" s="76"/>
      <c r="BN1729" s="76"/>
      <c r="BO1729" s="76"/>
      <c r="BP1729" s="76"/>
      <c r="BQ1729" s="76"/>
      <c r="BR1729" s="76"/>
      <c r="BS1729" s="76"/>
      <c r="BT1729" s="76"/>
      <c r="BU1729" s="76"/>
      <c r="BV1729" s="76"/>
      <c r="BW1729" s="76"/>
      <c r="BX1729" s="76"/>
      <c r="BY1729" s="76"/>
      <c r="BZ1729" s="76"/>
      <c r="CA1729" s="76"/>
      <c r="CB1729" s="76"/>
      <c r="CC1729" s="76"/>
      <c r="CD1729" s="76"/>
      <c r="CE1729" s="76"/>
      <c r="CF1729" s="76"/>
      <c r="CG1729" s="76"/>
      <c r="CH1729" s="76"/>
      <c r="CI1729" s="76"/>
      <c r="CJ1729" s="76"/>
      <c r="CK1729" s="76"/>
      <c r="CL1729" s="76"/>
    </row>
    <row r="1730" spans="2:90" x14ac:dyDescent="0.4">
      <c r="C1730" s="12"/>
      <c r="D1730" s="12"/>
      <c r="E1730" s="12" t="s">
        <v>906</v>
      </c>
      <c r="F1730" s="12"/>
      <c r="G1730" s="12"/>
      <c r="H1730" s="12"/>
      <c r="I1730" s="60"/>
      <c r="J1730" s="60"/>
      <c r="K1730" s="15"/>
      <c r="L1730" s="15"/>
      <c r="M1730" s="15"/>
      <c r="N1730" s="15"/>
      <c r="O1730" s="15"/>
      <c r="P1730" s="15"/>
      <c r="R1730" s="15"/>
      <c r="S1730" s="76"/>
      <c r="T1730" s="76"/>
      <c r="U1730" s="76"/>
      <c r="V1730" s="76"/>
      <c r="W1730" s="76"/>
      <c r="X1730" s="76"/>
      <c r="Y1730" s="76"/>
      <c r="Z1730" s="76"/>
      <c r="AA1730" s="76"/>
      <c r="AB1730" s="76"/>
      <c r="AC1730" s="76"/>
      <c r="AD1730" s="76"/>
      <c r="AE1730" s="76"/>
      <c r="AF1730" s="76"/>
      <c r="AG1730" s="76"/>
      <c r="AH1730" s="76"/>
      <c r="AI1730" s="76"/>
      <c r="AJ1730" s="76"/>
      <c r="AK1730" s="76"/>
      <c r="AL1730" s="76"/>
      <c r="AM1730" s="76"/>
      <c r="AN1730" s="76"/>
      <c r="AO1730" s="76"/>
      <c r="AP1730" s="76"/>
      <c r="AQ1730" s="76"/>
      <c r="AR1730" s="76"/>
      <c r="AS1730" s="76"/>
      <c r="AT1730" s="76"/>
      <c r="AU1730" s="76"/>
      <c r="AV1730" s="76"/>
      <c r="AW1730" s="76"/>
      <c r="AX1730" s="76"/>
      <c r="AY1730" s="76"/>
      <c r="AZ1730" s="76"/>
      <c r="BA1730" s="76"/>
      <c r="BB1730" s="76"/>
      <c r="BC1730" s="76"/>
      <c r="BD1730" s="76"/>
      <c r="BE1730" s="76"/>
      <c r="BF1730" s="76"/>
      <c r="BG1730" s="76"/>
      <c r="BH1730" s="76"/>
      <c r="BI1730" s="76"/>
      <c r="BJ1730" s="76"/>
      <c r="BK1730" s="76"/>
      <c r="BL1730" s="76"/>
      <c r="BM1730" s="76"/>
      <c r="BN1730" s="76"/>
      <c r="BO1730" s="76"/>
      <c r="BP1730" s="76"/>
      <c r="BQ1730" s="76"/>
      <c r="BR1730" s="76"/>
      <c r="BS1730" s="76"/>
      <c r="BT1730" s="76"/>
      <c r="BU1730" s="76"/>
      <c r="BV1730" s="76"/>
      <c r="BW1730" s="76"/>
      <c r="BX1730" s="76"/>
      <c r="BY1730" s="76"/>
      <c r="BZ1730" s="76"/>
      <c r="CA1730" s="76"/>
      <c r="CB1730" s="76"/>
      <c r="CC1730" s="76"/>
      <c r="CD1730" s="76"/>
      <c r="CE1730" s="76"/>
      <c r="CF1730" s="76"/>
      <c r="CG1730" s="76"/>
      <c r="CH1730" s="76"/>
      <c r="CI1730" s="76"/>
      <c r="CJ1730" s="76"/>
      <c r="CK1730" s="76"/>
      <c r="CL1730" s="76"/>
    </row>
    <row r="1731" spans="2:90" x14ac:dyDescent="0.4">
      <c r="C1731" s="12"/>
      <c r="D1731" s="12"/>
      <c r="E1731" s="12" t="s">
        <v>906</v>
      </c>
      <c r="F1731" s="12"/>
      <c r="G1731" s="12"/>
      <c r="H1731" s="12"/>
      <c r="I1731" s="60"/>
      <c r="J1731" s="60"/>
      <c r="K1731" s="15"/>
      <c r="L1731" s="15"/>
      <c r="M1731" s="15"/>
      <c r="N1731" s="15"/>
      <c r="O1731" s="15"/>
      <c r="P1731" s="15"/>
      <c r="R1731" s="15"/>
      <c r="S1731" s="76"/>
      <c r="T1731" s="76"/>
      <c r="U1731" s="76"/>
      <c r="V1731" s="76"/>
      <c r="W1731" s="76"/>
      <c r="X1731" s="76"/>
      <c r="Y1731" s="76"/>
      <c r="Z1731" s="76"/>
      <c r="AA1731" s="76"/>
      <c r="AB1731" s="76"/>
      <c r="AC1731" s="76"/>
      <c r="AD1731" s="76"/>
      <c r="AE1731" s="76"/>
      <c r="AF1731" s="76"/>
      <c r="AG1731" s="76"/>
      <c r="AH1731" s="76"/>
      <c r="AI1731" s="76"/>
      <c r="AJ1731" s="76"/>
      <c r="AK1731" s="76"/>
      <c r="AL1731" s="76"/>
      <c r="AM1731" s="76"/>
      <c r="AN1731" s="76"/>
      <c r="AO1731" s="76"/>
      <c r="AP1731" s="76"/>
      <c r="AQ1731" s="76"/>
      <c r="AR1731" s="76"/>
      <c r="AS1731" s="76"/>
      <c r="AT1731" s="76"/>
      <c r="AU1731" s="76"/>
      <c r="AV1731" s="76"/>
      <c r="AW1731" s="76"/>
      <c r="AX1731" s="76"/>
      <c r="AY1731" s="76"/>
      <c r="AZ1731" s="76"/>
      <c r="BA1731" s="76"/>
      <c r="BB1731" s="76"/>
      <c r="BC1731" s="76"/>
      <c r="BD1731" s="76"/>
      <c r="BE1731" s="76"/>
      <c r="BF1731" s="76"/>
      <c r="BG1731" s="76"/>
      <c r="BH1731" s="76"/>
      <c r="BI1731" s="76"/>
      <c r="BJ1731" s="76"/>
      <c r="BK1731" s="76"/>
      <c r="BL1731" s="76"/>
      <c r="BM1731" s="76"/>
      <c r="BN1731" s="76"/>
      <c r="BO1731" s="76"/>
      <c r="BP1731" s="76"/>
      <c r="BQ1731" s="76"/>
      <c r="BR1731" s="76"/>
      <c r="BS1731" s="76"/>
      <c r="BT1731" s="76"/>
      <c r="BU1731" s="76"/>
      <c r="BV1731" s="76"/>
      <c r="BW1731" s="76"/>
      <c r="BX1731" s="76"/>
      <c r="BY1731" s="76"/>
      <c r="BZ1731" s="76"/>
      <c r="CA1731" s="76"/>
      <c r="CB1731" s="76"/>
      <c r="CC1731" s="76"/>
      <c r="CD1731" s="76"/>
      <c r="CE1731" s="76"/>
      <c r="CF1731" s="76"/>
      <c r="CG1731" s="76"/>
      <c r="CH1731" s="76"/>
      <c r="CI1731" s="76"/>
      <c r="CJ1731" s="76"/>
      <c r="CK1731" s="76"/>
      <c r="CL1731" s="76"/>
    </row>
    <row r="1732" spans="2:90" x14ac:dyDescent="0.4">
      <c r="C1732" s="12"/>
      <c r="D1732" s="12"/>
      <c r="E1732" s="12" t="s">
        <v>906</v>
      </c>
      <c r="F1732" s="12"/>
      <c r="G1732" s="12"/>
      <c r="H1732" s="12"/>
      <c r="I1732" s="60"/>
      <c r="J1732" s="60"/>
      <c r="K1732" s="15"/>
      <c r="L1732" s="15"/>
      <c r="M1732" s="15"/>
      <c r="N1732" s="15"/>
      <c r="O1732" s="15"/>
      <c r="P1732" s="15"/>
      <c r="R1732" s="15"/>
      <c r="S1732" s="76"/>
      <c r="T1732" s="76"/>
      <c r="U1732" s="76"/>
      <c r="V1732" s="76"/>
      <c r="W1732" s="76"/>
      <c r="X1732" s="76"/>
      <c r="Y1732" s="76"/>
      <c r="Z1732" s="76"/>
      <c r="AA1732" s="76"/>
      <c r="AB1732" s="76"/>
      <c r="AC1732" s="76"/>
      <c r="AD1732" s="76"/>
      <c r="AE1732" s="76"/>
      <c r="AF1732" s="76"/>
      <c r="AG1732" s="76"/>
      <c r="AH1732" s="76"/>
      <c r="AI1732" s="76"/>
      <c r="AJ1732" s="76"/>
      <c r="AK1732" s="76"/>
      <c r="AL1732" s="76"/>
      <c r="AM1732" s="76"/>
      <c r="AN1732" s="76"/>
      <c r="AO1732" s="76"/>
      <c r="AP1732" s="76"/>
      <c r="AQ1732" s="76"/>
      <c r="AR1732" s="76"/>
      <c r="AS1732" s="76"/>
      <c r="AT1732" s="76"/>
      <c r="AU1732" s="76"/>
      <c r="AV1732" s="76"/>
      <c r="AW1732" s="76"/>
      <c r="AX1732" s="76"/>
      <c r="AY1732" s="76"/>
      <c r="AZ1732" s="76"/>
      <c r="BA1732" s="76"/>
      <c r="BB1732" s="76"/>
      <c r="BC1732" s="76"/>
      <c r="BD1732" s="76"/>
      <c r="BE1732" s="76"/>
      <c r="BF1732" s="76"/>
      <c r="BG1732" s="76"/>
      <c r="BH1732" s="76"/>
      <c r="BI1732" s="76"/>
      <c r="BJ1732" s="76"/>
      <c r="BK1732" s="76"/>
      <c r="BL1732" s="76"/>
      <c r="BM1732" s="76"/>
      <c r="BN1732" s="76"/>
      <c r="BO1732" s="76"/>
      <c r="BP1732" s="76"/>
      <c r="BQ1732" s="76"/>
      <c r="BR1732" s="76"/>
      <c r="BS1732" s="76"/>
      <c r="BT1732" s="76"/>
      <c r="BU1732" s="76"/>
      <c r="BV1732" s="76"/>
      <c r="BW1732" s="76"/>
      <c r="BX1732" s="76"/>
      <c r="BY1732" s="76"/>
      <c r="BZ1732" s="76"/>
      <c r="CA1732" s="76"/>
      <c r="CB1732" s="76"/>
      <c r="CC1732" s="76"/>
      <c r="CD1732" s="76"/>
      <c r="CE1732" s="76"/>
      <c r="CF1732" s="76"/>
      <c r="CG1732" s="76"/>
      <c r="CH1732" s="76"/>
      <c r="CI1732" s="76"/>
      <c r="CJ1732" s="76"/>
      <c r="CK1732" s="76"/>
      <c r="CL1732" s="76"/>
    </row>
    <row r="1733" spans="2:90" x14ac:dyDescent="0.4">
      <c r="C1733" s="12"/>
      <c r="D1733" s="12"/>
      <c r="E1733" s="12" t="s">
        <v>906</v>
      </c>
      <c r="F1733" s="12"/>
      <c r="G1733" s="12"/>
      <c r="H1733" s="12"/>
      <c r="I1733" s="60"/>
      <c r="J1733" s="60"/>
      <c r="K1733" s="15"/>
      <c r="L1733" s="15"/>
      <c r="M1733" s="15"/>
      <c r="N1733" s="15"/>
      <c r="O1733" s="15"/>
      <c r="P1733" s="15"/>
      <c r="R1733" s="15"/>
      <c r="S1733" s="76"/>
      <c r="T1733" s="76"/>
      <c r="U1733" s="76"/>
      <c r="V1733" s="76"/>
      <c r="W1733" s="76"/>
      <c r="X1733" s="76"/>
      <c r="Y1733" s="76"/>
      <c r="Z1733" s="76"/>
      <c r="AA1733" s="76"/>
      <c r="AB1733" s="76"/>
      <c r="AC1733" s="76"/>
      <c r="AD1733" s="76"/>
      <c r="AE1733" s="76"/>
      <c r="AF1733" s="76"/>
      <c r="AG1733" s="76"/>
      <c r="AH1733" s="76"/>
      <c r="AI1733" s="76"/>
      <c r="AJ1733" s="76"/>
      <c r="AK1733" s="76"/>
      <c r="AL1733" s="76"/>
      <c r="AM1733" s="76"/>
      <c r="AN1733" s="76"/>
      <c r="AO1733" s="76"/>
      <c r="AP1733" s="76"/>
      <c r="AQ1733" s="76"/>
      <c r="AR1733" s="76"/>
      <c r="AS1733" s="76"/>
      <c r="AT1733" s="76"/>
      <c r="AU1733" s="76"/>
      <c r="AV1733" s="76"/>
      <c r="AW1733" s="76"/>
      <c r="AX1733" s="76"/>
      <c r="AY1733" s="76"/>
      <c r="AZ1733" s="76"/>
      <c r="BA1733" s="76"/>
      <c r="BB1733" s="76"/>
      <c r="BC1733" s="76"/>
      <c r="BD1733" s="76"/>
      <c r="BE1733" s="76"/>
      <c r="BF1733" s="76"/>
      <c r="BG1733" s="76"/>
      <c r="BH1733" s="76"/>
      <c r="BI1733" s="76"/>
      <c r="BJ1733" s="76"/>
      <c r="BK1733" s="76"/>
      <c r="BL1733" s="76"/>
      <c r="BM1733" s="76"/>
      <c r="BN1733" s="76"/>
      <c r="BO1733" s="76"/>
      <c r="BP1733" s="76"/>
      <c r="BQ1733" s="76"/>
      <c r="BR1733" s="76"/>
      <c r="BS1733" s="76"/>
      <c r="BT1733" s="76"/>
      <c r="BU1733" s="76"/>
      <c r="BV1733" s="76"/>
      <c r="BW1733" s="76"/>
      <c r="BX1733" s="76"/>
      <c r="BY1733" s="76"/>
      <c r="BZ1733" s="76"/>
      <c r="CA1733" s="76"/>
      <c r="CB1733" s="76"/>
      <c r="CC1733" s="76"/>
      <c r="CD1733" s="76"/>
      <c r="CE1733" s="76"/>
      <c r="CF1733" s="76"/>
      <c r="CG1733" s="76"/>
      <c r="CH1733" s="76"/>
      <c r="CI1733" s="76"/>
      <c r="CJ1733" s="76"/>
      <c r="CK1733" s="76"/>
      <c r="CL1733" s="76"/>
    </row>
    <row r="1734" spans="2:90" x14ac:dyDescent="0.4">
      <c r="C1734" s="12"/>
      <c r="D1734" s="12"/>
      <c r="E1734" s="12" t="s">
        <v>906</v>
      </c>
      <c r="F1734" s="12"/>
      <c r="G1734" s="12"/>
      <c r="H1734" s="12"/>
      <c r="I1734" s="60"/>
      <c r="J1734" s="60"/>
      <c r="K1734" s="15"/>
      <c r="L1734" s="15"/>
      <c r="M1734" s="15"/>
      <c r="N1734" s="15"/>
      <c r="O1734" s="15"/>
      <c r="P1734" s="15"/>
      <c r="R1734" s="15"/>
      <c r="S1734" s="76"/>
      <c r="T1734" s="76"/>
      <c r="U1734" s="76"/>
      <c r="V1734" s="76"/>
      <c r="W1734" s="76"/>
      <c r="X1734" s="76"/>
      <c r="Y1734" s="76"/>
      <c r="Z1734" s="76"/>
      <c r="AA1734" s="76"/>
      <c r="AB1734" s="76"/>
      <c r="AC1734" s="76"/>
      <c r="AD1734" s="76"/>
      <c r="AE1734" s="76"/>
      <c r="AF1734" s="76"/>
      <c r="AG1734" s="76"/>
      <c r="AH1734" s="76"/>
      <c r="AI1734" s="76"/>
      <c r="AJ1734" s="76"/>
      <c r="AK1734" s="76"/>
      <c r="AL1734" s="76"/>
      <c r="AM1734" s="76"/>
      <c r="AN1734" s="76"/>
      <c r="AO1734" s="76"/>
      <c r="AP1734" s="76"/>
      <c r="AQ1734" s="76"/>
      <c r="AR1734" s="76"/>
      <c r="AS1734" s="76"/>
      <c r="AT1734" s="76"/>
      <c r="AU1734" s="76"/>
      <c r="AV1734" s="76"/>
      <c r="AW1734" s="76"/>
      <c r="AX1734" s="76"/>
      <c r="AY1734" s="76"/>
      <c r="AZ1734" s="76"/>
      <c r="BA1734" s="76"/>
      <c r="BB1734" s="76"/>
      <c r="BC1734" s="76"/>
      <c r="BD1734" s="76"/>
      <c r="BE1734" s="76"/>
      <c r="BF1734" s="76"/>
      <c r="BG1734" s="76"/>
      <c r="BH1734" s="76"/>
      <c r="BI1734" s="76"/>
      <c r="BJ1734" s="76"/>
      <c r="BK1734" s="76"/>
      <c r="BL1734" s="76"/>
      <c r="BM1734" s="76"/>
      <c r="BN1734" s="76"/>
      <c r="BO1734" s="76"/>
      <c r="BP1734" s="76"/>
      <c r="BQ1734" s="76"/>
      <c r="BR1734" s="76"/>
      <c r="BS1734" s="76"/>
      <c r="BT1734" s="76"/>
      <c r="BU1734" s="76"/>
      <c r="BV1734" s="76"/>
      <c r="BW1734" s="76"/>
      <c r="BX1734" s="76"/>
      <c r="BY1734" s="76"/>
      <c r="BZ1734" s="76"/>
      <c r="CA1734" s="76"/>
      <c r="CB1734" s="76"/>
      <c r="CC1734" s="76"/>
      <c r="CD1734" s="76"/>
      <c r="CE1734" s="76"/>
      <c r="CF1734" s="76"/>
      <c r="CG1734" s="76"/>
      <c r="CH1734" s="76"/>
      <c r="CI1734" s="76"/>
      <c r="CJ1734" s="76"/>
      <c r="CK1734" s="76"/>
      <c r="CL1734" s="76"/>
    </row>
    <row r="1735" spans="2:90" x14ac:dyDescent="0.4">
      <c r="B1735" s="168"/>
      <c r="C1735" s="193"/>
      <c r="D1735" s="193"/>
      <c r="E1735" s="193" t="s">
        <v>906</v>
      </c>
      <c r="F1735" s="193"/>
      <c r="G1735" s="193"/>
      <c r="H1735" s="193"/>
      <c r="I1735" s="194"/>
      <c r="J1735" s="194"/>
      <c r="K1735" s="195"/>
      <c r="L1735" s="195"/>
      <c r="M1735" s="195"/>
      <c r="N1735" s="195"/>
      <c r="O1735" s="195"/>
      <c r="P1735" s="195"/>
      <c r="R1735" s="195"/>
      <c r="S1735" s="183">
        <v>-1000</v>
      </c>
      <c r="T1735" s="183">
        <v>-1000</v>
      </c>
      <c r="U1735" s="183">
        <v>-1000</v>
      </c>
      <c r="V1735" s="183">
        <v>-1000</v>
      </c>
      <c r="W1735" s="183">
        <v>-1000</v>
      </c>
      <c r="X1735" s="183">
        <v>-1000</v>
      </c>
      <c r="Y1735" s="183">
        <v>-1000</v>
      </c>
      <c r="Z1735" s="183">
        <v>-1000</v>
      </c>
      <c r="AA1735" s="183">
        <v>-1000</v>
      </c>
      <c r="AB1735" s="183">
        <v>-1000</v>
      </c>
      <c r="AC1735" s="183">
        <v>-1000</v>
      </c>
      <c r="AD1735" s="183">
        <v>-1000</v>
      </c>
      <c r="AE1735" s="183">
        <v>-1000</v>
      </c>
      <c r="AF1735" s="183">
        <v>-1000</v>
      </c>
      <c r="AG1735" s="183">
        <v>-1000</v>
      </c>
      <c r="AH1735" s="183">
        <v>-1000</v>
      </c>
      <c r="AI1735" s="183">
        <v>-1000</v>
      </c>
      <c r="AJ1735" s="183">
        <v>-1000</v>
      </c>
      <c r="AK1735" s="183">
        <v>-1000</v>
      </c>
      <c r="AL1735" s="183">
        <v>-1000</v>
      </c>
      <c r="AM1735" s="183">
        <v>-1000</v>
      </c>
      <c r="AN1735" s="183">
        <v>-1000</v>
      </c>
      <c r="AO1735" s="183">
        <v>-1000</v>
      </c>
      <c r="AP1735" s="183">
        <v>-1000</v>
      </c>
      <c r="AQ1735" s="183">
        <v>-1000</v>
      </c>
      <c r="AR1735" s="183">
        <v>-1000</v>
      </c>
      <c r="AS1735" s="183">
        <v>-1000</v>
      </c>
      <c r="AT1735" s="183">
        <v>-1000</v>
      </c>
      <c r="AU1735" s="183">
        <v>-1000</v>
      </c>
      <c r="AV1735" s="183">
        <v>-1000</v>
      </c>
      <c r="AW1735" s="183">
        <v>-1000</v>
      </c>
      <c r="AX1735" s="183">
        <v>-1000</v>
      </c>
      <c r="AY1735" s="183">
        <v>-1000</v>
      </c>
      <c r="AZ1735" s="183">
        <v>-1000</v>
      </c>
      <c r="BA1735" s="183">
        <v>-1000</v>
      </c>
      <c r="BB1735" s="183">
        <v>-1000</v>
      </c>
      <c r="BC1735" s="183">
        <v>-1000</v>
      </c>
      <c r="BD1735" s="183">
        <v>-1000</v>
      </c>
      <c r="BE1735" s="183">
        <v>-1000</v>
      </c>
      <c r="BF1735" s="183">
        <v>-1000</v>
      </c>
      <c r="BG1735" s="183">
        <v>-1000</v>
      </c>
      <c r="BH1735" s="183">
        <v>-1000</v>
      </c>
      <c r="BI1735" s="183">
        <v>-1000</v>
      </c>
      <c r="BJ1735" s="183">
        <v>-1000</v>
      </c>
      <c r="BK1735" s="183">
        <v>-1000</v>
      </c>
      <c r="BL1735" s="183">
        <v>-1000</v>
      </c>
      <c r="BM1735" s="183">
        <v>-1000</v>
      </c>
      <c r="BN1735" s="183">
        <v>-1000</v>
      </c>
      <c r="BO1735" s="183">
        <v>-1000</v>
      </c>
      <c r="BP1735" s="183">
        <v>-1000</v>
      </c>
      <c r="BQ1735" s="183">
        <v>-1000</v>
      </c>
      <c r="BR1735" s="183">
        <v>-1000</v>
      </c>
      <c r="BS1735" s="183">
        <v>-1000</v>
      </c>
      <c r="BT1735" s="183">
        <v>-1000</v>
      </c>
      <c r="BU1735" s="183">
        <v>-1000</v>
      </c>
      <c r="BV1735" s="183">
        <v>-1000</v>
      </c>
      <c r="BW1735" s="183">
        <v>-1000</v>
      </c>
      <c r="BX1735" s="183">
        <v>-1000</v>
      </c>
      <c r="BY1735" s="183">
        <v>-1000</v>
      </c>
      <c r="BZ1735" s="183">
        <v>-1000</v>
      </c>
      <c r="CA1735" s="183">
        <v>-1000</v>
      </c>
      <c r="CB1735" s="183">
        <v>-1000</v>
      </c>
      <c r="CC1735" s="183">
        <v>-1000</v>
      </c>
      <c r="CD1735" s="183">
        <v>-1000</v>
      </c>
      <c r="CE1735" s="183">
        <v>-1000</v>
      </c>
      <c r="CF1735" s="183">
        <v>-1000</v>
      </c>
      <c r="CG1735" s="183">
        <v>-1000</v>
      </c>
      <c r="CH1735" s="183">
        <v>-1000</v>
      </c>
      <c r="CI1735" s="183">
        <v>-1000</v>
      </c>
      <c r="CJ1735" s="183">
        <v>-1000</v>
      </c>
      <c r="CK1735" s="183">
        <v>-1000</v>
      </c>
      <c r="CL1735" s="183">
        <v>-1000</v>
      </c>
    </row>
    <row r="1736" spans="2:90" x14ac:dyDescent="0.4">
      <c r="B1736" s="168" t="s">
        <v>487</v>
      </c>
      <c r="C1736" s="167"/>
      <c r="D1736" s="167"/>
      <c r="E1736" s="167" t="s">
        <v>906</v>
      </c>
      <c r="F1736" s="167"/>
      <c r="G1736" s="167"/>
      <c r="H1736" s="167"/>
      <c r="I1736" s="169"/>
      <c r="J1736" s="169"/>
      <c r="K1736" s="190"/>
      <c r="L1736" s="190"/>
      <c r="M1736" s="190"/>
      <c r="N1736" s="190"/>
      <c r="O1736" s="190"/>
      <c r="P1736" s="190"/>
      <c r="R1736" s="191"/>
      <c r="S1736" s="167"/>
      <c r="T1736" s="167"/>
      <c r="U1736" s="167"/>
      <c r="V1736" s="167"/>
      <c r="W1736" s="167"/>
      <c r="X1736" s="167"/>
      <c r="Y1736" s="167"/>
      <c r="Z1736" s="167"/>
      <c r="AA1736" s="167"/>
      <c r="AB1736" s="167"/>
      <c r="AC1736" s="167"/>
      <c r="AD1736" s="167"/>
      <c r="AE1736" s="167"/>
      <c r="AF1736" s="167"/>
      <c r="AG1736" s="167"/>
      <c r="AH1736" s="167"/>
      <c r="AI1736" s="167"/>
      <c r="AJ1736" s="167"/>
      <c r="AK1736" s="167"/>
      <c r="AL1736" s="167"/>
      <c r="AM1736" s="167"/>
      <c r="AN1736" s="167"/>
      <c r="AO1736" s="167"/>
      <c r="AP1736" s="167"/>
      <c r="AQ1736" s="167"/>
      <c r="AR1736" s="167"/>
      <c r="AS1736" s="167"/>
      <c r="AT1736" s="167"/>
      <c r="AU1736" s="167"/>
      <c r="AV1736" s="167"/>
      <c r="AW1736" s="167"/>
      <c r="AX1736" s="167"/>
      <c r="AY1736" s="167"/>
      <c r="AZ1736" s="167"/>
      <c r="BA1736" s="167"/>
      <c r="BB1736" s="167"/>
      <c r="BC1736" s="167"/>
      <c r="BD1736" s="167"/>
      <c r="BE1736" s="167"/>
      <c r="BF1736" s="167"/>
      <c r="BG1736" s="167"/>
      <c r="BH1736" s="167"/>
      <c r="BI1736" s="167"/>
      <c r="BJ1736" s="167"/>
      <c r="BK1736" s="167"/>
      <c r="BL1736" s="167"/>
      <c r="BM1736" s="167"/>
      <c r="BN1736" s="167"/>
      <c r="BO1736" s="167"/>
      <c r="BP1736" s="167"/>
      <c r="BQ1736" s="167"/>
      <c r="BR1736" s="167"/>
      <c r="BS1736" s="167"/>
      <c r="BT1736" s="167"/>
      <c r="BU1736" s="167"/>
      <c r="BV1736" s="167"/>
      <c r="BW1736" s="167"/>
      <c r="BX1736" s="167"/>
      <c r="BY1736" s="167"/>
      <c r="BZ1736" s="167"/>
      <c r="CA1736" s="167"/>
      <c r="CB1736" s="167"/>
      <c r="CC1736" s="167"/>
      <c r="CD1736" s="167"/>
      <c r="CE1736" s="167"/>
      <c r="CF1736" s="167"/>
      <c r="CG1736" s="167"/>
      <c r="CH1736" s="167"/>
      <c r="CI1736" s="167"/>
      <c r="CJ1736" s="167"/>
      <c r="CK1736" s="167"/>
      <c r="CL1736" s="167"/>
    </row>
    <row r="1737" spans="2:90" x14ac:dyDescent="0.4">
      <c r="B1737" s="168" t="s">
        <v>489</v>
      </c>
      <c r="C1737" s="167"/>
      <c r="D1737" s="167"/>
      <c r="E1737" s="167" t="s">
        <v>906</v>
      </c>
      <c r="F1737" s="167"/>
      <c r="G1737" s="167"/>
      <c r="H1737" s="167"/>
      <c r="I1737" s="169"/>
      <c r="J1737" s="169"/>
      <c r="K1737" s="190"/>
      <c r="L1737" s="190"/>
      <c r="M1737" s="190"/>
      <c r="N1737" s="190"/>
      <c r="O1737" s="190"/>
      <c r="P1737" s="190"/>
      <c r="R1737" s="191"/>
      <c r="S1737" s="167"/>
      <c r="T1737" s="167"/>
      <c r="U1737" s="167"/>
      <c r="V1737" s="167"/>
      <c r="W1737" s="167"/>
      <c r="X1737" s="167"/>
      <c r="Y1737" s="167"/>
      <c r="Z1737" s="167"/>
      <c r="AA1737" s="167"/>
      <c r="AB1737" s="167"/>
      <c r="AC1737" s="167"/>
      <c r="AD1737" s="167"/>
      <c r="AE1737" s="167"/>
      <c r="AF1737" s="167"/>
      <c r="AG1737" s="167"/>
      <c r="AH1737" s="167"/>
      <c r="AI1737" s="167"/>
      <c r="AJ1737" s="167"/>
      <c r="AK1737" s="167"/>
      <c r="AL1737" s="167"/>
      <c r="AM1737" s="167"/>
      <c r="AN1737" s="167"/>
      <c r="AO1737" s="167"/>
      <c r="AP1737" s="167"/>
      <c r="AQ1737" s="167"/>
      <c r="AR1737" s="167"/>
      <c r="AS1737" s="167"/>
      <c r="AT1737" s="167"/>
      <c r="AU1737" s="167"/>
      <c r="AV1737" s="167"/>
      <c r="AW1737" s="167"/>
      <c r="AX1737" s="167"/>
      <c r="AY1737" s="167"/>
      <c r="AZ1737" s="167"/>
      <c r="BA1737" s="167"/>
      <c r="BB1737" s="167"/>
      <c r="BC1737" s="167"/>
      <c r="BD1737" s="167"/>
      <c r="BE1737" s="167"/>
      <c r="BF1737" s="167"/>
      <c r="BG1737" s="167"/>
      <c r="BH1737" s="167"/>
      <c r="BI1737" s="167"/>
      <c r="BJ1737" s="167"/>
      <c r="BK1737" s="167"/>
      <c r="BL1737" s="167"/>
      <c r="BM1737" s="167"/>
      <c r="BN1737" s="167"/>
      <c r="BO1737" s="167"/>
      <c r="BP1737" s="167"/>
      <c r="BQ1737" s="167"/>
      <c r="BR1737" s="167"/>
      <c r="BS1737" s="167"/>
      <c r="BT1737" s="167"/>
      <c r="BU1737" s="167"/>
      <c r="BV1737" s="167"/>
      <c r="BW1737" s="167"/>
      <c r="BX1737" s="167"/>
      <c r="BY1737" s="167"/>
      <c r="BZ1737" s="167"/>
      <c r="CA1737" s="167"/>
      <c r="CB1737" s="167"/>
      <c r="CC1737" s="167"/>
      <c r="CD1737" s="167"/>
      <c r="CE1737" s="167"/>
      <c r="CF1737" s="167"/>
      <c r="CG1737" s="167"/>
      <c r="CH1737" s="167"/>
      <c r="CI1737" s="167"/>
      <c r="CJ1737" s="167"/>
      <c r="CK1737" s="167"/>
      <c r="CL1737" s="167"/>
    </row>
    <row r="1738" spans="2:90" x14ac:dyDescent="0.4">
      <c r="B1738" s="168" t="s">
        <v>459</v>
      </c>
      <c r="C1738" s="167"/>
      <c r="D1738" s="167"/>
      <c r="E1738" s="167" t="s">
        <v>906</v>
      </c>
      <c r="F1738" s="167"/>
      <c r="G1738" s="167"/>
      <c r="H1738" s="167"/>
      <c r="I1738" s="169"/>
      <c r="J1738" s="169"/>
      <c r="K1738" s="190"/>
      <c r="L1738" s="190"/>
      <c r="M1738" s="190"/>
      <c r="N1738" s="190"/>
      <c r="O1738" s="190"/>
      <c r="P1738" s="190"/>
      <c r="R1738" s="191"/>
      <c r="S1738" s="192" t="str">
        <f t="shared" ref="S1738:AX1738" si="1936">S$16</f>
        <v>S$12</v>
      </c>
      <c r="T1738" s="192" t="str">
        <f t="shared" si="1936"/>
        <v>T$12</v>
      </c>
      <c r="U1738" s="192" t="str">
        <f t="shared" si="1936"/>
        <v>U$12</v>
      </c>
      <c r="V1738" s="192" t="str">
        <f t="shared" si="1936"/>
        <v>V$12</v>
      </c>
      <c r="W1738" s="192" t="str">
        <f t="shared" si="1936"/>
        <v>W$12</v>
      </c>
      <c r="X1738" s="192" t="str">
        <f t="shared" si="1936"/>
        <v>X$12</v>
      </c>
      <c r="Y1738" s="192" t="str">
        <f t="shared" si="1936"/>
        <v>Y$12</v>
      </c>
      <c r="Z1738" s="192" t="str">
        <f t="shared" si="1936"/>
        <v>Z$12</v>
      </c>
      <c r="AA1738" s="192" t="str">
        <f t="shared" si="1936"/>
        <v>AA$12</v>
      </c>
      <c r="AB1738" s="192" t="str">
        <f t="shared" si="1936"/>
        <v>AB$12</v>
      </c>
      <c r="AC1738" s="192" t="str">
        <f t="shared" si="1936"/>
        <v>AC$12</v>
      </c>
      <c r="AD1738" s="192" t="str">
        <f t="shared" si="1936"/>
        <v>AD$12</v>
      </c>
      <c r="AE1738" s="192" t="str">
        <f t="shared" si="1936"/>
        <v>AE$12</v>
      </c>
      <c r="AF1738" s="192" t="str">
        <f t="shared" si="1936"/>
        <v>AF$12</v>
      </c>
      <c r="AG1738" s="192" t="str">
        <f t="shared" si="1936"/>
        <v>AG$12</v>
      </c>
      <c r="AH1738" s="192" t="str">
        <f t="shared" si="1936"/>
        <v>AH$12</v>
      </c>
      <c r="AI1738" s="192" t="str">
        <f t="shared" si="1936"/>
        <v>AI$12</v>
      </c>
      <c r="AJ1738" s="192" t="str">
        <f t="shared" si="1936"/>
        <v>AJ$12</v>
      </c>
      <c r="AK1738" s="192" t="str">
        <f t="shared" si="1936"/>
        <v>AK$12</v>
      </c>
      <c r="AL1738" s="192" t="str">
        <f t="shared" si="1936"/>
        <v>AL$12</v>
      </c>
      <c r="AM1738" s="192" t="str">
        <f t="shared" si="1936"/>
        <v>AM$12</v>
      </c>
      <c r="AN1738" s="192" t="str">
        <f t="shared" si="1936"/>
        <v>AN$12</v>
      </c>
      <c r="AO1738" s="192" t="str">
        <f t="shared" si="1936"/>
        <v>AO$12</v>
      </c>
      <c r="AP1738" s="192" t="str">
        <f t="shared" si="1936"/>
        <v>AP$12</v>
      </c>
      <c r="AQ1738" s="192" t="str">
        <f t="shared" si="1936"/>
        <v>AQ$12</v>
      </c>
      <c r="AR1738" s="192" t="str">
        <f t="shared" si="1936"/>
        <v>AR$12</v>
      </c>
      <c r="AS1738" s="192" t="str">
        <f t="shared" si="1936"/>
        <v>AS$12</v>
      </c>
      <c r="AT1738" s="192" t="str">
        <f t="shared" si="1936"/>
        <v>AT$12</v>
      </c>
      <c r="AU1738" s="192" t="str">
        <f t="shared" si="1936"/>
        <v>AU$12</v>
      </c>
      <c r="AV1738" s="192" t="str">
        <f t="shared" si="1936"/>
        <v>AV$12</v>
      </c>
      <c r="AW1738" s="192" t="str">
        <f t="shared" si="1936"/>
        <v>AW$12</v>
      </c>
      <c r="AX1738" s="192" t="str">
        <f t="shared" si="1936"/>
        <v>AX$12</v>
      </c>
      <c r="AY1738" s="192" t="str">
        <f t="shared" ref="AY1738:CD1738" si="1937">AY$16</f>
        <v>AY$12</v>
      </c>
      <c r="AZ1738" s="192" t="str">
        <f t="shared" si="1937"/>
        <v>AZ$12</v>
      </c>
      <c r="BA1738" s="192" t="str">
        <f t="shared" si="1937"/>
        <v>BA$12</v>
      </c>
      <c r="BB1738" s="192" t="str">
        <f t="shared" si="1937"/>
        <v>BB$12</v>
      </c>
      <c r="BC1738" s="192" t="str">
        <f t="shared" si="1937"/>
        <v>BC$12</v>
      </c>
      <c r="BD1738" s="192" t="str">
        <f t="shared" si="1937"/>
        <v>BD$12</v>
      </c>
      <c r="BE1738" s="192" t="str">
        <f t="shared" si="1937"/>
        <v>BE$12</v>
      </c>
      <c r="BF1738" s="192" t="str">
        <f t="shared" si="1937"/>
        <v>BF$12</v>
      </c>
      <c r="BG1738" s="192" t="str">
        <f t="shared" si="1937"/>
        <v>BG$12</v>
      </c>
      <c r="BH1738" s="192" t="str">
        <f t="shared" si="1937"/>
        <v>BH$12</v>
      </c>
      <c r="BI1738" s="192" t="str">
        <f t="shared" si="1937"/>
        <v>BI$12</v>
      </c>
      <c r="BJ1738" s="192" t="str">
        <f t="shared" si="1937"/>
        <v>BJ$12</v>
      </c>
      <c r="BK1738" s="192" t="str">
        <f t="shared" si="1937"/>
        <v>BK$12</v>
      </c>
      <c r="BL1738" s="192" t="str">
        <f t="shared" si="1937"/>
        <v>BL$12</v>
      </c>
      <c r="BM1738" s="192" t="str">
        <f t="shared" si="1937"/>
        <v>BM$12</v>
      </c>
      <c r="BN1738" s="192" t="str">
        <f t="shared" si="1937"/>
        <v>BN$12</v>
      </c>
      <c r="BO1738" s="192" t="str">
        <f t="shared" si="1937"/>
        <v>BO$12</v>
      </c>
      <c r="BP1738" s="192" t="str">
        <f t="shared" si="1937"/>
        <v>BP$12</v>
      </c>
      <c r="BQ1738" s="192" t="str">
        <f t="shared" si="1937"/>
        <v>BQ$12</v>
      </c>
      <c r="BR1738" s="192" t="str">
        <f t="shared" si="1937"/>
        <v>BR$12</v>
      </c>
      <c r="BS1738" s="192" t="str">
        <f t="shared" si="1937"/>
        <v>BS$12</v>
      </c>
      <c r="BT1738" s="192" t="str">
        <f t="shared" si="1937"/>
        <v>BT$12</v>
      </c>
      <c r="BU1738" s="192" t="str">
        <f t="shared" si="1937"/>
        <v>BU$12</v>
      </c>
      <c r="BV1738" s="192" t="str">
        <f t="shared" si="1937"/>
        <v>BV$12</v>
      </c>
      <c r="BW1738" s="192" t="str">
        <f t="shared" si="1937"/>
        <v>BW$12</v>
      </c>
      <c r="BX1738" s="192" t="str">
        <f t="shared" si="1937"/>
        <v>BX$12</v>
      </c>
      <c r="BY1738" s="192" t="str">
        <f t="shared" si="1937"/>
        <v>BY$12</v>
      </c>
      <c r="BZ1738" s="192" t="str">
        <f t="shared" si="1937"/>
        <v>BZ$12</v>
      </c>
      <c r="CA1738" s="192" t="str">
        <f t="shared" si="1937"/>
        <v>CA$12</v>
      </c>
      <c r="CB1738" s="192" t="str">
        <f t="shared" si="1937"/>
        <v>CB$12</v>
      </c>
      <c r="CC1738" s="192" t="str">
        <f t="shared" si="1937"/>
        <v>CC$12</v>
      </c>
      <c r="CD1738" s="192" t="str">
        <f t="shared" si="1937"/>
        <v>CD$12</v>
      </c>
      <c r="CE1738" s="192" t="str">
        <f t="shared" ref="CE1738:CL1738" si="1938">CE$16</f>
        <v>CE$12</v>
      </c>
      <c r="CF1738" s="192" t="str">
        <f t="shared" si="1938"/>
        <v>CF$12</v>
      </c>
      <c r="CG1738" s="192" t="str">
        <f t="shared" si="1938"/>
        <v>CG$12</v>
      </c>
      <c r="CH1738" s="192" t="str">
        <f t="shared" si="1938"/>
        <v>CH$12</v>
      </c>
      <c r="CI1738" s="192" t="str">
        <f t="shared" si="1938"/>
        <v>CI$12</v>
      </c>
      <c r="CJ1738" s="192" t="str">
        <f t="shared" si="1938"/>
        <v>CJ$12</v>
      </c>
      <c r="CK1738" s="192" t="str">
        <f t="shared" si="1938"/>
        <v>CK$12</v>
      </c>
      <c r="CL1738" s="192" t="str">
        <f t="shared" si="1938"/>
        <v>CL$12</v>
      </c>
    </row>
    <row r="1739" spans="2:90" x14ac:dyDescent="0.4">
      <c r="B1739" s="168" t="s">
        <v>460</v>
      </c>
      <c r="C1739" s="193"/>
      <c r="D1739" s="193"/>
      <c r="E1739" s="193" t="s">
        <v>906</v>
      </c>
      <c r="F1739" s="193"/>
      <c r="G1739" s="193"/>
      <c r="H1739" s="193"/>
      <c r="I1739" s="194"/>
      <c r="J1739" s="194"/>
      <c r="K1739" s="195"/>
      <c r="L1739" s="195"/>
      <c r="M1739" s="195"/>
      <c r="N1739" s="195"/>
      <c r="O1739" s="195"/>
      <c r="P1739" s="195"/>
      <c r="R1739" s="195"/>
      <c r="S1739" s="192" t="str">
        <f t="shared" ref="S1739:AX1739" si="1939">S$17</f>
        <v>S$13</v>
      </c>
      <c r="T1739" s="192" t="str">
        <f t="shared" si="1939"/>
        <v>T$13</v>
      </c>
      <c r="U1739" s="192" t="str">
        <f t="shared" si="1939"/>
        <v>U$13</v>
      </c>
      <c r="V1739" s="192" t="str">
        <f t="shared" si="1939"/>
        <v>V$13</v>
      </c>
      <c r="W1739" s="192" t="str">
        <f t="shared" si="1939"/>
        <v>W$13</v>
      </c>
      <c r="X1739" s="192" t="str">
        <f t="shared" si="1939"/>
        <v>X$13</v>
      </c>
      <c r="Y1739" s="192" t="str">
        <f t="shared" si="1939"/>
        <v>Y$13</v>
      </c>
      <c r="Z1739" s="192" t="str">
        <f t="shared" si="1939"/>
        <v>Z$13</v>
      </c>
      <c r="AA1739" s="192" t="str">
        <f t="shared" si="1939"/>
        <v>AA$13</v>
      </c>
      <c r="AB1739" s="192" t="str">
        <f t="shared" si="1939"/>
        <v>AB$13</v>
      </c>
      <c r="AC1739" s="192" t="str">
        <f t="shared" si="1939"/>
        <v>AC$13</v>
      </c>
      <c r="AD1739" s="192" t="str">
        <f t="shared" si="1939"/>
        <v>AD$13</v>
      </c>
      <c r="AE1739" s="192" t="str">
        <f t="shared" si="1939"/>
        <v>AE$13</v>
      </c>
      <c r="AF1739" s="192" t="str">
        <f t="shared" si="1939"/>
        <v>AF$13</v>
      </c>
      <c r="AG1739" s="192" t="str">
        <f t="shared" si="1939"/>
        <v>AG$13</v>
      </c>
      <c r="AH1739" s="192" t="str">
        <f t="shared" si="1939"/>
        <v>AH$13</v>
      </c>
      <c r="AI1739" s="192" t="str">
        <f t="shared" si="1939"/>
        <v>AI$13</v>
      </c>
      <c r="AJ1739" s="192" t="str">
        <f t="shared" si="1939"/>
        <v>AJ$13</v>
      </c>
      <c r="AK1739" s="192" t="str">
        <f t="shared" si="1939"/>
        <v>AK$13</v>
      </c>
      <c r="AL1739" s="192" t="str">
        <f t="shared" si="1939"/>
        <v>AL$13</v>
      </c>
      <c r="AM1739" s="192" t="str">
        <f t="shared" si="1939"/>
        <v>AM$13</v>
      </c>
      <c r="AN1739" s="192" t="str">
        <f t="shared" si="1939"/>
        <v>AN$13</v>
      </c>
      <c r="AO1739" s="192" t="str">
        <f t="shared" si="1939"/>
        <v>AO$13</v>
      </c>
      <c r="AP1739" s="192" t="str">
        <f t="shared" si="1939"/>
        <v>AP$13</v>
      </c>
      <c r="AQ1739" s="192" t="str">
        <f t="shared" si="1939"/>
        <v>AQ$13</v>
      </c>
      <c r="AR1739" s="192" t="str">
        <f t="shared" si="1939"/>
        <v>AR$13</v>
      </c>
      <c r="AS1739" s="192" t="str">
        <f t="shared" si="1939"/>
        <v>AS$13</v>
      </c>
      <c r="AT1739" s="192" t="str">
        <f t="shared" si="1939"/>
        <v>AT$13</v>
      </c>
      <c r="AU1739" s="192" t="str">
        <f t="shared" si="1939"/>
        <v>AU$13</v>
      </c>
      <c r="AV1739" s="192" t="str">
        <f t="shared" si="1939"/>
        <v>AV$13</v>
      </c>
      <c r="AW1739" s="192" t="str">
        <f t="shared" si="1939"/>
        <v>AW$13</v>
      </c>
      <c r="AX1739" s="192" t="str">
        <f t="shared" si="1939"/>
        <v>AX$13</v>
      </c>
      <c r="AY1739" s="192" t="str">
        <f t="shared" ref="AY1739:CD1739" si="1940">AY$17</f>
        <v>AY$13</v>
      </c>
      <c r="AZ1739" s="192" t="str">
        <f t="shared" si="1940"/>
        <v>AZ$13</v>
      </c>
      <c r="BA1739" s="192" t="str">
        <f t="shared" si="1940"/>
        <v>BA$13</v>
      </c>
      <c r="BB1739" s="192" t="str">
        <f t="shared" si="1940"/>
        <v>BB$13</v>
      </c>
      <c r="BC1739" s="192" t="str">
        <f t="shared" si="1940"/>
        <v>BC$13</v>
      </c>
      <c r="BD1739" s="192" t="str">
        <f t="shared" si="1940"/>
        <v>BD$13</v>
      </c>
      <c r="BE1739" s="192" t="str">
        <f t="shared" si="1940"/>
        <v>BE$13</v>
      </c>
      <c r="BF1739" s="192" t="str">
        <f t="shared" si="1940"/>
        <v>BF$13</v>
      </c>
      <c r="BG1739" s="192" t="str">
        <f t="shared" si="1940"/>
        <v>BG$13</v>
      </c>
      <c r="BH1739" s="192" t="str">
        <f t="shared" si="1940"/>
        <v>BH$13</v>
      </c>
      <c r="BI1739" s="192" t="str">
        <f t="shared" si="1940"/>
        <v>BI$13</v>
      </c>
      <c r="BJ1739" s="192" t="str">
        <f t="shared" si="1940"/>
        <v>BJ$13</v>
      </c>
      <c r="BK1739" s="192" t="str">
        <f t="shared" si="1940"/>
        <v>BK$13</v>
      </c>
      <c r="BL1739" s="192" t="str">
        <f t="shared" si="1940"/>
        <v>BL$13</v>
      </c>
      <c r="BM1739" s="192" t="str">
        <f t="shared" si="1940"/>
        <v>BM$13</v>
      </c>
      <c r="BN1739" s="192" t="str">
        <f t="shared" si="1940"/>
        <v>BN$13</v>
      </c>
      <c r="BO1739" s="192" t="str">
        <f t="shared" si="1940"/>
        <v>BO$13</v>
      </c>
      <c r="BP1739" s="192" t="str">
        <f t="shared" si="1940"/>
        <v>BP$13</v>
      </c>
      <c r="BQ1739" s="192" t="str">
        <f t="shared" si="1940"/>
        <v>BQ$13</v>
      </c>
      <c r="BR1739" s="192" t="str">
        <f t="shared" si="1940"/>
        <v>BR$13</v>
      </c>
      <c r="BS1739" s="192" t="str">
        <f t="shared" si="1940"/>
        <v>BS$13</v>
      </c>
      <c r="BT1739" s="192" t="str">
        <f t="shared" si="1940"/>
        <v>BT$13</v>
      </c>
      <c r="BU1739" s="192" t="str">
        <f t="shared" si="1940"/>
        <v>BU$13</v>
      </c>
      <c r="BV1739" s="192" t="str">
        <f t="shared" si="1940"/>
        <v>BV$13</v>
      </c>
      <c r="BW1739" s="192" t="str">
        <f t="shared" si="1940"/>
        <v>BW$13</v>
      </c>
      <c r="BX1739" s="192" t="str">
        <f t="shared" si="1940"/>
        <v>BX$13</v>
      </c>
      <c r="BY1739" s="192" t="str">
        <f t="shared" si="1940"/>
        <v>BY$13</v>
      </c>
      <c r="BZ1739" s="192" t="str">
        <f t="shared" si="1940"/>
        <v>BZ$13</v>
      </c>
      <c r="CA1739" s="192" t="str">
        <f t="shared" si="1940"/>
        <v>CA$13</v>
      </c>
      <c r="CB1739" s="192" t="str">
        <f t="shared" si="1940"/>
        <v>CB$13</v>
      </c>
      <c r="CC1739" s="192" t="str">
        <f t="shared" si="1940"/>
        <v>CC$13</v>
      </c>
      <c r="CD1739" s="192" t="str">
        <f t="shared" si="1940"/>
        <v>CD$13</v>
      </c>
      <c r="CE1739" s="192" t="str">
        <f t="shared" ref="CE1739:CL1739" si="1941">CE$17</f>
        <v>CE$13</v>
      </c>
      <c r="CF1739" s="192" t="str">
        <f t="shared" si="1941"/>
        <v>CF$13</v>
      </c>
      <c r="CG1739" s="192" t="str">
        <f t="shared" si="1941"/>
        <v>CG$13</v>
      </c>
      <c r="CH1739" s="192" t="str">
        <f t="shared" si="1941"/>
        <v>CH$13</v>
      </c>
      <c r="CI1739" s="192" t="str">
        <f t="shared" si="1941"/>
        <v>CI$13</v>
      </c>
      <c r="CJ1739" s="192" t="str">
        <f t="shared" si="1941"/>
        <v>CJ$13</v>
      </c>
      <c r="CK1739" s="192" t="str">
        <f t="shared" si="1941"/>
        <v>CK$13</v>
      </c>
      <c r="CL1739" s="192" t="str">
        <f t="shared" si="1941"/>
        <v>CL$13</v>
      </c>
    </row>
    <row r="1740" spans="2:90" x14ac:dyDescent="0.4">
      <c r="B1740" s="168" t="s">
        <v>488</v>
      </c>
      <c r="C1740" s="193"/>
      <c r="D1740" s="193"/>
      <c r="E1740" s="193" t="s">
        <v>906</v>
      </c>
      <c r="F1740" s="193"/>
      <c r="G1740" s="193"/>
      <c r="H1740" s="193"/>
      <c r="I1740" s="194"/>
      <c r="J1740" s="194"/>
      <c r="K1740" s="195"/>
      <c r="L1740" s="195"/>
      <c r="M1740" s="195"/>
      <c r="N1740" s="195"/>
      <c r="O1740" s="195"/>
      <c r="P1740" s="195"/>
      <c r="R1740" s="195"/>
      <c r="S1740" s="183"/>
      <c r="T1740" s="183"/>
      <c r="U1740" s="183"/>
      <c r="V1740" s="183"/>
      <c r="W1740" s="183"/>
      <c r="X1740" s="183"/>
      <c r="Y1740" s="183"/>
      <c r="Z1740" s="183"/>
      <c r="AA1740" s="183"/>
      <c r="AB1740" s="183"/>
      <c r="AC1740" s="183"/>
      <c r="AD1740" s="183"/>
      <c r="AE1740" s="183"/>
      <c r="AF1740" s="183"/>
      <c r="AG1740" s="183"/>
      <c r="AH1740" s="183"/>
      <c r="AI1740" s="183"/>
      <c r="AJ1740" s="183"/>
      <c r="AK1740" s="183"/>
      <c r="AL1740" s="183"/>
      <c r="AM1740" s="183"/>
      <c r="AN1740" s="183"/>
      <c r="AO1740" s="183"/>
      <c r="AP1740" s="183"/>
      <c r="AQ1740" s="183"/>
      <c r="AR1740" s="183"/>
      <c r="AS1740" s="183"/>
      <c r="AT1740" s="183"/>
      <c r="AU1740" s="183"/>
      <c r="AV1740" s="183"/>
      <c r="AW1740" s="183"/>
      <c r="AX1740" s="183"/>
      <c r="AY1740" s="183"/>
      <c r="AZ1740" s="183"/>
      <c r="BA1740" s="183"/>
      <c r="BB1740" s="183"/>
      <c r="BC1740" s="183"/>
      <c r="BD1740" s="183"/>
      <c r="BE1740" s="183"/>
      <c r="BF1740" s="183"/>
      <c r="BG1740" s="183"/>
      <c r="BH1740" s="183"/>
      <c r="BI1740" s="183"/>
      <c r="BJ1740" s="183"/>
      <c r="BK1740" s="183"/>
      <c r="BL1740" s="183"/>
      <c r="BM1740" s="183"/>
      <c r="BN1740" s="183"/>
      <c r="BO1740" s="183"/>
      <c r="BP1740" s="183"/>
      <c r="BQ1740" s="183"/>
      <c r="BR1740" s="183"/>
      <c r="BS1740" s="183"/>
      <c r="BT1740" s="183"/>
      <c r="BU1740" s="183"/>
      <c r="BV1740" s="183"/>
      <c r="BW1740" s="183"/>
      <c r="BX1740" s="183"/>
      <c r="BY1740" s="183"/>
      <c r="BZ1740" s="183"/>
      <c r="CA1740" s="183"/>
      <c r="CB1740" s="183"/>
      <c r="CC1740" s="183"/>
      <c r="CD1740" s="183"/>
      <c r="CE1740" s="183"/>
      <c r="CF1740" s="183"/>
      <c r="CG1740" s="183"/>
      <c r="CH1740" s="183"/>
      <c r="CI1740" s="183"/>
      <c r="CJ1740" s="183"/>
      <c r="CK1740" s="183"/>
      <c r="CL1740" s="183"/>
    </row>
    <row r="1741" spans="2:90" x14ac:dyDescent="0.4">
      <c r="B1741" s="168" t="s">
        <v>501</v>
      </c>
      <c r="C1741" s="193"/>
      <c r="D1741" s="193"/>
      <c r="E1741" s="193" t="s">
        <v>906</v>
      </c>
      <c r="F1741" s="193"/>
      <c r="G1741" s="193"/>
      <c r="H1741" s="193"/>
      <c r="I1741" s="194"/>
      <c r="J1741" s="194"/>
      <c r="K1741" s="195"/>
      <c r="L1741" s="195"/>
      <c r="M1741" s="195"/>
      <c r="N1741" s="195"/>
      <c r="O1741" s="195"/>
      <c r="P1741" s="195"/>
      <c r="R1741" s="195"/>
      <c r="S1741" s="183"/>
      <c r="T1741" s="183"/>
      <c r="U1741" s="183"/>
      <c r="V1741" s="183"/>
      <c r="W1741" s="183"/>
      <c r="X1741" s="183"/>
      <c r="Y1741" s="183"/>
      <c r="Z1741" s="183"/>
      <c r="AA1741" s="183"/>
      <c r="AB1741" s="183"/>
      <c r="AC1741" s="183"/>
      <c r="AD1741" s="183"/>
      <c r="AE1741" s="183"/>
      <c r="AF1741" s="183"/>
      <c r="AG1741" s="183"/>
      <c r="AH1741" s="183"/>
      <c r="AI1741" s="183"/>
      <c r="AJ1741" s="183"/>
      <c r="AK1741" s="183"/>
      <c r="AL1741" s="183"/>
      <c r="AM1741" s="183"/>
      <c r="AN1741" s="183"/>
      <c r="AO1741" s="183"/>
      <c r="AP1741" s="183"/>
      <c r="AQ1741" s="183"/>
      <c r="AR1741" s="183"/>
      <c r="AS1741" s="183"/>
      <c r="AT1741" s="183"/>
      <c r="AU1741" s="183"/>
      <c r="AV1741" s="183"/>
      <c r="AW1741" s="183"/>
      <c r="AX1741" s="183"/>
      <c r="AY1741" s="183"/>
      <c r="AZ1741" s="183"/>
      <c r="BA1741" s="183"/>
      <c r="BB1741" s="183"/>
      <c r="BC1741" s="183"/>
      <c r="BD1741" s="183"/>
      <c r="BE1741" s="183"/>
      <c r="BF1741" s="183"/>
      <c r="BG1741" s="183"/>
      <c r="BH1741" s="183"/>
      <c r="BI1741" s="183"/>
      <c r="BJ1741" s="183"/>
      <c r="BK1741" s="183"/>
      <c r="BL1741" s="183"/>
      <c r="BM1741" s="183"/>
      <c r="BN1741" s="183"/>
      <c r="BO1741" s="183"/>
      <c r="BP1741" s="183"/>
      <c r="BQ1741" s="183"/>
      <c r="BR1741" s="183"/>
      <c r="BS1741" s="183"/>
      <c r="BT1741" s="183"/>
      <c r="BU1741" s="183"/>
      <c r="BV1741" s="183"/>
      <c r="BW1741" s="183"/>
      <c r="BX1741" s="183"/>
      <c r="BY1741" s="183"/>
      <c r="BZ1741" s="183"/>
      <c r="CA1741" s="183"/>
      <c r="CB1741" s="183"/>
      <c r="CC1741" s="183"/>
      <c r="CD1741" s="183"/>
      <c r="CE1741" s="183"/>
      <c r="CF1741" s="183"/>
      <c r="CG1741" s="183"/>
      <c r="CH1741" s="183"/>
      <c r="CI1741" s="183"/>
      <c r="CJ1741" s="183"/>
      <c r="CK1741" s="183"/>
      <c r="CL1741" s="183"/>
    </row>
    <row r="1742" spans="2:90" x14ac:dyDescent="0.4">
      <c r="B1742" s="168" t="s">
        <v>461</v>
      </c>
      <c r="C1742" s="193"/>
      <c r="D1742" s="193"/>
      <c r="E1742" s="193" t="s">
        <v>906</v>
      </c>
      <c r="F1742" s="193"/>
      <c r="G1742" s="193"/>
      <c r="H1742" s="193"/>
      <c r="I1742" s="194"/>
      <c r="J1742" s="194"/>
      <c r="K1742" s="195"/>
      <c r="L1742" s="195"/>
      <c r="M1742" s="195"/>
      <c r="N1742" s="195"/>
      <c r="O1742" s="195"/>
      <c r="P1742" s="195"/>
      <c r="R1742" s="195"/>
      <c r="S1742" s="169" t="str">
        <f t="shared" ref="S1742" si="1942">ADDRESS(ROW(S1735),COLUMN(S1735),2)</f>
        <v>S$1735</v>
      </c>
      <c r="T1742" s="169" t="str">
        <f t="shared" ref="T1742:CE1742" si="1943">ADDRESS(ROW(T1735),COLUMN(T1735),2)</f>
        <v>T$1735</v>
      </c>
      <c r="U1742" s="169" t="str">
        <f t="shared" si="1943"/>
        <v>U$1735</v>
      </c>
      <c r="V1742" s="169" t="str">
        <f t="shared" si="1943"/>
        <v>V$1735</v>
      </c>
      <c r="W1742" s="169" t="str">
        <f t="shared" si="1943"/>
        <v>W$1735</v>
      </c>
      <c r="X1742" s="169" t="str">
        <f t="shared" si="1943"/>
        <v>X$1735</v>
      </c>
      <c r="Y1742" s="169" t="str">
        <f t="shared" si="1943"/>
        <v>Y$1735</v>
      </c>
      <c r="Z1742" s="169" t="str">
        <f t="shared" si="1943"/>
        <v>Z$1735</v>
      </c>
      <c r="AA1742" s="169" t="str">
        <f t="shared" si="1943"/>
        <v>AA$1735</v>
      </c>
      <c r="AB1742" s="169" t="str">
        <f t="shared" si="1943"/>
        <v>AB$1735</v>
      </c>
      <c r="AC1742" s="169" t="str">
        <f t="shared" si="1943"/>
        <v>AC$1735</v>
      </c>
      <c r="AD1742" s="169" t="str">
        <f t="shared" si="1943"/>
        <v>AD$1735</v>
      </c>
      <c r="AE1742" s="169" t="str">
        <f t="shared" si="1943"/>
        <v>AE$1735</v>
      </c>
      <c r="AF1742" s="169" t="str">
        <f t="shared" si="1943"/>
        <v>AF$1735</v>
      </c>
      <c r="AG1742" s="169" t="str">
        <f t="shared" si="1943"/>
        <v>AG$1735</v>
      </c>
      <c r="AH1742" s="169" t="str">
        <f t="shared" si="1943"/>
        <v>AH$1735</v>
      </c>
      <c r="AI1742" s="169" t="str">
        <f t="shared" si="1943"/>
        <v>AI$1735</v>
      </c>
      <c r="AJ1742" s="169" t="str">
        <f t="shared" si="1943"/>
        <v>AJ$1735</v>
      </c>
      <c r="AK1742" s="169" t="str">
        <f t="shared" si="1943"/>
        <v>AK$1735</v>
      </c>
      <c r="AL1742" s="169" t="str">
        <f t="shared" si="1943"/>
        <v>AL$1735</v>
      </c>
      <c r="AM1742" s="169" t="str">
        <f t="shared" si="1943"/>
        <v>AM$1735</v>
      </c>
      <c r="AN1742" s="169" t="str">
        <f t="shared" si="1943"/>
        <v>AN$1735</v>
      </c>
      <c r="AO1742" s="169" t="str">
        <f t="shared" si="1943"/>
        <v>AO$1735</v>
      </c>
      <c r="AP1742" s="169" t="str">
        <f t="shared" si="1943"/>
        <v>AP$1735</v>
      </c>
      <c r="AQ1742" s="169" t="str">
        <f t="shared" si="1943"/>
        <v>AQ$1735</v>
      </c>
      <c r="AR1742" s="169" t="str">
        <f t="shared" si="1943"/>
        <v>AR$1735</v>
      </c>
      <c r="AS1742" s="169" t="str">
        <f t="shared" si="1943"/>
        <v>AS$1735</v>
      </c>
      <c r="AT1742" s="169" t="str">
        <f t="shared" si="1943"/>
        <v>AT$1735</v>
      </c>
      <c r="AU1742" s="169" t="str">
        <f t="shared" si="1943"/>
        <v>AU$1735</v>
      </c>
      <c r="AV1742" s="169" t="str">
        <f t="shared" si="1943"/>
        <v>AV$1735</v>
      </c>
      <c r="AW1742" s="169" t="str">
        <f t="shared" si="1943"/>
        <v>AW$1735</v>
      </c>
      <c r="AX1742" s="169" t="str">
        <f t="shared" si="1943"/>
        <v>AX$1735</v>
      </c>
      <c r="AY1742" s="169" t="str">
        <f t="shared" si="1943"/>
        <v>AY$1735</v>
      </c>
      <c r="AZ1742" s="169" t="str">
        <f t="shared" si="1943"/>
        <v>AZ$1735</v>
      </c>
      <c r="BA1742" s="169" t="str">
        <f t="shared" si="1943"/>
        <v>BA$1735</v>
      </c>
      <c r="BB1742" s="169" t="str">
        <f t="shared" si="1943"/>
        <v>BB$1735</v>
      </c>
      <c r="BC1742" s="169" t="str">
        <f t="shared" si="1943"/>
        <v>BC$1735</v>
      </c>
      <c r="BD1742" s="169" t="str">
        <f t="shared" si="1943"/>
        <v>BD$1735</v>
      </c>
      <c r="BE1742" s="169" t="str">
        <f t="shared" si="1943"/>
        <v>BE$1735</v>
      </c>
      <c r="BF1742" s="169" t="str">
        <f t="shared" si="1943"/>
        <v>BF$1735</v>
      </c>
      <c r="BG1742" s="169" t="str">
        <f t="shared" si="1943"/>
        <v>BG$1735</v>
      </c>
      <c r="BH1742" s="169" t="str">
        <f t="shared" si="1943"/>
        <v>BH$1735</v>
      </c>
      <c r="BI1742" s="169" t="str">
        <f t="shared" si="1943"/>
        <v>BI$1735</v>
      </c>
      <c r="BJ1742" s="169" t="str">
        <f t="shared" si="1943"/>
        <v>BJ$1735</v>
      </c>
      <c r="BK1742" s="169" t="str">
        <f t="shared" si="1943"/>
        <v>BK$1735</v>
      </c>
      <c r="BL1742" s="169" t="str">
        <f t="shared" si="1943"/>
        <v>BL$1735</v>
      </c>
      <c r="BM1742" s="169" t="str">
        <f t="shared" si="1943"/>
        <v>BM$1735</v>
      </c>
      <c r="BN1742" s="169" t="str">
        <f t="shared" si="1943"/>
        <v>BN$1735</v>
      </c>
      <c r="BO1742" s="169" t="str">
        <f t="shared" si="1943"/>
        <v>BO$1735</v>
      </c>
      <c r="BP1742" s="169" t="str">
        <f t="shared" si="1943"/>
        <v>BP$1735</v>
      </c>
      <c r="BQ1742" s="169" t="str">
        <f t="shared" si="1943"/>
        <v>BQ$1735</v>
      </c>
      <c r="BR1742" s="169" t="str">
        <f t="shared" si="1943"/>
        <v>BR$1735</v>
      </c>
      <c r="BS1742" s="169" t="str">
        <f t="shared" si="1943"/>
        <v>BS$1735</v>
      </c>
      <c r="BT1742" s="169" t="str">
        <f t="shared" si="1943"/>
        <v>BT$1735</v>
      </c>
      <c r="BU1742" s="169" t="str">
        <f t="shared" si="1943"/>
        <v>BU$1735</v>
      </c>
      <c r="BV1742" s="169" t="str">
        <f t="shared" si="1943"/>
        <v>BV$1735</v>
      </c>
      <c r="BW1742" s="169" t="str">
        <f t="shared" si="1943"/>
        <v>BW$1735</v>
      </c>
      <c r="BX1742" s="169" t="str">
        <f t="shared" si="1943"/>
        <v>BX$1735</v>
      </c>
      <c r="BY1742" s="169" t="str">
        <f t="shared" si="1943"/>
        <v>BY$1735</v>
      </c>
      <c r="BZ1742" s="169" t="str">
        <f t="shared" si="1943"/>
        <v>BZ$1735</v>
      </c>
      <c r="CA1742" s="169" t="str">
        <f t="shared" si="1943"/>
        <v>CA$1735</v>
      </c>
      <c r="CB1742" s="169" t="str">
        <f t="shared" si="1943"/>
        <v>CB$1735</v>
      </c>
      <c r="CC1742" s="169" t="str">
        <f t="shared" si="1943"/>
        <v>CC$1735</v>
      </c>
      <c r="CD1742" s="169" t="str">
        <f t="shared" si="1943"/>
        <v>CD$1735</v>
      </c>
      <c r="CE1742" s="169" t="str">
        <f t="shared" si="1943"/>
        <v>CE$1735</v>
      </c>
      <c r="CF1742" s="169" t="str">
        <f t="shared" ref="CF1742:CK1742" si="1944">ADDRESS(ROW(CF1735),COLUMN(CF1735),2)</f>
        <v>CF$1735</v>
      </c>
      <c r="CG1742" s="169" t="str">
        <f t="shared" si="1944"/>
        <v>CG$1735</v>
      </c>
      <c r="CH1742" s="169" t="str">
        <f t="shared" si="1944"/>
        <v>CH$1735</v>
      </c>
      <c r="CI1742" s="169" t="str">
        <f t="shared" si="1944"/>
        <v>CI$1735</v>
      </c>
      <c r="CJ1742" s="169" t="str">
        <f t="shared" si="1944"/>
        <v>CJ$1735</v>
      </c>
      <c r="CK1742" s="169" t="str">
        <f t="shared" si="1944"/>
        <v>CK$1735</v>
      </c>
      <c r="CL1742" s="169" t="str">
        <f t="shared" ref="CL1742" si="1945">ADDRESS(ROW(CL1735),COLUMN(CL1735),2)</f>
        <v>CL$1735</v>
      </c>
    </row>
    <row r="1743" spans="2:90" x14ac:dyDescent="0.4">
      <c r="B1743" s="168" t="s">
        <v>462</v>
      </c>
      <c r="C1743" s="193"/>
      <c r="D1743" s="193"/>
      <c r="E1743" s="193" t="s">
        <v>906</v>
      </c>
      <c r="F1743" s="193"/>
      <c r="G1743" s="193"/>
      <c r="H1743" s="193"/>
      <c r="I1743" s="194"/>
      <c r="J1743" s="194"/>
      <c r="K1743" s="195"/>
      <c r="L1743" s="195"/>
      <c r="M1743" s="195"/>
      <c r="N1743" s="195"/>
      <c r="O1743" s="195"/>
      <c r="P1743" s="195"/>
      <c r="R1743" s="195"/>
      <c r="S1743" s="183" t="str">
        <f t="shared" ref="S1743:AX1743" si="1946">S$19</f>
        <v>S$15</v>
      </c>
      <c r="T1743" s="183" t="str">
        <f t="shared" si="1946"/>
        <v>T$15</v>
      </c>
      <c r="U1743" s="183" t="str">
        <f t="shared" si="1946"/>
        <v>U$15</v>
      </c>
      <c r="V1743" s="183" t="str">
        <f t="shared" si="1946"/>
        <v>V$15</v>
      </c>
      <c r="W1743" s="183" t="str">
        <f t="shared" si="1946"/>
        <v>W$15</v>
      </c>
      <c r="X1743" s="183" t="str">
        <f t="shared" si="1946"/>
        <v>X$15</v>
      </c>
      <c r="Y1743" s="183" t="str">
        <f t="shared" si="1946"/>
        <v>Y$15</v>
      </c>
      <c r="Z1743" s="183" t="str">
        <f t="shared" si="1946"/>
        <v>Z$15</v>
      </c>
      <c r="AA1743" s="183" t="str">
        <f t="shared" si="1946"/>
        <v>AA$15</v>
      </c>
      <c r="AB1743" s="183" t="str">
        <f t="shared" si="1946"/>
        <v>AB$15</v>
      </c>
      <c r="AC1743" s="183" t="str">
        <f t="shared" si="1946"/>
        <v>AC$15</v>
      </c>
      <c r="AD1743" s="183" t="str">
        <f t="shared" si="1946"/>
        <v>AD$15</v>
      </c>
      <c r="AE1743" s="183" t="str">
        <f t="shared" si="1946"/>
        <v>AE$15</v>
      </c>
      <c r="AF1743" s="183" t="str">
        <f t="shared" si="1946"/>
        <v>AF$15</v>
      </c>
      <c r="AG1743" s="183" t="str">
        <f t="shared" si="1946"/>
        <v>AG$15</v>
      </c>
      <c r="AH1743" s="183" t="str">
        <f t="shared" si="1946"/>
        <v>AH$15</v>
      </c>
      <c r="AI1743" s="183" t="str">
        <f t="shared" si="1946"/>
        <v>AI$15</v>
      </c>
      <c r="AJ1743" s="183" t="str">
        <f t="shared" si="1946"/>
        <v>AJ$15</v>
      </c>
      <c r="AK1743" s="183" t="str">
        <f t="shared" si="1946"/>
        <v>AK$15</v>
      </c>
      <c r="AL1743" s="183" t="str">
        <f t="shared" si="1946"/>
        <v>AL$15</v>
      </c>
      <c r="AM1743" s="183" t="str">
        <f t="shared" si="1946"/>
        <v>AM$15</v>
      </c>
      <c r="AN1743" s="183" t="str">
        <f t="shared" si="1946"/>
        <v>AN$15</v>
      </c>
      <c r="AO1743" s="183" t="str">
        <f t="shared" si="1946"/>
        <v>AO$15</v>
      </c>
      <c r="AP1743" s="183" t="str">
        <f t="shared" si="1946"/>
        <v>AP$15</v>
      </c>
      <c r="AQ1743" s="183" t="str">
        <f t="shared" si="1946"/>
        <v>AQ$15</v>
      </c>
      <c r="AR1743" s="183" t="str">
        <f t="shared" si="1946"/>
        <v>AR$15</v>
      </c>
      <c r="AS1743" s="183" t="str">
        <f t="shared" si="1946"/>
        <v>AS$15</v>
      </c>
      <c r="AT1743" s="183" t="str">
        <f t="shared" si="1946"/>
        <v>AT$15</v>
      </c>
      <c r="AU1743" s="183" t="str">
        <f t="shared" si="1946"/>
        <v>AU$15</v>
      </c>
      <c r="AV1743" s="183" t="str">
        <f t="shared" si="1946"/>
        <v>AV$15</v>
      </c>
      <c r="AW1743" s="183" t="str">
        <f t="shared" si="1946"/>
        <v>AW$15</v>
      </c>
      <c r="AX1743" s="183" t="str">
        <f t="shared" si="1946"/>
        <v>AX$15</v>
      </c>
      <c r="AY1743" s="183" t="str">
        <f t="shared" ref="AY1743:CD1743" si="1947">AY$19</f>
        <v>AY$15</v>
      </c>
      <c r="AZ1743" s="183" t="str">
        <f t="shared" si="1947"/>
        <v>AZ$15</v>
      </c>
      <c r="BA1743" s="183" t="str">
        <f t="shared" si="1947"/>
        <v>BA$15</v>
      </c>
      <c r="BB1743" s="183" t="str">
        <f t="shared" si="1947"/>
        <v>BB$15</v>
      </c>
      <c r="BC1743" s="183" t="str">
        <f t="shared" si="1947"/>
        <v>BC$15</v>
      </c>
      <c r="BD1743" s="183" t="str">
        <f t="shared" si="1947"/>
        <v>BD$15</v>
      </c>
      <c r="BE1743" s="183" t="str">
        <f t="shared" si="1947"/>
        <v>BE$15</v>
      </c>
      <c r="BF1743" s="183" t="str">
        <f t="shared" si="1947"/>
        <v>BF$15</v>
      </c>
      <c r="BG1743" s="183" t="str">
        <f t="shared" si="1947"/>
        <v>BG$15</v>
      </c>
      <c r="BH1743" s="183" t="str">
        <f t="shared" si="1947"/>
        <v>BH$15</v>
      </c>
      <c r="BI1743" s="183" t="str">
        <f t="shared" si="1947"/>
        <v>BI$15</v>
      </c>
      <c r="BJ1743" s="183" t="str">
        <f t="shared" si="1947"/>
        <v>BJ$15</v>
      </c>
      <c r="BK1743" s="183" t="str">
        <f t="shared" si="1947"/>
        <v>BK$15</v>
      </c>
      <c r="BL1743" s="183" t="str">
        <f t="shared" si="1947"/>
        <v>BL$15</v>
      </c>
      <c r="BM1743" s="183" t="str">
        <f t="shared" si="1947"/>
        <v>BM$15</v>
      </c>
      <c r="BN1743" s="183" t="str">
        <f t="shared" si="1947"/>
        <v>BN$15</v>
      </c>
      <c r="BO1743" s="183" t="str">
        <f t="shared" si="1947"/>
        <v>BO$15</v>
      </c>
      <c r="BP1743" s="183" t="str">
        <f t="shared" si="1947"/>
        <v>BP$15</v>
      </c>
      <c r="BQ1743" s="183" t="str">
        <f t="shared" si="1947"/>
        <v>BQ$15</v>
      </c>
      <c r="BR1743" s="183" t="str">
        <f t="shared" si="1947"/>
        <v>BR$15</v>
      </c>
      <c r="BS1743" s="183" t="str">
        <f t="shared" si="1947"/>
        <v>BS$15</v>
      </c>
      <c r="BT1743" s="183" t="str">
        <f t="shared" si="1947"/>
        <v>BT$15</v>
      </c>
      <c r="BU1743" s="183" t="str">
        <f t="shared" si="1947"/>
        <v>BU$15</v>
      </c>
      <c r="BV1743" s="183" t="str">
        <f t="shared" si="1947"/>
        <v>BV$15</v>
      </c>
      <c r="BW1743" s="183" t="str">
        <f t="shared" si="1947"/>
        <v>BW$15</v>
      </c>
      <c r="BX1743" s="183" t="str">
        <f t="shared" si="1947"/>
        <v>BX$15</v>
      </c>
      <c r="BY1743" s="183" t="str">
        <f t="shared" si="1947"/>
        <v>BY$15</v>
      </c>
      <c r="BZ1743" s="183" t="str">
        <f t="shared" si="1947"/>
        <v>BZ$15</v>
      </c>
      <c r="CA1743" s="183" t="str">
        <f t="shared" si="1947"/>
        <v>CA$15</v>
      </c>
      <c r="CB1743" s="183" t="str">
        <f t="shared" si="1947"/>
        <v>CB$15</v>
      </c>
      <c r="CC1743" s="183" t="str">
        <f t="shared" si="1947"/>
        <v>CC$15</v>
      </c>
      <c r="CD1743" s="183" t="str">
        <f t="shared" si="1947"/>
        <v>CD$15</v>
      </c>
      <c r="CE1743" s="183" t="str">
        <f t="shared" ref="CE1743:CL1743" si="1948">CE$19</f>
        <v>CE$15</v>
      </c>
      <c r="CF1743" s="183" t="str">
        <f t="shared" si="1948"/>
        <v>CF$15</v>
      </c>
      <c r="CG1743" s="183" t="str">
        <f t="shared" si="1948"/>
        <v>CG$15</v>
      </c>
      <c r="CH1743" s="183" t="str">
        <f t="shared" si="1948"/>
        <v>CH$15</v>
      </c>
      <c r="CI1743" s="183" t="str">
        <f t="shared" si="1948"/>
        <v>CI$15</v>
      </c>
      <c r="CJ1743" s="183" t="str">
        <f t="shared" si="1948"/>
        <v>CJ$15</v>
      </c>
      <c r="CK1743" s="183" t="str">
        <f t="shared" si="1948"/>
        <v>CK$15</v>
      </c>
      <c r="CL1743" s="183" t="str">
        <f t="shared" si="1948"/>
        <v>CL$15</v>
      </c>
    </row>
    <row r="1744" spans="2:90" x14ac:dyDescent="0.4">
      <c r="B1744" s="137" t="s">
        <v>263</v>
      </c>
      <c r="C1744" s="136"/>
      <c r="D1744" s="136" t="s">
        <v>493</v>
      </c>
      <c r="E1744" s="136" t="s">
        <v>493</v>
      </c>
      <c r="F1744" s="136" t="s">
        <v>437</v>
      </c>
      <c r="G1744" s="136" t="s">
        <v>81</v>
      </c>
      <c r="H1744" s="136"/>
      <c r="I1744" s="138"/>
      <c r="J1744" s="138"/>
      <c r="K1744" s="136"/>
      <c r="L1744" s="136"/>
      <c r="M1744" s="136"/>
      <c r="N1744" s="136"/>
      <c r="O1744" s="136"/>
      <c r="P1744" s="136"/>
      <c r="R1744" s="137"/>
      <c r="S1744" s="137"/>
      <c r="T1744" s="137"/>
      <c r="U1744" s="137"/>
      <c r="V1744" s="137"/>
      <c r="W1744" s="137"/>
      <c r="X1744" s="137"/>
      <c r="Y1744" s="137"/>
      <c r="Z1744" s="137"/>
      <c r="AA1744" s="137"/>
      <c r="AB1744" s="137"/>
      <c r="AC1744" s="137"/>
      <c r="AD1744" s="137"/>
      <c r="AE1744" s="137"/>
      <c r="AF1744" s="137"/>
      <c r="AG1744" s="137"/>
      <c r="AH1744" s="137"/>
      <c r="AI1744" s="137"/>
      <c r="AJ1744" s="137"/>
      <c r="AK1744" s="137"/>
      <c r="AL1744" s="137"/>
      <c r="AM1744" s="137"/>
      <c r="AN1744" s="137"/>
      <c r="AO1744" s="137"/>
      <c r="AP1744" s="137"/>
      <c r="AQ1744" s="137"/>
      <c r="AR1744" s="137"/>
      <c r="AS1744" s="137"/>
      <c r="AT1744" s="137"/>
      <c r="AU1744" s="137"/>
      <c r="AV1744" s="137"/>
      <c r="AW1744" s="137"/>
      <c r="AX1744" s="137"/>
      <c r="AY1744" s="137"/>
      <c r="AZ1744" s="137"/>
      <c r="BA1744" s="137"/>
      <c r="BB1744" s="137"/>
      <c r="BC1744" s="137"/>
      <c r="BD1744" s="137"/>
      <c r="BE1744" s="137"/>
      <c r="BF1744" s="137"/>
      <c r="BG1744" s="137"/>
      <c r="BH1744" s="137"/>
      <c r="BI1744" s="137"/>
      <c r="BJ1744" s="137"/>
      <c r="BK1744" s="137"/>
      <c r="BL1744" s="137"/>
      <c r="BM1744" s="137"/>
      <c r="BN1744" s="137"/>
      <c r="BO1744" s="137"/>
      <c r="BP1744" s="137"/>
      <c r="BQ1744" s="137"/>
      <c r="BR1744" s="137"/>
      <c r="BS1744" s="137"/>
      <c r="BT1744" s="137"/>
      <c r="BU1744" s="137"/>
      <c r="BV1744" s="137"/>
      <c r="BW1744" s="137"/>
      <c r="BX1744" s="137"/>
      <c r="BY1744" s="137"/>
      <c r="BZ1744" s="137"/>
      <c r="CA1744" s="137"/>
      <c r="CB1744" s="137"/>
      <c r="CC1744" s="137"/>
      <c r="CD1744" s="137"/>
      <c r="CE1744" s="137"/>
      <c r="CF1744" s="137"/>
      <c r="CG1744" s="137"/>
      <c r="CH1744" s="137"/>
      <c r="CI1744" s="137"/>
      <c r="CJ1744" s="137"/>
      <c r="CK1744" s="137"/>
      <c r="CL1744" s="137"/>
    </row>
    <row r="1745" spans="2:90" x14ac:dyDescent="0.4">
      <c r="B1745" s="93" t="str">
        <f>B1747&amp;":"</f>
        <v>Inventory - (Secondary label):</v>
      </c>
      <c r="C1745" s="12"/>
      <c r="D1745" s="12" t="s">
        <v>493</v>
      </c>
      <c r="E1745" s="12" t="s">
        <v>906</v>
      </c>
      <c r="F1745" s="12"/>
      <c r="G1745" s="12" t="str">
        <f>E1745</f>
        <v/>
      </c>
      <c r="H1745" s="12"/>
      <c r="I1745" s="60"/>
      <c r="J1745" s="60"/>
      <c r="K1745" s="20"/>
      <c r="L1745" s="20"/>
      <c r="M1745" s="20"/>
      <c r="N1745" s="20"/>
      <c r="O1745" s="20"/>
      <c r="P1745" s="20"/>
      <c r="R1745" s="20"/>
      <c r="S1745" s="20"/>
      <c r="T1745" s="20"/>
      <c r="U1745" s="20"/>
      <c r="V1745" s="20"/>
      <c r="W1745" s="20"/>
      <c r="X1745" s="20"/>
      <c r="Y1745" s="20"/>
      <c r="Z1745" s="20"/>
      <c r="AA1745" s="20"/>
      <c r="AB1745" s="20"/>
      <c r="AC1745" s="20"/>
      <c r="AD1745" s="20"/>
      <c r="AE1745" s="20"/>
      <c r="AF1745" s="20"/>
      <c r="AG1745" s="20"/>
      <c r="AH1745" s="20"/>
      <c r="AI1745" s="20"/>
      <c r="AJ1745" s="20"/>
      <c r="AK1745" s="20"/>
      <c r="AL1745" s="20"/>
      <c r="AM1745" s="20"/>
      <c r="AN1745" s="20"/>
      <c r="AO1745" s="20"/>
      <c r="AP1745" s="20"/>
      <c r="AQ1745" s="20"/>
      <c r="AR1745" s="20"/>
      <c r="AS1745" s="20"/>
      <c r="AT1745" s="20"/>
      <c r="AU1745" s="20"/>
      <c r="AV1745" s="20"/>
      <c r="AW1745" s="20"/>
      <c r="AX1745" s="20"/>
      <c r="AY1745" s="20"/>
      <c r="AZ1745" s="20"/>
      <c r="BA1745" s="20"/>
      <c r="BB1745" s="20"/>
      <c r="BC1745" s="20"/>
      <c r="BD1745" s="20"/>
      <c r="BE1745" s="20"/>
      <c r="BF1745" s="20"/>
      <c r="BG1745" s="20"/>
      <c r="BH1745" s="20"/>
      <c r="BI1745" s="20"/>
      <c r="BJ1745" s="20"/>
      <c r="BK1745" s="20"/>
      <c r="BL1745" s="20"/>
      <c r="BM1745" s="20"/>
      <c r="BN1745" s="20"/>
      <c r="BO1745" s="20"/>
      <c r="BP1745" s="20"/>
      <c r="BQ1745" s="20"/>
      <c r="BR1745" s="20"/>
      <c r="BS1745" s="20"/>
      <c r="BT1745" s="20"/>
      <c r="BU1745" s="20"/>
      <c r="BV1745" s="20"/>
      <c r="BW1745" s="20"/>
      <c r="BX1745" s="20"/>
      <c r="BY1745" s="20"/>
      <c r="BZ1745" s="20"/>
      <c r="CA1745" s="20"/>
      <c r="CB1745" s="20"/>
      <c r="CC1745" s="20"/>
      <c r="CD1745" s="20"/>
      <c r="CE1745" s="20"/>
      <c r="CF1745" s="20"/>
      <c r="CG1745" s="20"/>
      <c r="CH1745" s="20"/>
      <c r="CI1745" s="20"/>
      <c r="CJ1745" s="20"/>
      <c r="CK1745" s="20"/>
      <c r="CL1745" s="20"/>
    </row>
    <row r="1746" spans="2:90" x14ac:dyDescent="0.4">
      <c r="B1746" s="139" t="s">
        <v>238</v>
      </c>
      <c r="C1746" s="12"/>
      <c r="D1746" s="12" t="s">
        <v>493</v>
      </c>
      <c r="E1746" s="12" t="s">
        <v>906</v>
      </c>
      <c r="F1746" s="12"/>
      <c r="G1746" s="12" t="str">
        <f>E1746</f>
        <v/>
      </c>
      <c r="H1746" s="12"/>
      <c r="I1746" s="60"/>
      <c r="J1746" s="60"/>
      <c r="K1746" s="17">
        <v>30</v>
      </c>
      <c r="L1746" s="17">
        <v>30</v>
      </c>
      <c r="M1746" s="17">
        <v>30</v>
      </c>
      <c r="N1746" s="17">
        <v>30</v>
      </c>
      <c r="O1746" s="17">
        <v>30</v>
      </c>
      <c r="P1746" s="17">
        <v>30</v>
      </c>
      <c r="R1746" s="15"/>
      <c r="S1746" s="15" cm="1">
        <f t="array" ref="S1746">INDEX($K:$P,ROW(),MATCH(S$3,$K$2:$P$2,0))</f>
        <v>30</v>
      </c>
      <c r="T1746" s="15" cm="1">
        <f t="array" ref="T1746">INDEX($K:$P,ROW(),MATCH(T$3,$K$2:$P$2,0))</f>
        <v>30</v>
      </c>
      <c r="U1746" s="15" cm="1">
        <f t="array" ref="U1746">INDEX($K:$P,ROW(),MATCH(U$3,$K$2:$P$2,0))</f>
        <v>30</v>
      </c>
      <c r="V1746" s="15" cm="1">
        <f t="array" ref="V1746">INDEX($K:$P,ROW(),MATCH(V$3,$K$2:$P$2,0))</f>
        <v>30</v>
      </c>
      <c r="W1746" s="15" cm="1">
        <f t="array" ref="W1746">INDEX($K:$P,ROW(),MATCH(W$3,$K$2:$P$2,0))</f>
        <v>30</v>
      </c>
      <c r="X1746" s="15" cm="1">
        <f t="array" ref="X1746">INDEX($K:$P,ROW(),MATCH(X$3,$K$2:$P$2,0))</f>
        <v>30</v>
      </c>
      <c r="Y1746" s="15" cm="1">
        <f t="array" ref="Y1746">INDEX($K:$P,ROW(),MATCH(Y$3,$K$2:$P$2,0))</f>
        <v>30</v>
      </c>
      <c r="Z1746" s="15" cm="1">
        <f t="array" ref="Z1746">INDEX($K:$P,ROW(),MATCH(Z$3,$K$2:$P$2,0))</f>
        <v>30</v>
      </c>
      <c r="AA1746" s="15" cm="1">
        <f t="array" ref="AA1746">INDEX($K:$P,ROW(),MATCH(AA$3,$K$2:$P$2,0))</f>
        <v>30</v>
      </c>
      <c r="AB1746" s="15" cm="1">
        <f t="array" ref="AB1746">INDEX($K:$P,ROW(),MATCH(AB$3,$K$2:$P$2,0))</f>
        <v>30</v>
      </c>
      <c r="AC1746" s="15" cm="1">
        <f t="array" ref="AC1746">INDEX($K:$P,ROW(),MATCH(AC$3,$K$2:$P$2,0))</f>
        <v>30</v>
      </c>
      <c r="AD1746" s="15" cm="1">
        <f t="array" ref="AD1746">INDEX($K:$P,ROW(),MATCH(AD$3,$K$2:$P$2,0))</f>
        <v>30</v>
      </c>
      <c r="AE1746" s="15" cm="1">
        <f t="array" ref="AE1746">INDEX($K:$P,ROW(),MATCH(AE$3,$K$2:$P$2,0))</f>
        <v>30</v>
      </c>
      <c r="AF1746" s="15" cm="1">
        <f t="array" ref="AF1746">INDEX($K:$P,ROW(),MATCH(AF$3,$K$2:$P$2,0))</f>
        <v>30</v>
      </c>
      <c r="AG1746" s="15" cm="1">
        <f t="array" ref="AG1746">INDEX($K:$P,ROW(),MATCH(AG$3,$K$2:$P$2,0))</f>
        <v>30</v>
      </c>
      <c r="AH1746" s="15" cm="1">
        <f t="array" ref="AH1746">INDEX($K:$P,ROW(),MATCH(AH$3,$K$2:$P$2,0))</f>
        <v>30</v>
      </c>
      <c r="AI1746" s="15" cm="1">
        <f t="array" ref="AI1746">INDEX($K:$P,ROW(),MATCH(AI$3,$K$2:$P$2,0))</f>
        <v>30</v>
      </c>
      <c r="AJ1746" s="15" cm="1">
        <f t="array" ref="AJ1746">INDEX($K:$P,ROW(),MATCH(AJ$3,$K$2:$P$2,0))</f>
        <v>30</v>
      </c>
      <c r="AK1746" s="15" cm="1">
        <f t="array" ref="AK1746">INDEX($K:$P,ROW(),MATCH(AK$3,$K$2:$P$2,0))</f>
        <v>30</v>
      </c>
      <c r="AL1746" s="15" cm="1">
        <f t="array" ref="AL1746">INDEX($K:$P,ROW(),MATCH(AL$3,$K$2:$P$2,0))</f>
        <v>30</v>
      </c>
      <c r="AM1746" s="15" cm="1">
        <f t="array" ref="AM1746">INDEX($K:$P,ROW(),MATCH(AM$3,$K$2:$P$2,0))</f>
        <v>30</v>
      </c>
      <c r="AN1746" s="15" cm="1">
        <f t="array" ref="AN1746">INDEX($K:$P,ROW(),MATCH(AN$3,$K$2:$P$2,0))</f>
        <v>30</v>
      </c>
      <c r="AO1746" s="15" cm="1">
        <f t="array" ref="AO1746">INDEX($K:$P,ROW(),MATCH(AO$3,$K$2:$P$2,0))</f>
        <v>30</v>
      </c>
      <c r="AP1746" s="15" cm="1">
        <f t="array" ref="AP1746">INDEX($K:$P,ROW(),MATCH(AP$3,$K$2:$P$2,0))</f>
        <v>30</v>
      </c>
      <c r="AQ1746" s="15" cm="1">
        <f t="array" ref="AQ1746">INDEX($K:$P,ROW(),MATCH(AQ$3,$K$2:$P$2,0))</f>
        <v>30</v>
      </c>
      <c r="AR1746" s="15" cm="1">
        <f t="array" ref="AR1746">INDEX($K:$P,ROW(),MATCH(AR$3,$K$2:$P$2,0))</f>
        <v>30</v>
      </c>
      <c r="AS1746" s="15" cm="1">
        <f t="array" ref="AS1746">INDEX($K:$P,ROW(),MATCH(AS$3,$K$2:$P$2,0))</f>
        <v>30</v>
      </c>
      <c r="AT1746" s="15" cm="1">
        <f t="array" ref="AT1746">INDEX($K:$P,ROW(),MATCH(AT$3,$K$2:$P$2,0))</f>
        <v>30</v>
      </c>
      <c r="AU1746" s="15" cm="1">
        <f t="array" ref="AU1746">INDEX($K:$P,ROW(),MATCH(AU$3,$K$2:$P$2,0))</f>
        <v>30</v>
      </c>
      <c r="AV1746" s="15" cm="1">
        <f t="array" ref="AV1746">INDEX($K:$P,ROW(),MATCH(AV$3,$K$2:$P$2,0))</f>
        <v>30</v>
      </c>
      <c r="AW1746" s="15" cm="1">
        <f t="array" ref="AW1746">INDEX($K:$P,ROW(),MATCH(AW$3,$K$2:$P$2,0))</f>
        <v>30</v>
      </c>
      <c r="AX1746" s="15" cm="1">
        <f t="array" ref="AX1746">INDEX($K:$P,ROW(),MATCH(AX$3,$K$2:$P$2,0))</f>
        <v>30</v>
      </c>
      <c r="AY1746" s="15" cm="1">
        <f t="array" ref="AY1746">INDEX($K:$P,ROW(),MATCH(AY$3,$K$2:$P$2,0))</f>
        <v>30</v>
      </c>
      <c r="AZ1746" s="15" cm="1">
        <f t="array" ref="AZ1746">INDEX($K:$P,ROW(),MATCH(AZ$3,$K$2:$P$2,0))</f>
        <v>30</v>
      </c>
      <c r="BA1746" s="15" cm="1">
        <f t="array" ref="BA1746">INDEX($K:$P,ROW(),MATCH(BA$3,$K$2:$P$2,0))</f>
        <v>30</v>
      </c>
      <c r="BB1746" s="15" cm="1">
        <f t="array" ref="BB1746">INDEX($K:$P,ROW(),MATCH(BB$3,$K$2:$P$2,0))</f>
        <v>30</v>
      </c>
      <c r="BC1746" s="15" cm="1">
        <f t="array" ref="BC1746">INDEX($K:$P,ROW(),MATCH(BC$3,$K$2:$P$2,0))</f>
        <v>30</v>
      </c>
      <c r="BD1746" s="15" cm="1">
        <f t="array" ref="BD1746">INDEX($K:$P,ROW(),MATCH(BD$3,$K$2:$P$2,0))</f>
        <v>30</v>
      </c>
      <c r="BE1746" s="15" cm="1">
        <f t="array" ref="BE1746">INDEX($K:$P,ROW(),MATCH(BE$3,$K$2:$P$2,0))</f>
        <v>30</v>
      </c>
      <c r="BF1746" s="15" cm="1">
        <f t="array" ref="BF1746">INDEX($K:$P,ROW(),MATCH(BF$3,$K$2:$P$2,0))</f>
        <v>30</v>
      </c>
      <c r="BG1746" s="15" cm="1">
        <f t="array" ref="BG1746">INDEX($K:$P,ROW(),MATCH(BG$3,$K$2:$P$2,0))</f>
        <v>30</v>
      </c>
      <c r="BH1746" s="15" cm="1">
        <f t="array" ref="BH1746">INDEX($K:$P,ROW(),MATCH(BH$3,$K$2:$P$2,0))</f>
        <v>30</v>
      </c>
      <c r="BI1746" s="15" cm="1">
        <f t="array" ref="BI1746">INDEX($K:$P,ROW(),MATCH(BI$3,$K$2:$P$2,0))</f>
        <v>30</v>
      </c>
      <c r="BJ1746" s="15" cm="1">
        <f t="array" ref="BJ1746">INDEX($K:$P,ROW(),MATCH(BJ$3,$K$2:$P$2,0))</f>
        <v>30</v>
      </c>
      <c r="BK1746" s="15" cm="1">
        <f t="array" ref="BK1746">INDEX($K:$P,ROW(),MATCH(BK$3,$K$2:$P$2,0))</f>
        <v>30</v>
      </c>
      <c r="BL1746" s="15" cm="1">
        <f t="array" ref="BL1746">INDEX($K:$P,ROW(),MATCH(BL$3,$K$2:$P$2,0))</f>
        <v>30</v>
      </c>
      <c r="BM1746" s="15" cm="1">
        <f t="array" ref="BM1746">INDEX($K:$P,ROW(),MATCH(BM$3,$K$2:$P$2,0))</f>
        <v>30</v>
      </c>
      <c r="BN1746" s="15" cm="1">
        <f t="array" ref="BN1746">INDEX($K:$P,ROW(),MATCH(BN$3,$K$2:$P$2,0))</f>
        <v>30</v>
      </c>
      <c r="BO1746" s="15" cm="1">
        <f t="array" ref="BO1746">INDEX($K:$P,ROW(),MATCH(BO$3,$K$2:$P$2,0))</f>
        <v>30</v>
      </c>
      <c r="BP1746" s="15" cm="1">
        <f t="array" ref="BP1746">INDEX($K:$P,ROW(),MATCH(BP$3,$K$2:$P$2,0))</f>
        <v>30</v>
      </c>
      <c r="BQ1746" s="15" cm="1">
        <f t="array" ref="BQ1746">INDEX($K:$P,ROW(),MATCH(BQ$3,$K$2:$P$2,0))</f>
        <v>30</v>
      </c>
      <c r="BR1746" s="15" cm="1">
        <f t="array" ref="BR1746">INDEX($K:$P,ROW(),MATCH(BR$3,$K$2:$P$2,0))</f>
        <v>30</v>
      </c>
      <c r="BS1746" s="15" cm="1">
        <f t="array" ref="BS1746">INDEX($K:$P,ROW(),MATCH(BS$3,$K$2:$P$2,0))</f>
        <v>30</v>
      </c>
      <c r="BT1746" s="15" cm="1">
        <f t="array" ref="BT1746">INDEX($K:$P,ROW(),MATCH(BT$3,$K$2:$P$2,0))</f>
        <v>30</v>
      </c>
      <c r="BU1746" s="15" cm="1">
        <f t="array" ref="BU1746">INDEX($K:$P,ROW(),MATCH(BU$3,$K$2:$P$2,0))</f>
        <v>30</v>
      </c>
      <c r="BV1746" s="15" cm="1">
        <f t="array" ref="BV1746">INDEX($K:$P,ROW(),MATCH(BV$3,$K$2:$P$2,0))</f>
        <v>30</v>
      </c>
      <c r="BW1746" s="15" cm="1">
        <f t="array" ref="BW1746">INDEX($K:$P,ROW(),MATCH(BW$3,$K$2:$P$2,0))</f>
        <v>30</v>
      </c>
      <c r="BX1746" s="15" cm="1">
        <f t="array" ref="BX1746">INDEX($K:$P,ROW(),MATCH(BX$3,$K$2:$P$2,0))</f>
        <v>30</v>
      </c>
      <c r="BY1746" s="15" cm="1">
        <f t="array" ref="BY1746">INDEX($K:$P,ROW(),MATCH(BY$3,$K$2:$P$2,0))</f>
        <v>30</v>
      </c>
      <c r="BZ1746" s="15" cm="1">
        <f t="array" ref="BZ1746">INDEX($K:$P,ROW(),MATCH(BZ$3,$K$2:$P$2,0))</f>
        <v>30</v>
      </c>
      <c r="CA1746" s="15" cm="1">
        <f t="array" ref="CA1746">INDEX($K:$P,ROW(),MATCH(CA$3,$K$2:$P$2,0))</f>
        <v>30</v>
      </c>
      <c r="CB1746" s="15" cm="1">
        <f t="array" ref="CB1746">INDEX($K:$P,ROW(),MATCH(CB$3,$K$2:$P$2,0))</f>
        <v>30</v>
      </c>
      <c r="CC1746" s="15" cm="1">
        <f t="array" ref="CC1746">INDEX($K:$P,ROW(),MATCH(CC$3,$K$2:$P$2,0))</f>
        <v>30</v>
      </c>
      <c r="CD1746" s="15" cm="1">
        <f t="array" ref="CD1746">INDEX($K:$P,ROW(),MATCH(CD$3,$K$2:$P$2,0))</f>
        <v>30</v>
      </c>
      <c r="CE1746" s="15" cm="1">
        <f t="array" ref="CE1746">INDEX($K:$P,ROW(),MATCH(CE$3,$K$2:$P$2,0))</f>
        <v>30</v>
      </c>
      <c r="CF1746" s="15" cm="1">
        <f t="array" ref="CF1746">INDEX($K:$P,ROW(),MATCH(CF$3,$K$2:$P$2,0))</f>
        <v>30</v>
      </c>
      <c r="CG1746" s="15" cm="1">
        <f t="array" ref="CG1746">INDEX($K:$P,ROW(),MATCH(CG$3,$K$2:$P$2,0))</f>
        <v>30</v>
      </c>
      <c r="CH1746" s="15" cm="1">
        <f t="array" ref="CH1746">INDEX($K:$P,ROW(),MATCH(CH$3,$K$2:$P$2,0))</f>
        <v>30</v>
      </c>
      <c r="CI1746" s="15" cm="1">
        <f t="array" ref="CI1746">INDEX($K:$P,ROW(),MATCH(CI$3,$K$2:$P$2,0))</f>
        <v>30</v>
      </c>
      <c r="CJ1746" s="15" cm="1">
        <f t="array" ref="CJ1746">INDEX($K:$P,ROW(),MATCH(CJ$3,$K$2:$P$2,0))</f>
        <v>30</v>
      </c>
      <c r="CK1746" s="15" cm="1">
        <f t="array" ref="CK1746">INDEX($K:$P,ROW(),MATCH(CK$3,$K$2:$P$2,0))</f>
        <v>30</v>
      </c>
      <c r="CL1746" s="15" cm="1">
        <f t="array" ref="CL1746">INDEX($K:$P,ROW(),MATCH(CL$3,$K$2:$P$2,0))</f>
        <v>30</v>
      </c>
    </row>
    <row r="1747" spans="2:90" x14ac:dyDescent="0.4">
      <c r="B1747" s="121" t="str">
        <f>"Inventory - "&amp;B1740</f>
        <v>Inventory - (Secondary label)</v>
      </c>
      <c r="C1747" s="27" t="s">
        <v>224</v>
      </c>
      <c r="D1747" s="27" t="s">
        <v>493</v>
      </c>
      <c r="E1747" s="27" t="s">
        <v>906</v>
      </c>
      <c r="F1747" s="27"/>
      <c r="G1747" s="27"/>
      <c r="H1747" s="27"/>
      <c r="I1747" s="78"/>
      <c r="J1747" s="78"/>
      <c r="K1747" s="33">
        <f ca="1">SUMIF($4:$4,K$2,1747:1747)</f>
        <v>1000</v>
      </c>
      <c r="L1747" s="33">
        <f ca="1">SUMIF($4:$4,L$2,1747:1747)</f>
        <v>1000</v>
      </c>
      <c r="M1747" s="33">
        <f ca="1">SUMIF($4:$4,M$2,1747:1747)</f>
        <v>1000</v>
      </c>
      <c r="N1747" s="33">
        <f ca="1">SUMIF($4:$4,N$2,1747:1747)</f>
        <v>1000</v>
      </c>
      <c r="O1747" s="33">
        <f ca="1">SUMIF($4:$4,O$2,1747:1747)</f>
        <v>1000</v>
      </c>
      <c r="P1747" s="33">
        <f ca="1">SUMIF($4:$4,P$2,1747:1747)</f>
        <v>1000</v>
      </c>
      <c r="R1747" s="33"/>
      <c r="S1747" s="113" cm="1">
        <f t="array" aca="1" ref="S1747" ca="1">-MIN(S1746/30*INDIRECT(S1742),R1747-INDIRECT(S1742))</f>
        <v>1000</v>
      </c>
      <c r="T1747" s="113" cm="1">
        <f t="array" aca="1" ref="T1747" ca="1">-MIN(T1746/30*INDIRECT(T1742),S1747-INDIRECT(T1742))</f>
        <v>1000</v>
      </c>
      <c r="U1747" s="113" cm="1">
        <f t="array" aca="1" ref="U1747" ca="1">-MIN(U1746/30*INDIRECT(U1742),T1747-INDIRECT(U1742))</f>
        <v>1000</v>
      </c>
      <c r="V1747" s="113" cm="1">
        <f t="array" aca="1" ref="V1747" ca="1">-MIN(V1746/30*INDIRECT(V1742),U1747-INDIRECT(V1742))</f>
        <v>1000</v>
      </c>
      <c r="W1747" s="113" cm="1">
        <f t="array" aca="1" ref="W1747" ca="1">-MIN(W1746/30*INDIRECT(W1742),V1747-INDIRECT(W1742))</f>
        <v>1000</v>
      </c>
      <c r="X1747" s="113" cm="1">
        <f t="array" aca="1" ref="X1747" ca="1">-MIN(X1746/30*INDIRECT(X1742),W1747-INDIRECT(X1742))</f>
        <v>1000</v>
      </c>
      <c r="Y1747" s="113" cm="1">
        <f t="array" aca="1" ref="Y1747" ca="1">-MIN(Y1746/30*INDIRECT(Y1742),X1747-INDIRECT(Y1742))</f>
        <v>1000</v>
      </c>
      <c r="Z1747" s="113" cm="1">
        <f t="array" aca="1" ref="Z1747" ca="1">-MIN(Z1746/30*INDIRECT(Z1742),Y1747-INDIRECT(Z1742))</f>
        <v>1000</v>
      </c>
      <c r="AA1747" s="113" cm="1">
        <f t="array" aca="1" ref="AA1747" ca="1">-MIN(AA1746/30*INDIRECT(AA1742),Z1747-INDIRECT(AA1742))</f>
        <v>1000</v>
      </c>
      <c r="AB1747" s="113" cm="1">
        <f t="array" aca="1" ref="AB1747" ca="1">-MIN(AB1746/30*INDIRECT(AB1742),AA1747-INDIRECT(AB1742))</f>
        <v>1000</v>
      </c>
      <c r="AC1747" s="113" cm="1">
        <f t="array" aca="1" ref="AC1747" ca="1">-MIN(AC1746/30*INDIRECT(AC1742),AB1747-INDIRECT(AC1742))</f>
        <v>1000</v>
      </c>
      <c r="AD1747" s="113" cm="1">
        <f t="array" aca="1" ref="AD1747" ca="1">-MIN(AD1746/30*INDIRECT(AD1742),AC1747-INDIRECT(AD1742))</f>
        <v>1000</v>
      </c>
      <c r="AE1747" s="113" cm="1">
        <f t="array" aca="1" ref="AE1747" ca="1">-MIN(AE1746/30*INDIRECT(AE1742),AD1747-INDIRECT(AE1742))</f>
        <v>1000</v>
      </c>
      <c r="AF1747" s="113" cm="1">
        <f t="array" aca="1" ref="AF1747" ca="1">-MIN(AF1746/30*INDIRECT(AF1742),AE1747-INDIRECT(AF1742))</f>
        <v>1000</v>
      </c>
      <c r="AG1747" s="113" cm="1">
        <f t="array" aca="1" ref="AG1747" ca="1">-MIN(AG1746/30*INDIRECT(AG1742),AF1747-INDIRECT(AG1742))</f>
        <v>1000</v>
      </c>
      <c r="AH1747" s="113" cm="1">
        <f t="array" aca="1" ref="AH1747" ca="1">-MIN(AH1746/30*INDIRECT(AH1742),AG1747-INDIRECT(AH1742))</f>
        <v>1000</v>
      </c>
      <c r="AI1747" s="113" cm="1">
        <f t="array" aca="1" ref="AI1747" ca="1">-MIN(AI1746/30*INDIRECT(AI1742),AH1747-INDIRECT(AI1742))</f>
        <v>1000</v>
      </c>
      <c r="AJ1747" s="113" cm="1">
        <f t="array" aca="1" ref="AJ1747" ca="1">-MIN(AJ1746/30*INDIRECT(AJ1742),AI1747-INDIRECT(AJ1742))</f>
        <v>1000</v>
      </c>
      <c r="AK1747" s="113" cm="1">
        <f t="array" aca="1" ref="AK1747" ca="1">-MIN(AK1746/30*INDIRECT(AK1742),AJ1747-INDIRECT(AK1742))</f>
        <v>1000</v>
      </c>
      <c r="AL1747" s="113" cm="1">
        <f t="array" aca="1" ref="AL1747" ca="1">-MIN(AL1746/30*INDIRECT(AL1742),AK1747-INDIRECT(AL1742))</f>
        <v>1000</v>
      </c>
      <c r="AM1747" s="113" cm="1">
        <f t="array" aca="1" ref="AM1747" ca="1">-MIN(AM1746/30*INDIRECT(AM1742),AL1747-INDIRECT(AM1742))</f>
        <v>1000</v>
      </c>
      <c r="AN1747" s="113" cm="1">
        <f t="array" aca="1" ref="AN1747" ca="1">-MIN(AN1746/30*INDIRECT(AN1742),AM1747-INDIRECT(AN1742))</f>
        <v>1000</v>
      </c>
      <c r="AO1747" s="113" cm="1">
        <f t="array" aca="1" ref="AO1747" ca="1">-MIN(AO1746/30*INDIRECT(AO1742),AN1747-INDIRECT(AO1742))</f>
        <v>1000</v>
      </c>
      <c r="AP1747" s="113" cm="1">
        <f t="array" aca="1" ref="AP1747" ca="1">-MIN(AP1746/30*INDIRECT(AP1742),AO1747-INDIRECT(AP1742))</f>
        <v>1000</v>
      </c>
      <c r="AQ1747" s="113" cm="1">
        <f t="array" aca="1" ref="AQ1747" ca="1">-MIN(AQ1746/30*INDIRECT(AQ1742),AP1747-INDIRECT(AQ1742))</f>
        <v>1000</v>
      </c>
      <c r="AR1747" s="113" cm="1">
        <f t="array" aca="1" ref="AR1747" ca="1">-MIN(AR1746/30*INDIRECT(AR1742),AQ1747-INDIRECT(AR1742))</f>
        <v>1000</v>
      </c>
      <c r="AS1747" s="113" cm="1">
        <f t="array" aca="1" ref="AS1747" ca="1">-MIN(AS1746/30*INDIRECT(AS1742),AR1747-INDIRECT(AS1742))</f>
        <v>1000</v>
      </c>
      <c r="AT1747" s="113" cm="1">
        <f t="array" aca="1" ref="AT1747" ca="1">-MIN(AT1746/30*INDIRECT(AT1742),AS1747-INDIRECT(AT1742))</f>
        <v>1000</v>
      </c>
      <c r="AU1747" s="113" cm="1">
        <f t="array" aca="1" ref="AU1747" ca="1">-MIN(AU1746/30*INDIRECT(AU1742),AT1747-INDIRECT(AU1742))</f>
        <v>1000</v>
      </c>
      <c r="AV1747" s="113" cm="1">
        <f t="array" aca="1" ref="AV1747" ca="1">-MIN(AV1746/30*INDIRECT(AV1742),AU1747-INDIRECT(AV1742))</f>
        <v>1000</v>
      </c>
      <c r="AW1747" s="113" cm="1">
        <f t="array" aca="1" ref="AW1747" ca="1">-MIN(AW1746/30*INDIRECT(AW1742),AV1747-INDIRECT(AW1742))</f>
        <v>1000</v>
      </c>
      <c r="AX1747" s="113" cm="1">
        <f t="array" aca="1" ref="AX1747" ca="1">-MIN(AX1746/30*INDIRECT(AX1742),AW1747-INDIRECT(AX1742))</f>
        <v>1000</v>
      </c>
      <c r="AY1747" s="113" cm="1">
        <f t="array" aca="1" ref="AY1747" ca="1">-MIN(AY1746/30*INDIRECT(AY1742),AX1747-INDIRECT(AY1742))</f>
        <v>1000</v>
      </c>
      <c r="AZ1747" s="113" cm="1">
        <f t="array" aca="1" ref="AZ1747" ca="1">-MIN(AZ1746/30*INDIRECT(AZ1742),AY1747-INDIRECT(AZ1742))</f>
        <v>1000</v>
      </c>
      <c r="BA1747" s="113" cm="1">
        <f t="array" aca="1" ref="BA1747" ca="1">-MIN(BA1746/30*INDIRECT(BA1742),AZ1747-INDIRECT(BA1742))</f>
        <v>1000</v>
      </c>
      <c r="BB1747" s="113" cm="1">
        <f t="array" aca="1" ref="BB1747" ca="1">-MIN(BB1746/30*INDIRECT(BB1742),BA1747-INDIRECT(BB1742))</f>
        <v>1000</v>
      </c>
      <c r="BC1747" s="113" cm="1">
        <f t="array" aca="1" ref="BC1747" ca="1">-MIN(BC1746/30*INDIRECT(BC1742),BB1747-INDIRECT(BC1742))</f>
        <v>1000</v>
      </c>
      <c r="BD1747" s="113" cm="1">
        <f t="array" aca="1" ref="BD1747" ca="1">-MIN(BD1746/30*INDIRECT(BD1742),BC1747-INDIRECT(BD1742))</f>
        <v>1000</v>
      </c>
      <c r="BE1747" s="113" cm="1">
        <f t="array" aca="1" ref="BE1747" ca="1">-MIN(BE1746/30*INDIRECT(BE1742),BD1747-INDIRECT(BE1742))</f>
        <v>1000</v>
      </c>
      <c r="BF1747" s="113" cm="1">
        <f t="array" aca="1" ref="BF1747" ca="1">-MIN(BF1746/30*INDIRECT(BF1742),BE1747-INDIRECT(BF1742))</f>
        <v>1000</v>
      </c>
      <c r="BG1747" s="113" cm="1">
        <f t="array" aca="1" ref="BG1747" ca="1">-MIN(BG1746/30*INDIRECT(BG1742),BF1747-INDIRECT(BG1742))</f>
        <v>1000</v>
      </c>
      <c r="BH1747" s="113" cm="1">
        <f t="array" aca="1" ref="BH1747" ca="1">-MIN(BH1746/30*INDIRECT(BH1742),BG1747-INDIRECT(BH1742))</f>
        <v>1000</v>
      </c>
      <c r="BI1747" s="113" cm="1">
        <f t="array" aca="1" ref="BI1747" ca="1">-MIN(BI1746/30*INDIRECT(BI1742),BH1747-INDIRECT(BI1742))</f>
        <v>1000</v>
      </c>
      <c r="BJ1747" s="113" cm="1">
        <f t="array" aca="1" ref="BJ1747" ca="1">-MIN(BJ1746/30*INDIRECT(BJ1742),BI1747-INDIRECT(BJ1742))</f>
        <v>1000</v>
      </c>
      <c r="BK1747" s="113" cm="1">
        <f t="array" aca="1" ref="BK1747" ca="1">-MIN(BK1746/30*INDIRECT(BK1742),BJ1747-INDIRECT(BK1742))</f>
        <v>1000</v>
      </c>
      <c r="BL1747" s="113" cm="1">
        <f t="array" aca="1" ref="BL1747" ca="1">-MIN(BL1746/30*INDIRECT(BL1742),BK1747-INDIRECT(BL1742))</f>
        <v>1000</v>
      </c>
      <c r="BM1747" s="113" cm="1">
        <f t="array" aca="1" ref="BM1747" ca="1">-MIN(BM1746/30*INDIRECT(BM1742),BL1747-INDIRECT(BM1742))</f>
        <v>1000</v>
      </c>
      <c r="BN1747" s="113" cm="1">
        <f t="array" aca="1" ref="BN1747" ca="1">-MIN(BN1746/30*INDIRECT(BN1742),BM1747-INDIRECT(BN1742))</f>
        <v>1000</v>
      </c>
      <c r="BO1747" s="113" cm="1">
        <f t="array" aca="1" ref="BO1747" ca="1">-MIN(BO1746/30*INDIRECT(BO1742),BN1747-INDIRECT(BO1742))</f>
        <v>1000</v>
      </c>
      <c r="BP1747" s="113" cm="1">
        <f t="array" aca="1" ref="BP1747" ca="1">-MIN(BP1746/30*INDIRECT(BP1742),BO1747-INDIRECT(BP1742))</f>
        <v>1000</v>
      </c>
      <c r="BQ1747" s="113" cm="1">
        <f t="array" aca="1" ref="BQ1747" ca="1">-MIN(BQ1746/30*INDIRECT(BQ1742),BP1747-INDIRECT(BQ1742))</f>
        <v>1000</v>
      </c>
      <c r="BR1747" s="113" cm="1">
        <f t="array" aca="1" ref="BR1747" ca="1">-MIN(BR1746/30*INDIRECT(BR1742),BQ1747-INDIRECT(BR1742))</f>
        <v>1000</v>
      </c>
      <c r="BS1747" s="113" cm="1">
        <f t="array" aca="1" ref="BS1747" ca="1">-MIN(BS1746/30*INDIRECT(BS1742),BR1747-INDIRECT(BS1742))</f>
        <v>1000</v>
      </c>
      <c r="BT1747" s="113" cm="1">
        <f t="array" aca="1" ref="BT1747" ca="1">-MIN(BT1746/30*INDIRECT(BT1742),BS1747-INDIRECT(BT1742))</f>
        <v>1000</v>
      </c>
      <c r="BU1747" s="113" cm="1">
        <f t="array" aca="1" ref="BU1747" ca="1">-MIN(BU1746/30*INDIRECT(BU1742),BT1747-INDIRECT(BU1742))</f>
        <v>1000</v>
      </c>
      <c r="BV1747" s="113" cm="1">
        <f t="array" aca="1" ref="BV1747" ca="1">-MIN(BV1746/30*INDIRECT(BV1742),BU1747-INDIRECT(BV1742))</f>
        <v>1000</v>
      </c>
      <c r="BW1747" s="113" cm="1">
        <f t="array" aca="1" ref="BW1747" ca="1">-MIN(BW1746/30*INDIRECT(BW1742),BV1747-INDIRECT(BW1742))</f>
        <v>1000</v>
      </c>
      <c r="BX1747" s="113" cm="1">
        <f t="array" aca="1" ref="BX1747" ca="1">-MIN(BX1746/30*INDIRECT(BX1742),BW1747-INDIRECT(BX1742))</f>
        <v>1000</v>
      </c>
      <c r="BY1747" s="113" cm="1">
        <f t="array" aca="1" ref="BY1747" ca="1">-MIN(BY1746/30*INDIRECT(BY1742),BX1747-INDIRECT(BY1742))</f>
        <v>1000</v>
      </c>
      <c r="BZ1747" s="113" cm="1">
        <f t="array" aca="1" ref="BZ1747" ca="1">-MIN(BZ1746/30*INDIRECT(BZ1742),BY1747-INDIRECT(BZ1742))</f>
        <v>1000</v>
      </c>
      <c r="CA1747" s="113" cm="1">
        <f t="array" aca="1" ref="CA1747" ca="1">-MIN(CA1746/30*INDIRECT(CA1742),BZ1747-INDIRECT(CA1742))</f>
        <v>1000</v>
      </c>
      <c r="CB1747" s="113" cm="1">
        <f t="array" aca="1" ref="CB1747" ca="1">-MIN(CB1746/30*INDIRECT(CB1742),CA1747-INDIRECT(CB1742))</f>
        <v>1000</v>
      </c>
      <c r="CC1747" s="113" cm="1">
        <f t="array" aca="1" ref="CC1747" ca="1">-MIN(CC1746/30*INDIRECT(CC1742),CB1747-INDIRECT(CC1742))</f>
        <v>1000</v>
      </c>
      <c r="CD1747" s="113" cm="1">
        <f t="array" aca="1" ref="CD1747" ca="1">-MIN(CD1746/30*INDIRECT(CD1742),CC1747-INDIRECT(CD1742))</f>
        <v>1000</v>
      </c>
      <c r="CE1747" s="113" cm="1">
        <f t="array" aca="1" ref="CE1747" ca="1">-MIN(CE1746/30*INDIRECT(CE1742),CD1747-INDIRECT(CE1742))</f>
        <v>1000</v>
      </c>
      <c r="CF1747" s="113" cm="1">
        <f t="array" aca="1" ref="CF1747" ca="1">-MIN(CF1746/30*INDIRECT(CF1742),CE1747-INDIRECT(CF1742))</f>
        <v>1000</v>
      </c>
      <c r="CG1747" s="113" cm="1">
        <f t="array" aca="1" ref="CG1747" ca="1">-MIN(CG1746/30*INDIRECT(CG1742),CF1747-INDIRECT(CG1742))</f>
        <v>1000</v>
      </c>
      <c r="CH1747" s="113" cm="1">
        <f t="array" aca="1" ref="CH1747" ca="1">-MIN(CH1746/30*INDIRECT(CH1742),CG1747-INDIRECT(CH1742))</f>
        <v>1000</v>
      </c>
      <c r="CI1747" s="113" cm="1">
        <f t="array" aca="1" ref="CI1747" ca="1">-MIN(CI1746/30*INDIRECT(CI1742),CH1747-INDIRECT(CI1742))</f>
        <v>1000</v>
      </c>
      <c r="CJ1747" s="113" cm="1">
        <f t="array" aca="1" ref="CJ1747" ca="1">-MIN(CJ1746/30*INDIRECT(CJ1742),CI1747-INDIRECT(CJ1742))</f>
        <v>1000</v>
      </c>
      <c r="CK1747" s="113" cm="1">
        <f t="array" aca="1" ref="CK1747" ca="1">-MIN(CK1746/30*INDIRECT(CK1742),CJ1747-INDIRECT(CK1742))</f>
        <v>1000</v>
      </c>
      <c r="CL1747" s="113" cm="1">
        <f t="array" aca="1" ref="CL1747" ca="1">-MIN(CL1746/30*INDIRECT(CL1742),CK1747-INDIRECT(CL1742))</f>
        <v>1000</v>
      </c>
    </row>
    <row r="1748" spans="2:90" x14ac:dyDescent="0.4">
      <c r="B1748" s="9"/>
      <c r="C1748" s="27"/>
      <c r="D1748" s="27" t="s">
        <v>493</v>
      </c>
      <c r="E1748" s="27" t="s">
        <v>906</v>
      </c>
      <c r="F1748" s="27"/>
      <c r="G1748" s="27" t="s">
        <v>244</v>
      </c>
      <c r="H1748" s="27"/>
      <c r="I1748" s="78"/>
      <c r="J1748" s="78"/>
      <c r="K1748" s="33"/>
      <c r="L1748" s="33"/>
      <c r="M1748" s="33"/>
      <c r="N1748" s="33"/>
      <c r="O1748" s="33"/>
      <c r="P1748" s="33"/>
      <c r="R1748" s="33"/>
      <c r="S1748" s="33"/>
      <c r="T1748" s="33"/>
      <c r="U1748" s="33"/>
      <c r="V1748" s="33"/>
      <c r="W1748" s="33"/>
      <c r="X1748" s="33"/>
      <c r="Y1748" s="33"/>
      <c r="Z1748" s="33"/>
      <c r="AA1748" s="33"/>
      <c r="AB1748" s="33"/>
      <c r="AC1748" s="33"/>
      <c r="AD1748" s="33"/>
      <c r="AE1748" s="33"/>
      <c r="AF1748" s="33"/>
      <c r="AG1748" s="33"/>
      <c r="AH1748" s="33"/>
      <c r="AI1748" s="33"/>
      <c r="AJ1748" s="33"/>
      <c r="AK1748" s="33"/>
      <c r="AL1748" s="33"/>
      <c r="AM1748" s="33"/>
      <c r="AN1748" s="33"/>
      <c r="AO1748" s="33"/>
      <c r="AP1748" s="33"/>
      <c r="AQ1748" s="33"/>
      <c r="AR1748" s="33"/>
      <c r="AS1748" s="33"/>
      <c r="AT1748" s="33"/>
      <c r="AU1748" s="33"/>
      <c r="AV1748" s="33"/>
      <c r="AW1748" s="33"/>
      <c r="AX1748" s="33"/>
      <c r="AY1748" s="33"/>
      <c r="AZ1748" s="33"/>
      <c r="BA1748" s="33"/>
      <c r="BB1748" s="33"/>
      <c r="BC1748" s="33"/>
      <c r="BD1748" s="33"/>
      <c r="BE1748" s="33"/>
      <c r="BF1748" s="33"/>
      <c r="BG1748" s="33"/>
      <c r="BH1748" s="33"/>
      <c r="BI1748" s="33"/>
      <c r="BJ1748" s="33"/>
      <c r="BK1748" s="33"/>
      <c r="BL1748" s="33"/>
      <c r="BM1748" s="33"/>
      <c r="BN1748" s="33"/>
      <c r="BO1748" s="33"/>
      <c r="BP1748" s="33"/>
      <c r="BQ1748" s="33"/>
      <c r="BR1748" s="33"/>
      <c r="BS1748" s="33"/>
      <c r="BT1748" s="33"/>
      <c r="BU1748" s="33"/>
      <c r="BV1748" s="33"/>
      <c r="BW1748" s="33"/>
      <c r="BX1748" s="33"/>
      <c r="BY1748" s="33"/>
      <c r="BZ1748" s="33"/>
      <c r="CA1748" s="33"/>
      <c r="CB1748" s="33"/>
      <c r="CC1748" s="33"/>
      <c r="CD1748" s="33"/>
      <c r="CE1748" s="33"/>
      <c r="CF1748" s="33"/>
      <c r="CG1748" s="33"/>
      <c r="CH1748" s="33"/>
      <c r="CI1748" s="33"/>
      <c r="CJ1748" s="33"/>
      <c r="CK1748" s="33"/>
      <c r="CL1748" s="33"/>
    </row>
    <row r="1749" spans="2:90" x14ac:dyDescent="0.4">
      <c r="B1749" s="121" t="str">
        <f>"Change in "&amp;B1747</f>
        <v>Change in Inventory - (Secondary label)</v>
      </c>
      <c r="C1749" t="s">
        <v>234</v>
      </c>
      <c r="D1749" t="s">
        <v>493</v>
      </c>
      <c r="E1749" t="s">
        <v>906</v>
      </c>
      <c r="K1749" s="33">
        <f ca="1">SUMIF($3:$3,K$2,1749:1749)</f>
        <v>-1000</v>
      </c>
      <c r="L1749" s="33">
        <f ca="1">SUMIF($3:$3,L$2,1749:1749)</f>
        <v>0</v>
      </c>
      <c r="M1749" s="33">
        <f ca="1">SUMIF($3:$3,M$2,1749:1749)</f>
        <v>0</v>
      </c>
      <c r="N1749" s="33">
        <f ca="1">SUMIF($3:$3,N$2,1749:1749)</f>
        <v>0</v>
      </c>
      <c r="O1749" s="33">
        <f ca="1">SUMIF($3:$3,O$2,1749:1749)</f>
        <v>0</v>
      </c>
      <c r="P1749" s="33">
        <f ca="1">SUMIF($3:$3,P$2,1749:1749)</f>
        <v>0</v>
      </c>
      <c r="R1749" s="33"/>
      <c r="S1749" s="33">
        <f t="shared" ref="S1749:AX1749" ca="1" si="1949">R1747-S1747</f>
        <v>-1000</v>
      </c>
      <c r="T1749" s="33">
        <f t="shared" ca="1" si="1949"/>
        <v>0</v>
      </c>
      <c r="U1749" s="33">
        <f t="shared" ca="1" si="1949"/>
        <v>0</v>
      </c>
      <c r="V1749" s="33">
        <f t="shared" ca="1" si="1949"/>
        <v>0</v>
      </c>
      <c r="W1749" s="33">
        <f t="shared" ca="1" si="1949"/>
        <v>0</v>
      </c>
      <c r="X1749" s="33">
        <f t="shared" ca="1" si="1949"/>
        <v>0</v>
      </c>
      <c r="Y1749" s="33">
        <f t="shared" ca="1" si="1949"/>
        <v>0</v>
      </c>
      <c r="Z1749" s="33">
        <f t="shared" ca="1" si="1949"/>
        <v>0</v>
      </c>
      <c r="AA1749" s="33">
        <f t="shared" ca="1" si="1949"/>
        <v>0</v>
      </c>
      <c r="AB1749" s="33">
        <f t="shared" ca="1" si="1949"/>
        <v>0</v>
      </c>
      <c r="AC1749" s="33">
        <f t="shared" ca="1" si="1949"/>
        <v>0</v>
      </c>
      <c r="AD1749" s="33">
        <f t="shared" ca="1" si="1949"/>
        <v>0</v>
      </c>
      <c r="AE1749" s="33">
        <f t="shared" ca="1" si="1949"/>
        <v>0</v>
      </c>
      <c r="AF1749" s="33">
        <f t="shared" ca="1" si="1949"/>
        <v>0</v>
      </c>
      <c r="AG1749" s="33">
        <f t="shared" ca="1" si="1949"/>
        <v>0</v>
      </c>
      <c r="AH1749" s="33">
        <f t="shared" ca="1" si="1949"/>
        <v>0</v>
      </c>
      <c r="AI1749" s="33">
        <f t="shared" ca="1" si="1949"/>
        <v>0</v>
      </c>
      <c r="AJ1749" s="33">
        <f t="shared" ca="1" si="1949"/>
        <v>0</v>
      </c>
      <c r="AK1749" s="33">
        <f t="shared" ca="1" si="1949"/>
        <v>0</v>
      </c>
      <c r="AL1749" s="33">
        <f t="shared" ca="1" si="1949"/>
        <v>0</v>
      </c>
      <c r="AM1749" s="33">
        <f t="shared" ca="1" si="1949"/>
        <v>0</v>
      </c>
      <c r="AN1749" s="33">
        <f t="shared" ca="1" si="1949"/>
        <v>0</v>
      </c>
      <c r="AO1749" s="33">
        <f t="shared" ca="1" si="1949"/>
        <v>0</v>
      </c>
      <c r="AP1749" s="33">
        <f t="shared" ca="1" si="1949"/>
        <v>0</v>
      </c>
      <c r="AQ1749" s="33">
        <f t="shared" ca="1" si="1949"/>
        <v>0</v>
      </c>
      <c r="AR1749" s="33">
        <f t="shared" ca="1" si="1949"/>
        <v>0</v>
      </c>
      <c r="AS1749" s="33">
        <f t="shared" ca="1" si="1949"/>
        <v>0</v>
      </c>
      <c r="AT1749" s="33">
        <f t="shared" ca="1" si="1949"/>
        <v>0</v>
      </c>
      <c r="AU1749" s="33">
        <f t="shared" ca="1" si="1949"/>
        <v>0</v>
      </c>
      <c r="AV1749" s="33">
        <f t="shared" ca="1" si="1949"/>
        <v>0</v>
      </c>
      <c r="AW1749" s="33">
        <f t="shared" ca="1" si="1949"/>
        <v>0</v>
      </c>
      <c r="AX1749" s="33">
        <f t="shared" ca="1" si="1949"/>
        <v>0</v>
      </c>
      <c r="AY1749" s="33">
        <f t="shared" ref="AY1749:CD1749" ca="1" si="1950">AX1747-AY1747</f>
        <v>0</v>
      </c>
      <c r="AZ1749" s="33">
        <f t="shared" ca="1" si="1950"/>
        <v>0</v>
      </c>
      <c r="BA1749" s="33">
        <f t="shared" ca="1" si="1950"/>
        <v>0</v>
      </c>
      <c r="BB1749" s="33">
        <f t="shared" ca="1" si="1950"/>
        <v>0</v>
      </c>
      <c r="BC1749" s="33">
        <f t="shared" ca="1" si="1950"/>
        <v>0</v>
      </c>
      <c r="BD1749" s="33">
        <f t="shared" ca="1" si="1950"/>
        <v>0</v>
      </c>
      <c r="BE1749" s="33">
        <f t="shared" ca="1" si="1950"/>
        <v>0</v>
      </c>
      <c r="BF1749" s="33">
        <f t="shared" ca="1" si="1950"/>
        <v>0</v>
      </c>
      <c r="BG1749" s="33">
        <f t="shared" ca="1" si="1950"/>
        <v>0</v>
      </c>
      <c r="BH1749" s="33">
        <f t="shared" ca="1" si="1950"/>
        <v>0</v>
      </c>
      <c r="BI1749" s="33">
        <f t="shared" ca="1" si="1950"/>
        <v>0</v>
      </c>
      <c r="BJ1749" s="33">
        <f t="shared" ca="1" si="1950"/>
        <v>0</v>
      </c>
      <c r="BK1749" s="33">
        <f t="shared" ca="1" si="1950"/>
        <v>0</v>
      </c>
      <c r="BL1749" s="33">
        <f t="shared" ca="1" si="1950"/>
        <v>0</v>
      </c>
      <c r="BM1749" s="33">
        <f t="shared" ca="1" si="1950"/>
        <v>0</v>
      </c>
      <c r="BN1749" s="33">
        <f t="shared" ca="1" si="1950"/>
        <v>0</v>
      </c>
      <c r="BO1749" s="33">
        <f t="shared" ca="1" si="1950"/>
        <v>0</v>
      </c>
      <c r="BP1749" s="33">
        <f t="shared" ca="1" si="1950"/>
        <v>0</v>
      </c>
      <c r="BQ1749" s="33">
        <f t="shared" ca="1" si="1950"/>
        <v>0</v>
      </c>
      <c r="BR1749" s="33">
        <f t="shared" ca="1" si="1950"/>
        <v>0</v>
      </c>
      <c r="BS1749" s="33">
        <f t="shared" ca="1" si="1950"/>
        <v>0</v>
      </c>
      <c r="BT1749" s="33">
        <f t="shared" ca="1" si="1950"/>
        <v>0</v>
      </c>
      <c r="BU1749" s="33">
        <f t="shared" ca="1" si="1950"/>
        <v>0</v>
      </c>
      <c r="BV1749" s="33">
        <f t="shared" ca="1" si="1950"/>
        <v>0</v>
      </c>
      <c r="BW1749" s="33">
        <f t="shared" ca="1" si="1950"/>
        <v>0</v>
      </c>
      <c r="BX1749" s="33">
        <f t="shared" ca="1" si="1950"/>
        <v>0</v>
      </c>
      <c r="BY1749" s="33">
        <f t="shared" ca="1" si="1950"/>
        <v>0</v>
      </c>
      <c r="BZ1749" s="33">
        <f t="shared" ca="1" si="1950"/>
        <v>0</v>
      </c>
      <c r="CA1749" s="33">
        <f t="shared" ca="1" si="1950"/>
        <v>0</v>
      </c>
      <c r="CB1749" s="33">
        <f t="shared" ca="1" si="1950"/>
        <v>0</v>
      </c>
      <c r="CC1749" s="33">
        <f t="shared" ca="1" si="1950"/>
        <v>0</v>
      </c>
      <c r="CD1749" s="33">
        <f t="shared" ca="1" si="1950"/>
        <v>0</v>
      </c>
      <c r="CE1749" s="33">
        <f t="shared" ref="CE1749:CL1749" ca="1" si="1951">CD1747-CE1747</f>
        <v>0</v>
      </c>
      <c r="CF1749" s="33">
        <f t="shared" ca="1" si="1951"/>
        <v>0</v>
      </c>
      <c r="CG1749" s="33">
        <f t="shared" ca="1" si="1951"/>
        <v>0</v>
      </c>
      <c r="CH1749" s="33">
        <f t="shared" ca="1" si="1951"/>
        <v>0</v>
      </c>
      <c r="CI1749" s="33">
        <f t="shared" ca="1" si="1951"/>
        <v>0</v>
      </c>
      <c r="CJ1749" s="33">
        <f t="shared" ca="1" si="1951"/>
        <v>0</v>
      </c>
      <c r="CK1749" s="33">
        <f t="shared" ca="1" si="1951"/>
        <v>0</v>
      </c>
      <c r="CL1749" s="33">
        <f t="shared" ca="1" si="1951"/>
        <v>0</v>
      </c>
    </row>
    <row r="1750" spans="2:90" x14ac:dyDescent="0.4">
      <c r="B1750" s="121"/>
      <c r="D1750" t="s">
        <v>493</v>
      </c>
      <c r="E1750" t="s">
        <v>906</v>
      </c>
      <c r="G1750" t="s">
        <v>244</v>
      </c>
      <c r="K1750" s="33"/>
      <c r="L1750" s="33"/>
      <c r="M1750" s="33"/>
      <c r="N1750" s="33"/>
      <c r="O1750" s="33"/>
      <c r="P1750" s="33"/>
      <c r="R1750" s="33"/>
      <c r="S1750" s="33"/>
      <c r="T1750" s="33"/>
      <c r="U1750" s="33"/>
      <c r="V1750" s="33"/>
      <c r="W1750" s="33"/>
      <c r="X1750" s="33"/>
      <c r="Y1750" s="33"/>
      <c r="Z1750" s="33"/>
      <c r="AA1750" s="33"/>
      <c r="AB1750" s="33"/>
      <c r="AC1750" s="33"/>
      <c r="AD1750" s="33"/>
      <c r="AE1750" s="33"/>
      <c r="AF1750" s="33"/>
      <c r="AG1750" s="33"/>
      <c r="AH1750" s="33"/>
      <c r="AI1750" s="33"/>
      <c r="AJ1750" s="33"/>
      <c r="AK1750" s="33"/>
      <c r="AL1750" s="33"/>
      <c r="AM1750" s="33"/>
      <c r="AN1750" s="33"/>
      <c r="AO1750" s="33"/>
      <c r="AP1750" s="33"/>
      <c r="AQ1750" s="33"/>
      <c r="AR1750" s="33"/>
      <c r="AS1750" s="33"/>
      <c r="AT1750" s="33"/>
      <c r="AU1750" s="33"/>
      <c r="AV1750" s="33"/>
      <c r="AW1750" s="33"/>
      <c r="AX1750" s="33"/>
      <c r="AY1750" s="33"/>
      <c r="AZ1750" s="33"/>
      <c r="BA1750" s="33"/>
      <c r="BB1750" s="33"/>
      <c r="BC1750" s="33"/>
      <c r="BD1750" s="33"/>
      <c r="BE1750" s="33"/>
      <c r="BF1750" s="33"/>
      <c r="BG1750" s="33"/>
      <c r="BH1750" s="33"/>
      <c r="BI1750" s="33"/>
      <c r="BJ1750" s="33"/>
      <c r="BK1750" s="33"/>
      <c r="BL1750" s="33"/>
      <c r="BM1750" s="33"/>
      <c r="BN1750" s="33"/>
      <c r="BO1750" s="33"/>
      <c r="BP1750" s="33"/>
      <c r="BQ1750" s="33"/>
      <c r="BR1750" s="33"/>
      <c r="BS1750" s="33"/>
      <c r="BT1750" s="33"/>
      <c r="BU1750" s="33"/>
      <c r="BV1750" s="33"/>
      <c r="BW1750" s="33"/>
      <c r="BX1750" s="33"/>
      <c r="BY1750" s="33"/>
      <c r="BZ1750" s="33"/>
      <c r="CA1750" s="33"/>
      <c r="CB1750" s="33"/>
      <c r="CC1750" s="33"/>
      <c r="CD1750" s="33"/>
      <c r="CE1750" s="33"/>
      <c r="CF1750" s="33"/>
      <c r="CG1750" s="33"/>
      <c r="CH1750" s="33"/>
      <c r="CI1750" s="33"/>
      <c r="CJ1750" s="33"/>
      <c r="CK1750" s="33"/>
      <c r="CL1750" s="33"/>
    </row>
    <row r="1751" spans="2:90" x14ac:dyDescent="0.4">
      <c r="B1751" s="8" t="str">
        <f>B1736</f>
        <v>(Primary label)</v>
      </c>
      <c r="D1751" t="s">
        <v>493</v>
      </c>
      <c r="E1751" t="s">
        <v>906</v>
      </c>
      <c r="G1751" t="s">
        <v>330</v>
      </c>
      <c r="K1751" s="53"/>
      <c r="L1751" s="53"/>
      <c r="M1751" s="53"/>
      <c r="N1751" s="53"/>
      <c r="O1751" s="53"/>
      <c r="P1751" s="53"/>
      <c r="R1751" s="24"/>
      <c r="S1751" s="24"/>
      <c r="T1751" s="24"/>
      <c r="U1751" s="24"/>
      <c r="V1751" s="24"/>
      <c r="W1751" s="24"/>
      <c r="X1751" s="24"/>
      <c r="Y1751" s="24"/>
      <c r="Z1751" s="24"/>
      <c r="AA1751" s="24"/>
      <c r="AB1751" s="24"/>
      <c r="AC1751" s="24"/>
      <c r="AD1751" s="24"/>
      <c r="AE1751" s="24"/>
      <c r="AF1751" s="24"/>
      <c r="AG1751" s="24"/>
      <c r="AH1751" s="24"/>
      <c r="AI1751" s="24"/>
      <c r="AJ1751" s="24"/>
      <c r="AK1751" s="24"/>
      <c r="AL1751" s="24"/>
      <c r="AM1751" s="24"/>
      <c r="AN1751" s="24"/>
      <c r="AO1751" s="24"/>
      <c r="AP1751" s="24"/>
      <c r="AQ1751" s="24"/>
      <c r="AR1751" s="24"/>
      <c r="AS1751" s="24"/>
      <c r="AT1751" s="24"/>
      <c r="AU1751" s="24"/>
      <c r="AV1751" s="24"/>
      <c r="AW1751" s="24"/>
      <c r="AX1751" s="24"/>
      <c r="AY1751" s="24"/>
      <c r="AZ1751" s="24"/>
      <c r="BA1751" s="24"/>
      <c r="BB1751" s="24"/>
      <c r="BC1751" s="24"/>
      <c r="BD1751" s="24"/>
      <c r="BE1751" s="24"/>
      <c r="BF1751" s="24"/>
      <c r="BG1751" s="24"/>
      <c r="BH1751" s="24"/>
      <c r="BI1751" s="24"/>
      <c r="BJ1751" s="24"/>
      <c r="BK1751" s="24"/>
      <c r="BL1751" s="24"/>
      <c r="BM1751" s="24"/>
      <c r="BN1751" s="24"/>
      <c r="BO1751" s="24"/>
      <c r="BP1751" s="24"/>
      <c r="BQ1751" s="24"/>
      <c r="BR1751" s="24"/>
      <c r="BS1751" s="24"/>
      <c r="BT1751" s="24"/>
      <c r="BU1751" s="24"/>
      <c r="BV1751" s="24"/>
      <c r="BW1751" s="24"/>
      <c r="BX1751" s="24"/>
      <c r="BY1751" s="24"/>
      <c r="BZ1751" s="24"/>
      <c r="CA1751" s="24"/>
      <c r="CB1751" s="24"/>
      <c r="CC1751" s="24"/>
      <c r="CD1751" s="24"/>
      <c r="CE1751" s="24"/>
      <c r="CF1751" s="24"/>
      <c r="CG1751" s="24"/>
      <c r="CH1751" s="24"/>
      <c r="CI1751" s="24"/>
      <c r="CJ1751" s="24"/>
      <c r="CK1751" s="24"/>
      <c r="CL1751" s="24"/>
    </row>
    <row r="1752" spans="2:90" x14ac:dyDescent="0.4">
      <c r="B1752" s="8" t="str">
        <f>B1737</f>
        <v>primary unit</v>
      </c>
      <c r="D1752" t="s">
        <v>493</v>
      </c>
      <c r="E1752" t="s">
        <v>906</v>
      </c>
      <c r="G1752" t="s">
        <v>330</v>
      </c>
      <c r="K1752" s="53"/>
      <c r="L1752" s="53"/>
      <c r="M1752" s="53"/>
      <c r="N1752" s="53"/>
      <c r="O1752" s="53"/>
      <c r="P1752" s="53"/>
      <c r="R1752" s="24"/>
      <c r="S1752" s="24"/>
      <c r="T1752" s="24"/>
      <c r="U1752" s="24"/>
      <c r="V1752" s="24"/>
      <c r="W1752" s="24"/>
      <c r="X1752" s="24"/>
      <c r="Y1752" s="24"/>
      <c r="Z1752" s="24"/>
      <c r="AA1752" s="24"/>
      <c r="AB1752" s="24"/>
      <c r="AC1752" s="24"/>
      <c r="AD1752" s="24"/>
      <c r="AE1752" s="24"/>
      <c r="AF1752" s="24"/>
      <c r="AG1752" s="24"/>
      <c r="AH1752" s="24"/>
      <c r="AI1752" s="24"/>
      <c r="AJ1752" s="24"/>
      <c r="AK1752" s="24"/>
      <c r="AL1752" s="24"/>
      <c r="AM1752" s="24"/>
      <c r="AN1752" s="24"/>
      <c r="AO1752" s="24"/>
      <c r="AP1752" s="24"/>
      <c r="AQ1752" s="24"/>
      <c r="AR1752" s="24"/>
      <c r="AS1752" s="24"/>
      <c r="AT1752" s="24"/>
      <c r="AU1752" s="24"/>
      <c r="AV1752" s="24"/>
      <c r="AW1752" s="24"/>
      <c r="AX1752" s="24"/>
      <c r="AY1752" s="24"/>
      <c r="AZ1752" s="24"/>
      <c r="BA1752" s="24"/>
      <c r="BB1752" s="24"/>
      <c r="BC1752" s="24"/>
      <c r="BD1752" s="24"/>
      <c r="BE1752" s="24"/>
      <c r="BF1752" s="24"/>
      <c r="BG1752" s="24"/>
      <c r="BH1752" s="24"/>
      <c r="BI1752" s="24"/>
      <c r="BJ1752" s="24"/>
      <c r="BK1752" s="24"/>
      <c r="BL1752" s="24"/>
      <c r="BM1752" s="24"/>
      <c r="BN1752" s="24"/>
      <c r="BO1752" s="24"/>
      <c r="BP1752" s="24"/>
      <c r="BQ1752" s="24"/>
      <c r="BR1752" s="24"/>
      <c r="BS1752" s="24"/>
      <c r="BT1752" s="24"/>
      <c r="BU1752" s="24"/>
      <c r="BV1752" s="24"/>
      <c r="BW1752" s="24"/>
      <c r="BX1752" s="24"/>
      <c r="BY1752" s="24"/>
      <c r="BZ1752" s="24"/>
      <c r="CA1752" s="24"/>
      <c r="CB1752" s="24"/>
      <c r="CC1752" s="24"/>
      <c r="CD1752" s="24"/>
      <c r="CE1752" s="24"/>
      <c r="CF1752" s="24"/>
      <c r="CG1752" s="24"/>
      <c r="CH1752" s="24"/>
      <c r="CI1752" s="24"/>
      <c r="CJ1752" s="24"/>
      <c r="CK1752" s="24"/>
      <c r="CL1752" s="24"/>
    </row>
    <row r="1753" spans="2:90" x14ac:dyDescent="0.4">
      <c r="B1753" s="8" t="str">
        <f>B1738</f>
        <v>Primary revenue driver</v>
      </c>
      <c r="D1753" t="s">
        <v>493</v>
      </c>
      <c r="E1753" t="s">
        <v>906</v>
      </c>
      <c r="G1753" t="s">
        <v>330</v>
      </c>
      <c r="K1753" s="53"/>
      <c r="L1753" s="53"/>
      <c r="M1753" s="53"/>
      <c r="N1753" s="53"/>
      <c r="O1753" s="53"/>
      <c r="P1753" s="53"/>
      <c r="R1753" s="24"/>
      <c r="S1753" s="208" t="str">
        <f t="shared" ref="S1753" si="1952">S1738</f>
        <v>S$12</v>
      </c>
      <c r="T1753" s="208" t="str">
        <f t="shared" ref="T1753:AX1753" si="1953">T1738</f>
        <v>T$12</v>
      </c>
      <c r="U1753" s="208" t="str">
        <f t="shared" si="1953"/>
        <v>U$12</v>
      </c>
      <c r="V1753" s="208" t="str">
        <f t="shared" si="1953"/>
        <v>V$12</v>
      </c>
      <c r="W1753" s="208" t="str">
        <f t="shared" si="1953"/>
        <v>W$12</v>
      </c>
      <c r="X1753" s="208" t="str">
        <f t="shared" si="1953"/>
        <v>X$12</v>
      </c>
      <c r="Y1753" s="208" t="str">
        <f t="shared" si="1953"/>
        <v>Y$12</v>
      </c>
      <c r="Z1753" s="208" t="str">
        <f t="shared" si="1953"/>
        <v>Z$12</v>
      </c>
      <c r="AA1753" s="208" t="str">
        <f t="shared" si="1953"/>
        <v>AA$12</v>
      </c>
      <c r="AB1753" s="208" t="str">
        <f t="shared" si="1953"/>
        <v>AB$12</v>
      </c>
      <c r="AC1753" s="208" t="str">
        <f t="shared" si="1953"/>
        <v>AC$12</v>
      </c>
      <c r="AD1753" s="208" t="str">
        <f t="shared" si="1953"/>
        <v>AD$12</v>
      </c>
      <c r="AE1753" s="208" t="str">
        <f t="shared" si="1953"/>
        <v>AE$12</v>
      </c>
      <c r="AF1753" s="208" t="str">
        <f t="shared" si="1953"/>
        <v>AF$12</v>
      </c>
      <c r="AG1753" s="208" t="str">
        <f t="shared" si="1953"/>
        <v>AG$12</v>
      </c>
      <c r="AH1753" s="208" t="str">
        <f t="shared" si="1953"/>
        <v>AH$12</v>
      </c>
      <c r="AI1753" s="208" t="str">
        <f t="shared" si="1953"/>
        <v>AI$12</v>
      </c>
      <c r="AJ1753" s="208" t="str">
        <f t="shared" si="1953"/>
        <v>AJ$12</v>
      </c>
      <c r="AK1753" s="208" t="str">
        <f t="shared" si="1953"/>
        <v>AK$12</v>
      </c>
      <c r="AL1753" s="208" t="str">
        <f t="shared" si="1953"/>
        <v>AL$12</v>
      </c>
      <c r="AM1753" s="208" t="str">
        <f t="shared" si="1953"/>
        <v>AM$12</v>
      </c>
      <c r="AN1753" s="208" t="str">
        <f t="shared" si="1953"/>
        <v>AN$12</v>
      </c>
      <c r="AO1753" s="208" t="str">
        <f t="shared" si="1953"/>
        <v>AO$12</v>
      </c>
      <c r="AP1753" s="208" t="str">
        <f t="shared" si="1953"/>
        <v>AP$12</v>
      </c>
      <c r="AQ1753" s="208" t="str">
        <f t="shared" si="1953"/>
        <v>AQ$12</v>
      </c>
      <c r="AR1753" s="208" t="str">
        <f t="shared" si="1953"/>
        <v>AR$12</v>
      </c>
      <c r="AS1753" s="208" t="str">
        <f t="shared" si="1953"/>
        <v>AS$12</v>
      </c>
      <c r="AT1753" s="208" t="str">
        <f t="shared" si="1953"/>
        <v>AT$12</v>
      </c>
      <c r="AU1753" s="208" t="str">
        <f t="shared" si="1953"/>
        <v>AU$12</v>
      </c>
      <c r="AV1753" s="208" t="str">
        <f t="shared" si="1953"/>
        <v>AV$12</v>
      </c>
      <c r="AW1753" s="208" t="str">
        <f t="shared" si="1953"/>
        <v>AW$12</v>
      </c>
      <c r="AX1753" s="208" t="str">
        <f t="shared" si="1953"/>
        <v>AX$12</v>
      </c>
      <c r="AY1753" s="208" t="str">
        <f t="shared" ref="AY1753:CD1753" si="1954">AY1738</f>
        <v>AY$12</v>
      </c>
      <c r="AZ1753" s="208" t="str">
        <f t="shared" si="1954"/>
        <v>AZ$12</v>
      </c>
      <c r="BA1753" s="208" t="str">
        <f t="shared" si="1954"/>
        <v>BA$12</v>
      </c>
      <c r="BB1753" s="208" t="str">
        <f t="shared" si="1954"/>
        <v>BB$12</v>
      </c>
      <c r="BC1753" s="208" t="str">
        <f t="shared" si="1954"/>
        <v>BC$12</v>
      </c>
      <c r="BD1753" s="208" t="str">
        <f t="shared" si="1954"/>
        <v>BD$12</v>
      </c>
      <c r="BE1753" s="208" t="str">
        <f t="shared" si="1954"/>
        <v>BE$12</v>
      </c>
      <c r="BF1753" s="208" t="str">
        <f t="shared" si="1954"/>
        <v>BF$12</v>
      </c>
      <c r="BG1753" s="208" t="str">
        <f t="shared" si="1954"/>
        <v>BG$12</v>
      </c>
      <c r="BH1753" s="208" t="str">
        <f t="shared" si="1954"/>
        <v>BH$12</v>
      </c>
      <c r="BI1753" s="208" t="str">
        <f t="shared" si="1954"/>
        <v>BI$12</v>
      </c>
      <c r="BJ1753" s="208" t="str">
        <f t="shared" si="1954"/>
        <v>BJ$12</v>
      </c>
      <c r="BK1753" s="208" t="str">
        <f t="shared" si="1954"/>
        <v>BK$12</v>
      </c>
      <c r="BL1753" s="208" t="str">
        <f t="shared" si="1954"/>
        <v>BL$12</v>
      </c>
      <c r="BM1753" s="208" t="str">
        <f t="shared" si="1954"/>
        <v>BM$12</v>
      </c>
      <c r="BN1753" s="208" t="str">
        <f t="shared" si="1954"/>
        <v>BN$12</v>
      </c>
      <c r="BO1753" s="208" t="str">
        <f t="shared" si="1954"/>
        <v>BO$12</v>
      </c>
      <c r="BP1753" s="208" t="str">
        <f t="shared" si="1954"/>
        <v>BP$12</v>
      </c>
      <c r="BQ1753" s="208" t="str">
        <f t="shared" si="1954"/>
        <v>BQ$12</v>
      </c>
      <c r="BR1753" s="208" t="str">
        <f t="shared" si="1954"/>
        <v>BR$12</v>
      </c>
      <c r="BS1753" s="208" t="str">
        <f t="shared" si="1954"/>
        <v>BS$12</v>
      </c>
      <c r="BT1753" s="208" t="str">
        <f t="shared" si="1954"/>
        <v>BT$12</v>
      </c>
      <c r="BU1753" s="208" t="str">
        <f t="shared" si="1954"/>
        <v>BU$12</v>
      </c>
      <c r="BV1753" s="208" t="str">
        <f t="shared" si="1954"/>
        <v>BV$12</v>
      </c>
      <c r="BW1753" s="208" t="str">
        <f t="shared" si="1954"/>
        <v>BW$12</v>
      </c>
      <c r="BX1753" s="208" t="str">
        <f t="shared" si="1954"/>
        <v>BX$12</v>
      </c>
      <c r="BY1753" s="208" t="str">
        <f t="shared" si="1954"/>
        <v>BY$12</v>
      </c>
      <c r="BZ1753" s="208" t="str">
        <f t="shared" si="1954"/>
        <v>BZ$12</v>
      </c>
      <c r="CA1753" s="208" t="str">
        <f t="shared" si="1954"/>
        <v>CA$12</v>
      </c>
      <c r="CB1753" s="208" t="str">
        <f t="shared" si="1954"/>
        <v>CB$12</v>
      </c>
      <c r="CC1753" s="208" t="str">
        <f t="shared" si="1954"/>
        <v>CC$12</v>
      </c>
      <c r="CD1753" s="208" t="str">
        <f t="shared" si="1954"/>
        <v>CD$12</v>
      </c>
      <c r="CE1753" s="208" t="str">
        <f t="shared" ref="CE1753:CK1753" si="1955">CE1738</f>
        <v>CE$12</v>
      </c>
      <c r="CF1753" s="208" t="str">
        <f t="shared" si="1955"/>
        <v>CF$12</v>
      </c>
      <c r="CG1753" s="208" t="str">
        <f t="shared" si="1955"/>
        <v>CG$12</v>
      </c>
      <c r="CH1753" s="208" t="str">
        <f t="shared" si="1955"/>
        <v>CH$12</v>
      </c>
      <c r="CI1753" s="208" t="str">
        <f t="shared" si="1955"/>
        <v>CI$12</v>
      </c>
      <c r="CJ1753" s="208" t="str">
        <f t="shared" si="1955"/>
        <v>CJ$12</v>
      </c>
      <c r="CK1753" s="208" t="str">
        <f t="shared" si="1955"/>
        <v>CK$12</v>
      </c>
      <c r="CL1753" s="208" t="str">
        <f t="shared" ref="CL1753" si="1956">CL1738</f>
        <v>CL$12</v>
      </c>
    </row>
    <row r="1754" spans="2:90" x14ac:dyDescent="0.4">
      <c r="B1754" s="8" t="str">
        <f>B1739</f>
        <v>Primary volume driver</v>
      </c>
      <c r="C1754" s="56"/>
      <c r="D1754" s="56" t="s">
        <v>493</v>
      </c>
      <c r="E1754" s="56" t="s">
        <v>906</v>
      </c>
      <c r="F1754" s="56"/>
      <c r="G1754" s="56" t="s">
        <v>330</v>
      </c>
      <c r="H1754" s="56"/>
      <c r="I1754" s="79"/>
      <c r="J1754" s="79"/>
      <c r="K1754" s="15"/>
      <c r="L1754" s="15"/>
      <c r="M1754" s="15"/>
      <c r="N1754" s="15"/>
      <c r="O1754" s="15"/>
      <c r="P1754" s="15"/>
      <c r="R1754" s="15"/>
      <c r="S1754" s="208" t="str">
        <f t="shared" ref="S1754" si="1957">S1739</f>
        <v>S$13</v>
      </c>
      <c r="T1754" s="208" t="str">
        <f t="shared" ref="T1754:AX1754" si="1958">T1739</f>
        <v>T$13</v>
      </c>
      <c r="U1754" s="208" t="str">
        <f t="shared" si="1958"/>
        <v>U$13</v>
      </c>
      <c r="V1754" s="208" t="str">
        <f t="shared" si="1958"/>
        <v>V$13</v>
      </c>
      <c r="W1754" s="208" t="str">
        <f t="shared" si="1958"/>
        <v>W$13</v>
      </c>
      <c r="X1754" s="208" t="str">
        <f t="shared" si="1958"/>
        <v>X$13</v>
      </c>
      <c r="Y1754" s="208" t="str">
        <f t="shared" si="1958"/>
        <v>Y$13</v>
      </c>
      <c r="Z1754" s="208" t="str">
        <f t="shared" si="1958"/>
        <v>Z$13</v>
      </c>
      <c r="AA1754" s="208" t="str">
        <f t="shared" si="1958"/>
        <v>AA$13</v>
      </c>
      <c r="AB1754" s="208" t="str">
        <f t="shared" si="1958"/>
        <v>AB$13</v>
      </c>
      <c r="AC1754" s="208" t="str">
        <f t="shared" si="1958"/>
        <v>AC$13</v>
      </c>
      <c r="AD1754" s="208" t="str">
        <f t="shared" si="1958"/>
        <v>AD$13</v>
      </c>
      <c r="AE1754" s="208" t="str">
        <f t="shared" si="1958"/>
        <v>AE$13</v>
      </c>
      <c r="AF1754" s="208" t="str">
        <f t="shared" si="1958"/>
        <v>AF$13</v>
      </c>
      <c r="AG1754" s="208" t="str">
        <f t="shared" si="1958"/>
        <v>AG$13</v>
      </c>
      <c r="AH1754" s="208" t="str">
        <f t="shared" si="1958"/>
        <v>AH$13</v>
      </c>
      <c r="AI1754" s="208" t="str">
        <f t="shared" si="1958"/>
        <v>AI$13</v>
      </c>
      <c r="AJ1754" s="208" t="str">
        <f t="shared" si="1958"/>
        <v>AJ$13</v>
      </c>
      <c r="AK1754" s="208" t="str">
        <f t="shared" si="1958"/>
        <v>AK$13</v>
      </c>
      <c r="AL1754" s="208" t="str">
        <f t="shared" si="1958"/>
        <v>AL$13</v>
      </c>
      <c r="AM1754" s="208" t="str">
        <f t="shared" si="1958"/>
        <v>AM$13</v>
      </c>
      <c r="AN1754" s="208" t="str">
        <f t="shared" si="1958"/>
        <v>AN$13</v>
      </c>
      <c r="AO1754" s="208" t="str">
        <f t="shared" si="1958"/>
        <v>AO$13</v>
      </c>
      <c r="AP1754" s="208" t="str">
        <f t="shared" si="1958"/>
        <v>AP$13</v>
      </c>
      <c r="AQ1754" s="208" t="str">
        <f t="shared" si="1958"/>
        <v>AQ$13</v>
      </c>
      <c r="AR1754" s="208" t="str">
        <f t="shared" si="1958"/>
        <v>AR$13</v>
      </c>
      <c r="AS1754" s="208" t="str">
        <f t="shared" si="1958"/>
        <v>AS$13</v>
      </c>
      <c r="AT1754" s="208" t="str">
        <f t="shared" si="1958"/>
        <v>AT$13</v>
      </c>
      <c r="AU1754" s="208" t="str">
        <f t="shared" si="1958"/>
        <v>AU$13</v>
      </c>
      <c r="AV1754" s="208" t="str">
        <f t="shared" si="1958"/>
        <v>AV$13</v>
      </c>
      <c r="AW1754" s="208" t="str">
        <f t="shared" si="1958"/>
        <v>AW$13</v>
      </c>
      <c r="AX1754" s="208" t="str">
        <f t="shared" si="1958"/>
        <v>AX$13</v>
      </c>
      <c r="AY1754" s="208" t="str">
        <f t="shared" ref="AY1754:CD1754" si="1959">AY1739</f>
        <v>AY$13</v>
      </c>
      <c r="AZ1754" s="208" t="str">
        <f t="shared" si="1959"/>
        <v>AZ$13</v>
      </c>
      <c r="BA1754" s="208" t="str">
        <f t="shared" si="1959"/>
        <v>BA$13</v>
      </c>
      <c r="BB1754" s="208" t="str">
        <f t="shared" si="1959"/>
        <v>BB$13</v>
      </c>
      <c r="BC1754" s="208" t="str">
        <f t="shared" si="1959"/>
        <v>BC$13</v>
      </c>
      <c r="BD1754" s="208" t="str">
        <f t="shared" si="1959"/>
        <v>BD$13</v>
      </c>
      <c r="BE1754" s="208" t="str">
        <f t="shared" si="1959"/>
        <v>BE$13</v>
      </c>
      <c r="BF1754" s="208" t="str">
        <f t="shared" si="1959"/>
        <v>BF$13</v>
      </c>
      <c r="BG1754" s="208" t="str">
        <f t="shared" si="1959"/>
        <v>BG$13</v>
      </c>
      <c r="BH1754" s="208" t="str">
        <f t="shared" si="1959"/>
        <v>BH$13</v>
      </c>
      <c r="BI1754" s="208" t="str">
        <f t="shared" si="1959"/>
        <v>BI$13</v>
      </c>
      <c r="BJ1754" s="208" t="str">
        <f t="shared" si="1959"/>
        <v>BJ$13</v>
      </c>
      <c r="BK1754" s="208" t="str">
        <f t="shared" si="1959"/>
        <v>BK$13</v>
      </c>
      <c r="BL1754" s="208" t="str">
        <f t="shared" si="1959"/>
        <v>BL$13</v>
      </c>
      <c r="BM1754" s="208" t="str">
        <f t="shared" si="1959"/>
        <v>BM$13</v>
      </c>
      <c r="BN1754" s="208" t="str">
        <f t="shared" si="1959"/>
        <v>BN$13</v>
      </c>
      <c r="BO1754" s="208" t="str">
        <f t="shared" si="1959"/>
        <v>BO$13</v>
      </c>
      <c r="BP1754" s="208" t="str">
        <f t="shared" si="1959"/>
        <v>BP$13</v>
      </c>
      <c r="BQ1754" s="208" t="str">
        <f t="shared" si="1959"/>
        <v>BQ$13</v>
      </c>
      <c r="BR1754" s="208" t="str">
        <f t="shared" si="1959"/>
        <v>BR$13</v>
      </c>
      <c r="BS1754" s="208" t="str">
        <f t="shared" si="1959"/>
        <v>BS$13</v>
      </c>
      <c r="BT1754" s="208" t="str">
        <f t="shared" si="1959"/>
        <v>BT$13</v>
      </c>
      <c r="BU1754" s="208" t="str">
        <f t="shared" si="1959"/>
        <v>BU$13</v>
      </c>
      <c r="BV1754" s="208" t="str">
        <f t="shared" si="1959"/>
        <v>BV$13</v>
      </c>
      <c r="BW1754" s="208" t="str">
        <f t="shared" si="1959"/>
        <v>BW$13</v>
      </c>
      <c r="BX1754" s="208" t="str">
        <f t="shared" si="1959"/>
        <v>BX$13</v>
      </c>
      <c r="BY1754" s="208" t="str">
        <f t="shared" si="1959"/>
        <v>BY$13</v>
      </c>
      <c r="BZ1754" s="208" t="str">
        <f t="shared" si="1959"/>
        <v>BZ$13</v>
      </c>
      <c r="CA1754" s="208" t="str">
        <f t="shared" si="1959"/>
        <v>CA$13</v>
      </c>
      <c r="CB1754" s="208" t="str">
        <f t="shared" si="1959"/>
        <v>CB$13</v>
      </c>
      <c r="CC1754" s="208" t="str">
        <f t="shared" si="1959"/>
        <v>CC$13</v>
      </c>
      <c r="CD1754" s="208" t="str">
        <f t="shared" si="1959"/>
        <v>CD$13</v>
      </c>
      <c r="CE1754" s="208" t="str">
        <f t="shared" ref="CE1754:CK1754" si="1960">CE1739</f>
        <v>CE$13</v>
      </c>
      <c r="CF1754" s="208" t="str">
        <f t="shared" si="1960"/>
        <v>CF$13</v>
      </c>
      <c r="CG1754" s="208" t="str">
        <f t="shared" si="1960"/>
        <v>CG$13</v>
      </c>
      <c r="CH1754" s="208" t="str">
        <f t="shared" si="1960"/>
        <v>CH$13</v>
      </c>
      <c r="CI1754" s="208" t="str">
        <f t="shared" si="1960"/>
        <v>CI$13</v>
      </c>
      <c r="CJ1754" s="208" t="str">
        <f t="shared" si="1960"/>
        <v>CJ$13</v>
      </c>
      <c r="CK1754" s="208" t="str">
        <f t="shared" si="1960"/>
        <v>CK$13</v>
      </c>
      <c r="CL1754" s="208" t="str">
        <f t="shared" ref="CL1754" si="1961">CL1739</f>
        <v>CL$13</v>
      </c>
    </row>
    <row r="1755" spans="2:90" x14ac:dyDescent="0.4">
      <c r="B1755" s="87" t="str">
        <f>B1744</f>
        <v xml:space="preserve">COGS w/ inventory - volume driven: </v>
      </c>
      <c r="C1755" s="12"/>
      <c r="D1755" s="12" t="s">
        <v>493</v>
      </c>
      <c r="E1755" s="12" t="s">
        <v>906</v>
      </c>
      <c r="F1755" s="12"/>
      <c r="G1755" s="12" t="s">
        <v>330</v>
      </c>
      <c r="H1755" s="12"/>
      <c r="I1755" s="60"/>
      <c r="J1755" s="60"/>
      <c r="K1755" s="15"/>
      <c r="L1755" s="15"/>
      <c r="M1755" s="15"/>
      <c r="N1755" s="15"/>
      <c r="O1755" s="15"/>
      <c r="P1755" s="15"/>
      <c r="R1755" s="15"/>
      <c r="S1755" s="208">
        <f t="shared" ref="S1755" si="1962">S1740</f>
        <v>0</v>
      </c>
      <c r="T1755" s="208">
        <f t="shared" ref="T1755:AX1755" si="1963">T1740</f>
        <v>0</v>
      </c>
      <c r="U1755" s="208">
        <f t="shared" si="1963"/>
        <v>0</v>
      </c>
      <c r="V1755" s="208">
        <f t="shared" si="1963"/>
        <v>0</v>
      </c>
      <c r="W1755" s="208">
        <f t="shared" si="1963"/>
        <v>0</v>
      </c>
      <c r="X1755" s="208">
        <f t="shared" si="1963"/>
        <v>0</v>
      </c>
      <c r="Y1755" s="208">
        <f t="shared" si="1963"/>
        <v>0</v>
      </c>
      <c r="Z1755" s="208">
        <f t="shared" si="1963"/>
        <v>0</v>
      </c>
      <c r="AA1755" s="208">
        <f t="shared" si="1963"/>
        <v>0</v>
      </c>
      <c r="AB1755" s="208">
        <f t="shared" si="1963"/>
        <v>0</v>
      </c>
      <c r="AC1755" s="208">
        <f t="shared" si="1963"/>
        <v>0</v>
      </c>
      <c r="AD1755" s="208">
        <f t="shared" si="1963"/>
        <v>0</v>
      </c>
      <c r="AE1755" s="208">
        <f t="shared" si="1963"/>
        <v>0</v>
      </c>
      <c r="AF1755" s="208">
        <f t="shared" si="1963"/>
        <v>0</v>
      </c>
      <c r="AG1755" s="208">
        <f t="shared" si="1963"/>
        <v>0</v>
      </c>
      <c r="AH1755" s="208">
        <f t="shared" si="1963"/>
        <v>0</v>
      </c>
      <c r="AI1755" s="208">
        <f t="shared" si="1963"/>
        <v>0</v>
      </c>
      <c r="AJ1755" s="208">
        <f t="shared" si="1963"/>
        <v>0</v>
      </c>
      <c r="AK1755" s="208">
        <f t="shared" si="1963"/>
        <v>0</v>
      </c>
      <c r="AL1755" s="208">
        <f t="shared" si="1963"/>
        <v>0</v>
      </c>
      <c r="AM1755" s="208">
        <f t="shared" si="1963"/>
        <v>0</v>
      </c>
      <c r="AN1755" s="208">
        <f t="shared" si="1963"/>
        <v>0</v>
      </c>
      <c r="AO1755" s="208">
        <f t="shared" si="1963"/>
        <v>0</v>
      </c>
      <c r="AP1755" s="208">
        <f t="shared" si="1963"/>
        <v>0</v>
      </c>
      <c r="AQ1755" s="208">
        <f t="shared" si="1963"/>
        <v>0</v>
      </c>
      <c r="AR1755" s="208">
        <f t="shared" si="1963"/>
        <v>0</v>
      </c>
      <c r="AS1755" s="208">
        <f t="shared" si="1963"/>
        <v>0</v>
      </c>
      <c r="AT1755" s="208">
        <f t="shared" si="1963"/>
        <v>0</v>
      </c>
      <c r="AU1755" s="208">
        <f t="shared" si="1963"/>
        <v>0</v>
      </c>
      <c r="AV1755" s="208">
        <f t="shared" si="1963"/>
        <v>0</v>
      </c>
      <c r="AW1755" s="208">
        <f t="shared" si="1963"/>
        <v>0</v>
      </c>
      <c r="AX1755" s="208">
        <f t="shared" si="1963"/>
        <v>0</v>
      </c>
      <c r="AY1755" s="208">
        <f t="shared" ref="AY1755:CD1755" si="1964">AY1740</f>
        <v>0</v>
      </c>
      <c r="AZ1755" s="208">
        <f t="shared" si="1964"/>
        <v>0</v>
      </c>
      <c r="BA1755" s="208">
        <f t="shared" si="1964"/>
        <v>0</v>
      </c>
      <c r="BB1755" s="208">
        <f t="shared" si="1964"/>
        <v>0</v>
      </c>
      <c r="BC1755" s="208">
        <f t="shared" si="1964"/>
        <v>0</v>
      </c>
      <c r="BD1755" s="208">
        <f t="shared" si="1964"/>
        <v>0</v>
      </c>
      <c r="BE1755" s="208">
        <f t="shared" si="1964"/>
        <v>0</v>
      </c>
      <c r="BF1755" s="208">
        <f t="shared" si="1964"/>
        <v>0</v>
      </c>
      <c r="BG1755" s="208">
        <f t="shared" si="1964"/>
        <v>0</v>
      </c>
      <c r="BH1755" s="208">
        <f t="shared" si="1964"/>
        <v>0</v>
      </c>
      <c r="BI1755" s="208">
        <f t="shared" si="1964"/>
        <v>0</v>
      </c>
      <c r="BJ1755" s="208">
        <f t="shared" si="1964"/>
        <v>0</v>
      </c>
      <c r="BK1755" s="208">
        <f t="shared" si="1964"/>
        <v>0</v>
      </c>
      <c r="BL1755" s="208">
        <f t="shared" si="1964"/>
        <v>0</v>
      </c>
      <c r="BM1755" s="208">
        <f t="shared" si="1964"/>
        <v>0</v>
      </c>
      <c r="BN1755" s="208">
        <f t="shared" si="1964"/>
        <v>0</v>
      </c>
      <c r="BO1755" s="208">
        <f t="shared" si="1964"/>
        <v>0</v>
      </c>
      <c r="BP1755" s="208">
        <f t="shared" si="1964"/>
        <v>0</v>
      </c>
      <c r="BQ1755" s="208">
        <f t="shared" si="1964"/>
        <v>0</v>
      </c>
      <c r="BR1755" s="208">
        <f t="shared" si="1964"/>
        <v>0</v>
      </c>
      <c r="BS1755" s="208">
        <f t="shared" si="1964"/>
        <v>0</v>
      </c>
      <c r="BT1755" s="208">
        <f t="shared" si="1964"/>
        <v>0</v>
      </c>
      <c r="BU1755" s="208">
        <f t="shared" si="1964"/>
        <v>0</v>
      </c>
      <c r="BV1755" s="208">
        <f t="shared" si="1964"/>
        <v>0</v>
      </c>
      <c r="BW1755" s="208">
        <f t="shared" si="1964"/>
        <v>0</v>
      </c>
      <c r="BX1755" s="208">
        <f t="shared" si="1964"/>
        <v>0</v>
      </c>
      <c r="BY1755" s="208">
        <f t="shared" si="1964"/>
        <v>0</v>
      </c>
      <c r="BZ1755" s="208">
        <f t="shared" si="1964"/>
        <v>0</v>
      </c>
      <c r="CA1755" s="208">
        <f t="shared" si="1964"/>
        <v>0</v>
      </c>
      <c r="CB1755" s="208">
        <f t="shared" si="1964"/>
        <v>0</v>
      </c>
      <c r="CC1755" s="208">
        <f t="shared" si="1964"/>
        <v>0</v>
      </c>
      <c r="CD1755" s="208">
        <f t="shared" si="1964"/>
        <v>0</v>
      </c>
      <c r="CE1755" s="208">
        <f t="shared" ref="CE1755:CK1755" si="1965">CE1740</f>
        <v>0</v>
      </c>
      <c r="CF1755" s="208">
        <f t="shared" si="1965"/>
        <v>0</v>
      </c>
      <c r="CG1755" s="208">
        <f t="shared" si="1965"/>
        <v>0</v>
      </c>
      <c r="CH1755" s="208">
        <f t="shared" si="1965"/>
        <v>0</v>
      </c>
      <c r="CI1755" s="208">
        <f t="shared" si="1965"/>
        <v>0</v>
      </c>
      <c r="CJ1755" s="208">
        <f t="shared" si="1965"/>
        <v>0</v>
      </c>
      <c r="CK1755" s="208">
        <f t="shared" si="1965"/>
        <v>0</v>
      </c>
      <c r="CL1755" s="208">
        <f t="shared" ref="CL1755" si="1966">CL1740</f>
        <v>0</v>
      </c>
    </row>
    <row r="1756" spans="2:90" x14ac:dyDescent="0.4">
      <c r="B1756" s="231" t="str">
        <f>IFERROR(SUBSTITUTE(TRIM(MID(B1744, SEARCH("-", B1744) + 1, LEN(B1744))),":",""),"no unit")</f>
        <v>volume driven</v>
      </c>
      <c r="C1756" s="12"/>
      <c r="D1756" s="12" t="s">
        <v>493</v>
      </c>
      <c r="E1756" s="12" t="s">
        <v>906</v>
      </c>
      <c r="F1756" s="12"/>
      <c r="G1756" s="12" t="s">
        <v>330</v>
      </c>
      <c r="H1756" s="12"/>
      <c r="I1756" s="60"/>
      <c r="J1756" s="60"/>
      <c r="K1756" s="15"/>
      <c r="L1756" s="15"/>
      <c r="M1756" s="15"/>
      <c r="N1756" s="15"/>
      <c r="O1756" s="15"/>
      <c r="P1756" s="15"/>
      <c r="R1756" s="15"/>
      <c r="S1756" s="208"/>
      <c r="T1756" s="208"/>
      <c r="U1756" s="208"/>
      <c r="V1756" s="208"/>
      <c r="W1756" s="208"/>
      <c r="X1756" s="208"/>
      <c r="Y1756" s="208"/>
      <c r="Z1756" s="208"/>
      <c r="AA1756" s="208"/>
      <c r="AB1756" s="208"/>
      <c r="AC1756" s="208"/>
      <c r="AD1756" s="208"/>
      <c r="AE1756" s="208"/>
      <c r="AF1756" s="208"/>
      <c r="AG1756" s="208"/>
      <c r="AH1756" s="208"/>
      <c r="AI1756" s="208"/>
      <c r="AJ1756" s="208"/>
      <c r="AK1756" s="208"/>
      <c r="AL1756" s="208"/>
      <c r="AM1756" s="208"/>
      <c r="AN1756" s="208"/>
      <c r="AO1756" s="208"/>
      <c r="AP1756" s="208"/>
      <c r="AQ1756" s="208"/>
      <c r="AR1756" s="208"/>
      <c r="AS1756" s="208"/>
      <c r="AT1756" s="208"/>
      <c r="AU1756" s="208"/>
      <c r="AV1756" s="208"/>
      <c r="AW1756" s="208"/>
      <c r="AX1756" s="208"/>
      <c r="AY1756" s="208"/>
      <c r="AZ1756" s="208"/>
      <c r="BA1756" s="208"/>
      <c r="BB1756" s="208"/>
      <c r="BC1756" s="208"/>
      <c r="BD1756" s="208"/>
      <c r="BE1756" s="208"/>
      <c r="BF1756" s="208"/>
      <c r="BG1756" s="208"/>
      <c r="BH1756" s="208"/>
      <c r="BI1756" s="208"/>
      <c r="BJ1756" s="208"/>
      <c r="BK1756" s="208"/>
      <c r="BL1756" s="208"/>
      <c r="BM1756" s="208"/>
      <c r="BN1756" s="208"/>
      <c r="BO1756" s="208"/>
      <c r="BP1756" s="208"/>
      <c r="BQ1756" s="208"/>
      <c r="BR1756" s="208"/>
      <c r="BS1756" s="208"/>
      <c r="BT1756" s="208"/>
      <c r="BU1756" s="208"/>
      <c r="BV1756" s="208"/>
      <c r="BW1756" s="208"/>
      <c r="BX1756" s="208"/>
      <c r="BY1756" s="208"/>
      <c r="BZ1756" s="208"/>
      <c r="CA1756" s="208"/>
      <c r="CB1756" s="208"/>
      <c r="CC1756" s="208"/>
      <c r="CD1756" s="208"/>
      <c r="CE1756" s="208"/>
      <c r="CF1756" s="208"/>
      <c r="CG1756" s="208"/>
      <c r="CH1756" s="208"/>
      <c r="CI1756" s="208"/>
      <c r="CJ1756" s="208"/>
      <c r="CK1756" s="208"/>
      <c r="CL1756" s="208"/>
    </row>
    <row r="1757" spans="2:90" x14ac:dyDescent="0.4">
      <c r="B1757" s="87" t="str">
        <f>B1742</f>
        <v>Secondary revenue driver</v>
      </c>
      <c r="C1757" s="12"/>
      <c r="D1757" s="12" t="s">
        <v>493</v>
      </c>
      <c r="E1757" s="12" t="s">
        <v>906</v>
      </c>
      <c r="F1757" s="12"/>
      <c r="G1757" s="12" t="s">
        <v>330</v>
      </c>
      <c r="H1757" s="12"/>
      <c r="I1757" s="60"/>
      <c r="J1757" s="60"/>
      <c r="K1757" s="15"/>
      <c r="L1757" s="15"/>
      <c r="M1757" s="15"/>
      <c r="N1757" s="15"/>
      <c r="O1757" s="15"/>
      <c r="P1757" s="15"/>
      <c r="R1757" s="15"/>
      <c r="S1757" s="4" t="str">
        <f t="shared" ref="S1757" si="1967">ADDRESS(ROW(S1747),COLUMN(S1747),2)</f>
        <v>S$1747</v>
      </c>
      <c r="T1757" s="4" t="str">
        <f t="shared" ref="T1757:AX1757" si="1968">ADDRESS(ROW(T1747),COLUMN(T1747),2)</f>
        <v>T$1747</v>
      </c>
      <c r="U1757" s="4" t="str">
        <f t="shared" si="1968"/>
        <v>U$1747</v>
      </c>
      <c r="V1757" s="4" t="str">
        <f t="shared" si="1968"/>
        <v>V$1747</v>
      </c>
      <c r="W1757" s="4" t="str">
        <f t="shared" si="1968"/>
        <v>W$1747</v>
      </c>
      <c r="X1757" s="4" t="str">
        <f t="shared" si="1968"/>
        <v>X$1747</v>
      </c>
      <c r="Y1757" s="4" t="str">
        <f t="shared" si="1968"/>
        <v>Y$1747</v>
      </c>
      <c r="Z1757" s="4" t="str">
        <f t="shared" si="1968"/>
        <v>Z$1747</v>
      </c>
      <c r="AA1757" s="4" t="str">
        <f t="shared" si="1968"/>
        <v>AA$1747</v>
      </c>
      <c r="AB1757" s="4" t="str">
        <f t="shared" si="1968"/>
        <v>AB$1747</v>
      </c>
      <c r="AC1757" s="4" t="str">
        <f t="shared" si="1968"/>
        <v>AC$1747</v>
      </c>
      <c r="AD1757" s="4" t="str">
        <f t="shared" si="1968"/>
        <v>AD$1747</v>
      </c>
      <c r="AE1757" s="4" t="str">
        <f t="shared" si="1968"/>
        <v>AE$1747</v>
      </c>
      <c r="AF1757" s="4" t="str">
        <f t="shared" si="1968"/>
        <v>AF$1747</v>
      </c>
      <c r="AG1757" s="4" t="str">
        <f t="shared" si="1968"/>
        <v>AG$1747</v>
      </c>
      <c r="AH1757" s="4" t="str">
        <f t="shared" si="1968"/>
        <v>AH$1747</v>
      </c>
      <c r="AI1757" s="4" t="str">
        <f t="shared" si="1968"/>
        <v>AI$1747</v>
      </c>
      <c r="AJ1757" s="4" t="str">
        <f t="shared" si="1968"/>
        <v>AJ$1747</v>
      </c>
      <c r="AK1757" s="4" t="str">
        <f t="shared" si="1968"/>
        <v>AK$1747</v>
      </c>
      <c r="AL1757" s="4" t="str">
        <f t="shared" si="1968"/>
        <v>AL$1747</v>
      </c>
      <c r="AM1757" s="4" t="str">
        <f t="shared" si="1968"/>
        <v>AM$1747</v>
      </c>
      <c r="AN1757" s="4" t="str">
        <f t="shared" si="1968"/>
        <v>AN$1747</v>
      </c>
      <c r="AO1757" s="4" t="str">
        <f t="shared" si="1968"/>
        <v>AO$1747</v>
      </c>
      <c r="AP1757" s="4" t="str">
        <f t="shared" si="1968"/>
        <v>AP$1747</v>
      </c>
      <c r="AQ1757" s="4" t="str">
        <f t="shared" si="1968"/>
        <v>AQ$1747</v>
      </c>
      <c r="AR1757" s="4" t="str">
        <f t="shared" si="1968"/>
        <v>AR$1747</v>
      </c>
      <c r="AS1757" s="4" t="str">
        <f t="shared" si="1968"/>
        <v>AS$1747</v>
      </c>
      <c r="AT1757" s="4" t="str">
        <f t="shared" si="1968"/>
        <v>AT$1747</v>
      </c>
      <c r="AU1757" s="4" t="str">
        <f t="shared" si="1968"/>
        <v>AU$1747</v>
      </c>
      <c r="AV1757" s="4" t="str">
        <f t="shared" si="1968"/>
        <v>AV$1747</v>
      </c>
      <c r="AW1757" s="4" t="str">
        <f t="shared" si="1968"/>
        <v>AW$1747</v>
      </c>
      <c r="AX1757" s="4" t="str">
        <f t="shared" si="1968"/>
        <v>AX$1747</v>
      </c>
      <c r="AY1757" s="4" t="str">
        <f t="shared" ref="AY1757:CD1757" si="1969">ADDRESS(ROW(AY1747),COLUMN(AY1747),2)</f>
        <v>AY$1747</v>
      </c>
      <c r="AZ1757" s="4" t="str">
        <f t="shared" si="1969"/>
        <v>AZ$1747</v>
      </c>
      <c r="BA1757" s="4" t="str">
        <f t="shared" si="1969"/>
        <v>BA$1747</v>
      </c>
      <c r="BB1757" s="4" t="str">
        <f t="shared" si="1969"/>
        <v>BB$1747</v>
      </c>
      <c r="BC1757" s="4" t="str">
        <f t="shared" si="1969"/>
        <v>BC$1747</v>
      </c>
      <c r="BD1757" s="4" t="str">
        <f t="shared" si="1969"/>
        <v>BD$1747</v>
      </c>
      <c r="BE1757" s="4" t="str">
        <f t="shared" si="1969"/>
        <v>BE$1747</v>
      </c>
      <c r="BF1757" s="4" t="str">
        <f t="shared" si="1969"/>
        <v>BF$1747</v>
      </c>
      <c r="BG1757" s="4" t="str">
        <f t="shared" si="1969"/>
        <v>BG$1747</v>
      </c>
      <c r="BH1757" s="4" t="str">
        <f t="shared" si="1969"/>
        <v>BH$1747</v>
      </c>
      <c r="BI1757" s="4" t="str">
        <f t="shared" si="1969"/>
        <v>BI$1747</v>
      </c>
      <c r="BJ1757" s="4" t="str">
        <f t="shared" si="1969"/>
        <v>BJ$1747</v>
      </c>
      <c r="BK1757" s="4" t="str">
        <f t="shared" si="1969"/>
        <v>BK$1747</v>
      </c>
      <c r="BL1757" s="4" t="str">
        <f t="shared" si="1969"/>
        <v>BL$1747</v>
      </c>
      <c r="BM1757" s="4" t="str">
        <f t="shared" si="1969"/>
        <v>BM$1747</v>
      </c>
      <c r="BN1757" s="4" t="str">
        <f t="shared" si="1969"/>
        <v>BN$1747</v>
      </c>
      <c r="BO1757" s="4" t="str">
        <f t="shared" si="1969"/>
        <v>BO$1747</v>
      </c>
      <c r="BP1757" s="4" t="str">
        <f t="shared" si="1969"/>
        <v>BP$1747</v>
      </c>
      <c r="BQ1757" s="4" t="str">
        <f t="shared" si="1969"/>
        <v>BQ$1747</v>
      </c>
      <c r="BR1757" s="4" t="str">
        <f t="shared" si="1969"/>
        <v>BR$1747</v>
      </c>
      <c r="BS1757" s="4" t="str">
        <f t="shared" si="1969"/>
        <v>BS$1747</v>
      </c>
      <c r="BT1757" s="4" t="str">
        <f t="shared" si="1969"/>
        <v>BT$1747</v>
      </c>
      <c r="BU1757" s="4" t="str">
        <f t="shared" si="1969"/>
        <v>BU$1747</v>
      </c>
      <c r="BV1757" s="4" t="str">
        <f t="shared" si="1969"/>
        <v>BV$1747</v>
      </c>
      <c r="BW1757" s="4" t="str">
        <f t="shared" si="1969"/>
        <v>BW$1747</v>
      </c>
      <c r="BX1757" s="4" t="str">
        <f t="shared" si="1969"/>
        <v>BX$1747</v>
      </c>
      <c r="BY1757" s="4" t="str">
        <f t="shared" si="1969"/>
        <v>BY$1747</v>
      </c>
      <c r="BZ1757" s="4" t="str">
        <f t="shared" si="1969"/>
        <v>BZ$1747</v>
      </c>
      <c r="CA1757" s="4" t="str">
        <f t="shared" si="1969"/>
        <v>CA$1747</v>
      </c>
      <c r="CB1757" s="4" t="str">
        <f t="shared" si="1969"/>
        <v>CB$1747</v>
      </c>
      <c r="CC1757" s="4" t="str">
        <f t="shared" si="1969"/>
        <v>CC$1747</v>
      </c>
      <c r="CD1757" s="4" t="str">
        <f t="shared" si="1969"/>
        <v>CD$1747</v>
      </c>
      <c r="CE1757" s="4" t="str">
        <f t="shared" ref="CE1757:CK1757" si="1970">ADDRESS(ROW(CE1747),COLUMN(CE1747),2)</f>
        <v>CE$1747</v>
      </c>
      <c r="CF1757" s="4" t="str">
        <f t="shared" si="1970"/>
        <v>CF$1747</v>
      </c>
      <c r="CG1757" s="4" t="str">
        <f t="shared" si="1970"/>
        <v>CG$1747</v>
      </c>
      <c r="CH1757" s="4" t="str">
        <f t="shared" si="1970"/>
        <v>CH$1747</v>
      </c>
      <c r="CI1757" s="4" t="str">
        <f t="shared" si="1970"/>
        <v>CI$1747</v>
      </c>
      <c r="CJ1757" s="4" t="str">
        <f t="shared" si="1970"/>
        <v>CJ$1747</v>
      </c>
      <c r="CK1757" s="4" t="str">
        <f t="shared" si="1970"/>
        <v>CK$1747</v>
      </c>
      <c r="CL1757" s="4" t="str">
        <f t="shared" ref="CL1757" si="1971">ADDRESS(ROW(CL1747),COLUMN(CL1747),2)</f>
        <v>CL$1747</v>
      </c>
    </row>
    <row r="1758" spans="2:90" x14ac:dyDescent="0.4">
      <c r="B1758" s="8" t="str">
        <f>B1743</f>
        <v>Secondary volume driver</v>
      </c>
      <c r="C1758" s="12"/>
      <c r="D1758" s="12" t="s">
        <v>493</v>
      </c>
      <c r="E1758" s="12" t="s">
        <v>906</v>
      </c>
      <c r="F1758" s="12"/>
      <c r="G1758" s="12" t="s">
        <v>330</v>
      </c>
      <c r="H1758" s="12"/>
      <c r="I1758" s="60"/>
      <c r="J1758" s="60"/>
      <c r="K1758" s="15"/>
      <c r="L1758" s="15"/>
      <c r="M1758" s="15"/>
      <c r="N1758" s="15"/>
      <c r="O1758" s="15"/>
      <c r="P1758" s="15"/>
      <c r="R1758" s="15"/>
      <c r="S1758" s="208" t="str">
        <f t="shared" ref="S1758" si="1972">S1743</f>
        <v>S$15</v>
      </c>
      <c r="T1758" s="208" t="str">
        <f t="shared" ref="T1758:AX1758" si="1973">T1743</f>
        <v>T$15</v>
      </c>
      <c r="U1758" s="208" t="str">
        <f t="shared" si="1973"/>
        <v>U$15</v>
      </c>
      <c r="V1758" s="208" t="str">
        <f t="shared" si="1973"/>
        <v>V$15</v>
      </c>
      <c r="W1758" s="208" t="str">
        <f t="shared" si="1973"/>
        <v>W$15</v>
      </c>
      <c r="X1758" s="208" t="str">
        <f t="shared" si="1973"/>
        <v>X$15</v>
      </c>
      <c r="Y1758" s="208" t="str">
        <f t="shared" si="1973"/>
        <v>Y$15</v>
      </c>
      <c r="Z1758" s="208" t="str">
        <f t="shared" si="1973"/>
        <v>Z$15</v>
      </c>
      <c r="AA1758" s="208" t="str">
        <f t="shared" si="1973"/>
        <v>AA$15</v>
      </c>
      <c r="AB1758" s="208" t="str">
        <f t="shared" si="1973"/>
        <v>AB$15</v>
      </c>
      <c r="AC1758" s="208" t="str">
        <f t="shared" si="1973"/>
        <v>AC$15</v>
      </c>
      <c r="AD1758" s="208" t="str">
        <f t="shared" si="1973"/>
        <v>AD$15</v>
      </c>
      <c r="AE1758" s="208" t="str">
        <f t="shared" si="1973"/>
        <v>AE$15</v>
      </c>
      <c r="AF1758" s="208" t="str">
        <f t="shared" si="1973"/>
        <v>AF$15</v>
      </c>
      <c r="AG1758" s="208" t="str">
        <f t="shared" si="1973"/>
        <v>AG$15</v>
      </c>
      <c r="AH1758" s="208" t="str">
        <f t="shared" si="1973"/>
        <v>AH$15</v>
      </c>
      <c r="AI1758" s="208" t="str">
        <f t="shared" si="1973"/>
        <v>AI$15</v>
      </c>
      <c r="AJ1758" s="208" t="str">
        <f t="shared" si="1973"/>
        <v>AJ$15</v>
      </c>
      <c r="AK1758" s="208" t="str">
        <f t="shared" si="1973"/>
        <v>AK$15</v>
      </c>
      <c r="AL1758" s="208" t="str">
        <f t="shared" si="1973"/>
        <v>AL$15</v>
      </c>
      <c r="AM1758" s="208" t="str">
        <f t="shared" si="1973"/>
        <v>AM$15</v>
      </c>
      <c r="AN1758" s="208" t="str">
        <f t="shared" si="1973"/>
        <v>AN$15</v>
      </c>
      <c r="AO1758" s="208" t="str">
        <f t="shared" si="1973"/>
        <v>AO$15</v>
      </c>
      <c r="AP1758" s="208" t="str">
        <f t="shared" si="1973"/>
        <v>AP$15</v>
      </c>
      <c r="AQ1758" s="208" t="str">
        <f t="shared" si="1973"/>
        <v>AQ$15</v>
      </c>
      <c r="AR1758" s="208" t="str">
        <f t="shared" si="1973"/>
        <v>AR$15</v>
      </c>
      <c r="AS1758" s="208" t="str">
        <f t="shared" si="1973"/>
        <v>AS$15</v>
      </c>
      <c r="AT1758" s="208" t="str">
        <f t="shared" si="1973"/>
        <v>AT$15</v>
      </c>
      <c r="AU1758" s="208" t="str">
        <f t="shared" si="1973"/>
        <v>AU$15</v>
      </c>
      <c r="AV1758" s="208" t="str">
        <f t="shared" si="1973"/>
        <v>AV$15</v>
      </c>
      <c r="AW1758" s="208" t="str">
        <f t="shared" si="1973"/>
        <v>AW$15</v>
      </c>
      <c r="AX1758" s="208" t="str">
        <f t="shared" si="1973"/>
        <v>AX$15</v>
      </c>
      <c r="AY1758" s="208" t="str">
        <f t="shared" ref="AY1758:CD1758" si="1974">AY1743</f>
        <v>AY$15</v>
      </c>
      <c r="AZ1758" s="208" t="str">
        <f t="shared" si="1974"/>
        <v>AZ$15</v>
      </c>
      <c r="BA1758" s="208" t="str">
        <f t="shared" si="1974"/>
        <v>BA$15</v>
      </c>
      <c r="BB1758" s="208" t="str">
        <f t="shared" si="1974"/>
        <v>BB$15</v>
      </c>
      <c r="BC1758" s="208" t="str">
        <f t="shared" si="1974"/>
        <v>BC$15</v>
      </c>
      <c r="BD1758" s="208" t="str">
        <f t="shared" si="1974"/>
        <v>BD$15</v>
      </c>
      <c r="BE1758" s="208" t="str">
        <f t="shared" si="1974"/>
        <v>BE$15</v>
      </c>
      <c r="BF1758" s="208" t="str">
        <f t="shared" si="1974"/>
        <v>BF$15</v>
      </c>
      <c r="BG1758" s="208" t="str">
        <f t="shared" si="1974"/>
        <v>BG$15</v>
      </c>
      <c r="BH1758" s="208" t="str">
        <f t="shared" si="1974"/>
        <v>BH$15</v>
      </c>
      <c r="BI1758" s="208" t="str">
        <f t="shared" si="1974"/>
        <v>BI$15</v>
      </c>
      <c r="BJ1758" s="208" t="str">
        <f t="shared" si="1974"/>
        <v>BJ$15</v>
      </c>
      <c r="BK1758" s="208" t="str">
        <f t="shared" si="1974"/>
        <v>BK$15</v>
      </c>
      <c r="BL1758" s="208" t="str">
        <f t="shared" si="1974"/>
        <v>BL$15</v>
      </c>
      <c r="BM1758" s="208" t="str">
        <f t="shared" si="1974"/>
        <v>BM$15</v>
      </c>
      <c r="BN1758" s="208" t="str">
        <f t="shared" si="1974"/>
        <v>BN$15</v>
      </c>
      <c r="BO1758" s="208" t="str">
        <f t="shared" si="1974"/>
        <v>BO$15</v>
      </c>
      <c r="BP1758" s="208" t="str">
        <f t="shared" si="1974"/>
        <v>BP$15</v>
      </c>
      <c r="BQ1758" s="208" t="str">
        <f t="shared" si="1974"/>
        <v>BQ$15</v>
      </c>
      <c r="BR1758" s="208" t="str">
        <f t="shared" si="1974"/>
        <v>BR$15</v>
      </c>
      <c r="BS1758" s="208" t="str">
        <f t="shared" si="1974"/>
        <v>BS$15</v>
      </c>
      <c r="BT1758" s="208" t="str">
        <f t="shared" si="1974"/>
        <v>BT$15</v>
      </c>
      <c r="BU1758" s="208" t="str">
        <f t="shared" si="1974"/>
        <v>BU$15</v>
      </c>
      <c r="BV1758" s="208" t="str">
        <f t="shared" si="1974"/>
        <v>BV$15</v>
      </c>
      <c r="BW1758" s="208" t="str">
        <f t="shared" si="1974"/>
        <v>BW$15</v>
      </c>
      <c r="BX1758" s="208" t="str">
        <f t="shared" si="1974"/>
        <v>BX$15</v>
      </c>
      <c r="BY1758" s="208" t="str">
        <f t="shared" si="1974"/>
        <v>BY$15</v>
      </c>
      <c r="BZ1758" s="208" t="str">
        <f t="shared" si="1974"/>
        <v>BZ$15</v>
      </c>
      <c r="CA1758" s="208" t="str">
        <f t="shared" si="1974"/>
        <v>CA$15</v>
      </c>
      <c r="CB1758" s="208" t="str">
        <f t="shared" si="1974"/>
        <v>CB$15</v>
      </c>
      <c r="CC1758" s="208" t="str">
        <f t="shared" si="1974"/>
        <v>CC$15</v>
      </c>
      <c r="CD1758" s="208" t="str">
        <f t="shared" si="1974"/>
        <v>CD$15</v>
      </c>
      <c r="CE1758" s="208" t="str">
        <f t="shared" ref="CE1758:CK1758" si="1975">CE1743</f>
        <v>CE$15</v>
      </c>
      <c r="CF1758" s="208" t="str">
        <f t="shared" si="1975"/>
        <v>CF$15</v>
      </c>
      <c r="CG1758" s="208" t="str">
        <f t="shared" si="1975"/>
        <v>CG$15</v>
      </c>
      <c r="CH1758" s="208" t="str">
        <f t="shared" si="1975"/>
        <v>CH$15</v>
      </c>
      <c r="CI1758" s="208" t="str">
        <f t="shared" si="1975"/>
        <v>CI$15</v>
      </c>
      <c r="CJ1758" s="208" t="str">
        <f t="shared" si="1975"/>
        <v>CJ$15</v>
      </c>
      <c r="CK1758" s="208" t="str">
        <f t="shared" si="1975"/>
        <v>CK$15</v>
      </c>
      <c r="CL1758" s="208" t="str">
        <f t="shared" ref="CL1758" si="1976">CL1743</f>
        <v>CL$15</v>
      </c>
    </row>
    <row r="1759" spans="2:90" x14ac:dyDescent="0.4">
      <c r="C1759" s="12"/>
      <c r="D1759" s="12"/>
      <c r="E1759" s="12" t="s">
        <v>906</v>
      </c>
      <c r="F1759" s="12"/>
      <c r="G1759" s="12"/>
      <c r="H1759" s="12"/>
      <c r="I1759" s="60"/>
      <c r="J1759" s="60"/>
      <c r="K1759" s="15"/>
      <c r="L1759" s="15"/>
      <c r="M1759" s="15"/>
      <c r="N1759" s="15"/>
      <c r="O1759" s="15"/>
      <c r="P1759" s="15"/>
      <c r="R1759" s="15"/>
      <c r="S1759" s="76"/>
      <c r="T1759" s="76"/>
      <c r="U1759" s="76"/>
      <c r="V1759" s="76"/>
      <c r="W1759" s="76"/>
      <c r="X1759" s="76"/>
      <c r="Y1759" s="76"/>
      <c r="Z1759" s="76"/>
      <c r="AA1759" s="76"/>
      <c r="AB1759" s="76"/>
      <c r="AC1759" s="76"/>
      <c r="AD1759" s="76"/>
      <c r="AE1759" s="76"/>
      <c r="AF1759" s="76"/>
      <c r="AG1759" s="76"/>
      <c r="AH1759" s="76"/>
      <c r="AI1759" s="76"/>
      <c r="AJ1759" s="76"/>
      <c r="AK1759" s="76"/>
      <c r="AL1759" s="76"/>
      <c r="AM1759" s="76"/>
      <c r="AN1759" s="76"/>
      <c r="AO1759" s="76"/>
      <c r="AP1759" s="76"/>
      <c r="AQ1759" s="76"/>
      <c r="AR1759" s="76"/>
      <c r="AS1759" s="76"/>
      <c r="AT1759" s="76"/>
      <c r="AU1759" s="76"/>
      <c r="AV1759" s="76"/>
      <c r="AW1759" s="76"/>
      <c r="AX1759" s="76"/>
      <c r="AY1759" s="76"/>
      <c r="AZ1759" s="76"/>
      <c r="BA1759" s="76"/>
      <c r="BB1759" s="76"/>
      <c r="BC1759" s="76"/>
      <c r="BD1759" s="76"/>
      <c r="BE1759" s="76"/>
      <c r="BF1759" s="76"/>
      <c r="BG1759" s="76"/>
      <c r="BH1759" s="76"/>
      <c r="BI1759" s="76"/>
      <c r="BJ1759" s="76"/>
      <c r="BK1759" s="76"/>
      <c r="BL1759" s="76"/>
      <c r="BM1759" s="76"/>
      <c r="BN1759" s="76"/>
      <c r="BO1759" s="76"/>
      <c r="BP1759" s="76"/>
      <c r="BQ1759" s="76"/>
      <c r="BR1759" s="76"/>
      <c r="BS1759" s="76"/>
      <c r="BT1759" s="76"/>
      <c r="BU1759" s="76"/>
      <c r="BV1759" s="76"/>
      <c r="BW1759" s="76"/>
      <c r="BX1759" s="76"/>
      <c r="BY1759" s="76"/>
      <c r="BZ1759" s="76"/>
      <c r="CA1759" s="76"/>
      <c r="CB1759" s="76"/>
      <c r="CC1759" s="76"/>
      <c r="CD1759" s="76"/>
      <c r="CE1759" s="76"/>
      <c r="CF1759" s="76"/>
      <c r="CG1759" s="76"/>
      <c r="CH1759" s="76"/>
      <c r="CI1759" s="76"/>
      <c r="CJ1759" s="76"/>
      <c r="CK1759" s="76"/>
      <c r="CL1759" s="76"/>
    </row>
    <row r="1760" spans="2:90" x14ac:dyDescent="0.4">
      <c r="B1760" s="168" t="s">
        <v>487</v>
      </c>
      <c r="C1760" s="167"/>
      <c r="D1760" s="167"/>
      <c r="E1760" s="167" t="s">
        <v>906</v>
      </c>
      <c r="F1760" s="167"/>
      <c r="G1760" s="167"/>
      <c r="H1760" s="167"/>
      <c r="I1760" s="169"/>
      <c r="J1760" s="169"/>
      <c r="K1760" s="190"/>
      <c r="L1760" s="190"/>
      <c r="M1760" s="190"/>
      <c r="N1760" s="190"/>
      <c r="O1760" s="190"/>
      <c r="P1760" s="190"/>
      <c r="R1760" s="191"/>
      <c r="S1760" s="167"/>
      <c r="T1760" s="167"/>
      <c r="U1760" s="167"/>
      <c r="V1760" s="167"/>
      <c r="W1760" s="167"/>
      <c r="X1760" s="167"/>
      <c r="Y1760" s="167"/>
      <c r="Z1760" s="167"/>
      <c r="AA1760" s="167"/>
      <c r="AB1760" s="167"/>
      <c r="AC1760" s="167"/>
      <c r="AD1760" s="167"/>
      <c r="AE1760" s="167"/>
      <c r="AF1760" s="167"/>
      <c r="AG1760" s="167"/>
      <c r="AH1760" s="167"/>
      <c r="AI1760" s="167"/>
      <c r="AJ1760" s="167"/>
      <c r="AK1760" s="167"/>
      <c r="AL1760" s="167"/>
      <c r="AM1760" s="167"/>
      <c r="AN1760" s="167"/>
      <c r="AO1760" s="167"/>
      <c r="AP1760" s="167"/>
      <c r="AQ1760" s="167"/>
      <c r="AR1760" s="167"/>
      <c r="AS1760" s="167"/>
      <c r="AT1760" s="167"/>
      <c r="AU1760" s="167"/>
      <c r="AV1760" s="167"/>
      <c r="AW1760" s="167"/>
      <c r="AX1760" s="167"/>
      <c r="AY1760" s="167"/>
      <c r="AZ1760" s="167"/>
      <c r="BA1760" s="167"/>
      <c r="BB1760" s="167"/>
      <c r="BC1760" s="167"/>
      <c r="BD1760" s="167"/>
      <c r="BE1760" s="167"/>
      <c r="BF1760" s="167"/>
      <c r="BG1760" s="167"/>
      <c r="BH1760" s="167"/>
      <c r="BI1760" s="167"/>
      <c r="BJ1760" s="167"/>
      <c r="BK1760" s="167"/>
      <c r="BL1760" s="167"/>
      <c r="BM1760" s="167"/>
      <c r="BN1760" s="167"/>
      <c r="BO1760" s="167"/>
      <c r="BP1760" s="167"/>
      <c r="BQ1760" s="167"/>
      <c r="BR1760" s="167"/>
      <c r="BS1760" s="167"/>
      <c r="BT1760" s="167"/>
      <c r="BU1760" s="167"/>
      <c r="BV1760" s="167"/>
      <c r="BW1760" s="167"/>
      <c r="BX1760" s="167"/>
      <c r="BY1760" s="167"/>
      <c r="BZ1760" s="167"/>
      <c r="CA1760" s="167"/>
      <c r="CB1760" s="167"/>
      <c r="CC1760" s="167"/>
      <c r="CD1760" s="167"/>
      <c r="CE1760" s="167"/>
      <c r="CF1760" s="167"/>
      <c r="CG1760" s="167"/>
      <c r="CH1760" s="167"/>
      <c r="CI1760" s="167"/>
      <c r="CJ1760" s="167"/>
      <c r="CK1760" s="167"/>
      <c r="CL1760" s="167"/>
    </row>
    <row r="1761" spans="2:90" x14ac:dyDescent="0.4">
      <c r="B1761" s="168" t="s">
        <v>489</v>
      </c>
      <c r="C1761" s="167"/>
      <c r="D1761" s="167"/>
      <c r="E1761" s="167" t="s">
        <v>906</v>
      </c>
      <c r="F1761" s="167"/>
      <c r="G1761" s="167"/>
      <c r="H1761" s="167"/>
      <c r="I1761" s="169"/>
      <c r="J1761" s="169"/>
      <c r="K1761" s="190"/>
      <c r="L1761" s="190"/>
      <c r="M1761" s="190"/>
      <c r="N1761" s="190"/>
      <c r="O1761" s="190"/>
      <c r="P1761" s="190"/>
      <c r="R1761" s="191"/>
      <c r="S1761" s="167"/>
      <c r="T1761" s="167"/>
      <c r="U1761" s="167"/>
      <c r="V1761" s="167"/>
      <c r="W1761" s="167"/>
      <c r="X1761" s="167"/>
      <c r="Y1761" s="167"/>
      <c r="Z1761" s="167"/>
      <c r="AA1761" s="167"/>
      <c r="AB1761" s="167"/>
      <c r="AC1761" s="167"/>
      <c r="AD1761" s="167"/>
      <c r="AE1761" s="167"/>
      <c r="AF1761" s="167"/>
      <c r="AG1761" s="167"/>
      <c r="AH1761" s="167"/>
      <c r="AI1761" s="167"/>
      <c r="AJ1761" s="167"/>
      <c r="AK1761" s="167"/>
      <c r="AL1761" s="167"/>
      <c r="AM1761" s="167"/>
      <c r="AN1761" s="167"/>
      <c r="AO1761" s="167"/>
      <c r="AP1761" s="167"/>
      <c r="AQ1761" s="167"/>
      <c r="AR1761" s="167"/>
      <c r="AS1761" s="167"/>
      <c r="AT1761" s="167"/>
      <c r="AU1761" s="167"/>
      <c r="AV1761" s="167"/>
      <c r="AW1761" s="167"/>
      <c r="AX1761" s="167"/>
      <c r="AY1761" s="167"/>
      <c r="AZ1761" s="167"/>
      <c r="BA1761" s="167"/>
      <c r="BB1761" s="167"/>
      <c r="BC1761" s="167"/>
      <c r="BD1761" s="167"/>
      <c r="BE1761" s="167"/>
      <c r="BF1761" s="167"/>
      <c r="BG1761" s="167"/>
      <c r="BH1761" s="167"/>
      <c r="BI1761" s="167"/>
      <c r="BJ1761" s="167"/>
      <c r="BK1761" s="167"/>
      <c r="BL1761" s="167"/>
      <c r="BM1761" s="167"/>
      <c r="BN1761" s="167"/>
      <c r="BO1761" s="167"/>
      <c r="BP1761" s="167"/>
      <c r="BQ1761" s="167"/>
      <c r="BR1761" s="167"/>
      <c r="BS1761" s="167"/>
      <c r="BT1761" s="167"/>
      <c r="BU1761" s="167"/>
      <c r="BV1761" s="167"/>
      <c r="BW1761" s="167"/>
      <c r="BX1761" s="167"/>
      <c r="BY1761" s="167"/>
      <c r="BZ1761" s="167"/>
      <c r="CA1761" s="167"/>
      <c r="CB1761" s="167"/>
      <c r="CC1761" s="167"/>
      <c r="CD1761" s="167"/>
      <c r="CE1761" s="167"/>
      <c r="CF1761" s="167"/>
      <c r="CG1761" s="167"/>
      <c r="CH1761" s="167"/>
      <c r="CI1761" s="167"/>
      <c r="CJ1761" s="167"/>
      <c r="CK1761" s="167"/>
      <c r="CL1761" s="167"/>
    </row>
    <row r="1762" spans="2:90" x14ac:dyDescent="0.4">
      <c r="B1762" s="168" t="s">
        <v>459</v>
      </c>
      <c r="C1762" s="167"/>
      <c r="D1762" s="167"/>
      <c r="E1762" s="167" t="s">
        <v>906</v>
      </c>
      <c r="F1762" s="167"/>
      <c r="G1762" s="167"/>
      <c r="H1762" s="167"/>
      <c r="I1762" s="169"/>
      <c r="J1762" s="169"/>
      <c r="K1762" s="190"/>
      <c r="L1762" s="190"/>
      <c r="M1762" s="190"/>
      <c r="N1762" s="190"/>
      <c r="O1762" s="190"/>
      <c r="P1762" s="190"/>
      <c r="R1762" s="191"/>
      <c r="S1762" s="192" t="str">
        <f t="shared" ref="S1762:AX1762" si="1977">S$16</f>
        <v>S$12</v>
      </c>
      <c r="T1762" s="192" t="str">
        <f t="shared" si="1977"/>
        <v>T$12</v>
      </c>
      <c r="U1762" s="192" t="str">
        <f t="shared" si="1977"/>
        <v>U$12</v>
      </c>
      <c r="V1762" s="192" t="str">
        <f t="shared" si="1977"/>
        <v>V$12</v>
      </c>
      <c r="W1762" s="192" t="str">
        <f t="shared" si="1977"/>
        <v>W$12</v>
      </c>
      <c r="X1762" s="192" t="str">
        <f t="shared" si="1977"/>
        <v>X$12</v>
      </c>
      <c r="Y1762" s="192" t="str">
        <f t="shared" si="1977"/>
        <v>Y$12</v>
      </c>
      <c r="Z1762" s="192" t="str">
        <f t="shared" si="1977"/>
        <v>Z$12</v>
      </c>
      <c r="AA1762" s="192" t="str">
        <f t="shared" si="1977"/>
        <v>AA$12</v>
      </c>
      <c r="AB1762" s="192" t="str">
        <f t="shared" si="1977"/>
        <v>AB$12</v>
      </c>
      <c r="AC1762" s="192" t="str">
        <f t="shared" si="1977"/>
        <v>AC$12</v>
      </c>
      <c r="AD1762" s="192" t="str">
        <f t="shared" si="1977"/>
        <v>AD$12</v>
      </c>
      <c r="AE1762" s="192" t="str">
        <f t="shared" si="1977"/>
        <v>AE$12</v>
      </c>
      <c r="AF1762" s="192" t="str">
        <f t="shared" si="1977"/>
        <v>AF$12</v>
      </c>
      <c r="AG1762" s="192" t="str">
        <f t="shared" si="1977"/>
        <v>AG$12</v>
      </c>
      <c r="AH1762" s="192" t="str">
        <f t="shared" si="1977"/>
        <v>AH$12</v>
      </c>
      <c r="AI1762" s="192" t="str">
        <f t="shared" si="1977"/>
        <v>AI$12</v>
      </c>
      <c r="AJ1762" s="192" t="str">
        <f t="shared" si="1977"/>
        <v>AJ$12</v>
      </c>
      <c r="AK1762" s="192" t="str">
        <f t="shared" si="1977"/>
        <v>AK$12</v>
      </c>
      <c r="AL1762" s="192" t="str">
        <f t="shared" si="1977"/>
        <v>AL$12</v>
      </c>
      <c r="AM1762" s="192" t="str">
        <f t="shared" si="1977"/>
        <v>AM$12</v>
      </c>
      <c r="AN1762" s="192" t="str">
        <f t="shared" si="1977"/>
        <v>AN$12</v>
      </c>
      <c r="AO1762" s="192" t="str">
        <f t="shared" si="1977"/>
        <v>AO$12</v>
      </c>
      <c r="AP1762" s="192" t="str">
        <f t="shared" si="1977"/>
        <v>AP$12</v>
      </c>
      <c r="AQ1762" s="192" t="str">
        <f t="shared" si="1977"/>
        <v>AQ$12</v>
      </c>
      <c r="AR1762" s="192" t="str">
        <f t="shared" si="1977"/>
        <v>AR$12</v>
      </c>
      <c r="AS1762" s="192" t="str">
        <f t="shared" si="1977"/>
        <v>AS$12</v>
      </c>
      <c r="AT1762" s="192" t="str">
        <f t="shared" si="1977"/>
        <v>AT$12</v>
      </c>
      <c r="AU1762" s="192" t="str">
        <f t="shared" si="1977"/>
        <v>AU$12</v>
      </c>
      <c r="AV1762" s="192" t="str">
        <f t="shared" si="1977"/>
        <v>AV$12</v>
      </c>
      <c r="AW1762" s="192" t="str">
        <f t="shared" si="1977"/>
        <v>AW$12</v>
      </c>
      <c r="AX1762" s="192" t="str">
        <f t="shared" si="1977"/>
        <v>AX$12</v>
      </c>
      <c r="AY1762" s="192" t="str">
        <f t="shared" ref="AY1762:CD1762" si="1978">AY$16</f>
        <v>AY$12</v>
      </c>
      <c r="AZ1762" s="192" t="str">
        <f t="shared" si="1978"/>
        <v>AZ$12</v>
      </c>
      <c r="BA1762" s="192" t="str">
        <f t="shared" si="1978"/>
        <v>BA$12</v>
      </c>
      <c r="BB1762" s="192" t="str">
        <f t="shared" si="1978"/>
        <v>BB$12</v>
      </c>
      <c r="BC1762" s="192" t="str">
        <f t="shared" si="1978"/>
        <v>BC$12</v>
      </c>
      <c r="BD1762" s="192" t="str">
        <f t="shared" si="1978"/>
        <v>BD$12</v>
      </c>
      <c r="BE1762" s="192" t="str">
        <f t="shared" si="1978"/>
        <v>BE$12</v>
      </c>
      <c r="BF1762" s="192" t="str">
        <f t="shared" si="1978"/>
        <v>BF$12</v>
      </c>
      <c r="BG1762" s="192" t="str">
        <f t="shared" si="1978"/>
        <v>BG$12</v>
      </c>
      <c r="BH1762" s="192" t="str">
        <f t="shared" si="1978"/>
        <v>BH$12</v>
      </c>
      <c r="BI1762" s="192" t="str">
        <f t="shared" si="1978"/>
        <v>BI$12</v>
      </c>
      <c r="BJ1762" s="192" t="str">
        <f t="shared" si="1978"/>
        <v>BJ$12</v>
      </c>
      <c r="BK1762" s="192" t="str">
        <f t="shared" si="1978"/>
        <v>BK$12</v>
      </c>
      <c r="BL1762" s="192" t="str">
        <f t="shared" si="1978"/>
        <v>BL$12</v>
      </c>
      <c r="BM1762" s="192" t="str">
        <f t="shared" si="1978"/>
        <v>BM$12</v>
      </c>
      <c r="BN1762" s="192" t="str">
        <f t="shared" si="1978"/>
        <v>BN$12</v>
      </c>
      <c r="BO1762" s="192" t="str">
        <f t="shared" si="1978"/>
        <v>BO$12</v>
      </c>
      <c r="BP1762" s="192" t="str">
        <f t="shared" si="1978"/>
        <v>BP$12</v>
      </c>
      <c r="BQ1762" s="192" t="str">
        <f t="shared" si="1978"/>
        <v>BQ$12</v>
      </c>
      <c r="BR1762" s="192" t="str">
        <f t="shared" si="1978"/>
        <v>BR$12</v>
      </c>
      <c r="BS1762" s="192" t="str">
        <f t="shared" si="1978"/>
        <v>BS$12</v>
      </c>
      <c r="BT1762" s="192" t="str">
        <f t="shared" si="1978"/>
        <v>BT$12</v>
      </c>
      <c r="BU1762" s="192" t="str">
        <f t="shared" si="1978"/>
        <v>BU$12</v>
      </c>
      <c r="BV1762" s="192" t="str">
        <f t="shared" si="1978"/>
        <v>BV$12</v>
      </c>
      <c r="BW1762" s="192" t="str">
        <f t="shared" si="1978"/>
        <v>BW$12</v>
      </c>
      <c r="BX1762" s="192" t="str">
        <f t="shared" si="1978"/>
        <v>BX$12</v>
      </c>
      <c r="BY1762" s="192" t="str">
        <f t="shared" si="1978"/>
        <v>BY$12</v>
      </c>
      <c r="BZ1762" s="192" t="str">
        <f t="shared" si="1978"/>
        <v>BZ$12</v>
      </c>
      <c r="CA1762" s="192" t="str">
        <f t="shared" si="1978"/>
        <v>CA$12</v>
      </c>
      <c r="CB1762" s="192" t="str">
        <f t="shared" si="1978"/>
        <v>CB$12</v>
      </c>
      <c r="CC1762" s="192" t="str">
        <f t="shared" si="1978"/>
        <v>CC$12</v>
      </c>
      <c r="CD1762" s="192" t="str">
        <f t="shared" si="1978"/>
        <v>CD$12</v>
      </c>
      <c r="CE1762" s="192" t="str">
        <f t="shared" ref="CE1762:CL1762" si="1979">CE$16</f>
        <v>CE$12</v>
      </c>
      <c r="CF1762" s="192" t="str">
        <f t="shared" si="1979"/>
        <v>CF$12</v>
      </c>
      <c r="CG1762" s="192" t="str">
        <f t="shared" si="1979"/>
        <v>CG$12</v>
      </c>
      <c r="CH1762" s="192" t="str">
        <f t="shared" si="1979"/>
        <v>CH$12</v>
      </c>
      <c r="CI1762" s="192" t="str">
        <f t="shared" si="1979"/>
        <v>CI$12</v>
      </c>
      <c r="CJ1762" s="192" t="str">
        <f t="shared" si="1979"/>
        <v>CJ$12</v>
      </c>
      <c r="CK1762" s="192" t="str">
        <f t="shared" si="1979"/>
        <v>CK$12</v>
      </c>
      <c r="CL1762" s="192" t="str">
        <f t="shared" si="1979"/>
        <v>CL$12</v>
      </c>
    </row>
    <row r="1763" spans="2:90" x14ac:dyDescent="0.4">
      <c r="B1763" s="168" t="s">
        <v>460</v>
      </c>
      <c r="C1763" s="193"/>
      <c r="D1763" s="193"/>
      <c r="E1763" s="193" t="s">
        <v>906</v>
      </c>
      <c r="F1763" s="193"/>
      <c r="G1763" s="193"/>
      <c r="H1763" s="193"/>
      <c r="I1763" s="194"/>
      <c r="J1763" s="194"/>
      <c r="K1763" s="195"/>
      <c r="L1763" s="195"/>
      <c r="M1763" s="195"/>
      <c r="N1763" s="195"/>
      <c r="O1763" s="195"/>
      <c r="P1763" s="195"/>
      <c r="R1763" s="195"/>
      <c r="S1763" s="192" t="str">
        <f t="shared" ref="S1763:AX1763" si="1980">S$17</f>
        <v>S$13</v>
      </c>
      <c r="T1763" s="192" t="str">
        <f t="shared" si="1980"/>
        <v>T$13</v>
      </c>
      <c r="U1763" s="192" t="str">
        <f t="shared" si="1980"/>
        <v>U$13</v>
      </c>
      <c r="V1763" s="192" t="str">
        <f t="shared" si="1980"/>
        <v>V$13</v>
      </c>
      <c r="W1763" s="192" t="str">
        <f t="shared" si="1980"/>
        <v>W$13</v>
      </c>
      <c r="X1763" s="192" t="str">
        <f t="shared" si="1980"/>
        <v>X$13</v>
      </c>
      <c r="Y1763" s="192" t="str">
        <f t="shared" si="1980"/>
        <v>Y$13</v>
      </c>
      <c r="Z1763" s="192" t="str">
        <f t="shared" si="1980"/>
        <v>Z$13</v>
      </c>
      <c r="AA1763" s="192" t="str">
        <f t="shared" si="1980"/>
        <v>AA$13</v>
      </c>
      <c r="AB1763" s="192" t="str">
        <f t="shared" si="1980"/>
        <v>AB$13</v>
      </c>
      <c r="AC1763" s="192" t="str">
        <f t="shared" si="1980"/>
        <v>AC$13</v>
      </c>
      <c r="AD1763" s="192" t="str">
        <f t="shared" si="1980"/>
        <v>AD$13</v>
      </c>
      <c r="AE1763" s="192" t="str">
        <f t="shared" si="1980"/>
        <v>AE$13</v>
      </c>
      <c r="AF1763" s="192" t="str">
        <f t="shared" si="1980"/>
        <v>AF$13</v>
      </c>
      <c r="AG1763" s="192" t="str">
        <f t="shared" si="1980"/>
        <v>AG$13</v>
      </c>
      <c r="AH1763" s="192" t="str">
        <f t="shared" si="1980"/>
        <v>AH$13</v>
      </c>
      <c r="AI1763" s="192" t="str">
        <f t="shared" si="1980"/>
        <v>AI$13</v>
      </c>
      <c r="AJ1763" s="192" t="str">
        <f t="shared" si="1980"/>
        <v>AJ$13</v>
      </c>
      <c r="AK1763" s="192" t="str">
        <f t="shared" si="1980"/>
        <v>AK$13</v>
      </c>
      <c r="AL1763" s="192" t="str">
        <f t="shared" si="1980"/>
        <v>AL$13</v>
      </c>
      <c r="AM1763" s="192" t="str">
        <f t="shared" si="1980"/>
        <v>AM$13</v>
      </c>
      <c r="AN1763" s="192" t="str">
        <f t="shared" si="1980"/>
        <v>AN$13</v>
      </c>
      <c r="AO1763" s="192" t="str">
        <f t="shared" si="1980"/>
        <v>AO$13</v>
      </c>
      <c r="AP1763" s="192" t="str">
        <f t="shared" si="1980"/>
        <v>AP$13</v>
      </c>
      <c r="AQ1763" s="192" t="str">
        <f t="shared" si="1980"/>
        <v>AQ$13</v>
      </c>
      <c r="AR1763" s="192" t="str">
        <f t="shared" si="1980"/>
        <v>AR$13</v>
      </c>
      <c r="AS1763" s="192" t="str">
        <f t="shared" si="1980"/>
        <v>AS$13</v>
      </c>
      <c r="AT1763" s="192" t="str">
        <f t="shared" si="1980"/>
        <v>AT$13</v>
      </c>
      <c r="AU1763" s="192" t="str">
        <f t="shared" si="1980"/>
        <v>AU$13</v>
      </c>
      <c r="AV1763" s="192" t="str">
        <f t="shared" si="1980"/>
        <v>AV$13</v>
      </c>
      <c r="AW1763" s="192" t="str">
        <f t="shared" si="1980"/>
        <v>AW$13</v>
      </c>
      <c r="AX1763" s="192" t="str">
        <f t="shared" si="1980"/>
        <v>AX$13</v>
      </c>
      <c r="AY1763" s="192" t="str">
        <f t="shared" ref="AY1763:CD1763" si="1981">AY$17</f>
        <v>AY$13</v>
      </c>
      <c r="AZ1763" s="192" t="str">
        <f t="shared" si="1981"/>
        <v>AZ$13</v>
      </c>
      <c r="BA1763" s="192" t="str">
        <f t="shared" si="1981"/>
        <v>BA$13</v>
      </c>
      <c r="BB1763" s="192" t="str">
        <f t="shared" si="1981"/>
        <v>BB$13</v>
      </c>
      <c r="BC1763" s="192" t="str">
        <f t="shared" si="1981"/>
        <v>BC$13</v>
      </c>
      <c r="BD1763" s="192" t="str">
        <f t="shared" si="1981"/>
        <v>BD$13</v>
      </c>
      <c r="BE1763" s="192" t="str">
        <f t="shared" si="1981"/>
        <v>BE$13</v>
      </c>
      <c r="BF1763" s="192" t="str">
        <f t="shared" si="1981"/>
        <v>BF$13</v>
      </c>
      <c r="BG1763" s="192" t="str">
        <f t="shared" si="1981"/>
        <v>BG$13</v>
      </c>
      <c r="BH1763" s="192" t="str">
        <f t="shared" si="1981"/>
        <v>BH$13</v>
      </c>
      <c r="BI1763" s="192" t="str">
        <f t="shared" si="1981"/>
        <v>BI$13</v>
      </c>
      <c r="BJ1763" s="192" t="str">
        <f t="shared" si="1981"/>
        <v>BJ$13</v>
      </c>
      <c r="BK1763" s="192" t="str">
        <f t="shared" si="1981"/>
        <v>BK$13</v>
      </c>
      <c r="BL1763" s="192" t="str">
        <f t="shared" si="1981"/>
        <v>BL$13</v>
      </c>
      <c r="BM1763" s="192" t="str">
        <f t="shared" si="1981"/>
        <v>BM$13</v>
      </c>
      <c r="BN1763" s="192" t="str">
        <f t="shared" si="1981"/>
        <v>BN$13</v>
      </c>
      <c r="BO1763" s="192" t="str">
        <f t="shared" si="1981"/>
        <v>BO$13</v>
      </c>
      <c r="BP1763" s="192" t="str">
        <f t="shared" si="1981"/>
        <v>BP$13</v>
      </c>
      <c r="BQ1763" s="192" t="str">
        <f t="shared" si="1981"/>
        <v>BQ$13</v>
      </c>
      <c r="BR1763" s="192" t="str">
        <f t="shared" si="1981"/>
        <v>BR$13</v>
      </c>
      <c r="BS1763" s="192" t="str">
        <f t="shared" si="1981"/>
        <v>BS$13</v>
      </c>
      <c r="BT1763" s="192" t="str">
        <f t="shared" si="1981"/>
        <v>BT$13</v>
      </c>
      <c r="BU1763" s="192" t="str">
        <f t="shared" si="1981"/>
        <v>BU$13</v>
      </c>
      <c r="BV1763" s="192" t="str">
        <f t="shared" si="1981"/>
        <v>BV$13</v>
      </c>
      <c r="BW1763" s="192" t="str">
        <f t="shared" si="1981"/>
        <v>BW$13</v>
      </c>
      <c r="BX1763" s="192" t="str">
        <f t="shared" si="1981"/>
        <v>BX$13</v>
      </c>
      <c r="BY1763" s="192" t="str">
        <f t="shared" si="1981"/>
        <v>BY$13</v>
      </c>
      <c r="BZ1763" s="192" t="str">
        <f t="shared" si="1981"/>
        <v>BZ$13</v>
      </c>
      <c r="CA1763" s="192" t="str">
        <f t="shared" si="1981"/>
        <v>CA$13</v>
      </c>
      <c r="CB1763" s="192" t="str">
        <f t="shared" si="1981"/>
        <v>CB$13</v>
      </c>
      <c r="CC1763" s="192" t="str">
        <f t="shared" si="1981"/>
        <v>CC$13</v>
      </c>
      <c r="CD1763" s="192" t="str">
        <f t="shared" si="1981"/>
        <v>CD$13</v>
      </c>
      <c r="CE1763" s="192" t="str">
        <f t="shared" ref="CE1763:CL1763" si="1982">CE$17</f>
        <v>CE$13</v>
      </c>
      <c r="CF1763" s="192" t="str">
        <f t="shared" si="1982"/>
        <v>CF$13</v>
      </c>
      <c r="CG1763" s="192" t="str">
        <f t="shared" si="1982"/>
        <v>CG$13</v>
      </c>
      <c r="CH1763" s="192" t="str">
        <f t="shared" si="1982"/>
        <v>CH$13</v>
      </c>
      <c r="CI1763" s="192" t="str">
        <f t="shared" si="1982"/>
        <v>CI$13</v>
      </c>
      <c r="CJ1763" s="192" t="str">
        <f t="shared" si="1982"/>
        <v>CJ$13</v>
      </c>
      <c r="CK1763" s="192" t="str">
        <f t="shared" si="1982"/>
        <v>CK$13</v>
      </c>
      <c r="CL1763" s="192" t="str">
        <f t="shared" si="1982"/>
        <v>CL$13</v>
      </c>
    </row>
    <row r="1764" spans="2:90" x14ac:dyDescent="0.4">
      <c r="B1764" s="168" t="s">
        <v>488</v>
      </c>
      <c r="C1764" s="193"/>
      <c r="D1764" s="193"/>
      <c r="E1764" s="193" t="s">
        <v>906</v>
      </c>
      <c r="F1764" s="193"/>
      <c r="G1764" s="193"/>
      <c r="H1764" s="193"/>
      <c r="I1764" s="194"/>
      <c r="J1764" s="194"/>
      <c r="K1764" s="195"/>
      <c r="L1764" s="195"/>
      <c r="M1764" s="195"/>
      <c r="N1764" s="195"/>
      <c r="O1764" s="195"/>
      <c r="P1764" s="195"/>
      <c r="R1764" s="195"/>
      <c r="S1764" s="183"/>
      <c r="T1764" s="183"/>
      <c r="U1764" s="183"/>
      <c r="V1764" s="183"/>
      <c r="W1764" s="183"/>
      <c r="X1764" s="183"/>
      <c r="Y1764" s="183"/>
      <c r="Z1764" s="183"/>
      <c r="AA1764" s="183"/>
      <c r="AB1764" s="183"/>
      <c r="AC1764" s="183"/>
      <c r="AD1764" s="183"/>
      <c r="AE1764" s="183"/>
      <c r="AF1764" s="183"/>
      <c r="AG1764" s="183"/>
      <c r="AH1764" s="183"/>
      <c r="AI1764" s="183"/>
      <c r="AJ1764" s="183"/>
      <c r="AK1764" s="183"/>
      <c r="AL1764" s="183"/>
      <c r="AM1764" s="183"/>
      <c r="AN1764" s="183"/>
      <c r="AO1764" s="183"/>
      <c r="AP1764" s="183"/>
      <c r="AQ1764" s="183"/>
      <c r="AR1764" s="183"/>
      <c r="AS1764" s="183"/>
      <c r="AT1764" s="183"/>
      <c r="AU1764" s="183"/>
      <c r="AV1764" s="183"/>
      <c r="AW1764" s="183"/>
      <c r="AX1764" s="183"/>
      <c r="AY1764" s="183"/>
      <c r="AZ1764" s="183"/>
      <c r="BA1764" s="183"/>
      <c r="BB1764" s="183"/>
      <c r="BC1764" s="183"/>
      <c r="BD1764" s="183"/>
      <c r="BE1764" s="183"/>
      <c r="BF1764" s="183"/>
      <c r="BG1764" s="183"/>
      <c r="BH1764" s="183"/>
      <c r="BI1764" s="183"/>
      <c r="BJ1764" s="183"/>
      <c r="BK1764" s="183"/>
      <c r="BL1764" s="183"/>
      <c r="BM1764" s="183"/>
      <c r="BN1764" s="183"/>
      <c r="BO1764" s="183"/>
      <c r="BP1764" s="183"/>
      <c r="BQ1764" s="183"/>
      <c r="BR1764" s="183"/>
      <c r="BS1764" s="183"/>
      <c r="BT1764" s="183"/>
      <c r="BU1764" s="183"/>
      <c r="BV1764" s="183"/>
      <c r="BW1764" s="183"/>
      <c r="BX1764" s="183"/>
      <c r="BY1764" s="183"/>
      <c r="BZ1764" s="183"/>
      <c r="CA1764" s="183"/>
      <c r="CB1764" s="183"/>
      <c r="CC1764" s="183"/>
      <c r="CD1764" s="183"/>
      <c r="CE1764" s="183"/>
      <c r="CF1764" s="183"/>
      <c r="CG1764" s="183"/>
      <c r="CH1764" s="183"/>
      <c r="CI1764" s="183"/>
      <c r="CJ1764" s="183"/>
      <c r="CK1764" s="183"/>
      <c r="CL1764" s="183"/>
    </row>
    <row r="1765" spans="2:90" x14ac:dyDescent="0.4">
      <c r="B1765" s="168" t="s">
        <v>501</v>
      </c>
      <c r="C1765" s="193"/>
      <c r="D1765" s="193"/>
      <c r="E1765" s="193" t="s">
        <v>906</v>
      </c>
      <c r="F1765" s="193"/>
      <c r="G1765" s="193"/>
      <c r="H1765" s="193"/>
      <c r="I1765" s="194"/>
      <c r="J1765" s="194"/>
      <c r="K1765" s="195"/>
      <c r="L1765" s="195"/>
      <c r="M1765" s="195"/>
      <c r="N1765" s="195"/>
      <c r="O1765" s="195"/>
      <c r="P1765" s="195"/>
      <c r="R1765" s="195"/>
      <c r="S1765" s="183"/>
      <c r="T1765" s="183"/>
      <c r="U1765" s="183"/>
      <c r="V1765" s="183"/>
      <c r="W1765" s="183"/>
      <c r="X1765" s="183"/>
      <c r="Y1765" s="183"/>
      <c r="Z1765" s="183"/>
      <c r="AA1765" s="183"/>
      <c r="AB1765" s="183"/>
      <c r="AC1765" s="183"/>
      <c r="AD1765" s="183"/>
      <c r="AE1765" s="183"/>
      <c r="AF1765" s="183"/>
      <c r="AG1765" s="183"/>
      <c r="AH1765" s="183"/>
      <c r="AI1765" s="183"/>
      <c r="AJ1765" s="183"/>
      <c r="AK1765" s="183"/>
      <c r="AL1765" s="183"/>
      <c r="AM1765" s="183"/>
      <c r="AN1765" s="183"/>
      <c r="AO1765" s="183"/>
      <c r="AP1765" s="183"/>
      <c r="AQ1765" s="183"/>
      <c r="AR1765" s="183"/>
      <c r="AS1765" s="183"/>
      <c r="AT1765" s="183"/>
      <c r="AU1765" s="183"/>
      <c r="AV1765" s="183"/>
      <c r="AW1765" s="183"/>
      <c r="AX1765" s="183"/>
      <c r="AY1765" s="183"/>
      <c r="AZ1765" s="183"/>
      <c r="BA1765" s="183"/>
      <c r="BB1765" s="183"/>
      <c r="BC1765" s="183"/>
      <c r="BD1765" s="183"/>
      <c r="BE1765" s="183"/>
      <c r="BF1765" s="183"/>
      <c r="BG1765" s="183"/>
      <c r="BH1765" s="183"/>
      <c r="BI1765" s="183"/>
      <c r="BJ1765" s="183"/>
      <c r="BK1765" s="183"/>
      <c r="BL1765" s="183"/>
      <c r="BM1765" s="183"/>
      <c r="BN1765" s="183"/>
      <c r="BO1765" s="183"/>
      <c r="BP1765" s="183"/>
      <c r="BQ1765" s="183"/>
      <c r="BR1765" s="183"/>
      <c r="BS1765" s="183"/>
      <c r="BT1765" s="183"/>
      <c r="BU1765" s="183"/>
      <c r="BV1765" s="183"/>
      <c r="BW1765" s="183"/>
      <c r="BX1765" s="183"/>
      <c r="BY1765" s="183"/>
      <c r="BZ1765" s="183"/>
      <c r="CA1765" s="183"/>
      <c r="CB1765" s="183"/>
      <c r="CC1765" s="183"/>
      <c r="CD1765" s="183"/>
      <c r="CE1765" s="183"/>
      <c r="CF1765" s="183"/>
      <c r="CG1765" s="183"/>
      <c r="CH1765" s="183"/>
      <c r="CI1765" s="183"/>
      <c r="CJ1765" s="183"/>
      <c r="CK1765" s="183"/>
      <c r="CL1765" s="183"/>
    </row>
    <row r="1766" spans="2:90" x14ac:dyDescent="0.4">
      <c r="B1766" s="168" t="s">
        <v>461</v>
      </c>
      <c r="C1766" s="193"/>
      <c r="D1766" s="193"/>
      <c r="E1766" s="193" t="s">
        <v>906</v>
      </c>
      <c r="F1766" s="193"/>
      <c r="G1766" s="193"/>
      <c r="H1766" s="193"/>
      <c r="I1766" s="194"/>
      <c r="J1766" s="194"/>
      <c r="K1766" s="195"/>
      <c r="L1766" s="195"/>
      <c r="M1766" s="195"/>
      <c r="N1766" s="195"/>
      <c r="O1766" s="195"/>
      <c r="P1766" s="195"/>
      <c r="R1766" s="195"/>
      <c r="S1766" s="183" t="str">
        <f t="shared" ref="S1766:AX1766" si="1983">S$18</f>
        <v>S$14</v>
      </c>
      <c r="T1766" s="183" t="str">
        <f t="shared" si="1983"/>
        <v>T$14</v>
      </c>
      <c r="U1766" s="183" t="str">
        <f t="shared" si="1983"/>
        <v>U$14</v>
      </c>
      <c r="V1766" s="183" t="str">
        <f t="shared" si="1983"/>
        <v>V$14</v>
      </c>
      <c r="W1766" s="183" t="str">
        <f t="shared" si="1983"/>
        <v>W$14</v>
      </c>
      <c r="X1766" s="183" t="str">
        <f t="shared" si="1983"/>
        <v>X$14</v>
      </c>
      <c r="Y1766" s="183" t="str">
        <f t="shared" si="1983"/>
        <v>Y$14</v>
      </c>
      <c r="Z1766" s="183" t="str">
        <f t="shared" si="1983"/>
        <v>Z$14</v>
      </c>
      <c r="AA1766" s="183" t="str">
        <f t="shared" si="1983"/>
        <v>AA$14</v>
      </c>
      <c r="AB1766" s="183" t="str">
        <f t="shared" si="1983"/>
        <v>AB$14</v>
      </c>
      <c r="AC1766" s="183" t="str">
        <f t="shared" si="1983"/>
        <v>AC$14</v>
      </c>
      <c r="AD1766" s="183" t="str">
        <f t="shared" si="1983"/>
        <v>AD$14</v>
      </c>
      <c r="AE1766" s="183" t="str">
        <f t="shared" si="1983"/>
        <v>AE$14</v>
      </c>
      <c r="AF1766" s="183" t="str">
        <f t="shared" si="1983"/>
        <v>AF$14</v>
      </c>
      <c r="AG1766" s="183" t="str">
        <f t="shared" si="1983"/>
        <v>AG$14</v>
      </c>
      <c r="AH1766" s="183" t="str">
        <f t="shared" si="1983"/>
        <v>AH$14</v>
      </c>
      <c r="AI1766" s="183" t="str">
        <f t="shared" si="1983"/>
        <v>AI$14</v>
      </c>
      <c r="AJ1766" s="183" t="str">
        <f t="shared" si="1983"/>
        <v>AJ$14</v>
      </c>
      <c r="AK1766" s="183" t="str">
        <f t="shared" si="1983"/>
        <v>AK$14</v>
      </c>
      <c r="AL1766" s="183" t="str">
        <f t="shared" si="1983"/>
        <v>AL$14</v>
      </c>
      <c r="AM1766" s="183" t="str">
        <f t="shared" si="1983"/>
        <v>AM$14</v>
      </c>
      <c r="AN1766" s="183" t="str">
        <f t="shared" si="1983"/>
        <v>AN$14</v>
      </c>
      <c r="AO1766" s="183" t="str">
        <f t="shared" si="1983"/>
        <v>AO$14</v>
      </c>
      <c r="AP1766" s="183" t="str">
        <f t="shared" si="1983"/>
        <v>AP$14</v>
      </c>
      <c r="AQ1766" s="183" t="str">
        <f t="shared" si="1983"/>
        <v>AQ$14</v>
      </c>
      <c r="AR1766" s="183" t="str">
        <f t="shared" si="1983"/>
        <v>AR$14</v>
      </c>
      <c r="AS1766" s="183" t="str">
        <f t="shared" si="1983"/>
        <v>AS$14</v>
      </c>
      <c r="AT1766" s="183" t="str">
        <f t="shared" si="1983"/>
        <v>AT$14</v>
      </c>
      <c r="AU1766" s="183" t="str">
        <f t="shared" si="1983"/>
        <v>AU$14</v>
      </c>
      <c r="AV1766" s="183" t="str">
        <f t="shared" si="1983"/>
        <v>AV$14</v>
      </c>
      <c r="AW1766" s="183" t="str">
        <f t="shared" si="1983"/>
        <v>AW$14</v>
      </c>
      <c r="AX1766" s="183" t="str">
        <f t="shared" si="1983"/>
        <v>AX$14</v>
      </c>
      <c r="AY1766" s="183" t="str">
        <f t="shared" ref="AY1766:CD1766" si="1984">AY$18</f>
        <v>AY$14</v>
      </c>
      <c r="AZ1766" s="183" t="str">
        <f t="shared" si="1984"/>
        <v>AZ$14</v>
      </c>
      <c r="BA1766" s="183" t="str">
        <f t="shared" si="1984"/>
        <v>BA$14</v>
      </c>
      <c r="BB1766" s="183" t="str">
        <f t="shared" si="1984"/>
        <v>BB$14</v>
      </c>
      <c r="BC1766" s="183" t="str">
        <f t="shared" si="1984"/>
        <v>BC$14</v>
      </c>
      <c r="BD1766" s="183" t="str">
        <f t="shared" si="1984"/>
        <v>BD$14</v>
      </c>
      <c r="BE1766" s="183" t="str">
        <f t="shared" si="1984"/>
        <v>BE$14</v>
      </c>
      <c r="BF1766" s="183" t="str">
        <f t="shared" si="1984"/>
        <v>BF$14</v>
      </c>
      <c r="BG1766" s="183" t="str">
        <f t="shared" si="1984"/>
        <v>BG$14</v>
      </c>
      <c r="BH1766" s="183" t="str">
        <f t="shared" si="1984"/>
        <v>BH$14</v>
      </c>
      <c r="BI1766" s="183" t="str">
        <f t="shared" si="1984"/>
        <v>BI$14</v>
      </c>
      <c r="BJ1766" s="183" t="str">
        <f t="shared" si="1984"/>
        <v>BJ$14</v>
      </c>
      <c r="BK1766" s="183" t="str">
        <f t="shared" si="1984"/>
        <v>BK$14</v>
      </c>
      <c r="BL1766" s="183" t="str">
        <f t="shared" si="1984"/>
        <v>BL$14</v>
      </c>
      <c r="BM1766" s="183" t="str">
        <f t="shared" si="1984"/>
        <v>BM$14</v>
      </c>
      <c r="BN1766" s="183" t="str">
        <f t="shared" si="1984"/>
        <v>BN$14</v>
      </c>
      <c r="BO1766" s="183" t="str">
        <f t="shared" si="1984"/>
        <v>BO$14</v>
      </c>
      <c r="BP1766" s="183" t="str">
        <f t="shared" si="1984"/>
        <v>BP$14</v>
      </c>
      <c r="BQ1766" s="183" t="str">
        <f t="shared" si="1984"/>
        <v>BQ$14</v>
      </c>
      <c r="BR1766" s="183" t="str">
        <f t="shared" si="1984"/>
        <v>BR$14</v>
      </c>
      <c r="BS1766" s="183" t="str">
        <f t="shared" si="1984"/>
        <v>BS$14</v>
      </c>
      <c r="BT1766" s="183" t="str">
        <f t="shared" si="1984"/>
        <v>BT$14</v>
      </c>
      <c r="BU1766" s="183" t="str">
        <f t="shared" si="1984"/>
        <v>BU$14</v>
      </c>
      <c r="BV1766" s="183" t="str">
        <f t="shared" si="1984"/>
        <v>BV$14</v>
      </c>
      <c r="BW1766" s="183" t="str">
        <f t="shared" si="1984"/>
        <v>BW$14</v>
      </c>
      <c r="BX1766" s="183" t="str">
        <f t="shared" si="1984"/>
        <v>BX$14</v>
      </c>
      <c r="BY1766" s="183" t="str">
        <f t="shared" si="1984"/>
        <v>BY$14</v>
      </c>
      <c r="BZ1766" s="183" t="str">
        <f t="shared" si="1984"/>
        <v>BZ$14</v>
      </c>
      <c r="CA1766" s="183" t="str">
        <f t="shared" si="1984"/>
        <v>CA$14</v>
      </c>
      <c r="CB1766" s="183" t="str">
        <f t="shared" si="1984"/>
        <v>CB$14</v>
      </c>
      <c r="CC1766" s="183" t="str">
        <f t="shared" si="1984"/>
        <v>CC$14</v>
      </c>
      <c r="CD1766" s="183" t="str">
        <f t="shared" si="1984"/>
        <v>CD$14</v>
      </c>
      <c r="CE1766" s="183" t="str">
        <f t="shared" ref="CE1766:CL1766" si="1985">CE$18</f>
        <v>CE$14</v>
      </c>
      <c r="CF1766" s="183" t="str">
        <f t="shared" si="1985"/>
        <v>CF$14</v>
      </c>
      <c r="CG1766" s="183" t="str">
        <f t="shared" si="1985"/>
        <v>CG$14</v>
      </c>
      <c r="CH1766" s="183" t="str">
        <f t="shared" si="1985"/>
        <v>CH$14</v>
      </c>
      <c r="CI1766" s="183" t="str">
        <f t="shared" si="1985"/>
        <v>CI$14</v>
      </c>
      <c r="CJ1766" s="183" t="str">
        <f t="shared" si="1985"/>
        <v>CJ$14</v>
      </c>
      <c r="CK1766" s="183" t="str">
        <f t="shared" si="1985"/>
        <v>CK$14</v>
      </c>
      <c r="CL1766" s="183" t="str">
        <f t="shared" si="1985"/>
        <v>CL$14</v>
      </c>
    </row>
    <row r="1767" spans="2:90" x14ac:dyDescent="0.4">
      <c r="B1767" s="168" t="s">
        <v>462</v>
      </c>
      <c r="C1767" s="193"/>
      <c r="D1767" s="193"/>
      <c r="E1767" s="193" t="s">
        <v>906</v>
      </c>
      <c r="F1767" s="193"/>
      <c r="G1767" s="193"/>
      <c r="H1767" s="193"/>
      <c r="I1767" s="194"/>
      <c r="J1767" s="194"/>
      <c r="K1767" s="195"/>
      <c r="L1767" s="195"/>
      <c r="M1767" s="195"/>
      <c r="N1767" s="195"/>
      <c r="O1767" s="195"/>
      <c r="P1767" s="195"/>
      <c r="R1767" s="195"/>
      <c r="S1767" s="183" t="str">
        <f t="shared" ref="S1767:AX1767" si="1986">S$19</f>
        <v>S$15</v>
      </c>
      <c r="T1767" s="183" t="str">
        <f t="shared" si="1986"/>
        <v>T$15</v>
      </c>
      <c r="U1767" s="183" t="str">
        <f t="shared" si="1986"/>
        <v>U$15</v>
      </c>
      <c r="V1767" s="183" t="str">
        <f t="shared" si="1986"/>
        <v>V$15</v>
      </c>
      <c r="W1767" s="183" t="str">
        <f t="shared" si="1986"/>
        <v>W$15</v>
      </c>
      <c r="X1767" s="183" t="str">
        <f t="shared" si="1986"/>
        <v>X$15</v>
      </c>
      <c r="Y1767" s="183" t="str">
        <f t="shared" si="1986"/>
        <v>Y$15</v>
      </c>
      <c r="Z1767" s="183" t="str">
        <f t="shared" si="1986"/>
        <v>Z$15</v>
      </c>
      <c r="AA1767" s="183" t="str">
        <f t="shared" si="1986"/>
        <v>AA$15</v>
      </c>
      <c r="AB1767" s="183" t="str">
        <f t="shared" si="1986"/>
        <v>AB$15</v>
      </c>
      <c r="AC1767" s="183" t="str">
        <f t="shared" si="1986"/>
        <v>AC$15</v>
      </c>
      <c r="AD1767" s="183" t="str">
        <f t="shared" si="1986"/>
        <v>AD$15</v>
      </c>
      <c r="AE1767" s="183" t="str">
        <f t="shared" si="1986"/>
        <v>AE$15</v>
      </c>
      <c r="AF1767" s="183" t="str">
        <f t="shared" si="1986"/>
        <v>AF$15</v>
      </c>
      <c r="AG1767" s="183" t="str">
        <f t="shared" si="1986"/>
        <v>AG$15</v>
      </c>
      <c r="AH1767" s="183" t="str">
        <f t="shared" si="1986"/>
        <v>AH$15</v>
      </c>
      <c r="AI1767" s="183" t="str">
        <f t="shared" si="1986"/>
        <v>AI$15</v>
      </c>
      <c r="AJ1767" s="183" t="str">
        <f t="shared" si="1986"/>
        <v>AJ$15</v>
      </c>
      <c r="AK1767" s="183" t="str">
        <f t="shared" si="1986"/>
        <v>AK$15</v>
      </c>
      <c r="AL1767" s="183" t="str">
        <f t="shared" si="1986"/>
        <v>AL$15</v>
      </c>
      <c r="AM1767" s="183" t="str">
        <f t="shared" si="1986"/>
        <v>AM$15</v>
      </c>
      <c r="AN1767" s="183" t="str">
        <f t="shared" si="1986"/>
        <v>AN$15</v>
      </c>
      <c r="AO1767" s="183" t="str">
        <f t="shared" si="1986"/>
        <v>AO$15</v>
      </c>
      <c r="AP1767" s="183" t="str">
        <f t="shared" si="1986"/>
        <v>AP$15</v>
      </c>
      <c r="AQ1767" s="183" t="str">
        <f t="shared" si="1986"/>
        <v>AQ$15</v>
      </c>
      <c r="AR1767" s="183" t="str">
        <f t="shared" si="1986"/>
        <v>AR$15</v>
      </c>
      <c r="AS1767" s="183" t="str">
        <f t="shared" si="1986"/>
        <v>AS$15</v>
      </c>
      <c r="AT1767" s="183" t="str">
        <f t="shared" si="1986"/>
        <v>AT$15</v>
      </c>
      <c r="AU1767" s="183" t="str">
        <f t="shared" si="1986"/>
        <v>AU$15</v>
      </c>
      <c r="AV1767" s="183" t="str">
        <f t="shared" si="1986"/>
        <v>AV$15</v>
      </c>
      <c r="AW1767" s="183" t="str">
        <f t="shared" si="1986"/>
        <v>AW$15</v>
      </c>
      <c r="AX1767" s="183" t="str">
        <f t="shared" si="1986"/>
        <v>AX$15</v>
      </c>
      <c r="AY1767" s="183" t="str">
        <f t="shared" ref="AY1767:CD1767" si="1987">AY$19</f>
        <v>AY$15</v>
      </c>
      <c r="AZ1767" s="183" t="str">
        <f t="shared" si="1987"/>
        <v>AZ$15</v>
      </c>
      <c r="BA1767" s="183" t="str">
        <f t="shared" si="1987"/>
        <v>BA$15</v>
      </c>
      <c r="BB1767" s="183" t="str">
        <f t="shared" si="1987"/>
        <v>BB$15</v>
      </c>
      <c r="BC1767" s="183" t="str">
        <f t="shared" si="1987"/>
        <v>BC$15</v>
      </c>
      <c r="BD1767" s="183" t="str">
        <f t="shared" si="1987"/>
        <v>BD$15</v>
      </c>
      <c r="BE1767" s="183" t="str">
        <f t="shared" si="1987"/>
        <v>BE$15</v>
      </c>
      <c r="BF1767" s="183" t="str">
        <f t="shared" si="1987"/>
        <v>BF$15</v>
      </c>
      <c r="BG1767" s="183" t="str">
        <f t="shared" si="1987"/>
        <v>BG$15</v>
      </c>
      <c r="BH1767" s="183" t="str">
        <f t="shared" si="1987"/>
        <v>BH$15</v>
      </c>
      <c r="BI1767" s="183" t="str">
        <f t="shared" si="1987"/>
        <v>BI$15</v>
      </c>
      <c r="BJ1767" s="183" t="str">
        <f t="shared" si="1987"/>
        <v>BJ$15</v>
      </c>
      <c r="BK1767" s="183" t="str">
        <f t="shared" si="1987"/>
        <v>BK$15</v>
      </c>
      <c r="BL1767" s="183" t="str">
        <f t="shared" si="1987"/>
        <v>BL$15</v>
      </c>
      <c r="BM1767" s="183" t="str">
        <f t="shared" si="1987"/>
        <v>BM$15</v>
      </c>
      <c r="BN1767" s="183" t="str">
        <f t="shared" si="1987"/>
        <v>BN$15</v>
      </c>
      <c r="BO1767" s="183" t="str">
        <f t="shared" si="1987"/>
        <v>BO$15</v>
      </c>
      <c r="BP1767" s="183" t="str">
        <f t="shared" si="1987"/>
        <v>BP$15</v>
      </c>
      <c r="BQ1767" s="183" t="str">
        <f t="shared" si="1987"/>
        <v>BQ$15</v>
      </c>
      <c r="BR1767" s="183" t="str">
        <f t="shared" si="1987"/>
        <v>BR$15</v>
      </c>
      <c r="BS1767" s="183" t="str">
        <f t="shared" si="1987"/>
        <v>BS$15</v>
      </c>
      <c r="BT1767" s="183" t="str">
        <f t="shared" si="1987"/>
        <v>BT$15</v>
      </c>
      <c r="BU1767" s="183" t="str">
        <f t="shared" si="1987"/>
        <v>BU$15</v>
      </c>
      <c r="BV1767" s="183" t="str">
        <f t="shared" si="1987"/>
        <v>BV$15</v>
      </c>
      <c r="BW1767" s="183" t="str">
        <f t="shared" si="1987"/>
        <v>BW$15</v>
      </c>
      <c r="BX1767" s="183" t="str">
        <f t="shared" si="1987"/>
        <v>BX$15</v>
      </c>
      <c r="BY1767" s="183" t="str">
        <f t="shared" si="1987"/>
        <v>BY$15</v>
      </c>
      <c r="BZ1767" s="183" t="str">
        <f t="shared" si="1987"/>
        <v>BZ$15</v>
      </c>
      <c r="CA1767" s="183" t="str">
        <f t="shared" si="1987"/>
        <v>CA$15</v>
      </c>
      <c r="CB1767" s="183" t="str">
        <f t="shared" si="1987"/>
        <v>CB$15</v>
      </c>
      <c r="CC1767" s="183" t="str">
        <f t="shared" si="1987"/>
        <v>CC$15</v>
      </c>
      <c r="CD1767" s="183" t="str">
        <f t="shared" si="1987"/>
        <v>CD$15</v>
      </c>
      <c r="CE1767" s="183" t="str">
        <f t="shared" ref="CE1767:CL1767" si="1988">CE$19</f>
        <v>CE$15</v>
      </c>
      <c r="CF1767" s="183" t="str">
        <f t="shared" si="1988"/>
        <v>CF$15</v>
      </c>
      <c r="CG1767" s="183" t="str">
        <f t="shared" si="1988"/>
        <v>CG$15</v>
      </c>
      <c r="CH1767" s="183" t="str">
        <f t="shared" si="1988"/>
        <v>CH$15</v>
      </c>
      <c r="CI1767" s="183" t="str">
        <f t="shared" si="1988"/>
        <v>CI$15</v>
      </c>
      <c r="CJ1767" s="183" t="str">
        <f t="shared" si="1988"/>
        <v>CJ$15</v>
      </c>
      <c r="CK1767" s="183" t="str">
        <f t="shared" si="1988"/>
        <v>CK$15</v>
      </c>
      <c r="CL1767" s="183" t="str">
        <f t="shared" si="1988"/>
        <v>CL$15</v>
      </c>
    </row>
    <row r="1768" spans="2:90" x14ac:dyDescent="0.4">
      <c r="B1768" s="168"/>
      <c r="C1768" s="193"/>
      <c r="D1768" s="193"/>
      <c r="E1768" s="193" t="s">
        <v>906</v>
      </c>
      <c r="F1768" s="193"/>
      <c r="G1768" s="193"/>
      <c r="H1768" s="193"/>
      <c r="I1768" s="194"/>
      <c r="J1768" s="194"/>
      <c r="K1768" s="195"/>
      <c r="L1768" s="195"/>
      <c r="M1768" s="195"/>
      <c r="N1768" s="195"/>
      <c r="O1768" s="195"/>
      <c r="P1768" s="195"/>
      <c r="R1768" s="195"/>
      <c r="S1768" s="183"/>
      <c r="T1768" s="183"/>
      <c r="U1768" s="183"/>
      <c r="V1768" s="183"/>
      <c r="W1768" s="183"/>
      <c r="X1768" s="183"/>
      <c r="Y1768" s="183"/>
      <c r="Z1768" s="183"/>
      <c r="AA1768" s="183"/>
      <c r="AB1768" s="183"/>
      <c r="AC1768" s="183"/>
      <c r="AD1768" s="183"/>
      <c r="AE1768" s="183"/>
      <c r="AF1768" s="183"/>
      <c r="AG1768" s="183"/>
      <c r="AH1768" s="183"/>
      <c r="AI1768" s="183"/>
      <c r="AJ1768" s="183"/>
      <c r="AK1768" s="183"/>
      <c r="AL1768" s="183"/>
      <c r="AM1768" s="183"/>
      <c r="AN1768" s="183"/>
      <c r="AO1768" s="183"/>
      <c r="AP1768" s="183"/>
      <c r="AQ1768" s="183"/>
      <c r="AR1768" s="183"/>
      <c r="AS1768" s="183"/>
      <c r="AT1768" s="183"/>
      <c r="AU1768" s="183"/>
      <c r="AV1768" s="183"/>
      <c r="AW1768" s="183"/>
      <c r="AX1768" s="183"/>
      <c r="AY1768" s="183"/>
      <c r="AZ1768" s="183"/>
      <c r="BA1768" s="183"/>
      <c r="BB1768" s="183"/>
      <c r="BC1768" s="183"/>
      <c r="BD1768" s="183"/>
      <c r="BE1768" s="183"/>
      <c r="BF1768" s="183"/>
      <c r="BG1768" s="183"/>
      <c r="BH1768" s="183"/>
      <c r="BI1768" s="183"/>
      <c r="BJ1768" s="183"/>
      <c r="BK1768" s="183"/>
      <c r="BL1768" s="183"/>
      <c r="BM1768" s="183"/>
      <c r="BN1768" s="183"/>
      <c r="BO1768" s="183"/>
      <c r="BP1768" s="183"/>
      <c r="BQ1768" s="183"/>
      <c r="BR1768" s="183"/>
      <c r="BS1768" s="183"/>
      <c r="BT1768" s="183"/>
      <c r="BU1768" s="183"/>
      <c r="BV1768" s="183"/>
      <c r="BW1768" s="183"/>
      <c r="BX1768" s="183"/>
      <c r="BY1768" s="183"/>
      <c r="BZ1768" s="183"/>
      <c r="CA1768" s="183"/>
      <c r="CB1768" s="183"/>
      <c r="CC1768" s="183"/>
      <c r="CD1768" s="183"/>
      <c r="CE1768" s="183"/>
      <c r="CF1768" s="183"/>
      <c r="CG1768" s="183"/>
      <c r="CH1768" s="183"/>
      <c r="CI1768" s="183"/>
      <c r="CJ1768" s="183"/>
      <c r="CK1768" s="183"/>
      <c r="CL1768" s="183"/>
    </row>
    <row r="1769" spans="2:90" x14ac:dyDescent="0.4">
      <c r="B1769" s="168"/>
      <c r="C1769" s="193"/>
      <c r="D1769" s="193"/>
      <c r="E1769" s="193" t="s">
        <v>906</v>
      </c>
      <c r="F1769" s="193"/>
      <c r="G1769" s="193"/>
      <c r="H1769" s="193"/>
      <c r="I1769" s="194"/>
      <c r="J1769" s="194"/>
      <c r="K1769" s="195"/>
      <c r="L1769" s="195"/>
      <c r="M1769" s="195"/>
      <c r="N1769" s="195"/>
      <c r="O1769" s="195"/>
      <c r="P1769" s="195"/>
      <c r="R1769" s="195"/>
      <c r="S1769" s="183"/>
      <c r="T1769" s="183"/>
      <c r="U1769" s="183"/>
      <c r="V1769" s="183"/>
      <c r="W1769" s="183"/>
      <c r="X1769" s="183"/>
      <c r="Y1769" s="183"/>
      <c r="Z1769" s="183"/>
      <c r="AA1769" s="183"/>
      <c r="AB1769" s="183"/>
      <c r="AC1769" s="183"/>
      <c r="AD1769" s="183"/>
      <c r="AE1769" s="183"/>
      <c r="AF1769" s="183"/>
      <c r="AG1769" s="183"/>
      <c r="AH1769" s="183"/>
      <c r="AI1769" s="183"/>
      <c r="AJ1769" s="183"/>
      <c r="AK1769" s="183"/>
      <c r="AL1769" s="183"/>
      <c r="AM1769" s="183"/>
      <c r="AN1769" s="183"/>
      <c r="AO1769" s="183"/>
      <c r="AP1769" s="183"/>
      <c r="AQ1769" s="183"/>
      <c r="AR1769" s="183"/>
      <c r="AS1769" s="183"/>
      <c r="AT1769" s="183"/>
      <c r="AU1769" s="183"/>
      <c r="AV1769" s="183"/>
      <c r="AW1769" s="183"/>
      <c r="AX1769" s="183"/>
      <c r="AY1769" s="183"/>
      <c r="AZ1769" s="183"/>
      <c r="BA1769" s="183"/>
      <c r="BB1769" s="183"/>
      <c r="BC1769" s="183"/>
      <c r="BD1769" s="183"/>
      <c r="BE1769" s="183"/>
      <c r="BF1769" s="183"/>
      <c r="BG1769" s="183"/>
      <c r="BH1769" s="183"/>
      <c r="BI1769" s="183"/>
      <c r="BJ1769" s="183"/>
      <c r="BK1769" s="183"/>
      <c r="BL1769" s="183"/>
      <c r="BM1769" s="183"/>
      <c r="BN1769" s="183"/>
      <c r="BO1769" s="183"/>
      <c r="BP1769" s="183"/>
      <c r="BQ1769" s="183"/>
      <c r="BR1769" s="183"/>
      <c r="BS1769" s="183"/>
      <c r="BT1769" s="183"/>
      <c r="BU1769" s="183"/>
      <c r="BV1769" s="183"/>
      <c r="BW1769" s="183"/>
      <c r="BX1769" s="183"/>
      <c r="BY1769" s="183"/>
      <c r="BZ1769" s="183"/>
      <c r="CA1769" s="183"/>
      <c r="CB1769" s="183"/>
      <c r="CC1769" s="183"/>
      <c r="CD1769" s="183"/>
      <c r="CE1769" s="183"/>
      <c r="CF1769" s="183"/>
      <c r="CG1769" s="183"/>
      <c r="CH1769" s="183"/>
      <c r="CI1769" s="183"/>
      <c r="CJ1769" s="183"/>
      <c r="CK1769" s="183"/>
      <c r="CL1769" s="183"/>
    </row>
    <row r="1770" spans="2:90" x14ac:dyDescent="0.4">
      <c r="B1770" s="168"/>
      <c r="C1770" s="193"/>
      <c r="D1770" s="193"/>
      <c r="E1770" s="193" t="s">
        <v>906</v>
      </c>
      <c r="F1770" s="193"/>
      <c r="G1770" s="193"/>
      <c r="H1770" s="193"/>
      <c r="I1770" s="194"/>
      <c r="J1770" s="194"/>
      <c r="K1770" s="195"/>
      <c r="L1770" s="195"/>
      <c r="M1770" s="195"/>
      <c r="N1770" s="195"/>
      <c r="O1770" s="195"/>
      <c r="P1770" s="195"/>
      <c r="R1770" s="195"/>
      <c r="S1770" s="183">
        <v>-1000</v>
      </c>
      <c r="T1770" s="183">
        <v>-1000</v>
      </c>
      <c r="U1770" s="183">
        <v>-1000</v>
      </c>
      <c r="V1770" s="183">
        <v>-1000</v>
      </c>
      <c r="W1770" s="183">
        <v>-1000</v>
      </c>
      <c r="X1770" s="183">
        <v>-1000</v>
      </c>
      <c r="Y1770" s="183">
        <v>-1000</v>
      </c>
      <c r="Z1770" s="183">
        <v>-1000</v>
      </c>
      <c r="AA1770" s="183">
        <v>-1000</v>
      </c>
      <c r="AB1770" s="183">
        <v>-1000</v>
      </c>
      <c r="AC1770" s="183">
        <v>-1000</v>
      </c>
      <c r="AD1770" s="183">
        <v>-1000</v>
      </c>
      <c r="AE1770" s="183">
        <v>-1000</v>
      </c>
      <c r="AF1770" s="183">
        <v>-1000</v>
      </c>
      <c r="AG1770" s="183">
        <v>-1000</v>
      </c>
      <c r="AH1770" s="183">
        <v>-1000</v>
      </c>
      <c r="AI1770" s="183">
        <v>-1000</v>
      </c>
      <c r="AJ1770" s="183">
        <v>-1000</v>
      </c>
      <c r="AK1770" s="183">
        <v>-1000</v>
      </c>
      <c r="AL1770" s="183">
        <v>-1000</v>
      </c>
      <c r="AM1770" s="183">
        <v>-1000</v>
      </c>
      <c r="AN1770" s="183">
        <v>-1000</v>
      </c>
      <c r="AO1770" s="183">
        <v>-1000</v>
      </c>
      <c r="AP1770" s="183">
        <v>-1000</v>
      </c>
      <c r="AQ1770" s="183">
        <v>-1000</v>
      </c>
      <c r="AR1770" s="183">
        <v>-1000</v>
      </c>
      <c r="AS1770" s="183">
        <v>-1000</v>
      </c>
      <c r="AT1770" s="183">
        <v>-1000</v>
      </c>
      <c r="AU1770" s="183">
        <v>-1000</v>
      </c>
      <c r="AV1770" s="183">
        <v>-1000</v>
      </c>
      <c r="AW1770" s="183">
        <v>-1000</v>
      </c>
      <c r="AX1770" s="183">
        <v>-1000</v>
      </c>
      <c r="AY1770" s="183">
        <v>-1000</v>
      </c>
      <c r="AZ1770" s="183">
        <v>-1000</v>
      </c>
      <c r="BA1770" s="183">
        <v>-1000</v>
      </c>
      <c r="BB1770" s="183">
        <v>-1000</v>
      </c>
      <c r="BC1770" s="183">
        <v>-1000</v>
      </c>
      <c r="BD1770" s="183">
        <v>-1000</v>
      </c>
      <c r="BE1770" s="183">
        <v>-1000</v>
      </c>
      <c r="BF1770" s="183">
        <v>-1000</v>
      </c>
      <c r="BG1770" s="183">
        <v>-1000</v>
      </c>
      <c r="BH1770" s="183">
        <v>-1000</v>
      </c>
      <c r="BI1770" s="183">
        <v>-1000</v>
      </c>
      <c r="BJ1770" s="183">
        <v>-1000</v>
      </c>
      <c r="BK1770" s="183">
        <v>-1000</v>
      </c>
      <c r="BL1770" s="183">
        <v>-1000</v>
      </c>
      <c r="BM1770" s="183">
        <v>-1000</v>
      </c>
      <c r="BN1770" s="183">
        <v>-1000</v>
      </c>
      <c r="BO1770" s="183">
        <v>-1000</v>
      </c>
      <c r="BP1770" s="183">
        <v>-1000</v>
      </c>
      <c r="BQ1770" s="183">
        <v>-1000</v>
      </c>
      <c r="BR1770" s="183">
        <v>-1000</v>
      </c>
      <c r="BS1770" s="183">
        <v>-1000</v>
      </c>
      <c r="BT1770" s="183">
        <v>-1000</v>
      </c>
      <c r="BU1770" s="183">
        <v>-1000</v>
      </c>
      <c r="BV1770" s="183">
        <v>-1000</v>
      </c>
      <c r="BW1770" s="183">
        <v>-1000</v>
      </c>
      <c r="BX1770" s="183">
        <v>-1000</v>
      </c>
      <c r="BY1770" s="183">
        <v>-1000</v>
      </c>
      <c r="BZ1770" s="183">
        <v>-1000</v>
      </c>
      <c r="CA1770" s="183">
        <v>-1000</v>
      </c>
      <c r="CB1770" s="183">
        <v>-1000</v>
      </c>
      <c r="CC1770" s="183">
        <v>-1000</v>
      </c>
      <c r="CD1770" s="183">
        <v>-1000</v>
      </c>
      <c r="CE1770" s="183">
        <v>-1000</v>
      </c>
      <c r="CF1770" s="183">
        <v>-1000</v>
      </c>
      <c r="CG1770" s="183">
        <v>-1000</v>
      </c>
      <c r="CH1770" s="183">
        <v>-1000</v>
      </c>
      <c r="CI1770" s="183">
        <v>-1000</v>
      </c>
      <c r="CJ1770" s="183">
        <v>-1000</v>
      </c>
      <c r="CK1770" s="183">
        <v>-1000</v>
      </c>
      <c r="CL1770" s="183">
        <v>-1000</v>
      </c>
    </row>
    <row r="1771" spans="2:90" x14ac:dyDescent="0.4">
      <c r="C1771" s="12"/>
      <c r="D1771" s="12"/>
      <c r="E1771" s="12"/>
      <c r="F1771" s="12"/>
      <c r="G1771" s="12"/>
      <c r="H1771" s="12"/>
      <c r="I1771" s="60"/>
      <c r="J1771" s="60"/>
      <c r="K1771" s="15"/>
      <c r="L1771" s="15"/>
      <c r="M1771" s="15"/>
      <c r="N1771" s="15"/>
      <c r="O1771" s="15"/>
      <c r="P1771" s="15"/>
      <c r="R1771" s="15"/>
      <c r="S1771" s="76"/>
      <c r="T1771" s="76"/>
      <c r="U1771" s="76"/>
      <c r="V1771" s="76"/>
      <c r="W1771" s="76"/>
      <c r="X1771" s="76"/>
      <c r="Y1771" s="76"/>
      <c r="Z1771" s="76"/>
      <c r="AA1771" s="76"/>
      <c r="AB1771" s="76"/>
      <c r="AC1771" s="76"/>
      <c r="AD1771" s="76"/>
      <c r="AE1771" s="76"/>
      <c r="AF1771" s="76"/>
      <c r="AG1771" s="76"/>
      <c r="AH1771" s="76"/>
      <c r="AI1771" s="76"/>
      <c r="AJ1771" s="76"/>
      <c r="AK1771" s="76"/>
      <c r="AL1771" s="76"/>
      <c r="AM1771" s="76"/>
      <c r="AN1771" s="76"/>
      <c r="AO1771" s="76"/>
      <c r="AP1771" s="76"/>
      <c r="AQ1771" s="76"/>
      <c r="AR1771" s="76"/>
      <c r="AS1771" s="76"/>
      <c r="AT1771" s="76"/>
      <c r="AU1771" s="76"/>
      <c r="AV1771" s="76"/>
      <c r="AW1771" s="76"/>
      <c r="AX1771" s="76"/>
      <c r="AY1771" s="76"/>
      <c r="AZ1771" s="76"/>
      <c r="BA1771" s="76"/>
      <c r="BB1771" s="76"/>
      <c r="BC1771" s="76"/>
      <c r="BD1771" s="76"/>
      <c r="BE1771" s="76"/>
      <c r="BF1771" s="76"/>
      <c r="BG1771" s="76"/>
      <c r="BH1771" s="76"/>
      <c r="BI1771" s="76"/>
      <c r="BJ1771" s="76"/>
      <c r="BK1771" s="76"/>
      <c r="BL1771" s="76"/>
      <c r="BM1771" s="76"/>
      <c r="BN1771" s="76"/>
      <c r="BO1771" s="76"/>
      <c r="BP1771" s="76"/>
      <c r="BQ1771" s="76"/>
      <c r="BR1771" s="76"/>
      <c r="BS1771" s="76"/>
      <c r="BT1771" s="76"/>
      <c r="BU1771" s="76"/>
      <c r="BV1771" s="76"/>
      <c r="BW1771" s="76"/>
      <c r="BX1771" s="76"/>
      <c r="BY1771" s="76"/>
      <c r="BZ1771" s="76"/>
      <c r="CA1771" s="76"/>
      <c r="CB1771" s="76"/>
      <c r="CC1771" s="76"/>
      <c r="CD1771" s="76"/>
      <c r="CE1771" s="76"/>
      <c r="CF1771" s="76"/>
      <c r="CG1771" s="76"/>
      <c r="CH1771" s="76"/>
      <c r="CI1771" s="76"/>
      <c r="CJ1771" s="76"/>
      <c r="CK1771" s="76"/>
      <c r="CL1771" s="76"/>
    </row>
    <row r="1772" spans="2:90" x14ac:dyDescent="0.4">
      <c r="C1772" s="12"/>
      <c r="D1772" s="12"/>
      <c r="E1772" s="12"/>
      <c r="F1772" s="12"/>
      <c r="G1772" s="12"/>
      <c r="H1772" s="12"/>
      <c r="I1772" s="60"/>
      <c r="J1772" s="60"/>
      <c r="K1772" s="15"/>
      <c r="L1772" s="15"/>
      <c r="M1772" s="15"/>
      <c r="N1772" s="15"/>
      <c r="O1772" s="15"/>
      <c r="P1772" s="15"/>
      <c r="R1772" s="15"/>
      <c r="S1772" s="76">
        <v>-100</v>
      </c>
      <c r="T1772" s="76"/>
      <c r="U1772" s="76"/>
      <c r="V1772" s="76"/>
      <c r="W1772" s="76"/>
      <c r="X1772" s="76"/>
      <c r="Y1772" s="76"/>
      <c r="Z1772" s="76"/>
      <c r="AA1772" s="76"/>
      <c r="AB1772" s="76"/>
      <c r="AC1772" s="76"/>
      <c r="AD1772" s="76"/>
      <c r="AE1772" s="76"/>
      <c r="AF1772" s="76"/>
      <c r="AG1772" s="76"/>
      <c r="AH1772" s="76"/>
      <c r="AI1772" s="76"/>
      <c r="AJ1772" s="76"/>
      <c r="AK1772" s="76"/>
      <c r="AL1772" s="76"/>
      <c r="AM1772" s="76"/>
      <c r="AN1772" s="76"/>
      <c r="AO1772" s="76"/>
      <c r="AP1772" s="76"/>
      <c r="AQ1772" s="76"/>
      <c r="AR1772" s="76"/>
      <c r="AS1772" s="76"/>
      <c r="AT1772" s="76"/>
      <c r="AU1772" s="76"/>
      <c r="AV1772" s="76"/>
      <c r="AW1772" s="76"/>
      <c r="AX1772" s="76"/>
      <c r="AY1772" s="76"/>
      <c r="AZ1772" s="76"/>
      <c r="BA1772" s="76"/>
      <c r="BB1772" s="76"/>
      <c r="BC1772" s="76"/>
      <c r="BD1772" s="76"/>
      <c r="BE1772" s="76"/>
      <c r="BF1772" s="76"/>
      <c r="BG1772" s="76"/>
      <c r="BH1772" s="76"/>
      <c r="BI1772" s="76"/>
      <c r="BJ1772" s="76"/>
      <c r="BK1772" s="76"/>
      <c r="BL1772" s="76"/>
      <c r="BM1772" s="76"/>
      <c r="BN1772" s="76"/>
      <c r="BO1772" s="76"/>
      <c r="BP1772" s="76"/>
      <c r="BQ1772" s="76"/>
      <c r="BR1772" s="76"/>
      <c r="BS1772" s="76"/>
      <c r="BT1772" s="76"/>
      <c r="BU1772" s="76"/>
      <c r="BV1772" s="76"/>
      <c r="BW1772" s="76"/>
      <c r="BX1772" s="76"/>
      <c r="BY1772" s="76"/>
      <c r="BZ1772" s="76"/>
      <c r="CA1772" s="76"/>
      <c r="CB1772" s="76"/>
      <c r="CC1772" s="76"/>
      <c r="CD1772" s="76"/>
      <c r="CE1772" s="76"/>
      <c r="CF1772" s="76"/>
      <c r="CG1772" s="76"/>
      <c r="CH1772" s="76"/>
      <c r="CI1772" s="76"/>
      <c r="CJ1772" s="76"/>
      <c r="CK1772" s="76"/>
      <c r="CL1772" s="76"/>
    </row>
    <row r="1773" spans="2:90" x14ac:dyDescent="0.4">
      <c r="C1773" s="12"/>
      <c r="D1773" s="12"/>
      <c r="E1773" s="12"/>
      <c r="F1773" s="12"/>
      <c r="G1773" s="12"/>
      <c r="H1773" s="12"/>
      <c r="I1773" s="60"/>
      <c r="J1773" s="60"/>
      <c r="K1773" s="15"/>
      <c r="L1773" s="15"/>
      <c r="M1773" s="15"/>
      <c r="N1773" s="15"/>
      <c r="O1773" s="15"/>
      <c r="P1773" s="15"/>
      <c r="R1773" s="15"/>
      <c r="S1773" s="76">
        <v>10</v>
      </c>
      <c r="T1773" s="76"/>
      <c r="U1773" s="76"/>
      <c r="V1773" s="76"/>
      <c r="W1773" s="76"/>
      <c r="X1773" s="76"/>
      <c r="Y1773" s="76"/>
      <c r="Z1773" s="76"/>
      <c r="AA1773" s="76"/>
      <c r="AB1773" s="76"/>
      <c r="AC1773" s="76"/>
      <c r="AD1773" s="76"/>
      <c r="AE1773" s="76"/>
      <c r="AF1773" s="76"/>
      <c r="AG1773" s="76"/>
      <c r="AH1773" s="76"/>
      <c r="AI1773" s="76"/>
      <c r="AJ1773" s="76"/>
      <c r="AK1773" s="76"/>
      <c r="AL1773" s="76"/>
      <c r="AM1773" s="76"/>
      <c r="AN1773" s="76"/>
      <c r="AO1773" s="76"/>
      <c r="AP1773" s="76"/>
      <c r="AQ1773" s="76"/>
      <c r="AR1773" s="76"/>
      <c r="AS1773" s="76"/>
      <c r="AT1773" s="76"/>
      <c r="AU1773" s="76"/>
      <c r="AV1773" s="76"/>
      <c r="AW1773" s="76"/>
      <c r="AX1773" s="76"/>
      <c r="AY1773" s="76"/>
      <c r="AZ1773" s="76"/>
      <c r="BA1773" s="76"/>
      <c r="BB1773" s="76"/>
      <c r="BC1773" s="76"/>
      <c r="BD1773" s="76"/>
      <c r="BE1773" s="76"/>
      <c r="BF1773" s="76"/>
      <c r="BG1773" s="76"/>
      <c r="BH1773" s="76"/>
      <c r="BI1773" s="76"/>
      <c r="BJ1773" s="76"/>
      <c r="BK1773" s="76"/>
      <c r="BL1773" s="76"/>
      <c r="BM1773" s="76"/>
      <c r="BN1773" s="76"/>
      <c r="BO1773" s="76"/>
      <c r="BP1773" s="76"/>
      <c r="BQ1773" s="76"/>
      <c r="BR1773" s="76"/>
      <c r="BS1773" s="76"/>
      <c r="BT1773" s="76"/>
      <c r="BU1773" s="76"/>
      <c r="BV1773" s="76"/>
      <c r="BW1773" s="76"/>
      <c r="BX1773" s="76"/>
      <c r="BY1773" s="76"/>
      <c r="BZ1773" s="76"/>
      <c r="CA1773" s="76"/>
      <c r="CB1773" s="76"/>
      <c r="CC1773" s="76"/>
      <c r="CD1773" s="76"/>
      <c r="CE1773" s="76"/>
      <c r="CF1773" s="76"/>
      <c r="CG1773" s="76"/>
      <c r="CH1773" s="76"/>
      <c r="CI1773" s="76"/>
      <c r="CJ1773" s="76"/>
      <c r="CK1773" s="76"/>
      <c r="CL1773" s="76"/>
    </row>
    <row r="1774" spans="2:90" x14ac:dyDescent="0.4">
      <c r="C1774" s="12"/>
      <c r="D1774" s="12"/>
      <c r="E1774" s="12"/>
      <c r="F1774" s="12"/>
      <c r="G1774" s="12"/>
      <c r="H1774" s="12"/>
      <c r="I1774" s="60"/>
      <c r="J1774" s="60"/>
      <c r="K1774" s="15"/>
      <c r="L1774" s="15"/>
      <c r="M1774" s="15"/>
      <c r="N1774" s="15"/>
      <c r="O1774" s="15"/>
      <c r="P1774" s="15"/>
      <c r="R1774" s="15"/>
      <c r="S1774" s="76"/>
      <c r="T1774" s="76"/>
      <c r="U1774" s="76"/>
      <c r="V1774" s="76"/>
      <c r="W1774" s="76"/>
      <c r="X1774" s="76"/>
      <c r="Y1774" s="76"/>
      <c r="Z1774" s="76"/>
      <c r="AA1774" s="76"/>
      <c r="AB1774" s="76"/>
      <c r="AC1774" s="76"/>
      <c r="AD1774" s="76"/>
      <c r="AE1774" s="76"/>
      <c r="AF1774" s="76"/>
      <c r="AG1774" s="76"/>
      <c r="AH1774" s="76"/>
      <c r="AI1774" s="76"/>
      <c r="AJ1774" s="76"/>
      <c r="AK1774" s="76"/>
      <c r="AL1774" s="76"/>
      <c r="AM1774" s="76"/>
      <c r="AN1774" s="76"/>
      <c r="AO1774" s="76"/>
      <c r="AP1774" s="76"/>
      <c r="AQ1774" s="76"/>
      <c r="AR1774" s="76"/>
      <c r="AS1774" s="76"/>
      <c r="AT1774" s="76"/>
      <c r="AU1774" s="76"/>
      <c r="AV1774" s="76"/>
      <c r="AW1774" s="76"/>
      <c r="AX1774" s="76"/>
      <c r="AY1774" s="76"/>
      <c r="AZ1774" s="76"/>
      <c r="BA1774" s="76"/>
      <c r="BB1774" s="76"/>
      <c r="BC1774" s="76"/>
      <c r="BD1774" s="76"/>
      <c r="BE1774" s="76"/>
      <c r="BF1774" s="76"/>
      <c r="BG1774" s="76"/>
      <c r="BH1774" s="76"/>
      <c r="BI1774" s="76"/>
      <c r="BJ1774" s="76"/>
      <c r="BK1774" s="76"/>
      <c r="BL1774" s="76"/>
      <c r="BM1774" s="76"/>
      <c r="BN1774" s="76"/>
      <c r="BO1774" s="76"/>
      <c r="BP1774" s="76"/>
      <c r="BQ1774" s="76"/>
      <c r="BR1774" s="76"/>
      <c r="BS1774" s="76"/>
      <c r="BT1774" s="76"/>
      <c r="BU1774" s="76"/>
      <c r="BV1774" s="76"/>
      <c r="BW1774" s="76"/>
      <c r="BX1774" s="76"/>
      <c r="BY1774" s="76"/>
      <c r="BZ1774" s="76"/>
      <c r="CA1774" s="76"/>
      <c r="CB1774" s="76"/>
      <c r="CC1774" s="76"/>
      <c r="CD1774" s="76"/>
      <c r="CE1774" s="76"/>
      <c r="CF1774" s="76"/>
      <c r="CG1774" s="76"/>
      <c r="CH1774" s="76"/>
      <c r="CI1774" s="76"/>
      <c r="CJ1774" s="76"/>
      <c r="CK1774" s="76"/>
      <c r="CL1774" s="76"/>
    </row>
    <row r="1775" spans="2:90" x14ac:dyDescent="0.4">
      <c r="C1775" s="12"/>
      <c r="D1775" s="12"/>
      <c r="E1775" s="12"/>
      <c r="F1775" s="12"/>
      <c r="G1775" s="12"/>
      <c r="H1775" s="12"/>
      <c r="I1775" s="60"/>
      <c r="J1775" s="60"/>
      <c r="K1775" s="15"/>
      <c r="L1775" s="15"/>
      <c r="M1775" s="15"/>
      <c r="N1775" s="15"/>
      <c r="O1775" s="15"/>
      <c r="P1775" s="15"/>
      <c r="R1775" s="15"/>
      <c r="S1775" s="76"/>
      <c r="T1775" s="76"/>
      <c r="U1775" s="76"/>
      <c r="V1775" s="76"/>
      <c r="W1775" s="76"/>
      <c r="X1775" s="76"/>
      <c r="Y1775" s="76"/>
      <c r="Z1775" s="76"/>
      <c r="AA1775" s="76"/>
      <c r="AB1775" s="76"/>
      <c r="AC1775" s="76"/>
      <c r="AD1775" s="76"/>
      <c r="AE1775" s="76"/>
      <c r="AF1775" s="76"/>
      <c r="AG1775" s="76"/>
      <c r="AH1775" s="76"/>
      <c r="AI1775" s="76"/>
      <c r="AJ1775" s="76"/>
      <c r="AK1775" s="76"/>
      <c r="AL1775" s="76"/>
      <c r="AM1775" s="76"/>
      <c r="AN1775" s="76"/>
      <c r="AO1775" s="76"/>
      <c r="AP1775" s="76"/>
      <c r="AQ1775" s="76"/>
      <c r="AR1775" s="76"/>
      <c r="AS1775" s="76"/>
      <c r="AT1775" s="76"/>
      <c r="AU1775" s="76"/>
      <c r="AV1775" s="76"/>
      <c r="AW1775" s="76"/>
      <c r="AX1775" s="76"/>
      <c r="AY1775" s="76"/>
      <c r="AZ1775" s="76"/>
      <c r="BA1775" s="76"/>
      <c r="BB1775" s="76"/>
      <c r="BC1775" s="76"/>
      <c r="BD1775" s="76"/>
      <c r="BE1775" s="76"/>
      <c r="BF1775" s="76"/>
      <c r="BG1775" s="76"/>
      <c r="BH1775" s="76"/>
      <c r="BI1775" s="76"/>
      <c r="BJ1775" s="76"/>
      <c r="BK1775" s="76"/>
      <c r="BL1775" s="76"/>
      <c r="BM1775" s="76"/>
      <c r="BN1775" s="76"/>
      <c r="BO1775" s="76"/>
      <c r="BP1775" s="76"/>
      <c r="BQ1775" s="76"/>
      <c r="BR1775" s="76"/>
      <c r="BS1775" s="76"/>
      <c r="BT1775" s="76"/>
      <c r="BU1775" s="76"/>
      <c r="BV1775" s="76"/>
      <c r="BW1775" s="76"/>
      <c r="BX1775" s="76"/>
      <c r="BY1775" s="76"/>
      <c r="BZ1775" s="76"/>
      <c r="CA1775" s="76"/>
      <c r="CB1775" s="76"/>
      <c r="CC1775" s="76"/>
      <c r="CD1775" s="76"/>
      <c r="CE1775" s="76"/>
      <c r="CF1775" s="76"/>
      <c r="CG1775" s="76"/>
      <c r="CH1775" s="76"/>
      <c r="CI1775" s="76"/>
      <c r="CJ1775" s="76"/>
      <c r="CK1775" s="76"/>
      <c r="CL1775" s="76"/>
    </row>
    <row r="1776" spans="2:90" x14ac:dyDescent="0.4">
      <c r="C1776" s="12"/>
      <c r="D1776" s="12"/>
      <c r="E1776" s="12"/>
      <c r="F1776" s="12"/>
      <c r="G1776" s="12"/>
      <c r="H1776" s="12"/>
      <c r="I1776" s="60"/>
      <c r="J1776" s="60"/>
      <c r="K1776" s="15"/>
      <c r="L1776" s="15"/>
      <c r="M1776" s="15"/>
      <c r="N1776" s="15"/>
      <c r="O1776" s="15"/>
      <c r="P1776" s="15"/>
      <c r="R1776" s="15"/>
      <c r="S1776" s="76"/>
      <c r="T1776" s="76"/>
      <c r="U1776" s="76"/>
      <c r="V1776" s="76"/>
      <c r="W1776" s="76"/>
      <c r="X1776" s="76"/>
      <c r="Y1776" s="76"/>
      <c r="Z1776" s="76"/>
      <c r="AA1776" s="76"/>
      <c r="AB1776" s="76"/>
      <c r="AC1776" s="76"/>
      <c r="AD1776" s="76"/>
      <c r="AE1776" s="76"/>
      <c r="AF1776" s="76"/>
      <c r="AG1776" s="76"/>
      <c r="AH1776" s="76"/>
      <c r="AI1776" s="76"/>
      <c r="AJ1776" s="76"/>
      <c r="AK1776" s="76"/>
      <c r="AL1776" s="76"/>
      <c r="AM1776" s="76"/>
      <c r="AN1776" s="76"/>
      <c r="AO1776" s="76"/>
      <c r="AP1776" s="76"/>
      <c r="AQ1776" s="76"/>
      <c r="AR1776" s="76"/>
      <c r="AS1776" s="76"/>
      <c r="AT1776" s="76"/>
      <c r="AU1776" s="76"/>
      <c r="AV1776" s="76"/>
      <c r="AW1776" s="76"/>
      <c r="AX1776" s="76"/>
      <c r="AY1776" s="76"/>
      <c r="AZ1776" s="76"/>
      <c r="BA1776" s="76"/>
      <c r="BB1776" s="76"/>
      <c r="BC1776" s="76"/>
      <c r="BD1776" s="76"/>
      <c r="BE1776" s="76"/>
      <c r="BF1776" s="76"/>
      <c r="BG1776" s="76"/>
      <c r="BH1776" s="76"/>
      <c r="BI1776" s="76"/>
      <c r="BJ1776" s="76"/>
      <c r="BK1776" s="76"/>
      <c r="BL1776" s="76"/>
      <c r="BM1776" s="76"/>
      <c r="BN1776" s="76"/>
      <c r="BO1776" s="76"/>
      <c r="BP1776" s="76"/>
      <c r="BQ1776" s="76"/>
      <c r="BR1776" s="76"/>
      <c r="BS1776" s="76"/>
      <c r="BT1776" s="76"/>
      <c r="BU1776" s="76"/>
      <c r="BV1776" s="76"/>
      <c r="BW1776" s="76"/>
      <c r="BX1776" s="76"/>
      <c r="BY1776" s="76"/>
      <c r="BZ1776" s="76"/>
      <c r="CA1776" s="76"/>
      <c r="CB1776" s="76"/>
      <c r="CC1776" s="76"/>
      <c r="CD1776" s="76"/>
      <c r="CE1776" s="76"/>
      <c r="CF1776" s="76"/>
      <c r="CG1776" s="76"/>
      <c r="CH1776" s="76"/>
      <c r="CI1776" s="76"/>
      <c r="CJ1776" s="76"/>
      <c r="CK1776" s="76"/>
      <c r="CL1776" s="76"/>
    </row>
    <row r="1777" spans="1:90" x14ac:dyDescent="0.4">
      <c r="B1777" s="168" t="s">
        <v>487</v>
      </c>
      <c r="C1777" s="167"/>
      <c r="D1777" s="167"/>
      <c r="E1777" s="167" t="s">
        <v>906</v>
      </c>
      <c r="F1777" s="167"/>
      <c r="G1777" s="167"/>
      <c r="H1777" s="167"/>
      <c r="I1777" s="169"/>
      <c r="J1777" s="169"/>
      <c r="K1777" s="190"/>
      <c r="L1777" s="190"/>
      <c r="M1777" s="190"/>
      <c r="N1777" s="190"/>
      <c r="O1777" s="190"/>
      <c r="P1777" s="190"/>
      <c r="R1777" s="191"/>
      <c r="S1777" s="167"/>
      <c r="T1777" s="167"/>
      <c r="U1777" s="167"/>
      <c r="V1777" s="167"/>
      <c r="W1777" s="167"/>
      <c r="X1777" s="167"/>
      <c r="Y1777" s="167"/>
      <c r="Z1777" s="167"/>
      <c r="AA1777" s="167"/>
      <c r="AB1777" s="167"/>
      <c r="AC1777" s="167"/>
      <c r="AD1777" s="167"/>
      <c r="AE1777" s="167"/>
      <c r="AF1777" s="167"/>
      <c r="AG1777" s="167"/>
      <c r="AH1777" s="167"/>
      <c r="AI1777" s="167"/>
      <c r="AJ1777" s="167"/>
      <c r="AK1777" s="167"/>
      <c r="AL1777" s="167"/>
      <c r="AM1777" s="167"/>
      <c r="AN1777" s="167"/>
      <c r="AO1777" s="167"/>
      <c r="AP1777" s="167"/>
      <c r="AQ1777" s="167"/>
      <c r="AR1777" s="167"/>
      <c r="AS1777" s="167"/>
      <c r="AT1777" s="167"/>
      <c r="AU1777" s="167"/>
      <c r="AV1777" s="167"/>
      <c r="AW1777" s="167"/>
      <c r="AX1777" s="167"/>
      <c r="AY1777" s="167"/>
      <c r="AZ1777" s="167"/>
      <c r="BA1777" s="167"/>
      <c r="BB1777" s="167"/>
      <c r="BC1777" s="167"/>
      <c r="BD1777" s="167"/>
      <c r="BE1777" s="167"/>
      <c r="BF1777" s="167"/>
      <c r="BG1777" s="167"/>
      <c r="BH1777" s="167"/>
      <c r="BI1777" s="167"/>
      <c r="BJ1777" s="167"/>
      <c r="BK1777" s="167"/>
      <c r="BL1777" s="167"/>
      <c r="BM1777" s="167"/>
      <c r="BN1777" s="167"/>
      <c r="BO1777" s="167"/>
      <c r="BP1777" s="167"/>
      <c r="BQ1777" s="167"/>
      <c r="BR1777" s="167"/>
      <c r="BS1777" s="167"/>
      <c r="BT1777" s="167"/>
      <c r="BU1777" s="167"/>
      <c r="BV1777" s="167"/>
      <c r="BW1777" s="167"/>
      <c r="BX1777" s="167"/>
      <c r="BY1777" s="167"/>
      <c r="BZ1777" s="167"/>
      <c r="CA1777" s="167"/>
      <c r="CB1777" s="167"/>
      <c r="CC1777" s="167"/>
      <c r="CD1777" s="167"/>
      <c r="CE1777" s="167"/>
      <c r="CF1777" s="167"/>
      <c r="CG1777" s="167"/>
      <c r="CH1777" s="167"/>
      <c r="CI1777" s="167"/>
      <c r="CJ1777" s="167"/>
      <c r="CK1777" s="167"/>
      <c r="CL1777" s="167"/>
    </row>
    <row r="1778" spans="1:90" x14ac:dyDescent="0.4">
      <c r="B1778" s="168" t="s">
        <v>489</v>
      </c>
      <c r="C1778" s="167"/>
      <c r="D1778" s="167"/>
      <c r="E1778" s="167" t="s">
        <v>906</v>
      </c>
      <c r="F1778" s="167"/>
      <c r="G1778" s="167"/>
      <c r="H1778" s="167"/>
      <c r="I1778" s="169"/>
      <c r="J1778" s="169"/>
      <c r="K1778" s="190"/>
      <c r="L1778" s="190"/>
      <c r="M1778" s="190"/>
      <c r="N1778" s="190"/>
      <c r="O1778" s="190"/>
      <c r="P1778" s="190"/>
      <c r="R1778" s="191"/>
      <c r="S1778" s="167"/>
      <c r="T1778" s="167"/>
      <c r="U1778" s="167"/>
      <c r="V1778" s="167"/>
      <c r="W1778" s="167"/>
      <c r="X1778" s="167"/>
      <c r="Y1778" s="167"/>
      <c r="Z1778" s="167"/>
      <c r="AA1778" s="167"/>
      <c r="AB1778" s="167"/>
      <c r="AC1778" s="167"/>
      <c r="AD1778" s="167"/>
      <c r="AE1778" s="167"/>
      <c r="AF1778" s="167"/>
      <c r="AG1778" s="167"/>
      <c r="AH1778" s="167"/>
      <c r="AI1778" s="167"/>
      <c r="AJ1778" s="167"/>
      <c r="AK1778" s="167"/>
      <c r="AL1778" s="167"/>
      <c r="AM1778" s="167"/>
      <c r="AN1778" s="167"/>
      <c r="AO1778" s="167"/>
      <c r="AP1778" s="167"/>
      <c r="AQ1778" s="167"/>
      <c r="AR1778" s="167"/>
      <c r="AS1778" s="167"/>
      <c r="AT1778" s="167"/>
      <c r="AU1778" s="167"/>
      <c r="AV1778" s="167"/>
      <c r="AW1778" s="167"/>
      <c r="AX1778" s="167"/>
      <c r="AY1778" s="167"/>
      <c r="AZ1778" s="167"/>
      <c r="BA1778" s="167"/>
      <c r="BB1778" s="167"/>
      <c r="BC1778" s="167"/>
      <c r="BD1778" s="167"/>
      <c r="BE1778" s="167"/>
      <c r="BF1778" s="167"/>
      <c r="BG1778" s="167"/>
      <c r="BH1778" s="167"/>
      <c r="BI1778" s="167"/>
      <c r="BJ1778" s="167"/>
      <c r="BK1778" s="167"/>
      <c r="BL1778" s="167"/>
      <c r="BM1778" s="167"/>
      <c r="BN1778" s="167"/>
      <c r="BO1778" s="167"/>
      <c r="BP1778" s="167"/>
      <c r="BQ1778" s="167"/>
      <c r="BR1778" s="167"/>
      <c r="BS1778" s="167"/>
      <c r="BT1778" s="167"/>
      <c r="BU1778" s="167"/>
      <c r="BV1778" s="167"/>
      <c r="BW1778" s="167"/>
      <c r="BX1778" s="167"/>
      <c r="BY1778" s="167"/>
      <c r="BZ1778" s="167"/>
      <c r="CA1778" s="167"/>
      <c r="CB1778" s="167"/>
      <c r="CC1778" s="167"/>
      <c r="CD1778" s="167"/>
      <c r="CE1778" s="167"/>
      <c r="CF1778" s="167"/>
      <c r="CG1778" s="167"/>
      <c r="CH1778" s="167"/>
      <c r="CI1778" s="167"/>
      <c r="CJ1778" s="167"/>
      <c r="CK1778" s="167"/>
      <c r="CL1778" s="167"/>
    </row>
    <row r="1779" spans="1:90" x14ac:dyDescent="0.4">
      <c r="B1779" s="168" t="s">
        <v>459</v>
      </c>
      <c r="C1779" s="167"/>
      <c r="D1779" s="167"/>
      <c r="E1779" s="167" t="s">
        <v>906</v>
      </c>
      <c r="F1779" s="167"/>
      <c r="G1779" s="167"/>
      <c r="H1779" s="167"/>
      <c r="I1779" s="169"/>
      <c r="J1779" s="169"/>
      <c r="K1779" s="190"/>
      <c r="L1779" s="190"/>
      <c r="M1779" s="190"/>
      <c r="N1779" s="190"/>
      <c r="O1779" s="190"/>
      <c r="P1779" s="190"/>
      <c r="R1779" s="191"/>
      <c r="S1779" s="192" t="str">
        <f t="shared" ref="S1779:AX1779" si="1989">S$16</f>
        <v>S$12</v>
      </c>
      <c r="T1779" s="192" t="str">
        <f t="shared" si="1989"/>
        <v>T$12</v>
      </c>
      <c r="U1779" s="192" t="str">
        <f t="shared" si="1989"/>
        <v>U$12</v>
      </c>
      <c r="V1779" s="192" t="str">
        <f t="shared" si="1989"/>
        <v>V$12</v>
      </c>
      <c r="W1779" s="192" t="str">
        <f t="shared" si="1989"/>
        <v>W$12</v>
      </c>
      <c r="X1779" s="192" t="str">
        <f t="shared" si="1989"/>
        <v>X$12</v>
      </c>
      <c r="Y1779" s="192" t="str">
        <f t="shared" si="1989"/>
        <v>Y$12</v>
      </c>
      <c r="Z1779" s="192" t="str">
        <f t="shared" si="1989"/>
        <v>Z$12</v>
      </c>
      <c r="AA1779" s="192" t="str">
        <f t="shared" si="1989"/>
        <v>AA$12</v>
      </c>
      <c r="AB1779" s="192" t="str">
        <f t="shared" si="1989"/>
        <v>AB$12</v>
      </c>
      <c r="AC1779" s="192" t="str">
        <f t="shared" si="1989"/>
        <v>AC$12</v>
      </c>
      <c r="AD1779" s="192" t="str">
        <f t="shared" si="1989"/>
        <v>AD$12</v>
      </c>
      <c r="AE1779" s="192" t="str">
        <f t="shared" si="1989"/>
        <v>AE$12</v>
      </c>
      <c r="AF1779" s="192" t="str">
        <f t="shared" si="1989"/>
        <v>AF$12</v>
      </c>
      <c r="AG1779" s="192" t="str">
        <f t="shared" si="1989"/>
        <v>AG$12</v>
      </c>
      <c r="AH1779" s="192" t="str">
        <f t="shared" si="1989"/>
        <v>AH$12</v>
      </c>
      <c r="AI1779" s="192" t="str">
        <f t="shared" si="1989"/>
        <v>AI$12</v>
      </c>
      <c r="AJ1779" s="192" t="str">
        <f t="shared" si="1989"/>
        <v>AJ$12</v>
      </c>
      <c r="AK1779" s="192" t="str">
        <f t="shared" si="1989"/>
        <v>AK$12</v>
      </c>
      <c r="AL1779" s="192" t="str">
        <f t="shared" si="1989"/>
        <v>AL$12</v>
      </c>
      <c r="AM1779" s="192" t="str">
        <f t="shared" si="1989"/>
        <v>AM$12</v>
      </c>
      <c r="AN1779" s="192" t="str">
        <f t="shared" si="1989"/>
        <v>AN$12</v>
      </c>
      <c r="AO1779" s="192" t="str">
        <f t="shared" si="1989"/>
        <v>AO$12</v>
      </c>
      <c r="AP1779" s="192" t="str">
        <f t="shared" si="1989"/>
        <v>AP$12</v>
      </c>
      <c r="AQ1779" s="192" t="str">
        <f t="shared" si="1989"/>
        <v>AQ$12</v>
      </c>
      <c r="AR1779" s="192" t="str">
        <f t="shared" si="1989"/>
        <v>AR$12</v>
      </c>
      <c r="AS1779" s="192" t="str">
        <f t="shared" si="1989"/>
        <v>AS$12</v>
      </c>
      <c r="AT1779" s="192" t="str">
        <f t="shared" si="1989"/>
        <v>AT$12</v>
      </c>
      <c r="AU1779" s="192" t="str">
        <f t="shared" si="1989"/>
        <v>AU$12</v>
      </c>
      <c r="AV1779" s="192" t="str">
        <f t="shared" si="1989"/>
        <v>AV$12</v>
      </c>
      <c r="AW1779" s="192" t="str">
        <f t="shared" si="1989"/>
        <v>AW$12</v>
      </c>
      <c r="AX1779" s="192" t="str">
        <f t="shared" si="1989"/>
        <v>AX$12</v>
      </c>
      <c r="AY1779" s="192" t="str">
        <f t="shared" ref="AY1779:CD1779" si="1990">AY$16</f>
        <v>AY$12</v>
      </c>
      <c r="AZ1779" s="192" t="str">
        <f t="shared" si="1990"/>
        <v>AZ$12</v>
      </c>
      <c r="BA1779" s="192" t="str">
        <f t="shared" si="1990"/>
        <v>BA$12</v>
      </c>
      <c r="BB1779" s="192" t="str">
        <f t="shared" si="1990"/>
        <v>BB$12</v>
      </c>
      <c r="BC1779" s="192" t="str">
        <f t="shared" si="1990"/>
        <v>BC$12</v>
      </c>
      <c r="BD1779" s="192" t="str">
        <f t="shared" si="1990"/>
        <v>BD$12</v>
      </c>
      <c r="BE1779" s="192" t="str">
        <f t="shared" si="1990"/>
        <v>BE$12</v>
      </c>
      <c r="BF1779" s="192" t="str">
        <f t="shared" si="1990"/>
        <v>BF$12</v>
      </c>
      <c r="BG1779" s="192" t="str">
        <f t="shared" si="1990"/>
        <v>BG$12</v>
      </c>
      <c r="BH1779" s="192" t="str">
        <f t="shared" si="1990"/>
        <v>BH$12</v>
      </c>
      <c r="BI1779" s="192" t="str">
        <f t="shared" si="1990"/>
        <v>BI$12</v>
      </c>
      <c r="BJ1779" s="192" t="str">
        <f t="shared" si="1990"/>
        <v>BJ$12</v>
      </c>
      <c r="BK1779" s="192" t="str">
        <f t="shared" si="1990"/>
        <v>BK$12</v>
      </c>
      <c r="BL1779" s="192" t="str">
        <f t="shared" si="1990"/>
        <v>BL$12</v>
      </c>
      <c r="BM1779" s="192" t="str">
        <f t="shared" si="1990"/>
        <v>BM$12</v>
      </c>
      <c r="BN1779" s="192" t="str">
        <f t="shared" si="1990"/>
        <v>BN$12</v>
      </c>
      <c r="BO1779" s="192" t="str">
        <f t="shared" si="1990"/>
        <v>BO$12</v>
      </c>
      <c r="BP1779" s="192" t="str">
        <f t="shared" si="1990"/>
        <v>BP$12</v>
      </c>
      <c r="BQ1779" s="192" t="str">
        <f t="shared" si="1990"/>
        <v>BQ$12</v>
      </c>
      <c r="BR1779" s="192" t="str">
        <f t="shared" si="1990"/>
        <v>BR$12</v>
      </c>
      <c r="BS1779" s="192" t="str">
        <f t="shared" si="1990"/>
        <v>BS$12</v>
      </c>
      <c r="BT1779" s="192" t="str">
        <f t="shared" si="1990"/>
        <v>BT$12</v>
      </c>
      <c r="BU1779" s="192" t="str">
        <f t="shared" si="1990"/>
        <v>BU$12</v>
      </c>
      <c r="BV1779" s="192" t="str">
        <f t="shared" si="1990"/>
        <v>BV$12</v>
      </c>
      <c r="BW1779" s="192" t="str">
        <f t="shared" si="1990"/>
        <v>BW$12</v>
      </c>
      <c r="BX1779" s="192" t="str">
        <f t="shared" si="1990"/>
        <v>BX$12</v>
      </c>
      <c r="BY1779" s="192" t="str">
        <f t="shared" si="1990"/>
        <v>BY$12</v>
      </c>
      <c r="BZ1779" s="192" t="str">
        <f t="shared" si="1990"/>
        <v>BZ$12</v>
      </c>
      <c r="CA1779" s="192" t="str">
        <f t="shared" si="1990"/>
        <v>CA$12</v>
      </c>
      <c r="CB1779" s="192" t="str">
        <f t="shared" si="1990"/>
        <v>CB$12</v>
      </c>
      <c r="CC1779" s="192" t="str">
        <f t="shared" si="1990"/>
        <v>CC$12</v>
      </c>
      <c r="CD1779" s="192" t="str">
        <f t="shared" si="1990"/>
        <v>CD$12</v>
      </c>
      <c r="CE1779" s="192" t="str">
        <f t="shared" ref="CE1779:CL1779" si="1991">CE$16</f>
        <v>CE$12</v>
      </c>
      <c r="CF1779" s="192" t="str">
        <f t="shared" si="1991"/>
        <v>CF$12</v>
      </c>
      <c r="CG1779" s="192" t="str">
        <f t="shared" si="1991"/>
        <v>CG$12</v>
      </c>
      <c r="CH1779" s="192" t="str">
        <f t="shared" si="1991"/>
        <v>CH$12</v>
      </c>
      <c r="CI1779" s="192" t="str">
        <f t="shared" si="1991"/>
        <v>CI$12</v>
      </c>
      <c r="CJ1779" s="192" t="str">
        <f t="shared" si="1991"/>
        <v>CJ$12</v>
      </c>
      <c r="CK1779" s="192" t="str">
        <f t="shared" si="1991"/>
        <v>CK$12</v>
      </c>
      <c r="CL1779" s="192" t="str">
        <f t="shared" si="1991"/>
        <v>CL$12</v>
      </c>
    </row>
    <row r="1780" spans="1:90" x14ac:dyDescent="0.4">
      <c r="B1780" s="168" t="s">
        <v>460</v>
      </c>
      <c r="C1780" s="193"/>
      <c r="D1780" s="193"/>
      <c r="E1780" s="193" t="s">
        <v>906</v>
      </c>
      <c r="F1780" s="193"/>
      <c r="G1780" s="193"/>
      <c r="H1780" s="193"/>
      <c r="I1780" s="194"/>
      <c r="J1780" s="194"/>
      <c r="K1780" s="195"/>
      <c r="L1780" s="195"/>
      <c r="M1780" s="195"/>
      <c r="N1780" s="195"/>
      <c r="O1780" s="195"/>
      <c r="P1780" s="195"/>
      <c r="R1780" s="195"/>
      <c r="S1780" s="192" t="str">
        <f t="shared" ref="S1780:AX1780" si="1992">S$17</f>
        <v>S$13</v>
      </c>
      <c r="T1780" s="192" t="str">
        <f t="shared" si="1992"/>
        <v>T$13</v>
      </c>
      <c r="U1780" s="192" t="str">
        <f t="shared" si="1992"/>
        <v>U$13</v>
      </c>
      <c r="V1780" s="192" t="str">
        <f t="shared" si="1992"/>
        <v>V$13</v>
      </c>
      <c r="W1780" s="192" t="str">
        <f t="shared" si="1992"/>
        <v>W$13</v>
      </c>
      <c r="X1780" s="192" t="str">
        <f t="shared" si="1992"/>
        <v>X$13</v>
      </c>
      <c r="Y1780" s="192" t="str">
        <f t="shared" si="1992"/>
        <v>Y$13</v>
      </c>
      <c r="Z1780" s="192" t="str">
        <f t="shared" si="1992"/>
        <v>Z$13</v>
      </c>
      <c r="AA1780" s="192" t="str">
        <f t="shared" si="1992"/>
        <v>AA$13</v>
      </c>
      <c r="AB1780" s="192" t="str">
        <f t="shared" si="1992"/>
        <v>AB$13</v>
      </c>
      <c r="AC1780" s="192" t="str">
        <f t="shared" si="1992"/>
        <v>AC$13</v>
      </c>
      <c r="AD1780" s="192" t="str">
        <f t="shared" si="1992"/>
        <v>AD$13</v>
      </c>
      <c r="AE1780" s="192" t="str">
        <f t="shared" si="1992"/>
        <v>AE$13</v>
      </c>
      <c r="AF1780" s="192" t="str">
        <f t="shared" si="1992"/>
        <v>AF$13</v>
      </c>
      <c r="AG1780" s="192" t="str">
        <f t="shared" si="1992"/>
        <v>AG$13</v>
      </c>
      <c r="AH1780" s="192" t="str">
        <f t="shared" si="1992"/>
        <v>AH$13</v>
      </c>
      <c r="AI1780" s="192" t="str">
        <f t="shared" si="1992"/>
        <v>AI$13</v>
      </c>
      <c r="AJ1780" s="192" t="str">
        <f t="shared" si="1992"/>
        <v>AJ$13</v>
      </c>
      <c r="AK1780" s="192" t="str">
        <f t="shared" si="1992"/>
        <v>AK$13</v>
      </c>
      <c r="AL1780" s="192" t="str">
        <f t="shared" si="1992"/>
        <v>AL$13</v>
      </c>
      <c r="AM1780" s="192" t="str">
        <f t="shared" si="1992"/>
        <v>AM$13</v>
      </c>
      <c r="AN1780" s="192" t="str">
        <f t="shared" si="1992"/>
        <v>AN$13</v>
      </c>
      <c r="AO1780" s="192" t="str">
        <f t="shared" si="1992"/>
        <v>AO$13</v>
      </c>
      <c r="AP1780" s="192" t="str">
        <f t="shared" si="1992"/>
        <v>AP$13</v>
      </c>
      <c r="AQ1780" s="192" t="str">
        <f t="shared" si="1992"/>
        <v>AQ$13</v>
      </c>
      <c r="AR1780" s="192" t="str">
        <f t="shared" si="1992"/>
        <v>AR$13</v>
      </c>
      <c r="AS1780" s="192" t="str">
        <f t="shared" si="1992"/>
        <v>AS$13</v>
      </c>
      <c r="AT1780" s="192" t="str">
        <f t="shared" si="1992"/>
        <v>AT$13</v>
      </c>
      <c r="AU1780" s="192" t="str">
        <f t="shared" si="1992"/>
        <v>AU$13</v>
      </c>
      <c r="AV1780" s="192" t="str">
        <f t="shared" si="1992"/>
        <v>AV$13</v>
      </c>
      <c r="AW1780" s="192" t="str">
        <f t="shared" si="1992"/>
        <v>AW$13</v>
      </c>
      <c r="AX1780" s="192" t="str">
        <f t="shared" si="1992"/>
        <v>AX$13</v>
      </c>
      <c r="AY1780" s="192" t="str">
        <f t="shared" ref="AY1780:CD1780" si="1993">AY$17</f>
        <v>AY$13</v>
      </c>
      <c r="AZ1780" s="192" t="str">
        <f t="shared" si="1993"/>
        <v>AZ$13</v>
      </c>
      <c r="BA1780" s="192" t="str">
        <f t="shared" si="1993"/>
        <v>BA$13</v>
      </c>
      <c r="BB1780" s="192" t="str">
        <f t="shared" si="1993"/>
        <v>BB$13</v>
      </c>
      <c r="BC1780" s="192" t="str">
        <f t="shared" si="1993"/>
        <v>BC$13</v>
      </c>
      <c r="BD1780" s="192" t="str">
        <f t="shared" si="1993"/>
        <v>BD$13</v>
      </c>
      <c r="BE1780" s="192" t="str">
        <f t="shared" si="1993"/>
        <v>BE$13</v>
      </c>
      <c r="BF1780" s="192" t="str">
        <f t="shared" si="1993"/>
        <v>BF$13</v>
      </c>
      <c r="BG1780" s="192" t="str">
        <f t="shared" si="1993"/>
        <v>BG$13</v>
      </c>
      <c r="BH1780" s="192" t="str">
        <f t="shared" si="1993"/>
        <v>BH$13</v>
      </c>
      <c r="BI1780" s="192" t="str">
        <f t="shared" si="1993"/>
        <v>BI$13</v>
      </c>
      <c r="BJ1780" s="192" t="str">
        <f t="shared" si="1993"/>
        <v>BJ$13</v>
      </c>
      <c r="BK1780" s="192" t="str">
        <f t="shared" si="1993"/>
        <v>BK$13</v>
      </c>
      <c r="BL1780" s="192" t="str">
        <f t="shared" si="1993"/>
        <v>BL$13</v>
      </c>
      <c r="BM1780" s="192" t="str">
        <f t="shared" si="1993"/>
        <v>BM$13</v>
      </c>
      <c r="BN1780" s="192" t="str">
        <f t="shared" si="1993"/>
        <v>BN$13</v>
      </c>
      <c r="BO1780" s="192" t="str">
        <f t="shared" si="1993"/>
        <v>BO$13</v>
      </c>
      <c r="BP1780" s="192" t="str">
        <f t="shared" si="1993"/>
        <v>BP$13</v>
      </c>
      <c r="BQ1780" s="192" t="str">
        <f t="shared" si="1993"/>
        <v>BQ$13</v>
      </c>
      <c r="BR1780" s="192" t="str">
        <f t="shared" si="1993"/>
        <v>BR$13</v>
      </c>
      <c r="BS1780" s="192" t="str">
        <f t="shared" si="1993"/>
        <v>BS$13</v>
      </c>
      <c r="BT1780" s="192" t="str">
        <f t="shared" si="1993"/>
        <v>BT$13</v>
      </c>
      <c r="BU1780" s="192" t="str">
        <f t="shared" si="1993"/>
        <v>BU$13</v>
      </c>
      <c r="BV1780" s="192" t="str">
        <f t="shared" si="1993"/>
        <v>BV$13</v>
      </c>
      <c r="BW1780" s="192" t="str">
        <f t="shared" si="1993"/>
        <v>BW$13</v>
      </c>
      <c r="BX1780" s="192" t="str">
        <f t="shared" si="1993"/>
        <v>BX$13</v>
      </c>
      <c r="BY1780" s="192" t="str">
        <f t="shared" si="1993"/>
        <v>BY$13</v>
      </c>
      <c r="BZ1780" s="192" t="str">
        <f t="shared" si="1993"/>
        <v>BZ$13</v>
      </c>
      <c r="CA1780" s="192" t="str">
        <f t="shared" si="1993"/>
        <v>CA$13</v>
      </c>
      <c r="CB1780" s="192" t="str">
        <f t="shared" si="1993"/>
        <v>CB$13</v>
      </c>
      <c r="CC1780" s="192" t="str">
        <f t="shared" si="1993"/>
        <v>CC$13</v>
      </c>
      <c r="CD1780" s="192" t="str">
        <f t="shared" si="1993"/>
        <v>CD$13</v>
      </c>
      <c r="CE1780" s="192" t="str">
        <f t="shared" ref="CE1780:CL1780" si="1994">CE$17</f>
        <v>CE$13</v>
      </c>
      <c r="CF1780" s="192" t="str">
        <f t="shared" si="1994"/>
        <v>CF$13</v>
      </c>
      <c r="CG1780" s="192" t="str">
        <f t="shared" si="1994"/>
        <v>CG$13</v>
      </c>
      <c r="CH1780" s="192" t="str">
        <f t="shared" si="1994"/>
        <v>CH$13</v>
      </c>
      <c r="CI1780" s="192" t="str">
        <f t="shared" si="1994"/>
        <v>CI$13</v>
      </c>
      <c r="CJ1780" s="192" t="str">
        <f t="shared" si="1994"/>
        <v>CJ$13</v>
      </c>
      <c r="CK1780" s="192" t="str">
        <f t="shared" si="1994"/>
        <v>CK$13</v>
      </c>
      <c r="CL1780" s="192" t="str">
        <f t="shared" si="1994"/>
        <v>CL$13</v>
      </c>
    </row>
    <row r="1781" spans="1:90" x14ac:dyDescent="0.4">
      <c r="B1781" s="168" t="s">
        <v>488</v>
      </c>
      <c r="C1781" s="193"/>
      <c r="D1781" s="193"/>
      <c r="E1781" s="193" t="s">
        <v>906</v>
      </c>
      <c r="F1781" s="193"/>
      <c r="G1781" s="193"/>
      <c r="H1781" s="193"/>
      <c r="I1781" s="194"/>
      <c r="J1781" s="194"/>
      <c r="K1781" s="195"/>
      <c r="L1781" s="195"/>
      <c r="M1781" s="195"/>
      <c r="N1781" s="195"/>
      <c r="O1781" s="195"/>
      <c r="P1781" s="195"/>
      <c r="R1781" s="195"/>
      <c r="S1781" s="183"/>
      <c r="T1781" s="183"/>
      <c r="U1781" s="183"/>
      <c r="V1781" s="183"/>
      <c r="W1781" s="183"/>
      <c r="X1781" s="183"/>
      <c r="Y1781" s="183"/>
      <c r="Z1781" s="183"/>
      <c r="AA1781" s="183"/>
      <c r="AB1781" s="183"/>
      <c r="AC1781" s="183"/>
      <c r="AD1781" s="183"/>
      <c r="AE1781" s="183"/>
      <c r="AF1781" s="183"/>
      <c r="AG1781" s="183"/>
      <c r="AH1781" s="183"/>
      <c r="AI1781" s="183"/>
      <c r="AJ1781" s="183"/>
      <c r="AK1781" s="183"/>
      <c r="AL1781" s="183"/>
      <c r="AM1781" s="183"/>
      <c r="AN1781" s="183"/>
      <c r="AO1781" s="183"/>
      <c r="AP1781" s="183"/>
      <c r="AQ1781" s="183"/>
      <c r="AR1781" s="183"/>
      <c r="AS1781" s="183"/>
      <c r="AT1781" s="183"/>
      <c r="AU1781" s="183"/>
      <c r="AV1781" s="183"/>
      <c r="AW1781" s="183"/>
      <c r="AX1781" s="183"/>
      <c r="AY1781" s="183"/>
      <c r="AZ1781" s="183"/>
      <c r="BA1781" s="183"/>
      <c r="BB1781" s="183"/>
      <c r="BC1781" s="183"/>
      <c r="BD1781" s="183"/>
      <c r="BE1781" s="183"/>
      <c r="BF1781" s="183"/>
      <c r="BG1781" s="183"/>
      <c r="BH1781" s="183"/>
      <c r="BI1781" s="183"/>
      <c r="BJ1781" s="183"/>
      <c r="BK1781" s="183"/>
      <c r="BL1781" s="183"/>
      <c r="BM1781" s="183"/>
      <c r="BN1781" s="183"/>
      <c r="BO1781" s="183"/>
      <c r="BP1781" s="183"/>
      <c r="BQ1781" s="183"/>
      <c r="BR1781" s="183"/>
      <c r="BS1781" s="183"/>
      <c r="BT1781" s="183"/>
      <c r="BU1781" s="183"/>
      <c r="BV1781" s="183"/>
      <c r="BW1781" s="183"/>
      <c r="BX1781" s="183"/>
      <c r="BY1781" s="183"/>
      <c r="BZ1781" s="183"/>
      <c r="CA1781" s="183"/>
      <c r="CB1781" s="183"/>
      <c r="CC1781" s="183"/>
      <c r="CD1781" s="183"/>
      <c r="CE1781" s="183"/>
      <c r="CF1781" s="183"/>
      <c r="CG1781" s="183"/>
      <c r="CH1781" s="183"/>
      <c r="CI1781" s="183"/>
      <c r="CJ1781" s="183"/>
      <c r="CK1781" s="183"/>
      <c r="CL1781" s="183"/>
    </row>
    <row r="1782" spans="1:90" x14ac:dyDescent="0.4">
      <c r="B1782" s="168" t="s">
        <v>501</v>
      </c>
      <c r="C1782" s="193"/>
      <c r="D1782" s="193"/>
      <c r="E1782" s="193" t="s">
        <v>906</v>
      </c>
      <c r="F1782" s="193"/>
      <c r="G1782" s="193"/>
      <c r="H1782" s="193"/>
      <c r="I1782" s="194"/>
      <c r="J1782" s="194"/>
      <c r="K1782" s="195"/>
      <c r="L1782" s="195"/>
      <c r="M1782" s="195"/>
      <c r="N1782" s="195"/>
      <c r="O1782" s="195"/>
      <c r="P1782" s="195"/>
      <c r="R1782" s="195"/>
      <c r="S1782" s="183"/>
      <c r="T1782" s="183"/>
      <c r="U1782" s="183"/>
      <c r="V1782" s="183"/>
      <c r="W1782" s="183"/>
      <c r="X1782" s="183"/>
      <c r="Y1782" s="183"/>
      <c r="Z1782" s="183"/>
      <c r="AA1782" s="183"/>
      <c r="AB1782" s="183"/>
      <c r="AC1782" s="183"/>
      <c r="AD1782" s="183"/>
      <c r="AE1782" s="183"/>
      <c r="AF1782" s="183"/>
      <c r="AG1782" s="183"/>
      <c r="AH1782" s="183"/>
      <c r="AI1782" s="183"/>
      <c r="AJ1782" s="183"/>
      <c r="AK1782" s="183"/>
      <c r="AL1782" s="183"/>
      <c r="AM1782" s="183"/>
      <c r="AN1782" s="183"/>
      <c r="AO1782" s="183"/>
      <c r="AP1782" s="183"/>
      <c r="AQ1782" s="183"/>
      <c r="AR1782" s="183"/>
      <c r="AS1782" s="183"/>
      <c r="AT1782" s="183"/>
      <c r="AU1782" s="183"/>
      <c r="AV1782" s="183"/>
      <c r="AW1782" s="183"/>
      <c r="AX1782" s="183"/>
      <c r="AY1782" s="183"/>
      <c r="AZ1782" s="183"/>
      <c r="BA1782" s="183"/>
      <c r="BB1782" s="183"/>
      <c r="BC1782" s="183"/>
      <c r="BD1782" s="183"/>
      <c r="BE1782" s="183"/>
      <c r="BF1782" s="183"/>
      <c r="BG1782" s="183"/>
      <c r="BH1782" s="183"/>
      <c r="BI1782" s="183"/>
      <c r="BJ1782" s="183"/>
      <c r="BK1782" s="183"/>
      <c r="BL1782" s="183"/>
      <c r="BM1782" s="183"/>
      <c r="BN1782" s="183"/>
      <c r="BO1782" s="183"/>
      <c r="BP1782" s="183"/>
      <c r="BQ1782" s="183"/>
      <c r="BR1782" s="183"/>
      <c r="BS1782" s="183"/>
      <c r="BT1782" s="183"/>
      <c r="BU1782" s="183"/>
      <c r="BV1782" s="183"/>
      <c r="BW1782" s="183"/>
      <c r="BX1782" s="183"/>
      <c r="BY1782" s="183"/>
      <c r="BZ1782" s="183"/>
      <c r="CA1782" s="183"/>
      <c r="CB1782" s="183"/>
      <c r="CC1782" s="183"/>
      <c r="CD1782" s="183"/>
      <c r="CE1782" s="183"/>
      <c r="CF1782" s="183"/>
      <c r="CG1782" s="183"/>
      <c r="CH1782" s="183"/>
      <c r="CI1782" s="183"/>
      <c r="CJ1782" s="183"/>
      <c r="CK1782" s="183"/>
      <c r="CL1782" s="183"/>
    </row>
    <row r="1783" spans="1:90" x14ac:dyDescent="0.4">
      <c r="B1783" s="168" t="s">
        <v>461</v>
      </c>
      <c r="C1783" s="193"/>
      <c r="D1783" s="193"/>
      <c r="E1783" s="193" t="s">
        <v>906</v>
      </c>
      <c r="F1783" s="193"/>
      <c r="G1783" s="193"/>
      <c r="H1783" s="193"/>
      <c r="I1783" s="194"/>
      <c r="J1783" s="194"/>
      <c r="K1783" s="195"/>
      <c r="L1783" s="195"/>
      <c r="M1783" s="195"/>
      <c r="N1783" s="195"/>
      <c r="O1783" s="195"/>
      <c r="P1783" s="195"/>
      <c r="R1783" s="195"/>
      <c r="S1783" s="169" t="str">
        <f>ADDRESS(ROW(S1772),COLUMN(S1772),2)</f>
        <v>S$1772</v>
      </c>
      <c r="T1783" s="169" t="str">
        <f t="shared" ref="T1783:CE1783" si="1995">ADDRESS(ROW(T1772),COLUMN(T1772),2)</f>
        <v>T$1772</v>
      </c>
      <c r="U1783" s="169" t="str">
        <f t="shared" si="1995"/>
        <v>U$1772</v>
      </c>
      <c r="V1783" s="169" t="str">
        <f t="shared" si="1995"/>
        <v>V$1772</v>
      </c>
      <c r="W1783" s="169" t="str">
        <f t="shared" si="1995"/>
        <v>W$1772</v>
      </c>
      <c r="X1783" s="169" t="str">
        <f t="shared" si="1995"/>
        <v>X$1772</v>
      </c>
      <c r="Y1783" s="169" t="str">
        <f t="shared" si="1995"/>
        <v>Y$1772</v>
      </c>
      <c r="Z1783" s="169" t="str">
        <f t="shared" si="1995"/>
        <v>Z$1772</v>
      </c>
      <c r="AA1783" s="169" t="str">
        <f t="shared" si="1995"/>
        <v>AA$1772</v>
      </c>
      <c r="AB1783" s="169" t="str">
        <f t="shared" si="1995"/>
        <v>AB$1772</v>
      </c>
      <c r="AC1783" s="169" t="str">
        <f t="shared" si="1995"/>
        <v>AC$1772</v>
      </c>
      <c r="AD1783" s="169" t="str">
        <f t="shared" si="1995"/>
        <v>AD$1772</v>
      </c>
      <c r="AE1783" s="169" t="str">
        <f t="shared" si="1995"/>
        <v>AE$1772</v>
      </c>
      <c r="AF1783" s="169" t="str">
        <f t="shared" si="1995"/>
        <v>AF$1772</v>
      </c>
      <c r="AG1783" s="169" t="str">
        <f t="shared" si="1995"/>
        <v>AG$1772</v>
      </c>
      <c r="AH1783" s="169" t="str">
        <f t="shared" si="1995"/>
        <v>AH$1772</v>
      </c>
      <c r="AI1783" s="169" t="str">
        <f t="shared" si="1995"/>
        <v>AI$1772</v>
      </c>
      <c r="AJ1783" s="169" t="str">
        <f t="shared" si="1995"/>
        <v>AJ$1772</v>
      </c>
      <c r="AK1783" s="169" t="str">
        <f t="shared" si="1995"/>
        <v>AK$1772</v>
      </c>
      <c r="AL1783" s="169" t="str">
        <f t="shared" si="1995"/>
        <v>AL$1772</v>
      </c>
      <c r="AM1783" s="169" t="str">
        <f t="shared" si="1995"/>
        <v>AM$1772</v>
      </c>
      <c r="AN1783" s="169" t="str">
        <f t="shared" si="1995"/>
        <v>AN$1772</v>
      </c>
      <c r="AO1783" s="169" t="str">
        <f t="shared" si="1995"/>
        <v>AO$1772</v>
      </c>
      <c r="AP1783" s="169" t="str">
        <f t="shared" si="1995"/>
        <v>AP$1772</v>
      </c>
      <c r="AQ1783" s="169" t="str">
        <f t="shared" si="1995"/>
        <v>AQ$1772</v>
      </c>
      <c r="AR1783" s="169" t="str">
        <f t="shared" si="1995"/>
        <v>AR$1772</v>
      </c>
      <c r="AS1783" s="169" t="str">
        <f t="shared" si="1995"/>
        <v>AS$1772</v>
      </c>
      <c r="AT1783" s="169" t="str">
        <f t="shared" si="1995"/>
        <v>AT$1772</v>
      </c>
      <c r="AU1783" s="169" t="str">
        <f t="shared" si="1995"/>
        <v>AU$1772</v>
      </c>
      <c r="AV1783" s="169" t="str">
        <f t="shared" si="1995"/>
        <v>AV$1772</v>
      </c>
      <c r="AW1783" s="169" t="str">
        <f t="shared" si="1995"/>
        <v>AW$1772</v>
      </c>
      <c r="AX1783" s="169" t="str">
        <f t="shared" si="1995"/>
        <v>AX$1772</v>
      </c>
      <c r="AY1783" s="169" t="str">
        <f t="shared" si="1995"/>
        <v>AY$1772</v>
      </c>
      <c r="AZ1783" s="169" t="str">
        <f t="shared" si="1995"/>
        <v>AZ$1772</v>
      </c>
      <c r="BA1783" s="169" t="str">
        <f t="shared" si="1995"/>
        <v>BA$1772</v>
      </c>
      <c r="BB1783" s="169" t="str">
        <f t="shared" si="1995"/>
        <v>BB$1772</v>
      </c>
      <c r="BC1783" s="169" t="str">
        <f t="shared" si="1995"/>
        <v>BC$1772</v>
      </c>
      <c r="BD1783" s="169" t="str">
        <f t="shared" si="1995"/>
        <v>BD$1772</v>
      </c>
      <c r="BE1783" s="169" t="str">
        <f t="shared" si="1995"/>
        <v>BE$1772</v>
      </c>
      <c r="BF1783" s="169" t="str">
        <f t="shared" si="1995"/>
        <v>BF$1772</v>
      </c>
      <c r="BG1783" s="169" t="str">
        <f t="shared" si="1995"/>
        <v>BG$1772</v>
      </c>
      <c r="BH1783" s="169" t="str">
        <f t="shared" si="1995"/>
        <v>BH$1772</v>
      </c>
      <c r="BI1783" s="169" t="str">
        <f t="shared" si="1995"/>
        <v>BI$1772</v>
      </c>
      <c r="BJ1783" s="169" t="str">
        <f t="shared" si="1995"/>
        <v>BJ$1772</v>
      </c>
      <c r="BK1783" s="169" t="str">
        <f t="shared" si="1995"/>
        <v>BK$1772</v>
      </c>
      <c r="BL1783" s="169" t="str">
        <f t="shared" si="1995"/>
        <v>BL$1772</v>
      </c>
      <c r="BM1783" s="169" t="str">
        <f t="shared" si="1995"/>
        <v>BM$1772</v>
      </c>
      <c r="BN1783" s="169" t="str">
        <f t="shared" si="1995"/>
        <v>BN$1772</v>
      </c>
      <c r="BO1783" s="169" t="str">
        <f t="shared" si="1995"/>
        <v>BO$1772</v>
      </c>
      <c r="BP1783" s="169" t="str">
        <f t="shared" si="1995"/>
        <v>BP$1772</v>
      </c>
      <c r="BQ1783" s="169" t="str">
        <f t="shared" si="1995"/>
        <v>BQ$1772</v>
      </c>
      <c r="BR1783" s="169" t="str">
        <f t="shared" si="1995"/>
        <v>BR$1772</v>
      </c>
      <c r="BS1783" s="169" t="str">
        <f t="shared" si="1995"/>
        <v>BS$1772</v>
      </c>
      <c r="BT1783" s="169" t="str">
        <f t="shared" si="1995"/>
        <v>BT$1772</v>
      </c>
      <c r="BU1783" s="169" t="str">
        <f t="shared" si="1995"/>
        <v>BU$1772</v>
      </c>
      <c r="BV1783" s="169" t="str">
        <f t="shared" si="1995"/>
        <v>BV$1772</v>
      </c>
      <c r="BW1783" s="169" t="str">
        <f t="shared" si="1995"/>
        <v>BW$1772</v>
      </c>
      <c r="BX1783" s="169" t="str">
        <f t="shared" si="1995"/>
        <v>BX$1772</v>
      </c>
      <c r="BY1783" s="169" t="str">
        <f t="shared" si="1995"/>
        <v>BY$1772</v>
      </c>
      <c r="BZ1783" s="169" t="str">
        <f t="shared" si="1995"/>
        <v>BZ$1772</v>
      </c>
      <c r="CA1783" s="169" t="str">
        <f t="shared" si="1995"/>
        <v>CA$1772</v>
      </c>
      <c r="CB1783" s="169" t="str">
        <f t="shared" si="1995"/>
        <v>CB$1772</v>
      </c>
      <c r="CC1783" s="169" t="str">
        <f t="shared" si="1995"/>
        <v>CC$1772</v>
      </c>
      <c r="CD1783" s="169" t="str">
        <f t="shared" si="1995"/>
        <v>CD$1772</v>
      </c>
      <c r="CE1783" s="169" t="str">
        <f t="shared" si="1995"/>
        <v>CE$1772</v>
      </c>
      <c r="CF1783" s="169" t="str">
        <f t="shared" ref="CF1783:CL1783" si="1996">ADDRESS(ROW(CF1772),COLUMN(CF1772),2)</f>
        <v>CF$1772</v>
      </c>
      <c r="CG1783" s="169" t="str">
        <f t="shared" si="1996"/>
        <v>CG$1772</v>
      </c>
      <c r="CH1783" s="169" t="str">
        <f t="shared" si="1996"/>
        <v>CH$1772</v>
      </c>
      <c r="CI1783" s="169" t="str">
        <f t="shared" si="1996"/>
        <v>CI$1772</v>
      </c>
      <c r="CJ1783" s="169" t="str">
        <f t="shared" si="1996"/>
        <v>CJ$1772</v>
      </c>
      <c r="CK1783" s="169" t="str">
        <f t="shared" si="1996"/>
        <v>CK$1772</v>
      </c>
      <c r="CL1783" s="169" t="str">
        <f t="shared" si="1996"/>
        <v>CL$1772</v>
      </c>
    </row>
    <row r="1784" spans="1:90" x14ac:dyDescent="0.4">
      <c r="B1784" s="168" t="s">
        <v>462</v>
      </c>
      <c r="C1784" s="193"/>
      <c r="D1784" s="193"/>
      <c r="E1784" s="193" t="s">
        <v>906</v>
      </c>
      <c r="F1784" s="193"/>
      <c r="G1784" s="193"/>
      <c r="H1784" s="193"/>
      <c r="I1784" s="194"/>
      <c r="J1784" s="194"/>
      <c r="K1784" s="195"/>
      <c r="L1784" s="195"/>
      <c r="M1784" s="195"/>
      <c r="N1784" s="195"/>
      <c r="O1784" s="195"/>
      <c r="P1784" s="195"/>
      <c r="R1784" s="195"/>
      <c r="S1784" s="169" t="str">
        <f>ADDRESS(ROW(S1773),COLUMN(S1773),2)</f>
        <v>S$1773</v>
      </c>
      <c r="T1784" s="169" t="str">
        <f t="shared" ref="T1784:CE1784" si="1997">ADDRESS(ROW(T1773),COLUMN(T1773),2)</f>
        <v>T$1773</v>
      </c>
      <c r="U1784" s="169" t="str">
        <f t="shared" si="1997"/>
        <v>U$1773</v>
      </c>
      <c r="V1784" s="169" t="str">
        <f t="shared" si="1997"/>
        <v>V$1773</v>
      </c>
      <c r="W1784" s="169" t="str">
        <f t="shared" si="1997"/>
        <v>W$1773</v>
      </c>
      <c r="X1784" s="169" t="str">
        <f t="shared" si="1997"/>
        <v>X$1773</v>
      </c>
      <c r="Y1784" s="169" t="str">
        <f t="shared" si="1997"/>
        <v>Y$1773</v>
      </c>
      <c r="Z1784" s="169" t="str">
        <f t="shared" si="1997"/>
        <v>Z$1773</v>
      </c>
      <c r="AA1784" s="169" t="str">
        <f t="shared" si="1997"/>
        <v>AA$1773</v>
      </c>
      <c r="AB1784" s="169" t="str">
        <f t="shared" si="1997"/>
        <v>AB$1773</v>
      </c>
      <c r="AC1784" s="169" t="str">
        <f t="shared" si="1997"/>
        <v>AC$1773</v>
      </c>
      <c r="AD1784" s="169" t="str">
        <f t="shared" si="1997"/>
        <v>AD$1773</v>
      </c>
      <c r="AE1784" s="169" t="str">
        <f t="shared" si="1997"/>
        <v>AE$1773</v>
      </c>
      <c r="AF1784" s="169" t="str">
        <f t="shared" si="1997"/>
        <v>AF$1773</v>
      </c>
      <c r="AG1784" s="169" t="str">
        <f t="shared" si="1997"/>
        <v>AG$1773</v>
      </c>
      <c r="AH1784" s="169" t="str">
        <f t="shared" si="1997"/>
        <v>AH$1773</v>
      </c>
      <c r="AI1784" s="169" t="str">
        <f t="shared" si="1997"/>
        <v>AI$1773</v>
      </c>
      <c r="AJ1784" s="169" t="str">
        <f t="shared" si="1997"/>
        <v>AJ$1773</v>
      </c>
      <c r="AK1784" s="169" t="str">
        <f t="shared" si="1997"/>
        <v>AK$1773</v>
      </c>
      <c r="AL1784" s="169" t="str">
        <f t="shared" si="1997"/>
        <v>AL$1773</v>
      </c>
      <c r="AM1784" s="169" t="str">
        <f t="shared" si="1997"/>
        <v>AM$1773</v>
      </c>
      <c r="AN1784" s="169" t="str">
        <f t="shared" si="1997"/>
        <v>AN$1773</v>
      </c>
      <c r="AO1784" s="169" t="str">
        <f t="shared" si="1997"/>
        <v>AO$1773</v>
      </c>
      <c r="AP1784" s="169" t="str">
        <f t="shared" si="1997"/>
        <v>AP$1773</v>
      </c>
      <c r="AQ1784" s="169" t="str">
        <f t="shared" si="1997"/>
        <v>AQ$1773</v>
      </c>
      <c r="AR1784" s="169" t="str">
        <f t="shared" si="1997"/>
        <v>AR$1773</v>
      </c>
      <c r="AS1784" s="169" t="str">
        <f t="shared" si="1997"/>
        <v>AS$1773</v>
      </c>
      <c r="AT1784" s="169" t="str">
        <f t="shared" si="1997"/>
        <v>AT$1773</v>
      </c>
      <c r="AU1784" s="169" t="str">
        <f t="shared" si="1997"/>
        <v>AU$1773</v>
      </c>
      <c r="AV1784" s="169" t="str">
        <f t="shared" si="1997"/>
        <v>AV$1773</v>
      </c>
      <c r="AW1784" s="169" t="str">
        <f t="shared" si="1997"/>
        <v>AW$1773</v>
      </c>
      <c r="AX1784" s="169" t="str">
        <f t="shared" si="1997"/>
        <v>AX$1773</v>
      </c>
      <c r="AY1784" s="169" t="str">
        <f t="shared" si="1997"/>
        <v>AY$1773</v>
      </c>
      <c r="AZ1784" s="169" t="str">
        <f t="shared" si="1997"/>
        <v>AZ$1773</v>
      </c>
      <c r="BA1784" s="169" t="str">
        <f t="shared" si="1997"/>
        <v>BA$1773</v>
      </c>
      <c r="BB1784" s="169" t="str">
        <f t="shared" si="1997"/>
        <v>BB$1773</v>
      </c>
      <c r="BC1784" s="169" t="str">
        <f t="shared" si="1997"/>
        <v>BC$1773</v>
      </c>
      <c r="BD1784" s="169" t="str">
        <f t="shared" si="1997"/>
        <v>BD$1773</v>
      </c>
      <c r="BE1784" s="169" t="str">
        <f t="shared" si="1997"/>
        <v>BE$1773</v>
      </c>
      <c r="BF1784" s="169" t="str">
        <f t="shared" si="1997"/>
        <v>BF$1773</v>
      </c>
      <c r="BG1784" s="169" t="str">
        <f t="shared" si="1997"/>
        <v>BG$1773</v>
      </c>
      <c r="BH1784" s="169" t="str">
        <f t="shared" si="1997"/>
        <v>BH$1773</v>
      </c>
      <c r="BI1784" s="169" t="str">
        <f t="shared" si="1997"/>
        <v>BI$1773</v>
      </c>
      <c r="BJ1784" s="169" t="str">
        <f t="shared" si="1997"/>
        <v>BJ$1773</v>
      </c>
      <c r="BK1784" s="169" t="str">
        <f t="shared" si="1997"/>
        <v>BK$1773</v>
      </c>
      <c r="BL1784" s="169" t="str">
        <f t="shared" si="1997"/>
        <v>BL$1773</v>
      </c>
      <c r="BM1784" s="169" t="str">
        <f t="shared" si="1997"/>
        <v>BM$1773</v>
      </c>
      <c r="BN1784" s="169" t="str">
        <f t="shared" si="1997"/>
        <v>BN$1773</v>
      </c>
      <c r="BO1784" s="169" t="str">
        <f t="shared" si="1997"/>
        <v>BO$1773</v>
      </c>
      <c r="BP1784" s="169" t="str">
        <f t="shared" si="1997"/>
        <v>BP$1773</v>
      </c>
      <c r="BQ1784" s="169" t="str">
        <f t="shared" si="1997"/>
        <v>BQ$1773</v>
      </c>
      <c r="BR1784" s="169" t="str">
        <f t="shared" si="1997"/>
        <v>BR$1773</v>
      </c>
      <c r="BS1784" s="169" t="str">
        <f t="shared" si="1997"/>
        <v>BS$1773</v>
      </c>
      <c r="BT1784" s="169" t="str">
        <f t="shared" si="1997"/>
        <v>BT$1773</v>
      </c>
      <c r="BU1784" s="169" t="str">
        <f t="shared" si="1997"/>
        <v>BU$1773</v>
      </c>
      <c r="BV1784" s="169" t="str">
        <f t="shared" si="1997"/>
        <v>BV$1773</v>
      </c>
      <c r="BW1784" s="169" t="str">
        <f t="shared" si="1997"/>
        <v>BW$1773</v>
      </c>
      <c r="BX1784" s="169" t="str">
        <f t="shared" si="1997"/>
        <v>BX$1773</v>
      </c>
      <c r="BY1784" s="169" t="str">
        <f t="shared" si="1997"/>
        <v>BY$1773</v>
      </c>
      <c r="BZ1784" s="169" t="str">
        <f t="shared" si="1997"/>
        <v>BZ$1773</v>
      </c>
      <c r="CA1784" s="169" t="str">
        <f t="shared" si="1997"/>
        <v>CA$1773</v>
      </c>
      <c r="CB1784" s="169" t="str">
        <f t="shared" si="1997"/>
        <v>CB$1773</v>
      </c>
      <c r="CC1784" s="169" t="str">
        <f t="shared" si="1997"/>
        <v>CC$1773</v>
      </c>
      <c r="CD1784" s="169" t="str">
        <f t="shared" si="1997"/>
        <v>CD$1773</v>
      </c>
      <c r="CE1784" s="169" t="str">
        <f t="shared" si="1997"/>
        <v>CE$1773</v>
      </c>
      <c r="CF1784" s="169" t="str">
        <f t="shared" ref="CF1784:CL1784" si="1998">ADDRESS(ROW(CF1773),COLUMN(CF1773),2)</f>
        <v>CF$1773</v>
      </c>
      <c r="CG1784" s="169" t="str">
        <f t="shared" si="1998"/>
        <v>CG$1773</v>
      </c>
      <c r="CH1784" s="169" t="str">
        <f t="shared" si="1998"/>
        <v>CH$1773</v>
      </c>
      <c r="CI1784" s="169" t="str">
        <f t="shared" si="1998"/>
        <v>CI$1773</v>
      </c>
      <c r="CJ1784" s="169" t="str">
        <f t="shared" si="1998"/>
        <v>CJ$1773</v>
      </c>
      <c r="CK1784" s="169" t="str">
        <f t="shared" si="1998"/>
        <v>CK$1773</v>
      </c>
      <c r="CL1784" s="169" t="str">
        <f t="shared" si="1998"/>
        <v>CL$1773</v>
      </c>
    </row>
    <row r="1785" spans="1:90" x14ac:dyDescent="0.4">
      <c r="B1785" s="70" t="s">
        <v>263</v>
      </c>
      <c r="C1785" s="48"/>
      <c r="D1785" s="48" t="s">
        <v>1026</v>
      </c>
      <c r="E1785" s="48" t="str">
        <f>+D1785</f>
        <v>WCINVBATCHR-S</v>
      </c>
      <c r="F1785" s="48" t="s">
        <v>437</v>
      </c>
      <c r="G1785" s="48" t="s">
        <v>81</v>
      </c>
      <c r="H1785" s="48"/>
      <c r="I1785" s="277"/>
      <c r="J1785" s="277"/>
      <c r="K1785" s="48" t="s">
        <v>794</v>
      </c>
      <c r="L1785" s="48"/>
      <c r="M1785" s="48"/>
      <c r="N1785" s="48"/>
      <c r="O1785" s="48"/>
      <c r="P1785" s="48"/>
      <c r="R1785" s="70"/>
      <c r="S1785" s="70"/>
      <c r="T1785" s="70"/>
      <c r="U1785" s="70"/>
      <c r="V1785" s="70"/>
      <c r="W1785" s="70"/>
      <c r="X1785" s="70"/>
      <c r="Y1785" s="70"/>
      <c r="Z1785" s="70"/>
      <c r="AA1785" s="70"/>
      <c r="AB1785" s="70"/>
      <c r="AC1785" s="70"/>
      <c r="AD1785" s="70"/>
      <c r="AE1785" s="70"/>
      <c r="AF1785" s="70"/>
      <c r="AG1785" s="70"/>
      <c r="AH1785" s="70"/>
      <c r="AI1785" s="70"/>
      <c r="AJ1785" s="70"/>
      <c r="AK1785" s="70"/>
      <c r="AL1785" s="70"/>
      <c r="AM1785" s="70"/>
      <c r="AN1785" s="70"/>
      <c r="AO1785" s="70"/>
      <c r="AP1785" s="70"/>
      <c r="AQ1785" s="70"/>
      <c r="AR1785" s="70"/>
      <c r="AS1785" s="70"/>
      <c r="AT1785" s="70"/>
      <c r="AU1785" s="70"/>
      <c r="AV1785" s="70"/>
      <c r="AW1785" s="70"/>
      <c r="AX1785" s="70"/>
      <c r="AY1785" s="70"/>
      <c r="AZ1785" s="70"/>
      <c r="BA1785" s="70"/>
      <c r="BB1785" s="70"/>
      <c r="BC1785" s="70"/>
      <c r="BD1785" s="70"/>
      <c r="BE1785" s="70"/>
      <c r="BF1785" s="70"/>
      <c r="BG1785" s="70"/>
      <c r="BH1785" s="70"/>
      <c r="BI1785" s="70"/>
      <c r="BJ1785" s="70"/>
      <c r="BK1785" s="70"/>
      <c r="BL1785" s="70"/>
      <c r="BM1785" s="70"/>
      <c r="BN1785" s="70"/>
      <c r="BO1785" s="70"/>
      <c r="BP1785" s="70"/>
      <c r="BQ1785" s="70"/>
      <c r="BR1785" s="70"/>
      <c r="BS1785" s="70"/>
      <c r="BT1785" s="70"/>
      <c r="BU1785" s="70"/>
      <c r="BV1785" s="70"/>
      <c r="BW1785" s="70"/>
      <c r="BX1785" s="70"/>
      <c r="BY1785" s="70"/>
      <c r="BZ1785" s="70"/>
      <c r="CA1785" s="70"/>
      <c r="CB1785" s="70"/>
      <c r="CC1785" s="70"/>
      <c r="CD1785" s="70"/>
      <c r="CE1785" s="70"/>
      <c r="CF1785" s="70"/>
      <c r="CG1785" s="70"/>
      <c r="CH1785" s="70"/>
      <c r="CI1785" s="70"/>
      <c r="CJ1785" s="70"/>
      <c r="CK1785" s="70"/>
      <c r="CL1785" s="70"/>
    </row>
    <row r="1786" spans="1:90" x14ac:dyDescent="0.4">
      <c r="B1786" s="67"/>
      <c r="C1786" s="31"/>
      <c r="D1786" s="31" t="s">
        <v>1026</v>
      </c>
      <c r="E1786" s="31"/>
      <c r="F1786" s="31"/>
      <c r="G1786" s="31"/>
      <c r="H1786" s="31"/>
      <c r="I1786" s="73"/>
      <c r="J1786" s="73"/>
      <c r="K1786" s="31"/>
      <c r="L1786" s="31"/>
      <c r="M1786" s="31"/>
      <c r="N1786" s="31"/>
      <c r="O1786" s="31"/>
      <c r="P1786" s="31"/>
      <c r="R1786" s="67"/>
      <c r="S1786" s="67"/>
      <c r="T1786" s="67"/>
      <c r="U1786" s="67"/>
      <c r="V1786" s="67"/>
      <c r="W1786" s="67"/>
      <c r="X1786" s="67"/>
      <c r="Y1786" s="67"/>
      <c r="Z1786" s="67"/>
      <c r="AA1786" s="67"/>
      <c r="AB1786" s="67"/>
      <c r="AC1786" s="67"/>
      <c r="AD1786" s="67"/>
      <c r="AE1786" s="67"/>
      <c r="AF1786" s="67"/>
      <c r="AG1786" s="67"/>
      <c r="AH1786" s="67"/>
      <c r="AI1786" s="67"/>
      <c r="AJ1786" s="67"/>
      <c r="AK1786" s="67"/>
      <c r="AL1786" s="67"/>
      <c r="AM1786" s="67"/>
      <c r="AN1786" s="67"/>
      <c r="AO1786" s="67"/>
      <c r="AP1786" s="67"/>
      <c r="AQ1786" s="67"/>
      <c r="AR1786" s="67"/>
      <c r="AS1786" s="67"/>
      <c r="AT1786" s="67"/>
      <c r="AU1786" s="67"/>
      <c r="AV1786" s="67"/>
      <c r="AW1786" s="67"/>
      <c r="AX1786" s="67"/>
      <c r="AY1786" s="67"/>
      <c r="AZ1786" s="67"/>
      <c r="BA1786" s="67"/>
      <c r="BB1786" s="67"/>
      <c r="BC1786" s="67"/>
      <c r="BD1786" s="67"/>
      <c r="BE1786" s="67"/>
      <c r="BF1786" s="67"/>
      <c r="BG1786" s="67"/>
      <c r="BH1786" s="67"/>
      <c r="BI1786" s="67"/>
      <c r="BJ1786" s="67"/>
      <c r="BK1786" s="67"/>
      <c r="BL1786" s="67"/>
      <c r="BM1786" s="67"/>
      <c r="BN1786" s="67"/>
      <c r="BO1786" s="67"/>
      <c r="BP1786" s="67"/>
      <c r="BQ1786" s="67"/>
      <c r="BR1786" s="67"/>
      <c r="BS1786" s="67"/>
      <c r="BT1786" s="67"/>
      <c r="BU1786" s="67"/>
      <c r="BV1786" s="67"/>
      <c r="BW1786" s="67"/>
      <c r="BX1786" s="67"/>
      <c r="BY1786" s="67"/>
      <c r="BZ1786" s="67"/>
      <c r="CA1786" s="67"/>
      <c r="CB1786" s="67"/>
      <c r="CC1786" s="67"/>
      <c r="CD1786" s="67"/>
      <c r="CE1786" s="67"/>
      <c r="CF1786" s="67"/>
      <c r="CG1786" s="67"/>
      <c r="CH1786" s="67"/>
      <c r="CI1786" s="67"/>
      <c r="CJ1786" s="67"/>
      <c r="CK1786" s="67"/>
      <c r="CL1786" s="67"/>
    </row>
    <row r="1787" spans="1:90" x14ac:dyDescent="0.4">
      <c r="B1787" s="70" t="str">
        <f>B1794</f>
        <v>Inventory Carrying Value - (Primary label):</v>
      </c>
      <c r="C1787" s="48"/>
      <c r="D1787" s="48" t="s">
        <v>1026</v>
      </c>
      <c r="E1787" s="48"/>
      <c r="F1787" s="48"/>
      <c r="G1787" s="48"/>
      <c r="H1787" s="48"/>
      <c r="I1787" s="277"/>
      <c r="J1787" s="277"/>
      <c r="K1787" s="48"/>
      <c r="L1787" s="48"/>
      <c r="M1787" s="48"/>
      <c r="N1787" s="48"/>
      <c r="O1787" s="48"/>
      <c r="P1787" s="48"/>
      <c r="R1787" s="70"/>
      <c r="S1787" s="70"/>
      <c r="T1787" s="70"/>
      <c r="U1787" s="70"/>
      <c r="V1787" s="70"/>
      <c r="W1787" s="70"/>
      <c r="X1787" s="70"/>
      <c r="Y1787" s="70"/>
      <c r="Z1787" s="70"/>
      <c r="AA1787" s="70"/>
      <c r="AB1787" s="70"/>
      <c r="AC1787" s="70"/>
      <c r="AD1787" s="70"/>
      <c r="AE1787" s="70"/>
      <c r="AF1787" s="70"/>
      <c r="AG1787" s="70"/>
      <c r="AH1787" s="70"/>
      <c r="AI1787" s="70"/>
      <c r="AJ1787" s="70"/>
      <c r="AK1787" s="70"/>
      <c r="AL1787" s="70"/>
      <c r="AM1787" s="70"/>
      <c r="AN1787" s="70"/>
      <c r="AO1787" s="70"/>
      <c r="AP1787" s="70"/>
      <c r="AQ1787" s="70"/>
      <c r="AR1787" s="70"/>
      <c r="AS1787" s="70"/>
      <c r="AT1787" s="70"/>
      <c r="AU1787" s="70"/>
      <c r="AV1787" s="70"/>
      <c r="AW1787" s="70"/>
      <c r="AX1787" s="70"/>
      <c r="AY1787" s="70"/>
      <c r="AZ1787" s="70"/>
      <c r="BA1787" s="70"/>
      <c r="BB1787" s="70"/>
      <c r="BC1787" s="70"/>
      <c r="BD1787" s="70"/>
      <c r="BE1787" s="70"/>
      <c r="BF1787" s="70"/>
      <c r="BG1787" s="70"/>
      <c r="BH1787" s="70"/>
      <c r="BI1787" s="70"/>
      <c r="BJ1787" s="70"/>
      <c r="BK1787" s="70"/>
      <c r="BL1787" s="70"/>
      <c r="BM1787" s="70"/>
      <c r="BN1787" s="70"/>
      <c r="BO1787" s="70"/>
      <c r="BP1787" s="70"/>
      <c r="BQ1787" s="70"/>
      <c r="BR1787" s="70"/>
      <c r="BS1787" s="70"/>
      <c r="BT1787" s="70"/>
      <c r="BU1787" s="70"/>
      <c r="BV1787" s="70"/>
      <c r="BW1787" s="70"/>
      <c r="BX1787" s="70"/>
      <c r="BY1787" s="70"/>
      <c r="BZ1787" s="70"/>
      <c r="CA1787" s="70"/>
      <c r="CB1787" s="70"/>
      <c r="CC1787" s="70"/>
      <c r="CD1787" s="70"/>
      <c r="CE1787" s="70"/>
      <c r="CF1787" s="70"/>
      <c r="CG1787" s="70"/>
      <c r="CH1787" s="70"/>
      <c r="CI1787" s="70"/>
      <c r="CJ1787" s="70"/>
      <c r="CK1787" s="70"/>
      <c r="CL1787" s="70"/>
    </row>
    <row r="1788" spans="1:90" x14ac:dyDescent="0.4">
      <c r="A1788" s="31"/>
      <c r="B1788" s="302" t="s">
        <v>330</v>
      </c>
      <c r="C1788" s="31"/>
      <c r="D1788" s="31" t="s">
        <v>1026</v>
      </c>
      <c r="E1788" s="31"/>
      <c r="F1788" s="31"/>
      <c r="G1788" s="31"/>
      <c r="H1788" s="31"/>
      <c r="I1788" s="73"/>
      <c r="J1788" s="73"/>
      <c r="K1788" s="119"/>
      <c r="L1788" s="119"/>
      <c r="M1788" s="119"/>
      <c r="N1788" s="119"/>
      <c r="O1788" s="119"/>
      <c r="P1788" s="119"/>
      <c r="Q1788" s="119">
        <v>0</v>
      </c>
      <c r="R1788" s="119"/>
      <c r="S1788" s="467" cm="1">
        <f t="array" aca="1" ref="S1788" ca="1">+INDIRECT(S1783)</f>
        <v>-100</v>
      </c>
      <c r="T1788" s="467" cm="1">
        <f t="array" aca="1" ref="T1788" ca="1">+INDIRECT(T1783)</f>
        <v>0</v>
      </c>
      <c r="U1788" s="467" cm="1">
        <f t="array" aca="1" ref="U1788" ca="1">+INDIRECT(U1783)</f>
        <v>0</v>
      </c>
      <c r="V1788" s="467" cm="1">
        <f t="array" aca="1" ref="V1788" ca="1">+INDIRECT(V1783)</f>
        <v>0</v>
      </c>
      <c r="W1788" s="467" cm="1">
        <f t="array" aca="1" ref="W1788" ca="1">+INDIRECT(W1783)</f>
        <v>0</v>
      </c>
      <c r="X1788" s="467" cm="1">
        <f t="array" aca="1" ref="X1788" ca="1">+INDIRECT(X1783)</f>
        <v>0</v>
      </c>
      <c r="Y1788" s="467" cm="1">
        <f t="array" aca="1" ref="Y1788" ca="1">+INDIRECT(Y1783)</f>
        <v>0</v>
      </c>
      <c r="Z1788" s="467" cm="1">
        <f t="array" aca="1" ref="Z1788" ca="1">+INDIRECT(Z1783)</f>
        <v>0</v>
      </c>
      <c r="AA1788" s="467" cm="1">
        <f t="array" aca="1" ref="AA1788" ca="1">+INDIRECT(AA1783)</f>
        <v>0</v>
      </c>
      <c r="AB1788" s="467" cm="1">
        <f t="array" aca="1" ref="AB1788" ca="1">+INDIRECT(AB1783)</f>
        <v>0</v>
      </c>
      <c r="AC1788" s="467" cm="1">
        <f t="array" aca="1" ref="AC1788" ca="1">+INDIRECT(AC1783)</f>
        <v>0</v>
      </c>
      <c r="AD1788" s="467" cm="1">
        <f t="array" aca="1" ref="AD1788" ca="1">+INDIRECT(AD1783)</f>
        <v>0</v>
      </c>
      <c r="AE1788" s="467" cm="1">
        <f t="array" aca="1" ref="AE1788" ca="1">+INDIRECT(AE1783)</f>
        <v>0</v>
      </c>
      <c r="AF1788" s="467" cm="1">
        <f t="array" aca="1" ref="AF1788" ca="1">+INDIRECT(AF1783)</f>
        <v>0</v>
      </c>
      <c r="AG1788" s="467" cm="1">
        <f t="array" aca="1" ref="AG1788" ca="1">+INDIRECT(AG1783)</f>
        <v>0</v>
      </c>
      <c r="AH1788" s="467" cm="1">
        <f t="array" aca="1" ref="AH1788" ca="1">+INDIRECT(AH1783)</f>
        <v>0</v>
      </c>
      <c r="AI1788" s="467" cm="1">
        <f t="array" aca="1" ref="AI1788" ca="1">+INDIRECT(AI1783)</f>
        <v>0</v>
      </c>
      <c r="AJ1788" s="467" cm="1">
        <f t="array" aca="1" ref="AJ1788" ca="1">+INDIRECT(AJ1783)</f>
        <v>0</v>
      </c>
      <c r="AK1788" s="467" cm="1">
        <f t="array" aca="1" ref="AK1788" ca="1">+INDIRECT(AK1783)</f>
        <v>0</v>
      </c>
      <c r="AL1788" s="467" cm="1">
        <f t="array" aca="1" ref="AL1788" ca="1">+INDIRECT(AL1783)</f>
        <v>0</v>
      </c>
      <c r="AM1788" s="467" cm="1">
        <f t="array" aca="1" ref="AM1788" ca="1">+INDIRECT(AM1783)</f>
        <v>0</v>
      </c>
      <c r="AN1788" s="467" cm="1">
        <f t="array" aca="1" ref="AN1788" ca="1">+INDIRECT(AN1783)</f>
        <v>0</v>
      </c>
      <c r="AO1788" s="467" cm="1">
        <f t="array" aca="1" ref="AO1788" ca="1">+INDIRECT(AO1783)</f>
        <v>0</v>
      </c>
      <c r="AP1788" s="467" cm="1">
        <f t="array" aca="1" ref="AP1788" ca="1">+INDIRECT(AP1783)</f>
        <v>0</v>
      </c>
      <c r="AQ1788" s="467" cm="1">
        <f t="array" aca="1" ref="AQ1788" ca="1">+INDIRECT(AQ1783)</f>
        <v>0</v>
      </c>
      <c r="AR1788" s="467" cm="1">
        <f t="array" aca="1" ref="AR1788" ca="1">+INDIRECT(AR1783)</f>
        <v>0</v>
      </c>
      <c r="AS1788" s="467" cm="1">
        <f t="array" aca="1" ref="AS1788" ca="1">+INDIRECT(AS1783)</f>
        <v>0</v>
      </c>
      <c r="AT1788" s="467" cm="1">
        <f t="array" aca="1" ref="AT1788" ca="1">+INDIRECT(AT1783)</f>
        <v>0</v>
      </c>
      <c r="AU1788" s="467" cm="1">
        <f t="array" aca="1" ref="AU1788" ca="1">+INDIRECT(AU1783)</f>
        <v>0</v>
      </c>
      <c r="AV1788" s="467" cm="1">
        <f t="array" aca="1" ref="AV1788" ca="1">+INDIRECT(AV1783)</f>
        <v>0</v>
      </c>
      <c r="AW1788" s="467" cm="1">
        <f t="array" aca="1" ref="AW1788" ca="1">+INDIRECT(AW1783)</f>
        <v>0</v>
      </c>
      <c r="AX1788" s="467" cm="1">
        <f t="array" aca="1" ref="AX1788" ca="1">+INDIRECT(AX1783)</f>
        <v>0</v>
      </c>
      <c r="AY1788" s="467" cm="1">
        <f t="array" aca="1" ref="AY1788" ca="1">+INDIRECT(AY1783)</f>
        <v>0</v>
      </c>
      <c r="AZ1788" s="467" cm="1">
        <f t="array" aca="1" ref="AZ1788" ca="1">+INDIRECT(AZ1783)</f>
        <v>0</v>
      </c>
      <c r="BA1788" s="467" cm="1">
        <f t="array" aca="1" ref="BA1788" ca="1">+INDIRECT(BA1783)</f>
        <v>0</v>
      </c>
      <c r="BB1788" s="467" cm="1">
        <f t="array" aca="1" ref="BB1788" ca="1">+INDIRECT(BB1783)</f>
        <v>0</v>
      </c>
      <c r="BC1788" s="467" cm="1">
        <f t="array" aca="1" ref="BC1788" ca="1">+INDIRECT(BC1783)</f>
        <v>0</v>
      </c>
      <c r="BD1788" s="467" cm="1">
        <f t="array" aca="1" ref="BD1788" ca="1">+INDIRECT(BD1783)</f>
        <v>0</v>
      </c>
      <c r="BE1788" s="467" cm="1">
        <f t="array" aca="1" ref="BE1788" ca="1">+INDIRECT(BE1783)</f>
        <v>0</v>
      </c>
      <c r="BF1788" s="467" cm="1">
        <f t="array" aca="1" ref="BF1788" ca="1">+INDIRECT(BF1783)</f>
        <v>0</v>
      </c>
      <c r="BG1788" s="467" cm="1">
        <f t="array" aca="1" ref="BG1788" ca="1">+INDIRECT(BG1783)</f>
        <v>0</v>
      </c>
      <c r="BH1788" s="467" cm="1">
        <f t="array" aca="1" ref="BH1788" ca="1">+INDIRECT(BH1783)</f>
        <v>0</v>
      </c>
      <c r="BI1788" s="467" cm="1">
        <f t="array" aca="1" ref="BI1788" ca="1">+INDIRECT(BI1783)</f>
        <v>0</v>
      </c>
      <c r="BJ1788" s="467" cm="1">
        <f t="array" aca="1" ref="BJ1788" ca="1">+INDIRECT(BJ1783)</f>
        <v>0</v>
      </c>
      <c r="BK1788" s="467" cm="1">
        <f t="array" aca="1" ref="BK1788" ca="1">+INDIRECT(BK1783)</f>
        <v>0</v>
      </c>
      <c r="BL1788" s="467" cm="1">
        <f t="array" aca="1" ref="BL1788" ca="1">+INDIRECT(BL1783)</f>
        <v>0</v>
      </c>
      <c r="BM1788" s="467" cm="1">
        <f t="array" aca="1" ref="BM1788" ca="1">+INDIRECT(BM1783)</f>
        <v>0</v>
      </c>
      <c r="BN1788" s="467" cm="1">
        <f t="array" aca="1" ref="BN1788" ca="1">+INDIRECT(BN1783)</f>
        <v>0</v>
      </c>
      <c r="BO1788" s="467" cm="1">
        <f t="array" aca="1" ref="BO1788" ca="1">+INDIRECT(BO1783)</f>
        <v>0</v>
      </c>
      <c r="BP1788" s="467" cm="1">
        <f t="array" aca="1" ref="BP1788" ca="1">+INDIRECT(BP1783)</f>
        <v>0</v>
      </c>
      <c r="BQ1788" s="467" cm="1">
        <f t="array" aca="1" ref="BQ1788" ca="1">+INDIRECT(BQ1783)</f>
        <v>0</v>
      </c>
      <c r="BR1788" s="467" cm="1">
        <f t="array" aca="1" ref="BR1788" ca="1">+INDIRECT(BR1783)</f>
        <v>0</v>
      </c>
      <c r="BS1788" s="467" cm="1">
        <f t="array" aca="1" ref="BS1788" ca="1">+INDIRECT(BS1783)</f>
        <v>0</v>
      </c>
      <c r="BT1788" s="467" cm="1">
        <f t="array" aca="1" ref="BT1788" ca="1">+INDIRECT(BT1783)</f>
        <v>0</v>
      </c>
      <c r="BU1788" s="467" cm="1">
        <f t="array" aca="1" ref="BU1788" ca="1">+INDIRECT(BU1783)</f>
        <v>0</v>
      </c>
      <c r="BV1788" s="467" cm="1">
        <f t="array" aca="1" ref="BV1788" ca="1">+INDIRECT(BV1783)</f>
        <v>0</v>
      </c>
      <c r="BW1788" s="467" cm="1">
        <f t="array" aca="1" ref="BW1788" ca="1">+INDIRECT(BW1783)</f>
        <v>0</v>
      </c>
      <c r="BX1788" s="467" cm="1">
        <f t="array" aca="1" ref="BX1788" ca="1">+INDIRECT(BX1783)</f>
        <v>0</v>
      </c>
      <c r="BY1788" s="467" cm="1">
        <f t="array" aca="1" ref="BY1788" ca="1">+INDIRECT(BY1783)</f>
        <v>0</v>
      </c>
      <c r="BZ1788" s="467" cm="1">
        <f t="array" aca="1" ref="BZ1788" ca="1">+INDIRECT(BZ1783)</f>
        <v>0</v>
      </c>
      <c r="CA1788" s="467" cm="1">
        <f t="array" aca="1" ref="CA1788" ca="1">+INDIRECT(CA1783)</f>
        <v>0</v>
      </c>
      <c r="CB1788" s="467" cm="1">
        <f t="array" aca="1" ref="CB1788" ca="1">+INDIRECT(CB1783)</f>
        <v>0</v>
      </c>
      <c r="CC1788" s="467" cm="1">
        <f t="array" aca="1" ref="CC1788" ca="1">+INDIRECT(CC1783)</f>
        <v>0</v>
      </c>
      <c r="CD1788" s="467" cm="1">
        <f t="array" aca="1" ref="CD1788" ca="1">+INDIRECT(CD1783)</f>
        <v>0</v>
      </c>
      <c r="CE1788" s="467" cm="1">
        <f t="array" aca="1" ref="CE1788" ca="1">+INDIRECT(CE1783)</f>
        <v>0</v>
      </c>
      <c r="CF1788" s="467" cm="1">
        <f t="array" aca="1" ref="CF1788" ca="1">+INDIRECT(CF1783)</f>
        <v>0</v>
      </c>
      <c r="CG1788" s="467" cm="1">
        <f t="array" aca="1" ref="CG1788" ca="1">+INDIRECT(CG1783)</f>
        <v>0</v>
      </c>
      <c r="CH1788" s="467" cm="1">
        <f t="array" aca="1" ref="CH1788" ca="1">+INDIRECT(CH1783)</f>
        <v>0</v>
      </c>
      <c r="CI1788" s="467" cm="1">
        <f t="array" aca="1" ref="CI1788" ca="1">+INDIRECT(CI1783)</f>
        <v>0</v>
      </c>
      <c r="CJ1788" s="467" cm="1">
        <f t="array" aca="1" ref="CJ1788" ca="1">+INDIRECT(CJ1783)</f>
        <v>0</v>
      </c>
      <c r="CK1788" s="467" cm="1">
        <f t="array" aca="1" ref="CK1788" ca="1">+INDIRECT(CK1783)</f>
        <v>0</v>
      </c>
      <c r="CL1788" s="467" cm="1">
        <f t="array" aca="1" ref="CL1788" ca="1">+INDIRECT(CL1783)</f>
        <v>0</v>
      </c>
    </row>
    <row r="1789" spans="1:90" x14ac:dyDescent="0.4">
      <c r="A1789" s="31"/>
      <c r="B1789" s="299"/>
      <c r="C1789" s="31"/>
      <c r="D1789" s="31" t="s">
        <v>1026</v>
      </c>
      <c r="E1789" s="31"/>
      <c r="F1789" s="31"/>
      <c r="G1789" s="31"/>
      <c r="H1789" s="31"/>
      <c r="I1789" s="73"/>
      <c r="J1789" s="73"/>
      <c r="K1789" s="119"/>
      <c r="L1789" s="119"/>
      <c r="M1789" s="119"/>
      <c r="N1789" s="119"/>
      <c r="O1789" s="119"/>
      <c r="P1789" s="119"/>
      <c r="Q1789" s="119"/>
      <c r="R1789" s="119"/>
      <c r="S1789" s="119"/>
      <c r="T1789" s="119"/>
      <c r="U1789" s="119"/>
      <c r="V1789" s="119"/>
      <c r="W1789" s="119"/>
      <c r="X1789" s="119"/>
      <c r="Y1789" s="119"/>
      <c r="Z1789" s="119"/>
      <c r="AA1789" s="119"/>
      <c r="AB1789" s="119"/>
      <c r="AC1789" s="119"/>
      <c r="AD1789" s="119"/>
      <c r="AE1789" s="119"/>
      <c r="AF1789" s="119"/>
      <c r="AG1789" s="119"/>
      <c r="AH1789" s="119"/>
      <c r="AI1789" s="119"/>
      <c r="AJ1789" s="119"/>
      <c r="AK1789" s="119"/>
      <c r="AL1789" s="119"/>
      <c r="AM1789" s="119"/>
      <c r="AN1789" s="119"/>
      <c r="AO1789" s="119"/>
      <c r="AP1789" s="119"/>
      <c r="AQ1789" s="119"/>
      <c r="AR1789" s="119"/>
      <c r="AS1789" s="119"/>
      <c r="AT1789" s="119"/>
      <c r="AU1789" s="119"/>
      <c r="AV1789" s="119"/>
      <c r="AW1789" s="119"/>
      <c r="AX1789" s="119"/>
      <c r="AY1789" s="119"/>
      <c r="AZ1789" s="119"/>
      <c r="BA1789" s="119"/>
      <c r="BB1789" s="119"/>
      <c r="BC1789" s="119"/>
      <c r="BD1789" s="119"/>
      <c r="BE1789" s="119"/>
      <c r="BF1789" s="119"/>
      <c r="BG1789" s="119"/>
      <c r="BH1789" s="119"/>
      <c r="BI1789" s="119"/>
      <c r="BJ1789" s="119"/>
      <c r="BK1789" s="119"/>
      <c r="BL1789" s="119"/>
      <c r="BM1789" s="119"/>
      <c r="BN1789" s="119"/>
      <c r="BO1789" s="119"/>
      <c r="BP1789" s="119"/>
      <c r="BQ1789" s="119"/>
      <c r="BR1789" s="119"/>
      <c r="BS1789" s="119"/>
      <c r="BT1789" s="119"/>
      <c r="BU1789" s="119"/>
      <c r="BV1789" s="119"/>
      <c r="BW1789" s="119"/>
      <c r="BX1789" s="119"/>
      <c r="BY1789" s="119"/>
      <c r="BZ1789" s="119"/>
      <c r="CA1789" s="119"/>
      <c r="CB1789" s="119"/>
      <c r="CC1789" s="119"/>
      <c r="CD1789" s="119"/>
      <c r="CE1789" s="119"/>
      <c r="CF1789" s="119"/>
      <c r="CG1789"/>
      <c r="CH1789"/>
      <c r="CI1789"/>
      <c r="CJ1789"/>
      <c r="CK1789"/>
      <c r="CL1789"/>
    </row>
    <row r="1790" spans="1:90" x14ac:dyDescent="0.4">
      <c r="A1790" s="31"/>
      <c r="B1790" s="124" t="s">
        <v>900</v>
      </c>
      <c r="C1790" s="31"/>
      <c r="D1790" s="31" t="s">
        <v>1026</v>
      </c>
      <c r="E1790" s="31"/>
      <c r="F1790" s="31"/>
      <c r="G1790" s="31"/>
      <c r="H1790" s="31"/>
      <c r="I1790" s="73"/>
      <c r="J1790" s="73"/>
      <c r="K1790" s="119"/>
      <c r="L1790" s="119"/>
      <c r="M1790" s="119"/>
      <c r="N1790" s="119"/>
      <c r="O1790" s="119"/>
      <c r="P1790" s="119"/>
      <c r="Q1790" s="119"/>
      <c r="R1790" s="119"/>
      <c r="S1790" s="119"/>
      <c r="T1790" s="119"/>
      <c r="U1790" s="119"/>
      <c r="V1790" s="119"/>
      <c r="W1790" s="119"/>
      <c r="X1790" s="119"/>
      <c r="Y1790" s="119"/>
      <c r="Z1790" s="119"/>
      <c r="AA1790" s="119"/>
      <c r="AB1790" s="119"/>
      <c r="AC1790" s="119"/>
      <c r="AD1790" s="119"/>
      <c r="AE1790" s="119"/>
      <c r="AF1790" s="119"/>
      <c r="AG1790" s="119"/>
      <c r="AH1790" s="119"/>
      <c r="AI1790" s="119"/>
      <c r="AJ1790" s="119"/>
      <c r="AK1790" s="119"/>
      <c r="AL1790" s="119"/>
      <c r="AM1790" s="119"/>
      <c r="AN1790" s="119"/>
      <c r="AO1790" s="119"/>
      <c r="AP1790" s="119"/>
      <c r="AQ1790" s="119"/>
      <c r="AR1790" s="119"/>
      <c r="AS1790" s="119"/>
      <c r="AT1790" s="119"/>
      <c r="AU1790" s="119"/>
      <c r="AV1790" s="119"/>
      <c r="AW1790" s="119"/>
      <c r="AX1790" s="119"/>
      <c r="AY1790" s="119"/>
      <c r="AZ1790" s="119"/>
      <c r="BA1790" s="119"/>
      <c r="BB1790" s="119"/>
      <c r="BC1790" s="119"/>
      <c r="BD1790" s="119"/>
      <c r="BE1790" s="119"/>
      <c r="BF1790" s="119"/>
      <c r="BG1790" s="119"/>
      <c r="BH1790" s="119"/>
      <c r="BI1790" s="119"/>
      <c r="BJ1790" s="119"/>
      <c r="BK1790" s="119"/>
      <c r="BL1790" s="119"/>
      <c r="BM1790" s="119"/>
      <c r="BN1790" s="119"/>
      <c r="BO1790" s="119"/>
      <c r="BP1790" s="119"/>
      <c r="BQ1790" s="119"/>
      <c r="BR1790" s="119"/>
      <c r="BS1790" s="119"/>
      <c r="BT1790" s="119"/>
      <c r="BU1790" s="119"/>
      <c r="BV1790" s="119"/>
      <c r="BW1790" s="119"/>
      <c r="BX1790" s="119"/>
      <c r="BY1790" s="119"/>
      <c r="BZ1790" s="119"/>
      <c r="CA1790" s="119"/>
      <c r="CB1790" s="119"/>
      <c r="CC1790" s="119"/>
      <c r="CD1790" s="119"/>
      <c r="CE1790" s="119"/>
      <c r="CF1790" s="119"/>
      <c r="CG1790"/>
      <c r="CH1790"/>
      <c r="CI1790"/>
      <c r="CJ1790"/>
      <c r="CK1790"/>
      <c r="CL1790"/>
    </row>
    <row r="1791" spans="1:90" x14ac:dyDescent="0.4">
      <c r="A1791" s="31"/>
      <c r="B1791" s="462" t="s">
        <v>1028</v>
      </c>
      <c r="C1791" s="18"/>
      <c r="D1791" s="18" t="s">
        <v>1026</v>
      </c>
      <c r="E1791" s="18"/>
      <c r="F1791" s="18"/>
      <c r="G1791" s="18"/>
      <c r="H1791" s="18">
        <v>2000</v>
      </c>
      <c r="I1791" s="73"/>
      <c r="J1791" s="73"/>
      <c r="K1791" s="119"/>
      <c r="L1791" s="119"/>
      <c r="M1791" s="119"/>
      <c r="N1791" s="119"/>
      <c r="O1791" s="119"/>
      <c r="P1791" s="119"/>
      <c r="Q1791" s="119"/>
      <c r="R1791" s="119"/>
      <c r="S1791" s="119"/>
      <c r="T1791" s="119"/>
      <c r="U1791" s="119"/>
      <c r="V1791" s="119"/>
      <c r="W1791" s="119"/>
      <c r="X1791" s="119"/>
      <c r="Y1791" s="119"/>
      <c r="Z1791" s="119"/>
      <c r="AA1791" s="119"/>
      <c r="AB1791" s="119"/>
      <c r="AC1791" s="119"/>
      <c r="AD1791" s="119"/>
      <c r="AE1791" s="119"/>
      <c r="AF1791" s="119"/>
      <c r="AG1791" s="119"/>
      <c r="AH1791" s="119"/>
      <c r="AI1791" s="119"/>
      <c r="AJ1791" s="119"/>
      <c r="AK1791" s="119"/>
      <c r="AL1791" s="119"/>
      <c r="AM1791" s="119"/>
      <c r="AN1791" s="119"/>
      <c r="AO1791" s="119"/>
      <c r="AP1791" s="119"/>
      <c r="AQ1791" s="119"/>
      <c r="AR1791" s="119"/>
      <c r="AS1791" s="119"/>
      <c r="AT1791" s="119"/>
      <c r="AU1791" s="119"/>
      <c r="AV1791" s="119"/>
      <c r="AW1791" s="119"/>
      <c r="AX1791" s="119"/>
      <c r="AY1791" s="119"/>
      <c r="AZ1791" s="119"/>
      <c r="BA1791" s="119"/>
      <c r="BB1791" s="119"/>
      <c r="BC1791" s="119"/>
      <c r="BD1791" s="119"/>
      <c r="BE1791" s="119"/>
      <c r="BF1791" s="119"/>
      <c r="BG1791" s="119"/>
      <c r="BH1791" s="119"/>
      <c r="BI1791" s="119"/>
      <c r="BJ1791" s="119"/>
      <c r="BK1791" s="119"/>
      <c r="BL1791" s="119"/>
      <c r="BM1791" s="119"/>
      <c r="BN1791" s="119"/>
      <c r="BO1791" s="119"/>
      <c r="BP1791" s="119"/>
      <c r="BQ1791" s="119"/>
      <c r="BR1791" s="119"/>
      <c r="BS1791" s="119"/>
      <c r="BT1791" s="119"/>
      <c r="BU1791" s="119"/>
      <c r="BV1791" s="119"/>
      <c r="BW1791" s="119"/>
      <c r="BX1791" s="119"/>
      <c r="BY1791" s="119"/>
      <c r="BZ1791" s="119"/>
      <c r="CA1791" s="119"/>
      <c r="CB1791" s="119"/>
      <c r="CC1791" s="119"/>
      <c r="CD1791" s="119"/>
      <c r="CE1791" s="119"/>
      <c r="CF1791" s="119"/>
      <c r="CG1791"/>
      <c r="CH1791"/>
      <c r="CI1791"/>
      <c r="CJ1791"/>
      <c r="CK1791"/>
      <c r="CL1791"/>
    </row>
    <row r="1792" spans="1:90" x14ac:dyDescent="0.4">
      <c r="A1792" s="31"/>
      <c r="B1792" s="462" t="s">
        <v>1025</v>
      </c>
      <c r="C1792" s="17"/>
      <c r="D1792" s="17" t="s">
        <v>1026</v>
      </c>
      <c r="E1792" s="17"/>
      <c r="F1792" s="17"/>
      <c r="G1792" s="17"/>
      <c r="H1792" s="17">
        <v>2</v>
      </c>
      <c r="I1792" s="73"/>
      <c r="J1792" s="73"/>
      <c r="K1792" s="119"/>
      <c r="L1792" s="119"/>
      <c r="M1792" s="119"/>
      <c r="N1792" s="119"/>
      <c r="O1792" s="119"/>
      <c r="P1792" s="119"/>
      <c r="Q1792" s="119"/>
      <c r="R1792" s="119"/>
      <c r="S1792" s="119"/>
      <c r="T1792" s="119"/>
      <c r="U1792" s="119"/>
      <c r="V1792" s="119"/>
      <c r="W1792" s="119"/>
      <c r="X1792" s="119"/>
      <c r="Y1792" s="119"/>
      <c r="Z1792" s="119"/>
      <c r="AA1792" s="119"/>
      <c r="AB1792" s="119"/>
      <c r="AC1792" s="119"/>
      <c r="AD1792" s="119"/>
      <c r="AE1792" s="119"/>
      <c r="AF1792" s="119"/>
      <c r="AG1792" s="119"/>
      <c r="AH1792" s="119"/>
      <c r="AI1792" s="119"/>
      <c r="AJ1792" s="119"/>
      <c r="AK1792" s="119"/>
      <c r="AL1792" s="119"/>
      <c r="AM1792" s="119"/>
      <c r="AN1792" s="119"/>
      <c r="AO1792" s="119"/>
      <c r="AP1792" s="119"/>
      <c r="AQ1792" s="119"/>
      <c r="AR1792" s="119"/>
      <c r="AS1792" s="119"/>
      <c r="AT1792" s="119"/>
      <c r="AU1792" s="119"/>
      <c r="AV1792" s="119"/>
      <c r="AW1792" s="119"/>
      <c r="AX1792" s="119"/>
      <c r="AY1792" s="119"/>
      <c r="AZ1792" s="119"/>
      <c r="BA1792" s="119"/>
      <c r="BB1792" s="119"/>
      <c r="BC1792" s="119"/>
      <c r="BD1792" s="119"/>
      <c r="BE1792" s="119"/>
      <c r="BF1792" s="119"/>
      <c r="BG1792" s="119"/>
      <c r="BH1792" s="119"/>
      <c r="BI1792" s="119"/>
      <c r="BJ1792" s="119"/>
      <c r="BK1792" s="119"/>
      <c r="BL1792" s="119"/>
      <c r="BM1792" s="119"/>
      <c r="BN1792" s="119"/>
      <c r="BO1792" s="119"/>
      <c r="BP1792" s="119"/>
      <c r="BQ1792" s="119"/>
      <c r="BR1792" s="119"/>
      <c r="BS1792" s="119"/>
      <c r="BT1792" s="119"/>
      <c r="BU1792" s="119"/>
      <c r="BV1792" s="119"/>
      <c r="BW1792" s="119"/>
      <c r="BX1792" s="119"/>
      <c r="BY1792" s="119"/>
      <c r="BZ1792" s="119"/>
      <c r="CA1792" s="119"/>
      <c r="CB1792" s="119"/>
      <c r="CC1792" s="119"/>
      <c r="CD1792" s="119"/>
      <c r="CE1792" s="119"/>
      <c r="CF1792" s="119"/>
      <c r="CG1792"/>
      <c r="CH1792"/>
      <c r="CI1792"/>
      <c r="CJ1792"/>
      <c r="CK1792"/>
      <c r="CL1792"/>
    </row>
    <row r="1793" spans="1:90" x14ac:dyDescent="0.4">
      <c r="A1793" s="31"/>
      <c r="B1793" s="461"/>
      <c r="C1793" s="31"/>
      <c r="D1793" s="31" t="s">
        <v>1026</v>
      </c>
      <c r="E1793" s="31"/>
      <c r="F1793" s="31"/>
      <c r="G1793" s="31"/>
      <c r="H1793" s="31"/>
      <c r="I1793" s="73"/>
      <c r="J1793" s="73"/>
      <c r="K1793" s="31"/>
      <c r="L1793" s="31"/>
      <c r="M1793" s="31"/>
      <c r="N1793" s="31"/>
      <c r="O1793" s="31"/>
      <c r="P1793" s="31"/>
      <c r="R1793" s="67"/>
      <c r="CG1793"/>
      <c r="CH1793"/>
      <c r="CI1793"/>
      <c r="CJ1793"/>
      <c r="CK1793"/>
      <c r="CL1793"/>
    </row>
    <row r="1794" spans="1:90" x14ac:dyDescent="0.4">
      <c r="A1794" s="31"/>
      <c r="B1794" s="124" t="str">
        <f>+B1798&amp;":"</f>
        <v>Inventory Carrying Value - (Primary label):</v>
      </c>
      <c r="C1794" s="31"/>
      <c r="D1794" s="31" t="s">
        <v>1026</v>
      </c>
      <c r="E1794" s="31"/>
      <c r="F1794" s="31"/>
      <c r="G1794" s="31"/>
      <c r="H1794" s="31"/>
      <c r="I1794" s="73"/>
      <c r="J1794" s="73"/>
      <c r="K1794" s="31"/>
      <c r="L1794" s="31"/>
      <c r="M1794" s="31"/>
      <c r="N1794" s="31"/>
      <c r="O1794" s="31"/>
      <c r="P1794" s="31"/>
      <c r="R1794" s="67"/>
      <c r="CG1794"/>
      <c r="CH1794"/>
      <c r="CI1794"/>
      <c r="CJ1794"/>
      <c r="CK1794"/>
      <c r="CL1794"/>
    </row>
    <row r="1795" spans="1:90" x14ac:dyDescent="0.4">
      <c r="A1795" s="31"/>
      <c r="B1795" s="462" t="s">
        <v>71</v>
      </c>
      <c r="C1795" s="31"/>
      <c r="D1795" s="31" t="s">
        <v>1026</v>
      </c>
      <c r="E1795" s="31"/>
      <c r="F1795" s="31"/>
      <c r="G1795" s="31"/>
      <c r="H1795" s="31"/>
      <c r="I1795" s="73"/>
      <c r="J1795" s="73"/>
      <c r="K1795" s="53">
        <f>+S1795</f>
        <v>0</v>
      </c>
      <c r="L1795" s="53">
        <f t="shared" ref="L1795:P1795" ca="1" si="1999">+K1798</f>
        <v>1900</v>
      </c>
      <c r="M1795" s="53">
        <f t="shared" ca="1" si="1999"/>
        <v>1900</v>
      </c>
      <c r="N1795" s="53">
        <f t="shared" ca="1" si="1999"/>
        <v>1900</v>
      </c>
      <c r="O1795" s="53">
        <f t="shared" ca="1" si="1999"/>
        <v>1900</v>
      </c>
      <c r="P1795" s="53">
        <f t="shared" ca="1" si="1999"/>
        <v>1900</v>
      </c>
      <c r="R1795" s="23"/>
      <c r="S1795" s="24">
        <v>0</v>
      </c>
      <c r="T1795" s="24">
        <f ca="1">+S1798</f>
        <v>1900</v>
      </c>
      <c r="U1795" s="24">
        <f t="shared" ref="U1795:CF1795" ca="1" si="2000">+T1798</f>
        <v>1900</v>
      </c>
      <c r="V1795" s="24">
        <f t="shared" ca="1" si="2000"/>
        <v>1900</v>
      </c>
      <c r="W1795" s="24">
        <f t="shared" ca="1" si="2000"/>
        <v>1900</v>
      </c>
      <c r="X1795" s="24">
        <f t="shared" ca="1" si="2000"/>
        <v>1900</v>
      </c>
      <c r="Y1795" s="24">
        <f t="shared" ca="1" si="2000"/>
        <v>1900</v>
      </c>
      <c r="Z1795" s="24">
        <f t="shared" ca="1" si="2000"/>
        <v>1900</v>
      </c>
      <c r="AA1795" s="24">
        <f t="shared" ca="1" si="2000"/>
        <v>1900</v>
      </c>
      <c r="AB1795" s="24">
        <f t="shared" ca="1" si="2000"/>
        <v>1900</v>
      </c>
      <c r="AC1795" s="24">
        <f t="shared" ca="1" si="2000"/>
        <v>1900</v>
      </c>
      <c r="AD1795" s="24">
        <f t="shared" ca="1" si="2000"/>
        <v>1900</v>
      </c>
      <c r="AE1795" s="24">
        <f t="shared" ca="1" si="2000"/>
        <v>1900</v>
      </c>
      <c r="AF1795" s="24">
        <f t="shared" ca="1" si="2000"/>
        <v>1900</v>
      </c>
      <c r="AG1795" s="24">
        <f t="shared" ca="1" si="2000"/>
        <v>1900</v>
      </c>
      <c r="AH1795" s="24">
        <f t="shared" ca="1" si="2000"/>
        <v>1900</v>
      </c>
      <c r="AI1795" s="24">
        <f t="shared" ca="1" si="2000"/>
        <v>1900</v>
      </c>
      <c r="AJ1795" s="24">
        <f t="shared" ca="1" si="2000"/>
        <v>1900</v>
      </c>
      <c r="AK1795" s="24">
        <f t="shared" ca="1" si="2000"/>
        <v>1900</v>
      </c>
      <c r="AL1795" s="24">
        <f t="shared" ca="1" si="2000"/>
        <v>1900</v>
      </c>
      <c r="AM1795" s="24">
        <f t="shared" ca="1" si="2000"/>
        <v>1900</v>
      </c>
      <c r="AN1795" s="24">
        <f t="shared" ca="1" si="2000"/>
        <v>1900</v>
      </c>
      <c r="AO1795" s="24">
        <f t="shared" ca="1" si="2000"/>
        <v>1900</v>
      </c>
      <c r="AP1795" s="24">
        <f t="shared" ca="1" si="2000"/>
        <v>1900</v>
      </c>
      <c r="AQ1795" s="24">
        <f t="shared" ca="1" si="2000"/>
        <v>1900</v>
      </c>
      <c r="AR1795" s="24">
        <f t="shared" ca="1" si="2000"/>
        <v>1900</v>
      </c>
      <c r="AS1795" s="24">
        <f t="shared" ca="1" si="2000"/>
        <v>1900</v>
      </c>
      <c r="AT1795" s="24">
        <f t="shared" ca="1" si="2000"/>
        <v>1900</v>
      </c>
      <c r="AU1795" s="24">
        <f t="shared" ca="1" si="2000"/>
        <v>1900</v>
      </c>
      <c r="AV1795" s="24">
        <f t="shared" ca="1" si="2000"/>
        <v>1900</v>
      </c>
      <c r="AW1795" s="24">
        <f t="shared" ca="1" si="2000"/>
        <v>1900</v>
      </c>
      <c r="AX1795" s="24">
        <f t="shared" ca="1" si="2000"/>
        <v>1900</v>
      </c>
      <c r="AY1795" s="24">
        <f t="shared" ca="1" si="2000"/>
        <v>1900</v>
      </c>
      <c r="AZ1795" s="24">
        <f t="shared" ca="1" si="2000"/>
        <v>1900</v>
      </c>
      <c r="BA1795" s="24">
        <f t="shared" ca="1" si="2000"/>
        <v>1900</v>
      </c>
      <c r="BB1795" s="24">
        <f t="shared" ca="1" si="2000"/>
        <v>1900</v>
      </c>
      <c r="BC1795" s="24">
        <f t="shared" ca="1" si="2000"/>
        <v>1900</v>
      </c>
      <c r="BD1795" s="24">
        <f t="shared" ca="1" si="2000"/>
        <v>1900</v>
      </c>
      <c r="BE1795" s="24">
        <f t="shared" ca="1" si="2000"/>
        <v>1900</v>
      </c>
      <c r="BF1795" s="24">
        <f t="shared" ca="1" si="2000"/>
        <v>1900</v>
      </c>
      <c r="BG1795" s="24">
        <f t="shared" ca="1" si="2000"/>
        <v>1900</v>
      </c>
      <c r="BH1795" s="24">
        <f t="shared" ca="1" si="2000"/>
        <v>1900</v>
      </c>
      <c r="BI1795" s="24">
        <f t="shared" ca="1" si="2000"/>
        <v>1900</v>
      </c>
      <c r="BJ1795" s="24">
        <f t="shared" ca="1" si="2000"/>
        <v>1900</v>
      </c>
      <c r="BK1795" s="24">
        <f t="shared" ca="1" si="2000"/>
        <v>1900</v>
      </c>
      <c r="BL1795" s="24">
        <f t="shared" ca="1" si="2000"/>
        <v>1900</v>
      </c>
      <c r="BM1795" s="24">
        <f t="shared" ca="1" si="2000"/>
        <v>1900</v>
      </c>
      <c r="BN1795" s="24">
        <f t="shared" ca="1" si="2000"/>
        <v>1900</v>
      </c>
      <c r="BO1795" s="24">
        <f t="shared" ca="1" si="2000"/>
        <v>1900</v>
      </c>
      <c r="BP1795" s="24">
        <f t="shared" ca="1" si="2000"/>
        <v>1900</v>
      </c>
      <c r="BQ1795" s="24">
        <f t="shared" ca="1" si="2000"/>
        <v>1900</v>
      </c>
      <c r="BR1795" s="24">
        <f t="shared" ca="1" si="2000"/>
        <v>1900</v>
      </c>
      <c r="BS1795" s="24">
        <f t="shared" ca="1" si="2000"/>
        <v>1900</v>
      </c>
      <c r="BT1795" s="24">
        <f t="shared" ca="1" si="2000"/>
        <v>1900</v>
      </c>
      <c r="BU1795" s="24">
        <f t="shared" ca="1" si="2000"/>
        <v>1900</v>
      </c>
      <c r="BV1795" s="24">
        <f t="shared" ca="1" si="2000"/>
        <v>1900</v>
      </c>
      <c r="BW1795" s="24">
        <f t="shared" ca="1" si="2000"/>
        <v>1900</v>
      </c>
      <c r="BX1795" s="24">
        <f t="shared" ca="1" si="2000"/>
        <v>1900</v>
      </c>
      <c r="BY1795" s="24">
        <f t="shared" ca="1" si="2000"/>
        <v>1900</v>
      </c>
      <c r="BZ1795" s="24">
        <f t="shared" ca="1" si="2000"/>
        <v>1900</v>
      </c>
      <c r="CA1795" s="24">
        <f t="shared" ca="1" si="2000"/>
        <v>1900</v>
      </c>
      <c r="CB1795" s="24">
        <f t="shared" ca="1" si="2000"/>
        <v>1900</v>
      </c>
      <c r="CC1795" s="24">
        <f t="shared" ca="1" si="2000"/>
        <v>1900</v>
      </c>
      <c r="CD1795" s="24">
        <f t="shared" ca="1" si="2000"/>
        <v>1900</v>
      </c>
      <c r="CE1795" s="24">
        <f t="shared" ca="1" si="2000"/>
        <v>1900</v>
      </c>
      <c r="CF1795" s="24">
        <f t="shared" ca="1" si="2000"/>
        <v>1900</v>
      </c>
      <c r="CG1795" s="24">
        <f t="shared" ref="CG1795" ca="1" si="2001">+CF1798</f>
        <v>1900</v>
      </c>
      <c r="CH1795" s="24">
        <f t="shared" ref="CH1795" ca="1" si="2002">+CG1798</f>
        <v>1900</v>
      </c>
      <c r="CI1795" s="24">
        <f t="shared" ref="CI1795" ca="1" si="2003">+CH1798</f>
        <v>1900</v>
      </c>
      <c r="CJ1795" s="24">
        <f t="shared" ref="CJ1795" ca="1" si="2004">+CI1798</f>
        <v>1900</v>
      </c>
      <c r="CK1795" s="24">
        <f t="shared" ref="CK1795" ca="1" si="2005">+CJ1798</f>
        <v>1900</v>
      </c>
      <c r="CL1795" s="24">
        <f t="shared" ref="CL1795" ca="1" si="2006">+CK1798</f>
        <v>1900</v>
      </c>
    </row>
    <row r="1796" spans="1:90" x14ac:dyDescent="0.4">
      <c r="A1796" s="31"/>
      <c r="B1796" s="462" t="s">
        <v>1023</v>
      </c>
      <c r="C1796" s="31"/>
      <c r="D1796" s="31" t="s">
        <v>1026</v>
      </c>
      <c r="E1796" s="31"/>
      <c r="F1796" s="31"/>
      <c r="G1796" s="31"/>
      <c r="H1796" s="31"/>
      <c r="I1796" s="73"/>
      <c r="J1796" s="73"/>
      <c r="K1796" s="53">
        <f ca="1">+SUMIF($3:$3,K$2,1796:1796)</f>
        <v>2000</v>
      </c>
      <c r="L1796" s="53">
        <f ca="1">+SUMIF($3:$3,L$2,1796:1796)</f>
        <v>0</v>
      </c>
      <c r="M1796" s="53">
        <f ca="1">+SUMIF($3:$3,M$2,1796:1796)</f>
        <v>0</v>
      </c>
      <c r="N1796" s="53">
        <f ca="1">+SUMIF($3:$3,N$2,1796:1796)</f>
        <v>0</v>
      </c>
      <c r="O1796" s="53">
        <f ca="1">+SUMIF($3:$3,O$2,1796:1796)</f>
        <v>0</v>
      </c>
      <c r="P1796" s="53">
        <f ca="1">+SUMIF($3:$3,P$2,1796:1796)</f>
        <v>0</v>
      </c>
      <c r="R1796" s="67"/>
      <c r="S1796" s="24">
        <f ca="1">+IF(-SUM(S1788:OFFSET(S1788,0,$H1792-1))&gt;S1795,MAX(-SUM(S1788:OFFSET(S1788,0,$H1792-1)),$H1791),0)</f>
        <v>2000</v>
      </c>
      <c r="T1796" s="24">
        <f ca="1">+IF(-SUM(T1788:OFFSET(T1788,0,$H1792-1))&gt;T1795,MAX(-SUM(T1788:OFFSET(T1788,0,$H1792-1)),$H1791),0)</f>
        <v>0</v>
      </c>
      <c r="U1796" s="24">
        <f ca="1">+IF(-SUM(U1788:OFFSET(U1788,0,$H1792-1))&gt;U1795,MAX(-SUM(U1788:OFFSET(U1788,0,$H1792-1)),$H1791),0)</f>
        <v>0</v>
      </c>
      <c r="V1796" s="24">
        <f ca="1">+IF(-SUM(V1788:OFFSET(V1788,0,$H1792-1))&gt;V1795,MAX(-SUM(V1788:OFFSET(V1788,0,$H1792-1)),$H1791),0)</f>
        <v>0</v>
      </c>
      <c r="W1796" s="24">
        <f ca="1">+IF(-SUM(W1788:OFFSET(W1788,0,$H1792-1))&gt;W1795,MAX(-SUM(W1788:OFFSET(W1788,0,$H1792-1)),$H1791),0)</f>
        <v>0</v>
      </c>
      <c r="X1796" s="24">
        <f ca="1">+IF(-SUM(X1788:OFFSET(X1788,0,$H1792-1))&gt;X1795,MAX(-SUM(X1788:OFFSET(X1788,0,$H1792-1)),$H1791),0)</f>
        <v>0</v>
      </c>
      <c r="Y1796" s="24">
        <f ca="1">+IF(-SUM(Y1788:OFFSET(Y1788,0,$H1792-1))&gt;Y1795,MAX(-SUM(Y1788:OFFSET(Y1788,0,$H1792-1)),$H1791),0)</f>
        <v>0</v>
      </c>
      <c r="Z1796" s="24">
        <f ca="1">+IF(-SUM(Z1788:OFFSET(Z1788,0,$H1792-1))&gt;Z1795,MAX(-SUM(Z1788:OFFSET(Z1788,0,$H1792-1)),$H1791),0)</f>
        <v>0</v>
      </c>
      <c r="AA1796" s="24">
        <f ca="1">+IF(-SUM(AA1788:OFFSET(AA1788,0,$H1792-1))&gt;AA1795,MAX(-SUM(AA1788:OFFSET(AA1788,0,$H1792-1)),$H1791),0)</f>
        <v>0</v>
      </c>
      <c r="AB1796" s="24">
        <f ca="1">+IF(-SUM(AB1788:OFFSET(AB1788,0,$H1792-1))&gt;AB1795,MAX(-SUM(AB1788:OFFSET(AB1788,0,$H1792-1)),$H1791),0)</f>
        <v>0</v>
      </c>
      <c r="AC1796" s="24">
        <f ca="1">+IF(-SUM(AC1788:OFFSET(AC1788,0,$H1792-1))&gt;AC1795,MAX(-SUM(AC1788:OFFSET(AC1788,0,$H1792-1)),$H1791),0)</f>
        <v>0</v>
      </c>
      <c r="AD1796" s="24">
        <f ca="1">+IF(-SUM(AD1788:OFFSET(AD1788,0,$H1792-1))&gt;AD1795,MAX(-SUM(AD1788:OFFSET(AD1788,0,$H1792-1)),$H1791),0)</f>
        <v>0</v>
      </c>
      <c r="AE1796" s="24">
        <f ca="1">+IF(-SUM(AE1788:OFFSET(AE1788,0,$H1792-1))&gt;AE1795,MAX(-SUM(AE1788:OFFSET(AE1788,0,$H1792-1)),$H1791),0)</f>
        <v>0</v>
      </c>
      <c r="AF1796" s="24">
        <f ca="1">+IF(-SUM(AF1788:OFFSET(AF1788,0,$H1792-1))&gt;AF1795,MAX(-SUM(AF1788:OFFSET(AF1788,0,$H1792-1)),$H1791),0)</f>
        <v>0</v>
      </c>
      <c r="AG1796" s="24">
        <f ca="1">+IF(-SUM(AG1788:OFFSET(AG1788,0,$H1792-1))&gt;AG1795,MAX(-SUM(AG1788:OFFSET(AG1788,0,$H1792-1)),$H1791),0)</f>
        <v>0</v>
      </c>
      <c r="AH1796" s="24">
        <f ca="1">+IF(-SUM(AH1788:OFFSET(AH1788,0,$H1792-1))&gt;AH1795,MAX(-SUM(AH1788:OFFSET(AH1788,0,$H1792-1)),$H1791),0)</f>
        <v>0</v>
      </c>
      <c r="AI1796" s="24">
        <f ca="1">+IF(-SUM(AI1788:OFFSET(AI1788,0,$H1792-1))&gt;AI1795,MAX(-SUM(AI1788:OFFSET(AI1788,0,$H1792-1)),$H1791),0)</f>
        <v>0</v>
      </c>
      <c r="AJ1796" s="24">
        <f ca="1">+IF(-SUM(AJ1788:OFFSET(AJ1788,0,$H1792-1))&gt;AJ1795,MAX(-SUM(AJ1788:OFFSET(AJ1788,0,$H1792-1)),$H1791),0)</f>
        <v>0</v>
      </c>
      <c r="AK1796" s="24">
        <f ca="1">+IF(-SUM(AK1788:OFFSET(AK1788,0,$H1792-1))&gt;AK1795,MAX(-SUM(AK1788:OFFSET(AK1788,0,$H1792-1)),$H1791),0)</f>
        <v>0</v>
      </c>
      <c r="AL1796" s="24">
        <f ca="1">+IF(-SUM(AL1788:OFFSET(AL1788,0,$H1792-1))&gt;AL1795,MAX(-SUM(AL1788:OFFSET(AL1788,0,$H1792-1)),$H1791),0)</f>
        <v>0</v>
      </c>
      <c r="AM1796" s="24">
        <f ca="1">+IF(-SUM(AM1788:OFFSET(AM1788,0,$H1792-1))&gt;AM1795,MAX(-SUM(AM1788:OFFSET(AM1788,0,$H1792-1)),$H1791),0)</f>
        <v>0</v>
      </c>
      <c r="AN1796" s="24">
        <f ca="1">+IF(-SUM(AN1788:OFFSET(AN1788,0,$H1792-1))&gt;AN1795,MAX(-SUM(AN1788:OFFSET(AN1788,0,$H1792-1)),$H1791),0)</f>
        <v>0</v>
      </c>
      <c r="AO1796" s="24">
        <f ca="1">+IF(-SUM(AO1788:OFFSET(AO1788,0,$H1792-1))&gt;AO1795,MAX(-SUM(AO1788:OFFSET(AO1788,0,$H1792-1)),$H1791),0)</f>
        <v>0</v>
      </c>
      <c r="AP1796" s="24">
        <f ca="1">+IF(-SUM(AP1788:OFFSET(AP1788,0,$H1792-1))&gt;AP1795,MAX(-SUM(AP1788:OFFSET(AP1788,0,$H1792-1)),$H1791),0)</f>
        <v>0</v>
      </c>
      <c r="AQ1796" s="24">
        <f ca="1">+IF(-SUM(AQ1788:OFFSET(AQ1788,0,$H1792-1))&gt;AQ1795,MAX(-SUM(AQ1788:OFFSET(AQ1788,0,$H1792-1)),$H1791),0)</f>
        <v>0</v>
      </c>
      <c r="AR1796" s="24">
        <f ca="1">+IF(-SUM(AR1788:OFFSET(AR1788,0,$H1792-1))&gt;AR1795,MAX(-SUM(AR1788:OFFSET(AR1788,0,$H1792-1)),$H1791),0)</f>
        <v>0</v>
      </c>
      <c r="AS1796" s="24">
        <f ca="1">+IF(-SUM(AS1788:OFFSET(AS1788,0,$H1792-1))&gt;AS1795,MAX(-SUM(AS1788:OFFSET(AS1788,0,$H1792-1)),$H1791),0)</f>
        <v>0</v>
      </c>
      <c r="AT1796" s="24">
        <f ca="1">+IF(-SUM(AT1788:OFFSET(AT1788,0,$H1792-1))&gt;AT1795,MAX(-SUM(AT1788:OFFSET(AT1788,0,$H1792-1)),$H1791),0)</f>
        <v>0</v>
      </c>
      <c r="AU1796" s="24">
        <f ca="1">+IF(-SUM(AU1788:OFFSET(AU1788,0,$H1792-1))&gt;AU1795,MAX(-SUM(AU1788:OFFSET(AU1788,0,$H1792-1)),$H1791),0)</f>
        <v>0</v>
      </c>
      <c r="AV1796" s="24">
        <f ca="1">+IF(-SUM(AV1788:OFFSET(AV1788,0,$H1792-1))&gt;AV1795,MAX(-SUM(AV1788:OFFSET(AV1788,0,$H1792-1)),$H1791),0)</f>
        <v>0</v>
      </c>
      <c r="AW1796" s="24">
        <f ca="1">+IF(-SUM(AW1788:OFFSET(AW1788,0,$H1792-1))&gt;AW1795,MAX(-SUM(AW1788:OFFSET(AW1788,0,$H1792-1)),$H1791),0)</f>
        <v>0</v>
      </c>
      <c r="AX1796" s="24">
        <f ca="1">+IF(-SUM(AX1788:OFFSET(AX1788,0,$H1792-1))&gt;AX1795,MAX(-SUM(AX1788:OFFSET(AX1788,0,$H1792-1)),$H1791),0)</f>
        <v>0</v>
      </c>
      <c r="AY1796" s="24">
        <f ca="1">+IF(-SUM(AY1788:OFFSET(AY1788,0,$H1792-1))&gt;AY1795,MAX(-SUM(AY1788:OFFSET(AY1788,0,$H1792-1)),$H1791),0)</f>
        <v>0</v>
      </c>
      <c r="AZ1796" s="24">
        <f ca="1">+IF(-SUM(AZ1788:OFFSET(AZ1788,0,$H1792-1))&gt;AZ1795,MAX(-SUM(AZ1788:OFFSET(AZ1788,0,$H1792-1)),$H1791),0)</f>
        <v>0</v>
      </c>
      <c r="BA1796" s="24">
        <f ca="1">+IF(-SUM(BA1788:OFFSET(BA1788,0,$H1792-1))&gt;BA1795,MAX(-SUM(BA1788:OFFSET(BA1788,0,$H1792-1)),$H1791),0)</f>
        <v>0</v>
      </c>
      <c r="BB1796" s="24">
        <f ca="1">+IF(-SUM(BB1788:OFFSET(BB1788,0,$H1792-1))&gt;BB1795,MAX(-SUM(BB1788:OFFSET(BB1788,0,$H1792-1)),$H1791),0)</f>
        <v>0</v>
      </c>
      <c r="BC1796" s="24">
        <f ca="1">+IF(-SUM(BC1788:OFFSET(BC1788,0,$H1792-1))&gt;BC1795,MAX(-SUM(BC1788:OFFSET(BC1788,0,$H1792-1)),$H1791),0)</f>
        <v>0</v>
      </c>
      <c r="BD1796" s="24">
        <f ca="1">+IF(-SUM(BD1788:OFFSET(BD1788,0,$H1792-1))&gt;BD1795,MAX(-SUM(BD1788:OFFSET(BD1788,0,$H1792-1)),$H1791),0)</f>
        <v>0</v>
      </c>
      <c r="BE1796" s="24">
        <f ca="1">+IF(-SUM(BE1788:OFFSET(BE1788,0,$H1792-1))&gt;BE1795,MAX(-SUM(BE1788:OFFSET(BE1788,0,$H1792-1)),$H1791),0)</f>
        <v>0</v>
      </c>
      <c r="BF1796" s="24">
        <f ca="1">+IF(-SUM(BF1788:OFFSET(BF1788,0,$H1792-1))&gt;BF1795,MAX(-SUM(BF1788:OFFSET(BF1788,0,$H1792-1)),$H1791),0)</f>
        <v>0</v>
      </c>
      <c r="BG1796" s="24">
        <f ca="1">+IF(-SUM(BG1788:OFFSET(BG1788,0,$H1792-1))&gt;BG1795,MAX(-SUM(BG1788:OFFSET(BG1788,0,$H1792-1)),$H1791),0)</f>
        <v>0</v>
      </c>
      <c r="BH1796" s="24">
        <f ca="1">+IF(-SUM(BH1788:OFFSET(BH1788,0,$H1792-1))&gt;BH1795,MAX(-SUM(BH1788:OFFSET(BH1788,0,$H1792-1)),$H1791),0)</f>
        <v>0</v>
      </c>
      <c r="BI1796" s="24">
        <f ca="1">+IF(-SUM(BI1788:OFFSET(BI1788,0,$H1792-1))&gt;BI1795,MAX(-SUM(BI1788:OFFSET(BI1788,0,$H1792-1)),$H1791),0)</f>
        <v>0</v>
      </c>
      <c r="BJ1796" s="24">
        <f ca="1">+IF(-SUM(BJ1788:OFFSET(BJ1788,0,$H1792-1))&gt;BJ1795,MAX(-SUM(BJ1788:OFFSET(BJ1788,0,$H1792-1)),$H1791),0)</f>
        <v>0</v>
      </c>
      <c r="BK1796" s="24">
        <f ca="1">+IF(-SUM(BK1788:OFFSET(BK1788,0,$H1792-1))&gt;BK1795,MAX(-SUM(BK1788:OFFSET(BK1788,0,$H1792-1)),$H1791),0)</f>
        <v>0</v>
      </c>
      <c r="BL1796" s="24">
        <f ca="1">+IF(-SUM(BL1788:OFFSET(BL1788,0,$H1792-1))&gt;BL1795,MAX(-SUM(BL1788:OFFSET(BL1788,0,$H1792-1)),$H1791),0)</f>
        <v>0</v>
      </c>
      <c r="BM1796" s="24">
        <f ca="1">+IF(-SUM(BM1788:OFFSET(BM1788,0,$H1792-1))&gt;BM1795,MAX(-SUM(BM1788:OFFSET(BM1788,0,$H1792-1)),$H1791),0)</f>
        <v>0</v>
      </c>
      <c r="BN1796" s="24">
        <f ca="1">+IF(-SUM(BN1788:OFFSET(BN1788,0,$H1792-1))&gt;BN1795,MAX(-SUM(BN1788:OFFSET(BN1788,0,$H1792-1)),$H1791),0)</f>
        <v>0</v>
      </c>
      <c r="BO1796" s="24">
        <f ca="1">+IF(-SUM(BO1788:OFFSET(BO1788,0,$H1792-1))&gt;BO1795,MAX(-SUM(BO1788:OFFSET(BO1788,0,$H1792-1)),$H1791),0)</f>
        <v>0</v>
      </c>
      <c r="BP1796" s="24">
        <f ca="1">+IF(-SUM(BP1788:OFFSET(BP1788,0,$H1792-1))&gt;BP1795,MAX(-SUM(BP1788:OFFSET(BP1788,0,$H1792-1)),$H1791),0)</f>
        <v>0</v>
      </c>
      <c r="BQ1796" s="24">
        <f ca="1">+IF(-SUM(BQ1788:OFFSET(BQ1788,0,$H1792-1))&gt;BQ1795,MAX(-SUM(BQ1788:OFFSET(BQ1788,0,$H1792-1)),$H1791),0)</f>
        <v>0</v>
      </c>
      <c r="BR1796" s="24">
        <f ca="1">+IF(-SUM(BR1788:OFFSET(BR1788,0,$H1792-1))&gt;BR1795,MAX(-SUM(BR1788:OFFSET(BR1788,0,$H1792-1)),$H1791),0)</f>
        <v>0</v>
      </c>
      <c r="BS1796" s="24">
        <f ca="1">+IF(-SUM(BS1788:OFFSET(BS1788,0,$H1792-1))&gt;BS1795,MAX(-SUM(BS1788:OFFSET(BS1788,0,$H1792-1)),$H1791),0)</f>
        <v>0</v>
      </c>
      <c r="BT1796" s="24">
        <f ca="1">+IF(-SUM(BT1788:OFFSET(BT1788,0,$H1792-1))&gt;BT1795,MAX(-SUM(BT1788:OFFSET(BT1788,0,$H1792-1)),$H1791),0)</f>
        <v>0</v>
      </c>
      <c r="BU1796" s="24">
        <f ca="1">+IF(-SUM(BU1788:OFFSET(BU1788,0,$H1792-1))&gt;BU1795,MAX(-SUM(BU1788:OFFSET(BU1788,0,$H1792-1)),$H1791),0)</f>
        <v>0</v>
      </c>
      <c r="BV1796" s="24">
        <f ca="1">+IF(-SUM(BV1788:OFFSET(BV1788,0,$H1792-1))&gt;BV1795,MAX(-SUM(BV1788:OFFSET(BV1788,0,$H1792-1)),$H1791),0)</f>
        <v>0</v>
      </c>
      <c r="BW1796" s="24">
        <f ca="1">+IF(-SUM(BW1788:OFFSET(BW1788,0,$H1792-1))&gt;BW1795,MAX(-SUM(BW1788:OFFSET(BW1788,0,$H1792-1)),$H1791),0)</f>
        <v>0</v>
      </c>
      <c r="BX1796" s="24">
        <f ca="1">+IF(-SUM(BX1788:OFFSET(BX1788,0,$H1792-1))&gt;BX1795,MAX(-SUM(BX1788:OFFSET(BX1788,0,$H1792-1)),$H1791),0)</f>
        <v>0</v>
      </c>
      <c r="BY1796" s="24">
        <f ca="1">+IF(-SUM(BY1788:OFFSET(BY1788,0,$H1792-1))&gt;BY1795,MAX(-SUM(BY1788:OFFSET(BY1788,0,$H1792-1)),$H1791),0)</f>
        <v>0</v>
      </c>
      <c r="BZ1796" s="24">
        <f ca="1">+IF(-SUM(BZ1788:OFFSET(BZ1788,0,$H1792-1))&gt;BZ1795,MAX(-SUM(BZ1788:OFFSET(BZ1788,0,$H1792-1)),$H1791),0)</f>
        <v>0</v>
      </c>
      <c r="CA1796" s="24">
        <f ca="1">+IF(-SUM(CA1788:OFFSET(CA1788,0,$H1792-1))&gt;CA1795,MAX(-SUM(CA1788:OFFSET(CA1788,0,$H1792-1)),$H1791),0)</f>
        <v>0</v>
      </c>
      <c r="CB1796" s="24">
        <f ca="1">+IF(-SUM(CB1788:OFFSET(CB1788,0,$H1792-1))&gt;CB1795,MAX(-SUM(CB1788:OFFSET(CB1788,0,$H1792-1)),$H1791),0)</f>
        <v>0</v>
      </c>
      <c r="CC1796" s="24">
        <f ca="1">+IF(-SUM(CC1788:OFFSET(CC1788,0,$H1792-1))&gt;CC1795,MAX(-SUM(CC1788:OFFSET(CC1788,0,$H1792-1)),$H1791),0)</f>
        <v>0</v>
      </c>
      <c r="CD1796" s="24">
        <f ca="1">+IF(-SUM(CD1788:OFFSET(CD1788,0,$H1792-1))&gt;CD1795,MAX(-SUM(CD1788:OFFSET(CD1788,0,$H1792-1)),$H1791),0)</f>
        <v>0</v>
      </c>
      <c r="CE1796" s="24">
        <f ca="1">+IF(-SUM(CE1788:OFFSET(CE1788,0,$H1792-1))&gt;CE1795,MAX(-SUM(CE1788:OFFSET(CE1788,0,$H1792-1)),$H1791),0)</f>
        <v>0</v>
      </c>
      <c r="CF1796" s="24">
        <f ca="1">+IF(-SUM(CF1788:OFFSET(CF1788,0,$H1792-1))&gt;CF1795,MAX(-SUM(CF1788:OFFSET(CF1788,0,$H1792-1)),$H1791),0)</f>
        <v>0</v>
      </c>
      <c r="CG1796" s="24">
        <f ca="1">+IF(-SUM(CG1788:OFFSET(CG1788,0,$H1792-1))&gt;CG1795,MAX(-SUM(CG1788:OFFSET(CG1788,0,$H1792-1)),$H1791),0)</f>
        <v>0</v>
      </c>
      <c r="CH1796" s="24">
        <f ca="1">+IF(-SUM(CH1788:OFFSET(CH1788,0,$H1792-1))&gt;CH1795,MAX(-SUM(CH1788:OFFSET(CH1788,0,$H1792-1)),$H1791),0)</f>
        <v>0</v>
      </c>
      <c r="CI1796" s="24">
        <f ca="1">+IF(-SUM(CI1788:OFFSET(CI1788,0,$H1792-1))&gt;CI1795,MAX(-SUM(CI1788:OFFSET(CI1788,0,$H1792-1)),$H1791),0)</f>
        <v>0</v>
      </c>
      <c r="CJ1796" s="24">
        <f ca="1">+IF(-SUM(CJ1788:OFFSET(CJ1788,0,$H1792-1))&gt;CJ1795,MAX(-SUM(CJ1788:OFFSET(CJ1788,0,$H1792-1)),$H1791),0)</f>
        <v>0</v>
      </c>
      <c r="CK1796" s="24">
        <f ca="1">+IF(-SUM(CK1788:OFFSET(CK1788,0,$H1792-1))&gt;CK1795,MAX(-SUM(CK1788:OFFSET(CK1788,0,$H1792-1)),$H1791),0)</f>
        <v>0</v>
      </c>
      <c r="CL1796" s="24">
        <f ca="1">+IF(-SUM(CL1788:OFFSET(CL1788,0,$H1792-1))&gt;CL1795,MAX(-SUM(CL1788:OFFSET(CL1788,0,$H1792-1)),$H1791),0)</f>
        <v>0</v>
      </c>
    </row>
    <row r="1797" spans="1:90" x14ac:dyDescent="0.4">
      <c r="A1797" s="31"/>
      <c r="B1797" s="462" t="s">
        <v>1024</v>
      </c>
      <c r="C1797" s="31"/>
      <c r="D1797" s="31" t="s">
        <v>1026</v>
      </c>
      <c r="E1797" s="31"/>
      <c r="F1797" s="31"/>
      <c r="G1797" s="31"/>
      <c r="H1797" s="31"/>
      <c r="I1797" s="73"/>
      <c r="J1797" s="73"/>
      <c r="K1797" s="53">
        <f ca="1">+SUMIF($3:$3,K$2,1797:1797)</f>
        <v>-100</v>
      </c>
      <c r="L1797" s="228">
        <f ca="1">+SUMIF($3:$3,L$2,1797:1797)</f>
        <v>0</v>
      </c>
      <c r="M1797" s="228">
        <f ca="1">+SUMIF($3:$3,M$2,1797:1797)</f>
        <v>0</v>
      </c>
      <c r="N1797" s="228">
        <f ca="1">+SUMIF($3:$3,N$2,1797:1797)</f>
        <v>0</v>
      </c>
      <c r="O1797" s="228">
        <f ca="1">+SUMIF($3:$3,O$2,1797:1797)</f>
        <v>0</v>
      </c>
      <c r="P1797" s="228">
        <f ca="1">+SUMIF($3:$3,P$2,1797:1797)</f>
        <v>0</v>
      </c>
      <c r="R1797" s="269"/>
      <c r="S1797" s="132">
        <f t="shared" ref="S1797:AX1797" ca="1" si="2007">+S1788</f>
        <v>-100</v>
      </c>
      <c r="T1797" s="132">
        <f t="shared" ca="1" si="2007"/>
        <v>0</v>
      </c>
      <c r="U1797" s="132">
        <f t="shared" ca="1" si="2007"/>
        <v>0</v>
      </c>
      <c r="V1797" s="132">
        <f t="shared" ca="1" si="2007"/>
        <v>0</v>
      </c>
      <c r="W1797" s="132">
        <f t="shared" ca="1" si="2007"/>
        <v>0</v>
      </c>
      <c r="X1797" s="132">
        <f t="shared" ca="1" si="2007"/>
        <v>0</v>
      </c>
      <c r="Y1797" s="132">
        <f t="shared" ca="1" si="2007"/>
        <v>0</v>
      </c>
      <c r="Z1797" s="132">
        <f t="shared" ca="1" si="2007"/>
        <v>0</v>
      </c>
      <c r="AA1797" s="132">
        <f t="shared" ca="1" si="2007"/>
        <v>0</v>
      </c>
      <c r="AB1797" s="132">
        <f t="shared" ca="1" si="2007"/>
        <v>0</v>
      </c>
      <c r="AC1797" s="132">
        <f t="shared" ca="1" si="2007"/>
        <v>0</v>
      </c>
      <c r="AD1797" s="132">
        <f t="shared" ca="1" si="2007"/>
        <v>0</v>
      </c>
      <c r="AE1797" s="132">
        <f t="shared" ca="1" si="2007"/>
        <v>0</v>
      </c>
      <c r="AF1797" s="132">
        <f t="shared" ca="1" si="2007"/>
        <v>0</v>
      </c>
      <c r="AG1797" s="132">
        <f t="shared" ca="1" si="2007"/>
        <v>0</v>
      </c>
      <c r="AH1797" s="132">
        <f t="shared" ca="1" si="2007"/>
        <v>0</v>
      </c>
      <c r="AI1797" s="132">
        <f t="shared" ca="1" si="2007"/>
        <v>0</v>
      </c>
      <c r="AJ1797" s="132">
        <f t="shared" ca="1" si="2007"/>
        <v>0</v>
      </c>
      <c r="AK1797" s="132">
        <f t="shared" ca="1" si="2007"/>
        <v>0</v>
      </c>
      <c r="AL1797" s="132">
        <f t="shared" ca="1" si="2007"/>
        <v>0</v>
      </c>
      <c r="AM1797" s="132">
        <f t="shared" ca="1" si="2007"/>
        <v>0</v>
      </c>
      <c r="AN1797" s="132">
        <f t="shared" ca="1" si="2007"/>
        <v>0</v>
      </c>
      <c r="AO1797" s="132">
        <f t="shared" ca="1" si="2007"/>
        <v>0</v>
      </c>
      <c r="AP1797" s="132">
        <f t="shared" ca="1" si="2007"/>
        <v>0</v>
      </c>
      <c r="AQ1797" s="132">
        <f t="shared" ca="1" si="2007"/>
        <v>0</v>
      </c>
      <c r="AR1797" s="132">
        <f t="shared" ca="1" si="2007"/>
        <v>0</v>
      </c>
      <c r="AS1797" s="132">
        <f t="shared" ca="1" si="2007"/>
        <v>0</v>
      </c>
      <c r="AT1797" s="132">
        <f t="shared" ca="1" si="2007"/>
        <v>0</v>
      </c>
      <c r="AU1797" s="132">
        <f t="shared" ca="1" si="2007"/>
        <v>0</v>
      </c>
      <c r="AV1797" s="132">
        <f t="shared" ca="1" si="2007"/>
        <v>0</v>
      </c>
      <c r="AW1797" s="132">
        <f t="shared" ca="1" si="2007"/>
        <v>0</v>
      </c>
      <c r="AX1797" s="132">
        <f t="shared" ca="1" si="2007"/>
        <v>0</v>
      </c>
      <c r="AY1797" s="132">
        <f t="shared" ref="AY1797:CF1797" ca="1" si="2008">+AY1788</f>
        <v>0</v>
      </c>
      <c r="AZ1797" s="132">
        <f t="shared" ca="1" si="2008"/>
        <v>0</v>
      </c>
      <c r="BA1797" s="132">
        <f t="shared" ca="1" si="2008"/>
        <v>0</v>
      </c>
      <c r="BB1797" s="132">
        <f t="shared" ca="1" si="2008"/>
        <v>0</v>
      </c>
      <c r="BC1797" s="132">
        <f t="shared" ca="1" si="2008"/>
        <v>0</v>
      </c>
      <c r="BD1797" s="132">
        <f t="shared" ca="1" si="2008"/>
        <v>0</v>
      </c>
      <c r="BE1797" s="132">
        <f t="shared" ca="1" si="2008"/>
        <v>0</v>
      </c>
      <c r="BF1797" s="132">
        <f t="shared" ca="1" si="2008"/>
        <v>0</v>
      </c>
      <c r="BG1797" s="132">
        <f t="shared" ca="1" si="2008"/>
        <v>0</v>
      </c>
      <c r="BH1797" s="132">
        <f t="shared" ca="1" si="2008"/>
        <v>0</v>
      </c>
      <c r="BI1797" s="132">
        <f t="shared" ca="1" si="2008"/>
        <v>0</v>
      </c>
      <c r="BJ1797" s="132">
        <f t="shared" ca="1" si="2008"/>
        <v>0</v>
      </c>
      <c r="BK1797" s="132">
        <f t="shared" ca="1" si="2008"/>
        <v>0</v>
      </c>
      <c r="BL1797" s="132">
        <f t="shared" ca="1" si="2008"/>
        <v>0</v>
      </c>
      <c r="BM1797" s="132">
        <f t="shared" ca="1" si="2008"/>
        <v>0</v>
      </c>
      <c r="BN1797" s="132">
        <f t="shared" ca="1" si="2008"/>
        <v>0</v>
      </c>
      <c r="BO1797" s="132">
        <f t="shared" ca="1" si="2008"/>
        <v>0</v>
      </c>
      <c r="BP1797" s="132">
        <f t="shared" ca="1" si="2008"/>
        <v>0</v>
      </c>
      <c r="BQ1797" s="132">
        <f t="shared" ca="1" si="2008"/>
        <v>0</v>
      </c>
      <c r="BR1797" s="132">
        <f t="shared" ca="1" si="2008"/>
        <v>0</v>
      </c>
      <c r="BS1797" s="132">
        <f t="shared" ca="1" si="2008"/>
        <v>0</v>
      </c>
      <c r="BT1797" s="132">
        <f t="shared" ca="1" si="2008"/>
        <v>0</v>
      </c>
      <c r="BU1797" s="132">
        <f t="shared" ca="1" si="2008"/>
        <v>0</v>
      </c>
      <c r="BV1797" s="132">
        <f t="shared" ca="1" si="2008"/>
        <v>0</v>
      </c>
      <c r="BW1797" s="132">
        <f t="shared" ca="1" si="2008"/>
        <v>0</v>
      </c>
      <c r="BX1797" s="132">
        <f t="shared" ca="1" si="2008"/>
        <v>0</v>
      </c>
      <c r="BY1797" s="132">
        <f t="shared" ca="1" si="2008"/>
        <v>0</v>
      </c>
      <c r="BZ1797" s="132">
        <f t="shared" ca="1" si="2008"/>
        <v>0</v>
      </c>
      <c r="CA1797" s="132">
        <f t="shared" ca="1" si="2008"/>
        <v>0</v>
      </c>
      <c r="CB1797" s="132">
        <f t="shared" ca="1" si="2008"/>
        <v>0</v>
      </c>
      <c r="CC1797" s="132">
        <f t="shared" ca="1" si="2008"/>
        <v>0</v>
      </c>
      <c r="CD1797" s="132">
        <f t="shared" ca="1" si="2008"/>
        <v>0</v>
      </c>
      <c r="CE1797" s="132">
        <f t="shared" ca="1" si="2008"/>
        <v>0</v>
      </c>
      <c r="CF1797" s="132">
        <f t="shared" ca="1" si="2008"/>
        <v>0</v>
      </c>
      <c r="CG1797" s="132">
        <f t="shared" ref="CG1797:CL1797" ca="1" si="2009">+CG1788</f>
        <v>0</v>
      </c>
      <c r="CH1797" s="132">
        <f t="shared" ca="1" si="2009"/>
        <v>0</v>
      </c>
      <c r="CI1797" s="132">
        <f t="shared" ca="1" si="2009"/>
        <v>0</v>
      </c>
      <c r="CJ1797" s="132">
        <f t="shared" ca="1" si="2009"/>
        <v>0</v>
      </c>
      <c r="CK1797" s="132">
        <f t="shared" ca="1" si="2009"/>
        <v>0</v>
      </c>
      <c r="CL1797" s="132">
        <f t="shared" ca="1" si="2009"/>
        <v>0</v>
      </c>
    </row>
    <row r="1798" spans="1:90" x14ac:dyDescent="0.4">
      <c r="B1798" s="275" t="str">
        <f>"Inventory Carrying Value - "&amp;B1801</f>
        <v>Inventory Carrying Value - (Primary label)</v>
      </c>
      <c r="C1798" s="27" t="s">
        <v>224</v>
      </c>
      <c r="D1798" s="27" t="s">
        <v>1026</v>
      </c>
      <c r="E1798" s="27"/>
      <c r="F1798" s="27"/>
      <c r="G1798" s="27"/>
      <c r="H1798" s="27"/>
      <c r="I1798" s="78"/>
      <c r="J1798" s="28"/>
      <c r="K1798" s="448">
        <f ca="1">+SUMIF($4:$4,K$2,1798:1798)</f>
        <v>1900</v>
      </c>
      <c r="L1798" s="448">
        <f ca="1">+SUMIF($4:$4,L$2,1798:1798)</f>
        <v>1900</v>
      </c>
      <c r="M1798" s="448">
        <f ca="1">+SUMIF($4:$4,M$2,1798:1798)</f>
        <v>1900</v>
      </c>
      <c r="N1798" s="448">
        <f ca="1">+SUMIF($4:$4,N$2,1798:1798)</f>
        <v>1900</v>
      </c>
      <c r="O1798" s="448">
        <f ca="1">+SUMIF($4:$4,O$2,1798:1798)</f>
        <v>1900</v>
      </c>
      <c r="P1798" s="448">
        <f ca="1">+SUMIF($4:$4,P$2,1798:1798)</f>
        <v>1900</v>
      </c>
      <c r="R1798" s="58">
        <v>0</v>
      </c>
      <c r="S1798" s="113">
        <f t="shared" ref="S1798:CD1798" ca="1" si="2010">SUM(S1795:S1797)</f>
        <v>1900</v>
      </c>
      <c r="T1798" s="113">
        <f t="shared" ca="1" si="2010"/>
        <v>1900</v>
      </c>
      <c r="U1798" s="113">
        <f t="shared" ca="1" si="2010"/>
        <v>1900</v>
      </c>
      <c r="V1798" s="113">
        <f t="shared" ca="1" si="2010"/>
        <v>1900</v>
      </c>
      <c r="W1798" s="113">
        <f t="shared" ca="1" si="2010"/>
        <v>1900</v>
      </c>
      <c r="X1798" s="113">
        <f t="shared" ca="1" si="2010"/>
        <v>1900</v>
      </c>
      <c r="Y1798" s="113">
        <f t="shared" ca="1" si="2010"/>
        <v>1900</v>
      </c>
      <c r="Z1798" s="113">
        <f t="shared" ca="1" si="2010"/>
        <v>1900</v>
      </c>
      <c r="AA1798" s="113">
        <f t="shared" ca="1" si="2010"/>
        <v>1900</v>
      </c>
      <c r="AB1798" s="113">
        <f t="shared" ca="1" si="2010"/>
        <v>1900</v>
      </c>
      <c r="AC1798" s="113">
        <f t="shared" ca="1" si="2010"/>
        <v>1900</v>
      </c>
      <c r="AD1798" s="113">
        <f t="shared" ca="1" si="2010"/>
        <v>1900</v>
      </c>
      <c r="AE1798" s="113">
        <f t="shared" ca="1" si="2010"/>
        <v>1900</v>
      </c>
      <c r="AF1798" s="113">
        <f t="shared" ca="1" si="2010"/>
        <v>1900</v>
      </c>
      <c r="AG1798" s="113">
        <f t="shared" ca="1" si="2010"/>
        <v>1900</v>
      </c>
      <c r="AH1798" s="113">
        <f t="shared" ca="1" si="2010"/>
        <v>1900</v>
      </c>
      <c r="AI1798" s="113">
        <f t="shared" ca="1" si="2010"/>
        <v>1900</v>
      </c>
      <c r="AJ1798" s="113">
        <f t="shared" ca="1" si="2010"/>
        <v>1900</v>
      </c>
      <c r="AK1798" s="113">
        <f t="shared" ca="1" si="2010"/>
        <v>1900</v>
      </c>
      <c r="AL1798" s="113">
        <f t="shared" ca="1" si="2010"/>
        <v>1900</v>
      </c>
      <c r="AM1798" s="113">
        <f t="shared" ca="1" si="2010"/>
        <v>1900</v>
      </c>
      <c r="AN1798" s="113">
        <f t="shared" ca="1" si="2010"/>
        <v>1900</v>
      </c>
      <c r="AO1798" s="113">
        <f t="shared" ca="1" si="2010"/>
        <v>1900</v>
      </c>
      <c r="AP1798" s="113">
        <f t="shared" ca="1" si="2010"/>
        <v>1900</v>
      </c>
      <c r="AQ1798" s="113">
        <f t="shared" ca="1" si="2010"/>
        <v>1900</v>
      </c>
      <c r="AR1798" s="113">
        <f t="shared" ca="1" si="2010"/>
        <v>1900</v>
      </c>
      <c r="AS1798" s="113">
        <f t="shared" ca="1" si="2010"/>
        <v>1900</v>
      </c>
      <c r="AT1798" s="113">
        <f t="shared" ca="1" si="2010"/>
        <v>1900</v>
      </c>
      <c r="AU1798" s="113">
        <f t="shared" ca="1" si="2010"/>
        <v>1900</v>
      </c>
      <c r="AV1798" s="113">
        <f t="shared" ca="1" si="2010"/>
        <v>1900</v>
      </c>
      <c r="AW1798" s="113">
        <f t="shared" ca="1" si="2010"/>
        <v>1900</v>
      </c>
      <c r="AX1798" s="113">
        <f t="shared" ca="1" si="2010"/>
        <v>1900</v>
      </c>
      <c r="AY1798" s="113">
        <f t="shared" ca="1" si="2010"/>
        <v>1900</v>
      </c>
      <c r="AZ1798" s="113">
        <f t="shared" ca="1" si="2010"/>
        <v>1900</v>
      </c>
      <c r="BA1798" s="113">
        <f t="shared" ca="1" si="2010"/>
        <v>1900</v>
      </c>
      <c r="BB1798" s="113">
        <f t="shared" ca="1" si="2010"/>
        <v>1900</v>
      </c>
      <c r="BC1798" s="113">
        <f t="shared" ca="1" si="2010"/>
        <v>1900</v>
      </c>
      <c r="BD1798" s="113">
        <f t="shared" ca="1" si="2010"/>
        <v>1900</v>
      </c>
      <c r="BE1798" s="113">
        <f t="shared" ca="1" si="2010"/>
        <v>1900</v>
      </c>
      <c r="BF1798" s="113">
        <f t="shared" ca="1" si="2010"/>
        <v>1900</v>
      </c>
      <c r="BG1798" s="113">
        <f t="shared" ca="1" si="2010"/>
        <v>1900</v>
      </c>
      <c r="BH1798" s="113">
        <f t="shared" ca="1" si="2010"/>
        <v>1900</v>
      </c>
      <c r="BI1798" s="113">
        <f t="shared" ca="1" si="2010"/>
        <v>1900</v>
      </c>
      <c r="BJ1798" s="113">
        <f t="shared" ca="1" si="2010"/>
        <v>1900</v>
      </c>
      <c r="BK1798" s="113">
        <f t="shared" ca="1" si="2010"/>
        <v>1900</v>
      </c>
      <c r="BL1798" s="113">
        <f t="shared" ca="1" si="2010"/>
        <v>1900</v>
      </c>
      <c r="BM1798" s="113">
        <f t="shared" ca="1" si="2010"/>
        <v>1900</v>
      </c>
      <c r="BN1798" s="113">
        <f t="shared" ca="1" si="2010"/>
        <v>1900</v>
      </c>
      <c r="BO1798" s="113">
        <f t="shared" ca="1" si="2010"/>
        <v>1900</v>
      </c>
      <c r="BP1798" s="113">
        <f t="shared" ca="1" si="2010"/>
        <v>1900</v>
      </c>
      <c r="BQ1798" s="113">
        <f t="shared" ca="1" si="2010"/>
        <v>1900</v>
      </c>
      <c r="BR1798" s="113">
        <f t="shared" ca="1" si="2010"/>
        <v>1900</v>
      </c>
      <c r="BS1798" s="113">
        <f t="shared" ca="1" si="2010"/>
        <v>1900</v>
      </c>
      <c r="BT1798" s="113">
        <f t="shared" ca="1" si="2010"/>
        <v>1900</v>
      </c>
      <c r="BU1798" s="113">
        <f t="shared" ca="1" si="2010"/>
        <v>1900</v>
      </c>
      <c r="BV1798" s="113">
        <f t="shared" ca="1" si="2010"/>
        <v>1900</v>
      </c>
      <c r="BW1798" s="113">
        <f t="shared" ca="1" si="2010"/>
        <v>1900</v>
      </c>
      <c r="BX1798" s="113">
        <f t="shared" ca="1" si="2010"/>
        <v>1900</v>
      </c>
      <c r="BY1798" s="113">
        <f t="shared" ca="1" si="2010"/>
        <v>1900</v>
      </c>
      <c r="BZ1798" s="113">
        <f t="shared" ca="1" si="2010"/>
        <v>1900</v>
      </c>
      <c r="CA1798" s="113">
        <f t="shared" ca="1" si="2010"/>
        <v>1900</v>
      </c>
      <c r="CB1798" s="113">
        <f t="shared" ca="1" si="2010"/>
        <v>1900</v>
      </c>
      <c r="CC1798" s="113">
        <f t="shared" ca="1" si="2010"/>
        <v>1900</v>
      </c>
      <c r="CD1798" s="113">
        <f t="shared" ca="1" si="2010"/>
        <v>1900</v>
      </c>
      <c r="CE1798" s="113">
        <f t="shared" ref="CE1798:CF1798" ca="1" si="2011">SUM(CE1795:CE1797)</f>
        <v>1900</v>
      </c>
      <c r="CF1798" s="113">
        <f t="shared" ca="1" si="2011"/>
        <v>1900</v>
      </c>
      <c r="CG1798" s="113">
        <f t="shared" ref="CG1798:CL1798" ca="1" si="2012">SUM(CG1795:CG1797)</f>
        <v>1900</v>
      </c>
      <c r="CH1798" s="113">
        <f t="shared" ca="1" si="2012"/>
        <v>1900</v>
      </c>
      <c r="CI1798" s="113">
        <f t="shared" ca="1" si="2012"/>
        <v>1900</v>
      </c>
      <c r="CJ1798" s="113">
        <f t="shared" ca="1" si="2012"/>
        <v>1900</v>
      </c>
      <c r="CK1798" s="113">
        <f t="shared" ca="1" si="2012"/>
        <v>1900</v>
      </c>
      <c r="CL1798" s="113">
        <f t="shared" ca="1" si="2012"/>
        <v>1900</v>
      </c>
    </row>
    <row r="1799" spans="1:90" x14ac:dyDescent="0.4">
      <c r="A1799" s="31"/>
      <c r="B1799" s="31"/>
      <c r="C1799" s="31"/>
      <c r="D1799" s="31" t="s">
        <v>1026</v>
      </c>
      <c r="E1799" s="31"/>
      <c r="F1799" s="31"/>
      <c r="G1799" s="31"/>
      <c r="H1799" s="31"/>
      <c r="I1799" s="73"/>
      <c r="J1799" s="73"/>
      <c r="K1799" s="31"/>
      <c r="L1799" s="31"/>
      <c r="M1799" s="31"/>
      <c r="N1799" s="31"/>
      <c r="O1799" s="31"/>
      <c r="P1799" s="31"/>
      <c r="R1799" s="67"/>
      <c r="S1799" s="67"/>
      <c r="T1799" s="67"/>
      <c r="U1799" s="67"/>
      <c r="V1799" s="67"/>
      <c r="W1799" s="67"/>
      <c r="X1799" s="67"/>
      <c r="Y1799" s="67"/>
      <c r="Z1799" s="67"/>
      <c r="AA1799" s="67"/>
      <c r="AB1799" s="67"/>
      <c r="AC1799" s="67"/>
      <c r="AD1799" s="67"/>
      <c r="AE1799" s="67"/>
      <c r="AF1799" s="67"/>
      <c r="AG1799" s="67"/>
      <c r="AH1799" s="67"/>
      <c r="AI1799" s="67"/>
      <c r="AJ1799" s="67"/>
      <c r="AK1799" s="67"/>
      <c r="AL1799" s="67"/>
      <c r="AM1799" s="67"/>
      <c r="AN1799" s="67"/>
      <c r="AO1799" s="67"/>
      <c r="AP1799" s="67"/>
      <c r="AQ1799" s="67"/>
      <c r="AR1799" s="67"/>
      <c r="AS1799" s="67"/>
      <c r="AT1799" s="67"/>
      <c r="AU1799" s="67"/>
      <c r="AV1799" s="67"/>
      <c r="AW1799" s="67"/>
      <c r="AX1799" s="67"/>
      <c r="AY1799" s="67"/>
      <c r="AZ1799" s="67"/>
      <c r="BA1799" s="67"/>
      <c r="BB1799" s="67"/>
      <c r="BC1799" s="67"/>
      <c r="BD1799" s="67"/>
      <c r="BE1799" s="67"/>
      <c r="BF1799" s="67"/>
      <c r="BG1799" s="67"/>
      <c r="BH1799" s="67"/>
      <c r="BI1799" s="67"/>
      <c r="BJ1799" s="67"/>
      <c r="BK1799" s="67"/>
      <c r="BL1799" s="67"/>
      <c r="BM1799" s="67"/>
      <c r="BN1799" s="67"/>
      <c r="BO1799" s="67"/>
      <c r="BP1799" s="67"/>
      <c r="BQ1799" s="67"/>
      <c r="BR1799" s="67"/>
      <c r="BS1799" s="67"/>
      <c r="BT1799" s="67"/>
      <c r="BU1799" s="67"/>
      <c r="BV1799" s="67"/>
      <c r="BW1799" s="67"/>
      <c r="BX1799" s="67"/>
      <c r="BY1799" s="67"/>
      <c r="BZ1799" s="67"/>
      <c r="CA1799" s="67"/>
      <c r="CB1799" s="67"/>
      <c r="CC1799" s="67"/>
      <c r="CD1799" s="67"/>
      <c r="CE1799" s="67"/>
      <c r="CF1799" s="67"/>
      <c r="CG1799" s="67"/>
      <c r="CH1799" s="67"/>
      <c r="CI1799" s="67"/>
      <c r="CJ1799" s="67"/>
      <c r="CK1799" s="67"/>
      <c r="CL1799" s="67"/>
    </row>
    <row r="1800" spans="1:90" x14ac:dyDescent="0.4">
      <c r="B1800" s="275" t="str">
        <f>"Change in Inventory - "&amp;B1801</f>
        <v>Change in Inventory - (Primary label)</v>
      </c>
      <c r="C1800" t="s">
        <v>234</v>
      </c>
      <c r="D1800" t="s">
        <v>1026</v>
      </c>
      <c r="K1800" s="33">
        <f>+SUMIF($3:$3,K$1,1800:1800)</f>
        <v>0</v>
      </c>
      <c r="L1800" s="33">
        <f>+SUMIF($3:$3,L$1,1800:1800)</f>
        <v>0</v>
      </c>
      <c r="M1800" s="33">
        <f>+SUMIF($3:$3,M$1,1800:1800)</f>
        <v>0</v>
      </c>
      <c r="N1800" s="33">
        <f>+SUMIF($3:$3,N$1,1800:1800)</f>
        <v>0</v>
      </c>
      <c r="O1800" s="33">
        <f>+SUMIF($3:$3,O$1,1800:1800)</f>
        <v>0</v>
      </c>
      <c r="P1800" s="33">
        <f>+SUMIF($3:$3,P$1,1800:1800)</f>
        <v>0</v>
      </c>
      <c r="R1800" s="33"/>
      <c r="S1800" s="33">
        <f t="shared" ref="S1800:CD1800" ca="1" si="2013">R1798-S1798</f>
        <v>-1900</v>
      </c>
      <c r="T1800" s="33">
        <f t="shared" ca="1" si="2013"/>
        <v>0</v>
      </c>
      <c r="U1800" s="33">
        <f t="shared" ca="1" si="2013"/>
        <v>0</v>
      </c>
      <c r="V1800" s="33">
        <f t="shared" ca="1" si="2013"/>
        <v>0</v>
      </c>
      <c r="W1800" s="33">
        <f t="shared" ca="1" si="2013"/>
        <v>0</v>
      </c>
      <c r="X1800" s="33">
        <f t="shared" ca="1" si="2013"/>
        <v>0</v>
      </c>
      <c r="Y1800" s="33">
        <f t="shared" ca="1" si="2013"/>
        <v>0</v>
      </c>
      <c r="Z1800" s="33">
        <f t="shared" ca="1" si="2013"/>
        <v>0</v>
      </c>
      <c r="AA1800" s="33">
        <f t="shared" ca="1" si="2013"/>
        <v>0</v>
      </c>
      <c r="AB1800" s="33">
        <f t="shared" ca="1" si="2013"/>
        <v>0</v>
      </c>
      <c r="AC1800" s="33">
        <f t="shared" ca="1" si="2013"/>
        <v>0</v>
      </c>
      <c r="AD1800" s="33">
        <f t="shared" ca="1" si="2013"/>
        <v>0</v>
      </c>
      <c r="AE1800" s="33">
        <f t="shared" ca="1" si="2013"/>
        <v>0</v>
      </c>
      <c r="AF1800" s="33">
        <f t="shared" ca="1" si="2013"/>
        <v>0</v>
      </c>
      <c r="AG1800" s="33">
        <f t="shared" ca="1" si="2013"/>
        <v>0</v>
      </c>
      <c r="AH1800" s="33">
        <f t="shared" ca="1" si="2013"/>
        <v>0</v>
      </c>
      <c r="AI1800" s="33">
        <f t="shared" ca="1" si="2013"/>
        <v>0</v>
      </c>
      <c r="AJ1800" s="33">
        <f t="shared" ca="1" si="2013"/>
        <v>0</v>
      </c>
      <c r="AK1800" s="33">
        <f t="shared" ca="1" si="2013"/>
        <v>0</v>
      </c>
      <c r="AL1800" s="33">
        <f t="shared" ca="1" si="2013"/>
        <v>0</v>
      </c>
      <c r="AM1800" s="33">
        <f t="shared" ca="1" si="2013"/>
        <v>0</v>
      </c>
      <c r="AN1800" s="33">
        <f t="shared" ca="1" si="2013"/>
        <v>0</v>
      </c>
      <c r="AO1800" s="33">
        <f t="shared" ca="1" si="2013"/>
        <v>0</v>
      </c>
      <c r="AP1800" s="33">
        <f t="shared" ca="1" si="2013"/>
        <v>0</v>
      </c>
      <c r="AQ1800" s="33">
        <f t="shared" ca="1" si="2013"/>
        <v>0</v>
      </c>
      <c r="AR1800" s="33">
        <f t="shared" ca="1" si="2013"/>
        <v>0</v>
      </c>
      <c r="AS1800" s="33">
        <f t="shared" ca="1" si="2013"/>
        <v>0</v>
      </c>
      <c r="AT1800" s="33">
        <f t="shared" ca="1" si="2013"/>
        <v>0</v>
      </c>
      <c r="AU1800" s="33">
        <f t="shared" ca="1" si="2013"/>
        <v>0</v>
      </c>
      <c r="AV1800" s="33">
        <f t="shared" ca="1" si="2013"/>
        <v>0</v>
      </c>
      <c r="AW1800" s="33">
        <f t="shared" ca="1" si="2013"/>
        <v>0</v>
      </c>
      <c r="AX1800" s="33">
        <f t="shared" ca="1" si="2013"/>
        <v>0</v>
      </c>
      <c r="AY1800" s="33">
        <f t="shared" ca="1" si="2013"/>
        <v>0</v>
      </c>
      <c r="AZ1800" s="33">
        <f t="shared" ca="1" si="2013"/>
        <v>0</v>
      </c>
      <c r="BA1800" s="33">
        <f t="shared" ca="1" si="2013"/>
        <v>0</v>
      </c>
      <c r="BB1800" s="33">
        <f t="shared" ca="1" si="2013"/>
        <v>0</v>
      </c>
      <c r="BC1800" s="33">
        <f t="shared" ca="1" si="2013"/>
        <v>0</v>
      </c>
      <c r="BD1800" s="33">
        <f t="shared" ca="1" si="2013"/>
        <v>0</v>
      </c>
      <c r="BE1800" s="33">
        <f t="shared" ca="1" si="2013"/>
        <v>0</v>
      </c>
      <c r="BF1800" s="33">
        <f t="shared" ca="1" si="2013"/>
        <v>0</v>
      </c>
      <c r="BG1800" s="33">
        <f t="shared" ca="1" si="2013"/>
        <v>0</v>
      </c>
      <c r="BH1800" s="33">
        <f t="shared" ca="1" si="2013"/>
        <v>0</v>
      </c>
      <c r="BI1800" s="33">
        <f t="shared" ca="1" si="2013"/>
        <v>0</v>
      </c>
      <c r="BJ1800" s="33">
        <f t="shared" ca="1" si="2013"/>
        <v>0</v>
      </c>
      <c r="BK1800" s="33">
        <f t="shared" ca="1" si="2013"/>
        <v>0</v>
      </c>
      <c r="BL1800" s="33">
        <f t="shared" ca="1" si="2013"/>
        <v>0</v>
      </c>
      <c r="BM1800" s="33">
        <f t="shared" ca="1" si="2013"/>
        <v>0</v>
      </c>
      <c r="BN1800" s="33">
        <f t="shared" ca="1" si="2013"/>
        <v>0</v>
      </c>
      <c r="BO1800" s="33">
        <f t="shared" ca="1" si="2013"/>
        <v>0</v>
      </c>
      <c r="BP1800" s="33">
        <f t="shared" ca="1" si="2013"/>
        <v>0</v>
      </c>
      <c r="BQ1800" s="33">
        <f t="shared" ca="1" si="2013"/>
        <v>0</v>
      </c>
      <c r="BR1800" s="33">
        <f t="shared" ca="1" si="2013"/>
        <v>0</v>
      </c>
      <c r="BS1800" s="33">
        <f t="shared" ca="1" si="2013"/>
        <v>0</v>
      </c>
      <c r="BT1800" s="33">
        <f t="shared" ca="1" si="2013"/>
        <v>0</v>
      </c>
      <c r="BU1800" s="33">
        <f t="shared" ca="1" si="2013"/>
        <v>0</v>
      </c>
      <c r="BV1800" s="33">
        <f t="shared" ca="1" si="2013"/>
        <v>0</v>
      </c>
      <c r="BW1800" s="33">
        <f t="shared" ca="1" si="2013"/>
        <v>0</v>
      </c>
      <c r="BX1800" s="33">
        <f t="shared" ca="1" si="2013"/>
        <v>0</v>
      </c>
      <c r="BY1800" s="33">
        <f t="shared" ca="1" si="2013"/>
        <v>0</v>
      </c>
      <c r="BZ1800" s="33">
        <f t="shared" ca="1" si="2013"/>
        <v>0</v>
      </c>
      <c r="CA1800" s="33">
        <f t="shared" ca="1" si="2013"/>
        <v>0</v>
      </c>
      <c r="CB1800" s="33">
        <f t="shared" ca="1" si="2013"/>
        <v>0</v>
      </c>
      <c r="CC1800" s="33">
        <f t="shared" ca="1" si="2013"/>
        <v>0</v>
      </c>
      <c r="CD1800" s="33">
        <f t="shared" ca="1" si="2013"/>
        <v>0</v>
      </c>
      <c r="CE1800" s="33">
        <f t="shared" ref="CE1800:CF1800" ca="1" si="2014">CD1798-CE1798</f>
        <v>0</v>
      </c>
      <c r="CF1800" s="33">
        <f t="shared" ca="1" si="2014"/>
        <v>0</v>
      </c>
      <c r="CG1800" s="33">
        <f t="shared" ref="CG1800" ca="1" si="2015">CF1798-CG1798</f>
        <v>0</v>
      </c>
      <c r="CH1800" s="33">
        <f t="shared" ref="CH1800" ca="1" si="2016">CG1798-CH1798</f>
        <v>0</v>
      </c>
      <c r="CI1800" s="33">
        <f t="shared" ref="CI1800" ca="1" si="2017">CH1798-CI1798</f>
        <v>0</v>
      </c>
      <c r="CJ1800" s="33">
        <f t="shared" ref="CJ1800" ca="1" si="2018">CI1798-CJ1798</f>
        <v>0</v>
      </c>
      <c r="CK1800" s="33">
        <f t="shared" ref="CK1800" ca="1" si="2019">CJ1798-CK1798</f>
        <v>0</v>
      </c>
      <c r="CL1800" s="33">
        <f t="shared" ref="CL1800" ca="1" si="2020">CK1798-CL1798</f>
        <v>0</v>
      </c>
    </row>
    <row r="1801" spans="1:90" x14ac:dyDescent="0.4">
      <c r="B1801" s="8" t="str">
        <f>B1777</f>
        <v>(Primary label)</v>
      </c>
      <c r="D1801" t="s">
        <v>1026</v>
      </c>
      <c r="E1801" t="s">
        <v>906</v>
      </c>
      <c r="G1801" t="s">
        <v>330</v>
      </c>
      <c r="K1801" s="53"/>
      <c r="L1801" s="53"/>
      <c r="M1801" s="53"/>
      <c r="N1801" s="53"/>
      <c r="O1801" s="53"/>
      <c r="P1801" s="53"/>
      <c r="R1801" s="24"/>
      <c r="S1801" s="24"/>
      <c r="T1801" s="24"/>
      <c r="U1801" s="24"/>
      <c r="V1801" s="24"/>
      <c r="W1801" s="24"/>
      <c r="X1801" s="24"/>
      <c r="Y1801" s="24"/>
      <c r="Z1801" s="24"/>
      <c r="AA1801" s="24"/>
      <c r="AB1801" s="24"/>
      <c r="AC1801" s="24"/>
      <c r="AD1801" s="24"/>
      <c r="AE1801" s="24"/>
      <c r="AF1801" s="24"/>
      <c r="AG1801" s="24"/>
      <c r="AH1801" s="24"/>
      <c r="AI1801" s="24"/>
      <c r="AJ1801" s="24"/>
      <c r="AK1801" s="24"/>
      <c r="AL1801" s="24"/>
      <c r="AM1801" s="24"/>
      <c r="AN1801" s="24"/>
      <c r="AO1801" s="24"/>
      <c r="AP1801" s="24"/>
      <c r="AQ1801" s="24"/>
      <c r="AR1801" s="24"/>
      <c r="AS1801" s="24"/>
      <c r="AT1801" s="24"/>
      <c r="AU1801" s="24"/>
      <c r="AV1801" s="24"/>
      <c r="AW1801" s="24"/>
      <c r="AX1801" s="24"/>
      <c r="AY1801" s="24"/>
      <c r="AZ1801" s="24"/>
      <c r="BA1801" s="24"/>
      <c r="BB1801" s="24"/>
      <c r="BC1801" s="24"/>
      <c r="BD1801" s="24"/>
      <c r="BE1801" s="24"/>
      <c r="BF1801" s="24"/>
      <c r="BG1801" s="24"/>
      <c r="BH1801" s="24"/>
      <c r="BI1801" s="24"/>
      <c r="BJ1801" s="24"/>
      <c r="BK1801" s="24"/>
      <c r="BL1801" s="24"/>
      <c r="BM1801" s="24"/>
      <c r="BN1801" s="24"/>
      <c r="BO1801" s="24"/>
      <c r="BP1801" s="24"/>
      <c r="BQ1801" s="24"/>
      <c r="BR1801" s="24"/>
      <c r="BS1801" s="24"/>
      <c r="BT1801" s="24"/>
      <c r="BU1801" s="24"/>
      <c r="BV1801" s="24"/>
      <c r="BW1801" s="24"/>
      <c r="BX1801" s="24"/>
      <c r="BY1801" s="24"/>
      <c r="BZ1801" s="24"/>
      <c r="CA1801" s="24"/>
      <c r="CB1801" s="24"/>
      <c r="CC1801" s="24"/>
      <c r="CD1801" s="24"/>
      <c r="CE1801" s="24"/>
      <c r="CF1801" s="24"/>
      <c r="CG1801" s="24"/>
      <c r="CH1801" s="24"/>
      <c r="CI1801" s="24"/>
      <c r="CJ1801" s="24"/>
      <c r="CK1801" s="24"/>
      <c r="CL1801" s="24"/>
    </row>
    <row r="1802" spans="1:90" x14ac:dyDescent="0.4">
      <c r="B1802" s="8" t="str">
        <f>B1778</f>
        <v>primary unit</v>
      </c>
      <c r="D1802" t="s">
        <v>1026</v>
      </c>
      <c r="E1802" t="s">
        <v>906</v>
      </c>
      <c r="G1802" t="s">
        <v>330</v>
      </c>
      <c r="K1802" s="53"/>
      <c r="L1802" s="53"/>
      <c r="M1802" s="53"/>
      <c r="N1802" s="53"/>
      <c r="O1802" s="53"/>
      <c r="P1802" s="53"/>
      <c r="R1802" s="24"/>
      <c r="S1802" s="24"/>
      <c r="T1802" s="24"/>
      <c r="U1802" s="24"/>
      <c r="V1802" s="24"/>
      <c r="W1802" s="24"/>
      <c r="X1802" s="24"/>
      <c r="Y1802" s="24"/>
      <c r="Z1802" s="24"/>
      <c r="AA1802" s="24"/>
      <c r="AB1802" s="24"/>
      <c r="AC1802" s="24"/>
      <c r="AD1802" s="24"/>
      <c r="AE1802" s="24"/>
      <c r="AF1802" s="24"/>
      <c r="AG1802" s="24"/>
      <c r="AH1802" s="24"/>
      <c r="AI1802" s="24"/>
      <c r="AJ1802" s="24"/>
      <c r="AK1802" s="24"/>
      <c r="AL1802" s="24"/>
      <c r="AM1802" s="24"/>
      <c r="AN1802" s="24"/>
      <c r="AO1802" s="24"/>
      <c r="AP1802" s="24"/>
      <c r="AQ1802" s="24"/>
      <c r="AR1802" s="24"/>
      <c r="AS1802" s="24"/>
      <c r="AT1802" s="24"/>
      <c r="AU1802" s="24"/>
      <c r="AV1802" s="24"/>
      <c r="AW1802" s="24"/>
      <c r="AX1802" s="24"/>
      <c r="AY1802" s="24"/>
      <c r="AZ1802" s="24"/>
      <c r="BA1802" s="24"/>
      <c r="BB1802" s="24"/>
      <c r="BC1802" s="24"/>
      <c r="BD1802" s="24"/>
      <c r="BE1802" s="24"/>
      <c r="BF1802" s="24"/>
      <c r="BG1802" s="24"/>
      <c r="BH1802" s="24"/>
      <c r="BI1802" s="24"/>
      <c r="BJ1802" s="24"/>
      <c r="BK1802" s="24"/>
      <c r="BL1802" s="24"/>
      <c r="BM1802" s="24"/>
      <c r="BN1802" s="24"/>
      <c r="BO1802" s="24"/>
      <c r="BP1802" s="24"/>
      <c r="BQ1802" s="24"/>
      <c r="BR1802" s="24"/>
      <c r="BS1802" s="24"/>
      <c r="BT1802" s="24"/>
      <c r="BU1802" s="24"/>
      <c r="BV1802" s="24"/>
      <c r="BW1802" s="24"/>
      <c r="BX1802" s="24"/>
      <c r="BY1802" s="24"/>
      <c r="BZ1802" s="24"/>
      <c r="CA1802" s="24"/>
      <c r="CB1802" s="24"/>
      <c r="CC1802" s="24"/>
      <c r="CD1802" s="24"/>
      <c r="CE1802" s="24"/>
      <c r="CF1802" s="24"/>
      <c r="CG1802" s="24"/>
      <c r="CH1802" s="24"/>
      <c r="CI1802" s="24"/>
      <c r="CJ1802" s="24"/>
      <c r="CK1802" s="24"/>
      <c r="CL1802" s="24"/>
    </row>
    <row r="1803" spans="1:90" x14ac:dyDescent="0.4">
      <c r="B1803" s="8" t="str">
        <f>B1779</f>
        <v>Primary revenue driver</v>
      </c>
      <c r="D1803" t="s">
        <v>1026</v>
      </c>
      <c r="E1803" t="s">
        <v>906</v>
      </c>
      <c r="G1803" t="s">
        <v>330</v>
      </c>
      <c r="K1803" s="53"/>
      <c r="L1803" s="53"/>
      <c r="M1803" s="53"/>
      <c r="N1803" s="53"/>
      <c r="O1803" s="53"/>
      <c r="P1803" s="53"/>
      <c r="R1803" s="24"/>
      <c r="S1803" s="208" t="str">
        <f>+S1779</f>
        <v>S$12</v>
      </c>
      <c r="T1803" s="208" t="str">
        <f t="shared" ref="T1803:CE1803" si="2021">+T1779</f>
        <v>T$12</v>
      </c>
      <c r="U1803" s="208" t="str">
        <f t="shared" si="2021"/>
        <v>U$12</v>
      </c>
      <c r="V1803" s="208" t="str">
        <f t="shared" si="2021"/>
        <v>V$12</v>
      </c>
      <c r="W1803" s="208" t="str">
        <f t="shared" si="2021"/>
        <v>W$12</v>
      </c>
      <c r="X1803" s="208" t="str">
        <f t="shared" si="2021"/>
        <v>X$12</v>
      </c>
      <c r="Y1803" s="208" t="str">
        <f t="shared" si="2021"/>
        <v>Y$12</v>
      </c>
      <c r="Z1803" s="208" t="str">
        <f t="shared" si="2021"/>
        <v>Z$12</v>
      </c>
      <c r="AA1803" s="208" t="str">
        <f t="shared" si="2021"/>
        <v>AA$12</v>
      </c>
      <c r="AB1803" s="208" t="str">
        <f t="shared" si="2021"/>
        <v>AB$12</v>
      </c>
      <c r="AC1803" s="208" t="str">
        <f t="shared" si="2021"/>
        <v>AC$12</v>
      </c>
      <c r="AD1803" s="208" t="str">
        <f t="shared" si="2021"/>
        <v>AD$12</v>
      </c>
      <c r="AE1803" s="208" t="str">
        <f t="shared" si="2021"/>
        <v>AE$12</v>
      </c>
      <c r="AF1803" s="208" t="str">
        <f t="shared" si="2021"/>
        <v>AF$12</v>
      </c>
      <c r="AG1803" s="208" t="str">
        <f t="shared" si="2021"/>
        <v>AG$12</v>
      </c>
      <c r="AH1803" s="208" t="str">
        <f t="shared" si="2021"/>
        <v>AH$12</v>
      </c>
      <c r="AI1803" s="208" t="str">
        <f t="shared" si="2021"/>
        <v>AI$12</v>
      </c>
      <c r="AJ1803" s="208" t="str">
        <f t="shared" si="2021"/>
        <v>AJ$12</v>
      </c>
      <c r="AK1803" s="208" t="str">
        <f t="shared" si="2021"/>
        <v>AK$12</v>
      </c>
      <c r="AL1803" s="208" t="str">
        <f t="shared" si="2021"/>
        <v>AL$12</v>
      </c>
      <c r="AM1803" s="208" t="str">
        <f t="shared" si="2021"/>
        <v>AM$12</v>
      </c>
      <c r="AN1803" s="208" t="str">
        <f t="shared" si="2021"/>
        <v>AN$12</v>
      </c>
      <c r="AO1803" s="208" t="str">
        <f t="shared" si="2021"/>
        <v>AO$12</v>
      </c>
      <c r="AP1803" s="208" t="str">
        <f t="shared" si="2021"/>
        <v>AP$12</v>
      </c>
      <c r="AQ1803" s="208" t="str">
        <f t="shared" si="2021"/>
        <v>AQ$12</v>
      </c>
      <c r="AR1803" s="208" t="str">
        <f t="shared" si="2021"/>
        <v>AR$12</v>
      </c>
      <c r="AS1803" s="208" t="str">
        <f t="shared" si="2021"/>
        <v>AS$12</v>
      </c>
      <c r="AT1803" s="208" t="str">
        <f t="shared" si="2021"/>
        <v>AT$12</v>
      </c>
      <c r="AU1803" s="208" t="str">
        <f t="shared" si="2021"/>
        <v>AU$12</v>
      </c>
      <c r="AV1803" s="208" t="str">
        <f t="shared" si="2021"/>
        <v>AV$12</v>
      </c>
      <c r="AW1803" s="208" t="str">
        <f t="shared" si="2021"/>
        <v>AW$12</v>
      </c>
      <c r="AX1803" s="208" t="str">
        <f t="shared" si="2021"/>
        <v>AX$12</v>
      </c>
      <c r="AY1803" s="208" t="str">
        <f t="shared" si="2021"/>
        <v>AY$12</v>
      </c>
      <c r="AZ1803" s="208" t="str">
        <f t="shared" si="2021"/>
        <v>AZ$12</v>
      </c>
      <c r="BA1803" s="208" t="str">
        <f t="shared" si="2021"/>
        <v>BA$12</v>
      </c>
      <c r="BB1803" s="208" t="str">
        <f t="shared" si="2021"/>
        <v>BB$12</v>
      </c>
      <c r="BC1803" s="208" t="str">
        <f t="shared" si="2021"/>
        <v>BC$12</v>
      </c>
      <c r="BD1803" s="208" t="str">
        <f t="shared" si="2021"/>
        <v>BD$12</v>
      </c>
      <c r="BE1803" s="208" t="str">
        <f t="shared" si="2021"/>
        <v>BE$12</v>
      </c>
      <c r="BF1803" s="208" t="str">
        <f t="shared" si="2021"/>
        <v>BF$12</v>
      </c>
      <c r="BG1803" s="208" t="str">
        <f t="shared" si="2021"/>
        <v>BG$12</v>
      </c>
      <c r="BH1803" s="208" t="str">
        <f t="shared" si="2021"/>
        <v>BH$12</v>
      </c>
      <c r="BI1803" s="208" t="str">
        <f t="shared" si="2021"/>
        <v>BI$12</v>
      </c>
      <c r="BJ1803" s="208" t="str">
        <f t="shared" si="2021"/>
        <v>BJ$12</v>
      </c>
      <c r="BK1803" s="208" t="str">
        <f t="shared" si="2021"/>
        <v>BK$12</v>
      </c>
      <c r="BL1803" s="208" t="str">
        <f t="shared" si="2021"/>
        <v>BL$12</v>
      </c>
      <c r="BM1803" s="208" t="str">
        <f t="shared" si="2021"/>
        <v>BM$12</v>
      </c>
      <c r="BN1803" s="208" t="str">
        <f t="shared" si="2021"/>
        <v>BN$12</v>
      </c>
      <c r="BO1803" s="208" t="str">
        <f t="shared" si="2021"/>
        <v>BO$12</v>
      </c>
      <c r="BP1803" s="208" t="str">
        <f t="shared" si="2021"/>
        <v>BP$12</v>
      </c>
      <c r="BQ1803" s="208" t="str">
        <f t="shared" si="2021"/>
        <v>BQ$12</v>
      </c>
      <c r="BR1803" s="208" t="str">
        <f t="shared" si="2021"/>
        <v>BR$12</v>
      </c>
      <c r="BS1803" s="208" t="str">
        <f t="shared" si="2021"/>
        <v>BS$12</v>
      </c>
      <c r="BT1803" s="208" t="str">
        <f t="shared" si="2021"/>
        <v>BT$12</v>
      </c>
      <c r="BU1803" s="208" t="str">
        <f t="shared" si="2021"/>
        <v>BU$12</v>
      </c>
      <c r="BV1803" s="208" t="str">
        <f t="shared" si="2021"/>
        <v>BV$12</v>
      </c>
      <c r="BW1803" s="208" t="str">
        <f t="shared" si="2021"/>
        <v>BW$12</v>
      </c>
      <c r="BX1803" s="208" t="str">
        <f t="shared" si="2021"/>
        <v>BX$12</v>
      </c>
      <c r="BY1803" s="208" t="str">
        <f t="shared" si="2021"/>
        <v>BY$12</v>
      </c>
      <c r="BZ1803" s="208" t="str">
        <f t="shared" si="2021"/>
        <v>BZ$12</v>
      </c>
      <c r="CA1803" s="208" t="str">
        <f t="shared" si="2021"/>
        <v>CA$12</v>
      </c>
      <c r="CB1803" s="208" t="str">
        <f t="shared" si="2021"/>
        <v>CB$12</v>
      </c>
      <c r="CC1803" s="208" t="str">
        <f t="shared" si="2021"/>
        <v>CC$12</v>
      </c>
      <c r="CD1803" s="208" t="str">
        <f t="shared" si="2021"/>
        <v>CD$12</v>
      </c>
      <c r="CE1803" s="208" t="str">
        <f t="shared" si="2021"/>
        <v>CE$12</v>
      </c>
      <c r="CF1803" s="208" t="str">
        <f t="shared" ref="CF1803:CL1803" si="2022">+CF1779</f>
        <v>CF$12</v>
      </c>
      <c r="CG1803" s="208" t="str">
        <f t="shared" si="2022"/>
        <v>CG$12</v>
      </c>
      <c r="CH1803" s="208" t="str">
        <f t="shared" si="2022"/>
        <v>CH$12</v>
      </c>
      <c r="CI1803" s="208" t="str">
        <f t="shared" si="2022"/>
        <v>CI$12</v>
      </c>
      <c r="CJ1803" s="208" t="str">
        <f t="shared" si="2022"/>
        <v>CJ$12</v>
      </c>
      <c r="CK1803" s="208" t="str">
        <f t="shared" si="2022"/>
        <v>CK$12</v>
      </c>
      <c r="CL1803" s="208" t="str">
        <f t="shared" si="2022"/>
        <v>CL$12</v>
      </c>
    </row>
    <row r="1804" spans="1:90" x14ac:dyDescent="0.4">
      <c r="B1804" s="8" t="str">
        <f>B1780</f>
        <v>Primary volume driver</v>
      </c>
      <c r="C1804" s="56"/>
      <c r="D1804" s="56" t="s">
        <v>1026</v>
      </c>
      <c r="E1804" s="56" t="s">
        <v>906</v>
      </c>
      <c r="F1804" s="56"/>
      <c r="G1804" s="56" t="s">
        <v>330</v>
      </c>
      <c r="H1804" s="56"/>
      <c r="I1804" s="79"/>
      <c r="J1804" s="79"/>
      <c r="K1804" s="15"/>
      <c r="L1804" s="15"/>
      <c r="M1804" s="15"/>
      <c r="N1804" s="15"/>
      <c r="O1804" s="15"/>
      <c r="P1804" s="15"/>
      <c r="R1804" s="15"/>
      <c r="S1804" s="208" t="str">
        <f>+S1780</f>
        <v>S$13</v>
      </c>
      <c r="T1804" s="208" t="str">
        <f t="shared" ref="T1804:CE1804" si="2023">+T1780</f>
        <v>T$13</v>
      </c>
      <c r="U1804" s="208" t="str">
        <f t="shared" si="2023"/>
        <v>U$13</v>
      </c>
      <c r="V1804" s="208" t="str">
        <f t="shared" si="2023"/>
        <v>V$13</v>
      </c>
      <c r="W1804" s="208" t="str">
        <f t="shared" si="2023"/>
        <v>W$13</v>
      </c>
      <c r="X1804" s="208" t="str">
        <f t="shared" si="2023"/>
        <v>X$13</v>
      </c>
      <c r="Y1804" s="208" t="str">
        <f t="shared" si="2023"/>
        <v>Y$13</v>
      </c>
      <c r="Z1804" s="208" t="str">
        <f t="shared" si="2023"/>
        <v>Z$13</v>
      </c>
      <c r="AA1804" s="208" t="str">
        <f t="shared" si="2023"/>
        <v>AA$13</v>
      </c>
      <c r="AB1804" s="208" t="str">
        <f t="shared" si="2023"/>
        <v>AB$13</v>
      </c>
      <c r="AC1804" s="208" t="str">
        <f t="shared" si="2023"/>
        <v>AC$13</v>
      </c>
      <c r="AD1804" s="208" t="str">
        <f t="shared" si="2023"/>
        <v>AD$13</v>
      </c>
      <c r="AE1804" s="208" t="str">
        <f t="shared" si="2023"/>
        <v>AE$13</v>
      </c>
      <c r="AF1804" s="208" t="str">
        <f t="shared" si="2023"/>
        <v>AF$13</v>
      </c>
      <c r="AG1804" s="208" t="str">
        <f t="shared" si="2023"/>
        <v>AG$13</v>
      </c>
      <c r="AH1804" s="208" t="str">
        <f t="shared" si="2023"/>
        <v>AH$13</v>
      </c>
      <c r="AI1804" s="208" t="str">
        <f t="shared" si="2023"/>
        <v>AI$13</v>
      </c>
      <c r="AJ1804" s="208" t="str">
        <f t="shared" si="2023"/>
        <v>AJ$13</v>
      </c>
      <c r="AK1804" s="208" t="str">
        <f t="shared" si="2023"/>
        <v>AK$13</v>
      </c>
      <c r="AL1804" s="208" t="str">
        <f t="shared" si="2023"/>
        <v>AL$13</v>
      </c>
      <c r="AM1804" s="208" t="str">
        <f t="shared" si="2023"/>
        <v>AM$13</v>
      </c>
      <c r="AN1804" s="208" t="str">
        <f t="shared" si="2023"/>
        <v>AN$13</v>
      </c>
      <c r="AO1804" s="208" t="str">
        <f t="shared" si="2023"/>
        <v>AO$13</v>
      </c>
      <c r="AP1804" s="208" t="str">
        <f t="shared" si="2023"/>
        <v>AP$13</v>
      </c>
      <c r="AQ1804" s="208" t="str">
        <f t="shared" si="2023"/>
        <v>AQ$13</v>
      </c>
      <c r="AR1804" s="208" t="str">
        <f t="shared" si="2023"/>
        <v>AR$13</v>
      </c>
      <c r="AS1804" s="208" t="str">
        <f t="shared" si="2023"/>
        <v>AS$13</v>
      </c>
      <c r="AT1804" s="208" t="str">
        <f t="shared" si="2023"/>
        <v>AT$13</v>
      </c>
      <c r="AU1804" s="208" t="str">
        <f t="shared" si="2023"/>
        <v>AU$13</v>
      </c>
      <c r="AV1804" s="208" t="str">
        <f t="shared" si="2023"/>
        <v>AV$13</v>
      </c>
      <c r="AW1804" s="208" t="str">
        <f t="shared" si="2023"/>
        <v>AW$13</v>
      </c>
      <c r="AX1804" s="208" t="str">
        <f t="shared" si="2023"/>
        <v>AX$13</v>
      </c>
      <c r="AY1804" s="208" t="str">
        <f t="shared" si="2023"/>
        <v>AY$13</v>
      </c>
      <c r="AZ1804" s="208" t="str">
        <f t="shared" si="2023"/>
        <v>AZ$13</v>
      </c>
      <c r="BA1804" s="208" t="str">
        <f t="shared" si="2023"/>
        <v>BA$13</v>
      </c>
      <c r="BB1804" s="208" t="str">
        <f t="shared" si="2023"/>
        <v>BB$13</v>
      </c>
      <c r="BC1804" s="208" t="str">
        <f t="shared" si="2023"/>
        <v>BC$13</v>
      </c>
      <c r="BD1804" s="208" t="str">
        <f t="shared" si="2023"/>
        <v>BD$13</v>
      </c>
      <c r="BE1804" s="208" t="str">
        <f t="shared" si="2023"/>
        <v>BE$13</v>
      </c>
      <c r="BF1804" s="208" t="str">
        <f t="shared" si="2023"/>
        <v>BF$13</v>
      </c>
      <c r="BG1804" s="208" t="str">
        <f t="shared" si="2023"/>
        <v>BG$13</v>
      </c>
      <c r="BH1804" s="208" t="str">
        <f t="shared" si="2023"/>
        <v>BH$13</v>
      </c>
      <c r="BI1804" s="208" t="str">
        <f t="shared" si="2023"/>
        <v>BI$13</v>
      </c>
      <c r="BJ1804" s="208" t="str">
        <f t="shared" si="2023"/>
        <v>BJ$13</v>
      </c>
      <c r="BK1804" s="208" t="str">
        <f t="shared" si="2023"/>
        <v>BK$13</v>
      </c>
      <c r="BL1804" s="208" t="str">
        <f t="shared" si="2023"/>
        <v>BL$13</v>
      </c>
      <c r="BM1804" s="208" t="str">
        <f t="shared" si="2023"/>
        <v>BM$13</v>
      </c>
      <c r="BN1804" s="208" t="str">
        <f t="shared" si="2023"/>
        <v>BN$13</v>
      </c>
      <c r="BO1804" s="208" t="str">
        <f t="shared" si="2023"/>
        <v>BO$13</v>
      </c>
      <c r="BP1804" s="208" t="str">
        <f t="shared" si="2023"/>
        <v>BP$13</v>
      </c>
      <c r="BQ1804" s="208" t="str">
        <f t="shared" si="2023"/>
        <v>BQ$13</v>
      </c>
      <c r="BR1804" s="208" t="str">
        <f t="shared" si="2023"/>
        <v>BR$13</v>
      </c>
      <c r="BS1804" s="208" t="str">
        <f t="shared" si="2023"/>
        <v>BS$13</v>
      </c>
      <c r="BT1804" s="208" t="str">
        <f t="shared" si="2023"/>
        <v>BT$13</v>
      </c>
      <c r="BU1804" s="208" t="str">
        <f t="shared" si="2023"/>
        <v>BU$13</v>
      </c>
      <c r="BV1804" s="208" t="str">
        <f t="shared" si="2023"/>
        <v>BV$13</v>
      </c>
      <c r="BW1804" s="208" t="str">
        <f t="shared" si="2023"/>
        <v>BW$13</v>
      </c>
      <c r="BX1804" s="208" t="str">
        <f t="shared" si="2023"/>
        <v>BX$13</v>
      </c>
      <c r="BY1804" s="208" t="str">
        <f t="shared" si="2023"/>
        <v>BY$13</v>
      </c>
      <c r="BZ1804" s="208" t="str">
        <f t="shared" si="2023"/>
        <v>BZ$13</v>
      </c>
      <c r="CA1804" s="208" t="str">
        <f t="shared" si="2023"/>
        <v>CA$13</v>
      </c>
      <c r="CB1804" s="208" t="str">
        <f t="shared" si="2023"/>
        <v>CB$13</v>
      </c>
      <c r="CC1804" s="208" t="str">
        <f t="shared" si="2023"/>
        <v>CC$13</v>
      </c>
      <c r="CD1804" s="208" t="str">
        <f t="shared" si="2023"/>
        <v>CD$13</v>
      </c>
      <c r="CE1804" s="208" t="str">
        <f t="shared" si="2023"/>
        <v>CE$13</v>
      </c>
      <c r="CF1804" s="208" t="str">
        <f t="shared" ref="CF1804:CL1804" si="2024">+CF1780</f>
        <v>CF$13</v>
      </c>
      <c r="CG1804" s="208" t="str">
        <f t="shared" si="2024"/>
        <v>CG$13</v>
      </c>
      <c r="CH1804" s="208" t="str">
        <f t="shared" si="2024"/>
        <v>CH$13</v>
      </c>
      <c r="CI1804" s="208" t="str">
        <f t="shared" si="2024"/>
        <v>CI$13</v>
      </c>
      <c r="CJ1804" s="208" t="str">
        <f t="shared" si="2024"/>
        <v>CJ$13</v>
      </c>
      <c r="CK1804" s="208" t="str">
        <f t="shared" si="2024"/>
        <v>CK$13</v>
      </c>
      <c r="CL1804" s="208" t="str">
        <f t="shared" si="2024"/>
        <v>CL$13</v>
      </c>
    </row>
    <row r="1805" spans="1:90" x14ac:dyDescent="0.4">
      <c r="B1805" s="8" t="str">
        <f>B1785</f>
        <v xml:space="preserve">COGS w/ inventory - volume driven: </v>
      </c>
      <c r="C1805" s="12"/>
      <c r="D1805" s="12" t="s">
        <v>1026</v>
      </c>
      <c r="E1805" s="12" t="s">
        <v>906</v>
      </c>
      <c r="F1805" s="12"/>
      <c r="G1805" s="12" t="s">
        <v>330</v>
      </c>
      <c r="H1805" s="12"/>
      <c r="I1805" s="60"/>
      <c r="J1805" s="60"/>
      <c r="K1805" s="15"/>
      <c r="L1805" s="15"/>
      <c r="M1805" s="15"/>
      <c r="N1805" s="15"/>
      <c r="O1805" s="15"/>
      <c r="P1805" s="15"/>
      <c r="R1805" s="15"/>
      <c r="S1805" s="208">
        <f>S1764</f>
        <v>0</v>
      </c>
      <c r="T1805" s="208">
        <f t="shared" ref="T1805:CE1805" si="2025">T1764</f>
        <v>0</v>
      </c>
      <c r="U1805" s="208">
        <f t="shared" si="2025"/>
        <v>0</v>
      </c>
      <c r="V1805" s="208">
        <f t="shared" si="2025"/>
        <v>0</v>
      </c>
      <c r="W1805" s="208">
        <f t="shared" si="2025"/>
        <v>0</v>
      </c>
      <c r="X1805" s="208">
        <f t="shared" si="2025"/>
        <v>0</v>
      </c>
      <c r="Y1805" s="208">
        <f t="shared" si="2025"/>
        <v>0</v>
      </c>
      <c r="Z1805" s="208">
        <f t="shared" si="2025"/>
        <v>0</v>
      </c>
      <c r="AA1805" s="208">
        <f t="shared" si="2025"/>
        <v>0</v>
      </c>
      <c r="AB1805" s="208">
        <f t="shared" si="2025"/>
        <v>0</v>
      </c>
      <c r="AC1805" s="208">
        <f t="shared" si="2025"/>
        <v>0</v>
      </c>
      <c r="AD1805" s="208">
        <f t="shared" si="2025"/>
        <v>0</v>
      </c>
      <c r="AE1805" s="208">
        <f t="shared" si="2025"/>
        <v>0</v>
      </c>
      <c r="AF1805" s="208">
        <f t="shared" si="2025"/>
        <v>0</v>
      </c>
      <c r="AG1805" s="208">
        <f t="shared" si="2025"/>
        <v>0</v>
      </c>
      <c r="AH1805" s="208">
        <f t="shared" si="2025"/>
        <v>0</v>
      </c>
      <c r="AI1805" s="208">
        <f t="shared" si="2025"/>
        <v>0</v>
      </c>
      <c r="AJ1805" s="208">
        <f t="shared" si="2025"/>
        <v>0</v>
      </c>
      <c r="AK1805" s="208">
        <f t="shared" si="2025"/>
        <v>0</v>
      </c>
      <c r="AL1805" s="208">
        <f t="shared" si="2025"/>
        <v>0</v>
      </c>
      <c r="AM1805" s="208">
        <f t="shared" si="2025"/>
        <v>0</v>
      </c>
      <c r="AN1805" s="208">
        <f t="shared" si="2025"/>
        <v>0</v>
      </c>
      <c r="AO1805" s="208">
        <f t="shared" si="2025"/>
        <v>0</v>
      </c>
      <c r="AP1805" s="208">
        <f t="shared" si="2025"/>
        <v>0</v>
      </c>
      <c r="AQ1805" s="208">
        <f t="shared" si="2025"/>
        <v>0</v>
      </c>
      <c r="AR1805" s="208">
        <f t="shared" si="2025"/>
        <v>0</v>
      </c>
      <c r="AS1805" s="208">
        <f t="shared" si="2025"/>
        <v>0</v>
      </c>
      <c r="AT1805" s="208">
        <f t="shared" si="2025"/>
        <v>0</v>
      </c>
      <c r="AU1805" s="208">
        <f t="shared" si="2025"/>
        <v>0</v>
      </c>
      <c r="AV1805" s="208">
        <f t="shared" si="2025"/>
        <v>0</v>
      </c>
      <c r="AW1805" s="208">
        <f t="shared" si="2025"/>
        <v>0</v>
      </c>
      <c r="AX1805" s="208">
        <f t="shared" si="2025"/>
        <v>0</v>
      </c>
      <c r="AY1805" s="208">
        <f t="shared" si="2025"/>
        <v>0</v>
      </c>
      <c r="AZ1805" s="208">
        <f t="shared" si="2025"/>
        <v>0</v>
      </c>
      <c r="BA1805" s="208">
        <f t="shared" si="2025"/>
        <v>0</v>
      </c>
      <c r="BB1805" s="208">
        <f t="shared" si="2025"/>
        <v>0</v>
      </c>
      <c r="BC1805" s="208">
        <f t="shared" si="2025"/>
        <v>0</v>
      </c>
      <c r="BD1805" s="208">
        <f t="shared" si="2025"/>
        <v>0</v>
      </c>
      <c r="BE1805" s="208">
        <f t="shared" si="2025"/>
        <v>0</v>
      </c>
      <c r="BF1805" s="208">
        <f t="shared" si="2025"/>
        <v>0</v>
      </c>
      <c r="BG1805" s="208">
        <f t="shared" si="2025"/>
        <v>0</v>
      </c>
      <c r="BH1805" s="208">
        <f t="shared" si="2025"/>
        <v>0</v>
      </c>
      <c r="BI1805" s="208">
        <f t="shared" si="2025"/>
        <v>0</v>
      </c>
      <c r="BJ1805" s="208">
        <f t="shared" si="2025"/>
        <v>0</v>
      </c>
      <c r="BK1805" s="208">
        <f t="shared" si="2025"/>
        <v>0</v>
      </c>
      <c r="BL1805" s="208">
        <f t="shared" si="2025"/>
        <v>0</v>
      </c>
      <c r="BM1805" s="208">
        <f t="shared" si="2025"/>
        <v>0</v>
      </c>
      <c r="BN1805" s="208">
        <f t="shared" si="2025"/>
        <v>0</v>
      </c>
      <c r="BO1805" s="208">
        <f t="shared" si="2025"/>
        <v>0</v>
      </c>
      <c r="BP1805" s="208">
        <f t="shared" si="2025"/>
        <v>0</v>
      </c>
      <c r="BQ1805" s="208">
        <f t="shared" si="2025"/>
        <v>0</v>
      </c>
      <c r="BR1805" s="208">
        <f t="shared" si="2025"/>
        <v>0</v>
      </c>
      <c r="BS1805" s="208">
        <f t="shared" si="2025"/>
        <v>0</v>
      </c>
      <c r="BT1805" s="208">
        <f t="shared" si="2025"/>
        <v>0</v>
      </c>
      <c r="BU1805" s="208">
        <f t="shared" si="2025"/>
        <v>0</v>
      </c>
      <c r="BV1805" s="208">
        <f t="shared" si="2025"/>
        <v>0</v>
      </c>
      <c r="BW1805" s="208">
        <f t="shared" si="2025"/>
        <v>0</v>
      </c>
      <c r="BX1805" s="208">
        <f t="shared" si="2025"/>
        <v>0</v>
      </c>
      <c r="BY1805" s="208">
        <f t="shared" si="2025"/>
        <v>0</v>
      </c>
      <c r="BZ1805" s="208">
        <f t="shared" si="2025"/>
        <v>0</v>
      </c>
      <c r="CA1805" s="208">
        <f t="shared" si="2025"/>
        <v>0</v>
      </c>
      <c r="CB1805" s="208">
        <f t="shared" si="2025"/>
        <v>0</v>
      </c>
      <c r="CC1805" s="208">
        <f t="shared" si="2025"/>
        <v>0</v>
      </c>
      <c r="CD1805" s="208">
        <f t="shared" si="2025"/>
        <v>0</v>
      </c>
      <c r="CE1805" s="208">
        <f t="shared" si="2025"/>
        <v>0</v>
      </c>
      <c r="CF1805" s="208">
        <f t="shared" ref="CF1805:CL1805" si="2026">CF1764</f>
        <v>0</v>
      </c>
      <c r="CG1805" s="208">
        <f t="shared" si="2026"/>
        <v>0</v>
      </c>
      <c r="CH1805" s="208">
        <f t="shared" si="2026"/>
        <v>0</v>
      </c>
      <c r="CI1805" s="208">
        <f t="shared" si="2026"/>
        <v>0</v>
      </c>
      <c r="CJ1805" s="208">
        <f t="shared" si="2026"/>
        <v>0</v>
      </c>
      <c r="CK1805" s="208">
        <f t="shared" si="2026"/>
        <v>0</v>
      </c>
      <c r="CL1805" s="208">
        <f t="shared" si="2026"/>
        <v>0</v>
      </c>
    </row>
    <row r="1806" spans="1:90" x14ac:dyDescent="0.4">
      <c r="B1806" s="322" t="str">
        <f>IFERROR(SUBSTITUTE(TRIM(MID(B1785, SEARCH("-", B1785) + 1, LEN(B1785))),":",""),"no unit")</f>
        <v>volume driven</v>
      </c>
      <c r="C1806" s="12"/>
      <c r="D1806" s="12" t="s">
        <v>1026</v>
      </c>
      <c r="E1806" s="12" t="s">
        <v>906</v>
      </c>
      <c r="F1806" s="12"/>
      <c r="G1806" s="12" t="s">
        <v>330</v>
      </c>
      <c r="H1806" s="12"/>
      <c r="I1806" s="60"/>
      <c r="J1806" s="60"/>
      <c r="K1806" s="15"/>
      <c r="L1806" s="15"/>
      <c r="M1806" s="15"/>
      <c r="N1806" s="15"/>
      <c r="O1806" s="15"/>
      <c r="P1806" s="15"/>
      <c r="R1806" s="15"/>
      <c r="S1806" s="208"/>
      <c r="T1806" s="208"/>
      <c r="U1806" s="208"/>
      <c r="V1806" s="208"/>
      <c r="W1806" s="208"/>
      <c r="X1806" s="208"/>
      <c r="Y1806" s="208"/>
      <c r="Z1806" s="208"/>
      <c r="AA1806" s="208"/>
      <c r="AB1806" s="208"/>
      <c r="AC1806" s="208"/>
      <c r="AD1806" s="208"/>
      <c r="AE1806" s="208"/>
      <c r="AF1806" s="208"/>
      <c r="AG1806" s="208"/>
      <c r="AH1806" s="208"/>
      <c r="AI1806" s="208"/>
      <c r="AJ1806" s="208"/>
      <c r="AK1806" s="208"/>
      <c r="AL1806" s="208"/>
      <c r="AM1806" s="208"/>
      <c r="AN1806" s="208"/>
      <c r="AO1806" s="208"/>
      <c r="AP1806" s="208"/>
      <c r="AQ1806" s="208"/>
      <c r="AR1806" s="208"/>
      <c r="AS1806" s="208"/>
      <c r="AT1806" s="208"/>
      <c r="AU1806" s="208"/>
      <c r="AV1806" s="208"/>
      <c r="AW1806" s="208"/>
      <c r="AX1806" s="208"/>
      <c r="AY1806" s="208"/>
      <c r="AZ1806" s="208"/>
      <c r="BA1806" s="208"/>
      <c r="BB1806" s="208"/>
      <c r="BC1806" s="208"/>
      <c r="BD1806" s="208"/>
      <c r="BE1806" s="208"/>
      <c r="BF1806" s="208"/>
      <c r="BG1806" s="208"/>
      <c r="BH1806" s="208"/>
      <c r="BI1806" s="208"/>
      <c r="BJ1806" s="208"/>
      <c r="BK1806" s="208"/>
      <c r="BL1806" s="208"/>
      <c r="BM1806" s="208"/>
      <c r="BN1806" s="208"/>
      <c r="BO1806" s="208"/>
      <c r="BP1806" s="208"/>
      <c r="BQ1806" s="208"/>
      <c r="BR1806" s="208"/>
      <c r="BS1806" s="208"/>
      <c r="BT1806" s="208"/>
      <c r="BU1806" s="208"/>
      <c r="BV1806" s="208"/>
      <c r="BW1806" s="208"/>
      <c r="BX1806" s="208"/>
      <c r="BY1806" s="208"/>
      <c r="BZ1806" s="208"/>
      <c r="CA1806" s="208"/>
      <c r="CB1806" s="208"/>
      <c r="CC1806" s="208"/>
      <c r="CD1806" s="208"/>
      <c r="CE1806" s="208"/>
      <c r="CF1806" s="208"/>
      <c r="CG1806" s="208"/>
      <c r="CH1806" s="208"/>
      <c r="CI1806" s="208"/>
      <c r="CJ1806" s="208"/>
      <c r="CK1806" s="208"/>
      <c r="CL1806" s="208"/>
    </row>
    <row r="1807" spans="1:90" x14ac:dyDescent="0.4">
      <c r="B1807" s="8" t="str">
        <f>B1783</f>
        <v>Secondary revenue driver</v>
      </c>
      <c r="C1807" s="12"/>
      <c r="D1807" s="12" t="s">
        <v>1026</v>
      </c>
      <c r="E1807" s="12" t="s">
        <v>906</v>
      </c>
      <c r="F1807" s="12"/>
      <c r="G1807" s="12" t="s">
        <v>330</v>
      </c>
      <c r="H1807" s="12"/>
      <c r="I1807" s="60"/>
      <c r="J1807" s="60"/>
      <c r="K1807" s="15"/>
      <c r="L1807" s="15"/>
      <c r="M1807" s="15"/>
      <c r="N1807" s="15"/>
      <c r="O1807" s="15"/>
      <c r="P1807" s="15"/>
      <c r="R1807" s="15"/>
      <c r="S1807" s="1" t="str">
        <f>+S1783</f>
        <v>S$1772</v>
      </c>
      <c r="T1807" s="1" t="str">
        <f t="shared" ref="T1807:CE1807" si="2027">+T1783</f>
        <v>T$1772</v>
      </c>
      <c r="U1807" s="1" t="str">
        <f t="shared" si="2027"/>
        <v>U$1772</v>
      </c>
      <c r="V1807" s="1" t="str">
        <f t="shared" si="2027"/>
        <v>V$1772</v>
      </c>
      <c r="W1807" s="1" t="str">
        <f t="shared" si="2027"/>
        <v>W$1772</v>
      </c>
      <c r="X1807" s="1" t="str">
        <f t="shared" si="2027"/>
        <v>X$1772</v>
      </c>
      <c r="Y1807" s="1" t="str">
        <f t="shared" si="2027"/>
        <v>Y$1772</v>
      </c>
      <c r="Z1807" s="1" t="str">
        <f t="shared" si="2027"/>
        <v>Z$1772</v>
      </c>
      <c r="AA1807" s="1" t="str">
        <f t="shared" si="2027"/>
        <v>AA$1772</v>
      </c>
      <c r="AB1807" s="1" t="str">
        <f t="shared" si="2027"/>
        <v>AB$1772</v>
      </c>
      <c r="AC1807" s="1" t="str">
        <f t="shared" si="2027"/>
        <v>AC$1772</v>
      </c>
      <c r="AD1807" s="1" t="str">
        <f t="shared" si="2027"/>
        <v>AD$1772</v>
      </c>
      <c r="AE1807" s="1" t="str">
        <f t="shared" si="2027"/>
        <v>AE$1772</v>
      </c>
      <c r="AF1807" s="1" t="str">
        <f t="shared" si="2027"/>
        <v>AF$1772</v>
      </c>
      <c r="AG1807" s="1" t="str">
        <f t="shared" si="2027"/>
        <v>AG$1772</v>
      </c>
      <c r="AH1807" s="1" t="str">
        <f t="shared" si="2027"/>
        <v>AH$1772</v>
      </c>
      <c r="AI1807" s="1" t="str">
        <f t="shared" si="2027"/>
        <v>AI$1772</v>
      </c>
      <c r="AJ1807" s="1" t="str">
        <f t="shared" si="2027"/>
        <v>AJ$1772</v>
      </c>
      <c r="AK1807" s="1" t="str">
        <f t="shared" si="2027"/>
        <v>AK$1772</v>
      </c>
      <c r="AL1807" s="1" t="str">
        <f t="shared" si="2027"/>
        <v>AL$1772</v>
      </c>
      <c r="AM1807" s="1" t="str">
        <f t="shared" si="2027"/>
        <v>AM$1772</v>
      </c>
      <c r="AN1807" s="1" t="str">
        <f t="shared" si="2027"/>
        <v>AN$1772</v>
      </c>
      <c r="AO1807" s="1" t="str">
        <f t="shared" si="2027"/>
        <v>AO$1772</v>
      </c>
      <c r="AP1807" s="1" t="str">
        <f t="shared" si="2027"/>
        <v>AP$1772</v>
      </c>
      <c r="AQ1807" s="1" t="str">
        <f t="shared" si="2027"/>
        <v>AQ$1772</v>
      </c>
      <c r="AR1807" s="1" t="str">
        <f t="shared" si="2027"/>
        <v>AR$1772</v>
      </c>
      <c r="AS1807" s="1" t="str">
        <f t="shared" si="2027"/>
        <v>AS$1772</v>
      </c>
      <c r="AT1807" s="1" t="str">
        <f t="shared" si="2027"/>
        <v>AT$1772</v>
      </c>
      <c r="AU1807" s="1" t="str">
        <f t="shared" si="2027"/>
        <v>AU$1772</v>
      </c>
      <c r="AV1807" s="1" t="str">
        <f t="shared" si="2027"/>
        <v>AV$1772</v>
      </c>
      <c r="AW1807" s="1" t="str">
        <f t="shared" si="2027"/>
        <v>AW$1772</v>
      </c>
      <c r="AX1807" s="1" t="str">
        <f t="shared" si="2027"/>
        <v>AX$1772</v>
      </c>
      <c r="AY1807" s="1" t="str">
        <f t="shared" si="2027"/>
        <v>AY$1772</v>
      </c>
      <c r="AZ1807" s="1" t="str">
        <f t="shared" si="2027"/>
        <v>AZ$1772</v>
      </c>
      <c r="BA1807" s="1" t="str">
        <f t="shared" si="2027"/>
        <v>BA$1772</v>
      </c>
      <c r="BB1807" s="1" t="str">
        <f t="shared" si="2027"/>
        <v>BB$1772</v>
      </c>
      <c r="BC1807" s="1" t="str">
        <f t="shared" si="2027"/>
        <v>BC$1772</v>
      </c>
      <c r="BD1807" s="1" t="str">
        <f t="shared" si="2027"/>
        <v>BD$1772</v>
      </c>
      <c r="BE1807" s="1" t="str">
        <f t="shared" si="2027"/>
        <v>BE$1772</v>
      </c>
      <c r="BF1807" s="1" t="str">
        <f t="shared" si="2027"/>
        <v>BF$1772</v>
      </c>
      <c r="BG1807" s="1" t="str">
        <f t="shared" si="2027"/>
        <v>BG$1772</v>
      </c>
      <c r="BH1807" s="1" t="str">
        <f t="shared" si="2027"/>
        <v>BH$1772</v>
      </c>
      <c r="BI1807" s="1" t="str">
        <f t="shared" si="2027"/>
        <v>BI$1772</v>
      </c>
      <c r="BJ1807" s="1" t="str">
        <f t="shared" si="2027"/>
        <v>BJ$1772</v>
      </c>
      <c r="BK1807" s="1" t="str">
        <f t="shared" si="2027"/>
        <v>BK$1772</v>
      </c>
      <c r="BL1807" s="1" t="str">
        <f t="shared" si="2027"/>
        <v>BL$1772</v>
      </c>
      <c r="BM1807" s="1" t="str">
        <f t="shared" si="2027"/>
        <v>BM$1772</v>
      </c>
      <c r="BN1807" s="1" t="str">
        <f t="shared" si="2027"/>
        <v>BN$1772</v>
      </c>
      <c r="BO1807" s="1" t="str">
        <f t="shared" si="2027"/>
        <v>BO$1772</v>
      </c>
      <c r="BP1807" s="1" t="str">
        <f t="shared" si="2027"/>
        <v>BP$1772</v>
      </c>
      <c r="BQ1807" s="1" t="str">
        <f t="shared" si="2027"/>
        <v>BQ$1772</v>
      </c>
      <c r="BR1807" s="1" t="str">
        <f t="shared" si="2027"/>
        <v>BR$1772</v>
      </c>
      <c r="BS1807" s="1" t="str">
        <f t="shared" si="2027"/>
        <v>BS$1772</v>
      </c>
      <c r="BT1807" s="1" t="str">
        <f t="shared" si="2027"/>
        <v>BT$1772</v>
      </c>
      <c r="BU1807" s="1" t="str">
        <f t="shared" si="2027"/>
        <v>BU$1772</v>
      </c>
      <c r="BV1807" s="1" t="str">
        <f t="shared" si="2027"/>
        <v>BV$1772</v>
      </c>
      <c r="BW1807" s="1" t="str">
        <f t="shared" si="2027"/>
        <v>BW$1772</v>
      </c>
      <c r="BX1807" s="1" t="str">
        <f t="shared" si="2027"/>
        <v>BX$1772</v>
      </c>
      <c r="BY1807" s="1" t="str">
        <f t="shared" si="2027"/>
        <v>BY$1772</v>
      </c>
      <c r="BZ1807" s="1" t="str">
        <f t="shared" si="2027"/>
        <v>BZ$1772</v>
      </c>
      <c r="CA1807" s="1" t="str">
        <f t="shared" si="2027"/>
        <v>CA$1772</v>
      </c>
      <c r="CB1807" s="1" t="str">
        <f t="shared" si="2027"/>
        <v>CB$1772</v>
      </c>
      <c r="CC1807" s="1" t="str">
        <f t="shared" si="2027"/>
        <v>CC$1772</v>
      </c>
      <c r="CD1807" s="1" t="str">
        <f t="shared" si="2027"/>
        <v>CD$1772</v>
      </c>
      <c r="CE1807" s="1" t="str">
        <f t="shared" si="2027"/>
        <v>CE$1772</v>
      </c>
      <c r="CF1807" s="1" t="str">
        <f t="shared" ref="CF1807:CL1807" si="2028">+CF1783</f>
        <v>CF$1772</v>
      </c>
      <c r="CG1807" s="1" t="str">
        <f t="shared" si="2028"/>
        <v>CG$1772</v>
      </c>
      <c r="CH1807" s="1" t="str">
        <f t="shared" si="2028"/>
        <v>CH$1772</v>
      </c>
      <c r="CI1807" s="1" t="str">
        <f t="shared" si="2028"/>
        <v>CI$1772</v>
      </c>
      <c r="CJ1807" s="1" t="str">
        <f t="shared" si="2028"/>
        <v>CJ$1772</v>
      </c>
      <c r="CK1807" s="1" t="str">
        <f t="shared" si="2028"/>
        <v>CK$1772</v>
      </c>
      <c r="CL1807" s="1" t="str">
        <f t="shared" si="2028"/>
        <v>CL$1772</v>
      </c>
    </row>
    <row r="1808" spans="1:90" x14ac:dyDescent="0.4">
      <c r="B1808" s="8" t="str">
        <f>B1784</f>
        <v>Secondary volume driver</v>
      </c>
      <c r="C1808" s="12"/>
      <c r="D1808" s="12" t="s">
        <v>1026</v>
      </c>
      <c r="E1808" s="12" t="s">
        <v>906</v>
      </c>
      <c r="F1808" s="12"/>
      <c r="G1808" s="12" t="s">
        <v>330</v>
      </c>
      <c r="H1808" s="12"/>
      <c r="I1808" s="60"/>
      <c r="J1808" s="60"/>
      <c r="K1808" s="15"/>
      <c r="L1808" s="15"/>
      <c r="M1808" s="15"/>
      <c r="N1808" s="15"/>
      <c r="O1808" s="15"/>
      <c r="P1808" s="15"/>
      <c r="R1808" s="15"/>
      <c r="S1808" s="1" t="str">
        <f>+S1784</f>
        <v>S$1773</v>
      </c>
      <c r="T1808" s="1" t="str">
        <f t="shared" ref="T1808:CE1808" si="2029">+T1784</f>
        <v>T$1773</v>
      </c>
      <c r="U1808" s="1" t="str">
        <f t="shared" si="2029"/>
        <v>U$1773</v>
      </c>
      <c r="V1808" s="1" t="str">
        <f t="shared" si="2029"/>
        <v>V$1773</v>
      </c>
      <c r="W1808" s="1" t="str">
        <f t="shared" si="2029"/>
        <v>W$1773</v>
      </c>
      <c r="X1808" s="1" t="str">
        <f t="shared" si="2029"/>
        <v>X$1773</v>
      </c>
      <c r="Y1808" s="1" t="str">
        <f t="shared" si="2029"/>
        <v>Y$1773</v>
      </c>
      <c r="Z1808" s="1" t="str">
        <f t="shared" si="2029"/>
        <v>Z$1773</v>
      </c>
      <c r="AA1808" s="1" t="str">
        <f t="shared" si="2029"/>
        <v>AA$1773</v>
      </c>
      <c r="AB1808" s="1" t="str">
        <f t="shared" si="2029"/>
        <v>AB$1773</v>
      </c>
      <c r="AC1808" s="1" t="str">
        <f t="shared" si="2029"/>
        <v>AC$1773</v>
      </c>
      <c r="AD1808" s="1" t="str">
        <f t="shared" si="2029"/>
        <v>AD$1773</v>
      </c>
      <c r="AE1808" s="1" t="str">
        <f t="shared" si="2029"/>
        <v>AE$1773</v>
      </c>
      <c r="AF1808" s="1" t="str">
        <f t="shared" si="2029"/>
        <v>AF$1773</v>
      </c>
      <c r="AG1808" s="1" t="str">
        <f t="shared" si="2029"/>
        <v>AG$1773</v>
      </c>
      <c r="AH1808" s="1" t="str">
        <f t="shared" si="2029"/>
        <v>AH$1773</v>
      </c>
      <c r="AI1808" s="1" t="str">
        <f t="shared" si="2029"/>
        <v>AI$1773</v>
      </c>
      <c r="AJ1808" s="1" t="str">
        <f t="shared" si="2029"/>
        <v>AJ$1773</v>
      </c>
      <c r="AK1808" s="1" t="str">
        <f t="shared" si="2029"/>
        <v>AK$1773</v>
      </c>
      <c r="AL1808" s="1" t="str">
        <f t="shared" si="2029"/>
        <v>AL$1773</v>
      </c>
      <c r="AM1808" s="1" t="str">
        <f t="shared" si="2029"/>
        <v>AM$1773</v>
      </c>
      <c r="AN1808" s="1" t="str">
        <f t="shared" si="2029"/>
        <v>AN$1773</v>
      </c>
      <c r="AO1808" s="1" t="str">
        <f t="shared" si="2029"/>
        <v>AO$1773</v>
      </c>
      <c r="AP1808" s="1" t="str">
        <f t="shared" si="2029"/>
        <v>AP$1773</v>
      </c>
      <c r="AQ1808" s="1" t="str">
        <f t="shared" si="2029"/>
        <v>AQ$1773</v>
      </c>
      <c r="AR1808" s="1" t="str">
        <f t="shared" si="2029"/>
        <v>AR$1773</v>
      </c>
      <c r="AS1808" s="1" t="str">
        <f t="shared" si="2029"/>
        <v>AS$1773</v>
      </c>
      <c r="AT1808" s="1" t="str">
        <f t="shared" si="2029"/>
        <v>AT$1773</v>
      </c>
      <c r="AU1808" s="1" t="str">
        <f t="shared" si="2029"/>
        <v>AU$1773</v>
      </c>
      <c r="AV1808" s="1" t="str">
        <f t="shared" si="2029"/>
        <v>AV$1773</v>
      </c>
      <c r="AW1808" s="1" t="str">
        <f t="shared" si="2029"/>
        <v>AW$1773</v>
      </c>
      <c r="AX1808" s="1" t="str">
        <f t="shared" si="2029"/>
        <v>AX$1773</v>
      </c>
      <c r="AY1808" s="1" t="str">
        <f t="shared" si="2029"/>
        <v>AY$1773</v>
      </c>
      <c r="AZ1808" s="1" t="str">
        <f t="shared" si="2029"/>
        <v>AZ$1773</v>
      </c>
      <c r="BA1808" s="1" t="str">
        <f t="shared" si="2029"/>
        <v>BA$1773</v>
      </c>
      <c r="BB1808" s="1" t="str">
        <f t="shared" si="2029"/>
        <v>BB$1773</v>
      </c>
      <c r="BC1808" s="1" t="str">
        <f t="shared" si="2029"/>
        <v>BC$1773</v>
      </c>
      <c r="BD1808" s="1" t="str">
        <f t="shared" si="2029"/>
        <v>BD$1773</v>
      </c>
      <c r="BE1808" s="1" t="str">
        <f t="shared" si="2029"/>
        <v>BE$1773</v>
      </c>
      <c r="BF1808" s="1" t="str">
        <f t="shared" si="2029"/>
        <v>BF$1773</v>
      </c>
      <c r="BG1808" s="1" t="str">
        <f t="shared" si="2029"/>
        <v>BG$1773</v>
      </c>
      <c r="BH1808" s="1" t="str">
        <f t="shared" si="2029"/>
        <v>BH$1773</v>
      </c>
      <c r="BI1808" s="1" t="str">
        <f t="shared" si="2029"/>
        <v>BI$1773</v>
      </c>
      <c r="BJ1808" s="1" t="str">
        <f t="shared" si="2029"/>
        <v>BJ$1773</v>
      </c>
      <c r="BK1808" s="1" t="str">
        <f t="shared" si="2029"/>
        <v>BK$1773</v>
      </c>
      <c r="BL1808" s="1" t="str">
        <f t="shared" si="2029"/>
        <v>BL$1773</v>
      </c>
      <c r="BM1808" s="1" t="str">
        <f t="shared" si="2029"/>
        <v>BM$1773</v>
      </c>
      <c r="BN1808" s="1" t="str">
        <f t="shared" si="2029"/>
        <v>BN$1773</v>
      </c>
      <c r="BO1808" s="1" t="str">
        <f t="shared" si="2029"/>
        <v>BO$1773</v>
      </c>
      <c r="BP1808" s="1" t="str">
        <f t="shared" si="2029"/>
        <v>BP$1773</v>
      </c>
      <c r="BQ1808" s="1" t="str">
        <f t="shared" si="2029"/>
        <v>BQ$1773</v>
      </c>
      <c r="BR1808" s="1" t="str">
        <f t="shared" si="2029"/>
        <v>BR$1773</v>
      </c>
      <c r="BS1808" s="1" t="str">
        <f t="shared" si="2029"/>
        <v>BS$1773</v>
      </c>
      <c r="BT1808" s="1" t="str">
        <f t="shared" si="2029"/>
        <v>BT$1773</v>
      </c>
      <c r="BU1808" s="1" t="str">
        <f t="shared" si="2029"/>
        <v>BU$1773</v>
      </c>
      <c r="BV1808" s="1" t="str">
        <f t="shared" si="2029"/>
        <v>BV$1773</v>
      </c>
      <c r="BW1808" s="1" t="str">
        <f t="shared" si="2029"/>
        <v>BW$1773</v>
      </c>
      <c r="BX1808" s="1" t="str">
        <f t="shared" si="2029"/>
        <v>BX$1773</v>
      </c>
      <c r="BY1808" s="1" t="str">
        <f t="shared" si="2029"/>
        <v>BY$1773</v>
      </c>
      <c r="BZ1808" s="1" t="str">
        <f t="shared" si="2029"/>
        <v>BZ$1773</v>
      </c>
      <c r="CA1808" s="1" t="str">
        <f t="shared" si="2029"/>
        <v>CA$1773</v>
      </c>
      <c r="CB1808" s="1" t="str">
        <f t="shared" si="2029"/>
        <v>CB$1773</v>
      </c>
      <c r="CC1808" s="1" t="str">
        <f t="shared" si="2029"/>
        <v>CC$1773</v>
      </c>
      <c r="CD1808" s="1" t="str">
        <f t="shared" si="2029"/>
        <v>CD$1773</v>
      </c>
      <c r="CE1808" s="1" t="str">
        <f t="shared" si="2029"/>
        <v>CE$1773</v>
      </c>
      <c r="CF1808" s="1" t="str">
        <f t="shared" ref="CF1808:CL1808" si="2030">+CF1784</f>
        <v>CF$1773</v>
      </c>
      <c r="CG1808" s="1" t="str">
        <f t="shared" si="2030"/>
        <v>CG$1773</v>
      </c>
      <c r="CH1808" s="1" t="str">
        <f t="shared" si="2030"/>
        <v>CH$1773</v>
      </c>
      <c r="CI1808" s="1" t="str">
        <f t="shared" si="2030"/>
        <v>CI$1773</v>
      </c>
      <c r="CJ1808" s="1" t="str">
        <f t="shared" si="2030"/>
        <v>CJ$1773</v>
      </c>
      <c r="CK1808" s="1" t="str">
        <f t="shared" si="2030"/>
        <v>CK$1773</v>
      </c>
      <c r="CL1808" s="1" t="str">
        <f t="shared" si="2030"/>
        <v>CL$1773</v>
      </c>
    </row>
    <row r="1809" spans="1:90" x14ac:dyDescent="0.4">
      <c r="C1809" s="12"/>
      <c r="D1809" s="12"/>
      <c r="E1809" s="12"/>
      <c r="F1809" s="12"/>
      <c r="G1809" s="12"/>
      <c r="H1809" s="12"/>
      <c r="I1809" s="60"/>
      <c r="J1809" s="60"/>
      <c r="K1809" s="15"/>
      <c r="L1809" s="15"/>
      <c r="M1809" s="15"/>
      <c r="N1809" s="15"/>
      <c r="O1809" s="15"/>
      <c r="P1809" s="15"/>
      <c r="R1809" s="15"/>
      <c r="S1809" s="1"/>
      <c r="T1809" s="1"/>
      <c r="U1809" s="1"/>
      <c r="V1809" s="1"/>
      <c r="W1809" s="1"/>
      <c r="X1809" s="1"/>
      <c r="Y1809" s="1"/>
      <c r="Z1809" s="1"/>
      <c r="AA1809" s="1"/>
      <c r="AB1809" s="1"/>
      <c r="AC1809" s="1"/>
      <c r="AD1809" s="1"/>
      <c r="AE1809" s="1"/>
      <c r="AF1809" s="1"/>
      <c r="AG1809" s="1"/>
      <c r="AH1809" s="1"/>
      <c r="AI1809" s="1"/>
      <c r="AJ1809" s="1"/>
      <c r="AK1809" s="1"/>
      <c r="AL1809" s="1"/>
      <c r="AM1809" s="1"/>
      <c r="AN1809" s="1"/>
      <c r="AO1809" s="1"/>
      <c r="AP1809" s="1"/>
      <c r="AQ1809" s="1"/>
      <c r="AR1809" s="1"/>
      <c r="AS1809" s="1"/>
      <c r="AT1809" s="1"/>
      <c r="AU1809" s="1"/>
      <c r="AV1809" s="1"/>
      <c r="AW1809" s="1"/>
      <c r="AX1809" s="1"/>
      <c r="AY1809" s="1"/>
      <c r="AZ1809" s="1"/>
      <c r="BA1809" s="1"/>
      <c r="BB1809" s="1"/>
      <c r="BC1809" s="1"/>
      <c r="BD1809" s="1"/>
      <c r="BE1809" s="1"/>
      <c r="BF1809" s="1"/>
      <c r="BG1809" s="1"/>
      <c r="BH1809" s="1"/>
      <c r="BI1809" s="1"/>
      <c r="BJ1809" s="1"/>
      <c r="BK1809" s="1"/>
      <c r="BL1809" s="1"/>
      <c r="BM1809" s="1"/>
      <c r="BN1809" s="1"/>
      <c r="BO1809" s="1"/>
      <c r="BP1809" s="1"/>
      <c r="BQ1809" s="1"/>
      <c r="BR1809" s="1"/>
      <c r="BS1809" s="1"/>
      <c r="BT1809" s="1"/>
      <c r="BU1809" s="1"/>
      <c r="BV1809" s="1"/>
      <c r="BW1809" s="1"/>
      <c r="BX1809" s="1"/>
      <c r="BY1809" s="1"/>
      <c r="BZ1809" s="1"/>
      <c r="CA1809" s="1"/>
      <c r="CB1809" s="1"/>
      <c r="CC1809" s="1"/>
      <c r="CD1809" s="1"/>
      <c r="CE1809" s="1"/>
      <c r="CF1809" s="1"/>
      <c r="CG1809" s="1"/>
      <c r="CH1809" s="1"/>
      <c r="CI1809" s="1"/>
      <c r="CJ1809" s="1"/>
      <c r="CK1809" s="1"/>
      <c r="CL1809" s="1"/>
    </row>
    <row r="1810" spans="1:90" x14ac:dyDescent="0.4">
      <c r="C1810" s="12"/>
      <c r="D1810" s="12"/>
      <c r="E1810" s="12"/>
      <c r="F1810" s="12"/>
      <c r="G1810" s="12"/>
      <c r="H1810" s="12"/>
      <c r="I1810" s="60"/>
      <c r="J1810" s="60"/>
      <c r="K1810" s="15"/>
      <c r="L1810" s="15"/>
      <c r="M1810" s="15"/>
      <c r="N1810" s="15"/>
      <c r="O1810" s="15"/>
      <c r="P1810" s="15"/>
      <c r="R1810" s="15"/>
      <c r="S1810" s="1">
        <v>-100</v>
      </c>
      <c r="T1810" s="1">
        <v>-100</v>
      </c>
      <c r="U1810" s="1">
        <v>-100</v>
      </c>
      <c r="V1810" s="1">
        <v>-100</v>
      </c>
      <c r="W1810" s="1">
        <v>-100</v>
      </c>
      <c r="X1810" s="1">
        <v>-100</v>
      </c>
      <c r="Y1810" s="1">
        <v>-100</v>
      </c>
      <c r="Z1810" s="1">
        <v>-100</v>
      </c>
      <c r="AA1810" s="1">
        <v>-100</v>
      </c>
      <c r="AB1810" s="1">
        <v>-100</v>
      </c>
      <c r="AC1810" s="1">
        <v>-100</v>
      </c>
      <c r="AD1810" s="1">
        <v>-100</v>
      </c>
      <c r="AE1810" s="1">
        <v>-100</v>
      </c>
      <c r="AF1810" s="1">
        <v>-100</v>
      </c>
      <c r="AG1810" s="1">
        <v>-100</v>
      </c>
      <c r="AH1810" s="1">
        <v>-100</v>
      </c>
      <c r="AI1810" s="1">
        <v>-100</v>
      </c>
      <c r="AJ1810" s="1">
        <v>-100</v>
      </c>
      <c r="AK1810" s="1">
        <v>-100</v>
      </c>
      <c r="AL1810" s="1">
        <v>-100</v>
      </c>
      <c r="AM1810" s="1">
        <v>-100</v>
      </c>
      <c r="AN1810" s="1">
        <v>-100</v>
      </c>
      <c r="AO1810" s="1">
        <v>-100</v>
      </c>
      <c r="AP1810" s="1">
        <v>-100</v>
      </c>
      <c r="AQ1810" s="1">
        <v>-100</v>
      </c>
      <c r="AR1810" s="1">
        <v>-100</v>
      </c>
      <c r="AS1810" s="1">
        <v>-100</v>
      </c>
      <c r="AT1810" s="1">
        <v>-100</v>
      </c>
      <c r="AU1810" s="1">
        <v>-100</v>
      </c>
      <c r="AV1810" s="1">
        <v>-100</v>
      </c>
      <c r="AW1810" s="1">
        <v>-100</v>
      </c>
      <c r="AX1810" s="1">
        <v>-100</v>
      </c>
      <c r="AY1810" s="1">
        <v>-100</v>
      </c>
      <c r="AZ1810" s="1">
        <v>-100</v>
      </c>
      <c r="BA1810" s="1">
        <v>-100</v>
      </c>
      <c r="BB1810" s="1">
        <v>-100</v>
      </c>
      <c r="BC1810" s="1">
        <v>-100</v>
      </c>
      <c r="BD1810" s="1">
        <v>-100</v>
      </c>
      <c r="BE1810" s="1">
        <v>-100</v>
      </c>
      <c r="BF1810" s="1">
        <v>-100</v>
      </c>
      <c r="BG1810" s="1">
        <v>-100</v>
      </c>
      <c r="BH1810" s="1">
        <v>-100</v>
      </c>
      <c r="BI1810" s="1">
        <v>-100</v>
      </c>
      <c r="BJ1810" s="1">
        <v>-100</v>
      </c>
      <c r="BK1810" s="1">
        <v>-100</v>
      </c>
      <c r="BL1810" s="1">
        <v>-100</v>
      </c>
      <c r="BM1810" s="1">
        <v>-100</v>
      </c>
      <c r="BN1810" s="1">
        <v>-100</v>
      </c>
      <c r="BO1810" s="1">
        <v>-100</v>
      </c>
      <c r="BP1810" s="1">
        <v>-100</v>
      </c>
      <c r="BQ1810" s="1">
        <v>-100</v>
      </c>
      <c r="BR1810" s="1">
        <v>-100</v>
      </c>
      <c r="BS1810" s="1">
        <v>-100</v>
      </c>
      <c r="BT1810" s="1">
        <v>-100</v>
      </c>
      <c r="BU1810" s="1">
        <v>-100</v>
      </c>
      <c r="BV1810" s="1">
        <v>-100</v>
      </c>
      <c r="BW1810" s="1">
        <v>-100</v>
      </c>
      <c r="BX1810" s="1">
        <v>-100</v>
      </c>
      <c r="BY1810" s="1">
        <v>-100</v>
      </c>
      <c r="BZ1810" s="1">
        <v>-100</v>
      </c>
      <c r="CA1810" s="1">
        <v>-100</v>
      </c>
      <c r="CB1810" s="1">
        <v>-100</v>
      </c>
      <c r="CC1810" s="1">
        <v>-100</v>
      </c>
      <c r="CD1810" s="1">
        <v>-100</v>
      </c>
      <c r="CE1810" s="1">
        <v>-100</v>
      </c>
      <c r="CF1810" s="1">
        <v>-100</v>
      </c>
      <c r="CG1810" s="1">
        <v>-100</v>
      </c>
      <c r="CH1810" s="1">
        <v>-100</v>
      </c>
      <c r="CI1810" s="1">
        <v>-100</v>
      </c>
      <c r="CJ1810" s="1">
        <v>-100</v>
      </c>
      <c r="CK1810" s="1">
        <v>-100</v>
      </c>
      <c r="CL1810" s="1">
        <v>-100</v>
      </c>
    </row>
    <row r="1811" spans="1:90" x14ac:dyDescent="0.4">
      <c r="C1811" s="12"/>
      <c r="D1811" s="12"/>
      <c r="E1811" s="12"/>
      <c r="F1811" s="12"/>
      <c r="G1811" s="12"/>
      <c r="H1811" s="12"/>
      <c r="I1811" s="60"/>
      <c r="J1811" s="60"/>
      <c r="K1811" s="15"/>
      <c r="L1811" s="15"/>
      <c r="M1811" s="15"/>
      <c r="N1811" s="15"/>
      <c r="O1811" s="15"/>
      <c r="P1811" s="15"/>
      <c r="R1811" s="15"/>
      <c r="S1811" s="1">
        <v>10</v>
      </c>
      <c r="T1811" s="1">
        <v>10</v>
      </c>
      <c r="U1811" s="1">
        <v>10</v>
      </c>
      <c r="V1811" s="1">
        <v>10</v>
      </c>
      <c r="W1811" s="1">
        <v>10</v>
      </c>
      <c r="X1811" s="1">
        <v>10</v>
      </c>
      <c r="Y1811" s="1">
        <v>10</v>
      </c>
      <c r="Z1811" s="1">
        <v>10</v>
      </c>
      <c r="AA1811" s="1">
        <v>10</v>
      </c>
      <c r="AB1811" s="1">
        <v>10</v>
      </c>
      <c r="AC1811" s="1">
        <v>10</v>
      </c>
      <c r="AD1811" s="1">
        <v>10</v>
      </c>
      <c r="AE1811" s="1">
        <v>10</v>
      </c>
      <c r="AF1811" s="1">
        <v>10</v>
      </c>
      <c r="AG1811" s="1">
        <v>10</v>
      </c>
      <c r="AH1811" s="1">
        <v>10</v>
      </c>
      <c r="AI1811" s="1">
        <v>10</v>
      </c>
      <c r="AJ1811" s="1">
        <v>10</v>
      </c>
      <c r="AK1811" s="1">
        <v>10</v>
      </c>
      <c r="AL1811" s="1">
        <v>10</v>
      </c>
      <c r="AM1811" s="1">
        <v>10</v>
      </c>
      <c r="AN1811" s="1">
        <v>10</v>
      </c>
      <c r="AO1811" s="1">
        <v>10</v>
      </c>
      <c r="AP1811" s="1">
        <v>10</v>
      </c>
      <c r="AQ1811" s="1">
        <v>10</v>
      </c>
      <c r="AR1811" s="1">
        <v>10</v>
      </c>
      <c r="AS1811" s="1">
        <v>10</v>
      </c>
      <c r="AT1811" s="1">
        <v>10</v>
      </c>
      <c r="AU1811" s="1">
        <v>10</v>
      </c>
      <c r="AV1811" s="1">
        <v>10</v>
      </c>
      <c r="AW1811" s="1">
        <v>10</v>
      </c>
      <c r="AX1811" s="1">
        <v>10</v>
      </c>
      <c r="AY1811" s="1">
        <v>10</v>
      </c>
      <c r="AZ1811" s="1">
        <v>10</v>
      </c>
      <c r="BA1811" s="1">
        <v>10</v>
      </c>
      <c r="BB1811" s="1">
        <v>10</v>
      </c>
      <c r="BC1811" s="1">
        <v>10</v>
      </c>
      <c r="BD1811" s="1">
        <v>10</v>
      </c>
      <c r="BE1811" s="1">
        <v>10</v>
      </c>
      <c r="BF1811" s="1">
        <v>10</v>
      </c>
      <c r="BG1811" s="1">
        <v>10</v>
      </c>
      <c r="BH1811" s="1">
        <v>10</v>
      </c>
      <c r="BI1811" s="1">
        <v>10</v>
      </c>
      <c r="BJ1811" s="1">
        <v>10</v>
      </c>
      <c r="BK1811" s="1">
        <v>10</v>
      </c>
      <c r="BL1811" s="1">
        <v>10</v>
      </c>
      <c r="BM1811" s="1">
        <v>10</v>
      </c>
      <c r="BN1811" s="1">
        <v>10</v>
      </c>
      <c r="BO1811" s="1">
        <v>10</v>
      </c>
      <c r="BP1811" s="1">
        <v>10</v>
      </c>
      <c r="BQ1811" s="1">
        <v>10</v>
      </c>
      <c r="BR1811" s="1">
        <v>10</v>
      </c>
      <c r="BS1811" s="1">
        <v>10</v>
      </c>
      <c r="BT1811" s="1">
        <v>10</v>
      </c>
      <c r="BU1811" s="1">
        <v>10</v>
      </c>
      <c r="BV1811" s="1">
        <v>10</v>
      </c>
      <c r="BW1811" s="1">
        <v>10</v>
      </c>
      <c r="BX1811" s="1">
        <v>10</v>
      </c>
      <c r="BY1811" s="1">
        <v>10</v>
      </c>
      <c r="BZ1811" s="1">
        <v>10</v>
      </c>
      <c r="CA1811" s="1">
        <v>10</v>
      </c>
      <c r="CB1811" s="1">
        <v>10</v>
      </c>
      <c r="CC1811" s="1">
        <v>10</v>
      </c>
      <c r="CD1811" s="1">
        <v>10</v>
      </c>
      <c r="CE1811" s="1">
        <v>10</v>
      </c>
      <c r="CF1811" s="1">
        <v>10</v>
      </c>
      <c r="CG1811" s="1">
        <v>10</v>
      </c>
      <c r="CH1811" s="1">
        <v>10</v>
      </c>
      <c r="CI1811" s="1">
        <v>10</v>
      </c>
      <c r="CJ1811" s="1">
        <v>10</v>
      </c>
      <c r="CK1811" s="1">
        <v>10</v>
      </c>
      <c r="CL1811" s="1">
        <v>10</v>
      </c>
    </row>
    <row r="1812" spans="1:90" x14ac:dyDescent="0.4">
      <c r="C1812" s="12"/>
      <c r="D1812" s="12"/>
      <c r="E1812" s="12" t="s">
        <v>906</v>
      </c>
      <c r="F1812" s="12"/>
      <c r="G1812" s="12"/>
      <c r="H1812" s="12"/>
      <c r="I1812" s="60"/>
      <c r="J1812" s="60"/>
      <c r="K1812" s="15"/>
      <c r="L1812" s="15"/>
      <c r="M1812" s="15"/>
      <c r="N1812" s="15"/>
      <c r="O1812" s="15"/>
      <c r="P1812" s="15"/>
      <c r="R1812" s="15"/>
      <c r="S1812" s="76"/>
      <c r="T1812" s="76"/>
      <c r="U1812" s="76"/>
      <c r="V1812" s="76"/>
      <c r="W1812" s="76"/>
      <c r="X1812" s="76"/>
      <c r="Y1812" s="76"/>
      <c r="Z1812" s="76"/>
      <c r="AA1812" s="76"/>
      <c r="AB1812" s="76"/>
      <c r="AC1812" s="76"/>
      <c r="AD1812" s="76"/>
      <c r="AE1812" s="76"/>
      <c r="AF1812" s="76"/>
      <c r="AG1812" s="76"/>
      <c r="AH1812" s="76"/>
      <c r="AI1812" s="76"/>
      <c r="AJ1812" s="76"/>
      <c r="AK1812" s="76"/>
      <c r="AL1812" s="76"/>
      <c r="AM1812" s="76"/>
      <c r="AN1812" s="76"/>
      <c r="AO1812" s="76"/>
      <c r="AP1812" s="76"/>
      <c r="AQ1812" s="76"/>
      <c r="AR1812" s="76"/>
      <c r="AS1812" s="76"/>
      <c r="AT1812" s="76"/>
      <c r="AU1812" s="76"/>
      <c r="AV1812" s="76"/>
      <c r="AW1812" s="76"/>
      <c r="AX1812" s="76"/>
      <c r="AY1812" s="76"/>
      <c r="AZ1812" s="76"/>
      <c r="BA1812" s="76"/>
      <c r="BB1812" s="76"/>
      <c r="BC1812" s="76"/>
      <c r="BD1812" s="76"/>
      <c r="BE1812" s="76"/>
      <c r="BF1812" s="76"/>
      <c r="BG1812" s="76"/>
      <c r="BH1812" s="76"/>
      <c r="BI1812" s="76"/>
      <c r="BJ1812" s="76"/>
      <c r="BK1812" s="76"/>
      <c r="BL1812" s="76"/>
      <c r="BM1812" s="76"/>
      <c r="BN1812" s="76"/>
      <c r="BO1812" s="76"/>
      <c r="BP1812" s="76"/>
      <c r="BQ1812" s="76"/>
      <c r="BR1812" s="76"/>
      <c r="BS1812" s="76"/>
      <c r="BT1812" s="76"/>
      <c r="BU1812" s="76"/>
      <c r="BV1812" s="76"/>
      <c r="BW1812" s="76"/>
      <c r="BX1812" s="76"/>
      <c r="BY1812" s="76"/>
      <c r="BZ1812" s="76"/>
      <c r="CA1812" s="76"/>
      <c r="CB1812" s="76"/>
      <c r="CC1812" s="76"/>
      <c r="CD1812" s="76"/>
      <c r="CE1812" s="76"/>
      <c r="CF1812" s="76"/>
      <c r="CG1812" s="76"/>
      <c r="CH1812" s="76"/>
      <c r="CI1812" s="76"/>
      <c r="CJ1812" s="76"/>
      <c r="CK1812" s="76"/>
      <c r="CL1812" s="76"/>
    </row>
    <row r="1813" spans="1:90" x14ac:dyDescent="0.4">
      <c r="B1813" s="168" t="s">
        <v>487</v>
      </c>
      <c r="C1813" s="167"/>
      <c r="D1813" s="167"/>
      <c r="E1813" s="167" t="s">
        <v>906</v>
      </c>
      <c r="F1813" s="167"/>
      <c r="G1813" s="167"/>
      <c r="H1813" s="167"/>
      <c r="I1813" s="169"/>
      <c r="J1813" s="169"/>
      <c r="K1813" s="190"/>
      <c r="L1813" s="190"/>
      <c r="M1813" s="190"/>
      <c r="N1813" s="190"/>
      <c r="O1813" s="190"/>
      <c r="P1813" s="190"/>
      <c r="R1813" s="191"/>
      <c r="S1813" s="167"/>
      <c r="T1813" s="167"/>
      <c r="U1813" s="167"/>
      <c r="V1813" s="167"/>
      <c r="W1813" s="167"/>
      <c r="X1813" s="167"/>
      <c r="Y1813" s="167"/>
      <c r="Z1813" s="167"/>
      <c r="AA1813" s="167"/>
      <c r="AB1813" s="167"/>
      <c r="AC1813" s="167"/>
      <c r="AD1813" s="167"/>
      <c r="AE1813" s="167"/>
      <c r="AF1813" s="167"/>
      <c r="AG1813" s="167"/>
      <c r="AH1813" s="167"/>
      <c r="AI1813" s="167"/>
      <c r="AJ1813" s="167"/>
      <c r="AK1813" s="167"/>
      <c r="AL1813" s="167"/>
      <c r="AM1813" s="167"/>
      <c r="AN1813" s="167"/>
      <c r="AO1813" s="167"/>
      <c r="AP1813" s="167"/>
      <c r="AQ1813" s="167"/>
      <c r="AR1813" s="167"/>
      <c r="AS1813" s="167"/>
      <c r="AT1813" s="167"/>
      <c r="AU1813" s="167"/>
      <c r="AV1813" s="167"/>
      <c r="AW1813" s="167"/>
      <c r="AX1813" s="167"/>
      <c r="AY1813" s="167"/>
      <c r="AZ1813" s="167"/>
      <c r="BA1813" s="167"/>
      <c r="BB1813" s="167"/>
      <c r="BC1813" s="167"/>
      <c r="BD1813" s="167"/>
      <c r="BE1813" s="167"/>
      <c r="BF1813" s="167"/>
      <c r="BG1813" s="167"/>
      <c r="BH1813" s="167"/>
      <c r="BI1813" s="167"/>
      <c r="BJ1813" s="167"/>
      <c r="BK1813" s="167"/>
      <c r="BL1813" s="167"/>
      <c r="BM1813" s="167"/>
      <c r="BN1813" s="167"/>
      <c r="BO1813" s="167"/>
      <c r="BP1813" s="167"/>
      <c r="BQ1813" s="167"/>
      <c r="BR1813" s="167"/>
      <c r="BS1813" s="167"/>
      <c r="BT1813" s="167"/>
      <c r="BU1813" s="167"/>
      <c r="BV1813" s="167"/>
      <c r="BW1813" s="167"/>
      <c r="BX1813" s="167"/>
      <c r="BY1813" s="167"/>
      <c r="BZ1813" s="167"/>
      <c r="CA1813" s="167"/>
      <c r="CB1813" s="167"/>
      <c r="CC1813" s="167"/>
      <c r="CD1813" s="167"/>
      <c r="CE1813" s="167"/>
      <c r="CF1813" s="167"/>
      <c r="CG1813" s="167"/>
      <c r="CH1813" s="167"/>
      <c r="CI1813" s="167"/>
      <c r="CJ1813" s="167"/>
      <c r="CK1813" s="167"/>
      <c r="CL1813" s="167"/>
    </row>
    <row r="1814" spans="1:90" x14ac:dyDescent="0.4">
      <c r="B1814" s="168" t="s">
        <v>489</v>
      </c>
      <c r="C1814" s="167"/>
      <c r="D1814" s="167"/>
      <c r="E1814" s="167" t="s">
        <v>906</v>
      </c>
      <c r="F1814" s="167"/>
      <c r="G1814" s="167"/>
      <c r="H1814" s="167"/>
      <c r="I1814" s="169"/>
      <c r="J1814" s="169"/>
      <c r="K1814" s="190"/>
      <c r="L1814" s="190"/>
      <c r="M1814" s="190"/>
      <c r="N1814" s="190"/>
      <c r="O1814" s="190"/>
      <c r="P1814" s="190"/>
      <c r="R1814" s="191"/>
      <c r="S1814" s="167"/>
      <c r="T1814" s="167"/>
      <c r="U1814" s="167"/>
      <c r="V1814" s="167"/>
      <c r="W1814" s="167"/>
      <c r="X1814" s="167"/>
      <c r="Y1814" s="167"/>
      <c r="Z1814" s="167"/>
      <c r="AA1814" s="167"/>
      <c r="AB1814" s="167"/>
      <c r="AC1814" s="167"/>
      <c r="AD1814" s="167"/>
      <c r="AE1814" s="167"/>
      <c r="AF1814" s="167"/>
      <c r="AG1814" s="167"/>
      <c r="AH1814" s="167"/>
      <c r="AI1814" s="167"/>
      <c r="AJ1814" s="167"/>
      <c r="AK1814" s="167"/>
      <c r="AL1814" s="167"/>
      <c r="AM1814" s="167"/>
      <c r="AN1814" s="167"/>
      <c r="AO1814" s="167"/>
      <c r="AP1814" s="167"/>
      <c r="AQ1814" s="167"/>
      <c r="AR1814" s="167"/>
      <c r="AS1814" s="167"/>
      <c r="AT1814" s="167"/>
      <c r="AU1814" s="167"/>
      <c r="AV1814" s="167"/>
      <c r="AW1814" s="167"/>
      <c r="AX1814" s="167"/>
      <c r="AY1814" s="167"/>
      <c r="AZ1814" s="167"/>
      <c r="BA1814" s="167"/>
      <c r="BB1814" s="167"/>
      <c r="BC1814" s="167"/>
      <c r="BD1814" s="167"/>
      <c r="BE1814" s="167"/>
      <c r="BF1814" s="167"/>
      <c r="BG1814" s="167"/>
      <c r="BH1814" s="167"/>
      <c r="BI1814" s="167"/>
      <c r="BJ1814" s="167"/>
      <c r="BK1814" s="167"/>
      <c r="BL1814" s="167"/>
      <c r="BM1814" s="167"/>
      <c r="BN1814" s="167"/>
      <c r="BO1814" s="167"/>
      <c r="BP1814" s="167"/>
      <c r="BQ1814" s="167"/>
      <c r="BR1814" s="167"/>
      <c r="BS1814" s="167"/>
      <c r="BT1814" s="167"/>
      <c r="BU1814" s="167"/>
      <c r="BV1814" s="167"/>
      <c r="BW1814" s="167"/>
      <c r="BX1814" s="167"/>
      <c r="BY1814" s="167"/>
      <c r="BZ1814" s="167"/>
      <c r="CA1814" s="167"/>
      <c r="CB1814" s="167"/>
      <c r="CC1814" s="167"/>
      <c r="CD1814" s="167"/>
      <c r="CE1814" s="167"/>
      <c r="CF1814" s="167"/>
      <c r="CG1814" s="167"/>
      <c r="CH1814" s="167"/>
      <c r="CI1814" s="167"/>
      <c r="CJ1814" s="167"/>
      <c r="CK1814" s="167"/>
      <c r="CL1814" s="167"/>
    </row>
    <row r="1815" spans="1:90" x14ac:dyDescent="0.4">
      <c r="B1815" s="168" t="s">
        <v>459</v>
      </c>
      <c r="C1815" s="167"/>
      <c r="D1815" s="167"/>
      <c r="E1815" s="167" t="s">
        <v>906</v>
      </c>
      <c r="F1815" s="167"/>
      <c r="G1815" s="167"/>
      <c r="H1815" s="167"/>
      <c r="I1815" s="169"/>
      <c r="J1815" s="169"/>
      <c r="K1815" s="190"/>
      <c r="L1815" s="190"/>
      <c r="M1815" s="190"/>
      <c r="N1815" s="190"/>
      <c r="O1815" s="190"/>
      <c r="P1815" s="190"/>
      <c r="R1815" s="191"/>
      <c r="S1815" s="192" t="str">
        <f>ADDRESS(ROW(S1810),COLUMN(S1810),2)</f>
        <v>S$1810</v>
      </c>
      <c r="T1815" s="192" t="str">
        <f t="shared" ref="T1815:CE1815" si="2031">ADDRESS(ROW(T1810),COLUMN(T1810),2)</f>
        <v>T$1810</v>
      </c>
      <c r="U1815" s="192" t="str">
        <f t="shared" si="2031"/>
        <v>U$1810</v>
      </c>
      <c r="V1815" s="192" t="str">
        <f t="shared" si="2031"/>
        <v>V$1810</v>
      </c>
      <c r="W1815" s="192" t="str">
        <f t="shared" si="2031"/>
        <v>W$1810</v>
      </c>
      <c r="X1815" s="192" t="str">
        <f t="shared" si="2031"/>
        <v>X$1810</v>
      </c>
      <c r="Y1815" s="192" t="str">
        <f t="shared" si="2031"/>
        <v>Y$1810</v>
      </c>
      <c r="Z1815" s="192" t="str">
        <f t="shared" si="2031"/>
        <v>Z$1810</v>
      </c>
      <c r="AA1815" s="192" t="str">
        <f t="shared" si="2031"/>
        <v>AA$1810</v>
      </c>
      <c r="AB1815" s="192" t="str">
        <f t="shared" si="2031"/>
        <v>AB$1810</v>
      </c>
      <c r="AC1815" s="192" t="str">
        <f t="shared" si="2031"/>
        <v>AC$1810</v>
      </c>
      <c r="AD1815" s="192" t="str">
        <f t="shared" si="2031"/>
        <v>AD$1810</v>
      </c>
      <c r="AE1815" s="192" t="str">
        <f t="shared" si="2031"/>
        <v>AE$1810</v>
      </c>
      <c r="AF1815" s="192" t="str">
        <f t="shared" si="2031"/>
        <v>AF$1810</v>
      </c>
      <c r="AG1815" s="192" t="str">
        <f t="shared" si="2031"/>
        <v>AG$1810</v>
      </c>
      <c r="AH1815" s="192" t="str">
        <f t="shared" si="2031"/>
        <v>AH$1810</v>
      </c>
      <c r="AI1815" s="192" t="str">
        <f t="shared" si="2031"/>
        <v>AI$1810</v>
      </c>
      <c r="AJ1815" s="192" t="str">
        <f t="shared" si="2031"/>
        <v>AJ$1810</v>
      </c>
      <c r="AK1815" s="192" t="str">
        <f t="shared" si="2031"/>
        <v>AK$1810</v>
      </c>
      <c r="AL1815" s="192" t="str">
        <f t="shared" si="2031"/>
        <v>AL$1810</v>
      </c>
      <c r="AM1815" s="192" t="str">
        <f t="shared" si="2031"/>
        <v>AM$1810</v>
      </c>
      <c r="AN1815" s="192" t="str">
        <f t="shared" si="2031"/>
        <v>AN$1810</v>
      </c>
      <c r="AO1815" s="192" t="str">
        <f t="shared" si="2031"/>
        <v>AO$1810</v>
      </c>
      <c r="AP1815" s="192" t="str">
        <f t="shared" si="2031"/>
        <v>AP$1810</v>
      </c>
      <c r="AQ1815" s="192" t="str">
        <f t="shared" si="2031"/>
        <v>AQ$1810</v>
      </c>
      <c r="AR1815" s="192" t="str">
        <f t="shared" si="2031"/>
        <v>AR$1810</v>
      </c>
      <c r="AS1815" s="192" t="str">
        <f t="shared" si="2031"/>
        <v>AS$1810</v>
      </c>
      <c r="AT1815" s="192" t="str">
        <f t="shared" si="2031"/>
        <v>AT$1810</v>
      </c>
      <c r="AU1815" s="192" t="str">
        <f t="shared" si="2031"/>
        <v>AU$1810</v>
      </c>
      <c r="AV1815" s="192" t="str">
        <f t="shared" si="2031"/>
        <v>AV$1810</v>
      </c>
      <c r="AW1815" s="192" t="str">
        <f t="shared" si="2031"/>
        <v>AW$1810</v>
      </c>
      <c r="AX1815" s="192" t="str">
        <f t="shared" si="2031"/>
        <v>AX$1810</v>
      </c>
      <c r="AY1815" s="192" t="str">
        <f t="shared" si="2031"/>
        <v>AY$1810</v>
      </c>
      <c r="AZ1815" s="192" t="str">
        <f t="shared" si="2031"/>
        <v>AZ$1810</v>
      </c>
      <c r="BA1815" s="192" t="str">
        <f t="shared" si="2031"/>
        <v>BA$1810</v>
      </c>
      <c r="BB1815" s="192" t="str">
        <f t="shared" si="2031"/>
        <v>BB$1810</v>
      </c>
      <c r="BC1815" s="192" t="str">
        <f t="shared" si="2031"/>
        <v>BC$1810</v>
      </c>
      <c r="BD1815" s="192" t="str">
        <f t="shared" si="2031"/>
        <v>BD$1810</v>
      </c>
      <c r="BE1815" s="192" t="str">
        <f t="shared" si="2031"/>
        <v>BE$1810</v>
      </c>
      <c r="BF1815" s="192" t="str">
        <f t="shared" si="2031"/>
        <v>BF$1810</v>
      </c>
      <c r="BG1815" s="192" t="str">
        <f t="shared" si="2031"/>
        <v>BG$1810</v>
      </c>
      <c r="BH1815" s="192" t="str">
        <f t="shared" si="2031"/>
        <v>BH$1810</v>
      </c>
      <c r="BI1815" s="192" t="str">
        <f t="shared" si="2031"/>
        <v>BI$1810</v>
      </c>
      <c r="BJ1815" s="192" t="str">
        <f t="shared" si="2031"/>
        <v>BJ$1810</v>
      </c>
      <c r="BK1815" s="192" t="str">
        <f t="shared" si="2031"/>
        <v>BK$1810</v>
      </c>
      <c r="BL1815" s="192" t="str">
        <f t="shared" si="2031"/>
        <v>BL$1810</v>
      </c>
      <c r="BM1815" s="192" t="str">
        <f t="shared" si="2031"/>
        <v>BM$1810</v>
      </c>
      <c r="BN1815" s="192" t="str">
        <f t="shared" si="2031"/>
        <v>BN$1810</v>
      </c>
      <c r="BO1815" s="192" t="str">
        <f t="shared" si="2031"/>
        <v>BO$1810</v>
      </c>
      <c r="BP1815" s="192" t="str">
        <f t="shared" si="2031"/>
        <v>BP$1810</v>
      </c>
      <c r="BQ1815" s="192" t="str">
        <f t="shared" si="2031"/>
        <v>BQ$1810</v>
      </c>
      <c r="BR1815" s="192" t="str">
        <f t="shared" si="2031"/>
        <v>BR$1810</v>
      </c>
      <c r="BS1815" s="192" t="str">
        <f t="shared" si="2031"/>
        <v>BS$1810</v>
      </c>
      <c r="BT1815" s="192" t="str">
        <f t="shared" si="2031"/>
        <v>BT$1810</v>
      </c>
      <c r="BU1815" s="192" t="str">
        <f t="shared" si="2031"/>
        <v>BU$1810</v>
      </c>
      <c r="BV1815" s="192" t="str">
        <f t="shared" si="2031"/>
        <v>BV$1810</v>
      </c>
      <c r="BW1815" s="192" t="str">
        <f t="shared" si="2031"/>
        <v>BW$1810</v>
      </c>
      <c r="BX1815" s="192" t="str">
        <f t="shared" si="2031"/>
        <v>BX$1810</v>
      </c>
      <c r="BY1815" s="192" t="str">
        <f t="shared" si="2031"/>
        <v>BY$1810</v>
      </c>
      <c r="BZ1815" s="192" t="str">
        <f t="shared" si="2031"/>
        <v>BZ$1810</v>
      </c>
      <c r="CA1815" s="192" t="str">
        <f t="shared" si="2031"/>
        <v>CA$1810</v>
      </c>
      <c r="CB1815" s="192" t="str">
        <f t="shared" si="2031"/>
        <v>CB$1810</v>
      </c>
      <c r="CC1815" s="192" t="str">
        <f t="shared" si="2031"/>
        <v>CC$1810</v>
      </c>
      <c r="CD1815" s="192" t="str">
        <f t="shared" si="2031"/>
        <v>CD$1810</v>
      </c>
      <c r="CE1815" s="192" t="str">
        <f t="shared" si="2031"/>
        <v>CE$1810</v>
      </c>
      <c r="CF1815" s="192" t="str">
        <f t="shared" ref="CF1815:CL1815" si="2032">ADDRESS(ROW(CF1810),COLUMN(CF1810),2)</f>
        <v>CF$1810</v>
      </c>
      <c r="CG1815" s="192" t="str">
        <f t="shared" si="2032"/>
        <v>CG$1810</v>
      </c>
      <c r="CH1815" s="192" t="str">
        <f t="shared" si="2032"/>
        <v>CH$1810</v>
      </c>
      <c r="CI1815" s="192" t="str">
        <f t="shared" si="2032"/>
        <v>CI$1810</v>
      </c>
      <c r="CJ1815" s="192" t="str">
        <f t="shared" si="2032"/>
        <v>CJ$1810</v>
      </c>
      <c r="CK1815" s="192" t="str">
        <f t="shared" si="2032"/>
        <v>CK$1810</v>
      </c>
      <c r="CL1815" s="192" t="str">
        <f t="shared" si="2032"/>
        <v>CL$1810</v>
      </c>
    </row>
    <row r="1816" spans="1:90" x14ac:dyDescent="0.4">
      <c r="B1816" s="168" t="s">
        <v>460</v>
      </c>
      <c r="C1816" s="193"/>
      <c r="D1816" s="193"/>
      <c r="E1816" s="193" t="s">
        <v>906</v>
      </c>
      <c r="F1816" s="193"/>
      <c r="G1816" s="193"/>
      <c r="H1816" s="193"/>
      <c r="I1816" s="194"/>
      <c r="J1816" s="194"/>
      <c r="K1816" s="195"/>
      <c r="L1816" s="195"/>
      <c r="M1816" s="195"/>
      <c r="N1816" s="195"/>
      <c r="O1816" s="195"/>
      <c r="P1816" s="195"/>
      <c r="R1816" s="195"/>
      <c r="S1816" s="192" t="str">
        <f>ADDRESS(ROW(S1811),COLUMN(S1811),2)</f>
        <v>S$1811</v>
      </c>
      <c r="T1816" s="192" t="str">
        <f t="shared" ref="T1816:CE1816" si="2033">ADDRESS(ROW(T1811),COLUMN(T1811),2)</f>
        <v>T$1811</v>
      </c>
      <c r="U1816" s="192" t="str">
        <f t="shared" si="2033"/>
        <v>U$1811</v>
      </c>
      <c r="V1816" s="192" t="str">
        <f t="shared" si="2033"/>
        <v>V$1811</v>
      </c>
      <c r="W1816" s="192" t="str">
        <f t="shared" si="2033"/>
        <v>W$1811</v>
      </c>
      <c r="X1816" s="192" t="str">
        <f t="shared" si="2033"/>
        <v>X$1811</v>
      </c>
      <c r="Y1816" s="192" t="str">
        <f t="shared" si="2033"/>
        <v>Y$1811</v>
      </c>
      <c r="Z1816" s="192" t="str">
        <f t="shared" si="2033"/>
        <v>Z$1811</v>
      </c>
      <c r="AA1816" s="192" t="str">
        <f t="shared" si="2033"/>
        <v>AA$1811</v>
      </c>
      <c r="AB1816" s="192" t="str">
        <f t="shared" si="2033"/>
        <v>AB$1811</v>
      </c>
      <c r="AC1816" s="192" t="str">
        <f t="shared" si="2033"/>
        <v>AC$1811</v>
      </c>
      <c r="AD1816" s="192" t="str">
        <f t="shared" si="2033"/>
        <v>AD$1811</v>
      </c>
      <c r="AE1816" s="192" t="str">
        <f t="shared" si="2033"/>
        <v>AE$1811</v>
      </c>
      <c r="AF1816" s="192" t="str">
        <f t="shared" si="2033"/>
        <v>AF$1811</v>
      </c>
      <c r="AG1816" s="192" t="str">
        <f t="shared" si="2033"/>
        <v>AG$1811</v>
      </c>
      <c r="AH1816" s="192" t="str">
        <f t="shared" si="2033"/>
        <v>AH$1811</v>
      </c>
      <c r="AI1816" s="192" t="str">
        <f t="shared" si="2033"/>
        <v>AI$1811</v>
      </c>
      <c r="AJ1816" s="192" t="str">
        <f t="shared" si="2033"/>
        <v>AJ$1811</v>
      </c>
      <c r="AK1816" s="192" t="str">
        <f t="shared" si="2033"/>
        <v>AK$1811</v>
      </c>
      <c r="AL1816" s="192" t="str">
        <f t="shared" si="2033"/>
        <v>AL$1811</v>
      </c>
      <c r="AM1816" s="192" t="str">
        <f t="shared" si="2033"/>
        <v>AM$1811</v>
      </c>
      <c r="AN1816" s="192" t="str">
        <f t="shared" si="2033"/>
        <v>AN$1811</v>
      </c>
      <c r="AO1816" s="192" t="str">
        <f t="shared" si="2033"/>
        <v>AO$1811</v>
      </c>
      <c r="AP1816" s="192" t="str">
        <f t="shared" si="2033"/>
        <v>AP$1811</v>
      </c>
      <c r="AQ1816" s="192" t="str">
        <f t="shared" si="2033"/>
        <v>AQ$1811</v>
      </c>
      <c r="AR1816" s="192" t="str">
        <f t="shared" si="2033"/>
        <v>AR$1811</v>
      </c>
      <c r="AS1816" s="192" t="str">
        <f t="shared" si="2033"/>
        <v>AS$1811</v>
      </c>
      <c r="AT1816" s="192" t="str">
        <f t="shared" si="2033"/>
        <v>AT$1811</v>
      </c>
      <c r="AU1816" s="192" t="str">
        <f t="shared" si="2033"/>
        <v>AU$1811</v>
      </c>
      <c r="AV1816" s="192" t="str">
        <f t="shared" si="2033"/>
        <v>AV$1811</v>
      </c>
      <c r="AW1816" s="192" t="str">
        <f t="shared" si="2033"/>
        <v>AW$1811</v>
      </c>
      <c r="AX1816" s="192" t="str">
        <f t="shared" si="2033"/>
        <v>AX$1811</v>
      </c>
      <c r="AY1816" s="192" t="str">
        <f t="shared" si="2033"/>
        <v>AY$1811</v>
      </c>
      <c r="AZ1816" s="192" t="str">
        <f t="shared" si="2033"/>
        <v>AZ$1811</v>
      </c>
      <c r="BA1816" s="192" t="str">
        <f t="shared" si="2033"/>
        <v>BA$1811</v>
      </c>
      <c r="BB1816" s="192" t="str">
        <f t="shared" si="2033"/>
        <v>BB$1811</v>
      </c>
      <c r="BC1816" s="192" t="str">
        <f t="shared" si="2033"/>
        <v>BC$1811</v>
      </c>
      <c r="BD1816" s="192" t="str">
        <f t="shared" si="2033"/>
        <v>BD$1811</v>
      </c>
      <c r="BE1816" s="192" t="str">
        <f t="shared" si="2033"/>
        <v>BE$1811</v>
      </c>
      <c r="BF1816" s="192" t="str">
        <f t="shared" si="2033"/>
        <v>BF$1811</v>
      </c>
      <c r="BG1816" s="192" t="str">
        <f t="shared" si="2033"/>
        <v>BG$1811</v>
      </c>
      <c r="BH1816" s="192" t="str">
        <f t="shared" si="2033"/>
        <v>BH$1811</v>
      </c>
      <c r="BI1816" s="192" t="str">
        <f t="shared" si="2033"/>
        <v>BI$1811</v>
      </c>
      <c r="BJ1816" s="192" t="str">
        <f t="shared" si="2033"/>
        <v>BJ$1811</v>
      </c>
      <c r="BK1816" s="192" t="str">
        <f t="shared" si="2033"/>
        <v>BK$1811</v>
      </c>
      <c r="BL1816" s="192" t="str">
        <f t="shared" si="2033"/>
        <v>BL$1811</v>
      </c>
      <c r="BM1816" s="192" t="str">
        <f t="shared" si="2033"/>
        <v>BM$1811</v>
      </c>
      <c r="BN1816" s="192" t="str">
        <f t="shared" si="2033"/>
        <v>BN$1811</v>
      </c>
      <c r="BO1816" s="192" t="str">
        <f t="shared" si="2033"/>
        <v>BO$1811</v>
      </c>
      <c r="BP1816" s="192" t="str">
        <f t="shared" si="2033"/>
        <v>BP$1811</v>
      </c>
      <c r="BQ1816" s="192" t="str">
        <f t="shared" si="2033"/>
        <v>BQ$1811</v>
      </c>
      <c r="BR1816" s="192" t="str">
        <f t="shared" si="2033"/>
        <v>BR$1811</v>
      </c>
      <c r="BS1816" s="192" t="str">
        <f t="shared" si="2033"/>
        <v>BS$1811</v>
      </c>
      <c r="BT1816" s="192" t="str">
        <f t="shared" si="2033"/>
        <v>BT$1811</v>
      </c>
      <c r="BU1816" s="192" t="str">
        <f t="shared" si="2033"/>
        <v>BU$1811</v>
      </c>
      <c r="BV1816" s="192" t="str">
        <f t="shared" si="2033"/>
        <v>BV$1811</v>
      </c>
      <c r="BW1816" s="192" t="str">
        <f t="shared" si="2033"/>
        <v>BW$1811</v>
      </c>
      <c r="BX1816" s="192" t="str">
        <f t="shared" si="2033"/>
        <v>BX$1811</v>
      </c>
      <c r="BY1816" s="192" t="str">
        <f t="shared" si="2033"/>
        <v>BY$1811</v>
      </c>
      <c r="BZ1816" s="192" t="str">
        <f t="shared" si="2033"/>
        <v>BZ$1811</v>
      </c>
      <c r="CA1816" s="192" t="str">
        <f t="shared" si="2033"/>
        <v>CA$1811</v>
      </c>
      <c r="CB1816" s="192" t="str">
        <f t="shared" si="2033"/>
        <v>CB$1811</v>
      </c>
      <c r="CC1816" s="192" t="str">
        <f t="shared" si="2033"/>
        <v>CC$1811</v>
      </c>
      <c r="CD1816" s="192" t="str">
        <f t="shared" si="2033"/>
        <v>CD$1811</v>
      </c>
      <c r="CE1816" s="192" t="str">
        <f t="shared" si="2033"/>
        <v>CE$1811</v>
      </c>
      <c r="CF1816" s="192" t="str">
        <f t="shared" ref="CF1816:CL1816" si="2034">ADDRESS(ROW(CF1811),COLUMN(CF1811),2)</f>
        <v>CF$1811</v>
      </c>
      <c r="CG1816" s="192" t="str">
        <f t="shared" si="2034"/>
        <v>CG$1811</v>
      </c>
      <c r="CH1816" s="192" t="str">
        <f t="shared" si="2034"/>
        <v>CH$1811</v>
      </c>
      <c r="CI1816" s="192" t="str">
        <f t="shared" si="2034"/>
        <v>CI$1811</v>
      </c>
      <c r="CJ1816" s="192" t="str">
        <f t="shared" si="2034"/>
        <v>CJ$1811</v>
      </c>
      <c r="CK1816" s="192" t="str">
        <f t="shared" si="2034"/>
        <v>CK$1811</v>
      </c>
      <c r="CL1816" s="192" t="str">
        <f t="shared" si="2034"/>
        <v>CL$1811</v>
      </c>
    </row>
    <row r="1817" spans="1:90" x14ac:dyDescent="0.4">
      <c r="B1817" s="168" t="s">
        <v>488</v>
      </c>
      <c r="C1817" s="193"/>
      <c r="D1817" s="193"/>
      <c r="E1817" s="193" t="s">
        <v>906</v>
      </c>
      <c r="F1817" s="193"/>
      <c r="G1817" s="193"/>
      <c r="H1817" s="193"/>
      <c r="I1817" s="194"/>
      <c r="J1817" s="194"/>
      <c r="K1817" s="195"/>
      <c r="L1817" s="195"/>
      <c r="M1817" s="195"/>
      <c r="N1817" s="195"/>
      <c r="O1817" s="195"/>
      <c r="P1817" s="195"/>
      <c r="R1817" s="195"/>
      <c r="S1817" s="183"/>
      <c r="T1817" s="183"/>
      <c r="U1817" s="183"/>
      <c r="V1817" s="183"/>
      <c r="W1817" s="183"/>
      <c r="X1817" s="183"/>
      <c r="Y1817" s="183"/>
      <c r="Z1817" s="183"/>
      <c r="AA1817" s="183"/>
      <c r="AB1817" s="183"/>
      <c r="AC1817" s="183"/>
      <c r="AD1817" s="183"/>
      <c r="AE1817" s="183"/>
      <c r="AF1817" s="183"/>
      <c r="AG1817" s="183"/>
      <c r="AH1817" s="183"/>
      <c r="AI1817" s="183"/>
      <c r="AJ1817" s="183"/>
      <c r="AK1817" s="183"/>
      <c r="AL1817" s="183"/>
      <c r="AM1817" s="183"/>
      <c r="AN1817" s="183"/>
      <c r="AO1817" s="183"/>
      <c r="AP1817" s="183"/>
      <c r="AQ1817" s="183"/>
      <c r="AR1817" s="183"/>
      <c r="AS1817" s="183"/>
      <c r="AT1817" s="183"/>
      <c r="AU1817" s="183"/>
      <c r="AV1817" s="183"/>
      <c r="AW1817" s="183"/>
      <c r="AX1817" s="183"/>
      <c r="AY1817" s="183"/>
      <c r="AZ1817" s="183"/>
      <c r="BA1817" s="183"/>
      <c r="BB1817" s="183"/>
      <c r="BC1817" s="183"/>
      <c r="BD1817" s="183"/>
      <c r="BE1817" s="183"/>
      <c r="BF1817" s="183"/>
      <c r="BG1817" s="183"/>
      <c r="BH1817" s="183"/>
      <c r="BI1817" s="183"/>
      <c r="BJ1817" s="183"/>
      <c r="BK1817" s="183"/>
      <c r="BL1817" s="183"/>
      <c r="BM1817" s="183"/>
      <c r="BN1817" s="183"/>
      <c r="BO1817" s="183"/>
      <c r="BP1817" s="183"/>
      <c r="BQ1817" s="183"/>
      <c r="BR1817" s="183"/>
      <c r="BS1817" s="183"/>
      <c r="BT1817" s="183"/>
      <c r="BU1817" s="183"/>
      <c r="BV1817" s="183"/>
      <c r="BW1817" s="183"/>
      <c r="BX1817" s="183"/>
      <c r="BY1817" s="183"/>
      <c r="BZ1817" s="183"/>
      <c r="CA1817" s="183"/>
      <c r="CB1817" s="183"/>
      <c r="CC1817" s="183"/>
      <c r="CD1817" s="183"/>
      <c r="CE1817" s="183"/>
      <c r="CF1817" s="183"/>
      <c r="CG1817" s="183"/>
      <c r="CH1817" s="183"/>
      <c r="CI1817" s="183"/>
      <c r="CJ1817" s="183"/>
      <c r="CK1817" s="183"/>
      <c r="CL1817" s="183"/>
    </row>
    <row r="1818" spans="1:90" x14ac:dyDescent="0.4">
      <c r="B1818" s="168" t="s">
        <v>501</v>
      </c>
      <c r="C1818" s="193"/>
      <c r="D1818" s="193"/>
      <c r="E1818" s="193" t="s">
        <v>906</v>
      </c>
      <c r="F1818" s="193"/>
      <c r="G1818" s="193"/>
      <c r="H1818" s="193"/>
      <c r="I1818" s="194"/>
      <c r="J1818" s="194"/>
      <c r="K1818" s="195"/>
      <c r="L1818" s="195"/>
      <c r="M1818" s="195"/>
      <c r="N1818" s="195"/>
      <c r="O1818" s="195"/>
      <c r="P1818" s="195"/>
      <c r="R1818" s="195"/>
      <c r="S1818" s="183"/>
      <c r="T1818" s="183"/>
      <c r="U1818" s="183"/>
      <c r="V1818" s="183"/>
      <c r="W1818" s="183"/>
      <c r="X1818" s="183"/>
      <c r="Y1818" s="183"/>
      <c r="Z1818" s="183"/>
      <c r="AA1818" s="183"/>
      <c r="AB1818" s="183"/>
      <c r="AC1818" s="183"/>
      <c r="AD1818" s="183"/>
      <c r="AE1818" s="183"/>
      <c r="AF1818" s="183"/>
      <c r="AG1818" s="183"/>
      <c r="AH1818" s="183"/>
      <c r="AI1818" s="183"/>
      <c r="AJ1818" s="183"/>
      <c r="AK1818" s="183"/>
      <c r="AL1818" s="183"/>
      <c r="AM1818" s="183"/>
      <c r="AN1818" s="183"/>
      <c r="AO1818" s="183"/>
      <c r="AP1818" s="183"/>
      <c r="AQ1818" s="183"/>
      <c r="AR1818" s="183"/>
      <c r="AS1818" s="183"/>
      <c r="AT1818" s="183"/>
      <c r="AU1818" s="183"/>
      <c r="AV1818" s="183"/>
      <c r="AW1818" s="183"/>
      <c r="AX1818" s="183"/>
      <c r="AY1818" s="183"/>
      <c r="AZ1818" s="183"/>
      <c r="BA1818" s="183"/>
      <c r="BB1818" s="183"/>
      <c r="BC1818" s="183"/>
      <c r="BD1818" s="183"/>
      <c r="BE1818" s="183"/>
      <c r="BF1818" s="183"/>
      <c r="BG1818" s="183"/>
      <c r="BH1818" s="183"/>
      <c r="BI1818" s="183"/>
      <c r="BJ1818" s="183"/>
      <c r="BK1818" s="183"/>
      <c r="BL1818" s="183"/>
      <c r="BM1818" s="183"/>
      <c r="BN1818" s="183"/>
      <c r="BO1818" s="183"/>
      <c r="BP1818" s="183"/>
      <c r="BQ1818" s="183"/>
      <c r="BR1818" s="183"/>
      <c r="BS1818" s="183"/>
      <c r="BT1818" s="183"/>
      <c r="BU1818" s="183"/>
      <c r="BV1818" s="183"/>
      <c r="BW1818" s="183"/>
      <c r="BX1818" s="183"/>
      <c r="BY1818" s="183"/>
      <c r="BZ1818" s="183"/>
      <c r="CA1818" s="183"/>
      <c r="CB1818" s="183"/>
      <c r="CC1818" s="183"/>
      <c r="CD1818" s="183"/>
      <c r="CE1818" s="183"/>
      <c r="CF1818" s="183"/>
      <c r="CG1818" s="183"/>
      <c r="CH1818" s="183"/>
      <c r="CI1818" s="183"/>
      <c r="CJ1818" s="183"/>
      <c r="CK1818" s="183"/>
      <c r="CL1818" s="183"/>
    </row>
    <row r="1819" spans="1:90" x14ac:dyDescent="0.4">
      <c r="B1819" s="168" t="s">
        <v>461</v>
      </c>
      <c r="C1819" s="193"/>
      <c r="D1819" s="193"/>
      <c r="E1819" s="193" t="s">
        <v>906</v>
      </c>
      <c r="F1819" s="193"/>
      <c r="G1819" s="193"/>
      <c r="H1819" s="193"/>
      <c r="I1819" s="194"/>
      <c r="J1819" s="194"/>
      <c r="K1819" s="195"/>
      <c r="L1819" s="195"/>
      <c r="M1819" s="195"/>
      <c r="N1819" s="195"/>
      <c r="O1819" s="195"/>
      <c r="P1819" s="195"/>
      <c r="R1819" s="195"/>
      <c r="S1819" s="192" t="str">
        <f>ADDRESS(ROW(S1810),COLUMN(S1810),2)</f>
        <v>S$1810</v>
      </c>
      <c r="T1819" s="192" t="str">
        <f t="shared" ref="T1819:CE1819" si="2035">ADDRESS(ROW(T1810),COLUMN(T1810),2)</f>
        <v>T$1810</v>
      </c>
      <c r="U1819" s="192" t="str">
        <f t="shared" si="2035"/>
        <v>U$1810</v>
      </c>
      <c r="V1819" s="192" t="str">
        <f t="shared" si="2035"/>
        <v>V$1810</v>
      </c>
      <c r="W1819" s="192" t="str">
        <f t="shared" si="2035"/>
        <v>W$1810</v>
      </c>
      <c r="X1819" s="192" t="str">
        <f t="shared" si="2035"/>
        <v>X$1810</v>
      </c>
      <c r="Y1819" s="192" t="str">
        <f t="shared" si="2035"/>
        <v>Y$1810</v>
      </c>
      <c r="Z1819" s="192" t="str">
        <f t="shared" si="2035"/>
        <v>Z$1810</v>
      </c>
      <c r="AA1819" s="192" t="str">
        <f t="shared" si="2035"/>
        <v>AA$1810</v>
      </c>
      <c r="AB1819" s="192" t="str">
        <f t="shared" si="2035"/>
        <v>AB$1810</v>
      </c>
      <c r="AC1819" s="192" t="str">
        <f t="shared" si="2035"/>
        <v>AC$1810</v>
      </c>
      <c r="AD1819" s="192" t="str">
        <f t="shared" si="2035"/>
        <v>AD$1810</v>
      </c>
      <c r="AE1819" s="192" t="str">
        <f t="shared" si="2035"/>
        <v>AE$1810</v>
      </c>
      <c r="AF1819" s="192" t="str">
        <f t="shared" si="2035"/>
        <v>AF$1810</v>
      </c>
      <c r="AG1819" s="192" t="str">
        <f t="shared" si="2035"/>
        <v>AG$1810</v>
      </c>
      <c r="AH1819" s="192" t="str">
        <f t="shared" si="2035"/>
        <v>AH$1810</v>
      </c>
      <c r="AI1819" s="192" t="str">
        <f t="shared" si="2035"/>
        <v>AI$1810</v>
      </c>
      <c r="AJ1819" s="192" t="str">
        <f t="shared" si="2035"/>
        <v>AJ$1810</v>
      </c>
      <c r="AK1819" s="192" t="str">
        <f t="shared" si="2035"/>
        <v>AK$1810</v>
      </c>
      <c r="AL1819" s="192" t="str">
        <f t="shared" si="2035"/>
        <v>AL$1810</v>
      </c>
      <c r="AM1819" s="192" t="str">
        <f t="shared" si="2035"/>
        <v>AM$1810</v>
      </c>
      <c r="AN1819" s="192" t="str">
        <f t="shared" si="2035"/>
        <v>AN$1810</v>
      </c>
      <c r="AO1819" s="192" t="str">
        <f t="shared" si="2035"/>
        <v>AO$1810</v>
      </c>
      <c r="AP1819" s="192" t="str">
        <f t="shared" si="2035"/>
        <v>AP$1810</v>
      </c>
      <c r="AQ1819" s="192" t="str">
        <f t="shared" si="2035"/>
        <v>AQ$1810</v>
      </c>
      <c r="AR1819" s="192" t="str">
        <f t="shared" si="2035"/>
        <v>AR$1810</v>
      </c>
      <c r="AS1819" s="192" t="str">
        <f t="shared" si="2035"/>
        <v>AS$1810</v>
      </c>
      <c r="AT1819" s="192" t="str">
        <f t="shared" si="2035"/>
        <v>AT$1810</v>
      </c>
      <c r="AU1819" s="192" t="str">
        <f t="shared" si="2035"/>
        <v>AU$1810</v>
      </c>
      <c r="AV1819" s="192" t="str">
        <f t="shared" si="2035"/>
        <v>AV$1810</v>
      </c>
      <c r="AW1819" s="192" t="str">
        <f t="shared" si="2035"/>
        <v>AW$1810</v>
      </c>
      <c r="AX1819" s="192" t="str">
        <f t="shared" si="2035"/>
        <v>AX$1810</v>
      </c>
      <c r="AY1819" s="192" t="str">
        <f t="shared" si="2035"/>
        <v>AY$1810</v>
      </c>
      <c r="AZ1819" s="192" t="str">
        <f t="shared" si="2035"/>
        <v>AZ$1810</v>
      </c>
      <c r="BA1819" s="192" t="str">
        <f t="shared" si="2035"/>
        <v>BA$1810</v>
      </c>
      <c r="BB1819" s="192" t="str">
        <f t="shared" si="2035"/>
        <v>BB$1810</v>
      </c>
      <c r="BC1819" s="192" t="str">
        <f t="shared" si="2035"/>
        <v>BC$1810</v>
      </c>
      <c r="BD1819" s="192" t="str">
        <f t="shared" si="2035"/>
        <v>BD$1810</v>
      </c>
      <c r="BE1819" s="192" t="str">
        <f t="shared" si="2035"/>
        <v>BE$1810</v>
      </c>
      <c r="BF1819" s="192" t="str">
        <f t="shared" si="2035"/>
        <v>BF$1810</v>
      </c>
      <c r="BG1819" s="192" t="str">
        <f t="shared" si="2035"/>
        <v>BG$1810</v>
      </c>
      <c r="BH1819" s="192" t="str">
        <f t="shared" si="2035"/>
        <v>BH$1810</v>
      </c>
      <c r="BI1819" s="192" t="str">
        <f t="shared" si="2035"/>
        <v>BI$1810</v>
      </c>
      <c r="BJ1819" s="192" t="str">
        <f t="shared" si="2035"/>
        <v>BJ$1810</v>
      </c>
      <c r="BK1819" s="192" t="str">
        <f t="shared" si="2035"/>
        <v>BK$1810</v>
      </c>
      <c r="BL1819" s="192" t="str">
        <f t="shared" si="2035"/>
        <v>BL$1810</v>
      </c>
      <c r="BM1819" s="192" t="str">
        <f t="shared" si="2035"/>
        <v>BM$1810</v>
      </c>
      <c r="BN1819" s="192" t="str">
        <f t="shared" si="2035"/>
        <v>BN$1810</v>
      </c>
      <c r="BO1819" s="192" t="str">
        <f t="shared" si="2035"/>
        <v>BO$1810</v>
      </c>
      <c r="BP1819" s="192" t="str">
        <f t="shared" si="2035"/>
        <v>BP$1810</v>
      </c>
      <c r="BQ1819" s="192" t="str">
        <f t="shared" si="2035"/>
        <v>BQ$1810</v>
      </c>
      <c r="BR1819" s="192" t="str">
        <f t="shared" si="2035"/>
        <v>BR$1810</v>
      </c>
      <c r="BS1819" s="192" t="str">
        <f t="shared" si="2035"/>
        <v>BS$1810</v>
      </c>
      <c r="BT1819" s="192" t="str">
        <f t="shared" si="2035"/>
        <v>BT$1810</v>
      </c>
      <c r="BU1819" s="192" t="str">
        <f t="shared" si="2035"/>
        <v>BU$1810</v>
      </c>
      <c r="BV1819" s="192" t="str">
        <f t="shared" si="2035"/>
        <v>BV$1810</v>
      </c>
      <c r="BW1819" s="192" t="str">
        <f t="shared" si="2035"/>
        <v>BW$1810</v>
      </c>
      <c r="BX1819" s="192" t="str">
        <f t="shared" si="2035"/>
        <v>BX$1810</v>
      </c>
      <c r="BY1819" s="192" t="str">
        <f t="shared" si="2035"/>
        <v>BY$1810</v>
      </c>
      <c r="BZ1819" s="192" t="str">
        <f t="shared" si="2035"/>
        <v>BZ$1810</v>
      </c>
      <c r="CA1819" s="192" t="str">
        <f t="shared" si="2035"/>
        <v>CA$1810</v>
      </c>
      <c r="CB1819" s="192" t="str">
        <f t="shared" si="2035"/>
        <v>CB$1810</v>
      </c>
      <c r="CC1819" s="192" t="str">
        <f t="shared" si="2035"/>
        <v>CC$1810</v>
      </c>
      <c r="CD1819" s="192" t="str">
        <f t="shared" si="2035"/>
        <v>CD$1810</v>
      </c>
      <c r="CE1819" s="192" t="str">
        <f t="shared" si="2035"/>
        <v>CE$1810</v>
      </c>
      <c r="CF1819" s="192" t="str">
        <f t="shared" ref="CF1819:CL1819" si="2036">ADDRESS(ROW(CF1810),COLUMN(CF1810),2)</f>
        <v>CF$1810</v>
      </c>
      <c r="CG1819" s="192" t="str">
        <f t="shared" si="2036"/>
        <v>CG$1810</v>
      </c>
      <c r="CH1819" s="192" t="str">
        <f t="shared" si="2036"/>
        <v>CH$1810</v>
      </c>
      <c r="CI1819" s="192" t="str">
        <f t="shared" si="2036"/>
        <v>CI$1810</v>
      </c>
      <c r="CJ1819" s="192" t="str">
        <f t="shared" si="2036"/>
        <v>CJ$1810</v>
      </c>
      <c r="CK1819" s="192" t="str">
        <f t="shared" si="2036"/>
        <v>CK$1810</v>
      </c>
      <c r="CL1819" s="192" t="str">
        <f t="shared" si="2036"/>
        <v>CL$1810</v>
      </c>
    </row>
    <row r="1820" spans="1:90" x14ac:dyDescent="0.4">
      <c r="B1820" s="168" t="s">
        <v>462</v>
      </c>
      <c r="C1820" s="193"/>
      <c r="D1820" s="193"/>
      <c r="E1820" s="193" t="s">
        <v>906</v>
      </c>
      <c r="F1820" s="193"/>
      <c r="G1820" s="193"/>
      <c r="H1820" s="193"/>
      <c r="I1820" s="194"/>
      <c r="J1820" s="194"/>
      <c r="K1820" s="195"/>
      <c r="L1820" s="195"/>
      <c r="M1820" s="195"/>
      <c r="N1820" s="195"/>
      <c r="O1820" s="195"/>
      <c r="P1820" s="195"/>
      <c r="R1820" s="195"/>
      <c r="S1820" s="192" t="str">
        <f>ADDRESS(ROW(S1811),COLUMN(S1811),2)</f>
        <v>S$1811</v>
      </c>
      <c r="T1820" s="192" t="str">
        <f t="shared" ref="T1820:CE1820" si="2037">ADDRESS(ROW(T1811),COLUMN(T1811),2)</f>
        <v>T$1811</v>
      </c>
      <c r="U1820" s="192" t="str">
        <f t="shared" si="2037"/>
        <v>U$1811</v>
      </c>
      <c r="V1820" s="192" t="str">
        <f t="shared" si="2037"/>
        <v>V$1811</v>
      </c>
      <c r="W1820" s="192" t="str">
        <f t="shared" si="2037"/>
        <v>W$1811</v>
      </c>
      <c r="X1820" s="192" t="str">
        <f t="shared" si="2037"/>
        <v>X$1811</v>
      </c>
      <c r="Y1820" s="192" t="str">
        <f t="shared" si="2037"/>
        <v>Y$1811</v>
      </c>
      <c r="Z1820" s="192" t="str">
        <f t="shared" si="2037"/>
        <v>Z$1811</v>
      </c>
      <c r="AA1820" s="192" t="str">
        <f t="shared" si="2037"/>
        <v>AA$1811</v>
      </c>
      <c r="AB1820" s="192" t="str">
        <f t="shared" si="2037"/>
        <v>AB$1811</v>
      </c>
      <c r="AC1820" s="192" t="str">
        <f t="shared" si="2037"/>
        <v>AC$1811</v>
      </c>
      <c r="AD1820" s="192" t="str">
        <f t="shared" si="2037"/>
        <v>AD$1811</v>
      </c>
      <c r="AE1820" s="192" t="str">
        <f t="shared" si="2037"/>
        <v>AE$1811</v>
      </c>
      <c r="AF1820" s="192" t="str">
        <f t="shared" si="2037"/>
        <v>AF$1811</v>
      </c>
      <c r="AG1820" s="192" t="str">
        <f t="shared" si="2037"/>
        <v>AG$1811</v>
      </c>
      <c r="AH1820" s="192" t="str">
        <f t="shared" si="2037"/>
        <v>AH$1811</v>
      </c>
      <c r="AI1820" s="192" t="str">
        <f t="shared" si="2037"/>
        <v>AI$1811</v>
      </c>
      <c r="AJ1820" s="192" t="str">
        <f t="shared" si="2037"/>
        <v>AJ$1811</v>
      </c>
      <c r="AK1820" s="192" t="str">
        <f t="shared" si="2037"/>
        <v>AK$1811</v>
      </c>
      <c r="AL1820" s="192" t="str">
        <f t="shared" si="2037"/>
        <v>AL$1811</v>
      </c>
      <c r="AM1820" s="192" t="str">
        <f t="shared" si="2037"/>
        <v>AM$1811</v>
      </c>
      <c r="AN1820" s="192" t="str">
        <f t="shared" si="2037"/>
        <v>AN$1811</v>
      </c>
      <c r="AO1820" s="192" t="str">
        <f t="shared" si="2037"/>
        <v>AO$1811</v>
      </c>
      <c r="AP1820" s="192" t="str">
        <f t="shared" si="2037"/>
        <v>AP$1811</v>
      </c>
      <c r="AQ1820" s="192" t="str">
        <f t="shared" si="2037"/>
        <v>AQ$1811</v>
      </c>
      <c r="AR1820" s="192" t="str">
        <f t="shared" si="2037"/>
        <v>AR$1811</v>
      </c>
      <c r="AS1820" s="192" t="str">
        <f t="shared" si="2037"/>
        <v>AS$1811</v>
      </c>
      <c r="AT1820" s="192" t="str">
        <f t="shared" si="2037"/>
        <v>AT$1811</v>
      </c>
      <c r="AU1820" s="192" t="str">
        <f t="shared" si="2037"/>
        <v>AU$1811</v>
      </c>
      <c r="AV1820" s="192" t="str">
        <f t="shared" si="2037"/>
        <v>AV$1811</v>
      </c>
      <c r="AW1820" s="192" t="str">
        <f t="shared" si="2037"/>
        <v>AW$1811</v>
      </c>
      <c r="AX1820" s="192" t="str">
        <f t="shared" si="2037"/>
        <v>AX$1811</v>
      </c>
      <c r="AY1820" s="192" t="str">
        <f t="shared" si="2037"/>
        <v>AY$1811</v>
      </c>
      <c r="AZ1820" s="192" t="str">
        <f t="shared" si="2037"/>
        <v>AZ$1811</v>
      </c>
      <c r="BA1820" s="192" t="str">
        <f t="shared" si="2037"/>
        <v>BA$1811</v>
      </c>
      <c r="BB1820" s="192" t="str">
        <f t="shared" si="2037"/>
        <v>BB$1811</v>
      </c>
      <c r="BC1820" s="192" t="str">
        <f t="shared" si="2037"/>
        <v>BC$1811</v>
      </c>
      <c r="BD1820" s="192" t="str">
        <f t="shared" si="2037"/>
        <v>BD$1811</v>
      </c>
      <c r="BE1820" s="192" t="str">
        <f t="shared" si="2037"/>
        <v>BE$1811</v>
      </c>
      <c r="BF1820" s="192" t="str">
        <f t="shared" si="2037"/>
        <v>BF$1811</v>
      </c>
      <c r="BG1820" s="192" t="str">
        <f t="shared" si="2037"/>
        <v>BG$1811</v>
      </c>
      <c r="BH1820" s="192" t="str">
        <f t="shared" si="2037"/>
        <v>BH$1811</v>
      </c>
      <c r="BI1820" s="192" t="str">
        <f t="shared" si="2037"/>
        <v>BI$1811</v>
      </c>
      <c r="BJ1820" s="192" t="str">
        <f t="shared" si="2037"/>
        <v>BJ$1811</v>
      </c>
      <c r="BK1820" s="192" t="str">
        <f t="shared" si="2037"/>
        <v>BK$1811</v>
      </c>
      <c r="BL1820" s="192" t="str">
        <f t="shared" si="2037"/>
        <v>BL$1811</v>
      </c>
      <c r="BM1820" s="192" t="str">
        <f t="shared" si="2037"/>
        <v>BM$1811</v>
      </c>
      <c r="BN1820" s="192" t="str">
        <f t="shared" si="2037"/>
        <v>BN$1811</v>
      </c>
      <c r="BO1820" s="192" t="str">
        <f t="shared" si="2037"/>
        <v>BO$1811</v>
      </c>
      <c r="BP1820" s="192" t="str">
        <f t="shared" si="2037"/>
        <v>BP$1811</v>
      </c>
      <c r="BQ1820" s="192" t="str">
        <f t="shared" si="2037"/>
        <v>BQ$1811</v>
      </c>
      <c r="BR1820" s="192" t="str">
        <f t="shared" si="2037"/>
        <v>BR$1811</v>
      </c>
      <c r="BS1820" s="192" t="str">
        <f t="shared" si="2037"/>
        <v>BS$1811</v>
      </c>
      <c r="BT1820" s="192" t="str">
        <f t="shared" si="2037"/>
        <v>BT$1811</v>
      </c>
      <c r="BU1820" s="192" t="str">
        <f t="shared" si="2037"/>
        <v>BU$1811</v>
      </c>
      <c r="BV1820" s="192" t="str">
        <f t="shared" si="2037"/>
        <v>BV$1811</v>
      </c>
      <c r="BW1820" s="192" t="str">
        <f t="shared" si="2037"/>
        <v>BW$1811</v>
      </c>
      <c r="BX1820" s="192" t="str">
        <f t="shared" si="2037"/>
        <v>BX$1811</v>
      </c>
      <c r="BY1820" s="192" t="str">
        <f t="shared" si="2037"/>
        <v>BY$1811</v>
      </c>
      <c r="BZ1820" s="192" t="str">
        <f t="shared" si="2037"/>
        <v>BZ$1811</v>
      </c>
      <c r="CA1820" s="192" t="str">
        <f t="shared" si="2037"/>
        <v>CA$1811</v>
      </c>
      <c r="CB1820" s="192" t="str">
        <f t="shared" si="2037"/>
        <v>CB$1811</v>
      </c>
      <c r="CC1820" s="192" t="str">
        <f t="shared" si="2037"/>
        <v>CC$1811</v>
      </c>
      <c r="CD1820" s="192" t="str">
        <f t="shared" si="2037"/>
        <v>CD$1811</v>
      </c>
      <c r="CE1820" s="192" t="str">
        <f t="shared" si="2037"/>
        <v>CE$1811</v>
      </c>
      <c r="CF1820" s="192" t="str">
        <f t="shared" ref="CF1820:CL1820" si="2038">ADDRESS(ROW(CF1811),COLUMN(CF1811),2)</f>
        <v>CF$1811</v>
      </c>
      <c r="CG1820" s="192" t="str">
        <f t="shared" si="2038"/>
        <v>CG$1811</v>
      </c>
      <c r="CH1820" s="192" t="str">
        <f t="shared" si="2038"/>
        <v>CH$1811</v>
      </c>
      <c r="CI1820" s="192" t="str">
        <f t="shared" si="2038"/>
        <v>CI$1811</v>
      </c>
      <c r="CJ1820" s="192" t="str">
        <f t="shared" si="2038"/>
        <v>CJ$1811</v>
      </c>
      <c r="CK1820" s="192" t="str">
        <f t="shared" si="2038"/>
        <v>CK$1811</v>
      </c>
      <c r="CL1820" s="192" t="str">
        <f t="shared" si="2038"/>
        <v>CL$1811</v>
      </c>
    </row>
    <row r="1821" spans="1:90" x14ac:dyDescent="0.4">
      <c r="B1821" s="70" t="s">
        <v>263</v>
      </c>
      <c r="C1821" s="48"/>
      <c r="D1821" s="48" t="s">
        <v>1027</v>
      </c>
      <c r="E1821" s="48" t="str">
        <f>+D1821</f>
        <v>WCINVBATCHV-S</v>
      </c>
      <c r="F1821" s="48" t="s">
        <v>437</v>
      </c>
      <c r="G1821" s="48" t="s">
        <v>81</v>
      </c>
      <c r="H1821" s="48"/>
      <c r="I1821" s="277"/>
      <c r="J1821" s="277"/>
      <c r="K1821" s="48" t="s">
        <v>794</v>
      </c>
      <c r="L1821" s="48"/>
      <c r="M1821" s="48"/>
      <c r="N1821" s="48"/>
      <c r="O1821" s="48"/>
      <c r="P1821" s="48"/>
      <c r="R1821" s="70"/>
      <c r="S1821" s="70"/>
      <c r="T1821" s="70"/>
      <c r="U1821" s="70"/>
      <c r="V1821" s="70"/>
      <c r="W1821" s="70"/>
      <c r="X1821" s="70"/>
      <c r="Y1821" s="70"/>
      <c r="Z1821" s="70"/>
      <c r="AA1821" s="70"/>
      <c r="AB1821" s="70"/>
      <c r="AC1821" s="70"/>
      <c r="AD1821" s="70"/>
      <c r="AE1821" s="70"/>
      <c r="AF1821" s="70"/>
      <c r="AG1821" s="70"/>
      <c r="AH1821" s="70"/>
      <c r="AI1821" s="70"/>
      <c r="AJ1821" s="70"/>
      <c r="AK1821" s="70"/>
      <c r="AL1821" s="70"/>
      <c r="AM1821" s="70"/>
      <c r="AN1821" s="70"/>
      <c r="AO1821" s="70"/>
      <c r="AP1821" s="70"/>
      <c r="AQ1821" s="70"/>
      <c r="AR1821" s="70"/>
      <c r="AS1821" s="70"/>
      <c r="AT1821" s="70"/>
      <c r="AU1821" s="70"/>
      <c r="AV1821" s="70"/>
      <c r="AW1821" s="70"/>
      <c r="AX1821" s="70"/>
      <c r="AY1821" s="70"/>
      <c r="AZ1821" s="70"/>
      <c r="BA1821" s="70"/>
      <c r="BB1821" s="70"/>
      <c r="BC1821" s="70"/>
      <c r="BD1821" s="70"/>
      <c r="BE1821" s="70"/>
      <c r="BF1821" s="70"/>
      <c r="BG1821" s="70"/>
      <c r="BH1821" s="70"/>
      <c r="BI1821" s="70"/>
      <c r="BJ1821" s="70"/>
      <c r="BK1821" s="70"/>
      <c r="BL1821" s="70"/>
      <c r="BM1821" s="70"/>
      <c r="BN1821" s="70"/>
      <c r="BO1821" s="70"/>
      <c r="BP1821" s="70"/>
      <c r="BQ1821" s="70"/>
      <c r="BR1821" s="70"/>
      <c r="BS1821" s="70"/>
      <c r="BT1821" s="70"/>
      <c r="BU1821" s="70"/>
      <c r="BV1821" s="70"/>
      <c r="BW1821" s="70"/>
      <c r="BX1821" s="70"/>
      <c r="BY1821" s="70"/>
      <c r="BZ1821" s="70"/>
      <c r="CA1821" s="70"/>
      <c r="CB1821" s="70"/>
      <c r="CC1821" s="70"/>
      <c r="CD1821" s="70"/>
      <c r="CE1821" s="70"/>
      <c r="CF1821" s="70"/>
      <c r="CG1821" s="70"/>
      <c r="CH1821" s="70"/>
      <c r="CI1821" s="70"/>
      <c r="CJ1821" s="70"/>
      <c r="CK1821" s="70"/>
      <c r="CL1821" s="70"/>
    </row>
    <row r="1822" spans="1:90" x14ac:dyDescent="0.4">
      <c r="B1822" s="67"/>
      <c r="C1822" s="31"/>
      <c r="D1822" s="31" t="s">
        <v>1027</v>
      </c>
      <c r="E1822" s="31"/>
      <c r="F1822" s="31"/>
      <c r="G1822" s="31"/>
      <c r="H1822" s="31"/>
      <c r="I1822" s="73"/>
      <c r="J1822" s="73"/>
      <c r="K1822" s="31"/>
      <c r="L1822" s="31"/>
      <c r="M1822" s="31"/>
      <c r="N1822" s="31"/>
      <c r="O1822" s="31"/>
      <c r="P1822" s="31"/>
      <c r="R1822" s="67"/>
      <c r="S1822" s="67"/>
      <c r="T1822" s="67"/>
      <c r="U1822" s="67"/>
      <c r="V1822" s="67"/>
      <c r="W1822" s="67"/>
      <c r="X1822" s="67"/>
      <c r="Y1822" s="67"/>
      <c r="Z1822" s="67"/>
      <c r="AA1822" s="67"/>
      <c r="AB1822" s="67"/>
      <c r="AC1822" s="67"/>
      <c r="AD1822" s="67"/>
      <c r="AE1822" s="67"/>
      <c r="AF1822" s="67"/>
      <c r="AG1822" s="67"/>
      <c r="AH1822" s="67"/>
      <c r="AI1822" s="67"/>
      <c r="AJ1822" s="67"/>
      <c r="AK1822" s="67"/>
      <c r="AL1822" s="67"/>
      <c r="AM1822" s="67"/>
      <c r="AN1822" s="67"/>
      <c r="AO1822" s="67"/>
      <c r="AP1822" s="67"/>
      <c r="AQ1822" s="67"/>
      <c r="AR1822" s="67"/>
      <c r="AS1822" s="67"/>
      <c r="AT1822" s="67"/>
      <c r="AU1822" s="67"/>
      <c r="AV1822" s="67"/>
      <c r="AW1822" s="67"/>
      <c r="AX1822" s="67"/>
      <c r="AY1822" s="67"/>
      <c r="AZ1822" s="67"/>
      <c r="BA1822" s="67"/>
      <c r="BB1822" s="67"/>
      <c r="BC1822" s="67"/>
      <c r="BD1822" s="67"/>
      <c r="BE1822" s="67"/>
      <c r="BF1822" s="67"/>
      <c r="BG1822" s="67"/>
      <c r="BH1822" s="67"/>
      <c r="BI1822" s="67"/>
      <c r="BJ1822" s="67"/>
      <c r="BK1822" s="67"/>
      <c r="BL1822" s="67"/>
      <c r="BM1822" s="67"/>
      <c r="BN1822" s="67"/>
      <c r="BO1822" s="67"/>
      <c r="BP1822" s="67"/>
      <c r="BQ1822" s="67"/>
      <c r="BR1822" s="67"/>
      <c r="BS1822" s="67"/>
      <c r="BT1822" s="67"/>
      <c r="BU1822" s="67"/>
      <c r="BV1822" s="67"/>
      <c r="BW1822" s="67"/>
      <c r="BX1822" s="67"/>
      <c r="BY1822" s="67"/>
      <c r="BZ1822" s="67"/>
      <c r="CA1822" s="67"/>
      <c r="CB1822" s="67"/>
      <c r="CC1822" s="67"/>
      <c r="CD1822" s="67"/>
      <c r="CE1822" s="67"/>
      <c r="CF1822" s="67"/>
      <c r="CG1822" s="67"/>
      <c r="CH1822" s="67"/>
      <c r="CI1822" s="67"/>
      <c r="CJ1822" s="67"/>
      <c r="CK1822" s="67"/>
      <c r="CL1822" s="67"/>
    </row>
    <row r="1823" spans="1:90" x14ac:dyDescent="0.4">
      <c r="B1823" s="70" t="str">
        <f>B1830</f>
        <v>Inventory - # of primary units:</v>
      </c>
      <c r="C1823" s="48"/>
      <c r="D1823" s="48" t="s">
        <v>1027</v>
      </c>
      <c r="E1823" s="48"/>
      <c r="F1823" s="48"/>
      <c r="G1823" s="48"/>
      <c r="H1823" s="48"/>
      <c r="I1823" s="277"/>
      <c r="J1823" s="277"/>
      <c r="K1823" s="48"/>
      <c r="L1823" s="48"/>
      <c r="M1823" s="48"/>
      <c r="N1823" s="48"/>
      <c r="O1823" s="48"/>
      <c r="P1823" s="48"/>
      <c r="R1823" s="70"/>
      <c r="S1823" s="70"/>
      <c r="T1823" s="70"/>
      <c r="U1823" s="70"/>
      <c r="V1823" s="70"/>
      <c r="W1823" s="70"/>
      <c r="X1823" s="70"/>
      <c r="Y1823" s="70"/>
      <c r="Z1823" s="70"/>
      <c r="AA1823" s="70"/>
      <c r="AB1823" s="70"/>
      <c r="AC1823" s="70"/>
      <c r="AD1823" s="70"/>
      <c r="AE1823" s="70"/>
      <c r="AF1823" s="70"/>
      <c r="AG1823" s="70"/>
      <c r="AH1823" s="70"/>
      <c r="AI1823" s="70"/>
      <c r="AJ1823" s="70"/>
      <c r="AK1823" s="70"/>
      <c r="AL1823" s="70"/>
      <c r="AM1823" s="70"/>
      <c r="AN1823" s="70"/>
      <c r="AO1823" s="70"/>
      <c r="AP1823" s="70"/>
      <c r="AQ1823" s="70"/>
      <c r="AR1823" s="70"/>
      <c r="AS1823" s="70"/>
      <c r="AT1823" s="70"/>
      <c r="AU1823" s="70"/>
      <c r="AV1823" s="70"/>
      <c r="AW1823" s="70"/>
      <c r="AX1823" s="70"/>
      <c r="AY1823" s="70"/>
      <c r="AZ1823" s="70"/>
      <c r="BA1823" s="70"/>
      <c r="BB1823" s="70"/>
      <c r="BC1823" s="70"/>
      <c r="BD1823" s="70"/>
      <c r="BE1823" s="70"/>
      <c r="BF1823" s="70"/>
      <c r="BG1823" s="70"/>
      <c r="BH1823" s="70"/>
      <c r="BI1823" s="70"/>
      <c r="BJ1823" s="70"/>
      <c r="BK1823" s="70"/>
      <c r="BL1823" s="70"/>
      <c r="BM1823" s="70"/>
      <c r="BN1823" s="70"/>
      <c r="BO1823" s="70"/>
      <c r="BP1823" s="70"/>
      <c r="BQ1823" s="70"/>
      <c r="BR1823" s="70"/>
      <c r="BS1823" s="70"/>
      <c r="BT1823" s="70"/>
      <c r="BU1823" s="70"/>
      <c r="BV1823" s="70"/>
      <c r="BW1823" s="70"/>
      <c r="BX1823" s="70"/>
      <c r="BY1823" s="70"/>
      <c r="BZ1823" s="70"/>
      <c r="CA1823" s="70"/>
      <c r="CB1823" s="70"/>
      <c r="CC1823" s="70"/>
      <c r="CD1823" s="70"/>
      <c r="CE1823" s="70"/>
      <c r="CF1823" s="70"/>
      <c r="CG1823" s="70"/>
      <c r="CH1823" s="70"/>
      <c r="CI1823" s="70"/>
      <c r="CJ1823" s="70"/>
      <c r="CK1823" s="70"/>
      <c r="CL1823" s="70"/>
    </row>
    <row r="1824" spans="1:90" x14ac:dyDescent="0.4">
      <c r="A1824" s="31"/>
      <c r="B1824" s="302" t="s">
        <v>330</v>
      </c>
      <c r="C1824" s="31"/>
      <c r="D1824" s="31" t="s">
        <v>1027</v>
      </c>
      <c r="E1824" s="31"/>
      <c r="F1824" s="31"/>
      <c r="G1824" s="31"/>
      <c r="H1824" s="31"/>
      <c r="I1824" s="73"/>
      <c r="J1824" s="73"/>
      <c r="K1824" s="119"/>
      <c r="L1824" s="119"/>
      <c r="M1824" s="119"/>
      <c r="N1824" s="119"/>
      <c r="O1824" s="119"/>
      <c r="P1824" s="119"/>
      <c r="Q1824" s="119">
        <v>0</v>
      </c>
      <c r="R1824" s="119"/>
      <c r="S1824" s="467" cm="1">
        <f t="array" aca="1" ref="S1824" ca="1">+INDIRECT(S1816)</f>
        <v>10</v>
      </c>
      <c r="T1824" s="467" cm="1">
        <f t="array" aca="1" ref="T1824" ca="1">+INDIRECT(T1816)</f>
        <v>10</v>
      </c>
      <c r="U1824" s="467" cm="1">
        <f t="array" aca="1" ref="U1824" ca="1">+INDIRECT(U1816)</f>
        <v>10</v>
      </c>
      <c r="V1824" s="467" cm="1">
        <f t="array" aca="1" ref="V1824" ca="1">+INDIRECT(V1816)</f>
        <v>10</v>
      </c>
      <c r="W1824" s="467" cm="1">
        <f t="array" aca="1" ref="W1824" ca="1">+INDIRECT(W1816)</f>
        <v>10</v>
      </c>
      <c r="X1824" s="467" cm="1">
        <f t="array" aca="1" ref="X1824" ca="1">+INDIRECT(X1816)</f>
        <v>10</v>
      </c>
      <c r="Y1824" s="467" cm="1">
        <f t="array" aca="1" ref="Y1824" ca="1">+INDIRECT(Y1816)</f>
        <v>10</v>
      </c>
      <c r="Z1824" s="467" cm="1">
        <f t="array" aca="1" ref="Z1824" ca="1">+INDIRECT(Z1816)</f>
        <v>10</v>
      </c>
      <c r="AA1824" s="467" cm="1">
        <f t="array" aca="1" ref="AA1824" ca="1">+INDIRECT(AA1816)</f>
        <v>10</v>
      </c>
      <c r="AB1824" s="467" cm="1">
        <f t="array" aca="1" ref="AB1824" ca="1">+INDIRECT(AB1816)</f>
        <v>10</v>
      </c>
      <c r="AC1824" s="467" cm="1">
        <f t="array" aca="1" ref="AC1824" ca="1">+INDIRECT(AC1816)</f>
        <v>10</v>
      </c>
      <c r="AD1824" s="467" cm="1">
        <f t="array" aca="1" ref="AD1824" ca="1">+INDIRECT(AD1816)</f>
        <v>10</v>
      </c>
      <c r="AE1824" s="467" cm="1">
        <f t="array" aca="1" ref="AE1824" ca="1">+INDIRECT(AE1816)</f>
        <v>10</v>
      </c>
      <c r="AF1824" s="467" cm="1">
        <f t="array" aca="1" ref="AF1824" ca="1">+INDIRECT(AF1816)</f>
        <v>10</v>
      </c>
      <c r="AG1824" s="467" cm="1">
        <f t="array" aca="1" ref="AG1824" ca="1">+INDIRECT(AG1816)</f>
        <v>10</v>
      </c>
      <c r="AH1824" s="467" cm="1">
        <f t="array" aca="1" ref="AH1824" ca="1">+INDIRECT(AH1816)</f>
        <v>10</v>
      </c>
      <c r="AI1824" s="467" cm="1">
        <f t="array" aca="1" ref="AI1824" ca="1">+INDIRECT(AI1816)</f>
        <v>10</v>
      </c>
      <c r="AJ1824" s="467" cm="1">
        <f t="array" aca="1" ref="AJ1824" ca="1">+INDIRECT(AJ1816)</f>
        <v>10</v>
      </c>
      <c r="AK1824" s="467" cm="1">
        <f t="array" aca="1" ref="AK1824" ca="1">+INDIRECT(AK1816)</f>
        <v>10</v>
      </c>
      <c r="AL1824" s="467" cm="1">
        <f t="array" aca="1" ref="AL1824" ca="1">+INDIRECT(AL1816)</f>
        <v>10</v>
      </c>
      <c r="AM1824" s="467" cm="1">
        <f t="array" aca="1" ref="AM1824" ca="1">+INDIRECT(AM1816)</f>
        <v>10</v>
      </c>
      <c r="AN1824" s="467" cm="1">
        <f t="array" aca="1" ref="AN1824" ca="1">+INDIRECT(AN1816)</f>
        <v>10</v>
      </c>
      <c r="AO1824" s="467" cm="1">
        <f t="array" aca="1" ref="AO1824" ca="1">+INDIRECT(AO1816)</f>
        <v>10</v>
      </c>
      <c r="AP1824" s="467" cm="1">
        <f t="array" aca="1" ref="AP1824" ca="1">+INDIRECT(AP1816)</f>
        <v>10</v>
      </c>
      <c r="AQ1824" s="467" cm="1">
        <f t="array" aca="1" ref="AQ1824" ca="1">+INDIRECT(AQ1816)</f>
        <v>10</v>
      </c>
      <c r="AR1824" s="467" cm="1">
        <f t="array" aca="1" ref="AR1824" ca="1">+INDIRECT(AR1816)</f>
        <v>10</v>
      </c>
      <c r="AS1824" s="467" cm="1">
        <f t="array" aca="1" ref="AS1824" ca="1">+INDIRECT(AS1816)</f>
        <v>10</v>
      </c>
      <c r="AT1824" s="467" cm="1">
        <f t="array" aca="1" ref="AT1824" ca="1">+INDIRECT(AT1816)</f>
        <v>10</v>
      </c>
      <c r="AU1824" s="467" cm="1">
        <f t="array" aca="1" ref="AU1824" ca="1">+INDIRECT(AU1816)</f>
        <v>10</v>
      </c>
      <c r="AV1824" s="467" cm="1">
        <f t="array" aca="1" ref="AV1824" ca="1">+INDIRECT(AV1816)</f>
        <v>10</v>
      </c>
      <c r="AW1824" s="467" cm="1">
        <f t="array" aca="1" ref="AW1824" ca="1">+INDIRECT(AW1816)</f>
        <v>10</v>
      </c>
      <c r="AX1824" s="467" cm="1">
        <f t="array" aca="1" ref="AX1824" ca="1">+INDIRECT(AX1816)</f>
        <v>10</v>
      </c>
      <c r="AY1824" s="467" cm="1">
        <f t="array" aca="1" ref="AY1824" ca="1">+INDIRECT(AY1816)</f>
        <v>10</v>
      </c>
      <c r="AZ1824" s="467" cm="1">
        <f t="array" aca="1" ref="AZ1824" ca="1">+INDIRECT(AZ1816)</f>
        <v>10</v>
      </c>
      <c r="BA1824" s="467" cm="1">
        <f t="array" aca="1" ref="BA1824" ca="1">+INDIRECT(BA1816)</f>
        <v>10</v>
      </c>
      <c r="BB1824" s="467" cm="1">
        <f t="array" aca="1" ref="BB1824" ca="1">+INDIRECT(BB1816)</f>
        <v>10</v>
      </c>
      <c r="BC1824" s="467" cm="1">
        <f t="array" aca="1" ref="BC1824" ca="1">+INDIRECT(BC1816)</f>
        <v>10</v>
      </c>
      <c r="BD1824" s="467" cm="1">
        <f t="array" aca="1" ref="BD1824" ca="1">+INDIRECT(BD1816)</f>
        <v>10</v>
      </c>
      <c r="BE1824" s="467" cm="1">
        <f t="array" aca="1" ref="BE1824" ca="1">+INDIRECT(BE1816)</f>
        <v>10</v>
      </c>
      <c r="BF1824" s="467" cm="1">
        <f t="array" aca="1" ref="BF1824" ca="1">+INDIRECT(BF1816)</f>
        <v>10</v>
      </c>
      <c r="BG1824" s="467" cm="1">
        <f t="array" aca="1" ref="BG1824" ca="1">+INDIRECT(BG1816)</f>
        <v>10</v>
      </c>
      <c r="BH1824" s="467" cm="1">
        <f t="array" aca="1" ref="BH1824" ca="1">+INDIRECT(BH1816)</f>
        <v>10</v>
      </c>
      <c r="BI1824" s="467" cm="1">
        <f t="array" aca="1" ref="BI1824" ca="1">+INDIRECT(BI1816)</f>
        <v>10</v>
      </c>
      <c r="BJ1824" s="467" cm="1">
        <f t="array" aca="1" ref="BJ1824" ca="1">+INDIRECT(BJ1816)</f>
        <v>10</v>
      </c>
      <c r="BK1824" s="467" cm="1">
        <f t="array" aca="1" ref="BK1824" ca="1">+INDIRECT(BK1816)</f>
        <v>10</v>
      </c>
      <c r="BL1824" s="467" cm="1">
        <f t="array" aca="1" ref="BL1824" ca="1">+INDIRECT(BL1816)</f>
        <v>10</v>
      </c>
      <c r="BM1824" s="467" cm="1">
        <f t="array" aca="1" ref="BM1824" ca="1">+INDIRECT(BM1816)</f>
        <v>10</v>
      </c>
      <c r="BN1824" s="467" cm="1">
        <f t="array" aca="1" ref="BN1824" ca="1">+INDIRECT(BN1816)</f>
        <v>10</v>
      </c>
      <c r="BO1824" s="467" cm="1">
        <f t="array" aca="1" ref="BO1824" ca="1">+INDIRECT(BO1816)</f>
        <v>10</v>
      </c>
      <c r="BP1824" s="467" cm="1">
        <f t="array" aca="1" ref="BP1824" ca="1">+INDIRECT(BP1816)</f>
        <v>10</v>
      </c>
      <c r="BQ1824" s="467" cm="1">
        <f t="array" aca="1" ref="BQ1824" ca="1">+INDIRECT(BQ1816)</f>
        <v>10</v>
      </c>
      <c r="BR1824" s="467" cm="1">
        <f t="array" aca="1" ref="BR1824" ca="1">+INDIRECT(BR1816)</f>
        <v>10</v>
      </c>
      <c r="BS1824" s="467" cm="1">
        <f t="array" aca="1" ref="BS1824" ca="1">+INDIRECT(BS1816)</f>
        <v>10</v>
      </c>
      <c r="BT1824" s="467" cm="1">
        <f t="array" aca="1" ref="BT1824" ca="1">+INDIRECT(BT1816)</f>
        <v>10</v>
      </c>
      <c r="BU1824" s="467" cm="1">
        <f t="array" aca="1" ref="BU1824" ca="1">+INDIRECT(BU1816)</f>
        <v>10</v>
      </c>
      <c r="BV1824" s="467" cm="1">
        <f t="array" aca="1" ref="BV1824" ca="1">+INDIRECT(BV1816)</f>
        <v>10</v>
      </c>
      <c r="BW1824" s="467" cm="1">
        <f t="array" aca="1" ref="BW1824" ca="1">+INDIRECT(BW1816)</f>
        <v>10</v>
      </c>
      <c r="BX1824" s="467" cm="1">
        <f t="array" aca="1" ref="BX1824" ca="1">+INDIRECT(BX1816)</f>
        <v>10</v>
      </c>
      <c r="BY1824" s="467" cm="1">
        <f t="array" aca="1" ref="BY1824" ca="1">+INDIRECT(BY1816)</f>
        <v>10</v>
      </c>
      <c r="BZ1824" s="467" cm="1">
        <f t="array" aca="1" ref="BZ1824" ca="1">+INDIRECT(BZ1816)</f>
        <v>10</v>
      </c>
      <c r="CA1824" s="467" cm="1">
        <f t="array" aca="1" ref="CA1824" ca="1">+INDIRECT(CA1816)</f>
        <v>10</v>
      </c>
      <c r="CB1824" s="467" cm="1">
        <f t="array" aca="1" ref="CB1824" ca="1">+INDIRECT(CB1816)</f>
        <v>10</v>
      </c>
      <c r="CC1824" s="467" cm="1">
        <f t="array" aca="1" ref="CC1824" ca="1">+INDIRECT(CC1816)</f>
        <v>10</v>
      </c>
      <c r="CD1824" s="467" cm="1">
        <f t="array" aca="1" ref="CD1824" ca="1">+INDIRECT(CD1816)</f>
        <v>10</v>
      </c>
      <c r="CE1824" s="467" cm="1">
        <f t="array" aca="1" ref="CE1824" ca="1">+INDIRECT(CE1816)</f>
        <v>10</v>
      </c>
      <c r="CF1824" s="467" cm="1">
        <f t="array" aca="1" ref="CF1824" ca="1">+INDIRECT(CF1816)</f>
        <v>10</v>
      </c>
      <c r="CG1824" s="467" cm="1">
        <f t="array" aca="1" ref="CG1824" ca="1">+INDIRECT(CG1816)</f>
        <v>10</v>
      </c>
      <c r="CH1824" s="467" cm="1">
        <f t="array" aca="1" ref="CH1824" ca="1">+INDIRECT(CH1816)</f>
        <v>10</v>
      </c>
      <c r="CI1824" s="467" cm="1">
        <f t="array" aca="1" ref="CI1824" ca="1">+INDIRECT(CI1816)</f>
        <v>10</v>
      </c>
      <c r="CJ1824" s="467" cm="1">
        <f t="array" aca="1" ref="CJ1824" ca="1">+INDIRECT(CJ1816)</f>
        <v>10</v>
      </c>
      <c r="CK1824" s="467" cm="1">
        <f t="array" aca="1" ref="CK1824" ca="1">+INDIRECT(CK1816)</f>
        <v>10</v>
      </c>
      <c r="CL1824" s="467" cm="1">
        <f t="array" aca="1" ref="CL1824" ca="1">+INDIRECT(CL1816)</f>
        <v>10</v>
      </c>
    </row>
    <row r="1825" spans="1:90" x14ac:dyDescent="0.4">
      <c r="A1825" s="31"/>
      <c r="B1825" s="299"/>
      <c r="C1825" s="31"/>
      <c r="D1825" s="31" t="s">
        <v>1027</v>
      </c>
      <c r="E1825" s="31"/>
      <c r="F1825" s="31"/>
      <c r="G1825" s="31"/>
      <c r="H1825" s="31"/>
      <c r="I1825" s="73"/>
      <c r="J1825" s="73"/>
      <c r="K1825" s="119"/>
      <c r="L1825" s="119"/>
      <c r="M1825" s="119"/>
      <c r="N1825" s="119"/>
      <c r="O1825" s="119"/>
      <c r="P1825" s="119"/>
      <c r="Q1825" s="119"/>
      <c r="R1825" s="119"/>
      <c r="S1825" s="119"/>
      <c r="T1825" s="119"/>
      <c r="U1825" s="119"/>
      <c r="V1825" s="119"/>
      <c r="W1825" s="119"/>
      <c r="X1825" s="119"/>
      <c r="Y1825" s="119"/>
      <c r="Z1825" s="119"/>
      <c r="AA1825" s="119"/>
      <c r="AB1825" s="119"/>
      <c r="AC1825" s="119"/>
      <c r="AD1825" s="119"/>
      <c r="AE1825" s="119"/>
      <c r="AF1825" s="119"/>
      <c r="AG1825" s="119"/>
      <c r="AH1825" s="119"/>
      <c r="AI1825" s="119"/>
      <c r="AJ1825" s="119"/>
      <c r="AK1825" s="119"/>
      <c r="AL1825" s="119"/>
      <c r="AM1825" s="119"/>
      <c r="AN1825" s="119"/>
      <c r="AO1825" s="119"/>
      <c r="AP1825" s="119"/>
      <c r="AQ1825" s="119"/>
      <c r="AR1825" s="119"/>
      <c r="AS1825" s="119"/>
      <c r="AT1825" s="119"/>
      <c r="AU1825" s="119"/>
      <c r="AV1825" s="119"/>
      <c r="AW1825" s="119"/>
      <c r="AX1825" s="119"/>
      <c r="AY1825" s="119"/>
      <c r="AZ1825" s="119"/>
      <c r="BA1825" s="119"/>
      <c r="BB1825" s="119"/>
      <c r="BC1825" s="119"/>
      <c r="BD1825" s="119"/>
      <c r="BE1825" s="119"/>
      <c r="BF1825" s="119"/>
      <c r="BG1825" s="119"/>
      <c r="BH1825" s="119"/>
      <c r="BI1825" s="119"/>
      <c r="BJ1825" s="119"/>
      <c r="BK1825" s="119"/>
      <c r="BL1825" s="119"/>
      <c r="BM1825" s="119"/>
      <c r="BN1825" s="119"/>
      <c r="BO1825" s="119"/>
      <c r="BP1825" s="119"/>
      <c r="BQ1825" s="119"/>
      <c r="BR1825" s="119"/>
      <c r="BS1825" s="119"/>
      <c r="BT1825" s="119"/>
      <c r="BU1825" s="119"/>
      <c r="BV1825" s="119"/>
      <c r="BW1825" s="119"/>
      <c r="BX1825" s="119"/>
      <c r="BY1825" s="119"/>
      <c r="BZ1825" s="119"/>
      <c r="CA1825" s="119"/>
      <c r="CB1825" s="119"/>
      <c r="CC1825" s="119"/>
      <c r="CD1825" s="119"/>
      <c r="CE1825" s="119"/>
      <c r="CF1825" s="119"/>
      <c r="CG1825"/>
      <c r="CH1825"/>
      <c r="CI1825"/>
      <c r="CJ1825"/>
      <c r="CK1825"/>
      <c r="CL1825"/>
    </row>
    <row r="1826" spans="1:90" x14ac:dyDescent="0.4">
      <c r="A1826" s="31"/>
      <c r="B1826" s="124" t="s">
        <v>900</v>
      </c>
      <c r="C1826" s="31"/>
      <c r="D1826" s="31" t="s">
        <v>1027</v>
      </c>
      <c r="E1826" s="31"/>
      <c r="F1826" s="31"/>
      <c r="G1826" s="31"/>
      <c r="H1826" s="31"/>
      <c r="I1826" s="73"/>
      <c r="J1826" s="73"/>
      <c r="K1826" s="119"/>
      <c r="L1826" s="119"/>
      <c r="M1826" s="119"/>
      <c r="N1826" s="119"/>
      <c r="O1826" s="119"/>
      <c r="P1826" s="119"/>
      <c r="Q1826" s="119"/>
      <c r="R1826" s="119"/>
      <c r="S1826" s="119"/>
      <c r="T1826" s="119"/>
      <c r="U1826" s="119"/>
      <c r="V1826" s="119"/>
      <c r="W1826" s="119"/>
      <c r="X1826" s="119"/>
      <c r="Y1826" s="119"/>
      <c r="Z1826" s="119"/>
      <c r="AA1826" s="119"/>
      <c r="AB1826" s="119"/>
      <c r="AC1826" s="119"/>
      <c r="AD1826" s="119"/>
      <c r="AE1826" s="119"/>
      <c r="AF1826" s="119"/>
      <c r="AG1826" s="119"/>
      <c r="AH1826" s="119"/>
      <c r="AI1826" s="119"/>
      <c r="AJ1826" s="119"/>
      <c r="AK1826" s="119"/>
      <c r="AL1826" s="119"/>
      <c r="AM1826" s="119"/>
      <c r="AN1826" s="119"/>
      <c r="AO1826" s="119"/>
      <c r="AP1826" s="119"/>
      <c r="AQ1826" s="119"/>
      <c r="AR1826" s="119"/>
      <c r="AS1826" s="119"/>
      <c r="AT1826" s="119"/>
      <c r="AU1826" s="119"/>
      <c r="AV1826" s="119"/>
      <c r="AW1826" s="119"/>
      <c r="AX1826" s="119"/>
      <c r="AY1826" s="119"/>
      <c r="AZ1826" s="119"/>
      <c r="BA1826" s="119"/>
      <c r="BB1826" s="119"/>
      <c r="BC1826" s="119"/>
      <c r="BD1826" s="119"/>
      <c r="BE1826" s="119"/>
      <c r="BF1826" s="119"/>
      <c r="BG1826" s="119"/>
      <c r="BH1826" s="119"/>
      <c r="BI1826" s="119"/>
      <c r="BJ1826" s="119"/>
      <c r="BK1826" s="119"/>
      <c r="BL1826" s="119"/>
      <c r="BM1826" s="119"/>
      <c r="BN1826" s="119"/>
      <c r="BO1826" s="119"/>
      <c r="BP1826" s="119"/>
      <c r="BQ1826" s="119"/>
      <c r="BR1826" s="119"/>
      <c r="BS1826" s="119"/>
      <c r="BT1826" s="119"/>
      <c r="BU1826" s="119"/>
      <c r="BV1826" s="119"/>
      <c r="BW1826" s="119"/>
      <c r="BX1826" s="119"/>
      <c r="BY1826" s="119"/>
      <c r="BZ1826" s="119"/>
      <c r="CA1826" s="119"/>
      <c r="CB1826" s="119"/>
      <c r="CC1826" s="119"/>
      <c r="CD1826" s="119"/>
      <c r="CE1826" s="119"/>
      <c r="CF1826" s="119"/>
      <c r="CG1826"/>
      <c r="CH1826"/>
      <c r="CI1826"/>
      <c r="CJ1826"/>
      <c r="CK1826"/>
      <c r="CL1826"/>
    </row>
    <row r="1827" spans="1:90" x14ac:dyDescent="0.4">
      <c r="A1827" s="31"/>
      <c r="B1827" s="462" t="str">
        <f>"Minimum Order Quantity - # of "&amp;B1840&amp;"s"</f>
        <v>Minimum Order Quantity - # of primary units</v>
      </c>
      <c r="C1827" s="17"/>
      <c r="D1827" s="17" t="s">
        <v>1027</v>
      </c>
      <c r="E1827" s="17"/>
      <c r="F1827" s="17"/>
      <c r="G1827" s="17"/>
      <c r="H1827" s="17">
        <v>2000</v>
      </c>
      <c r="I1827" s="73"/>
      <c r="J1827" s="73"/>
      <c r="K1827" s="119"/>
      <c r="L1827" s="119"/>
      <c r="M1827" s="119"/>
      <c r="N1827" s="119"/>
      <c r="O1827" s="119"/>
      <c r="P1827" s="119"/>
      <c r="Q1827" s="119"/>
      <c r="R1827" s="119"/>
      <c r="S1827" s="119"/>
      <c r="T1827" s="119"/>
      <c r="U1827" s="119"/>
      <c r="V1827" s="119"/>
      <c r="W1827" s="119"/>
      <c r="X1827" s="119"/>
      <c r="Y1827" s="119"/>
      <c r="Z1827" s="119"/>
      <c r="AA1827" s="119"/>
      <c r="AB1827" s="119"/>
      <c r="AC1827" s="119"/>
      <c r="AD1827" s="119"/>
      <c r="AE1827" s="119"/>
      <c r="AF1827" s="119"/>
      <c r="AG1827" s="119"/>
      <c r="AH1827" s="119"/>
      <c r="AI1827" s="119"/>
      <c r="AJ1827" s="119"/>
      <c r="AK1827" s="119"/>
      <c r="AL1827" s="119"/>
      <c r="AM1827" s="119"/>
      <c r="AN1827" s="119"/>
      <c r="AO1827" s="119"/>
      <c r="AP1827" s="119"/>
      <c r="AQ1827" s="119"/>
      <c r="AR1827" s="119"/>
      <c r="AS1827" s="119"/>
      <c r="AT1827" s="119"/>
      <c r="AU1827" s="119"/>
      <c r="AV1827" s="119"/>
      <c r="AW1827" s="119"/>
      <c r="AX1827" s="119"/>
      <c r="AY1827" s="119"/>
      <c r="AZ1827" s="119"/>
      <c r="BA1827" s="119"/>
      <c r="BB1827" s="119"/>
      <c r="BC1827" s="119"/>
      <c r="BD1827" s="119"/>
      <c r="BE1827" s="119"/>
      <c r="BF1827" s="119"/>
      <c r="BG1827" s="119"/>
      <c r="BH1827" s="119"/>
      <c r="BI1827" s="119"/>
      <c r="BJ1827" s="119"/>
      <c r="BK1827" s="119"/>
      <c r="BL1827" s="119"/>
      <c r="BM1827" s="119"/>
      <c r="BN1827" s="119"/>
      <c r="BO1827" s="119"/>
      <c r="BP1827" s="119"/>
      <c r="BQ1827" s="119"/>
      <c r="BR1827" s="119"/>
      <c r="BS1827" s="119"/>
      <c r="BT1827" s="119"/>
      <c r="BU1827" s="119"/>
      <c r="BV1827" s="119"/>
      <c r="BW1827" s="119"/>
      <c r="BX1827" s="119"/>
      <c r="BY1827" s="119"/>
      <c r="BZ1827" s="119"/>
      <c r="CA1827" s="119"/>
      <c r="CB1827" s="119"/>
      <c r="CC1827" s="119"/>
      <c r="CD1827" s="119"/>
      <c r="CE1827" s="119"/>
      <c r="CF1827" s="119"/>
      <c r="CG1827"/>
      <c r="CH1827"/>
      <c r="CI1827"/>
      <c r="CJ1827"/>
      <c r="CK1827"/>
      <c r="CL1827"/>
    </row>
    <row r="1828" spans="1:90" x14ac:dyDescent="0.4">
      <c r="A1828" s="31"/>
      <c r="B1828" s="462" t="s">
        <v>1025</v>
      </c>
      <c r="C1828" s="17"/>
      <c r="D1828" s="17" t="s">
        <v>1027</v>
      </c>
      <c r="E1828" s="17"/>
      <c r="F1828" s="17"/>
      <c r="G1828" s="17"/>
      <c r="H1828" s="17">
        <v>2</v>
      </c>
      <c r="I1828" s="73"/>
      <c r="J1828" s="73"/>
      <c r="K1828" s="119"/>
      <c r="L1828" s="119"/>
      <c r="M1828" s="119"/>
      <c r="N1828" s="119"/>
      <c r="O1828" s="119"/>
      <c r="P1828" s="119"/>
      <c r="Q1828" s="119"/>
      <c r="R1828" s="119"/>
      <c r="S1828" s="119"/>
      <c r="T1828" s="119"/>
      <c r="U1828" s="119"/>
      <c r="V1828" s="119"/>
      <c r="W1828" s="119"/>
      <c r="X1828" s="119"/>
      <c r="Y1828" s="119"/>
      <c r="Z1828" s="119"/>
      <c r="AA1828" s="119"/>
      <c r="AB1828" s="119"/>
      <c r="AC1828" s="119"/>
      <c r="AD1828" s="119"/>
      <c r="AE1828" s="119"/>
      <c r="AF1828" s="119"/>
      <c r="AG1828" s="119"/>
      <c r="AH1828" s="119"/>
      <c r="AI1828" s="119"/>
      <c r="AJ1828" s="119"/>
      <c r="AK1828" s="119"/>
      <c r="AL1828" s="119"/>
      <c r="AM1828" s="119"/>
      <c r="AN1828" s="119"/>
      <c r="AO1828" s="119"/>
      <c r="AP1828" s="119"/>
      <c r="AQ1828" s="119"/>
      <c r="AR1828" s="119"/>
      <c r="AS1828" s="119"/>
      <c r="AT1828" s="119"/>
      <c r="AU1828" s="119"/>
      <c r="AV1828" s="119"/>
      <c r="AW1828" s="119"/>
      <c r="AX1828" s="119"/>
      <c r="AY1828" s="119"/>
      <c r="AZ1828" s="119"/>
      <c r="BA1828" s="119"/>
      <c r="BB1828" s="119"/>
      <c r="BC1828" s="119"/>
      <c r="BD1828" s="119"/>
      <c r="BE1828" s="119"/>
      <c r="BF1828" s="119"/>
      <c r="BG1828" s="119"/>
      <c r="BH1828" s="119"/>
      <c r="BI1828" s="119"/>
      <c r="BJ1828" s="119"/>
      <c r="BK1828" s="119"/>
      <c r="BL1828" s="119"/>
      <c r="BM1828" s="119"/>
      <c r="BN1828" s="119"/>
      <c r="BO1828" s="119"/>
      <c r="BP1828" s="119"/>
      <c r="BQ1828" s="119"/>
      <c r="BR1828" s="119"/>
      <c r="BS1828" s="119"/>
      <c r="BT1828" s="119"/>
      <c r="BU1828" s="119"/>
      <c r="BV1828" s="119"/>
      <c r="BW1828" s="119"/>
      <c r="BX1828" s="119"/>
      <c r="BY1828" s="119"/>
      <c r="BZ1828" s="119"/>
      <c r="CA1828" s="119"/>
      <c r="CB1828" s="119"/>
      <c r="CC1828" s="119"/>
      <c r="CD1828" s="119"/>
      <c r="CE1828" s="119"/>
      <c r="CF1828" s="119"/>
      <c r="CG1828"/>
      <c r="CH1828"/>
      <c r="CI1828"/>
      <c r="CJ1828"/>
      <c r="CK1828"/>
      <c r="CL1828"/>
    </row>
    <row r="1829" spans="1:90" x14ac:dyDescent="0.4">
      <c r="A1829" s="31"/>
      <c r="B1829" s="461"/>
      <c r="C1829" s="31"/>
      <c r="D1829" s="31" t="s">
        <v>1027</v>
      </c>
      <c r="E1829" s="31"/>
      <c r="F1829" s="31"/>
      <c r="G1829" s="31"/>
      <c r="H1829" s="31"/>
      <c r="I1829" s="73"/>
      <c r="J1829" s="73"/>
      <c r="K1829" s="31"/>
      <c r="L1829" s="31"/>
      <c r="M1829" s="31"/>
      <c r="N1829" s="31"/>
      <c r="O1829" s="31"/>
      <c r="P1829" s="31"/>
      <c r="R1829" s="67"/>
      <c r="CG1829"/>
      <c r="CH1829"/>
      <c r="CI1829"/>
      <c r="CJ1829"/>
      <c r="CK1829"/>
      <c r="CL1829"/>
    </row>
    <row r="1830" spans="1:90" x14ac:dyDescent="0.4">
      <c r="A1830" s="31"/>
      <c r="B1830" s="124" t="str">
        <f>+B1834&amp;":"</f>
        <v>Inventory - # of primary units:</v>
      </c>
      <c r="C1830" s="31"/>
      <c r="D1830" s="31" t="s">
        <v>1027</v>
      </c>
      <c r="E1830" s="31"/>
      <c r="F1830" s="31"/>
      <c r="G1830" s="31"/>
      <c r="H1830" s="31"/>
      <c r="I1830" s="73"/>
      <c r="J1830" s="73"/>
      <c r="K1830" s="31"/>
      <c r="L1830" s="31"/>
      <c r="M1830" s="31"/>
      <c r="N1830" s="31"/>
      <c r="O1830" s="31"/>
      <c r="P1830" s="31"/>
      <c r="R1830" s="67"/>
      <c r="CG1830"/>
      <c r="CH1830"/>
      <c r="CI1830"/>
      <c r="CJ1830"/>
      <c r="CK1830"/>
      <c r="CL1830"/>
    </row>
    <row r="1831" spans="1:90" x14ac:dyDescent="0.4">
      <c r="A1831" s="31"/>
      <c r="B1831" s="462" t="s">
        <v>71</v>
      </c>
      <c r="C1831" s="31"/>
      <c r="D1831" s="31" t="s">
        <v>1027</v>
      </c>
      <c r="E1831" s="31"/>
      <c r="F1831" s="31"/>
      <c r="G1831" s="31"/>
      <c r="H1831" s="31"/>
      <c r="I1831" s="73"/>
      <c r="J1831" s="73"/>
      <c r="K1831" s="34">
        <f>+S1831</f>
        <v>0</v>
      </c>
      <c r="L1831" s="34">
        <f t="shared" ref="L1831" ca="1" si="2039">+K1834</f>
        <v>1880</v>
      </c>
      <c r="M1831" s="34">
        <f t="shared" ref="M1831" ca="1" si="2040">+L1834</f>
        <v>1760</v>
      </c>
      <c r="N1831" s="34">
        <f t="shared" ref="N1831" ca="1" si="2041">+M1834</f>
        <v>1640</v>
      </c>
      <c r="O1831" s="34">
        <f t="shared" ref="O1831" ca="1" si="2042">+N1834</f>
        <v>1520</v>
      </c>
      <c r="P1831" s="34">
        <f t="shared" ref="P1831" ca="1" si="2043">+O1834</f>
        <v>1400</v>
      </c>
      <c r="R1831" s="23"/>
      <c r="S1831" s="15">
        <v>0</v>
      </c>
      <c r="T1831" s="15">
        <f ca="1">+S1834</f>
        <v>1990</v>
      </c>
      <c r="U1831" s="15">
        <f t="shared" ref="U1831" ca="1" si="2044">+T1834</f>
        <v>1980</v>
      </c>
      <c r="V1831" s="15">
        <f t="shared" ref="V1831" ca="1" si="2045">+U1834</f>
        <v>1970</v>
      </c>
      <c r="W1831" s="15">
        <f t="shared" ref="W1831" ca="1" si="2046">+V1834</f>
        <v>1960</v>
      </c>
      <c r="X1831" s="15">
        <f t="shared" ref="X1831" ca="1" si="2047">+W1834</f>
        <v>1950</v>
      </c>
      <c r="Y1831" s="15">
        <f t="shared" ref="Y1831" ca="1" si="2048">+X1834</f>
        <v>1940</v>
      </c>
      <c r="Z1831" s="15">
        <f t="shared" ref="Z1831" ca="1" si="2049">+Y1834</f>
        <v>1930</v>
      </c>
      <c r="AA1831" s="15">
        <f t="shared" ref="AA1831" ca="1" si="2050">+Z1834</f>
        <v>1920</v>
      </c>
      <c r="AB1831" s="15">
        <f t="shared" ref="AB1831" ca="1" si="2051">+AA1834</f>
        <v>1910</v>
      </c>
      <c r="AC1831" s="15">
        <f t="shared" ref="AC1831" ca="1" si="2052">+AB1834</f>
        <v>1900</v>
      </c>
      <c r="AD1831" s="15">
        <f t="shared" ref="AD1831" ca="1" si="2053">+AC1834</f>
        <v>1890</v>
      </c>
      <c r="AE1831" s="15">
        <f t="shared" ref="AE1831" ca="1" si="2054">+AD1834</f>
        <v>1880</v>
      </c>
      <c r="AF1831" s="15">
        <f t="shared" ref="AF1831" ca="1" si="2055">+AE1834</f>
        <v>1870</v>
      </c>
      <c r="AG1831" s="15">
        <f t="shared" ref="AG1831" ca="1" si="2056">+AF1834</f>
        <v>1860</v>
      </c>
      <c r="AH1831" s="15">
        <f t="shared" ref="AH1831" ca="1" si="2057">+AG1834</f>
        <v>1850</v>
      </c>
      <c r="AI1831" s="15">
        <f t="shared" ref="AI1831" ca="1" si="2058">+AH1834</f>
        <v>1840</v>
      </c>
      <c r="AJ1831" s="15">
        <f t="shared" ref="AJ1831" ca="1" si="2059">+AI1834</f>
        <v>1830</v>
      </c>
      <c r="AK1831" s="15">
        <f t="shared" ref="AK1831" ca="1" si="2060">+AJ1834</f>
        <v>1820</v>
      </c>
      <c r="AL1831" s="15">
        <f t="shared" ref="AL1831" ca="1" si="2061">+AK1834</f>
        <v>1810</v>
      </c>
      <c r="AM1831" s="15">
        <f t="shared" ref="AM1831" ca="1" si="2062">+AL1834</f>
        <v>1800</v>
      </c>
      <c r="AN1831" s="15">
        <f t="shared" ref="AN1831" ca="1" si="2063">+AM1834</f>
        <v>1790</v>
      </c>
      <c r="AO1831" s="15">
        <f t="shared" ref="AO1831" ca="1" si="2064">+AN1834</f>
        <v>1780</v>
      </c>
      <c r="AP1831" s="15">
        <f t="shared" ref="AP1831" ca="1" si="2065">+AO1834</f>
        <v>1770</v>
      </c>
      <c r="AQ1831" s="15">
        <f t="shared" ref="AQ1831" ca="1" si="2066">+AP1834</f>
        <v>1760</v>
      </c>
      <c r="AR1831" s="15">
        <f t="shared" ref="AR1831" ca="1" si="2067">+AQ1834</f>
        <v>1750</v>
      </c>
      <c r="AS1831" s="15">
        <f t="shared" ref="AS1831" ca="1" si="2068">+AR1834</f>
        <v>1740</v>
      </c>
      <c r="AT1831" s="15">
        <f t="shared" ref="AT1831" ca="1" si="2069">+AS1834</f>
        <v>1730</v>
      </c>
      <c r="AU1831" s="15">
        <f t="shared" ref="AU1831" ca="1" si="2070">+AT1834</f>
        <v>1720</v>
      </c>
      <c r="AV1831" s="15">
        <f t="shared" ref="AV1831" ca="1" si="2071">+AU1834</f>
        <v>1710</v>
      </c>
      <c r="AW1831" s="15">
        <f t="shared" ref="AW1831" ca="1" si="2072">+AV1834</f>
        <v>1700</v>
      </c>
      <c r="AX1831" s="15">
        <f t="shared" ref="AX1831" ca="1" si="2073">+AW1834</f>
        <v>1690</v>
      </c>
      <c r="AY1831" s="15">
        <f t="shared" ref="AY1831" ca="1" si="2074">+AX1834</f>
        <v>1680</v>
      </c>
      <c r="AZ1831" s="15">
        <f t="shared" ref="AZ1831" ca="1" si="2075">+AY1834</f>
        <v>1670</v>
      </c>
      <c r="BA1831" s="15">
        <f t="shared" ref="BA1831" ca="1" si="2076">+AZ1834</f>
        <v>1660</v>
      </c>
      <c r="BB1831" s="15">
        <f t="shared" ref="BB1831" ca="1" si="2077">+BA1834</f>
        <v>1650</v>
      </c>
      <c r="BC1831" s="15">
        <f t="shared" ref="BC1831" ca="1" si="2078">+BB1834</f>
        <v>1640</v>
      </c>
      <c r="BD1831" s="15">
        <f t="shared" ref="BD1831" ca="1" si="2079">+BC1834</f>
        <v>1630</v>
      </c>
      <c r="BE1831" s="15">
        <f t="shared" ref="BE1831" ca="1" si="2080">+BD1834</f>
        <v>1620</v>
      </c>
      <c r="BF1831" s="15">
        <f t="shared" ref="BF1831" ca="1" si="2081">+BE1834</f>
        <v>1610</v>
      </c>
      <c r="BG1831" s="15">
        <f t="shared" ref="BG1831" ca="1" si="2082">+BF1834</f>
        <v>1600</v>
      </c>
      <c r="BH1831" s="15">
        <f t="shared" ref="BH1831" ca="1" si="2083">+BG1834</f>
        <v>1590</v>
      </c>
      <c r="BI1831" s="15">
        <f t="shared" ref="BI1831" ca="1" si="2084">+BH1834</f>
        <v>1580</v>
      </c>
      <c r="BJ1831" s="15">
        <f t="shared" ref="BJ1831" ca="1" si="2085">+BI1834</f>
        <v>1570</v>
      </c>
      <c r="BK1831" s="15">
        <f t="shared" ref="BK1831" ca="1" si="2086">+BJ1834</f>
        <v>1560</v>
      </c>
      <c r="BL1831" s="15">
        <f t="shared" ref="BL1831" ca="1" si="2087">+BK1834</f>
        <v>1550</v>
      </c>
      <c r="BM1831" s="15">
        <f t="shared" ref="BM1831" ca="1" si="2088">+BL1834</f>
        <v>1540</v>
      </c>
      <c r="BN1831" s="15">
        <f t="shared" ref="BN1831" ca="1" si="2089">+BM1834</f>
        <v>1530</v>
      </c>
      <c r="BO1831" s="15">
        <f t="shared" ref="BO1831" ca="1" si="2090">+BN1834</f>
        <v>1520</v>
      </c>
      <c r="BP1831" s="15">
        <f t="shared" ref="BP1831" ca="1" si="2091">+BO1834</f>
        <v>1510</v>
      </c>
      <c r="BQ1831" s="15">
        <f t="shared" ref="BQ1831" ca="1" si="2092">+BP1834</f>
        <v>1500</v>
      </c>
      <c r="BR1831" s="15">
        <f t="shared" ref="BR1831" ca="1" si="2093">+BQ1834</f>
        <v>1490</v>
      </c>
      <c r="BS1831" s="15">
        <f t="shared" ref="BS1831" ca="1" si="2094">+BR1834</f>
        <v>1480</v>
      </c>
      <c r="BT1831" s="15">
        <f t="shared" ref="BT1831" ca="1" si="2095">+BS1834</f>
        <v>1470</v>
      </c>
      <c r="BU1831" s="15">
        <f t="shared" ref="BU1831" ca="1" si="2096">+BT1834</f>
        <v>1460</v>
      </c>
      <c r="BV1831" s="15">
        <f t="shared" ref="BV1831" ca="1" si="2097">+BU1834</f>
        <v>1450</v>
      </c>
      <c r="BW1831" s="15">
        <f t="shared" ref="BW1831" ca="1" si="2098">+BV1834</f>
        <v>1440</v>
      </c>
      <c r="BX1831" s="15">
        <f t="shared" ref="BX1831" ca="1" si="2099">+BW1834</f>
        <v>1430</v>
      </c>
      <c r="BY1831" s="15">
        <f t="shared" ref="BY1831" ca="1" si="2100">+BX1834</f>
        <v>1420</v>
      </c>
      <c r="BZ1831" s="15">
        <f t="shared" ref="BZ1831" ca="1" si="2101">+BY1834</f>
        <v>1410</v>
      </c>
      <c r="CA1831" s="15">
        <f t="shared" ref="CA1831" ca="1" si="2102">+BZ1834</f>
        <v>1400</v>
      </c>
      <c r="CB1831" s="15">
        <f t="shared" ref="CB1831" ca="1" si="2103">+CA1834</f>
        <v>1390</v>
      </c>
      <c r="CC1831" s="15">
        <f t="shared" ref="CC1831" ca="1" si="2104">+CB1834</f>
        <v>1380</v>
      </c>
      <c r="CD1831" s="15">
        <f t="shared" ref="CD1831" ca="1" si="2105">+CC1834</f>
        <v>1370</v>
      </c>
      <c r="CE1831" s="15">
        <f t="shared" ref="CE1831" ca="1" si="2106">+CD1834</f>
        <v>1360</v>
      </c>
      <c r="CF1831" s="15">
        <f t="shared" ref="CF1831" ca="1" si="2107">+CE1834</f>
        <v>1350</v>
      </c>
      <c r="CG1831" s="15">
        <f t="shared" ref="CG1831" ca="1" si="2108">+CF1834</f>
        <v>1340</v>
      </c>
      <c r="CH1831" s="15">
        <f t="shared" ref="CH1831" ca="1" si="2109">+CG1834</f>
        <v>1330</v>
      </c>
      <c r="CI1831" s="15">
        <f t="shared" ref="CI1831" ca="1" si="2110">+CH1834</f>
        <v>1320</v>
      </c>
      <c r="CJ1831" s="15">
        <f t="shared" ref="CJ1831" ca="1" si="2111">+CI1834</f>
        <v>1310</v>
      </c>
      <c r="CK1831" s="15">
        <f t="shared" ref="CK1831" ca="1" si="2112">+CJ1834</f>
        <v>1300</v>
      </c>
      <c r="CL1831" s="15">
        <f t="shared" ref="CL1831" ca="1" si="2113">+CK1834</f>
        <v>1290</v>
      </c>
    </row>
    <row r="1832" spans="1:90" x14ac:dyDescent="0.4">
      <c r="A1832" s="31"/>
      <c r="B1832" s="462" t="s">
        <v>1023</v>
      </c>
      <c r="C1832" s="31"/>
      <c r="D1832" s="31" t="s">
        <v>1027</v>
      </c>
      <c r="E1832" s="31"/>
      <c r="F1832" s="31"/>
      <c r="G1832" s="31"/>
      <c r="H1832" s="31"/>
      <c r="I1832" s="73"/>
      <c r="J1832" s="73"/>
      <c r="K1832" s="34">
        <f ca="1">+SUMIF($3:$3,K$2,1832:1832)</f>
        <v>2000</v>
      </c>
      <c r="L1832" s="34">
        <f ca="1">+SUMIF($3:$3,L$2,1832:1832)</f>
        <v>0</v>
      </c>
      <c r="M1832" s="34">
        <f ca="1">+SUMIF($3:$3,M$2,1832:1832)</f>
        <v>0</v>
      </c>
      <c r="N1832" s="34">
        <f ca="1">+SUMIF($3:$3,N$2,1832:1832)</f>
        <v>0</v>
      </c>
      <c r="O1832" s="34">
        <f ca="1">+SUMIF($3:$3,O$2,1832:1832)</f>
        <v>0</v>
      </c>
      <c r="P1832" s="34">
        <f ca="1">+SUMIF($3:$3,P$2,1832:1832)</f>
        <v>0</v>
      </c>
      <c r="R1832" s="67"/>
      <c r="S1832" s="15">
        <f ca="1">+IF(SUM(S1824:OFFSET(S1824,0,$H1828-1))&gt;S1831,MAX(SUM(S1824:OFFSET(S1824,0,$H1828-1)),$H1827),0)</f>
        <v>2000</v>
      </c>
      <c r="T1832" s="15">
        <f ca="1">+IF(SUM(T1824:OFFSET(T1824,0,$H1828-1))&gt;T1831,MAX(SUM(T1824:OFFSET(T1824,0,$H1828-1)),$H1827),0)</f>
        <v>0</v>
      </c>
      <c r="U1832" s="15">
        <f ca="1">+IF(SUM(U1824:OFFSET(U1824,0,$H1828-1))&gt;U1831,MAX(SUM(U1824:OFFSET(U1824,0,$H1828-1)),$H1827),0)</f>
        <v>0</v>
      </c>
      <c r="V1832" s="15">
        <f ca="1">+IF(SUM(V1824:OFFSET(V1824,0,$H1828-1))&gt;V1831,MAX(SUM(V1824:OFFSET(V1824,0,$H1828-1)),$H1827),0)</f>
        <v>0</v>
      </c>
      <c r="W1832" s="15">
        <f ca="1">+IF(SUM(W1824:OFFSET(W1824,0,$H1828-1))&gt;W1831,MAX(SUM(W1824:OFFSET(W1824,0,$H1828-1)),$H1827),0)</f>
        <v>0</v>
      </c>
      <c r="X1832" s="15">
        <f ca="1">+IF(SUM(X1824:OFFSET(X1824,0,$H1828-1))&gt;X1831,MAX(SUM(X1824:OFFSET(X1824,0,$H1828-1)),$H1827),0)</f>
        <v>0</v>
      </c>
      <c r="Y1832" s="15">
        <f ca="1">+IF(SUM(Y1824:OFFSET(Y1824,0,$H1828-1))&gt;Y1831,MAX(SUM(Y1824:OFFSET(Y1824,0,$H1828-1)),$H1827),0)</f>
        <v>0</v>
      </c>
      <c r="Z1832" s="15">
        <f ca="1">+IF(SUM(Z1824:OFFSET(Z1824,0,$H1828-1))&gt;Z1831,MAX(SUM(Z1824:OFFSET(Z1824,0,$H1828-1)),$H1827),0)</f>
        <v>0</v>
      </c>
      <c r="AA1832" s="15">
        <f ca="1">+IF(SUM(AA1824:OFFSET(AA1824,0,$H1828-1))&gt;AA1831,MAX(SUM(AA1824:OFFSET(AA1824,0,$H1828-1)),$H1827),0)</f>
        <v>0</v>
      </c>
      <c r="AB1832" s="15">
        <f ca="1">+IF(SUM(AB1824:OFFSET(AB1824,0,$H1828-1))&gt;AB1831,MAX(SUM(AB1824:OFFSET(AB1824,0,$H1828-1)),$H1827),0)</f>
        <v>0</v>
      </c>
      <c r="AC1832" s="15">
        <f ca="1">+IF(SUM(AC1824:OFFSET(AC1824,0,$H1828-1))&gt;AC1831,MAX(SUM(AC1824:OFFSET(AC1824,0,$H1828-1)),$H1827),0)</f>
        <v>0</v>
      </c>
      <c r="AD1832" s="15">
        <f ca="1">+IF(SUM(AD1824:OFFSET(AD1824,0,$H1828-1))&gt;AD1831,MAX(SUM(AD1824:OFFSET(AD1824,0,$H1828-1)),$H1827),0)</f>
        <v>0</v>
      </c>
      <c r="AE1832" s="15">
        <f ca="1">+IF(SUM(AE1824:OFFSET(AE1824,0,$H1828-1))&gt;AE1831,MAX(SUM(AE1824:OFFSET(AE1824,0,$H1828-1)),$H1827),0)</f>
        <v>0</v>
      </c>
      <c r="AF1832" s="15">
        <f ca="1">+IF(SUM(AF1824:OFFSET(AF1824,0,$H1828-1))&gt;AF1831,MAX(SUM(AF1824:OFFSET(AF1824,0,$H1828-1)),$H1827),0)</f>
        <v>0</v>
      </c>
      <c r="AG1832" s="15">
        <f ca="1">+IF(SUM(AG1824:OFFSET(AG1824,0,$H1828-1))&gt;AG1831,MAX(SUM(AG1824:OFFSET(AG1824,0,$H1828-1)),$H1827),0)</f>
        <v>0</v>
      </c>
      <c r="AH1832" s="15">
        <f ca="1">+IF(SUM(AH1824:OFFSET(AH1824,0,$H1828-1))&gt;AH1831,MAX(SUM(AH1824:OFFSET(AH1824,0,$H1828-1)),$H1827),0)</f>
        <v>0</v>
      </c>
      <c r="AI1832" s="15">
        <f ca="1">+IF(SUM(AI1824:OFFSET(AI1824,0,$H1828-1))&gt;AI1831,MAX(SUM(AI1824:OFFSET(AI1824,0,$H1828-1)),$H1827),0)</f>
        <v>0</v>
      </c>
      <c r="AJ1832" s="15">
        <f ca="1">+IF(SUM(AJ1824:OFFSET(AJ1824,0,$H1828-1))&gt;AJ1831,MAX(SUM(AJ1824:OFFSET(AJ1824,0,$H1828-1)),$H1827),0)</f>
        <v>0</v>
      </c>
      <c r="AK1832" s="15">
        <f ca="1">+IF(SUM(AK1824:OFFSET(AK1824,0,$H1828-1))&gt;AK1831,MAX(SUM(AK1824:OFFSET(AK1824,0,$H1828-1)),$H1827),0)</f>
        <v>0</v>
      </c>
      <c r="AL1832" s="15">
        <f ca="1">+IF(SUM(AL1824:OFFSET(AL1824,0,$H1828-1))&gt;AL1831,MAX(SUM(AL1824:OFFSET(AL1824,0,$H1828-1)),$H1827),0)</f>
        <v>0</v>
      </c>
      <c r="AM1832" s="15">
        <f ca="1">+IF(SUM(AM1824:OFFSET(AM1824,0,$H1828-1))&gt;AM1831,MAX(SUM(AM1824:OFFSET(AM1824,0,$H1828-1)),$H1827),0)</f>
        <v>0</v>
      </c>
      <c r="AN1832" s="15">
        <f ca="1">+IF(SUM(AN1824:OFFSET(AN1824,0,$H1828-1))&gt;AN1831,MAX(SUM(AN1824:OFFSET(AN1824,0,$H1828-1)),$H1827),0)</f>
        <v>0</v>
      </c>
      <c r="AO1832" s="15">
        <f ca="1">+IF(SUM(AO1824:OFFSET(AO1824,0,$H1828-1))&gt;AO1831,MAX(SUM(AO1824:OFFSET(AO1824,0,$H1828-1)),$H1827),0)</f>
        <v>0</v>
      </c>
      <c r="AP1832" s="15">
        <f ca="1">+IF(SUM(AP1824:OFFSET(AP1824,0,$H1828-1))&gt;AP1831,MAX(SUM(AP1824:OFFSET(AP1824,0,$H1828-1)),$H1827),0)</f>
        <v>0</v>
      </c>
      <c r="AQ1832" s="15">
        <f ca="1">+IF(SUM(AQ1824:OFFSET(AQ1824,0,$H1828-1))&gt;AQ1831,MAX(SUM(AQ1824:OFFSET(AQ1824,0,$H1828-1)),$H1827),0)</f>
        <v>0</v>
      </c>
      <c r="AR1832" s="15">
        <f ca="1">+IF(SUM(AR1824:OFFSET(AR1824,0,$H1828-1))&gt;AR1831,MAX(SUM(AR1824:OFFSET(AR1824,0,$H1828-1)),$H1827),0)</f>
        <v>0</v>
      </c>
      <c r="AS1832" s="15">
        <f ca="1">+IF(SUM(AS1824:OFFSET(AS1824,0,$H1828-1))&gt;AS1831,MAX(SUM(AS1824:OFFSET(AS1824,0,$H1828-1)),$H1827),0)</f>
        <v>0</v>
      </c>
      <c r="AT1832" s="15">
        <f ca="1">+IF(SUM(AT1824:OFFSET(AT1824,0,$H1828-1))&gt;AT1831,MAX(SUM(AT1824:OFFSET(AT1824,0,$H1828-1)),$H1827),0)</f>
        <v>0</v>
      </c>
      <c r="AU1832" s="15">
        <f ca="1">+IF(SUM(AU1824:OFFSET(AU1824,0,$H1828-1))&gt;AU1831,MAX(SUM(AU1824:OFFSET(AU1824,0,$H1828-1)),$H1827),0)</f>
        <v>0</v>
      </c>
      <c r="AV1832" s="15">
        <f ca="1">+IF(SUM(AV1824:OFFSET(AV1824,0,$H1828-1))&gt;AV1831,MAX(SUM(AV1824:OFFSET(AV1824,0,$H1828-1)),$H1827),0)</f>
        <v>0</v>
      </c>
      <c r="AW1832" s="15">
        <f ca="1">+IF(SUM(AW1824:OFFSET(AW1824,0,$H1828-1))&gt;AW1831,MAX(SUM(AW1824:OFFSET(AW1824,0,$H1828-1)),$H1827),0)</f>
        <v>0</v>
      </c>
      <c r="AX1832" s="15">
        <f ca="1">+IF(SUM(AX1824:OFFSET(AX1824,0,$H1828-1))&gt;AX1831,MAX(SUM(AX1824:OFFSET(AX1824,0,$H1828-1)),$H1827),0)</f>
        <v>0</v>
      </c>
      <c r="AY1832" s="15">
        <f ca="1">+IF(SUM(AY1824:OFFSET(AY1824,0,$H1828-1))&gt;AY1831,MAX(SUM(AY1824:OFFSET(AY1824,0,$H1828-1)),$H1827),0)</f>
        <v>0</v>
      </c>
      <c r="AZ1832" s="15">
        <f ca="1">+IF(SUM(AZ1824:OFFSET(AZ1824,0,$H1828-1))&gt;AZ1831,MAX(SUM(AZ1824:OFFSET(AZ1824,0,$H1828-1)),$H1827),0)</f>
        <v>0</v>
      </c>
      <c r="BA1832" s="15">
        <f ca="1">+IF(SUM(BA1824:OFFSET(BA1824,0,$H1828-1))&gt;BA1831,MAX(SUM(BA1824:OFFSET(BA1824,0,$H1828-1)),$H1827),0)</f>
        <v>0</v>
      </c>
      <c r="BB1832" s="15">
        <f ca="1">+IF(SUM(BB1824:OFFSET(BB1824,0,$H1828-1))&gt;BB1831,MAX(SUM(BB1824:OFFSET(BB1824,0,$H1828-1)),$H1827),0)</f>
        <v>0</v>
      </c>
      <c r="BC1832" s="15">
        <f ca="1">+IF(SUM(BC1824:OFFSET(BC1824,0,$H1828-1))&gt;BC1831,MAX(SUM(BC1824:OFFSET(BC1824,0,$H1828-1)),$H1827),0)</f>
        <v>0</v>
      </c>
      <c r="BD1832" s="15">
        <f ca="1">+IF(SUM(BD1824:OFFSET(BD1824,0,$H1828-1))&gt;BD1831,MAX(SUM(BD1824:OFFSET(BD1824,0,$H1828-1)),$H1827),0)</f>
        <v>0</v>
      </c>
      <c r="BE1832" s="15">
        <f ca="1">+IF(SUM(BE1824:OFFSET(BE1824,0,$H1828-1))&gt;BE1831,MAX(SUM(BE1824:OFFSET(BE1824,0,$H1828-1)),$H1827),0)</f>
        <v>0</v>
      </c>
      <c r="BF1832" s="15">
        <f ca="1">+IF(SUM(BF1824:OFFSET(BF1824,0,$H1828-1))&gt;BF1831,MAX(SUM(BF1824:OFFSET(BF1824,0,$H1828-1)),$H1827),0)</f>
        <v>0</v>
      </c>
      <c r="BG1832" s="15">
        <f ca="1">+IF(SUM(BG1824:OFFSET(BG1824,0,$H1828-1))&gt;BG1831,MAX(SUM(BG1824:OFFSET(BG1824,0,$H1828-1)),$H1827),0)</f>
        <v>0</v>
      </c>
      <c r="BH1832" s="15">
        <f ca="1">+IF(SUM(BH1824:OFFSET(BH1824,0,$H1828-1))&gt;BH1831,MAX(SUM(BH1824:OFFSET(BH1824,0,$H1828-1)),$H1827),0)</f>
        <v>0</v>
      </c>
      <c r="BI1832" s="15">
        <f ca="1">+IF(SUM(BI1824:OFFSET(BI1824,0,$H1828-1))&gt;BI1831,MAX(SUM(BI1824:OFFSET(BI1824,0,$H1828-1)),$H1827),0)</f>
        <v>0</v>
      </c>
      <c r="BJ1832" s="15">
        <f ca="1">+IF(SUM(BJ1824:OFFSET(BJ1824,0,$H1828-1))&gt;BJ1831,MAX(SUM(BJ1824:OFFSET(BJ1824,0,$H1828-1)),$H1827),0)</f>
        <v>0</v>
      </c>
      <c r="BK1832" s="15">
        <f ca="1">+IF(SUM(BK1824:OFFSET(BK1824,0,$H1828-1))&gt;BK1831,MAX(SUM(BK1824:OFFSET(BK1824,0,$H1828-1)),$H1827),0)</f>
        <v>0</v>
      </c>
      <c r="BL1832" s="15">
        <f ca="1">+IF(SUM(BL1824:OFFSET(BL1824,0,$H1828-1))&gt;BL1831,MAX(SUM(BL1824:OFFSET(BL1824,0,$H1828-1)),$H1827),0)</f>
        <v>0</v>
      </c>
      <c r="BM1832" s="15">
        <f ca="1">+IF(SUM(BM1824:OFFSET(BM1824,0,$H1828-1))&gt;BM1831,MAX(SUM(BM1824:OFFSET(BM1824,0,$H1828-1)),$H1827),0)</f>
        <v>0</v>
      </c>
      <c r="BN1832" s="15">
        <f ca="1">+IF(SUM(BN1824:OFFSET(BN1824,0,$H1828-1))&gt;BN1831,MAX(SUM(BN1824:OFFSET(BN1824,0,$H1828-1)),$H1827),0)</f>
        <v>0</v>
      </c>
      <c r="BO1832" s="15">
        <f ca="1">+IF(SUM(BO1824:OFFSET(BO1824,0,$H1828-1))&gt;BO1831,MAX(SUM(BO1824:OFFSET(BO1824,0,$H1828-1)),$H1827),0)</f>
        <v>0</v>
      </c>
      <c r="BP1832" s="15">
        <f ca="1">+IF(SUM(BP1824:OFFSET(BP1824,0,$H1828-1))&gt;BP1831,MAX(SUM(BP1824:OFFSET(BP1824,0,$H1828-1)),$H1827),0)</f>
        <v>0</v>
      </c>
      <c r="BQ1832" s="15">
        <f ca="1">+IF(SUM(BQ1824:OFFSET(BQ1824,0,$H1828-1))&gt;BQ1831,MAX(SUM(BQ1824:OFFSET(BQ1824,0,$H1828-1)),$H1827),0)</f>
        <v>0</v>
      </c>
      <c r="BR1832" s="15">
        <f ca="1">+IF(SUM(BR1824:OFFSET(BR1824,0,$H1828-1))&gt;BR1831,MAX(SUM(BR1824:OFFSET(BR1824,0,$H1828-1)),$H1827),0)</f>
        <v>0</v>
      </c>
      <c r="BS1832" s="15">
        <f ca="1">+IF(SUM(BS1824:OFFSET(BS1824,0,$H1828-1))&gt;BS1831,MAX(SUM(BS1824:OFFSET(BS1824,0,$H1828-1)),$H1827),0)</f>
        <v>0</v>
      </c>
      <c r="BT1832" s="15">
        <f ca="1">+IF(SUM(BT1824:OFFSET(BT1824,0,$H1828-1))&gt;BT1831,MAX(SUM(BT1824:OFFSET(BT1824,0,$H1828-1)),$H1827),0)</f>
        <v>0</v>
      </c>
      <c r="BU1832" s="15">
        <f ca="1">+IF(SUM(BU1824:OFFSET(BU1824,0,$H1828-1))&gt;BU1831,MAX(SUM(BU1824:OFFSET(BU1824,0,$H1828-1)),$H1827),0)</f>
        <v>0</v>
      </c>
      <c r="BV1832" s="15">
        <f ca="1">+IF(SUM(BV1824:OFFSET(BV1824,0,$H1828-1))&gt;BV1831,MAX(SUM(BV1824:OFFSET(BV1824,0,$H1828-1)),$H1827),0)</f>
        <v>0</v>
      </c>
      <c r="BW1832" s="15">
        <f ca="1">+IF(SUM(BW1824:OFFSET(BW1824,0,$H1828-1))&gt;BW1831,MAX(SUM(BW1824:OFFSET(BW1824,0,$H1828-1)),$H1827),0)</f>
        <v>0</v>
      </c>
      <c r="BX1832" s="15">
        <f ca="1">+IF(SUM(BX1824:OFFSET(BX1824,0,$H1828-1))&gt;BX1831,MAX(SUM(BX1824:OFFSET(BX1824,0,$H1828-1)),$H1827),0)</f>
        <v>0</v>
      </c>
      <c r="BY1832" s="15">
        <f ca="1">+IF(SUM(BY1824:OFFSET(BY1824,0,$H1828-1))&gt;BY1831,MAX(SUM(BY1824:OFFSET(BY1824,0,$H1828-1)),$H1827),0)</f>
        <v>0</v>
      </c>
      <c r="BZ1832" s="15">
        <f ca="1">+IF(SUM(BZ1824:OFFSET(BZ1824,0,$H1828-1))&gt;BZ1831,MAX(SUM(BZ1824:OFFSET(BZ1824,0,$H1828-1)),$H1827),0)</f>
        <v>0</v>
      </c>
      <c r="CA1832" s="15">
        <f ca="1">+IF(SUM(CA1824:OFFSET(CA1824,0,$H1828-1))&gt;CA1831,MAX(SUM(CA1824:OFFSET(CA1824,0,$H1828-1)),$H1827),0)</f>
        <v>0</v>
      </c>
      <c r="CB1832" s="15">
        <f ca="1">+IF(SUM(CB1824:OFFSET(CB1824,0,$H1828-1))&gt;CB1831,MAX(SUM(CB1824:OFFSET(CB1824,0,$H1828-1)),$H1827),0)</f>
        <v>0</v>
      </c>
      <c r="CC1832" s="15">
        <f ca="1">+IF(SUM(CC1824:OFFSET(CC1824,0,$H1828-1))&gt;CC1831,MAX(SUM(CC1824:OFFSET(CC1824,0,$H1828-1)),$H1827),0)</f>
        <v>0</v>
      </c>
      <c r="CD1832" s="15">
        <f ca="1">+IF(SUM(CD1824:OFFSET(CD1824,0,$H1828-1))&gt;CD1831,MAX(SUM(CD1824:OFFSET(CD1824,0,$H1828-1)),$H1827),0)</f>
        <v>0</v>
      </c>
      <c r="CE1832" s="15">
        <f ca="1">+IF(SUM(CE1824:OFFSET(CE1824,0,$H1828-1))&gt;CE1831,MAX(SUM(CE1824:OFFSET(CE1824,0,$H1828-1)),$H1827),0)</f>
        <v>0</v>
      </c>
      <c r="CF1832" s="15">
        <f ca="1">+IF(SUM(CF1824:OFFSET(CF1824,0,$H1828-1))&gt;CF1831,MAX(SUM(CF1824:OFFSET(CF1824,0,$H1828-1)),$H1827),0)</f>
        <v>0</v>
      </c>
      <c r="CG1832" s="15">
        <f ca="1">+IF(SUM(CG1824:OFFSET(CG1824,0,$H1828-1))&gt;CG1831,MAX(SUM(CG1824:OFFSET(CG1824,0,$H1828-1)),$H1827),0)</f>
        <v>0</v>
      </c>
      <c r="CH1832" s="15">
        <f ca="1">+IF(SUM(CH1824:OFFSET(CH1824,0,$H1828-1))&gt;CH1831,MAX(SUM(CH1824:OFFSET(CH1824,0,$H1828-1)),$H1827),0)</f>
        <v>0</v>
      </c>
      <c r="CI1832" s="15">
        <f ca="1">+IF(SUM(CI1824:OFFSET(CI1824,0,$H1828-1))&gt;CI1831,MAX(SUM(CI1824:OFFSET(CI1824,0,$H1828-1)),$H1827),0)</f>
        <v>0</v>
      </c>
      <c r="CJ1832" s="15">
        <f ca="1">+IF(SUM(CJ1824:OFFSET(CJ1824,0,$H1828-1))&gt;CJ1831,MAX(SUM(CJ1824:OFFSET(CJ1824,0,$H1828-1)),$H1827),0)</f>
        <v>0</v>
      </c>
      <c r="CK1832" s="15">
        <f ca="1">+IF(SUM(CK1824:OFFSET(CK1824,0,$H1828-1))&gt;CK1831,MAX(SUM(CK1824:OFFSET(CK1824,0,$H1828-1)),$H1827),0)</f>
        <v>0</v>
      </c>
      <c r="CL1832" s="15">
        <f ca="1">+IF(SUM(CL1824:OFFSET(CL1824,0,$H1828-1))&gt;CL1831,MAX(SUM(CL1824:OFFSET(CL1824,0,$H1828-1)),$H1827),0)</f>
        <v>0</v>
      </c>
    </row>
    <row r="1833" spans="1:90" x14ac:dyDescent="0.4">
      <c r="A1833" s="31"/>
      <c r="B1833" s="462" t="s">
        <v>1024</v>
      </c>
      <c r="C1833" s="31"/>
      <c r="D1833" s="31" t="s">
        <v>1027</v>
      </c>
      <c r="E1833" s="31"/>
      <c r="F1833" s="31"/>
      <c r="G1833" s="31"/>
      <c r="H1833" s="31"/>
      <c r="I1833" s="73"/>
      <c r="J1833" s="73"/>
      <c r="K1833" s="34">
        <f ca="1">+SUMIF($3:$3,K$2,1833:1833)</f>
        <v>-120</v>
      </c>
      <c r="L1833" s="307">
        <f ca="1">+SUMIF($3:$3,L$2,1833:1833)</f>
        <v>-120</v>
      </c>
      <c r="M1833" s="307">
        <f ca="1">+SUMIF($3:$3,M$2,1833:1833)</f>
        <v>-120</v>
      </c>
      <c r="N1833" s="307">
        <f ca="1">+SUMIF($3:$3,N$2,1833:1833)</f>
        <v>-120</v>
      </c>
      <c r="O1833" s="307">
        <f ca="1">+SUMIF($3:$3,O$2,1833:1833)</f>
        <v>-120</v>
      </c>
      <c r="P1833" s="307">
        <f ca="1">+SUMIF($3:$3,P$2,1833:1833)</f>
        <v>-120</v>
      </c>
      <c r="R1833" s="269"/>
      <c r="S1833" s="245">
        <f ca="1">+-S1824</f>
        <v>-10</v>
      </c>
      <c r="T1833" s="245">
        <f t="shared" ref="T1833:CE1833" ca="1" si="2114">+-T1824</f>
        <v>-10</v>
      </c>
      <c r="U1833" s="245">
        <f t="shared" ca="1" si="2114"/>
        <v>-10</v>
      </c>
      <c r="V1833" s="245">
        <f t="shared" ca="1" si="2114"/>
        <v>-10</v>
      </c>
      <c r="W1833" s="245">
        <f t="shared" ca="1" si="2114"/>
        <v>-10</v>
      </c>
      <c r="X1833" s="245">
        <f t="shared" ca="1" si="2114"/>
        <v>-10</v>
      </c>
      <c r="Y1833" s="245">
        <f t="shared" ca="1" si="2114"/>
        <v>-10</v>
      </c>
      <c r="Z1833" s="245">
        <f t="shared" ca="1" si="2114"/>
        <v>-10</v>
      </c>
      <c r="AA1833" s="245">
        <f t="shared" ca="1" si="2114"/>
        <v>-10</v>
      </c>
      <c r="AB1833" s="245">
        <f t="shared" ca="1" si="2114"/>
        <v>-10</v>
      </c>
      <c r="AC1833" s="245">
        <f t="shared" ca="1" si="2114"/>
        <v>-10</v>
      </c>
      <c r="AD1833" s="245">
        <f t="shared" ca="1" si="2114"/>
        <v>-10</v>
      </c>
      <c r="AE1833" s="245">
        <f t="shared" ca="1" si="2114"/>
        <v>-10</v>
      </c>
      <c r="AF1833" s="245">
        <f t="shared" ca="1" si="2114"/>
        <v>-10</v>
      </c>
      <c r="AG1833" s="245">
        <f t="shared" ca="1" si="2114"/>
        <v>-10</v>
      </c>
      <c r="AH1833" s="245">
        <f t="shared" ca="1" si="2114"/>
        <v>-10</v>
      </c>
      <c r="AI1833" s="245">
        <f t="shared" ca="1" si="2114"/>
        <v>-10</v>
      </c>
      <c r="AJ1833" s="245">
        <f t="shared" ca="1" si="2114"/>
        <v>-10</v>
      </c>
      <c r="AK1833" s="245">
        <f t="shared" ca="1" si="2114"/>
        <v>-10</v>
      </c>
      <c r="AL1833" s="245">
        <f t="shared" ca="1" si="2114"/>
        <v>-10</v>
      </c>
      <c r="AM1833" s="245">
        <f t="shared" ca="1" si="2114"/>
        <v>-10</v>
      </c>
      <c r="AN1833" s="245">
        <f t="shared" ca="1" si="2114"/>
        <v>-10</v>
      </c>
      <c r="AO1833" s="245">
        <f t="shared" ca="1" si="2114"/>
        <v>-10</v>
      </c>
      <c r="AP1833" s="245">
        <f t="shared" ca="1" si="2114"/>
        <v>-10</v>
      </c>
      <c r="AQ1833" s="245">
        <f t="shared" ca="1" si="2114"/>
        <v>-10</v>
      </c>
      <c r="AR1833" s="245">
        <f t="shared" ca="1" si="2114"/>
        <v>-10</v>
      </c>
      <c r="AS1833" s="245">
        <f t="shared" ca="1" si="2114"/>
        <v>-10</v>
      </c>
      <c r="AT1833" s="245">
        <f t="shared" ca="1" si="2114"/>
        <v>-10</v>
      </c>
      <c r="AU1833" s="245">
        <f t="shared" ca="1" si="2114"/>
        <v>-10</v>
      </c>
      <c r="AV1833" s="245">
        <f t="shared" ca="1" si="2114"/>
        <v>-10</v>
      </c>
      <c r="AW1833" s="245">
        <f t="shared" ca="1" si="2114"/>
        <v>-10</v>
      </c>
      <c r="AX1833" s="245">
        <f t="shared" ca="1" si="2114"/>
        <v>-10</v>
      </c>
      <c r="AY1833" s="245">
        <f t="shared" ca="1" si="2114"/>
        <v>-10</v>
      </c>
      <c r="AZ1833" s="245">
        <f t="shared" ca="1" si="2114"/>
        <v>-10</v>
      </c>
      <c r="BA1833" s="245">
        <f t="shared" ca="1" si="2114"/>
        <v>-10</v>
      </c>
      <c r="BB1833" s="245">
        <f t="shared" ca="1" si="2114"/>
        <v>-10</v>
      </c>
      <c r="BC1833" s="245">
        <f t="shared" ca="1" si="2114"/>
        <v>-10</v>
      </c>
      <c r="BD1833" s="245">
        <f t="shared" ca="1" si="2114"/>
        <v>-10</v>
      </c>
      <c r="BE1833" s="245">
        <f t="shared" ca="1" si="2114"/>
        <v>-10</v>
      </c>
      <c r="BF1833" s="245">
        <f t="shared" ca="1" si="2114"/>
        <v>-10</v>
      </c>
      <c r="BG1833" s="245">
        <f t="shared" ca="1" si="2114"/>
        <v>-10</v>
      </c>
      <c r="BH1833" s="245">
        <f t="shared" ca="1" si="2114"/>
        <v>-10</v>
      </c>
      <c r="BI1833" s="245">
        <f t="shared" ca="1" si="2114"/>
        <v>-10</v>
      </c>
      <c r="BJ1833" s="245">
        <f t="shared" ca="1" si="2114"/>
        <v>-10</v>
      </c>
      <c r="BK1833" s="245">
        <f t="shared" ca="1" si="2114"/>
        <v>-10</v>
      </c>
      <c r="BL1833" s="245">
        <f t="shared" ca="1" si="2114"/>
        <v>-10</v>
      </c>
      <c r="BM1833" s="245">
        <f t="shared" ca="1" si="2114"/>
        <v>-10</v>
      </c>
      <c r="BN1833" s="245">
        <f t="shared" ca="1" si="2114"/>
        <v>-10</v>
      </c>
      <c r="BO1833" s="245">
        <f t="shared" ca="1" si="2114"/>
        <v>-10</v>
      </c>
      <c r="BP1833" s="245">
        <f t="shared" ca="1" si="2114"/>
        <v>-10</v>
      </c>
      <c r="BQ1833" s="245">
        <f t="shared" ca="1" si="2114"/>
        <v>-10</v>
      </c>
      <c r="BR1833" s="245">
        <f t="shared" ca="1" si="2114"/>
        <v>-10</v>
      </c>
      <c r="BS1833" s="245">
        <f t="shared" ca="1" si="2114"/>
        <v>-10</v>
      </c>
      <c r="BT1833" s="245">
        <f t="shared" ca="1" si="2114"/>
        <v>-10</v>
      </c>
      <c r="BU1833" s="245">
        <f t="shared" ca="1" si="2114"/>
        <v>-10</v>
      </c>
      <c r="BV1833" s="245">
        <f t="shared" ca="1" si="2114"/>
        <v>-10</v>
      </c>
      <c r="BW1833" s="245">
        <f t="shared" ca="1" si="2114"/>
        <v>-10</v>
      </c>
      <c r="BX1833" s="245">
        <f t="shared" ca="1" si="2114"/>
        <v>-10</v>
      </c>
      <c r="BY1833" s="245">
        <f t="shared" ca="1" si="2114"/>
        <v>-10</v>
      </c>
      <c r="BZ1833" s="245">
        <f t="shared" ca="1" si="2114"/>
        <v>-10</v>
      </c>
      <c r="CA1833" s="245">
        <f t="shared" ca="1" si="2114"/>
        <v>-10</v>
      </c>
      <c r="CB1833" s="245">
        <f t="shared" ca="1" si="2114"/>
        <v>-10</v>
      </c>
      <c r="CC1833" s="245">
        <f t="shared" ca="1" si="2114"/>
        <v>-10</v>
      </c>
      <c r="CD1833" s="245">
        <f t="shared" ca="1" si="2114"/>
        <v>-10</v>
      </c>
      <c r="CE1833" s="245">
        <f t="shared" ca="1" si="2114"/>
        <v>-10</v>
      </c>
      <c r="CF1833" s="245">
        <f t="shared" ref="CF1833:CL1833" ca="1" si="2115">+-CF1824</f>
        <v>-10</v>
      </c>
      <c r="CG1833" s="245">
        <f t="shared" ca="1" si="2115"/>
        <v>-10</v>
      </c>
      <c r="CH1833" s="245">
        <f t="shared" ca="1" si="2115"/>
        <v>-10</v>
      </c>
      <c r="CI1833" s="245">
        <f t="shared" ca="1" si="2115"/>
        <v>-10</v>
      </c>
      <c r="CJ1833" s="245">
        <f t="shared" ca="1" si="2115"/>
        <v>-10</v>
      </c>
      <c r="CK1833" s="245">
        <f t="shared" ca="1" si="2115"/>
        <v>-10</v>
      </c>
      <c r="CL1833" s="245">
        <f t="shared" ca="1" si="2115"/>
        <v>-10</v>
      </c>
    </row>
    <row r="1834" spans="1:90" x14ac:dyDescent="0.4">
      <c r="B1834" s="275" t="str">
        <f>"Inventory - # of "&amp;B1840&amp;"s"</f>
        <v>Inventory - # of primary units</v>
      </c>
      <c r="C1834" s="27"/>
      <c r="D1834" s="27" t="s">
        <v>1027</v>
      </c>
      <c r="E1834" s="27"/>
      <c r="F1834" s="27"/>
      <c r="G1834" s="27"/>
      <c r="H1834" s="27"/>
      <c r="I1834" s="78"/>
      <c r="J1834" s="28"/>
      <c r="K1834" s="468">
        <f ca="1">+SUMIF($4:$4,K$2,1834:1834)</f>
        <v>1880</v>
      </c>
      <c r="L1834" s="468">
        <f ca="1">+SUMIF($4:$4,L$2,1834:1834)</f>
        <v>1760</v>
      </c>
      <c r="M1834" s="468">
        <f ca="1">+SUMIF($4:$4,M$2,1834:1834)</f>
        <v>1640</v>
      </c>
      <c r="N1834" s="468">
        <f ca="1">+SUMIF($4:$4,N$2,1834:1834)</f>
        <v>1520</v>
      </c>
      <c r="O1834" s="468">
        <f ca="1">+SUMIF($4:$4,O$2,1834:1834)</f>
        <v>1400</v>
      </c>
      <c r="P1834" s="468">
        <f ca="1">+SUMIF($4:$4,P$2,1834:1834)</f>
        <v>1280</v>
      </c>
      <c r="R1834" s="58">
        <v>0</v>
      </c>
      <c r="S1834" s="112">
        <f t="shared" ref="S1834:CD1834" ca="1" si="2116">SUM(S1831:S1833)</f>
        <v>1990</v>
      </c>
      <c r="T1834" s="112">
        <f t="shared" ca="1" si="2116"/>
        <v>1980</v>
      </c>
      <c r="U1834" s="112">
        <f t="shared" ca="1" si="2116"/>
        <v>1970</v>
      </c>
      <c r="V1834" s="112">
        <f t="shared" ca="1" si="2116"/>
        <v>1960</v>
      </c>
      <c r="W1834" s="112">
        <f t="shared" ca="1" si="2116"/>
        <v>1950</v>
      </c>
      <c r="X1834" s="112">
        <f t="shared" ca="1" si="2116"/>
        <v>1940</v>
      </c>
      <c r="Y1834" s="112">
        <f t="shared" ca="1" si="2116"/>
        <v>1930</v>
      </c>
      <c r="Z1834" s="112">
        <f t="shared" ca="1" si="2116"/>
        <v>1920</v>
      </c>
      <c r="AA1834" s="112">
        <f t="shared" ca="1" si="2116"/>
        <v>1910</v>
      </c>
      <c r="AB1834" s="112">
        <f t="shared" ca="1" si="2116"/>
        <v>1900</v>
      </c>
      <c r="AC1834" s="112">
        <f t="shared" ca="1" si="2116"/>
        <v>1890</v>
      </c>
      <c r="AD1834" s="112">
        <f t="shared" ca="1" si="2116"/>
        <v>1880</v>
      </c>
      <c r="AE1834" s="112">
        <f t="shared" ca="1" si="2116"/>
        <v>1870</v>
      </c>
      <c r="AF1834" s="112">
        <f t="shared" ca="1" si="2116"/>
        <v>1860</v>
      </c>
      <c r="AG1834" s="112">
        <f t="shared" ca="1" si="2116"/>
        <v>1850</v>
      </c>
      <c r="AH1834" s="112">
        <f t="shared" ca="1" si="2116"/>
        <v>1840</v>
      </c>
      <c r="AI1834" s="112">
        <f t="shared" ca="1" si="2116"/>
        <v>1830</v>
      </c>
      <c r="AJ1834" s="112">
        <f t="shared" ca="1" si="2116"/>
        <v>1820</v>
      </c>
      <c r="AK1834" s="112">
        <f t="shared" ca="1" si="2116"/>
        <v>1810</v>
      </c>
      <c r="AL1834" s="112">
        <f t="shared" ca="1" si="2116"/>
        <v>1800</v>
      </c>
      <c r="AM1834" s="112">
        <f t="shared" ca="1" si="2116"/>
        <v>1790</v>
      </c>
      <c r="AN1834" s="112">
        <f t="shared" ca="1" si="2116"/>
        <v>1780</v>
      </c>
      <c r="AO1834" s="112">
        <f t="shared" ca="1" si="2116"/>
        <v>1770</v>
      </c>
      <c r="AP1834" s="112">
        <f t="shared" ca="1" si="2116"/>
        <v>1760</v>
      </c>
      <c r="AQ1834" s="112">
        <f t="shared" ca="1" si="2116"/>
        <v>1750</v>
      </c>
      <c r="AR1834" s="112">
        <f t="shared" ca="1" si="2116"/>
        <v>1740</v>
      </c>
      <c r="AS1834" s="112">
        <f t="shared" ca="1" si="2116"/>
        <v>1730</v>
      </c>
      <c r="AT1834" s="112">
        <f t="shared" ca="1" si="2116"/>
        <v>1720</v>
      </c>
      <c r="AU1834" s="112">
        <f t="shared" ca="1" si="2116"/>
        <v>1710</v>
      </c>
      <c r="AV1834" s="112">
        <f t="shared" ca="1" si="2116"/>
        <v>1700</v>
      </c>
      <c r="AW1834" s="112">
        <f t="shared" ca="1" si="2116"/>
        <v>1690</v>
      </c>
      <c r="AX1834" s="112">
        <f t="shared" ca="1" si="2116"/>
        <v>1680</v>
      </c>
      <c r="AY1834" s="112">
        <f t="shared" ca="1" si="2116"/>
        <v>1670</v>
      </c>
      <c r="AZ1834" s="112">
        <f t="shared" ca="1" si="2116"/>
        <v>1660</v>
      </c>
      <c r="BA1834" s="112">
        <f t="shared" ca="1" si="2116"/>
        <v>1650</v>
      </c>
      <c r="BB1834" s="112">
        <f t="shared" ca="1" si="2116"/>
        <v>1640</v>
      </c>
      <c r="BC1834" s="112">
        <f t="shared" ca="1" si="2116"/>
        <v>1630</v>
      </c>
      <c r="BD1834" s="112">
        <f t="shared" ca="1" si="2116"/>
        <v>1620</v>
      </c>
      <c r="BE1834" s="112">
        <f t="shared" ca="1" si="2116"/>
        <v>1610</v>
      </c>
      <c r="BF1834" s="112">
        <f t="shared" ca="1" si="2116"/>
        <v>1600</v>
      </c>
      <c r="BG1834" s="112">
        <f t="shared" ca="1" si="2116"/>
        <v>1590</v>
      </c>
      <c r="BH1834" s="112">
        <f t="shared" ca="1" si="2116"/>
        <v>1580</v>
      </c>
      <c r="BI1834" s="112">
        <f t="shared" ca="1" si="2116"/>
        <v>1570</v>
      </c>
      <c r="BJ1834" s="112">
        <f t="shared" ca="1" si="2116"/>
        <v>1560</v>
      </c>
      <c r="BK1834" s="112">
        <f t="shared" ca="1" si="2116"/>
        <v>1550</v>
      </c>
      <c r="BL1834" s="112">
        <f t="shared" ca="1" si="2116"/>
        <v>1540</v>
      </c>
      <c r="BM1834" s="112">
        <f t="shared" ca="1" si="2116"/>
        <v>1530</v>
      </c>
      <c r="BN1834" s="112">
        <f t="shared" ca="1" si="2116"/>
        <v>1520</v>
      </c>
      <c r="BO1834" s="112">
        <f t="shared" ca="1" si="2116"/>
        <v>1510</v>
      </c>
      <c r="BP1834" s="112">
        <f t="shared" ca="1" si="2116"/>
        <v>1500</v>
      </c>
      <c r="BQ1834" s="112">
        <f t="shared" ca="1" si="2116"/>
        <v>1490</v>
      </c>
      <c r="BR1834" s="112">
        <f t="shared" ca="1" si="2116"/>
        <v>1480</v>
      </c>
      <c r="BS1834" s="112">
        <f t="shared" ca="1" si="2116"/>
        <v>1470</v>
      </c>
      <c r="BT1834" s="112">
        <f t="shared" ca="1" si="2116"/>
        <v>1460</v>
      </c>
      <c r="BU1834" s="112">
        <f t="shared" ca="1" si="2116"/>
        <v>1450</v>
      </c>
      <c r="BV1834" s="112">
        <f t="shared" ca="1" si="2116"/>
        <v>1440</v>
      </c>
      <c r="BW1834" s="112">
        <f t="shared" ca="1" si="2116"/>
        <v>1430</v>
      </c>
      <c r="BX1834" s="112">
        <f t="shared" ca="1" si="2116"/>
        <v>1420</v>
      </c>
      <c r="BY1834" s="112">
        <f t="shared" ca="1" si="2116"/>
        <v>1410</v>
      </c>
      <c r="BZ1834" s="112">
        <f t="shared" ca="1" si="2116"/>
        <v>1400</v>
      </c>
      <c r="CA1834" s="112">
        <f t="shared" ca="1" si="2116"/>
        <v>1390</v>
      </c>
      <c r="CB1834" s="112">
        <f t="shared" ca="1" si="2116"/>
        <v>1380</v>
      </c>
      <c r="CC1834" s="112">
        <f t="shared" ca="1" si="2116"/>
        <v>1370</v>
      </c>
      <c r="CD1834" s="112">
        <f t="shared" ca="1" si="2116"/>
        <v>1360</v>
      </c>
      <c r="CE1834" s="112">
        <f t="shared" ref="CE1834:CL1834" ca="1" si="2117">SUM(CE1831:CE1833)</f>
        <v>1350</v>
      </c>
      <c r="CF1834" s="112">
        <f t="shared" ca="1" si="2117"/>
        <v>1340</v>
      </c>
      <c r="CG1834" s="112">
        <f t="shared" ca="1" si="2117"/>
        <v>1330</v>
      </c>
      <c r="CH1834" s="112">
        <f t="shared" ca="1" si="2117"/>
        <v>1320</v>
      </c>
      <c r="CI1834" s="112">
        <f t="shared" ca="1" si="2117"/>
        <v>1310</v>
      </c>
      <c r="CJ1834" s="112">
        <f t="shared" ca="1" si="2117"/>
        <v>1300</v>
      </c>
      <c r="CK1834" s="112">
        <f t="shared" ca="1" si="2117"/>
        <v>1290</v>
      </c>
      <c r="CL1834" s="112">
        <f t="shared" ca="1" si="2117"/>
        <v>1280</v>
      </c>
    </row>
    <row r="1835" spans="1:90" x14ac:dyDescent="0.4">
      <c r="A1835" s="31"/>
      <c r="B1835" s="31"/>
      <c r="C1835" s="31"/>
      <c r="D1835" s="31" t="s">
        <v>1027</v>
      </c>
      <c r="E1835" s="31"/>
      <c r="F1835" s="31"/>
      <c r="G1835" s="31"/>
      <c r="H1835" s="31"/>
      <c r="I1835" s="73"/>
      <c r="J1835" s="73"/>
      <c r="K1835" s="32"/>
      <c r="L1835" s="32"/>
      <c r="M1835" s="32"/>
      <c r="N1835" s="32"/>
      <c r="O1835" s="32"/>
      <c r="P1835" s="32"/>
      <c r="R1835" s="67"/>
      <c r="S1835" s="38"/>
      <c r="T1835" s="38"/>
      <c r="U1835" s="38"/>
      <c r="V1835" s="38"/>
      <c r="W1835" s="38"/>
      <c r="X1835" s="38"/>
      <c r="Y1835" s="38"/>
      <c r="Z1835" s="38"/>
      <c r="AA1835" s="38"/>
      <c r="AB1835" s="38"/>
      <c r="AC1835" s="38"/>
      <c r="AD1835" s="38"/>
      <c r="AE1835" s="38"/>
      <c r="AF1835" s="38"/>
      <c r="AG1835" s="38"/>
      <c r="AH1835" s="38"/>
      <c r="AI1835" s="38"/>
      <c r="AJ1835" s="38"/>
      <c r="AK1835" s="38"/>
      <c r="AL1835" s="38"/>
      <c r="AM1835" s="38"/>
      <c r="AN1835" s="38"/>
      <c r="AO1835" s="38"/>
      <c r="AP1835" s="38"/>
      <c r="AQ1835" s="38"/>
      <c r="AR1835" s="38"/>
      <c r="AS1835" s="38"/>
      <c r="AT1835" s="38"/>
      <c r="AU1835" s="38"/>
      <c r="AV1835" s="38"/>
      <c r="AW1835" s="38"/>
      <c r="AX1835" s="38"/>
      <c r="AY1835" s="38"/>
      <c r="AZ1835" s="38"/>
      <c r="BA1835" s="38"/>
      <c r="BB1835" s="38"/>
      <c r="BC1835" s="38"/>
      <c r="BD1835" s="38"/>
      <c r="BE1835" s="38"/>
      <c r="BF1835" s="38"/>
      <c r="BG1835" s="38"/>
      <c r="BH1835" s="38"/>
      <c r="BI1835" s="38"/>
      <c r="BJ1835" s="38"/>
      <c r="BK1835" s="38"/>
      <c r="BL1835" s="38"/>
      <c r="BM1835" s="38"/>
      <c r="BN1835" s="38"/>
      <c r="BO1835" s="38"/>
      <c r="BP1835" s="38"/>
      <c r="BQ1835" s="38"/>
      <c r="BR1835" s="38"/>
      <c r="BS1835" s="38"/>
      <c r="BT1835" s="38"/>
      <c r="BU1835" s="38"/>
      <c r="BV1835" s="38"/>
      <c r="BW1835" s="38"/>
      <c r="BX1835" s="38"/>
      <c r="BY1835" s="38"/>
      <c r="BZ1835" s="38"/>
      <c r="CA1835" s="38"/>
      <c r="CB1835" s="38"/>
      <c r="CC1835" s="38"/>
      <c r="CD1835" s="38"/>
      <c r="CE1835" s="38"/>
      <c r="CF1835" s="38"/>
      <c r="CG1835" s="38"/>
      <c r="CH1835" s="38"/>
      <c r="CI1835" s="38"/>
      <c r="CJ1835" s="38"/>
      <c r="CK1835" s="38"/>
      <c r="CL1835" s="38"/>
    </row>
    <row r="1836" spans="1:90" x14ac:dyDescent="0.4">
      <c r="A1836" s="31"/>
      <c r="B1836" s="275" t="str">
        <f>"Inventory - "&amp;SUBSTITUTE(B1839,":","")</f>
        <v>Inventory - (Primary label)</v>
      </c>
      <c r="C1836" s="31" t="s">
        <v>224</v>
      </c>
      <c r="D1836" s="31" t="s">
        <v>1027</v>
      </c>
      <c r="E1836" s="31"/>
      <c r="F1836" s="31"/>
      <c r="G1836" s="31"/>
      <c r="H1836" s="31"/>
      <c r="I1836" s="73"/>
      <c r="J1836" s="73"/>
      <c r="K1836" s="28">
        <f ca="1">+SUMIF($4:$4,K$2,1836:1836)</f>
        <v>18850</v>
      </c>
      <c r="L1836" s="28">
        <f ca="1">+SUMIF($4:$4,L$2,1836:1836)</f>
        <v>17650</v>
      </c>
      <c r="M1836" s="28">
        <f ca="1">+SUMIF($4:$4,M$2,1836:1836)</f>
        <v>16450</v>
      </c>
      <c r="N1836" s="28">
        <f ca="1">+SUMIF($4:$4,N$2,1836:1836)</f>
        <v>15250</v>
      </c>
      <c r="O1836" s="28">
        <f ca="1">+SUMIF($4:$4,O$2,1836:1836)</f>
        <v>14050</v>
      </c>
      <c r="P1836" s="28">
        <f ca="1">+SUMIF($4:$4,P$2,1836:1836)</f>
        <v>12850</v>
      </c>
      <c r="R1836" s="67"/>
      <c r="S1836" s="33" cm="1">
        <f t="array" aca="1" ref="S1836" ca="1">+AVERAGE(S1831,S1834)*-(INDIRECT(S1819)/INDIRECT(S1816))</f>
        <v>9950</v>
      </c>
      <c r="T1836" s="33" cm="1">
        <f t="array" aca="1" ref="T1836" ca="1">+AVERAGE(T1831,T1834)*-(INDIRECT(T1819)/INDIRECT(T1816))</f>
        <v>19850</v>
      </c>
      <c r="U1836" s="33" cm="1">
        <f t="array" aca="1" ref="U1836" ca="1">+AVERAGE(U1831,U1834)*-(INDIRECT(U1819)/INDIRECT(U1816))</f>
        <v>19750</v>
      </c>
      <c r="V1836" s="33" cm="1">
        <f t="array" aca="1" ref="V1836" ca="1">+AVERAGE(V1831,V1834)*-(INDIRECT(V1819)/INDIRECT(V1816))</f>
        <v>19650</v>
      </c>
      <c r="W1836" s="33" cm="1">
        <f t="array" aca="1" ref="W1836" ca="1">+AVERAGE(W1831,W1834)*-(INDIRECT(W1819)/INDIRECT(W1816))</f>
        <v>19550</v>
      </c>
      <c r="X1836" s="33" cm="1">
        <f t="array" aca="1" ref="X1836" ca="1">+AVERAGE(X1831,X1834)*-(INDIRECT(X1819)/INDIRECT(X1816))</f>
        <v>19450</v>
      </c>
      <c r="Y1836" s="33" cm="1">
        <f t="array" aca="1" ref="Y1836" ca="1">+AVERAGE(Y1831,Y1834)*-(INDIRECT(Y1819)/INDIRECT(Y1816))</f>
        <v>19350</v>
      </c>
      <c r="Z1836" s="33" cm="1">
        <f t="array" aca="1" ref="Z1836" ca="1">+AVERAGE(Z1831,Z1834)*-(INDIRECT(Z1819)/INDIRECT(Z1816))</f>
        <v>19250</v>
      </c>
      <c r="AA1836" s="33" cm="1">
        <f t="array" aca="1" ref="AA1836" ca="1">+AVERAGE(AA1831,AA1834)*-(INDIRECT(AA1819)/INDIRECT(AA1816))</f>
        <v>19150</v>
      </c>
      <c r="AB1836" s="33" cm="1">
        <f t="array" aca="1" ref="AB1836" ca="1">+AVERAGE(AB1831,AB1834)*-(INDIRECT(AB1819)/INDIRECT(AB1816))</f>
        <v>19050</v>
      </c>
      <c r="AC1836" s="33" cm="1">
        <f t="array" aca="1" ref="AC1836" ca="1">+AVERAGE(AC1831,AC1834)*-(INDIRECT(AC1819)/INDIRECT(AC1816))</f>
        <v>18950</v>
      </c>
      <c r="AD1836" s="33" cm="1">
        <f t="array" aca="1" ref="AD1836" ca="1">+AVERAGE(AD1831,AD1834)*-(INDIRECT(AD1819)/INDIRECT(AD1816))</f>
        <v>18850</v>
      </c>
      <c r="AE1836" s="33" cm="1">
        <f t="array" aca="1" ref="AE1836" ca="1">+AVERAGE(AE1831,AE1834)*-(INDIRECT(AE1819)/INDIRECT(AE1816))</f>
        <v>18750</v>
      </c>
      <c r="AF1836" s="33" cm="1">
        <f t="array" aca="1" ref="AF1836" ca="1">+AVERAGE(AF1831,AF1834)*-(INDIRECT(AF1819)/INDIRECT(AF1816))</f>
        <v>18650</v>
      </c>
      <c r="AG1836" s="33" cm="1">
        <f t="array" aca="1" ref="AG1836" ca="1">+AVERAGE(AG1831,AG1834)*-(INDIRECT(AG1819)/INDIRECT(AG1816))</f>
        <v>18550</v>
      </c>
      <c r="AH1836" s="33" cm="1">
        <f t="array" aca="1" ref="AH1836" ca="1">+AVERAGE(AH1831,AH1834)*-(INDIRECT(AH1819)/INDIRECT(AH1816))</f>
        <v>18450</v>
      </c>
      <c r="AI1836" s="33" cm="1">
        <f t="array" aca="1" ref="AI1836" ca="1">+AVERAGE(AI1831,AI1834)*-(INDIRECT(AI1819)/INDIRECT(AI1816))</f>
        <v>18350</v>
      </c>
      <c r="AJ1836" s="33" cm="1">
        <f t="array" aca="1" ref="AJ1836" ca="1">+AVERAGE(AJ1831,AJ1834)*-(INDIRECT(AJ1819)/INDIRECT(AJ1816))</f>
        <v>18250</v>
      </c>
      <c r="AK1836" s="33" cm="1">
        <f t="array" aca="1" ref="AK1836" ca="1">+AVERAGE(AK1831,AK1834)*-(INDIRECT(AK1819)/INDIRECT(AK1816))</f>
        <v>18150</v>
      </c>
      <c r="AL1836" s="33" cm="1">
        <f t="array" aca="1" ref="AL1836" ca="1">+AVERAGE(AL1831,AL1834)*-(INDIRECT(AL1819)/INDIRECT(AL1816))</f>
        <v>18050</v>
      </c>
      <c r="AM1836" s="33" cm="1">
        <f t="array" aca="1" ref="AM1836" ca="1">+AVERAGE(AM1831,AM1834)*-(INDIRECT(AM1819)/INDIRECT(AM1816))</f>
        <v>17950</v>
      </c>
      <c r="AN1836" s="33" cm="1">
        <f t="array" aca="1" ref="AN1836" ca="1">+AVERAGE(AN1831,AN1834)*-(INDIRECT(AN1819)/INDIRECT(AN1816))</f>
        <v>17850</v>
      </c>
      <c r="AO1836" s="33" cm="1">
        <f t="array" aca="1" ref="AO1836" ca="1">+AVERAGE(AO1831,AO1834)*-(INDIRECT(AO1819)/INDIRECT(AO1816))</f>
        <v>17750</v>
      </c>
      <c r="AP1836" s="33" cm="1">
        <f t="array" aca="1" ref="AP1836" ca="1">+AVERAGE(AP1831,AP1834)*-(INDIRECT(AP1819)/INDIRECT(AP1816))</f>
        <v>17650</v>
      </c>
      <c r="AQ1836" s="33" cm="1">
        <f t="array" aca="1" ref="AQ1836" ca="1">+AVERAGE(AQ1831,AQ1834)*-(INDIRECT(AQ1819)/INDIRECT(AQ1816))</f>
        <v>17550</v>
      </c>
      <c r="AR1836" s="33" cm="1">
        <f t="array" aca="1" ref="AR1836" ca="1">+AVERAGE(AR1831,AR1834)*-(INDIRECT(AR1819)/INDIRECT(AR1816))</f>
        <v>17450</v>
      </c>
      <c r="AS1836" s="33" cm="1">
        <f t="array" aca="1" ref="AS1836" ca="1">+AVERAGE(AS1831,AS1834)*-(INDIRECT(AS1819)/INDIRECT(AS1816))</f>
        <v>17350</v>
      </c>
      <c r="AT1836" s="33" cm="1">
        <f t="array" aca="1" ref="AT1836" ca="1">+AVERAGE(AT1831,AT1834)*-(INDIRECT(AT1819)/INDIRECT(AT1816))</f>
        <v>17250</v>
      </c>
      <c r="AU1836" s="33" cm="1">
        <f t="array" aca="1" ref="AU1836" ca="1">+AVERAGE(AU1831,AU1834)*-(INDIRECT(AU1819)/INDIRECT(AU1816))</f>
        <v>17150</v>
      </c>
      <c r="AV1836" s="33" cm="1">
        <f t="array" aca="1" ref="AV1836" ca="1">+AVERAGE(AV1831,AV1834)*-(INDIRECT(AV1819)/INDIRECT(AV1816))</f>
        <v>17050</v>
      </c>
      <c r="AW1836" s="33" cm="1">
        <f t="array" aca="1" ref="AW1836" ca="1">+AVERAGE(AW1831,AW1834)*-(INDIRECT(AW1819)/INDIRECT(AW1816))</f>
        <v>16950</v>
      </c>
      <c r="AX1836" s="33" cm="1">
        <f t="array" aca="1" ref="AX1836" ca="1">+AVERAGE(AX1831,AX1834)*-(INDIRECT(AX1819)/INDIRECT(AX1816))</f>
        <v>16850</v>
      </c>
      <c r="AY1836" s="33" cm="1">
        <f t="array" aca="1" ref="AY1836" ca="1">+AVERAGE(AY1831,AY1834)*-(INDIRECT(AY1819)/INDIRECT(AY1816))</f>
        <v>16750</v>
      </c>
      <c r="AZ1836" s="33" cm="1">
        <f t="array" aca="1" ref="AZ1836" ca="1">+AVERAGE(AZ1831,AZ1834)*-(INDIRECT(AZ1819)/INDIRECT(AZ1816))</f>
        <v>16650</v>
      </c>
      <c r="BA1836" s="33" cm="1">
        <f t="array" aca="1" ref="BA1836" ca="1">+AVERAGE(BA1831,BA1834)*-(INDIRECT(BA1819)/INDIRECT(BA1816))</f>
        <v>16550</v>
      </c>
      <c r="BB1836" s="33" cm="1">
        <f t="array" aca="1" ref="BB1836" ca="1">+AVERAGE(BB1831,BB1834)*-(INDIRECT(BB1819)/INDIRECT(BB1816))</f>
        <v>16450</v>
      </c>
      <c r="BC1836" s="33" cm="1">
        <f t="array" aca="1" ref="BC1836" ca="1">+AVERAGE(BC1831,BC1834)*-(INDIRECT(BC1819)/INDIRECT(BC1816))</f>
        <v>16350</v>
      </c>
      <c r="BD1836" s="33" cm="1">
        <f t="array" aca="1" ref="BD1836" ca="1">+AVERAGE(BD1831,BD1834)*-(INDIRECT(BD1819)/INDIRECT(BD1816))</f>
        <v>16250</v>
      </c>
      <c r="BE1836" s="33" cm="1">
        <f t="array" aca="1" ref="BE1836" ca="1">+AVERAGE(BE1831,BE1834)*-(INDIRECT(BE1819)/INDIRECT(BE1816))</f>
        <v>16150</v>
      </c>
      <c r="BF1836" s="33" cm="1">
        <f t="array" aca="1" ref="BF1836" ca="1">+AVERAGE(BF1831,BF1834)*-(INDIRECT(BF1819)/INDIRECT(BF1816))</f>
        <v>16050</v>
      </c>
      <c r="BG1836" s="33" cm="1">
        <f t="array" aca="1" ref="BG1836" ca="1">+AVERAGE(BG1831,BG1834)*-(INDIRECT(BG1819)/INDIRECT(BG1816))</f>
        <v>15950</v>
      </c>
      <c r="BH1836" s="33" cm="1">
        <f t="array" aca="1" ref="BH1836" ca="1">+AVERAGE(BH1831,BH1834)*-(INDIRECT(BH1819)/INDIRECT(BH1816))</f>
        <v>15850</v>
      </c>
      <c r="BI1836" s="33" cm="1">
        <f t="array" aca="1" ref="BI1836" ca="1">+AVERAGE(BI1831,BI1834)*-(INDIRECT(BI1819)/INDIRECT(BI1816))</f>
        <v>15750</v>
      </c>
      <c r="BJ1836" s="33" cm="1">
        <f t="array" aca="1" ref="BJ1836" ca="1">+AVERAGE(BJ1831,BJ1834)*-(INDIRECT(BJ1819)/INDIRECT(BJ1816))</f>
        <v>15650</v>
      </c>
      <c r="BK1836" s="33" cm="1">
        <f t="array" aca="1" ref="BK1836" ca="1">+AVERAGE(BK1831,BK1834)*-(INDIRECT(BK1819)/INDIRECT(BK1816))</f>
        <v>15550</v>
      </c>
      <c r="BL1836" s="33" cm="1">
        <f t="array" aca="1" ref="BL1836" ca="1">+AVERAGE(BL1831,BL1834)*-(INDIRECT(BL1819)/INDIRECT(BL1816))</f>
        <v>15450</v>
      </c>
      <c r="BM1836" s="33" cm="1">
        <f t="array" aca="1" ref="BM1836" ca="1">+AVERAGE(BM1831,BM1834)*-(INDIRECT(BM1819)/INDIRECT(BM1816))</f>
        <v>15350</v>
      </c>
      <c r="BN1836" s="33" cm="1">
        <f t="array" aca="1" ref="BN1836" ca="1">+AVERAGE(BN1831,BN1834)*-(INDIRECT(BN1819)/INDIRECT(BN1816))</f>
        <v>15250</v>
      </c>
      <c r="BO1836" s="33" cm="1">
        <f t="array" aca="1" ref="BO1836" ca="1">+AVERAGE(BO1831,BO1834)*-(INDIRECT(BO1819)/INDIRECT(BO1816))</f>
        <v>15150</v>
      </c>
      <c r="BP1836" s="33" cm="1">
        <f t="array" aca="1" ref="BP1836" ca="1">+AVERAGE(BP1831,BP1834)*-(INDIRECT(BP1819)/INDIRECT(BP1816))</f>
        <v>15050</v>
      </c>
      <c r="BQ1836" s="33" cm="1">
        <f t="array" aca="1" ref="BQ1836" ca="1">+AVERAGE(BQ1831,BQ1834)*-(INDIRECT(BQ1819)/INDIRECT(BQ1816))</f>
        <v>14950</v>
      </c>
      <c r="BR1836" s="33" cm="1">
        <f t="array" aca="1" ref="BR1836" ca="1">+AVERAGE(BR1831,BR1834)*-(INDIRECT(BR1819)/INDIRECT(BR1816))</f>
        <v>14850</v>
      </c>
      <c r="BS1836" s="33" cm="1">
        <f t="array" aca="1" ref="BS1836" ca="1">+AVERAGE(BS1831,BS1834)*-(INDIRECT(BS1819)/INDIRECT(BS1816))</f>
        <v>14750</v>
      </c>
      <c r="BT1836" s="33" cm="1">
        <f t="array" aca="1" ref="BT1836" ca="1">+AVERAGE(BT1831,BT1834)*-(INDIRECT(BT1819)/INDIRECT(BT1816))</f>
        <v>14650</v>
      </c>
      <c r="BU1836" s="33" cm="1">
        <f t="array" aca="1" ref="BU1836" ca="1">+AVERAGE(BU1831,BU1834)*-(INDIRECT(BU1819)/INDIRECT(BU1816))</f>
        <v>14550</v>
      </c>
      <c r="BV1836" s="33" cm="1">
        <f t="array" aca="1" ref="BV1836" ca="1">+AVERAGE(BV1831,BV1834)*-(INDIRECT(BV1819)/INDIRECT(BV1816))</f>
        <v>14450</v>
      </c>
      <c r="BW1836" s="33" cm="1">
        <f t="array" aca="1" ref="BW1836" ca="1">+AVERAGE(BW1831,BW1834)*-(INDIRECT(BW1819)/INDIRECT(BW1816))</f>
        <v>14350</v>
      </c>
      <c r="BX1836" s="33" cm="1">
        <f t="array" aca="1" ref="BX1836" ca="1">+AVERAGE(BX1831,BX1834)*-(INDIRECT(BX1819)/INDIRECT(BX1816))</f>
        <v>14250</v>
      </c>
      <c r="BY1836" s="33" cm="1">
        <f t="array" aca="1" ref="BY1836" ca="1">+AVERAGE(BY1831,BY1834)*-(INDIRECT(BY1819)/INDIRECT(BY1816))</f>
        <v>14150</v>
      </c>
      <c r="BZ1836" s="33" cm="1">
        <f t="array" aca="1" ref="BZ1836" ca="1">+AVERAGE(BZ1831,BZ1834)*-(INDIRECT(BZ1819)/INDIRECT(BZ1816))</f>
        <v>14050</v>
      </c>
      <c r="CA1836" s="33" cm="1">
        <f t="array" aca="1" ref="CA1836" ca="1">+AVERAGE(CA1831,CA1834)*-(INDIRECT(CA1819)/INDIRECT(CA1816))</f>
        <v>13950</v>
      </c>
      <c r="CB1836" s="33" cm="1">
        <f t="array" aca="1" ref="CB1836" ca="1">+AVERAGE(CB1831,CB1834)*-(INDIRECT(CB1819)/INDIRECT(CB1816))</f>
        <v>13850</v>
      </c>
      <c r="CC1836" s="33" cm="1">
        <f t="array" aca="1" ref="CC1836" ca="1">+AVERAGE(CC1831,CC1834)*-(INDIRECT(CC1819)/INDIRECT(CC1816))</f>
        <v>13750</v>
      </c>
      <c r="CD1836" s="33" cm="1">
        <f t="array" aca="1" ref="CD1836" ca="1">+AVERAGE(CD1831,CD1834)*-(INDIRECT(CD1819)/INDIRECT(CD1816))</f>
        <v>13650</v>
      </c>
      <c r="CE1836" s="33" cm="1">
        <f t="array" aca="1" ref="CE1836" ca="1">+AVERAGE(CE1831,CE1834)*-(INDIRECT(CE1819)/INDIRECT(CE1816))</f>
        <v>13550</v>
      </c>
      <c r="CF1836" s="33" cm="1">
        <f t="array" aca="1" ref="CF1836" ca="1">+AVERAGE(CF1831,CF1834)*-(INDIRECT(CF1819)/INDIRECT(CF1816))</f>
        <v>13450</v>
      </c>
      <c r="CG1836" s="33" cm="1">
        <f t="array" aca="1" ref="CG1836" ca="1">+AVERAGE(CG1831,CG1834)*-(INDIRECT(CG1819)/INDIRECT(CG1816))</f>
        <v>13350</v>
      </c>
      <c r="CH1836" s="33" cm="1">
        <f t="array" aca="1" ref="CH1836" ca="1">+AVERAGE(CH1831,CH1834)*-(INDIRECT(CH1819)/INDIRECT(CH1816))</f>
        <v>13250</v>
      </c>
      <c r="CI1836" s="33" cm="1">
        <f t="array" aca="1" ref="CI1836" ca="1">+AVERAGE(CI1831,CI1834)*-(INDIRECT(CI1819)/INDIRECT(CI1816))</f>
        <v>13150</v>
      </c>
      <c r="CJ1836" s="33" cm="1">
        <f t="array" aca="1" ref="CJ1836" ca="1">+AVERAGE(CJ1831,CJ1834)*-(INDIRECT(CJ1819)/INDIRECT(CJ1816))</f>
        <v>13050</v>
      </c>
      <c r="CK1836" s="33" cm="1">
        <f t="array" aca="1" ref="CK1836" ca="1">+AVERAGE(CK1831,CK1834)*-(INDIRECT(CK1819)/INDIRECT(CK1816))</f>
        <v>12950</v>
      </c>
      <c r="CL1836" s="33" cm="1">
        <f t="array" aca="1" ref="CL1836" ca="1">+AVERAGE(CL1831,CL1834)*-(INDIRECT(CL1819)/INDIRECT(CL1816))</f>
        <v>12850</v>
      </c>
    </row>
    <row r="1837" spans="1:90" x14ac:dyDescent="0.4">
      <c r="A1837" s="31"/>
      <c r="B1837" s="31"/>
      <c r="C1837" s="31"/>
      <c r="D1837" s="31" t="s">
        <v>1027</v>
      </c>
      <c r="E1837" s="31"/>
      <c r="F1837" s="31"/>
      <c r="G1837" s="31"/>
      <c r="H1837" s="31"/>
      <c r="I1837" s="73"/>
      <c r="J1837" s="73"/>
      <c r="K1837" s="32"/>
      <c r="L1837" s="32"/>
      <c r="M1837" s="32"/>
      <c r="N1837" s="32"/>
      <c r="O1837" s="32"/>
      <c r="P1837" s="32"/>
      <c r="R1837" s="67"/>
      <c r="S1837" s="38"/>
      <c r="T1837" s="38"/>
      <c r="U1837" s="38"/>
      <c r="V1837" s="38"/>
      <c r="W1837" s="38"/>
      <c r="X1837" s="38"/>
      <c r="Y1837" s="38"/>
      <c r="Z1837" s="38"/>
      <c r="AA1837" s="38"/>
      <c r="AB1837" s="38"/>
      <c r="AC1837" s="38"/>
      <c r="AD1837" s="38"/>
      <c r="AE1837" s="38"/>
      <c r="AF1837" s="38"/>
      <c r="AG1837" s="38"/>
      <c r="AH1837" s="38"/>
      <c r="AI1837" s="38"/>
      <c r="AJ1837" s="38"/>
      <c r="AK1837" s="38"/>
      <c r="AL1837" s="38"/>
      <c r="AM1837" s="38"/>
      <c r="AN1837" s="38"/>
      <c r="AO1837" s="38"/>
      <c r="AP1837" s="38"/>
      <c r="AQ1837" s="38"/>
      <c r="AR1837" s="38"/>
      <c r="AS1837" s="38"/>
      <c r="AT1837" s="38"/>
      <c r="AU1837" s="38"/>
      <c r="AV1837" s="38"/>
      <c r="AW1837" s="38"/>
      <c r="AX1837" s="38"/>
      <c r="AY1837" s="38"/>
      <c r="AZ1837" s="38"/>
      <c r="BA1837" s="38"/>
      <c r="BB1837" s="38"/>
      <c r="BC1837" s="38"/>
      <c r="BD1837" s="38"/>
      <c r="BE1837" s="38"/>
      <c r="BF1837" s="38"/>
      <c r="BG1837" s="38"/>
      <c r="BH1837" s="38"/>
      <c r="BI1837" s="38"/>
      <c r="BJ1837" s="38"/>
      <c r="BK1837" s="38"/>
      <c r="BL1837" s="38"/>
      <c r="BM1837" s="38"/>
      <c r="BN1837" s="38"/>
      <c r="BO1837" s="38"/>
      <c r="BP1837" s="38"/>
      <c r="BQ1837" s="38"/>
      <c r="BR1837" s="38"/>
      <c r="BS1837" s="38"/>
      <c r="BT1837" s="38"/>
      <c r="BU1837" s="38"/>
      <c r="BV1837" s="38"/>
      <c r="BW1837" s="38"/>
      <c r="BX1837" s="38"/>
      <c r="BY1837" s="38"/>
      <c r="BZ1837" s="38"/>
      <c r="CA1837" s="38"/>
      <c r="CB1837" s="38"/>
      <c r="CC1837" s="38"/>
      <c r="CD1837" s="38"/>
      <c r="CE1837" s="38"/>
      <c r="CF1837" s="38"/>
      <c r="CG1837" s="38"/>
      <c r="CH1837" s="38"/>
      <c r="CI1837" s="38"/>
      <c r="CJ1837" s="38"/>
      <c r="CK1837" s="38"/>
      <c r="CL1837" s="38"/>
    </row>
    <row r="1838" spans="1:90" x14ac:dyDescent="0.4">
      <c r="B1838" s="275" t="str">
        <f>"Change in Inventory - "&amp;B1839</f>
        <v>Change in Inventory - (Primary label)</v>
      </c>
      <c r="C1838" t="s">
        <v>234</v>
      </c>
      <c r="D1838" t="s">
        <v>1027</v>
      </c>
      <c r="K1838" s="28">
        <f ca="1">+SUMIF($3:$3,K$2,1838:1838)</f>
        <v>-18850</v>
      </c>
      <c r="L1838" s="28">
        <f ca="1">+SUMIF($3:$3,L$2,1838:1838)</f>
        <v>1200</v>
      </c>
      <c r="M1838" s="28">
        <f ca="1">+SUMIF($3:$3,M$2,1838:1838)</f>
        <v>1200</v>
      </c>
      <c r="N1838" s="28">
        <f ca="1">+SUMIF($3:$3,N$2,1838:1838)</f>
        <v>1200</v>
      </c>
      <c r="O1838" s="28">
        <f ca="1">+SUMIF($3:$3,O$2,1838:1838)</f>
        <v>1200</v>
      </c>
      <c r="P1838" s="28">
        <f ca="1">+SUMIF($3:$3,P$2,1838:1838)</f>
        <v>1200</v>
      </c>
      <c r="R1838" s="33"/>
      <c r="S1838" s="33">
        <f ca="1">R1836-S1836</f>
        <v>-9950</v>
      </c>
      <c r="T1838" s="33">
        <f t="shared" ref="T1838:CE1838" ca="1" si="2118">S1836-T1836</f>
        <v>-9900</v>
      </c>
      <c r="U1838" s="33">
        <f t="shared" ca="1" si="2118"/>
        <v>100</v>
      </c>
      <c r="V1838" s="33">
        <f t="shared" ca="1" si="2118"/>
        <v>100</v>
      </c>
      <c r="W1838" s="33">
        <f t="shared" ca="1" si="2118"/>
        <v>100</v>
      </c>
      <c r="X1838" s="33">
        <f t="shared" ca="1" si="2118"/>
        <v>100</v>
      </c>
      <c r="Y1838" s="33">
        <f t="shared" ca="1" si="2118"/>
        <v>100</v>
      </c>
      <c r="Z1838" s="33">
        <f t="shared" ca="1" si="2118"/>
        <v>100</v>
      </c>
      <c r="AA1838" s="33">
        <f t="shared" ca="1" si="2118"/>
        <v>100</v>
      </c>
      <c r="AB1838" s="33">
        <f t="shared" ca="1" si="2118"/>
        <v>100</v>
      </c>
      <c r="AC1838" s="33">
        <f t="shared" ca="1" si="2118"/>
        <v>100</v>
      </c>
      <c r="AD1838" s="33">
        <f t="shared" ca="1" si="2118"/>
        <v>100</v>
      </c>
      <c r="AE1838" s="33">
        <f t="shared" ca="1" si="2118"/>
        <v>100</v>
      </c>
      <c r="AF1838" s="33">
        <f t="shared" ca="1" si="2118"/>
        <v>100</v>
      </c>
      <c r="AG1838" s="33">
        <f t="shared" ca="1" si="2118"/>
        <v>100</v>
      </c>
      <c r="AH1838" s="33">
        <f t="shared" ca="1" si="2118"/>
        <v>100</v>
      </c>
      <c r="AI1838" s="33">
        <f t="shared" ca="1" si="2118"/>
        <v>100</v>
      </c>
      <c r="AJ1838" s="33">
        <f t="shared" ca="1" si="2118"/>
        <v>100</v>
      </c>
      <c r="AK1838" s="33">
        <f t="shared" ca="1" si="2118"/>
        <v>100</v>
      </c>
      <c r="AL1838" s="33">
        <f t="shared" ca="1" si="2118"/>
        <v>100</v>
      </c>
      <c r="AM1838" s="33">
        <f t="shared" ca="1" si="2118"/>
        <v>100</v>
      </c>
      <c r="AN1838" s="33">
        <f t="shared" ca="1" si="2118"/>
        <v>100</v>
      </c>
      <c r="AO1838" s="33">
        <f t="shared" ca="1" si="2118"/>
        <v>100</v>
      </c>
      <c r="AP1838" s="33">
        <f t="shared" ca="1" si="2118"/>
        <v>100</v>
      </c>
      <c r="AQ1838" s="33">
        <f t="shared" ca="1" si="2118"/>
        <v>100</v>
      </c>
      <c r="AR1838" s="33">
        <f t="shared" ca="1" si="2118"/>
        <v>100</v>
      </c>
      <c r="AS1838" s="33">
        <f t="shared" ca="1" si="2118"/>
        <v>100</v>
      </c>
      <c r="AT1838" s="33">
        <f t="shared" ca="1" si="2118"/>
        <v>100</v>
      </c>
      <c r="AU1838" s="33">
        <f t="shared" ca="1" si="2118"/>
        <v>100</v>
      </c>
      <c r="AV1838" s="33">
        <f t="shared" ca="1" si="2118"/>
        <v>100</v>
      </c>
      <c r="AW1838" s="33">
        <f t="shared" ca="1" si="2118"/>
        <v>100</v>
      </c>
      <c r="AX1838" s="33">
        <f t="shared" ca="1" si="2118"/>
        <v>100</v>
      </c>
      <c r="AY1838" s="33">
        <f t="shared" ca="1" si="2118"/>
        <v>100</v>
      </c>
      <c r="AZ1838" s="33">
        <f t="shared" ca="1" si="2118"/>
        <v>100</v>
      </c>
      <c r="BA1838" s="33">
        <f t="shared" ca="1" si="2118"/>
        <v>100</v>
      </c>
      <c r="BB1838" s="33">
        <f t="shared" ca="1" si="2118"/>
        <v>100</v>
      </c>
      <c r="BC1838" s="33">
        <f t="shared" ca="1" si="2118"/>
        <v>100</v>
      </c>
      <c r="BD1838" s="33">
        <f t="shared" ca="1" si="2118"/>
        <v>100</v>
      </c>
      <c r="BE1838" s="33">
        <f t="shared" ca="1" si="2118"/>
        <v>100</v>
      </c>
      <c r="BF1838" s="33">
        <f t="shared" ca="1" si="2118"/>
        <v>100</v>
      </c>
      <c r="BG1838" s="33">
        <f t="shared" ca="1" si="2118"/>
        <v>100</v>
      </c>
      <c r="BH1838" s="33">
        <f t="shared" ca="1" si="2118"/>
        <v>100</v>
      </c>
      <c r="BI1838" s="33">
        <f t="shared" ca="1" si="2118"/>
        <v>100</v>
      </c>
      <c r="BJ1838" s="33">
        <f t="shared" ca="1" si="2118"/>
        <v>100</v>
      </c>
      <c r="BK1838" s="33">
        <f t="shared" ca="1" si="2118"/>
        <v>100</v>
      </c>
      <c r="BL1838" s="33">
        <f t="shared" ca="1" si="2118"/>
        <v>100</v>
      </c>
      <c r="BM1838" s="33">
        <f t="shared" ca="1" si="2118"/>
        <v>100</v>
      </c>
      <c r="BN1838" s="33">
        <f t="shared" ca="1" si="2118"/>
        <v>100</v>
      </c>
      <c r="BO1838" s="33">
        <f t="shared" ca="1" si="2118"/>
        <v>100</v>
      </c>
      <c r="BP1838" s="33">
        <f t="shared" ca="1" si="2118"/>
        <v>100</v>
      </c>
      <c r="BQ1838" s="33">
        <f t="shared" ca="1" si="2118"/>
        <v>100</v>
      </c>
      <c r="BR1838" s="33">
        <f t="shared" ca="1" si="2118"/>
        <v>100</v>
      </c>
      <c r="BS1838" s="33">
        <f t="shared" ca="1" si="2118"/>
        <v>100</v>
      </c>
      <c r="BT1838" s="33">
        <f t="shared" ca="1" si="2118"/>
        <v>100</v>
      </c>
      <c r="BU1838" s="33">
        <f t="shared" ca="1" si="2118"/>
        <v>100</v>
      </c>
      <c r="BV1838" s="33">
        <f t="shared" ca="1" si="2118"/>
        <v>100</v>
      </c>
      <c r="BW1838" s="33">
        <f t="shared" ca="1" si="2118"/>
        <v>100</v>
      </c>
      <c r="BX1838" s="33">
        <f t="shared" ca="1" si="2118"/>
        <v>100</v>
      </c>
      <c r="BY1838" s="33">
        <f t="shared" ca="1" si="2118"/>
        <v>100</v>
      </c>
      <c r="BZ1838" s="33">
        <f t="shared" ca="1" si="2118"/>
        <v>100</v>
      </c>
      <c r="CA1838" s="33">
        <f t="shared" ca="1" si="2118"/>
        <v>100</v>
      </c>
      <c r="CB1838" s="33">
        <f t="shared" ca="1" si="2118"/>
        <v>100</v>
      </c>
      <c r="CC1838" s="33">
        <f t="shared" ca="1" si="2118"/>
        <v>100</v>
      </c>
      <c r="CD1838" s="33">
        <f t="shared" ca="1" si="2118"/>
        <v>100</v>
      </c>
      <c r="CE1838" s="33">
        <f t="shared" ca="1" si="2118"/>
        <v>100</v>
      </c>
      <c r="CF1838" s="33">
        <f t="shared" ref="CF1838:CL1838" ca="1" si="2119">CE1836-CF1836</f>
        <v>100</v>
      </c>
      <c r="CG1838" s="33">
        <f t="shared" ca="1" si="2119"/>
        <v>100</v>
      </c>
      <c r="CH1838" s="33">
        <f t="shared" ca="1" si="2119"/>
        <v>100</v>
      </c>
      <c r="CI1838" s="33">
        <f t="shared" ca="1" si="2119"/>
        <v>100</v>
      </c>
      <c r="CJ1838" s="33">
        <f t="shared" ca="1" si="2119"/>
        <v>100</v>
      </c>
      <c r="CK1838" s="33">
        <f t="shared" ca="1" si="2119"/>
        <v>100</v>
      </c>
      <c r="CL1838" s="33">
        <f t="shared" ca="1" si="2119"/>
        <v>100</v>
      </c>
    </row>
    <row r="1839" spans="1:90" x14ac:dyDescent="0.4">
      <c r="B1839" s="8" t="str">
        <f>B1813</f>
        <v>(Primary label)</v>
      </c>
      <c r="D1839" t="s">
        <v>1027</v>
      </c>
      <c r="E1839" t="s">
        <v>906</v>
      </c>
      <c r="G1839" t="s">
        <v>330</v>
      </c>
      <c r="K1839" s="53"/>
      <c r="L1839" s="53"/>
      <c r="M1839" s="53"/>
      <c r="N1839" s="53"/>
      <c r="O1839" s="53"/>
      <c r="P1839" s="53"/>
      <c r="R1839" s="24"/>
      <c r="S1839" s="24"/>
      <c r="T1839" s="24"/>
      <c r="U1839" s="24"/>
      <c r="V1839" s="24"/>
      <c r="W1839" s="24"/>
      <c r="X1839" s="24"/>
      <c r="Y1839" s="24"/>
      <c r="Z1839" s="24"/>
      <c r="AA1839" s="24"/>
      <c r="AB1839" s="24"/>
      <c r="AC1839" s="24"/>
      <c r="AD1839" s="24"/>
      <c r="AE1839" s="24"/>
      <c r="AF1839" s="24"/>
      <c r="AG1839" s="24"/>
      <c r="AH1839" s="24"/>
      <c r="AI1839" s="24"/>
      <c r="AJ1839" s="24"/>
      <c r="AK1839" s="24"/>
      <c r="AL1839" s="24"/>
      <c r="AM1839" s="24"/>
      <c r="AN1839" s="24"/>
      <c r="AO1839" s="24"/>
      <c r="AP1839" s="24"/>
      <c r="AQ1839" s="24"/>
      <c r="AR1839" s="24"/>
      <c r="AS1839" s="24"/>
      <c r="AT1839" s="24"/>
      <c r="AU1839" s="24"/>
      <c r="AV1839" s="24"/>
      <c r="AW1839" s="24"/>
      <c r="AX1839" s="24"/>
      <c r="AY1839" s="24"/>
      <c r="AZ1839" s="24"/>
      <c r="BA1839" s="24"/>
      <c r="BB1839" s="24"/>
      <c r="BC1839" s="24"/>
      <c r="BD1839" s="24"/>
      <c r="BE1839" s="24"/>
      <c r="BF1839" s="24"/>
      <c r="BG1839" s="24"/>
      <c r="BH1839" s="24"/>
      <c r="BI1839" s="24"/>
      <c r="BJ1839" s="24"/>
      <c r="BK1839" s="24"/>
      <c r="BL1839" s="24"/>
      <c r="BM1839" s="24"/>
      <c r="BN1839" s="24"/>
      <c r="BO1839" s="24"/>
      <c r="BP1839" s="24"/>
      <c r="BQ1839" s="24"/>
      <c r="BR1839" s="24"/>
      <c r="BS1839" s="24"/>
      <c r="BT1839" s="24"/>
      <c r="BU1839" s="24"/>
      <c r="BV1839" s="24"/>
      <c r="BW1839" s="24"/>
      <c r="BX1839" s="24"/>
      <c r="BY1839" s="24"/>
      <c r="BZ1839" s="24"/>
      <c r="CA1839" s="24"/>
      <c r="CB1839" s="24"/>
      <c r="CC1839" s="24"/>
      <c r="CD1839" s="24"/>
      <c r="CE1839" s="24"/>
      <c r="CF1839" s="24"/>
      <c r="CG1839" s="24"/>
      <c r="CH1839" s="24"/>
      <c r="CI1839" s="24"/>
      <c r="CJ1839" s="24"/>
      <c r="CK1839" s="24"/>
      <c r="CL1839" s="24"/>
    </row>
    <row r="1840" spans="1:90" x14ac:dyDescent="0.4">
      <c r="B1840" s="8" t="str">
        <f>B1814</f>
        <v>primary unit</v>
      </c>
      <c r="D1840" t="s">
        <v>1027</v>
      </c>
      <c r="E1840" t="s">
        <v>906</v>
      </c>
      <c r="G1840" t="s">
        <v>330</v>
      </c>
      <c r="K1840" s="53"/>
      <c r="L1840" s="53"/>
      <c r="M1840" s="53"/>
      <c r="N1840" s="53"/>
      <c r="O1840" s="53"/>
      <c r="P1840" s="53"/>
      <c r="R1840" s="24"/>
      <c r="S1840" s="24"/>
      <c r="T1840" s="24"/>
      <c r="U1840" s="24"/>
      <c r="V1840" s="24"/>
      <c r="W1840" s="24"/>
      <c r="X1840" s="24"/>
      <c r="Y1840" s="24"/>
      <c r="Z1840" s="24"/>
      <c r="AA1840" s="24"/>
      <c r="AB1840" s="24"/>
      <c r="AC1840" s="24"/>
      <c r="AD1840" s="24"/>
      <c r="AE1840" s="24"/>
      <c r="AF1840" s="24"/>
      <c r="AG1840" s="24"/>
      <c r="AH1840" s="24"/>
      <c r="AI1840" s="24"/>
      <c r="AJ1840" s="24"/>
      <c r="AK1840" s="24"/>
      <c r="AL1840" s="24"/>
      <c r="AM1840" s="24"/>
      <c r="AN1840" s="24"/>
      <c r="AO1840" s="24"/>
      <c r="AP1840" s="24"/>
      <c r="AQ1840" s="24"/>
      <c r="AR1840" s="24"/>
      <c r="AS1840" s="24"/>
      <c r="AT1840" s="24"/>
      <c r="AU1840" s="24"/>
      <c r="AV1840" s="24"/>
      <c r="AW1840" s="24"/>
      <c r="AX1840" s="24"/>
      <c r="AY1840" s="24"/>
      <c r="AZ1840" s="24"/>
      <c r="BA1840" s="24"/>
      <c r="BB1840" s="24"/>
      <c r="BC1840" s="24"/>
      <c r="BD1840" s="24"/>
      <c r="BE1840" s="24"/>
      <c r="BF1840" s="24"/>
      <c r="BG1840" s="24"/>
      <c r="BH1840" s="24"/>
      <c r="BI1840" s="24"/>
      <c r="BJ1840" s="24"/>
      <c r="BK1840" s="24"/>
      <c r="BL1840" s="24"/>
      <c r="BM1840" s="24"/>
      <c r="BN1840" s="24"/>
      <c r="BO1840" s="24"/>
      <c r="BP1840" s="24"/>
      <c r="BQ1840" s="24"/>
      <c r="BR1840" s="24"/>
      <c r="BS1840" s="24"/>
      <c r="BT1840" s="24"/>
      <c r="BU1840" s="24"/>
      <c r="BV1840" s="24"/>
      <c r="BW1840" s="24"/>
      <c r="BX1840" s="24"/>
      <c r="BY1840" s="24"/>
      <c r="BZ1840" s="24"/>
      <c r="CA1840" s="24"/>
      <c r="CB1840" s="24"/>
      <c r="CC1840" s="24"/>
      <c r="CD1840" s="24"/>
      <c r="CE1840" s="24"/>
      <c r="CF1840" s="24"/>
      <c r="CG1840" s="24"/>
      <c r="CH1840" s="24"/>
      <c r="CI1840" s="24"/>
      <c r="CJ1840" s="24"/>
      <c r="CK1840" s="24"/>
      <c r="CL1840" s="24"/>
    </row>
    <row r="1841" spans="2:90" x14ac:dyDescent="0.4">
      <c r="B1841" s="8" t="str">
        <f>B1815</f>
        <v>Primary revenue driver</v>
      </c>
      <c r="D1841" t="s">
        <v>1027</v>
      </c>
      <c r="E1841" t="s">
        <v>906</v>
      </c>
      <c r="G1841" t="s">
        <v>330</v>
      </c>
      <c r="K1841" s="53"/>
      <c r="L1841" s="53"/>
      <c r="M1841" s="53"/>
      <c r="N1841" s="53"/>
      <c r="O1841" s="53"/>
      <c r="P1841" s="53"/>
      <c r="R1841" s="24"/>
      <c r="S1841" s="208" t="str">
        <f>+S1815</f>
        <v>S$1810</v>
      </c>
      <c r="T1841" s="208" t="str">
        <f t="shared" ref="T1841:CE1841" si="2120">+T1815</f>
        <v>T$1810</v>
      </c>
      <c r="U1841" s="208" t="str">
        <f t="shared" si="2120"/>
        <v>U$1810</v>
      </c>
      <c r="V1841" s="208" t="str">
        <f t="shared" si="2120"/>
        <v>V$1810</v>
      </c>
      <c r="W1841" s="208" t="str">
        <f t="shared" si="2120"/>
        <v>W$1810</v>
      </c>
      <c r="X1841" s="208" t="str">
        <f t="shared" si="2120"/>
        <v>X$1810</v>
      </c>
      <c r="Y1841" s="208" t="str">
        <f t="shared" si="2120"/>
        <v>Y$1810</v>
      </c>
      <c r="Z1841" s="208" t="str">
        <f t="shared" si="2120"/>
        <v>Z$1810</v>
      </c>
      <c r="AA1841" s="208" t="str">
        <f t="shared" si="2120"/>
        <v>AA$1810</v>
      </c>
      <c r="AB1841" s="208" t="str">
        <f t="shared" si="2120"/>
        <v>AB$1810</v>
      </c>
      <c r="AC1841" s="208" t="str">
        <f t="shared" si="2120"/>
        <v>AC$1810</v>
      </c>
      <c r="AD1841" s="208" t="str">
        <f t="shared" si="2120"/>
        <v>AD$1810</v>
      </c>
      <c r="AE1841" s="208" t="str">
        <f t="shared" si="2120"/>
        <v>AE$1810</v>
      </c>
      <c r="AF1841" s="208" t="str">
        <f t="shared" si="2120"/>
        <v>AF$1810</v>
      </c>
      <c r="AG1841" s="208" t="str">
        <f t="shared" si="2120"/>
        <v>AG$1810</v>
      </c>
      <c r="AH1841" s="208" t="str">
        <f t="shared" si="2120"/>
        <v>AH$1810</v>
      </c>
      <c r="AI1841" s="208" t="str">
        <f t="shared" si="2120"/>
        <v>AI$1810</v>
      </c>
      <c r="AJ1841" s="208" t="str">
        <f t="shared" si="2120"/>
        <v>AJ$1810</v>
      </c>
      <c r="AK1841" s="208" t="str">
        <f t="shared" si="2120"/>
        <v>AK$1810</v>
      </c>
      <c r="AL1841" s="208" t="str">
        <f t="shared" si="2120"/>
        <v>AL$1810</v>
      </c>
      <c r="AM1841" s="208" t="str">
        <f t="shared" si="2120"/>
        <v>AM$1810</v>
      </c>
      <c r="AN1841" s="208" t="str">
        <f t="shared" si="2120"/>
        <v>AN$1810</v>
      </c>
      <c r="AO1841" s="208" t="str">
        <f t="shared" si="2120"/>
        <v>AO$1810</v>
      </c>
      <c r="AP1841" s="208" t="str">
        <f t="shared" si="2120"/>
        <v>AP$1810</v>
      </c>
      <c r="AQ1841" s="208" t="str">
        <f t="shared" si="2120"/>
        <v>AQ$1810</v>
      </c>
      <c r="AR1841" s="208" t="str">
        <f t="shared" si="2120"/>
        <v>AR$1810</v>
      </c>
      <c r="AS1841" s="208" t="str">
        <f t="shared" si="2120"/>
        <v>AS$1810</v>
      </c>
      <c r="AT1841" s="208" t="str">
        <f t="shared" si="2120"/>
        <v>AT$1810</v>
      </c>
      <c r="AU1841" s="208" t="str">
        <f t="shared" si="2120"/>
        <v>AU$1810</v>
      </c>
      <c r="AV1841" s="208" t="str">
        <f t="shared" si="2120"/>
        <v>AV$1810</v>
      </c>
      <c r="AW1841" s="208" t="str">
        <f t="shared" si="2120"/>
        <v>AW$1810</v>
      </c>
      <c r="AX1841" s="208" t="str">
        <f t="shared" si="2120"/>
        <v>AX$1810</v>
      </c>
      <c r="AY1841" s="208" t="str">
        <f t="shared" si="2120"/>
        <v>AY$1810</v>
      </c>
      <c r="AZ1841" s="208" t="str">
        <f t="shared" si="2120"/>
        <v>AZ$1810</v>
      </c>
      <c r="BA1841" s="208" t="str">
        <f t="shared" si="2120"/>
        <v>BA$1810</v>
      </c>
      <c r="BB1841" s="208" t="str">
        <f t="shared" si="2120"/>
        <v>BB$1810</v>
      </c>
      <c r="BC1841" s="208" t="str">
        <f t="shared" si="2120"/>
        <v>BC$1810</v>
      </c>
      <c r="BD1841" s="208" t="str">
        <f t="shared" si="2120"/>
        <v>BD$1810</v>
      </c>
      <c r="BE1841" s="208" t="str">
        <f t="shared" si="2120"/>
        <v>BE$1810</v>
      </c>
      <c r="BF1841" s="208" t="str">
        <f t="shared" si="2120"/>
        <v>BF$1810</v>
      </c>
      <c r="BG1841" s="208" t="str">
        <f t="shared" si="2120"/>
        <v>BG$1810</v>
      </c>
      <c r="BH1841" s="208" t="str">
        <f t="shared" si="2120"/>
        <v>BH$1810</v>
      </c>
      <c r="BI1841" s="208" t="str">
        <f t="shared" si="2120"/>
        <v>BI$1810</v>
      </c>
      <c r="BJ1841" s="208" t="str">
        <f t="shared" si="2120"/>
        <v>BJ$1810</v>
      </c>
      <c r="BK1841" s="208" t="str">
        <f t="shared" si="2120"/>
        <v>BK$1810</v>
      </c>
      <c r="BL1841" s="208" t="str">
        <f t="shared" si="2120"/>
        <v>BL$1810</v>
      </c>
      <c r="BM1841" s="208" t="str">
        <f t="shared" si="2120"/>
        <v>BM$1810</v>
      </c>
      <c r="BN1841" s="208" t="str">
        <f t="shared" si="2120"/>
        <v>BN$1810</v>
      </c>
      <c r="BO1841" s="208" t="str">
        <f t="shared" si="2120"/>
        <v>BO$1810</v>
      </c>
      <c r="BP1841" s="208" t="str">
        <f t="shared" si="2120"/>
        <v>BP$1810</v>
      </c>
      <c r="BQ1841" s="208" t="str">
        <f t="shared" si="2120"/>
        <v>BQ$1810</v>
      </c>
      <c r="BR1841" s="208" t="str">
        <f t="shared" si="2120"/>
        <v>BR$1810</v>
      </c>
      <c r="BS1841" s="208" t="str">
        <f t="shared" si="2120"/>
        <v>BS$1810</v>
      </c>
      <c r="BT1841" s="208" t="str">
        <f t="shared" si="2120"/>
        <v>BT$1810</v>
      </c>
      <c r="BU1841" s="208" t="str">
        <f t="shared" si="2120"/>
        <v>BU$1810</v>
      </c>
      <c r="BV1841" s="208" t="str">
        <f t="shared" si="2120"/>
        <v>BV$1810</v>
      </c>
      <c r="BW1841" s="208" t="str">
        <f t="shared" si="2120"/>
        <v>BW$1810</v>
      </c>
      <c r="BX1841" s="208" t="str">
        <f t="shared" si="2120"/>
        <v>BX$1810</v>
      </c>
      <c r="BY1841" s="208" t="str">
        <f t="shared" si="2120"/>
        <v>BY$1810</v>
      </c>
      <c r="BZ1841" s="208" t="str">
        <f t="shared" si="2120"/>
        <v>BZ$1810</v>
      </c>
      <c r="CA1841" s="208" t="str">
        <f t="shared" si="2120"/>
        <v>CA$1810</v>
      </c>
      <c r="CB1841" s="208" t="str">
        <f t="shared" si="2120"/>
        <v>CB$1810</v>
      </c>
      <c r="CC1841" s="208" t="str">
        <f t="shared" si="2120"/>
        <v>CC$1810</v>
      </c>
      <c r="CD1841" s="208" t="str">
        <f t="shared" si="2120"/>
        <v>CD$1810</v>
      </c>
      <c r="CE1841" s="208" t="str">
        <f t="shared" si="2120"/>
        <v>CE$1810</v>
      </c>
      <c r="CF1841" s="208" t="str">
        <f t="shared" ref="CF1841:CL1841" si="2121">+CF1815</f>
        <v>CF$1810</v>
      </c>
      <c r="CG1841" s="208" t="str">
        <f t="shared" si="2121"/>
        <v>CG$1810</v>
      </c>
      <c r="CH1841" s="208" t="str">
        <f t="shared" si="2121"/>
        <v>CH$1810</v>
      </c>
      <c r="CI1841" s="208" t="str">
        <f t="shared" si="2121"/>
        <v>CI$1810</v>
      </c>
      <c r="CJ1841" s="208" t="str">
        <f t="shared" si="2121"/>
        <v>CJ$1810</v>
      </c>
      <c r="CK1841" s="208" t="str">
        <f t="shared" si="2121"/>
        <v>CK$1810</v>
      </c>
      <c r="CL1841" s="208" t="str">
        <f t="shared" si="2121"/>
        <v>CL$1810</v>
      </c>
    </row>
    <row r="1842" spans="2:90" x14ac:dyDescent="0.4">
      <c r="B1842" s="8" t="str">
        <f>B1816</f>
        <v>Primary volume driver</v>
      </c>
      <c r="C1842" s="56"/>
      <c r="D1842" s="56" t="s">
        <v>1027</v>
      </c>
      <c r="E1842" s="56" t="s">
        <v>906</v>
      </c>
      <c r="F1842" s="56"/>
      <c r="G1842" s="56" t="s">
        <v>330</v>
      </c>
      <c r="H1842" s="56"/>
      <c r="I1842" s="79"/>
      <c r="J1842" s="79"/>
      <c r="K1842" s="15"/>
      <c r="L1842" s="15"/>
      <c r="M1842" s="15"/>
      <c r="N1842" s="15"/>
      <c r="O1842" s="15"/>
      <c r="P1842" s="15"/>
      <c r="R1842" s="15"/>
      <c r="S1842" s="208" t="str">
        <f>+S1816</f>
        <v>S$1811</v>
      </c>
      <c r="T1842" s="208" t="str">
        <f t="shared" ref="T1842:CE1842" si="2122">+T1816</f>
        <v>T$1811</v>
      </c>
      <c r="U1842" s="208" t="str">
        <f t="shared" si="2122"/>
        <v>U$1811</v>
      </c>
      <c r="V1842" s="208" t="str">
        <f t="shared" si="2122"/>
        <v>V$1811</v>
      </c>
      <c r="W1842" s="208" t="str">
        <f t="shared" si="2122"/>
        <v>W$1811</v>
      </c>
      <c r="X1842" s="208" t="str">
        <f t="shared" si="2122"/>
        <v>X$1811</v>
      </c>
      <c r="Y1842" s="208" t="str">
        <f t="shared" si="2122"/>
        <v>Y$1811</v>
      </c>
      <c r="Z1842" s="208" t="str">
        <f t="shared" si="2122"/>
        <v>Z$1811</v>
      </c>
      <c r="AA1842" s="208" t="str">
        <f t="shared" si="2122"/>
        <v>AA$1811</v>
      </c>
      <c r="AB1842" s="208" t="str">
        <f t="shared" si="2122"/>
        <v>AB$1811</v>
      </c>
      <c r="AC1842" s="208" t="str">
        <f t="shared" si="2122"/>
        <v>AC$1811</v>
      </c>
      <c r="AD1842" s="208" t="str">
        <f t="shared" si="2122"/>
        <v>AD$1811</v>
      </c>
      <c r="AE1842" s="208" t="str">
        <f t="shared" si="2122"/>
        <v>AE$1811</v>
      </c>
      <c r="AF1842" s="208" t="str">
        <f t="shared" si="2122"/>
        <v>AF$1811</v>
      </c>
      <c r="AG1842" s="208" t="str">
        <f t="shared" si="2122"/>
        <v>AG$1811</v>
      </c>
      <c r="AH1842" s="208" t="str">
        <f t="shared" si="2122"/>
        <v>AH$1811</v>
      </c>
      <c r="AI1842" s="208" t="str">
        <f t="shared" si="2122"/>
        <v>AI$1811</v>
      </c>
      <c r="AJ1842" s="208" t="str">
        <f t="shared" si="2122"/>
        <v>AJ$1811</v>
      </c>
      <c r="AK1842" s="208" t="str">
        <f t="shared" si="2122"/>
        <v>AK$1811</v>
      </c>
      <c r="AL1842" s="208" t="str">
        <f t="shared" si="2122"/>
        <v>AL$1811</v>
      </c>
      <c r="AM1842" s="208" t="str">
        <f t="shared" si="2122"/>
        <v>AM$1811</v>
      </c>
      <c r="AN1842" s="208" t="str">
        <f t="shared" si="2122"/>
        <v>AN$1811</v>
      </c>
      <c r="AO1842" s="208" t="str">
        <f t="shared" si="2122"/>
        <v>AO$1811</v>
      </c>
      <c r="AP1842" s="208" t="str">
        <f t="shared" si="2122"/>
        <v>AP$1811</v>
      </c>
      <c r="AQ1842" s="208" t="str">
        <f t="shared" si="2122"/>
        <v>AQ$1811</v>
      </c>
      <c r="AR1842" s="208" t="str">
        <f t="shared" si="2122"/>
        <v>AR$1811</v>
      </c>
      <c r="AS1842" s="208" t="str">
        <f t="shared" si="2122"/>
        <v>AS$1811</v>
      </c>
      <c r="AT1842" s="208" t="str">
        <f t="shared" si="2122"/>
        <v>AT$1811</v>
      </c>
      <c r="AU1842" s="208" t="str">
        <f t="shared" si="2122"/>
        <v>AU$1811</v>
      </c>
      <c r="AV1842" s="208" t="str">
        <f t="shared" si="2122"/>
        <v>AV$1811</v>
      </c>
      <c r="AW1842" s="208" t="str">
        <f t="shared" si="2122"/>
        <v>AW$1811</v>
      </c>
      <c r="AX1842" s="208" t="str">
        <f t="shared" si="2122"/>
        <v>AX$1811</v>
      </c>
      <c r="AY1842" s="208" t="str">
        <f t="shared" si="2122"/>
        <v>AY$1811</v>
      </c>
      <c r="AZ1842" s="208" t="str">
        <f t="shared" si="2122"/>
        <v>AZ$1811</v>
      </c>
      <c r="BA1842" s="208" t="str">
        <f t="shared" si="2122"/>
        <v>BA$1811</v>
      </c>
      <c r="BB1842" s="208" t="str">
        <f t="shared" si="2122"/>
        <v>BB$1811</v>
      </c>
      <c r="BC1842" s="208" t="str">
        <f t="shared" si="2122"/>
        <v>BC$1811</v>
      </c>
      <c r="BD1842" s="208" t="str">
        <f t="shared" si="2122"/>
        <v>BD$1811</v>
      </c>
      <c r="BE1842" s="208" t="str">
        <f t="shared" si="2122"/>
        <v>BE$1811</v>
      </c>
      <c r="BF1842" s="208" t="str">
        <f t="shared" si="2122"/>
        <v>BF$1811</v>
      </c>
      <c r="BG1842" s="208" t="str">
        <f t="shared" si="2122"/>
        <v>BG$1811</v>
      </c>
      <c r="BH1842" s="208" t="str">
        <f t="shared" si="2122"/>
        <v>BH$1811</v>
      </c>
      <c r="BI1842" s="208" t="str">
        <f t="shared" si="2122"/>
        <v>BI$1811</v>
      </c>
      <c r="BJ1842" s="208" t="str">
        <f t="shared" si="2122"/>
        <v>BJ$1811</v>
      </c>
      <c r="BK1842" s="208" t="str">
        <f t="shared" si="2122"/>
        <v>BK$1811</v>
      </c>
      <c r="BL1842" s="208" t="str">
        <f t="shared" si="2122"/>
        <v>BL$1811</v>
      </c>
      <c r="BM1842" s="208" t="str">
        <f t="shared" si="2122"/>
        <v>BM$1811</v>
      </c>
      <c r="BN1842" s="208" t="str">
        <f t="shared" si="2122"/>
        <v>BN$1811</v>
      </c>
      <c r="BO1842" s="208" t="str">
        <f t="shared" si="2122"/>
        <v>BO$1811</v>
      </c>
      <c r="BP1842" s="208" t="str">
        <f t="shared" si="2122"/>
        <v>BP$1811</v>
      </c>
      <c r="BQ1842" s="208" t="str">
        <f t="shared" si="2122"/>
        <v>BQ$1811</v>
      </c>
      <c r="BR1842" s="208" t="str">
        <f t="shared" si="2122"/>
        <v>BR$1811</v>
      </c>
      <c r="BS1842" s="208" t="str">
        <f t="shared" si="2122"/>
        <v>BS$1811</v>
      </c>
      <c r="BT1842" s="208" t="str">
        <f t="shared" si="2122"/>
        <v>BT$1811</v>
      </c>
      <c r="BU1842" s="208" t="str">
        <f t="shared" si="2122"/>
        <v>BU$1811</v>
      </c>
      <c r="BV1842" s="208" t="str">
        <f t="shared" si="2122"/>
        <v>BV$1811</v>
      </c>
      <c r="BW1842" s="208" t="str">
        <f t="shared" si="2122"/>
        <v>BW$1811</v>
      </c>
      <c r="BX1842" s="208" t="str">
        <f t="shared" si="2122"/>
        <v>BX$1811</v>
      </c>
      <c r="BY1842" s="208" t="str">
        <f t="shared" si="2122"/>
        <v>BY$1811</v>
      </c>
      <c r="BZ1842" s="208" t="str">
        <f t="shared" si="2122"/>
        <v>BZ$1811</v>
      </c>
      <c r="CA1842" s="208" t="str">
        <f t="shared" si="2122"/>
        <v>CA$1811</v>
      </c>
      <c r="CB1842" s="208" t="str">
        <f t="shared" si="2122"/>
        <v>CB$1811</v>
      </c>
      <c r="CC1842" s="208" t="str">
        <f t="shared" si="2122"/>
        <v>CC$1811</v>
      </c>
      <c r="CD1842" s="208" t="str">
        <f t="shared" si="2122"/>
        <v>CD$1811</v>
      </c>
      <c r="CE1842" s="208" t="str">
        <f t="shared" si="2122"/>
        <v>CE$1811</v>
      </c>
      <c r="CF1842" s="208" t="str">
        <f t="shared" ref="CF1842:CL1842" si="2123">+CF1816</f>
        <v>CF$1811</v>
      </c>
      <c r="CG1842" s="208" t="str">
        <f t="shared" si="2123"/>
        <v>CG$1811</v>
      </c>
      <c r="CH1842" s="208" t="str">
        <f t="shared" si="2123"/>
        <v>CH$1811</v>
      </c>
      <c r="CI1842" s="208" t="str">
        <f t="shared" si="2123"/>
        <v>CI$1811</v>
      </c>
      <c r="CJ1842" s="208" t="str">
        <f t="shared" si="2123"/>
        <v>CJ$1811</v>
      </c>
      <c r="CK1842" s="208" t="str">
        <f t="shared" si="2123"/>
        <v>CK$1811</v>
      </c>
      <c r="CL1842" s="208" t="str">
        <f t="shared" si="2123"/>
        <v>CL$1811</v>
      </c>
    </row>
    <row r="1843" spans="2:90" x14ac:dyDescent="0.4">
      <c r="B1843" s="8" t="str">
        <f>B1821</f>
        <v xml:space="preserve">COGS w/ inventory - volume driven: </v>
      </c>
      <c r="C1843" s="12"/>
      <c r="D1843" s="12" t="s">
        <v>1027</v>
      </c>
      <c r="E1843" s="12" t="s">
        <v>906</v>
      </c>
      <c r="F1843" s="12"/>
      <c r="G1843" s="12" t="s">
        <v>330</v>
      </c>
      <c r="H1843" s="12"/>
      <c r="I1843" s="60"/>
      <c r="J1843" s="60"/>
      <c r="K1843" s="15"/>
      <c r="L1843" s="15"/>
      <c r="M1843" s="15"/>
      <c r="N1843" s="15"/>
      <c r="O1843" s="15"/>
      <c r="P1843" s="15"/>
      <c r="R1843" s="15"/>
      <c r="S1843" s="208">
        <f ca="1">S1797</f>
        <v>-100</v>
      </c>
      <c r="T1843" s="208">
        <f t="shared" ref="T1843:CE1843" ca="1" si="2124">T1797</f>
        <v>0</v>
      </c>
      <c r="U1843" s="208">
        <f t="shared" ca="1" si="2124"/>
        <v>0</v>
      </c>
      <c r="V1843" s="208">
        <f t="shared" ca="1" si="2124"/>
        <v>0</v>
      </c>
      <c r="W1843" s="208">
        <f t="shared" ca="1" si="2124"/>
        <v>0</v>
      </c>
      <c r="X1843" s="208">
        <f t="shared" ca="1" si="2124"/>
        <v>0</v>
      </c>
      <c r="Y1843" s="208">
        <f t="shared" ca="1" si="2124"/>
        <v>0</v>
      </c>
      <c r="Z1843" s="208">
        <f t="shared" ca="1" si="2124"/>
        <v>0</v>
      </c>
      <c r="AA1843" s="208">
        <f t="shared" ca="1" si="2124"/>
        <v>0</v>
      </c>
      <c r="AB1843" s="208">
        <f t="shared" ca="1" si="2124"/>
        <v>0</v>
      </c>
      <c r="AC1843" s="208">
        <f t="shared" ca="1" si="2124"/>
        <v>0</v>
      </c>
      <c r="AD1843" s="208">
        <f t="shared" ca="1" si="2124"/>
        <v>0</v>
      </c>
      <c r="AE1843" s="208">
        <f t="shared" ca="1" si="2124"/>
        <v>0</v>
      </c>
      <c r="AF1843" s="208">
        <f t="shared" ca="1" si="2124"/>
        <v>0</v>
      </c>
      <c r="AG1843" s="208">
        <f t="shared" ca="1" si="2124"/>
        <v>0</v>
      </c>
      <c r="AH1843" s="208">
        <f t="shared" ca="1" si="2124"/>
        <v>0</v>
      </c>
      <c r="AI1843" s="208">
        <f t="shared" ca="1" si="2124"/>
        <v>0</v>
      </c>
      <c r="AJ1843" s="208">
        <f t="shared" ca="1" si="2124"/>
        <v>0</v>
      </c>
      <c r="AK1843" s="208">
        <f t="shared" ca="1" si="2124"/>
        <v>0</v>
      </c>
      <c r="AL1843" s="208">
        <f t="shared" ca="1" si="2124"/>
        <v>0</v>
      </c>
      <c r="AM1843" s="208">
        <f t="shared" ca="1" si="2124"/>
        <v>0</v>
      </c>
      <c r="AN1843" s="208">
        <f t="shared" ca="1" si="2124"/>
        <v>0</v>
      </c>
      <c r="AO1843" s="208">
        <f t="shared" ca="1" si="2124"/>
        <v>0</v>
      </c>
      <c r="AP1843" s="208">
        <f t="shared" ca="1" si="2124"/>
        <v>0</v>
      </c>
      <c r="AQ1843" s="208">
        <f t="shared" ca="1" si="2124"/>
        <v>0</v>
      </c>
      <c r="AR1843" s="208">
        <f t="shared" ca="1" si="2124"/>
        <v>0</v>
      </c>
      <c r="AS1843" s="208">
        <f t="shared" ca="1" si="2124"/>
        <v>0</v>
      </c>
      <c r="AT1843" s="208">
        <f t="shared" ca="1" si="2124"/>
        <v>0</v>
      </c>
      <c r="AU1843" s="208">
        <f t="shared" ca="1" si="2124"/>
        <v>0</v>
      </c>
      <c r="AV1843" s="208">
        <f t="shared" ca="1" si="2124"/>
        <v>0</v>
      </c>
      <c r="AW1843" s="208">
        <f t="shared" ca="1" si="2124"/>
        <v>0</v>
      </c>
      <c r="AX1843" s="208">
        <f t="shared" ca="1" si="2124"/>
        <v>0</v>
      </c>
      <c r="AY1843" s="208">
        <f t="shared" ca="1" si="2124"/>
        <v>0</v>
      </c>
      <c r="AZ1843" s="208">
        <f t="shared" ca="1" si="2124"/>
        <v>0</v>
      </c>
      <c r="BA1843" s="208">
        <f t="shared" ca="1" si="2124"/>
        <v>0</v>
      </c>
      <c r="BB1843" s="208">
        <f t="shared" ca="1" si="2124"/>
        <v>0</v>
      </c>
      <c r="BC1843" s="208">
        <f t="shared" ca="1" si="2124"/>
        <v>0</v>
      </c>
      <c r="BD1843" s="208">
        <f t="shared" ca="1" si="2124"/>
        <v>0</v>
      </c>
      <c r="BE1843" s="208">
        <f t="shared" ca="1" si="2124"/>
        <v>0</v>
      </c>
      <c r="BF1843" s="208">
        <f t="shared" ca="1" si="2124"/>
        <v>0</v>
      </c>
      <c r="BG1843" s="208">
        <f t="shared" ca="1" si="2124"/>
        <v>0</v>
      </c>
      <c r="BH1843" s="208">
        <f t="shared" ca="1" si="2124"/>
        <v>0</v>
      </c>
      <c r="BI1843" s="208">
        <f t="shared" ca="1" si="2124"/>
        <v>0</v>
      </c>
      <c r="BJ1843" s="208">
        <f t="shared" ca="1" si="2124"/>
        <v>0</v>
      </c>
      <c r="BK1843" s="208">
        <f t="shared" ca="1" si="2124"/>
        <v>0</v>
      </c>
      <c r="BL1843" s="208">
        <f t="shared" ca="1" si="2124"/>
        <v>0</v>
      </c>
      <c r="BM1843" s="208">
        <f t="shared" ca="1" si="2124"/>
        <v>0</v>
      </c>
      <c r="BN1843" s="208">
        <f t="shared" ca="1" si="2124"/>
        <v>0</v>
      </c>
      <c r="BO1843" s="208">
        <f t="shared" ca="1" si="2124"/>
        <v>0</v>
      </c>
      <c r="BP1843" s="208">
        <f t="shared" ca="1" si="2124"/>
        <v>0</v>
      </c>
      <c r="BQ1843" s="208">
        <f t="shared" ca="1" si="2124"/>
        <v>0</v>
      </c>
      <c r="BR1843" s="208">
        <f t="shared" ca="1" si="2124"/>
        <v>0</v>
      </c>
      <c r="BS1843" s="208">
        <f t="shared" ca="1" si="2124"/>
        <v>0</v>
      </c>
      <c r="BT1843" s="208">
        <f t="shared" ca="1" si="2124"/>
        <v>0</v>
      </c>
      <c r="BU1843" s="208">
        <f t="shared" ca="1" si="2124"/>
        <v>0</v>
      </c>
      <c r="BV1843" s="208">
        <f t="shared" ca="1" si="2124"/>
        <v>0</v>
      </c>
      <c r="BW1843" s="208">
        <f t="shared" ca="1" si="2124"/>
        <v>0</v>
      </c>
      <c r="BX1843" s="208">
        <f t="shared" ca="1" si="2124"/>
        <v>0</v>
      </c>
      <c r="BY1843" s="208">
        <f t="shared" ca="1" si="2124"/>
        <v>0</v>
      </c>
      <c r="BZ1843" s="208">
        <f t="shared" ca="1" si="2124"/>
        <v>0</v>
      </c>
      <c r="CA1843" s="208">
        <f t="shared" ca="1" si="2124"/>
        <v>0</v>
      </c>
      <c r="CB1843" s="208">
        <f t="shared" ca="1" si="2124"/>
        <v>0</v>
      </c>
      <c r="CC1843" s="208">
        <f t="shared" ca="1" si="2124"/>
        <v>0</v>
      </c>
      <c r="CD1843" s="208">
        <f t="shared" ca="1" si="2124"/>
        <v>0</v>
      </c>
      <c r="CE1843" s="208">
        <f t="shared" ca="1" si="2124"/>
        <v>0</v>
      </c>
      <c r="CF1843" s="208">
        <f t="shared" ref="CF1843:CL1843" ca="1" si="2125">CF1797</f>
        <v>0</v>
      </c>
      <c r="CG1843" s="208">
        <f t="shared" ca="1" si="2125"/>
        <v>0</v>
      </c>
      <c r="CH1843" s="208">
        <f t="shared" ca="1" si="2125"/>
        <v>0</v>
      </c>
      <c r="CI1843" s="208">
        <f t="shared" ca="1" si="2125"/>
        <v>0</v>
      </c>
      <c r="CJ1843" s="208">
        <f t="shared" ca="1" si="2125"/>
        <v>0</v>
      </c>
      <c r="CK1843" s="208">
        <f t="shared" ca="1" si="2125"/>
        <v>0</v>
      </c>
      <c r="CL1843" s="208">
        <f t="shared" ca="1" si="2125"/>
        <v>0</v>
      </c>
    </row>
    <row r="1844" spans="2:90" x14ac:dyDescent="0.4">
      <c r="B1844" s="322" t="str">
        <f>IFERROR(SUBSTITUTE(TRIM(MID(B1821, SEARCH("-", B1821) + 1, LEN(B1821))),":",""),"no unit")</f>
        <v>volume driven</v>
      </c>
      <c r="C1844" s="12"/>
      <c r="D1844" s="12" t="s">
        <v>1027</v>
      </c>
      <c r="E1844" s="12" t="s">
        <v>906</v>
      </c>
      <c r="F1844" s="12"/>
      <c r="G1844" s="12" t="s">
        <v>330</v>
      </c>
      <c r="H1844" s="12"/>
      <c r="I1844" s="60"/>
      <c r="J1844" s="60"/>
      <c r="K1844" s="15"/>
      <c r="L1844" s="15"/>
      <c r="M1844" s="15"/>
      <c r="N1844" s="15"/>
      <c r="O1844" s="15"/>
      <c r="P1844" s="15"/>
      <c r="R1844" s="15"/>
      <c r="S1844" s="208"/>
      <c r="T1844" s="208"/>
      <c r="U1844" s="208"/>
      <c r="V1844" s="208"/>
      <c r="W1844" s="208"/>
      <c r="X1844" s="208"/>
      <c r="Y1844" s="208"/>
      <c r="Z1844" s="208"/>
      <c r="AA1844" s="208"/>
      <c r="AB1844" s="208"/>
      <c r="AC1844" s="208"/>
      <c r="AD1844" s="208"/>
      <c r="AE1844" s="208"/>
      <c r="AF1844" s="208"/>
      <c r="AG1844" s="208"/>
      <c r="AH1844" s="208"/>
      <c r="AI1844" s="208"/>
      <c r="AJ1844" s="208"/>
      <c r="AK1844" s="208"/>
      <c r="AL1844" s="208"/>
      <c r="AM1844" s="208"/>
      <c r="AN1844" s="208"/>
      <c r="AO1844" s="208"/>
      <c r="AP1844" s="208"/>
      <c r="AQ1844" s="208"/>
      <c r="AR1844" s="208"/>
      <c r="AS1844" s="208"/>
      <c r="AT1844" s="208"/>
      <c r="AU1844" s="208"/>
      <c r="AV1844" s="208"/>
      <c r="AW1844" s="208"/>
      <c r="AX1844" s="208"/>
      <c r="AY1844" s="208"/>
      <c r="AZ1844" s="208"/>
      <c r="BA1844" s="208"/>
      <c r="BB1844" s="208"/>
      <c r="BC1844" s="208"/>
      <c r="BD1844" s="208"/>
      <c r="BE1844" s="208"/>
      <c r="BF1844" s="208"/>
      <c r="BG1844" s="208"/>
      <c r="BH1844" s="208"/>
      <c r="BI1844" s="208"/>
      <c r="BJ1844" s="208"/>
      <c r="BK1844" s="208"/>
      <c r="BL1844" s="208"/>
      <c r="BM1844" s="208"/>
      <c r="BN1844" s="208"/>
      <c r="BO1844" s="208"/>
      <c r="BP1844" s="208"/>
      <c r="BQ1844" s="208"/>
      <c r="BR1844" s="208"/>
      <c r="BS1844" s="208"/>
      <c r="BT1844" s="208"/>
      <c r="BU1844" s="208"/>
      <c r="BV1844" s="208"/>
      <c r="BW1844" s="208"/>
      <c r="BX1844" s="208"/>
      <c r="BY1844" s="208"/>
      <c r="BZ1844" s="208"/>
      <c r="CA1844" s="208"/>
      <c r="CB1844" s="208"/>
      <c r="CC1844" s="208"/>
      <c r="CD1844" s="208"/>
      <c r="CE1844" s="208"/>
      <c r="CF1844" s="208"/>
      <c r="CG1844" s="208"/>
      <c r="CH1844" s="208"/>
      <c r="CI1844" s="208"/>
      <c r="CJ1844" s="208"/>
      <c r="CK1844" s="208"/>
      <c r="CL1844" s="208"/>
    </row>
    <row r="1845" spans="2:90" x14ac:dyDescent="0.4">
      <c r="B1845" s="8" t="str">
        <f>B1819</f>
        <v>Secondary revenue driver</v>
      </c>
      <c r="C1845" s="12"/>
      <c r="D1845" s="12" t="s">
        <v>1027</v>
      </c>
      <c r="E1845" s="12" t="s">
        <v>906</v>
      </c>
      <c r="F1845" s="12"/>
      <c r="G1845" s="12" t="s">
        <v>330</v>
      </c>
      <c r="H1845" s="12"/>
      <c r="I1845" s="60"/>
      <c r="J1845" s="60"/>
      <c r="K1845" s="15"/>
      <c r="L1845" s="15"/>
      <c r="M1845" s="15"/>
      <c r="N1845" s="15"/>
      <c r="O1845" s="15"/>
      <c r="P1845" s="15"/>
      <c r="R1845" s="15"/>
      <c r="S1845" s="1" t="str">
        <f>+S1819</f>
        <v>S$1810</v>
      </c>
      <c r="T1845" s="1" t="str">
        <f t="shared" ref="T1845:CE1845" si="2126">+T1819</f>
        <v>T$1810</v>
      </c>
      <c r="U1845" s="1" t="str">
        <f t="shared" si="2126"/>
        <v>U$1810</v>
      </c>
      <c r="V1845" s="1" t="str">
        <f t="shared" si="2126"/>
        <v>V$1810</v>
      </c>
      <c r="W1845" s="1" t="str">
        <f t="shared" si="2126"/>
        <v>W$1810</v>
      </c>
      <c r="X1845" s="1" t="str">
        <f t="shared" si="2126"/>
        <v>X$1810</v>
      </c>
      <c r="Y1845" s="1" t="str">
        <f t="shared" si="2126"/>
        <v>Y$1810</v>
      </c>
      <c r="Z1845" s="1" t="str">
        <f t="shared" si="2126"/>
        <v>Z$1810</v>
      </c>
      <c r="AA1845" s="1" t="str">
        <f t="shared" si="2126"/>
        <v>AA$1810</v>
      </c>
      <c r="AB1845" s="1" t="str">
        <f t="shared" si="2126"/>
        <v>AB$1810</v>
      </c>
      <c r="AC1845" s="1" t="str">
        <f t="shared" si="2126"/>
        <v>AC$1810</v>
      </c>
      <c r="AD1845" s="1" t="str">
        <f t="shared" si="2126"/>
        <v>AD$1810</v>
      </c>
      <c r="AE1845" s="1" t="str">
        <f t="shared" si="2126"/>
        <v>AE$1810</v>
      </c>
      <c r="AF1845" s="1" t="str">
        <f t="shared" si="2126"/>
        <v>AF$1810</v>
      </c>
      <c r="AG1845" s="1" t="str">
        <f t="shared" si="2126"/>
        <v>AG$1810</v>
      </c>
      <c r="AH1845" s="1" t="str">
        <f t="shared" si="2126"/>
        <v>AH$1810</v>
      </c>
      <c r="AI1845" s="1" t="str">
        <f t="shared" si="2126"/>
        <v>AI$1810</v>
      </c>
      <c r="AJ1845" s="1" t="str">
        <f t="shared" si="2126"/>
        <v>AJ$1810</v>
      </c>
      <c r="AK1845" s="1" t="str">
        <f t="shared" si="2126"/>
        <v>AK$1810</v>
      </c>
      <c r="AL1845" s="1" t="str">
        <f t="shared" si="2126"/>
        <v>AL$1810</v>
      </c>
      <c r="AM1845" s="1" t="str">
        <f t="shared" si="2126"/>
        <v>AM$1810</v>
      </c>
      <c r="AN1845" s="1" t="str">
        <f t="shared" si="2126"/>
        <v>AN$1810</v>
      </c>
      <c r="AO1845" s="1" t="str">
        <f t="shared" si="2126"/>
        <v>AO$1810</v>
      </c>
      <c r="AP1845" s="1" t="str">
        <f t="shared" si="2126"/>
        <v>AP$1810</v>
      </c>
      <c r="AQ1845" s="1" t="str">
        <f t="shared" si="2126"/>
        <v>AQ$1810</v>
      </c>
      <c r="AR1845" s="1" t="str">
        <f t="shared" si="2126"/>
        <v>AR$1810</v>
      </c>
      <c r="AS1845" s="1" t="str">
        <f t="shared" si="2126"/>
        <v>AS$1810</v>
      </c>
      <c r="AT1845" s="1" t="str">
        <f t="shared" si="2126"/>
        <v>AT$1810</v>
      </c>
      <c r="AU1845" s="1" t="str">
        <f t="shared" si="2126"/>
        <v>AU$1810</v>
      </c>
      <c r="AV1845" s="1" t="str">
        <f t="shared" si="2126"/>
        <v>AV$1810</v>
      </c>
      <c r="AW1845" s="1" t="str">
        <f t="shared" si="2126"/>
        <v>AW$1810</v>
      </c>
      <c r="AX1845" s="1" t="str">
        <f t="shared" si="2126"/>
        <v>AX$1810</v>
      </c>
      <c r="AY1845" s="1" t="str">
        <f t="shared" si="2126"/>
        <v>AY$1810</v>
      </c>
      <c r="AZ1845" s="1" t="str">
        <f t="shared" si="2126"/>
        <v>AZ$1810</v>
      </c>
      <c r="BA1845" s="1" t="str">
        <f t="shared" si="2126"/>
        <v>BA$1810</v>
      </c>
      <c r="BB1845" s="1" t="str">
        <f t="shared" si="2126"/>
        <v>BB$1810</v>
      </c>
      <c r="BC1845" s="1" t="str">
        <f t="shared" si="2126"/>
        <v>BC$1810</v>
      </c>
      <c r="BD1845" s="1" t="str">
        <f t="shared" si="2126"/>
        <v>BD$1810</v>
      </c>
      <c r="BE1845" s="1" t="str">
        <f t="shared" si="2126"/>
        <v>BE$1810</v>
      </c>
      <c r="BF1845" s="1" t="str">
        <f t="shared" si="2126"/>
        <v>BF$1810</v>
      </c>
      <c r="BG1845" s="1" t="str">
        <f t="shared" si="2126"/>
        <v>BG$1810</v>
      </c>
      <c r="BH1845" s="1" t="str">
        <f t="shared" si="2126"/>
        <v>BH$1810</v>
      </c>
      <c r="BI1845" s="1" t="str">
        <f t="shared" si="2126"/>
        <v>BI$1810</v>
      </c>
      <c r="BJ1845" s="1" t="str">
        <f t="shared" si="2126"/>
        <v>BJ$1810</v>
      </c>
      <c r="BK1845" s="1" t="str">
        <f t="shared" si="2126"/>
        <v>BK$1810</v>
      </c>
      <c r="BL1845" s="1" t="str">
        <f t="shared" si="2126"/>
        <v>BL$1810</v>
      </c>
      <c r="BM1845" s="1" t="str">
        <f t="shared" si="2126"/>
        <v>BM$1810</v>
      </c>
      <c r="BN1845" s="1" t="str">
        <f t="shared" si="2126"/>
        <v>BN$1810</v>
      </c>
      <c r="BO1845" s="1" t="str">
        <f t="shared" si="2126"/>
        <v>BO$1810</v>
      </c>
      <c r="BP1845" s="1" t="str">
        <f t="shared" si="2126"/>
        <v>BP$1810</v>
      </c>
      <c r="BQ1845" s="1" t="str">
        <f t="shared" si="2126"/>
        <v>BQ$1810</v>
      </c>
      <c r="BR1845" s="1" t="str">
        <f t="shared" si="2126"/>
        <v>BR$1810</v>
      </c>
      <c r="BS1845" s="1" t="str">
        <f t="shared" si="2126"/>
        <v>BS$1810</v>
      </c>
      <c r="BT1845" s="1" t="str">
        <f t="shared" si="2126"/>
        <v>BT$1810</v>
      </c>
      <c r="BU1845" s="1" t="str">
        <f t="shared" si="2126"/>
        <v>BU$1810</v>
      </c>
      <c r="BV1845" s="1" t="str">
        <f t="shared" si="2126"/>
        <v>BV$1810</v>
      </c>
      <c r="BW1845" s="1" t="str">
        <f t="shared" si="2126"/>
        <v>BW$1810</v>
      </c>
      <c r="BX1845" s="1" t="str">
        <f t="shared" si="2126"/>
        <v>BX$1810</v>
      </c>
      <c r="BY1845" s="1" t="str">
        <f t="shared" si="2126"/>
        <v>BY$1810</v>
      </c>
      <c r="BZ1845" s="1" t="str">
        <f t="shared" si="2126"/>
        <v>BZ$1810</v>
      </c>
      <c r="CA1845" s="1" t="str">
        <f t="shared" si="2126"/>
        <v>CA$1810</v>
      </c>
      <c r="CB1845" s="1" t="str">
        <f t="shared" si="2126"/>
        <v>CB$1810</v>
      </c>
      <c r="CC1845" s="1" t="str">
        <f t="shared" si="2126"/>
        <v>CC$1810</v>
      </c>
      <c r="CD1845" s="1" t="str">
        <f t="shared" si="2126"/>
        <v>CD$1810</v>
      </c>
      <c r="CE1845" s="1" t="str">
        <f t="shared" si="2126"/>
        <v>CE$1810</v>
      </c>
      <c r="CF1845" s="1" t="str">
        <f t="shared" ref="CF1845:CL1845" si="2127">+CF1819</f>
        <v>CF$1810</v>
      </c>
      <c r="CG1845" s="1" t="str">
        <f t="shared" si="2127"/>
        <v>CG$1810</v>
      </c>
      <c r="CH1845" s="1" t="str">
        <f t="shared" si="2127"/>
        <v>CH$1810</v>
      </c>
      <c r="CI1845" s="1" t="str">
        <f t="shared" si="2127"/>
        <v>CI$1810</v>
      </c>
      <c r="CJ1845" s="1" t="str">
        <f t="shared" si="2127"/>
        <v>CJ$1810</v>
      </c>
      <c r="CK1845" s="1" t="str">
        <f t="shared" si="2127"/>
        <v>CK$1810</v>
      </c>
      <c r="CL1845" s="1" t="str">
        <f t="shared" si="2127"/>
        <v>CL$1810</v>
      </c>
    </row>
    <row r="1846" spans="2:90" x14ac:dyDescent="0.4">
      <c r="B1846" s="8" t="str">
        <f>B1820</f>
        <v>Secondary volume driver</v>
      </c>
      <c r="C1846" s="12"/>
      <c r="D1846" s="12" t="s">
        <v>1027</v>
      </c>
      <c r="E1846" s="12" t="s">
        <v>906</v>
      </c>
      <c r="F1846" s="12"/>
      <c r="G1846" s="12" t="s">
        <v>330</v>
      </c>
      <c r="H1846" s="12"/>
      <c r="I1846" s="60"/>
      <c r="J1846" s="60"/>
      <c r="K1846" s="15"/>
      <c r="L1846" s="15"/>
      <c r="M1846" s="15"/>
      <c r="N1846" s="15"/>
      <c r="O1846" s="15"/>
      <c r="P1846" s="15"/>
      <c r="R1846" s="15"/>
      <c r="S1846" s="1" t="str">
        <f>+S1820</f>
        <v>S$1811</v>
      </c>
      <c r="T1846" s="1" t="str">
        <f t="shared" ref="T1846:CE1846" si="2128">+T1820</f>
        <v>T$1811</v>
      </c>
      <c r="U1846" s="1" t="str">
        <f t="shared" si="2128"/>
        <v>U$1811</v>
      </c>
      <c r="V1846" s="1" t="str">
        <f t="shared" si="2128"/>
        <v>V$1811</v>
      </c>
      <c r="W1846" s="1" t="str">
        <f t="shared" si="2128"/>
        <v>W$1811</v>
      </c>
      <c r="X1846" s="1" t="str">
        <f t="shared" si="2128"/>
        <v>X$1811</v>
      </c>
      <c r="Y1846" s="1" t="str">
        <f t="shared" si="2128"/>
        <v>Y$1811</v>
      </c>
      <c r="Z1846" s="1" t="str">
        <f t="shared" si="2128"/>
        <v>Z$1811</v>
      </c>
      <c r="AA1846" s="1" t="str">
        <f t="shared" si="2128"/>
        <v>AA$1811</v>
      </c>
      <c r="AB1846" s="1" t="str">
        <f t="shared" si="2128"/>
        <v>AB$1811</v>
      </c>
      <c r="AC1846" s="1" t="str">
        <f t="shared" si="2128"/>
        <v>AC$1811</v>
      </c>
      <c r="AD1846" s="1" t="str">
        <f t="shared" si="2128"/>
        <v>AD$1811</v>
      </c>
      <c r="AE1846" s="1" t="str">
        <f t="shared" si="2128"/>
        <v>AE$1811</v>
      </c>
      <c r="AF1846" s="1" t="str">
        <f t="shared" si="2128"/>
        <v>AF$1811</v>
      </c>
      <c r="AG1846" s="1" t="str">
        <f t="shared" si="2128"/>
        <v>AG$1811</v>
      </c>
      <c r="AH1846" s="1" t="str">
        <f t="shared" si="2128"/>
        <v>AH$1811</v>
      </c>
      <c r="AI1846" s="1" t="str">
        <f t="shared" si="2128"/>
        <v>AI$1811</v>
      </c>
      <c r="AJ1846" s="1" t="str">
        <f t="shared" si="2128"/>
        <v>AJ$1811</v>
      </c>
      <c r="AK1846" s="1" t="str">
        <f t="shared" si="2128"/>
        <v>AK$1811</v>
      </c>
      <c r="AL1846" s="1" t="str">
        <f t="shared" si="2128"/>
        <v>AL$1811</v>
      </c>
      <c r="AM1846" s="1" t="str">
        <f t="shared" si="2128"/>
        <v>AM$1811</v>
      </c>
      <c r="AN1846" s="1" t="str">
        <f t="shared" si="2128"/>
        <v>AN$1811</v>
      </c>
      <c r="AO1846" s="1" t="str">
        <f t="shared" si="2128"/>
        <v>AO$1811</v>
      </c>
      <c r="AP1846" s="1" t="str">
        <f t="shared" si="2128"/>
        <v>AP$1811</v>
      </c>
      <c r="AQ1846" s="1" t="str">
        <f t="shared" si="2128"/>
        <v>AQ$1811</v>
      </c>
      <c r="AR1846" s="1" t="str">
        <f t="shared" si="2128"/>
        <v>AR$1811</v>
      </c>
      <c r="AS1846" s="1" t="str">
        <f t="shared" si="2128"/>
        <v>AS$1811</v>
      </c>
      <c r="AT1846" s="1" t="str">
        <f t="shared" si="2128"/>
        <v>AT$1811</v>
      </c>
      <c r="AU1846" s="1" t="str">
        <f t="shared" si="2128"/>
        <v>AU$1811</v>
      </c>
      <c r="AV1846" s="1" t="str">
        <f t="shared" si="2128"/>
        <v>AV$1811</v>
      </c>
      <c r="AW1846" s="1" t="str">
        <f t="shared" si="2128"/>
        <v>AW$1811</v>
      </c>
      <c r="AX1846" s="1" t="str">
        <f t="shared" si="2128"/>
        <v>AX$1811</v>
      </c>
      <c r="AY1846" s="1" t="str">
        <f t="shared" si="2128"/>
        <v>AY$1811</v>
      </c>
      <c r="AZ1846" s="1" t="str">
        <f t="shared" si="2128"/>
        <v>AZ$1811</v>
      </c>
      <c r="BA1846" s="1" t="str">
        <f t="shared" si="2128"/>
        <v>BA$1811</v>
      </c>
      <c r="BB1846" s="1" t="str">
        <f t="shared" si="2128"/>
        <v>BB$1811</v>
      </c>
      <c r="BC1846" s="1" t="str">
        <f t="shared" si="2128"/>
        <v>BC$1811</v>
      </c>
      <c r="BD1846" s="1" t="str">
        <f t="shared" si="2128"/>
        <v>BD$1811</v>
      </c>
      <c r="BE1846" s="1" t="str">
        <f t="shared" si="2128"/>
        <v>BE$1811</v>
      </c>
      <c r="BF1846" s="1" t="str">
        <f t="shared" si="2128"/>
        <v>BF$1811</v>
      </c>
      <c r="BG1846" s="1" t="str">
        <f t="shared" si="2128"/>
        <v>BG$1811</v>
      </c>
      <c r="BH1846" s="1" t="str">
        <f t="shared" si="2128"/>
        <v>BH$1811</v>
      </c>
      <c r="BI1846" s="1" t="str">
        <f t="shared" si="2128"/>
        <v>BI$1811</v>
      </c>
      <c r="BJ1846" s="1" t="str">
        <f t="shared" si="2128"/>
        <v>BJ$1811</v>
      </c>
      <c r="BK1846" s="1" t="str">
        <f t="shared" si="2128"/>
        <v>BK$1811</v>
      </c>
      <c r="BL1846" s="1" t="str">
        <f t="shared" si="2128"/>
        <v>BL$1811</v>
      </c>
      <c r="BM1846" s="1" t="str">
        <f t="shared" si="2128"/>
        <v>BM$1811</v>
      </c>
      <c r="BN1846" s="1" t="str">
        <f t="shared" si="2128"/>
        <v>BN$1811</v>
      </c>
      <c r="BO1846" s="1" t="str">
        <f t="shared" si="2128"/>
        <v>BO$1811</v>
      </c>
      <c r="BP1846" s="1" t="str">
        <f t="shared" si="2128"/>
        <v>BP$1811</v>
      </c>
      <c r="BQ1846" s="1" t="str">
        <f t="shared" si="2128"/>
        <v>BQ$1811</v>
      </c>
      <c r="BR1846" s="1" t="str">
        <f t="shared" si="2128"/>
        <v>BR$1811</v>
      </c>
      <c r="BS1846" s="1" t="str">
        <f t="shared" si="2128"/>
        <v>BS$1811</v>
      </c>
      <c r="BT1846" s="1" t="str">
        <f t="shared" si="2128"/>
        <v>BT$1811</v>
      </c>
      <c r="BU1846" s="1" t="str">
        <f t="shared" si="2128"/>
        <v>BU$1811</v>
      </c>
      <c r="BV1846" s="1" t="str">
        <f t="shared" si="2128"/>
        <v>BV$1811</v>
      </c>
      <c r="BW1846" s="1" t="str">
        <f t="shared" si="2128"/>
        <v>BW$1811</v>
      </c>
      <c r="BX1846" s="1" t="str">
        <f t="shared" si="2128"/>
        <v>BX$1811</v>
      </c>
      <c r="BY1846" s="1" t="str">
        <f t="shared" si="2128"/>
        <v>BY$1811</v>
      </c>
      <c r="BZ1846" s="1" t="str">
        <f t="shared" si="2128"/>
        <v>BZ$1811</v>
      </c>
      <c r="CA1846" s="1" t="str">
        <f t="shared" si="2128"/>
        <v>CA$1811</v>
      </c>
      <c r="CB1846" s="1" t="str">
        <f t="shared" si="2128"/>
        <v>CB$1811</v>
      </c>
      <c r="CC1846" s="1" t="str">
        <f t="shared" si="2128"/>
        <v>CC$1811</v>
      </c>
      <c r="CD1846" s="1" t="str">
        <f t="shared" si="2128"/>
        <v>CD$1811</v>
      </c>
      <c r="CE1846" s="1" t="str">
        <f t="shared" si="2128"/>
        <v>CE$1811</v>
      </c>
      <c r="CF1846" s="1" t="str">
        <f t="shared" ref="CF1846:CL1846" si="2129">+CF1820</f>
        <v>CF$1811</v>
      </c>
      <c r="CG1846" s="1" t="str">
        <f t="shared" si="2129"/>
        <v>CG$1811</v>
      </c>
      <c r="CH1846" s="1" t="str">
        <f t="shared" si="2129"/>
        <v>CH$1811</v>
      </c>
      <c r="CI1846" s="1" t="str">
        <f t="shared" si="2129"/>
        <v>CI$1811</v>
      </c>
      <c r="CJ1846" s="1" t="str">
        <f t="shared" si="2129"/>
        <v>CJ$1811</v>
      </c>
      <c r="CK1846" s="1" t="str">
        <f t="shared" si="2129"/>
        <v>CK$1811</v>
      </c>
      <c r="CL1846" s="1" t="str">
        <f t="shared" si="2129"/>
        <v>CL$1811</v>
      </c>
    </row>
    <row r="1847" spans="2:90" x14ac:dyDescent="0.4">
      <c r="B1847" s="168" t="s">
        <v>487</v>
      </c>
      <c r="C1847" s="167"/>
      <c r="D1847" s="167"/>
      <c r="E1847" s="167" t="s">
        <v>906</v>
      </c>
      <c r="F1847" s="167"/>
      <c r="G1847" s="167"/>
      <c r="H1847" s="167"/>
      <c r="I1847" s="169"/>
      <c r="J1847" s="169"/>
      <c r="K1847" s="190"/>
      <c r="L1847" s="190"/>
      <c r="M1847" s="190"/>
      <c r="N1847" s="190"/>
      <c r="O1847" s="190"/>
      <c r="P1847" s="190"/>
      <c r="R1847" s="191"/>
      <c r="S1847" s="167"/>
      <c r="T1847" s="167"/>
      <c r="U1847" s="167"/>
      <c r="V1847" s="167"/>
      <c r="W1847" s="167"/>
      <c r="X1847" s="167"/>
      <c r="Y1847" s="167"/>
      <c r="Z1847" s="167"/>
      <c r="AA1847" s="167"/>
      <c r="AB1847" s="167"/>
      <c r="AC1847" s="167"/>
      <c r="AD1847" s="167"/>
      <c r="AE1847" s="167"/>
      <c r="AF1847" s="167"/>
      <c r="AG1847" s="167"/>
      <c r="AH1847" s="167"/>
      <c r="AI1847" s="167"/>
      <c r="AJ1847" s="167"/>
      <c r="AK1847" s="167"/>
      <c r="AL1847" s="167"/>
      <c r="AM1847" s="167"/>
      <c r="AN1847" s="167"/>
      <c r="AO1847" s="167"/>
      <c r="AP1847" s="167"/>
      <c r="AQ1847" s="167"/>
      <c r="AR1847" s="167"/>
      <c r="AS1847" s="167"/>
      <c r="AT1847" s="167"/>
      <c r="AU1847" s="167"/>
      <c r="AV1847" s="167"/>
      <c r="AW1847" s="167"/>
      <c r="AX1847" s="167"/>
      <c r="AY1847" s="167"/>
      <c r="AZ1847" s="167"/>
      <c r="BA1847" s="167"/>
      <c r="BB1847" s="167"/>
      <c r="BC1847" s="167"/>
      <c r="BD1847" s="167"/>
      <c r="BE1847" s="167"/>
      <c r="BF1847" s="167"/>
      <c r="BG1847" s="167"/>
      <c r="BH1847" s="167"/>
      <c r="BI1847" s="167"/>
      <c r="BJ1847" s="167"/>
      <c r="BK1847" s="167"/>
      <c r="BL1847" s="167"/>
      <c r="BM1847" s="167"/>
      <c r="BN1847" s="167"/>
      <c r="BO1847" s="167"/>
      <c r="BP1847" s="167"/>
      <c r="BQ1847" s="167"/>
      <c r="BR1847" s="167"/>
      <c r="BS1847" s="167"/>
      <c r="BT1847" s="167"/>
      <c r="BU1847" s="167"/>
      <c r="BV1847" s="167"/>
      <c r="BW1847" s="167"/>
      <c r="BX1847" s="167"/>
      <c r="BY1847" s="167"/>
      <c r="BZ1847" s="167"/>
      <c r="CA1847" s="167"/>
      <c r="CB1847" s="167"/>
      <c r="CC1847" s="167"/>
      <c r="CD1847" s="167"/>
      <c r="CE1847" s="167"/>
      <c r="CF1847" s="167"/>
      <c r="CG1847" s="167"/>
      <c r="CH1847" s="167"/>
      <c r="CI1847" s="167"/>
      <c r="CJ1847" s="167"/>
      <c r="CK1847" s="167"/>
      <c r="CL1847" s="167"/>
    </row>
    <row r="1848" spans="2:90" x14ac:dyDescent="0.4">
      <c r="B1848" s="168" t="s">
        <v>489</v>
      </c>
      <c r="C1848" s="167"/>
      <c r="D1848" s="167"/>
      <c r="E1848" s="167" t="s">
        <v>906</v>
      </c>
      <c r="F1848" s="167"/>
      <c r="G1848" s="167"/>
      <c r="H1848" s="167"/>
      <c r="I1848" s="169"/>
      <c r="J1848" s="169"/>
      <c r="K1848" s="190"/>
      <c r="L1848" s="190"/>
      <c r="M1848" s="190"/>
      <c r="N1848" s="190"/>
      <c r="O1848" s="190"/>
      <c r="P1848" s="190"/>
      <c r="R1848" s="191"/>
      <c r="S1848" s="167"/>
      <c r="T1848" s="167"/>
      <c r="U1848" s="167"/>
      <c r="V1848" s="167"/>
      <c r="W1848" s="167"/>
      <c r="X1848" s="167"/>
      <c r="Y1848" s="167"/>
      <c r="Z1848" s="167"/>
      <c r="AA1848" s="167"/>
      <c r="AB1848" s="167"/>
      <c r="AC1848" s="167"/>
      <c r="AD1848" s="167"/>
      <c r="AE1848" s="167"/>
      <c r="AF1848" s="167"/>
      <c r="AG1848" s="167"/>
      <c r="AH1848" s="167"/>
      <c r="AI1848" s="167"/>
      <c r="AJ1848" s="167"/>
      <c r="AK1848" s="167"/>
      <c r="AL1848" s="167"/>
      <c r="AM1848" s="167"/>
      <c r="AN1848" s="167"/>
      <c r="AO1848" s="167"/>
      <c r="AP1848" s="167"/>
      <c r="AQ1848" s="167"/>
      <c r="AR1848" s="167"/>
      <c r="AS1848" s="167"/>
      <c r="AT1848" s="167"/>
      <c r="AU1848" s="167"/>
      <c r="AV1848" s="167"/>
      <c r="AW1848" s="167"/>
      <c r="AX1848" s="167"/>
      <c r="AY1848" s="167"/>
      <c r="AZ1848" s="167"/>
      <c r="BA1848" s="167"/>
      <c r="BB1848" s="167"/>
      <c r="BC1848" s="167"/>
      <c r="BD1848" s="167"/>
      <c r="BE1848" s="167"/>
      <c r="BF1848" s="167"/>
      <c r="BG1848" s="167"/>
      <c r="BH1848" s="167"/>
      <c r="BI1848" s="167"/>
      <c r="BJ1848" s="167"/>
      <c r="BK1848" s="167"/>
      <c r="BL1848" s="167"/>
      <c r="BM1848" s="167"/>
      <c r="BN1848" s="167"/>
      <c r="BO1848" s="167"/>
      <c r="BP1848" s="167"/>
      <c r="BQ1848" s="167"/>
      <c r="BR1848" s="167"/>
      <c r="BS1848" s="167"/>
      <c r="BT1848" s="167"/>
      <c r="BU1848" s="167"/>
      <c r="BV1848" s="167"/>
      <c r="BW1848" s="167"/>
      <c r="BX1848" s="167"/>
      <c r="BY1848" s="167"/>
      <c r="BZ1848" s="167"/>
      <c r="CA1848" s="167"/>
      <c r="CB1848" s="167"/>
      <c r="CC1848" s="167"/>
      <c r="CD1848" s="167"/>
      <c r="CE1848" s="167"/>
      <c r="CF1848" s="167"/>
      <c r="CG1848" s="167"/>
      <c r="CH1848" s="167"/>
      <c r="CI1848" s="167"/>
      <c r="CJ1848" s="167"/>
      <c r="CK1848" s="167"/>
      <c r="CL1848" s="167"/>
    </row>
    <row r="1849" spans="2:90" x14ac:dyDescent="0.4">
      <c r="B1849" s="168" t="s">
        <v>459</v>
      </c>
      <c r="C1849" s="167"/>
      <c r="D1849" s="167"/>
      <c r="E1849" s="167" t="s">
        <v>906</v>
      </c>
      <c r="F1849" s="167"/>
      <c r="G1849" s="167"/>
      <c r="H1849" s="167"/>
      <c r="I1849" s="169"/>
      <c r="J1849" s="169"/>
      <c r="K1849" s="190"/>
      <c r="L1849" s="190"/>
      <c r="M1849" s="190"/>
      <c r="N1849" s="190"/>
      <c r="O1849" s="190"/>
      <c r="P1849" s="190"/>
      <c r="R1849" s="191"/>
      <c r="S1849" s="192" t="str">
        <f t="shared" ref="S1849:AX1849" si="2130">S$16</f>
        <v>S$12</v>
      </c>
      <c r="T1849" s="192" t="str">
        <f t="shared" si="2130"/>
        <v>T$12</v>
      </c>
      <c r="U1849" s="192" t="str">
        <f t="shared" si="2130"/>
        <v>U$12</v>
      </c>
      <c r="V1849" s="192" t="str">
        <f t="shared" si="2130"/>
        <v>V$12</v>
      </c>
      <c r="W1849" s="192" t="str">
        <f t="shared" si="2130"/>
        <v>W$12</v>
      </c>
      <c r="X1849" s="192" t="str">
        <f t="shared" si="2130"/>
        <v>X$12</v>
      </c>
      <c r="Y1849" s="192" t="str">
        <f t="shared" si="2130"/>
        <v>Y$12</v>
      </c>
      <c r="Z1849" s="192" t="str">
        <f t="shared" si="2130"/>
        <v>Z$12</v>
      </c>
      <c r="AA1849" s="192" t="str">
        <f t="shared" si="2130"/>
        <v>AA$12</v>
      </c>
      <c r="AB1849" s="192" t="str">
        <f t="shared" si="2130"/>
        <v>AB$12</v>
      </c>
      <c r="AC1849" s="192" t="str">
        <f t="shared" si="2130"/>
        <v>AC$12</v>
      </c>
      <c r="AD1849" s="192" t="str">
        <f t="shared" si="2130"/>
        <v>AD$12</v>
      </c>
      <c r="AE1849" s="192" t="str">
        <f t="shared" si="2130"/>
        <v>AE$12</v>
      </c>
      <c r="AF1849" s="192" t="str">
        <f t="shared" si="2130"/>
        <v>AF$12</v>
      </c>
      <c r="AG1849" s="192" t="str">
        <f t="shared" si="2130"/>
        <v>AG$12</v>
      </c>
      <c r="AH1849" s="192" t="str">
        <f t="shared" si="2130"/>
        <v>AH$12</v>
      </c>
      <c r="AI1849" s="192" t="str">
        <f t="shared" si="2130"/>
        <v>AI$12</v>
      </c>
      <c r="AJ1849" s="192" t="str">
        <f t="shared" si="2130"/>
        <v>AJ$12</v>
      </c>
      <c r="AK1849" s="192" t="str">
        <f t="shared" si="2130"/>
        <v>AK$12</v>
      </c>
      <c r="AL1849" s="192" t="str">
        <f t="shared" si="2130"/>
        <v>AL$12</v>
      </c>
      <c r="AM1849" s="192" t="str">
        <f t="shared" si="2130"/>
        <v>AM$12</v>
      </c>
      <c r="AN1849" s="192" t="str">
        <f t="shared" si="2130"/>
        <v>AN$12</v>
      </c>
      <c r="AO1849" s="192" t="str">
        <f t="shared" si="2130"/>
        <v>AO$12</v>
      </c>
      <c r="AP1849" s="192" t="str">
        <f t="shared" si="2130"/>
        <v>AP$12</v>
      </c>
      <c r="AQ1849" s="192" t="str">
        <f t="shared" si="2130"/>
        <v>AQ$12</v>
      </c>
      <c r="AR1849" s="192" t="str">
        <f t="shared" si="2130"/>
        <v>AR$12</v>
      </c>
      <c r="AS1849" s="192" t="str">
        <f t="shared" si="2130"/>
        <v>AS$12</v>
      </c>
      <c r="AT1849" s="192" t="str">
        <f t="shared" si="2130"/>
        <v>AT$12</v>
      </c>
      <c r="AU1849" s="192" t="str">
        <f t="shared" si="2130"/>
        <v>AU$12</v>
      </c>
      <c r="AV1849" s="192" t="str">
        <f t="shared" si="2130"/>
        <v>AV$12</v>
      </c>
      <c r="AW1849" s="192" t="str">
        <f t="shared" si="2130"/>
        <v>AW$12</v>
      </c>
      <c r="AX1849" s="192" t="str">
        <f t="shared" si="2130"/>
        <v>AX$12</v>
      </c>
      <c r="AY1849" s="192" t="str">
        <f t="shared" ref="AY1849:CD1849" si="2131">AY$16</f>
        <v>AY$12</v>
      </c>
      <c r="AZ1849" s="192" t="str">
        <f t="shared" si="2131"/>
        <v>AZ$12</v>
      </c>
      <c r="BA1849" s="192" t="str">
        <f t="shared" si="2131"/>
        <v>BA$12</v>
      </c>
      <c r="BB1849" s="192" t="str">
        <f t="shared" si="2131"/>
        <v>BB$12</v>
      </c>
      <c r="BC1849" s="192" t="str">
        <f t="shared" si="2131"/>
        <v>BC$12</v>
      </c>
      <c r="BD1849" s="192" t="str">
        <f t="shared" si="2131"/>
        <v>BD$12</v>
      </c>
      <c r="BE1849" s="192" t="str">
        <f t="shared" si="2131"/>
        <v>BE$12</v>
      </c>
      <c r="BF1849" s="192" t="str">
        <f t="shared" si="2131"/>
        <v>BF$12</v>
      </c>
      <c r="BG1849" s="192" t="str">
        <f t="shared" si="2131"/>
        <v>BG$12</v>
      </c>
      <c r="BH1849" s="192" t="str">
        <f t="shared" si="2131"/>
        <v>BH$12</v>
      </c>
      <c r="BI1849" s="192" t="str">
        <f t="shared" si="2131"/>
        <v>BI$12</v>
      </c>
      <c r="BJ1849" s="192" t="str">
        <f t="shared" si="2131"/>
        <v>BJ$12</v>
      </c>
      <c r="BK1849" s="192" t="str">
        <f t="shared" si="2131"/>
        <v>BK$12</v>
      </c>
      <c r="BL1849" s="192" t="str">
        <f t="shared" si="2131"/>
        <v>BL$12</v>
      </c>
      <c r="BM1849" s="192" t="str">
        <f t="shared" si="2131"/>
        <v>BM$12</v>
      </c>
      <c r="BN1849" s="192" t="str">
        <f t="shared" si="2131"/>
        <v>BN$12</v>
      </c>
      <c r="BO1849" s="192" t="str">
        <f t="shared" si="2131"/>
        <v>BO$12</v>
      </c>
      <c r="BP1849" s="192" t="str">
        <f t="shared" si="2131"/>
        <v>BP$12</v>
      </c>
      <c r="BQ1849" s="192" t="str">
        <f t="shared" si="2131"/>
        <v>BQ$12</v>
      </c>
      <c r="BR1849" s="192" t="str">
        <f t="shared" si="2131"/>
        <v>BR$12</v>
      </c>
      <c r="BS1849" s="192" t="str">
        <f t="shared" si="2131"/>
        <v>BS$12</v>
      </c>
      <c r="BT1849" s="192" t="str">
        <f t="shared" si="2131"/>
        <v>BT$12</v>
      </c>
      <c r="BU1849" s="192" t="str">
        <f t="shared" si="2131"/>
        <v>BU$12</v>
      </c>
      <c r="BV1849" s="192" t="str">
        <f t="shared" si="2131"/>
        <v>BV$12</v>
      </c>
      <c r="BW1849" s="192" t="str">
        <f t="shared" si="2131"/>
        <v>BW$12</v>
      </c>
      <c r="BX1849" s="192" t="str">
        <f t="shared" si="2131"/>
        <v>BX$12</v>
      </c>
      <c r="BY1849" s="192" t="str">
        <f t="shared" si="2131"/>
        <v>BY$12</v>
      </c>
      <c r="BZ1849" s="192" t="str">
        <f t="shared" si="2131"/>
        <v>BZ$12</v>
      </c>
      <c r="CA1849" s="192" t="str">
        <f t="shared" si="2131"/>
        <v>CA$12</v>
      </c>
      <c r="CB1849" s="192" t="str">
        <f t="shared" si="2131"/>
        <v>CB$12</v>
      </c>
      <c r="CC1849" s="192" t="str">
        <f t="shared" si="2131"/>
        <v>CC$12</v>
      </c>
      <c r="CD1849" s="192" t="str">
        <f t="shared" si="2131"/>
        <v>CD$12</v>
      </c>
      <c r="CE1849" s="192" t="str">
        <f t="shared" ref="CE1849:CL1849" si="2132">CE$16</f>
        <v>CE$12</v>
      </c>
      <c r="CF1849" s="192" t="str">
        <f t="shared" si="2132"/>
        <v>CF$12</v>
      </c>
      <c r="CG1849" s="192" t="str">
        <f t="shared" si="2132"/>
        <v>CG$12</v>
      </c>
      <c r="CH1849" s="192" t="str">
        <f t="shared" si="2132"/>
        <v>CH$12</v>
      </c>
      <c r="CI1849" s="192" t="str">
        <f t="shared" si="2132"/>
        <v>CI$12</v>
      </c>
      <c r="CJ1849" s="192" t="str">
        <f t="shared" si="2132"/>
        <v>CJ$12</v>
      </c>
      <c r="CK1849" s="192" t="str">
        <f t="shared" si="2132"/>
        <v>CK$12</v>
      </c>
      <c r="CL1849" s="192" t="str">
        <f t="shared" si="2132"/>
        <v>CL$12</v>
      </c>
    </row>
    <row r="1850" spans="2:90" x14ac:dyDescent="0.4">
      <c r="B1850" s="168" t="s">
        <v>460</v>
      </c>
      <c r="C1850" s="193"/>
      <c r="D1850" s="193"/>
      <c r="E1850" s="193" t="s">
        <v>906</v>
      </c>
      <c r="F1850" s="193"/>
      <c r="G1850" s="193"/>
      <c r="H1850" s="193"/>
      <c r="I1850" s="194"/>
      <c r="J1850" s="194"/>
      <c r="K1850" s="195"/>
      <c r="L1850" s="195"/>
      <c r="M1850" s="195"/>
      <c r="N1850" s="195"/>
      <c r="O1850" s="195"/>
      <c r="P1850" s="195"/>
      <c r="R1850" s="195"/>
      <c r="S1850" s="192" t="str">
        <f t="shared" ref="S1850:AX1850" si="2133">S$17</f>
        <v>S$13</v>
      </c>
      <c r="T1850" s="192" t="str">
        <f t="shared" si="2133"/>
        <v>T$13</v>
      </c>
      <c r="U1850" s="192" t="str">
        <f t="shared" si="2133"/>
        <v>U$13</v>
      </c>
      <c r="V1850" s="192" t="str">
        <f t="shared" si="2133"/>
        <v>V$13</v>
      </c>
      <c r="W1850" s="192" t="str">
        <f t="shared" si="2133"/>
        <v>W$13</v>
      </c>
      <c r="X1850" s="192" t="str">
        <f t="shared" si="2133"/>
        <v>X$13</v>
      </c>
      <c r="Y1850" s="192" t="str">
        <f t="shared" si="2133"/>
        <v>Y$13</v>
      </c>
      <c r="Z1850" s="192" t="str">
        <f t="shared" si="2133"/>
        <v>Z$13</v>
      </c>
      <c r="AA1850" s="192" t="str">
        <f t="shared" si="2133"/>
        <v>AA$13</v>
      </c>
      <c r="AB1850" s="192" t="str">
        <f t="shared" si="2133"/>
        <v>AB$13</v>
      </c>
      <c r="AC1850" s="192" t="str">
        <f t="shared" si="2133"/>
        <v>AC$13</v>
      </c>
      <c r="AD1850" s="192" t="str">
        <f t="shared" si="2133"/>
        <v>AD$13</v>
      </c>
      <c r="AE1850" s="192" t="str">
        <f t="shared" si="2133"/>
        <v>AE$13</v>
      </c>
      <c r="AF1850" s="192" t="str">
        <f t="shared" si="2133"/>
        <v>AF$13</v>
      </c>
      <c r="AG1850" s="192" t="str">
        <f t="shared" si="2133"/>
        <v>AG$13</v>
      </c>
      <c r="AH1850" s="192" t="str">
        <f t="shared" si="2133"/>
        <v>AH$13</v>
      </c>
      <c r="AI1850" s="192" t="str">
        <f t="shared" si="2133"/>
        <v>AI$13</v>
      </c>
      <c r="AJ1850" s="192" t="str">
        <f t="shared" si="2133"/>
        <v>AJ$13</v>
      </c>
      <c r="AK1850" s="192" t="str">
        <f t="shared" si="2133"/>
        <v>AK$13</v>
      </c>
      <c r="AL1850" s="192" t="str">
        <f t="shared" si="2133"/>
        <v>AL$13</v>
      </c>
      <c r="AM1850" s="192" t="str">
        <f t="shared" si="2133"/>
        <v>AM$13</v>
      </c>
      <c r="AN1850" s="192" t="str">
        <f t="shared" si="2133"/>
        <v>AN$13</v>
      </c>
      <c r="AO1850" s="192" t="str">
        <f t="shared" si="2133"/>
        <v>AO$13</v>
      </c>
      <c r="AP1850" s="192" t="str">
        <f t="shared" si="2133"/>
        <v>AP$13</v>
      </c>
      <c r="AQ1850" s="192" t="str">
        <f t="shared" si="2133"/>
        <v>AQ$13</v>
      </c>
      <c r="AR1850" s="192" t="str">
        <f t="shared" si="2133"/>
        <v>AR$13</v>
      </c>
      <c r="AS1850" s="192" t="str">
        <f t="shared" si="2133"/>
        <v>AS$13</v>
      </c>
      <c r="AT1850" s="192" t="str">
        <f t="shared" si="2133"/>
        <v>AT$13</v>
      </c>
      <c r="AU1850" s="192" t="str">
        <f t="shared" si="2133"/>
        <v>AU$13</v>
      </c>
      <c r="AV1850" s="192" t="str">
        <f t="shared" si="2133"/>
        <v>AV$13</v>
      </c>
      <c r="AW1850" s="192" t="str">
        <f t="shared" si="2133"/>
        <v>AW$13</v>
      </c>
      <c r="AX1850" s="192" t="str">
        <f t="shared" si="2133"/>
        <v>AX$13</v>
      </c>
      <c r="AY1850" s="192" t="str">
        <f t="shared" ref="AY1850:CD1850" si="2134">AY$17</f>
        <v>AY$13</v>
      </c>
      <c r="AZ1850" s="192" t="str">
        <f t="shared" si="2134"/>
        <v>AZ$13</v>
      </c>
      <c r="BA1850" s="192" t="str">
        <f t="shared" si="2134"/>
        <v>BA$13</v>
      </c>
      <c r="BB1850" s="192" t="str">
        <f t="shared" si="2134"/>
        <v>BB$13</v>
      </c>
      <c r="BC1850" s="192" t="str">
        <f t="shared" si="2134"/>
        <v>BC$13</v>
      </c>
      <c r="BD1850" s="192" t="str">
        <f t="shared" si="2134"/>
        <v>BD$13</v>
      </c>
      <c r="BE1850" s="192" t="str">
        <f t="shared" si="2134"/>
        <v>BE$13</v>
      </c>
      <c r="BF1850" s="192" t="str">
        <f t="shared" si="2134"/>
        <v>BF$13</v>
      </c>
      <c r="BG1850" s="192" t="str">
        <f t="shared" si="2134"/>
        <v>BG$13</v>
      </c>
      <c r="BH1850" s="192" t="str">
        <f t="shared" si="2134"/>
        <v>BH$13</v>
      </c>
      <c r="BI1850" s="192" t="str">
        <f t="shared" si="2134"/>
        <v>BI$13</v>
      </c>
      <c r="BJ1850" s="192" t="str">
        <f t="shared" si="2134"/>
        <v>BJ$13</v>
      </c>
      <c r="BK1850" s="192" t="str">
        <f t="shared" si="2134"/>
        <v>BK$13</v>
      </c>
      <c r="BL1850" s="192" t="str">
        <f t="shared" si="2134"/>
        <v>BL$13</v>
      </c>
      <c r="BM1850" s="192" t="str">
        <f t="shared" si="2134"/>
        <v>BM$13</v>
      </c>
      <c r="BN1850" s="192" t="str">
        <f t="shared" si="2134"/>
        <v>BN$13</v>
      </c>
      <c r="BO1850" s="192" t="str">
        <f t="shared" si="2134"/>
        <v>BO$13</v>
      </c>
      <c r="BP1850" s="192" t="str">
        <f t="shared" si="2134"/>
        <v>BP$13</v>
      </c>
      <c r="BQ1850" s="192" t="str">
        <f t="shared" si="2134"/>
        <v>BQ$13</v>
      </c>
      <c r="BR1850" s="192" t="str">
        <f t="shared" si="2134"/>
        <v>BR$13</v>
      </c>
      <c r="BS1850" s="192" t="str">
        <f t="shared" si="2134"/>
        <v>BS$13</v>
      </c>
      <c r="BT1850" s="192" t="str">
        <f t="shared" si="2134"/>
        <v>BT$13</v>
      </c>
      <c r="BU1850" s="192" t="str">
        <f t="shared" si="2134"/>
        <v>BU$13</v>
      </c>
      <c r="BV1850" s="192" t="str">
        <f t="shared" si="2134"/>
        <v>BV$13</v>
      </c>
      <c r="BW1850" s="192" t="str">
        <f t="shared" si="2134"/>
        <v>BW$13</v>
      </c>
      <c r="BX1850" s="192" t="str">
        <f t="shared" si="2134"/>
        <v>BX$13</v>
      </c>
      <c r="BY1850" s="192" t="str">
        <f t="shared" si="2134"/>
        <v>BY$13</v>
      </c>
      <c r="BZ1850" s="192" t="str">
        <f t="shared" si="2134"/>
        <v>BZ$13</v>
      </c>
      <c r="CA1850" s="192" t="str">
        <f t="shared" si="2134"/>
        <v>CA$13</v>
      </c>
      <c r="CB1850" s="192" t="str">
        <f t="shared" si="2134"/>
        <v>CB$13</v>
      </c>
      <c r="CC1850" s="192" t="str">
        <f t="shared" si="2134"/>
        <v>CC$13</v>
      </c>
      <c r="CD1850" s="192" t="str">
        <f t="shared" si="2134"/>
        <v>CD$13</v>
      </c>
      <c r="CE1850" s="192" t="str">
        <f t="shared" ref="CE1850:CL1850" si="2135">CE$17</f>
        <v>CE$13</v>
      </c>
      <c r="CF1850" s="192" t="str">
        <f t="shared" si="2135"/>
        <v>CF$13</v>
      </c>
      <c r="CG1850" s="192" t="str">
        <f t="shared" si="2135"/>
        <v>CG$13</v>
      </c>
      <c r="CH1850" s="192" t="str">
        <f t="shared" si="2135"/>
        <v>CH$13</v>
      </c>
      <c r="CI1850" s="192" t="str">
        <f t="shared" si="2135"/>
        <v>CI$13</v>
      </c>
      <c r="CJ1850" s="192" t="str">
        <f t="shared" si="2135"/>
        <v>CJ$13</v>
      </c>
      <c r="CK1850" s="192" t="str">
        <f t="shared" si="2135"/>
        <v>CK$13</v>
      </c>
      <c r="CL1850" s="192" t="str">
        <f t="shared" si="2135"/>
        <v>CL$13</v>
      </c>
    </row>
    <row r="1851" spans="2:90" x14ac:dyDescent="0.4">
      <c r="B1851" s="168" t="s">
        <v>488</v>
      </c>
      <c r="C1851" s="193"/>
      <c r="D1851" s="193"/>
      <c r="E1851" s="193" t="s">
        <v>906</v>
      </c>
      <c r="F1851" s="193"/>
      <c r="G1851" s="193"/>
      <c r="H1851" s="193"/>
      <c r="I1851" s="194"/>
      <c r="J1851" s="194"/>
      <c r="K1851" s="195"/>
      <c r="L1851" s="195"/>
      <c r="M1851" s="195"/>
      <c r="N1851" s="195"/>
      <c r="O1851" s="195"/>
      <c r="P1851" s="195"/>
      <c r="R1851" s="195"/>
      <c r="S1851" s="183"/>
      <c r="T1851" s="183"/>
      <c r="U1851" s="183"/>
      <c r="V1851" s="183"/>
      <c r="W1851" s="183"/>
      <c r="X1851" s="183"/>
      <c r="Y1851" s="183"/>
      <c r="Z1851" s="183"/>
      <c r="AA1851" s="183"/>
      <c r="AB1851" s="183"/>
      <c r="AC1851" s="183"/>
      <c r="AD1851" s="183"/>
      <c r="AE1851" s="183"/>
      <c r="AF1851" s="183"/>
      <c r="AG1851" s="183"/>
      <c r="AH1851" s="183"/>
      <c r="AI1851" s="183"/>
      <c r="AJ1851" s="183"/>
      <c r="AK1851" s="183"/>
      <c r="AL1851" s="183"/>
      <c r="AM1851" s="183"/>
      <c r="AN1851" s="183"/>
      <c r="AO1851" s="183"/>
      <c r="AP1851" s="183"/>
      <c r="AQ1851" s="183"/>
      <c r="AR1851" s="183"/>
      <c r="AS1851" s="183"/>
      <c r="AT1851" s="183"/>
      <c r="AU1851" s="183"/>
      <c r="AV1851" s="183"/>
      <c r="AW1851" s="183"/>
      <c r="AX1851" s="183"/>
      <c r="AY1851" s="183"/>
      <c r="AZ1851" s="183"/>
      <c r="BA1851" s="183"/>
      <c r="BB1851" s="183"/>
      <c r="BC1851" s="183"/>
      <c r="BD1851" s="183"/>
      <c r="BE1851" s="183"/>
      <c r="BF1851" s="183"/>
      <c r="BG1851" s="183"/>
      <c r="BH1851" s="183"/>
      <c r="BI1851" s="183"/>
      <c r="BJ1851" s="183"/>
      <c r="BK1851" s="183"/>
      <c r="BL1851" s="183"/>
      <c r="BM1851" s="183"/>
      <c r="BN1851" s="183"/>
      <c r="BO1851" s="183"/>
      <c r="BP1851" s="183"/>
      <c r="BQ1851" s="183"/>
      <c r="BR1851" s="183"/>
      <c r="BS1851" s="183"/>
      <c r="BT1851" s="183"/>
      <c r="BU1851" s="183"/>
      <c r="BV1851" s="183"/>
      <c r="BW1851" s="183"/>
      <c r="BX1851" s="183"/>
      <c r="BY1851" s="183"/>
      <c r="BZ1851" s="183"/>
      <c r="CA1851" s="183"/>
      <c r="CB1851" s="183"/>
      <c r="CC1851" s="183"/>
      <c r="CD1851" s="183"/>
      <c r="CE1851" s="183"/>
      <c r="CF1851" s="183"/>
      <c r="CG1851" s="183"/>
      <c r="CH1851" s="183"/>
      <c r="CI1851" s="183"/>
      <c r="CJ1851" s="183"/>
      <c r="CK1851" s="183"/>
      <c r="CL1851" s="183"/>
    </row>
    <row r="1852" spans="2:90" x14ac:dyDescent="0.4">
      <c r="B1852" s="168" t="s">
        <v>501</v>
      </c>
      <c r="C1852" s="193"/>
      <c r="D1852" s="193"/>
      <c r="E1852" s="193" t="s">
        <v>906</v>
      </c>
      <c r="F1852" s="193"/>
      <c r="G1852" s="193"/>
      <c r="H1852" s="193"/>
      <c r="I1852" s="194"/>
      <c r="J1852" s="194"/>
      <c r="K1852" s="195"/>
      <c r="L1852" s="195"/>
      <c r="M1852" s="195"/>
      <c r="N1852" s="195"/>
      <c r="O1852" s="195"/>
      <c r="P1852" s="195"/>
      <c r="R1852" s="195"/>
      <c r="S1852" s="183"/>
      <c r="T1852" s="183"/>
      <c r="U1852" s="183"/>
      <c r="V1852" s="183"/>
      <c r="W1852" s="183"/>
      <c r="X1852" s="183"/>
      <c r="Y1852" s="183"/>
      <c r="Z1852" s="183"/>
      <c r="AA1852" s="183"/>
      <c r="AB1852" s="183"/>
      <c r="AC1852" s="183"/>
      <c r="AD1852" s="183"/>
      <c r="AE1852" s="183"/>
      <c r="AF1852" s="183"/>
      <c r="AG1852" s="183"/>
      <c r="AH1852" s="183"/>
      <c r="AI1852" s="183"/>
      <c r="AJ1852" s="183"/>
      <c r="AK1852" s="183"/>
      <c r="AL1852" s="183"/>
      <c r="AM1852" s="183"/>
      <c r="AN1852" s="183"/>
      <c r="AO1852" s="183"/>
      <c r="AP1852" s="183"/>
      <c r="AQ1852" s="183"/>
      <c r="AR1852" s="183"/>
      <c r="AS1852" s="183"/>
      <c r="AT1852" s="183"/>
      <c r="AU1852" s="183"/>
      <c r="AV1852" s="183"/>
      <c r="AW1852" s="183"/>
      <c r="AX1852" s="183"/>
      <c r="AY1852" s="183"/>
      <c r="AZ1852" s="183"/>
      <c r="BA1852" s="183"/>
      <c r="BB1852" s="183"/>
      <c r="BC1852" s="183"/>
      <c r="BD1852" s="183"/>
      <c r="BE1852" s="183"/>
      <c r="BF1852" s="183"/>
      <c r="BG1852" s="183"/>
      <c r="BH1852" s="183"/>
      <c r="BI1852" s="183"/>
      <c r="BJ1852" s="183"/>
      <c r="BK1852" s="183"/>
      <c r="BL1852" s="183"/>
      <c r="BM1852" s="183"/>
      <c r="BN1852" s="183"/>
      <c r="BO1852" s="183"/>
      <c r="BP1852" s="183"/>
      <c r="BQ1852" s="183"/>
      <c r="BR1852" s="183"/>
      <c r="BS1852" s="183"/>
      <c r="BT1852" s="183"/>
      <c r="BU1852" s="183"/>
      <c r="BV1852" s="183"/>
      <c r="BW1852" s="183"/>
      <c r="BX1852" s="183"/>
      <c r="BY1852" s="183"/>
      <c r="BZ1852" s="183"/>
      <c r="CA1852" s="183"/>
      <c r="CB1852" s="183"/>
      <c r="CC1852" s="183"/>
      <c r="CD1852" s="183"/>
      <c r="CE1852" s="183"/>
      <c r="CF1852" s="183"/>
      <c r="CG1852" s="183"/>
      <c r="CH1852" s="183"/>
      <c r="CI1852" s="183"/>
      <c r="CJ1852" s="183"/>
      <c r="CK1852" s="183"/>
      <c r="CL1852" s="183"/>
    </row>
    <row r="1853" spans="2:90" x14ac:dyDescent="0.4">
      <c r="B1853" s="168" t="s">
        <v>461</v>
      </c>
      <c r="C1853" s="193"/>
      <c r="D1853" s="193"/>
      <c r="E1853" s="193" t="s">
        <v>906</v>
      </c>
      <c r="F1853" s="193"/>
      <c r="G1853" s="193"/>
      <c r="H1853" s="193"/>
      <c r="I1853" s="194"/>
      <c r="J1853" s="194"/>
      <c r="K1853" s="195"/>
      <c r="L1853" s="195"/>
      <c r="M1853" s="195"/>
      <c r="N1853" s="195"/>
      <c r="O1853" s="195"/>
      <c r="P1853" s="195"/>
      <c r="R1853" s="195"/>
      <c r="S1853" s="183" t="str">
        <f t="shared" ref="S1853:AX1853" si="2136">S$18</f>
        <v>S$14</v>
      </c>
      <c r="T1853" s="183" t="str">
        <f t="shared" si="2136"/>
        <v>T$14</v>
      </c>
      <c r="U1853" s="183" t="str">
        <f t="shared" si="2136"/>
        <v>U$14</v>
      </c>
      <c r="V1853" s="183" t="str">
        <f t="shared" si="2136"/>
        <v>V$14</v>
      </c>
      <c r="W1853" s="183" t="str">
        <f t="shared" si="2136"/>
        <v>W$14</v>
      </c>
      <c r="X1853" s="183" t="str">
        <f t="shared" si="2136"/>
        <v>X$14</v>
      </c>
      <c r="Y1853" s="183" t="str">
        <f t="shared" si="2136"/>
        <v>Y$14</v>
      </c>
      <c r="Z1853" s="183" t="str">
        <f t="shared" si="2136"/>
        <v>Z$14</v>
      </c>
      <c r="AA1853" s="183" t="str">
        <f t="shared" si="2136"/>
        <v>AA$14</v>
      </c>
      <c r="AB1853" s="183" t="str">
        <f t="shared" si="2136"/>
        <v>AB$14</v>
      </c>
      <c r="AC1853" s="183" t="str">
        <f t="shared" si="2136"/>
        <v>AC$14</v>
      </c>
      <c r="AD1853" s="183" t="str">
        <f t="shared" si="2136"/>
        <v>AD$14</v>
      </c>
      <c r="AE1853" s="183" t="str">
        <f t="shared" si="2136"/>
        <v>AE$14</v>
      </c>
      <c r="AF1853" s="183" t="str">
        <f t="shared" si="2136"/>
        <v>AF$14</v>
      </c>
      <c r="AG1853" s="183" t="str">
        <f t="shared" si="2136"/>
        <v>AG$14</v>
      </c>
      <c r="AH1853" s="183" t="str">
        <f t="shared" si="2136"/>
        <v>AH$14</v>
      </c>
      <c r="AI1853" s="183" t="str">
        <f t="shared" si="2136"/>
        <v>AI$14</v>
      </c>
      <c r="AJ1853" s="183" t="str">
        <f t="shared" si="2136"/>
        <v>AJ$14</v>
      </c>
      <c r="AK1853" s="183" t="str">
        <f t="shared" si="2136"/>
        <v>AK$14</v>
      </c>
      <c r="AL1853" s="183" t="str">
        <f t="shared" si="2136"/>
        <v>AL$14</v>
      </c>
      <c r="AM1853" s="183" t="str">
        <f t="shared" si="2136"/>
        <v>AM$14</v>
      </c>
      <c r="AN1853" s="183" t="str">
        <f t="shared" si="2136"/>
        <v>AN$14</v>
      </c>
      <c r="AO1853" s="183" t="str">
        <f t="shared" si="2136"/>
        <v>AO$14</v>
      </c>
      <c r="AP1853" s="183" t="str">
        <f t="shared" si="2136"/>
        <v>AP$14</v>
      </c>
      <c r="AQ1853" s="183" t="str">
        <f t="shared" si="2136"/>
        <v>AQ$14</v>
      </c>
      <c r="AR1853" s="183" t="str">
        <f t="shared" si="2136"/>
        <v>AR$14</v>
      </c>
      <c r="AS1853" s="183" t="str">
        <f t="shared" si="2136"/>
        <v>AS$14</v>
      </c>
      <c r="AT1853" s="183" t="str">
        <f t="shared" si="2136"/>
        <v>AT$14</v>
      </c>
      <c r="AU1853" s="183" t="str">
        <f t="shared" si="2136"/>
        <v>AU$14</v>
      </c>
      <c r="AV1853" s="183" t="str">
        <f t="shared" si="2136"/>
        <v>AV$14</v>
      </c>
      <c r="AW1853" s="183" t="str">
        <f t="shared" si="2136"/>
        <v>AW$14</v>
      </c>
      <c r="AX1853" s="183" t="str">
        <f t="shared" si="2136"/>
        <v>AX$14</v>
      </c>
      <c r="AY1853" s="183" t="str">
        <f t="shared" ref="AY1853:CD1853" si="2137">AY$18</f>
        <v>AY$14</v>
      </c>
      <c r="AZ1853" s="183" t="str">
        <f t="shared" si="2137"/>
        <v>AZ$14</v>
      </c>
      <c r="BA1853" s="183" t="str">
        <f t="shared" si="2137"/>
        <v>BA$14</v>
      </c>
      <c r="BB1853" s="183" t="str">
        <f t="shared" si="2137"/>
        <v>BB$14</v>
      </c>
      <c r="BC1853" s="183" t="str">
        <f t="shared" si="2137"/>
        <v>BC$14</v>
      </c>
      <c r="BD1853" s="183" t="str">
        <f t="shared" si="2137"/>
        <v>BD$14</v>
      </c>
      <c r="BE1853" s="183" t="str">
        <f t="shared" si="2137"/>
        <v>BE$14</v>
      </c>
      <c r="BF1853" s="183" t="str">
        <f t="shared" si="2137"/>
        <v>BF$14</v>
      </c>
      <c r="BG1853" s="183" t="str">
        <f t="shared" si="2137"/>
        <v>BG$14</v>
      </c>
      <c r="BH1853" s="183" t="str">
        <f t="shared" si="2137"/>
        <v>BH$14</v>
      </c>
      <c r="BI1853" s="183" t="str">
        <f t="shared" si="2137"/>
        <v>BI$14</v>
      </c>
      <c r="BJ1853" s="183" t="str">
        <f t="shared" si="2137"/>
        <v>BJ$14</v>
      </c>
      <c r="BK1853" s="183" t="str">
        <f t="shared" si="2137"/>
        <v>BK$14</v>
      </c>
      <c r="BL1853" s="183" t="str">
        <f t="shared" si="2137"/>
        <v>BL$14</v>
      </c>
      <c r="BM1853" s="183" t="str">
        <f t="shared" si="2137"/>
        <v>BM$14</v>
      </c>
      <c r="BN1853" s="183" t="str">
        <f t="shared" si="2137"/>
        <v>BN$14</v>
      </c>
      <c r="BO1853" s="183" t="str">
        <f t="shared" si="2137"/>
        <v>BO$14</v>
      </c>
      <c r="BP1853" s="183" t="str">
        <f t="shared" si="2137"/>
        <v>BP$14</v>
      </c>
      <c r="BQ1853" s="183" t="str">
        <f t="shared" si="2137"/>
        <v>BQ$14</v>
      </c>
      <c r="BR1853" s="183" t="str">
        <f t="shared" si="2137"/>
        <v>BR$14</v>
      </c>
      <c r="BS1853" s="183" t="str">
        <f t="shared" si="2137"/>
        <v>BS$14</v>
      </c>
      <c r="BT1853" s="183" t="str">
        <f t="shared" si="2137"/>
        <v>BT$14</v>
      </c>
      <c r="BU1853" s="183" t="str">
        <f t="shared" si="2137"/>
        <v>BU$14</v>
      </c>
      <c r="BV1853" s="183" t="str">
        <f t="shared" si="2137"/>
        <v>BV$14</v>
      </c>
      <c r="BW1853" s="183" t="str">
        <f t="shared" si="2137"/>
        <v>BW$14</v>
      </c>
      <c r="BX1853" s="183" t="str">
        <f t="shared" si="2137"/>
        <v>BX$14</v>
      </c>
      <c r="BY1853" s="183" t="str">
        <f t="shared" si="2137"/>
        <v>BY$14</v>
      </c>
      <c r="BZ1853" s="183" t="str">
        <f t="shared" si="2137"/>
        <v>BZ$14</v>
      </c>
      <c r="CA1853" s="183" t="str">
        <f t="shared" si="2137"/>
        <v>CA$14</v>
      </c>
      <c r="CB1853" s="183" t="str">
        <f t="shared" si="2137"/>
        <v>CB$14</v>
      </c>
      <c r="CC1853" s="183" t="str">
        <f t="shared" si="2137"/>
        <v>CC$14</v>
      </c>
      <c r="CD1853" s="183" t="str">
        <f t="shared" si="2137"/>
        <v>CD$14</v>
      </c>
      <c r="CE1853" s="183" t="str">
        <f t="shared" ref="CE1853:CL1853" si="2138">CE$18</f>
        <v>CE$14</v>
      </c>
      <c r="CF1853" s="183" t="str">
        <f t="shared" si="2138"/>
        <v>CF$14</v>
      </c>
      <c r="CG1853" s="183" t="str">
        <f t="shared" si="2138"/>
        <v>CG$14</v>
      </c>
      <c r="CH1853" s="183" t="str">
        <f t="shared" si="2138"/>
        <v>CH$14</v>
      </c>
      <c r="CI1853" s="183" t="str">
        <f t="shared" si="2138"/>
        <v>CI$14</v>
      </c>
      <c r="CJ1853" s="183" t="str">
        <f t="shared" si="2138"/>
        <v>CJ$14</v>
      </c>
      <c r="CK1853" s="183" t="str">
        <f t="shared" si="2138"/>
        <v>CK$14</v>
      </c>
      <c r="CL1853" s="183" t="str">
        <f t="shared" si="2138"/>
        <v>CL$14</v>
      </c>
    </row>
    <row r="1854" spans="2:90" x14ac:dyDescent="0.4">
      <c r="B1854" s="168" t="s">
        <v>462</v>
      </c>
      <c r="C1854" s="193"/>
      <c r="D1854" s="193"/>
      <c r="E1854" s="193" t="s">
        <v>906</v>
      </c>
      <c r="F1854" s="193"/>
      <c r="G1854" s="193"/>
      <c r="H1854" s="193"/>
      <c r="I1854" s="194"/>
      <c r="J1854" s="194"/>
      <c r="K1854" s="195"/>
      <c r="L1854" s="195"/>
      <c r="M1854" s="195"/>
      <c r="N1854" s="195"/>
      <c r="O1854" s="195"/>
      <c r="P1854" s="195"/>
      <c r="R1854" s="195"/>
      <c r="S1854" s="183" t="str">
        <f t="shared" ref="S1854:AX1854" si="2139">S$19</f>
        <v>S$15</v>
      </c>
      <c r="T1854" s="183" t="str">
        <f t="shared" si="2139"/>
        <v>T$15</v>
      </c>
      <c r="U1854" s="183" t="str">
        <f t="shared" si="2139"/>
        <v>U$15</v>
      </c>
      <c r="V1854" s="183" t="str">
        <f t="shared" si="2139"/>
        <v>V$15</v>
      </c>
      <c r="W1854" s="183" t="str">
        <f t="shared" si="2139"/>
        <v>W$15</v>
      </c>
      <c r="X1854" s="183" t="str">
        <f t="shared" si="2139"/>
        <v>X$15</v>
      </c>
      <c r="Y1854" s="183" t="str">
        <f t="shared" si="2139"/>
        <v>Y$15</v>
      </c>
      <c r="Z1854" s="183" t="str">
        <f t="shared" si="2139"/>
        <v>Z$15</v>
      </c>
      <c r="AA1854" s="183" t="str">
        <f t="shared" si="2139"/>
        <v>AA$15</v>
      </c>
      <c r="AB1854" s="183" t="str">
        <f t="shared" si="2139"/>
        <v>AB$15</v>
      </c>
      <c r="AC1854" s="183" t="str">
        <f t="shared" si="2139"/>
        <v>AC$15</v>
      </c>
      <c r="AD1854" s="183" t="str">
        <f t="shared" si="2139"/>
        <v>AD$15</v>
      </c>
      <c r="AE1854" s="183" t="str">
        <f t="shared" si="2139"/>
        <v>AE$15</v>
      </c>
      <c r="AF1854" s="183" t="str">
        <f t="shared" si="2139"/>
        <v>AF$15</v>
      </c>
      <c r="AG1854" s="183" t="str">
        <f t="shared" si="2139"/>
        <v>AG$15</v>
      </c>
      <c r="AH1854" s="183" t="str">
        <f t="shared" si="2139"/>
        <v>AH$15</v>
      </c>
      <c r="AI1854" s="183" t="str">
        <f t="shared" si="2139"/>
        <v>AI$15</v>
      </c>
      <c r="AJ1854" s="183" t="str">
        <f t="shared" si="2139"/>
        <v>AJ$15</v>
      </c>
      <c r="AK1854" s="183" t="str">
        <f t="shared" si="2139"/>
        <v>AK$15</v>
      </c>
      <c r="AL1854" s="183" t="str">
        <f t="shared" si="2139"/>
        <v>AL$15</v>
      </c>
      <c r="AM1854" s="183" t="str">
        <f t="shared" si="2139"/>
        <v>AM$15</v>
      </c>
      <c r="AN1854" s="183" t="str">
        <f t="shared" si="2139"/>
        <v>AN$15</v>
      </c>
      <c r="AO1854" s="183" t="str">
        <f t="shared" si="2139"/>
        <v>AO$15</v>
      </c>
      <c r="AP1854" s="183" t="str">
        <f t="shared" si="2139"/>
        <v>AP$15</v>
      </c>
      <c r="AQ1854" s="183" t="str">
        <f t="shared" si="2139"/>
        <v>AQ$15</v>
      </c>
      <c r="AR1854" s="183" t="str">
        <f t="shared" si="2139"/>
        <v>AR$15</v>
      </c>
      <c r="AS1854" s="183" t="str">
        <f t="shared" si="2139"/>
        <v>AS$15</v>
      </c>
      <c r="AT1854" s="183" t="str">
        <f t="shared" si="2139"/>
        <v>AT$15</v>
      </c>
      <c r="AU1854" s="183" t="str">
        <f t="shared" si="2139"/>
        <v>AU$15</v>
      </c>
      <c r="AV1854" s="183" t="str">
        <f t="shared" si="2139"/>
        <v>AV$15</v>
      </c>
      <c r="AW1854" s="183" t="str">
        <f t="shared" si="2139"/>
        <v>AW$15</v>
      </c>
      <c r="AX1854" s="183" t="str">
        <f t="shared" si="2139"/>
        <v>AX$15</v>
      </c>
      <c r="AY1854" s="183" t="str">
        <f t="shared" ref="AY1854:CD1854" si="2140">AY$19</f>
        <v>AY$15</v>
      </c>
      <c r="AZ1854" s="183" t="str">
        <f t="shared" si="2140"/>
        <v>AZ$15</v>
      </c>
      <c r="BA1854" s="183" t="str">
        <f t="shared" si="2140"/>
        <v>BA$15</v>
      </c>
      <c r="BB1854" s="183" t="str">
        <f t="shared" si="2140"/>
        <v>BB$15</v>
      </c>
      <c r="BC1854" s="183" t="str">
        <f t="shared" si="2140"/>
        <v>BC$15</v>
      </c>
      <c r="BD1854" s="183" t="str">
        <f t="shared" si="2140"/>
        <v>BD$15</v>
      </c>
      <c r="BE1854" s="183" t="str">
        <f t="shared" si="2140"/>
        <v>BE$15</v>
      </c>
      <c r="BF1854" s="183" t="str">
        <f t="shared" si="2140"/>
        <v>BF$15</v>
      </c>
      <c r="BG1854" s="183" t="str">
        <f t="shared" si="2140"/>
        <v>BG$15</v>
      </c>
      <c r="BH1854" s="183" t="str">
        <f t="shared" si="2140"/>
        <v>BH$15</v>
      </c>
      <c r="BI1854" s="183" t="str">
        <f t="shared" si="2140"/>
        <v>BI$15</v>
      </c>
      <c r="BJ1854" s="183" t="str">
        <f t="shared" si="2140"/>
        <v>BJ$15</v>
      </c>
      <c r="BK1854" s="183" t="str">
        <f t="shared" si="2140"/>
        <v>BK$15</v>
      </c>
      <c r="BL1854" s="183" t="str">
        <f t="shared" si="2140"/>
        <v>BL$15</v>
      </c>
      <c r="BM1854" s="183" t="str">
        <f t="shared" si="2140"/>
        <v>BM$15</v>
      </c>
      <c r="BN1854" s="183" t="str">
        <f t="shared" si="2140"/>
        <v>BN$15</v>
      </c>
      <c r="BO1854" s="183" t="str">
        <f t="shared" si="2140"/>
        <v>BO$15</v>
      </c>
      <c r="BP1854" s="183" t="str">
        <f t="shared" si="2140"/>
        <v>BP$15</v>
      </c>
      <c r="BQ1854" s="183" t="str">
        <f t="shared" si="2140"/>
        <v>BQ$15</v>
      </c>
      <c r="BR1854" s="183" t="str">
        <f t="shared" si="2140"/>
        <v>BR$15</v>
      </c>
      <c r="BS1854" s="183" t="str">
        <f t="shared" si="2140"/>
        <v>BS$15</v>
      </c>
      <c r="BT1854" s="183" t="str">
        <f t="shared" si="2140"/>
        <v>BT$15</v>
      </c>
      <c r="BU1854" s="183" t="str">
        <f t="shared" si="2140"/>
        <v>BU$15</v>
      </c>
      <c r="BV1854" s="183" t="str">
        <f t="shared" si="2140"/>
        <v>BV$15</v>
      </c>
      <c r="BW1854" s="183" t="str">
        <f t="shared" si="2140"/>
        <v>BW$15</v>
      </c>
      <c r="BX1854" s="183" t="str">
        <f t="shared" si="2140"/>
        <v>BX$15</v>
      </c>
      <c r="BY1854" s="183" t="str">
        <f t="shared" si="2140"/>
        <v>BY$15</v>
      </c>
      <c r="BZ1854" s="183" t="str">
        <f t="shared" si="2140"/>
        <v>BZ$15</v>
      </c>
      <c r="CA1854" s="183" t="str">
        <f t="shared" si="2140"/>
        <v>CA$15</v>
      </c>
      <c r="CB1854" s="183" t="str">
        <f t="shared" si="2140"/>
        <v>CB$15</v>
      </c>
      <c r="CC1854" s="183" t="str">
        <f t="shared" si="2140"/>
        <v>CC$15</v>
      </c>
      <c r="CD1854" s="183" t="str">
        <f t="shared" si="2140"/>
        <v>CD$15</v>
      </c>
      <c r="CE1854" s="183" t="str">
        <f t="shared" ref="CE1854:CL1854" si="2141">CE$19</f>
        <v>CE$15</v>
      </c>
      <c r="CF1854" s="183" t="str">
        <f t="shared" si="2141"/>
        <v>CF$15</v>
      </c>
      <c r="CG1854" s="183" t="str">
        <f t="shared" si="2141"/>
        <v>CG$15</v>
      </c>
      <c r="CH1854" s="183" t="str">
        <f t="shared" si="2141"/>
        <v>CH$15</v>
      </c>
      <c r="CI1854" s="183" t="str">
        <f t="shared" si="2141"/>
        <v>CI$15</v>
      </c>
      <c r="CJ1854" s="183" t="str">
        <f t="shared" si="2141"/>
        <v>CJ$15</v>
      </c>
      <c r="CK1854" s="183" t="str">
        <f t="shared" si="2141"/>
        <v>CK$15</v>
      </c>
      <c r="CL1854" s="183" t="str">
        <f t="shared" si="2141"/>
        <v>CL$15</v>
      </c>
    </row>
    <row r="1855" spans="2:90" x14ac:dyDescent="0.4">
      <c r="B1855" s="168"/>
      <c r="C1855" s="193"/>
      <c r="D1855" s="193"/>
      <c r="E1855" s="193" t="s">
        <v>906</v>
      </c>
      <c r="F1855" s="193"/>
      <c r="G1855" s="193"/>
      <c r="H1855" s="193"/>
      <c r="I1855" s="194"/>
      <c r="J1855" s="194"/>
      <c r="K1855" s="195"/>
      <c r="L1855" s="195"/>
      <c r="M1855" s="195"/>
      <c r="N1855" s="195"/>
      <c r="O1855" s="195"/>
      <c r="P1855" s="195"/>
      <c r="R1855" s="195"/>
      <c r="S1855" s="183"/>
      <c r="T1855" s="183"/>
      <c r="U1855" s="183"/>
      <c r="V1855" s="183"/>
      <c r="W1855" s="183"/>
      <c r="X1855" s="183"/>
      <c r="Y1855" s="183"/>
      <c r="Z1855" s="183"/>
      <c r="AA1855" s="183"/>
      <c r="AB1855" s="183"/>
      <c r="AC1855" s="183"/>
      <c r="AD1855" s="183"/>
      <c r="AE1855" s="183"/>
      <c r="AF1855" s="183"/>
      <c r="AG1855" s="183"/>
      <c r="AH1855" s="183"/>
      <c r="AI1855" s="183"/>
      <c r="AJ1855" s="183"/>
      <c r="AK1855" s="183"/>
      <c r="AL1855" s="183"/>
      <c r="AM1855" s="183"/>
      <c r="AN1855" s="183"/>
      <c r="AO1855" s="183"/>
      <c r="AP1855" s="183"/>
      <c r="AQ1855" s="183"/>
      <c r="AR1855" s="183"/>
      <c r="AS1855" s="183"/>
      <c r="AT1855" s="183"/>
      <c r="AU1855" s="183"/>
      <c r="AV1855" s="183"/>
      <c r="AW1855" s="183"/>
      <c r="AX1855" s="183"/>
      <c r="AY1855" s="183"/>
      <c r="AZ1855" s="183"/>
      <c r="BA1855" s="183"/>
      <c r="BB1855" s="183"/>
      <c r="BC1855" s="183"/>
      <c r="BD1855" s="183"/>
      <c r="BE1855" s="183"/>
      <c r="BF1855" s="183"/>
      <c r="BG1855" s="183"/>
      <c r="BH1855" s="183"/>
      <c r="BI1855" s="183"/>
      <c r="BJ1855" s="183"/>
      <c r="BK1855" s="183"/>
      <c r="BL1855" s="183"/>
      <c r="BM1855" s="183"/>
      <c r="BN1855" s="183"/>
      <c r="BO1855" s="183"/>
      <c r="BP1855" s="183"/>
      <c r="BQ1855" s="183"/>
      <c r="BR1855" s="183"/>
      <c r="BS1855" s="183"/>
      <c r="BT1855" s="183"/>
      <c r="BU1855" s="183"/>
      <c r="BV1855" s="183"/>
      <c r="BW1855" s="183"/>
      <c r="BX1855" s="183"/>
      <c r="BY1855" s="183"/>
      <c r="BZ1855" s="183"/>
      <c r="CA1855" s="183"/>
      <c r="CB1855" s="183"/>
      <c r="CC1855" s="183"/>
      <c r="CD1855" s="183"/>
      <c r="CE1855" s="183"/>
      <c r="CF1855" s="183"/>
      <c r="CG1855" s="183"/>
      <c r="CH1855" s="183"/>
      <c r="CI1855" s="183"/>
      <c r="CJ1855" s="183"/>
      <c r="CK1855" s="183"/>
      <c r="CL1855" s="183"/>
    </row>
    <row r="1856" spans="2:90" x14ac:dyDescent="0.4">
      <c r="B1856" s="168"/>
      <c r="C1856" s="193"/>
      <c r="D1856" s="193"/>
      <c r="E1856" s="193" t="s">
        <v>906</v>
      </c>
      <c r="F1856" s="193"/>
      <c r="G1856" s="193"/>
      <c r="H1856" s="193"/>
      <c r="I1856" s="194"/>
      <c r="J1856" s="194"/>
      <c r="K1856" s="195"/>
      <c r="L1856" s="195"/>
      <c r="M1856" s="195"/>
      <c r="N1856" s="195"/>
      <c r="O1856" s="195"/>
      <c r="P1856" s="195"/>
      <c r="R1856" s="195"/>
      <c r="S1856" s="183"/>
      <c r="T1856" s="183"/>
      <c r="U1856" s="183"/>
      <c r="V1856" s="183"/>
      <c r="W1856" s="183"/>
      <c r="X1856" s="183"/>
      <c r="Y1856" s="183"/>
      <c r="Z1856" s="183"/>
      <c r="AA1856" s="183"/>
      <c r="AB1856" s="183"/>
      <c r="AC1856" s="183"/>
      <c r="AD1856" s="183"/>
      <c r="AE1856" s="183"/>
      <c r="AF1856" s="183"/>
      <c r="AG1856" s="183"/>
      <c r="AH1856" s="183"/>
      <c r="AI1856" s="183"/>
      <c r="AJ1856" s="183"/>
      <c r="AK1856" s="183"/>
      <c r="AL1856" s="183"/>
      <c r="AM1856" s="183"/>
      <c r="AN1856" s="183"/>
      <c r="AO1856" s="183"/>
      <c r="AP1856" s="183"/>
      <c r="AQ1856" s="183"/>
      <c r="AR1856" s="183"/>
      <c r="AS1856" s="183"/>
      <c r="AT1856" s="183"/>
      <c r="AU1856" s="183"/>
      <c r="AV1856" s="183"/>
      <c r="AW1856" s="183"/>
      <c r="AX1856" s="183"/>
      <c r="AY1856" s="183"/>
      <c r="AZ1856" s="183"/>
      <c r="BA1856" s="183"/>
      <c r="BB1856" s="183"/>
      <c r="BC1856" s="183"/>
      <c r="BD1856" s="183"/>
      <c r="BE1856" s="183"/>
      <c r="BF1856" s="183"/>
      <c r="BG1856" s="183"/>
      <c r="BH1856" s="183"/>
      <c r="BI1856" s="183"/>
      <c r="BJ1856" s="183"/>
      <c r="BK1856" s="183"/>
      <c r="BL1856" s="183"/>
      <c r="BM1856" s="183"/>
      <c r="BN1856" s="183"/>
      <c r="BO1856" s="183"/>
      <c r="BP1856" s="183"/>
      <c r="BQ1856" s="183"/>
      <c r="BR1856" s="183"/>
      <c r="BS1856" s="183"/>
      <c r="BT1856" s="183"/>
      <c r="BU1856" s="183"/>
      <c r="BV1856" s="183"/>
      <c r="BW1856" s="183"/>
      <c r="BX1856" s="183"/>
      <c r="BY1856" s="183"/>
      <c r="BZ1856" s="183"/>
      <c r="CA1856" s="183"/>
      <c r="CB1856" s="183"/>
      <c r="CC1856" s="183"/>
      <c r="CD1856" s="183"/>
      <c r="CE1856" s="183"/>
      <c r="CF1856" s="183"/>
      <c r="CG1856" s="183"/>
      <c r="CH1856" s="183"/>
      <c r="CI1856" s="183"/>
      <c r="CJ1856" s="183"/>
      <c r="CK1856" s="183"/>
      <c r="CL1856" s="183"/>
    </row>
    <row r="1857" spans="2:90" x14ac:dyDescent="0.4">
      <c r="B1857" s="168"/>
      <c r="C1857" s="193"/>
      <c r="D1857" s="193"/>
      <c r="E1857" s="193" t="s">
        <v>906</v>
      </c>
      <c r="F1857" s="193"/>
      <c r="G1857" s="193"/>
      <c r="H1857" s="193"/>
      <c r="I1857" s="194"/>
      <c r="J1857" s="194"/>
      <c r="K1857" s="195"/>
      <c r="L1857" s="195"/>
      <c r="M1857" s="195"/>
      <c r="N1857" s="195"/>
      <c r="O1857" s="195"/>
      <c r="P1857" s="195"/>
      <c r="R1857" s="195"/>
      <c r="S1857" s="183"/>
      <c r="T1857" s="183"/>
      <c r="U1857" s="183"/>
      <c r="V1857" s="183"/>
      <c r="W1857" s="183"/>
      <c r="X1857" s="183"/>
      <c r="Y1857" s="183"/>
      <c r="Z1857" s="183"/>
      <c r="AA1857" s="183"/>
      <c r="AB1857" s="183"/>
      <c r="AC1857" s="183"/>
      <c r="AD1857" s="183"/>
      <c r="AE1857" s="183"/>
      <c r="AF1857" s="183"/>
      <c r="AG1857" s="183"/>
      <c r="AH1857" s="183"/>
      <c r="AI1857" s="183"/>
      <c r="AJ1857" s="183"/>
      <c r="AK1857" s="183"/>
      <c r="AL1857" s="183"/>
      <c r="AM1857" s="183"/>
      <c r="AN1857" s="183"/>
      <c r="AO1857" s="183"/>
      <c r="AP1857" s="183"/>
      <c r="AQ1857" s="183"/>
      <c r="AR1857" s="183"/>
      <c r="AS1857" s="183"/>
      <c r="AT1857" s="183"/>
      <c r="AU1857" s="183"/>
      <c r="AV1857" s="183"/>
      <c r="AW1857" s="183"/>
      <c r="AX1857" s="183"/>
      <c r="AY1857" s="183"/>
      <c r="AZ1857" s="183"/>
      <c r="BA1857" s="183"/>
      <c r="BB1857" s="183"/>
      <c r="BC1857" s="183"/>
      <c r="BD1857" s="183"/>
      <c r="BE1857" s="183"/>
      <c r="BF1857" s="183"/>
      <c r="BG1857" s="183"/>
      <c r="BH1857" s="183"/>
      <c r="BI1857" s="183"/>
      <c r="BJ1857" s="183"/>
      <c r="BK1857" s="183"/>
      <c r="BL1857" s="183"/>
      <c r="BM1857" s="183"/>
      <c r="BN1857" s="183"/>
      <c r="BO1857" s="183"/>
      <c r="BP1857" s="183"/>
      <c r="BQ1857" s="183"/>
      <c r="BR1857" s="183"/>
      <c r="BS1857" s="183"/>
      <c r="BT1857" s="183"/>
      <c r="BU1857" s="183"/>
      <c r="BV1857" s="183"/>
      <c r="BW1857" s="183"/>
      <c r="BX1857" s="183"/>
      <c r="BY1857" s="183"/>
      <c r="BZ1857" s="183"/>
      <c r="CA1857" s="183"/>
      <c r="CB1857" s="183"/>
      <c r="CC1857" s="183"/>
      <c r="CD1857" s="183"/>
      <c r="CE1857" s="183"/>
      <c r="CF1857" s="183"/>
      <c r="CG1857" s="183"/>
      <c r="CH1857" s="183"/>
      <c r="CI1857" s="183"/>
      <c r="CJ1857" s="183"/>
      <c r="CK1857" s="183"/>
      <c r="CL1857" s="183"/>
    </row>
    <row r="1858" spans="2:90" x14ac:dyDescent="0.4">
      <c r="B1858" s="168"/>
      <c r="C1858" s="193"/>
      <c r="D1858" s="193"/>
      <c r="E1858" s="193" t="s">
        <v>906</v>
      </c>
      <c r="F1858" s="193"/>
      <c r="G1858" s="193"/>
      <c r="H1858" s="193"/>
      <c r="I1858" s="194"/>
      <c r="J1858" s="194"/>
      <c r="K1858" s="195"/>
      <c r="L1858" s="195"/>
      <c r="M1858" s="195"/>
      <c r="N1858" s="195"/>
      <c r="O1858" s="195"/>
      <c r="P1858" s="195"/>
      <c r="R1858" s="195"/>
      <c r="S1858" s="183"/>
      <c r="T1858" s="183"/>
      <c r="U1858" s="183"/>
      <c r="V1858" s="183"/>
      <c r="W1858" s="183"/>
      <c r="X1858" s="183"/>
      <c r="Y1858" s="183"/>
      <c r="Z1858" s="183"/>
      <c r="AA1858" s="183"/>
      <c r="AB1858" s="183"/>
      <c r="AC1858" s="183"/>
      <c r="AD1858" s="183"/>
      <c r="AE1858" s="183"/>
      <c r="AF1858" s="183"/>
      <c r="AG1858" s="183"/>
      <c r="AH1858" s="183"/>
      <c r="AI1858" s="183"/>
      <c r="AJ1858" s="183"/>
      <c r="AK1858" s="183"/>
      <c r="AL1858" s="183"/>
      <c r="AM1858" s="183"/>
      <c r="AN1858" s="183"/>
      <c r="AO1858" s="183"/>
      <c r="AP1858" s="183"/>
      <c r="AQ1858" s="183"/>
      <c r="AR1858" s="183"/>
      <c r="AS1858" s="183"/>
      <c r="AT1858" s="183"/>
      <c r="AU1858" s="183"/>
      <c r="AV1858" s="183"/>
      <c r="AW1858" s="183"/>
      <c r="AX1858" s="183"/>
      <c r="AY1858" s="183"/>
      <c r="AZ1858" s="183"/>
      <c r="BA1858" s="183"/>
      <c r="BB1858" s="183"/>
      <c r="BC1858" s="183"/>
      <c r="BD1858" s="183"/>
      <c r="BE1858" s="183"/>
      <c r="BF1858" s="183"/>
      <c r="BG1858" s="183"/>
      <c r="BH1858" s="183"/>
      <c r="BI1858" s="183"/>
      <c r="BJ1858" s="183"/>
      <c r="BK1858" s="183"/>
      <c r="BL1858" s="183"/>
      <c r="BM1858" s="183"/>
      <c r="BN1858" s="183"/>
      <c r="BO1858" s="183"/>
      <c r="BP1858" s="183"/>
      <c r="BQ1858" s="183"/>
      <c r="BR1858" s="183"/>
      <c r="BS1858" s="183"/>
      <c r="BT1858" s="183"/>
      <c r="BU1858" s="183"/>
      <c r="BV1858" s="183"/>
      <c r="BW1858" s="183"/>
      <c r="BX1858" s="183"/>
      <c r="BY1858" s="183"/>
      <c r="BZ1858" s="183"/>
      <c r="CA1858" s="183"/>
      <c r="CB1858" s="183"/>
      <c r="CC1858" s="183"/>
      <c r="CD1858" s="183"/>
      <c r="CE1858" s="183"/>
      <c r="CF1858" s="183"/>
      <c r="CG1858" s="183"/>
      <c r="CH1858" s="183"/>
      <c r="CI1858" s="183"/>
      <c r="CJ1858" s="183"/>
      <c r="CK1858" s="183"/>
      <c r="CL1858" s="183"/>
    </row>
    <row r="1859" spans="2:90" x14ac:dyDescent="0.4">
      <c r="B1859" s="168"/>
      <c r="C1859" s="193"/>
      <c r="D1859" s="193"/>
      <c r="E1859" s="193" t="s">
        <v>906</v>
      </c>
      <c r="F1859" s="193"/>
      <c r="G1859" s="193"/>
      <c r="H1859" s="193"/>
      <c r="I1859" s="194"/>
      <c r="J1859" s="194"/>
      <c r="K1859" s="195"/>
      <c r="L1859" s="195"/>
      <c r="M1859" s="195"/>
      <c r="N1859" s="195"/>
      <c r="O1859" s="195"/>
      <c r="P1859" s="195"/>
      <c r="R1859" s="195"/>
      <c r="S1859" s="183"/>
      <c r="T1859" s="183"/>
      <c r="U1859" s="183"/>
      <c r="V1859" s="183"/>
      <c r="W1859" s="183"/>
      <c r="X1859" s="183"/>
      <c r="Y1859" s="183"/>
      <c r="Z1859" s="183"/>
      <c r="AA1859" s="183"/>
      <c r="AB1859" s="183"/>
      <c r="AC1859" s="183"/>
      <c r="AD1859" s="183"/>
      <c r="AE1859" s="183"/>
      <c r="AF1859" s="183"/>
      <c r="AG1859" s="183"/>
      <c r="AH1859" s="183"/>
      <c r="AI1859" s="183"/>
      <c r="AJ1859" s="183"/>
      <c r="AK1859" s="183"/>
      <c r="AL1859" s="183"/>
      <c r="AM1859" s="183"/>
      <c r="AN1859" s="183"/>
      <c r="AO1859" s="183"/>
      <c r="AP1859" s="183"/>
      <c r="AQ1859" s="183"/>
      <c r="AR1859" s="183"/>
      <c r="AS1859" s="183"/>
      <c r="AT1859" s="183"/>
      <c r="AU1859" s="183"/>
      <c r="AV1859" s="183"/>
      <c r="AW1859" s="183"/>
      <c r="AX1859" s="183"/>
      <c r="AY1859" s="183"/>
      <c r="AZ1859" s="183"/>
      <c r="BA1859" s="183"/>
      <c r="BB1859" s="183"/>
      <c r="BC1859" s="183"/>
      <c r="BD1859" s="183"/>
      <c r="BE1859" s="183"/>
      <c r="BF1859" s="183"/>
      <c r="BG1859" s="183"/>
      <c r="BH1859" s="183"/>
      <c r="BI1859" s="183"/>
      <c r="BJ1859" s="183"/>
      <c r="BK1859" s="183"/>
      <c r="BL1859" s="183"/>
      <c r="BM1859" s="183"/>
      <c r="BN1859" s="183"/>
      <c r="BO1859" s="183"/>
      <c r="BP1859" s="183"/>
      <c r="BQ1859" s="183"/>
      <c r="BR1859" s="183"/>
      <c r="BS1859" s="183"/>
      <c r="BT1859" s="183"/>
      <c r="BU1859" s="183"/>
      <c r="BV1859" s="183"/>
      <c r="BW1859" s="183"/>
      <c r="BX1859" s="183"/>
      <c r="BY1859" s="183"/>
      <c r="BZ1859" s="183"/>
      <c r="CA1859" s="183"/>
      <c r="CB1859" s="183"/>
      <c r="CC1859" s="183"/>
      <c r="CD1859" s="183"/>
      <c r="CE1859" s="183"/>
      <c r="CF1859" s="183"/>
      <c r="CG1859" s="183"/>
      <c r="CH1859" s="183"/>
      <c r="CI1859" s="183"/>
      <c r="CJ1859" s="183"/>
      <c r="CK1859" s="183"/>
      <c r="CL1859" s="183"/>
    </row>
    <row r="1860" spans="2:90" x14ac:dyDescent="0.4">
      <c r="B1860" s="168"/>
      <c r="C1860" s="193"/>
      <c r="D1860" s="193"/>
      <c r="E1860" s="193" t="s">
        <v>906</v>
      </c>
      <c r="F1860" s="193"/>
      <c r="G1860" s="193"/>
      <c r="H1860" s="193"/>
      <c r="I1860" s="194"/>
      <c r="J1860" s="194"/>
      <c r="K1860" s="195"/>
      <c r="L1860" s="195"/>
      <c r="M1860" s="195"/>
      <c r="N1860" s="195"/>
      <c r="O1860" s="195"/>
      <c r="P1860" s="195"/>
      <c r="R1860" s="195"/>
      <c r="S1860" s="183"/>
      <c r="T1860" s="183"/>
      <c r="U1860" s="183"/>
      <c r="V1860" s="183"/>
      <c r="W1860" s="183"/>
      <c r="X1860" s="183"/>
      <c r="Y1860" s="183"/>
      <c r="Z1860" s="183"/>
      <c r="AA1860" s="183"/>
      <c r="AB1860" s="183"/>
      <c r="AC1860" s="183"/>
      <c r="AD1860" s="183"/>
      <c r="AE1860" s="183"/>
      <c r="AF1860" s="183"/>
      <c r="AG1860" s="183"/>
      <c r="AH1860" s="183"/>
      <c r="AI1860" s="183"/>
      <c r="AJ1860" s="183"/>
      <c r="AK1860" s="183"/>
      <c r="AL1860" s="183"/>
      <c r="AM1860" s="183"/>
      <c r="AN1860" s="183"/>
      <c r="AO1860" s="183"/>
      <c r="AP1860" s="183"/>
      <c r="AQ1860" s="183"/>
      <c r="AR1860" s="183"/>
      <c r="AS1860" s="183"/>
      <c r="AT1860" s="183"/>
      <c r="AU1860" s="183"/>
      <c r="AV1860" s="183"/>
      <c r="AW1860" s="183"/>
      <c r="AX1860" s="183"/>
      <c r="AY1860" s="183"/>
      <c r="AZ1860" s="183"/>
      <c r="BA1860" s="183"/>
      <c r="BB1860" s="183"/>
      <c r="BC1860" s="183"/>
      <c r="BD1860" s="183"/>
      <c r="BE1860" s="183"/>
      <c r="BF1860" s="183"/>
      <c r="BG1860" s="183"/>
      <c r="BH1860" s="183"/>
      <c r="BI1860" s="183"/>
      <c r="BJ1860" s="183"/>
      <c r="BK1860" s="183"/>
      <c r="BL1860" s="183"/>
      <c r="BM1860" s="183"/>
      <c r="BN1860" s="183"/>
      <c r="BO1860" s="183"/>
      <c r="BP1860" s="183"/>
      <c r="BQ1860" s="183"/>
      <c r="BR1860" s="183"/>
      <c r="BS1860" s="183"/>
      <c r="BT1860" s="183"/>
      <c r="BU1860" s="183"/>
      <c r="BV1860" s="183"/>
      <c r="BW1860" s="183"/>
      <c r="BX1860" s="183"/>
      <c r="BY1860" s="183"/>
      <c r="BZ1860" s="183"/>
      <c r="CA1860" s="183"/>
      <c r="CB1860" s="183"/>
      <c r="CC1860" s="183"/>
      <c r="CD1860" s="183"/>
      <c r="CE1860" s="183"/>
      <c r="CF1860" s="183"/>
      <c r="CG1860" s="183"/>
      <c r="CH1860" s="183"/>
      <c r="CI1860" s="183"/>
      <c r="CJ1860" s="183"/>
      <c r="CK1860" s="183"/>
      <c r="CL1860" s="183"/>
    </row>
    <row r="1861" spans="2:90" x14ac:dyDescent="0.4">
      <c r="B1861" s="168"/>
      <c r="C1861" s="193"/>
      <c r="D1861" s="193"/>
      <c r="E1861" s="193" t="s">
        <v>906</v>
      </c>
      <c r="F1861" s="193"/>
      <c r="G1861" s="193"/>
      <c r="H1861" s="193"/>
      <c r="I1861" s="194"/>
      <c r="J1861" s="194"/>
      <c r="K1861" s="195"/>
      <c r="L1861" s="195"/>
      <c r="M1861" s="195"/>
      <c r="N1861" s="195"/>
      <c r="O1861" s="195"/>
      <c r="P1861" s="195"/>
      <c r="R1861" s="195"/>
      <c r="S1861" s="183"/>
      <c r="T1861" s="183"/>
      <c r="U1861" s="183"/>
      <c r="V1861" s="183"/>
      <c r="W1861" s="183"/>
      <c r="X1861" s="183"/>
      <c r="Y1861" s="183"/>
      <c r="Z1861" s="183"/>
      <c r="AA1861" s="183"/>
      <c r="AB1861" s="183"/>
      <c r="AC1861" s="183"/>
      <c r="AD1861" s="183"/>
      <c r="AE1861" s="183"/>
      <c r="AF1861" s="183"/>
      <c r="AG1861" s="183"/>
      <c r="AH1861" s="183"/>
      <c r="AI1861" s="183"/>
      <c r="AJ1861" s="183"/>
      <c r="AK1861" s="183"/>
      <c r="AL1861" s="183"/>
      <c r="AM1861" s="183"/>
      <c r="AN1861" s="183"/>
      <c r="AO1861" s="183"/>
      <c r="AP1861" s="183"/>
      <c r="AQ1861" s="183"/>
      <c r="AR1861" s="183"/>
      <c r="AS1861" s="183"/>
      <c r="AT1861" s="183"/>
      <c r="AU1861" s="183"/>
      <c r="AV1861" s="183"/>
      <c r="AW1861" s="183"/>
      <c r="AX1861" s="183"/>
      <c r="AY1861" s="183"/>
      <c r="AZ1861" s="183"/>
      <c r="BA1861" s="183"/>
      <c r="BB1861" s="183"/>
      <c r="BC1861" s="183"/>
      <c r="BD1861" s="183"/>
      <c r="BE1861" s="183"/>
      <c r="BF1861" s="183"/>
      <c r="BG1861" s="183"/>
      <c r="BH1861" s="183"/>
      <c r="BI1861" s="183"/>
      <c r="BJ1861" s="183"/>
      <c r="BK1861" s="183"/>
      <c r="BL1861" s="183"/>
      <c r="BM1861" s="183"/>
      <c r="BN1861" s="183"/>
      <c r="BO1861" s="183"/>
      <c r="BP1861" s="183"/>
      <c r="BQ1861" s="183"/>
      <c r="BR1861" s="183"/>
      <c r="BS1861" s="183"/>
      <c r="BT1861" s="183"/>
      <c r="BU1861" s="183"/>
      <c r="BV1861" s="183"/>
      <c r="BW1861" s="183"/>
      <c r="BX1861" s="183"/>
      <c r="BY1861" s="183"/>
      <c r="BZ1861" s="183"/>
      <c r="CA1861" s="183"/>
      <c r="CB1861" s="183"/>
      <c r="CC1861" s="183"/>
      <c r="CD1861" s="183"/>
      <c r="CE1861" s="183"/>
      <c r="CF1861" s="183"/>
      <c r="CG1861" s="183"/>
      <c r="CH1861" s="183"/>
      <c r="CI1861" s="183"/>
      <c r="CJ1861" s="183"/>
      <c r="CK1861" s="183"/>
      <c r="CL1861" s="183"/>
    </row>
    <row r="1862" spans="2:90" x14ac:dyDescent="0.4">
      <c r="B1862" s="168"/>
      <c r="C1862" s="193"/>
      <c r="D1862" s="193"/>
      <c r="E1862" s="193" t="s">
        <v>906</v>
      </c>
      <c r="F1862" s="193"/>
      <c r="G1862" s="193"/>
      <c r="H1862" s="193"/>
      <c r="I1862" s="194"/>
      <c r="J1862" s="194"/>
      <c r="K1862" s="195"/>
      <c r="L1862" s="195"/>
      <c r="M1862" s="195"/>
      <c r="N1862" s="195"/>
      <c r="O1862" s="195"/>
      <c r="P1862" s="195"/>
      <c r="R1862" s="195"/>
      <c r="S1862" s="183"/>
      <c r="T1862" s="183"/>
      <c r="U1862" s="183"/>
      <c r="V1862" s="183"/>
      <c r="W1862" s="183"/>
      <c r="X1862" s="183"/>
      <c r="Y1862" s="183"/>
      <c r="Z1862" s="183"/>
      <c r="AA1862" s="183"/>
      <c r="AB1862" s="183"/>
      <c r="AC1862" s="183"/>
      <c r="AD1862" s="183"/>
      <c r="AE1862" s="183"/>
      <c r="AF1862" s="183"/>
      <c r="AG1862" s="183"/>
      <c r="AH1862" s="183"/>
      <c r="AI1862" s="183"/>
      <c r="AJ1862" s="183"/>
      <c r="AK1862" s="183"/>
      <c r="AL1862" s="183"/>
      <c r="AM1862" s="183"/>
      <c r="AN1862" s="183"/>
      <c r="AO1862" s="183"/>
      <c r="AP1862" s="183"/>
      <c r="AQ1862" s="183"/>
      <c r="AR1862" s="183"/>
      <c r="AS1862" s="183"/>
      <c r="AT1862" s="183"/>
      <c r="AU1862" s="183"/>
      <c r="AV1862" s="183"/>
      <c r="AW1862" s="183"/>
      <c r="AX1862" s="183"/>
      <c r="AY1862" s="183"/>
      <c r="AZ1862" s="183"/>
      <c r="BA1862" s="183"/>
      <c r="BB1862" s="183"/>
      <c r="BC1862" s="183"/>
      <c r="BD1862" s="183"/>
      <c r="BE1862" s="183"/>
      <c r="BF1862" s="183"/>
      <c r="BG1862" s="183"/>
      <c r="BH1862" s="183"/>
      <c r="BI1862" s="183"/>
      <c r="BJ1862" s="183"/>
      <c r="BK1862" s="183"/>
      <c r="BL1862" s="183"/>
      <c r="BM1862" s="183"/>
      <c r="BN1862" s="183"/>
      <c r="BO1862" s="183"/>
      <c r="BP1862" s="183"/>
      <c r="BQ1862" s="183"/>
      <c r="BR1862" s="183"/>
      <c r="BS1862" s="183"/>
      <c r="BT1862" s="183"/>
      <c r="BU1862" s="183"/>
      <c r="BV1862" s="183"/>
      <c r="BW1862" s="183"/>
      <c r="BX1862" s="183"/>
      <c r="BY1862" s="183"/>
      <c r="BZ1862" s="183"/>
      <c r="CA1862" s="183"/>
      <c r="CB1862" s="183"/>
      <c r="CC1862" s="183"/>
      <c r="CD1862" s="183"/>
      <c r="CE1862" s="183"/>
      <c r="CF1862" s="183"/>
      <c r="CG1862" s="183"/>
      <c r="CH1862" s="183"/>
      <c r="CI1862" s="183"/>
      <c r="CJ1862" s="183"/>
      <c r="CK1862" s="183"/>
      <c r="CL1862" s="183"/>
    </row>
    <row r="1863" spans="2:90" x14ac:dyDescent="0.4">
      <c r="B1863" s="168"/>
      <c r="C1863" s="193"/>
      <c r="D1863" s="193"/>
      <c r="E1863" s="193" t="s">
        <v>906</v>
      </c>
      <c r="F1863" s="193"/>
      <c r="G1863" s="193"/>
      <c r="H1863" s="193"/>
      <c r="I1863" s="194"/>
      <c r="J1863" s="194"/>
      <c r="K1863" s="195"/>
      <c r="L1863" s="195"/>
      <c r="M1863" s="195"/>
      <c r="N1863" s="195"/>
      <c r="O1863" s="195"/>
      <c r="P1863" s="195"/>
      <c r="R1863" s="195"/>
      <c r="S1863" s="183"/>
      <c r="T1863" s="183"/>
      <c r="U1863" s="183"/>
      <c r="V1863" s="183"/>
      <c r="W1863" s="183"/>
      <c r="X1863" s="183"/>
      <c r="Y1863" s="183"/>
      <c r="Z1863" s="183"/>
      <c r="AA1863" s="183"/>
      <c r="AB1863" s="183"/>
      <c r="AC1863" s="183"/>
      <c r="AD1863" s="183"/>
      <c r="AE1863" s="183"/>
      <c r="AF1863" s="183"/>
      <c r="AG1863" s="183"/>
      <c r="AH1863" s="183"/>
      <c r="AI1863" s="183"/>
      <c r="AJ1863" s="183"/>
      <c r="AK1863" s="183"/>
      <c r="AL1863" s="183"/>
      <c r="AM1863" s="183"/>
      <c r="AN1863" s="183"/>
      <c r="AO1863" s="183"/>
      <c r="AP1863" s="183"/>
      <c r="AQ1863" s="183"/>
      <c r="AR1863" s="183"/>
      <c r="AS1863" s="183"/>
      <c r="AT1863" s="183"/>
      <c r="AU1863" s="183"/>
      <c r="AV1863" s="183"/>
      <c r="AW1863" s="183"/>
      <c r="AX1863" s="183"/>
      <c r="AY1863" s="183"/>
      <c r="AZ1863" s="183"/>
      <c r="BA1863" s="183"/>
      <c r="BB1863" s="183"/>
      <c r="BC1863" s="183"/>
      <c r="BD1863" s="183"/>
      <c r="BE1863" s="183"/>
      <c r="BF1863" s="183"/>
      <c r="BG1863" s="183"/>
      <c r="BH1863" s="183"/>
      <c r="BI1863" s="183"/>
      <c r="BJ1863" s="183"/>
      <c r="BK1863" s="183"/>
      <c r="BL1863" s="183"/>
      <c r="BM1863" s="183"/>
      <c r="BN1863" s="183"/>
      <c r="BO1863" s="183"/>
      <c r="BP1863" s="183"/>
      <c r="BQ1863" s="183"/>
      <c r="BR1863" s="183"/>
      <c r="BS1863" s="183"/>
      <c r="BT1863" s="183"/>
      <c r="BU1863" s="183"/>
      <c r="BV1863" s="183"/>
      <c r="BW1863" s="183"/>
      <c r="BX1863" s="183"/>
      <c r="BY1863" s="183"/>
      <c r="BZ1863" s="183"/>
      <c r="CA1863" s="183"/>
      <c r="CB1863" s="183"/>
      <c r="CC1863" s="183"/>
      <c r="CD1863" s="183"/>
      <c r="CE1863" s="183"/>
      <c r="CF1863" s="183"/>
      <c r="CG1863" s="183"/>
      <c r="CH1863" s="183"/>
      <c r="CI1863" s="183"/>
      <c r="CJ1863" s="183"/>
      <c r="CK1863" s="183"/>
      <c r="CL1863" s="183"/>
    </row>
    <row r="1864" spans="2:90" x14ac:dyDescent="0.4">
      <c r="B1864" s="168"/>
      <c r="C1864" s="193"/>
      <c r="D1864" s="193"/>
      <c r="E1864" s="193" t="s">
        <v>906</v>
      </c>
      <c r="F1864" s="193"/>
      <c r="G1864" s="193"/>
      <c r="H1864" s="193"/>
      <c r="I1864" s="194"/>
      <c r="J1864" s="194"/>
      <c r="K1864" s="195"/>
      <c r="L1864" s="195"/>
      <c r="M1864" s="195"/>
      <c r="N1864" s="195"/>
      <c r="O1864" s="195"/>
      <c r="P1864" s="195"/>
      <c r="R1864" s="195"/>
      <c r="S1864" s="183"/>
      <c r="T1864" s="183"/>
      <c r="U1864" s="183"/>
      <c r="V1864" s="183"/>
      <c r="W1864" s="183"/>
      <c r="X1864" s="183"/>
      <c r="Y1864" s="183"/>
      <c r="Z1864" s="183"/>
      <c r="AA1864" s="183"/>
      <c r="AB1864" s="183"/>
      <c r="AC1864" s="183"/>
      <c r="AD1864" s="183"/>
      <c r="AE1864" s="183"/>
      <c r="AF1864" s="183"/>
      <c r="AG1864" s="183"/>
      <c r="AH1864" s="183"/>
      <c r="AI1864" s="183"/>
      <c r="AJ1864" s="183"/>
      <c r="AK1864" s="183"/>
      <c r="AL1864" s="183"/>
      <c r="AM1864" s="183"/>
      <c r="AN1864" s="183"/>
      <c r="AO1864" s="183"/>
      <c r="AP1864" s="183"/>
      <c r="AQ1864" s="183"/>
      <c r="AR1864" s="183"/>
      <c r="AS1864" s="183"/>
      <c r="AT1864" s="183"/>
      <c r="AU1864" s="183"/>
      <c r="AV1864" s="183"/>
      <c r="AW1864" s="183"/>
      <c r="AX1864" s="183"/>
      <c r="AY1864" s="183"/>
      <c r="AZ1864" s="183"/>
      <c r="BA1864" s="183"/>
      <c r="BB1864" s="183"/>
      <c r="BC1864" s="183"/>
      <c r="BD1864" s="183"/>
      <c r="BE1864" s="183"/>
      <c r="BF1864" s="183"/>
      <c r="BG1864" s="183"/>
      <c r="BH1864" s="183"/>
      <c r="BI1864" s="183"/>
      <c r="BJ1864" s="183"/>
      <c r="BK1864" s="183"/>
      <c r="BL1864" s="183"/>
      <c r="BM1864" s="183"/>
      <c r="BN1864" s="183"/>
      <c r="BO1864" s="183"/>
      <c r="BP1864" s="183"/>
      <c r="BQ1864" s="183"/>
      <c r="BR1864" s="183"/>
      <c r="BS1864" s="183"/>
      <c r="BT1864" s="183"/>
      <c r="BU1864" s="183"/>
      <c r="BV1864" s="183"/>
      <c r="BW1864" s="183"/>
      <c r="BX1864" s="183"/>
      <c r="BY1864" s="183"/>
      <c r="BZ1864" s="183"/>
      <c r="CA1864" s="183"/>
      <c r="CB1864" s="183"/>
      <c r="CC1864" s="183"/>
      <c r="CD1864" s="183"/>
      <c r="CE1864" s="183"/>
      <c r="CF1864" s="183"/>
      <c r="CG1864" s="183"/>
      <c r="CH1864" s="183"/>
      <c r="CI1864" s="183"/>
      <c r="CJ1864" s="183"/>
      <c r="CK1864" s="183"/>
      <c r="CL1864" s="183"/>
    </row>
    <row r="1865" spans="2:90" x14ac:dyDescent="0.4">
      <c r="B1865" s="168"/>
      <c r="C1865" s="193"/>
      <c r="D1865" s="193"/>
      <c r="E1865" s="193" t="s">
        <v>906</v>
      </c>
      <c r="F1865" s="193"/>
      <c r="G1865" s="193"/>
      <c r="H1865" s="193"/>
      <c r="I1865" s="194"/>
      <c r="J1865" s="194"/>
      <c r="K1865" s="195"/>
      <c r="L1865" s="195"/>
      <c r="M1865" s="195"/>
      <c r="N1865" s="195"/>
      <c r="O1865" s="195"/>
      <c r="P1865" s="195"/>
      <c r="R1865" s="195"/>
      <c r="S1865" s="183"/>
      <c r="T1865" s="183"/>
      <c r="U1865" s="183"/>
      <c r="V1865" s="183"/>
      <c r="W1865" s="183"/>
      <c r="X1865" s="183"/>
      <c r="Y1865" s="183"/>
      <c r="Z1865" s="183"/>
      <c r="AA1865" s="183"/>
      <c r="AB1865" s="183"/>
      <c r="AC1865" s="183"/>
      <c r="AD1865" s="183"/>
      <c r="AE1865" s="183"/>
      <c r="AF1865" s="183"/>
      <c r="AG1865" s="183"/>
      <c r="AH1865" s="183"/>
      <c r="AI1865" s="183"/>
      <c r="AJ1865" s="183"/>
      <c r="AK1865" s="183"/>
      <c r="AL1865" s="183"/>
      <c r="AM1865" s="183"/>
      <c r="AN1865" s="183"/>
      <c r="AO1865" s="183"/>
      <c r="AP1865" s="183"/>
      <c r="AQ1865" s="183"/>
      <c r="AR1865" s="183"/>
      <c r="AS1865" s="183"/>
      <c r="AT1865" s="183"/>
      <c r="AU1865" s="183"/>
      <c r="AV1865" s="183"/>
      <c r="AW1865" s="183"/>
      <c r="AX1865" s="183"/>
      <c r="AY1865" s="183"/>
      <c r="AZ1865" s="183"/>
      <c r="BA1865" s="183"/>
      <c r="BB1865" s="183"/>
      <c r="BC1865" s="183"/>
      <c r="BD1865" s="183"/>
      <c r="BE1865" s="183"/>
      <c r="BF1865" s="183"/>
      <c r="BG1865" s="183"/>
      <c r="BH1865" s="183"/>
      <c r="BI1865" s="183"/>
      <c r="BJ1865" s="183"/>
      <c r="BK1865" s="183"/>
      <c r="BL1865" s="183"/>
      <c r="BM1865" s="183"/>
      <c r="BN1865" s="183"/>
      <c r="BO1865" s="183"/>
      <c r="BP1865" s="183"/>
      <c r="BQ1865" s="183"/>
      <c r="BR1865" s="183"/>
      <c r="BS1865" s="183"/>
      <c r="BT1865" s="183"/>
      <c r="BU1865" s="183"/>
      <c r="BV1865" s="183"/>
      <c r="BW1865" s="183"/>
      <c r="BX1865" s="183"/>
      <c r="BY1865" s="183"/>
      <c r="BZ1865" s="183"/>
      <c r="CA1865" s="183"/>
      <c r="CB1865" s="183"/>
      <c r="CC1865" s="183"/>
      <c r="CD1865" s="183"/>
      <c r="CE1865" s="183"/>
      <c r="CF1865" s="183"/>
      <c r="CG1865" s="183"/>
      <c r="CH1865" s="183"/>
      <c r="CI1865" s="183"/>
      <c r="CJ1865" s="183"/>
      <c r="CK1865" s="183"/>
      <c r="CL1865" s="183"/>
    </row>
    <row r="1866" spans="2:90" x14ac:dyDescent="0.4">
      <c r="B1866" s="168"/>
      <c r="C1866" s="193"/>
      <c r="D1866" s="193"/>
      <c r="E1866" s="193" t="s">
        <v>906</v>
      </c>
      <c r="F1866" s="193"/>
      <c r="G1866" s="193"/>
      <c r="H1866" s="193"/>
      <c r="I1866" s="194"/>
      <c r="J1866" s="194"/>
      <c r="K1866" s="195"/>
      <c r="L1866" s="195"/>
      <c r="M1866" s="195"/>
      <c r="N1866" s="195"/>
      <c r="O1866" s="195"/>
      <c r="P1866" s="195"/>
      <c r="R1866" s="195"/>
      <c r="S1866" s="183"/>
      <c r="T1866" s="183"/>
      <c r="U1866" s="183"/>
      <c r="V1866" s="183"/>
      <c r="W1866" s="183"/>
      <c r="X1866" s="183"/>
      <c r="Y1866" s="183"/>
      <c r="Z1866" s="183"/>
      <c r="AA1866" s="183"/>
      <c r="AB1866" s="183"/>
      <c r="AC1866" s="183"/>
      <c r="AD1866" s="183"/>
      <c r="AE1866" s="183"/>
      <c r="AF1866" s="183"/>
      <c r="AG1866" s="183"/>
      <c r="AH1866" s="183"/>
      <c r="AI1866" s="183"/>
      <c r="AJ1866" s="183"/>
      <c r="AK1866" s="183"/>
      <c r="AL1866" s="183"/>
      <c r="AM1866" s="183"/>
      <c r="AN1866" s="183"/>
      <c r="AO1866" s="183"/>
      <c r="AP1866" s="183"/>
      <c r="AQ1866" s="183"/>
      <c r="AR1866" s="183"/>
      <c r="AS1866" s="183"/>
      <c r="AT1866" s="183"/>
      <c r="AU1866" s="183"/>
      <c r="AV1866" s="183"/>
      <c r="AW1866" s="183"/>
      <c r="AX1866" s="183"/>
      <c r="AY1866" s="183"/>
      <c r="AZ1866" s="183"/>
      <c r="BA1866" s="183"/>
      <c r="BB1866" s="183"/>
      <c r="BC1866" s="183"/>
      <c r="BD1866" s="183"/>
      <c r="BE1866" s="183"/>
      <c r="BF1866" s="183"/>
      <c r="BG1866" s="183"/>
      <c r="BH1866" s="183"/>
      <c r="BI1866" s="183"/>
      <c r="BJ1866" s="183"/>
      <c r="BK1866" s="183"/>
      <c r="BL1866" s="183"/>
      <c r="BM1866" s="183"/>
      <c r="BN1866" s="183"/>
      <c r="BO1866" s="183"/>
      <c r="BP1866" s="183"/>
      <c r="BQ1866" s="183"/>
      <c r="BR1866" s="183"/>
      <c r="BS1866" s="183"/>
      <c r="BT1866" s="183"/>
      <c r="BU1866" s="183"/>
      <c r="BV1866" s="183"/>
      <c r="BW1866" s="183"/>
      <c r="BX1866" s="183"/>
      <c r="BY1866" s="183"/>
      <c r="BZ1866" s="183"/>
      <c r="CA1866" s="183"/>
      <c r="CB1866" s="183"/>
      <c r="CC1866" s="183"/>
      <c r="CD1866" s="183"/>
      <c r="CE1866" s="183"/>
      <c r="CF1866" s="183"/>
      <c r="CG1866" s="183"/>
      <c r="CH1866" s="183"/>
      <c r="CI1866" s="183"/>
      <c r="CJ1866" s="183"/>
      <c r="CK1866" s="183"/>
      <c r="CL1866" s="183"/>
    </row>
    <row r="1867" spans="2:90" x14ac:dyDescent="0.4">
      <c r="B1867" s="168"/>
      <c r="C1867" s="193"/>
      <c r="D1867" s="193"/>
      <c r="E1867" s="193" t="s">
        <v>906</v>
      </c>
      <c r="F1867" s="193"/>
      <c r="G1867" s="193"/>
      <c r="H1867" s="193"/>
      <c r="I1867" s="194"/>
      <c r="J1867" s="194"/>
      <c r="K1867" s="195"/>
      <c r="L1867" s="195"/>
      <c r="M1867" s="195"/>
      <c r="N1867" s="195"/>
      <c r="O1867" s="195"/>
      <c r="P1867" s="195"/>
      <c r="R1867" s="195"/>
      <c r="S1867" s="183"/>
      <c r="T1867" s="183"/>
      <c r="U1867" s="183"/>
      <c r="V1867" s="183"/>
      <c r="W1867" s="183"/>
      <c r="X1867" s="183"/>
      <c r="Y1867" s="183"/>
      <c r="Z1867" s="183"/>
      <c r="AA1867" s="183"/>
      <c r="AB1867" s="183"/>
      <c r="AC1867" s="183"/>
      <c r="AD1867" s="183"/>
      <c r="AE1867" s="183"/>
      <c r="AF1867" s="183"/>
      <c r="AG1867" s="183"/>
      <c r="AH1867" s="183"/>
      <c r="AI1867" s="183"/>
      <c r="AJ1867" s="183"/>
      <c r="AK1867" s="183"/>
      <c r="AL1867" s="183"/>
      <c r="AM1867" s="183"/>
      <c r="AN1867" s="183"/>
      <c r="AO1867" s="183"/>
      <c r="AP1867" s="183"/>
      <c r="AQ1867" s="183"/>
      <c r="AR1867" s="183"/>
      <c r="AS1867" s="183"/>
      <c r="AT1867" s="183"/>
      <c r="AU1867" s="183"/>
      <c r="AV1867" s="183"/>
      <c r="AW1867" s="183"/>
      <c r="AX1867" s="183"/>
      <c r="AY1867" s="183"/>
      <c r="AZ1867" s="183"/>
      <c r="BA1867" s="183"/>
      <c r="BB1867" s="183"/>
      <c r="BC1867" s="183"/>
      <c r="BD1867" s="183"/>
      <c r="BE1867" s="183"/>
      <c r="BF1867" s="183"/>
      <c r="BG1867" s="183"/>
      <c r="BH1867" s="183"/>
      <c r="BI1867" s="183"/>
      <c r="BJ1867" s="183"/>
      <c r="BK1867" s="183"/>
      <c r="BL1867" s="183"/>
      <c r="BM1867" s="183"/>
      <c r="BN1867" s="183"/>
      <c r="BO1867" s="183"/>
      <c r="BP1867" s="183"/>
      <c r="BQ1867" s="183"/>
      <c r="BR1867" s="183"/>
      <c r="BS1867" s="183"/>
      <c r="BT1867" s="183"/>
      <c r="BU1867" s="183"/>
      <c r="BV1867" s="183"/>
      <c r="BW1867" s="183"/>
      <c r="BX1867" s="183"/>
      <c r="BY1867" s="183"/>
      <c r="BZ1867" s="183"/>
      <c r="CA1867" s="183"/>
      <c r="CB1867" s="183"/>
      <c r="CC1867" s="183"/>
      <c r="CD1867" s="183"/>
      <c r="CE1867" s="183"/>
      <c r="CF1867" s="183"/>
      <c r="CG1867" s="183"/>
      <c r="CH1867" s="183"/>
      <c r="CI1867" s="183"/>
      <c r="CJ1867" s="183"/>
      <c r="CK1867" s="183"/>
      <c r="CL1867" s="183"/>
    </row>
    <row r="1868" spans="2:90" x14ac:dyDescent="0.4">
      <c r="B1868" s="168"/>
      <c r="C1868" s="193"/>
      <c r="D1868" s="193"/>
      <c r="E1868" s="193" t="s">
        <v>906</v>
      </c>
      <c r="F1868" s="193"/>
      <c r="G1868" s="193"/>
      <c r="H1868" s="193"/>
      <c r="I1868" s="194"/>
      <c r="J1868" s="194"/>
      <c r="K1868" s="195"/>
      <c r="L1868" s="195"/>
      <c r="M1868" s="195"/>
      <c r="N1868" s="195"/>
      <c r="O1868" s="195"/>
      <c r="P1868" s="195"/>
      <c r="R1868" s="195"/>
      <c r="S1868" s="183"/>
      <c r="T1868" s="183"/>
      <c r="U1868" s="183"/>
      <c r="V1868" s="183"/>
      <c r="W1868" s="183"/>
      <c r="X1868" s="183"/>
      <c r="Y1868" s="183"/>
      <c r="Z1868" s="183"/>
      <c r="AA1868" s="183"/>
      <c r="AB1868" s="183"/>
      <c r="AC1868" s="183"/>
      <c r="AD1868" s="183"/>
      <c r="AE1868" s="183"/>
      <c r="AF1868" s="183"/>
      <c r="AG1868" s="183"/>
      <c r="AH1868" s="183"/>
      <c r="AI1868" s="183"/>
      <c r="AJ1868" s="183"/>
      <c r="AK1868" s="183"/>
      <c r="AL1868" s="183"/>
      <c r="AM1868" s="183"/>
      <c r="AN1868" s="183"/>
      <c r="AO1868" s="183"/>
      <c r="AP1868" s="183"/>
      <c r="AQ1868" s="183"/>
      <c r="AR1868" s="183"/>
      <c r="AS1868" s="183"/>
      <c r="AT1868" s="183"/>
      <c r="AU1868" s="183"/>
      <c r="AV1868" s="183"/>
      <c r="AW1868" s="183"/>
      <c r="AX1868" s="183"/>
      <c r="AY1868" s="183"/>
      <c r="AZ1868" s="183"/>
      <c r="BA1868" s="183"/>
      <c r="BB1868" s="183"/>
      <c r="BC1868" s="183"/>
      <c r="BD1868" s="183"/>
      <c r="BE1868" s="183"/>
      <c r="BF1868" s="183"/>
      <c r="BG1868" s="183"/>
      <c r="BH1868" s="183"/>
      <c r="BI1868" s="183"/>
      <c r="BJ1868" s="183"/>
      <c r="BK1868" s="183"/>
      <c r="BL1868" s="183"/>
      <c r="BM1868" s="183"/>
      <c r="BN1868" s="183"/>
      <c r="BO1868" s="183"/>
      <c r="BP1868" s="183"/>
      <c r="BQ1868" s="183"/>
      <c r="BR1868" s="183"/>
      <c r="BS1868" s="183"/>
      <c r="BT1868" s="183"/>
      <c r="BU1868" s="183"/>
      <c r="BV1868" s="183"/>
      <c r="BW1868" s="183"/>
      <c r="BX1868" s="183"/>
      <c r="BY1868" s="183"/>
      <c r="BZ1868" s="183"/>
      <c r="CA1868" s="183"/>
      <c r="CB1868" s="183"/>
      <c r="CC1868" s="183"/>
      <c r="CD1868" s="183"/>
      <c r="CE1868" s="183"/>
      <c r="CF1868" s="183"/>
      <c r="CG1868" s="183"/>
      <c r="CH1868" s="183"/>
      <c r="CI1868" s="183"/>
      <c r="CJ1868" s="183"/>
      <c r="CK1868" s="183"/>
      <c r="CL1868" s="183"/>
    </row>
    <row r="1869" spans="2:90" x14ac:dyDescent="0.4">
      <c r="B1869" s="168"/>
      <c r="C1869" s="193"/>
      <c r="D1869" s="193"/>
      <c r="E1869" s="193" t="s">
        <v>906</v>
      </c>
      <c r="F1869" s="193"/>
      <c r="G1869" s="193"/>
      <c r="H1869" s="193"/>
      <c r="I1869" s="194"/>
      <c r="J1869" s="194"/>
      <c r="K1869" s="195"/>
      <c r="L1869" s="195"/>
      <c r="M1869" s="195"/>
      <c r="N1869" s="195"/>
      <c r="O1869" s="195"/>
      <c r="P1869" s="195"/>
      <c r="R1869" s="195"/>
      <c r="S1869" s="183"/>
      <c r="T1869" s="183"/>
      <c r="U1869" s="183"/>
      <c r="V1869" s="183"/>
      <c r="W1869" s="183"/>
      <c r="X1869" s="183"/>
      <c r="Y1869" s="183"/>
      <c r="Z1869" s="183"/>
      <c r="AA1869" s="183"/>
      <c r="AB1869" s="183"/>
      <c r="AC1869" s="183"/>
      <c r="AD1869" s="183"/>
      <c r="AE1869" s="183"/>
      <c r="AF1869" s="183"/>
      <c r="AG1869" s="183"/>
      <c r="AH1869" s="183"/>
      <c r="AI1869" s="183"/>
      <c r="AJ1869" s="183"/>
      <c r="AK1869" s="183"/>
      <c r="AL1869" s="183"/>
      <c r="AM1869" s="183"/>
      <c r="AN1869" s="183"/>
      <c r="AO1869" s="183"/>
      <c r="AP1869" s="183"/>
      <c r="AQ1869" s="183"/>
      <c r="AR1869" s="183"/>
      <c r="AS1869" s="183"/>
      <c r="AT1869" s="183"/>
      <c r="AU1869" s="183"/>
      <c r="AV1869" s="183"/>
      <c r="AW1869" s="183"/>
      <c r="AX1869" s="183"/>
      <c r="AY1869" s="183"/>
      <c r="AZ1869" s="183"/>
      <c r="BA1869" s="183"/>
      <c r="BB1869" s="183"/>
      <c r="BC1869" s="183"/>
      <c r="BD1869" s="183"/>
      <c r="BE1869" s="183"/>
      <c r="BF1869" s="183"/>
      <c r="BG1869" s="183"/>
      <c r="BH1869" s="183"/>
      <c r="BI1869" s="183"/>
      <c r="BJ1869" s="183"/>
      <c r="BK1869" s="183"/>
      <c r="BL1869" s="183"/>
      <c r="BM1869" s="183"/>
      <c r="BN1869" s="183"/>
      <c r="BO1869" s="183"/>
      <c r="BP1869" s="183"/>
      <c r="BQ1869" s="183"/>
      <c r="BR1869" s="183"/>
      <c r="BS1869" s="183"/>
      <c r="BT1869" s="183"/>
      <c r="BU1869" s="183"/>
      <c r="BV1869" s="183"/>
      <c r="BW1869" s="183"/>
      <c r="BX1869" s="183"/>
      <c r="BY1869" s="183"/>
      <c r="BZ1869" s="183"/>
      <c r="CA1869" s="183"/>
      <c r="CB1869" s="183"/>
      <c r="CC1869" s="183"/>
      <c r="CD1869" s="183"/>
      <c r="CE1869" s="183"/>
      <c r="CF1869" s="183"/>
      <c r="CG1869" s="183"/>
      <c r="CH1869" s="183"/>
      <c r="CI1869" s="183"/>
      <c r="CJ1869" s="183"/>
      <c r="CK1869" s="183"/>
      <c r="CL1869" s="183"/>
    </row>
    <row r="1870" spans="2:90" x14ac:dyDescent="0.4">
      <c r="B1870" s="168"/>
      <c r="C1870" s="193"/>
      <c r="D1870" s="193"/>
      <c r="E1870" s="193" t="s">
        <v>906</v>
      </c>
      <c r="F1870" s="193"/>
      <c r="G1870" s="193"/>
      <c r="H1870" s="193"/>
      <c r="I1870" s="194"/>
      <c r="J1870" s="194"/>
      <c r="K1870" s="195"/>
      <c r="L1870" s="195"/>
      <c r="M1870" s="195"/>
      <c r="N1870" s="195"/>
      <c r="O1870" s="195"/>
      <c r="P1870" s="195"/>
      <c r="R1870" s="195"/>
      <c r="S1870" s="183"/>
      <c r="T1870" s="183"/>
      <c r="U1870" s="183"/>
      <c r="V1870" s="183"/>
      <c r="W1870" s="183"/>
      <c r="X1870" s="183"/>
      <c r="Y1870" s="183"/>
      <c r="Z1870" s="183"/>
      <c r="AA1870" s="183"/>
      <c r="AB1870" s="183"/>
      <c r="AC1870" s="183"/>
      <c r="AD1870" s="183"/>
      <c r="AE1870" s="183"/>
      <c r="AF1870" s="183"/>
      <c r="AG1870" s="183"/>
      <c r="AH1870" s="183"/>
      <c r="AI1870" s="183"/>
      <c r="AJ1870" s="183"/>
      <c r="AK1870" s="183"/>
      <c r="AL1870" s="183"/>
      <c r="AM1870" s="183"/>
      <c r="AN1870" s="183"/>
      <c r="AO1870" s="183"/>
      <c r="AP1870" s="183"/>
      <c r="AQ1870" s="183"/>
      <c r="AR1870" s="183"/>
      <c r="AS1870" s="183"/>
      <c r="AT1870" s="183"/>
      <c r="AU1870" s="183"/>
      <c r="AV1870" s="183"/>
      <c r="AW1870" s="183"/>
      <c r="AX1870" s="183"/>
      <c r="AY1870" s="183"/>
      <c r="AZ1870" s="183"/>
      <c r="BA1870" s="183"/>
      <c r="BB1870" s="183"/>
      <c r="BC1870" s="183"/>
      <c r="BD1870" s="183"/>
      <c r="BE1870" s="183"/>
      <c r="BF1870" s="183"/>
      <c r="BG1870" s="183"/>
      <c r="BH1870" s="183"/>
      <c r="BI1870" s="183"/>
      <c r="BJ1870" s="183"/>
      <c r="BK1870" s="183"/>
      <c r="BL1870" s="183"/>
      <c r="BM1870" s="183"/>
      <c r="BN1870" s="183"/>
      <c r="BO1870" s="183"/>
      <c r="BP1870" s="183"/>
      <c r="BQ1870" s="183"/>
      <c r="BR1870" s="183"/>
      <c r="BS1870" s="183"/>
      <c r="BT1870" s="183"/>
      <c r="BU1870" s="183"/>
      <c r="BV1870" s="183"/>
      <c r="BW1870" s="183"/>
      <c r="BX1870" s="183"/>
      <c r="BY1870" s="183"/>
      <c r="BZ1870" s="183"/>
      <c r="CA1870" s="183"/>
      <c r="CB1870" s="183"/>
      <c r="CC1870" s="183"/>
      <c r="CD1870" s="183"/>
      <c r="CE1870" s="183"/>
      <c r="CF1870" s="183"/>
      <c r="CG1870" s="183"/>
      <c r="CH1870" s="183"/>
      <c r="CI1870" s="183"/>
      <c r="CJ1870" s="183"/>
      <c r="CK1870" s="183"/>
      <c r="CL1870" s="183"/>
    </row>
    <row r="1871" spans="2:90" x14ac:dyDescent="0.4">
      <c r="B1871" s="168"/>
      <c r="C1871" s="193"/>
      <c r="D1871" s="193"/>
      <c r="E1871" s="193" t="s">
        <v>906</v>
      </c>
      <c r="F1871" s="193"/>
      <c r="G1871" s="193"/>
      <c r="H1871" s="193"/>
      <c r="I1871" s="194"/>
      <c r="J1871" s="194"/>
      <c r="K1871" s="195"/>
      <c r="L1871" s="195"/>
      <c r="M1871" s="195"/>
      <c r="N1871" s="195"/>
      <c r="O1871" s="195"/>
      <c r="P1871" s="195"/>
      <c r="R1871" s="195"/>
      <c r="S1871" s="183"/>
      <c r="T1871" s="183"/>
      <c r="U1871" s="183"/>
      <c r="V1871" s="183"/>
      <c r="W1871" s="183"/>
      <c r="X1871" s="183"/>
      <c r="Y1871" s="183"/>
      <c r="Z1871" s="183"/>
      <c r="AA1871" s="183"/>
      <c r="AB1871" s="183"/>
      <c r="AC1871" s="183"/>
      <c r="AD1871" s="183"/>
      <c r="AE1871" s="183"/>
      <c r="AF1871" s="183"/>
      <c r="AG1871" s="183"/>
      <c r="AH1871" s="183"/>
      <c r="AI1871" s="183"/>
      <c r="AJ1871" s="183"/>
      <c r="AK1871" s="183"/>
      <c r="AL1871" s="183"/>
      <c r="AM1871" s="183"/>
      <c r="AN1871" s="183"/>
      <c r="AO1871" s="183"/>
      <c r="AP1871" s="183"/>
      <c r="AQ1871" s="183"/>
      <c r="AR1871" s="183"/>
      <c r="AS1871" s="183"/>
      <c r="AT1871" s="183"/>
      <c r="AU1871" s="183"/>
      <c r="AV1871" s="183"/>
      <c r="AW1871" s="183"/>
      <c r="AX1871" s="183"/>
      <c r="AY1871" s="183"/>
      <c r="AZ1871" s="183"/>
      <c r="BA1871" s="183"/>
      <c r="BB1871" s="183"/>
      <c r="BC1871" s="183"/>
      <c r="BD1871" s="183"/>
      <c r="BE1871" s="183"/>
      <c r="BF1871" s="183"/>
      <c r="BG1871" s="183"/>
      <c r="BH1871" s="183"/>
      <c r="BI1871" s="183"/>
      <c r="BJ1871" s="183"/>
      <c r="BK1871" s="183"/>
      <c r="BL1871" s="183"/>
      <c r="BM1871" s="183"/>
      <c r="BN1871" s="183"/>
      <c r="BO1871" s="183"/>
      <c r="BP1871" s="183"/>
      <c r="BQ1871" s="183"/>
      <c r="BR1871" s="183"/>
      <c r="BS1871" s="183"/>
      <c r="BT1871" s="183"/>
      <c r="BU1871" s="183"/>
      <c r="BV1871" s="183"/>
      <c r="BW1871" s="183"/>
      <c r="BX1871" s="183"/>
      <c r="BY1871" s="183"/>
      <c r="BZ1871" s="183"/>
      <c r="CA1871" s="183"/>
      <c r="CB1871" s="183"/>
      <c r="CC1871" s="183"/>
      <c r="CD1871" s="183"/>
      <c r="CE1871" s="183"/>
      <c r="CF1871" s="183"/>
      <c r="CG1871" s="183"/>
      <c r="CH1871" s="183"/>
      <c r="CI1871" s="183"/>
      <c r="CJ1871" s="183"/>
      <c r="CK1871" s="183"/>
      <c r="CL1871" s="183"/>
    </row>
    <row r="1872" spans="2:90" x14ac:dyDescent="0.4">
      <c r="B1872" s="168"/>
      <c r="C1872" s="193"/>
      <c r="D1872" s="193"/>
      <c r="E1872" s="193" t="s">
        <v>906</v>
      </c>
      <c r="F1872" s="193"/>
      <c r="G1872" s="193"/>
      <c r="H1872" s="193"/>
      <c r="I1872" s="194"/>
      <c r="J1872" s="194"/>
      <c r="K1872" s="195"/>
      <c r="L1872" s="195"/>
      <c r="M1872" s="195"/>
      <c r="N1872" s="195"/>
      <c r="O1872" s="195"/>
      <c r="P1872" s="195"/>
      <c r="R1872" s="195"/>
      <c r="S1872" s="183"/>
      <c r="T1872" s="183"/>
      <c r="U1872" s="183"/>
      <c r="V1872" s="183"/>
      <c r="W1872" s="183"/>
      <c r="X1872" s="183"/>
      <c r="Y1872" s="183"/>
      <c r="Z1872" s="183"/>
      <c r="AA1872" s="183"/>
      <c r="AB1872" s="183"/>
      <c r="AC1872" s="183"/>
      <c r="AD1872" s="183"/>
      <c r="AE1872" s="183"/>
      <c r="AF1872" s="183"/>
      <c r="AG1872" s="183"/>
      <c r="AH1872" s="183"/>
      <c r="AI1872" s="183"/>
      <c r="AJ1872" s="183"/>
      <c r="AK1872" s="183"/>
      <c r="AL1872" s="183"/>
      <c r="AM1872" s="183"/>
      <c r="AN1872" s="183"/>
      <c r="AO1872" s="183"/>
      <c r="AP1872" s="183"/>
      <c r="AQ1872" s="183"/>
      <c r="AR1872" s="183"/>
      <c r="AS1872" s="183"/>
      <c r="AT1872" s="183"/>
      <c r="AU1872" s="183"/>
      <c r="AV1872" s="183"/>
      <c r="AW1872" s="183"/>
      <c r="AX1872" s="183"/>
      <c r="AY1872" s="183"/>
      <c r="AZ1872" s="183"/>
      <c r="BA1872" s="183"/>
      <c r="BB1872" s="183"/>
      <c r="BC1872" s="183"/>
      <c r="BD1872" s="183"/>
      <c r="BE1872" s="183"/>
      <c r="BF1872" s="183"/>
      <c r="BG1872" s="183"/>
      <c r="BH1872" s="183"/>
      <c r="BI1872" s="183"/>
      <c r="BJ1872" s="183"/>
      <c r="BK1872" s="183"/>
      <c r="BL1872" s="183"/>
      <c r="BM1872" s="183"/>
      <c r="BN1872" s="183"/>
      <c r="BO1872" s="183"/>
      <c r="BP1872" s="183"/>
      <c r="BQ1872" s="183"/>
      <c r="BR1872" s="183"/>
      <c r="BS1872" s="183"/>
      <c r="BT1872" s="183"/>
      <c r="BU1872" s="183"/>
      <c r="BV1872" s="183"/>
      <c r="BW1872" s="183"/>
      <c r="BX1872" s="183"/>
      <c r="BY1872" s="183"/>
      <c r="BZ1872" s="183"/>
      <c r="CA1872" s="183"/>
      <c r="CB1872" s="183"/>
      <c r="CC1872" s="183"/>
      <c r="CD1872" s="183"/>
      <c r="CE1872" s="183"/>
      <c r="CF1872" s="183"/>
      <c r="CG1872" s="183"/>
      <c r="CH1872" s="183"/>
      <c r="CI1872" s="183"/>
      <c r="CJ1872" s="183"/>
      <c r="CK1872" s="183"/>
      <c r="CL1872" s="183"/>
    </row>
    <row r="1873" spans="2:90" x14ac:dyDescent="0.4">
      <c r="B1873" s="168"/>
      <c r="C1873" s="193"/>
      <c r="D1873" s="193"/>
      <c r="E1873" s="193" t="s">
        <v>906</v>
      </c>
      <c r="F1873" s="193"/>
      <c r="G1873" s="193"/>
      <c r="H1873" s="193"/>
      <c r="I1873" s="194"/>
      <c r="J1873" s="194"/>
      <c r="K1873" s="195"/>
      <c r="L1873" s="195"/>
      <c r="M1873" s="195"/>
      <c r="N1873" s="195"/>
      <c r="O1873" s="195"/>
      <c r="P1873" s="195"/>
      <c r="R1873" s="195"/>
      <c r="S1873" s="183"/>
      <c r="T1873" s="183"/>
      <c r="U1873" s="183"/>
      <c r="V1873" s="183"/>
      <c r="W1873" s="183"/>
      <c r="X1873" s="183"/>
      <c r="Y1873" s="183"/>
      <c r="Z1873" s="183"/>
      <c r="AA1873" s="183"/>
      <c r="AB1873" s="183"/>
      <c r="AC1873" s="183"/>
      <c r="AD1873" s="183"/>
      <c r="AE1873" s="183"/>
      <c r="AF1873" s="183"/>
      <c r="AG1873" s="183"/>
      <c r="AH1873" s="183"/>
      <c r="AI1873" s="183"/>
      <c r="AJ1873" s="183"/>
      <c r="AK1873" s="183"/>
      <c r="AL1873" s="183"/>
      <c r="AM1873" s="183"/>
      <c r="AN1873" s="183"/>
      <c r="AO1873" s="183"/>
      <c r="AP1873" s="183"/>
      <c r="AQ1873" s="183"/>
      <c r="AR1873" s="183"/>
      <c r="AS1873" s="183"/>
      <c r="AT1873" s="183"/>
      <c r="AU1873" s="183"/>
      <c r="AV1873" s="183"/>
      <c r="AW1873" s="183"/>
      <c r="AX1873" s="183"/>
      <c r="AY1873" s="183"/>
      <c r="AZ1873" s="183"/>
      <c r="BA1873" s="183"/>
      <c r="BB1873" s="183"/>
      <c r="BC1873" s="183"/>
      <c r="BD1873" s="183"/>
      <c r="BE1873" s="183"/>
      <c r="BF1873" s="183"/>
      <c r="BG1873" s="183"/>
      <c r="BH1873" s="183"/>
      <c r="BI1873" s="183"/>
      <c r="BJ1873" s="183"/>
      <c r="BK1873" s="183"/>
      <c r="BL1873" s="183"/>
      <c r="BM1873" s="183"/>
      <c r="BN1873" s="183"/>
      <c r="BO1873" s="183"/>
      <c r="BP1873" s="183"/>
      <c r="BQ1873" s="183"/>
      <c r="BR1873" s="183"/>
      <c r="BS1873" s="183"/>
      <c r="BT1873" s="183"/>
      <c r="BU1873" s="183"/>
      <c r="BV1873" s="183"/>
      <c r="BW1873" s="183"/>
      <c r="BX1873" s="183"/>
      <c r="BY1873" s="183"/>
      <c r="BZ1873" s="183"/>
      <c r="CA1873" s="183"/>
      <c r="CB1873" s="183"/>
      <c r="CC1873" s="183"/>
      <c r="CD1873" s="183"/>
      <c r="CE1873" s="183"/>
      <c r="CF1873" s="183"/>
      <c r="CG1873" s="183"/>
      <c r="CH1873" s="183"/>
      <c r="CI1873" s="183"/>
      <c r="CJ1873" s="183"/>
      <c r="CK1873" s="183"/>
      <c r="CL1873" s="183"/>
    </row>
    <row r="1874" spans="2:90" x14ac:dyDescent="0.4">
      <c r="B1874" s="168"/>
      <c r="C1874" s="193"/>
      <c r="D1874" s="193"/>
      <c r="E1874" s="193" t="s">
        <v>906</v>
      </c>
      <c r="F1874" s="193"/>
      <c r="G1874" s="193"/>
      <c r="H1874" s="193"/>
      <c r="I1874" s="194"/>
      <c r="J1874" s="194"/>
      <c r="K1874" s="195"/>
      <c r="L1874" s="195"/>
      <c r="M1874" s="195"/>
      <c r="N1874" s="195"/>
      <c r="O1874" s="195"/>
      <c r="P1874" s="195"/>
      <c r="R1874" s="195"/>
      <c r="S1874" s="183"/>
      <c r="T1874" s="183"/>
      <c r="U1874" s="183"/>
      <c r="V1874" s="183"/>
      <c r="W1874" s="183"/>
      <c r="X1874" s="183"/>
      <c r="Y1874" s="183"/>
      <c r="Z1874" s="183"/>
      <c r="AA1874" s="183"/>
      <c r="AB1874" s="183"/>
      <c r="AC1874" s="183"/>
      <c r="AD1874" s="183"/>
      <c r="AE1874" s="183"/>
      <c r="AF1874" s="183"/>
      <c r="AG1874" s="183"/>
      <c r="AH1874" s="183"/>
      <c r="AI1874" s="183"/>
      <c r="AJ1874" s="183"/>
      <c r="AK1874" s="183"/>
      <c r="AL1874" s="183"/>
      <c r="AM1874" s="183"/>
      <c r="AN1874" s="183"/>
      <c r="AO1874" s="183"/>
      <c r="AP1874" s="183"/>
      <c r="AQ1874" s="183"/>
      <c r="AR1874" s="183"/>
      <c r="AS1874" s="183"/>
      <c r="AT1874" s="183"/>
      <c r="AU1874" s="183"/>
      <c r="AV1874" s="183"/>
      <c r="AW1874" s="183"/>
      <c r="AX1874" s="183"/>
      <c r="AY1874" s="183"/>
      <c r="AZ1874" s="183"/>
      <c r="BA1874" s="183"/>
      <c r="BB1874" s="183"/>
      <c r="BC1874" s="183"/>
      <c r="BD1874" s="183"/>
      <c r="BE1874" s="183"/>
      <c r="BF1874" s="183"/>
      <c r="BG1874" s="183"/>
      <c r="BH1874" s="183"/>
      <c r="BI1874" s="183"/>
      <c r="BJ1874" s="183"/>
      <c r="BK1874" s="183"/>
      <c r="BL1874" s="183"/>
      <c r="BM1874" s="183"/>
      <c r="BN1874" s="183"/>
      <c r="BO1874" s="183"/>
      <c r="BP1874" s="183"/>
      <c r="BQ1874" s="183"/>
      <c r="BR1874" s="183"/>
      <c r="BS1874" s="183"/>
      <c r="BT1874" s="183"/>
      <c r="BU1874" s="183"/>
      <c r="BV1874" s="183"/>
      <c r="BW1874" s="183"/>
      <c r="BX1874" s="183"/>
      <c r="BY1874" s="183"/>
      <c r="BZ1874" s="183"/>
      <c r="CA1874" s="183"/>
      <c r="CB1874" s="183"/>
      <c r="CC1874" s="183"/>
      <c r="CD1874" s="183"/>
      <c r="CE1874" s="183"/>
      <c r="CF1874" s="183"/>
      <c r="CG1874" s="183"/>
      <c r="CH1874" s="183"/>
      <c r="CI1874" s="183"/>
      <c r="CJ1874" s="183"/>
      <c r="CK1874" s="183"/>
      <c r="CL1874" s="183"/>
    </row>
    <row r="1875" spans="2:90" x14ac:dyDescent="0.4">
      <c r="B1875" s="168"/>
      <c r="C1875" s="193"/>
      <c r="D1875" s="193"/>
      <c r="E1875" s="193" t="s">
        <v>906</v>
      </c>
      <c r="F1875" s="193"/>
      <c r="G1875" s="193"/>
      <c r="H1875" s="193"/>
      <c r="I1875" s="194"/>
      <c r="J1875" s="194"/>
      <c r="K1875" s="195"/>
      <c r="L1875" s="195"/>
      <c r="M1875" s="195"/>
      <c r="N1875" s="195"/>
      <c r="O1875" s="195"/>
      <c r="P1875" s="195"/>
      <c r="R1875" s="195"/>
      <c r="S1875" s="183"/>
      <c r="T1875" s="183"/>
      <c r="U1875" s="183"/>
      <c r="V1875" s="183"/>
      <c r="W1875" s="183"/>
      <c r="X1875" s="183"/>
      <c r="Y1875" s="183"/>
      <c r="Z1875" s="183"/>
      <c r="AA1875" s="183"/>
      <c r="AB1875" s="183"/>
      <c r="AC1875" s="183"/>
      <c r="AD1875" s="183"/>
      <c r="AE1875" s="183"/>
      <c r="AF1875" s="183"/>
      <c r="AG1875" s="183"/>
      <c r="AH1875" s="183"/>
      <c r="AI1875" s="183"/>
      <c r="AJ1875" s="183"/>
      <c r="AK1875" s="183"/>
      <c r="AL1875" s="183"/>
      <c r="AM1875" s="183"/>
      <c r="AN1875" s="183"/>
      <c r="AO1875" s="183"/>
      <c r="AP1875" s="183"/>
      <c r="AQ1875" s="183"/>
      <c r="AR1875" s="183"/>
      <c r="AS1875" s="183"/>
      <c r="AT1875" s="183"/>
      <c r="AU1875" s="183"/>
      <c r="AV1875" s="183"/>
      <c r="AW1875" s="183"/>
      <c r="AX1875" s="183"/>
      <c r="AY1875" s="183"/>
      <c r="AZ1875" s="183"/>
      <c r="BA1875" s="183"/>
      <c r="BB1875" s="183"/>
      <c r="BC1875" s="183"/>
      <c r="BD1875" s="183"/>
      <c r="BE1875" s="183"/>
      <c r="BF1875" s="183"/>
      <c r="BG1875" s="183"/>
      <c r="BH1875" s="183"/>
      <c r="BI1875" s="183"/>
      <c r="BJ1875" s="183"/>
      <c r="BK1875" s="183"/>
      <c r="BL1875" s="183"/>
      <c r="BM1875" s="183"/>
      <c r="BN1875" s="183"/>
      <c r="BO1875" s="183"/>
      <c r="BP1875" s="183"/>
      <c r="BQ1875" s="183"/>
      <c r="BR1875" s="183"/>
      <c r="BS1875" s="183"/>
      <c r="BT1875" s="183"/>
      <c r="BU1875" s="183"/>
      <c r="BV1875" s="183"/>
      <c r="BW1875" s="183"/>
      <c r="BX1875" s="183"/>
      <c r="BY1875" s="183"/>
      <c r="BZ1875" s="183"/>
      <c r="CA1875" s="183"/>
      <c r="CB1875" s="183"/>
      <c r="CC1875" s="183"/>
      <c r="CD1875" s="183"/>
      <c r="CE1875" s="183"/>
      <c r="CF1875" s="183"/>
      <c r="CG1875" s="183"/>
      <c r="CH1875" s="183"/>
      <c r="CI1875" s="183"/>
      <c r="CJ1875" s="183"/>
      <c r="CK1875" s="183"/>
      <c r="CL1875" s="183"/>
    </row>
    <row r="1876" spans="2:90" x14ac:dyDescent="0.4">
      <c r="B1876" s="168"/>
      <c r="C1876" s="193"/>
      <c r="D1876" s="193"/>
      <c r="E1876" s="193" t="s">
        <v>906</v>
      </c>
      <c r="F1876" s="193"/>
      <c r="G1876" s="193"/>
      <c r="H1876" s="193"/>
      <c r="I1876" s="194"/>
      <c r="J1876" s="194"/>
      <c r="K1876" s="195"/>
      <c r="L1876" s="195"/>
      <c r="M1876" s="195"/>
      <c r="N1876" s="195"/>
      <c r="O1876" s="195"/>
      <c r="P1876" s="195"/>
      <c r="R1876" s="195"/>
      <c r="S1876" s="183"/>
      <c r="T1876" s="183"/>
      <c r="U1876" s="183"/>
      <c r="V1876" s="183"/>
      <c r="W1876" s="183"/>
      <c r="X1876" s="183"/>
      <c r="Y1876" s="183"/>
      <c r="Z1876" s="183"/>
      <c r="AA1876" s="183"/>
      <c r="AB1876" s="183"/>
      <c r="AC1876" s="183"/>
      <c r="AD1876" s="183"/>
      <c r="AE1876" s="183"/>
      <c r="AF1876" s="183"/>
      <c r="AG1876" s="183"/>
      <c r="AH1876" s="183"/>
      <c r="AI1876" s="183"/>
      <c r="AJ1876" s="183"/>
      <c r="AK1876" s="183"/>
      <c r="AL1876" s="183"/>
      <c r="AM1876" s="183"/>
      <c r="AN1876" s="183"/>
      <c r="AO1876" s="183"/>
      <c r="AP1876" s="183"/>
      <c r="AQ1876" s="183"/>
      <c r="AR1876" s="183"/>
      <c r="AS1876" s="183"/>
      <c r="AT1876" s="183"/>
      <c r="AU1876" s="183"/>
      <c r="AV1876" s="183"/>
      <c r="AW1876" s="183"/>
      <c r="AX1876" s="183"/>
      <c r="AY1876" s="183"/>
      <c r="AZ1876" s="183"/>
      <c r="BA1876" s="183"/>
      <c r="BB1876" s="183"/>
      <c r="BC1876" s="183"/>
      <c r="BD1876" s="183"/>
      <c r="BE1876" s="183"/>
      <c r="BF1876" s="183"/>
      <c r="BG1876" s="183"/>
      <c r="BH1876" s="183"/>
      <c r="BI1876" s="183"/>
      <c r="BJ1876" s="183"/>
      <c r="BK1876" s="183"/>
      <c r="BL1876" s="183"/>
      <c r="BM1876" s="183"/>
      <c r="BN1876" s="183"/>
      <c r="BO1876" s="183"/>
      <c r="BP1876" s="183"/>
      <c r="BQ1876" s="183"/>
      <c r="BR1876" s="183"/>
      <c r="BS1876" s="183"/>
      <c r="BT1876" s="183"/>
      <c r="BU1876" s="183"/>
      <c r="BV1876" s="183"/>
      <c r="BW1876" s="183"/>
      <c r="BX1876" s="183"/>
      <c r="BY1876" s="183"/>
      <c r="BZ1876" s="183"/>
      <c r="CA1876" s="183"/>
      <c r="CB1876" s="183"/>
      <c r="CC1876" s="183"/>
      <c r="CD1876" s="183"/>
      <c r="CE1876" s="183"/>
      <c r="CF1876" s="183"/>
      <c r="CG1876" s="183"/>
      <c r="CH1876" s="183"/>
      <c r="CI1876" s="183"/>
      <c r="CJ1876" s="183"/>
      <c r="CK1876" s="183"/>
      <c r="CL1876" s="183"/>
    </row>
    <row r="1877" spans="2:90" x14ac:dyDescent="0.4">
      <c r="B1877" s="168"/>
      <c r="C1877" s="193"/>
      <c r="D1877" s="193"/>
      <c r="E1877" s="193" t="s">
        <v>906</v>
      </c>
      <c r="F1877" s="193"/>
      <c r="G1877" s="193"/>
      <c r="H1877" s="193"/>
      <c r="I1877" s="194"/>
      <c r="J1877" s="194"/>
      <c r="K1877" s="195"/>
      <c r="L1877" s="195"/>
      <c r="M1877" s="195"/>
      <c r="N1877" s="195"/>
      <c r="O1877" s="195"/>
      <c r="P1877" s="195"/>
      <c r="R1877" s="195"/>
      <c r="S1877" s="183"/>
      <c r="T1877" s="183"/>
      <c r="U1877" s="183"/>
      <c r="V1877" s="183"/>
      <c r="W1877" s="183"/>
      <c r="X1877" s="183"/>
      <c r="Y1877" s="183"/>
      <c r="Z1877" s="183"/>
      <c r="AA1877" s="183"/>
      <c r="AB1877" s="183"/>
      <c r="AC1877" s="183"/>
      <c r="AD1877" s="183"/>
      <c r="AE1877" s="183"/>
      <c r="AF1877" s="183"/>
      <c r="AG1877" s="183"/>
      <c r="AH1877" s="183"/>
      <c r="AI1877" s="183"/>
      <c r="AJ1877" s="183"/>
      <c r="AK1877" s="183"/>
      <c r="AL1877" s="183"/>
      <c r="AM1877" s="183"/>
      <c r="AN1877" s="183"/>
      <c r="AO1877" s="183"/>
      <c r="AP1877" s="183"/>
      <c r="AQ1877" s="183"/>
      <c r="AR1877" s="183"/>
      <c r="AS1877" s="183"/>
      <c r="AT1877" s="183"/>
      <c r="AU1877" s="183"/>
      <c r="AV1877" s="183"/>
      <c r="AW1877" s="183"/>
      <c r="AX1877" s="183"/>
      <c r="AY1877" s="183"/>
      <c r="AZ1877" s="183"/>
      <c r="BA1877" s="183"/>
      <c r="BB1877" s="183"/>
      <c r="BC1877" s="183"/>
      <c r="BD1877" s="183"/>
      <c r="BE1877" s="183"/>
      <c r="BF1877" s="183"/>
      <c r="BG1877" s="183"/>
      <c r="BH1877" s="183"/>
      <c r="BI1877" s="183"/>
      <c r="BJ1877" s="183"/>
      <c r="BK1877" s="183"/>
      <c r="BL1877" s="183"/>
      <c r="BM1877" s="183"/>
      <c r="BN1877" s="183"/>
      <c r="BO1877" s="183"/>
      <c r="BP1877" s="183"/>
      <c r="BQ1877" s="183"/>
      <c r="BR1877" s="183"/>
      <c r="BS1877" s="183"/>
      <c r="BT1877" s="183"/>
      <c r="BU1877" s="183"/>
      <c r="BV1877" s="183"/>
      <c r="BW1877" s="183"/>
      <c r="BX1877" s="183"/>
      <c r="BY1877" s="183"/>
      <c r="BZ1877" s="183"/>
      <c r="CA1877" s="183"/>
      <c r="CB1877" s="183"/>
      <c r="CC1877" s="183"/>
      <c r="CD1877" s="183"/>
      <c r="CE1877" s="183"/>
      <c r="CF1877" s="183"/>
      <c r="CG1877" s="183"/>
      <c r="CH1877" s="183"/>
      <c r="CI1877" s="183"/>
      <c r="CJ1877" s="183"/>
      <c r="CK1877" s="183"/>
      <c r="CL1877" s="183"/>
    </row>
    <row r="1878" spans="2:90" x14ac:dyDescent="0.4">
      <c r="B1878" s="168"/>
      <c r="C1878" s="193"/>
      <c r="D1878" s="193"/>
      <c r="E1878" s="193" t="s">
        <v>906</v>
      </c>
      <c r="F1878" s="193"/>
      <c r="G1878" s="193"/>
      <c r="H1878" s="193"/>
      <c r="I1878" s="194"/>
      <c r="J1878" s="194"/>
      <c r="K1878" s="195"/>
      <c r="L1878" s="195"/>
      <c r="M1878" s="195"/>
      <c r="N1878" s="195"/>
      <c r="O1878" s="195"/>
      <c r="P1878" s="195"/>
      <c r="R1878" s="195"/>
      <c r="S1878" s="183"/>
      <c r="T1878" s="183"/>
      <c r="U1878" s="183"/>
      <c r="V1878" s="183"/>
      <c r="W1878" s="183"/>
      <c r="X1878" s="183"/>
      <c r="Y1878" s="183"/>
      <c r="Z1878" s="183"/>
      <c r="AA1878" s="183"/>
      <c r="AB1878" s="183"/>
      <c r="AC1878" s="183"/>
      <c r="AD1878" s="183"/>
      <c r="AE1878" s="183"/>
      <c r="AF1878" s="183"/>
      <c r="AG1878" s="183"/>
      <c r="AH1878" s="183"/>
      <c r="AI1878" s="183"/>
      <c r="AJ1878" s="183"/>
      <c r="AK1878" s="183"/>
      <c r="AL1878" s="183"/>
      <c r="AM1878" s="183"/>
      <c r="AN1878" s="183"/>
      <c r="AO1878" s="183"/>
      <c r="AP1878" s="183"/>
      <c r="AQ1878" s="183"/>
      <c r="AR1878" s="183"/>
      <c r="AS1878" s="183"/>
      <c r="AT1878" s="183"/>
      <c r="AU1878" s="183"/>
      <c r="AV1878" s="183"/>
      <c r="AW1878" s="183"/>
      <c r="AX1878" s="183"/>
      <c r="AY1878" s="183"/>
      <c r="AZ1878" s="183"/>
      <c r="BA1878" s="183"/>
      <c r="BB1878" s="183"/>
      <c r="BC1878" s="183"/>
      <c r="BD1878" s="183"/>
      <c r="BE1878" s="183"/>
      <c r="BF1878" s="183"/>
      <c r="BG1878" s="183"/>
      <c r="BH1878" s="183"/>
      <c r="BI1878" s="183"/>
      <c r="BJ1878" s="183"/>
      <c r="BK1878" s="183"/>
      <c r="BL1878" s="183"/>
      <c r="BM1878" s="183"/>
      <c r="BN1878" s="183"/>
      <c r="BO1878" s="183"/>
      <c r="BP1878" s="183"/>
      <c r="BQ1878" s="183"/>
      <c r="BR1878" s="183"/>
      <c r="BS1878" s="183"/>
      <c r="BT1878" s="183"/>
      <c r="BU1878" s="183"/>
      <c r="BV1878" s="183"/>
      <c r="BW1878" s="183"/>
      <c r="BX1878" s="183"/>
      <c r="BY1878" s="183"/>
      <c r="BZ1878" s="183"/>
      <c r="CA1878" s="183"/>
      <c r="CB1878" s="183"/>
      <c r="CC1878" s="183"/>
      <c r="CD1878" s="183"/>
      <c r="CE1878" s="183"/>
      <c r="CF1878" s="183"/>
      <c r="CG1878" s="183"/>
      <c r="CH1878" s="183"/>
      <c r="CI1878" s="183"/>
      <c r="CJ1878" s="183"/>
      <c r="CK1878" s="183"/>
      <c r="CL1878" s="183"/>
    </row>
    <row r="1879" spans="2:90" x14ac:dyDescent="0.4">
      <c r="B1879" s="168"/>
      <c r="C1879" s="193"/>
      <c r="D1879" s="193"/>
      <c r="E1879" s="193" t="s">
        <v>906</v>
      </c>
      <c r="F1879" s="193"/>
      <c r="G1879" s="193"/>
      <c r="H1879" s="193"/>
      <c r="I1879" s="194"/>
      <c r="J1879" s="194"/>
      <c r="K1879" s="195"/>
      <c r="L1879" s="195"/>
      <c r="M1879" s="195"/>
      <c r="N1879" s="195"/>
      <c r="O1879" s="195"/>
      <c r="P1879" s="195"/>
      <c r="R1879" s="195"/>
      <c r="S1879" s="183"/>
      <c r="T1879" s="183"/>
      <c r="U1879" s="183"/>
      <c r="V1879" s="183"/>
      <c r="W1879" s="183"/>
      <c r="X1879" s="183"/>
      <c r="Y1879" s="183"/>
      <c r="Z1879" s="183"/>
      <c r="AA1879" s="183"/>
      <c r="AB1879" s="183"/>
      <c r="AC1879" s="183"/>
      <c r="AD1879" s="183"/>
      <c r="AE1879" s="183"/>
      <c r="AF1879" s="183"/>
      <c r="AG1879" s="183"/>
      <c r="AH1879" s="183"/>
      <c r="AI1879" s="183"/>
      <c r="AJ1879" s="183"/>
      <c r="AK1879" s="183"/>
      <c r="AL1879" s="183"/>
      <c r="AM1879" s="183"/>
      <c r="AN1879" s="183"/>
      <c r="AO1879" s="183"/>
      <c r="AP1879" s="183"/>
      <c r="AQ1879" s="183"/>
      <c r="AR1879" s="183"/>
      <c r="AS1879" s="183"/>
      <c r="AT1879" s="183"/>
      <c r="AU1879" s="183"/>
      <c r="AV1879" s="183"/>
      <c r="AW1879" s="183"/>
      <c r="AX1879" s="183"/>
      <c r="AY1879" s="183"/>
      <c r="AZ1879" s="183"/>
      <c r="BA1879" s="183"/>
      <c r="BB1879" s="183"/>
      <c r="BC1879" s="183"/>
      <c r="BD1879" s="183"/>
      <c r="BE1879" s="183"/>
      <c r="BF1879" s="183"/>
      <c r="BG1879" s="183"/>
      <c r="BH1879" s="183"/>
      <c r="BI1879" s="183"/>
      <c r="BJ1879" s="183"/>
      <c r="BK1879" s="183"/>
      <c r="BL1879" s="183"/>
      <c r="BM1879" s="183"/>
      <c r="BN1879" s="183"/>
      <c r="BO1879" s="183"/>
      <c r="BP1879" s="183"/>
      <c r="BQ1879" s="183"/>
      <c r="BR1879" s="183"/>
      <c r="BS1879" s="183"/>
      <c r="BT1879" s="183"/>
      <c r="BU1879" s="183"/>
      <c r="BV1879" s="183"/>
      <c r="BW1879" s="183"/>
      <c r="BX1879" s="183"/>
      <c r="BY1879" s="183"/>
      <c r="BZ1879" s="183"/>
      <c r="CA1879" s="183"/>
      <c r="CB1879" s="183"/>
      <c r="CC1879" s="183"/>
      <c r="CD1879" s="183"/>
      <c r="CE1879" s="183"/>
      <c r="CF1879" s="183"/>
      <c r="CG1879" s="183"/>
      <c r="CH1879" s="183"/>
      <c r="CI1879" s="183"/>
      <c r="CJ1879" s="183"/>
      <c r="CK1879" s="183"/>
      <c r="CL1879" s="183"/>
    </row>
    <row r="1880" spans="2:90" x14ac:dyDescent="0.4">
      <c r="B1880" s="168"/>
      <c r="C1880" s="193"/>
      <c r="D1880" s="193"/>
      <c r="E1880" s="193" t="s">
        <v>906</v>
      </c>
      <c r="F1880" s="193"/>
      <c r="G1880" s="193"/>
      <c r="H1880" s="193"/>
      <c r="I1880" s="194"/>
      <c r="J1880" s="194"/>
      <c r="K1880" s="195"/>
      <c r="L1880" s="195"/>
      <c r="M1880" s="195"/>
      <c r="N1880" s="195"/>
      <c r="O1880" s="195"/>
      <c r="P1880" s="195"/>
      <c r="R1880" s="195"/>
      <c r="S1880" s="183"/>
      <c r="T1880" s="183"/>
      <c r="U1880" s="183"/>
      <c r="V1880" s="183"/>
      <c r="W1880" s="183"/>
      <c r="X1880" s="183"/>
      <c r="Y1880" s="183"/>
      <c r="Z1880" s="183"/>
      <c r="AA1880" s="183"/>
      <c r="AB1880" s="183"/>
      <c r="AC1880" s="183"/>
      <c r="AD1880" s="183"/>
      <c r="AE1880" s="183"/>
      <c r="AF1880" s="183"/>
      <c r="AG1880" s="183"/>
      <c r="AH1880" s="183"/>
      <c r="AI1880" s="183"/>
      <c r="AJ1880" s="183"/>
      <c r="AK1880" s="183"/>
      <c r="AL1880" s="183"/>
      <c r="AM1880" s="183"/>
      <c r="AN1880" s="183"/>
      <c r="AO1880" s="183"/>
      <c r="AP1880" s="183"/>
      <c r="AQ1880" s="183"/>
      <c r="AR1880" s="183"/>
      <c r="AS1880" s="183"/>
      <c r="AT1880" s="183"/>
      <c r="AU1880" s="183"/>
      <c r="AV1880" s="183"/>
      <c r="AW1880" s="183"/>
      <c r="AX1880" s="183"/>
      <c r="AY1880" s="183"/>
      <c r="AZ1880" s="183"/>
      <c r="BA1880" s="183"/>
      <c r="BB1880" s="183"/>
      <c r="BC1880" s="183"/>
      <c r="BD1880" s="183"/>
      <c r="BE1880" s="183"/>
      <c r="BF1880" s="183"/>
      <c r="BG1880" s="183"/>
      <c r="BH1880" s="183"/>
      <c r="BI1880" s="183"/>
      <c r="BJ1880" s="183"/>
      <c r="BK1880" s="183"/>
      <c r="BL1880" s="183"/>
      <c r="BM1880" s="183"/>
      <c r="BN1880" s="183"/>
      <c r="BO1880" s="183"/>
      <c r="BP1880" s="183"/>
      <c r="BQ1880" s="183"/>
      <c r="BR1880" s="183"/>
      <c r="BS1880" s="183"/>
      <c r="BT1880" s="183"/>
      <c r="BU1880" s="183"/>
      <c r="BV1880" s="183"/>
      <c r="BW1880" s="183"/>
      <c r="BX1880" s="183"/>
      <c r="BY1880" s="183"/>
      <c r="BZ1880" s="183"/>
      <c r="CA1880" s="183"/>
      <c r="CB1880" s="183"/>
      <c r="CC1880" s="183"/>
      <c r="CD1880" s="183"/>
      <c r="CE1880" s="183"/>
      <c r="CF1880" s="183"/>
      <c r="CG1880" s="183"/>
      <c r="CH1880" s="183"/>
      <c r="CI1880" s="183"/>
      <c r="CJ1880" s="183"/>
      <c r="CK1880" s="183"/>
      <c r="CL1880" s="183"/>
    </row>
    <row r="1881" spans="2:90" x14ac:dyDescent="0.4">
      <c r="B1881" s="168"/>
      <c r="C1881" s="193"/>
      <c r="D1881" s="193"/>
      <c r="E1881" s="193" t="s">
        <v>906</v>
      </c>
      <c r="F1881" s="193"/>
      <c r="G1881" s="193"/>
      <c r="H1881" s="193"/>
      <c r="I1881" s="194"/>
      <c r="J1881" s="194"/>
      <c r="K1881" s="195"/>
      <c r="L1881" s="195"/>
      <c r="M1881" s="195"/>
      <c r="N1881" s="195"/>
      <c r="O1881" s="195"/>
      <c r="P1881" s="195"/>
      <c r="R1881" s="195"/>
      <c r="S1881" s="183"/>
      <c r="T1881" s="183"/>
      <c r="U1881" s="183"/>
      <c r="V1881" s="183"/>
      <c r="W1881" s="183"/>
      <c r="X1881" s="183"/>
      <c r="Y1881" s="183"/>
      <c r="Z1881" s="183"/>
      <c r="AA1881" s="183"/>
      <c r="AB1881" s="183"/>
      <c r="AC1881" s="183"/>
      <c r="AD1881" s="183"/>
      <c r="AE1881" s="183"/>
      <c r="AF1881" s="183"/>
      <c r="AG1881" s="183"/>
      <c r="AH1881" s="183"/>
      <c r="AI1881" s="183"/>
      <c r="AJ1881" s="183"/>
      <c r="AK1881" s="183"/>
      <c r="AL1881" s="183"/>
      <c r="AM1881" s="183"/>
      <c r="AN1881" s="183"/>
      <c r="AO1881" s="183"/>
      <c r="AP1881" s="183"/>
      <c r="AQ1881" s="183"/>
      <c r="AR1881" s="183"/>
      <c r="AS1881" s="183"/>
      <c r="AT1881" s="183"/>
      <c r="AU1881" s="183"/>
      <c r="AV1881" s="183"/>
      <c r="AW1881" s="183"/>
      <c r="AX1881" s="183"/>
      <c r="AY1881" s="183"/>
      <c r="AZ1881" s="183"/>
      <c r="BA1881" s="183"/>
      <c r="BB1881" s="183"/>
      <c r="BC1881" s="183"/>
      <c r="BD1881" s="183"/>
      <c r="BE1881" s="183"/>
      <c r="BF1881" s="183"/>
      <c r="BG1881" s="183"/>
      <c r="BH1881" s="183"/>
      <c r="BI1881" s="183"/>
      <c r="BJ1881" s="183"/>
      <c r="BK1881" s="183"/>
      <c r="BL1881" s="183"/>
      <c r="BM1881" s="183"/>
      <c r="BN1881" s="183"/>
      <c r="BO1881" s="183"/>
      <c r="BP1881" s="183"/>
      <c r="BQ1881" s="183"/>
      <c r="BR1881" s="183"/>
      <c r="BS1881" s="183"/>
      <c r="BT1881" s="183"/>
      <c r="BU1881" s="183"/>
      <c r="BV1881" s="183"/>
      <c r="BW1881" s="183"/>
      <c r="BX1881" s="183"/>
      <c r="BY1881" s="183"/>
      <c r="BZ1881" s="183"/>
      <c r="CA1881" s="183"/>
      <c r="CB1881" s="183"/>
      <c r="CC1881" s="183"/>
      <c r="CD1881" s="183"/>
      <c r="CE1881" s="183"/>
      <c r="CF1881" s="183"/>
      <c r="CG1881" s="183"/>
      <c r="CH1881" s="183"/>
      <c r="CI1881" s="183"/>
      <c r="CJ1881" s="183"/>
      <c r="CK1881" s="183"/>
      <c r="CL1881" s="183"/>
    </row>
    <row r="1882" spans="2:90" x14ac:dyDescent="0.4">
      <c r="B1882" s="168"/>
      <c r="C1882" s="193"/>
      <c r="D1882" s="193"/>
      <c r="E1882" s="193" t="s">
        <v>906</v>
      </c>
      <c r="F1882" s="193"/>
      <c r="G1882" s="193"/>
      <c r="H1882" s="193"/>
      <c r="I1882" s="194"/>
      <c r="J1882" s="194"/>
      <c r="K1882" s="195"/>
      <c r="L1882" s="195"/>
      <c r="M1882" s="195"/>
      <c r="N1882" s="195"/>
      <c r="O1882" s="195"/>
      <c r="P1882" s="195"/>
      <c r="R1882" s="195"/>
      <c r="S1882" s="183"/>
      <c r="T1882" s="183"/>
      <c r="U1882" s="183"/>
      <c r="V1882" s="183"/>
      <c r="W1882" s="183"/>
      <c r="X1882" s="183"/>
      <c r="Y1882" s="183"/>
      <c r="Z1882" s="183"/>
      <c r="AA1882" s="183"/>
      <c r="AB1882" s="183"/>
      <c r="AC1882" s="183"/>
      <c r="AD1882" s="183"/>
      <c r="AE1882" s="183"/>
      <c r="AF1882" s="183"/>
      <c r="AG1882" s="183"/>
      <c r="AH1882" s="183"/>
      <c r="AI1882" s="183"/>
      <c r="AJ1882" s="183"/>
      <c r="AK1882" s="183"/>
      <c r="AL1882" s="183"/>
      <c r="AM1882" s="183"/>
      <c r="AN1882" s="183"/>
      <c r="AO1882" s="183"/>
      <c r="AP1882" s="183"/>
      <c r="AQ1882" s="183"/>
      <c r="AR1882" s="183"/>
      <c r="AS1882" s="183"/>
      <c r="AT1882" s="183"/>
      <c r="AU1882" s="183"/>
      <c r="AV1882" s="183"/>
      <c r="AW1882" s="183"/>
      <c r="AX1882" s="183"/>
      <c r="AY1882" s="183"/>
      <c r="AZ1882" s="183"/>
      <c r="BA1882" s="183"/>
      <c r="BB1882" s="183"/>
      <c r="BC1882" s="183"/>
      <c r="BD1882" s="183"/>
      <c r="BE1882" s="183"/>
      <c r="BF1882" s="183"/>
      <c r="BG1882" s="183"/>
      <c r="BH1882" s="183"/>
      <c r="BI1882" s="183"/>
      <c r="BJ1882" s="183"/>
      <c r="BK1882" s="183"/>
      <c r="BL1882" s="183"/>
      <c r="BM1882" s="183"/>
      <c r="BN1882" s="183"/>
      <c r="BO1882" s="183"/>
      <c r="BP1882" s="183"/>
      <c r="BQ1882" s="183"/>
      <c r="BR1882" s="183"/>
      <c r="BS1882" s="183"/>
      <c r="BT1882" s="183"/>
      <c r="BU1882" s="183"/>
      <c r="BV1882" s="183"/>
      <c r="BW1882" s="183"/>
      <c r="BX1882" s="183"/>
      <c r="BY1882" s="183"/>
      <c r="BZ1882" s="183"/>
      <c r="CA1882" s="183"/>
      <c r="CB1882" s="183"/>
      <c r="CC1882" s="183"/>
      <c r="CD1882" s="183"/>
      <c r="CE1882" s="183"/>
      <c r="CF1882" s="183"/>
      <c r="CG1882" s="183"/>
      <c r="CH1882" s="183"/>
      <c r="CI1882" s="183"/>
      <c r="CJ1882" s="183"/>
      <c r="CK1882" s="183"/>
      <c r="CL1882" s="183"/>
    </row>
    <row r="1883" spans="2:90" x14ac:dyDescent="0.4">
      <c r="B1883" s="168"/>
      <c r="C1883" s="193"/>
      <c r="D1883" s="193"/>
      <c r="E1883" s="193" t="s">
        <v>906</v>
      </c>
      <c r="F1883" s="193"/>
      <c r="G1883" s="193"/>
      <c r="H1883" s="193"/>
      <c r="I1883" s="194"/>
      <c r="J1883" s="194"/>
      <c r="K1883" s="195"/>
      <c r="L1883" s="195"/>
      <c r="M1883" s="195"/>
      <c r="N1883" s="195"/>
      <c r="O1883" s="195"/>
      <c r="P1883" s="195"/>
      <c r="R1883" s="195"/>
      <c r="S1883" s="183"/>
      <c r="T1883" s="183"/>
      <c r="U1883" s="183"/>
      <c r="V1883" s="183"/>
      <c r="W1883" s="183"/>
      <c r="X1883" s="183"/>
      <c r="Y1883" s="183"/>
      <c r="Z1883" s="183"/>
      <c r="AA1883" s="183"/>
      <c r="AB1883" s="183"/>
      <c r="AC1883" s="183"/>
      <c r="AD1883" s="183"/>
      <c r="AE1883" s="183"/>
      <c r="AF1883" s="183"/>
      <c r="AG1883" s="183"/>
      <c r="AH1883" s="183"/>
      <c r="AI1883" s="183"/>
      <c r="AJ1883" s="183"/>
      <c r="AK1883" s="183"/>
      <c r="AL1883" s="183"/>
      <c r="AM1883" s="183"/>
      <c r="AN1883" s="183"/>
      <c r="AO1883" s="183"/>
      <c r="AP1883" s="183"/>
      <c r="AQ1883" s="183"/>
      <c r="AR1883" s="183"/>
      <c r="AS1883" s="183"/>
      <c r="AT1883" s="183"/>
      <c r="AU1883" s="183"/>
      <c r="AV1883" s="183"/>
      <c r="AW1883" s="183"/>
      <c r="AX1883" s="183"/>
      <c r="AY1883" s="183"/>
      <c r="AZ1883" s="183"/>
      <c r="BA1883" s="183"/>
      <c r="BB1883" s="183"/>
      <c r="BC1883" s="183"/>
      <c r="BD1883" s="183"/>
      <c r="BE1883" s="183"/>
      <c r="BF1883" s="183"/>
      <c r="BG1883" s="183"/>
      <c r="BH1883" s="183"/>
      <c r="BI1883" s="183"/>
      <c r="BJ1883" s="183"/>
      <c r="BK1883" s="183"/>
      <c r="BL1883" s="183"/>
      <c r="BM1883" s="183"/>
      <c r="BN1883" s="183"/>
      <c r="BO1883" s="183"/>
      <c r="BP1883" s="183"/>
      <c r="BQ1883" s="183"/>
      <c r="BR1883" s="183"/>
      <c r="BS1883" s="183"/>
      <c r="BT1883" s="183"/>
      <c r="BU1883" s="183"/>
      <c r="BV1883" s="183"/>
      <c r="BW1883" s="183"/>
      <c r="BX1883" s="183"/>
      <c r="BY1883" s="183"/>
      <c r="BZ1883" s="183"/>
      <c r="CA1883" s="183"/>
      <c r="CB1883" s="183"/>
      <c r="CC1883" s="183"/>
      <c r="CD1883" s="183"/>
      <c r="CE1883" s="183"/>
      <c r="CF1883" s="183"/>
      <c r="CG1883" s="183"/>
      <c r="CH1883" s="183"/>
      <c r="CI1883" s="183"/>
      <c r="CJ1883" s="183"/>
      <c r="CK1883" s="183"/>
      <c r="CL1883" s="183"/>
    </row>
    <row r="1884" spans="2:90" x14ac:dyDescent="0.4">
      <c r="B1884" s="168"/>
      <c r="C1884" s="193"/>
      <c r="D1884" s="193"/>
      <c r="E1884" s="193" t="s">
        <v>906</v>
      </c>
      <c r="F1884" s="193"/>
      <c r="G1884" s="193"/>
      <c r="H1884" s="193"/>
      <c r="I1884" s="194"/>
      <c r="J1884" s="194"/>
      <c r="K1884" s="195"/>
      <c r="L1884" s="195"/>
      <c r="M1884" s="195"/>
      <c r="N1884" s="195"/>
      <c r="O1884" s="195"/>
      <c r="P1884" s="195"/>
      <c r="R1884" s="195"/>
      <c r="S1884" s="183"/>
      <c r="T1884" s="183"/>
      <c r="U1884" s="183"/>
      <c r="V1884" s="183"/>
      <c r="W1884" s="183"/>
      <c r="X1884" s="183"/>
      <c r="Y1884" s="183"/>
      <c r="Z1884" s="183"/>
      <c r="AA1884" s="183"/>
      <c r="AB1884" s="183"/>
      <c r="AC1884" s="183"/>
      <c r="AD1884" s="183"/>
      <c r="AE1884" s="183"/>
      <c r="AF1884" s="183"/>
      <c r="AG1884" s="183"/>
      <c r="AH1884" s="183"/>
      <c r="AI1884" s="183"/>
      <c r="AJ1884" s="183"/>
      <c r="AK1884" s="183"/>
      <c r="AL1884" s="183"/>
      <c r="AM1884" s="183"/>
      <c r="AN1884" s="183"/>
      <c r="AO1884" s="183"/>
      <c r="AP1884" s="183"/>
      <c r="AQ1884" s="183"/>
      <c r="AR1884" s="183"/>
      <c r="AS1884" s="183"/>
      <c r="AT1884" s="183"/>
      <c r="AU1884" s="183"/>
      <c r="AV1884" s="183"/>
      <c r="AW1884" s="183"/>
      <c r="AX1884" s="183"/>
      <c r="AY1884" s="183"/>
      <c r="AZ1884" s="183"/>
      <c r="BA1884" s="183"/>
      <c r="BB1884" s="183"/>
      <c r="BC1884" s="183"/>
      <c r="BD1884" s="183"/>
      <c r="BE1884" s="183"/>
      <c r="BF1884" s="183"/>
      <c r="BG1884" s="183"/>
      <c r="BH1884" s="183"/>
      <c r="BI1884" s="183"/>
      <c r="BJ1884" s="183"/>
      <c r="BK1884" s="183"/>
      <c r="BL1884" s="183"/>
      <c r="BM1884" s="183"/>
      <c r="BN1884" s="183"/>
      <c r="BO1884" s="183"/>
      <c r="BP1884" s="183"/>
      <c r="BQ1884" s="183"/>
      <c r="BR1884" s="183"/>
      <c r="BS1884" s="183"/>
      <c r="BT1884" s="183"/>
      <c r="BU1884" s="183"/>
      <c r="BV1884" s="183"/>
      <c r="BW1884" s="183"/>
      <c r="BX1884" s="183"/>
      <c r="BY1884" s="183"/>
      <c r="BZ1884" s="183"/>
      <c r="CA1884" s="183"/>
      <c r="CB1884" s="183"/>
      <c r="CC1884" s="183"/>
      <c r="CD1884" s="183"/>
      <c r="CE1884" s="183"/>
      <c r="CF1884" s="183"/>
      <c r="CG1884" s="183"/>
      <c r="CH1884" s="183"/>
      <c r="CI1884" s="183"/>
      <c r="CJ1884" s="183"/>
      <c r="CK1884" s="183"/>
      <c r="CL1884" s="183"/>
    </row>
    <row r="1885" spans="2:90" x14ac:dyDescent="0.4">
      <c r="B1885" s="168"/>
      <c r="C1885" s="193"/>
      <c r="D1885" s="193"/>
      <c r="E1885" s="193" t="s">
        <v>906</v>
      </c>
      <c r="F1885" s="193"/>
      <c r="G1885" s="193"/>
      <c r="H1885" s="193"/>
      <c r="I1885" s="194"/>
      <c r="J1885" s="194"/>
      <c r="K1885" s="195"/>
      <c r="L1885" s="195"/>
      <c r="M1885" s="195"/>
      <c r="N1885" s="195"/>
      <c r="O1885" s="195"/>
      <c r="P1885" s="195"/>
      <c r="R1885" s="195"/>
      <c r="S1885" s="183"/>
      <c r="T1885" s="183"/>
      <c r="U1885" s="183"/>
      <c r="V1885" s="183"/>
      <c r="W1885" s="183"/>
      <c r="X1885" s="183"/>
      <c r="Y1885" s="183"/>
      <c r="Z1885" s="183"/>
      <c r="AA1885" s="183"/>
      <c r="AB1885" s="183"/>
      <c r="AC1885" s="183"/>
      <c r="AD1885" s="183"/>
      <c r="AE1885" s="183"/>
      <c r="AF1885" s="183"/>
      <c r="AG1885" s="183"/>
      <c r="AH1885" s="183"/>
      <c r="AI1885" s="183"/>
      <c r="AJ1885" s="183"/>
      <c r="AK1885" s="183"/>
      <c r="AL1885" s="183"/>
      <c r="AM1885" s="183"/>
      <c r="AN1885" s="183"/>
      <c r="AO1885" s="183"/>
      <c r="AP1885" s="183"/>
      <c r="AQ1885" s="183"/>
      <c r="AR1885" s="183"/>
      <c r="AS1885" s="183"/>
      <c r="AT1885" s="183"/>
      <c r="AU1885" s="183"/>
      <c r="AV1885" s="183"/>
      <c r="AW1885" s="183"/>
      <c r="AX1885" s="183"/>
      <c r="AY1885" s="183"/>
      <c r="AZ1885" s="183"/>
      <c r="BA1885" s="183"/>
      <c r="BB1885" s="183"/>
      <c r="BC1885" s="183"/>
      <c r="BD1885" s="183"/>
      <c r="BE1885" s="183"/>
      <c r="BF1885" s="183"/>
      <c r="BG1885" s="183"/>
      <c r="BH1885" s="183"/>
      <c r="BI1885" s="183"/>
      <c r="BJ1885" s="183"/>
      <c r="BK1885" s="183"/>
      <c r="BL1885" s="183"/>
      <c r="BM1885" s="183"/>
      <c r="BN1885" s="183"/>
      <c r="BO1885" s="183"/>
      <c r="BP1885" s="183"/>
      <c r="BQ1885" s="183"/>
      <c r="BR1885" s="183"/>
      <c r="BS1885" s="183"/>
      <c r="BT1885" s="183"/>
      <c r="BU1885" s="183"/>
      <c r="BV1885" s="183"/>
      <c r="BW1885" s="183"/>
      <c r="BX1885" s="183"/>
      <c r="BY1885" s="183"/>
      <c r="BZ1885" s="183"/>
      <c r="CA1885" s="183"/>
      <c r="CB1885" s="183"/>
      <c r="CC1885" s="183"/>
      <c r="CD1885" s="183"/>
      <c r="CE1885" s="183"/>
      <c r="CF1885" s="183"/>
      <c r="CG1885" s="183"/>
      <c r="CH1885" s="183"/>
      <c r="CI1885" s="183"/>
      <c r="CJ1885" s="183"/>
      <c r="CK1885" s="183"/>
      <c r="CL1885" s="183"/>
    </row>
    <row r="1886" spans="2:90" x14ac:dyDescent="0.4">
      <c r="B1886" s="168"/>
      <c r="C1886" s="193"/>
      <c r="D1886" s="193"/>
      <c r="E1886" s="193" t="s">
        <v>906</v>
      </c>
      <c r="F1886" s="193"/>
      <c r="G1886" s="193"/>
      <c r="H1886" s="193"/>
      <c r="I1886" s="194"/>
      <c r="J1886" s="194"/>
      <c r="K1886" s="195"/>
      <c r="L1886" s="195"/>
      <c r="M1886" s="195"/>
      <c r="N1886" s="195"/>
      <c r="O1886" s="195"/>
      <c r="P1886" s="195"/>
      <c r="R1886" s="195"/>
      <c r="S1886" s="183"/>
      <c r="T1886" s="183"/>
      <c r="U1886" s="183"/>
      <c r="V1886" s="183"/>
      <c r="W1886" s="183"/>
      <c r="X1886" s="183"/>
      <c r="Y1886" s="183"/>
      <c r="Z1886" s="183"/>
      <c r="AA1886" s="183"/>
      <c r="AB1886" s="183"/>
      <c r="AC1886" s="183"/>
      <c r="AD1886" s="183"/>
      <c r="AE1886" s="183"/>
      <c r="AF1886" s="183"/>
      <c r="AG1886" s="183"/>
      <c r="AH1886" s="183"/>
      <c r="AI1886" s="183"/>
      <c r="AJ1886" s="183"/>
      <c r="AK1886" s="183"/>
      <c r="AL1886" s="183"/>
      <c r="AM1886" s="183"/>
      <c r="AN1886" s="183"/>
      <c r="AO1886" s="183"/>
      <c r="AP1886" s="183"/>
      <c r="AQ1886" s="183"/>
      <c r="AR1886" s="183"/>
      <c r="AS1886" s="183"/>
      <c r="AT1886" s="183"/>
      <c r="AU1886" s="183"/>
      <c r="AV1886" s="183"/>
      <c r="AW1886" s="183"/>
      <c r="AX1886" s="183"/>
      <c r="AY1886" s="183"/>
      <c r="AZ1886" s="183"/>
      <c r="BA1886" s="183"/>
      <c r="BB1886" s="183"/>
      <c r="BC1886" s="183"/>
      <c r="BD1886" s="183"/>
      <c r="BE1886" s="183"/>
      <c r="BF1886" s="183"/>
      <c r="BG1886" s="183"/>
      <c r="BH1886" s="183"/>
      <c r="BI1886" s="183"/>
      <c r="BJ1886" s="183"/>
      <c r="BK1886" s="183"/>
      <c r="BL1886" s="183"/>
      <c r="BM1886" s="183"/>
      <c r="BN1886" s="183"/>
      <c r="BO1886" s="183"/>
      <c r="BP1886" s="183"/>
      <c r="BQ1886" s="183"/>
      <c r="BR1886" s="183"/>
      <c r="BS1886" s="183"/>
      <c r="BT1886" s="183"/>
      <c r="BU1886" s="183"/>
      <c r="BV1886" s="183"/>
      <c r="BW1886" s="183"/>
      <c r="BX1886" s="183"/>
      <c r="BY1886" s="183"/>
      <c r="BZ1886" s="183"/>
      <c r="CA1886" s="183"/>
      <c r="CB1886" s="183"/>
      <c r="CC1886" s="183"/>
      <c r="CD1886" s="183"/>
      <c r="CE1886" s="183"/>
      <c r="CF1886" s="183"/>
      <c r="CG1886" s="183"/>
      <c r="CH1886" s="183"/>
      <c r="CI1886" s="183"/>
      <c r="CJ1886" s="183"/>
      <c r="CK1886" s="183"/>
      <c r="CL1886" s="183"/>
    </row>
    <row r="1887" spans="2:90" x14ac:dyDescent="0.4">
      <c r="B1887" s="168"/>
      <c r="C1887" s="193"/>
      <c r="D1887" s="193"/>
      <c r="E1887" s="193" t="s">
        <v>906</v>
      </c>
      <c r="F1887" s="193"/>
      <c r="G1887" s="193"/>
      <c r="H1887" s="193"/>
      <c r="I1887" s="194"/>
      <c r="J1887" s="194"/>
      <c r="K1887" s="195"/>
      <c r="L1887" s="195"/>
      <c r="M1887" s="195"/>
      <c r="N1887" s="195"/>
      <c r="O1887" s="195"/>
      <c r="P1887" s="195"/>
      <c r="R1887" s="195"/>
      <c r="S1887" s="183"/>
      <c r="T1887" s="183"/>
      <c r="U1887" s="183"/>
      <c r="V1887" s="183"/>
      <c r="W1887" s="183"/>
      <c r="X1887" s="183"/>
      <c r="Y1887" s="183"/>
      <c r="Z1887" s="183"/>
      <c r="AA1887" s="183"/>
      <c r="AB1887" s="183"/>
      <c r="AC1887" s="183"/>
      <c r="AD1887" s="183"/>
      <c r="AE1887" s="183"/>
      <c r="AF1887" s="183"/>
      <c r="AG1887" s="183"/>
      <c r="AH1887" s="183"/>
      <c r="AI1887" s="183"/>
      <c r="AJ1887" s="183"/>
      <c r="AK1887" s="183"/>
      <c r="AL1887" s="183"/>
      <c r="AM1887" s="183"/>
      <c r="AN1887" s="183"/>
      <c r="AO1887" s="183"/>
      <c r="AP1887" s="183"/>
      <c r="AQ1887" s="183"/>
      <c r="AR1887" s="183"/>
      <c r="AS1887" s="183"/>
      <c r="AT1887" s="183"/>
      <c r="AU1887" s="183"/>
      <c r="AV1887" s="183"/>
      <c r="AW1887" s="183"/>
      <c r="AX1887" s="183"/>
      <c r="AY1887" s="183"/>
      <c r="AZ1887" s="183"/>
      <c r="BA1887" s="183"/>
      <c r="BB1887" s="183"/>
      <c r="BC1887" s="183"/>
      <c r="BD1887" s="183"/>
      <c r="BE1887" s="183"/>
      <c r="BF1887" s="183"/>
      <c r="BG1887" s="183"/>
      <c r="BH1887" s="183"/>
      <c r="BI1887" s="183"/>
      <c r="BJ1887" s="183"/>
      <c r="BK1887" s="183"/>
      <c r="BL1887" s="183"/>
      <c r="BM1887" s="183"/>
      <c r="BN1887" s="183"/>
      <c r="BO1887" s="183"/>
      <c r="BP1887" s="183"/>
      <c r="BQ1887" s="183"/>
      <c r="BR1887" s="183"/>
      <c r="BS1887" s="183"/>
      <c r="BT1887" s="183"/>
      <c r="BU1887" s="183"/>
      <c r="BV1887" s="183"/>
      <c r="BW1887" s="183"/>
      <c r="BX1887" s="183"/>
      <c r="BY1887" s="183"/>
      <c r="BZ1887" s="183"/>
      <c r="CA1887" s="183"/>
      <c r="CB1887" s="183"/>
      <c r="CC1887" s="183"/>
      <c r="CD1887" s="183"/>
      <c r="CE1887" s="183"/>
      <c r="CF1887" s="183"/>
      <c r="CG1887" s="183"/>
      <c r="CH1887" s="183"/>
      <c r="CI1887" s="183"/>
      <c r="CJ1887" s="183"/>
      <c r="CK1887" s="183"/>
      <c r="CL1887" s="183"/>
    </row>
    <row r="1888" spans="2:90" x14ac:dyDescent="0.4">
      <c r="B1888" s="168"/>
      <c r="C1888" s="193"/>
      <c r="D1888" s="193"/>
      <c r="E1888" s="193" t="s">
        <v>906</v>
      </c>
      <c r="F1888" s="193"/>
      <c r="G1888" s="193"/>
      <c r="H1888" s="193"/>
      <c r="I1888" s="194"/>
      <c r="J1888" s="194"/>
      <c r="K1888" s="195"/>
      <c r="L1888" s="195"/>
      <c r="M1888" s="195"/>
      <c r="N1888" s="195"/>
      <c r="O1888" s="195"/>
      <c r="P1888" s="195"/>
      <c r="R1888" s="195"/>
      <c r="S1888" s="183"/>
      <c r="T1888" s="183"/>
      <c r="U1888" s="183"/>
      <c r="V1888" s="183"/>
      <c r="W1888" s="183"/>
      <c r="X1888" s="183"/>
      <c r="Y1888" s="183"/>
      <c r="Z1888" s="183"/>
      <c r="AA1888" s="183"/>
      <c r="AB1888" s="183"/>
      <c r="AC1888" s="183"/>
      <c r="AD1888" s="183"/>
      <c r="AE1888" s="183"/>
      <c r="AF1888" s="183"/>
      <c r="AG1888" s="183"/>
      <c r="AH1888" s="183"/>
      <c r="AI1888" s="183"/>
      <c r="AJ1888" s="183"/>
      <c r="AK1888" s="183"/>
      <c r="AL1888" s="183"/>
      <c r="AM1888" s="183"/>
      <c r="AN1888" s="183"/>
      <c r="AO1888" s="183"/>
      <c r="AP1888" s="183"/>
      <c r="AQ1888" s="183"/>
      <c r="AR1888" s="183"/>
      <c r="AS1888" s="183"/>
      <c r="AT1888" s="183"/>
      <c r="AU1888" s="183"/>
      <c r="AV1888" s="183"/>
      <c r="AW1888" s="183"/>
      <c r="AX1888" s="183"/>
      <c r="AY1888" s="183"/>
      <c r="AZ1888" s="183"/>
      <c r="BA1888" s="183"/>
      <c r="BB1888" s="183"/>
      <c r="BC1888" s="183"/>
      <c r="BD1888" s="183"/>
      <c r="BE1888" s="183"/>
      <c r="BF1888" s="183"/>
      <c r="BG1888" s="183"/>
      <c r="BH1888" s="183"/>
      <c r="BI1888" s="183"/>
      <c r="BJ1888" s="183"/>
      <c r="BK1888" s="183"/>
      <c r="BL1888" s="183"/>
      <c r="BM1888" s="183"/>
      <c r="BN1888" s="183"/>
      <c r="BO1888" s="183"/>
      <c r="BP1888" s="183"/>
      <c r="BQ1888" s="183"/>
      <c r="BR1888" s="183"/>
      <c r="BS1888" s="183"/>
      <c r="BT1888" s="183"/>
      <c r="BU1888" s="183"/>
      <c r="BV1888" s="183"/>
      <c r="BW1888" s="183"/>
      <c r="BX1888" s="183"/>
      <c r="BY1888" s="183"/>
      <c r="BZ1888" s="183"/>
      <c r="CA1888" s="183"/>
      <c r="CB1888" s="183"/>
      <c r="CC1888" s="183"/>
      <c r="CD1888" s="183"/>
      <c r="CE1888" s="183"/>
      <c r="CF1888" s="183"/>
      <c r="CG1888" s="183"/>
      <c r="CH1888" s="183"/>
      <c r="CI1888" s="183"/>
      <c r="CJ1888" s="183"/>
      <c r="CK1888" s="183"/>
      <c r="CL1888" s="183"/>
    </row>
    <row r="1889" spans="2:90" x14ac:dyDescent="0.4">
      <c r="B1889" s="168"/>
      <c r="C1889" s="193"/>
      <c r="D1889" s="193"/>
      <c r="E1889" s="193" t="s">
        <v>906</v>
      </c>
      <c r="F1889" s="193"/>
      <c r="G1889" s="193"/>
      <c r="H1889" s="193"/>
      <c r="I1889" s="194"/>
      <c r="J1889" s="194"/>
      <c r="K1889" s="195"/>
      <c r="L1889" s="195"/>
      <c r="M1889" s="195"/>
      <c r="N1889" s="195"/>
      <c r="O1889" s="195"/>
      <c r="P1889" s="195"/>
      <c r="R1889" s="195"/>
      <c r="S1889" s="183"/>
      <c r="T1889" s="183"/>
      <c r="U1889" s="183"/>
      <c r="V1889" s="183"/>
      <c r="W1889" s="183"/>
      <c r="X1889" s="183"/>
      <c r="Y1889" s="183"/>
      <c r="Z1889" s="183"/>
      <c r="AA1889" s="183"/>
      <c r="AB1889" s="183"/>
      <c r="AC1889" s="183"/>
      <c r="AD1889" s="183"/>
      <c r="AE1889" s="183"/>
      <c r="AF1889" s="183"/>
      <c r="AG1889" s="183"/>
      <c r="AH1889" s="183"/>
      <c r="AI1889" s="183"/>
      <c r="AJ1889" s="183"/>
      <c r="AK1889" s="183"/>
      <c r="AL1889" s="183"/>
      <c r="AM1889" s="183"/>
      <c r="AN1889" s="183"/>
      <c r="AO1889" s="183"/>
      <c r="AP1889" s="183"/>
      <c r="AQ1889" s="183"/>
      <c r="AR1889" s="183"/>
      <c r="AS1889" s="183"/>
      <c r="AT1889" s="183"/>
      <c r="AU1889" s="183"/>
      <c r="AV1889" s="183"/>
      <c r="AW1889" s="183"/>
      <c r="AX1889" s="183"/>
      <c r="AY1889" s="183"/>
      <c r="AZ1889" s="183"/>
      <c r="BA1889" s="183"/>
      <c r="BB1889" s="183"/>
      <c r="BC1889" s="183"/>
      <c r="BD1889" s="183"/>
      <c r="BE1889" s="183"/>
      <c r="BF1889" s="183"/>
      <c r="BG1889" s="183"/>
      <c r="BH1889" s="183"/>
      <c r="BI1889" s="183"/>
      <c r="BJ1889" s="183"/>
      <c r="BK1889" s="183"/>
      <c r="BL1889" s="183"/>
      <c r="BM1889" s="183"/>
      <c r="BN1889" s="183"/>
      <c r="BO1889" s="183"/>
      <c r="BP1889" s="183"/>
      <c r="BQ1889" s="183"/>
      <c r="BR1889" s="183"/>
      <c r="BS1889" s="183"/>
      <c r="BT1889" s="183"/>
      <c r="BU1889" s="183"/>
      <c r="BV1889" s="183"/>
      <c r="BW1889" s="183"/>
      <c r="BX1889" s="183"/>
      <c r="BY1889" s="183"/>
      <c r="BZ1889" s="183"/>
      <c r="CA1889" s="183"/>
      <c r="CB1889" s="183"/>
      <c r="CC1889" s="183"/>
      <c r="CD1889" s="183"/>
      <c r="CE1889" s="183"/>
      <c r="CF1889" s="183"/>
      <c r="CG1889" s="183"/>
      <c r="CH1889" s="183"/>
      <c r="CI1889" s="183"/>
      <c r="CJ1889" s="183"/>
      <c r="CK1889" s="183"/>
      <c r="CL1889" s="183"/>
    </row>
    <row r="1890" spans="2:90" x14ac:dyDescent="0.4">
      <c r="B1890" s="168"/>
      <c r="C1890" s="193"/>
      <c r="D1890" s="193"/>
      <c r="E1890" s="193" t="s">
        <v>906</v>
      </c>
      <c r="F1890" s="193"/>
      <c r="G1890" s="193"/>
      <c r="H1890" s="193"/>
      <c r="I1890" s="194"/>
      <c r="J1890" s="194"/>
      <c r="K1890" s="195"/>
      <c r="L1890" s="195"/>
      <c r="M1890" s="195"/>
      <c r="N1890" s="195"/>
      <c r="O1890" s="195"/>
      <c r="P1890" s="195"/>
      <c r="R1890" s="195"/>
      <c r="S1890" s="183"/>
      <c r="T1890" s="183"/>
      <c r="U1890" s="183"/>
      <c r="V1890" s="183"/>
      <c r="W1890" s="183"/>
      <c r="X1890" s="183"/>
      <c r="Y1890" s="183"/>
      <c r="Z1890" s="183"/>
      <c r="AA1890" s="183"/>
      <c r="AB1890" s="183"/>
      <c r="AC1890" s="183"/>
      <c r="AD1890" s="183"/>
      <c r="AE1890" s="183"/>
      <c r="AF1890" s="183"/>
      <c r="AG1890" s="183"/>
      <c r="AH1890" s="183"/>
      <c r="AI1890" s="183"/>
      <c r="AJ1890" s="183"/>
      <c r="AK1890" s="183"/>
      <c r="AL1890" s="183"/>
      <c r="AM1890" s="183"/>
      <c r="AN1890" s="183"/>
      <c r="AO1890" s="183"/>
      <c r="AP1890" s="183"/>
      <c r="AQ1890" s="183"/>
      <c r="AR1890" s="183"/>
      <c r="AS1890" s="183"/>
      <c r="AT1890" s="183"/>
      <c r="AU1890" s="183"/>
      <c r="AV1890" s="183"/>
      <c r="AW1890" s="183"/>
      <c r="AX1890" s="183"/>
      <c r="AY1890" s="183"/>
      <c r="AZ1890" s="183"/>
      <c r="BA1890" s="183"/>
      <c r="BB1890" s="183"/>
      <c r="BC1890" s="183"/>
      <c r="BD1890" s="183"/>
      <c r="BE1890" s="183"/>
      <c r="BF1890" s="183"/>
      <c r="BG1890" s="183"/>
      <c r="BH1890" s="183"/>
      <c r="BI1890" s="183"/>
      <c r="BJ1890" s="183"/>
      <c r="BK1890" s="183"/>
      <c r="BL1890" s="183"/>
      <c r="BM1890" s="183"/>
      <c r="BN1890" s="183"/>
      <c r="BO1890" s="183"/>
      <c r="BP1890" s="183"/>
      <c r="BQ1890" s="183"/>
      <c r="BR1890" s="183"/>
      <c r="BS1890" s="183"/>
      <c r="BT1890" s="183"/>
      <c r="BU1890" s="183"/>
      <c r="BV1890" s="183"/>
      <c r="BW1890" s="183"/>
      <c r="BX1890" s="183"/>
      <c r="BY1890" s="183"/>
      <c r="BZ1890" s="183"/>
      <c r="CA1890" s="183"/>
      <c r="CB1890" s="183"/>
      <c r="CC1890" s="183"/>
      <c r="CD1890" s="183"/>
      <c r="CE1890" s="183"/>
      <c r="CF1890" s="183"/>
      <c r="CG1890" s="183"/>
      <c r="CH1890" s="183"/>
      <c r="CI1890" s="183"/>
      <c r="CJ1890" s="183"/>
      <c r="CK1890" s="183"/>
      <c r="CL1890" s="183"/>
    </row>
    <row r="1891" spans="2:90" x14ac:dyDescent="0.4">
      <c r="B1891" s="168"/>
      <c r="C1891" s="193"/>
      <c r="D1891" s="193"/>
      <c r="E1891" s="193" t="s">
        <v>906</v>
      </c>
      <c r="F1891" s="193"/>
      <c r="G1891" s="193"/>
      <c r="H1891" s="193"/>
      <c r="I1891" s="194"/>
      <c r="J1891" s="194"/>
      <c r="K1891" s="195"/>
      <c r="L1891" s="195"/>
      <c r="M1891" s="195"/>
      <c r="N1891" s="195"/>
      <c r="O1891" s="195"/>
      <c r="P1891" s="195"/>
      <c r="R1891" s="195"/>
      <c r="S1891" s="183"/>
      <c r="T1891" s="183"/>
      <c r="U1891" s="183"/>
      <c r="V1891" s="183"/>
      <c r="W1891" s="183"/>
      <c r="X1891" s="183"/>
      <c r="Y1891" s="183"/>
      <c r="Z1891" s="183"/>
      <c r="AA1891" s="183"/>
      <c r="AB1891" s="183"/>
      <c r="AC1891" s="183"/>
      <c r="AD1891" s="183"/>
      <c r="AE1891" s="183"/>
      <c r="AF1891" s="183"/>
      <c r="AG1891" s="183"/>
      <c r="AH1891" s="183"/>
      <c r="AI1891" s="183"/>
      <c r="AJ1891" s="183"/>
      <c r="AK1891" s="183"/>
      <c r="AL1891" s="183"/>
      <c r="AM1891" s="183"/>
      <c r="AN1891" s="183"/>
      <c r="AO1891" s="183"/>
      <c r="AP1891" s="183"/>
      <c r="AQ1891" s="183"/>
      <c r="AR1891" s="183"/>
      <c r="AS1891" s="183"/>
      <c r="AT1891" s="183"/>
      <c r="AU1891" s="183"/>
      <c r="AV1891" s="183"/>
      <c r="AW1891" s="183"/>
      <c r="AX1891" s="183"/>
      <c r="AY1891" s="183"/>
      <c r="AZ1891" s="183"/>
      <c r="BA1891" s="183"/>
      <c r="BB1891" s="183"/>
      <c r="BC1891" s="183"/>
      <c r="BD1891" s="183"/>
      <c r="BE1891" s="183"/>
      <c r="BF1891" s="183"/>
      <c r="BG1891" s="183"/>
      <c r="BH1891" s="183"/>
      <c r="BI1891" s="183"/>
      <c r="BJ1891" s="183"/>
      <c r="BK1891" s="183"/>
      <c r="BL1891" s="183"/>
      <c r="BM1891" s="183"/>
      <c r="BN1891" s="183"/>
      <c r="BO1891" s="183"/>
      <c r="BP1891" s="183"/>
      <c r="BQ1891" s="183"/>
      <c r="BR1891" s="183"/>
      <c r="BS1891" s="183"/>
      <c r="BT1891" s="183"/>
      <c r="BU1891" s="183"/>
      <c r="BV1891" s="183"/>
      <c r="BW1891" s="183"/>
      <c r="BX1891" s="183"/>
      <c r="BY1891" s="183"/>
      <c r="BZ1891" s="183"/>
      <c r="CA1891" s="183"/>
      <c r="CB1891" s="183"/>
      <c r="CC1891" s="183"/>
      <c r="CD1891" s="183"/>
      <c r="CE1891" s="183"/>
      <c r="CF1891" s="183"/>
      <c r="CG1891" s="183"/>
      <c r="CH1891" s="183"/>
      <c r="CI1891" s="183"/>
      <c r="CJ1891" s="183"/>
      <c r="CK1891" s="183"/>
      <c r="CL1891" s="183"/>
    </row>
    <row r="1892" spans="2:90" x14ac:dyDescent="0.4">
      <c r="B1892" s="168"/>
      <c r="C1892" s="193"/>
      <c r="D1892" s="193"/>
      <c r="E1892" s="193" t="s">
        <v>906</v>
      </c>
      <c r="F1892" s="193"/>
      <c r="G1892" s="193"/>
      <c r="H1892" s="193"/>
      <c r="I1892" s="194"/>
      <c r="J1892" s="194"/>
      <c r="K1892" s="195"/>
      <c r="L1892" s="195"/>
      <c r="M1892" s="195"/>
      <c r="N1892" s="195"/>
      <c r="O1892" s="195"/>
      <c r="P1892" s="195"/>
      <c r="R1892" s="195"/>
      <c r="S1892" s="183"/>
      <c r="T1892" s="183"/>
      <c r="U1892" s="183"/>
      <c r="V1892" s="183"/>
      <c r="W1892" s="183"/>
      <c r="X1892" s="183"/>
      <c r="Y1892" s="183"/>
      <c r="Z1892" s="183"/>
      <c r="AA1892" s="183"/>
      <c r="AB1892" s="183"/>
      <c r="AC1892" s="183"/>
      <c r="AD1892" s="183"/>
      <c r="AE1892" s="183"/>
      <c r="AF1892" s="183"/>
      <c r="AG1892" s="183"/>
      <c r="AH1892" s="183"/>
      <c r="AI1892" s="183"/>
      <c r="AJ1892" s="183"/>
      <c r="AK1892" s="183"/>
      <c r="AL1892" s="183"/>
      <c r="AM1892" s="183"/>
      <c r="AN1892" s="183"/>
      <c r="AO1892" s="183"/>
      <c r="AP1892" s="183"/>
      <c r="AQ1892" s="183"/>
      <c r="AR1892" s="183"/>
      <c r="AS1892" s="183"/>
      <c r="AT1892" s="183"/>
      <c r="AU1892" s="183"/>
      <c r="AV1892" s="183"/>
      <c r="AW1892" s="183"/>
      <c r="AX1892" s="183"/>
      <c r="AY1892" s="183"/>
      <c r="AZ1892" s="183"/>
      <c r="BA1892" s="183"/>
      <c r="BB1892" s="183"/>
      <c r="BC1892" s="183"/>
      <c r="BD1892" s="183"/>
      <c r="BE1892" s="183"/>
      <c r="BF1892" s="183"/>
      <c r="BG1892" s="183"/>
      <c r="BH1892" s="183"/>
      <c r="BI1892" s="183"/>
      <c r="BJ1892" s="183"/>
      <c r="BK1892" s="183"/>
      <c r="BL1892" s="183"/>
      <c r="BM1892" s="183"/>
      <c r="BN1892" s="183"/>
      <c r="BO1892" s="183"/>
      <c r="BP1892" s="183"/>
      <c r="BQ1892" s="183"/>
      <c r="BR1892" s="183"/>
      <c r="BS1892" s="183"/>
      <c r="BT1892" s="183"/>
      <c r="BU1892" s="183"/>
      <c r="BV1892" s="183"/>
      <c r="BW1892" s="183"/>
      <c r="BX1892" s="183"/>
      <c r="BY1892" s="183"/>
      <c r="BZ1892" s="183"/>
      <c r="CA1892" s="183"/>
      <c r="CB1892" s="183"/>
      <c r="CC1892" s="183"/>
      <c r="CD1892" s="183"/>
      <c r="CE1892" s="183"/>
      <c r="CF1892" s="183"/>
      <c r="CG1892" s="183"/>
      <c r="CH1892" s="183"/>
      <c r="CI1892" s="183"/>
      <c r="CJ1892" s="183"/>
      <c r="CK1892" s="183"/>
      <c r="CL1892" s="183"/>
    </row>
    <row r="1893" spans="2:90" x14ac:dyDescent="0.4">
      <c r="B1893" s="168"/>
      <c r="C1893" s="193"/>
      <c r="D1893" s="193"/>
      <c r="E1893" s="193" t="s">
        <v>906</v>
      </c>
      <c r="F1893" s="193"/>
      <c r="G1893" s="193"/>
      <c r="H1893" s="193"/>
      <c r="I1893" s="194"/>
      <c r="J1893" s="194"/>
      <c r="K1893" s="195"/>
      <c r="L1893" s="195"/>
      <c r="M1893" s="195"/>
      <c r="N1893" s="195"/>
      <c r="O1893" s="195"/>
      <c r="P1893" s="195"/>
      <c r="R1893" s="195"/>
      <c r="S1893" s="183"/>
      <c r="T1893" s="183"/>
      <c r="U1893" s="183"/>
      <c r="V1893" s="183"/>
      <c r="W1893" s="183"/>
      <c r="X1893" s="183"/>
      <c r="Y1893" s="183"/>
      <c r="Z1893" s="183"/>
      <c r="AA1893" s="183"/>
      <c r="AB1893" s="183"/>
      <c r="AC1893" s="183"/>
      <c r="AD1893" s="183"/>
      <c r="AE1893" s="183"/>
      <c r="AF1893" s="183"/>
      <c r="AG1893" s="183"/>
      <c r="AH1893" s="183"/>
      <c r="AI1893" s="183"/>
      <c r="AJ1893" s="183"/>
      <c r="AK1893" s="183"/>
      <c r="AL1893" s="183"/>
      <c r="AM1893" s="183"/>
      <c r="AN1893" s="183"/>
      <c r="AO1893" s="183"/>
      <c r="AP1893" s="183"/>
      <c r="AQ1893" s="183"/>
      <c r="AR1893" s="183"/>
      <c r="AS1893" s="183"/>
      <c r="AT1893" s="183"/>
      <c r="AU1893" s="183"/>
      <c r="AV1893" s="183"/>
      <c r="AW1893" s="183"/>
      <c r="AX1893" s="183"/>
      <c r="AY1893" s="183"/>
      <c r="AZ1893" s="183"/>
      <c r="BA1893" s="183"/>
      <c r="BB1893" s="183"/>
      <c r="BC1893" s="183"/>
      <c r="BD1893" s="183"/>
      <c r="BE1893" s="183"/>
      <c r="BF1893" s="183"/>
      <c r="BG1893" s="183"/>
      <c r="BH1893" s="183"/>
      <c r="BI1893" s="183"/>
      <c r="BJ1893" s="183"/>
      <c r="BK1893" s="183"/>
      <c r="BL1893" s="183"/>
      <c r="BM1893" s="183"/>
      <c r="BN1893" s="183"/>
      <c r="BO1893" s="183"/>
      <c r="BP1893" s="183"/>
      <c r="BQ1893" s="183"/>
      <c r="BR1893" s="183"/>
      <c r="BS1893" s="183"/>
      <c r="BT1893" s="183"/>
      <c r="BU1893" s="183"/>
      <c r="BV1893" s="183"/>
      <c r="BW1893" s="183"/>
      <c r="BX1893" s="183"/>
      <c r="BY1893" s="183"/>
      <c r="BZ1893" s="183"/>
      <c r="CA1893" s="183"/>
      <c r="CB1893" s="183"/>
      <c r="CC1893" s="183"/>
      <c r="CD1893" s="183"/>
      <c r="CE1893" s="183"/>
      <c r="CF1893" s="183"/>
      <c r="CG1893" s="183"/>
      <c r="CH1893" s="183"/>
      <c r="CI1893" s="183"/>
      <c r="CJ1893" s="183"/>
      <c r="CK1893" s="183"/>
      <c r="CL1893" s="183"/>
    </row>
    <row r="1894" spans="2:90" x14ac:dyDescent="0.4">
      <c r="B1894" s="168"/>
      <c r="C1894" s="193"/>
      <c r="D1894" s="193"/>
      <c r="E1894" s="193" t="s">
        <v>906</v>
      </c>
      <c r="F1894" s="193"/>
      <c r="G1894" s="193"/>
      <c r="H1894" s="193"/>
      <c r="I1894" s="194"/>
      <c r="J1894" s="194"/>
      <c r="K1894" s="195"/>
      <c r="L1894" s="195"/>
      <c r="M1894" s="195"/>
      <c r="N1894" s="195"/>
      <c r="O1894" s="195"/>
      <c r="P1894" s="195"/>
      <c r="R1894" s="195"/>
      <c r="S1894" s="183"/>
      <c r="T1894" s="183"/>
      <c r="U1894" s="183"/>
      <c r="V1894" s="183"/>
      <c r="W1894" s="183"/>
      <c r="X1894" s="183"/>
      <c r="Y1894" s="183"/>
      <c r="Z1894" s="183"/>
      <c r="AA1894" s="183"/>
      <c r="AB1894" s="183"/>
      <c r="AC1894" s="183"/>
      <c r="AD1894" s="183"/>
      <c r="AE1894" s="183"/>
      <c r="AF1894" s="183"/>
      <c r="AG1894" s="183"/>
      <c r="AH1894" s="183"/>
      <c r="AI1894" s="183"/>
      <c r="AJ1894" s="183"/>
      <c r="AK1894" s="183"/>
      <c r="AL1894" s="183"/>
      <c r="AM1894" s="183"/>
      <c r="AN1894" s="183"/>
      <c r="AO1894" s="183"/>
      <c r="AP1894" s="183"/>
      <c r="AQ1894" s="183"/>
      <c r="AR1894" s="183"/>
      <c r="AS1894" s="183"/>
      <c r="AT1894" s="183"/>
      <c r="AU1894" s="183"/>
      <c r="AV1894" s="183"/>
      <c r="AW1894" s="183"/>
      <c r="AX1894" s="183"/>
      <c r="AY1894" s="183"/>
      <c r="AZ1894" s="183"/>
      <c r="BA1894" s="183"/>
      <c r="BB1894" s="183"/>
      <c r="BC1894" s="183"/>
      <c r="BD1894" s="183"/>
      <c r="BE1894" s="183"/>
      <c r="BF1894" s="183"/>
      <c r="BG1894" s="183"/>
      <c r="BH1894" s="183"/>
      <c r="BI1894" s="183"/>
      <c r="BJ1894" s="183"/>
      <c r="BK1894" s="183"/>
      <c r="BL1894" s="183"/>
      <c r="BM1894" s="183"/>
      <c r="BN1894" s="183"/>
      <c r="BO1894" s="183"/>
      <c r="BP1894" s="183"/>
      <c r="BQ1894" s="183"/>
      <c r="BR1894" s="183"/>
      <c r="BS1894" s="183"/>
      <c r="BT1894" s="183"/>
      <c r="BU1894" s="183"/>
      <c r="BV1894" s="183"/>
      <c r="BW1894" s="183"/>
      <c r="BX1894" s="183"/>
      <c r="BY1894" s="183"/>
      <c r="BZ1894" s="183"/>
      <c r="CA1894" s="183"/>
      <c r="CB1894" s="183"/>
      <c r="CC1894" s="183"/>
      <c r="CD1894" s="183"/>
      <c r="CE1894" s="183"/>
      <c r="CF1894" s="183"/>
      <c r="CG1894" s="183"/>
      <c r="CH1894" s="183"/>
      <c r="CI1894" s="183"/>
      <c r="CJ1894" s="183"/>
      <c r="CK1894" s="183"/>
      <c r="CL1894" s="183"/>
    </row>
    <row r="1895" spans="2:90" x14ac:dyDescent="0.4">
      <c r="B1895" s="168"/>
      <c r="C1895" s="193"/>
      <c r="D1895" s="193"/>
      <c r="E1895" s="193" t="s">
        <v>906</v>
      </c>
      <c r="F1895" s="193"/>
      <c r="G1895" s="193"/>
      <c r="H1895" s="193"/>
      <c r="I1895" s="194"/>
      <c r="J1895" s="194"/>
      <c r="K1895" s="195"/>
      <c r="L1895" s="195"/>
      <c r="M1895" s="195"/>
      <c r="N1895" s="195"/>
      <c r="O1895" s="195"/>
      <c r="P1895" s="195"/>
      <c r="R1895" s="195"/>
      <c r="S1895" s="183"/>
      <c r="T1895" s="183"/>
      <c r="U1895" s="183"/>
      <c r="V1895" s="183"/>
      <c r="W1895" s="183"/>
      <c r="X1895" s="183"/>
      <c r="Y1895" s="183"/>
      <c r="Z1895" s="183"/>
      <c r="AA1895" s="183"/>
      <c r="AB1895" s="183"/>
      <c r="AC1895" s="183"/>
      <c r="AD1895" s="183"/>
      <c r="AE1895" s="183"/>
      <c r="AF1895" s="183"/>
      <c r="AG1895" s="183"/>
      <c r="AH1895" s="183"/>
      <c r="AI1895" s="183"/>
      <c r="AJ1895" s="183"/>
      <c r="AK1895" s="183"/>
      <c r="AL1895" s="183"/>
      <c r="AM1895" s="183"/>
      <c r="AN1895" s="183"/>
      <c r="AO1895" s="183"/>
      <c r="AP1895" s="183"/>
      <c r="AQ1895" s="183"/>
      <c r="AR1895" s="183"/>
      <c r="AS1895" s="183"/>
      <c r="AT1895" s="183"/>
      <c r="AU1895" s="183"/>
      <c r="AV1895" s="183"/>
      <c r="AW1895" s="183"/>
      <c r="AX1895" s="183"/>
      <c r="AY1895" s="183"/>
      <c r="AZ1895" s="183"/>
      <c r="BA1895" s="183"/>
      <c r="BB1895" s="183"/>
      <c r="BC1895" s="183"/>
      <c r="BD1895" s="183"/>
      <c r="BE1895" s="183"/>
      <c r="BF1895" s="183"/>
      <c r="BG1895" s="183"/>
      <c r="BH1895" s="183"/>
      <c r="BI1895" s="183"/>
      <c r="BJ1895" s="183"/>
      <c r="BK1895" s="183"/>
      <c r="BL1895" s="183"/>
      <c r="BM1895" s="183"/>
      <c r="BN1895" s="183"/>
      <c r="BO1895" s="183"/>
      <c r="BP1895" s="183"/>
      <c r="BQ1895" s="183"/>
      <c r="BR1895" s="183"/>
      <c r="BS1895" s="183"/>
      <c r="BT1895" s="183"/>
      <c r="BU1895" s="183"/>
      <c r="BV1895" s="183"/>
      <c r="BW1895" s="183"/>
      <c r="BX1895" s="183"/>
      <c r="BY1895" s="183"/>
      <c r="BZ1895" s="183"/>
      <c r="CA1895" s="183"/>
      <c r="CB1895" s="183"/>
      <c r="CC1895" s="183"/>
      <c r="CD1895" s="183"/>
      <c r="CE1895" s="183"/>
      <c r="CF1895" s="183"/>
      <c r="CG1895" s="183"/>
      <c r="CH1895" s="183"/>
      <c r="CI1895" s="183"/>
      <c r="CJ1895" s="183"/>
      <c r="CK1895" s="183"/>
      <c r="CL1895" s="183"/>
    </row>
    <row r="1896" spans="2:90" x14ac:dyDescent="0.4">
      <c r="B1896" s="168"/>
      <c r="C1896" s="193"/>
      <c r="D1896" s="193"/>
      <c r="E1896" s="193" t="s">
        <v>906</v>
      </c>
      <c r="F1896" s="193"/>
      <c r="G1896" s="193"/>
      <c r="H1896" s="193"/>
      <c r="I1896" s="194"/>
      <c r="J1896" s="194"/>
      <c r="K1896" s="195"/>
      <c r="L1896" s="195"/>
      <c r="M1896" s="195"/>
      <c r="N1896" s="195"/>
      <c r="O1896" s="195"/>
      <c r="P1896" s="195"/>
      <c r="R1896" s="195"/>
      <c r="S1896" s="183"/>
      <c r="T1896" s="183"/>
      <c r="U1896" s="183"/>
      <c r="V1896" s="183"/>
      <c r="W1896" s="183"/>
      <c r="X1896" s="183"/>
      <c r="Y1896" s="183"/>
      <c r="Z1896" s="183"/>
      <c r="AA1896" s="183"/>
      <c r="AB1896" s="183"/>
      <c r="AC1896" s="183"/>
      <c r="AD1896" s="183"/>
      <c r="AE1896" s="183"/>
      <c r="AF1896" s="183"/>
      <c r="AG1896" s="183"/>
      <c r="AH1896" s="183"/>
      <c r="AI1896" s="183"/>
      <c r="AJ1896" s="183"/>
      <c r="AK1896" s="183"/>
      <c r="AL1896" s="183"/>
      <c r="AM1896" s="183"/>
      <c r="AN1896" s="183"/>
      <c r="AO1896" s="183"/>
      <c r="AP1896" s="183"/>
      <c r="AQ1896" s="183"/>
      <c r="AR1896" s="183"/>
      <c r="AS1896" s="183"/>
      <c r="AT1896" s="183"/>
      <c r="AU1896" s="183"/>
      <c r="AV1896" s="183"/>
      <c r="AW1896" s="183"/>
      <c r="AX1896" s="183"/>
      <c r="AY1896" s="183"/>
      <c r="AZ1896" s="183"/>
      <c r="BA1896" s="183"/>
      <c r="BB1896" s="183"/>
      <c r="BC1896" s="183"/>
      <c r="BD1896" s="183"/>
      <c r="BE1896" s="183"/>
      <c r="BF1896" s="183"/>
      <c r="BG1896" s="183"/>
      <c r="BH1896" s="183"/>
      <c r="BI1896" s="183"/>
      <c r="BJ1896" s="183"/>
      <c r="BK1896" s="183"/>
      <c r="BL1896" s="183"/>
      <c r="BM1896" s="183"/>
      <c r="BN1896" s="183"/>
      <c r="BO1896" s="183"/>
      <c r="BP1896" s="183"/>
      <c r="BQ1896" s="183"/>
      <c r="BR1896" s="183"/>
      <c r="BS1896" s="183"/>
      <c r="BT1896" s="183"/>
      <c r="BU1896" s="183"/>
      <c r="BV1896" s="183"/>
      <c r="BW1896" s="183"/>
      <c r="BX1896" s="183"/>
      <c r="BY1896" s="183"/>
      <c r="BZ1896" s="183"/>
      <c r="CA1896" s="183"/>
      <c r="CB1896" s="183"/>
      <c r="CC1896" s="183"/>
      <c r="CD1896" s="183"/>
      <c r="CE1896" s="183"/>
      <c r="CF1896" s="183"/>
      <c r="CG1896" s="183"/>
      <c r="CH1896" s="183"/>
      <c r="CI1896" s="183"/>
      <c r="CJ1896" s="183"/>
      <c r="CK1896" s="183"/>
      <c r="CL1896" s="183"/>
    </row>
    <row r="1897" spans="2:90" x14ac:dyDescent="0.4">
      <c r="B1897" s="168"/>
      <c r="C1897" s="193"/>
      <c r="D1897" s="193"/>
      <c r="E1897" s="193" t="s">
        <v>906</v>
      </c>
      <c r="F1897" s="193"/>
      <c r="G1897" s="193"/>
      <c r="H1897" s="193"/>
      <c r="I1897" s="194"/>
      <c r="J1897" s="194"/>
      <c r="K1897" s="195"/>
      <c r="L1897" s="195"/>
      <c r="M1897" s="195"/>
      <c r="N1897" s="195"/>
      <c r="O1897" s="195"/>
      <c r="P1897" s="195"/>
      <c r="R1897" s="195"/>
      <c r="S1897" s="183"/>
      <c r="T1897" s="183"/>
      <c r="U1897" s="183"/>
      <c r="V1897" s="183"/>
      <c r="W1897" s="183"/>
      <c r="X1897" s="183"/>
      <c r="Y1897" s="183"/>
      <c r="Z1897" s="183"/>
      <c r="AA1897" s="183"/>
      <c r="AB1897" s="183"/>
      <c r="AC1897" s="183"/>
      <c r="AD1897" s="183"/>
      <c r="AE1897" s="183"/>
      <c r="AF1897" s="183"/>
      <c r="AG1897" s="183"/>
      <c r="AH1897" s="183"/>
      <c r="AI1897" s="183"/>
      <c r="AJ1897" s="183"/>
      <c r="AK1897" s="183"/>
      <c r="AL1897" s="183"/>
      <c r="AM1897" s="183"/>
      <c r="AN1897" s="183"/>
      <c r="AO1897" s="183"/>
      <c r="AP1897" s="183"/>
      <c r="AQ1897" s="183"/>
      <c r="AR1897" s="183"/>
      <c r="AS1897" s="183"/>
      <c r="AT1897" s="183"/>
      <c r="AU1897" s="183"/>
      <c r="AV1897" s="183"/>
      <c r="AW1897" s="183"/>
      <c r="AX1897" s="183"/>
      <c r="AY1897" s="183"/>
      <c r="AZ1897" s="183"/>
      <c r="BA1897" s="183"/>
      <c r="BB1897" s="183"/>
      <c r="BC1897" s="183"/>
      <c r="BD1897" s="183"/>
      <c r="BE1897" s="183"/>
      <c r="BF1897" s="183"/>
      <c r="BG1897" s="183"/>
      <c r="BH1897" s="183"/>
      <c r="BI1897" s="183"/>
      <c r="BJ1897" s="183"/>
      <c r="BK1897" s="183"/>
      <c r="BL1897" s="183"/>
      <c r="BM1897" s="183"/>
      <c r="BN1897" s="183"/>
      <c r="BO1897" s="183"/>
      <c r="BP1897" s="183"/>
      <c r="BQ1897" s="183"/>
      <c r="BR1897" s="183"/>
      <c r="BS1897" s="183"/>
      <c r="BT1897" s="183"/>
      <c r="BU1897" s="183"/>
      <c r="BV1897" s="183"/>
      <c r="BW1897" s="183"/>
      <c r="BX1897" s="183"/>
      <c r="BY1897" s="183"/>
      <c r="BZ1897" s="183"/>
      <c r="CA1897" s="183"/>
      <c r="CB1897" s="183"/>
      <c r="CC1897" s="183"/>
      <c r="CD1897" s="183"/>
      <c r="CE1897" s="183"/>
      <c r="CF1897" s="183"/>
      <c r="CG1897" s="183"/>
      <c r="CH1897" s="183"/>
      <c r="CI1897" s="183"/>
      <c r="CJ1897" s="183"/>
      <c r="CK1897" s="183"/>
      <c r="CL1897" s="183"/>
    </row>
    <row r="1898" spans="2:90" x14ac:dyDescent="0.4">
      <c r="B1898" s="168"/>
      <c r="C1898" s="193"/>
      <c r="D1898" s="193"/>
      <c r="E1898" s="193" t="s">
        <v>906</v>
      </c>
      <c r="F1898" s="193"/>
      <c r="G1898" s="193"/>
      <c r="H1898" s="193"/>
      <c r="I1898" s="194"/>
      <c r="J1898" s="194"/>
      <c r="K1898" s="195"/>
      <c r="L1898" s="195"/>
      <c r="M1898" s="195"/>
      <c r="N1898" s="195"/>
      <c r="O1898" s="195"/>
      <c r="P1898" s="195"/>
      <c r="R1898" s="195"/>
      <c r="S1898" s="183"/>
      <c r="T1898" s="183"/>
      <c r="U1898" s="183"/>
      <c r="V1898" s="183"/>
      <c r="W1898" s="183"/>
      <c r="X1898" s="183"/>
      <c r="Y1898" s="183"/>
      <c r="Z1898" s="183"/>
      <c r="AA1898" s="183"/>
      <c r="AB1898" s="183"/>
      <c r="AC1898" s="183"/>
      <c r="AD1898" s="183"/>
      <c r="AE1898" s="183"/>
      <c r="AF1898" s="183"/>
      <c r="AG1898" s="183"/>
      <c r="AH1898" s="183"/>
      <c r="AI1898" s="183"/>
      <c r="AJ1898" s="183"/>
      <c r="AK1898" s="183"/>
      <c r="AL1898" s="183"/>
      <c r="AM1898" s="183"/>
      <c r="AN1898" s="183"/>
      <c r="AO1898" s="183"/>
      <c r="AP1898" s="183"/>
      <c r="AQ1898" s="183"/>
      <c r="AR1898" s="183"/>
      <c r="AS1898" s="183"/>
      <c r="AT1898" s="183"/>
      <c r="AU1898" s="183"/>
      <c r="AV1898" s="183"/>
      <c r="AW1898" s="183"/>
      <c r="AX1898" s="183"/>
      <c r="AY1898" s="183"/>
      <c r="AZ1898" s="183"/>
      <c r="BA1898" s="183"/>
      <c r="BB1898" s="183"/>
      <c r="BC1898" s="183"/>
      <c r="BD1898" s="183"/>
      <c r="BE1898" s="183"/>
      <c r="BF1898" s="183"/>
      <c r="BG1898" s="183"/>
      <c r="BH1898" s="183"/>
      <c r="BI1898" s="183"/>
      <c r="BJ1898" s="183"/>
      <c r="BK1898" s="183"/>
      <c r="BL1898" s="183"/>
      <c r="BM1898" s="183"/>
      <c r="BN1898" s="183"/>
      <c r="BO1898" s="183"/>
      <c r="BP1898" s="183"/>
      <c r="BQ1898" s="183"/>
      <c r="BR1898" s="183"/>
      <c r="BS1898" s="183"/>
      <c r="BT1898" s="183"/>
      <c r="BU1898" s="183"/>
      <c r="BV1898" s="183"/>
      <c r="BW1898" s="183"/>
      <c r="BX1898" s="183"/>
      <c r="BY1898" s="183"/>
      <c r="BZ1898" s="183"/>
      <c r="CA1898" s="183"/>
      <c r="CB1898" s="183"/>
      <c r="CC1898" s="183"/>
      <c r="CD1898" s="183"/>
      <c r="CE1898" s="183"/>
      <c r="CF1898" s="183"/>
      <c r="CG1898" s="183"/>
      <c r="CH1898" s="183"/>
      <c r="CI1898" s="183"/>
      <c r="CJ1898" s="183"/>
      <c r="CK1898" s="183"/>
      <c r="CL1898" s="183"/>
    </row>
    <row r="1899" spans="2:90" x14ac:dyDescent="0.4">
      <c r="B1899" s="168"/>
      <c r="C1899" s="193"/>
      <c r="D1899" s="193"/>
      <c r="E1899" s="193" t="s">
        <v>906</v>
      </c>
      <c r="F1899" s="193"/>
      <c r="G1899" s="193"/>
      <c r="H1899" s="193"/>
      <c r="I1899" s="194"/>
      <c r="J1899" s="194"/>
      <c r="K1899" s="195"/>
      <c r="L1899" s="195"/>
      <c r="M1899" s="195"/>
      <c r="N1899" s="195"/>
      <c r="O1899" s="195"/>
      <c r="P1899" s="195"/>
      <c r="R1899" s="195"/>
      <c r="S1899" s="183"/>
      <c r="T1899" s="183"/>
      <c r="U1899" s="183"/>
      <c r="V1899" s="183"/>
      <c r="W1899" s="183"/>
      <c r="X1899" s="183"/>
      <c r="Y1899" s="183"/>
      <c r="Z1899" s="183"/>
      <c r="AA1899" s="183"/>
      <c r="AB1899" s="183"/>
      <c r="AC1899" s="183"/>
      <c r="AD1899" s="183"/>
      <c r="AE1899" s="183"/>
      <c r="AF1899" s="183"/>
      <c r="AG1899" s="183"/>
      <c r="AH1899" s="183"/>
      <c r="AI1899" s="183"/>
      <c r="AJ1899" s="183"/>
      <c r="AK1899" s="183"/>
      <c r="AL1899" s="183"/>
      <c r="AM1899" s="183"/>
      <c r="AN1899" s="183"/>
      <c r="AO1899" s="183"/>
      <c r="AP1899" s="183"/>
      <c r="AQ1899" s="183"/>
      <c r="AR1899" s="183"/>
      <c r="AS1899" s="183"/>
      <c r="AT1899" s="183"/>
      <c r="AU1899" s="183"/>
      <c r="AV1899" s="183"/>
      <c r="AW1899" s="183"/>
      <c r="AX1899" s="183"/>
      <c r="AY1899" s="183"/>
      <c r="AZ1899" s="183"/>
      <c r="BA1899" s="183"/>
      <c r="BB1899" s="183"/>
      <c r="BC1899" s="183"/>
      <c r="BD1899" s="183"/>
      <c r="BE1899" s="183"/>
      <c r="BF1899" s="183"/>
      <c r="BG1899" s="183"/>
      <c r="BH1899" s="183"/>
      <c r="BI1899" s="183"/>
      <c r="BJ1899" s="183"/>
      <c r="BK1899" s="183"/>
      <c r="BL1899" s="183"/>
      <c r="BM1899" s="183"/>
      <c r="BN1899" s="183"/>
      <c r="BO1899" s="183"/>
      <c r="BP1899" s="183"/>
      <c r="BQ1899" s="183"/>
      <c r="BR1899" s="183"/>
      <c r="BS1899" s="183"/>
      <c r="BT1899" s="183"/>
      <c r="BU1899" s="183"/>
      <c r="BV1899" s="183"/>
      <c r="BW1899" s="183"/>
      <c r="BX1899" s="183"/>
      <c r="BY1899" s="183"/>
      <c r="BZ1899" s="183"/>
      <c r="CA1899" s="183"/>
      <c r="CB1899" s="183"/>
      <c r="CC1899" s="183"/>
      <c r="CD1899" s="183"/>
      <c r="CE1899" s="183"/>
      <c r="CF1899" s="183"/>
      <c r="CG1899" s="183"/>
      <c r="CH1899" s="183"/>
      <c r="CI1899" s="183"/>
      <c r="CJ1899" s="183"/>
      <c r="CK1899" s="183"/>
      <c r="CL1899" s="183"/>
    </row>
    <row r="1900" spans="2:90" x14ac:dyDescent="0.4">
      <c r="B1900" s="168"/>
      <c r="C1900" s="193"/>
      <c r="D1900" s="193"/>
      <c r="E1900" s="193" t="s">
        <v>906</v>
      </c>
      <c r="F1900" s="193"/>
      <c r="G1900" s="193"/>
      <c r="H1900" s="193"/>
      <c r="I1900" s="194"/>
      <c r="J1900" s="194"/>
      <c r="K1900" s="195"/>
      <c r="L1900" s="195"/>
      <c r="M1900" s="195"/>
      <c r="N1900" s="195"/>
      <c r="O1900" s="195"/>
      <c r="P1900" s="195"/>
      <c r="R1900" s="195"/>
      <c r="S1900" s="183"/>
      <c r="T1900" s="183"/>
      <c r="U1900" s="183"/>
      <c r="V1900" s="183"/>
      <c r="W1900" s="183"/>
      <c r="X1900" s="183"/>
      <c r="Y1900" s="183"/>
      <c r="Z1900" s="183"/>
      <c r="AA1900" s="183"/>
      <c r="AB1900" s="183"/>
      <c r="AC1900" s="183"/>
      <c r="AD1900" s="183"/>
      <c r="AE1900" s="183"/>
      <c r="AF1900" s="183"/>
      <c r="AG1900" s="183"/>
      <c r="AH1900" s="183"/>
      <c r="AI1900" s="183"/>
      <c r="AJ1900" s="183"/>
      <c r="AK1900" s="183"/>
      <c r="AL1900" s="183"/>
      <c r="AM1900" s="183"/>
      <c r="AN1900" s="183"/>
      <c r="AO1900" s="183"/>
      <c r="AP1900" s="183"/>
      <c r="AQ1900" s="183"/>
      <c r="AR1900" s="183"/>
      <c r="AS1900" s="183"/>
      <c r="AT1900" s="183"/>
      <c r="AU1900" s="183"/>
      <c r="AV1900" s="183"/>
      <c r="AW1900" s="183"/>
      <c r="AX1900" s="183"/>
      <c r="AY1900" s="183"/>
      <c r="AZ1900" s="183"/>
      <c r="BA1900" s="183"/>
      <c r="BB1900" s="183"/>
      <c r="BC1900" s="183"/>
      <c r="BD1900" s="183"/>
      <c r="BE1900" s="183"/>
      <c r="BF1900" s="183"/>
      <c r="BG1900" s="183"/>
      <c r="BH1900" s="183"/>
      <c r="BI1900" s="183"/>
      <c r="BJ1900" s="183"/>
      <c r="BK1900" s="183"/>
      <c r="BL1900" s="183"/>
      <c r="BM1900" s="183"/>
      <c r="BN1900" s="183"/>
      <c r="BO1900" s="183"/>
      <c r="BP1900" s="183"/>
      <c r="BQ1900" s="183"/>
      <c r="BR1900" s="183"/>
      <c r="BS1900" s="183"/>
      <c r="BT1900" s="183"/>
      <c r="BU1900" s="183"/>
      <c r="BV1900" s="183"/>
      <c r="BW1900" s="183"/>
      <c r="BX1900" s="183"/>
      <c r="BY1900" s="183"/>
      <c r="BZ1900" s="183"/>
      <c r="CA1900" s="183"/>
      <c r="CB1900" s="183"/>
      <c r="CC1900" s="183"/>
      <c r="CD1900" s="183"/>
      <c r="CE1900" s="183"/>
      <c r="CF1900" s="183"/>
      <c r="CG1900" s="183"/>
      <c r="CH1900" s="183"/>
      <c r="CI1900" s="183"/>
      <c r="CJ1900" s="183"/>
      <c r="CK1900" s="183"/>
      <c r="CL1900" s="183"/>
    </row>
    <row r="1901" spans="2:90" x14ac:dyDescent="0.4">
      <c r="B1901" s="168"/>
      <c r="C1901" s="193"/>
      <c r="D1901" s="193"/>
      <c r="E1901" s="193" t="s">
        <v>906</v>
      </c>
      <c r="F1901" s="193"/>
      <c r="G1901" s="193"/>
      <c r="H1901" s="193"/>
      <c r="I1901" s="194"/>
      <c r="J1901" s="194"/>
      <c r="K1901" s="195"/>
      <c r="L1901" s="195"/>
      <c r="M1901" s="195"/>
      <c r="N1901" s="195"/>
      <c r="O1901" s="195"/>
      <c r="P1901" s="195"/>
      <c r="R1901" s="195"/>
      <c r="S1901" s="183"/>
      <c r="T1901" s="183"/>
      <c r="U1901" s="183"/>
      <c r="V1901" s="183"/>
      <c r="W1901" s="183"/>
      <c r="X1901" s="183"/>
      <c r="Y1901" s="183"/>
      <c r="Z1901" s="183"/>
      <c r="AA1901" s="183"/>
      <c r="AB1901" s="183"/>
      <c r="AC1901" s="183"/>
      <c r="AD1901" s="183"/>
      <c r="AE1901" s="183"/>
      <c r="AF1901" s="183"/>
      <c r="AG1901" s="183"/>
      <c r="AH1901" s="183"/>
      <c r="AI1901" s="183"/>
      <c r="AJ1901" s="183"/>
      <c r="AK1901" s="183"/>
      <c r="AL1901" s="183"/>
      <c r="AM1901" s="183"/>
      <c r="AN1901" s="183"/>
      <c r="AO1901" s="183"/>
      <c r="AP1901" s="183"/>
      <c r="AQ1901" s="183"/>
      <c r="AR1901" s="183"/>
      <c r="AS1901" s="183"/>
      <c r="AT1901" s="183"/>
      <c r="AU1901" s="183"/>
      <c r="AV1901" s="183"/>
      <c r="AW1901" s="183"/>
      <c r="AX1901" s="183"/>
      <c r="AY1901" s="183"/>
      <c r="AZ1901" s="183"/>
      <c r="BA1901" s="183"/>
      <c r="BB1901" s="183"/>
      <c r="BC1901" s="183"/>
      <c r="BD1901" s="183"/>
      <c r="BE1901" s="183"/>
      <c r="BF1901" s="183"/>
      <c r="BG1901" s="183"/>
      <c r="BH1901" s="183"/>
      <c r="BI1901" s="183"/>
      <c r="BJ1901" s="183"/>
      <c r="BK1901" s="183"/>
      <c r="BL1901" s="183"/>
      <c r="BM1901" s="183"/>
      <c r="BN1901" s="183"/>
      <c r="BO1901" s="183"/>
      <c r="BP1901" s="183"/>
      <c r="BQ1901" s="183"/>
      <c r="BR1901" s="183"/>
      <c r="BS1901" s="183"/>
      <c r="BT1901" s="183"/>
      <c r="BU1901" s="183"/>
      <c r="BV1901" s="183"/>
      <c r="BW1901" s="183"/>
      <c r="BX1901" s="183"/>
      <c r="BY1901" s="183"/>
      <c r="BZ1901" s="183"/>
      <c r="CA1901" s="183"/>
      <c r="CB1901" s="183"/>
      <c r="CC1901" s="183"/>
      <c r="CD1901" s="183"/>
      <c r="CE1901" s="183"/>
      <c r="CF1901" s="183"/>
      <c r="CG1901" s="183"/>
      <c r="CH1901" s="183"/>
      <c r="CI1901" s="183"/>
      <c r="CJ1901" s="183"/>
      <c r="CK1901" s="183"/>
      <c r="CL1901" s="183"/>
    </row>
    <row r="1902" spans="2:90" x14ac:dyDescent="0.4">
      <c r="B1902" s="168"/>
      <c r="C1902" s="193"/>
      <c r="D1902" s="193"/>
      <c r="E1902" s="193" t="s">
        <v>906</v>
      </c>
      <c r="F1902" s="193"/>
      <c r="G1902" s="193"/>
      <c r="H1902" s="193"/>
      <c r="I1902" s="194"/>
      <c r="J1902" s="194"/>
      <c r="K1902" s="195"/>
      <c r="L1902" s="195"/>
      <c r="M1902" s="195"/>
      <c r="N1902" s="195"/>
      <c r="O1902" s="195"/>
      <c r="P1902" s="195"/>
      <c r="R1902" s="195"/>
      <c r="S1902" s="183"/>
      <c r="T1902" s="183"/>
      <c r="U1902" s="183"/>
      <c r="V1902" s="183"/>
      <c r="W1902" s="183"/>
      <c r="X1902" s="183"/>
      <c r="Y1902" s="183"/>
      <c r="Z1902" s="183"/>
      <c r="AA1902" s="183"/>
      <c r="AB1902" s="183"/>
      <c r="AC1902" s="183"/>
      <c r="AD1902" s="183"/>
      <c r="AE1902" s="183"/>
      <c r="AF1902" s="183"/>
      <c r="AG1902" s="183"/>
      <c r="AH1902" s="183"/>
      <c r="AI1902" s="183"/>
      <c r="AJ1902" s="183"/>
      <c r="AK1902" s="183"/>
      <c r="AL1902" s="183"/>
      <c r="AM1902" s="183"/>
      <c r="AN1902" s="183"/>
      <c r="AO1902" s="183"/>
      <c r="AP1902" s="183"/>
      <c r="AQ1902" s="183"/>
      <c r="AR1902" s="183"/>
      <c r="AS1902" s="183"/>
      <c r="AT1902" s="183"/>
      <c r="AU1902" s="183"/>
      <c r="AV1902" s="183"/>
      <c r="AW1902" s="183"/>
      <c r="AX1902" s="183"/>
      <c r="AY1902" s="183"/>
      <c r="AZ1902" s="183"/>
      <c r="BA1902" s="183"/>
      <c r="BB1902" s="183"/>
      <c r="BC1902" s="183"/>
      <c r="BD1902" s="183"/>
      <c r="BE1902" s="183"/>
      <c r="BF1902" s="183"/>
      <c r="BG1902" s="183"/>
      <c r="BH1902" s="183"/>
      <c r="BI1902" s="183"/>
      <c r="BJ1902" s="183"/>
      <c r="BK1902" s="183"/>
      <c r="BL1902" s="183"/>
      <c r="BM1902" s="183"/>
      <c r="BN1902" s="183"/>
      <c r="BO1902" s="183"/>
      <c r="BP1902" s="183"/>
      <c r="BQ1902" s="183"/>
      <c r="BR1902" s="183"/>
      <c r="BS1902" s="183"/>
      <c r="BT1902" s="183"/>
      <c r="BU1902" s="183"/>
      <c r="BV1902" s="183"/>
      <c r="BW1902" s="183"/>
      <c r="BX1902" s="183"/>
      <c r="BY1902" s="183"/>
      <c r="BZ1902" s="183"/>
      <c r="CA1902" s="183"/>
      <c r="CB1902" s="183"/>
      <c r="CC1902" s="183"/>
      <c r="CD1902" s="183"/>
      <c r="CE1902" s="183"/>
      <c r="CF1902" s="183"/>
      <c r="CG1902" s="183"/>
      <c r="CH1902" s="183"/>
      <c r="CI1902" s="183"/>
      <c r="CJ1902" s="183"/>
      <c r="CK1902" s="183"/>
      <c r="CL1902" s="183"/>
    </row>
    <row r="1903" spans="2:90" x14ac:dyDescent="0.4">
      <c r="B1903" s="168"/>
      <c r="C1903" s="193"/>
      <c r="D1903" s="193"/>
      <c r="E1903" s="193" t="s">
        <v>906</v>
      </c>
      <c r="F1903" s="193"/>
      <c r="G1903" s="193"/>
      <c r="H1903" s="193"/>
      <c r="I1903" s="194"/>
      <c r="J1903" s="194"/>
      <c r="K1903" s="195"/>
      <c r="L1903" s="195"/>
      <c r="M1903" s="195"/>
      <c r="N1903" s="195"/>
      <c r="O1903" s="195"/>
      <c r="P1903" s="195"/>
      <c r="R1903" s="195"/>
      <c r="S1903" s="183"/>
      <c r="T1903" s="183"/>
      <c r="U1903" s="183"/>
      <c r="V1903" s="183"/>
      <c r="W1903" s="183"/>
      <c r="X1903" s="183"/>
      <c r="Y1903" s="183"/>
      <c r="Z1903" s="183"/>
      <c r="AA1903" s="183"/>
      <c r="AB1903" s="183"/>
      <c r="AC1903" s="183"/>
      <c r="AD1903" s="183"/>
      <c r="AE1903" s="183"/>
      <c r="AF1903" s="183"/>
      <c r="AG1903" s="183"/>
      <c r="AH1903" s="183"/>
      <c r="AI1903" s="183"/>
      <c r="AJ1903" s="183"/>
      <c r="AK1903" s="183"/>
      <c r="AL1903" s="183"/>
      <c r="AM1903" s="183"/>
      <c r="AN1903" s="183"/>
      <c r="AO1903" s="183"/>
      <c r="AP1903" s="183"/>
      <c r="AQ1903" s="183"/>
      <c r="AR1903" s="183"/>
      <c r="AS1903" s="183"/>
      <c r="AT1903" s="183"/>
      <c r="AU1903" s="183"/>
      <c r="AV1903" s="183"/>
      <c r="AW1903" s="183"/>
      <c r="AX1903" s="183"/>
      <c r="AY1903" s="183"/>
      <c r="AZ1903" s="183"/>
      <c r="BA1903" s="183"/>
      <c r="BB1903" s="183"/>
      <c r="BC1903" s="183"/>
      <c r="BD1903" s="183"/>
      <c r="BE1903" s="183"/>
      <c r="BF1903" s="183"/>
      <c r="BG1903" s="183"/>
      <c r="BH1903" s="183"/>
      <c r="BI1903" s="183"/>
      <c r="BJ1903" s="183"/>
      <c r="BK1903" s="183"/>
      <c r="BL1903" s="183"/>
      <c r="BM1903" s="183"/>
      <c r="BN1903" s="183"/>
      <c r="BO1903" s="183"/>
      <c r="BP1903" s="183"/>
      <c r="BQ1903" s="183"/>
      <c r="BR1903" s="183"/>
      <c r="BS1903" s="183"/>
      <c r="BT1903" s="183"/>
      <c r="BU1903" s="183"/>
      <c r="BV1903" s="183"/>
      <c r="BW1903" s="183"/>
      <c r="BX1903" s="183"/>
      <c r="BY1903" s="183"/>
      <c r="BZ1903" s="183"/>
      <c r="CA1903" s="183"/>
      <c r="CB1903" s="183"/>
      <c r="CC1903" s="183"/>
      <c r="CD1903" s="183"/>
      <c r="CE1903" s="183"/>
      <c r="CF1903" s="183"/>
      <c r="CG1903" s="183"/>
      <c r="CH1903" s="183"/>
      <c r="CI1903" s="183"/>
      <c r="CJ1903" s="183"/>
      <c r="CK1903" s="183"/>
      <c r="CL1903" s="183"/>
    </row>
    <row r="1904" spans="2:90" x14ac:dyDescent="0.4">
      <c r="B1904" s="168"/>
      <c r="C1904" s="193"/>
      <c r="D1904" s="193"/>
      <c r="E1904" s="193" t="s">
        <v>906</v>
      </c>
      <c r="F1904" s="193"/>
      <c r="G1904" s="193"/>
      <c r="H1904" s="193"/>
      <c r="I1904" s="194"/>
      <c r="J1904" s="194"/>
      <c r="K1904" s="195"/>
      <c r="L1904" s="195"/>
      <c r="M1904" s="195"/>
      <c r="N1904" s="195"/>
      <c r="O1904" s="195"/>
      <c r="P1904" s="195"/>
      <c r="R1904" s="195"/>
      <c r="S1904" s="183"/>
      <c r="T1904" s="183"/>
      <c r="U1904" s="183"/>
      <c r="V1904" s="183"/>
      <c r="W1904" s="183"/>
      <c r="X1904" s="183"/>
      <c r="Y1904" s="183"/>
      <c r="Z1904" s="183"/>
      <c r="AA1904" s="183"/>
      <c r="AB1904" s="183"/>
      <c r="AC1904" s="183"/>
      <c r="AD1904" s="183"/>
      <c r="AE1904" s="183"/>
      <c r="AF1904" s="183"/>
      <c r="AG1904" s="183"/>
      <c r="AH1904" s="183"/>
      <c r="AI1904" s="183"/>
      <c r="AJ1904" s="183"/>
      <c r="AK1904" s="183"/>
      <c r="AL1904" s="183"/>
      <c r="AM1904" s="183"/>
      <c r="AN1904" s="183"/>
      <c r="AO1904" s="183"/>
      <c r="AP1904" s="183"/>
      <c r="AQ1904" s="183"/>
      <c r="AR1904" s="183"/>
      <c r="AS1904" s="183"/>
      <c r="AT1904" s="183"/>
      <c r="AU1904" s="183"/>
      <c r="AV1904" s="183"/>
      <c r="AW1904" s="183"/>
      <c r="AX1904" s="183"/>
      <c r="AY1904" s="183"/>
      <c r="AZ1904" s="183"/>
      <c r="BA1904" s="183"/>
      <c r="BB1904" s="183"/>
      <c r="BC1904" s="183"/>
      <c r="BD1904" s="183"/>
      <c r="BE1904" s="183"/>
      <c r="BF1904" s="183"/>
      <c r="BG1904" s="183"/>
      <c r="BH1904" s="183"/>
      <c r="BI1904" s="183"/>
      <c r="BJ1904" s="183"/>
      <c r="BK1904" s="183"/>
      <c r="BL1904" s="183"/>
      <c r="BM1904" s="183"/>
      <c r="BN1904" s="183"/>
      <c r="BO1904" s="183"/>
      <c r="BP1904" s="183"/>
      <c r="BQ1904" s="183"/>
      <c r="BR1904" s="183"/>
      <c r="BS1904" s="183"/>
      <c r="BT1904" s="183"/>
      <c r="BU1904" s="183"/>
      <c r="BV1904" s="183"/>
      <c r="BW1904" s="183"/>
      <c r="BX1904" s="183"/>
      <c r="BY1904" s="183"/>
      <c r="BZ1904" s="183"/>
      <c r="CA1904" s="183"/>
      <c r="CB1904" s="183"/>
      <c r="CC1904" s="183"/>
      <c r="CD1904" s="183"/>
      <c r="CE1904" s="183"/>
      <c r="CF1904" s="183"/>
      <c r="CG1904" s="183"/>
      <c r="CH1904" s="183"/>
      <c r="CI1904" s="183"/>
      <c r="CJ1904" s="183"/>
      <c r="CK1904" s="183"/>
      <c r="CL1904" s="183"/>
    </row>
    <row r="1905" spans="2:90" x14ac:dyDescent="0.4">
      <c r="B1905" s="168"/>
      <c r="C1905" s="193"/>
      <c r="D1905" s="193"/>
      <c r="E1905" s="193" t="s">
        <v>906</v>
      </c>
      <c r="F1905" s="193"/>
      <c r="G1905" s="193"/>
      <c r="H1905" s="193"/>
      <c r="I1905" s="194"/>
      <c r="J1905" s="194"/>
      <c r="K1905" s="195"/>
      <c r="L1905" s="195"/>
      <c r="M1905" s="195"/>
      <c r="N1905" s="195"/>
      <c r="O1905" s="195"/>
      <c r="P1905" s="195"/>
      <c r="R1905" s="195"/>
      <c r="S1905" s="183"/>
      <c r="T1905" s="183"/>
      <c r="U1905" s="183"/>
      <c r="V1905" s="183"/>
      <c r="W1905" s="183"/>
      <c r="X1905" s="183"/>
      <c r="Y1905" s="183"/>
      <c r="Z1905" s="183"/>
      <c r="AA1905" s="183"/>
      <c r="AB1905" s="183"/>
      <c r="AC1905" s="183"/>
      <c r="AD1905" s="183"/>
      <c r="AE1905" s="183"/>
      <c r="AF1905" s="183"/>
      <c r="AG1905" s="183"/>
      <c r="AH1905" s="183"/>
      <c r="AI1905" s="183"/>
      <c r="AJ1905" s="183"/>
      <c r="AK1905" s="183"/>
      <c r="AL1905" s="183"/>
      <c r="AM1905" s="183"/>
      <c r="AN1905" s="183"/>
      <c r="AO1905" s="183"/>
      <c r="AP1905" s="183"/>
      <c r="AQ1905" s="183"/>
      <c r="AR1905" s="183"/>
      <c r="AS1905" s="183"/>
      <c r="AT1905" s="183"/>
      <c r="AU1905" s="183"/>
      <c r="AV1905" s="183"/>
      <c r="AW1905" s="183"/>
      <c r="AX1905" s="183"/>
      <c r="AY1905" s="183"/>
      <c r="AZ1905" s="183"/>
      <c r="BA1905" s="183"/>
      <c r="BB1905" s="183"/>
      <c r="BC1905" s="183"/>
      <c r="BD1905" s="183"/>
      <c r="BE1905" s="183"/>
      <c r="BF1905" s="183"/>
      <c r="BG1905" s="183"/>
      <c r="BH1905" s="183"/>
      <c r="BI1905" s="183"/>
      <c r="BJ1905" s="183"/>
      <c r="BK1905" s="183"/>
      <c r="BL1905" s="183"/>
      <c r="BM1905" s="183"/>
      <c r="BN1905" s="183"/>
      <c r="BO1905" s="183"/>
      <c r="BP1905" s="183"/>
      <c r="BQ1905" s="183"/>
      <c r="BR1905" s="183"/>
      <c r="BS1905" s="183"/>
      <c r="BT1905" s="183"/>
      <c r="BU1905" s="183"/>
      <c r="BV1905" s="183"/>
      <c r="BW1905" s="183"/>
      <c r="BX1905" s="183"/>
      <c r="BY1905" s="183"/>
      <c r="BZ1905" s="183"/>
      <c r="CA1905" s="183"/>
      <c r="CB1905" s="183"/>
      <c r="CC1905" s="183"/>
      <c r="CD1905" s="183"/>
      <c r="CE1905" s="183"/>
      <c r="CF1905" s="183"/>
      <c r="CG1905" s="183"/>
      <c r="CH1905" s="183"/>
      <c r="CI1905" s="183"/>
      <c r="CJ1905" s="183"/>
      <c r="CK1905" s="183"/>
      <c r="CL1905" s="183"/>
    </row>
    <row r="1906" spans="2:90" x14ac:dyDescent="0.4">
      <c r="B1906" s="168"/>
      <c r="C1906" s="193"/>
      <c r="D1906" s="193"/>
      <c r="E1906" s="193" t="s">
        <v>906</v>
      </c>
      <c r="F1906" s="193"/>
      <c r="G1906" s="193"/>
      <c r="H1906" s="193"/>
      <c r="I1906" s="194"/>
      <c r="J1906" s="194"/>
      <c r="K1906" s="195"/>
      <c r="L1906" s="195"/>
      <c r="M1906" s="195"/>
      <c r="N1906" s="195"/>
      <c r="O1906" s="195"/>
      <c r="P1906" s="195"/>
      <c r="R1906" s="195"/>
      <c r="S1906" s="183"/>
      <c r="T1906" s="183"/>
      <c r="U1906" s="183"/>
      <c r="V1906" s="183"/>
      <c r="W1906" s="183"/>
      <c r="X1906" s="183"/>
      <c r="Y1906" s="183"/>
      <c r="Z1906" s="183"/>
      <c r="AA1906" s="183"/>
      <c r="AB1906" s="183"/>
      <c r="AC1906" s="183"/>
      <c r="AD1906" s="183"/>
      <c r="AE1906" s="183"/>
      <c r="AF1906" s="183"/>
      <c r="AG1906" s="183"/>
      <c r="AH1906" s="183"/>
      <c r="AI1906" s="183"/>
      <c r="AJ1906" s="183"/>
      <c r="AK1906" s="183"/>
      <c r="AL1906" s="183"/>
      <c r="AM1906" s="183"/>
      <c r="AN1906" s="183"/>
      <c r="AO1906" s="183"/>
      <c r="AP1906" s="183"/>
      <c r="AQ1906" s="183"/>
      <c r="AR1906" s="183"/>
      <c r="AS1906" s="183"/>
      <c r="AT1906" s="183"/>
      <c r="AU1906" s="183"/>
      <c r="AV1906" s="183"/>
      <c r="AW1906" s="183"/>
      <c r="AX1906" s="183"/>
      <c r="AY1906" s="183"/>
      <c r="AZ1906" s="183"/>
      <c r="BA1906" s="183"/>
      <c r="BB1906" s="183"/>
      <c r="BC1906" s="183"/>
      <c r="BD1906" s="183"/>
      <c r="BE1906" s="183"/>
      <c r="BF1906" s="183"/>
      <c r="BG1906" s="183"/>
      <c r="BH1906" s="183"/>
      <c r="BI1906" s="183"/>
      <c r="BJ1906" s="183"/>
      <c r="BK1906" s="183"/>
      <c r="BL1906" s="183"/>
      <c r="BM1906" s="183"/>
      <c r="BN1906" s="183"/>
      <c r="BO1906" s="183"/>
      <c r="BP1906" s="183"/>
      <c r="BQ1906" s="183"/>
      <c r="BR1906" s="183"/>
      <c r="BS1906" s="183"/>
      <c r="BT1906" s="183"/>
      <c r="BU1906" s="183"/>
      <c r="BV1906" s="183"/>
      <c r="BW1906" s="183"/>
      <c r="BX1906" s="183"/>
      <c r="BY1906" s="183"/>
      <c r="BZ1906" s="183"/>
      <c r="CA1906" s="183"/>
      <c r="CB1906" s="183"/>
      <c r="CC1906" s="183"/>
      <c r="CD1906" s="183"/>
      <c r="CE1906" s="183"/>
      <c r="CF1906" s="183"/>
      <c r="CG1906" s="183"/>
      <c r="CH1906" s="183"/>
      <c r="CI1906" s="183"/>
      <c r="CJ1906" s="183"/>
      <c r="CK1906" s="183"/>
      <c r="CL1906" s="183"/>
    </row>
    <row r="1907" spans="2:90" x14ac:dyDescent="0.4">
      <c r="B1907" s="168"/>
      <c r="C1907" s="193"/>
      <c r="D1907" s="193"/>
      <c r="E1907" s="193" t="s">
        <v>906</v>
      </c>
      <c r="F1907" s="193"/>
      <c r="G1907" s="193"/>
      <c r="H1907" s="193"/>
      <c r="I1907" s="194"/>
      <c r="J1907" s="194"/>
      <c r="K1907" s="195"/>
      <c r="L1907" s="195"/>
      <c r="M1907" s="195"/>
      <c r="N1907" s="195"/>
      <c r="O1907" s="195"/>
      <c r="P1907" s="195"/>
      <c r="R1907" s="195"/>
      <c r="S1907" s="183"/>
      <c r="T1907" s="183"/>
      <c r="U1907" s="183"/>
      <c r="V1907" s="183"/>
      <c r="W1907" s="183"/>
      <c r="X1907" s="183"/>
      <c r="Y1907" s="183"/>
      <c r="Z1907" s="183"/>
      <c r="AA1907" s="183"/>
      <c r="AB1907" s="183"/>
      <c r="AC1907" s="183"/>
      <c r="AD1907" s="183"/>
      <c r="AE1907" s="183"/>
      <c r="AF1907" s="183"/>
      <c r="AG1907" s="183"/>
      <c r="AH1907" s="183"/>
      <c r="AI1907" s="183"/>
      <c r="AJ1907" s="183"/>
      <c r="AK1907" s="183"/>
      <c r="AL1907" s="183"/>
      <c r="AM1907" s="183"/>
      <c r="AN1907" s="183"/>
      <c r="AO1907" s="183"/>
      <c r="AP1907" s="183"/>
      <c r="AQ1907" s="183"/>
      <c r="AR1907" s="183"/>
      <c r="AS1907" s="183"/>
      <c r="AT1907" s="183"/>
      <c r="AU1907" s="183"/>
      <c r="AV1907" s="183"/>
      <c r="AW1907" s="183"/>
      <c r="AX1907" s="183"/>
      <c r="AY1907" s="183"/>
      <c r="AZ1907" s="183"/>
      <c r="BA1907" s="183"/>
      <c r="BB1907" s="183"/>
      <c r="BC1907" s="183"/>
      <c r="BD1907" s="183"/>
      <c r="BE1907" s="183"/>
      <c r="BF1907" s="183"/>
      <c r="BG1907" s="183"/>
      <c r="BH1907" s="183"/>
      <c r="BI1907" s="183"/>
      <c r="BJ1907" s="183"/>
      <c r="BK1907" s="183"/>
      <c r="BL1907" s="183"/>
      <c r="BM1907" s="183"/>
      <c r="BN1907" s="183"/>
      <c r="BO1907" s="183"/>
      <c r="BP1907" s="183"/>
      <c r="BQ1907" s="183"/>
      <c r="BR1907" s="183"/>
      <c r="BS1907" s="183"/>
      <c r="BT1907" s="183"/>
      <c r="BU1907" s="183"/>
      <c r="BV1907" s="183"/>
      <c r="BW1907" s="183"/>
      <c r="BX1907" s="183"/>
      <c r="BY1907" s="183"/>
      <c r="BZ1907" s="183"/>
      <c r="CA1907" s="183"/>
      <c r="CB1907" s="183"/>
      <c r="CC1907" s="183"/>
      <c r="CD1907" s="183"/>
      <c r="CE1907" s="183"/>
      <c r="CF1907" s="183"/>
      <c r="CG1907" s="183"/>
      <c r="CH1907" s="183"/>
      <c r="CI1907" s="183"/>
      <c r="CJ1907" s="183"/>
      <c r="CK1907" s="183"/>
      <c r="CL1907" s="183"/>
    </row>
    <row r="1908" spans="2:90" x14ac:dyDescent="0.4">
      <c r="B1908" s="168"/>
      <c r="C1908" s="193"/>
      <c r="D1908" s="193"/>
      <c r="E1908" s="193" t="s">
        <v>906</v>
      </c>
      <c r="F1908" s="193"/>
      <c r="G1908" s="193"/>
      <c r="H1908" s="193"/>
      <c r="I1908" s="194"/>
      <c r="J1908" s="194"/>
      <c r="K1908" s="195"/>
      <c r="L1908" s="195"/>
      <c r="M1908" s="195"/>
      <c r="N1908" s="195"/>
      <c r="O1908" s="195"/>
      <c r="P1908" s="195"/>
      <c r="R1908" s="195"/>
      <c r="S1908" s="183"/>
      <c r="T1908" s="183"/>
      <c r="U1908" s="183"/>
      <c r="V1908" s="183"/>
      <c r="W1908" s="183"/>
      <c r="X1908" s="183"/>
      <c r="Y1908" s="183"/>
      <c r="Z1908" s="183"/>
      <c r="AA1908" s="183"/>
      <c r="AB1908" s="183"/>
      <c r="AC1908" s="183"/>
      <c r="AD1908" s="183"/>
      <c r="AE1908" s="183"/>
      <c r="AF1908" s="183"/>
      <c r="AG1908" s="183"/>
      <c r="AH1908" s="183"/>
      <c r="AI1908" s="183"/>
      <c r="AJ1908" s="183"/>
      <c r="AK1908" s="183"/>
      <c r="AL1908" s="183"/>
      <c r="AM1908" s="183"/>
      <c r="AN1908" s="183"/>
      <c r="AO1908" s="183"/>
      <c r="AP1908" s="183"/>
      <c r="AQ1908" s="183"/>
      <c r="AR1908" s="183"/>
      <c r="AS1908" s="183"/>
      <c r="AT1908" s="183"/>
      <c r="AU1908" s="183"/>
      <c r="AV1908" s="183"/>
      <c r="AW1908" s="183"/>
      <c r="AX1908" s="183"/>
      <c r="AY1908" s="183"/>
      <c r="AZ1908" s="183"/>
      <c r="BA1908" s="183"/>
      <c r="BB1908" s="183"/>
      <c r="BC1908" s="183"/>
      <c r="BD1908" s="183"/>
      <c r="BE1908" s="183"/>
      <c r="BF1908" s="183"/>
      <c r="BG1908" s="183"/>
      <c r="BH1908" s="183"/>
      <c r="BI1908" s="183"/>
      <c r="BJ1908" s="183"/>
      <c r="BK1908" s="183"/>
      <c r="BL1908" s="183"/>
      <c r="BM1908" s="183"/>
      <c r="BN1908" s="183"/>
      <c r="BO1908" s="183"/>
      <c r="BP1908" s="183"/>
      <c r="BQ1908" s="183"/>
      <c r="BR1908" s="183"/>
      <c r="BS1908" s="183"/>
      <c r="BT1908" s="183"/>
      <c r="BU1908" s="183"/>
      <c r="BV1908" s="183"/>
      <c r="BW1908" s="183"/>
      <c r="BX1908" s="183"/>
      <c r="BY1908" s="183"/>
      <c r="BZ1908" s="183"/>
      <c r="CA1908" s="183"/>
      <c r="CB1908" s="183"/>
      <c r="CC1908" s="183"/>
      <c r="CD1908" s="183"/>
      <c r="CE1908" s="183"/>
      <c r="CF1908" s="183"/>
      <c r="CG1908" s="183"/>
      <c r="CH1908" s="183"/>
      <c r="CI1908" s="183"/>
      <c r="CJ1908" s="183"/>
      <c r="CK1908" s="183"/>
      <c r="CL1908" s="183"/>
    </row>
    <row r="1909" spans="2:90" x14ac:dyDescent="0.4">
      <c r="B1909" s="168"/>
      <c r="C1909" s="193"/>
      <c r="D1909" s="193"/>
      <c r="E1909" s="193" t="s">
        <v>906</v>
      </c>
      <c r="F1909" s="193"/>
      <c r="G1909" s="193"/>
      <c r="H1909" s="193"/>
      <c r="I1909" s="194"/>
      <c r="J1909" s="194"/>
      <c r="K1909" s="195"/>
      <c r="L1909" s="195"/>
      <c r="M1909" s="195"/>
      <c r="N1909" s="195"/>
      <c r="O1909" s="195"/>
      <c r="P1909" s="195"/>
      <c r="R1909" s="195"/>
      <c r="S1909" s="183"/>
      <c r="T1909" s="183"/>
      <c r="U1909" s="183"/>
      <c r="V1909" s="183"/>
      <c r="W1909" s="183"/>
      <c r="X1909" s="183"/>
      <c r="Y1909" s="183"/>
      <c r="Z1909" s="183"/>
      <c r="AA1909" s="183"/>
      <c r="AB1909" s="183"/>
      <c r="AC1909" s="183"/>
      <c r="AD1909" s="183"/>
      <c r="AE1909" s="183"/>
      <c r="AF1909" s="183"/>
      <c r="AG1909" s="183"/>
      <c r="AH1909" s="183"/>
      <c r="AI1909" s="183"/>
      <c r="AJ1909" s="183"/>
      <c r="AK1909" s="183"/>
      <c r="AL1909" s="183"/>
      <c r="AM1909" s="183"/>
      <c r="AN1909" s="183"/>
      <c r="AO1909" s="183"/>
      <c r="AP1909" s="183"/>
      <c r="AQ1909" s="183"/>
      <c r="AR1909" s="183"/>
      <c r="AS1909" s="183"/>
      <c r="AT1909" s="183"/>
      <c r="AU1909" s="183"/>
      <c r="AV1909" s="183"/>
      <c r="AW1909" s="183"/>
      <c r="AX1909" s="183"/>
      <c r="AY1909" s="183"/>
      <c r="AZ1909" s="183"/>
      <c r="BA1909" s="183"/>
      <c r="BB1909" s="183"/>
      <c r="BC1909" s="183"/>
      <c r="BD1909" s="183"/>
      <c r="BE1909" s="183"/>
      <c r="BF1909" s="183"/>
      <c r="BG1909" s="183"/>
      <c r="BH1909" s="183"/>
      <c r="BI1909" s="183"/>
      <c r="BJ1909" s="183"/>
      <c r="BK1909" s="183"/>
      <c r="BL1909" s="183"/>
      <c r="BM1909" s="183"/>
      <c r="BN1909" s="183"/>
      <c r="BO1909" s="183"/>
      <c r="BP1909" s="183"/>
      <c r="BQ1909" s="183"/>
      <c r="BR1909" s="183"/>
      <c r="BS1909" s="183"/>
      <c r="BT1909" s="183"/>
      <c r="BU1909" s="183"/>
      <c r="BV1909" s="183"/>
      <c r="BW1909" s="183"/>
      <c r="BX1909" s="183"/>
      <c r="BY1909" s="183"/>
      <c r="BZ1909" s="183"/>
      <c r="CA1909" s="183"/>
      <c r="CB1909" s="183"/>
      <c r="CC1909" s="183"/>
      <c r="CD1909" s="183"/>
      <c r="CE1909" s="183"/>
      <c r="CF1909" s="183"/>
      <c r="CG1909" s="183"/>
      <c r="CH1909" s="183"/>
      <c r="CI1909" s="183"/>
      <c r="CJ1909" s="183"/>
      <c r="CK1909" s="183"/>
      <c r="CL1909" s="183"/>
    </row>
    <row r="1910" spans="2:90" x14ac:dyDescent="0.4">
      <c r="B1910" s="137" t="s">
        <v>326</v>
      </c>
      <c r="C1910" s="136"/>
      <c r="D1910" s="136" t="s">
        <v>734</v>
      </c>
      <c r="E1910" s="136" t="s">
        <v>734</v>
      </c>
      <c r="F1910" s="136" t="s">
        <v>344</v>
      </c>
      <c r="G1910" s="136" t="s">
        <v>81</v>
      </c>
      <c r="H1910" s="136"/>
      <c r="I1910" s="138"/>
      <c r="J1910" s="138"/>
      <c r="K1910" s="136"/>
      <c r="L1910" s="136"/>
      <c r="M1910" s="136"/>
      <c r="N1910" s="136"/>
      <c r="O1910" s="136"/>
      <c r="P1910" s="136"/>
      <c r="R1910" s="137"/>
      <c r="S1910" s="137"/>
      <c r="T1910" s="137"/>
      <c r="U1910" s="137"/>
      <c r="V1910" s="137"/>
      <c r="W1910" s="137"/>
      <c r="X1910" s="137"/>
      <c r="Y1910" s="137"/>
      <c r="Z1910" s="137"/>
      <c r="AA1910" s="137"/>
      <c r="AB1910" s="137"/>
      <c r="AC1910" s="137"/>
      <c r="AD1910" s="137"/>
      <c r="AE1910" s="137"/>
      <c r="AF1910" s="137"/>
      <c r="AG1910" s="137"/>
      <c r="AH1910" s="137"/>
      <c r="AI1910" s="137"/>
      <c r="AJ1910" s="137"/>
      <c r="AK1910" s="137"/>
      <c r="AL1910" s="137"/>
      <c r="AM1910" s="137"/>
      <c r="AN1910" s="137"/>
      <c r="AO1910" s="137"/>
      <c r="AP1910" s="137"/>
      <c r="AQ1910" s="137"/>
      <c r="AR1910" s="137"/>
      <c r="AS1910" s="137"/>
      <c r="AT1910" s="137"/>
      <c r="AU1910" s="137"/>
      <c r="AV1910" s="137"/>
      <c r="AW1910" s="137"/>
      <c r="AX1910" s="137"/>
      <c r="AY1910" s="137"/>
      <c r="AZ1910" s="137"/>
      <c r="BA1910" s="137"/>
      <c r="BB1910" s="137"/>
      <c r="BC1910" s="137"/>
      <c r="BD1910" s="137"/>
      <c r="BE1910" s="137"/>
      <c r="BF1910" s="137"/>
      <c r="BG1910" s="137"/>
      <c r="BH1910" s="137"/>
      <c r="BI1910" s="137"/>
      <c r="BJ1910" s="137"/>
      <c r="BK1910" s="137"/>
      <c r="BL1910" s="137"/>
      <c r="BM1910" s="137"/>
      <c r="BN1910" s="137"/>
      <c r="BO1910" s="137"/>
      <c r="BP1910" s="137"/>
      <c r="BQ1910" s="137"/>
      <c r="BR1910" s="137"/>
      <c r="BS1910" s="137"/>
      <c r="BT1910" s="137"/>
      <c r="BU1910" s="137"/>
      <c r="BV1910" s="137"/>
      <c r="BW1910" s="137"/>
      <c r="BX1910" s="137"/>
      <c r="BY1910" s="137"/>
      <c r="BZ1910" s="137"/>
      <c r="CA1910" s="137"/>
      <c r="CB1910" s="137"/>
      <c r="CC1910" s="137"/>
      <c r="CD1910" s="137"/>
      <c r="CE1910" s="137"/>
      <c r="CF1910" s="137"/>
      <c r="CG1910" s="137"/>
      <c r="CH1910" s="137"/>
      <c r="CI1910" s="137"/>
      <c r="CJ1910" s="137"/>
      <c r="CK1910" s="137"/>
      <c r="CL1910" s="137"/>
    </row>
    <row r="1911" spans="2:90" x14ac:dyDescent="0.4">
      <c r="B1911" s="93" t="str">
        <f>B1915&amp;":"</f>
        <v xml:space="preserve"> Revenue - (Primary label):</v>
      </c>
      <c r="D1911" t="s">
        <v>734</v>
      </c>
      <c r="E1911" t="s">
        <v>906</v>
      </c>
      <c r="G1911" t="str">
        <f>E1911</f>
        <v/>
      </c>
      <c r="I1911"/>
      <c r="J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row>
    <row r="1912" spans="2:90" x14ac:dyDescent="0.4">
      <c r="B1912" s="139" t="str">
        <f>"# of impressions/"&amp;B1918&amp;"/month"</f>
        <v># of impressions/primary unit/month</v>
      </c>
      <c r="C1912" s="12"/>
      <c r="D1912" s="12" t="s">
        <v>734</v>
      </c>
      <c r="E1912" s="12" t="s">
        <v>906</v>
      </c>
      <c r="F1912" s="12"/>
      <c r="G1912" s="12" t="str">
        <f>E1912</f>
        <v/>
      </c>
      <c r="H1912" s="12"/>
      <c r="I1912" s="60"/>
      <c r="J1912" s="60"/>
      <c r="K1912" s="17">
        <v>30</v>
      </c>
      <c r="L1912" s="17">
        <v>30</v>
      </c>
      <c r="M1912" s="17">
        <v>30</v>
      </c>
      <c r="N1912" s="17">
        <v>30</v>
      </c>
      <c r="O1912" s="17">
        <v>30</v>
      </c>
      <c r="P1912" s="17">
        <v>30</v>
      </c>
      <c r="R1912" s="15"/>
      <c r="S1912" s="76" cm="1">
        <f t="array" ref="S1912">INDEX($K:$P,ROW(),MATCH(S$3,$K$2:$P$2,0))</f>
        <v>30</v>
      </c>
      <c r="T1912" s="76" cm="1">
        <f t="array" ref="T1912">INDEX($K:$P,ROW(),MATCH(T$3,$K$2:$P$2,0))</f>
        <v>30</v>
      </c>
      <c r="U1912" s="76" cm="1">
        <f t="array" ref="U1912">INDEX($K:$P,ROW(),MATCH(U$3,$K$2:$P$2,0))</f>
        <v>30</v>
      </c>
      <c r="V1912" s="76" cm="1">
        <f t="array" ref="V1912">INDEX($K:$P,ROW(),MATCH(V$3,$K$2:$P$2,0))</f>
        <v>30</v>
      </c>
      <c r="W1912" s="76" cm="1">
        <f t="array" ref="W1912">INDEX($K:$P,ROW(),MATCH(W$3,$K$2:$P$2,0))</f>
        <v>30</v>
      </c>
      <c r="X1912" s="76" cm="1">
        <f t="array" ref="X1912">INDEX($K:$P,ROW(),MATCH(X$3,$K$2:$P$2,0))</f>
        <v>30</v>
      </c>
      <c r="Y1912" s="76" cm="1">
        <f t="array" ref="Y1912">INDEX($K:$P,ROW(),MATCH(Y$3,$K$2:$P$2,0))</f>
        <v>30</v>
      </c>
      <c r="Z1912" s="76" cm="1">
        <f t="array" ref="Z1912">INDEX($K:$P,ROW(),MATCH(Z$3,$K$2:$P$2,0))</f>
        <v>30</v>
      </c>
      <c r="AA1912" s="76" cm="1">
        <f t="array" ref="AA1912">INDEX($K:$P,ROW(),MATCH(AA$3,$K$2:$P$2,0))</f>
        <v>30</v>
      </c>
      <c r="AB1912" s="76" cm="1">
        <f t="array" ref="AB1912">INDEX($K:$P,ROW(),MATCH(AB$3,$K$2:$P$2,0))</f>
        <v>30</v>
      </c>
      <c r="AC1912" s="76" cm="1">
        <f t="array" ref="AC1912">INDEX($K:$P,ROW(),MATCH(AC$3,$K$2:$P$2,0))</f>
        <v>30</v>
      </c>
      <c r="AD1912" s="76" cm="1">
        <f t="array" ref="AD1912">INDEX($K:$P,ROW(),MATCH(AD$3,$K$2:$P$2,0))</f>
        <v>30</v>
      </c>
      <c r="AE1912" s="76" cm="1">
        <f t="array" ref="AE1912">INDEX($K:$P,ROW(),MATCH(AE$3,$K$2:$P$2,0))</f>
        <v>30</v>
      </c>
      <c r="AF1912" s="76" cm="1">
        <f t="array" ref="AF1912">INDEX($K:$P,ROW(),MATCH(AF$3,$K$2:$P$2,0))</f>
        <v>30</v>
      </c>
      <c r="AG1912" s="76" cm="1">
        <f t="array" ref="AG1912">INDEX($K:$P,ROW(),MATCH(AG$3,$K$2:$P$2,0))</f>
        <v>30</v>
      </c>
      <c r="AH1912" s="76" cm="1">
        <f t="array" ref="AH1912">INDEX($K:$P,ROW(),MATCH(AH$3,$K$2:$P$2,0))</f>
        <v>30</v>
      </c>
      <c r="AI1912" s="76" cm="1">
        <f t="array" ref="AI1912">INDEX($K:$P,ROW(),MATCH(AI$3,$K$2:$P$2,0))</f>
        <v>30</v>
      </c>
      <c r="AJ1912" s="76" cm="1">
        <f t="array" ref="AJ1912">INDEX($K:$P,ROW(),MATCH(AJ$3,$K$2:$P$2,0))</f>
        <v>30</v>
      </c>
      <c r="AK1912" s="76" cm="1">
        <f t="array" ref="AK1912">INDEX($K:$P,ROW(),MATCH(AK$3,$K$2:$P$2,0))</f>
        <v>30</v>
      </c>
      <c r="AL1912" s="76" cm="1">
        <f t="array" ref="AL1912">INDEX($K:$P,ROW(),MATCH(AL$3,$K$2:$P$2,0))</f>
        <v>30</v>
      </c>
      <c r="AM1912" s="76" cm="1">
        <f t="array" ref="AM1912">INDEX($K:$P,ROW(),MATCH(AM$3,$K$2:$P$2,0))</f>
        <v>30</v>
      </c>
      <c r="AN1912" s="76" cm="1">
        <f t="array" ref="AN1912">INDEX($K:$P,ROW(),MATCH(AN$3,$K$2:$P$2,0))</f>
        <v>30</v>
      </c>
      <c r="AO1912" s="76" cm="1">
        <f t="array" ref="AO1912">INDEX($K:$P,ROW(),MATCH(AO$3,$K$2:$P$2,0))</f>
        <v>30</v>
      </c>
      <c r="AP1912" s="76" cm="1">
        <f t="array" ref="AP1912">INDEX($K:$P,ROW(),MATCH(AP$3,$K$2:$P$2,0))</f>
        <v>30</v>
      </c>
      <c r="AQ1912" s="76" cm="1">
        <f t="array" ref="AQ1912">INDEX($K:$P,ROW(),MATCH(AQ$3,$K$2:$P$2,0))</f>
        <v>30</v>
      </c>
      <c r="AR1912" s="76" cm="1">
        <f t="array" ref="AR1912">INDEX($K:$P,ROW(),MATCH(AR$3,$K$2:$P$2,0))</f>
        <v>30</v>
      </c>
      <c r="AS1912" s="76" cm="1">
        <f t="array" ref="AS1912">INDEX($K:$P,ROW(),MATCH(AS$3,$K$2:$P$2,0))</f>
        <v>30</v>
      </c>
      <c r="AT1912" s="76" cm="1">
        <f t="array" ref="AT1912">INDEX($K:$P,ROW(),MATCH(AT$3,$K$2:$P$2,0))</f>
        <v>30</v>
      </c>
      <c r="AU1912" s="76" cm="1">
        <f t="array" ref="AU1912">INDEX($K:$P,ROW(),MATCH(AU$3,$K$2:$P$2,0))</f>
        <v>30</v>
      </c>
      <c r="AV1912" s="76" cm="1">
        <f t="array" ref="AV1912">INDEX($K:$P,ROW(),MATCH(AV$3,$K$2:$P$2,0))</f>
        <v>30</v>
      </c>
      <c r="AW1912" s="76" cm="1">
        <f t="array" ref="AW1912">INDEX($K:$P,ROW(),MATCH(AW$3,$K$2:$P$2,0))</f>
        <v>30</v>
      </c>
      <c r="AX1912" s="76" cm="1">
        <f t="array" ref="AX1912">INDEX($K:$P,ROW(),MATCH(AX$3,$K$2:$P$2,0))</f>
        <v>30</v>
      </c>
      <c r="AY1912" s="76" cm="1">
        <f t="array" ref="AY1912">INDEX($K:$P,ROW(),MATCH(AY$3,$K$2:$P$2,0))</f>
        <v>30</v>
      </c>
      <c r="AZ1912" s="76" cm="1">
        <f t="array" ref="AZ1912">INDEX($K:$P,ROW(),MATCH(AZ$3,$K$2:$P$2,0))</f>
        <v>30</v>
      </c>
      <c r="BA1912" s="76" cm="1">
        <f t="array" ref="BA1912">INDEX($K:$P,ROW(),MATCH(BA$3,$K$2:$P$2,0))</f>
        <v>30</v>
      </c>
      <c r="BB1912" s="76" cm="1">
        <f t="array" ref="BB1912">INDEX($K:$P,ROW(),MATCH(BB$3,$K$2:$P$2,0))</f>
        <v>30</v>
      </c>
      <c r="BC1912" s="76" cm="1">
        <f t="array" ref="BC1912">INDEX($K:$P,ROW(),MATCH(BC$3,$K$2:$P$2,0))</f>
        <v>30</v>
      </c>
      <c r="BD1912" s="76" cm="1">
        <f t="array" ref="BD1912">INDEX($K:$P,ROW(),MATCH(BD$3,$K$2:$P$2,0))</f>
        <v>30</v>
      </c>
      <c r="BE1912" s="76" cm="1">
        <f t="array" ref="BE1912">INDEX($K:$P,ROW(),MATCH(BE$3,$K$2:$P$2,0))</f>
        <v>30</v>
      </c>
      <c r="BF1912" s="76" cm="1">
        <f t="array" ref="BF1912">INDEX($K:$P,ROW(),MATCH(BF$3,$K$2:$P$2,0))</f>
        <v>30</v>
      </c>
      <c r="BG1912" s="76" cm="1">
        <f t="array" ref="BG1912">INDEX($K:$P,ROW(),MATCH(BG$3,$K$2:$P$2,0))</f>
        <v>30</v>
      </c>
      <c r="BH1912" s="76" cm="1">
        <f t="array" ref="BH1912">INDEX($K:$P,ROW(),MATCH(BH$3,$K$2:$P$2,0))</f>
        <v>30</v>
      </c>
      <c r="BI1912" s="76" cm="1">
        <f t="array" ref="BI1912">INDEX($K:$P,ROW(),MATCH(BI$3,$K$2:$P$2,0))</f>
        <v>30</v>
      </c>
      <c r="BJ1912" s="76" cm="1">
        <f t="array" ref="BJ1912">INDEX($K:$P,ROW(),MATCH(BJ$3,$K$2:$P$2,0))</f>
        <v>30</v>
      </c>
      <c r="BK1912" s="76" cm="1">
        <f t="array" ref="BK1912">INDEX($K:$P,ROW(),MATCH(BK$3,$K$2:$P$2,0))</f>
        <v>30</v>
      </c>
      <c r="BL1912" s="76" cm="1">
        <f t="array" ref="BL1912">INDEX($K:$P,ROW(),MATCH(BL$3,$K$2:$P$2,0))</f>
        <v>30</v>
      </c>
      <c r="BM1912" s="76" cm="1">
        <f t="array" ref="BM1912">INDEX($K:$P,ROW(),MATCH(BM$3,$K$2:$P$2,0))</f>
        <v>30</v>
      </c>
      <c r="BN1912" s="76" cm="1">
        <f t="array" ref="BN1912">INDEX($K:$P,ROW(),MATCH(BN$3,$K$2:$P$2,0))</f>
        <v>30</v>
      </c>
      <c r="BO1912" s="76" cm="1">
        <f t="array" ref="BO1912">INDEX($K:$P,ROW(),MATCH(BO$3,$K$2:$P$2,0))</f>
        <v>30</v>
      </c>
      <c r="BP1912" s="76" cm="1">
        <f t="array" ref="BP1912">INDEX($K:$P,ROW(),MATCH(BP$3,$K$2:$P$2,0))</f>
        <v>30</v>
      </c>
      <c r="BQ1912" s="76" cm="1">
        <f t="array" ref="BQ1912">INDEX($K:$P,ROW(),MATCH(BQ$3,$K$2:$P$2,0))</f>
        <v>30</v>
      </c>
      <c r="BR1912" s="76" cm="1">
        <f t="array" ref="BR1912">INDEX($K:$P,ROW(),MATCH(BR$3,$K$2:$P$2,0))</f>
        <v>30</v>
      </c>
      <c r="BS1912" s="76" cm="1">
        <f t="array" ref="BS1912">INDEX($K:$P,ROW(),MATCH(BS$3,$K$2:$P$2,0))</f>
        <v>30</v>
      </c>
      <c r="BT1912" s="76" cm="1">
        <f t="array" ref="BT1912">INDEX($K:$P,ROW(),MATCH(BT$3,$K$2:$P$2,0))</f>
        <v>30</v>
      </c>
      <c r="BU1912" s="76" cm="1">
        <f t="array" ref="BU1912">INDEX($K:$P,ROW(),MATCH(BU$3,$K$2:$P$2,0))</f>
        <v>30</v>
      </c>
      <c r="BV1912" s="76" cm="1">
        <f t="array" ref="BV1912">INDEX($K:$P,ROW(),MATCH(BV$3,$K$2:$P$2,0))</f>
        <v>30</v>
      </c>
      <c r="BW1912" s="76" cm="1">
        <f t="array" ref="BW1912">INDEX($K:$P,ROW(),MATCH(BW$3,$K$2:$P$2,0))</f>
        <v>30</v>
      </c>
      <c r="BX1912" s="76" cm="1">
        <f t="array" ref="BX1912">INDEX($K:$P,ROW(),MATCH(BX$3,$K$2:$P$2,0))</f>
        <v>30</v>
      </c>
      <c r="BY1912" s="76" cm="1">
        <f t="array" ref="BY1912">INDEX($K:$P,ROW(),MATCH(BY$3,$K$2:$P$2,0))</f>
        <v>30</v>
      </c>
      <c r="BZ1912" s="76" cm="1">
        <f t="array" ref="BZ1912">INDEX($K:$P,ROW(),MATCH(BZ$3,$K$2:$P$2,0))</f>
        <v>30</v>
      </c>
      <c r="CA1912" s="76" cm="1">
        <f t="array" ref="CA1912">INDEX($K:$P,ROW(),MATCH(CA$3,$K$2:$P$2,0))</f>
        <v>30</v>
      </c>
      <c r="CB1912" s="76" cm="1">
        <f t="array" ref="CB1912">INDEX($K:$P,ROW(),MATCH(CB$3,$K$2:$P$2,0))</f>
        <v>30</v>
      </c>
      <c r="CC1912" s="76" cm="1">
        <f t="array" ref="CC1912">INDEX($K:$P,ROW(),MATCH(CC$3,$K$2:$P$2,0))</f>
        <v>30</v>
      </c>
      <c r="CD1912" s="76" cm="1">
        <f t="array" ref="CD1912">INDEX($K:$P,ROW(),MATCH(CD$3,$K$2:$P$2,0))</f>
        <v>30</v>
      </c>
      <c r="CE1912" s="76" cm="1">
        <f t="array" ref="CE1912">INDEX($K:$P,ROW(),MATCH(CE$3,$K$2:$P$2,0))</f>
        <v>30</v>
      </c>
      <c r="CF1912" s="76" cm="1">
        <f t="array" ref="CF1912">INDEX($K:$P,ROW(),MATCH(CF$3,$K$2:$P$2,0))</f>
        <v>30</v>
      </c>
      <c r="CG1912" s="76" cm="1">
        <f t="array" ref="CG1912">INDEX($K:$P,ROW(),MATCH(CG$3,$K$2:$P$2,0))</f>
        <v>30</v>
      </c>
      <c r="CH1912" s="76" cm="1">
        <f t="array" ref="CH1912">INDEX($K:$P,ROW(),MATCH(CH$3,$K$2:$P$2,0))</f>
        <v>30</v>
      </c>
      <c r="CI1912" s="76" cm="1">
        <f t="array" ref="CI1912">INDEX($K:$P,ROW(),MATCH(CI$3,$K$2:$P$2,0))</f>
        <v>30</v>
      </c>
      <c r="CJ1912" s="76" cm="1">
        <f t="array" ref="CJ1912">INDEX($K:$P,ROW(),MATCH(CJ$3,$K$2:$P$2,0))</f>
        <v>30</v>
      </c>
      <c r="CK1912" s="76" cm="1">
        <f t="array" ref="CK1912">INDEX($K:$P,ROW(),MATCH(CK$3,$K$2:$P$2,0))</f>
        <v>30</v>
      </c>
      <c r="CL1912" s="76" cm="1">
        <f t="array" ref="CL1912">INDEX($K:$P,ROW(),MATCH(CL$3,$K$2:$P$2,0))</f>
        <v>30</v>
      </c>
    </row>
    <row r="1913" spans="2:90" x14ac:dyDescent="0.4">
      <c r="B1913" s="139" t="s">
        <v>172</v>
      </c>
      <c r="C1913" s="12" t="s">
        <v>80</v>
      </c>
      <c r="D1913" s="12" t="s">
        <v>734</v>
      </c>
      <c r="E1913" s="12" t="s">
        <v>906</v>
      </c>
      <c r="F1913" s="12"/>
      <c r="G1913" s="12"/>
      <c r="H1913" s="12"/>
      <c r="I1913" s="60"/>
      <c r="J1913" s="60"/>
      <c r="K1913" s="15">
        <f>SUMIF($3:$3,K$2,1911:1911)</f>
        <v>0</v>
      </c>
      <c r="L1913" s="15">
        <f>SUMIF($3:$3,L$2,1911:1911)</f>
        <v>0</v>
      </c>
      <c r="M1913" s="15">
        <f>SUMIF($3:$3,M$2,1911:1911)</f>
        <v>0</v>
      </c>
      <c r="N1913" s="15">
        <f>SUMIF($3:$3,N$2,1911:1911)</f>
        <v>0</v>
      </c>
      <c r="O1913" s="15">
        <f>SUMIF($3:$3,O$2,1911:1911)</f>
        <v>0</v>
      </c>
      <c r="P1913" s="15">
        <f>SUMIF($3:$3,P$2,1911:1911)</f>
        <v>0</v>
      </c>
      <c r="R1913" s="15"/>
      <c r="S1913" s="76" cm="1">
        <f t="array" aca="1" ref="S1913" ca="1">S1912*INDIRECT(S1763)</f>
        <v>150000</v>
      </c>
      <c r="T1913" s="76" cm="1">
        <f t="array" aca="1" ref="T1913" ca="1">T1912*INDIRECT(T1763)</f>
        <v>150000</v>
      </c>
      <c r="U1913" s="76" cm="1">
        <f t="array" aca="1" ref="U1913" ca="1">U1912*INDIRECT(U1763)</f>
        <v>150000</v>
      </c>
      <c r="V1913" s="76" cm="1">
        <f t="array" aca="1" ref="V1913" ca="1">V1912*INDIRECT(V1763)</f>
        <v>150000</v>
      </c>
      <c r="W1913" s="76" cm="1">
        <f t="array" aca="1" ref="W1913" ca="1">W1912*INDIRECT(W1763)</f>
        <v>150000</v>
      </c>
      <c r="X1913" s="76" cm="1">
        <f t="array" aca="1" ref="X1913" ca="1">X1912*INDIRECT(X1763)</f>
        <v>150000</v>
      </c>
      <c r="Y1913" s="76" cm="1">
        <f t="array" aca="1" ref="Y1913" ca="1">Y1912*INDIRECT(Y1763)</f>
        <v>150000</v>
      </c>
      <c r="Z1913" s="76" cm="1">
        <f t="array" aca="1" ref="Z1913" ca="1">Z1912*INDIRECT(Z1763)</f>
        <v>150000</v>
      </c>
      <c r="AA1913" s="76" cm="1">
        <f t="array" aca="1" ref="AA1913" ca="1">AA1912*INDIRECT(AA1763)</f>
        <v>150000</v>
      </c>
      <c r="AB1913" s="76" cm="1">
        <f t="array" aca="1" ref="AB1913" ca="1">AB1912*INDIRECT(AB1763)</f>
        <v>150000</v>
      </c>
      <c r="AC1913" s="76" cm="1">
        <f t="array" aca="1" ref="AC1913" ca="1">AC1912*INDIRECT(AC1763)</f>
        <v>150000</v>
      </c>
      <c r="AD1913" s="76" cm="1">
        <f t="array" aca="1" ref="AD1913" ca="1">AD1912*INDIRECT(AD1763)</f>
        <v>150000</v>
      </c>
      <c r="AE1913" s="76" cm="1">
        <f t="array" aca="1" ref="AE1913" ca="1">AE1912*INDIRECT(AE1763)</f>
        <v>150000</v>
      </c>
      <c r="AF1913" s="76" cm="1">
        <f t="array" aca="1" ref="AF1913" ca="1">AF1912*INDIRECT(AF1763)</f>
        <v>150000</v>
      </c>
      <c r="AG1913" s="76" cm="1">
        <f t="array" aca="1" ref="AG1913" ca="1">AG1912*INDIRECT(AG1763)</f>
        <v>150000</v>
      </c>
      <c r="AH1913" s="76" cm="1">
        <f t="array" aca="1" ref="AH1913" ca="1">AH1912*INDIRECT(AH1763)</f>
        <v>150000</v>
      </c>
      <c r="AI1913" s="76" cm="1">
        <f t="array" aca="1" ref="AI1913" ca="1">AI1912*INDIRECT(AI1763)</f>
        <v>150000</v>
      </c>
      <c r="AJ1913" s="76" cm="1">
        <f t="array" aca="1" ref="AJ1913" ca="1">AJ1912*INDIRECT(AJ1763)</f>
        <v>150000</v>
      </c>
      <c r="AK1913" s="76" cm="1">
        <f t="array" aca="1" ref="AK1913" ca="1">AK1912*INDIRECT(AK1763)</f>
        <v>150000</v>
      </c>
      <c r="AL1913" s="76" cm="1">
        <f t="array" aca="1" ref="AL1913" ca="1">AL1912*INDIRECT(AL1763)</f>
        <v>150000</v>
      </c>
      <c r="AM1913" s="76" cm="1">
        <f t="array" aca="1" ref="AM1913" ca="1">AM1912*INDIRECT(AM1763)</f>
        <v>150000</v>
      </c>
      <c r="AN1913" s="76" cm="1">
        <f t="array" aca="1" ref="AN1913" ca="1">AN1912*INDIRECT(AN1763)</f>
        <v>150000</v>
      </c>
      <c r="AO1913" s="76" cm="1">
        <f t="array" aca="1" ref="AO1913" ca="1">AO1912*INDIRECT(AO1763)</f>
        <v>150000</v>
      </c>
      <c r="AP1913" s="76" cm="1">
        <f t="array" aca="1" ref="AP1913" ca="1">AP1912*INDIRECT(AP1763)</f>
        <v>150000</v>
      </c>
      <c r="AQ1913" s="76" cm="1">
        <f t="array" aca="1" ref="AQ1913" ca="1">AQ1912*INDIRECT(AQ1763)</f>
        <v>150000</v>
      </c>
      <c r="AR1913" s="76" cm="1">
        <f t="array" aca="1" ref="AR1913" ca="1">AR1912*INDIRECT(AR1763)</f>
        <v>150000</v>
      </c>
      <c r="AS1913" s="76" cm="1">
        <f t="array" aca="1" ref="AS1913" ca="1">AS1912*INDIRECT(AS1763)</f>
        <v>150000</v>
      </c>
      <c r="AT1913" s="76" cm="1">
        <f t="array" aca="1" ref="AT1913" ca="1">AT1912*INDIRECT(AT1763)</f>
        <v>150000</v>
      </c>
      <c r="AU1913" s="76" cm="1">
        <f t="array" aca="1" ref="AU1913" ca="1">AU1912*INDIRECT(AU1763)</f>
        <v>150000</v>
      </c>
      <c r="AV1913" s="76" cm="1">
        <f t="array" aca="1" ref="AV1913" ca="1">AV1912*INDIRECT(AV1763)</f>
        <v>150000</v>
      </c>
      <c r="AW1913" s="76" cm="1">
        <f t="array" aca="1" ref="AW1913" ca="1">AW1912*INDIRECT(AW1763)</f>
        <v>150000</v>
      </c>
      <c r="AX1913" s="76" cm="1">
        <f t="array" aca="1" ref="AX1913" ca="1">AX1912*INDIRECT(AX1763)</f>
        <v>150000</v>
      </c>
      <c r="AY1913" s="76" cm="1">
        <f t="array" aca="1" ref="AY1913" ca="1">AY1912*INDIRECT(AY1763)</f>
        <v>150000</v>
      </c>
      <c r="AZ1913" s="76" cm="1">
        <f t="array" aca="1" ref="AZ1913" ca="1">AZ1912*INDIRECT(AZ1763)</f>
        <v>150000</v>
      </c>
      <c r="BA1913" s="76" cm="1">
        <f t="array" aca="1" ref="BA1913" ca="1">BA1912*INDIRECT(BA1763)</f>
        <v>150000</v>
      </c>
      <c r="BB1913" s="76" cm="1">
        <f t="array" aca="1" ref="BB1913" ca="1">BB1912*INDIRECT(BB1763)</f>
        <v>150000</v>
      </c>
      <c r="BC1913" s="76" cm="1">
        <f t="array" aca="1" ref="BC1913" ca="1">BC1912*INDIRECT(BC1763)</f>
        <v>150000</v>
      </c>
      <c r="BD1913" s="76" cm="1">
        <f t="array" aca="1" ref="BD1913" ca="1">BD1912*INDIRECT(BD1763)</f>
        <v>150000</v>
      </c>
      <c r="BE1913" s="76" cm="1">
        <f t="array" aca="1" ref="BE1913" ca="1">BE1912*INDIRECT(BE1763)</f>
        <v>150000</v>
      </c>
      <c r="BF1913" s="76" cm="1">
        <f t="array" aca="1" ref="BF1913" ca="1">BF1912*INDIRECT(BF1763)</f>
        <v>150000</v>
      </c>
      <c r="BG1913" s="76" cm="1">
        <f t="array" aca="1" ref="BG1913" ca="1">BG1912*INDIRECT(BG1763)</f>
        <v>150000</v>
      </c>
      <c r="BH1913" s="76" cm="1">
        <f t="array" aca="1" ref="BH1913" ca="1">BH1912*INDIRECT(BH1763)</f>
        <v>150000</v>
      </c>
      <c r="BI1913" s="76" cm="1">
        <f t="array" aca="1" ref="BI1913" ca="1">BI1912*INDIRECT(BI1763)</f>
        <v>150000</v>
      </c>
      <c r="BJ1913" s="76" cm="1">
        <f t="array" aca="1" ref="BJ1913" ca="1">BJ1912*INDIRECT(BJ1763)</f>
        <v>150000</v>
      </c>
      <c r="BK1913" s="76" cm="1">
        <f t="array" aca="1" ref="BK1913" ca="1">BK1912*INDIRECT(BK1763)</f>
        <v>150000</v>
      </c>
      <c r="BL1913" s="76" cm="1">
        <f t="array" aca="1" ref="BL1913" ca="1">BL1912*INDIRECT(BL1763)</f>
        <v>150000</v>
      </c>
      <c r="BM1913" s="76" cm="1">
        <f t="array" aca="1" ref="BM1913" ca="1">BM1912*INDIRECT(BM1763)</f>
        <v>150000</v>
      </c>
      <c r="BN1913" s="76" cm="1">
        <f t="array" aca="1" ref="BN1913" ca="1">BN1912*INDIRECT(BN1763)</f>
        <v>150000</v>
      </c>
      <c r="BO1913" s="76" cm="1">
        <f t="array" aca="1" ref="BO1913" ca="1">BO1912*INDIRECT(BO1763)</f>
        <v>150000</v>
      </c>
      <c r="BP1913" s="76" cm="1">
        <f t="array" aca="1" ref="BP1913" ca="1">BP1912*INDIRECT(BP1763)</f>
        <v>150000</v>
      </c>
      <c r="BQ1913" s="76" cm="1">
        <f t="array" aca="1" ref="BQ1913" ca="1">BQ1912*INDIRECT(BQ1763)</f>
        <v>150000</v>
      </c>
      <c r="BR1913" s="76" cm="1">
        <f t="array" aca="1" ref="BR1913" ca="1">BR1912*INDIRECT(BR1763)</f>
        <v>150000</v>
      </c>
      <c r="BS1913" s="76" cm="1">
        <f t="array" aca="1" ref="BS1913" ca="1">BS1912*INDIRECT(BS1763)</f>
        <v>150000</v>
      </c>
      <c r="BT1913" s="76" cm="1">
        <f t="array" aca="1" ref="BT1913" ca="1">BT1912*INDIRECT(BT1763)</f>
        <v>150000</v>
      </c>
      <c r="BU1913" s="76" cm="1">
        <f t="array" aca="1" ref="BU1913" ca="1">BU1912*INDIRECT(BU1763)</f>
        <v>150000</v>
      </c>
      <c r="BV1913" s="76" cm="1">
        <f t="array" aca="1" ref="BV1913" ca="1">BV1912*INDIRECT(BV1763)</f>
        <v>150000</v>
      </c>
      <c r="BW1913" s="76" cm="1">
        <f t="array" aca="1" ref="BW1913" ca="1">BW1912*INDIRECT(BW1763)</f>
        <v>150000</v>
      </c>
      <c r="BX1913" s="76" cm="1">
        <f t="array" aca="1" ref="BX1913" ca="1">BX1912*INDIRECT(BX1763)</f>
        <v>150000</v>
      </c>
      <c r="BY1913" s="76" cm="1">
        <f t="array" aca="1" ref="BY1913" ca="1">BY1912*INDIRECT(BY1763)</f>
        <v>150000</v>
      </c>
      <c r="BZ1913" s="76" cm="1">
        <f t="array" aca="1" ref="BZ1913" ca="1">BZ1912*INDIRECT(BZ1763)</f>
        <v>150000</v>
      </c>
      <c r="CA1913" s="76" cm="1">
        <f t="array" aca="1" ref="CA1913" ca="1">CA1912*INDIRECT(CA1763)</f>
        <v>150000</v>
      </c>
      <c r="CB1913" s="76" cm="1">
        <f t="array" aca="1" ref="CB1913" ca="1">CB1912*INDIRECT(CB1763)</f>
        <v>150000</v>
      </c>
      <c r="CC1913" s="76" cm="1">
        <f t="array" aca="1" ref="CC1913" ca="1">CC1912*INDIRECT(CC1763)</f>
        <v>150000</v>
      </c>
      <c r="CD1913" s="76" cm="1">
        <f t="array" aca="1" ref="CD1913" ca="1">CD1912*INDIRECT(CD1763)</f>
        <v>150000</v>
      </c>
      <c r="CE1913" s="76" cm="1">
        <f t="array" aca="1" ref="CE1913" ca="1">CE1912*INDIRECT(CE1763)</f>
        <v>150000</v>
      </c>
      <c r="CF1913" s="76" cm="1">
        <f t="array" aca="1" ref="CF1913" ca="1">CF1912*INDIRECT(CF1763)</f>
        <v>150000</v>
      </c>
      <c r="CG1913" s="76" cm="1">
        <f t="array" aca="1" ref="CG1913" ca="1">CG1912*INDIRECT(CG1763)</f>
        <v>150000</v>
      </c>
      <c r="CH1913" s="76" cm="1">
        <f t="array" aca="1" ref="CH1913" ca="1">CH1912*INDIRECT(CH1763)</f>
        <v>150000</v>
      </c>
      <c r="CI1913" s="76" cm="1">
        <f t="array" aca="1" ref="CI1913" ca="1">CI1912*INDIRECT(CI1763)</f>
        <v>150000</v>
      </c>
      <c r="CJ1913" s="76" cm="1">
        <f t="array" aca="1" ref="CJ1913" ca="1">CJ1912*INDIRECT(CJ1763)</f>
        <v>150000</v>
      </c>
      <c r="CK1913" s="76" cm="1">
        <f t="array" aca="1" ref="CK1913" ca="1">CK1912*INDIRECT(CK1763)</f>
        <v>150000</v>
      </c>
      <c r="CL1913" s="76" cm="1">
        <f t="array" aca="1" ref="CL1913" ca="1">CL1912*INDIRECT(CL1763)</f>
        <v>150000</v>
      </c>
    </row>
    <row r="1914" spans="2:90" x14ac:dyDescent="0.4">
      <c r="B1914" s="139" t="s">
        <v>173</v>
      </c>
      <c r="C1914" s="12"/>
      <c r="D1914" s="12" t="s">
        <v>734</v>
      </c>
      <c r="E1914" s="12" t="s">
        <v>906</v>
      </c>
      <c r="F1914" s="12"/>
      <c r="G1914" s="12" t="str">
        <f>E1914</f>
        <v/>
      </c>
      <c r="H1914" s="12"/>
      <c r="I1914" s="60"/>
      <c r="J1914" s="60"/>
      <c r="K1914" s="156">
        <v>0.1</v>
      </c>
      <c r="L1914" s="156">
        <v>0.1</v>
      </c>
      <c r="M1914" s="156">
        <v>0.1</v>
      </c>
      <c r="N1914" s="156">
        <v>0.1</v>
      </c>
      <c r="O1914" s="156">
        <v>0.1</v>
      </c>
      <c r="P1914" s="156">
        <v>0.1</v>
      </c>
      <c r="R1914" s="116"/>
      <c r="S1914" s="157" cm="1">
        <f t="array" ref="S1914">INDEX($K:$P,ROW(),MATCH(S$3,$K$2:$P$2,0))</f>
        <v>0.1</v>
      </c>
      <c r="T1914" s="157" cm="1">
        <f t="array" ref="T1914">INDEX($K:$P,ROW(),MATCH(T$3,$K$2:$P$2,0))</f>
        <v>0.1</v>
      </c>
      <c r="U1914" s="157" cm="1">
        <f t="array" ref="U1914">INDEX($K:$P,ROW(),MATCH(U$3,$K$2:$P$2,0))</f>
        <v>0.1</v>
      </c>
      <c r="V1914" s="157" cm="1">
        <f t="array" ref="V1914">INDEX($K:$P,ROW(),MATCH(V$3,$K$2:$P$2,0))</f>
        <v>0.1</v>
      </c>
      <c r="W1914" s="157" cm="1">
        <f t="array" ref="W1914">INDEX($K:$P,ROW(),MATCH(W$3,$K$2:$P$2,0))</f>
        <v>0.1</v>
      </c>
      <c r="X1914" s="157" cm="1">
        <f t="array" ref="X1914">INDEX($K:$P,ROW(),MATCH(X$3,$K$2:$P$2,0))</f>
        <v>0.1</v>
      </c>
      <c r="Y1914" s="157" cm="1">
        <f t="array" ref="Y1914">INDEX($K:$P,ROW(),MATCH(Y$3,$K$2:$P$2,0))</f>
        <v>0.1</v>
      </c>
      <c r="Z1914" s="157" cm="1">
        <f t="array" ref="Z1914">INDEX($K:$P,ROW(),MATCH(Z$3,$K$2:$P$2,0))</f>
        <v>0.1</v>
      </c>
      <c r="AA1914" s="157" cm="1">
        <f t="array" ref="AA1914">INDEX($K:$P,ROW(),MATCH(AA$3,$K$2:$P$2,0))</f>
        <v>0.1</v>
      </c>
      <c r="AB1914" s="157" cm="1">
        <f t="array" ref="AB1914">INDEX($K:$P,ROW(),MATCH(AB$3,$K$2:$P$2,0))</f>
        <v>0.1</v>
      </c>
      <c r="AC1914" s="157" cm="1">
        <f t="array" ref="AC1914">INDEX($K:$P,ROW(),MATCH(AC$3,$K$2:$P$2,0))</f>
        <v>0.1</v>
      </c>
      <c r="AD1914" s="157" cm="1">
        <f t="array" ref="AD1914">INDEX($K:$P,ROW(),MATCH(AD$3,$K$2:$P$2,0))</f>
        <v>0.1</v>
      </c>
      <c r="AE1914" s="157" cm="1">
        <f t="array" ref="AE1914">INDEX($K:$P,ROW(),MATCH(AE$3,$K$2:$P$2,0))</f>
        <v>0.1</v>
      </c>
      <c r="AF1914" s="157" cm="1">
        <f t="array" ref="AF1914">INDEX($K:$P,ROW(),MATCH(AF$3,$K$2:$P$2,0))</f>
        <v>0.1</v>
      </c>
      <c r="AG1914" s="157" cm="1">
        <f t="array" ref="AG1914">INDEX($K:$P,ROW(),MATCH(AG$3,$K$2:$P$2,0))</f>
        <v>0.1</v>
      </c>
      <c r="AH1914" s="157" cm="1">
        <f t="array" ref="AH1914">INDEX($K:$P,ROW(),MATCH(AH$3,$K$2:$P$2,0))</f>
        <v>0.1</v>
      </c>
      <c r="AI1914" s="157" cm="1">
        <f t="array" ref="AI1914">INDEX($K:$P,ROW(),MATCH(AI$3,$K$2:$P$2,0))</f>
        <v>0.1</v>
      </c>
      <c r="AJ1914" s="157" cm="1">
        <f t="array" ref="AJ1914">INDEX($K:$P,ROW(),MATCH(AJ$3,$K$2:$P$2,0))</f>
        <v>0.1</v>
      </c>
      <c r="AK1914" s="157" cm="1">
        <f t="array" ref="AK1914">INDEX($K:$P,ROW(),MATCH(AK$3,$K$2:$P$2,0))</f>
        <v>0.1</v>
      </c>
      <c r="AL1914" s="157" cm="1">
        <f t="array" ref="AL1914">INDEX($K:$P,ROW(),MATCH(AL$3,$K$2:$P$2,0))</f>
        <v>0.1</v>
      </c>
      <c r="AM1914" s="157" cm="1">
        <f t="array" ref="AM1914">INDEX($K:$P,ROW(),MATCH(AM$3,$K$2:$P$2,0))</f>
        <v>0.1</v>
      </c>
      <c r="AN1914" s="157" cm="1">
        <f t="array" ref="AN1914">INDEX($K:$P,ROW(),MATCH(AN$3,$K$2:$P$2,0))</f>
        <v>0.1</v>
      </c>
      <c r="AO1914" s="157" cm="1">
        <f t="array" ref="AO1914">INDEX($K:$P,ROW(),MATCH(AO$3,$K$2:$P$2,0))</f>
        <v>0.1</v>
      </c>
      <c r="AP1914" s="157" cm="1">
        <f t="array" ref="AP1914">INDEX($K:$P,ROW(),MATCH(AP$3,$K$2:$P$2,0))</f>
        <v>0.1</v>
      </c>
      <c r="AQ1914" s="157" cm="1">
        <f t="array" ref="AQ1914">INDEX($K:$P,ROW(),MATCH(AQ$3,$K$2:$P$2,0))</f>
        <v>0.1</v>
      </c>
      <c r="AR1914" s="157" cm="1">
        <f t="array" ref="AR1914">INDEX($K:$P,ROW(),MATCH(AR$3,$K$2:$P$2,0))</f>
        <v>0.1</v>
      </c>
      <c r="AS1914" s="157" cm="1">
        <f t="array" ref="AS1914">INDEX($K:$P,ROW(),MATCH(AS$3,$K$2:$P$2,0))</f>
        <v>0.1</v>
      </c>
      <c r="AT1914" s="157" cm="1">
        <f t="array" ref="AT1914">INDEX($K:$P,ROW(),MATCH(AT$3,$K$2:$P$2,0))</f>
        <v>0.1</v>
      </c>
      <c r="AU1914" s="157" cm="1">
        <f t="array" ref="AU1914">INDEX($K:$P,ROW(),MATCH(AU$3,$K$2:$P$2,0))</f>
        <v>0.1</v>
      </c>
      <c r="AV1914" s="157" cm="1">
        <f t="array" ref="AV1914">INDEX($K:$P,ROW(),MATCH(AV$3,$K$2:$P$2,0))</f>
        <v>0.1</v>
      </c>
      <c r="AW1914" s="157" cm="1">
        <f t="array" ref="AW1914">INDEX($K:$P,ROW(),MATCH(AW$3,$K$2:$P$2,0))</f>
        <v>0.1</v>
      </c>
      <c r="AX1914" s="157" cm="1">
        <f t="array" ref="AX1914">INDEX($K:$P,ROW(),MATCH(AX$3,$K$2:$P$2,0))</f>
        <v>0.1</v>
      </c>
      <c r="AY1914" s="157" cm="1">
        <f t="array" ref="AY1914">INDEX($K:$P,ROW(),MATCH(AY$3,$K$2:$P$2,0))</f>
        <v>0.1</v>
      </c>
      <c r="AZ1914" s="157" cm="1">
        <f t="array" ref="AZ1914">INDEX($K:$P,ROW(),MATCH(AZ$3,$K$2:$P$2,0))</f>
        <v>0.1</v>
      </c>
      <c r="BA1914" s="157" cm="1">
        <f t="array" ref="BA1914">INDEX($K:$P,ROW(),MATCH(BA$3,$K$2:$P$2,0))</f>
        <v>0.1</v>
      </c>
      <c r="BB1914" s="157" cm="1">
        <f t="array" ref="BB1914">INDEX($K:$P,ROW(),MATCH(BB$3,$K$2:$P$2,0))</f>
        <v>0.1</v>
      </c>
      <c r="BC1914" s="157" cm="1">
        <f t="array" ref="BC1914">INDEX($K:$P,ROW(),MATCH(BC$3,$K$2:$P$2,0))</f>
        <v>0.1</v>
      </c>
      <c r="BD1914" s="157" cm="1">
        <f t="array" ref="BD1914">INDEX($K:$P,ROW(),MATCH(BD$3,$K$2:$P$2,0))</f>
        <v>0.1</v>
      </c>
      <c r="BE1914" s="157" cm="1">
        <f t="array" ref="BE1914">INDEX($K:$P,ROW(),MATCH(BE$3,$K$2:$P$2,0))</f>
        <v>0.1</v>
      </c>
      <c r="BF1914" s="157" cm="1">
        <f t="array" ref="BF1914">INDEX($K:$P,ROW(),MATCH(BF$3,$K$2:$P$2,0))</f>
        <v>0.1</v>
      </c>
      <c r="BG1914" s="157" cm="1">
        <f t="array" ref="BG1914">INDEX($K:$P,ROW(),MATCH(BG$3,$K$2:$P$2,0))</f>
        <v>0.1</v>
      </c>
      <c r="BH1914" s="157" cm="1">
        <f t="array" ref="BH1914">INDEX($K:$P,ROW(),MATCH(BH$3,$K$2:$P$2,0))</f>
        <v>0.1</v>
      </c>
      <c r="BI1914" s="157" cm="1">
        <f t="array" ref="BI1914">INDEX($K:$P,ROW(),MATCH(BI$3,$K$2:$P$2,0))</f>
        <v>0.1</v>
      </c>
      <c r="BJ1914" s="157" cm="1">
        <f t="array" ref="BJ1914">INDEX($K:$P,ROW(),MATCH(BJ$3,$K$2:$P$2,0))</f>
        <v>0.1</v>
      </c>
      <c r="BK1914" s="157" cm="1">
        <f t="array" ref="BK1914">INDEX($K:$P,ROW(),MATCH(BK$3,$K$2:$P$2,0))</f>
        <v>0.1</v>
      </c>
      <c r="BL1914" s="157" cm="1">
        <f t="array" ref="BL1914">INDEX($K:$P,ROW(),MATCH(BL$3,$K$2:$P$2,0))</f>
        <v>0.1</v>
      </c>
      <c r="BM1914" s="157" cm="1">
        <f t="array" ref="BM1914">INDEX($K:$P,ROW(),MATCH(BM$3,$K$2:$P$2,0))</f>
        <v>0.1</v>
      </c>
      <c r="BN1914" s="157" cm="1">
        <f t="array" ref="BN1914">INDEX($K:$P,ROW(),MATCH(BN$3,$K$2:$P$2,0))</f>
        <v>0.1</v>
      </c>
      <c r="BO1914" s="157" cm="1">
        <f t="array" ref="BO1914">INDEX($K:$P,ROW(),MATCH(BO$3,$K$2:$P$2,0))</f>
        <v>0.1</v>
      </c>
      <c r="BP1914" s="157" cm="1">
        <f t="array" ref="BP1914">INDEX($K:$P,ROW(),MATCH(BP$3,$K$2:$P$2,0))</f>
        <v>0.1</v>
      </c>
      <c r="BQ1914" s="157" cm="1">
        <f t="array" ref="BQ1914">INDEX($K:$P,ROW(),MATCH(BQ$3,$K$2:$P$2,0))</f>
        <v>0.1</v>
      </c>
      <c r="BR1914" s="157" cm="1">
        <f t="array" ref="BR1914">INDEX($K:$P,ROW(),MATCH(BR$3,$K$2:$P$2,0))</f>
        <v>0.1</v>
      </c>
      <c r="BS1914" s="157" cm="1">
        <f t="array" ref="BS1914">INDEX($K:$P,ROW(),MATCH(BS$3,$K$2:$P$2,0))</f>
        <v>0.1</v>
      </c>
      <c r="BT1914" s="157" cm="1">
        <f t="array" ref="BT1914">INDEX($K:$P,ROW(),MATCH(BT$3,$K$2:$P$2,0))</f>
        <v>0.1</v>
      </c>
      <c r="BU1914" s="157" cm="1">
        <f t="array" ref="BU1914">INDEX($K:$P,ROW(),MATCH(BU$3,$K$2:$P$2,0))</f>
        <v>0.1</v>
      </c>
      <c r="BV1914" s="157" cm="1">
        <f t="array" ref="BV1914">INDEX($K:$P,ROW(),MATCH(BV$3,$K$2:$P$2,0))</f>
        <v>0.1</v>
      </c>
      <c r="BW1914" s="157" cm="1">
        <f t="array" ref="BW1914">INDEX($K:$P,ROW(),MATCH(BW$3,$K$2:$P$2,0))</f>
        <v>0.1</v>
      </c>
      <c r="BX1914" s="157" cm="1">
        <f t="array" ref="BX1914">INDEX($K:$P,ROW(),MATCH(BX$3,$K$2:$P$2,0))</f>
        <v>0.1</v>
      </c>
      <c r="BY1914" s="157" cm="1">
        <f t="array" ref="BY1914">INDEX($K:$P,ROW(),MATCH(BY$3,$K$2:$P$2,0))</f>
        <v>0.1</v>
      </c>
      <c r="BZ1914" s="157" cm="1">
        <f t="array" ref="BZ1914">INDEX($K:$P,ROW(),MATCH(BZ$3,$K$2:$P$2,0))</f>
        <v>0.1</v>
      </c>
      <c r="CA1914" s="157" cm="1">
        <f t="array" ref="CA1914">INDEX($K:$P,ROW(),MATCH(CA$3,$K$2:$P$2,0))</f>
        <v>0.1</v>
      </c>
      <c r="CB1914" s="157" cm="1">
        <f t="array" ref="CB1914">INDEX($K:$P,ROW(),MATCH(CB$3,$K$2:$P$2,0))</f>
        <v>0.1</v>
      </c>
      <c r="CC1914" s="157" cm="1">
        <f t="array" ref="CC1914">INDEX($K:$P,ROW(),MATCH(CC$3,$K$2:$P$2,0))</f>
        <v>0.1</v>
      </c>
      <c r="CD1914" s="157" cm="1">
        <f t="array" ref="CD1914">INDEX($K:$P,ROW(),MATCH(CD$3,$K$2:$P$2,0))</f>
        <v>0.1</v>
      </c>
      <c r="CE1914" s="157" cm="1">
        <f t="array" ref="CE1914">INDEX($K:$P,ROW(),MATCH(CE$3,$K$2:$P$2,0))</f>
        <v>0.1</v>
      </c>
      <c r="CF1914" s="157" cm="1">
        <f t="array" ref="CF1914">INDEX($K:$P,ROW(),MATCH(CF$3,$K$2:$P$2,0))</f>
        <v>0.1</v>
      </c>
      <c r="CG1914" s="157" cm="1">
        <f t="array" ref="CG1914">INDEX($K:$P,ROW(),MATCH(CG$3,$K$2:$P$2,0))</f>
        <v>0.1</v>
      </c>
      <c r="CH1914" s="157" cm="1">
        <f t="array" ref="CH1914">INDEX($K:$P,ROW(),MATCH(CH$3,$K$2:$P$2,0))</f>
        <v>0.1</v>
      </c>
      <c r="CI1914" s="157" cm="1">
        <f t="array" ref="CI1914">INDEX($K:$P,ROW(),MATCH(CI$3,$K$2:$P$2,0))</f>
        <v>0.1</v>
      </c>
      <c r="CJ1914" s="157" cm="1">
        <f t="array" ref="CJ1914">INDEX($K:$P,ROW(),MATCH(CJ$3,$K$2:$P$2,0))</f>
        <v>0.1</v>
      </c>
      <c r="CK1914" s="157" cm="1">
        <f t="array" ref="CK1914">INDEX($K:$P,ROW(),MATCH(CK$3,$K$2:$P$2,0))</f>
        <v>0.1</v>
      </c>
      <c r="CL1914" s="157" cm="1">
        <f t="array" ref="CL1914">INDEX($K:$P,ROW(),MATCH(CL$3,$K$2:$P$2,0))</f>
        <v>0.1</v>
      </c>
    </row>
    <row r="1915" spans="2:90" x14ac:dyDescent="0.4">
      <c r="B1915" s="121" t="str">
        <f>" Revenue - "&amp;B1917</f>
        <v xml:space="preserve"> Revenue - (Primary label)</v>
      </c>
      <c r="C1915" s="27" t="s">
        <v>198</v>
      </c>
      <c r="D1915" s="27" t="s">
        <v>734</v>
      </c>
      <c r="E1915" s="27" t="s">
        <v>906</v>
      </c>
      <c r="F1915" s="27"/>
      <c r="G1915" s="27"/>
      <c r="H1915" s="27"/>
      <c r="I1915" s="78"/>
      <c r="J1915" s="78"/>
      <c r="K1915" s="33">
        <f ca="1">SUMIF($3:$3,K$2,1915:1915)</f>
        <v>180000</v>
      </c>
      <c r="L1915" s="33">
        <f ca="1">SUMIF($3:$3,L$2,1915:1915)</f>
        <v>180000</v>
      </c>
      <c r="M1915" s="33">
        <f ca="1">SUMIF($3:$3,M$2,1915:1915)</f>
        <v>180000</v>
      </c>
      <c r="N1915" s="33">
        <f ca="1">SUMIF($3:$3,N$2,1915:1915)</f>
        <v>180000</v>
      </c>
      <c r="O1915" s="33">
        <f ca="1">SUMIF($3:$3,O$2,1915:1915)</f>
        <v>180000</v>
      </c>
      <c r="P1915" s="33">
        <f ca="1">SUMIF($3:$3,P$2,1915:1915)</f>
        <v>180000</v>
      </c>
      <c r="R1915" s="33"/>
      <c r="S1915" s="77">
        <f t="shared" ref="S1915" ca="1" si="2142">S1914*S1913</f>
        <v>15000</v>
      </c>
      <c r="T1915" s="77">
        <f t="shared" ref="T1915:AX1915" ca="1" si="2143">T1914*T1913</f>
        <v>15000</v>
      </c>
      <c r="U1915" s="77">
        <f t="shared" ca="1" si="2143"/>
        <v>15000</v>
      </c>
      <c r="V1915" s="77">
        <f t="shared" ca="1" si="2143"/>
        <v>15000</v>
      </c>
      <c r="W1915" s="77">
        <f t="shared" ca="1" si="2143"/>
        <v>15000</v>
      </c>
      <c r="X1915" s="77">
        <f t="shared" ca="1" si="2143"/>
        <v>15000</v>
      </c>
      <c r="Y1915" s="77">
        <f t="shared" ca="1" si="2143"/>
        <v>15000</v>
      </c>
      <c r="Z1915" s="77">
        <f t="shared" ca="1" si="2143"/>
        <v>15000</v>
      </c>
      <c r="AA1915" s="77">
        <f t="shared" ca="1" si="2143"/>
        <v>15000</v>
      </c>
      <c r="AB1915" s="77">
        <f t="shared" ca="1" si="2143"/>
        <v>15000</v>
      </c>
      <c r="AC1915" s="77">
        <f t="shared" ca="1" si="2143"/>
        <v>15000</v>
      </c>
      <c r="AD1915" s="77">
        <f t="shared" ca="1" si="2143"/>
        <v>15000</v>
      </c>
      <c r="AE1915" s="77">
        <f t="shared" ca="1" si="2143"/>
        <v>15000</v>
      </c>
      <c r="AF1915" s="77">
        <f t="shared" ca="1" si="2143"/>
        <v>15000</v>
      </c>
      <c r="AG1915" s="77">
        <f t="shared" ca="1" si="2143"/>
        <v>15000</v>
      </c>
      <c r="AH1915" s="77">
        <f t="shared" ca="1" si="2143"/>
        <v>15000</v>
      </c>
      <c r="AI1915" s="77">
        <f t="shared" ca="1" si="2143"/>
        <v>15000</v>
      </c>
      <c r="AJ1915" s="77">
        <f t="shared" ca="1" si="2143"/>
        <v>15000</v>
      </c>
      <c r="AK1915" s="77">
        <f t="shared" ca="1" si="2143"/>
        <v>15000</v>
      </c>
      <c r="AL1915" s="77">
        <f t="shared" ca="1" si="2143"/>
        <v>15000</v>
      </c>
      <c r="AM1915" s="77">
        <f t="shared" ca="1" si="2143"/>
        <v>15000</v>
      </c>
      <c r="AN1915" s="77">
        <f t="shared" ca="1" si="2143"/>
        <v>15000</v>
      </c>
      <c r="AO1915" s="77">
        <f t="shared" ca="1" si="2143"/>
        <v>15000</v>
      </c>
      <c r="AP1915" s="77">
        <f t="shared" ca="1" si="2143"/>
        <v>15000</v>
      </c>
      <c r="AQ1915" s="77">
        <f t="shared" ca="1" si="2143"/>
        <v>15000</v>
      </c>
      <c r="AR1915" s="77">
        <f t="shared" ca="1" si="2143"/>
        <v>15000</v>
      </c>
      <c r="AS1915" s="77">
        <f t="shared" ca="1" si="2143"/>
        <v>15000</v>
      </c>
      <c r="AT1915" s="77">
        <f t="shared" ca="1" si="2143"/>
        <v>15000</v>
      </c>
      <c r="AU1915" s="77">
        <f t="shared" ca="1" si="2143"/>
        <v>15000</v>
      </c>
      <c r="AV1915" s="77">
        <f t="shared" ca="1" si="2143"/>
        <v>15000</v>
      </c>
      <c r="AW1915" s="77">
        <f t="shared" ca="1" si="2143"/>
        <v>15000</v>
      </c>
      <c r="AX1915" s="77">
        <f t="shared" ca="1" si="2143"/>
        <v>15000</v>
      </c>
      <c r="AY1915" s="77">
        <f t="shared" ref="AY1915:CD1915" ca="1" si="2144">AY1914*AY1913</f>
        <v>15000</v>
      </c>
      <c r="AZ1915" s="77">
        <f t="shared" ca="1" si="2144"/>
        <v>15000</v>
      </c>
      <c r="BA1915" s="77">
        <f t="shared" ca="1" si="2144"/>
        <v>15000</v>
      </c>
      <c r="BB1915" s="77">
        <f t="shared" ca="1" si="2144"/>
        <v>15000</v>
      </c>
      <c r="BC1915" s="77">
        <f t="shared" ca="1" si="2144"/>
        <v>15000</v>
      </c>
      <c r="BD1915" s="77">
        <f t="shared" ca="1" si="2144"/>
        <v>15000</v>
      </c>
      <c r="BE1915" s="77">
        <f t="shared" ca="1" si="2144"/>
        <v>15000</v>
      </c>
      <c r="BF1915" s="77">
        <f t="shared" ca="1" si="2144"/>
        <v>15000</v>
      </c>
      <c r="BG1915" s="77">
        <f t="shared" ca="1" si="2144"/>
        <v>15000</v>
      </c>
      <c r="BH1915" s="77">
        <f t="shared" ca="1" si="2144"/>
        <v>15000</v>
      </c>
      <c r="BI1915" s="77">
        <f t="shared" ca="1" si="2144"/>
        <v>15000</v>
      </c>
      <c r="BJ1915" s="77">
        <f t="shared" ca="1" si="2144"/>
        <v>15000</v>
      </c>
      <c r="BK1915" s="77">
        <f t="shared" ca="1" si="2144"/>
        <v>15000</v>
      </c>
      <c r="BL1915" s="77">
        <f t="shared" ca="1" si="2144"/>
        <v>15000</v>
      </c>
      <c r="BM1915" s="77">
        <f t="shared" ca="1" si="2144"/>
        <v>15000</v>
      </c>
      <c r="BN1915" s="77">
        <f t="shared" ca="1" si="2144"/>
        <v>15000</v>
      </c>
      <c r="BO1915" s="77">
        <f t="shared" ca="1" si="2144"/>
        <v>15000</v>
      </c>
      <c r="BP1915" s="77">
        <f t="shared" ca="1" si="2144"/>
        <v>15000</v>
      </c>
      <c r="BQ1915" s="77">
        <f t="shared" ca="1" si="2144"/>
        <v>15000</v>
      </c>
      <c r="BR1915" s="77">
        <f t="shared" ca="1" si="2144"/>
        <v>15000</v>
      </c>
      <c r="BS1915" s="77">
        <f t="shared" ca="1" si="2144"/>
        <v>15000</v>
      </c>
      <c r="BT1915" s="77">
        <f t="shared" ca="1" si="2144"/>
        <v>15000</v>
      </c>
      <c r="BU1915" s="77">
        <f t="shared" ca="1" si="2144"/>
        <v>15000</v>
      </c>
      <c r="BV1915" s="77">
        <f t="shared" ca="1" si="2144"/>
        <v>15000</v>
      </c>
      <c r="BW1915" s="77">
        <f t="shared" ca="1" si="2144"/>
        <v>15000</v>
      </c>
      <c r="BX1915" s="77">
        <f t="shared" ca="1" si="2144"/>
        <v>15000</v>
      </c>
      <c r="BY1915" s="77">
        <f t="shared" ca="1" si="2144"/>
        <v>15000</v>
      </c>
      <c r="BZ1915" s="77">
        <f t="shared" ca="1" si="2144"/>
        <v>15000</v>
      </c>
      <c r="CA1915" s="77">
        <f t="shared" ca="1" si="2144"/>
        <v>15000</v>
      </c>
      <c r="CB1915" s="77">
        <f t="shared" ca="1" si="2144"/>
        <v>15000</v>
      </c>
      <c r="CC1915" s="77">
        <f t="shared" ca="1" si="2144"/>
        <v>15000</v>
      </c>
      <c r="CD1915" s="77">
        <f t="shared" ca="1" si="2144"/>
        <v>15000</v>
      </c>
      <c r="CE1915" s="77">
        <f t="shared" ref="CE1915:CK1915" ca="1" si="2145">CE1914*CE1913</f>
        <v>15000</v>
      </c>
      <c r="CF1915" s="77">
        <f t="shared" ca="1" si="2145"/>
        <v>15000</v>
      </c>
      <c r="CG1915" s="77">
        <f t="shared" ca="1" si="2145"/>
        <v>15000</v>
      </c>
      <c r="CH1915" s="77">
        <f t="shared" ca="1" si="2145"/>
        <v>15000</v>
      </c>
      <c r="CI1915" s="77">
        <f t="shared" ca="1" si="2145"/>
        <v>15000</v>
      </c>
      <c r="CJ1915" s="77">
        <f t="shared" ca="1" si="2145"/>
        <v>15000</v>
      </c>
      <c r="CK1915" s="77">
        <f t="shared" ca="1" si="2145"/>
        <v>15000</v>
      </c>
      <c r="CL1915" s="77">
        <f t="shared" ref="CL1915" ca="1" si="2146">CL1914*CL1913</f>
        <v>15000</v>
      </c>
    </row>
    <row r="1916" spans="2:90" x14ac:dyDescent="0.4">
      <c r="B1916" s="13"/>
      <c r="C1916" s="12"/>
      <c r="D1916" s="12" t="s">
        <v>734</v>
      </c>
      <c r="E1916" s="12" t="s">
        <v>906</v>
      </c>
      <c r="F1916" s="12"/>
      <c r="G1916" s="12" t="s">
        <v>244</v>
      </c>
      <c r="H1916" s="12"/>
      <c r="I1916" s="60"/>
      <c r="J1916" s="60"/>
      <c r="K1916" s="21"/>
      <c r="L1916" s="21"/>
      <c r="M1916" s="21"/>
      <c r="N1916" s="21"/>
      <c r="O1916" s="21"/>
      <c r="P1916" s="21"/>
      <c r="R1916" s="20"/>
      <c r="S1916" s="144"/>
      <c r="T1916" s="144"/>
      <c r="U1916" s="144"/>
      <c r="V1916" s="144"/>
      <c r="W1916" s="144"/>
      <c r="X1916" s="144"/>
      <c r="Y1916" s="144"/>
      <c r="Z1916" s="144"/>
      <c r="AA1916" s="144"/>
      <c r="AB1916" s="144"/>
      <c r="AC1916" s="144"/>
      <c r="AD1916" s="144"/>
      <c r="AE1916" s="144"/>
      <c r="AF1916" s="144"/>
      <c r="AG1916" s="144"/>
      <c r="AH1916" s="144"/>
      <c r="AI1916" s="144"/>
      <c r="AJ1916" s="144"/>
      <c r="AK1916" s="144"/>
      <c r="AL1916" s="144"/>
      <c r="AM1916" s="144"/>
      <c r="AN1916" s="144"/>
      <c r="AO1916" s="144"/>
      <c r="AP1916" s="144"/>
      <c r="AQ1916" s="144"/>
      <c r="AR1916" s="144"/>
      <c r="AS1916" s="144"/>
      <c r="AT1916" s="144"/>
      <c r="AU1916" s="144"/>
      <c r="AV1916" s="144"/>
      <c r="AW1916" s="144"/>
      <c r="AX1916" s="144"/>
      <c r="AY1916" s="144"/>
      <c r="AZ1916" s="144"/>
      <c r="BA1916" s="144"/>
      <c r="BB1916" s="144"/>
      <c r="BC1916" s="144"/>
      <c r="BD1916" s="144"/>
      <c r="BE1916" s="144"/>
      <c r="BF1916" s="144"/>
      <c r="BG1916" s="144"/>
      <c r="BH1916" s="144"/>
      <c r="BI1916" s="144"/>
      <c r="BJ1916" s="144"/>
      <c r="BK1916" s="144"/>
      <c r="BL1916" s="144"/>
      <c r="BM1916" s="144"/>
      <c r="BN1916" s="144"/>
      <c r="BO1916" s="144"/>
      <c r="BP1916" s="144"/>
      <c r="BQ1916" s="144"/>
      <c r="BR1916" s="144"/>
      <c r="BS1916" s="144"/>
      <c r="BT1916" s="144"/>
      <c r="BU1916" s="144"/>
      <c r="BV1916" s="144"/>
      <c r="BW1916" s="144"/>
      <c r="BX1916" s="144"/>
      <c r="BY1916" s="144"/>
      <c r="BZ1916" s="144"/>
      <c r="CA1916" s="144"/>
      <c r="CB1916" s="144"/>
      <c r="CC1916" s="144"/>
      <c r="CD1916" s="144"/>
      <c r="CE1916" s="144"/>
      <c r="CF1916" s="144"/>
      <c r="CG1916" s="144"/>
      <c r="CH1916" s="144"/>
      <c r="CI1916" s="144"/>
      <c r="CJ1916" s="144"/>
      <c r="CK1916" s="144"/>
      <c r="CL1916" s="144"/>
    </row>
    <row r="1917" spans="2:90" x14ac:dyDescent="0.4">
      <c r="B1917" s="130" t="str">
        <f>B1760</f>
        <v>(Primary label)</v>
      </c>
      <c r="C1917" s="27"/>
      <c r="D1917" s="27" t="s">
        <v>734</v>
      </c>
      <c r="E1917" s="27" t="s">
        <v>906</v>
      </c>
      <c r="F1917" s="27"/>
      <c r="G1917" s="27" t="s">
        <v>330</v>
      </c>
      <c r="H1917" s="27"/>
      <c r="I1917" s="78"/>
      <c r="J1917" s="78"/>
      <c r="K1917" s="33"/>
      <c r="L1917" s="33"/>
      <c r="M1917" s="33"/>
      <c r="N1917" s="33"/>
      <c r="O1917" s="33"/>
      <c r="P1917" s="33"/>
      <c r="R1917" s="33"/>
      <c r="S1917" s="77"/>
      <c r="T1917" s="77"/>
      <c r="U1917" s="77"/>
      <c r="V1917" s="77"/>
      <c r="W1917" s="77"/>
      <c r="X1917" s="77"/>
      <c r="Y1917" s="77"/>
      <c r="Z1917" s="77"/>
      <c r="AA1917" s="77"/>
      <c r="AB1917" s="77"/>
      <c r="AC1917" s="77"/>
      <c r="AD1917" s="77"/>
      <c r="AE1917" s="77"/>
      <c r="AF1917" s="77"/>
      <c r="AG1917" s="77"/>
      <c r="AH1917" s="77"/>
      <c r="AI1917" s="77"/>
      <c r="AJ1917" s="77"/>
      <c r="AK1917" s="77"/>
      <c r="AL1917" s="77"/>
      <c r="AM1917" s="77"/>
      <c r="AN1917" s="77"/>
      <c r="AO1917" s="77"/>
      <c r="AP1917" s="77"/>
      <c r="AQ1917" s="77"/>
      <c r="AR1917" s="77"/>
      <c r="AS1917" s="77"/>
      <c r="AT1917" s="77"/>
      <c r="AU1917" s="77"/>
      <c r="AV1917" s="77"/>
      <c r="AW1917" s="77"/>
      <c r="AX1917" s="77"/>
      <c r="AY1917" s="77"/>
      <c r="AZ1917" s="77"/>
      <c r="BA1917" s="77"/>
      <c r="BB1917" s="77"/>
      <c r="BC1917" s="77"/>
      <c r="BD1917" s="77"/>
      <c r="BE1917" s="77"/>
      <c r="BF1917" s="77"/>
      <c r="BG1917" s="77"/>
      <c r="BH1917" s="77"/>
      <c r="BI1917" s="77"/>
      <c r="BJ1917" s="77"/>
      <c r="BK1917" s="77"/>
      <c r="BL1917" s="77"/>
      <c r="BM1917" s="77"/>
      <c r="BN1917" s="77"/>
      <c r="BO1917" s="77"/>
      <c r="BP1917" s="77"/>
      <c r="BQ1917" s="77"/>
      <c r="BR1917" s="77"/>
      <c r="BS1917" s="77"/>
      <c r="BT1917" s="77"/>
      <c r="BU1917" s="77"/>
      <c r="BV1917" s="77"/>
      <c r="BW1917" s="77"/>
      <c r="BX1917" s="77"/>
      <c r="BY1917" s="77"/>
      <c r="BZ1917" s="77"/>
      <c r="CA1917" s="77"/>
      <c r="CB1917" s="77"/>
      <c r="CC1917" s="77"/>
      <c r="CD1917" s="77"/>
      <c r="CE1917" s="77"/>
      <c r="CF1917" s="77"/>
      <c r="CG1917" s="77"/>
      <c r="CH1917" s="77"/>
      <c r="CI1917" s="77"/>
      <c r="CJ1917" s="77"/>
      <c r="CK1917" s="77"/>
      <c r="CL1917" s="77"/>
    </row>
    <row r="1918" spans="2:90" x14ac:dyDescent="0.4">
      <c r="B1918" s="130" t="str">
        <f>B1761</f>
        <v>primary unit</v>
      </c>
      <c r="C1918" s="12"/>
      <c r="D1918" s="12" t="s">
        <v>734</v>
      </c>
      <c r="E1918" s="12" t="s">
        <v>906</v>
      </c>
      <c r="F1918" s="12"/>
      <c r="G1918" s="12" t="s">
        <v>330</v>
      </c>
      <c r="H1918" s="12"/>
      <c r="I1918" s="60"/>
      <c r="J1918" s="60"/>
      <c r="K1918" s="21"/>
      <c r="L1918" s="21"/>
      <c r="M1918" s="21"/>
      <c r="N1918" s="21"/>
      <c r="O1918" s="21"/>
      <c r="P1918" s="21"/>
      <c r="R1918" s="20"/>
      <c r="S1918" s="144"/>
      <c r="T1918" s="144"/>
      <c r="U1918" s="144"/>
      <c r="V1918" s="144"/>
      <c r="W1918" s="144"/>
      <c r="X1918" s="144"/>
      <c r="Y1918" s="144"/>
      <c r="Z1918" s="144"/>
      <c r="AA1918" s="144"/>
      <c r="AB1918" s="144"/>
      <c r="AC1918" s="144"/>
      <c r="AD1918" s="144"/>
      <c r="AE1918" s="144"/>
      <c r="AF1918" s="144"/>
      <c r="AG1918" s="144"/>
      <c r="AH1918" s="144"/>
      <c r="AI1918" s="144"/>
      <c r="AJ1918" s="144"/>
      <c r="AK1918" s="144"/>
      <c r="AL1918" s="144"/>
      <c r="AM1918" s="144"/>
      <c r="AN1918" s="144"/>
      <c r="AO1918" s="144"/>
      <c r="AP1918" s="144"/>
      <c r="AQ1918" s="144"/>
      <c r="AR1918" s="144"/>
      <c r="AS1918" s="144"/>
      <c r="AT1918" s="144"/>
      <c r="AU1918" s="144"/>
      <c r="AV1918" s="144"/>
      <c r="AW1918" s="144"/>
      <c r="AX1918" s="144"/>
      <c r="AY1918" s="144"/>
      <c r="AZ1918" s="144"/>
      <c r="BA1918" s="144"/>
      <c r="BB1918" s="144"/>
      <c r="BC1918" s="144"/>
      <c r="BD1918" s="144"/>
      <c r="BE1918" s="144"/>
      <c r="BF1918" s="144"/>
      <c r="BG1918" s="144"/>
      <c r="BH1918" s="144"/>
      <c r="BI1918" s="144"/>
      <c r="BJ1918" s="144"/>
      <c r="BK1918" s="144"/>
      <c r="BL1918" s="144"/>
      <c r="BM1918" s="144"/>
      <c r="BN1918" s="144"/>
      <c r="BO1918" s="144"/>
      <c r="BP1918" s="144"/>
      <c r="BQ1918" s="144"/>
      <c r="BR1918" s="144"/>
      <c r="BS1918" s="144"/>
      <c r="BT1918" s="144"/>
      <c r="BU1918" s="144"/>
      <c r="BV1918" s="144"/>
      <c r="BW1918" s="144"/>
      <c r="BX1918" s="144"/>
      <c r="BY1918" s="144"/>
      <c r="BZ1918" s="144"/>
      <c r="CA1918" s="144"/>
      <c r="CB1918" s="144"/>
      <c r="CC1918" s="144"/>
      <c r="CD1918" s="144"/>
      <c r="CE1918" s="144"/>
      <c r="CF1918" s="144"/>
      <c r="CG1918" s="144"/>
      <c r="CH1918" s="144"/>
      <c r="CI1918" s="144"/>
      <c r="CJ1918" s="144"/>
      <c r="CK1918" s="144"/>
      <c r="CL1918" s="144"/>
    </row>
    <row r="1919" spans="2:90" x14ac:dyDescent="0.4">
      <c r="B1919" s="130" t="str">
        <f>B1762</f>
        <v>Primary revenue driver</v>
      </c>
      <c r="D1919" t="s">
        <v>734</v>
      </c>
      <c r="E1919" t="s">
        <v>906</v>
      </c>
      <c r="G1919" t="s">
        <v>330</v>
      </c>
      <c r="K1919" s="53"/>
      <c r="L1919" s="53"/>
      <c r="M1919" s="53"/>
      <c r="N1919" s="53"/>
      <c r="O1919" s="53"/>
      <c r="P1919" s="53"/>
      <c r="R1919" s="24"/>
      <c r="S1919" s="172" t="str">
        <f t="shared" ref="S1919:AX1919" si="2147">S1753</f>
        <v>S$12</v>
      </c>
      <c r="T1919" s="172" t="str">
        <f t="shared" si="2147"/>
        <v>T$12</v>
      </c>
      <c r="U1919" s="172" t="str">
        <f t="shared" si="2147"/>
        <v>U$12</v>
      </c>
      <c r="V1919" s="172" t="str">
        <f t="shared" si="2147"/>
        <v>V$12</v>
      </c>
      <c r="W1919" s="172" t="str">
        <f t="shared" si="2147"/>
        <v>W$12</v>
      </c>
      <c r="X1919" s="172" t="str">
        <f t="shared" si="2147"/>
        <v>X$12</v>
      </c>
      <c r="Y1919" s="172" t="str">
        <f t="shared" si="2147"/>
        <v>Y$12</v>
      </c>
      <c r="Z1919" s="172" t="str">
        <f t="shared" si="2147"/>
        <v>Z$12</v>
      </c>
      <c r="AA1919" s="172" t="str">
        <f t="shared" si="2147"/>
        <v>AA$12</v>
      </c>
      <c r="AB1919" s="172" t="str">
        <f t="shared" si="2147"/>
        <v>AB$12</v>
      </c>
      <c r="AC1919" s="172" t="str">
        <f t="shared" si="2147"/>
        <v>AC$12</v>
      </c>
      <c r="AD1919" s="172" t="str">
        <f t="shared" si="2147"/>
        <v>AD$12</v>
      </c>
      <c r="AE1919" s="172" t="str">
        <f t="shared" si="2147"/>
        <v>AE$12</v>
      </c>
      <c r="AF1919" s="172" t="str">
        <f t="shared" si="2147"/>
        <v>AF$12</v>
      </c>
      <c r="AG1919" s="172" t="str">
        <f t="shared" si="2147"/>
        <v>AG$12</v>
      </c>
      <c r="AH1919" s="172" t="str">
        <f t="shared" si="2147"/>
        <v>AH$12</v>
      </c>
      <c r="AI1919" s="172" t="str">
        <f t="shared" si="2147"/>
        <v>AI$12</v>
      </c>
      <c r="AJ1919" s="172" t="str">
        <f t="shared" si="2147"/>
        <v>AJ$12</v>
      </c>
      <c r="AK1919" s="172" t="str">
        <f t="shared" si="2147"/>
        <v>AK$12</v>
      </c>
      <c r="AL1919" s="172" t="str">
        <f t="shared" si="2147"/>
        <v>AL$12</v>
      </c>
      <c r="AM1919" s="172" t="str">
        <f t="shared" si="2147"/>
        <v>AM$12</v>
      </c>
      <c r="AN1919" s="172" t="str">
        <f t="shared" si="2147"/>
        <v>AN$12</v>
      </c>
      <c r="AO1919" s="172" t="str">
        <f t="shared" si="2147"/>
        <v>AO$12</v>
      </c>
      <c r="AP1919" s="172" t="str">
        <f t="shared" si="2147"/>
        <v>AP$12</v>
      </c>
      <c r="AQ1919" s="172" t="str">
        <f t="shared" si="2147"/>
        <v>AQ$12</v>
      </c>
      <c r="AR1919" s="172" t="str">
        <f t="shared" si="2147"/>
        <v>AR$12</v>
      </c>
      <c r="AS1919" s="172" t="str">
        <f t="shared" si="2147"/>
        <v>AS$12</v>
      </c>
      <c r="AT1919" s="172" t="str">
        <f t="shared" si="2147"/>
        <v>AT$12</v>
      </c>
      <c r="AU1919" s="172" t="str">
        <f t="shared" si="2147"/>
        <v>AU$12</v>
      </c>
      <c r="AV1919" s="172" t="str">
        <f t="shared" si="2147"/>
        <v>AV$12</v>
      </c>
      <c r="AW1919" s="172" t="str">
        <f t="shared" si="2147"/>
        <v>AW$12</v>
      </c>
      <c r="AX1919" s="172" t="str">
        <f t="shared" si="2147"/>
        <v>AX$12</v>
      </c>
      <c r="AY1919" s="172" t="str">
        <f t="shared" ref="AY1919:CD1919" si="2148">AY1753</f>
        <v>AY$12</v>
      </c>
      <c r="AZ1919" s="172" t="str">
        <f t="shared" si="2148"/>
        <v>AZ$12</v>
      </c>
      <c r="BA1919" s="172" t="str">
        <f t="shared" si="2148"/>
        <v>BA$12</v>
      </c>
      <c r="BB1919" s="172" t="str">
        <f t="shared" si="2148"/>
        <v>BB$12</v>
      </c>
      <c r="BC1919" s="172" t="str">
        <f t="shared" si="2148"/>
        <v>BC$12</v>
      </c>
      <c r="BD1919" s="172" t="str">
        <f t="shared" si="2148"/>
        <v>BD$12</v>
      </c>
      <c r="BE1919" s="172" t="str">
        <f t="shared" si="2148"/>
        <v>BE$12</v>
      </c>
      <c r="BF1919" s="172" t="str">
        <f t="shared" si="2148"/>
        <v>BF$12</v>
      </c>
      <c r="BG1919" s="172" t="str">
        <f t="shared" si="2148"/>
        <v>BG$12</v>
      </c>
      <c r="BH1919" s="172" t="str">
        <f t="shared" si="2148"/>
        <v>BH$12</v>
      </c>
      <c r="BI1919" s="172" t="str">
        <f t="shared" si="2148"/>
        <v>BI$12</v>
      </c>
      <c r="BJ1919" s="172" t="str">
        <f t="shared" si="2148"/>
        <v>BJ$12</v>
      </c>
      <c r="BK1919" s="172" t="str">
        <f t="shared" si="2148"/>
        <v>BK$12</v>
      </c>
      <c r="BL1919" s="172" t="str">
        <f t="shared" si="2148"/>
        <v>BL$12</v>
      </c>
      <c r="BM1919" s="172" t="str">
        <f t="shared" si="2148"/>
        <v>BM$12</v>
      </c>
      <c r="BN1919" s="172" t="str">
        <f t="shared" si="2148"/>
        <v>BN$12</v>
      </c>
      <c r="BO1919" s="172" t="str">
        <f t="shared" si="2148"/>
        <v>BO$12</v>
      </c>
      <c r="BP1919" s="172" t="str">
        <f t="shared" si="2148"/>
        <v>BP$12</v>
      </c>
      <c r="BQ1919" s="172" t="str">
        <f t="shared" si="2148"/>
        <v>BQ$12</v>
      </c>
      <c r="BR1919" s="172" t="str">
        <f t="shared" si="2148"/>
        <v>BR$12</v>
      </c>
      <c r="BS1919" s="172" t="str">
        <f t="shared" si="2148"/>
        <v>BS$12</v>
      </c>
      <c r="BT1919" s="172" t="str">
        <f t="shared" si="2148"/>
        <v>BT$12</v>
      </c>
      <c r="BU1919" s="172" t="str">
        <f t="shared" si="2148"/>
        <v>BU$12</v>
      </c>
      <c r="BV1919" s="172" t="str">
        <f t="shared" si="2148"/>
        <v>BV$12</v>
      </c>
      <c r="BW1919" s="172" t="str">
        <f t="shared" si="2148"/>
        <v>BW$12</v>
      </c>
      <c r="BX1919" s="172" t="str">
        <f t="shared" si="2148"/>
        <v>BX$12</v>
      </c>
      <c r="BY1919" s="172" t="str">
        <f t="shared" si="2148"/>
        <v>BY$12</v>
      </c>
      <c r="BZ1919" s="172" t="str">
        <f t="shared" si="2148"/>
        <v>BZ$12</v>
      </c>
      <c r="CA1919" s="172" t="str">
        <f t="shared" si="2148"/>
        <v>CA$12</v>
      </c>
      <c r="CB1919" s="172" t="str">
        <f t="shared" si="2148"/>
        <v>CB$12</v>
      </c>
      <c r="CC1919" s="172" t="str">
        <f t="shared" si="2148"/>
        <v>CC$12</v>
      </c>
      <c r="CD1919" s="172" t="str">
        <f t="shared" si="2148"/>
        <v>CD$12</v>
      </c>
      <c r="CE1919" s="172" t="str">
        <f t="shared" ref="CE1919:CL1919" si="2149">CE1753</f>
        <v>CE$12</v>
      </c>
      <c r="CF1919" s="172" t="str">
        <f t="shared" si="2149"/>
        <v>CF$12</v>
      </c>
      <c r="CG1919" s="172" t="str">
        <f t="shared" si="2149"/>
        <v>CG$12</v>
      </c>
      <c r="CH1919" s="172" t="str">
        <f t="shared" si="2149"/>
        <v>CH$12</v>
      </c>
      <c r="CI1919" s="172" t="str">
        <f t="shared" si="2149"/>
        <v>CI$12</v>
      </c>
      <c r="CJ1919" s="172" t="str">
        <f t="shared" si="2149"/>
        <v>CJ$12</v>
      </c>
      <c r="CK1919" s="172" t="str">
        <f t="shared" si="2149"/>
        <v>CK$12</v>
      </c>
      <c r="CL1919" s="172" t="str">
        <f t="shared" si="2149"/>
        <v>CL$12</v>
      </c>
    </row>
    <row r="1920" spans="2:90" x14ac:dyDescent="0.4">
      <c r="B1920" s="130" t="str">
        <f>B1763</f>
        <v>Primary volume driver</v>
      </c>
      <c r="C1920" s="12"/>
      <c r="D1920" s="12" t="s">
        <v>734</v>
      </c>
      <c r="E1920" s="12" t="s">
        <v>906</v>
      </c>
      <c r="F1920" s="12"/>
      <c r="G1920" s="12" t="s">
        <v>330</v>
      </c>
      <c r="H1920" s="12"/>
      <c r="I1920" s="60"/>
      <c r="J1920" s="60"/>
      <c r="K1920" s="15"/>
      <c r="L1920" s="15"/>
      <c r="M1920" s="15"/>
      <c r="N1920" s="15"/>
      <c r="O1920" s="15"/>
      <c r="P1920" s="15"/>
      <c r="R1920" s="15"/>
      <c r="S1920" s="172" t="str">
        <f t="shared" ref="S1920:AX1920" si="2150">S1754</f>
        <v>S$13</v>
      </c>
      <c r="T1920" s="172" t="str">
        <f t="shared" si="2150"/>
        <v>T$13</v>
      </c>
      <c r="U1920" s="172" t="str">
        <f t="shared" si="2150"/>
        <v>U$13</v>
      </c>
      <c r="V1920" s="172" t="str">
        <f t="shared" si="2150"/>
        <v>V$13</v>
      </c>
      <c r="W1920" s="172" t="str">
        <f t="shared" si="2150"/>
        <v>W$13</v>
      </c>
      <c r="X1920" s="172" t="str">
        <f t="shared" si="2150"/>
        <v>X$13</v>
      </c>
      <c r="Y1920" s="172" t="str">
        <f t="shared" si="2150"/>
        <v>Y$13</v>
      </c>
      <c r="Z1920" s="172" t="str">
        <f t="shared" si="2150"/>
        <v>Z$13</v>
      </c>
      <c r="AA1920" s="172" t="str">
        <f t="shared" si="2150"/>
        <v>AA$13</v>
      </c>
      <c r="AB1920" s="172" t="str">
        <f t="shared" si="2150"/>
        <v>AB$13</v>
      </c>
      <c r="AC1920" s="172" t="str">
        <f t="shared" si="2150"/>
        <v>AC$13</v>
      </c>
      <c r="AD1920" s="172" t="str">
        <f t="shared" si="2150"/>
        <v>AD$13</v>
      </c>
      <c r="AE1920" s="172" t="str">
        <f t="shared" si="2150"/>
        <v>AE$13</v>
      </c>
      <c r="AF1920" s="172" t="str">
        <f t="shared" si="2150"/>
        <v>AF$13</v>
      </c>
      <c r="AG1920" s="172" t="str">
        <f t="shared" si="2150"/>
        <v>AG$13</v>
      </c>
      <c r="AH1920" s="172" t="str">
        <f t="shared" si="2150"/>
        <v>AH$13</v>
      </c>
      <c r="AI1920" s="172" t="str">
        <f t="shared" si="2150"/>
        <v>AI$13</v>
      </c>
      <c r="AJ1920" s="172" t="str">
        <f t="shared" si="2150"/>
        <v>AJ$13</v>
      </c>
      <c r="AK1920" s="172" t="str">
        <f t="shared" si="2150"/>
        <v>AK$13</v>
      </c>
      <c r="AL1920" s="172" t="str">
        <f t="shared" si="2150"/>
        <v>AL$13</v>
      </c>
      <c r="AM1920" s="172" t="str">
        <f t="shared" si="2150"/>
        <v>AM$13</v>
      </c>
      <c r="AN1920" s="172" t="str">
        <f t="shared" si="2150"/>
        <v>AN$13</v>
      </c>
      <c r="AO1920" s="172" t="str">
        <f t="shared" si="2150"/>
        <v>AO$13</v>
      </c>
      <c r="AP1920" s="172" t="str">
        <f t="shared" si="2150"/>
        <v>AP$13</v>
      </c>
      <c r="AQ1920" s="172" t="str">
        <f t="shared" si="2150"/>
        <v>AQ$13</v>
      </c>
      <c r="AR1920" s="172" t="str">
        <f t="shared" si="2150"/>
        <v>AR$13</v>
      </c>
      <c r="AS1920" s="172" t="str">
        <f t="shared" si="2150"/>
        <v>AS$13</v>
      </c>
      <c r="AT1920" s="172" t="str">
        <f t="shared" si="2150"/>
        <v>AT$13</v>
      </c>
      <c r="AU1920" s="172" t="str">
        <f t="shared" si="2150"/>
        <v>AU$13</v>
      </c>
      <c r="AV1920" s="172" t="str">
        <f t="shared" si="2150"/>
        <v>AV$13</v>
      </c>
      <c r="AW1920" s="172" t="str">
        <f t="shared" si="2150"/>
        <v>AW$13</v>
      </c>
      <c r="AX1920" s="172" t="str">
        <f t="shared" si="2150"/>
        <v>AX$13</v>
      </c>
      <c r="AY1920" s="172" t="str">
        <f t="shared" ref="AY1920:CD1920" si="2151">AY1754</f>
        <v>AY$13</v>
      </c>
      <c r="AZ1920" s="172" t="str">
        <f t="shared" si="2151"/>
        <v>AZ$13</v>
      </c>
      <c r="BA1920" s="172" t="str">
        <f t="shared" si="2151"/>
        <v>BA$13</v>
      </c>
      <c r="BB1920" s="172" t="str">
        <f t="shared" si="2151"/>
        <v>BB$13</v>
      </c>
      <c r="BC1920" s="172" t="str">
        <f t="shared" si="2151"/>
        <v>BC$13</v>
      </c>
      <c r="BD1920" s="172" t="str">
        <f t="shared" si="2151"/>
        <v>BD$13</v>
      </c>
      <c r="BE1920" s="172" t="str">
        <f t="shared" si="2151"/>
        <v>BE$13</v>
      </c>
      <c r="BF1920" s="172" t="str">
        <f t="shared" si="2151"/>
        <v>BF$13</v>
      </c>
      <c r="BG1920" s="172" t="str">
        <f t="shared" si="2151"/>
        <v>BG$13</v>
      </c>
      <c r="BH1920" s="172" t="str">
        <f t="shared" si="2151"/>
        <v>BH$13</v>
      </c>
      <c r="BI1920" s="172" t="str">
        <f t="shared" si="2151"/>
        <v>BI$13</v>
      </c>
      <c r="BJ1920" s="172" t="str">
        <f t="shared" si="2151"/>
        <v>BJ$13</v>
      </c>
      <c r="BK1920" s="172" t="str">
        <f t="shared" si="2151"/>
        <v>BK$13</v>
      </c>
      <c r="BL1920" s="172" t="str">
        <f t="shared" si="2151"/>
        <v>BL$13</v>
      </c>
      <c r="BM1920" s="172" t="str">
        <f t="shared" si="2151"/>
        <v>BM$13</v>
      </c>
      <c r="BN1920" s="172" t="str">
        <f t="shared" si="2151"/>
        <v>BN$13</v>
      </c>
      <c r="BO1920" s="172" t="str">
        <f t="shared" si="2151"/>
        <v>BO$13</v>
      </c>
      <c r="BP1920" s="172" t="str">
        <f t="shared" si="2151"/>
        <v>BP$13</v>
      </c>
      <c r="BQ1920" s="172" t="str">
        <f t="shared" si="2151"/>
        <v>BQ$13</v>
      </c>
      <c r="BR1920" s="172" t="str">
        <f t="shared" si="2151"/>
        <v>BR$13</v>
      </c>
      <c r="BS1920" s="172" t="str">
        <f t="shared" si="2151"/>
        <v>BS$13</v>
      </c>
      <c r="BT1920" s="172" t="str">
        <f t="shared" si="2151"/>
        <v>BT$13</v>
      </c>
      <c r="BU1920" s="172" t="str">
        <f t="shared" si="2151"/>
        <v>BU$13</v>
      </c>
      <c r="BV1920" s="172" t="str">
        <f t="shared" si="2151"/>
        <v>BV$13</v>
      </c>
      <c r="BW1920" s="172" t="str">
        <f t="shared" si="2151"/>
        <v>BW$13</v>
      </c>
      <c r="BX1920" s="172" t="str">
        <f t="shared" si="2151"/>
        <v>BX$13</v>
      </c>
      <c r="BY1920" s="172" t="str">
        <f t="shared" si="2151"/>
        <v>BY$13</v>
      </c>
      <c r="BZ1920" s="172" t="str">
        <f t="shared" si="2151"/>
        <v>BZ$13</v>
      </c>
      <c r="CA1920" s="172" t="str">
        <f t="shared" si="2151"/>
        <v>CA$13</v>
      </c>
      <c r="CB1920" s="172" t="str">
        <f t="shared" si="2151"/>
        <v>CB$13</v>
      </c>
      <c r="CC1920" s="172" t="str">
        <f t="shared" si="2151"/>
        <v>CC$13</v>
      </c>
      <c r="CD1920" s="172" t="str">
        <f t="shared" si="2151"/>
        <v>CD$13</v>
      </c>
      <c r="CE1920" s="172" t="str">
        <f t="shared" ref="CE1920:CL1920" si="2152">CE1754</f>
        <v>CE$13</v>
      </c>
      <c r="CF1920" s="172" t="str">
        <f t="shared" si="2152"/>
        <v>CF$13</v>
      </c>
      <c r="CG1920" s="172" t="str">
        <f t="shared" si="2152"/>
        <v>CG$13</v>
      </c>
      <c r="CH1920" s="172" t="str">
        <f t="shared" si="2152"/>
        <v>CH$13</v>
      </c>
      <c r="CI1920" s="172" t="str">
        <f t="shared" si="2152"/>
        <v>CI$13</v>
      </c>
      <c r="CJ1920" s="172" t="str">
        <f t="shared" si="2152"/>
        <v>CJ$13</v>
      </c>
      <c r="CK1920" s="172" t="str">
        <f t="shared" si="2152"/>
        <v>CK$13</v>
      </c>
      <c r="CL1920" s="172" t="str">
        <f t="shared" si="2152"/>
        <v>CL$13</v>
      </c>
    </row>
    <row r="1921" spans="2:90" x14ac:dyDescent="0.4">
      <c r="B1921" s="130" t="str">
        <f>B1910</f>
        <v>Advertising revenue - secondary:</v>
      </c>
      <c r="C1921" s="12"/>
      <c r="D1921" s="12" t="s">
        <v>734</v>
      </c>
      <c r="E1921" s="12" t="s">
        <v>906</v>
      </c>
      <c r="F1921" s="12"/>
      <c r="G1921" s="12" t="s">
        <v>330</v>
      </c>
      <c r="H1921" s="12"/>
      <c r="I1921" s="60"/>
      <c r="J1921" s="60"/>
      <c r="K1921" s="15"/>
      <c r="L1921" s="15"/>
      <c r="M1921" s="15"/>
      <c r="N1921" s="15"/>
      <c r="O1921" s="15"/>
      <c r="P1921" s="15"/>
      <c r="R1921" s="15"/>
      <c r="S1921" s="172">
        <f t="shared" ref="S1921:AX1921" si="2153">S1755</f>
        <v>0</v>
      </c>
      <c r="T1921" s="172">
        <f t="shared" si="2153"/>
        <v>0</v>
      </c>
      <c r="U1921" s="172">
        <f t="shared" si="2153"/>
        <v>0</v>
      </c>
      <c r="V1921" s="172">
        <f t="shared" si="2153"/>
        <v>0</v>
      </c>
      <c r="W1921" s="172">
        <f t="shared" si="2153"/>
        <v>0</v>
      </c>
      <c r="X1921" s="172">
        <f t="shared" si="2153"/>
        <v>0</v>
      </c>
      <c r="Y1921" s="172">
        <f t="shared" si="2153"/>
        <v>0</v>
      </c>
      <c r="Z1921" s="172">
        <f t="shared" si="2153"/>
        <v>0</v>
      </c>
      <c r="AA1921" s="172">
        <f t="shared" si="2153"/>
        <v>0</v>
      </c>
      <c r="AB1921" s="172">
        <f t="shared" si="2153"/>
        <v>0</v>
      </c>
      <c r="AC1921" s="172">
        <f t="shared" si="2153"/>
        <v>0</v>
      </c>
      <c r="AD1921" s="172">
        <f t="shared" si="2153"/>
        <v>0</v>
      </c>
      <c r="AE1921" s="172">
        <f t="shared" si="2153"/>
        <v>0</v>
      </c>
      <c r="AF1921" s="172">
        <f t="shared" si="2153"/>
        <v>0</v>
      </c>
      <c r="AG1921" s="172">
        <f t="shared" si="2153"/>
        <v>0</v>
      </c>
      <c r="AH1921" s="172">
        <f t="shared" si="2153"/>
        <v>0</v>
      </c>
      <c r="AI1921" s="172">
        <f t="shared" si="2153"/>
        <v>0</v>
      </c>
      <c r="AJ1921" s="172">
        <f t="shared" si="2153"/>
        <v>0</v>
      </c>
      <c r="AK1921" s="172">
        <f t="shared" si="2153"/>
        <v>0</v>
      </c>
      <c r="AL1921" s="172">
        <f t="shared" si="2153"/>
        <v>0</v>
      </c>
      <c r="AM1921" s="172">
        <f t="shared" si="2153"/>
        <v>0</v>
      </c>
      <c r="AN1921" s="172">
        <f t="shared" si="2153"/>
        <v>0</v>
      </c>
      <c r="AO1921" s="172">
        <f t="shared" si="2153"/>
        <v>0</v>
      </c>
      <c r="AP1921" s="172">
        <f t="shared" si="2153"/>
        <v>0</v>
      </c>
      <c r="AQ1921" s="172">
        <f t="shared" si="2153"/>
        <v>0</v>
      </c>
      <c r="AR1921" s="172">
        <f t="shared" si="2153"/>
        <v>0</v>
      </c>
      <c r="AS1921" s="172">
        <f t="shared" si="2153"/>
        <v>0</v>
      </c>
      <c r="AT1921" s="172">
        <f t="shared" si="2153"/>
        <v>0</v>
      </c>
      <c r="AU1921" s="172">
        <f t="shared" si="2153"/>
        <v>0</v>
      </c>
      <c r="AV1921" s="172">
        <f t="shared" si="2153"/>
        <v>0</v>
      </c>
      <c r="AW1921" s="172">
        <f t="shared" si="2153"/>
        <v>0</v>
      </c>
      <c r="AX1921" s="172">
        <f t="shared" si="2153"/>
        <v>0</v>
      </c>
      <c r="AY1921" s="172">
        <f t="shared" ref="AY1921:CD1921" si="2154">AY1755</f>
        <v>0</v>
      </c>
      <c r="AZ1921" s="172">
        <f t="shared" si="2154"/>
        <v>0</v>
      </c>
      <c r="BA1921" s="172">
        <f t="shared" si="2154"/>
        <v>0</v>
      </c>
      <c r="BB1921" s="172">
        <f t="shared" si="2154"/>
        <v>0</v>
      </c>
      <c r="BC1921" s="172">
        <f t="shared" si="2154"/>
        <v>0</v>
      </c>
      <c r="BD1921" s="172">
        <f t="shared" si="2154"/>
        <v>0</v>
      </c>
      <c r="BE1921" s="172">
        <f t="shared" si="2154"/>
        <v>0</v>
      </c>
      <c r="BF1921" s="172">
        <f t="shared" si="2154"/>
        <v>0</v>
      </c>
      <c r="BG1921" s="172">
        <f t="shared" si="2154"/>
        <v>0</v>
      </c>
      <c r="BH1921" s="172">
        <f t="shared" si="2154"/>
        <v>0</v>
      </c>
      <c r="BI1921" s="172">
        <f t="shared" si="2154"/>
        <v>0</v>
      </c>
      <c r="BJ1921" s="172">
        <f t="shared" si="2154"/>
        <v>0</v>
      </c>
      <c r="BK1921" s="172">
        <f t="shared" si="2154"/>
        <v>0</v>
      </c>
      <c r="BL1921" s="172">
        <f t="shared" si="2154"/>
        <v>0</v>
      </c>
      <c r="BM1921" s="172">
        <f t="shared" si="2154"/>
        <v>0</v>
      </c>
      <c r="BN1921" s="172">
        <f t="shared" si="2154"/>
        <v>0</v>
      </c>
      <c r="BO1921" s="172">
        <f t="shared" si="2154"/>
        <v>0</v>
      </c>
      <c r="BP1921" s="172">
        <f t="shared" si="2154"/>
        <v>0</v>
      </c>
      <c r="BQ1921" s="172">
        <f t="shared" si="2154"/>
        <v>0</v>
      </c>
      <c r="BR1921" s="172">
        <f t="shared" si="2154"/>
        <v>0</v>
      </c>
      <c r="BS1921" s="172">
        <f t="shared" si="2154"/>
        <v>0</v>
      </c>
      <c r="BT1921" s="172">
        <f t="shared" si="2154"/>
        <v>0</v>
      </c>
      <c r="BU1921" s="172">
        <f t="shared" si="2154"/>
        <v>0</v>
      </c>
      <c r="BV1921" s="172">
        <f t="shared" si="2154"/>
        <v>0</v>
      </c>
      <c r="BW1921" s="172">
        <f t="shared" si="2154"/>
        <v>0</v>
      </c>
      <c r="BX1921" s="172">
        <f t="shared" si="2154"/>
        <v>0</v>
      </c>
      <c r="BY1921" s="172">
        <f t="shared" si="2154"/>
        <v>0</v>
      </c>
      <c r="BZ1921" s="172">
        <f t="shared" si="2154"/>
        <v>0</v>
      </c>
      <c r="CA1921" s="172">
        <f t="shared" si="2154"/>
        <v>0</v>
      </c>
      <c r="CB1921" s="172">
        <f t="shared" si="2154"/>
        <v>0</v>
      </c>
      <c r="CC1921" s="172">
        <f t="shared" si="2154"/>
        <v>0</v>
      </c>
      <c r="CD1921" s="172">
        <f t="shared" si="2154"/>
        <v>0</v>
      </c>
      <c r="CE1921" s="172">
        <f t="shared" ref="CE1921:CL1921" si="2155">CE1755</f>
        <v>0</v>
      </c>
      <c r="CF1921" s="172">
        <f t="shared" si="2155"/>
        <v>0</v>
      </c>
      <c r="CG1921" s="172">
        <f t="shared" si="2155"/>
        <v>0</v>
      </c>
      <c r="CH1921" s="172">
        <f t="shared" si="2155"/>
        <v>0</v>
      </c>
      <c r="CI1921" s="172">
        <f t="shared" si="2155"/>
        <v>0</v>
      </c>
      <c r="CJ1921" s="172">
        <f t="shared" si="2155"/>
        <v>0</v>
      </c>
      <c r="CK1921" s="172">
        <f t="shared" si="2155"/>
        <v>0</v>
      </c>
      <c r="CL1921" s="172">
        <f t="shared" si="2155"/>
        <v>0</v>
      </c>
    </row>
    <row r="1922" spans="2:90" x14ac:dyDescent="0.4">
      <c r="B1922" s="231" t="str">
        <f>IFERROR(SUBSTITUTE(TRIM(MID(B1910, SEARCH("-", B1910) + 1, LEN(B1910))),":",""),"no unit")</f>
        <v>secondary</v>
      </c>
      <c r="C1922" s="12"/>
      <c r="D1922" s="12" t="s">
        <v>734</v>
      </c>
      <c r="E1922" s="12" t="s">
        <v>906</v>
      </c>
      <c r="F1922" s="12"/>
      <c r="G1922" s="12" t="s">
        <v>330</v>
      </c>
      <c r="H1922" s="12"/>
      <c r="I1922" s="60"/>
      <c r="J1922" s="60"/>
      <c r="K1922" s="15"/>
      <c r="L1922" s="15"/>
      <c r="M1922" s="15"/>
      <c r="N1922" s="15"/>
      <c r="O1922" s="15"/>
      <c r="P1922" s="15"/>
      <c r="R1922" s="15"/>
      <c r="S1922" s="172"/>
      <c r="T1922" s="172"/>
      <c r="U1922" s="172"/>
      <c r="V1922" s="172"/>
      <c r="W1922" s="172"/>
      <c r="X1922" s="172"/>
      <c r="Y1922" s="172"/>
      <c r="Z1922" s="172"/>
      <c r="AA1922" s="172"/>
      <c r="AB1922" s="172"/>
      <c r="AC1922" s="172"/>
      <c r="AD1922" s="172"/>
      <c r="AE1922" s="172"/>
      <c r="AF1922" s="172"/>
      <c r="AG1922" s="172"/>
      <c r="AH1922" s="172"/>
      <c r="AI1922" s="172"/>
      <c r="AJ1922" s="172"/>
      <c r="AK1922" s="172"/>
      <c r="AL1922" s="172"/>
      <c r="AM1922" s="172"/>
      <c r="AN1922" s="172"/>
      <c r="AO1922" s="172"/>
      <c r="AP1922" s="172"/>
      <c r="AQ1922" s="172"/>
      <c r="AR1922" s="172"/>
      <c r="AS1922" s="172"/>
      <c r="AT1922" s="172"/>
      <c r="AU1922" s="172"/>
      <c r="AV1922" s="172"/>
      <c r="AW1922" s="172"/>
      <c r="AX1922" s="172"/>
      <c r="AY1922" s="172"/>
      <c r="AZ1922" s="172"/>
      <c r="BA1922" s="172"/>
      <c r="BB1922" s="172"/>
      <c r="BC1922" s="172"/>
      <c r="BD1922" s="172"/>
      <c r="BE1922" s="172"/>
      <c r="BF1922" s="172"/>
      <c r="BG1922" s="172"/>
      <c r="BH1922" s="172"/>
      <c r="BI1922" s="172"/>
      <c r="BJ1922" s="172"/>
      <c r="BK1922" s="172"/>
      <c r="BL1922" s="172"/>
      <c r="BM1922" s="172"/>
      <c r="BN1922" s="172"/>
      <c r="BO1922" s="172"/>
      <c r="BP1922" s="172"/>
      <c r="BQ1922" s="172"/>
      <c r="BR1922" s="172"/>
      <c r="BS1922" s="172"/>
      <c r="BT1922" s="172"/>
      <c r="BU1922" s="172"/>
      <c r="BV1922" s="172"/>
      <c r="BW1922" s="172"/>
      <c r="BX1922" s="172"/>
      <c r="BY1922" s="172"/>
      <c r="BZ1922" s="172"/>
      <c r="CA1922" s="172"/>
      <c r="CB1922" s="172"/>
      <c r="CC1922" s="172"/>
      <c r="CD1922" s="172"/>
      <c r="CE1922" s="172"/>
      <c r="CF1922" s="172"/>
      <c r="CG1922" s="172"/>
      <c r="CH1922" s="172"/>
      <c r="CI1922" s="172"/>
      <c r="CJ1922" s="172"/>
      <c r="CK1922" s="172"/>
      <c r="CL1922" s="172"/>
    </row>
    <row r="1923" spans="2:90" x14ac:dyDescent="0.4">
      <c r="B1923" s="130" t="str">
        <f>B1766</f>
        <v>Secondary revenue driver</v>
      </c>
      <c r="C1923" s="12"/>
      <c r="D1923" s="12" t="s">
        <v>734</v>
      </c>
      <c r="E1923" s="12" t="s">
        <v>906</v>
      </c>
      <c r="F1923" s="12"/>
      <c r="G1923" s="12" t="s">
        <v>330</v>
      </c>
      <c r="H1923" s="12"/>
      <c r="I1923" s="60"/>
      <c r="J1923" s="60"/>
      <c r="K1923" s="15"/>
      <c r="L1923" s="15"/>
      <c r="M1923" s="15"/>
      <c r="N1923" s="15"/>
      <c r="O1923" s="15"/>
      <c r="P1923" s="15"/>
      <c r="R1923" s="15"/>
      <c r="S1923" s="172" t="str">
        <f t="shared" ref="S1923:AX1923" si="2156">S1757</f>
        <v>S$1747</v>
      </c>
      <c r="T1923" s="172" t="str">
        <f t="shared" si="2156"/>
        <v>T$1747</v>
      </c>
      <c r="U1923" s="172" t="str">
        <f t="shared" si="2156"/>
        <v>U$1747</v>
      </c>
      <c r="V1923" s="172" t="str">
        <f t="shared" si="2156"/>
        <v>V$1747</v>
      </c>
      <c r="W1923" s="172" t="str">
        <f t="shared" si="2156"/>
        <v>W$1747</v>
      </c>
      <c r="X1923" s="172" t="str">
        <f t="shared" si="2156"/>
        <v>X$1747</v>
      </c>
      <c r="Y1923" s="172" t="str">
        <f t="shared" si="2156"/>
        <v>Y$1747</v>
      </c>
      <c r="Z1923" s="172" t="str">
        <f t="shared" si="2156"/>
        <v>Z$1747</v>
      </c>
      <c r="AA1923" s="172" t="str">
        <f t="shared" si="2156"/>
        <v>AA$1747</v>
      </c>
      <c r="AB1923" s="172" t="str">
        <f t="shared" si="2156"/>
        <v>AB$1747</v>
      </c>
      <c r="AC1923" s="172" t="str">
        <f t="shared" si="2156"/>
        <v>AC$1747</v>
      </c>
      <c r="AD1923" s="172" t="str">
        <f t="shared" si="2156"/>
        <v>AD$1747</v>
      </c>
      <c r="AE1923" s="172" t="str">
        <f t="shared" si="2156"/>
        <v>AE$1747</v>
      </c>
      <c r="AF1923" s="172" t="str">
        <f t="shared" si="2156"/>
        <v>AF$1747</v>
      </c>
      <c r="AG1923" s="172" t="str">
        <f t="shared" si="2156"/>
        <v>AG$1747</v>
      </c>
      <c r="AH1923" s="172" t="str">
        <f t="shared" si="2156"/>
        <v>AH$1747</v>
      </c>
      <c r="AI1923" s="172" t="str">
        <f t="shared" si="2156"/>
        <v>AI$1747</v>
      </c>
      <c r="AJ1923" s="172" t="str">
        <f t="shared" si="2156"/>
        <v>AJ$1747</v>
      </c>
      <c r="AK1923" s="172" t="str">
        <f t="shared" si="2156"/>
        <v>AK$1747</v>
      </c>
      <c r="AL1923" s="172" t="str">
        <f t="shared" si="2156"/>
        <v>AL$1747</v>
      </c>
      <c r="AM1923" s="172" t="str">
        <f t="shared" si="2156"/>
        <v>AM$1747</v>
      </c>
      <c r="AN1923" s="172" t="str">
        <f t="shared" si="2156"/>
        <v>AN$1747</v>
      </c>
      <c r="AO1923" s="172" t="str">
        <f t="shared" si="2156"/>
        <v>AO$1747</v>
      </c>
      <c r="AP1923" s="172" t="str">
        <f t="shared" si="2156"/>
        <v>AP$1747</v>
      </c>
      <c r="AQ1923" s="172" t="str">
        <f t="shared" si="2156"/>
        <v>AQ$1747</v>
      </c>
      <c r="AR1923" s="172" t="str">
        <f t="shared" si="2156"/>
        <v>AR$1747</v>
      </c>
      <c r="AS1923" s="172" t="str">
        <f t="shared" si="2156"/>
        <v>AS$1747</v>
      </c>
      <c r="AT1923" s="172" t="str">
        <f t="shared" si="2156"/>
        <v>AT$1747</v>
      </c>
      <c r="AU1923" s="172" t="str">
        <f t="shared" si="2156"/>
        <v>AU$1747</v>
      </c>
      <c r="AV1923" s="172" t="str">
        <f t="shared" si="2156"/>
        <v>AV$1747</v>
      </c>
      <c r="AW1923" s="172" t="str">
        <f t="shared" si="2156"/>
        <v>AW$1747</v>
      </c>
      <c r="AX1923" s="172" t="str">
        <f t="shared" si="2156"/>
        <v>AX$1747</v>
      </c>
      <c r="AY1923" s="172" t="str">
        <f t="shared" ref="AY1923:CD1923" si="2157">AY1757</f>
        <v>AY$1747</v>
      </c>
      <c r="AZ1923" s="172" t="str">
        <f t="shared" si="2157"/>
        <v>AZ$1747</v>
      </c>
      <c r="BA1923" s="172" t="str">
        <f t="shared" si="2157"/>
        <v>BA$1747</v>
      </c>
      <c r="BB1923" s="172" t="str">
        <f t="shared" si="2157"/>
        <v>BB$1747</v>
      </c>
      <c r="BC1923" s="172" t="str">
        <f t="shared" si="2157"/>
        <v>BC$1747</v>
      </c>
      <c r="BD1923" s="172" t="str">
        <f t="shared" si="2157"/>
        <v>BD$1747</v>
      </c>
      <c r="BE1923" s="172" t="str">
        <f t="shared" si="2157"/>
        <v>BE$1747</v>
      </c>
      <c r="BF1923" s="172" t="str">
        <f t="shared" si="2157"/>
        <v>BF$1747</v>
      </c>
      <c r="BG1923" s="172" t="str">
        <f t="shared" si="2157"/>
        <v>BG$1747</v>
      </c>
      <c r="BH1923" s="172" t="str">
        <f t="shared" si="2157"/>
        <v>BH$1747</v>
      </c>
      <c r="BI1923" s="172" t="str">
        <f t="shared" si="2157"/>
        <v>BI$1747</v>
      </c>
      <c r="BJ1923" s="172" t="str">
        <f t="shared" si="2157"/>
        <v>BJ$1747</v>
      </c>
      <c r="BK1923" s="172" t="str">
        <f t="shared" si="2157"/>
        <v>BK$1747</v>
      </c>
      <c r="BL1923" s="172" t="str">
        <f t="shared" si="2157"/>
        <v>BL$1747</v>
      </c>
      <c r="BM1923" s="172" t="str">
        <f t="shared" si="2157"/>
        <v>BM$1747</v>
      </c>
      <c r="BN1923" s="172" t="str">
        <f t="shared" si="2157"/>
        <v>BN$1747</v>
      </c>
      <c r="BO1923" s="172" t="str">
        <f t="shared" si="2157"/>
        <v>BO$1747</v>
      </c>
      <c r="BP1923" s="172" t="str">
        <f t="shared" si="2157"/>
        <v>BP$1747</v>
      </c>
      <c r="BQ1923" s="172" t="str">
        <f t="shared" si="2157"/>
        <v>BQ$1747</v>
      </c>
      <c r="BR1923" s="172" t="str">
        <f t="shared" si="2157"/>
        <v>BR$1747</v>
      </c>
      <c r="BS1923" s="172" t="str">
        <f t="shared" si="2157"/>
        <v>BS$1747</v>
      </c>
      <c r="BT1923" s="172" t="str">
        <f t="shared" si="2157"/>
        <v>BT$1747</v>
      </c>
      <c r="BU1923" s="172" t="str">
        <f t="shared" si="2157"/>
        <v>BU$1747</v>
      </c>
      <c r="BV1923" s="172" t="str">
        <f t="shared" si="2157"/>
        <v>BV$1747</v>
      </c>
      <c r="BW1923" s="172" t="str">
        <f t="shared" si="2157"/>
        <v>BW$1747</v>
      </c>
      <c r="BX1923" s="172" t="str">
        <f t="shared" si="2157"/>
        <v>BX$1747</v>
      </c>
      <c r="BY1923" s="172" t="str">
        <f t="shared" si="2157"/>
        <v>BY$1747</v>
      </c>
      <c r="BZ1923" s="172" t="str">
        <f t="shared" si="2157"/>
        <v>BZ$1747</v>
      </c>
      <c r="CA1923" s="172" t="str">
        <f t="shared" si="2157"/>
        <v>CA$1747</v>
      </c>
      <c r="CB1923" s="172" t="str">
        <f t="shared" si="2157"/>
        <v>CB$1747</v>
      </c>
      <c r="CC1923" s="172" t="str">
        <f t="shared" si="2157"/>
        <v>CC$1747</v>
      </c>
      <c r="CD1923" s="172" t="str">
        <f t="shared" si="2157"/>
        <v>CD$1747</v>
      </c>
      <c r="CE1923" s="172" t="str">
        <f t="shared" ref="CE1923:CL1923" si="2158">CE1757</f>
        <v>CE$1747</v>
      </c>
      <c r="CF1923" s="172" t="str">
        <f t="shared" si="2158"/>
        <v>CF$1747</v>
      </c>
      <c r="CG1923" s="172" t="str">
        <f t="shared" si="2158"/>
        <v>CG$1747</v>
      </c>
      <c r="CH1923" s="172" t="str">
        <f t="shared" si="2158"/>
        <v>CH$1747</v>
      </c>
      <c r="CI1923" s="172" t="str">
        <f t="shared" si="2158"/>
        <v>CI$1747</v>
      </c>
      <c r="CJ1923" s="172" t="str">
        <f t="shared" si="2158"/>
        <v>CJ$1747</v>
      </c>
      <c r="CK1923" s="172" t="str">
        <f t="shared" si="2158"/>
        <v>CK$1747</v>
      </c>
      <c r="CL1923" s="172" t="str">
        <f t="shared" si="2158"/>
        <v>CL$1747</v>
      </c>
    </row>
    <row r="1924" spans="2:90" x14ac:dyDescent="0.4">
      <c r="B1924" s="130" t="str">
        <f>B1767</f>
        <v>Secondary volume driver</v>
      </c>
      <c r="C1924" s="12"/>
      <c r="D1924" s="12" t="s">
        <v>734</v>
      </c>
      <c r="E1924" s="12" t="s">
        <v>906</v>
      </c>
      <c r="F1924" s="12"/>
      <c r="G1924" s="12" t="s">
        <v>330</v>
      </c>
      <c r="H1924" s="12"/>
      <c r="I1924" s="60"/>
      <c r="J1924" s="60"/>
      <c r="K1924" s="15"/>
      <c r="L1924" s="15"/>
      <c r="M1924" s="15"/>
      <c r="N1924" s="15"/>
      <c r="O1924" s="15"/>
      <c r="P1924" s="15"/>
      <c r="R1924" s="15"/>
      <c r="S1924" s="172" t="str">
        <f t="shared" ref="S1924:AX1924" si="2159">S1758</f>
        <v>S$15</v>
      </c>
      <c r="T1924" s="172" t="str">
        <f t="shared" si="2159"/>
        <v>T$15</v>
      </c>
      <c r="U1924" s="172" t="str">
        <f t="shared" si="2159"/>
        <v>U$15</v>
      </c>
      <c r="V1924" s="172" t="str">
        <f t="shared" si="2159"/>
        <v>V$15</v>
      </c>
      <c r="W1924" s="172" t="str">
        <f t="shared" si="2159"/>
        <v>W$15</v>
      </c>
      <c r="X1924" s="172" t="str">
        <f t="shared" si="2159"/>
        <v>X$15</v>
      </c>
      <c r="Y1924" s="172" t="str">
        <f t="shared" si="2159"/>
        <v>Y$15</v>
      </c>
      <c r="Z1924" s="172" t="str">
        <f t="shared" si="2159"/>
        <v>Z$15</v>
      </c>
      <c r="AA1924" s="172" t="str">
        <f t="shared" si="2159"/>
        <v>AA$15</v>
      </c>
      <c r="AB1924" s="172" t="str">
        <f t="shared" si="2159"/>
        <v>AB$15</v>
      </c>
      <c r="AC1924" s="172" t="str">
        <f t="shared" si="2159"/>
        <v>AC$15</v>
      </c>
      <c r="AD1924" s="172" t="str">
        <f t="shared" si="2159"/>
        <v>AD$15</v>
      </c>
      <c r="AE1924" s="172" t="str">
        <f t="shared" si="2159"/>
        <v>AE$15</v>
      </c>
      <c r="AF1924" s="172" t="str">
        <f t="shared" si="2159"/>
        <v>AF$15</v>
      </c>
      <c r="AG1924" s="172" t="str">
        <f t="shared" si="2159"/>
        <v>AG$15</v>
      </c>
      <c r="AH1924" s="172" t="str">
        <f t="shared" si="2159"/>
        <v>AH$15</v>
      </c>
      <c r="AI1924" s="172" t="str">
        <f t="shared" si="2159"/>
        <v>AI$15</v>
      </c>
      <c r="AJ1924" s="172" t="str">
        <f t="shared" si="2159"/>
        <v>AJ$15</v>
      </c>
      <c r="AK1924" s="172" t="str">
        <f t="shared" si="2159"/>
        <v>AK$15</v>
      </c>
      <c r="AL1924" s="172" t="str">
        <f t="shared" si="2159"/>
        <v>AL$15</v>
      </c>
      <c r="AM1924" s="172" t="str">
        <f t="shared" si="2159"/>
        <v>AM$15</v>
      </c>
      <c r="AN1924" s="172" t="str">
        <f t="shared" si="2159"/>
        <v>AN$15</v>
      </c>
      <c r="AO1924" s="172" t="str">
        <f t="shared" si="2159"/>
        <v>AO$15</v>
      </c>
      <c r="AP1924" s="172" t="str">
        <f t="shared" si="2159"/>
        <v>AP$15</v>
      </c>
      <c r="AQ1924" s="172" t="str">
        <f t="shared" si="2159"/>
        <v>AQ$15</v>
      </c>
      <c r="AR1924" s="172" t="str">
        <f t="shared" si="2159"/>
        <v>AR$15</v>
      </c>
      <c r="AS1924" s="172" t="str">
        <f t="shared" si="2159"/>
        <v>AS$15</v>
      </c>
      <c r="AT1924" s="172" t="str">
        <f t="shared" si="2159"/>
        <v>AT$15</v>
      </c>
      <c r="AU1924" s="172" t="str">
        <f t="shared" si="2159"/>
        <v>AU$15</v>
      </c>
      <c r="AV1924" s="172" t="str">
        <f t="shared" si="2159"/>
        <v>AV$15</v>
      </c>
      <c r="AW1924" s="172" t="str">
        <f t="shared" si="2159"/>
        <v>AW$15</v>
      </c>
      <c r="AX1924" s="172" t="str">
        <f t="shared" si="2159"/>
        <v>AX$15</v>
      </c>
      <c r="AY1924" s="172" t="str">
        <f t="shared" ref="AY1924:CD1924" si="2160">AY1758</f>
        <v>AY$15</v>
      </c>
      <c r="AZ1924" s="172" t="str">
        <f t="shared" si="2160"/>
        <v>AZ$15</v>
      </c>
      <c r="BA1924" s="172" t="str">
        <f t="shared" si="2160"/>
        <v>BA$15</v>
      </c>
      <c r="BB1924" s="172" t="str">
        <f t="shared" si="2160"/>
        <v>BB$15</v>
      </c>
      <c r="BC1924" s="172" t="str">
        <f t="shared" si="2160"/>
        <v>BC$15</v>
      </c>
      <c r="BD1924" s="172" t="str">
        <f t="shared" si="2160"/>
        <v>BD$15</v>
      </c>
      <c r="BE1924" s="172" t="str">
        <f t="shared" si="2160"/>
        <v>BE$15</v>
      </c>
      <c r="BF1924" s="172" t="str">
        <f t="shared" si="2160"/>
        <v>BF$15</v>
      </c>
      <c r="BG1924" s="172" t="str">
        <f t="shared" si="2160"/>
        <v>BG$15</v>
      </c>
      <c r="BH1924" s="172" t="str">
        <f t="shared" si="2160"/>
        <v>BH$15</v>
      </c>
      <c r="BI1924" s="172" t="str">
        <f t="shared" si="2160"/>
        <v>BI$15</v>
      </c>
      <c r="BJ1924" s="172" t="str">
        <f t="shared" si="2160"/>
        <v>BJ$15</v>
      </c>
      <c r="BK1924" s="172" t="str">
        <f t="shared" si="2160"/>
        <v>BK$15</v>
      </c>
      <c r="BL1924" s="172" t="str">
        <f t="shared" si="2160"/>
        <v>BL$15</v>
      </c>
      <c r="BM1924" s="172" t="str">
        <f t="shared" si="2160"/>
        <v>BM$15</v>
      </c>
      <c r="BN1924" s="172" t="str">
        <f t="shared" si="2160"/>
        <v>BN$15</v>
      </c>
      <c r="BO1924" s="172" t="str">
        <f t="shared" si="2160"/>
        <v>BO$15</v>
      </c>
      <c r="BP1924" s="172" t="str">
        <f t="shared" si="2160"/>
        <v>BP$15</v>
      </c>
      <c r="BQ1924" s="172" t="str">
        <f t="shared" si="2160"/>
        <v>BQ$15</v>
      </c>
      <c r="BR1924" s="172" t="str">
        <f t="shared" si="2160"/>
        <v>BR$15</v>
      </c>
      <c r="BS1924" s="172" t="str">
        <f t="shared" si="2160"/>
        <v>BS$15</v>
      </c>
      <c r="BT1924" s="172" t="str">
        <f t="shared" si="2160"/>
        <v>BT$15</v>
      </c>
      <c r="BU1924" s="172" t="str">
        <f t="shared" si="2160"/>
        <v>BU$15</v>
      </c>
      <c r="BV1924" s="172" t="str">
        <f t="shared" si="2160"/>
        <v>BV$15</v>
      </c>
      <c r="BW1924" s="172" t="str">
        <f t="shared" si="2160"/>
        <v>BW$15</v>
      </c>
      <c r="BX1924" s="172" t="str">
        <f t="shared" si="2160"/>
        <v>BX$15</v>
      </c>
      <c r="BY1924" s="172" t="str">
        <f t="shared" si="2160"/>
        <v>BY$15</v>
      </c>
      <c r="BZ1924" s="172" t="str">
        <f t="shared" si="2160"/>
        <v>BZ$15</v>
      </c>
      <c r="CA1924" s="172" t="str">
        <f t="shared" si="2160"/>
        <v>CA$15</v>
      </c>
      <c r="CB1924" s="172" t="str">
        <f t="shared" si="2160"/>
        <v>CB$15</v>
      </c>
      <c r="CC1924" s="172" t="str">
        <f t="shared" si="2160"/>
        <v>CC$15</v>
      </c>
      <c r="CD1924" s="172" t="str">
        <f t="shared" si="2160"/>
        <v>CD$15</v>
      </c>
      <c r="CE1924" s="172" t="str">
        <f t="shared" ref="CE1924:CL1924" si="2161">CE1758</f>
        <v>CE$15</v>
      </c>
      <c r="CF1924" s="172" t="str">
        <f t="shared" si="2161"/>
        <v>CF$15</v>
      </c>
      <c r="CG1924" s="172" t="str">
        <f t="shared" si="2161"/>
        <v>CG$15</v>
      </c>
      <c r="CH1924" s="172" t="str">
        <f t="shared" si="2161"/>
        <v>CH$15</v>
      </c>
      <c r="CI1924" s="172" t="str">
        <f t="shared" si="2161"/>
        <v>CI$15</v>
      </c>
      <c r="CJ1924" s="172" t="str">
        <f t="shared" si="2161"/>
        <v>CJ$15</v>
      </c>
      <c r="CK1924" s="172" t="str">
        <f t="shared" si="2161"/>
        <v>CK$15</v>
      </c>
      <c r="CL1924" s="172" t="str">
        <f t="shared" si="2161"/>
        <v>CL$15</v>
      </c>
    </row>
    <row r="1925" spans="2:90" x14ac:dyDescent="0.4">
      <c r="C1925" s="12"/>
      <c r="D1925" s="12"/>
      <c r="E1925" s="12" t="s">
        <v>906</v>
      </c>
      <c r="F1925" s="12"/>
      <c r="G1925" s="12"/>
      <c r="H1925" s="12"/>
      <c r="I1925" s="60"/>
      <c r="J1925" s="60"/>
      <c r="K1925" s="15"/>
      <c r="L1925" s="15"/>
      <c r="M1925" s="15"/>
      <c r="N1925" s="15"/>
      <c r="O1925" s="15"/>
      <c r="P1925" s="15"/>
      <c r="R1925" s="15"/>
      <c r="S1925" s="76"/>
      <c r="T1925" s="76"/>
      <c r="U1925" s="76"/>
      <c r="V1925" s="76"/>
      <c r="W1925" s="76"/>
      <c r="X1925" s="76"/>
      <c r="Y1925" s="76"/>
      <c r="Z1925" s="76"/>
      <c r="AA1925" s="76"/>
      <c r="AB1925" s="76"/>
      <c r="AC1925" s="76"/>
      <c r="AD1925" s="76"/>
      <c r="AE1925" s="76"/>
      <c r="AF1925" s="76"/>
      <c r="AG1925" s="76"/>
      <c r="AH1925" s="76"/>
      <c r="AI1925" s="76"/>
      <c r="AJ1925" s="76"/>
      <c r="AK1925" s="76"/>
      <c r="AL1925" s="76"/>
      <c r="AM1925" s="76"/>
      <c r="AN1925" s="76"/>
      <c r="AO1925" s="76"/>
      <c r="AP1925" s="76"/>
      <c r="AQ1925" s="76"/>
      <c r="AR1925" s="76"/>
      <c r="AS1925" s="76"/>
      <c r="AT1925" s="76"/>
      <c r="AU1925" s="76"/>
      <c r="AV1925" s="76"/>
      <c r="AW1925" s="76"/>
      <c r="AX1925" s="76"/>
      <c r="AY1925" s="76"/>
      <c r="AZ1925" s="76"/>
      <c r="BA1925" s="76"/>
      <c r="BB1925" s="76"/>
      <c r="BC1925" s="76"/>
      <c r="BD1925" s="76"/>
      <c r="BE1925" s="76"/>
      <c r="BF1925" s="76"/>
      <c r="BG1925" s="76"/>
      <c r="BH1925" s="76"/>
      <c r="BI1925" s="76"/>
      <c r="BJ1925" s="76"/>
      <c r="BK1925" s="76"/>
      <c r="BL1925" s="76"/>
      <c r="BM1925" s="76"/>
      <c r="BN1925" s="76"/>
      <c r="BO1925" s="76"/>
      <c r="BP1925" s="76"/>
      <c r="BQ1925" s="76"/>
      <c r="BR1925" s="76"/>
      <c r="BS1925" s="76"/>
      <c r="BT1925" s="76"/>
      <c r="BU1925" s="76"/>
      <c r="BV1925" s="76"/>
      <c r="BW1925" s="76"/>
      <c r="BX1925" s="76"/>
      <c r="BY1925" s="76"/>
      <c r="BZ1925" s="76"/>
      <c r="CA1925" s="76"/>
      <c r="CB1925" s="76"/>
      <c r="CC1925" s="76"/>
      <c r="CD1925" s="76"/>
      <c r="CE1925" s="76"/>
      <c r="CF1925" s="76"/>
      <c r="CG1925" s="76"/>
      <c r="CH1925" s="76"/>
      <c r="CI1925" s="76"/>
      <c r="CJ1925" s="76"/>
      <c r="CK1925" s="76"/>
      <c r="CL1925" s="76"/>
    </row>
    <row r="1926" spans="2:90" x14ac:dyDescent="0.4">
      <c r="B1926" s="168" t="s">
        <v>487</v>
      </c>
      <c r="C1926" s="167"/>
      <c r="D1926" s="167"/>
      <c r="E1926" s="167" t="s">
        <v>906</v>
      </c>
      <c r="F1926" s="167"/>
      <c r="G1926" s="167"/>
      <c r="H1926" s="167"/>
      <c r="I1926" s="169"/>
      <c r="J1926" s="169"/>
      <c r="K1926" s="190"/>
      <c r="L1926" s="190"/>
      <c r="M1926" s="190"/>
      <c r="N1926" s="190"/>
      <c r="O1926" s="190"/>
      <c r="P1926" s="190"/>
      <c r="R1926" s="191"/>
      <c r="S1926" s="167"/>
      <c r="T1926" s="167"/>
      <c r="U1926" s="167"/>
      <c r="V1926" s="167"/>
      <c r="W1926" s="167"/>
      <c r="X1926" s="167"/>
      <c r="Y1926" s="167"/>
      <c r="Z1926" s="167"/>
      <c r="AA1926" s="167"/>
      <c r="AB1926" s="167"/>
      <c r="AC1926" s="167"/>
      <c r="AD1926" s="167"/>
      <c r="AE1926" s="167"/>
      <c r="AF1926" s="167"/>
      <c r="AG1926" s="167"/>
      <c r="AH1926" s="167"/>
      <c r="AI1926" s="167"/>
      <c r="AJ1926" s="167"/>
      <c r="AK1926" s="167"/>
      <c r="AL1926" s="167"/>
      <c r="AM1926" s="167"/>
      <c r="AN1926" s="167"/>
      <c r="AO1926" s="167"/>
      <c r="AP1926" s="167"/>
      <c r="AQ1926" s="167"/>
      <c r="AR1926" s="167"/>
      <c r="AS1926" s="167"/>
      <c r="AT1926" s="167"/>
      <c r="AU1926" s="167"/>
      <c r="AV1926" s="167"/>
      <c r="AW1926" s="167"/>
      <c r="AX1926" s="167"/>
      <c r="AY1926" s="167"/>
      <c r="AZ1926" s="167"/>
      <c r="BA1926" s="167"/>
      <c r="BB1926" s="167"/>
      <c r="BC1926" s="167"/>
      <c r="BD1926" s="167"/>
      <c r="BE1926" s="167"/>
      <c r="BF1926" s="167"/>
      <c r="BG1926" s="167"/>
      <c r="BH1926" s="167"/>
      <c r="BI1926" s="167"/>
      <c r="BJ1926" s="167"/>
      <c r="BK1926" s="167"/>
      <c r="BL1926" s="167"/>
      <c r="BM1926" s="167"/>
      <c r="BN1926" s="167"/>
      <c r="BO1926" s="167"/>
      <c r="BP1926" s="167"/>
      <c r="BQ1926" s="167"/>
      <c r="BR1926" s="167"/>
      <c r="BS1926" s="167"/>
      <c r="BT1926" s="167"/>
      <c r="BU1926" s="167"/>
      <c r="BV1926" s="167"/>
      <c r="BW1926" s="167"/>
      <c r="BX1926" s="167"/>
      <c r="BY1926" s="167"/>
      <c r="BZ1926" s="167"/>
      <c r="CA1926" s="167"/>
      <c r="CB1926" s="167"/>
      <c r="CC1926" s="167"/>
      <c r="CD1926" s="167"/>
      <c r="CE1926" s="167"/>
      <c r="CF1926" s="167"/>
      <c r="CG1926" s="167"/>
      <c r="CH1926" s="167"/>
      <c r="CI1926" s="167"/>
      <c r="CJ1926" s="167"/>
      <c r="CK1926" s="167"/>
      <c r="CL1926" s="167"/>
    </row>
    <row r="1927" spans="2:90" x14ac:dyDescent="0.4">
      <c r="B1927" s="168" t="s">
        <v>489</v>
      </c>
      <c r="C1927" s="167"/>
      <c r="D1927" s="167"/>
      <c r="E1927" s="167" t="s">
        <v>906</v>
      </c>
      <c r="F1927" s="167"/>
      <c r="G1927" s="167"/>
      <c r="H1927" s="167"/>
      <c r="I1927" s="169"/>
      <c r="J1927" s="169"/>
      <c r="K1927" s="190"/>
      <c r="L1927" s="190"/>
      <c r="M1927" s="190"/>
      <c r="N1927" s="190"/>
      <c r="O1927" s="190"/>
      <c r="P1927" s="190"/>
      <c r="R1927" s="191"/>
      <c r="S1927" s="167"/>
      <c r="T1927" s="167"/>
      <c r="U1927" s="167"/>
      <c r="V1927" s="167"/>
      <c r="W1927" s="167"/>
      <c r="X1927" s="167"/>
      <c r="Y1927" s="167"/>
      <c r="Z1927" s="167"/>
      <c r="AA1927" s="167"/>
      <c r="AB1927" s="167"/>
      <c r="AC1927" s="167"/>
      <c r="AD1927" s="167"/>
      <c r="AE1927" s="167"/>
      <c r="AF1927" s="167"/>
      <c r="AG1927" s="167"/>
      <c r="AH1927" s="167"/>
      <c r="AI1927" s="167"/>
      <c r="AJ1927" s="167"/>
      <c r="AK1927" s="167"/>
      <c r="AL1927" s="167"/>
      <c r="AM1927" s="167"/>
      <c r="AN1927" s="167"/>
      <c r="AO1927" s="167"/>
      <c r="AP1927" s="167"/>
      <c r="AQ1927" s="167"/>
      <c r="AR1927" s="167"/>
      <c r="AS1927" s="167"/>
      <c r="AT1927" s="167"/>
      <c r="AU1927" s="167"/>
      <c r="AV1927" s="167"/>
      <c r="AW1927" s="167"/>
      <c r="AX1927" s="167"/>
      <c r="AY1927" s="167"/>
      <c r="AZ1927" s="167"/>
      <c r="BA1927" s="167"/>
      <c r="BB1927" s="167"/>
      <c r="BC1927" s="167"/>
      <c r="BD1927" s="167"/>
      <c r="BE1927" s="167"/>
      <c r="BF1927" s="167"/>
      <c r="BG1927" s="167"/>
      <c r="BH1927" s="167"/>
      <c r="BI1927" s="167"/>
      <c r="BJ1927" s="167"/>
      <c r="BK1927" s="167"/>
      <c r="BL1927" s="167"/>
      <c r="BM1927" s="167"/>
      <c r="BN1927" s="167"/>
      <c r="BO1927" s="167"/>
      <c r="BP1927" s="167"/>
      <c r="BQ1927" s="167"/>
      <c r="BR1927" s="167"/>
      <c r="BS1927" s="167"/>
      <c r="BT1927" s="167"/>
      <c r="BU1927" s="167"/>
      <c r="BV1927" s="167"/>
      <c r="BW1927" s="167"/>
      <c r="BX1927" s="167"/>
      <c r="BY1927" s="167"/>
      <c r="BZ1927" s="167"/>
      <c r="CA1927" s="167"/>
      <c r="CB1927" s="167"/>
      <c r="CC1927" s="167"/>
      <c r="CD1927" s="167"/>
      <c r="CE1927" s="167"/>
      <c r="CF1927" s="167"/>
      <c r="CG1927" s="167"/>
      <c r="CH1927" s="167"/>
      <c r="CI1927" s="167"/>
      <c r="CJ1927" s="167"/>
      <c r="CK1927" s="167"/>
      <c r="CL1927" s="167"/>
    </row>
    <row r="1928" spans="2:90" x14ac:dyDescent="0.4">
      <c r="B1928" s="168" t="s">
        <v>459</v>
      </c>
      <c r="C1928" s="167"/>
      <c r="D1928" s="167"/>
      <c r="E1928" s="167" t="s">
        <v>906</v>
      </c>
      <c r="F1928" s="167"/>
      <c r="G1928" s="167"/>
      <c r="H1928" s="167"/>
      <c r="I1928" s="169"/>
      <c r="J1928" s="169"/>
      <c r="K1928" s="190"/>
      <c r="L1928" s="190"/>
      <c r="M1928" s="190"/>
      <c r="N1928" s="190"/>
      <c r="O1928" s="190"/>
      <c r="P1928" s="190"/>
      <c r="R1928" s="191"/>
      <c r="S1928" s="192" t="str">
        <f t="shared" ref="S1928:AX1928" si="2162">S$16</f>
        <v>S$12</v>
      </c>
      <c r="T1928" s="192" t="str">
        <f t="shared" si="2162"/>
        <v>T$12</v>
      </c>
      <c r="U1928" s="192" t="str">
        <f t="shared" si="2162"/>
        <v>U$12</v>
      </c>
      <c r="V1928" s="192" t="str">
        <f t="shared" si="2162"/>
        <v>V$12</v>
      </c>
      <c r="W1928" s="192" t="str">
        <f t="shared" si="2162"/>
        <v>W$12</v>
      </c>
      <c r="X1928" s="192" t="str">
        <f t="shared" si="2162"/>
        <v>X$12</v>
      </c>
      <c r="Y1928" s="192" t="str">
        <f t="shared" si="2162"/>
        <v>Y$12</v>
      </c>
      <c r="Z1928" s="192" t="str">
        <f t="shared" si="2162"/>
        <v>Z$12</v>
      </c>
      <c r="AA1928" s="192" t="str">
        <f t="shared" si="2162"/>
        <v>AA$12</v>
      </c>
      <c r="AB1928" s="192" t="str">
        <f t="shared" si="2162"/>
        <v>AB$12</v>
      </c>
      <c r="AC1928" s="192" t="str">
        <f t="shared" si="2162"/>
        <v>AC$12</v>
      </c>
      <c r="AD1928" s="192" t="str">
        <f t="shared" si="2162"/>
        <v>AD$12</v>
      </c>
      <c r="AE1928" s="192" t="str">
        <f t="shared" si="2162"/>
        <v>AE$12</v>
      </c>
      <c r="AF1928" s="192" t="str">
        <f t="shared" si="2162"/>
        <v>AF$12</v>
      </c>
      <c r="AG1928" s="192" t="str">
        <f t="shared" si="2162"/>
        <v>AG$12</v>
      </c>
      <c r="AH1928" s="192" t="str">
        <f t="shared" si="2162"/>
        <v>AH$12</v>
      </c>
      <c r="AI1928" s="192" t="str">
        <f t="shared" si="2162"/>
        <v>AI$12</v>
      </c>
      <c r="AJ1928" s="192" t="str">
        <f t="shared" si="2162"/>
        <v>AJ$12</v>
      </c>
      <c r="AK1928" s="192" t="str">
        <f t="shared" si="2162"/>
        <v>AK$12</v>
      </c>
      <c r="AL1928" s="192" t="str">
        <f t="shared" si="2162"/>
        <v>AL$12</v>
      </c>
      <c r="AM1928" s="192" t="str">
        <f t="shared" si="2162"/>
        <v>AM$12</v>
      </c>
      <c r="AN1928" s="192" t="str">
        <f t="shared" si="2162"/>
        <v>AN$12</v>
      </c>
      <c r="AO1928" s="192" t="str">
        <f t="shared" si="2162"/>
        <v>AO$12</v>
      </c>
      <c r="AP1928" s="192" t="str">
        <f t="shared" si="2162"/>
        <v>AP$12</v>
      </c>
      <c r="AQ1928" s="192" t="str">
        <f t="shared" si="2162"/>
        <v>AQ$12</v>
      </c>
      <c r="AR1928" s="192" t="str">
        <f t="shared" si="2162"/>
        <v>AR$12</v>
      </c>
      <c r="AS1928" s="192" t="str">
        <f t="shared" si="2162"/>
        <v>AS$12</v>
      </c>
      <c r="AT1928" s="192" t="str">
        <f t="shared" si="2162"/>
        <v>AT$12</v>
      </c>
      <c r="AU1928" s="192" t="str">
        <f t="shared" si="2162"/>
        <v>AU$12</v>
      </c>
      <c r="AV1928" s="192" t="str">
        <f t="shared" si="2162"/>
        <v>AV$12</v>
      </c>
      <c r="AW1928" s="192" t="str">
        <f t="shared" si="2162"/>
        <v>AW$12</v>
      </c>
      <c r="AX1928" s="192" t="str">
        <f t="shared" si="2162"/>
        <v>AX$12</v>
      </c>
      <c r="AY1928" s="192" t="str">
        <f t="shared" ref="AY1928:CD1928" si="2163">AY$16</f>
        <v>AY$12</v>
      </c>
      <c r="AZ1928" s="192" t="str">
        <f t="shared" si="2163"/>
        <v>AZ$12</v>
      </c>
      <c r="BA1928" s="192" t="str">
        <f t="shared" si="2163"/>
        <v>BA$12</v>
      </c>
      <c r="BB1928" s="192" t="str">
        <f t="shared" si="2163"/>
        <v>BB$12</v>
      </c>
      <c r="BC1928" s="192" t="str">
        <f t="shared" si="2163"/>
        <v>BC$12</v>
      </c>
      <c r="BD1928" s="192" t="str">
        <f t="shared" si="2163"/>
        <v>BD$12</v>
      </c>
      <c r="BE1928" s="192" t="str">
        <f t="shared" si="2163"/>
        <v>BE$12</v>
      </c>
      <c r="BF1928" s="192" t="str">
        <f t="shared" si="2163"/>
        <v>BF$12</v>
      </c>
      <c r="BG1928" s="192" t="str">
        <f t="shared" si="2163"/>
        <v>BG$12</v>
      </c>
      <c r="BH1928" s="192" t="str">
        <f t="shared" si="2163"/>
        <v>BH$12</v>
      </c>
      <c r="BI1928" s="192" t="str">
        <f t="shared" si="2163"/>
        <v>BI$12</v>
      </c>
      <c r="BJ1928" s="192" t="str">
        <f t="shared" si="2163"/>
        <v>BJ$12</v>
      </c>
      <c r="BK1928" s="192" t="str">
        <f t="shared" si="2163"/>
        <v>BK$12</v>
      </c>
      <c r="BL1928" s="192" t="str">
        <f t="shared" si="2163"/>
        <v>BL$12</v>
      </c>
      <c r="BM1928" s="192" t="str">
        <f t="shared" si="2163"/>
        <v>BM$12</v>
      </c>
      <c r="BN1928" s="192" t="str">
        <f t="shared" si="2163"/>
        <v>BN$12</v>
      </c>
      <c r="BO1928" s="192" t="str">
        <f t="shared" si="2163"/>
        <v>BO$12</v>
      </c>
      <c r="BP1928" s="192" t="str">
        <f t="shared" si="2163"/>
        <v>BP$12</v>
      </c>
      <c r="BQ1928" s="192" t="str">
        <f t="shared" si="2163"/>
        <v>BQ$12</v>
      </c>
      <c r="BR1928" s="192" t="str">
        <f t="shared" si="2163"/>
        <v>BR$12</v>
      </c>
      <c r="BS1928" s="192" t="str">
        <f t="shared" si="2163"/>
        <v>BS$12</v>
      </c>
      <c r="BT1928" s="192" t="str">
        <f t="shared" si="2163"/>
        <v>BT$12</v>
      </c>
      <c r="BU1928" s="192" t="str">
        <f t="shared" si="2163"/>
        <v>BU$12</v>
      </c>
      <c r="BV1928" s="192" t="str">
        <f t="shared" si="2163"/>
        <v>BV$12</v>
      </c>
      <c r="BW1928" s="192" t="str">
        <f t="shared" si="2163"/>
        <v>BW$12</v>
      </c>
      <c r="BX1928" s="192" t="str">
        <f t="shared" si="2163"/>
        <v>BX$12</v>
      </c>
      <c r="BY1928" s="192" t="str">
        <f t="shared" si="2163"/>
        <v>BY$12</v>
      </c>
      <c r="BZ1928" s="192" t="str">
        <f t="shared" si="2163"/>
        <v>BZ$12</v>
      </c>
      <c r="CA1928" s="192" t="str">
        <f t="shared" si="2163"/>
        <v>CA$12</v>
      </c>
      <c r="CB1928" s="192" t="str">
        <f t="shared" si="2163"/>
        <v>CB$12</v>
      </c>
      <c r="CC1928" s="192" t="str">
        <f t="shared" si="2163"/>
        <v>CC$12</v>
      </c>
      <c r="CD1928" s="192" t="str">
        <f t="shared" si="2163"/>
        <v>CD$12</v>
      </c>
      <c r="CE1928" s="192" t="str">
        <f t="shared" ref="CE1928:CL1928" si="2164">CE$16</f>
        <v>CE$12</v>
      </c>
      <c r="CF1928" s="192" t="str">
        <f t="shared" si="2164"/>
        <v>CF$12</v>
      </c>
      <c r="CG1928" s="192" t="str">
        <f t="shared" si="2164"/>
        <v>CG$12</v>
      </c>
      <c r="CH1928" s="192" t="str">
        <f t="shared" si="2164"/>
        <v>CH$12</v>
      </c>
      <c r="CI1928" s="192" t="str">
        <f t="shared" si="2164"/>
        <v>CI$12</v>
      </c>
      <c r="CJ1928" s="192" t="str">
        <f t="shared" si="2164"/>
        <v>CJ$12</v>
      </c>
      <c r="CK1928" s="192" t="str">
        <f t="shared" si="2164"/>
        <v>CK$12</v>
      </c>
      <c r="CL1928" s="192" t="str">
        <f t="shared" si="2164"/>
        <v>CL$12</v>
      </c>
    </row>
    <row r="1929" spans="2:90" x14ac:dyDescent="0.4">
      <c r="B1929" s="168" t="s">
        <v>460</v>
      </c>
      <c r="C1929" s="193"/>
      <c r="D1929" s="193"/>
      <c r="E1929" s="193" t="s">
        <v>906</v>
      </c>
      <c r="F1929" s="193"/>
      <c r="G1929" s="193"/>
      <c r="H1929" s="193"/>
      <c r="I1929" s="194"/>
      <c r="J1929" s="194"/>
      <c r="K1929" s="195"/>
      <c r="L1929" s="195"/>
      <c r="M1929" s="195"/>
      <c r="N1929" s="195"/>
      <c r="O1929" s="195"/>
      <c r="P1929" s="195"/>
      <c r="R1929" s="195"/>
      <c r="S1929" s="192" t="str">
        <f t="shared" ref="S1929:AX1929" si="2165">S$17</f>
        <v>S$13</v>
      </c>
      <c r="T1929" s="192" t="str">
        <f t="shared" si="2165"/>
        <v>T$13</v>
      </c>
      <c r="U1929" s="192" t="str">
        <f t="shared" si="2165"/>
        <v>U$13</v>
      </c>
      <c r="V1929" s="192" t="str">
        <f t="shared" si="2165"/>
        <v>V$13</v>
      </c>
      <c r="W1929" s="192" t="str">
        <f t="shared" si="2165"/>
        <v>W$13</v>
      </c>
      <c r="X1929" s="192" t="str">
        <f t="shared" si="2165"/>
        <v>X$13</v>
      </c>
      <c r="Y1929" s="192" t="str">
        <f t="shared" si="2165"/>
        <v>Y$13</v>
      </c>
      <c r="Z1929" s="192" t="str">
        <f t="shared" si="2165"/>
        <v>Z$13</v>
      </c>
      <c r="AA1929" s="192" t="str">
        <f t="shared" si="2165"/>
        <v>AA$13</v>
      </c>
      <c r="AB1929" s="192" t="str">
        <f t="shared" si="2165"/>
        <v>AB$13</v>
      </c>
      <c r="AC1929" s="192" t="str">
        <f t="shared" si="2165"/>
        <v>AC$13</v>
      </c>
      <c r="AD1929" s="192" t="str">
        <f t="shared" si="2165"/>
        <v>AD$13</v>
      </c>
      <c r="AE1929" s="192" t="str">
        <f t="shared" si="2165"/>
        <v>AE$13</v>
      </c>
      <c r="AF1929" s="192" t="str">
        <f t="shared" si="2165"/>
        <v>AF$13</v>
      </c>
      <c r="AG1929" s="192" t="str">
        <f t="shared" si="2165"/>
        <v>AG$13</v>
      </c>
      <c r="AH1929" s="192" t="str">
        <f t="shared" si="2165"/>
        <v>AH$13</v>
      </c>
      <c r="AI1929" s="192" t="str">
        <f t="shared" si="2165"/>
        <v>AI$13</v>
      </c>
      <c r="AJ1929" s="192" t="str">
        <f t="shared" si="2165"/>
        <v>AJ$13</v>
      </c>
      <c r="AK1929" s="192" t="str">
        <f t="shared" si="2165"/>
        <v>AK$13</v>
      </c>
      <c r="AL1929" s="192" t="str">
        <f t="shared" si="2165"/>
        <v>AL$13</v>
      </c>
      <c r="AM1929" s="192" t="str">
        <f t="shared" si="2165"/>
        <v>AM$13</v>
      </c>
      <c r="AN1929" s="192" t="str">
        <f t="shared" si="2165"/>
        <v>AN$13</v>
      </c>
      <c r="AO1929" s="192" t="str">
        <f t="shared" si="2165"/>
        <v>AO$13</v>
      </c>
      <c r="AP1929" s="192" t="str">
        <f t="shared" si="2165"/>
        <v>AP$13</v>
      </c>
      <c r="AQ1929" s="192" t="str">
        <f t="shared" si="2165"/>
        <v>AQ$13</v>
      </c>
      <c r="AR1929" s="192" t="str">
        <f t="shared" si="2165"/>
        <v>AR$13</v>
      </c>
      <c r="AS1929" s="192" t="str">
        <f t="shared" si="2165"/>
        <v>AS$13</v>
      </c>
      <c r="AT1929" s="192" t="str">
        <f t="shared" si="2165"/>
        <v>AT$13</v>
      </c>
      <c r="AU1929" s="192" t="str">
        <f t="shared" si="2165"/>
        <v>AU$13</v>
      </c>
      <c r="AV1929" s="192" t="str">
        <f t="shared" si="2165"/>
        <v>AV$13</v>
      </c>
      <c r="AW1929" s="192" t="str">
        <f t="shared" si="2165"/>
        <v>AW$13</v>
      </c>
      <c r="AX1929" s="192" t="str">
        <f t="shared" si="2165"/>
        <v>AX$13</v>
      </c>
      <c r="AY1929" s="192" t="str">
        <f t="shared" ref="AY1929:CD1929" si="2166">AY$17</f>
        <v>AY$13</v>
      </c>
      <c r="AZ1929" s="192" t="str">
        <f t="shared" si="2166"/>
        <v>AZ$13</v>
      </c>
      <c r="BA1929" s="192" t="str">
        <f t="shared" si="2166"/>
        <v>BA$13</v>
      </c>
      <c r="BB1929" s="192" t="str">
        <f t="shared" si="2166"/>
        <v>BB$13</v>
      </c>
      <c r="BC1929" s="192" t="str">
        <f t="shared" si="2166"/>
        <v>BC$13</v>
      </c>
      <c r="BD1929" s="192" t="str">
        <f t="shared" si="2166"/>
        <v>BD$13</v>
      </c>
      <c r="BE1929" s="192" t="str">
        <f t="shared" si="2166"/>
        <v>BE$13</v>
      </c>
      <c r="BF1929" s="192" t="str">
        <f t="shared" si="2166"/>
        <v>BF$13</v>
      </c>
      <c r="BG1929" s="192" t="str">
        <f t="shared" si="2166"/>
        <v>BG$13</v>
      </c>
      <c r="BH1929" s="192" t="str">
        <f t="shared" si="2166"/>
        <v>BH$13</v>
      </c>
      <c r="BI1929" s="192" t="str">
        <f t="shared" si="2166"/>
        <v>BI$13</v>
      </c>
      <c r="BJ1929" s="192" t="str">
        <f t="shared" si="2166"/>
        <v>BJ$13</v>
      </c>
      <c r="BK1929" s="192" t="str">
        <f t="shared" si="2166"/>
        <v>BK$13</v>
      </c>
      <c r="BL1929" s="192" t="str">
        <f t="shared" si="2166"/>
        <v>BL$13</v>
      </c>
      <c r="BM1929" s="192" t="str">
        <f t="shared" si="2166"/>
        <v>BM$13</v>
      </c>
      <c r="BN1929" s="192" t="str">
        <f t="shared" si="2166"/>
        <v>BN$13</v>
      </c>
      <c r="BO1929" s="192" t="str">
        <f t="shared" si="2166"/>
        <v>BO$13</v>
      </c>
      <c r="BP1929" s="192" t="str">
        <f t="shared" si="2166"/>
        <v>BP$13</v>
      </c>
      <c r="BQ1929" s="192" t="str">
        <f t="shared" si="2166"/>
        <v>BQ$13</v>
      </c>
      <c r="BR1929" s="192" t="str">
        <f t="shared" si="2166"/>
        <v>BR$13</v>
      </c>
      <c r="BS1929" s="192" t="str">
        <f t="shared" si="2166"/>
        <v>BS$13</v>
      </c>
      <c r="BT1929" s="192" t="str">
        <f t="shared" si="2166"/>
        <v>BT$13</v>
      </c>
      <c r="BU1929" s="192" t="str">
        <f t="shared" si="2166"/>
        <v>BU$13</v>
      </c>
      <c r="BV1929" s="192" t="str">
        <f t="shared" si="2166"/>
        <v>BV$13</v>
      </c>
      <c r="BW1929" s="192" t="str">
        <f t="shared" si="2166"/>
        <v>BW$13</v>
      </c>
      <c r="BX1929" s="192" t="str">
        <f t="shared" si="2166"/>
        <v>BX$13</v>
      </c>
      <c r="BY1929" s="192" t="str">
        <f t="shared" si="2166"/>
        <v>BY$13</v>
      </c>
      <c r="BZ1929" s="192" t="str">
        <f t="shared" si="2166"/>
        <v>BZ$13</v>
      </c>
      <c r="CA1929" s="192" t="str">
        <f t="shared" si="2166"/>
        <v>CA$13</v>
      </c>
      <c r="CB1929" s="192" t="str">
        <f t="shared" si="2166"/>
        <v>CB$13</v>
      </c>
      <c r="CC1929" s="192" t="str">
        <f t="shared" si="2166"/>
        <v>CC$13</v>
      </c>
      <c r="CD1929" s="192" t="str">
        <f t="shared" si="2166"/>
        <v>CD$13</v>
      </c>
      <c r="CE1929" s="192" t="str">
        <f t="shared" ref="CE1929:CL1929" si="2167">CE$17</f>
        <v>CE$13</v>
      </c>
      <c r="CF1929" s="192" t="str">
        <f t="shared" si="2167"/>
        <v>CF$13</v>
      </c>
      <c r="CG1929" s="192" t="str">
        <f t="shared" si="2167"/>
        <v>CG$13</v>
      </c>
      <c r="CH1929" s="192" t="str">
        <f t="shared" si="2167"/>
        <v>CH$13</v>
      </c>
      <c r="CI1929" s="192" t="str">
        <f t="shared" si="2167"/>
        <v>CI$13</v>
      </c>
      <c r="CJ1929" s="192" t="str">
        <f t="shared" si="2167"/>
        <v>CJ$13</v>
      </c>
      <c r="CK1929" s="192" t="str">
        <f t="shared" si="2167"/>
        <v>CK$13</v>
      </c>
      <c r="CL1929" s="192" t="str">
        <f t="shared" si="2167"/>
        <v>CL$13</v>
      </c>
    </row>
    <row r="1930" spans="2:90" x14ac:dyDescent="0.4">
      <c r="B1930" s="168" t="s">
        <v>488</v>
      </c>
      <c r="C1930" s="193"/>
      <c r="D1930" s="193"/>
      <c r="E1930" s="193" t="s">
        <v>906</v>
      </c>
      <c r="F1930" s="193"/>
      <c r="G1930" s="193"/>
      <c r="H1930" s="193"/>
      <c r="I1930" s="194"/>
      <c r="J1930" s="194"/>
      <c r="K1930" s="195"/>
      <c r="L1930" s="195"/>
      <c r="M1930" s="195"/>
      <c r="N1930" s="195"/>
      <c r="O1930" s="195"/>
      <c r="P1930" s="195"/>
      <c r="R1930" s="195"/>
      <c r="S1930" s="183"/>
      <c r="T1930" s="183"/>
      <c r="U1930" s="183"/>
      <c r="V1930" s="183"/>
      <c r="W1930" s="183"/>
      <c r="X1930" s="183"/>
      <c r="Y1930" s="183"/>
      <c r="Z1930" s="183"/>
      <c r="AA1930" s="183"/>
      <c r="AB1930" s="183"/>
      <c r="AC1930" s="183"/>
      <c r="AD1930" s="183"/>
      <c r="AE1930" s="183"/>
      <c r="AF1930" s="183"/>
      <c r="AG1930" s="183"/>
      <c r="AH1930" s="183"/>
      <c r="AI1930" s="183"/>
      <c r="AJ1930" s="183"/>
      <c r="AK1930" s="183"/>
      <c r="AL1930" s="183"/>
      <c r="AM1930" s="183"/>
      <c r="AN1930" s="183"/>
      <c r="AO1930" s="183"/>
      <c r="AP1930" s="183"/>
      <c r="AQ1930" s="183"/>
      <c r="AR1930" s="183"/>
      <c r="AS1930" s="183"/>
      <c r="AT1930" s="183"/>
      <c r="AU1930" s="183"/>
      <c r="AV1930" s="183"/>
      <c r="AW1930" s="183"/>
      <c r="AX1930" s="183"/>
      <c r="AY1930" s="183"/>
      <c r="AZ1930" s="183"/>
      <c r="BA1930" s="183"/>
      <c r="BB1930" s="183"/>
      <c r="BC1930" s="183"/>
      <c r="BD1930" s="183"/>
      <c r="BE1930" s="183"/>
      <c r="BF1930" s="183"/>
      <c r="BG1930" s="183"/>
      <c r="BH1930" s="183"/>
      <c r="BI1930" s="183"/>
      <c r="BJ1930" s="183"/>
      <c r="BK1930" s="183"/>
      <c r="BL1930" s="183"/>
      <c r="BM1930" s="183"/>
      <c r="BN1930" s="183"/>
      <c r="BO1930" s="183"/>
      <c r="BP1930" s="183"/>
      <c r="BQ1930" s="183"/>
      <c r="BR1930" s="183"/>
      <c r="BS1930" s="183"/>
      <c r="BT1930" s="183"/>
      <c r="BU1930" s="183"/>
      <c r="BV1930" s="183"/>
      <c r="BW1930" s="183"/>
      <c r="BX1930" s="183"/>
      <c r="BY1930" s="183"/>
      <c r="BZ1930" s="183"/>
      <c r="CA1930" s="183"/>
      <c r="CB1930" s="183"/>
      <c r="CC1930" s="183"/>
      <c r="CD1930" s="183"/>
      <c r="CE1930" s="183"/>
      <c r="CF1930" s="183"/>
      <c r="CG1930" s="183"/>
      <c r="CH1930" s="183"/>
      <c r="CI1930" s="183"/>
      <c r="CJ1930" s="183"/>
      <c r="CK1930" s="183"/>
      <c r="CL1930" s="183"/>
    </row>
    <row r="1931" spans="2:90" x14ac:dyDescent="0.4">
      <c r="B1931" s="168" t="s">
        <v>501</v>
      </c>
      <c r="C1931" s="193"/>
      <c r="D1931" s="193"/>
      <c r="E1931" s="193" t="s">
        <v>906</v>
      </c>
      <c r="F1931" s="193"/>
      <c r="G1931" s="193"/>
      <c r="H1931" s="193"/>
      <c r="I1931" s="194"/>
      <c r="J1931" s="194"/>
      <c r="K1931" s="195"/>
      <c r="L1931" s="195"/>
      <c r="M1931" s="195"/>
      <c r="N1931" s="195"/>
      <c r="O1931" s="195"/>
      <c r="P1931" s="195"/>
      <c r="R1931" s="195"/>
      <c r="S1931" s="183"/>
      <c r="T1931" s="183"/>
      <c r="U1931" s="183"/>
      <c r="V1931" s="183"/>
      <c r="W1931" s="183"/>
      <c r="X1931" s="183"/>
      <c r="Y1931" s="183"/>
      <c r="Z1931" s="183"/>
      <c r="AA1931" s="183"/>
      <c r="AB1931" s="183"/>
      <c r="AC1931" s="183"/>
      <c r="AD1931" s="183"/>
      <c r="AE1931" s="183"/>
      <c r="AF1931" s="183"/>
      <c r="AG1931" s="183"/>
      <c r="AH1931" s="183"/>
      <c r="AI1931" s="183"/>
      <c r="AJ1931" s="183"/>
      <c r="AK1931" s="183"/>
      <c r="AL1931" s="183"/>
      <c r="AM1931" s="183"/>
      <c r="AN1931" s="183"/>
      <c r="AO1931" s="183"/>
      <c r="AP1931" s="183"/>
      <c r="AQ1931" s="183"/>
      <c r="AR1931" s="183"/>
      <c r="AS1931" s="183"/>
      <c r="AT1931" s="183"/>
      <c r="AU1931" s="183"/>
      <c r="AV1931" s="183"/>
      <c r="AW1931" s="183"/>
      <c r="AX1931" s="183"/>
      <c r="AY1931" s="183"/>
      <c r="AZ1931" s="183"/>
      <c r="BA1931" s="183"/>
      <c r="BB1931" s="183"/>
      <c r="BC1931" s="183"/>
      <c r="BD1931" s="183"/>
      <c r="BE1931" s="183"/>
      <c r="BF1931" s="183"/>
      <c r="BG1931" s="183"/>
      <c r="BH1931" s="183"/>
      <c r="BI1931" s="183"/>
      <c r="BJ1931" s="183"/>
      <c r="BK1931" s="183"/>
      <c r="BL1931" s="183"/>
      <c r="BM1931" s="183"/>
      <c r="BN1931" s="183"/>
      <c r="BO1931" s="183"/>
      <c r="BP1931" s="183"/>
      <c r="BQ1931" s="183"/>
      <c r="BR1931" s="183"/>
      <c r="BS1931" s="183"/>
      <c r="BT1931" s="183"/>
      <c r="BU1931" s="183"/>
      <c r="BV1931" s="183"/>
      <c r="BW1931" s="183"/>
      <c r="BX1931" s="183"/>
      <c r="BY1931" s="183"/>
      <c r="BZ1931" s="183"/>
      <c r="CA1931" s="183"/>
      <c r="CB1931" s="183"/>
      <c r="CC1931" s="183"/>
      <c r="CD1931" s="183"/>
      <c r="CE1931" s="183"/>
      <c r="CF1931" s="183"/>
      <c r="CG1931" s="183"/>
      <c r="CH1931" s="183"/>
      <c r="CI1931" s="183"/>
      <c r="CJ1931" s="183"/>
      <c r="CK1931" s="183"/>
      <c r="CL1931" s="183"/>
    </row>
    <row r="1932" spans="2:90" x14ac:dyDescent="0.4">
      <c r="B1932" s="168" t="s">
        <v>461</v>
      </c>
      <c r="C1932" s="193"/>
      <c r="D1932" s="193"/>
      <c r="E1932" s="193" t="s">
        <v>906</v>
      </c>
      <c r="F1932" s="193"/>
      <c r="G1932" s="193"/>
      <c r="H1932" s="193"/>
      <c r="I1932" s="194"/>
      <c r="J1932" s="194"/>
      <c r="K1932" s="195"/>
      <c r="L1932" s="195"/>
      <c r="M1932" s="195"/>
      <c r="N1932" s="195"/>
      <c r="O1932" s="195"/>
      <c r="P1932" s="195"/>
      <c r="R1932" s="195"/>
      <c r="S1932" s="183" t="str">
        <f t="shared" ref="S1932:AX1932" si="2168">S$18</f>
        <v>S$14</v>
      </c>
      <c r="T1932" s="183" t="str">
        <f t="shared" si="2168"/>
        <v>T$14</v>
      </c>
      <c r="U1932" s="183" t="str">
        <f t="shared" si="2168"/>
        <v>U$14</v>
      </c>
      <c r="V1932" s="183" t="str">
        <f t="shared" si="2168"/>
        <v>V$14</v>
      </c>
      <c r="W1932" s="183" t="str">
        <f t="shared" si="2168"/>
        <v>W$14</v>
      </c>
      <c r="X1932" s="183" t="str">
        <f t="shared" si="2168"/>
        <v>X$14</v>
      </c>
      <c r="Y1932" s="183" t="str">
        <f t="shared" si="2168"/>
        <v>Y$14</v>
      </c>
      <c r="Z1932" s="183" t="str">
        <f t="shared" si="2168"/>
        <v>Z$14</v>
      </c>
      <c r="AA1932" s="183" t="str">
        <f t="shared" si="2168"/>
        <v>AA$14</v>
      </c>
      <c r="AB1932" s="183" t="str">
        <f t="shared" si="2168"/>
        <v>AB$14</v>
      </c>
      <c r="AC1932" s="183" t="str">
        <f t="shared" si="2168"/>
        <v>AC$14</v>
      </c>
      <c r="AD1932" s="183" t="str">
        <f t="shared" si="2168"/>
        <v>AD$14</v>
      </c>
      <c r="AE1932" s="183" t="str">
        <f t="shared" si="2168"/>
        <v>AE$14</v>
      </c>
      <c r="AF1932" s="183" t="str">
        <f t="shared" si="2168"/>
        <v>AF$14</v>
      </c>
      <c r="AG1932" s="183" t="str">
        <f t="shared" si="2168"/>
        <v>AG$14</v>
      </c>
      <c r="AH1932" s="183" t="str">
        <f t="shared" si="2168"/>
        <v>AH$14</v>
      </c>
      <c r="AI1932" s="183" t="str">
        <f t="shared" si="2168"/>
        <v>AI$14</v>
      </c>
      <c r="AJ1932" s="183" t="str">
        <f t="shared" si="2168"/>
        <v>AJ$14</v>
      </c>
      <c r="AK1932" s="183" t="str">
        <f t="shared" si="2168"/>
        <v>AK$14</v>
      </c>
      <c r="AL1932" s="183" t="str">
        <f t="shared" si="2168"/>
        <v>AL$14</v>
      </c>
      <c r="AM1932" s="183" t="str">
        <f t="shared" si="2168"/>
        <v>AM$14</v>
      </c>
      <c r="AN1932" s="183" t="str">
        <f t="shared" si="2168"/>
        <v>AN$14</v>
      </c>
      <c r="AO1932" s="183" t="str">
        <f t="shared" si="2168"/>
        <v>AO$14</v>
      </c>
      <c r="AP1932" s="183" t="str">
        <f t="shared" si="2168"/>
        <v>AP$14</v>
      </c>
      <c r="AQ1932" s="183" t="str">
        <f t="shared" si="2168"/>
        <v>AQ$14</v>
      </c>
      <c r="AR1932" s="183" t="str">
        <f t="shared" si="2168"/>
        <v>AR$14</v>
      </c>
      <c r="AS1932" s="183" t="str">
        <f t="shared" si="2168"/>
        <v>AS$14</v>
      </c>
      <c r="AT1932" s="183" t="str">
        <f t="shared" si="2168"/>
        <v>AT$14</v>
      </c>
      <c r="AU1932" s="183" t="str">
        <f t="shared" si="2168"/>
        <v>AU$14</v>
      </c>
      <c r="AV1932" s="183" t="str">
        <f t="shared" si="2168"/>
        <v>AV$14</v>
      </c>
      <c r="AW1932" s="183" t="str">
        <f t="shared" si="2168"/>
        <v>AW$14</v>
      </c>
      <c r="AX1932" s="183" t="str">
        <f t="shared" si="2168"/>
        <v>AX$14</v>
      </c>
      <c r="AY1932" s="183" t="str">
        <f t="shared" ref="AY1932:CD1932" si="2169">AY$18</f>
        <v>AY$14</v>
      </c>
      <c r="AZ1932" s="183" t="str">
        <f t="shared" si="2169"/>
        <v>AZ$14</v>
      </c>
      <c r="BA1932" s="183" t="str">
        <f t="shared" si="2169"/>
        <v>BA$14</v>
      </c>
      <c r="BB1932" s="183" t="str">
        <f t="shared" si="2169"/>
        <v>BB$14</v>
      </c>
      <c r="BC1932" s="183" t="str">
        <f t="shared" si="2169"/>
        <v>BC$14</v>
      </c>
      <c r="BD1932" s="183" t="str">
        <f t="shared" si="2169"/>
        <v>BD$14</v>
      </c>
      <c r="BE1932" s="183" t="str">
        <f t="shared" si="2169"/>
        <v>BE$14</v>
      </c>
      <c r="BF1932" s="183" t="str">
        <f t="shared" si="2169"/>
        <v>BF$14</v>
      </c>
      <c r="BG1932" s="183" t="str">
        <f t="shared" si="2169"/>
        <v>BG$14</v>
      </c>
      <c r="BH1932" s="183" t="str">
        <f t="shared" si="2169"/>
        <v>BH$14</v>
      </c>
      <c r="BI1932" s="183" t="str">
        <f t="shared" si="2169"/>
        <v>BI$14</v>
      </c>
      <c r="BJ1932" s="183" t="str">
        <f t="shared" si="2169"/>
        <v>BJ$14</v>
      </c>
      <c r="BK1932" s="183" t="str">
        <f t="shared" si="2169"/>
        <v>BK$14</v>
      </c>
      <c r="BL1932" s="183" t="str">
        <f t="shared" si="2169"/>
        <v>BL$14</v>
      </c>
      <c r="BM1932" s="183" t="str">
        <f t="shared" si="2169"/>
        <v>BM$14</v>
      </c>
      <c r="BN1932" s="183" t="str">
        <f t="shared" si="2169"/>
        <v>BN$14</v>
      </c>
      <c r="BO1932" s="183" t="str">
        <f t="shared" si="2169"/>
        <v>BO$14</v>
      </c>
      <c r="BP1932" s="183" t="str">
        <f t="shared" si="2169"/>
        <v>BP$14</v>
      </c>
      <c r="BQ1932" s="183" t="str">
        <f t="shared" si="2169"/>
        <v>BQ$14</v>
      </c>
      <c r="BR1932" s="183" t="str">
        <f t="shared" si="2169"/>
        <v>BR$14</v>
      </c>
      <c r="BS1932" s="183" t="str">
        <f t="shared" si="2169"/>
        <v>BS$14</v>
      </c>
      <c r="BT1932" s="183" t="str">
        <f t="shared" si="2169"/>
        <v>BT$14</v>
      </c>
      <c r="BU1932" s="183" t="str">
        <f t="shared" si="2169"/>
        <v>BU$14</v>
      </c>
      <c r="BV1932" s="183" t="str">
        <f t="shared" si="2169"/>
        <v>BV$14</v>
      </c>
      <c r="BW1932" s="183" t="str">
        <f t="shared" si="2169"/>
        <v>BW$14</v>
      </c>
      <c r="BX1932" s="183" t="str">
        <f t="shared" si="2169"/>
        <v>BX$14</v>
      </c>
      <c r="BY1932" s="183" t="str">
        <f t="shared" si="2169"/>
        <v>BY$14</v>
      </c>
      <c r="BZ1932" s="183" t="str">
        <f t="shared" si="2169"/>
        <v>BZ$14</v>
      </c>
      <c r="CA1932" s="183" t="str">
        <f t="shared" si="2169"/>
        <v>CA$14</v>
      </c>
      <c r="CB1932" s="183" t="str">
        <f t="shared" si="2169"/>
        <v>CB$14</v>
      </c>
      <c r="CC1932" s="183" t="str">
        <f t="shared" si="2169"/>
        <v>CC$14</v>
      </c>
      <c r="CD1932" s="183" t="str">
        <f t="shared" si="2169"/>
        <v>CD$14</v>
      </c>
      <c r="CE1932" s="183" t="str">
        <f t="shared" ref="CE1932:CL1932" si="2170">CE$18</f>
        <v>CE$14</v>
      </c>
      <c r="CF1932" s="183" t="str">
        <f t="shared" si="2170"/>
        <v>CF$14</v>
      </c>
      <c r="CG1932" s="183" t="str">
        <f t="shared" si="2170"/>
        <v>CG$14</v>
      </c>
      <c r="CH1932" s="183" t="str">
        <f t="shared" si="2170"/>
        <v>CH$14</v>
      </c>
      <c r="CI1932" s="183" t="str">
        <f t="shared" si="2170"/>
        <v>CI$14</v>
      </c>
      <c r="CJ1932" s="183" t="str">
        <f t="shared" si="2170"/>
        <v>CJ$14</v>
      </c>
      <c r="CK1932" s="183" t="str">
        <f t="shared" si="2170"/>
        <v>CK$14</v>
      </c>
      <c r="CL1932" s="183" t="str">
        <f t="shared" si="2170"/>
        <v>CL$14</v>
      </c>
    </row>
    <row r="1933" spans="2:90" x14ac:dyDescent="0.4">
      <c r="B1933" s="168" t="s">
        <v>462</v>
      </c>
      <c r="C1933" s="193"/>
      <c r="D1933" s="193"/>
      <c r="E1933" s="193" t="s">
        <v>906</v>
      </c>
      <c r="F1933" s="193"/>
      <c r="G1933" s="193"/>
      <c r="H1933" s="193"/>
      <c r="I1933" s="194"/>
      <c r="J1933" s="194"/>
      <c r="K1933" s="195"/>
      <c r="L1933" s="195"/>
      <c r="M1933" s="195"/>
      <c r="N1933" s="195"/>
      <c r="O1933" s="195"/>
      <c r="P1933" s="195"/>
      <c r="R1933" s="195"/>
      <c r="S1933" s="183" t="str">
        <f t="shared" ref="S1933:AX1933" si="2171">S$19</f>
        <v>S$15</v>
      </c>
      <c r="T1933" s="183" t="str">
        <f t="shared" si="2171"/>
        <v>T$15</v>
      </c>
      <c r="U1933" s="183" t="str">
        <f t="shared" si="2171"/>
        <v>U$15</v>
      </c>
      <c r="V1933" s="183" t="str">
        <f t="shared" si="2171"/>
        <v>V$15</v>
      </c>
      <c r="W1933" s="183" t="str">
        <f t="shared" si="2171"/>
        <v>W$15</v>
      </c>
      <c r="X1933" s="183" t="str">
        <f t="shared" si="2171"/>
        <v>X$15</v>
      </c>
      <c r="Y1933" s="183" t="str">
        <f t="shared" si="2171"/>
        <v>Y$15</v>
      </c>
      <c r="Z1933" s="183" t="str">
        <f t="shared" si="2171"/>
        <v>Z$15</v>
      </c>
      <c r="AA1933" s="183" t="str">
        <f t="shared" si="2171"/>
        <v>AA$15</v>
      </c>
      <c r="AB1933" s="183" t="str">
        <f t="shared" si="2171"/>
        <v>AB$15</v>
      </c>
      <c r="AC1933" s="183" t="str">
        <f t="shared" si="2171"/>
        <v>AC$15</v>
      </c>
      <c r="AD1933" s="183" t="str">
        <f t="shared" si="2171"/>
        <v>AD$15</v>
      </c>
      <c r="AE1933" s="183" t="str">
        <f t="shared" si="2171"/>
        <v>AE$15</v>
      </c>
      <c r="AF1933" s="183" t="str">
        <f t="shared" si="2171"/>
        <v>AF$15</v>
      </c>
      <c r="AG1933" s="183" t="str">
        <f t="shared" si="2171"/>
        <v>AG$15</v>
      </c>
      <c r="AH1933" s="183" t="str">
        <f t="shared" si="2171"/>
        <v>AH$15</v>
      </c>
      <c r="AI1933" s="183" t="str">
        <f t="shared" si="2171"/>
        <v>AI$15</v>
      </c>
      <c r="AJ1933" s="183" t="str">
        <f t="shared" si="2171"/>
        <v>AJ$15</v>
      </c>
      <c r="AK1933" s="183" t="str">
        <f t="shared" si="2171"/>
        <v>AK$15</v>
      </c>
      <c r="AL1933" s="183" t="str">
        <f t="shared" si="2171"/>
        <v>AL$15</v>
      </c>
      <c r="AM1933" s="183" t="str">
        <f t="shared" si="2171"/>
        <v>AM$15</v>
      </c>
      <c r="AN1933" s="183" t="str">
        <f t="shared" si="2171"/>
        <v>AN$15</v>
      </c>
      <c r="AO1933" s="183" t="str">
        <f t="shared" si="2171"/>
        <v>AO$15</v>
      </c>
      <c r="AP1933" s="183" t="str">
        <f t="shared" si="2171"/>
        <v>AP$15</v>
      </c>
      <c r="AQ1933" s="183" t="str">
        <f t="shared" si="2171"/>
        <v>AQ$15</v>
      </c>
      <c r="AR1933" s="183" t="str">
        <f t="shared" si="2171"/>
        <v>AR$15</v>
      </c>
      <c r="AS1933" s="183" t="str">
        <f t="shared" si="2171"/>
        <v>AS$15</v>
      </c>
      <c r="AT1933" s="183" t="str">
        <f t="shared" si="2171"/>
        <v>AT$15</v>
      </c>
      <c r="AU1933" s="183" t="str">
        <f t="shared" si="2171"/>
        <v>AU$15</v>
      </c>
      <c r="AV1933" s="183" t="str">
        <f t="shared" si="2171"/>
        <v>AV$15</v>
      </c>
      <c r="AW1933" s="183" t="str">
        <f t="shared" si="2171"/>
        <v>AW$15</v>
      </c>
      <c r="AX1933" s="183" t="str">
        <f t="shared" si="2171"/>
        <v>AX$15</v>
      </c>
      <c r="AY1933" s="183" t="str">
        <f t="shared" ref="AY1933:CD1933" si="2172">AY$19</f>
        <v>AY$15</v>
      </c>
      <c r="AZ1933" s="183" t="str">
        <f t="shared" si="2172"/>
        <v>AZ$15</v>
      </c>
      <c r="BA1933" s="183" t="str">
        <f t="shared" si="2172"/>
        <v>BA$15</v>
      </c>
      <c r="BB1933" s="183" t="str">
        <f t="shared" si="2172"/>
        <v>BB$15</v>
      </c>
      <c r="BC1933" s="183" t="str">
        <f t="shared" si="2172"/>
        <v>BC$15</v>
      </c>
      <c r="BD1933" s="183" t="str">
        <f t="shared" si="2172"/>
        <v>BD$15</v>
      </c>
      <c r="BE1933" s="183" t="str">
        <f t="shared" si="2172"/>
        <v>BE$15</v>
      </c>
      <c r="BF1933" s="183" t="str">
        <f t="shared" si="2172"/>
        <v>BF$15</v>
      </c>
      <c r="BG1933" s="183" t="str">
        <f t="shared" si="2172"/>
        <v>BG$15</v>
      </c>
      <c r="BH1933" s="183" t="str">
        <f t="shared" si="2172"/>
        <v>BH$15</v>
      </c>
      <c r="BI1933" s="183" t="str">
        <f t="shared" si="2172"/>
        <v>BI$15</v>
      </c>
      <c r="BJ1933" s="183" t="str">
        <f t="shared" si="2172"/>
        <v>BJ$15</v>
      </c>
      <c r="BK1933" s="183" t="str">
        <f t="shared" si="2172"/>
        <v>BK$15</v>
      </c>
      <c r="BL1933" s="183" t="str">
        <f t="shared" si="2172"/>
        <v>BL$15</v>
      </c>
      <c r="BM1933" s="183" t="str">
        <f t="shared" si="2172"/>
        <v>BM$15</v>
      </c>
      <c r="BN1933" s="183" t="str">
        <f t="shared" si="2172"/>
        <v>BN$15</v>
      </c>
      <c r="BO1933" s="183" t="str">
        <f t="shared" si="2172"/>
        <v>BO$15</v>
      </c>
      <c r="BP1933" s="183" t="str">
        <f t="shared" si="2172"/>
        <v>BP$15</v>
      </c>
      <c r="BQ1933" s="183" t="str">
        <f t="shared" si="2172"/>
        <v>BQ$15</v>
      </c>
      <c r="BR1933" s="183" t="str">
        <f t="shared" si="2172"/>
        <v>BR$15</v>
      </c>
      <c r="BS1933" s="183" t="str">
        <f t="shared" si="2172"/>
        <v>BS$15</v>
      </c>
      <c r="BT1933" s="183" t="str">
        <f t="shared" si="2172"/>
        <v>BT$15</v>
      </c>
      <c r="BU1933" s="183" t="str">
        <f t="shared" si="2172"/>
        <v>BU$15</v>
      </c>
      <c r="BV1933" s="183" t="str">
        <f t="shared" si="2172"/>
        <v>BV$15</v>
      </c>
      <c r="BW1933" s="183" t="str">
        <f t="shared" si="2172"/>
        <v>BW$15</v>
      </c>
      <c r="BX1933" s="183" t="str">
        <f t="shared" si="2172"/>
        <v>BX$15</v>
      </c>
      <c r="BY1933" s="183" t="str">
        <f t="shared" si="2172"/>
        <v>BY$15</v>
      </c>
      <c r="BZ1933" s="183" t="str">
        <f t="shared" si="2172"/>
        <v>BZ$15</v>
      </c>
      <c r="CA1933" s="183" t="str">
        <f t="shared" si="2172"/>
        <v>CA$15</v>
      </c>
      <c r="CB1933" s="183" t="str">
        <f t="shared" si="2172"/>
        <v>CB$15</v>
      </c>
      <c r="CC1933" s="183" t="str">
        <f t="shared" si="2172"/>
        <v>CC$15</v>
      </c>
      <c r="CD1933" s="183" t="str">
        <f t="shared" si="2172"/>
        <v>CD$15</v>
      </c>
      <c r="CE1933" s="183" t="str">
        <f t="shared" ref="CE1933:CL1933" si="2173">CE$19</f>
        <v>CE$15</v>
      </c>
      <c r="CF1933" s="183" t="str">
        <f t="shared" si="2173"/>
        <v>CF$15</v>
      </c>
      <c r="CG1933" s="183" t="str">
        <f t="shared" si="2173"/>
        <v>CG$15</v>
      </c>
      <c r="CH1933" s="183" t="str">
        <f t="shared" si="2173"/>
        <v>CH$15</v>
      </c>
      <c r="CI1933" s="183" t="str">
        <f t="shared" si="2173"/>
        <v>CI$15</v>
      </c>
      <c r="CJ1933" s="183" t="str">
        <f t="shared" si="2173"/>
        <v>CJ$15</v>
      </c>
      <c r="CK1933" s="183" t="str">
        <f t="shared" si="2173"/>
        <v>CK$15</v>
      </c>
      <c r="CL1933" s="183" t="str">
        <f t="shared" si="2173"/>
        <v>CL$15</v>
      </c>
    </row>
    <row r="1934" spans="2:90" x14ac:dyDescent="0.4">
      <c r="B1934" s="137" t="s">
        <v>188</v>
      </c>
      <c r="C1934" s="136"/>
      <c r="D1934" s="136" t="s">
        <v>735</v>
      </c>
      <c r="E1934" s="136" t="s">
        <v>735</v>
      </c>
      <c r="F1934" s="136" t="s">
        <v>153</v>
      </c>
      <c r="G1934" s="136" t="s">
        <v>81</v>
      </c>
      <c r="H1934" s="136"/>
      <c r="I1934" s="138"/>
      <c r="J1934" s="138"/>
      <c r="K1934" s="136"/>
      <c r="L1934" s="136"/>
      <c r="M1934" s="136"/>
      <c r="N1934" s="136"/>
      <c r="O1934" s="136"/>
      <c r="P1934" s="136"/>
      <c r="R1934" s="137"/>
      <c r="S1934" s="137"/>
      <c r="T1934" s="137"/>
      <c r="U1934" s="137"/>
      <c r="V1934" s="137"/>
      <c r="W1934" s="137"/>
      <c r="X1934" s="137"/>
      <c r="Y1934" s="137"/>
      <c r="Z1934" s="137"/>
      <c r="AA1934" s="137"/>
      <c r="AB1934" s="137"/>
      <c r="AC1934" s="137"/>
      <c r="AD1934" s="137"/>
      <c r="AE1934" s="137"/>
      <c r="AF1934" s="137"/>
      <c r="AG1934" s="137"/>
      <c r="AH1934" s="137"/>
      <c r="AI1934" s="137"/>
      <c r="AJ1934" s="137"/>
      <c r="AK1934" s="137"/>
      <c r="AL1934" s="137"/>
      <c r="AM1934" s="137"/>
      <c r="AN1934" s="137"/>
      <c r="AO1934" s="137"/>
      <c r="AP1934" s="137"/>
      <c r="AQ1934" s="137"/>
      <c r="AR1934" s="137"/>
      <c r="AS1934" s="137"/>
      <c r="AT1934" s="137"/>
      <c r="AU1934" s="137"/>
      <c r="AV1934" s="137"/>
      <c r="AW1934" s="137"/>
      <c r="AX1934" s="137"/>
      <c r="AY1934" s="137"/>
      <c r="AZ1934" s="137"/>
      <c r="BA1934" s="137"/>
      <c r="BB1934" s="137"/>
      <c r="BC1934" s="137"/>
      <c r="BD1934" s="137"/>
      <c r="BE1934" s="137"/>
      <c r="BF1934" s="137"/>
      <c r="BG1934" s="137"/>
      <c r="BH1934" s="137"/>
      <c r="BI1934" s="137"/>
      <c r="BJ1934" s="137"/>
      <c r="BK1934" s="137"/>
      <c r="BL1934" s="137"/>
      <c r="BM1934" s="137"/>
      <c r="BN1934" s="137"/>
      <c r="BO1934" s="137"/>
      <c r="BP1934" s="137"/>
      <c r="BQ1934" s="137"/>
      <c r="BR1934" s="137"/>
      <c r="BS1934" s="137"/>
      <c r="BT1934" s="137"/>
      <c r="BU1934" s="137"/>
      <c r="BV1934" s="137"/>
      <c r="BW1934" s="137"/>
      <c r="BX1934" s="137"/>
      <c r="BY1934" s="137"/>
      <c r="BZ1934" s="137"/>
      <c r="CA1934" s="137"/>
      <c r="CB1934" s="137"/>
      <c r="CC1934" s="137"/>
      <c r="CD1934" s="137"/>
      <c r="CE1934" s="137"/>
      <c r="CF1934" s="137"/>
      <c r="CG1934" s="137"/>
      <c r="CH1934" s="137"/>
      <c r="CI1934" s="137"/>
      <c r="CJ1934" s="137"/>
      <c r="CK1934" s="137"/>
      <c r="CL1934" s="137"/>
    </row>
    <row r="1935" spans="2:90" x14ac:dyDescent="0.4">
      <c r="B1935" s="93" t="str">
        <f>B1939&amp;":"</f>
        <v>Expense - Headcount - revenue driven:</v>
      </c>
      <c r="C1935" s="31"/>
      <c r="D1935" s="31" t="s">
        <v>735</v>
      </c>
      <c r="E1935" s="31" t="s">
        <v>906</v>
      </c>
      <c r="F1935" s="31"/>
      <c r="G1935" s="31" t="str">
        <f>E1935</f>
        <v/>
      </c>
      <c r="H1935" s="31"/>
      <c r="I1935" s="73"/>
      <c r="J1935" s="73"/>
      <c r="K1935" s="31"/>
      <c r="L1935" s="31"/>
      <c r="M1935" s="31"/>
      <c r="N1935" s="31"/>
      <c r="O1935" s="31"/>
      <c r="P1935" s="31"/>
      <c r="R1935" s="67"/>
      <c r="S1935" s="67"/>
      <c r="T1935" s="67"/>
      <c r="U1935" s="67"/>
      <c r="V1935" s="67"/>
      <c r="W1935" s="67"/>
      <c r="X1935" s="67"/>
      <c r="Y1935" s="67"/>
      <c r="Z1935" s="67"/>
      <c r="AA1935" s="67"/>
      <c r="AB1935" s="67"/>
      <c r="AC1935" s="67"/>
      <c r="AD1935" s="67"/>
      <c r="AE1935" s="67"/>
      <c r="AF1935" s="67"/>
      <c r="AG1935" s="67"/>
      <c r="AH1935" s="67"/>
      <c r="AI1935" s="67"/>
      <c r="AJ1935" s="67"/>
      <c r="AK1935" s="67"/>
      <c r="AL1935" s="67"/>
      <c r="AM1935" s="67"/>
      <c r="AN1935" s="67"/>
      <c r="AO1935" s="67"/>
      <c r="AP1935" s="67"/>
      <c r="AQ1935" s="67"/>
      <c r="AR1935" s="67"/>
      <c r="AS1935" s="67"/>
      <c r="AT1935" s="67"/>
      <c r="AU1935" s="67"/>
      <c r="AV1935" s="67"/>
      <c r="AW1935" s="67"/>
      <c r="AX1935" s="67"/>
      <c r="AY1935" s="67"/>
      <c r="AZ1935" s="67"/>
      <c r="BA1935" s="67"/>
      <c r="BB1935" s="67"/>
      <c r="BC1935" s="67"/>
      <c r="BD1935" s="67"/>
      <c r="BE1935" s="67"/>
      <c r="BF1935" s="67"/>
      <c r="BG1935" s="67"/>
      <c r="BH1935" s="67"/>
      <c r="BI1935" s="67"/>
      <c r="BJ1935" s="67"/>
      <c r="BK1935" s="67"/>
      <c r="BL1935" s="67"/>
      <c r="BM1935" s="67"/>
      <c r="BN1935" s="67"/>
      <c r="BO1935" s="67"/>
      <c r="BP1935" s="67"/>
      <c r="BQ1935" s="67"/>
      <c r="BR1935" s="67"/>
      <c r="BS1935" s="67"/>
      <c r="BT1935" s="67"/>
      <c r="BU1935" s="67"/>
      <c r="BV1935" s="67"/>
      <c r="BW1935" s="67"/>
      <c r="BX1935" s="67"/>
      <c r="BY1935" s="67"/>
      <c r="BZ1935" s="67"/>
      <c r="CA1935" s="67"/>
      <c r="CB1935" s="67"/>
      <c r="CC1935" s="67"/>
      <c r="CD1935" s="67"/>
      <c r="CE1935" s="67"/>
      <c r="CF1935" s="67"/>
      <c r="CG1935" s="67"/>
      <c r="CH1935" s="67"/>
      <c r="CI1935" s="67"/>
      <c r="CJ1935" s="67"/>
      <c r="CK1935" s="67"/>
      <c r="CL1935" s="67"/>
    </row>
    <row r="1936" spans="2:90" x14ac:dyDescent="0.4">
      <c r="B1936" s="139" t="s">
        <v>189</v>
      </c>
      <c r="C1936" s="12"/>
      <c r="D1936" s="12" t="s">
        <v>735</v>
      </c>
      <c r="E1936" s="12" t="s">
        <v>906</v>
      </c>
      <c r="F1936" s="12"/>
      <c r="G1936" s="12" t="str">
        <f>E1936</f>
        <v/>
      </c>
      <c r="H1936" s="12"/>
      <c r="I1936" s="60"/>
      <c r="J1936" s="60"/>
      <c r="K1936" s="18">
        <v>500000</v>
      </c>
      <c r="L1936" s="18">
        <v>500000</v>
      </c>
      <c r="M1936" s="18">
        <v>500000</v>
      </c>
      <c r="N1936" s="18">
        <v>500000</v>
      </c>
      <c r="O1936" s="18">
        <v>500000</v>
      </c>
      <c r="P1936" s="18">
        <v>500000</v>
      </c>
      <c r="R1936" s="19"/>
      <c r="S1936" s="141" cm="1">
        <f t="array" ref="S1936">INDEX($K:$P,ROW(),MATCH(S$3,$K$2:$P$2,0))/12</f>
        <v>41666.666666666664</v>
      </c>
      <c r="T1936" s="141" cm="1">
        <f t="array" ref="T1936">INDEX($K:$P,ROW(),MATCH(T$3,$K$2:$P$2,0))/12</f>
        <v>41666.666666666664</v>
      </c>
      <c r="U1936" s="141" cm="1">
        <f t="array" ref="U1936">INDEX($K:$P,ROW(),MATCH(U$3,$K$2:$P$2,0))/12</f>
        <v>41666.666666666664</v>
      </c>
      <c r="V1936" s="141" cm="1">
        <f t="array" ref="V1936">INDEX($K:$P,ROW(),MATCH(V$3,$K$2:$P$2,0))/12</f>
        <v>41666.666666666664</v>
      </c>
      <c r="W1936" s="141" cm="1">
        <f t="array" ref="W1936">INDEX($K:$P,ROW(),MATCH(W$3,$K$2:$P$2,0))/12</f>
        <v>41666.666666666664</v>
      </c>
      <c r="X1936" s="141" cm="1">
        <f t="array" ref="X1936">INDEX($K:$P,ROW(),MATCH(X$3,$K$2:$P$2,0))/12</f>
        <v>41666.666666666664</v>
      </c>
      <c r="Y1936" s="141" cm="1">
        <f t="array" ref="Y1936">INDEX($K:$P,ROW(),MATCH(Y$3,$K$2:$P$2,0))/12</f>
        <v>41666.666666666664</v>
      </c>
      <c r="Z1936" s="141" cm="1">
        <f t="array" ref="Z1936">INDEX($K:$P,ROW(),MATCH(Z$3,$K$2:$P$2,0))/12</f>
        <v>41666.666666666664</v>
      </c>
      <c r="AA1936" s="141" cm="1">
        <f t="array" ref="AA1936">INDEX($K:$P,ROW(),MATCH(AA$3,$K$2:$P$2,0))/12</f>
        <v>41666.666666666664</v>
      </c>
      <c r="AB1936" s="141" cm="1">
        <f t="array" ref="AB1936">INDEX($K:$P,ROW(),MATCH(AB$3,$K$2:$P$2,0))/12</f>
        <v>41666.666666666664</v>
      </c>
      <c r="AC1936" s="141" cm="1">
        <f t="array" ref="AC1936">INDEX($K:$P,ROW(),MATCH(AC$3,$K$2:$P$2,0))/12</f>
        <v>41666.666666666664</v>
      </c>
      <c r="AD1936" s="141" cm="1">
        <f t="array" ref="AD1936">INDEX($K:$P,ROW(),MATCH(AD$3,$K$2:$P$2,0))/12</f>
        <v>41666.666666666664</v>
      </c>
      <c r="AE1936" s="141" cm="1">
        <f t="array" ref="AE1936">INDEX($K:$P,ROW(),MATCH(AE$3,$K$2:$P$2,0))/12</f>
        <v>41666.666666666664</v>
      </c>
      <c r="AF1936" s="141" cm="1">
        <f t="array" ref="AF1936">INDEX($K:$P,ROW(),MATCH(AF$3,$K$2:$P$2,0))/12</f>
        <v>41666.666666666664</v>
      </c>
      <c r="AG1936" s="141" cm="1">
        <f t="array" ref="AG1936">INDEX($K:$P,ROW(),MATCH(AG$3,$K$2:$P$2,0))/12</f>
        <v>41666.666666666664</v>
      </c>
      <c r="AH1936" s="141" cm="1">
        <f t="array" ref="AH1936">INDEX($K:$P,ROW(),MATCH(AH$3,$K$2:$P$2,0))/12</f>
        <v>41666.666666666664</v>
      </c>
      <c r="AI1936" s="141" cm="1">
        <f t="array" ref="AI1936">INDEX($K:$P,ROW(),MATCH(AI$3,$K$2:$P$2,0))/12</f>
        <v>41666.666666666664</v>
      </c>
      <c r="AJ1936" s="141" cm="1">
        <f t="array" ref="AJ1936">INDEX($K:$P,ROW(),MATCH(AJ$3,$K$2:$P$2,0))/12</f>
        <v>41666.666666666664</v>
      </c>
      <c r="AK1936" s="141" cm="1">
        <f t="array" ref="AK1936">INDEX($K:$P,ROW(),MATCH(AK$3,$K$2:$P$2,0))/12</f>
        <v>41666.666666666664</v>
      </c>
      <c r="AL1936" s="141" cm="1">
        <f t="array" ref="AL1936">INDEX($K:$P,ROW(),MATCH(AL$3,$K$2:$P$2,0))/12</f>
        <v>41666.666666666664</v>
      </c>
      <c r="AM1936" s="141" cm="1">
        <f t="array" ref="AM1936">INDEX($K:$P,ROW(),MATCH(AM$3,$K$2:$P$2,0))/12</f>
        <v>41666.666666666664</v>
      </c>
      <c r="AN1936" s="141" cm="1">
        <f t="array" ref="AN1936">INDEX($K:$P,ROW(),MATCH(AN$3,$K$2:$P$2,0))/12</f>
        <v>41666.666666666664</v>
      </c>
      <c r="AO1936" s="141" cm="1">
        <f t="array" ref="AO1936">INDEX($K:$P,ROW(),MATCH(AO$3,$K$2:$P$2,0))/12</f>
        <v>41666.666666666664</v>
      </c>
      <c r="AP1936" s="141" cm="1">
        <f t="array" ref="AP1936">INDEX($K:$P,ROW(),MATCH(AP$3,$K$2:$P$2,0))/12</f>
        <v>41666.666666666664</v>
      </c>
      <c r="AQ1936" s="141" cm="1">
        <f t="array" ref="AQ1936">INDEX($K:$P,ROW(),MATCH(AQ$3,$K$2:$P$2,0))/12</f>
        <v>41666.666666666664</v>
      </c>
      <c r="AR1936" s="141" cm="1">
        <f t="array" ref="AR1936">INDEX($K:$P,ROW(),MATCH(AR$3,$K$2:$P$2,0))/12</f>
        <v>41666.666666666664</v>
      </c>
      <c r="AS1936" s="141" cm="1">
        <f t="array" ref="AS1936">INDEX($K:$P,ROW(),MATCH(AS$3,$K$2:$P$2,0))/12</f>
        <v>41666.666666666664</v>
      </c>
      <c r="AT1936" s="141" cm="1">
        <f t="array" ref="AT1936">INDEX($K:$P,ROW(),MATCH(AT$3,$K$2:$P$2,0))/12</f>
        <v>41666.666666666664</v>
      </c>
      <c r="AU1936" s="141" cm="1">
        <f t="array" ref="AU1936">INDEX($K:$P,ROW(),MATCH(AU$3,$K$2:$P$2,0))/12</f>
        <v>41666.666666666664</v>
      </c>
      <c r="AV1936" s="141" cm="1">
        <f t="array" ref="AV1936">INDEX($K:$P,ROW(),MATCH(AV$3,$K$2:$P$2,0))/12</f>
        <v>41666.666666666664</v>
      </c>
      <c r="AW1936" s="141" cm="1">
        <f t="array" ref="AW1936">INDEX($K:$P,ROW(),MATCH(AW$3,$K$2:$P$2,0))/12</f>
        <v>41666.666666666664</v>
      </c>
      <c r="AX1936" s="141" cm="1">
        <f t="array" ref="AX1936">INDEX($K:$P,ROW(),MATCH(AX$3,$K$2:$P$2,0))/12</f>
        <v>41666.666666666664</v>
      </c>
      <c r="AY1936" s="141" cm="1">
        <f t="array" ref="AY1936">INDEX($K:$P,ROW(),MATCH(AY$3,$K$2:$P$2,0))/12</f>
        <v>41666.666666666664</v>
      </c>
      <c r="AZ1936" s="141" cm="1">
        <f t="array" ref="AZ1936">INDEX($K:$P,ROW(),MATCH(AZ$3,$K$2:$P$2,0))/12</f>
        <v>41666.666666666664</v>
      </c>
      <c r="BA1936" s="141" cm="1">
        <f t="array" ref="BA1936">INDEX($K:$P,ROW(),MATCH(BA$3,$K$2:$P$2,0))/12</f>
        <v>41666.666666666664</v>
      </c>
      <c r="BB1936" s="141" cm="1">
        <f t="array" ref="BB1936">INDEX($K:$P,ROW(),MATCH(BB$3,$K$2:$P$2,0))/12</f>
        <v>41666.666666666664</v>
      </c>
      <c r="BC1936" s="141" cm="1">
        <f t="array" ref="BC1936">INDEX($K:$P,ROW(),MATCH(BC$3,$K$2:$P$2,0))/12</f>
        <v>41666.666666666664</v>
      </c>
      <c r="BD1936" s="141" cm="1">
        <f t="array" ref="BD1936">INDEX($K:$P,ROW(),MATCH(BD$3,$K$2:$P$2,0))/12</f>
        <v>41666.666666666664</v>
      </c>
      <c r="BE1936" s="141" cm="1">
        <f t="array" ref="BE1936">INDEX($K:$P,ROW(),MATCH(BE$3,$K$2:$P$2,0))/12</f>
        <v>41666.666666666664</v>
      </c>
      <c r="BF1936" s="141" cm="1">
        <f t="array" ref="BF1936">INDEX($K:$P,ROW(),MATCH(BF$3,$K$2:$P$2,0))/12</f>
        <v>41666.666666666664</v>
      </c>
      <c r="BG1936" s="141" cm="1">
        <f t="array" ref="BG1936">INDEX($K:$P,ROW(),MATCH(BG$3,$K$2:$P$2,0))/12</f>
        <v>41666.666666666664</v>
      </c>
      <c r="BH1936" s="141" cm="1">
        <f t="array" ref="BH1936">INDEX($K:$P,ROW(),MATCH(BH$3,$K$2:$P$2,0))/12</f>
        <v>41666.666666666664</v>
      </c>
      <c r="BI1936" s="141" cm="1">
        <f t="array" ref="BI1936">INDEX($K:$P,ROW(),MATCH(BI$3,$K$2:$P$2,0))/12</f>
        <v>41666.666666666664</v>
      </c>
      <c r="BJ1936" s="141" cm="1">
        <f t="array" ref="BJ1936">INDEX($K:$P,ROW(),MATCH(BJ$3,$K$2:$P$2,0))/12</f>
        <v>41666.666666666664</v>
      </c>
      <c r="BK1936" s="141" cm="1">
        <f t="array" ref="BK1936">INDEX($K:$P,ROW(),MATCH(BK$3,$K$2:$P$2,0))/12</f>
        <v>41666.666666666664</v>
      </c>
      <c r="BL1936" s="141" cm="1">
        <f t="array" ref="BL1936">INDEX($K:$P,ROW(),MATCH(BL$3,$K$2:$P$2,0))/12</f>
        <v>41666.666666666664</v>
      </c>
      <c r="BM1936" s="141" cm="1">
        <f t="array" ref="BM1936">INDEX($K:$P,ROW(),MATCH(BM$3,$K$2:$P$2,0))/12</f>
        <v>41666.666666666664</v>
      </c>
      <c r="BN1936" s="141" cm="1">
        <f t="array" ref="BN1936">INDEX($K:$P,ROW(),MATCH(BN$3,$K$2:$P$2,0))/12</f>
        <v>41666.666666666664</v>
      </c>
      <c r="BO1936" s="141" cm="1">
        <f t="array" ref="BO1936">INDEX($K:$P,ROW(),MATCH(BO$3,$K$2:$P$2,0))/12</f>
        <v>41666.666666666664</v>
      </c>
      <c r="BP1936" s="141" cm="1">
        <f t="array" ref="BP1936">INDEX($K:$P,ROW(),MATCH(BP$3,$K$2:$P$2,0))/12</f>
        <v>41666.666666666664</v>
      </c>
      <c r="BQ1936" s="141" cm="1">
        <f t="array" ref="BQ1936">INDEX($K:$P,ROW(),MATCH(BQ$3,$K$2:$P$2,0))/12</f>
        <v>41666.666666666664</v>
      </c>
      <c r="BR1936" s="141" cm="1">
        <f t="array" ref="BR1936">INDEX($K:$P,ROW(),MATCH(BR$3,$K$2:$P$2,0))/12</f>
        <v>41666.666666666664</v>
      </c>
      <c r="BS1936" s="141" cm="1">
        <f t="array" ref="BS1936">INDEX($K:$P,ROW(),MATCH(BS$3,$K$2:$P$2,0))/12</f>
        <v>41666.666666666664</v>
      </c>
      <c r="BT1936" s="141" cm="1">
        <f t="array" ref="BT1936">INDEX($K:$P,ROW(),MATCH(BT$3,$K$2:$P$2,0))/12</f>
        <v>41666.666666666664</v>
      </c>
      <c r="BU1936" s="141" cm="1">
        <f t="array" ref="BU1936">INDEX($K:$P,ROW(),MATCH(BU$3,$K$2:$P$2,0))/12</f>
        <v>41666.666666666664</v>
      </c>
      <c r="BV1936" s="141" cm="1">
        <f t="array" ref="BV1936">INDEX($K:$P,ROW(),MATCH(BV$3,$K$2:$P$2,0))/12</f>
        <v>41666.666666666664</v>
      </c>
      <c r="BW1936" s="141" cm="1">
        <f t="array" ref="BW1936">INDEX($K:$P,ROW(),MATCH(BW$3,$K$2:$P$2,0))/12</f>
        <v>41666.666666666664</v>
      </c>
      <c r="BX1936" s="141" cm="1">
        <f t="array" ref="BX1936">INDEX($K:$P,ROW(),MATCH(BX$3,$K$2:$P$2,0))/12</f>
        <v>41666.666666666664</v>
      </c>
      <c r="BY1936" s="141" cm="1">
        <f t="array" ref="BY1936">INDEX($K:$P,ROW(),MATCH(BY$3,$K$2:$P$2,0))/12</f>
        <v>41666.666666666664</v>
      </c>
      <c r="BZ1936" s="141" cm="1">
        <f t="array" ref="BZ1936">INDEX($K:$P,ROW(),MATCH(BZ$3,$K$2:$P$2,0))/12</f>
        <v>41666.666666666664</v>
      </c>
      <c r="CA1936" s="141" cm="1">
        <f t="array" ref="CA1936">INDEX($K:$P,ROW(),MATCH(CA$3,$K$2:$P$2,0))/12</f>
        <v>41666.666666666664</v>
      </c>
      <c r="CB1936" s="141" cm="1">
        <f t="array" ref="CB1936">INDEX($K:$P,ROW(),MATCH(CB$3,$K$2:$P$2,0))/12</f>
        <v>41666.666666666664</v>
      </c>
      <c r="CC1936" s="141" cm="1">
        <f t="array" ref="CC1936">INDEX($K:$P,ROW(),MATCH(CC$3,$K$2:$P$2,0))/12</f>
        <v>41666.666666666664</v>
      </c>
      <c r="CD1936" s="141" cm="1">
        <f t="array" ref="CD1936">INDEX($K:$P,ROW(),MATCH(CD$3,$K$2:$P$2,0))/12</f>
        <v>41666.666666666664</v>
      </c>
      <c r="CE1936" s="141" cm="1">
        <f t="array" ref="CE1936">INDEX($K:$P,ROW(),MATCH(CE$3,$K$2:$P$2,0))/12</f>
        <v>41666.666666666664</v>
      </c>
      <c r="CF1936" s="141" cm="1">
        <f t="array" ref="CF1936">INDEX($K:$P,ROW(),MATCH(CF$3,$K$2:$P$2,0))/12</f>
        <v>41666.666666666664</v>
      </c>
      <c r="CG1936" s="141" cm="1">
        <f t="array" ref="CG1936">INDEX($K:$P,ROW(),MATCH(CG$3,$K$2:$P$2,0))/12</f>
        <v>41666.666666666664</v>
      </c>
      <c r="CH1936" s="141" cm="1">
        <f t="array" ref="CH1936">INDEX($K:$P,ROW(),MATCH(CH$3,$K$2:$P$2,0))/12</f>
        <v>41666.666666666664</v>
      </c>
      <c r="CI1936" s="141" cm="1">
        <f t="array" ref="CI1936">INDEX($K:$P,ROW(),MATCH(CI$3,$K$2:$P$2,0))/12</f>
        <v>41666.666666666664</v>
      </c>
      <c r="CJ1936" s="141" cm="1">
        <f t="array" ref="CJ1936">INDEX($K:$P,ROW(),MATCH(CJ$3,$K$2:$P$2,0))/12</f>
        <v>41666.666666666664</v>
      </c>
      <c r="CK1936" s="141" cm="1">
        <f t="array" ref="CK1936">INDEX($K:$P,ROW(),MATCH(CK$3,$K$2:$P$2,0))/12</f>
        <v>41666.666666666664</v>
      </c>
      <c r="CL1936" s="141" cm="1">
        <f t="array" ref="CL1936">INDEX($K:$P,ROW(),MATCH(CL$3,$K$2:$P$2,0))/12</f>
        <v>41666.666666666664</v>
      </c>
    </row>
    <row r="1937" spans="2:90" x14ac:dyDescent="0.4">
      <c r="B1937" s="139" t="str">
        <f>"# of FTE's - "&amp;SUBSTITUTE(B1934,":","")</f>
        <v># of FTE's - Headcount - revenue driven</v>
      </c>
      <c r="C1937" s="12" t="s">
        <v>80</v>
      </c>
      <c r="D1937" s="12" t="s">
        <v>735</v>
      </c>
      <c r="E1937" s="12" t="s">
        <v>906</v>
      </c>
      <c r="F1937" s="12"/>
      <c r="G1937" s="12"/>
      <c r="H1937" s="12"/>
      <c r="I1937" s="60"/>
      <c r="J1937" s="60"/>
      <c r="K1937" s="34">
        <f>SUMIF($4:$4,K$2,1935:1935)</f>
        <v>0</v>
      </c>
      <c r="L1937" s="34">
        <f>SUMIF($4:$4,L$2,1935:1935)</f>
        <v>0</v>
      </c>
      <c r="M1937" s="34">
        <f>SUMIF($4:$4,M$2,1935:1935)</f>
        <v>0</v>
      </c>
      <c r="N1937" s="34">
        <f>SUMIF($4:$4,N$2,1935:1935)</f>
        <v>0</v>
      </c>
      <c r="O1937" s="34">
        <f>SUMIF($4:$4,O$2,1935:1935)</f>
        <v>0</v>
      </c>
      <c r="P1937" s="34">
        <f>SUMIF($4:$4,P$2,1935:1935)</f>
        <v>0</v>
      </c>
      <c r="R1937" s="15"/>
      <c r="S1937" s="76" cm="1">
        <f t="array" aca="1" ref="S1937" ca="1">ROUNDUP(INDIRECT(S1928)/S1936,0)</f>
        <v>1</v>
      </c>
      <c r="T1937" s="76" cm="1">
        <f t="array" aca="1" ref="T1937" ca="1">ROUNDUP(INDIRECT(T1928)/T1936,0)</f>
        <v>1</v>
      </c>
      <c r="U1937" s="76" cm="1">
        <f t="array" aca="1" ref="U1937" ca="1">ROUNDUP(INDIRECT(U1928)/U1936,0)</f>
        <v>1</v>
      </c>
      <c r="V1937" s="76" cm="1">
        <f t="array" aca="1" ref="V1937" ca="1">ROUNDUP(INDIRECT(V1928)/V1936,0)</f>
        <v>1</v>
      </c>
      <c r="W1937" s="76" cm="1">
        <f t="array" aca="1" ref="W1937" ca="1">ROUNDUP(INDIRECT(W1928)/W1936,0)</f>
        <v>1</v>
      </c>
      <c r="X1937" s="76" cm="1">
        <f t="array" aca="1" ref="X1937" ca="1">ROUNDUP(INDIRECT(X1928)/X1936,0)</f>
        <v>1</v>
      </c>
      <c r="Y1937" s="76" cm="1">
        <f t="array" aca="1" ref="Y1937" ca="1">ROUNDUP(INDIRECT(Y1928)/Y1936,0)</f>
        <v>1</v>
      </c>
      <c r="Z1937" s="76" cm="1">
        <f t="array" aca="1" ref="Z1937" ca="1">ROUNDUP(INDIRECT(Z1928)/Z1936,0)</f>
        <v>1</v>
      </c>
      <c r="AA1937" s="76" cm="1">
        <f t="array" aca="1" ref="AA1937" ca="1">ROUNDUP(INDIRECT(AA1928)/AA1936,0)</f>
        <v>1</v>
      </c>
      <c r="AB1937" s="76" cm="1">
        <f t="array" aca="1" ref="AB1937" ca="1">ROUNDUP(INDIRECT(AB1928)/AB1936,0)</f>
        <v>1</v>
      </c>
      <c r="AC1937" s="76" cm="1">
        <f t="array" aca="1" ref="AC1937" ca="1">ROUNDUP(INDIRECT(AC1928)/AC1936,0)</f>
        <v>1</v>
      </c>
      <c r="AD1937" s="76" cm="1">
        <f t="array" aca="1" ref="AD1937" ca="1">ROUNDUP(INDIRECT(AD1928)/AD1936,0)</f>
        <v>1</v>
      </c>
      <c r="AE1937" s="76" cm="1">
        <f t="array" aca="1" ref="AE1937" ca="1">ROUNDUP(INDIRECT(AE1928)/AE1936,0)</f>
        <v>1</v>
      </c>
      <c r="AF1937" s="76" cm="1">
        <f t="array" aca="1" ref="AF1937" ca="1">ROUNDUP(INDIRECT(AF1928)/AF1936,0)</f>
        <v>1</v>
      </c>
      <c r="AG1937" s="76" cm="1">
        <f t="array" aca="1" ref="AG1937" ca="1">ROUNDUP(INDIRECT(AG1928)/AG1936,0)</f>
        <v>1</v>
      </c>
      <c r="AH1937" s="76" cm="1">
        <f t="array" aca="1" ref="AH1937" ca="1">ROUNDUP(INDIRECT(AH1928)/AH1936,0)</f>
        <v>1</v>
      </c>
      <c r="AI1937" s="76" cm="1">
        <f t="array" aca="1" ref="AI1937" ca="1">ROUNDUP(INDIRECT(AI1928)/AI1936,0)</f>
        <v>1</v>
      </c>
      <c r="AJ1937" s="76" cm="1">
        <f t="array" aca="1" ref="AJ1937" ca="1">ROUNDUP(INDIRECT(AJ1928)/AJ1936,0)</f>
        <v>1</v>
      </c>
      <c r="AK1937" s="76" cm="1">
        <f t="array" aca="1" ref="AK1937" ca="1">ROUNDUP(INDIRECT(AK1928)/AK1936,0)</f>
        <v>1</v>
      </c>
      <c r="AL1937" s="76" cm="1">
        <f t="array" aca="1" ref="AL1937" ca="1">ROUNDUP(INDIRECT(AL1928)/AL1936,0)</f>
        <v>1</v>
      </c>
      <c r="AM1937" s="76" cm="1">
        <f t="array" aca="1" ref="AM1937" ca="1">ROUNDUP(INDIRECT(AM1928)/AM1936,0)</f>
        <v>1</v>
      </c>
      <c r="AN1937" s="76" cm="1">
        <f t="array" aca="1" ref="AN1937" ca="1">ROUNDUP(INDIRECT(AN1928)/AN1936,0)</f>
        <v>1</v>
      </c>
      <c r="AO1937" s="76" cm="1">
        <f t="array" aca="1" ref="AO1937" ca="1">ROUNDUP(INDIRECT(AO1928)/AO1936,0)</f>
        <v>1</v>
      </c>
      <c r="AP1937" s="76" cm="1">
        <f t="array" aca="1" ref="AP1937" ca="1">ROUNDUP(INDIRECT(AP1928)/AP1936,0)</f>
        <v>1</v>
      </c>
      <c r="AQ1937" s="76" cm="1">
        <f t="array" aca="1" ref="AQ1937" ca="1">ROUNDUP(INDIRECT(AQ1928)/AQ1936,0)</f>
        <v>1</v>
      </c>
      <c r="AR1937" s="76" cm="1">
        <f t="array" aca="1" ref="AR1937" ca="1">ROUNDUP(INDIRECT(AR1928)/AR1936,0)</f>
        <v>1</v>
      </c>
      <c r="AS1937" s="76" cm="1">
        <f t="array" aca="1" ref="AS1937" ca="1">ROUNDUP(INDIRECT(AS1928)/AS1936,0)</f>
        <v>1</v>
      </c>
      <c r="AT1937" s="76" cm="1">
        <f t="array" aca="1" ref="AT1937" ca="1">ROUNDUP(INDIRECT(AT1928)/AT1936,0)</f>
        <v>1</v>
      </c>
      <c r="AU1937" s="76" cm="1">
        <f t="array" aca="1" ref="AU1937" ca="1">ROUNDUP(INDIRECT(AU1928)/AU1936,0)</f>
        <v>1</v>
      </c>
      <c r="AV1937" s="76" cm="1">
        <f t="array" aca="1" ref="AV1937" ca="1">ROUNDUP(INDIRECT(AV1928)/AV1936,0)</f>
        <v>1</v>
      </c>
      <c r="AW1937" s="76" cm="1">
        <f t="array" aca="1" ref="AW1937" ca="1">ROUNDUP(INDIRECT(AW1928)/AW1936,0)</f>
        <v>1</v>
      </c>
      <c r="AX1937" s="76" cm="1">
        <f t="array" aca="1" ref="AX1937" ca="1">ROUNDUP(INDIRECT(AX1928)/AX1936,0)</f>
        <v>1</v>
      </c>
      <c r="AY1937" s="76" cm="1">
        <f t="array" aca="1" ref="AY1937" ca="1">ROUNDUP(INDIRECT(AY1928)/AY1936,0)</f>
        <v>1</v>
      </c>
      <c r="AZ1937" s="76" cm="1">
        <f t="array" aca="1" ref="AZ1937" ca="1">ROUNDUP(INDIRECT(AZ1928)/AZ1936,0)</f>
        <v>1</v>
      </c>
      <c r="BA1937" s="76" cm="1">
        <f t="array" aca="1" ref="BA1937" ca="1">ROUNDUP(INDIRECT(BA1928)/BA1936,0)</f>
        <v>1</v>
      </c>
      <c r="BB1937" s="76" cm="1">
        <f t="array" aca="1" ref="BB1937" ca="1">ROUNDUP(INDIRECT(BB1928)/BB1936,0)</f>
        <v>1</v>
      </c>
      <c r="BC1937" s="76" cm="1">
        <f t="array" aca="1" ref="BC1937" ca="1">ROUNDUP(INDIRECT(BC1928)/BC1936,0)</f>
        <v>1</v>
      </c>
      <c r="BD1937" s="76" cm="1">
        <f t="array" aca="1" ref="BD1937" ca="1">ROUNDUP(INDIRECT(BD1928)/BD1936,0)</f>
        <v>1</v>
      </c>
      <c r="BE1937" s="76" cm="1">
        <f t="array" aca="1" ref="BE1937" ca="1">ROUNDUP(INDIRECT(BE1928)/BE1936,0)</f>
        <v>1</v>
      </c>
      <c r="BF1937" s="76" cm="1">
        <f t="array" aca="1" ref="BF1937" ca="1">ROUNDUP(INDIRECT(BF1928)/BF1936,0)</f>
        <v>1</v>
      </c>
      <c r="BG1937" s="76" cm="1">
        <f t="array" aca="1" ref="BG1937" ca="1">ROUNDUP(INDIRECT(BG1928)/BG1936,0)</f>
        <v>1</v>
      </c>
      <c r="BH1937" s="76" cm="1">
        <f t="array" aca="1" ref="BH1937" ca="1">ROUNDUP(INDIRECT(BH1928)/BH1936,0)</f>
        <v>1</v>
      </c>
      <c r="BI1937" s="76" cm="1">
        <f t="array" aca="1" ref="BI1937" ca="1">ROUNDUP(INDIRECT(BI1928)/BI1936,0)</f>
        <v>1</v>
      </c>
      <c r="BJ1937" s="76" cm="1">
        <f t="array" aca="1" ref="BJ1937" ca="1">ROUNDUP(INDIRECT(BJ1928)/BJ1936,0)</f>
        <v>1</v>
      </c>
      <c r="BK1937" s="76" cm="1">
        <f t="array" aca="1" ref="BK1937" ca="1">ROUNDUP(INDIRECT(BK1928)/BK1936,0)</f>
        <v>1</v>
      </c>
      <c r="BL1937" s="76" cm="1">
        <f t="array" aca="1" ref="BL1937" ca="1">ROUNDUP(INDIRECT(BL1928)/BL1936,0)</f>
        <v>1</v>
      </c>
      <c r="BM1937" s="76" cm="1">
        <f t="array" aca="1" ref="BM1937" ca="1">ROUNDUP(INDIRECT(BM1928)/BM1936,0)</f>
        <v>1</v>
      </c>
      <c r="BN1937" s="76" cm="1">
        <f t="array" aca="1" ref="BN1937" ca="1">ROUNDUP(INDIRECT(BN1928)/BN1936,0)</f>
        <v>1</v>
      </c>
      <c r="BO1937" s="76" cm="1">
        <f t="array" aca="1" ref="BO1937" ca="1">ROUNDUP(INDIRECT(BO1928)/BO1936,0)</f>
        <v>1</v>
      </c>
      <c r="BP1937" s="76" cm="1">
        <f t="array" aca="1" ref="BP1937" ca="1">ROUNDUP(INDIRECT(BP1928)/BP1936,0)</f>
        <v>1</v>
      </c>
      <c r="BQ1937" s="76" cm="1">
        <f t="array" aca="1" ref="BQ1937" ca="1">ROUNDUP(INDIRECT(BQ1928)/BQ1936,0)</f>
        <v>1</v>
      </c>
      <c r="BR1937" s="76" cm="1">
        <f t="array" aca="1" ref="BR1937" ca="1">ROUNDUP(INDIRECT(BR1928)/BR1936,0)</f>
        <v>1</v>
      </c>
      <c r="BS1937" s="76" cm="1">
        <f t="array" aca="1" ref="BS1937" ca="1">ROUNDUP(INDIRECT(BS1928)/BS1936,0)</f>
        <v>1</v>
      </c>
      <c r="BT1937" s="76" cm="1">
        <f t="array" aca="1" ref="BT1937" ca="1">ROUNDUP(INDIRECT(BT1928)/BT1936,0)</f>
        <v>1</v>
      </c>
      <c r="BU1937" s="76" cm="1">
        <f t="array" aca="1" ref="BU1937" ca="1">ROUNDUP(INDIRECT(BU1928)/BU1936,0)</f>
        <v>1</v>
      </c>
      <c r="BV1937" s="76" cm="1">
        <f t="array" aca="1" ref="BV1937" ca="1">ROUNDUP(INDIRECT(BV1928)/BV1936,0)</f>
        <v>1</v>
      </c>
      <c r="BW1937" s="76" cm="1">
        <f t="array" aca="1" ref="BW1937" ca="1">ROUNDUP(INDIRECT(BW1928)/BW1936,0)</f>
        <v>1</v>
      </c>
      <c r="BX1937" s="76" cm="1">
        <f t="array" aca="1" ref="BX1937" ca="1">ROUNDUP(INDIRECT(BX1928)/BX1936,0)</f>
        <v>1</v>
      </c>
      <c r="BY1937" s="76" cm="1">
        <f t="array" aca="1" ref="BY1937" ca="1">ROUNDUP(INDIRECT(BY1928)/BY1936,0)</f>
        <v>1</v>
      </c>
      <c r="BZ1937" s="76" cm="1">
        <f t="array" aca="1" ref="BZ1937" ca="1">ROUNDUP(INDIRECT(BZ1928)/BZ1936,0)</f>
        <v>1</v>
      </c>
      <c r="CA1937" s="76" cm="1">
        <f t="array" aca="1" ref="CA1937" ca="1">ROUNDUP(INDIRECT(CA1928)/CA1936,0)</f>
        <v>1</v>
      </c>
      <c r="CB1937" s="76" cm="1">
        <f t="array" aca="1" ref="CB1937" ca="1">ROUNDUP(INDIRECT(CB1928)/CB1936,0)</f>
        <v>1</v>
      </c>
      <c r="CC1937" s="76" cm="1">
        <f t="array" aca="1" ref="CC1937" ca="1">ROUNDUP(INDIRECT(CC1928)/CC1936,0)</f>
        <v>1</v>
      </c>
      <c r="CD1937" s="76" cm="1">
        <f t="array" aca="1" ref="CD1937" ca="1">ROUNDUP(INDIRECT(CD1928)/CD1936,0)</f>
        <v>1</v>
      </c>
      <c r="CE1937" s="76" cm="1">
        <f t="array" aca="1" ref="CE1937" ca="1">ROUNDUP(INDIRECT(CE1928)/CE1936,0)</f>
        <v>1</v>
      </c>
      <c r="CF1937" s="76" cm="1">
        <f t="array" aca="1" ref="CF1937" ca="1">ROUNDUP(INDIRECT(CF1928)/CF1936,0)</f>
        <v>1</v>
      </c>
      <c r="CG1937" s="76" cm="1">
        <f t="array" aca="1" ref="CG1937" ca="1">ROUNDUP(INDIRECT(CG1928)/CG1936,0)</f>
        <v>1</v>
      </c>
      <c r="CH1937" s="76" cm="1">
        <f t="array" aca="1" ref="CH1937" ca="1">ROUNDUP(INDIRECT(CH1928)/CH1936,0)</f>
        <v>1</v>
      </c>
      <c r="CI1937" s="76" cm="1">
        <f t="array" aca="1" ref="CI1937" ca="1">ROUNDUP(INDIRECT(CI1928)/CI1936,0)</f>
        <v>1</v>
      </c>
      <c r="CJ1937" s="76" cm="1">
        <f t="array" aca="1" ref="CJ1937" ca="1">ROUNDUP(INDIRECT(CJ1928)/CJ1936,0)</f>
        <v>1</v>
      </c>
      <c r="CK1937" s="76" cm="1">
        <f t="array" aca="1" ref="CK1937" ca="1">ROUNDUP(INDIRECT(CK1928)/CK1936,0)</f>
        <v>1</v>
      </c>
      <c r="CL1937" s="76" cm="1">
        <f t="array" aca="1" ref="CL1937" ca="1">ROUNDUP(INDIRECT(CL1928)/CL1936,0)</f>
        <v>1</v>
      </c>
    </row>
    <row r="1938" spans="2:90" x14ac:dyDescent="0.4">
      <c r="B1938" s="139" t="s">
        <v>185</v>
      </c>
      <c r="C1938" s="12"/>
      <c r="D1938" s="12" t="s">
        <v>735</v>
      </c>
      <c r="E1938" s="12" t="s">
        <v>906</v>
      </c>
      <c r="F1938" s="12"/>
      <c r="G1938" s="12" t="str">
        <f>E1938</f>
        <v/>
      </c>
      <c r="H1938" s="12"/>
      <c r="I1938" s="60"/>
      <c r="J1938" s="60"/>
      <c r="K1938" s="18">
        <v>50000</v>
      </c>
      <c r="L1938" s="18">
        <v>50000</v>
      </c>
      <c r="M1938" s="18">
        <v>50000</v>
      </c>
      <c r="N1938" s="18">
        <v>50000</v>
      </c>
      <c r="O1938" s="18">
        <v>50000</v>
      </c>
      <c r="P1938" s="18">
        <v>50000</v>
      </c>
      <c r="R1938" s="19"/>
      <c r="S1938" s="141" cm="1">
        <f t="array" ref="S1938">INDEX($K:$P,ROW(),MATCH(S$3,$K$2:$P$2,0))/12</f>
        <v>4166.666666666667</v>
      </c>
      <c r="T1938" s="141" cm="1">
        <f t="array" ref="T1938">INDEX($K:$P,ROW(),MATCH(T$3,$K$2:$P$2,0))/12</f>
        <v>4166.666666666667</v>
      </c>
      <c r="U1938" s="141" cm="1">
        <f t="array" ref="U1938">INDEX($K:$P,ROW(),MATCH(U$3,$K$2:$P$2,0))/12</f>
        <v>4166.666666666667</v>
      </c>
      <c r="V1938" s="141" cm="1">
        <f t="array" ref="V1938">INDEX($K:$P,ROW(),MATCH(V$3,$K$2:$P$2,0))/12</f>
        <v>4166.666666666667</v>
      </c>
      <c r="W1938" s="141" cm="1">
        <f t="array" ref="W1938">INDEX($K:$P,ROW(),MATCH(W$3,$K$2:$P$2,0))/12</f>
        <v>4166.666666666667</v>
      </c>
      <c r="X1938" s="141" cm="1">
        <f t="array" ref="X1938">INDEX($K:$P,ROW(),MATCH(X$3,$K$2:$P$2,0))/12</f>
        <v>4166.666666666667</v>
      </c>
      <c r="Y1938" s="141" cm="1">
        <f t="array" ref="Y1938">INDEX($K:$P,ROW(),MATCH(Y$3,$K$2:$P$2,0))/12</f>
        <v>4166.666666666667</v>
      </c>
      <c r="Z1938" s="141" cm="1">
        <f t="array" ref="Z1938">INDEX($K:$P,ROW(),MATCH(Z$3,$K$2:$P$2,0))/12</f>
        <v>4166.666666666667</v>
      </c>
      <c r="AA1938" s="141" cm="1">
        <f t="array" ref="AA1938">INDEX($K:$P,ROW(),MATCH(AA$3,$K$2:$P$2,0))/12</f>
        <v>4166.666666666667</v>
      </c>
      <c r="AB1938" s="141" cm="1">
        <f t="array" ref="AB1938">INDEX($K:$P,ROW(),MATCH(AB$3,$K$2:$P$2,0))/12</f>
        <v>4166.666666666667</v>
      </c>
      <c r="AC1938" s="141" cm="1">
        <f t="array" ref="AC1938">INDEX($K:$P,ROW(),MATCH(AC$3,$K$2:$P$2,0))/12</f>
        <v>4166.666666666667</v>
      </c>
      <c r="AD1938" s="141" cm="1">
        <f t="array" ref="AD1938">INDEX($K:$P,ROW(),MATCH(AD$3,$K$2:$P$2,0))/12</f>
        <v>4166.666666666667</v>
      </c>
      <c r="AE1938" s="141" cm="1">
        <f t="array" ref="AE1938">INDEX($K:$P,ROW(),MATCH(AE$3,$K$2:$P$2,0))/12</f>
        <v>4166.666666666667</v>
      </c>
      <c r="AF1938" s="141" cm="1">
        <f t="array" ref="AF1938">INDEX($K:$P,ROW(),MATCH(AF$3,$K$2:$P$2,0))/12</f>
        <v>4166.666666666667</v>
      </c>
      <c r="AG1938" s="141" cm="1">
        <f t="array" ref="AG1938">INDEX($K:$P,ROW(),MATCH(AG$3,$K$2:$P$2,0))/12</f>
        <v>4166.666666666667</v>
      </c>
      <c r="AH1938" s="141" cm="1">
        <f t="array" ref="AH1938">INDEX($K:$P,ROW(),MATCH(AH$3,$K$2:$P$2,0))/12</f>
        <v>4166.666666666667</v>
      </c>
      <c r="AI1938" s="141" cm="1">
        <f t="array" ref="AI1938">INDEX($K:$P,ROW(),MATCH(AI$3,$K$2:$P$2,0))/12</f>
        <v>4166.666666666667</v>
      </c>
      <c r="AJ1938" s="141" cm="1">
        <f t="array" ref="AJ1938">INDEX($K:$P,ROW(),MATCH(AJ$3,$K$2:$P$2,0))/12</f>
        <v>4166.666666666667</v>
      </c>
      <c r="AK1938" s="141" cm="1">
        <f t="array" ref="AK1938">INDEX($K:$P,ROW(),MATCH(AK$3,$K$2:$P$2,0))/12</f>
        <v>4166.666666666667</v>
      </c>
      <c r="AL1938" s="141" cm="1">
        <f t="array" ref="AL1938">INDEX($K:$P,ROW(),MATCH(AL$3,$K$2:$P$2,0))/12</f>
        <v>4166.666666666667</v>
      </c>
      <c r="AM1938" s="141" cm="1">
        <f t="array" ref="AM1938">INDEX($K:$P,ROW(),MATCH(AM$3,$K$2:$P$2,0))/12</f>
        <v>4166.666666666667</v>
      </c>
      <c r="AN1938" s="141" cm="1">
        <f t="array" ref="AN1938">INDEX($K:$P,ROW(),MATCH(AN$3,$K$2:$P$2,0))/12</f>
        <v>4166.666666666667</v>
      </c>
      <c r="AO1938" s="141" cm="1">
        <f t="array" ref="AO1938">INDEX($K:$P,ROW(),MATCH(AO$3,$K$2:$P$2,0))/12</f>
        <v>4166.666666666667</v>
      </c>
      <c r="AP1938" s="141" cm="1">
        <f t="array" ref="AP1938">INDEX($K:$P,ROW(),MATCH(AP$3,$K$2:$P$2,0))/12</f>
        <v>4166.666666666667</v>
      </c>
      <c r="AQ1938" s="141" cm="1">
        <f t="array" ref="AQ1938">INDEX($K:$P,ROW(),MATCH(AQ$3,$K$2:$P$2,0))/12</f>
        <v>4166.666666666667</v>
      </c>
      <c r="AR1938" s="141" cm="1">
        <f t="array" ref="AR1938">INDEX($K:$P,ROW(),MATCH(AR$3,$K$2:$P$2,0))/12</f>
        <v>4166.666666666667</v>
      </c>
      <c r="AS1938" s="141" cm="1">
        <f t="array" ref="AS1938">INDEX($K:$P,ROW(),MATCH(AS$3,$K$2:$P$2,0))/12</f>
        <v>4166.666666666667</v>
      </c>
      <c r="AT1938" s="141" cm="1">
        <f t="array" ref="AT1938">INDEX($K:$P,ROW(),MATCH(AT$3,$K$2:$P$2,0))/12</f>
        <v>4166.666666666667</v>
      </c>
      <c r="AU1938" s="141" cm="1">
        <f t="array" ref="AU1938">INDEX($K:$P,ROW(),MATCH(AU$3,$K$2:$P$2,0))/12</f>
        <v>4166.666666666667</v>
      </c>
      <c r="AV1938" s="141" cm="1">
        <f t="array" ref="AV1938">INDEX($K:$P,ROW(),MATCH(AV$3,$K$2:$P$2,0))/12</f>
        <v>4166.666666666667</v>
      </c>
      <c r="AW1938" s="141" cm="1">
        <f t="array" ref="AW1938">INDEX($K:$P,ROW(),MATCH(AW$3,$K$2:$P$2,0))/12</f>
        <v>4166.666666666667</v>
      </c>
      <c r="AX1938" s="141" cm="1">
        <f t="array" ref="AX1938">INDEX($K:$P,ROW(),MATCH(AX$3,$K$2:$P$2,0))/12</f>
        <v>4166.666666666667</v>
      </c>
      <c r="AY1938" s="141" cm="1">
        <f t="array" ref="AY1938">INDEX($K:$P,ROW(),MATCH(AY$3,$K$2:$P$2,0))/12</f>
        <v>4166.666666666667</v>
      </c>
      <c r="AZ1938" s="141" cm="1">
        <f t="array" ref="AZ1938">INDEX($K:$P,ROW(),MATCH(AZ$3,$K$2:$P$2,0))/12</f>
        <v>4166.666666666667</v>
      </c>
      <c r="BA1938" s="141" cm="1">
        <f t="array" ref="BA1938">INDEX($K:$P,ROW(),MATCH(BA$3,$K$2:$P$2,0))/12</f>
        <v>4166.666666666667</v>
      </c>
      <c r="BB1938" s="141" cm="1">
        <f t="array" ref="BB1938">INDEX($K:$P,ROW(),MATCH(BB$3,$K$2:$P$2,0))/12</f>
        <v>4166.666666666667</v>
      </c>
      <c r="BC1938" s="141" cm="1">
        <f t="array" ref="BC1938">INDEX($K:$P,ROW(),MATCH(BC$3,$K$2:$P$2,0))/12</f>
        <v>4166.666666666667</v>
      </c>
      <c r="BD1938" s="141" cm="1">
        <f t="array" ref="BD1938">INDEX($K:$P,ROW(),MATCH(BD$3,$K$2:$P$2,0))/12</f>
        <v>4166.666666666667</v>
      </c>
      <c r="BE1938" s="141" cm="1">
        <f t="array" ref="BE1938">INDEX($K:$P,ROW(),MATCH(BE$3,$K$2:$P$2,0))/12</f>
        <v>4166.666666666667</v>
      </c>
      <c r="BF1938" s="141" cm="1">
        <f t="array" ref="BF1938">INDEX($K:$P,ROW(),MATCH(BF$3,$K$2:$P$2,0))/12</f>
        <v>4166.666666666667</v>
      </c>
      <c r="BG1938" s="141" cm="1">
        <f t="array" ref="BG1938">INDEX($K:$P,ROW(),MATCH(BG$3,$K$2:$P$2,0))/12</f>
        <v>4166.666666666667</v>
      </c>
      <c r="BH1938" s="141" cm="1">
        <f t="array" ref="BH1938">INDEX($K:$P,ROW(),MATCH(BH$3,$K$2:$P$2,0))/12</f>
        <v>4166.666666666667</v>
      </c>
      <c r="BI1938" s="141" cm="1">
        <f t="array" ref="BI1938">INDEX($K:$P,ROW(),MATCH(BI$3,$K$2:$P$2,0))/12</f>
        <v>4166.666666666667</v>
      </c>
      <c r="BJ1938" s="141" cm="1">
        <f t="array" ref="BJ1938">INDEX($K:$P,ROW(),MATCH(BJ$3,$K$2:$P$2,0))/12</f>
        <v>4166.666666666667</v>
      </c>
      <c r="BK1938" s="141" cm="1">
        <f t="array" ref="BK1938">INDEX($K:$P,ROW(),MATCH(BK$3,$K$2:$P$2,0))/12</f>
        <v>4166.666666666667</v>
      </c>
      <c r="BL1938" s="141" cm="1">
        <f t="array" ref="BL1938">INDEX($K:$P,ROW(),MATCH(BL$3,$K$2:$P$2,0))/12</f>
        <v>4166.666666666667</v>
      </c>
      <c r="BM1938" s="141" cm="1">
        <f t="array" ref="BM1938">INDEX($K:$P,ROW(),MATCH(BM$3,$K$2:$P$2,0))/12</f>
        <v>4166.666666666667</v>
      </c>
      <c r="BN1938" s="141" cm="1">
        <f t="array" ref="BN1938">INDEX($K:$P,ROW(),MATCH(BN$3,$K$2:$P$2,0))/12</f>
        <v>4166.666666666667</v>
      </c>
      <c r="BO1938" s="141" cm="1">
        <f t="array" ref="BO1938">INDEX($K:$P,ROW(),MATCH(BO$3,$K$2:$P$2,0))/12</f>
        <v>4166.666666666667</v>
      </c>
      <c r="BP1938" s="141" cm="1">
        <f t="array" ref="BP1938">INDEX($K:$P,ROW(),MATCH(BP$3,$K$2:$P$2,0))/12</f>
        <v>4166.666666666667</v>
      </c>
      <c r="BQ1938" s="141" cm="1">
        <f t="array" ref="BQ1938">INDEX($K:$P,ROW(),MATCH(BQ$3,$K$2:$P$2,0))/12</f>
        <v>4166.666666666667</v>
      </c>
      <c r="BR1938" s="141" cm="1">
        <f t="array" ref="BR1938">INDEX($K:$P,ROW(),MATCH(BR$3,$K$2:$P$2,0))/12</f>
        <v>4166.666666666667</v>
      </c>
      <c r="BS1938" s="141" cm="1">
        <f t="array" ref="BS1938">INDEX($K:$P,ROW(),MATCH(BS$3,$K$2:$P$2,0))/12</f>
        <v>4166.666666666667</v>
      </c>
      <c r="BT1938" s="141" cm="1">
        <f t="array" ref="BT1938">INDEX($K:$P,ROW(),MATCH(BT$3,$K$2:$P$2,0))/12</f>
        <v>4166.666666666667</v>
      </c>
      <c r="BU1938" s="141" cm="1">
        <f t="array" ref="BU1938">INDEX($K:$P,ROW(),MATCH(BU$3,$K$2:$P$2,0))/12</f>
        <v>4166.666666666667</v>
      </c>
      <c r="BV1938" s="141" cm="1">
        <f t="array" ref="BV1938">INDEX($K:$P,ROW(),MATCH(BV$3,$K$2:$P$2,0))/12</f>
        <v>4166.666666666667</v>
      </c>
      <c r="BW1938" s="141" cm="1">
        <f t="array" ref="BW1938">INDEX($K:$P,ROW(),MATCH(BW$3,$K$2:$P$2,0))/12</f>
        <v>4166.666666666667</v>
      </c>
      <c r="BX1938" s="141" cm="1">
        <f t="array" ref="BX1938">INDEX($K:$P,ROW(),MATCH(BX$3,$K$2:$P$2,0))/12</f>
        <v>4166.666666666667</v>
      </c>
      <c r="BY1938" s="141" cm="1">
        <f t="array" ref="BY1938">INDEX($K:$P,ROW(),MATCH(BY$3,$K$2:$P$2,0))/12</f>
        <v>4166.666666666667</v>
      </c>
      <c r="BZ1938" s="141" cm="1">
        <f t="array" ref="BZ1938">INDEX($K:$P,ROW(),MATCH(BZ$3,$K$2:$P$2,0))/12</f>
        <v>4166.666666666667</v>
      </c>
      <c r="CA1938" s="141" cm="1">
        <f t="array" ref="CA1938">INDEX($K:$P,ROW(),MATCH(CA$3,$K$2:$P$2,0))/12</f>
        <v>4166.666666666667</v>
      </c>
      <c r="CB1938" s="141" cm="1">
        <f t="array" ref="CB1938">INDEX($K:$P,ROW(),MATCH(CB$3,$K$2:$P$2,0))/12</f>
        <v>4166.666666666667</v>
      </c>
      <c r="CC1938" s="141" cm="1">
        <f t="array" ref="CC1938">INDEX($K:$P,ROW(),MATCH(CC$3,$K$2:$P$2,0))/12</f>
        <v>4166.666666666667</v>
      </c>
      <c r="CD1938" s="141" cm="1">
        <f t="array" ref="CD1938">INDEX($K:$P,ROW(),MATCH(CD$3,$K$2:$P$2,0))/12</f>
        <v>4166.666666666667</v>
      </c>
      <c r="CE1938" s="141" cm="1">
        <f t="array" ref="CE1938">INDEX($K:$P,ROW(),MATCH(CE$3,$K$2:$P$2,0))/12</f>
        <v>4166.666666666667</v>
      </c>
      <c r="CF1938" s="141" cm="1">
        <f t="array" ref="CF1938">INDEX($K:$P,ROW(),MATCH(CF$3,$K$2:$P$2,0))/12</f>
        <v>4166.666666666667</v>
      </c>
      <c r="CG1938" s="141" cm="1">
        <f t="array" ref="CG1938">INDEX($K:$P,ROW(),MATCH(CG$3,$K$2:$P$2,0))/12</f>
        <v>4166.666666666667</v>
      </c>
      <c r="CH1938" s="141" cm="1">
        <f t="array" ref="CH1938">INDEX($K:$P,ROW(),MATCH(CH$3,$K$2:$P$2,0))/12</f>
        <v>4166.666666666667</v>
      </c>
      <c r="CI1938" s="141" cm="1">
        <f t="array" ref="CI1938">INDEX($K:$P,ROW(),MATCH(CI$3,$K$2:$P$2,0))/12</f>
        <v>4166.666666666667</v>
      </c>
      <c r="CJ1938" s="141" cm="1">
        <f t="array" ref="CJ1938">INDEX($K:$P,ROW(),MATCH(CJ$3,$K$2:$P$2,0))/12</f>
        <v>4166.666666666667</v>
      </c>
      <c r="CK1938" s="141" cm="1">
        <f t="array" ref="CK1938">INDEX($K:$P,ROW(),MATCH(CK$3,$K$2:$P$2,0))/12</f>
        <v>4166.666666666667</v>
      </c>
      <c r="CL1938" s="141" cm="1">
        <f t="array" ref="CL1938">INDEX($K:$P,ROW(),MATCH(CL$3,$K$2:$P$2,0))/12</f>
        <v>4166.666666666667</v>
      </c>
    </row>
    <row r="1939" spans="2:90" x14ac:dyDescent="0.4">
      <c r="B1939" s="121" t="str">
        <f>"Expense - "&amp;SUBSTITUTE(B1934,":","")</f>
        <v>Expense - Headcount - revenue driven</v>
      </c>
      <c r="C1939" s="27" t="s">
        <v>203</v>
      </c>
      <c r="D1939" s="27" t="s">
        <v>735</v>
      </c>
      <c r="E1939" s="27" t="s">
        <v>906</v>
      </c>
      <c r="F1939" s="27"/>
      <c r="G1939" s="27"/>
      <c r="H1939" s="27"/>
      <c r="I1939" s="78"/>
      <c r="J1939" s="78"/>
      <c r="K1939" s="63">
        <f ca="1">SUMIF($3:$3,K$2,1939:1939)</f>
        <v>-49999.999999999993</v>
      </c>
      <c r="L1939" s="63">
        <f ca="1">SUMIF($3:$3,L$2,1939:1939)</f>
        <v>-49999.999999999993</v>
      </c>
      <c r="M1939" s="63">
        <f ca="1">SUMIF($3:$3,M$2,1939:1939)</f>
        <v>-49999.999999999993</v>
      </c>
      <c r="N1939" s="63">
        <f ca="1">SUMIF($3:$3,N$2,1939:1939)</f>
        <v>-49999.999999999993</v>
      </c>
      <c r="O1939" s="63">
        <f ca="1">SUMIF($3:$3,O$2,1939:1939)</f>
        <v>-49999.999999999993</v>
      </c>
      <c r="P1939" s="63">
        <f ca="1">SUMIF($3:$3,P$2,1939:1939)</f>
        <v>-49999.999999999993</v>
      </c>
      <c r="R1939" s="33"/>
      <c r="S1939" s="142">
        <f t="shared" ref="S1939" ca="1" si="2174">-S1938*S1937</f>
        <v>-4166.666666666667</v>
      </c>
      <c r="T1939" s="142">
        <f t="shared" ref="T1939:AX1939" ca="1" si="2175">-T1938*T1937</f>
        <v>-4166.666666666667</v>
      </c>
      <c r="U1939" s="142">
        <f t="shared" ca="1" si="2175"/>
        <v>-4166.666666666667</v>
      </c>
      <c r="V1939" s="142">
        <f t="shared" ca="1" si="2175"/>
        <v>-4166.666666666667</v>
      </c>
      <c r="W1939" s="142">
        <f t="shared" ca="1" si="2175"/>
        <v>-4166.666666666667</v>
      </c>
      <c r="X1939" s="142">
        <f t="shared" ca="1" si="2175"/>
        <v>-4166.666666666667</v>
      </c>
      <c r="Y1939" s="142">
        <f t="shared" ca="1" si="2175"/>
        <v>-4166.666666666667</v>
      </c>
      <c r="Z1939" s="142">
        <f t="shared" ca="1" si="2175"/>
        <v>-4166.666666666667</v>
      </c>
      <c r="AA1939" s="142">
        <f t="shared" ca="1" si="2175"/>
        <v>-4166.666666666667</v>
      </c>
      <c r="AB1939" s="142">
        <f t="shared" ca="1" si="2175"/>
        <v>-4166.666666666667</v>
      </c>
      <c r="AC1939" s="142">
        <f t="shared" ca="1" si="2175"/>
        <v>-4166.666666666667</v>
      </c>
      <c r="AD1939" s="142">
        <f t="shared" ca="1" si="2175"/>
        <v>-4166.666666666667</v>
      </c>
      <c r="AE1939" s="142">
        <f t="shared" ca="1" si="2175"/>
        <v>-4166.666666666667</v>
      </c>
      <c r="AF1939" s="142">
        <f t="shared" ca="1" si="2175"/>
        <v>-4166.666666666667</v>
      </c>
      <c r="AG1939" s="142">
        <f t="shared" ca="1" si="2175"/>
        <v>-4166.666666666667</v>
      </c>
      <c r="AH1939" s="142">
        <f t="shared" ca="1" si="2175"/>
        <v>-4166.666666666667</v>
      </c>
      <c r="AI1939" s="142">
        <f t="shared" ca="1" si="2175"/>
        <v>-4166.666666666667</v>
      </c>
      <c r="AJ1939" s="142">
        <f t="shared" ca="1" si="2175"/>
        <v>-4166.666666666667</v>
      </c>
      <c r="AK1939" s="142">
        <f t="shared" ca="1" si="2175"/>
        <v>-4166.666666666667</v>
      </c>
      <c r="AL1939" s="142">
        <f t="shared" ca="1" si="2175"/>
        <v>-4166.666666666667</v>
      </c>
      <c r="AM1939" s="142">
        <f t="shared" ca="1" si="2175"/>
        <v>-4166.666666666667</v>
      </c>
      <c r="AN1939" s="142">
        <f t="shared" ca="1" si="2175"/>
        <v>-4166.666666666667</v>
      </c>
      <c r="AO1939" s="142">
        <f t="shared" ca="1" si="2175"/>
        <v>-4166.666666666667</v>
      </c>
      <c r="AP1939" s="142">
        <f t="shared" ca="1" si="2175"/>
        <v>-4166.666666666667</v>
      </c>
      <c r="AQ1939" s="142">
        <f t="shared" ca="1" si="2175"/>
        <v>-4166.666666666667</v>
      </c>
      <c r="AR1939" s="142">
        <f t="shared" ca="1" si="2175"/>
        <v>-4166.666666666667</v>
      </c>
      <c r="AS1939" s="142">
        <f t="shared" ca="1" si="2175"/>
        <v>-4166.666666666667</v>
      </c>
      <c r="AT1939" s="142">
        <f t="shared" ca="1" si="2175"/>
        <v>-4166.666666666667</v>
      </c>
      <c r="AU1939" s="142">
        <f t="shared" ca="1" si="2175"/>
        <v>-4166.666666666667</v>
      </c>
      <c r="AV1939" s="142">
        <f t="shared" ca="1" si="2175"/>
        <v>-4166.666666666667</v>
      </c>
      <c r="AW1939" s="142">
        <f t="shared" ca="1" si="2175"/>
        <v>-4166.666666666667</v>
      </c>
      <c r="AX1939" s="142">
        <f t="shared" ca="1" si="2175"/>
        <v>-4166.666666666667</v>
      </c>
      <c r="AY1939" s="142">
        <f t="shared" ref="AY1939:CD1939" ca="1" si="2176">-AY1938*AY1937</f>
        <v>-4166.666666666667</v>
      </c>
      <c r="AZ1939" s="142">
        <f t="shared" ca="1" si="2176"/>
        <v>-4166.666666666667</v>
      </c>
      <c r="BA1939" s="142">
        <f t="shared" ca="1" si="2176"/>
        <v>-4166.666666666667</v>
      </c>
      <c r="BB1939" s="142">
        <f t="shared" ca="1" si="2176"/>
        <v>-4166.666666666667</v>
      </c>
      <c r="BC1939" s="142">
        <f t="shared" ca="1" si="2176"/>
        <v>-4166.666666666667</v>
      </c>
      <c r="BD1939" s="142">
        <f t="shared" ca="1" si="2176"/>
        <v>-4166.666666666667</v>
      </c>
      <c r="BE1939" s="142">
        <f t="shared" ca="1" si="2176"/>
        <v>-4166.666666666667</v>
      </c>
      <c r="BF1939" s="142">
        <f t="shared" ca="1" si="2176"/>
        <v>-4166.666666666667</v>
      </c>
      <c r="BG1939" s="142">
        <f t="shared" ca="1" si="2176"/>
        <v>-4166.666666666667</v>
      </c>
      <c r="BH1939" s="142">
        <f t="shared" ca="1" si="2176"/>
        <v>-4166.666666666667</v>
      </c>
      <c r="BI1939" s="142">
        <f t="shared" ca="1" si="2176"/>
        <v>-4166.666666666667</v>
      </c>
      <c r="BJ1939" s="142">
        <f t="shared" ca="1" si="2176"/>
        <v>-4166.666666666667</v>
      </c>
      <c r="BK1939" s="142">
        <f t="shared" ca="1" si="2176"/>
        <v>-4166.666666666667</v>
      </c>
      <c r="BL1939" s="142">
        <f t="shared" ca="1" si="2176"/>
        <v>-4166.666666666667</v>
      </c>
      <c r="BM1939" s="142">
        <f t="shared" ca="1" si="2176"/>
        <v>-4166.666666666667</v>
      </c>
      <c r="BN1939" s="142">
        <f t="shared" ca="1" si="2176"/>
        <v>-4166.666666666667</v>
      </c>
      <c r="BO1939" s="142">
        <f t="shared" ca="1" si="2176"/>
        <v>-4166.666666666667</v>
      </c>
      <c r="BP1939" s="142">
        <f t="shared" ca="1" si="2176"/>
        <v>-4166.666666666667</v>
      </c>
      <c r="BQ1939" s="142">
        <f t="shared" ca="1" si="2176"/>
        <v>-4166.666666666667</v>
      </c>
      <c r="BR1939" s="142">
        <f t="shared" ca="1" si="2176"/>
        <v>-4166.666666666667</v>
      </c>
      <c r="BS1939" s="142">
        <f t="shared" ca="1" si="2176"/>
        <v>-4166.666666666667</v>
      </c>
      <c r="BT1939" s="142">
        <f t="shared" ca="1" si="2176"/>
        <v>-4166.666666666667</v>
      </c>
      <c r="BU1939" s="142">
        <f t="shared" ca="1" si="2176"/>
        <v>-4166.666666666667</v>
      </c>
      <c r="BV1939" s="142">
        <f t="shared" ca="1" si="2176"/>
        <v>-4166.666666666667</v>
      </c>
      <c r="BW1939" s="142">
        <f t="shared" ca="1" si="2176"/>
        <v>-4166.666666666667</v>
      </c>
      <c r="BX1939" s="142">
        <f t="shared" ca="1" si="2176"/>
        <v>-4166.666666666667</v>
      </c>
      <c r="BY1939" s="142">
        <f t="shared" ca="1" si="2176"/>
        <v>-4166.666666666667</v>
      </c>
      <c r="BZ1939" s="142">
        <f t="shared" ca="1" si="2176"/>
        <v>-4166.666666666667</v>
      </c>
      <c r="CA1939" s="142">
        <f t="shared" ca="1" si="2176"/>
        <v>-4166.666666666667</v>
      </c>
      <c r="CB1939" s="142">
        <f t="shared" ca="1" si="2176"/>
        <v>-4166.666666666667</v>
      </c>
      <c r="CC1939" s="142">
        <f t="shared" ca="1" si="2176"/>
        <v>-4166.666666666667</v>
      </c>
      <c r="CD1939" s="142">
        <f t="shared" ca="1" si="2176"/>
        <v>-4166.666666666667</v>
      </c>
      <c r="CE1939" s="142">
        <f t="shared" ref="CE1939:CK1939" ca="1" si="2177">-CE1938*CE1937</f>
        <v>-4166.666666666667</v>
      </c>
      <c r="CF1939" s="142">
        <f t="shared" ca="1" si="2177"/>
        <v>-4166.666666666667</v>
      </c>
      <c r="CG1939" s="142">
        <f t="shared" ca="1" si="2177"/>
        <v>-4166.666666666667</v>
      </c>
      <c r="CH1939" s="142">
        <f t="shared" ca="1" si="2177"/>
        <v>-4166.666666666667</v>
      </c>
      <c r="CI1939" s="142">
        <f t="shared" ca="1" si="2177"/>
        <v>-4166.666666666667</v>
      </c>
      <c r="CJ1939" s="142">
        <f t="shared" ca="1" si="2177"/>
        <v>-4166.666666666667</v>
      </c>
      <c r="CK1939" s="142">
        <f t="shared" ca="1" si="2177"/>
        <v>-4166.666666666667</v>
      </c>
      <c r="CL1939" s="142">
        <f t="shared" ref="CL1939" ca="1" si="2178">-CL1938*CL1937</f>
        <v>-4166.666666666667</v>
      </c>
    </row>
    <row r="1940" spans="2:90" x14ac:dyDescent="0.4">
      <c r="D1940" t="s">
        <v>735</v>
      </c>
      <c r="E1940" t="s">
        <v>906</v>
      </c>
      <c r="G1940" t="s">
        <v>244</v>
      </c>
      <c r="S1940" s="72"/>
      <c r="T1940" s="72"/>
      <c r="U1940" s="72"/>
      <c r="V1940" s="72"/>
      <c r="W1940" s="72"/>
      <c r="X1940" s="72"/>
      <c r="Y1940" s="72"/>
      <c r="Z1940" s="72"/>
      <c r="AA1940" s="72"/>
      <c r="AB1940" s="72"/>
      <c r="AC1940" s="72"/>
      <c r="AD1940" s="72"/>
      <c r="AE1940" s="72"/>
      <c r="AF1940" s="72"/>
      <c r="AG1940" s="72"/>
      <c r="AH1940" s="72"/>
      <c r="AI1940" s="72"/>
      <c r="AJ1940" s="72"/>
      <c r="AK1940" s="72"/>
      <c r="AL1940" s="72"/>
      <c r="AM1940" s="72"/>
      <c r="AN1940" s="72"/>
      <c r="AO1940" s="72"/>
      <c r="AP1940" s="72"/>
      <c r="AQ1940" s="72"/>
      <c r="AR1940" s="72"/>
      <c r="AS1940" s="72"/>
      <c r="AT1940" s="72"/>
      <c r="AU1940" s="72"/>
      <c r="AV1940" s="72"/>
      <c r="AW1940" s="72"/>
      <c r="AX1940" s="72"/>
      <c r="AY1940" s="72"/>
      <c r="AZ1940" s="72"/>
      <c r="BA1940" s="72"/>
      <c r="BB1940" s="72"/>
      <c r="BC1940" s="72"/>
      <c r="BD1940" s="72"/>
      <c r="BE1940" s="72"/>
      <c r="BF1940" s="72"/>
      <c r="BG1940" s="72"/>
      <c r="BH1940" s="72"/>
      <c r="BI1940" s="72"/>
      <c r="BJ1940" s="72"/>
      <c r="BK1940" s="72"/>
      <c r="BL1940" s="72"/>
      <c r="BM1940" s="72"/>
      <c r="BN1940" s="72"/>
      <c r="BO1940" s="72"/>
      <c r="BP1940" s="72"/>
      <c r="BQ1940" s="72"/>
      <c r="BR1940" s="72"/>
      <c r="BS1940" s="72"/>
      <c r="BT1940" s="72"/>
      <c r="BU1940" s="72"/>
      <c r="BV1940" s="72"/>
      <c r="BW1940" s="72"/>
      <c r="BX1940" s="72"/>
      <c r="BY1940" s="72"/>
      <c r="BZ1940" s="72"/>
      <c r="CA1940" s="72"/>
      <c r="CB1940" s="72"/>
      <c r="CC1940" s="72"/>
      <c r="CD1940" s="72"/>
      <c r="CE1940" s="72"/>
      <c r="CF1940" s="72"/>
      <c r="CG1940" s="72"/>
      <c r="CH1940" s="72"/>
      <c r="CI1940" s="72"/>
      <c r="CJ1940" s="72"/>
      <c r="CK1940" s="72"/>
      <c r="CL1940" s="72"/>
    </row>
    <row r="1941" spans="2:90" x14ac:dyDescent="0.4">
      <c r="B1941" s="130" t="str">
        <f>B1926</f>
        <v>(Primary label)</v>
      </c>
      <c r="C1941" s="27"/>
      <c r="D1941" s="27" t="s">
        <v>735</v>
      </c>
      <c r="E1941" s="27" t="s">
        <v>906</v>
      </c>
      <c r="F1941" s="27"/>
      <c r="G1941" s="27" t="s">
        <v>330</v>
      </c>
      <c r="H1941" s="27"/>
      <c r="I1941" s="78"/>
      <c r="J1941" s="78"/>
      <c r="K1941" s="33"/>
      <c r="L1941" s="33"/>
      <c r="M1941" s="33"/>
      <c r="N1941" s="33"/>
      <c r="O1941" s="33"/>
      <c r="P1941" s="33"/>
      <c r="R1941" s="33"/>
      <c r="S1941" s="77"/>
      <c r="T1941" s="77"/>
      <c r="U1941" s="77"/>
      <c r="V1941" s="77"/>
      <c r="W1941" s="77"/>
      <c r="X1941" s="77"/>
      <c r="Y1941" s="77"/>
      <c r="Z1941" s="77"/>
      <c r="AA1941" s="77"/>
      <c r="AB1941" s="77"/>
      <c r="AC1941" s="77"/>
      <c r="AD1941" s="77"/>
      <c r="AE1941" s="77"/>
      <c r="AF1941" s="77"/>
      <c r="AG1941" s="77"/>
      <c r="AH1941" s="77"/>
      <c r="AI1941" s="77"/>
      <c r="AJ1941" s="77"/>
      <c r="AK1941" s="77"/>
      <c r="AL1941" s="77"/>
      <c r="AM1941" s="77"/>
      <c r="AN1941" s="77"/>
      <c r="AO1941" s="77"/>
      <c r="AP1941" s="77"/>
      <c r="AQ1941" s="77"/>
      <c r="AR1941" s="77"/>
      <c r="AS1941" s="77"/>
      <c r="AT1941" s="77"/>
      <c r="AU1941" s="77"/>
      <c r="AV1941" s="77"/>
      <c r="AW1941" s="77"/>
      <c r="AX1941" s="77"/>
      <c r="AY1941" s="77"/>
      <c r="AZ1941" s="77"/>
      <c r="BA1941" s="77"/>
      <c r="BB1941" s="77"/>
      <c r="BC1941" s="77"/>
      <c r="BD1941" s="77"/>
      <c r="BE1941" s="77"/>
      <c r="BF1941" s="77"/>
      <c r="BG1941" s="77"/>
      <c r="BH1941" s="77"/>
      <c r="BI1941" s="77"/>
      <c r="BJ1941" s="77"/>
      <c r="BK1941" s="77"/>
      <c r="BL1941" s="77"/>
      <c r="BM1941" s="77"/>
      <c r="BN1941" s="77"/>
      <c r="BO1941" s="77"/>
      <c r="BP1941" s="77"/>
      <c r="BQ1941" s="77"/>
      <c r="BR1941" s="77"/>
      <c r="BS1941" s="77"/>
      <c r="BT1941" s="77"/>
      <c r="BU1941" s="77"/>
      <c r="BV1941" s="77"/>
      <c r="BW1941" s="77"/>
      <c r="BX1941" s="77"/>
      <c r="BY1941" s="77"/>
      <c r="BZ1941" s="77"/>
      <c r="CA1941" s="77"/>
      <c r="CB1941" s="77"/>
      <c r="CC1941" s="77"/>
      <c r="CD1941" s="77"/>
      <c r="CE1941" s="77"/>
      <c r="CF1941" s="77"/>
      <c r="CG1941" s="77"/>
      <c r="CH1941" s="77"/>
      <c r="CI1941" s="77"/>
      <c r="CJ1941" s="77"/>
      <c r="CK1941" s="77"/>
      <c r="CL1941" s="77"/>
    </row>
    <row r="1942" spans="2:90" x14ac:dyDescent="0.4">
      <c r="B1942" s="130" t="str">
        <f>B1927</f>
        <v>primary unit</v>
      </c>
      <c r="C1942" s="12"/>
      <c r="D1942" s="12" t="s">
        <v>735</v>
      </c>
      <c r="E1942" s="12" t="s">
        <v>906</v>
      </c>
      <c r="F1942" s="12"/>
      <c r="G1942" s="12" t="s">
        <v>330</v>
      </c>
      <c r="H1942" s="12"/>
      <c r="I1942" s="60"/>
      <c r="J1942" s="60"/>
      <c r="K1942" s="21"/>
      <c r="L1942" s="21"/>
      <c r="M1942" s="21"/>
      <c r="N1942" s="21"/>
      <c r="O1942" s="21"/>
      <c r="P1942" s="21"/>
      <c r="R1942" s="20"/>
      <c r="S1942" s="144"/>
      <c r="T1942" s="144"/>
      <c r="U1942" s="144"/>
      <c r="V1942" s="144"/>
      <c r="W1942" s="144"/>
      <c r="X1942" s="144"/>
      <c r="Y1942" s="144"/>
      <c r="Z1942" s="144"/>
      <c r="AA1942" s="144"/>
      <c r="AB1942" s="144"/>
      <c r="AC1942" s="144"/>
      <c r="AD1942" s="144"/>
      <c r="AE1942" s="144"/>
      <c r="AF1942" s="144"/>
      <c r="AG1942" s="144"/>
      <c r="AH1942" s="144"/>
      <c r="AI1942" s="144"/>
      <c r="AJ1942" s="144"/>
      <c r="AK1942" s="144"/>
      <c r="AL1942" s="144"/>
      <c r="AM1942" s="144"/>
      <c r="AN1942" s="144"/>
      <c r="AO1942" s="144"/>
      <c r="AP1942" s="144"/>
      <c r="AQ1942" s="144"/>
      <c r="AR1942" s="144"/>
      <c r="AS1942" s="144"/>
      <c r="AT1942" s="144"/>
      <c r="AU1942" s="144"/>
      <c r="AV1942" s="144"/>
      <c r="AW1942" s="144"/>
      <c r="AX1942" s="144"/>
      <c r="AY1942" s="144"/>
      <c r="AZ1942" s="144"/>
      <c r="BA1942" s="144"/>
      <c r="BB1942" s="144"/>
      <c r="BC1942" s="144"/>
      <c r="BD1942" s="144"/>
      <c r="BE1942" s="144"/>
      <c r="BF1942" s="144"/>
      <c r="BG1942" s="144"/>
      <c r="BH1942" s="144"/>
      <c r="BI1942" s="144"/>
      <c r="BJ1942" s="144"/>
      <c r="BK1942" s="144"/>
      <c r="BL1942" s="144"/>
      <c r="BM1942" s="144"/>
      <c r="BN1942" s="144"/>
      <c r="BO1942" s="144"/>
      <c r="BP1942" s="144"/>
      <c r="BQ1942" s="144"/>
      <c r="BR1942" s="144"/>
      <c r="BS1942" s="144"/>
      <c r="BT1942" s="144"/>
      <c r="BU1942" s="144"/>
      <c r="BV1942" s="144"/>
      <c r="BW1942" s="144"/>
      <c r="BX1942" s="144"/>
      <c r="BY1942" s="144"/>
      <c r="BZ1942" s="144"/>
      <c r="CA1942" s="144"/>
      <c r="CB1942" s="144"/>
      <c r="CC1942" s="144"/>
      <c r="CD1942" s="144"/>
      <c r="CE1942" s="144"/>
      <c r="CF1942" s="144"/>
      <c r="CG1942" s="144"/>
      <c r="CH1942" s="144"/>
      <c r="CI1942" s="144"/>
      <c r="CJ1942" s="144"/>
      <c r="CK1942" s="144"/>
      <c r="CL1942" s="144"/>
    </row>
    <row r="1943" spans="2:90" x14ac:dyDescent="0.4">
      <c r="B1943" s="130" t="str">
        <f>B1928</f>
        <v>Primary revenue driver</v>
      </c>
      <c r="D1943" t="s">
        <v>735</v>
      </c>
      <c r="E1943" t="s">
        <v>906</v>
      </c>
      <c r="G1943" t="s">
        <v>330</v>
      </c>
      <c r="K1943" s="53"/>
      <c r="L1943" s="53"/>
      <c r="M1943" s="53"/>
      <c r="N1943" s="53"/>
      <c r="O1943" s="53"/>
      <c r="P1943" s="53"/>
      <c r="R1943" s="24"/>
      <c r="S1943" s="172" t="str">
        <f t="shared" ref="S1943" si="2179">S1928</f>
        <v>S$12</v>
      </c>
      <c r="T1943" s="172" t="str">
        <f t="shared" ref="T1943:AX1943" si="2180">T1928</f>
        <v>T$12</v>
      </c>
      <c r="U1943" s="172" t="str">
        <f t="shared" si="2180"/>
        <v>U$12</v>
      </c>
      <c r="V1943" s="172" t="str">
        <f t="shared" si="2180"/>
        <v>V$12</v>
      </c>
      <c r="W1943" s="172" t="str">
        <f t="shared" si="2180"/>
        <v>W$12</v>
      </c>
      <c r="X1943" s="172" t="str">
        <f t="shared" si="2180"/>
        <v>X$12</v>
      </c>
      <c r="Y1943" s="172" t="str">
        <f t="shared" si="2180"/>
        <v>Y$12</v>
      </c>
      <c r="Z1943" s="172" t="str">
        <f t="shared" si="2180"/>
        <v>Z$12</v>
      </c>
      <c r="AA1943" s="172" t="str">
        <f t="shared" si="2180"/>
        <v>AA$12</v>
      </c>
      <c r="AB1943" s="172" t="str">
        <f t="shared" si="2180"/>
        <v>AB$12</v>
      </c>
      <c r="AC1943" s="172" t="str">
        <f t="shared" si="2180"/>
        <v>AC$12</v>
      </c>
      <c r="AD1943" s="172" t="str">
        <f t="shared" si="2180"/>
        <v>AD$12</v>
      </c>
      <c r="AE1943" s="172" t="str">
        <f t="shared" si="2180"/>
        <v>AE$12</v>
      </c>
      <c r="AF1943" s="172" t="str">
        <f t="shared" si="2180"/>
        <v>AF$12</v>
      </c>
      <c r="AG1943" s="172" t="str">
        <f t="shared" si="2180"/>
        <v>AG$12</v>
      </c>
      <c r="AH1943" s="172" t="str">
        <f t="shared" si="2180"/>
        <v>AH$12</v>
      </c>
      <c r="AI1943" s="172" t="str">
        <f t="shared" si="2180"/>
        <v>AI$12</v>
      </c>
      <c r="AJ1943" s="172" t="str">
        <f t="shared" si="2180"/>
        <v>AJ$12</v>
      </c>
      <c r="AK1943" s="172" t="str">
        <f t="shared" si="2180"/>
        <v>AK$12</v>
      </c>
      <c r="AL1943" s="172" t="str">
        <f t="shared" si="2180"/>
        <v>AL$12</v>
      </c>
      <c r="AM1943" s="172" t="str">
        <f t="shared" si="2180"/>
        <v>AM$12</v>
      </c>
      <c r="AN1943" s="172" t="str">
        <f t="shared" si="2180"/>
        <v>AN$12</v>
      </c>
      <c r="AO1943" s="172" t="str">
        <f t="shared" si="2180"/>
        <v>AO$12</v>
      </c>
      <c r="AP1943" s="172" t="str">
        <f t="shared" si="2180"/>
        <v>AP$12</v>
      </c>
      <c r="AQ1943" s="172" t="str">
        <f t="shared" si="2180"/>
        <v>AQ$12</v>
      </c>
      <c r="AR1943" s="172" t="str">
        <f t="shared" si="2180"/>
        <v>AR$12</v>
      </c>
      <c r="AS1943" s="172" t="str">
        <f t="shared" si="2180"/>
        <v>AS$12</v>
      </c>
      <c r="AT1943" s="172" t="str">
        <f t="shared" si="2180"/>
        <v>AT$12</v>
      </c>
      <c r="AU1943" s="172" t="str">
        <f t="shared" si="2180"/>
        <v>AU$12</v>
      </c>
      <c r="AV1943" s="172" t="str">
        <f t="shared" si="2180"/>
        <v>AV$12</v>
      </c>
      <c r="AW1943" s="172" t="str">
        <f t="shared" si="2180"/>
        <v>AW$12</v>
      </c>
      <c r="AX1943" s="172" t="str">
        <f t="shared" si="2180"/>
        <v>AX$12</v>
      </c>
      <c r="AY1943" s="172" t="str">
        <f t="shared" ref="AY1943:CD1943" si="2181">AY1928</f>
        <v>AY$12</v>
      </c>
      <c r="AZ1943" s="172" t="str">
        <f t="shared" si="2181"/>
        <v>AZ$12</v>
      </c>
      <c r="BA1943" s="172" t="str">
        <f t="shared" si="2181"/>
        <v>BA$12</v>
      </c>
      <c r="BB1943" s="172" t="str">
        <f t="shared" si="2181"/>
        <v>BB$12</v>
      </c>
      <c r="BC1943" s="172" t="str">
        <f t="shared" si="2181"/>
        <v>BC$12</v>
      </c>
      <c r="BD1943" s="172" t="str">
        <f t="shared" si="2181"/>
        <v>BD$12</v>
      </c>
      <c r="BE1943" s="172" t="str">
        <f t="shared" si="2181"/>
        <v>BE$12</v>
      </c>
      <c r="BF1943" s="172" t="str">
        <f t="shared" si="2181"/>
        <v>BF$12</v>
      </c>
      <c r="BG1943" s="172" t="str">
        <f t="shared" si="2181"/>
        <v>BG$12</v>
      </c>
      <c r="BH1943" s="172" t="str">
        <f t="shared" si="2181"/>
        <v>BH$12</v>
      </c>
      <c r="BI1943" s="172" t="str">
        <f t="shared" si="2181"/>
        <v>BI$12</v>
      </c>
      <c r="BJ1943" s="172" t="str">
        <f t="shared" si="2181"/>
        <v>BJ$12</v>
      </c>
      <c r="BK1943" s="172" t="str">
        <f t="shared" si="2181"/>
        <v>BK$12</v>
      </c>
      <c r="BL1943" s="172" t="str">
        <f t="shared" si="2181"/>
        <v>BL$12</v>
      </c>
      <c r="BM1943" s="172" t="str">
        <f t="shared" si="2181"/>
        <v>BM$12</v>
      </c>
      <c r="BN1943" s="172" t="str">
        <f t="shared" si="2181"/>
        <v>BN$12</v>
      </c>
      <c r="BO1943" s="172" t="str">
        <f t="shared" si="2181"/>
        <v>BO$12</v>
      </c>
      <c r="BP1943" s="172" t="str">
        <f t="shared" si="2181"/>
        <v>BP$12</v>
      </c>
      <c r="BQ1943" s="172" t="str">
        <f t="shared" si="2181"/>
        <v>BQ$12</v>
      </c>
      <c r="BR1943" s="172" t="str">
        <f t="shared" si="2181"/>
        <v>BR$12</v>
      </c>
      <c r="BS1943" s="172" t="str">
        <f t="shared" si="2181"/>
        <v>BS$12</v>
      </c>
      <c r="BT1943" s="172" t="str">
        <f t="shared" si="2181"/>
        <v>BT$12</v>
      </c>
      <c r="BU1943" s="172" t="str">
        <f t="shared" si="2181"/>
        <v>BU$12</v>
      </c>
      <c r="BV1943" s="172" t="str">
        <f t="shared" si="2181"/>
        <v>BV$12</v>
      </c>
      <c r="BW1943" s="172" t="str">
        <f t="shared" si="2181"/>
        <v>BW$12</v>
      </c>
      <c r="BX1943" s="172" t="str">
        <f t="shared" si="2181"/>
        <v>BX$12</v>
      </c>
      <c r="BY1943" s="172" t="str">
        <f t="shared" si="2181"/>
        <v>BY$12</v>
      </c>
      <c r="BZ1943" s="172" t="str">
        <f t="shared" si="2181"/>
        <v>BZ$12</v>
      </c>
      <c r="CA1943" s="172" t="str">
        <f t="shared" si="2181"/>
        <v>CA$12</v>
      </c>
      <c r="CB1943" s="172" t="str">
        <f t="shared" si="2181"/>
        <v>CB$12</v>
      </c>
      <c r="CC1943" s="172" t="str">
        <f t="shared" si="2181"/>
        <v>CC$12</v>
      </c>
      <c r="CD1943" s="172" t="str">
        <f t="shared" si="2181"/>
        <v>CD$12</v>
      </c>
      <c r="CE1943" s="172" t="str">
        <f t="shared" ref="CE1943:CK1943" si="2182">CE1928</f>
        <v>CE$12</v>
      </c>
      <c r="CF1943" s="172" t="str">
        <f t="shared" si="2182"/>
        <v>CF$12</v>
      </c>
      <c r="CG1943" s="172" t="str">
        <f t="shared" si="2182"/>
        <v>CG$12</v>
      </c>
      <c r="CH1943" s="172" t="str">
        <f t="shared" si="2182"/>
        <v>CH$12</v>
      </c>
      <c r="CI1943" s="172" t="str">
        <f t="shared" si="2182"/>
        <v>CI$12</v>
      </c>
      <c r="CJ1943" s="172" t="str">
        <f t="shared" si="2182"/>
        <v>CJ$12</v>
      </c>
      <c r="CK1943" s="172" t="str">
        <f t="shared" si="2182"/>
        <v>CK$12</v>
      </c>
      <c r="CL1943" s="172" t="str">
        <f t="shared" ref="CL1943" si="2183">CL1928</f>
        <v>CL$12</v>
      </c>
    </row>
    <row r="1944" spans="2:90" x14ac:dyDescent="0.4">
      <c r="B1944" s="130" t="str">
        <f>B1929</f>
        <v>Primary volume driver</v>
      </c>
      <c r="C1944" s="12"/>
      <c r="D1944" s="12" t="s">
        <v>735</v>
      </c>
      <c r="E1944" s="12" t="s">
        <v>906</v>
      </c>
      <c r="F1944" s="12"/>
      <c r="G1944" s="12" t="s">
        <v>330</v>
      </c>
      <c r="H1944" s="12"/>
      <c r="I1944" s="60"/>
      <c r="J1944" s="60"/>
      <c r="K1944" s="15"/>
      <c r="L1944" s="15"/>
      <c r="M1944" s="15"/>
      <c r="N1944" s="15"/>
      <c r="O1944" s="15"/>
      <c r="P1944" s="15"/>
      <c r="R1944" s="15"/>
      <c r="S1944" s="172" t="str">
        <f t="shared" ref="S1944" si="2184">S1929</f>
        <v>S$13</v>
      </c>
      <c r="T1944" s="172" t="str">
        <f t="shared" ref="T1944:AX1944" si="2185">T1929</f>
        <v>T$13</v>
      </c>
      <c r="U1944" s="172" t="str">
        <f t="shared" si="2185"/>
        <v>U$13</v>
      </c>
      <c r="V1944" s="172" t="str">
        <f t="shared" si="2185"/>
        <v>V$13</v>
      </c>
      <c r="W1944" s="172" t="str">
        <f t="shared" si="2185"/>
        <v>W$13</v>
      </c>
      <c r="X1944" s="172" t="str">
        <f t="shared" si="2185"/>
        <v>X$13</v>
      </c>
      <c r="Y1944" s="172" t="str">
        <f t="shared" si="2185"/>
        <v>Y$13</v>
      </c>
      <c r="Z1944" s="172" t="str">
        <f t="shared" si="2185"/>
        <v>Z$13</v>
      </c>
      <c r="AA1944" s="172" t="str">
        <f t="shared" si="2185"/>
        <v>AA$13</v>
      </c>
      <c r="AB1944" s="172" t="str">
        <f t="shared" si="2185"/>
        <v>AB$13</v>
      </c>
      <c r="AC1944" s="172" t="str">
        <f t="shared" si="2185"/>
        <v>AC$13</v>
      </c>
      <c r="AD1944" s="172" t="str">
        <f t="shared" si="2185"/>
        <v>AD$13</v>
      </c>
      <c r="AE1944" s="172" t="str">
        <f t="shared" si="2185"/>
        <v>AE$13</v>
      </c>
      <c r="AF1944" s="172" t="str">
        <f t="shared" si="2185"/>
        <v>AF$13</v>
      </c>
      <c r="AG1944" s="172" t="str">
        <f t="shared" si="2185"/>
        <v>AG$13</v>
      </c>
      <c r="AH1944" s="172" t="str">
        <f t="shared" si="2185"/>
        <v>AH$13</v>
      </c>
      <c r="AI1944" s="172" t="str">
        <f t="shared" si="2185"/>
        <v>AI$13</v>
      </c>
      <c r="AJ1944" s="172" t="str">
        <f t="shared" si="2185"/>
        <v>AJ$13</v>
      </c>
      <c r="AK1944" s="172" t="str">
        <f t="shared" si="2185"/>
        <v>AK$13</v>
      </c>
      <c r="AL1944" s="172" t="str">
        <f t="shared" si="2185"/>
        <v>AL$13</v>
      </c>
      <c r="AM1944" s="172" t="str">
        <f t="shared" si="2185"/>
        <v>AM$13</v>
      </c>
      <c r="AN1944" s="172" t="str">
        <f t="shared" si="2185"/>
        <v>AN$13</v>
      </c>
      <c r="AO1944" s="172" t="str">
        <f t="shared" si="2185"/>
        <v>AO$13</v>
      </c>
      <c r="AP1944" s="172" t="str">
        <f t="shared" si="2185"/>
        <v>AP$13</v>
      </c>
      <c r="AQ1944" s="172" t="str">
        <f t="shared" si="2185"/>
        <v>AQ$13</v>
      </c>
      <c r="AR1944" s="172" t="str">
        <f t="shared" si="2185"/>
        <v>AR$13</v>
      </c>
      <c r="AS1944" s="172" t="str">
        <f t="shared" si="2185"/>
        <v>AS$13</v>
      </c>
      <c r="AT1944" s="172" t="str">
        <f t="shared" si="2185"/>
        <v>AT$13</v>
      </c>
      <c r="AU1944" s="172" t="str">
        <f t="shared" si="2185"/>
        <v>AU$13</v>
      </c>
      <c r="AV1944" s="172" t="str">
        <f t="shared" si="2185"/>
        <v>AV$13</v>
      </c>
      <c r="AW1944" s="172" t="str">
        <f t="shared" si="2185"/>
        <v>AW$13</v>
      </c>
      <c r="AX1944" s="172" t="str">
        <f t="shared" si="2185"/>
        <v>AX$13</v>
      </c>
      <c r="AY1944" s="172" t="str">
        <f t="shared" ref="AY1944:CD1944" si="2186">AY1929</f>
        <v>AY$13</v>
      </c>
      <c r="AZ1944" s="172" t="str">
        <f t="shared" si="2186"/>
        <v>AZ$13</v>
      </c>
      <c r="BA1944" s="172" t="str">
        <f t="shared" si="2186"/>
        <v>BA$13</v>
      </c>
      <c r="BB1944" s="172" t="str">
        <f t="shared" si="2186"/>
        <v>BB$13</v>
      </c>
      <c r="BC1944" s="172" t="str">
        <f t="shared" si="2186"/>
        <v>BC$13</v>
      </c>
      <c r="BD1944" s="172" t="str">
        <f t="shared" si="2186"/>
        <v>BD$13</v>
      </c>
      <c r="BE1944" s="172" t="str">
        <f t="shared" si="2186"/>
        <v>BE$13</v>
      </c>
      <c r="BF1944" s="172" t="str">
        <f t="shared" si="2186"/>
        <v>BF$13</v>
      </c>
      <c r="BG1944" s="172" t="str">
        <f t="shared" si="2186"/>
        <v>BG$13</v>
      </c>
      <c r="BH1944" s="172" t="str">
        <f t="shared" si="2186"/>
        <v>BH$13</v>
      </c>
      <c r="BI1944" s="172" t="str">
        <f t="shared" si="2186"/>
        <v>BI$13</v>
      </c>
      <c r="BJ1944" s="172" t="str">
        <f t="shared" si="2186"/>
        <v>BJ$13</v>
      </c>
      <c r="BK1944" s="172" t="str">
        <f t="shared" si="2186"/>
        <v>BK$13</v>
      </c>
      <c r="BL1944" s="172" t="str">
        <f t="shared" si="2186"/>
        <v>BL$13</v>
      </c>
      <c r="BM1944" s="172" t="str">
        <f t="shared" si="2186"/>
        <v>BM$13</v>
      </c>
      <c r="BN1944" s="172" t="str">
        <f t="shared" si="2186"/>
        <v>BN$13</v>
      </c>
      <c r="BO1944" s="172" t="str">
        <f t="shared" si="2186"/>
        <v>BO$13</v>
      </c>
      <c r="BP1944" s="172" t="str">
        <f t="shared" si="2186"/>
        <v>BP$13</v>
      </c>
      <c r="BQ1944" s="172" t="str">
        <f t="shared" si="2186"/>
        <v>BQ$13</v>
      </c>
      <c r="BR1944" s="172" t="str">
        <f t="shared" si="2186"/>
        <v>BR$13</v>
      </c>
      <c r="BS1944" s="172" t="str">
        <f t="shared" si="2186"/>
        <v>BS$13</v>
      </c>
      <c r="BT1944" s="172" t="str">
        <f t="shared" si="2186"/>
        <v>BT$13</v>
      </c>
      <c r="BU1944" s="172" t="str">
        <f t="shared" si="2186"/>
        <v>BU$13</v>
      </c>
      <c r="BV1944" s="172" t="str">
        <f t="shared" si="2186"/>
        <v>BV$13</v>
      </c>
      <c r="BW1944" s="172" t="str">
        <f t="shared" si="2186"/>
        <v>BW$13</v>
      </c>
      <c r="BX1944" s="172" t="str">
        <f t="shared" si="2186"/>
        <v>BX$13</v>
      </c>
      <c r="BY1944" s="172" t="str">
        <f t="shared" si="2186"/>
        <v>BY$13</v>
      </c>
      <c r="BZ1944" s="172" t="str">
        <f t="shared" si="2186"/>
        <v>BZ$13</v>
      </c>
      <c r="CA1944" s="172" t="str">
        <f t="shared" si="2186"/>
        <v>CA$13</v>
      </c>
      <c r="CB1944" s="172" t="str">
        <f t="shared" si="2186"/>
        <v>CB$13</v>
      </c>
      <c r="CC1944" s="172" t="str">
        <f t="shared" si="2186"/>
        <v>CC$13</v>
      </c>
      <c r="CD1944" s="172" t="str">
        <f t="shared" si="2186"/>
        <v>CD$13</v>
      </c>
      <c r="CE1944" s="172" t="str">
        <f t="shared" ref="CE1944:CK1944" si="2187">CE1929</f>
        <v>CE$13</v>
      </c>
      <c r="CF1944" s="172" t="str">
        <f t="shared" si="2187"/>
        <v>CF$13</v>
      </c>
      <c r="CG1944" s="172" t="str">
        <f t="shared" si="2187"/>
        <v>CG$13</v>
      </c>
      <c r="CH1944" s="172" t="str">
        <f t="shared" si="2187"/>
        <v>CH$13</v>
      </c>
      <c r="CI1944" s="172" t="str">
        <f t="shared" si="2187"/>
        <v>CI$13</v>
      </c>
      <c r="CJ1944" s="172" t="str">
        <f t="shared" si="2187"/>
        <v>CJ$13</v>
      </c>
      <c r="CK1944" s="172" t="str">
        <f t="shared" si="2187"/>
        <v>CK$13</v>
      </c>
      <c r="CL1944" s="172" t="str">
        <f t="shared" ref="CL1944" si="2188">CL1929</f>
        <v>CL$13</v>
      </c>
    </row>
    <row r="1945" spans="2:90" x14ac:dyDescent="0.4">
      <c r="B1945" s="184" t="str">
        <f>B1934</f>
        <v>Headcount - revenue driven:</v>
      </c>
      <c r="C1945" s="12"/>
      <c r="D1945" s="12" t="s">
        <v>735</v>
      </c>
      <c r="E1945" s="12" t="s">
        <v>906</v>
      </c>
      <c r="F1945" s="12"/>
      <c r="G1945" s="12" t="s">
        <v>330</v>
      </c>
      <c r="H1945" s="12"/>
      <c r="I1945" s="60"/>
      <c r="J1945" s="60"/>
      <c r="K1945" s="15"/>
      <c r="L1945" s="15"/>
      <c r="M1945" s="15"/>
      <c r="N1945" s="15"/>
      <c r="O1945" s="15"/>
      <c r="P1945" s="15"/>
      <c r="R1945" s="15"/>
      <c r="S1945" s="172">
        <f t="shared" ref="S1945" si="2189">S1930</f>
        <v>0</v>
      </c>
      <c r="T1945" s="172">
        <f t="shared" ref="T1945:AX1945" si="2190">T1930</f>
        <v>0</v>
      </c>
      <c r="U1945" s="172">
        <f t="shared" si="2190"/>
        <v>0</v>
      </c>
      <c r="V1945" s="172">
        <f t="shared" si="2190"/>
        <v>0</v>
      </c>
      <c r="W1945" s="172">
        <f t="shared" si="2190"/>
        <v>0</v>
      </c>
      <c r="X1945" s="172">
        <f t="shared" si="2190"/>
        <v>0</v>
      </c>
      <c r="Y1945" s="172">
        <f t="shared" si="2190"/>
        <v>0</v>
      </c>
      <c r="Z1945" s="172">
        <f t="shared" si="2190"/>
        <v>0</v>
      </c>
      <c r="AA1945" s="172">
        <f t="shared" si="2190"/>
        <v>0</v>
      </c>
      <c r="AB1945" s="172">
        <f t="shared" si="2190"/>
        <v>0</v>
      </c>
      <c r="AC1945" s="172">
        <f t="shared" si="2190"/>
        <v>0</v>
      </c>
      <c r="AD1945" s="172">
        <f t="shared" si="2190"/>
        <v>0</v>
      </c>
      <c r="AE1945" s="172">
        <f t="shared" si="2190"/>
        <v>0</v>
      </c>
      <c r="AF1945" s="172">
        <f t="shared" si="2190"/>
        <v>0</v>
      </c>
      <c r="AG1945" s="172">
        <f t="shared" si="2190"/>
        <v>0</v>
      </c>
      <c r="AH1945" s="172">
        <f t="shared" si="2190"/>
        <v>0</v>
      </c>
      <c r="AI1945" s="172">
        <f t="shared" si="2190"/>
        <v>0</v>
      </c>
      <c r="AJ1945" s="172">
        <f t="shared" si="2190"/>
        <v>0</v>
      </c>
      <c r="AK1945" s="172">
        <f t="shared" si="2190"/>
        <v>0</v>
      </c>
      <c r="AL1945" s="172">
        <f t="shared" si="2190"/>
        <v>0</v>
      </c>
      <c r="AM1945" s="172">
        <f t="shared" si="2190"/>
        <v>0</v>
      </c>
      <c r="AN1945" s="172">
        <f t="shared" si="2190"/>
        <v>0</v>
      </c>
      <c r="AO1945" s="172">
        <f t="shared" si="2190"/>
        <v>0</v>
      </c>
      <c r="AP1945" s="172">
        <f t="shared" si="2190"/>
        <v>0</v>
      </c>
      <c r="AQ1945" s="172">
        <f t="shared" si="2190"/>
        <v>0</v>
      </c>
      <c r="AR1945" s="172">
        <f t="shared" si="2190"/>
        <v>0</v>
      </c>
      <c r="AS1945" s="172">
        <f t="shared" si="2190"/>
        <v>0</v>
      </c>
      <c r="AT1945" s="172">
        <f t="shared" si="2190"/>
        <v>0</v>
      </c>
      <c r="AU1945" s="172">
        <f t="shared" si="2190"/>
        <v>0</v>
      </c>
      <c r="AV1945" s="172">
        <f t="shared" si="2190"/>
        <v>0</v>
      </c>
      <c r="AW1945" s="172">
        <f t="shared" si="2190"/>
        <v>0</v>
      </c>
      <c r="AX1945" s="172">
        <f t="shared" si="2190"/>
        <v>0</v>
      </c>
      <c r="AY1945" s="172">
        <f t="shared" ref="AY1945:CD1945" si="2191">AY1930</f>
        <v>0</v>
      </c>
      <c r="AZ1945" s="172">
        <f t="shared" si="2191"/>
        <v>0</v>
      </c>
      <c r="BA1945" s="172">
        <f t="shared" si="2191"/>
        <v>0</v>
      </c>
      <c r="BB1945" s="172">
        <f t="shared" si="2191"/>
        <v>0</v>
      </c>
      <c r="BC1945" s="172">
        <f t="shared" si="2191"/>
        <v>0</v>
      </c>
      <c r="BD1945" s="172">
        <f t="shared" si="2191"/>
        <v>0</v>
      </c>
      <c r="BE1945" s="172">
        <f t="shared" si="2191"/>
        <v>0</v>
      </c>
      <c r="BF1945" s="172">
        <f t="shared" si="2191"/>
        <v>0</v>
      </c>
      <c r="BG1945" s="172">
        <f t="shared" si="2191"/>
        <v>0</v>
      </c>
      <c r="BH1945" s="172">
        <f t="shared" si="2191"/>
        <v>0</v>
      </c>
      <c r="BI1945" s="172">
        <f t="shared" si="2191"/>
        <v>0</v>
      </c>
      <c r="BJ1945" s="172">
        <f t="shared" si="2191"/>
        <v>0</v>
      </c>
      <c r="BK1945" s="172">
        <f t="shared" si="2191"/>
        <v>0</v>
      </c>
      <c r="BL1945" s="172">
        <f t="shared" si="2191"/>
        <v>0</v>
      </c>
      <c r="BM1945" s="172">
        <f t="shared" si="2191"/>
        <v>0</v>
      </c>
      <c r="BN1945" s="172">
        <f t="shared" si="2191"/>
        <v>0</v>
      </c>
      <c r="BO1945" s="172">
        <f t="shared" si="2191"/>
        <v>0</v>
      </c>
      <c r="BP1945" s="172">
        <f t="shared" si="2191"/>
        <v>0</v>
      </c>
      <c r="BQ1945" s="172">
        <f t="shared" si="2191"/>
        <v>0</v>
      </c>
      <c r="BR1945" s="172">
        <f t="shared" si="2191"/>
        <v>0</v>
      </c>
      <c r="BS1945" s="172">
        <f t="shared" si="2191"/>
        <v>0</v>
      </c>
      <c r="BT1945" s="172">
        <f t="shared" si="2191"/>
        <v>0</v>
      </c>
      <c r="BU1945" s="172">
        <f t="shared" si="2191"/>
        <v>0</v>
      </c>
      <c r="BV1945" s="172">
        <f t="shared" si="2191"/>
        <v>0</v>
      </c>
      <c r="BW1945" s="172">
        <f t="shared" si="2191"/>
        <v>0</v>
      </c>
      <c r="BX1945" s="172">
        <f t="shared" si="2191"/>
        <v>0</v>
      </c>
      <c r="BY1945" s="172">
        <f t="shared" si="2191"/>
        <v>0</v>
      </c>
      <c r="BZ1945" s="172">
        <f t="shared" si="2191"/>
        <v>0</v>
      </c>
      <c r="CA1945" s="172">
        <f t="shared" si="2191"/>
        <v>0</v>
      </c>
      <c r="CB1945" s="172">
        <f t="shared" si="2191"/>
        <v>0</v>
      </c>
      <c r="CC1945" s="172">
        <f t="shared" si="2191"/>
        <v>0</v>
      </c>
      <c r="CD1945" s="172">
        <f t="shared" si="2191"/>
        <v>0</v>
      </c>
      <c r="CE1945" s="172">
        <f t="shared" ref="CE1945:CK1945" si="2192">CE1930</f>
        <v>0</v>
      </c>
      <c r="CF1945" s="172">
        <f t="shared" si="2192"/>
        <v>0</v>
      </c>
      <c r="CG1945" s="172">
        <f t="shared" si="2192"/>
        <v>0</v>
      </c>
      <c r="CH1945" s="172">
        <f t="shared" si="2192"/>
        <v>0</v>
      </c>
      <c r="CI1945" s="172">
        <f t="shared" si="2192"/>
        <v>0</v>
      </c>
      <c r="CJ1945" s="172">
        <f t="shared" si="2192"/>
        <v>0</v>
      </c>
      <c r="CK1945" s="172">
        <f t="shared" si="2192"/>
        <v>0</v>
      </c>
      <c r="CL1945" s="172">
        <f t="shared" ref="CL1945" si="2193">CL1930</f>
        <v>0</v>
      </c>
    </row>
    <row r="1946" spans="2:90" x14ac:dyDescent="0.4">
      <c r="B1946" s="231" t="str">
        <f>IFERROR(SUBSTITUTE(TRIM(MID(B1934, SEARCH("-", B1934) + 1, LEN(B1934))),":",""),"no unit")</f>
        <v>revenue driven</v>
      </c>
      <c r="C1946" s="12"/>
      <c r="D1946" s="12" t="s">
        <v>735</v>
      </c>
      <c r="E1946" s="12" t="s">
        <v>906</v>
      </c>
      <c r="F1946" s="12"/>
      <c r="G1946" s="12" t="s">
        <v>330</v>
      </c>
      <c r="H1946" s="12"/>
      <c r="I1946" s="60"/>
      <c r="J1946" s="60"/>
      <c r="K1946" s="15"/>
      <c r="L1946" s="15"/>
      <c r="M1946" s="15"/>
      <c r="N1946" s="15"/>
      <c r="O1946" s="15"/>
      <c r="P1946" s="15"/>
      <c r="R1946" s="15"/>
      <c r="S1946" s="172"/>
      <c r="T1946" s="172"/>
      <c r="U1946" s="172"/>
      <c r="V1946" s="172"/>
      <c r="W1946" s="172"/>
      <c r="X1946" s="172"/>
      <c r="Y1946" s="172"/>
      <c r="Z1946" s="172"/>
      <c r="AA1946" s="172"/>
      <c r="AB1946" s="172"/>
      <c r="AC1946" s="172"/>
      <c r="AD1946" s="172"/>
      <c r="AE1946" s="172"/>
      <c r="AF1946" s="172"/>
      <c r="AG1946" s="172"/>
      <c r="AH1946" s="172"/>
      <c r="AI1946" s="172"/>
      <c r="AJ1946" s="172"/>
      <c r="AK1946" s="172"/>
      <c r="AL1946" s="172"/>
      <c r="AM1946" s="172"/>
      <c r="AN1946" s="172"/>
      <c r="AO1946" s="172"/>
      <c r="AP1946" s="172"/>
      <c r="AQ1946" s="172"/>
      <c r="AR1946" s="172"/>
      <c r="AS1946" s="172"/>
      <c r="AT1946" s="172"/>
      <c r="AU1946" s="172"/>
      <c r="AV1946" s="172"/>
      <c r="AW1946" s="172"/>
      <c r="AX1946" s="172"/>
      <c r="AY1946" s="172"/>
      <c r="AZ1946" s="172"/>
      <c r="BA1946" s="172"/>
      <c r="BB1946" s="172"/>
      <c r="BC1946" s="172"/>
      <c r="BD1946" s="172"/>
      <c r="BE1946" s="172"/>
      <c r="BF1946" s="172"/>
      <c r="BG1946" s="172"/>
      <c r="BH1946" s="172"/>
      <c r="BI1946" s="172"/>
      <c r="BJ1946" s="172"/>
      <c r="BK1946" s="172"/>
      <c r="BL1946" s="172"/>
      <c r="BM1946" s="172"/>
      <c r="BN1946" s="172"/>
      <c r="BO1946" s="172"/>
      <c r="BP1946" s="172"/>
      <c r="BQ1946" s="172"/>
      <c r="BR1946" s="172"/>
      <c r="BS1946" s="172"/>
      <c r="BT1946" s="172"/>
      <c r="BU1946" s="172"/>
      <c r="BV1946" s="172"/>
      <c r="BW1946" s="172"/>
      <c r="BX1946" s="172"/>
      <c r="BY1946" s="172"/>
      <c r="BZ1946" s="172"/>
      <c r="CA1946" s="172"/>
      <c r="CB1946" s="172"/>
      <c r="CC1946" s="172"/>
      <c r="CD1946" s="172"/>
      <c r="CE1946" s="172"/>
      <c r="CF1946" s="172"/>
      <c r="CG1946" s="172"/>
      <c r="CH1946" s="172"/>
      <c r="CI1946" s="172"/>
      <c r="CJ1946" s="172"/>
      <c r="CK1946" s="172"/>
      <c r="CL1946" s="172"/>
    </row>
    <row r="1947" spans="2:90" x14ac:dyDescent="0.4">
      <c r="B1947" s="184" t="str">
        <f>B1932</f>
        <v>Secondary revenue driver</v>
      </c>
      <c r="C1947" s="88"/>
      <c r="D1947" s="88" t="s">
        <v>735</v>
      </c>
      <c r="E1947" s="88" t="s">
        <v>906</v>
      </c>
      <c r="F1947" s="88"/>
      <c r="G1947" s="88" t="s">
        <v>330</v>
      </c>
      <c r="H1947" s="88"/>
      <c r="I1947" s="206"/>
      <c r="J1947" s="206"/>
      <c r="K1947" s="207"/>
      <c r="L1947" s="207"/>
      <c r="M1947" s="207"/>
      <c r="N1947" s="207"/>
      <c r="O1947" s="207"/>
      <c r="P1947" s="207"/>
      <c r="R1947" s="207"/>
      <c r="S1947" s="205" t="str">
        <f t="shared" ref="S1947" si="2194">S1932</f>
        <v>S$14</v>
      </c>
      <c r="T1947" s="205" t="str">
        <f t="shared" ref="T1947:AY1947" si="2195">T1932</f>
        <v>T$14</v>
      </c>
      <c r="U1947" s="205" t="str">
        <f t="shared" si="2195"/>
        <v>U$14</v>
      </c>
      <c r="V1947" s="205" t="str">
        <f t="shared" si="2195"/>
        <v>V$14</v>
      </c>
      <c r="W1947" s="205" t="str">
        <f t="shared" si="2195"/>
        <v>W$14</v>
      </c>
      <c r="X1947" s="205" t="str">
        <f t="shared" si="2195"/>
        <v>X$14</v>
      </c>
      <c r="Y1947" s="205" t="str">
        <f t="shared" si="2195"/>
        <v>Y$14</v>
      </c>
      <c r="Z1947" s="205" t="str">
        <f t="shared" si="2195"/>
        <v>Z$14</v>
      </c>
      <c r="AA1947" s="205" t="str">
        <f t="shared" si="2195"/>
        <v>AA$14</v>
      </c>
      <c r="AB1947" s="205" t="str">
        <f t="shared" si="2195"/>
        <v>AB$14</v>
      </c>
      <c r="AC1947" s="205" t="str">
        <f t="shared" si="2195"/>
        <v>AC$14</v>
      </c>
      <c r="AD1947" s="205" t="str">
        <f t="shared" si="2195"/>
        <v>AD$14</v>
      </c>
      <c r="AE1947" s="205" t="str">
        <f t="shared" si="2195"/>
        <v>AE$14</v>
      </c>
      <c r="AF1947" s="205" t="str">
        <f t="shared" si="2195"/>
        <v>AF$14</v>
      </c>
      <c r="AG1947" s="205" t="str">
        <f t="shared" si="2195"/>
        <v>AG$14</v>
      </c>
      <c r="AH1947" s="205" t="str">
        <f t="shared" si="2195"/>
        <v>AH$14</v>
      </c>
      <c r="AI1947" s="205" t="str">
        <f t="shared" si="2195"/>
        <v>AI$14</v>
      </c>
      <c r="AJ1947" s="205" t="str">
        <f t="shared" si="2195"/>
        <v>AJ$14</v>
      </c>
      <c r="AK1947" s="205" t="str">
        <f t="shared" si="2195"/>
        <v>AK$14</v>
      </c>
      <c r="AL1947" s="205" t="str">
        <f t="shared" si="2195"/>
        <v>AL$14</v>
      </c>
      <c r="AM1947" s="205" t="str">
        <f t="shared" si="2195"/>
        <v>AM$14</v>
      </c>
      <c r="AN1947" s="205" t="str">
        <f t="shared" si="2195"/>
        <v>AN$14</v>
      </c>
      <c r="AO1947" s="205" t="str">
        <f t="shared" si="2195"/>
        <v>AO$14</v>
      </c>
      <c r="AP1947" s="205" t="str">
        <f t="shared" si="2195"/>
        <v>AP$14</v>
      </c>
      <c r="AQ1947" s="205" t="str">
        <f t="shared" si="2195"/>
        <v>AQ$14</v>
      </c>
      <c r="AR1947" s="205" t="str">
        <f t="shared" si="2195"/>
        <v>AR$14</v>
      </c>
      <c r="AS1947" s="205" t="str">
        <f t="shared" si="2195"/>
        <v>AS$14</v>
      </c>
      <c r="AT1947" s="205" t="str">
        <f t="shared" si="2195"/>
        <v>AT$14</v>
      </c>
      <c r="AU1947" s="205" t="str">
        <f t="shared" si="2195"/>
        <v>AU$14</v>
      </c>
      <c r="AV1947" s="205" t="str">
        <f t="shared" si="2195"/>
        <v>AV$14</v>
      </c>
      <c r="AW1947" s="205" t="str">
        <f t="shared" si="2195"/>
        <v>AW$14</v>
      </c>
      <c r="AX1947" s="205" t="str">
        <f t="shared" si="2195"/>
        <v>AX$14</v>
      </c>
      <c r="AY1947" s="205" t="str">
        <f t="shared" si="2195"/>
        <v>AY$14</v>
      </c>
      <c r="AZ1947" s="205" t="str">
        <f t="shared" ref="AZ1947:CE1947" si="2196">AZ1932</f>
        <v>AZ$14</v>
      </c>
      <c r="BA1947" s="205" t="str">
        <f t="shared" si="2196"/>
        <v>BA$14</v>
      </c>
      <c r="BB1947" s="205" t="str">
        <f t="shared" si="2196"/>
        <v>BB$14</v>
      </c>
      <c r="BC1947" s="205" t="str">
        <f t="shared" si="2196"/>
        <v>BC$14</v>
      </c>
      <c r="BD1947" s="205" t="str">
        <f t="shared" si="2196"/>
        <v>BD$14</v>
      </c>
      <c r="BE1947" s="205" t="str">
        <f t="shared" si="2196"/>
        <v>BE$14</v>
      </c>
      <c r="BF1947" s="205" t="str">
        <f t="shared" si="2196"/>
        <v>BF$14</v>
      </c>
      <c r="BG1947" s="205" t="str">
        <f t="shared" si="2196"/>
        <v>BG$14</v>
      </c>
      <c r="BH1947" s="205" t="str">
        <f t="shared" si="2196"/>
        <v>BH$14</v>
      </c>
      <c r="BI1947" s="205" t="str">
        <f t="shared" si="2196"/>
        <v>BI$14</v>
      </c>
      <c r="BJ1947" s="205" t="str">
        <f t="shared" si="2196"/>
        <v>BJ$14</v>
      </c>
      <c r="BK1947" s="205" t="str">
        <f t="shared" si="2196"/>
        <v>BK$14</v>
      </c>
      <c r="BL1947" s="205" t="str">
        <f t="shared" si="2196"/>
        <v>BL$14</v>
      </c>
      <c r="BM1947" s="205" t="str">
        <f t="shared" si="2196"/>
        <v>BM$14</v>
      </c>
      <c r="BN1947" s="205" t="str">
        <f t="shared" si="2196"/>
        <v>BN$14</v>
      </c>
      <c r="BO1947" s="205" t="str">
        <f t="shared" si="2196"/>
        <v>BO$14</v>
      </c>
      <c r="BP1947" s="205" t="str">
        <f t="shared" si="2196"/>
        <v>BP$14</v>
      </c>
      <c r="BQ1947" s="205" t="str">
        <f t="shared" si="2196"/>
        <v>BQ$14</v>
      </c>
      <c r="BR1947" s="205" t="str">
        <f t="shared" si="2196"/>
        <v>BR$14</v>
      </c>
      <c r="BS1947" s="205" t="str">
        <f t="shared" si="2196"/>
        <v>BS$14</v>
      </c>
      <c r="BT1947" s="205" t="str">
        <f t="shared" si="2196"/>
        <v>BT$14</v>
      </c>
      <c r="BU1947" s="205" t="str">
        <f t="shared" si="2196"/>
        <v>BU$14</v>
      </c>
      <c r="BV1947" s="205" t="str">
        <f t="shared" si="2196"/>
        <v>BV$14</v>
      </c>
      <c r="BW1947" s="205" t="str">
        <f t="shared" si="2196"/>
        <v>BW$14</v>
      </c>
      <c r="BX1947" s="205" t="str">
        <f t="shared" si="2196"/>
        <v>BX$14</v>
      </c>
      <c r="BY1947" s="205" t="str">
        <f t="shared" si="2196"/>
        <v>BY$14</v>
      </c>
      <c r="BZ1947" s="205" t="str">
        <f t="shared" si="2196"/>
        <v>BZ$14</v>
      </c>
      <c r="CA1947" s="205" t="str">
        <f t="shared" si="2196"/>
        <v>CA$14</v>
      </c>
      <c r="CB1947" s="205" t="str">
        <f t="shared" si="2196"/>
        <v>CB$14</v>
      </c>
      <c r="CC1947" s="205" t="str">
        <f t="shared" si="2196"/>
        <v>CC$14</v>
      </c>
      <c r="CD1947" s="205" t="str">
        <f t="shared" si="2196"/>
        <v>CD$14</v>
      </c>
      <c r="CE1947" s="205" t="str">
        <f t="shared" si="2196"/>
        <v>CE$14</v>
      </c>
      <c r="CF1947" s="205" t="str">
        <f t="shared" ref="CF1947:CK1947" si="2197">CF1932</f>
        <v>CF$14</v>
      </c>
      <c r="CG1947" s="205" t="str">
        <f t="shared" si="2197"/>
        <v>CG$14</v>
      </c>
      <c r="CH1947" s="205" t="str">
        <f t="shared" si="2197"/>
        <v>CH$14</v>
      </c>
      <c r="CI1947" s="205" t="str">
        <f t="shared" si="2197"/>
        <v>CI$14</v>
      </c>
      <c r="CJ1947" s="205" t="str">
        <f t="shared" si="2197"/>
        <v>CJ$14</v>
      </c>
      <c r="CK1947" s="205" t="str">
        <f t="shared" si="2197"/>
        <v>CK$14</v>
      </c>
      <c r="CL1947" s="205" t="str">
        <f t="shared" ref="CL1947" si="2198">CL1932</f>
        <v>CL$14</v>
      </c>
    </row>
    <row r="1948" spans="2:90" x14ac:dyDescent="0.4">
      <c r="B1948" s="184" t="str">
        <f>B1933</f>
        <v>Secondary volume driver</v>
      </c>
      <c r="C1948" s="88"/>
      <c r="D1948" s="88" t="s">
        <v>735</v>
      </c>
      <c r="E1948" s="88" t="s">
        <v>906</v>
      </c>
      <c r="F1948" s="88"/>
      <c r="G1948" s="88" t="s">
        <v>330</v>
      </c>
      <c r="H1948" s="88"/>
      <c r="I1948" s="206"/>
      <c r="J1948" s="206"/>
      <c r="K1948" s="207"/>
      <c r="L1948" s="207"/>
      <c r="M1948" s="207"/>
      <c r="N1948" s="207"/>
      <c r="O1948" s="207"/>
      <c r="P1948" s="207"/>
      <c r="R1948" s="207"/>
      <c r="S1948" s="4" t="str">
        <f t="shared" ref="S1948" si="2199">ADDRESS(ROW(S1937),COLUMN(S1937),2)</f>
        <v>S$1937</v>
      </c>
      <c r="T1948" s="4" t="str">
        <f t="shared" ref="T1948:AX1948" si="2200">ADDRESS(ROW(T1937),COLUMN(T1937),2)</f>
        <v>T$1937</v>
      </c>
      <c r="U1948" s="4" t="str">
        <f t="shared" si="2200"/>
        <v>U$1937</v>
      </c>
      <c r="V1948" s="4" t="str">
        <f t="shared" si="2200"/>
        <v>V$1937</v>
      </c>
      <c r="W1948" s="4" t="str">
        <f t="shared" si="2200"/>
        <v>W$1937</v>
      </c>
      <c r="X1948" s="4" t="str">
        <f t="shared" si="2200"/>
        <v>X$1937</v>
      </c>
      <c r="Y1948" s="4" t="str">
        <f t="shared" si="2200"/>
        <v>Y$1937</v>
      </c>
      <c r="Z1948" s="4" t="str">
        <f t="shared" si="2200"/>
        <v>Z$1937</v>
      </c>
      <c r="AA1948" s="4" t="str">
        <f t="shared" si="2200"/>
        <v>AA$1937</v>
      </c>
      <c r="AB1948" s="4" t="str">
        <f t="shared" si="2200"/>
        <v>AB$1937</v>
      </c>
      <c r="AC1948" s="4" t="str">
        <f t="shared" si="2200"/>
        <v>AC$1937</v>
      </c>
      <c r="AD1948" s="4" t="str">
        <f t="shared" si="2200"/>
        <v>AD$1937</v>
      </c>
      <c r="AE1948" s="4" t="str">
        <f t="shared" si="2200"/>
        <v>AE$1937</v>
      </c>
      <c r="AF1948" s="4" t="str">
        <f t="shared" si="2200"/>
        <v>AF$1937</v>
      </c>
      <c r="AG1948" s="4" t="str">
        <f t="shared" si="2200"/>
        <v>AG$1937</v>
      </c>
      <c r="AH1948" s="4" t="str">
        <f t="shared" si="2200"/>
        <v>AH$1937</v>
      </c>
      <c r="AI1948" s="4" t="str">
        <f t="shared" si="2200"/>
        <v>AI$1937</v>
      </c>
      <c r="AJ1948" s="4" t="str">
        <f t="shared" si="2200"/>
        <v>AJ$1937</v>
      </c>
      <c r="AK1948" s="4" t="str">
        <f t="shared" si="2200"/>
        <v>AK$1937</v>
      </c>
      <c r="AL1948" s="4" t="str">
        <f t="shared" si="2200"/>
        <v>AL$1937</v>
      </c>
      <c r="AM1948" s="4" t="str">
        <f t="shared" si="2200"/>
        <v>AM$1937</v>
      </c>
      <c r="AN1948" s="4" t="str">
        <f t="shared" si="2200"/>
        <v>AN$1937</v>
      </c>
      <c r="AO1948" s="4" t="str">
        <f t="shared" si="2200"/>
        <v>AO$1937</v>
      </c>
      <c r="AP1948" s="4" t="str">
        <f t="shared" si="2200"/>
        <v>AP$1937</v>
      </c>
      <c r="AQ1948" s="4" t="str">
        <f t="shared" si="2200"/>
        <v>AQ$1937</v>
      </c>
      <c r="AR1948" s="4" t="str">
        <f t="shared" si="2200"/>
        <v>AR$1937</v>
      </c>
      <c r="AS1948" s="4" t="str">
        <f t="shared" si="2200"/>
        <v>AS$1937</v>
      </c>
      <c r="AT1948" s="4" t="str">
        <f t="shared" si="2200"/>
        <v>AT$1937</v>
      </c>
      <c r="AU1948" s="4" t="str">
        <f t="shared" si="2200"/>
        <v>AU$1937</v>
      </c>
      <c r="AV1948" s="4" t="str">
        <f t="shared" si="2200"/>
        <v>AV$1937</v>
      </c>
      <c r="AW1948" s="4" t="str">
        <f t="shared" si="2200"/>
        <v>AW$1937</v>
      </c>
      <c r="AX1948" s="4" t="str">
        <f t="shared" si="2200"/>
        <v>AX$1937</v>
      </c>
      <c r="AY1948" s="4" t="str">
        <f t="shared" ref="AY1948:CD1948" si="2201">ADDRESS(ROW(AY1937),COLUMN(AY1937),2)</f>
        <v>AY$1937</v>
      </c>
      <c r="AZ1948" s="4" t="str">
        <f t="shared" si="2201"/>
        <v>AZ$1937</v>
      </c>
      <c r="BA1948" s="4" t="str">
        <f t="shared" si="2201"/>
        <v>BA$1937</v>
      </c>
      <c r="BB1948" s="4" t="str">
        <f t="shared" si="2201"/>
        <v>BB$1937</v>
      </c>
      <c r="BC1948" s="4" t="str">
        <f t="shared" si="2201"/>
        <v>BC$1937</v>
      </c>
      <c r="BD1948" s="4" t="str">
        <f t="shared" si="2201"/>
        <v>BD$1937</v>
      </c>
      <c r="BE1948" s="4" t="str">
        <f t="shared" si="2201"/>
        <v>BE$1937</v>
      </c>
      <c r="BF1948" s="4" t="str">
        <f t="shared" si="2201"/>
        <v>BF$1937</v>
      </c>
      <c r="BG1948" s="4" t="str">
        <f t="shared" si="2201"/>
        <v>BG$1937</v>
      </c>
      <c r="BH1948" s="4" t="str">
        <f t="shared" si="2201"/>
        <v>BH$1937</v>
      </c>
      <c r="BI1948" s="4" t="str">
        <f t="shared" si="2201"/>
        <v>BI$1937</v>
      </c>
      <c r="BJ1948" s="4" t="str">
        <f t="shared" si="2201"/>
        <v>BJ$1937</v>
      </c>
      <c r="BK1948" s="4" t="str">
        <f t="shared" si="2201"/>
        <v>BK$1937</v>
      </c>
      <c r="BL1948" s="4" t="str">
        <f t="shared" si="2201"/>
        <v>BL$1937</v>
      </c>
      <c r="BM1948" s="4" t="str">
        <f t="shared" si="2201"/>
        <v>BM$1937</v>
      </c>
      <c r="BN1948" s="4" t="str">
        <f t="shared" si="2201"/>
        <v>BN$1937</v>
      </c>
      <c r="BO1948" s="4" t="str">
        <f t="shared" si="2201"/>
        <v>BO$1937</v>
      </c>
      <c r="BP1948" s="4" t="str">
        <f t="shared" si="2201"/>
        <v>BP$1937</v>
      </c>
      <c r="BQ1948" s="4" t="str">
        <f t="shared" si="2201"/>
        <v>BQ$1937</v>
      </c>
      <c r="BR1948" s="4" t="str">
        <f t="shared" si="2201"/>
        <v>BR$1937</v>
      </c>
      <c r="BS1948" s="4" t="str">
        <f t="shared" si="2201"/>
        <v>BS$1937</v>
      </c>
      <c r="BT1948" s="4" t="str">
        <f t="shared" si="2201"/>
        <v>BT$1937</v>
      </c>
      <c r="BU1948" s="4" t="str">
        <f t="shared" si="2201"/>
        <v>BU$1937</v>
      </c>
      <c r="BV1948" s="4" t="str">
        <f t="shared" si="2201"/>
        <v>BV$1937</v>
      </c>
      <c r="BW1948" s="4" t="str">
        <f t="shared" si="2201"/>
        <v>BW$1937</v>
      </c>
      <c r="BX1948" s="4" t="str">
        <f t="shared" si="2201"/>
        <v>BX$1937</v>
      </c>
      <c r="BY1948" s="4" t="str">
        <f t="shared" si="2201"/>
        <v>BY$1937</v>
      </c>
      <c r="BZ1948" s="4" t="str">
        <f t="shared" si="2201"/>
        <v>BZ$1937</v>
      </c>
      <c r="CA1948" s="4" t="str">
        <f t="shared" si="2201"/>
        <v>CA$1937</v>
      </c>
      <c r="CB1948" s="4" t="str">
        <f t="shared" si="2201"/>
        <v>CB$1937</v>
      </c>
      <c r="CC1948" s="4" t="str">
        <f t="shared" si="2201"/>
        <v>CC$1937</v>
      </c>
      <c r="CD1948" s="4" t="str">
        <f t="shared" si="2201"/>
        <v>CD$1937</v>
      </c>
      <c r="CE1948" s="4" t="str">
        <f t="shared" ref="CE1948:CK1948" si="2202">ADDRESS(ROW(CE1937),COLUMN(CE1937),2)</f>
        <v>CE$1937</v>
      </c>
      <c r="CF1948" s="4" t="str">
        <f t="shared" si="2202"/>
        <v>CF$1937</v>
      </c>
      <c r="CG1948" s="4" t="str">
        <f t="shared" si="2202"/>
        <v>CG$1937</v>
      </c>
      <c r="CH1948" s="4" t="str">
        <f t="shared" si="2202"/>
        <v>CH$1937</v>
      </c>
      <c r="CI1948" s="4" t="str">
        <f t="shared" si="2202"/>
        <v>CI$1937</v>
      </c>
      <c r="CJ1948" s="4" t="str">
        <f t="shared" si="2202"/>
        <v>CJ$1937</v>
      </c>
      <c r="CK1948" s="4" t="str">
        <f t="shared" si="2202"/>
        <v>CK$1937</v>
      </c>
      <c r="CL1948" s="4" t="str">
        <f t="shared" ref="CL1948" si="2203">ADDRESS(ROW(CL1937),COLUMN(CL1937),2)</f>
        <v>CL$1937</v>
      </c>
    </row>
    <row r="1949" spans="2:90" x14ac:dyDescent="0.4">
      <c r="C1949" s="12"/>
      <c r="D1949" s="12"/>
      <c r="E1949" s="12" t="s">
        <v>906</v>
      </c>
      <c r="F1949" s="12"/>
      <c r="G1949" s="12"/>
      <c r="H1949" s="12"/>
      <c r="I1949" s="60"/>
      <c r="J1949" s="60"/>
      <c r="K1949" s="15"/>
      <c r="L1949" s="15"/>
      <c r="M1949" s="15"/>
      <c r="N1949" s="15"/>
      <c r="O1949" s="15"/>
      <c r="P1949" s="15"/>
      <c r="R1949" s="15"/>
      <c r="S1949" s="76"/>
      <c r="T1949" s="76"/>
      <c r="U1949" s="76"/>
      <c r="V1949" s="76"/>
      <c r="W1949" s="76"/>
      <c r="X1949" s="76"/>
      <c r="Y1949" s="76"/>
      <c r="Z1949" s="76"/>
      <c r="AA1949" s="76"/>
      <c r="AB1949" s="76"/>
      <c r="AC1949" s="76"/>
      <c r="AD1949" s="76"/>
      <c r="AE1949" s="76"/>
      <c r="AF1949" s="76"/>
      <c r="AG1949" s="76"/>
      <c r="AH1949" s="76"/>
      <c r="AI1949" s="76"/>
      <c r="AJ1949" s="76"/>
      <c r="AK1949" s="76"/>
      <c r="AL1949" s="76"/>
      <c r="AM1949" s="76"/>
      <c r="AN1949" s="76"/>
      <c r="AO1949" s="76"/>
      <c r="AP1949" s="76"/>
      <c r="AQ1949" s="76"/>
      <c r="AR1949" s="76"/>
      <c r="AS1949" s="76"/>
      <c r="AT1949" s="76"/>
      <c r="AU1949" s="76"/>
      <c r="AV1949" s="76"/>
      <c r="AW1949" s="76"/>
      <c r="AX1949" s="76"/>
      <c r="AY1949" s="76"/>
      <c r="AZ1949" s="76"/>
      <c r="BA1949" s="76"/>
      <c r="BB1949" s="76"/>
      <c r="BC1949" s="76"/>
      <c r="BD1949" s="76"/>
      <c r="BE1949" s="76"/>
      <c r="BF1949" s="76"/>
      <c r="BG1949" s="76"/>
      <c r="BH1949" s="76"/>
      <c r="BI1949" s="76"/>
      <c r="BJ1949" s="76"/>
      <c r="BK1949" s="76"/>
      <c r="BL1949" s="76"/>
      <c r="BM1949" s="76"/>
      <c r="BN1949" s="76"/>
      <c r="BO1949" s="76"/>
      <c r="BP1949" s="76"/>
      <c r="BQ1949" s="76"/>
      <c r="BR1949" s="76"/>
      <c r="BS1949" s="76"/>
      <c r="BT1949" s="76"/>
      <c r="BU1949" s="76"/>
      <c r="BV1949" s="76"/>
      <c r="BW1949" s="76"/>
      <c r="BX1949" s="76"/>
      <c r="BY1949" s="76"/>
      <c r="BZ1949" s="76"/>
      <c r="CA1949" s="76"/>
      <c r="CB1949" s="76"/>
      <c r="CC1949" s="76"/>
      <c r="CD1949" s="76"/>
      <c r="CE1949" s="76"/>
      <c r="CF1949" s="76"/>
      <c r="CG1949" s="76"/>
      <c r="CH1949" s="76"/>
      <c r="CI1949" s="76"/>
      <c r="CJ1949" s="76"/>
      <c r="CK1949" s="76"/>
      <c r="CL1949" s="76"/>
    </row>
    <row r="1950" spans="2:90" x14ac:dyDescent="0.4">
      <c r="B1950" s="168" t="s">
        <v>487</v>
      </c>
      <c r="C1950" s="167"/>
      <c r="D1950" s="167"/>
      <c r="E1950" s="167" t="s">
        <v>906</v>
      </c>
      <c r="F1950" s="167"/>
      <c r="G1950" s="167"/>
      <c r="H1950" s="167"/>
      <c r="I1950" s="169"/>
      <c r="J1950" s="169"/>
      <c r="K1950" s="190"/>
      <c r="L1950" s="190"/>
      <c r="M1950" s="190"/>
      <c r="N1950" s="190"/>
      <c r="O1950" s="190"/>
      <c r="P1950" s="190"/>
      <c r="R1950" s="191"/>
      <c r="S1950" s="167"/>
      <c r="T1950" s="167"/>
      <c r="U1950" s="167"/>
      <c r="V1950" s="167"/>
      <c r="W1950" s="167"/>
      <c r="X1950" s="167"/>
      <c r="Y1950" s="167"/>
      <c r="Z1950" s="167"/>
      <c r="AA1950" s="167"/>
      <c r="AB1950" s="167"/>
      <c r="AC1950" s="167"/>
      <c r="AD1950" s="167"/>
      <c r="AE1950" s="167"/>
      <c r="AF1950" s="167"/>
      <c r="AG1950" s="167"/>
      <c r="AH1950" s="167"/>
      <c r="AI1950" s="167"/>
      <c r="AJ1950" s="167"/>
      <c r="AK1950" s="167"/>
      <c r="AL1950" s="167"/>
      <c r="AM1950" s="167"/>
      <c r="AN1950" s="167"/>
      <c r="AO1950" s="167"/>
      <c r="AP1950" s="167"/>
      <c r="AQ1950" s="167"/>
      <c r="AR1950" s="167"/>
      <c r="AS1950" s="167"/>
      <c r="AT1950" s="167"/>
      <c r="AU1950" s="167"/>
      <c r="AV1950" s="167"/>
      <c r="AW1950" s="167"/>
      <c r="AX1950" s="167"/>
      <c r="AY1950" s="167"/>
      <c r="AZ1950" s="167"/>
      <c r="BA1950" s="167"/>
      <c r="BB1950" s="167"/>
      <c r="BC1950" s="167"/>
      <c r="BD1950" s="167"/>
      <c r="BE1950" s="167"/>
      <c r="BF1950" s="167"/>
      <c r="BG1950" s="167"/>
      <c r="BH1950" s="167"/>
      <c r="BI1950" s="167"/>
      <c r="BJ1950" s="167"/>
      <c r="BK1950" s="167"/>
      <c r="BL1950" s="167"/>
      <c r="BM1950" s="167"/>
      <c r="BN1950" s="167"/>
      <c r="BO1950" s="167"/>
      <c r="BP1950" s="167"/>
      <c r="BQ1950" s="167"/>
      <c r="BR1950" s="167"/>
      <c r="BS1950" s="167"/>
      <c r="BT1950" s="167"/>
      <c r="BU1950" s="167"/>
      <c r="BV1950" s="167"/>
      <c r="BW1950" s="167"/>
      <c r="BX1950" s="167"/>
      <c r="BY1950" s="167"/>
      <c r="BZ1950" s="167"/>
      <c r="CA1950" s="167"/>
      <c r="CB1950" s="167"/>
      <c r="CC1950" s="167"/>
      <c r="CD1950" s="167"/>
      <c r="CE1950" s="167"/>
      <c r="CF1950" s="167"/>
      <c r="CG1950" s="167"/>
      <c r="CH1950" s="167"/>
      <c r="CI1950" s="167"/>
      <c r="CJ1950" s="167"/>
      <c r="CK1950" s="167"/>
      <c r="CL1950" s="167"/>
    </row>
    <row r="1951" spans="2:90" x14ac:dyDescent="0.4">
      <c r="B1951" s="168" t="s">
        <v>489</v>
      </c>
      <c r="C1951" s="167"/>
      <c r="D1951" s="167"/>
      <c r="E1951" s="167" t="s">
        <v>906</v>
      </c>
      <c r="F1951" s="167"/>
      <c r="G1951" s="167"/>
      <c r="H1951" s="167"/>
      <c r="I1951" s="169"/>
      <c r="J1951" s="169"/>
      <c r="K1951" s="190"/>
      <c r="L1951" s="190"/>
      <c r="M1951" s="190"/>
      <c r="N1951" s="190"/>
      <c r="O1951" s="190"/>
      <c r="P1951" s="190"/>
      <c r="R1951" s="191"/>
      <c r="S1951" s="167"/>
      <c r="T1951" s="167"/>
      <c r="U1951" s="167"/>
      <c r="V1951" s="167"/>
      <c r="W1951" s="167"/>
      <c r="X1951" s="167"/>
      <c r="Y1951" s="167"/>
      <c r="Z1951" s="167"/>
      <c r="AA1951" s="167"/>
      <c r="AB1951" s="167"/>
      <c r="AC1951" s="167"/>
      <c r="AD1951" s="167"/>
      <c r="AE1951" s="167"/>
      <c r="AF1951" s="167"/>
      <c r="AG1951" s="167"/>
      <c r="AH1951" s="167"/>
      <c r="AI1951" s="167"/>
      <c r="AJ1951" s="167"/>
      <c r="AK1951" s="167"/>
      <c r="AL1951" s="167"/>
      <c r="AM1951" s="167"/>
      <c r="AN1951" s="167"/>
      <c r="AO1951" s="167"/>
      <c r="AP1951" s="167"/>
      <c r="AQ1951" s="167"/>
      <c r="AR1951" s="167"/>
      <c r="AS1951" s="167"/>
      <c r="AT1951" s="167"/>
      <c r="AU1951" s="167"/>
      <c r="AV1951" s="167"/>
      <c r="AW1951" s="167"/>
      <c r="AX1951" s="167"/>
      <c r="AY1951" s="167"/>
      <c r="AZ1951" s="167"/>
      <c r="BA1951" s="167"/>
      <c r="BB1951" s="167"/>
      <c r="BC1951" s="167"/>
      <c r="BD1951" s="167"/>
      <c r="BE1951" s="167"/>
      <c r="BF1951" s="167"/>
      <c r="BG1951" s="167"/>
      <c r="BH1951" s="167"/>
      <c r="BI1951" s="167"/>
      <c r="BJ1951" s="167"/>
      <c r="BK1951" s="167"/>
      <c r="BL1951" s="167"/>
      <c r="BM1951" s="167"/>
      <c r="BN1951" s="167"/>
      <c r="BO1951" s="167"/>
      <c r="BP1951" s="167"/>
      <c r="BQ1951" s="167"/>
      <c r="BR1951" s="167"/>
      <c r="BS1951" s="167"/>
      <c r="BT1951" s="167"/>
      <c r="BU1951" s="167"/>
      <c r="BV1951" s="167"/>
      <c r="BW1951" s="167"/>
      <c r="BX1951" s="167"/>
      <c r="BY1951" s="167"/>
      <c r="BZ1951" s="167"/>
      <c r="CA1951" s="167"/>
      <c r="CB1951" s="167"/>
      <c r="CC1951" s="167"/>
      <c r="CD1951" s="167"/>
      <c r="CE1951" s="167"/>
      <c r="CF1951" s="167"/>
      <c r="CG1951" s="167"/>
      <c r="CH1951" s="167"/>
      <c r="CI1951" s="167"/>
      <c r="CJ1951" s="167"/>
      <c r="CK1951" s="167"/>
      <c r="CL1951" s="167"/>
    </row>
    <row r="1952" spans="2:90" x14ac:dyDescent="0.4">
      <c r="B1952" s="168" t="s">
        <v>459</v>
      </c>
      <c r="C1952" s="167"/>
      <c r="D1952" s="167"/>
      <c r="E1952" s="167" t="s">
        <v>906</v>
      </c>
      <c r="F1952" s="167"/>
      <c r="G1952" s="167"/>
      <c r="H1952" s="167"/>
      <c r="I1952" s="169"/>
      <c r="J1952" s="169"/>
      <c r="K1952" s="190"/>
      <c r="L1952" s="190"/>
      <c r="M1952" s="190"/>
      <c r="N1952" s="190"/>
      <c r="O1952" s="190"/>
      <c r="P1952" s="190"/>
      <c r="R1952" s="191"/>
      <c r="S1952" s="192" t="str">
        <f t="shared" ref="S1952:AX1952" si="2204">S$16</f>
        <v>S$12</v>
      </c>
      <c r="T1952" s="192" t="str">
        <f t="shared" si="2204"/>
        <v>T$12</v>
      </c>
      <c r="U1952" s="192" t="str">
        <f t="shared" si="2204"/>
        <v>U$12</v>
      </c>
      <c r="V1952" s="192" t="str">
        <f t="shared" si="2204"/>
        <v>V$12</v>
      </c>
      <c r="W1952" s="192" t="str">
        <f t="shared" si="2204"/>
        <v>W$12</v>
      </c>
      <c r="X1952" s="192" t="str">
        <f t="shared" si="2204"/>
        <v>X$12</v>
      </c>
      <c r="Y1952" s="192" t="str">
        <f t="shared" si="2204"/>
        <v>Y$12</v>
      </c>
      <c r="Z1952" s="192" t="str">
        <f t="shared" si="2204"/>
        <v>Z$12</v>
      </c>
      <c r="AA1952" s="192" t="str">
        <f t="shared" si="2204"/>
        <v>AA$12</v>
      </c>
      <c r="AB1952" s="192" t="str">
        <f t="shared" si="2204"/>
        <v>AB$12</v>
      </c>
      <c r="AC1952" s="192" t="str">
        <f t="shared" si="2204"/>
        <v>AC$12</v>
      </c>
      <c r="AD1952" s="192" t="str">
        <f t="shared" si="2204"/>
        <v>AD$12</v>
      </c>
      <c r="AE1952" s="192" t="str">
        <f t="shared" si="2204"/>
        <v>AE$12</v>
      </c>
      <c r="AF1952" s="192" t="str">
        <f t="shared" si="2204"/>
        <v>AF$12</v>
      </c>
      <c r="AG1952" s="192" t="str">
        <f t="shared" si="2204"/>
        <v>AG$12</v>
      </c>
      <c r="AH1952" s="192" t="str">
        <f t="shared" si="2204"/>
        <v>AH$12</v>
      </c>
      <c r="AI1952" s="192" t="str">
        <f t="shared" si="2204"/>
        <v>AI$12</v>
      </c>
      <c r="AJ1952" s="192" t="str">
        <f t="shared" si="2204"/>
        <v>AJ$12</v>
      </c>
      <c r="AK1952" s="192" t="str">
        <f t="shared" si="2204"/>
        <v>AK$12</v>
      </c>
      <c r="AL1952" s="192" t="str">
        <f t="shared" si="2204"/>
        <v>AL$12</v>
      </c>
      <c r="AM1952" s="192" t="str">
        <f t="shared" si="2204"/>
        <v>AM$12</v>
      </c>
      <c r="AN1952" s="192" t="str">
        <f t="shared" si="2204"/>
        <v>AN$12</v>
      </c>
      <c r="AO1952" s="192" t="str">
        <f t="shared" si="2204"/>
        <v>AO$12</v>
      </c>
      <c r="AP1952" s="192" t="str">
        <f t="shared" si="2204"/>
        <v>AP$12</v>
      </c>
      <c r="AQ1952" s="192" t="str">
        <f t="shared" si="2204"/>
        <v>AQ$12</v>
      </c>
      <c r="AR1952" s="192" t="str">
        <f t="shared" si="2204"/>
        <v>AR$12</v>
      </c>
      <c r="AS1952" s="192" t="str">
        <f t="shared" si="2204"/>
        <v>AS$12</v>
      </c>
      <c r="AT1952" s="192" t="str">
        <f t="shared" si="2204"/>
        <v>AT$12</v>
      </c>
      <c r="AU1952" s="192" t="str">
        <f t="shared" si="2204"/>
        <v>AU$12</v>
      </c>
      <c r="AV1952" s="192" t="str">
        <f t="shared" si="2204"/>
        <v>AV$12</v>
      </c>
      <c r="AW1952" s="192" t="str">
        <f t="shared" si="2204"/>
        <v>AW$12</v>
      </c>
      <c r="AX1952" s="192" t="str">
        <f t="shared" si="2204"/>
        <v>AX$12</v>
      </c>
      <c r="AY1952" s="192" t="str">
        <f t="shared" ref="AY1952:CD1952" si="2205">AY$16</f>
        <v>AY$12</v>
      </c>
      <c r="AZ1952" s="192" t="str">
        <f t="shared" si="2205"/>
        <v>AZ$12</v>
      </c>
      <c r="BA1952" s="192" t="str">
        <f t="shared" si="2205"/>
        <v>BA$12</v>
      </c>
      <c r="BB1952" s="192" t="str">
        <f t="shared" si="2205"/>
        <v>BB$12</v>
      </c>
      <c r="BC1952" s="192" t="str">
        <f t="shared" si="2205"/>
        <v>BC$12</v>
      </c>
      <c r="BD1952" s="192" t="str">
        <f t="shared" si="2205"/>
        <v>BD$12</v>
      </c>
      <c r="BE1952" s="192" t="str">
        <f t="shared" si="2205"/>
        <v>BE$12</v>
      </c>
      <c r="BF1952" s="192" t="str">
        <f t="shared" si="2205"/>
        <v>BF$12</v>
      </c>
      <c r="BG1952" s="192" t="str">
        <f t="shared" si="2205"/>
        <v>BG$12</v>
      </c>
      <c r="BH1952" s="192" t="str">
        <f t="shared" si="2205"/>
        <v>BH$12</v>
      </c>
      <c r="BI1952" s="192" t="str">
        <f t="shared" si="2205"/>
        <v>BI$12</v>
      </c>
      <c r="BJ1952" s="192" t="str">
        <f t="shared" si="2205"/>
        <v>BJ$12</v>
      </c>
      <c r="BK1952" s="192" t="str">
        <f t="shared" si="2205"/>
        <v>BK$12</v>
      </c>
      <c r="BL1952" s="192" t="str">
        <f t="shared" si="2205"/>
        <v>BL$12</v>
      </c>
      <c r="BM1952" s="192" t="str">
        <f t="shared" si="2205"/>
        <v>BM$12</v>
      </c>
      <c r="BN1952" s="192" t="str">
        <f t="shared" si="2205"/>
        <v>BN$12</v>
      </c>
      <c r="BO1952" s="192" t="str">
        <f t="shared" si="2205"/>
        <v>BO$12</v>
      </c>
      <c r="BP1952" s="192" t="str">
        <f t="shared" si="2205"/>
        <v>BP$12</v>
      </c>
      <c r="BQ1952" s="192" t="str">
        <f t="shared" si="2205"/>
        <v>BQ$12</v>
      </c>
      <c r="BR1952" s="192" t="str">
        <f t="shared" si="2205"/>
        <v>BR$12</v>
      </c>
      <c r="BS1952" s="192" t="str">
        <f t="shared" si="2205"/>
        <v>BS$12</v>
      </c>
      <c r="BT1952" s="192" t="str">
        <f t="shared" si="2205"/>
        <v>BT$12</v>
      </c>
      <c r="BU1952" s="192" t="str">
        <f t="shared" si="2205"/>
        <v>BU$12</v>
      </c>
      <c r="BV1952" s="192" t="str">
        <f t="shared" si="2205"/>
        <v>BV$12</v>
      </c>
      <c r="BW1952" s="192" t="str">
        <f t="shared" si="2205"/>
        <v>BW$12</v>
      </c>
      <c r="BX1952" s="192" t="str">
        <f t="shared" si="2205"/>
        <v>BX$12</v>
      </c>
      <c r="BY1952" s="192" t="str">
        <f t="shared" si="2205"/>
        <v>BY$12</v>
      </c>
      <c r="BZ1952" s="192" t="str">
        <f t="shared" si="2205"/>
        <v>BZ$12</v>
      </c>
      <c r="CA1952" s="192" t="str">
        <f t="shared" si="2205"/>
        <v>CA$12</v>
      </c>
      <c r="CB1952" s="192" t="str">
        <f t="shared" si="2205"/>
        <v>CB$12</v>
      </c>
      <c r="CC1952" s="192" t="str">
        <f t="shared" si="2205"/>
        <v>CC$12</v>
      </c>
      <c r="CD1952" s="192" t="str">
        <f t="shared" si="2205"/>
        <v>CD$12</v>
      </c>
      <c r="CE1952" s="192" t="str">
        <f t="shared" ref="CE1952:CL1952" si="2206">CE$16</f>
        <v>CE$12</v>
      </c>
      <c r="CF1952" s="192" t="str">
        <f t="shared" si="2206"/>
        <v>CF$12</v>
      </c>
      <c r="CG1952" s="192" t="str">
        <f t="shared" si="2206"/>
        <v>CG$12</v>
      </c>
      <c r="CH1952" s="192" t="str">
        <f t="shared" si="2206"/>
        <v>CH$12</v>
      </c>
      <c r="CI1952" s="192" t="str">
        <f t="shared" si="2206"/>
        <v>CI$12</v>
      </c>
      <c r="CJ1952" s="192" t="str">
        <f t="shared" si="2206"/>
        <v>CJ$12</v>
      </c>
      <c r="CK1952" s="192" t="str">
        <f t="shared" si="2206"/>
        <v>CK$12</v>
      </c>
      <c r="CL1952" s="192" t="str">
        <f t="shared" si="2206"/>
        <v>CL$12</v>
      </c>
    </row>
    <row r="1953" spans="2:90" x14ac:dyDescent="0.4">
      <c r="B1953" s="168" t="s">
        <v>460</v>
      </c>
      <c r="C1953" s="193"/>
      <c r="D1953" s="193"/>
      <c r="E1953" s="193" t="s">
        <v>906</v>
      </c>
      <c r="F1953" s="193"/>
      <c r="G1953" s="193"/>
      <c r="H1953" s="193"/>
      <c r="I1953" s="194"/>
      <c r="J1953" s="194"/>
      <c r="K1953" s="195"/>
      <c r="L1953" s="195"/>
      <c r="M1953" s="195"/>
      <c r="N1953" s="195"/>
      <c r="O1953" s="195"/>
      <c r="P1953" s="195"/>
      <c r="R1953" s="195"/>
      <c r="S1953" s="192" t="str">
        <f t="shared" ref="S1953:AX1953" si="2207">S$17</f>
        <v>S$13</v>
      </c>
      <c r="T1953" s="192" t="str">
        <f t="shared" si="2207"/>
        <v>T$13</v>
      </c>
      <c r="U1953" s="192" t="str">
        <f t="shared" si="2207"/>
        <v>U$13</v>
      </c>
      <c r="V1953" s="192" t="str">
        <f t="shared" si="2207"/>
        <v>V$13</v>
      </c>
      <c r="W1953" s="192" t="str">
        <f t="shared" si="2207"/>
        <v>W$13</v>
      </c>
      <c r="X1953" s="192" t="str">
        <f t="shared" si="2207"/>
        <v>X$13</v>
      </c>
      <c r="Y1953" s="192" t="str">
        <f t="shared" si="2207"/>
        <v>Y$13</v>
      </c>
      <c r="Z1953" s="192" t="str">
        <f t="shared" si="2207"/>
        <v>Z$13</v>
      </c>
      <c r="AA1953" s="192" t="str">
        <f t="shared" si="2207"/>
        <v>AA$13</v>
      </c>
      <c r="AB1953" s="192" t="str">
        <f t="shared" si="2207"/>
        <v>AB$13</v>
      </c>
      <c r="AC1953" s="192" t="str">
        <f t="shared" si="2207"/>
        <v>AC$13</v>
      </c>
      <c r="AD1953" s="192" t="str">
        <f t="shared" si="2207"/>
        <v>AD$13</v>
      </c>
      <c r="AE1953" s="192" t="str">
        <f t="shared" si="2207"/>
        <v>AE$13</v>
      </c>
      <c r="AF1953" s="192" t="str">
        <f t="shared" si="2207"/>
        <v>AF$13</v>
      </c>
      <c r="AG1953" s="192" t="str">
        <f t="shared" si="2207"/>
        <v>AG$13</v>
      </c>
      <c r="AH1953" s="192" t="str">
        <f t="shared" si="2207"/>
        <v>AH$13</v>
      </c>
      <c r="AI1953" s="192" t="str">
        <f t="shared" si="2207"/>
        <v>AI$13</v>
      </c>
      <c r="AJ1953" s="192" t="str">
        <f t="shared" si="2207"/>
        <v>AJ$13</v>
      </c>
      <c r="AK1953" s="192" t="str">
        <f t="shared" si="2207"/>
        <v>AK$13</v>
      </c>
      <c r="AL1953" s="192" t="str">
        <f t="shared" si="2207"/>
        <v>AL$13</v>
      </c>
      <c r="AM1953" s="192" t="str">
        <f t="shared" si="2207"/>
        <v>AM$13</v>
      </c>
      <c r="AN1953" s="192" t="str">
        <f t="shared" si="2207"/>
        <v>AN$13</v>
      </c>
      <c r="AO1953" s="192" t="str">
        <f t="shared" si="2207"/>
        <v>AO$13</v>
      </c>
      <c r="AP1953" s="192" t="str">
        <f t="shared" si="2207"/>
        <v>AP$13</v>
      </c>
      <c r="AQ1953" s="192" t="str">
        <f t="shared" si="2207"/>
        <v>AQ$13</v>
      </c>
      <c r="AR1953" s="192" t="str">
        <f t="shared" si="2207"/>
        <v>AR$13</v>
      </c>
      <c r="AS1953" s="192" t="str">
        <f t="shared" si="2207"/>
        <v>AS$13</v>
      </c>
      <c r="AT1953" s="192" t="str">
        <f t="shared" si="2207"/>
        <v>AT$13</v>
      </c>
      <c r="AU1953" s="192" t="str">
        <f t="shared" si="2207"/>
        <v>AU$13</v>
      </c>
      <c r="AV1953" s="192" t="str">
        <f t="shared" si="2207"/>
        <v>AV$13</v>
      </c>
      <c r="AW1953" s="192" t="str">
        <f t="shared" si="2207"/>
        <v>AW$13</v>
      </c>
      <c r="AX1953" s="192" t="str">
        <f t="shared" si="2207"/>
        <v>AX$13</v>
      </c>
      <c r="AY1953" s="192" t="str">
        <f t="shared" ref="AY1953:CD1953" si="2208">AY$17</f>
        <v>AY$13</v>
      </c>
      <c r="AZ1953" s="192" t="str">
        <f t="shared" si="2208"/>
        <v>AZ$13</v>
      </c>
      <c r="BA1953" s="192" t="str">
        <f t="shared" si="2208"/>
        <v>BA$13</v>
      </c>
      <c r="BB1953" s="192" t="str">
        <f t="shared" si="2208"/>
        <v>BB$13</v>
      </c>
      <c r="BC1953" s="192" t="str">
        <f t="shared" si="2208"/>
        <v>BC$13</v>
      </c>
      <c r="BD1953" s="192" t="str">
        <f t="shared" si="2208"/>
        <v>BD$13</v>
      </c>
      <c r="BE1953" s="192" t="str">
        <f t="shared" si="2208"/>
        <v>BE$13</v>
      </c>
      <c r="BF1953" s="192" t="str">
        <f t="shared" si="2208"/>
        <v>BF$13</v>
      </c>
      <c r="BG1953" s="192" t="str">
        <f t="shared" si="2208"/>
        <v>BG$13</v>
      </c>
      <c r="BH1953" s="192" t="str">
        <f t="shared" si="2208"/>
        <v>BH$13</v>
      </c>
      <c r="BI1953" s="192" t="str">
        <f t="shared" si="2208"/>
        <v>BI$13</v>
      </c>
      <c r="BJ1953" s="192" t="str">
        <f t="shared" si="2208"/>
        <v>BJ$13</v>
      </c>
      <c r="BK1953" s="192" t="str">
        <f t="shared" si="2208"/>
        <v>BK$13</v>
      </c>
      <c r="BL1953" s="192" t="str">
        <f t="shared" si="2208"/>
        <v>BL$13</v>
      </c>
      <c r="BM1953" s="192" t="str">
        <f t="shared" si="2208"/>
        <v>BM$13</v>
      </c>
      <c r="BN1953" s="192" t="str">
        <f t="shared" si="2208"/>
        <v>BN$13</v>
      </c>
      <c r="BO1953" s="192" t="str">
        <f t="shared" si="2208"/>
        <v>BO$13</v>
      </c>
      <c r="BP1953" s="192" t="str">
        <f t="shared" si="2208"/>
        <v>BP$13</v>
      </c>
      <c r="BQ1953" s="192" t="str">
        <f t="shared" si="2208"/>
        <v>BQ$13</v>
      </c>
      <c r="BR1953" s="192" t="str">
        <f t="shared" si="2208"/>
        <v>BR$13</v>
      </c>
      <c r="BS1953" s="192" t="str">
        <f t="shared" si="2208"/>
        <v>BS$13</v>
      </c>
      <c r="BT1953" s="192" t="str">
        <f t="shared" si="2208"/>
        <v>BT$13</v>
      </c>
      <c r="BU1953" s="192" t="str">
        <f t="shared" si="2208"/>
        <v>BU$13</v>
      </c>
      <c r="BV1953" s="192" t="str">
        <f t="shared" si="2208"/>
        <v>BV$13</v>
      </c>
      <c r="BW1953" s="192" t="str">
        <f t="shared" si="2208"/>
        <v>BW$13</v>
      </c>
      <c r="BX1953" s="192" t="str">
        <f t="shared" si="2208"/>
        <v>BX$13</v>
      </c>
      <c r="BY1953" s="192" t="str">
        <f t="shared" si="2208"/>
        <v>BY$13</v>
      </c>
      <c r="BZ1953" s="192" t="str">
        <f t="shared" si="2208"/>
        <v>BZ$13</v>
      </c>
      <c r="CA1953" s="192" t="str">
        <f t="shared" si="2208"/>
        <v>CA$13</v>
      </c>
      <c r="CB1953" s="192" t="str">
        <f t="shared" si="2208"/>
        <v>CB$13</v>
      </c>
      <c r="CC1953" s="192" t="str">
        <f t="shared" si="2208"/>
        <v>CC$13</v>
      </c>
      <c r="CD1953" s="192" t="str">
        <f t="shared" si="2208"/>
        <v>CD$13</v>
      </c>
      <c r="CE1953" s="192" t="str">
        <f t="shared" ref="CE1953:CL1953" si="2209">CE$17</f>
        <v>CE$13</v>
      </c>
      <c r="CF1953" s="192" t="str">
        <f t="shared" si="2209"/>
        <v>CF$13</v>
      </c>
      <c r="CG1953" s="192" t="str">
        <f t="shared" si="2209"/>
        <v>CG$13</v>
      </c>
      <c r="CH1953" s="192" t="str">
        <f t="shared" si="2209"/>
        <v>CH$13</v>
      </c>
      <c r="CI1953" s="192" t="str">
        <f t="shared" si="2209"/>
        <v>CI$13</v>
      </c>
      <c r="CJ1953" s="192" t="str">
        <f t="shared" si="2209"/>
        <v>CJ$13</v>
      </c>
      <c r="CK1953" s="192" t="str">
        <f t="shared" si="2209"/>
        <v>CK$13</v>
      </c>
      <c r="CL1953" s="192" t="str">
        <f t="shared" si="2209"/>
        <v>CL$13</v>
      </c>
    </row>
    <row r="1954" spans="2:90" x14ac:dyDescent="0.4">
      <c r="B1954" s="168" t="s">
        <v>488</v>
      </c>
      <c r="C1954" s="193"/>
      <c r="D1954" s="193"/>
      <c r="E1954" s="193" t="s">
        <v>906</v>
      </c>
      <c r="F1954" s="193"/>
      <c r="G1954" s="193"/>
      <c r="H1954" s="193"/>
      <c r="I1954" s="194"/>
      <c r="J1954" s="194"/>
      <c r="K1954" s="195"/>
      <c r="L1954" s="195"/>
      <c r="M1954" s="195"/>
      <c r="N1954" s="195"/>
      <c r="O1954" s="195"/>
      <c r="P1954" s="195"/>
      <c r="R1954" s="195"/>
      <c r="S1954" s="183"/>
      <c r="T1954" s="183"/>
      <c r="U1954" s="183"/>
      <c r="V1954" s="183"/>
      <c r="W1954" s="183"/>
      <c r="X1954" s="183"/>
      <c r="Y1954" s="183"/>
      <c r="Z1954" s="183"/>
      <c r="AA1954" s="183"/>
      <c r="AB1954" s="183"/>
      <c r="AC1954" s="183"/>
      <c r="AD1954" s="183"/>
      <c r="AE1954" s="183"/>
      <c r="AF1954" s="183"/>
      <c r="AG1954" s="183"/>
      <c r="AH1954" s="183"/>
      <c r="AI1954" s="183"/>
      <c r="AJ1954" s="183"/>
      <c r="AK1954" s="183"/>
      <c r="AL1954" s="183"/>
      <c r="AM1954" s="183"/>
      <c r="AN1954" s="183"/>
      <c r="AO1954" s="183"/>
      <c r="AP1954" s="183"/>
      <c r="AQ1954" s="183"/>
      <c r="AR1954" s="183"/>
      <c r="AS1954" s="183"/>
      <c r="AT1954" s="183"/>
      <c r="AU1954" s="183"/>
      <c r="AV1954" s="183"/>
      <c r="AW1954" s="183"/>
      <c r="AX1954" s="183"/>
      <c r="AY1954" s="183"/>
      <c r="AZ1954" s="183"/>
      <c r="BA1954" s="183"/>
      <c r="BB1954" s="183"/>
      <c r="BC1954" s="183"/>
      <c r="BD1954" s="183"/>
      <c r="BE1954" s="183"/>
      <c r="BF1954" s="183"/>
      <c r="BG1954" s="183"/>
      <c r="BH1954" s="183"/>
      <c r="BI1954" s="183"/>
      <c r="BJ1954" s="183"/>
      <c r="BK1954" s="183"/>
      <c r="BL1954" s="183"/>
      <c r="BM1954" s="183"/>
      <c r="BN1954" s="183"/>
      <c r="BO1954" s="183"/>
      <c r="BP1954" s="183"/>
      <c r="BQ1954" s="183"/>
      <c r="BR1954" s="183"/>
      <c r="BS1954" s="183"/>
      <c r="BT1954" s="183"/>
      <c r="BU1954" s="183"/>
      <c r="BV1954" s="183"/>
      <c r="BW1954" s="183"/>
      <c r="BX1954" s="183"/>
      <c r="BY1954" s="183"/>
      <c r="BZ1954" s="183"/>
      <c r="CA1954" s="183"/>
      <c r="CB1954" s="183"/>
      <c r="CC1954" s="183"/>
      <c r="CD1954" s="183"/>
      <c r="CE1954" s="183"/>
      <c r="CF1954" s="183"/>
      <c r="CG1954" s="183"/>
      <c r="CH1954" s="183"/>
      <c r="CI1954" s="183"/>
      <c r="CJ1954" s="183"/>
      <c r="CK1954" s="183"/>
      <c r="CL1954" s="183"/>
    </row>
    <row r="1955" spans="2:90" x14ac:dyDescent="0.4">
      <c r="B1955" s="168" t="s">
        <v>501</v>
      </c>
      <c r="C1955" s="193"/>
      <c r="D1955" s="193"/>
      <c r="E1955" s="193" t="s">
        <v>906</v>
      </c>
      <c r="F1955" s="193"/>
      <c r="G1955" s="193"/>
      <c r="H1955" s="193"/>
      <c r="I1955" s="194"/>
      <c r="J1955" s="194"/>
      <c r="K1955" s="195"/>
      <c r="L1955" s="195"/>
      <c r="M1955" s="195"/>
      <c r="N1955" s="195"/>
      <c r="O1955" s="195"/>
      <c r="P1955" s="195"/>
      <c r="R1955" s="195"/>
      <c r="S1955" s="183"/>
      <c r="T1955" s="183"/>
      <c r="U1955" s="183"/>
      <c r="V1955" s="183"/>
      <c r="W1955" s="183"/>
      <c r="X1955" s="183"/>
      <c r="Y1955" s="183"/>
      <c r="Z1955" s="183"/>
      <c r="AA1955" s="183"/>
      <c r="AB1955" s="183"/>
      <c r="AC1955" s="183"/>
      <c r="AD1955" s="183"/>
      <c r="AE1955" s="183"/>
      <c r="AF1955" s="183"/>
      <c r="AG1955" s="183"/>
      <c r="AH1955" s="183"/>
      <c r="AI1955" s="183"/>
      <c r="AJ1955" s="183"/>
      <c r="AK1955" s="183"/>
      <c r="AL1955" s="183"/>
      <c r="AM1955" s="183"/>
      <c r="AN1955" s="183"/>
      <c r="AO1955" s="183"/>
      <c r="AP1955" s="183"/>
      <c r="AQ1955" s="183"/>
      <c r="AR1955" s="183"/>
      <c r="AS1955" s="183"/>
      <c r="AT1955" s="183"/>
      <c r="AU1955" s="183"/>
      <c r="AV1955" s="183"/>
      <c r="AW1955" s="183"/>
      <c r="AX1955" s="183"/>
      <c r="AY1955" s="183"/>
      <c r="AZ1955" s="183"/>
      <c r="BA1955" s="183"/>
      <c r="BB1955" s="183"/>
      <c r="BC1955" s="183"/>
      <c r="BD1955" s="183"/>
      <c r="BE1955" s="183"/>
      <c r="BF1955" s="183"/>
      <c r="BG1955" s="183"/>
      <c r="BH1955" s="183"/>
      <c r="BI1955" s="183"/>
      <c r="BJ1955" s="183"/>
      <c r="BK1955" s="183"/>
      <c r="BL1955" s="183"/>
      <c r="BM1955" s="183"/>
      <c r="BN1955" s="183"/>
      <c r="BO1955" s="183"/>
      <c r="BP1955" s="183"/>
      <c r="BQ1955" s="183"/>
      <c r="BR1955" s="183"/>
      <c r="BS1955" s="183"/>
      <c r="BT1955" s="183"/>
      <c r="BU1955" s="183"/>
      <c r="BV1955" s="183"/>
      <c r="BW1955" s="183"/>
      <c r="BX1955" s="183"/>
      <c r="BY1955" s="183"/>
      <c r="BZ1955" s="183"/>
      <c r="CA1955" s="183"/>
      <c r="CB1955" s="183"/>
      <c r="CC1955" s="183"/>
      <c r="CD1955" s="183"/>
      <c r="CE1955" s="183"/>
      <c r="CF1955" s="183"/>
      <c r="CG1955" s="183"/>
      <c r="CH1955" s="183"/>
      <c r="CI1955" s="183"/>
      <c r="CJ1955" s="183"/>
      <c r="CK1955" s="183"/>
      <c r="CL1955" s="183"/>
    </row>
    <row r="1956" spans="2:90" x14ac:dyDescent="0.4">
      <c r="B1956" s="168" t="s">
        <v>461</v>
      </c>
      <c r="C1956" s="193"/>
      <c r="D1956" s="193"/>
      <c r="E1956" s="193" t="s">
        <v>906</v>
      </c>
      <c r="F1956" s="193"/>
      <c r="G1956" s="193"/>
      <c r="H1956" s="193"/>
      <c r="I1956" s="194"/>
      <c r="J1956" s="194"/>
      <c r="K1956" s="195"/>
      <c r="L1956" s="195"/>
      <c r="M1956" s="195"/>
      <c r="N1956" s="195"/>
      <c r="O1956" s="195"/>
      <c r="P1956" s="195"/>
      <c r="R1956" s="195"/>
      <c r="S1956" s="183" t="str">
        <f t="shared" ref="S1956:AX1956" si="2210">S$18</f>
        <v>S$14</v>
      </c>
      <c r="T1956" s="183" t="str">
        <f t="shared" si="2210"/>
        <v>T$14</v>
      </c>
      <c r="U1956" s="183" t="str">
        <f t="shared" si="2210"/>
        <v>U$14</v>
      </c>
      <c r="V1956" s="183" t="str">
        <f t="shared" si="2210"/>
        <v>V$14</v>
      </c>
      <c r="W1956" s="183" t="str">
        <f t="shared" si="2210"/>
        <v>W$14</v>
      </c>
      <c r="X1956" s="183" t="str">
        <f t="shared" si="2210"/>
        <v>X$14</v>
      </c>
      <c r="Y1956" s="183" t="str">
        <f t="shared" si="2210"/>
        <v>Y$14</v>
      </c>
      <c r="Z1956" s="183" t="str">
        <f t="shared" si="2210"/>
        <v>Z$14</v>
      </c>
      <c r="AA1956" s="183" t="str">
        <f t="shared" si="2210"/>
        <v>AA$14</v>
      </c>
      <c r="AB1956" s="183" t="str">
        <f t="shared" si="2210"/>
        <v>AB$14</v>
      </c>
      <c r="AC1956" s="183" t="str">
        <f t="shared" si="2210"/>
        <v>AC$14</v>
      </c>
      <c r="AD1956" s="183" t="str">
        <f t="shared" si="2210"/>
        <v>AD$14</v>
      </c>
      <c r="AE1956" s="183" t="str">
        <f t="shared" si="2210"/>
        <v>AE$14</v>
      </c>
      <c r="AF1956" s="183" t="str">
        <f t="shared" si="2210"/>
        <v>AF$14</v>
      </c>
      <c r="AG1956" s="183" t="str">
        <f t="shared" si="2210"/>
        <v>AG$14</v>
      </c>
      <c r="AH1956" s="183" t="str">
        <f t="shared" si="2210"/>
        <v>AH$14</v>
      </c>
      <c r="AI1956" s="183" t="str">
        <f t="shared" si="2210"/>
        <v>AI$14</v>
      </c>
      <c r="AJ1956" s="183" t="str">
        <f t="shared" si="2210"/>
        <v>AJ$14</v>
      </c>
      <c r="AK1956" s="183" t="str">
        <f t="shared" si="2210"/>
        <v>AK$14</v>
      </c>
      <c r="AL1956" s="183" t="str">
        <f t="shared" si="2210"/>
        <v>AL$14</v>
      </c>
      <c r="AM1956" s="183" t="str">
        <f t="shared" si="2210"/>
        <v>AM$14</v>
      </c>
      <c r="AN1956" s="183" t="str">
        <f t="shared" si="2210"/>
        <v>AN$14</v>
      </c>
      <c r="AO1956" s="183" t="str">
        <f t="shared" si="2210"/>
        <v>AO$14</v>
      </c>
      <c r="AP1956" s="183" t="str">
        <f t="shared" si="2210"/>
        <v>AP$14</v>
      </c>
      <c r="AQ1956" s="183" t="str">
        <f t="shared" si="2210"/>
        <v>AQ$14</v>
      </c>
      <c r="AR1956" s="183" t="str">
        <f t="shared" si="2210"/>
        <v>AR$14</v>
      </c>
      <c r="AS1956" s="183" t="str">
        <f t="shared" si="2210"/>
        <v>AS$14</v>
      </c>
      <c r="AT1956" s="183" t="str">
        <f t="shared" si="2210"/>
        <v>AT$14</v>
      </c>
      <c r="AU1956" s="183" t="str">
        <f t="shared" si="2210"/>
        <v>AU$14</v>
      </c>
      <c r="AV1956" s="183" t="str">
        <f t="shared" si="2210"/>
        <v>AV$14</v>
      </c>
      <c r="AW1956" s="183" t="str">
        <f t="shared" si="2210"/>
        <v>AW$14</v>
      </c>
      <c r="AX1956" s="183" t="str">
        <f t="shared" si="2210"/>
        <v>AX$14</v>
      </c>
      <c r="AY1956" s="183" t="str">
        <f t="shared" ref="AY1956:CD1956" si="2211">AY$18</f>
        <v>AY$14</v>
      </c>
      <c r="AZ1956" s="183" t="str">
        <f t="shared" si="2211"/>
        <v>AZ$14</v>
      </c>
      <c r="BA1956" s="183" t="str">
        <f t="shared" si="2211"/>
        <v>BA$14</v>
      </c>
      <c r="BB1956" s="183" t="str">
        <f t="shared" si="2211"/>
        <v>BB$14</v>
      </c>
      <c r="BC1956" s="183" t="str">
        <f t="shared" si="2211"/>
        <v>BC$14</v>
      </c>
      <c r="BD1956" s="183" t="str">
        <f t="shared" si="2211"/>
        <v>BD$14</v>
      </c>
      <c r="BE1956" s="183" t="str">
        <f t="shared" si="2211"/>
        <v>BE$14</v>
      </c>
      <c r="BF1956" s="183" t="str">
        <f t="shared" si="2211"/>
        <v>BF$14</v>
      </c>
      <c r="BG1956" s="183" t="str">
        <f t="shared" si="2211"/>
        <v>BG$14</v>
      </c>
      <c r="BH1956" s="183" t="str">
        <f t="shared" si="2211"/>
        <v>BH$14</v>
      </c>
      <c r="BI1956" s="183" t="str">
        <f t="shared" si="2211"/>
        <v>BI$14</v>
      </c>
      <c r="BJ1956" s="183" t="str">
        <f t="shared" si="2211"/>
        <v>BJ$14</v>
      </c>
      <c r="BK1956" s="183" t="str">
        <f t="shared" si="2211"/>
        <v>BK$14</v>
      </c>
      <c r="BL1956" s="183" t="str">
        <f t="shared" si="2211"/>
        <v>BL$14</v>
      </c>
      <c r="BM1956" s="183" t="str">
        <f t="shared" si="2211"/>
        <v>BM$14</v>
      </c>
      <c r="BN1956" s="183" t="str">
        <f t="shared" si="2211"/>
        <v>BN$14</v>
      </c>
      <c r="BO1956" s="183" t="str">
        <f t="shared" si="2211"/>
        <v>BO$14</v>
      </c>
      <c r="BP1956" s="183" t="str">
        <f t="shared" si="2211"/>
        <v>BP$14</v>
      </c>
      <c r="BQ1956" s="183" t="str">
        <f t="shared" si="2211"/>
        <v>BQ$14</v>
      </c>
      <c r="BR1956" s="183" t="str">
        <f t="shared" si="2211"/>
        <v>BR$14</v>
      </c>
      <c r="BS1956" s="183" t="str">
        <f t="shared" si="2211"/>
        <v>BS$14</v>
      </c>
      <c r="BT1956" s="183" t="str">
        <f t="shared" si="2211"/>
        <v>BT$14</v>
      </c>
      <c r="BU1956" s="183" t="str">
        <f t="shared" si="2211"/>
        <v>BU$14</v>
      </c>
      <c r="BV1956" s="183" t="str">
        <f t="shared" si="2211"/>
        <v>BV$14</v>
      </c>
      <c r="BW1956" s="183" t="str">
        <f t="shared" si="2211"/>
        <v>BW$14</v>
      </c>
      <c r="BX1956" s="183" t="str">
        <f t="shared" si="2211"/>
        <v>BX$14</v>
      </c>
      <c r="BY1956" s="183" t="str">
        <f t="shared" si="2211"/>
        <v>BY$14</v>
      </c>
      <c r="BZ1956" s="183" t="str">
        <f t="shared" si="2211"/>
        <v>BZ$14</v>
      </c>
      <c r="CA1956" s="183" t="str">
        <f t="shared" si="2211"/>
        <v>CA$14</v>
      </c>
      <c r="CB1956" s="183" t="str">
        <f t="shared" si="2211"/>
        <v>CB$14</v>
      </c>
      <c r="CC1956" s="183" t="str">
        <f t="shared" si="2211"/>
        <v>CC$14</v>
      </c>
      <c r="CD1956" s="183" t="str">
        <f t="shared" si="2211"/>
        <v>CD$14</v>
      </c>
      <c r="CE1956" s="183" t="str">
        <f t="shared" ref="CE1956:CL1956" si="2212">CE$18</f>
        <v>CE$14</v>
      </c>
      <c r="CF1956" s="183" t="str">
        <f t="shared" si="2212"/>
        <v>CF$14</v>
      </c>
      <c r="CG1956" s="183" t="str">
        <f t="shared" si="2212"/>
        <v>CG$14</v>
      </c>
      <c r="CH1956" s="183" t="str">
        <f t="shared" si="2212"/>
        <v>CH$14</v>
      </c>
      <c r="CI1956" s="183" t="str">
        <f t="shared" si="2212"/>
        <v>CI$14</v>
      </c>
      <c r="CJ1956" s="183" t="str">
        <f t="shared" si="2212"/>
        <v>CJ$14</v>
      </c>
      <c r="CK1956" s="183" t="str">
        <f t="shared" si="2212"/>
        <v>CK$14</v>
      </c>
      <c r="CL1956" s="183" t="str">
        <f t="shared" si="2212"/>
        <v>CL$14</v>
      </c>
    </row>
    <row r="1957" spans="2:90" x14ac:dyDescent="0.4">
      <c r="B1957" s="168" t="s">
        <v>462</v>
      </c>
      <c r="C1957" s="193"/>
      <c r="D1957" s="193"/>
      <c r="E1957" s="193" t="s">
        <v>906</v>
      </c>
      <c r="F1957" s="193"/>
      <c r="G1957" s="193"/>
      <c r="H1957" s="193"/>
      <c r="I1957" s="194"/>
      <c r="J1957" s="194"/>
      <c r="K1957" s="195"/>
      <c r="L1957" s="195"/>
      <c r="M1957" s="195"/>
      <c r="N1957" s="195"/>
      <c r="O1957" s="195"/>
      <c r="P1957" s="195"/>
      <c r="R1957" s="195"/>
      <c r="S1957" s="183" t="str">
        <f t="shared" ref="S1957:AX1957" si="2213">S$19</f>
        <v>S$15</v>
      </c>
      <c r="T1957" s="183" t="str">
        <f t="shared" si="2213"/>
        <v>T$15</v>
      </c>
      <c r="U1957" s="183" t="str">
        <f t="shared" si="2213"/>
        <v>U$15</v>
      </c>
      <c r="V1957" s="183" t="str">
        <f t="shared" si="2213"/>
        <v>V$15</v>
      </c>
      <c r="W1957" s="183" t="str">
        <f t="shared" si="2213"/>
        <v>W$15</v>
      </c>
      <c r="X1957" s="183" t="str">
        <f t="shared" si="2213"/>
        <v>X$15</v>
      </c>
      <c r="Y1957" s="183" t="str">
        <f t="shared" si="2213"/>
        <v>Y$15</v>
      </c>
      <c r="Z1957" s="183" t="str">
        <f t="shared" si="2213"/>
        <v>Z$15</v>
      </c>
      <c r="AA1957" s="183" t="str">
        <f t="shared" si="2213"/>
        <v>AA$15</v>
      </c>
      <c r="AB1957" s="183" t="str">
        <f t="shared" si="2213"/>
        <v>AB$15</v>
      </c>
      <c r="AC1957" s="183" t="str">
        <f t="shared" si="2213"/>
        <v>AC$15</v>
      </c>
      <c r="AD1957" s="183" t="str">
        <f t="shared" si="2213"/>
        <v>AD$15</v>
      </c>
      <c r="AE1957" s="183" t="str">
        <f t="shared" si="2213"/>
        <v>AE$15</v>
      </c>
      <c r="AF1957" s="183" t="str">
        <f t="shared" si="2213"/>
        <v>AF$15</v>
      </c>
      <c r="AG1957" s="183" t="str">
        <f t="shared" si="2213"/>
        <v>AG$15</v>
      </c>
      <c r="AH1957" s="183" t="str">
        <f t="shared" si="2213"/>
        <v>AH$15</v>
      </c>
      <c r="AI1957" s="183" t="str">
        <f t="shared" si="2213"/>
        <v>AI$15</v>
      </c>
      <c r="AJ1957" s="183" t="str">
        <f t="shared" si="2213"/>
        <v>AJ$15</v>
      </c>
      <c r="AK1957" s="183" t="str">
        <f t="shared" si="2213"/>
        <v>AK$15</v>
      </c>
      <c r="AL1957" s="183" t="str">
        <f t="shared" si="2213"/>
        <v>AL$15</v>
      </c>
      <c r="AM1957" s="183" t="str">
        <f t="shared" si="2213"/>
        <v>AM$15</v>
      </c>
      <c r="AN1957" s="183" t="str">
        <f t="shared" si="2213"/>
        <v>AN$15</v>
      </c>
      <c r="AO1957" s="183" t="str">
        <f t="shared" si="2213"/>
        <v>AO$15</v>
      </c>
      <c r="AP1957" s="183" t="str">
        <f t="shared" si="2213"/>
        <v>AP$15</v>
      </c>
      <c r="AQ1957" s="183" t="str">
        <f t="shared" si="2213"/>
        <v>AQ$15</v>
      </c>
      <c r="AR1957" s="183" t="str">
        <f t="shared" si="2213"/>
        <v>AR$15</v>
      </c>
      <c r="AS1957" s="183" t="str">
        <f t="shared" si="2213"/>
        <v>AS$15</v>
      </c>
      <c r="AT1957" s="183" t="str">
        <f t="shared" si="2213"/>
        <v>AT$15</v>
      </c>
      <c r="AU1957" s="183" t="str">
        <f t="shared" si="2213"/>
        <v>AU$15</v>
      </c>
      <c r="AV1957" s="183" t="str">
        <f t="shared" si="2213"/>
        <v>AV$15</v>
      </c>
      <c r="AW1957" s="183" t="str">
        <f t="shared" si="2213"/>
        <v>AW$15</v>
      </c>
      <c r="AX1957" s="183" t="str">
        <f t="shared" si="2213"/>
        <v>AX$15</v>
      </c>
      <c r="AY1957" s="183" t="str">
        <f t="shared" ref="AY1957:CD1957" si="2214">AY$19</f>
        <v>AY$15</v>
      </c>
      <c r="AZ1957" s="183" t="str">
        <f t="shared" si="2214"/>
        <v>AZ$15</v>
      </c>
      <c r="BA1957" s="183" t="str">
        <f t="shared" si="2214"/>
        <v>BA$15</v>
      </c>
      <c r="BB1957" s="183" t="str">
        <f t="shared" si="2214"/>
        <v>BB$15</v>
      </c>
      <c r="BC1957" s="183" t="str">
        <f t="shared" si="2214"/>
        <v>BC$15</v>
      </c>
      <c r="BD1957" s="183" t="str">
        <f t="shared" si="2214"/>
        <v>BD$15</v>
      </c>
      <c r="BE1957" s="183" t="str">
        <f t="shared" si="2214"/>
        <v>BE$15</v>
      </c>
      <c r="BF1957" s="183" t="str">
        <f t="shared" si="2214"/>
        <v>BF$15</v>
      </c>
      <c r="BG1957" s="183" t="str">
        <f t="shared" si="2214"/>
        <v>BG$15</v>
      </c>
      <c r="BH1957" s="183" t="str">
        <f t="shared" si="2214"/>
        <v>BH$15</v>
      </c>
      <c r="BI1957" s="183" t="str">
        <f t="shared" si="2214"/>
        <v>BI$15</v>
      </c>
      <c r="BJ1957" s="183" t="str">
        <f t="shared" si="2214"/>
        <v>BJ$15</v>
      </c>
      <c r="BK1957" s="183" t="str">
        <f t="shared" si="2214"/>
        <v>BK$15</v>
      </c>
      <c r="BL1957" s="183" t="str">
        <f t="shared" si="2214"/>
        <v>BL$15</v>
      </c>
      <c r="BM1957" s="183" t="str">
        <f t="shared" si="2214"/>
        <v>BM$15</v>
      </c>
      <c r="BN1957" s="183" t="str">
        <f t="shared" si="2214"/>
        <v>BN$15</v>
      </c>
      <c r="BO1957" s="183" t="str">
        <f t="shared" si="2214"/>
        <v>BO$15</v>
      </c>
      <c r="BP1957" s="183" t="str">
        <f t="shared" si="2214"/>
        <v>BP$15</v>
      </c>
      <c r="BQ1957" s="183" t="str">
        <f t="shared" si="2214"/>
        <v>BQ$15</v>
      </c>
      <c r="BR1957" s="183" t="str">
        <f t="shared" si="2214"/>
        <v>BR$15</v>
      </c>
      <c r="BS1957" s="183" t="str">
        <f t="shared" si="2214"/>
        <v>BS$15</v>
      </c>
      <c r="BT1957" s="183" t="str">
        <f t="shared" si="2214"/>
        <v>BT$15</v>
      </c>
      <c r="BU1957" s="183" t="str">
        <f t="shared" si="2214"/>
        <v>BU$15</v>
      </c>
      <c r="BV1957" s="183" t="str">
        <f t="shared" si="2214"/>
        <v>BV$15</v>
      </c>
      <c r="BW1957" s="183" t="str">
        <f t="shared" si="2214"/>
        <v>BW$15</v>
      </c>
      <c r="BX1957" s="183" t="str">
        <f t="shared" si="2214"/>
        <v>BX$15</v>
      </c>
      <c r="BY1957" s="183" t="str">
        <f t="shared" si="2214"/>
        <v>BY$15</v>
      </c>
      <c r="BZ1957" s="183" t="str">
        <f t="shared" si="2214"/>
        <v>BZ$15</v>
      </c>
      <c r="CA1957" s="183" t="str">
        <f t="shared" si="2214"/>
        <v>CA$15</v>
      </c>
      <c r="CB1957" s="183" t="str">
        <f t="shared" si="2214"/>
        <v>CB$15</v>
      </c>
      <c r="CC1957" s="183" t="str">
        <f t="shared" si="2214"/>
        <v>CC$15</v>
      </c>
      <c r="CD1957" s="183" t="str">
        <f t="shared" si="2214"/>
        <v>CD$15</v>
      </c>
      <c r="CE1957" s="183" t="str">
        <f t="shared" ref="CE1957:CL1957" si="2215">CE$19</f>
        <v>CE$15</v>
      </c>
      <c r="CF1957" s="183" t="str">
        <f t="shared" si="2215"/>
        <v>CF$15</v>
      </c>
      <c r="CG1957" s="183" t="str">
        <f t="shared" si="2215"/>
        <v>CG$15</v>
      </c>
      <c r="CH1957" s="183" t="str">
        <f t="shared" si="2215"/>
        <v>CH$15</v>
      </c>
      <c r="CI1957" s="183" t="str">
        <f t="shared" si="2215"/>
        <v>CI$15</v>
      </c>
      <c r="CJ1957" s="183" t="str">
        <f t="shared" si="2215"/>
        <v>CJ$15</v>
      </c>
      <c r="CK1957" s="183" t="str">
        <f t="shared" si="2215"/>
        <v>CK$15</v>
      </c>
      <c r="CL1957" s="183" t="str">
        <f t="shared" si="2215"/>
        <v>CL$15</v>
      </c>
    </row>
    <row r="1958" spans="2:90" x14ac:dyDescent="0.4">
      <c r="B1958" s="137" t="s">
        <v>192</v>
      </c>
      <c r="C1958" s="136"/>
      <c r="D1958" s="136" t="s">
        <v>736</v>
      </c>
      <c r="E1958" s="136" t="s">
        <v>736</v>
      </c>
      <c r="F1958" s="136" t="s">
        <v>155</v>
      </c>
      <c r="G1958" s="136" t="s">
        <v>81</v>
      </c>
      <c r="H1958" s="136"/>
      <c r="I1958" s="138"/>
      <c r="J1958" s="138"/>
      <c r="K1958" s="136"/>
      <c r="L1958" s="136"/>
      <c r="M1958" s="136"/>
      <c r="N1958" s="136"/>
      <c r="O1958" s="136"/>
      <c r="P1958" s="136"/>
      <c r="R1958" s="137"/>
      <c r="S1958" s="137"/>
      <c r="T1958" s="137"/>
      <c r="U1958" s="137"/>
      <c r="V1958" s="137"/>
      <c r="W1958" s="137"/>
      <c r="X1958" s="137"/>
      <c r="Y1958" s="137"/>
      <c r="Z1958" s="137"/>
      <c r="AA1958" s="137"/>
      <c r="AB1958" s="137"/>
      <c r="AC1958" s="137"/>
      <c r="AD1958" s="137"/>
      <c r="AE1958" s="137"/>
      <c r="AF1958" s="137"/>
      <c r="AG1958" s="137"/>
      <c r="AH1958" s="137"/>
      <c r="AI1958" s="137"/>
      <c r="AJ1958" s="137"/>
      <c r="AK1958" s="137"/>
      <c r="AL1958" s="137"/>
      <c r="AM1958" s="137"/>
      <c r="AN1958" s="137"/>
      <c r="AO1958" s="137"/>
      <c r="AP1958" s="137"/>
      <c r="AQ1958" s="137"/>
      <c r="AR1958" s="137"/>
      <c r="AS1958" s="137"/>
      <c r="AT1958" s="137"/>
      <c r="AU1958" s="137"/>
      <c r="AV1958" s="137"/>
      <c r="AW1958" s="137"/>
      <c r="AX1958" s="137"/>
      <c r="AY1958" s="137"/>
      <c r="AZ1958" s="137"/>
      <c r="BA1958" s="137"/>
      <c r="BB1958" s="137"/>
      <c r="BC1958" s="137"/>
      <c r="BD1958" s="137"/>
      <c r="BE1958" s="137"/>
      <c r="BF1958" s="137"/>
      <c r="BG1958" s="137"/>
      <c r="BH1958" s="137"/>
      <c r="BI1958" s="137"/>
      <c r="BJ1958" s="137"/>
      <c r="BK1958" s="137"/>
      <c r="BL1958" s="137"/>
      <c r="BM1958" s="137"/>
      <c r="BN1958" s="137"/>
      <c r="BO1958" s="137"/>
      <c r="BP1958" s="137"/>
      <c r="BQ1958" s="137"/>
      <c r="BR1958" s="137"/>
      <c r="BS1958" s="137"/>
      <c r="BT1958" s="137"/>
      <c r="BU1958" s="137"/>
      <c r="BV1958" s="137"/>
      <c r="BW1958" s="137"/>
      <c r="BX1958" s="137"/>
      <c r="BY1958" s="137"/>
      <c r="BZ1958" s="137"/>
      <c r="CA1958" s="137"/>
      <c r="CB1958" s="137"/>
      <c r="CC1958" s="137"/>
      <c r="CD1958" s="137"/>
      <c r="CE1958" s="137"/>
      <c r="CF1958" s="137"/>
      <c r="CG1958" s="137"/>
      <c r="CH1958" s="137"/>
      <c r="CI1958" s="137"/>
      <c r="CJ1958" s="137"/>
      <c r="CK1958" s="137"/>
      <c r="CL1958" s="137"/>
    </row>
    <row r="1959" spans="2:90" x14ac:dyDescent="0.4">
      <c r="B1959" s="93" t="str">
        <f>B1961&amp;":"</f>
        <v>Expense - % of revenue direct cost:</v>
      </c>
      <c r="C1959" s="31"/>
      <c r="D1959" s="31" t="s">
        <v>736</v>
      </c>
      <c r="E1959" s="31" t="s">
        <v>906</v>
      </c>
      <c r="F1959" s="31"/>
      <c r="G1959" s="31" t="str">
        <f>E1959</f>
        <v/>
      </c>
      <c r="H1959" s="31"/>
      <c r="I1959" s="73"/>
      <c r="J1959" s="73"/>
      <c r="K1959" s="31"/>
      <c r="L1959" s="31"/>
      <c r="M1959" s="31"/>
      <c r="N1959" s="31"/>
      <c r="O1959" s="31"/>
      <c r="P1959" s="31"/>
      <c r="R1959" s="67"/>
      <c r="S1959" s="67"/>
      <c r="T1959" s="67"/>
      <c r="U1959" s="67"/>
      <c r="V1959" s="67"/>
      <c r="W1959" s="67"/>
      <c r="X1959" s="67"/>
      <c r="Y1959" s="67"/>
      <c r="Z1959" s="67"/>
      <c r="AA1959" s="67"/>
      <c r="AB1959" s="67"/>
      <c r="AC1959" s="67"/>
      <c r="AD1959" s="67"/>
      <c r="AE1959" s="67"/>
      <c r="AF1959" s="67"/>
      <c r="AG1959" s="67"/>
      <c r="AH1959" s="67"/>
      <c r="AI1959" s="67"/>
      <c r="AJ1959" s="67"/>
      <c r="AK1959" s="67"/>
      <c r="AL1959" s="67"/>
      <c r="AM1959" s="67"/>
      <c r="AN1959" s="67"/>
      <c r="AO1959" s="67"/>
      <c r="AP1959" s="67"/>
      <c r="AQ1959" s="67"/>
      <c r="AR1959" s="67"/>
      <c r="AS1959" s="67"/>
      <c r="AT1959" s="67"/>
      <c r="AU1959" s="67"/>
      <c r="AV1959" s="67"/>
      <c r="AW1959" s="67"/>
      <c r="AX1959" s="67"/>
      <c r="AY1959" s="67"/>
      <c r="AZ1959" s="67"/>
      <c r="BA1959" s="67"/>
      <c r="BB1959" s="67"/>
      <c r="BC1959" s="67"/>
      <c r="BD1959" s="67"/>
      <c r="BE1959" s="67"/>
      <c r="BF1959" s="67"/>
      <c r="BG1959" s="67"/>
      <c r="BH1959" s="67"/>
      <c r="BI1959" s="67"/>
      <c r="BJ1959" s="67"/>
      <c r="BK1959" s="67"/>
      <c r="BL1959" s="67"/>
      <c r="BM1959" s="67"/>
      <c r="BN1959" s="67"/>
      <c r="BO1959" s="67"/>
      <c r="BP1959" s="67"/>
      <c r="BQ1959" s="67"/>
      <c r="BR1959" s="67"/>
      <c r="BS1959" s="67"/>
      <c r="BT1959" s="67"/>
      <c r="BU1959" s="67"/>
      <c r="BV1959" s="67"/>
      <c r="BW1959" s="67"/>
      <c r="BX1959" s="67"/>
      <c r="BY1959" s="67"/>
      <c r="BZ1959" s="67"/>
      <c r="CA1959" s="67"/>
      <c r="CB1959" s="67"/>
      <c r="CC1959" s="67"/>
      <c r="CD1959" s="67"/>
      <c r="CE1959" s="67"/>
      <c r="CF1959" s="67"/>
      <c r="CG1959" s="67"/>
      <c r="CH1959" s="67"/>
      <c r="CI1959" s="67"/>
      <c r="CJ1959" s="67"/>
      <c r="CK1959" s="67"/>
      <c r="CL1959" s="67"/>
    </row>
    <row r="1960" spans="2:90" x14ac:dyDescent="0.4">
      <c r="B1960" s="139" t="s">
        <v>53</v>
      </c>
      <c r="C1960" s="12"/>
      <c r="D1960" s="12" t="s">
        <v>736</v>
      </c>
      <c r="E1960" s="12" t="s">
        <v>906</v>
      </c>
      <c r="F1960" s="12"/>
      <c r="G1960" s="12" t="str">
        <f>E1960</f>
        <v/>
      </c>
      <c r="H1960" s="12"/>
      <c r="I1960" s="60"/>
      <c r="J1960" s="60"/>
      <c r="K1960" s="16">
        <v>0.1</v>
      </c>
      <c r="L1960" s="16">
        <v>0.1</v>
      </c>
      <c r="M1960" s="16">
        <v>0.1</v>
      </c>
      <c r="N1960" s="16">
        <v>0.1</v>
      </c>
      <c r="O1960" s="16">
        <v>0.1</v>
      </c>
      <c r="P1960" s="16">
        <v>0.1</v>
      </c>
      <c r="R1960" s="20"/>
      <c r="S1960" s="144" cm="1">
        <f t="array" ref="S1960">INDEX($K:$P,ROW(),MATCH(S$3,$K$2:$P$2,0))</f>
        <v>0.1</v>
      </c>
      <c r="T1960" s="144" cm="1">
        <f t="array" ref="T1960">INDEX($K:$P,ROW(),MATCH(T$3,$K$2:$P$2,0))</f>
        <v>0.1</v>
      </c>
      <c r="U1960" s="144" cm="1">
        <f t="array" ref="U1960">INDEX($K:$P,ROW(),MATCH(U$3,$K$2:$P$2,0))</f>
        <v>0.1</v>
      </c>
      <c r="V1960" s="144" cm="1">
        <f t="array" ref="V1960">INDEX($K:$P,ROW(),MATCH(V$3,$K$2:$P$2,0))</f>
        <v>0.1</v>
      </c>
      <c r="W1960" s="144" cm="1">
        <f t="array" ref="W1960">INDEX($K:$P,ROW(),MATCH(W$3,$K$2:$P$2,0))</f>
        <v>0.1</v>
      </c>
      <c r="X1960" s="144" cm="1">
        <f t="array" ref="X1960">INDEX($K:$P,ROW(),MATCH(X$3,$K$2:$P$2,0))</f>
        <v>0.1</v>
      </c>
      <c r="Y1960" s="144" cm="1">
        <f t="array" ref="Y1960">INDEX($K:$P,ROW(),MATCH(Y$3,$K$2:$P$2,0))</f>
        <v>0.1</v>
      </c>
      <c r="Z1960" s="144" cm="1">
        <f t="array" ref="Z1960">INDEX($K:$P,ROW(),MATCH(Z$3,$K$2:$P$2,0))</f>
        <v>0.1</v>
      </c>
      <c r="AA1960" s="144" cm="1">
        <f t="array" ref="AA1960">INDEX($K:$P,ROW(),MATCH(AA$3,$K$2:$P$2,0))</f>
        <v>0.1</v>
      </c>
      <c r="AB1960" s="144" cm="1">
        <f t="array" ref="AB1960">INDEX($K:$P,ROW(),MATCH(AB$3,$K$2:$P$2,0))</f>
        <v>0.1</v>
      </c>
      <c r="AC1960" s="144" cm="1">
        <f t="array" ref="AC1960">INDEX($K:$P,ROW(),MATCH(AC$3,$K$2:$P$2,0))</f>
        <v>0.1</v>
      </c>
      <c r="AD1960" s="144" cm="1">
        <f t="array" ref="AD1960">INDEX($K:$P,ROW(),MATCH(AD$3,$K$2:$P$2,0))</f>
        <v>0.1</v>
      </c>
      <c r="AE1960" s="144" cm="1">
        <f t="array" ref="AE1960">INDEX($K:$P,ROW(),MATCH(AE$3,$K$2:$P$2,0))</f>
        <v>0.1</v>
      </c>
      <c r="AF1960" s="144" cm="1">
        <f t="array" ref="AF1960">INDEX($K:$P,ROW(),MATCH(AF$3,$K$2:$P$2,0))</f>
        <v>0.1</v>
      </c>
      <c r="AG1960" s="144" cm="1">
        <f t="array" ref="AG1960">INDEX($K:$P,ROW(),MATCH(AG$3,$K$2:$P$2,0))</f>
        <v>0.1</v>
      </c>
      <c r="AH1960" s="144" cm="1">
        <f t="array" ref="AH1960">INDEX($K:$P,ROW(),MATCH(AH$3,$K$2:$P$2,0))</f>
        <v>0.1</v>
      </c>
      <c r="AI1960" s="144" cm="1">
        <f t="array" ref="AI1960">INDEX($K:$P,ROW(),MATCH(AI$3,$K$2:$P$2,0))</f>
        <v>0.1</v>
      </c>
      <c r="AJ1960" s="144" cm="1">
        <f t="array" ref="AJ1960">INDEX($K:$P,ROW(),MATCH(AJ$3,$K$2:$P$2,0))</f>
        <v>0.1</v>
      </c>
      <c r="AK1960" s="144" cm="1">
        <f t="array" ref="AK1960">INDEX($K:$P,ROW(),MATCH(AK$3,$K$2:$P$2,0))</f>
        <v>0.1</v>
      </c>
      <c r="AL1960" s="144" cm="1">
        <f t="array" ref="AL1960">INDEX($K:$P,ROW(),MATCH(AL$3,$K$2:$P$2,0))</f>
        <v>0.1</v>
      </c>
      <c r="AM1960" s="144" cm="1">
        <f t="array" ref="AM1960">INDEX($K:$P,ROW(),MATCH(AM$3,$K$2:$P$2,0))</f>
        <v>0.1</v>
      </c>
      <c r="AN1960" s="144" cm="1">
        <f t="array" ref="AN1960">INDEX($K:$P,ROW(),MATCH(AN$3,$K$2:$P$2,0))</f>
        <v>0.1</v>
      </c>
      <c r="AO1960" s="144" cm="1">
        <f t="array" ref="AO1960">INDEX($K:$P,ROW(),MATCH(AO$3,$K$2:$P$2,0))</f>
        <v>0.1</v>
      </c>
      <c r="AP1960" s="144" cm="1">
        <f t="array" ref="AP1960">INDEX($K:$P,ROW(),MATCH(AP$3,$K$2:$P$2,0))</f>
        <v>0.1</v>
      </c>
      <c r="AQ1960" s="144" cm="1">
        <f t="array" ref="AQ1960">INDEX($K:$P,ROW(),MATCH(AQ$3,$K$2:$P$2,0))</f>
        <v>0.1</v>
      </c>
      <c r="AR1960" s="144" cm="1">
        <f t="array" ref="AR1960">INDEX($K:$P,ROW(),MATCH(AR$3,$K$2:$P$2,0))</f>
        <v>0.1</v>
      </c>
      <c r="AS1960" s="144" cm="1">
        <f t="array" ref="AS1960">INDEX($K:$P,ROW(),MATCH(AS$3,$K$2:$P$2,0))</f>
        <v>0.1</v>
      </c>
      <c r="AT1960" s="144" cm="1">
        <f t="array" ref="AT1960">INDEX($K:$P,ROW(),MATCH(AT$3,$K$2:$P$2,0))</f>
        <v>0.1</v>
      </c>
      <c r="AU1960" s="144" cm="1">
        <f t="array" ref="AU1960">INDEX($K:$P,ROW(),MATCH(AU$3,$K$2:$P$2,0))</f>
        <v>0.1</v>
      </c>
      <c r="AV1960" s="144" cm="1">
        <f t="array" ref="AV1960">INDEX($K:$P,ROW(),MATCH(AV$3,$K$2:$P$2,0))</f>
        <v>0.1</v>
      </c>
      <c r="AW1960" s="144" cm="1">
        <f t="array" ref="AW1960">INDEX($K:$P,ROW(),MATCH(AW$3,$K$2:$P$2,0))</f>
        <v>0.1</v>
      </c>
      <c r="AX1960" s="144" cm="1">
        <f t="array" ref="AX1960">INDEX($K:$P,ROW(),MATCH(AX$3,$K$2:$P$2,0))</f>
        <v>0.1</v>
      </c>
      <c r="AY1960" s="144" cm="1">
        <f t="array" ref="AY1960">INDEX($K:$P,ROW(),MATCH(AY$3,$K$2:$P$2,0))</f>
        <v>0.1</v>
      </c>
      <c r="AZ1960" s="144" cm="1">
        <f t="array" ref="AZ1960">INDEX($K:$P,ROW(),MATCH(AZ$3,$K$2:$P$2,0))</f>
        <v>0.1</v>
      </c>
      <c r="BA1960" s="144" cm="1">
        <f t="array" ref="BA1960">INDEX($K:$P,ROW(),MATCH(BA$3,$K$2:$P$2,0))</f>
        <v>0.1</v>
      </c>
      <c r="BB1960" s="144" cm="1">
        <f t="array" ref="BB1960">INDEX($K:$P,ROW(),MATCH(BB$3,$K$2:$P$2,0))</f>
        <v>0.1</v>
      </c>
      <c r="BC1960" s="144" cm="1">
        <f t="array" ref="BC1960">INDEX($K:$P,ROW(),MATCH(BC$3,$K$2:$P$2,0))</f>
        <v>0.1</v>
      </c>
      <c r="BD1960" s="144" cm="1">
        <f t="array" ref="BD1960">INDEX($K:$P,ROW(),MATCH(BD$3,$K$2:$P$2,0))</f>
        <v>0.1</v>
      </c>
      <c r="BE1960" s="144" cm="1">
        <f t="array" ref="BE1960">INDEX($K:$P,ROW(),MATCH(BE$3,$K$2:$P$2,0))</f>
        <v>0.1</v>
      </c>
      <c r="BF1960" s="144" cm="1">
        <f t="array" ref="BF1960">INDEX($K:$P,ROW(),MATCH(BF$3,$K$2:$P$2,0))</f>
        <v>0.1</v>
      </c>
      <c r="BG1960" s="144" cm="1">
        <f t="array" ref="BG1960">INDEX($K:$P,ROW(),MATCH(BG$3,$K$2:$P$2,0))</f>
        <v>0.1</v>
      </c>
      <c r="BH1960" s="144" cm="1">
        <f t="array" ref="BH1960">INDEX($K:$P,ROW(),MATCH(BH$3,$K$2:$P$2,0))</f>
        <v>0.1</v>
      </c>
      <c r="BI1960" s="144" cm="1">
        <f t="array" ref="BI1960">INDEX($K:$P,ROW(),MATCH(BI$3,$K$2:$P$2,0))</f>
        <v>0.1</v>
      </c>
      <c r="BJ1960" s="144" cm="1">
        <f t="array" ref="BJ1960">INDEX($K:$P,ROW(),MATCH(BJ$3,$K$2:$P$2,0))</f>
        <v>0.1</v>
      </c>
      <c r="BK1960" s="144" cm="1">
        <f t="array" ref="BK1960">INDEX($K:$P,ROW(),MATCH(BK$3,$K$2:$P$2,0))</f>
        <v>0.1</v>
      </c>
      <c r="BL1960" s="144" cm="1">
        <f t="array" ref="BL1960">INDEX($K:$P,ROW(),MATCH(BL$3,$K$2:$P$2,0))</f>
        <v>0.1</v>
      </c>
      <c r="BM1960" s="144" cm="1">
        <f t="array" ref="BM1960">INDEX($K:$P,ROW(),MATCH(BM$3,$K$2:$P$2,0))</f>
        <v>0.1</v>
      </c>
      <c r="BN1960" s="144" cm="1">
        <f t="array" ref="BN1960">INDEX($K:$P,ROW(),MATCH(BN$3,$K$2:$P$2,0))</f>
        <v>0.1</v>
      </c>
      <c r="BO1960" s="144" cm="1">
        <f t="array" ref="BO1960">INDEX($K:$P,ROW(),MATCH(BO$3,$K$2:$P$2,0))</f>
        <v>0.1</v>
      </c>
      <c r="BP1960" s="144" cm="1">
        <f t="array" ref="BP1960">INDEX($K:$P,ROW(),MATCH(BP$3,$K$2:$P$2,0))</f>
        <v>0.1</v>
      </c>
      <c r="BQ1960" s="144" cm="1">
        <f t="array" ref="BQ1960">INDEX($K:$P,ROW(),MATCH(BQ$3,$K$2:$P$2,0))</f>
        <v>0.1</v>
      </c>
      <c r="BR1960" s="144" cm="1">
        <f t="array" ref="BR1960">INDEX($K:$P,ROW(),MATCH(BR$3,$K$2:$P$2,0))</f>
        <v>0.1</v>
      </c>
      <c r="BS1960" s="144" cm="1">
        <f t="array" ref="BS1960">INDEX($K:$P,ROW(),MATCH(BS$3,$K$2:$P$2,0))</f>
        <v>0.1</v>
      </c>
      <c r="BT1960" s="144" cm="1">
        <f t="array" ref="BT1960">INDEX($K:$P,ROW(),MATCH(BT$3,$K$2:$P$2,0))</f>
        <v>0.1</v>
      </c>
      <c r="BU1960" s="144" cm="1">
        <f t="array" ref="BU1960">INDEX($K:$P,ROW(),MATCH(BU$3,$K$2:$P$2,0))</f>
        <v>0.1</v>
      </c>
      <c r="BV1960" s="144" cm="1">
        <f t="array" ref="BV1960">INDEX($K:$P,ROW(),MATCH(BV$3,$K$2:$P$2,0))</f>
        <v>0.1</v>
      </c>
      <c r="BW1960" s="144" cm="1">
        <f t="array" ref="BW1960">INDEX($K:$P,ROW(),MATCH(BW$3,$K$2:$P$2,0))</f>
        <v>0.1</v>
      </c>
      <c r="BX1960" s="144" cm="1">
        <f t="array" ref="BX1960">INDEX($K:$P,ROW(),MATCH(BX$3,$K$2:$P$2,0))</f>
        <v>0.1</v>
      </c>
      <c r="BY1960" s="144" cm="1">
        <f t="array" ref="BY1960">INDEX($K:$P,ROW(),MATCH(BY$3,$K$2:$P$2,0))</f>
        <v>0.1</v>
      </c>
      <c r="BZ1960" s="144" cm="1">
        <f t="array" ref="BZ1960">INDEX($K:$P,ROW(),MATCH(BZ$3,$K$2:$P$2,0))</f>
        <v>0.1</v>
      </c>
      <c r="CA1960" s="144" cm="1">
        <f t="array" ref="CA1960">INDEX($K:$P,ROW(),MATCH(CA$3,$K$2:$P$2,0))</f>
        <v>0.1</v>
      </c>
      <c r="CB1960" s="144" cm="1">
        <f t="array" ref="CB1960">INDEX($K:$P,ROW(),MATCH(CB$3,$K$2:$P$2,0))</f>
        <v>0.1</v>
      </c>
      <c r="CC1960" s="144" cm="1">
        <f t="array" ref="CC1960">INDEX($K:$P,ROW(),MATCH(CC$3,$K$2:$P$2,0))</f>
        <v>0.1</v>
      </c>
      <c r="CD1960" s="144" cm="1">
        <f t="array" ref="CD1960">INDEX($K:$P,ROW(),MATCH(CD$3,$K$2:$P$2,0))</f>
        <v>0.1</v>
      </c>
      <c r="CE1960" s="144" cm="1">
        <f t="array" ref="CE1960">INDEX($K:$P,ROW(),MATCH(CE$3,$K$2:$P$2,0))</f>
        <v>0.1</v>
      </c>
      <c r="CF1960" s="144" cm="1">
        <f t="array" ref="CF1960">INDEX($K:$P,ROW(),MATCH(CF$3,$K$2:$P$2,0))</f>
        <v>0.1</v>
      </c>
      <c r="CG1960" s="144" cm="1">
        <f t="array" ref="CG1960">INDEX($K:$P,ROW(),MATCH(CG$3,$K$2:$P$2,0))</f>
        <v>0.1</v>
      </c>
      <c r="CH1960" s="144" cm="1">
        <f t="array" ref="CH1960">INDEX($K:$P,ROW(),MATCH(CH$3,$K$2:$P$2,0))</f>
        <v>0.1</v>
      </c>
      <c r="CI1960" s="144" cm="1">
        <f t="array" ref="CI1960">INDEX($K:$P,ROW(),MATCH(CI$3,$K$2:$P$2,0))</f>
        <v>0.1</v>
      </c>
      <c r="CJ1960" s="144" cm="1">
        <f t="array" ref="CJ1960">INDEX($K:$P,ROW(),MATCH(CJ$3,$K$2:$P$2,0))</f>
        <v>0.1</v>
      </c>
      <c r="CK1960" s="144" cm="1">
        <f t="array" ref="CK1960">INDEX($K:$P,ROW(),MATCH(CK$3,$K$2:$P$2,0))</f>
        <v>0.1</v>
      </c>
      <c r="CL1960" s="144" cm="1">
        <f t="array" ref="CL1960">INDEX($K:$P,ROW(),MATCH(CL$3,$K$2:$P$2,0))</f>
        <v>0.1</v>
      </c>
    </row>
    <row r="1961" spans="2:90" x14ac:dyDescent="0.4">
      <c r="B1961" s="121" t="str">
        <f>"Expense - "&amp;SUBSTITUTE(B1958,":","")</f>
        <v>Expense - % of revenue direct cost</v>
      </c>
      <c r="C1961" s="27" t="s">
        <v>203</v>
      </c>
      <c r="D1961" s="27" t="s">
        <v>736</v>
      </c>
      <c r="E1961" s="27" t="s">
        <v>906</v>
      </c>
      <c r="F1961" s="27"/>
      <c r="G1961" s="27"/>
      <c r="H1961" s="27"/>
      <c r="I1961" s="78"/>
      <c r="J1961" s="78"/>
      <c r="K1961" s="63">
        <f ca="1">SUMIF($3:$3,K$2,1961:1961)</f>
        <v>-12000</v>
      </c>
      <c r="L1961" s="63">
        <f ca="1">SUMIF($3:$3,L$2,1961:1961)</f>
        <v>-12000</v>
      </c>
      <c r="M1961" s="63">
        <f ca="1">SUMIF($3:$3,M$2,1961:1961)</f>
        <v>-12000</v>
      </c>
      <c r="N1961" s="63">
        <f ca="1">SUMIF($3:$3,N$2,1961:1961)</f>
        <v>-12000</v>
      </c>
      <c r="O1961" s="63">
        <f ca="1">SUMIF($3:$3,O$2,1961:1961)</f>
        <v>-12000</v>
      </c>
      <c r="P1961" s="63">
        <f ca="1">SUMIF($3:$3,P$2,1961:1961)</f>
        <v>-12000</v>
      </c>
      <c r="R1961" s="33"/>
      <c r="S1961" s="142" cm="1">
        <f t="array" aca="1" ref="S1961" ca="1">-S1960*INDIRECT(S1952)</f>
        <v>-1000</v>
      </c>
      <c r="T1961" s="142" cm="1">
        <f t="array" aca="1" ref="T1961" ca="1">-T1960*INDIRECT(T1952)</f>
        <v>-1000</v>
      </c>
      <c r="U1961" s="142" cm="1">
        <f t="array" aca="1" ref="U1961" ca="1">-U1960*INDIRECT(U1952)</f>
        <v>-1000</v>
      </c>
      <c r="V1961" s="142" cm="1">
        <f t="array" aca="1" ref="V1961" ca="1">-V1960*INDIRECT(V1952)</f>
        <v>-1000</v>
      </c>
      <c r="W1961" s="142" cm="1">
        <f t="array" aca="1" ref="W1961" ca="1">-W1960*INDIRECT(W1952)</f>
        <v>-1000</v>
      </c>
      <c r="X1961" s="142" cm="1">
        <f t="array" aca="1" ref="X1961" ca="1">-X1960*INDIRECT(X1952)</f>
        <v>-1000</v>
      </c>
      <c r="Y1961" s="142" cm="1">
        <f t="array" aca="1" ref="Y1961" ca="1">-Y1960*INDIRECT(Y1952)</f>
        <v>-1000</v>
      </c>
      <c r="Z1961" s="142" cm="1">
        <f t="array" aca="1" ref="Z1961" ca="1">-Z1960*INDIRECT(Z1952)</f>
        <v>-1000</v>
      </c>
      <c r="AA1961" s="142" cm="1">
        <f t="array" aca="1" ref="AA1961" ca="1">-AA1960*INDIRECT(AA1952)</f>
        <v>-1000</v>
      </c>
      <c r="AB1961" s="142" cm="1">
        <f t="array" aca="1" ref="AB1961" ca="1">-AB1960*INDIRECT(AB1952)</f>
        <v>-1000</v>
      </c>
      <c r="AC1961" s="142" cm="1">
        <f t="array" aca="1" ref="AC1961" ca="1">-AC1960*INDIRECT(AC1952)</f>
        <v>-1000</v>
      </c>
      <c r="AD1961" s="142" cm="1">
        <f t="array" aca="1" ref="AD1961" ca="1">-AD1960*INDIRECT(AD1952)</f>
        <v>-1000</v>
      </c>
      <c r="AE1961" s="142" cm="1">
        <f t="array" aca="1" ref="AE1961" ca="1">-AE1960*INDIRECT(AE1952)</f>
        <v>-1000</v>
      </c>
      <c r="AF1961" s="142" cm="1">
        <f t="array" aca="1" ref="AF1961" ca="1">-AF1960*INDIRECT(AF1952)</f>
        <v>-1000</v>
      </c>
      <c r="AG1961" s="142" cm="1">
        <f t="array" aca="1" ref="AG1961" ca="1">-AG1960*INDIRECT(AG1952)</f>
        <v>-1000</v>
      </c>
      <c r="AH1961" s="142" cm="1">
        <f t="array" aca="1" ref="AH1961" ca="1">-AH1960*INDIRECT(AH1952)</f>
        <v>-1000</v>
      </c>
      <c r="AI1961" s="142" cm="1">
        <f t="array" aca="1" ref="AI1961" ca="1">-AI1960*INDIRECT(AI1952)</f>
        <v>-1000</v>
      </c>
      <c r="AJ1961" s="142" cm="1">
        <f t="array" aca="1" ref="AJ1961" ca="1">-AJ1960*INDIRECT(AJ1952)</f>
        <v>-1000</v>
      </c>
      <c r="AK1961" s="142" cm="1">
        <f t="array" aca="1" ref="AK1961" ca="1">-AK1960*INDIRECT(AK1952)</f>
        <v>-1000</v>
      </c>
      <c r="AL1961" s="142" cm="1">
        <f t="array" aca="1" ref="AL1961" ca="1">-AL1960*INDIRECT(AL1952)</f>
        <v>-1000</v>
      </c>
      <c r="AM1961" s="142" cm="1">
        <f t="array" aca="1" ref="AM1961" ca="1">-AM1960*INDIRECT(AM1952)</f>
        <v>-1000</v>
      </c>
      <c r="AN1961" s="142" cm="1">
        <f t="array" aca="1" ref="AN1961" ca="1">-AN1960*INDIRECT(AN1952)</f>
        <v>-1000</v>
      </c>
      <c r="AO1961" s="142" cm="1">
        <f t="array" aca="1" ref="AO1961" ca="1">-AO1960*INDIRECT(AO1952)</f>
        <v>-1000</v>
      </c>
      <c r="AP1961" s="142" cm="1">
        <f t="array" aca="1" ref="AP1961" ca="1">-AP1960*INDIRECT(AP1952)</f>
        <v>-1000</v>
      </c>
      <c r="AQ1961" s="142" cm="1">
        <f t="array" aca="1" ref="AQ1961" ca="1">-AQ1960*INDIRECT(AQ1952)</f>
        <v>-1000</v>
      </c>
      <c r="AR1961" s="142" cm="1">
        <f t="array" aca="1" ref="AR1961" ca="1">-AR1960*INDIRECT(AR1952)</f>
        <v>-1000</v>
      </c>
      <c r="AS1961" s="142" cm="1">
        <f t="array" aca="1" ref="AS1961" ca="1">-AS1960*INDIRECT(AS1952)</f>
        <v>-1000</v>
      </c>
      <c r="AT1961" s="142" cm="1">
        <f t="array" aca="1" ref="AT1961" ca="1">-AT1960*INDIRECT(AT1952)</f>
        <v>-1000</v>
      </c>
      <c r="AU1961" s="142" cm="1">
        <f t="array" aca="1" ref="AU1961" ca="1">-AU1960*INDIRECT(AU1952)</f>
        <v>-1000</v>
      </c>
      <c r="AV1961" s="142" cm="1">
        <f t="array" aca="1" ref="AV1961" ca="1">-AV1960*INDIRECT(AV1952)</f>
        <v>-1000</v>
      </c>
      <c r="AW1961" s="142" cm="1">
        <f t="array" aca="1" ref="AW1961" ca="1">-AW1960*INDIRECT(AW1952)</f>
        <v>-1000</v>
      </c>
      <c r="AX1961" s="142" cm="1">
        <f t="array" aca="1" ref="AX1961" ca="1">-AX1960*INDIRECT(AX1952)</f>
        <v>-1000</v>
      </c>
      <c r="AY1961" s="142" cm="1">
        <f t="array" aca="1" ref="AY1961" ca="1">-AY1960*INDIRECT(AY1952)</f>
        <v>-1000</v>
      </c>
      <c r="AZ1961" s="142" cm="1">
        <f t="array" aca="1" ref="AZ1961" ca="1">-AZ1960*INDIRECT(AZ1952)</f>
        <v>-1000</v>
      </c>
      <c r="BA1961" s="142" cm="1">
        <f t="array" aca="1" ref="BA1961" ca="1">-BA1960*INDIRECT(BA1952)</f>
        <v>-1000</v>
      </c>
      <c r="BB1961" s="142" cm="1">
        <f t="array" aca="1" ref="BB1961" ca="1">-BB1960*INDIRECT(BB1952)</f>
        <v>-1000</v>
      </c>
      <c r="BC1961" s="142" cm="1">
        <f t="array" aca="1" ref="BC1961" ca="1">-BC1960*INDIRECT(BC1952)</f>
        <v>-1000</v>
      </c>
      <c r="BD1961" s="142" cm="1">
        <f t="array" aca="1" ref="BD1961" ca="1">-BD1960*INDIRECT(BD1952)</f>
        <v>-1000</v>
      </c>
      <c r="BE1961" s="142" cm="1">
        <f t="array" aca="1" ref="BE1961" ca="1">-BE1960*INDIRECT(BE1952)</f>
        <v>-1000</v>
      </c>
      <c r="BF1961" s="142" cm="1">
        <f t="array" aca="1" ref="BF1961" ca="1">-BF1960*INDIRECT(BF1952)</f>
        <v>-1000</v>
      </c>
      <c r="BG1961" s="142" cm="1">
        <f t="array" aca="1" ref="BG1961" ca="1">-BG1960*INDIRECT(BG1952)</f>
        <v>-1000</v>
      </c>
      <c r="BH1961" s="142" cm="1">
        <f t="array" aca="1" ref="BH1961" ca="1">-BH1960*INDIRECT(BH1952)</f>
        <v>-1000</v>
      </c>
      <c r="BI1961" s="142" cm="1">
        <f t="array" aca="1" ref="BI1961" ca="1">-BI1960*INDIRECT(BI1952)</f>
        <v>-1000</v>
      </c>
      <c r="BJ1961" s="142" cm="1">
        <f t="array" aca="1" ref="BJ1961" ca="1">-BJ1960*INDIRECT(BJ1952)</f>
        <v>-1000</v>
      </c>
      <c r="BK1961" s="142" cm="1">
        <f t="array" aca="1" ref="BK1961" ca="1">-BK1960*INDIRECT(BK1952)</f>
        <v>-1000</v>
      </c>
      <c r="BL1961" s="142" cm="1">
        <f t="array" aca="1" ref="BL1961" ca="1">-BL1960*INDIRECT(BL1952)</f>
        <v>-1000</v>
      </c>
      <c r="BM1961" s="142" cm="1">
        <f t="array" aca="1" ref="BM1961" ca="1">-BM1960*INDIRECT(BM1952)</f>
        <v>-1000</v>
      </c>
      <c r="BN1961" s="142" cm="1">
        <f t="array" aca="1" ref="BN1961" ca="1">-BN1960*INDIRECT(BN1952)</f>
        <v>-1000</v>
      </c>
      <c r="BO1961" s="142" cm="1">
        <f t="array" aca="1" ref="BO1961" ca="1">-BO1960*INDIRECT(BO1952)</f>
        <v>-1000</v>
      </c>
      <c r="BP1961" s="142" cm="1">
        <f t="array" aca="1" ref="BP1961" ca="1">-BP1960*INDIRECT(BP1952)</f>
        <v>-1000</v>
      </c>
      <c r="BQ1961" s="142" cm="1">
        <f t="array" aca="1" ref="BQ1961" ca="1">-BQ1960*INDIRECT(BQ1952)</f>
        <v>-1000</v>
      </c>
      <c r="BR1961" s="142" cm="1">
        <f t="array" aca="1" ref="BR1961" ca="1">-BR1960*INDIRECT(BR1952)</f>
        <v>-1000</v>
      </c>
      <c r="BS1961" s="142" cm="1">
        <f t="array" aca="1" ref="BS1961" ca="1">-BS1960*INDIRECT(BS1952)</f>
        <v>-1000</v>
      </c>
      <c r="BT1961" s="142" cm="1">
        <f t="array" aca="1" ref="BT1961" ca="1">-BT1960*INDIRECT(BT1952)</f>
        <v>-1000</v>
      </c>
      <c r="BU1961" s="142" cm="1">
        <f t="array" aca="1" ref="BU1961" ca="1">-BU1960*INDIRECT(BU1952)</f>
        <v>-1000</v>
      </c>
      <c r="BV1961" s="142" cm="1">
        <f t="array" aca="1" ref="BV1961" ca="1">-BV1960*INDIRECT(BV1952)</f>
        <v>-1000</v>
      </c>
      <c r="BW1961" s="142" cm="1">
        <f t="array" aca="1" ref="BW1961" ca="1">-BW1960*INDIRECT(BW1952)</f>
        <v>-1000</v>
      </c>
      <c r="BX1961" s="142" cm="1">
        <f t="array" aca="1" ref="BX1961" ca="1">-BX1960*INDIRECT(BX1952)</f>
        <v>-1000</v>
      </c>
      <c r="BY1961" s="142" cm="1">
        <f t="array" aca="1" ref="BY1961" ca="1">-BY1960*INDIRECT(BY1952)</f>
        <v>-1000</v>
      </c>
      <c r="BZ1961" s="142" cm="1">
        <f t="array" aca="1" ref="BZ1961" ca="1">-BZ1960*INDIRECT(BZ1952)</f>
        <v>-1000</v>
      </c>
      <c r="CA1961" s="142" cm="1">
        <f t="array" aca="1" ref="CA1961" ca="1">-CA1960*INDIRECT(CA1952)</f>
        <v>-1000</v>
      </c>
      <c r="CB1961" s="142" cm="1">
        <f t="array" aca="1" ref="CB1961" ca="1">-CB1960*INDIRECT(CB1952)</f>
        <v>-1000</v>
      </c>
      <c r="CC1961" s="142" cm="1">
        <f t="array" aca="1" ref="CC1961" ca="1">-CC1960*INDIRECT(CC1952)</f>
        <v>-1000</v>
      </c>
      <c r="CD1961" s="142" cm="1">
        <f t="array" aca="1" ref="CD1961" ca="1">-CD1960*INDIRECT(CD1952)</f>
        <v>-1000</v>
      </c>
      <c r="CE1961" s="142" cm="1">
        <f t="array" aca="1" ref="CE1961" ca="1">-CE1960*INDIRECT(CE1952)</f>
        <v>-1000</v>
      </c>
      <c r="CF1961" s="142" cm="1">
        <f t="array" aca="1" ref="CF1961" ca="1">-CF1960*INDIRECT(CF1952)</f>
        <v>-1000</v>
      </c>
      <c r="CG1961" s="142" cm="1">
        <f t="array" aca="1" ref="CG1961" ca="1">-CG1960*INDIRECT(CG1952)</f>
        <v>-1000</v>
      </c>
      <c r="CH1961" s="142" cm="1">
        <f t="array" aca="1" ref="CH1961" ca="1">-CH1960*INDIRECT(CH1952)</f>
        <v>-1000</v>
      </c>
      <c r="CI1961" s="142" cm="1">
        <f t="array" aca="1" ref="CI1961" ca="1">-CI1960*INDIRECT(CI1952)</f>
        <v>-1000</v>
      </c>
      <c r="CJ1961" s="142" cm="1">
        <f t="array" aca="1" ref="CJ1961" ca="1">-CJ1960*INDIRECT(CJ1952)</f>
        <v>-1000</v>
      </c>
      <c r="CK1961" s="142" cm="1">
        <f t="array" aca="1" ref="CK1961" ca="1">-CK1960*INDIRECT(CK1952)</f>
        <v>-1000</v>
      </c>
      <c r="CL1961" s="142" cm="1">
        <f t="array" aca="1" ref="CL1961" ca="1">-CL1960*INDIRECT(CL1952)</f>
        <v>-1000</v>
      </c>
    </row>
    <row r="1962" spans="2:90" x14ac:dyDescent="0.4">
      <c r="D1962" t="s">
        <v>736</v>
      </c>
      <c r="E1962" t="s">
        <v>906</v>
      </c>
      <c r="G1962" t="s">
        <v>244</v>
      </c>
      <c r="S1962" s="72"/>
      <c r="T1962" s="72"/>
      <c r="U1962" s="72"/>
      <c r="V1962" s="72"/>
      <c r="W1962" s="72"/>
      <c r="X1962" s="72"/>
      <c r="Y1962" s="72"/>
      <c r="Z1962" s="72"/>
      <c r="AA1962" s="72"/>
      <c r="AB1962" s="72"/>
      <c r="AC1962" s="72"/>
      <c r="AD1962" s="72"/>
      <c r="AE1962" s="72"/>
      <c r="AF1962" s="72"/>
      <c r="AG1962" s="72"/>
      <c r="AH1962" s="72"/>
      <c r="AI1962" s="72"/>
      <c r="AJ1962" s="72"/>
      <c r="AK1962" s="72"/>
      <c r="AL1962" s="72"/>
      <c r="AM1962" s="72"/>
      <c r="AN1962" s="72"/>
      <c r="AO1962" s="72"/>
      <c r="AP1962" s="72"/>
      <c r="AQ1962" s="72"/>
      <c r="AR1962" s="72"/>
      <c r="AS1962" s="72"/>
      <c r="AT1962" s="72"/>
      <c r="AU1962" s="72"/>
      <c r="AV1962" s="72"/>
      <c r="AW1962" s="72"/>
      <c r="AX1962" s="72"/>
      <c r="AY1962" s="72"/>
      <c r="AZ1962" s="72"/>
      <c r="BA1962" s="72"/>
      <c r="BB1962" s="72"/>
      <c r="BC1962" s="72"/>
      <c r="BD1962" s="72"/>
      <c r="BE1962" s="72"/>
      <c r="BF1962" s="72"/>
      <c r="BG1962" s="72"/>
      <c r="BH1962" s="72"/>
      <c r="BI1962" s="72"/>
      <c r="BJ1962" s="72"/>
      <c r="BK1962" s="72"/>
      <c r="BL1962" s="72"/>
      <c r="BM1962" s="72"/>
      <c r="BN1962" s="72"/>
      <c r="BO1962" s="72"/>
      <c r="BP1962" s="72"/>
      <c r="BQ1962" s="72"/>
      <c r="BR1962" s="72"/>
      <c r="BS1962" s="72"/>
      <c r="BT1962" s="72"/>
      <c r="BU1962" s="72"/>
      <c r="BV1962" s="72"/>
      <c r="BW1962" s="72"/>
      <c r="BX1962" s="72"/>
      <c r="BY1962" s="72"/>
      <c r="BZ1962" s="72"/>
      <c r="CA1962" s="72"/>
      <c r="CB1962" s="72"/>
      <c r="CC1962" s="72"/>
      <c r="CD1962" s="72"/>
      <c r="CE1962" s="72"/>
      <c r="CF1962" s="72"/>
      <c r="CG1962" s="72"/>
      <c r="CH1962" s="72"/>
      <c r="CI1962" s="72"/>
      <c r="CJ1962" s="72"/>
      <c r="CK1962" s="72"/>
      <c r="CL1962" s="72"/>
    </row>
    <row r="1963" spans="2:90" x14ac:dyDescent="0.4">
      <c r="B1963" s="130" t="str">
        <f>B1950</f>
        <v>(Primary label)</v>
      </c>
      <c r="C1963" s="27"/>
      <c r="D1963" s="27" t="s">
        <v>736</v>
      </c>
      <c r="E1963" s="27" t="s">
        <v>906</v>
      </c>
      <c r="F1963" s="27"/>
      <c r="G1963" s="27" t="s">
        <v>330</v>
      </c>
      <c r="H1963" s="27"/>
      <c r="I1963" s="78"/>
      <c r="J1963" s="78"/>
      <c r="K1963" s="33"/>
      <c r="L1963" s="33"/>
      <c r="M1963" s="33"/>
      <c r="N1963" s="33"/>
      <c r="O1963" s="33"/>
      <c r="P1963" s="33"/>
      <c r="R1963" s="33"/>
      <c r="S1963" s="77"/>
      <c r="T1963" s="77"/>
      <c r="U1963" s="77"/>
      <c r="V1963" s="77"/>
      <c r="W1963" s="77"/>
      <c r="X1963" s="77"/>
      <c r="Y1963" s="77"/>
      <c r="Z1963" s="77"/>
      <c r="AA1963" s="77"/>
      <c r="AB1963" s="77"/>
      <c r="AC1963" s="77"/>
      <c r="AD1963" s="77"/>
      <c r="AE1963" s="77"/>
      <c r="AF1963" s="77"/>
      <c r="AG1963" s="77"/>
      <c r="AH1963" s="77"/>
      <c r="AI1963" s="77"/>
      <c r="AJ1963" s="77"/>
      <c r="AK1963" s="77"/>
      <c r="AL1963" s="77"/>
      <c r="AM1963" s="77"/>
      <c r="AN1963" s="77"/>
      <c r="AO1963" s="77"/>
      <c r="AP1963" s="77"/>
      <c r="AQ1963" s="77"/>
      <c r="AR1963" s="77"/>
      <c r="AS1963" s="77"/>
      <c r="AT1963" s="77"/>
      <c r="AU1963" s="77"/>
      <c r="AV1963" s="77"/>
      <c r="AW1963" s="77"/>
      <c r="AX1963" s="77"/>
      <c r="AY1963" s="77"/>
      <c r="AZ1963" s="77"/>
      <c r="BA1963" s="77"/>
      <c r="BB1963" s="77"/>
      <c r="BC1963" s="77"/>
      <c r="BD1963" s="77"/>
      <c r="BE1963" s="77"/>
      <c r="BF1963" s="77"/>
      <c r="BG1963" s="77"/>
      <c r="BH1963" s="77"/>
      <c r="BI1963" s="77"/>
      <c r="BJ1963" s="77"/>
      <c r="BK1963" s="77"/>
      <c r="BL1963" s="77"/>
      <c r="BM1963" s="77"/>
      <c r="BN1963" s="77"/>
      <c r="BO1963" s="77"/>
      <c r="BP1963" s="77"/>
      <c r="BQ1963" s="77"/>
      <c r="BR1963" s="77"/>
      <c r="BS1963" s="77"/>
      <c r="BT1963" s="77"/>
      <c r="BU1963" s="77"/>
      <c r="BV1963" s="77"/>
      <c r="BW1963" s="77"/>
      <c r="BX1963" s="77"/>
      <c r="BY1963" s="77"/>
      <c r="BZ1963" s="77"/>
      <c r="CA1963" s="77"/>
      <c r="CB1963" s="77"/>
      <c r="CC1963" s="77"/>
      <c r="CD1963" s="77"/>
      <c r="CE1963" s="77"/>
      <c r="CF1963" s="77"/>
      <c r="CG1963" s="77"/>
      <c r="CH1963" s="77"/>
      <c r="CI1963" s="77"/>
      <c r="CJ1963" s="77"/>
      <c r="CK1963" s="77"/>
      <c r="CL1963" s="77"/>
    </row>
    <row r="1964" spans="2:90" x14ac:dyDescent="0.4">
      <c r="B1964" s="130" t="str">
        <f>B1951</f>
        <v>primary unit</v>
      </c>
      <c r="D1964" t="s">
        <v>736</v>
      </c>
      <c r="E1964" t="s">
        <v>906</v>
      </c>
      <c r="G1964" t="s">
        <v>330</v>
      </c>
      <c r="S1964" s="72"/>
      <c r="T1964" s="72"/>
      <c r="U1964" s="72"/>
      <c r="V1964" s="72"/>
      <c r="W1964" s="72"/>
      <c r="X1964" s="72"/>
      <c r="Y1964" s="72"/>
      <c r="Z1964" s="72"/>
      <c r="AA1964" s="72"/>
      <c r="AB1964" s="72"/>
      <c r="AC1964" s="72"/>
      <c r="AD1964" s="72"/>
      <c r="AE1964" s="72"/>
      <c r="AF1964" s="72"/>
      <c r="AG1964" s="72"/>
      <c r="AH1964" s="72"/>
      <c r="AI1964" s="72"/>
      <c r="AJ1964" s="72"/>
      <c r="AK1964" s="72"/>
      <c r="AL1964" s="72"/>
      <c r="AM1964" s="72"/>
      <c r="AN1964" s="72"/>
      <c r="AO1964" s="72"/>
      <c r="AP1964" s="72"/>
      <c r="AQ1964" s="72"/>
      <c r="AR1964" s="72"/>
      <c r="AS1964" s="72"/>
      <c r="AT1964" s="72"/>
      <c r="AU1964" s="72"/>
      <c r="AV1964" s="72"/>
      <c r="AW1964" s="72"/>
      <c r="AX1964" s="72"/>
      <c r="AY1964" s="72"/>
      <c r="AZ1964" s="72"/>
      <c r="BA1964" s="72"/>
      <c r="BB1964" s="72"/>
      <c r="BC1964" s="72"/>
      <c r="BD1964" s="72"/>
      <c r="BE1964" s="72"/>
      <c r="BF1964" s="72"/>
      <c r="BG1964" s="72"/>
      <c r="BH1964" s="72"/>
      <c r="BI1964" s="72"/>
      <c r="BJ1964" s="72"/>
      <c r="BK1964" s="72"/>
      <c r="BL1964" s="72"/>
      <c r="BM1964" s="72"/>
      <c r="BN1964" s="72"/>
      <c r="BO1964" s="72"/>
      <c r="BP1964" s="72"/>
      <c r="BQ1964" s="72"/>
      <c r="BR1964" s="72"/>
      <c r="BS1964" s="72"/>
      <c r="BT1964" s="72"/>
      <c r="BU1964" s="72"/>
      <c r="BV1964" s="72"/>
      <c r="BW1964" s="72"/>
      <c r="BX1964" s="72"/>
      <c r="BY1964" s="72"/>
      <c r="BZ1964" s="72"/>
      <c r="CA1964" s="72"/>
      <c r="CB1964" s="72"/>
      <c r="CC1964" s="72"/>
      <c r="CD1964" s="72"/>
      <c r="CE1964" s="72"/>
      <c r="CF1964" s="72"/>
      <c r="CG1964" s="72"/>
      <c r="CH1964" s="72"/>
      <c r="CI1964" s="72"/>
      <c r="CJ1964" s="72"/>
      <c r="CK1964" s="72"/>
      <c r="CL1964" s="72"/>
    </row>
    <row r="1965" spans="2:90" x14ac:dyDescent="0.4">
      <c r="B1965" s="130" t="str">
        <f>B1952</f>
        <v>Primary revenue driver</v>
      </c>
      <c r="D1965" t="s">
        <v>736</v>
      </c>
      <c r="E1965" t="s">
        <v>906</v>
      </c>
      <c r="G1965" t="s">
        <v>330</v>
      </c>
      <c r="K1965" s="53"/>
      <c r="L1965" s="53"/>
      <c r="M1965" s="53"/>
      <c r="N1965" s="53"/>
      <c r="O1965" s="53"/>
      <c r="P1965" s="53"/>
      <c r="R1965" s="24"/>
      <c r="S1965" s="172" t="str">
        <f t="shared" ref="S1965" si="2216">S1952</f>
        <v>S$12</v>
      </c>
      <c r="T1965" s="172" t="str">
        <f t="shared" ref="T1965:AX1965" si="2217">T1952</f>
        <v>T$12</v>
      </c>
      <c r="U1965" s="172" t="str">
        <f t="shared" si="2217"/>
        <v>U$12</v>
      </c>
      <c r="V1965" s="172" t="str">
        <f t="shared" si="2217"/>
        <v>V$12</v>
      </c>
      <c r="W1965" s="172" t="str">
        <f t="shared" si="2217"/>
        <v>W$12</v>
      </c>
      <c r="X1965" s="172" t="str">
        <f t="shared" si="2217"/>
        <v>X$12</v>
      </c>
      <c r="Y1965" s="172" t="str">
        <f t="shared" si="2217"/>
        <v>Y$12</v>
      </c>
      <c r="Z1965" s="172" t="str">
        <f t="shared" si="2217"/>
        <v>Z$12</v>
      </c>
      <c r="AA1965" s="172" t="str">
        <f t="shared" si="2217"/>
        <v>AA$12</v>
      </c>
      <c r="AB1965" s="172" t="str">
        <f t="shared" si="2217"/>
        <v>AB$12</v>
      </c>
      <c r="AC1965" s="172" t="str">
        <f t="shared" si="2217"/>
        <v>AC$12</v>
      </c>
      <c r="AD1965" s="172" t="str">
        <f t="shared" si="2217"/>
        <v>AD$12</v>
      </c>
      <c r="AE1965" s="172" t="str">
        <f t="shared" si="2217"/>
        <v>AE$12</v>
      </c>
      <c r="AF1965" s="172" t="str">
        <f t="shared" si="2217"/>
        <v>AF$12</v>
      </c>
      <c r="AG1965" s="172" t="str">
        <f t="shared" si="2217"/>
        <v>AG$12</v>
      </c>
      <c r="AH1965" s="172" t="str">
        <f t="shared" si="2217"/>
        <v>AH$12</v>
      </c>
      <c r="AI1965" s="172" t="str">
        <f t="shared" si="2217"/>
        <v>AI$12</v>
      </c>
      <c r="AJ1965" s="172" t="str">
        <f t="shared" si="2217"/>
        <v>AJ$12</v>
      </c>
      <c r="AK1965" s="172" t="str">
        <f t="shared" si="2217"/>
        <v>AK$12</v>
      </c>
      <c r="AL1965" s="172" t="str">
        <f t="shared" si="2217"/>
        <v>AL$12</v>
      </c>
      <c r="AM1965" s="172" t="str">
        <f t="shared" si="2217"/>
        <v>AM$12</v>
      </c>
      <c r="AN1965" s="172" t="str">
        <f t="shared" si="2217"/>
        <v>AN$12</v>
      </c>
      <c r="AO1965" s="172" t="str">
        <f t="shared" si="2217"/>
        <v>AO$12</v>
      </c>
      <c r="AP1965" s="172" t="str">
        <f t="shared" si="2217"/>
        <v>AP$12</v>
      </c>
      <c r="AQ1965" s="172" t="str">
        <f t="shared" si="2217"/>
        <v>AQ$12</v>
      </c>
      <c r="AR1965" s="172" t="str">
        <f t="shared" si="2217"/>
        <v>AR$12</v>
      </c>
      <c r="AS1965" s="172" t="str">
        <f t="shared" si="2217"/>
        <v>AS$12</v>
      </c>
      <c r="AT1965" s="172" t="str">
        <f t="shared" si="2217"/>
        <v>AT$12</v>
      </c>
      <c r="AU1965" s="172" t="str">
        <f t="shared" si="2217"/>
        <v>AU$12</v>
      </c>
      <c r="AV1965" s="172" t="str">
        <f t="shared" si="2217"/>
        <v>AV$12</v>
      </c>
      <c r="AW1965" s="172" t="str">
        <f t="shared" si="2217"/>
        <v>AW$12</v>
      </c>
      <c r="AX1965" s="172" t="str">
        <f t="shared" si="2217"/>
        <v>AX$12</v>
      </c>
      <c r="AY1965" s="172" t="str">
        <f t="shared" ref="AY1965:CD1965" si="2218">AY1952</f>
        <v>AY$12</v>
      </c>
      <c r="AZ1965" s="172" t="str">
        <f t="shared" si="2218"/>
        <v>AZ$12</v>
      </c>
      <c r="BA1965" s="172" t="str">
        <f t="shared" si="2218"/>
        <v>BA$12</v>
      </c>
      <c r="BB1965" s="172" t="str">
        <f t="shared" si="2218"/>
        <v>BB$12</v>
      </c>
      <c r="BC1965" s="172" t="str">
        <f t="shared" si="2218"/>
        <v>BC$12</v>
      </c>
      <c r="BD1965" s="172" t="str">
        <f t="shared" si="2218"/>
        <v>BD$12</v>
      </c>
      <c r="BE1965" s="172" t="str">
        <f t="shared" si="2218"/>
        <v>BE$12</v>
      </c>
      <c r="BF1965" s="172" t="str">
        <f t="shared" si="2218"/>
        <v>BF$12</v>
      </c>
      <c r="BG1965" s="172" t="str">
        <f t="shared" si="2218"/>
        <v>BG$12</v>
      </c>
      <c r="BH1965" s="172" t="str">
        <f t="shared" si="2218"/>
        <v>BH$12</v>
      </c>
      <c r="BI1965" s="172" t="str">
        <f t="shared" si="2218"/>
        <v>BI$12</v>
      </c>
      <c r="BJ1965" s="172" t="str">
        <f t="shared" si="2218"/>
        <v>BJ$12</v>
      </c>
      <c r="BK1965" s="172" t="str">
        <f t="shared" si="2218"/>
        <v>BK$12</v>
      </c>
      <c r="BL1965" s="172" t="str">
        <f t="shared" si="2218"/>
        <v>BL$12</v>
      </c>
      <c r="BM1965" s="172" t="str">
        <f t="shared" si="2218"/>
        <v>BM$12</v>
      </c>
      <c r="BN1965" s="172" t="str">
        <f t="shared" si="2218"/>
        <v>BN$12</v>
      </c>
      <c r="BO1965" s="172" t="str">
        <f t="shared" si="2218"/>
        <v>BO$12</v>
      </c>
      <c r="BP1965" s="172" t="str">
        <f t="shared" si="2218"/>
        <v>BP$12</v>
      </c>
      <c r="BQ1965" s="172" t="str">
        <f t="shared" si="2218"/>
        <v>BQ$12</v>
      </c>
      <c r="BR1965" s="172" t="str">
        <f t="shared" si="2218"/>
        <v>BR$12</v>
      </c>
      <c r="BS1965" s="172" t="str">
        <f t="shared" si="2218"/>
        <v>BS$12</v>
      </c>
      <c r="BT1965" s="172" t="str">
        <f t="shared" si="2218"/>
        <v>BT$12</v>
      </c>
      <c r="BU1965" s="172" t="str">
        <f t="shared" si="2218"/>
        <v>BU$12</v>
      </c>
      <c r="BV1965" s="172" t="str">
        <f t="shared" si="2218"/>
        <v>BV$12</v>
      </c>
      <c r="BW1965" s="172" t="str">
        <f t="shared" si="2218"/>
        <v>BW$12</v>
      </c>
      <c r="BX1965" s="172" t="str">
        <f t="shared" si="2218"/>
        <v>BX$12</v>
      </c>
      <c r="BY1965" s="172" t="str">
        <f t="shared" si="2218"/>
        <v>BY$12</v>
      </c>
      <c r="BZ1965" s="172" t="str">
        <f t="shared" si="2218"/>
        <v>BZ$12</v>
      </c>
      <c r="CA1965" s="172" t="str">
        <f t="shared" si="2218"/>
        <v>CA$12</v>
      </c>
      <c r="CB1965" s="172" t="str">
        <f t="shared" si="2218"/>
        <v>CB$12</v>
      </c>
      <c r="CC1965" s="172" t="str">
        <f t="shared" si="2218"/>
        <v>CC$12</v>
      </c>
      <c r="CD1965" s="172" t="str">
        <f t="shared" si="2218"/>
        <v>CD$12</v>
      </c>
      <c r="CE1965" s="172" t="str">
        <f t="shared" ref="CE1965:CK1965" si="2219">CE1952</f>
        <v>CE$12</v>
      </c>
      <c r="CF1965" s="172" t="str">
        <f t="shared" si="2219"/>
        <v>CF$12</v>
      </c>
      <c r="CG1965" s="172" t="str">
        <f t="shared" si="2219"/>
        <v>CG$12</v>
      </c>
      <c r="CH1965" s="172" t="str">
        <f t="shared" si="2219"/>
        <v>CH$12</v>
      </c>
      <c r="CI1965" s="172" t="str">
        <f t="shared" si="2219"/>
        <v>CI$12</v>
      </c>
      <c r="CJ1965" s="172" t="str">
        <f t="shared" si="2219"/>
        <v>CJ$12</v>
      </c>
      <c r="CK1965" s="172" t="str">
        <f t="shared" si="2219"/>
        <v>CK$12</v>
      </c>
      <c r="CL1965" s="172" t="str">
        <f t="shared" ref="CL1965" si="2220">CL1952</f>
        <v>CL$12</v>
      </c>
    </row>
    <row r="1966" spans="2:90" x14ac:dyDescent="0.4">
      <c r="B1966" s="130" t="str">
        <f>B1953</f>
        <v>Primary volume driver</v>
      </c>
      <c r="C1966" s="12"/>
      <c r="D1966" s="12" t="s">
        <v>736</v>
      </c>
      <c r="E1966" s="12" t="s">
        <v>906</v>
      </c>
      <c r="F1966" s="12"/>
      <c r="G1966" s="12" t="s">
        <v>330</v>
      </c>
      <c r="H1966" s="12"/>
      <c r="I1966" s="60"/>
      <c r="J1966" s="60"/>
      <c r="K1966" s="15"/>
      <c r="L1966" s="15"/>
      <c r="M1966" s="15"/>
      <c r="N1966" s="15"/>
      <c r="O1966" s="15"/>
      <c r="P1966" s="15"/>
      <c r="R1966" s="15"/>
      <c r="S1966" s="172" t="str">
        <f t="shared" ref="S1966" si="2221">S1953</f>
        <v>S$13</v>
      </c>
      <c r="T1966" s="172" t="str">
        <f t="shared" ref="T1966:AX1966" si="2222">T1953</f>
        <v>T$13</v>
      </c>
      <c r="U1966" s="172" t="str">
        <f t="shared" si="2222"/>
        <v>U$13</v>
      </c>
      <c r="V1966" s="172" t="str">
        <f t="shared" si="2222"/>
        <v>V$13</v>
      </c>
      <c r="W1966" s="172" t="str">
        <f t="shared" si="2222"/>
        <v>W$13</v>
      </c>
      <c r="X1966" s="172" t="str">
        <f t="shared" si="2222"/>
        <v>X$13</v>
      </c>
      <c r="Y1966" s="172" t="str">
        <f t="shared" si="2222"/>
        <v>Y$13</v>
      </c>
      <c r="Z1966" s="172" t="str">
        <f t="shared" si="2222"/>
        <v>Z$13</v>
      </c>
      <c r="AA1966" s="172" t="str">
        <f t="shared" si="2222"/>
        <v>AA$13</v>
      </c>
      <c r="AB1966" s="172" t="str">
        <f t="shared" si="2222"/>
        <v>AB$13</v>
      </c>
      <c r="AC1966" s="172" t="str">
        <f t="shared" si="2222"/>
        <v>AC$13</v>
      </c>
      <c r="AD1966" s="172" t="str">
        <f t="shared" si="2222"/>
        <v>AD$13</v>
      </c>
      <c r="AE1966" s="172" t="str">
        <f t="shared" si="2222"/>
        <v>AE$13</v>
      </c>
      <c r="AF1966" s="172" t="str">
        <f t="shared" si="2222"/>
        <v>AF$13</v>
      </c>
      <c r="AG1966" s="172" t="str">
        <f t="shared" si="2222"/>
        <v>AG$13</v>
      </c>
      <c r="AH1966" s="172" t="str">
        <f t="shared" si="2222"/>
        <v>AH$13</v>
      </c>
      <c r="AI1966" s="172" t="str">
        <f t="shared" si="2222"/>
        <v>AI$13</v>
      </c>
      <c r="AJ1966" s="172" t="str">
        <f t="shared" si="2222"/>
        <v>AJ$13</v>
      </c>
      <c r="AK1966" s="172" t="str">
        <f t="shared" si="2222"/>
        <v>AK$13</v>
      </c>
      <c r="AL1966" s="172" t="str">
        <f t="shared" si="2222"/>
        <v>AL$13</v>
      </c>
      <c r="AM1966" s="172" t="str">
        <f t="shared" si="2222"/>
        <v>AM$13</v>
      </c>
      <c r="AN1966" s="172" t="str">
        <f t="shared" si="2222"/>
        <v>AN$13</v>
      </c>
      <c r="AO1966" s="172" t="str">
        <f t="shared" si="2222"/>
        <v>AO$13</v>
      </c>
      <c r="AP1966" s="172" t="str">
        <f t="shared" si="2222"/>
        <v>AP$13</v>
      </c>
      <c r="AQ1966" s="172" t="str">
        <f t="shared" si="2222"/>
        <v>AQ$13</v>
      </c>
      <c r="AR1966" s="172" t="str">
        <f t="shared" si="2222"/>
        <v>AR$13</v>
      </c>
      <c r="AS1966" s="172" t="str">
        <f t="shared" si="2222"/>
        <v>AS$13</v>
      </c>
      <c r="AT1966" s="172" t="str">
        <f t="shared" si="2222"/>
        <v>AT$13</v>
      </c>
      <c r="AU1966" s="172" t="str">
        <f t="shared" si="2222"/>
        <v>AU$13</v>
      </c>
      <c r="AV1966" s="172" t="str">
        <f t="shared" si="2222"/>
        <v>AV$13</v>
      </c>
      <c r="AW1966" s="172" t="str">
        <f t="shared" si="2222"/>
        <v>AW$13</v>
      </c>
      <c r="AX1966" s="172" t="str">
        <f t="shared" si="2222"/>
        <v>AX$13</v>
      </c>
      <c r="AY1966" s="172" t="str">
        <f t="shared" ref="AY1966:CD1966" si="2223">AY1953</f>
        <v>AY$13</v>
      </c>
      <c r="AZ1966" s="172" t="str">
        <f t="shared" si="2223"/>
        <v>AZ$13</v>
      </c>
      <c r="BA1966" s="172" t="str">
        <f t="shared" si="2223"/>
        <v>BA$13</v>
      </c>
      <c r="BB1966" s="172" t="str">
        <f t="shared" si="2223"/>
        <v>BB$13</v>
      </c>
      <c r="BC1966" s="172" t="str">
        <f t="shared" si="2223"/>
        <v>BC$13</v>
      </c>
      <c r="BD1966" s="172" t="str">
        <f t="shared" si="2223"/>
        <v>BD$13</v>
      </c>
      <c r="BE1966" s="172" t="str">
        <f t="shared" si="2223"/>
        <v>BE$13</v>
      </c>
      <c r="BF1966" s="172" t="str">
        <f t="shared" si="2223"/>
        <v>BF$13</v>
      </c>
      <c r="BG1966" s="172" t="str">
        <f t="shared" si="2223"/>
        <v>BG$13</v>
      </c>
      <c r="BH1966" s="172" t="str">
        <f t="shared" si="2223"/>
        <v>BH$13</v>
      </c>
      <c r="BI1966" s="172" t="str">
        <f t="shared" si="2223"/>
        <v>BI$13</v>
      </c>
      <c r="BJ1966" s="172" t="str">
        <f t="shared" si="2223"/>
        <v>BJ$13</v>
      </c>
      <c r="BK1966" s="172" t="str">
        <f t="shared" si="2223"/>
        <v>BK$13</v>
      </c>
      <c r="BL1966" s="172" t="str">
        <f t="shared" si="2223"/>
        <v>BL$13</v>
      </c>
      <c r="BM1966" s="172" t="str">
        <f t="shared" si="2223"/>
        <v>BM$13</v>
      </c>
      <c r="BN1966" s="172" t="str">
        <f t="shared" si="2223"/>
        <v>BN$13</v>
      </c>
      <c r="BO1966" s="172" t="str">
        <f t="shared" si="2223"/>
        <v>BO$13</v>
      </c>
      <c r="BP1966" s="172" t="str">
        <f t="shared" si="2223"/>
        <v>BP$13</v>
      </c>
      <c r="BQ1966" s="172" t="str">
        <f t="shared" si="2223"/>
        <v>BQ$13</v>
      </c>
      <c r="BR1966" s="172" t="str">
        <f t="shared" si="2223"/>
        <v>BR$13</v>
      </c>
      <c r="BS1966" s="172" t="str">
        <f t="shared" si="2223"/>
        <v>BS$13</v>
      </c>
      <c r="BT1966" s="172" t="str">
        <f t="shared" si="2223"/>
        <v>BT$13</v>
      </c>
      <c r="BU1966" s="172" t="str">
        <f t="shared" si="2223"/>
        <v>BU$13</v>
      </c>
      <c r="BV1966" s="172" t="str">
        <f t="shared" si="2223"/>
        <v>BV$13</v>
      </c>
      <c r="BW1966" s="172" t="str">
        <f t="shared" si="2223"/>
        <v>BW$13</v>
      </c>
      <c r="BX1966" s="172" t="str">
        <f t="shared" si="2223"/>
        <v>BX$13</v>
      </c>
      <c r="BY1966" s="172" t="str">
        <f t="shared" si="2223"/>
        <v>BY$13</v>
      </c>
      <c r="BZ1966" s="172" t="str">
        <f t="shared" si="2223"/>
        <v>BZ$13</v>
      </c>
      <c r="CA1966" s="172" t="str">
        <f t="shared" si="2223"/>
        <v>CA$13</v>
      </c>
      <c r="CB1966" s="172" t="str">
        <f t="shared" si="2223"/>
        <v>CB$13</v>
      </c>
      <c r="CC1966" s="172" t="str">
        <f t="shared" si="2223"/>
        <v>CC$13</v>
      </c>
      <c r="CD1966" s="172" t="str">
        <f t="shared" si="2223"/>
        <v>CD$13</v>
      </c>
      <c r="CE1966" s="172" t="str">
        <f t="shared" ref="CE1966:CK1966" si="2224">CE1953</f>
        <v>CE$13</v>
      </c>
      <c r="CF1966" s="172" t="str">
        <f t="shared" si="2224"/>
        <v>CF$13</v>
      </c>
      <c r="CG1966" s="172" t="str">
        <f t="shared" si="2224"/>
        <v>CG$13</v>
      </c>
      <c r="CH1966" s="172" t="str">
        <f t="shared" si="2224"/>
        <v>CH$13</v>
      </c>
      <c r="CI1966" s="172" t="str">
        <f t="shared" si="2224"/>
        <v>CI$13</v>
      </c>
      <c r="CJ1966" s="172" t="str">
        <f t="shared" si="2224"/>
        <v>CJ$13</v>
      </c>
      <c r="CK1966" s="172" t="str">
        <f t="shared" si="2224"/>
        <v>CK$13</v>
      </c>
      <c r="CL1966" s="172" t="str">
        <f t="shared" ref="CL1966" si="2225">CL1953</f>
        <v>CL$13</v>
      </c>
    </row>
    <row r="1967" spans="2:90" x14ac:dyDescent="0.4">
      <c r="B1967" s="184" t="str">
        <f>B1958</f>
        <v>% of revenue direct cost:</v>
      </c>
      <c r="C1967" s="12"/>
      <c r="D1967" s="12" t="s">
        <v>736</v>
      </c>
      <c r="E1967" s="12" t="s">
        <v>906</v>
      </c>
      <c r="F1967" s="12"/>
      <c r="G1967" s="12" t="s">
        <v>330</v>
      </c>
      <c r="H1967" s="12"/>
      <c r="I1967" s="60"/>
      <c r="J1967" s="60"/>
      <c r="K1967" s="15"/>
      <c r="L1967" s="15"/>
      <c r="M1967" s="15"/>
      <c r="N1967" s="15"/>
      <c r="O1967" s="15"/>
      <c r="P1967" s="15"/>
      <c r="R1967" s="15"/>
      <c r="S1967" s="172">
        <f t="shared" ref="S1967" si="2226">S1954</f>
        <v>0</v>
      </c>
      <c r="T1967" s="172">
        <f t="shared" ref="T1967:AX1967" si="2227">T1954</f>
        <v>0</v>
      </c>
      <c r="U1967" s="172">
        <f t="shared" si="2227"/>
        <v>0</v>
      </c>
      <c r="V1967" s="172">
        <f t="shared" si="2227"/>
        <v>0</v>
      </c>
      <c r="W1967" s="172">
        <f t="shared" si="2227"/>
        <v>0</v>
      </c>
      <c r="X1967" s="172">
        <f t="shared" si="2227"/>
        <v>0</v>
      </c>
      <c r="Y1967" s="172">
        <f t="shared" si="2227"/>
        <v>0</v>
      </c>
      <c r="Z1967" s="172">
        <f t="shared" si="2227"/>
        <v>0</v>
      </c>
      <c r="AA1967" s="172">
        <f t="shared" si="2227"/>
        <v>0</v>
      </c>
      <c r="AB1967" s="172">
        <f t="shared" si="2227"/>
        <v>0</v>
      </c>
      <c r="AC1967" s="172">
        <f t="shared" si="2227"/>
        <v>0</v>
      </c>
      <c r="AD1967" s="172">
        <f t="shared" si="2227"/>
        <v>0</v>
      </c>
      <c r="AE1967" s="172">
        <f t="shared" si="2227"/>
        <v>0</v>
      </c>
      <c r="AF1967" s="172">
        <f t="shared" si="2227"/>
        <v>0</v>
      </c>
      <c r="AG1967" s="172">
        <f t="shared" si="2227"/>
        <v>0</v>
      </c>
      <c r="AH1967" s="172">
        <f t="shared" si="2227"/>
        <v>0</v>
      </c>
      <c r="AI1967" s="172">
        <f t="shared" si="2227"/>
        <v>0</v>
      </c>
      <c r="AJ1967" s="172">
        <f t="shared" si="2227"/>
        <v>0</v>
      </c>
      <c r="AK1967" s="172">
        <f t="shared" si="2227"/>
        <v>0</v>
      </c>
      <c r="AL1967" s="172">
        <f t="shared" si="2227"/>
        <v>0</v>
      </c>
      <c r="AM1967" s="172">
        <f t="shared" si="2227"/>
        <v>0</v>
      </c>
      <c r="AN1967" s="172">
        <f t="shared" si="2227"/>
        <v>0</v>
      </c>
      <c r="AO1967" s="172">
        <f t="shared" si="2227"/>
        <v>0</v>
      </c>
      <c r="AP1967" s="172">
        <f t="shared" si="2227"/>
        <v>0</v>
      </c>
      <c r="AQ1967" s="172">
        <f t="shared" si="2227"/>
        <v>0</v>
      </c>
      <c r="AR1967" s="172">
        <f t="shared" si="2227"/>
        <v>0</v>
      </c>
      <c r="AS1967" s="172">
        <f t="shared" si="2227"/>
        <v>0</v>
      </c>
      <c r="AT1967" s="172">
        <f t="shared" si="2227"/>
        <v>0</v>
      </c>
      <c r="AU1967" s="172">
        <f t="shared" si="2227"/>
        <v>0</v>
      </c>
      <c r="AV1967" s="172">
        <f t="shared" si="2227"/>
        <v>0</v>
      </c>
      <c r="AW1967" s="172">
        <f t="shared" si="2227"/>
        <v>0</v>
      </c>
      <c r="AX1967" s="172">
        <f t="shared" si="2227"/>
        <v>0</v>
      </c>
      <c r="AY1967" s="172">
        <f t="shared" ref="AY1967:CD1967" si="2228">AY1954</f>
        <v>0</v>
      </c>
      <c r="AZ1967" s="172">
        <f t="shared" si="2228"/>
        <v>0</v>
      </c>
      <c r="BA1967" s="172">
        <f t="shared" si="2228"/>
        <v>0</v>
      </c>
      <c r="BB1967" s="172">
        <f t="shared" si="2228"/>
        <v>0</v>
      </c>
      <c r="BC1967" s="172">
        <f t="shared" si="2228"/>
        <v>0</v>
      </c>
      <c r="BD1967" s="172">
        <f t="shared" si="2228"/>
        <v>0</v>
      </c>
      <c r="BE1967" s="172">
        <f t="shared" si="2228"/>
        <v>0</v>
      </c>
      <c r="BF1967" s="172">
        <f t="shared" si="2228"/>
        <v>0</v>
      </c>
      <c r="BG1967" s="172">
        <f t="shared" si="2228"/>
        <v>0</v>
      </c>
      <c r="BH1967" s="172">
        <f t="shared" si="2228"/>
        <v>0</v>
      </c>
      <c r="BI1967" s="172">
        <f t="shared" si="2228"/>
        <v>0</v>
      </c>
      <c r="BJ1967" s="172">
        <f t="shared" si="2228"/>
        <v>0</v>
      </c>
      <c r="BK1967" s="172">
        <f t="shared" si="2228"/>
        <v>0</v>
      </c>
      <c r="BL1967" s="172">
        <f t="shared" si="2228"/>
        <v>0</v>
      </c>
      <c r="BM1967" s="172">
        <f t="shared" si="2228"/>
        <v>0</v>
      </c>
      <c r="BN1967" s="172">
        <f t="shared" si="2228"/>
        <v>0</v>
      </c>
      <c r="BO1967" s="172">
        <f t="shared" si="2228"/>
        <v>0</v>
      </c>
      <c r="BP1967" s="172">
        <f t="shared" si="2228"/>
        <v>0</v>
      </c>
      <c r="BQ1967" s="172">
        <f t="shared" si="2228"/>
        <v>0</v>
      </c>
      <c r="BR1967" s="172">
        <f t="shared" si="2228"/>
        <v>0</v>
      </c>
      <c r="BS1967" s="172">
        <f t="shared" si="2228"/>
        <v>0</v>
      </c>
      <c r="BT1967" s="172">
        <f t="shared" si="2228"/>
        <v>0</v>
      </c>
      <c r="BU1967" s="172">
        <f t="shared" si="2228"/>
        <v>0</v>
      </c>
      <c r="BV1967" s="172">
        <f t="shared" si="2228"/>
        <v>0</v>
      </c>
      <c r="BW1967" s="172">
        <f t="shared" si="2228"/>
        <v>0</v>
      </c>
      <c r="BX1967" s="172">
        <f t="shared" si="2228"/>
        <v>0</v>
      </c>
      <c r="BY1967" s="172">
        <f t="shared" si="2228"/>
        <v>0</v>
      </c>
      <c r="BZ1967" s="172">
        <f t="shared" si="2228"/>
        <v>0</v>
      </c>
      <c r="CA1967" s="172">
        <f t="shared" si="2228"/>
        <v>0</v>
      </c>
      <c r="CB1967" s="172">
        <f t="shared" si="2228"/>
        <v>0</v>
      </c>
      <c r="CC1967" s="172">
        <f t="shared" si="2228"/>
        <v>0</v>
      </c>
      <c r="CD1967" s="172">
        <f t="shared" si="2228"/>
        <v>0</v>
      </c>
      <c r="CE1967" s="172">
        <f t="shared" ref="CE1967:CK1967" si="2229">CE1954</f>
        <v>0</v>
      </c>
      <c r="CF1967" s="172">
        <f t="shared" si="2229"/>
        <v>0</v>
      </c>
      <c r="CG1967" s="172">
        <f t="shared" si="2229"/>
        <v>0</v>
      </c>
      <c r="CH1967" s="172">
        <f t="shared" si="2229"/>
        <v>0</v>
      </c>
      <c r="CI1967" s="172">
        <f t="shared" si="2229"/>
        <v>0</v>
      </c>
      <c r="CJ1967" s="172">
        <f t="shared" si="2229"/>
        <v>0</v>
      </c>
      <c r="CK1967" s="172">
        <f t="shared" si="2229"/>
        <v>0</v>
      </c>
      <c r="CL1967" s="172">
        <f t="shared" ref="CL1967" si="2230">CL1954</f>
        <v>0</v>
      </c>
    </row>
    <row r="1968" spans="2:90" x14ac:dyDescent="0.4">
      <c r="B1968" s="231" t="str">
        <f>IFERROR(SUBSTITUTE(TRIM(MID(B1958, SEARCH("-", B1958) + 1, LEN(B1958))),":",""),"no unit")</f>
        <v>no unit</v>
      </c>
      <c r="C1968" s="12"/>
      <c r="D1968" s="12" t="s">
        <v>736</v>
      </c>
      <c r="E1968" s="12" t="s">
        <v>906</v>
      </c>
      <c r="F1968" s="12"/>
      <c r="G1968" s="12" t="s">
        <v>330</v>
      </c>
      <c r="H1968" s="12"/>
      <c r="I1968" s="60"/>
      <c r="J1968" s="60"/>
      <c r="K1968" s="15"/>
      <c r="L1968" s="15"/>
      <c r="M1968" s="15"/>
      <c r="N1968" s="15"/>
      <c r="O1968" s="15"/>
      <c r="P1968" s="15"/>
      <c r="R1968" s="15"/>
      <c r="S1968" s="172"/>
      <c r="T1968" s="172"/>
      <c r="U1968" s="172"/>
      <c r="V1968" s="172"/>
      <c r="W1968" s="172"/>
      <c r="X1968" s="172"/>
      <c r="Y1968" s="172"/>
      <c r="Z1968" s="172"/>
      <c r="AA1968" s="172"/>
      <c r="AB1968" s="172"/>
      <c r="AC1968" s="172"/>
      <c r="AD1968" s="172"/>
      <c r="AE1968" s="172"/>
      <c r="AF1968" s="172"/>
      <c r="AG1968" s="172"/>
      <c r="AH1968" s="172"/>
      <c r="AI1968" s="172"/>
      <c r="AJ1968" s="172"/>
      <c r="AK1968" s="172"/>
      <c r="AL1968" s="172"/>
      <c r="AM1968" s="172"/>
      <c r="AN1968" s="172"/>
      <c r="AO1968" s="172"/>
      <c r="AP1968" s="172"/>
      <c r="AQ1968" s="172"/>
      <c r="AR1968" s="172"/>
      <c r="AS1968" s="172"/>
      <c r="AT1968" s="172"/>
      <c r="AU1968" s="172"/>
      <c r="AV1968" s="172"/>
      <c r="AW1968" s="172"/>
      <c r="AX1968" s="172"/>
      <c r="AY1968" s="172"/>
      <c r="AZ1968" s="172"/>
      <c r="BA1968" s="172"/>
      <c r="BB1968" s="172"/>
      <c r="BC1968" s="172"/>
      <c r="BD1968" s="172"/>
      <c r="BE1968" s="172"/>
      <c r="BF1968" s="172"/>
      <c r="BG1968" s="172"/>
      <c r="BH1968" s="172"/>
      <c r="BI1968" s="172"/>
      <c r="BJ1968" s="172"/>
      <c r="BK1968" s="172"/>
      <c r="BL1968" s="172"/>
      <c r="BM1968" s="172"/>
      <c r="BN1968" s="172"/>
      <c r="BO1968" s="172"/>
      <c r="BP1968" s="172"/>
      <c r="BQ1968" s="172"/>
      <c r="BR1968" s="172"/>
      <c r="BS1968" s="172"/>
      <c r="BT1968" s="172"/>
      <c r="BU1968" s="172"/>
      <c r="BV1968" s="172"/>
      <c r="BW1968" s="172"/>
      <c r="BX1968" s="172"/>
      <c r="BY1968" s="172"/>
      <c r="BZ1968" s="172"/>
      <c r="CA1968" s="172"/>
      <c r="CB1968" s="172"/>
      <c r="CC1968" s="172"/>
      <c r="CD1968" s="172"/>
      <c r="CE1968" s="172"/>
      <c r="CF1968" s="172"/>
      <c r="CG1968" s="172"/>
      <c r="CH1968" s="172"/>
      <c r="CI1968" s="172"/>
      <c r="CJ1968" s="172"/>
      <c r="CK1968" s="172"/>
      <c r="CL1968" s="172"/>
    </row>
    <row r="1969" spans="2:90" x14ac:dyDescent="0.4">
      <c r="B1969" s="184" t="str">
        <f>B1956</f>
        <v>Secondary revenue driver</v>
      </c>
      <c r="C1969" s="88"/>
      <c r="D1969" s="88" t="s">
        <v>736</v>
      </c>
      <c r="E1969" s="88" t="s">
        <v>906</v>
      </c>
      <c r="F1969" s="88"/>
      <c r="G1969" s="88" t="s">
        <v>330</v>
      </c>
      <c r="H1969" s="88"/>
      <c r="I1969" s="206"/>
      <c r="J1969" s="206"/>
      <c r="K1969" s="207"/>
      <c r="L1969" s="207"/>
      <c r="M1969" s="207"/>
      <c r="N1969" s="207"/>
      <c r="O1969" s="207"/>
      <c r="P1969" s="207"/>
      <c r="R1969" s="207"/>
      <c r="S1969" s="4" t="str">
        <f t="shared" ref="S1969" si="2231">ADDRESS(ROW(S1961),COLUMN(S1961),2)</f>
        <v>S$1961</v>
      </c>
      <c r="T1969" s="4" t="str">
        <f t="shared" ref="T1969:CE1969" si="2232">ADDRESS(ROW(T1961),COLUMN(T1961),2)</f>
        <v>T$1961</v>
      </c>
      <c r="U1969" s="4" t="str">
        <f t="shared" si="2232"/>
        <v>U$1961</v>
      </c>
      <c r="V1969" s="4" t="str">
        <f t="shared" si="2232"/>
        <v>V$1961</v>
      </c>
      <c r="W1969" s="4" t="str">
        <f t="shared" si="2232"/>
        <v>W$1961</v>
      </c>
      <c r="X1969" s="4" t="str">
        <f t="shared" si="2232"/>
        <v>X$1961</v>
      </c>
      <c r="Y1969" s="4" t="str">
        <f t="shared" si="2232"/>
        <v>Y$1961</v>
      </c>
      <c r="Z1969" s="4" t="str">
        <f t="shared" si="2232"/>
        <v>Z$1961</v>
      </c>
      <c r="AA1969" s="4" t="str">
        <f t="shared" si="2232"/>
        <v>AA$1961</v>
      </c>
      <c r="AB1969" s="4" t="str">
        <f t="shared" si="2232"/>
        <v>AB$1961</v>
      </c>
      <c r="AC1969" s="4" t="str">
        <f t="shared" si="2232"/>
        <v>AC$1961</v>
      </c>
      <c r="AD1969" s="4" t="str">
        <f t="shared" si="2232"/>
        <v>AD$1961</v>
      </c>
      <c r="AE1969" s="4" t="str">
        <f t="shared" si="2232"/>
        <v>AE$1961</v>
      </c>
      <c r="AF1969" s="4" t="str">
        <f t="shared" si="2232"/>
        <v>AF$1961</v>
      </c>
      <c r="AG1969" s="4" t="str">
        <f t="shared" si="2232"/>
        <v>AG$1961</v>
      </c>
      <c r="AH1969" s="4" t="str">
        <f t="shared" si="2232"/>
        <v>AH$1961</v>
      </c>
      <c r="AI1969" s="4" t="str">
        <f t="shared" si="2232"/>
        <v>AI$1961</v>
      </c>
      <c r="AJ1969" s="4" t="str">
        <f t="shared" si="2232"/>
        <v>AJ$1961</v>
      </c>
      <c r="AK1969" s="4" t="str">
        <f t="shared" si="2232"/>
        <v>AK$1961</v>
      </c>
      <c r="AL1969" s="4" t="str">
        <f t="shared" si="2232"/>
        <v>AL$1961</v>
      </c>
      <c r="AM1969" s="4" t="str">
        <f t="shared" si="2232"/>
        <v>AM$1961</v>
      </c>
      <c r="AN1969" s="4" t="str">
        <f t="shared" si="2232"/>
        <v>AN$1961</v>
      </c>
      <c r="AO1969" s="4" t="str">
        <f t="shared" si="2232"/>
        <v>AO$1961</v>
      </c>
      <c r="AP1969" s="4" t="str">
        <f t="shared" si="2232"/>
        <v>AP$1961</v>
      </c>
      <c r="AQ1969" s="4" t="str">
        <f t="shared" si="2232"/>
        <v>AQ$1961</v>
      </c>
      <c r="AR1969" s="4" t="str">
        <f t="shared" si="2232"/>
        <v>AR$1961</v>
      </c>
      <c r="AS1969" s="4" t="str">
        <f t="shared" si="2232"/>
        <v>AS$1961</v>
      </c>
      <c r="AT1969" s="4" t="str">
        <f t="shared" si="2232"/>
        <v>AT$1961</v>
      </c>
      <c r="AU1969" s="4" t="str">
        <f t="shared" si="2232"/>
        <v>AU$1961</v>
      </c>
      <c r="AV1969" s="4" t="str">
        <f t="shared" si="2232"/>
        <v>AV$1961</v>
      </c>
      <c r="AW1969" s="4" t="str">
        <f t="shared" si="2232"/>
        <v>AW$1961</v>
      </c>
      <c r="AX1969" s="4" t="str">
        <f t="shared" si="2232"/>
        <v>AX$1961</v>
      </c>
      <c r="AY1969" s="4" t="str">
        <f t="shared" si="2232"/>
        <v>AY$1961</v>
      </c>
      <c r="AZ1969" s="4" t="str">
        <f t="shared" si="2232"/>
        <v>AZ$1961</v>
      </c>
      <c r="BA1969" s="4" t="str">
        <f t="shared" si="2232"/>
        <v>BA$1961</v>
      </c>
      <c r="BB1969" s="4" t="str">
        <f t="shared" si="2232"/>
        <v>BB$1961</v>
      </c>
      <c r="BC1969" s="4" t="str">
        <f t="shared" si="2232"/>
        <v>BC$1961</v>
      </c>
      <c r="BD1969" s="4" t="str">
        <f t="shared" si="2232"/>
        <v>BD$1961</v>
      </c>
      <c r="BE1969" s="4" t="str">
        <f t="shared" si="2232"/>
        <v>BE$1961</v>
      </c>
      <c r="BF1969" s="4" t="str">
        <f t="shared" si="2232"/>
        <v>BF$1961</v>
      </c>
      <c r="BG1969" s="4" t="str">
        <f t="shared" si="2232"/>
        <v>BG$1961</v>
      </c>
      <c r="BH1969" s="4" t="str">
        <f t="shared" si="2232"/>
        <v>BH$1961</v>
      </c>
      <c r="BI1969" s="4" t="str">
        <f t="shared" si="2232"/>
        <v>BI$1961</v>
      </c>
      <c r="BJ1969" s="4" t="str">
        <f t="shared" si="2232"/>
        <v>BJ$1961</v>
      </c>
      <c r="BK1969" s="4" t="str">
        <f t="shared" si="2232"/>
        <v>BK$1961</v>
      </c>
      <c r="BL1969" s="4" t="str">
        <f t="shared" si="2232"/>
        <v>BL$1961</v>
      </c>
      <c r="BM1969" s="4" t="str">
        <f t="shared" si="2232"/>
        <v>BM$1961</v>
      </c>
      <c r="BN1969" s="4" t="str">
        <f t="shared" si="2232"/>
        <v>BN$1961</v>
      </c>
      <c r="BO1969" s="4" t="str">
        <f t="shared" si="2232"/>
        <v>BO$1961</v>
      </c>
      <c r="BP1969" s="4" t="str">
        <f t="shared" si="2232"/>
        <v>BP$1961</v>
      </c>
      <c r="BQ1969" s="4" t="str">
        <f t="shared" si="2232"/>
        <v>BQ$1961</v>
      </c>
      <c r="BR1969" s="4" t="str">
        <f t="shared" si="2232"/>
        <v>BR$1961</v>
      </c>
      <c r="BS1969" s="4" t="str">
        <f t="shared" si="2232"/>
        <v>BS$1961</v>
      </c>
      <c r="BT1969" s="4" t="str">
        <f t="shared" si="2232"/>
        <v>BT$1961</v>
      </c>
      <c r="BU1969" s="4" t="str">
        <f t="shared" si="2232"/>
        <v>BU$1961</v>
      </c>
      <c r="BV1969" s="4" t="str">
        <f t="shared" si="2232"/>
        <v>BV$1961</v>
      </c>
      <c r="BW1969" s="4" t="str">
        <f t="shared" si="2232"/>
        <v>BW$1961</v>
      </c>
      <c r="BX1969" s="4" t="str">
        <f t="shared" si="2232"/>
        <v>BX$1961</v>
      </c>
      <c r="BY1969" s="4" t="str">
        <f t="shared" si="2232"/>
        <v>BY$1961</v>
      </c>
      <c r="BZ1969" s="4" t="str">
        <f t="shared" si="2232"/>
        <v>BZ$1961</v>
      </c>
      <c r="CA1969" s="4" t="str">
        <f t="shared" si="2232"/>
        <v>CA$1961</v>
      </c>
      <c r="CB1969" s="4" t="str">
        <f t="shared" si="2232"/>
        <v>CB$1961</v>
      </c>
      <c r="CC1969" s="4" t="str">
        <f t="shared" si="2232"/>
        <v>CC$1961</v>
      </c>
      <c r="CD1969" s="4" t="str">
        <f t="shared" si="2232"/>
        <v>CD$1961</v>
      </c>
      <c r="CE1969" s="4" t="str">
        <f t="shared" si="2232"/>
        <v>CE$1961</v>
      </c>
      <c r="CF1969" s="4" t="str">
        <f t="shared" ref="CF1969:CK1969" si="2233">ADDRESS(ROW(CF1961),COLUMN(CF1961),2)</f>
        <v>CF$1961</v>
      </c>
      <c r="CG1969" s="4" t="str">
        <f t="shared" si="2233"/>
        <v>CG$1961</v>
      </c>
      <c r="CH1969" s="4" t="str">
        <f t="shared" si="2233"/>
        <v>CH$1961</v>
      </c>
      <c r="CI1969" s="4" t="str">
        <f t="shared" si="2233"/>
        <v>CI$1961</v>
      </c>
      <c r="CJ1969" s="4" t="str">
        <f t="shared" si="2233"/>
        <v>CJ$1961</v>
      </c>
      <c r="CK1969" s="4" t="str">
        <f t="shared" si="2233"/>
        <v>CK$1961</v>
      </c>
      <c r="CL1969" s="4" t="str">
        <f t="shared" ref="CL1969" si="2234">ADDRESS(ROW(CL1961),COLUMN(CL1961),2)</f>
        <v>CL$1961</v>
      </c>
    </row>
    <row r="1970" spans="2:90" x14ac:dyDescent="0.4">
      <c r="B1970" s="130" t="str">
        <f>B1957</f>
        <v>Secondary volume driver</v>
      </c>
      <c r="C1970" s="12"/>
      <c r="D1970" s="12" t="s">
        <v>736</v>
      </c>
      <c r="E1970" s="12" t="s">
        <v>906</v>
      </c>
      <c r="F1970" s="12"/>
      <c r="G1970" s="12" t="s">
        <v>330</v>
      </c>
      <c r="H1970" s="12"/>
      <c r="I1970" s="60"/>
      <c r="J1970" s="60"/>
      <c r="K1970" s="15"/>
      <c r="L1970" s="15"/>
      <c r="M1970" s="15"/>
      <c r="N1970" s="15"/>
      <c r="O1970" s="15"/>
      <c r="P1970" s="15"/>
      <c r="R1970" s="15"/>
      <c r="S1970" s="172" t="str">
        <f t="shared" ref="S1970" si="2235">S1957</f>
        <v>S$15</v>
      </c>
      <c r="T1970" s="172" t="str">
        <f t="shared" ref="T1970:AX1970" si="2236">T1957</f>
        <v>T$15</v>
      </c>
      <c r="U1970" s="172" t="str">
        <f t="shared" si="2236"/>
        <v>U$15</v>
      </c>
      <c r="V1970" s="172" t="str">
        <f t="shared" si="2236"/>
        <v>V$15</v>
      </c>
      <c r="W1970" s="172" t="str">
        <f t="shared" si="2236"/>
        <v>W$15</v>
      </c>
      <c r="X1970" s="172" t="str">
        <f t="shared" si="2236"/>
        <v>X$15</v>
      </c>
      <c r="Y1970" s="172" t="str">
        <f t="shared" si="2236"/>
        <v>Y$15</v>
      </c>
      <c r="Z1970" s="172" t="str">
        <f t="shared" si="2236"/>
        <v>Z$15</v>
      </c>
      <c r="AA1970" s="172" t="str">
        <f t="shared" si="2236"/>
        <v>AA$15</v>
      </c>
      <c r="AB1970" s="172" t="str">
        <f t="shared" si="2236"/>
        <v>AB$15</v>
      </c>
      <c r="AC1970" s="172" t="str">
        <f t="shared" si="2236"/>
        <v>AC$15</v>
      </c>
      <c r="AD1970" s="172" t="str">
        <f t="shared" si="2236"/>
        <v>AD$15</v>
      </c>
      <c r="AE1970" s="172" t="str">
        <f t="shared" si="2236"/>
        <v>AE$15</v>
      </c>
      <c r="AF1970" s="172" t="str">
        <f t="shared" si="2236"/>
        <v>AF$15</v>
      </c>
      <c r="AG1970" s="172" t="str">
        <f t="shared" si="2236"/>
        <v>AG$15</v>
      </c>
      <c r="AH1970" s="172" t="str">
        <f t="shared" si="2236"/>
        <v>AH$15</v>
      </c>
      <c r="AI1970" s="172" t="str">
        <f t="shared" si="2236"/>
        <v>AI$15</v>
      </c>
      <c r="AJ1970" s="172" t="str">
        <f t="shared" si="2236"/>
        <v>AJ$15</v>
      </c>
      <c r="AK1970" s="172" t="str">
        <f t="shared" si="2236"/>
        <v>AK$15</v>
      </c>
      <c r="AL1970" s="172" t="str">
        <f t="shared" si="2236"/>
        <v>AL$15</v>
      </c>
      <c r="AM1970" s="172" t="str">
        <f t="shared" si="2236"/>
        <v>AM$15</v>
      </c>
      <c r="AN1970" s="172" t="str">
        <f t="shared" si="2236"/>
        <v>AN$15</v>
      </c>
      <c r="AO1970" s="172" t="str">
        <f t="shared" si="2236"/>
        <v>AO$15</v>
      </c>
      <c r="AP1970" s="172" t="str">
        <f t="shared" si="2236"/>
        <v>AP$15</v>
      </c>
      <c r="AQ1970" s="172" t="str">
        <f t="shared" si="2236"/>
        <v>AQ$15</v>
      </c>
      <c r="AR1970" s="172" t="str">
        <f t="shared" si="2236"/>
        <v>AR$15</v>
      </c>
      <c r="AS1970" s="172" t="str">
        <f t="shared" si="2236"/>
        <v>AS$15</v>
      </c>
      <c r="AT1970" s="172" t="str">
        <f t="shared" si="2236"/>
        <v>AT$15</v>
      </c>
      <c r="AU1970" s="172" t="str">
        <f t="shared" si="2236"/>
        <v>AU$15</v>
      </c>
      <c r="AV1970" s="172" t="str">
        <f t="shared" si="2236"/>
        <v>AV$15</v>
      </c>
      <c r="AW1970" s="172" t="str">
        <f t="shared" si="2236"/>
        <v>AW$15</v>
      </c>
      <c r="AX1970" s="172" t="str">
        <f t="shared" si="2236"/>
        <v>AX$15</v>
      </c>
      <c r="AY1970" s="172" t="str">
        <f t="shared" ref="AY1970:CD1970" si="2237">AY1957</f>
        <v>AY$15</v>
      </c>
      <c r="AZ1970" s="172" t="str">
        <f t="shared" si="2237"/>
        <v>AZ$15</v>
      </c>
      <c r="BA1970" s="172" t="str">
        <f t="shared" si="2237"/>
        <v>BA$15</v>
      </c>
      <c r="BB1970" s="172" t="str">
        <f t="shared" si="2237"/>
        <v>BB$15</v>
      </c>
      <c r="BC1970" s="172" t="str">
        <f t="shared" si="2237"/>
        <v>BC$15</v>
      </c>
      <c r="BD1970" s="172" t="str">
        <f t="shared" si="2237"/>
        <v>BD$15</v>
      </c>
      <c r="BE1970" s="172" t="str">
        <f t="shared" si="2237"/>
        <v>BE$15</v>
      </c>
      <c r="BF1970" s="172" t="str">
        <f t="shared" si="2237"/>
        <v>BF$15</v>
      </c>
      <c r="BG1970" s="172" t="str">
        <f t="shared" si="2237"/>
        <v>BG$15</v>
      </c>
      <c r="BH1970" s="172" t="str">
        <f t="shared" si="2237"/>
        <v>BH$15</v>
      </c>
      <c r="BI1970" s="172" t="str">
        <f t="shared" si="2237"/>
        <v>BI$15</v>
      </c>
      <c r="BJ1970" s="172" t="str">
        <f t="shared" si="2237"/>
        <v>BJ$15</v>
      </c>
      <c r="BK1970" s="172" t="str">
        <f t="shared" si="2237"/>
        <v>BK$15</v>
      </c>
      <c r="BL1970" s="172" t="str">
        <f t="shared" si="2237"/>
        <v>BL$15</v>
      </c>
      <c r="BM1970" s="172" t="str">
        <f t="shared" si="2237"/>
        <v>BM$15</v>
      </c>
      <c r="BN1970" s="172" t="str">
        <f t="shared" si="2237"/>
        <v>BN$15</v>
      </c>
      <c r="BO1970" s="172" t="str">
        <f t="shared" si="2237"/>
        <v>BO$15</v>
      </c>
      <c r="BP1970" s="172" t="str">
        <f t="shared" si="2237"/>
        <v>BP$15</v>
      </c>
      <c r="BQ1970" s="172" t="str">
        <f t="shared" si="2237"/>
        <v>BQ$15</v>
      </c>
      <c r="BR1970" s="172" t="str">
        <f t="shared" si="2237"/>
        <v>BR$15</v>
      </c>
      <c r="BS1970" s="172" t="str">
        <f t="shared" si="2237"/>
        <v>BS$15</v>
      </c>
      <c r="BT1970" s="172" t="str">
        <f t="shared" si="2237"/>
        <v>BT$15</v>
      </c>
      <c r="BU1970" s="172" t="str">
        <f t="shared" si="2237"/>
        <v>BU$15</v>
      </c>
      <c r="BV1970" s="172" t="str">
        <f t="shared" si="2237"/>
        <v>BV$15</v>
      </c>
      <c r="BW1970" s="172" t="str">
        <f t="shared" si="2237"/>
        <v>BW$15</v>
      </c>
      <c r="BX1970" s="172" t="str">
        <f t="shared" si="2237"/>
        <v>BX$15</v>
      </c>
      <c r="BY1970" s="172" t="str">
        <f t="shared" si="2237"/>
        <v>BY$15</v>
      </c>
      <c r="BZ1970" s="172" t="str">
        <f t="shared" si="2237"/>
        <v>BZ$15</v>
      </c>
      <c r="CA1970" s="172" t="str">
        <f t="shared" si="2237"/>
        <v>CA$15</v>
      </c>
      <c r="CB1970" s="172" t="str">
        <f t="shared" si="2237"/>
        <v>CB$15</v>
      </c>
      <c r="CC1970" s="172" t="str">
        <f t="shared" si="2237"/>
        <v>CC$15</v>
      </c>
      <c r="CD1970" s="172" t="str">
        <f t="shared" si="2237"/>
        <v>CD$15</v>
      </c>
      <c r="CE1970" s="172" t="str">
        <f t="shared" ref="CE1970:CK1970" si="2238">CE1957</f>
        <v>CE$15</v>
      </c>
      <c r="CF1970" s="172" t="str">
        <f t="shared" si="2238"/>
        <v>CF$15</v>
      </c>
      <c r="CG1970" s="172" t="str">
        <f t="shared" si="2238"/>
        <v>CG$15</v>
      </c>
      <c r="CH1970" s="172" t="str">
        <f t="shared" si="2238"/>
        <v>CH$15</v>
      </c>
      <c r="CI1970" s="172" t="str">
        <f t="shared" si="2238"/>
        <v>CI$15</v>
      </c>
      <c r="CJ1970" s="172" t="str">
        <f t="shared" si="2238"/>
        <v>CJ$15</v>
      </c>
      <c r="CK1970" s="172" t="str">
        <f t="shared" si="2238"/>
        <v>CK$15</v>
      </c>
      <c r="CL1970" s="172" t="str">
        <f t="shared" ref="CL1970" si="2239">CL1957</f>
        <v>CL$15</v>
      </c>
    </row>
    <row r="1971" spans="2:90" x14ac:dyDescent="0.4">
      <c r="D1971" t="s">
        <v>736</v>
      </c>
      <c r="E1971" t="s">
        <v>906</v>
      </c>
      <c r="G1971" t="s">
        <v>330</v>
      </c>
    </row>
    <row r="1972" spans="2:90" x14ac:dyDescent="0.4">
      <c r="C1972" s="167"/>
      <c r="D1972" s="167" t="s">
        <v>736</v>
      </c>
      <c r="E1972" s="167" t="s">
        <v>906</v>
      </c>
      <c r="F1972" s="167"/>
      <c r="G1972" s="167" t="s">
        <v>330</v>
      </c>
      <c r="H1972" s="167"/>
      <c r="I1972" s="169"/>
      <c r="J1972" s="169"/>
      <c r="K1972" s="190"/>
      <c r="L1972" s="190"/>
      <c r="M1972" s="190"/>
      <c r="N1972" s="190"/>
      <c r="O1972" s="190"/>
      <c r="P1972" s="190"/>
      <c r="R1972" s="191"/>
      <c r="S1972" s="167"/>
      <c r="T1972" s="167"/>
      <c r="U1972" s="167"/>
      <c r="V1972" s="167"/>
      <c r="W1972" s="167"/>
      <c r="X1972" s="167"/>
      <c r="Y1972" s="167"/>
      <c r="Z1972" s="167"/>
      <c r="AA1972" s="167"/>
      <c r="AB1972" s="167"/>
      <c r="AC1972" s="167"/>
      <c r="AD1972" s="167"/>
      <c r="AE1972" s="167"/>
      <c r="AF1972" s="167"/>
      <c r="AG1972" s="167"/>
      <c r="AH1972" s="167"/>
      <c r="AI1972" s="167"/>
      <c r="AJ1972" s="167"/>
      <c r="AK1972" s="167"/>
      <c r="AL1972" s="167"/>
      <c r="AM1972" s="167"/>
      <c r="AN1972" s="167"/>
      <c r="AO1972" s="167"/>
      <c r="AP1972" s="167"/>
      <c r="AQ1972" s="167"/>
      <c r="AR1972" s="167"/>
      <c r="AS1972" s="167"/>
      <c r="AT1972" s="167"/>
      <c r="AU1972" s="167"/>
      <c r="AV1972" s="167"/>
      <c r="AW1972" s="167"/>
      <c r="AX1972" s="167"/>
      <c r="AY1972" s="167"/>
      <c r="AZ1972" s="167"/>
      <c r="BA1972" s="167"/>
      <c r="BB1972" s="167"/>
      <c r="BC1972" s="167"/>
      <c r="BD1972" s="167"/>
      <c r="BE1972" s="167"/>
      <c r="BF1972" s="167"/>
      <c r="BG1972" s="167"/>
      <c r="BH1972" s="167"/>
      <c r="BI1972" s="167"/>
      <c r="BJ1972" s="167"/>
      <c r="BK1972" s="167"/>
      <c r="BL1972" s="167"/>
      <c r="BM1972" s="167"/>
      <c r="BN1972" s="167"/>
      <c r="BO1972" s="167"/>
      <c r="BP1972" s="167"/>
      <c r="BQ1972" s="167"/>
      <c r="BR1972" s="167"/>
      <c r="BS1972" s="167"/>
      <c r="BT1972" s="167"/>
      <c r="BU1972" s="167"/>
      <c r="BV1972" s="167"/>
      <c r="BW1972" s="167"/>
      <c r="BX1972" s="167"/>
      <c r="BY1972" s="167"/>
      <c r="BZ1972" s="167"/>
      <c r="CA1972" s="167"/>
      <c r="CB1972" s="167"/>
      <c r="CC1972" s="167"/>
      <c r="CD1972" s="167"/>
      <c r="CE1972" s="167"/>
      <c r="CF1972" s="167"/>
      <c r="CG1972" s="167"/>
      <c r="CH1972" s="167"/>
      <c r="CI1972" s="167"/>
      <c r="CJ1972" s="167"/>
      <c r="CK1972" s="167"/>
      <c r="CL1972" s="167"/>
    </row>
    <row r="1973" spans="2:90" x14ac:dyDescent="0.4">
      <c r="E1973" t="s">
        <v>906</v>
      </c>
      <c r="K1973" s="53"/>
      <c r="L1973" s="53"/>
      <c r="M1973" s="53"/>
      <c r="N1973" s="53"/>
      <c r="O1973" s="53"/>
      <c r="P1973" s="53"/>
      <c r="R1973" s="24"/>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row>
    <row r="1974" spans="2:90" x14ac:dyDescent="0.4">
      <c r="B1974" s="168" t="s">
        <v>487</v>
      </c>
      <c r="C1974" s="167"/>
      <c r="D1974" s="167"/>
      <c r="E1974" s="167" t="s">
        <v>906</v>
      </c>
      <c r="F1974" s="167"/>
      <c r="G1974" s="167"/>
      <c r="H1974" s="167"/>
      <c r="I1974" s="169"/>
      <c r="J1974" s="169"/>
      <c r="K1974" s="190"/>
      <c r="L1974" s="190"/>
      <c r="M1974" s="190"/>
      <c r="N1974" s="190"/>
      <c r="O1974" s="190"/>
      <c r="P1974" s="190"/>
      <c r="R1974" s="191"/>
      <c r="S1974" s="167"/>
      <c r="T1974" s="167"/>
      <c r="U1974" s="167"/>
      <c r="V1974" s="167"/>
      <c r="W1974" s="167"/>
      <c r="X1974" s="167"/>
      <c r="Y1974" s="167"/>
      <c r="Z1974" s="167"/>
      <c r="AA1974" s="167"/>
      <c r="AB1974" s="167"/>
      <c r="AC1974" s="167"/>
      <c r="AD1974" s="167"/>
      <c r="AE1974" s="167"/>
      <c r="AF1974" s="167"/>
      <c r="AG1974" s="167"/>
      <c r="AH1974" s="167"/>
      <c r="AI1974" s="167"/>
      <c r="AJ1974" s="167"/>
      <c r="AK1974" s="167"/>
      <c r="AL1974" s="167"/>
      <c r="AM1974" s="167"/>
      <c r="AN1974" s="167"/>
      <c r="AO1974" s="167"/>
      <c r="AP1974" s="167"/>
      <c r="AQ1974" s="167"/>
      <c r="AR1974" s="167"/>
      <c r="AS1974" s="167"/>
      <c r="AT1974" s="167"/>
      <c r="AU1974" s="167"/>
      <c r="AV1974" s="167"/>
      <c r="AW1974" s="167"/>
      <c r="AX1974" s="167"/>
      <c r="AY1974" s="167"/>
      <c r="AZ1974" s="167"/>
      <c r="BA1974" s="167"/>
      <c r="BB1974" s="167"/>
      <c r="BC1974" s="167"/>
      <c r="BD1974" s="167"/>
      <c r="BE1974" s="167"/>
      <c r="BF1974" s="167"/>
      <c r="BG1974" s="167"/>
      <c r="BH1974" s="167"/>
      <c r="BI1974" s="167"/>
      <c r="BJ1974" s="167"/>
      <c r="BK1974" s="167"/>
      <c r="BL1974" s="167"/>
      <c r="BM1974" s="167"/>
      <c r="BN1974" s="167"/>
      <c r="BO1974" s="167"/>
      <c r="BP1974" s="167"/>
      <c r="BQ1974" s="167"/>
      <c r="BR1974" s="167"/>
      <c r="BS1974" s="167"/>
      <c r="BT1974" s="167"/>
      <c r="BU1974" s="167"/>
      <c r="BV1974" s="167"/>
      <c r="BW1974" s="167"/>
      <c r="BX1974" s="167"/>
      <c r="BY1974" s="167"/>
      <c r="BZ1974" s="167"/>
      <c r="CA1974" s="167"/>
      <c r="CB1974" s="167"/>
      <c r="CC1974" s="167"/>
      <c r="CD1974" s="167"/>
      <c r="CE1974" s="167"/>
      <c r="CF1974" s="167"/>
      <c r="CG1974" s="167"/>
      <c r="CH1974" s="167"/>
      <c r="CI1974" s="167"/>
      <c r="CJ1974" s="167"/>
      <c r="CK1974" s="167"/>
      <c r="CL1974" s="167"/>
    </row>
    <row r="1975" spans="2:90" x14ac:dyDescent="0.4">
      <c r="B1975" s="168" t="s">
        <v>489</v>
      </c>
      <c r="C1975" s="167"/>
      <c r="D1975" s="167"/>
      <c r="E1975" s="167" t="s">
        <v>906</v>
      </c>
      <c r="F1975" s="167"/>
      <c r="G1975" s="167"/>
      <c r="H1975" s="167"/>
      <c r="I1975" s="169"/>
      <c r="J1975" s="169"/>
      <c r="K1975" s="190"/>
      <c r="L1975" s="190"/>
      <c r="M1975" s="190"/>
      <c r="N1975" s="190"/>
      <c r="O1975" s="190"/>
      <c r="P1975" s="190"/>
      <c r="R1975" s="191"/>
      <c r="S1975" s="167"/>
      <c r="T1975" s="167"/>
      <c r="U1975" s="167"/>
      <c r="V1975" s="167"/>
      <c r="W1975" s="167"/>
      <c r="X1975" s="167"/>
      <c r="Y1975" s="167"/>
      <c r="Z1975" s="167"/>
      <c r="AA1975" s="167"/>
      <c r="AB1975" s="167"/>
      <c r="AC1975" s="167"/>
      <c r="AD1975" s="167"/>
      <c r="AE1975" s="167"/>
      <c r="AF1975" s="167"/>
      <c r="AG1975" s="167"/>
      <c r="AH1975" s="167"/>
      <c r="AI1975" s="167"/>
      <c r="AJ1975" s="167"/>
      <c r="AK1975" s="167"/>
      <c r="AL1975" s="167"/>
      <c r="AM1975" s="167"/>
      <c r="AN1975" s="167"/>
      <c r="AO1975" s="167"/>
      <c r="AP1975" s="167"/>
      <c r="AQ1975" s="167"/>
      <c r="AR1975" s="167"/>
      <c r="AS1975" s="167"/>
      <c r="AT1975" s="167"/>
      <c r="AU1975" s="167"/>
      <c r="AV1975" s="167"/>
      <c r="AW1975" s="167"/>
      <c r="AX1975" s="167"/>
      <c r="AY1975" s="167"/>
      <c r="AZ1975" s="167"/>
      <c r="BA1975" s="167"/>
      <c r="BB1975" s="167"/>
      <c r="BC1975" s="167"/>
      <c r="BD1975" s="167"/>
      <c r="BE1975" s="167"/>
      <c r="BF1975" s="167"/>
      <c r="BG1975" s="167"/>
      <c r="BH1975" s="167"/>
      <c r="BI1975" s="167"/>
      <c r="BJ1975" s="167"/>
      <c r="BK1975" s="167"/>
      <c r="BL1975" s="167"/>
      <c r="BM1975" s="167"/>
      <c r="BN1975" s="167"/>
      <c r="BO1975" s="167"/>
      <c r="BP1975" s="167"/>
      <c r="BQ1975" s="167"/>
      <c r="BR1975" s="167"/>
      <c r="BS1975" s="167"/>
      <c r="BT1975" s="167"/>
      <c r="BU1975" s="167"/>
      <c r="BV1975" s="167"/>
      <c r="BW1975" s="167"/>
      <c r="BX1975" s="167"/>
      <c r="BY1975" s="167"/>
      <c r="BZ1975" s="167"/>
      <c r="CA1975" s="167"/>
      <c r="CB1975" s="167"/>
      <c r="CC1975" s="167"/>
      <c r="CD1975" s="167"/>
      <c r="CE1975" s="167"/>
      <c r="CF1975" s="167"/>
      <c r="CG1975" s="167"/>
      <c r="CH1975" s="167"/>
      <c r="CI1975" s="167"/>
      <c r="CJ1975" s="167"/>
      <c r="CK1975" s="167"/>
      <c r="CL1975" s="167"/>
    </row>
    <row r="1976" spans="2:90" x14ac:dyDescent="0.4">
      <c r="B1976" s="168" t="s">
        <v>459</v>
      </c>
      <c r="C1976" s="167"/>
      <c r="D1976" s="167"/>
      <c r="E1976" s="167" t="s">
        <v>906</v>
      </c>
      <c r="F1976" s="167"/>
      <c r="G1976" s="167"/>
      <c r="H1976" s="167"/>
      <c r="I1976" s="169"/>
      <c r="J1976" s="169"/>
      <c r="K1976" s="190"/>
      <c r="L1976" s="190"/>
      <c r="M1976" s="190"/>
      <c r="N1976" s="190"/>
      <c r="O1976" s="190"/>
      <c r="P1976" s="190"/>
      <c r="R1976" s="191"/>
      <c r="S1976" s="192" t="str">
        <f t="shared" ref="S1976:CD1976" si="2240">S$16</f>
        <v>S$12</v>
      </c>
      <c r="T1976" s="192" t="str">
        <f t="shared" si="2240"/>
        <v>T$12</v>
      </c>
      <c r="U1976" s="192" t="str">
        <f t="shared" si="2240"/>
        <v>U$12</v>
      </c>
      <c r="V1976" s="192" t="str">
        <f t="shared" si="2240"/>
        <v>V$12</v>
      </c>
      <c r="W1976" s="192" t="str">
        <f t="shared" si="2240"/>
        <v>W$12</v>
      </c>
      <c r="X1976" s="192" t="str">
        <f t="shared" si="2240"/>
        <v>X$12</v>
      </c>
      <c r="Y1976" s="192" t="str">
        <f t="shared" si="2240"/>
        <v>Y$12</v>
      </c>
      <c r="Z1976" s="192" t="str">
        <f t="shared" si="2240"/>
        <v>Z$12</v>
      </c>
      <c r="AA1976" s="192" t="str">
        <f t="shared" si="2240"/>
        <v>AA$12</v>
      </c>
      <c r="AB1976" s="192" t="str">
        <f t="shared" si="2240"/>
        <v>AB$12</v>
      </c>
      <c r="AC1976" s="192" t="str">
        <f t="shared" si="2240"/>
        <v>AC$12</v>
      </c>
      <c r="AD1976" s="192" t="str">
        <f t="shared" si="2240"/>
        <v>AD$12</v>
      </c>
      <c r="AE1976" s="192" t="str">
        <f t="shared" si="2240"/>
        <v>AE$12</v>
      </c>
      <c r="AF1976" s="192" t="str">
        <f t="shared" si="2240"/>
        <v>AF$12</v>
      </c>
      <c r="AG1976" s="192" t="str">
        <f t="shared" si="2240"/>
        <v>AG$12</v>
      </c>
      <c r="AH1976" s="192" t="str">
        <f t="shared" si="2240"/>
        <v>AH$12</v>
      </c>
      <c r="AI1976" s="192" t="str">
        <f t="shared" si="2240"/>
        <v>AI$12</v>
      </c>
      <c r="AJ1976" s="192" t="str">
        <f t="shared" si="2240"/>
        <v>AJ$12</v>
      </c>
      <c r="AK1976" s="192" t="str">
        <f t="shared" si="2240"/>
        <v>AK$12</v>
      </c>
      <c r="AL1976" s="192" t="str">
        <f t="shared" si="2240"/>
        <v>AL$12</v>
      </c>
      <c r="AM1976" s="192" t="str">
        <f t="shared" si="2240"/>
        <v>AM$12</v>
      </c>
      <c r="AN1976" s="192" t="str">
        <f t="shared" si="2240"/>
        <v>AN$12</v>
      </c>
      <c r="AO1976" s="192" t="str">
        <f t="shared" si="2240"/>
        <v>AO$12</v>
      </c>
      <c r="AP1976" s="192" t="str">
        <f t="shared" si="2240"/>
        <v>AP$12</v>
      </c>
      <c r="AQ1976" s="192" t="str">
        <f t="shared" si="2240"/>
        <v>AQ$12</v>
      </c>
      <c r="AR1976" s="192" t="str">
        <f t="shared" si="2240"/>
        <v>AR$12</v>
      </c>
      <c r="AS1976" s="192" t="str">
        <f t="shared" si="2240"/>
        <v>AS$12</v>
      </c>
      <c r="AT1976" s="192" t="str">
        <f t="shared" si="2240"/>
        <v>AT$12</v>
      </c>
      <c r="AU1976" s="192" t="str">
        <f t="shared" si="2240"/>
        <v>AU$12</v>
      </c>
      <c r="AV1976" s="192" t="str">
        <f t="shared" si="2240"/>
        <v>AV$12</v>
      </c>
      <c r="AW1976" s="192" t="str">
        <f t="shared" si="2240"/>
        <v>AW$12</v>
      </c>
      <c r="AX1976" s="192" t="str">
        <f t="shared" si="2240"/>
        <v>AX$12</v>
      </c>
      <c r="AY1976" s="192" t="str">
        <f t="shared" si="2240"/>
        <v>AY$12</v>
      </c>
      <c r="AZ1976" s="192" t="str">
        <f t="shared" si="2240"/>
        <v>AZ$12</v>
      </c>
      <c r="BA1976" s="192" t="str">
        <f t="shared" si="2240"/>
        <v>BA$12</v>
      </c>
      <c r="BB1976" s="192" t="str">
        <f t="shared" si="2240"/>
        <v>BB$12</v>
      </c>
      <c r="BC1976" s="192" t="str">
        <f t="shared" si="2240"/>
        <v>BC$12</v>
      </c>
      <c r="BD1976" s="192" t="str">
        <f t="shared" si="2240"/>
        <v>BD$12</v>
      </c>
      <c r="BE1976" s="192" t="str">
        <f t="shared" si="2240"/>
        <v>BE$12</v>
      </c>
      <c r="BF1976" s="192" t="str">
        <f t="shared" si="2240"/>
        <v>BF$12</v>
      </c>
      <c r="BG1976" s="192" t="str">
        <f t="shared" si="2240"/>
        <v>BG$12</v>
      </c>
      <c r="BH1976" s="192" t="str">
        <f t="shared" si="2240"/>
        <v>BH$12</v>
      </c>
      <c r="BI1976" s="192" t="str">
        <f t="shared" si="2240"/>
        <v>BI$12</v>
      </c>
      <c r="BJ1976" s="192" t="str">
        <f t="shared" si="2240"/>
        <v>BJ$12</v>
      </c>
      <c r="BK1976" s="192" t="str">
        <f t="shared" si="2240"/>
        <v>BK$12</v>
      </c>
      <c r="BL1976" s="192" t="str">
        <f t="shared" si="2240"/>
        <v>BL$12</v>
      </c>
      <c r="BM1976" s="192" t="str">
        <f t="shared" si="2240"/>
        <v>BM$12</v>
      </c>
      <c r="BN1976" s="192" t="str">
        <f t="shared" si="2240"/>
        <v>BN$12</v>
      </c>
      <c r="BO1976" s="192" t="str">
        <f t="shared" si="2240"/>
        <v>BO$12</v>
      </c>
      <c r="BP1976" s="192" t="str">
        <f t="shared" si="2240"/>
        <v>BP$12</v>
      </c>
      <c r="BQ1976" s="192" t="str">
        <f t="shared" si="2240"/>
        <v>BQ$12</v>
      </c>
      <c r="BR1976" s="192" t="str">
        <f t="shared" si="2240"/>
        <v>BR$12</v>
      </c>
      <c r="BS1976" s="192" t="str">
        <f t="shared" si="2240"/>
        <v>BS$12</v>
      </c>
      <c r="BT1976" s="192" t="str">
        <f t="shared" si="2240"/>
        <v>BT$12</v>
      </c>
      <c r="BU1976" s="192" t="str">
        <f t="shared" si="2240"/>
        <v>BU$12</v>
      </c>
      <c r="BV1976" s="192" t="str">
        <f t="shared" si="2240"/>
        <v>BV$12</v>
      </c>
      <c r="BW1976" s="192" t="str">
        <f t="shared" si="2240"/>
        <v>BW$12</v>
      </c>
      <c r="BX1976" s="192" t="str">
        <f t="shared" si="2240"/>
        <v>BX$12</v>
      </c>
      <c r="BY1976" s="192" t="str">
        <f t="shared" si="2240"/>
        <v>BY$12</v>
      </c>
      <c r="BZ1976" s="192" t="str">
        <f t="shared" si="2240"/>
        <v>BZ$12</v>
      </c>
      <c r="CA1976" s="192" t="str">
        <f t="shared" si="2240"/>
        <v>CA$12</v>
      </c>
      <c r="CB1976" s="192" t="str">
        <f t="shared" si="2240"/>
        <v>CB$12</v>
      </c>
      <c r="CC1976" s="192" t="str">
        <f t="shared" si="2240"/>
        <v>CC$12</v>
      </c>
      <c r="CD1976" s="192" t="str">
        <f t="shared" si="2240"/>
        <v>CD$12</v>
      </c>
      <c r="CE1976" s="192" t="str">
        <f t="shared" ref="CE1976:CL1976" si="2241">CE$16</f>
        <v>CE$12</v>
      </c>
      <c r="CF1976" s="192" t="str">
        <f t="shared" si="2241"/>
        <v>CF$12</v>
      </c>
      <c r="CG1976" s="192" t="str">
        <f t="shared" si="2241"/>
        <v>CG$12</v>
      </c>
      <c r="CH1976" s="192" t="str">
        <f t="shared" si="2241"/>
        <v>CH$12</v>
      </c>
      <c r="CI1976" s="192" t="str">
        <f t="shared" si="2241"/>
        <v>CI$12</v>
      </c>
      <c r="CJ1976" s="192" t="str">
        <f t="shared" si="2241"/>
        <v>CJ$12</v>
      </c>
      <c r="CK1976" s="192" t="str">
        <f t="shared" si="2241"/>
        <v>CK$12</v>
      </c>
      <c r="CL1976" s="192" t="str">
        <f t="shared" si="2241"/>
        <v>CL$12</v>
      </c>
    </row>
    <row r="1977" spans="2:90" x14ac:dyDescent="0.4">
      <c r="B1977" s="168" t="s">
        <v>460</v>
      </c>
      <c r="C1977" s="193"/>
      <c r="D1977" s="193"/>
      <c r="E1977" s="193" t="s">
        <v>906</v>
      </c>
      <c r="F1977" s="193"/>
      <c r="G1977" s="193"/>
      <c r="H1977" s="193"/>
      <c r="I1977" s="194"/>
      <c r="J1977" s="194"/>
      <c r="K1977" s="195"/>
      <c r="L1977" s="195"/>
      <c r="M1977" s="195"/>
      <c r="N1977" s="195"/>
      <c r="O1977" s="195"/>
      <c r="P1977" s="195"/>
      <c r="R1977" s="195"/>
      <c r="S1977" s="192" t="str">
        <f t="shared" ref="S1977:CD1977" si="2242">S$17</f>
        <v>S$13</v>
      </c>
      <c r="T1977" s="192" t="str">
        <f t="shared" si="2242"/>
        <v>T$13</v>
      </c>
      <c r="U1977" s="192" t="str">
        <f t="shared" si="2242"/>
        <v>U$13</v>
      </c>
      <c r="V1977" s="192" t="str">
        <f t="shared" si="2242"/>
        <v>V$13</v>
      </c>
      <c r="W1977" s="192" t="str">
        <f t="shared" si="2242"/>
        <v>W$13</v>
      </c>
      <c r="X1977" s="192" t="str">
        <f t="shared" si="2242"/>
        <v>X$13</v>
      </c>
      <c r="Y1977" s="192" t="str">
        <f t="shared" si="2242"/>
        <v>Y$13</v>
      </c>
      <c r="Z1977" s="192" t="str">
        <f t="shared" si="2242"/>
        <v>Z$13</v>
      </c>
      <c r="AA1977" s="192" t="str">
        <f t="shared" si="2242"/>
        <v>AA$13</v>
      </c>
      <c r="AB1977" s="192" t="str">
        <f t="shared" si="2242"/>
        <v>AB$13</v>
      </c>
      <c r="AC1977" s="192" t="str">
        <f t="shared" si="2242"/>
        <v>AC$13</v>
      </c>
      <c r="AD1977" s="192" t="str">
        <f t="shared" si="2242"/>
        <v>AD$13</v>
      </c>
      <c r="AE1977" s="192" t="str">
        <f t="shared" si="2242"/>
        <v>AE$13</v>
      </c>
      <c r="AF1977" s="192" t="str">
        <f t="shared" si="2242"/>
        <v>AF$13</v>
      </c>
      <c r="AG1977" s="192" t="str">
        <f t="shared" si="2242"/>
        <v>AG$13</v>
      </c>
      <c r="AH1977" s="192" t="str">
        <f t="shared" si="2242"/>
        <v>AH$13</v>
      </c>
      <c r="AI1977" s="192" t="str">
        <f t="shared" si="2242"/>
        <v>AI$13</v>
      </c>
      <c r="AJ1977" s="192" t="str">
        <f t="shared" si="2242"/>
        <v>AJ$13</v>
      </c>
      <c r="AK1977" s="192" t="str">
        <f t="shared" si="2242"/>
        <v>AK$13</v>
      </c>
      <c r="AL1977" s="192" t="str">
        <f t="shared" si="2242"/>
        <v>AL$13</v>
      </c>
      <c r="AM1977" s="192" t="str">
        <f t="shared" si="2242"/>
        <v>AM$13</v>
      </c>
      <c r="AN1977" s="192" t="str">
        <f t="shared" si="2242"/>
        <v>AN$13</v>
      </c>
      <c r="AO1977" s="192" t="str">
        <f t="shared" si="2242"/>
        <v>AO$13</v>
      </c>
      <c r="AP1977" s="192" t="str">
        <f t="shared" si="2242"/>
        <v>AP$13</v>
      </c>
      <c r="AQ1977" s="192" t="str">
        <f t="shared" si="2242"/>
        <v>AQ$13</v>
      </c>
      <c r="AR1977" s="192" t="str">
        <f t="shared" si="2242"/>
        <v>AR$13</v>
      </c>
      <c r="AS1977" s="192" t="str">
        <f t="shared" si="2242"/>
        <v>AS$13</v>
      </c>
      <c r="AT1977" s="192" t="str">
        <f t="shared" si="2242"/>
        <v>AT$13</v>
      </c>
      <c r="AU1977" s="192" t="str">
        <f t="shared" si="2242"/>
        <v>AU$13</v>
      </c>
      <c r="AV1977" s="192" t="str">
        <f t="shared" si="2242"/>
        <v>AV$13</v>
      </c>
      <c r="AW1977" s="192" t="str">
        <f t="shared" si="2242"/>
        <v>AW$13</v>
      </c>
      <c r="AX1977" s="192" t="str">
        <f t="shared" si="2242"/>
        <v>AX$13</v>
      </c>
      <c r="AY1977" s="192" t="str">
        <f t="shared" si="2242"/>
        <v>AY$13</v>
      </c>
      <c r="AZ1977" s="192" t="str">
        <f t="shared" si="2242"/>
        <v>AZ$13</v>
      </c>
      <c r="BA1977" s="192" t="str">
        <f t="shared" si="2242"/>
        <v>BA$13</v>
      </c>
      <c r="BB1977" s="192" t="str">
        <f t="shared" si="2242"/>
        <v>BB$13</v>
      </c>
      <c r="BC1977" s="192" t="str">
        <f t="shared" si="2242"/>
        <v>BC$13</v>
      </c>
      <c r="BD1977" s="192" t="str">
        <f t="shared" si="2242"/>
        <v>BD$13</v>
      </c>
      <c r="BE1977" s="192" t="str">
        <f t="shared" si="2242"/>
        <v>BE$13</v>
      </c>
      <c r="BF1977" s="192" t="str">
        <f t="shared" si="2242"/>
        <v>BF$13</v>
      </c>
      <c r="BG1977" s="192" t="str">
        <f t="shared" si="2242"/>
        <v>BG$13</v>
      </c>
      <c r="BH1977" s="192" t="str">
        <f t="shared" si="2242"/>
        <v>BH$13</v>
      </c>
      <c r="BI1977" s="192" t="str">
        <f t="shared" si="2242"/>
        <v>BI$13</v>
      </c>
      <c r="BJ1977" s="192" t="str">
        <f t="shared" si="2242"/>
        <v>BJ$13</v>
      </c>
      <c r="BK1977" s="192" t="str">
        <f t="shared" si="2242"/>
        <v>BK$13</v>
      </c>
      <c r="BL1977" s="192" t="str">
        <f t="shared" si="2242"/>
        <v>BL$13</v>
      </c>
      <c r="BM1977" s="192" t="str">
        <f t="shared" si="2242"/>
        <v>BM$13</v>
      </c>
      <c r="BN1977" s="192" t="str">
        <f t="shared" si="2242"/>
        <v>BN$13</v>
      </c>
      <c r="BO1977" s="192" t="str">
        <f t="shared" si="2242"/>
        <v>BO$13</v>
      </c>
      <c r="BP1977" s="192" t="str">
        <f t="shared" si="2242"/>
        <v>BP$13</v>
      </c>
      <c r="BQ1977" s="192" t="str">
        <f t="shared" si="2242"/>
        <v>BQ$13</v>
      </c>
      <c r="BR1977" s="192" t="str">
        <f t="shared" si="2242"/>
        <v>BR$13</v>
      </c>
      <c r="BS1977" s="192" t="str">
        <f t="shared" si="2242"/>
        <v>BS$13</v>
      </c>
      <c r="BT1977" s="192" t="str">
        <f t="shared" si="2242"/>
        <v>BT$13</v>
      </c>
      <c r="BU1977" s="192" t="str">
        <f t="shared" si="2242"/>
        <v>BU$13</v>
      </c>
      <c r="BV1977" s="192" t="str">
        <f t="shared" si="2242"/>
        <v>BV$13</v>
      </c>
      <c r="BW1977" s="192" t="str">
        <f t="shared" si="2242"/>
        <v>BW$13</v>
      </c>
      <c r="BX1977" s="192" t="str">
        <f t="shared" si="2242"/>
        <v>BX$13</v>
      </c>
      <c r="BY1977" s="192" t="str">
        <f t="shared" si="2242"/>
        <v>BY$13</v>
      </c>
      <c r="BZ1977" s="192" t="str">
        <f t="shared" si="2242"/>
        <v>BZ$13</v>
      </c>
      <c r="CA1977" s="192" t="str">
        <f t="shared" si="2242"/>
        <v>CA$13</v>
      </c>
      <c r="CB1977" s="192" t="str">
        <f t="shared" si="2242"/>
        <v>CB$13</v>
      </c>
      <c r="CC1977" s="192" t="str">
        <f t="shared" si="2242"/>
        <v>CC$13</v>
      </c>
      <c r="CD1977" s="192" t="str">
        <f t="shared" si="2242"/>
        <v>CD$13</v>
      </c>
      <c r="CE1977" s="192" t="str">
        <f t="shared" ref="CE1977:CL1977" si="2243">CE$17</f>
        <v>CE$13</v>
      </c>
      <c r="CF1977" s="192" t="str">
        <f t="shared" si="2243"/>
        <v>CF$13</v>
      </c>
      <c r="CG1977" s="192" t="str">
        <f t="shared" si="2243"/>
        <v>CG$13</v>
      </c>
      <c r="CH1977" s="192" t="str">
        <f t="shared" si="2243"/>
        <v>CH$13</v>
      </c>
      <c r="CI1977" s="192" t="str">
        <f t="shared" si="2243"/>
        <v>CI$13</v>
      </c>
      <c r="CJ1977" s="192" t="str">
        <f t="shared" si="2243"/>
        <v>CJ$13</v>
      </c>
      <c r="CK1977" s="192" t="str">
        <f t="shared" si="2243"/>
        <v>CK$13</v>
      </c>
      <c r="CL1977" s="192" t="str">
        <f t="shared" si="2243"/>
        <v>CL$13</v>
      </c>
    </row>
    <row r="1978" spans="2:90" x14ac:dyDescent="0.4">
      <c r="B1978" s="168" t="s">
        <v>488</v>
      </c>
      <c r="C1978" s="193"/>
      <c r="D1978" s="193"/>
      <c r="E1978" s="193" t="s">
        <v>906</v>
      </c>
      <c r="F1978" s="193"/>
      <c r="G1978" s="193"/>
      <c r="H1978" s="193"/>
      <c r="I1978" s="194"/>
      <c r="J1978" s="194"/>
      <c r="K1978" s="195"/>
      <c r="L1978" s="195"/>
      <c r="M1978" s="195"/>
      <c r="N1978" s="195"/>
      <c r="O1978" s="195"/>
      <c r="P1978" s="195"/>
      <c r="R1978" s="195"/>
      <c r="S1978" s="183"/>
      <c r="T1978" s="183"/>
      <c r="U1978" s="183"/>
      <c r="V1978" s="183"/>
      <c r="W1978" s="183"/>
      <c r="X1978" s="183"/>
      <c r="Y1978" s="183"/>
      <c r="Z1978" s="183"/>
      <c r="AA1978" s="183"/>
      <c r="AB1978" s="183"/>
      <c r="AC1978" s="183"/>
      <c r="AD1978" s="183"/>
      <c r="AE1978" s="183"/>
      <c r="AF1978" s="183"/>
      <c r="AG1978" s="183"/>
      <c r="AH1978" s="183"/>
      <c r="AI1978" s="183"/>
      <c r="AJ1978" s="183"/>
      <c r="AK1978" s="183"/>
      <c r="AL1978" s="183"/>
      <c r="AM1978" s="183"/>
      <c r="AN1978" s="183"/>
      <c r="AO1978" s="183"/>
      <c r="AP1978" s="183"/>
      <c r="AQ1978" s="183"/>
      <c r="AR1978" s="183"/>
      <c r="AS1978" s="183"/>
      <c r="AT1978" s="183"/>
      <c r="AU1978" s="183"/>
      <c r="AV1978" s="183"/>
      <c r="AW1978" s="183"/>
      <c r="AX1978" s="183"/>
      <c r="AY1978" s="183"/>
      <c r="AZ1978" s="183"/>
      <c r="BA1978" s="183"/>
      <c r="BB1978" s="183"/>
      <c r="BC1978" s="183"/>
      <c r="BD1978" s="183"/>
      <c r="BE1978" s="183"/>
      <c r="BF1978" s="183"/>
      <c r="BG1978" s="183"/>
      <c r="BH1978" s="183"/>
      <c r="BI1978" s="183"/>
      <c r="BJ1978" s="183"/>
      <c r="BK1978" s="183"/>
      <c r="BL1978" s="183"/>
      <c r="BM1978" s="183"/>
      <c r="BN1978" s="183"/>
      <c r="BO1978" s="183"/>
      <c r="BP1978" s="183"/>
      <c r="BQ1978" s="183"/>
      <c r="BR1978" s="183"/>
      <c r="BS1978" s="183"/>
      <c r="BT1978" s="183"/>
      <c r="BU1978" s="183"/>
      <c r="BV1978" s="183"/>
      <c r="BW1978" s="183"/>
      <c r="BX1978" s="183"/>
      <c r="BY1978" s="183"/>
      <c r="BZ1978" s="183"/>
      <c r="CA1978" s="183"/>
      <c r="CB1978" s="183"/>
      <c r="CC1978" s="183"/>
      <c r="CD1978" s="183"/>
      <c r="CE1978" s="183"/>
      <c r="CF1978" s="183"/>
      <c r="CG1978" s="183"/>
      <c r="CH1978" s="183"/>
      <c r="CI1978" s="183"/>
      <c r="CJ1978" s="183"/>
      <c r="CK1978" s="183"/>
      <c r="CL1978" s="183"/>
    </row>
    <row r="1979" spans="2:90" x14ac:dyDescent="0.4">
      <c r="B1979" s="168" t="s">
        <v>501</v>
      </c>
      <c r="C1979" s="193"/>
      <c r="D1979" s="193"/>
      <c r="E1979" s="193" t="s">
        <v>906</v>
      </c>
      <c r="F1979" s="193"/>
      <c r="G1979" s="193"/>
      <c r="H1979" s="193"/>
      <c r="I1979" s="194"/>
      <c r="J1979" s="194"/>
      <c r="K1979" s="195"/>
      <c r="L1979" s="195"/>
      <c r="M1979" s="195"/>
      <c r="N1979" s="195"/>
      <c r="O1979" s="195"/>
      <c r="P1979" s="195"/>
      <c r="R1979" s="195"/>
      <c r="S1979" s="183"/>
      <c r="T1979" s="183"/>
      <c r="U1979" s="183"/>
      <c r="V1979" s="183"/>
      <c r="W1979" s="183"/>
      <c r="X1979" s="183"/>
      <c r="Y1979" s="183"/>
      <c r="Z1979" s="183"/>
      <c r="AA1979" s="183"/>
      <c r="AB1979" s="183"/>
      <c r="AC1979" s="183"/>
      <c r="AD1979" s="183"/>
      <c r="AE1979" s="183"/>
      <c r="AF1979" s="183"/>
      <c r="AG1979" s="183"/>
      <c r="AH1979" s="183"/>
      <c r="AI1979" s="183"/>
      <c r="AJ1979" s="183"/>
      <c r="AK1979" s="183"/>
      <c r="AL1979" s="183"/>
      <c r="AM1979" s="183"/>
      <c r="AN1979" s="183"/>
      <c r="AO1979" s="183"/>
      <c r="AP1979" s="183"/>
      <c r="AQ1979" s="183"/>
      <c r="AR1979" s="183"/>
      <c r="AS1979" s="183"/>
      <c r="AT1979" s="183"/>
      <c r="AU1979" s="183"/>
      <c r="AV1979" s="183"/>
      <c r="AW1979" s="183"/>
      <c r="AX1979" s="183"/>
      <c r="AY1979" s="183"/>
      <c r="AZ1979" s="183"/>
      <c r="BA1979" s="183"/>
      <c r="BB1979" s="183"/>
      <c r="BC1979" s="183"/>
      <c r="BD1979" s="183"/>
      <c r="BE1979" s="183"/>
      <c r="BF1979" s="183"/>
      <c r="BG1979" s="183"/>
      <c r="BH1979" s="183"/>
      <c r="BI1979" s="183"/>
      <c r="BJ1979" s="183"/>
      <c r="BK1979" s="183"/>
      <c r="BL1979" s="183"/>
      <c r="BM1979" s="183"/>
      <c r="BN1979" s="183"/>
      <c r="BO1979" s="183"/>
      <c r="BP1979" s="183"/>
      <c r="BQ1979" s="183"/>
      <c r="BR1979" s="183"/>
      <c r="BS1979" s="183"/>
      <c r="BT1979" s="183"/>
      <c r="BU1979" s="183"/>
      <c r="BV1979" s="183"/>
      <c r="BW1979" s="183"/>
      <c r="BX1979" s="183"/>
      <c r="BY1979" s="183"/>
      <c r="BZ1979" s="183"/>
      <c r="CA1979" s="183"/>
      <c r="CB1979" s="183"/>
      <c r="CC1979" s="183"/>
      <c r="CD1979" s="183"/>
      <c r="CE1979" s="183"/>
      <c r="CF1979" s="183"/>
      <c r="CG1979" s="183"/>
      <c r="CH1979" s="183"/>
      <c r="CI1979" s="183"/>
      <c r="CJ1979" s="183"/>
      <c r="CK1979" s="183"/>
      <c r="CL1979" s="183"/>
    </row>
    <row r="1980" spans="2:90" x14ac:dyDescent="0.4">
      <c r="B1980" s="168" t="s">
        <v>461</v>
      </c>
      <c r="C1980" s="193"/>
      <c r="D1980" s="193"/>
      <c r="E1980" s="193" t="s">
        <v>906</v>
      </c>
      <c r="F1980" s="193"/>
      <c r="G1980" s="193"/>
      <c r="H1980" s="193"/>
      <c r="I1980" s="194"/>
      <c r="J1980" s="194"/>
      <c r="K1980" s="195"/>
      <c r="L1980" s="195"/>
      <c r="M1980" s="195"/>
      <c r="N1980" s="195"/>
      <c r="O1980" s="195"/>
      <c r="P1980" s="195"/>
      <c r="R1980" s="195"/>
      <c r="S1980" s="183" t="str">
        <f t="shared" ref="S1980:CD1980" si="2244">S$18</f>
        <v>S$14</v>
      </c>
      <c r="T1980" s="183" t="str">
        <f t="shared" si="2244"/>
        <v>T$14</v>
      </c>
      <c r="U1980" s="183" t="str">
        <f t="shared" si="2244"/>
        <v>U$14</v>
      </c>
      <c r="V1980" s="183" t="str">
        <f t="shared" si="2244"/>
        <v>V$14</v>
      </c>
      <c r="W1980" s="183" t="str">
        <f t="shared" si="2244"/>
        <v>W$14</v>
      </c>
      <c r="X1980" s="183" t="str">
        <f t="shared" si="2244"/>
        <v>X$14</v>
      </c>
      <c r="Y1980" s="183" t="str">
        <f t="shared" si="2244"/>
        <v>Y$14</v>
      </c>
      <c r="Z1980" s="183" t="str">
        <f t="shared" si="2244"/>
        <v>Z$14</v>
      </c>
      <c r="AA1980" s="183" t="str">
        <f t="shared" si="2244"/>
        <v>AA$14</v>
      </c>
      <c r="AB1980" s="183" t="str">
        <f t="shared" si="2244"/>
        <v>AB$14</v>
      </c>
      <c r="AC1980" s="183" t="str">
        <f t="shared" si="2244"/>
        <v>AC$14</v>
      </c>
      <c r="AD1980" s="183" t="str">
        <f t="shared" si="2244"/>
        <v>AD$14</v>
      </c>
      <c r="AE1980" s="183" t="str">
        <f t="shared" si="2244"/>
        <v>AE$14</v>
      </c>
      <c r="AF1980" s="183" t="str">
        <f t="shared" si="2244"/>
        <v>AF$14</v>
      </c>
      <c r="AG1980" s="183" t="str">
        <f t="shared" si="2244"/>
        <v>AG$14</v>
      </c>
      <c r="AH1980" s="183" t="str">
        <f t="shared" si="2244"/>
        <v>AH$14</v>
      </c>
      <c r="AI1980" s="183" t="str">
        <f t="shared" si="2244"/>
        <v>AI$14</v>
      </c>
      <c r="AJ1980" s="183" t="str">
        <f t="shared" si="2244"/>
        <v>AJ$14</v>
      </c>
      <c r="AK1980" s="183" t="str">
        <f t="shared" si="2244"/>
        <v>AK$14</v>
      </c>
      <c r="AL1980" s="183" t="str">
        <f t="shared" si="2244"/>
        <v>AL$14</v>
      </c>
      <c r="AM1980" s="183" t="str">
        <f t="shared" si="2244"/>
        <v>AM$14</v>
      </c>
      <c r="AN1980" s="183" t="str">
        <f t="shared" si="2244"/>
        <v>AN$14</v>
      </c>
      <c r="AO1980" s="183" t="str">
        <f t="shared" si="2244"/>
        <v>AO$14</v>
      </c>
      <c r="AP1980" s="183" t="str">
        <f t="shared" si="2244"/>
        <v>AP$14</v>
      </c>
      <c r="AQ1980" s="183" t="str">
        <f t="shared" si="2244"/>
        <v>AQ$14</v>
      </c>
      <c r="AR1980" s="183" t="str">
        <f t="shared" si="2244"/>
        <v>AR$14</v>
      </c>
      <c r="AS1980" s="183" t="str">
        <f t="shared" si="2244"/>
        <v>AS$14</v>
      </c>
      <c r="AT1980" s="183" t="str">
        <f t="shared" si="2244"/>
        <v>AT$14</v>
      </c>
      <c r="AU1980" s="183" t="str">
        <f t="shared" si="2244"/>
        <v>AU$14</v>
      </c>
      <c r="AV1980" s="183" t="str">
        <f t="shared" si="2244"/>
        <v>AV$14</v>
      </c>
      <c r="AW1980" s="183" t="str">
        <f t="shared" si="2244"/>
        <v>AW$14</v>
      </c>
      <c r="AX1980" s="183" t="str">
        <f t="shared" si="2244"/>
        <v>AX$14</v>
      </c>
      <c r="AY1980" s="183" t="str">
        <f t="shared" si="2244"/>
        <v>AY$14</v>
      </c>
      <c r="AZ1980" s="183" t="str">
        <f t="shared" si="2244"/>
        <v>AZ$14</v>
      </c>
      <c r="BA1980" s="183" t="str">
        <f t="shared" si="2244"/>
        <v>BA$14</v>
      </c>
      <c r="BB1980" s="183" t="str">
        <f t="shared" si="2244"/>
        <v>BB$14</v>
      </c>
      <c r="BC1980" s="183" t="str">
        <f t="shared" si="2244"/>
        <v>BC$14</v>
      </c>
      <c r="BD1980" s="183" t="str">
        <f t="shared" si="2244"/>
        <v>BD$14</v>
      </c>
      <c r="BE1980" s="183" t="str">
        <f t="shared" si="2244"/>
        <v>BE$14</v>
      </c>
      <c r="BF1980" s="183" t="str">
        <f t="shared" si="2244"/>
        <v>BF$14</v>
      </c>
      <c r="BG1980" s="183" t="str">
        <f t="shared" si="2244"/>
        <v>BG$14</v>
      </c>
      <c r="BH1980" s="183" t="str">
        <f t="shared" si="2244"/>
        <v>BH$14</v>
      </c>
      <c r="BI1980" s="183" t="str">
        <f t="shared" si="2244"/>
        <v>BI$14</v>
      </c>
      <c r="BJ1980" s="183" t="str">
        <f t="shared" si="2244"/>
        <v>BJ$14</v>
      </c>
      <c r="BK1980" s="183" t="str">
        <f t="shared" si="2244"/>
        <v>BK$14</v>
      </c>
      <c r="BL1980" s="183" t="str">
        <f t="shared" si="2244"/>
        <v>BL$14</v>
      </c>
      <c r="BM1980" s="183" t="str">
        <f t="shared" si="2244"/>
        <v>BM$14</v>
      </c>
      <c r="BN1980" s="183" t="str">
        <f t="shared" si="2244"/>
        <v>BN$14</v>
      </c>
      <c r="BO1980" s="183" t="str">
        <f t="shared" si="2244"/>
        <v>BO$14</v>
      </c>
      <c r="BP1980" s="183" t="str">
        <f t="shared" si="2244"/>
        <v>BP$14</v>
      </c>
      <c r="BQ1980" s="183" t="str">
        <f t="shared" si="2244"/>
        <v>BQ$14</v>
      </c>
      <c r="BR1980" s="183" t="str">
        <f t="shared" si="2244"/>
        <v>BR$14</v>
      </c>
      <c r="BS1980" s="183" t="str">
        <f t="shared" si="2244"/>
        <v>BS$14</v>
      </c>
      <c r="BT1980" s="183" t="str">
        <f t="shared" si="2244"/>
        <v>BT$14</v>
      </c>
      <c r="BU1980" s="183" t="str">
        <f t="shared" si="2244"/>
        <v>BU$14</v>
      </c>
      <c r="BV1980" s="183" t="str">
        <f t="shared" si="2244"/>
        <v>BV$14</v>
      </c>
      <c r="BW1980" s="183" t="str">
        <f t="shared" si="2244"/>
        <v>BW$14</v>
      </c>
      <c r="BX1980" s="183" t="str">
        <f t="shared" si="2244"/>
        <v>BX$14</v>
      </c>
      <c r="BY1980" s="183" t="str">
        <f t="shared" si="2244"/>
        <v>BY$14</v>
      </c>
      <c r="BZ1980" s="183" t="str">
        <f t="shared" si="2244"/>
        <v>BZ$14</v>
      </c>
      <c r="CA1980" s="183" t="str">
        <f t="shared" si="2244"/>
        <v>CA$14</v>
      </c>
      <c r="CB1980" s="183" t="str">
        <f t="shared" si="2244"/>
        <v>CB$14</v>
      </c>
      <c r="CC1980" s="183" t="str">
        <f t="shared" si="2244"/>
        <v>CC$14</v>
      </c>
      <c r="CD1980" s="183" t="str">
        <f t="shared" si="2244"/>
        <v>CD$14</v>
      </c>
      <c r="CE1980" s="183" t="str">
        <f t="shared" ref="CE1980:CL1980" si="2245">CE$18</f>
        <v>CE$14</v>
      </c>
      <c r="CF1980" s="183" t="str">
        <f t="shared" si="2245"/>
        <v>CF$14</v>
      </c>
      <c r="CG1980" s="183" t="str">
        <f t="shared" si="2245"/>
        <v>CG$14</v>
      </c>
      <c r="CH1980" s="183" t="str">
        <f t="shared" si="2245"/>
        <v>CH$14</v>
      </c>
      <c r="CI1980" s="183" t="str">
        <f t="shared" si="2245"/>
        <v>CI$14</v>
      </c>
      <c r="CJ1980" s="183" t="str">
        <f t="shared" si="2245"/>
        <v>CJ$14</v>
      </c>
      <c r="CK1980" s="183" t="str">
        <f t="shared" si="2245"/>
        <v>CK$14</v>
      </c>
      <c r="CL1980" s="183" t="str">
        <f t="shared" si="2245"/>
        <v>CL$14</v>
      </c>
    </row>
    <row r="1981" spans="2:90" x14ac:dyDescent="0.4">
      <c r="B1981" s="168" t="s">
        <v>462</v>
      </c>
      <c r="C1981" s="193"/>
      <c r="D1981" s="193"/>
      <c r="E1981" s="193" t="s">
        <v>906</v>
      </c>
      <c r="F1981" s="193"/>
      <c r="G1981" s="193"/>
      <c r="H1981" s="193"/>
      <c r="I1981" s="194"/>
      <c r="J1981" s="194"/>
      <c r="K1981" s="195"/>
      <c r="L1981" s="195"/>
      <c r="M1981" s="195"/>
      <c r="N1981" s="195"/>
      <c r="O1981" s="195"/>
      <c r="P1981" s="195"/>
      <c r="R1981" s="195"/>
      <c r="S1981" s="183" t="str">
        <f t="shared" ref="S1981:CD1981" si="2246">S$19</f>
        <v>S$15</v>
      </c>
      <c r="T1981" s="183" t="str">
        <f t="shared" si="2246"/>
        <v>T$15</v>
      </c>
      <c r="U1981" s="183" t="str">
        <f t="shared" si="2246"/>
        <v>U$15</v>
      </c>
      <c r="V1981" s="183" t="str">
        <f t="shared" si="2246"/>
        <v>V$15</v>
      </c>
      <c r="W1981" s="183" t="str">
        <f t="shared" si="2246"/>
        <v>W$15</v>
      </c>
      <c r="X1981" s="183" t="str">
        <f t="shared" si="2246"/>
        <v>X$15</v>
      </c>
      <c r="Y1981" s="183" t="str">
        <f t="shared" si="2246"/>
        <v>Y$15</v>
      </c>
      <c r="Z1981" s="183" t="str">
        <f t="shared" si="2246"/>
        <v>Z$15</v>
      </c>
      <c r="AA1981" s="183" t="str">
        <f t="shared" si="2246"/>
        <v>AA$15</v>
      </c>
      <c r="AB1981" s="183" t="str">
        <f t="shared" si="2246"/>
        <v>AB$15</v>
      </c>
      <c r="AC1981" s="183" t="str">
        <f t="shared" si="2246"/>
        <v>AC$15</v>
      </c>
      <c r="AD1981" s="183" t="str">
        <f t="shared" si="2246"/>
        <v>AD$15</v>
      </c>
      <c r="AE1981" s="183" t="str">
        <f t="shared" si="2246"/>
        <v>AE$15</v>
      </c>
      <c r="AF1981" s="183" t="str">
        <f t="shared" si="2246"/>
        <v>AF$15</v>
      </c>
      <c r="AG1981" s="183" t="str">
        <f t="shared" si="2246"/>
        <v>AG$15</v>
      </c>
      <c r="AH1981" s="183" t="str">
        <f t="shared" si="2246"/>
        <v>AH$15</v>
      </c>
      <c r="AI1981" s="183" t="str">
        <f t="shared" si="2246"/>
        <v>AI$15</v>
      </c>
      <c r="AJ1981" s="183" t="str">
        <f t="shared" si="2246"/>
        <v>AJ$15</v>
      </c>
      <c r="AK1981" s="183" t="str">
        <f t="shared" si="2246"/>
        <v>AK$15</v>
      </c>
      <c r="AL1981" s="183" t="str">
        <f t="shared" si="2246"/>
        <v>AL$15</v>
      </c>
      <c r="AM1981" s="183" t="str">
        <f t="shared" si="2246"/>
        <v>AM$15</v>
      </c>
      <c r="AN1981" s="183" t="str">
        <f t="shared" si="2246"/>
        <v>AN$15</v>
      </c>
      <c r="AO1981" s="183" t="str">
        <f t="shared" si="2246"/>
        <v>AO$15</v>
      </c>
      <c r="AP1981" s="183" t="str">
        <f t="shared" si="2246"/>
        <v>AP$15</v>
      </c>
      <c r="AQ1981" s="183" t="str">
        <f t="shared" si="2246"/>
        <v>AQ$15</v>
      </c>
      <c r="AR1981" s="183" t="str">
        <f t="shared" si="2246"/>
        <v>AR$15</v>
      </c>
      <c r="AS1981" s="183" t="str">
        <f t="shared" si="2246"/>
        <v>AS$15</v>
      </c>
      <c r="AT1981" s="183" t="str">
        <f t="shared" si="2246"/>
        <v>AT$15</v>
      </c>
      <c r="AU1981" s="183" t="str">
        <f t="shared" si="2246"/>
        <v>AU$15</v>
      </c>
      <c r="AV1981" s="183" t="str">
        <f t="shared" si="2246"/>
        <v>AV$15</v>
      </c>
      <c r="AW1981" s="183" t="str">
        <f t="shared" si="2246"/>
        <v>AW$15</v>
      </c>
      <c r="AX1981" s="183" t="str">
        <f t="shared" si="2246"/>
        <v>AX$15</v>
      </c>
      <c r="AY1981" s="183" t="str">
        <f t="shared" si="2246"/>
        <v>AY$15</v>
      </c>
      <c r="AZ1981" s="183" t="str">
        <f t="shared" si="2246"/>
        <v>AZ$15</v>
      </c>
      <c r="BA1981" s="183" t="str">
        <f t="shared" si="2246"/>
        <v>BA$15</v>
      </c>
      <c r="BB1981" s="183" t="str">
        <f t="shared" si="2246"/>
        <v>BB$15</v>
      </c>
      <c r="BC1981" s="183" t="str">
        <f t="shared" si="2246"/>
        <v>BC$15</v>
      </c>
      <c r="BD1981" s="183" t="str">
        <f t="shared" si="2246"/>
        <v>BD$15</v>
      </c>
      <c r="BE1981" s="183" t="str">
        <f t="shared" si="2246"/>
        <v>BE$15</v>
      </c>
      <c r="BF1981" s="183" t="str">
        <f t="shared" si="2246"/>
        <v>BF$15</v>
      </c>
      <c r="BG1981" s="183" t="str">
        <f t="shared" si="2246"/>
        <v>BG$15</v>
      </c>
      <c r="BH1981" s="183" t="str">
        <f t="shared" si="2246"/>
        <v>BH$15</v>
      </c>
      <c r="BI1981" s="183" t="str">
        <f t="shared" si="2246"/>
        <v>BI$15</v>
      </c>
      <c r="BJ1981" s="183" t="str">
        <f t="shared" si="2246"/>
        <v>BJ$15</v>
      </c>
      <c r="BK1981" s="183" t="str">
        <f t="shared" si="2246"/>
        <v>BK$15</v>
      </c>
      <c r="BL1981" s="183" t="str">
        <f t="shared" si="2246"/>
        <v>BL$15</v>
      </c>
      <c r="BM1981" s="183" t="str">
        <f t="shared" si="2246"/>
        <v>BM$15</v>
      </c>
      <c r="BN1981" s="183" t="str">
        <f t="shared" si="2246"/>
        <v>BN$15</v>
      </c>
      <c r="BO1981" s="183" t="str">
        <f t="shared" si="2246"/>
        <v>BO$15</v>
      </c>
      <c r="BP1981" s="183" t="str">
        <f t="shared" si="2246"/>
        <v>BP$15</v>
      </c>
      <c r="BQ1981" s="183" t="str">
        <f t="shared" si="2246"/>
        <v>BQ$15</v>
      </c>
      <c r="BR1981" s="183" t="str">
        <f t="shared" si="2246"/>
        <v>BR$15</v>
      </c>
      <c r="BS1981" s="183" t="str">
        <f t="shared" si="2246"/>
        <v>BS$15</v>
      </c>
      <c r="BT1981" s="183" t="str">
        <f t="shared" si="2246"/>
        <v>BT$15</v>
      </c>
      <c r="BU1981" s="183" t="str">
        <f t="shared" si="2246"/>
        <v>BU$15</v>
      </c>
      <c r="BV1981" s="183" t="str">
        <f t="shared" si="2246"/>
        <v>BV$15</v>
      </c>
      <c r="BW1981" s="183" t="str">
        <f t="shared" si="2246"/>
        <v>BW$15</v>
      </c>
      <c r="BX1981" s="183" t="str">
        <f t="shared" si="2246"/>
        <v>BX$15</v>
      </c>
      <c r="BY1981" s="183" t="str">
        <f t="shared" si="2246"/>
        <v>BY$15</v>
      </c>
      <c r="BZ1981" s="183" t="str">
        <f t="shared" si="2246"/>
        <v>BZ$15</v>
      </c>
      <c r="CA1981" s="183" t="str">
        <f t="shared" si="2246"/>
        <v>CA$15</v>
      </c>
      <c r="CB1981" s="183" t="str">
        <f t="shared" si="2246"/>
        <v>CB$15</v>
      </c>
      <c r="CC1981" s="183" t="str">
        <f t="shared" si="2246"/>
        <v>CC$15</v>
      </c>
      <c r="CD1981" s="183" t="str">
        <f t="shared" si="2246"/>
        <v>CD$15</v>
      </c>
      <c r="CE1981" s="183" t="str">
        <f t="shared" ref="CE1981:CL1981" si="2247">CE$19</f>
        <v>CE$15</v>
      </c>
      <c r="CF1981" s="183" t="str">
        <f t="shared" si="2247"/>
        <v>CF$15</v>
      </c>
      <c r="CG1981" s="183" t="str">
        <f t="shared" si="2247"/>
        <v>CG$15</v>
      </c>
      <c r="CH1981" s="183" t="str">
        <f t="shared" si="2247"/>
        <v>CH$15</v>
      </c>
      <c r="CI1981" s="183" t="str">
        <f t="shared" si="2247"/>
        <v>CI$15</v>
      </c>
      <c r="CJ1981" s="183" t="str">
        <f t="shared" si="2247"/>
        <v>CJ$15</v>
      </c>
      <c r="CK1981" s="183" t="str">
        <f t="shared" si="2247"/>
        <v>CK$15</v>
      </c>
      <c r="CL1981" s="183" t="str">
        <f t="shared" si="2247"/>
        <v>CL$15</v>
      </c>
    </row>
    <row r="1982" spans="2:90" x14ac:dyDescent="0.4">
      <c r="B1982" s="137" t="s">
        <v>972</v>
      </c>
      <c r="C1982" s="136"/>
      <c r="D1982" s="136" t="s">
        <v>969</v>
      </c>
      <c r="E1982" s="136" t="s">
        <v>969</v>
      </c>
      <c r="F1982" s="136" t="s">
        <v>153</v>
      </c>
      <c r="G1982" s="136" t="s">
        <v>81</v>
      </c>
      <c r="H1982" s="136"/>
      <c r="I1982" s="138"/>
      <c r="J1982" s="138"/>
      <c r="K1982" s="136"/>
      <c r="L1982" s="136"/>
      <c r="M1982" s="136"/>
      <c r="N1982" s="136"/>
      <c r="O1982" s="136"/>
      <c r="P1982" s="136"/>
      <c r="R1982" s="137"/>
      <c r="S1982" s="137"/>
      <c r="T1982" s="137"/>
      <c r="U1982" s="137"/>
      <c r="V1982" s="137"/>
      <c r="W1982" s="137"/>
      <c r="X1982" s="137"/>
      <c r="Y1982" s="137"/>
      <c r="Z1982" s="137"/>
      <c r="AA1982" s="137"/>
      <c r="AB1982" s="137"/>
      <c r="AC1982" s="137"/>
      <c r="AD1982" s="137"/>
      <c r="AE1982" s="137"/>
      <c r="AF1982" s="137"/>
      <c r="AG1982" s="137"/>
      <c r="AH1982" s="137"/>
      <c r="AI1982" s="137"/>
      <c r="AJ1982" s="137"/>
      <c r="AK1982" s="137"/>
      <c r="AL1982" s="137"/>
      <c r="AM1982" s="137"/>
      <c r="AN1982" s="137"/>
      <c r="AO1982" s="137"/>
      <c r="AP1982" s="137"/>
      <c r="AQ1982" s="137"/>
      <c r="AR1982" s="137"/>
      <c r="AS1982" s="137"/>
      <c r="AT1982" s="137"/>
      <c r="AU1982" s="137"/>
      <c r="AV1982" s="137"/>
      <c r="AW1982" s="137"/>
      <c r="AX1982" s="137"/>
      <c r="AY1982" s="137"/>
      <c r="AZ1982" s="137"/>
      <c r="BA1982" s="137"/>
      <c r="BB1982" s="137"/>
      <c r="BC1982" s="137"/>
      <c r="BD1982" s="137"/>
      <c r="BE1982" s="137"/>
      <c r="BF1982" s="137"/>
      <c r="BG1982" s="137"/>
      <c r="BH1982" s="137"/>
      <c r="BI1982" s="137"/>
      <c r="BJ1982" s="137"/>
      <c r="BK1982" s="137"/>
      <c r="BL1982" s="137"/>
      <c r="BM1982" s="137"/>
      <c r="BN1982" s="137"/>
      <c r="BO1982" s="137"/>
      <c r="BP1982" s="137"/>
      <c r="BQ1982" s="137"/>
      <c r="BR1982" s="137"/>
      <c r="BS1982" s="137"/>
      <c r="BT1982" s="137"/>
      <c r="BU1982" s="137"/>
      <c r="BV1982" s="137"/>
      <c r="BW1982" s="137"/>
      <c r="BX1982" s="137"/>
      <c r="BY1982" s="137"/>
      <c r="BZ1982" s="137"/>
      <c r="CA1982" s="137"/>
      <c r="CB1982" s="137"/>
      <c r="CC1982" s="137"/>
      <c r="CD1982" s="137"/>
      <c r="CE1982" s="137"/>
      <c r="CF1982" s="137"/>
      <c r="CG1982" s="137"/>
      <c r="CH1982" s="137"/>
      <c r="CI1982" s="137"/>
      <c r="CJ1982" s="137"/>
      <c r="CK1982" s="137"/>
      <c r="CL1982" s="137"/>
    </row>
    <row r="1983" spans="2:90" x14ac:dyDescent="0.4">
      <c r="B1983" s="93" t="str">
        <f>B1987&amp;":"</f>
        <v>Expense - Volume driven hourly wage:</v>
      </c>
      <c r="C1983" s="31"/>
      <c r="D1983" s="31" t="s">
        <v>969</v>
      </c>
      <c r="E1983" s="31" t="s">
        <v>906</v>
      </c>
      <c r="F1983" s="31"/>
      <c r="G1983" s="31" t="str">
        <f>E1983</f>
        <v/>
      </c>
      <c r="H1983" s="31"/>
      <c r="I1983" s="73"/>
      <c r="J1983" s="73"/>
      <c r="K1983" s="31"/>
      <c r="L1983" s="31"/>
      <c r="M1983" s="31"/>
      <c r="N1983" s="31"/>
      <c r="O1983" s="31"/>
      <c r="P1983" s="31"/>
      <c r="R1983" s="67"/>
      <c r="S1983" s="67"/>
      <c r="T1983" s="67"/>
      <c r="U1983" s="67"/>
      <c r="V1983" s="67"/>
      <c r="W1983" s="67"/>
      <c r="X1983" s="67"/>
      <c r="Y1983" s="67"/>
      <c r="Z1983" s="67"/>
      <c r="AA1983" s="67"/>
      <c r="AB1983" s="67"/>
      <c r="AC1983" s="67"/>
      <c r="AD1983" s="67"/>
      <c r="AE1983" s="67"/>
      <c r="AF1983" s="67"/>
      <c r="AG1983" s="67"/>
      <c r="AH1983" s="67"/>
      <c r="AI1983" s="67"/>
      <c r="AJ1983" s="67"/>
      <c r="AK1983" s="67"/>
      <c r="AL1983" s="67"/>
      <c r="AM1983" s="67"/>
      <c r="AN1983" s="67"/>
      <c r="AO1983" s="67"/>
      <c r="AP1983" s="67"/>
      <c r="AQ1983" s="67"/>
      <c r="AR1983" s="67"/>
      <c r="AS1983" s="67"/>
      <c r="AT1983" s="67"/>
      <c r="AU1983" s="67"/>
      <c r="AV1983" s="67"/>
      <c r="AW1983" s="67"/>
      <c r="AX1983" s="67"/>
      <c r="AY1983" s="67"/>
      <c r="AZ1983" s="67"/>
      <c r="BA1983" s="67"/>
      <c r="BB1983" s="67"/>
      <c r="BC1983" s="67"/>
      <c r="BD1983" s="67"/>
      <c r="BE1983" s="67"/>
      <c r="BF1983" s="67"/>
      <c r="BG1983" s="67"/>
      <c r="BH1983" s="67"/>
      <c r="BI1983" s="67"/>
      <c r="BJ1983" s="67"/>
      <c r="BK1983" s="67"/>
      <c r="BL1983" s="67"/>
      <c r="BM1983" s="67"/>
      <c r="BN1983" s="67"/>
      <c r="BO1983" s="67"/>
      <c r="BP1983" s="67"/>
      <c r="BQ1983" s="67"/>
      <c r="BR1983" s="67"/>
      <c r="BS1983" s="67"/>
      <c r="BT1983" s="67"/>
      <c r="BU1983" s="67"/>
      <c r="BV1983" s="67"/>
      <c r="BW1983" s="67"/>
      <c r="BX1983" s="67"/>
      <c r="BY1983" s="67"/>
      <c r="BZ1983" s="67"/>
      <c r="CA1983" s="67"/>
      <c r="CB1983" s="67"/>
      <c r="CC1983" s="67"/>
      <c r="CD1983" s="67"/>
      <c r="CE1983" s="67"/>
      <c r="CF1983" s="67"/>
      <c r="CG1983" s="67"/>
      <c r="CH1983" s="67"/>
      <c r="CI1983" s="67"/>
      <c r="CJ1983" s="67"/>
      <c r="CK1983" s="67"/>
      <c r="CL1983" s="67"/>
    </row>
    <row r="1984" spans="2:90" x14ac:dyDescent="0.4">
      <c r="B1984" s="139" t="str">
        <f>"# of hours per "&amp;B1990&amp;" per month"</f>
        <v># of hours per primary unit per month</v>
      </c>
      <c r="C1984" s="12"/>
      <c r="D1984" s="12" t="s">
        <v>969</v>
      </c>
      <c r="E1984" s="12" t="s">
        <v>906</v>
      </c>
      <c r="F1984" s="12"/>
      <c r="G1984" s="12" t="str">
        <f>E1984</f>
        <v/>
      </c>
      <c r="H1984" s="12"/>
      <c r="I1984" s="60"/>
      <c r="J1984" s="60"/>
      <c r="K1984" s="17">
        <v>100</v>
      </c>
      <c r="L1984" s="17">
        <v>100</v>
      </c>
      <c r="M1984" s="17">
        <v>100</v>
      </c>
      <c r="N1984" s="17">
        <v>100</v>
      </c>
      <c r="O1984" s="17">
        <v>100</v>
      </c>
      <c r="P1984" s="17">
        <v>100</v>
      </c>
      <c r="R1984" s="19"/>
      <c r="S1984" s="76" cm="1">
        <f t="array" ref="S1984">INDEX($K:$P,ROW(),MATCH(S$3,$K$2:$P$2,0))</f>
        <v>100</v>
      </c>
      <c r="T1984" s="76" cm="1">
        <f t="array" ref="T1984">INDEX($K:$P,ROW(),MATCH(T$3,$K$2:$P$2,0))</f>
        <v>100</v>
      </c>
      <c r="U1984" s="76" cm="1">
        <f t="array" ref="U1984">INDEX($K:$P,ROW(),MATCH(U$3,$K$2:$P$2,0))</f>
        <v>100</v>
      </c>
      <c r="V1984" s="76" cm="1">
        <f t="array" ref="V1984">INDEX($K:$P,ROW(),MATCH(V$3,$K$2:$P$2,0))</f>
        <v>100</v>
      </c>
      <c r="W1984" s="76" cm="1">
        <f t="array" ref="W1984">INDEX($K:$P,ROW(),MATCH(W$3,$K$2:$P$2,0))</f>
        <v>100</v>
      </c>
      <c r="X1984" s="76" cm="1">
        <f t="array" ref="X1984">INDEX($K:$P,ROW(),MATCH(X$3,$K$2:$P$2,0))</f>
        <v>100</v>
      </c>
      <c r="Y1984" s="76" cm="1">
        <f t="array" ref="Y1984">INDEX($K:$P,ROW(),MATCH(Y$3,$K$2:$P$2,0))</f>
        <v>100</v>
      </c>
      <c r="Z1984" s="76" cm="1">
        <f t="array" ref="Z1984">INDEX($K:$P,ROW(),MATCH(Z$3,$K$2:$P$2,0))</f>
        <v>100</v>
      </c>
      <c r="AA1984" s="76" cm="1">
        <f t="array" ref="AA1984">INDEX($K:$P,ROW(),MATCH(AA$3,$K$2:$P$2,0))</f>
        <v>100</v>
      </c>
      <c r="AB1984" s="76" cm="1">
        <f t="array" ref="AB1984">INDEX($K:$P,ROW(),MATCH(AB$3,$K$2:$P$2,0))</f>
        <v>100</v>
      </c>
      <c r="AC1984" s="76" cm="1">
        <f t="array" ref="AC1984">INDEX($K:$P,ROW(),MATCH(AC$3,$K$2:$P$2,0))</f>
        <v>100</v>
      </c>
      <c r="AD1984" s="76" cm="1">
        <f t="array" ref="AD1984">INDEX($K:$P,ROW(),MATCH(AD$3,$K$2:$P$2,0))</f>
        <v>100</v>
      </c>
      <c r="AE1984" s="76" cm="1">
        <f t="array" ref="AE1984">INDEX($K:$P,ROW(),MATCH(AE$3,$K$2:$P$2,0))</f>
        <v>100</v>
      </c>
      <c r="AF1984" s="76" cm="1">
        <f t="array" ref="AF1984">INDEX($K:$P,ROW(),MATCH(AF$3,$K$2:$P$2,0))</f>
        <v>100</v>
      </c>
      <c r="AG1984" s="76" cm="1">
        <f t="array" ref="AG1984">INDEX($K:$P,ROW(),MATCH(AG$3,$K$2:$P$2,0))</f>
        <v>100</v>
      </c>
      <c r="AH1984" s="76" cm="1">
        <f t="array" ref="AH1984">INDEX($K:$P,ROW(),MATCH(AH$3,$K$2:$P$2,0))</f>
        <v>100</v>
      </c>
      <c r="AI1984" s="76" cm="1">
        <f t="array" ref="AI1984">INDEX($K:$P,ROW(),MATCH(AI$3,$K$2:$P$2,0))</f>
        <v>100</v>
      </c>
      <c r="AJ1984" s="76" cm="1">
        <f t="array" ref="AJ1984">INDEX($K:$P,ROW(),MATCH(AJ$3,$K$2:$P$2,0))</f>
        <v>100</v>
      </c>
      <c r="AK1984" s="76" cm="1">
        <f t="array" ref="AK1984">INDEX($K:$P,ROW(),MATCH(AK$3,$K$2:$P$2,0))</f>
        <v>100</v>
      </c>
      <c r="AL1984" s="76" cm="1">
        <f t="array" ref="AL1984">INDEX($K:$P,ROW(),MATCH(AL$3,$K$2:$P$2,0))</f>
        <v>100</v>
      </c>
      <c r="AM1984" s="76" cm="1">
        <f t="array" ref="AM1984">INDEX($K:$P,ROW(),MATCH(AM$3,$K$2:$P$2,0))</f>
        <v>100</v>
      </c>
      <c r="AN1984" s="76" cm="1">
        <f t="array" ref="AN1984">INDEX($K:$P,ROW(),MATCH(AN$3,$K$2:$P$2,0))</f>
        <v>100</v>
      </c>
      <c r="AO1984" s="76" cm="1">
        <f t="array" ref="AO1984">INDEX($K:$P,ROW(),MATCH(AO$3,$K$2:$P$2,0))</f>
        <v>100</v>
      </c>
      <c r="AP1984" s="76" cm="1">
        <f t="array" ref="AP1984">INDEX($K:$P,ROW(),MATCH(AP$3,$K$2:$P$2,0))</f>
        <v>100</v>
      </c>
      <c r="AQ1984" s="76" cm="1">
        <f t="array" ref="AQ1984">INDEX($K:$P,ROW(),MATCH(AQ$3,$K$2:$P$2,0))</f>
        <v>100</v>
      </c>
      <c r="AR1984" s="76" cm="1">
        <f t="array" ref="AR1984">INDEX($K:$P,ROW(),MATCH(AR$3,$K$2:$P$2,0))</f>
        <v>100</v>
      </c>
      <c r="AS1984" s="76" cm="1">
        <f t="array" ref="AS1984">INDEX($K:$P,ROW(),MATCH(AS$3,$K$2:$P$2,0))</f>
        <v>100</v>
      </c>
      <c r="AT1984" s="76" cm="1">
        <f t="array" ref="AT1984">INDEX($K:$P,ROW(),MATCH(AT$3,$K$2:$P$2,0))</f>
        <v>100</v>
      </c>
      <c r="AU1984" s="76" cm="1">
        <f t="array" ref="AU1984">INDEX($K:$P,ROW(),MATCH(AU$3,$K$2:$P$2,0))</f>
        <v>100</v>
      </c>
      <c r="AV1984" s="76" cm="1">
        <f t="array" ref="AV1984">INDEX($K:$P,ROW(),MATCH(AV$3,$K$2:$P$2,0))</f>
        <v>100</v>
      </c>
      <c r="AW1984" s="76" cm="1">
        <f t="array" ref="AW1984">INDEX($K:$P,ROW(),MATCH(AW$3,$K$2:$P$2,0))</f>
        <v>100</v>
      </c>
      <c r="AX1984" s="76" cm="1">
        <f t="array" ref="AX1984">INDEX($K:$P,ROW(),MATCH(AX$3,$K$2:$P$2,0))</f>
        <v>100</v>
      </c>
      <c r="AY1984" s="76" cm="1">
        <f t="array" ref="AY1984">INDEX($K:$P,ROW(),MATCH(AY$3,$K$2:$P$2,0))</f>
        <v>100</v>
      </c>
      <c r="AZ1984" s="76" cm="1">
        <f t="array" ref="AZ1984">INDEX($K:$P,ROW(),MATCH(AZ$3,$K$2:$P$2,0))</f>
        <v>100</v>
      </c>
      <c r="BA1984" s="76" cm="1">
        <f t="array" ref="BA1984">INDEX($K:$P,ROW(),MATCH(BA$3,$K$2:$P$2,0))</f>
        <v>100</v>
      </c>
      <c r="BB1984" s="76" cm="1">
        <f t="array" ref="BB1984">INDEX($K:$P,ROW(),MATCH(BB$3,$K$2:$P$2,0))</f>
        <v>100</v>
      </c>
      <c r="BC1984" s="76" cm="1">
        <f t="array" ref="BC1984">INDEX($K:$P,ROW(),MATCH(BC$3,$K$2:$P$2,0))</f>
        <v>100</v>
      </c>
      <c r="BD1984" s="76" cm="1">
        <f t="array" ref="BD1984">INDEX($K:$P,ROW(),MATCH(BD$3,$K$2:$P$2,0))</f>
        <v>100</v>
      </c>
      <c r="BE1984" s="76" cm="1">
        <f t="array" ref="BE1984">INDEX($K:$P,ROW(),MATCH(BE$3,$K$2:$P$2,0))</f>
        <v>100</v>
      </c>
      <c r="BF1984" s="76" cm="1">
        <f t="array" ref="BF1984">INDEX($K:$P,ROW(),MATCH(BF$3,$K$2:$P$2,0))</f>
        <v>100</v>
      </c>
      <c r="BG1984" s="76" cm="1">
        <f t="array" ref="BG1984">INDEX($K:$P,ROW(),MATCH(BG$3,$K$2:$P$2,0))</f>
        <v>100</v>
      </c>
      <c r="BH1984" s="76" cm="1">
        <f t="array" ref="BH1984">INDEX($K:$P,ROW(),MATCH(BH$3,$K$2:$P$2,0))</f>
        <v>100</v>
      </c>
      <c r="BI1984" s="76" cm="1">
        <f t="array" ref="BI1984">INDEX($K:$P,ROW(),MATCH(BI$3,$K$2:$P$2,0))</f>
        <v>100</v>
      </c>
      <c r="BJ1984" s="76" cm="1">
        <f t="array" ref="BJ1984">INDEX($K:$P,ROW(),MATCH(BJ$3,$K$2:$P$2,0))</f>
        <v>100</v>
      </c>
      <c r="BK1984" s="76" cm="1">
        <f t="array" ref="BK1984">INDEX($K:$P,ROW(),MATCH(BK$3,$K$2:$P$2,0))</f>
        <v>100</v>
      </c>
      <c r="BL1984" s="76" cm="1">
        <f t="array" ref="BL1984">INDEX($K:$P,ROW(),MATCH(BL$3,$K$2:$P$2,0))</f>
        <v>100</v>
      </c>
      <c r="BM1984" s="76" cm="1">
        <f t="array" ref="BM1984">INDEX($K:$P,ROW(),MATCH(BM$3,$K$2:$P$2,0))</f>
        <v>100</v>
      </c>
      <c r="BN1984" s="76" cm="1">
        <f t="array" ref="BN1984">INDEX($K:$P,ROW(),MATCH(BN$3,$K$2:$P$2,0))</f>
        <v>100</v>
      </c>
      <c r="BO1984" s="76" cm="1">
        <f t="array" ref="BO1984">INDEX($K:$P,ROW(),MATCH(BO$3,$K$2:$P$2,0))</f>
        <v>100</v>
      </c>
      <c r="BP1984" s="76" cm="1">
        <f t="array" ref="BP1984">INDEX($K:$P,ROW(),MATCH(BP$3,$K$2:$P$2,0))</f>
        <v>100</v>
      </c>
      <c r="BQ1984" s="76" cm="1">
        <f t="array" ref="BQ1984">INDEX($K:$P,ROW(),MATCH(BQ$3,$K$2:$P$2,0))</f>
        <v>100</v>
      </c>
      <c r="BR1984" s="76" cm="1">
        <f t="array" ref="BR1984">INDEX($K:$P,ROW(),MATCH(BR$3,$K$2:$P$2,0))</f>
        <v>100</v>
      </c>
      <c r="BS1984" s="76" cm="1">
        <f t="array" ref="BS1984">INDEX($K:$P,ROW(),MATCH(BS$3,$K$2:$P$2,0))</f>
        <v>100</v>
      </c>
      <c r="BT1984" s="76" cm="1">
        <f t="array" ref="BT1984">INDEX($K:$P,ROW(),MATCH(BT$3,$K$2:$P$2,0))</f>
        <v>100</v>
      </c>
      <c r="BU1984" s="76" cm="1">
        <f t="array" ref="BU1984">INDEX($K:$P,ROW(),MATCH(BU$3,$K$2:$P$2,0))</f>
        <v>100</v>
      </c>
      <c r="BV1984" s="76" cm="1">
        <f t="array" ref="BV1984">INDEX($K:$P,ROW(),MATCH(BV$3,$K$2:$P$2,0))</f>
        <v>100</v>
      </c>
      <c r="BW1984" s="76" cm="1">
        <f t="array" ref="BW1984">INDEX($K:$P,ROW(),MATCH(BW$3,$K$2:$P$2,0))</f>
        <v>100</v>
      </c>
      <c r="BX1984" s="76" cm="1">
        <f t="array" ref="BX1984">INDEX($K:$P,ROW(),MATCH(BX$3,$K$2:$P$2,0))</f>
        <v>100</v>
      </c>
      <c r="BY1984" s="76" cm="1">
        <f t="array" ref="BY1984">INDEX($K:$P,ROW(),MATCH(BY$3,$K$2:$P$2,0))</f>
        <v>100</v>
      </c>
      <c r="BZ1984" s="76" cm="1">
        <f t="array" ref="BZ1984">INDEX($K:$P,ROW(),MATCH(BZ$3,$K$2:$P$2,0))</f>
        <v>100</v>
      </c>
      <c r="CA1984" s="76" cm="1">
        <f t="array" ref="CA1984">INDEX($K:$P,ROW(),MATCH(CA$3,$K$2:$P$2,0))</f>
        <v>100</v>
      </c>
      <c r="CB1984" s="76" cm="1">
        <f t="array" ref="CB1984">INDEX($K:$P,ROW(),MATCH(CB$3,$K$2:$P$2,0))</f>
        <v>100</v>
      </c>
      <c r="CC1984" s="76" cm="1">
        <f t="array" ref="CC1984">INDEX($K:$P,ROW(),MATCH(CC$3,$K$2:$P$2,0))</f>
        <v>100</v>
      </c>
      <c r="CD1984" s="76" cm="1">
        <f t="array" ref="CD1984">INDEX($K:$P,ROW(),MATCH(CD$3,$K$2:$P$2,0))</f>
        <v>100</v>
      </c>
      <c r="CE1984" s="76" cm="1">
        <f t="array" ref="CE1984">INDEX($K:$P,ROW(),MATCH(CE$3,$K$2:$P$2,0))</f>
        <v>100</v>
      </c>
      <c r="CF1984" s="76" cm="1">
        <f t="array" ref="CF1984">INDEX($K:$P,ROW(),MATCH(CF$3,$K$2:$P$2,0))</f>
        <v>100</v>
      </c>
      <c r="CG1984" s="76" cm="1">
        <f t="array" ref="CG1984">INDEX($K:$P,ROW(),MATCH(CG$3,$K$2:$P$2,0))</f>
        <v>100</v>
      </c>
      <c r="CH1984" s="76" cm="1">
        <f t="array" ref="CH1984">INDEX($K:$P,ROW(),MATCH(CH$3,$K$2:$P$2,0))</f>
        <v>100</v>
      </c>
      <c r="CI1984" s="76" cm="1">
        <f t="array" ref="CI1984">INDEX($K:$P,ROW(),MATCH(CI$3,$K$2:$P$2,0))</f>
        <v>100</v>
      </c>
      <c r="CJ1984" s="76" cm="1">
        <f t="array" ref="CJ1984">INDEX($K:$P,ROW(),MATCH(CJ$3,$K$2:$P$2,0))</f>
        <v>100</v>
      </c>
      <c r="CK1984" s="76" cm="1">
        <f t="array" ref="CK1984">INDEX($K:$P,ROW(),MATCH(CK$3,$K$2:$P$2,0))</f>
        <v>100</v>
      </c>
      <c r="CL1984" s="76" cm="1">
        <f t="array" ref="CL1984">INDEX($K:$P,ROW(),MATCH(CL$3,$K$2:$P$2,0))</f>
        <v>100</v>
      </c>
    </row>
    <row r="1985" spans="2:90" x14ac:dyDescent="0.4">
      <c r="B1985" s="139" t="s">
        <v>970</v>
      </c>
      <c r="C1985" s="12" t="s">
        <v>80</v>
      </c>
      <c r="D1985" s="12" t="s">
        <v>969</v>
      </c>
      <c r="E1985" s="12" t="s">
        <v>906</v>
      </c>
      <c r="F1985" s="12"/>
      <c r="G1985" s="12"/>
      <c r="H1985" s="12"/>
      <c r="I1985" s="60"/>
      <c r="J1985" s="60"/>
      <c r="K1985" s="34">
        <f ca="1">SUMIF($3:$3,K$2,1985:1985)</f>
        <v>600</v>
      </c>
      <c r="L1985" s="34">
        <f ca="1">SUMIF($3:$3,L$2,1985:1985)</f>
        <v>600</v>
      </c>
      <c r="M1985" s="34">
        <f ca="1">SUMIF($3:$3,M$2,1985:1985)</f>
        <v>600</v>
      </c>
      <c r="N1985" s="34">
        <f ca="1">SUMIF($3:$3,N$2,1985:1985)</f>
        <v>600</v>
      </c>
      <c r="O1985" s="34">
        <f ca="1">SUMIF($3:$3,O$2,1985:1985)</f>
        <v>600</v>
      </c>
      <c r="P1985" s="34">
        <f ca="1">SUMIF($3:$3,P$2,1985:1985)</f>
        <v>600</v>
      </c>
      <c r="R1985" s="15"/>
      <c r="S1985" s="76" cm="1">
        <f t="array" aca="1" ref="S1985" ca="1">ROUNDUP(INDIRECT(S1977)/S1984,0)</f>
        <v>50</v>
      </c>
      <c r="T1985" s="76" cm="1">
        <f t="array" aca="1" ref="T1985" ca="1">ROUNDUP(INDIRECT(T1977)/T1984,0)</f>
        <v>50</v>
      </c>
      <c r="U1985" s="76" cm="1">
        <f t="array" aca="1" ref="U1985" ca="1">ROUNDUP(INDIRECT(U1977)/U1984,0)</f>
        <v>50</v>
      </c>
      <c r="V1985" s="76" cm="1">
        <f t="array" aca="1" ref="V1985" ca="1">ROUNDUP(INDIRECT(V1977)/V1984,0)</f>
        <v>50</v>
      </c>
      <c r="W1985" s="76" cm="1">
        <f t="array" aca="1" ref="W1985" ca="1">ROUNDUP(INDIRECT(W1977)/W1984,0)</f>
        <v>50</v>
      </c>
      <c r="X1985" s="76" cm="1">
        <f t="array" aca="1" ref="X1985" ca="1">ROUNDUP(INDIRECT(X1977)/X1984,0)</f>
        <v>50</v>
      </c>
      <c r="Y1985" s="76" cm="1">
        <f t="array" aca="1" ref="Y1985" ca="1">ROUNDUP(INDIRECT(Y1977)/Y1984,0)</f>
        <v>50</v>
      </c>
      <c r="Z1985" s="76" cm="1">
        <f t="array" aca="1" ref="Z1985" ca="1">ROUNDUP(INDIRECT(Z1977)/Z1984,0)</f>
        <v>50</v>
      </c>
      <c r="AA1985" s="76" cm="1">
        <f t="array" aca="1" ref="AA1985" ca="1">ROUNDUP(INDIRECT(AA1977)/AA1984,0)</f>
        <v>50</v>
      </c>
      <c r="AB1985" s="76" cm="1">
        <f t="array" aca="1" ref="AB1985" ca="1">ROUNDUP(INDIRECT(AB1977)/AB1984,0)</f>
        <v>50</v>
      </c>
      <c r="AC1985" s="76" cm="1">
        <f t="array" aca="1" ref="AC1985" ca="1">ROUNDUP(INDIRECT(AC1977)/AC1984,0)</f>
        <v>50</v>
      </c>
      <c r="AD1985" s="76" cm="1">
        <f t="array" aca="1" ref="AD1985" ca="1">ROUNDUP(INDIRECT(AD1977)/AD1984,0)</f>
        <v>50</v>
      </c>
      <c r="AE1985" s="76" cm="1">
        <f t="array" aca="1" ref="AE1985" ca="1">ROUNDUP(INDIRECT(AE1977)/AE1984,0)</f>
        <v>50</v>
      </c>
      <c r="AF1985" s="76" cm="1">
        <f t="array" aca="1" ref="AF1985" ca="1">ROUNDUP(INDIRECT(AF1977)/AF1984,0)</f>
        <v>50</v>
      </c>
      <c r="AG1985" s="76" cm="1">
        <f t="array" aca="1" ref="AG1985" ca="1">ROUNDUP(INDIRECT(AG1977)/AG1984,0)</f>
        <v>50</v>
      </c>
      <c r="AH1985" s="76" cm="1">
        <f t="array" aca="1" ref="AH1985" ca="1">ROUNDUP(INDIRECT(AH1977)/AH1984,0)</f>
        <v>50</v>
      </c>
      <c r="AI1985" s="76" cm="1">
        <f t="array" aca="1" ref="AI1985" ca="1">ROUNDUP(INDIRECT(AI1977)/AI1984,0)</f>
        <v>50</v>
      </c>
      <c r="AJ1985" s="76" cm="1">
        <f t="array" aca="1" ref="AJ1985" ca="1">ROUNDUP(INDIRECT(AJ1977)/AJ1984,0)</f>
        <v>50</v>
      </c>
      <c r="AK1985" s="76" cm="1">
        <f t="array" aca="1" ref="AK1985" ca="1">ROUNDUP(INDIRECT(AK1977)/AK1984,0)</f>
        <v>50</v>
      </c>
      <c r="AL1985" s="76" cm="1">
        <f t="array" aca="1" ref="AL1985" ca="1">ROUNDUP(INDIRECT(AL1977)/AL1984,0)</f>
        <v>50</v>
      </c>
      <c r="AM1985" s="76" cm="1">
        <f t="array" aca="1" ref="AM1985" ca="1">ROUNDUP(INDIRECT(AM1977)/AM1984,0)</f>
        <v>50</v>
      </c>
      <c r="AN1985" s="76" cm="1">
        <f t="array" aca="1" ref="AN1985" ca="1">ROUNDUP(INDIRECT(AN1977)/AN1984,0)</f>
        <v>50</v>
      </c>
      <c r="AO1985" s="76" cm="1">
        <f t="array" aca="1" ref="AO1985" ca="1">ROUNDUP(INDIRECT(AO1977)/AO1984,0)</f>
        <v>50</v>
      </c>
      <c r="AP1985" s="76" cm="1">
        <f t="array" aca="1" ref="AP1985" ca="1">ROUNDUP(INDIRECT(AP1977)/AP1984,0)</f>
        <v>50</v>
      </c>
      <c r="AQ1985" s="76" cm="1">
        <f t="array" aca="1" ref="AQ1985" ca="1">ROUNDUP(INDIRECT(AQ1977)/AQ1984,0)</f>
        <v>50</v>
      </c>
      <c r="AR1985" s="76" cm="1">
        <f t="array" aca="1" ref="AR1985" ca="1">ROUNDUP(INDIRECT(AR1977)/AR1984,0)</f>
        <v>50</v>
      </c>
      <c r="AS1985" s="76" cm="1">
        <f t="array" aca="1" ref="AS1985" ca="1">ROUNDUP(INDIRECT(AS1977)/AS1984,0)</f>
        <v>50</v>
      </c>
      <c r="AT1985" s="76" cm="1">
        <f t="array" aca="1" ref="AT1985" ca="1">ROUNDUP(INDIRECT(AT1977)/AT1984,0)</f>
        <v>50</v>
      </c>
      <c r="AU1985" s="76" cm="1">
        <f t="array" aca="1" ref="AU1985" ca="1">ROUNDUP(INDIRECT(AU1977)/AU1984,0)</f>
        <v>50</v>
      </c>
      <c r="AV1985" s="76" cm="1">
        <f t="array" aca="1" ref="AV1985" ca="1">ROUNDUP(INDIRECT(AV1977)/AV1984,0)</f>
        <v>50</v>
      </c>
      <c r="AW1985" s="76" cm="1">
        <f t="array" aca="1" ref="AW1985" ca="1">ROUNDUP(INDIRECT(AW1977)/AW1984,0)</f>
        <v>50</v>
      </c>
      <c r="AX1985" s="76" cm="1">
        <f t="array" aca="1" ref="AX1985" ca="1">ROUNDUP(INDIRECT(AX1977)/AX1984,0)</f>
        <v>50</v>
      </c>
      <c r="AY1985" s="76" cm="1">
        <f t="array" aca="1" ref="AY1985" ca="1">ROUNDUP(INDIRECT(AY1977)/AY1984,0)</f>
        <v>50</v>
      </c>
      <c r="AZ1985" s="76" cm="1">
        <f t="array" aca="1" ref="AZ1985" ca="1">ROUNDUP(INDIRECT(AZ1977)/AZ1984,0)</f>
        <v>50</v>
      </c>
      <c r="BA1985" s="76" cm="1">
        <f t="array" aca="1" ref="BA1985" ca="1">ROUNDUP(INDIRECT(BA1977)/BA1984,0)</f>
        <v>50</v>
      </c>
      <c r="BB1985" s="76" cm="1">
        <f t="array" aca="1" ref="BB1985" ca="1">ROUNDUP(INDIRECT(BB1977)/BB1984,0)</f>
        <v>50</v>
      </c>
      <c r="BC1985" s="76" cm="1">
        <f t="array" aca="1" ref="BC1985" ca="1">ROUNDUP(INDIRECT(BC1977)/BC1984,0)</f>
        <v>50</v>
      </c>
      <c r="BD1985" s="76" cm="1">
        <f t="array" aca="1" ref="BD1985" ca="1">ROUNDUP(INDIRECT(BD1977)/BD1984,0)</f>
        <v>50</v>
      </c>
      <c r="BE1985" s="76" cm="1">
        <f t="array" aca="1" ref="BE1985" ca="1">ROUNDUP(INDIRECT(BE1977)/BE1984,0)</f>
        <v>50</v>
      </c>
      <c r="BF1985" s="76" cm="1">
        <f t="array" aca="1" ref="BF1985" ca="1">ROUNDUP(INDIRECT(BF1977)/BF1984,0)</f>
        <v>50</v>
      </c>
      <c r="BG1985" s="76" cm="1">
        <f t="array" aca="1" ref="BG1985" ca="1">ROUNDUP(INDIRECT(BG1977)/BG1984,0)</f>
        <v>50</v>
      </c>
      <c r="BH1985" s="76" cm="1">
        <f t="array" aca="1" ref="BH1985" ca="1">ROUNDUP(INDIRECT(BH1977)/BH1984,0)</f>
        <v>50</v>
      </c>
      <c r="BI1985" s="76" cm="1">
        <f t="array" aca="1" ref="BI1985" ca="1">ROUNDUP(INDIRECT(BI1977)/BI1984,0)</f>
        <v>50</v>
      </c>
      <c r="BJ1985" s="76" cm="1">
        <f t="array" aca="1" ref="BJ1985" ca="1">ROUNDUP(INDIRECT(BJ1977)/BJ1984,0)</f>
        <v>50</v>
      </c>
      <c r="BK1985" s="76" cm="1">
        <f t="array" aca="1" ref="BK1985" ca="1">ROUNDUP(INDIRECT(BK1977)/BK1984,0)</f>
        <v>50</v>
      </c>
      <c r="BL1985" s="76" cm="1">
        <f t="array" aca="1" ref="BL1985" ca="1">ROUNDUP(INDIRECT(BL1977)/BL1984,0)</f>
        <v>50</v>
      </c>
      <c r="BM1985" s="76" cm="1">
        <f t="array" aca="1" ref="BM1985" ca="1">ROUNDUP(INDIRECT(BM1977)/BM1984,0)</f>
        <v>50</v>
      </c>
      <c r="BN1985" s="76" cm="1">
        <f t="array" aca="1" ref="BN1985" ca="1">ROUNDUP(INDIRECT(BN1977)/BN1984,0)</f>
        <v>50</v>
      </c>
      <c r="BO1985" s="76" cm="1">
        <f t="array" aca="1" ref="BO1985" ca="1">ROUNDUP(INDIRECT(BO1977)/BO1984,0)</f>
        <v>50</v>
      </c>
      <c r="BP1985" s="76" cm="1">
        <f t="array" aca="1" ref="BP1985" ca="1">ROUNDUP(INDIRECT(BP1977)/BP1984,0)</f>
        <v>50</v>
      </c>
      <c r="BQ1985" s="76" cm="1">
        <f t="array" aca="1" ref="BQ1985" ca="1">ROUNDUP(INDIRECT(BQ1977)/BQ1984,0)</f>
        <v>50</v>
      </c>
      <c r="BR1985" s="76" cm="1">
        <f t="array" aca="1" ref="BR1985" ca="1">ROUNDUP(INDIRECT(BR1977)/BR1984,0)</f>
        <v>50</v>
      </c>
      <c r="BS1985" s="76" cm="1">
        <f t="array" aca="1" ref="BS1985" ca="1">ROUNDUP(INDIRECT(BS1977)/BS1984,0)</f>
        <v>50</v>
      </c>
      <c r="BT1985" s="76" cm="1">
        <f t="array" aca="1" ref="BT1985" ca="1">ROUNDUP(INDIRECT(BT1977)/BT1984,0)</f>
        <v>50</v>
      </c>
      <c r="BU1985" s="76" cm="1">
        <f t="array" aca="1" ref="BU1985" ca="1">ROUNDUP(INDIRECT(BU1977)/BU1984,0)</f>
        <v>50</v>
      </c>
      <c r="BV1985" s="76" cm="1">
        <f t="array" aca="1" ref="BV1985" ca="1">ROUNDUP(INDIRECT(BV1977)/BV1984,0)</f>
        <v>50</v>
      </c>
      <c r="BW1985" s="76" cm="1">
        <f t="array" aca="1" ref="BW1985" ca="1">ROUNDUP(INDIRECT(BW1977)/BW1984,0)</f>
        <v>50</v>
      </c>
      <c r="BX1985" s="76" cm="1">
        <f t="array" aca="1" ref="BX1985" ca="1">ROUNDUP(INDIRECT(BX1977)/BX1984,0)</f>
        <v>50</v>
      </c>
      <c r="BY1985" s="76" cm="1">
        <f t="array" aca="1" ref="BY1985" ca="1">ROUNDUP(INDIRECT(BY1977)/BY1984,0)</f>
        <v>50</v>
      </c>
      <c r="BZ1985" s="76" cm="1">
        <f t="array" aca="1" ref="BZ1985" ca="1">ROUNDUP(INDIRECT(BZ1977)/BZ1984,0)</f>
        <v>50</v>
      </c>
      <c r="CA1985" s="76" cm="1">
        <f t="array" aca="1" ref="CA1985" ca="1">ROUNDUP(INDIRECT(CA1977)/CA1984,0)</f>
        <v>50</v>
      </c>
      <c r="CB1985" s="76" cm="1">
        <f t="array" aca="1" ref="CB1985" ca="1">ROUNDUP(INDIRECT(CB1977)/CB1984,0)</f>
        <v>50</v>
      </c>
      <c r="CC1985" s="76" cm="1">
        <f t="array" aca="1" ref="CC1985" ca="1">ROUNDUP(INDIRECT(CC1977)/CC1984,0)</f>
        <v>50</v>
      </c>
      <c r="CD1985" s="76" cm="1">
        <f t="array" aca="1" ref="CD1985" ca="1">ROUNDUP(INDIRECT(CD1977)/CD1984,0)</f>
        <v>50</v>
      </c>
      <c r="CE1985" s="76" cm="1">
        <f t="array" aca="1" ref="CE1985" ca="1">ROUNDUP(INDIRECT(CE1977)/CE1984,0)</f>
        <v>50</v>
      </c>
      <c r="CF1985" s="76" cm="1">
        <f t="array" aca="1" ref="CF1985" ca="1">ROUNDUP(INDIRECT(CF1977)/CF1984,0)</f>
        <v>50</v>
      </c>
      <c r="CG1985" s="76" cm="1">
        <f t="array" aca="1" ref="CG1985" ca="1">ROUNDUP(INDIRECT(CG1977)/CG1984,0)</f>
        <v>50</v>
      </c>
      <c r="CH1985" s="76" cm="1">
        <f t="array" aca="1" ref="CH1985" ca="1">ROUNDUP(INDIRECT(CH1977)/CH1984,0)</f>
        <v>50</v>
      </c>
      <c r="CI1985" s="76" cm="1">
        <f t="array" aca="1" ref="CI1985" ca="1">ROUNDUP(INDIRECT(CI1977)/CI1984,0)</f>
        <v>50</v>
      </c>
      <c r="CJ1985" s="76" cm="1">
        <f t="array" aca="1" ref="CJ1985" ca="1">ROUNDUP(INDIRECT(CJ1977)/CJ1984,0)</f>
        <v>50</v>
      </c>
      <c r="CK1985" s="76" cm="1">
        <f t="array" aca="1" ref="CK1985" ca="1">ROUNDUP(INDIRECT(CK1977)/CK1984,0)</f>
        <v>50</v>
      </c>
      <c r="CL1985" s="76" cm="1">
        <f t="array" aca="1" ref="CL1985" ca="1">ROUNDUP(INDIRECT(CL1977)/CL1984,0)</f>
        <v>50</v>
      </c>
    </row>
    <row r="1986" spans="2:90" x14ac:dyDescent="0.4">
      <c r="B1986" s="139" t="s">
        <v>971</v>
      </c>
      <c r="C1986" s="12"/>
      <c r="D1986" s="12" t="s">
        <v>969</v>
      </c>
      <c r="E1986" s="12" t="s">
        <v>906</v>
      </c>
      <c r="F1986" s="12"/>
      <c r="G1986" s="12" t="str">
        <f>E1986</f>
        <v/>
      </c>
      <c r="H1986" s="12"/>
      <c r="I1986" s="60"/>
      <c r="J1986" s="60"/>
      <c r="K1986" s="18">
        <v>10</v>
      </c>
      <c r="L1986" s="18">
        <v>10</v>
      </c>
      <c r="M1986" s="18">
        <v>10</v>
      </c>
      <c r="N1986" s="18">
        <v>10</v>
      </c>
      <c r="O1986" s="18">
        <v>10</v>
      </c>
      <c r="P1986" s="18">
        <v>10</v>
      </c>
      <c r="R1986" s="19"/>
      <c r="S1986" s="141" cm="1">
        <f t="array" ref="S1986">INDEX($K:$P,ROW(),MATCH(S$3,$K$2:$P$2,0))</f>
        <v>10</v>
      </c>
      <c r="T1986" s="141" cm="1">
        <f t="array" ref="T1986">INDEX($K:$P,ROW(),MATCH(T$3,$K$2:$P$2,0))</f>
        <v>10</v>
      </c>
      <c r="U1986" s="141" cm="1">
        <f t="array" ref="U1986">INDEX($K:$P,ROW(),MATCH(U$3,$K$2:$P$2,0))</f>
        <v>10</v>
      </c>
      <c r="V1986" s="141" cm="1">
        <f t="array" ref="V1986">INDEX($K:$P,ROW(),MATCH(V$3,$K$2:$P$2,0))</f>
        <v>10</v>
      </c>
      <c r="W1986" s="141" cm="1">
        <f t="array" ref="W1986">INDEX($K:$P,ROW(),MATCH(W$3,$K$2:$P$2,0))</f>
        <v>10</v>
      </c>
      <c r="X1986" s="141" cm="1">
        <f t="array" ref="X1986">INDEX($K:$P,ROW(),MATCH(X$3,$K$2:$P$2,0))</f>
        <v>10</v>
      </c>
      <c r="Y1986" s="141" cm="1">
        <f t="array" ref="Y1986">INDEX($K:$P,ROW(),MATCH(Y$3,$K$2:$P$2,0))</f>
        <v>10</v>
      </c>
      <c r="Z1986" s="141" cm="1">
        <f t="array" ref="Z1986">INDEX($K:$P,ROW(),MATCH(Z$3,$K$2:$P$2,0))</f>
        <v>10</v>
      </c>
      <c r="AA1986" s="141" cm="1">
        <f t="array" ref="AA1986">INDEX($K:$P,ROW(),MATCH(AA$3,$K$2:$P$2,0))</f>
        <v>10</v>
      </c>
      <c r="AB1986" s="141" cm="1">
        <f t="array" ref="AB1986">INDEX($K:$P,ROW(),MATCH(AB$3,$K$2:$P$2,0))</f>
        <v>10</v>
      </c>
      <c r="AC1986" s="141" cm="1">
        <f t="array" ref="AC1986">INDEX($K:$P,ROW(),MATCH(AC$3,$K$2:$P$2,0))</f>
        <v>10</v>
      </c>
      <c r="AD1986" s="141" cm="1">
        <f t="array" ref="AD1986">INDEX($K:$P,ROW(),MATCH(AD$3,$K$2:$P$2,0))</f>
        <v>10</v>
      </c>
      <c r="AE1986" s="141" cm="1">
        <f t="array" ref="AE1986">INDEX($K:$P,ROW(),MATCH(AE$3,$K$2:$P$2,0))</f>
        <v>10</v>
      </c>
      <c r="AF1986" s="141" cm="1">
        <f t="array" ref="AF1986">INDEX($K:$P,ROW(),MATCH(AF$3,$K$2:$P$2,0))</f>
        <v>10</v>
      </c>
      <c r="AG1986" s="141" cm="1">
        <f t="array" ref="AG1986">INDEX($K:$P,ROW(),MATCH(AG$3,$K$2:$P$2,0))</f>
        <v>10</v>
      </c>
      <c r="AH1986" s="141" cm="1">
        <f t="array" ref="AH1986">INDEX($K:$P,ROW(),MATCH(AH$3,$K$2:$P$2,0))</f>
        <v>10</v>
      </c>
      <c r="AI1986" s="141" cm="1">
        <f t="array" ref="AI1986">INDEX($K:$P,ROW(),MATCH(AI$3,$K$2:$P$2,0))</f>
        <v>10</v>
      </c>
      <c r="AJ1986" s="141" cm="1">
        <f t="array" ref="AJ1986">INDEX($K:$P,ROW(),MATCH(AJ$3,$K$2:$P$2,0))</f>
        <v>10</v>
      </c>
      <c r="AK1986" s="141" cm="1">
        <f t="array" ref="AK1986">INDEX($K:$P,ROW(),MATCH(AK$3,$K$2:$P$2,0))</f>
        <v>10</v>
      </c>
      <c r="AL1986" s="141" cm="1">
        <f t="array" ref="AL1986">INDEX($K:$P,ROW(),MATCH(AL$3,$K$2:$P$2,0))</f>
        <v>10</v>
      </c>
      <c r="AM1986" s="141" cm="1">
        <f t="array" ref="AM1986">INDEX($K:$P,ROW(),MATCH(AM$3,$K$2:$P$2,0))</f>
        <v>10</v>
      </c>
      <c r="AN1986" s="141" cm="1">
        <f t="array" ref="AN1986">INDEX($K:$P,ROW(),MATCH(AN$3,$K$2:$P$2,0))</f>
        <v>10</v>
      </c>
      <c r="AO1986" s="141" cm="1">
        <f t="array" ref="AO1986">INDEX($K:$P,ROW(),MATCH(AO$3,$K$2:$P$2,0))</f>
        <v>10</v>
      </c>
      <c r="AP1986" s="141" cm="1">
        <f t="array" ref="AP1986">INDEX($K:$P,ROW(),MATCH(AP$3,$K$2:$P$2,0))</f>
        <v>10</v>
      </c>
      <c r="AQ1986" s="141" cm="1">
        <f t="array" ref="AQ1986">INDEX($K:$P,ROW(),MATCH(AQ$3,$K$2:$P$2,0))</f>
        <v>10</v>
      </c>
      <c r="AR1986" s="141" cm="1">
        <f t="array" ref="AR1986">INDEX($K:$P,ROW(),MATCH(AR$3,$K$2:$P$2,0))</f>
        <v>10</v>
      </c>
      <c r="AS1986" s="141" cm="1">
        <f t="array" ref="AS1986">INDEX($K:$P,ROW(),MATCH(AS$3,$K$2:$P$2,0))</f>
        <v>10</v>
      </c>
      <c r="AT1986" s="141" cm="1">
        <f t="array" ref="AT1986">INDEX($K:$P,ROW(),MATCH(AT$3,$K$2:$P$2,0))</f>
        <v>10</v>
      </c>
      <c r="AU1986" s="141" cm="1">
        <f t="array" ref="AU1986">INDEX($K:$P,ROW(),MATCH(AU$3,$K$2:$P$2,0))</f>
        <v>10</v>
      </c>
      <c r="AV1986" s="141" cm="1">
        <f t="array" ref="AV1986">INDEX($K:$P,ROW(),MATCH(AV$3,$K$2:$P$2,0))</f>
        <v>10</v>
      </c>
      <c r="AW1986" s="141" cm="1">
        <f t="array" ref="AW1986">INDEX($K:$P,ROW(),MATCH(AW$3,$K$2:$P$2,0))</f>
        <v>10</v>
      </c>
      <c r="AX1986" s="141" cm="1">
        <f t="array" ref="AX1986">INDEX($K:$P,ROW(),MATCH(AX$3,$K$2:$P$2,0))</f>
        <v>10</v>
      </c>
      <c r="AY1986" s="141" cm="1">
        <f t="array" ref="AY1986">INDEX($K:$P,ROW(),MATCH(AY$3,$K$2:$P$2,0))</f>
        <v>10</v>
      </c>
      <c r="AZ1986" s="141" cm="1">
        <f t="array" ref="AZ1986">INDEX($K:$P,ROW(),MATCH(AZ$3,$K$2:$P$2,0))</f>
        <v>10</v>
      </c>
      <c r="BA1986" s="141" cm="1">
        <f t="array" ref="BA1986">INDEX($K:$P,ROW(),MATCH(BA$3,$K$2:$P$2,0))</f>
        <v>10</v>
      </c>
      <c r="BB1986" s="141" cm="1">
        <f t="array" ref="BB1986">INDEX($K:$P,ROW(),MATCH(BB$3,$K$2:$P$2,0))</f>
        <v>10</v>
      </c>
      <c r="BC1986" s="141" cm="1">
        <f t="array" ref="BC1986">INDEX($K:$P,ROW(),MATCH(BC$3,$K$2:$P$2,0))</f>
        <v>10</v>
      </c>
      <c r="BD1986" s="141" cm="1">
        <f t="array" ref="BD1986">INDEX($K:$P,ROW(),MATCH(BD$3,$K$2:$P$2,0))</f>
        <v>10</v>
      </c>
      <c r="BE1986" s="141" cm="1">
        <f t="array" ref="BE1986">INDEX($K:$P,ROW(),MATCH(BE$3,$K$2:$P$2,0))</f>
        <v>10</v>
      </c>
      <c r="BF1986" s="141" cm="1">
        <f t="array" ref="BF1986">INDEX($K:$P,ROW(),MATCH(BF$3,$K$2:$P$2,0))</f>
        <v>10</v>
      </c>
      <c r="BG1986" s="141" cm="1">
        <f t="array" ref="BG1986">INDEX($K:$P,ROW(),MATCH(BG$3,$K$2:$P$2,0))</f>
        <v>10</v>
      </c>
      <c r="BH1986" s="141" cm="1">
        <f t="array" ref="BH1986">INDEX($K:$P,ROW(),MATCH(BH$3,$K$2:$P$2,0))</f>
        <v>10</v>
      </c>
      <c r="BI1986" s="141" cm="1">
        <f t="array" ref="BI1986">INDEX($K:$P,ROW(),MATCH(BI$3,$K$2:$P$2,0))</f>
        <v>10</v>
      </c>
      <c r="BJ1986" s="141" cm="1">
        <f t="array" ref="BJ1986">INDEX($K:$P,ROW(),MATCH(BJ$3,$K$2:$P$2,0))</f>
        <v>10</v>
      </c>
      <c r="BK1986" s="141" cm="1">
        <f t="array" ref="BK1986">INDEX($K:$P,ROW(),MATCH(BK$3,$K$2:$P$2,0))</f>
        <v>10</v>
      </c>
      <c r="BL1986" s="141" cm="1">
        <f t="array" ref="BL1986">INDEX($K:$P,ROW(),MATCH(BL$3,$K$2:$P$2,0))</f>
        <v>10</v>
      </c>
      <c r="BM1986" s="141" cm="1">
        <f t="array" ref="BM1986">INDEX($K:$P,ROW(),MATCH(BM$3,$K$2:$P$2,0))</f>
        <v>10</v>
      </c>
      <c r="BN1986" s="141" cm="1">
        <f t="array" ref="BN1986">INDEX($K:$P,ROW(),MATCH(BN$3,$K$2:$P$2,0))</f>
        <v>10</v>
      </c>
      <c r="BO1986" s="141" cm="1">
        <f t="array" ref="BO1986">INDEX($K:$P,ROW(),MATCH(BO$3,$K$2:$P$2,0))</f>
        <v>10</v>
      </c>
      <c r="BP1986" s="141" cm="1">
        <f t="array" ref="BP1986">INDEX($K:$P,ROW(),MATCH(BP$3,$K$2:$P$2,0))</f>
        <v>10</v>
      </c>
      <c r="BQ1986" s="141" cm="1">
        <f t="array" ref="BQ1986">INDEX($K:$P,ROW(),MATCH(BQ$3,$K$2:$P$2,0))</f>
        <v>10</v>
      </c>
      <c r="BR1986" s="141" cm="1">
        <f t="array" ref="BR1986">INDEX($K:$P,ROW(),MATCH(BR$3,$K$2:$P$2,0))</f>
        <v>10</v>
      </c>
      <c r="BS1986" s="141" cm="1">
        <f t="array" ref="BS1986">INDEX($K:$P,ROW(),MATCH(BS$3,$K$2:$P$2,0))</f>
        <v>10</v>
      </c>
      <c r="BT1986" s="141" cm="1">
        <f t="array" ref="BT1986">INDEX($K:$P,ROW(),MATCH(BT$3,$K$2:$P$2,0))</f>
        <v>10</v>
      </c>
      <c r="BU1986" s="141" cm="1">
        <f t="array" ref="BU1986">INDEX($K:$P,ROW(),MATCH(BU$3,$K$2:$P$2,0))</f>
        <v>10</v>
      </c>
      <c r="BV1986" s="141" cm="1">
        <f t="array" ref="BV1986">INDEX($K:$P,ROW(),MATCH(BV$3,$K$2:$P$2,0))</f>
        <v>10</v>
      </c>
      <c r="BW1986" s="141" cm="1">
        <f t="array" ref="BW1986">INDEX($K:$P,ROW(),MATCH(BW$3,$K$2:$P$2,0))</f>
        <v>10</v>
      </c>
      <c r="BX1986" s="141" cm="1">
        <f t="array" ref="BX1986">INDEX($K:$P,ROW(),MATCH(BX$3,$K$2:$P$2,0))</f>
        <v>10</v>
      </c>
      <c r="BY1986" s="141" cm="1">
        <f t="array" ref="BY1986">INDEX($K:$P,ROW(),MATCH(BY$3,$K$2:$P$2,0))</f>
        <v>10</v>
      </c>
      <c r="BZ1986" s="141" cm="1">
        <f t="array" ref="BZ1986">INDEX($K:$P,ROW(),MATCH(BZ$3,$K$2:$P$2,0))</f>
        <v>10</v>
      </c>
      <c r="CA1986" s="141" cm="1">
        <f t="array" ref="CA1986">INDEX($K:$P,ROW(),MATCH(CA$3,$K$2:$P$2,0))</f>
        <v>10</v>
      </c>
      <c r="CB1986" s="141" cm="1">
        <f t="array" ref="CB1986">INDEX($K:$P,ROW(),MATCH(CB$3,$K$2:$P$2,0))</f>
        <v>10</v>
      </c>
      <c r="CC1986" s="141" cm="1">
        <f t="array" ref="CC1986">INDEX($K:$P,ROW(),MATCH(CC$3,$K$2:$P$2,0))</f>
        <v>10</v>
      </c>
      <c r="CD1986" s="141" cm="1">
        <f t="array" ref="CD1986">INDEX($K:$P,ROW(),MATCH(CD$3,$K$2:$P$2,0))</f>
        <v>10</v>
      </c>
      <c r="CE1986" s="141" cm="1">
        <f t="array" ref="CE1986">INDEX($K:$P,ROW(),MATCH(CE$3,$K$2:$P$2,0))</f>
        <v>10</v>
      </c>
      <c r="CF1986" s="141" cm="1">
        <f t="array" ref="CF1986">INDEX($K:$P,ROW(),MATCH(CF$3,$K$2:$P$2,0))</f>
        <v>10</v>
      </c>
      <c r="CG1986" s="141" cm="1">
        <f t="array" ref="CG1986">INDEX($K:$P,ROW(),MATCH(CG$3,$K$2:$P$2,0))</f>
        <v>10</v>
      </c>
      <c r="CH1986" s="141" cm="1">
        <f t="array" ref="CH1986">INDEX($K:$P,ROW(),MATCH(CH$3,$K$2:$P$2,0))</f>
        <v>10</v>
      </c>
      <c r="CI1986" s="141" cm="1">
        <f t="array" ref="CI1986">INDEX($K:$P,ROW(),MATCH(CI$3,$K$2:$P$2,0))</f>
        <v>10</v>
      </c>
      <c r="CJ1986" s="141" cm="1">
        <f t="array" ref="CJ1986">INDEX($K:$P,ROW(),MATCH(CJ$3,$K$2:$P$2,0))</f>
        <v>10</v>
      </c>
      <c r="CK1986" s="141" cm="1">
        <f t="array" ref="CK1986">INDEX($K:$P,ROW(),MATCH(CK$3,$K$2:$P$2,0))</f>
        <v>10</v>
      </c>
      <c r="CL1986" s="141" cm="1">
        <f t="array" ref="CL1986">INDEX($K:$P,ROW(),MATCH(CL$3,$K$2:$P$2,0))</f>
        <v>10</v>
      </c>
    </row>
    <row r="1987" spans="2:90" x14ac:dyDescent="0.4">
      <c r="B1987" s="121" t="str">
        <f>"Expense - "&amp;SUBSTITUTE(B1982,":","")</f>
        <v>Expense - Volume driven hourly wage</v>
      </c>
      <c r="C1987" s="27" t="s">
        <v>203</v>
      </c>
      <c r="D1987" s="27" t="s">
        <v>969</v>
      </c>
      <c r="E1987" s="27" t="s">
        <v>906</v>
      </c>
      <c r="F1987" s="27"/>
      <c r="G1987" s="27"/>
      <c r="H1987" s="27"/>
      <c r="I1987" s="78"/>
      <c r="J1987" s="78"/>
      <c r="K1987" s="63">
        <f ca="1">SUMIF($3:$3,K$2,1987:1987)</f>
        <v>-6000</v>
      </c>
      <c r="L1987" s="63">
        <f ca="1">SUMIF($3:$3,L$2,1987:1987)</f>
        <v>-6000</v>
      </c>
      <c r="M1987" s="63">
        <f ca="1">SUMIF($3:$3,M$2,1987:1987)</f>
        <v>-6000</v>
      </c>
      <c r="N1987" s="63">
        <f ca="1">SUMIF($3:$3,N$2,1987:1987)</f>
        <v>-6000</v>
      </c>
      <c r="O1987" s="63">
        <f ca="1">SUMIF($3:$3,O$2,1987:1987)</f>
        <v>-6000</v>
      </c>
      <c r="P1987" s="63">
        <f ca="1">SUMIF($3:$3,P$2,1987:1987)</f>
        <v>-6000</v>
      </c>
      <c r="R1987" s="33"/>
      <c r="S1987" s="142">
        <f t="shared" ref="S1987" ca="1" si="2248">-S1986*S1985</f>
        <v>-500</v>
      </c>
      <c r="T1987" s="142">
        <f t="shared" ref="T1987:AX1987" ca="1" si="2249">-T1986*T1985</f>
        <v>-500</v>
      </c>
      <c r="U1987" s="142">
        <f t="shared" ca="1" si="2249"/>
        <v>-500</v>
      </c>
      <c r="V1987" s="142">
        <f t="shared" ca="1" si="2249"/>
        <v>-500</v>
      </c>
      <c r="W1987" s="142">
        <f t="shared" ca="1" si="2249"/>
        <v>-500</v>
      </c>
      <c r="X1987" s="142">
        <f t="shared" ca="1" si="2249"/>
        <v>-500</v>
      </c>
      <c r="Y1987" s="142">
        <f t="shared" ca="1" si="2249"/>
        <v>-500</v>
      </c>
      <c r="Z1987" s="142">
        <f t="shared" ca="1" si="2249"/>
        <v>-500</v>
      </c>
      <c r="AA1987" s="142">
        <f t="shared" ca="1" si="2249"/>
        <v>-500</v>
      </c>
      <c r="AB1987" s="142">
        <f t="shared" ca="1" si="2249"/>
        <v>-500</v>
      </c>
      <c r="AC1987" s="142">
        <f t="shared" ca="1" si="2249"/>
        <v>-500</v>
      </c>
      <c r="AD1987" s="142">
        <f t="shared" ca="1" si="2249"/>
        <v>-500</v>
      </c>
      <c r="AE1987" s="142">
        <f t="shared" ca="1" si="2249"/>
        <v>-500</v>
      </c>
      <c r="AF1987" s="142">
        <f t="shared" ca="1" si="2249"/>
        <v>-500</v>
      </c>
      <c r="AG1987" s="142">
        <f t="shared" ca="1" si="2249"/>
        <v>-500</v>
      </c>
      <c r="AH1987" s="142">
        <f t="shared" ca="1" si="2249"/>
        <v>-500</v>
      </c>
      <c r="AI1987" s="142">
        <f t="shared" ca="1" si="2249"/>
        <v>-500</v>
      </c>
      <c r="AJ1987" s="142">
        <f t="shared" ca="1" si="2249"/>
        <v>-500</v>
      </c>
      <c r="AK1987" s="142">
        <f t="shared" ca="1" si="2249"/>
        <v>-500</v>
      </c>
      <c r="AL1987" s="142">
        <f t="shared" ca="1" si="2249"/>
        <v>-500</v>
      </c>
      <c r="AM1987" s="142">
        <f t="shared" ca="1" si="2249"/>
        <v>-500</v>
      </c>
      <c r="AN1987" s="142">
        <f t="shared" ca="1" si="2249"/>
        <v>-500</v>
      </c>
      <c r="AO1987" s="142">
        <f t="shared" ca="1" si="2249"/>
        <v>-500</v>
      </c>
      <c r="AP1987" s="142">
        <f t="shared" ca="1" si="2249"/>
        <v>-500</v>
      </c>
      <c r="AQ1987" s="142">
        <f t="shared" ca="1" si="2249"/>
        <v>-500</v>
      </c>
      <c r="AR1987" s="142">
        <f t="shared" ca="1" si="2249"/>
        <v>-500</v>
      </c>
      <c r="AS1987" s="142">
        <f t="shared" ca="1" si="2249"/>
        <v>-500</v>
      </c>
      <c r="AT1987" s="142">
        <f t="shared" ca="1" si="2249"/>
        <v>-500</v>
      </c>
      <c r="AU1987" s="142">
        <f t="shared" ca="1" si="2249"/>
        <v>-500</v>
      </c>
      <c r="AV1987" s="142">
        <f t="shared" ca="1" si="2249"/>
        <v>-500</v>
      </c>
      <c r="AW1987" s="142">
        <f t="shared" ca="1" si="2249"/>
        <v>-500</v>
      </c>
      <c r="AX1987" s="142">
        <f t="shared" ca="1" si="2249"/>
        <v>-500</v>
      </c>
      <c r="AY1987" s="142">
        <f t="shared" ref="AY1987:CD1987" ca="1" si="2250">-AY1986*AY1985</f>
        <v>-500</v>
      </c>
      <c r="AZ1987" s="142">
        <f t="shared" ca="1" si="2250"/>
        <v>-500</v>
      </c>
      <c r="BA1987" s="142">
        <f t="shared" ca="1" si="2250"/>
        <v>-500</v>
      </c>
      <c r="BB1987" s="142">
        <f t="shared" ca="1" si="2250"/>
        <v>-500</v>
      </c>
      <c r="BC1987" s="142">
        <f t="shared" ca="1" si="2250"/>
        <v>-500</v>
      </c>
      <c r="BD1987" s="142">
        <f t="shared" ca="1" si="2250"/>
        <v>-500</v>
      </c>
      <c r="BE1987" s="142">
        <f t="shared" ca="1" si="2250"/>
        <v>-500</v>
      </c>
      <c r="BF1987" s="142">
        <f t="shared" ca="1" si="2250"/>
        <v>-500</v>
      </c>
      <c r="BG1987" s="142">
        <f t="shared" ca="1" si="2250"/>
        <v>-500</v>
      </c>
      <c r="BH1987" s="142">
        <f t="shared" ca="1" si="2250"/>
        <v>-500</v>
      </c>
      <c r="BI1987" s="142">
        <f t="shared" ca="1" si="2250"/>
        <v>-500</v>
      </c>
      <c r="BJ1987" s="142">
        <f t="shared" ca="1" si="2250"/>
        <v>-500</v>
      </c>
      <c r="BK1987" s="142">
        <f t="shared" ca="1" si="2250"/>
        <v>-500</v>
      </c>
      <c r="BL1987" s="142">
        <f t="shared" ca="1" si="2250"/>
        <v>-500</v>
      </c>
      <c r="BM1987" s="142">
        <f t="shared" ca="1" si="2250"/>
        <v>-500</v>
      </c>
      <c r="BN1987" s="142">
        <f t="shared" ca="1" si="2250"/>
        <v>-500</v>
      </c>
      <c r="BO1987" s="142">
        <f t="shared" ca="1" si="2250"/>
        <v>-500</v>
      </c>
      <c r="BP1987" s="142">
        <f t="shared" ca="1" si="2250"/>
        <v>-500</v>
      </c>
      <c r="BQ1987" s="142">
        <f t="shared" ca="1" si="2250"/>
        <v>-500</v>
      </c>
      <c r="BR1987" s="142">
        <f t="shared" ca="1" si="2250"/>
        <v>-500</v>
      </c>
      <c r="BS1987" s="142">
        <f t="shared" ca="1" si="2250"/>
        <v>-500</v>
      </c>
      <c r="BT1987" s="142">
        <f t="shared" ca="1" si="2250"/>
        <v>-500</v>
      </c>
      <c r="BU1987" s="142">
        <f t="shared" ca="1" si="2250"/>
        <v>-500</v>
      </c>
      <c r="BV1987" s="142">
        <f t="shared" ca="1" si="2250"/>
        <v>-500</v>
      </c>
      <c r="BW1987" s="142">
        <f t="shared" ca="1" si="2250"/>
        <v>-500</v>
      </c>
      <c r="BX1987" s="142">
        <f t="shared" ca="1" si="2250"/>
        <v>-500</v>
      </c>
      <c r="BY1987" s="142">
        <f t="shared" ca="1" si="2250"/>
        <v>-500</v>
      </c>
      <c r="BZ1987" s="142">
        <f t="shared" ca="1" si="2250"/>
        <v>-500</v>
      </c>
      <c r="CA1987" s="142">
        <f t="shared" ca="1" si="2250"/>
        <v>-500</v>
      </c>
      <c r="CB1987" s="142">
        <f t="shared" ca="1" si="2250"/>
        <v>-500</v>
      </c>
      <c r="CC1987" s="142">
        <f t="shared" ca="1" si="2250"/>
        <v>-500</v>
      </c>
      <c r="CD1987" s="142">
        <f t="shared" ca="1" si="2250"/>
        <v>-500</v>
      </c>
      <c r="CE1987" s="142">
        <f t="shared" ref="CE1987:CK1987" ca="1" si="2251">-CE1986*CE1985</f>
        <v>-500</v>
      </c>
      <c r="CF1987" s="142">
        <f t="shared" ca="1" si="2251"/>
        <v>-500</v>
      </c>
      <c r="CG1987" s="142">
        <f t="shared" ca="1" si="2251"/>
        <v>-500</v>
      </c>
      <c r="CH1987" s="142">
        <f t="shared" ca="1" si="2251"/>
        <v>-500</v>
      </c>
      <c r="CI1987" s="142">
        <f t="shared" ca="1" si="2251"/>
        <v>-500</v>
      </c>
      <c r="CJ1987" s="142">
        <f t="shared" ca="1" si="2251"/>
        <v>-500</v>
      </c>
      <c r="CK1987" s="142">
        <f t="shared" ca="1" si="2251"/>
        <v>-500</v>
      </c>
      <c r="CL1987" s="142">
        <f t="shared" ref="CL1987" ca="1" si="2252">-CL1986*CL1985</f>
        <v>-500</v>
      </c>
    </row>
    <row r="1988" spans="2:90" x14ac:dyDescent="0.4">
      <c r="D1988" t="s">
        <v>969</v>
      </c>
      <c r="E1988" t="s">
        <v>906</v>
      </c>
      <c r="G1988" t="s">
        <v>244</v>
      </c>
      <c r="S1988" s="72"/>
      <c r="T1988" s="72"/>
      <c r="U1988" s="72"/>
      <c r="V1988" s="72"/>
      <c r="W1988" s="72"/>
      <c r="X1988" s="72"/>
      <c r="Y1988" s="72"/>
      <c r="Z1988" s="72"/>
      <c r="AA1988" s="72"/>
      <c r="AB1988" s="72"/>
      <c r="AC1988" s="72"/>
      <c r="AD1988" s="72"/>
      <c r="AE1988" s="72"/>
      <c r="AF1988" s="72"/>
      <c r="AG1988" s="72"/>
      <c r="AH1988" s="72"/>
      <c r="AI1988" s="72"/>
      <c r="AJ1988" s="72"/>
      <c r="AK1988" s="72"/>
      <c r="AL1988" s="72"/>
      <c r="AM1988" s="72"/>
      <c r="AN1988" s="72"/>
      <c r="AO1988" s="72"/>
      <c r="AP1988" s="72"/>
      <c r="AQ1988" s="72"/>
      <c r="AR1988" s="72"/>
      <c r="AS1988" s="72"/>
      <c r="AT1988" s="72"/>
      <c r="AU1988" s="72"/>
      <c r="AV1988" s="72"/>
      <c r="AW1988" s="72"/>
      <c r="AX1988" s="72"/>
      <c r="AY1988" s="72"/>
      <c r="AZ1988" s="72"/>
      <c r="BA1988" s="72"/>
      <c r="BB1988" s="72"/>
      <c r="BC1988" s="72"/>
      <c r="BD1988" s="72"/>
      <c r="BE1988" s="72"/>
      <c r="BF1988" s="72"/>
      <c r="BG1988" s="72"/>
      <c r="BH1988" s="72"/>
      <c r="BI1988" s="72"/>
      <c r="BJ1988" s="72"/>
      <c r="BK1988" s="72"/>
      <c r="BL1988" s="72"/>
      <c r="BM1988" s="72"/>
      <c r="BN1988" s="72"/>
      <c r="BO1988" s="72"/>
      <c r="BP1988" s="72"/>
      <c r="BQ1988" s="72"/>
      <c r="BR1988" s="72"/>
      <c r="BS1988" s="72"/>
      <c r="BT1988" s="72"/>
      <c r="BU1988" s="72"/>
      <c r="BV1988" s="72"/>
      <c r="BW1988" s="72"/>
      <c r="BX1988" s="72"/>
      <c r="BY1988" s="72"/>
      <c r="BZ1988" s="72"/>
      <c r="CA1988" s="72"/>
      <c r="CB1988" s="72"/>
      <c r="CC1988" s="72"/>
      <c r="CD1988" s="72"/>
      <c r="CE1988" s="72"/>
      <c r="CF1988" s="72"/>
      <c r="CG1988" s="72"/>
      <c r="CH1988" s="72"/>
      <c r="CI1988" s="72"/>
      <c r="CJ1988" s="72"/>
      <c r="CK1988" s="72"/>
      <c r="CL1988" s="72"/>
    </row>
    <row r="1989" spans="2:90" x14ac:dyDescent="0.4">
      <c r="B1989" s="130" t="str">
        <f>B1974</f>
        <v>(Primary label)</v>
      </c>
      <c r="C1989" s="27"/>
      <c r="D1989" s="27" t="s">
        <v>969</v>
      </c>
      <c r="E1989" s="27" t="s">
        <v>906</v>
      </c>
      <c r="F1989" s="27"/>
      <c r="G1989" s="27" t="s">
        <v>330</v>
      </c>
      <c r="H1989" s="27"/>
      <c r="I1989" s="78"/>
      <c r="J1989" s="78"/>
      <c r="K1989" s="33"/>
      <c r="L1989" s="33"/>
      <c r="M1989" s="33"/>
      <c r="N1989" s="33"/>
      <c r="O1989" s="33"/>
      <c r="P1989" s="33"/>
      <c r="R1989" s="33"/>
      <c r="S1989" s="77"/>
      <c r="T1989" s="77"/>
      <c r="U1989" s="77"/>
      <c r="V1989" s="77"/>
      <c r="W1989" s="77"/>
      <c r="X1989" s="77"/>
      <c r="Y1989" s="77"/>
      <c r="Z1989" s="77"/>
      <c r="AA1989" s="77"/>
      <c r="AB1989" s="77"/>
      <c r="AC1989" s="77"/>
      <c r="AD1989" s="77"/>
      <c r="AE1989" s="77"/>
      <c r="AF1989" s="77"/>
      <c r="AG1989" s="77"/>
      <c r="AH1989" s="77"/>
      <c r="AI1989" s="77"/>
      <c r="AJ1989" s="77"/>
      <c r="AK1989" s="77"/>
      <c r="AL1989" s="77"/>
      <c r="AM1989" s="77"/>
      <c r="AN1989" s="77"/>
      <c r="AO1989" s="77"/>
      <c r="AP1989" s="77"/>
      <c r="AQ1989" s="77"/>
      <c r="AR1989" s="77"/>
      <c r="AS1989" s="77"/>
      <c r="AT1989" s="77"/>
      <c r="AU1989" s="77"/>
      <c r="AV1989" s="77"/>
      <c r="AW1989" s="77"/>
      <c r="AX1989" s="77"/>
      <c r="AY1989" s="77"/>
      <c r="AZ1989" s="77"/>
      <c r="BA1989" s="77"/>
      <c r="BB1989" s="77"/>
      <c r="BC1989" s="77"/>
      <c r="BD1989" s="77"/>
      <c r="BE1989" s="77"/>
      <c r="BF1989" s="77"/>
      <c r="BG1989" s="77"/>
      <c r="BH1989" s="77"/>
      <c r="BI1989" s="77"/>
      <c r="BJ1989" s="77"/>
      <c r="BK1989" s="77"/>
      <c r="BL1989" s="77"/>
      <c r="BM1989" s="77"/>
      <c r="BN1989" s="77"/>
      <c r="BO1989" s="77"/>
      <c r="BP1989" s="77"/>
      <c r="BQ1989" s="77"/>
      <c r="BR1989" s="77"/>
      <c r="BS1989" s="77"/>
      <c r="BT1989" s="77"/>
      <c r="BU1989" s="77"/>
      <c r="BV1989" s="77"/>
      <c r="BW1989" s="77"/>
      <c r="BX1989" s="77"/>
      <c r="BY1989" s="77"/>
      <c r="BZ1989" s="77"/>
      <c r="CA1989" s="77"/>
      <c r="CB1989" s="77"/>
      <c r="CC1989" s="77"/>
      <c r="CD1989" s="77"/>
      <c r="CE1989" s="77"/>
      <c r="CF1989" s="77"/>
      <c r="CG1989" s="77"/>
      <c r="CH1989" s="77"/>
      <c r="CI1989" s="77"/>
      <c r="CJ1989" s="77"/>
      <c r="CK1989" s="77"/>
      <c r="CL1989" s="77"/>
    </row>
    <row r="1990" spans="2:90" x14ac:dyDescent="0.4">
      <c r="B1990" s="130" t="str">
        <f>B1975</f>
        <v>primary unit</v>
      </c>
      <c r="C1990" s="12"/>
      <c r="D1990" s="12" t="s">
        <v>969</v>
      </c>
      <c r="E1990" s="12" t="s">
        <v>906</v>
      </c>
      <c r="F1990" s="12"/>
      <c r="G1990" s="12" t="s">
        <v>330</v>
      </c>
      <c r="H1990" s="12"/>
      <c r="I1990" s="60"/>
      <c r="J1990" s="60"/>
      <c r="K1990" s="21"/>
      <c r="L1990" s="21"/>
      <c r="M1990" s="21"/>
      <c r="N1990" s="21"/>
      <c r="O1990" s="21"/>
      <c r="P1990" s="21"/>
      <c r="R1990" s="20"/>
      <c r="S1990" s="144"/>
      <c r="T1990" s="144"/>
      <c r="U1990" s="144"/>
      <c r="V1990" s="144"/>
      <c r="W1990" s="144"/>
      <c r="X1990" s="144"/>
      <c r="Y1990" s="144"/>
      <c r="Z1990" s="144"/>
      <c r="AA1990" s="144"/>
      <c r="AB1990" s="144"/>
      <c r="AC1990" s="144"/>
      <c r="AD1990" s="144"/>
      <c r="AE1990" s="144"/>
      <c r="AF1990" s="144"/>
      <c r="AG1990" s="144"/>
      <c r="AH1990" s="144"/>
      <c r="AI1990" s="144"/>
      <c r="AJ1990" s="144"/>
      <c r="AK1990" s="144"/>
      <c r="AL1990" s="144"/>
      <c r="AM1990" s="144"/>
      <c r="AN1990" s="144"/>
      <c r="AO1990" s="144"/>
      <c r="AP1990" s="144"/>
      <c r="AQ1990" s="144"/>
      <c r="AR1990" s="144"/>
      <c r="AS1990" s="144"/>
      <c r="AT1990" s="144"/>
      <c r="AU1990" s="144"/>
      <c r="AV1990" s="144"/>
      <c r="AW1990" s="144"/>
      <c r="AX1990" s="144"/>
      <c r="AY1990" s="144"/>
      <c r="AZ1990" s="144"/>
      <c r="BA1990" s="144"/>
      <c r="BB1990" s="144"/>
      <c r="BC1990" s="144"/>
      <c r="BD1990" s="144"/>
      <c r="BE1990" s="144"/>
      <c r="BF1990" s="144"/>
      <c r="BG1990" s="144"/>
      <c r="BH1990" s="144"/>
      <c r="BI1990" s="144"/>
      <c r="BJ1990" s="144"/>
      <c r="BK1990" s="144"/>
      <c r="BL1990" s="144"/>
      <c r="BM1990" s="144"/>
      <c r="BN1990" s="144"/>
      <c r="BO1990" s="144"/>
      <c r="BP1990" s="144"/>
      <c r="BQ1990" s="144"/>
      <c r="BR1990" s="144"/>
      <c r="BS1990" s="144"/>
      <c r="BT1990" s="144"/>
      <c r="BU1990" s="144"/>
      <c r="BV1990" s="144"/>
      <c r="BW1990" s="144"/>
      <c r="BX1990" s="144"/>
      <c r="BY1990" s="144"/>
      <c r="BZ1990" s="144"/>
      <c r="CA1990" s="144"/>
      <c r="CB1990" s="144"/>
      <c r="CC1990" s="144"/>
      <c r="CD1990" s="144"/>
      <c r="CE1990" s="144"/>
      <c r="CF1990" s="144"/>
      <c r="CG1990" s="144"/>
      <c r="CH1990" s="144"/>
      <c r="CI1990" s="144"/>
      <c r="CJ1990" s="144"/>
      <c r="CK1990" s="144"/>
      <c r="CL1990" s="144"/>
    </row>
    <row r="1991" spans="2:90" x14ac:dyDescent="0.4">
      <c r="B1991" s="130" t="str">
        <f>B1976</f>
        <v>Primary revenue driver</v>
      </c>
      <c r="D1991" t="s">
        <v>969</v>
      </c>
      <c r="E1991" t="s">
        <v>906</v>
      </c>
      <c r="G1991" t="s">
        <v>330</v>
      </c>
      <c r="K1991" s="53"/>
      <c r="L1991" s="53"/>
      <c r="M1991" s="53"/>
      <c r="N1991" s="53"/>
      <c r="O1991" s="53"/>
      <c r="P1991" s="53"/>
      <c r="R1991" s="24"/>
      <c r="S1991" s="172" t="str">
        <f t="shared" ref="S1991" si="2253">S1976</f>
        <v>S$12</v>
      </c>
      <c r="T1991" s="172" t="str">
        <f t="shared" ref="T1991:CD1991" si="2254">T1976</f>
        <v>T$12</v>
      </c>
      <c r="U1991" s="172" t="str">
        <f t="shared" si="2254"/>
        <v>U$12</v>
      </c>
      <c r="V1991" s="172" t="str">
        <f t="shared" si="2254"/>
        <v>V$12</v>
      </c>
      <c r="W1991" s="172" t="str">
        <f t="shared" si="2254"/>
        <v>W$12</v>
      </c>
      <c r="X1991" s="172" t="str">
        <f t="shared" si="2254"/>
        <v>X$12</v>
      </c>
      <c r="Y1991" s="172" t="str">
        <f t="shared" si="2254"/>
        <v>Y$12</v>
      </c>
      <c r="Z1991" s="172" t="str">
        <f t="shared" si="2254"/>
        <v>Z$12</v>
      </c>
      <c r="AA1991" s="172" t="str">
        <f t="shared" si="2254"/>
        <v>AA$12</v>
      </c>
      <c r="AB1991" s="172" t="str">
        <f t="shared" si="2254"/>
        <v>AB$12</v>
      </c>
      <c r="AC1991" s="172" t="str">
        <f t="shared" si="2254"/>
        <v>AC$12</v>
      </c>
      <c r="AD1991" s="172" t="str">
        <f t="shared" si="2254"/>
        <v>AD$12</v>
      </c>
      <c r="AE1991" s="172" t="str">
        <f t="shared" si="2254"/>
        <v>AE$12</v>
      </c>
      <c r="AF1991" s="172" t="str">
        <f t="shared" si="2254"/>
        <v>AF$12</v>
      </c>
      <c r="AG1991" s="172" t="str">
        <f t="shared" si="2254"/>
        <v>AG$12</v>
      </c>
      <c r="AH1991" s="172" t="str">
        <f t="shared" si="2254"/>
        <v>AH$12</v>
      </c>
      <c r="AI1991" s="172" t="str">
        <f t="shared" si="2254"/>
        <v>AI$12</v>
      </c>
      <c r="AJ1991" s="172" t="str">
        <f t="shared" si="2254"/>
        <v>AJ$12</v>
      </c>
      <c r="AK1991" s="172" t="str">
        <f t="shared" si="2254"/>
        <v>AK$12</v>
      </c>
      <c r="AL1991" s="172" t="str">
        <f t="shared" si="2254"/>
        <v>AL$12</v>
      </c>
      <c r="AM1991" s="172" t="str">
        <f t="shared" si="2254"/>
        <v>AM$12</v>
      </c>
      <c r="AN1991" s="172" t="str">
        <f t="shared" si="2254"/>
        <v>AN$12</v>
      </c>
      <c r="AO1991" s="172" t="str">
        <f t="shared" si="2254"/>
        <v>AO$12</v>
      </c>
      <c r="AP1991" s="172" t="str">
        <f t="shared" si="2254"/>
        <v>AP$12</v>
      </c>
      <c r="AQ1991" s="172" t="str">
        <f t="shared" si="2254"/>
        <v>AQ$12</v>
      </c>
      <c r="AR1991" s="172" t="str">
        <f t="shared" si="2254"/>
        <v>AR$12</v>
      </c>
      <c r="AS1991" s="172" t="str">
        <f t="shared" si="2254"/>
        <v>AS$12</v>
      </c>
      <c r="AT1991" s="172" t="str">
        <f t="shared" si="2254"/>
        <v>AT$12</v>
      </c>
      <c r="AU1991" s="172" t="str">
        <f t="shared" si="2254"/>
        <v>AU$12</v>
      </c>
      <c r="AV1991" s="172" t="str">
        <f t="shared" si="2254"/>
        <v>AV$12</v>
      </c>
      <c r="AW1991" s="172" t="str">
        <f t="shared" si="2254"/>
        <v>AW$12</v>
      </c>
      <c r="AX1991" s="172" t="str">
        <f t="shared" si="2254"/>
        <v>AX$12</v>
      </c>
      <c r="AY1991" s="172" t="str">
        <f t="shared" si="2254"/>
        <v>AY$12</v>
      </c>
      <c r="AZ1991" s="172" t="str">
        <f t="shared" si="2254"/>
        <v>AZ$12</v>
      </c>
      <c r="BA1991" s="172" t="str">
        <f t="shared" si="2254"/>
        <v>BA$12</v>
      </c>
      <c r="BB1991" s="172" t="str">
        <f t="shared" si="2254"/>
        <v>BB$12</v>
      </c>
      <c r="BC1991" s="172" t="str">
        <f t="shared" si="2254"/>
        <v>BC$12</v>
      </c>
      <c r="BD1991" s="172" t="str">
        <f t="shared" si="2254"/>
        <v>BD$12</v>
      </c>
      <c r="BE1991" s="172" t="str">
        <f t="shared" si="2254"/>
        <v>BE$12</v>
      </c>
      <c r="BF1991" s="172" t="str">
        <f t="shared" si="2254"/>
        <v>BF$12</v>
      </c>
      <c r="BG1991" s="172" t="str">
        <f t="shared" si="2254"/>
        <v>BG$12</v>
      </c>
      <c r="BH1991" s="172" t="str">
        <f t="shared" si="2254"/>
        <v>BH$12</v>
      </c>
      <c r="BI1991" s="172" t="str">
        <f t="shared" si="2254"/>
        <v>BI$12</v>
      </c>
      <c r="BJ1991" s="172" t="str">
        <f t="shared" si="2254"/>
        <v>BJ$12</v>
      </c>
      <c r="BK1991" s="172" t="str">
        <f t="shared" si="2254"/>
        <v>BK$12</v>
      </c>
      <c r="BL1991" s="172" t="str">
        <f t="shared" si="2254"/>
        <v>BL$12</v>
      </c>
      <c r="BM1991" s="172" t="str">
        <f t="shared" si="2254"/>
        <v>BM$12</v>
      </c>
      <c r="BN1991" s="172" t="str">
        <f t="shared" si="2254"/>
        <v>BN$12</v>
      </c>
      <c r="BO1991" s="172" t="str">
        <f t="shared" si="2254"/>
        <v>BO$12</v>
      </c>
      <c r="BP1991" s="172" t="str">
        <f t="shared" si="2254"/>
        <v>BP$12</v>
      </c>
      <c r="BQ1991" s="172" t="str">
        <f t="shared" si="2254"/>
        <v>BQ$12</v>
      </c>
      <c r="BR1991" s="172" t="str">
        <f t="shared" si="2254"/>
        <v>BR$12</v>
      </c>
      <c r="BS1991" s="172" t="str">
        <f t="shared" si="2254"/>
        <v>BS$12</v>
      </c>
      <c r="BT1991" s="172" t="str">
        <f t="shared" si="2254"/>
        <v>BT$12</v>
      </c>
      <c r="BU1991" s="172" t="str">
        <f t="shared" si="2254"/>
        <v>BU$12</v>
      </c>
      <c r="BV1991" s="172" t="str">
        <f t="shared" si="2254"/>
        <v>BV$12</v>
      </c>
      <c r="BW1991" s="172" t="str">
        <f t="shared" si="2254"/>
        <v>BW$12</v>
      </c>
      <c r="BX1991" s="172" t="str">
        <f t="shared" si="2254"/>
        <v>BX$12</v>
      </c>
      <c r="BY1991" s="172" t="str">
        <f t="shared" si="2254"/>
        <v>BY$12</v>
      </c>
      <c r="BZ1991" s="172" t="str">
        <f t="shared" si="2254"/>
        <v>BZ$12</v>
      </c>
      <c r="CA1991" s="172" t="str">
        <f t="shared" si="2254"/>
        <v>CA$12</v>
      </c>
      <c r="CB1991" s="172" t="str">
        <f t="shared" si="2254"/>
        <v>CB$12</v>
      </c>
      <c r="CC1991" s="172" t="str">
        <f t="shared" si="2254"/>
        <v>CC$12</v>
      </c>
      <c r="CD1991" s="172" t="str">
        <f t="shared" si="2254"/>
        <v>CD$12</v>
      </c>
      <c r="CE1991" s="172" t="str">
        <f t="shared" ref="CE1991:CK1991" si="2255">CE1976</f>
        <v>CE$12</v>
      </c>
      <c r="CF1991" s="172" t="str">
        <f t="shared" si="2255"/>
        <v>CF$12</v>
      </c>
      <c r="CG1991" s="172" t="str">
        <f t="shared" si="2255"/>
        <v>CG$12</v>
      </c>
      <c r="CH1991" s="172" t="str">
        <f t="shared" si="2255"/>
        <v>CH$12</v>
      </c>
      <c r="CI1991" s="172" t="str">
        <f t="shared" si="2255"/>
        <v>CI$12</v>
      </c>
      <c r="CJ1991" s="172" t="str">
        <f t="shared" si="2255"/>
        <v>CJ$12</v>
      </c>
      <c r="CK1991" s="172" t="str">
        <f t="shared" si="2255"/>
        <v>CK$12</v>
      </c>
      <c r="CL1991" s="172" t="str">
        <f t="shared" ref="CL1991" si="2256">CL1976</f>
        <v>CL$12</v>
      </c>
    </row>
    <row r="1992" spans="2:90" x14ac:dyDescent="0.4">
      <c r="B1992" s="130" t="str">
        <f>B1977</f>
        <v>Primary volume driver</v>
      </c>
      <c r="C1992" s="12"/>
      <c r="D1992" s="12" t="s">
        <v>969</v>
      </c>
      <c r="E1992" s="12" t="s">
        <v>906</v>
      </c>
      <c r="F1992" s="12"/>
      <c r="G1992" s="12" t="s">
        <v>330</v>
      </c>
      <c r="H1992" s="12"/>
      <c r="I1992" s="60"/>
      <c r="J1992" s="60"/>
      <c r="K1992" s="15"/>
      <c r="L1992" s="15"/>
      <c r="M1992" s="15"/>
      <c r="N1992" s="15"/>
      <c r="O1992" s="15"/>
      <c r="P1992" s="15"/>
      <c r="R1992" s="15"/>
      <c r="S1992" s="172" t="str">
        <f t="shared" ref="S1992" si="2257">S1977</f>
        <v>S$13</v>
      </c>
      <c r="T1992" s="172" t="str">
        <f t="shared" ref="T1992:CD1992" si="2258">T1977</f>
        <v>T$13</v>
      </c>
      <c r="U1992" s="172" t="str">
        <f t="shared" si="2258"/>
        <v>U$13</v>
      </c>
      <c r="V1992" s="172" t="str">
        <f t="shared" si="2258"/>
        <v>V$13</v>
      </c>
      <c r="W1992" s="172" t="str">
        <f t="shared" si="2258"/>
        <v>W$13</v>
      </c>
      <c r="X1992" s="172" t="str">
        <f t="shared" si="2258"/>
        <v>X$13</v>
      </c>
      <c r="Y1992" s="172" t="str">
        <f t="shared" si="2258"/>
        <v>Y$13</v>
      </c>
      <c r="Z1992" s="172" t="str">
        <f t="shared" si="2258"/>
        <v>Z$13</v>
      </c>
      <c r="AA1992" s="172" t="str">
        <f t="shared" si="2258"/>
        <v>AA$13</v>
      </c>
      <c r="AB1992" s="172" t="str">
        <f t="shared" si="2258"/>
        <v>AB$13</v>
      </c>
      <c r="AC1992" s="172" t="str">
        <f t="shared" si="2258"/>
        <v>AC$13</v>
      </c>
      <c r="AD1992" s="172" t="str">
        <f t="shared" si="2258"/>
        <v>AD$13</v>
      </c>
      <c r="AE1992" s="172" t="str">
        <f t="shared" si="2258"/>
        <v>AE$13</v>
      </c>
      <c r="AF1992" s="172" t="str">
        <f t="shared" si="2258"/>
        <v>AF$13</v>
      </c>
      <c r="AG1992" s="172" t="str">
        <f t="shared" si="2258"/>
        <v>AG$13</v>
      </c>
      <c r="AH1992" s="172" t="str">
        <f t="shared" si="2258"/>
        <v>AH$13</v>
      </c>
      <c r="AI1992" s="172" t="str">
        <f t="shared" si="2258"/>
        <v>AI$13</v>
      </c>
      <c r="AJ1992" s="172" t="str">
        <f t="shared" si="2258"/>
        <v>AJ$13</v>
      </c>
      <c r="AK1992" s="172" t="str">
        <f t="shared" si="2258"/>
        <v>AK$13</v>
      </c>
      <c r="AL1992" s="172" t="str">
        <f t="shared" si="2258"/>
        <v>AL$13</v>
      </c>
      <c r="AM1992" s="172" t="str">
        <f t="shared" si="2258"/>
        <v>AM$13</v>
      </c>
      <c r="AN1992" s="172" t="str">
        <f t="shared" si="2258"/>
        <v>AN$13</v>
      </c>
      <c r="AO1992" s="172" t="str">
        <f t="shared" si="2258"/>
        <v>AO$13</v>
      </c>
      <c r="AP1992" s="172" t="str">
        <f t="shared" si="2258"/>
        <v>AP$13</v>
      </c>
      <c r="AQ1992" s="172" t="str">
        <f t="shared" si="2258"/>
        <v>AQ$13</v>
      </c>
      <c r="AR1992" s="172" t="str">
        <f t="shared" si="2258"/>
        <v>AR$13</v>
      </c>
      <c r="AS1992" s="172" t="str">
        <f t="shared" si="2258"/>
        <v>AS$13</v>
      </c>
      <c r="AT1992" s="172" t="str">
        <f t="shared" si="2258"/>
        <v>AT$13</v>
      </c>
      <c r="AU1992" s="172" t="str">
        <f t="shared" si="2258"/>
        <v>AU$13</v>
      </c>
      <c r="AV1992" s="172" t="str">
        <f t="shared" si="2258"/>
        <v>AV$13</v>
      </c>
      <c r="AW1992" s="172" t="str">
        <f t="shared" si="2258"/>
        <v>AW$13</v>
      </c>
      <c r="AX1992" s="172" t="str">
        <f t="shared" si="2258"/>
        <v>AX$13</v>
      </c>
      <c r="AY1992" s="172" t="str">
        <f t="shared" si="2258"/>
        <v>AY$13</v>
      </c>
      <c r="AZ1992" s="172" t="str">
        <f t="shared" si="2258"/>
        <v>AZ$13</v>
      </c>
      <c r="BA1992" s="172" t="str">
        <f t="shared" si="2258"/>
        <v>BA$13</v>
      </c>
      <c r="BB1992" s="172" t="str">
        <f t="shared" si="2258"/>
        <v>BB$13</v>
      </c>
      <c r="BC1992" s="172" t="str">
        <f t="shared" si="2258"/>
        <v>BC$13</v>
      </c>
      <c r="BD1992" s="172" t="str">
        <f t="shared" si="2258"/>
        <v>BD$13</v>
      </c>
      <c r="BE1992" s="172" t="str">
        <f t="shared" si="2258"/>
        <v>BE$13</v>
      </c>
      <c r="BF1992" s="172" t="str">
        <f t="shared" si="2258"/>
        <v>BF$13</v>
      </c>
      <c r="BG1992" s="172" t="str">
        <f t="shared" si="2258"/>
        <v>BG$13</v>
      </c>
      <c r="BH1992" s="172" t="str">
        <f t="shared" si="2258"/>
        <v>BH$13</v>
      </c>
      <c r="BI1992" s="172" t="str">
        <f t="shared" si="2258"/>
        <v>BI$13</v>
      </c>
      <c r="BJ1992" s="172" t="str">
        <f t="shared" si="2258"/>
        <v>BJ$13</v>
      </c>
      <c r="BK1992" s="172" t="str">
        <f t="shared" si="2258"/>
        <v>BK$13</v>
      </c>
      <c r="BL1992" s="172" t="str">
        <f t="shared" si="2258"/>
        <v>BL$13</v>
      </c>
      <c r="BM1992" s="172" t="str">
        <f t="shared" si="2258"/>
        <v>BM$13</v>
      </c>
      <c r="BN1992" s="172" t="str">
        <f t="shared" si="2258"/>
        <v>BN$13</v>
      </c>
      <c r="BO1992" s="172" t="str">
        <f t="shared" si="2258"/>
        <v>BO$13</v>
      </c>
      <c r="BP1992" s="172" t="str">
        <f t="shared" si="2258"/>
        <v>BP$13</v>
      </c>
      <c r="BQ1992" s="172" t="str">
        <f t="shared" si="2258"/>
        <v>BQ$13</v>
      </c>
      <c r="BR1992" s="172" t="str">
        <f t="shared" si="2258"/>
        <v>BR$13</v>
      </c>
      <c r="BS1992" s="172" t="str">
        <f t="shared" si="2258"/>
        <v>BS$13</v>
      </c>
      <c r="BT1992" s="172" t="str">
        <f t="shared" si="2258"/>
        <v>BT$13</v>
      </c>
      <c r="BU1992" s="172" t="str">
        <f t="shared" si="2258"/>
        <v>BU$13</v>
      </c>
      <c r="BV1992" s="172" t="str">
        <f t="shared" si="2258"/>
        <v>BV$13</v>
      </c>
      <c r="BW1992" s="172" t="str">
        <f t="shared" si="2258"/>
        <v>BW$13</v>
      </c>
      <c r="BX1992" s="172" t="str">
        <f t="shared" si="2258"/>
        <v>BX$13</v>
      </c>
      <c r="BY1992" s="172" t="str">
        <f t="shared" si="2258"/>
        <v>BY$13</v>
      </c>
      <c r="BZ1992" s="172" t="str">
        <f t="shared" si="2258"/>
        <v>BZ$13</v>
      </c>
      <c r="CA1992" s="172" t="str">
        <f t="shared" si="2258"/>
        <v>CA$13</v>
      </c>
      <c r="CB1992" s="172" t="str">
        <f t="shared" si="2258"/>
        <v>CB$13</v>
      </c>
      <c r="CC1992" s="172" t="str">
        <f t="shared" si="2258"/>
        <v>CC$13</v>
      </c>
      <c r="CD1992" s="172" t="str">
        <f t="shared" si="2258"/>
        <v>CD$13</v>
      </c>
      <c r="CE1992" s="172" t="str">
        <f t="shared" ref="CE1992:CK1992" si="2259">CE1977</f>
        <v>CE$13</v>
      </c>
      <c r="CF1992" s="172" t="str">
        <f t="shared" si="2259"/>
        <v>CF$13</v>
      </c>
      <c r="CG1992" s="172" t="str">
        <f t="shared" si="2259"/>
        <v>CG$13</v>
      </c>
      <c r="CH1992" s="172" t="str">
        <f t="shared" si="2259"/>
        <v>CH$13</v>
      </c>
      <c r="CI1992" s="172" t="str">
        <f t="shared" si="2259"/>
        <v>CI$13</v>
      </c>
      <c r="CJ1992" s="172" t="str">
        <f t="shared" si="2259"/>
        <v>CJ$13</v>
      </c>
      <c r="CK1992" s="172" t="str">
        <f t="shared" si="2259"/>
        <v>CK$13</v>
      </c>
      <c r="CL1992" s="172" t="str">
        <f t="shared" ref="CL1992" si="2260">CL1977</f>
        <v>CL$13</v>
      </c>
    </row>
    <row r="1993" spans="2:90" x14ac:dyDescent="0.4">
      <c r="B1993" s="184" t="str">
        <f>B1982</f>
        <v>Volume driven hourly wage</v>
      </c>
      <c r="C1993" s="12"/>
      <c r="D1993" s="12" t="s">
        <v>969</v>
      </c>
      <c r="E1993" s="12" t="s">
        <v>906</v>
      </c>
      <c r="F1993" s="12"/>
      <c r="G1993" s="12" t="s">
        <v>330</v>
      </c>
      <c r="H1993" s="12"/>
      <c r="I1993" s="60"/>
      <c r="J1993" s="60"/>
      <c r="K1993" s="15"/>
      <c r="L1993" s="15"/>
      <c r="M1993" s="15"/>
      <c r="N1993" s="15"/>
      <c r="O1993" s="15"/>
      <c r="P1993" s="15"/>
      <c r="R1993" s="15"/>
      <c r="S1993" s="172">
        <f t="shared" ref="S1993" si="2261">S1978</f>
        <v>0</v>
      </c>
      <c r="T1993" s="172">
        <f t="shared" ref="T1993:CD1993" si="2262">T1978</f>
        <v>0</v>
      </c>
      <c r="U1993" s="172">
        <f t="shared" si="2262"/>
        <v>0</v>
      </c>
      <c r="V1993" s="172">
        <f t="shared" si="2262"/>
        <v>0</v>
      </c>
      <c r="W1993" s="172">
        <f t="shared" si="2262"/>
        <v>0</v>
      </c>
      <c r="X1993" s="172">
        <f t="shared" si="2262"/>
        <v>0</v>
      </c>
      <c r="Y1993" s="172">
        <f t="shared" si="2262"/>
        <v>0</v>
      </c>
      <c r="Z1993" s="172">
        <f t="shared" si="2262"/>
        <v>0</v>
      </c>
      <c r="AA1993" s="172">
        <f t="shared" si="2262"/>
        <v>0</v>
      </c>
      <c r="AB1993" s="172">
        <f t="shared" si="2262"/>
        <v>0</v>
      </c>
      <c r="AC1993" s="172">
        <f t="shared" si="2262"/>
        <v>0</v>
      </c>
      <c r="AD1993" s="172">
        <f t="shared" si="2262"/>
        <v>0</v>
      </c>
      <c r="AE1993" s="172">
        <f t="shared" si="2262"/>
        <v>0</v>
      </c>
      <c r="AF1993" s="172">
        <f t="shared" si="2262"/>
        <v>0</v>
      </c>
      <c r="AG1993" s="172">
        <f t="shared" si="2262"/>
        <v>0</v>
      </c>
      <c r="AH1993" s="172">
        <f t="shared" si="2262"/>
        <v>0</v>
      </c>
      <c r="AI1993" s="172">
        <f t="shared" si="2262"/>
        <v>0</v>
      </c>
      <c r="AJ1993" s="172">
        <f t="shared" si="2262"/>
        <v>0</v>
      </c>
      <c r="AK1993" s="172">
        <f t="shared" si="2262"/>
        <v>0</v>
      </c>
      <c r="AL1993" s="172">
        <f t="shared" si="2262"/>
        <v>0</v>
      </c>
      <c r="AM1993" s="172">
        <f t="shared" si="2262"/>
        <v>0</v>
      </c>
      <c r="AN1993" s="172">
        <f t="shared" si="2262"/>
        <v>0</v>
      </c>
      <c r="AO1993" s="172">
        <f t="shared" si="2262"/>
        <v>0</v>
      </c>
      <c r="AP1993" s="172">
        <f t="shared" si="2262"/>
        <v>0</v>
      </c>
      <c r="AQ1993" s="172">
        <f t="shared" si="2262"/>
        <v>0</v>
      </c>
      <c r="AR1993" s="172">
        <f t="shared" si="2262"/>
        <v>0</v>
      </c>
      <c r="AS1993" s="172">
        <f t="shared" si="2262"/>
        <v>0</v>
      </c>
      <c r="AT1993" s="172">
        <f t="shared" si="2262"/>
        <v>0</v>
      </c>
      <c r="AU1993" s="172">
        <f t="shared" si="2262"/>
        <v>0</v>
      </c>
      <c r="AV1993" s="172">
        <f t="shared" si="2262"/>
        <v>0</v>
      </c>
      <c r="AW1993" s="172">
        <f t="shared" si="2262"/>
        <v>0</v>
      </c>
      <c r="AX1993" s="172">
        <f t="shared" si="2262"/>
        <v>0</v>
      </c>
      <c r="AY1993" s="172">
        <f t="shared" si="2262"/>
        <v>0</v>
      </c>
      <c r="AZ1993" s="172">
        <f t="shared" si="2262"/>
        <v>0</v>
      </c>
      <c r="BA1993" s="172">
        <f t="shared" si="2262"/>
        <v>0</v>
      </c>
      <c r="BB1993" s="172">
        <f t="shared" si="2262"/>
        <v>0</v>
      </c>
      <c r="BC1993" s="172">
        <f t="shared" si="2262"/>
        <v>0</v>
      </c>
      <c r="BD1993" s="172">
        <f t="shared" si="2262"/>
        <v>0</v>
      </c>
      <c r="BE1993" s="172">
        <f t="shared" si="2262"/>
        <v>0</v>
      </c>
      <c r="BF1993" s="172">
        <f t="shared" si="2262"/>
        <v>0</v>
      </c>
      <c r="BG1993" s="172">
        <f t="shared" si="2262"/>
        <v>0</v>
      </c>
      <c r="BH1993" s="172">
        <f t="shared" si="2262"/>
        <v>0</v>
      </c>
      <c r="BI1993" s="172">
        <f t="shared" si="2262"/>
        <v>0</v>
      </c>
      <c r="BJ1993" s="172">
        <f t="shared" si="2262"/>
        <v>0</v>
      </c>
      <c r="BK1993" s="172">
        <f t="shared" si="2262"/>
        <v>0</v>
      </c>
      <c r="BL1993" s="172">
        <f t="shared" si="2262"/>
        <v>0</v>
      </c>
      <c r="BM1993" s="172">
        <f t="shared" si="2262"/>
        <v>0</v>
      </c>
      <c r="BN1993" s="172">
        <f t="shared" si="2262"/>
        <v>0</v>
      </c>
      <c r="BO1993" s="172">
        <f t="shared" si="2262"/>
        <v>0</v>
      </c>
      <c r="BP1993" s="172">
        <f t="shared" si="2262"/>
        <v>0</v>
      </c>
      <c r="BQ1993" s="172">
        <f t="shared" si="2262"/>
        <v>0</v>
      </c>
      <c r="BR1993" s="172">
        <f t="shared" si="2262"/>
        <v>0</v>
      </c>
      <c r="BS1993" s="172">
        <f t="shared" si="2262"/>
        <v>0</v>
      </c>
      <c r="BT1993" s="172">
        <f t="shared" si="2262"/>
        <v>0</v>
      </c>
      <c r="BU1993" s="172">
        <f t="shared" si="2262"/>
        <v>0</v>
      </c>
      <c r="BV1993" s="172">
        <f t="shared" si="2262"/>
        <v>0</v>
      </c>
      <c r="BW1993" s="172">
        <f t="shared" si="2262"/>
        <v>0</v>
      </c>
      <c r="BX1993" s="172">
        <f t="shared" si="2262"/>
        <v>0</v>
      </c>
      <c r="BY1993" s="172">
        <f t="shared" si="2262"/>
        <v>0</v>
      </c>
      <c r="BZ1993" s="172">
        <f t="shared" si="2262"/>
        <v>0</v>
      </c>
      <c r="CA1993" s="172">
        <f t="shared" si="2262"/>
        <v>0</v>
      </c>
      <c r="CB1993" s="172">
        <f t="shared" si="2262"/>
        <v>0</v>
      </c>
      <c r="CC1993" s="172">
        <f t="shared" si="2262"/>
        <v>0</v>
      </c>
      <c r="CD1993" s="172">
        <f t="shared" si="2262"/>
        <v>0</v>
      </c>
      <c r="CE1993" s="172">
        <f t="shared" ref="CE1993:CK1993" si="2263">CE1978</f>
        <v>0</v>
      </c>
      <c r="CF1993" s="172">
        <f t="shared" si="2263"/>
        <v>0</v>
      </c>
      <c r="CG1993" s="172">
        <f t="shared" si="2263"/>
        <v>0</v>
      </c>
      <c r="CH1993" s="172">
        <f t="shared" si="2263"/>
        <v>0</v>
      </c>
      <c r="CI1993" s="172">
        <f t="shared" si="2263"/>
        <v>0</v>
      </c>
      <c r="CJ1993" s="172">
        <f t="shared" si="2263"/>
        <v>0</v>
      </c>
      <c r="CK1993" s="172">
        <f t="shared" si="2263"/>
        <v>0</v>
      </c>
      <c r="CL1993" s="172">
        <f t="shared" ref="CL1993" si="2264">CL1978</f>
        <v>0</v>
      </c>
    </row>
    <row r="1994" spans="2:90" x14ac:dyDescent="0.4">
      <c r="B1994" s="231" t="str">
        <f>IFERROR(SUBSTITUTE(TRIM(MID(B1982, SEARCH("-", B1982) + 1, LEN(B1982))),":",""),"no unit")</f>
        <v>no unit</v>
      </c>
      <c r="C1994" s="12"/>
      <c r="D1994" s="12" t="s">
        <v>969</v>
      </c>
      <c r="E1994" s="12" t="s">
        <v>906</v>
      </c>
      <c r="F1994" s="12"/>
      <c r="G1994" s="12" t="s">
        <v>330</v>
      </c>
      <c r="H1994" s="12"/>
      <c r="I1994" s="60"/>
      <c r="J1994" s="60"/>
      <c r="K1994" s="15"/>
      <c r="L1994" s="15"/>
      <c r="M1994" s="15"/>
      <c r="N1994" s="15"/>
      <c r="O1994" s="15"/>
      <c r="P1994" s="15"/>
      <c r="R1994" s="15"/>
      <c r="S1994" s="172"/>
      <c r="T1994" s="172"/>
      <c r="U1994" s="172"/>
      <c r="V1994" s="172"/>
      <c r="W1994" s="172"/>
      <c r="X1994" s="172"/>
      <c r="Y1994" s="172"/>
      <c r="Z1994" s="172"/>
      <c r="AA1994" s="172"/>
      <c r="AB1994" s="172"/>
      <c r="AC1994" s="172"/>
      <c r="AD1994" s="172"/>
      <c r="AE1994" s="172"/>
      <c r="AF1994" s="172"/>
      <c r="AG1994" s="172"/>
      <c r="AH1994" s="172"/>
      <c r="AI1994" s="172"/>
      <c r="AJ1994" s="172"/>
      <c r="AK1994" s="172"/>
      <c r="AL1994" s="172"/>
      <c r="AM1994" s="172"/>
      <c r="AN1994" s="172"/>
      <c r="AO1994" s="172"/>
      <c r="AP1994" s="172"/>
      <c r="AQ1994" s="172"/>
      <c r="AR1994" s="172"/>
      <c r="AS1994" s="172"/>
      <c r="AT1994" s="172"/>
      <c r="AU1994" s="172"/>
      <c r="AV1994" s="172"/>
      <c r="AW1994" s="172"/>
      <c r="AX1994" s="172"/>
      <c r="AY1994" s="172"/>
      <c r="AZ1994" s="172"/>
      <c r="BA1994" s="172"/>
      <c r="BB1994" s="172"/>
      <c r="BC1994" s="172"/>
      <c r="BD1994" s="172"/>
      <c r="BE1994" s="172"/>
      <c r="BF1994" s="172"/>
      <c r="BG1994" s="172"/>
      <c r="BH1994" s="172"/>
      <c r="BI1994" s="172"/>
      <c r="BJ1994" s="172"/>
      <c r="BK1994" s="172"/>
      <c r="BL1994" s="172"/>
      <c r="BM1994" s="172"/>
      <c r="BN1994" s="172"/>
      <c r="BO1994" s="172"/>
      <c r="BP1994" s="172"/>
      <c r="BQ1994" s="172"/>
      <c r="BR1994" s="172"/>
      <c r="BS1994" s="172"/>
      <c r="BT1994" s="172"/>
      <c r="BU1994" s="172"/>
      <c r="BV1994" s="172"/>
      <c r="BW1994" s="172"/>
      <c r="BX1994" s="172"/>
      <c r="BY1994" s="172"/>
      <c r="BZ1994" s="172"/>
      <c r="CA1994" s="172"/>
      <c r="CB1994" s="172"/>
      <c r="CC1994" s="172"/>
      <c r="CD1994" s="172"/>
      <c r="CE1994" s="172"/>
      <c r="CF1994" s="172"/>
      <c r="CG1994" s="172"/>
      <c r="CH1994" s="172"/>
      <c r="CI1994" s="172"/>
      <c r="CJ1994" s="172"/>
      <c r="CK1994" s="172"/>
      <c r="CL1994" s="172"/>
    </row>
    <row r="1995" spans="2:90" x14ac:dyDescent="0.4">
      <c r="B1995" s="184" t="str">
        <f>B1980</f>
        <v>Secondary revenue driver</v>
      </c>
      <c r="C1995" s="88"/>
      <c r="D1995" s="88" t="s">
        <v>969</v>
      </c>
      <c r="E1995" s="88" t="s">
        <v>906</v>
      </c>
      <c r="F1995" s="88"/>
      <c r="G1995" s="88" t="s">
        <v>330</v>
      </c>
      <c r="H1995" s="88"/>
      <c r="I1995" s="206"/>
      <c r="J1995" s="206"/>
      <c r="K1995" s="207"/>
      <c r="L1995" s="207"/>
      <c r="M1995" s="207"/>
      <c r="N1995" s="207"/>
      <c r="O1995" s="207"/>
      <c r="P1995" s="207"/>
      <c r="R1995" s="207"/>
      <c r="S1995" s="205" t="str">
        <f t="shared" ref="S1995" si="2265">S1980</f>
        <v>S$14</v>
      </c>
      <c r="T1995" s="205" t="str">
        <f t="shared" ref="T1995:CE1995" si="2266">T1980</f>
        <v>T$14</v>
      </c>
      <c r="U1995" s="205" t="str">
        <f t="shared" si="2266"/>
        <v>U$14</v>
      </c>
      <c r="V1995" s="205" t="str">
        <f t="shared" si="2266"/>
        <v>V$14</v>
      </c>
      <c r="W1995" s="205" t="str">
        <f t="shared" si="2266"/>
        <v>W$14</v>
      </c>
      <c r="X1995" s="205" t="str">
        <f t="shared" si="2266"/>
        <v>X$14</v>
      </c>
      <c r="Y1995" s="205" t="str">
        <f t="shared" si="2266"/>
        <v>Y$14</v>
      </c>
      <c r="Z1995" s="205" t="str">
        <f t="shared" si="2266"/>
        <v>Z$14</v>
      </c>
      <c r="AA1995" s="205" t="str">
        <f t="shared" si="2266"/>
        <v>AA$14</v>
      </c>
      <c r="AB1995" s="205" t="str">
        <f t="shared" si="2266"/>
        <v>AB$14</v>
      </c>
      <c r="AC1995" s="205" t="str">
        <f t="shared" si="2266"/>
        <v>AC$14</v>
      </c>
      <c r="AD1995" s="205" t="str">
        <f t="shared" si="2266"/>
        <v>AD$14</v>
      </c>
      <c r="AE1995" s="205" t="str">
        <f t="shared" si="2266"/>
        <v>AE$14</v>
      </c>
      <c r="AF1995" s="205" t="str">
        <f t="shared" si="2266"/>
        <v>AF$14</v>
      </c>
      <c r="AG1995" s="205" t="str">
        <f t="shared" si="2266"/>
        <v>AG$14</v>
      </c>
      <c r="AH1995" s="205" t="str">
        <f t="shared" si="2266"/>
        <v>AH$14</v>
      </c>
      <c r="AI1995" s="205" t="str">
        <f t="shared" si="2266"/>
        <v>AI$14</v>
      </c>
      <c r="AJ1995" s="205" t="str">
        <f t="shared" si="2266"/>
        <v>AJ$14</v>
      </c>
      <c r="AK1995" s="205" t="str">
        <f t="shared" si="2266"/>
        <v>AK$14</v>
      </c>
      <c r="AL1995" s="205" t="str">
        <f t="shared" si="2266"/>
        <v>AL$14</v>
      </c>
      <c r="AM1995" s="205" t="str">
        <f t="shared" si="2266"/>
        <v>AM$14</v>
      </c>
      <c r="AN1995" s="205" t="str">
        <f t="shared" si="2266"/>
        <v>AN$14</v>
      </c>
      <c r="AO1995" s="205" t="str">
        <f t="shared" si="2266"/>
        <v>AO$14</v>
      </c>
      <c r="AP1995" s="205" t="str">
        <f t="shared" si="2266"/>
        <v>AP$14</v>
      </c>
      <c r="AQ1995" s="205" t="str">
        <f t="shared" si="2266"/>
        <v>AQ$14</v>
      </c>
      <c r="AR1995" s="205" t="str">
        <f t="shared" si="2266"/>
        <v>AR$14</v>
      </c>
      <c r="AS1995" s="205" t="str">
        <f t="shared" si="2266"/>
        <v>AS$14</v>
      </c>
      <c r="AT1995" s="205" t="str">
        <f t="shared" si="2266"/>
        <v>AT$14</v>
      </c>
      <c r="AU1995" s="205" t="str">
        <f t="shared" si="2266"/>
        <v>AU$14</v>
      </c>
      <c r="AV1995" s="205" t="str">
        <f t="shared" si="2266"/>
        <v>AV$14</v>
      </c>
      <c r="AW1995" s="205" t="str">
        <f t="shared" si="2266"/>
        <v>AW$14</v>
      </c>
      <c r="AX1995" s="205" t="str">
        <f t="shared" si="2266"/>
        <v>AX$14</v>
      </c>
      <c r="AY1995" s="205" t="str">
        <f t="shared" si="2266"/>
        <v>AY$14</v>
      </c>
      <c r="AZ1995" s="205" t="str">
        <f t="shared" si="2266"/>
        <v>AZ$14</v>
      </c>
      <c r="BA1995" s="205" t="str">
        <f t="shared" si="2266"/>
        <v>BA$14</v>
      </c>
      <c r="BB1995" s="205" t="str">
        <f t="shared" si="2266"/>
        <v>BB$14</v>
      </c>
      <c r="BC1995" s="205" t="str">
        <f t="shared" si="2266"/>
        <v>BC$14</v>
      </c>
      <c r="BD1995" s="205" t="str">
        <f t="shared" si="2266"/>
        <v>BD$14</v>
      </c>
      <c r="BE1995" s="205" t="str">
        <f t="shared" si="2266"/>
        <v>BE$14</v>
      </c>
      <c r="BF1995" s="205" t="str">
        <f t="shared" si="2266"/>
        <v>BF$14</v>
      </c>
      <c r="BG1995" s="205" t="str">
        <f t="shared" si="2266"/>
        <v>BG$14</v>
      </c>
      <c r="BH1995" s="205" t="str">
        <f t="shared" si="2266"/>
        <v>BH$14</v>
      </c>
      <c r="BI1995" s="205" t="str">
        <f t="shared" si="2266"/>
        <v>BI$14</v>
      </c>
      <c r="BJ1995" s="205" t="str">
        <f t="shared" si="2266"/>
        <v>BJ$14</v>
      </c>
      <c r="BK1995" s="205" t="str">
        <f t="shared" si="2266"/>
        <v>BK$14</v>
      </c>
      <c r="BL1995" s="205" t="str">
        <f t="shared" si="2266"/>
        <v>BL$14</v>
      </c>
      <c r="BM1995" s="205" t="str">
        <f t="shared" si="2266"/>
        <v>BM$14</v>
      </c>
      <c r="BN1995" s="205" t="str">
        <f t="shared" si="2266"/>
        <v>BN$14</v>
      </c>
      <c r="BO1995" s="205" t="str">
        <f t="shared" si="2266"/>
        <v>BO$14</v>
      </c>
      <c r="BP1995" s="205" t="str">
        <f t="shared" si="2266"/>
        <v>BP$14</v>
      </c>
      <c r="BQ1995" s="205" t="str">
        <f t="shared" si="2266"/>
        <v>BQ$14</v>
      </c>
      <c r="BR1995" s="205" t="str">
        <f t="shared" si="2266"/>
        <v>BR$14</v>
      </c>
      <c r="BS1995" s="205" t="str">
        <f t="shared" si="2266"/>
        <v>BS$14</v>
      </c>
      <c r="BT1995" s="205" t="str">
        <f t="shared" si="2266"/>
        <v>BT$14</v>
      </c>
      <c r="BU1995" s="205" t="str">
        <f t="shared" si="2266"/>
        <v>BU$14</v>
      </c>
      <c r="BV1995" s="205" t="str">
        <f t="shared" si="2266"/>
        <v>BV$14</v>
      </c>
      <c r="BW1995" s="205" t="str">
        <f t="shared" si="2266"/>
        <v>BW$14</v>
      </c>
      <c r="BX1995" s="205" t="str">
        <f t="shared" si="2266"/>
        <v>BX$14</v>
      </c>
      <c r="BY1995" s="205" t="str">
        <f t="shared" si="2266"/>
        <v>BY$14</v>
      </c>
      <c r="BZ1995" s="205" t="str">
        <f t="shared" si="2266"/>
        <v>BZ$14</v>
      </c>
      <c r="CA1995" s="205" t="str">
        <f t="shared" si="2266"/>
        <v>CA$14</v>
      </c>
      <c r="CB1995" s="205" t="str">
        <f t="shared" si="2266"/>
        <v>CB$14</v>
      </c>
      <c r="CC1995" s="205" t="str">
        <f t="shared" si="2266"/>
        <v>CC$14</v>
      </c>
      <c r="CD1995" s="205" t="str">
        <f t="shared" si="2266"/>
        <v>CD$14</v>
      </c>
      <c r="CE1995" s="205" t="str">
        <f t="shared" si="2266"/>
        <v>CE$14</v>
      </c>
      <c r="CF1995" s="205" t="str">
        <f t="shared" ref="CF1995:CK1995" si="2267">CF1980</f>
        <v>CF$14</v>
      </c>
      <c r="CG1995" s="205" t="str">
        <f t="shared" si="2267"/>
        <v>CG$14</v>
      </c>
      <c r="CH1995" s="205" t="str">
        <f t="shared" si="2267"/>
        <v>CH$14</v>
      </c>
      <c r="CI1995" s="205" t="str">
        <f t="shared" si="2267"/>
        <v>CI$14</v>
      </c>
      <c r="CJ1995" s="205" t="str">
        <f t="shared" si="2267"/>
        <v>CJ$14</v>
      </c>
      <c r="CK1995" s="205" t="str">
        <f t="shared" si="2267"/>
        <v>CK$14</v>
      </c>
      <c r="CL1995" s="205" t="str">
        <f t="shared" ref="CL1995" si="2268">CL1980</f>
        <v>CL$14</v>
      </c>
    </row>
    <row r="1996" spans="2:90" x14ac:dyDescent="0.4">
      <c r="B1996" s="184" t="str">
        <f>B1981</f>
        <v>Secondary volume driver</v>
      </c>
      <c r="C1996" s="88"/>
      <c r="D1996" s="88" t="s">
        <v>969</v>
      </c>
      <c r="E1996" s="88" t="s">
        <v>906</v>
      </c>
      <c r="F1996" s="88"/>
      <c r="G1996" s="88" t="s">
        <v>330</v>
      </c>
      <c r="H1996" s="88"/>
      <c r="I1996" s="206"/>
      <c r="J1996" s="206"/>
      <c r="K1996" s="207"/>
      <c r="L1996" s="207"/>
      <c r="M1996" s="207"/>
      <c r="N1996" s="207"/>
      <c r="O1996" s="207"/>
      <c r="P1996" s="207"/>
      <c r="R1996" s="207"/>
      <c r="S1996" s="4" t="str">
        <f t="shared" ref="S1996" si="2269">ADDRESS(ROW(S1985),COLUMN(S1985),2)</f>
        <v>S$1985</v>
      </c>
      <c r="T1996" s="4" t="str">
        <f t="shared" ref="T1996:CD1996" si="2270">ADDRESS(ROW(T1985),COLUMN(T1985),2)</f>
        <v>T$1985</v>
      </c>
      <c r="U1996" s="4" t="str">
        <f t="shared" si="2270"/>
        <v>U$1985</v>
      </c>
      <c r="V1996" s="4" t="str">
        <f t="shared" si="2270"/>
        <v>V$1985</v>
      </c>
      <c r="W1996" s="4" t="str">
        <f t="shared" si="2270"/>
        <v>W$1985</v>
      </c>
      <c r="X1996" s="4" t="str">
        <f t="shared" si="2270"/>
        <v>X$1985</v>
      </c>
      <c r="Y1996" s="4" t="str">
        <f t="shared" si="2270"/>
        <v>Y$1985</v>
      </c>
      <c r="Z1996" s="4" t="str">
        <f t="shared" si="2270"/>
        <v>Z$1985</v>
      </c>
      <c r="AA1996" s="4" t="str">
        <f t="shared" si="2270"/>
        <v>AA$1985</v>
      </c>
      <c r="AB1996" s="4" t="str">
        <f t="shared" si="2270"/>
        <v>AB$1985</v>
      </c>
      <c r="AC1996" s="4" t="str">
        <f t="shared" si="2270"/>
        <v>AC$1985</v>
      </c>
      <c r="AD1996" s="4" t="str">
        <f t="shared" si="2270"/>
        <v>AD$1985</v>
      </c>
      <c r="AE1996" s="4" t="str">
        <f t="shared" si="2270"/>
        <v>AE$1985</v>
      </c>
      <c r="AF1996" s="4" t="str">
        <f t="shared" si="2270"/>
        <v>AF$1985</v>
      </c>
      <c r="AG1996" s="4" t="str">
        <f t="shared" si="2270"/>
        <v>AG$1985</v>
      </c>
      <c r="AH1996" s="4" t="str">
        <f t="shared" si="2270"/>
        <v>AH$1985</v>
      </c>
      <c r="AI1996" s="4" t="str">
        <f t="shared" si="2270"/>
        <v>AI$1985</v>
      </c>
      <c r="AJ1996" s="4" t="str">
        <f t="shared" si="2270"/>
        <v>AJ$1985</v>
      </c>
      <c r="AK1996" s="4" t="str">
        <f t="shared" si="2270"/>
        <v>AK$1985</v>
      </c>
      <c r="AL1996" s="4" t="str">
        <f t="shared" si="2270"/>
        <v>AL$1985</v>
      </c>
      <c r="AM1996" s="4" t="str">
        <f t="shared" si="2270"/>
        <v>AM$1985</v>
      </c>
      <c r="AN1996" s="4" t="str">
        <f t="shared" si="2270"/>
        <v>AN$1985</v>
      </c>
      <c r="AO1996" s="4" t="str">
        <f t="shared" si="2270"/>
        <v>AO$1985</v>
      </c>
      <c r="AP1996" s="4" t="str">
        <f t="shared" si="2270"/>
        <v>AP$1985</v>
      </c>
      <c r="AQ1996" s="4" t="str">
        <f t="shared" si="2270"/>
        <v>AQ$1985</v>
      </c>
      <c r="AR1996" s="4" t="str">
        <f t="shared" si="2270"/>
        <v>AR$1985</v>
      </c>
      <c r="AS1996" s="4" t="str">
        <f t="shared" si="2270"/>
        <v>AS$1985</v>
      </c>
      <c r="AT1996" s="4" t="str">
        <f t="shared" si="2270"/>
        <v>AT$1985</v>
      </c>
      <c r="AU1996" s="4" t="str">
        <f t="shared" si="2270"/>
        <v>AU$1985</v>
      </c>
      <c r="AV1996" s="4" t="str">
        <f t="shared" si="2270"/>
        <v>AV$1985</v>
      </c>
      <c r="AW1996" s="4" t="str">
        <f t="shared" si="2270"/>
        <v>AW$1985</v>
      </c>
      <c r="AX1996" s="4" t="str">
        <f t="shared" si="2270"/>
        <v>AX$1985</v>
      </c>
      <c r="AY1996" s="4" t="str">
        <f t="shared" si="2270"/>
        <v>AY$1985</v>
      </c>
      <c r="AZ1996" s="4" t="str">
        <f t="shared" si="2270"/>
        <v>AZ$1985</v>
      </c>
      <c r="BA1996" s="4" t="str">
        <f t="shared" si="2270"/>
        <v>BA$1985</v>
      </c>
      <c r="BB1996" s="4" t="str">
        <f t="shared" si="2270"/>
        <v>BB$1985</v>
      </c>
      <c r="BC1996" s="4" t="str">
        <f t="shared" si="2270"/>
        <v>BC$1985</v>
      </c>
      <c r="BD1996" s="4" t="str">
        <f t="shared" si="2270"/>
        <v>BD$1985</v>
      </c>
      <c r="BE1996" s="4" t="str">
        <f t="shared" si="2270"/>
        <v>BE$1985</v>
      </c>
      <c r="BF1996" s="4" t="str">
        <f t="shared" si="2270"/>
        <v>BF$1985</v>
      </c>
      <c r="BG1996" s="4" t="str">
        <f t="shared" si="2270"/>
        <v>BG$1985</v>
      </c>
      <c r="BH1996" s="4" t="str">
        <f t="shared" si="2270"/>
        <v>BH$1985</v>
      </c>
      <c r="BI1996" s="4" t="str">
        <f t="shared" si="2270"/>
        <v>BI$1985</v>
      </c>
      <c r="BJ1996" s="4" t="str">
        <f t="shared" si="2270"/>
        <v>BJ$1985</v>
      </c>
      <c r="BK1996" s="4" t="str">
        <f t="shared" si="2270"/>
        <v>BK$1985</v>
      </c>
      <c r="BL1996" s="4" t="str">
        <f t="shared" si="2270"/>
        <v>BL$1985</v>
      </c>
      <c r="BM1996" s="4" t="str">
        <f t="shared" si="2270"/>
        <v>BM$1985</v>
      </c>
      <c r="BN1996" s="4" t="str">
        <f t="shared" si="2270"/>
        <v>BN$1985</v>
      </c>
      <c r="BO1996" s="4" t="str">
        <f t="shared" si="2270"/>
        <v>BO$1985</v>
      </c>
      <c r="BP1996" s="4" t="str">
        <f t="shared" si="2270"/>
        <v>BP$1985</v>
      </c>
      <c r="BQ1996" s="4" t="str">
        <f t="shared" si="2270"/>
        <v>BQ$1985</v>
      </c>
      <c r="BR1996" s="4" t="str">
        <f t="shared" si="2270"/>
        <v>BR$1985</v>
      </c>
      <c r="BS1996" s="4" t="str">
        <f t="shared" si="2270"/>
        <v>BS$1985</v>
      </c>
      <c r="BT1996" s="4" t="str">
        <f t="shared" si="2270"/>
        <v>BT$1985</v>
      </c>
      <c r="BU1996" s="4" t="str">
        <f t="shared" si="2270"/>
        <v>BU$1985</v>
      </c>
      <c r="BV1996" s="4" t="str">
        <f t="shared" si="2270"/>
        <v>BV$1985</v>
      </c>
      <c r="BW1996" s="4" t="str">
        <f t="shared" si="2270"/>
        <v>BW$1985</v>
      </c>
      <c r="BX1996" s="4" t="str">
        <f t="shared" si="2270"/>
        <v>BX$1985</v>
      </c>
      <c r="BY1996" s="4" t="str">
        <f t="shared" si="2270"/>
        <v>BY$1985</v>
      </c>
      <c r="BZ1996" s="4" t="str">
        <f t="shared" si="2270"/>
        <v>BZ$1985</v>
      </c>
      <c r="CA1996" s="4" t="str">
        <f t="shared" si="2270"/>
        <v>CA$1985</v>
      </c>
      <c r="CB1996" s="4" t="str">
        <f t="shared" si="2270"/>
        <v>CB$1985</v>
      </c>
      <c r="CC1996" s="4" t="str">
        <f t="shared" si="2270"/>
        <v>CC$1985</v>
      </c>
      <c r="CD1996" s="4" t="str">
        <f t="shared" si="2270"/>
        <v>CD$1985</v>
      </c>
      <c r="CE1996" s="4" t="str">
        <f t="shared" ref="CE1996:CK1996" si="2271">ADDRESS(ROW(CE1985),COLUMN(CE1985),2)</f>
        <v>CE$1985</v>
      </c>
      <c r="CF1996" s="4" t="str">
        <f t="shared" si="2271"/>
        <v>CF$1985</v>
      </c>
      <c r="CG1996" s="4" t="str">
        <f t="shared" si="2271"/>
        <v>CG$1985</v>
      </c>
      <c r="CH1996" s="4" t="str">
        <f t="shared" si="2271"/>
        <v>CH$1985</v>
      </c>
      <c r="CI1996" s="4" t="str">
        <f t="shared" si="2271"/>
        <v>CI$1985</v>
      </c>
      <c r="CJ1996" s="4" t="str">
        <f t="shared" si="2271"/>
        <v>CJ$1985</v>
      </c>
      <c r="CK1996" s="4" t="str">
        <f t="shared" si="2271"/>
        <v>CK$1985</v>
      </c>
      <c r="CL1996" s="4" t="str">
        <f t="shared" ref="CL1996" si="2272">ADDRESS(ROW(CL1985),COLUMN(CL1985),2)</f>
        <v>CL$1985</v>
      </c>
    </row>
    <row r="1997" spans="2:90" x14ac:dyDescent="0.4">
      <c r="E1997" t="s">
        <v>906</v>
      </c>
      <c r="K1997" s="53"/>
      <c r="L1997" s="53"/>
      <c r="M1997" s="53"/>
      <c r="N1997" s="53"/>
      <c r="O1997" s="53"/>
      <c r="P1997" s="53"/>
      <c r="R1997" s="24"/>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row>
    <row r="1998" spans="2:90" x14ac:dyDescent="0.4">
      <c r="E1998" t="s">
        <v>906</v>
      </c>
      <c r="K1998" s="53"/>
      <c r="L1998" s="53"/>
      <c r="M1998" s="53"/>
      <c r="N1998" s="53"/>
      <c r="O1998" s="53"/>
      <c r="P1998" s="53"/>
      <c r="R1998" s="24"/>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row>
    <row r="1999" spans="2:90" x14ac:dyDescent="0.4">
      <c r="E1999" t="s">
        <v>906</v>
      </c>
      <c r="K1999" s="53"/>
      <c r="L1999" s="53"/>
      <c r="M1999" s="53"/>
      <c r="N1999" s="53"/>
      <c r="O1999" s="53"/>
      <c r="P1999" s="53"/>
      <c r="R1999" s="24"/>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row>
    <row r="2000" spans="2:90" x14ac:dyDescent="0.4">
      <c r="E2000" t="s">
        <v>906</v>
      </c>
      <c r="K2000" s="53"/>
      <c r="L2000" s="53"/>
      <c r="M2000" s="53"/>
      <c r="N2000" s="53"/>
      <c r="O2000" s="53"/>
      <c r="P2000" s="53"/>
      <c r="R2000" s="24"/>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row>
    <row r="2001" spans="5:90" x14ac:dyDescent="0.4">
      <c r="E2001" t="s">
        <v>906</v>
      </c>
      <c r="K2001" s="53"/>
      <c r="L2001" s="53"/>
      <c r="M2001" s="53"/>
      <c r="N2001" s="53"/>
      <c r="O2001" s="53"/>
      <c r="P2001" s="53"/>
      <c r="R2001" s="24"/>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row>
    <row r="2002" spans="5:90" x14ac:dyDescent="0.4">
      <c r="E2002" t="s">
        <v>906</v>
      </c>
      <c r="K2002" s="53"/>
      <c r="L2002" s="53"/>
      <c r="M2002" s="53"/>
      <c r="N2002" s="53"/>
      <c r="O2002" s="53"/>
      <c r="P2002" s="53"/>
      <c r="R2002" s="24"/>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row>
    <row r="2003" spans="5:90" x14ac:dyDescent="0.4">
      <c r="E2003" t="s">
        <v>906</v>
      </c>
      <c r="K2003" s="53"/>
      <c r="L2003" s="53"/>
      <c r="M2003" s="53"/>
      <c r="N2003" s="53"/>
      <c r="O2003" s="53"/>
      <c r="P2003" s="53"/>
      <c r="R2003" s="24"/>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row>
    <row r="2004" spans="5:90" x14ac:dyDescent="0.4">
      <c r="E2004" t="s">
        <v>906</v>
      </c>
      <c r="K2004" s="53"/>
      <c r="L2004" s="53"/>
      <c r="M2004" s="53"/>
      <c r="N2004" s="53"/>
      <c r="O2004" s="53"/>
      <c r="P2004" s="53"/>
      <c r="R2004" s="2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row>
    <row r="2005" spans="5:90" x14ac:dyDescent="0.4">
      <c r="E2005" t="s">
        <v>906</v>
      </c>
      <c r="K2005" s="53"/>
      <c r="L2005" s="53"/>
      <c r="M2005" s="53"/>
      <c r="N2005" s="53"/>
      <c r="O2005" s="53"/>
      <c r="P2005" s="53"/>
      <c r="R2005" s="24"/>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row>
    <row r="2006" spans="5:90" x14ac:dyDescent="0.4">
      <c r="E2006" t="s">
        <v>906</v>
      </c>
      <c r="K2006" s="53"/>
      <c r="L2006" s="53"/>
      <c r="M2006" s="53"/>
      <c r="N2006" s="53"/>
      <c r="O2006" s="53"/>
      <c r="P2006" s="53"/>
      <c r="R2006" s="24"/>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row>
    <row r="2007" spans="5:90" x14ac:dyDescent="0.4">
      <c r="E2007" t="s">
        <v>906</v>
      </c>
      <c r="K2007" s="53"/>
      <c r="L2007" s="53"/>
      <c r="M2007" s="53"/>
      <c r="N2007" s="53"/>
      <c r="O2007" s="53"/>
      <c r="P2007" s="53"/>
      <c r="R2007" s="24"/>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row>
    <row r="2008" spans="5:90" x14ac:dyDescent="0.4">
      <c r="E2008" t="s">
        <v>906</v>
      </c>
      <c r="K2008" s="53"/>
      <c r="L2008" s="53"/>
      <c r="M2008" s="53"/>
      <c r="N2008" s="53"/>
      <c r="O2008" s="53"/>
      <c r="P2008" s="53"/>
      <c r="R2008" s="24"/>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row>
    <row r="2009" spans="5:90" x14ac:dyDescent="0.4">
      <c r="E2009" t="s">
        <v>906</v>
      </c>
      <c r="K2009" s="53"/>
      <c r="L2009" s="53"/>
      <c r="M2009" s="53"/>
      <c r="N2009" s="53"/>
      <c r="O2009" s="53"/>
      <c r="P2009" s="53"/>
      <c r="R2009" s="24"/>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row>
    <row r="2010" spans="5:90" x14ac:dyDescent="0.4">
      <c r="E2010" t="s">
        <v>906</v>
      </c>
      <c r="K2010" s="53"/>
      <c r="L2010" s="53"/>
      <c r="M2010" s="53"/>
      <c r="N2010" s="53"/>
      <c r="O2010" s="53"/>
      <c r="P2010" s="53"/>
      <c r="R2010" s="24"/>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row>
    <row r="2011" spans="5:90" x14ac:dyDescent="0.4">
      <c r="E2011" t="s">
        <v>906</v>
      </c>
      <c r="K2011" s="53"/>
      <c r="L2011" s="53"/>
      <c r="M2011" s="53"/>
      <c r="N2011" s="53"/>
      <c r="O2011" s="53"/>
      <c r="P2011" s="53"/>
      <c r="R2011" s="24"/>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row>
    <row r="2012" spans="5:90" x14ac:dyDescent="0.4">
      <c r="E2012" t="s">
        <v>906</v>
      </c>
      <c r="K2012" s="53"/>
      <c r="L2012" s="53"/>
      <c r="M2012" s="53"/>
      <c r="N2012" s="53"/>
      <c r="O2012" s="53"/>
      <c r="P2012" s="53"/>
      <c r="R2012" s="24"/>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row>
    <row r="2013" spans="5:90" x14ac:dyDescent="0.4">
      <c r="E2013" t="s">
        <v>906</v>
      </c>
      <c r="K2013" s="53"/>
      <c r="L2013" s="53"/>
      <c r="M2013" s="53"/>
      <c r="N2013" s="53"/>
      <c r="O2013" s="53"/>
      <c r="P2013" s="53"/>
      <c r="R2013" s="24"/>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row>
    <row r="2014" spans="5:90" x14ac:dyDescent="0.4">
      <c r="E2014" t="s">
        <v>906</v>
      </c>
      <c r="K2014" s="53"/>
      <c r="L2014" s="53"/>
      <c r="M2014" s="53"/>
      <c r="N2014" s="53"/>
      <c r="O2014" s="53"/>
      <c r="P2014" s="53"/>
      <c r="R2014" s="2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row>
    <row r="2015" spans="5:90" x14ac:dyDescent="0.4">
      <c r="E2015" t="s">
        <v>906</v>
      </c>
      <c r="K2015" s="53"/>
      <c r="L2015" s="53"/>
      <c r="M2015" s="53"/>
      <c r="N2015" s="53"/>
      <c r="O2015" s="53"/>
      <c r="P2015" s="53"/>
      <c r="R2015" s="24"/>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row>
    <row r="2016" spans="5:90" x14ac:dyDescent="0.4">
      <c r="E2016" t="s">
        <v>906</v>
      </c>
      <c r="K2016" s="53"/>
      <c r="L2016" s="53"/>
      <c r="M2016" s="53"/>
      <c r="N2016" s="53"/>
      <c r="O2016" s="53"/>
      <c r="P2016" s="53"/>
      <c r="R2016" s="24"/>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row>
    <row r="2017" spans="5:90" x14ac:dyDescent="0.4">
      <c r="E2017" t="s">
        <v>906</v>
      </c>
      <c r="K2017" s="53"/>
      <c r="L2017" s="53"/>
      <c r="M2017" s="53"/>
      <c r="N2017" s="53"/>
      <c r="O2017" s="53"/>
      <c r="P2017" s="53"/>
      <c r="R2017" s="24"/>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row>
    <row r="2018" spans="5:90" x14ac:dyDescent="0.4">
      <c r="E2018" t="s">
        <v>906</v>
      </c>
      <c r="K2018" s="53"/>
      <c r="L2018" s="53"/>
      <c r="M2018" s="53"/>
      <c r="N2018" s="53"/>
      <c r="O2018" s="53"/>
      <c r="P2018" s="53"/>
      <c r="R2018" s="24"/>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row>
    <row r="2019" spans="5:90" x14ac:dyDescent="0.4">
      <c r="E2019" t="s">
        <v>906</v>
      </c>
      <c r="K2019" s="53"/>
      <c r="L2019" s="53"/>
      <c r="M2019" s="53"/>
      <c r="N2019" s="53"/>
      <c r="O2019" s="53"/>
      <c r="P2019" s="53"/>
      <c r="R2019" s="24"/>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row>
    <row r="2020" spans="5:90" x14ac:dyDescent="0.4">
      <c r="E2020" t="s">
        <v>906</v>
      </c>
      <c r="K2020" s="53"/>
      <c r="L2020" s="53"/>
      <c r="M2020" s="53"/>
      <c r="N2020" s="53"/>
      <c r="O2020" s="53"/>
      <c r="P2020" s="53"/>
      <c r="R2020" s="24"/>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row>
    <row r="2021" spans="5:90" x14ac:dyDescent="0.4">
      <c r="E2021" t="s">
        <v>906</v>
      </c>
      <c r="K2021" s="53"/>
      <c r="L2021" s="53"/>
      <c r="M2021" s="53"/>
      <c r="N2021" s="53"/>
      <c r="O2021" s="53"/>
      <c r="P2021" s="53"/>
      <c r="R2021" s="24"/>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row>
    <row r="2022" spans="5:90" x14ac:dyDescent="0.4">
      <c r="E2022" t="s">
        <v>906</v>
      </c>
      <c r="K2022" s="53"/>
      <c r="L2022" s="53"/>
      <c r="M2022" s="53"/>
      <c r="N2022" s="53"/>
      <c r="O2022" s="53"/>
      <c r="P2022" s="53"/>
      <c r="R2022" s="24"/>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row>
    <row r="2023" spans="5:90" x14ac:dyDescent="0.4">
      <c r="E2023" t="s">
        <v>906</v>
      </c>
      <c r="K2023" s="53"/>
      <c r="L2023" s="53"/>
      <c r="M2023" s="53"/>
      <c r="N2023" s="53"/>
      <c r="O2023" s="53"/>
      <c r="P2023" s="53"/>
      <c r="R2023" s="24"/>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row>
    <row r="2024" spans="5:90" x14ac:dyDescent="0.4">
      <c r="E2024" t="s">
        <v>906</v>
      </c>
      <c r="K2024" s="53"/>
      <c r="L2024" s="53"/>
      <c r="M2024" s="53"/>
      <c r="N2024" s="53"/>
      <c r="O2024" s="53"/>
      <c r="P2024" s="53"/>
      <c r="R2024" s="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row>
    <row r="2025" spans="5:90" x14ac:dyDescent="0.4">
      <c r="E2025" t="s">
        <v>906</v>
      </c>
      <c r="K2025" s="53"/>
      <c r="L2025" s="53"/>
      <c r="M2025" s="53"/>
      <c r="N2025" s="53"/>
      <c r="O2025" s="53"/>
      <c r="P2025" s="53"/>
      <c r="R2025" s="24"/>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row>
    <row r="2026" spans="5:90" x14ac:dyDescent="0.4">
      <c r="E2026" t="s">
        <v>906</v>
      </c>
      <c r="K2026" s="53"/>
      <c r="L2026" s="53"/>
      <c r="M2026" s="53"/>
      <c r="N2026" s="53"/>
      <c r="O2026" s="53"/>
      <c r="P2026" s="53"/>
      <c r="R2026" s="24"/>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row>
    <row r="2027" spans="5:90" x14ac:dyDescent="0.4">
      <c r="E2027" t="s">
        <v>906</v>
      </c>
      <c r="K2027" s="53"/>
      <c r="L2027" s="53"/>
      <c r="M2027" s="53"/>
      <c r="N2027" s="53"/>
      <c r="O2027" s="53"/>
      <c r="P2027" s="53"/>
      <c r="R2027" s="24"/>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row>
    <row r="2028" spans="5:90" x14ac:dyDescent="0.4">
      <c r="E2028" t="s">
        <v>906</v>
      </c>
      <c r="K2028" s="53"/>
      <c r="L2028" s="53"/>
      <c r="M2028" s="53"/>
      <c r="N2028" s="53"/>
      <c r="O2028" s="53"/>
      <c r="P2028" s="53"/>
      <c r="R2028" s="24"/>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row>
    <row r="2029" spans="5:90" x14ac:dyDescent="0.4">
      <c r="E2029" t="s">
        <v>906</v>
      </c>
      <c r="K2029" s="53"/>
      <c r="L2029" s="53"/>
      <c r="M2029" s="53"/>
      <c r="N2029" s="53"/>
      <c r="O2029" s="53"/>
      <c r="P2029" s="53"/>
      <c r="R2029" s="24"/>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row>
    <row r="2030" spans="5:90" x14ac:dyDescent="0.4">
      <c r="E2030" t="s">
        <v>906</v>
      </c>
      <c r="K2030" s="53"/>
      <c r="L2030" s="53"/>
      <c r="M2030" s="53"/>
      <c r="N2030" s="53"/>
      <c r="O2030" s="53"/>
      <c r="P2030" s="53"/>
      <c r="R2030" s="24"/>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row>
    <row r="2031" spans="5:90" x14ac:dyDescent="0.4">
      <c r="E2031" t="s">
        <v>906</v>
      </c>
      <c r="K2031" s="53"/>
      <c r="L2031" s="53"/>
      <c r="M2031" s="53"/>
      <c r="N2031" s="53"/>
      <c r="O2031" s="53"/>
      <c r="P2031" s="53"/>
      <c r="R2031" s="24"/>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row>
    <row r="2032" spans="5:90" x14ac:dyDescent="0.4">
      <c r="E2032" t="s">
        <v>906</v>
      </c>
      <c r="K2032" s="53"/>
      <c r="L2032" s="53"/>
      <c r="M2032" s="53"/>
      <c r="N2032" s="53"/>
      <c r="O2032" s="53"/>
      <c r="P2032" s="53"/>
      <c r="R2032" s="24"/>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row>
    <row r="2033" spans="2:90" x14ac:dyDescent="0.4">
      <c r="E2033" t="s">
        <v>906</v>
      </c>
      <c r="K2033" s="53"/>
      <c r="L2033" s="53"/>
      <c r="M2033" s="53"/>
      <c r="N2033" s="53"/>
      <c r="O2033" s="53"/>
      <c r="P2033" s="53"/>
      <c r="R2033" s="24"/>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row>
    <row r="2034" spans="2:90" x14ac:dyDescent="0.4">
      <c r="E2034" t="s">
        <v>906</v>
      </c>
      <c r="K2034" s="53"/>
      <c r="L2034" s="53"/>
      <c r="M2034" s="53"/>
      <c r="N2034" s="53"/>
      <c r="O2034" s="53"/>
      <c r="P2034" s="53"/>
      <c r="R2034" s="2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row>
    <row r="2035" spans="2:90" x14ac:dyDescent="0.4">
      <c r="E2035" t="s">
        <v>906</v>
      </c>
      <c r="K2035" s="53"/>
      <c r="L2035" s="53"/>
      <c r="M2035" s="53"/>
      <c r="N2035" s="53"/>
      <c r="O2035" s="53"/>
      <c r="P2035" s="53"/>
      <c r="R2035" s="24"/>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row>
    <row r="2036" spans="2:90" x14ac:dyDescent="0.4">
      <c r="E2036" t="s">
        <v>906</v>
      </c>
      <c r="K2036" s="53"/>
      <c r="L2036" s="53"/>
      <c r="M2036" s="53"/>
      <c r="N2036" s="53"/>
      <c r="O2036" s="53"/>
      <c r="P2036" s="53"/>
      <c r="R2036" s="24"/>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row>
    <row r="2037" spans="2:90" x14ac:dyDescent="0.4">
      <c r="E2037" t="s">
        <v>906</v>
      </c>
      <c r="K2037" s="53"/>
      <c r="L2037" s="53"/>
      <c r="M2037" s="53"/>
      <c r="N2037" s="53"/>
      <c r="O2037" s="53"/>
      <c r="P2037" s="53"/>
      <c r="R2037" s="24"/>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row>
    <row r="2038" spans="2:90" x14ac:dyDescent="0.4">
      <c r="E2038" t="s">
        <v>906</v>
      </c>
      <c r="K2038" s="53"/>
      <c r="L2038" s="53"/>
      <c r="M2038" s="53"/>
      <c r="N2038" s="53"/>
      <c r="O2038" s="53"/>
      <c r="P2038" s="53"/>
      <c r="R2038" s="24"/>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row>
    <row r="2039" spans="2:90" x14ac:dyDescent="0.4">
      <c r="E2039" t="s">
        <v>906</v>
      </c>
      <c r="K2039" s="53"/>
      <c r="L2039" s="53"/>
      <c r="M2039" s="53"/>
      <c r="N2039" s="53"/>
      <c r="O2039" s="53"/>
      <c r="P2039" s="53"/>
      <c r="R2039" s="24"/>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row>
    <row r="2040" spans="2:90" x14ac:dyDescent="0.4">
      <c r="E2040" t="s">
        <v>906</v>
      </c>
      <c r="K2040" s="53"/>
      <c r="L2040" s="53"/>
      <c r="M2040" s="53"/>
      <c r="N2040" s="53"/>
      <c r="O2040" s="53"/>
      <c r="P2040" s="53"/>
      <c r="R2040" s="24"/>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row>
    <row r="2041" spans="2:90" x14ac:dyDescent="0.4">
      <c r="E2041" t="s">
        <v>906</v>
      </c>
      <c r="K2041" s="53"/>
      <c r="L2041" s="53"/>
      <c r="M2041" s="53"/>
      <c r="N2041" s="53"/>
      <c r="O2041" s="53"/>
      <c r="P2041" s="53"/>
      <c r="R2041" s="24"/>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row>
    <row r="2042" spans="2:90" x14ac:dyDescent="0.4">
      <c r="E2042" t="s">
        <v>906</v>
      </c>
      <c r="K2042" s="53"/>
      <c r="L2042" s="53"/>
      <c r="M2042" s="53"/>
      <c r="N2042" s="53"/>
      <c r="O2042" s="53"/>
      <c r="P2042" s="53"/>
      <c r="R2042" s="24"/>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row>
    <row r="2043" spans="2:90" x14ac:dyDescent="0.4">
      <c r="B2043" s="168" t="s">
        <v>487</v>
      </c>
      <c r="E2043" t="s">
        <v>906</v>
      </c>
      <c r="K2043" s="53"/>
      <c r="L2043" s="53"/>
      <c r="M2043" s="53"/>
      <c r="N2043" s="53"/>
      <c r="O2043" s="53"/>
      <c r="P2043" s="53"/>
      <c r="R2043" s="24"/>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row>
    <row r="2044" spans="2:90" x14ac:dyDescent="0.4">
      <c r="B2044" s="168" t="s">
        <v>489</v>
      </c>
      <c r="E2044" t="s">
        <v>906</v>
      </c>
      <c r="K2044" s="53"/>
      <c r="L2044" s="53"/>
      <c r="M2044" s="53"/>
      <c r="N2044" s="53"/>
      <c r="O2044" s="53"/>
      <c r="P2044" s="53"/>
      <c r="R2044" s="2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row>
    <row r="2045" spans="2:90" x14ac:dyDescent="0.4">
      <c r="B2045" s="168" t="s">
        <v>459</v>
      </c>
      <c r="C2045" s="167"/>
      <c r="D2045" s="167"/>
      <c r="E2045" s="167" t="s">
        <v>906</v>
      </c>
      <c r="F2045" s="167"/>
      <c r="G2045" s="167"/>
      <c r="H2045" s="167"/>
      <c r="I2045" s="169"/>
      <c r="J2045" s="169"/>
      <c r="K2045" s="190"/>
      <c r="L2045" s="190"/>
      <c r="M2045" s="190"/>
      <c r="N2045" s="190"/>
      <c r="O2045" s="190"/>
      <c r="P2045" s="190"/>
      <c r="R2045" s="191"/>
      <c r="S2045" s="192" t="str">
        <f t="shared" ref="S2045:AX2045" si="2273">S$16</f>
        <v>S$12</v>
      </c>
      <c r="T2045" s="192" t="str">
        <f t="shared" si="2273"/>
        <v>T$12</v>
      </c>
      <c r="U2045" s="192" t="str">
        <f t="shared" si="2273"/>
        <v>U$12</v>
      </c>
      <c r="V2045" s="192" t="str">
        <f t="shared" si="2273"/>
        <v>V$12</v>
      </c>
      <c r="W2045" s="192" t="str">
        <f t="shared" si="2273"/>
        <v>W$12</v>
      </c>
      <c r="X2045" s="192" t="str">
        <f t="shared" si="2273"/>
        <v>X$12</v>
      </c>
      <c r="Y2045" s="192" t="str">
        <f t="shared" si="2273"/>
        <v>Y$12</v>
      </c>
      <c r="Z2045" s="192" t="str">
        <f t="shared" si="2273"/>
        <v>Z$12</v>
      </c>
      <c r="AA2045" s="192" t="str">
        <f t="shared" si="2273"/>
        <v>AA$12</v>
      </c>
      <c r="AB2045" s="192" t="str">
        <f t="shared" si="2273"/>
        <v>AB$12</v>
      </c>
      <c r="AC2045" s="192" t="str">
        <f t="shared" si="2273"/>
        <v>AC$12</v>
      </c>
      <c r="AD2045" s="192" t="str">
        <f t="shared" si="2273"/>
        <v>AD$12</v>
      </c>
      <c r="AE2045" s="192" t="str">
        <f t="shared" si="2273"/>
        <v>AE$12</v>
      </c>
      <c r="AF2045" s="192" t="str">
        <f t="shared" si="2273"/>
        <v>AF$12</v>
      </c>
      <c r="AG2045" s="192" t="str">
        <f t="shared" si="2273"/>
        <v>AG$12</v>
      </c>
      <c r="AH2045" s="192" t="str">
        <f t="shared" si="2273"/>
        <v>AH$12</v>
      </c>
      <c r="AI2045" s="192" t="str">
        <f t="shared" si="2273"/>
        <v>AI$12</v>
      </c>
      <c r="AJ2045" s="192" t="str">
        <f t="shared" si="2273"/>
        <v>AJ$12</v>
      </c>
      <c r="AK2045" s="192" t="str">
        <f t="shared" si="2273"/>
        <v>AK$12</v>
      </c>
      <c r="AL2045" s="192" t="str">
        <f t="shared" si="2273"/>
        <v>AL$12</v>
      </c>
      <c r="AM2045" s="192" t="str">
        <f t="shared" si="2273"/>
        <v>AM$12</v>
      </c>
      <c r="AN2045" s="192" t="str">
        <f t="shared" si="2273"/>
        <v>AN$12</v>
      </c>
      <c r="AO2045" s="192" t="str">
        <f t="shared" si="2273"/>
        <v>AO$12</v>
      </c>
      <c r="AP2045" s="192" t="str">
        <f t="shared" si="2273"/>
        <v>AP$12</v>
      </c>
      <c r="AQ2045" s="192" t="str">
        <f t="shared" si="2273"/>
        <v>AQ$12</v>
      </c>
      <c r="AR2045" s="192" t="str">
        <f t="shared" si="2273"/>
        <v>AR$12</v>
      </c>
      <c r="AS2045" s="192" t="str">
        <f t="shared" si="2273"/>
        <v>AS$12</v>
      </c>
      <c r="AT2045" s="192" t="str">
        <f t="shared" si="2273"/>
        <v>AT$12</v>
      </c>
      <c r="AU2045" s="192" t="str">
        <f t="shared" si="2273"/>
        <v>AU$12</v>
      </c>
      <c r="AV2045" s="192" t="str">
        <f t="shared" si="2273"/>
        <v>AV$12</v>
      </c>
      <c r="AW2045" s="192" t="str">
        <f t="shared" si="2273"/>
        <v>AW$12</v>
      </c>
      <c r="AX2045" s="192" t="str">
        <f t="shared" si="2273"/>
        <v>AX$12</v>
      </c>
      <c r="AY2045" s="192" t="str">
        <f t="shared" ref="AY2045:CD2045" si="2274">AY$16</f>
        <v>AY$12</v>
      </c>
      <c r="AZ2045" s="192" t="str">
        <f t="shared" si="2274"/>
        <v>AZ$12</v>
      </c>
      <c r="BA2045" s="192" t="str">
        <f t="shared" si="2274"/>
        <v>BA$12</v>
      </c>
      <c r="BB2045" s="192" t="str">
        <f t="shared" si="2274"/>
        <v>BB$12</v>
      </c>
      <c r="BC2045" s="192" t="str">
        <f t="shared" si="2274"/>
        <v>BC$12</v>
      </c>
      <c r="BD2045" s="192" t="str">
        <f t="shared" si="2274"/>
        <v>BD$12</v>
      </c>
      <c r="BE2045" s="192" t="str">
        <f t="shared" si="2274"/>
        <v>BE$12</v>
      </c>
      <c r="BF2045" s="192" t="str">
        <f t="shared" si="2274"/>
        <v>BF$12</v>
      </c>
      <c r="BG2045" s="192" t="str">
        <f t="shared" si="2274"/>
        <v>BG$12</v>
      </c>
      <c r="BH2045" s="192" t="str">
        <f t="shared" si="2274"/>
        <v>BH$12</v>
      </c>
      <c r="BI2045" s="192" t="str">
        <f t="shared" si="2274"/>
        <v>BI$12</v>
      </c>
      <c r="BJ2045" s="192" t="str">
        <f t="shared" si="2274"/>
        <v>BJ$12</v>
      </c>
      <c r="BK2045" s="192" t="str">
        <f t="shared" si="2274"/>
        <v>BK$12</v>
      </c>
      <c r="BL2045" s="192" t="str">
        <f t="shared" si="2274"/>
        <v>BL$12</v>
      </c>
      <c r="BM2045" s="192" t="str">
        <f t="shared" si="2274"/>
        <v>BM$12</v>
      </c>
      <c r="BN2045" s="192" t="str">
        <f t="shared" si="2274"/>
        <v>BN$12</v>
      </c>
      <c r="BO2045" s="192" t="str">
        <f t="shared" si="2274"/>
        <v>BO$12</v>
      </c>
      <c r="BP2045" s="192" t="str">
        <f t="shared" si="2274"/>
        <v>BP$12</v>
      </c>
      <c r="BQ2045" s="192" t="str">
        <f t="shared" si="2274"/>
        <v>BQ$12</v>
      </c>
      <c r="BR2045" s="192" t="str">
        <f t="shared" si="2274"/>
        <v>BR$12</v>
      </c>
      <c r="BS2045" s="192" t="str">
        <f t="shared" si="2274"/>
        <v>BS$12</v>
      </c>
      <c r="BT2045" s="192" t="str">
        <f t="shared" si="2274"/>
        <v>BT$12</v>
      </c>
      <c r="BU2045" s="192" t="str">
        <f t="shared" si="2274"/>
        <v>BU$12</v>
      </c>
      <c r="BV2045" s="192" t="str">
        <f t="shared" si="2274"/>
        <v>BV$12</v>
      </c>
      <c r="BW2045" s="192" t="str">
        <f t="shared" si="2274"/>
        <v>BW$12</v>
      </c>
      <c r="BX2045" s="192" t="str">
        <f t="shared" si="2274"/>
        <v>BX$12</v>
      </c>
      <c r="BY2045" s="192" t="str">
        <f t="shared" si="2274"/>
        <v>BY$12</v>
      </c>
      <c r="BZ2045" s="192" t="str">
        <f t="shared" si="2274"/>
        <v>BZ$12</v>
      </c>
      <c r="CA2045" s="192" t="str">
        <f t="shared" si="2274"/>
        <v>CA$12</v>
      </c>
      <c r="CB2045" s="192" t="str">
        <f t="shared" si="2274"/>
        <v>CB$12</v>
      </c>
      <c r="CC2045" s="192" t="str">
        <f t="shared" si="2274"/>
        <v>CC$12</v>
      </c>
      <c r="CD2045" s="192" t="str">
        <f t="shared" si="2274"/>
        <v>CD$12</v>
      </c>
      <c r="CE2045" s="192" t="str">
        <f t="shared" ref="CE2045:CL2045" si="2275">CE$16</f>
        <v>CE$12</v>
      </c>
      <c r="CF2045" s="192" t="str">
        <f t="shared" si="2275"/>
        <v>CF$12</v>
      </c>
      <c r="CG2045" s="192" t="str">
        <f t="shared" si="2275"/>
        <v>CG$12</v>
      </c>
      <c r="CH2045" s="192" t="str">
        <f t="shared" si="2275"/>
        <v>CH$12</v>
      </c>
      <c r="CI2045" s="192" t="str">
        <f t="shared" si="2275"/>
        <v>CI$12</v>
      </c>
      <c r="CJ2045" s="192" t="str">
        <f t="shared" si="2275"/>
        <v>CJ$12</v>
      </c>
      <c r="CK2045" s="192" t="str">
        <f t="shared" si="2275"/>
        <v>CK$12</v>
      </c>
      <c r="CL2045" s="192" t="str">
        <f t="shared" si="2275"/>
        <v>CL$12</v>
      </c>
    </row>
    <row r="2046" spans="2:90" x14ac:dyDescent="0.4">
      <c r="B2046" s="168" t="s">
        <v>460</v>
      </c>
      <c r="C2046" s="193"/>
      <c r="D2046" s="193"/>
      <c r="E2046" s="193" t="s">
        <v>906</v>
      </c>
      <c r="F2046" s="193"/>
      <c r="G2046" s="193"/>
      <c r="H2046" s="193"/>
      <c r="I2046" s="194"/>
      <c r="J2046" s="194"/>
      <c r="K2046" s="195"/>
      <c r="L2046" s="195"/>
      <c r="M2046" s="195"/>
      <c r="N2046" s="195"/>
      <c r="O2046" s="195"/>
      <c r="P2046" s="195"/>
      <c r="R2046" s="195"/>
      <c r="S2046" s="192" t="str">
        <f t="shared" ref="S2046:AX2046" si="2276">S$17</f>
        <v>S$13</v>
      </c>
      <c r="T2046" s="192" t="str">
        <f t="shared" si="2276"/>
        <v>T$13</v>
      </c>
      <c r="U2046" s="192" t="str">
        <f t="shared" si="2276"/>
        <v>U$13</v>
      </c>
      <c r="V2046" s="192" t="str">
        <f t="shared" si="2276"/>
        <v>V$13</v>
      </c>
      <c r="W2046" s="192" t="str">
        <f t="shared" si="2276"/>
        <v>W$13</v>
      </c>
      <c r="X2046" s="192" t="str">
        <f t="shared" si="2276"/>
        <v>X$13</v>
      </c>
      <c r="Y2046" s="192" t="str">
        <f t="shared" si="2276"/>
        <v>Y$13</v>
      </c>
      <c r="Z2046" s="192" t="str">
        <f t="shared" si="2276"/>
        <v>Z$13</v>
      </c>
      <c r="AA2046" s="192" t="str">
        <f t="shared" si="2276"/>
        <v>AA$13</v>
      </c>
      <c r="AB2046" s="192" t="str">
        <f t="shared" si="2276"/>
        <v>AB$13</v>
      </c>
      <c r="AC2046" s="192" t="str">
        <f t="shared" si="2276"/>
        <v>AC$13</v>
      </c>
      <c r="AD2046" s="192" t="str">
        <f t="shared" si="2276"/>
        <v>AD$13</v>
      </c>
      <c r="AE2046" s="192" t="str">
        <f t="shared" si="2276"/>
        <v>AE$13</v>
      </c>
      <c r="AF2046" s="192" t="str">
        <f t="shared" si="2276"/>
        <v>AF$13</v>
      </c>
      <c r="AG2046" s="192" t="str">
        <f t="shared" si="2276"/>
        <v>AG$13</v>
      </c>
      <c r="AH2046" s="192" t="str">
        <f t="shared" si="2276"/>
        <v>AH$13</v>
      </c>
      <c r="AI2046" s="192" t="str">
        <f t="shared" si="2276"/>
        <v>AI$13</v>
      </c>
      <c r="AJ2046" s="192" t="str">
        <f t="shared" si="2276"/>
        <v>AJ$13</v>
      </c>
      <c r="AK2046" s="192" t="str">
        <f t="shared" si="2276"/>
        <v>AK$13</v>
      </c>
      <c r="AL2046" s="192" t="str">
        <f t="shared" si="2276"/>
        <v>AL$13</v>
      </c>
      <c r="AM2046" s="192" t="str">
        <f t="shared" si="2276"/>
        <v>AM$13</v>
      </c>
      <c r="AN2046" s="192" t="str">
        <f t="shared" si="2276"/>
        <v>AN$13</v>
      </c>
      <c r="AO2046" s="192" t="str">
        <f t="shared" si="2276"/>
        <v>AO$13</v>
      </c>
      <c r="AP2046" s="192" t="str">
        <f t="shared" si="2276"/>
        <v>AP$13</v>
      </c>
      <c r="AQ2046" s="192" t="str">
        <f t="shared" si="2276"/>
        <v>AQ$13</v>
      </c>
      <c r="AR2046" s="192" t="str">
        <f t="shared" si="2276"/>
        <v>AR$13</v>
      </c>
      <c r="AS2046" s="192" t="str">
        <f t="shared" si="2276"/>
        <v>AS$13</v>
      </c>
      <c r="AT2046" s="192" t="str">
        <f t="shared" si="2276"/>
        <v>AT$13</v>
      </c>
      <c r="AU2046" s="192" t="str">
        <f t="shared" si="2276"/>
        <v>AU$13</v>
      </c>
      <c r="AV2046" s="192" t="str">
        <f t="shared" si="2276"/>
        <v>AV$13</v>
      </c>
      <c r="AW2046" s="192" t="str">
        <f t="shared" si="2276"/>
        <v>AW$13</v>
      </c>
      <c r="AX2046" s="192" t="str">
        <f t="shared" si="2276"/>
        <v>AX$13</v>
      </c>
      <c r="AY2046" s="192" t="str">
        <f t="shared" ref="AY2046:CD2046" si="2277">AY$17</f>
        <v>AY$13</v>
      </c>
      <c r="AZ2046" s="192" t="str">
        <f t="shared" si="2277"/>
        <v>AZ$13</v>
      </c>
      <c r="BA2046" s="192" t="str">
        <f t="shared" si="2277"/>
        <v>BA$13</v>
      </c>
      <c r="BB2046" s="192" t="str">
        <f t="shared" si="2277"/>
        <v>BB$13</v>
      </c>
      <c r="BC2046" s="192" t="str">
        <f t="shared" si="2277"/>
        <v>BC$13</v>
      </c>
      <c r="BD2046" s="192" t="str">
        <f t="shared" si="2277"/>
        <v>BD$13</v>
      </c>
      <c r="BE2046" s="192" t="str">
        <f t="shared" si="2277"/>
        <v>BE$13</v>
      </c>
      <c r="BF2046" s="192" t="str">
        <f t="shared" si="2277"/>
        <v>BF$13</v>
      </c>
      <c r="BG2046" s="192" t="str">
        <f t="shared" si="2277"/>
        <v>BG$13</v>
      </c>
      <c r="BH2046" s="192" t="str">
        <f t="shared" si="2277"/>
        <v>BH$13</v>
      </c>
      <c r="BI2046" s="192" t="str">
        <f t="shared" si="2277"/>
        <v>BI$13</v>
      </c>
      <c r="BJ2046" s="192" t="str">
        <f t="shared" si="2277"/>
        <v>BJ$13</v>
      </c>
      <c r="BK2046" s="192" t="str">
        <f t="shared" si="2277"/>
        <v>BK$13</v>
      </c>
      <c r="BL2046" s="192" t="str">
        <f t="shared" si="2277"/>
        <v>BL$13</v>
      </c>
      <c r="BM2046" s="192" t="str">
        <f t="shared" si="2277"/>
        <v>BM$13</v>
      </c>
      <c r="BN2046" s="192" t="str">
        <f t="shared" si="2277"/>
        <v>BN$13</v>
      </c>
      <c r="BO2046" s="192" t="str">
        <f t="shared" si="2277"/>
        <v>BO$13</v>
      </c>
      <c r="BP2046" s="192" t="str">
        <f t="shared" si="2277"/>
        <v>BP$13</v>
      </c>
      <c r="BQ2046" s="192" t="str">
        <f t="shared" si="2277"/>
        <v>BQ$13</v>
      </c>
      <c r="BR2046" s="192" t="str">
        <f t="shared" si="2277"/>
        <v>BR$13</v>
      </c>
      <c r="BS2046" s="192" t="str">
        <f t="shared" si="2277"/>
        <v>BS$13</v>
      </c>
      <c r="BT2046" s="192" t="str">
        <f t="shared" si="2277"/>
        <v>BT$13</v>
      </c>
      <c r="BU2046" s="192" t="str">
        <f t="shared" si="2277"/>
        <v>BU$13</v>
      </c>
      <c r="BV2046" s="192" t="str">
        <f t="shared" si="2277"/>
        <v>BV$13</v>
      </c>
      <c r="BW2046" s="192" t="str">
        <f t="shared" si="2277"/>
        <v>BW$13</v>
      </c>
      <c r="BX2046" s="192" t="str">
        <f t="shared" si="2277"/>
        <v>BX$13</v>
      </c>
      <c r="BY2046" s="192" t="str">
        <f t="shared" si="2277"/>
        <v>BY$13</v>
      </c>
      <c r="BZ2046" s="192" t="str">
        <f t="shared" si="2277"/>
        <v>BZ$13</v>
      </c>
      <c r="CA2046" s="192" t="str">
        <f t="shared" si="2277"/>
        <v>CA$13</v>
      </c>
      <c r="CB2046" s="192" t="str">
        <f t="shared" si="2277"/>
        <v>CB$13</v>
      </c>
      <c r="CC2046" s="192" t="str">
        <f t="shared" si="2277"/>
        <v>CC$13</v>
      </c>
      <c r="CD2046" s="192" t="str">
        <f t="shared" si="2277"/>
        <v>CD$13</v>
      </c>
      <c r="CE2046" s="192" t="str">
        <f t="shared" ref="CE2046:CL2046" si="2278">CE$17</f>
        <v>CE$13</v>
      </c>
      <c r="CF2046" s="192" t="str">
        <f t="shared" si="2278"/>
        <v>CF$13</v>
      </c>
      <c r="CG2046" s="192" t="str">
        <f t="shared" si="2278"/>
        <v>CG$13</v>
      </c>
      <c r="CH2046" s="192" t="str">
        <f t="shared" si="2278"/>
        <v>CH$13</v>
      </c>
      <c r="CI2046" s="192" t="str">
        <f t="shared" si="2278"/>
        <v>CI$13</v>
      </c>
      <c r="CJ2046" s="192" t="str">
        <f t="shared" si="2278"/>
        <v>CJ$13</v>
      </c>
      <c r="CK2046" s="192" t="str">
        <f t="shared" si="2278"/>
        <v>CK$13</v>
      </c>
      <c r="CL2046" s="192" t="str">
        <f t="shared" si="2278"/>
        <v>CL$13</v>
      </c>
    </row>
    <row r="2047" spans="2:90" x14ac:dyDescent="0.4">
      <c r="B2047" s="168" t="s">
        <v>488</v>
      </c>
      <c r="C2047" s="193"/>
      <c r="D2047" s="193"/>
      <c r="E2047" s="193" t="s">
        <v>906</v>
      </c>
      <c r="F2047" s="193"/>
      <c r="G2047" s="193"/>
      <c r="H2047" s="193"/>
      <c r="I2047" s="194"/>
      <c r="J2047" s="194"/>
      <c r="K2047" s="195"/>
      <c r="L2047" s="195"/>
      <c r="M2047" s="195"/>
      <c r="N2047" s="195"/>
      <c r="O2047" s="195"/>
      <c r="P2047" s="195"/>
      <c r="R2047" s="195"/>
      <c r="S2047" s="183"/>
      <c r="T2047" s="183"/>
      <c r="U2047" s="183"/>
      <c r="V2047" s="183"/>
      <c r="W2047" s="183"/>
      <c r="X2047" s="183"/>
      <c r="Y2047" s="183"/>
      <c r="Z2047" s="183"/>
      <c r="AA2047" s="183"/>
      <c r="AB2047" s="183"/>
      <c r="AC2047" s="183"/>
      <c r="AD2047" s="183"/>
      <c r="AE2047" s="183"/>
      <c r="AF2047" s="183"/>
      <c r="AG2047" s="183"/>
      <c r="AH2047" s="183"/>
      <c r="AI2047" s="183"/>
      <c r="AJ2047" s="183"/>
      <c r="AK2047" s="183"/>
      <c r="AL2047" s="183"/>
      <c r="AM2047" s="183"/>
      <c r="AN2047" s="183"/>
      <c r="AO2047" s="183"/>
      <c r="AP2047" s="183"/>
      <c r="AQ2047" s="183"/>
      <c r="AR2047" s="183"/>
      <c r="AS2047" s="183"/>
      <c r="AT2047" s="183"/>
      <c r="AU2047" s="183"/>
      <c r="AV2047" s="183"/>
      <c r="AW2047" s="183"/>
      <c r="AX2047" s="183"/>
      <c r="AY2047" s="183"/>
      <c r="AZ2047" s="183"/>
      <c r="BA2047" s="183"/>
      <c r="BB2047" s="183"/>
      <c r="BC2047" s="183"/>
      <c r="BD2047" s="183"/>
      <c r="BE2047" s="183"/>
      <c r="BF2047" s="183"/>
      <c r="BG2047" s="183"/>
      <c r="BH2047" s="183"/>
      <c r="BI2047" s="183"/>
      <c r="BJ2047" s="183"/>
      <c r="BK2047" s="183"/>
      <c r="BL2047" s="183"/>
      <c r="BM2047" s="183"/>
      <c r="BN2047" s="183"/>
      <c r="BO2047" s="183"/>
      <c r="BP2047" s="183"/>
      <c r="BQ2047" s="183"/>
      <c r="BR2047" s="183"/>
      <c r="BS2047" s="183"/>
      <c r="BT2047" s="183"/>
      <c r="BU2047" s="183"/>
      <c r="BV2047" s="183"/>
      <c r="BW2047" s="183"/>
      <c r="BX2047" s="183"/>
      <c r="BY2047" s="183"/>
      <c r="BZ2047" s="183"/>
      <c r="CA2047" s="183"/>
      <c r="CB2047" s="183"/>
      <c r="CC2047" s="183"/>
      <c r="CD2047" s="183"/>
      <c r="CE2047" s="183"/>
      <c r="CF2047" s="183"/>
      <c r="CG2047" s="183"/>
      <c r="CH2047" s="183"/>
      <c r="CI2047" s="183"/>
      <c r="CJ2047" s="183"/>
      <c r="CK2047" s="183"/>
      <c r="CL2047" s="183"/>
    </row>
    <row r="2048" spans="2:90" x14ac:dyDescent="0.4">
      <c r="B2048" s="168" t="s">
        <v>501</v>
      </c>
      <c r="C2048" s="193"/>
      <c r="D2048" s="193"/>
      <c r="E2048" s="193" t="s">
        <v>906</v>
      </c>
      <c r="F2048" s="193"/>
      <c r="G2048" s="193"/>
      <c r="H2048" s="193"/>
      <c r="I2048" s="194"/>
      <c r="J2048" s="194"/>
      <c r="K2048" s="195"/>
      <c r="L2048" s="195"/>
      <c r="M2048" s="195"/>
      <c r="N2048" s="195"/>
      <c r="O2048" s="195"/>
      <c r="P2048" s="195"/>
      <c r="R2048" s="195"/>
      <c r="S2048" s="183"/>
      <c r="T2048" s="183"/>
      <c r="U2048" s="183"/>
      <c r="V2048" s="183"/>
      <c r="W2048" s="183"/>
      <c r="X2048" s="183"/>
      <c r="Y2048" s="183"/>
      <c r="Z2048" s="183"/>
      <c r="AA2048" s="183"/>
      <c r="AB2048" s="183"/>
      <c r="AC2048" s="183"/>
      <c r="AD2048" s="183"/>
      <c r="AE2048" s="183"/>
      <c r="AF2048" s="183"/>
      <c r="AG2048" s="183"/>
      <c r="AH2048" s="183"/>
      <c r="AI2048" s="183"/>
      <c r="AJ2048" s="183"/>
      <c r="AK2048" s="183"/>
      <c r="AL2048" s="183"/>
      <c r="AM2048" s="183"/>
      <c r="AN2048" s="183"/>
      <c r="AO2048" s="183"/>
      <c r="AP2048" s="183"/>
      <c r="AQ2048" s="183"/>
      <c r="AR2048" s="183"/>
      <c r="AS2048" s="183"/>
      <c r="AT2048" s="183"/>
      <c r="AU2048" s="183"/>
      <c r="AV2048" s="183"/>
      <c r="AW2048" s="183"/>
      <c r="AX2048" s="183"/>
      <c r="AY2048" s="183"/>
      <c r="AZ2048" s="183"/>
      <c r="BA2048" s="183"/>
      <c r="BB2048" s="183"/>
      <c r="BC2048" s="183"/>
      <c r="BD2048" s="183"/>
      <c r="BE2048" s="183"/>
      <c r="BF2048" s="183"/>
      <c r="BG2048" s="183"/>
      <c r="BH2048" s="183"/>
      <c r="BI2048" s="183"/>
      <c r="BJ2048" s="183"/>
      <c r="BK2048" s="183"/>
      <c r="BL2048" s="183"/>
      <c r="BM2048" s="183"/>
      <c r="BN2048" s="183"/>
      <c r="BO2048" s="183"/>
      <c r="BP2048" s="183"/>
      <c r="BQ2048" s="183"/>
      <c r="BR2048" s="183"/>
      <c r="BS2048" s="183"/>
      <c r="BT2048" s="183"/>
      <c r="BU2048" s="183"/>
      <c r="BV2048" s="183"/>
      <c r="BW2048" s="183"/>
      <c r="BX2048" s="183"/>
      <c r="BY2048" s="183"/>
      <c r="BZ2048" s="183"/>
      <c r="CA2048" s="183"/>
      <c r="CB2048" s="183"/>
      <c r="CC2048" s="183"/>
      <c r="CD2048" s="183"/>
      <c r="CE2048" s="183"/>
      <c r="CF2048" s="183"/>
      <c r="CG2048" s="183"/>
      <c r="CH2048" s="183"/>
      <c r="CI2048" s="183"/>
      <c r="CJ2048" s="183"/>
      <c r="CK2048" s="183"/>
      <c r="CL2048" s="183"/>
    </row>
    <row r="2049" spans="2:90" x14ac:dyDescent="0.4">
      <c r="B2049" s="168" t="s">
        <v>461</v>
      </c>
      <c r="C2049" s="193"/>
      <c r="D2049" s="193"/>
      <c r="E2049" s="193" t="s">
        <v>906</v>
      </c>
      <c r="F2049" s="193"/>
      <c r="G2049" s="193"/>
      <c r="H2049" s="193"/>
      <c r="I2049" s="194"/>
      <c r="J2049" s="194"/>
      <c r="K2049" s="195"/>
      <c r="L2049" s="195"/>
      <c r="M2049" s="195"/>
      <c r="N2049" s="195"/>
      <c r="O2049" s="195"/>
      <c r="P2049" s="195"/>
      <c r="R2049" s="195"/>
      <c r="S2049" s="183" t="str">
        <f t="shared" ref="S2049:AX2049" si="2279">S$18</f>
        <v>S$14</v>
      </c>
      <c r="T2049" s="183" t="str">
        <f t="shared" si="2279"/>
        <v>T$14</v>
      </c>
      <c r="U2049" s="183" t="str">
        <f t="shared" si="2279"/>
        <v>U$14</v>
      </c>
      <c r="V2049" s="183" t="str">
        <f t="shared" si="2279"/>
        <v>V$14</v>
      </c>
      <c r="W2049" s="183" t="str">
        <f t="shared" si="2279"/>
        <v>W$14</v>
      </c>
      <c r="X2049" s="183" t="str">
        <f t="shared" si="2279"/>
        <v>X$14</v>
      </c>
      <c r="Y2049" s="183" t="str">
        <f t="shared" si="2279"/>
        <v>Y$14</v>
      </c>
      <c r="Z2049" s="183" t="str">
        <f t="shared" si="2279"/>
        <v>Z$14</v>
      </c>
      <c r="AA2049" s="183" t="str">
        <f t="shared" si="2279"/>
        <v>AA$14</v>
      </c>
      <c r="AB2049" s="183" t="str">
        <f t="shared" si="2279"/>
        <v>AB$14</v>
      </c>
      <c r="AC2049" s="183" t="str">
        <f t="shared" si="2279"/>
        <v>AC$14</v>
      </c>
      <c r="AD2049" s="183" t="str">
        <f t="shared" si="2279"/>
        <v>AD$14</v>
      </c>
      <c r="AE2049" s="183" t="str">
        <f t="shared" si="2279"/>
        <v>AE$14</v>
      </c>
      <c r="AF2049" s="183" t="str">
        <f t="shared" si="2279"/>
        <v>AF$14</v>
      </c>
      <c r="AG2049" s="183" t="str">
        <f t="shared" si="2279"/>
        <v>AG$14</v>
      </c>
      <c r="AH2049" s="183" t="str">
        <f t="shared" si="2279"/>
        <v>AH$14</v>
      </c>
      <c r="AI2049" s="183" t="str">
        <f t="shared" si="2279"/>
        <v>AI$14</v>
      </c>
      <c r="AJ2049" s="183" t="str">
        <f t="shared" si="2279"/>
        <v>AJ$14</v>
      </c>
      <c r="AK2049" s="183" t="str">
        <f t="shared" si="2279"/>
        <v>AK$14</v>
      </c>
      <c r="AL2049" s="183" t="str">
        <f t="shared" si="2279"/>
        <v>AL$14</v>
      </c>
      <c r="AM2049" s="183" t="str">
        <f t="shared" si="2279"/>
        <v>AM$14</v>
      </c>
      <c r="AN2049" s="183" t="str">
        <f t="shared" si="2279"/>
        <v>AN$14</v>
      </c>
      <c r="AO2049" s="183" t="str">
        <f t="shared" si="2279"/>
        <v>AO$14</v>
      </c>
      <c r="AP2049" s="183" t="str">
        <f t="shared" si="2279"/>
        <v>AP$14</v>
      </c>
      <c r="AQ2049" s="183" t="str">
        <f t="shared" si="2279"/>
        <v>AQ$14</v>
      </c>
      <c r="AR2049" s="183" t="str">
        <f t="shared" si="2279"/>
        <v>AR$14</v>
      </c>
      <c r="AS2049" s="183" t="str">
        <f t="shared" si="2279"/>
        <v>AS$14</v>
      </c>
      <c r="AT2049" s="183" t="str">
        <f t="shared" si="2279"/>
        <v>AT$14</v>
      </c>
      <c r="AU2049" s="183" t="str">
        <f t="shared" si="2279"/>
        <v>AU$14</v>
      </c>
      <c r="AV2049" s="183" t="str">
        <f t="shared" si="2279"/>
        <v>AV$14</v>
      </c>
      <c r="AW2049" s="183" t="str">
        <f t="shared" si="2279"/>
        <v>AW$14</v>
      </c>
      <c r="AX2049" s="183" t="str">
        <f t="shared" si="2279"/>
        <v>AX$14</v>
      </c>
      <c r="AY2049" s="183" t="str">
        <f t="shared" ref="AY2049:CD2049" si="2280">AY$18</f>
        <v>AY$14</v>
      </c>
      <c r="AZ2049" s="183" t="str">
        <f t="shared" si="2280"/>
        <v>AZ$14</v>
      </c>
      <c r="BA2049" s="183" t="str">
        <f t="shared" si="2280"/>
        <v>BA$14</v>
      </c>
      <c r="BB2049" s="183" t="str">
        <f t="shared" si="2280"/>
        <v>BB$14</v>
      </c>
      <c r="BC2049" s="183" t="str">
        <f t="shared" si="2280"/>
        <v>BC$14</v>
      </c>
      <c r="BD2049" s="183" t="str">
        <f t="shared" si="2280"/>
        <v>BD$14</v>
      </c>
      <c r="BE2049" s="183" t="str">
        <f t="shared" si="2280"/>
        <v>BE$14</v>
      </c>
      <c r="BF2049" s="183" t="str">
        <f t="shared" si="2280"/>
        <v>BF$14</v>
      </c>
      <c r="BG2049" s="183" t="str">
        <f t="shared" si="2280"/>
        <v>BG$14</v>
      </c>
      <c r="BH2049" s="183" t="str">
        <f t="shared" si="2280"/>
        <v>BH$14</v>
      </c>
      <c r="BI2049" s="183" t="str">
        <f t="shared" si="2280"/>
        <v>BI$14</v>
      </c>
      <c r="BJ2049" s="183" t="str">
        <f t="shared" si="2280"/>
        <v>BJ$14</v>
      </c>
      <c r="BK2049" s="183" t="str">
        <f t="shared" si="2280"/>
        <v>BK$14</v>
      </c>
      <c r="BL2049" s="183" t="str">
        <f t="shared" si="2280"/>
        <v>BL$14</v>
      </c>
      <c r="BM2049" s="183" t="str">
        <f t="shared" si="2280"/>
        <v>BM$14</v>
      </c>
      <c r="BN2049" s="183" t="str">
        <f t="shared" si="2280"/>
        <v>BN$14</v>
      </c>
      <c r="BO2049" s="183" t="str">
        <f t="shared" si="2280"/>
        <v>BO$14</v>
      </c>
      <c r="BP2049" s="183" t="str">
        <f t="shared" si="2280"/>
        <v>BP$14</v>
      </c>
      <c r="BQ2049" s="183" t="str">
        <f t="shared" si="2280"/>
        <v>BQ$14</v>
      </c>
      <c r="BR2049" s="183" t="str">
        <f t="shared" si="2280"/>
        <v>BR$14</v>
      </c>
      <c r="BS2049" s="183" t="str">
        <f t="shared" si="2280"/>
        <v>BS$14</v>
      </c>
      <c r="BT2049" s="183" t="str">
        <f t="shared" si="2280"/>
        <v>BT$14</v>
      </c>
      <c r="BU2049" s="183" t="str">
        <f t="shared" si="2280"/>
        <v>BU$14</v>
      </c>
      <c r="BV2049" s="183" t="str">
        <f t="shared" si="2280"/>
        <v>BV$14</v>
      </c>
      <c r="BW2049" s="183" t="str">
        <f t="shared" si="2280"/>
        <v>BW$14</v>
      </c>
      <c r="BX2049" s="183" t="str">
        <f t="shared" si="2280"/>
        <v>BX$14</v>
      </c>
      <c r="BY2049" s="183" t="str">
        <f t="shared" si="2280"/>
        <v>BY$14</v>
      </c>
      <c r="BZ2049" s="183" t="str">
        <f t="shared" si="2280"/>
        <v>BZ$14</v>
      </c>
      <c r="CA2049" s="183" t="str">
        <f t="shared" si="2280"/>
        <v>CA$14</v>
      </c>
      <c r="CB2049" s="183" t="str">
        <f t="shared" si="2280"/>
        <v>CB$14</v>
      </c>
      <c r="CC2049" s="183" t="str">
        <f t="shared" si="2280"/>
        <v>CC$14</v>
      </c>
      <c r="CD2049" s="183" t="str">
        <f t="shared" si="2280"/>
        <v>CD$14</v>
      </c>
      <c r="CE2049" s="183" t="str">
        <f t="shared" ref="CE2049:CL2049" si="2281">CE$18</f>
        <v>CE$14</v>
      </c>
      <c r="CF2049" s="183" t="str">
        <f t="shared" si="2281"/>
        <v>CF$14</v>
      </c>
      <c r="CG2049" s="183" t="str">
        <f t="shared" si="2281"/>
        <v>CG$14</v>
      </c>
      <c r="CH2049" s="183" t="str">
        <f t="shared" si="2281"/>
        <v>CH$14</v>
      </c>
      <c r="CI2049" s="183" t="str">
        <f t="shared" si="2281"/>
        <v>CI$14</v>
      </c>
      <c r="CJ2049" s="183" t="str">
        <f t="shared" si="2281"/>
        <v>CJ$14</v>
      </c>
      <c r="CK2049" s="183" t="str">
        <f t="shared" si="2281"/>
        <v>CK$14</v>
      </c>
      <c r="CL2049" s="183" t="str">
        <f t="shared" si="2281"/>
        <v>CL$14</v>
      </c>
    </row>
    <row r="2050" spans="2:90" x14ac:dyDescent="0.4">
      <c r="B2050" s="168" t="s">
        <v>462</v>
      </c>
      <c r="C2050" s="193"/>
      <c r="D2050" s="193"/>
      <c r="E2050" s="193" t="s">
        <v>906</v>
      </c>
      <c r="F2050" s="193"/>
      <c r="G2050" s="193"/>
      <c r="H2050" s="193"/>
      <c r="I2050" s="194"/>
      <c r="J2050" s="194"/>
      <c r="K2050" s="195"/>
      <c r="L2050" s="195"/>
      <c r="M2050" s="195"/>
      <c r="N2050" s="195"/>
      <c r="O2050" s="195"/>
      <c r="P2050" s="195"/>
      <c r="R2050" s="195"/>
      <c r="S2050" s="183" t="str">
        <f t="shared" ref="S2050:AX2050" si="2282">S$19</f>
        <v>S$15</v>
      </c>
      <c r="T2050" s="183" t="str">
        <f t="shared" si="2282"/>
        <v>T$15</v>
      </c>
      <c r="U2050" s="183" t="str">
        <f t="shared" si="2282"/>
        <v>U$15</v>
      </c>
      <c r="V2050" s="183" t="str">
        <f t="shared" si="2282"/>
        <v>V$15</v>
      </c>
      <c r="W2050" s="183" t="str">
        <f t="shared" si="2282"/>
        <v>W$15</v>
      </c>
      <c r="X2050" s="183" t="str">
        <f t="shared" si="2282"/>
        <v>X$15</v>
      </c>
      <c r="Y2050" s="183" t="str">
        <f t="shared" si="2282"/>
        <v>Y$15</v>
      </c>
      <c r="Z2050" s="183" t="str">
        <f t="shared" si="2282"/>
        <v>Z$15</v>
      </c>
      <c r="AA2050" s="183" t="str">
        <f t="shared" si="2282"/>
        <v>AA$15</v>
      </c>
      <c r="AB2050" s="183" t="str">
        <f t="shared" si="2282"/>
        <v>AB$15</v>
      </c>
      <c r="AC2050" s="183" t="str">
        <f t="shared" si="2282"/>
        <v>AC$15</v>
      </c>
      <c r="AD2050" s="183" t="str">
        <f t="shared" si="2282"/>
        <v>AD$15</v>
      </c>
      <c r="AE2050" s="183" t="str">
        <f t="shared" si="2282"/>
        <v>AE$15</v>
      </c>
      <c r="AF2050" s="183" t="str">
        <f t="shared" si="2282"/>
        <v>AF$15</v>
      </c>
      <c r="AG2050" s="183" t="str">
        <f t="shared" si="2282"/>
        <v>AG$15</v>
      </c>
      <c r="AH2050" s="183" t="str">
        <f t="shared" si="2282"/>
        <v>AH$15</v>
      </c>
      <c r="AI2050" s="183" t="str">
        <f t="shared" si="2282"/>
        <v>AI$15</v>
      </c>
      <c r="AJ2050" s="183" t="str">
        <f t="shared" si="2282"/>
        <v>AJ$15</v>
      </c>
      <c r="AK2050" s="183" t="str">
        <f t="shared" si="2282"/>
        <v>AK$15</v>
      </c>
      <c r="AL2050" s="183" t="str">
        <f t="shared" si="2282"/>
        <v>AL$15</v>
      </c>
      <c r="AM2050" s="183" t="str">
        <f t="shared" si="2282"/>
        <v>AM$15</v>
      </c>
      <c r="AN2050" s="183" t="str">
        <f t="shared" si="2282"/>
        <v>AN$15</v>
      </c>
      <c r="AO2050" s="183" t="str">
        <f t="shared" si="2282"/>
        <v>AO$15</v>
      </c>
      <c r="AP2050" s="183" t="str">
        <f t="shared" si="2282"/>
        <v>AP$15</v>
      </c>
      <c r="AQ2050" s="183" t="str">
        <f t="shared" si="2282"/>
        <v>AQ$15</v>
      </c>
      <c r="AR2050" s="183" t="str">
        <f t="shared" si="2282"/>
        <v>AR$15</v>
      </c>
      <c r="AS2050" s="183" t="str">
        <f t="shared" si="2282"/>
        <v>AS$15</v>
      </c>
      <c r="AT2050" s="183" t="str">
        <f t="shared" si="2282"/>
        <v>AT$15</v>
      </c>
      <c r="AU2050" s="183" t="str">
        <f t="shared" si="2282"/>
        <v>AU$15</v>
      </c>
      <c r="AV2050" s="183" t="str">
        <f t="shared" si="2282"/>
        <v>AV$15</v>
      </c>
      <c r="AW2050" s="183" t="str">
        <f t="shared" si="2282"/>
        <v>AW$15</v>
      </c>
      <c r="AX2050" s="183" t="str">
        <f t="shared" si="2282"/>
        <v>AX$15</v>
      </c>
      <c r="AY2050" s="183" t="str">
        <f t="shared" ref="AY2050:CD2050" si="2283">AY$19</f>
        <v>AY$15</v>
      </c>
      <c r="AZ2050" s="183" t="str">
        <f t="shared" si="2283"/>
        <v>AZ$15</v>
      </c>
      <c r="BA2050" s="183" t="str">
        <f t="shared" si="2283"/>
        <v>BA$15</v>
      </c>
      <c r="BB2050" s="183" t="str">
        <f t="shared" si="2283"/>
        <v>BB$15</v>
      </c>
      <c r="BC2050" s="183" t="str">
        <f t="shared" si="2283"/>
        <v>BC$15</v>
      </c>
      <c r="BD2050" s="183" t="str">
        <f t="shared" si="2283"/>
        <v>BD$15</v>
      </c>
      <c r="BE2050" s="183" t="str">
        <f t="shared" si="2283"/>
        <v>BE$15</v>
      </c>
      <c r="BF2050" s="183" t="str">
        <f t="shared" si="2283"/>
        <v>BF$15</v>
      </c>
      <c r="BG2050" s="183" t="str">
        <f t="shared" si="2283"/>
        <v>BG$15</v>
      </c>
      <c r="BH2050" s="183" t="str">
        <f t="shared" si="2283"/>
        <v>BH$15</v>
      </c>
      <c r="BI2050" s="183" t="str">
        <f t="shared" si="2283"/>
        <v>BI$15</v>
      </c>
      <c r="BJ2050" s="183" t="str">
        <f t="shared" si="2283"/>
        <v>BJ$15</v>
      </c>
      <c r="BK2050" s="183" t="str">
        <f t="shared" si="2283"/>
        <v>BK$15</v>
      </c>
      <c r="BL2050" s="183" t="str">
        <f t="shared" si="2283"/>
        <v>BL$15</v>
      </c>
      <c r="BM2050" s="183" t="str">
        <f t="shared" si="2283"/>
        <v>BM$15</v>
      </c>
      <c r="BN2050" s="183" t="str">
        <f t="shared" si="2283"/>
        <v>BN$15</v>
      </c>
      <c r="BO2050" s="183" t="str">
        <f t="shared" si="2283"/>
        <v>BO$15</v>
      </c>
      <c r="BP2050" s="183" t="str">
        <f t="shared" si="2283"/>
        <v>BP$15</v>
      </c>
      <c r="BQ2050" s="183" t="str">
        <f t="shared" si="2283"/>
        <v>BQ$15</v>
      </c>
      <c r="BR2050" s="183" t="str">
        <f t="shared" si="2283"/>
        <v>BR$15</v>
      </c>
      <c r="BS2050" s="183" t="str">
        <f t="shared" si="2283"/>
        <v>BS$15</v>
      </c>
      <c r="BT2050" s="183" t="str">
        <f t="shared" si="2283"/>
        <v>BT$15</v>
      </c>
      <c r="BU2050" s="183" t="str">
        <f t="shared" si="2283"/>
        <v>BU$15</v>
      </c>
      <c r="BV2050" s="183" t="str">
        <f t="shared" si="2283"/>
        <v>BV$15</v>
      </c>
      <c r="BW2050" s="183" t="str">
        <f t="shared" si="2283"/>
        <v>BW$15</v>
      </c>
      <c r="BX2050" s="183" t="str">
        <f t="shared" si="2283"/>
        <v>BX$15</v>
      </c>
      <c r="BY2050" s="183" t="str">
        <f t="shared" si="2283"/>
        <v>BY$15</v>
      </c>
      <c r="BZ2050" s="183" t="str">
        <f t="shared" si="2283"/>
        <v>BZ$15</v>
      </c>
      <c r="CA2050" s="183" t="str">
        <f t="shared" si="2283"/>
        <v>CA$15</v>
      </c>
      <c r="CB2050" s="183" t="str">
        <f t="shared" si="2283"/>
        <v>CB$15</v>
      </c>
      <c r="CC2050" s="183" t="str">
        <f t="shared" si="2283"/>
        <v>CC$15</v>
      </c>
      <c r="CD2050" s="183" t="str">
        <f t="shared" si="2283"/>
        <v>CD$15</v>
      </c>
      <c r="CE2050" s="183" t="str">
        <f t="shared" ref="CE2050:CL2050" si="2284">CE$19</f>
        <v>CE$15</v>
      </c>
      <c r="CF2050" s="183" t="str">
        <f t="shared" si="2284"/>
        <v>CF$15</v>
      </c>
      <c r="CG2050" s="183" t="str">
        <f t="shared" si="2284"/>
        <v>CG$15</v>
      </c>
      <c r="CH2050" s="183" t="str">
        <f t="shared" si="2284"/>
        <v>CH$15</v>
      </c>
      <c r="CI2050" s="183" t="str">
        <f t="shared" si="2284"/>
        <v>CI$15</v>
      </c>
      <c r="CJ2050" s="183" t="str">
        <f t="shared" si="2284"/>
        <v>CJ$15</v>
      </c>
      <c r="CK2050" s="183" t="str">
        <f t="shared" si="2284"/>
        <v>CK$15</v>
      </c>
      <c r="CL2050" s="183" t="str">
        <f t="shared" si="2284"/>
        <v>CL$15</v>
      </c>
    </row>
    <row r="2051" spans="2:90" x14ac:dyDescent="0.4">
      <c r="B2051" s="66" t="s">
        <v>194</v>
      </c>
      <c r="C2051" s="22"/>
      <c r="D2051" s="22" t="s">
        <v>158</v>
      </c>
      <c r="E2051" s="22" t="s">
        <v>158</v>
      </c>
      <c r="F2051" s="22" t="s">
        <v>429</v>
      </c>
      <c r="G2051" s="22" t="s">
        <v>81</v>
      </c>
      <c r="H2051" s="22"/>
      <c r="I2051" s="279"/>
      <c r="J2051" s="279"/>
      <c r="K2051" s="22"/>
      <c r="L2051" s="22"/>
      <c r="M2051" s="22"/>
      <c r="N2051" s="22"/>
      <c r="O2051" s="22"/>
      <c r="P2051" s="22"/>
      <c r="R2051" s="66"/>
      <c r="S2051" s="280"/>
      <c r="T2051" s="280"/>
      <c r="U2051" s="280"/>
      <c r="V2051" s="280"/>
      <c r="W2051" s="280"/>
      <c r="X2051" s="280"/>
      <c r="Y2051" s="280"/>
      <c r="Z2051" s="280"/>
      <c r="AA2051" s="280"/>
      <c r="AB2051" s="280"/>
      <c r="AC2051" s="280"/>
      <c r="AD2051" s="280"/>
      <c r="AE2051" s="280"/>
      <c r="AF2051" s="280"/>
      <c r="AG2051" s="280"/>
      <c r="AH2051" s="280"/>
      <c r="AI2051" s="280"/>
      <c r="AJ2051" s="280"/>
      <c r="AK2051" s="280"/>
      <c r="AL2051" s="280"/>
      <c r="AM2051" s="280"/>
      <c r="AN2051" s="280"/>
      <c r="AO2051" s="280"/>
      <c r="AP2051" s="280"/>
      <c r="AQ2051" s="280"/>
      <c r="AR2051" s="280"/>
      <c r="AS2051" s="280"/>
      <c r="AT2051" s="280"/>
      <c r="AU2051" s="280"/>
      <c r="AV2051" s="280"/>
      <c r="AW2051" s="280"/>
      <c r="AX2051" s="280"/>
      <c r="AY2051" s="280"/>
      <c r="AZ2051" s="280"/>
      <c r="BA2051" s="280"/>
      <c r="BB2051" s="280"/>
      <c r="BC2051" s="280"/>
      <c r="BD2051" s="280"/>
      <c r="BE2051" s="280"/>
      <c r="BF2051" s="280"/>
      <c r="BG2051" s="280"/>
      <c r="BH2051" s="280"/>
      <c r="BI2051" s="280"/>
      <c r="BJ2051" s="280"/>
      <c r="BK2051" s="280"/>
      <c r="BL2051" s="280"/>
      <c r="BM2051" s="280"/>
      <c r="BN2051" s="280"/>
      <c r="BO2051" s="280"/>
      <c r="BP2051" s="280"/>
      <c r="BQ2051" s="280"/>
      <c r="BR2051" s="280"/>
      <c r="BS2051" s="280"/>
      <c r="BT2051" s="280"/>
      <c r="BU2051" s="280"/>
      <c r="BV2051" s="280"/>
      <c r="BW2051" s="280"/>
      <c r="BX2051" s="280"/>
      <c r="BY2051" s="280"/>
      <c r="BZ2051" s="280"/>
      <c r="CA2051" s="280"/>
      <c r="CB2051" s="280"/>
      <c r="CC2051" s="280"/>
      <c r="CD2051" s="280"/>
      <c r="CE2051" s="280"/>
      <c r="CF2051" s="280"/>
      <c r="CG2051" s="280"/>
      <c r="CH2051" s="280"/>
      <c r="CI2051" s="280"/>
      <c r="CJ2051" s="280"/>
      <c r="CK2051" s="280"/>
      <c r="CL2051" s="280"/>
    </row>
    <row r="2052" spans="2:90" x14ac:dyDescent="0.4">
      <c r="B2052" s="93" t="str">
        <f>B2056&amp;":"</f>
        <v>Expense - Seller acquisition cost:</v>
      </c>
      <c r="D2052" t="s">
        <v>158</v>
      </c>
      <c r="E2052" t="s">
        <v>906</v>
      </c>
      <c r="G2052" t="str">
        <f>E2052</f>
        <v/>
      </c>
      <c r="I2052"/>
      <c r="J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row>
    <row r="2053" spans="2:90" x14ac:dyDescent="0.4">
      <c r="B2053" s="139" t="str">
        <f>"# of "&amp;B2059&amp;"s"&amp;"/seller/month"</f>
        <v># of primary units/seller/month</v>
      </c>
      <c r="C2053" s="12"/>
      <c r="D2053" s="12" t="s">
        <v>158</v>
      </c>
      <c r="E2053" s="12" t="s">
        <v>906</v>
      </c>
      <c r="F2053" s="12"/>
      <c r="G2053" s="12" t="str">
        <f>E2053</f>
        <v/>
      </c>
      <c r="H2053" s="12"/>
      <c r="I2053" s="60"/>
      <c r="J2053" s="60"/>
      <c r="K2053" s="14">
        <v>10</v>
      </c>
      <c r="L2053" s="14">
        <v>10</v>
      </c>
      <c r="M2053" s="14">
        <v>10</v>
      </c>
      <c r="N2053" s="14">
        <v>10</v>
      </c>
      <c r="O2053" s="14">
        <v>10</v>
      </c>
      <c r="P2053" s="14">
        <v>10</v>
      </c>
      <c r="R2053" s="15"/>
      <c r="S2053" s="76" cm="1">
        <f t="array" ref="S2053">INDEX($K:$P,ROW(),MATCH(S$3,$K$2:$P$2,0))</f>
        <v>10</v>
      </c>
      <c r="T2053" s="76" cm="1">
        <f t="array" ref="T2053">INDEX($K:$P,ROW(),MATCH(T$3,$K$2:$P$2,0))</f>
        <v>10</v>
      </c>
      <c r="U2053" s="76" cm="1">
        <f t="array" ref="U2053">INDEX($K:$P,ROW(),MATCH(U$3,$K$2:$P$2,0))</f>
        <v>10</v>
      </c>
      <c r="V2053" s="76" cm="1">
        <f t="array" ref="V2053">INDEX($K:$P,ROW(),MATCH(V$3,$K$2:$P$2,0))</f>
        <v>10</v>
      </c>
      <c r="W2053" s="76" cm="1">
        <f t="array" ref="W2053">INDEX($K:$P,ROW(),MATCH(W$3,$K$2:$P$2,0))</f>
        <v>10</v>
      </c>
      <c r="X2053" s="76" cm="1">
        <f t="array" ref="X2053">INDEX($K:$P,ROW(),MATCH(X$3,$K$2:$P$2,0))</f>
        <v>10</v>
      </c>
      <c r="Y2053" s="76" cm="1">
        <f t="array" ref="Y2053">INDEX($K:$P,ROW(),MATCH(Y$3,$K$2:$P$2,0))</f>
        <v>10</v>
      </c>
      <c r="Z2053" s="76" cm="1">
        <f t="array" ref="Z2053">INDEX($K:$P,ROW(),MATCH(Z$3,$K$2:$P$2,0))</f>
        <v>10</v>
      </c>
      <c r="AA2053" s="76" cm="1">
        <f t="array" ref="AA2053">INDEX($K:$P,ROW(),MATCH(AA$3,$K$2:$P$2,0))</f>
        <v>10</v>
      </c>
      <c r="AB2053" s="76" cm="1">
        <f t="array" ref="AB2053">INDEX($K:$P,ROW(),MATCH(AB$3,$K$2:$P$2,0))</f>
        <v>10</v>
      </c>
      <c r="AC2053" s="76" cm="1">
        <f t="array" ref="AC2053">INDEX($K:$P,ROW(),MATCH(AC$3,$K$2:$P$2,0))</f>
        <v>10</v>
      </c>
      <c r="AD2053" s="76" cm="1">
        <f t="array" ref="AD2053">INDEX($K:$P,ROW(),MATCH(AD$3,$K$2:$P$2,0))</f>
        <v>10</v>
      </c>
      <c r="AE2053" s="76" cm="1">
        <f t="array" ref="AE2053">INDEX($K:$P,ROW(),MATCH(AE$3,$K$2:$P$2,0))</f>
        <v>10</v>
      </c>
      <c r="AF2053" s="76" cm="1">
        <f t="array" ref="AF2053">INDEX($K:$P,ROW(),MATCH(AF$3,$K$2:$P$2,0))</f>
        <v>10</v>
      </c>
      <c r="AG2053" s="76" cm="1">
        <f t="array" ref="AG2053">INDEX($K:$P,ROW(),MATCH(AG$3,$K$2:$P$2,0))</f>
        <v>10</v>
      </c>
      <c r="AH2053" s="76" cm="1">
        <f t="array" ref="AH2053">INDEX($K:$P,ROW(),MATCH(AH$3,$K$2:$P$2,0))</f>
        <v>10</v>
      </c>
      <c r="AI2053" s="76" cm="1">
        <f t="array" ref="AI2053">INDEX($K:$P,ROW(),MATCH(AI$3,$K$2:$P$2,0))</f>
        <v>10</v>
      </c>
      <c r="AJ2053" s="76" cm="1">
        <f t="array" ref="AJ2053">INDEX($K:$P,ROW(),MATCH(AJ$3,$K$2:$P$2,0))</f>
        <v>10</v>
      </c>
      <c r="AK2053" s="76" cm="1">
        <f t="array" ref="AK2053">INDEX($K:$P,ROW(),MATCH(AK$3,$K$2:$P$2,0))</f>
        <v>10</v>
      </c>
      <c r="AL2053" s="76" cm="1">
        <f t="array" ref="AL2053">INDEX($K:$P,ROW(),MATCH(AL$3,$K$2:$P$2,0))</f>
        <v>10</v>
      </c>
      <c r="AM2053" s="76" cm="1">
        <f t="array" ref="AM2053">INDEX($K:$P,ROW(),MATCH(AM$3,$K$2:$P$2,0))</f>
        <v>10</v>
      </c>
      <c r="AN2053" s="76" cm="1">
        <f t="array" ref="AN2053">INDEX($K:$P,ROW(),MATCH(AN$3,$K$2:$P$2,0))</f>
        <v>10</v>
      </c>
      <c r="AO2053" s="76" cm="1">
        <f t="array" ref="AO2053">INDEX($K:$P,ROW(),MATCH(AO$3,$K$2:$P$2,0))</f>
        <v>10</v>
      </c>
      <c r="AP2053" s="76" cm="1">
        <f t="array" ref="AP2053">INDEX($K:$P,ROW(),MATCH(AP$3,$K$2:$P$2,0))</f>
        <v>10</v>
      </c>
      <c r="AQ2053" s="76" cm="1">
        <f t="array" ref="AQ2053">INDEX($K:$P,ROW(),MATCH(AQ$3,$K$2:$P$2,0))</f>
        <v>10</v>
      </c>
      <c r="AR2053" s="76" cm="1">
        <f t="array" ref="AR2053">INDEX($K:$P,ROW(),MATCH(AR$3,$K$2:$P$2,0))</f>
        <v>10</v>
      </c>
      <c r="AS2053" s="76" cm="1">
        <f t="array" ref="AS2053">INDEX($K:$P,ROW(),MATCH(AS$3,$K$2:$P$2,0))</f>
        <v>10</v>
      </c>
      <c r="AT2053" s="76" cm="1">
        <f t="array" ref="AT2053">INDEX($K:$P,ROW(),MATCH(AT$3,$K$2:$P$2,0))</f>
        <v>10</v>
      </c>
      <c r="AU2053" s="76" cm="1">
        <f t="array" ref="AU2053">INDEX($K:$P,ROW(),MATCH(AU$3,$K$2:$P$2,0))</f>
        <v>10</v>
      </c>
      <c r="AV2053" s="76" cm="1">
        <f t="array" ref="AV2053">INDEX($K:$P,ROW(),MATCH(AV$3,$K$2:$P$2,0))</f>
        <v>10</v>
      </c>
      <c r="AW2053" s="76" cm="1">
        <f t="array" ref="AW2053">INDEX($K:$P,ROW(),MATCH(AW$3,$K$2:$P$2,0))</f>
        <v>10</v>
      </c>
      <c r="AX2053" s="76" cm="1">
        <f t="array" ref="AX2053">INDEX($K:$P,ROW(),MATCH(AX$3,$K$2:$P$2,0))</f>
        <v>10</v>
      </c>
      <c r="AY2053" s="76" cm="1">
        <f t="array" ref="AY2053">INDEX($K:$P,ROW(),MATCH(AY$3,$K$2:$P$2,0))</f>
        <v>10</v>
      </c>
      <c r="AZ2053" s="76" cm="1">
        <f t="array" ref="AZ2053">INDEX($K:$P,ROW(),MATCH(AZ$3,$K$2:$P$2,0))</f>
        <v>10</v>
      </c>
      <c r="BA2053" s="76" cm="1">
        <f t="array" ref="BA2053">INDEX($K:$P,ROW(),MATCH(BA$3,$K$2:$P$2,0))</f>
        <v>10</v>
      </c>
      <c r="BB2053" s="76" cm="1">
        <f t="array" ref="BB2053">INDEX($K:$P,ROW(),MATCH(BB$3,$K$2:$P$2,0))</f>
        <v>10</v>
      </c>
      <c r="BC2053" s="76" cm="1">
        <f t="array" ref="BC2053">INDEX($K:$P,ROW(),MATCH(BC$3,$K$2:$P$2,0))</f>
        <v>10</v>
      </c>
      <c r="BD2053" s="76" cm="1">
        <f t="array" ref="BD2053">INDEX($K:$P,ROW(),MATCH(BD$3,$K$2:$P$2,0))</f>
        <v>10</v>
      </c>
      <c r="BE2053" s="76" cm="1">
        <f t="array" ref="BE2053">INDEX($K:$P,ROW(),MATCH(BE$3,$K$2:$P$2,0))</f>
        <v>10</v>
      </c>
      <c r="BF2053" s="76" cm="1">
        <f t="array" ref="BF2053">INDEX($K:$P,ROW(),MATCH(BF$3,$K$2:$P$2,0))</f>
        <v>10</v>
      </c>
      <c r="BG2053" s="76" cm="1">
        <f t="array" ref="BG2053">INDEX($K:$P,ROW(),MATCH(BG$3,$K$2:$P$2,0))</f>
        <v>10</v>
      </c>
      <c r="BH2053" s="76" cm="1">
        <f t="array" ref="BH2053">INDEX($K:$P,ROW(),MATCH(BH$3,$K$2:$P$2,0))</f>
        <v>10</v>
      </c>
      <c r="BI2053" s="76" cm="1">
        <f t="array" ref="BI2053">INDEX($K:$P,ROW(),MATCH(BI$3,$K$2:$P$2,0))</f>
        <v>10</v>
      </c>
      <c r="BJ2053" s="76" cm="1">
        <f t="array" ref="BJ2053">INDEX($K:$P,ROW(),MATCH(BJ$3,$K$2:$P$2,0))</f>
        <v>10</v>
      </c>
      <c r="BK2053" s="76" cm="1">
        <f t="array" ref="BK2053">INDEX($K:$P,ROW(),MATCH(BK$3,$K$2:$P$2,0))</f>
        <v>10</v>
      </c>
      <c r="BL2053" s="76" cm="1">
        <f t="array" ref="BL2053">INDEX($K:$P,ROW(),MATCH(BL$3,$K$2:$P$2,0))</f>
        <v>10</v>
      </c>
      <c r="BM2053" s="76" cm="1">
        <f t="array" ref="BM2053">INDEX($K:$P,ROW(),MATCH(BM$3,$K$2:$P$2,0))</f>
        <v>10</v>
      </c>
      <c r="BN2053" s="76" cm="1">
        <f t="array" ref="BN2053">INDEX($K:$P,ROW(),MATCH(BN$3,$K$2:$P$2,0))</f>
        <v>10</v>
      </c>
      <c r="BO2053" s="76" cm="1">
        <f t="array" ref="BO2053">INDEX($K:$P,ROW(),MATCH(BO$3,$K$2:$P$2,0))</f>
        <v>10</v>
      </c>
      <c r="BP2053" s="76" cm="1">
        <f t="array" ref="BP2053">INDEX($K:$P,ROW(),MATCH(BP$3,$K$2:$P$2,0))</f>
        <v>10</v>
      </c>
      <c r="BQ2053" s="76" cm="1">
        <f t="array" ref="BQ2053">INDEX($K:$P,ROW(),MATCH(BQ$3,$K$2:$P$2,0))</f>
        <v>10</v>
      </c>
      <c r="BR2053" s="76" cm="1">
        <f t="array" ref="BR2053">INDEX($K:$P,ROW(),MATCH(BR$3,$K$2:$P$2,0))</f>
        <v>10</v>
      </c>
      <c r="BS2053" s="76" cm="1">
        <f t="array" ref="BS2053">INDEX($K:$P,ROW(),MATCH(BS$3,$K$2:$P$2,0))</f>
        <v>10</v>
      </c>
      <c r="BT2053" s="76" cm="1">
        <f t="array" ref="BT2053">INDEX($K:$P,ROW(),MATCH(BT$3,$K$2:$P$2,0))</f>
        <v>10</v>
      </c>
      <c r="BU2053" s="76" cm="1">
        <f t="array" ref="BU2053">INDEX($K:$P,ROW(),MATCH(BU$3,$K$2:$P$2,0))</f>
        <v>10</v>
      </c>
      <c r="BV2053" s="76" cm="1">
        <f t="array" ref="BV2053">INDEX($K:$P,ROW(),MATCH(BV$3,$K$2:$P$2,0))</f>
        <v>10</v>
      </c>
      <c r="BW2053" s="76" cm="1">
        <f t="array" ref="BW2053">INDEX($K:$P,ROW(),MATCH(BW$3,$K$2:$P$2,0))</f>
        <v>10</v>
      </c>
      <c r="BX2053" s="76" cm="1">
        <f t="array" ref="BX2053">INDEX($K:$P,ROW(),MATCH(BX$3,$K$2:$P$2,0))</f>
        <v>10</v>
      </c>
      <c r="BY2053" s="76" cm="1">
        <f t="array" ref="BY2053">INDEX($K:$P,ROW(),MATCH(BY$3,$K$2:$P$2,0))</f>
        <v>10</v>
      </c>
      <c r="BZ2053" s="76" cm="1">
        <f t="array" ref="BZ2053">INDEX($K:$P,ROW(),MATCH(BZ$3,$K$2:$P$2,0))</f>
        <v>10</v>
      </c>
      <c r="CA2053" s="76" cm="1">
        <f t="array" ref="CA2053">INDEX($K:$P,ROW(),MATCH(CA$3,$K$2:$P$2,0))</f>
        <v>10</v>
      </c>
      <c r="CB2053" s="76" cm="1">
        <f t="array" ref="CB2053">INDEX($K:$P,ROW(),MATCH(CB$3,$K$2:$P$2,0))</f>
        <v>10</v>
      </c>
      <c r="CC2053" s="76" cm="1">
        <f t="array" ref="CC2053">INDEX($K:$P,ROW(),MATCH(CC$3,$K$2:$P$2,0))</f>
        <v>10</v>
      </c>
      <c r="CD2053" s="76" cm="1">
        <f t="array" ref="CD2053">INDEX($K:$P,ROW(),MATCH(CD$3,$K$2:$P$2,0))</f>
        <v>10</v>
      </c>
      <c r="CE2053" s="76" cm="1">
        <f t="array" ref="CE2053">INDEX($K:$P,ROW(),MATCH(CE$3,$K$2:$P$2,0))</f>
        <v>10</v>
      </c>
      <c r="CF2053" s="76" cm="1">
        <f t="array" ref="CF2053">INDEX($K:$P,ROW(),MATCH(CF$3,$K$2:$P$2,0))</f>
        <v>10</v>
      </c>
      <c r="CG2053" s="76" cm="1">
        <f t="array" ref="CG2053">INDEX($K:$P,ROW(),MATCH(CG$3,$K$2:$P$2,0))</f>
        <v>10</v>
      </c>
      <c r="CH2053" s="76" cm="1">
        <f t="array" ref="CH2053">INDEX($K:$P,ROW(),MATCH(CH$3,$K$2:$P$2,0))</f>
        <v>10</v>
      </c>
      <c r="CI2053" s="76" cm="1">
        <f t="array" ref="CI2053">INDEX($K:$P,ROW(),MATCH(CI$3,$K$2:$P$2,0))</f>
        <v>10</v>
      </c>
      <c r="CJ2053" s="76" cm="1">
        <f t="array" ref="CJ2053">INDEX($K:$P,ROW(),MATCH(CJ$3,$K$2:$P$2,0))</f>
        <v>10</v>
      </c>
      <c r="CK2053" s="76" cm="1">
        <f t="array" ref="CK2053">INDEX($K:$P,ROW(),MATCH(CK$3,$K$2:$P$2,0))</f>
        <v>10</v>
      </c>
      <c r="CL2053" s="76" cm="1">
        <f t="array" ref="CL2053">INDEX($K:$P,ROW(),MATCH(CL$3,$K$2:$P$2,0))</f>
        <v>10</v>
      </c>
    </row>
    <row r="2054" spans="2:90" x14ac:dyDescent="0.4">
      <c r="B2054" s="139" t="s">
        <v>492</v>
      </c>
      <c r="C2054" s="12" t="s">
        <v>80</v>
      </c>
      <c r="D2054" s="12" t="s">
        <v>158</v>
      </c>
      <c r="E2054" s="12" t="s">
        <v>906</v>
      </c>
      <c r="F2054" s="12"/>
      <c r="G2054" s="12"/>
      <c r="H2054" s="12"/>
      <c r="I2054" s="60"/>
      <c r="J2054" s="60"/>
      <c r="K2054" s="15">
        <f>SUMIF($3:$3,K$2,2052:2052)</f>
        <v>0</v>
      </c>
      <c r="L2054" s="15">
        <f>SUMIF($3:$3,L$2,2052:2052)</f>
        <v>0</v>
      </c>
      <c r="M2054" s="15">
        <f>SUMIF($3:$3,M$2,2052:2052)</f>
        <v>0</v>
      </c>
      <c r="N2054" s="15">
        <f>SUMIF($3:$3,N$2,2052:2052)</f>
        <v>0</v>
      </c>
      <c r="O2054" s="15">
        <f>SUMIF($3:$3,O$2,2052:2052)</f>
        <v>0</v>
      </c>
      <c r="P2054" s="15">
        <f>SUMIF($3:$3,P$2,2052:2052)</f>
        <v>0</v>
      </c>
      <c r="R2054" s="15"/>
      <c r="S2054" s="76" cm="1">
        <f t="array" aca="1" ref="S2054" ca="1">INDIRECT(S2046)/S2053</f>
        <v>500</v>
      </c>
      <c r="T2054" s="76" cm="1">
        <f t="array" aca="1" ref="T2054" ca="1">INDIRECT(T2046)/T2053</f>
        <v>500</v>
      </c>
      <c r="U2054" s="76" cm="1">
        <f t="array" aca="1" ref="U2054" ca="1">INDIRECT(U2046)/U2053</f>
        <v>500</v>
      </c>
      <c r="V2054" s="76" cm="1">
        <f t="array" aca="1" ref="V2054" ca="1">INDIRECT(V2046)/V2053</f>
        <v>500</v>
      </c>
      <c r="W2054" s="76" cm="1">
        <f t="array" aca="1" ref="W2054" ca="1">INDIRECT(W2046)/W2053</f>
        <v>500</v>
      </c>
      <c r="X2054" s="76" cm="1">
        <f t="array" aca="1" ref="X2054" ca="1">INDIRECT(X2046)/X2053</f>
        <v>500</v>
      </c>
      <c r="Y2054" s="76" cm="1">
        <f t="array" aca="1" ref="Y2054" ca="1">INDIRECT(Y2046)/Y2053</f>
        <v>500</v>
      </c>
      <c r="Z2054" s="76" cm="1">
        <f t="array" aca="1" ref="Z2054" ca="1">INDIRECT(Z2046)/Z2053</f>
        <v>500</v>
      </c>
      <c r="AA2054" s="76" cm="1">
        <f t="array" aca="1" ref="AA2054" ca="1">INDIRECT(AA2046)/AA2053</f>
        <v>500</v>
      </c>
      <c r="AB2054" s="76" cm="1">
        <f t="array" aca="1" ref="AB2054" ca="1">INDIRECT(AB2046)/AB2053</f>
        <v>500</v>
      </c>
      <c r="AC2054" s="76" cm="1">
        <f t="array" aca="1" ref="AC2054" ca="1">INDIRECT(AC2046)/AC2053</f>
        <v>500</v>
      </c>
      <c r="AD2054" s="76" cm="1">
        <f t="array" aca="1" ref="AD2054" ca="1">INDIRECT(AD2046)/AD2053</f>
        <v>500</v>
      </c>
      <c r="AE2054" s="76" cm="1">
        <f t="array" aca="1" ref="AE2054" ca="1">INDIRECT(AE2046)/AE2053</f>
        <v>500</v>
      </c>
      <c r="AF2054" s="76" cm="1">
        <f t="array" aca="1" ref="AF2054" ca="1">INDIRECT(AF2046)/AF2053</f>
        <v>500</v>
      </c>
      <c r="AG2054" s="76" cm="1">
        <f t="array" aca="1" ref="AG2054" ca="1">INDIRECT(AG2046)/AG2053</f>
        <v>500</v>
      </c>
      <c r="AH2054" s="76" cm="1">
        <f t="array" aca="1" ref="AH2054" ca="1">INDIRECT(AH2046)/AH2053</f>
        <v>500</v>
      </c>
      <c r="AI2054" s="76" cm="1">
        <f t="array" aca="1" ref="AI2054" ca="1">INDIRECT(AI2046)/AI2053</f>
        <v>500</v>
      </c>
      <c r="AJ2054" s="76" cm="1">
        <f t="array" aca="1" ref="AJ2054" ca="1">INDIRECT(AJ2046)/AJ2053</f>
        <v>500</v>
      </c>
      <c r="AK2054" s="76" cm="1">
        <f t="array" aca="1" ref="AK2054" ca="1">INDIRECT(AK2046)/AK2053</f>
        <v>500</v>
      </c>
      <c r="AL2054" s="76" cm="1">
        <f t="array" aca="1" ref="AL2054" ca="1">INDIRECT(AL2046)/AL2053</f>
        <v>500</v>
      </c>
      <c r="AM2054" s="76" cm="1">
        <f t="array" aca="1" ref="AM2054" ca="1">INDIRECT(AM2046)/AM2053</f>
        <v>500</v>
      </c>
      <c r="AN2054" s="76" cm="1">
        <f t="array" aca="1" ref="AN2054" ca="1">INDIRECT(AN2046)/AN2053</f>
        <v>500</v>
      </c>
      <c r="AO2054" s="76" cm="1">
        <f t="array" aca="1" ref="AO2054" ca="1">INDIRECT(AO2046)/AO2053</f>
        <v>500</v>
      </c>
      <c r="AP2054" s="76" cm="1">
        <f t="array" aca="1" ref="AP2054" ca="1">INDIRECT(AP2046)/AP2053</f>
        <v>500</v>
      </c>
      <c r="AQ2054" s="76" cm="1">
        <f t="array" aca="1" ref="AQ2054" ca="1">INDIRECT(AQ2046)/AQ2053</f>
        <v>500</v>
      </c>
      <c r="AR2054" s="76" cm="1">
        <f t="array" aca="1" ref="AR2054" ca="1">INDIRECT(AR2046)/AR2053</f>
        <v>500</v>
      </c>
      <c r="AS2054" s="76" cm="1">
        <f t="array" aca="1" ref="AS2054" ca="1">INDIRECT(AS2046)/AS2053</f>
        <v>500</v>
      </c>
      <c r="AT2054" s="76" cm="1">
        <f t="array" aca="1" ref="AT2054" ca="1">INDIRECT(AT2046)/AT2053</f>
        <v>500</v>
      </c>
      <c r="AU2054" s="76" cm="1">
        <f t="array" aca="1" ref="AU2054" ca="1">INDIRECT(AU2046)/AU2053</f>
        <v>500</v>
      </c>
      <c r="AV2054" s="76" cm="1">
        <f t="array" aca="1" ref="AV2054" ca="1">INDIRECT(AV2046)/AV2053</f>
        <v>500</v>
      </c>
      <c r="AW2054" s="76" cm="1">
        <f t="array" aca="1" ref="AW2054" ca="1">INDIRECT(AW2046)/AW2053</f>
        <v>500</v>
      </c>
      <c r="AX2054" s="76" cm="1">
        <f t="array" aca="1" ref="AX2054" ca="1">INDIRECT(AX2046)/AX2053</f>
        <v>500</v>
      </c>
      <c r="AY2054" s="76" cm="1">
        <f t="array" aca="1" ref="AY2054" ca="1">INDIRECT(AY2046)/AY2053</f>
        <v>500</v>
      </c>
      <c r="AZ2054" s="76" cm="1">
        <f t="array" aca="1" ref="AZ2054" ca="1">INDIRECT(AZ2046)/AZ2053</f>
        <v>500</v>
      </c>
      <c r="BA2054" s="76" cm="1">
        <f t="array" aca="1" ref="BA2054" ca="1">INDIRECT(BA2046)/BA2053</f>
        <v>500</v>
      </c>
      <c r="BB2054" s="76" cm="1">
        <f t="array" aca="1" ref="BB2054" ca="1">INDIRECT(BB2046)/BB2053</f>
        <v>500</v>
      </c>
      <c r="BC2054" s="76" cm="1">
        <f t="array" aca="1" ref="BC2054" ca="1">INDIRECT(BC2046)/BC2053</f>
        <v>500</v>
      </c>
      <c r="BD2054" s="76" cm="1">
        <f t="array" aca="1" ref="BD2054" ca="1">INDIRECT(BD2046)/BD2053</f>
        <v>500</v>
      </c>
      <c r="BE2054" s="76" cm="1">
        <f t="array" aca="1" ref="BE2054" ca="1">INDIRECT(BE2046)/BE2053</f>
        <v>500</v>
      </c>
      <c r="BF2054" s="76" cm="1">
        <f t="array" aca="1" ref="BF2054" ca="1">INDIRECT(BF2046)/BF2053</f>
        <v>500</v>
      </c>
      <c r="BG2054" s="76" cm="1">
        <f t="array" aca="1" ref="BG2054" ca="1">INDIRECT(BG2046)/BG2053</f>
        <v>500</v>
      </c>
      <c r="BH2054" s="76" cm="1">
        <f t="array" aca="1" ref="BH2054" ca="1">INDIRECT(BH2046)/BH2053</f>
        <v>500</v>
      </c>
      <c r="BI2054" s="76" cm="1">
        <f t="array" aca="1" ref="BI2054" ca="1">INDIRECT(BI2046)/BI2053</f>
        <v>500</v>
      </c>
      <c r="BJ2054" s="76" cm="1">
        <f t="array" aca="1" ref="BJ2054" ca="1">INDIRECT(BJ2046)/BJ2053</f>
        <v>500</v>
      </c>
      <c r="BK2054" s="76" cm="1">
        <f t="array" aca="1" ref="BK2054" ca="1">INDIRECT(BK2046)/BK2053</f>
        <v>500</v>
      </c>
      <c r="BL2054" s="76" cm="1">
        <f t="array" aca="1" ref="BL2054" ca="1">INDIRECT(BL2046)/BL2053</f>
        <v>500</v>
      </c>
      <c r="BM2054" s="76" cm="1">
        <f t="array" aca="1" ref="BM2054" ca="1">INDIRECT(BM2046)/BM2053</f>
        <v>500</v>
      </c>
      <c r="BN2054" s="76" cm="1">
        <f t="array" aca="1" ref="BN2054" ca="1">INDIRECT(BN2046)/BN2053</f>
        <v>500</v>
      </c>
      <c r="BO2054" s="76" cm="1">
        <f t="array" aca="1" ref="BO2054" ca="1">INDIRECT(BO2046)/BO2053</f>
        <v>500</v>
      </c>
      <c r="BP2054" s="76" cm="1">
        <f t="array" aca="1" ref="BP2054" ca="1">INDIRECT(BP2046)/BP2053</f>
        <v>500</v>
      </c>
      <c r="BQ2054" s="76" cm="1">
        <f t="array" aca="1" ref="BQ2054" ca="1">INDIRECT(BQ2046)/BQ2053</f>
        <v>500</v>
      </c>
      <c r="BR2054" s="76" cm="1">
        <f t="array" aca="1" ref="BR2054" ca="1">INDIRECT(BR2046)/BR2053</f>
        <v>500</v>
      </c>
      <c r="BS2054" s="76" cm="1">
        <f t="array" aca="1" ref="BS2054" ca="1">INDIRECT(BS2046)/BS2053</f>
        <v>500</v>
      </c>
      <c r="BT2054" s="76" cm="1">
        <f t="array" aca="1" ref="BT2054" ca="1">INDIRECT(BT2046)/BT2053</f>
        <v>500</v>
      </c>
      <c r="BU2054" s="76" cm="1">
        <f t="array" aca="1" ref="BU2054" ca="1">INDIRECT(BU2046)/BU2053</f>
        <v>500</v>
      </c>
      <c r="BV2054" s="76" cm="1">
        <f t="array" aca="1" ref="BV2054" ca="1">INDIRECT(BV2046)/BV2053</f>
        <v>500</v>
      </c>
      <c r="BW2054" s="76" cm="1">
        <f t="array" aca="1" ref="BW2054" ca="1">INDIRECT(BW2046)/BW2053</f>
        <v>500</v>
      </c>
      <c r="BX2054" s="76" cm="1">
        <f t="array" aca="1" ref="BX2054" ca="1">INDIRECT(BX2046)/BX2053</f>
        <v>500</v>
      </c>
      <c r="BY2054" s="76" cm="1">
        <f t="array" aca="1" ref="BY2054" ca="1">INDIRECT(BY2046)/BY2053</f>
        <v>500</v>
      </c>
      <c r="BZ2054" s="76" cm="1">
        <f t="array" aca="1" ref="BZ2054" ca="1">INDIRECT(BZ2046)/BZ2053</f>
        <v>500</v>
      </c>
      <c r="CA2054" s="76" cm="1">
        <f t="array" aca="1" ref="CA2054" ca="1">INDIRECT(CA2046)/CA2053</f>
        <v>500</v>
      </c>
      <c r="CB2054" s="76" cm="1">
        <f t="array" aca="1" ref="CB2054" ca="1">INDIRECT(CB2046)/CB2053</f>
        <v>500</v>
      </c>
      <c r="CC2054" s="76" cm="1">
        <f t="array" aca="1" ref="CC2054" ca="1">INDIRECT(CC2046)/CC2053</f>
        <v>500</v>
      </c>
      <c r="CD2054" s="76" cm="1">
        <f t="array" aca="1" ref="CD2054" ca="1">INDIRECT(CD2046)/CD2053</f>
        <v>500</v>
      </c>
      <c r="CE2054" s="76" cm="1">
        <f t="array" aca="1" ref="CE2054" ca="1">INDIRECT(CE2046)/CE2053</f>
        <v>500</v>
      </c>
      <c r="CF2054" s="76" cm="1">
        <f t="array" aca="1" ref="CF2054" ca="1">INDIRECT(CF2046)/CF2053</f>
        <v>500</v>
      </c>
      <c r="CG2054" s="76" cm="1">
        <f t="array" aca="1" ref="CG2054" ca="1">INDIRECT(CG2046)/CG2053</f>
        <v>500</v>
      </c>
      <c r="CH2054" s="76" cm="1">
        <f t="array" aca="1" ref="CH2054" ca="1">INDIRECT(CH2046)/CH2053</f>
        <v>500</v>
      </c>
      <c r="CI2054" s="76" cm="1">
        <f t="array" aca="1" ref="CI2054" ca="1">INDIRECT(CI2046)/CI2053</f>
        <v>500</v>
      </c>
      <c r="CJ2054" s="76" cm="1">
        <f t="array" aca="1" ref="CJ2054" ca="1">INDIRECT(CJ2046)/CJ2053</f>
        <v>500</v>
      </c>
      <c r="CK2054" s="76" cm="1">
        <f t="array" aca="1" ref="CK2054" ca="1">INDIRECT(CK2046)/CK2053</f>
        <v>500</v>
      </c>
      <c r="CL2054" s="76" cm="1">
        <f t="array" aca="1" ref="CL2054" ca="1">INDIRECT(CL2046)/CL2053</f>
        <v>500</v>
      </c>
    </row>
    <row r="2055" spans="2:90" x14ac:dyDescent="0.4">
      <c r="B2055" s="139" t="s">
        <v>197</v>
      </c>
      <c r="C2055" s="12"/>
      <c r="D2055" s="12" t="s">
        <v>158</v>
      </c>
      <c r="E2055" s="12" t="s">
        <v>906</v>
      </c>
      <c r="F2055" s="12"/>
      <c r="G2055" s="12" t="str">
        <f>E2055</f>
        <v/>
      </c>
      <c r="H2055" s="12"/>
      <c r="I2055" s="60"/>
      <c r="J2055" s="60"/>
      <c r="K2055" s="18">
        <v>20</v>
      </c>
      <c r="L2055" s="18">
        <v>20</v>
      </c>
      <c r="M2055" s="18">
        <v>20</v>
      </c>
      <c r="N2055" s="18">
        <v>20</v>
      </c>
      <c r="O2055" s="18">
        <v>20</v>
      </c>
      <c r="P2055" s="18">
        <v>20</v>
      </c>
      <c r="R2055" s="19"/>
      <c r="S2055" s="141" cm="1">
        <f t="array" ref="S2055">INDEX($K:$P,ROW(),MATCH(S$3,$K$2:$P$2,0))</f>
        <v>20</v>
      </c>
      <c r="T2055" s="141" cm="1">
        <f t="array" ref="T2055">INDEX($K:$P,ROW(),MATCH(T$3,$K$2:$P$2,0))</f>
        <v>20</v>
      </c>
      <c r="U2055" s="141" cm="1">
        <f t="array" ref="U2055">INDEX($K:$P,ROW(),MATCH(U$3,$K$2:$P$2,0))</f>
        <v>20</v>
      </c>
      <c r="V2055" s="141" cm="1">
        <f t="array" ref="V2055">INDEX($K:$P,ROW(),MATCH(V$3,$K$2:$P$2,0))</f>
        <v>20</v>
      </c>
      <c r="W2055" s="141" cm="1">
        <f t="array" ref="W2055">INDEX($K:$P,ROW(),MATCH(W$3,$K$2:$P$2,0))</f>
        <v>20</v>
      </c>
      <c r="X2055" s="141" cm="1">
        <f t="array" ref="X2055">INDEX($K:$P,ROW(),MATCH(X$3,$K$2:$P$2,0))</f>
        <v>20</v>
      </c>
      <c r="Y2055" s="141" cm="1">
        <f t="array" ref="Y2055">INDEX($K:$P,ROW(),MATCH(Y$3,$K$2:$P$2,0))</f>
        <v>20</v>
      </c>
      <c r="Z2055" s="141" cm="1">
        <f t="array" ref="Z2055">INDEX($K:$P,ROW(),MATCH(Z$3,$K$2:$P$2,0))</f>
        <v>20</v>
      </c>
      <c r="AA2055" s="141" cm="1">
        <f t="array" ref="AA2055">INDEX($K:$P,ROW(),MATCH(AA$3,$K$2:$P$2,0))</f>
        <v>20</v>
      </c>
      <c r="AB2055" s="141" cm="1">
        <f t="array" ref="AB2055">INDEX($K:$P,ROW(),MATCH(AB$3,$K$2:$P$2,0))</f>
        <v>20</v>
      </c>
      <c r="AC2055" s="141" cm="1">
        <f t="array" ref="AC2055">INDEX($K:$P,ROW(),MATCH(AC$3,$K$2:$P$2,0))</f>
        <v>20</v>
      </c>
      <c r="AD2055" s="141" cm="1">
        <f t="array" ref="AD2055">INDEX($K:$P,ROW(),MATCH(AD$3,$K$2:$P$2,0))</f>
        <v>20</v>
      </c>
      <c r="AE2055" s="141" cm="1">
        <f t="array" ref="AE2055">INDEX($K:$P,ROW(),MATCH(AE$3,$K$2:$P$2,0))</f>
        <v>20</v>
      </c>
      <c r="AF2055" s="141" cm="1">
        <f t="array" ref="AF2055">INDEX($K:$P,ROW(),MATCH(AF$3,$K$2:$P$2,0))</f>
        <v>20</v>
      </c>
      <c r="AG2055" s="141" cm="1">
        <f t="array" ref="AG2055">INDEX($K:$P,ROW(),MATCH(AG$3,$K$2:$P$2,0))</f>
        <v>20</v>
      </c>
      <c r="AH2055" s="141" cm="1">
        <f t="array" ref="AH2055">INDEX($K:$P,ROW(),MATCH(AH$3,$K$2:$P$2,0))</f>
        <v>20</v>
      </c>
      <c r="AI2055" s="141" cm="1">
        <f t="array" ref="AI2055">INDEX($K:$P,ROW(),MATCH(AI$3,$K$2:$P$2,0))</f>
        <v>20</v>
      </c>
      <c r="AJ2055" s="141" cm="1">
        <f t="array" ref="AJ2055">INDEX($K:$P,ROW(),MATCH(AJ$3,$K$2:$P$2,0))</f>
        <v>20</v>
      </c>
      <c r="AK2055" s="141" cm="1">
        <f t="array" ref="AK2055">INDEX($K:$P,ROW(),MATCH(AK$3,$K$2:$P$2,0))</f>
        <v>20</v>
      </c>
      <c r="AL2055" s="141" cm="1">
        <f t="array" ref="AL2055">INDEX($K:$P,ROW(),MATCH(AL$3,$K$2:$P$2,0))</f>
        <v>20</v>
      </c>
      <c r="AM2055" s="141" cm="1">
        <f t="array" ref="AM2055">INDEX($K:$P,ROW(),MATCH(AM$3,$K$2:$P$2,0))</f>
        <v>20</v>
      </c>
      <c r="AN2055" s="141" cm="1">
        <f t="array" ref="AN2055">INDEX($K:$P,ROW(),MATCH(AN$3,$K$2:$P$2,0))</f>
        <v>20</v>
      </c>
      <c r="AO2055" s="141" cm="1">
        <f t="array" ref="AO2055">INDEX($K:$P,ROW(),MATCH(AO$3,$K$2:$P$2,0))</f>
        <v>20</v>
      </c>
      <c r="AP2055" s="141" cm="1">
        <f t="array" ref="AP2055">INDEX($K:$P,ROW(),MATCH(AP$3,$K$2:$P$2,0))</f>
        <v>20</v>
      </c>
      <c r="AQ2055" s="141" cm="1">
        <f t="array" ref="AQ2055">INDEX($K:$P,ROW(),MATCH(AQ$3,$K$2:$P$2,0))</f>
        <v>20</v>
      </c>
      <c r="AR2055" s="141" cm="1">
        <f t="array" ref="AR2055">INDEX($K:$P,ROW(),MATCH(AR$3,$K$2:$P$2,0))</f>
        <v>20</v>
      </c>
      <c r="AS2055" s="141" cm="1">
        <f t="array" ref="AS2055">INDEX($K:$P,ROW(),MATCH(AS$3,$K$2:$P$2,0))</f>
        <v>20</v>
      </c>
      <c r="AT2055" s="141" cm="1">
        <f t="array" ref="AT2055">INDEX($K:$P,ROW(),MATCH(AT$3,$K$2:$P$2,0))</f>
        <v>20</v>
      </c>
      <c r="AU2055" s="141" cm="1">
        <f t="array" ref="AU2055">INDEX($K:$P,ROW(),MATCH(AU$3,$K$2:$P$2,0))</f>
        <v>20</v>
      </c>
      <c r="AV2055" s="141" cm="1">
        <f t="array" ref="AV2055">INDEX($K:$P,ROW(),MATCH(AV$3,$K$2:$P$2,0))</f>
        <v>20</v>
      </c>
      <c r="AW2055" s="141" cm="1">
        <f t="array" ref="AW2055">INDEX($K:$P,ROW(),MATCH(AW$3,$K$2:$P$2,0))</f>
        <v>20</v>
      </c>
      <c r="AX2055" s="141" cm="1">
        <f t="array" ref="AX2055">INDEX($K:$P,ROW(),MATCH(AX$3,$K$2:$P$2,0))</f>
        <v>20</v>
      </c>
      <c r="AY2055" s="141" cm="1">
        <f t="array" ref="AY2055">INDEX($K:$P,ROW(),MATCH(AY$3,$K$2:$P$2,0))</f>
        <v>20</v>
      </c>
      <c r="AZ2055" s="141" cm="1">
        <f t="array" ref="AZ2055">INDEX($K:$P,ROW(),MATCH(AZ$3,$K$2:$P$2,0))</f>
        <v>20</v>
      </c>
      <c r="BA2055" s="141" cm="1">
        <f t="array" ref="BA2055">INDEX($K:$P,ROW(),MATCH(BA$3,$K$2:$P$2,0))</f>
        <v>20</v>
      </c>
      <c r="BB2055" s="141" cm="1">
        <f t="array" ref="BB2055">INDEX($K:$P,ROW(),MATCH(BB$3,$K$2:$P$2,0))</f>
        <v>20</v>
      </c>
      <c r="BC2055" s="141" cm="1">
        <f t="array" ref="BC2055">INDEX($K:$P,ROW(),MATCH(BC$3,$K$2:$P$2,0))</f>
        <v>20</v>
      </c>
      <c r="BD2055" s="141" cm="1">
        <f t="array" ref="BD2055">INDEX($K:$P,ROW(),MATCH(BD$3,$K$2:$P$2,0))</f>
        <v>20</v>
      </c>
      <c r="BE2055" s="141" cm="1">
        <f t="array" ref="BE2055">INDEX($K:$P,ROW(),MATCH(BE$3,$K$2:$P$2,0))</f>
        <v>20</v>
      </c>
      <c r="BF2055" s="141" cm="1">
        <f t="array" ref="BF2055">INDEX($K:$P,ROW(),MATCH(BF$3,$K$2:$P$2,0))</f>
        <v>20</v>
      </c>
      <c r="BG2055" s="141" cm="1">
        <f t="array" ref="BG2055">INDEX($K:$P,ROW(),MATCH(BG$3,$K$2:$P$2,0))</f>
        <v>20</v>
      </c>
      <c r="BH2055" s="141" cm="1">
        <f t="array" ref="BH2055">INDEX($K:$P,ROW(),MATCH(BH$3,$K$2:$P$2,0))</f>
        <v>20</v>
      </c>
      <c r="BI2055" s="141" cm="1">
        <f t="array" ref="BI2055">INDEX($K:$P,ROW(),MATCH(BI$3,$K$2:$P$2,0))</f>
        <v>20</v>
      </c>
      <c r="BJ2055" s="141" cm="1">
        <f t="array" ref="BJ2055">INDEX($K:$P,ROW(),MATCH(BJ$3,$K$2:$P$2,0))</f>
        <v>20</v>
      </c>
      <c r="BK2055" s="141" cm="1">
        <f t="array" ref="BK2055">INDEX($K:$P,ROW(),MATCH(BK$3,$K$2:$P$2,0))</f>
        <v>20</v>
      </c>
      <c r="BL2055" s="141" cm="1">
        <f t="array" ref="BL2055">INDEX($K:$P,ROW(),MATCH(BL$3,$K$2:$P$2,0))</f>
        <v>20</v>
      </c>
      <c r="BM2055" s="141" cm="1">
        <f t="array" ref="BM2055">INDEX($K:$P,ROW(),MATCH(BM$3,$K$2:$P$2,0))</f>
        <v>20</v>
      </c>
      <c r="BN2055" s="141" cm="1">
        <f t="array" ref="BN2055">INDEX($K:$P,ROW(),MATCH(BN$3,$K$2:$P$2,0))</f>
        <v>20</v>
      </c>
      <c r="BO2055" s="141" cm="1">
        <f t="array" ref="BO2055">INDEX($K:$P,ROW(),MATCH(BO$3,$K$2:$P$2,0))</f>
        <v>20</v>
      </c>
      <c r="BP2055" s="141" cm="1">
        <f t="array" ref="BP2055">INDEX($K:$P,ROW(),MATCH(BP$3,$K$2:$P$2,0))</f>
        <v>20</v>
      </c>
      <c r="BQ2055" s="141" cm="1">
        <f t="array" ref="BQ2055">INDEX($K:$P,ROW(),MATCH(BQ$3,$K$2:$P$2,0))</f>
        <v>20</v>
      </c>
      <c r="BR2055" s="141" cm="1">
        <f t="array" ref="BR2055">INDEX($K:$P,ROW(),MATCH(BR$3,$K$2:$P$2,0))</f>
        <v>20</v>
      </c>
      <c r="BS2055" s="141" cm="1">
        <f t="array" ref="BS2055">INDEX($K:$P,ROW(),MATCH(BS$3,$K$2:$P$2,0))</f>
        <v>20</v>
      </c>
      <c r="BT2055" s="141" cm="1">
        <f t="array" ref="BT2055">INDEX($K:$P,ROW(),MATCH(BT$3,$K$2:$P$2,0))</f>
        <v>20</v>
      </c>
      <c r="BU2055" s="141" cm="1">
        <f t="array" ref="BU2055">INDEX($K:$P,ROW(),MATCH(BU$3,$K$2:$P$2,0))</f>
        <v>20</v>
      </c>
      <c r="BV2055" s="141" cm="1">
        <f t="array" ref="BV2055">INDEX($K:$P,ROW(),MATCH(BV$3,$K$2:$P$2,0))</f>
        <v>20</v>
      </c>
      <c r="BW2055" s="141" cm="1">
        <f t="array" ref="BW2055">INDEX($K:$P,ROW(),MATCH(BW$3,$K$2:$P$2,0))</f>
        <v>20</v>
      </c>
      <c r="BX2055" s="141" cm="1">
        <f t="array" ref="BX2055">INDEX($K:$P,ROW(),MATCH(BX$3,$K$2:$P$2,0))</f>
        <v>20</v>
      </c>
      <c r="BY2055" s="141" cm="1">
        <f t="array" ref="BY2055">INDEX($K:$P,ROW(),MATCH(BY$3,$K$2:$P$2,0))</f>
        <v>20</v>
      </c>
      <c r="BZ2055" s="141" cm="1">
        <f t="array" ref="BZ2055">INDEX($K:$P,ROW(),MATCH(BZ$3,$K$2:$P$2,0))</f>
        <v>20</v>
      </c>
      <c r="CA2055" s="141" cm="1">
        <f t="array" ref="CA2055">INDEX($K:$P,ROW(),MATCH(CA$3,$K$2:$P$2,0))</f>
        <v>20</v>
      </c>
      <c r="CB2055" s="141" cm="1">
        <f t="array" ref="CB2055">INDEX($K:$P,ROW(),MATCH(CB$3,$K$2:$P$2,0))</f>
        <v>20</v>
      </c>
      <c r="CC2055" s="141" cm="1">
        <f t="array" ref="CC2055">INDEX($K:$P,ROW(),MATCH(CC$3,$K$2:$P$2,0))</f>
        <v>20</v>
      </c>
      <c r="CD2055" s="141" cm="1">
        <f t="array" ref="CD2055">INDEX($K:$P,ROW(),MATCH(CD$3,$K$2:$P$2,0))</f>
        <v>20</v>
      </c>
      <c r="CE2055" s="141" cm="1">
        <f t="array" ref="CE2055">INDEX($K:$P,ROW(),MATCH(CE$3,$K$2:$P$2,0))</f>
        <v>20</v>
      </c>
      <c r="CF2055" s="141" cm="1">
        <f t="array" ref="CF2055">INDEX($K:$P,ROW(),MATCH(CF$3,$K$2:$P$2,0))</f>
        <v>20</v>
      </c>
      <c r="CG2055" s="141" cm="1">
        <f t="array" ref="CG2055">INDEX($K:$P,ROW(),MATCH(CG$3,$K$2:$P$2,0))</f>
        <v>20</v>
      </c>
      <c r="CH2055" s="141" cm="1">
        <f t="array" ref="CH2055">INDEX($K:$P,ROW(),MATCH(CH$3,$K$2:$P$2,0))</f>
        <v>20</v>
      </c>
      <c r="CI2055" s="141" cm="1">
        <f t="array" ref="CI2055">INDEX($K:$P,ROW(),MATCH(CI$3,$K$2:$P$2,0))</f>
        <v>20</v>
      </c>
      <c r="CJ2055" s="141" cm="1">
        <f t="array" ref="CJ2055">INDEX($K:$P,ROW(),MATCH(CJ$3,$K$2:$P$2,0))</f>
        <v>20</v>
      </c>
      <c r="CK2055" s="141" cm="1">
        <f t="array" ref="CK2055">INDEX($K:$P,ROW(),MATCH(CK$3,$K$2:$P$2,0))</f>
        <v>20</v>
      </c>
      <c r="CL2055" s="141" cm="1">
        <f t="array" ref="CL2055">INDEX($K:$P,ROW(),MATCH(CL$3,$K$2:$P$2,0))</f>
        <v>20</v>
      </c>
    </row>
    <row r="2056" spans="2:90" x14ac:dyDescent="0.4">
      <c r="B2056" s="121" t="str">
        <f>"Expense - "&amp;SUBSTITUTE(B2051,":","")</f>
        <v>Expense - Seller acquisition cost</v>
      </c>
      <c r="C2056" s="27" t="s">
        <v>203</v>
      </c>
      <c r="D2056" s="27" t="s">
        <v>158</v>
      </c>
      <c r="E2056" s="27" t="s">
        <v>906</v>
      </c>
      <c r="F2056" s="27"/>
      <c r="G2056" s="27"/>
      <c r="H2056" s="27"/>
      <c r="I2056" s="78"/>
      <c r="J2056" s="78"/>
      <c r="K2056" s="63">
        <f ca="1">SUMIF($3:$3,K$2,2056:2056)</f>
        <v>-120000</v>
      </c>
      <c r="L2056" s="63">
        <f ca="1">SUMIF($3:$3,L$2,2056:2056)</f>
        <v>-120000</v>
      </c>
      <c r="M2056" s="63">
        <f ca="1">SUMIF($3:$3,M$2,2056:2056)</f>
        <v>-120000</v>
      </c>
      <c r="N2056" s="63">
        <f ca="1">SUMIF($3:$3,N$2,2056:2056)</f>
        <v>-120000</v>
      </c>
      <c r="O2056" s="63">
        <f ca="1">SUMIF($3:$3,O$2,2056:2056)</f>
        <v>-120000</v>
      </c>
      <c r="P2056" s="63">
        <f ca="1">SUMIF($3:$3,P$2,2056:2056)</f>
        <v>-120000</v>
      </c>
      <c r="R2056" s="33"/>
      <c r="S2056" s="142">
        <f t="shared" ref="S2056" ca="1" si="2285">-S2055*S2054</f>
        <v>-10000</v>
      </c>
      <c r="T2056" s="142">
        <f t="shared" ref="T2056:AX2056" ca="1" si="2286">-T2055*T2054</f>
        <v>-10000</v>
      </c>
      <c r="U2056" s="142">
        <f t="shared" ca="1" si="2286"/>
        <v>-10000</v>
      </c>
      <c r="V2056" s="142">
        <f t="shared" ca="1" si="2286"/>
        <v>-10000</v>
      </c>
      <c r="W2056" s="142">
        <f t="shared" ca="1" si="2286"/>
        <v>-10000</v>
      </c>
      <c r="X2056" s="142">
        <f t="shared" ca="1" si="2286"/>
        <v>-10000</v>
      </c>
      <c r="Y2056" s="142">
        <f t="shared" ca="1" si="2286"/>
        <v>-10000</v>
      </c>
      <c r="Z2056" s="142">
        <f t="shared" ca="1" si="2286"/>
        <v>-10000</v>
      </c>
      <c r="AA2056" s="142">
        <f t="shared" ca="1" si="2286"/>
        <v>-10000</v>
      </c>
      <c r="AB2056" s="142">
        <f t="shared" ca="1" si="2286"/>
        <v>-10000</v>
      </c>
      <c r="AC2056" s="142">
        <f t="shared" ca="1" si="2286"/>
        <v>-10000</v>
      </c>
      <c r="AD2056" s="142">
        <f t="shared" ca="1" si="2286"/>
        <v>-10000</v>
      </c>
      <c r="AE2056" s="142">
        <f t="shared" ca="1" si="2286"/>
        <v>-10000</v>
      </c>
      <c r="AF2056" s="142">
        <f t="shared" ca="1" si="2286"/>
        <v>-10000</v>
      </c>
      <c r="AG2056" s="142">
        <f t="shared" ca="1" si="2286"/>
        <v>-10000</v>
      </c>
      <c r="AH2056" s="142">
        <f t="shared" ca="1" si="2286"/>
        <v>-10000</v>
      </c>
      <c r="AI2056" s="142">
        <f t="shared" ca="1" si="2286"/>
        <v>-10000</v>
      </c>
      <c r="AJ2056" s="142">
        <f t="shared" ca="1" si="2286"/>
        <v>-10000</v>
      </c>
      <c r="AK2056" s="142">
        <f t="shared" ca="1" si="2286"/>
        <v>-10000</v>
      </c>
      <c r="AL2056" s="142">
        <f t="shared" ca="1" si="2286"/>
        <v>-10000</v>
      </c>
      <c r="AM2056" s="142">
        <f t="shared" ca="1" si="2286"/>
        <v>-10000</v>
      </c>
      <c r="AN2056" s="142">
        <f t="shared" ca="1" si="2286"/>
        <v>-10000</v>
      </c>
      <c r="AO2056" s="142">
        <f t="shared" ca="1" si="2286"/>
        <v>-10000</v>
      </c>
      <c r="AP2056" s="142">
        <f t="shared" ca="1" si="2286"/>
        <v>-10000</v>
      </c>
      <c r="AQ2056" s="142">
        <f t="shared" ca="1" si="2286"/>
        <v>-10000</v>
      </c>
      <c r="AR2056" s="142">
        <f t="shared" ca="1" si="2286"/>
        <v>-10000</v>
      </c>
      <c r="AS2056" s="142">
        <f t="shared" ca="1" si="2286"/>
        <v>-10000</v>
      </c>
      <c r="AT2056" s="142">
        <f t="shared" ca="1" si="2286"/>
        <v>-10000</v>
      </c>
      <c r="AU2056" s="142">
        <f t="shared" ca="1" si="2286"/>
        <v>-10000</v>
      </c>
      <c r="AV2056" s="142">
        <f t="shared" ca="1" si="2286"/>
        <v>-10000</v>
      </c>
      <c r="AW2056" s="142">
        <f t="shared" ca="1" si="2286"/>
        <v>-10000</v>
      </c>
      <c r="AX2056" s="142">
        <f t="shared" ca="1" si="2286"/>
        <v>-10000</v>
      </c>
      <c r="AY2056" s="142">
        <f t="shared" ref="AY2056:CD2056" ca="1" si="2287">-AY2055*AY2054</f>
        <v>-10000</v>
      </c>
      <c r="AZ2056" s="142">
        <f t="shared" ca="1" si="2287"/>
        <v>-10000</v>
      </c>
      <c r="BA2056" s="142">
        <f t="shared" ca="1" si="2287"/>
        <v>-10000</v>
      </c>
      <c r="BB2056" s="142">
        <f t="shared" ca="1" si="2287"/>
        <v>-10000</v>
      </c>
      <c r="BC2056" s="142">
        <f t="shared" ca="1" si="2287"/>
        <v>-10000</v>
      </c>
      <c r="BD2056" s="142">
        <f t="shared" ca="1" si="2287"/>
        <v>-10000</v>
      </c>
      <c r="BE2056" s="142">
        <f t="shared" ca="1" si="2287"/>
        <v>-10000</v>
      </c>
      <c r="BF2056" s="142">
        <f t="shared" ca="1" si="2287"/>
        <v>-10000</v>
      </c>
      <c r="BG2056" s="142">
        <f t="shared" ca="1" si="2287"/>
        <v>-10000</v>
      </c>
      <c r="BH2056" s="142">
        <f t="shared" ca="1" si="2287"/>
        <v>-10000</v>
      </c>
      <c r="BI2056" s="142">
        <f t="shared" ca="1" si="2287"/>
        <v>-10000</v>
      </c>
      <c r="BJ2056" s="142">
        <f t="shared" ca="1" si="2287"/>
        <v>-10000</v>
      </c>
      <c r="BK2056" s="142">
        <f t="shared" ca="1" si="2287"/>
        <v>-10000</v>
      </c>
      <c r="BL2056" s="142">
        <f t="shared" ca="1" si="2287"/>
        <v>-10000</v>
      </c>
      <c r="BM2056" s="142">
        <f t="shared" ca="1" si="2287"/>
        <v>-10000</v>
      </c>
      <c r="BN2056" s="142">
        <f t="shared" ca="1" si="2287"/>
        <v>-10000</v>
      </c>
      <c r="BO2056" s="142">
        <f t="shared" ca="1" si="2287"/>
        <v>-10000</v>
      </c>
      <c r="BP2056" s="142">
        <f t="shared" ca="1" si="2287"/>
        <v>-10000</v>
      </c>
      <c r="BQ2056" s="142">
        <f t="shared" ca="1" si="2287"/>
        <v>-10000</v>
      </c>
      <c r="BR2056" s="142">
        <f t="shared" ca="1" si="2287"/>
        <v>-10000</v>
      </c>
      <c r="BS2056" s="142">
        <f t="shared" ca="1" si="2287"/>
        <v>-10000</v>
      </c>
      <c r="BT2056" s="142">
        <f t="shared" ca="1" si="2287"/>
        <v>-10000</v>
      </c>
      <c r="BU2056" s="142">
        <f t="shared" ca="1" si="2287"/>
        <v>-10000</v>
      </c>
      <c r="BV2056" s="142">
        <f t="shared" ca="1" si="2287"/>
        <v>-10000</v>
      </c>
      <c r="BW2056" s="142">
        <f t="shared" ca="1" si="2287"/>
        <v>-10000</v>
      </c>
      <c r="BX2056" s="142">
        <f t="shared" ca="1" si="2287"/>
        <v>-10000</v>
      </c>
      <c r="BY2056" s="142">
        <f t="shared" ca="1" si="2287"/>
        <v>-10000</v>
      </c>
      <c r="BZ2056" s="142">
        <f t="shared" ca="1" si="2287"/>
        <v>-10000</v>
      </c>
      <c r="CA2056" s="142">
        <f t="shared" ca="1" si="2287"/>
        <v>-10000</v>
      </c>
      <c r="CB2056" s="142">
        <f t="shared" ca="1" si="2287"/>
        <v>-10000</v>
      </c>
      <c r="CC2056" s="142">
        <f t="shared" ca="1" si="2287"/>
        <v>-10000</v>
      </c>
      <c r="CD2056" s="142">
        <f t="shared" ca="1" si="2287"/>
        <v>-10000</v>
      </c>
      <c r="CE2056" s="142">
        <f t="shared" ref="CE2056:CK2056" ca="1" si="2288">-CE2055*CE2054</f>
        <v>-10000</v>
      </c>
      <c r="CF2056" s="142">
        <f t="shared" ca="1" si="2288"/>
        <v>-10000</v>
      </c>
      <c r="CG2056" s="142">
        <f t="shared" ca="1" si="2288"/>
        <v>-10000</v>
      </c>
      <c r="CH2056" s="142">
        <f t="shared" ca="1" si="2288"/>
        <v>-10000</v>
      </c>
      <c r="CI2056" s="142">
        <f t="shared" ca="1" si="2288"/>
        <v>-10000</v>
      </c>
      <c r="CJ2056" s="142">
        <f t="shared" ca="1" si="2288"/>
        <v>-10000</v>
      </c>
      <c r="CK2056" s="142">
        <f t="shared" ca="1" si="2288"/>
        <v>-10000</v>
      </c>
      <c r="CL2056" s="142">
        <f t="shared" ref="CL2056" ca="1" si="2289">-CL2055*CL2054</f>
        <v>-10000</v>
      </c>
    </row>
    <row r="2057" spans="2:90" x14ac:dyDescent="0.4">
      <c r="D2057" t="s">
        <v>158</v>
      </c>
      <c r="E2057" t="s">
        <v>906</v>
      </c>
      <c r="G2057" t="s">
        <v>244</v>
      </c>
      <c r="S2057" s="72"/>
      <c r="T2057" s="72"/>
      <c r="U2057" s="72"/>
      <c r="V2057" s="72"/>
      <c r="W2057" s="72"/>
      <c r="X2057" s="72"/>
      <c r="Y2057" s="72"/>
      <c r="Z2057" s="72"/>
      <c r="AA2057" s="72"/>
      <c r="AB2057" s="72"/>
      <c r="AC2057" s="72"/>
      <c r="AD2057" s="72"/>
      <c r="AE2057" s="72"/>
      <c r="AF2057" s="72"/>
      <c r="AG2057" s="72"/>
      <c r="AH2057" s="72"/>
      <c r="AI2057" s="72"/>
      <c r="AJ2057" s="72"/>
      <c r="AK2057" s="72"/>
      <c r="AL2057" s="72"/>
      <c r="AM2057" s="72"/>
      <c r="AN2057" s="72"/>
      <c r="AO2057" s="72"/>
      <c r="AP2057" s="72"/>
      <c r="AQ2057" s="72"/>
      <c r="AR2057" s="72"/>
      <c r="AS2057" s="72"/>
      <c r="AT2057" s="72"/>
      <c r="AU2057" s="72"/>
      <c r="AV2057" s="72"/>
      <c r="AW2057" s="72"/>
      <c r="AX2057" s="72"/>
      <c r="AY2057" s="72"/>
      <c r="AZ2057" s="72"/>
      <c r="BA2057" s="72"/>
      <c r="BB2057" s="72"/>
      <c r="BC2057" s="72"/>
      <c r="BD2057" s="72"/>
      <c r="BE2057" s="72"/>
      <c r="BF2057" s="72"/>
      <c r="BG2057" s="72"/>
      <c r="BH2057" s="72"/>
      <c r="BI2057" s="72"/>
      <c r="BJ2057" s="72"/>
      <c r="BK2057" s="72"/>
      <c r="BL2057" s="72"/>
      <c r="BM2057" s="72"/>
      <c r="BN2057" s="72"/>
      <c r="BO2057" s="72"/>
      <c r="BP2057" s="72"/>
      <c r="BQ2057" s="72"/>
      <c r="BR2057" s="72"/>
      <c r="BS2057" s="72"/>
      <c r="BT2057" s="72"/>
      <c r="BU2057" s="72"/>
      <c r="BV2057" s="72"/>
      <c r="BW2057" s="72"/>
      <c r="BX2057" s="72"/>
      <c r="BY2057" s="72"/>
      <c r="BZ2057" s="72"/>
      <c r="CA2057" s="72"/>
      <c r="CB2057" s="72"/>
      <c r="CC2057" s="72"/>
      <c r="CD2057" s="72"/>
      <c r="CE2057" s="72"/>
      <c r="CF2057" s="72"/>
      <c r="CG2057" s="72"/>
      <c r="CH2057" s="72"/>
      <c r="CI2057" s="72"/>
      <c r="CJ2057" s="72"/>
      <c r="CK2057" s="72"/>
      <c r="CL2057" s="72"/>
    </row>
    <row r="2058" spans="2:90" x14ac:dyDescent="0.4">
      <c r="B2058" s="130" t="str">
        <f>B2043</f>
        <v>(Primary label)</v>
      </c>
      <c r="C2058" s="27"/>
      <c r="D2058" s="27" t="s">
        <v>158</v>
      </c>
      <c r="E2058" s="27" t="s">
        <v>906</v>
      </c>
      <c r="F2058" s="27"/>
      <c r="G2058" s="27" t="s">
        <v>330</v>
      </c>
      <c r="H2058" s="27"/>
      <c r="I2058" s="78"/>
      <c r="J2058" s="78"/>
      <c r="K2058" s="33"/>
      <c r="L2058" s="33"/>
      <c r="M2058" s="33"/>
      <c r="N2058" s="33"/>
      <c r="O2058" s="33"/>
      <c r="P2058" s="33"/>
      <c r="R2058" s="33"/>
      <c r="S2058" s="77"/>
      <c r="T2058" s="77"/>
      <c r="U2058" s="77"/>
      <c r="V2058" s="77"/>
      <c r="W2058" s="77"/>
      <c r="X2058" s="77"/>
      <c r="Y2058" s="77"/>
      <c r="Z2058" s="77"/>
      <c r="AA2058" s="77"/>
      <c r="AB2058" s="77"/>
      <c r="AC2058" s="77"/>
      <c r="AD2058" s="77"/>
      <c r="AE2058" s="77"/>
      <c r="AF2058" s="77"/>
      <c r="AG2058" s="77"/>
      <c r="AH2058" s="77"/>
      <c r="AI2058" s="77"/>
      <c r="AJ2058" s="77"/>
      <c r="AK2058" s="77"/>
      <c r="AL2058" s="77"/>
      <c r="AM2058" s="77"/>
      <c r="AN2058" s="77"/>
      <c r="AO2058" s="77"/>
      <c r="AP2058" s="77"/>
      <c r="AQ2058" s="77"/>
      <c r="AR2058" s="77"/>
      <c r="AS2058" s="77"/>
      <c r="AT2058" s="77"/>
      <c r="AU2058" s="77"/>
      <c r="AV2058" s="77"/>
      <c r="AW2058" s="77"/>
      <c r="AX2058" s="77"/>
      <c r="AY2058" s="77"/>
      <c r="AZ2058" s="77"/>
      <c r="BA2058" s="77"/>
      <c r="BB2058" s="77"/>
      <c r="BC2058" s="77"/>
      <c r="BD2058" s="77"/>
      <c r="BE2058" s="77"/>
      <c r="BF2058" s="77"/>
      <c r="BG2058" s="77"/>
      <c r="BH2058" s="77"/>
      <c r="BI2058" s="77"/>
      <c r="BJ2058" s="77"/>
      <c r="BK2058" s="77"/>
      <c r="BL2058" s="77"/>
      <c r="BM2058" s="77"/>
      <c r="BN2058" s="77"/>
      <c r="BO2058" s="77"/>
      <c r="BP2058" s="77"/>
      <c r="BQ2058" s="77"/>
      <c r="BR2058" s="77"/>
      <c r="BS2058" s="77"/>
      <c r="BT2058" s="77"/>
      <c r="BU2058" s="77"/>
      <c r="BV2058" s="77"/>
      <c r="BW2058" s="77"/>
      <c r="BX2058" s="77"/>
      <c r="BY2058" s="77"/>
      <c r="BZ2058" s="77"/>
      <c r="CA2058" s="77"/>
      <c r="CB2058" s="77"/>
      <c r="CC2058" s="77"/>
      <c r="CD2058" s="77"/>
      <c r="CE2058" s="77"/>
      <c r="CF2058" s="77"/>
      <c r="CG2058" s="77"/>
      <c r="CH2058" s="77"/>
      <c r="CI2058" s="77"/>
      <c r="CJ2058" s="77"/>
      <c r="CK2058" s="77"/>
      <c r="CL2058" s="77"/>
    </row>
    <row r="2059" spans="2:90" x14ac:dyDescent="0.4">
      <c r="B2059" s="130" t="str">
        <f>B2044</f>
        <v>primary unit</v>
      </c>
      <c r="D2059" t="s">
        <v>158</v>
      </c>
      <c r="E2059" t="s">
        <v>906</v>
      </c>
      <c r="G2059" t="s">
        <v>330</v>
      </c>
      <c r="S2059" s="72"/>
      <c r="T2059" s="72"/>
      <c r="U2059" s="72"/>
      <c r="V2059" s="72"/>
      <c r="W2059" s="72"/>
      <c r="X2059" s="72"/>
      <c r="Y2059" s="72"/>
      <c r="Z2059" s="72"/>
      <c r="AA2059" s="72"/>
      <c r="AB2059" s="72"/>
      <c r="AC2059" s="72"/>
      <c r="AD2059" s="72"/>
      <c r="AE2059" s="72"/>
      <c r="AF2059" s="72"/>
      <c r="AG2059" s="72"/>
      <c r="AH2059" s="72"/>
      <c r="AI2059" s="72"/>
      <c r="AJ2059" s="72"/>
      <c r="AK2059" s="72"/>
      <c r="AL2059" s="72"/>
      <c r="AM2059" s="72"/>
      <c r="AN2059" s="72"/>
      <c r="AO2059" s="72"/>
      <c r="AP2059" s="72"/>
      <c r="AQ2059" s="72"/>
      <c r="AR2059" s="72"/>
      <c r="AS2059" s="72"/>
      <c r="AT2059" s="72"/>
      <c r="AU2059" s="72"/>
      <c r="AV2059" s="72"/>
      <c r="AW2059" s="72"/>
      <c r="AX2059" s="72"/>
      <c r="AY2059" s="72"/>
      <c r="AZ2059" s="72"/>
      <c r="BA2059" s="72"/>
      <c r="BB2059" s="72"/>
      <c r="BC2059" s="72"/>
      <c r="BD2059" s="72"/>
      <c r="BE2059" s="72"/>
      <c r="BF2059" s="72"/>
      <c r="BG2059" s="72"/>
      <c r="BH2059" s="72"/>
      <c r="BI2059" s="72"/>
      <c r="BJ2059" s="72"/>
      <c r="BK2059" s="72"/>
      <c r="BL2059" s="72"/>
      <c r="BM2059" s="72"/>
      <c r="BN2059" s="72"/>
      <c r="BO2059" s="72"/>
      <c r="BP2059" s="72"/>
      <c r="BQ2059" s="72"/>
      <c r="BR2059" s="72"/>
      <c r="BS2059" s="72"/>
      <c r="BT2059" s="72"/>
      <c r="BU2059" s="72"/>
      <c r="BV2059" s="72"/>
      <c r="BW2059" s="72"/>
      <c r="BX2059" s="72"/>
      <c r="BY2059" s="72"/>
      <c r="BZ2059" s="72"/>
      <c r="CA2059" s="72"/>
      <c r="CB2059" s="72"/>
      <c r="CC2059" s="72"/>
      <c r="CD2059" s="72"/>
      <c r="CE2059" s="72"/>
      <c r="CF2059" s="72"/>
      <c r="CG2059" s="72"/>
      <c r="CH2059" s="72"/>
      <c r="CI2059" s="72"/>
      <c r="CJ2059" s="72"/>
      <c r="CK2059" s="72"/>
      <c r="CL2059" s="72"/>
    </row>
    <row r="2060" spans="2:90" x14ac:dyDescent="0.4">
      <c r="B2060" s="130" t="str">
        <f>B2045</f>
        <v>Primary revenue driver</v>
      </c>
      <c r="D2060" t="s">
        <v>158</v>
      </c>
      <c r="E2060" t="s">
        <v>906</v>
      </c>
      <c r="G2060" t="s">
        <v>330</v>
      </c>
      <c r="K2060" s="53"/>
      <c r="L2060" s="53"/>
      <c r="M2060" s="53"/>
      <c r="N2060" s="53"/>
      <c r="O2060" s="53"/>
      <c r="P2060" s="53"/>
      <c r="R2060" s="24"/>
      <c r="S2060" s="172" t="str">
        <f t="shared" ref="S2060" si="2290">S2045</f>
        <v>S$12</v>
      </c>
      <c r="T2060" s="172" t="str">
        <f t="shared" ref="T2060:AX2060" si="2291">T2045</f>
        <v>T$12</v>
      </c>
      <c r="U2060" s="172" t="str">
        <f t="shared" si="2291"/>
        <v>U$12</v>
      </c>
      <c r="V2060" s="172" t="str">
        <f t="shared" si="2291"/>
        <v>V$12</v>
      </c>
      <c r="W2060" s="172" t="str">
        <f t="shared" si="2291"/>
        <v>W$12</v>
      </c>
      <c r="X2060" s="172" t="str">
        <f t="shared" si="2291"/>
        <v>X$12</v>
      </c>
      <c r="Y2060" s="172" t="str">
        <f t="shared" si="2291"/>
        <v>Y$12</v>
      </c>
      <c r="Z2060" s="172" t="str">
        <f t="shared" si="2291"/>
        <v>Z$12</v>
      </c>
      <c r="AA2060" s="172" t="str">
        <f t="shared" si="2291"/>
        <v>AA$12</v>
      </c>
      <c r="AB2060" s="172" t="str">
        <f t="shared" si="2291"/>
        <v>AB$12</v>
      </c>
      <c r="AC2060" s="172" t="str">
        <f t="shared" si="2291"/>
        <v>AC$12</v>
      </c>
      <c r="AD2060" s="172" t="str">
        <f t="shared" si="2291"/>
        <v>AD$12</v>
      </c>
      <c r="AE2060" s="172" t="str">
        <f t="shared" si="2291"/>
        <v>AE$12</v>
      </c>
      <c r="AF2060" s="172" t="str">
        <f t="shared" si="2291"/>
        <v>AF$12</v>
      </c>
      <c r="AG2060" s="172" t="str">
        <f t="shared" si="2291"/>
        <v>AG$12</v>
      </c>
      <c r="AH2060" s="172" t="str">
        <f t="shared" si="2291"/>
        <v>AH$12</v>
      </c>
      <c r="AI2060" s="172" t="str">
        <f t="shared" si="2291"/>
        <v>AI$12</v>
      </c>
      <c r="AJ2060" s="172" t="str">
        <f t="shared" si="2291"/>
        <v>AJ$12</v>
      </c>
      <c r="AK2060" s="172" t="str">
        <f t="shared" si="2291"/>
        <v>AK$12</v>
      </c>
      <c r="AL2060" s="172" t="str">
        <f t="shared" si="2291"/>
        <v>AL$12</v>
      </c>
      <c r="AM2060" s="172" t="str">
        <f t="shared" si="2291"/>
        <v>AM$12</v>
      </c>
      <c r="AN2060" s="172" t="str">
        <f t="shared" si="2291"/>
        <v>AN$12</v>
      </c>
      <c r="AO2060" s="172" t="str">
        <f t="shared" si="2291"/>
        <v>AO$12</v>
      </c>
      <c r="AP2060" s="172" t="str">
        <f t="shared" si="2291"/>
        <v>AP$12</v>
      </c>
      <c r="AQ2060" s="172" t="str">
        <f t="shared" si="2291"/>
        <v>AQ$12</v>
      </c>
      <c r="AR2060" s="172" t="str">
        <f t="shared" si="2291"/>
        <v>AR$12</v>
      </c>
      <c r="AS2060" s="172" t="str">
        <f t="shared" si="2291"/>
        <v>AS$12</v>
      </c>
      <c r="AT2060" s="172" t="str">
        <f t="shared" si="2291"/>
        <v>AT$12</v>
      </c>
      <c r="AU2060" s="172" t="str">
        <f t="shared" si="2291"/>
        <v>AU$12</v>
      </c>
      <c r="AV2060" s="172" t="str">
        <f t="shared" si="2291"/>
        <v>AV$12</v>
      </c>
      <c r="AW2060" s="172" t="str">
        <f t="shared" si="2291"/>
        <v>AW$12</v>
      </c>
      <c r="AX2060" s="172" t="str">
        <f t="shared" si="2291"/>
        <v>AX$12</v>
      </c>
      <c r="AY2060" s="172" t="str">
        <f t="shared" ref="AY2060:CD2060" si="2292">AY2045</f>
        <v>AY$12</v>
      </c>
      <c r="AZ2060" s="172" t="str">
        <f t="shared" si="2292"/>
        <v>AZ$12</v>
      </c>
      <c r="BA2060" s="172" t="str">
        <f t="shared" si="2292"/>
        <v>BA$12</v>
      </c>
      <c r="BB2060" s="172" t="str">
        <f t="shared" si="2292"/>
        <v>BB$12</v>
      </c>
      <c r="BC2060" s="172" t="str">
        <f t="shared" si="2292"/>
        <v>BC$12</v>
      </c>
      <c r="BD2060" s="172" t="str">
        <f t="shared" si="2292"/>
        <v>BD$12</v>
      </c>
      <c r="BE2060" s="172" t="str">
        <f t="shared" si="2292"/>
        <v>BE$12</v>
      </c>
      <c r="BF2060" s="172" t="str">
        <f t="shared" si="2292"/>
        <v>BF$12</v>
      </c>
      <c r="BG2060" s="172" t="str">
        <f t="shared" si="2292"/>
        <v>BG$12</v>
      </c>
      <c r="BH2060" s="172" t="str">
        <f t="shared" si="2292"/>
        <v>BH$12</v>
      </c>
      <c r="BI2060" s="172" t="str">
        <f t="shared" si="2292"/>
        <v>BI$12</v>
      </c>
      <c r="BJ2060" s="172" t="str">
        <f t="shared" si="2292"/>
        <v>BJ$12</v>
      </c>
      <c r="BK2060" s="172" t="str">
        <f t="shared" si="2292"/>
        <v>BK$12</v>
      </c>
      <c r="BL2060" s="172" t="str">
        <f t="shared" si="2292"/>
        <v>BL$12</v>
      </c>
      <c r="BM2060" s="172" t="str">
        <f t="shared" si="2292"/>
        <v>BM$12</v>
      </c>
      <c r="BN2060" s="172" t="str">
        <f t="shared" si="2292"/>
        <v>BN$12</v>
      </c>
      <c r="BO2060" s="172" t="str">
        <f t="shared" si="2292"/>
        <v>BO$12</v>
      </c>
      <c r="BP2060" s="172" t="str">
        <f t="shared" si="2292"/>
        <v>BP$12</v>
      </c>
      <c r="BQ2060" s="172" t="str">
        <f t="shared" si="2292"/>
        <v>BQ$12</v>
      </c>
      <c r="BR2060" s="172" t="str">
        <f t="shared" si="2292"/>
        <v>BR$12</v>
      </c>
      <c r="BS2060" s="172" t="str">
        <f t="shared" si="2292"/>
        <v>BS$12</v>
      </c>
      <c r="BT2060" s="172" t="str">
        <f t="shared" si="2292"/>
        <v>BT$12</v>
      </c>
      <c r="BU2060" s="172" t="str">
        <f t="shared" si="2292"/>
        <v>BU$12</v>
      </c>
      <c r="BV2060" s="172" t="str">
        <f t="shared" si="2292"/>
        <v>BV$12</v>
      </c>
      <c r="BW2060" s="172" t="str">
        <f t="shared" si="2292"/>
        <v>BW$12</v>
      </c>
      <c r="BX2060" s="172" t="str">
        <f t="shared" si="2292"/>
        <v>BX$12</v>
      </c>
      <c r="BY2060" s="172" t="str">
        <f t="shared" si="2292"/>
        <v>BY$12</v>
      </c>
      <c r="BZ2060" s="172" t="str">
        <f t="shared" si="2292"/>
        <v>BZ$12</v>
      </c>
      <c r="CA2060" s="172" t="str">
        <f t="shared" si="2292"/>
        <v>CA$12</v>
      </c>
      <c r="CB2060" s="172" t="str">
        <f t="shared" si="2292"/>
        <v>CB$12</v>
      </c>
      <c r="CC2060" s="172" t="str">
        <f t="shared" si="2292"/>
        <v>CC$12</v>
      </c>
      <c r="CD2060" s="172" t="str">
        <f t="shared" si="2292"/>
        <v>CD$12</v>
      </c>
      <c r="CE2060" s="172" t="str">
        <f t="shared" ref="CE2060:CK2060" si="2293">CE2045</f>
        <v>CE$12</v>
      </c>
      <c r="CF2060" s="172" t="str">
        <f t="shared" si="2293"/>
        <v>CF$12</v>
      </c>
      <c r="CG2060" s="172" t="str">
        <f t="shared" si="2293"/>
        <v>CG$12</v>
      </c>
      <c r="CH2060" s="172" t="str">
        <f t="shared" si="2293"/>
        <v>CH$12</v>
      </c>
      <c r="CI2060" s="172" t="str">
        <f t="shared" si="2293"/>
        <v>CI$12</v>
      </c>
      <c r="CJ2060" s="172" t="str">
        <f t="shared" si="2293"/>
        <v>CJ$12</v>
      </c>
      <c r="CK2060" s="172" t="str">
        <f t="shared" si="2293"/>
        <v>CK$12</v>
      </c>
      <c r="CL2060" s="172" t="str">
        <f t="shared" ref="CL2060" si="2294">CL2045</f>
        <v>CL$12</v>
      </c>
    </row>
    <row r="2061" spans="2:90" x14ac:dyDescent="0.4">
      <c r="B2061" s="130" t="str">
        <f>B2046</f>
        <v>Primary volume driver</v>
      </c>
      <c r="C2061" s="12"/>
      <c r="D2061" s="12" t="s">
        <v>158</v>
      </c>
      <c r="E2061" s="12" t="s">
        <v>906</v>
      </c>
      <c r="F2061" s="12"/>
      <c r="G2061" s="12" t="s">
        <v>330</v>
      </c>
      <c r="H2061" s="12"/>
      <c r="I2061" s="60"/>
      <c r="J2061" s="60"/>
      <c r="K2061" s="15"/>
      <c r="L2061" s="15"/>
      <c r="M2061" s="15"/>
      <c r="N2061" s="15"/>
      <c r="O2061" s="15"/>
      <c r="P2061" s="15"/>
      <c r="R2061" s="15"/>
      <c r="S2061" s="172" t="str">
        <f t="shared" ref="S2061" si="2295">S2046</f>
        <v>S$13</v>
      </c>
      <c r="T2061" s="172" t="str">
        <f t="shared" ref="T2061:AX2061" si="2296">T2046</f>
        <v>T$13</v>
      </c>
      <c r="U2061" s="172" t="str">
        <f t="shared" si="2296"/>
        <v>U$13</v>
      </c>
      <c r="V2061" s="172" t="str">
        <f t="shared" si="2296"/>
        <v>V$13</v>
      </c>
      <c r="W2061" s="172" t="str">
        <f t="shared" si="2296"/>
        <v>W$13</v>
      </c>
      <c r="X2061" s="172" t="str">
        <f t="shared" si="2296"/>
        <v>X$13</v>
      </c>
      <c r="Y2061" s="172" t="str">
        <f t="shared" si="2296"/>
        <v>Y$13</v>
      </c>
      <c r="Z2061" s="172" t="str">
        <f t="shared" si="2296"/>
        <v>Z$13</v>
      </c>
      <c r="AA2061" s="172" t="str">
        <f t="shared" si="2296"/>
        <v>AA$13</v>
      </c>
      <c r="AB2061" s="172" t="str">
        <f t="shared" si="2296"/>
        <v>AB$13</v>
      </c>
      <c r="AC2061" s="172" t="str">
        <f t="shared" si="2296"/>
        <v>AC$13</v>
      </c>
      <c r="AD2061" s="172" t="str">
        <f t="shared" si="2296"/>
        <v>AD$13</v>
      </c>
      <c r="AE2061" s="172" t="str">
        <f t="shared" si="2296"/>
        <v>AE$13</v>
      </c>
      <c r="AF2061" s="172" t="str">
        <f t="shared" si="2296"/>
        <v>AF$13</v>
      </c>
      <c r="AG2061" s="172" t="str">
        <f t="shared" si="2296"/>
        <v>AG$13</v>
      </c>
      <c r="AH2061" s="172" t="str">
        <f t="shared" si="2296"/>
        <v>AH$13</v>
      </c>
      <c r="AI2061" s="172" t="str">
        <f t="shared" si="2296"/>
        <v>AI$13</v>
      </c>
      <c r="AJ2061" s="172" t="str">
        <f t="shared" si="2296"/>
        <v>AJ$13</v>
      </c>
      <c r="AK2061" s="172" t="str">
        <f t="shared" si="2296"/>
        <v>AK$13</v>
      </c>
      <c r="AL2061" s="172" t="str">
        <f t="shared" si="2296"/>
        <v>AL$13</v>
      </c>
      <c r="AM2061" s="172" t="str">
        <f t="shared" si="2296"/>
        <v>AM$13</v>
      </c>
      <c r="AN2061" s="172" t="str">
        <f t="shared" si="2296"/>
        <v>AN$13</v>
      </c>
      <c r="AO2061" s="172" t="str">
        <f t="shared" si="2296"/>
        <v>AO$13</v>
      </c>
      <c r="AP2061" s="172" t="str">
        <f t="shared" si="2296"/>
        <v>AP$13</v>
      </c>
      <c r="AQ2061" s="172" t="str">
        <f t="shared" si="2296"/>
        <v>AQ$13</v>
      </c>
      <c r="AR2061" s="172" t="str">
        <f t="shared" si="2296"/>
        <v>AR$13</v>
      </c>
      <c r="AS2061" s="172" t="str">
        <f t="shared" si="2296"/>
        <v>AS$13</v>
      </c>
      <c r="AT2061" s="172" t="str">
        <f t="shared" si="2296"/>
        <v>AT$13</v>
      </c>
      <c r="AU2061" s="172" t="str">
        <f t="shared" si="2296"/>
        <v>AU$13</v>
      </c>
      <c r="AV2061" s="172" t="str">
        <f t="shared" si="2296"/>
        <v>AV$13</v>
      </c>
      <c r="AW2061" s="172" t="str">
        <f t="shared" si="2296"/>
        <v>AW$13</v>
      </c>
      <c r="AX2061" s="172" t="str">
        <f t="shared" si="2296"/>
        <v>AX$13</v>
      </c>
      <c r="AY2061" s="172" t="str">
        <f t="shared" ref="AY2061:CD2061" si="2297">AY2046</f>
        <v>AY$13</v>
      </c>
      <c r="AZ2061" s="172" t="str">
        <f t="shared" si="2297"/>
        <v>AZ$13</v>
      </c>
      <c r="BA2061" s="172" t="str">
        <f t="shared" si="2297"/>
        <v>BA$13</v>
      </c>
      <c r="BB2061" s="172" t="str">
        <f t="shared" si="2297"/>
        <v>BB$13</v>
      </c>
      <c r="BC2061" s="172" t="str">
        <f t="shared" si="2297"/>
        <v>BC$13</v>
      </c>
      <c r="BD2061" s="172" t="str">
        <f t="shared" si="2297"/>
        <v>BD$13</v>
      </c>
      <c r="BE2061" s="172" t="str">
        <f t="shared" si="2297"/>
        <v>BE$13</v>
      </c>
      <c r="BF2061" s="172" t="str">
        <f t="shared" si="2297"/>
        <v>BF$13</v>
      </c>
      <c r="BG2061" s="172" t="str">
        <f t="shared" si="2297"/>
        <v>BG$13</v>
      </c>
      <c r="BH2061" s="172" t="str">
        <f t="shared" si="2297"/>
        <v>BH$13</v>
      </c>
      <c r="BI2061" s="172" t="str">
        <f t="shared" si="2297"/>
        <v>BI$13</v>
      </c>
      <c r="BJ2061" s="172" t="str">
        <f t="shared" si="2297"/>
        <v>BJ$13</v>
      </c>
      <c r="BK2061" s="172" t="str">
        <f t="shared" si="2297"/>
        <v>BK$13</v>
      </c>
      <c r="BL2061" s="172" t="str">
        <f t="shared" si="2297"/>
        <v>BL$13</v>
      </c>
      <c r="BM2061" s="172" t="str">
        <f t="shared" si="2297"/>
        <v>BM$13</v>
      </c>
      <c r="BN2061" s="172" t="str">
        <f t="shared" si="2297"/>
        <v>BN$13</v>
      </c>
      <c r="BO2061" s="172" t="str">
        <f t="shared" si="2297"/>
        <v>BO$13</v>
      </c>
      <c r="BP2061" s="172" t="str">
        <f t="shared" si="2297"/>
        <v>BP$13</v>
      </c>
      <c r="BQ2061" s="172" t="str">
        <f t="shared" si="2297"/>
        <v>BQ$13</v>
      </c>
      <c r="BR2061" s="172" t="str">
        <f t="shared" si="2297"/>
        <v>BR$13</v>
      </c>
      <c r="BS2061" s="172" t="str">
        <f t="shared" si="2297"/>
        <v>BS$13</v>
      </c>
      <c r="BT2061" s="172" t="str">
        <f t="shared" si="2297"/>
        <v>BT$13</v>
      </c>
      <c r="BU2061" s="172" t="str">
        <f t="shared" si="2297"/>
        <v>BU$13</v>
      </c>
      <c r="BV2061" s="172" t="str">
        <f t="shared" si="2297"/>
        <v>BV$13</v>
      </c>
      <c r="BW2061" s="172" t="str">
        <f t="shared" si="2297"/>
        <v>BW$13</v>
      </c>
      <c r="BX2061" s="172" t="str">
        <f t="shared" si="2297"/>
        <v>BX$13</v>
      </c>
      <c r="BY2061" s="172" t="str">
        <f t="shared" si="2297"/>
        <v>BY$13</v>
      </c>
      <c r="BZ2061" s="172" t="str">
        <f t="shared" si="2297"/>
        <v>BZ$13</v>
      </c>
      <c r="CA2061" s="172" t="str">
        <f t="shared" si="2297"/>
        <v>CA$13</v>
      </c>
      <c r="CB2061" s="172" t="str">
        <f t="shared" si="2297"/>
        <v>CB$13</v>
      </c>
      <c r="CC2061" s="172" t="str">
        <f t="shared" si="2297"/>
        <v>CC$13</v>
      </c>
      <c r="CD2061" s="172" t="str">
        <f t="shared" si="2297"/>
        <v>CD$13</v>
      </c>
      <c r="CE2061" s="172" t="str">
        <f t="shared" ref="CE2061:CK2061" si="2298">CE2046</f>
        <v>CE$13</v>
      </c>
      <c r="CF2061" s="172" t="str">
        <f t="shared" si="2298"/>
        <v>CF$13</v>
      </c>
      <c r="CG2061" s="172" t="str">
        <f t="shared" si="2298"/>
        <v>CG$13</v>
      </c>
      <c r="CH2061" s="172" t="str">
        <f t="shared" si="2298"/>
        <v>CH$13</v>
      </c>
      <c r="CI2061" s="172" t="str">
        <f t="shared" si="2298"/>
        <v>CI$13</v>
      </c>
      <c r="CJ2061" s="172" t="str">
        <f t="shared" si="2298"/>
        <v>CJ$13</v>
      </c>
      <c r="CK2061" s="172" t="str">
        <f t="shared" si="2298"/>
        <v>CK$13</v>
      </c>
      <c r="CL2061" s="172" t="str">
        <f t="shared" ref="CL2061" si="2299">CL2046</f>
        <v>CL$13</v>
      </c>
    </row>
    <row r="2062" spans="2:90" x14ac:dyDescent="0.4">
      <c r="B2062" s="130" t="str">
        <f>B2051</f>
        <v>Seller acquisition cost:</v>
      </c>
      <c r="C2062" s="12"/>
      <c r="D2062" s="12" t="s">
        <v>158</v>
      </c>
      <c r="E2062" s="12" t="s">
        <v>906</v>
      </c>
      <c r="F2062" s="12"/>
      <c r="G2062" s="12" t="s">
        <v>330</v>
      </c>
      <c r="H2062" s="12"/>
      <c r="I2062" s="60"/>
      <c r="J2062" s="60"/>
      <c r="K2062" s="15"/>
      <c r="L2062" s="15"/>
      <c r="M2062" s="15"/>
      <c r="N2062" s="15"/>
      <c r="O2062" s="15"/>
      <c r="P2062" s="15"/>
      <c r="R2062" s="15"/>
      <c r="S2062" s="172">
        <f t="shared" ref="S2062" si="2300">S2047</f>
        <v>0</v>
      </c>
      <c r="T2062" s="172">
        <f t="shared" ref="T2062:AX2062" si="2301">T2047</f>
        <v>0</v>
      </c>
      <c r="U2062" s="172">
        <f t="shared" si="2301"/>
        <v>0</v>
      </c>
      <c r="V2062" s="172">
        <f t="shared" si="2301"/>
        <v>0</v>
      </c>
      <c r="W2062" s="172">
        <f t="shared" si="2301"/>
        <v>0</v>
      </c>
      <c r="X2062" s="172">
        <f t="shared" si="2301"/>
        <v>0</v>
      </c>
      <c r="Y2062" s="172">
        <f t="shared" si="2301"/>
        <v>0</v>
      </c>
      <c r="Z2062" s="172">
        <f t="shared" si="2301"/>
        <v>0</v>
      </c>
      <c r="AA2062" s="172">
        <f t="shared" si="2301"/>
        <v>0</v>
      </c>
      <c r="AB2062" s="172">
        <f t="shared" si="2301"/>
        <v>0</v>
      </c>
      <c r="AC2062" s="172">
        <f t="shared" si="2301"/>
        <v>0</v>
      </c>
      <c r="AD2062" s="172">
        <f t="shared" si="2301"/>
        <v>0</v>
      </c>
      <c r="AE2062" s="172">
        <f t="shared" si="2301"/>
        <v>0</v>
      </c>
      <c r="AF2062" s="172">
        <f t="shared" si="2301"/>
        <v>0</v>
      </c>
      <c r="AG2062" s="172">
        <f t="shared" si="2301"/>
        <v>0</v>
      </c>
      <c r="AH2062" s="172">
        <f t="shared" si="2301"/>
        <v>0</v>
      </c>
      <c r="AI2062" s="172">
        <f t="shared" si="2301"/>
        <v>0</v>
      </c>
      <c r="AJ2062" s="172">
        <f t="shared" si="2301"/>
        <v>0</v>
      </c>
      <c r="AK2062" s="172">
        <f t="shared" si="2301"/>
        <v>0</v>
      </c>
      <c r="AL2062" s="172">
        <f t="shared" si="2301"/>
        <v>0</v>
      </c>
      <c r="AM2062" s="172">
        <f t="shared" si="2301"/>
        <v>0</v>
      </c>
      <c r="AN2062" s="172">
        <f t="shared" si="2301"/>
        <v>0</v>
      </c>
      <c r="AO2062" s="172">
        <f t="shared" si="2301"/>
        <v>0</v>
      </c>
      <c r="AP2062" s="172">
        <f t="shared" si="2301"/>
        <v>0</v>
      </c>
      <c r="AQ2062" s="172">
        <f t="shared" si="2301"/>
        <v>0</v>
      </c>
      <c r="AR2062" s="172">
        <f t="shared" si="2301"/>
        <v>0</v>
      </c>
      <c r="AS2062" s="172">
        <f t="shared" si="2301"/>
        <v>0</v>
      </c>
      <c r="AT2062" s="172">
        <f t="shared" si="2301"/>
        <v>0</v>
      </c>
      <c r="AU2062" s="172">
        <f t="shared" si="2301"/>
        <v>0</v>
      </c>
      <c r="AV2062" s="172">
        <f t="shared" si="2301"/>
        <v>0</v>
      </c>
      <c r="AW2062" s="172">
        <f t="shared" si="2301"/>
        <v>0</v>
      </c>
      <c r="AX2062" s="172">
        <f t="shared" si="2301"/>
        <v>0</v>
      </c>
      <c r="AY2062" s="172">
        <f t="shared" ref="AY2062:CD2062" si="2302">AY2047</f>
        <v>0</v>
      </c>
      <c r="AZ2062" s="172">
        <f t="shared" si="2302"/>
        <v>0</v>
      </c>
      <c r="BA2062" s="172">
        <f t="shared" si="2302"/>
        <v>0</v>
      </c>
      <c r="BB2062" s="172">
        <f t="shared" si="2302"/>
        <v>0</v>
      </c>
      <c r="BC2062" s="172">
        <f t="shared" si="2302"/>
        <v>0</v>
      </c>
      <c r="BD2062" s="172">
        <f t="shared" si="2302"/>
        <v>0</v>
      </c>
      <c r="BE2062" s="172">
        <f t="shared" si="2302"/>
        <v>0</v>
      </c>
      <c r="BF2062" s="172">
        <f t="shared" si="2302"/>
        <v>0</v>
      </c>
      <c r="BG2062" s="172">
        <f t="shared" si="2302"/>
        <v>0</v>
      </c>
      <c r="BH2062" s="172">
        <f t="shared" si="2302"/>
        <v>0</v>
      </c>
      <c r="BI2062" s="172">
        <f t="shared" si="2302"/>
        <v>0</v>
      </c>
      <c r="BJ2062" s="172">
        <f t="shared" si="2302"/>
        <v>0</v>
      </c>
      <c r="BK2062" s="172">
        <f t="shared" si="2302"/>
        <v>0</v>
      </c>
      <c r="BL2062" s="172">
        <f t="shared" si="2302"/>
        <v>0</v>
      </c>
      <c r="BM2062" s="172">
        <f t="shared" si="2302"/>
        <v>0</v>
      </c>
      <c r="BN2062" s="172">
        <f t="shared" si="2302"/>
        <v>0</v>
      </c>
      <c r="BO2062" s="172">
        <f t="shared" si="2302"/>
        <v>0</v>
      </c>
      <c r="BP2062" s="172">
        <f t="shared" si="2302"/>
        <v>0</v>
      </c>
      <c r="BQ2062" s="172">
        <f t="shared" si="2302"/>
        <v>0</v>
      </c>
      <c r="BR2062" s="172">
        <f t="shared" si="2302"/>
        <v>0</v>
      </c>
      <c r="BS2062" s="172">
        <f t="shared" si="2302"/>
        <v>0</v>
      </c>
      <c r="BT2062" s="172">
        <f t="shared" si="2302"/>
        <v>0</v>
      </c>
      <c r="BU2062" s="172">
        <f t="shared" si="2302"/>
        <v>0</v>
      </c>
      <c r="BV2062" s="172">
        <f t="shared" si="2302"/>
        <v>0</v>
      </c>
      <c r="BW2062" s="172">
        <f t="shared" si="2302"/>
        <v>0</v>
      </c>
      <c r="BX2062" s="172">
        <f t="shared" si="2302"/>
        <v>0</v>
      </c>
      <c r="BY2062" s="172">
        <f t="shared" si="2302"/>
        <v>0</v>
      </c>
      <c r="BZ2062" s="172">
        <f t="shared" si="2302"/>
        <v>0</v>
      </c>
      <c r="CA2062" s="172">
        <f t="shared" si="2302"/>
        <v>0</v>
      </c>
      <c r="CB2062" s="172">
        <f t="shared" si="2302"/>
        <v>0</v>
      </c>
      <c r="CC2062" s="172">
        <f t="shared" si="2302"/>
        <v>0</v>
      </c>
      <c r="CD2062" s="172">
        <f t="shared" si="2302"/>
        <v>0</v>
      </c>
      <c r="CE2062" s="172">
        <f t="shared" ref="CE2062:CK2062" si="2303">CE2047</f>
        <v>0</v>
      </c>
      <c r="CF2062" s="172">
        <f t="shared" si="2303"/>
        <v>0</v>
      </c>
      <c r="CG2062" s="172">
        <f t="shared" si="2303"/>
        <v>0</v>
      </c>
      <c r="CH2062" s="172">
        <f t="shared" si="2303"/>
        <v>0</v>
      </c>
      <c r="CI2062" s="172">
        <f t="shared" si="2303"/>
        <v>0</v>
      </c>
      <c r="CJ2062" s="172">
        <f t="shared" si="2303"/>
        <v>0</v>
      </c>
      <c r="CK2062" s="172">
        <f t="shared" si="2303"/>
        <v>0</v>
      </c>
      <c r="CL2062" s="172">
        <f t="shared" ref="CL2062" si="2304">CL2047</f>
        <v>0</v>
      </c>
    </row>
    <row r="2063" spans="2:90" x14ac:dyDescent="0.4">
      <c r="B2063" s="231" t="str">
        <f>IFERROR(SUBSTITUTE(TRIM(MID(B2051, SEARCH("-", B2051) + 1, LEN(B2051))),":",""),"no unit")</f>
        <v>no unit</v>
      </c>
      <c r="C2063" s="12"/>
      <c r="D2063" s="12" t="s">
        <v>158</v>
      </c>
      <c r="E2063" s="12" t="s">
        <v>906</v>
      </c>
      <c r="F2063" s="12"/>
      <c r="G2063" s="12" t="s">
        <v>330</v>
      </c>
      <c r="H2063" s="12"/>
      <c r="I2063" s="60"/>
      <c r="J2063" s="60"/>
      <c r="K2063" s="15"/>
      <c r="L2063" s="15"/>
      <c r="M2063" s="15"/>
      <c r="N2063" s="15"/>
      <c r="O2063" s="15"/>
      <c r="P2063" s="15"/>
      <c r="R2063" s="15"/>
      <c r="S2063" s="172"/>
      <c r="T2063" s="172"/>
      <c r="U2063" s="172"/>
      <c r="V2063" s="172"/>
      <c r="W2063" s="172"/>
      <c r="X2063" s="172"/>
      <c r="Y2063" s="172"/>
      <c r="Z2063" s="172"/>
      <c r="AA2063" s="172"/>
      <c r="AB2063" s="172"/>
      <c r="AC2063" s="172"/>
      <c r="AD2063" s="172"/>
      <c r="AE2063" s="172"/>
      <c r="AF2063" s="172"/>
      <c r="AG2063" s="172"/>
      <c r="AH2063" s="172"/>
      <c r="AI2063" s="172"/>
      <c r="AJ2063" s="172"/>
      <c r="AK2063" s="172"/>
      <c r="AL2063" s="172"/>
      <c r="AM2063" s="172"/>
      <c r="AN2063" s="172"/>
      <c r="AO2063" s="172"/>
      <c r="AP2063" s="172"/>
      <c r="AQ2063" s="172"/>
      <c r="AR2063" s="172"/>
      <c r="AS2063" s="172"/>
      <c r="AT2063" s="172"/>
      <c r="AU2063" s="172"/>
      <c r="AV2063" s="172"/>
      <c r="AW2063" s="172"/>
      <c r="AX2063" s="172"/>
      <c r="AY2063" s="172"/>
      <c r="AZ2063" s="172"/>
      <c r="BA2063" s="172"/>
      <c r="BB2063" s="172"/>
      <c r="BC2063" s="172"/>
      <c r="BD2063" s="172"/>
      <c r="BE2063" s="172"/>
      <c r="BF2063" s="172"/>
      <c r="BG2063" s="172"/>
      <c r="BH2063" s="172"/>
      <c r="BI2063" s="172"/>
      <c r="BJ2063" s="172"/>
      <c r="BK2063" s="172"/>
      <c r="BL2063" s="172"/>
      <c r="BM2063" s="172"/>
      <c r="BN2063" s="172"/>
      <c r="BO2063" s="172"/>
      <c r="BP2063" s="172"/>
      <c r="BQ2063" s="172"/>
      <c r="BR2063" s="172"/>
      <c r="BS2063" s="172"/>
      <c r="BT2063" s="172"/>
      <c r="BU2063" s="172"/>
      <c r="BV2063" s="172"/>
      <c r="BW2063" s="172"/>
      <c r="BX2063" s="172"/>
      <c r="BY2063" s="172"/>
      <c r="BZ2063" s="172"/>
      <c r="CA2063" s="172"/>
      <c r="CB2063" s="172"/>
      <c r="CC2063" s="172"/>
      <c r="CD2063" s="172"/>
      <c r="CE2063" s="172"/>
      <c r="CF2063" s="172"/>
      <c r="CG2063" s="172"/>
      <c r="CH2063" s="172"/>
      <c r="CI2063" s="172"/>
      <c r="CJ2063" s="172"/>
      <c r="CK2063" s="172"/>
      <c r="CL2063" s="172"/>
    </row>
    <row r="2064" spans="2:90" x14ac:dyDescent="0.4">
      <c r="B2064" s="184" t="str">
        <f>B2049</f>
        <v>Secondary revenue driver</v>
      </c>
      <c r="C2064" s="88"/>
      <c r="D2064" s="88" t="s">
        <v>158</v>
      </c>
      <c r="E2064" s="88" t="s">
        <v>906</v>
      </c>
      <c r="F2064" s="88"/>
      <c r="G2064" s="88" t="s">
        <v>330</v>
      </c>
      <c r="H2064" s="88"/>
      <c r="I2064" s="206"/>
      <c r="J2064" s="206"/>
      <c r="K2064" s="207"/>
      <c r="L2064" s="207"/>
      <c r="M2064" s="207"/>
      <c r="N2064" s="207"/>
      <c r="O2064" s="207"/>
      <c r="P2064" s="207"/>
      <c r="R2064" s="207"/>
      <c r="S2064" s="4" t="str">
        <f t="shared" ref="S2064" si="2305">ADDRESS(ROW(S2056),COLUMN(S2056),2)</f>
        <v>S$2056</v>
      </c>
      <c r="T2064" s="4" t="str">
        <f t="shared" ref="T2064:CE2064" si="2306">ADDRESS(ROW(T2056),COLUMN(T2056),2)</f>
        <v>T$2056</v>
      </c>
      <c r="U2064" s="4" t="str">
        <f t="shared" si="2306"/>
        <v>U$2056</v>
      </c>
      <c r="V2064" s="4" t="str">
        <f t="shared" si="2306"/>
        <v>V$2056</v>
      </c>
      <c r="W2064" s="4" t="str">
        <f t="shared" si="2306"/>
        <v>W$2056</v>
      </c>
      <c r="X2064" s="4" t="str">
        <f t="shared" si="2306"/>
        <v>X$2056</v>
      </c>
      <c r="Y2064" s="4" t="str">
        <f t="shared" si="2306"/>
        <v>Y$2056</v>
      </c>
      <c r="Z2064" s="4" t="str">
        <f t="shared" si="2306"/>
        <v>Z$2056</v>
      </c>
      <c r="AA2064" s="4" t="str">
        <f t="shared" si="2306"/>
        <v>AA$2056</v>
      </c>
      <c r="AB2064" s="4" t="str">
        <f t="shared" si="2306"/>
        <v>AB$2056</v>
      </c>
      <c r="AC2064" s="4" t="str">
        <f t="shared" si="2306"/>
        <v>AC$2056</v>
      </c>
      <c r="AD2064" s="4" t="str">
        <f t="shared" si="2306"/>
        <v>AD$2056</v>
      </c>
      <c r="AE2064" s="4" t="str">
        <f t="shared" si="2306"/>
        <v>AE$2056</v>
      </c>
      <c r="AF2064" s="4" t="str">
        <f t="shared" si="2306"/>
        <v>AF$2056</v>
      </c>
      <c r="AG2064" s="4" t="str">
        <f t="shared" si="2306"/>
        <v>AG$2056</v>
      </c>
      <c r="AH2064" s="4" t="str">
        <f t="shared" si="2306"/>
        <v>AH$2056</v>
      </c>
      <c r="AI2064" s="4" t="str">
        <f t="shared" si="2306"/>
        <v>AI$2056</v>
      </c>
      <c r="AJ2064" s="4" t="str">
        <f t="shared" si="2306"/>
        <v>AJ$2056</v>
      </c>
      <c r="AK2064" s="4" t="str">
        <f t="shared" si="2306"/>
        <v>AK$2056</v>
      </c>
      <c r="AL2064" s="4" t="str">
        <f t="shared" si="2306"/>
        <v>AL$2056</v>
      </c>
      <c r="AM2064" s="4" t="str">
        <f t="shared" si="2306"/>
        <v>AM$2056</v>
      </c>
      <c r="AN2064" s="4" t="str">
        <f t="shared" si="2306"/>
        <v>AN$2056</v>
      </c>
      <c r="AO2064" s="4" t="str">
        <f t="shared" si="2306"/>
        <v>AO$2056</v>
      </c>
      <c r="AP2064" s="4" t="str">
        <f t="shared" si="2306"/>
        <v>AP$2056</v>
      </c>
      <c r="AQ2064" s="4" t="str">
        <f t="shared" si="2306"/>
        <v>AQ$2056</v>
      </c>
      <c r="AR2064" s="4" t="str">
        <f t="shared" si="2306"/>
        <v>AR$2056</v>
      </c>
      <c r="AS2064" s="4" t="str">
        <f t="shared" si="2306"/>
        <v>AS$2056</v>
      </c>
      <c r="AT2064" s="4" t="str">
        <f t="shared" si="2306"/>
        <v>AT$2056</v>
      </c>
      <c r="AU2064" s="4" t="str">
        <f t="shared" si="2306"/>
        <v>AU$2056</v>
      </c>
      <c r="AV2064" s="4" t="str">
        <f t="shared" si="2306"/>
        <v>AV$2056</v>
      </c>
      <c r="AW2064" s="4" t="str">
        <f t="shared" si="2306"/>
        <v>AW$2056</v>
      </c>
      <c r="AX2064" s="4" t="str">
        <f t="shared" si="2306"/>
        <v>AX$2056</v>
      </c>
      <c r="AY2064" s="4" t="str">
        <f t="shared" si="2306"/>
        <v>AY$2056</v>
      </c>
      <c r="AZ2064" s="4" t="str">
        <f t="shared" si="2306"/>
        <v>AZ$2056</v>
      </c>
      <c r="BA2064" s="4" t="str">
        <f t="shared" si="2306"/>
        <v>BA$2056</v>
      </c>
      <c r="BB2064" s="4" t="str">
        <f t="shared" si="2306"/>
        <v>BB$2056</v>
      </c>
      <c r="BC2064" s="4" t="str">
        <f t="shared" si="2306"/>
        <v>BC$2056</v>
      </c>
      <c r="BD2064" s="4" t="str">
        <f t="shared" si="2306"/>
        <v>BD$2056</v>
      </c>
      <c r="BE2064" s="4" t="str">
        <f t="shared" si="2306"/>
        <v>BE$2056</v>
      </c>
      <c r="BF2064" s="4" t="str">
        <f t="shared" si="2306"/>
        <v>BF$2056</v>
      </c>
      <c r="BG2064" s="4" t="str">
        <f t="shared" si="2306"/>
        <v>BG$2056</v>
      </c>
      <c r="BH2064" s="4" t="str">
        <f t="shared" si="2306"/>
        <v>BH$2056</v>
      </c>
      <c r="BI2064" s="4" t="str">
        <f t="shared" si="2306"/>
        <v>BI$2056</v>
      </c>
      <c r="BJ2064" s="4" t="str">
        <f t="shared" si="2306"/>
        <v>BJ$2056</v>
      </c>
      <c r="BK2064" s="4" t="str">
        <f t="shared" si="2306"/>
        <v>BK$2056</v>
      </c>
      <c r="BL2064" s="4" t="str">
        <f t="shared" si="2306"/>
        <v>BL$2056</v>
      </c>
      <c r="BM2064" s="4" t="str">
        <f t="shared" si="2306"/>
        <v>BM$2056</v>
      </c>
      <c r="BN2064" s="4" t="str">
        <f t="shared" si="2306"/>
        <v>BN$2056</v>
      </c>
      <c r="BO2064" s="4" t="str">
        <f t="shared" si="2306"/>
        <v>BO$2056</v>
      </c>
      <c r="BP2064" s="4" t="str">
        <f t="shared" si="2306"/>
        <v>BP$2056</v>
      </c>
      <c r="BQ2064" s="4" t="str">
        <f t="shared" si="2306"/>
        <v>BQ$2056</v>
      </c>
      <c r="BR2064" s="4" t="str">
        <f t="shared" si="2306"/>
        <v>BR$2056</v>
      </c>
      <c r="BS2064" s="4" t="str">
        <f t="shared" si="2306"/>
        <v>BS$2056</v>
      </c>
      <c r="BT2064" s="4" t="str">
        <f t="shared" si="2306"/>
        <v>BT$2056</v>
      </c>
      <c r="BU2064" s="4" t="str">
        <f t="shared" si="2306"/>
        <v>BU$2056</v>
      </c>
      <c r="BV2064" s="4" t="str">
        <f t="shared" si="2306"/>
        <v>BV$2056</v>
      </c>
      <c r="BW2064" s="4" t="str">
        <f t="shared" si="2306"/>
        <v>BW$2056</v>
      </c>
      <c r="BX2064" s="4" t="str">
        <f t="shared" si="2306"/>
        <v>BX$2056</v>
      </c>
      <c r="BY2064" s="4" t="str">
        <f t="shared" si="2306"/>
        <v>BY$2056</v>
      </c>
      <c r="BZ2064" s="4" t="str">
        <f t="shared" si="2306"/>
        <v>BZ$2056</v>
      </c>
      <c r="CA2064" s="4" t="str">
        <f t="shared" si="2306"/>
        <v>CA$2056</v>
      </c>
      <c r="CB2064" s="4" t="str">
        <f t="shared" si="2306"/>
        <v>CB$2056</v>
      </c>
      <c r="CC2064" s="4" t="str">
        <f t="shared" si="2306"/>
        <v>CC$2056</v>
      </c>
      <c r="CD2064" s="4" t="str">
        <f t="shared" si="2306"/>
        <v>CD$2056</v>
      </c>
      <c r="CE2064" s="4" t="str">
        <f t="shared" si="2306"/>
        <v>CE$2056</v>
      </c>
      <c r="CF2064" s="4" t="str">
        <f t="shared" ref="CF2064:CK2064" si="2307">ADDRESS(ROW(CF2056),COLUMN(CF2056),2)</f>
        <v>CF$2056</v>
      </c>
      <c r="CG2064" s="4" t="str">
        <f t="shared" si="2307"/>
        <v>CG$2056</v>
      </c>
      <c r="CH2064" s="4" t="str">
        <f t="shared" si="2307"/>
        <v>CH$2056</v>
      </c>
      <c r="CI2064" s="4" t="str">
        <f t="shared" si="2307"/>
        <v>CI$2056</v>
      </c>
      <c r="CJ2064" s="4" t="str">
        <f t="shared" si="2307"/>
        <v>CJ$2056</v>
      </c>
      <c r="CK2064" s="4" t="str">
        <f t="shared" si="2307"/>
        <v>CK$2056</v>
      </c>
      <c r="CL2064" s="4" t="str">
        <f t="shared" ref="CL2064" si="2308">ADDRESS(ROW(CL2056),COLUMN(CL2056),2)</f>
        <v>CL$2056</v>
      </c>
    </row>
    <row r="2065" spans="2:90" x14ac:dyDescent="0.4">
      <c r="B2065" s="184" t="str">
        <f>B2050</f>
        <v>Secondary volume driver</v>
      </c>
      <c r="C2065" s="88"/>
      <c r="D2065" s="88" t="s">
        <v>158</v>
      </c>
      <c r="E2065" s="88" t="s">
        <v>906</v>
      </c>
      <c r="F2065" s="88"/>
      <c r="G2065" s="88" t="s">
        <v>330</v>
      </c>
      <c r="H2065" s="88"/>
      <c r="I2065" s="206"/>
      <c r="J2065" s="206"/>
      <c r="K2065" s="207"/>
      <c r="L2065" s="207"/>
      <c r="M2065" s="207"/>
      <c r="N2065" s="207"/>
      <c r="O2065" s="207"/>
      <c r="P2065" s="207"/>
      <c r="R2065" s="207"/>
      <c r="S2065" s="4" t="str">
        <f t="shared" ref="S2065" si="2309">ADDRESS(ROW(S2054),COLUMN(S2054),2)</f>
        <v>S$2054</v>
      </c>
      <c r="T2065" s="4" t="str">
        <f t="shared" ref="T2065:CE2065" si="2310">ADDRESS(ROW(T2054),COLUMN(T2054),2)</f>
        <v>T$2054</v>
      </c>
      <c r="U2065" s="4" t="str">
        <f t="shared" si="2310"/>
        <v>U$2054</v>
      </c>
      <c r="V2065" s="4" t="str">
        <f t="shared" si="2310"/>
        <v>V$2054</v>
      </c>
      <c r="W2065" s="4" t="str">
        <f t="shared" si="2310"/>
        <v>W$2054</v>
      </c>
      <c r="X2065" s="4" t="str">
        <f t="shared" si="2310"/>
        <v>X$2054</v>
      </c>
      <c r="Y2065" s="4" t="str">
        <f t="shared" si="2310"/>
        <v>Y$2054</v>
      </c>
      <c r="Z2065" s="4" t="str">
        <f t="shared" si="2310"/>
        <v>Z$2054</v>
      </c>
      <c r="AA2065" s="4" t="str">
        <f t="shared" si="2310"/>
        <v>AA$2054</v>
      </c>
      <c r="AB2065" s="4" t="str">
        <f t="shared" si="2310"/>
        <v>AB$2054</v>
      </c>
      <c r="AC2065" s="4" t="str">
        <f t="shared" si="2310"/>
        <v>AC$2054</v>
      </c>
      <c r="AD2065" s="4" t="str">
        <f t="shared" si="2310"/>
        <v>AD$2054</v>
      </c>
      <c r="AE2065" s="4" t="str">
        <f t="shared" si="2310"/>
        <v>AE$2054</v>
      </c>
      <c r="AF2065" s="4" t="str">
        <f t="shared" si="2310"/>
        <v>AF$2054</v>
      </c>
      <c r="AG2065" s="4" t="str">
        <f t="shared" si="2310"/>
        <v>AG$2054</v>
      </c>
      <c r="AH2065" s="4" t="str">
        <f t="shared" si="2310"/>
        <v>AH$2054</v>
      </c>
      <c r="AI2065" s="4" t="str">
        <f t="shared" si="2310"/>
        <v>AI$2054</v>
      </c>
      <c r="AJ2065" s="4" t="str">
        <f t="shared" si="2310"/>
        <v>AJ$2054</v>
      </c>
      <c r="AK2065" s="4" t="str">
        <f t="shared" si="2310"/>
        <v>AK$2054</v>
      </c>
      <c r="AL2065" s="4" t="str">
        <f t="shared" si="2310"/>
        <v>AL$2054</v>
      </c>
      <c r="AM2065" s="4" t="str">
        <f t="shared" si="2310"/>
        <v>AM$2054</v>
      </c>
      <c r="AN2065" s="4" t="str">
        <f t="shared" si="2310"/>
        <v>AN$2054</v>
      </c>
      <c r="AO2065" s="4" t="str">
        <f t="shared" si="2310"/>
        <v>AO$2054</v>
      </c>
      <c r="AP2065" s="4" t="str">
        <f t="shared" si="2310"/>
        <v>AP$2054</v>
      </c>
      <c r="AQ2065" s="4" t="str">
        <f t="shared" si="2310"/>
        <v>AQ$2054</v>
      </c>
      <c r="AR2065" s="4" t="str">
        <f t="shared" si="2310"/>
        <v>AR$2054</v>
      </c>
      <c r="AS2065" s="4" t="str">
        <f t="shared" si="2310"/>
        <v>AS$2054</v>
      </c>
      <c r="AT2065" s="4" t="str">
        <f t="shared" si="2310"/>
        <v>AT$2054</v>
      </c>
      <c r="AU2065" s="4" t="str">
        <f t="shared" si="2310"/>
        <v>AU$2054</v>
      </c>
      <c r="AV2065" s="4" t="str">
        <f t="shared" si="2310"/>
        <v>AV$2054</v>
      </c>
      <c r="AW2065" s="4" t="str">
        <f t="shared" si="2310"/>
        <v>AW$2054</v>
      </c>
      <c r="AX2065" s="4" t="str">
        <f t="shared" si="2310"/>
        <v>AX$2054</v>
      </c>
      <c r="AY2065" s="4" t="str">
        <f t="shared" si="2310"/>
        <v>AY$2054</v>
      </c>
      <c r="AZ2065" s="4" t="str">
        <f t="shared" si="2310"/>
        <v>AZ$2054</v>
      </c>
      <c r="BA2065" s="4" t="str">
        <f t="shared" si="2310"/>
        <v>BA$2054</v>
      </c>
      <c r="BB2065" s="4" t="str">
        <f t="shared" si="2310"/>
        <v>BB$2054</v>
      </c>
      <c r="BC2065" s="4" t="str">
        <f t="shared" si="2310"/>
        <v>BC$2054</v>
      </c>
      <c r="BD2065" s="4" t="str">
        <f t="shared" si="2310"/>
        <v>BD$2054</v>
      </c>
      <c r="BE2065" s="4" t="str">
        <f t="shared" si="2310"/>
        <v>BE$2054</v>
      </c>
      <c r="BF2065" s="4" t="str">
        <f t="shared" si="2310"/>
        <v>BF$2054</v>
      </c>
      <c r="BG2065" s="4" t="str">
        <f t="shared" si="2310"/>
        <v>BG$2054</v>
      </c>
      <c r="BH2065" s="4" t="str">
        <f t="shared" si="2310"/>
        <v>BH$2054</v>
      </c>
      <c r="BI2065" s="4" t="str">
        <f t="shared" si="2310"/>
        <v>BI$2054</v>
      </c>
      <c r="BJ2065" s="4" t="str">
        <f t="shared" si="2310"/>
        <v>BJ$2054</v>
      </c>
      <c r="BK2065" s="4" t="str">
        <f t="shared" si="2310"/>
        <v>BK$2054</v>
      </c>
      <c r="BL2065" s="4" t="str">
        <f t="shared" si="2310"/>
        <v>BL$2054</v>
      </c>
      <c r="BM2065" s="4" t="str">
        <f t="shared" si="2310"/>
        <v>BM$2054</v>
      </c>
      <c r="BN2065" s="4" t="str">
        <f t="shared" si="2310"/>
        <v>BN$2054</v>
      </c>
      <c r="BO2065" s="4" t="str">
        <f t="shared" si="2310"/>
        <v>BO$2054</v>
      </c>
      <c r="BP2065" s="4" t="str">
        <f t="shared" si="2310"/>
        <v>BP$2054</v>
      </c>
      <c r="BQ2065" s="4" t="str">
        <f t="shared" si="2310"/>
        <v>BQ$2054</v>
      </c>
      <c r="BR2065" s="4" t="str">
        <f t="shared" si="2310"/>
        <v>BR$2054</v>
      </c>
      <c r="BS2065" s="4" t="str">
        <f t="shared" si="2310"/>
        <v>BS$2054</v>
      </c>
      <c r="BT2065" s="4" t="str">
        <f t="shared" si="2310"/>
        <v>BT$2054</v>
      </c>
      <c r="BU2065" s="4" t="str">
        <f t="shared" si="2310"/>
        <v>BU$2054</v>
      </c>
      <c r="BV2065" s="4" t="str">
        <f t="shared" si="2310"/>
        <v>BV$2054</v>
      </c>
      <c r="BW2065" s="4" t="str">
        <f t="shared" si="2310"/>
        <v>BW$2054</v>
      </c>
      <c r="BX2065" s="4" t="str">
        <f t="shared" si="2310"/>
        <v>BX$2054</v>
      </c>
      <c r="BY2065" s="4" t="str">
        <f t="shared" si="2310"/>
        <v>BY$2054</v>
      </c>
      <c r="BZ2065" s="4" t="str">
        <f t="shared" si="2310"/>
        <v>BZ$2054</v>
      </c>
      <c r="CA2065" s="4" t="str">
        <f t="shared" si="2310"/>
        <v>CA$2054</v>
      </c>
      <c r="CB2065" s="4" t="str">
        <f t="shared" si="2310"/>
        <v>CB$2054</v>
      </c>
      <c r="CC2065" s="4" t="str">
        <f t="shared" si="2310"/>
        <v>CC$2054</v>
      </c>
      <c r="CD2065" s="4" t="str">
        <f t="shared" si="2310"/>
        <v>CD$2054</v>
      </c>
      <c r="CE2065" s="4" t="str">
        <f t="shared" si="2310"/>
        <v>CE$2054</v>
      </c>
      <c r="CF2065" s="4" t="str">
        <f t="shared" ref="CF2065:CK2065" si="2311">ADDRESS(ROW(CF2054),COLUMN(CF2054),2)</f>
        <v>CF$2054</v>
      </c>
      <c r="CG2065" s="4" t="str">
        <f t="shared" si="2311"/>
        <v>CG$2054</v>
      </c>
      <c r="CH2065" s="4" t="str">
        <f t="shared" si="2311"/>
        <v>CH$2054</v>
      </c>
      <c r="CI2065" s="4" t="str">
        <f t="shared" si="2311"/>
        <v>CI$2054</v>
      </c>
      <c r="CJ2065" s="4" t="str">
        <f t="shared" si="2311"/>
        <v>CJ$2054</v>
      </c>
      <c r="CK2065" s="4" t="str">
        <f t="shared" si="2311"/>
        <v>CK$2054</v>
      </c>
      <c r="CL2065" s="4" t="str">
        <f t="shared" ref="CL2065" si="2312">ADDRESS(ROW(CL2054),COLUMN(CL2054),2)</f>
        <v>CL$2054</v>
      </c>
    </row>
    <row r="2066" spans="2:90" x14ac:dyDescent="0.4">
      <c r="C2066" s="12"/>
      <c r="D2066" s="12"/>
      <c r="E2066" s="12" t="s">
        <v>906</v>
      </c>
      <c r="F2066" s="12"/>
      <c r="G2066" s="12"/>
      <c r="H2066" s="12"/>
      <c r="I2066" s="60"/>
      <c r="J2066" s="60"/>
      <c r="K2066" s="15"/>
      <c r="L2066" s="15"/>
      <c r="M2066" s="15"/>
      <c r="N2066" s="15"/>
      <c r="O2066" s="15"/>
      <c r="P2066" s="15"/>
      <c r="R2066" s="15"/>
      <c r="S2066" s="76"/>
      <c r="T2066" s="76"/>
      <c r="U2066" s="76"/>
      <c r="V2066" s="76"/>
      <c r="W2066" s="76"/>
      <c r="X2066" s="76"/>
      <c r="Y2066" s="76"/>
      <c r="Z2066" s="76"/>
      <c r="AA2066" s="76"/>
      <c r="AB2066" s="76"/>
      <c r="AC2066" s="76"/>
      <c r="AD2066" s="76"/>
      <c r="AE2066" s="76"/>
      <c r="AF2066" s="76"/>
      <c r="AG2066" s="76"/>
      <c r="AH2066" s="76"/>
      <c r="AI2066" s="76"/>
      <c r="AJ2066" s="76"/>
      <c r="AK2066" s="76"/>
      <c r="AL2066" s="76"/>
      <c r="AM2066" s="76"/>
      <c r="AN2066" s="76"/>
      <c r="AO2066" s="76"/>
      <c r="AP2066" s="76"/>
      <c r="AQ2066" s="76"/>
      <c r="AR2066" s="76"/>
      <c r="AS2066" s="76"/>
      <c r="AT2066" s="76"/>
      <c r="AU2066" s="76"/>
      <c r="AV2066" s="76"/>
      <c r="AW2066" s="76"/>
      <c r="AX2066" s="76"/>
      <c r="AY2066" s="76"/>
      <c r="AZ2066" s="76"/>
      <c r="BA2066" s="76"/>
      <c r="BB2066" s="76"/>
      <c r="BC2066" s="76"/>
      <c r="BD2066" s="76"/>
      <c r="BE2066" s="76"/>
      <c r="BF2066" s="76"/>
      <c r="BG2066" s="76"/>
      <c r="BH2066" s="76"/>
      <c r="BI2066" s="76"/>
      <c r="BJ2066" s="76"/>
      <c r="BK2066" s="76"/>
      <c r="BL2066" s="76"/>
      <c r="BM2066" s="76"/>
      <c r="BN2066" s="76"/>
      <c r="BO2066" s="76"/>
      <c r="BP2066" s="76"/>
      <c r="BQ2066" s="76"/>
      <c r="BR2066" s="76"/>
      <c r="BS2066" s="76"/>
      <c r="BT2066" s="76"/>
      <c r="BU2066" s="76"/>
      <c r="BV2066" s="76"/>
      <c r="BW2066" s="76"/>
      <c r="BX2066" s="76"/>
      <c r="BY2066" s="76"/>
      <c r="BZ2066" s="76"/>
      <c r="CA2066" s="76"/>
      <c r="CB2066" s="76"/>
      <c r="CC2066" s="76"/>
      <c r="CD2066" s="76"/>
      <c r="CE2066" s="76"/>
      <c r="CF2066" s="76"/>
      <c r="CG2066" s="76"/>
      <c r="CH2066" s="76"/>
      <c r="CI2066" s="76"/>
      <c r="CJ2066" s="76"/>
      <c r="CK2066" s="76"/>
      <c r="CL2066" s="76"/>
    </row>
    <row r="2067" spans="2:90" x14ac:dyDescent="0.4">
      <c r="B2067" s="168" t="s">
        <v>487</v>
      </c>
      <c r="C2067" s="167"/>
      <c r="D2067" s="167"/>
      <c r="E2067" s="167" t="s">
        <v>906</v>
      </c>
      <c r="F2067" s="167"/>
      <c r="G2067" s="167"/>
      <c r="H2067" s="167"/>
      <c r="I2067" s="169"/>
      <c r="J2067" s="169"/>
      <c r="K2067" s="190"/>
      <c r="L2067" s="190"/>
      <c r="M2067" s="190"/>
      <c r="N2067" s="190"/>
      <c r="O2067" s="190"/>
      <c r="P2067" s="190"/>
      <c r="R2067" s="191"/>
      <c r="S2067" s="167"/>
      <c r="T2067" s="167"/>
      <c r="U2067" s="167"/>
      <c r="V2067" s="167"/>
      <c r="W2067" s="167"/>
      <c r="X2067" s="167"/>
      <c r="Y2067" s="167"/>
      <c r="Z2067" s="167"/>
      <c r="AA2067" s="167"/>
      <c r="AB2067" s="167"/>
      <c r="AC2067" s="167"/>
      <c r="AD2067" s="167"/>
      <c r="AE2067" s="167"/>
      <c r="AF2067" s="167"/>
      <c r="AG2067" s="167"/>
      <c r="AH2067" s="167"/>
      <c r="AI2067" s="167"/>
      <c r="AJ2067" s="167"/>
      <c r="AK2067" s="167"/>
      <c r="AL2067" s="167"/>
      <c r="AM2067" s="167"/>
      <c r="AN2067" s="167"/>
      <c r="AO2067" s="167"/>
      <c r="AP2067" s="167"/>
      <c r="AQ2067" s="167"/>
      <c r="AR2067" s="167"/>
      <c r="AS2067" s="167"/>
      <c r="AT2067" s="167"/>
      <c r="AU2067" s="167"/>
      <c r="AV2067" s="167"/>
      <c r="AW2067" s="167"/>
      <c r="AX2067" s="167"/>
      <c r="AY2067" s="167"/>
      <c r="AZ2067" s="167"/>
      <c r="BA2067" s="167"/>
      <c r="BB2067" s="167"/>
      <c r="BC2067" s="167"/>
      <c r="BD2067" s="167"/>
      <c r="BE2067" s="167"/>
      <c r="BF2067" s="167"/>
      <c r="BG2067" s="167"/>
      <c r="BH2067" s="167"/>
      <c r="BI2067" s="167"/>
      <c r="BJ2067" s="167"/>
      <c r="BK2067" s="167"/>
      <c r="BL2067" s="167"/>
      <c r="BM2067" s="167"/>
      <c r="BN2067" s="167"/>
      <c r="BO2067" s="167"/>
      <c r="BP2067" s="167"/>
      <c r="BQ2067" s="167"/>
      <c r="BR2067" s="167"/>
      <c r="BS2067" s="167"/>
      <c r="BT2067" s="167"/>
      <c r="BU2067" s="167"/>
      <c r="BV2067" s="167"/>
      <c r="BW2067" s="167"/>
      <c r="BX2067" s="167"/>
      <c r="BY2067" s="167"/>
      <c r="BZ2067" s="167"/>
      <c r="CA2067" s="167"/>
      <c r="CB2067" s="167"/>
      <c r="CC2067" s="167"/>
      <c r="CD2067" s="167"/>
      <c r="CE2067" s="167"/>
      <c r="CF2067" s="167"/>
      <c r="CG2067" s="167"/>
      <c r="CH2067" s="167"/>
      <c r="CI2067" s="167"/>
      <c r="CJ2067" s="167"/>
      <c r="CK2067" s="167"/>
      <c r="CL2067" s="167"/>
    </row>
    <row r="2068" spans="2:90" x14ac:dyDescent="0.4">
      <c r="B2068" s="168" t="s">
        <v>489</v>
      </c>
      <c r="C2068" s="167"/>
      <c r="D2068" s="167"/>
      <c r="E2068" s="167" t="s">
        <v>906</v>
      </c>
      <c r="F2068" s="167"/>
      <c r="G2068" s="167"/>
      <c r="H2068" s="167"/>
      <c r="I2068" s="169"/>
      <c r="J2068" s="169"/>
      <c r="K2068" s="190"/>
      <c r="L2068" s="190"/>
      <c r="M2068" s="190"/>
      <c r="N2068" s="190"/>
      <c r="O2068" s="190"/>
      <c r="P2068" s="190"/>
      <c r="R2068" s="191"/>
      <c r="S2068" s="167"/>
      <c r="T2068" s="167"/>
      <c r="U2068" s="167"/>
      <c r="V2068" s="167"/>
      <c r="W2068" s="167"/>
      <c r="X2068" s="167"/>
      <c r="Y2068" s="167"/>
      <c r="Z2068" s="167"/>
      <c r="AA2068" s="167"/>
      <c r="AB2068" s="167"/>
      <c r="AC2068" s="167"/>
      <c r="AD2068" s="167"/>
      <c r="AE2068" s="167"/>
      <c r="AF2068" s="167"/>
      <c r="AG2068" s="167"/>
      <c r="AH2068" s="167"/>
      <c r="AI2068" s="167"/>
      <c r="AJ2068" s="167"/>
      <c r="AK2068" s="167"/>
      <c r="AL2068" s="167"/>
      <c r="AM2068" s="167"/>
      <c r="AN2068" s="167"/>
      <c r="AO2068" s="167"/>
      <c r="AP2068" s="167"/>
      <c r="AQ2068" s="167"/>
      <c r="AR2068" s="167"/>
      <c r="AS2068" s="167"/>
      <c r="AT2068" s="167"/>
      <c r="AU2068" s="167"/>
      <c r="AV2068" s="167"/>
      <c r="AW2068" s="167"/>
      <c r="AX2068" s="167"/>
      <c r="AY2068" s="167"/>
      <c r="AZ2068" s="167"/>
      <c r="BA2068" s="167"/>
      <c r="BB2068" s="167"/>
      <c r="BC2068" s="167"/>
      <c r="BD2068" s="167"/>
      <c r="BE2068" s="167"/>
      <c r="BF2068" s="167"/>
      <c r="BG2068" s="167"/>
      <c r="BH2068" s="167"/>
      <c r="BI2068" s="167"/>
      <c r="BJ2068" s="167"/>
      <c r="BK2068" s="167"/>
      <c r="BL2068" s="167"/>
      <c r="BM2068" s="167"/>
      <c r="BN2068" s="167"/>
      <c r="BO2068" s="167"/>
      <c r="BP2068" s="167"/>
      <c r="BQ2068" s="167"/>
      <c r="BR2068" s="167"/>
      <c r="BS2068" s="167"/>
      <c r="BT2068" s="167"/>
      <c r="BU2068" s="167"/>
      <c r="BV2068" s="167"/>
      <c r="BW2068" s="167"/>
      <c r="BX2068" s="167"/>
      <c r="BY2068" s="167"/>
      <c r="BZ2068" s="167"/>
      <c r="CA2068" s="167"/>
      <c r="CB2068" s="167"/>
      <c r="CC2068" s="167"/>
      <c r="CD2068" s="167"/>
      <c r="CE2068" s="167"/>
      <c r="CF2068" s="167"/>
      <c r="CG2068" s="167"/>
      <c r="CH2068" s="167"/>
      <c r="CI2068" s="167"/>
      <c r="CJ2068" s="167"/>
      <c r="CK2068" s="167"/>
      <c r="CL2068" s="167"/>
    </row>
    <row r="2069" spans="2:90" x14ac:dyDescent="0.4">
      <c r="B2069" s="168" t="s">
        <v>459</v>
      </c>
      <c r="C2069" s="167"/>
      <c r="D2069" s="167"/>
      <c r="E2069" s="167" t="s">
        <v>906</v>
      </c>
      <c r="F2069" s="167"/>
      <c r="G2069" s="167"/>
      <c r="H2069" s="167"/>
      <c r="I2069" s="169"/>
      <c r="J2069" s="169"/>
      <c r="K2069" s="190"/>
      <c r="L2069" s="190"/>
      <c r="M2069" s="190"/>
      <c r="N2069" s="190"/>
      <c r="O2069" s="190"/>
      <c r="P2069" s="190"/>
      <c r="R2069" s="191"/>
      <c r="S2069" s="192" t="str">
        <f t="shared" ref="S2069:AX2069" si="2313">S$16</f>
        <v>S$12</v>
      </c>
      <c r="T2069" s="192" t="str">
        <f t="shared" si="2313"/>
        <v>T$12</v>
      </c>
      <c r="U2069" s="192" t="str">
        <f t="shared" si="2313"/>
        <v>U$12</v>
      </c>
      <c r="V2069" s="192" t="str">
        <f t="shared" si="2313"/>
        <v>V$12</v>
      </c>
      <c r="W2069" s="192" t="str">
        <f t="shared" si="2313"/>
        <v>W$12</v>
      </c>
      <c r="X2069" s="192" t="str">
        <f t="shared" si="2313"/>
        <v>X$12</v>
      </c>
      <c r="Y2069" s="192" t="str">
        <f t="shared" si="2313"/>
        <v>Y$12</v>
      </c>
      <c r="Z2069" s="192" t="str">
        <f t="shared" si="2313"/>
        <v>Z$12</v>
      </c>
      <c r="AA2069" s="192" t="str">
        <f t="shared" si="2313"/>
        <v>AA$12</v>
      </c>
      <c r="AB2069" s="192" t="str">
        <f t="shared" si="2313"/>
        <v>AB$12</v>
      </c>
      <c r="AC2069" s="192" t="str">
        <f t="shared" si="2313"/>
        <v>AC$12</v>
      </c>
      <c r="AD2069" s="192" t="str">
        <f t="shared" si="2313"/>
        <v>AD$12</v>
      </c>
      <c r="AE2069" s="192" t="str">
        <f t="shared" si="2313"/>
        <v>AE$12</v>
      </c>
      <c r="AF2069" s="192" t="str">
        <f t="shared" si="2313"/>
        <v>AF$12</v>
      </c>
      <c r="AG2069" s="192" t="str">
        <f t="shared" si="2313"/>
        <v>AG$12</v>
      </c>
      <c r="AH2069" s="192" t="str">
        <f t="shared" si="2313"/>
        <v>AH$12</v>
      </c>
      <c r="AI2069" s="192" t="str">
        <f t="shared" si="2313"/>
        <v>AI$12</v>
      </c>
      <c r="AJ2069" s="192" t="str">
        <f t="shared" si="2313"/>
        <v>AJ$12</v>
      </c>
      <c r="AK2069" s="192" t="str">
        <f t="shared" si="2313"/>
        <v>AK$12</v>
      </c>
      <c r="AL2069" s="192" t="str">
        <f t="shared" si="2313"/>
        <v>AL$12</v>
      </c>
      <c r="AM2069" s="192" t="str">
        <f t="shared" si="2313"/>
        <v>AM$12</v>
      </c>
      <c r="AN2069" s="192" t="str">
        <f t="shared" si="2313"/>
        <v>AN$12</v>
      </c>
      <c r="AO2069" s="192" t="str">
        <f t="shared" si="2313"/>
        <v>AO$12</v>
      </c>
      <c r="AP2069" s="192" t="str">
        <f t="shared" si="2313"/>
        <v>AP$12</v>
      </c>
      <c r="AQ2069" s="192" t="str">
        <f t="shared" si="2313"/>
        <v>AQ$12</v>
      </c>
      <c r="AR2069" s="192" t="str">
        <f t="shared" si="2313"/>
        <v>AR$12</v>
      </c>
      <c r="AS2069" s="192" t="str">
        <f t="shared" si="2313"/>
        <v>AS$12</v>
      </c>
      <c r="AT2069" s="192" t="str">
        <f t="shared" si="2313"/>
        <v>AT$12</v>
      </c>
      <c r="AU2069" s="192" t="str">
        <f t="shared" si="2313"/>
        <v>AU$12</v>
      </c>
      <c r="AV2069" s="192" t="str">
        <f t="shared" si="2313"/>
        <v>AV$12</v>
      </c>
      <c r="AW2069" s="192" t="str">
        <f t="shared" si="2313"/>
        <v>AW$12</v>
      </c>
      <c r="AX2069" s="192" t="str">
        <f t="shared" si="2313"/>
        <v>AX$12</v>
      </c>
      <c r="AY2069" s="192" t="str">
        <f t="shared" ref="AY2069:CD2069" si="2314">AY$16</f>
        <v>AY$12</v>
      </c>
      <c r="AZ2069" s="192" t="str">
        <f t="shared" si="2314"/>
        <v>AZ$12</v>
      </c>
      <c r="BA2069" s="192" t="str">
        <f t="shared" si="2314"/>
        <v>BA$12</v>
      </c>
      <c r="BB2069" s="192" t="str">
        <f t="shared" si="2314"/>
        <v>BB$12</v>
      </c>
      <c r="BC2069" s="192" t="str">
        <f t="shared" si="2314"/>
        <v>BC$12</v>
      </c>
      <c r="BD2069" s="192" t="str">
        <f t="shared" si="2314"/>
        <v>BD$12</v>
      </c>
      <c r="BE2069" s="192" t="str">
        <f t="shared" si="2314"/>
        <v>BE$12</v>
      </c>
      <c r="BF2069" s="192" t="str">
        <f t="shared" si="2314"/>
        <v>BF$12</v>
      </c>
      <c r="BG2069" s="192" t="str">
        <f t="shared" si="2314"/>
        <v>BG$12</v>
      </c>
      <c r="BH2069" s="192" t="str">
        <f t="shared" si="2314"/>
        <v>BH$12</v>
      </c>
      <c r="BI2069" s="192" t="str">
        <f t="shared" si="2314"/>
        <v>BI$12</v>
      </c>
      <c r="BJ2069" s="192" t="str">
        <f t="shared" si="2314"/>
        <v>BJ$12</v>
      </c>
      <c r="BK2069" s="192" t="str">
        <f t="shared" si="2314"/>
        <v>BK$12</v>
      </c>
      <c r="BL2069" s="192" t="str">
        <f t="shared" si="2314"/>
        <v>BL$12</v>
      </c>
      <c r="BM2069" s="192" t="str">
        <f t="shared" si="2314"/>
        <v>BM$12</v>
      </c>
      <c r="BN2069" s="192" t="str">
        <f t="shared" si="2314"/>
        <v>BN$12</v>
      </c>
      <c r="BO2069" s="192" t="str">
        <f t="shared" si="2314"/>
        <v>BO$12</v>
      </c>
      <c r="BP2069" s="192" t="str">
        <f t="shared" si="2314"/>
        <v>BP$12</v>
      </c>
      <c r="BQ2069" s="192" t="str">
        <f t="shared" si="2314"/>
        <v>BQ$12</v>
      </c>
      <c r="BR2069" s="192" t="str">
        <f t="shared" si="2314"/>
        <v>BR$12</v>
      </c>
      <c r="BS2069" s="192" t="str">
        <f t="shared" si="2314"/>
        <v>BS$12</v>
      </c>
      <c r="BT2069" s="192" t="str">
        <f t="shared" si="2314"/>
        <v>BT$12</v>
      </c>
      <c r="BU2069" s="192" t="str">
        <f t="shared" si="2314"/>
        <v>BU$12</v>
      </c>
      <c r="BV2069" s="192" t="str">
        <f t="shared" si="2314"/>
        <v>BV$12</v>
      </c>
      <c r="BW2069" s="192" t="str">
        <f t="shared" si="2314"/>
        <v>BW$12</v>
      </c>
      <c r="BX2069" s="192" t="str">
        <f t="shared" si="2314"/>
        <v>BX$12</v>
      </c>
      <c r="BY2069" s="192" t="str">
        <f t="shared" si="2314"/>
        <v>BY$12</v>
      </c>
      <c r="BZ2069" s="192" t="str">
        <f t="shared" si="2314"/>
        <v>BZ$12</v>
      </c>
      <c r="CA2069" s="192" t="str">
        <f t="shared" si="2314"/>
        <v>CA$12</v>
      </c>
      <c r="CB2069" s="192" t="str">
        <f t="shared" si="2314"/>
        <v>CB$12</v>
      </c>
      <c r="CC2069" s="192" t="str">
        <f t="shared" si="2314"/>
        <v>CC$12</v>
      </c>
      <c r="CD2069" s="192" t="str">
        <f t="shared" si="2314"/>
        <v>CD$12</v>
      </c>
      <c r="CE2069" s="192" t="str">
        <f t="shared" ref="CE2069:CL2069" si="2315">CE$16</f>
        <v>CE$12</v>
      </c>
      <c r="CF2069" s="192" t="str">
        <f t="shared" si="2315"/>
        <v>CF$12</v>
      </c>
      <c r="CG2069" s="192" t="str">
        <f t="shared" si="2315"/>
        <v>CG$12</v>
      </c>
      <c r="CH2069" s="192" t="str">
        <f t="shared" si="2315"/>
        <v>CH$12</v>
      </c>
      <c r="CI2069" s="192" t="str">
        <f t="shared" si="2315"/>
        <v>CI$12</v>
      </c>
      <c r="CJ2069" s="192" t="str">
        <f t="shared" si="2315"/>
        <v>CJ$12</v>
      </c>
      <c r="CK2069" s="192" t="str">
        <f t="shared" si="2315"/>
        <v>CK$12</v>
      </c>
      <c r="CL2069" s="192" t="str">
        <f t="shared" si="2315"/>
        <v>CL$12</v>
      </c>
    </row>
    <row r="2070" spans="2:90" x14ac:dyDescent="0.4">
      <c r="B2070" s="168" t="s">
        <v>460</v>
      </c>
      <c r="C2070" s="193"/>
      <c r="D2070" s="193"/>
      <c r="E2070" s="193" t="s">
        <v>906</v>
      </c>
      <c r="F2070" s="193"/>
      <c r="G2070" s="193"/>
      <c r="H2070" s="193"/>
      <c r="I2070" s="194"/>
      <c r="J2070" s="194"/>
      <c r="K2070" s="195"/>
      <c r="L2070" s="195"/>
      <c r="M2070" s="195"/>
      <c r="N2070" s="195"/>
      <c r="O2070" s="195"/>
      <c r="P2070" s="195"/>
      <c r="R2070" s="195"/>
      <c r="S2070" s="192" t="str">
        <f t="shared" ref="S2070:AX2070" si="2316">S$17</f>
        <v>S$13</v>
      </c>
      <c r="T2070" s="192" t="str">
        <f t="shared" si="2316"/>
        <v>T$13</v>
      </c>
      <c r="U2070" s="192" t="str">
        <f t="shared" si="2316"/>
        <v>U$13</v>
      </c>
      <c r="V2070" s="192" t="str">
        <f t="shared" si="2316"/>
        <v>V$13</v>
      </c>
      <c r="W2070" s="192" t="str">
        <f t="shared" si="2316"/>
        <v>W$13</v>
      </c>
      <c r="X2070" s="192" t="str">
        <f t="shared" si="2316"/>
        <v>X$13</v>
      </c>
      <c r="Y2070" s="192" t="str">
        <f t="shared" si="2316"/>
        <v>Y$13</v>
      </c>
      <c r="Z2070" s="192" t="str">
        <f t="shared" si="2316"/>
        <v>Z$13</v>
      </c>
      <c r="AA2070" s="192" t="str">
        <f t="shared" si="2316"/>
        <v>AA$13</v>
      </c>
      <c r="AB2070" s="192" t="str">
        <f t="shared" si="2316"/>
        <v>AB$13</v>
      </c>
      <c r="AC2070" s="192" t="str">
        <f t="shared" si="2316"/>
        <v>AC$13</v>
      </c>
      <c r="AD2070" s="192" t="str">
        <f t="shared" si="2316"/>
        <v>AD$13</v>
      </c>
      <c r="AE2070" s="192" t="str">
        <f t="shared" si="2316"/>
        <v>AE$13</v>
      </c>
      <c r="AF2070" s="192" t="str">
        <f t="shared" si="2316"/>
        <v>AF$13</v>
      </c>
      <c r="AG2070" s="192" t="str">
        <f t="shared" si="2316"/>
        <v>AG$13</v>
      </c>
      <c r="AH2070" s="192" t="str">
        <f t="shared" si="2316"/>
        <v>AH$13</v>
      </c>
      <c r="AI2070" s="192" t="str">
        <f t="shared" si="2316"/>
        <v>AI$13</v>
      </c>
      <c r="AJ2070" s="192" t="str">
        <f t="shared" si="2316"/>
        <v>AJ$13</v>
      </c>
      <c r="AK2070" s="192" t="str">
        <f t="shared" si="2316"/>
        <v>AK$13</v>
      </c>
      <c r="AL2070" s="192" t="str">
        <f t="shared" si="2316"/>
        <v>AL$13</v>
      </c>
      <c r="AM2070" s="192" t="str">
        <f t="shared" si="2316"/>
        <v>AM$13</v>
      </c>
      <c r="AN2070" s="192" t="str">
        <f t="shared" si="2316"/>
        <v>AN$13</v>
      </c>
      <c r="AO2070" s="192" t="str">
        <f t="shared" si="2316"/>
        <v>AO$13</v>
      </c>
      <c r="AP2070" s="192" t="str">
        <f t="shared" si="2316"/>
        <v>AP$13</v>
      </c>
      <c r="AQ2070" s="192" t="str">
        <f t="shared" si="2316"/>
        <v>AQ$13</v>
      </c>
      <c r="AR2070" s="192" t="str">
        <f t="shared" si="2316"/>
        <v>AR$13</v>
      </c>
      <c r="AS2070" s="192" t="str">
        <f t="shared" si="2316"/>
        <v>AS$13</v>
      </c>
      <c r="AT2070" s="192" t="str">
        <f t="shared" si="2316"/>
        <v>AT$13</v>
      </c>
      <c r="AU2070" s="192" t="str">
        <f t="shared" si="2316"/>
        <v>AU$13</v>
      </c>
      <c r="AV2070" s="192" t="str">
        <f t="shared" si="2316"/>
        <v>AV$13</v>
      </c>
      <c r="AW2070" s="192" t="str">
        <f t="shared" si="2316"/>
        <v>AW$13</v>
      </c>
      <c r="AX2070" s="192" t="str">
        <f t="shared" si="2316"/>
        <v>AX$13</v>
      </c>
      <c r="AY2070" s="192" t="str">
        <f t="shared" ref="AY2070:CD2070" si="2317">AY$17</f>
        <v>AY$13</v>
      </c>
      <c r="AZ2070" s="192" t="str">
        <f t="shared" si="2317"/>
        <v>AZ$13</v>
      </c>
      <c r="BA2070" s="192" t="str">
        <f t="shared" si="2317"/>
        <v>BA$13</v>
      </c>
      <c r="BB2070" s="192" t="str">
        <f t="shared" si="2317"/>
        <v>BB$13</v>
      </c>
      <c r="BC2070" s="192" t="str">
        <f t="shared" si="2317"/>
        <v>BC$13</v>
      </c>
      <c r="BD2070" s="192" t="str">
        <f t="shared" si="2317"/>
        <v>BD$13</v>
      </c>
      <c r="BE2070" s="192" t="str">
        <f t="shared" si="2317"/>
        <v>BE$13</v>
      </c>
      <c r="BF2070" s="192" t="str">
        <f t="shared" si="2317"/>
        <v>BF$13</v>
      </c>
      <c r="BG2070" s="192" t="str">
        <f t="shared" si="2317"/>
        <v>BG$13</v>
      </c>
      <c r="BH2070" s="192" t="str">
        <f t="shared" si="2317"/>
        <v>BH$13</v>
      </c>
      <c r="BI2070" s="192" t="str">
        <f t="shared" si="2317"/>
        <v>BI$13</v>
      </c>
      <c r="BJ2070" s="192" t="str">
        <f t="shared" si="2317"/>
        <v>BJ$13</v>
      </c>
      <c r="BK2070" s="192" t="str">
        <f t="shared" si="2317"/>
        <v>BK$13</v>
      </c>
      <c r="BL2070" s="192" t="str">
        <f t="shared" si="2317"/>
        <v>BL$13</v>
      </c>
      <c r="BM2070" s="192" t="str">
        <f t="shared" si="2317"/>
        <v>BM$13</v>
      </c>
      <c r="BN2070" s="192" t="str">
        <f t="shared" si="2317"/>
        <v>BN$13</v>
      </c>
      <c r="BO2070" s="192" t="str">
        <f t="shared" si="2317"/>
        <v>BO$13</v>
      </c>
      <c r="BP2070" s="192" t="str">
        <f t="shared" si="2317"/>
        <v>BP$13</v>
      </c>
      <c r="BQ2070" s="192" t="str">
        <f t="shared" si="2317"/>
        <v>BQ$13</v>
      </c>
      <c r="BR2070" s="192" t="str">
        <f t="shared" si="2317"/>
        <v>BR$13</v>
      </c>
      <c r="BS2070" s="192" t="str">
        <f t="shared" si="2317"/>
        <v>BS$13</v>
      </c>
      <c r="BT2070" s="192" t="str">
        <f t="shared" si="2317"/>
        <v>BT$13</v>
      </c>
      <c r="BU2070" s="192" t="str">
        <f t="shared" si="2317"/>
        <v>BU$13</v>
      </c>
      <c r="BV2070" s="192" t="str">
        <f t="shared" si="2317"/>
        <v>BV$13</v>
      </c>
      <c r="BW2070" s="192" t="str">
        <f t="shared" si="2317"/>
        <v>BW$13</v>
      </c>
      <c r="BX2070" s="192" t="str">
        <f t="shared" si="2317"/>
        <v>BX$13</v>
      </c>
      <c r="BY2070" s="192" t="str">
        <f t="shared" si="2317"/>
        <v>BY$13</v>
      </c>
      <c r="BZ2070" s="192" t="str">
        <f t="shared" si="2317"/>
        <v>BZ$13</v>
      </c>
      <c r="CA2070" s="192" t="str">
        <f t="shared" si="2317"/>
        <v>CA$13</v>
      </c>
      <c r="CB2070" s="192" t="str">
        <f t="shared" si="2317"/>
        <v>CB$13</v>
      </c>
      <c r="CC2070" s="192" t="str">
        <f t="shared" si="2317"/>
        <v>CC$13</v>
      </c>
      <c r="CD2070" s="192" t="str">
        <f t="shared" si="2317"/>
        <v>CD$13</v>
      </c>
      <c r="CE2070" s="192" t="str">
        <f t="shared" ref="CE2070:CL2070" si="2318">CE$17</f>
        <v>CE$13</v>
      </c>
      <c r="CF2070" s="192" t="str">
        <f t="shared" si="2318"/>
        <v>CF$13</v>
      </c>
      <c r="CG2070" s="192" t="str">
        <f t="shared" si="2318"/>
        <v>CG$13</v>
      </c>
      <c r="CH2070" s="192" t="str">
        <f t="shared" si="2318"/>
        <v>CH$13</v>
      </c>
      <c r="CI2070" s="192" t="str">
        <f t="shared" si="2318"/>
        <v>CI$13</v>
      </c>
      <c r="CJ2070" s="192" t="str">
        <f t="shared" si="2318"/>
        <v>CJ$13</v>
      </c>
      <c r="CK2070" s="192" t="str">
        <f t="shared" si="2318"/>
        <v>CK$13</v>
      </c>
      <c r="CL2070" s="192" t="str">
        <f t="shared" si="2318"/>
        <v>CL$13</v>
      </c>
    </row>
    <row r="2071" spans="2:90" x14ac:dyDescent="0.4">
      <c r="B2071" s="168" t="s">
        <v>488</v>
      </c>
      <c r="C2071" s="193"/>
      <c r="D2071" s="193"/>
      <c r="E2071" s="193" t="s">
        <v>906</v>
      </c>
      <c r="F2071" s="193"/>
      <c r="G2071" s="193"/>
      <c r="H2071" s="193"/>
      <c r="I2071" s="194"/>
      <c r="J2071" s="194"/>
      <c r="K2071" s="195"/>
      <c r="L2071" s="195"/>
      <c r="M2071" s="195"/>
      <c r="N2071" s="195"/>
      <c r="O2071" s="195"/>
      <c r="P2071" s="195"/>
      <c r="R2071" s="195"/>
      <c r="S2071" s="183"/>
      <c r="T2071" s="183"/>
      <c r="U2071" s="183"/>
      <c r="V2071" s="183"/>
      <c r="W2071" s="183"/>
      <c r="X2071" s="183"/>
      <c r="Y2071" s="183"/>
      <c r="Z2071" s="183"/>
      <c r="AA2071" s="183"/>
      <c r="AB2071" s="183"/>
      <c r="AC2071" s="183"/>
      <c r="AD2071" s="183"/>
      <c r="AE2071" s="183"/>
      <c r="AF2071" s="183"/>
      <c r="AG2071" s="183"/>
      <c r="AH2071" s="183"/>
      <c r="AI2071" s="183"/>
      <c r="AJ2071" s="183"/>
      <c r="AK2071" s="183"/>
      <c r="AL2071" s="183"/>
      <c r="AM2071" s="183"/>
      <c r="AN2071" s="183"/>
      <c r="AO2071" s="183"/>
      <c r="AP2071" s="183"/>
      <c r="AQ2071" s="183"/>
      <c r="AR2071" s="183"/>
      <c r="AS2071" s="183"/>
      <c r="AT2071" s="183"/>
      <c r="AU2071" s="183"/>
      <c r="AV2071" s="183"/>
      <c r="AW2071" s="183"/>
      <c r="AX2071" s="183"/>
      <c r="AY2071" s="183"/>
      <c r="AZ2071" s="183"/>
      <c r="BA2071" s="183"/>
      <c r="BB2071" s="183"/>
      <c r="BC2071" s="183"/>
      <c r="BD2071" s="183"/>
      <c r="BE2071" s="183"/>
      <c r="BF2071" s="183"/>
      <c r="BG2071" s="183"/>
      <c r="BH2071" s="183"/>
      <c r="BI2071" s="183"/>
      <c r="BJ2071" s="183"/>
      <c r="BK2071" s="183"/>
      <c r="BL2071" s="183"/>
      <c r="BM2071" s="183"/>
      <c r="BN2071" s="183"/>
      <c r="BO2071" s="183"/>
      <c r="BP2071" s="183"/>
      <c r="BQ2071" s="183"/>
      <c r="BR2071" s="183"/>
      <c r="BS2071" s="183"/>
      <c r="BT2071" s="183"/>
      <c r="BU2071" s="183"/>
      <c r="BV2071" s="183"/>
      <c r="BW2071" s="183"/>
      <c r="BX2071" s="183"/>
      <c r="BY2071" s="183"/>
      <c r="BZ2071" s="183"/>
      <c r="CA2071" s="183"/>
      <c r="CB2071" s="183"/>
      <c r="CC2071" s="183"/>
      <c r="CD2071" s="183"/>
      <c r="CE2071" s="183"/>
      <c r="CF2071" s="183"/>
      <c r="CG2071" s="183"/>
      <c r="CH2071" s="183"/>
      <c r="CI2071" s="183"/>
      <c r="CJ2071" s="183"/>
      <c r="CK2071" s="183"/>
      <c r="CL2071" s="183"/>
    </row>
    <row r="2072" spans="2:90" x14ac:dyDescent="0.4">
      <c r="B2072" s="168" t="s">
        <v>501</v>
      </c>
      <c r="C2072" s="193"/>
      <c r="D2072" s="193"/>
      <c r="E2072" s="193" t="s">
        <v>906</v>
      </c>
      <c r="F2072" s="193"/>
      <c r="G2072" s="193"/>
      <c r="H2072" s="193"/>
      <c r="I2072" s="194"/>
      <c r="J2072" s="194"/>
      <c r="K2072" s="195"/>
      <c r="L2072" s="195"/>
      <c r="M2072" s="195"/>
      <c r="N2072" s="195"/>
      <c r="O2072" s="195"/>
      <c r="P2072" s="195"/>
      <c r="R2072" s="195"/>
      <c r="S2072" s="183"/>
      <c r="T2072" s="183"/>
      <c r="U2072" s="183"/>
      <c r="V2072" s="183"/>
      <c r="W2072" s="183"/>
      <c r="X2072" s="183"/>
      <c r="Y2072" s="183"/>
      <c r="Z2072" s="183"/>
      <c r="AA2072" s="183"/>
      <c r="AB2072" s="183"/>
      <c r="AC2072" s="183"/>
      <c r="AD2072" s="183"/>
      <c r="AE2072" s="183"/>
      <c r="AF2072" s="183"/>
      <c r="AG2072" s="183"/>
      <c r="AH2072" s="183"/>
      <c r="AI2072" s="183"/>
      <c r="AJ2072" s="183"/>
      <c r="AK2072" s="183"/>
      <c r="AL2072" s="183"/>
      <c r="AM2072" s="183"/>
      <c r="AN2072" s="183"/>
      <c r="AO2072" s="183"/>
      <c r="AP2072" s="183"/>
      <c r="AQ2072" s="183"/>
      <c r="AR2072" s="183"/>
      <c r="AS2072" s="183"/>
      <c r="AT2072" s="183"/>
      <c r="AU2072" s="183"/>
      <c r="AV2072" s="183"/>
      <c r="AW2072" s="183"/>
      <c r="AX2072" s="183"/>
      <c r="AY2072" s="183"/>
      <c r="AZ2072" s="183"/>
      <c r="BA2072" s="183"/>
      <c r="BB2072" s="183"/>
      <c r="BC2072" s="183"/>
      <c r="BD2072" s="183"/>
      <c r="BE2072" s="183"/>
      <c r="BF2072" s="183"/>
      <c r="BG2072" s="183"/>
      <c r="BH2072" s="183"/>
      <c r="BI2072" s="183"/>
      <c r="BJ2072" s="183"/>
      <c r="BK2072" s="183"/>
      <c r="BL2072" s="183"/>
      <c r="BM2072" s="183"/>
      <c r="BN2072" s="183"/>
      <c r="BO2072" s="183"/>
      <c r="BP2072" s="183"/>
      <c r="BQ2072" s="183"/>
      <c r="BR2072" s="183"/>
      <c r="BS2072" s="183"/>
      <c r="BT2072" s="183"/>
      <c r="BU2072" s="183"/>
      <c r="BV2072" s="183"/>
      <c r="BW2072" s="183"/>
      <c r="BX2072" s="183"/>
      <c r="BY2072" s="183"/>
      <c r="BZ2072" s="183"/>
      <c r="CA2072" s="183"/>
      <c r="CB2072" s="183"/>
      <c r="CC2072" s="183"/>
      <c r="CD2072" s="183"/>
      <c r="CE2072" s="183"/>
      <c r="CF2072" s="183"/>
      <c r="CG2072" s="183"/>
      <c r="CH2072" s="183"/>
      <c r="CI2072" s="183"/>
      <c r="CJ2072" s="183"/>
      <c r="CK2072" s="183"/>
      <c r="CL2072" s="183"/>
    </row>
    <row r="2073" spans="2:90" x14ac:dyDescent="0.4">
      <c r="B2073" s="168" t="s">
        <v>461</v>
      </c>
      <c r="C2073" s="193"/>
      <c r="D2073" s="193"/>
      <c r="E2073" s="193" t="s">
        <v>906</v>
      </c>
      <c r="F2073" s="193"/>
      <c r="G2073" s="193"/>
      <c r="H2073" s="193"/>
      <c r="I2073" s="194"/>
      <c r="J2073" s="194"/>
      <c r="K2073" s="195"/>
      <c r="L2073" s="195"/>
      <c r="M2073" s="195"/>
      <c r="N2073" s="195"/>
      <c r="O2073" s="195"/>
      <c r="P2073" s="195"/>
      <c r="R2073" s="195"/>
      <c r="S2073" s="183" t="str">
        <f t="shared" ref="S2073:AX2073" si="2319">S$18</f>
        <v>S$14</v>
      </c>
      <c r="T2073" s="183" t="str">
        <f t="shared" si="2319"/>
        <v>T$14</v>
      </c>
      <c r="U2073" s="183" t="str">
        <f t="shared" si="2319"/>
        <v>U$14</v>
      </c>
      <c r="V2073" s="183" t="str">
        <f t="shared" si="2319"/>
        <v>V$14</v>
      </c>
      <c r="W2073" s="183" t="str">
        <f t="shared" si="2319"/>
        <v>W$14</v>
      </c>
      <c r="X2073" s="183" t="str">
        <f t="shared" si="2319"/>
        <v>X$14</v>
      </c>
      <c r="Y2073" s="183" t="str">
        <f t="shared" si="2319"/>
        <v>Y$14</v>
      </c>
      <c r="Z2073" s="183" t="str">
        <f t="shared" si="2319"/>
        <v>Z$14</v>
      </c>
      <c r="AA2073" s="183" t="str">
        <f t="shared" si="2319"/>
        <v>AA$14</v>
      </c>
      <c r="AB2073" s="183" t="str">
        <f t="shared" si="2319"/>
        <v>AB$14</v>
      </c>
      <c r="AC2073" s="183" t="str">
        <f t="shared" si="2319"/>
        <v>AC$14</v>
      </c>
      <c r="AD2073" s="183" t="str">
        <f t="shared" si="2319"/>
        <v>AD$14</v>
      </c>
      <c r="AE2073" s="183" t="str">
        <f t="shared" si="2319"/>
        <v>AE$14</v>
      </c>
      <c r="AF2073" s="183" t="str">
        <f t="shared" si="2319"/>
        <v>AF$14</v>
      </c>
      <c r="AG2073" s="183" t="str">
        <f t="shared" si="2319"/>
        <v>AG$14</v>
      </c>
      <c r="AH2073" s="183" t="str">
        <f t="shared" si="2319"/>
        <v>AH$14</v>
      </c>
      <c r="AI2073" s="183" t="str">
        <f t="shared" si="2319"/>
        <v>AI$14</v>
      </c>
      <c r="AJ2073" s="183" t="str">
        <f t="shared" si="2319"/>
        <v>AJ$14</v>
      </c>
      <c r="AK2073" s="183" t="str">
        <f t="shared" si="2319"/>
        <v>AK$14</v>
      </c>
      <c r="AL2073" s="183" t="str">
        <f t="shared" si="2319"/>
        <v>AL$14</v>
      </c>
      <c r="AM2073" s="183" t="str">
        <f t="shared" si="2319"/>
        <v>AM$14</v>
      </c>
      <c r="AN2073" s="183" t="str">
        <f t="shared" si="2319"/>
        <v>AN$14</v>
      </c>
      <c r="AO2073" s="183" t="str">
        <f t="shared" si="2319"/>
        <v>AO$14</v>
      </c>
      <c r="AP2073" s="183" t="str">
        <f t="shared" si="2319"/>
        <v>AP$14</v>
      </c>
      <c r="AQ2073" s="183" t="str">
        <f t="shared" si="2319"/>
        <v>AQ$14</v>
      </c>
      <c r="AR2073" s="183" t="str">
        <f t="shared" si="2319"/>
        <v>AR$14</v>
      </c>
      <c r="AS2073" s="183" t="str">
        <f t="shared" si="2319"/>
        <v>AS$14</v>
      </c>
      <c r="AT2073" s="183" t="str">
        <f t="shared" si="2319"/>
        <v>AT$14</v>
      </c>
      <c r="AU2073" s="183" t="str">
        <f t="shared" si="2319"/>
        <v>AU$14</v>
      </c>
      <c r="AV2073" s="183" t="str">
        <f t="shared" si="2319"/>
        <v>AV$14</v>
      </c>
      <c r="AW2073" s="183" t="str">
        <f t="shared" si="2319"/>
        <v>AW$14</v>
      </c>
      <c r="AX2073" s="183" t="str">
        <f t="shared" si="2319"/>
        <v>AX$14</v>
      </c>
      <c r="AY2073" s="183" t="str">
        <f t="shared" ref="AY2073:CD2073" si="2320">AY$18</f>
        <v>AY$14</v>
      </c>
      <c r="AZ2073" s="183" t="str">
        <f t="shared" si="2320"/>
        <v>AZ$14</v>
      </c>
      <c r="BA2073" s="183" t="str">
        <f t="shared" si="2320"/>
        <v>BA$14</v>
      </c>
      <c r="BB2073" s="183" t="str">
        <f t="shared" si="2320"/>
        <v>BB$14</v>
      </c>
      <c r="BC2073" s="183" t="str">
        <f t="shared" si="2320"/>
        <v>BC$14</v>
      </c>
      <c r="BD2073" s="183" t="str">
        <f t="shared" si="2320"/>
        <v>BD$14</v>
      </c>
      <c r="BE2073" s="183" t="str">
        <f t="shared" si="2320"/>
        <v>BE$14</v>
      </c>
      <c r="BF2073" s="183" t="str">
        <f t="shared" si="2320"/>
        <v>BF$14</v>
      </c>
      <c r="BG2073" s="183" t="str">
        <f t="shared" si="2320"/>
        <v>BG$14</v>
      </c>
      <c r="BH2073" s="183" t="str">
        <f t="shared" si="2320"/>
        <v>BH$14</v>
      </c>
      <c r="BI2073" s="183" t="str">
        <f t="shared" si="2320"/>
        <v>BI$14</v>
      </c>
      <c r="BJ2073" s="183" t="str">
        <f t="shared" si="2320"/>
        <v>BJ$14</v>
      </c>
      <c r="BK2073" s="183" t="str">
        <f t="shared" si="2320"/>
        <v>BK$14</v>
      </c>
      <c r="BL2073" s="183" t="str">
        <f t="shared" si="2320"/>
        <v>BL$14</v>
      </c>
      <c r="BM2073" s="183" t="str">
        <f t="shared" si="2320"/>
        <v>BM$14</v>
      </c>
      <c r="BN2073" s="183" t="str">
        <f t="shared" si="2320"/>
        <v>BN$14</v>
      </c>
      <c r="BO2073" s="183" t="str">
        <f t="shared" si="2320"/>
        <v>BO$14</v>
      </c>
      <c r="BP2073" s="183" t="str">
        <f t="shared" si="2320"/>
        <v>BP$14</v>
      </c>
      <c r="BQ2073" s="183" t="str">
        <f t="shared" si="2320"/>
        <v>BQ$14</v>
      </c>
      <c r="BR2073" s="183" t="str">
        <f t="shared" si="2320"/>
        <v>BR$14</v>
      </c>
      <c r="BS2073" s="183" t="str">
        <f t="shared" si="2320"/>
        <v>BS$14</v>
      </c>
      <c r="BT2073" s="183" t="str">
        <f t="shared" si="2320"/>
        <v>BT$14</v>
      </c>
      <c r="BU2073" s="183" t="str">
        <f t="shared" si="2320"/>
        <v>BU$14</v>
      </c>
      <c r="BV2073" s="183" t="str">
        <f t="shared" si="2320"/>
        <v>BV$14</v>
      </c>
      <c r="BW2073" s="183" t="str">
        <f t="shared" si="2320"/>
        <v>BW$14</v>
      </c>
      <c r="BX2073" s="183" t="str">
        <f t="shared" si="2320"/>
        <v>BX$14</v>
      </c>
      <c r="BY2073" s="183" t="str">
        <f t="shared" si="2320"/>
        <v>BY$14</v>
      </c>
      <c r="BZ2073" s="183" t="str">
        <f t="shared" si="2320"/>
        <v>BZ$14</v>
      </c>
      <c r="CA2073" s="183" t="str">
        <f t="shared" si="2320"/>
        <v>CA$14</v>
      </c>
      <c r="CB2073" s="183" t="str">
        <f t="shared" si="2320"/>
        <v>CB$14</v>
      </c>
      <c r="CC2073" s="183" t="str">
        <f t="shared" si="2320"/>
        <v>CC$14</v>
      </c>
      <c r="CD2073" s="183" t="str">
        <f t="shared" si="2320"/>
        <v>CD$14</v>
      </c>
      <c r="CE2073" s="183" t="str">
        <f t="shared" ref="CE2073:CL2073" si="2321">CE$18</f>
        <v>CE$14</v>
      </c>
      <c r="CF2073" s="183" t="str">
        <f t="shared" si="2321"/>
        <v>CF$14</v>
      </c>
      <c r="CG2073" s="183" t="str">
        <f t="shared" si="2321"/>
        <v>CG$14</v>
      </c>
      <c r="CH2073" s="183" t="str">
        <f t="shared" si="2321"/>
        <v>CH$14</v>
      </c>
      <c r="CI2073" s="183" t="str">
        <f t="shared" si="2321"/>
        <v>CI$14</v>
      </c>
      <c r="CJ2073" s="183" t="str">
        <f t="shared" si="2321"/>
        <v>CJ$14</v>
      </c>
      <c r="CK2073" s="183" t="str">
        <f t="shared" si="2321"/>
        <v>CK$14</v>
      </c>
      <c r="CL2073" s="183" t="str">
        <f t="shared" si="2321"/>
        <v>CL$14</v>
      </c>
    </row>
    <row r="2074" spans="2:90" x14ac:dyDescent="0.4">
      <c r="B2074" s="168" t="s">
        <v>462</v>
      </c>
      <c r="C2074" s="193"/>
      <c r="D2074" s="193"/>
      <c r="E2074" s="193" t="s">
        <v>906</v>
      </c>
      <c r="F2074" s="193"/>
      <c r="G2074" s="193"/>
      <c r="H2074" s="193"/>
      <c r="I2074" s="194"/>
      <c r="J2074" s="194"/>
      <c r="K2074" s="195"/>
      <c r="L2074" s="195"/>
      <c r="M2074" s="195"/>
      <c r="N2074" s="195"/>
      <c r="O2074" s="195"/>
      <c r="P2074" s="195"/>
      <c r="R2074" s="195"/>
      <c r="S2074" s="183" t="str">
        <f t="shared" ref="S2074:AX2074" si="2322">S$19</f>
        <v>S$15</v>
      </c>
      <c r="T2074" s="183" t="str">
        <f t="shared" si="2322"/>
        <v>T$15</v>
      </c>
      <c r="U2074" s="183" t="str">
        <f t="shared" si="2322"/>
        <v>U$15</v>
      </c>
      <c r="V2074" s="183" t="str">
        <f t="shared" si="2322"/>
        <v>V$15</v>
      </c>
      <c r="W2074" s="183" t="str">
        <f t="shared" si="2322"/>
        <v>W$15</v>
      </c>
      <c r="X2074" s="183" t="str">
        <f t="shared" si="2322"/>
        <v>X$15</v>
      </c>
      <c r="Y2074" s="183" t="str">
        <f t="shared" si="2322"/>
        <v>Y$15</v>
      </c>
      <c r="Z2074" s="183" t="str">
        <f t="shared" si="2322"/>
        <v>Z$15</v>
      </c>
      <c r="AA2074" s="183" t="str">
        <f t="shared" si="2322"/>
        <v>AA$15</v>
      </c>
      <c r="AB2074" s="183" t="str">
        <f t="shared" si="2322"/>
        <v>AB$15</v>
      </c>
      <c r="AC2074" s="183" t="str">
        <f t="shared" si="2322"/>
        <v>AC$15</v>
      </c>
      <c r="AD2074" s="183" t="str">
        <f t="shared" si="2322"/>
        <v>AD$15</v>
      </c>
      <c r="AE2074" s="183" t="str">
        <f t="shared" si="2322"/>
        <v>AE$15</v>
      </c>
      <c r="AF2074" s="183" t="str">
        <f t="shared" si="2322"/>
        <v>AF$15</v>
      </c>
      <c r="AG2074" s="183" t="str">
        <f t="shared" si="2322"/>
        <v>AG$15</v>
      </c>
      <c r="AH2074" s="183" t="str">
        <f t="shared" si="2322"/>
        <v>AH$15</v>
      </c>
      <c r="AI2074" s="183" t="str">
        <f t="shared" si="2322"/>
        <v>AI$15</v>
      </c>
      <c r="AJ2074" s="183" t="str">
        <f t="shared" si="2322"/>
        <v>AJ$15</v>
      </c>
      <c r="AK2074" s="183" t="str">
        <f t="shared" si="2322"/>
        <v>AK$15</v>
      </c>
      <c r="AL2074" s="183" t="str">
        <f t="shared" si="2322"/>
        <v>AL$15</v>
      </c>
      <c r="AM2074" s="183" t="str">
        <f t="shared" si="2322"/>
        <v>AM$15</v>
      </c>
      <c r="AN2074" s="183" t="str">
        <f t="shared" si="2322"/>
        <v>AN$15</v>
      </c>
      <c r="AO2074" s="183" t="str">
        <f t="shared" si="2322"/>
        <v>AO$15</v>
      </c>
      <c r="AP2074" s="183" t="str">
        <f t="shared" si="2322"/>
        <v>AP$15</v>
      </c>
      <c r="AQ2074" s="183" t="str">
        <f t="shared" si="2322"/>
        <v>AQ$15</v>
      </c>
      <c r="AR2074" s="183" t="str">
        <f t="shared" si="2322"/>
        <v>AR$15</v>
      </c>
      <c r="AS2074" s="183" t="str">
        <f t="shared" si="2322"/>
        <v>AS$15</v>
      </c>
      <c r="AT2074" s="183" t="str">
        <f t="shared" si="2322"/>
        <v>AT$15</v>
      </c>
      <c r="AU2074" s="183" t="str">
        <f t="shared" si="2322"/>
        <v>AU$15</v>
      </c>
      <c r="AV2074" s="183" t="str">
        <f t="shared" si="2322"/>
        <v>AV$15</v>
      </c>
      <c r="AW2074" s="183" t="str">
        <f t="shared" si="2322"/>
        <v>AW$15</v>
      </c>
      <c r="AX2074" s="183" t="str">
        <f t="shared" si="2322"/>
        <v>AX$15</v>
      </c>
      <c r="AY2074" s="183" t="str">
        <f t="shared" ref="AY2074:CD2074" si="2323">AY$19</f>
        <v>AY$15</v>
      </c>
      <c r="AZ2074" s="183" t="str">
        <f t="shared" si="2323"/>
        <v>AZ$15</v>
      </c>
      <c r="BA2074" s="183" t="str">
        <f t="shared" si="2323"/>
        <v>BA$15</v>
      </c>
      <c r="BB2074" s="183" t="str">
        <f t="shared" si="2323"/>
        <v>BB$15</v>
      </c>
      <c r="BC2074" s="183" t="str">
        <f t="shared" si="2323"/>
        <v>BC$15</v>
      </c>
      <c r="BD2074" s="183" t="str">
        <f t="shared" si="2323"/>
        <v>BD$15</v>
      </c>
      <c r="BE2074" s="183" t="str">
        <f t="shared" si="2323"/>
        <v>BE$15</v>
      </c>
      <c r="BF2074" s="183" t="str">
        <f t="shared" si="2323"/>
        <v>BF$15</v>
      </c>
      <c r="BG2074" s="183" t="str">
        <f t="shared" si="2323"/>
        <v>BG$15</v>
      </c>
      <c r="BH2074" s="183" t="str">
        <f t="shared" si="2323"/>
        <v>BH$15</v>
      </c>
      <c r="BI2074" s="183" t="str">
        <f t="shared" si="2323"/>
        <v>BI$15</v>
      </c>
      <c r="BJ2074" s="183" t="str">
        <f t="shared" si="2323"/>
        <v>BJ$15</v>
      </c>
      <c r="BK2074" s="183" t="str">
        <f t="shared" si="2323"/>
        <v>BK$15</v>
      </c>
      <c r="BL2074" s="183" t="str">
        <f t="shared" si="2323"/>
        <v>BL$15</v>
      </c>
      <c r="BM2074" s="183" t="str">
        <f t="shared" si="2323"/>
        <v>BM$15</v>
      </c>
      <c r="BN2074" s="183" t="str">
        <f t="shared" si="2323"/>
        <v>BN$15</v>
      </c>
      <c r="BO2074" s="183" t="str">
        <f t="shared" si="2323"/>
        <v>BO$15</v>
      </c>
      <c r="BP2074" s="183" t="str">
        <f t="shared" si="2323"/>
        <v>BP$15</v>
      </c>
      <c r="BQ2074" s="183" t="str">
        <f t="shared" si="2323"/>
        <v>BQ$15</v>
      </c>
      <c r="BR2074" s="183" t="str">
        <f t="shared" si="2323"/>
        <v>BR$15</v>
      </c>
      <c r="BS2074" s="183" t="str">
        <f t="shared" si="2323"/>
        <v>BS$15</v>
      </c>
      <c r="BT2074" s="183" t="str">
        <f t="shared" si="2323"/>
        <v>BT$15</v>
      </c>
      <c r="BU2074" s="183" t="str">
        <f t="shared" si="2323"/>
        <v>BU$15</v>
      </c>
      <c r="BV2074" s="183" t="str">
        <f t="shared" si="2323"/>
        <v>BV$15</v>
      </c>
      <c r="BW2074" s="183" t="str">
        <f t="shared" si="2323"/>
        <v>BW$15</v>
      </c>
      <c r="BX2074" s="183" t="str">
        <f t="shared" si="2323"/>
        <v>BX$15</v>
      </c>
      <c r="BY2074" s="183" t="str">
        <f t="shared" si="2323"/>
        <v>BY$15</v>
      </c>
      <c r="BZ2074" s="183" t="str">
        <f t="shared" si="2323"/>
        <v>BZ$15</v>
      </c>
      <c r="CA2074" s="183" t="str">
        <f t="shared" si="2323"/>
        <v>CA$15</v>
      </c>
      <c r="CB2074" s="183" t="str">
        <f t="shared" si="2323"/>
        <v>CB$15</v>
      </c>
      <c r="CC2074" s="183" t="str">
        <f t="shared" si="2323"/>
        <v>CC$15</v>
      </c>
      <c r="CD2074" s="183" t="str">
        <f t="shared" si="2323"/>
        <v>CD$15</v>
      </c>
      <c r="CE2074" s="183" t="str">
        <f t="shared" ref="CE2074:CL2074" si="2324">CE$19</f>
        <v>CE$15</v>
      </c>
      <c r="CF2074" s="183" t="str">
        <f t="shared" si="2324"/>
        <v>CF$15</v>
      </c>
      <c r="CG2074" s="183" t="str">
        <f t="shared" si="2324"/>
        <v>CG$15</v>
      </c>
      <c r="CH2074" s="183" t="str">
        <f t="shared" si="2324"/>
        <v>CH$15</v>
      </c>
      <c r="CI2074" s="183" t="str">
        <f t="shared" si="2324"/>
        <v>CI$15</v>
      </c>
      <c r="CJ2074" s="183" t="str">
        <f t="shared" si="2324"/>
        <v>CJ$15</v>
      </c>
      <c r="CK2074" s="183" t="str">
        <f t="shared" si="2324"/>
        <v>CK$15</v>
      </c>
      <c r="CL2074" s="183" t="str">
        <f t="shared" si="2324"/>
        <v>CL$15</v>
      </c>
    </row>
    <row r="2075" spans="2:90" x14ac:dyDescent="0.4">
      <c r="B2075" s="66" t="s">
        <v>282</v>
      </c>
      <c r="C2075" s="22"/>
      <c r="D2075" s="22" t="s">
        <v>737</v>
      </c>
      <c r="E2075" s="22" t="s">
        <v>737</v>
      </c>
      <c r="F2075" s="22" t="s">
        <v>444</v>
      </c>
      <c r="G2075" s="22" t="s">
        <v>81</v>
      </c>
      <c r="H2075" s="22"/>
      <c r="I2075" s="279"/>
      <c r="J2075" s="279"/>
      <c r="K2075" s="22"/>
      <c r="L2075" s="22"/>
      <c r="M2075" s="22"/>
      <c r="N2075" s="22"/>
      <c r="O2075" s="22"/>
      <c r="P2075" s="22"/>
      <c r="R2075" s="66"/>
      <c r="S2075" s="280"/>
      <c r="T2075" s="280"/>
      <c r="U2075" s="280"/>
      <c r="V2075" s="280"/>
      <c r="W2075" s="280"/>
      <c r="X2075" s="280"/>
      <c r="Y2075" s="280"/>
      <c r="Z2075" s="280"/>
      <c r="AA2075" s="280"/>
      <c r="AB2075" s="280"/>
      <c r="AC2075" s="280"/>
      <c r="AD2075" s="280"/>
      <c r="AE2075" s="280"/>
      <c r="AF2075" s="280"/>
      <c r="AG2075" s="280"/>
      <c r="AH2075" s="280"/>
      <c r="AI2075" s="280"/>
      <c r="AJ2075" s="280"/>
      <c r="AK2075" s="280"/>
      <c r="AL2075" s="280"/>
      <c r="AM2075" s="280"/>
      <c r="AN2075" s="280"/>
      <c r="AO2075" s="280"/>
      <c r="AP2075" s="280"/>
      <c r="AQ2075" s="280"/>
      <c r="AR2075" s="280"/>
      <c r="AS2075" s="280"/>
      <c r="AT2075" s="280"/>
      <c r="AU2075" s="280"/>
      <c r="AV2075" s="280"/>
      <c r="AW2075" s="280"/>
      <c r="AX2075" s="280"/>
      <c r="AY2075" s="280"/>
      <c r="AZ2075" s="280"/>
      <c r="BA2075" s="280"/>
      <c r="BB2075" s="280"/>
      <c r="BC2075" s="280"/>
      <c r="BD2075" s="280"/>
      <c r="BE2075" s="280"/>
      <c r="BF2075" s="280"/>
      <c r="BG2075" s="280"/>
      <c r="BH2075" s="280"/>
      <c r="BI2075" s="280"/>
      <c r="BJ2075" s="280"/>
      <c r="BK2075" s="280"/>
      <c r="BL2075" s="280"/>
      <c r="BM2075" s="280"/>
      <c r="BN2075" s="280"/>
      <c r="BO2075" s="280"/>
      <c r="BP2075" s="280"/>
      <c r="BQ2075" s="280"/>
      <c r="BR2075" s="280"/>
      <c r="BS2075" s="280"/>
      <c r="BT2075" s="280"/>
      <c r="BU2075" s="280"/>
      <c r="BV2075" s="280"/>
      <c r="BW2075" s="280"/>
      <c r="BX2075" s="280"/>
      <c r="BY2075" s="280"/>
      <c r="BZ2075" s="280"/>
      <c r="CA2075" s="280"/>
      <c r="CB2075" s="280"/>
      <c r="CC2075" s="280"/>
      <c r="CD2075" s="280"/>
      <c r="CE2075" s="280"/>
      <c r="CF2075" s="280"/>
      <c r="CG2075" s="280"/>
      <c r="CH2075" s="280"/>
      <c r="CI2075" s="280"/>
      <c r="CJ2075" s="280"/>
      <c r="CK2075" s="280"/>
      <c r="CL2075" s="280"/>
    </row>
    <row r="2076" spans="2:90" x14ac:dyDescent="0.4">
      <c r="B2076" s="93" t="str">
        <f>"Assumptions - "&amp;B2075</f>
        <v>Assumptions - Volume driven secondary intangible assets:</v>
      </c>
      <c r="D2076" t="s">
        <v>737</v>
      </c>
      <c r="E2076" t="s">
        <v>906</v>
      </c>
      <c r="G2076" t="str">
        <f t="shared" ref="G2076:G2092" si="2325">E2076</f>
        <v/>
      </c>
      <c r="I2076"/>
      <c r="J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row>
    <row r="2077" spans="2:90" x14ac:dyDescent="0.4">
      <c r="B2077" s="139" t="s">
        <v>206</v>
      </c>
      <c r="C2077" s="57"/>
      <c r="D2077" s="57" t="s">
        <v>737</v>
      </c>
      <c r="E2077" s="57" t="s">
        <v>906</v>
      </c>
      <c r="F2077" s="57"/>
      <c r="G2077" s="57" t="str">
        <f t="shared" si="2325"/>
        <v/>
      </c>
      <c r="H2077" s="57">
        <v>5</v>
      </c>
      <c r="S2077" s="72"/>
      <c r="T2077" s="72"/>
      <c r="U2077" s="72"/>
      <c r="V2077" s="72"/>
      <c r="W2077" s="72"/>
      <c r="X2077" s="72"/>
      <c r="Y2077" s="72"/>
      <c r="Z2077" s="72"/>
      <c r="AA2077" s="72"/>
      <c r="AB2077" s="72"/>
      <c r="AC2077" s="72"/>
      <c r="AD2077" s="72"/>
      <c r="AE2077" s="72"/>
      <c r="AF2077" s="72"/>
      <c r="AG2077" s="72"/>
      <c r="AH2077" s="72"/>
      <c r="AI2077" s="72"/>
      <c r="AJ2077" s="72"/>
      <c r="AK2077" s="72"/>
      <c r="AL2077" s="72"/>
      <c r="AM2077" s="72"/>
      <c r="AN2077" s="72"/>
      <c r="AO2077" s="72"/>
      <c r="AP2077" s="72"/>
      <c r="AQ2077" s="72"/>
      <c r="AR2077" s="72"/>
      <c r="AS2077" s="72"/>
      <c r="AT2077" s="72"/>
      <c r="AU2077" s="72"/>
      <c r="AV2077" s="72"/>
      <c r="AW2077" s="72"/>
      <c r="AX2077" s="72"/>
      <c r="AY2077" s="72"/>
      <c r="AZ2077" s="72"/>
      <c r="BA2077" s="72"/>
      <c r="BB2077" s="72"/>
      <c r="BC2077" s="72"/>
      <c r="BD2077" s="72"/>
      <c r="BE2077" s="72"/>
      <c r="BF2077" s="72"/>
      <c r="BG2077" s="72"/>
      <c r="BH2077" s="72"/>
      <c r="BI2077" s="72"/>
      <c r="BJ2077" s="72"/>
      <c r="BK2077" s="72"/>
      <c r="BL2077" s="72"/>
      <c r="BM2077" s="72"/>
      <c r="BN2077" s="72"/>
      <c r="BO2077" s="72"/>
      <c r="BP2077" s="72"/>
      <c r="BQ2077" s="72"/>
      <c r="BR2077" s="72"/>
      <c r="BS2077" s="72"/>
      <c r="BT2077" s="72"/>
      <c r="BU2077" s="72"/>
      <c r="BV2077" s="72"/>
      <c r="BW2077" s="72"/>
      <c r="BX2077" s="72"/>
      <c r="BY2077" s="72"/>
      <c r="BZ2077" s="72"/>
      <c r="CA2077" s="72"/>
      <c r="CB2077" s="72"/>
      <c r="CC2077" s="72"/>
      <c r="CD2077" s="72"/>
      <c r="CE2077" s="72"/>
      <c r="CF2077" s="72"/>
      <c r="CG2077" s="72"/>
      <c r="CH2077" s="72"/>
      <c r="CI2077" s="72"/>
      <c r="CJ2077" s="72"/>
      <c r="CK2077" s="72"/>
      <c r="CL2077" s="72"/>
    </row>
    <row r="2078" spans="2:90" x14ac:dyDescent="0.4">
      <c r="B2078" s="139" t="s">
        <v>207</v>
      </c>
      <c r="C2078" s="57"/>
      <c r="D2078" s="57" t="s">
        <v>737</v>
      </c>
      <c r="E2078" s="57" t="s">
        <v>906</v>
      </c>
      <c r="F2078" s="57"/>
      <c r="G2078" s="57" t="str">
        <f t="shared" si="2325"/>
        <v/>
      </c>
      <c r="H2078" s="57">
        <v>0</v>
      </c>
      <c r="S2078" s="72"/>
      <c r="T2078" s="72"/>
      <c r="U2078" s="72"/>
      <c r="V2078" s="72"/>
      <c r="W2078" s="72"/>
      <c r="X2078" s="72"/>
      <c r="Y2078" s="72"/>
      <c r="Z2078" s="72"/>
      <c r="AA2078" s="72"/>
      <c r="AB2078" s="72"/>
      <c r="AC2078" s="72"/>
      <c r="AD2078" s="72"/>
      <c r="AE2078" s="72"/>
      <c r="AF2078" s="72"/>
      <c r="AG2078" s="72"/>
      <c r="AH2078" s="72"/>
      <c r="AI2078" s="72"/>
      <c r="AJ2078" s="72"/>
      <c r="AK2078" s="72"/>
      <c r="AL2078" s="72"/>
      <c r="AM2078" s="72"/>
      <c r="AN2078" s="72"/>
      <c r="AO2078" s="72"/>
      <c r="AP2078" s="72"/>
      <c r="AQ2078" s="72"/>
      <c r="AR2078" s="72"/>
      <c r="AS2078" s="72"/>
      <c r="AT2078" s="72"/>
      <c r="AU2078" s="72"/>
      <c r="AV2078" s="72"/>
      <c r="AW2078" s="72"/>
      <c r="AX2078" s="72"/>
      <c r="AY2078" s="72"/>
      <c r="AZ2078" s="72"/>
      <c r="BA2078" s="72"/>
      <c r="BB2078" s="72"/>
      <c r="BC2078" s="72"/>
      <c r="BD2078" s="72"/>
      <c r="BE2078" s="72"/>
      <c r="BF2078" s="72"/>
      <c r="BG2078" s="72"/>
      <c r="BH2078" s="72"/>
      <c r="BI2078" s="72"/>
      <c r="BJ2078" s="72"/>
      <c r="BK2078" s="72"/>
      <c r="BL2078" s="72"/>
      <c r="BM2078" s="72"/>
      <c r="BN2078" s="72"/>
      <c r="BO2078" s="72"/>
      <c r="BP2078" s="72"/>
      <c r="BQ2078" s="72"/>
      <c r="BR2078" s="72"/>
      <c r="BS2078" s="72"/>
      <c r="BT2078" s="72"/>
      <c r="BU2078" s="72"/>
      <c r="BV2078" s="72"/>
      <c r="BW2078" s="72"/>
      <c r="BX2078" s="72"/>
      <c r="BY2078" s="72"/>
      <c r="BZ2078" s="72"/>
      <c r="CA2078" s="72"/>
      <c r="CB2078" s="72"/>
      <c r="CC2078" s="72"/>
      <c r="CD2078" s="72"/>
      <c r="CE2078" s="72"/>
      <c r="CF2078" s="72"/>
      <c r="CG2078" s="72"/>
      <c r="CH2078" s="72"/>
      <c r="CI2078" s="72"/>
      <c r="CJ2078" s="72"/>
      <c r="CK2078" s="72"/>
      <c r="CL2078" s="72"/>
    </row>
    <row r="2079" spans="2:90" x14ac:dyDescent="0.4">
      <c r="D2079" t="s">
        <v>737</v>
      </c>
      <c r="E2079" t="s">
        <v>906</v>
      </c>
      <c r="G2079" t="str">
        <f t="shared" si="2325"/>
        <v/>
      </c>
      <c r="S2079" s="72"/>
      <c r="T2079" s="72"/>
      <c r="U2079" s="72"/>
      <c r="V2079" s="72"/>
      <c r="W2079" s="72"/>
      <c r="X2079" s="72"/>
      <c r="Y2079" s="72"/>
      <c r="Z2079" s="72"/>
      <c r="AA2079" s="72"/>
      <c r="AB2079" s="72"/>
      <c r="AC2079" s="72"/>
      <c r="AD2079" s="72"/>
      <c r="AE2079" s="72"/>
      <c r="AF2079" s="72"/>
      <c r="AG2079" s="72"/>
      <c r="AH2079" s="72"/>
      <c r="AI2079" s="72"/>
      <c r="AJ2079" s="72"/>
      <c r="AK2079" s="72"/>
      <c r="AL2079" s="72"/>
      <c r="AM2079" s="72"/>
      <c r="AN2079" s="72"/>
      <c r="AO2079" s="72"/>
      <c r="AP2079" s="72"/>
      <c r="AQ2079" s="72"/>
      <c r="AR2079" s="72"/>
      <c r="AS2079" s="72"/>
      <c r="AT2079" s="72"/>
      <c r="AU2079" s="72"/>
      <c r="AV2079" s="72"/>
      <c r="AW2079" s="72"/>
      <c r="AX2079" s="72"/>
      <c r="AY2079" s="72"/>
      <c r="AZ2079" s="72"/>
      <c r="BA2079" s="72"/>
      <c r="BB2079" s="72"/>
      <c r="BC2079" s="72"/>
      <c r="BD2079" s="72"/>
      <c r="BE2079" s="72"/>
      <c r="BF2079" s="72"/>
      <c r="BG2079" s="72"/>
      <c r="BH2079" s="72"/>
      <c r="BI2079" s="72"/>
      <c r="BJ2079" s="72"/>
      <c r="BK2079" s="72"/>
      <c r="BL2079" s="72"/>
      <c r="BM2079" s="72"/>
      <c r="BN2079" s="72"/>
      <c r="BO2079" s="72"/>
      <c r="BP2079" s="72"/>
      <c r="BQ2079" s="72"/>
      <c r="BR2079" s="72"/>
      <c r="BS2079" s="72"/>
      <c r="BT2079" s="72"/>
      <c r="BU2079" s="72"/>
      <c r="BV2079" s="72"/>
      <c r="BW2079" s="72"/>
      <c r="BX2079" s="72"/>
      <c r="BY2079" s="72"/>
      <c r="BZ2079" s="72"/>
      <c r="CA2079" s="72"/>
      <c r="CB2079" s="72"/>
      <c r="CC2079" s="72"/>
      <c r="CD2079" s="72"/>
      <c r="CE2079" s="72"/>
      <c r="CF2079" s="72"/>
      <c r="CG2079" s="72"/>
      <c r="CH2079" s="72"/>
      <c r="CI2079" s="72"/>
      <c r="CJ2079" s="72"/>
      <c r="CK2079" s="72"/>
      <c r="CL2079" s="72"/>
    </row>
    <row r="2080" spans="2:90" x14ac:dyDescent="0.4">
      <c r="B2080" s="93" t="str">
        <f>B2082&amp;":"</f>
        <v>Investment in intangibles - Volume driven secondary intangible assets:</v>
      </c>
      <c r="D2080" t="s">
        <v>737</v>
      </c>
      <c r="E2080" t="s">
        <v>906</v>
      </c>
      <c r="G2080" t="str">
        <f t="shared" si="2325"/>
        <v/>
      </c>
      <c r="S2080" s="72"/>
      <c r="T2080" s="72"/>
      <c r="U2080" s="72"/>
      <c r="V2080" s="72"/>
      <c r="W2080" s="72"/>
      <c r="X2080" s="72"/>
      <c r="Y2080" s="72"/>
      <c r="Z2080" s="72"/>
      <c r="AA2080" s="72"/>
      <c r="AB2080" s="72"/>
      <c r="AC2080" s="72"/>
      <c r="AD2080" s="72"/>
      <c r="AE2080" s="72"/>
      <c r="AF2080" s="72"/>
      <c r="AG2080" s="72"/>
      <c r="AH2080" s="72"/>
      <c r="AI2080" s="72"/>
      <c r="AJ2080" s="72"/>
      <c r="AK2080" s="72"/>
      <c r="AL2080" s="72"/>
      <c r="AM2080" s="72"/>
      <c r="AN2080" s="72"/>
      <c r="AO2080" s="72"/>
      <c r="AP2080" s="72"/>
      <c r="AQ2080" s="72"/>
      <c r="AR2080" s="72"/>
      <c r="AS2080" s="72"/>
      <c r="AT2080" s="72"/>
      <c r="AU2080" s="72"/>
      <c r="AV2080" s="72"/>
      <c r="AW2080" s="72"/>
      <c r="AX2080" s="72"/>
      <c r="AY2080" s="72"/>
      <c r="AZ2080" s="72"/>
      <c r="BA2080" s="72"/>
      <c r="BB2080" s="72"/>
      <c r="BC2080" s="72"/>
      <c r="BD2080" s="72"/>
      <c r="BE2080" s="72"/>
      <c r="BF2080" s="72"/>
      <c r="BG2080" s="72"/>
      <c r="BH2080" s="72"/>
      <c r="BI2080" s="72"/>
      <c r="BJ2080" s="72"/>
      <c r="BK2080" s="72"/>
      <c r="BL2080" s="72"/>
      <c r="BM2080" s="72"/>
      <c r="BN2080" s="72"/>
      <c r="BO2080" s="72"/>
      <c r="BP2080" s="72"/>
      <c r="BQ2080" s="72"/>
      <c r="BR2080" s="72"/>
      <c r="BS2080" s="72"/>
      <c r="BT2080" s="72"/>
      <c r="BU2080" s="72"/>
      <c r="BV2080" s="72"/>
      <c r="BW2080" s="72"/>
      <c r="BX2080" s="72"/>
      <c r="BY2080" s="72"/>
      <c r="BZ2080" s="72"/>
      <c r="CA2080" s="72"/>
      <c r="CB2080" s="72"/>
      <c r="CC2080" s="72"/>
      <c r="CD2080" s="72"/>
      <c r="CE2080" s="72"/>
      <c r="CF2080" s="72"/>
      <c r="CG2080" s="72"/>
      <c r="CH2080" s="72"/>
      <c r="CI2080" s="72"/>
      <c r="CJ2080" s="72"/>
      <c r="CK2080" s="72"/>
      <c r="CL2080" s="72"/>
    </row>
    <row r="2081" spans="2:90" x14ac:dyDescent="0.4">
      <c r="B2081" s="139" t="str">
        <f>"$ investment per "&amp;B2099</f>
        <v>$ investment per no unit</v>
      </c>
      <c r="D2081" t="s">
        <v>737</v>
      </c>
      <c r="E2081" t="s">
        <v>906</v>
      </c>
      <c r="G2081" t="str">
        <f t="shared" si="2325"/>
        <v/>
      </c>
      <c r="K2081" s="133">
        <v>10</v>
      </c>
      <c r="L2081" s="133">
        <v>10</v>
      </c>
      <c r="M2081" s="133">
        <v>10</v>
      </c>
      <c r="N2081" s="133">
        <v>10</v>
      </c>
      <c r="O2081" s="133">
        <v>10</v>
      </c>
      <c r="P2081" s="133">
        <v>10</v>
      </c>
      <c r="R2081" s="306"/>
      <c r="S2081" s="151" cm="1">
        <f t="array" ref="S2081">INDEX($K:$Q,ROW(),MATCH(S$3,$K$2:$Q$2,0))</f>
        <v>10</v>
      </c>
      <c r="T2081" s="151" cm="1">
        <f t="array" ref="T2081">INDEX($K:$Q,ROW(),MATCH(T$3,$K$2:$Q$2,0))</f>
        <v>10</v>
      </c>
      <c r="U2081" s="151" cm="1">
        <f t="array" ref="U2081">INDEX($K:$Q,ROW(),MATCH(U$3,$K$2:$Q$2,0))</f>
        <v>10</v>
      </c>
      <c r="V2081" s="151" cm="1">
        <f t="array" ref="V2081">INDEX($K:$Q,ROW(),MATCH(V$3,$K$2:$Q$2,0))</f>
        <v>10</v>
      </c>
      <c r="W2081" s="151" cm="1">
        <f t="array" ref="W2081">INDEX($K:$Q,ROW(),MATCH(W$3,$K$2:$Q$2,0))</f>
        <v>10</v>
      </c>
      <c r="X2081" s="151" cm="1">
        <f t="array" ref="X2081">INDEX($K:$Q,ROW(),MATCH(X$3,$K$2:$Q$2,0))</f>
        <v>10</v>
      </c>
      <c r="Y2081" s="151" cm="1">
        <f t="array" ref="Y2081">INDEX($K:$Q,ROW(),MATCH(Y$3,$K$2:$Q$2,0))</f>
        <v>10</v>
      </c>
      <c r="Z2081" s="151" cm="1">
        <f t="array" ref="Z2081">INDEX($K:$Q,ROW(),MATCH(Z$3,$K$2:$Q$2,0))</f>
        <v>10</v>
      </c>
      <c r="AA2081" s="151" cm="1">
        <f t="array" ref="AA2081">INDEX($K:$Q,ROW(),MATCH(AA$3,$K$2:$Q$2,0))</f>
        <v>10</v>
      </c>
      <c r="AB2081" s="151" cm="1">
        <f t="array" ref="AB2081">INDEX($K:$Q,ROW(),MATCH(AB$3,$K$2:$Q$2,0))</f>
        <v>10</v>
      </c>
      <c r="AC2081" s="151" cm="1">
        <f t="array" ref="AC2081">INDEX($K:$Q,ROW(),MATCH(AC$3,$K$2:$Q$2,0))</f>
        <v>10</v>
      </c>
      <c r="AD2081" s="151" cm="1">
        <f t="array" ref="AD2081">INDEX($K:$Q,ROW(),MATCH(AD$3,$K$2:$Q$2,0))</f>
        <v>10</v>
      </c>
      <c r="AE2081" s="151" cm="1">
        <f t="array" ref="AE2081">INDEX($K:$Q,ROW(),MATCH(AE$3,$K$2:$Q$2,0))</f>
        <v>10</v>
      </c>
      <c r="AF2081" s="151" cm="1">
        <f t="array" ref="AF2081">INDEX($K:$Q,ROW(),MATCH(AF$3,$K$2:$Q$2,0))</f>
        <v>10</v>
      </c>
      <c r="AG2081" s="151" cm="1">
        <f t="array" ref="AG2081">INDEX($K:$Q,ROW(),MATCH(AG$3,$K$2:$Q$2,0))</f>
        <v>10</v>
      </c>
      <c r="AH2081" s="151" cm="1">
        <f t="array" ref="AH2081">INDEX($K:$Q,ROW(),MATCH(AH$3,$K$2:$Q$2,0))</f>
        <v>10</v>
      </c>
      <c r="AI2081" s="151" cm="1">
        <f t="array" ref="AI2081">INDEX($K:$Q,ROW(),MATCH(AI$3,$K$2:$Q$2,0))</f>
        <v>10</v>
      </c>
      <c r="AJ2081" s="151" cm="1">
        <f t="array" ref="AJ2081">INDEX($K:$Q,ROW(),MATCH(AJ$3,$K$2:$Q$2,0))</f>
        <v>10</v>
      </c>
      <c r="AK2081" s="151" cm="1">
        <f t="array" ref="AK2081">INDEX($K:$Q,ROW(),MATCH(AK$3,$K$2:$Q$2,0))</f>
        <v>10</v>
      </c>
      <c r="AL2081" s="151" cm="1">
        <f t="array" ref="AL2081">INDEX($K:$Q,ROW(),MATCH(AL$3,$K$2:$Q$2,0))</f>
        <v>10</v>
      </c>
      <c r="AM2081" s="151" cm="1">
        <f t="array" ref="AM2081">INDEX($K:$Q,ROW(),MATCH(AM$3,$K$2:$Q$2,0))</f>
        <v>10</v>
      </c>
      <c r="AN2081" s="151" cm="1">
        <f t="array" ref="AN2081">INDEX($K:$Q,ROW(),MATCH(AN$3,$K$2:$Q$2,0))</f>
        <v>10</v>
      </c>
      <c r="AO2081" s="151" cm="1">
        <f t="array" ref="AO2081">INDEX($K:$Q,ROW(),MATCH(AO$3,$K$2:$Q$2,0))</f>
        <v>10</v>
      </c>
      <c r="AP2081" s="151" cm="1">
        <f t="array" ref="AP2081">INDEX($K:$Q,ROW(),MATCH(AP$3,$K$2:$Q$2,0))</f>
        <v>10</v>
      </c>
      <c r="AQ2081" s="151" cm="1">
        <f t="array" ref="AQ2081">INDEX($K:$Q,ROW(),MATCH(AQ$3,$K$2:$Q$2,0))</f>
        <v>10</v>
      </c>
      <c r="AR2081" s="151" cm="1">
        <f t="array" ref="AR2081">INDEX($K:$Q,ROW(),MATCH(AR$3,$K$2:$Q$2,0))</f>
        <v>10</v>
      </c>
      <c r="AS2081" s="151" cm="1">
        <f t="array" ref="AS2081">INDEX($K:$Q,ROW(),MATCH(AS$3,$K$2:$Q$2,0))</f>
        <v>10</v>
      </c>
      <c r="AT2081" s="151" cm="1">
        <f t="array" ref="AT2081">INDEX($K:$Q,ROW(),MATCH(AT$3,$K$2:$Q$2,0))</f>
        <v>10</v>
      </c>
      <c r="AU2081" s="151" cm="1">
        <f t="array" ref="AU2081">INDEX($K:$Q,ROW(),MATCH(AU$3,$K$2:$Q$2,0))</f>
        <v>10</v>
      </c>
      <c r="AV2081" s="151" cm="1">
        <f t="array" ref="AV2081">INDEX($K:$Q,ROW(),MATCH(AV$3,$K$2:$Q$2,0))</f>
        <v>10</v>
      </c>
      <c r="AW2081" s="151" cm="1">
        <f t="array" ref="AW2081">INDEX($K:$Q,ROW(),MATCH(AW$3,$K$2:$Q$2,0))</f>
        <v>10</v>
      </c>
      <c r="AX2081" s="151" cm="1">
        <f t="array" ref="AX2081">INDEX($K:$Q,ROW(),MATCH(AX$3,$K$2:$Q$2,0))</f>
        <v>10</v>
      </c>
      <c r="AY2081" s="151" cm="1">
        <f t="array" ref="AY2081">INDEX($K:$Q,ROW(),MATCH(AY$3,$K$2:$Q$2,0))</f>
        <v>10</v>
      </c>
      <c r="AZ2081" s="151" cm="1">
        <f t="array" ref="AZ2081">INDEX($K:$Q,ROW(),MATCH(AZ$3,$K$2:$Q$2,0))</f>
        <v>10</v>
      </c>
      <c r="BA2081" s="151" cm="1">
        <f t="array" ref="BA2081">INDEX($K:$Q,ROW(),MATCH(BA$3,$K$2:$Q$2,0))</f>
        <v>10</v>
      </c>
      <c r="BB2081" s="151" cm="1">
        <f t="array" ref="BB2081">INDEX($K:$Q,ROW(),MATCH(BB$3,$K$2:$Q$2,0))</f>
        <v>10</v>
      </c>
      <c r="BC2081" s="151" cm="1">
        <f t="array" ref="BC2081">INDEX($K:$Q,ROW(),MATCH(BC$3,$K$2:$Q$2,0))</f>
        <v>10</v>
      </c>
      <c r="BD2081" s="151" cm="1">
        <f t="array" ref="BD2081">INDEX($K:$Q,ROW(),MATCH(BD$3,$K$2:$Q$2,0))</f>
        <v>10</v>
      </c>
      <c r="BE2081" s="151" cm="1">
        <f t="array" ref="BE2081">INDEX($K:$Q,ROW(),MATCH(BE$3,$K$2:$Q$2,0))</f>
        <v>10</v>
      </c>
      <c r="BF2081" s="151" cm="1">
        <f t="array" ref="BF2081">INDEX($K:$Q,ROW(),MATCH(BF$3,$K$2:$Q$2,0))</f>
        <v>10</v>
      </c>
      <c r="BG2081" s="151" cm="1">
        <f t="array" ref="BG2081">INDEX($K:$Q,ROW(),MATCH(BG$3,$K$2:$Q$2,0))</f>
        <v>10</v>
      </c>
      <c r="BH2081" s="151" cm="1">
        <f t="array" ref="BH2081">INDEX($K:$Q,ROW(),MATCH(BH$3,$K$2:$Q$2,0))</f>
        <v>10</v>
      </c>
      <c r="BI2081" s="151" cm="1">
        <f t="array" ref="BI2081">INDEX($K:$Q,ROW(),MATCH(BI$3,$K$2:$Q$2,0))</f>
        <v>10</v>
      </c>
      <c r="BJ2081" s="151" cm="1">
        <f t="array" ref="BJ2081">INDEX($K:$Q,ROW(),MATCH(BJ$3,$K$2:$Q$2,0))</f>
        <v>10</v>
      </c>
      <c r="BK2081" s="151" cm="1">
        <f t="array" ref="BK2081">INDEX($K:$Q,ROW(),MATCH(BK$3,$K$2:$Q$2,0))</f>
        <v>10</v>
      </c>
      <c r="BL2081" s="151" cm="1">
        <f t="array" ref="BL2081">INDEX($K:$Q,ROW(),MATCH(BL$3,$K$2:$Q$2,0))</f>
        <v>10</v>
      </c>
      <c r="BM2081" s="151" cm="1">
        <f t="array" ref="BM2081">INDEX($K:$Q,ROW(),MATCH(BM$3,$K$2:$Q$2,0))</f>
        <v>10</v>
      </c>
      <c r="BN2081" s="151" cm="1">
        <f t="array" ref="BN2081">INDEX($K:$Q,ROW(),MATCH(BN$3,$K$2:$Q$2,0))</f>
        <v>10</v>
      </c>
      <c r="BO2081" s="151" cm="1">
        <f t="array" ref="BO2081">INDEX($K:$Q,ROW(),MATCH(BO$3,$K$2:$Q$2,0))</f>
        <v>10</v>
      </c>
      <c r="BP2081" s="151" cm="1">
        <f t="array" ref="BP2081">INDEX($K:$Q,ROW(),MATCH(BP$3,$K$2:$Q$2,0))</f>
        <v>10</v>
      </c>
      <c r="BQ2081" s="151" cm="1">
        <f t="array" ref="BQ2081">INDEX($K:$Q,ROW(),MATCH(BQ$3,$K$2:$Q$2,0))</f>
        <v>10</v>
      </c>
      <c r="BR2081" s="151" cm="1">
        <f t="array" ref="BR2081">INDEX($K:$Q,ROW(),MATCH(BR$3,$K$2:$Q$2,0))</f>
        <v>10</v>
      </c>
      <c r="BS2081" s="151" cm="1">
        <f t="array" ref="BS2081">INDEX($K:$Q,ROW(),MATCH(BS$3,$K$2:$Q$2,0))</f>
        <v>10</v>
      </c>
      <c r="BT2081" s="151" cm="1">
        <f t="array" ref="BT2081">INDEX($K:$Q,ROW(),MATCH(BT$3,$K$2:$Q$2,0))</f>
        <v>10</v>
      </c>
      <c r="BU2081" s="151" cm="1">
        <f t="array" ref="BU2081">INDEX($K:$Q,ROW(),MATCH(BU$3,$K$2:$Q$2,0))</f>
        <v>10</v>
      </c>
      <c r="BV2081" s="151" cm="1">
        <f t="array" ref="BV2081">INDEX($K:$Q,ROW(),MATCH(BV$3,$K$2:$Q$2,0))</f>
        <v>10</v>
      </c>
      <c r="BW2081" s="151" cm="1">
        <f t="array" ref="BW2081">INDEX($K:$Q,ROW(),MATCH(BW$3,$K$2:$Q$2,0))</f>
        <v>10</v>
      </c>
      <c r="BX2081" s="151" cm="1">
        <f t="array" ref="BX2081">INDEX($K:$Q,ROW(),MATCH(BX$3,$K$2:$Q$2,0))</f>
        <v>10</v>
      </c>
      <c r="BY2081" s="151" cm="1">
        <f t="array" ref="BY2081">INDEX($K:$Q,ROW(),MATCH(BY$3,$K$2:$Q$2,0))</f>
        <v>10</v>
      </c>
      <c r="BZ2081" s="151" cm="1">
        <f t="array" ref="BZ2081">INDEX($K:$Q,ROW(),MATCH(BZ$3,$K$2:$Q$2,0))</f>
        <v>10</v>
      </c>
      <c r="CA2081" s="151" cm="1">
        <f t="array" ref="CA2081">INDEX($K:$Q,ROW(),MATCH(CA$3,$K$2:$Q$2,0))</f>
        <v>10</v>
      </c>
      <c r="CB2081" s="151" cm="1">
        <f t="array" ref="CB2081">INDEX($K:$Q,ROW(),MATCH(CB$3,$K$2:$Q$2,0))</f>
        <v>10</v>
      </c>
      <c r="CC2081" s="151" cm="1">
        <f t="array" ref="CC2081">INDEX($K:$Q,ROW(),MATCH(CC$3,$K$2:$Q$2,0))</f>
        <v>10</v>
      </c>
      <c r="CD2081" s="151" cm="1">
        <f t="array" ref="CD2081">INDEX($K:$Q,ROW(),MATCH(CD$3,$K$2:$Q$2,0))</f>
        <v>10</v>
      </c>
      <c r="CE2081" s="151" cm="1">
        <f t="array" ref="CE2081">INDEX($K:$Q,ROW(),MATCH(CE$3,$K$2:$Q$2,0))</f>
        <v>10</v>
      </c>
      <c r="CF2081" s="151" cm="1">
        <f t="array" ref="CF2081">INDEX($K:$Q,ROW(),MATCH(CF$3,$K$2:$Q$2,0))</f>
        <v>10</v>
      </c>
      <c r="CG2081" s="151" cm="1">
        <f t="array" ref="CG2081">INDEX($K:$Q,ROW(),MATCH(CG$3,$K$2:$Q$2,0))</f>
        <v>10</v>
      </c>
      <c r="CH2081" s="151" cm="1">
        <f t="array" ref="CH2081">INDEX($K:$Q,ROW(),MATCH(CH$3,$K$2:$Q$2,0))</f>
        <v>10</v>
      </c>
      <c r="CI2081" s="151" cm="1">
        <f t="array" ref="CI2081">INDEX($K:$Q,ROW(),MATCH(CI$3,$K$2:$Q$2,0))</f>
        <v>10</v>
      </c>
      <c r="CJ2081" s="151" cm="1">
        <f t="array" ref="CJ2081">INDEX($K:$Q,ROW(),MATCH(CJ$3,$K$2:$Q$2,0))</f>
        <v>10</v>
      </c>
      <c r="CK2081" s="151" cm="1">
        <f t="array" ref="CK2081">INDEX($K:$Q,ROW(),MATCH(CK$3,$K$2:$Q$2,0))</f>
        <v>10</v>
      </c>
      <c r="CL2081" s="151" cm="1">
        <f t="array" ref="CL2081">INDEX($K:$Q,ROW(),MATCH(CL$3,$K$2:$Q$2,0))</f>
        <v>10</v>
      </c>
    </row>
    <row r="2082" spans="2:90" x14ac:dyDescent="0.4">
      <c r="B2082" s="121" t="str">
        <f>"Investment in intangibles - "&amp;SUBSTITUTE(B2075,":","")</f>
        <v>Investment in intangibles - Volume driven secondary intangible assets</v>
      </c>
      <c r="C2082" t="s">
        <v>235</v>
      </c>
      <c r="D2082" t="s">
        <v>737</v>
      </c>
      <c r="E2082" t="s">
        <v>906</v>
      </c>
      <c r="G2082" t="str">
        <f t="shared" si="2325"/>
        <v/>
      </c>
      <c r="I2082" s="74"/>
      <c r="J2082" s="74"/>
      <c r="K2082" s="33">
        <f ca="1">SUMIF($4:$4,K$2,2082:2082)</f>
        <v>-50000</v>
      </c>
      <c r="L2082" s="33">
        <f ca="1">SUMIF($4:$4,L$2,2082:2082)</f>
        <v>-50000</v>
      </c>
      <c r="M2082" s="33">
        <f ca="1">SUMIF($4:$4,M$2,2082:2082)</f>
        <v>-50000</v>
      </c>
      <c r="N2082" s="33">
        <f ca="1">SUMIF($4:$4,N$2,2082:2082)</f>
        <v>-50000</v>
      </c>
      <c r="O2082" s="33">
        <f ca="1">SUMIF($4:$4,O$2,2082:2082)</f>
        <v>-50000</v>
      </c>
      <c r="P2082" s="33">
        <f ca="1">SUMIF($4:$4,P$2,2082:2082)</f>
        <v>-50000</v>
      </c>
      <c r="Q2082" s="27"/>
      <c r="R2082" s="33"/>
      <c r="S2082" s="77" cm="1">
        <f t="array" aca="1" ref="S2082" ca="1">-S2081*INDIRECT(S2070)</f>
        <v>-50000</v>
      </c>
      <c r="T2082" s="77" cm="1">
        <f t="array" aca="1" ref="T2082" ca="1">-T2081*INDIRECT(T2070)</f>
        <v>-50000</v>
      </c>
      <c r="U2082" s="77" cm="1">
        <f t="array" aca="1" ref="U2082" ca="1">-U2081*INDIRECT(U2070)</f>
        <v>-50000</v>
      </c>
      <c r="V2082" s="77" cm="1">
        <f t="array" aca="1" ref="V2082" ca="1">-V2081*INDIRECT(V2070)</f>
        <v>-50000</v>
      </c>
      <c r="W2082" s="77" cm="1">
        <f t="array" aca="1" ref="W2082" ca="1">-W2081*INDIRECT(W2070)</f>
        <v>-50000</v>
      </c>
      <c r="X2082" s="77" cm="1">
        <f t="array" aca="1" ref="X2082" ca="1">-X2081*INDIRECT(X2070)</f>
        <v>-50000</v>
      </c>
      <c r="Y2082" s="77" cm="1">
        <f t="array" aca="1" ref="Y2082" ca="1">-Y2081*INDIRECT(Y2070)</f>
        <v>-50000</v>
      </c>
      <c r="Z2082" s="77" cm="1">
        <f t="array" aca="1" ref="Z2082" ca="1">-Z2081*INDIRECT(Z2070)</f>
        <v>-50000</v>
      </c>
      <c r="AA2082" s="77" cm="1">
        <f t="array" aca="1" ref="AA2082" ca="1">-AA2081*INDIRECT(AA2070)</f>
        <v>-50000</v>
      </c>
      <c r="AB2082" s="77" cm="1">
        <f t="array" aca="1" ref="AB2082" ca="1">-AB2081*INDIRECT(AB2070)</f>
        <v>-50000</v>
      </c>
      <c r="AC2082" s="77" cm="1">
        <f t="array" aca="1" ref="AC2082" ca="1">-AC2081*INDIRECT(AC2070)</f>
        <v>-50000</v>
      </c>
      <c r="AD2082" s="77" cm="1">
        <f t="array" aca="1" ref="AD2082" ca="1">-AD2081*INDIRECT(AD2070)</f>
        <v>-50000</v>
      </c>
      <c r="AE2082" s="77" cm="1">
        <f t="array" aca="1" ref="AE2082" ca="1">-AE2081*INDIRECT(AE2070)</f>
        <v>-50000</v>
      </c>
      <c r="AF2082" s="77" cm="1">
        <f t="array" aca="1" ref="AF2082" ca="1">-AF2081*INDIRECT(AF2070)</f>
        <v>-50000</v>
      </c>
      <c r="AG2082" s="77" cm="1">
        <f t="array" aca="1" ref="AG2082" ca="1">-AG2081*INDIRECT(AG2070)</f>
        <v>-50000</v>
      </c>
      <c r="AH2082" s="77" cm="1">
        <f t="array" aca="1" ref="AH2082" ca="1">-AH2081*INDIRECT(AH2070)</f>
        <v>-50000</v>
      </c>
      <c r="AI2082" s="77" cm="1">
        <f t="array" aca="1" ref="AI2082" ca="1">-AI2081*INDIRECT(AI2070)</f>
        <v>-50000</v>
      </c>
      <c r="AJ2082" s="77" cm="1">
        <f t="array" aca="1" ref="AJ2082" ca="1">-AJ2081*INDIRECT(AJ2070)</f>
        <v>-50000</v>
      </c>
      <c r="AK2082" s="77" cm="1">
        <f t="array" aca="1" ref="AK2082" ca="1">-AK2081*INDIRECT(AK2070)</f>
        <v>-50000</v>
      </c>
      <c r="AL2082" s="77" cm="1">
        <f t="array" aca="1" ref="AL2082" ca="1">-AL2081*INDIRECT(AL2070)</f>
        <v>-50000</v>
      </c>
      <c r="AM2082" s="77" cm="1">
        <f t="array" aca="1" ref="AM2082" ca="1">-AM2081*INDIRECT(AM2070)</f>
        <v>-50000</v>
      </c>
      <c r="AN2082" s="77" cm="1">
        <f t="array" aca="1" ref="AN2082" ca="1">-AN2081*INDIRECT(AN2070)</f>
        <v>-50000</v>
      </c>
      <c r="AO2082" s="77" cm="1">
        <f t="array" aca="1" ref="AO2082" ca="1">-AO2081*INDIRECT(AO2070)</f>
        <v>-50000</v>
      </c>
      <c r="AP2082" s="77" cm="1">
        <f t="array" aca="1" ref="AP2082" ca="1">-AP2081*INDIRECT(AP2070)</f>
        <v>-50000</v>
      </c>
      <c r="AQ2082" s="77" cm="1">
        <f t="array" aca="1" ref="AQ2082" ca="1">-AQ2081*INDIRECT(AQ2070)</f>
        <v>-50000</v>
      </c>
      <c r="AR2082" s="77" cm="1">
        <f t="array" aca="1" ref="AR2082" ca="1">-AR2081*INDIRECT(AR2070)</f>
        <v>-50000</v>
      </c>
      <c r="AS2082" s="77" cm="1">
        <f t="array" aca="1" ref="AS2082" ca="1">-AS2081*INDIRECT(AS2070)</f>
        <v>-50000</v>
      </c>
      <c r="AT2082" s="77" cm="1">
        <f t="array" aca="1" ref="AT2082" ca="1">-AT2081*INDIRECT(AT2070)</f>
        <v>-50000</v>
      </c>
      <c r="AU2082" s="77" cm="1">
        <f t="array" aca="1" ref="AU2082" ca="1">-AU2081*INDIRECT(AU2070)</f>
        <v>-50000</v>
      </c>
      <c r="AV2082" s="77" cm="1">
        <f t="array" aca="1" ref="AV2082" ca="1">-AV2081*INDIRECT(AV2070)</f>
        <v>-50000</v>
      </c>
      <c r="AW2082" s="77" cm="1">
        <f t="array" aca="1" ref="AW2082" ca="1">-AW2081*INDIRECT(AW2070)</f>
        <v>-50000</v>
      </c>
      <c r="AX2082" s="77" cm="1">
        <f t="array" aca="1" ref="AX2082" ca="1">-AX2081*INDIRECT(AX2070)</f>
        <v>-50000</v>
      </c>
      <c r="AY2082" s="77" cm="1">
        <f t="array" aca="1" ref="AY2082" ca="1">-AY2081*INDIRECT(AY2070)</f>
        <v>-50000</v>
      </c>
      <c r="AZ2082" s="77" cm="1">
        <f t="array" aca="1" ref="AZ2082" ca="1">-AZ2081*INDIRECT(AZ2070)</f>
        <v>-50000</v>
      </c>
      <c r="BA2082" s="77" cm="1">
        <f t="array" aca="1" ref="BA2082" ca="1">-BA2081*INDIRECT(BA2070)</f>
        <v>-50000</v>
      </c>
      <c r="BB2082" s="77" cm="1">
        <f t="array" aca="1" ref="BB2082" ca="1">-BB2081*INDIRECT(BB2070)</f>
        <v>-50000</v>
      </c>
      <c r="BC2082" s="77" cm="1">
        <f t="array" aca="1" ref="BC2082" ca="1">-BC2081*INDIRECT(BC2070)</f>
        <v>-50000</v>
      </c>
      <c r="BD2082" s="77" cm="1">
        <f t="array" aca="1" ref="BD2082" ca="1">-BD2081*INDIRECT(BD2070)</f>
        <v>-50000</v>
      </c>
      <c r="BE2082" s="77" cm="1">
        <f t="array" aca="1" ref="BE2082" ca="1">-BE2081*INDIRECT(BE2070)</f>
        <v>-50000</v>
      </c>
      <c r="BF2082" s="77" cm="1">
        <f t="array" aca="1" ref="BF2082" ca="1">-BF2081*INDIRECT(BF2070)</f>
        <v>-50000</v>
      </c>
      <c r="BG2082" s="77" cm="1">
        <f t="array" aca="1" ref="BG2082" ca="1">-BG2081*INDIRECT(BG2070)</f>
        <v>-50000</v>
      </c>
      <c r="BH2082" s="77" cm="1">
        <f t="array" aca="1" ref="BH2082" ca="1">-BH2081*INDIRECT(BH2070)</f>
        <v>-50000</v>
      </c>
      <c r="BI2082" s="77" cm="1">
        <f t="array" aca="1" ref="BI2082" ca="1">-BI2081*INDIRECT(BI2070)</f>
        <v>-50000</v>
      </c>
      <c r="BJ2082" s="77" cm="1">
        <f t="array" aca="1" ref="BJ2082" ca="1">-BJ2081*INDIRECT(BJ2070)</f>
        <v>-50000</v>
      </c>
      <c r="BK2082" s="77" cm="1">
        <f t="array" aca="1" ref="BK2082" ca="1">-BK2081*INDIRECT(BK2070)</f>
        <v>-50000</v>
      </c>
      <c r="BL2082" s="77" cm="1">
        <f t="array" aca="1" ref="BL2082" ca="1">-BL2081*INDIRECT(BL2070)</f>
        <v>-50000</v>
      </c>
      <c r="BM2082" s="77" cm="1">
        <f t="array" aca="1" ref="BM2082" ca="1">-BM2081*INDIRECT(BM2070)</f>
        <v>-50000</v>
      </c>
      <c r="BN2082" s="77" cm="1">
        <f t="array" aca="1" ref="BN2082" ca="1">-BN2081*INDIRECT(BN2070)</f>
        <v>-50000</v>
      </c>
      <c r="BO2082" s="77" cm="1">
        <f t="array" aca="1" ref="BO2082" ca="1">-BO2081*INDIRECT(BO2070)</f>
        <v>-50000</v>
      </c>
      <c r="BP2082" s="77" cm="1">
        <f t="array" aca="1" ref="BP2082" ca="1">-BP2081*INDIRECT(BP2070)</f>
        <v>-50000</v>
      </c>
      <c r="BQ2082" s="77" cm="1">
        <f t="array" aca="1" ref="BQ2082" ca="1">-BQ2081*INDIRECT(BQ2070)</f>
        <v>-50000</v>
      </c>
      <c r="BR2082" s="77" cm="1">
        <f t="array" aca="1" ref="BR2082" ca="1">-BR2081*INDIRECT(BR2070)</f>
        <v>-50000</v>
      </c>
      <c r="BS2082" s="77" cm="1">
        <f t="array" aca="1" ref="BS2082" ca="1">-BS2081*INDIRECT(BS2070)</f>
        <v>-50000</v>
      </c>
      <c r="BT2082" s="77" cm="1">
        <f t="array" aca="1" ref="BT2082" ca="1">-BT2081*INDIRECT(BT2070)</f>
        <v>-50000</v>
      </c>
      <c r="BU2082" s="77" cm="1">
        <f t="array" aca="1" ref="BU2082" ca="1">-BU2081*INDIRECT(BU2070)</f>
        <v>-50000</v>
      </c>
      <c r="BV2082" s="77" cm="1">
        <f t="array" aca="1" ref="BV2082" ca="1">-BV2081*INDIRECT(BV2070)</f>
        <v>-50000</v>
      </c>
      <c r="BW2082" s="77" cm="1">
        <f t="array" aca="1" ref="BW2082" ca="1">-BW2081*INDIRECT(BW2070)</f>
        <v>-50000</v>
      </c>
      <c r="BX2082" s="77" cm="1">
        <f t="array" aca="1" ref="BX2082" ca="1">-BX2081*INDIRECT(BX2070)</f>
        <v>-50000</v>
      </c>
      <c r="BY2082" s="77" cm="1">
        <f t="array" aca="1" ref="BY2082" ca="1">-BY2081*INDIRECT(BY2070)</f>
        <v>-50000</v>
      </c>
      <c r="BZ2082" s="77" cm="1">
        <f t="array" aca="1" ref="BZ2082" ca="1">-BZ2081*INDIRECT(BZ2070)</f>
        <v>-50000</v>
      </c>
      <c r="CA2082" s="77" cm="1">
        <f t="array" aca="1" ref="CA2082" ca="1">-CA2081*INDIRECT(CA2070)</f>
        <v>-50000</v>
      </c>
      <c r="CB2082" s="77" cm="1">
        <f t="array" aca="1" ref="CB2082" ca="1">-CB2081*INDIRECT(CB2070)</f>
        <v>-50000</v>
      </c>
      <c r="CC2082" s="77" cm="1">
        <f t="array" aca="1" ref="CC2082" ca="1">-CC2081*INDIRECT(CC2070)</f>
        <v>-50000</v>
      </c>
      <c r="CD2082" s="77" cm="1">
        <f t="array" aca="1" ref="CD2082" ca="1">-CD2081*INDIRECT(CD2070)</f>
        <v>-50000</v>
      </c>
      <c r="CE2082" s="77" cm="1">
        <f t="array" aca="1" ref="CE2082" ca="1">-CE2081*INDIRECT(CE2070)</f>
        <v>-50000</v>
      </c>
      <c r="CF2082" s="77" cm="1">
        <f t="array" aca="1" ref="CF2082" ca="1">-CF2081*INDIRECT(CF2070)</f>
        <v>-50000</v>
      </c>
      <c r="CG2082" s="77" cm="1">
        <f t="array" aca="1" ref="CG2082" ca="1">-CG2081*INDIRECT(CG2070)</f>
        <v>-50000</v>
      </c>
      <c r="CH2082" s="77" cm="1">
        <f t="array" aca="1" ref="CH2082" ca="1">-CH2081*INDIRECT(CH2070)</f>
        <v>-50000</v>
      </c>
      <c r="CI2082" s="77" cm="1">
        <f t="array" aca="1" ref="CI2082" ca="1">-CI2081*INDIRECT(CI2070)</f>
        <v>-50000</v>
      </c>
      <c r="CJ2082" s="77" cm="1">
        <f t="array" aca="1" ref="CJ2082" ca="1">-CJ2081*INDIRECT(CJ2070)</f>
        <v>-50000</v>
      </c>
      <c r="CK2082" s="77" cm="1">
        <f t="array" aca="1" ref="CK2082" ca="1">-CK2081*INDIRECT(CK2070)</f>
        <v>-50000</v>
      </c>
      <c r="CL2082" s="77" cm="1">
        <f t="array" aca="1" ref="CL2082" ca="1">-CL2081*INDIRECT(CL2070)</f>
        <v>-50000</v>
      </c>
    </row>
    <row r="2083" spans="2:90" x14ac:dyDescent="0.4">
      <c r="B2083" s="120"/>
      <c r="D2083" t="s">
        <v>737</v>
      </c>
      <c r="E2083" t="s">
        <v>906</v>
      </c>
      <c r="G2083" t="str">
        <f t="shared" si="2325"/>
        <v/>
      </c>
      <c r="S2083" s="72"/>
      <c r="T2083" s="72"/>
      <c r="U2083" s="72"/>
      <c r="V2083" s="72"/>
      <c r="W2083" s="72"/>
      <c r="X2083" s="72"/>
      <c r="Y2083" s="72"/>
      <c r="Z2083" s="72"/>
      <c r="AA2083" s="72"/>
      <c r="AB2083" s="72"/>
      <c r="AC2083" s="72"/>
      <c r="AD2083" s="72"/>
      <c r="AE2083" s="72"/>
      <c r="AF2083" s="72"/>
      <c r="AG2083" s="72"/>
      <c r="AH2083" s="72"/>
      <c r="AI2083" s="72"/>
      <c r="AJ2083" s="72"/>
      <c r="AK2083" s="72"/>
      <c r="AL2083" s="72"/>
      <c r="AM2083" s="72"/>
      <c r="AN2083" s="72"/>
      <c r="AO2083" s="72"/>
      <c r="AP2083" s="72"/>
      <c r="AQ2083" s="72"/>
      <c r="AR2083" s="72"/>
      <c r="AS2083" s="72"/>
      <c r="AT2083" s="72"/>
      <c r="AU2083" s="72"/>
      <c r="AV2083" s="72"/>
      <c r="AW2083" s="72"/>
      <c r="AX2083" s="72"/>
      <c r="AY2083" s="72"/>
      <c r="AZ2083" s="72"/>
      <c r="BA2083" s="72"/>
      <c r="BB2083" s="72"/>
      <c r="BC2083" s="72"/>
      <c r="BD2083" s="72"/>
      <c r="BE2083" s="72"/>
      <c r="BF2083" s="72"/>
      <c r="BG2083" s="72"/>
      <c r="BH2083" s="72"/>
      <c r="BI2083" s="72"/>
      <c r="BJ2083" s="72"/>
      <c r="BK2083" s="72"/>
      <c r="BL2083" s="72"/>
      <c r="BM2083" s="72"/>
      <c r="BN2083" s="72"/>
      <c r="BO2083" s="72"/>
      <c r="BP2083" s="72"/>
      <c r="BQ2083" s="72"/>
      <c r="BR2083" s="72"/>
      <c r="BS2083" s="72"/>
      <c r="BT2083" s="72"/>
      <c r="BU2083" s="72"/>
      <c r="BV2083" s="72"/>
      <c r="BW2083" s="72"/>
      <c r="BX2083" s="72"/>
      <c r="BY2083" s="72"/>
      <c r="BZ2083" s="72"/>
      <c r="CA2083" s="72"/>
      <c r="CB2083" s="72"/>
      <c r="CC2083" s="72"/>
      <c r="CD2083" s="72"/>
      <c r="CE2083" s="72"/>
      <c r="CF2083" s="72"/>
      <c r="CG2083" s="72"/>
      <c r="CH2083" s="72"/>
      <c r="CI2083" s="72"/>
      <c r="CJ2083" s="72"/>
      <c r="CK2083" s="72"/>
      <c r="CL2083" s="72"/>
    </row>
    <row r="2084" spans="2:90" x14ac:dyDescent="0.4">
      <c r="B2084" s="93" t="s">
        <v>204</v>
      </c>
      <c r="D2084" t="s">
        <v>737</v>
      </c>
      <c r="E2084" t="s">
        <v>906</v>
      </c>
      <c r="G2084" t="str">
        <f t="shared" si="2325"/>
        <v/>
      </c>
      <c r="S2084" s="72"/>
      <c r="T2084" s="72"/>
      <c r="U2084" s="72"/>
      <c r="V2084" s="72"/>
      <c r="W2084" s="72"/>
      <c r="X2084" s="72"/>
      <c r="Y2084" s="72"/>
      <c r="Z2084" s="72"/>
      <c r="AA2084" s="72"/>
      <c r="AB2084" s="72"/>
      <c r="AC2084" s="72"/>
      <c r="AD2084" s="72"/>
      <c r="AE2084" s="72"/>
      <c r="AF2084" s="72"/>
      <c r="AG2084" s="72"/>
      <c r="AH2084" s="72"/>
      <c r="AI2084" s="72"/>
      <c r="AJ2084" s="72"/>
      <c r="AK2084" s="72"/>
      <c r="AL2084" s="72"/>
      <c r="AM2084" s="72"/>
      <c r="AN2084" s="72"/>
      <c r="AO2084" s="72"/>
      <c r="AP2084" s="72"/>
      <c r="AQ2084" s="72"/>
      <c r="AR2084" s="72"/>
      <c r="AS2084" s="72"/>
      <c r="AT2084" s="72"/>
      <c r="AU2084" s="72"/>
      <c r="AV2084" s="72"/>
      <c r="AW2084" s="72"/>
      <c r="AX2084" s="72"/>
      <c r="AY2084" s="72"/>
      <c r="AZ2084" s="72"/>
      <c r="BA2084" s="72"/>
      <c r="BB2084" s="72"/>
      <c r="BC2084" s="72"/>
      <c r="BD2084" s="72"/>
      <c r="BE2084" s="72"/>
      <c r="BF2084" s="72"/>
      <c r="BG2084" s="72"/>
      <c r="BH2084" s="72"/>
      <c r="BI2084" s="72"/>
      <c r="BJ2084" s="72"/>
      <c r="BK2084" s="72"/>
      <c r="BL2084" s="72"/>
      <c r="BM2084" s="72"/>
      <c r="BN2084" s="72"/>
      <c r="BO2084" s="72"/>
      <c r="BP2084" s="72"/>
      <c r="BQ2084" s="72"/>
      <c r="BR2084" s="72"/>
      <c r="BS2084" s="72"/>
      <c r="BT2084" s="72"/>
      <c r="BU2084" s="72"/>
      <c r="BV2084" s="72"/>
      <c r="BW2084" s="72"/>
      <c r="BX2084" s="72"/>
      <c r="BY2084" s="72"/>
      <c r="BZ2084" s="72"/>
      <c r="CA2084" s="72"/>
      <c r="CB2084" s="72"/>
      <c r="CC2084" s="72"/>
      <c r="CD2084" s="72"/>
      <c r="CE2084" s="72"/>
      <c r="CF2084" s="72"/>
      <c r="CG2084" s="72"/>
      <c r="CH2084" s="72"/>
      <c r="CI2084" s="72"/>
      <c r="CJ2084" s="72"/>
      <c r="CK2084" s="72"/>
      <c r="CL2084" s="72"/>
    </row>
    <row r="2085" spans="2:90" x14ac:dyDescent="0.4">
      <c r="B2085" s="152" t="str">
        <f>"Amortization - "&amp;SUBSTITUTE(B2075,":","")</f>
        <v>Amortization - Volume driven secondary intangible assets</v>
      </c>
      <c r="C2085" t="s">
        <v>233</v>
      </c>
      <c r="D2085" t="s">
        <v>737</v>
      </c>
      <c r="E2085" t="s">
        <v>906</v>
      </c>
      <c r="G2085" t="str">
        <f t="shared" si="2325"/>
        <v/>
      </c>
      <c r="J2085" s="80">
        <f>SUMIF($5:$5,I$2,2083:2083)</f>
        <v>0</v>
      </c>
      <c r="K2085" s="24" t="e">
        <f ca="1">SUMIF($3:$3,K$2,2085:2085)</f>
        <v>#REF!</v>
      </c>
      <c r="L2085" s="24" t="e">
        <f ca="1">SUMIF($3:$3,L$2,2085:2085)</f>
        <v>#REF!</v>
      </c>
      <c r="M2085" s="24" t="e">
        <f ca="1">SUMIF($3:$3,M$2,2085:2085)</f>
        <v>#REF!</v>
      </c>
      <c r="N2085" s="24" t="e">
        <f ca="1">SUMIF($3:$3,N$2,2085:2085)</f>
        <v>#REF!</v>
      </c>
      <c r="O2085" s="24" t="e">
        <f ca="1">SUMIF($3:$3,O$2,2085:2085)</f>
        <v>#REF!</v>
      </c>
      <c r="P2085" s="24" t="e">
        <f ca="1">SUMIF($3:$3,P$2,2085:2085)</f>
        <v>#REF!</v>
      </c>
      <c r="R2085" s="24"/>
      <c r="S2085" s="80" t="e" cm="1">
        <f t="array" aca="1" ref="S2085" ca="1">(SUM(INDEX(2080:2080,1,MAX(COLUMN($R:$R),COLUMN()-($H2077*12-1))):S2082)/($H2077*12)+IF($R2087=0,0,SUM(INDEX(2085:2085,1,MAX(COLUMN($R:$R),COLUMN()-(($H2077-$H2078)*12))):S2087)/(($H2077)*12)))</f>
        <v>#REF!</v>
      </c>
      <c r="T2085" s="80" t="e" cm="1">
        <f t="array" aca="1" ref="T2085" ca="1">(SUM(INDEX(2080:2080,1,MAX(COLUMN($R:$R),COLUMN()-($H2077*12-1))):T2082)/($H2077*12)+IF($R2087=0,0,SUM(INDEX(2085:2085,1,MAX(COLUMN($R:$R),COLUMN()-(($H2077-$H2078)*12))):T2087)/(($H2077)*12)))</f>
        <v>#REF!</v>
      </c>
      <c r="U2085" s="80" t="e" cm="1">
        <f t="array" aca="1" ref="U2085" ca="1">(SUM(INDEX(2080:2080,1,MAX(COLUMN($R:$R),COLUMN()-($H2077*12-1))):U2082)/($H2077*12)+IF($R2087=0,0,SUM(INDEX(2085:2085,1,MAX(COLUMN($R:$R),COLUMN()-(($H2077-$H2078)*12))):U2087)/(($H2077)*12)))</f>
        <v>#REF!</v>
      </c>
      <c r="V2085" s="80" t="e" cm="1">
        <f t="array" aca="1" ref="V2085" ca="1">(SUM(INDEX(2080:2080,1,MAX(COLUMN($R:$R),COLUMN()-($H2077*12-1))):V2082)/($H2077*12)+IF($R2087=0,0,SUM(INDEX(2085:2085,1,MAX(COLUMN($R:$R),COLUMN()-(($H2077-$H2078)*12))):V2087)/(($H2077)*12)))</f>
        <v>#REF!</v>
      </c>
      <c r="W2085" s="80" t="e" cm="1">
        <f t="array" aca="1" ref="W2085" ca="1">(SUM(INDEX(2080:2080,1,MAX(COLUMN($R:$R),COLUMN()-($H2077*12-1))):W2082)/($H2077*12)+IF($R2087=0,0,SUM(INDEX(2085:2085,1,MAX(COLUMN($R:$R),COLUMN()-(($H2077-$H2078)*12))):W2087)/(($H2077)*12)))</f>
        <v>#REF!</v>
      </c>
      <c r="X2085" s="80" t="e" cm="1">
        <f t="array" aca="1" ref="X2085" ca="1">(SUM(INDEX(2080:2080,1,MAX(COLUMN($R:$R),COLUMN()-($H2077*12-1))):X2082)/($H2077*12)+IF($R2087=0,0,SUM(INDEX(2085:2085,1,MAX(COLUMN($R:$R),COLUMN()-(($H2077-$H2078)*12))):X2087)/(($H2077)*12)))</f>
        <v>#REF!</v>
      </c>
      <c r="Y2085" s="80" t="e" cm="1">
        <f t="array" aca="1" ref="Y2085" ca="1">(SUM(INDEX(2080:2080,1,MAX(COLUMN($R:$R),COLUMN()-($H2077*12-1))):Y2082)/($H2077*12)+IF($R2087=0,0,SUM(INDEX(2085:2085,1,MAX(COLUMN($R:$R),COLUMN()-(($H2077-$H2078)*12))):Y2087)/(($H2077)*12)))</f>
        <v>#REF!</v>
      </c>
      <c r="Z2085" s="80" t="e" cm="1">
        <f t="array" aca="1" ref="Z2085" ca="1">(SUM(INDEX(2080:2080,1,MAX(COLUMN($R:$R),COLUMN()-($H2077*12-1))):Z2082)/($H2077*12)+IF($R2087=0,0,SUM(INDEX(2085:2085,1,MAX(COLUMN($R:$R),COLUMN()-(($H2077-$H2078)*12))):Z2087)/(($H2077)*12)))</f>
        <v>#REF!</v>
      </c>
      <c r="AA2085" s="80" t="e" cm="1">
        <f t="array" aca="1" ref="AA2085" ca="1">(SUM(INDEX(2080:2080,1,MAX(COLUMN($R:$R),COLUMN()-($H2077*12-1))):AA2082)/($H2077*12)+IF($R2087=0,0,SUM(INDEX(2085:2085,1,MAX(COLUMN($R:$R),COLUMN()-(($H2077-$H2078)*12))):AA2087)/(($H2077)*12)))</f>
        <v>#REF!</v>
      </c>
      <c r="AB2085" s="80" t="e" cm="1">
        <f t="array" aca="1" ref="AB2085" ca="1">(SUM(INDEX(2080:2080,1,MAX(COLUMN($R:$R),COLUMN()-($H2077*12-1))):AB2082)/($H2077*12)+IF($R2087=0,0,SUM(INDEX(2085:2085,1,MAX(COLUMN($R:$R),COLUMN()-(($H2077-$H2078)*12))):AB2087)/(($H2077)*12)))</f>
        <v>#REF!</v>
      </c>
      <c r="AC2085" s="80" t="e" cm="1">
        <f t="array" aca="1" ref="AC2085" ca="1">(SUM(INDEX(2080:2080,1,MAX(COLUMN($R:$R),COLUMN()-($H2077*12-1))):AC2082)/($H2077*12)+IF($R2087=0,0,SUM(INDEX(2085:2085,1,MAX(COLUMN($R:$R),COLUMN()-(($H2077-$H2078)*12))):AC2087)/(($H2077)*12)))</f>
        <v>#REF!</v>
      </c>
      <c r="AD2085" s="80" t="e" cm="1">
        <f t="array" aca="1" ref="AD2085" ca="1">(SUM(INDEX(2080:2080,1,MAX(COLUMN($R:$R),COLUMN()-($H2077*12-1))):AD2082)/($H2077*12)+IF($R2087=0,0,SUM(INDEX(2085:2085,1,MAX(COLUMN($R:$R),COLUMN()-(($H2077-$H2078)*12))):AD2087)/(($H2077)*12)))</f>
        <v>#REF!</v>
      </c>
      <c r="AE2085" s="80" t="e" cm="1">
        <f t="array" aca="1" ref="AE2085" ca="1">(SUM(INDEX(2080:2080,1,MAX(COLUMN($R:$R),COLUMN()-($H2077*12-1))):AE2082)/($H2077*12)+IF($R2087=0,0,SUM(INDEX(2085:2085,1,MAX(COLUMN($R:$R),COLUMN()-(($H2077-$H2078)*12))):AE2087)/(($H2077)*12)))</f>
        <v>#REF!</v>
      </c>
      <c r="AF2085" s="80" t="e" cm="1">
        <f t="array" aca="1" ref="AF2085" ca="1">(SUM(INDEX(2080:2080,1,MAX(COLUMN($R:$R),COLUMN()-($H2077*12-1))):AF2082)/($H2077*12)+IF($R2087=0,0,SUM(INDEX(2085:2085,1,MAX(COLUMN($R:$R),COLUMN()-(($H2077-$H2078)*12))):AF2087)/(($H2077)*12)))</f>
        <v>#REF!</v>
      </c>
      <c r="AG2085" s="80" t="e" cm="1">
        <f t="array" aca="1" ref="AG2085" ca="1">(SUM(INDEX(2080:2080,1,MAX(COLUMN($R:$R),COLUMN()-($H2077*12-1))):AG2082)/($H2077*12)+IF($R2087=0,0,SUM(INDEX(2085:2085,1,MAX(COLUMN($R:$R),COLUMN()-(($H2077-$H2078)*12))):AG2087)/(($H2077)*12)))</f>
        <v>#REF!</v>
      </c>
      <c r="AH2085" s="80" t="e" cm="1">
        <f t="array" aca="1" ref="AH2085" ca="1">(SUM(INDEX(2080:2080,1,MAX(COLUMN($R:$R),COLUMN()-($H2077*12-1))):AH2082)/($H2077*12)+IF($R2087=0,0,SUM(INDEX(2085:2085,1,MAX(COLUMN($R:$R),COLUMN()-(($H2077-$H2078)*12))):AH2087)/(($H2077)*12)))</f>
        <v>#REF!</v>
      </c>
      <c r="AI2085" s="80" t="e" cm="1">
        <f t="array" aca="1" ref="AI2085" ca="1">(SUM(INDEX(2080:2080,1,MAX(COLUMN($R:$R),COLUMN()-($H2077*12-1))):AI2082)/($H2077*12)+IF($R2087=0,0,SUM(INDEX(2085:2085,1,MAX(COLUMN($R:$R),COLUMN()-(($H2077-$H2078)*12))):AI2087)/(($H2077)*12)))</f>
        <v>#REF!</v>
      </c>
      <c r="AJ2085" s="80" t="e" cm="1">
        <f t="array" aca="1" ref="AJ2085" ca="1">(SUM(INDEX(2080:2080,1,MAX(COLUMN($R:$R),COLUMN()-($H2077*12-1))):AJ2082)/($H2077*12)+IF($R2087=0,0,SUM(INDEX(2085:2085,1,MAX(COLUMN($R:$R),COLUMN()-(($H2077-$H2078)*12))):AJ2087)/(($H2077)*12)))</f>
        <v>#REF!</v>
      </c>
      <c r="AK2085" s="80" t="e" cm="1">
        <f t="array" aca="1" ref="AK2085" ca="1">(SUM(INDEX(2080:2080,1,MAX(COLUMN($R:$R),COLUMN()-($H2077*12-1))):AK2082)/($H2077*12)+IF($R2087=0,0,SUM(INDEX(2085:2085,1,MAX(COLUMN($R:$R),COLUMN()-(($H2077-$H2078)*12))):AK2087)/(($H2077)*12)))</f>
        <v>#REF!</v>
      </c>
      <c r="AL2085" s="80" t="e" cm="1">
        <f t="array" aca="1" ref="AL2085" ca="1">(SUM(INDEX(2080:2080,1,MAX(COLUMN($R:$R),COLUMN()-($H2077*12-1))):AL2082)/($H2077*12)+IF($R2087=0,0,SUM(INDEX(2085:2085,1,MAX(COLUMN($R:$R),COLUMN()-(($H2077-$H2078)*12))):AL2087)/(($H2077)*12)))</f>
        <v>#REF!</v>
      </c>
      <c r="AM2085" s="80" t="e" cm="1">
        <f t="array" aca="1" ref="AM2085" ca="1">(SUM(INDEX(2080:2080,1,MAX(COLUMN($R:$R),COLUMN()-($H2077*12-1))):AM2082)/($H2077*12)+IF($R2087=0,0,SUM(INDEX(2085:2085,1,MAX(COLUMN($R:$R),COLUMN()-(($H2077-$H2078)*12))):AM2087)/(($H2077)*12)))</f>
        <v>#REF!</v>
      </c>
      <c r="AN2085" s="80" t="e" cm="1">
        <f t="array" aca="1" ref="AN2085" ca="1">(SUM(INDEX(2080:2080,1,MAX(COLUMN($R:$R),COLUMN()-($H2077*12-1))):AN2082)/($H2077*12)+IF($R2087=0,0,SUM(INDEX(2085:2085,1,MAX(COLUMN($R:$R),COLUMN()-(($H2077-$H2078)*12))):AN2087)/(($H2077)*12)))</f>
        <v>#REF!</v>
      </c>
      <c r="AO2085" s="80" t="e" cm="1">
        <f t="array" aca="1" ref="AO2085" ca="1">(SUM(INDEX(2080:2080,1,MAX(COLUMN($R:$R),COLUMN()-($H2077*12-1))):AO2082)/($H2077*12)+IF($R2087=0,0,SUM(INDEX(2085:2085,1,MAX(COLUMN($R:$R),COLUMN()-(($H2077-$H2078)*12))):AO2087)/(($H2077)*12)))</f>
        <v>#REF!</v>
      </c>
      <c r="AP2085" s="80" t="e" cm="1">
        <f t="array" aca="1" ref="AP2085" ca="1">(SUM(INDEX(2080:2080,1,MAX(COLUMN($R:$R),COLUMN()-($H2077*12-1))):AP2082)/($H2077*12)+IF($R2087=0,0,SUM(INDEX(2085:2085,1,MAX(COLUMN($R:$R),COLUMN()-(($H2077-$H2078)*12))):AP2087)/(($H2077)*12)))</f>
        <v>#REF!</v>
      </c>
      <c r="AQ2085" s="80" t="e" cm="1">
        <f t="array" aca="1" ref="AQ2085" ca="1">(SUM(INDEX(2080:2080,1,MAX(COLUMN($R:$R),COLUMN()-($H2077*12-1))):AQ2082)/($H2077*12)+IF($R2087=0,0,SUM(INDEX(2085:2085,1,MAX(COLUMN($R:$R),COLUMN()-(($H2077-$H2078)*12))):AQ2087)/(($H2077)*12)))</f>
        <v>#REF!</v>
      </c>
      <c r="AR2085" s="80" t="e" cm="1">
        <f t="array" aca="1" ref="AR2085" ca="1">(SUM(INDEX(2080:2080,1,MAX(COLUMN($R:$R),COLUMN()-($H2077*12-1))):AR2082)/($H2077*12)+IF($R2087=0,0,SUM(INDEX(2085:2085,1,MAX(COLUMN($R:$R),COLUMN()-(($H2077-$H2078)*12))):AR2087)/(($H2077)*12)))</f>
        <v>#REF!</v>
      </c>
      <c r="AS2085" s="80" t="e" cm="1">
        <f t="array" aca="1" ref="AS2085" ca="1">(SUM(INDEX(2080:2080,1,MAX(COLUMN($R:$R),COLUMN()-($H2077*12-1))):AS2082)/($H2077*12)+IF($R2087=0,0,SUM(INDEX(2085:2085,1,MAX(COLUMN($R:$R),COLUMN()-(($H2077-$H2078)*12))):AS2087)/(($H2077)*12)))</f>
        <v>#REF!</v>
      </c>
      <c r="AT2085" s="80" t="e" cm="1">
        <f t="array" aca="1" ref="AT2085" ca="1">(SUM(INDEX(2080:2080,1,MAX(COLUMN($R:$R),COLUMN()-($H2077*12-1))):AT2082)/($H2077*12)+IF($R2087=0,0,SUM(INDEX(2085:2085,1,MAX(COLUMN($R:$R),COLUMN()-(($H2077-$H2078)*12))):AT2087)/(($H2077)*12)))</f>
        <v>#REF!</v>
      </c>
      <c r="AU2085" s="80" t="e" cm="1">
        <f t="array" aca="1" ref="AU2085" ca="1">(SUM(INDEX(2080:2080,1,MAX(COLUMN($R:$R),COLUMN()-($H2077*12-1))):AU2082)/($H2077*12)+IF($R2087=0,0,SUM(INDEX(2085:2085,1,MAX(COLUMN($R:$R),COLUMN()-(($H2077-$H2078)*12))):AU2087)/(($H2077)*12)))</f>
        <v>#REF!</v>
      </c>
      <c r="AV2085" s="80" t="e" cm="1">
        <f t="array" aca="1" ref="AV2085" ca="1">(SUM(INDEX(2080:2080,1,MAX(COLUMN($R:$R),COLUMN()-($H2077*12-1))):AV2082)/($H2077*12)+IF($R2087=0,0,SUM(INDEX(2085:2085,1,MAX(COLUMN($R:$R),COLUMN()-(($H2077-$H2078)*12))):AV2087)/(($H2077)*12)))</f>
        <v>#REF!</v>
      </c>
      <c r="AW2085" s="80" t="e" cm="1">
        <f t="array" aca="1" ref="AW2085" ca="1">(SUM(INDEX(2080:2080,1,MAX(COLUMN($R:$R),COLUMN()-($H2077*12-1))):AW2082)/($H2077*12)+IF($R2087=0,0,SUM(INDEX(2085:2085,1,MAX(COLUMN($R:$R),COLUMN()-(($H2077-$H2078)*12))):AW2087)/(($H2077)*12)))</f>
        <v>#REF!</v>
      </c>
      <c r="AX2085" s="80" t="e" cm="1">
        <f t="array" aca="1" ref="AX2085" ca="1">(SUM(INDEX(2080:2080,1,MAX(COLUMN($R:$R),COLUMN()-($H2077*12-1))):AX2082)/($H2077*12)+IF($R2087=0,0,SUM(INDEX(2085:2085,1,MAX(COLUMN($R:$R),COLUMN()-(($H2077-$H2078)*12))):AX2087)/(($H2077)*12)))</f>
        <v>#REF!</v>
      </c>
      <c r="AY2085" s="80" t="e" cm="1">
        <f t="array" aca="1" ref="AY2085" ca="1">(SUM(INDEX(2080:2080,1,MAX(COLUMN($R:$R),COLUMN()-($H2077*12-1))):AY2082)/($H2077*12)+IF($R2087=0,0,SUM(INDEX(2085:2085,1,MAX(COLUMN($R:$R),COLUMN()-(($H2077-$H2078)*12))):AY2087)/(($H2077)*12)))</f>
        <v>#REF!</v>
      </c>
      <c r="AZ2085" s="80" t="e" cm="1">
        <f t="array" aca="1" ref="AZ2085" ca="1">(SUM(INDEX(2080:2080,1,MAX(COLUMN($R:$R),COLUMN()-($H2077*12-1))):AZ2082)/($H2077*12)+IF($R2087=0,0,SUM(INDEX(2085:2085,1,MAX(COLUMN($R:$R),COLUMN()-(($H2077-$H2078)*12))):AZ2087)/(($H2077)*12)))</f>
        <v>#REF!</v>
      </c>
      <c r="BA2085" s="80" t="e" cm="1">
        <f t="array" aca="1" ref="BA2085" ca="1">(SUM(INDEX(2080:2080,1,MAX(COLUMN($R:$R),COLUMN()-($H2077*12-1))):BA2082)/($H2077*12)+IF($R2087=0,0,SUM(INDEX(2085:2085,1,MAX(COLUMN($R:$R),COLUMN()-(($H2077-$H2078)*12))):BA2087)/(($H2077)*12)))</f>
        <v>#REF!</v>
      </c>
      <c r="BB2085" s="80" t="e" cm="1">
        <f t="array" aca="1" ref="BB2085" ca="1">(SUM(INDEX(2080:2080,1,MAX(COLUMN($R:$R),COLUMN()-($H2077*12-1))):BB2082)/($H2077*12)+IF($R2087=0,0,SUM(INDEX(2085:2085,1,MAX(COLUMN($R:$R),COLUMN()-(($H2077-$H2078)*12))):BB2087)/(($H2077)*12)))</f>
        <v>#REF!</v>
      </c>
      <c r="BC2085" s="80" t="e" cm="1">
        <f t="array" aca="1" ref="BC2085" ca="1">(SUM(INDEX(2080:2080,1,MAX(COLUMN($R:$R),COLUMN()-($H2077*12-1))):BC2082)/($H2077*12)+IF($R2087=0,0,SUM(INDEX(2085:2085,1,MAX(COLUMN($R:$R),COLUMN()-(($H2077-$H2078)*12))):BC2087)/(($H2077)*12)))</f>
        <v>#REF!</v>
      </c>
      <c r="BD2085" s="80" t="e" cm="1">
        <f t="array" aca="1" ref="BD2085" ca="1">(SUM(INDEX(2080:2080,1,MAX(COLUMN($R:$R),COLUMN()-($H2077*12-1))):BD2082)/($H2077*12)+IF($R2087=0,0,SUM(INDEX(2085:2085,1,MAX(COLUMN($R:$R),COLUMN()-(($H2077-$H2078)*12))):BD2087)/(($H2077)*12)))</f>
        <v>#REF!</v>
      </c>
      <c r="BE2085" s="80" t="e" cm="1">
        <f t="array" aca="1" ref="BE2085" ca="1">(SUM(INDEX(2080:2080,1,MAX(COLUMN($R:$R),COLUMN()-($H2077*12-1))):BE2082)/($H2077*12)+IF($R2087=0,0,SUM(INDEX(2085:2085,1,MAX(COLUMN($R:$R),COLUMN()-(($H2077-$H2078)*12))):BE2087)/(($H2077)*12)))</f>
        <v>#REF!</v>
      </c>
      <c r="BF2085" s="80" t="e" cm="1">
        <f t="array" aca="1" ref="BF2085" ca="1">(SUM(INDEX(2080:2080,1,MAX(COLUMN($R:$R),COLUMN()-($H2077*12-1))):BF2082)/($H2077*12)+IF($R2087=0,0,SUM(INDEX(2085:2085,1,MAX(COLUMN($R:$R),COLUMN()-(($H2077-$H2078)*12))):BF2087)/(($H2077)*12)))</f>
        <v>#REF!</v>
      </c>
      <c r="BG2085" s="80" t="e" cm="1">
        <f t="array" aca="1" ref="BG2085" ca="1">(SUM(INDEX(2080:2080,1,MAX(COLUMN($R:$R),COLUMN()-($H2077*12-1))):BG2082)/($H2077*12)+IF($R2087=0,0,SUM(INDEX(2085:2085,1,MAX(COLUMN($R:$R),COLUMN()-(($H2077-$H2078)*12))):BG2087)/(($H2077)*12)))</f>
        <v>#REF!</v>
      </c>
      <c r="BH2085" s="80" t="e" cm="1">
        <f t="array" aca="1" ref="BH2085" ca="1">(SUM(INDEX(2080:2080,1,MAX(COLUMN($R:$R),COLUMN()-($H2077*12-1))):BH2082)/($H2077*12)+IF($R2087=0,0,SUM(INDEX(2085:2085,1,MAX(COLUMN($R:$R),COLUMN()-(($H2077-$H2078)*12))):BH2087)/(($H2077)*12)))</f>
        <v>#REF!</v>
      </c>
      <c r="BI2085" s="80" t="e" cm="1">
        <f t="array" aca="1" ref="BI2085" ca="1">(SUM(INDEX(2080:2080,1,MAX(COLUMN($R:$R),COLUMN()-($H2077*12-1))):BI2082)/($H2077*12)+IF($R2087=0,0,SUM(INDEX(2085:2085,1,MAX(COLUMN($R:$R),COLUMN()-(($H2077-$H2078)*12))):BI2087)/(($H2077)*12)))</f>
        <v>#REF!</v>
      </c>
      <c r="BJ2085" s="80" t="e" cm="1">
        <f t="array" aca="1" ref="BJ2085" ca="1">(SUM(INDEX(2080:2080,1,MAX(COLUMN($R:$R),COLUMN()-($H2077*12-1))):BJ2082)/($H2077*12)+IF($R2087=0,0,SUM(INDEX(2085:2085,1,MAX(COLUMN($R:$R),COLUMN()-(($H2077-$H2078)*12))):BJ2087)/(($H2077)*12)))</f>
        <v>#REF!</v>
      </c>
      <c r="BK2085" s="80" t="e" cm="1">
        <f t="array" aca="1" ref="BK2085" ca="1">(SUM(INDEX(2080:2080,1,MAX(COLUMN($R:$R),COLUMN()-($H2077*12-1))):BK2082)/($H2077*12)+IF($R2087=0,0,SUM(INDEX(2085:2085,1,MAX(COLUMN($R:$R),COLUMN()-(($H2077-$H2078)*12))):BK2087)/(($H2077)*12)))</f>
        <v>#REF!</v>
      </c>
      <c r="BL2085" s="80" t="e" cm="1">
        <f t="array" aca="1" ref="BL2085" ca="1">(SUM(INDEX(2080:2080,1,MAX(COLUMN($R:$R),COLUMN()-($H2077*12-1))):BL2082)/($H2077*12)+IF($R2087=0,0,SUM(INDEX(2085:2085,1,MAX(COLUMN($R:$R),COLUMN()-(($H2077-$H2078)*12))):BL2087)/(($H2077)*12)))</f>
        <v>#REF!</v>
      </c>
      <c r="BM2085" s="80" t="e" cm="1">
        <f t="array" aca="1" ref="BM2085" ca="1">(SUM(INDEX(2080:2080,1,MAX(COLUMN($R:$R),COLUMN()-($H2077*12-1))):BM2082)/($H2077*12)+IF($R2087=0,0,SUM(INDEX(2085:2085,1,MAX(COLUMN($R:$R),COLUMN()-(($H2077-$H2078)*12))):BM2087)/(($H2077)*12)))</f>
        <v>#REF!</v>
      </c>
      <c r="BN2085" s="80" t="e" cm="1">
        <f t="array" aca="1" ref="BN2085" ca="1">(SUM(INDEX(2080:2080,1,MAX(COLUMN($R:$R),COLUMN()-($H2077*12-1))):BN2082)/($H2077*12)+IF($R2087=0,0,SUM(INDEX(2085:2085,1,MAX(COLUMN($R:$R),COLUMN()-(($H2077-$H2078)*12))):BN2087)/(($H2077)*12)))</f>
        <v>#REF!</v>
      </c>
      <c r="BO2085" s="80" t="e" cm="1">
        <f t="array" aca="1" ref="BO2085" ca="1">(SUM(INDEX(2080:2080,1,MAX(COLUMN($R:$R),COLUMN()-($H2077*12-1))):BO2082)/($H2077*12)+IF($R2087=0,0,SUM(INDEX(2085:2085,1,MAX(COLUMN($R:$R),COLUMN()-(($H2077-$H2078)*12))):BO2087)/(($H2077)*12)))</f>
        <v>#REF!</v>
      </c>
      <c r="BP2085" s="80" t="e" cm="1">
        <f t="array" aca="1" ref="BP2085" ca="1">(SUM(INDEX(2080:2080,1,MAX(COLUMN($R:$R),COLUMN()-($H2077*12-1))):BP2082)/($H2077*12)+IF($R2087=0,0,SUM(INDEX(2085:2085,1,MAX(COLUMN($R:$R),COLUMN()-(($H2077-$H2078)*12))):BP2087)/(($H2077)*12)))</f>
        <v>#REF!</v>
      </c>
      <c r="BQ2085" s="80" t="e" cm="1">
        <f t="array" aca="1" ref="BQ2085" ca="1">(SUM(INDEX(2080:2080,1,MAX(COLUMN($R:$R),COLUMN()-($H2077*12-1))):BQ2082)/($H2077*12)+IF($R2087=0,0,SUM(INDEX(2085:2085,1,MAX(COLUMN($R:$R),COLUMN()-(($H2077-$H2078)*12))):BQ2087)/(($H2077)*12)))</f>
        <v>#REF!</v>
      </c>
      <c r="BR2085" s="80" t="e" cm="1">
        <f t="array" aca="1" ref="BR2085" ca="1">(SUM(INDEX(2080:2080,1,MAX(COLUMN($R:$R),COLUMN()-($H2077*12-1))):BR2082)/($H2077*12)+IF($R2087=0,0,SUM(INDEX(2085:2085,1,MAX(COLUMN($R:$R),COLUMN()-(($H2077-$H2078)*12))):BR2087)/(($H2077)*12)))</f>
        <v>#REF!</v>
      </c>
      <c r="BS2085" s="80" t="e" cm="1">
        <f t="array" aca="1" ref="BS2085" ca="1">(SUM(INDEX(2080:2080,1,MAX(COLUMN($R:$R),COLUMN()-($H2077*12-1))):BS2082)/($H2077*12)+IF($R2087=0,0,SUM(INDEX(2085:2085,1,MAX(COLUMN($R:$R),COLUMN()-(($H2077-$H2078)*12))):BS2087)/(($H2077)*12)))</f>
        <v>#REF!</v>
      </c>
      <c r="BT2085" s="80" t="e" cm="1">
        <f t="array" aca="1" ref="BT2085" ca="1">(SUM(INDEX(2080:2080,1,MAX(COLUMN($R:$R),COLUMN()-($H2077*12-1))):BT2082)/($H2077*12)+IF($R2087=0,0,SUM(INDEX(2085:2085,1,MAX(COLUMN($R:$R),COLUMN()-(($H2077-$H2078)*12))):BT2087)/(($H2077)*12)))</f>
        <v>#REF!</v>
      </c>
      <c r="BU2085" s="80" t="e" cm="1">
        <f t="array" aca="1" ref="BU2085" ca="1">(SUM(INDEX(2080:2080,1,MAX(COLUMN($R:$R),COLUMN()-($H2077*12-1))):BU2082)/($H2077*12)+IF($R2087=0,0,SUM(INDEX(2085:2085,1,MAX(COLUMN($R:$R),COLUMN()-(($H2077-$H2078)*12))):BU2087)/(($H2077)*12)))</f>
        <v>#REF!</v>
      </c>
      <c r="BV2085" s="80" t="e" cm="1">
        <f t="array" aca="1" ref="BV2085" ca="1">(SUM(INDEX(2080:2080,1,MAX(COLUMN($R:$R),COLUMN()-($H2077*12-1))):BV2082)/($H2077*12)+IF($R2087=0,0,SUM(INDEX(2085:2085,1,MAX(COLUMN($R:$R),COLUMN()-(($H2077-$H2078)*12))):BV2087)/(($H2077)*12)))</f>
        <v>#REF!</v>
      </c>
      <c r="BW2085" s="80" t="e" cm="1">
        <f t="array" aca="1" ref="BW2085" ca="1">(SUM(INDEX(2080:2080,1,MAX(COLUMN($R:$R),COLUMN()-($H2077*12-1))):BW2082)/($H2077*12)+IF($R2087=0,0,SUM(INDEX(2085:2085,1,MAX(COLUMN($R:$R),COLUMN()-(($H2077-$H2078)*12))):BW2087)/(($H2077)*12)))</f>
        <v>#REF!</v>
      </c>
      <c r="BX2085" s="80" t="e" cm="1">
        <f t="array" aca="1" ref="BX2085" ca="1">(SUM(INDEX(2080:2080,1,MAX(COLUMN($R:$R),COLUMN()-($H2077*12-1))):BX2082)/($H2077*12)+IF($R2087=0,0,SUM(INDEX(2085:2085,1,MAX(COLUMN($R:$R),COLUMN()-(($H2077-$H2078)*12))):BX2087)/(($H2077)*12)))</f>
        <v>#REF!</v>
      </c>
      <c r="BY2085" s="80" t="e" cm="1">
        <f t="array" aca="1" ref="BY2085" ca="1">(SUM(INDEX(2080:2080,1,MAX(COLUMN($R:$R),COLUMN()-($H2077*12-1))):BY2082)/($H2077*12)+IF($R2087=0,0,SUM(INDEX(2085:2085,1,MAX(COLUMN($R:$R),COLUMN()-(($H2077-$H2078)*12))):BY2087)/(($H2077)*12)))</f>
        <v>#REF!</v>
      </c>
      <c r="BZ2085" s="80" t="e" cm="1">
        <f t="array" aca="1" ref="BZ2085" ca="1">(SUM(INDEX(2080:2080,1,MAX(COLUMN($R:$R),COLUMN()-($H2077*12-1))):BZ2082)/($H2077*12)+IF($R2087=0,0,SUM(INDEX(2085:2085,1,MAX(COLUMN($R:$R),COLUMN()-(($H2077-$H2078)*12))):BZ2087)/(($H2077)*12)))</f>
        <v>#REF!</v>
      </c>
      <c r="CA2085" s="80" t="e" cm="1">
        <f t="array" aca="1" ref="CA2085" ca="1">(SUM(INDEX(2080:2080,1,MAX(COLUMN($R:$R),COLUMN()-($H2077*12-1))):CA2082)/($H2077*12)+IF($R2087=0,0,SUM(INDEX(2085:2085,1,MAX(COLUMN($R:$R),COLUMN()-(($H2077-$H2078)*12))):CA2087)/(($H2077)*12)))</f>
        <v>#REF!</v>
      </c>
      <c r="CB2085" s="80" t="e" cm="1">
        <f t="array" aca="1" ref="CB2085" ca="1">(SUM(INDEX(2080:2080,1,MAX(COLUMN($R:$R),COLUMN()-($H2077*12-1))):CB2082)/($H2077*12)+IF($R2087=0,0,SUM(INDEX(2085:2085,1,MAX(COLUMN($R:$R),COLUMN()-(($H2077-$H2078)*12))):CB2087)/(($H2077)*12)))</f>
        <v>#REF!</v>
      </c>
      <c r="CC2085" s="80" t="e" cm="1">
        <f t="array" aca="1" ref="CC2085" ca="1">(SUM(INDEX(2080:2080,1,MAX(COLUMN($R:$R),COLUMN()-($H2077*12-1))):CC2082)/($H2077*12)+IF($R2087=0,0,SUM(INDEX(2085:2085,1,MAX(COLUMN($R:$R),COLUMN()-(($H2077-$H2078)*12))):CC2087)/(($H2077)*12)))</f>
        <v>#REF!</v>
      </c>
      <c r="CD2085" s="80" t="e" cm="1">
        <f t="array" aca="1" ref="CD2085" ca="1">(SUM(INDEX(2080:2080,1,MAX(COLUMN($R:$R),COLUMN()-($H2077*12-1))):CD2082)/($H2077*12)+IF($R2087=0,0,SUM(INDEX(2085:2085,1,MAX(COLUMN($R:$R),COLUMN()-(($H2077-$H2078)*12))):CD2087)/(($H2077)*12)))</f>
        <v>#REF!</v>
      </c>
      <c r="CE2085" s="80" t="e" cm="1">
        <f t="array" aca="1" ref="CE2085" ca="1">(SUM(INDEX(2080:2080,1,MAX(COLUMN($R:$R),COLUMN()-($H2077*12-1))):CE2082)/($H2077*12)+IF($R2087=0,0,SUM(INDEX(2085:2085,1,MAX(COLUMN($R:$R),COLUMN()-(($H2077-$H2078)*12))):CE2087)/(($H2077)*12)))</f>
        <v>#REF!</v>
      </c>
      <c r="CF2085" s="80" t="e" cm="1">
        <f t="array" aca="1" ref="CF2085" ca="1">(SUM(INDEX(2080:2080,1,MAX(COLUMN($R:$R),COLUMN()-($H2077*12-1))):CF2082)/($H2077*12)+IF($R2087=0,0,SUM(INDEX(2085:2085,1,MAX(COLUMN($R:$R),COLUMN()-(($H2077-$H2078)*12))):CF2087)/(($H2077)*12)))</f>
        <v>#REF!</v>
      </c>
      <c r="CG2085" s="80" t="e" cm="1">
        <f t="array" aca="1" ref="CG2085" ca="1">(SUM(INDEX(2080:2080,1,MAX(COLUMN($R:$R),COLUMN()-($H2077*12-1))):CG2082)/($H2077*12)+IF($R2087=0,0,SUM(INDEX(2085:2085,1,MAX(COLUMN($R:$R),COLUMN()-(($H2077-$H2078)*12))):CG2087)/(($H2077)*12)))</f>
        <v>#REF!</v>
      </c>
      <c r="CH2085" s="80" t="e" cm="1">
        <f t="array" aca="1" ref="CH2085" ca="1">(SUM(INDEX(2080:2080,1,MAX(COLUMN($R:$R),COLUMN()-($H2077*12-1))):CH2082)/($H2077*12)+IF($R2087=0,0,SUM(INDEX(2085:2085,1,MAX(COLUMN($R:$R),COLUMN()-(($H2077-$H2078)*12))):CH2087)/(($H2077)*12)))</f>
        <v>#REF!</v>
      </c>
      <c r="CI2085" s="80" t="e" cm="1">
        <f t="array" aca="1" ref="CI2085" ca="1">(SUM(INDEX(2080:2080,1,MAX(COLUMN($R:$R),COLUMN()-($H2077*12-1))):CI2082)/($H2077*12)+IF($R2087=0,0,SUM(INDEX(2085:2085,1,MAX(COLUMN($R:$R),COLUMN()-(($H2077-$H2078)*12))):CI2087)/(($H2077)*12)))</f>
        <v>#REF!</v>
      </c>
      <c r="CJ2085" s="80" t="e" cm="1">
        <f t="array" aca="1" ref="CJ2085" ca="1">(SUM(INDEX(2080:2080,1,MAX(COLUMN($R:$R),COLUMN()-($H2077*12-1))):CJ2082)/($H2077*12)+IF($R2087=0,0,SUM(INDEX(2085:2085,1,MAX(COLUMN($R:$R),COLUMN()-(($H2077-$H2078)*12))):CJ2087)/(($H2077)*12)))</f>
        <v>#REF!</v>
      </c>
      <c r="CK2085" s="80" t="e" cm="1">
        <f t="array" aca="1" ref="CK2085" ca="1">(SUM(INDEX(2080:2080,1,MAX(COLUMN($R:$R),COLUMN()-($H2077*12-1))):CK2082)/($H2077*12)+IF($R2087=0,0,SUM(INDEX(2085:2085,1,MAX(COLUMN($R:$R),COLUMN()-(($H2077-$H2078)*12))):CK2087)/(($H2077)*12)))</f>
        <v>#REF!</v>
      </c>
      <c r="CL2085" s="80" t="e" cm="1">
        <f t="array" aca="1" ref="CL2085" ca="1">(SUM(INDEX(2080:2080,1,MAX(COLUMN($R:$R),COLUMN()-($H2077*12-1))):CL2082)/($H2077*12)+IF($R2087=0,0,SUM(INDEX(2085:2085,1,MAX(COLUMN($R:$R),COLUMN()-(($H2077-$H2078)*12))):CL2087)/(($H2077)*12)))</f>
        <v>#REF!</v>
      </c>
    </row>
    <row r="2086" spans="2:90" x14ac:dyDescent="0.4">
      <c r="B2086" s="152"/>
      <c r="D2086" t="s">
        <v>737</v>
      </c>
      <c r="E2086" t="s">
        <v>906</v>
      </c>
      <c r="G2086" t="str">
        <f t="shared" si="2325"/>
        <v/>
      </c>
      <c r="J2086" s="62"/>
      <c r="K2086" s="53"/>
      <c r="L2086" s="53"/>
      <c r="M2086" s="53"/>
      <c r="N2086" s="53"/>
      <c r="O2086" s="53"/>
      <c r="P2086" s="53"/>
      <c r="R2086" s="82"/>
      <c r="S2086" s="147"/>
      <c r="T2086" s="147"/>
      <c r="U2086" s="147"/>
      <c r="V2086" s="147"/>
      <c r="W2086" s="147"/>
      <c r="X2086" s="147"/>
      <c r="Y2086" s="147"/>
      <c r="Z2086" s="147"/>
      <c r="AA2086" s="147"/>
      <c r="AB2086" s="147"/>
      <c r="AC2086" s="147"/>
      <c r="AD2086" s="147"/>
      <c r="AE2086" s="147"/>
      <c r="AF2086" s="147"/>
      <c r="AG2086" s="147"/>
      <c r="AH2086" s="147"/>
      <c r="AI2086" s="147"/>
      <c r="AJ2086" s="147"/>
      <c r="AK2086" s="147"/>
      <c r="AL2086" s="147"/>
      <c r="AM2086" s="147"/>
      <c r="AN2086" s="147"/>
      <c r="AO2086" s="147"/>
      <c r="AP2086" s="147"/>
      <c r="AQ2086" s="147"/>
      <c r="AR2086" s="147"/>
      <c r="AS2086" s="147"/>
      <c r="AT2086" s="147"/>
      <c r="AU2086" s="147"/>
      <c r="AV2086" s="147"/>
      <c r="AW2086" s="147"/>
      <c r="AX2086" s="147"/>
      <c r="AY2086" s="147"/>
      <c r="AZ2086" s="147"/>
      <c r="BA2086" s="147"/>
      <c r="BB2086" s="147"/>
      <c r="BC2086" s="147"/>
      <c r="BD2086" s="147"/>
      <c r="BE2086" s="147"/>
      <c r="BF2086" s="147"/>
      <c r="BG2086" s="147"/>
      <c r="BH2086" s="147"/>
      <c r="BI2086" s="147"/>
      <c r="BJ2086" s="147"/>
      <c r="BK2086" s="147"/>
      <c r="BL2086" s="147"/>
      <c r="BM2086" s="147"/>
      <c r="BN2086" s="147"/>
      <c r="BO2086" s="147"/>
      <c r="BP2086" s="147"/>
      <c r="BQ2086" s="147"/>
      <c r="BR2086" s="147"/>
      <c r="BS2086" s="147"/>
      <c r="BT2086" s="147"/>
      <c r="BU2086" s="147"/>
      <c r="BV2086" s="147"/>
      <c r="BW2086" s="147"/>
      <c r="BX2086" s="147"/>
      <c r="BY2086" s="147"/>
      <c r="BZ2086" s="147"/>
      <c r="CA2086" s="147"/>
      <c r="CB2086" s="147"/>
      <c r="CC2086" s="147"/>
      <c r="CD2086" s="147"/>
      <c r="CE2086" s="147"/>
      <c r="CF2086" s="147"/>
      <c r="CG2086" s="147"/>
      <c r="CH2086" s="147"/>
      <c r="CI2086" s="147"/>
      <c r="CJ2086" s="147"/>
      <c r="CK2086" s="147"/>
      <c r="CL2086" s="147"/>
    </row>
    <row r="2087" spans="2:90" x14ac:dyDescent="0.4">
      <c r="B2087" s="152" t="s">
        <v>278</v>
      </c>
      <c r="D2087" t="s">
        <v>737</v>
      </c>
      <c r="E2087" t="s">
        <v>906</v>
      </c>
      <c r="G2087" t="str">
        <f t="shared" si="2325"/>
        <v/>
      </c>
      <c r="J2087" s="74">
        <v>100</v>
      </c>
      <c r="K2087" s="53"/>
      <c r="L2087" s="53"/>
      <c r="M2087" s="53"/>
      <c r="N2087" s="53"/>
      <c r="O2087" s="53"/>
      <c r="P2087" s="53"/>
      <c r="R2087" s="24">
        <f>-$J2087</f>
        <v>-100</v>
      </c>
      <c r="S2087" s="147"/>
      <c r="T2087" s="147"/>
      <c r="U2087" s="147"/>
      <c r="V2087" s="147"/>
      <c r="W2087" s="147"/>
      <c r="X2087" s="147"/>
      <c r="Y2087" s="147"/>
      <c r="Z2087" s="147"/>
      <c r="AA2087" s="147"/>
      <c r="AB2087" s="147"/>
      <c r="AC2087" s="147"/>
      <c r="AD2087" s="147"/>
      <c r="AE2087" s="147"/>
      <c r="AF2087" s="147"/>
      <c r="AG2087" s="147"/>
      <c r="AH2087" s="147"/>
      <c r="AI2087" s="147"/>
      <c r="AJ2087" s="147"/>
      <c r="AK2087" s="147"/>
      <c r="AL2087" s="147"/>
      <c r="AM2087" s="147"/>
      <c r="AN2087" s="147"/>
      <c r="AO2087" s="147"/>
      <c r="AP2087" s="147"/>
      <c r="AQ2087" s="147"/>
      <c r="AR2087" s="147"/>
      <c r="AS2087" s="147"/>
      <c r="AT2087" s="147"/>
      <c r="AU2087" s="147"/>
      <c r="AV2087" s="147"/>
      <c r="AW2087" s="147"/>
      <c r="AX2087" s="147"/>
      <c r="AY2087" s="147"/>
      <c r="AZ2087" s="147"/>
      <c r="BA2087" s="147"/>
      <c r="BB2087" s="147"/>
      <c r="BC2087" s="147"/>
      <c r="BD2087" s="147"/>
      <c r="BE2087" s="147"/>
      <c r="BF2087" s="147"/>
      <c r="BG2087" s="147"/>
      <c r="BH2087" s="147"/>
      <c r="BI2087" s="147"/>
      <c r="BJ2087" s="147"/>
      <c r="BK2087" s="147"/>
      <c r="BL2087" s="147"/>
      <c r="BM2087" s="147"/>
      <c r="BN2087" s="147"/>
      <c r="BO2087" s="147"/>
      <c r="BP2087" s="147"/>
      <c r="BQ2087" s="147"/>
      <c r="BR2087" s="147"/>
      <c r="BS2087" s="147"/>
      <c r="BT2087" s="147"/>
      <c r="BU2087" s="147"/>
      <c r="BV2087" s="147"/>
      <c r="BW2087" s="147"/>
      <c r="BX2087" s="147"/>
      <c r="BY2087" s="147"/>
      <c r="BZ2087" s="147"/>
      <c r="CA2087" s="147"/>
      <c r="CB2087" s="147"/>
      <c r="CC2087" s="147"/>
      <c r="CD2087" s="147"/>
      <c r="CE2087" s="147"/>
      <c r="CF2087" s="147"/>
      <c r="CG2087" s="147"/>
      <c r="CH2087" s="147"/>
      <c r="CI2087" s="147"/>
      <c r="CJ2087" s="147"/>
      <c r="CK2087" s="147"/>
      <c r="CL2087" s="147"/>
    </row>
    <row r="2088" spans="2:90" x14ac:dyDescent="0.4">
      <c r="B2088" s="120"/>
      <c r="D2088" t="s">
        <v>737</v>
      </c>
      <c r="E2088" t="s">
        <v>906</v>
      </c>
      <c r="G2088" t="str">
        <f t="shared" si="2325"/>
        <v/>
      </c>
      <c r="S2088" s="72"/>
      <c r="T2088" s="72"/>
      <c r="U2088" s="72"/>
      <c r="V2088" s="72"/>
      <c r="W2088" s="72"/>
      <c r="X2088" s="72"/>
      <c r="Y2088" s="72"/>
      <c r="Z2088" s="72"/>
      <c r="AA2088" s="72"/>
      <c r="AB2088" s="72"/>
      <c r="AC2088" s="72"/>
      <c r="AD2088" s="72"/>
      <c r="AE2088" s="72"/>
      <c r="AF2088" s="72"/>
      <c r="AG2088" s="72"/>
      <c r="AH2088" s="72"/>
      <c r="AI2088" s="72"/>
      <c r="AJ2088" s="72"/>
      <c r="AK2088" s="72"/>
      <c r="AL2088" s="72"/>
      <c r="AM2088" s="72"/>
      <c r="AN2088" s="72"/>
      <c r="AO2088" s="72"/>
      <c r="AP2088" s="72"/>
      <c r="AQ2088" s="72"/>
      <c r="AR2088" s="72"/>
      <c r="AS2088" s="72"/>
      <c r="AT2088" s="72"/>
      <c r="AU2088" s="72"/>
      <c r="AV2088" s="72"/>
      <c r="AW2088" s="72"/>
      <c r="AX2088" s="72"/>
      <c r="AY2088" s="72"/>
      <c r="AZ2088" s="72"/>
      <c r="BA2088" s="72"/>
      <c r="BB2088" s="72"/>
      <c r="BC2088" s="72"/>
      <c r="BD2088" s="72"/>
      <c r="BE2088" s="72"/>
      <c r="BF2088" s="72"/>
      <c r="BG2088" s="72"/>
      <c r="BH2088" s="72"/>
      <c r="BI2088" s="72"/>
      <c r="BJ2088" s="72"/>
      <c r="BK2088" s="72"/>
      <c r="BL2088" s="72"/>
      <c r="BM2088" s="72"/>
      <c r="BN2088" s="72"/>
      <c r="BO2088" s="72"/>
      <c r="BP2088" s="72"/>
      <c r="BQ2088" s="72"/>
      <c r="BR2088" s="72"/>
      <c r="BS2088" s="72"/>
      <c r="BT2088" s="72"/>
      <c r="BU2088" s="72"/>
      <c r="BV2088" s="72"/>
      <c r="BW2088" s="72"/>
      <c r="BX2088" s="72"/>
      <c r="BY2088" s="72"/>
      <c r="BZ2088" s="72"/>
      <c r="CA2088" s="72"/>
      <c r="CB2088" s="72"/>
      <c r="CC2088" s="72"/>
      <c r="CD2088" s="72"/>
      <c r="CE2088" s="72"/>
      <c r="CF2088" s="72"/>
      <c r="CG2088" s="72"/>
      <c r="CH2088" s="72"/>
      <c r="CI2088" s="72"/>
      <c r="CJ2088" s="72"/>
      <c r="CK2088" s="72"/>
      <c r="CL2088" s="72"/>
    </row>
    <row r="2089" spans="2:90" x14ac:dyDescent="0.4">
      <c r="B2089" s="93" t="s">
        <v>205</v>
      </c>
      <c r="C2089" s="12"/>
      <c r="D2089" s="12" t="s">
        <v>737</v>
      </c>
      <c r="E2089" s="12" t="s">
        <v>906</v>
      </c>
      <c r="F2089" s="12"/>
      <c r="G2089" s="12" t="str">
        <f t="shared" si="2325"/>
        <v/>
      </c>
      <c r="H2089" s="12"/>
      <c r="S2089" s="72"/>
      <c r="T2089" s="72"/>
      <c r="U2089" s="72"/>
      <c r="V2089" s="72"/>
      <c r="W2089" s="72"/>
      <c r="X2089" s="72"/>
      <c r="Y2089" s="72"/>
      <c r="Z2089" s="72"/>
      <c r="AA2089" s="72"/>
      <c r="AB2089" s="72"/>
      <c r="AC2089" s="72"/>
      <c r="AD2089" s="72"/>
      <c r="AE2089" s="72"/>
      <c r="AF2089" s="72"/>
      <c r="AG2089" s="72"/>
      <c r="AH2089" s="72"/>
      <c r="AI2089" s="72"/>
      <c r="AJ2089" s="72"/>
      <c r="AK2089" s="72"/>
      <c r="AL2089" s="72"/>
      <c r="AM2089" s="72"/>
      <c r="AN2089" s="72"/>
      <c r="AO2089" s="72"/>
      <c r="AP2089" s="72"/>
      <c r="AQ2089" s="72"/>
      <c r="AR2089" s="72"/>
      <c r="AS2089" s="72"/>
      <c r="AT2089" s="72"/>
      <c r="AU2089" s="72"/>
      <c r="AV2089" s="72"/>
      <c r="AW2089" s="72"/>
      <c r="AX2089" s="72"/>
      <c r="AY2089" s="72"/>
      <c r="AZ2089" s="72"/>
      <c r="BA2089" s="72"/>
      <c r="BB2089" s="72"/>
      <c r="BC2089" s="72"/>
      <c r="BD2089" s="72"/>
      <c r="BE2089" s="72"/>
      <c r="BF2089" s="72"/>
      <c r="BG2089" s="72"/>
      <c r="BH2089" s="72"/>
      <c r="BI2089" s="72"/>
      <c r="BJ2089" s="72"/>
      <c r="BK2089" s="72"/>
      <c r="BL2089" s="72"/>
      <c r="BM2089" s="72"/>
      <c r="BN2089" s="72"/>
      <c r="BO2089" s="72"/>
      <c r="BP2089" s="72"/>
      <c r="BQ2089" s="72"/>
      <c r="BR2089" s="72"/>
      <c r="BS2089" s="72"/>
      <c r="BT2089" s="72"/>
      <c r="BU2089" s="72"/>
      <c r="BV2089" s="72"/>
      <c r="BW2089" s="72"/>
      <c r="BX2089" s="72"/>
      <c r="BY2089" s="72"/>
      <c r="BZ2089" s="72"/>
      <c r="CA2089" s="72"/>
      <c r="CB2089" s="72"/>
      <c r="CC2089" s="72"/>
      <c r="CD2089" s="72"/>
      <c r="CE2089" s="72"/>
      <c r="CF2089" s="72"/>
      <c r="CG2089" s="72"/>
      <c r="CH2089" s="72"/>
      <c r="CI2089" s="72"/>
      <c r="CJ2089" s="72"/>
      <c r="CK2089" s="72"/>
      <c r="CL2089" s="72"/>
    </row>
    <row r="2090" spans="2:90" x14ac:dyDescent="0.4">
      <c r="B2090" s="152" t="str">
        <f>"Gross intangibles - "&amp;SUBSTITUTE(B2075,":","")</f>
        <v>Gross intangibles - Volume driven secondary intangible assets</v>
      </c>
      <c r="D2090" t="s">
        <v>737</v>
      </c>
      <c r="E2090" t="s">
        <v>906</v>
      </c>
      <c r="G2090" t="str">
        <f t="shared" si="2325"/>
        <v/>
      </c>
      <c r="J2090" s="80">
        <f>J2087</f>
        <v>100</v>
      </c>
      <c r="K2090" s="24">
        <f ca="1">SUMIF($4:$4,K$2,2090:2090)</f>
        <v>600100</v>
      </c>
      <c r="L2090" s="24">
        <f ca="1">SUMIF($4:$4,L$2,2090:2090)</f>
        <v>1200100</v>
      </c>
      <c r="M2090" s="24">
        <f ca="1">SUMIF($4:$4,M$2,2090:2090)</f>
        <v>1800100</v>
      </c>
      <c r="N2090" s="24">
        <f ca="1">SUMIF($4:$4,N$2,2090:2090)</f>
        <v>2400100</v>
      </c>
      <c r="O2090" s="24">
        <f ca="1">SUMIF($4:$4,O$2,2090:2090)</f>
        <v>3000100</v>
      </c>
      <c r="P2090" s="24">
        <f ca="1">SUMIF($4:$4,P$2,2090:2090)</f>
        <v>3600100</v>
      </c>
      <c r="R2090" s="24">
        <f>$J2090</f>
        <v>100</v>
      </c>
      <c r="S2090" s="80">
        <f t="shared" ref="S2090:AX2090" ca="1" si="2326">-S2082+R2090</f>
        <v>50100</v>
      </c>
      <c r="T2090" s="80">
        <f t="shared" ca="1" si="2326"/>
        <v>100100</v>
      </c>
      <c r="U2090" s="80">
        <f t="shared" ca="1" si="2326"/>
        <v>150100</v>
      </c>
      <c r="V2090" s="80">
        <f t="shared" ca="1" si="2326"/>
        <v>200100</v>
      </c>
      <c r="W2090" s="80">
        <f t="shared" ca="1" si="2326"/>
        <v>250100</v>
      </c>
      <c r="X2090" s="80">
        <f t="shared" ca="1" si="2326"/>
        <v>300100</v>
      </c>
      <c r="Y2090" s="80">
        <f t="shared" ca="1" si="2326"/>
        <v>350100</v>
      </c>
      <c r="Z2090" s="80">
        <f t="shared" ca="1" si="2326"/>
        <v>400100</v>
      </c>
      <c r="AA2090" s="80">
        <f t="shared" ca="1" si="2326"/>
        <v>450100</v>
      </c>
      <c r="AB2090" s="80">
        <f t="shared" ca="1" si="2326"/>
        <v>500100</v>
      </c>
      <c r="AC2090" s="80">
        <f t="shared" ca="1" si="2326"/>
        <v>550100</v>
      </c>
      <c r="AD2090" s="80">
        <f t="shared" ca="1" si="2326"/>
        <v>600100</v>
      </c>
      <c r="AE2090" s="80">
        <f t="shared" ca="1" si="2326"/>
        <v>650100</v>
      </c>
      <c r="AF2090" s="80">
        <f t="shared" ca="1" si="2326"/>
        <v>700100</v>
      </c>
      <c r="AG2090" s="80">
        <f t="shared" ca="1" si="2326"/>
        <v>750100</v>
      </c>
      <c r="AH2090" s="80">
        <f t="shared" ca="1" si="2326"/>
        <v>800100</v>
      </c>
      <c r="AI2090" s="80">
        <f t="shared" ca="1" si="2326"/>
        <v>850100</v>
      </c>
      <c r="AJ2090" s="80">
        <f t="shared" ca="1" si="2326"/>
        <v>900100</v>
      </c>
      <c r="AK2090" s="80">
        <f t="shared" ca="1" si="2326"/>
        <v>950100</v>
      </c>
      <c r="AL2090" s="80">
        <f t="shared" ca="1" si="2326"/>
        <v>1000100</v>
      </c>
      <c r="AM2090" s="80">
        <f t="shared" ca="1" si="2326"/>
        <v>1050100</v>
      </c>
      <c r="AN2090" s="80">
        <f t="shared" ca="1" si="2326"/>
        <v>1100100</v>
      </c>
      <c r="AO2090" s="80">
        <f t="shared" ca="1" si="2326"/>
        <v>1150100</v>
      </c>
      <c r="AP2090" s="80">
        <f t="shared" ca="1" si="2326"/>
        <v>1200100</v>
      </c>
      <c r="AQ2090" s="80">
        <f t="shared" ca="1" si="2326"/>
        <v>1250100</v>
      </c>
      <c r="AR2090" s="80">
        <f t="shared" ca="1" si="2326"/>
        <v>1300100</v>
      </c>
      <c r="AS2090" s="80">
        <f t="shared" ca="1" si="2326"/>
        <v>1350100</v>
      </c>
      <c r="AT2090" s="80">
        <f t="shared" ca="1" si="2326"/>
        <v>1400100</v>
      </c>
      <c r="AU2090" s="80">
        <f t="shared" ca="1" si="2326"/>
        <v>1450100</v>
      </c>
      <c r="AV2090" s="80">
        <f t="shared" ca="1" si="2326"/>
        <v>1500100</v>
      </c>
      <c r="AW2090" s="80">
        <f t="shared" ca="1" si="2326"/>
        <v>1550100</v>
      </c>
      <c r="AX2090" s="80">
        <f t="shared" ca="1" si="2326"/>
        <v>1600100</v>
      </c>
      <c r="AY2090" s="80">
        <f t="shared" ref="AY2090:CD2090" ca="1" si="2327">-AY2082+AX2090</f>
        <v>1650100</v>
      </c>
      <c r="AZ2090" s="80">
        <f t="shared" ca="1" si="2327"/>
        <v>1700100</v>
      </c>
      <c r="BA2090" s="80">
        <f t="shared" ca="1" si="2327"/>
        <v>1750100</v>
      </c>
      <c r="BB2090" s="80">
        <f t="shared" ca="1" si="2327"/>
        <v>1800100</v>
      </c>
      <c r="BC2090" s="80">
        <f t="shared" ca="1" si="2327"/>
        <v>1850100</v>
      </c>
      <c r="BD2090" s="80">
        <f t="shared" ca="1" si="2327"/>
        <v>1900100</v>
      </c>
      <c r="BE2090" s="80">
        <f t="shared" ca="1" si="2327"/>
        <v>1950100</v>
      </c>
      <c r="BF2090" s="80">
        <f t="shared" ca="1" si="2327"/>
        <v>2000100</v>
      </c>
      <c r="BG2090" s="80">
        <f t="shared" ca="1" si="2327"/>
        <v>2050100</v>
      </c>
      <c r="BH2090" s="80">
        <f t="shared" ca="1" si="2327"/>
        <v>2100100</v>
      </c>
      <c r="BI2090" s="80">
        <f t="shared" ca="1" si="2327"/>
        <v>2150100</v>
      </c>
      <c r="BJ2090" s="80">
        <f t="shared" ca="1" si="2327"/>
        <v>2200100</v>
      </c>
      <c r="BK2090" s="80">
        <f t="shared" ca="1" si="2327"/>
        <v>2250100</v>
      </c>
      <c r="BL2090" s="80">
        <f t="shared" ca="1" si="2327"/>
        <v>2300100</v>
      </c>
      <c r="BM2090" s="80">
        <f t="shared" ca="1" si="2327"/>
        <v>2350100</v>
      </c>
      <c r="BN2090" s="80">
        <f t="shared" ca="1" si="2327"/>
        <v>2400100</v>
      </c>
      <c r="BO2090" s="80">
        <f t="shared" ca="1" si="2327"/>
        <v>2450100</v>
      </c>
      <c r="BP2090" s="80">
        <f t="shared" ca="1" si="2327"/>
        <v>2500100</v>
      </c>
      <c r="BQ2090" s="80">
        <f t="shared" ca="1" si="2327"/>
        <v>2550100</v>
      </c>
      <c r="BR2090" s="80">
        <f t="shared" ca="1" si="2327"/>
        <v>2600100</v>
      </c>
      <c r="BS2090" s="80">
        <f t="shared" ca="1" si="2327"/>
        <v>2650100</v>
      </c>
      <c r="BT2090" s="80">
        <f t="shared" ca="1" si="2327"/>
        <v>2700100</v>
      </c>
      <c r="BU2090" s="80">
        <f t="shared" ca="1" si="2327"/>
        <v>2750100</v>
      </c>
      <c r="BV2090" s="80">
        <f t="shared" ca="1" si="2327"/>
        <v>2800100</v>
      </c>
      <c r="BW2090" s="80">
        <f t="shared" ca="1" si="2327"/>
        <v>2850100</v>
      </c>
      <c r="BX2090" s="80">
        <f t="shared" ca="1" si="2327"/>
        <v>2900100</v>
      </c>
      <c r="BY2090" s="80">
        <f t="shared" ca="1" si="2327"/>
        <v>2950100</v>
      </c>
      <c r="BZ2090" s="80">
        <f t="shared" ca="1" si="2327"/>
        <v>3000100</v>
      </c>
      <c r="CA2090" s="80">
        <f t="shared" ca="1" si="2327"/>
        <v>3050100</v>
      </c>
      <c r="CB2090" s="80">
        <f t="shared" ca="1" si="2327"/>
        <v>3100100</v>
      </c>
      <c r="CC2090" s="80">
        <f t="shared" ca="1" si="2327"/>
        <v>3150100</v>
      </c>
      <c r="CD2090" s="80">
        <f t="shared" ca="1" si="2327"/>
        <v>3200100</v>
      </c>
      <c r="CE2090" s="80">
        <f t="shared" ref="CE2090:CL2090" ca="1" si="2328">-CE2082+CD2090</f>
        <v>3250100</v>
      </c>
      <c r="CF2090" s="80">
        <f ca="1">-CF2082+CE2090</f>
        <v>3300100</v>
      </c>
      <c r="CG2090" s="80">
        <f t="shared" ca="1" si="2328"/>
        <v>3350100</v>
      </c>
      <c r="CH2090" s="80">
        <f t="shared" ca="1" si="2328"/>
        <v>3400100</v>
      </c>
      <c r="CI2090" s="80">
        <f t="shared" ca="1" si="2328"/>
        <v>3450100</v>
      </c>
      <c r="CJ2090" s="80">
        <f t="shared" ca="1" si="2328"/>
        <v>3500100</v>
      </c>
      <c r="CK2090" s="80">
        <f t="shared" ca="1" si="2328"/>
        <v>3550100</v>
      </c>
      <c r="CL2090" s="80">
        <f t="shared" ca="1" si="2328"/>
        <v>3600100</v>
      </c>
    </row>
    <row r="2091" spans="2:90" x14ac:dyDescent="0.4">
      <c r="B2091" s="152" t="str">
        <f>"Accumulated amortization - "&amp;SUBSTITUTE(B2075,":","")</f>
        <v>Accumulated amortization - Volume driven secondary intangible assets</v>
      </c>
      <c r="D2091" t="s">
        <v>737</v>
      </c>
      <c r="E2091" t="s">
        <v>906</v>
      </c>
      <c r="G2091" t="str">
        <f t="shared" si="2325"/>
        <v/>
      </c>
      <c r="J2091" s="81">
        <f>-H2078/H2077*J2090</f>
        <v>0</v>
      </c>
      <c r="K2091" s="37" t="e">
        <f ca="1">SUMIF($4:$4,K$2,2091:2091)</f>
        <v>#REF!</v>
      </c>
      <c r="L2091" s="37" t="e">
        <f ca="1">SUMIF($4:$4,L$2,2091:2091)</f>
        <v>#REF!</v>
      </c>
      <c r="M2091" s="37" t="e">
        <f ca="1">SUMIF($4:$4,M$2,2091:2091)</f>
        <v>#REF!</v>
      </c>
      <c r="N2091" s="37" t="e">
        <f ca="1">SUMIF($4:$4,N$2,2091:2091)</f>
        <v>#REF!</v>
      </c>
      <c r="O2091" s="37" t="e">
        <f ca="1">SUMIF($4:$4,O$2,2091:2091)</f>
        <v>#REF!</v>
      </c>
      <c r="P2091" s="37" t="e">
        <f ca="1">SUMIF($4:$4,P$2,2091:2091)</f>
        <v>#REF!</v>
      </c>
      <c r="R2091" s="37">
        <f>$J2091</f>
        <v>0</v>
      </c>
      <c r="S2091" s="81" t="e">
        <f t="shared" ref="S2091:AX2091" ca="1" si="2329">R2091+S2085</f>
        <v>#REF!</v>
      </c>
      <c r="T2091" s="81" t="e">
        <f t="shared" ca="1" si="2329"/>
        <v>#REF!</v>
      </c>
      <c r="U2091" s="81" t="e">
        <f t="shared" ca="1" si="2329"/>
        <v>#REF!</v>
      </c>
      <c r="V2091" s="81" t="e">
        <f t="shared" ca="1" si="2329"/>
        <v>#REF!</v>
      </c>
      <c r="W2091" s="81" t="e">
        <f t="shared" ca="1" si="2329"/>
        <v>#REF!</v>
      </c>
      <c r="X2091" s="81" t="e">
        <f t="shared" ca="1" si="2329"/>
        <v>#REF!</v>
      </c>
      <c r="Y2091" s="81" t="e">
        <f t="shared" ca="1" si="2329"/>
        <v>#REF!</v>
      </c>
      <c r="Z2091" s="81" t="e">
        <f t="shared" ca="1" si="2329"/>
        <v>#REF!</v>
      </c>
      <c r="AA2091" s="81" t="e">
        <f t="shared" ca="1" si="2329"/>
        <v>#REF!</v>
      </c>
      <c r="AB2091" s="81" t="e">
        <f t="shared" ca="1" si="2329"/>
        <v>#REF!</v>
      </c>
      <c r="AC2091" s="81" t="e">
        <f t="shared" ca="1" si="2329"/>
        <v>#REF!</v>
      </c>
      <c r="AD2091" s="81" t="e">
        <f t="shared" ca="1" si="2329"/>
        <v>#REF!</v>
      </c>
      <c r="AE2091" s="81" t="e">
        <f t="shared" ca="1" si="2329"/>
        <v>#REF!</v>
      </c>
      <c r="AF2091" s="81" t="e">
        <f t="shared" ca="1" si="2329"/>
        <v>#REF!</v>
      </c>
      <c r="AG2091" s="81" t="e">
        <f t="shared" ca="1" si="2329"/>
        <v>#REF!</v>
      </c>
      <c r="AH2091" s="81" t="e">
        <f t="shared" ca="1" si="2329"/>
        <v>#REF!</v>
      </c>
      <c r="AI2091" s="81" t="e">
        <f t="shared" ca="1" si="2329"/>
        <v>#REF!</v>
      </c>
      <c r="AJ2091" s="81" t="e">
        <f t="shared" ca="1" si="2329"/>
        <v>#REF!</v>
      </c>
      <c r="AK2091" s="81" t="e">
        <f t="shared" ca="1" si="2329"/>
        <v>#REF!</v>
      </c>
      <c r="AL2091" s="81" t="e">
        <f t="shared" ca="1" si="2329"/>
        <v>#REF!</v>
      </c>
      <c r="AM2091" s="81" t="e">
        <f t="shared" ca="1" si="2329"/>
        <v>#REF!</v>
      </c>
      <c r="AN2091" s="81" t="e">
        <f t="shared" ca="1" si="2329"/>
        <v>#REF!</v>
      </c>
      <c r="AO2091" s="81" t="e">
        <f t="shared" ca="1" si="2329"/>
        <v>#REF!</v>
      </c>
      <c r="AP2091" s="81" t="e">
        <f t="shared" ca="1" si="2329"/>
        <v>#REF!</v>
      </c>
      <c r="AQ2091" s="81" t="e">
        <f t="shared" ca="1" si="2329"/>
        <v>#REF!</v>
      </c>
      <c r="AR2091" s="81" t="e">
        <f t="shared" ca="1" si="2329"/>
        <v>#REF!</v>
      </c>
      <c r="AS2091" s="81" t="e">
        <f t="shared" ca="1" si="2329"/>
        <v>#REF!</v>
      </c>
      <c r="AT2091" s="81" t="e">
        <f t="shared" ca="1" si="2329"/>
        <v>#REF!</v>
      </c>
      <c r="AU2091" s="81" t="e">
        <f t="shared" ca="1" si="2329"/>
        <v>#REF!</v>
      </c>
      <c r="AV2091" s="81" t="e">
        <f t="shared" ca="1" si="2329"/>
        <v>#REF!</v>
      </c>
      <c r="AW2091" s="81" t="e">
        <f t="shared" ca="1" si="2329"/>
        <v>#REF!</v>
      </c>
      <c r="AX2091" s="81" t="e">
        <f t="shared" ca="1" si="2329"/>
        <v>#REF!</v>
      </c>
      <c r="AY2091" s="81" t="e">
        <f t="shared" ref="AY2091:CD2091" ca="1" si="2330">AX2091+AY2085</f>
        <v>#REF!</v>
      </c>
      <c r="AZ2091" s="81" t="e">
        <f t="shared" ca="1" si="2330"/>
        <v>#REF!</v>
      </c>
      <c r="BA2091" s="81" t="e">
        <f t="shared" ca="1" si="2330"/>
        <v>#REF!</v>
      </c>
      <c r="BB2091" s="81" t="e">
        <f t="shared" ca="1" si="2330"/>
        <v>#REF!</v>
      </c>
      <c r="BC2091" s="81" t="e">
        <f t="shared" ca="1" si="2330"/>
        <v>#REF!</v>
      </c>
      <c r="BD2091" s="81" t="e">
        <f t="shared" ca="1" si="2330"/>
        <v>#REF!</v>
      </c>
      <c r="BE2091" s="81" t="e">
        <f t="shared" ca="1" si="2330"/>
        <v>#REF!</v>
      </c>
      <c r="BF2091" s="81" t="e">
        <f t="shared" ca="1" si="2330"/>
        <v>#REF!</v>
      </c>
      <c r="BG2091" s="81" t="e">
        <f t="shared" ca="1" si="2330"/>
        <v>#REF!</v>
      </c>
      <c r="BH2091" s="81" t="e">
        <f t="shared" ca="1" si="2330"/>
        <v>#REF!</v>
      </c>
      <c r="BI2091" s="81" t="e">
        <f t="shared" ca="1" si="2330"/>
        <v>#REF!</v>
      </c>
      <c r="BJ2091" s="81" t="e">
        <f t="shared" ca="1" si="2330"/>
        <v>#REF!</v>
      </c>
      <c r="BK2091" s="81" t="e">
        <f t="shared" ca="1" si="2330"/>
        <v>#REF!</v>
      </c>
      <c r="BL2091" s="81" t="e">
        <f t="shared" ca="1" si="2330"/>
        <v>#REF!</v>
      </c>
      <c r="BM2091" s="81" t="e">
        <f t="shared" ca="1" si="2330"/>
        <v>#REF!</v>
      </c>
      <c r="BN2091" s="81" t="e">
        <f t="shared" ca="1" si="2330"/>
        <v>#REF!</v>
      </c>
      <c r="BO2091" s="81" t="e">
        <f t="shared" ca="1" si="2330"/>
        <v>#REF!</v>
      </c>
      <c r="BP2091" s="81" t="e">
        <f t="shared" ca="1" si="2330"/>
        <v>#REF!</v>
      </c>
      <c r="BQ2091" s="81" t="e">
        <f t="shared" ca="1" si="2330"/>
        <v>#REF!</v>
      </c>
      <c r="BR2091" s="81" t="e">
        <f t="shared" ca="1" si="2330"/>
        <v>#REF!</v>
      </c>
      <c r="BS2091" s="81" t="e">
        <f t="shared" ca="1" si="2330"/>
        <v>#REF!</v>
      </c>
      <c r="BT2091" s="81" t="e">
        <f t="shared" ca="1" si="2330"/>
        <v>#REF!</v>
      </c>
      <c r="BU2091" s="81" t="e">
        <f t="shared" ca="1" si="2330"/>
        <v>#REF!</v>
      </c>
      <c r="BV2091" s="81" t="e">
        <f t="shared" ca="1" si="2330"/>
        <v>#REF!</v>
      </c>
      <c r="BW2091" s="81" t="e">
        <f t="shared" ca="1" si="2330"/>
        <v>#REF!</v>
      </c>
      <c r="BX2091" s="81" t="e">
        <f t="shared" ca="1" si="2330"/>
        <v>#REF!</v>
      </c>
      <c r="BY2091" s="81" t="e">
        <f t="shared" ca="1" si="2330"/>
        <v>#REF!</v>
      </c>
      <c r="BZ2091" s="81" t="e">
        <f t="shared" ca="1" si="2330"/>
        <v>#REF!</v>
      </c>
      <c r="CA2091" s="81" t="e">
        <f t="shared" ca="1" si="2330"/>
        <v>#REF!</v>
      </c>
      <c r="CB2091" s="81" t="e">
        <f t="shared" ca="1" si="2330"/>
        <v>#REF!</v>
      </c>
      <c r="CC2091" s="81" t="e">
        <f t="shared" ca="1" si="2330"/>
        <v>#REF!</v>
      </c>
      <c r="CD2091" s="81" t="e">
        <f t="shared" ca="1" si="2330"/>
        <v>#REF!</v>
      </c>
      <c r="CE2091" s="81" t="e">
        <f t="shared" ref="CE2091:CL2091" ca="1" si="2331">CD2091+CE2085</f>
        <v>#REF!</v>
      </c>
      <c r="CF2091" s="81" t="e">
        <f ca="1">CE2091+CF2085</f>
        <v>#REF!</v>
      </c>
      <c r="CG2091" s="81" t="e">
        <f t="shared" ca="1" si="2331"/>
        <v>#REF!</v>
      </c>
      <c r="CH2091" s="81" t="e">
        <f t="shared" ca="1" si="2331"/>
        <v>#REF!</v>
      </c>
      <c r="CI2091" s="81" t="e">
        <f t="shared" ca="1" si="2331"/>
        <v>#REF!</v>
      </c>
      <c r="CJ2091" s="81" t="e">
        <f t="shared" ca="1" si="2331"/>
        <v>#REF!</v>
      </c>
      <c r="CK2091" s="81" t="e">
        <f t="shared" ca="1" si="2331"/>
        <v>#REF!</v>
      </c>
      <c r="CL2091" s="81" t="e">
        <f t="shared" ca="1" si="2331"/>
        <v>#REF!</v>
      </c>
    </row>
    <row r="2092" spans="2:90" x14ac:dyDescent="0.4">
      <c r="B2092" s="121" t="str">
        <f>"Net Intangibles - "&amp;SUBSTITUTE(B2075,":","")</f>
        <v>Net Intangibles - Volume driven secondary intangible assets</v>
      </c>
      <c r="C2092" s="27" t="s">
        <v>240</v>
      </c>
      <c r="D2092" s="27" t="s">
        <v>737</v>
      </c>
      <c r="E2092" s="27" t="s">
        <v>906</v>
      </c>
      <c r="F2092" s="27"/>
      <c r="G2092" s="27" t="str">
        <f t="shared" si="2325"/>
        <v/>
      </c>
      <c r="H2092" s="27"/>
      <c r="J2092" s="33">
        <f ca="1">SUMIF($4:$4,J$2,2092:2092)</f>
        <v>0</v>
      </c>
      <c r="K2092" s="33" t="e">
        <f ca="1">SUMIF($4:$4,K$2,2092:2092)</f>
        <v>#REF!</v>
      </c>
      <c r="L2092" s="33" t="e">
        <f ca="1">SUMIF($4:$4,L$2,2092:2092)</f>
        <v>#REF!</v>
      </c>
      <c r="M2092" s="33" t="e">
        <f ca="1">SUMIF($4:$4,M$2,2092:2092)</f>
        <v>#REF!</v>
      </c>
      <c r="N2092" s="33" t="e">
        <f ca="1">SUMIF($4:$4,N$2,2092:2092)</f>
        <v>#REF!</v>
      </c>
      <c r="O2092" s="33" t="e">
        <f ca="1">SUMIF($4:$4,O$2,2092:2092)</f>
        <v>#REF!</v>
      </c>
      <c r="P2092" s="33" t="e">
        <f ca="1">SUMIF($4:$4,P$2,2092:2092)</f>
        <v>#REF!</v>
      </c>
      <c r="R2092" s="33">
        <f ca="1">$J2092</f>
        <v>0</v>
      </c>
      <c r="S2092" s="77" t="e">
        <f t="shared" ref="S2092" ca="1" si="2332">SUM(S2090:S2091)</f>
        <v>#REF!</v>
      </c>
      <c r="T2092" s="77" t="e">
        <f t="shared" ref="T2092:AX2092" ca="1" si="2333">SUM(T2090:T2091)</f>
        <v>#REF!</v>
      </c>
      <c r="U2092" s="77" t="e">
        <f t="shared" ca="1" si="2333"/>
        <v>#REF!</v>
      </c>
      <c r="V2092" s="77" t="e">
        <f t="shared" ca="1" si="2333"/>
        <v>#REF!</v>
      </c>
      <c r="W2092" s="77" t="e">
        <f t="shared" ca="1" si="2333"/>
        <v>#REF!</v>
      </c>
      <c r="X2092" s="77" t="e">
        <f t="shared" ca="1" si="2333"/>
        <v>#REF!</v>
      </c>
      <c r="Y2092" s="77" t="e">
        <f t="shared" ca="1" si="2333"/>
        <v>#REF!</v>
      </c>
      <c r="Z2092" s="77" t="e">
        <f t="shared" ca="1" si="2333"/>
        <v>#REF!</v>
      </c>
      <c r="AA2092" s="77" t="e">
        <f t="shared" ca="1" si="2333"/>
        <v>#REF!</v>
      </c>
      <c r="AB2092" s="77" t="e">
        <f t="shared" ca="1" si="2333"/>
        <v>#REF!</v>
      </c>
      <c r="AC2092" s="77" t="e">
        <f t="shared" ca="1" si="2333"/>
        <v>#REF!</v>
      </c>
      <c r="AD2092" s="77" t="e">
        <f t="shared" ca="1" si="2333"/>
        <v>#REF!</v>
      </c>
      <c r="AE2092" s="77" t="e">
        <f t="shared" ca="1" si="2333"/>
        <v>#REF!</v>
      </c>
      <c r="AF2092" s="77" t="e">
        <f t="shared" ca="1" si="2333"/>
        <v>#REF!</v>
      </c>
      <c r="AG2092" s="77" t="e">
        <f t="shared" ca="1" si="2333"/>
        <v>#REF!</v>
      </c>
      <c r="AH2092" s="77" t="e">
        <f t="shared" ca="1" si="2333"/>
        <v>#REF!</v>
      </c>
      <c r="AI2092" s="77" t="e">
        <f t="shared" ca="1" si="2333"/>
        <v>#REF!</v>
      </c>
      <c r="AJ2092" s="77" t="e">
        <f t="shared" ca="1" si="2333"/>
        <v>#REF!</v>
      </c>
      <c r="AK2092" s="77" t="e">
        <f t="shared" ca="1" si="2333"/>
        <v>#REF!</v>
      </c>
      <c r="AL2092" s="77" t="e">
        <f t="shared" ca="1" si="2333"/>
        <v>#REF!</v>
      </c>
      <c r="AM2092" s="77" t="e">
        <f t="shared" ca="1" si="2333"/>
        <v>#REF!</v>
      </c>
      <c r="AN2092" s="77" t="e">
        <f t="shared" ca="1" si="2333"/>
        <v>#REF!</v>
      </c>
      <c r="AO2092" s="77" t="e">
        <f t="shared" ca="1" si="2333"/>
        <v>#REF!</v>
      </c>
      <c r="AP2092" s="77" t="e">
        <f t="shared" ca="1" si="2333"/>
        <v>#REF!</v>
      </c>
      <c r="AQ2092" s="77" t="e">
        <f t="shared" ca="1" si="2333"/>
        <v>#REF!</v>
      </c>
      <c r="AR2092" s="77" t="e">
        <f t="shared" ca="1" si="2333"/>
        <v>#REF!</v>
      </c>
      <c r="AS2092" s="77" t="e">
        <f t="shared" ca="1" si="2333"/>
        <v>#REF!</v>
      </c>
      <c r="AT2092" s="77" t="e">
        <f t="shared" ca="1" si="2333"/>
        <v>#REF!</v>
      </c>
      <c r="AU2092" s="77" t="e">
        <f t="shared" ca="1" si="2333"/>
        <v>#REF!</v>
      </c>
      <c r="AV2092" s="77" t="e">
        <f t="shared" ca="1" si="2333"/>
        <v>#REF!</v>
      </c>
      <c r="AW2092" s="77" t="e">
        <f t="shared" ca="1" si="2333"/>
        <v>#REF!</v>
      </c>
      <c r="AX2092" s="77" t="e">
        <f t="shared" ca="1" si="2333"/>
        <v>#REF!</v>
      </c>
      <c r="AY2092" s="77" t="e">
        <f t="shared" ref="AY2092:CD2092" ca="1" si="2334">SUM(AY2090:AY2091)</f>
        <v>#REF!</v>
      </c>
      <c r="AZ2092" s="77" t="e">
        <f t="shared" ca="1" si="2334"/>
        <v>#REF!</v>
      </c>
      <c r="BA2092" s="77" t="e">
        <f t="shared" ca="1" si="2334"/>
        <v>#REF!</v>
      </c>
      <c r="BB2092" s="77" t="e">
        <f t="shared" ca="1" si="2334"/>
        <v>#REF!</v>
      </c>
      <c r="BC2092" s="77" t="e">
        <f t="shared" ca="1" si="2334"/>
        <v>#REF!</v>
      </c>
      <c r="BD2092" s="77" t="e">
        <f t="shared" ca="1" si="2334"/>
        <v>#REF!</v>
      </c>
      <c r="BE2092" s="77" t="e">
        <f t="shared" ca="1" si="2334"/>
        <v>#REF!</v>
      </c>
      <c r="BF2092" s="77" t="e">
        <f t="shared" ca="1" si="2334"/>
        <v>#REF!</v>
      </c>
      <c r="BG2092" s="77" t="e">
        <f t="shared" ca="1" si="2334"/>
        <v>#REF!</v>
      </c>
      <c r="BH2092" s="77" t="e">
        <f t="shared" ca="1" si="2334"/>
        <v>#REF!</v>
      </c>
      <c r="BI2092" s="77" t="e">
        <f t="shared" ca="1" si="2334"/>
        <v>#REF!</v>
      </c>
      <c r="BJ2092" s="77" t="e">
        <f t="shared" ca="1" si="2334"/>
        <v>#REF!</v>
      </c>
      <c r="BK2092" s="77" t="e">
        <f t="shared" ca="1" si="2334"/>
        <v>#REF!</v>
      </c>
      <c r="BL2092" s="77" t="e">
        <f t="shared" ca="1" si="2334"/>
        <v>#REF!</v>
      </c>
      <c r="BM2092" s="77" t="e">
        <f t="shared" ca="1" si="2334"/>
        <v>#REF!</v>
      </c>
      <c r="BN2092" s="77" t="e">
        <f t="shared" ca="1" si="2334"/>
        <v>#REF!</v>
      </c>
      <c r="BO2092" s="77" t="e">
        <f t="shared" ca="1" si="2334"/>
        <v>#REF!</v>
      </c>
      <c r="BP2092" s="77" t="e">
        <f t="shared" ca="1" si="2334"/>
        <v>#REF!</v>
      </c>
      <c r="BQ2092" s="77" t="e">
        <f t="shared" ca="1" si="2334"/>
        <v>#REF!</v>
      </c>
      <c r="BR2092" s="77" t="e">
        <f t="shared" ca="1" si="2334"/>
        <v>#REF!</v>
      </c>
      <c r="BS2092" s="77" t="e">
        <f t="shared" ca="1" si="2334"/>
        <v>#REF!</v>
      </c>
      <c r="BT2092" s="77" t="e">
        <f t="shared" ca="1" si="2334"/>
        <v>#REF!</v>
      </c>
      <c r="BU2092" s="77" t="e">
        <f t="shared" ca="1" si="2334"/>
        <v>#REF!</v>
      </c>
      <c r="BV2092" s="77" t="e">
        <f t="shared" ca="1" si="2334"/>
        <v>#REF!</v>
      </c>
      <c r="BW2092" s="77" t="e">
        <f t="shared" ca="1" si="2334"/>
        <v>#REF!</v>
      </c>
      <c r="BX2092" s="77" t="e">
        <f t="shared" ca="1" si="2334"/>
        <v>#REF!</v>
      </c>
      <c r="BY2092" s="77" t="e">
        <f t="shared" ca="1" si="2334"/>
        <v>#REF!</v>
      </c>
      <c r="BZ2092" s="77" t="e">
        <f t="shared" ca="1" si="2334"/>
        <v>#REF!</v>
      </c>
      <c r="CA2092" s="77" t="e">
        <f t="shared" ca="1" si="2334"/>
        <v>#REF!</v>
      </c>
      <c r="CB2092" s="77" t="e">
        <f t="shared" ca="1" si="2334"/>
        <v>#REF!</v>
      </c>
      <c r="CC2092" s="77" t="e">
        <f t="shared" ca="1" si="2334"/>
        <v>#REF!</v>
      </c>
      <c r="CD2092" s="77" t="e">
        <f t="shared" ca="1" si="2334"/>
        <v>#REF!</v>
      </c>
      <c r="CE2092" s="77" t="e">
        <f t="shared" ref="CE2092:CK2092" ca="1" si="2335">SUM(CE2090:CE2091)</f>
        <v>#REF!</v>
      </c>
      <c r="CF2092" s="77" t="e">
        <f t="shared" ca="1" si="2335"/>
        <v>#REF!</v>
      </c>
      <c r="CG2092" s="77" t="e">
        <f t="shared" ca="1" si="2335"/>
        <v>#REF!</v>
      </c>
      <c r="CH2092" s="77" t="e">
        <f t="shared" ca="1" si="2335"/>
        <v>#REF!</v>
      </c>
      <c r="CI2092" s="77" t="e">
        <f t="shared" ca="1" si="2335"/>
        <v>#REF!</v>
      </c>
      <c r="CJ2092" s="77" t="e">
        <f t="shared" ca="1" si="2335"/>
        <v>#REF!</v>
      </c>
      <c r="CK2092" s="77" t="e">
        <f t="shared" ca="1" si="2335"/>
        <v>#REF!</v>
      </c>
      <c r="CL2092" s="77" t="e">
        <f t="shared" ref="CL2092" ca="1" si="2336">SUM(CL2090:CL2091)</f>
        <v>#REF!</v>
      </c>
    </row>
    <row r="2093" spans="2:90" x14ac:dyDescent="0.4">
      <c r="B2093" s="121"/>
      <c r="C2093" s="27"/>
      <c r="D2093" s="27" t="s">
        <v>737</v>
      </c>
      <c r="E2093" s="27" t="s">
        <v>906</v>
      </c>
      <c r="F2093" s="27"/>
      <c r="G2093" s="27" t="s">
        <v>244</v>
      </c>
      <c r="H2093" s="27"/>
      <c r="J2093" s="77"/>
      <c r="K2093" s="33"/>
      <c r="L2093" s="33"/>
      <c r="M2093" s="33"/>
      <c r="N2093" s="33"/>
      <c r="O2093" s="33"/>
      <c r="P2093" s="33"/>
      <c r="R2093" s="33"/>
      <c r="S2093" s="77"/>
      <c r="T2093" s="77"/>
      <c r="U2093" s="77"/>
      <c r="V2093" s="77"/>
      <c r="W2093" s="77"/>
      <c r="X2093" s="77"/>
      <c r="Y2093" s="77"/>
      <c r="Z2093" s="77"/>
      <c r="AA2093" s="77"/>
      <c r="AB2093" s="77"/>
      <c r="AC2093" s="77"/>
      <c r="AD2093" s="77"/>
      <c r="AE2093" s="77"/>
      <c r="AF2093" s="77"/>
      <c r="AG2093" s="77"/>
      <c r="AH2093" s="77"/>
      <c r="AI2093" s="77"/>
      <c r="AJ2093" s="77"/>
      <c r="AK2093" s="77"/>
      <c r="AL2093" s="77"/>
      <c r="AM2093" s="77"/>
      <c r="AN2093" s="77"/>
      <c r="AO2093" s="77"/>
      <c r="AP2093" s="77"/>
      <c r="AQ2093" s="77"/>
      <c r="AR2093" s="77"/>
      <c r="AS2093" s="77"/>
      <c r="AT2093" s="77"/>
      <c r="AU2093" s="77"/>
      <c r="AV2093" s="77"/>
      <c r="AW2093" s="77"/>
      <c r="AX2093" s="77"/>
      <c r="AY2093" s="77"/>
      <c r="AZ2093" s="77"/>
      <c r="BA2093" s="77"/>
      <c r="BB2093" s="77"/>
      <c r="BC2093" s="77"/>
      <c r="BD2093" s="77"/>
      <c r="BE2093" s="77"/>
      <c r="BF2093" s="77"/>
      <c r="BG2093" s="77"/>
      <c r="BH2093" s="77"/>
      <c r="BI2093" s="77"/>
      <c r="BJ2093" s="77"/>
      <c r="BK2093" s="77"/>
      <c r="BL2093" s="77"/>
      <c r="BM2093" s="77"/>
      <c r="BN2093" s="77"/>
      <c r="BO2093" s="77"/>
      <c r="BP2093" s="77"/>
      <c r="BQ2093" s="77"/>
      <c r="BR2093" s="77"/>
      <c r="BS2093" s="77"/>
      <c r="BT2093" s="77"/>
      <c r="BU2093" s="77"/>
      <c r="BV2093" s="77"/>
      <c r="BW2093" s="77"/>
      <c r="BX2093" s="77"/>
      <c r="BY2093" s="77"/>
      <c r="BZ2093" s="77"/>
      <c r="CA2093" s="77"/>
      <c r="CB2093" s="77"/>
      <c r="CC2093" s="77"/>
      <c r="CD2093" s="77"/>
      <c r="CE2093" s="77"/>
      <c r="CF2093" s="77"/>
      <c r="CG2093" s="77"/>
      <c r="CH2093" s="77"/>
      <c r="CI2093" s="77"/>
      <c r="CJ2093" s="77"/>
      <c r="CK2093" s="77"/>
      <c r="CL2093" s="77"/>
    </row>
    <row r="2094" spans="2:90" x14ac:dyDescent="0.4">
      <c r="B2094" s="130" t="str">
        <f>B2067</f>
        <v>(Primary label)</v>
      </c>
      <c r="C2094" s="27"/>
      <c r="D2094" s="27" t="s">
        <v>737</v>
      </c>
      <c r="E2094" s="27" t="s">
        <v>906</v>
      </c>
      <c r="F2094" s="27"/>
      <c r="G2094" s="27" t="s">
        <v>330</v>
      </c>
      <c r="H2094" s="27"/>
      <c r="I2094" s="78"/>
      <c r="J2094" s="78"/>
      <c r="K2094" s="33"/>
      <c r="L2094" s="33"/>
      <c r="M2094" s="33"/>
      <c r="N2094" s="33"/>
      <c r="O2094" s="33"/>
      <c r="P2094" s="33"/>
      <c r="R2094" s="33"/>
      <c r="S2094" s="77"/>
      <c r="T2094" s="77"/>
      <c r="U2094" s="77"/>
      <c r="V2094" s="77"/>
      <c r="W2094" s="77"/>
      <c r="X2094" s="77"/>
      <c r="Y2094" s="77"/>
      <c r="Z2094" s="77"/>
      <c r="AA2094" s="77"/>
      <c r="AB2094" s="77"/>
      <c r="AC2094" s="77"/>
      <c r="AD2094" s="77"/>
      <c r="AE2094" s="77"/>
      <c r="AF2094" s="77"/>
      <c r="AG2094" s="77"/>
      <c r="AH2094" s="77"/>
      <c r="AI2094" s="77"/>
      <c r="AJ2094" s="77"/>
      <c r="AK2094" s="77"/>
      <c r="AL2094" s="77"/>
      <c r="AM2094" s="77"/>
      <c r="AN2094" s="77"/>
      <c r="AO2094" s="77"/>
      <c r="AP2094" s="77"/>
      <c r="AQ2094" s="77"/>
      <c r="AR2094" s="77"/>
      <c r="AS2094" s="77"/>
      <c r="AT2094" s="77"/>
      <c r="AU2094" s="77"/>
      <c r="AV2094" s="77"/>
      <c r="AW2094" s="77"/>
      <c r="AX2094" s="77"/>
      <c r="AY2094" s="77"/>
      <c r="AZ2094" s="77"/>
      <c r="BA2094" s="77"/>
      <c r="BB2094" s="77"/>
      <c r="BC2094" s="77"/>
      <c r="BD2094" s="77"/>
      <c r="BE2094" s="77"/>
      <c r="BF2094" s="77"/>
      <c r="BG2094" s="77"/>
      <c r="BH2094" s="77"/>
      <c r="BI2094" s="77"/>
      <c r="BJ2094" s="77"/>
      <c r="BK2094" s="77"/>
      <c r="BL2094" s="77"/>
      <c r="BM2094" s="77"/>
      <c r="BN2094" s="77"/>
      <c r="BO2094" s="77"/>
      <c r="BP2094" s="77"/>
      <c r="BQ2094" s="77"/>
      <c r="BR2094" s="77"/>
      <c r="BS2094" s="77"/>
      <c r="BT2094" s="77"/>
      <c r="BU2094" s="77"/>
      <c r="BV2094" s="77"/>
      <c r="BW2094" s="77"/>
      <c r="BX2094" s="77"/>
      <c r="BY2094" s="77"/>
      <c r="BZ2094" s="77"/>
      <c r="CA2094" s="77"/>
      <c r="CB2094" s="77"/>
      <c r="CC2094" s="77"/>
      <c r="CD2094" s="77"/>
      <c r="CE2094" s="77"/>
      <c r="CF2094" s="77"/>
      <c r="CG2094" s="77"/>
      <c r="CH2094" s="77"/>
      <c r="CI2094" s="77"/>
      <c r="CJ2094" s="77"/>
      <c r="CK2094" s="77"/>
      <c r="CL2094" s="77"/>
    </row>
    <row r="2095" spans="2:90" x14ac:dyDescent="0.4">
      <c r="B2095" s="130" t="str">
        <f>B2068</f>
        <v>primary unit</v>
      </c>
      <c r="C2095" s="27"/>
      <c r="D2095" s="27" t="s">
        <v>737</v>
      </c>
      <c r="E2095" s="27" t="s">
        <v>906</v>
      </c>
      <c r="F2095" s="27"/>
      <c r="G2095" s="27" t="s">
        <v>330</v>
      </c>
      <c r="H2095" s="27"/>
      <c r="I2095" s="78"/>
      <c r="J2095" s="78"/>
      <c r="K2095" s="33"/>
      <c r="L2095" s="33"/>
      <c r="M2095" s="33"/>
      <c r="N2095" s="33"/>
      <c r="O2095" s="33"/>
      <c r="P2095" s="33"/>
      <c r="R2095" s="33"/>
      <c r="S2095" s="77"/>
      <c r="T2095" s="77"/>
      <c r="U2095" s="77"/>
      <c r="V2095" s="77"/>
      <c r="W2095" s="77"/>
      <c r="X2095" s="77"/>
      <c r="Y2095" s="77"/>
      <c r="Z2095" s="77"/>
      <c r="AA2095" s="77"/>
      <c r="AB2095" s="77"/>
      <c r="AC2095" s="77"/>
      <c r="AD2095" s="77"/>
      <c r="AE2095" s="77"/>
      <c r="AF2095" s="77"/>
      <c r="AG2095" s="77"/>
      <c r="AH2095" s="77"/>
      <c r="AI2095" s="77"/>
      <c r="AJ2095" s="77"/>
      <c r="AK2095" s="77"/>
      <c r="AL2095" s="77"/>
      <c r="AM2095" s="77"/>
      <c r="AN2095" s="77"/>
      <c r="AO2095" s="77"/>
      <c r="AP2095" s="77"/>
      <c r="AQ2095" s="77"/>
      <c r="AR2095" s="77"/>
      <c r="AS2095" s="77"/>
      <c r="AT2095" s="77"/>
      <c r="AU2095" s="77"/>
      <c r="AV2095" s="77"/>
      <c r="AW2095" s="77"/>
      <c r="AX2095" s="77"/>
      <c r="AY2095" s="77"/>
      <c r="AZ2095" s="77"/>
      <c r="BA2095" s="77"/>
      <c r="BB2095" s="77"/>
      <c r="BC2095" s="77"/>
      <c r="BD2095" s="77"/>
      <c r="BE2095" s="77"/>
      <c r="BF2095" s="77"/>
      <c r="BG2095" s="77"/>
      <c r="BH2095" s="77"/>
      <c r="BI2095" s="77"/>
      <c r="BJ2095" s="77"/>
      <c r="BK2095" s="77"/>
      <c r="BL2095" s="77"/>
      <c r="BM2095" s="77"/>
      <c r="BN2095" s="77"/>
      <c r="BO2095" s="77"/>
      <c r="BP2095" s="77"/>
      <c r="BQ2095" s="77"/>
      <c r="BR2095" s="77"/>
      <c r="BS2095" s="77"/>
      <c r="BT2095" s="77"/>
      <c r="BU2095" s="77"/>
      <c r="BV2095" s="77"/>
      <c r="BW2095" s="77"/>
      <c r="BX2095" s="77"/>
      <c r="BY2095" s="77"/>
      <c r="BZ2095" s="77"/>
      <c r="CA2095" s="77"/>
      <c r="CB2095" s="77"/>
      <c r="CC2095" s="77"/>
      <c r="CD2095" s="77"/>
      <c r="CE2095" s="77"/>
      <c r="CF2095" s="77"/>
      <c r="CG2095" s="77"/>
      <c r="CH2095" s="77"/>
      <c r="CI2095" s="77"/>
      <c r="CJ2095" s="77"/>
      <c r="CK2095" s="77"/>
      <c r="CL2095" s="77"/>
    </row>
    <row r="2096" spans="2:90" x14ac:dyDescent="0.4">
      <c r="B2096" s="130" t="str">
        <f>B2069</f>
        <v>Primary revenue driver</v>
      </c>
      <c r="D2096" t="s">
        <v>737</v>
      </c>
      <c r="E2096" t="s">
        <v>906</v>
      </c>
      <c r="G2096" t="s">
        <v>330</v>
      </c>
      <c r="K2096" s="53"/>
      <c r="L2096" s="53"/>
      <c r="M2096" s="53"/>
      <c r="N2096" s="53"/>
      <c r="O2096" s="53"/>
      <c r="P2096" s="53"/>
      <c r="R2096" s="24"/>
      <c r="S2096" s="172" t="str">
        <f t="shared" ref="S2096" si="2337">S2069</f>
        <v>S$12</v>
      </c>
      <c r="T2096" s="172" t="str">
        <f t="shared" ref="T2096:AX2096" si="2338">T2069</f>
        <v>T$12</v>
      </c>
      <c r="U2096" s="172" t="str">
        <f t="shared" si="2338"/>
        <v>U$12</v>
      </c>
      <c r="V2096" s="172" t="str">
        <f t="shared" si="2338"/>
        <v>V$12</v>
      </c>
      <c r="W2096" s="172" t="str">
        <f t="shared" si="2338"/>
        <v>W$12</v>
      </c>
      <c r="X2096" s="172" t="str">
        <f t="shared" si="2338"/>
        <v>X$12</v>
      </c>
      <c r="Y2096" s="172" t="str">
        <f t="shared" si="2338"/>
        <v>Y$12</v>
      </c>
      <c r="Z2096" s="172" t="str">
        <f t="shared" si="2338"/>
        <v>Z$12</v>
      </c>
      <c r="AA2096" s="172" t="str">
        <f t="shared" si="2338"/>
        <v>AA$12</v>
      </c>
      <c r="AB2096" s="172" t="str">
        <f t="shared" si="2338"/>
        <v>AB$12</v>
      </c>
      <c r="AC2096" s="172" t="str">
        <f t="shared" si="2338"/>
        <v>AC$12</v>
      </c>
      <c r="AD2096" s="172" t="str">
        <f t="shared" si="2338"/>
        <v>AD$12</v>
      </c>
      <c r="AE2096" s="172" t="str">
        <f t="shared" si="2338"/>
        <v>AE$12</v>
      </c>
      <c r="AF2096" s="172" t="str">
        <f t="shared" si="2338"/>
        <v>AF$12</v>
      </c>
      <c r="AG2096" s="172" t="str">
        <f t="shared" si="2338"/>
        <v>AG$12</v>
      </c>
      <c r="AH2096" s="172" t="str">
        <f t="shared" si="2338"/>
        <v>AH$12</v>
      </c>
      <c r="AI2096" s="172" t="str">
        <f t="shared" si="2338"/>
        <v>AI$12</v>
      </c>
      <c r="AJ2096" s="172" t="str">
        <f t="shared" si="2338"/>
        <v>AJ$12</v>
      </c>
      <c r="AK2096" s="172" t="str">
        <f t="shared" si="2338"/>
        <v>AK$12</v>
      </c>
      <c r="AL2096" s="172" t="str">
        <f t="shared" si="2338"/>
        <v>AL$12</v>
      </c>
      <c r="AM2096" s="172" t="str">
        <f t="shared" si="2338"/>
        <v>AM$12</v>
      </c>
      <c r="AN2096" s="172" t="str">
        <f t="shared" si="2338"/>
        <v>AN$12</v>
      </c>
      <c r="AO2096" s="172" t="str">
        <f t="shared" si="2338"/>
        <v>AO$12</v>
      </c>
      <c r="AP2096" s="172" t="str">
        <f t="shared" si="2338"/>
        <v>AP$12</v>
      </c>
      <c r="AQ2096" s="172" t="str">
        <f t="shared" si="2338"/>
        <v>AQ$12</v>
      </c>
      <c r="AR2096" s="172" t="str">
        <f t="shared" si="2338"/>
        <v>AR$12</v>
      </c>
      <c r="AS2096" s="172" t="str">
        <f t="shared" si="2338"/>
        <v>AS$12</v>
      </c>
      <c r="AT2096" s="172" t="str">
        <f t="shared" si="2338"/>
        <v>AT$12</v>
      </c>
      <c r="AU2096" s="172" t="str">
        <f t="shared" si="2338"/>
        <v>AU$12</v>
      </c>
      <c r="AV2096" s="172" t="str">
        <f t="shared" si="2338"/>
        <v>AV$12</v>
      </c>
      <c r="AW2096" s="172" t="str">
        <f t="shared" si="2338"/>
        <v>AW$12</v>
      </c>
      <c r="AX2096" s="172" t="str">
        <f t="shared" si="2338"/>
        <v>AX$12</v>
      </c>
      <c r="AY2096" s="172" t="str">
        <f t="shared" ref="AY2096:CD2096" si="2339">AY2069</f>
        <v>AY$12</v>
      </c>
      <c r="AZ2096" s="172" t="str">
        <f t="shared" si="2339"/>
        <v>AZ$12</v>
      </c>
      <c r="BA2096" s="172" t="str">
        <f t="shared" si="2339"/>
        <v>BA$12</v>
      </c>
      <c r="BB2096" s="172" t="str">
        <f t="shared" si="2339"/>
        <v>BB$12</v>
      </c>
      <c r="BC2096" s="172" t="str">
        <f t="shared" si="2339"/>
        <v>BC$12</v>
      </c>
      <c r="BD2096" s="172" t="str">
        <f t="shared" si="2339"/>
        <v>BD$12</v>
      </c>
      <c r="BE2096" s="172" t="str">
        <f t="shared" si="2339"/>
        <v>BE$12</v>
      </c>
      <c r="BF2096" s="172" t="str">
        <f t="shared" si="2339"/>
        <v>BF$12</v>
      </c>
      <c r="BG2096" s="172" t="str">
        <f t="shared" si="2339"/>
        <v>BG$12</v>
      </c>
      <c r="BH2096" s="172" t="str">
        <f t="shared" si="2339"/>
        <v>BH$12</v>
      </c>
      <c r="BI2096" s="172" t="str">
        <f t="shared" si="2339"/>
        <v>BI$12</v>
      </c>
      <c r="BJ2096" s="172" t="str">
        <f t="shared" si="2339"/>
        <v>BJ$12</v>
      </c>
      <c r="BK2096" s="172" t="str">
        <f t="shared" si="2339"/>
        <v>BK$12</v>
      </c>
      <c r="BL2096" s="172" t="str">
        <f t="shared" si="2339"/>
        <v>BL$12</v>
      </c>
      <c r="BM2096" s="172" t="str">
        <f t="shared" si="2339"/>
        <v>BM$12</v>
      </c>
      <c r="BN2096" s="172" t="str">
        <f t="shared" si="2339"/>
        <v>BN$12</v>
      </c>
      <c r="BO2096" s="172" t="str">
        <f t="shared" si="2339"/>
        <v>BO$12</v>
      </c>
      <c r="BP2096" s="172" t="str">
        <f t="shared" si="2339"/>
        <v>BP$12</v>
      </c>
      <c r="BQ2096" s="172" t="str">
        <f t="shared" si="2339"/>
        <v>BQ$12</v>
      </c>
      <c r="BR2096" s="172" t="str">
        <f t="shared" si="2339"/>
        <v>BR$12</v>
      </c>
      <c r="BS2096" s="172" t="str">
        <f t="shared" si="2339"/>
        <v>BS$12</v>
      </c>
      <c r="BT2096" s="172" t="str">
        <f t="shared" si="2339"/>
        <v>BT$12</v>
      </c>
      <c r="BU2096" s="172" t="str">
        <f t="shared" si="2339"/>
        <v>BU$12</v>
      </c>
      <c r="BV2096" s="172" t="str">
        <f t="shared" si="2339"/>
        <v>BV$12</v>
      </c>
      <c r="BW2096" s="172" t="str">
        <f t="shared" si="2339"/>
        <v>BW$12</v>
      </c>
      <c r="BX2096" s="172" t="str">
        <f t="shared" si="2339"/>
        <v>BX$12</v>
      </c>
      <c r="BY2096" s="172" t="str">
        <f t="shared" si="2339"/>
        <v>BY$12</v>
      </c>
      <c r="BZ2096" s="172" t="str">
        <f t="shared" si="2339"/>
        <v>BZ$12</v>
      </c>
      <c r="CA2096" s="172" t="str">
        <f t="shared" si="2339"/>
        <v>CA$12</v>
      </c>
      <c r="CB2096" s="172" t="str">
        <f t="shared" si="2339"/>
        <v>CB$12</v>
      </c>
      <c r="CC2096" s="172" t="str">
        <f t="shared" si="2339"/>
        <v>CC$12</v>
      </c>
      <c r="CD2096" s="172" t="str">
        <f t="shared" si="2339"/>
        <v>CD$12</v>
      </c>
      <c r="CE2096" s="172" t="str">
        <f t="shared" ref="CE2096:CK2096" si="2340">CE2069</f>
        <v>CE$12</v>
      </c>
      <c r="CF2096" s="172" t="str">
        <f t="shared" si="2340"/>
        <v>CF$12</v>
      </c>
      <c r="CG2096" s="172" t="str">
        <f t="shared" si="2340"/>
        <v>CG$12</v>
      </c>
      <c r="CH2096" s="172" t="str">
        <f t="shared" si="2340"/>
        <v>CH$12</v>
      </c>
      <c r="CI2096" s="172" t="str">
        <f t="shared" si="2340"/>
        <v>CI$12</v>
      </c>
      <c r="CJ2096" s="172" t="str">
        <f t="shared" si="2340"/>
        <v>CJ$12</v>
      </c>
      <c r="CK2096" s="172" t="str">
        <f t="shared" si="2340"/>
        <v>CK$12</v>
      </c>
      <c r="CL2096" s="172" t="str">
        <f t="shared" ref="CL2096" si="2341">CL2069</f>
        <v>CL$12</v>
      </c>
    </row>
    <row r="2097" spans="2:90" x14ac:dyDescent="0.4">
      <c r="B2097" s="130" t="str">
        <f>B2070</f>
        <v>Primary volume driver</v>
      </c>
      <c r="C2097" s="12"/>
      <c r="D2097" s="12" t="s">
        <v>737</v>
      </c>
      <c r="E2097" s="12" t="s">
        <v>906</v>
      </c>
      <c r="F2097" s="12"/>
      <c r="G2097" s="12" t="s">
        <v>330</v>
      </c>
      <c r="H2097" s="12"/>
      <c r="I2097" s="60"/>
      <c r="J2097" s="60"/>
      <c r="K2097" s="15"/>
      <c r="L2097" s="15"/>
      <c r="M2097" s="15"/>
      <c r="N2097" s="15"/>
      <c r="O2097" s="15"/>
      <c r="P2097" s="15"/>
      <c r="R2097" s="15"/>
      <c r="S2097" s="172" t="str">
        <f t="shared" ref="S2097" si="2342">S2070</f>
        <v>S$13</v>
      </c>
      <c r="T2097" s="172" t="str">
        <f t="shared" ref="T2097:AX2097" si="2343">T2070</f>
        <v>T$13</v>
      </c>
      <c r="U2097" s="172" t="str">
        <f t="shared" si="2343"/>
        <v>U$13</v>
      </c>
      <c r="V2097" s="172" t="str">
        <f t="shared" si="2343"/>
        <v>V$13</v>
      </c>
      <c r="W2097" s="172" t="str">
        <f t="shared" si="2343"/>
        <v>W$13</v>
      </c>
      <c r="X2097" s="172" t="str">
        <f t="shared" si="2343"/>
        <v>X$13</v>
      </c>
      <c r="Y2097" s="172" t="str">
        <f t="shared" si="2343"/>
        <v>Y$13</v>
      </c>
      <c r="Z2097" s="172" t="str">
        <f t="shared" si="2343"/>
        <v>Z$13</v>
      </c>
      <c r="AA2097" s="172" t="str">
        <f t="shared" si="2343"/>
        <v>AA$13</v>
      </c>
      <c r="AB2097" s="172" t="str">
        <f t="shared" si="2343"/>
        <v>AB$13</v>
      </c>
      <c r="AC2097" s="172" t="str">
        <f t="shared" si="2343"/>
        <v>AC$13</v>
      </c>
      <c r="AD2097" s="172" t="str">
        <f t="shared" si="2343"/>
        <v>AD$13</v>
      </c>
      <c r="AE2097" s="172" t="str">
        <f t="shared" si="2343"/>
        <v>AE$13</v>
      </c>
      <c r="AF2097" s="172" t="str">
        <f t="shared" si="2343"/>
        <v>AF$13</v>
      </c>
      <c r="AG2097" s="172" t="str">
        <f t="shared" si="2343"/>
        <v>AG$13</v>
      </c>
      <c r="AH2097" s="172" t="str">
        <f t="shared" si="2343"/>
        <v>AH$13</v>
      </c>
      <c r="AI2097" s="172" t="str">
        <f t="shared" si="2343"/>
        <v>AI$13</v>
      </c>
      <c r="AJ2097" s="172" t="str">
        <f t="shared" si="2343"/>
        <v>AJ$13</v>
      </c>
      <c r="AK2097" s="172" t="str">
        <f t="shared" si="2343"/>
        <v>AK$13</v>
      </c>
      <c r="AL2097" s="172" t="str">
        <f t="shared" si="2343"/>
        <v>AL$13</v>
      </c>
      <c r="AM2097" s="172" t="str">
        <f t="shared" si="2343"/>
        <v>AM$13</v>
      </c>
      <c r="AN2097" s="172" t="str">
        <f t="shared" si="2343"/>
        <v>AN$13</v>
      </c>
      <c r="AO2097" s="172" t="str">
        <f t="shared" si="2343"/>
        <v>AO$13</v>
      </c>
      <c r="AP2097" s="172" t="str">
        <f t="shared" si="2343"/>
        <v>AP$13</v>
      </c>
      <c r="AQ2097" s="172" t="str">
        <f t="shared" si="2343"/>
        <v>AQ$13</v>
      </c>
      <c r="AR2097" s="172" t="str">
        <f t="shared" si="2343"/>
        <v>AR$13</v>
      </c>
      <c r="AS2097" s="172" t="str">
        <f t="shared" si="2343"/>
        <v>AS$13</v>
      </c>
      <c r="AT2097" s="172" t="str">
        <f t="shared" si="2343"/>
        <v>AT$13</v>
      </c>
      <c r="AU2097" s="172" t="str">
        <f t="shared" si="2343"/>
        <v>AU$13</v>
      </c>
      <c r="AV2097" s="172" t="str">
        <f t="shared" si="2343"/>
        <v>AV$13</v>
      </c>
      <c r="AW2097" s="172" t="str">
        <f t="shared" si="2343"/>
        <v>AW$13</v>
      </c>
      <c r="AX2097" s="172" t="str">
        <f t="shared" si="2343"/>
        <v>AX$13</v>
      </c>
      <c r="AY2097" s="172" t="str">
        <f t="shared" ref="AY2097:CD2097" si="2344">AY2070</f>
        <v>AY$13</v>
      </c>
      <c r="AZ2097" s="172" t="str">
        <f t="shared" si="2344"/>
        <v>AZ$13</v>
      </c>
      <c r="BA2097" s="172" t="str">
        <f t="shared" si="2344"/>
        <v>BA$13</v>
      </c>
      <c r="BB2097" s="172" t="str">
        <f t="shared" si="2344"/>
        <v>BB$13</v>
      </c>
      <c r="BC2097" s="172" t="str">
        <f t="shared" si="2344"/>
        <v>BC$13</v>
      </c>
      <c r="BD2097" s="172" t="str">
        <f t="shared" si="2344"/>
        <v>BD$13</v>
      </c>
      <c r="BE2097" s="172" t="str">
        <f t="shared" si="2344"/>
        <v>BE$13</v>
      </c>
      <c r="BF2097" s="172" t="str">
        <f t="shared" si="2344"/>
        <v>BF$13</v>
      </c>
      <c r="BG2097" s="172" t="str">
        <f t="shared" si="2344"/>
        <v>BG$13</v>
      </c>
      <c r="BH2097" s="172" t="str">
        <f t="shared" si="2344"/>
        <v>BH$13</v>
      </c>
      <c r="BI2097" s="172" t="str">
        <f t="shared" si="2344"/>
        <v>BI$13</v>
      </c>
      <c r="BJ2097" s="172" t="str">
        <f t="shared" si="2344"/>
        <v>BJ$13</v>
      </c>
      <c r="BK2097" s="172" t="str">
        <f t="shared" si="2344"/>
        <v>BK$13</v>
      </c>
      <c r="BL2097" s="172" t="str">
        <f t="shared" si="2344"/>
        <v>BL$13</v>
      </c>
      <c r="BM2097" s="172" t="str">
        <f t="shared" si="2344"/>
        <v>BM$13</v>
      </c>
      <c r="BN2097" s="172" t="str">
        <f t="shared" si="2344"/>
        <v>BN$13</v>
      </c>
      <c r="BO2097" s="172" t="str">
        <f t="shared" si="2344"/>
        <v>BO$13</v>
      </c>
      <c r="BP2097" s="172" t="str">
        <f t="shared" si="2344"/>
        <v>BP$13</v>
      </c>
      <c r="BQ2097" s="172" t="str">
        <f t="shared" si="2344"/>
        <v>BQ$13</v>
      </c>
      <c r="BR2097" s="172" t="str">
        <f t="shared" si="2344"/>
        <v>BR$13</v>
      </c>
      <c r="BS2097" s="172" t="str">
        <f t="shared" si="2344"/>
        <v>BS$13</v>
      </c>
      <c r="BT2097" s="172" t="str">
        <f t="shared" si="2344"/>
        <v>BT$13</v>
      </c>
      <c r="BU2097" s="172" t="str">
        <f t="shared" si="2344"/>
        <v>BU$13</v>
      </c>
      <c r="BV2097" s="172" t="str">
        <f t="shared" si="2344"/>
        <v>BV$13</v>
      </c>
      <c r="BW2097" s="172" t="str">
        <f t="shared" si="2344"/>
        <v>BW$13</v>
      </c>
      <c r="BX2097" s="172" t="str">
        <f t="shared" si="2344"/>
        <v>BX$13</v>
      </c>
      <c r="BY2097" s="172" t="str">
        <f t="shared" si="2344"/>
        <v>BY$13</v>
      </c>
      <c r="BZ2097" s="172" t="str">
        <f t="shared" si="2344"/>
        <v>BZ$13</v>
      </c>
      <c r="CA2097" s="172" t="str">
        <f t="shared" si="2344"/>
        <v>CA$13</v>
      </c>
      <c r="CB2097" s="172" t="str">
        <f t="shared" si="2344"/>
        <v>CB$13</v>
      </c>
      <c r="CC2097" s="172" t="str">
        <f t="shared" si="2344"/>
        <v>CC$13</v>
      </c>
      <c r="CD2097" s="172" t="str">
        <f t="shared" si="2344"/>
        <v>CD$13</v>
      </c>
      <c r="CE2097" s="172" t="str">
        <f t="shared" ref="CE2097:CK2097" si="2345">CE2070</f>
        <v>CE$13</v>
      </c>
      <c r="CF2097" s="172" t="str">
        <f t="shared" si="2345"/>
        <v>CF$13</v>
      </c>
      <c r="CG2097" s="172" t="str">
        <f t="shared" si="2345"/>
        <v>CG$13</v>
      </c>
      <c r="CH2097" s="172" t="str">
        <f t="shared" si="2345"/>
        <v>CH$13</v>
      </c>
      <c r="CI2097" s="172" t="str">
        <f t="shared" si="2345"/>
        <v>CI$13</v>
      </c>
      <c r="CJ2097" s="172" t="str">
        <f t="shared" si="2345"/>
        <v>CJ$13</v>
      </c>
      <c r="CK2097" s="172" t="str">
        <f t="shared" si="2345"/>
        <v>CK$13</v>
      </c>
      <c r="CL2097" s="172" t="str">
        <f t="shared" ref="CL2097" si="2346">CL2070</f>
        <v>CL$13</v>
      </c>
    </row>
    <row r="2098" spans="2:90" x14ac:dyDescent="0.4">
      <c r="B2098" s="130" t="str">
        <f>B2075</f>
        <v>Volume driven secondary intangible assets:</v>
      </c>
      <c r="C2098" s="12"/>
      <c r="D2098" s="12" t="s">
        <v>737</v>
      </c>
      <c r="E2098" s="12" t="s">
        <v>906</v>
      </c>
      <c r="F2098" s="12"/>
      <c r="G2098" s="12" t="s">
        <v>330</v>
      </c>
      <c r="H2098" s="12"/>
      <c r="I2098" s="60"/>
      <c r="J2098" s="60"/>
      <c r="K2098" s="15"/>
      <c r="L2098" s="15"/>
      <c r="M2098" s="15"/>
      <c r="N2098" s="15"/>
      <c r="O2098" s="15"/>
      <c r="P2098" s="15"/>
      <c r="R2098" s="15"/>
      <c r="S2098" s="172">
        <f t="shared" ref="S2098" si="2347">S2071</f>
        <v>0</v>
      </c>
      <c r="T2098" s="172">
        <f t="shared" ref="T2098:AX2098" si="2348">T2071</f>
        <v>0</v>
      </c>
      <c r="U2098" s="172">
        <f t="shared" si="2348"/>
        <v>0</v>
      </c>
      <c r="V2098" s="172">
        <f t="shared" si="2348"/>
        <v>0</v>
      </c>
      <c r="W2098" s="172">
        <f t="shared" si="2348"/>
        <v>0</v>
      </c>
      <c r="X2098" s="172">
        <f t="shared" si="2348"/>
        <v>0</v>
      </c>
      <c r="Y2098" s="172">
        <f t="shared" si="2348"/>
        <v>0</v>
      </c>
      <c r="Z2098" s="172">
        <f t="shared" si="2348"/>
        <v>0</v>
      </c>
      <c r="AA2098" s="172">
        <f t="shared" si="2348"/>
        <v>0</v>
      </c>
      <c r="AB2098" s="172">
        <f t="shared" si="2348"/>
        <v>0</v>
      </c>
      <c r="AC2098" s="172">
        <f t="shared" si="2348"/>
        <v>0</v>
      </c>
      <c r="AD2098" s="172">
        <f t="shared" si="2348"/>
        <v>0</v>
      </c>
      <c r="AE2098" s="172">
        <f t="shared" si="2348"/>
        <v>0</v>
      </c>
      <c r="AF2098" s="172">
        <f t="shared" si="2348"/>
        <v>0</v>
      </c>
      <c r="AG2098" s="172">
        <f t="shared" si="2348"/>
        <v>0</v>
      </c>
      <c r="AH2098" s="172">
        <f t="shared" si="2348"/>
        <v>0</v>
      </c>
      <c r="AI2098" s="172">
        <f t="shared" si="2348"/>
        <v>0</v>
      </c>
      <c r="AJ2098" s="172">
        <f t="shared" si="2348"/>
        <v>0</v>
      </c>
      <c r="AK2098" s="172">
        <f t="shared" si="2348"/>
        <v>0</v>
      </c>
      <c r="AL2098" s="172">
        <f t="shared" si="2348"/>
        <v>0</v>
      </c>
      <c r="AM2098" s="172">
        <f t="shared" si="2348"/>
        <v>0</v>
      </c>
      <c r="AN2098" s="172">
        <f t="shared" si="2348"/>
        <v>0</v>
      </c>
      <c r="AO2098" s="172">
        <f t="shared" si="2348"/>
        <v>0</v>
      </c>
      <c r="AP2098" s="172">
        <f t="shared" si="2348"/>
        <v>0</v>
      </c>
      <c r="AQ2098" s="172">
        <f t="shared" si="2348"/>
        <v>0</v>
      </c>
      <c r="AR2098" s="172">
        <f t="shared" si="2348"/>
        <v>0</v>
      </c>
      <c r="AS2098" s="172">
        <f t="shared" si="2348"/>
        <v>0</v>
      </c>
      <c r="AT2098" s="172">
        <f t="shared" si="2348"/>
        <v>0</v>
      </c>
      <c r="AU2098" s="172">
        <f t="shared" si="2348"/>
        <v>0</v>
      </c>
      <c r="AV2098" s="172">
        <f t="shared" si="2348"/>
        <v>0</v>
      </c>
      <c r="AW2098" s="172">
        <f t="shared" si="2348"/>
        <v>0</v>
      </c>
      <c r="AX2098" s="172">
        <f t="shared" si="2348"/>
        <v>0</v>
      </c>
      <c r="AY2098" s="172">
        <f t="shared" ref="AY2098:CD2098" si="2349">AY2071</f>
        <v>0</v>
      </c>
      <c r="AZ2098" s="172">
        <f t="shared" si="2349"/>
        <v>0</v>
      </c>
      <c r="BA2098" s="172">
        <f t="shared" si="2349"/>
        <v>0</v>
      </c>
      <c r="BB2098" s="172">
        <f t="shared" si="2349"/>
        <v>0</v>
      </c>
      <c r="BC2098" s="172">
        <f t="shared" si="2349"/>
        <v>0</v>
      </c>
      <c r="BD2098" s="172">
        <f t="shared" si="2349"/>
        <v>0</v>
      </c>
      <c r="BE2098" s="172">
        <f t="shared" si="2349"/>
        <v>0</v>
      </c>
      <c r="BF2098" s="172">
        <f t="shared" si="2349"/>
        <v>0</v>
      </c>
      <c r="BG2098" s="172">
        <f t="shared" si="2349"/>
        <v>0</v>
      </c>
      <c r="BH2098" s="172">
        <f t="shared" si="2349"/>
        <v>0</v>
      </c>
      <c r="BI2098" s="172">
        <f t="shared" si="2349"/>
        <v>0</v>
      </c>
      <c r="BJ2098" s="172">
        <f t="shared" si="2349"/>
        <v>0</v>
      </c>
      <c r="BK2098" s="172">
        <f t="shared" si="2349"/>
        <v>0</v>
      </c>
      <c r="BL2098" s="172">
        <f t="shared" si="2349"/>
        <v>0</v>
      </c>
      <c r="BM2098" s="172">
        <f t="shared" si="2349"/>
        <v>0</v>
      </c>
      <c r="BN2098" s="172">
        <f t="shared" si="2349"/>
        <v>0</v>
      </c>
      <c r="BO2098" s="172">
        <f t="shared" si="2349"/>
        <v>0</v>
      </c>
      <c r="BP2098" s="172">
        <f t="shared" si="2349"/>
        <v>0</v>
      </c>
      <c r="BQ2098" s="172">
        <f t="shared" si="2349"/>
        <v>0</v>
      </c>
      <c r="BR2098" s="172">
        <f t="shared" si="2349"/>
        <v>0</v>
      </c>
      <c r="BS2098" s="172">
        <f t="shared" si="2349"/>
        <v>0</v>
      </c>
      <c r="BT2098" s="172">
        <f t="shared" si="2349"/>
        <v>0</v>
      </c>
      <c r="BU2098" s="172">
        <f t="shared" si="2349"/>
        <v>0</v>
      </c>
      <c r="BV2098" s="172">
        <f t="shared" si="2349"/>
        <v>0</v>
      </c>
      <c r="BW2098" s="172">
        <f t="shared" si="2349"/>
        <v>0</v>
      </c>
      <c r="BX2098" s="172">
        <f t="shared" si="2349"/>
        <v>0</v>
      </c>
      <c r="BY2098" s="172">
        <f t="shared" si="2349"/>
        <v>0</v>
      </c>
      <c r="BZ2098" s="172">
        <f t="shared" si="2349"/>
        <v>0</v>
      </c>
      <c r="CA2098" s="172">
        <f t="shared" si="2349"/>
        <v>0</v>
      </c>
      <c r="CB2098" s="172">
        <f t="shared" si="2349"/>
        <v>0</v>
      </c>
      <c r="CC2098" s="172">
        <f t="shared" si="2349"/>
        <v>0</v>
      </c>
      <c r="CD2098" s="172">
        <f t="shared" si="2349"/>
        <v>0</v>
      </c>
      <c r="CE2098" s="172">
        <f t="shared" ref="CE2098:CK2098" si="2350">CE2071</f>
        <v>0</v>
      </c>
      <c r="CF2098" s="172">
        <f t="shared" si="2350"/>
        <v>0</v>
      </c>
      <c r="CG2098" s="172">
        <f t="shared" si="2350"/>
        <v>0</v>
      </c>
      <c r="CH2098" s="172">
        <f t="shared" si="2350"/>
        <v>0</v>
      </c>
      <c r="CI2098" s="172">
        <f t="shared" si="2350"/>
        <v>0</v>
      </c>
      <c r="CJ2098" s="172">
        <f t="shared" si="2350"/>
        <v>0</v>
      </c>
      <c r="CK2098" s="172">
        <f t="shared" si="2350"/>
        <v>0</v>
      </c>
      <c r="CL2098" s="172">
        <f t="shared" ref="CL2098" si="2351">CL2071</f>
        <v>0</v>
      </c>
    </row>
    <row r="2099" spans="2:90" x14ac:dyDescent="0.4">
      <c r="B2099" s="231" t="str">
        <f>IFERROR(SUBSTITUTE(TRIM(MID(B2075, SEARCH("-", B2075) + 1, LEN(B2075))),":",""),"no unit")</f>
        <v>no unit</v>
      </c>
      <c r="C2099" s="12"/>
      <c r="D2099" s="12" t="s">
        <v>737</v>
      </c>
      <c r="E2099" s="12" t="s">
        <v>906</v>
      </c>
      <c r="F2099" s="12"/>
      <c r="G2099" s="12" t="s">
        <v>330</v>
      </c>
      <c r="H2099" s="12"/>
      <c r="I2099" s="60"/>
      <c r="J2099" s="60"/>
      <c r="K2099" s="15"/>
      <c r="L2099" s="15"/>
      <c r="M2099" s="15"/>
      <c r="N2099" s="15"/>
      <c r="O2099" s="15"/>
      <c r="P2099" s="15"/>
      <c r="R2099" s="15"/>
      <c r="S2099" s="172"/>
      <c r="T2099" s="172"/>
      <c r="U2099" s="172"/>
      <c r="V2099" s="172"/>
      <c r="W2099" s="172"/>
      <c r="X2099" s="172"/>
      <c r="Y2099" s="172"/>
      <c r="Z2099" s="172"/>
      <c r="AA2099" s="172"/>
      <c r="AB2099" s="172"/>
      <c r="AC2099" s="172"/>
      <c r="AD2099" s="172"/>
      <c r="AE2099" s="172"/>
      <c r="AF2099" s="172"/>
      <c r="AG2099" s="172"/>
      <c r="AH2099" s="172"/>
      <c r="AI2099" s="172"/>
      <c r="AJ2099" s="172"/>
      <c r="AK2099" s="172"/>
      <c r="AL2099" s="172"/>
      <c r="AM2099" s="172"/>
      <c r="AN2099" s="172"/>
      <c r="AO2099" s="172"/>
      <c r="AP2099" s="172"/>
      <c r="AQ2099" s="172"/>
      <c r="AR2099" s="172"/>
      <c r="AS2099" s="172"/>
      <c r="AT2099" s="172"/>
      <c r="AU2099" s="172"/>
      <c r="AV2099" s="172"/>
      <c r="AW2099" s="172"/>
      <c r="AX2099" s="172"/>
      <c r="AY2099" s="172"/>
      <c r="AZ2099" s="172"/>
      <c r="BA2099" s="172"/>
      <c r="BB2099" s="172"/>
      <c r="BC2099" s="172"/>
      <c r="BD2099" s="172"/>
      <c r="BE2099" s="172"/>
      <c r="BF2099" s="172"/>
      <c r="BG2099" s="172"/>
      <c r="BH2099" s="172"/>
      <c r="BI2099" s="172"/>
      <c r="BJ2099" s="172"/>
      <c r="BK2099" s="172"/>
      <c r="BL2099" s="172"/>
      <c r="BM2099" s="172"/>
      <c r="BN2099" s="172"/>
      <c r="BO2099" s="172"/>
      <c r="BP2099" s="172"/>
      <c r="BQ2099" s="172"/>
      <c r="BR2099" s="172"/>
      <c r="BS2099" s="172"/>
      <c r="BT2099" s="172"/>
      <c r="BU2099" s="172"/>
      <c r="BV2099" s="172"/>
      <c r="BW2099" s="172"/>
      <c r="BX2099" s="172"/>
      <c r="BY2099" s="172"/>
      <c r="BZ2099" s="172"/>
      <c r="CA2099" s="172"/>
      <c r="CB2099" s="172"/>
      <c r="CC2099" s="172"/>
      <c r="CD2099" s="172"/>
      <c r="CE2099" s="172"/>
      <c r="CF2099" s="172"/>
      <c r="CG2099" s="172"/>
      <c r="CH2099" s="172"/>
      <c r="CI2099" s="172"/>
      <c r="CJ2099" s="172"/>
      <c r="CK2099" s="172"/>
      <c r="CL2099" s="172"/>
    </row>
    <row r="2100" spans="2:90" x14ac:dyDescent="0.4">
      <c r="B2100" s="184" t="str">
        <f>B2073</f>
        <v>Secondary revenue driver</v>
      </c>
      <c r="C2100" s="88"/>
      <c r="D2100" s="88" t="s">
        <v>737</v>
      </c>
      <c r="E2100" s="88" t="s">
        <v>906</v>
      </c>
      <c r="F2100" s="88"/>
      <c r="G2100" s="88" t="s">
        <v>330</v>
      </c>
      <c r="H2100" s="88"/>
      <c r="I2100" s="206"/>
      <c r="J2100" s="206"/>
      <c r="K2100" s="207"/>
      <c r="L2100" s="207"/>
      <c r="M2100" s="207"/>
      <c r="N2100" s="207"/>
      <c r="O2100" s="207"/>
      <c r="P2100" s="207"/>
      <c r="R2100" s="207"/>
      <c r="S2100" s="4" t="str">
        <f t="shared" ref="S2100" si="2352">ADDRESS(ROW(S2092),COLUMN(S2092),2)</f>
        <v>S$2092</v>
      </c>
      <c r="T2100" s="4" t="str">
        <f t="shared" ref="T2100:AX2100" si="2353">ADDRESS(ROW(T2092),COLUMN(T2092),2)</f>
        <v>T$2092</v>
      </c>
      <c r="U2100" s="4" t="str">
        <f t="shared" si="2353"/>
        <v>U$2092</v>
      </c>
      <c r="V2100" s="4" t="str">
        <f t="shared" si="2353"/>
        <v>V$2092</v>
      </c>
      <c r="W2100" s="4" t="str">
        <f t="shared" si="2353"/>
        <v>W$2092</v>
      </c>
      <c r="X2100" s="4" t="str">
        <f t="shared" si="2353"/>
        <v>X$2092</v>
      </c>
      <c r="Y2100" s="4" t="str">
        <f t="shared" si="2353"/>
        <v>Y$2092</v>
      </c>
      <c r="Z2100" s="4" t="str">
        <f t="shared" si="2353"/>
        <v>Z$2092</v>
      </c>
      <c r="AA2100" s="4" t="str">
        <f t="shared" si="2353"/>
        <v>AA$2092</v>
      </c>
      <c r="AB2100" s="4" t="str">
        <f t="shared" si="2353"/>
        <v>AB$2092</v>
      </c>
      <c r="AC2100" s="4" t="str">
        <f t="shared" si="2353"/>
        <v>AC$2092</v>
      </c>
      <c r="AD2100" s="4" t="str">
        <f t="shared" si="2353"/>
        <v>AD$2092</v>
      </c>
      <c r="AE2100" s="4" t="str">
        <f t="shared" si="2353"/>
        <v>AE$2092</v>
      </c>
      <c r="AF2100" s="4" t="str">
        <f t="shared" si="2353"/>
        <v>AF$2092</v>
      </c>
      <c r="AG2100" s="4" t="str">
        <f t="shared" si="2353"/>
        <v>AG$2092</v>
      </c>
      <c r="AH2100" s="4" t="str">
        <f t="shared" si="2353"/>
        <v>AH$2092</v>
      </c>
      <c r="AI2100" s="4" t="str">
        <f t="shared" si="2353"/>
        <v>AI$2092</v>
      </c>
      <c r="AJ2100" s="4" t="str">
        <f t="shared" si="2353"/>
        <v>AJ$2092</v>
      </c>
      <c r="AK2100" s="4" t="str">
        <f t="shared" si="2353"/>
        <v>AK$2092</v>
      </c>
      <c r="AL2100" s="4" t="str">
        <f t="shared" si="2353"/>
        <v>AL$2092</v>
      </c>
      <c r="AM2100" s="4" t="str">
        <f t="shared" si="2353"/>
        <v>AM$2092</v>
      </c>
      <c r="AN2100" s="4" t="str">
        <f t="shared" si="2353"/>
        <v>AN$2092</v>
      </c>
      <c r="AO2100" s="4" t="str">
        <f t="shared" si="2353"/>
        <v>AO$2092</v>
      </c>
      <c r="AP2100" s="4" t="str">
        <f t="shared" si="2353"/>
        <v>AP$2092</v>
      </c>
      <c r="AQ2100" s="4" t="str">
        <f t="shared" si="2353"/>
        <v>AQ$2092</v>
      </c>
      <c r="AR2100" s="4" t="str">
        <f t="shared" si="2353"/>
        <v>AR$2092</v>
      </c>
      <c r="AS2100" s="4" t="str">
        <f t="shared" si="2353"/>
        <v>AS$2092</v>
      </c>
      <c r="AT2100" s="4" t="str">
        <f t="shared" si="2353"/>
        <v>AT$2092</v>
      </c>
      <c r="AU2100" s="4" t="str">
        <f t="shared" si="2353"/>
        <v>AU$2092</v>
      </c>
      <c r="AV2100" s="4" t="str">
        <f t="shared" si="2353"/>
        <v>AV$2092</v>
      </c>
      <c r="AW2100" s="4" t="str">
        <f t="shared" si="2353"/>
        <v>AW$2092</v>
      </c>
      <c r="AX2100" s="4" t="str">
        <f t="shared" si="2353"/>
        <v>AX$2092</v>
      </c>
      <c r="AY2100" s="4" t="str">
        <f t="shared" ref="AY2100:CD2100" si="2354">ADDRESS(ROW(AY2092),COLUMN(AY2092),2)</f>
        <v>AY$2092</v>
      </c>
      <c r="AZ2100" s="4" t="str">
        <f t="shared" si="2354"/>
        <v>AZ$2092</v>
      </c>
      <c r="BA2100" s="4" t="str">
        <f t="shared" si="2354"/>
        <v>BA$2092</v>
      </c>
      <c r="BB2100" s="4" t="str">
        <f t="shared" si="2354"/>
        <v>BB$2092</v>
      </c>
      <c r="BC2100" s="4" t="str">
        <f t="shared" si="2354"/>
        <v>BC$2092</v>
      </c>
      <c r="BD2100" s="4" t="str">
        <f t="shared" si="2354"/>
        <v>BD$2092</v>
      </c>
      <c r="BE2100" s="4" t="str">
        <f t="shared" si="2354"/>
        <v>BE$2092</v>
      </c>
      <c r="BF2100" s="4" t="str">
        <f t="shared" si="2354"/>
        <v>BF$2092</v>
      </c>
      <c r="BG2100" s="4" t="str">
        <f t="shared" si="2354"/>
        <v>BG$2092</v>
      </c>
      <c r="BH2100" s="4" t="str">
        <f t="shared" si="2354"/>
        <v>BH$2092</v>
      </c>
      <c r="BI2100" s="4" t="str">
        <f t="shared" si="2354"/>
        <v>BI$2092</v>
      </c>
      <c r="BJ2100" s="4" t="str">
        <f t="shared" si="2354"/>
        <v>BJ$2092</v>
      </c>
      <c r="BK2100" s="4" t="str">
        <f t="shared" si="2354"/>
        <v>BK$2092</v>
      </c>
      <c r="BL2100" s="4" t="str">
        <f t="shared" si="2354"/>
        <v>BL$2092</v>
      </c>
      <c r="BM2100" s="4" t="str">
        <f t="shared" si="2354"/>
        <v>BM$2092</v>
      </c>
      <c r="BN2100" s="4" t="str">
        <f t="shared" si="2354"/>
        <v>BN$2092</v>
      </c>
      <c r="BO2100" s="4" t="str">
        <f t="shared" si="2354"/>
        <v>BO$2092</v>
      </c>
      <c r="BP2100" s="4" t="str">
        <f t="shared" si="2354"/>
        <v>BP$2092</v>
      </c>
      <c r="BQ2100" s="4" t="str">
        <f t="shared" si="2354"/>
        <v>BQ$2092</v>
      </c>
      <c r="BR2100" s="4" t="str">
        <f t="shared" si="2354"/>
        <v>BR$2092</v>
      </c>
      <c r="BS2100" s="4" t="str">
        <f t="shared" si="2354"/>
        <v>BS$2092</v>
      </c>
      <c r="BT2100" s="4" t="str">
        <f t="shared" si="2354"/>
        <v>BT$2092</v>
      </c>
      <c r="BU2100" s="4" t="str">
        <f t="shared" si="2354"/>
        <v>BU$2092</v>
      </c>
      <c r="BV2100" s="4" t="str">
        <f t="shared" si="2354"/>
        <v>BV$2092</v>
      </c>
      <c r="BW2100" s="4" t="str">
        <f t="shared" si="2354"/>
        <v>BW$2092</v>
      </c>
      <c r="BX2100" s="4" t="str">
        <f t="shared" si="2354"/>
        <v>BX$2092</v>
      </c>
      <c r="BY2100" s="4" t="str">
        <f t="shared" si="2354"/>
        <v>BY$2092</v>
      </c>
      <c r="BZ2100" s="4" t="str">
        <f t="shared" si="2354"/>
        <v>BZ$2092</v>
      </c>
      <c r="CA2100" s="4" t="str">
        <f t="shared" si="2354"/>
        <v>CA$2092</v>
      </c>
      <c r="CB2100" s="4" t="str">
        <f t="shared" si="2354"/>
        <v>CB$2092</v>
      </c>
      <c r="CC2100" s="4" t="str">
        <f t="shared" si="2354"/>
        <v>CC$2092</v>
      </c>
      <c r="CD2100" s="4" t="str">
        <f t="shared" si="2354"/>
        <v>CD$2092</v>
      </c>
      <c r="CE2100" s="4" t="str">
        <f t="shared" ref="CE2100:CK2100" si="2355">ADDRESS(ROW(CE2092),COLUMN(CE2092),2)</f>
        <v>CE$2092</v>
      </c>
      <c r="CF2100" s="4" t="str">
        <f t="shared" si="2355"/>
        <v>CF$2092</v>
      </c>
      <c r="CG2100" s="4" t="str">
        <f t="shared" si="2355"/>
        <v>CG$2092</v>
      </c>
      <c r="CH2100" s="4" t="str">
        <f t="shared" si="2355"/>
        <v>CH$2092</v>
      </c>
      <c r="CI2100" s="4" t="str">
        <f t="shared" si="2355"/>
        <v>CI$2092</v>
      </c>
      <c r="CJ2100" s="4" t="str">
        <f t="shared" si="2355"/>
        <v>CJ$2092</v>
      </c>
      <c r="CK2100" s="4" t="str">
        <f t="shared" si="2355"/>
        <v>CK$2092</v>
      </c>
      <c r="CL2100" s="4" t="str">
        <f t="shared" ref="CL2100" si="2356">ADDRESS(ROW(CL2092),COLUMN(CL2092),2)</f>
        <v>CL$2092</v>
      </c>
    </row>
    <row r="2101" spans="2:90" x14ac:dyDescent="0.4">
      <c r="B2101" s="130" t="str">
        <f>B2074</f>
        <v>Secondary volume driver</v>
      </c>
      <c r="C2101" s="12"/>
      <c r="D2101" s="12" t="s">
        <v>737</v>
      </c>
      <c r="E2101" s="12" t="s">
        <v>906</v>
      </c>
      <c r="F2101" s="12"/>
      <c r="G2101" s="12" t="s">
        <v>330</v>
      </c>
      <c r="H2101" s="12"/>
      <c r="I2101" s="60"/>
      <c r="J2101" s="60"/>
      <c r="K2101" s="15"/>
      <c r="L2101" s="15"/>
      <c r="M2101" s="15"/>
      <c r="N2101" s="15"/>
      <c r="O2101" s="15"/>
      <c r="P2101" s="15"/>
      <c r="R2101" s="15"/>
      <c r="S2101" s="172" t="str">
        <f t="shared" ref="S2101" si="2357">S2074</f>
        <v>S$15</v>
      </c>
      <c r="T2101" s="172" t="str">
        <f t="shared" ref="T2101:AX2101" si="2358">T2074</f>
        <v>T$15</v>
      </c>
      <c r="U2101" s="172" t="str">
        <f t="shared" si="2358"/>
        <v>U$15</v>
      </c>
      <c r="V2101" s="172" t="str">
        <f t="shared" si="2358"/>
        <v>V$15</v>
      </c>
      <c r="W2101" s="172" t="str">
        <f t="shared" si="2358"/>
        <v>W$15</v>
      </c>
      <c r="X2101" s="172" t="str">
        <f t="shared" si="2358"/>
        <v>X$15</v>
      </c>
      <c r="Y2101" s="172" t="str">
        <f t="shared" si="2358"/>
        <v>Y$15</v>
      </c>
      <c r="Z2101" s="172" t="str">
        <f t="shared" si="2358"/>
        <v>Z$15</v>
      </c>
      <c r="AA2101" s="172" t="str">
        <f t="shared" si="2358"/>
        <v>AA$15</v>
      </c>
      <c r="AB2101" s="172" t="str">
        <f t="shared" si="2358"/>
        <v>AB$15</v>
      </c>
      <c r="AC2101" s="172" t="str">
        <f t="shared" si="2358"/>
        <v>AC$15</v>
      </c>
      <c r="AD2101" s="172" t="str">
        <f t="shared" si="2358"/>
        <v>AD$15</v>
      </c>
      <c r="AE2101" s="172" t="str">
        <f t="shared" si="2358"/>
        <v>AE$15</v>
      </c>
      <c r="AF2101" s="172" t="str">
        <f t="shared" si="2358"/>
        <v>AF$15</v>
      </c>
      <c r="AG2101" s="172" t="str">
        <f t="shared" si="2358"/>
        <v>AG$15</v>
      </c>
      <c r="AH2101" s="172" t="str">
        <f t="shared" si="2358"/>
        <v>AH$15</v>
      </c>
      <c r="AI2101" s="172" t="str">
        <f t="shared" si="2358"/>
        <v>AI$15</v>
      </c>
      <c r="AJ2101" s="172" t="str">
        <f t="shared" si="2358"/>
        <v>AJ$15</v>
      </c>
      <c r="AK2101" s="172" t="str">
        <f t="shared" si="2358"/>
        <v>AK$15</v>
      </c>
      <c r="AL2101" s="172" t="str">
        <f t="shared" si="2358"/>
        <v>AL$15</v>
      </c>
      <c r="AM2101" s="172" t="str">
        <f t="shared" si="2358"/>
        <v>AM$15</v>
      </c>
      <c r="AN2101" s="172" t="str">
        <f t="shared" si="2358"/>
        <v>AN$15</v>
      </c>
      <c r="AO2101" s="172" t="str">
        <f t="shared" si="2358"/>
        <v>AO$15</v>
      </c>
      <c r="AP2101" s="172" t="str">
        <f t="shared" si="2358"/>
        <v>AP$15</v>
      </c>
      <c r="AQ2101" s="172" t="str">
        <f t="shared" si="2358"/>
        <v>AQ$15</v>
      </c>
      <c r="AR2101" s="172" t="str">
        <f t="shared" si="2358"/>
        <v>AR$15</v>
      </c>
      <c r="AS2101" s="172" t="str">
        <f t="shared" si="2358"/>
        <v>AS$15</v>
      </c>
      <c r="AT2101" s="172" t="str">
        <f t="shared" si="2358"/>
        <v>AT$15</v>
      </c>
      <c r="AU2101" s="172" t="str">
        <f t="shared" si="2358"/>
        <v>AU$15</v>
      </c>
      <c r="AV2101" s="172" t="str">
        <f t="shared" si="2358"/>
        <v>AV$15</v>
      </c>
      <c r="AW2101" s="172" t="str">
        <f t="shared" si="2358"/>
        <v>AW$15</v>
      </c>
      <c r="AX2101" s="172" t="str">
        <f t="shared" si="2358"/>
        <v>AX$15</v>
      </c>
      <c r="AY2101" s="172" t="str">
        <f t="shared" ref="AY2101:CD2101" si="2359">AY2074</f>
        <v>AY$15</v>
      </c>
      <c r="AZ2101" s="172" t="str">
        <f t="shared" si="2359"/>
        <v>AZ$15</v>
      </c>
      <c r="BA2101" s="172" t="str">
        <f t="shared" si="2359"/>
        <v>BA$15</v>
      </c>
      <c r="BB2101" s="172" t="str">
        <f t="shared" si="2359"/>
        <v>BB$15</v>
      </c>
      <c r="BC2101" s="172" t="str">
        <f t="shared" si="2359"/>
        <v>BC$15</v>
      </c>
      <c r="BD2101" s="172" t="str">
        <f t="shared" si="2359"/>
        <v>BD$15</v>
      </c>
      <c r="BE2101" s="172" t="str">
        <f t="shared" si="2359"/>
        <v>BE$15</v>
      </c>
      <c r="BF2101" s="172" t="str">
        <f t="shared" si="2359"/>
        <v>BF$15</v>
      </c>
      <c r="BG2101" s="172" t="str">
        <f t="shared" si="2359"/>
        <v>BG$15</v>
      </c>
      <c r="BH2101" s="172" t="str">
        <f t="shared" si="2359"/>
        <v>BH$15</v>
      </c>
      <c r="BI2101" s="172" t="str">
        <f t="shared" si="2359"/>
        <v>BI$15</v>
      </c>
      <c r="BJ2101" s="172" t="str">
        <f t="shared" si="2359"/>
        <v>BJ$15</v>
      </c>
      <c r="BK2101" s="172" t="str">
        <f t="shared" si="2359"/>
        <v>BK$15</v>
      </c>
      <c r="BL2101" s="172" t="str">
        <f t="shared" si="2359"/>
        <v>BL$15</v>
      </c>
      <c r="BM2101" s="172" t="str">
        <f t="shared" si="2359"/>
        <v>BM$15</v>
      </c>
      <c r="BN2101" s="172" t="str">
        <f t="shared" si="2359"/>
        <v>BN$15</v>
      </c>
      <c r="BO2101" s="172" t="str">
        <f t="shared" si="2359"/>
        <v>BO$15</v>
      </c>
      <c r="BP2101" s="172" t="str">
        <f t="shared" si="2359"/>
        <v>BP$15</v>
      </c>
      <c r="BQ2101" s="172" t="str">
        <f t="shared" si="2359"/>
        <v>BQ$15</v>
      </c>
      <c r="BR2101" s="172" t="str">
        <f t="shared" si="2359"/>
        <v>BR$15</v>
      </c>
      <c r="BS2101" s="172" t="str">
        <f t="shared" si="2359"/>
        <v>BS$15</v>
      </c>
      <c r="BT2101" s="172" t="str">
        <f t="shared" si="2359"/>
        <v>BT$15</v>
      </c>
      <c r="BU2101" s="172" t="str">
        <f t="shared" si="2359"/>
        <v>BU$15</v>
      </c>
      <c r="BV2101" s="172" t="str">
        <f t="shared" si="2359"/>
        <v>BV$15</v>
      </c>
      <c r="BW2101" s="172" t="str">
        <f t="shared" si="2359"/>
        <v>BW$15</v>
      </c>
      <c r="BX2101" s="172" t="str">
        <f t="shared" si="2359"/>
        <v>BX$15</v>
      </c>
      <c r="BY2101" s="172" t="str">
        <f t="shared" si="2359"/>
        <v>BY$15</v>
      </c>
      <c r="BZ2101" s="172" t="str">
        <f t="shared" si="2359"/>
        <v>BZ$15</v>
      </c>
      <c r="CA2101" s="172" t="str">
        <f t="shared" si="2359"/>
        <v>CA$15</v>
      </c>
      <c r="CB2101" s="172" t="str">
        <f t="shared" si="2359"/>
        <v>CB$15</v>
      </c>
      <c r="CC2101" s="172" t="str">
        <f t="shared" si="2359"/>
        <v>CC$15</v>
      </c>
      <c r="CD2101" s="172" t="str">
        <f t="shared" si="2359"/>
        <v>CD$15</v>
      </c>
      <c r="CE2101" s="172" t="str">
        <f t="shared" ref="CE2101:CK2101" si="2360">CE2074</f>
        <v>CE$15</v>
      </c>
      <c r="CF2101" s="172" t="str">
        <f t="shared" si="2360"/>
        <v>CF$15</v>
      </c>
      <c r="CG2101" s="172" t="str">
        <f t="shared" si="2360"/>
        <v>CG$15</v>
      </c>
      <c r="CH2101" s="172" t="str">
        <f t="shared" si="2360"/>
        <v>CH$15</v>
      </c>
      <c r="CI2101" s="172" t="str">
        <f t="shared" si="2360"/>
        <v>CI$15</v>
      </c>
      <c r="CJ2101" s="172" t="str">
        <f t="shared" si="2360"/>
        <v>CJ$15</v>
      </c>
      <c r="CK2101" s="172" t="str">
        <f t="shared" si="2360"/>
        <v>CK$15</v>
      </c>
      <c r="CL2101" s="172" t="str">
        <f t="shared" ref="CL2101" si="2361">CL2074</f>
        <v>CL$15</v>
      </c>
    </row>
    <row r="2102" spans="2:90" x14ac:dyDescent="0.4">
      <c r="B2102" s="168" t="s">
        <v>487</v>
      </c>
      <c r="C2102" s="167"/>
      <c r="D2102" s="167"/>
      <c r="E2102" s="167" t="s">
        <v>906</v>
      </c>
      <c r="F2102" s="167"/>
      <c r="G2102" s="167"/>
      <c r="H2102" s="167"/>
      <c r="I2102" s="169"/>
      <c r="J2102" s="169"/>
      <c r="K2102" s="190"/>
      <c r="L2102" s="190"/>
      <c r="M2102" s="190"/>
      <c r="N2102" s="190"/>
      <c r="O2102" s="190"/>
      <c r="P2102" s="190"/>
      <c r="R2102" s="191"/>
      <c r="S2102" s="167"/>
      <c r="T2102" s="167"/>
      <c r="U2102" s="167"/>
      <c r="V2102" s="167"/>
      <c r="W2102" s="167"/>
      <c r="X2102" s="167"/>
      <c r="Y2102" s="167"/>
      <c r="Z2102" s="167"/>
      <c r="AA2102" s="167"/>
      <c r="AB2102" s="167"/>
      <c r="AC2102" s="167"/>
      <c r="AD2102" s="167"/>
      <c r="AE2102" s="167"/>
      <c r="AF2102" s="167"/>
      <c r="AG2102" s="167"/>
      <c r="AH2102" s="167"/>
      <c r="AI2102" s="167"/>
      <c r="AJ2102" s="167"/>
      <c r="AK2102" s="167"/>
      <c r="AL2102" s="167"/>
      <c r="AM2102" s="167"/>
      <c r="AN2102" s="167"/>
      <c r="AO2102" s="167"/>
      <c r="AP2102" s="167"/>
      <c r="AQ2102" s="167"/>
      <c r="AR2102" s="167"/>
      <c r="AS2102" s="167"/>
      <c r="AT2102" s="167"/>
      <c r="AU2102" s="167"/>
      <c r="AV2102" s="167"/>
      <c r="AW2102" s="167"/>
      <c r="AX2102" s="167"/>
      <c r="AY2102" s="167"/>
      <c r="AZ2102" s="167"/>
      <c r="BA2102" s="167"/>
      <c r="BB2102" s="167"/>
      <c r="BC2102" s="167"/>
      <c r="BD2102" s="167"/>
      <c r="BE2102" s="167"/>
      <c r="BF2102" s="167"/>
      <c r="BG2102" s="167"/>
      <c r="BH2102" s="167"/>
      <c r="BI2102" s="167"/>
      <c r="BJ2102" s="167"/>
      <c r="BK2102" s="167"/>
      <c r="BL2102" s="167"/>
      <c r="BM2102" s="167"/>
      <c r="BN2102" s="167"/>
      <c r="BO2102" s="167"/>
      <c r="BP2102" s="167"/>
      <c r="BQ2102" s="167"/>
      <c r="BR2102" s="167"/>
      <c r="BS2102" s="167"/>
      <c r="BT2102" s="167"/>
      <c r="BU2102" s="167"/>
      <c r="BV2102" s="167"/>
      <c r="BW2102" s="167"/>
      <c r="BX2102" s="167"/>
      <c r="BY2102" s="167"/>
      <c r="BZ2102" s="167"/>
      <c r="CA2102" s="167"/>
      <c r="CB2102" s="167"/>
      <c r="CC2102" s="167"/>
      <c r="CD2102" s="167"/>
      <c r="CE2102" s="167"/>
      <c r="CF2102" s="167"/>
      <c r="CG2102" s="167"/>
      <c r="CH2102" s="167"/>
      <c r="CI2102" s="167"/>
      <c r="CJ2102" s="167"/>
      <c r="CK2102" s="167"/>
      <c r="CL2102" s="167"/>
    </row>
    <row r="2103" spans="2:90" x14ac:dyDescent="0.4">
      <c r="B2103" s="168" t="s">
        <v>489</v>
      </c>
      <c r="C2103" s="167"/>
      <c r="D2103" s="167"/>
      <c r="E2103" s="167" t="s">
        <v>906</v>
      </c>
      <c r="F2103" s="167"/>
      <c r="G2103" s="167"/>
      <c r="H2103" s="167"/>
      <c r="I2103" s="169"/>
      <c r="J2103" s="169"/>
      <c r="K2103" s="190"/>
      <c r="L2103" s="190"/>
      <c r="M2103" s="190"/>
      <c r="N2103" s="190"/>
      <c r="O2103" s="190"/>
      <c r="P2103" s="190"/>
      <c r="R2103" s="191"/>
      <c r="S2103" s="167"/>
      <c r="T2103" s="167"/>
      <c r="U2103" s="167"/>
      <c r="V2103" s="167"/>
      <c r="W2103" s="167"/>
      <c r="X2103" s="167"/>
      <c r="Y2103" s="167"/>
      <c r="Z2103" s="167"/>
      <c r="AA2103" s="167"/>
      <c r="AB2103" s="167"/>
      <c r="AC2103" s="167"/>
      <c r="AD2103" s="167"/>
      <c r="AE2103" s="167"/>
      <c r="AF2103" s="167"/>
      <c r="AG2103" s="167"/>
      <c r="AH2103" s="167"/>
      <c r="AI2103" s="167"/>
      <c r="AJ2103" s="167"/>
      <c r="AK2103" s="167"/>
      <c r="AL2103" s="167"/>
      <c r="AM2103" s="167"/>
      <c r="AN2103" s="167"/>
      <c r="AO2103" s="167"/>
      <c r="AP2103" s="167"/>
      <c r="AQ2103" s="167"/>
      <c r="AR2103" s="167"/>
      <c r="AS2103" s="167"/>
      <c r="AT2103" s="167"/>
      <c r="AU2103" s="167"/>
      <c r="AV2103" s="167"/>
      <c r="AW2103" s="167"/>
      <c r="AX2103" s="167"/>
      <c r="AY2103" s="167"/>
      <c r="AZ2103" s="167"/>
      <c r="BA2103" s="167"/>
      <c r="BB2103" s="167"/>
      <c r="BC2103" s="167"/>
      <c r="BD2103" s="167"/>
      <c r="BE2103" s="167"/>
      <c r="BF2103" s="167"/>
      <c r="BG2103" s="167"/>
      <c r="BH2103" s="167"/>
      <c r="BI2103" s="167"/>
      <c r="BJ2103" s="167"/>
      <c r="BK2103" s="167"/>
      <c r="BL2103" s="167"/>
      <c r="BM2103" s="167"/>
      <c r="BN2103" s="167"/>
      <c r="BO2103" s="167"/>
      <c r="BP2103" s="167"/>
      <c r="BQ2103" s="167"/>
      <c r="BR2103" s="167"/>
      <c r="BS2103" s="167"/>
      <c r="BT2103" s="167"/>
      <c r="BU2103" s="167"/>
      <c r="BV2103" s="167"/>
      <c r="BW2103" s="167"/>
      <c r="BX2103" s="167"/>
      <c r="BY2103" s="167"/>
      <c r="BZ2103" s="167"/>
      <c r="CA2103" s="167"/>
      <c r="CB2103" s="167"/>
      <c r="CC2103" s="167"/>
      <c r="CD2103" s="167"/>
      <c r="CE2103" s="167"/>
      <c r="CF2103" s="167"/>
      <c r="CG2103" s="167"/>
      <c r="CH2103" s="167"/>
      <c r="CI2103" s="167"/>
      <c r="CJ2103" s="167"/>
      <c r="CK2103" s="167"/>
      <c r="CL2103" s="167"/>
    </row>
    <row r="2104" spans="2:90" x14ac:dyDescent="0.4">
      <c r="B2104" s="168" t="s">
        <v>459</v>
      </c>
      <c r="C2104" s="167"/>
      <c r="D2104" s="167"/>
      <c r="E2104" s="167" t="s">
        <v>906</v>
      </c>
      <c r="F2104" s="167"/>
      <c r="G2104" s="167"/>
      <c r="H2104" s="167"/>
      <c r="I2104" s="169"/>
      <c r="J2104" s="169"/>
      <c r="K2104" s="190"/>
      <c r="L2104" s="190"/>
      <c r="M2104" s="190"/>
      <c r="N2104" s="190"/>
      <c r="O2104" s="190"/>
      <c r="P2104" s="190"/>
      <c r="R2104" s="191"/>
      <c r="S2104" s="192" t="str">
        <f t="shared" ref="S2104:AX2104" si="2362">S$16</f>
        <v>S$12</v>
      </c>
      <c r="T2104" s="192" t="str">
        <f t="shared" si="2362"/>
        <v>T$12</v>
      </c>
      <c r="U2104" s="192" t="str">
        <f t="shared" si="2362"/>
        <v>U$12</v>
      </c>
      <c r="V2104" s="192" t="str">
        <f t="shared" si="2362"/>
        <v>V$12</v>
      </c>
      <c r="W2104" s="192" t="str">
        <f t="shared" si="2362"/>
        <v>W$12</v>
      </c>
      <c r="X2104" s="192" t="str">
        <f t="shared" si="2362"/>
        <v>X$12</v>
      </c>
      <c r="Y2104" s="192" t="str">
        <f t="shared" si="2362"/>
        <v>Y$12</v>
      </c>
      <c r="Z2104" s="192" t="str">
        <f t="shared" si="2362"/>
        <v>Z$12</v>
      </c>
      <c r="AA2104" s="192" t="str">
        <f t="shared" si="2362"/>
        <v>AA$12</v>
      </c>
      <c r="AB2104" s="192" t="str">
        <f t="shared" si="2362"/>
        <v>AB$12</v>
      </c>
      <c r="AC2104" s="192" t="str">
        <f t="shared" si="2362"/>
        <v>AC$12</v>
      </c>
      <c r="AD2104" s="192" t="str">
        <f t="shared" si="2362"/>
        <v>AD$12</v>
      </c>
      <c r="AE2104" s="192" t="str">
        <f t="shared" si="2362"/>
        <v>AE$12</v>
      </c>
      <c r="AF2104" s="192" t="str">
        <f t="shared" si="2362"/>
        <v>AF$12</v>
      </c>
      <c r="AG2104" s="192" t="str">
        <f t="shared" si="2362"/>
        <v>AG$12</v>
      </c>
      <c r="AH2104" s="192" t="str">
        <f t="shared" si="2362"/>
        <v>AH$12</v>
      </c>
      <c r="AI2104" s="192" t="str">
        <f t="shared" si="2362"/>
        <v>AI$12</v>
      </c>
      <c r="AJ2104" s="192" t="str">
        <f t="shared" si="2362"/>
        <v>AJ$12</v>
      </c>
      <c r="AK2104" s="192" t="str">
        <f t="shared" si="2362"/>
        <v>AK$12</v>
      </c>
      <c r="AL2104" s="192" t="str">
        <f t="shared" si="2362"/>
        <v>AL$12</v>
      </c>
      <c r="AM2104" s="192" t="str">
        <f t="shared" si="2362"/>
        <v>AM$12</v>
      </c>
      <c r="AN2104" s="192" t="str">
        <f t="shared" si="2362"/>
        <v>AN$12</v>
      </c>
      <c r="AO2104" s="192" t="str">
        <f t="shared" si="2362"/>
        <v>AO$12</v>
      </c>
      <c r="AP2104" s="192" t="str">
        <f t="shared" si="2362"/>
        <v>AP$12</v>
      </c>
      <c r="AQ2104" s="192" t="str">
        <f t="shared" si="2362"/>
        <v>AQ$12</v>
      </c>
      <c r="AR2104" s="192" t="str">
        <f t="shared" si="2362"/>
        <v>AR$12</v>
      </c>
      <c r="AS2104" s="192" t="str">
        <f t="shared" si="2362"/>
        <v>AS$12</v>
      </c>
      <c r="AT2104" s="192" t="str">
        <f t="shared" si="2362"/>
        <v>AT$12</v>
      </c>
      <c r="AU2104" s="192" t="str">
        <f t="shared" si="2362"/>
        <v>AU$12</v>
      </c>
      <c r="AV2104" s="192" t="str">
        <f t="shared" si="2362"/>
        <v>AV$12</v>
      </c>
      <c r="AW2104" s="192" t="str">
        <f t="shared" si="2362"/>
        <v>AW$12</v>
      </c>
      <c r="AX2104" s="192" t="str">
        <f t="shared" si="2362"/>
        <v>AX$12</v>
      </c>
      <c r="AY2104" s="192" t="str">
        <f t="shared" ref="AY2104:CD2104" si="2363">AY$16</f>
        <v>AY$12</v>
      </c>
      <c r="AZ2104" s="192" t="str">
        <f t="shared" si="2363"/>
        <v>AZ$12</v>
      </c>
      <c r="BA2104" s="192" t="str">
        <f t="shared" si="2363"/>
        <v>BA$12</v>
      </c>
      <c r="BB2104" s="192" t="str">
        <f t="shared" si="2363"/>
        <v>BB$12</v>
      </c>
      <c r="BC2104" s="192" t="str">
        <f t="shared" si="2363"/>
        <v>BC$12</v>
      </c>
      <c r="BD2104" s="192" t="str">
        <f t="shared" si="2363"/>
        <v>BD$12</v>
      </c>
      <c r="BE2104" s="192" t="str">
        <f t="shared" si="2363"/>
        <v>BE$12</v>
      </c>
      <c r="BF2104" s="192" t="str">
        <f t="shared" si="2363"/>
        <v>BF$12</v>
      </c>
      <c r="BG2104" s="192" t="str">
        <f t="shared" si="2363"/>
        <v>BG$12</v>
      </c>
      <c r="BH2104" s="192" t="str">
        <f t="shared" si="2363"/>
        <v>BH$12</v>
      </c>
      <c r="BI2104" s="192" t="str">
        <f t="shared" si="2363"/>
        <v>BI$12</v>
      </c>
      <c r="BJ2104" s="192" t="str">
        <f t="shared" si="2363"/>
        <v>BJ$12</v>
      </c>
      <c r="BK2104" s="192" t="str">
        <f t="shared" si="2363"/>
        <v>BK$12</v>
      </c>
      <c r="BL2104" s="192" t="str">
        <f t="shared" si="2363"/>
        <v>BL$12</v>
      </c>
      <c r="BM2104" s="192" t="str">
        <f t="shared" si="2363"/>
        <v>BM$12</v>
      </c>
      <c r="BN2104" s="192" t="str">
        <f t="shared" si="2363"/>
        <v>BN$12</v>
      </c>
      <c r="BO2104" s="192" t="str">
        <f t="shared" si="2363"/>
        <v>BO$12</v>
      </c>
      <c r="BP2104" s="192" t="str">
        <f t="shared" si="2363"/>
        <v>BP$12</v>
      </c>
      <c r="BQ2104" s="192" t="str">
        <f t="shared" si="2363"/>
        <v>BQ$12</v>
      </c>
      <c r="BR2104" s="192" t="str">
        <f t="shared" si="2363"/>
        <v>BR$12</v>
      </c>
      <c r="BS2104" s="192" t="str">
        <f t="shared" si="2363"/>
        <v>BS$12</v>
      </c>
      <c r="BT2104" s="192" t="str">
        <f t="shared" si="2363"/>
        <v>BT$12</v>
      </c>
      <c r="BU2104" s="192" t="str">
        <f t="shared" si="2363"/>
        <v>BU$12</v>
      </c>
      <c r="BV2104" s="192" t="str">
        <f t="shared" si="2363"/>
        <v>BV$12</v>
      </c>
      <c r="BW2104" s="192" t="str">
        <f t="shared" si="2363"/>
        <v>BW$12</v>
      </c>
      <c r="BX2104" s="192" t="str">
        <f t="shared" si="2363"/>
        <v>BX$12</v>
      </c>
      <c r="BY2104" s="192" t="str">
        <f t="shared" si="2363"/>
        <v>BY$12</v>
      </c>
      <c r="BZ2104" s="192" t="str">
        <f t="shared" si="2363"/>
        <v>BZ$12</v>
      </c>
      <c r="CA2104" s="192" t="str">
        <f t="shared" si="2363"/>
        <v>CA$12</v>
      </c>
      <c r="CB2104" s="192" t="str">
        <f t="shared" si="2363"/>
        <v>CB$12</v>
      </c>
      <c r="CC2104" s="192" t="str">
        <f t="shared" si="2363"/>
        <v>CC$12</v>
      </c>
      <c r="CD2104" s="192" t="str">
        <f t="shared" si="2363"/>
        <v>CD$12</v>
      </c>
      <c r="CE2104" s="192" t="str">
        <f t="shared" ref="CE2104:CL2104" si="2364">CE$16</f>
        <v>CE$12</v>
      </c>
      <c r="CF2104" s="192" t="str">
        <f t="shared" si="2364"/>
        <v>CF$12</v>
      </c>
      <c r="CG2104" s="192" t="str">
        <f t="shared" si="2364"/>
        <v>CG$12</v>
      </c>
      <c r="CH2104" s="192" t="str">
        <f t="shared" si="2364"/>
        <v>CH$12</v>
      </c>
      <c r="CI2104" s="192" t="str">
        <f t="shared" si="2364"/>
        <v>CI$12</v>
      </c>
      <c r="CJ2104" s="192" t="str">
        <f t="shared" si="2364"/>
        <v>CJ$12</v>
      </c>
      <c r="CK2104" s="192" t="str">
        <f t="shared" si="2364"/>
        <v>CK$12</v>
      </c>
      <c r="CL2104" s="192" t="str">
        <f t="shared" si="2364"/>
        <v>CL$12</v>
      </c>
    </row>
    <row r="2105" spans="2:90" x14ac:dyDescent="0.4">
      <c r="B2105" s="168" t="s">
        <v>460</v>
      </c>
      <c r="C2105" s="193"/>
      <c r="D2105" s="193"/>
      <c r="E2105" s="193" t="s">
        <v>906</v>
      </c>
      <c r="F2105" s="193"/>
      <c r="G2105" s="193"/>
      <c r="H2105" s="193"/>
      <c r="I2105" s="194"/>
      <c r="J2105" s="194"/>
      <c r="K2105" s="195"/>
      <c r="L2105" s="195"/>
      <c r="M2105" s="195"/>
      <c r="N2105" s="195"/>
      <c r="O2105" s="195"/>
      <c r="P2105" s="195"/>
      <c r="R2105" s="195"/>
      <c r="S2105" s="192" t="str">
        <f t="shared" ref="S2105:AX2105" si="2365">S$17</f>
        <v>S$13</v>
      </c>
      <c r="T2105" s="192" t="str">
        <f t="shared" si="2365"/>
        <v>T$13</v>
      </c>
      <c r="U2105" s="192" t="str">
        <f t="shared" si="2365"/>
        <v>U$13</v>
      </c>
      <c r="V2105" s="192" t="str">
        <f t="shared" si="2365"/>
        <v>V$13</v>
      </c>
      <c r="W2105" s="192" t="str">
        <f t="shared" si="2365"/>
        <v>W$13</v>
      </c>
      <c r="X2105" s="192" t="str">
        <f t="shared" si="2365"/>
        <v>X$13</v>
      </c>
      <c r="Y2105" s="192" t="str">
        <f t="shared" si="2365"/>
        <v>Y$13</v>
      </c>
      <c r="Z2105" s="192" t="str">
        <f t="shared" si="2365"/>
        <v>Z$13</v>
      </c>
      <c r="AA2105" s="192" t="str">
        <f t="shared" si="2365"/>
        <v>AA$13</v>
      </c>
      <c r="AB2105" s="192" t="str">
        <f t="shared" si="2365"/>
        <v>AB$13</v>
      </c>
      <c r="AC2105" s="192" t="str">
        <f t="shared" si="2365"/>
        <v>AC$13</v>
      </c>
      <c r="AD2105" s="192" t="str">
        <f t="shared" si="2365"/>
        <v>AD$13</v>
      </c>
      <c r="AE2105" s="192" t="str">
        <f t="shared" si="2365"/>
        <v>AE$13</v>
      </c>
      <c r="AF2105" s="192" t="str">
        <f t="shared" si="2365"/>
        <v>AF$13</v>
      </c>
      <c r="AG2105" s="192" t="str">
        <f t="shared" si="2365"/>
        <v>AG$13</v>
      </c>
      <c r="AH2105" s="192" t="str">
        <f t="shared" si="2365"/>
        <v>AH$13</v>
      </c>
      <c r="AI2105" s="192" t="str">
        <f t="shared" si="2365"/>
        <v>AI$13</v>
      </c>
      <c r="AJ2105" s="192" t="str">
        <f t="shared" si="2365"/>
        <v>AJ$13</v>
      </c>
      <c r="AK2105" s="192" t="str">
        <f t="shared" si="2365"/>
        <v>AK$13</v>
      </c>
      <c r="AL2105" s="192" t="str">
        <f t="shared" si="2365"/>
        <v>AL$13</v>
      </c>
      <c r="AM2105" s="192" t="str">
        <f t="shared" si="2365"/>
        <v>AM$13</v>
      </c>
      <c r="AN2105" s="192" t="str">
        <f t="shared" si="2365"/>
        <v>AN$13</v>
      </c>
      <c r="AO2105" s="192" t="str">
        <f t="shared" si="2365"/>
        <v>AO$13</v>
      </c>
      <c r="AP2105" s="192" t="str">
        <f t="shared" si="2365"/>
        <v>AP$13</v>
      </c>
      <c r="AQ2105" s="192" t="str">
        <f t="shared" si="2365"/>
        <v>AQ$13</v>
      </c>
      <c r="AR2105" s="192" t="str">
        <f t="shared" si="2365"/>
        <v>AR$13</v>
      </c>
      <c r="AS2105" s="192" t="str">
        <f t="shared" si="2365"/>
        <v>AS$13</v>
      </c>
      <c r="AT2105" s="192" t="str">
        <f t="shared" si="2365"/>
        <v>AT$13</v>
      </c>
      <c r="AU2105" s="192" t="str">
        <f t="shared" si="2365"/>
        <v>AU$13</v>
      </c>
      <c r="AV2105" s="192" t="str">
        <f t="shared" si="2365"/>
        <v>AV$13</v>
      </c>
      <c r="AW2105" s="192" t="str">
        <f t="shared" si="2365"/>
        <v>AW$13</v>
      </c>
      <c r="AX2105" s="192" t="str">
        <f t="shared" si="2365"/>
        <v>AX$13</v>
      </c>
      <c r="AY2105" s="192" t="str">
        <f t="shared" ref="AY2105:CD2105" si="2366">AY$17</f>
        <v>AY$13</v>
      </c>
      <c r="AZ2105" s="192" t="str">
        <f t="shared" si="2366"/>
        <v>AZ$13</v>
      </c>
      <c r="BA2105" s="192" t="str">
        <f t="shared" si="2366"/>
        <v>BA$13</v>
      </c>
      <c r="BB2105" s="192" t="str">
        <f t="shared" si="2366"/>
        <v>BB$13</v>
      </c>
      <c r="BC2105" s="192" t="str">
        <f t="shared" si="2366"/>
        <v>BC$13</v>
      </c>
      <c r="BD2105" s="192" t="str">
        <f t="shared" si="2366"/>
        <v>BD$13</v>
      </c>
      <c r="BE2105" s="192" t="str">
        <f t="shared" si="2366"/>
        <v>BE$13</v>
      </c>
      <c r="BF2105" s="192" t="str">
        <f t="shared" si="2366"/>
        <v>BF$13</v>
      </c>
      <c r="BG2105" s="192" t="str">
        <f t="shared" si="2366"/>
        <v>BG$13</v>
      </c>
      <c r="BH2105" s="192" t="str">
        <f t="shared" si="2366"/>
        <v>BH$13</v>
      </c>
      <c r="BI2105" s="192" t="str">
        <f t="shared" si="2366"/>
        <v>BI$13</v>
      </c>
      <c r="BJ2105" s="192" t="str">
        <f t="shared" si="2366"/>
        <v>BJ$13</v>
      </c>
      <c r="BK2105" s="192" t="str">
        <f t="shared" si="2366"/>
        <v>BK$13</v>
      </c>
      <c r="BL2105" s="192" t="str">
        <f t="shared" si="2366"/>
        <v>BL$13</v>
      </c>
      <c r="BM2105" s="192" t="str">
        <f t="shared" si="2366"/>
        <v>BM$13</v>
      </c>
      <c r="BN2105" s="192" t="str">
        <f t="shared" si="2366"/>
        <v>BN$13</v>
      </c>
      <c r="BO2105" s="192" t="str">
        <f t="shared" si="2366"/>
        <v>BO$13</v>
      </c>
      <c r="BP2105" s="192" t="str">
        <f t="shared" si="2366"/>
        <v>BP$13</v>
      </c>
      <c r="BQ2105" s="192" t="str">
        <f t="shared" si="2366"/>
        <v>BQ$13</v>
      </c>
      <c r="BR2105" s="192" t="str">
        <f t="shared" si="2366"/>
        <v>BR$13</v>
      </c>
      <c r="BS2105" s="192" t="str">
        <f t="shared" si="2366"/>
        <v>BS$13</v>
      </c>
      <c r="BT2105" s="192" t="str">
        <f t="shared" si="2366"/>
        <v>BT$13</v>
      </c>
      <c r="BU2105" s="192" t="str">
        <f t="shared" si="2366"/>
        <v>BU$13</v>
      </c>
      <c r="BV2105" s="192" t="str">
        <f t="shared" si="2366"/>
        <v>BV$13</v>
      </c>
      <c r="BW2105" s="192" t="str">
        <f t="shared" si="2366"/>
        <v>BW$13</v>
      </c>
      <c r="BX2105" s="192" t="str">
        <f t="shared" si="2366"/>
        <v>BX$13</v>
      </c>
      <c r="BY2105" s="192" t="str">
        <f t="shared" si="2366"/>
        <v>BY$13</v>
      </c>
      <c r="BZ2105" s="192" t="str">
        <f t="shared" si="2366"/>
        <v>BZ$13</v>
      </c>
      <c r="CA2105" s="192" t="str">
        <f t="shared" si="2366"/>
        <v>CA$13</v>
      </c>
      <c r="CB2105" s="192" t="str">
        <f t="shared" si="2366"/>
        <v>CB$13</v>
      </c>
      <c r="CC2105" s="192" t="str">
        <f t="shared" si="2366"/>
        <v>CC$13</v>
      </c>
      <c r="CD2105" s="192" t="str">
        <f t="shared" si="2366"/>
        <v>CD$13</v>
      </c>
      <c r="CE2105" s="192" t="str">
        <f t="shared" ref="CE2105:CL2105" si="2367">CE$17</f>
        <v>CE$13</v>
      </c>
      <c r="CF2105" s="192" t="str">
        <f t="shared" si="2367"/>
        <v>CF$13</v>
      </c>
      <c r="CG2105" s="192" t="str">
        <f t="shared" si="2367"/>
        <v>CG$13</v>
      </c>
      <c r="CH2105" s="192" t="str">
        <f t="shared" si="2367"/>
        <v>CH$13</v>
      </c>
      <c r="CI2105" s="192" t="str">
        <f t="shared" si="2367"/>
        <v>CI$13</v>
      </c>
      <c r="CJ2105" s="192" t="str">
        <f t="shared" si="2367"/>
        <v>CJ$13</v>
      </c>
      <c r="CK2105" s="192" t="str">
        <f t="shared" si="2367"/>
        <v>CK$13</v>
      </c>
      <c r="CL2105" s="192" t="str">
        <f t="shared" si="2367"/>
        <v>CL$13</v>
      </c>
    </row>
    <row r="2106" spans="2:90" x14ac:dyDescent="0.4">
      <c r="B2106" s="168" t="s">
        <v>488</v>
      </c>
      <c r="C2106" s="193"/>
      <c r="D2106" s="193"/>
      <c r="E2106" s="193" t="s">
        <v>906</v>
      </c>
      <c r="F2106" s="193"/>
      <c r="G2106" s="193"/>
      <c r="H2106" s="193"/>
      <c r="I2106" s="194"/>
      <c r="J2106" s="194"/>
      <c r="K2106" s="195"/>
      <c r="L2106" s="195"/>
      <c r="M2106" s="195"/>
      <c r="N2106" s="195"/>
      <c r="O2106" s="195"/>
      <c r="P2106" s="195"/>
      <c r="R2106" s="195"/>
      <c r="S2106" s="183"/>
      <c r="T2106" s="183"/>
      <c r="U2106" s="183"/>
      <c r="V2106" s="183"/>
      <c r="W2106" s="183"/>
      <c r="X2106" s="183"/>
      <c r="Y2106" s="183"/>
      <c r="Z2106" s="183"/>
      <c r="AA2106" s="183"/>
      <c r="AB2106" s="183"/>
      <c r="AC2106" s="183"/>
      <c r="AD2106" s="183"/>
      <c r="AE2106" s="183"/>
      <c r="AF2106" s="183"/>
      <c r="AG2106" s="183"/>
      <c r="AH2106" s="183"/>
      <c r="AI2106" s="183"/>
      <c r="AJ2106" s="183"/>
      <c r="AK2106" s="183"/>
      <c r="AL2106" s="183"/>
      <c r="AM2106" s="183"/>
      <c r="AN2106" s="183"/>
      <c r="AO2106" s="183"/>
      <c r="AP2106" s="183"/>
      <c r="AQ2106" s="183"/>
      <c r="AR2106" s="183"/>
      <c r="AS2106" s="183"/>
      <c r="AT2106" s="183"/>
      <c r="AU2106" s="183"/>
      <c r="AV2106" s="183"/>
      <c r="AW2106" s="183"/>
      <c r="AX2106" s="183"/>
      <c r="AY2106" s="183"/>
      <c r="AZ2106" s="183"/>
      <c r="BA2106" s="183"/>
      <c r="BB2106" s="183"/>
      <c r="BC2106" s="183"/>
      <c r="BD2106" s="183"/>
      <c r="BE2106" s="183"/>
      <c r="BF2106" s="183"/>
      <c r="BG2106" s="183"/>
      <c r="BH2106" s="183"/>
      <c r="BI2106" s="183"/>
      <c r="BJ2106" s="183"/>
      <c r="BK2106" s="183"/>
      <c r="BL2106" s="183"/>
      <c r="BM2106" s="183"/>
      <c r="BN2106" s="183"/>
      <c r="BO2106" s="183"/>
      <c r="BP2106" s="183"/>
      <c r="BQ2106" s="183"/>
      <c r="BR2106" s="183"/>
      <c r="BS2106" s="183"/>
      <c r="BT2106" s="183"/>
      <c r="BU2106" s="183"/>
      <c r="BV2106" s="183"/>
      <c r="BW2106" s="183"/>
      <c r="BX2106" s="183"/>
      <c r="BY2106" s="183"/>
      <c r="BZ2106" s="183"/>
      <c r="CA2106" s="183"/>
      <c r="CB2106" s="183"/>
      <c r="CC2106" s="183"/>
      <c r="CD2106" s="183"/>
      <c r="CE2106" s="183"/>
      <c r="CF2106" s="183"/>
      <c r="CG2106" s="183"/>
      <c r="CH2106" s="183"/>
      <c r="CI2106" s="183"/>
      <c r="CJ2106" s="183"/>
      <c r="CK2106" s="183"/>
      <c r="CL2106" s="183"/>
    </row>
    <row r="2107" spans="2:90" x14ac:dyDescent="0.4">
      <c r="B2107" s="168" t="s">
        <v>501</v>
      </c>
      <c r="C2107" s="193"/>
      <c r="D2107" s="193"/>
      <c r="E2107" s="193" t="s">
        <v>906</v>
      </c>
      <c r="F2107" s="193"/>
      <c r="G2107" s="193"/>
      <c r="H2107" s="193"/>
      <c r="I2107" s="194"/>
      <c r="J2107" s="194"/>
      <c r="K2107" s="195"/>
      <c r="L2107" s="195"/>
      <c r="M2107" s="195"/>
      <c r="N2107" s="195"/>
      <c r="O2107" s="195"/>
      <c r="P2107" s="195"/>
      <c r="R2107" s="195"/>
      <c r="S2107" s="183"/>
      <c r="T2107" s="183"/>
      <c r="U2107" s="183"/>
      <c r="V2107" s="183"/>
      <c r="W2107" s="183"/>
      <c r="X2107" s="183"/>
      <c r="Y2107" s="183"/>
      <c r="Z2107" s="183"/>
      <c r="AA2107" s="183"/>
      <c r="AB2107" s="183"/>
      <c r="AC2107" s="183"/>
      <c r="AD2107" s="183"/>
      <c r="AE2107" s="183"/>
      <c r="AF2107" s="183"/>
      <c r="AG2107" s="183"/>
      <c r="AH2107" s="183"/>
      <c r="AI2107" s="183"/>
      <c r="AJ2107" s="183"/>
      <c r="AK2107" s="183"/>
      <c r="AL2107" s="183"/>
      <c r="AM2107" s="183"/>
      <c r="AN2107" s="183"/>
      <c r="AO2107" s="183"/>
      <c r="AP2107" s="183"/>
      <c r="AQ2107" s="183"/>
      <c r="AR2107" s="183"/>
      <c r="AS2107" s="183"/>
      <c r="AT2107" s="183"/>
      <c r="AU2107" s="183"/>
      <c r="AV2107" s="183"/>
      <c r="AW2107" s="183"/>
      <c r="AX2107" s="183"/>
      <c r="AY2107" s="183"/>
      <c r="AZ2107" s="183"/>
      <c r="BA2107" s="183"/>
      <c r="BB2107" s="183"/>
      <c r="BC2107" s="183"/>
      <c r="BD2107" s="183"/>
      <c r="BE2107" s="183"/>
      <c r="BF2107" s="183"/>
      <c r="BG2107" s="183"/>
      <c r="BH2107" s="183"/>
      <c r="BI2107" s="183"/>
      <c r="BJ2107" s="183"/>
      <c r="BK2107" s="183"/>
      <c r="BL2107" s="183"/>
      <c r="BM2107" s="183"/>
      <c r="BN2107" s="183"/>
      <c r="BO2107" s="183"/>
      <c r="BP2107" s="183"/>
      <c r="BQ2107" s="183"/>
      <c r="BR2107" s="183"/>
      <c r="BS2107" s="183"/>
      <c r="BT2107" s="183"/>
      <c r="BU2107" s="183"/>
      <c r="BV2107" s="183"/>
      <c r="BW2107" s="183"/>
      <c r="BX2107" s="183"/>
      <c r="BY2107" s="183"/>
      <c r="BZ2107" s="183"/>
      <c r="CA2107" s="183"/>
      <c r="CB2107" s="183"/>
      <c r="CC2107" s="183"/>
      <c r="CD2107" s="183"/>
      <c r="CE2107" s="183"/>
      <c r="CF2107" s="183"/>
      <c r="CG2107" s="183"/>
      <c r="CH2107" s="183"/>
      <c r="CI2107" s="183"/>
      <c r="CJ2107" s="183"/>
      <c r="CK2107" s="183"/>
      <c r="CL2107" s="183"/>
    </row>
    <row r="2108" spans="2:90" x14ac:dyDescent="0.4">
      <c r="B2108" s="168" t="s">
        <v>461</v>
      </c>
      <c r="C2108" s="193"/>
      <c r="D2108" s="193"/>
      <c r="E2108" s="193" t="s">
        <v>906</v>
      </c>
      <c r="F2108" s="193"/>
      <c r="G2108" s="193"/>
      <c r="H2108" s="193"/>
      <c r="I2108" s="194"/>
      <c r="J2108" s="194"/>
      <c r="K2108" s="195"/>
      <c r="L2108" s="195"/>
      <c r="M2108" s="195"/>
      <c r="N2108" s="195"/>
      <c r="O2108" s="195"/>
      <c r="P2108" s="195"/>
      <c r="R2108" s="195"/>
      <c r="S2108" s="183" t="str">
        <f t="shared" ref="S2108:AX2108" si="2368">S$18</f>
        <v>S$14</v>
      </c>
      <c r="T2108" s="183" t="str">
        <f t="shared" si="2368"/>
        <v>T$14</v>
      </c>
      <c r="U2108" s="183" t="str">
        <f t="shared" si="2368"/>
        <v>U$14</v>
      </c>
      <c r="V2108" s="183" t="str">
        <f t="shared" si="2368"/>
        <v>V$14</v>
      </c>
      <c r="W2108" s="183" t="str">
        <f t="shared" si="2368"/>
        <v>W$14</v>
      </c>
      <c r="X2108" s="183" t="str">
        <f t="shared" si="2368"/>
        <v>X$14</v>
      </c>
      <c r="Y2108" s="183" t="str">
        <f t="shared" si="2368"/>
        <v>Y$14</v>
      </c>
      <c r="Z2108" s="183" t="str">
        <f t="shared" si="2368"/>
        <v>Z$14</v>
      </c>
      <c r="AA2108" s="183" t="str">
        <f t="shared" si="2368"/>
        <v>AA$14</v>
      </c>
      <c r="AB2108" s="183" t="str">
        <f t="shared" si="2368"/>
        <v>AB$14</v>
      </c>
      <c r="AC2108" s="183" t="str">
        <f t="shared" si="2368"/>
        <v>AC$14</v>
      </c>
      <c r="AD2108" s="183" t="str">
        <f t="shared" si="2368"/>
        <v>AD$14</v>
      </c>
      <c r="AE2108" s="183" t="str">
        <f t="shared" si="2368"/>
        <v>AE$14</v>
      </c>
      <c r="AF2108" s="183" t="str">
        <f t="shared" si="2368"/>
        <v>AF$14</v>
      </c>
      <c r="AG2108" s="183" t="str">
        <f t="shared" si="2368"/>
        <v>AG$14</v>
      </c>
      <c r="AH2108" s="183" t="str">
        <f t="shared" si="2368"/>
        <v>AH$14</v>
      </c>
      <c r="AI2108" s="183" t="str">
        <f t="shared" si="2368"/>
        <v>AI$14</v>
      </c>
      <c r="AJ2108" s="183" t="str">
        <f t="shared" si="2368"/>
        <v>AJ$14</v>
      </c>
      <c r="AK2108" s="183" t="str">
        <f t="shared" si="2368"/>
        <v>AK$14</v>
      </c>
      <c r="AL2108" s="183" t="str">
        <f t="shared" si="2368"/>
        <v>AL$14</v>
      </c>
      <c r="AM2108" s="183" t="str">
        <f t="shared" si="2368"/>
        <v>AM$14</v>
      </c>
      <c r="AN2108" s="183" t="str">
        <f t="shared" si="2368"/>
        <v>AN$14</v>
      </c>
      <c r="AO2108" s="183" t="str">
        <f t="shared" si="2368"/>
        <v>AO$14</v>
      </c>
      <c r="AP2108" s="183" t="str">
        <f t="shared" si="2368"/>
        <v>AP$14</v>
      </c>
      <c r="AQ2108" s="183" t="str">
        <f t="shared" si="2368"/>
        <v>AQ$14</v>
      </c>
      <c r="AR2108" s="183" t="str">
        <f t="shared" si="2368"/>
        <v>AR$14</v>
      </c>
      <c r="AS2108" s="183" t="str">
        <f t="shared" si="2368"/>
        <v>AS$14</v>
      </c>
      <c r="AT2108" s="183" t="str">
        <f t="shared" si="2368"/>
        <v>AT$14</v>
      </c>
      <c r="AU2108" s="183" t="str">
        <f t="shared" si="2368"/>
        <v>AU$14</v>
      </c>
      <c r="AV2108" s="183" t="str">
        <f t="shared" si="2368"/>
        <v>AV$14</v>
      </c>
      <c r="AW2108" s="183" t="str">
        <f t="shared" si="2368"/>
        <v>AW$14</v>
      </c>
      <c r="AX2108" s="183" t="str">
        <f t="shared" si="2368"/>
        <v>AX$14</v>
      </c>
      <c r="AY2108" s="183" t="str">
        <f t="shared" ref="AY2108:CD2108" si="2369">AY$18</f>
        <v>AY$14</v>
      </c>
      <c r="AZ2108" s="183" t="str">
        <f t="shared" si="2369"/>
        <v>AZ$14</v>
      </c>
      <c r="BA2108" s="183" t="str">
        <f t="shared" si="2369"/>
        <v>BA$14</v>
      </c>
      <c r="BB2108" s="183" t="str">
        <f t="shared" si="2369"/>
        <v>BB$14</v>
      </c>
      <c r="BC2108" s="183" t="str">
        <f t="shared" si="2369"/>
        <v>BC$14</v>
      </c>
      <c r="BD2108" s="183" t="str">
        <f t="shared" si="2369"/>
        <v>BD$14</v>
      </c>
      <c r="BE2108" s="183" t="str">
        <f t="shared" si="2369"/>
        <v>BE$14</v>
      </c>
      <c r="BF2108" s="183" t="str">
        <f t="shared" si="2369"/>
        <v>BF$14</v>
      </c>
      <c r="BG2108" s="183" t="str">
        <f t="shared" si="2369"/>
        <v>BG$14</v>
      </c>
      <c r="BH2108" s="183" t="str">
        <f t="shared" si="2369"/>
        <v>BH$14</v>
      </c>
      <c r="BI2108" s="183" t="str">
        <f t="shared" si="2369"/>
        <v>BI$14</v>
      </c>
      <c r="BJ2108" s="183" t="str">
        <f t="shared" si="2369"/>
        <v>BJ$14</v>
      </c>
      <c r="BK2108" s="183" t="str">
        <f t="shared" si="2369"/>
        <v>BK$14</v>
      </c>
      <c r="BL2108" s="183" t="str">
        <f t="shared" si="2369"/>
        <v>BL$14</v>
      </c>
      <c r="BM2108" s="183" t="str">
        <f t="shared" si="2369"/>
        <v>BM$14</v>
      </c>
      <c r="BN2108" s="183" t="str">
        <f t="shared" si="2369"/>
        <v>BN$14</v>
      </c>
      <c r="BO2108" s="183" t="str">
        <f t="shared" si="2369"/>
        <v>BO$14</v>
      </c>
      <c r="BP2108" s="183" t="str">
        <f t="shared" si="2369"/>
        <v>BP$14</v>
      </c>
      <c r="BQ2108" s="183" t="str">
        <f t="shared" si="2369"/>
        <v>BQ$14</v>
      </c>
      <c r="BR2108" s="183" t="str">
        <f t="shared" si="2369"/>
        <v>BR$14</v>
      </c>
      <c r="BS2108" s="183" t="str">
        <f t="shared" si="2369"/>
        <v>BS$14</v>
      </c>
      <c r="BT2108" s="183" t="str">
        <f t="shared" si="2369"/>
        <v>BT$14</v>
      </c>
      <c r="BU2108" s="183" t="str">
        <f t="shared" si="2369"/>
        <v>BU$14</v>
      </c>
      <c r="BV2108" s="183" t="str">
        <f t="shared" si="2369"/>
        <v>BV$14</v>
      </c>
      <c r="BW2108" s="183" t="str">
        <f t="shared" si="2369"/>
        <v>BW$14</v>
      </c>
      <c r="BX2108" s="183" t="str">
        <f t="shared" si="2369"/>
        <v>BX$14</v>
      </c>
      <c r="BY2108" s="183" t="str">
        <f t="shared" si="2369"/>
        <v>BY$14</v>
      </c>
      <c r="BZ2108" s="183" t="str">
        <f t="shared" si="2369"/>
        <v>BZ$14</v>
      </c>
      <c r="CA2108" s="183" t="str">
        <f t="shared" si="2369"/>
        <v>CA$14</v>
      </c>
      <c r="CB2108" s="183" t="str">
        <f t="shared" si="2369"/>
        <v>CB$14</v>
      </c>
      <c r="CC2108" s="183" t="str">
        <f t="shared" si="2369"/>
        <v>CC$14</v>
      </c>
      <c r="CD2108" s="183" t="str">
        <f t="shared" si="2369"/>
        <v>CD$14</v>
      </c>
      <c r="CE2108" s="183" t="str">
        <f t="shared" ref="CE2108:CL2108" si="2370">CE$18</f>
        <v>CE$14</v>
      </c>
      <c r="CF2108" s="183" t="str">
        <f t="shared" si="2370"/>
        <v>CF$14</v>
      </c>
      <c r="CG2108" s="183" t="str">
        <f t="shared" si="2370"/>
        <v>CG$14</v>
      </c>
      <c r="CH2108" s="183" t="str">
        <f t="shared" si="2370"/>
        <v>CH$14</v>
      </c>
      <c r="CI2108" s="183" t="str">
        <f t="shared" si="2370"/>
        <v>CI$14</v>
      </c>
      <c r="CJ2108" s="183" t="str">
        <f t="shared" si="2370"/>
        <v>CJ$14</v>
      </c>
      <c r="CK2108" s="183" t="str">
        <f t="shared" si="2370"/>
        <v>CK$14</v>
      </c>
      <c r="CL2108" s="183" t="str">
        <f t="shared" si="2370"/>
        <v>CL$14</v>
      </c>
    </row>
    <row r="2109" spans="2:90" x14ac:dyDescent="0.4">
      <c r="B2109" s="168" t="s">
        <v>462</v>
      </c>
      <c r="C2109" s="193"/>
      <c r="D2109" s="193"/>
      <c r="E2109" s="193" t="s">
        <v>906</v>
      </c>
      <c r="F2109" s="193"/>
      <c r="G2109" s="193"/>
      <c r="H2109" s="193"/>
      <c r="I2109" s="194"/>
      <c r="J2109" s="194"/>
      <c r="K2109" s="195"/>
      <c r="L2109" s="195"/>
      <c r="M2109" s="195"/>
      <c r="N2109" s="195"/>
      <c r="O2109" s="195"/>
      <c r="P2109" s="195"/>
      <c r="R2109" s="195"/>
      <c r="S2109" s="183" t="str">
        <f t="shared" ref="S2109:AX2109" si="2371">S$19</f>
        <v>S$15</v>
      </c>
      <c r="T2109" s="183" t="str">
        <f t="shared" si="2371"/>
        <v>T$15</v>
      </c>
      <c r="U2109" s="183" t="str">
        <f t="shared" si="2371"/>
        <v>U$15</v>
      </c>
      <c r="V2109" s="183" t="str">
        <f t="shared" si="2371"/>
        <v>V$15</v>
      </c>
      <c r="W2109" s="183" t="str">
        <f t="shared" si="2371"/>
        <v>W$15</v>
      </c>
      <c r="X2109" s="183" t="str">
        <f t="shared" si="2371"/>
        <v>X$15</v>
      </c>
      <c r="Y2109" s="183" t="str">
        <f t="shared" si="2371"/>
        <v>Y$15</v>
      </c>
      <c r="Z2109" s="183" t="str">
        <f t="shared" si="2371"/>
        <v>Z$15</v>
      </c>
      <c r="AA2109" s="183" t="str">
        <f t="shared" si="2371"/>
        <v>AA$15</v>
      </c>
      <c r="AB2109" s="183" t="str">
        <f t="shared" si="2371"/>
        <v>AB$15</v>
      </c>
      <c r="AC2109" s="183" t="str">
        <f t="shared" si="2371"/>
        <v>AC$15</v>
      </c>
      <c r="AD2109" s="183" t="str">
        <f t="shared" si="2371"/>
        <v>AD$15</v>
      </c>
      <c r="AE2109" s="183" t="str">
        <f t="shared" si="2371"/>
        <v>AE$15</v>
      </c>
      <c r="AF2109" s="183" t="str">
        <f t="shared" si="2371"/>
        <v>AF$15</v>
      </c>
      <c r="AG2109" s="183" t="str">
        <f t="shared" si="2371"/>
        <v>AG$15</v>
      </c>
      <c r="AH2109" s="183" t="str">
        <f t="shared" si="2371"/>
        <v>AH$15</v>
      </c>
      <c r="AI2109" s="183" t="str">
        <f t="shared" si="2371"/>
        <v>AI$15</v>
      </c>
      <c r="AJ2109" s="183" t="str">
        <f t="shared" si="2371"/>
        <v>AJ$15</v>
      </c>
      <c r="AK2109" s="183" t="str">
        <f t="shared" si="2371"/>
        <v>AK$15</v>
      </c>
      <c r="AL2109" s="183" t="str">
        <f t="shared" si="2371"/>
        <v>AL$15</v>
      </c>
      <c r="AM2109" s="183" t="str">
        <f t="shared" si="2371"/>
        <v>AM$15</v>
      </c>
      <c r="AN2109" s="183" t="str">
        <f t="shared" si="2371"/>
        <v>AN$15</v>
      </c>
      <c r="AO2109" s="183" t="str">
        <f t="shared" si="2371"/>
        <v>AO$15</v>
      </c>
      <c r="AP2109" s="183" t="str">
        <f t="shared" si="2371"/>
        <v>AP$15</v>
      </c>
      <c r="AQ2109" s="183" t="str">
        <f t="shared" si="2371"/>
        <v>AQ$15</v>
      </c>
      <c r="AR2109" s="183" t="str">
        <f t="shared" si="2371"/>
        <v>AR$15</v>
      </c>
      <c r="AS2109" s="183" t="str">
        <f t="shared" si="2371"/>
        <v>AS$15</v>
      </c>
      <c r="AT2109" s="183" t="str">
        <f t="shared" si="2371"/>
        <v>AT$15</v>
      </c>
      <c r="AU2109" s="183" t="str">
        <f t="shared" si="2371"/>
        <v>AU$15</v>
      </c>
      <c r="AV2109" s="183" t="str">
        <f t="shared" si="2371"/>
        <v>AV$15</v>
      </c>
      <c r="AW2109" s="183" t="str">
        <f t="shared" si="2371"/>
        <v>AW$15</v>
      </c>
      <c r="AX2109" s="183" t="str">
        <f t="shared" si="2371"/>
        <v>AX$15</v>
      </c>
      <c r="AY2109" s="183" t="str">
        <f t="shared" ref="AY2109:CD2109" si="2372">AY$19</f>
        <v>AY$15</v>
      </c>
      <c r="AZ2109" s="183" t="str">
        <f t="shared" si="2372"/>
        <v>AZ$15</v>
      </c>
      <c r="BA2109" s="183" t="str">
        <f t="shared" si="2372"/>
        <v>BA$15</v>
      </c>
      <c r="BB2109" s="183" t="str">
        <f t="shared" si="2372"/>
        <v>BB$15</v>
      </c>
      <c r="BC2109" s="183" t="str">
        <f t="shared" si="2372"/>
        <v>BC$15</v>
      </c>
      <c r="BD2109" s="183" t="str">
        <f t="shared" si="2372"/>
        <v>BD$15</v>
      </c>
      <c r="BE2109" s="183" t="str">
        <f t="shared" si="2372"/>
        <v>BE$15</v>
      </c>
      <c r="BF2109" s="183" t="str">
        <f t="shared" si="2372"/>
        <v>BF$15</v>
      </c>
      <c r="BG2109" s="183" t="str">
        <f t="shared" si="2372"/>
        <v>BG$15</v>
      </c>
      <c r="BH2109" s="183" t="str">
        <f t="shared" si="2372"/>
        <v>BH$15</v>
      </c>
      <c r="BI2109" s="183" t="str">
        <f t="shared" si="2372"/>
        <v>BI$15</v>
      </c>
      <c r="BJ2109" s="183" t="str">
        <f t="shared" si="2372"/>
        <v>BJ$15</v>
      </c>
      <c r="BK2109" s="183" t="str">
        <f t="shared" si="2372"/>
        <v>BK$15</v>
      </c>
      <c r="BL2109" s="183" t="str">
        <f t="shared" si="2372"/>
        <v>BL$15</v>
      </c>
      <c r="BM2109" s="183" t="str">
        <f t="shared" si="2372"/>
        <v>BM$15</v>
      </c>
      <c r="BN2109" s="183" t="str">
        <f t="shared" si="2372"/>
        <v>BN$15</v>
      </c>
      <c r="BO2109" s="183" t="str">
        <f t="shared" si="2372"/>
        <v>BO$15</v>
      </c>
      <c r="BP2109" s="183" t="str">
        <f t="shared" si="2372"/>
        <v>BP$15</v>
      </c>
      <c r="BQ2109" s="183" t="str">
        <f t="shared" si="2372"/>
        <v>BQ$15</v>
      </c>
      <c r="BR2109" s="183" t="str">
        <f t="shared" si="2372"/>
        <v>BR$15</v>
      </c>
      <c r="BS2109" s="183" t="str">
        <f t="shared" si="2372"/>
        <v>BS$15</v>
      </c>
      <c r="BT2109" s="183" t="str">
        <f t="shared" si="2372"/>
        <v>BT$15</v>
      </c>
      <c r="BU2109" s="183" t="str">
        <f t="shared" si="2372"/>
        <v>BU$15</v>
      </c>
      <c r="BV2109" s="183" t="str">
        <f t="shared" si="2372"/>
        <v>BV$15</v>
      </c>
      <c r="BW2109" s="183" t="str">
        <f t="shared" si="2372"/>
        <v>BW$15</v>
      </c>
      <c r="BX2109" s="183" t="str">
        <f t="shared" si="2372"/>
        <v>BX$15</v>
      </c>
      <c r="BY2109" s="183" t="str">
        <f t="shared" si="2372"/>
        <v>BY$15</v>
      </c>
      <c r="BZ2109" s="183" t="str">
        <f t="shared" si="2372"/>
        <v>BZ$15</v>
      </c>
      <c r="CA2109" s="183" t="str">
        <f t="shared" si="2372"/>
        <v>CA$15</v>
      </c>
      <c r="CB2109" s="183" t="str">
        <f t="shared" si="2372"/>
        <v>CB$15</v>
      </c>
      <c r="CC2109" s="183" t="str">
        <f t="shared" si="2372"/>
        <v>CC$15</v>
      </c>
      <c r="CD2109" s="183" t="str">
        <f t="shared" si="2372"/>
        <v>CD$15</v>
      </c>
      <c r="CE2109" s="183" t="str">
        <f t="shared" ref="CE2109:CL2109" si="2373">CE$19</f>
        <v>CE$15</v>
      </c>
      <c r="CF2109" s="183" t="str">
        <f t="shared" si="2373"/>
        <v>CF$15</v>
      </c>
      <c r="CG2109" s="183" t="str">
        <f t="shared" si="2373"/>
        <v>CG$15</v>
      </c>
      <c r="CH2109" s="183" t="str">
        <f t="shared" si="2373"/>
        <v>CH$15</v>
      </c>
      <c r="CI2109" s="183" t="str">
        <f t="shared" si="2373"/>
        <v>CI$15</v>
      </c>
      <c r="CJ2109" s="183" t="str">
        <f t="shared" si="2373"/>
        <v>CJ$15</v>
      </c>
      <c r="CK2109" s="183" t="str">
        <f t="shared" si="2373"/>
        <v>CK$15</v>
      </c>
      <c r="CL2109" s="183" t="str">
        <f t="shared" si="2373"/>
        <v>CL$15</v>
      </c>
    </row>
    <row r="2110" spans="2:90" x14ac:dyDescent="0.4">
      <c r="B2110" s="66" t="s">
        <v>281</v>
      </c>
      <c r="C2110" s="22"/>
      <c r="D2110" s="22" t="s">
        <v>738</v>
      </c>
      <c r="E2110" s="22" t="s">
        <v>738</v>
      </c>
      <c r="F2110" s="22" t="s">
        <v>444</v>
      </c>
      <c r="G2110" s="22" t="s">
        <v>330</v>
      </c>
      <c r="H2110" s="22"/>
      <c r="I2110" s="279"/>
      <c r="J2110" s="279"/>
      <c r="K2110" s="22"/>
      <c r="L2110" s="22"/>
      <c r="M2110" s="22"/>
      <c r="N2110" s="22"/>
      <c r="O2110" s="22"/>
      <c r="P2110" s="22"/>
      <c r="R2110" s="66"/>
      <c r="S2110" s="280"/>
      <c r="T2110" s="280"/>
      <c r="U2110" s="280"/>
      <c r="V2110" s="280"/>
      <c r="W2110" s="280"/>
      <c r="X2110" s="280"/>
      <c r="Y2110" s="280"/>
      <c r="Z2110" s="280"/>
      <c r="AA2110" s="280"/>
      <c r="AB2110" s="280"/>
      <c r="AC2110" s="280"/>
      <c r="AD2110" s="280"/>
      <c r="AE2110" s="280"/>
      <c r="AF2110" s="280"/>
      <c r="AG2110" s="280"/>
      <c r="AH2110" s="280"/>
      <c r="AI2110" s="280"/>
      <c r="AJ2110" s="280"/>
      <c r="AK2110" s="280"/>
      <c r="AL2110" s="280"/>
      <c r="AM2110" s="280"/>
      <c r="AN2110" s="280"/>
      <c r="AO2110" s="280"/>
      <c r="AP2110" s="280"/>
      <c r="AQ2110" s="280"/>
      <c r="AR2110" s="280"/>
      <c r="AS2110" s="280"/>
      <c r="AT2110" s="280"/>
      <c r="AU2110" s="280"/>
      <c r="AV2110" s="280"/>
      <c r="AW2110" s="280"/>
      <c r="AX2110" s="280"/>
      <c r="AY2110" s="280"/>
      <c r="AZ2110" s="280"/>
      <c r="BA2110" s="280"/>
      <c r="BB2110" s="280"/>
      <c r="BC2110" s="280"/>
      <c r="BD2110" s="280"/>
      <c r="BE2110" s="280"/>
      <c r="BF2110" s="280"/>
      <c r="BG2110" s="280"/>
      <c r="BH2110" s="280"/>
      <c r="BI2110" s="280"/>
      <c r="BJ2110" s="280"/>
      <c r="BK2110" s="280"/>
      <c r="BL2110" s="280"/>
      <c r="BM2110" s="280"/>
      <c r="BN2110" s="280"/>
      <c r="BO2110" s="280"/>
      <c r="BP2110" s="280"/>
      <c r="BQ2110" s="280"/>
      <c r="BR2110" s="280"/>
      <c r="BS2110" s="280"/>
      <c r="BT2110" s="280"/>
      <c r="BU2110" s="280"/>
      <c r="BV2110" s="280"/>
      <c r="BW2110" s="280"/>
      <c r="BX2110" s="280"/>
      <c r="BY2110" s="280"/>
      <c r="BZ2110" s="280"/>
      <c r="CA2110" s="280"/>
      <c r="CB2110" s="280"/>
      <c r="CC2110" s="280"/>
      <c r="CD2110" s="280"/>
      <c r="CE2110" s="280"/>
      <c r="CF2110" s="280"/>
      <c r="CG2110" s="280"/>
      <c r="CH2110" s="280"/>
      <c r="CI2110" s="280"/>
      <c r="CJ2110" s="280"/>
      <c r="CK2110" s="280"/>
      <c r="CL2110" s="280"/>
    </row>
    <row r="2111" spans="2:90" x14ac:dyDescent="0.4">
      <c r="B2111" s="93" t="str">
        <f>"Assumptions - "&amp;B2110</f>
        <v>Assumptions - Volume driven secondary PP&amp;E:</v>
      </c>
      <c r="C2111" s="31"/>
      <c r="D2111" s="31" t="s">
        <v>738</v>
      </c>
      <c r="E2111" s="31" t="s">
        <v>906</v>
      </c>
      <c r="F2111" s="31"/>
      <c r="G2111" s="31" t="str">
        <f>E2111</f>
        <v/>
      </c>
      <c r="H2111" s="31"/>
      <c r="I2111" s="73"/>
      <c r="J2111" s="73"/>
      <c r="K2111" s="31"/>
      <c r="L2111" s="31"/>
      <c r="M2111" s="31"/>
      <c r="N2111" s="31"/>
      <c r="O2111" s="31"/>
      <c r="P2111" s="31"/>
      <c r="R2111" s="67"/>
      <c r="S2111" s="150"/>
      <c r="T2111" s="150"/>
      <c r="U2111" s="150"/>
      <c r="V2111" s="150"/>
      <c r="W2111" s="150"/>
      <c r="X2111" s="150"/>
      <c r="Y2111" s="150"/>
      <c r="Z2111" s="150"/>
      <c r="AA2111" s="150"/>
      <c r="AB2111" s="150"/>
      <c r="AC2111" s="150"/>
      <c r="AD2111" s="150"/>
      <c r="AE2111" s="150"/>
      <c r="AF2111" s="150"/>
      <c r="AG2111" s="150"/>
      <c r="AH2111" s="150"/>
      <c r="AI2111" s="150"/>
      <c r="AJ2111" s="150"/>
      <c r="AK2111" s="150"/>
      <c r="AL2111" s="150"/>
      <c r="AM2111" s="150"/>
      <c r="AN2111" s="150"/>
      <c r="AO2111" s="150"/>
      <c r="AP2111" s="150"/>
      <c r="AQ2111" s="150"/>
      <c r="AR2111" s="150"/>
      <c r="AS2111" s="150"/>
      <c r="AT2111" s="150"/>
      <c r="AU2111" s="150"/>
      <c r="AV2111" s="150"/>
      <c r="AW2111" s="150"/>
      <c r="AX2111" s="150"/>
      <c r="AY2111" s="150"/>
      <c r="AZ2111" s="150"/>
      <c r="BA2111" s="150"/>
      <c r="BB2111" s="150"/>
      <c r="BC2111" s="150"/>
      <c r="BD2111" s="150"/>
      <c r="BE2111" s="150"/>
      <c r="BF2111" s="150"/>
      <c r="BG2111" s="150"/>
      <c r="BH2111" s="150"/>
      <c r="BI2111" s="150"/>
      <c r="BJ2111" s="150"/>
      <c r="BK2111" s="150"/>
      <c r="BL2111" s="150"/>
      <c r="BM2111" s="150"/>
      <c r="BN2111" s="150"/>
      <c r="BO2111" s="150"/>
      <c r="BP2111" s="150"/>
      <c r="BQ2111" s="150"/>
      <c r="BR2111" s="150"/>
      <c r="BS2111" s="150"/>
      <c r="BT2111" s="150"/>
      <c r="BU2111" s="150"/>
      <c r="BV2111" s="150"/>
      <c r="BW2111" s="150"/>
      <c r="BX2111" s="150"/>
      <c r="BY2111" s="150"/>
      <c r="BZ2111" s="150"/>
      <c r="CA2111" s="150"/>
      <c r="CB2111" s="150"/>
      <c r="CC2111" s="150"/>
      <c r="CD2111" s="150"/>
      <c r="CE2111" s="150"/>
      <c r="CF2111" s="150"/>
      <c r="CG2111" s="150"/>
      <c r="CH2111" s="150"/>
      <c r="CI2111" s="150"/>
      <c r="CJ2111" s="150"/>
      <c r="CK2111" s="150"/>
      <c r="CL2111" s="150"/>
    </row>
    <row r="2112" spans="2:90" x14ac:dyDescent="0.4">
      <c r="B2112" s="139" t="s">
        <v>206</v>
      </c>
      <c r="C2112" s="57"/>
      <c r="D2112" s="57" t="s">
        <v>738</v>
      </c>
      <c r="E2112" s="57" t="s">
        <v>906</v>
      </c>
      <c r="F2112" s="57"/>
      <c r="G2112" s="57" t="str">
        <f>E2112</f>
        <v/>
      </c>
      <c r="H2112" s="57">
        <v>5</v>
      </c>
      <c r="S2112" s="72"/>
      <c r="T2112" s="72"/>
      <c r="U2112" s="72"/>
      <c r="V2112" s="72"/>
      <c r="W2112" s="72"/>
      <c r="X2112" s="72"/>
      <c r="Y2112" s="72"/>
      <c r="Z2112" s="72"/>
      <c r="AA2112" s="72"/>
      <c r="AB2112" s="72"/>
      <c r="AC2112" s="72"/>
      <c r="AD2112" s="72"/>
      <c r="AE2112" s="72"/>
      <c r="AF2112" s="72"/>
      <c r="AG2112" s="72"/>
      <c r="AH2112" s="72"/>
      <c r="AI2112" s="72"/>
      <c r="AJ2112" s="72"/>
      <c r="AK2112" s="72"/>
      <c r="AL2112" s="72"/>
      <c r="AM2112" s="72"/>
      <c r="AN2112" s="72"/>
      <c r="AO2112" s="72"/>
      <c r="AP2112" s="72"/>
      <c r="AQ2112" s="72"/>
      <c r="AR2112" s="72"/>
      <c r="AS2112" s="72"/>
      <c r="AT2112" s="72"/>
      <c r="AU2112" s="72"/>
      <c r="AV2112" s="72"/>
      <c r="AW2112" s="72"/>
      <c r="AX2112" s="72"/>
      <c r="AY2112" s="72"/>
      <c r="AZ2112" s="72"/>
      <c r="BA2112" s="72"/>
      <c r="BB2112" s="72"/>
      <c r="BC2112" s="72"/>
      <c r="BD2112" s="72"/>
      <c r="BE2112" s="72"/>
      <c r="BF2112" s="72"/>
      <c r="BG2112" s="72"/>
      <c r="BH2112" s="72"/>
      <c r="BI2112" s="72"/>
      <c r="BJ2112" s="72"/>
      <c r="BK2112" s="72"/>
      <c r="BL2112" s="72"/>
      <c r="BM2112" s="72"/>
      <c r="BN2112" s="72"/>
      <c r="BO2112" s="72"/>
      <c r="BP2112" s="72"/>
      <c r="BQ2112" s="72"/>
      <c r="BR2112" s="72"/>
      <c r="BS2112" s="72"/>
      <c r="BT2112" s="72"/>
      <c r="BU2112" s="72"/>
      <c r="BV2112" s="72"/>
      <c r="BW2112" s="72"/>
      <c r="BX2112" s="72"/>
      <c r="BY2112" s="72"/>
      <c r="BZ2112" s="72"/>
      <c r="CA2112" s="72"/>
      <c r="CB2112" s="72"/>
      <c r="CC2112" s="72"/>
      <c r="CD2112" s="72"/>
      <c r="CE2112" s="72"/>
      <c r="CF2112" s="72"/>
      <c r="CG2112" s="72"/>
      <c r="CH2112" s="72"/>
      <c r="CI2112" s="72"/>
      <c r="CJ2112" s="72"/>
      <c r="CK2112" s="72"/>
      <c r="CL2112" s="72"/>
    </row>
    <row r="2113" spans="2:90" x14ac:dyDescent="0.4">
      <c r="B2113" s="139" t="s">
        <v>207</v>
      </c>
      <c r="C2113" s="57"/>
      <c r="D2113" s="57" t="s">
        <v>738</v>
      </c>
      <c r="E2113" s="57" t="s">
        <v>906</v>
      </c>
      <c r="F2113" s="57"/>
      <c r="G2113" s="57" t="str">
        <f>E2113</f>
        <v/>
      </c>
      <c r="H2113" s="57">
        <v>0</v>
      </c>
      <c r="S2113" s="72"/>
      <c r="T2113" s="72"/>
      <c r="U2113" s="72"/>
      <c r="V2113" s="72"/>
      <c r="W2113" s="72"/>
      <c r="X2113" s="72"/>
      <c r="Y2113" s="72"/>
      <c r="Z2113" s="72"/>
      <c r="AA2113" s="72"/>
      <c r="AB2113" s="72"/>
      <c r="AC2113" s="72"/>
      <c r="AD2113" s="72"/>
      <c r="AE2113" s="72"/>
      <c r="AF2113" s="72"/>
      <c r="AG2113" s="72"/>
      <c r="AH2113" s="72"/>
      <c r="AI2113" s="72"/>
      <c r="AJ2113" s="72"/>
      <c r="AK2113" s="72"/>
      <c r="AL2113" s="72"/>
      <c r="AM2113" s="72"/>
      <c r="AN2113" s="72"/>
      <c r="AO2113" s="72"/>
      <c r="AP2113" s="72"/>
      <c r="AQ2113" s="72"/>
      <c r="AR2113" s="72"/>
      <c r="AS2113" s="72"/>
      <c r="AT2113" s="72"/>
      <c r="AU2113" s="72"/>
      <c r="AV2113" s="72"/>
      <c r="AW2113" s="72"/>
      <c r="AX2113" s="72"/>
      <c r="AY2113" s="72"/>
      <c r="AZ2113" s="72"/>
      <c r="BA2113" s="72"/>
      <c r="BB2113" s="72"/>
      <c r="BC2113" s="72"/>
      <c r="BD2113" s="72"/>
      <c r="BE2113" s="72"/>
      <c r="BF2113" s="72"/>
      <c r="BG2113" s="72"/>
      <c r="BH2113" s="72"/>
      <c r="BI2113" s="72"/>
      <c r="BJ2113" s="72"/>
      <c r="BK2113" s="72"/>
      <c r="BL2113" s="72"/>
      <c r="BM2113" s="72"/>
      <c r="BN2113" s="72"/>
      <c r="BO2113" s="72"/>
      <c r="BP2113" s="72"/>
      <c r="BQ2113" s="72"/>
      <c r="BR2113" s="72"/>
      <c r="BS2113" s="72"/>
      <c r="BT2113" s="72"/>
      <c r="BU2113" s="72"/>
      <c r="BV2113" s="72"/>
      <c r="BW2113" s="72"/>
      <c r="BX2113" s="72"/>
      <c r="BY2113" s="72"/>
      <c r="BZ2113" s="72"/>
      <c r="CA2113" s="72"/>
      <c r="CB2113" s="72"/>
      <c r="CC2113" s="72"/>
      <c r="CD2113" s="72"/>
      <c r="CE2113" s="72"/>
      <c r="CF2113" s="72"/>
      <c r="CG2113" s="72"/>
      <c r="CH2113" s="72"/>
      <c r="CI2113" s="72"/>
      <c r="CJ2113" s="72"/>
      <c r="CK2113" s="72"/>
      <c r="CL2113" s="72"/>
    </row>
    <row r="2114" spans="2:90" x14ac:dyDescent="0.4">
      <c r="D2114" t="s">
        <v>738</v>
      </c>
      <c r="E2114" t="s">
        <v>906</v>
      </c>
      <c r="S2114" s="72"/>
      <c r="T2114" s="72"/>
      <c r="U2114" s="72"/>
      <c r="V2114" s="72"/>
      <c r="W2114" s="72"/>
      <c r="X2114" s="72"/>
      <c r="Y2114" s="72"/>
      <c r="Z2114" s="72"/>
      <c r="AA2114" s="72"/>
      <c r="AB2114" s="72"/>
      <c r="AC2114" s="72"/>
      <c r="AD2114" s="72"/>
      <c r="AE2114" s="72"/>
      <c r="AF2114" s="72"/>
      <c r="AG2114" s="72"/>
      <c r="AH2114" s="72"/>
      <c r="AI2114" s="72"/>
      <c r="AJ2114" s="72"/>
      <c r="AK2114" s="72"/>
      <c r="AL2114" s="72"/>
      <c r="AM2114" s="72"/>
      <c r="AN2114" s="72"/>
      <c r="AO2114" s="72"/>
      <c r="AP2114" s="72"/>
      <c r="AQ2114" s="72"/>
      <c r="AR2114" s="72"/>
      <c r="AS2114" s="72"/>
      <c r="AT2114" s="72"/>
      <c r="AU2114" s="72"/>
      <c r="AV2114" s="72"/>
      <c r="AW2114" s="72"/>
      <c r="AX2114" s="72"/>
      <c r="AY2114" s="72"/>
      <c r="AZ2114" s="72"/>
      <c r="BA2114" s="72"/>
      <c r="BB2114" s="72"/>
      <c r="BC2114" s="72"/>
      <c r="BD2114" s="72"/>
      <c r="BE2114" s="72"/>
      <c r="BF2114" s="72"/>
      <c r="BG2114" s="72"/>
      <c r="BH2114" s="72"/>
      <c r="BI2114" s="72"/>
      <c r="BJ2114" s="72"/>
      <c r="BK2114" s="72"/>
      <c r="BL2114" s="72"/>
      <c r="BM2114" s="72"/>
      <c r="BN2114" s="72"/>
      <c r="BO2114" s="72"/>
      <c r="BP2114" s="72"/>
      <c r="BQ2114" s="72"/>
      <c r="BR2114" s="72"/>
      <c r="BS2114" s="72"/>
      <c r="BT2114" s="72"/>
      <c r="BU2114" s="72"/>
      <c r="BV2114" s="72"/>
      <c r="BW2114" s="72"/>
      <c r="BX2114" s="72"/>
      <c r="BY2114" s="72"/>
      <c r="BZ2114" s="72"/>
      <c r="CA2114" s="72"/>
      <c r="CB2114" s="72"/>
      <c r="CC2114" s="72"/>
      <c r="CD2114" s="72"/>
      <c r="CE2114" s="72"/>
      <c r="CF2114" s="72"/>
      <c r="CG2114" s="72"/>
      <c r="CH2114" s="72"/>
      <c r="CI2114" s="72"/>
      <c r="CJ2114" s="72"/>
      <c r="CK2114" s="72"/>
      <c r="CL2114" s="72"/>
    </row>
    <row r="2115" spans="2:90" x14ac:dyDescent="0.4">
      <c r="B2115" s="93" t="str">
        <f>B2117&amp;":"</f>
        <v>Capital expenditures - Volume driven secondary PP&amp;E:</v>
      </c>
      <c r="D2115" t="s">
        <v>738</v>
      </c>
      <c r="E2115" t="s">
        <v>906</v>
      </c>
      <c r="S2115" s="72"/>
      <c r="T2115" s="72"/>
      <c r="U2115" s="72"/>
      <c r="V2115" s="72"/>
      <c r="W2115" s="72"/>
      <c r="X2115" s="72"/>
      <c r="Y2115" s="72"/>
      <c r="Z2115" s="72"/>
      <c r="AA2115" s="72"/>
      <c r="AB2115" s="72"/>
      <c r="AC2115" s="72"/>
      <c r="AD2115" s="72"/>
      <c r="AE2115" s="72"/>
      <c r="AF2115" s="72"/>
      <c r="AG2115" s="72"/>
      <c r="AH2115" s="72"/>
      <c r="AI2115" s="72"/>
      <c r="AJ2115" s="72"/>
      <c r="AK2115" s="72"/>
      <c r="AL2115" s="72"/>
      <c r="AM2115" s="72"/>
      <c r="AN2115" s="72"/>
      <c r="AO2115" s="72"/>
      <c r="AP2115" s="72"/>
      <c r="AQ2115" s="72"/>
      <c r="AR2115" s="72"/>
      <c r="AS2115" s="72"/>
      <c r="AT2115" s="72"/>
      <c r="AU2115" s="72"/>
      <c r="AV2115" s="72"/>
      <c r="AW2115" s="72"/>
      <c r="AX2115" s="72"/>
      <c r="AY2115" s="72"/>
      <c r="AZ2115" s="72"/>
      <c r="BA2115" s="72"/>
      <c r="BB2115" s="72"/>
      <c r="BC2115" s="72"/>
      <c r="BD2115" s="72"/>
      <c r="BE2115" s="72"/>
      <c r="BF2115" s="72"/>
      <c r="BG2115" s="72"/>
      <c r="BH2115" s="72"/>
      <c r="BI2115" s="72"/>
      <c r="BJ2115" s="72"/>
      <c r="BK2115" s="72"/>
      <c r="BL2115" s="72"/>
      <c r="BM2115" s="72"/>
      <c r="BN2115" s="72"/>
      <c r="BO2115" s="72"/>
      <c r="BP2115" s="72"/>
      <c r="BQ2115" s="72"/>
      <c r="BR2115" s="72"/>
      <c r="BS2115" s="72"/>
      <c r="BT2115" s="72"/>
      <c r="BU2115" s="72"/>
      <c r="BV2115" s="72"/>
      <c r="BW2115" s="72"/>
      <c r="BX2115" s="72"/>
      <c r="BY2115" s="72"/>
      <c r="BZ2115" s="72"/>
      <c r="CA2115" s="72"/>
      <c r="CB2115" s="72"/>
      <c r="CC2115" s="72"/>
      <c r="CD2115" s="72"/>
      <c r="CE2115" s="72"/>
      <c r="CF2115" s="72"/>
      <c r="CG2115" s="72"/>
      <c r="CH2115" s="72"/>
      <c r="CI2115" s="72"/>
      <c r="CJ2115" s="72"/>
      <c r="CK2115" s="72"/>
      <c r="CL2115" s="72"/>
    </row>
    <row r="2116" spans="2:90" x14ac:dyDescent="0.4">
      <c r="B2116" s="139" t="str">
        <f>"$ capital expenditures/"&amp;B2095</f>
        <v>$ capital expenditures/primary unit</v>
      </c>
      <c r="D2116" t="s">
        <v>738</v>
      </c>
      <c r="E2116" t="s">
        <v>906</v>
      </c>
      <c r="G2116" t="str">
        <f>E2116</f>
        <v/>
      </c>
      <c r="K2116" s="18">
        <v>10</v>
      </c>
      <c r="L2116" s="18">
        <v>10</v>
      </c>
      <c r="M2116" s="18">
        <v>10</v>
      </c>
      <c r="N2116" s="18">
        <v>10</v>
      </c>
      <c r="O2116" s="18">
        <v>10</v>
      </c>
      <c r="P2116" s="18">
        <v>10</v>
      </c>
      <c r="S2116" s="141" cm="1">
        <f t="array" ref="S2116">INDEX($K:$Q,ROW(),MATCH(S$3,$K$2:$Q$2,0))</f>
        <v>10</v>
      </c>
      <c r="T2116" s="141" cm="1">
        <f t="array" ref="T2116">INDEX($K:$Q,ROW(),MATCH(T$3,$K$2:$Q$2,0))</f>
        <v>10</v>
      </c>
      <c r="U2116" s="141" cm="1">
        <f t="array" ref="U2116">INDEX($K:$Q,ROW(),MATCH(U$3,$K$2:$Q$2,0))</f>
        <v>10</v>
      </c>
      <c r="V2116" s="141" cm="1">
        <f t="array" ref="V2116">INDEX($K:$Q,ROW(),MATCH(V$3,$K$2:$Q$2,0))</f>
        <v>10</v>
      </c>
      <c r="W2116" s="141" cm="1">
        <f t="array" ref="W2116">INDEX($K:$Q,ROW(),MATCH(W$3,$K$2:$Q$2,0))</f>
        <v>10</v>
      </c>
      <c r="X2116" s="141" cm="1">
        <f t="array" ref="X2116">INDEX($K:$Q,ROW(),MATCH(X$3,$K$2:$Q$2,0))</f>
        <v>10</v>
      </c>
      <c r="Y2116" s="141" cm="1">
        <f t="array" ref="Y2116">INDEX($K:$Q,ROW(),MATCH(Y$3,$K$2:$Q$2,0))</f>
        <v>10</v>
      </c>
      <c r="Z2116" s="141" cm="1">
        <f t="array" ref="Z2116">INDEX($K:$Q,ROW(),MATCH(Z$3,$K$2:$Q$2,0))</f>
        <v>10</v>
      </c>
      <c r="AA2116" s="141" cm="1">
        <f t="array" ref="AA2116">INDEX($K:$Q,ROW(),MATCH(AA$3,$K$2:$Q$2,0))</f>
        <v>10</v>
      </c>
      <c r="AB2116" s="141" cm="1">
        <f t="array" ref="AB2116">INDEX($K:$Q,ROW(),MATCH(AB$3,$K$2:$Q$2,0))</f>
        <v>10</v>
      </c>
      <c r="AC2116" s="141" cm="1">
        <f t="array" ref="AC2116">INDEX($K:$Q,ROW(),MATCH(AC$3,$K$2:$Q$2,0))</f>
        <v>10</v>
      </c>
      <c r="AD2116" s="141" cm="1">
        <f t="array" ref="AD2116">INDEX($K:$Q,ROW(),MATCH(AD$3,$K$2:$Q$2,0))</f>
        <v>10</v>
      </c>
      <c r="AE2116" s="141" cm="1">
        <f t="array" ref="AE2116">INDEX($K:$Q,ROW(),MATCH(AE$3,$K$2:$Q$2,0))</f>
        <v>10</v>
      </c>
      <c r="AF2116" s="141" cm="1">
        <f t="array" ref="AF2116">INDEX($K:$Q,ROW(),MATCH(AF$3,$K$2:$Q$2,0))</f>
        <v>10</v>
      </c>
      <c r="AG2116" s="141" cm="1">
        <f t="array" ref="AG2116">INDEX($K:$Q,ROW(),MATCH(AG$3,$K$2:$Q$2,0))</f>
        <v>10</v>
      </c>
      <c r="AH2116" s="141" cm="1">
        <f t="array" ref="AH2116">INDEX($K:$Q,ROW(),MATCH(AH$3,$K$2:$Q$2,0))</f>
        <v>10</v>
      </c>
      <c r="AI2116" s="141" cm="1">
        <f t="array" ref="AI2116">INDEX($K:$Q,ROW(),MATCH(AI$3,$K$2:$Q$2,0))</f>
        <v>10</v>
      </c>
      <c r="AJ2116" s="141" cm="1">
        <f t="array" ref="AJ2116">INDEX($K:$Q,ROW(),MATCH(AJ$3,$K$2:$Q$2,0))</f>
        <v>10</v>
      </c>
      <c r="AK2116" s="141" cm="1">
        <f t="array" ref="AK2116">INDEX($K:$Q,ROW(),MATCH(AK$3,$K$2:$Q$2,0))</f>
        <v>10</v>
      </c>
      <c r="AL2116" s="141" cm="1">
        <f t="array" ref="AL2116">INDEX($K:$Q,ROW(),MATCH(AL$3,$K$2:$Q$2,0))</f>
        <v>10</v>
      </c>
      <c r="AM2116" s="141" cm="1">
        <f t="array" ref="AM2116">INDEX($K:$Q,ROW(),MATCH(AM$3,$K$2:$Q$2,0))</f>
        <v>10</v>
      </c>
      <c r="AN2116" s="141" cm="1">
        <f t="array" ref="AN2116">INDEX($K:$Q,ROW(),MATCH(AN$3,$K$2:$Q$2,0))</f>
        <v>10</v>
      </c>
      <c r="AO2116" s="141" cm="1">
        <f t="array" ref="AO2116">INDEX($K:$Q,ROW(),MATCH(AO$3,$K$2:$Q$2,0))</f>
        <v>10</v>
      </c>
      <c r="AP2116" s="141" cm="1">
        <f t="array" ref="AP2116">INDEX($K:$Q,ROW(),MATCH(AP$3,$K$2:$Q$2,0))</f>
        <v>10</v>
      </c>
      <c r="AQ2116" s="141" cm="1">
        <f t="array" ref="AQ2116">INDEX($K:$Q,ROW(),MATCH(AQ$3,$K$2:$Q$2,0))</f>
        <v>10</v>
      </c>
      <c r="AR2116" s="141" cm="1">
        <f t="array" ref="AR2116">INDEX($K:$Q,ROW(),MATCH(AR$3,$K$2:$Q$2,0))</f>
        <v>10</v>
      </c>
      <c r="AS2116" s="141" cm="1">
        <f t="array" ref="AS2116">INDEX($K:$Q,ROW(),MATCH(AS$3,$K$2:$Q$2,0))</f>
        <v>10</v>
      </c>
      <c r="AT2116" s="141" cm="1">
        <f t="array" ref="AT2116">INDEX($K:$Q,ROW(),MATCH(AT$3,$K$2:$Q$2,0))</f>
        <v>10</v>
      </c>
      <c r="AU2116" s="141" cm="1">
        <f t="array" ref="AU2116">INDEX($K:$Q,ROW(),MATCH(AU$3,$K$2:$Q$2,0))</f>
        <v>10</v>
      </c>
      <c r="AV2116" s="141" cm="1">
        <f t="array" ref="AV2116">INDEX($K:$Q,ROW(),MATCH(AV$3,$K$2:$Q$2,0))</f>
        <v>10</v>
      </c>
      <c r="AW2116" s="141" cm="1">
        <f t="array" ref="AW2116">INDEX($K:$Q,ROW(),MATCH(AW$3,$K$2:$Q$2,0))</f>
        <v>10</v>
      </c>
      <c r="AX2116" s="141" cm="1">
        <f t="array" ref="AX2116">INDEX($K:$Q,ROW(),MATCH(AX$3,$K$2:$Q$2,0))</f>
        <v>10</v>
      </c>
      <c r="AY2116" s="141" cm="1">
        <f t="array" ref="AY2116">INDEX($K:$Q,ROW(),MATCH(AY$3,$K$2:$Q$2,0))</f>
        <v>10</v>
      </c>
      <c r="AZ2116" s="141" cm="1">
        <f t="array" ref="AZ2116">INDEX($K:$Q,ROW(),MATCH(AZ$3,$K$2:$Q$2,0))</f>
        <v>10</v>
      </c>
      <c r="BA2116" s="141" cm="1">
        <f t="array" ref="BA2116">INDEX($K:$Q,ROW(),MATCH(BA$3,$K$2:$Q$2,0))</f>
        <v>10</v>
      </c>
      <c r="BB2116" s="141" cm="1">
        <f t="array" ref="BB2116">INDEX($K:$Q,ROW(),MATCH(BB$3,$K$2:$Q$2,0))</f>
        <v>10</v>
      </c>
      <c r="BC2116" s="141" cm="1">
        <f t="array" ref="BC2116">INDEX($K:$Q,ROW(),MATCH(BC$3,$K$2:$Q$2,0))</f>
        <v>10</v>
      </c>
      <c r="BD2116" s="141" cm="1">
        <f t="array" ref="BD2116">INDEX($K:$Q,ROW(),MATCH(BD$3,$K$2:$Q$2,0))</f>
        <v>10</v>
      </c>
      <c r="BE2116" s="141" cm="1">
        <f t="array" ref="BE2116">INDEX($K:$Q,ROW(),MATCH(BE$3,$K$2:$Q$2,0))</f>
        <v>10</v>
      </c>
      <c r="BF2116" s="141" cm="1">
        <f t="array" ref="BF2116">INDEX($K:$Q,ROW(),MATCH(BF$3,$K$2:$Q$2,0))</f>
        <v>10</v>
      </c>
      <c r="BG2116" s="141" cm="1">
        <f t="array" ref="BG2116">INDEX($K:$Q,ROW(),MATCH(BG$3,$K$2:$Q$2,0))</f>
        <v>10</v>
      </c>
      <c r="BH2116" s="141" cm="1">
        <f t="array" ref="BH2116">INDEX($K:$Q,ROW(),MATCH(BH$3,$K$2:$Q$2,0))</f>
        <v>10</v>
      </c>
      <c r="BI2116" s="141" cm="1">
        <f t="array" ref="BI2116">INDEX($K:$Q,ROW(),MATCH(BI$3,$K$2:$Q$2,0))</f>
        <v>10</v>
      </c>
      <c r="BJ2116" s="141" cm="1">
        <f t="array" ref="BJ2116">INDEX($K:$Q,ROW(),MATCH(BJ$3,$K$2:$Q$2,0))</f>
        <v>10</v>
      </c>
      <c r="BK2116" s="141" cm="1">
        <f t="array" ref="BK2116">INDEX($K:$Q,ROW(),MATCH(BK$3,$K$2:$Q$2,0))</f>
        <v>10</v>
      </c>
      <c r="BL2116" s="141" cm="1">
        <f t="array" ref="BL2116">INDEX($K:$Q,ROW(),MATCH(BL$3,$K$2:$Q$2,0))</f>
        <v>10</v>
      </c>
      <c r="BM2116" s="141" cm="1">
        <f t="array" ref="BM2116">INDEX($K:$Q,ROW(),MATCH(BM$3,$K$2:$Q$2,0))</f>
        <v>10</v>
      </c>
      <c r="BN2116" s="141" cm="1">
        <f t="array" ref="BN2116">INDEX($K:$Q,ROW(),MATCH(BN$3,$K$2:$Q$2,0))</f>
        <v>10</v>
      </c>
      <c r="BO2116" s="141" cm="1">
        <f t="array" ref="BO2116">INDEX($K:$Q,ROW(),MATCH(BO$3,$K$2:$Q$2,0))</f>
        <v>10</v>
      </c>
      <c r="BP2116" s="141" cm="1">
        <f t="array" ref="BP2116">INDEX($K:$Q,ROW(),MATCH(BP$3,$K$2:$Q$2,0))</f>
        <v>10</v>
      </c>
      <c r="BQ2116" s="141" cm="1">
        <f t="array" ref="BQ2116">INDEX($K:$Q,ROW(),MATCH(BQ$3,$K$2:$Q$2,0))</f>
        <v>10</v>
      </c>
      <c r="BR2116" s="141" cm="1">
        <f t="array" ref="BR2116">INDEX($K:$Q,ROW(),MATCH(BR$3,$K$2:$Q$2,0))</f>
        <v>10</v>
      </c>
      <c r="BS2116" s="141" cm="1">
        <f t="array" ref="BS2116">INDEX($K:$Q,ROW(),MATCH(BS$3,$K$2:$Q$2,0))</f>
        <v>10</v>
      </c>
      <c r="BT2116" s="141" cm="1">
        <f t="array" ref="BT2116">INDEX($K:$Q,ROW(),MATCH(BT$3,$K$2:$Q$2,0))</f>
        <v>10</v>
      </c>
      <c r="BU2116" s="141" cm="1">
        <f t="array" ref="BU2116">INDEX($K:$Q,ROW(),MATCH(BU$3,$K$2:$Q$2,0))</f>
        <v>10</v>
      </c>
      <c r="BV2116" s="141" cm="1">
        <f t="array" ref="BV2116">INDEX($K:$Q,ROW(),MATCH(BV$3,$K$2:$Q$2,0))</f>
        <v>10</v>
      </c>
      <c r="BW2116" s="141" cm="1">
        <f t="array" ref="BW2116">INDEX($K:$Q,ROW(),MATCH(BW$3,$K$2:$Q$2,0))</f>
        <v>10</v>
      </c>
      <c r="BX2116" s="141" cm="1">
        <f t="array" ref="BX2116">INDEX($K:$Q,ROW(),MATCH(BX$3,$K$2:$Q$2,0))</f>
        <v>10</v>
      </c>
      <c r="BY2116" s="141" cm="1">
        <f t="array" ref="BY2116">INDEX($K:$Q,ROW(),MATCH(BY$3,$K$2:$Q$2,0))</f>
        <v>10</v>
      </c>
      <c r="BZ2116" s="141" cm="1">
        <f t="array" ref="BZ2116">INDEX($K:$Q,ROW(),MATCH(BZ$3,$K$2:$Q$2,0))</f>
        <v>10</v>
      </c>
      <c r="CA2116" s="141" cm="1">
        <f t="array" ref="CA2116">INDEX($K:$Q,ROW(),MATCH(CA$3,$K$2:$Q$2,0))</f>
        <v>10</v>
      </c>
      <c r="CB2116" s="141" cm="1">
        <f t="array" ref="CB2116">INDEX($K:$Q,ROW(),MATCH(CB$3,$K$2:$Q$2,0))</f>
        <v>10</v>
      </c>
      <c r="CC2116" s="141" cm="1">
        <f t="array" ref="CC2116">INDEX($K:$Q,ROW(),MATCH(CC$3,$K$2:$Q$2,0))</f>
        <v>10</v>
      </c>
      <c r="CD2116" s="141" cm="1">
        <f t="array" ref="CD2116">INDEX($K:$Q,ROW(),MATCH(CD$3,$K$2:$Q$2,0))</f>
        <v>10</v>
      </c>
      <c r="CE2116" s="141" cm="1">
        <f t="array" ref="CE2116">INDEX($K:$Q,ROW(),MATCH(CE$3,$K$2:$Q$2,0))</f>
        <v>10</v>
      </c>
      <c r="CF2116" s="141" cm="1">
        <f t="array" ref="CF2116">INDEX($K:$Q,ROW(),MATCH(CF$3,$K$2:$Q$2,0))</f>
        <v>10</v>
      </c>
      <c r="CG2116" s="141" cm="1">
        <f t="array" ref="CG2116">INDEX($K:$Q,ROW(),MATCH(CG$3,$K$2:$Q$2,0))</f>
        <v>10</v>
      </c>
      <c r="CH2116" s="141" cm="1">
        <f t="array" ref="CH2116">INDEX($K:$Q,ROW(),MATCH(CH$3,$K$2:$Q$2,0))</f>
        <v>10</v>
      </c>
      <c r="CI2116" s="141" cm="1">
        <f t="array" ref="CI2116">INDEX($K:$Q,ROW(),MATCH(CI$3,$K$2:$Q$2,0))</f>
        <v>10</v>
      </c>
      <c r="CJ2116" s="141" cm="1">
        <f t="array" ref="CJ2116">INDEX($K:$Q,ROW(),MATCH(CJ$3,$K$2:$Q$2,0))</f>
        <v>10</v>
      </c>
      <c r="CK2116" s="141" cm="1">
        <f t="array" ref="CK2116">INDEX($K:$Q,ROW(),MATCH(CK$3,$K$2:$Q$2,0))</f>
        <v>10</v>
      </c>
      <c r="CL2116" s="141" cm="1">
        <f t="array" ref="CL2116">INDEX($K:$Q,ROW(),MATCH(CL$3,$K$2:$Q$2,0))</f>
        <v>10</v>
      </c>
    </row>
    <row r="2117" spans="2:90" x14ac:dyDescent="0.4">
      <c r="B2117" s="121" t="str">
        <f>"Capital expenditures - "&amp;SUBSTITUTE(B2110,":","")</f>
        <v>Capital expenditures - Volume driven secondary PP&amp;E</v>
      </c>
      <c r="C2117" s="27" t="s">
        <v>235</v>
      </c>
      <c r="D2117" s="27" t="s">
        <v>738</v>
      </c>
      <c r="E2117" s="27" t="s">
        <v>906</v>
      </c>
      <c r="F2117" s="27"/>
      <c r="G2117" s="27"/>
      <c r="H2117" s="27"/>
      <c r="I2117" s="173"/>
      <c r="J2117" s="173"/>
      <c r="K2117" s="240">
        <f ca="1">SUMIF($3:$3,K$2,2117:2117)</f>
        <v>-600000</v>
      </c>
      <c r="L2117" s="240">
        <f ca="1">SUMIF($3:$3,L$2,2117:2117)</f>
        <v>-600000</v>
      </c>
      <c r="M2117" s="240">
        <f ca="1">SUMIF($3:$3,M$2,2117:2117)</f>
        <v>-600000</v>
      </c>
      <c r="N2117" s="240">
        <f ca="1">SUMIF($3:$3,N$2,2117:2117)</f>
        <v>-600000</v>
      </c>
      <c r="O2117" s="240">
        <f ca="1">SUMIF($3:$3,O$2,2117:2117)</f>
        <v>-600000</v>
      </c>
      <c r="P2117" s="240">
        <f ca="1">SUMIF($3:$3,P$2,2117:2117)</f>
        <v>-600000</v>
      </c>
      <c r="R2117" s="58"/>
      <c r="S2117" s="241" cm="1">
        <f t="array" aca="1" ref="S2117" ca="1">-S2116*INDIRECT(S2105)</f>
        <v>-50000</v>
      </c>
      <c r="T2117" s="241" cm="1">
        <f t="array" aca="1" ref="T2117" ca="1">-T2116*INDIRECT(T2105)</f>
        <v>-50000</v>
      </c>
      <c r="U2117" s="241" cm="1">
        <f t="array" aca="1" ref="U2117" ca="1">-U2116*INDIRECT(U2105)</f>
        <v>-50000</v>
      </c>
      <c r="V2117" s="241" cm="1">
        <f t="array" aca="1" ref="V2117" ca="1">-V2116*INDIRECT(V2105)</f>
        <v>-50000</v>
      </c>
      <c r="W2117" s="241" cm="1">
        <f t="array" aca="1" ref="W2117" ca="1">-W2116*INDIRECT(W2105)</f>
        <v>-50000</v>
      </c>
      <c r="X2117" s="241" cm="1">
        <f t="array" aca="1" ref="X2117" ca="1">-X2116*INDIRECT(X2105)</f>
        <v>-50000</v>
      </c>
      <c r="Y2117" s="241" cm="1">
        <f t="array" aca="1" ref="Y2117" ca="1">-Y2116*INDIRECT(Y2105)</f>
        <v>-50000</v>
      </c>
      <c r="Z2117" s="241" cm="1">
        <f t="array" aca="1" ref="Z2117" ca="1">-Z2116*INDIRECT(Z2105)</f>
        <v>-50000</v>
      </c>
      <c r="AA2117" s="241" cm="1">
        <f t="array" aca="1" ref="AA2117" ca="1">-AA2116*INDIRECT(AA2105)</f>
        <v>-50000</v>
      </c>
      <c r="AB2117" s="241" cm="1">
        <f t="array" aca="1" ref="AB2117" ca="1">-AB2116*INDIRECT(AB2105)</f>
        <v>-50000</v>
      </c>
      <c r="AC2117" s="241" cm="1">
        <f t="array" aca="1" ref="AC2117" ca="1">-AC2116*INDIRECT(AC2105)</f>
        <v>-50000</v>
      </c>
      <c r="AD2117" s="241" cm="1">
        <f t="array" aca="1" ref="AD2117" ca="1">-AD2116*INDIRECT(AD2105)</f>
        <v>-50000</v>
      </c>
      <c r="AE2117" s="241" cm="1">
        <f t="array" aca="1" ref="AE2117" ca="1">-AE2116*INDIRECT(AE2105)</f>
        <v>-50000</v>
      </c>
      <c r="AF2117" s="241" cm="1">
        <f t="array" aca="1" ref="AF2117" ca="1">-AF2116*INDIRECT(AF2105)</f>
        <v>-50000</v>
      </c>
      <c r="AG2117" s="241" cm="1">
        <f t="array" aca="1" ref="AG2117" ca="1">-AG2116*INDIRECT(AG2105)</f>
        <v>-50000</v>
      </c>
      <c r="AH2117" s="241" cm="1">
        <f t="array" aca="1" ref="AH2117" ca="1">-AH2116*INDIRECT(AH2105)</f>
        <v>-50000</v>
      </c>
      <c r="AI2117" s="241" cm="1">
        <f t="array" aca="1" ref="AI2117" ca="1">-AI2116*INDIRECT(AI2105)</f>
        <v>-50000</v>
      </c>
      <c r="AJ2117" s="241" cm="1">
        <f t="array" aca="1" ref="AJ2117" ca="1">-AJ2116*INDIRECT(AJ2105)</f>
        <v>-50000</v>
      </c>
      <c r="AK2117" s="241" cm="1">
        <f t="array" aca="1" ref="AK2117" ca="1">-AK2116*INDIRECT(AK2105)</f>
        <v>-50000</v>
      </c>
      <c r="AL2117" s="241" cm="1">
        <f t="array" aca="1" ref="AL2117" ca="1">-AL2116*INDIRECT(AL2105)</f>
        <v>-50000</v>
      </c>
      <c r="AM2117" s="241" cm="1">
        <f t="array" aca="1" ref="AM2117" ca="1">-AM2116*INDIRECT(AM2105)</f>
        <v>-50000</v>
      </c>
      <c r="AN2117" s="241" cm="1">
        <f t="array" aca="1" ref="AN2117" ca="1">-AN2116*INDIRECT(AN2105)</f>
        <v>-50000</v>
      </c>
      <c r="AO2117" s="241" cm="1">
        <f t="array" aca="1" ref="AO2117" ca="1">-AO2116*INDIRECT(AO2105)</f>
        <v>-50000</v>
      </c>
      <c r="AP2117" s="241" cm="1">
        <f t="array" aca="1" ref="AP2117" ca="1">-AP2116*INDIRECT(AP2105)</f>
        <v>-50000</v>
      </c>
      <c r="AQ2117" s="241" cm="1">
        <f t="array" aca="1" ref="AQ2117" ca="1">-AQ2116*INDIRECT(AQ2105)</f>
        <v>-50000</v>
      </c>
      <c r="AR2117" s="241" cm="1">
        <f t="array" aca="1" ref="AR2117" ca="1">-AR2116*INDIRECT(AR2105)</f>
        <v>-50000</v>
      </c>
      <c r="AS2117" s="241" cm="1">
        <f t="array" aca="1" ref="AS2117" ca="1">-AS2116*INDIRECT(AS2105)</f>
        <v>-50000</v>
      </c>
      <c r="AT2117" s="241" cm="1">
        <f t="array" aca="1" ref="AT2117" ca="1">-AT2116*INDIRECT(AT2105)</f>
        <v>-50000</v>
      </c>
      <c r="AU2117" s="241" cm="1">
        <f t="array" aca="1" ref="AU2117" ca="1">-AU2116*INDIRECT(AU2105)</f>
        <v>-50000</v>
      </c>
      <c r="AV2117" s="241" cm="1">
        <f t="array" aca="1" ref="AV2117" ca="1">-AV2116*INDIRECT(AV2105)</f>
        <v>-50000</v>
      </c>
      <c r="AW2117" s="241" cm="1">
        <f t="array" aca="1" ref="AW2117" ca="1">-AW2116*INDIRECT(AW2105)</f>
        <v>-50000</v>
      </c>
      <c r="AX2117" s="241" cm="1">
        <f t="array" aca="1" ref="AX2117" ca="1">-AX2116*INDIRECT(AX2105)</f>
        <v>-50000</v>
      </c>
      <c r="AY2117" s="241" cm="1">
        <f t="array" aca="1" ref="AY2117" ca="1">-AY2116*INDIRECT(AY2105)</f>
        <v>-50000</v>
      </c>
      <c r="AZ2117" s="241" cm="1">
        <f t="array" aca="1" ref="AZ2117" ca="1">-AZ2116*INDIRECT(AZ2105)</f>
        <v>-50000</v>
      </c>
      <c r="BA2117" s="241" cm="1">
        <f t="array" aca="1" ref="BA2117" ca="1">-BA2116*INDIRECT(BA2105)</f>
        <v>-50000</v>
      </c>
      <c r="BB2117" s="241" cm="1">
        <f t="array" aca="1" ref="BB2117" ca="1">-BB2116*INDIRECT(BB2105)</f>
        <v>-50000</v>
      </c>
      <c r="BC2117" s="241" cm="1">
        <f t="array" aca="1" ref="BC2117" ca="1">-BC2116*INDIRECT(BC2105)</f>
        <v>-50000</v>
      </c>
      <c r="BD2117" s="241" cm="1">
        <f t="array" aca="1" ref="BD2117" ca="1">-BD2116*INDIRECT(BD2105)</f>
        <v>-50000</v>
      </c>
      <c r="BE2117" s="241" cm="1">
        <f t="array" aca="1" ref="BE2117" ca="1">-BE2116*INDIRECT(BE2105)</f>
        <v>-50000</v>
      </c>
      <c r="BF2117" s="241" cm="1">
        <f t="array" aca="1" ref="BF2117" ca="1">-BF2116*INDIRECT(BF2105)</f>
        <v>-50000</v>
      </c>
      <c r="BG2117" s="241" cm="1">
        <f t="array" aca="1" ref="BG2117" ca="1">-BG2116*INDIRECT(BG2105)</f>
        <v>-50000</v>
      </c>
      <c r="BH2117" s="241" cm="1">
        <f t="array" aca="1" ref="BH2117" ca="1">-BH2116*INDIRECT(BH2105)</f>
        <v>-50000</v>
      </c>
      <c r="BI2117" s="241" cm="1">
        <f t="array" aca="1" ref="BI2117" ca="1">-BI2116*INDIRECT(BI2105)</f>
        <v>-50000</v>
      </c>
      <c r="BJ2117" s="241" cm="1">
        <f t="array" aca="1" ref="BJ2117" ca="1">-BJ2116*INDIRECT(BJ2105)</f>
        <v>-50000</v>
      </c>
      <c r="BK2117" s="241" cm="1">
        <f t="array" aca="1" ref="BK2117" ca="1">-BK2116*INDIRECT(BK2105)</f>
        <v>-50000</v>
      </c>
      <c r="BL2117" s="241" cm="1">
        <f t="array" aca="1" ref="BL2117" ca="1">-BL2116*INDIRECT(BL2105)</f>
        <v>-50000</v>
      </c>
      <c r="BM2117" s="241" cm="1">
        <f t="array" aca="1" ref="BM2117" ca="1">-BM2116*INDIRECT(BM2105)</f>
        <v>-50000</v>
      </c>
      <c r="BN2117" s="241" cm="1">
        <f t="array" aca="1" ref="BN2117" ca="1">-BN2116*INDIRECT(BN2105)</f>
        <v>-50000</v>
      </c>
      <c r="BO2117" s="241" cm="1">
        <f t="array" aca="1" ref="BO2117" ca="1">-BO2116*INDIRECT(BO2105)</f>
        <v>-50000</v>
      </c>
      <c r="BP2117" s="241" cm="1">
        <f t="array" aca="1" ref="BP2117" ca="1">-BP2116*INDIRECT(BP2105)</f>
        <v>-50000</v>
      </c>
      <c r="BQ2117" s="241" cm="1">
        <f t="array" aca="1" ref="BQ2117" ca="1">-BQ2116*INDIRECT(BQ2105)</f>
        <v>-50000</v>
      </c>
      <c r="BR2117" s="241" cm="1">
        <f t="array" aca="1" ref="BR2117" ca="1">-BR2116*INDIRECT(BR2105)</f>
        <v>-50000</v>
      </c>
      <c r="BS2117" s="241" cm="1">
        <f t="array" aca="1" ref="BS2117" ca="1">-BS2116*INDIRECT(BS2105)</f>
        <v>-50000</v>
      </c>
      <c r="BT2117" s="241" cm="1">
        <f t="array" aca="1" ref="BT2117" ca="1">-BT2116*INDIRECT(BT2105)</f>
        <v>-50000</v>
      </c>
      <c r="BU2117" s="241" cm="1">
        <f t="array" aca="1" ref="BU2117" ca="1">-BU2116*INDIRECT(BU2105)</f>
        <v>-50000</v>
      </c>
      <c r="BV2117" s="241" cm="1">
        <f t="array" aca="1" ref="BV2117" ca="1">-BV2116*INDIRECT(BV2105)</f>
        <v>-50000</v>
      </c>
      <c r="BW2117" s="241" cm="1">
        <f t="array" aca="1" ref="BW2117" ca="1">-BW2116*INDIRECT(BW2105)</f>
        <v>-50000</v>
      </c>
      <c r="BX2117" s="241" cm="1">
        <f t="array" aca="1" ref="BX2117" ca="1">-BX2116*INDIRECT(BX2105)</f>
        <v>-50000</v>
      </c>
      <c r="BY2117" s="241" cm="1">
        <f t="array" aca="1" ref="BY2117" ca="1">-BY2116*INDIRECT(BY2105)</f>
        <v>-50000</v>
      </c>
      <c r="BZ2117" s="241" cm="1">
        <f t="array" aca="1" ref="BZ2117" ca="1">-BZ2116*INDIRECT(BZ2105)</f>
        <v>-50000</v>
      </c>
      <c r="CA2117" s="241" cm="1">
        <f t="array" aca="1" ref="CA2117" ca="1">-CA2116*INDIRECT(CA2105)</f>
        <v>-50000</v>
      </c>
      <c r="CB2117" s="241" cm="1">
        <f t="array" aca="1" ref="CB2117" ca="1">-CB2116*INDIRECT(CB2105)</f>
        <v>-50000</v>
      </c>
      <c r="CC2117" s="241" cm="1">
        <f t="array" aca="1" ref="CC2117" ca="1">-CC2116*INDIRECT(CC2105)</f>
        <v>-50000</v>
      </c>
      <c r="CD2117" s="241" cm="1">
        <f t="array" aca="1" ref="CD2117" ca="1">-CD2116*INDIRECT(CD2105)</f>
        <v>-50000</v>
      </c>
      <c r="CE2117" s="241" cm="1">
        <f t="array" aca="1" ref="CE2117" ca="1">-CE2116*INDIRECT(CE2105)</f>
        <v>-50000</v>
      </c>
      <c r="CF2117" s="241" cm="1">
        <f t="array" aca="1" ref="CF2117" ca="1">-CF2116*INDIRECT(CF2105)</f>
        <v>-50000</v>
      </c>
      <c r="CG2117" s="241" cm="1">
        <f t="array" aca="1" ref="CG2117" ca="1">-CG2116*INDIRECT(CG2105)</f>
        <v>-50000</v>
      </c>
      <c r="CH2117" s="241" cm="1">
        <f t="array" aca="1" ref="CH2117" ca="1">-CH2116*INDIRECT(CH2105)</f>
        <v>-50000</v>
      </c>
      <c r="CI2117" s="241" cm="1">
        <f t="array" aca="1" ref="CI2117" ca="1">-CI2116*INDIRECT(CI2105)</f>
        <v>-50000</v>
      </c>
      <c r="CJ2117" s="241" cm="1">
        <f t="array" aca="1" ref="CJ2117" ca="1">-CJ2116*INDIRECT(CJ2105)</f>
        <v>-50000</v>
      </c>
      <c r="CK2117" s="241" cm="1">
        <f t="array" aca="1" ref="CK2117" ca="1">-CK2116*INDIRECT(CK2105)</f>
        <v>-50000</v>
      </c>
      <c r="CL2117" s="241" cm="1">
        <f t="array" aca="1" ref="CL2117" ca="1">-CL2116*INDIRECT(CL2105)</f>
        <v>-50000</v>
      </c>
    </row>
    <row r="2118" spans="2:90" x14ac:dyDescent="0.4">
      <c r="B2118" s="120"/>
      <c r="D2118" t="s">
        <v>738</v>
      </c>
      <c r="E2118" t="s">
        <v>906</v>
      </c>
      <c r="S2118" s="72"/>
      <c r="T2118" s="72"/>
      <c r="U2118" s="72"/>
      <c r="V2118" s="72"/>
      <c r="W2118" s="72"/>
      <c r="X2118" s="72"/>
      <c r="Y2118" s="72"/>
      <c r="Z2118" s="72"/>
      <c r="AA2118" s="72"/>
      <c r="AB2118" s="72"/>
      <c r="AC2118" s="72"/>
      <c r="AD2118" s="72"/>
      <c r="AE2118" s="72"/>
      <c r="AF2118" s="72"/>
      <c r="AG2118" s="72"/>
      <c r="AH2118" s="72"/>
      <c r="AI2118" s="72"/>
      <c r="AJ2118" s="72"/>
      <c r="AK2118" s="72"/>
      <c r="AL2118" s="72"/>
      <c r="AM2118" s="72"/>
      <c r="AN2118" s="72"/>
      <c r="AO2118" s="72"/>
      <c r="AP2118" s="72"/>
      <c r="AQ2118" s="72"/>
      <c r="AR2118" s="72"/>
      <c r="AS2118" s="72"/>
      <c r="AT2118" s="72"/>
      <c r="AU2118" s="72"/>
      <c r="AV2118" s="72"/>
      <c r="AW2118" s="72"/>
      <c r="AX2118" s="72"/>
      <c r="AY2118" s="72"/>
      <c r="AZ2118" s="72"/>
      <c r="BA2118" s="72"/>
      <c r="BB2118" s="72"/>
      <c r="BC2118" s="72"/>
      <c r="BD2118" s="72"/>
      <c r="BE2118" s="72"/>
      <c r="BF2118" s="72"/>
      <c r="BG2118" s="72"/>
      <c r="BH2118" s="72"/>
      <c r="BI2118" s="72"/>
      <c r="BJ2118" s="72"/>
      <c r="BK2118" s="72"/>
      <c r="BL2118" s="72"/>
      <c r="BM2118" s="72"/>
      <c r="BN2118" s="72"/>
      <c r="BO2118" s="72"/>
      <c r="BP2118" s="72"/>
      <c r="BQ2118" s="72"/>
      <c r="BR2118" s="72"/>
      <c r="BS2118" s="72"/>
      <c r="BT2118" s="72"/>
      <c r="BU2118" s="72"/>
      <c r="BV2118" s="72"/>
      <c r="BW2118" s="72"/>
      <c r="BX2118" s="72"/>
      <c r="BY2118" s="72"/>
      <c r="BZ2118" s="72"/>
      <c r="CA2118" s="72"/>
      <c r="CB2118" s="72"/>
      <c r="CC2118" s="72"/>
      <c r="CD2118" s="72"/>
      <c r="CE2118" s="72"/>
      <c r="CF2118" s="72"/>
      <c r="CG2118" s="72"/>
      <c r="CH2118" s="72"/>
      <c r="CI2118" s="72"/>
      <c r="CJ2118" s="72"/>
      <c r="CK2118" s="72"/>
      <c r="CL2118" s="72"/>
    </row>
    <row r="2119" spans="2:90" x14ac:dyDescent="0.4">
      <c r="B2119" s="93" t="s">
        <v>204</v>
      </c>
      <c r="C2119" s="12"/>
      <c r="D2119" s="12" t="s">
        <v>738</v>
      </c>
      <c r="E2119" s="12" t="s">
        <v>906</v>
      </c>
      <c r="F2119" s="12"/>
      <c r="G2119" s="12"/>
      <c r="H2119" s="12"/>
      <c r="S2119" s="72"/>
      <c r="T2119" s="72"/>
      <c r="U2119" s="72"/>
      <c r="V2119" s="72"/>
      <c r="W2119" s="72"/>
      <c r="X2119" s="72"/>
      <c r="Y2119" s="72"/>
      <c r="Z2119" s="72"/>
      <c r="AA2119" s="72"/>
      <c r="AB2119" s="72"/>
      <c r="AC2119" s="72"/>
      <c r="AD2119" s="72"/>
      <c r="AE2119" s="72"/>
      <c r="AF2119" s="72"/>
      <c r="AG2119" s="72"/>
      <c r="AH2119" s="72"/>
      <c r="AI2119" s="72"/>
      <c r="AJ2119" s="72"/>
      <c r="AK2119" s="72"/>
      <c r="AL2119" s="72"/>
      <c r="AM2119" s="72"/>
      <c r="AN2119" s="72"/>
      <c r="AO2119" s="72"/>
      <c r="AP2119" s="72"/>
      <c r="AQ2119" s="72"/>
      <c r="AR2119" s="72"/>
      <c r="AS2119" s="72"/>
      <c r="AT2119" s="72"/>
      <c r="AU2119" s="72"/>
      <c r="AV2119" s="72"/>
      <c r="AW2119" s="72"/>
      <c r="AX2119" s="72"/>
      <c r="AY2119" s="72"/>
      <c r="AZ2119" s="72"/>
      <c r="BA2119" s="72"/>
      <c r="BB2119" s="72"/>
      <c r="BC2119" s="72"/>
      <c r="BD2119" s="72"/>
      <c r="BE2119" s="72"/>
      <c r="BF2119" s="72"/>
      <c r="BG2119" s="72"/>
      <c r="BH2119" s="72"/>
      <c r="BI2119" s="72"/>
      <c r="BJ2119" s="72"/>
      <c r="BK2119" s="72"/>
      <c r="BL2119" s="72"/>
      <c r="BM2119" s="72"/>
      <c r="BN2119" s="72"/>
      <c r="BO2119" s="72"/>
      <c r="BP2119" s="72"/>
      <c r="BQ2119" s="72"/>
      <c r="BR2119" s="72"/>
      <c r="BS2119" s="72"/>
      <c r="BT2119" s="72"/>
      <c r="BU2119" s="72"/>
      <c r="BV2119" s="72"/>
      <c r="BW2119" s="72"/>
      <c r="BX2119" s="72"/>
      <c r="BY2119" s="72"/>
      <c r="BZ2119" s="72"/>
      <c r="CA2119" s="72"/>
      <c r="CB2119" s="72"/>
      <c r="CC2119" s="72"/>
      <c r="CD2119" s="72"/>
      <c r="CE2119" s="72"/>
      <c r="CF2119" s="72"/>
      <c r="CG2119" s="72"/>
      <c r="CH2119" s="72"/>
      <c r="CI2119" s="72"/>
      <c r="CJ2119" s="72"/>
      <c r="CK2119" s="72"/>
      <c r="CL2119" s="72"/>
    </row>
    <row r="2120" spans="2:90" x14ac:dyDescent="0.4">
      <c r="B2120" s="152" t="str">
        <f>"Depreciation - "&amp;SUBSTITUTE(B2110,":","")</f>
        <v>Depreciation - Volume driven secondary PP&amp;E</v>
      </c>
      <c r="C2120" t="s">
        <v>233</v>
      </c>
      <c r="D2120" t="s">
        <v>738</v>
      </c>
      <c r="E2120" t="s">
        <v>906</v>
      </c>
      <c r="I2120" s="80">
        <f>SUMIF($5:$5,I$2,2118:2118)</f>
        <v>0</v>
      </c>
      <c r="J2120" s="80"/>
      <c r="K2120" s="24">
        <f ca="1">SUMIF($3:$3,K$2,2120:2120)</f>
        <v>-64987</v>
      </c>
      <c r="L2120" s="24">
        <f ca="1">SUMIF($3:$3,L$2,2120:2120)</f>
        <v>-184963</v>
      </c>
      <c r="M2120" s="24">
        <f ca="1">SUMIF($3:$3,M$2,2120:2120)</f>
        <v>-304939</v>
      </c>
      <c r="N2120" s="24">
        <f ca="1">SUMIF($3:$3,N$2,2120:2120)</f>
        <v>-424915</v>
      </c>
      <c r="O2120" s="24">
        <f ca="1">SUMIF($3:$3,O$2,2120:2120)</f>
        <v>-544891</v>
      </c>
      <c r="P2120" s="24">
        <f ca="1">SUMIF($3:$3,P$2,2120:2120)</f>
        <v>-599880</v>
      </c>
      <c r="R2120" s="24"/>
      <c r="S2120" s="80" cm="1">
        <f t="array" aca="1" ref="S2120" ca="1">(SUM(INDEX(2115:2115,1,MAX(COLUMN($R:$R),COLUMN()-($H2112*12-1))):S2117)/($H2112*12)+IF($R2122=0,0,SUM(INDEX(2120:2120,1,MAX(COLUMN($R:$R),COLUMN()-(($H2112-$H2113)*12))):S2122)/(($H2112)*12)))</f>
        <v>-833.16666666666663</v>
      </c>
      <c r="T2120" s="80" cm="1">
        <f t="array" aca="1" ref="T2120" ca="1">(SUM(INDEX(2115:2115,1,MAX(COLUMN($R:$R),COLUMN()-($H2112*12-1))):T2117)/($H2112*12)+IF($R2122=0,0,SUM(INDEX(2120:2120,1,MAX(COLUMN($R:$R),COLUMN()-(($H2112-$H2113)*12))):T2122)/(($H2112)*12)))</f>
        <v>-1666.3333333333333</v>
      </c>
      <c r="U2120" s="80" cm="1">
        <f t="array" aca="1" ref="U2120" ca="1">(SUM(INDEX(2115:2115,1,MAX(COLUMN($R:$R),COLUMN()-($H2112*12-1))):U2117)/($H2112*12)+IF($R2122=0,0,SUM(INDEX(2120:2120,1,MAX(COLUMN($R:$R),COLUMN()-(($H2112-$H2113)*12))):U2122)/(($H2112)*12)))</f>
        <v>-2499.5</v>
      </c>
      <c r="V2120" s="80" cm="1">
        <f t="array" aca="1" ref="V2120" ca="1">(SUM(INDEX(2115:2115,1,MAX(COLUMN($R:$R),COLUMN()-($H2112*12-1))):V2117)/($H2112*12)+IF($R2122=0,0,SUM(INDEX(2120:2120,1,MAX(COLUMN($R:$R),COLUMN()-(($H2112-$H2113)*12))):V2122)/(($H2112)*12)))</f>
        <v>-3332.6666666666665</v>
      </c>
      <c r="W2120" s="80" cm="1">
        <f t="array" aca="1" ref="W2120" ca="1">(SUM(INDEX(2115:2115,1,MAX(COLUMN($R:$R),COLUMN()-($H2112*12-1))):W2117)/($H2112*12)+IF($R2122=0,0,SUM(INDEX(2120:2120,1,MAX(COLUMN($R:$R),COLUMN()-(($H2112-$H2113)*12))):W2122)/(($H2112)*12)))</f>
        <v>-4165.833333333333</v>
      </c>
      <c r="X2120" s="80" cm="1">
        <f t="array" aca="1" ref="X2120" ca="1">(SUM(INDEX(2115:2115,1,MAX(COLUMN($R:$R),COLUMN()-($H2112*12-1))):X2117)/($H2112*12)+IF($R2122=0,0,SUM(INDEX(2120:2120,1,MAX(COLUMN($R:$R),COLUMN()-(($H2112-$H2113)*12))):X2122)/(($H2112)*12)))</f>
        <v>-4999</v>
      </c>
      <c r="Y2120" s="80" cm="1">
        <f t="array" aca="1" ref="Y2120" ca="1">(SUM(INDEX(2115:2115,1,MAX(COLUMN($R:$R),COLUMN()-($H2112*12-1))):Y2117)/($H2112*12)+IF($R2122=0,0,SUM(INDEX(2120:2120,1,MAX(COLUMN($R:$R),COLUMN()-(($H2112-$H2113)*12))):Y2122)/(($H2112)*12)))</f>
        <v>-5832.166666666667</v>
      </c>
      <c r="Z2120" s="80" cm="1">
        <f t="array" aca="1" ref="Z2120" ca="1">(SUM(INDEX(2115:2115,1,MAX(COLUMN($R:$R),COLUMN()-($H2112*12-1))):Z2117)/($H2112*12)+IF($R2122=0,0,SUM(INDEX(2120:2120,1,MAX(COLUMN($R:$R),COLUMN()-(($H2112-$H2113)*12))):Z2122)/(($H2112)*12)))</f>
        <v>-6665.333333333333</v>
      </c>
      <c r="AA2120" s="80" cm="1">
        <f t="array" aca="1" ref="AA2120" ca="1">(SUM(INDEX(2115:2115,1,MAX(COLUMN($R:$R),COLUMN()-($H2112*12-1))):AA2117)/($H2112*12)+IF($R2122=0,0,SUM(INDEX(2120:2120,1,MAX(COLUMN($R:$R),COLUMN()-(($H2112-$H2113)*12))):AA2122)/(($H2112)*12)))</f>
        <v>-7498.5</v>
      </c>
      <c r="AB2120" s="80" cm="1">
        <f t="array" aca="1" ref="AB2120" ca="1">(SUM(INDEX(2115:2115,1,MAX(COLUMN($R:$R),COLUMN()-($H2112*12-1))):AB2117)/($H2112*12)+IF($R2122=0,0,SUM(INDEX(2120:2120,1,MAX(COLUMN($R:$R),COLUMN()-(($H2112-$H2113)*12))):AB2122)/(($H2112)*12)))</f>
        <v>-8331.6666666666661</v>
      </c>
      <c r="AC2120" s="80" cm="1">
        <f t="array" aca="1" ref="AC2120" ca="1">(SUM(INDEX(2115:2115,1,MAX(COLUMN($R:$R),COLUMN()-($H2112*12-1))):AC2117)/($H2112*12)+IF($R2122=0,0,SUM(INDEX(2120:2120,1,MAX(COLUMN($R:$R),COLUMN()-(($H2112-$H2113)*12))):AC2122)/(($H2112)*12)))</f>
        <v>-9164.8333333333339</v>
      </c>
      <c r="AD2120" s="80" cm="1">
        <f t="array" aca="1" ref="AD2120" ca="1">(SUM(INDEX(2115:2115,1,MAX(COLUMN($R:$R),COLUMN()-($H2112*12-1))):AD2117)/($H2112*12)+IF($R2122=0,0,SUM(INDEX(2120:2120,1,MAX(COLUMN($R:$R),COLUMN()-(($H2112-$H2113)*12))):AD2122)/(($H2112)*12)))</f>
        <v>-9998</v>
      </c>
      <c r="AE2120" s="80" cm="1">
        <f t="array" aca="1" ref="AE2120" ca="1">(SUM(INDEX(2115:2115,1,MAX(COLUMN($R:$R),COLUMN()-($H2112*12-1))):AE2117)/($H2112*12)+IF($R2122=0,0,SUM(INDEX(2120:2120,1,MAX(COLUMN($R:$R),COLUMN()-(($H2112-$H2113)*12))):AE2122)/(($H2112)*12)))</f>
        <v>-10831.166666666666</v>
      </c>
      <c r="AF2120" s="80" cm="1">
        <f t="array" aca="1" ref="AF2120" ca="1">(SUM(INDEX(2115:2115,1,MAX(COLUMN($R:$R),COLUMN()-($H2112*12-1))):AF2117)/($H2112*12)+IF($R2122=0,0,SUM(INDEX(2120:2120,1,MAX(COLUMN($R:$R),COLUMN()-(($H2112-$H2113)*12))):AF2122)/(($H2112)*12)))</f>
        <v>-11664.333333333334</v>
      </c>
      <c r="AG2120" s="80" cm="1">
        <f t="array" aca="1" ref="AG2120" ca="1">(SUM(INDEX(2115:2115,1,MAX(COLUMN($R:$R),COLUMN()-($H2112*12-1))):AG2117)/($H2112*12)+IF($R2122=0,0,SUM(INDEX(2120:2120,1,MAX(COLUMN($R:$R),COLUMN()-(($H2112-$H2113)*12))):AG2122)/(($H2112)*12)))</f>
        <v>-12497.5</v>
      </c>
      <c r="AH2120" s="80" cm="1">
        <f t="array" aca="1" ref="AH2120" ca="1">(SUM(INDEX(2115:2115,1,MAX(COLUMN($R:$R),COLUMN()-($H2112*12-1))):AH2117)/($H2112*12)+IF($R2122=0,0,SUM(INDEX(2120:2120,1,MAX(COLUMN($R:$R),COLUMN()-(($H2112-$H2113)*12))):AH2122)/(($H2112)*12)))</f>
        <v>-13330.666666666666</v>
      </c>
      <c r="AI2120" s="80" cm="1">
        <f t="array" aca="1" ref="AI2120" ca="1">(SUM(INDEX(2115:2115,1,MAX(COLUMN($R:$R),COLUMN()-($H2112*12-1))):AI2117)/($H2112*12)+IF($R2122=0,0,SUM(INDEX(2120:2120,1,MAX(COLUMN($R:$R),COLUMN()-(($H2112-$H2113)*12))):AI2122)/(($H2112)*12)))</f>
        <v>-14163.833333333334</v>
      </c>
      <c r="AJ2120" s="80" cm="1">
        <f t="array" aca="1" ref="AJ2120" ca="1">(SUM(INDEX(2115:2115,1,MAX(COLUMN($R:$R),COLUMN()-($H2112*12-1))):AJ2117)/($H2112*12)+IF($R2122=0,0,SUM(INDEX(2120:2120,1,MAX(COLUMN($R:$R),COLUMN()-(($H2112-$H2113)*12))):AJ2122)/(($H2112)*12)))</f>
        <v>-14997</v>
      </c>
      <c r="AK2120" s="80" cm="1">
        <f t="array" aca="1" ref="AK2120" ca="1">(SUM(INDEX(2115:2115,1,MAX(COLUMN($R:$R),COLUMN()-($H2112*12-1))):AK2117)/($H2112*12)+IF($R2122=0,0,SUM(INDEX(2120:2120,1,MAX(COLUMN($R:$R),COLUMN()-(($H2112-$H2113)*12))):AK2122)/(($H2112)*12)))</f>
        <v>-15830.166666666666</v>
      </c>
      <c r="AL2120" s="80" cm="1">
        <f t="array" aca="1" ref="AL2120" ca="1">(SUM(INDEX(2115:2115,1,MAX(COLUMN($R:$R),COLUMN()-($H2112*12-1))):AL2117)/($H2112*12)+IF($R2122=0,0,SUM(INDEX(2120:2120,1,MAX(COLUMN($R:$R),COLUMN()-(($H2112-$H2113)*12))):AL2122)/(($H2112)*12)))</f>
        <v>-16663.333333333332</v>
      </c>
      <c r="AM2120" s="80" cm="1">
        <f t="array" aca="1" ref="AM2120" ca="1">(SUM(INDEX(2115:2115,1,MAX(COLUMN($R:$R),COLUMN()-($H2112*12-1))):AM2117)/($H2112*12)+IF($R2122=0,0,SUM(INDEX(2120:2120,1,MAX(COLUMN($R:$R),COLUMN()-(($H2112-$H2113)*12))):AM2122)/(($H2112)*12)))</f>
        <v>-17496.5</v>
      </c>
      <c r="AN2120" s="80" cm="1">
        <f t="array" aca="1" ref="AN2120" ca="1">(SUM(INDEX(2115:2115,1,MAX(COLUMN($R:$R),COLUMN()-($H2112*12-1))):AN2117)/($H2112*12)+IF($R2122=0,0,SUM(INDEX(2120:2120,1,MAX(COLUMN($R:$R),COLUMN()-(($H2112-$H2113)*12))):AN2122)/(($H2112)*12)))</f>
        <v>-18329.666666666668</v>
      </c>
      <c r="AO2120" s="80" cm="1">
        <f t="array" aca="1" ref="AO2120" ca="1">(SUM(INDEX(2115:2115,1,MAX(COLUMN($R:$R),COLUMN()-($H2112*12-1))):AO2117)/($H2112*12)+IF($R2122=0,0,SUM(INDEX(2120:2120,1,MAX(COLUMN($R:$R),COLUMN()-(($H2112-$H2113)*12))):AO2122)/(($H2112)*12)))</f>
        <v>-19162.833333333332</v>
      </c>
      <c r="AP2120" s="80" cm="1">
        <f t="array" aca="1" ref="AP2120" ca="1">(SUM(INDEX(2115:2115,1,MAX(COLUMN($R:$R),COLUMN()-($H2112*12-1))):AP2117)/($H2112*12)+IF($R2122=0,0,SUM(INDEX(2120:2120,1,MAX(COLUMN($R:$R),COLUMN()-(($H2112-$H2113)*12))):AP2122)/(($H2112)*12)))</f>
        <v>-19996</v>
      </c>
      <c r="AQ2120" s="80" cm="1">
        <f t="array" aca="1" ref="AQ2120" ca="1">(SUM(INDEX(2115:2115,1,MAX(COLUMN($R:$R),COLUMN()-($H2112*12-1))):AQ2117)/($H2112*12)+IF($R2122=0,0,SUM(INDEX(2120:2120,1,MAX(COLUMN($R:$R),COLUMN()-(($H2112-$H2113)*12))):AQ2122)/(($H2112)*12)))</f>
        <v>-20829.166666666668</v>
      </c>
      <c r="AR2120" s="80" cm="1">
        <f t="array" aca="1" ref="AR2120" ca="1">(SUM(INDEX(2115:2115,1,MAX(COLUMN($R:$R),COLUMN()-($H2112*12-1))):AR2117)/($H2112*12)+IF($R2122=0,0,SUM(INDEX(2120:2120,1,MAX(COLUMN($R:$R),COLUMN()-(($H2112-$H2113)*12))):AR2122)/(($H2112)*12)))</f>
        <v>-21662.333333333332</v>
      </c>
      <c r="AS2120" s="80" cm="1">
        <f t="array" aca="1" ref="AS2120" ca="1">(SUM(INDEX(2115:2115,1,MAX(COLUMN($R:$R),COLUMN()-($H2112*12-1))):AS2117)/($H2112*12)+IF($R2122=0,0,SUM(INDEX(2120:2120,1,MAX(COLUMN($R:$R),COLUMN()-(($H2112-$H2113)*12))):AS2122)/(($H2112)*12)))</f>
        <v>-22495.5</v>
      </c>
      <c r="AT2120" s="80" cm="1">
        <f t="array" aca="1" ref="AT2120" ca="1">(SUM(INDEX(2115:2115,1,MAX(COLUMN($R:$R),COLUMN()-($H2112*12-1))):AT2117)/($H2112*12)+IF($R2122=0,0,SUM(INDEX(2120:2120,1,MAX(COLUMN($R:$R),COLUMN()-(($H2112-$H2113)*12))):AT2122)/(($H2112)*12)))</f>
        <v>-23328.666666666668</v>
      </c>
      <c r="AU2120" s="80" cm="1">
        <f t="array" aca="1" ref="AU2120" ca="1">(SUM(INDEX(2115:2115,1,MAX(COLUMN($R:$R),COLUMN()-($H2112*12-1))):AU2117)/($H2112*12)+IF($R2122=0,0,SUM(INDEX(2120:2120,1,MAX(COLUMN($R:$R),COLUMN()-(($H2112-$H2113)*12))):AU2122)/(($H2112)*12)))</f>
        <v>-24161.833333333332</v>
      </c>
      <c r="AV2120" s="80" cm="1">
        <f t="array" aca="1" ref="AV2120" ca="1">(SUM(INDEX(2115:2115,1,MAX(COLUMN($R:$R),COLUMN()-($H2112*12-1))):AV2117)/($H2112*12)+IF($R2122=0,0,SUM(INDEX(2120:2120,1,MAX(COLUMN($R:$R),COLUMN()-(($H2112-$H2113)*12))):AV2122)/(($H2112)*12)))</f>
        <v>-24995</v>
      </c>
      <c r="AW2120" s="80" cm="1">
        <f t="array" aca="1" ref="AW2120" ca="1">(SUM(INDEX(2115:2115,1,MAX(COLUMN($R:$R),COLUMN()-($H2112*12-1))):AW2117)/($H2112*12)+IF($R2122=0,0,SUM(INDEX(2120:2120,1,MAX(COLUMN($R:$R),COLUMN()-(($H2112-$H2113)*12))):AW2122)/(($H2112)*12)))</f>
        <v>-25828.166666666668</v>
      </c>
      <c r="AX2120" s="80" cm="1">
        <f t="array" aca="1" ref="AX2120" ca="1">(SUM(INDEX(2115:2115,1,MAX(COLUMN($R:$R),COLUMN()-($H2112*12-1))):AX2117)/($H2112*12)+IF($R2122=0,0,SUM(INDEX(2120:2120,1,MAX(COLUMN($R:$R),COLUMN()-(($H2112-$H2113)*12))):AX2122)/(($H2112)*12)))</f>
        <v>-26661.333333333332</v>
      </c>
      <c r="AY2120" s="80" cm="1">
        <f t="array" aca="1" ref="AY2120" ca="1">(SUM(INDEX(2115:2115,1,MAX(COLUMN($R:$R),COLUMN()-($H2112*12-1))):AY2117)/($H2112*12)+IF($R2122=0,0,SUM(INDEX(2120:2120,1,MAX(COLUMN($R:$R),COLUMN()-(($H2112-$H2113)*12))):AY2122)/(($H2112)*12)))</f>
        <v>-27494.5</v>
      </c>
      <c r="AZ2120" s="80" cm="1">
        <f t="array" aca="1" ref="AZ2120" ca="1">(SUM(INDEX(2115:2115,1,MAX(COLUMN($R:$R),COLUMN()-($H2112*12-1))):AZ2117)/($H2112*12)+IF($R2122=0,0,SUM(INDEX(2120:2120,1,MAX(COLUMN($R:$R),COLUMN()-(($H2112-$H2113)*12))):AZ2122)/(($H2112)*12)))</f>
        <v>-28327.666666666668</v>
      </c>
      <c r="BA2120" s="80" cm="1">
        <f t="array" aca="1" ref="BA2120" ca="1">(SUM(INDEX(2115:2115,1,MAX(COLUMN($R:$R),COLUMN()-($H2112*12-1))):BA2117)/($H2112*12)+IF($R2122=0,0,SUM(INDEX(2120:2120,1,MAX(COLUMN($R:$R),COLUMN()-(($H2112-$H2113)*12))):BA2122)/(($H2112)*12)))</f>
        <v>-29160.833333333332</v>
      </c>
      <c r="BB2120" s="80" cm="1">
        <f t="array" aca="1" ref="BB2120" ca="1">(SUM(INDEX(2115:2115,1,MAX(COLUMN($R:$R),COLUMN()-($H2112*12-1))):BB2117)/($H2112*12)+IF($R2122=0,0,SUM(INDEX(2120:2120,1,MAX(COLUMN($R:$R),COLUMN()-(($H2112-$H2113)*12))):BB2122)/(($H2112)*12)))</f>
        <v>-29994</v>
      </c>
      <c r="BC2120" s="80" cm="1">
        <f t="array" aca="1" ref="BC2120" ca="1">(SUM(INDEX(2115:2115,1,MAX(COLUMN($R:$R),COLUMN()-($H2112*12-1))):BC2117)/($H2112*12)+IF($R2122=0,0,SUM(INDEX(2120:2120,1,MAX(COLUMN($R:$R),COLUMN()-(($H2112-$H2113)*12))):BC2122)/(($H2112)*12)))</f>
        <v>-30827.166666666668</v>
      </c>
      <c r="BD2120" s="80" cm="1">
        <f t="array" aca="1" ref="BD2120" ca="1">(SUM(INDEX(2115:2115,1,MAX(COLUMN($R:$R),COLUMN()-($H2112*12-1))):BD2117)/($H2112*12)+IF($R2122=0,0,SUM(INDEX(2120:2120,1,MAX(COLUMN($R:$R),COLUMN()-(($H2112-$H2113)*12))):BD2122)/(($H2112)*12)))</f>
        <v>-31660.333333333332</v>
      </c>
      <c r="BE2120" s="80" cm="1">
        <f t="array" aca="1" ref="BE2120" ca="1">(SUM(INDEX(2115:2115,1,MAX(COLUMN($R:$R),COLUMN()-($H2112*12-1))):BE2117)/($H2112*12)+IF($R2122=0,0,SUM(INDEX(2120:2120,1,MAX(COLUMN($R:$R),COLUMN()-(($H2112-$H2113)*12))):BE2122)/(($H2112)*12)))</f>
        <v>-32493.5</v>
      </c>
      <c r="BF2120" s="80" cm="1">
        <f t="array" aca="1" ref="BF2120" ca="1">(SUM(INDEX(2115:2115,1,MAX(COLUMN($R:$R),COLUMN()-($H2112*12-1))):BF2117)/($H2112*12)+IF($R2122=0,0,SUM(INDEX(2120:2120,1,MAX(COLUMN($R:$R),COLUMN()-(($H2112-$H2113)*12))):BF2122)/(($H2112)*12)))</f>
        <v>-33326.666666666664</v>
      </c>
      <c r="BG2120" s="80" cm="1">
        <f t="array" aca="1" ref="BG2120" ca="1">(SUM(INDEX(2115:2115,1,MAX(COLUMN($R:$R),COLUMN()-($H2112*12-1))):BG2117)/($H2112*12)+IF($R2122=0,0,SUM(INDEX(2120:2120,1,MAX(COLUMN($R:$R),COLUMN()-(($H2112-$H2113)*12))):BG2122)/(($H2112)*12)))</f>
        <v>-34159.833333333336</v>
      </c>
      <c r="BH2120" s="80" cm="1">
        <f t="array" aca="1" ref="BH2120" ca="1">(SUM(INDEX(2115:2115,1,MAX(COLUMN($R:$R),COLUMN()-($H2112*12-1))):BH2117)/($H2112*12)+IF($R2122=0,0,SUM(INDEX(2120:2120,1,MAX(COLUMN($R:$R),COLUMN()-(($H2112-$H2113)*12))):BH2122)/(($H2112)*12)))</f>
        <v>-34993</v>
      </c>
      <c r="BI2120" s="80" cm="1">
        <f t="array" aca="1" ref="BI2120" ca="1">(SUM(INDEX(2115:2115,1,MAX(COLUMN($R:$R),COLUMN()-($H2112*12-1))):BI2117)/($H2112*12)+IF($R2122=0,0,SUM(INDEX(2120:2120,1,MAX(COLUMN($R:$R),COLUMN()-(($H2112-$H2113)*12))):BI2122)/(($H2112)*12)))</f>
        <v>-35826.166666666664</v>
      </c>
      <c r="BJ2120" s="80" cm="1">
        <f t="array" aca="1" ref="BJ2120" ca="1">(SUM(INDEX(2115:2115,1,MAX(COLUMN($R:$R),COLUMN()-($H2112*12-1))):BJ2117)/($H2112*12)+IF($R2122=0,0,SUM(INDEX(2120:2120,1,MAX(COLUMN($R:$R),COLUMN()-(($H2112-$H2113)*12))):BJ2122)/(($H2112)*12)))</f>
        <v>-36659.333333333336</v>
      </c>
      <c r="BK2120" s="80" cm="1">
        <f t="array" aca="1" ref="BK2120" ca="1">(SUM(INDEX(2115:2115,1,MAX(COLUMN($R:$R),COLUMN()-($H2112*12-1))):BK2117)/($H2112*12)+IF($R2122=0,0,SUM(INDEX(2120:2120,1,MAX(COLUMN($R:$R),COLUMN()-(($H2112-$H2113)*12))):BK2122)/(($H2112)*12)))</f>
        <v>-37492.5</v>
      </c>
      <c r="BL2120" s="80" cm="1">
        <f t="array" aca="1" ref="BL2120" ca="1">(SUM(INDEX(2115:2115,1,MAX(COLUMN($R:$R),COLUMN()-($H2112*12-1))):BL2117)/($H2112*12)+IF($R2122=0,0,SUM(INDEX(2120:2120,1,MAX(COLUMN($R:$R),COLUMN()-(($H2112-$H2113)*12))):BL2122)/(($H2112)*12)))</f>
        <v>-38325.666666666664</v>
      </c>
      <c r="BM2120" s="80" cm="1">
        <f t="array" aca="1" ref="BM2120" ca="1">(SUM(INDEX(2115:2115,1,MAX(COLUMN($R:$R),COLUMN()-($H2112*12-1))):BM2117)/($H2112*12)+IF($R2122=0,0,SUM(INDEX(2120:2120,1,MAX(COLUMN($R:$R),COLUMN()-(($H2112-$H2113)*12))):BM2122)/(($H2112)*12)))</f>
        <v>-39158.833333333336</v>
      </c>
      <c r="BN2120" s="80" cm="1">
        <f t="array" aca="1" ref="BN2120" ca="1">(SUM(INDEX(2115:2115,1,MAX(COLUMN($R:$R),COLUMN()-($H2112*12-1))):BN2117)/($H2112*12)+IF($R2122=0,0,SUM(INDEX(2120:2120,1,MAX(COLUMN($R:$R),COLUMN()-(($H2112-$H2113)*12))):BN2122)/(($H2112)*12)))</f>
        <v>-39992</v>
      </c>
      <c r="BO2120" s="80" cm="1">
        <f t="array" aca="1" ref="BO2120" ca="1">(SUM(INDEX(2115:2115,1,MAX(COLUMN($R:$R),COLUMN()-($H2112*12-1))):BO2117)/($H2112*12)+IF($R2122=0,0,SUM(INDEX(2120:2120,1,MAX(COLUMN($R:$R),COLUMN()-(($H2112-$H2113)*12))):BO2122)/(($H2112)*12)))</f>
        <v>-40825.166666666664</v>
      </c>
      <c r="BP2120" s="80" cm="1">
        <f t="array" aca="1" ref="BP2120" ca="1">(SUM(INDEX(2115:2115,1,MAX(COLUMN($R:$R),COLUMN()-($H2112*12-1))):BP2117)/($H2112*12)+IF($R2122=0,0,SUM(INDEX(2120:2120,1,MAX(COLUMN($R:$R),COLUMN()-(($H2112-$H2113)*12))):BP2122)/(($H2112)*12)))</f>
        <v>-41658.333333333336</v>
      </c>
      <c r="BQ2120" s="80" cm="1">
        <f t="array" aca="1" ref="BQ2120" ca="1">(SUM(INDEX(2115:2115,1,MAX(COLUMN($R:$R),COLUMN()-($H2112*12-1))):BQ2117)/($H2112*12)+IF($R2122=0,0,SUM(INDEX(2120:2120,1,MAX(COLUMN($R:$R),COLUMN()-(($H2112-$H2113)*12))):BQ2122)/(($H2112)*12)))</f>
        <v>-42491.5</v>
      </c>
      <c r="BR2120" s="80" cm="1">
        <f t="array" aca="1" ref="BR2120" ca="1">(SUM(INDEX(2115:2115,1,MAX(COLUMN($R:$R),COLUMN()-($H2112*12-1))):BR2117)/($H2112*12)+IF($R2122=0,0,SUM(INDEX(2120:2120,1,MAX(COLUMN($R:$R),COLUMN()-(($H2112-$H2113)*12))):BR2122)/(($H2112)*12)))</f>
        <v>-43324.666666666664</v>
      </c>
      <c r="BS2120" s="80" cm="1">
        <f t="array" aca="1" ref="BS2120" ca="1">(SUM(INDEX(2115:2115,1,MAX(COLUMN($R:$R),COLUMN()-($H2112*12-1))):BS2117)/($H2112*12)+IF($R2122=0,0,SUM(INDEX(2120:2120,1,MAX(COLUMN($R:$R),COLUMN()-(($H2112-$H2113)*12))):BS2122)/(($H2112)*12)))</f>
        <v>-44157.833333333336</v>
      </c>
      <c r="BT2120" s="80" cm="1">
        <f t="array" aca="1" ref="BT2120" ca="1">(SUM(INDEX(2115:2115,1,MAX(COLUMN($R:$R),COLUMN()-($H2112*12-1))):BT2117)/($H2112*12)+IF($R2122=0,0,SUM(INDEX(2120:2120,1,MAX(COLUMN($R:$R),COLUMN()-(($H2112-$H2113)*12))):BT2122)/(($H2112)*12)))</f>
        <v>-44991</v>
      </c>
      <c r="BU2120" s="80" cm="1">
        <f t="array" aca="1" ref="BU2120" ca="1">(SUM(INDEX(2115:2115,1,MAX(COLUMN($R:$R),COLUMN()-($H2112*12-1))):BU2117)/($H2112*12)+IF($R2122=0,0,SUM(INDEX(2120:2120,1,MAX(COLUMN($R:$R),COLUMN()-(($H2112-$H2113)*12))):BU2122)/(($H2112)*12)))</f>
        <v>-45824.166666666664</v>
      </c>
      <c r="BV2120" s="80" cm="1">
        <f t="array" aca="1" ref="BV2120" ca="1">(SUM(INDEX(2115:2115,1,MAX(COLUMN($R:$R),COLUMN()-($H2112*12-1))):BV2117)/($H2112*12)+IF($R2122=0,0,SUM(INDEX(2120:2120,1,MAX(COLUMN($R:$R),COLUMN()-(($H2112-$H2113)*12))):BV2122)/(($H2112)*12)))</f>
        <v>-46657.333333333336</v>
      </c>
      <c r="BW2120" s="80" cm="1">
        <f t="array" aca="1" ref="BW2120" ca="1">(SUM(INDEX(2115:2115,1,MAX(COLUMN($R:$R),COLUMN()-($H2112*12-1))):BW2117)/($H2112*12)+IF($R2122=0,0,SUM(INDEX(2120:2120,1,MAX(COLUMN($R:$R),COLUMN()-(($H2112-$H2113)*12))):BW2122)/(($H2112)*12)))</f>
        <v>-47490.5</v>
      </c>
      <c r="BX2120" s="80" cm="1">
        <f t="array" aca="1" ref="BX2120" ca="1">(SUM(INDEX(2115:2115,1,MAX(COLUMN($R:$R),COLUMN()-($H2112*12-1))):BX2117)/($H2112*12)+IF($R2122=0,0,SUM(INDEX(2120:2120,1,MAX(COLUMN($R:$R),COLUMN()-(($H2112-$H2113)*12))):BX2122)/(($H2112)*12)))</f>
        <v>-48323.666666666664</v>
      </c>
      <c r="BY2120" s="80" cm="1">
        <f t="array" aca="1" ref="BY2120" ca="1">(SUM(INDEX(2115:2115,1,MAX(COLUMN($R:$R),COLUMN()-($H2112*12-1))):BY2117)/($H2112*12)+IF($R2122=0,0,SUM(INDEX(2120:2120,1,MAX(COLUMN($R:$R),COLUMN()-(($H2112-$H2113)*12))):BY2122)/(($H2112)*12)))</f>
        <v>-49156.833333333336</v>
      </c>
      <c r="BZ2120" s="80" cm="1">
        <f t="array" aca="1" ref="BZ2120" ca="1">(SUM(INDEX(2115:2115,1,MAX(COLUMN($R:$R),COLUMN()-($H2112*12-1))):BZ2117)/($H2112*12)+IF($R2122=0,0,SUM(INDEX(2120:2120,1,MAX(COLUMN($R:$R),COLUMN()-(($H2112-$H2113)*12))):BZ2122)/(($H2112)*12)))</f>
        <v>-49990</v>
      </c>
      <c r="CA2120" s="80" cm="1">
        <f t="array" aca="1" ref="CA2120" ca="1">(SUM(INDEX(2115:2115,1,MAX(COLUMN($R:$R),COLUMN()-($H2112*12-1))):CA2117)/($H2112*12)+IF($R2122=0,0,SUM(INDEX(2120:2120,1,MAX(COLUMN($R:$R),COLUMN()-(($H2112-$H2113)*12))):CA2122)/(($H2112)*12)))</f>
        <v>-49990</v>
      </c>
      <c r="CB2120" s="80" cm="1">
        <f t="array" aca="1" ref="CB2120" ca="1">(SUM(INDEX(2115:2115,1,MAX(COLUMN($R:$R),COLUMN()-($H2112*12-1))):CB2117)/($H2112*12)+IF($R2122=0,0,SUM(INDEX(2120:2120,1,MAX(COLUMN($R:$R),COLUMN()-(($H2112-$H2113)*12))):CB2122)/(($H2112)*12)))</f>
        <v>-49990</v>
      </c>
      <c r="CC2120" s="80" cm="1">
        <f t="array" aca="1" ref="CC2120" ca="1">(SUM(INDEX(2115:2115,1,MAX(COLUMN($R:$R),COLUMN()-($H2112*12-1))):CC2117)/($H2112*12)+IF($R2122=0,0,SUM(INDEX(2120:2120,1,MAX(COLUMN($R:$R),COLUMN()-(($H2112-$H2113)*12))):CC2122)/(($H2112)*12)))</f>
        <v>-49990</v>
      </c>
      <c r="CD2120" s="80" cm="1">
        <f t="array" aca="1" ref="CD2120" ca="1">(SUM(INDEX(2115:2115,1,MAX(COLUMN($R:$R),COLUMN()-($H2112*12-1))):CD2117)/($H2112*12)+IF($R2122=0,0,SUM(INDEX(2120:2120,1,MAX(COLUMN($R:$R),COLUMN()-(($H2112-$H2113)*12))):CD2122)/(($H2112)*12)))</f>
        <v>-49990</v>
      </c>
      <c r="CE2120" s="80" cm="1">
        <f t="array" aca="1" ref="CE2120" ca="1">(SUM(INDEX(2115:2115,1,MAX(COLUMN($R:$R),COLUMN()-($H2112*12-1))):CE2117)/($H2112*12)+IF($R2122=0,0,SUM(INDEX(2120:2120,1,MAX(COLUMN($R:$R),COLUMN()-(($H2112-$H2113)*12))):CE2122)/(($H2112)*12)))</f>
        <v>-49990</v>
      </c>
      <c r="CF2120" s="80" cm="1">
        <f t="array" aca="1" ref="CF2120" ca="1">(SUM(INDEX(2115:2115,1,MAX(COLUMN($R:$R),COLUMN()-($H2112*12-1))):CF2117)/($H2112*12)+IF($R2122=0,0,SUM(INDEX(2120:2120,1,MAX(COLUMN($R:$R),COLUMN()-(($H2112-$H2113)*12))):CF2122)/(($H2112)*12)))</f>
        <v>-49990</v>
      </c>
      <c r="CG2120" s="80" cm="1">
        <f t="array" aca="1" ref="CG2120" ca="1">(SUM(INDEX(2115:2115,1,MAX(COLUMN($R:$R),COLUMN()-($H2112*12-1))):CG2117)/($H2112*12)+IF($R2122=0,0,SUM(INDEX(2120:2120,1,MAX(COLUMN($R:$R),COLUMN()-(($H2112-$H2113)*12))):CG2122)/(($H2112)*12)))</f>
        <v>-49990</v>
      </c>
      <c r="CH2120" s="80" cm="1">
        <f t="array" aca="1" ref="CH2120" ca="1">(SUM(INDEX(2115:2115,1,MAX(COLUMN($R:$R),COLUMN()-($H2112*12-1))):CH2117)/($H2112*12)+IF($R2122=0,0,SUM(INDEX(2120:2120,1,MAX(COLUMN($R:$R),COLUMN()-(($H2112-$H2113)*12))):CH2122)/(($H2112)*12)))</f>
        <v>-49990</v>
      </c>
      <c r="CI2120" s="80" cm="1">
        <f t="array" aca="1" ref="CI2120" ca="1">(SUM(INDEX(2115:2115,1,MAX(COLUMN($R:$R),COLUMN()-($H2112*12-1))):CI2117)/($H2112*12)+IF($R2122=0,0,SUM(INDEX(2120:2120,1,MAX(COLUMN($R:$R),COLUMN()-(($H2112-$H2113)*12))):CI2122)/(($H2112)*12)))</f>
        <v>-49990</v>
      </c>
      <c r="CJ2120" s="80" cm="1">
        <f t="array" aca="1" ref="CJ2120" ca="1">(SUM(INDEX(2115:2115,1,MAX(COLUMN($R:$R),COLUMN()-($H2112*12-1))):CJ2117)/($H2112*12)+IF($R2122=0,0,SUM(INDEX(2120:2120,1,MAX(COLUMN($R:$R),COLUMN()-(($H2112-$H2113)*12))):CJ2122)/(($H2112)*12)))</f>
        <v>-49990</v>
      </c>
      <c r="CK2120" s="80" cm="1">
        <f t="array" aca="1" ref="CK2120" ca="1">(SUM(INDEX(2115:2115,1,MAX(COLUMN($R:$R),COLUMN()-($H2112*12-1))):CK2117)/($H2112*12)+IF($R2122=0,0,SUM(INDEX(2120:2120,1,MAX(COLUMN($R:$R),COLUMN()-(($H2112-$H2113)*12))):CK2122)/(($H2112)*12)))</f>
        <v>-49990</v>
      </c>
      <c r="CL2120" s="80" cm="1">
        <f t="array" aca="1" ref="CL2120" ca="1">(SUM(INDEX(2115:2115,1,MAX(COLUMN($R:$R),COLUMN()-($H2112*12-1))):CL2117)/($H2112*12)+IF($R2122=0,0,SUM(INDEX(2120:2120,1,MAX(COLUMN($R:$R),COLUMN()-(($H2112-$H2113)*12))):CL2122)/(($H2112)*12)))</f>
        <v>-49990</v>
      </c>
    </row>
    <row r="2121" spans="2:90" x14ac:dyDescent="0.4">
      <c r="B2121" s="120"/>
      <c r="D2121" t="s">
        <v>738</v>
      </c>
      <c r="E2121" t="s">
        <v>906</v>
      </c>
      <c r="I2121" s="62"/>
      <c r="J2121" s="62"/>
      <c r="K2121" s="53"/>
      <c r="L2121" s="53"/>
      <c r="M2121" s="53"/>
      <c r="N2121" s="53"/>
      <c r="O2121" s="53"/>
      <c r="P2121" s="53"/>
      <c r="R2121" s="82"/>
      <c r="S2121" s="147"/>
      <c r="T2121" s="147"/>
      <c r="U2121" s="147"/>
      <c r="V2121" s="147"/>
      <c r="W2121" s="147"/>
      <c r="X2121" s="147"/>
      <c r="Y2121" s="147"/>
      <c r="Z2121" s="147"/>
      <c r="AA2121" s="147"/>
      <c r="AB2121" s="147"/>
      <c r="AC2121" s="147"/>
      <c r="AD2121" s="147"/>
      <c r="AE2121" s="147"/>
      <c r="AF2121" s="147"/>
      <c r="AG2121" s="147"/>
      <c r="AH2121" s="147"/>
      <c r="AI2121" s="147"/>
      <c r="AJ2121" s="147"/>
      <c r="AK2121" s="147"/>
      <c r="AL2121" s="147"/>
      <c r="AM2121" s="147"/>
      <c r="AN2121" s="147"/>
      <c r="AO2121" s="147"/>
      <c r="AP2121" s="147"/>
      <c r="AQ2121" s="147"/>
      <c r="AR2121" s="147"/>
      <c r="AS2121" s="147"/>
      <c r="AT2121" s="147"/>
      <c r="AU2121" s="147"/>
      <c r="AV2121" s="147"/>
      <c r="AW2121" s="147"/>
      <c r="AX2121" s="147"/>
      <c r="AY2121" s="147"/>
      <c r="AZ2121" s="147"/>
      <c r="BA2121" s="147"/>
      <c r="BB2121" s="147"/>
      <c r="BC2121" s="147"/>
      <c r="BD2121" s="147"/>
      <c r="BE2121" s="147"/>
      <c r="BF2121" s="147"/>
      <c r="BG2121" s="147"/>
      <c r="BH2121" s="147"/>
      <c r="BI2121" s="147"/>
      <c r="BJ2121" s="147"/>
      <c r="BK2121" s="147"/>
      <c r="BL2121" s="147"/>
      <c r="BM2121" s="147"/>
      <c r="BN2121" s="147"/>
      <c r="BO2121" s="147"/>
      <c r="BP2121" s="147"/>
      <c r="BQ2121" s="147"/>
      <c r="BR2121" s="147"/>
      <c r="BS2121" s="147"/>
      <c r="BT2121" s="147"/>
      <c r="BU2121" s="147"/>
      <c r="BV2121" s="147"/>
      <c r="BW2121" s="147"/>
      <c r="BX2121" s="147"/>
      <c r="BY2121" s="147"/>
      <c r="BZ2121" s="147"/>
      <c r="CA2121" s="147"/>
      <c r="CB2121" s="147"/>
      <c r="CC2121" s="147"/>
      <c r="CD2121" s="147"/>
      <c r="CE2121" s="147"/>
      <c r="CF2121" s="147"/>
      <c r="CG2121" s="147"/>
      <c r="CH2121" s="147"/>
      <c r="CI2121" s="147"/>
      <c r="CJ2121" s="147"/>
      <c r="CK2121" s="147"/>
      <c r="CL2121" s="147"/>
    </row>
    <row r="2122" spans="2:90" x14ac:dyDescent="0.4">
      <c r="B2122" s="152" t="s">
        <v>249</v>
      </c>
      <c r="D2122" t="s">
        <v>738</v>
      </c>
      <c r="E2122" t="s">
        <v>906</v>
      </c>
      <c r="G2122" t="str">
        <f>E2122</f>
        <v/>
      </c>
      <c r="I2122" s="74">
        <v>0</v>
      </c>
      <c r="J2122" s="74"/>
      <c r="K2122" s="53"/>
      <c r="L2122" s="53"/>
      <c r="M2122" s="53"/>
      <c r="N2122" s="53"/>
      <c r="O2122" s="53"/>
      <c r="P2122" s="53"/>
      <c r="R2122" s="24">
        <f>-$I2122</f>
        <v>0</v>
      </c>
      <c r="S2122" s="147"/>
      <c r="T2122" s="147"/>
      <c r="U2122" s="147"/>
      <c r="V2122" s="147"/>
      <c r="W2122" s="147"/>
      <c r="X2122" s="147"/>
      <c r="Y2122" s="147"/>
      <c r="Z2122" s="147"/>
      <c r="AA2122" s="147"/>
      <c r="AB2122" s="147"/>
      <c r="AC2122" s="147"/>
      <c r="AD2122" s="147"/>
      <c r="AE2122" s="147"/>
      <c r="AF2122" s="147"/>
      <c r="AG2122" s="147"/>
      <c r="AH2122" s="147"/>
      <c r="AI2122" s="147"/>
      <c r="AJ2122" s="147"/>
      <c r="AK2122" s="147"/>
      <c r="AL2122" s="147"/>
      <c r="AM2122" s="147"/>
      <c r="AN2122" s="147"/>
      <c r="AO2122" s="147"/>
      <c r="AP2122" s="147"/>
      <c r="AQ2122" s="147"/>
      <c r="AR2122" s="147"/>
      <c r="AS2122" s="147"/>
      <c r="AT2122" s="147"/>
      <c r="AU2122" s="147"/>
      <c r="AV2122" s="147"/>
      <c r="AW2122" s="147"/>
      <c r="AX2122" s="147"/>
      <c r="AY2122" s="147"/>
      <c r="AZ2122" s="147"/>
      <c r="BA2122" s="147"/>
      <c r="BB2122" s="147"/>
      <c r="BC2122" s="147"/>
      <c r="BD2122" s="147"/>
      <c r="BE2122" s="147"/>
      <c r="BF2122" s="147"/>
      <c r="BG2122" s="147"/>
      <c r="BH2122" s="147"/>
      <c r="BI2122" s="147"/>
      <c r="BJ2122" s="147"/>
      <c r="BK2122" s="147"/>
      <c r="BL2122" s="147"/>
      <c r="BM2122" s="147"/>
      <c r="BN2122" s="147"/>
      <c r="BO2122" s="147"/>
      <c r="BP2122" s="147"/>
      <c r="BQ2122" s="147"/>
      <c r="BR2122" s="147"/>
      <c r="BS2122" s="147"/>
      <c r="BT2122" s="147"/>
      <c r="BU2122" s="147"/>
      <c r="BV2122" s="147"/>
      <c r="BW2122" s="147"/>
      <c r="BX2122" s="147"/>
      <c r="BY2122" s="147"/>
      <c r="BZ2122" s="147"/>
      <c r="CA2122" s="147"/>
      <c r="CB2122" s="147"/>
      <c r="CC2122" s="147"/>
      <c r="CD2122" s="147"/>
      <c r="CE2122" s="147"/>
      <c r="CF2122" s="147"/>
      <c r="CG2122" s="147"/>
      <c r="CH2122" s="147"/>
      <c r="CI2122" s="147"/>
      <c r="CJ2122" s="147"/>
      <c r="CK2122" s="147"/>
      <c r="CL2122" s="147"/>
    </row>
    <row r="2123" spans="2:90" x14ac:dyDescent="0.4">
      <c r="B2123" s="120"/>
      <c r="D2123" t="s">
        <v>738</v>
      </c>
      <c r="E2123" t="s">
        <v>906</v>
      </c>
      <c r="S2123" s="72"/>
      <c r="T2123" s="72"/>
      <c r="U2123" s="72"/>
      <c r="V2123" s="72"/>
      <c r="W2123" s="72"/>
      <c r="X2123" s="72"/>
      <c r="Y2123" s="72"/>
      <c r="Z2123" s="72"/>
      <c r="AA2123" s="72"/>
      <c r="AB2123" s="72"/>
      <c r="AC2123" s="72"/>
      <c r="AD2123" s="72"/>
      <c r="AE2123" s="72"/>
      <c r="AF2123" s="72"/>
      <c r="AG2123" s="72"/>
      <c r="AH2123" s="72"/>
      <c r="AI2123" s="72"/>
      <c r="AJ2123" s="72"/>
      <c r="AK2123" s="72"/>
      <c r="AL2123" s="72"/>
      <c r="AM2123" s="72"/>
      <c r="AN2123" s="72"/>
      <c r="AO2123" s="72"/>
      <c r="AP2123" s="72"/>
      <c r="AQ2123" s="72"/>
      <c r="AR2123" s="72"/>
      <c r="AS2123" s="72"/>
      <c r="AT2123" s="72"/>
      <c r="AU2123" s="72"/>
      <c r="AV2123" s="72"/>
      <c r="AW2123" s="72"/>
      <c r="AX2123" s="72"/>
      <c r="AY2123" s="72"/>
      <c r="AZ2123" s="72"/>
      <c r="BA2123" s="72"/>
      <c r="BB2123" s="72"/>
      <c r="BC2123" s="72"/>
      <c r="BD2123" s="72"/>
      <c r="BE2123" s="72"/>
      <c r="BF2123" s="72"/>
      <c r="BG2123" s="72"/>
      <c r="BH2123" s="72"/>
      <c r="BI2123" s="72"/>
      <c r="BJ2123" s="72"/>
      <c r="BK2123" s="72"/>
      <c r="BL2123" s="72"/>
      <c r="BM2123" s="72"/>
      <c r="BN2123" s="72"/>
      <c r="BO2123" s="72"/>
      <c r="BP2123" s="72"/>
      <c r="BQ2123" s="72"/>
      <c r="BR2123" s="72"/>
      <c r="BS2123" s="72"/>
      <c r="BT2123" s="72"/>
      <c r="BU2123" s="72"/>
      <c r="BV2123" s="72"/>
      <c r="BW2123" s="72"/>
      <c r="BX2123" s="72"/>
      <c r="BY2123" s="72"/>
      <c r="BZ2123" s="72"/>
      <c r="CA2123" s="72"/>
      <c r="CB2123" s="72"/>
      <c r="CC2123" s="72"/>
      <c r="CD2123" s="72"/>
      <c r="CE2123" s="72"/>
      <c r="CF2123" s="72"/>
      <c r="CG2123" s="72"/>
      <c r="CH2123" s="72"/>
      <c r="CI2123" s="72"/>
      <c r="CJ2123" s="72"/>
      <c r="CK2123" s="72"/>
      <c r="CL2123" s="72"/>
    </row>
    <row r="2124" spans="2:90" x14ac:dyDescent="0.4">
      <c r="B2124" s="93" t="s">
        <v>205</v>
      </c>
      <c r="C2124" s="12"/>
      <c r="D2124" s="12" t="s">
        <v>738</v>
      </c>
      <c r="E2124" s="12" t="s">
        <v>906</v>
      </c>
      <c r="F2124" s="12"/>
      <c r="G2124" s="12"/>
      <c r="H2124" s="12"/>
      <c r="S2124" s="72"/>
      <c r="T2124" s="72"/>
      <c r="U2124" s="72"/>
      <c r="V2124" s="72"/>
      <c r="W2124" s="72"/>
      <c r="X2124" s="72"/>
      <c r="Y2124" s="72"/>
      <c r="Z2124" s="72"/>
      <c r="AA2124" s="72"/>
      <c r="AB2124" s="72"/>
      <c r="AC2124" s="72"/>
      <c r="AD2124" s="72"/>
      <c r="AE2124" s="72"/>
      <c r="AF2124" s="72"/>
      <c r="AG2124" s="72"/>
      <c r="AH2124" s="72"/>
      <c r="AI2124" s="72"/>
      <c r="AJ2124" s="72"/>
      <c r="AK2124" s="72"/>
      <c r="AL2124" s="72"/>
      <c r="AM2124" s="72"/>
      <c r="AN2124" s="72"/>
      <c r="AO2124" s="72"/>
      <c r="AP2124" s="72"/>
      <c r="AQ2124" s="72"/>
      <c r="AR2124" s="72"/>
      <c r="AS2124" s="72"/>
      <c r="AT2124" s="72"/>
      <c r="AU2124" s="72"/>
      <c r="AV2124" s="72"/>
      <c r="AW2124" s="72"/>
      <c r="AX2124" s="72"/>
      <c r="AY2124" s="72"/>
      <c r="AZ2124" s="72"/>
      <c r="BA2124" s="72"/>
      <c r="BB2124" s="72"/>
      <c r="BC2124" s="72"/>
      <c r="BD2124" s="72"/>
      <c r="BE2124" s="72"/>
      <c r="BF2124" s="72"/>
      <c r="BG2124" s="72"/>
      <c r="BH2124" s="72"/>
      <c r="BI2124" s="72"/>
      <c r="BJ2124" s="72"/>
      <c r="BK2124" s="72"/>
      <c r="BL2124" s="72"/>
      <c r="BM2124" s="72"/>
      <c r="BN2124" s="72"/>
      <c r="BO2124" s="72"/>
      <c r="BP2124" s="72"/>
      <c r="BQ2124" s="72"/>
      <c r="BR2124" s="72"/>
      <c r="BS2124" s="72"/>
      <c r="BT2124" s="72"/>
      <c r="BU2124" s="72"/>
      <c r="BV2124" s="72"/>
      <c r="BW2124" s="72"/>
      <c r="BX2124" s="72"/>
      <c r="BY2124" s="72"/>
      <c r="BZ2124" s="72"/>
      <c r="CA2124" s="72"/>
      <c r="CB2124" s="72"/>
      <c r="CC2124" s="72"/>
      <c r="CD2124" s="72"/>
      <c r="CE2124" s="72"/>
      <c r="CF2124" s="72"/>
      <c r="CG2124" s="72"/>
      <c r="CH2124" s="72"/>
      <c r="CI2124" s="72"/>
      <c r="CJ2124" s="72"/>
      <c r="CK2124" s="72"/>
      <c r="CL2124" s="72"/>
    </row>
    <row r="2125" spans="2:90" x14ac:dyDescent="0.4">
      <c r="B2125" s="152" t="str">
        <f>"Gross PP&amp;E - "&amp;SUBSTITUTE(B2110,":","")</f>
        <v>Gross PP&amp;E - Volume driven secondary PP&amp;E</v>
      </c>
      <c r="D2125" t="s">
        <v>738</v>
      </c>
      <c r="E2125" t="s">
        <v>906</v>
      </c>
      <c r="I2125" s="80">
        <f>I2122</f>
        <v>0</v>
      </c>
      <c r="J2125" s="80"/>
      <c r="K2125" s="24">
        <f ca="1">SUMIF($4:$4,K$2,2125:2125)</f>
        <v>600000</v>
      </c>
      <c r="L2125" s="24">
        <f ca="1">SUMIF($4:$4,L$2,2125:2125)</f>
        <v>1200000</v>
      </c>
      <c r="M2125" s="24">
        <f ca="1">SUMIF($4:$4,M$2,2125:2125)</f>
        <v>1800000</v>
      </c>
      <c r="N2125" s="24">
        <f ca="1">SUMIF($4:$4,N$2,2125:2125)</f>
        <v>2400000</v>
      </c>
      <c r="O2125" s="24">
        <f ca="1">SUMIF($4:$4,O$2,2125:2125)</f>
        <v>3000000</v>
      </c>
      <c r="P2125" s="24">
        <f ca="1">SUMIF($4:$4,P$2,2125:2125)</f>
        <v>3600000</v>
      </c>
      <c r="R2125" s="24">
        <f>$I2125</f>
        <v>0</v>
      </c>
      <c r="S2125" s="80">
        <f t="shared" ref="S2125:AX2125" ca="1" si="2374">-S2117+R2125</f>
        <v>50000</v>
      </c>
      <c r="T2125" s="80">
        <f t="shared" ca="1" si="2374"/>
        <v>100000</v>
      </c>
      <c r="U2125" s="80">
        <f t="shared" ca="1" si="2374"/>
        <v>150000</v>
      </c>
      <c r="V2125" s="80">
        <f t="shared" ca="1" si="2374"/>
        <v>200000</v>
      </c>
      <c r="W2125" s="80">
        <f t="shared" ca="1" si="2374"/>
        <v>250000</v>
      </c>
      <c r="X2125" s="80">
        <f t="shared" ca="1" si="2374"/>
        <v>300000</v>
      </c>
      <c r="Y2125" s="80">
        <f t="shared" ca="1" si="2374"/>
        <v>350000</v>
      </c>
      <c r="Z2125" s="80">
        <f t="shared" ca="1" si="2374"/>
        <v>400000</v>
      </c>
      <c r="AA2125" s="80">
        <f t="shared" ca="1" si="2374"/>
        <v>450000</v>
      </c>
      <c r="AB2125" s="80">
        <f t="shared" ca="1" si="2374"/>
        <v>500000</v>
      </c>
      <c r="AC2125" s="80">
        <f t="shared" ca="1" si="2374"/>
        <v>550000</v>
      </c>
      <c r="AD2125" s="80">
        <f t="shared" ca="1" si="2374"/>
        <v>600000</v>
      </c>
      <c r="AE2125" s="80">
        <f t="shared" ca="1" si="2374"/>
        <v>650000</v>
      </c>
      <c r="AF2125" s="80">
        <f t="shared" ca="1" si="2374"/>
        <v>700000</v>
      </c>
      <c r="AG2125" s="80">
        <f t="shared" ca="1" si="2374"/>
        <v>750000</v>
      </c>
      <c r="AH2125" s="80">
        <f t="shared" ca="1" si="2374"/>
        <v>800000</v>
      </c>
      <c r="AI2125" s="80">
        <f t="shared" ca="1" si="2374"/>
        <v>850000</v>
      </c>
      <c r="AJ2125" s="80">
        <f t="shared" ca="1" si="2374"/>
        <v>900000</v>
      </c>
      <c r="AK2125" s="80">
        <f t="shared" ca="1" si="2374"/>
        <v>950000</v>
      </c>
      <c r="AL2125" s="80">
        <f t="shared" ca="1" si="2374"/>
        <v>1000000</v>
      </c>
      <c r="AM2125" s="80">
        <f t="shared" ca="1" si="2374"/>
        <v>1050000</v>
      </c>
      <c r="AN2125" s="80">
        <f t="shared" ca="1" si="2374"/>
        <v>1100000</v>
      </c>
      <c r="AO2125" s="80">
        <f t="shared" ca="1" si="2374"/>
        <v>1150000</v>
      </c>
      <c r="AP2125" s="80">
        <f t="shared" ca="1" si="2374"/>
        <v>1200000</v>
      </c>
      <c r="AQ2125" s="80">
        <f t="shared" ca="1" si="2374"/>
        <v>1250000</v>
      </c>
      <c r="AR2125" s="80">
        <f t="shared" ca="1" si="2374"/>
        <v>1300000</v>
      </c>
      <c r="AS2125" s="80">
        <f t="shared" ca="1" si="2374"/>
        <v>1350000</v>
      </c>
      <c r="AT2125" s="80">
        <f t="shared" ca="1" si="2374"/>
        <v>1400000</v>
      </c>
      <c r="AU2125" s="80">
        <f t="shared" ca="1" si="2374"/>
        <v>1450000</v>
      </c>
      <c r="AV2125" s="80">
        <f t="shared" ca="1" si="2374"/>
        <v>1500000</v>
      </c>
      <c r="AW2125" s="80">
        <f t="shared" ca="1" si="2374"/>
        <v>1550000</v>
      </c>
      <c r="AX2125" s="80">
        <f t="shared" ca="1" si="2374"/>
        <v>1600000</v>
      </c>
      <c r="AY2125" s="80">
        <f t="shared" ref="AY2125:CD2125" ca="1" si="2375">-AY2117+AX2125</f>
        <v>1650000</v>
      </c>
      <c r="AZ2125" s="80">
        <f t="shared" ca="1" si="2375"/>
        <v>1700000</v>
      </c>
      <c r="BA2125" s="80">
        <f t="shared" ca="1" si="2375"/>
        <v>1750000</v>
      </c>
      <c r="BB2125" s="80">
        <f t="shared" ca="1" si="2375"/>
        <v>1800000</v>
      </c>
      <c r="BC2125" s="80">
        <f t="shared" ca="1" si="2375"/>
        <v>1850000</v>
      </c>
      <c r="BD2125" s="80">
        <f t="shared" ca="1" si="2375"/>
        <v>1900000</v>
      </c>
      <c r="BE2125" s="80">
        <f t="shared" ca="1" si="2375"/>
        <v>1950000</v>
      </c>
      <c r="BF2125" s="80">
        <f t="shared" ca="1" si="2375"/>
        <v>2000000</v>
      </c>
      <c r="BG2125" s="80">
        <f t="shared" ca="1" si="2375"/>
        <v>2050000</v>
      </c>
      <c r="BH2125" s="80">
        <f t="shared" ca="1" si="2375"/>
        <v>2100000</v>
      </c>
      <c r="BI2125" s="80">
        <f t="shared" ca="1" si="2375"/>
        <v>2150000</v>
      </c>
      <c r="BJ2125" s="80">
        <f t="shared" ca="1" si="2375"/>
        <v>2200000</v>
      </c>
      <c r="BK2125" s="80">
        <f t="shared" ca="1" si="2375"/>
        <v>2250000</v>
      </c>
      <c r="BL2125" s="80">
        <f t="shared" ca="1" si="2375"/>
        <v>2300000</v>
      </c>
      <c r="BM2125" s="80">
        <f t="shared" ca="1" si="2375"/>
        <v>2350000</v>
      </c>
      <c r="BN2125" s="80">
        <f t="shared" ca="1" si="2375"/>
        <v>2400000</v>
      </c>
      <c r="BO2125" s="80">
        <f t="shared" ca="1" si="2375"/>
        <v>2450000</v>
      </c>
      <c r="BP2125" s="80">
        <f t="shared" ca="1" si="2375"/>
        <v>2500000</v>
      </c>
      <c r="BQ2125" s="80">
        <f t="shared" ca="1" si="2375"/>
        <v>2550000</v>
      </c>
      <c r="BR2125" s="80">
        <f t="shared" ca="1" si="2375"/>
        <v>2600000</v>
      </c>
      <c r="BS2125" s="80">
        <f t="shared" ca="1" si="2375"/>
        <v>2650000</v>
      </c>
      <c r="BT2125" s="80">
        <f t="shared" ca="1" si="2375"/>
        <v>2700000</v>
      </c>
      <c r="BU2125" s="80">
        <f t="shared" ca="1" si="2375"/>
        <v>2750000</v>
      </c>
      <c r="BV2125" s="80">
        <f t="shared" ca="1" si="2375"/>
        <v>2800000</v>
      </c>
      <c r="BW2125" s="80">
        <f t="shared" ca="1" si="2375"/>
        <v>2850000</v>
      </c>
      <c r="BX2125" s="80">
        <f t="shared" ca="1" si="2375"/>
        <v>2900000</v>
      </c>
      <c r="BY2125" s="80">
        <f t="shared" ca="1" si="2375"/>
        <v>2950000</v>
      </c>
      <c r="BZ2125" s="80">
        <f t="shared" ca="1" si="2375"/>
        <v>3000000</v>
      </c>
      <c r="CA2125" s="80">
        <f t="shared" ca="1" si="2375"/>
        <v>3050000</v>
      </c>
      <c r="CB2125" s="80">
        <f t="shared" ca="1" si="2375"/>
        <v>3100000</v>
      </c>
      <c r="CC2125" s="80">
        <f t="shared" ca="1" si="2375"/>
        <v>3150000</v>
      </c>
      <c r="CD2125" s="80">
        <f t="shared" ca="1" si="2375"/>
        <v>3200000</v>
      </c>
      <c r="CE2125" s="80">
        <f t="shared" ref="CE2125:CL2125" ca="1" si="2376">-CE2117+CD2125</f>
        <v>3250000</v>
      </c>
      <c r="CF2125" s="80">
        <f ca="1">-CF2117+CE2125</f>
        <v>3300000</v>
      </c>
      <c r="CG2125" s="80">
        <f t="shared" ca="1" si="2376"/>
        <v>3350000</v>
      </c>
      <c r="CH2125" s="80">
        <f t="shared" ca="1" si="2376"/>
        <v>3400000</v>
      </c>
      <c r="CI2125" s="80">
        <f t="shared" ca="1" si="2376"/>
        <v>3450000</v>
      </c>
      <c r="CJ2125" s="80">
        <f t="shared" ca="1" si="2376"/>
        <v>3500000</v>
      </c>
      <c r="CK2125" s="80">
        <f t="shared" ca="1" si="2376"/>
        <v>3550000</v>
      </c>
      <c r="CL2125" s="80">
        <f t="shared" ca="1" si="2376"/>
        <v>3600000</v>
      </c>
    </row>
    <row r="2126" spans="2:90" x14ac:dyDescent="0.4">
      <c r="B2126" s="152" t="str">
        <f>"Accumulated depreciation - "&amp;SUBSTITUTE(B2110,":","")</f>
        <v>Accumulated depreciation - Volume driven secondary PP&amp;E</v>
      </c>
      <c r="D2126" t="s">
        <v>738</v>
      </c>
      <c r="E2126" t="s">
        <v>906</v>
      </c>
      <c r="I2126" s="81">
        <f>-H2113/H2112*I2125</f>
        <v>0</v>
      </c>
      <c r="J2126" s="233"/>
      <c r="K2126" s="37">
        <f ca="1">SUMIF($4:$4,K$2,2126:2126)</f>
        <v>-64987</v>
      </c>
      <c r="L2126" s="37">
        <f ca="1">SUMIF($4:$4,L$2,2126:2126)</f>
        <v>-249950</v>
      </c>
      <c r="M2126" s="37">
        <f ca="1">SUMIF($4:$4,M$2,2126:2126)</f>
        <v>-554889</v>
      </c>
      <c r="N2126" s="37">
        <f ca="1">SUMIF($4:$4,N$2,2126:2126)</f>
        <v>-979804</v>
      </c>
      <c r="O2126" s="37">
        <f ca="1">SUMIF($4:$4,O$2,2126:2126)</f>
        <v>-1524695</v>
      </c>
      <c r="P2126" s="37">
        <f ca="1">SUMIF($4:$4,P$2,2126:2126)</f>
        <v>-2124575</v>
      </c>
      <c r="R2126" s="37">
        <f>$I2126</f>
        <v>0</v>
      </c>
      <c r="S2126" s="81">
        <f t="shared" ref="S2126:AX2126" ca="1" si="2377">R2126+S2120</f>
        <v>-833.16666666666663</v>
      </c>
      <c r="T2126" s="81">
        <f t="shared" ca="1" si="2377"/>
        <v>-2499.5</v>
      </c>
      <c r="U2126" s="81">
        <f t="shared" ca="1" si="2377"/>
        <v>-4999</v>
      </c>
      <c r="V2126" s="81">
        <f t="shared" ca="1" si="2377"/>
        <v>-8331.6666666666661</v>
      </c>
      <c r="W2126" s="81">
        <f t="shared" ca="1" si="2377"/>
        <v>-12497.5</v>
      </c>
      <c r="X2126" s="81">
        <f t="shared" ca="1" si="2377"/>
        <v>-17496.5</v>
      </c>
      <c r="Y2126" s="81">
        <f t="shared" ca="1" si="2377"/>
        <v>-23328.666666666668</v>
      </c>
      <c r="Z2126" s="81">
        <f t="shared" ca="1" si="2377"/>
        <v>-29994</v>
      </c>
      <c r="AA2126" s="81">
        <f t="shared" ca="1" si="2377"/>
        <v>-37492.5</v>
      </c>
      <c r="AB2126" s="81">
        <f t="shared" ca="1" si="2377"/>
        <v>-45824.166666666664</v>
      </c>
      <c r="AC2126" s="81">
        <f t="shared" ca="1" si="2377"/>
        <v>-54989</v>
      </c>
      <c r="AD2126" s="81">
        <f t="shared" ca="1" si="2377"/>
        <v>-64987</v>
      </c>
      <c r="AE2126" s="81">
        <f t="shared" ca="1" si="2377"/>
        <v>-75818.166666666672</v>
      </c>
      <c r="AF2126" s="81">
        <f t="shared" ca="1" si="2377"/>
        <v>-87482.5</v>
      </c>
      <c r="AG2126" s="81">
        <f t="shared" ca="1" si="2377"/>
        <v>-99980</v>
      </c>
      <c r="AH2126" s="81">
        <f t="shared" ca="1" si="2377"/>
        <v>-113310.66666666667</v>
      </c>
      <c r="AI2126" s="81">
        <f t="shared" ca="1" si="2377"/>
        <v>-127474.5</v>
      </c>
      <c r="AJ2126" s="81">
        <f t="shared" ca="1" si="2377"/>
        <v>-142471.5</v>
      </c>
      <c r="AK2126" s="81">
        <f t="shared" ca="1" si="2377"/>
        <v>-158301.66666666666</v>
      </c>
      <c r="AL2126" s="81">
        <f t="shared" ca="1" si="2377"/>
        <v>-174965</v>
      </c>
      <c r="AM2126" s="81">
        <f t="shared" ca="1" si="2377"/>
        <v>-192461.5</v>
      </c>
      <c r="AN2126" s="81">
        <f t="shared" ca="1" si="2377"/>
        <v>-210791.16666666666</v>
      </c>
      <c r="AO2126" s="81">
        <f t="shared" ca="1" si="2377"/>
        <v>-229954</v>
      </c>
      <c r="AP2126" s="81">
        <f t="shared" ca="1" si="2377"/>
        <v>-249950</v>
      </c>
      <c r="AQ2126" s="81">
        <f t="shared" ca="1" si="2377"/>
        <v>-270779.16666666669</v>
      </c>
      <c r="AR2126" s="81">
        <f t="shared" ca="1" si="2377"/>
        <v>-292441.5</v>
      </c>
      <c r="AS2126" s="81">
        <f t="shared" ca="1" si="2377"/>
        <v>-314937</v>
      </c>
      <c r="AT2126" s="81">
        <f t="shared" ca="1" si="2377"/>
        <v>-338265.66666666669</v>
      </c>
      <c r="AU2126" s="81">
        <f t="shared" ca="1" si="2377"/>
        <v>-362427.5</v>
      </c>
      <c r="AV2126" s="81">
        <f t="shared" ca="1" si="2377"/>
        <v>-387422.5</v>
      </c>
      <c r="AW2126" s="81">
        <f t="shared" ca="1" si="2377"/>
        <v>-413250.66666666669</v>
      </c>
      <c r="AX2126" s="81">
        <f t="shared" ca="1" si="2377"/>
        <v>-439912</v>
      </c>
      <c r="AY2126" s="81">
        <f t="shared" ref="AY2126:CD2126" ca="1" si="2378">AX2126+AY2120</f>
        <v>-467406.5</v>
      </c>
      <c r="AZ2126" s="81">
        <f t="shared" ca="1" si="2378"/>
        <v>-495734.16666666669</v>
      </c>
      <c r="BA2126" s="81">
        <f t="shared" ca="1" si="2378"/>
        <v>-524895</v>
      </c>
      <c r="BB2126" s="81">
        <f t="shared" ca="1" si="2378"/>
        <v>-554889</v>
      </c>
      <c r="BC2126" s="81">
        <f t="shared" ca="1" si="2378"/>
        <v>-585716.16666666663</v>
      </c>
      <c r="BD2126" s="81">
        <f t="shared" ca="1" si="2378"/>
        <v>-617376.5</v>
      </c>
      <c r="BE2126" s="81">
        <f t="shared" ca="1" si="2378"/>
        <v>-649870</v>
      </c>
      <c r="BF2126" s="81">
        <f t="shared" ca="1" si="2378"/>
        <v>-683196.66666666663</v>
      </c>
      <c r="BG2126" s="81">
        <f t="shared" ca="1" si="2378"/>
        <v>-717356.5</v>
      </c>
      <c r="BH2126" s="81">
        <f t="shared" ca="1" si="2378"/>
        <v>-752349.5</v>
      </c>
      <c r="BI2126" s="81">
        <f t="shared" ca="1" si="2378"/>
        <v>-788175.66666666663</v>
      </c>
      <c r="BJ2126" s="81">
        <f t="shared" ca="1" si="2378"/>
        <v>-824835</v>
      </c>
      <c r="BK2126" s="81">
        <f t="shared" ca="1" si="2378"/>
        <v>-862327.5</v>
      </c>
      <c r="BL2126" s="81">
        <f t="shared" ca="1" si="2378"/>
        <v>-900653.16666666663</v>
      </c>
      <c r="BM2126" s="81">
        <f t="shared" ca="1" si="2378"/>
        <v>-939812</v>
      </c>
      <c r="BN2126" s="81">
        <f t="shared" ca="1" si="2378"/>
        <v>-979804</v>
      </c>
      <c r="BO2126" s="81">
        <f t="shared" ca="1" si="2378"/>
        <v>-1020629.1666666666</v>
      </c>
      <c r="BP2126" s="81">
        <f t="shared" ca="1" si="2378"/>
        <v>-1062287.5</v>
      </c>
      <c r="BQ2126" s="81">
        <f t="shared" ca="1" si="2378"/>
        <v>-1104779</v>
      </c>
      <c r="BR2126" s="81">
        <f t="shared" ca="1" si="2378"/>
        <v>-1148103.6666666667</v>
      </c>
      <c r="BS2126" s="81">
        <f t="shared" ca="1" si="2378"/>
        <v>-1192261.5</v>
      </c>
      <c r="BT2126" s="81">
        <f t="shared" ca="1" si="2378"/>
        <v>-1237252.5</v>
      </c>
      <c r="BU2126" s="81">
        <f t="shared" ca="1" si="2378"/>
        <v>-1283076.6666666667</v>
      </c>
      <c r="BV2126" s="81">
        <f t="shared" ca="1" si="2378"/>
        <v>-1329734</v>
      </c>
      <c r="BW2126" s="81">
        <f t="shared" ca="1" si="2378"/>
        <v>-1377224.5</v>
      </c>
      <c r="BX2126" s="81">
        <f t="shared" ca="1" si="2378"/>
        <v>-1425548.1666666667</v>
      </c>
      <c r="BY2126" s="81">
        <f t="shared" ca="1" si="2378"/>
        <v>-1474705</v>
      </c>
      <c r="BZ2126" s="81">
        <f t="shared" ca="1" si="2378"/>
        <v>-1524695</v>
      </c>
      <c r="CA2126" s="81">
        <f t="shared" ca="1" si="2378"/>
        <v>-1574685</v>
      </c>
      <c r="CB2126" s="81">
        <f t="shared" ca="1" si="2378"/>
        <v>-1624675</v>
      </c>
      <c r="CC2126" s="81">
        <f t="shared" ca="1" si="2378"/>
        <v>-1674665</v>
      </c>
      <c r="CD2126" s="81">
        <f t="shared" ca="1" si="2378"/>
        <v>-1724655</v>
      </c>
      <c r="CE2126" s="81">
        <f t="shared" ref="CE2126:CL2126" ca="1" si="2379">CD2126+CE2120</f>
        <v>-1774645</v>
      </c>
      <c r="CF2126" s="81">
        <f ca="1">CE2126+CF2120</f>
        <v>-1824635</v>
      </c>
      <c r="CG2126" s="81">
        <f t="shared" ca="1" si="2379"/>
        <v>-1874625</v>
      </c>
      <c r="CH2126" s="81">
        <f t="shared" ca="1" si="2379"/>
        <v>-1924615</v>
      </c>
      <c r="CI2126" s="81">
        <f t="shared" ca="1" si="2379"/>
        <v>-1974605</v>
      </c>
      <c r="CJ2126" s="81">
        <f t="shared" ca="1" si="2379"/>
        <v>-2024595</v>
      </c>
      <c r="CK2126" s="81">
        <f t="shared" ca="1" si="2379"/>
        <v>-2074585</v>
      </c>
      <c r="CL2126" s="81">
        <f t="shared" ca="1" si="2379"/>
        <v>-2124575</v>
      </c>
    </row>
    <row r="2127" spans="2:90" x14ac:dyDescent="0.4">
      <c r="B2127" s="121" t="str">
        <f>"Net PP&amp;E - "&amp;SUBSTITUTE(B2110,":","")</f>
        <v>Net PP&amp;E - Volume driven secondary PP&amp;E</v>
      </c>
      <c r="C2127" s="27" t="s">
        <v>240</v>
      </c>
      <c r="D2127" s="27" t="s">
        <v>738</v>
      </c>
      <c r="E2127" s="27" t="s">
        <v>906</v>
      </c>
      <c r="F2127" s="27"/>
      <c r="G2127" s="27"/>
      <c r="H2127" s="27"/>
      <c r="I2127" s="77">
        <f>SUM(I2125:I2126)</f>
        <v>0</v>
      </c>
      <c r="J2127" s="77"/>
      <c r="K2127" s="33">
        <f ca="1">SUMIF($4:$4,K$2,2127:2127)</f>
        <v>535013</v>
      </c>
      <c r="L2127" s="33">
        <f ca="1">SUMIF($4:$4,L$2,2127:2127)</f>
        <v>950050</v>
      </c>
      <c r="M2127" s="33">
        <f ca="1">SUMIF($4:$4,M$2,2127:2127)</f>
        <v>1245111</v>
      </c>
      <c r="N2127" s="33">
        <f ca="1">SUMIF($4:$4,N$2,2127:2127)</f>
        <v>1420196</v>
      </c>
      <c r="O2127" s="33">
        <f ca="1">SUMIF($4:$4,O$2,2127:2127)</f>
        <v>1475305</v>
      </c>
      <c r="P2127" s="33">
        <f ca="1">SUMIF($4:$4,P$2,2127:2127)</f>
        <v>1475425</v>
      </c>
      <c r="Q2127" s="33"/>
      <c r="R2127" s="33">
        <f>$I2127</f>
        <v>0</v>
      </c>
      <c r="S2127" s="77">
        <f t="shared" ref="S2127" ca="1" si="2380">SUM(S2125:S2126)</f>
        <v>49166.833333333336</v>
      </c>
      <c r="T2127" s="77">
        <f t="shared" ref="T2127:AX2127" ca="1" si="2381">SUM(T2125:T2126)</f>
        <v>97500.5</v>
      </c>
      <c r="U2127" s="77">
        <f t="shared" ca="1" si="2381"/>
        <v>145001</v>
      </c>
      <c r="V2127" s="77">
        <f t="shared" ca="1" si="2381"/>
        <v>191668.33333333334</v>
      </c>
      <c r="W2127" s="77">
        <f t="shared" ca="1" si="2381"/>
        <v>237502.5</v>
      </c>
      <c r="X2127" s="77">
        <f t="shared" ca="1" si="2381"/>
        <v>282503.5</v>
      </c>
      <c r="Y2127" s="77">
        <f t="shared" ca="1" si="2381"/>
        <v>326671.33333333331</v>
      </c>
      <c r="Z2127" s="77">
        <f t="shared" ca="1" si="2381"/>
        <v>370006</v>
      </c>
      <c r="AA2127" s="77">
        <f t="shared" ca="1" si="2381"/>
        <v>412507.5</v>
      </c>
      <c r="AB2127" s="77">
        <f t="shared" ca="1" si="2381"/>
        <v>454175.83333333331</v>
      </c>
      <c r="AC2127" s="77">
        <f t="shared" ca="1" si="2381"/>
        <v>495011</v>
      </c>
      <c r="AD2127" s="77">
        <f t="shared" ca="1" si="2381"/>
        <v>535013</v>
      </c>
      <c r="AE2127" s="77">
        <f t="shared" ca="1" si="2381"/>
        <v>574181.83333333337</v>
      </c>
      <c r="AF2127" s="77">
        <f t="shared" ca="1" si="2381"/>
        <v>612517.5</v>
      </c>
      <c r="AG2127" s="77">
        <f t="shared" ca="1" si="2381"/>
        <v>650020</v>
      </c>
      <c r="AH2127" s="77">
        <f t="shared" ca="1" si="2381"/>
        <v>686689.33333333337</v>
      </c>
      <c r="AI2127" s="77">
        <f t="shared" ca="1" si="2381"/>
        <v>722525.5</v>
      </c>
      <c r="AJ2127" s="77">
        <f t="shared" ca="1" si="2381"/>
        <v>757528.5</v>
      </c>
      <c r="AK2127" s="77">
        <f t="shared" ca="1" si="2381"/>
        <v>791698.33333333337</v>
      </c>
      <c r="AL2127" s="77">
        <f t="shared" ca="1" si="2381"/>
        <v>825035</v>
      </c>
      <c r="AM2127" s="77">
        <f t="shared" ca="1" si="2381"/>
        <v>857538.5</v>
      </c>
      <c r="AN2127" s="77">
        <f t="shared" ca="1" si="2381"/>
        <v>889208.83333333337</v>
      </c>
      <c r="AO2127" s="77">
        <f t="shared" ca="1" si="2381"/>
        <v>920046</v>
      </c>
      <c r="AP2127" s="77">
        <f t="shared" ca="1" si="2381"/>
        <v>950050</v>
      </c>
      <c r="AQ2127" s="77">
        <f t="shared" ca="1" si="2381"/>
        <v>979220.83333333326</v>
      </c>
      <c r="AR2127" s="77">
        <f t="shared" ca="1" si="2381"/>
        <v>1007558.5</v>
      </c>
      <c r="AS2127" s="77">
        <f t="shared" ca="1" si="2381"/>
        <v>1035063</v>
      </c>
      <c r="AT2127" s="77">
        <f t="shared" ca="1" si="2381"/>
        <v>1061734.3333333333</v>
      </c>
      <c r="AU2127" s="77">
        <f t="shared" ca="1" si="2381"/>
        <v>1087572.5</v>
      </c>
      <c r="AV2127" s="77">
        <f t="shared" ca="1" si="2381"/>
        <v>1112577.5</v>
      </c>
      <c r="AW2127" s="77">
        <f t="shared" ca="1" si="2381"/>
        <v>1136749.3333333333</v>
      </c>
      <c r="AX2127" s="77">
        <f t="shared" ca="1" si="2381"/>
        <v>1160088</v>
      </c>
      <c r="AY2127" s="77">
        <f t="shared" ref="AY2127:CD2127" ca="1" si="2382">SUM(AY2125:AY2126)</f>
        <v>1182593.5</v>
      </c>
      <c r="AZ2127" s="77">
        <f t="shared" ca="1" si="2382"/>
        <v>1204265.8333333333</v>
      </c>
      <c r="BA2127" s="77">
        <f t="shared" ca="1" si="2382"/>
        <v>1225105</v>
      </c>
      <c r="BB2127" s="77">
        <f t="shared" ca="1" si="2382"/>
        <v>1245111</v>
      </c>
      <c r="BC2127" s="77">
        <f t="shared" ca="1" si="2382"/>
        <v>1264283.8333333335</v>
      </c>
      <c r="BD2127" s="77">
        <f t="shared" ca="1" si="2382"/>
        <v>1282623.5</v>
      </c>
      <c r="BE2127" s="77">
        <f t="shared" ca="1" si="2382"/>
        <v>1300130</v>
      </c>
      <c r="BF2127" s="77">
        <f t="shared" ca="1" si="2382"/>
        <v>1316803.3333333335</v>
      </c>
      <c r="BG2127" s="77">
        <f t="shared" ca="1" si="2382"/>
        <v>1332643.5</v>
      </c>
      <c r="BH2127" s="77">
        <f t="shared" ca="1" si="2382"/>
        <v>1347650.5</v>
      </c>
      <c r="BI2127" s="77">
        <f t="shared" ca="1" si="2382"/>
        <v>1361824.3333333335</v>
      </c>
      <c r="BJ2127" s="77">
        <f t="shared" ca="1" si="2382"/>
        <v>1375165</v>
      </c>
      <c r="BK2127" s="77">
        <f t="shared" ca="1" si="2382"/>
        <v>1387672.5</v>
      </c>
      <c r="BL2127" s="77">
        <f t="shared" ca="1" si="2382"/>
        <v>1399346.8333333335</v>
      </c>
      <c r="BM2127" s="77">
        <f t="shared" ca="1" si="2382"/>
        <v>1410188</v>
      </c>
      <c r="BN2127" s="77">
        <f t="shared" ca="1" si="2382"/>
        <v>1420196</v>
      </c>
      <c r="BO2127" s="77">
        <f t="shared" ca="1" si="2382"/>
        <v>1429370.8333333335</v>
      </c>
      <c r="BP2127" s="77">
        <f t="shared" ca="1" si="2382"/>
        <v>1437712.5</v>
      </c>
      <c r="BQ2127" s="77">
        <f t="shared" ca="1" si="2382"/>
        <v>1445221</v>
      </c>
      <c r="BR2127" s="77">
        <f t="shared" ca="1" si="2382"/>
        <v>1451896.3333333333</v>
      </c>
      <c r="BS2127" s="77">
        <f t="shared" ca="1" si="2382"/>
        <v>1457738.5</v>
      </c>
      <c r="BT2127" s="77">
        <f t="shared" ca="1" si="2382"/>
        <v>1462747.5</v>
      </c>
      <c r="BU2127" s="77">
        <f t="shared" ca="1" si="2382"/>
        <v>1466923.3333333333</v>
      </c>
      <c r="BV2127" s="77">
        <f t="shared" ca="1" si="2382"/>
        <v>1470266</v>
      </c>
      <c r="BW2127" s="77">
        <f t="shared" ca="1" si="2382"/>
        <v>1472775.5</v>
      </c>
      <c r="BX2127" s="77">
        <f t="shared" ca="1" si="2382"/>
        <v>1474451.8333333333</v>
      </c>
      <c r="BY2127" s="77">
        <f t="shared" ca="1" si="2382"/>
        <v>1475295</v>
      </c>
      <c r="BZ2127" s="77">
        <f t="shared" ca="1" si="2382"/>
        <v>1475305</v>
      </c>
      <c r="CA2127" s="77">
        <f t="shared" ca="1" si="2382"/>
        <v>1475315</v>
      </c>
      <c r="CB2127" s="77">
        <f t="shared" ca="1" si="2382"/>
        <v>1475325</v>
      </c>
      <c r="CC2127" s="77">
        <f t="shared" ca="1" si="2382"/>
        <v>1475335</v>
      </c>
      <c r="CD2127" s="77">
        <f t="shared" ca="1" si="2382"/>
        <v>1475345</v>
      </c>
      <c r="CE2127" s="77">
        <f t="shared" ref="CE2127:CK2127" ca="1" si="2383">SUM(CE2125:CE2126)</f>
        <v>1475355</v>
      </c>
      <c r="CF2127" s="77">
        <f t="shared" ca="1" si="2383"/>
        <v>1475365</v>
      </c>
      <c r="CG2127" s="77">
        <f t="shared" ca="1" si="2383"/>
        <v>1475375</v>
      </c>
      <c r="CH2127" s="77">
        <f t="shared" ca="1" si="2383"/>
        <v>1475385</v>
      </c>
      <c r="CI2127" s="77">
        <f t="shared" ca="1" si="2383"/>
        <v>1475395</v>
      </c>
      <c r="CJ2127" s="77">
        <f t="shared" ca="1" si="2383"/>
        <v>1475405</v>
      </c>
      <c r="CK2127" s="77">
        <f t="shared" ca="1" si="2383"/>
        <v>1475415</v>
      </c>
      <c r="CL2127" s="77">
        <f t="shared" ref="CL2127" ca="1" si="2384">SUM(CL2125:CL2126)</f>
        <v>1475425</v>
      </c>
    </row>
    <row r="2128" spans="2:90" x14ac:dyDescent="0.4">
      <c r="B2128" s="121"/>
      <c r="C2128" s="27"/>
      <c r="D2128" s="27" t="s">
        <v>738</v>
      </c>
      <c r="E2128" s="27" t="s">
        <v>906</v>
      </c>
      <c r="F2128" s="27"/>
      <c r="G2128" s="27" t="s">
        <v>244</v>
      </c>
      <c r="H2128" s="27"/>
      <c r="I2128" s="77"/>
      <c r="J2128" s="77"/>
      <c r="K2128" s="33"/>
      <c r="L2128" s="33"/>
      <c r="M2128" s="33"/>
      <c r="N2128" s="33"/>
      <c r="O2128" s="33"/>
      <c r="P2128" s="33"/>
      <c r="R2128" s="33"/>
      <c r="S2128" s="77"/>
      <c r="T2128" s="77"/>
      <c r="U2128" s="77"/>
      <c r="V2128" s="77"/>
      <c r="W2128" s="77"/>
      <c r="X2128" s="77"/>
      <c r="Y2128" s="77"/>
      <c r="Z2128" s="77"/>
      <c r="AA2128" s="77"/>
      <c r="AB2128" s="77"/>
      <c r="AC2128" s="77"/>
      <c r="AD2128" s="77"/>
      <c r="AE2128" s="77"/>
      <c r="AF2128" s="77"/>
      <c r="AG2128" s="77"/>
      <c r="AH2128" s="77"/>
      <c r="AI2128" s="77"/>
      <c r="AJ2128" s="77"/>
      <c r="AK2128" s="77"/>
      <c r="AL2128" s="77"/>
      <c r="AM2128" s="77"/>
      <c r="AN2128" s="77"/>
      <c r="AO2128" s="77"/>
      <c r="AP2128" s="77"/>
      <c r="AQ2128" s="77"/>
      <c r="AR2128" s="77"/>
      <c r="AS2128" s="77"/>
      <c r="AT2128" s="77"/>
      <c r="AU2128" s="77"/>
      <c r="AV2128" s="77"/>
      <c r="AW2128" s="77"/>
      <c r="AX2128" s="77"/>
      <c r="AY2128" s="77"/>
      <c r="AZ2128" s="77"/>
      <c r="BA2128" s="77"/>
      <c r="BB2128" s="77"/>
      <c r="BC2128" s="77"/>
      <c r="BD2128" s="77"/>
      <c r="BE2128" s="77"/>
      <c r="BF2128" s="77"/>
      <c r="BG2128" s="77"/>
      <c r="BH2128" s="77"/>
      <c r="BI2128" s="77"/>
      <c r="BJ2128" s="77"/>
      <c r="BK2128" s="77"/>
      <c r="BL2128" s="77"/>
      <c r="BM2128" s="77"/>
      <c r="BN2128" s="77"/>
      <c r="BO2128" s="77"/>
      <c r="BP2128" s="77"/>
      <c r="BQ2128" s="77"/>
      <c r="BR2128" s="77"/>
      <c r="BS2128" s="77"/>
      <c r="BT2128" s="77"/>
      <c r="BU2128" s="77"/>
      <c r="BV2128" s="77"/>
      <c r="BW2128" s="77"/>
      <c r="BX2128" s="77"/>
      <c r="BY2128" s="77"/>
      <c r="BZ2128" s="77"/>
      <c r="CA2128" s="77"/>
      <c r="CB2128" s="77"/>
      <c r="CC2128" s="77"/>
      <c r="CD2128" s="77"/>
      <c r="CE2128" s="77"/>
      <c r="CF2128" s="77"/>
      <c r="CG2128" s="77"/>
      <c r="CH2128" s="77"/>
      <c r="CI2128" s="77"/>
      <c r="CJ2128" s="77"/>
      <c r="CK2128" s="77"/>
      <c r="CL2128" s="77"/>
    </row>
    <row r="2129" spans="2:90" x14ac:dyDescent="0.4">
      <c r="B2129" s="130" t="str">
        <f>B2102</f>
        <v>(Primary label)</v>
      </c>
      <c r="C2129" s="27"/>
      <c r="D2129" s="27" t="s">
        <v>738</v>
      </c>
      <c r="E2129" s="27" t="s">
        <v>906</v>
      </c>
      <c r="F2129" s="27"/>
      <c r="G2129" s="27" t="s">
        <v>330</v>
      </c>
      <c r="H2129" s="27"/>
      <c r="I2129" s="78"/>
      <c r="J2129" s="78"/>
      <c r="K2129" s="33"/>
      <c r="L2129" s="33"/>
      <c r="M2129" s="33"/>
      <c r="N2129" s="33"/>
      <c r="O2129" s="33"/>
      <c r="P2129" s="33"/>
      <c r="R2129" s="33"/>
      <c r="S2129" s="77"/>
      <c r="T2129" s="77"/>
      <c r="U2129" s="77"/>
      <c r="V2129" s="77"/>
      <c r="W2129" s="77"/>
      <c r="X2129" s="77"/>
      <c r="Y2129" s="77"/>
      <c r="Z2129" s="77"/>
      <c r="AA2129" s="77"/>
      <c r="AB2129" s="77"/>
      <c r="AC2129" s="77"/>
      <c r="AD2129" s="77"/>
      <c r="AE2129" s="77"/>
      <c r="AF2129" s="77"/>
      <c r="AG2129" s="77"/>
      <c r="AH2129" s="77"/>
      <c r="AI2129" s="77"/>
      <c r="AJ2129" s="77"/>
      <c r="AK2129" s="77"/>
      <c r="AL2129" s="77"/>
      <c r="AM2129" s="77"/>
      <c r="AN2129" s="77"/>
      <c r="AO2129" s="77"/>
      <c r="AP2129" s="77"/>
      <c r="AQ2129" s="77"/>
      <c r="AR2129" s="77"/>
      <c r="AS2129" s="77"/>
      <c r="AT2129" s="77"/>
      <c r="AU2129" s="77"/>
      <c r="AV2129" s="77"/>
      <c r="AW2129" s="77"/>
      <c r="AX2129" s="77"/>
      <c r="AY2129" s="77"/>
      <c r="AZ2129" s="77"/>
      <c r="BA2129" s="77"/>
      <c r="BB2129" s="77"/>
      <c r="BC2129" s="77"/>
      <c r="BD2129" s="77"/>
      <c r="BE2129" s="77"/>
      <c r="BF2129" s="77"/>
      <c r="BG2129" s="77"/>
      <c r="BH2129" s="77"/>
      <c r="BI2129" s="77"/>
      <c r="BJ2129" s="77"/>
      <c r="BK2129" s="77"/>
      <c r="BL2129" s="77"/>
      <c r="BM2129" s="77"/>
      <c r="BN2129" s="77"/>
      <c r="BO2129" s="77"/>
      <c r="BP2129" s="77"/>
      <c r="BQ2129" s="77"/>
      <c r="BR2129" s="77"/>
      <c r="BS2129" s="77"/>
      <c r="BT2129" s="77"/>
      <c r="BU2129" s="77"/>
      <c r="BV2129" s="77"/>
      <c r="BW2129" s="77"/>
      <c r="BX2129" s="77"/>
      <c r="BY2129" s="77"/>
      <c r="BZ2129" s="77"/>
      <c r="CA2129" s="77"/>
      <c r="CB2129" s="77"/>
      <c r="CC2129" s="77"/>
      <c r="CD2129" s="77"/>
      <c r="CE2129" s="77"/>
      <c r="CF2129" s="77"/>
      <c r="CG2129" s="77"/>
      <c r="CH2129" s="77"/>
      <c r="CI2129" s="77"/>
      <c r="CJ2129" s="77"/>
      <c r="CK2129" s="77"/>
      <c r="CL2129" s="77"/>
    </row>
    <row r="2130" spans="2:90" x14ac:dyDescent="0.4">
      <c r="B2130" s="130" t="str">
        <f>B2103</f>
        <v>primary unit</v>
      </c>
      <c r="C2130" s="27"/>
      <c r="D2130" s="27" t="s">
        <v>738</v>
      </c>
      <c r="E2130" s="27" t="s">
        <v>906</v>
      </c>
      <c r="F2130" s="27"/>
      <c r="G2130" s="27" t="s">
        <v>330</v>
      </c>
      <c r="H2130" s="27"/>
      <c r="I2130" s="78"/>
      <c r="J2130" s="78"/>
      <c r="K2130" s="33"/>
      <c r="L2130" s="33"/>
      <c r="M2130" s="33"/>
      <c r="N2130" s="33"/>
      <c r="O2130" s="33"/>
      <c r="P2130" s="33"/>
      <c r="R2130" s="33"/>
      <c r="S2130" s="77"/>
      <c r="T2130" s="77"/>
      <c r="U2130" s="77"/>
      <c r="V2130" s="77"/>
      <c r="W2130" s="77"/>
      <c r="X2130" s="77"/>
      <c r="Y2130" s="77"/>
      <c r="Z2130" s="77"/>
      <c r="AA2130" s="77"/>
      <c r="AB2130" s="77"/>
      <c r="AC2130" s="77"/>
      <c r="AD2130" s="77"/>
      <c r="AE2130" s="77"/>
      <c r="AF2130" s="77"/>
      <c r="AG2130" s="77"/>
      <c r="AH2130" s="77"/>
      <c r="AI2130" s="77"/>
      <c r="AJ2130" s="77"/>
      <c r="AK2130" s="77"/>
      <c r="AL2130" s="77"/>
      <c r="AM2130" s="77"/>
      <c r="AN2130" s="77"/>
      <c r="AO2130" s="77"/>
      <c r="AP2130" s="77"/>
      <c r="AQ2130" s="77"/>
      <c r="AR2130" s="77"/>
      <c r="AS2130" s="77"/>
      <c r="AT2130" s="77"/>
      <c r="AU2130" s="77"/>
      <c r="AV2130" s="77"/>
      <c r="AW2130" s="77"/>
      <c r="AX2130" s="77"/>
      <c r="AY2130" s="77"/>
      <c r="AZ2130" s="77"/>
      <c r="BA2130" s="77"/>
      <c r="BB2130" s="77"/>
      <c r="BC2130" s="77"/>
      <c r="BD2130" s="77"/>
      <c r="BE2130" s="77"/>
      <c r="BF2130" s="77"/>
      <c r="BG2130" s="77"/>
      <c r="BH2130" s="77"/>
      <c r="BI2130" s="77"/>
      <c r="BJ2130" s="77"/>
      <c r="BK2130" s="77"/>
      <c r="BL2130" s="77"/>
      <c r="BM2130" s="77"/>
      <c r="BN2130" s="77"/>
      <c r="BO2130" s="77"/>
      <c r="BP2130" s="77"/>
      <c r="BQ2130" s="77"/>
      <c r="BR2130" s="77"/>
      <c r="BS2130" s="77"/>
      <c r="BT2130" s="77"/>
      <c r="BU2130" s="77"/>
      <c r="BV2130" s="77"/>
      <c r="BW2130" s="77"/>
      <c r="BX2130" s="77"/>
      <c r="BY2130" s="77"/>
      <c r="BZ2130" s="77"/>
      <c r="CA2130" s="77"/>
      <c r="CB2130" s="77"/>
      <c r="CC2130" s="77"/>
      <c r="CD2130" s="77"/>
      <c r="CE2130" s="77"/>
      <c r="CF2130" s="77"/>
      <c r="CG2130" s="77"/>
      <c r="CH2130" s="77"/>
      <c r="CI2130" s="77"/>
      <c r="CJ2130" s="77"/>
      <c r="CK2130" s="77"/>
      <c r="CL2130" s="77"/>
    </row>
    <row r="2131" spans="2:90" x14ac:dyDescent="0.4">
      <c r="B2131" s="130" t="str">
        <f>B2104</f>
        <v>Primary revenue driver</v>
      </c>
      <c r="D2131" t="s">
        <v>738</v>
      </c>
      <c r="E2131" t="s">
        <v>906</v>
      </c>
      <c r="G2131" t="s">
        <v>330</v>
      </c>
      <c r="K2131" s="53"/>
      <c r="L2131" s="53"/>
      <c r="M2131" s="53"/>
      <c r="N2131" s="53"/>
      <c r="O2131" s="53"/>
      <c r="P2131" s="53"/>
      <c r="R2131" s="24"/>
      <c r="S2131" s="172" t="str">
        <f t="shared" ref="S2131" si="2385">S2104</f>
        <v>S$12</v>
      </c>
      <c r="T2131" s="172" t="str">
        <f t="shared" ref="T2131:AX2131" si="2386">T2104</f>
        <v>T$12</v>
      </c>
      <c r="U2131" s="172" t="str">
        <f t="shared" si="2386"/>
        <v>U$12</v>
      </c>
      <c r="V2131" s="172" t="str">
        <f t="shared" si="2386"/>
        <v>V$12</v>
      </c>
      <c r="W2131" s="172" t="str">
        <f t="shared" si="2386"/>
        <v>W$12</v>
      </c>
      <c r="X2131" s="172" t="str">
        <f t="shared" si="2386"/>
        <v>X$12</v>
      </c>
      <c r="Y2131" s="172" t="str">
        <f t="shared" si="2386"/>
        <v>Y$12</v>
      </c>
      <c r="Z2131" s="172" t="str">
        <f t="shared" si="2386"/>
        <v>Z$12</v>
      </c>
      <c r="AA2131" s="172" t="str">
        <f t="shared" si="2386"/>
        <v>AA$12</v>
      </c>
      <c r="AB2131" s="172" t="str">
        <f t="shared" si="2386"/>
        <v>AB$12</v>
      </c>
      <c r="AC2131" s="172" t="str">
        <f t="shared" si="2386"/>
        <v>AC$12</v>
      </c>
      <c r="AD2131" s="172" t="str">
        <f t="shared" si="2386"/>
        <v>AD$12</v>
      </c>
      <c r="AE2131" s="172" t="str">
        <f t="shared" si="2386"/>
        <v>AE$12</v>
      </c>
      <c r="AF2131" s="172" t="str">
        <f t="shared" si="2386"/>
        <v>AF$12</v>
      </c>
      <c r="AG2131" s="172" t="str">
        <f t="shared" si="2386"/>
        <v>AG$12</v>
      </c>
      <c r="AH2131" s="172" t="str">
        <f t="shared" si="2386"/>
        <v>AH$12</v>
      </c>
      <c r="AI2131" s="172" t="str">
        <f t="shared" si="2386"/>
        <v>AI$12</v>
      </c>
      <c r="AJ2131" s="172" t="str">
        <f t="shared" si="2386"/>
        <v>AJ$12</v>
      </c>
      <c r="AK2131" s="172" t="str">
        <f t="shared" si="2386"/>
        <v>AK$12</v>
      </c>
      <c r="AL2131" s="172" t="str">
        <f t="shared" si="2386"/>
        <v>AL$12</v>
      </c>
      <c r="AM2131" s="172" t="str">
        <f t="shared" si="2386"/>
        <v>AM$12</v>
      </c>
      <c r="AN2131" s="172" t="str">
        <f t="shared" si="2386"/>
        <v>AN$12</v>
      </c>
      <c r="AO2131" s="172" t="str">
        <f t="shared" si="2386"/>
        <v>AO$12</v>
      </c>
      <c r="AP2131" s="172" t="str">
        <f t="shared" si="2386"/>
        <v>AP$12</v>
      </c>
      <c r="AQ2131" s="172" t="str">
        <f t="shared" si="2386"/>
        <v>AQ$12</v>
      </c>
      <c r="AR2131" s="172" t="str">
        <f t="shared" si="2386"/>
        <v>AR$12</v>
      </c>
      <c r="AS2131" s="172" t="str">
        <f t="shared" si="2386"/>
        <v>AS$12</v>
      </c>
      <c r="AT2131" s="172" t="str">
        <f t="shared" si="2386"/>
        <v>AT$12</v>
      </c>
      <c r="AU2131" s="172" t="str">
        <f t="shared" si="2386"/>
        <v>AU$12</v>
      </c>
      <c r="AV2131" s="172" t="str">
        <f t="shared" si="2386"/>
        <v>AV$12</v>
      </c>
      <c r="AW2131" s="172" t="str">
        <f t="shared" si="2386"/>
        <v>AW$12</v>
      </c>
      <c r="AX2131" s="172" t="str">
        <f t="shared" si="2386"/>
        <v>AX$12</v>
      </c>
      <c r="AY2131" s="172" t="str">
        <f t="shared" ref="AY2131:CD2131" si="2387">AY2104</f>
        <v>AY$12</v>
      </c>
      <c r="AZ2131" s="172" t="str">
        <f t="shared" si="2387"/>
        <v>AZ$12</v>
      </c>
      <c r="BA2131" s="172" t="str">
        <f t="shared" si="2387"/>
        <v>BA$12</v>
      </c>
      <c r="BB2131" s="172" t="str">
        <f t="shared" si="2387"/>
        <v>BB$12</v>
      </c>
      <c r="BC2131" s="172" t="str">
        <f t="shared" si="2387"/>
        <v>BC$12</v>
      </c>
      <c r="BD2131" s="172" t="str">
        <f t="shared" si="2387"/>
        <v>BD$12</v>
      </c>
      <c r="BE2131" s="172" t="str">
        <f t="shared" si="2387"/>
        <v>BE$12</v>
      </c>
      <c r="BF2131" s="172" t="str">
        <f t="shared" si="2387"/>
        <v>BF$12</v>
      </c>
      <c r="BG2131" s="172" t="str">
        <f t="shared" si="2387"/>
        <v>BG$12</v>
      </c>
      <c r="BH2131" s="172" t="str">
        <f t="shared" si="2387"/>
        <v>BH$12</v>
      </c>
      <c r="BI2131" s="172" t="str">
        <f t="shared" si="2387"/>
        <v>BI$12</v>
      </c>
      <c r="BJ2131" s="172" t="str">
        <f t="shared" si="2387"/>
        <v>BJ$12</v>
      </c>
      <c r="BK2131" s="172" t="str">
        <f t="shared" si="2387"/>
        <v>BK$12</v>
      </c>
      <c r="BL2131" s="172" t="str">
        <f t="shared" si="2387"/>
        <v>BL$12</v>
      </c>
      <c r="BM2131" s="172" t="str">
        <f t="shared" si="2387"/>
        <v>BM$12</v>
      </c>
      <c r="BN2131" s="172" t="str">
        <f t="shared" si="2387"/>
        <v>BN$12</v>
      </c>
      <c r="BO2131" s="172" t="str">
        <f t="shared" si="2387"/>
        <v>BO$12</v>
      </c>
      <c r="BP2131" s="172" t="str">
        <f t="shared" si="2387"/>
        <v>BP$12</v>
      </c>
      <c r="BQ2131" s="172" t="str">
        <f t="shared" si="2387"/>
        <v>BQ$12</v>
      </c>
      <c r="BR2131" s="172" t="str">
        <f t="shared" si="2387"/>
        <v>BR$12</v>
      </c>
      <c r="BS2131" s="172" t="str">
        <f t="shared" si="2387"/>
        <v>BS$12</v>
      </c>
      <c r="BT2131" s="172" t="str">
        <f t="shared" si="2387"/>
        <v>BT$12</v>
      </c>
      <c r="BU2131" s="172" t="str">
        <f t="shared" si="2387"/>
        <v>BU$12</v>
      </c>
      <c r="BV2131" s="172" t="str">
        <f t="shared" si="2387"/>
        <v>BV$12</v>
      </c>
      <c r="BW2131" s="172" t="str">
        <f t="shared" si="2387"/>
        <v>BW$12</v>
      </c>
      <c r="BX2131" s="172" t="str">
        <f t="shared" si="2387"/>
        <v>BX$12</v>
      </c>
      <c r="BY2131" s="172" t="str">
        <f t="shared" si="2387"/>
        <v>BY$12</v>
      </c>
      <c r="BZ2131" s="172" t="str">
        <f t="shared" si="2387"/>
        <v>BZ$12</v>
      </c>
      <c r="CA2131" s="172" t="str">
        <f t="shared" si="2387"/>
        <v>CA$12</v>
      </c>
      <c r="CB2131" s="172" t="str">
        <f t="shared" si="2387"/>
        <v>CB$12</v>
      </c>
      <c r="CC2131" s="172" t="str">
        <f t="shared" si="2387"/>
        <v>CC$12</v>
      </c>
      <c r="CD2131" s="172" t="str">
        <f t="shared" si="2387"/>
        <v>CD$12</v>
      </c>
      <c r="CE2131" s="172" t="str">
        <f t="shared" ref="CE2131:CK2131" si="2388">CE2104</f>
        <v>CE$12</v>
      </c>
      <c r="CF2131" s="172" t="str">
        <f t="shared" si="2388"/>
        <v>CF$12</v>
      </c>
      <c r="CG2131" s="172" t="str">
        <f t="shared" si="2388"/>
        <v>CG$12</v>
      </c>
      <c r="CH2131" s="172" t="str">
        <f t="shared" si="2388"/>
        <v>CH$12</v>
      </c>
      <c r="CI2131" s="172" t="str">
        <f t="shared" si="2388"/>
        <v>CI$12</v>
      </c>
      <c r="CJ2131" s="172" t="str">
        <f t="shared" si="2388"/>
        <v>CJ$12</v>
      </c>
      <c r="CK2131" s="172" t="str">
        <f t="shared" si="2388"/>
        <v>CK$12</v>
      </c>
      <c r="CL2131" s="172" t="str">
        <f t="shared" ref="CL2131" si="2389">CL2104</f>
        <v>CL$12</v>
      </c>
    </row>
    <row r="2132" spans="2:90" x14ac:dyDescent="0.4">
      <c r="B2132" s="130" t="str">
        <f>B2105</f>
        <v>Primary volume driver</v>
      </c>
      <c r="C2132" s="12"/>
      <c r="D2132" s="12" t="s">
        <v>738</v>
      </c>
      <c r="E2132" s="12" t="s">
        <v>906</v>
      </c>
      <c r="F2132" s="12"/>
      <c r="G2132" s="12" t="s">
        <v>330</v>
      </c>
      <c r="H2132" s="12"/>
      <c r="I2132" s="60"/>
      <c r="J2132" s="60"/>
      <c r="K2132" s="15"/>
      <c r="L2132" s="15"/>
      <c r="M2132" s="15"/>
      <c r="N2132" s="15"/>
      <c r="O2132" s="15"/>
      <c r="P2132" s="15"/>
      <c r="R2132" s="15"/>
      <c r="S2132" s="172" t="str">
        <f t="shared" ref="S2132" si="2390">S2105</f>
        <v>S$13</v>
      </c>
      <c r="T2132" s="172" t="str">
        <f t="shared" ref="T2132:AX2132" si="2391">T2105</f>
        <v>T$13</v>
      </c>
      <c r="U2132" s="172" t="str">
        <f t="shared" si="2391"/>
        <v>U$13</v>
      </c>
      <c r="V2132" s="172" t="str">
        <f t="shared" si="2391"/>
        <v>V$13</v>
      </c>
      <c r="W2132" s="172" t="str">
        <f t="shared" si="2391"/>
        <v>W$13</v>
      </c>
      <c r="X2132" s="172" t="str">
        <f t="shared" si="2391"/>
        <v>X$13</v>
      </c>
      <c r="Y2132" s="172" t="str">
        <f t="shared" si="2391"/>
        <v>Y$13</v>
      </c>
      <c r="Z2132" s="172" t="str">
        <f t="shared" si="2391"/>
        <v>Z$13</v>
      </c>
      <c r="AA2132" s="172" t="str">
        <f t="shared" si="2391"/>
        <v>AA$13</v>
      </c>
      <c r="AB2132" s="172" t="str">
        <f t="shared" si="2391"/>
        <v>AB$13</v>
      </c>
      <c r="AC2132" s="172" t="str">
        <f t="shared" si="2391"/>
        <v>AC$13</v>
      </c>
      <c r="AD2132" s="172" t="str">
        <f t="shared" si="2391"/>
        <v>AD$13</v>
      </c>
      <c r="AE2132" s="172" t="str">
        <f t="shared" si="2391"/>
        <v>AE$13</v>
      </c>
      <c r="AF2132" s="172" t="str">
        <f t="shared" si="2391"/>
        <v>AF$13</v>
      </c>
      <c r="AG2132" s="172" t="str">
        <f t="shared" si="2391"/>
        <v>AG$13</v>
      </c>
      <c r="AH2132" s="172" t="str">
        <f t="shared" si="2391"/>
        <v>AH$13</v>
      </c>
      <c r="AI2132" s="172" t="str">
        <f t="shared" si="2391"/>
        <v>AI$13</v>
      </c>
      <c r="AJ2132" s="172" t="str">
        <f t="shared" si="2391"/>
        <v>AJ$13</v>
      </c>
      <c r="AK2132" s="172" t="str">
        <f t="shared" si="2391"/>
        <v>AK$13</v>
      </c>
      <c r="AL2132" s="172" t="str">
        <f t="shared" si="2391"/>
        <v>AL$13</v>
      </c>
      <c r="AM2132" s="172" t="str">
        <f t="shared" si="2391"/>
        <v>AM$13</v>
      </c>
      <c r="AN2132" s="172" t="str">
        <f t="shared" si="2391"/>
        <v>AN$13</v>
      </c>
      <c r="AO2132" s="172" t="str">
        <f t="shared" si="2391"/>
        <v>AO$13</v>
      </c>
      <c r="AP2132" s="172" t="str">
        <f t="shared" si="2391"/>
        <v>AP$13</v>
      </c>
      <c r="AQ2132" s="172" t="str">
        <f t="shared" si="2391"/>
        <v>AQ$13</v>
      </c>
      <c r="AR2132" s="172" t="str">
        <f t="shared" si="2391"/>
        <v>AR$13</v>
      </c>
      <c r="AS2132" s="172" t="str">
        <f t="shared" si="2391"/>
        <v>AS$13</v>
      </c>
      <c r="AT2132" s="172" t="str">
        <f t="shared" si="2391"/>
        <v>AT$13</v>
      </c>
      <c r="AU2132" s="172" t="str">
        <f t="shared" si="2391"/>
        <v>AU$13</v>
      </c>
      <c r="AV2132" s="172" t="str">
        <f t="shared" si="2391"/>
        <v>AV$13</v>
      </c>
      <c r="AW2132" s="172" t="str">
        <f t="shared" si="2391"/>
        <v>AW$13</v>
      </c>
      <c r="AX2132" s="172" t="str">
        <f t="shared" si="2391"/>
        <v>AX$13</v>
      </c>
      <c r="AY2132" s="172" t="str">
        <f t="shared" ref="AY2132:CD2132" si="2392">AY2105</f>
        <v>AY$13</v>
      </c>
      <c r="AZ2132" s="172" t="str">
        <f t="shared" si="2392"/>
        <v>AZ$13</v>
      </c>
      <c r="BA2132" s="172" t="str">
        <f t="shared" si="2392"/>
        <v>BA$13</v>
      </c>
      <c r="BB2132" s="172" t="str">
        <f t="shared" si="2392"/>
        <v>BB$13</v>
      </c>
      <c r="BC2132" s="172" t="str">
        <f t="shared" si="2392"/>
        <v>BC$13</v>
      </c>
      <c r="BD2132" s="172" t="str">
        <f t="shared" si="2392"/>
        <v>BD$13</v>
      </c>
      <c r="BE2132" s="172" t="str">
        <f t="shared" si="2392"/>
        <v>BE$13</v>
      </c>
      <c r="BF2132" s="172" t="str">
        <f t="shared" si="2392"/>
        <v>BF$13</v>
      </c>
      <c r="BG2132" s="172" t="str">
        <f t="shared" si="2392"/>
        <v>BG$13</v>
      </c>
      <c r="BH2132" s="172" t="str">
        <f t="shared" si="2392"/>
        <v>BH$13</v>
      </c>
      <c r="BI2132" s="172" t="str">
        <f t="shared" si="2392"/>
        <v>BI$13</v>
      </c>
      <c r="BJ2132" s="172" t="str">
        <f t="shared" si="2392"/>
        <v>BJ$13</v>
      </c>
      <c r="BK2132" s="172" t="str">
        <f t="shared" si="2392"/>
        <v>BK$13</v>
      </c>
      <c r="BL2132" s="172" t="str">
        <f t="shared" si="2392"/>
        <v>BL$13</v>
      </c>
      <c r="BM2132" s="172" t="str">
        <f t="shared" si="2392"/>
        <v>BM$13</v>
      </c>
      <c r="BN2132" s="172" t="str">
        <f t="shared" si="2392"/>
        <v>BN$13</v>
      </c>
      <c r="BO2132" s="172" t="str">
        <f t="shared" si="2392"/>
        <v>BO$13</v>
      </c>
      <c r="BP2132" s="172" t="str">
        <f t="shared" si="2392"/>
        <v>BP$13</v>
      </c>
      <c r="BQ2132" s="172" t="str">
        <f t="shared" si="2392"/>
        <v>BQ$13</v>
      </c>
      <c r="BR2132" s="172" t="str">
        <f t="shared" si="2392"/>
        <v>BR$13</v>
      </c>
      <c r="BS2132" s="172" t="str">
        <f t="shared" si="2392"/>
        <v>BS$13</v>
      </c>
      <c r="BT2132" s="172" t="str">
        <f t="shared" si="2392"/>
        <v>BT$13</v>
      </c>
      <c r="BU2132" s="172" t="str">
        <f t="shared" si="2392"/>
        <v>BU$13</v>
      </c>
      <c r="BV2132" s="172" t="str">
        <f t="shared" si="2392"/>
        <v>BV$13</v>
      </c>
      <c r="BW2132" s="172" t="str">
        <f t="shared" si="2392"/>
        <v>BW$13</v>
      </c>
      <c r="BX2132" s="172" t="str">
        <f t="shared" si="2392"/>
        <v>BX$13</v>
      </c>
      <c r="BY2132" s="172" t="str">
        <f t="shared" si="2392"/>
        <v>BY$13</v>
      </c>
      <c r="BZ2132" s="172" t="str">
        <f t="shared" si="2392"/>
        <v>BZ$13</v>
      </c>
      <c r="CA2132" s="172" t="str">
        <f t="shared" si="2392"/>
        <v>CA$13</v>
      </c>
      <c r="CB2132" s="172" t="str">
        <f t="shared" si="2392"/>
        <v>CB$13</v>
      </c>
      <c r="CC2132" s="172" t="str">
        <f t="shared" si="2392"/>
        <v>CC$13</v>
      </c>
      <c r="CD2132" s="172" t="str">
        <f t="shared" si="2392"/>
        <v>CD$13</v>
      </c>
      <c r="CE2132" s="172" t="str">
        <f t="shared" ref="CE2132:CK2132" si="2393">CE2105</f>
        <v>CE$13</v>
      </c>
      <c r="CF2132" s="172" t="str">
        <f t="shared" si="2393"/>
        <v>CF$13</v>
      </c>
      <c r="CG2132" s="172" t="str">
        <f t="shared" si="2393"/>
        <v>CG$13</v>
      </c>
      <c r="CH2132" s="172" t="str">
        <f t="shared" si="2393"/>
        <v>CH$13</v>
      </c>
      <c r="CI2132" s="172" t="str">
        <f t="shared" si="2393"/>
        <v>CI$13</v>
      </c>
      <c r="CJ2132" s="172" t="str">
        <f t="shared" si="2393"/>
        <v>CJ$13</v>
      </c>
      <c r="CK2132" s="172" t="str">
        <f t="shared" si="2393"/>
        <v>CK$13</v>
      </c>
      <c r="CL2132" s="172" t="str">
        <f t="shared" ref="CL2132" si="2394">CL2105</f>
        <v>CL$13</v>
      </c>
    </row>
    <row r="2133" spans="2:90" x14ac:dyDescent="0.4">
      <c r="B2133" s="184" t="str">
        <f>B2110</f>
        <v>Volume driven secondary PP&amp;E:</v>
      </c>
      <c r="C2133" s="12"/>
      <c r="D2133" s="12" t="s">
        <v>738</v>
      </c>
      <c r="E2133" s="12" t="s">
        <v>906</v>
      </c>
      <c r="F2133" s="12"/>
      <c r="G2133" s="12" t="s">
        <v>330</v>
      </c>
      <c r="H2133" s="12"/>
      <c r="I2133" s="60"/>
      <c r="J2133" s="60"/>
      <c r="K2133" s="15"/>
      <c r="L2133" s="15"/>
      <c r="M2133" s="15"/>
      <c r="N2133" s="15"/>
      <c r="O2133" s="15"/>
      <c r="P2133" s="15"/>
      <c r="R2133" s="15"/>
      <c r="S2133" s="172">
        <f t="shared" ref="S2133" si="2395">S2106</f>
        <v>0</v>
      </c>
      <c r="T2133" s="172">
        <f t="shared" ref="T2133:AX2133" si="2396">T2106</f>
        <v>0</v>
      </c>
      <c r="U2133" s="172">
        <f t="shared" si="2396"/>
        <v>0</v>
      </c>
      <c r="V2133" s="172">
        <f t="shared" si="2396"/>
        <v>0</v>
      </c>
      <c r="W2133" s="172">
        <f t="shared" si="2396"/>
        <v>0</v>
      </c>
      <c r="X2133" s="172">
        <f t="shared" si="2396"/>
        <v>0</v>
      </c>
      <c r="Y2133" s="172">
        <f t="shared" si="2396"/>
        <v>0</v>
      </c>
      <c r="Z2133" s="172">
        <f t="shared" si="2396"/>
        <v>0</v>
      </c>
      <c r="AA2133" s="172">
        <f t="shared" si="2396"/>
        <v>0</v>
      </c>
      <c r="AB2133" s="172">
        <f t="shared" si="2396"/>
        <v>0</v>
      </c>
      <c r="AC2133" s="172">
        <f t="shared" si="2396"/>
        <v>0</v>
      </c>
      <c r="AD2133" s="172">
        <f t="shared" si="2396"/>
        <v>0</v>
      </c>
      <c r="AE2133" s="172">
        <f t="shared" si="2396"/>
        <v>0</v>
      </c>
      <c r="AF2133" s="172">
        <f t="shared" si="2396"/>
        <v>0</v>
      </c>
      <c r="AG2133" s="172">
        <f t="shared" si="2396"/>
        <v>0</v>
      </c>
      <c r="AH2133" s="172">
        <f t="shared" si="2396"/>
        <v>0</v>
      </c>
      <c r="AI2133" s="172">
        <f t="shared" si="2396"/>
        <v>0</v>
      </c>
      <c r="AJ2133" s="172">
        <f t="shared" si="2396"/>
        <v>0</v>
      </c>
      <c r="AK2133" s="172">
        <f t="shared" si="2396"/>
        <v>0</v>
      </c>
      <c r="AL2133" s="172">
        <f t="shared" si="2396"/>
        <v>0</v>
      </c>
      <c r="AM2133" s="172">
        <f t="shared" si="2396"/>
        <v>0</v>
      </c>
      <c r="AN2133" s="172">
        <f t="shared" si="2396"/>
        <v>0</v>
      </c>
      <c r="AO2133" s="172">
        <f t="shared" si="2396"/>
        <v>0</v>
      </c>
      <c r="AP2133" s="172">
        <f t="shared" si="2396"/>
        <v>0</v>
      </c>
      <c r="AQ2133" s="172">
        <f t="shared" si="2396"/>
        <v>0</v>
      </c>
      <c r="AR2133" s="172">
        <f t="shared" si="2396"/>
        <v>0</v>
      </c>
      <c r="AS2133" s="172">
        <f t="shared" si="2396"/>
        <v>0</v>
      </c>
      <c r="AT2133" s="172">
        <f t="shared" si="2396"/>
        <v>0</v>
      </c>
      <c r="AU2133" s="172">
        <f t="shared" si="2396"/>
        <v>0</v>
      </c>
      <c r="AV2133" s="172">
        <f t="shared" si="2396"/>
        <v>0</v>
      </c>
      <c r="AW2133" s="172">
        <f t="shared" si="2396"/>
        <v>0</v>
      </c>
      <c r="AX2133" s="172">
        <f t="shared" si="2396"/>
        <v>0</v>
      </c>
      <c r="AY2133" s="172">
        <f t="shared" ref="AY2133:CD2133" si="2397">AY2106</f>
        <v>0</v>
      </c>
      <c r="AZ2133" s="172">
        <f t="shared" si="2397"/>
        <v>0</v>
      </c>
      <c r="BA2133" s="172">
        <f t="shared" si="2397"/>
        <v>0</v>
      </c>
      <c r="BB2133" s="172">
        <f t="shared" si="2397"/>
        <v>0</v>
      </c>
      <c r="BC2133" s="172">
        <f t="shared" si="2397"/>
        <v>0</v>
      </c>
      <c r="BD2133" s="172">
        <f t="shared" si="2397"/>
        <v>0</v>
      </c>
      <c r="BE2133" s="172">
        <f t="shared" si="2397"/>
        <v>0</v>
      </c>
      <c r="BF2133" s="172">
        <f t="shared" si="2397"/>
        <v>0</v>
      </c>
      <c r="BG2133" s="172">
        <f t="shared" si="2397"/>
        <v>0</v>
      </c>
      <c r="BH2133" s="172">
        <f t="shared" si="2397"/>
        <v>0</v>
      </c>
      <c r="BI2133" s="172">
        <f t="shared" si="2397"/>
        <v>0</v>
      </c>
      <c r="BJ2133" s="172">
        <f t="shared" si="2397"/>
        <v>0</v>
      </c>
      <c r="BK2133" s="172">
        <f t="shared" si="2397"/>
        <v>0</v>
      </c>
      <c r="BL2133" s="172">
        <f t="shared" si="2397"/>
        <v>0</v>
      </c>
      <c r="BM2133" s="172">
        <f t="shared" si="2397"/>
        <v>0</v>
      </c>
      <c r="BN2133" s="172">
        <f t="shared" si="2397"/>
        <v>0</v>
      </c>
      <c r="BO2133" s="172">
        <f t="shared" si="2397"/>
        <v>0</v>
      </c>
      <c r="BP2133" s="172">
        <f t="shared" si="2397"/>
        <v>0</v>
      </c>
      <c r="BQ2133" s="172">
        <f t="shared" si="2397"/>
        <v>0</v>
      </c>
      <c r="BR2133" s="172">
        <f t="shared" si="2397"/>
        <v>0</v>
      </c>
      <c r="BS2133" s="172">
        <f t="shared" si="2397"/>
        <v>0</v>
      </c>
      <c r="BT2133" s="172">
        <f t="shared" si="2397"/>
        <v>0</v>
      </c>
      <c r="BU2133" s="172">
        <f t="shared" si="2397"/>
        <v>0</v>
      </c>
      <c r="BV2133" s="172">
        <f t="shared" si="2397"/>
        <v>0</v>
      </c>
      <c r="BW2133" s="172">
        <f t="shared" si="2397"/>
        <v>0</v>
      </c>
      <c r="BX2133" s="172">
        <f t="shared" si="2397"/>
        <v>0</v>
      </c>
      <c r="BY2133" s="172">
        <f t="shared" si="2397"/>
        <v>0</v>
      </c>
      <c r="BZ2133" s="172">
        <f t="shared" si="2397"/>
        <v>0</v>
      </c>
      <c r="CA2133" s="172">
        <f t="shared" si="2397"/>
        <v>0</v>
      </c>
      <c r="CB2133" s="172">
        <f t="shared" si="2397"/>
        <v>0</v>
      </c>
      <c r="CC2133" s="172">
        <f t="shared" si="2397"/>
        <v>0</v>
      </c>
      <c r="CD2133" s="172">
        <f t="shared" si="2397"/>
        <v>0</v>
      </c>
      <c r="CE2133" s="172">
        <f t="shared" ref="CE2133:CK2133" si="2398">CE2106</f>
        <v>0</v>
      </c>
      <c r="CF2133" s="172">
        <f t="shared" si="2398"/>
        <v>0</v>
      </c>
      <c r="CG2133" s="172">
        <f t="shared" si="2398"/>
        <v>0</v>
      </c>
      <c r="CH2133" s="172">
        <f t="shared" si="2398"/>
        <v>0</v>
      </c>
      <c r="CI2133" s="172">
        <f t="shared" si="2398"/>
        <v>0</v>
      </c>
      <c r="CJ2133" s="172">
        <f t="shared" si="2398"/>
        <v>0</v>
      </c>
      <c r="CK2133" s="172">
        <f t="shared" si="2398"/>
        <v>0</v>
      </c>
      <c r="CL2133" s="172">
        <f t="shared" ref="CL2133" si="2399">CL2106</f>
        <v>0</v>
      </c>
    </row>
    <row r="2134" spans="2:90" x14ac:dyDescent="0.4">
      <c r="B2134" s="231" t="str">
        <f>IFERROR(SUBSTITUTE(TRIM(MID(B2110, SEARCH("-", B2110) + 1, LEN(B2110))),":",""),"no unit")</f>
        <v>no unit</v>
      </c>
      <c r="C2134" s="12"/>
      <c r="D2134" s="12" t="s">
        <v>738</v>
      </c>
      <c r="E2134" s="12" t="s">
        <v>906</v>
      </c>
      <c r="F2134" s="12"/>
      <c r="G2134" s="12" t="s">
        <v>330</v>
      </c>
      <c r="H2134" s="12"/>
      <c r="I2134" s="60"/>
      <c r="J2134" s="60"/>
      <c r="K2134" s="15"/>
      <c r="L2134" s="15"/>
      <c r="M2134" s="15"/>
      <c r="N2134" s="15"/>
      <c r="O2134" s="15"/>
      <c r="P2134" s="15"/>
      <c r="R2134" s="15"/>
      <c r="S2134" s="172"/>
      <c r="T2134" s="172"/>
      <c r="U2134" s="172"/>
      <c r="V2134" s="172"/>
      <c r="W2134" s="172"/>
      <c r="X2134" s="172"/>
      <c r="Y2134" s="172"/>
      <c r="Z2134" s="172"/>
      <c r="AA2134" s="172"/>
      <c r="AB2134" s="172"/>
      <c r="AC2134" s="172"/>
      <c r="AD2134" s="172"/>
      <c r="AE2134" s="172"/>
      <c r="AF2134" s="172"/>
      <c r="AG2134" s="172"/>
      <c r="AH2134" s="172"/>
      <c r="AI2134" s="172"/>
      <c r="AJ2134" s="172"/>
      <c r="AK2134" s="172"/>
      <c r="AL2134" s="172"/>
      <c r="AM2134" s="172"/>
      <c r="AN2134" s="172"/>
      <c r="AO2134" s="172"/>
      <c r="AP2134" s="172"/>
      <c r="AQ2134" s="172"/>
      <c r="AR2134" s="172"/>
      <c r="AS2134" s="172"/>
      <c r="AT2134" s="172"/>
      <c r="AU2134" s="172"/>
      <c r="AV2134" s="172"/>
      <c r="AW2134" s="172"/>
      <c r="AX2134" s="172"/>
      <c r="AY2134" s="172"/>
      <c r="AZ2134" s="172"/>
      <c r="BA2134" s="172"/>
      <c r="BB2134" s="172"/>
      <c r="BC2134" s="172"/>
      <c r="BD2134" s="172"/>
      <c r="BE2134" s="172"/>
      <c r="BF2134" s="172"/>
      <c r="BG2134" s="172"/>
      <c r="BH2134" s="172"/>
      <c r="BI2134" s="172"/>
      <c r="BJ2134" s="172"/>
      <c r="BK2134" s="172"/>
      <c r="BL2134" s="172"/>
      <c r="BM2134" s="172"/>
      <c r="BN2134" s="172"/>
      <c r="BO2134" s="172"/>
      <c r="BP2134" s="172"/>
      <c r="BQ2134" s="172"/>
      <c r="BR2134" s="172"/>
      <c r="BS2134" s="172"/>
      <c r="BT2134" s="172"/>
      <c r="BU2134" s="172"/>
      <c r="BV2134" s="172"/>
      <c r="BW2134" s="172"/>
      <c r="BX2134" s="172"/>
      <c r="BY2134" s="172"/>
      <c r="BZ2134" s="172"/>
      <c r="CA2134" s="172"/>
      <c r="CB2134" s="172"/>
      <c r="CC2134" s="172"/>
      <c r="CD2134" s="172"/>
      <c r="CE2134" s="172"/>
      <c r="CF2134" s="172"/>
      <c r="CG2134" s="172"/>
      <c r="CH2134" s="172"/>
      <c r="CI2134" s="172"/>
      <c r="CJ2134" s="172"/>
      <c r="CK2134" s="172"/>
      <c r="CL2134" s="172"/>
    </row>
    <row r="2135" spans="2:90" x14ac:dyDescent="0.4">
      <c r="B2135" s="184" t="str">
        <f>B2108</f>
        <v>Secondary revenue driver</v>
      </c>
      <c r="C2135" s="88"/>
      <c r="D2135" s="88" t="s">
        <v>738</v>
      </c>
      <c r="E2135" s="88" t="s">
        <v>906</v>
      </c>
      <c r="F2135" s="88"/>
      <c r="G2135" s="88" t="s">
        <v>330</v>
      </c>
      <c r="H2135" s="88"/>
      <c r="I2135" s="206"/>
      <c r="J2135" s="206"/>
      <c r="K2135" s="207"/>
      <c r="L2135" s="207"/>
      <c r="M2135" s="207"/>
      <c r="N2135" s="207"/>
      <c r="O2135" s="207"/>
      <c r="P2135" s="207"/>
      <c r="R2135" s="207"/>
      <c r="S2135" s="4" t="str">
        <f t="shared" ref="S2135" si="2400">ADDRESS(ROW(S2127),COLUMN(S2127),2)</f>
        <v>S$2127</v>
      </c>
      <c r="T2135" s="4" t="str">
        <f t="shared" ref="T2135:AX2135" si="2401">ADDRESS(ROW(T2127),COLUMN(T2127),2)</f>
        <v>T$2127</v>
      </c>
      <c r="U2135" s="4" t="str">
        <f t="shared" si="2401"/>
        <v>U$2127</v>
      </c>
      <c r="V2135" s="4" t="str">
        <f t="shared" si="2401"/>
        <v>V$2127</v>
      </c>
      <c r="W2135" s="4" t="str">
        <f t="shared" si="2401"/>
        <v>W$2127</v>
      </c>
      <c r="X2135" s="4" t="str">
        <f t="shared" si="2401"/>
        <v>X$2127</v>
      </c>
      <c r="Y2135" s="4" t="str">
        <f t="shared" si="2401"/>
        <v>Y$2127</v>
      </c>
      <c r="Z2135" s="4" t="str">
        <f t="shared" si="2401"/>
        <v>Z$2127</v>
      </c>
      <c r="AA2135" s="4" t="str">
        <f t="shared" si="2401"/>
        <v>AA$2127</v>
      </c>
      <c r="AB2135" s="4" t="str">
        <f t="shared" si="2401"/>
        <v>AB$2127</v>
      </c>
      <c r="AC2135" s="4" t="str">
        <f t="shared" si="2401"/>
        <v>AC$2127</v>
      </c>
      <c r="AD2135" s="4" t="str">
        <f t="shared" si="2401"/>
        <v>AD$2127</v>
      </c>
      <c r="AE2135" s="4" t="str">
        <f t="shared" si="2401"/>
        <v>AE$2127</v>
      </c>
      <c r="AF2135" s="4" t="str">
        <f t="shared" si="2401"/>
        <v>AF$2127</v>
      </c>
      <c r="AG2135" s="4" t="str">
        <f t="shared" si="2401"/>
        <v>AG$2127</v>
      </c>
      <c r="AH2135" s="4" t="str">
        <f t="shared" si="2401"/>
        <v>AH$2127</v>
      </c>
      <c r="AI2135" s="4" t="str">
        <f t="shared" si="2401"/>
        <v>AI$2127</v>
      </c>
      <c r="AJ2135" s="4" t="str">
        <f t="shared" si="2401"/>
        <v>AJ$2127</v>
      </c>
      <c r="AK2135" s="4" t="str">
        <f t="shared" si="2401"/>
        <v>AK$2127</v>
      </c>
      <c r="AL2135" s="4" t="str">
        <f t="shared" si="2401"/>
        <v>AL$2127</v>
      </c>
      <c r="AM2135" s="4" t="str">
        <f t="shared" si="2401"/>
        <v>AM$2127</v>
      </c>
      <c r="AN2135" s="4" t="str">
        <f t="shared" si="2401"/>
        <v>AN$2127</v>
      </c>
      <c r="AO2135" s="4" t="str">
        <f t="shared" si="2401"/>
        <v>AO$2127</v>
      </c>
      <c r="AP2135" s="4" t="str">
        <f t="shared" si="2401"/>
        <v>AP$2127</v>
      </c>
      <c r="AQ2135" s="4" t="str">
        <f t="shared" si="2401"/>
        <v>AQ$2127</v>
      </c>
      <c r="AR2135" s="4" t="str">
        <f t="shared" si="2401"/>
        <v>AR$2127</v>
      </c>
      <c r="AS2135" s="4" t="str">
        <f t="shared" si="2401"/>
        <v>AS$2127</v>
      </c>
      <c r="AT2135" s="4" t="str">
        <f t="shared" si="2401"/>
        <v>AT$2127</v>
      </c>
      <c r="AU2135" s="4" t="str">
        <f t="shared" si="2401"/>
        <v>AU$2127</v>
      </c>
      <c r="AV2135" s="4" t="str">
        <f t="shared" si="2401"/>
        <v>AV$2127</v>
      </c>
      <c r="AW2135" s="4" t="str">
        <f t="shared" si="2401"/>
        <v>AW$2127</v>
      </c>
      <c r="AX2135" s="4" t="str">
        <f t="shared" si="2401"/>
        <v>AX$2127</v>
      </c>
      <c r="AY2135" s="4" t="str">
        <f t="shared" ref="AY2135:CD2135" si="2402">ADDRESS(ROW(AY2127),COLUMN(AY2127),2)</f>
        <v>AY$2127</v>
      </c>
      <c r="AZ2135" s="4" t="str">
        <f t="shared" si="2402"/>
        <v>AZ$2127</v>
      </c>
      <c r="BA2135" s="4" t="str">
        <f t="shared" si="2402"/>
        <v>BA$2127</v>
      </c>
      <c r="BB2135" s="4" t="str">
        <f t="shared" si="2402"/>
        <v>BB$2127</v>
      </c>
      <c r="BC2135" s="4" t="str">
        <f t="shared" si="2402"/>
        <v>BC$2127</v>
      </c>
      <c r="BD2135" s="4" t="str">
        <f t="shared" si="2402"/>
        <v>BD$2127</v>
      </c>
      <c r="BE2135" s="4" t="str">
        <f t="shared" si="2402"/>
        <v>BE$2127</v>
      </c>
      <c r="BF2135" s="4" t="str">
        <f t="shared" si="2402"/>
        <v>BF$2127</v>
      </c>
      <c r="BG2135" s="4" t="str">
        <f t="shared" si="2402"/>
        <v>BG$2127</v>
      </c>
      <c r="BH2135" s="4" t="str">
        <f t="shared" si="2402"/>
        <v>BH$2127</v>
      </c>
      <c r="BI2135" s="4" t="str">
        <f t="shared" si="2402"/>
        <v>BI$2127</v>
      </c>
      <c r="BJ2135" s="4" t="str">
        <f t="shared" si="2402"/>
        <v>BJ$2127</v>
      </c>
      <c r="BK2135" s="4" t="str">
        <f t="shared" si="2402"/>
        <v>BK$2127</v>
      </c>
      <c r="BL2135" s="4" t="str">
        <f t="shared" si="2402"/>
        <v>BL$2127</v>
      </c>
      <c r="BM2135" s="4" t="str">
        <f t="shared" si="2402"/>
        <v>BM$2127</v>
      </c>
      <c r="BN2135" s="4" t="str">
        <f t="shared" si="2402"/>
        <v>BN$2127</v>
      </c>
      <c r="BO2135" s="4" t="str">
        <f t="shared" si="2402"/>
        <v>BO$2127</v>
      </c>
      <c r="BP2135" s="4" t="str">
        <f t="shared" si="2402"/>
        <v>BP$2127</v>
      </c>
      <c r="BQ2135" s="4" t="str">
        <f t="shared" si="2402"/>
        <v>BQ$2127</v>
      </c>
      <c r="BR2135" s="4" t="str">
        <f t="shared" si="2402"/>
        <v>BR$2127</v>
      </c>
      <c r="BS2135" s="4" t="str">
        <f t="shared" si="2402"/>
        <v>BS$2127</v>
      </c>
      <c r="BT2135" s="4" t="str">
        <f t="shared" si="2402"/>
        <v>BT$2127</v>
      </c>
      <c r="BU2135" s="4" t="str">
        <f t="shared" si="2402"/>
        <v>BU$2127</v>
      </c>
      <c r="BV2135" s="4" t="str">
        <f t="shared" si="2402"/>
        <v>BV$2127</v>
      </c>
      <c r="BW2135" s="4" t="str">
        <f t="shared" si="2402"/>
        <v>BW$2127</v>
      </c>
      <c r="BX2135" s="4" t="str">
        <f t="shared" si="2402"/>
        <v>BX$2127</v>
      </c>
      <c r="BY2135" s="4" t="str">
        <f t="shared" si="2402"/>
        <v>BY$2127</v>
      </c>
      <c r="BZ2135" s="4" t="str">
        <f t="shared" si="2402"/>
        <v>BZ$2127</v>
      </c>
      <c r="CA2135" s="4" t="str">
        <f t="shared" si="2402"/>
        <v>CA$2127</v>
      </c>
      <c r="CB2135" s="4" t="str">
        <f t="shared" si="2402"/>
        <v>CB$2127</v>
      </c>
      <c r="CC2135" s="4" t="str">
        <f t="shared" si="2402"/>
        <v>CC$2127</v>
      </c>
      <c r="CD2135" s="4" t="str">
        <f t="shared" si="2402"/>
        <v>CD$2127</v>
      </c>
      <c r="CE2135" s="4" t="str">
        <f t="shared" ref="CE2135:CK2135" si="2403">ADDRESS(ROW(CE2127),COLUMN(CE2127),2)</f>
        <v>CE$2127</v>
      </c>
      <c r="CF2135" s="4" t="str">
        <f t="shared" si="2403"/>
        <v>CF$2127</v>
      </c>
      <c r="CG2135" s="4" t="str">
        <f t="shared" si="2403"/>
        <v>CG$2127</v>
      </c>
      <c r="CH2135" s="4" t="str">
        <f t="shared" si="2403"/>
        <v>CH$2127</v>
      </c>
      <c r="CI2135" s="4" t="str">
        <f t="shared" si="2403"/>
        <v>CI$2127</v>
      </c>
      <c r="CJ2135" s="4" t="str">
        <f t="shared" si="2403"/>
        <v>CJ$2127</v>
      </c>
      <c r="CK2135" s="4" t="str">
        <f t="shared" si="2403"/>
        <v>CK$2127</v>
      </c>
      <c r="CL2135" s="4" t="str">
        <f t="shared" ref="CL2135" si="2404">ADDRESS(ROW(CL2127),COLUMN(CL2127),2)</f>
        <v>CL$2127</v>
      </c>
    </row>
    <row r="2136" spans="2:90" x14ac:dyDescent="0.4">
      <c r="B2136" s="130" t="str">
        <f>B2109</f>
        <v>Secondary volume driver</v>
      </c>
      <c r="C2136" s="12"/>
      <c r="D2136" s="12" t="s">
        <v>738</v>
      </c>
      <c r="E2136" s="12" t="s">
        <v>906</v>
      </c>
      <c r="F2136" s="12"/>
      <c r="G2136" s="12" t="s">
        <v>330</v>
      </c>
      <c r="H2136" s="12"/>
      <c r="I2136" s="60"/>
      <c r="J2136" s="60"/>
      <c r="K2136" s="15"/>
      <c r="L2136" s="15"/>
      <c r="M2136" s="15"/>
      <c r="N2136" s="15"/>
      <c r="O2136" s="15"/>
      <c r="P2136" s="15"/>
      <c r="R2136" s="15"/>
      <c r="S2136" s="172" t="str">
        <f t="shared" ref="S2136" si="2405">S2109</f>
        <v>S$15</v>
      </c>
      <c r="T2136" s="172" t="str">
        <f t="shared" ref="T2136:AX2136" si="2406">T2109</f>
        <v>T$15</v>
      </c>
      <c r="U2136" s="172" t="str">
        <f t="shared" si="2406"/>
        <v>U$15</v>
      </c>
      <c r="V2136" s="172" t="str">
        <f t="shared" si="2406"/>
        <v>V$15</v>
      </c>
      <c r="W2136" s="172" t="str">
        <f t="shared" si="2406"/>
        <v>W$15</v>
      </c>
      <c r="X2136" s="172" t="str">
        <f t="shared" si="2406"/>
        <v>X$15</v>
      </c>
      <c r="Y2136" s="172" t="str">
        <f t="shared" si="2406"/>
        <v>Y$15</v>
      </c>
      <c r="Z2136" s="172" t="str">
        <f t="shared" si="2406"/>
        <v>Z$15</v>
      </c>
      <c r="AA2136" s="172" t="str">
        <f t="shared" si="2406"/>
        <v>AA$15</v>
      </c>
      <c r="AB2136" s="172" t="str">
        <f t="shared" si="2406"/>
        <v>AB$15</v>
      </c>
      <c r="AC2136" s="172" t="str">
        <f t="shared" si="2406"/>
        <v>AC$15</v>
      </c>
      <c r="AD2136" s="172" t="str">
        <f t="shared" si="2406"/>
        <v>AD$15</v>
      </c>
      <c r="AE2136" s="172" t="str">
        <f t="shared" si="2406"/>
        <v>AE$15</v>
      </c>
      <c r="AF2136" s="172" t="str">
        <f t="shared" si="2406"/>
        <v>AF$15</v>
      </c>
      <c r="AG2136" s="172" t="str">
        <f t="shared" si="2406"/>
        <v>AG$15</v>
      </c>
      <c r="AH2136" s="172" t="str">
        <f t="shared" si="2406"/>
        <v>AH$15</v>
      </c>
      <c r="AI2136" s="172" t="str">
        <f t="shared" si="2406"/>
        <v>AI$15</v>
      </c>
      <c r="AJ2136" s="172" t="str">
        <f t="shared" si="2406"/>
        <v>AJ$15</v>
      </c>
      <c r="AK2136" s="172" t="str">
        <f t="shared" si="2406"/>
        <v>AK$15</v>
      </c>
      <c r="AL2136" s="172" t="str">
        <f t="shared" si="2406"/>
        <v>AL$15</v>
      </c>
      <c r="AM2136" s="172" t="str">
        <f t="shared" si="2406"/>
        <v>AM$15</v>
      </c>
      <c r="AN2136" s="172" t="str">
        <f t="shared" si="2406"/>
        <v>AN$15</v>
      </c>
      <c r="AO2136" s="172" t="str">
        <f t="shared" si="2406"/>
        <v>AO$15</v>
      </c>
      <c r="AP2136" s="172" t="str">
        <f t="shared" si="2406"/>
        <v>AP$15</v>
      </c>
      <c r="AQ2136" s="172" t="str">
        <f t="shared" si="2406"/>
        <v>AQ$15</v>
      </c>
      <c r="AR2136" s="172" t="str">
        <f t="shared" si="2406"/>
        <v>AR$15</v>
      </c>
      <c r="AS2136" s="172" t="str">
        <f t="shared" si="2406"/>
        <v>AS$15</v>
      </c>
      <c r="AT2136" s="172" t="str">
        <f t="shared" si="2406"/>
        <v>AT$15</v>
      </c>
      <c r="AU2136" s="172" t="str">
        <f t="shared" si="2406"/>
        <v>AU$15</v>
      </c>
      <c r="AV2136" s="172" t="str">
        <f t="shared" si="2406"/>
        <v>AV$15</v>
      </c>
      <c r="AW2136" s="172" t="str">
        <f t="shared" si="2406"/>
        <v>AW$15</v>
      </c>
      <c r="AX2136" s="172" t="str">
        <f t="shared" si="2406"/>
        <v>AX$15</v>
      </c>
      <c r="AY2136" s="172" t="str">
        <f t="shared" ref="AY2136:CD2136" si="2407">AY2109</f>
        <v>AY$15</v>
      </c>
      <c r="AZ2136" s="172" t="str">
        <f t="shared" si="2407"/>
        <v>AZ$15</v>
      </c>
      <c r="BA2136" s="172" t="str">
        <f t="shared" si="2407"/>
        <v>BA$15</v>
      </c>
      <c r="BB2136" s="172" t="str">
        <f t="shared" si="2407"/>
        <v>BB$15</v>
      </c>
      <c r="BC2136" s="172" t="str">
        <f t="shared" si="2407"/>
        <v>BC$15</v>
      </c>
      <c r="BD2136" s="172" t="str">
        <f t="shared" si="2407"/>
        <v>BD$15</v>
      </c>
      <c r="BE2136" s="172" t="str">
        <f t="shared" si="2407"/>
        <v>BE$15</v>
      </c>
      <c r="BF2136" s="172" t="str">
        <f t="shared" si="2407"/>
        <v>BF$15</v>
      </c>
      <c r="BG2136" s="172" t="str">
        <f t="shared" si="2407"/>
        <v>BG$15</v>
      </c>
      <c r="BH2136" s="172" t="str">
        <f t="shared" si="2407"/>
        <v>BH$15</v>
      </c>
      <c r="BI2136" s="172" t="str">
        <f t="shared" si="2407"/>
        <v>BI$15</v>
      </c>
      <c r="BJ2136" s="172" t="str">
        <f t="shared" si="2407"/>
        <v>BJ$15</v>
      </c>
      <c r="BK2136" s="172" t="str">
        <f t="shared" si="2407"/>
        <v>BK$15</v>
      </c>
      <c r="BL2136" s="172" t="str">
        <f t="shared" si="2407"/>
        <v>BL$15</v>
      </c>
      <c r="BM2136" s="172" t="str">
        <f t="shared" si="2407"/>
        <v>BM$15</v>
      </c>
      <c r="BN2136" s="172" t="str">
        <f t="shared" si="2407"/>
        <v>BN$15</v>
      </c>
      <c r="BO2136" s="172" t="str">
        <f t="shared" si="2407"/>
        <v>BO$15</v>
      </c>
      <c r="BP2136" s="172" t="str">
        <f t="shared" si="2407"/>
        <v>BP$15</v>
      </c>
      <c r="BQ2136" s="172" t="str">
        <f t="shared" si="2407"/>
        <v>BQ$15</v>
      </c>
      <c r="BR2136" s="172" t="str">
        <f t="shared" si="2407"/>
        <v>BR$15</v>
      </c>
      <c r="BS2136" s="172" t="str">
        <f t="shared" si="2407"/>
        <v>BS$15</v>
      </c>
      <c r="BT2136" s="172" t="str">
        <f t="shared" si="2407"/>
        <v>BT$15</v>
      </c>
      <c r="BU2136" s="172" t="str">
        <f t="shared" si="2407"/>
        <v>BU$15</v>
      </c>
      <c r="BV2136" s="172" t="str">
        <f t="shared" si="2407"/>
        <v>BV$15</v>
      </c>
      <c r="BW2136" s="172" t="str">
        <f t="shared" si="2407"/>
        <v>BW$15</v>
      </c>
      <c r="BX2136" s="172" t="str">
        <f t="shared" si="2407"/>
        <v>BX$15</v>
      </c>
      <c r="BY2136" s="172" t="str">
        <f t="shared" si="2407"/>
        <v>BY$15</v>
      </c>
      <c r="BZ2136" s="172" t="str">
        <f t="shared" si="2407"/>
        <v>BZ$15</v>
      </c>
      <c r="CA2136" s="172" t="str">
        <f t="shared" si="2407"/>
        <v>CA$15</v>
      </c>
      <c r="CB2136" s="172" t="str">
        <f t="shared" si="2407"/>
        <v>CB$15</v>
      </c>
      <c r="CC2136" s="172" t="str">
        <f t="shared" si="2407"/>
        <v>CC$15</v>
      </c>
      <c r="CD2136" s="172" t="str">
        <f t="shared" si="2407"/>
        <v>CD$15</v>
      </c>
      <c r="CE2136" s="172" t="str">
        <f t="shared" ref="CE2136:CK2136" si="2408">CE2109</f>
        <v>CE$15</v>
      </c>
      <c r="CF2136" s="172" t="str">
        <f t="shared" si="2408"/>
        <v>CF$15</v>
      </c>
      <c r="CG2136" s="172" t="str">
        <f t="shared" si="2408"/>
        <v>CG$15</v>
      </c>
      <c r="CH2136" s="172" t="str">
        <f t="shared" si="2408"/>
        <v>CH$15</v>
      </c>
      <c r="CI2136" s="172" t="str">
        <f t="shared" si="2408"/>
        <v>CI$15</v>
      </c>
      <c r="CJ2136" s="172" t="str">
        <f t="shared" si="2408"/>
        <v>CJ$15</v>
      </c>
      <c r="CK2136" s="172" t="str">
        <f t="shared" si="2408"/>
        <v>CK$15</v>
      </c>
      <c r="CL2136" s="172" t="str">
        <f t="shared" ref="CL2136" si="2409">CL2109</f>
        <v>CL$15</v>
      </c>
    </row>
    <row r="2137" spans="2:90" x14ac:dyDescent="0.4">
      <c r="B2137" s="168" t="s">
        <v>487</v>
      </c>
      <c r="C2137" s="167"/>
      <c r="D2137" s="167"/>
      <c r="E2137" s="167" t="s">
        <v>906</v>
      </c>
      <c r="F2137" s="167"/>
      <c r="G2137" s="167"/>
      <c r="H2137" s="167"/>
      <c r="I2137" s="169"/>
      <c r="J2137" s="169"/>
      <c r="K2137" s="190"/>
      <c r="L2137" s="190"/>
      <c r="M2137" s="190"/>
      <c r="N2137" s="190"/>
      <c r="O2137" s="190"/>
      <c r="P2137" s="190"/>
      <c r="R2137" s="191"/>
      <c r="S2137" s="167"/>
      <c r="T2137" s="167"/>
      <c r="U2137" s="167"/>
      <c r="V2137" s="167"/>
      <c r="W2137" s="167"/>
      <c r="X2137" s="167"/>
      <c r="Y2137" s="167"/>
      <c r="Z2137" s="167"/>
      <c r="AA2137" s="167"/>
      <c r="AB2137" s="167"/>
      <c r="AC2137" s="167"/>
      <c r="AD2137" s="167"/>
      <c r="AE2137" s="167"/>
      <c r="AF2137" s="167"/>
      <c r="AG2137" s="167"/>
      <c r="AH2137" s="167"/>
      <c r="AI2137" s="167"/>
      <c r="AJ2137" s="167"/>
      <c r="AK2137" s="167"/>
      <c r="AL2137" s="167"/>
      <c r="AM2137" s="167"/>
      <c r="AN2137" s="167"/>
      <c r="AO2137" s="167"/>
      <c r="AP2137" s="167"/>
      <c r="AQ2137" s="167"/>
      <c r="AR2137" s="167"/>
      <c r="AS2137" s="167"/>
      <c r="AT2137" s="167"/>
      <c r="AU2137" s="167"/>
      <c r="AV2137" s="167"/>
      <c r="AW2137" s="167"/>
      <c r="AX2137" s="167"/>
      <c r="AY2137" s="167"/>
      <c r="AZ2137" s="167"/>
      <c r="BA2137" s="167"/>
      <c r="BB2137" s="167"/>
      <c r="BC2137" s="167"/>
      <c r="BD2137" s="167"/>
      <c r="BE2137" s="167"/>
      <c r="BF2137" s="167"/>
      <c r="BG2137" s="167"/>
      <c r="BH2137" s="167"/>
      <c r="BI2137" s="167"/>
      <c r="BJ2137" s="167"/>
      <c r="BK2137" s="167"/>
      <c r="BL2137" s="167"/>
      <c r="BM2137" s="167"/>
      <c r="BN2137" s="167"/>
      <c r="BO2137" s="167"/>
      <c r="BP2137" s="167"/>
      <c r="BQ2137" s="167"/>
      <c r="BR2137" s="167"/>
      <c r="BS2137" s="167"/>
      <c r="BT2137" s="167"/>
      <c r="BU2137" s="167"/>
      <c r="BV2137" s="167"/>
      <c r="BW2137" s="167"/>
      <c r="BX2137" s="167"/>
      <c r="BY2137" s="167"/>
      <c r="BZ2137" s="167"/>
      <c r="CA2137" s="167"/>
      <c r="CB2137" s="167"/>
      <c r="CC2137" s="167"/>
      <c r="CD2137" s="167"/>
      <c r="CE2137" s="167"/>
      <c r="CF2137" s="167"/>
      <c r="CG2137" s="167"/>
      <c r="CH2137" s="167"/>
      <c r="CI2137" s="167"/>
      <c r="CJ2137" s="167"/>
      <c r="CK2137" s="167"/>
      <c r="CL2137" s="167"/>
    </row>
    <row r="2138" spans="2:90" x14ac:dyDescent="0.4">
      <c r="B2138" s="168" t="s">
        <v>489</v>
      </c>
      <c r="C2138" s="167"/>
      <c r="D2138" s="167"/>
      <c r="E2138" s="167" t="s">
        <v>906</v>
      </c>
      <c r="F2138" s="167"/>
      <c r="G2138" s="167"/>
      <c r="H2138" s="167"/>
      <c r="I2138" s="169"/>
      <c r="J2138" s="169"/>
      <c r="K2138" s="190"/>
      <c r="L2138" s="190"/>
      <c r="M2138" s="190"/>
      <c r="N2138" s="190"/>
      <c r="O2138" s="190"/>
      <c r="P2138" s="190"/>
      <c r="R2138" s="191"/>
      <c r="S2138" s="167"/>
      <c r="T2138" s="167"/>
      <c r="U2138" s="167"/>
      <c r="V2138" s="167"/>
      <c r="W2138" s="167"/>
      <c r="X2138" s="167"/>
      <c r="Y2138" s="167"/>
      <c r="Z2138" s="167"/>
      <c r="AA2138" s="167"/>
      <c r="AB2138" s="167"/>
      <c r="AC2138" s="167"/>
      <c r="AD2138" s="167"/>
      <c r="AE2138" s="167"/>
      <c r="AF2138" s="167"/>
      <c r="AG2138" s="167"/>
      <c r="AH2138" s="167"/>
      <c r="AI2138" s="167"/>
      <c r="AJ2138" s="167"/>
      <c r="AK2138" s="167"/>
      <c r="AL2138" s="167"/>
      <c r="AM2138" s="167"/>
      <c r="AN2138" s="167"/>
      <c r="AO2138" s="167"/>
      <c r="AP2138" s="167"/>
      <c r="AQ2138" s="167"/>
      <c r="AR2138" s="167"/>
      <c r="AS2138" s="167"/>
      <c r="AT2138" s="167"/>
      <c r="AU2138" s="167"/>
      <c r="AV2138" s="167"/>
      <c r="AW2138" s="167"/>
      <c r="AX2138" s="167"/>
      <c r="AY2138" s="167"/>
      <c r="AZ2138" s="167"/>
      <c r="BA2138" s="167"/>
      <c r="BB2138" s="167"/>
      <c r="BC2138" s="167"/>
      <c r="BD2138" s="167"/>
      <c r="BE2138" s="167"/>
      <c r="BF2138" s="167"/>
      <c r="BG2138" s="167"/>
      <c r="BH2138" s="167"/>
      <c r="BI2138" s="167"/>
      <c r="BJ2138" s="167"/>
      <c r="BK2138" s="167"/>
      <c r="BL2138" s="167"/>
      <c r="BM2138" s="167"/>
      <c r="BN2138" s="167"/>
      <c r="BO2138" s="167"/>
      <c r="BP2138" s="167"/>
      <c r="BQ2138" s="167"/>
      <c r="BR2138" s="167"/>
      <c r="BS2138" s="167"/>
      <c r="BT2138" s="167"/>
      <c r="BU2138" s="167"/>
      <c r="BV2138" s="167"/>
      <c r="BW2138" s="167"/>
      <c r="BX2138" s="167"/>
      <c r="BY2138" s="167"/>
      <c r="BZ2138" s="167"/>
      <c r="CA2138" s="167"/>
      <c r="CB2138" s="167"/>
      <c r="CC2138" s="167"/>
      <c r="CD2138" s="167"/>
      <c r="CE2138" s="167"/>
      <c r="CF2138" s="167"/>
      <c r="CG2138" s="167"/>
      <c r="CH2138" s="167"/>
      <c r="CI2138" s="167"/>
      <c r="CJ2138" s="167"/>
      <c r="CK2138" s="167"/>
      <c r="CL2138" s="167"/>
    </row>
    <row r="2139" spans="2:90" x14ac:dyDescent="0.4">
      <c r="B2139" s="168" t="s">
        <v>459</v>
      </c>
      <c r="C2139" s="167"/>
      <c r="D2139" s="167"/>
      <c r="E2139" s="167" t="s">
        <v>906</v>
      </c>
      <c r="F2139" s="167"/>
      <c r="G2139" s="167"/>
      <c r="H2139" s="167"/>
      <c r="I2139" s="169"/>
      <c r="J2139" s="169"/>
      <c r="K2139" s="190"/>
      <c r="L2139" s="190"/>
      <c r="M2139" s="190"/>
      <c r="N2139" s="190"/>
      <c r="O2139" s="190"/>
      <c r="P2139" s="190"/>
      <c r="R2139" s="191"/>
      <c r="S2139" s="192" t="str">
        <f t="shared" ref="S2139:CD2139" si="2410">S$16</f>
        <v>S$12</v>
      </c>
      <c r="T2139" s="192" t="str">
        <f t="shared" si="2410"/>
        <v>T$12</v>
      </c>
      <c r="U2139" s="192" t="str">
        <f t="shared" si="2410"/>
        <v>U$12</v>
      </c>
      <c r="V2139" s="192" t="str">
        <f t="shared" si="2410"/>
        <v>V$12</v>
      </c>
      <c r="W2139" s="192" t="str">
        <f t="shared" si="2410"/>
        <v>W$12</v>
      </c>
      <c r="X2139" s="192" t="str">
        <f t="shared" si="2410"/>
        <v>X$12</v>
      </c>
      <c r="Y2139" s="192" t="str">
        <f t="shared" si="2410"/>
        <v>Y$12</v>
      </c>
      <c r="Z2139" s="192" t="str">
        <f t="shared" si="2410"/>
        <v>Z$12</v>
      </c>
      <c r="AA2139" s="192" t="str">
        <f t="shared" si="2410"/>
        <v>AA$12</v>
      </c>
      <c r="AB2139" s="192" t="str">
        <f t="shared" si="2410"/>
        <v>AB$12</v>
      </c>
      <c r="AC2139" s="192" t="str">
        <f t="shared" si="2410"/>
        <v>AC$12</v>
      </c>
      <c r="AD2139" s="192" t="str">
        <f t="shared" si="2410"/>
        <v>AD$12</v>
      </c>
      <c r="AE2139" s="192" t="str">
        <f t="shared" si="2410"/>
        <v>AE$12</v>
      </c>
      <c r="AF2139" s="192" t="str">
        <f t="shared" si="2410"/>
        <v>AF$12</v>
      </c>
      <c r="AG2139" s="192" t="str">
        <f t="shared" si="2410"/>
        <v>AG$12</v>
      </c>
      <c r="AH2139" s="192" t="str">
        <f t="shared" si="2410"/>
        <v>AH$12</v>
      </c>
      <c r="AI2139" s="192" t="str">
        <f t="shared" si="2410"/>
        <v>AI$12</v>
      </c>
      <c r="AJ2139" s="192" t="str">
        <f t="shared" si="2410"/>
        <v>AJ$12</v>
      </c>
      <c r="AK2139" s="192" t="str">
        <f t="shared" si="2410"/>
        <v>AK$12</v>
      </c>
      <c r="AL2139" s="192" t="str">
        <f t="shared" si="2410"/>
        <v>AL$12</v>
      </c>
      <c r="AM2139" s="192" t="str">
        <f t="shared" si="2410"/>
        <v>AM$12</v>
      </c>
      <c r="AN2139" s="192" t="str">
        <f t="shared" si="2410"/>
        <v>AN$12</v>
      </c>
      <c r="AO2139" s="192" t="str">
        <f t="shared" si="2410"/>
        <v>AO$12</v>
      </c>
      <c r="AP2139" s="192" t="str">
        <f t="shared" si="2410"/>
        <v>AP$12</v>
      </c>
      <c r="AQ2139" s="192" t="str">
        <f t="shared" si="2410"/>
        <v>AQ$12</v>
      </c>
      <c r="AR2139" s="192" t="str">
        <f t="shared" si="2410"/>
        <v>AR$12</v>
      </c>
      <c r="AS2139" s="192" t="str">
        <f t="shared" si="2410"/>
        <v>AS$12</v>
      </c>
      <c r="AT2139" s="192" t="str">
        <f t="shared" si="2410"/>
        <v>AT$12</v>
      </c>
      <c r="AU2139" s="192" t="str">
        <f t="shared" si="2410"/>
        <v>AU$12</v>
      </c>
      <c r="AV2139" s="192" t="str">
        <f t="shared" si="2410"/>
        <v>AV$12</v>
      </c>
      <c r="AW2139" s="192" t="str">
        <f t="shared" si="2410"/>
        <v>AW$12</v>
      </c>
      <c r="AX2139" s="192" t="str">
        <f t="shared" si="2410"/>
        <v>AX$12</v>
      </c>
      <c r="AY2139" s="192" t="str">
        <f t="shared" si="2410"/>
        <v>AY$12</v>
      </c>
      <c r="AZ2139" s="192" t="str">
        <f t="shared" si="2410"/>
        <v>AZ$12</v>
      </c>
      <c r="BA2139" s="192" t="str">
        <f t="shared" si="2410"/>
        <v>BA$12</v>
      </c>
      <c r="BB2139" s="192" t="str">
        <f t="shared" si="2410"/>
        <v>BB$12</v>
      </c>
      <c r="BC2139" s="192" t="str">
        <f t="shared" si="2410"/>
        <v>BC$12</v>
      </c>
      <c r="BD2139" s="192" t="str">
        <f t="shared" si="2410"/>
        <v>BD$12</v>
      </c>
      <c r="BE2139" s="192" t="str">
        <f t="shared" si="2410"/>
        <v>BE$12</v>
      </c>
      <c r="BF2139" s="192" t="str">
        <f t="shared" si="2410"/>
        <v>BF$12</v>
      </c>
      <c r="BG2139" s="192" t="str">
        <f t="shared" si="2410"/>
        <v>BG$12</v>
      </c>
      <c r="BH2139" s="192" t="str">
        <f t="shared" si="2410"/>
        <v>BH$12</v>
      </c>
      <c r="BI2139" s="192" t="str">
        <f t="shared" si="2410"/>
        <v>BI$12</v>
      </c>
      <c r="BJ2139" s="192" t="str">
        <f t="shared" si="2410"/>
        <v>BJ$12</v>
      </c>
      <c r="BK2139" s="192" t="str">
        <f t="shared" si="2410"/>
        <v>BK$12</v>
      </c>
      <c r="BL2139" s="192" t="str">
        <f t="shared" si="2410"/>
        <v>BL$12</v>
      </c>
      <c r="BM2139" s="192" t="str">
        <f t="shared" si="2410"/>
        <v>BM$12</v>
      </c>
      <c r="BN2139" s="192" t="str">
        <f t="shared" si="2410"/>
        <v>BN$12</v>
      </c>
      <c r="BO2139" s="192" t="str">
        <f t="shared" si="2410"/>
        <v>BO$12</v>
      </c>
      <c r="BP2139" s="192" t="str">
        <f t="shared" si="2410"/>
        <v>BP$12</v>
      </c>
      <c r="BQ2139" s="192" t="str">
        <f t="shared" si="2410"/>
        <v>BQ$12</v>
      </c>
      <c r="BR2139" s="192" t="str">
        <f t="shared" si="2410"/>
        <v>BR$12</v>
      </c>
      <c r="BS2139" s="192" t="str">
        <f t="shared" si="2410"/>
        <v>BS$12</v>
      </c>
      <c r="BT2139" s="192" t="str">
        <f t="shared" si="2410"/>
        <v>BT$12</v>
      </c>
      <c r="BU2139" s="192" t="str">
        <f t="shared" si="2410"/>
        <v>BU$12</v>
      </c>
      <c r="BV2139" s="192" t="str">
        <f t="shared" si="2410"/>
        <v>BV$12</v>
      </c>
      <c r="BW2139" s="192" t="str">
        <f t="shared" si="2410"/>
        <v>BW$12</v>
      </c>
      <c r="BX2139" s="192" t="str">
        <f t="shared" si="2410"/>
        <v>BX$12</v>
      </c>
      <c r="BY2139" s="192" t="str">
        <f t="shared" si="2410"/>
        <v>BY$12</v>
      </c>
      <c r="BZ2139" s="192" t="str">
        <f t="shared" si="2410"/>
        <v>BZ$12</v>
      </c>
      <c r="CA2139" s="192" t="str">
        <f t="shared" si="2410"/>
        <v>CA$12</v>
      </c>
      <c r="CB2139" s="192" t="str">
        <f t="shared" si="2410"/>
        <v>CB$12</v>
      </c>
      <c r="CC2139" s="192" t="str">
        <f t="shared" si="2410"/>
        <v>CC$12</v>
      </c>
      <c r="CD2139" s="192" t="str">
        <f t="shared" si="2410"/>
        <v>CD$12</v>
      </c>
      <c r="CE2139" s="192" t="str">
        <f t="shared" ref="CE2139:CL2139" si="2411">CE$16</f>
        <v>CE$12</v>
      </c>
      <c r="CF2139" s="192" t="str">
        <f t="shared" si="2411"/>
        <v>CF$12</v>
      </c>
      <c r="CG2139" s="192" t="str">
        <f t="shared" si="2411"/>
        <v>CG$12</v>
      </c>
      <c r="CH2139" s="192" t="str">
        <f t="shared" si="2411"/>
        <v>CH$12</v>
      </c>
      <c r="CI2139" s="192" t="str">
        <f t="shared" si="2411"/>
        <v>CI$12</v>
      </c>
      <c r="CJ2139" s="192" t="str">
        <f t="shared" si="2411"/>
        <v>CJ$12</v>
      </c>
      <c r="CK2139" s="192" t="str">
        <f t="shared" si="2411"/>
        <v>CK$12</v>
      </c>
      <c r="CL2139" s="192" t="str">
        <f t="shared" si="2411"/>
        <v>CL$12</v>
      </c>
    </row>
    <row r="2140" spans="2:90" x14ac:dyDescent="0.4">
      <c r="B2140" s="168" t="s">
        <v>460</v>
      </c>
      <c r="C2140" s="193"/>
      <c r="D2140" s="193"/>
      <c r="E2140" s="193" t="s">
        <v>906</v>
      </c>
      <c r="F2140" s="193"/>
      <c r="G2140" s="193"/>
      <c r="H2140" s="193"/>
      <c r="I2140" s="194"/>
      <c r="J2140" s="194"/>
      <c r="K2140" s="195"/>
      <c r="L2140" s="195"/>
      <c r="M2140" s="195"/>
      <c r="N2140" s="195"/>
      <c r="O2140" s="195"/>
      <c r="P2140" s="195"/>
      <c r="R2140" s="195"/>
      <c r="S2140" s="192" t="str">
        <f t="shared" ref="S2140:CD2140" si="2412">S$17</f>
        <v>S$13</v>
      </c>
      <c r="T2140" s="192" t="str">
        <f t="shared" si="2412"/>
        <v>T$13</v>
      </c>
      <c r="U2140" s="192" t="str">
        <f t="shared" si="2412"/>
        <v>U$13</v>
      </c>
      <c r="V2140" s="192" t="str">
        <f t="shared" si="2412"/>
        <v>V$13</v>
      </c>
      <c r="W2140" s="192" t="str">
        <f t="shared" si="2412"/>
        <v>W$13</v>
      </c>
      <c r="X2140" s="192" t="str">
        <f t="shared" si="2412"/>
        <v>X$13</v>
      </c>
      <c r="Y2140" s="192" t="str">
        <f t="shared" si="2412"/>
        <v>Y$13</v>
      </c>
      <c r="Z2140" s="192" t="str">
        <f t="shared" si="2412"/>
        <v>Z$13</v>
      </c>
      <c r="AA2140" s="192" t="str">
        <f t="shared" si="2412"/>
        <v>AA$13</v>
      </c>
      <c r="AB2140" s="192" t="str">
        <f t="shared" si="2412"/>
        <v>AB$13</v>
      </c>
      <c r="AC2140" s="192" t="str">
        <f t="shared" si="2412"/>
        <v>AC$13</v>
      </c>
      <c r="AD2140" s="192" t="str">
        <f t="shared" si="2412"/>
        <v>AD$13</v>
      </c>
      <c r="AE2140" s="192" t="str">
        <f t="shared" si="2412"/>
        <v>AE$13</v>
      </c>
      <c r="AF2140" s="192" t="str">
        <f t="shared" si="2412"/>
        <v>AF$13</v>
      </c>
      <c r="AG2140" s="192" t="str">
        <f t="shared" si="2412"/>
        <v>AG$13</v>
      </c>
      <c r="AH2140" s="192" t="str">
        <f t="shared" si="2412"/>
        <v>AH$13</v>
      </c>
      <c r="AI2140" s="192" t="str">
        <f t="shared" si="2412"/>
        <v>AI$13</v>
      </c>
      <c r="AJ2140" s="192" t="str">
        <f t="shared" si="2412"/>
        <v>AJ$13</v>
      </c>
      <c r="AK2140" s="192" t="str">
        <f t="shared" si="2412"/>
        <v>AK$13</v>
      </c>
      <c r="AL2140" s="192" t="str">
        <f t="shared" si="2412"/>
        <v>AL$13</v>
      </c>
      <c r="AM2140" s="192" t="str">
        <f t="shared" si="2412"/>
        <v>AM$13</v>
      </c>
      <c r="AN2140" s="192" t="str">
        <f t="shared" si="2412"/>
        <v>AN$13</v>
      </c>
      <c r="AO2140" s="192" t="str">
        <f t="shared" si="2412"/>
        <v>AO$13</v>
      </c>
      <c r="AP2140" s="192" t="str">
        <f t="shared" si="2412"/>
        <v>AP$13</v>
      </c>
      <c r="AQ2140" s="192" t="str">
        <f t="shared" si="2412"/>
        <v>AQ$13</v>
      </c>
      <c r="AR2140" s="192" t="str">
        <f t="shared" si="2412"/>
        <v>AR$13</v>
      </c>
      <c r="AS2140" s="192" t="str">
        <f t="shared" si="2412"/>
        <v>AS$13</v>
      </c>
      <c r="AT2140" s="192" t="str">
        <f t="shared" si="2412"/>
        <v>AT$13</v>
      </c>
      <c r="AU2140" s="192" t="str">
        <f t="shared" si="2412"/>
        <v>AU$13</v>
      </c>
      <c r="AV2140" s="192" t="str">
        <f t="shared" si="2412"/>
        <v>AV$13</v>
      </c>
      <c r="AW2140" s="192" t="str">
        <f t="shared" si="2412"/>
        <v>AW$13</v>
      </c>
      <c r="AX2140" s="192" t="str">
        <f t="shared" si="2412"/>
        <v>AX$13</v>
      </c>
      <c r="AY2140" s="192" t="str">
        <f t="shared" si="2412"/>
        <v>AY$13</v>
      </c>
      <c r="AZ2140" s="192" t="str">
        <f t="shared" si="2412"/>
        <v>AZ$13</v>
      </c>
      <c r="BA2140" s="192" t="str">
        <f t="shared" si="2412"/>
        <v>BA$13</v>
      </c>
      <c r="BB2140" s="192" t="str">
        <f t="shared" si="2412"/>
        <v>BB$13</v>
      </c>
      <c r="BC2140" s="192" t="str">
        <f t="shared" si="2412"/>
        <v>BC$13</v>
      </c>
      <c r="BD2140" s="192" t="str">
        <f t="shared" si="2412"/>
        <v>BD$13</v>
      </c>
      <c r="BE2140" s="192" t="str">
        <f t="shared" si="2412"/>
        <v>BE$13</v>
      </c>
      <c r="BF2140" s="192" t="str">
        <f t="shared" si="2412"/>
        <v>BF$13</v>
      </c>
      <c r="BG2140" s="192" t="str">
        <f t="shared" si="2412"/>
        <v>BG$13</v>
      </c>
      <c r="BH2140" s="192" t="str">
        <f t="shared" si="2412"/>
        <v>BH$13</v>
      </c>
      <c r="BI2140" s="192" t="str">
        <f t="shared" si="2412"/>
        <v>BI$13</v>
      </c>
      <c r="BJ2140" s="192" t="str">
        <f t="shared" si="2412"/>
        <v>BJ$13</v>
      </c>
      <c r="BK2140" s="192" t="str">
        <f t="shared" si="2412"/>
        <v>BK$13</v>
      </c>
      <c r="BL2140" s="192" t="str">
        <f t="shared" si="2412"/>
        <v>BL$13</v>
      </c>
      <c r="BM2140" s="192" t="str">
        <f t="shared" si="2412"/>
        <v>BM$13</v>
      </c>
      <c r="BN2140" s="192" t="str">
        <f t="shared" si="2412"/>
        <v>BN$13</v>
      </c>
      <c r="BO2140" s="192" t="str">
        <f t="shared" si="2412"/>
        <v>BO$13</v>
      </c>
      <c r="BP2140" s="192" t="str">
        <f t="shared" si="2412"/>
        <v>BP$13</v>
      </c>
      <c r="BQ2140" s="192" t="str">
        <f t="shared" si="2412"/>
        <v>BQ$13</v>
      </c>
      <c r="BR2140" s="192" t="str">
        <f t="shared" si="2412"/>
        <v>BR$13</v>
      </c>
      <c r="BS2140" s="192" t="str">
        <f t="shared" si="2412"/>
        <v>BS$13</v>
      </c>
      <c r="BT2140" s="192" t="str">
        <f t="shared" si="2412"/>
        <v>BT$13</v>
      </c>
      <c r="BU2140" s="192" t="str">
        <f t="shared" si="2412"/>
        <v>BU$13</v>
      </c>
      <c r="BV2140" s="192" t="str">
        <f t="shared" si="2412"/>
        <v>BV$13</v>
      </c>
      <c r="BW2140" s="192" t="str">
        <f t="shared" si="2412"/>
        <v>BW$13</v>
      </c>
      <c r="BX2140" s="192" t="str">
        <f t="shared" si="2412"/>
        <v>BX$13</v>
      </c>
      <c r="BY2140" s="192" t="str">
        <f t="shared" si="2412"/>
        <v>BY$13</v>
      </c>
      <c r="BZ2140" s="192" t="str">
        <f t="shared" si="2412"/>
        <v>BZ$13</v>
      </c>
      <c r="CA2140" s="192" t="str">
        <f t="shared" si="2412"/>
        <v>CA$13</v>
      </c>
      <c r="CB2140" s="192" t="str">
        <f t="shared" si="2412"/>
        <v>CB$13</v>
      </c>
      <c r="CC2140" s="192" t="str">
        <f t="shared" si="2412"/>
        <v>CC$13</v>
      </c>
      <c r="CD2140" s="192" t="str">
        <f t="shared" si="2412"/>
        <v>CD$13</v>
      </c>
      <c r="CE2140" s="192" t="str">
        <f t="shared" ref="CE2140:CL2140" si="2413">CE$17</f>
        <v>CE$13</v>
      </c>
      <c r="CF2140" s="192" t="str">
        <f t="shared" si="2413"/>
        <v>CF$13</v>
      </c>
      <c r="CG2140" s="192" t="str">
        <f t="shared" si="2413"/>
        <v>CG$13</v>
      </c>
      <c r="CH2140" s="192" t="str">
        <f t="shared" si="2413"/>
        <v>CH$13</v>
      </c>
      <c r="CI2140" s="192" t="str">
        <f t="shared" si="2413"/>
        <v>CI$13</v>
      </c>
      <c r="CJ2140" s="192" t="str">
        <f t="shared" si="2413"/>
        <v>CJ$13</v>
      </c>
      <c r="CK2140" s="192" t="str">
        <f t="shared" si="2413"/>
        <v>CK$13</v>
      </c>
      <c r="CL2140" s="192" t="str">
        <f t="shared" si="2413"/>
        <v>CL$13</v>
      </c>
    </row>
    <row r="2141" spans="2:90" x14ac:dyDescent="0.4">
      <c r="B2141" s="168" t="s">
        <v>488</v>
      </c>
      <c r="C2141" s="193"/>
      <c r="D2141" s="193"/>
      <c r="E2141" s="193" t="s">
        <v>906</v>
      </c>
      <c r="F2141" s="193"/>
      <c r="G2141" s="193"/>
      <c r="H2141" s="193"/>
      <c r="I2141" s="194"/>
      <c r="J2141" s="194"/>
      <c r="K2141" s="195"/>
      <c r="L2141" s="195"/>
      <c r="M2141" s="195"/>
      <c r="N2141" s="195"/>
      <c r="O2141" s="195"/>
      <c r="P2141" s="195"/>
      <c r="R2141" s="195"/>
      <c r="S2141" s="183"/>
      <c r="T2141" s="183"/>
      <c r="U2141" s="183"/>
      <c r="V2141" s="183"/>
      <c r="W2141" s="183"/>
      <c r="X2141" s="183"/>
      <c r="Y2141" s="183"/>
      <c r="Z2141" s="183"/>
      <c r="AA2141" s="183"/>
      <c r="AB2141" s="183"/>
      <c r="AC2141" s="183"/>
      <c r="AD2141" s="183"/>
      <c r="AE2141" s="183"/>
      <c r="AF2141" s="183"/>
      <c r="AG2141" s="183"/>
      <c r="AH2141" s="183"/>
      <c r="AI2141" s="183"/>
      <c r="AJ2141" s="183"/>
      <c r="AK2141" s="183"/>
      <c r="AL2141" s="183"/>
      <c r="AM2141" s="183"/>
      <c r="AN2141" s="183"/>
      <c r="AO2141" s="183"/>
      <c r="AP2141" s="183"/>
      <c r="AQ2141" s="183"/>
      <c r="AR2141" s="183"/>
      <c r="AS2141" s="183"/>
      <c r="AT2141" s="183"/>
      <c r="AU2141" s="183"/>
      <c r="AV2141" s="183"/>
      <c r="AW2141" s="183"/>
      <c r="AX2141" s="183"/>
      <c r="AY2141" s="183"/>
      <c r="AZ2141" s="183"/>
      <c r="BA2141" s="183"/>
      <c r="BB2141" s="183"/>
      <c r="BC2141" s="183"/>
      <c r="BD2141" s="183"/>
      <c r="BE2141" s="183"/>
      <c r="BF2141" s="183"/>
      <c r="BG2141" s="183"/>
      <c r="BH2141" s="183"/>
      <c r="BI2141" s="183"/>
      <c r="BJ2141" s="183"/>
      <c r="BK2141" s="183"/>
      <c r="BL2141" s="183"/>
      <c r="BM2141" s="183"/>
      <c r="BN2141" s="183"/>
      <c r="BO2141" s="183"/>
      <c r="BP2141" s="183"/>
      <c r="BQ2141" s="183"/>
      <c r="BR2141" s="183"/>
      <c r="BS2141" s="183"/>
      <c r="BT2141" s="183"/>
      <c r="BU2141" s="183"/>
      <c r="BV2141" s="183"/>
      <c r="BW2141" s="183"/>
      <c r="BX2141" s="183"/>
      <c r="BY2141" s="183"/>
      <c r="BZ2141" s="183"/>
      <c r="CA2141" s="183"/>
      <c r="CB2141" s="183"/>
      <c r="CC2141" s="183"/>
      <c r="CD2141" s="183"/>
      <c r="CE2141" s="183"/>
      <c r="CF2141" s="183"/>
      <c r="CG2141" s="183"/>
      <c r="CH2141" s="183"/>
      <c r="CI2141" s="183"/>
      <c r="CJ2141" s="183"/>
      <c r="CK2141" s="183"/>
      <c r="CL2141" s="183"/>
    </row>
    <row r="2142" spans="2:90" x14ac:dyDescent="0.4">
      <c r="B2142" s="168" t="s">
        <v>501</v>
      </c>
      <c r="C2142" s="193"/>
      <c r="D2142" s="193"/>
      <c r="E2142" s="193" t="s">
        <v>906</v>
      </c>
      <c r="F2142" s="193"/>
      <c r="G2142" s="193"/>
      <c r="H2142" s="193"/>
      <c r="I2142" s="194"/>
      <c r="J2142" s="194"/>
      <c r="K2142" s="195"/>
      <c r="L2142" s="195"/>
      <c r="M2142" s="195"/>
      <c r="N2142" s="195"/>
      <c r="O2142" s="195"/>
      <c r="P2142" s="195"/>
      <c r="R2142" s="195"/>
      <c r="S2142" s="183"/>
      <c r="T2142" s="183"/>
      <c r="U2142" s="183"/>
      <c r="V2142" s="183"/>
      <c r="W2142" s="183"/>
      <c r="X2142" s="183"/>
      <c r="Y2142" s="183"/>
      <c r="Z2142" s="183"/>
      <c r="AA2142" s="183"/>
      <c r="AB2142" s="183"/>
      <c r="AC2142" s="183"/>
      <c r="AD2142" s="183"/>
      <c r="AE2142" s="183"/>
      <c r="AF2142" s="183"/>
      <c r="AG2142" s="183"/>
      <c r="AH2142" s="183"/>
      <c r="AI2142" s="183"/>
      <c r="AJ2142" s="183"/>
      <c r="AK2142" s="183"/>
      <c r="AL2142" s="183"/>
      <c r="AM2142" s="183"/>
      <c r="AN2142" s="183"/>
      <c r="AO2142" s="183"/>
      <c r="AP2142" s="183"/>
      <c r="AQ2142" s="183"/>
      <c r="AR2142" s="183"/>
      <c r="AS2142" s="183"/>
      <c r="AT2142" s="183"/>
      <c r="AU2142" s="183"/>
      <c r="AV2142" s="183"/>
      <c r="AW2142" s="183"/>
      <c r="AX2142" s="183"/>
      <c r="AY2142" s="183"/>
      <c r="AZ2142" s="183"/>
      <c r="BA2142" s="183"/>
      <c r="BB2142" s="183"/>
      <c r="BC2142" s="183"/>
      <c r="BD2142" s="183"/>
      <c r="BE2142" s="183"/>
      <c r="BF2142" s="183"/>
      <c r="BG2142" s="183"/>
      <c r="BH2142" s="183"/>
      <c r="BI2142" s="183"/>
      <c r="BJ2142" s="183"/>
      <c r="BK2142" s="183"/>
      <c r="BL2142" s="183"/>
      <c r="BM2142" s="183"/>
      <c r="BN2142" s="183"/>
      <c r="BO2142" s="183"/>
      <c r="BP2142" s="183"/>
      <c r="BQ2142" s="183"/>
      <c r="BR2142" s="183"/>
      <c r="BS2142" s="183"/>
      <c r="BT2142" s="183"/>
      <c r="BU2142" s="183"/>
      <c r="BV2142" s="183"/>
      <c r="BW2142" s="183"/>
      <c r="BX2142" s="183"/>
      <c r="BY2142" s="183"/>
      <c r="BZ2142" s="183"/>
      <c r="CA2142" s="183"/>
      <c r="CB2142" s="183"/>
      <c r="CC2142" s="183"/>
      <c r="CD2142" s="183"/>
      <c r="CE2142" s="183"/>
      <c r="CF2142" s="183"/>
      <c r="CG2142" s="183"/>
      <c r="CH2142" s="183"/>
      <c r="CI2142" s="183"/>
      <c r="CJ2142" s="183"/>
      <c r="CK2142" s="183"/>
      <c r="CL2142" s="183"/>
    </row>
    <row r="2143" spans="2:90" x14ac:dyDescent="0.4">
      <c r="B2143" s="168" t="s">
        <v>461</v>
      </c>
      <c r="C2143" s="193"/>
      <c r="D2143" s="193"/>
      <c r="E2143" s="193" t="s">
        <v>906</v>
      </c>
      <c r="F2143" s="193"/>
      <c r="G2143" s="193"/>
      <c r="H2143" s="193"/>
      <c r="I2143" s="194"/>
      <c r="J2143" s="194"/>
      <c r="K2143" s="195"/>
      <c r="L2143" s="195"/>
      <c r="M2143" s="195"/>
      <c r="N2143" s="195"/>
      <c r="O2143" s="195"/>
      <c r="P2143" s="195"/>
      <c r="R2143" s="195"/>
      <c r="S2143" s="183" t="str">
        <f t="shared" ref="S2143:CD2143" si="2414">S$18</f>
        <v>S$14</v>
      </c>
      <c r="T2143" s="183" t="str">
        <f t="shared" si="2414"/>
        <v>T$14</v>
      </c>
      <c r="U2143" s="183" t="str">
        <f t="shared" si="2414"/>
        <v>U$14</v>
      </c>
      <c r="V2143" s="183" t="str">
        <f t="shared" si="2414"/>
        <v>V$14</v>
      </c>
      <c r="W2143" s="183" t="str">
        <f t="shared" si="2414"/>
        <v>W$14</v>
      </c>
      <c r="X2143" s="183" t="str">
        <f t="shared" si="2414"/>
        <v>X$14</v>
      </c>
      <c r="Y2143" s="183" t="str">
        <f t="shared" si="2414"/>
        <v>Y$14</v>
      </c>
      <c r="Z2143" s="183" t="str">
        <f t="shared" si="2414"/>
        <v>Z$14</v>
      </c>
      <c r="AA2143" s="183" t="str">
        <f t="shared" si="2414"/>
        <v>AA$14</v>
      </c>
      <c r="AB2143" s="183" t="str">
        <f t="shared" si="2414"/>
        <v>AB$14</v>
      </c>
      <c r="AC2143" s="183" t="str">
        <f t="shared" si="2414"/>
        <v>AC$14</v>
      </c>
      <c r="AD2143" s="183" t="str">
        <f t="shared" si="2414"/>
        <v>AD$14</v>
      </c>
      <c r="AE2143" s="183" t="str">
        <f t="shared" si="2414"/>
        <v>AE$14</v>
      </c>
      <c r="AF2143" s="183" t="str">
        <f t="shared" si="2414"/>
        <v>AF$14</v>
      </c>
      <c r="AG2143" s="183" t="str">
        <f t="shared" si="2414"/>
        <v>AG$14</v>
      </c>
      <c r="AH2143" s="183" t="str">
        <f t="shared" si="2414"/>
        <v>AH$14</v>
      </c>
      <c r="AI2143" s="183" t="str">
        <f t="shared" si="2414"/>
        <v>AI$14</v>
      </c>
      <c r="AJ2143" s="183" t="str">
        <f t="shared" si="2414"/>
        <v>AJ$14</v>
      </c>
      <c r="AK2143" s="183" t="str">
        <f t="shared" si="2414"/>
        <v>AK$14</v>
      </c>
      <c r="AL2143" s="183" t="str">
        <f t="shared" si="2414"/>
        <v>AL$14</v>
      </c>
      <c r="AM2143" s="183" t="str">
        <f t="shared" si="2414"/>
        <v>AM$14</v>
      </c>
      <c r="AN2143" s="183" t="str">
        <f t="shared" si="2414"/>
        <v>AN$14</v>
      </c>
      <c r="AO2143" s="183" t="str">
        <f t="shared" si="2414"/>
        <v>AO$14</v>
      </c>
      <c r="AP2143" s="183" t="str">
        <f t="shared" si="2414"/>
        <v>AP$14</v>
      </c>
      <c r="AQ2143" s="183" t="str">
        <f t="shared" si="2414"/>
        <v>AQ$14</v>
      </c>
      <c r="AR2143" s="183" t="str">
        <f t="shared" si="2414"/>
        <v>AR$14</v>
      </c>
      <c r="AS2143" s="183" t="str">
        <f t="shared" si="2414"/>
        <v>AS$14</v>
      </c>
      <c r="AT2143" s="183" t="str">
        <f t="shared" si="2414"/>
        <v>AT$14</v>
      </c>
      <c r="AU2143" s="183" t="str">
        <f t="shared" si="2414"/>
        <v>AU$14</v>
      </c>
      <c r="AV2143" s="183" t="str">
        <f t="shared" si="2414"/>
        <v>AV$14</v>
      </c>
      <c r="AW2143" s="183" t="str">
        <f t="shared" si="2414"/>
        <v>AW$14</v>
      </c>
      <c r="AX2143" s="183" t="str">
        <f t="shared" si="2414"/>
        <v>AX$14</v>
      </c>
      <c r="AY2143" s="183" t="str">
        <f t="shared" si="2414"/>
        <v>AY$14</v>
      </c>
      <c r="AZ2143" s="183" t="str">
        <f t="shared" si="2414"/>
        <v>AZ$14</v>
      </c>
      <c r="BA2143" s="183" t="str">
        <f t="shared" si="2414"/>
        <v>BA$14</v>
      </c>
      <c r="BB2143" s="183" t="str">
        <f t="shared" si="2414"/>
        <v>BB$14</v>
      </c>
      <c r="BC2143" s="183" t="str">
        <f t="shared" si="2414"/>
        <v>BC$14</v>
      </c>
      <c r="BD2143" s="183" t="str">
        <f t="shared" si="2414"/>
        <v>BD$14</v>
      </c>
      <c r="BE2143" s="183" t="str">
        <f t="shared" si="2414"/>
        <v>BE$14</v>
      </c>
      <c r="BF2143" s="183" t="str">
        <f t="shared" si="2414"/>
        <v>BF$14</v>
      </c>
      <c r="BG2143" s="183" t="str">
        <f t="shared" si="2414"/>
        <v>BG$14</v>
      </c>
      <c r="BH2143" s="183" t="str">
        <f t="shared" si="2414"/>
        <v>BH$14</v>
      </c>
      <c r="BI2143" s="183" t="str">
        <f t="shared" si="2414"/>
        <v>BI$14</v>
      </c>
      <c r="BJ2143" s="183" t="str">
        <f t="shared" si="2414"/>
        <v>BJ$14</v>
      </c>
      <c r="BK2143" s="183" t="str">
        <f t="shared" si="2414"/>
        <v>BK$14</v>
      </c>
      <c r="BL2143" s="183" t="str">
        <f t="shared" si="2414"/>
        <v>BL$14</v>
      </c>
      <c r="BM2143" s="183" t="str">
        <f t="shared" si="2414"/>
        <v>BM$14</v>
      </c>
      <c r="BN2143" s="183" t="str">
        <f t="shared" si="2414"/>
        <v>BN$14</v>
      </c>
      <c r="BO2143" s="183" t="str">
        <f t="shared" si="2414"/>
        <v>BO$14</v>
      </c>
      <c r="BP2143" s="183" t="str">
        <f t="shared" si="2414"/>
        <v>BP$14</v>
      </c>
      <c r="BQ2143" s="183" t="str">
        <f t="shared" si="2414"/>
        <v>BQ$14</v>
      </c>
      <c r="BR2143" s="183" t="str">
        <f t="shared" si="2414"/>
        <v>BR$14</v>
      </c>
      <c r="BS2143" s="183" t="str">
        <f t="shared" si="2414"/>
        <v>BS$14</v>
      </c>
      <c r="BT2143" s="183" t="str">
        <f t="shared" si="2414"/>
        <v>BT$14</v>
      </c>
      <c r="BU2143" s="183" t="str">
        <f t="shared" si="2414"/>
        <v>BU$14</v>
      </c>
      <c r="BV2143" s="183" t="str">
        <f t="shared" si="2414"/>
        <v>BV$14</v>
      </c>
      <c r="BW2143" s="183" t="str">
        <f t="shared" si="2414"/>
        <v>BW$14</v>
      </c>
      <c r="BX2143" s="183" t="str">
        <f t="shared" si="2414"/>
        <v>BX$14</v>
      </c>
      <c r="BY2143" s="183" t="str">
        <f t="shared" si="2414"/>
        <v>BY$14</v>
      </c>
      <c r="BZ2143" s="183" t="str">
        <f t="shared" si="2414"/>
        <v>BZ$14</v>
      </c>
      <c r="CA2143" s="183" t="str">
        <f t="shared" si="2414"/>
        <v>CA$14</v>
      </c>
      <c r="CB2143" s="183" t="str">
        <f t="shared" si="2414"/>
        <v>CB$14</v>
      </c>
      <c r="CC2143" s="183" t="str">
        <f t="shared" si="2414"/>
        <v>CC$14</v>
      </c>
      <c r="CD2143" s="183" t="str">
        <f t="shared" si="2414"/>
        <v>CD$14</v>
      </c>
      <c r="CE2143" s="183" t="str">
        <f t="shared" ref="CE2143:CL2143" si="2415">CE$18</f>
        <v>CE$14</v>
      </c>
      <c r="CF2143" s="183" t="str">
        <f t="shared" si="2415"/>
        <v>CF$14</v>
      </c>
      <c r="CG2143" s="183" t="str">
        <f t="shared" si="2415"/>
        <v>CG$14</v>
      </c>
      <c r="CH2143" s="183" t="str">
        <f t="shared" si="2415"/>
        <v>CH$14</v>
      </c>
      <c r="CI2143" s="183" t="str">
        <f t="shared" si="2415"/>
        <v>CI$14</v>
      </c>
      <c r="CJ2143" s="183" t="str">
        <f t="shared" si="2415"/>
        <v>CJ$14</v>
      </c>
      <c r="CK2143" s="183" t="str">
        <f t="shared" si="2415"/>
        <v>CK$14</v>
      </c>
      <c r="CL2143" s="183" t="str">
        <f t="shared" si="2415"/>
        <v>CL$14</v>
      </c>
    </row>
    <row r="2144" spans="2:90" x14ac:dyDescent="0.4">
      <c r="B2144" s="168" t="s">
        <v>462</v>
      </c>
      <c r="C2144" s="193"/>
      <c r="D2144" s="193"/>
      <c r="E2144" s="193" t="s">
        <v>906</v>
      </c>
      <c r="F2144" s="193"/>
      <c r="G2144" s="193"/>
      <c r="H2144" s="193"/>
      <c r="I2144" s="194"/>
      <c r="J2144" s="194"/>
      <c r="K2144" s="195"/>
      <c r="L2144" s="195"/>
      <c r="M2144" s="195"/>
      <c r="N2144" s="195"/>
      <c r="O2144" s="195"/>
      <c r="P2144" s="195"/>
      <c r="R2144" s="195"/>
      <c r="S2144" s="183" t="str">
        <f t="shared" ref="S2144:CD2144" si="2416">S$19</f>
        <v>S$15</v>
      </c>
      <c r="T2144" s="183" t="str">
        <f t="shared" si="2416"/>
        <v>T$15</v>
      </c>
      <c r="U2144" s="183" t="str">
        <f t="shared" si="2416"/>
        <v>U$15</v>
      </c>
      <c r="V2144" s="183" t="str">
        <f t="shared" si="2416"/>
        <v>V$15</v>
      </c>
      <c r="W2144" s="183" t="str">
        <f t="shared" si="2416"/>
        <v>W$15</v>
      </c>
      <c r="X2144" s="183" t="str">
        <f t="shared" si="2416"/>
        <v>X$15</v>
      </c>
      <c r="Y2144" s="183" t="str">
        <f t="shared" si="2416"/>
        <v>Y$15</v>
      </c>
      <c r="Z2144" s="183" t="str">
        <f t="shared" si="2416"/>
        <v>Z$15</v>
      </c>
      <c r="AA2144" s="183" t="str">
        <f t="shared" si="2416"/>
        <v>AA$15</v>
      </c>
      <c r="AB2144" s="183" t="str">
        <f t="shared" si="2416"/>
        <v>AB$15</v>
      </c>
      <c r="AC2144" s="183" t="str">
        <f t="shared" si="2416"/>
        <v>AC$15</v>
      </c>
      <c r="AD2144" s="183" t="str">
        <f t="shared" si="2416"/>
        <v>AD$15</v>
      </c>
      <c r="AE2144" s="183" t="str">
        <f t="shared" si="2416"/>
        <v>AE$15</v>
      </c>
      <c r="AF2144" s="183" t="str">
        <f t="shared" si="2416"/>
        <v>AF$15</v>
      </c>
      <c r="AG2144" s="183" t="str">
        <f t="shared" si="2416"/>
        <v>AG$15</v>
      </c>
      <c r="AH2144" s="183" t="str">
        <f t="shared" si="2416"/>
        <v>AH$15</v>
      </c>
      <c r="AI2144" s="183" t="str">
        <f t="shared" si="2416"/>
        <v>AI$15</v>
      </c>
      <c r="AJ2144" s="183" t="str">
        <f t="shared" si="2416"/>
        <v>AJ$15</v>
      </c>
      <c r="AK2144" s="183" t="str">
        <f t="shared" si="2416"/>
        <v>AK$15</v>
      </c>
      <c r="AL2144" s="183" t="str">
        <f t="shared" si="2416"/>
        <v>AL$15</v>
      </c>
      <c r="AM2144" s="183" t="str">
        <f t="shared" si="2416"/>
        <v>AM$15</v>
      </c>
      <c r="AN2144" s="183" t="str">
        <f t="shared" si="2416"/>
        <v>AN$15</v>
      </c>
      <c r="AO2144" s="183" t="str">
        <f t="shared" si="2416"/>
        <v>AO$15</v>
      </c>
      <c r="AP2144" s="183" t="str">
        <f t="shared" si="2416"/>
        <v>AP$15</v>
      </c>
      <c r="AQ2144" s="183" t="str">
        <f t="shared" si="2416"/>
        <v>AQ$15</v>
      </c>
      <c r="AR2144" s="183" t="str">
        <f t="shared" si="2416"/>
        <v>AR$15</v>
      </c>
      <c r="AS2144" s="183" t="str">
        <f t="shared" si="2416"/>
        <v>AS$15</v>
      </c>
      <c r="AT2144" s="183" t="str">
        <f t="shared" si="2416"/>
        <v>AT$15</v>
      </c>
      <c r="AU2144" s="183" t="str">
        <f t="shared" si="2416"/>
        <v>AU$15</v>
      </c>
      <c r="AV2144" s="183" t="str">
        <f t="shared" si="2416"/>
        <v>AV$15</v>
      </c>
      <c r="AW2144" s="183" t="str">
        <f t="shared" si="2416"/>
        <v>AW$15</v>
      </c>
      <c r="AX2144" s="183" t="str">
        <f t="shared" si="2416"/>
        <v>AX$15</v>
      </c>
      <c r="AY2144" s="183" t="str">
        <f t="shared" si="2416"/>
        <v>AY$15</v>
      </c>
      <c r="AZ2144" s="183" t="str">
        <f t="shared" si="2416"/>
        <v>AZ$15</v>
      </c>
      <c r="BA2144" s="183" t="str">
        <f t="shared" si="2416"/>
        <v>BA$15</v>
      </c>
      <c r="BB2144" s="183" t="str">
        <f t="shared" si="2416"/>
        <v>BB$15</v>
      </c>
      <c r="BC2144" s="183" t="str">
        <f t="shared" si="2416"/>
        <v>BC$15</v>
      </c>
      <c r="BD2144" s="183" t="str">
        <f t="shared" si="2416"/>
        <v>BD$15</v>
      </c>
      <c r="BE2144" s="183" t="str">
        <f t="shared" si="2416"/>
        <v>BE$15</v>
      </c>
      <c r="BF2144" s="183" t="str">
        <f t="shared" si="2416"/>
        <v>BF$15</v>
      </c>
      <c r="BG2144" s="183" t="str">
        <f t="shared" si="2416"/>
        <v>BG$15</v>
      </c>
      <c r="BH2144" s="183" t="str">
        <f t="shared" si="2416"/>
        <v>BH$15</v>
      </c>
      <c r="BI2144" s="183" t="str">
        <f t="shared" si="2416"/>
        <v>BI$15</v>
      </c>
      <c r="BJ2144" s="183" t="str">
        <f t="shared" si="2416"/>
        <v>BJ$15</v>
      </c>
      <c r="BK2144" s="183" t="str">
        <f t="shared" si="2416"/>
        <v>BK$15</v>
      </c>
      <c r="BL2144" s="183" t="str">
        <f t="shared" si="2416"/>
        <v>BL$15</v>
      </c>
      <c r="BM2144" s="183" t="str">
        <f t="shared" si="2416"/>
        <v>BM$15</v>
      </c>
      <c r="BN2144" s="183" t="str">
        <f t="shared" si="2416"/>
        <v>BN$15</v>
      </c>
      <c r="BO2144" s="183" t="str">
        <f t="shared" si="2416"/>
        <v>BO$15</v>
      </c>
      <c r="BP2144" s="183" t="str">
        <f t="shared" si="2416"/>
        <v>BP$15</v>
      </c>
      <c r="BQ2144" s="183" t="str">
        <f t="shared" si="2416"/>
        <v>BQ$15</v>
      </c>
      <c r="BR2144" s="183" t="str">
        <f t="shared" si="2416"/>
        <v>BR$15</v>
      </c>
      <c r="BS2144" s="183" t="str">
        <f t="shared" si="2416"/>
        <v>BS$15</v>
      </c>
      <c r="BT2144" s="183" t="str">
        <f t="shared" si="2416"/>
        <v>BT$15</v>
      </c>
      <c r="BU2144" s="183" t="str">
        <f t="shared" si="2416"/>
        <v>BU$15</v>
      </c>
      <c r="BV2144" s="183" t="str">
        <f t="shared" si="2416"/>
        <v>BV$15</v>
      </c>
      <c r="BW2144" s="183" t="str">
        <f t="shared" si="2416"/>
        <v>BW$15</v>
      </c>
      <c r="BX2144" s="183" t="str">
        <f t="shared" si="2416"/>
        <v>BX$15</v>
      </c>
      <c r="BY2144" s="183" t="str">
        <f t="shared" si="2416"/>
        <v>BY$15</v>
      </c>
      <c r="BZ2144" s="183" t="str">
        <f t="shared" si="2416"/>
        <v>BZ$15</v>
      </c>
      <c r="CA2144" s="183" t="str">
        <f t="shared" si="2416"/>
        <v>CA$15</v>
      </c>
      <c r="CB2144" s="183" t="str">
        <f t="shared" si="2416"/>
        <v>CB$15</v>
      </c>
      <c r="CC2144" s="183" t="str">
        <f t="shared" si="2416"/>
        <v>CC$15</v>
      </c>
      <c r="CD2144" s="183" t="str">
        <f t="shared" si="2416"/>
        <v>CD$15</v>
      </c>
      <c r="CE2144" s="183" t="str">
        <f t="shared" ref="CE2144:CL2144" si="2417">CE$19</f>
        <v>CE$15</v>
      </c>
      <c r="CF2144" s="183" t="str">
        <f t="shared" si="2417"/>
        <v>CF$15</v>
      </c>
      <c r="CG2144" s="183" t="str">
        <f t="shared" si="2417"/>
        <v>CG$15</v>
      </c>
      <c r="CH2144" s="183" t="str">
        <f t="shared" si="2417"/>
        <v>CH$15</v>
      </c>
      <c r="CI2144" s="183" t="str">
        <f t="shared" si="2417"/>
        <v>CI$15</v>
      </c>
      <c r="CJ2144" s="183" t="str">
        <f t="shared" si="2417"/>
        <v>CJ$15</v>
      </c>
      <c r="CK2144" s="183" t="str">
        <f t="shared" si="2417"/>
        <v>CK$15</v>
      </c>
      <c r="CL2144" s="183" t="str">
        <f t="shared" si="2417"/>
        <v>CL$15</v>
      </c>
    </row>
    <row r="2145" spans="2:90" x14ac:dyDescent="0.4">
      <c r="B2145" s="66" t="s">
        <v>281</v>
      </c>
      <c r="C2145" s="22"/>
      <c r="D2145" s="22" t="s">
        <v>973</v>
      </c>
      <c r="E2145" s="22" t="s">
        <v>973</v>
      </c>
      <c r="F2145" s="22" t="s">
        <v>444</v>
      </c>
      <c r="G2145" s="22" t="s">
        <v>81</v>
      </c>
      <c r="H2145" s="22"/>
      <c r="I2145" s="279"/>
      <c r="J2145" s="279"/>
      <c r="K2145" s="22"/>
      <c r="L2145" s="22"/>
      <c r="M2145" s="22"/>
      <c r="N2145" s="22"/>
      <c r="O2145" s="22"/>
      <c r="P2145" s="22"/>
      <c r="R2145" s="66"/>
      <c r="S2145" s="280"/>
      <c r="T2145" s="280"/>
      <c r="U2145" s="280"/>
      <c r="V2145" s="280"/>
      <c r="W2145" s="280"/>
      <c r="X2145" s="280"/>
      <c r="Y2145" s="280"/>
      <c r="Z2145" s="280"/>
      <c r="AA2145" s="280"/>
      <c r="AB2145" s="280"/>
      <c r="AC2145" s="280"/>
      <c r="AD2145" s="280"/>
      <c r="AE2145" s="280"/>
      <c r="AF2145" s="280"/>
      <c r="AG2145" s="280"/>
      <c r="AH2145" s="280"/>
      <c r="AI2145" s="280"/>
      <c r="AJ2145" s="280"/>
      <c r="AK2145" s="280"/>
      <c r="AL2145" s="280"/>
      <c r="AM2145" s="280"/>
      <c r="AN2145" s="280"/>
      <c r="AO2145" s="280"/>
      <c r="AP2145" s="280"/>
      <c r="AQ2145" s="280"/>
      <c r="AR2145" s="280"/>
      <c r="AS2145" s="280"/>
      <c r="AT2145" s="280"/>
      <c r="AU2145" s="280"/>
      <c r="AV2145" s="280"/>
      <c r="AW2145" s="280"/>
      <c r="AX2145" s="280"/>
      <c r="AY2145" s="280"/>
      <c r="AZ2145" s="280"/>
      <c r="BA2145" s="280"/>
      <c r="BB2145" s="280"/>
      <c r="BC2145" s="280"/>
      <c r="BD2145" s="280"/>
      <c r="BE2145" s="280"/>
      <c r="BF2145" s="280"/>
      <c r="BG2145" s="280"/>
      <c r="BH2145" s="280"/>
      <c r="BI2145" s="280"/>
      <c r="BJ2145" s="280"/>
      <c r="BK2145" s="280"/>
      <c r="BL2145" s="280"/>
      <c r="BM2145" s="280"/>
      <c r="BN2145" s="280"/>
      <c r="BO2145" s="280"/>
      <c r="BP2145" s="280"/>
      <c r="BQ2145" s="280"/>
      <c r="BR2145" s="280"/>
      <c r="BS2145" s="280"/>
      <c r="BT2145" s="280"/>
      <c r="BU2145" s="280"/>
      <c r="BV2145" s="280"/>
      <c r="BW2145" s="280"/>
      <c r="BX2145" s="280"/>
      <c r="BY2145" s="280"/>
      <c r="BZ2145" s="280"/>
      <c r="CA2145" s="280"/>
      <c r="CB2145" s="280"/>
      <c r="CC2145" s="280"/>
      <c r="CD2145" s="280"/>
      <c r="CE2145" s="280"/>
      <c r="CF2145" s="280"/>
      <c r="CG2145" s="280"/>
      <c r="CH2145" s="280"/>
      <c r="CI2145" s="280"/>
      <c r="CJ2145" s="280"/>
      <c r="CK2145" s="280"/>
      <c r="CL2145" s="280"/>
    </row>
    <row r="2146" spans="2:90" x14ac:dyDescent="0.4">
      <c r="B2146" s="120" t="s">
        <v>974</v>
      </c>
      <c r="D2146" t="s">
        <v>973</v>
      </c>
      <c r="E2146" t="s">
        <v>906</v>
      </c>
      <c r="K2146" s="436">
        <f>+'Corporate Overhead'!K$34</f>
        <v>4</v>
      </c>
      <c r="L2146" s="436">
        <f>+'Corporate Overhead'!L$34</f>
        <v>4</v>
      </c>
      <c r="M2146" s="436">
        <f>+'Corporate Overhead'!M$34</f>
        <v>4</v>
      </c>
      <c r="N2146" s="436">
        <f>+'Corporate Overhead'!N$34</f>
        <v>4</v>
      </c>
      <c r="O2146" s="436">
        <f>+'Corporate Overhead'!O$34</f>
        <v>4</v>
      </c>
      <c r="P2146" s="436">
        <f>+'Corporate Overhead'!P$34</f>
        <v>4</v>
      </c>
      <c r="Q2146" s="436">
        <f>+'Corporate Overhead'!Q$34</f>
        <v>0</v>
      </c>
      <c r="R2146" s="436">
        <f>+'Corporate Overhead'!R$34</f>
        <v>0</v>
      </c>
      <c r="S2146" s="436">
        <f>+'Corporate Overhead'!S$34</f>
        <v>4</v>
      </c>
      <c r="T2146" s="436">
        <f>+'Corporate Overhead'!T$34</f>
        <v>4</v>
      </c>
      <c r="U2146" s="436">
        <f>+'Corporate Overhead'!U$34</f>
        <v>4</v>
      </c>
      <c r="V2146" s="436">
        <f>+'Corporate Overhead'!V$34</f>
        <v>4</v>
      </c>
      <c r="W2146" s="436">
        <f>+'Corporate Overhead'!W$34</f>
        <v>4</v>
      </c>
      <c r="X2146" s="436">
        <f>+'Corporate Overhead'!X$34</f>
        <v>4</v>
      </c>
      <c r="Y2146" s="436">
        <f>+'Corporate Overhead'!Y$34</f>
        <v>4</v>
      </c>
      <c r="Z2146" s="436">
        <f>+'Corporate Overhead'!Z$34</f>
        <v>4</v>
      </c>
      <c r="AA2146" s="436">
        <f>+'Corporate Overhead'!AA$34</f>
        <v>4</v>
      </c>
      <c r="AB2146" s="436">
        <f>+'Corporate Overhead'!AB$34</f>
        <v>4</v>
      </c>
      <c r="AC2146" s="436">
        <f>+'Corporate Overhead'!AC$34</f>
        <v>4</v>
      </c>
      <c r="AD2146" s="436">
        <f>+'Corporate Overhead'!AD$34</f>
        <v>4</v>
      </c>
      <c r="AE2146" s="436">
        <f>+'Corporate Overhead'!AE$34</f>
        <v>4</v>
      </c>
      <c r="AF2146" s="436">
        <f>+'Corporate Overhead'!AF$34</f>
        <v>4</v>
      </c>
      <c r="AG2146" s="436">
        <f>+'Corporate Overhead'!AG$34</f>
        <v>4</v>
      </c>
      <c r="AH2146" s="436">
        <f>+'Corporate Overhead'!AH$34</f>
        <v>4</v>
      </c>
      <c r="AI2146" s="436">
        <f>+'Corporate Overhead'!AI$34</f>
        <v>4</v>
      </c>
      <c r="AJ2146" s="436">
        <f>+'Corporate Overhead'!AJ$34</f>
        <v>4</v>
      </c>
      <c r="AK2146" s="436">
        <f>+'Corporate Overhead'!AK$34</f>
        <v>4</v>
      </c>
      <c r="AL2146" s="436">
        <f>+'Corporate Overhead'!AL$34</f>
        <v>4</v>
      </c>
      <c r="AM2146" s="436">
        <f>+'Corporate Overhead'!AM$34</f>
        <v>4</v>
      </c>
      <c r="AN2146" s="436">
        <f>+'Corporate Overhead'!AN$34</f>
        <v>4</v>
      </c>
      <c r="AO2146" s="436">
        <f>+'Corporate Overhead'!AO$34</f>
        <v>4</v>
      </c>
      <c r="AP2146" s="436">
        <f>+'Corporate Overhead'!AP$34</f>
        <v>4</v>
      </c>
      <c r="AQ2146" s="436">
        <f>+'Corporate Overhead'!AQ$34</f>
        <v>4</v>
      </c>
      <c r="AR2146" s="436">
        <f>+'Corporate Overhead'!AR$34</f>
        <v>4</v>
      </c>
      <c r="AS2146" s="436">
        <f>+'Corporate Overhead'!AS$34</f>
        <v>4</v>
      </c>
      <c r="AT2146" s="436">
        <f>+'Corporate Overhead'!AT$34</f>
        <v>4</v>
      </c>
      <c r="AU2146" s="436">
        <f>+'Corporate Overhead'!AU$34</f>
        <v>4</v>
      </c>
      <c r="AV2146" s="436">
        <f>+'Corporate Overhead'!AV$34</f>
        <v>4</v>
      </c>
      <c r="AW2146" s="436">
        <f>+'Corporate Overhead'!AW$34</f>
        <v>4</v>
      </c>
      <c r="AX2146" s="436">
        <f>+'Corporate Overhead'!AX$34</f>
        <v>4</v>
      </c>
      <c r="AY2146" s="436">
        <f>+'Corporate Overhead'!AY$34</f>
        <v>4</v>
      </c>
      <c r="AZ2146" s="436">
        <f>+'Corporate Overhead'!AZ$34</f>
        <v>4</v>
      </c>
      <c r="BA2146" s="436">
        <f>+'Corporate Overhead'!BA$34</f>
        <v>4</v>
      </c>
      <c r="BB2146" s="436">
        <f>+'Corporate Overhead'!BB$34</f>
        <v>4</v>
      </c>
      <c r="BC2146" s="436">
        <f>+'Corporate Overhead'!BC$34</f>
        <v>4</v>
      </c>
      <c r="BD2146" s="436">
        <f>+'Corporate Overhead'!BD$34</f>
        <v>4</v>
      </c>
      <c r="BE2146" s="436">
        <f>+'Corporate Overhead'!BE$34</f>
        <v>4</v>
      </c>
      <c r="BF2146" s="436">
        <f>+'Corporate Overhead'!BF$34</f>
        <v>4</v>
      </c>
      <c r="BG2146" s="436">
        <f>+'Corporate Overhead'!BG$34</f>
        <v>4</v>
      </c>
      <c r="BH2146" s="436">
        <f>+'Corporate Overhead'!BH$34</f>
        <v>4</v>
      </c>
      <c r="BI2146" s="436">
        <f>+'Corporate Overhead'!BI$34</f>
        <v>4</v>
      </c>
      <c r="BJ2146" s="436">
        <f>+'Corporate Overhead'!BJ$34</f>
        <v>4</v>
      </c>
      <c r="BK2146" s="436">
        <f>+'Corporate Overhead'!BK$34</f>
        <v>4</v>
      </c>
      <c r="BL2146" s="436">
        <f>+'Corporate Overhead'!BL$34</f>
        <v>4</v>
      </c>
      <c r="BM2146" s="436">
        <f>+'Corporate Overhead'!BM$34</f>
        <v>4</v>
      </c>
      <c r="BN2146" s="436">
        <f>+'Corporate Overhead'!BN$34</f>
        <v>4</v>
      </c>
      <c r="BO2146" s="436">
        <f>+'Corporate Overhead'!BO$34</f>
        <v>4</v>
      </c>
      <c r="BP2146" s="436">
        <f>+'Corporate Overhead'!BP$34</f>
        <v>4</v>
      </c>
      <c r="BQ2146" s="436">
        <f>+'Corporate Overhead'!BQ$34</f>
        <v>4</v>
      </c>
      <c r="BR2146" s="436">
        <f>+'Corporate Overhead'!BR$34</f>
        <v>4</v>
      </c>
      <c r="BS2146" s="436">
        <f>+'Corporate Overhead'!BS$34</f>
        <v>4</v>
      </c>
      <c r="BT2146" s="436">
        <f>+'Corporate Overhead'!BT$34</f>
        <v>4</v>
      </c>
      <c r="BU2146" s="436">
        <f>+'Corporate Overhead'!BU$34</f>
        <v>4</v>
      </c>
      <c r="BV2146" s="436">
        <f>+'Corporate Overhead'!BV$34</f>
        <v>4</v>
      </c>
      <c r="BW2146" s="436">
        <f>+'Corporate Overhead'!BW$34</f>
        <v>4</v>
      </c>
      <c r="BX2146" s="436">
        <f>+'Corporate Overhead'!BX$34</f>
        <v>4</v>
      </c>
      <c r="BY2146" s="436">
        <f>+'Corporate Overhead'!BY$34</f>
        <v>4</v>
      </c>
      <c r="BZ2146" s="436">
        <f>+'Corporate Overhead'!BZ$34</f>
        <v>4</v>
      </c>
      <c r="CA2146" s="436">
        <f>+'Corporate Overhead'!CA$34</f>
        <v>4</v>
      </c>
      <c r="CB2146" s="436">
        <f>+'Corporate Overhead'!CB$34</f>
        <v>4</v>
      </c>
      <c r="CC2146" s="436">
        <f>+'Corporate Overhead'!CC$34</f>
        <v>4</v>
      </c>
      <c r="CD2146" s="436">
        <f>+'Corporate Overhead'!CD$34</f>
        <v>4</v>
      </c>
      <c r="CE2146" s="436">
        <f>+'Corporate Overhead'!CE$34</f>
        <v>4</v>
      </c>
      <c r="CF2146" s="436">
        <f>+'Corporate Overhead'!CF$34</f>
        <v>4</v>
      </c>
      <c r="CG2146" s="436">
        <f>+'Corporate Overhead'!CG$34</f>
        <v>4</v>
      </c>
      <c r="CH2146" s="436">
        <f>+'Corporate Overhead'!CH$34</f>
        <v>4</v>
      </c>
      <c r="CI2146" s="436">
        <f>+'Corporate Overhead'!CI$34</f>
        <v>4</v>
      </c>
      <c r="CJ2146" s="436">
        <f>+'Corporate Overhead'!CJ$34</f>
        <v>4</v>
      </c>
      <c r="CK2146" s="436">
        <f>+'Corporate Overhead'!CK$34</f>
        <v>4</v>
      </c>
      <c r="CL2146" s="436">
        <f>+'Corporate Overhead'!CL$34</f>
        <v>4</v>
      </c>
    </row>
    <row r="2147" spans="2:90" x14ac:dyDescent="0.4">
      <c r="D2147" t="s">
        <v>973</v>
      </c>
      <c r="E2147" t="s">
        <v>906</v>
      </c>
      <c r="S2147" s="72"/>
      <c r="T2147" s="72"/>
      <c r="U2147" s="72"/>
      <c r="V2147" s="72"/>
      <c r="W2147" s="72"/>
      <c r="X2147" s="72"/>
      <c r="Y2147" s="72"/>
      <c r="Z2147" s="72"/>
      <c r="AA2147" s="72"/>
      <c r="AB2147" s="72"/>
      <c r="AC2147" s="72"/>
      <c r="AD2147" s="72"/>
      <c r="AE2147" s="72"/>
      <c r="AF2147" s="72"/>
      <c r="AG2147" s="72"/>
      <c r="AH2147" s="72"/>
      <c r="AI2147" s="72"/>
      <c r="AJ2147" s="72"/>
      <c r="AK2147" s="72"/>
      <c r="AL2147" s="72"/>
      <c r="AM2147" s="72"/>
      <c r="AN2147" s="72"/>
      <c r="AO2147" s="72"/>
      <c r="AP2147" s="72"/>
      <c r="AQ2147" s="72"/>
      <c r="AR2147" s="72"/>
      <c r="AS2147" s="72"/>
      <c r="AT2147" s="72"/>
      <c r="AU2147" s="72"/>
      <c r="AV2147" s="72"/>
      <c r="AW2147" s="72"/>
      <c r="AX2147" s="72"/>
      <c r="AY2147" s="72"/>
      <c r="AZ2147" s="72"/>
      <c r="BA2147" s="72"/>
      <c r="BB2147" s="72"/>
      <c r="BC2147" s="72"/>
      <c r="BD2147" s="72"/>
      <c r="BE2147" s="72"/>
      <c r="BF2147" s="72"/>
      <c r="BG2147" s="72"/>
      <c r="BH2147" s="72"/>
      <c r="BI2147" s="72"/>
      <c r="BJ2147" s="72"/>
      <c r="BK2147" s="72"/>
      <c r="BL2147" s="72"/>
      <c r="BM2147" s="72"/>
      <c r="BN2147" s="72"/>
      <c r="BO2147" s="72"/>
      <c r="BP2147" s="72"/>
      <c r="BQ2147" s="72"/>
      <c r="BR2147" s="72"/>
      <c r="BS2147" s="72"/>
      <c r="BT2147" s="72"/>
      <c r="BU2147" s="72"/>
      <c r="BV2147" s="72"/>
      <c r="BW2147" s="72"/>
      <c r="BX2147" s="72"/>
      <c r="BY2147" s="72"/>
      <c r="BZ2147" s="72"/>
      <c r="CA2147" s="72"/>
      <c r="CB2147" s="72"/>
      <c r="CC2147" s="72"/>
      <c r="CD2147" s="72"/>
      <c r="CE2147" s="72"/>
      <c r="CF2147" s="72"/>
      <c r="CG2147" s="72"/>
      <c r="CH2147" s="72"/>
      <c r="CI2147" s="72"/>
      <c r="CJ2147" s="72"/>
      <c r="CK2147" s="72"/>
      <c r="CL2147" s="72"/>
    </row>
    <row r="2148" spans="2:90" x14ac:dyDescent="0.4">
      <c r="B2148" s="93" t="str">
        <f>"Assumptions - "&amp;B2145</f>
        <v>Assumptions - Volume driven secondary PP&amp;E:</v>
      </c>
      <c r="C2148" s="31"/>
      <c r="D2148" s="31" t="s">
        <v>973</v>
      </c>
      <c r="E2148" s="31" t="s">
        <v>906</v>
      </c>
      <c r="F2148" s="31"/>
      <c r="G2148" s="31" t="str">
        <f>E2148</f>
        <v/>
      </c>
      <c r="H2148" s="31"/>
      <c r="I2148" s="73"/>
      <c r="J2148" s="73"/>
      <c r="K2148" s="31"/>
      <c r="L2148" s="31"/>
      <c r="M2148" s="31"/>
      <c r="N2148" s="31"/>
      <c r="O2148" s="31"/>
      <c r="P2148" s="31"/>
      <c r="R2148" s="67"/>
      <c r="S2148" s="150"/>
      <c r="T2148" s="150"/>
      <c r="U2148" s="150"/>
      <c r="V2148" s="150"/>
      <c r="W2148" s="150"/>
      <c r="X2148" s="150"/>
      <c r="Y2148" s="150"/>
      <c r="Z2148" s="150"/>
      <c r="AA2148" s="150"/>
      <c r="AB2148" s="150"/>
      <c r="AC2148" s="150"/>
      <c r="AD2148" s="150"/>
      <c r="AE2148" s="150"/>
      <c r="AF2148" s="150"/>
      <c r="AG2148" s="150"/>
      <c r="AH2148" s="150"/>
      <c r="AI2148" s="150"/>
      <c r="AJ2148" s="150"/>
      <c r="AK2148" s="150"/>
      <c r="AL2148" s="150"/>
      <c r="AM2148" s="150"/>
      <c r="AN2148" s="150"/>
      <c r="AO2148" s="150"/>
      <c r="AP2148" s="150"/>
      <c r="AQ2148" s="150"/>
      <c r="AR2148" s="150"/>
      <c r="AS2148" s="150"/>
      <c r="AT2148" s="150"/>
      <c r="AU2148" s="150"/>
      <c r="AV2148" s="150"/>
      <c r="AW2148" s="150"/>
      <c r="AX2148" s="150"/>
      <c r="AY2148" s="150"/>
      <c r="AZ2148" s="150"/>
      <c r="BA2148" s="150"/>
      <c r="BB2148" s="150"/>
      <c r="BC2148" s="150"/>
      <c r="BD2148" s="150"/>
      <c r="BE2148" s="150"/>
      <c r="BF2148" s="150"/>
      <c r="BG2148" s="150"/>
      <c r="BH2148" s="150"/>
      <c r="BI2148" s="150"/>
      <c r="BJ2148" s="150"/>
      <c r="BK2148" s="150"/>
      <c r="BL2148" s="150"/>
      <c r="BM2148" s="150"/>
      <c r="BN2148" s="150"/>
      <c r="BO2148" s="150"/>
      <c r="BP2148" s="150"/>
      <c r="BQ2148" s="150"/>
      <c r="BR2148" s="150"/>
      <c r="BS2148" s="150"/>
      <c r="BT2148" s="150"/>
      <c r="BU2148" s="150"/>
      <c r="BV2148" s="150"/>
      <c r="BW2148" s="150"/>
      <c r="BX2148" s="150"/>
      <c r="BY2148" s="150"/>
      <c r="BZ2148" s="150"/>
      <c r="CA2148" s="150"/>
      <c r="CB2148" s="150"/>
      <c r="CC2148" s="150"/>
      <c r="CD2148" s="150"/>
      <c r="CE2148" s="150"/>
      <c r="CF2148" s="150"/>
      <c r="CG2148" s="150"/>
      <c r="CH2148" s="150"/>
      <c r="CI2148" s="150"/>
      <c r="CJ2148" s="150"/>
      <c r="CK2148" s="150"/>
      <c r="CL2148" s="150"/>
    </row>
    <row r="2149" spans="2:90" x14ac:dyDescent="0.4">
      <c r="B2149" s="139" t="s">
        <v>206</v>
      </c>
      <c r="C2149" s="57"/>
      <c r="D2149" s="57" t="s">
        <v>973</v>
      </c>
      <c r="E2149" s="57" t="s">
        <v>906</v>
      </c>
      <c r="F2149" s="57"/>
      <c r="G2149" s="57" t="str">
        <f>E2149</f>
        <v/>
      </c>
      <c r="H2149" s="57">
        <v>2</v>
      </c>
      <c r="S2149" s="72"/>
      <c r="T2149" s="72"/>
      <c r="U2149" s="72"/>
      <c r="V2149" s="72"/>
      <c r="W2149" s="72"/>
      <c r="X2149" s="72"/>
      <c r="Y2149" s="72"/>
      <c r="Z2149" s="72"/>
      <c r="AA2149" s="72"/>
      <c r="AB2149" s="72"/>
      <c r="AC2149" s="72"/>
      <c r="AD2149" s="72"/>
      <c r="AE2149" s="72"/>
      <c r="AF2149" s="72"/>
      <c r="AG2149" s="72"/>
      <c r="AH2149" s="72"/>
      <c r="AI2149" s="72"/>
      <c r="AJ2149" s="72"/>
      <c r="AK2149" s="72"/>
      <c r="AL2149" s="72"/>
      <c r="AM2149" s="72"/>
      <c r="AN2149" s="72"/>
      <c r="AO2149" s="72"/>
      <c r="AP2149" s="72"/>
      <c r="AQ2149" s="72"/>
      <c r="AR2149" s="72"/>
      <c r="AS2149" s="72"/>
      <c r="AT2149" s="72"/>
      <c r="AU2149" s="72"/>
      <c r="AV2149" s="72"/>
      <c r="AW2149" s="72"/>
      <c r="AX2149" s="72"/>
      <c r="AY2149" s="72"/>
      <c r="AZ2149" s="72"/>
      <c r="BA2149" s="72"/>
      <c r="BB2149" s="72"/>
      <c r="BC2149" s="72"/>
      <c r="BD2149" s="72"/>
      <c r="BE2149" s="72"/>
      <c r="BF2149" s="72"/>
      <c r="BG2149" s="72"/>
      <c r="BH2149" s="72"/>
      <c r="BI2149" s="72"/>
      <c r="BJ2149" s="72"/>
      <c r="BK2149" s="72"/>
      <c r="BL2149" s="72"/>
      <c r="BM2149" s="72"/>
      <c r="BN2149" s="72"/>
      <c r="BO2149" s="72"/>
      <c r="BP2149" s="72"/>
      <c r="BQ2149" s="72"/>
      <c r="BR2149" s="72"/>
      <c r="BS2149" s="72"/>
      <c r="BT2149" s="72"/>
      <c r="BU2149" s="72"/>
      <c r="BV2149" s="72"/>
      <c r="BW2149" s="72"/>
      <c r="BX2149" s="72"/>
      <c r="BY2149" s="72"/>
      <c r="BZ2149" s="72"/>
      <c r="CA2149" s="72"/>
      <c r="CB2149" s="72"/>
      <c r="CC2149" s="72"/>
      <c r="CD2149" s="72"/>
      <c r="CE2149" s="72"/>
      <c r="CF2149" s="72"/>
      <c r="CG2149" s="72"/>
      <c r="CH2149" s="72"/>
      <c r="CI2149" s="72"/>
      <c r="CJ2149" s="72"/>
      <c r="CK2149" s="72"/>
      <c r="CL2149" s="72"/>
    </row>
    <row r="2150" spans="2:90" x14ac:dyDescent="0.4">
      <c r="C2150" s="57"/>
      <c r="D2150" s="57" t="s">
        <v>973</v>
      </c>
      <c r="E2150" s="57" t="s">
        <v>906</v>
      </c>
      <c r="F2150" s="57"/>
      <c r="G2150" s="57"/>
      <c r="H2150" s="57"/>
      <c r="S2150" s="72"/>
      <c r="T2150" s="72"/>
      <c r="U2150" s="72"/>
      <c r="V2150" s="72"/>
      <c r="W2150" s="72"/>
      <c r="X2150" s="72"/>
      <c r="Y2150" s="72"/>
      <c r="Z2150" s="72"/>
      <c r="AA2150" s="72"/>
      <c r="AB2150" s="72"/>
      <c r="AC2150" s="72"/>
      <c r="AD2150" s="72"/>
      <c r="AE2150" s="72"/>
      <c r="AF2150" s="72"/>
      <c r="AG2150" s="72"/>
      <c r="AH2150" s="72"/>
      <c r="AI2150" s="72"/>
      <c r="AJ2150" s="72"/>
      <c r="AK2150" s="72"/>
      <c r="AL2150" s="72"/>
      <c r="AM2150" s="72"/>
      <c r="AN2150" s="72"/>
      <c r="AO2150" s="72"/>
      <c r="AP2150" s="72"/>
      <c r="AQ2150" s="72"/>
      <c r="AR2150" s="72"/>
      <c r="AS2150" s="72"/>
      <c r="AT2150" s="72"/>
      <c r="AU2150" s="72"/>
      <c r="AV2150" s="72"/>
      <c r="AW2150" s="72"/>
      <c r="AX2150" s="72"/>
      <c r="AY2150" s="72"/>
      <c r="AZ2150" s="72"/>
      <c r="BA2150" s="72"/>
      <c r="BB2150" s="72"/>
      <c r="BC2150" s="72"/>
      <c r="BD2150" s="72"/>
      <c r="BE2150" s="72"/>
      <c r="BF2150" s="72"/>
      <c r="BG2150" s="72"/>
      <c r="BH2150" s="72"/>
      <c r="BI2150" s="72"/>
      <c r="BJ2150" s="72"/>
      <c r="BK2150" s="72"/>
      <c r="BL2150" s="72"/>
      <c r="BM2150" s="72"/>
      <c r="BN2150" s="72"/>
      <c r="BO2150" s="72"/>
      <c r="BP2150" s="72"/>
      <c r="BQ2150" s="72"/>
      <c r="BR2150" s="72"/>
      <c r="BS2150" s="72"/>
      <c r="BT2150" s="72"/>
      <c r="BU2150" s="72"/>
      <c r="BV2150" s="72"/>
      <c r="BW2150" s="72"/>
      <c r="BX2150" s="72"/>
      <c r="BY2150" s="72"/>
      <c r="BZ2150" s="72"/>
      <c r="CA2150" s="72"/>
      <c r="CB2150" s="72"/>
      <c r="CC2150" s="72"/>
      <c r="CD2150" s="72"/>
      <c r="CE2150" s="72"/>
      <c r="CF2150" s="72"/>
      <c r="CG2150" s="72"/>
      <c r="CH2150" s="72"/>
      <c r="CI2150" s="72"/>
      <c r="CJ2150" s="72"/>
      <c r="CK2150" s="72"/>
      <c r="CL2150" s="72"/>
    </row>
    <row r="2151" spans="2:90" x14ac:dyDescent="0.4">
      <c r="D2151" t="s">
        <v>973</v>
      </c>
      <c r="E2151" t="s">
        <v>906</v>
      </c>
      <c r="S2151" s="72"/>
      <c r="T2151" s="72"/>
      <c r="U2151" s="72"/>
      <c r="V2151" s="72"/>
      <c r="W2151" s="72"/>
      <c r="X2151" s="72"/>
      <c r="Y2151" s="72"/>
      <c r="Z2151" s="72"/>
      <c r="AA2151" s="72"/>
      <c r="AB2151" s="72"/>
      <c r="AC2151" s="72"/>
      <c r="AD2151" s="72"/>
      <c r="AE2151" s="72"/>
      <c r="AF2151" s="72"/>
      <c r="AG2151" s="72"/>
      <c r="AH2151" s="72"/>
      <c r="AI2151" s="72"/>
      <c r="AJ2151" s="72"/>
      <c r="AK2151" s="72"/>
      <c r="AL2151" s="72"/>
      <c r="AM2151" s="72"/>
      <c r="AN2151" s="72"/>
      <c r="AO2151" s="72"/>
      <c r="AP2151" s="72"/>
      <c r="AQ2151" s="72"/>
      <c r="AR2151" s="72"/>
      <c r="AS2151" s="72"/>
      <c r="AT2151" s="72"/>
      <c r="AU2151" s="72"/>
      <c r="AV2151" s="72"/>
      <c r="AW2151" s="72"/>
      <c r="AX2151" s="72"/>
      <c r="AY2151" s="72"/>
      <c r="AZ2151" s="72"/>
      <c r="BA2151" s="72"/>
      <c r="BB2151" s="72"/>
      <c r="BC2151" s="72"/>
      <c r="BD2151" s="72"/>
      <c r="BE2151" s="72"/>
      <c r="BF2151" s="72"/>
      <c r="BG2151" s="72"/>
      <c r="BH2151" s="72"/>
      <c r="BI2151" s="72"/>
      <c r="BJ2151" s="72"/>
      <c r="BK2151" s="72"/>
      <c r="BL2151" s="72"/>
      <c r="BM2151" s="72"/>
      <c r="BN2151" s="72"/>
      <c r="BO2151" s="72"/>
      <c r="BP2151" s="72"/>
      <c r="BQ2151" s="72"/>
      <c r="BR2151" s="72"/>
      <c r="BS2151" s="72"/>
      <c r="BT2151" s="72"/>
      <c r="BU2151" s="72"/>
      <c r="BV2151" s="72"/>
      <c r="BW2151" s="72"/>
      <c r="BX2151" s="72"/>
      <c r="BY2151" s="72"/>
      <c r="BZ2151" s="72"/>
      <c r="CA2151" s="72"/>
      <c r="CB2151" s="72"/>
      <c r="CC2151" s="72"/>
      <c r="CD2151" s="72"/>
      <c r="CE2151" s="72"/>
      <c r="CF2151" s="72"/>
      <c r="CG2151" s="72"/>
      <c r="CH2151" s="72"/>
      <c r="CI2151" s="72"/>
      <c r="CJ2151" s="72"/>
      <c r="CK2151" s="72"/>
      <c r="CL2151" s="72"/>
    </row>
    <row r="2152" spans="2:90" x14ac:dyDescent="0.4">
      <c r="B2152" s="93" t="str">
        <f>B2155&amp;":"</f>
        <v>Capital expenditures - Volume driven secondary PP&amp;E:</v>
      </c>
      <c r="D2152" t="s">
        <v>973</v>
      </c>
      <c r="E2152" t="s">
        <v>906</v>
      </c>
      <c r="S2152" s="72"/>
      <c r="T2152" s="72"/>
      <c r="U2152" s="72"/>
      <c r="V2152" s="72"/>
      <c r="W2152" s="72"/>
      <c r="X2152" s="72"/>
      <c r="Y2152" s="72"/>
      <c r="Z2152" s="72"/>
      <c r="AA2152" s="72"/>
      <c r="AB2152" s="72"/>
      <c r="AC2152" s="72"/>
      <c r="AD2152" s="72"/>
      <c r="AE2152" s="72"/>
      <c r="AF2152" s="72"/>
      <c r="AG2152" s="72"/>
      <c r="AH2152" s="72"/>
      <c r="AI2152" s="72"/>
      <c r="AJ2152" s="72"/>
      <c r="AK2152" s="72"/>
      <c r="AL2152" s="72"/>
      <c r="AM2152" s="72"/>
      <c r="AN2152" s="72"/>
      <c r="AO2152" s="72"/>
      <c r="AP2152" s="72"/>
      <c r="AQ2152" s="72"/>
      <c r="AR2152" s="72"/>
      <c r="AS2152" s="72"/>
      <c r="AT2152" s="72"/>
      <c r="AU2152" s="72"/>
      <c r="AV2152" s="72"/>
      <c r="AW2152" s="72"/>
      <c r="AX2152" s="72"/>
      <c r="AY2152" s="72"/>
      <c r="AZ2152" s="72"/>
      <c r="BA2152" s="72"/>
      <c r="BB2152" s="72"/>
      <c r="BC2152" s="72"/>
      <c r="BD2152" s="72"/>
      <c r="BE2152" s="72"/>
      <c r="BF2152" s="72"/>
      <c r="BG2152" s="72"/>
      <c r="BH2152" s="72"/>
      <c r="BI2152" s="72"/>
      <c r="BJ2152" s="72"/>
      <c r="BK2152" s="72"/>
      <c r="BL2152" s="72"/>
      <c r="BM2152" s="72"/>
      <c r="BN2152" s="72"/>
      <c r="BO2152" s="72"/>
      <c r="BP2152" s="72"/>
      <c r="BQ2152" s="72"/>
      <c r="BR2152" s="72"/>
      <c r="BS2152" s="72"/>
      <c r="BT2152" s="72"/>
      <c r="BU2152" s="72"/>
      <c r="BV2152" s="72"/>
      <c r="BW2152" s="72"/>
      <c r="BX2152" s="72"/>
      <c r="BY2152" s="72"/>
      <c r="BZ2152" s="72"/>
      <c r="CA2152" s="72"/>
      <c r="CB2152" s="72"/>
      <c r="CC2152" s="72"/>
      <c r="CD2152" s="72"/>
      <c r="CE2152" s="72"/>
      <c r="CF2152" s="72"/>
      <c r="CG2152" s="72"/>
      <c r="CH2152" s="72"/>
      <c r="CI2152" s="72"/>
      <c r="CJ2152" s="72"/>
      <c r="CK2152" s="72"/>
      <c r="CL2152" s="72"/>
    </row>
    <row r="2153" spans="2:90" x14ac:dyDescent="0.4">
      <c r="B2153" s="139" t="str">
        <f>"# of FTEs per "&amp;B2171</f>
        <v># of FTEs per no unit</v>
      </c>
      <c r="D2153" t="s">
        <v>973</v>
      </c>
      <c r="E2153" t="s">
        <v>906</v>
      </c>
      <c r="K2153" s="17">
        <v>10</v>
      </c>
      <c r="L2153" s="17">
        <v>10</v>
      </c>
      <c r="M2153" s="17">
        <v>10</v>
      </c>
      <c r="N2153" s="17">
        <v>10</v>
      </c>
      <c r="O2153" s="17">
        <v>10</v>
      </c>
      <c r="P2153" s="17">
        <v>10</v>
      </c>
      <c r="S2153" s="76" cm="1">
        <f t="array" ref="S2153">INDEX($K:$Q,ROW(),MATCH(S$3,$K$2:$Q$2,0))</f>
        <v>10</v>
      </c>
      <c r="T2153" s="76" cm="1">
        <f t="array" ref="T2153">INDEX($K:$Q,ROW(),MATCH(T$3,$K$2:$Q$2,0))</f>
        <v>10</v>
      </c>
      <c r="U2153" s="76" cm="1">
        <f t="array" ref="U2153">INDEX($K:$Q,ROW(),MATCH(U$3,$K$2:$Q$2,0))</f>
        <v>10</v>
      </c>
      <c r="V2153" s="76" cm="1">
        <f t="array" ref="V2153">INDEX($K:$Q,ROW(),MATCH(V$3,$K$2:$Q$2,0))</f>
        <v>10</v>
      </c>
      <c r="W2153" s="76" cm="1">
        <f t="array" ref="W2153">INDEX($K:$Q,ROW(),MATCH(W$3,$K$2:$Q$2,0))</f>
        <v>10</v>
      </c>
      <c r="X2153" s="76" cm="1">
        <f t="array" ref="X2153">INDEX($K:$Q,ROW(),MATCH(X$3,$K$2:$Q$2,0))</f>
        <v>10</v>
      </c>
      <c r="Y2153" s="76" cm="1">
        <f t="array" ref="Y2153">INDEX($K:$Q,ROW(),MATCH(Y$3,$K$2:$Q$2,0))</f>
        <v>10</v>
      </c>
      <c r="Z2153" s="76" cm="1">
        <f t="array" ref="Z2153">INDEX($K:$Q,ROW(),MATCH(Z$3,$K$2:$Q$2,0))</f>
        <v>10</v>
      </c>
      <c r="AA2153" s="76" cm="1">
        <f t="array" ref="AA2153">INDEX($K:$Q,ROW(),MATCH(AA$3,$K$2:$Q$2,0))</f>
        <v>10</v>
      </c>
      <c r="AB2153" s="76" cm="1">
        <f t="array" ref="AB2153">INDEX($K:$Q,ROW(),MATCH(AB$3,$K$2:$Q$2,0))</f>
        <v>10</v>
      </c>
      <c r="AC2153" s="76" cm="1">
        <f t="array" ref="AC2153">INDEX($K:$Q,ROW(),MATCH(AC$3,$K$2:$Q$2,0))</f>
        <v>10</v>
      </c>
      <c r="AD2153" s="76" cm="1">
        <f t="array" ref="AD2153">INDEX($K:$Q,ROW(),MATCH(AD$3,$K$2:$Q$2,0))</f>
        <v>10</v>
      </c>
      <c r="AE2153" s="76" cm="1">
        <f t="array" ref="AE2153">INDEX($K:$Q,ROW(),MATCH(AE$3,$K$2:$Q$2,0))</f>
        <v>10</v>
      </c>
      <c r="AF2153" s="76" cm="1">
        <f t="array" ref="AF2153">INDEX($K:$Q,ROW(),MATCH(AF$3,$K$2:$Q$2,0))</f>
        <v>10</v>
      </c>
      <c r="AG2153" s="76" cm="1">
        <f t="array" ref="AG2153">INDEX($K:$Q,ROW(),MATCH(AG$3,$K$2:$Q$2,0))</f>
        <v>10</v>
      </c>
      <c r="AH2153" s="76" cm="1">
        <f t="array" ref="AH2153">INDEX($K:$Q,ROW(),MATCH(AH$3,$K$2:$Q$2,0))</f>
        <v>10</v>
      </c>
      <c r="AI2153" s="76" cm="1">
        <f t="array" ref="AI2153">INDEX($K:$Q,ROW(),MATCH(AI$3,$K$2:$Q$2,0))</f>
        <v>10</v>
      </c>
      <c r="AJ2153" s="76" cm="1">
        <f t="array" ref="AJ2153">INDEX($K:$Q,ROW(),MATCH(AJ$3,$K$2:$Q$2,0))</f>
        <v>10</v>
      </c>
      <c r="AK2153" s="76" cm="1">
        <f t="array" ref="AK2153">INDEX($K:$Q,ROW(),MATCH(AK$3,$K$2:$Q$2,0))</f>
        <v>10</v>
      </c>
      <c r="AL2153" s="76" cm="1">
        <f t="array" ref="AL2153">INDEX($K:$Q,ROW(),MATCH(AL$3,$K$2:$Q$2,0))</f>
        <v>10</v>
      </c>
      <c r="AM2153" s="76" cm="1">
        <f t="array" ref="AM2153">INDEX($K:$Q,ROW(),MATCH(AM$3,$K$2:$Q$2,0))</f>
        <v>10</v>
      </c>
      <c r="AN2153" s="76" cm="1">
        <f t="array" ref="AN2153">INDEX($K:$Q,ROW(),MATCH(AN$3,$K$2:$Q$2,0))</f>
        <v>10</v>
      </c>
      <c r="AO2153" s="76" cm="1">
        <f t="array" ref="AO2153">INDEX($K:$Q,ROW(),MATCH(AO$3,$K$2:$Q$2,0))</f>
        <v>10</v>
      </c>
      <c r="AP2153" s="76" cm="1">
        <f t="array" ref="AP2153">INDEX($K:$Q,ROW(),MATCH(AP$3,$K$2:$Q$2,0))</f>
        <v>10</v>
      </c>
      <c r="AQ2153" s="76" cm="1">
        <f t="array" ref="AQ2153">INDEX($K:$Q,ROW(),MATCH(AQ$3,$K$2:$Q$2,0))</f>
        <v>10</v>
      </c>
      <c r="AR2153" s="76" cm="1">
        <f t="array" ref="AR2153">INDEX($K:$Q,ROW(),MATCH(AR$3,$K$2:$Q$2,0))</f>
        <v>10</v>
      </c>
      <c r="AS2153" s="76" cm="1">
        <f t="array" ref="AS2153">INDEX($K:$Q,ROW(),MATCH(AS$3,$K$2:$Q$2,0))</f>
        <v>10</v>
      </c>
      <c r="AT2153" s="76" cm="1">
        <f t="array" ref="AT2153">INDEX($K:$Q,ROW(),MATCH(AT$3,$K$2:$Q$2,0))</f>
        <v>10</v>
      </c>
      <c r="AU2153" s="76" cm="1">
        <f t="array" ref="AU2153">INDEX($K:$Q,ROW(),MATCH(AU$3,$K$2:$Q$2,0))</f>
        <v>10</v>
      </c>
      <c r="AV2153" s="76" cm="1">
        <f t="array" ref="AV2153">INDEX($K:$Q,ROW(),MATCH(AV$3,$K$2:$Q$2,0))</f>
        <v>10</v>
      </c>
      <c r="AW2153" s="76" cm="1">
        <f t="array" ref="AW2153">INDEX($K:$Q,ROW(),MATCH(AW$3,$K$2:$Q$2,0))</f>
        <v>10</v>
      </c>
      <c r="AX2153" s="76" cm="1">
        <f t="array" ref="AX2153">INDEX($K:$Q,ROW(),MATCH(AX$3,$K$2:$Q$2,0))</f>
        <v>10</v>
      </c>
      <c r="AY2153" s="76" cm="1">
        <f t="array" ref="AY2153">INDEX($K:$Q,ROW(),MATCH(AY$3,$K$2:$Q$2,0))</f>
        <v>10</v>
      </c>
      <c r="AZ2153" s="76" cm="1">
        <f t="array" ref="AZ2153">INDEX($K:$Q,ROW(),MATCH(AZ$3,$K$2:$Q$2,0))</f>
        <v>10</v>
      </c>
      <c r="BA2153" s="76" cm="1">
        <f t="array" ref="BA2153">INDEX($K:$Q,ROW(),MATCH(BA$3,$K$2:$Q$2,0))</f>
        <v>10</v>
      </c>
      <c r="BB2153" s="76" cm="1">
        <f t="array" ref="BB2153">INDEX($K:$Q,ROW(),MATCH(BB$3,$K$2:$Q$2,0))</f>
        <v>10</v>
      </c>
      <c r="BC2153" s="76" cm="1">
        <f t="array" ref="BC2153">INDEX($K:$Q,ROW(),MATCH(BC$3,$K$2:$Q$2,0))</f>
        <v>10</v>
      </c>
      <c r="BD2153" s="76" cm="1">
        <f t="array" ref="BD2153">INDEX($K:$Q,ROW(),MATCH(BD$3,$K$2:$Q$2,0))</f>
        <v>10</v>
      </c>
      <c r="BE2153" s="76" cm="1">
        <f t="array" ref="BE2153">INDEX($K:$Q,ROW(),MATCH(BE$3,$K$2:$Q$2,0))</f>
        <v>10</v>
      </c>
      <c r="BF2153" s="76" cm="1">
        <f t="array" ref="BF2153">INDEX($K:$Q,ROW(),MATCH(BF$3,$K$2:$Q$2,0))</f>
        <v>10</v>
      </c>
      <c r="BG2153" s="76" cm="1">
        <f t="array" ref="BG2153">INDEX($K:$Q,ROW(),MATCH(BG$3,$K$2:$Q$2,0))</f>
        <v>10</v>
      </c>
      <c r="BH2153" s="76" cm="1">
        <f t="array" ref="BH2153">INDEX($K:$Q,ROW(),MATCH(BH$3,$K$2:$Q$2,0))</f>
        <v>10</v>
      </c>
      <c r="BI2153" s="76" cm="1">
        <f t="array" ref="BI2153">INDEX($K:$Q,ROW(),MATCH(BI$3,$K$2:$Q$2,0))</f>
        <v>10</v>
      </c>
      <c r="BJ2153" s="76" cm="1">
        <f t="array" ref="BJ2153">INDEX($K:$Q,ROW(),MATCH(BJ$3,$K$2:$Q$2,0))</f>
        <v>10</v>
      </c>
      <c r="BK2153" s="76" cm="1">
        <f t="array" ref="BK2153">INDEX($K:$Q,ROW(),MATCH(BK$3,$K$2:$Q$2,0))</f>
        <v>10</v>
      </c>
      <c r="BL2153" s="76" cm="1">
        <f t="array" ref="BL2153">INDEX($K:$Q,ROW(),MATCH(BL$3,$K$2:$Q$2,0))</f>
        <v>10</v>
      </c>
      <c r="BM2153" s="76" cm="1">
        <f t="array" ref="BM2153">INDEX($K:$Q,ROW(),MATCH(BM$3,$K$2:$Q$2,0))</f>
        <v>10</v>
      </c>
      <c r="BN2153" s="76" cm="1">
        <f t="array" ref="BN2153">INDEX($K:$Q,ROW(),MATCH(BN$3,$K$2:$Q$2,0))</f>
        <v>10</v>
      </c>
      <c r="BO2153" s="76" cm="1">
        <f t="array" ref="BO2153">INDEX($K:$Q,ROW(),MATCH(BO$3,$K$2:$Q$2,0))</f>
        <v>10</v>
      </c>
      <c r="BP2153" s="76" cm="1">
        <f t="array" ref="BP2153">INDEX($K:$Q,ROW(),MATCH(BP$3,$K$2:$Q$2,0))</f>
        <v>10</v>
      </c>
      <c r="BQ2153" s="76" cm="1">
        <f t="array" ref="BQ2153">INDEX($K:$Q,ROW(),MATCH(BQ$3,$K$2:$Q$2,0))</f>
        <v>10</v>
      </c>
      <c r="BR2153" s="76" cm="1">
        <f t="array" ref="BR2153">INDEX($K:$Q,ROW(),MATCH(BR$3,$K$2:$Q$2,0))</f>
        <v>10</v>
      </c>
      <c r="BS2153" s="76" cm="1">
        <f t="array" ref="BS2153">INDEX($K:$Q,ROW(),MATCH(BS$3,$K$2:$Q$2,0))</f>
        <v>10</v>
      </c>
      <c r="BT2153" s="76" cm="1">
        <f t="array" ref="BT2153">INDEX($K:$Q,ROW(),MATCH(BT$3,$K$2:$Q$2,0))</f>
        <v>10</v>
      </c>
      <c r="BU2153" s="76" cm="1">
        <f t="array" ref="BU2153">INDEX($K:$Q,ROW(),MATCH(BU$3,$K$2:$Q$2,0))</f>
        <v>10</v>
      </c>
      <c r="BV2153" s="76" cm="1">
        <f t="array" ref="BV2153">INDEX($K:$Q,ROW(),MATCH(BV$3,$K$2:$Q$2,0))</f>
        <v>10</v>
      </c>
      <c r="BW2153" s="76" cm="1">
        <f t="array" ref="BW2153">INDEX($K:$Q,ROW(),MATCH(BW$3,$K$2:$Q$2,0))</f>
        <v>10</v>
      </c>
      <c r="BX2153" s="76" cm="1">
        <f t="array" ref="BX2153">INDEX($K:$Q,ROW(),MATCH(BX$3,$K$2:$Q$2,0))</f>
        <v>10</v>
      </c>
      <c r="BY2153" s="76" cm="1">
        <f t="array" ref="BY2153">INDEX($K:$Q,ROW(),MATCH(BY$3,$K$2:$Q$2,0))</f>
        <v>10</v>
      </c>
      <c r="BZ2153" s="76" cm="1">
        <f t="array" ref="BZ2153">INDEX($K:$Q,ROW(),MATCH(BZ$3,$K$2:$Q$2,0))</f>
        <v>10</v>
      </c>
      <c r="CA2153" s="76" cm="1">
        <f t="array" ref="CA2153">INDEX($K:$Q,ROW(),MATCH(CA$3,$K$2:$Q$2,0))</f>
        <v>10</v>
      </c>
      <c r="CB2153" s="76" cm="1">
        <f t="array" ref="CB2153">INDEX($K:$Q,ROW(),MATCH(CB$3,$K$2:$Q$2,0))</f>
        <v>10</v>
      </c>
      <c r="CC2153" s="76" cm="1">
        <f t="array" ref="CC2153">INDEX($K:$Q,ROW(),MATCH(CC$3,$K$2:$Q$2,0))</f>
        <v>10</v>
      </c>
      <c r="CD2153" s="76" cm="1">
        <f t="array" ref="CD2153">INDEX($K:$Q,ROW(),MATCH(CD$3,$K$2:$Q$2,0))</f>
        <v>10</v>
      </c>
      <c r="CE2153" s="76" cm="1">
        <f t="array" ref="CE2153">INDEX($K:$Q,ROW(),MATCH(CE$3,$K$2:$Q$2,0))</f>
        <v>10</v>
      </c>
      <c r="CF2153" s="76" cm="1">
        <f t="array" ref="CF2153">INDEX($K:$Q,ROW(),MATCH(CF$3,$K$2:$Q$2,0))</f>
        <v>10</v>
      </c>
      <c r="CG2153" s="76" cm="1">
        <f t="array" ref="CG2153">INDEX($K:$Q,ROW(),MATCH(CG$3,$K$2:$Q$2,0))</f>
        <v>10</v>
      </c>
      <c r="CH2153" s="76" cm="1">
        <f t="array" ref="CH2153">INDEX($K:$Q,ROW(),MATCH(CH$3,$K$2:$Q$2,0))</f>
        <v>10</v>
      </c>
      <c r="CI2153" s="76" cm="1">
        <f t="array" ref="CI2153">INDEX($K:$Q,ROW(),MATCH(CI$3,$K$2:$Q$2,0))</f>
        <v>10</v>
      </c>
      <c r="CJ2153" s="76" cm="1">
        <f t="array" ref="CJ2153">INDEX($K:$Q,ROW(),MATCH(CJ$3,$K$2:$Q$2,0))</f>
        <v>10</v>
      </c>
      <c r="CK2153" s="76" cm="1">
        <f t="array" ref="CK2153">INDEX($K:$Q,ROW(),MATCH(CK$3,$K$2:$Q$2,0))</f>
        <v>10</v>
      </c>
      <c r="CL2153" s="76" cm="1">
        <f t="array" ref="CL2153">INDEX($K:$Q,ROW(),MATCH(CL$3,$K$2:$Q$2,0))</f>
        <v>10</v>
      </c>
    </row>
    <row r="2154" spans="2:90" x14ac:dyDescent="0.4">
      <c r="B2154" s="139" t="str">
        <f>"$ cost per "&amp;B2171</f>
        <v>$ cost per no unit</v>
      </c>
      <c r="D2154" t="s">
        <v>973</v>
      </c>
      <c r="E2154" t="s">
        <v>906</v>
      </c>
      <c r="K2154" s="18">
        <v>30000</v>
      </c>
      <c r="L2154" s="18">
        <v>30000</v>
      </c>
      <c r="M2154" s="18">
        <v>30000</v>
      </c>
      <c r="N2154" s="18"/>
      <c r="O2154" s="18"/>
      <c r="P2154" s="18"/>
      <c r="S2154" s="141" cm="1">
        <f t="array" ref="S2154">INDEX($K:$Q,ROW(),MATCH(S$3,$K$2:$Q$2,0))</f>
        <v>30000</v>
      </c>
      <c r="T2154" s="141" cm="1">
        <f t="array" ref="T2154">INDEX($K:$Q,ROW(),MATCH(T$3,$K$2:$Q$2,0))</f>
        <v>30000</v>
      </c>
      <c r="U2154" s="141" cm="1">
        <f t="array" ref="U2154">INDEX($K:$Q,ROW(),MATCH(U$3,$K$2:$Q$2,0))</f>
        <v>30000</v>
      </c>
      <c r="V2154" s="141" cm="1">
        <f t="array" ref="V2154">INDEX($K:$Q,ROW(),MATCH(V$3,$K$2:$Q$2,0))</f>
        <v>30000</v>
      </c>
      <c r="W2154" s="141" cm="1">
        <f t="array" ref="W2154">INDEX($K:$Q,ROW(),MATCH(W$3,$K$2:$Q$2,0))</f>
        <v>30000</v>
      </c>
      <c r="X2154" s="141" cm="1">
        <f t="array" ref="X2154">INDEX($K:$Q,ROW(),MATCH(X$3,$K$2:$Q$2,0))</f>
        <v>30000</v>
      </c>
      <c r="Y2154" s="141" cm="1">
        <f t="array" ref="Y2154">INDEX($K:$Q,ROW(),MATCH(Y$3,$K$2:$Q$2,0))</f>
        <v>30000</v>
      </c>
      <c r="Z2154" s="141" cm="1">
        <f t="array" ref="Z2154">INDEX($K:$Q,ROW(),MATCH(Z$3,$K$2:$Q$2,0))</f>
        <v>30000</v>
      </c>
      <c r="AA2154" s="141" cm="1">
        <f t="array" ref="AA2154">INDEX($K:$Q,ROW(),MATCH(AA$3,$K$2:$Q$2,0))</f>
        <v>30000</v>
      </c>
      <c r="AB2154" s="141" cm="1">
        <f t="array" ref="AB2154">INDEX($K:$Q,ROW(),MATCH(AB$3,$K$2:$Q$2,0))</f>
        <v>30000</v>
      </c>
      <c r="AC2154" s="141" cm="1">
        <f t="array" ref="AC2154">INDEX($K:$Q,ROW(),MATCH(AC$3,$K$2:$Q$2,0))</f>
        <v>30000</v>
      </c>
      <c r="AD2154" s="141" cm="1">
        <f t="array" ref="AD2154">INDEX($K:$Q,ROW(),MATCH(AD$3,$K$2:$Q$2,0))</f>
        <v>30000</v>
      </c>
      <c r="AE2154" s="141" cm="1">
        <f t="array" ref="AE2154">INDEX($K:$Q,ROW(),MATCH(AE$3,$K$2:$Q$2,0))</f>
        <v>30000</v>
      </c>
      <c r="AF2154" s="141" cm="1">
        <f t="array" ref="AF2154">INDEX($K:$Q,ROW(),MATCH(AF$3,$K$2:$Q$2,0))</f>
        <v>30000</v>
      </c>
      <c r="AG2154" s="141" cm="1">
        <f t="array" ref="AG2154">INDEX($K:$Q,ROW(),MATCH(AG$3,$K$2:$Q$2,0))</f>
        <v>30000</v>
      </c>
      <c r="AH2154" s="141" cm="1">
        <f t="array" ref="AH2154">INDEX($K:$Q,ROW(),MATCH(AH$3,$K$2:$Q$2,0))</f>
        <v>30000</v>
      </c>
      <c r="AI2154" s="141" cm="1">
        <f t="array" ref="AI2154">INDEX($K:$Q,ROW(),MATCH(AI$3,$K$2:$Q$2,0))</f>
        <v>30000</v>
      </c>
      <c r="AJ2154" s="141" cm="1">
        <f t="array" ref="AJ2154">INDEX($K:$Q,ROW(),MATCH(AJ$3,$K$2:$Q$2,0))</f>
        <v>30000</v>
      </c>
      <c r="AK2154" s="141" cm="1">
        <f t="array" ref="AK2154">INDEX($K:$Q,ROW(),MATCH(AK$3,$K$2:$Q$2,0))</f>
        <v>30000</v>
      </c>
      <c r="AL2154" s="141" cm="1">
        <f t="array" ref="AL2154">INDEX($K:$Q,ROW(),MATCH(AL$3,$K$2:$Q$2,0))</f>
        <v>30000</v>
      </c>
      <c r="AM2154" s="141" cm="1">
        <f t="array" ref="AM2154">INDEX($K:$Q,ROW(),MATCH(AM$3,$K$2:$Q$2,0))</f>
        <v>30000</v>
      </c>
      <c r="AN2154" s="141" cm="1">
        <f t="array" ref="AN2154">INDEX($K:$Q,ROW(),MATCH(AN$3,$K$2:$Q$2,0))</f>
        <v>30000</v>
      </c>
      <c r="AO2154" s="141" cm="1">
        <f t="array" ref="AO2154">INDEX($K:$Q,ROW(),MATCH(AO$3,$K$2:$Q$2,0))</f>
        <v>30000</v>
      </c>
      <c r="AP2154" s="141" cm="1">
        <f t="array" ref="AP2154">INDEX($K:$Q,ROW(),MATCH(AP$3,$K$2:$Q$2,0))</f>
        <v>30000</v>
      </c>
      <c r="AQ2154" s="141" cm="1">
        <f t="array" ref="AQ2154">INDEX($K:$Q,ROW(),MATCH(AQ$3,$K$2:$Q$2,0))</f>
        <v>30000</v>
      </c>
      <c r="AR2154" s="141" cm="1">
        <f t="array" ref="AR2154">INDEX($K:$Q,ROW(),MATCH(AR$3,$K$2:$Q$2,0))</f>
        <v>30000</v>
      </c>
      <c r="AS2154" s="141" cm="1">
        <f t="array" ref="AS2154">INDEX($K:$Q,ROW(),MATCH(AS$3,$K$2:$Q$2,0))</f>
        <v>30000</v>
      </c>
      <c r="AT2154" s="141" cm="1">
        <f t="array" ref="AT2154">INDEX($K:$Q,ROW(),MATCH(AT$3,$K$2:$Q$2,0))</f>
        <v>30000</v>
      </c>
      <c r="AU2154" s="141" cm="1">
        <f t="array" ref="AU2154">INDEX($K:$Q,ROW(),MATCH(AU$3,$K$2:$Q$2,0))</f>
        <v>30000</v>
      </c>
      <c r="AV2154" s="141" cm="1">
        <f t="array" ref="AV2154">INDEX($K:$Q,ROW(),MATCH(AV$3,$K$2:$Q$2,0))</f>
        <v>30000</v>
      </c>
      <c r="AW2154" s="141" cm="1">
        <f t="array" ref="AW2154">INDEX($K:$Q,ROW(),MATCH(AW$3,$K$2:$Q$2,0))</f>
        <v>30000</v>
      </c>
      <c r="AX2154" s="141" cm="1">
        <f t="array" ref="AX2154">INDEX($K:$Q,ROW(),MATCH(AX$3,$K$2:$Q$2,0))</f>
        <v>30000</v>
      </c>
      <c r="AY2154" s="141" cm="1">
        <f t="array" ref="AY2154">INDEX($K:$Q,ROW(),MATCH(AY$3,$K$2:$Q$2,0))</f>
        <v>30000</v>
      </c>
      <c r="AZ2154" s="141" cm="1">
        <f t="array" ref="AZ2154">INDEX($K:$Q,ROW(),MATCH(AZ$3,$K$2:$Q$2,0))</f>
        <v>30000</v>
      </c>
      <c r="BA2154" s="141" cm="1">
        <f t="array" ref="BA2154">INDEX($K:$Q,ROW(),MATCH(BA$3,$K$2:$Q$2,0))</f>
        <v>30000</v>
      </c>
      <c r="BB2154" s="141" cm="1">
        <f t="array" ref="BB2154">INDEX($K:$Q,ROW(),MATCH(BB$3,$K$2:$Q$2,0))</f>
        <v>30000</v>
      </c>
      <c r="BC2154" s="141" cm="1">
        <f t="array" ref="BC2154">INDEX($K:$Q,ROW(),MATCH(BC$3,$K$2:$Q$2,0))</f>
        <v>0</v>
      </c>
      <c r="BD2154" s="141" cm="1">
        <f t="array" ref="BD2154">INDEX($K:$Q,ROW(),MATCH(BD$3,$K$2:$Q$2,0))</f>
        <v>0</v>
      </c>
      <c r="BE2154" s="141" cm="1">
        <f t="array" ref="BE2154">INDEX($K:$Q,ROW(),MATCH(BE$3,$K$2:$Q$2,0))</f>
        <v>0</v>
      </c>
      <c r="BF2154" s="141" cm="1">
        <f t="array" ref="BF2154">INDEX($K:$Q,ROW(),MATCH(BF$3,$K$2:$Q$2,0))</f>
        <v>0</v>
      </c>
      <c r="BG2154" s="141" cm="1">
        <f t="array" ref="BG2154">INDEX($K:$Q,ROW(),MATCH(BG$3,$K$2:$Q$2,0))</f>
        <v>0</v>
      </c>
      <c r="BH2154" s="141" cm="1">
        <f t="array" ref="BH2154">INDEX($K:$Q,ROW(),MATCH(BH$3,$K$2:$Q$2,0))</f>
        <v>0</v>
      </c>
      <c r="BI2154" s="141" cm="1">
        <f t="array" ref="BI2154">INDEX($K:$Q,ROW(),MATCH(BI$3,$K$2:$Q$2,0))</f>
        <v>0</v>
      </c>
      <c r="BJ2154" s="141" cm="1">
        <f t="array" ref="BJ2154">INDEX($K:$Q,ROW(),MATCH(BJ$3,$K$2:$Q$2,0))</f>
        <v>0</v>
      </c>
      <c r="BK2154" s="141" cm="1">
        <f t="array" ref="BK2154">INDEX($K:$Q,ROW(),MATCH(BK$3,$K$2:$Q$2,0))</f>
        <v>0</v>
      </c>
      <c r="BL2154" s="141" cm="1">
        <f t="array" ref="BL2154">INDEX($K:$Q,ROW(),MATCH(BL$3,$K$2:$Q$2,0))</f>
        <v>0</v>
      </c>
      <c r="BM2154" s="141" cm="1">
        <f t="array" ref="BM2154">INDEX($K:$Q,ROW(),MATCH(BM$3,$K$2:$Q$2,0))</f>
        <v>0</v>
      </c>
      <c r="BN2154" s="141" cm="1">
        <f t="array" ref="BN2154">INDEX($K:$Q,ROW(),MATCH(BN$3,$K$2:$Q$2,0))</f>
        <v>0</v>
      </c>
      <c r="BO2154" s="141" cm="1">
        <f t="array" ref="BO2154">INDEX($K:$Q,ROW(),MATCH(BO$3,$K$2:$Q$2,0))</f>
        <v>0</v>
      </c>
      <c r="BP2154" s="141" cm="1">
        <f t="array" ref="BP2154">INDEX($K:$Q,ROW(),MATCH(BP$3,$K$2:$Q$2,0))</f>
        <v>0</v>
      </c>
      <c r="BQ2154" s="141" cm="1">
        <f t="array" ref="BQ2154">INDEX($K:$Q,ROW(),MATCH(BQ$3,$K$2:$Q$2,0))</f>
        <v>0</v>
      </c>
      <c r="BR2154" s="141" cm="1">
        <f t="array" ref="BR2154">INDEX($K:$Q,ROW(),MATCH(BR$3,$K$2:$Q$2,0))</f>
        <v>0</v>
      </c>
      <c r="BS2154" s="141" cm="1">
        <f t="array" ref="BS2154">INDEX($K:$Q,ROW(),MATCH(BS$3,$K$2:$Q$2,0))</f>
        <v>0</v>
      </c>
      <c r="BT2154" s="141" cm="1">
        <f t="array" ref="BT2154">INDEX($K:$Q,ROW(),MATCH(BT$3,$K$2:$Q$2,0))</f>
        <v>0</v>
      </c>
      <c r="BU2154" s="141" cm="1">
        <f t="array" ref="BU2154">INDEX($K:$Q,ROW(),MATCH(BU$3,$K$2:$Q$2,0))</f>
        <v>0</v>
      </c>
      <c r="BV2154" s="141" cm="1">
        <f t="array" ref="BV2154">INDEX($K:$Q,ROW(),MATCH(BV$3,$K$2:$Q$2,0))</f>
        <v>0</v>
      </c>
      <c r="BW2154" s="141" cm="1">
        <f t="array" ref="BW2154">INDEX($K:$Q,ROW(),MATCH(BW$3,$K$2:$Q$2,0))</f>
        <v>0</v>
      </c>
      <c r="BX2154" s="141" cm="1">
        <f t="array" ref="BX2154">INDEX($K:$Q,ROW(),MATCH(BX$3,$K$2:$Q$2,0))</f>
        <v>0</v>
      </c>
      <c r="BY2154" s="141" cm="1">
        <f t="array" ref="BY2154">INDEX($K:$Q,ROW(),MATCH(BY$3,$K$2:$Q$2,0))</f>
        <v>0</v>
      </c>
      <c r="BZ2154" s="141" cm="1">
        <f t="array" ref="BZ2154">INDEX($K:$Q,ROW(),MATCH(BZ$3,$K$2:$Q$2,0))</f>
        <v>0</v>
      </c>
      <c r="CA2154" s="141" cm="1">
        <f t="array" ref="CA2154">INDEX($K:$Q,ROW(),MATCH(CA$3,$K$2:$Q$2,0))</f>
        <v>0</v>
      </c>
      <c r="CB2154" s="141" cm="1">
        <f t="array" ref="CB2154">INDEX($K:$Q,ROW(),MATCH(CB$3,$K$2:$Q$2,0))</f>
        <v>0</v>
      </c>
      <c r="CC2154" s="141" cm="1">
        <f t="array" ref="CC2154">INDEX($K:$Q,ROW(),MATCH(CC$3,$K$2:$Q$2,0))</f>
        <v>0</v>
      </c>
      <c r="CD2154" s="141" cm="1">
        <f t="array" ref="CD2154">INDEX($K:$Q,ROW(),MATCH(CD$3,$K$2:$Q$2,0))</f>
        <v>0</v>
      </c>
      <c r="CE2154" s="141" cm="1">
        <f t="array" ref="CE2154">INDEX($K:$Q,ROW(),MATCH(CE$3,$K$2:$Q$2,0))</f>
        <v>0</v>
      </c>
      <c r="CF2154" s="141" cm="1">
        <f t="array" ref="CF2154">INDEX($K:$Q,ROW(),MATCH(CF$3,$K$2:$Q$2,0))</f>
        <v>0</v>
      </c>
      <c r="CG2154" s="141" cm="1">
        <f t="array" ref="CG2154">INDEX($K:$Q,ROW(),MATCH(CG$3,$K$2:$Q$2,0))</f>
        <v>0</v>
      </c>
      <c r="CH2154" s="141" cm="1">
        <f t="array" ref="CH2154">INDEX($K:$Q,ROW(),MATCH(CH$3,$K$2:$Q$2,0))</f>
        <v>0</v>
      </c>
      <c r="CI2154" s="141" cm="1">
        <f t="array" ref="CI2154">INDEX($K:$Q,ROW(),MATCH(CI$3,$K$2:$Q$2,0))</f>
        <v>0</v>
      </c>
      <c r="CJ2154" s="141" cm="1">
        <f t="array" ref="CJ2154">INDEX($K:$Q,ROW(),MATCH(CJ$3,$K$2:$Q$2,0))</f>
        <v>0</v>
      </c>
      <c r="CK2154" s="141" cm="1">
        <f t="array" ref="CK2154">INDEX($K:$Q,ROW(),MATCH(CK$3,$K$2:$Q$2,0))</f>
        <v>0</v>
      </c>
      <c r="CL2154" s="141" cm="1">
        <f t="array" ref="CL2154">INDEX($K:$Q,ROW(),MATCH(CL$3,$K$2:$Q$2,0))</f>
        <v>0</v>
      </c>
    </row>
    <row r="2155" spans="2:90" x14ac:dyDescent="0.4">
      <c r="B2155" s="121" t="str">
        <f>"Capital expenditures - "&amp;SUBSTITUTE(B2145,":","")</f>
        <v>Capital expenditures - Volume driven secondary PP&amp;E</v>
      </c>
      <c r="C2155" s="27" t="s">
        <v>235</v>
      </c>
      <c r="D2155" s="27" t="s">
        <v>973</v>
      </c>
      <c r="E2155" s="27" t="s">
        <v>906</v>
      </c>
      <c r="F2155" s="27"/>
      <c r="G2155" s="27"/>
      <c r="H2155" s="27"/>
      <c r="I2155" s="173"/>
      <c r="J2155" s="173"/>
      <c r="K2155" s="113">
        <f>SUMIF($3:$3,K$2,2155:2155)</f>
        <v>-360000</v>
      </c>
      <c r="L2155" s="113">
        <f>SUMIF($3:$3,L$2,2155:2155)</f>
        <v>-360000</v>
      </c>
      <c r="M2155" s="113">
        <f>SUMIF($3:$3,M$2,2155:2155)</f>
        <v>-360000</v>
      </c>
      <c r="N2155" s="113">
        <f>SUMIF($3:$3,N$2,2155:2155)</f>
        <v>0</v>
      </c>
      <c r="O2155" s="113">
        <f>SUMIF($3:$3,O$2,2155:2155)</f>
        <v>0</v>
      </c>
      <c r="P2155" s="113">
        <f>SUMIF($3:$3,P$2,2155:2155)</f>
        <v>0</v>
      </c>
      <c r="R2155" s="58"/>
      <c r="S2155" s="142">
        <f t="shared" ref="S2155" si="2418">-+ROUNDUP(S2146/S2153,0)*S2154</f>
        <v>-30000</v>
      </c>
      <c r="T2155" s="142">
        <f t="shared" ref="T2155:AX2155" si="2419">-+ROUNDUP(T2146/T2153,0)*T2154</f>
        <v>-30000</v>
      </c>
      <c r="U2155" s="142">
        <f t="shared" si="2419"/>
        <v>-30000</v>
      </c>
      <c r="V2155" s="142">
        <f t="shared" si="2419"/>
        <v>-30000</v>
      </c>
      <c r="W2155" s="142">
        <f t="shared" si="2419"/>
        <v>-30000</v>
      </c>
      <c r="X2155" s="142">
        <f t="shared" si="2419"/>
        <v>-30000</v>
      </c>
      <c r="Y2155" s="142">
        <f t="shared" si="2419"/>
        <v>-30000</v>
      </c>
      <c r="Z2155" s="142">
        <f t="shared" si="2419"/>
        <v>-30000</v>
      </c>
      <c r="AA2155" s="142">
        <f t="shared" si="2419"/>
        <v>-30000</v>
      </c>
      <c r="AB2155" s="142">
        <f t="shared" si="2419"/>
        <v>-30000</v>
      </c>
      <c r="AC2155" s="142">
        <f t="shared" si="2419"/>
        <v>-30000</v>
      </c>
      <c r="AD2155" s="142">
        <f t="shared" si="2419"/>
        <v>-30000</v>
      </c>
      <c r="AE2155" s="142">
        <f t="shared" si="2419"/>
        <v>-30000</v>
      </c>
      <c r="AF2155" s="142">
        <f t="shared" si="2419"/>
        <v>-30000</v>
      </c>
      <c r="AG2155" s="142">
        <f t="shared" si="2419"/>
        <v>-30000</v>
      </c>
      <c r="AH2155" s="142">
        <f t="shared" si="2419"/>
        <v>-30000</v>
      </c>
      <c r="AI2155" s="142">
        <f t="shared" si="2419"/>
        <v>-30000</v>
      </c>
      <c r="AJ2155" s="142">
        <f t="shared" si="2419"/>
        <v>-30000</v>
      </c>
      <c r="AK2155" s="142">
        <f t="shared" si="2419"/>
        <v>-30000</v>
      </c>
      <c r="AL2155" s="142">
        <f t="shared" si="2419"/>
        <v>-30000</v>
      </c>
      <c r="AM2155" s="142">
        <f t="shared" si="2419"/>
        <v>-30000</v>
      </c>
      <c r="AN2155" s="142">
        <f t="shared" si="2419"/>
        <v>-30000</v>
      </c>
      <c r="AO2155" s="142">
        <f t="shared" si="2419"/>
        <v>-30000</v>
      </c>
      <c r="AP2155" s="142">
        <f t="shared" si="2419"/>
        <v>-30000</v>
      </c>
      <c r="AQ2155" s="142">
        <f t="shared" si="2419"/>
        <v>-30000</v>
      </c>
      <c r="AR2155" s="142">
        <f t="shared" si="2419"/>
        <v>-30000</v>
      </c>
      <c r="AS2155" s="142">
        <f t="shared" si="2419"/>
        <v>-30000</v>
      </c>
      <c r="AT2155" s="142">
        <f t="shared" si="2419"/>
        <v>-30000</v>
      </c>
      <c r="AU2155" s="142">
        <f t="shared" si="2419"/>
        <v>-30000</v>
      </c>
      <c r="AV2155" s="142">
        <f t="shared" si="2419"/>
        <v>-30000</v>
      </c>
      <c r="AW2155" s="142">
        <f t="shared" si="2419"/>
        <v>-30000</v>
      </c>
      <c r="AX2155" s="142">
        <f t="shared" si="2419"/>
        <v>-30000</v>
      </c>
      <c r="AY2155" s="142">
        <f t="shared" ref="AY2155:CD2155" si="2420">-+ROUNDUP(AY2146/AY2153,0)*AY2154</f>
        <v>-30000</v>
      </c>
      <c r="AZ2155" s="142">
        <f t="shared" si="2420"/>
        <v>-30000</v>
      </c>
      <c r="BA2155" s="142">
        <f t="shared" si="2420"/>
        <v>-30000</v>
      </c>
      <c r="BB2155" s="142">
        <f t="shared" si="2420"/>
        <v>-30000</v>
      </c>
      <c r="BC2155" s="142">
        <f t="shared" si="2420"/>
        <v>0</v>
      </c>
      <c r="BD2155" s="142">
        <f t="shared" si="2420"/>
        <v>0</v>
      </c>
      <c r="BE2155" s="142">
        <f t="shared" si="2420"/>
        <v>0</v>
      </c>
      <c r="BF2155" s="142">
        <f t="shared" si="2420"/>
        <v>0</v>
      </c>
      <c r="BG2155" s="142">
        <f t="shared" si="2420"/>
        <v>0</v>
      </c>
      <c r="BH2155" s="142">
        <f t="shared" si="2420"/>
        <v>0</v>
      </c>
      <c r="BI2155" s="142">
        <f t="shared" si="2420"/>
        <v>0</v>
      </c>
      <c r="BJ2155" s="142">
        <f t="shared" si="2420"/>
        <v>0</v>
      </c>
      <c r="BK2155" s="142">
        <f t="shared" si="2420"/>
        <v>0</v>
      </c>
      <c r="BL2155" s="142">
        <f t="shared" si="2420"/>
        <v>0</v>
      </c>
      <c r="BM2155" s="142">
        <f t="shared" si="2420"/>
        <v>0</v>
      </c>
      <c r="BN2155" s="142">
        <f t="shared" si="2420"/>
        <v>0</v>
      </c>
      <c r="BO2155" s="142">
        <f t="shared" si="2420"/>
        <v>0</v>
      </c>
      <c r="BP2155" s="142">
        <f t="shared" si="2420"/>
        <v>0</v>
      </c>
      <c r="BQ2155" s="142">
        <f t="shared" si="2420"/>
        <v>0</v>
      </c>
      <c r="BR2155" s="142">
        <f t="shared" si="2420"/>
        <v>0</v>
      </c>
      <c r="BS2155" s="142">
        <f t="shared" si="2420"/>
        <v>0</v>
      </c>
      <c r="BT2155" s="142">
        <f t="shared" si="2420"/>
        <v>0</v>
      </c>
      <c r="BU2155" s="142">
        <f t="shared" si="2420"/>
        <v>0</v>
      </c>
      <c r="BV2155" s="142">
        <f t="shared" si="2420"/>
        <v>0</v>
      </c>
      <c r="BW2155" s="142">
        <f t="shared" si="2420"/>
        <v>0</v>
      </c>
      <c r="BX2155" s="142">
        <f t="shared" si="2420"/>
        <v>0</v>
      </c>
      <c r="BY2155" s="142">
        <f t="shared" si="2420"/>
        <v>0</v>
      </c>
      <c r="BZ2155" s="142">
        <f t="shared" si="2420"/>
        <v>0</v>
      </c>
      <c r="CA2155" s="142">
        <f t="shared" si="2420"/>
        <v>0</v>
      </c>
      <c r="CB2155" s="142">
        <f t="shared" si="2420"/>
        <v>0</v>
      </c>
      <c r="CC2155" s="142">
        <f t="shared" si="2420"/>
        <v>0</v>
      </c>
      <c r="CD2155" s="142">
        <f t="shared" si="2420"/>
        <v>0</v>
      </c>
      <c r="CE2155" s="142">
        <f t="shared" ref="CE2155:CK2155" si="2421">-+ROUNDUP(CE2146/CE2153,0)*CE2154</f>
        <v>0</v>
      </c>
      <c r="CF2155" s="142">
        <f t="shared" si="2421"/>
        <v>0</v>
      </c>
      <c r="CG2155" s="142">
        <f t="shared" si="2421"/>
        <v>0</v>
      </c>
      <c r="CH2155" s="142">
        <f t="shared" si="2421"/>
        <v>0</v>
      </c>
      <c r="CI2155" s="142">
        <f t="shared" si="2421"/>
        <v>0</v>
      </c>
      <c r="CJ2155" s="142">
        <f t="shared" si="2421"/>
        <v>0</v>
      </c>
      <c r="CK2155" s="142">
        <f t="shared" si="2421"/>
        <v>0</v>
      </c>
      <c r="CL2155" s="142">
        <f t="shared" ref="CL2155" si="2422">-+ROUNDUP(CL2146/CL2153,0)*CL2154</f>
        <v>0</v>
      </c>
    </row>
    <row r="2156" spans="2:90" x14ac:dyDescent="0.4">
      <c r="B2156" s="120"/>
      <c r="D2156" t="s">
        <v>973</v>
      </c>
      <c r="E2156" t="s">
        <v>906</v>
      </c>
      <c r="S2156" s="80"/>
      <c r="T2156" s="80"/>
      <c r="U2156" s="80"/>
      <c r="V2156" s="80"/>
      <c r="W2156" s="80"/>
      <c r="X2156" s="80"/>
      <c r="Y2156" s="80"/>
      <c r="Z2156" s="80"/>
      <c r="AA2156" s="80"/>
      <c r="AB2156" s="80"/>
      <c r="AC2156" s="80"/>
      <c r="AD2156" s="80"/>
      <c r="AE2156" s="80"/>
      <c r="AF2156" s="80"/>
      <c r="AG2156" s="80"/>
      <c r="AH2156" s="80"/>
      <c r="AI2156" s="80"/>
      <c r="AJ2156" s="80"/>
      <c r="AK2156" s="80"/>
      <c r="AL2156" s="80"/>
      <c r="AM2156" s="80"/>
      <c r="AN2156" s="80"/>
      <c r="AO2156" s="80"/>
      <c r="AP2156" s="80"/>
      <c r="AQ2156" s="80"/>
      <c r="AR2156" s="80"/>
      <c r="AS2156" s="80"/>
      <c r="AT2156" s="80"/>
      <c r="AU2156" s="80"/>
      <c r="AV2156" s="80"/>
      <c r="AW2156" s="80"/>
      <c r="AX2156" s="80"/>
      <c r="AY2156" s="80"/>
      <c r="AZ2156" s="80"/>
      <c r="BA2156" s="80"/>
      <c r="BB2156" s="80"/>
      <c r="BC2156" s="80"/>
      <c r="BD2156" s="80"/>
      <c r="BE2156" s="80"/>
      <c r="BF2156" s="80"/>
      <c r="BG2156" s="80"/>
      <c r="BH2156" s="80"/>
      <c r="BI2156" s="80"/>
      <c r="BJ2156" s="80"/>
      <c r="BK2156" s="80"/>
      <c r="BL2156" s="80"/>
      <c r="BM2156" s="80"/>
      <c r="BN2156" s="80"/>
      <c r="BO2156" s="80"/>
      <c r="BP2156" s="80"/>
      <c r="BQ2156" s="80"/>
      <c r="BR2156" s="80"/>
      <c r="BS2156" s="80"/>
      <c r="BT2156" s="80"/>
      <c r="BU2156" s="80"/>
      <c r="BV2156" s="80"/>
      <c r="BW2156" s="80"/>
      <c r="BX2156" s="80"/>
      <c r="BY2156" s="80"/>
      <c r="BZ2156" s="80"/>
      <c r="CA2156" s="80"/>
      <c r="CB2156" s="80"/>
      <c r="CC2156" s="80"/>
      <c r="CD2156" s="80"/>
      <c r="CE2156" s="80"/>
      <c r="CF2156" s="80"/>
      <c r="CG2156" s="80"/>
      <c r="CH2156" s="80"/>
      <c r="CI2156" s="80"/>
      <c r="CJ2156" s="80"/>
      <c r="CK2156" s="80"/>
      <c r="CL2156" s="80"/>
    </row>
    <row r="2157" spans="2:90" x14ac:dyDescent="0.4">
      <c r="B2157" s="93" t="s">
        <v>204</v>
      </c>
      <c r="C2157" s="12"/>
      <c r="D2157" s="12" t="s">
        <v>973</v>
      </c>
      <c r="E2157" s="12" t="s">
        <v>906</v>
      </c>
      <c r="F2157" s="12"/>
      <c r="G2157" s="12"/>
      <c r="H2157" s="12"/>
      <c r="S2157" s="72"/>
      <c r="T2157" s="72"/>
      <c r="U2157" s="72"/>
      <c r="V2157" s="72"/>
      <c r="W2157" s="72"/>
      <c r="X2157" s="72"/>
      <c r="Y2157" s="72"/>
      <c r="Z2157" s="72"/>
      <c r="AA2157" s="72"/>
      <c r="AB2157" s="72"/>
      <c r="AC2157" s="72"/>
      <c r="AD2157" s="72"/>
      <c r="AE2157" s="72"/>
      <c r="AF2157" s="72"/>
      <c r="AG2157" s="72"/>
      <c r="AH2157" s="72"/>
      <c r="AI2157" s="72"/>
      <c r="AJ2157" s="72"/>
      <c r="AK2157" s="72"/>
      <c r="AL2157" s="72"/>
      <c r="AM2157" s="72"/>
      <c r="AN2157" s="72"/>
      <c r="AO2157" s="72"/>
      <c r="AP2157" s="72"/>
      <c r="AQ2157" s="72"/>
      <c r="AR2157" s="72"/>
      <c r="AS2157" s="72"/>
      <c r="AT2157" s="72"/>
      <c r="AU2157" s="72"/>
      <c r="AV2157" s="72"/>
      <c r="AW2157" s="72"/>
      <c r="AX2157" s="72"/>
      <c r="AY2157" s="72"/>
      <c r="AZ2157" s="72"/>
      <c r="BA2157" s="72"/>
      <c r="BB2157" s="72"/>
      <c r="BC2157" s="72"/>
      <c r="BD2157" s="72"/>
      <c r="BE2157" s="72"/>
      <c r="BF2157" s="72"/>
      <c r="BG2157" s="72"/>
      <c r="BH2157" s="72"/>
      <c r="BI2157" s="72"/>
      <c r="BJ2157" s="72"/>
      <c r="BK2157" s="72"/>
      <c r="BL2157" s="72"/>
      <c r="BM2157" s="72"/>
      <c r="BN2157" s="72"/>
      <c r="BO2157" s="72"/>
      <c r="BP2157" s="72"/>
      <c r="BQ2157" s="72"/>
      <c r="BR2157" s="72"/>
      <c r="BS2157" s="72"/>
      <c r="BT2157" s="72"/>
      <c r="BU2157" s="72"/>
      <c r="BV2157" s="72"/>
      <c r="BW2157" s="72"/>
      <c r="BX2157" s="72"/>
      <c r="BY2157" s="72"/>
      <c r="BZ2157" s="72"/>
      <c r="CA2157" s="72"/>
      <c r="CB2157" s="72"/>
      <c r="CC2157" s="72"/>
      <c r="CD2157" s="72"/>
      <c r="CE2157" s="72"/>
      <c r="CF2157" s="72"/>
      <c r="CG2157" s="72"/>
      <c r="CH2157" s="72"/>
      <c r="CI2157" s="72"/>
      <c r="CJ2157" s="72"/>
      <c r="CK2157" s="72"/>
      <c r="CL2157" s="72"/>
    </row>
    <row r="2158" spans="2:90" x14ac:dyDescent="0.4">
      <c r="B2158" s="152" t="str">
        <f>"Depreciation - "&amp;SUBSTITUTE(B2145,":","")</f>
        <v>Depreciation - Volume driven secondary PP&amp;E</v>
      </c>
      <c r="C2158" t="s">
        <v>233</v>
      </c>
      <c r="D2158" t="s">
        <v>973</v>
      </c>
      <c r="E2158" t="s">
        <v>906</v>
      </c>
      <c r="I2158" s="80">
        <f>SUMIF($5:$5,I$2,2156:2156)</f>
        <v>0</v>
      </c>
      <c r="J2158" s="80"/>
      <c r="K2158" s="24">
        <f ca="1">SUMIF($3:$3,K$2,2158:2158)</f>
        <v>-97500</v>
      </c>
      <c r="L2158" s="24">
        <f ca="1">SUMIF($3:$3,L$2,2158:2158)</f>
        <v>-277500</v>
      </c>
      <c r="M2158" s="24">
        <f ca="1">SUMIF($3:$3,M$2,2158:2158)</f>
        <v>-360000</v>
      </c>
      <c r="N2158" s="24">
        <f ca="1">SUMIF($3:$3,N$2,2158:2158)</f>
        <v>-262500</v>
      </c>
      <c r="O2158" s="24">
        <f ca="1">SUMIF($3:$3,O$2,2158:2158)</f>
        <v>-82500</v>
      </c>
      <c r="P2158" s="24">
        <f ca="1">SUMIF($3:$3,P$2,2158:2158)</f>
        <v>0</v>
      </c>
      <c r="R2158" s="24"/>
      <c r="S2158" s="172">
        <f ca="1">+SUM(S2155:OFFSET(S2155,0,-MIN(COLUMN()-COLUMN($R2158),$H2149*12-1)))/($H2149*12)</f>
        <v>-1250</v>
      </c>
      <c r="T2158" s="172">
        <f ca="1">+SUM(T2155:OFFSET(T2155,0,-MIN(COLUMN()-COLUMN($R2158),$H2149*12-1)))/($H2149*12)</f>
        <v>-2500</v>
      </c>
      <c r="U2158" s="172">
        <f ca="1">+SUM(U2155:OFFSET(U2155,0,-MIN(COLUMN()-COLUMN($R2158),$H2149*12-1)))/($H2149*12)</f>
        <v>-3750</v>
      </c>
      <c r="V2158" s="172">
        <f ca="1">+SUM(V2155:OFFSET(V2155,0,-MIN(COLUMN()-COLUMN($R2158),$H2149*12-1)))/($H2149*12)</f>
        <v>-5000</v>
      </c>
      <c r="W2158" s="172">
        <f ca="1">+SUM(W2155:OFFSET(W2155,0,-MIN(COLUMN()-COLUMN($R2158),$H2149*12-1)))/($H2149*12)</f>
        <v>-6250</v>
      </c>
      <c r="X2158" s="172">
        <f ca="1">+SUM(X2155:OFFSET(X2155,0,-MIN(COLUMN()-COLUMN($R2158),$H2149*12-1)))/($H2149*12)</f>
        <v>-7500</v>
      </c>
      <c r="Y2158" s="172">
        <f ca="1">+SUM(Y2155:OFFSET(Y2155,0,-MIN(COLUMN()-COLUMN($R2158),$H2149*12-1)))/($H2149*12)</f>
        <v>-8750</v>
      </c>
      <c r="Z2158" s="172">
        <f ca="1">+SUM(Z2155:OFFSET(Z2155,0,-MIN(COLUMN()-COLUMN($R2158),$H2149*12-1)))/($H2149*12)</f>
        <v>-10000</v>
      </c>
      <c r="AA2158" s="172">
        <f ca="1">+SUM(AA2155:OFFSET(AA2155,0,-MIN(COLUMN()-COLUMN($R2158),$H2149*12-1)))/($H2149*12)</f>
        <v>-11250</v>
      </c>
      <c r="AB2158" s="172">
        <f ca="1">+SUM(AB2155:OFFSET(AB2155,0,-MIN(COLUMN()-COLUMN($R2158),$H2149*12-1)))/($H2149*12)</f>
        <v>-12500</v>
      </c>
      <c r="AC2158" s="172">
        <f ca="1">+SUM(AC2155:OFFSET(AC2155,0,-MIN(COLUMN()-COLUMN($R2158),$H2149*12-1)))/($H2149*12)</f>
        <v>-13750</v>
      </c>
      <c r="AD2158" s="172">
        <f ca="1">+SUM(AD2155:OFFSET(AD2155,0,-MIN(COLUMN()-COLUMN($R2158),$H2149*12-1)))/($H2149*12)</f>
        <v>-15000</v>
      </c>
      <c r="AE2158" s="172">
        <f ca="1">+SUM(AE2155:OFFSET(AE2155,0,-MIN(COLUMN()-COLUMN($R2158),$H2149*12-1)))/($H2149*12)</f>
        <v>-16250</v>
      </c>
      <c r="AF2158" s="172">
        <f ca="1">+SUM(AF2155:OFFSET(AF2155,0,-MIN(COLUMN()-COLUMN($R2158),$H2149*12-1)))/($H2149*12)</f>
        <v>-17500</v>
      </c>
      <c r="AG2158" s="172">
        <f ca="1">+SUM(AG2155:OFFSET(AG2155,0,-MIN(COLUMN()-COLUMN($R2158),$H2149*12-1)))/($H2149*12)</f>
        <v>-18750</v>
      </c>
      <c r="AH2158" s="172">
        <f ca="1">+SUM(AH2155:OFFSET(AH2155,0,-MIN(COLUMN()-COLUMN($R2158),$H2149*12-1)))/($H2149*12)</f>
        <v>-20000</v>
      </c>
      <c r="AI2158" s="172">
        <f ca="1">+SUM(AI2155:OFFSET(AI2155,0,-MIN(COLUMN()-COLUMN($R2158),$H2149*12-1)))/($H2149*12)</f>
        <v>-21250</v>
      </c>
      <c r="AJ2158" s="172">
        <f ca="1">+SUM(AJ2155:OFFSET(AJ2155,0,-MIN(COLUMN()-COLUMN($R2158),$H2149*12-1)))/($H2149*12)</f>
        <v>-22500</v>
      </c>
      <c r="AK2158" s="172">
        <f ca="1">+SUM(AK2155:OFFSET(AK2155,0,-MIN(COLUMN()-COLUMN($R2158),$H2149*12-1)))/($H2149*12)</f>
        <v>-23750</v>
      </c>
      <c r="AL2158" s="172">
        <f ca="1">+SUM(AL2155:OFFSET(AL2155,0,-MIN(COLUMN()-COLUMN($R2158),$H2149*12-1)))/($H2149*12)</f>
        <v>-25000</v>
      </c>
      <c r="AM2158" s="172">
        <f ca="1">+SUM(AM2155:OFFSET(AM2155,0,-MIN(COLUMN()-COLUMN($R2158),$H2149*12-1)))/($H2149*12)</f>
        <v>-26250</v>
      </c>
      <c r="AN2158" s="172">
        <f ca="1">+SUM(AN2155:OFFSET(AN2155,0,-MIN(COLUMN()-COLUMN($R2158),$H2149*12-1)))/($H2149*12)</f>
        <v>-27500</v>
      </c>
      <c r="AO2158" s="172">
        <f ca="1">+SUM(AO2155:OFFSET(AO2155,0,-MIN(COLUMN()-COLUMN($R2158),$H2149*12-1)))/($H2149*12)</f>
        <v>-28750</v>
      </c>
      <c r="AP2158" s="172">
        <f ca="1">+SUM(AP2155:OFFSET(AP2155,0,-MIN(COLUMN()-COLUMN($R2158),$H2149*12-1)))/($H2149*12)</f>
        <v>-30000</v>
      </c>
      <c r="AQ2158" s="172">
        <f ca="1">+SUM(AQ2155:OFFSET(AQ2155,0,-MIN(COLUMN()-COLUMN($R2158),$H2149*12-1)))/($H2149*12)</f>
        <v>-30000</v>
      </c>
      <c r="AR2158" s="172">
        <f ca="1">+SUM(AR2155:OFFSET(AR2155,0,-MIN(COLUMN()-COLUMN($R2158),$H2149*12-1)))/($H2149*12)</f>
        <v>-30000</v>
      </c>
      <c r="AS2158" s="172">
        <f ca="1">+SUM(AS2155:OFFSET(AS2155,0,-MIN(COLUMN()-COLUMN($R2158),$H2149*12-1)))/($H2149*12)</f>
        <v>-30000</v>
      </c>
      <c r="AT2158" s="172">
        <f ca="1">+SUM(AT2155:OFFSET(AT2155,0,-MIN(COLUMN()-COLUMN($R2158),$H2149*12-1)))/($H2149*12)</f>
        <v>-30000</v>
      </c>
      <c r="AU2158" s="172">
        <f ca="1">+SUM(AU2155:OFFSET(AU2155,0,-MIN(COLUMN()-COLUMN($R2158),$H2149*12-1)))/($H2149*12)</f>
        <v>-30000</v>
      </c>
      <c r="AV2158" s="172">
        <f ca="1">+SUM(AV2155:OFFSET(AV2155,0,-MIN(COLUMN()-COLUMN($R2158),$H2149*12-1)))/($H2149*12)</f>
        <v>-30000</v>
      </c>
      <c r="AW2158" s="172">
        <f ca="1">+SUM(AW2155:OFFSET(AW2155,0,-MIN(COLUMN()-COLUMN($R2158),$H2149*12-1)))/($H2149*12)</f>
        <v>-30000</v>
      </c>
      <c r="AX2158" s="172">
        <f ca="1">+SUM(AX2155:OFFSET(AX2155,0,-MIN(COLUMN()-COLUMN($R2158),$H2149*12-1)))/($H2149*12)</f>
        <v>-30000</v>
      </c>
      <c r="AY2158" s="172">
        <f ca="1">+SUM(AY2155:OFFSET(AY2155,0,-MIN(COLUMN()-COLUMN($R2158),$H2149*12-1)))/($H2149*12)</f>
        <v>-30000</v>
      </c>
      <c r="AZ2158" s="172">
        <f ca="1">+SUM(AZ2155:OFFSET(AZ2155,0,-MIN(COLUMN()-COLUMN($R2158),$H2149*12-1)))/($H2149*12)</f>
        <v>-30000</v>
      </c>
      <c r="BA2158" s="172">
        <f ca="1">+SUM(BA2155:OFFSET(BA2155,0,-MIN(COLUMN()-COLUMN($R2158),$H2149*12-1)))/($H2149*12)</f>
        <v>-30000</v>
      </c>
      <c r="BB2158" s="172">
        <f ca="1">+SUM(BB2155:OFFSET(BB2155,0,-MIN(COLUMN()-COLUMN($R2158),$H2149*12-1)))/($H2149*12)</f>
        <v>-30000</v>
      </c>
      <c r="BC2158" s="172">
        <f ca="1">+SUM(BC2155:OFFSET(BC2155,0,-MIN(COLUMN()-COLUMN($R2158),$H2149*12-1)))/($H2149*12)</f>
        <v>-28750</v>
      </c>
      <c r="BD2158" s="172">
        <f ca="1">+SUM(BD2155:OFFSET(BD2155,0,-MIN(COLUMN()-COLUMN($R2158),$H2149*12-1)))/($H2149*12)</f>
        <v>-27500</v>
      </c>
      <c r="BE2158" s="172">
        <f ca="1">+SUM(BE2155:OFFSET(BE2155,0,-MIN(COLUMN()-COLUMN($R2158),$H2149*12-1)))/($H2149*12)</f>
        <v>-26250</v>
      </c>
      <c r="BF2158" s="172">
        <f ca="1">+SUM(BF2155:OFFSET(BF2155,0,-MIN(COLUMN()-COLUMN($R2158),$H2149*12-1)))/($H2149*12)</f>
        <v>-25000</v>
      </c>
      <c r="BG2158" s="172">
        <f ca="1">+SUM(BG2155:OFFSET(BG2155,0,-MIN(COLUMN()-COLUMN($R2158),$H2149*12-1)))/($H2149*12)</f>
        <v>-23750</v>
      </c>
      <c r="BH2158" s="172">
        <f ca="1">+SUM(BH2155:OFFSET(BH2155,0,-MIN(COLUMN()-COLUMN($R2158),$H2149*12-1)))/($H2149*12)</f>
        <v>-22500</v>
      </c>
      <c r="BI2158" s="172">
        <f ca="1">+SUM(BI2155:OFFSET(BI2155,0,-MIN(COLUMN()-COLUMN($R2158),$H2149*12-1)))/($H2149*12)</f>
        <v>-21250</v>
      </c>
      <c r="BJ2158" s="172">
        <f ca="1">+SUM(BJ2155:OFFSET(BJ2155,0,-MIN(COLUMN()-COLUMN($R2158),$H2149*12-1)))/($H2149*12)</f>
        <v>-20000</v>
      </c>
      <c r="BK2158" s="172">
        <f ca="1">+SUM(BK2155:OFFSET(BK2155,0,-MIN(COLUMN()-COLUMN($R2158),$H2149*12-1)))/($H2149*12)</f>
        <v>-18750</v>
      </c>
      <c r="BL2158" s="172">
        <f ca="1">+SUM(BL2155:OFFSET(BL2155,0,-MIN(COLUMN()-COLUMN($R2158),$H2149*12-1)))/($H2149*12)</f>
        <v>-17500</v>
      </c>
      <c r="BM2158" s="172">
        <f ca="1">+SUM(BM2155:OFFSET(BM2155,0,-MIN(COLUMN()-COLUMN($R2158),$H2149*12-1)))/($H2149*12)</f>
        <v>-16250</v>
      </c>
      <c r="BN2158" s="172">
        <f ca="1">+SUM(BN2155:OFFSET(BN2155,0,-MIN(COLUMN()-COLUMN($R2158),$H2149*12-1)))/($H2149*12)</f>
        <v>-15000</v>
      </c>
      <c r="BO2158" s="172">
        <f ca="1">+SUM(BO2155:OFFSET(BO2155,0,-MIN(COLUMN()-COLUMN($R2158),$H2149*12-1)))/($H2149*12)</f>
        <v>-13750</v>
      </c>
      <c r="BP2158" s="172">
        <f ca="1">+SUM(BP2155:OFFSET(BP2155,0,-MIN(COLUMN()-COLUMN($R2158),$H2149*12-1)))/($H2149*12)</f>
        <v>-12500</v>
      </c>
      <c r="BQ2158" s="172">
        <f ca="1">+SUM(BQ2155:OFFSET(BQ2155,0,-MIN(COLUMN()-COLUMN($R2158),$H2149*12-1)))/($H2149*12)</f>
        <v>-11250</v>
      </c>
      <c r="BR2158" s="172">
        <f ca="1">+SUM(BR2155:OFFSET(BR2155,0,-MIN(COLUMN()-COLUMN($R2158),$H2149*12-1)))/($H2149*12)</f>
        <v>-10000</v>
      </c>
      <c r="BS2158" s="172">
        <f ca="1">+SUM(BS2155:OFFSET(BS2155,0,-MIN(COLUMN()-COLUMN($R2158),$H2149*12-1)))/($H2149*12)</f>
        <v>-8750</v>
      </c>
      <c r="BT2158" s="172">
        <f ca="1">+SUM(BT2155:OFFSET(BT2155,0,-MIN(COLUMN()-COLUMN($R2158),$H2149*12-1)))/($H2149*12)</f>
        <v>-7500</v>
      </c>
      <c r="BU2158" s="172">
        <f ca="1">+SUM(BU2155:OFFSET(BU2155,0,-MIN(COLUMN()-COLUMN($R2158),$H2149*12-1)))/($H2149*12)</f>
        <v>-6250</v>
      </c>
      <c r="BV2158" s="172">
        <f ca="1">+SUM(BV2155:OFFSET(BV2155,0,-MIN(COLUMN()-COLUMN($R2158),$H2149*12-1)))/($H2149*12)</f>
        <v>-5000</v>
      </c>
      <c r="BW2158" s="172">
        <f ca="1">+SUM(BW2155:OFFSET(BW2155,0,-MIN(COLUMN()-COLUMN($R2158),$H2149*12-1)))/($H2149*12)</f>
        <v>-3750</v>
      </c>
      <c r="BX2158" s="172">
        <f ca="1">+SUM(BX2155:OFFSET(BX2155,0,-MIN(COLUMN()-COLUMN($R2158),$H2149*12-1)))/($H2149*12)</f>
        <v>-2500</v>
      </c>
      <c r="BY2158" s="172">
        <f ca="1">+SUM(BY2155:OFFSET(BY2155,0,-MIN(COLUMN()-COLUMN($R2158),$H2149*12-1)))/($H2149*12)</f>
        <v>-1250</v>
      </c>
      <c r="BZ2158" s="172">
        <f ca="1">+SUM(BZ2155:OFFSET(BZ2155,0,-MIN(COLUMN()-COLUMN($R2158),$H2149*12-1)))/($H2149*12)</f>
        <v>0</v>
      </c>
      <c r="CA2158" s="172">
        <f ca="1">+SUM(CA2155:OFFSET(CA2155,0,-MIN(COLUMN()-COLUMN($R2158),$H2149*12-1)))/($H2149*12)</f>
        <v>0</v>
      </c>
      <c r="CB2158" s="172">
        <f ca="1">+SUM(CB2155:OFFSET(CB2155,0,-MIN(COLUMN()-COLUMN($R2158),$H2149*12-1)))/($H2149*12)</f>
        <v>0</v>
      </c>
      <c r="CC2158" s="172">
        <f ca="1">+SUM(CC2155:OFFSET(CC2155,0,-MIN(COLUMN()-COLUMN($R2158),$H2149*12-1)))/($H2149*12)</f>
        <v>0</v>
      </c>
      <c r="CD2158" s="172">
        <f ca="1">+SUM(CD2155:OFFSET(CD2155,0,-MIN(COLUMN()-COLUMN($R2158),$H2149*12-1)))/($H2149*12)</f>
        <v>0</v>
      </c>
      <c r="CE2158" s="172">
        <f ca="1">+SUM(CE2155:OFFSET(CE2155,0,-MIN(COLUMN()-COLUMN($R2158),$H2149*12-1)))/($H2149*12)</f>
        <v>0</v>
      </c>
      <c r="CF2158" s="172">
        <f ca="1">+SUM(CF2155:OFFSET(CF2155,0,-MIN(COLUMN()-COLUMN($R2158),$H2149*12-1)))/($H2149*12)</f>
        <v>0</v>
      </c>
      <c r="CG2158" s="172">
        <f ca="1">+SUM(CG2155:OFFSET(CG2155,0,-MIN(COLUMN()-COLUMN($R2158),$H2149*12-1)))/($H2149*12)</f>
        <v>0</v>
      </c>
      <c r="CH2158" s="172">
        <f ca="1">+SUM(CH2155:OFFSET(CH2155,0,-MIN(COLUMN()-COLUMN($R2158),$H2149*12-1)))/($H2149*12)</f>
        <v>0</v>
      </c>
      <c r="CI2158" s="172">
        <f ca="1">+SUM(CI2155:OFFSET(CI2155,0,-MIN(COLUMN()-COLUMN($R2158),$H2149*12-1)))/($H2149*12)</f>
        <v>0</v>
      </c>
      <c r="CJ2158" s="172">
        <f ca="1">+SUM(CJ2155:OFFSET(CJ2155,0,-MIN(COLUMN()-COLUMN($R2158),$H2149*12-1)))/($H2149*12)</f>
        <v>0</v>
      </c>
      <c r="CK2158" s="172">
        <f ca="1">+SUM(CK2155:OFFSET(CK2155,0,-MIN(COLUMN()-COLUMN($R2158),$H2149*12-1)))/($H2149*12)</f>
        <v>0</v>
      </c>
      <c r="CL2158" s="172">
        <f ca="1">+SUM(CL2155:OFFSET(CL2155,0,-MIN(COLUMN()-COLUMN($R2158),$H2149*12-1)))/($H2149*12)</f>
        <v>0</v>
      </c>
    </row>
    <row r="2159" spans="2:90" x14ac:dyDescent="0.4">
      <c r="B2159" s="120"/>
      <c r="D2159" t="s">
        <v>973</v>
      </c>
      <c r="E2159" t="s">
        <v>906</v>
      </c>
      <c r="I2159" s="62"/>
      <c r="J2159" s="62"/>
      <c r="K2159" s="53"/>
      <c r="L2159" s="53"/>
      <c r="M2159" s="53"/>
      <c r="N2159" s="53"/>
      <c r="O2159" s="53"/>
      <c r="P2159" s="53"/>
      <c r="R2159" s="82"/>
      <c r="S2159" s="147"/>
      <c r="T2159" s="147"/>
      <c r="U2159" s="147"/>
      <c r="V2159" s="147"/>
      <c r="W2159" s="147"/>
      <c r="X2159" s="147"/>
      <c r="Y2159" s="147"/>
      <c r="Z2159" s="147"/>
      <c r="AA2159" s="147"/>
      <c r="AB2159" s="147"/>
      <c r="AC2159" s="147"/>
      <c r="AD2159" s="147"/>
      <c r="AE2159" s="147"/>
      <c r="AF2159" s="147"/>
      <c r="AG2159" s="147"/>
      <c r="AH2159" s="147"/>
      <c r="AI2159" s="147"/>
      <c r="AJ2159" s="147"/>
      <c r="AK2159" s="147"/>
      <c r="AL2159" s="147"/>
      <c r="AM2159" s="147"/>
      <c r="AN2159" s="147"/>
      <c r="AO2159" s="147"/>
      <c r="AP2159" s="147"/>
      <c r="AQ2159" s="147"/>
      <c r="AR2159" s="147"/>
      <c r="AS2159" s="147"/>
      <c r="AT2159" s="147"/>
      <c r="AU2159" s="147"/>
      <c r="AV2159" s="147"/>
      <c r="AW2159" s="147"/>
      <c r="AX2159" s="147"/>
      <c r="AY2159" s="147"/>
      <c r="AZ2159" s="147"/>
      <c r="BA2159" s="147"/>
      <c r="BB2159" s="147"/>
      <c r="BC2159" s="147"/>
      <c r="BD2159" s="147"/>
      <c r="BE2159" s="147"/>
      <c r="BF2159" s="147"/>
      <c r="BG2159" s="147"/>
      <c r="BH2159" s="147"/>
      <c r="BI2159" s="147"/>
      <c r="BJ2159" s="147"/>
      <c r="BK2159" s="147"/>
      <c r="BL2159" s="147"/>
      <c r="BM2159" s="147"/>
      <c r="BN2159" s="147"/>
      <c r="BO2159" s="147"/>
      <c r="BP2159" s="147"/>
      <c r="BQ2159" s="147"/>
      <c r="BR2159" s="147"/>
      <c r="BS2159" s="147"/>
      <c r="BT2159" s="147"/>
      <c r="BU2159" s="147"/>
      <c r="BV2159" s="147"/>
      <c r="BW2159" s="147"/>
      <c r="BX2159" s="147"/>
      <c r="BY2159" s="147"/>
      <c r="BZ2159" s="147"/>
      <c r="CA2159" s="147"/>
      <c r="CB2159" s="147"/>
      <c r="CC2159" s="147"/>
      <c r="CD2159" s="147"/>
      <c r="CE2159" s="147"/>
      <c r="CF2159" s="147"/>
      <c r="CG2159" s="147"/>
      <c r="CH2159" s="147"/>
      <c r="CI2159" s="147"/>
      <c r="CJ2159" s="147"/>
      <c r="CK2159" s="147"/>
      <c r="CL2159" s="147"/>
    </row>
    <row r="2160" spans="2:90" x14ac:dyDescent="0.4">
      <c r="B2160" s="120"/>
      <c r="D2160" t="s">
        <v>973</v>
      </c>
      <c r="E2160" t="s">
        <v>906</v>
      </c>
      <c r="S2160" s="72"/>
      <c r="T2160" s="72"/>
      <c r="U2160" s="72"/>
      <c r="V2160" s="72"/>
      <c r="W2160" s="72"/>
      <c r="X2160" s="72"/>
      <c r="Y2160" s="72"/>
      <c r="Z2160" s="72"/>
      <c r="AA2160" s="72"/>
      <c r="AB2160" s="72"/>
      <c r="AC2160" s="72"/>
      <c r="AD2160" s="72"/>
      <c r="AE2160" s="72"/>
      <c r="AF2160" s="72"/>
      <c r="AG2160" s="72"/>
      <c r="AH2160" s="72"/>
      <c r="AI2160" s="72"/>
      <c r="AJ2160" s="72"/>
      <c r="AK2160" s="72"/>
      <c r="AL2160" s="72"/>
      <c r="AM2160" s="72"/>
      <c r="AN2160" s="72"/>
      <c r="AO2160" s="72"/>
      <c r="AP2160" s="72"/>
      <c r="AQ2160" s="72"/>
      <c r="AR2160" s="72"/>
      <c r="AS2160" s="72"/>
      <c r="AT2160" s="72"/>
      <c r="AU2160" s="72"/>
      <c r="AV2160" s="72"/>
      <c r="AW2160" s="72"/>
      <c r="AX2160" s="72"/>
      <c r="AY2160" s="72"/>
      <c r="AZ2160" s="72"/>
      <c r="BA2160" s="72"/>
      <c r="BB2160" s="72"/>
      <c r="BC2160" s="72"/>
      <c r="BD2160" s="72"/>
      <c r="BE2160" s="72"/>
      <c r="BF2160" s="72"/>
      <c r="BG2160" s="72"/>
      <c r="BH2160" s="72"/>
      <c r="BI2160" s="72"/>
      <c r="BJ2160" s="72"/>
      <c r="BK2160" s="72"/>
      <c r="BL2160" s="72"/>
      <c r="BM2160" s="72"/>
      <c r="BN2160" s="72"/>
      <c r="BO2160" s="72"/>
      <c r="BP2160" s="72"/>
      <c r="BQ2160" s="72"/>
      <c r="BR2160" s="72"/>
      <c r="BS2160" s="72"/>
      <c r="BT2160" s="72"/>
      <c r="BU2160" s="72"/>
      <c r="BV2160" s="72"/>
      <c r="BW2160" s="72"/>
      <c r="BX2160" s="72"/>
      <c r="BY2160" s="72"/>
      <c r="BZ2160" s="72"/>
      <c r="CA2160" s="72"/>
      <c r="CB2160" s="72"/>
      <c r="CC2160" s="72"/>
      <c r="CD2160" s="72"/>
      <c r="CE2160" s="72"/>
      <c r="CF2160" s="72"/>
      <c r="CG2160" s="72"/>
      <c r="CH2160" s="72"/>
      <c r="CI2160" s="72"/>
      <c r="CJ2160" s="72"/>
      <c r="CK2160" s="72"/>
      <c r="CL2160" s="72"/>
    </row>
    <row r="2161" spans="2:90" x14ac:dyDescent="0.4">
      <c r="B2161" s="93" t="s">
        <v>205</v>
      </c>
      <c r="C2161" s="12"/>
      <c r="D2161" s="12" t="s">
        <v>973</v>
      </c>
      <c r="E2161" s="12" t="s">
        <v>906</v>
      </c>
      <c r="F2161" s="12"/>
      <c r="G2161" s="12"/>
      <c r="H2161" s="12"/>
      <c r="S2161" s="72"/>
      <c r="T2161" s="72"/>
      <c r="U2161" s="72"/>
      <c r="V2161" s="72"/>
      <c r="W2161" s="72"/>
      <c r="X2161" s="72"/>
      <c r="Y2161" s="72"/>
      <c r="Z2161" s="72"/>
      <c r="AA2161" s="72"/>
      <c r="AB2161" s="72"/>
      <c r="AC2161" s="72"/>
      <c r="AD2161" s="72"/>
      <c r="AE2161" s="72"/>
      <c r="AF2161" s="72"/>
      <c r="AG2161" s="72"/>
      <c r="AH2161" s="72"/>
      <c r="AI2161" s="72"/>
      <c r="AJ2161" s="72"/>
      <c r="AK2161" s="72"/>
      <c r="AL2161" s="72"/>
      <c r="AM2161" s="72"/>
      <c r="AN2161" s="72"/>
      <c r="AO2161" s="72"/>
      <c r="AP2161" s="72"/>
      <c r="AQ2161" s="72"/>
      <c r="AR2161" s="72"/>
      <c r="AS2161" s="72"/>
      <c r="AT2161" s="72"/>
      <c r="AU2161" s="72"/>
      <c r="AV2161" s="72"/>
      <c r="AW2161" s="72"/>
      <c r="AX2161" s="72"/>
      <c r="AY2161" s="72"/>
      <c r="AZ2161" s="72"/>
      <c r="BA2161" s="72"/>
      <c r="BB2161" s="72"/>
      <c r="BC2161" s="72"/>
      <c r="BD2161" s="72"/>
      <c r="BE2161" s="72"/>
      <c r="BF2161" s="72"/>
      <c r="BG2161" s="72"/>
      <c r="BH2161" s="72"/>
      <c r="BI2161" s="72"/>
      <c r="BJ2161" s="72"/>
      <c r="BK2161" s="72"/>
      <c r="BL2161" s="72"/>
      <c r="BM2161" s="72"/>
      <c r="BN2161" s="72"/>
      <c r="BO2161" s="72"/>
      <c r="BP2161" s="72"/>
      <c r="BQ2161" s="72"/>
      <c r="BR2161" s="72"/>
      <c r="BS2161" s="72"/>
      <c r="BT2161" s="72"/>
      <c r="BU2161" s="72"/>
      <c r="BV2161" s="72"/>
      <c r="BW2161" s="72"/>
      <c r="BX2161" s="72"/>
      <c r="BY2161" s="72"/>
      <c r="BZ2161" s="72"/>
      <c r="CA2161" s="72"/>
      <c r="CB2161" s="72"/>
      <c r="CC2161" s="72"/>
      <c r="CD2161" s="72"/>
      <c r="CE2161" s="72"/>
      <c r="CF2161" s="72"/>
      <c r="CG2161" s="72"/>
      <c r="CH2161" s="72"/>
      <c r="CI2161" s="72"/>
      <c r="CJ2161" s="72"/>
      <c r="CK2161" s="72"/>
      <c r="CL2161" s="72"/>
    </row>
    <row r="2162" spans="2:90" x14ac:dyDescent="0.4">
      <c r="B2162" s="152" t="str">
        <f>"Gross PP&amp;E - "&amp;SUBSTITUTE(B2145,":","")</f>
        <v>Gross PP&amp;E - Volume driven secondary PP&amp;E</v>
      </c>
      <c r="D2162" t="s">
        <v>973</v>
      </c>
      <c r="E2162" t="s">
        <v>906</v>
      </c>
      <c r="I2162" s="80" t="e">
        <f>#REF!</f>
        <v>#REF!</v>
      </c>
      <c r="J2162" s="80"/>
      <c r="K2162" s="24">
        <f>SUMIF($4:$4,K$2,2162:2162)</f>
        <v>360000</v>
      </c>
      <c r="L2162" s="24">
        <f>SUMIF($4:$4,L$2,2162:2162)</f>
        <v>720000</v>
      </c>
      <c r="M2162" s="24">
        <f>SUMIF($4:$4,M$2,2162:2162)</f>
        <v>1080000</v>
      </c>
      <c r="N2162" s="24">
        <f>SUMIF($4:$4,N$2,2162:2162)</f>
        <v>1080000</v>
      </c>
      <c r="O2162" s="24">
        <f>SUMIF($4:$4,O$2,2162:2162)</f>
        <v>1080000</v>
      </c>
      <c r="P2162" s="24">
        <f>SUMIF($4:$4,P$2,2162:2162)</f>
        <v>1080000</v>
      </c>
      <c r="R2162" s="24"/>
      <c r="S2162" s="80">
        <f t="shared" ref="S2162:AX2162" si="2423">-S2155+R2162</f>
        <v>30000</v>
      </c>
      <c r="T2162" s="80">
        <f t="shared" si="2423"/>
        <v>60000</v>
      </c>
      <c r="U2162" s="80">
        <f t="shared" si="2423"/>
        <v>90000</v>
      </c>
      <c r="V2162" s="80">
        <f t="shared" si="2423"/>
        <v>120000</v>
      </c>
      <c r="W2162" s="80">
        <f t="shared" si="2423"/>
        <v>150000</v>
      </c>
      <c r="X2162" s="80">
        <f t="shared" si="2423"/>
        <v>180000</v>
      </c>
      <c r="Y2162" s="80">
        <f t="shared" si="2423"/>
        <v>210000</v>
      </c>
      <c r="Z2162" s="80">
        <f t="shared" si="2423"/>
        <v>240000</v>
      </c>
      <c r="AA2162" s="80">
        <f t="shared" si="2423"/>
        <v>270000</v>
      </c>
      <c r="AB2162" s="80">
        <f t="shared" si="2423"/>
        <v>300000</v>
      </c>
      <c r="AC2162" s="80">
        <f t="shared" si="2423"/>
        <v>330000</v>
      </c>
      <c r="AD2162" s="80">
        <f t="shared" si="2423"/>
        <v>360000</v>
      </c>
      <c r="AE2162" s="80">
        <f t="shared" si="2423"/>
        <v>390000</v>
      </c>
      <c r="AF2162" s="80">
        <f t="shared" si="2423"/>
        <v>420000</v>
      </c>
      <c r="AG2162" s="80">
        <f t="shared" si="2423"/>
        <v>450000</v>
      </c>
      <c r="AH2162" s="80">
        <f t="shared" si="2423"/>
        <v>480000</v>
      </c>
      <c r="AI2162" s="80">
        <f t="shared" si="2423"/>
        <v>510000</v>
      </c>
      <c r="AJ2162" s="80">
        <f t="shared" si="2423"/>
        <v>540000</v>
      </c>
      <c r="AK2162" s="80">
        <f t="shared" si="2423"/>
        <v>570000</v>
      </c>
      <c r="AL2162" s="80">
        <f t="shared" si="2423"/>
        <v>600000</v>
      </c>
      <c r="AM2162" s="80">
        <f t="shared" si="2423"/>
        <v>630000</v>
      </c>
      <c r="AN2162" s="80">
        <f t="shared" si="2423"/>
        <v>660000</v>
      </c>
      <c r="AO2162" s="80">
        <f t="shared" si="2423"/>
        <v>690000</v>
      </c>
      <c r="AP2162" s="80">
        <f t="shared" si="2423"/>
        <v>720000</v>
      </c>
      <c r="AQ2162" s="80">
        <f t="shared" si="2423"/>
        <v>750000</v>
      </c>
      <c r="AR2162" s="80">
        <f t="shared" si="2423"/>
        <v>780000</v>
      </c>
      <c r="AS2162" s="80">
        <f t="shared" si="2423"/>
        <v>810000</v>
      </c>
      <c r="AT2162" s="80">
        <f t="shared" si="2423"/>
        <v>840000</v>
      </c>
      <c r="AU2162" s="80">
        <f t="shared" si="2423"/>
        <v>870000</v>
      </c>
      <c r="AV2162" s="80">
        <f t="shared" si="2423"/>
        <v>900000</v>
      </c>
      <c r="AW2162" s="80">
        <f t="shared" si="2423"/>
        <v>930000</v>
      </c>
      <c r="AX2162" s="80">
        <f t="shared" si="2423"/>
        <v>960000</v>
      </c>
      <c r="AY2162" s="80">
        <f t="shared" ref="AY2162:CD2162" si="2424">-AY2155+AX2162</f>
        <v>990000</v>
      </c>
      <c r="AZ2162" s="80">
        <f t="shared" si="2424"/>
        <v>1020000</v>
      </c>
      <c r="BA2162" s="80">
        <f t="shared" si="2424"/>
        <v>1050000</v>
      </c>
      <c r="BB2162" s="80">
        <f t="shared" si="2424"/>
        <v>1080000</v>
      </c>
      <c r="BC2162" s="80">
        <f t="shared" si="2424"/>
        <v>1080000</v>
      </c>
      <c r="BD2162" s="80">
        <f t="shared" si="2424"/>
        <v>1080000</v>
      </c>
      <c r="BE2162" s="80">
        <f t="shared" si="2424"/>
        <v>1080000</v>
      </c>
      <c r="BF2162" s="80">
        <f t="shared" si="2424"/>
        <v>1080000</v>
      </c>
      <c r="BG2162" s="80">
        <f t="shared" si="2424"/>
        <v>1080000</v>
      </c>
      <c r="BH2162" s="80">
        <f t="shared" si="2424"/>
        <v>1080000</v>
      </c>
      <c r="BI2162" s="80">
        <f t="shared" si="2424"/>
        <v>1080000</v>
      </c>
      <c r="BJ2162" s="80">
        <f t="shared" si="2424"/>
        <v>1080000</v>
      </c>
      <c r="BK2162" s="80">
        <f t="shared" si="2424"/>
        <v>1080000</v>
      </c>
      <c r="BL2162" s="80">
        <f t="shared" si="2424"/>
        <v>1080000</v>
      </c>
      <c r="BM2162" s="80">
        <f t="shared" si="2424"/>
        <v>1080000</v>
      </c>
      <c r="BN2162" s="80">
        <f t="shared" si="2424"/>
        <v>1080000</v>
      </c>
      <c r="BO2162" s="80">
        <f t="shared" si="2424"/>
        <v>1080000</v>
      </c>
      <c r="BP2162" s="80">
        <f t="shared" si="2424"/>
        <v>1080000</v>
      </c>
      <c r="BQ2162" s="80">
        <f t="shared" si="2424"/>
        <v>1080000</v>
      </c>
      <c r="BR2162" s="80">
        <f t="shared" si="2424"/>
        <v>1080000</v>
      </c>
      <c r="BS2162" s="80">
        <f t="shared" si="2424"/>
        <v>1080000</v>
      </c>
      <c r="BT2162" s="80">
        <f t="shared" si="2424"/>
        <v>1080000</v>
      </c>
      <c r="BU2162" s="80">
        <f t="shared" si="2424"/>
        <v>1080000</v>
      </c>
      <c r="BV2162" s="80">
        <f t="shared" si="2424"/>
        <v>1080000</v>
      </c>
      <c r="BW2162" s="80">
        <f t="shared" si="2424"/>
        <v>1080000</v>
      </c>
      <c r="BX2162" s="80">
        <f t="shared" si="2424"/>
        <v>1080000</v>
      </c>
      <c r="BY2162" s="80">
        <f t="shared" si="2424"/>
        <v>1080000</v>
      </c>
      <c r="BZ2162" s="80">
        <f t="shared" si="2424"/>
        <v>1080000</v>
      </c>
      <c r="CA2162" s="80">
        <f t="shared" si="2424"/>
        <v>1080000</v>
      </c>
      <c r="CB2162" s="80">
        <f t="shared" si="2424"/>
        <v>1080000</v>
      </c>
      <c r="CC2162" s="80">
        <f t="shared" si="2424"/>
        <v>1080000</v>
      </c>
      <c r="CD2162" s="80">
        <f t="shared" si="2424"/>
        <v>1080000</v>
      </c>
      <c r="CE2162" s="80">
        <f t="shared" ref="CE2162:CL2162" si="2425">-CE2155+CD2162</f>
        <v>1080000</v>
      </c>
      <c r="CF2162" s="80">
        <f>-CF2155+CE2162</f>
        <v>1080000</v>
      </c>
      <c r="CG2162" s="80">
        <f t="shared" si="2425"/>
        <v>1080000</v>
      </c>
      <c r="CH2162" s="80">
        <f t="shared" si="2425"/>
        <v>1080000</v>
      </c>
      <c r="CI2162" s="80">
        <f t="shared" si="2425"/>
        <v>1080000</v>
      </c>
      <c r="CJ2162" s="80">
        <f t="shared" si="2425"/>
        <v>1080000</v>
      </c>
      <c r="CK2162" s="80">
        <f t="shared" si="2425"/>
        <v>1080000</v>
      </c>
      <c r="CL2162" s="80">
        <f t="shared" si="2425"/>
        <v>1080000</v>
      </c>
    </row>
    <row r="2163" spans="2:90" x14ac:dyDescent="0.4">
      <c r="B2163" s="152" t="str">
        <f>"Accumulated depreciation - "&amp;SUBSTITUTE(B2145,":","")</f>
        <v>Accumulated depreciation - Volume driven secondary PP&amp;E</v>
      </c>
      <c r="D2163" t="s">
        <v>973</v>
      </c>
      <c r="E2163" t="s">
        <v>906</v>
      </c>
      <c r="I2163" s="81" t="e">
        <f>-#REF!/H2149*I2162</f>
        <v>#REF!</v>
      </c>
      <c r="J2163" s="233"/>
      <c r="K2163" s="37">
        <f ca="1">SUMIF($4:$4,K$2,2163:2163)</f>
        <v>-97500</v>
      </c>
      <c r="L2163" s="37">
        <f ca="1">SUMIF($4:$4,L$2,2163:2163)</f>
        <v>-375000</v>
      </c>
      <c r="M2163" s="37">
        <f ca="1">SUMIF($4:$4,M$2,2163:2163)</f>
        <v>-735000</v>
      </c>
      <c r="N2163" s="37">
        <f ca="1">SUMIF($4:$4,N$2,2163:2163)</f>
        <v>-997500</v>
      </c>
      <c r="O2163" s="37">
        <f ca="1">SUMIF($4:$4,O$2,2163:2163)</f>
        <v>-1080000</v>
      </c>
      <c r="P2163" s="37">
        <f ca="1">SUMIF($4:$4,P$2,2163:2163)</f>
        <v>-1080000</v>
      </c>
      <c r="R2163" s="37"/>
      <c r="S2163" s="81">
        <f t="shared" ref="S2163:AX2163" ca="1" si="2426">R2163+S2158</f>
        <v>-1250</v>
      </c>
      <c r="T2163" s="81">
        <f t="shared" ca="1" si="2426"/>
        <v>-3750</v>
      </c>
      <c r="U2163" s="81">
        <f t="shared" ca="1" si="2426"/>
        <v>-7500</v>
      </c>
      <c r="V2163" s="81">
        <f t="shared" ca="1" si="2426"/>
        <v>-12500</v>
      </c>
      <c r="W2163" s="81">
        <f t="shared" ca="1" si="2426"/>
        <v>-18750</v>
      </c>
      <c r="X2163" s="81">
        <f t="shared" ca="1" si="2426"/>
        <v>-26250</v>
      </c>
      <c r="Y2163" s="81">
        <f t="shared" ca="1" si="2426"/>
        <v>-35000</v>
      </c>
      <c r="Z2163" s="81">
        <f t="shared" ca="1" si="2426"/>
        <v>-45000</v>
      </c>
      <c r="AA2163" s="81">
        <f t="shared" ca="1" si="2426"/>
        <v>-56250</v>
      </c>
      <c r="AB2163" s="81">
        <f t="shared" ca="1" si="2426"/>
        <v>-68750</v>
      </c>
      <c r="AC2163" s="81">
        <f t="shared" ca="1" si="2426"/>
        <v>-82500</v>
      </c>
      <c r="AD2163" s="81">
        <f t="shared" ca="1" si="2426"/>
        <v>-97500</v>
      </c>
      <c r="AE2163" s="81">
        <f t="shared" ca="1" si="2426"/>
        <v>-113750</v>
      </c>
      <c r="AF2163" s="81">
        <f t="shared" ca="1" si="2426"/>
        <v>-131250</v>
      </c>
      <c r="AG2163" s="81">
        <f t="shared" ca="1" si="2426"/>
        <v>-150000</v>
      </c>
      <c r="AH2163" s="81">
        <f t="shared" ca="1" si="2426"/>
        <v>-170000</v>
      </c>
      <c r="AI2163" s="81">
        <f t="shared" ca="1" si="2426"/>
        <v>-191250</v>
      </c>
      <c r="AJ2163" s="81">
        <f t="shared" ca="1" si="2426"/>
        <v>-213750</v>
      </c>
      <c r="AK2163" s="81">
        <f t="shared" ca="1" si="2426"/>
        <v>-237500</v>
      </c>
      <c r="AL2163" s="81">
        <f t="shared" ca="1" si="2426"/>
        <v>-262500</v>
      </c>
      <c r="AM2163" s="81">
        <f t="shared" ca="1" si="2426"/>
        <v>-288750</v>
      </c>
      <c r="AN2163" s="81">
        <f t="shared" ca="1" si="2426"/>
        <v>-316250</v>
      </c>
      <c r="AO2163" s="81">
        <f t="shared" ca="1" si="2426"/>
        <v>-345000</v>
      </c>
      <c r="AP2163" s="81">
        <f t="shared" ca="1" si="2426"/>
        <v>-375000</v>
      </c>
      <c r="AQ2163" s="81">
        <f t="shared" ca="1" si="2426"/>
        <v>-405000</v>
      </c>
      <c r="AR2163" s="81">
        <f t="shared" ca="1" si="2426"/>
        <v>-435000</v>
      </c>
      <c r="AS2163" s="81">
        <f t="shared" ca="1" si="2426"/>
        <v>-465000</v>
      </c>
      <c r="AT2163" s="81">
        <f t="shared" ca="1" si="2426"/>
        <v>-495000</v>
      </c>
      <c r="AU2163" s="81">
        <f t="shared" ca="1" si="2426"/>
        <v>-525000</v>
      </c>
      <c r="AV2163" s="81">
        <f t="shared" ca="1" si="2426"/>
        <v>-555000</v>
      </c>
      <c r="AW2163" s="81">
        <f t="shared" ca="1" si="2426"/>
        <v>-585000</v>
      </c>
      <c r="AX2163" s="81">
        <f t="shared" ca="1" si="2426"/>
        <v>-615000</v>
      </c>
      <c r="AY2163" s="81">
        <f t="shared" ref="AY2163:CD2163" ca="1" si="2427">AX2163+AY2158</f>
        <v>-645000</v>
      </c>
      <c r="AZ2163" s="81">
        <f t="shared" ca="1" si="2427"/>
        <v>-675000</v>
      </c>
      <c r="BA2163" s="81">
        <f t="shared" ca="1" si="2427"/>
        <v>-705000</v>
      </c>
      <c r="BB2163" s="81">
        <f t="shared" ca="1" si="2427"/>
        <v>-735000</v>
      </c>
      <c r="BC2163" s="81">
        <f t="shared" ca="1" si="2427"/>
        <v>-763750</v>
      </c>
      <c r="BD2163" s="81">
        <f t="shared" ca="1" si="2427"/>
        <v>-791250</v>
      </c>
      <c r="BE2163" s="81">
        <f t="shared" ca="1" si="2427"/>
        <v>-817500</v>
      </c>
      <c r="BF2163" s="81">
        <f t="shared" ca="1" si="2427"/>
        <v>-842500</v>
      </c>
      <c r="BG2163" s="81">
        <f t="shared" ca="1" si="2427"/>
        <v>-866250</v>
      </c>
      <c r="BH2163" s="81">
        <f t="shared" ca="1" si="2427"/>
        <v>-888750</v>
      </c>
      <c r="BI2163" s="81">
        <f t="shared" ca="1" si="2427"/>
        <v>-910000</v>
      </c>
      <c r="BJ2163" s="81">
        <f t="shared" ca="1" si="2427"/>
        <v>-930000</v>
      </c>
      <c r="BK2163" s="81">
        <f t="shared" ca="1" si="2427"/>
        <v>-948750</v>
      </c>
      <c r="BL2163" s="81">
        <f t="shared" ca="1" si="2427"/>
        <v>-966250</v>
      </c>
      <c r="BM2163" s="81">
        <f t="shared" ca="1" si="2427"/>
        <v>-982500</v>
      </c>
      <c r="BN2163" s="81">
        <f t="shared" ca="1" si="2427"/>
        <v>-997500</v>
      </c>
      <c r="BO2163" s="81">
        <f t="shared" ca="1" si="2427"/>
        <v>-1011250</v>
      </c>
      <c r="BP2163" s="81">
        <f t="shared" ca="1" si="2427"/>
        <v>-1023750</v>
      </c>
      <c r="BQ2163" s="81">
        <f t="shared" ca="1" si="2427"/>
        <v>-1035000</v>
      </c>
      <c r="BR2163" s="81">
        <f t="shared" ca="1" si="2427"/>
        <v>-1045000</v>
      </c>
      <c r="BS2163" s="81">
        <f t="shared" ca="1" si="2427"/>
        <v>-1053750</v>
      </c>
      <c r="BT2163" s="81">
        <f t="shared" ca="1" si="2427"/>
        <v>-1061250</v>
      </c>
      <c r="BU2163" s="81">
        <f t="shared" ca="1" si="2427"/>
        <v>-1067500</v>
      </c>
      <c r="BV2163" s="81">
        <f t="shared" ca="1" si="2427"/>
        <v>-1072500</v>
      </c>
      <c r="BW2163" s="81">
        <f t="shared" ca="1" si="2427"/>
        <v>-1076250</v>
      </c>
      <c r="BX2163" s="81">
        <f t="shared" ca="1" si="2427"/>
        <v>-1078750</v>
      </c>
      <c r="BY2163" s="81">
        <f t="shared" ca="1" si="2427"/>
        <v>-1080000</v>
      </c>
      <c r="BZ2163" s="81">
        <f t="shared" ca="1" si="2427"/>
        <v>-1080000</v>
      </c>
      <c r="CA2163" s="81">
        <f t="shared" ca="1" si="2427"/>
        <v>-1080000</v>
      </c>
      <c r="CB2163" s="81">
        <f t="shared" ca="1" si="2427"/>
        <v>-1080000</v>
      </c>
      <c r="CC2163" s="81">
        <f t="shared" ca="1" si="2427"/>
        <v>-1080000</v>
      </c>
      <c r="CD2163" s="81">
        <f t="shared" ca="1" si="2427"/>
        <v>-1080000</v>
      </c>
      <c r="CE2163" s="81">
        <f t="shared" ref="CE2163:CL2163" ca="1" si="2428">CD2163+CE2158</f>
        <v>-1080000</v>
      </c>
      <c r="CF2163" s="81">
        <f ca="1">CE2163+CF2158</f>
        <v>-1080000</v>
      </c>
      <c r="CG2163" s="81">
        <f t="shared" ca="1" si="2428"/>
        <v>-1080000</v>
      </c>
      <c r="CH2163" s="81">
        <f t="shared" ca="1" si="2428"/>
        <v>-1080000</v>
      </c>
      <c r="CI2163" s="81">
        <f t="shared" ca="1" si="2428"/>
        <v>-1080000</v>
      </c>
      <c r="CJ2163" s="81">
        <f t="shared" ca="1" si="2428"/>
        <v>-1080000</v>
      </c>
      <c r="CK2163" s="81">
        <f t="shared" ca="1" si="2428"/>
        <v>-1080000</v>
      </c>
      <c r="CL2163" s="81">
        <f t="shared" ca="1" si="2428"/>
        <v>-1080000</v>
      </c>
    </row>
    <row r="2164" spans="2:90" x14ac:dyDescent="0.4">
      <c r="B2164" s="121" t="str">
        <f>"Net PP&amp;E - "&amp;SUBSTITUTE(B2145,":","")</f>
        <v>Net PP&amp;E - Volume driven secondary PP&amp;E</v>
      </c>
      <c r="C2164" s="27" t="s">
        <v>240</v>
      </c>
      <c r="D2164" s="27" t="s">
        <v>973</v>
      </c>
      <c r="E2164" s="27" t="s">
        <v>906</v>
      </c>
      <c r="F2164" s="27"/>
      <c r="G2164" s="27"/>
      <c r="H2164" s="27"/>
      <c r="I2164" s="77" t="e">
        <f>SUM(I2162:I2163)</f>
        <v>#REF!</v>
      </c>
      <c r="J2164" s="77"/>
      <c r="K2164" s="33">
        <f ca="1">SUMIF($4:$4,K$2,2164:2164)</f>
        <v>262500</v>
      </c>
      <c r="L2164" s="33">
        <f ca="1">SUMIF($4:$4,L$2,2164:2164)</f>
        <v>345000</v>
      </c>
      <c r="M2164" s="33">
        <f ca="1">SUMIF($4:$4,M$2,2164:2164)</f>
        <v>345000</v>
      </c>
      <c r="N2164" s="33">
        <f ca="1">SUMIF($4:$4,N$2,2164:2164)</f>
        <v>82500</v>
      </c>
      <c r="O2164" s="33">
        <f ca="1">SUMIF($4:$4,O$2,2164:2164)</f>
        <v>0</v>
      </c>
      <c r="P2164" s="33">
        <f ca="1">SUMIF($4:$4,P$2,2164:2164)</f>
        <v>0</v>
      </c>
      <c r="Q2164" s="33"/>
      <c r="R2164" s="33"/>
      <c r="S2164" s="77">
        <f t="shared" ref="S2164" ca="1" si="2429">SUM(S2162:S2163)</f>
        <v>28750</v>
      </c>
      <c r="T2164" s="77">
        <f t="shared" ref="T2164:AX2164" ca="1" si="2430">SUM(T2162:T2163)</f>
        <v>56250</v>
      </c>
      <c r="U2164" s="77">
        <f t="shared" ca="1" si="2430"/>
        <v>82500</v>
      </c>
      <c r="V2164" s="77">
        <f t="shared" ca="1" si="2430"/>
        <v>107500</v>
      </c>
      <c r="W2164" s="77">
        <f t="shared" ca="1" si="2430"/>
        <v>131250</v>
      </c>
      <c r="X2164" s="77">
        <f t="shared" ca="1" si="2430"/>
        <v>153750</v>
      </c>
      <c r="Y2164" s="77">
        <f t="shared" ca="1" si="2430"/>
        <v>175000</v>
      </c>
      <c r="Z2164" s="77">
        <f t="shared" ca="1" si="2430"/>
        <v>195000</v>
      </c>
      <c r="AA2164" s="77">
        <f t="shared" ca="1" si="2430"/>
        <v>213750</v>
      </c>
      <c r="AB2164" s="77">
        <f t="shared" ca="1" si="2430"/>
        <v>231250</v>
      </c>
      <c r="AC2164" s="77">
        <f t="shared" ca="1" si="2430"/>
        <v>247500</v>
      </c>
      <c r="AD2164" s="77">
        <f t="shared" ca="1" si="2430"/>
        <v>262500</v>
      </c>
      <c r="AE2164" s="77">
        <f t="shared" ca="1" si="2430"/>
        <v>276250</v>
      </c>
      <c r="AF2164" s="77">
        <f t="shared" ca="1" si="2430"/>
        <v>288750</v>
      </c>
      <c r="AG2164" s="77">
        <f t="shared" ca="1" si="2430"/>
        <v>300000</v>
      </c>
      <c r="AH2164" s="77">
        <f t="shared" ca="1" si="2430"/>
        <v>310000</v>
      </c>
      <c r="AI2164" s="77">
        <f t="shared" ca="1" si="2430"/>
        <v>318750</v>
      </c>
      <c r="AJ2164" s="77">
        <f t="shared" ca="1" si="2430"/>
        <v>326250</v>
      </c>
      <c r="AK2164" s="77">
        <f t="shared" ca="1" si="2430"/>
        <v>332500</v>
      </c>
      <c r="AL2164" s="77">
        <f t="shared" ca="1" si="2430"/>
        <v>337500</v>
      </c>
      <c r="AM2164" s="77">
        <f t="shared" ca="1" si="2430"/>
        <v>341250</v>
      </c>
      <c r="AN2164" s="77">
        <f t="shared" ca="1" si="2430"/>
        <v>343750</v>
      </c>
      <c r="AO2164" s="77">
        <f t="shared" ca="1" si="2430"/>
        <v>345000</v>
      </c>
      <c r="AP2164" s="77">
        <f t="shared" ca="1" si="2430"/>
        <v>345000</v>
      </c>
      <c r="AQ2164" s="77">
        <f t="shared" ca="1" si="2430"/>
        <v>345000</v>
      </c>
      <c r="AR2164" s="77">
        <f t="shared" ca="1" si="2430"/>
        <v>345000</v>
      </c>
      <c r="AS2164" s="77">
        <f t="shared" ca="1" si="2430"/>
        <v>345000</v>
      </c>
      <c r="AT2164" s="77">
        <f t="shared" ca="1" si="2430"/>
        <v>345000</v>
      </c>
      <c r="AU2164" s="77">
        <f t="shared" ca="1" si="2430"/>
        <v>345000</v>
      </c>
      <c r="AV2164" s="77">
        <f t="shared" ca="1" si="2430"/>
        <v>345000</v>
      </c>
      <c r="AW2164" s="77">
        <f t="shared" ca="1" si="2430"/>
        <v>345000</v>
      </c>
      <c r="AX2164" s="77">
        <f t="shared" ca="1" si="2430"/>
        <v>345000</v>
      </c>
      <c r="AY2164" s="77">
        <f t="shared" ref="AY2164:CD2164" ca="1" si="2431">SUM(AY2162:AY2163)</f>
        <v>345000</v>
      </c>
      <c r="AZ2164" s="77">
        <f t="shared" ca="1" si="2431"/>
        <v>345000</v>
      </c>
      <c r="BA2164" s="77">
        <f t="shared" ca="1" si="2431"/>
        <v>345000</v>
      </c>
      <c r="BB2164" s="77">
        <f t="shared" ca="1" si="2431"/>
        <v>345000</v>
      </c>
      <c r="BC2164" s="77">
        <f t="shared" ca="1" si="2431"/>
        <v>316250</v>
      </c>
      <c r="BD2164" s="77">
        <f t="shared" ca="1" si="2431"/>
        <v>288750</v>
      </c>
      <c r="BE2164" s="77">
        <f t="shared" ca="1" si="2431"/>
        <v>262500</v>
      </c>
      <c r="BF2164" s="77">
        <f t="shared" ca="1" si="2431"/>
        <v>237500</v>
      </c>
      <c r="BG2164" s="77">
        <f t="shared" ca="1" si="2431"/>
        <v>213750</v>
      </c>
      <c r="BH2164" s="77">
        <f t="shared" ca="1" si="2431"/>
        <v>191250</v>
      </c>
      <c r="BI2164" s="77">
        <f t="shared" ca="1" si="2431"/>
        <v>170000</v>
      </c>
      <c r="BJ2164" s="77">
        <f t="shared" ca="1" si="2431"/>
        <v>150000</v>
      </c>
      <c r="BK2164" s="77">
        <f t="shared" ca="1" si="2431"/>
        <v>131250</v>
      </c>
      <c r="BL2164" s="77">
        <f t="shared" ca="1" si="2431"/>
        <v>113750</v>
      </c>
      <c r="BM2164" s="77">
        <f t="shared" ca="1" si="2431"/>
        <v>97500</v>
      </c>
      <c r="BN2164" s="77">
        <f t="shared" ca="1" si="2431"/>
        <v>82500</v>
      </c>
      <c r="BO2164" s="77">
        <f t="shared" ca="1" si="2431"/>
        <v>68750</v>
      </c>
      <c r="BP2164" s="77">
        <f t="shared" ca="1" si="2431"/>
        <v>56250</v>
      </c>
      <c r="BQ2164" s="77">
        <f t="shared" ca="1" si="2431"/>
        <v>45000</v>
      </c>
      <c r="BR2164" s="77">
        <f t="shared" ca="1" si="2431"/>
        <v>35000</v>
      </c>
      <c r="BS2164" s="77">
        <f t="shared" ca="1" si="2431"/>
        <v>26250</v>
      </c>
      <c r="BT2164" s="77">
        <f t="shared" ca="1" si="2431"/>
        <v>18750</v>
      </c>
      <c r="BU2164" s="77">
        <f t="shared" ca="1" si="2431"/>
        <v>12500</v>
      </c>
      <c r="BV2164" s="77">
        <f t="shared" ca="1" si="2431"/>
        <v>7500</v>
      </c>
      <c r="BW2164" s="77">
        <f t="shared" ca="1" si="2431"/>
        <v>3750</v>
      </c>
      <c r="BX2164" s="77">
        <f t="shared" ca="1" si="2431"/>
        <v>1250</v>
      </c>
      <c r="BY2164" s="77">
        <f t="shared" ca="1" si="2431"/>
        <v>0</v>
      </c>
      <c r="BZ2164" s="77">
        <f t="shared" ca="1" si="2431"/>
        <v>0</v>
      </c>
      <c r="CA2164" s="77">
        <f t="shared" ca="1" si="2431"/>
        <v>0</v>
      </c>
      <c r="CB2164" s="77">
        <f t="shared" ca="1" si="2431"/>
        <v>0</v>
      </c>
      <c r="CC2164" s="77">
        <f t="shared" ca="1" si="2431"/>
        <v>0</v>
      </c>
      <c r="CD2164" s="77">
        <f t="shared" ca="1" si="2431"/>
        <v>0</v>
      </c>
      <c r="CE2164" s="77">
        <f t="shared" ref="CE2164:CK2164" ca="1" si="2432">SUM(CE2162:CE2163)</f>
        <v>0</v>
      </c>
      <c r="CF2164" s="77">
        <f t="shared" ca="1" si="2432"/>
        <v>0</v>
      </c>
      <c r="CG2164" s="77">
        <f t="shared" ca="1" si="2432"/>
        <v>0</v>
      </c>
      <c r="CH2164" s="77">
        <f t="shared" ca="1" si="2432"/>
        <v>0</v>
      </c>
      <c r="CI2164" s="77">
        <f t="shared" ca="1" si="2432"/>
        <v>0</v>
      </c>
      <c r="CJ2164" s="77">
        <f t="shared" ca="1" si="2432"/>
        <v>0</v>
      </c>
      <c r="CK2164" s="77">
        <f t="shared" ca="1" si="2432"/>
        <v>0</v>
      </c>
      <c r="CL2164" s="77">
        <f t="shared" ref="CL2164" ca="1" si="2433">SUM(CL2162:CL2163)</f>
        <v>0</v>
      </c>
    </row>
    <row r="2165" spans="2:90" x14ac:dyDescent="0.4">
      <c r="B2165" s="121"/>
      <c r="C2165" s="27"/>
      <c r="D2165" s="27" t="s">
        <v>973</v>
      </c>
      <c r="E2165" s="27" t="s">
        <v>906</v>
      </c>
      <c r="F2165" s="27"/>
      <c r="G2165" s="27" t="s">
        <v>244</v>
      </c>
      <c r="H2165" s="27"/>
      <c r="I2165" s="77"/>
      <c r="J2165" s="77"/>
      <c r="K2165" s="33"/>
      <c r="L2165" s="33"/>
      <c r="M2165" s="33"/>
      <c r="N2165" s="33"/>
      <c r="O2165" s="33"/>
      <c r="P2165" s="33"/>
      <c r="R2165" s="33"/>
      <c r="S2165" s="77"/>
      <c r="T2165" s="77"/>
      <c r="U2165" s="77"/>
      <c r="V2165" s="77"/>
      <c r="W2165" s="77"/>
      <c r="X2165" s="77"/>
      <c r="Y2165" s="77"/>
      <c r="Z2165" s="77"/>
      <c r="AA2165" s="77"/>
      <c r="AB2165" s="77"/>
      <c r="AC2165" s="77"/>
      <c r="AD2165" s="77"/>
      <c r="AE2165" s="77"/>
      <c r="AF2165" s="77"/>
      <c r="AG2165" s="77"/>
      <c r="AH2165" s="77"/>
      <c r="AI2165" s="77"/>
      <c r="AJ2165" s="77"/>
      <c r="AK2165" s="77"/>
      <c r="AL2165" s="77"/>
      <c r="AM2165" s="77"/>
      <c r="AN2165" s="77"/>
      <c r="AO2165" s="77"/>
      <c r="AP2165" s="77"/>
      <c r="AQ2165" s="77"/>
      <c r="AR2165" s="77"/>
      <c r="AS2165" s="77"/>
      <c r="AT2165" s="77"/>
      <c r="AU2165" s="77"/>
      <c r="AV2165" s="77"/>
      <c r="AW2165" s="77"/>
      <c r="AX2165" s="77"/>
      <c r="AY2165" s="77"/>
      <c r="AZ2165" s="77"/>
      <c r="BA2165" s="77"/>
      <c r="BB2165" s="77"/>
      <c r="BC2165" s="77"/>
      <c r="BD2165" s="77"/>
      <c r="BE2165" s="77"/>
      <c r="BF2165" s="77"/>
      <c r="BG2165" s="77"/>
      <c r="BH2165" s="77"/>
      <c r="BI2165" s="77"/>
      <c r="BJ2165" s="77"/>
      <c r="BK2165" s="77"/>
      <c r="BL2165" s="77"/>
      <c r="BM2165" s="77"/>
      <c r="BN2165" s="77"/>
      <c r="BO2165" s="77"/>
      <c r="BP2165" s="77"/>
      <c r="BQ2165" s="77"/>
      <c r="BR2165" s="77"/>
      <c r="BS2165" s="77"/>
      <c r="BT2165" s="77"/>
      <c r="BU2165" s="77"/>
      <c r="BV2165" s="77"/>
      <c r="BW2165" s="77"/>
      <c r="BX2165" s="77"/>
      <c r="BY2165" s="77"/>
      <c r="BZ2165" s="77"/>
      <c r="CA2165" s="77"/>
      <c r="CB2165" s="77"/>
      <c r="CC2165" s="77"/>
      <c r="CD2165" s="77"/>
      <c r="CE2165" s="77"/>
      <c r="CF2165" s="77"/>
      <c r="CG2165" s="77"/>
      <c r="CH2165" s="77"/>
      <c r="CI2165" s="77"/>
      <c r="CJ2165" s="77"/>
      <c r="CK2165" s="77"/>
      <c r="CL2165" s="77"/>
    </row>
    <row r="2166" spans="2:90" x14ac:dyDescent="0.4">
      <c r="B2166" s="130" t="str">
        <f>B2137</f>
        <v>(Primary label)</v>
      </c>
      <c r="C2166" s="27"/>
      <c r="D2166" s="27" t="s">
        <v>973</v>
      </c>
      <c r="E2166" s="27" t="s">
        <v>906</v>
      </c>
      <c r="F2166" s="27"/>
      <c r="G2166" s="27" t="s">
        <v>330</v>
      </c>
      <c r="H2166" s="27"/>
      <c r="I2166" s="78"/>
      <c r="J2166" s="78"/>
      <c r="K2166" s="33"/>
      <c r="L2166" s="33"/>
      <c r="M2166" s="33"/>
      <c r="N2166" s="33"/>
      <c r="O2166" s="33"/>
      <c r="P2166" s="33"/>
      <c r="R2166" s="33"/>
      <c r="S2166" s="77"/>
      <c r="T2166" s="77"/>
      <c r="U2166" s="77"/>
      <c r="V2166" s="77"/>
      <c r="W2166" s="77"/>
      <c r="X2166" s="77"/>
      <c r="Y2166" s="77"/>
      <c r="Z2166" s="77"/>
      <c r="AA2166" s="77"/>
      <c r="AB2166" s="77"/>
      <c r="AC2166" s="77"/>
      <c r="AD2166" s="77"/>
      <c r="AE2166" s="77"/>
      <c r="AF2166" s="77"/>
      <c r="AG2166" s="77"/>
      <c r="AH2166" s="77"/>
      <c r="AI2166" s="77"/>
      <c r="AJ2166" s="77"/>
      <c r="AK2166" s="77"/>
      <c r="AL2166" s="77"/>
      <c r="AM2166" s="77"/>
      <c r="AN2166" s="77"/>
      <c r="AO2166" s="77"/>
      <c r="AP2166" s="77"/>
      <c r="AQ2166" s="77"/>
      <c r="AR2166" s="77"/>
      <c r="AS2166" s="77"/>
      <c r="AT2166" s="77"/>
      <c r="AU2166" s="77"/>
      <c r="AV2166" s="77"/>
      <c r="AW2166" s="77"/>
      <c r="AX2166" s="77"/>
      <c r="AY2166" s="77"/>
      <c r="AZ2166" s="77"/>
      <c r="BA2166" s="77"/>
      <c r="BB2166" s="77"/>
      <c r="BC2166" s="77"/>
      <c r="BD2166" s="77"/>
      <c r="BE2166" s="77"/>
      <c r="BF2166" s="77"/>
      <c r="BG2166" s="77"/>
      <c r="BH2166" s="77"/>
      <c r="BI2166" s="77"/>
      <c r="BJ2166" s="77"/>
      <c r="BK2166" s="77"/>
      <c r="BL2166" s="77"/>
      <c r="BM2166" s="77"/>
      <c r="BN2166" s="77"/>
      <c r="BO2166" s="77"/>
      <c r="BP2166" s="77"/>
      <c r="BQ2166" s="77"/>
      <c r="BR2166" s="77"/>
      <c r="BS2166" s="77"/>
      <c r="BT2166" s="77"/>
      <c r="BU2166" s="77"/>
      <c r="BV2166" s="77"/>
      <c r="BW2166" s="77"/>
      <c r="BX2166" s="77"/>
      <c r="BY2166" s="77"/>
      <c r="BZ2166" s="77"/>
      <c r="CA2166" s="77"/>
      <c r="CB2166" s="77"/>
      <c r="CC2166" s="77"/>
      <c r="CD2166" s="77"/>
      <c r="CE2166" s="77"/>
      <c r="CF2166" s="77"/>
      <c r="CG2166" s="77"/>
      <c r="CH2166" s="77"/>
      <c r="CI2166" s="77"/>
      <c r="CJ2166" s="77"/>
      <c r="CK2166" s="77"/>
      <c r="CL2166" s="77"/>
    </row>
    <row r="2167" spans="2:90" x14ac:dyDescent="0.4">
      <c r="B2167" s="130" t="str">
        <f>B2138</f>
        <v>primary unit</v>
      </c>
      <c r="C2167" s="27"/>
      <c r="D2167" s="27" t="s">
        <v>973</v>
      </c>
      <c r="E2167" s="27" t="s">
        <v>906</v>
      </c>
      <c r="F2167" s="27"/>
      <c r="G2167" s="27" t="s">
        <v>330</v>
      </c>
      <c r="H2167" s="27"/>
      <c r="I2167" s="78"/>
      <c r="J2167" s="78"/>
      <c r="K2167" s="33"/>
      <c r="L2167" s="33"/>
      <c r="M2167" s="33"/>
      <c r="N2167" s="33"/>
      <c r="O2167" s="33"/>
      <c r="P2167" s="33"/>
      <c r="R2167" s="33"/>
      <c r="S2167" s="77"/>
      <c r="T2167" s="77"/>
      <c r="U2167" s="77"/>
      <c r="V2167" s="77"/>
      <c r="W2167" s="77"/>
      <c r="X2167" s="77"/>
      <c r="Y2167" s="77"/>
      <c r="Z2167" s="77"/>
      <c r="AA2167" s="77"/>
      <c r="AB2167" s="77"/>
      <c r="AC2167" s="77"/>
      <c r="AD2167" s="77"/>
      <c r="AE2167" s="77"/>
      <c r="AF2167" s="77"/>
      <c r="AG2167" s="77"/>
      <c r="AH2167" s="77"/>
      <c r="AI2167" s="77"/>
      <c r="AJ2167" s="77"/>
      <c r="AK2167" s="77"/>
      <c r="AL2167" s="77"/>
      <c r="AM2167" s="77"/>
      <c r="AN2167" s="77"/>
      <c r="AO2167" s="77"/>
      <c r="AP2167" s="77"/>
      <c r="AQ2167" s="77"/>
      <c r="AR2167" s="77"/>
      <c r="AS2167" s="77"/>
      <c r="AT2167" s="77"/>
      <c r="AU2167" s="77"/>
      <c r="AV2167" s="77"/>
      <c r="AW2167" s="77"/>
      <c r="AX2167" s="77"/>
      <c r="AY2167" s="77"/>
      <c r="AZ2167" s="77"/>
      <c r="BA2167" s="77"/>
      <c r="BB2167" s="77"/>
      <c r="BC2167" s="77"/>
      <c r="BD2167" s="77"/>
      <c r="BE2167" s="77"/>
      <c r="BF2167" s="77"/>
      <c r="BG2167" s="77"/>
      <c r="BH2167" s="77"/>
      <c r="BI2167" s="77"/>
      <c r="BJ2167" s="77"/>
      <c r="BK2167" s="77"/>
      <c r="BL2167" s="77"/>
      <c r="BM2167" s="77"/>
      <c r="BN2167" s="77"/>
      <c r="BO2167" s="77"/>
      <c r="BP2167" s="77"/>
      <c r="BQ2167" s="77"/>
      <c r="BR2167" s="77"/>
      <c r="BS2167" s="77"/>
      <c r="BT2167" s="77"/>
      <c r="BU2167" s="77"/>
      <c r="BV2167" s="77"/>
      <c r="BW2167" s="77"/>
      <c r="BX2167" s="77"/>
      <c r="BY2167" s="77"/>
      <c r="BZ2167" s="77"/>
      <c r="CA2167" s="77"/>
      <c r="CB2167" s="77"/>
      <c r="CC2167" s="77"/>
      <c r="CD2167" s="77"/>
      <c r="CE2167" s="77"/>
      <c r="CF2167" s="77"/>
      <c r="CG2167" s="77"/>
      <c r="CH2167" s="77"/>
      <c r="CI2167" s="77"/>
      <c r="CJ2167" s="77"/>
      <c r="CK2167" s="77"/>
      <c r="CL2167" s="77"/>
    </row>
    <row r="2168" spans="2:90" x14ac:dyDescent="0.4">
      <c r="B2168" s="130" t="str">
        <f>B2139</f>
        <v>Primary revenue driver</v>
      </c>
      <c r="D2168" t="s">
        <v>973</v>
      </c>
      <c r="E2168" t="s">
        <v>906</v>
      </c>
      <c r="G2168" t="s">
        <v>330</v>
      </c>
      <c r="K2168" s="53"/>
      <c r="L2168" s="53"/>
      <c r="M2168" s="53"/>
      <c r="N2168" s="53"/>
      <c r="O2168" s="53"/>
      <c r="P2168" s="53"/>
      <c r="R2168" s="24"/>
      <c r="S2168" s="172" t="str">
        <f t="shared" ref="S2168" si="2434">S2139</f>
        <v>S$12</v>
      </c>
      <c r="T2168" s="172" t="str">
        <f t="shared" ref="T2168:AX2168" si="2435">T2139</f>
        <v>T$12</v>
      </c>
      <c r="U2168" s="172" t="str">
        <f t="shared" si="2435"/>
        <v>U$12</v>
      </c>
      <c r="V2168" s="172" t="str">
        <f t="shared" si="2435"/>
        <v>V$12</v>
      </c>
      <c r="W2168" s="172" t="str">
        <f t="shared" si="2435"/>
        <v>W$12</v>
      </c>
      <c r="X2168" s="172" t="str">
        <f t="shared" si="2435"/>
        <v>X$12</v>
      </c>
      <c r="Y2168" s="172" t="str">
        <f t="shared" si="2435"/>
        <v>Y$12</v>
      </c>
      <c r="Z2168" s="172" t="str">
        <f t="shared" si="2435"/>
        <v>Z$12</v>
      </c>
      <c r="AA2168" s="172" t="str">
        <f t="shared" si="2435"/>
        <v>AA$12</v>
      </c>
      <c r="AB2168" s="172" t="str">
        <f t="shared" si="2435"/>
        <v>AB$12</v>
      </c>
      <c r="AC2168" s="172" t="str">
        <f t="shared" si="2435"/>
        <v>AC$12</v>
      </c>
      <c r="AD2168" s="172" t="str">
        <f t="shared" si="2435"/>
        <v>AD$12</v>
      </c>
      <c r="AE2168" s="172" t="str">
        <f t="shared" si="2435"/>
        <v>AE$12</v>
      </c>
      <c r="AF2168" s="172" t="str">
        <f t="shared" si="2435"/>
        <v>AF$12</v>
      </c>
      <c r="AG2168" s="172" t="str">
        <f t="shared" si="2435"/>
        <v>AG$12</v>
      </c>
      <c r="AH2168" s="172" t="str">
        <f t="shared" si="2435"/>
        <v>AH$12</v>
      </c>
      <c r="AI2168" s="172" t="str">
        <f t="shared" si="2435"/>
        <v>AI$12</v>
      </c>
      <c r="AJ2168" s="172" t="str">
        <f t="shared" si="2435"/>
        <v>AJ$12</v>
      </c>
      <c r="AK2168" s="172" t="str">
        <f t="shared" si="2435"/>
        <v>AK$12</v>
      </c>
      <c r="AL2168" s="172" t="str">
        <f t="shared" si="2435"/>
        <v>AL$12</v>
      </c>
      <c r="AM2168" s="172" t="str">
        <f t="shared" si="2435"/>
        <v>AM$12</v>
      </c>
      <c r="AN2168" s="172" t="str">
        <f t="shared" si="2435"/>
        <v>AN$12</v>
      </c>
      <c r="AO2168" s="172" t="str">
        <f t="shared" si="2435"/>
        <v>AO$12</v>
      </c>
      <c r="AP2168" s="172" t="str">
        <f t="shared" si="2435"/>
        <v>AP$12</v>
      </c>
      <c r="AQ2168" s="172" t="str">
        <f t="shared" si="2435"/>
        <v>AQ$12</v>
      </c>
      <c r="AR2168" s="172" t="str">
        <f t="shared" si="2435"/>
        <v>AR$12</v>
      </c>
      <c r="AS2168" s="172" t="str">
        <f t="shared" si="2435"/>
        <v>AS$12</v>
      </c>
      <c r="AT2168" s="172" t="str">
        <f t="shared" si="2435"/>
        <v>AT$12</v>
      </c>
      <c r="AU2168" s="172" t="str">
        <f t="shared" si="2435"/>
        <v>AU$12</v>
      </c>
      <c r="AV2168" s="172" t="str">
        <f t="shared" si="2435"/>
        <v>AV$12</v>
      </c>
      <c r="AW2168" s="172" t="str">
        <f t="shared" si="2435"/>
        <v>AW$12</v>
      </c>
      <c r="AX2168" s="172" t="str">
        <f t="shared" si="2435"/>
        <v>AX$12</v>
      </c>
      <c r="AY2168" s="172" t="str">
        <f t="shared" ref="AY2168:CD2168" si="2436">AY2139</f>
        <v>AY$12</v>
      </c>
      <c r="AZ2168" s="172" t="str">
        <f t="shared" si="2436"/>
        <v>AZ$12</v>
      </c>
      <c r="BA2168" s="172" t="str">
        <f t="shared" si="2436"/>
        <v>BA$12</v>
      </c>
      <c r="BB2168" s="172" t="str">
        <f t="shared" si="2436"/>
        <v>BB$12</v>
      </c>
      <c r="BC2168" s="172" t="str">
        <f t="shared" si="2436"/>
        <v>BC$12</v>
      </c>
      <c r="BD2168" s="172" t="str">
        <f t="shared" si="2436"/>
        <v>BD$12</v>
      </c>
      <c r="BE2168" s="172" t="str">
        <f t="shared" si="2436"/>
        <v>BE$12</v>
      </c>
      <c r="BF2168" s="172" t="str">
        <f t="shared" si="2436"/>
        <v>BF$12</v>
      </c>
      <c r="BG2168" s="172" t="str">
        <f t="shared" si="2436"/>
        <v>BG$12</v>
      </c>
      <c r="BH2168" s="172" t="str">
        <f t="shared" si="2436"/>
        <v>BH$12</v>
      </c>
      <c r="BI2168" s="172" t="str">
        <f t="shared" si="2436"/>
        <v>BI$12</v>
      </c>
      <c r="BJ2168" s="172" t="str">
        <f t="shared" si="2436"/>
        <v>BJ$12</v>
      </c>
      <c r="BK2168" s="172" t="str">
        <f t="shared" si="2436"/>
        <v>BK$12</v>
      </c>
      <c r="BL2168" s="172" t="str">
        <f t="shared" si="2436"/>
        <v>BL$12</v>
      </c>
      <c r="BM2168" s="172" t="str">
        <f t="shared" si="2436"/>
        <v>BM$12</v>
      </c>
      <c r="BN2168" s="172" t="str">
        <f t="shared" si="2436"/>
        <v>BN$12</v>
      </c>
      <c r="BO2168" s="172" t="str">
        <f t="shared" si="2436"/>
        <v>BO$12</v>
      </c>
      <c r="BP2168" s="172" t="str">
        <f t="shared" si="2436"/>
        <v>BP$12</v>
      </c>
      <c r="BQ2168" s="172" t="str">
        <f t="shared" si="2436"/>
        <v>BQ$12</v>
      </c>
      <c r="BR2168" s="172" t="str">
        <f t="shared" si="2436"/>
        <v>BR$12</v>
      </c>
      <c r="BS2168" s="172" t="str">
        <f t="shared" si="2436"/>
        <v>BS$12</v>
      </c>
      <c r="BT2168" s="172" t="str">
        <f t="shared" si="2436"/>
        <v>BT$12</v>
      </c>
      <c r="BU2168" s="172" t="str">
        <f t="shared" si="2436"/>
        <v>BU$12</v>
      </c>
      <c r="BV2168" s="172" t="str">
        <f t="shared" si="2436"/>
        <v>BV$12</v>
      </c>
      <c r="BW2168" s="172" t="str">
        <f t="shared" si="2436"/>
        <v>BW$12</v>
      </c>
      <c r="BX2168" s="172" t="str">
        <f t="shared" si="2436"/>
        <v>BX$12</v>
      </c>
      <c r="BY2168" s="172" t="str">
        <f t="shared" si="2436"/>
        <v>BY$12</v>
      </c>
      <c r="BZ2168" s="172" t="str">
        <f t="shared" si="2436"/>
        <v>BZ$12</v>
      </c>
      <c r="CA2168" s="172" t="str">
        <f t="shared" si="2436"/>
        <v>CA$12</v>
      </c>
      <c r="CB2168" s="172" t="str">
        <f t="shared" si="2436"/>
        <v>CB$12</v>
      </c>
      <c r="CC2168" s="172" t="str">
        <f t="shared" si="2436"/>
        <v>CC$12</v>
      </c>
      <c r="CD2168" s="172" t="str">
        <f t="shared" si="2436"/>
        <v>CD$12</v>
      </c>
      <c r="CE2168" s="172" t="str">
        <f t="shared" ref="CE2168:CK2168" si="2437">CE2139</f>
        <v>CE$12</v>
      </c>
      <c r="CF2168" s="172" t="str">
        <f t="shared" si="2437"/>
        <v>CF$12</v>
      </c>
      <c r="CG2168" s="172" t="str">
        <f t="shared" si="2437"/>
        <v>CG$12</v>
      </c>
      <c r="CH2168" s="172" t="str">
        <f t="shared" si="2437"/>
        <v>CH$12</v>
      </c>
      <c r="CI2168" s="172" t="str">
        <f t="shared" si="2437"/>
        <v>CI$12</v>
      </c>
      <c r="CJ2168" s="172" t="str">
        <f t="shared" si="2437"/>
        <v>CJ$12</v>
      </c>
      <c r="CK2168" s="172" t="str">
        <f t="shared" si="2437"/>
        <v>CK$12</v>
      </c>
      <c r="CL2168" s="172" t="str">
        <f t="shared" ref="CL2168" si="2438">CL2139</f>
        <v>CL$12</v>
      </c>
    </row>
    <row r="2169" spans="2:90" x14ac:dyDescent="0.4">
      <c r="B2169" s="130" t="str">
        <f>B2140</f>
        <v>Primary volume driver</v>
      </c>
      <c r="C2169" s="12"/>
      <c r="D2169" s="12" t="s">
        <v>973</v>
      </c>
      <c r="E2169" s="12" t="s">
        <v>906</v>
      </c>
      <c r="F2169" s="12"/>
      <c r="G2169" s="12" t="s">
        <v>330</v>
      </c>
      <c r="H2169" s="12"/>
      <c r="I2169" s="60"/>
      <c r="J2169" s="60"/>
      <c r="K2169" s="15"/>
      <c r="L2169" s="15"/>
      <c r="M2169" s="15"/>
      <c r="N2169" s="15"/>
      <c r="O2169" s="15"/>
      <c r="P2169" s="15"/>
      <c r="R2169" s="15"/>
      <c r="S2169" s="172" t="str">
        <f t="shared" ref="S2169" si="2439">S2140</f>
        <v>S$13</v>
      </c>
      <c r="T2169" s="172" t="str">
        <f t="shared" ref="T2169:AX2169" si="2440">T2140</f>
        <v>T$13</v>
      </c>
      <c r="U2169" s="172" t="str">
        <f t="shared" si="2440"/>
        <v>U$13</v>
      </c>
      <c r="V2169" s="172" t="str">
        <f t="shared" si="2440"/>
        <v>V$13</v>
      </c>
      <c r="W2169" s="172" t="str">
        <f t="shared" si="2440"/>
        <v>W$13</v>
      </c>
      <c r="X2169" s="172" t="str">
        <f t="shared" si="2440"/>
        <v>X$13</v>
      </c>
      <c r="Y2169" s="172" t="str">
        <f t="shared" si="2440"/>
        <v>Y$13</v>
      </c>
      <c r="Z2169" s="172" t="str">
        <f t="shared" si="2440"/>
        <v>Z$13</v>
      </c>
      <c r="AA2169" s="172" t="str">
        <f t="shared" si="2440"/>
        <v>AA$13</v>
      </c>
      <c r="AB2169" s="172" t="str">
        <f t="shared" si="2440"/>
        <v>AB$13</v>
      </c>
      <c r="AC2169" s="172" t="str">
        <f t="shared" si="2440"/>
        <v>AC$13</v>
      </c>
      <c r="AD2169" s="172" t="str">
        <f t="shared" si="2440"/>
        <v>AD$13</v>
      </c>
      <c r="AE2169" s="172" t="str">
        <f t="shared" si="2440"/>
        <v>AE$13</v>
      </c>
      <c r="AF2169" s="172" t="str">
        <f t="shared" si="2440"/>
        <v>AF$13</v>
      </c>
      <c r="AG2169" s="172" t="str">
        <f t="shared" si="2440"/>
        <v>AG$13</v>
      </c>
      <c r="AH2169" s="172" t="str">
        <f t="shared" si="2440"/>
        <v>AH$13</v>
      </c>
      <c r="AI2169" s="172" t="str">
        <f t="shared" si="2440"/>
        <v>AI$13</v>
      </c>
      <c r="AJ2169" s="172" t="str">
        <f t="shared" si="2440"/>
        <v>AJ$13</v>
      </c>
      <c r="AK2169" s="172" t="str">
        <f t="shared" si="2440"/>
        <v>AK$13</v>
      </c>
      <c r="AL2169" s="172" t="str">
        <f t="shared" si="2440"/>
        <v>AL$13</v>
      </c>
      <c r="AM2169" s="172" t="str">
        <f t="shared" si="2440"/>
        <v>AM$13</v>
      </c>
      <c r="AN2169" s="172" t="str">
        <f t="shared" si="2440"/>
        <v>AN$13</v>
      </c>
      <c r="AO2169" s="172" t="str">
        <f t="shared" si="2440"/>
        <v>AO$13</v>
      </c>
      <c r="AP2169" s="172" t="str">
        <f t="shared" si="2440"/>
        <v>AP$13</v>
      </c>
      <c r="AQ2169" s="172" t="str">
        <f t="shared" si="2440"/>
        <v>AQ$13</v>
      </c>
      <c r="AR2169" s="172" t="str">
        <f t="shared" si="2440"/>
        <v>AR$13</v>
      </c>
      <c r="AS2169" s="172" t="str">
        <f t="shared" si="2440"/>
        <v>AS$13</v>
      </c>
      <c r="AT2169" s="172" t="str">
        <f t="shared" si="2440"/>
        <v>AT$13</v>
      </c>
      <c r="AU2169" s="172" t="str">
        <f t="shared" si="2440"/>
        <v>AU$13</v>
      </c>
      <c r="AV2169" s="172" t="str">
        <f t="shared" si="2440"/>
        <v>AV$13</v>
      </c>
      <c r="AW2169" s="172" t="str">
        <f t="shared" si="2440"/>
        <v>AW$13</v>
      </c>
      <c r="AX2169" s="172" t="str">
        <f t="shared" si="2440"/>
        <v>AX$13</v>
      </c>
      <c r="AY2169" s="172" t="str">
        <f t="shared" ref="AY2169:CD2169" si="2441">AY2140</f>
        <v>AY$13</v>
      </c>
      <c r="AZ2169" s="172" t="str">
        <f t="shared" si="2441"/>
        <v>AZ$13</v>
      </c>
      <c r="BA2169" s="172" t="str">
        <f t="shared" si="2441"/>
        <v>BA$13</v>
      </c>
      <c r="BB2169" s="172" t="str">
        <f t="shared" si="2441"/>
        <v>BB$13</v>
      </c>
      <c r="BC2169" s="172" t="str">
        <f t="shared" si="2441"/>
        <v>BC$13</v>
      </c>
      <c r="BD2169" s="172" t="str">
        <f t="shared" si="2441"/>
        <v>BD$13</v>
      </c>
      <c r="BE2169" s="172" t="str">
        <f t="shared" si="2441"/>
        <v>BE$13</v>
      </c>
      <c r="BF2169" s="172" t="str">
        <f t="shared" si="2441"/>
        <v>BF$13</v>
      </c>
      <c r="BG2169" s="172" t="str">
        <f t="shared" si="2441"/>
        <v>BG$13</v>
      </c>
      <c r="BH2169" s="172" t="str">
        <f t="shared" si="2441"/>
        <v>BH$13</v>
      </c>
      <c r="BI2169" s="172" t="str">
        <f t="shared" si="2441"/>
        <v>BI$13</v>
      </c>
      <c r="BJ2169" s="172" t="str">
        <f t="shared" si="2441"/>
        <v>BJ$13</v>
      </c>
      <c r="BK2169" s="172" t="str">
        <f t="shared" si="2441"/>
        <v>BK$13</v>
      </c>
      <c r="BL2169" s="172" t="str">
        <f t="shared" si="2441"/>
        <v>BL$13</v>
      </c>
      <c r="BM2169" s="172" t="str">
        <f t="shared" si="2441"/>
        <v>BM$13</v>
      </c>
      <c r="BN2169" s="172" t="str">
        <f t="shared" si="2441"/>
        <v>BN$13</v>
      </c>
      <c r="BO2169" s="172" t="str">
        <f t="shared" si="2441"/>
        <v>BO$13</v>
      </c>
      <c r="BP2169" s="172" t="str">
        <f t="shared" si="2441"/>
        <v>BP$13</v>
      </c>
      <c r="BQ2169" s="172" t="str">
        <f t="shared" si="2441"/>
        <v>BQ$13</v>
      </c>
      <c r="BR2169" s="172" t="str">
        <f t="shared" si="2441"/>
        <v>BR$13</v>
      </c>
      <c r="BS2169" s="172" t="str">
        <f t="shared" si="2441"/>
        <v>BS$13</v>
      </c>
      <c r="BT2169" s="172" t="str">
        <f t="shared" si="2441"/>
        <v>BT$13</v>
      </c>
      <c r="BU2169" s="172" t="str">
        <f t="shared" si="2441"/>
        <v>BU$13</v>
      </c>
      <c r="BV2169" s="172" t="str">
        <f t="shared" si="2441"/>
        <v>BV$13</v>
      </c>
      <c r="BW2169" s="172" t="str">
        <f t="shared" si="2441"/>
        <v>BW$13</v>
      </c>
      <c r="BX2169" s="172" t="str">
        <f t="shared" si="2441"/>
        <v>BX$13</v>
      </c>
      <c r="BY2169" s="172" t="str">
        <f t="shared" si="2441"/>
        <v>BY$13</v>
      </c>
      <c r="BZ2169" s="172" t="str">
        <f t="shared" si="2441"/>
        <v>BZ$13</v>
      </c>
      <c r="CA2169" s="172" t="str">
        <f t="shared" si="2441"/>
        <v>CA$13</v>
      </c>
      <c r="CB2169" s="172" t="str">
        <f t="shared" si="2441"/>
        <v>CB$13</v>
      </c>
      <c r="CC2169" s="172" t="str">
        <f t="shared" si="2441"/>
        <v>CC$13</v>
      </c>
      <c r="CD2169" s="172" t="str">
        <f t="shared" si="2441"/>
        <v>CD$13</v>
      </c>
      <c r="CE2169" s="172" t="str">
        <f t="shared" ref="CE2169:CK2169" si="2442">CE2140</f>
        <v>CE$13</v>
      </c>
      <c r="CF2169" s="172" t="str">
        <f t="shared" si="2442"/>
        <v>CF$13</v>
      </c>
      <c r="CG2169" s="172" t="str">
        <f t="shared" si="2442"/>
        <v>CG$13</v>
      </c>
      <c r="CH2169" s="172" t="str">
        <f t="shared" si="2442"/>
        <v>CH$13</v>
      </c>
      <c r="CI2169" s="172" t="str">
        <f t="shared" si="2442"/>
        <v>CI$13</v>
      </c>
      <c r="CJ2169" s="172" t="str">
        <f t="shared" si="2442"/>
        <v>CJ$13</v>
      </c>
      <c r="CK2169" s="172" t="str">
        <f t="shared" si="2442"/>
        <v>CK$13</v>
      </c>
      <c r="CL2169" s="172" t="str">
        <f t="shared" ref="CL2169" si="2443">CL2140</f>
        <v>CL$13</v>
      </c>
    </row>
    <row r="2170" spans="2:90" x14ac:dyDescent="0.4">
      <c r="B2170" s="184" t="str">
        <f>B2145</f>
        <v>Volume driven secondary PP&amp;E:</v>
      </c>
      <c r="C2170" s="12"/>
      <c r="D2170" s="12" t="s">
        <v>973</v>
      </c>
      <c r="E2170" s="12" t="s">
        <v>906</v>
      </c>
      <c r="F2170" s="12"/>
      <c r="G2170" s="12" t="s">
        <v>330</v>
      </c>
      <c r="H2170" s="12"/>
      <c r="I2170" s="60"/>
      <c r="J2170" s="60"/>
      <c r="K2170" s="15"/>
      <c r="L2170" s="15"/>
      <c r="M2170" s="15"/>
      <c r="N2170" s="15"/>
      <c r="O2170" s="15"/>
      <c r="P2170" s="15"/>
      <c r="R2170" s="15"/>
      <c r="S2170" s="172">
        <f t="shared" ref="S2170" si="2444">S2141</f>
        <v>0</v>
      </c>
      <c r="T2170" s="172">
        <f t="shared" ref="T2170:AX2170" si="2445">T2141</f>
        <v>0</v>
      </c>
      <c r="U2170" s="172">
        <f t="shared" si="2445"/>
        <v>0</v>
      </c>
      <c r="V2170" s="172">
        <f t="shared" si="2445"/>
        <v>0</v>
      </c>
      <c r="W2170" s="172">
        <f t="shared" si="2445"/>
        <v>0</v>
      </c>
      <c r="X2170" s="172">
        <f t="shared" si="2445"/>
        <v>0</v>
      </c>
      <c r="Y2170" s="172">
        <f t="shared" si="2445"/>
        <v>0</v>
      </c>
      <c r="Z2170" s="172">
        <f t="shared" si="2445"/>
        <v>0</v>
      </c>
      <c r="AA2170" s="172">
        <f t="shared" si="2445"/>
        <v>0</v>
      </c>
      <c r="AB2170" s="172">
        <f t="shared" si="2445"/>
        <v>0</v>
      </c>
      <c r="AC2170" s="172">
        <f t="shared" si="2445"/>
        <v>0</v>
      </c>
      <c r="AD2170" s="172">
        <f t="shared" si="2445"/>
        <v>0</v>
      </c>
      <c r="AE2170" s="172">
        <f t="shared" si="2445"/>
        <v>0</v>
      </c>
      <c r="AF2170" s="172">
        <f t="shared" si="2445"/>
        <v>0</v>
      </c>
      <c r="AG2170" s="172">
        <f t="shared" si="2445"/>
        <v>0</v>
      </c>
      <c r="AH2170" s="172">
        <f t="shared" si="2445"/>
        <v>0</v>
      </c>
      <c r="AI2170" s="172">
        <f t="shared" si="2445"/>
        <v>0</v>
      </c>
      <c r="AJ2170" s="172">
        <f t="shared" si="2445"/>
        <v>0</v>
      </c>
      <c r="AK2170" s="172">
        <f t="shared" si="2445"/>
        <v>0</v>
      </c>
      <c r="AL2170" s="172">
        <f t="shared" si="2445"/>
        <v>0</v>
      </c>
      <c r="AM2170" s="172">
        <f t="shared" si="2445"/>
        <v>0</v>
      </c>
      <c r="AN2170" s="172">
        <f t="shared" si="2445"/>
        <v>0</v>
      </c>
      <c r="AO2170" s="172">
        <f t="shared" si="2445"/>
        <v>0</v>
      </c>
      <c r="AP2170" s="172">
        <f t="shared" si="2445"/>
        <v>0</v>
      </c>
      <c r="AQ2170" s="172">
        <f t="shared" si="2445"/>
        <v>0</v>
      </c>
      <c r="AR2170" s="172">
        <f t="shared" si="2445"/>
        <v>0</v>
      </c>
      <c r="AS2170" s="172">
        <f t="shared" si="2445"/>
        <v>0</v>
      </c>
      <c r="AT2170" s="172">
        <f t="shared" si="2445"/>
        <v>0</v>
      </c>
      <c r="AU2170" s="172">
        <f t="shared" si="2445"/>
        <v>0</v>
      </c>
      <c r="AV2170" s="172">
        <f t="shared" si="2445"/>
        <v>0</v>
      </c>
      <c r="AW2170" s="172">
        <f t="shared" si="2445"/>
        <v>0</v>
      </c>
      <c r="AX2170" s="172">
        <f t="shared" si="2445"/>
        <v>0</v>
      </c>
      <c r="AY2170" s="172">
        <f t="shared" ref="AY2170:CD2170" si="2446">AY2141</f>
        <v>0</v>
      </c>
      <c r="AZ2170" s="172">
        <f t="shared" si="2446"/>
        <v>0</v>
      </c>
      <c r="BA2170" s="172">
        <f t="shared" si="2446"/>
        <v>0</v>
      </c>
      <c r="BB2170" s="172">
        <f t="shared" si="2446"/>
        <v>0</v>
      </c>
      <c r="BC2170" s="172">
        <f t="shared" si="2446"/>
        <v>0</v>
      </c>
      <c r="BD2170" s="172">
        <f t="shared" si="2446"/>
        <v>0</v>
      </c>
      <c r="BE2170" s="172">
        <f t="shared" si="2446"/>
        <v>0</v>
      </c>
      <c r="BF2170" s="172">
        <f t="shared" si="2446"/>
        <v>0</v>
      </c>
      <c r="BG2170" s="172">
        <f t="shared" si="2446"/>
        <v>0</v>
      </c>
      <c r="BH2170" s="172">
        <f t="shared" si="2446"/>
        <v>0</v>
      </c>
      <c r="BI2170" s="172">
        <f t="shared" si="2446"/>
        <v>0</v>
      </c>
      <c r="BJ2170" s="172">
        <f t="shared" si="2446"/>
        <v>0</v>
      </c>
      <c r="BK2170" s="172">
        <f t="shared" si="2446"/>
        <v>0</v>
      </c>
      <c r="BL2170" s="172">
        <f t="shared" si="2446"/>
        <v>0</v>
      </c>
      <c r="BM2170" s="172">
        <f t="shared" si="2446"/>
        <v>0</v>
      </c>
      <c r="BN2170" s="172">
        <f t="shared" si="2446"/>
        <v>0</v>
      </c>
      <c r="BO2170" s="172">
        <f t="shared" si="2446"/>
        <v>0</v>
      </c>
      <c r="BP2170" s="172">
        <f t="shared" si="2446"/>
        <v>0</v>
      </c>
      <c r="BQ2170" s="172">
        <f t="shared" si="2446"/>
        <v>0</v>
      </c>
      <c r="BR2170" s="172">
        <f t="shared" si="2446"/>
        <v>0</v>
      </c>
      <c r="BS2170" s="172">
        <f t="shared" si="2446"/>
        <v>0</v>
      </c>
      <c r="BT2170" s="172">
        <f t="shared" si="2446"/>
        <v>0</v>
      </c>
      <c r="BU2170" s="172">
        <f t="shared" si="2446"/>
        <v>0</v>
      </c>
      <c r="BV2170" s="172">
        <f t="shared" si="2446"/>
        <v>0</v>
      </c>
      <c r="BW2170" s="172">
        <f t="shared" si="2446"/>
        <v>0</v>
      </c>
      <c r="BX2170" s="172">
        <f t="shared" si="2446"/>
        <v>0</v>
      </c>
      <c r="BY2170" s="172">
        <f t="shared" si="2446"/>
        <v>0</v>
      </c>
      <c r="BZ2170" s="172">
        <f t="shared" si="2446"/>
        <v>0</v>
      </c>
      <c r="CA2170" s="172">
        <f t="shared" si="2446"/>
        <v>0</v>
      </c>
      <c r="CB2170" s="172">
        <f t="shared" si="2446"/>
        <v>0</v>
      </c>
      <c r="CC2170" s="172">
        <f t="shared" si="2446"/>
        <v>0</v>
      </c>
      <c r="CD2170" s="172">
        <f t="shared" si="2446"/>
        <v>0</v>
      </c>
      <c r="CE2170" s="172">
        <f t="shared" ref="CE2170:CK2170" si="2447">CE2141</f>
        <v>0</v>
      </c>
      <c r="CF2170" s="172">
        <f t="shared" si="2447"/>
        <v>0</v>
      </c>
      <c r="CG2170" s="172">
        <f t="shared" si="2447"/>
        <v>0</v>
      </c>
      <c r="CH2170" s="172">
        <f t="shared" si="2447"/>
        <v>0</v>
      </c>
      <c r="CI2170" s="172">
        <f t="shared" si="2447"/>
        <v>0</v>
      </c>
      <c r="CJ2170" s="172">
        <f t="shared" si="2447"/>
        <v>0</v>
      </c>
      <c r="CK2170" s="172">
        <f t="shared" si="2447"/>
        <v>0</v>
      </c>
      <c r="CL2170" s="172">
        <f t="shared" ref="CL2170" si="2448">CL2141</f>
        <v>0</v>
      </c>
    </row>
    <row r="2171" spans="2:90" x14ac:dyDescent="0.4">
      <c r="B2171" s="231" t="str">
        <f>IFERROR(SUBSTITUTE(TRIM(MID(B2145, SEARCH("-", B2145) + 1, LEN(B2145))),":",""),"no unit")</f>
        <v>no unit</v>
      </c>
      <c r="C2171" s="12"/>
      <c r="D2171" s="12" t="s">
        <v>973</v>
      </c>
      <c r="E2171" s="12" t="s">
        <v>906</v>
      </c>
      <c r="F2171" s="12"/>
      <c r="G2171" s="12" t="s">
        <v>330</v>
      </c>
      <c r="H2171" s="12"/>
      <c r="I2171" s="60"/>
      <c r="J2171" s="60"/>
      <c r="K2171" s="15"/>
      <c r="L2171" s="15"/>
      <c r="M2171" s="15"/>
      <c r="N2171" s="15"/>
      <c r="O2171" s="15"/>
      <c r="P2171" s="15"/>
      <c r="R2171" s="15"/>
      <c r="S2171" s="172"/>
      <c r="T2171" s="172"/>
      <c r="U2171" s="172"/>
      <c r="V2171" s="172"/>
      <c r="W2171" s="172"/>
      <c r="X2171" s="172"/>
      <c r="Y2171" s="172"/>
      <c r="Z2171" s="172"/>
      <c r="AA2171" s="172"/>
      <c r="AB2171" s="172"/>
      <c r="AC2171" s="172"/>
      <c r="AD2171" s="172"/>
      <c r="AE2171" s="172"/>
      <c r="AF2171" s="172"/>
      <c r="AG2171" s="172"/>
      <c r="AH2171" s="172"/>
      <c r="AI2171" s="172"/>
      <c r="AJ2171" s="172"/>
      <c r="AK2171" s="172"/>
      <c r="AL2171" s="172"/>
      <c r="AM2171" s="172"/>
      <c r="AN2171" s="172"/>
      <c r="AO2171" s="172"/>
      <c r="AP2171" s="172"/>
      <c r="AQ2171" s="172"/>
      <c r="AR2171" s="172"/>
      <c r="AS2171" s="172"/>
      <c r="AT2171" s="172"/>
      <c r="AU2171" s="172"/>
      <c r="AV2171" s="172"/>
      <c r="AW2171" s="172"/>
      <c r="AX2171" s="172"/>
      <c r="AY2171" s="172"/>
      <c r="AZ2171" s="172"/>
      <c r="BA2171" s="172"/>
      <c r="BB2171" s="172"/>
      <c r="BC2171" s="172"/>
      <c r="BD2171" s="172"/>
      <c r="BE2171" s="172"/>
      <c r="BF2171" s="172"/>
      <c r="BG2171" s="172"/>
      <c r="BH2171" s="172"/>
      <c r="BI2171" s="172"/>
      <c r="BJ2171" s="172"/>
      <c r="BK2171" s="172"/>
      <c r="BL2171" s="172"/>
      <c r="BM2171" s="172"/>
      <c r="BN2171" s="172"/>
      <c r="BO2171" s="172"/>
      <c r="BP2171" s="172"/>
      <c r="BQ2171" s="172"/>
      <c r="BR2171" s="172"/>
      <c r="BS2171" s="172"/>
      <c r="BT2171" s="172"/>
      <c r="BU2171" s="172"/>
      <c r="BV2171" s="172"/>
      <c r="BW2171" s="172"/>
      <c r="BX2171" s="172"/>
      <c r="BY2171" s="172"/>
      <c r="BZ2171" s="172"/>
      <c r="CA2171" s="172"/>
      <c r="CB2171" s="172"/>
      <c r="CC2171" s="172"/>
      <c r="CD2171" s="172"/>
      <c r="CE2171" s="172"/>
      <c r="CF2171" s="172"/>
      <c r="CG2171" s="172"/>
      <c r="CH2171" s="172"/>
      <c r="CI2171" s="172"/>
      <c r="CJ2171" s="172"/>
      <c r="CK2171" s="172"/>
      <c r="CL2171" s="172"/>
    </row>
    <row r="2172" spans="2:90" x14ac:dyDescent="0.4">
      <c r="B2172" s="184" t="str">
        <f>B2143</f>
        <v>Secondary revenue driver</v>
      </c>
      <c r="C2172" s="88"/>
      <c r="D2172" s="88" t="s">
        <v>973</v>
      </c>
      <c r="E2172" s="88" t="s">
        <v>906</v>
      </c>
      <c r="F2172" s="88"/>
      <c r="G2172" s="88" t="s">
        <v>330</v>
      </c>
      <c r="H2172" s="88"/>
      <c r="I2172" s="206"/>
      <c r="J2172" s="206"/>
      <c r="K2172" s="207"/>
      <c r="L2172" s="207"/>
      <c r="M2172" s="207"/>
      <c r="N2172" s="207"/>
      <c r="O2172" s="207"/>
      <c r="P2172" s="207"/>
      <c r="R2172" s="207"/>
      <c r="S2172" s="4" t="str">
        <f t="shared" ref="S2172" si="2449">ADDRESS(ROW(S2164),COLUMN(S2164),2)</f>
        <v>S$2164</v>
      </c>
      <c r="T2172" s="4" t="str">
        <f t="shared" ref="T2172:CD2172" si="2450">ADDRESS(ROW(T2164),COLUMN(T2164),2)</f>
        <v>T$2164</v>
      </c>
      <c r="U2172" s="4" t="str">
        <f t="shared" si="2450"/>
        <v>U$2164</v>
      </c>
      <c r="V2172" s="4" t="str">
        <f t="shared" si="2450"/>
        <v>V$2164</v>
      </c>
      <c r="W2172" s="4" t="str">
        <f t="shared" si="2450"/>
        <v>W$2164</v>
      </c>
      <c r="X2172" s="4" t="str">
        <f t="shared" si="2450"/>
        <v>X$2164</v>
      </c>
      <c r="Y2172" s="4" t="str">
        <f t="shared" si="2450"/>
        <v>Y$2164</v>
      </c>
      <c r="Z2172" s="4" t="str">
        <f t="shared" si="2450"/>
        <v>Z$2164</v>
      </c>
      <c r="AA2172" s="4" t="str">
        <f t="shared" si="2450"/>
        <v>AA$2164</v>
      </c>
      <c r="AB2172" s="4" t="str">
        <f t="shared" si="2450"/>
        <v>AB$2164</v>
      </c>
      <c r="AC2172" s="4" t="str">
        <f t="shared" si="2450"/>
        <v>AC$2164</v>
      </c>
      <c r="AD2172" s="4" t="str">
        <f t="shared" si="2450"/>
        <v>AD$2164</v>
      </c>
      <c r="AE2172" s="4" t="str">
        <f t="shared" si="2450"/>
        <v>AE$2164</v>
      </c>
      <c r="AF2172" s="4" t="str">
        <f t="shared" si="2450"/>
        <v>AF$2164</v>
      </c>
      <c r="AG2172" s="4" t="str">
        <f t="shared" si="2450"/>
        <v>AG$2164</v>
      </c>
      <c r="AH2172" s="4" t="str">
        <f t="shared" si="2450"/>
        <v>AH$2164</v>
      </c>
      <c r="AI2172" s="4" t="str">
        <f t="shared" si="2450"/>
        <v>AI$2164</v>
      </c>
      <c r="AJ2172" s="4" t="str">
        <f t="shared" si="2450"/>
        <v>AJ$2164</v>
      </c>
      <c r="AK2172" s="4" t="str">
        <f t="shared" si="2450"/>
        <v>AK$2164</v>
      </c>
      <c r="AL2172" s="4" t="str">
        <f t="shared" si="2450"/>
        <v>AL$2164</v>
      </c>
      <c r="AM2172" s="4" t="str">
        <f t="shared" si="2450"/>
        <v>AM$2164</v>
      </c>
      <c r="AN2172" s="4" t="str">
        <f t="shared" si="2450"/>
        <v>AN$2164</v>
      </c>
      <c r="AO2172" s="4" t="str">
        <f t="shared" si="2450"/>
        <v>AO$2164</v>
      </c>
      <c r="AP2172" s="4" t="str">
        <f t="shared" si="2450"/>
        <v>AP$2164</v>
      </c>
      <c r="AQ2172" s="4" t="str">
        <f t="shared" si="2450"/>
        <v>AQ$2164</v>
      </c>
      <c r="AR2172" s="4" t="str">
        <f t="shared" si="2450"/>
        <v>AR$2164</v>
      </c>
      <c r="AS2172" s="4" t="str">
        <f t="shared" si="2450"/>
        <v>AS$2164</v>
      </c>
      <c r="AT2172" s="4" t="str">
        <f t="shared" si="2450"/>
        <v>AT$2164</v>
      </c>
      <c r="AU2172" s="4" t="str">
        <f t="shared" si="2450"/>
        <v>AU$2164</v>
      </c>
      <c r="AV2172" s="4" t="str">
        <f t="shared" si="2450"/>
        <v>AV$2164</v>
      </c>
      <c r="AW2172" s="4" t="str">
        <f t="shared" si="2450"/>
        <v>AW$2164</v>
      </c>
      <c r="AX2172" s="4" t="str">
        <f t="shared" si="2450"/>
        <v>AX$2164</v>
      </c>
      <c r="AY2172" s="4" t="str">
        <f t="shared" si="2450"/>
        <v>AY$2164</v>
      </c>
      <c r="AZ2172" s="4" t="str">
        <f t="shared" si="2450"/>
        <v>AZ$2164</v>
      </c>
      <c r="BA2172" s="4" t="str">
        <f t="shared" si="2450"/>
        <v>BA$2164</v>
      </c>
      <c r="BB2172" s="4" t="str">
        <f t="shared" si="2450"/>
        <v>BB$2164</v>
      </c>
      <c r="BC2172" s="4" t="str">
        <f t="shared" si="2450"/>
        <v>BC$2164</v>
      </c>
      <c r="BD2172" s="4" t="str">
        <f t="shared" si="2450"/>
        <v>BD$2164</v>
      </c>
      <c r="BE2172" s="4" t="str">
        <f t="shared" si="2450"/>
        <v>BE$2164</v>
      </c>
      <c r="BF2172" s="4" t="str">
        <f t="shared" si="2450"/>
        <v>BF$2164</v>
      </c>
      <c r="BG2172" s="4" t="str">
        <f t="shared" si="2450"/>
        <v>BG$2164</v>
      </c>
      <c r="BH2172" s="4" t="str">
        <f t="shared" si="2450"/>
        <v>BH$2164</v>
      </c>
      <c r="BI2172" s="4" t="str">
        <f t="shared" si="2450"/>
        <v>BI$2164</v>
      </c>
      <c r="BJ2172" s="4" t="str">
        <f t="shared" si="2450"/>
        <v>BJ$2164</v>
      </c>
      <c r="BK2172" s="4" t="str">
        <f t="shared" si="2450"/>
        <v>BK$2164</v>
      </c>
      <c r="BL2172" s="4" t="str">
        <f t="shared" si="2450"/>
        <v>BL$2164</v>
      </c>
      <c r="BM2172" s="4" t="str">
        <f t="shared" si="2450"/>
        <v>BM$2164</v>
      </c>
      <c r="BN2172" s="4" t="str">
        <f t="shared" si="2450"/>
        <v>BN$2164</v>
      </c>
      <c r="BO2172" s="4" t="str">
        <f t="shared" si="2450"/>
        <v>BO$2164</v>
      </c>
      <c r="BP2172" s="4" t="str">
        <f t="shared" si="2450"/>
        <v>BP$2164</v>
      </c>
      <c r="BQ2172" s="4" t="str">
        <f t="shared" si="2450"/>
        <v>BQ$2164</v>
      </c>
      <c r="BR2172" s="4" t="str">
        <f t="shared" si="2450"/>
        <v>BR$2164</v>
      </c>
      <c r="BS2172" s="4" t="str">
        <f t="shared" si="2450"/>
        <v>BS$2164</v>
      </c>
      <c r="BT2172" s="4" t="str">
        <f t="shared" si="2450"/>
        <v>BT$2164</v>
      </c>
      <c r="BU2172" s="4" t="str">
        <f t="shared" si="2450"/>
        <v>BU$2164</v>
      </c>
      <c r="BV2172" s="4" t="str">
        <f t="shared" si="2450"/>
        <v>BV$2164</v>
      </c>
      <c r="BW2172" s="4" t="str">
        <f t="shared" si="2450"/>
        <v>BW$2164</v>
      </c>
      <c r="BX2172" s="4" t="str">
        <f t="shared" si="2450"/>
        <v>BX$2164</v>
      </c>
      <c r="BY2172" s="4" t="str">
        <f t="shared" si="2450"/>
        <v>BY$2164</v>
      </c>
      <c r="BZ2172" s="4" t="str">
        <f t="shared" si="2450"/>
        <v>BZ$2164</v>
      </c>
      <c r="CA2172" s="4" t="str">
        <f t="shared" si="2450"/>
        <v>CA$2164</v>
      </c>
      <c r="CB2172" s="4" t="str">
        <f t="shared" si="2450"/>
        <v>CB$2164</v>
      </c>
      <c r="CC2172" s="4" t="str">
        <f t="shared" si="2450"/>
        <v>CC$2164</v>
      </c>
      <c r="CD2172" s="4" t="str">
        <f t="shared" si="2450"/>
        <v>CD$2164</v>
      </c>
      <c r="CE2172" s="4" t="str">
        <f t="shared" ref="CE2172:CK2172" si="2451">ADDRESS(ROW(CE2164),COLUMN(CE2164),2)</f>
        <v>CE$2164</v>
      </c>
      <c r="CF2172" s="4" t="str">
        <f t="shared" si="2451"/>
        <v>CF$2164</v>
      </c>
      <c r="CG2172" s="4" t="str">
        <f t="shared" si="2451"/>
        <v>CG$2164</v>
      </c>
      <c r="CH2172" s="4" t="str">
        <f t="shared" si="2451"/>
        <v>CH$2164</v>
      </c>
      <c r="CI2172" s="4" t="str">
        <f t="shared" si="2451"/>
        <v>CI$2164</v>
      </c>
      <c r="CJ2172" s="4" t="str">
        <f t="shared" si="2451"/>
        <v>CJ$2164</v>
      </c>
      <c r="CK2172" s="4" t="str">
        <f t="shared" si="2451"/>
        <v>CK$2164</v>
      </c>
      <c r="CL2172" s="4" t="str">
        <f t="shared" ref="CL2172" si="2452">ADDRESS(ROW(CL2164),COLUMN(CL2164),2)</f>
        <v>CL$2164</v>
      </c>
    </row>
    <row r="2173" spans="2:90" x14ac:dyDescent="0.4">
      <c r="B2173" s="130" t="str">
        <f>B2144</f>
        <v>Secondary volume driver</v>
      </c>
      <c r="C2173" s="12"/>
      <c r="D2173" s="12" t="s">
        <v>973</v>
      </c>
      <c r="E2173" s="12" t="s">
        <v>906</v>
      </c>
      <c r="F2173" s="12"/>
      <c r="G2173" s="12" t="s">
        <v>330</v>
      </c>
      <c r="H2173" s="12"/>
      <c r="I2173" s="60"/>
      <c r="J2173" s="60"/>
      <c r="K2173" s="15"/>
      <c r="L2173" s="15"/>
      <c r="M2173" s="15"/>
      <c r="N2173" s="15"/>
      <c r="O2173" s="15"/>
      <c r="P2173" s="15"/>
      <c r="R2173" s="15"/>
      <c r="S2173" s="172" t="str">
        <f t="shared" ref="S2173" si="2453">S2144</f>
        <v>S$15</v>
      </c>
      <c r="T2173" s="172" t="str">
        <f t="shared" ref="T2173:AX2173" si="2454">T2144</f>
        <v>T$15</v>
      </c>
      <c r="U2173" s="172" t="str">
        <f t="shared" si="2454"/>
        <v>U$15</v>
      </c>
      <c r="V2173" s="172" t="str">
        <f t="shared" si="2454"/>
        <v>V$15</v>
      </c>
      <c r="W2173" s="172" t="str">
        <f t="shared" si="2454"/>
        <v>W$15</v>
      </c>
      <c r="X2173" s="172" t="str">
        <f t="shared" si="2454"/>
        <v>X$15</v>
      </c>
      <c r="Y2173" s="172" t="str">
        <f t="shared" si="2454"/>
        <v>Y$15</v>
      </c>
      <c r="Z2173" s="172" t="str">
        <f t="shared" si="2454"/>
        <v>Z$15</v>
      </c>
      <c r="AA2173" s="172" t="str">
        <f t="shared" si="2454"/>
        <v>AA$15</v>
      </c>
      <c r="AB2173" s="172" t="str">
        <f t="shared" si="2454"/>
        <v>AB$15</v>
      </c>
      <c r="AC2173" s="172" t="str">
        <f t="shared" si="2454"/>
        <v>AC$15</v>
      </c>
      <c r="AD2173" s="172" t="str">
        <f t="shared" si="2454"/>
        <v>AD$15</v>
      </c>
      <c r="AE2173" s="172" t="str">
        <f t="shared" si="2454"/>
        <v>AE$15</v>
      </c>
      <c r="AF2173" s="172" t="str">
        <f t="shared" si="2454"/>
        <v>AF$15</v>
      </c>
      <c r="AG2173" s="172" t="str">
        <f t="shared" si="2454"/>
        <v>AG$15</v>
      </c>
      <c r="AH2173" s="172" t="str">
        <f t="shared" si="2454"/>
        <v>AH$15</v>
      </c>
      <c r="AI2173" s="172" t="str">
        <f t="shared" si="2454"/>
        <v>AI$15</v>
      </c>
      <c r="AJ2173" s="172" t="str">
        <f t="shared" si="2454"/>
        <v>AJ$15</v>
      </c>
      <c r="AK2173" s="172" t="str">
        <f t="shared" si="2454"/>
        <v>AK$15</v>
      </c>
      <c r="AL2173" s="172" t="str">
        <f t="shared" si="2454"/>
        <v>AL$15</v>
      </c>
      <c r="AM2173" s="172" t="str">
        <f t="shared" si="2454"/>
        <v>AM$15</v>
      </c>
      <c r="AN2173" s="172" t="str">
        <f t="shared" si="2454"/>
        <v>AN$15</v>
      </c>
      <c r="AO2173" s="172" t="str">
        <f t="shared" si="2454"/>
        <v>AO$15</v>
      </c>
      <c r="AP2173" s="172" t="str">
        <f t="shared" si="2454"/>
        <v>AP$15</v>
      </c>
      <c r="AQ2173" s="172" t="str">
        <f t="shared" si="2454"/>
        <v>AQ$15</v>
      </c>
      <c r="AR2173" s="172" t="str">
        <f t="shared" si="2454"/>
        <v>AR$15</v>
      </c>
      <c r="AS2173" s="172" t="str">
        <f t="shared" si="2454"/>
        <v>AS$15</v>
      </c>
      <c r="AT2173" s="172" t="str">
        <f t="shared" si="2454"/>
        <v>AT$15</v>
      </c>
      <c r="AU2173" s="172" t="str">
        <f t="shared" si="2454"/>
        <v>AU$15</v>
      </c>
      <c r="AV2173" s="172" t="str">
        <f t="shared" si="2454"/>
        <v>AV$15</v>
      </c>
      <c r="AW2173" s="172" t="str">
        <f t="shared" si="2454"/>
        <v>AW$15</v>
      </c>
      <c r="AX2173" s="172" t="str">
        <f t="shared" si="2454"/>
        <v>AX$15</v>
      </c>
      <c r="AY2173" s="172" t="str">
        <f t="shared" ref="AY2173:CD2173" si="2455">AY2144</f>
        <v>AY$15</v>
      </c>
      <c r="AZ2173" s="172" t="str">
        <f t="shared" si="2455"/>
        <v>AZ$15</v>
      </c>
      <c r="BA2173" s="172" t="str">
        <f t="shared" si="2455"/>
        <v>BA$15</v>
      </c>
      <c r="BB2173" s="172" t="str">
        <f t="shared" si="2455"/>
        <v>BB$15</v>
      </c>
      <c r="BC2173" s="172" t="str">
        <f t="shared" si="2455"/>
        <v>BC$15</v>
      </c>
      <c r="BD2173" s="172" t="str">
        <f t="shared" si="2455"/>
        <v>BD$15</v>
      </c>
      <c r="BE2173" s="172" t="str">
        <f t="shared" si="2455"/>
        <v>BE$15</v>
      </c>
      <c r="BF2173" s="172" t="str">
        <f t="shared" si="2455"/>
        <v>BF$15</v>
      </c>
      <c r="BG2173" s="172" t="str">
        <f t="shared" si="2455"/>
        <v>BG$15</v>
      </c>
      <c r="BH2173" s="172" t="str">
        <f t="shared" si="2455"/>
        <v>BH$15</v>
      </c>
      <c r="BI2173" s="172" t="str">
        <f t="shared" si="2455"/>
        <v>BI$15</v>
      </c>
      <c r="BJ2173" s="172" t="str">
        <f t="shared" si="2455"/>
        <v>BJ$15</v>
      </c>
      <c r="BK2173" s="172" t="str">
        <f t="shared" si="2455"/>
        <v>BK$15</v>
      </c>
      <c r="BL2173" s="172" t="str">
        <f t="shared" si="2455"/>
        <v>BL$15</v>
      </c>
      <c r="BM2173" s="172" t="str">
        <f t="shared" si="2455"/>
        <v>BM$15</v>
      </c>
      <c r="BN2173" s="172" t="str">
        <f t="shared" si="2455"/>
        <v>BN$15</v>
      </c>
      <c r="BO2173" s="172" t="str">
        <f t="shared" si="2455"/>
        <v>BO$15</v>
      </c>
      <c r="BP2173" s="172" t="str">
        <f t="shared" si="2455"/>
        <v>BP$15</v>
      </c>
      <c r="BQ2173" s="172" t="str">
        <f t="shared" si="2455"/>
        <v>BQ$15</v>
      </c>
      <c r="BR2173" s="172" t="str">
        <f t="shared" si="2455"/>
        <v>BR$15</v>
      </c>
      <c r="BS2173" s="172" t="str">
        <f t="shared" si="2455"/>
        <v>BS$15</v>
      </c>
      <c r="BT2173" s="172" t="str">
        <f t="shared" si="2455"/>
        <v>BT$15</v>
      </c>
      <c r="BU2173" s="172" t="str">
        <f t="shared" si="2455"/>
        <v>BU$15</v>
      </c>
      <c r="BV2173" s="172" t="str">
        <f t="shared" si="2455"/>
        <v>BV$15</v>
      </c>
      <c r="BW2173" s="172" t="str">
        <f t="shared" si="2455"/>
        <v>BW$15</v>
      </c>
      <c r="BX2173" s="172" t="str">
        <f t="shared" si="2455"/>
        <v>BX$15</v>
      </c>
      <c r="BY2173" s="172" t="str">
        <f t="shared" si="2455"/>
        <v>BY$15</v>
      </c>
      <c r="BZ2173" s="172" t="str">
        <f t="shared" si="2455"/>
        <v>BZ$15</v>
      </c>
      <c r="CA2173" s="172" t="str">
        <f t="shared" si="2455"/>
        <v>CA$15</v>
      </c>
      <c r="CB2173" s="172" t="str">
        <f t="shared" si="2455"/>
        <v>CB$15</v>
      </c>
      <c r="CC2173" s="172" t="str">
        <f t="shared" si="2455"/>
        <v>CC$15</v>
      </c>
      <c r="CD2173" s="172" t="str">
        <f t="shared" si="2455"/>
        <v>CD$15</v>
      </c>
      <c r="CE2173" s="172" t="str">
        <f t="shared" ref="CE2173:CK2173" si="2456">CE2144</f>
        <v>CE$15</v>
      </c>
      <c r="CF2173" s="172" t="str">
        <f t="shared" si="2456"/>
        <v>CF$15</v>
      </c>
      <c r="CG2173" s="172" t="str">
        <f t="shared" si="2456"/>
        <v>CG$15</v>
      </c>
      <c r="CH2173" s="172" t="str">
        <f t="shared" si="2456"/>
        <v>CH$15</v>
      </c>
      <c r="CI2173" s="172" t="str">
        <f t="shared" si="2456"/>
        <v>CI$15</v>
      </c>
      <c r="CJ2173" s="172" t="str">
        <f t="shared" si="2456"/>
        <v>CJ$15</v>
      </c>
      <c r="CK2173" s="172" t="str">
        <f t="shared" si="2456"/>
        <v>CK$15</v>
      </c>
      <c r="CL2173" s="172" t="str">
        <f t="shared" ref="CL2173" si="2457">CL2144</f>
        <v>CL$15</v>
      </c>
    </row>
    <row r="2174" spans="2:90" x14ac:dyDescent="0.4">
      <c r="B2174" s="168" t="s">
        <v>487</v>
      </c>
      <c r="C2174" s="167"/>
      <c r="D2174" s="167"/>
      <c r="E2174" s="167" t="s">
        <v>906</v>
      </c>
      <c r="F2174" s="167"/>
      <c r="G2174" s="167"/>
      <c r="H2174" s="167"/>
      <c r="I2174" s="169"/>
      <c r="J2174" s="169"/>
      <c r="K2174" s="190"/>
      <c r="L2174" s="190"/>
      <c r="M2174" s="190"/>
      <c r="N2174" s="190"/>
      <c r="O2174" s="190"/>
      <c r="P2174" s="190"/>
      <c r="R2174" s="191"/>
      <c r="S2174" s="167"/>
      <c r="T2174" s="167"/>
      <c r="U2174" s="167"/>
      <c r="V2174" s="167"/>
      <c r="W2174" s="167"/>
      <c r="X2174" s="167"/>
      <c r="Y2174" s="167"/>
      <c r="Z2174" s="167"/>
      <c r="AA2174" s="167"/>
      <c r="AB2174" s="167"/>
      <c r="AC2174" s="167"/>
      <c r="AD2174" s="167"/>
      <c r="AE2174" s="167"/>
      <c r="AF2174" s="167"/>
      <c r="AG2174" s="167"/>
      <c r="AH2174" s="167"/>
      <c r="AI2174" s="167"/>
      <c r="AJ2174" s="167"/>
      <c r="AK2174" s="167"/>
      <c r="AL2174" s="167"/>
      <c r="AM2174" s="167"/>
      <c r="AN2174" s="167"/>
      <c r="AO2174" s="167"/>
      <c r="AP2174" s="167"/>
      <c r="AQ2174" s="167"/>
      <c r="AR2174" s="167"/>
      <c r="AS2174" s="167"/>
      <c r="AT2174" s="167"/>
      <c r="AU2174" s="167"/>
      <c r="AV2174" s="167"/>
      <c r="AW2174" s="167"/>
      <c r="AX2174" s="167"/>
      <c r="AY2174" s="167"/>
      <c r="AZ2174" s="167"/>
      <c r="BA2174" s="167"/>
      <c r="BB2174" s="167"/>
      <c r="BC2174" s="167"/>
      <c r="BD2174" s="167"/>
      <c r="BE2174" s="167"/>
      <c r="BF2174" s="167"/>
      <c r="BG2174" s="167"/>
      <c r="BH2174" s="167"/>
      <c r="BI2174" s="167"/>
      <c r="BJ2174" s="167"/>
      <c r="BK2174" s="167"/>
      <c r="BL2174" s="167"/>
      <c r="BM2174" s="167"/>
      <c r="BN2174" s="167"/>
      <c r="BO2174" s="167"/>
      <c r="BP2174" s="167"/>
      <c r="BQ2174" s="167"/>
      <c r="BR2174" s="167"/>
      <c r="BS2174" s="167"/>
      <c r="BT2174" s="167"/>
      <c r="BU2174" s="167"/>
      <c r="BV2174" s="167"/>
      <c r="BW2174" s="167"/>
      <c r="BX2174" s="167"/>
      <c r="BY2174" s="167"/>
      <c r="BZ2174" s="167"/>
      <c r="CA2174" s="167"/>
      <c r="CB2174" s="167"/>
      <c r="CC2174" s="167"/>
      <c r="CD2174" s="167"/>
      <c r="CE2174" s="167"/>
      <c r="CF2174" s="167"/>
      <c r="CG2174" s="167"/>
      <c r="CH2174" s="167"/>
      <c r="CI2174" s="167"/>
      <c r="CJ2174" s="167"/>
      <c r="CK2174" s="167"/>
      <c r="CL2174" s="167"/>
    </row>
    <row r="2175" spans="2:90" x14ac:dyDescent="0.4">
      <c r="B2175" s="168" t="s">
        <v>489</v>
      </c>
      <c r="C2175" s="167"/>
      <c r="D2175" s="167"/>
      <c r="E2175" s="167" t="s">
        <v>906</v>
      </c>
      <c r="F2175" s="167"/>
      <c r="G2175" s="167"/>
      <c r="H2175" s="167"/>
      <c r="I2175" s="169"/>
      <c r="J2175" s="169"/>
      <c r="K2175" s="190"/>
      <c r="L2175" s="190"/>
      <c r="M2175" s="190"/>
      <c r="N2175" s="190"/>
      <c r="O2175" s="190"/>
      <c r="P2175" s="190"/>
      <c r="R2175" s="191"/>
      <c r="S2175" s="167"/>
      <c r="T2175" s="167"/>
      <c r="U2175" s="167"/>
      <c r="V2175" s="167"/>
      <c r="W2175" s="167"/>
      <c r="X2175" s="167"/>
      <c r="Y2175" s="167"/>
      <c r="Z2175" s="167"/>
      <c r="AA2175" s="167"/>
      <c r="AB2175" s="167"/>
      <c r="AC2175" s="167"/>
      <c r="AD2175" s="167"/>
      <c r="AE2175" s="167"/>
      <c r="AF2175" s="167"/>
      <c r="AG2175" s="167"/>
      <c r="AH2175" s="167"/>
      <c r="AI2175" s="167"/>
      <c r="AJ2175" s="167"/>
      <c r="AK2175" s="167"/>
      <c r="AL2175" s="167"/>
      <c r="AM2175" s="167"/>
      <c r="AN2175" s="167"/>
      <c r="AO2175" s="167"/>
      <c r="AP2175" s="167"/>
      <c r="AQ2175" s="167"/>
      <c r="AR2175" s="167"/>
      <c r="AS2175" s="167"/>
      <c r="AT2175" s="167"/>
      <c r="AU2175" s="167"/>
      <c r="AV2175" s="167"/>
      <c r="AW2175" s="167"/>
      <c r="AX2175" s="167"/>
      <c r="AY2175" s="167"/>
      <c r="AZ2175" s="167"/>
      <c r="BA2175" s="167"/>
      <c r="BB2175" s="167"/>
      <c r="BC2175" s="167"/>
      <c r="BD2175" s="167"/>
      <c r="BE2175" s="167"/>
      <c r="BF2175" s="167"/>
      <c r="BG2175" s="167"/>
      <c r="BH2175" s="167"/>
      <c r="BI2175" s="167"/>
      <c r="BJ2175" s="167"/>
      <c r="BK2175" s="167"/>
      <c r="BL2175" s="167"/>
      <c r="BM2175" s="167"/>
      <c r="BN2175" s="167"/>
      <c r="BO2175" s="167"/>
      <c r="BP2175" s="167"/>
      <c r="BQ2175" s="167"/>
      <c r="BR2175" s="167"/>
      <c r="BS2175" s="167"/>
      <c r="BT2175" s="167"/>
      <c r="BU2175" s="167"/>
      <c r="BV2175" s="167"/>
      <c r="BW2175" s="167"/>
      <c r="BX2175" s="167"/>
      <c r="BY2175" s="167"/>
      <c r="BZ2175" s="167"/>
      <c r="CA2175" s="167"/>
      <c r="CB2175" s="167"/>
      <c r="CC2175" s="167"/>
      <c r="CD2175" s="167"/>
      <c r="CE2175" s="167"/>
      <c r="CF2175" s="167"/>
      <c r="CG2175" s="167"/>
      <c r="CH2175" s="167"/>
      <c r="CI2175" s="167"/>
      <c r="CJ2175" s="167"/>
      <c r="CK2175" s="167"/>
      <c r="CL2175" s="167"/>
    </row>
    <row r="2176" spans="2:90" x14ac:dyDescent="0.4">
      <c r="B2176" s="168" t="s">
        <v>459</v>
      </c>
      <c r="C2176" s="167"/>
      <c r="D2176" s="167"/>
      <c r="E2176" s="167" t="s">
        <v>906</v>
      </c>
      <c r="F2176" s="167"/>
      <c r="G2176" s="167"/>
      <c r="H2176" s="167"/>
      <c r="I2176" s="169"/>
      <c r="J2176" s="169"/>
      <c r="K2176" s="190"/>
      <c r="L2176" s="190"/>
      <c r="M2176" s="190"/>
      <c r="N2176" s="190"/>
      <c r="O2176" s="190"/>
      <c r="P2176" s="190"/>
      <c r="R2176" s="191"/>
      <c r="S2176" s="192" t="str">
        <f t="shared" ref="S2176:AX2176" si="2458">S$16</f>
        <v>S$12</v>
      </c>
      <c r="T2176" s="192" t="str">
        <f t="shared" si="2458"/>
        <v>T$12</v>
      </c>
      <c r="U2176" s="192" t="str">
        <f t="shared" si="2458"/>
        <v>U$12</v>
      </c>
      <c r="V2176" s="192" t="str">
        <f t="shared" si="2458"/>
        <v>V$12</v>
      </c>
      <c r="W2176" s="192" t="str">
        <f t="shared" si="2458"/>
        <v>W$12</v>
      </c>
      <c r="X2176" s="192" t="str">
        <f t="shared" si="2458"/>
        <v>X$12</v>
      </c>
      <c r="Y2176" s="192" t="str">
        <f t="shared" si="2458"/>
        <v>Y$12</v>
      </c>
      <c r="Z2176" s="192" t="str">
        <f t="shared" si="2458"/>
        <v>Z$12</v>
      </c>
      <c r="AA2176" s="192" t="str">
        <f t="shared" si="2458"/>
        <v>AA$12</v>
      </c>
      <c r="AB2176" s="192" t="str">
        <f t="shared" si="2458"/>
        <v>AB$12</v>
      </c>
      <c r="AC2176" s="192" t="str">
        <f t="shared" si="2458"/>
        <v>AC$12</v>
      </c>
      <c r="AD2176" s="192" t="str">
        <f t="shared" si="2458"/>
        <v>AD$12</v>
      </c>
      <c r="AE2176" s="192" t="str">
        <f t="shared" si="2458"/>
        <v>AE$12</v>
      </c>
      <c r="AF2176" s="192" t="str">
        <f t="shared" si="2458"/>
        <v>AF$12</v>
      </c>
      <c r="AG2176" s="192" t="str">
        <f t="shared" si="2458"/>
        <v>AG$12</v>
      </c>
      <c r="AH2176" s="192" t="str">
        <f t="shared" si="2458"/>
        <v>AH$12</v>
      </c>
      <c r="AI2176" s="192" t="str">
        <f t="shared" si="2458"/>
        <v>AI$12</v>
      </c>
      <c r="AJ2176" s="192" t="str">
        <f t="shared" si="2458"/>
        <v>AJ$12</v>
      </c>
      <c r="AK2176" s="192" t="str">
        <f t="shared" si="2458"/>
        <v>AK$12</v>
      </c>
      <c r="AL2176" s="192" t="str">
        <f t="shared" si="2458"/>
        <v>AL$12</v>
      </c>
      <c r="AM2176" s="192" t="str">
        <f t="shared" si="2458"/>
        <v>AM$12</v>
      </c>
      <c r="AN2176" s="192" t="str">
        <f t="shared" si="2458"/>
        <v>AN$12</v>
      </c>
      <c r="AO2176" s="192" t="str">
        <f t="shared" si="2458"/>
        <v>AO$12</v>
      </c>
      <c r="AP2176" s="192" t="str">
        <f t="shared" si="2458"/>
        <v>AP$12</v>
      </c>
      <c r="AQ2176" s="192" t="str">
        <f t="shared" si="2458"/>
        <v>AQ$12</v>
      </c>
      <c r="AR2176" s="192" t="str">
        <f t="shared" si="2458"/>
        <v>AR$12</v>
      </c>
      <c r="AS2176" s="192" t="str">
        <f t="shared" si="2458"/>
        <v>AS$12</v>
      </c>
      <c r="AT2176" s="192" t="str">
        <f t="shared" si="2458"/>
        <v>AT$12</v>
      </c>
      <c r="AU2176" s="192" t="str">
        <f t="shared" si="2458"/>
        <v>AU$12</v>
      </c>
      <c r="AV2176" s="192" t="str">
        <f t="shared" si="2458"/>
        <v>AV$12</v>
      </c>
      <c r="AW2176" s="192" t="str">
        <f t="shared" si="2458"/>
        <v>AW$12</v>
      </c>
      <c r="AX2176" s="192" t="str">
        <f t="shared" si="2458"/>
        <v>AX$12</v>
      </c>
      <c r="AY2176" s="192" t="str">
        <f t="shared" ref="AY2176:CD2176" si="2459">AY$16</f>
        <v>AY$12</v>
      </c>
      <c r="AZ2176" s="192" t="str">
        <f t="shared" si="2459"/>
        <v>AZ$12</v>
      </c>
      <c r="BA2176" s="192" t="str">
        <f t="shared" si="2459"/>
        <v>BA$12</v>
      </c>
      <c r="BB2176" s="192" t="str">
        <f t="shared" si="2459"/>
        <v>BB$12</v>
      </c>
      <c r="BC2176" s="192" t="str">
        <f t="shared" si="2459"/>
        <v>BC$12</v>
      </c>
      <c r="BD2176" s="192" t="str">
        <f t="shared" si="2459"/>
        <v>BD$12</v>
      </c>
      <c r="BE2176" s="192" t="str">
        <f t="shared" si="2459"/>
        <v>BE$12</v>
      </c>
      <c r="BF2176" s="192" t="str">
        <f t="shared" si="2459"/>
        <v>BF$12</v>
      </c>
      <c r="BG2176" s="192" t="str">
        <f t="shared" si="2459"/>
        <v>BG$12</v>
      </c>
      <c r="BH2176" s="192" t="str">
        <f t="shared" si="2459"/>
        <v>BH$12</v>
      </c>
      <c r="BI2176" s="192" t="str">
        <f t="shared" si="2459"/>
        <v>BI$12</v>
      </c>
      <c r="BJ2176" s="192" t="str">
        <f t="shared" si="2459"/>
        <v>BJ$12</v>
      </c>
      <c r="BK2176" s="192" t="str">
        <f t="shared" si="2459"/>
        <v>BK$12</v>
      </c>
      <c r="BL2176" s="192" t="str">
        <f t="shared" si="2459"/>
        <v>BL$12</v>
      </c>
      <c r="BM2176" s="192" t="str">
        <f t="shared" si="2459"/>
        <v>BM$12</v>
      </c>
      <c r="BN2176" s="192" t="str">
        <f t="shared" si="2459"/>
        <v>BN$12</v>
      </c>
      <c r="BO2176" s="192" t="str">
        <f t="shared" si="2459"/>
        <v>BO$12</v>
      </c>
      <c r="BP2176" s="192" t="str">
        <f t="shared" si="2459"/>
        <v>BP$12</v>
      </c>
      <c r="BQ2176" s="192" t="str">
        <f t="shared" si="2459"/>
        <v>BQ$12</v>
      </c>
      <c r="BR2176" s="192" t="str">
        <f t="shared" si="2459"/>
        <v>BR$12</v>
      </c>
      <c r="BS2176" s="192" t="str">
        <f t="shared" si="2459"/>
        <v>BS$12</v>
      </c>
      <c r="BT2176" s="192" t="str">
        <f t="shared" si="2459"/>
        <v>BT$12</v>
      </c>
      <c r="BU2176" s="192" t="str">
        <f t="shared" si="2459"/>
        <v>BU$12</v>
      </c>
      <c r="BV2176" s="192" t="str">
        <f t="shared" si="2459"/>
        <v>BV$12</v>
      </c>
      <c r="BW2176" s="192" t="str">
        <f t="shared" si="2459"/>
        <v>BW$12</v>
      </c>
      <c r="BX2176" s="192" t="str">
        <f t="shared" si="2459"/>
        <v>BX$12</v>
      </c>
      <c r="BY2176" s="192" t="str">
        <f t="shared" si="2459"/>
        <v>BY$12</v>
      </c>
      <c r="BZ2176" s="192" t="str">
        <f t="shared" si="2459"/>
        <v>BZ$12</v>
      </c>
      <c r="CA2176" s="192" t="str">
        <f t="shared" si="2459"/>
        <v>CA$12</v>
      </c>
      <c r="CB2176" s="192" t="str">
        <f t="shared" si="2459"/>
        <v>CB$12</v>
      </c>
      <c r="CC2176" s="192" t="str">
        <f t="shared" si="2459"/>
        <v>CC$12</v>
      </c>
      <c r="CD2176" s="192" t="str">
        <f t="shared" si="2459"/>
        <v>CD$12</v>
      </c>
      <c r="CE2176" s="192" t="str">
        <f t="shared" ref="CE2176:CL2176" si="2460">CE$16</f>
        <v>CE$12</v>
      </c>
      <c r="CF2176" s="192" t="str">
        <f t="shared" si="2460"/>
        <v>CF$12</v>
      </c>
      <c r="CG2176" s="192" t="str">
        <f t="shared" si="2460"/>
        <v>CG$12</v>
      </c>
      <c r="CH2176" s="192" t="str">
        <f t="shared" si="2460"/>
        <v>CH$12</v>
      </c>
      <c r="CI2176" s="192" t="str">
        <f t="shared" si="2460"/>
        <v>CI$12</v>
      </c>
      <c r="CJ2176" s="192" t="str">
        <f t="shared" si="2460"/>
        <v>CJ$12</v>
      </c>
      <c r="CK2176" s="192" t="str">
        <f t="shared" si="2460"/>
        <v>CK$12</v>
      </c>
      <c r="CL2176" s="192" t="str">
        <f t="shared" si="2460"/>
        <v>CL$12</v>
      </c>
    </row>
    <row r="2177" spans="2:90" x14ac:dyDescent="0.4">
      <c r="B2177" s="168" t="s">
        <v>460</v>
      </c>
      <c r="C2177" s="193"/>
      <c r="D2177" s="193"/>
      <c r="E2177" s="193" t="s">
        <v>906</v>
      </c>
      <c r="F2177" s="193"/>
      <c r="G2177" s="193"/>
      <c r="H2177" s="193"/>
      <c r="I2177" s="194"/>
      <c r="J2177" s="194"/>
      <c r="K2177" s="195"/>
      <c r="L2177" s="195"/>
      <c r="M2177" s="195"/>
      <c r="N2177" s="195"/>
      <c r="O2177" s="195"/>
      <c r="P2177" s="195"/>
      <c r="R2177" s="195"/>
      <c r="S2177" s="192" t="str">
        <f t="shared" ref="S2177:AX2177" si="2461">S$17</f>
        <v>S$13</v>
      </c>
      <c r="T2177" s="192" t="str">
        <f t="shared" si="2461"/>
        <v>T$13</v>
      </c>
      <c r="U2177" s="192" t="str">
        <f t="shared" si="2461"/>
        <v>U$13</v>
      </c>
      <c r="V2177" s="192" t="str">
        <f t="shared" si="2461"/>
        <v>V$13</v>
      </c>
      <c r="W2177" s="192" t="str">
        <f t="shared" si="2461"/>
        <v>W$13</v>
      </c>
      <c r="X2177" s="192" t="str">
        <f t="shared" si="2461"/>
        <v>X$13</v>
      </c>
      <c r="Y2177" s="192" t="str">
        <f t="shared" si="2461"/>
        <v>Y$13</v>
      </c>
      <c r="Z2177" s="192" t="str">
        <f t="shared" si="2461"/>
        <v>Z$13</v>
      </c>
      <c r="AA2177" s="192" t="str">
        <f t="shared" si="2461"/>
        <v>AA$13</v>
      </c>
      <c r="AB2177" s="192" t="str">
        <f t="shared" si="2461"/>
        <v>AB$13</v>
      </c>
      <c r="AC2177" s="192" t="str">
        <f t="shared" si="2461"/>
        <v>AC$13</v>
      </c>
      <c r="AD2177" s="192" t="str">
        <f t="shared" si="2461"/>
        <v>AD$13</v>
      </c>
      <c r="AE2177" s="192" t="str">
        <f t="shared" si="2461"/>
        <v>AE$13</v>
      </c>
      <c r="AF2177" s="192" t="str">
        <f t="shared" si="2461"/>
        <v>AF$13</v>
      </c>
      <c r="AG2177" s="192" t="str">
        <f t="shared" si="2461"/>
        <v>AG$13</v>
      </c>
      <c r="AH2177" s="192" t="str">
        <f t="shared" si="2461"/>
        <v>AH$13</v>
      </c>
      <c r="AI2177" s="192" t="str">
        <f t="shared" si="2461"/>
        <v>AI$13</v>
      </c>
      <c r="AJ2177" s="192" t="str">
        <f t="shared" si="2461"/>
        <v>AJ$13</v>
      </c>
      <c r="AK2177" s="192" t="str">
        <f t="shared" si="2461"/>
        <v>AK$13</v>
      </c>
      <c r="AL2177" s="192" t="str">
        <f t="shared" si="2461"/>
        <v>AL$13</v>
      </c>
      <c r="AM2177" s="192" t="str">
        <f t="shared" si="2461"/>
        <v>AM$13</v>
      </c>
      <c r="AN2177" s="192" t="str">
        <f t="shared" si="2461"/>
        <v>AN$13</v>
      </c>
      <c r="AO2177" s="192" t="str">
        <f t="shared" si="2461"/>
        <v>AO$13</v>
      </c>
      <c r="AP2177" s="192" t="str">
        <f t="shared" si="2461"/>
        <v>AP$13</v>
      </c>
      <c r="AQ2177" s="192" t="str">
        <f t="shared" si="2461"/>
        <v>AQ$13</v>
      </c>
      <c r="AR2177" s="192" t="str">
        <f t="shared" si="2461"/>
        <v>AR$13</v>
      </c>
      <c r="AS2177" s="192" t="str">
        <f t="shared" si="2461"/>
        <v>AS$13</v>
      </c>
      <c r="AT2177" s="192" t="str">
        <f t="shared" si="2461"/>
        <v>AT$13</v>
      </c>
      <c r="AU2177" s="192" t="str">
        <f t="shared" si="2461"/>
        <v>AU$13</v>
      </c>
      <c r="AV2177" s="192" t="str">
        <f t="shared" si="2461"/>
        <v>AV$13</v>
      </c>
      <c r="AW2177" s="192" t="str">
        <f t="shared" si="2461"/>
        <v>AW$13</v>
      </c>
      <c r="AX2177" s="192" t="str">
        <f t="shared" si="2461"/>
        <v>AX$13</v>
      </c>
      <c r="AY2177" s="192" t="str">
        <f t="shared" ref="AY2177:CD2177" si="2462">AY$17</f>
        <v>AY$13</v>
      </c>
      <c r="AZ2177" s="192" t="str">
        <f t="shared" si="2462"/>
        <v>AZ$13</v>
      </c>
      <c r="BA2177" s="192" t="str">
        <f t="shared" si="2462"/>
        <v>BA$13</v>
      </c>
      <c r="BB2177" s="192" t="str">
        <f t="shared" si="2462"/>
        <v>BB$13</v>
      </c>
      <c r="BC2177" s="192" t="str">
        <f t="shared" si="2462"/>
        <v>BC$13</v>
      </c>
      <c r="BD2177" s="192" t="str">
        <f t="shared" si="2462"/>
        <v>BD$13</v>
      </c>
      <c r="BE2177" s="192" t="str">
        <f t="shared" si="2462"/>
        <v>BE$13</v>
      </c>
      <c r="BF2177" s="192" t="str">
        <f t="shared" si="2462"/>
        <v>BF$13</v>
      </c>
      <c r="BG2177" s="192" t="str">
        <f t="shared" si="2462"/>
        <v>BG$13</v>
      </c>
      <c r="BH2177" s="192" t="str">
        <f t="shared" si="2462"/>
        <v>BH$13</v>
      </c>
      <c r="BI2177" s="192" t="str">
        <f t="shared" si="2462"/>
        <v>BI$13</v>
      </c>
      <c r="BJ2177" s="192" t="str">
        <f t="shared" si="2462"/>
        <v>BJ$13</v>
      </c>
      <c r="BK2177" s="192" t="str">
        <f t="shared" si="2462"/>
        <v>BK$13</v>
      </c>
      <c r="BL2177" s="192" t="str">
        <f t="shared" si="2462"/>
        <v>BL$13</v>
      </c>
      <c r="BM2177" s="192" t="str">
        <f t="shared" si="2462"/>
        <v>BM$13</v>
      </c>
      <c r="BN2177" s="192" t="str">
        <f t="shared" si="2462"/>
        <v>BN$13</v>
      </c>
      <c r="BO2177" s="192" t="str">
        <f t="shared" si="2462"/>
        <v>BO$13</v>
      </c>
      <c r="BP2177" s="192" t="str">
        <f t="shared" si="2462"/>
        <v>BP$13</v>
      </c>
      <c r="BQ2177" s="192" t="str">
        <f t="shared" si="2462"/>
        <v>BQ$13</v>
      </c>
      <c r="BR2177" s="192" t="str">
        <f t="shared" si="2462"/>
        <v>BR$13</v>
      </c>
      <c r="BS2177" s="192" t="str">
        <f t="shared" si="2462"/>
        <v>BS$13</v>
      </c>
      <c r="BT2177" s="192" t="str">
        <f t="shared" si="2462"/>
        <v>BT$13</v>
      </c>
      <c r="BU2177" s="192" t="str">
        <f t="shared" si="2462"/>
        <v>BU$13</v>
      </c>
      <c r="BV2177" s="192" t="str">
        <f t="shared" si="2462"/>
        <v>BV$13</v>
      </c>
      <c r="BW2177" s="192" t="str">
        <f t="shared" si="2462"/>
        <v>BW$13</v>
      </c>
      <c r="BX2177" s="192" t="str">
        <f t="shared" si="2462"/>
        <v>BX$13</v>
      </c>
      <c r="BY2177" s="192" t="str">
        <f t="shared" si="2462"/>
        <v>BY$13</v>
      </c>
      <c r="BZ2177" s="192" t="str">
        <f t="shared" si="2462"/>
        <v>BZ$13</v>
      </c>
      <c r="CA2177" s="192" t="str">
        <f t="shared" si="2462"/>
        <v>CA$13</v>
      </c>
      <c r="CB2177" s="192" t="str">
        <f t="shared" si="2462"/>
        <v>CB$13</v>
      </c>
      <c r="CC2177" s="192" t="str">
        <f t="shared" si="2462"/>
        <v>CC$13</v>
      </c>
      <c r="CD2177" s="192" t="str">
        <f t="shared" si="2462"/>
        <v>CD$13</v>
      </c>
      <c r="CE2177" s="192" t="str">
        <f t="shared" ref="CE2177:CL2177" si="2463">CE$17</f>
        <v>CE$13</v>
      </c>
      <c r="CF2177" s="192" t="str">
        <f t="shared" si="2463"/>
        <v>CF$13</v>
      </c>
      <c r="CG2177" s="192" t="str">
        <f t="shared" si="2463"/>
        <v>CG$13</v>
      </c>
      <c r="CH2177" s="192" t="str">
        <f t="shared" si="2463"/>
        <v>CH$13</v>
      </c>
      <c r="CI2177" s="192" t="str">
        <f t="shared" si="2463"/>
        <v>CI$13</v>
      </c>
      <c r="CJ2177" s="192" t="str">
        <f t="shared" si="2463"/>
        <v>CJ$13</v>
      </c>
      <c r="CK2177" s="192" t="str">
        <f t="shared" si="2463"/>
        <v>CK$13</v>
      </c>
      <c r="CL2177" s="192" t="str">
        <f t="shared" si="2463"/>
        <v>CL$13</v>
      </c>
    </row>
    <row r="2178" spans="2:90" x14ac:dyDescent="0.4">
      <c r="B2178" s="168" t="s">
        <v>488</v>
      </c>
      <c r="C2178" s="193"/>
      <c r="D2178" s="193"/>
      <c r="E2178" s="193" t="s">
        <v>906</v>
      </c>
      <c r="F2178" s="193"/>
      <c r="G2178" s="193"/>
      <c r="H2178" s="193"/>
      <c r="I2178" s="194"/>
      <c r="J2178" s="194"/>
      <c r="K2178" s="195"/>
      <c r="L2178" s="195"/>
      <c r="M2178" s="195"/>
      <c r="N2178" s="195"/>
      <c r="O2178" s="195"/>
      <c r="P2178" s="195"/>
      <c r="R2178" s="195"/>
      <c r="S2178" s="183"/>
      <c r="T2178" s="183"/>
      <c r="U2178" s="183"/>
      <c r="V2178" s="183"/>
      <c r="W2178" s="183"/>
      <c r="X2178" s="183"/>
      <c r="Y2178" s="183"/>
      <c r="Z2178" s="183"/>
      <c r="AA2178" s="183"/>
      <c r="AB2178" s="183"/>
      <c r="AC2178" s="183"/>
      <c r="AD2178" s="183"/>
      <c r="AE2178" s="183"/>
      <c r="AF2178" s="183"/>
      <c r="AG2178" s="183"/>
      <c r="AH2178" s="183"/>
      <c r="AI2178" s="183"/>
      <c r="AJ2178" s="183"/>
      <c r="AK2178" s="183"/>
      <c r="AL2178" s="183"/>
      <c r="AM2178" s="183"/>
      <c r="AN2178" s="183"/>
      <c r="AO2178" s="183"/>
      <c r="AP2178" s="183"/>
      <c r="AQ2178" s="183"/>
      <c r="AR2178" s="183"/>
      <c r="AS2178" s="183"/>
      <c r="AT2178" s="183"/>
      <c r="AU2178" s="183"/>
      <c r="AV2178" s="183"/>
      <c r="AW2178" s="183"/>
      <c r="AX2178" s="183"/>
      <c r="AY2178" s="183"/>
      <c r="AZ2178" s="183"/>
      <c r="BA2178" s="183"/>
      <c r="BB2178" s="183"/>
      <c r="BC2178" s="183"/>
      <c r="BD2178" s="183"/>
      <c r="BE2178" s="183"/>
      <c r="BF2178" s="183"/>
      <c r="BG2178" s="183"/>
      <c r="BH2178" s="183"/>
      <c r="BI2178" s="183"/>
      <c r="BJ2178" s="183"/>
      <c r="BK2178" s="183"/>
      <c r="BL2178" s="183"/>
      <c r="BM2178" s="183"/>
      <c r="BN2178" s="183"/>
      <c r="BO2178" s="183"/>
      <c r="BP2178" s="183"/>
      <c r="BQ2178" s="183"/>
      <c r="BR2178" s="183"/>
      <c r="BS2178" s="183"/>
      <c r="BT2178" s="183"/>
      <c r="BU2178" s="183"/>
      <c r="BV2178" s="183"/>
      <c r="BW2178" s="183"/>
      <c r="BX2178" s="183"/>
      <c r="BY2178" s="183"/>
      <c r="BZ2178" s="183"/>
      <c r="CA2178" s="183"/>
      <c r="CB2178" s="183"/>
      <c r="CC2178" s="183"/>
      <c r="CD2178" s="183"/>
      <c r="CE2178" s="183"/>
      <c r="CF2178" s="183"/>
      <c r="CG2178" s="183"/>
      <c r="CH2178" s="183"/>
      <c r="CI2178" s="183"/>
      <c r="CJ2178" s="183"/>
      <c r="CK2178" s="183"/>
      <c r="CL2178" s="183"/>
    </row>
    <row r="2179" spans="2:90" x14ac:dyDescent="0.4">
      <c r="B2179" s="168" t="s">
        <v>501</v>
      </c>
      <c r="C2179" s="193"/>
      <c r="D2179" s="193"/>
      <c r="E2179" s="193" t="s">
        <v>906</v>
      </c>
      <c r="F2179" s="193"/>
      <c r="G2179" s="193"/>
      <c r="H2179" s="193"/>
      <c r="I2179" s="194"/>
      <c r="J2179" s="194"/>
      <c r="K2179" s="195"/>
      <c r="L2179" s="195"/>
      <c r="M2179" s="195"/>
      <c r="N2179" s="195"/>
      <c r="O2179" s="195"/>
      <c r="P2179" s="195"/>
      <c r="R2179" s="195"/>
      <c r="S2179" s="183"/>
      <c r="T2179" s="183"/>
      <c r="U2179" s="183"/>
      <c r="V2179" s="183"/>
      <c r="W2179" s="183"/>
      <c r="X2179" s="183"/>
      <c r="Y2179" s="183"/>
      <c r="Z2179" s="183"/>
      <c r="AA2179" s="183"/>
      <c r="AB2179" s="183"/>
      <c r="AC2179" s="183"/>
      <c r="AD2179" s="183"/>
      <c r="AE2179" s="183"/>
      <c r="AF2179" s="183"/>
      <c r="AG2179" s="183"/>
      <c r="AH2179" s="183"/>
      <c r="AI2179" s="183"/>
      <c r="AJ2179" s="183"/>
      <c r="AK2179" s="183"/>
      <c r="AL2179" s="183"/>
      <c r="AM2179" s="183"/>
      <c r="AN2179" s="183"/>
      <c r="AO2179" s="183"/>
      <c r="AP2179" s="183"/>
      <c r="AQ2179" s="183"/>
      <c r="AR2179" s="183"/>
      <c r="AS2179" s="183"/>
      <c r="AT2179" s="183"/>
      <c r="AU2179" s="183"/>
      <c r="AV2179" s="183"/>
      <c r="AW2179" s="183"/>
      <c r="AX2179" s="183"/>
      <c r="AY2179" s="183"/>
      <c r="AZ2179" s="183"/>
      <c r="BA2179" s="183"/>
      <c r="BB2179" s="183"/>
      <c r="BC2179" s="183"/>
      <c r="BD2179" s="183"/>
      <c r="BE2179" s="183"/>
      <c r="BF2179" s="183"/>
      <c r="BG2179" s="183"/>
      <c r="BH2179" s="183"/>
      <c r="BI2179" s="183"/>
      <c r="BJ2179" s="183"/>
      <c r="BK2179" s="183"/>
      <c r="BL2179" s="183"/>
      <c r="BM2179" s="183"/>
      <c r="BN2179" s="183"/>
      <c r="BO2179" s="183"/>
      <c r="BP2179" s="183"/>
      <c r="BQ2179" s="183"/>
      <c r="BR2179" s="183"/>
      <c r="BS2179" s="183"/>
      <c r="BT2179" s="183"/>
      <c r="BU2179" s="183"/>
      <c r="BV2179" s="183"/>
      <c r="BW2179" s="183"/>
      <c r="BX2179" s="183"/>
      <c r="BY2179" s="183"/>
      <c r="BZ2179" s="183"/>
      <c r="CA2179" s="183"/>
      <c r="CB2179" s="183"/>
      <c r="CC2179" s="183"/>
      <c r="CD2179" s="183"/>
      <c r="CE2179" s="183"/>
      <c r="CF2179" s="183"/>
      <c r="CG2179" s="183"/>
      <c r="CH2179" s="183"/>
      <c r="CI2179" s="183"/>
      <c r="CJ2179" s="183"/>
      <c r="CK2179" s="183"/>
      <c r="CL2179" s="183"/>
    </row>
    <row r="2180" spans="2:90" x14ac:dyDescent="0.4">
      <c r="B2180" s="168" t="s">
        <v>461</v>
      </c>
      <c r="C2180" s="193"/>
      <c r="D2180" s="193"/>
      <c r="E2180" s="193" t="s">
        <v>906</v>
      </c>
      <c r="F2180" s="193"/>
      <c r="G2180" s="193"/>
      <c r="H2180" s="193"/>
      <c r="I2180" s="194"/>
      <c r="J2180" s="194"/>
      <c r="K2180" s="195"/>
      <c r="L2180" s="195"/>
      <c r="M2180" s="195"/>
      <c r="N2180" s="195"/>
      <c r="O2180" s="195"/>
      <c r="P2180" s="195"/>
      <c r="R2180" s="195"/>
      <c r="S2180" s="183" t="str">
        <f t="shared" ref="S2180:AX2180" si="2464">S$18</f>
        <v>S$14</v>
      </c>
      <c r="T2180" s="183" t="str">
        <f t="shared" si="2464"/>
        <v>T$14</v>
      </c>
      <c r="U2180" s="183" t="str">
        <f t="shared" si="2464"/>
        <v>U$14</v>
      </c>
      <c r="V2180" s="183" t="str">
        <f t="shared" si="2464"/>
        <v>V$14</v>
      </c>
      <c r="W2180" s="183" t="str">
        <f t="shared" si="2464"/>
        <v>W$14</v>
      </c>
      <c r="X2180" s="183" t="str">
        <f t="shared" si="2464"/>
        <v>X$14</v>
      </c>
      <c r="Y2180" s="183" t="str">
        <f t="shared" si="2464"/>
        <v>Y$14</v>
      </c>
      <c r="Z2180" s="183" t="str">
        <f t="shared" si="2464"/>
        <v>Z$14</v>
      </c>
      <c r="AA2180" s="183" t="str">
        <f t="shared" si="2464"/>
        <v>AA$14</v>
      </c>
      <c r="AB2180" s="183" t="str">
        <f t="shared" si="2464"/>
        <v>AB$14</v>
      </c>
      <c r="AC2180" s="183" t="str">
        <f t="shared" si="2464"/>
        <v>AC$14</v>
      </c>
      <c r="AD2180" s="183" t="str">
        <f t="shared" si="2464"/>
        <v>AD$14</v>
      </c>
      <c r="AE2180" s="183" t="str">
        <f t="shared" si="2464"/>
        <v>AE$14</v>
      </c>
      <c r="AF2180" s="183" t="str">
        <f t="shared" si="2464"/>
        <v>AF$14</v>
      </c>
      <c r="AG2180" s="183" t="str">
        <f t="shared" si="2464"/>
        <v>AG$14</v>
      </c>
      <c r="AH2180" s="183" t="str">
        <f t="shared" si="2464"/>
        <v>AH$14</v>
      </c>
      <c r="AI2180" s="183" t="str">
        <f t="shared" si="2464"/>
        <v>AI$14</v>
      </c>
      <c r="AJ2180" s="183" t="str">
        <f t="shared" si="2464"/>
        <v>AJ$14</v>
      </c>
      <c r="AK2180" s="183" t="str">
        <f t="shared" si="2464"/>
        <v>AK$14</v>
      </c>
      <c r="AL2180" s="183" t="str">
        <f t="shared" si="2464"/>
        <v>AL$14</v>
      </c>
      <c r="AM2180" s="183" t="str">
        <f t="shared" si="2464"/>
        <v>AM$14</v>
      </c>
      <c r="AN2180" s="183" t="str">
        <f t="shared" si="2464"/>
        <v>AN$14</v>
      </c>
      <c r="AO2180" s="183" t="str">
        <f t="shared" si="2464"/>
        <v>AO$14</v>
      </c>
      <c r="AP2180" s="183" t="str">
        <f t="shared" si="2464"/>
        <v>AP$14</v>
      </c>
      <c r="AQ2180" s="183" t="str">
        <f t="shared" si="2464"/>
        <v>AQ$14</v>
      </c>
      <c r="AR2180" s="183" t="str">
        <f t="shared" si="2464"/>
        <v>AR$14</v>
      </c>
      <c r="AS2180" s="183" t="str">
        <f t="shared" si="2464"/>
        <v>AS$14</v>
      </c>
      <c r="AT2180" s="183" t="str">
        <f t="shared" si="2464"/>
        <v>AT$14</v>
      </c>
      <c r="AU2180" s="183" t="str">
        <f t="shared" si="2464"/>
        <v>AU$14</v>
      </c>
      <c r="AV2180" s="183" t="str">
        <f t="shared" si="2464"/>
        <v>AV$14</v>
      </c>
      <c r="AW2180" s="183" t="str">
        <f t="shared" si="2464"/>
        <v>AW$14</v>
      </c>
      <c r="AX2180" s="183" t="str">
        <f t="shared" si="2464"/>
        <v>AX$14</v>
      </c>
      <c r="AY2180" s="183" t="str">
        <f t="shared" ref="AY2180:CD2180" si="2465">AY$18</f>
        <v>AY$14</v>
      </c>
      <c r="AZ2180" s="183" t="str">
        <f t="shared" si="2465"/>
        <v>AZ$14</v>
      </c>
      <c r="BA2180" s="183" t="str">
        <f t="shared" si="2465"/>
        <v>BA$14</v>
      </c>
      <c r="BB2180" s="183" t="str">
        <f t="shared" si="2465"/>
        <v>BB$14</v>
      </c>
      <c r="BC2180" s="183" t="str">
        <f t="shared" si="2465"/>
        <v>BC$14</v>
      </c>
      <c r="BD2180" s="183" t="str">
        <f t="shared" si="2465"/>
        <v>BD$14</v>
      </c>
      <c r="BE2180" s="183" t="str">
        <f t="shared" si="2465"/>
        <v>BE$14</v>
      </c>
      <c r="BF2180" s="183" t="str">
        <f t="shared" si="2465"/>
        <v>BF$14</v>
      </c>
      <c r="BG2180" s="183" t="str">
        <f t="shared" si="2465"/>
        <v>BG$14</v>
      </c>
      <c r="BH2180" s="183" t="str">
        <f t="shared" si="2465"/>
        <v>BH$14</v>
      </c>
      <c r="BI2180" s="183" t="str">
        <f t="shared" si="2465"/>
        <v>BI$14</v>
      </c>
      <c r="BJ2180" s="183" t="str">
        <f t="shared" si="2465"/>
        <v>BJ$14</v>
      </c>
      <c r="BK2180" s="183" t="str">
        <f t="shared" si="2465"/>
        <v>BK$14</v>
      </c>
      <c r="BL2180" s="183" t="str">
        <f t="shared" si="2465"/>
        <v>BL$14</v>
      </c>
      <c r="BM2180" s="183" t="str">
        <f t="shared" si="2465"/>
        <v>BM$14</v>
      </c>
      <c r="BN2180" s="183" t="str">
        <f t="shared" si="2465"/>
        <v>BN$14</v>
      </c>
      <c r="BO2180" s="183" t="str">
        <f t="shared" si="2465"/>
        <v>BO$14</v>
      </c>
      <c r="BP2180" s="183" t="str">
        <f t="shared" si="2465"/>
        <v>BP$14</v>
      </c>
      <c r="BQ2180" s="183" t="str">
        <f t="shared" si="2465"/>
        <v>BQ$14</v>
      </c>
      <c r="BR2180" s="183" t="str">
        <f t="shared" si="2465"/>
        <v>BR$14</v>
      </c>
      <c r="BS2180" s="183" t="str">
        <f t="shared" si="2465"/>
        <v>BS$14</v>
      </c>
      <c r="BT2180" s="183" t="str">
        <f t="shared" si="2465"/>
        <v>BT$14</v>
      </c>
      <c r="BU2180" s="183" t="str">
        <f t="shared" si="2465"/>
        <v>BU$14</v>
      </c>
      <c r="BV2180" s="183" t="str">
        <f t="shared" si="2465"/>
        <v>BV$14</v>
      </c>
      <c r="BW2180" s="183" t="str">
        <f t="shared" si="2465"/>
        <v>BW$14</v>
      </c>
      <c r="BX2180" s="183" t="str">
        <f t="shared" si="2465"/>
        <v>BX$14</v>
      </c>
      <c r="BY2180" s="183" t="str">
        <f t="shared" si="2465"/>
        <v>BY$14</v>
      </c>
      <c r="BZ2180" s="183" t="str">
        <f t="shared" si="2465"/>
        <v>BZ$14</v>
      </c>
      <c r="CA2180" s="183" t="str">
        <f t="shared" si="2465"/>
        <v>CA$14</v>
      </c>
      <c r="CB2180" s="183" t="str">
        <f t="shared" si="2465"/>
        <v>CB$14</v>
      </c>
      <c r="CC2180" s="183" t="str">
        <f t="shared" si="2465"/>
        <v>CC$14</v>
      </c>
      <c r="CD2180" s="183" t="str">
        <f t="shared" si="2465"/>
        <v>CD$14</v>
      </c>
      <c r="CE2180" s="183" t="str">
        <f t="shared" ref="CE2180:CL2180" si="2466">CE$18</f>
        <v>CE$14</v>
      </c>
      <c r="CF2180" s="183" t="str">
        <f t="shared" si="2466"/>
        <v>CF$14</v>
      </c>
      <c r="CG2180" s="183" t="str">
        <f t="shared" si="2466"/>
        <v>CG$14</v>
      </c>
      <c r="CH2180" s="183" t="str">
        <f t="shared" si="2466"/>
        <v>CH$14</v>
      </c>
      <c r="CI2180" s="183" t="str">
        <f t="shared" si="2466"/>
        <v>CI$14</v>
      </c>
      <c r="CJ2180" s="183" t="str">
        <f t="shared" si="2466"/>
        <v>CJ$14</v>
      </c>
      <c r="CK2180" s="183" t="str">
        <f t="shared" si="2466"/>
        <v>CK$14</v>
      </c>
      <c r="CL2180" s="183" t="str">
        <f t="shared" si="2466"/>
        <v>CL$14</v>
      </c>
    </row>
    <row r="2181" spans="2:90" x14ac:dyDescent="0.4">
      <c r="B2181" s="168" t="s">
        <v>462</v>
      </c>
      <c r="C2181" s="193"/>
      <c r="D2181" s="193"/>
      <c r="E2181" s="193" t="s">
        <v>906</v>
      </c>
      <c r="F2181" s="193"/>
      <c r="G2181" s="193"/>
      <c r="H2181" s="193"/>
      <c r="I2181" s="194"/>
      <c r="J2181" s="194"/>
      <c r="K2181" s="195"/>
      <c r="L2181" s="195"/>
      <c r="M2181" s="195"/>
      <c r="N2181" s="195"/>
      <c r="O2181" s="195"/>
      <c r="P2181" s="195"/>
      <c r="R2181" s="195"/>
      <c r="S2181" s="183" t="str">
        <f t="shared" ref="S2181:AX2181" si="2467">S$19</f>
        <v>S$15</v>
      </c>
      <c r="T2181" s="183" t="str">
        <f t="shared" si="2467"/>
        <v>T$15</v>
      </c>
      <c r="U2181" s="183" t="str">
        <f t="shared" si="2467"/>
        <v>U$15</v>
      </c>
      <c r="V2181" s="183" t="str">
        <f t="shared" si="2467"/>
        <v>V$15</v>
      </c>
      <c r="W2181" s="183" t="str">
        <f t="shared" si="2467"/>
        <v>W$15</v>
      </c>
      <c r="X2181" s="183" t="str">
        <f t="shared" si="2467"/>
        <v>X$15</v>
      </c>
      <c r="Y2181" s="183" t="str">
        <f t="shared" si="2467"/>
        <v>Y$15</v>
      </c>
      <c r="Z2181" s="183" t="str">
        <f t="shared" si="2467"/>
        <v>Z$15</v>
      </c>
      <c r="AA2181" s="183" t="str">
        <f t="shared" si="2467"/>
        <v>AA$15</v>
      </c>
      <c r="AB2181" s="183" t="str">
        <f t="shared" si="2467"/>
        <v>AB$15</v>
      </c>
      <c r="AC2181" s="183" t="str">
        <f t="shared" si="2467"/>
        <v>AC$15</v>
      </c>
      <c r="AD2181" s="183" t="str">
        <f t="shared" si="2467"/>
        <v>AD$15</v>
      </c>
      <c r="AE2181" s="183" t="str">
        <f t="shared" si="2467"/>
        <v>AE$15</v>
      </c>
      <c r="AF2181" s="183" t="str">
        <f t="shared" si="2467"/>
        <v>AF$15</v>
      </c>
      <c r="AG2181" s="183" t="str">
        <f t="shared" si="2467"/>
        <v>AG$15</v>
      </c>
      <c r="AH2181" s="183" t="str">
        <f t="shared" si="2467"/>
        <v>AH$15</v>
      </c>
      <c r="AI2181" s="183" t="str">
        <f t="shared" si="2467"/>
        <v>AI$15</v>
      </c>
      <c r="AJ2181" s="183" t="str">
        <f t="shared" si="2467"/>
        <v>AJ$15</v>
      </c>
      <c r="AK2181" s="183" t="str">
        <f t="shared" si="2467"/>
        <v>AK$15</v>
      </c>
      <c r="AL2181" s="183" t="str">
        <f t="shared" si="2467"/>
        <v>AL$15</v>
      </c>
      <c r="AM2181" s="183" t="str">
        <f t="shared" si="2467"/>
        <v>AM$15</v>
      </c>
      <c r="AN2181" s="183" t="str">
        <f t="shared" si="2467"/>
        <v>AN$15</v>
      </c>
      <c r="AO2181" s="183" t="str">
        <f t="shared" si="2467"/>
        <v>AO$15</v>
      </c>
      <c r="AP2181" s="183" t="str">
        <f t="shared" si="2467"/>
        <v>AP$15</v>
      </c>
      <c r="AQ2181" s="183" t="str">
        <f t="shared" si="2467"/>
        <v>AQ$15</v>
      </c>
      <c r="AR2181" s="183" t="str">
        <f t="shared" si="2467"/>
        <v>AR$15</v>
      </c>
      <c r="AS2181" s="183" t="str">
        <f t="shared" si="2467"/>
        <v>AS$15</v>
      </c>
      <c r="AT2181" s="183" t="str">
        <f t="shared" si="2467"/>
        <v>AT$15</v>
      </c>
      <c r="AU2181" s="183" t="str">
        <f t="shared" si="2467"/>
        <v>AU$15</v>
      </c>
      <c r="AV2181" s="183" t="str">
        <f t="shared" si="2467"/>
        <v>AV$15</v>
      </c>
      <c r="AW2181" s="183" t="str">
        <f t="shared" si="2467"/>
        <v>AW$15</v>
      </c>
      <c r="AX2181" s="183" t="str">
        <f t="shared" si="2467"/>
        <v>AX$15</v>
      </c>
      <c r="AY2181" s="183" t="str">
        <f t="shared" ref="AY2181:CD2181" si="2468">AY$19</f>
        <v>AY$15</v>
      </c>
      <c r="AZ2181" s="183" t="str">
        <f t="shared" si="2468"/>
        <v>AZ$15</v>
      </c>
      <c r="BA2181" s="183" t="str">
        <f t="shared" si="2468"/>
        <v>BA$15</v>
      </c>
      <c r="BB2181" s="183" t="str">
        <f t="shared" si="2468"/>
        <v>BB$15</v>
      </c>
      <c r="BC2181" s="183" t="str">
        <f t="shared" si="2468"/>
        <v>BC$15</v>
      </c>
      <c r="BD2181" s="183" t="str">
        <f t="shared" si="2468"/>
        <v>BD$15</v>
      </c>
      <c r="BE2181" s="183" t="str">
        <f t="shared" si="2468"/>
        <v>BE$15</v>
      </c>
      <c r="BF2181" s="183" t="str">
        <f t="shared" si="2468"/>
        <v>BF$15</v>
      </c>
      <c r="BG2181" s="183" t="str">
        <f t="shared" si="2468"/>
        <v>BG$15</v>
      </c>
      <c r="BH2181" s="183" t="str">
        <f t="shared" si="2468"/>
        <v>BH$15</v>
      </c>
      <c r="BI2181" s="183" t="str">
        <f t="shared" si="2468"/>
        <v>BI$15</v>
      </c>
      <c r="BJ2181" s="183" t="str">
        <f t="shared" si="2468"/>
        <v>BJ$15</v>
      </c>
      <c r="BK2181" s="183" t="str">
        <f t="shared" si="2468"/>
        <v>BK$15</v>
      </c>
      <c r="BL2181" s="183" t="str">
        <f t="shared" si="2468"/>
        <v>BL$15</v>
      </c>
      <c r="BM2181" s="183" t="str">
        <f t="shared" si="2468"/>
        <v>BM$15</v>
      </c>
      <c r="BN2181" s="183" t="str">
        <f t="shared" si="2468"/>
        <v>BN$15</v>
      </c>
      <c r="BO2181" s="183" t="str">
        <f t="shared" si="2468"/>
        <v>BO$15</v>
      </c>
      <c r="BP2181" s="183" t="str">
        <f t="shared" si="2468"/>
        <v>BP$15</v>
      </c>
      <c r="BQ2181" s="183" t="str">
        <f t="shared" si="2468"/>
        <v>BQ$15</v>
      </c>
      <c r="BR2181" s="183" t="str">
        <f t="shared" si="2468"/>
        <v>BR$15</v>
      </c>
      <c r="BS2181" s="183" t="str">
        <f t="shared" si="2468"/>
        <v>BS$15</v>
      </c>
      <c r="BT2181" s="183" t="str">
        <f t="shared" si="2468"/>
        <v>BT$15</v>
      </c>
      <c r="BU2181" s="183" t="str">
        <f t="shared" si="2468"/>
        <v>BU$15</v>
      </c>
      <c r="BV2181" s="183" t="str">
        <f t="shared" si="2468"/>
        <v>BV$15</v>
      </c>
      <c r="BW2181" s="183" t="str">
        <f t="shared" si="2468"/>
        <v>BW$15</v>
      </c>
      <c r="BX2181" s="183" t="str">
        <f t="shared" si="2468"/>
        <v>BX$15</v>
      </c>
      <c r="BY2181" s="183" t="str">
        <f t="shared" si="2468"/>
        <v>BY$15</v>
      </c>
      <c r="BZ2181" s="183" t="str">
        <f t="shared" si="2468"/>
        <v>BZ$15</v>
      </c>
      <c r="CA2181" s="183" t="str">
        <f t="shared" si="2468"/>
        <v>CA$15</v>
      </c>
      <c r="CB2181" s="183" t="str">
        <f t="shared" si="2468"/>
        <v>CB$15</v>
      </c>
      <c r="CC2181" s="183" t="str">
        <f t="shared" si="2468"/>
        <v>CC$15</v>
      </c>
      <c r="CD2181" s="183" t="str">
        <f t="shared" si="2468"/>
        <v>CD$15</v>
      </c>
      <c r="CE2181" s="183" t="str">
        <f t="shared" ref="CE2181:CL2181" si="2469">CE$19</f>
        <v>CE$15</v>
      </c>
      <c r="CF2181" s="183" t="str">
        <f t="shared" si="2469"/>
        <v>CF$15</v>
      </c>
      <c r="CG2181" s="183" t="str">
        <f t="shared" si="2469"/>
        <v>CG$15</v>
      </c>
      <c r="CH2181" s="183" t="str">
        <f t="shared" si="2469"/>
        <v>CH$15</v>
      </c>
      <c r="CI2181" s="183" t="str">
        <f t="shared" si="2469"/>
        <v>CI$15</v>
      </c>
      <c r="CJ2181" s="183" t="str">
        <f t="shared" si="2469"/>
        <v>CJ$15</v>
      </c>
      <c r="CK2181" s="183" t="str">
        <f t="shared" si="2469"/>
        <v>CK$15</v>
      </c>
      <c r="CL2181" s="183" t="str">
        <f t="shared" si="2469"/>
        <v>CL$15</v>
      </c>
    </row>
    <row r="2182" spans="2:90" x14ac:dyDescent="0.4">
      <c r="B2182" s="66" t="s">
        <v>251</v>
      </c>
      <c r="C2182" s="22"/>
      <c r="D2182" s="22" t="s">
        <v>739</v>
      </c>
      <c r="E2182" s="22" t="s">
        <v>739</v>
      </c>
      <c r="F2182" s="22" t="s">
        <v>444</v>
      </c>
      <c r="G2182" s="22" t="s">
        <v>81</v>
      </c>
      <c r="H2182" s="22"/>
      <c r="I2182" s="279"/>
      <c r="J2182" s="279"/>
      <c r="K2182" s="22"/>
      <c r="L2182" s="22"/>
      <c r="M2182" s="22"/>
      <c r="N2182" s="22"/>
      <c r="O2182" s="22"/>
      <c r="P2182" s="22"/>
      <c r="R2182" s="66"/>
      <c r="S2182" s="280"/>
      <c r="T2182" s="280"/>
      <c r="U2182" s="280"/>
      <c r="V2182" s="280"/>
      <c r="W2182" s="280"/>
      <c r="X2182" s="280"/>
      <c r="Y2182" s="280"/>
      <c r="Z2182" s="280"/>
      <c r="AA2182" s="280"/>
      <c r="AB2182" s="280"/>
      <c r="AC2182" s="280"/>
      <c r="AD2182" s="280"/>
      <c r="AE2182" s="280"/>
      <c r="AF2182" s="280"/>
      <c r="AG2182" s="280"/>
      <c r="AH2182" s="280"/>
      <c r="AI2182" s="280"/>
      <c r="AJ2182" s="280"/>
      <c r="AK2182" s="280"/>
      <c r="AL2182" s="280"/>
      <c r="AM2182" s="280"/>
      <c r="AN2182" s="280"/>
      <c r="AO2182" s="280"/>
      <c r="AP2182" s="280"/>
      <c r="AQ2182" s="280"/>
      <c r="AR2182" s="280"/>
      <c r="AS2182" s="280"/>
      <c r="AT2182" s="280"/>
      <c r="AU2182" s="280"/>
      <c r="AV2182" s="280"/>
      <c r="AW2182" s="280"/>
      <c r="AX2182" s="280"/>
      <c r="AY2182" s="280"/>
      <c r="AZ2182" s="280"/>
      <c r="BA2182" s="280"/>
      <c r="BB2182" s="280"/>
      <c r="BC2182" s="280"/>
      <c r="BD2182" s="280"/>
      <c r="BE2182" s="280"/>
      <c r="BF2182" s="280"/>
      <c r="BG2182" s="280"/>
      <c r="BH2182" s="280"/>
      <c r="BI2182" s="280"/>
      <c r="BJ2182" s="280"/>
      <c r="BK2182" s="280"/>
      <c r="BL2182" s="280"/>
      <c r="BM2182" s="280"/>
      <c r="BN2182" s="280"/>
      <c r="BO2182" s="280"/>
      <c r="BP2182" s="280"/>
      <c r="BQ2182" s="280"/>
      <c r="BR2182" s="280"/>
      <c r="BS2182" s="280"/>
      <c r="BT2182" s="280"/>
      <c r="BU2182" s="280"/>
      <c r="BV2182" s="280"/>
      <c r="BW2182" s="280"/>
      <c r="BX2182" s="280"/>
      <c r="BY2182" s="280"/>
      <c r="BZ2182" s="280"/>
      <c r="CA2182" s="280"/>
      <c r="CB2182" s="280"/>
      <c r="CC2182" s="280"/>
      <c r="CD2182" s="280"/>
      <c r="CE2182" s="280"/>
      <c r="CF2182" s="280"/>
      <c r="CG2182" s="280"/>
      <c r="CH2182" s="280"/>
      <c r="CI2182" s="280"/>
      <c r="CJ2182" s="280"/>
      <c r="CK2182" s="280"/>
      <c r="CL2182" s="280"/>
    </row>
    <row r="2183" spans="2:90" x14ac:dyDescent="0.4">
      <c r="B2183" s="124" t="str">
        <f>"Assumptions - "&amp;B2182</f>
        <v>Assumptions - Revenue driven intangible assets:</v>
      </c>
      <c r="D2183" t="s">
        <v>739</v>
      </c>
      <c r="E2183" t="s">
        <v>906</v>
      </c>
      <c r="G2183" t="str">
        <f>E2183</f>
        <v/>
      </c>
      <c r="I2183"/>
      <c r="J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row>
    <row r="2184" spans="2:90" x14ac:dyDescent="0.4">
      <c r="B2184" s="139" t="s">
        <v>206</v>
      </c>
      <c r="C2184" s="57"/>
      <c r="D2184" s="57" t="s">
        <v>739</v>
      </c>
      <c r="E2184" s="57" t="s">
        <v>906</v>
      </c>
      <c r="F2184" s="57"/>
      <c r="G2184" s="57" t="str">
        <f>E2184</f>
        <v/>
      </c>
      <c r="H2184" s="57">
        <v>5</v>
      </c>
      <c r="S2184" s="72"/>
      <c r="T2184" s="72"/>
      <c r="U2184" s="72"/>
      <c r="V2184" s="72"/>
      <c r="W2184" s="72"/>
      <c r="X2184" s="72"/>
      <c r="Y2184" s="72"/>
      <c r="Z2184" s="72"/>
      <c r="AA2184" s="72"/>
      <c r="AB2184" s="72"/>
      <c r="AC2184" s="72"/>
      <c r="AD2184" s="72"/>
      <c r="AE2184" s="72"/>
      <c r="AF2184" s="72"/>
      <c r="AG2184" s="72"/>
      <c r="AH2184" s="72"/>
      <c r="AI2184" s="72"/>
      <c r="AJ2184" s="72"/>
      <c r="AK2184" s="72"/>
      <c r="AL2184" s="72"/>
      <c r="AM2184" s="72"/>
      <c r="AN2184" s="72"/>
      <c r="AO2184" s="72"/>
      <c r="AP2184" s="72"/>
      <c r="AQ2184" s="72"/>
      <c r="AR2184" s="72"/>
      <c r="AS2184" s="72"/>
      <c r="AT2184" s="72"/>
      <c r="AU2184" s="72"/>
      <c r="AV2184" s="72"/>
      <c r="AW2184" s="72"/>
      <c r="AX2184" s="72"/>
      <c r="AY2184" s="72"/>
      <c r="AZ2184" s="72"/>
      <c r="BA2184" s="72"/>
      <c r="BB2184" s="72"/>
      <c r="BC2184" s="72"/>
      <c r="BD2184" s="72"/>
      <c r="BE2184" s="72"/>
      <c r="BF2184" s="72"/>
      <c r="BG2184" s="72"/>
      <c r="BH2184" s="72"/>
      <c r="BI2184" s="72"/>
      <c r="BJ2184" s="72"/>
      <c r="BK2184" s="72"/>
      <c r="BL2184" s="72"/>
      <c r="BM2184" s="72"/>
      <c r="BN2184" s="72"/>
      <c r="BO2184" s="72"/>
      <c r="BP2184" s="72"/>
      <c r="BQ2184" s="72"/>
      <c r="BR2184" s="72"/>
      <c r="BS2184" s="72"/>
      <c r="BT2184" s="72"/>
      <c r="BU2184" s="72"/>
      <c r="BV2184" s="72"/>
      <c r="BW2184" s="72"/>
      <c r="BX2184" s="72"/>
      <c r="BY2184" s="72"/>
      <c r="BZ2184" s="72"/>
      <c r="CA2184" s="72"/>
      <c r="CB2184" s="72"/>
      <c r="CC2184" s="72"/>
      <c r="CD2184" s="72"/>
      <c r="CE2184" s="72"/>
      <c r="CF2184" s="72"/>
      <c r="CG2184" s="72"/>
      <c r="CH2184" s="72"/>
      <c r="CI2184" s="72"/>
      <c r="CJ2184" s="72"/>
      <c r="CK2184" s="72"/>
      <c r="CL2184" s="72"/>
    </row>
    <row r="2185" spans="2:90" x14ac:dyDescent="0.4">
      <c r="B2185" s="139" t="s">
        <v>207</v>
      </c>
      <c r="C2185" s="57"/>
      <c r="D2185" s="57" t="s">
        <v>739</v>
      </c>
      <c r="E2185" s="57" t="s">
        <v>906</v>
      </c>
      <c r="F2185" s="57"/>
      <c r="G2185" s="57" t="str">
        <f>E2185</f>
        <v/>
      </c>
      <c r="H2185" s="57">
        <v>0</v>
      </c>
      <c r="S2185" s="72"/>
      <c r="T2185" s="72"/>
      <c r="U2185" s="72"/>
      <c r="V2185" s="72"/>
      <c r="W2185" s="72"/>
      <c r="X2185" s="72"/>
      <c r="Y2185" s="72"/>
      <c r="Z2185" s="72"/>
      <c r="AA2185" s="72"/>
      <c r="AB2185" s="72"/>
      <c r="AC2185" s="72"/>
      <c r="AD2185" s="72"/>
      <c r="AE2185" s="72"/>
      <c r="AF2185" s="72"/>
      <c r="AG2185" s="72"/>
      <c r="AH2185" s="72"/>
      <c r="AI2185" s="72"/>
      <c r="AJ2185" s="72"/>
      <c r="AK2185" s="72"/>
      <c r="AL2185" s="72"/>
      <c r="AM2185" s="72"/>
      <c r="AN2185" s="72"/>
      <c r="AO2185" s="72"/>
      <c r="AP2185" s="72"/>
      <c r="AQ2185" s="72"/>
      <c r="AR2185" s="72"/>
      <c r="AS2185" s="72"/>
      <c r="AT2185" s="72"/>
      <c r="AU2185" s="72"/>
      <c r="AV2185" s="72"/>
      <c r="AW2185" s="72"/>
      <c r="AX2185" s="72"/>
      <c r="AY2185" s="72"/>
      <c r="AZ2185" s="72"/>
      <c r="BA2185" s="72"/>
      <c r="BB2185" s="72"/>
      <c r="BC2185" s="72"/>
      <c r="BD2185" s="72"/>
      <c r="BE2185" s="72"/>
      <c r="BF2185" s="72"/>
      <c r="BG2185" s="72"/>
      <c r="BH2185" s="72"/>
      <c r="BI2185" s="72"/>
      <c r="BJ2185" s="72"/>
      <c r="BK2185" s="72"/>
      <c r="BL2185" s="72"/>
      <c r="BM2185" s="72"/>
      <c r="BN2185" s="72"/>
      <c r="BO2185" s="72"/>
      <c r="BP2185" s="72"/>
      <c r="BQ2185" s="72"/>
      <c r="BR2185" s="72"/>
      <c r="BS2185" s="72"/>
      <c r="BT2185" s="72"/>
      <c r="BU2185" s="72"/>
      <c r="BV2185" s="72"/>
      <c r="BW2185" s="72"/>
      <c r="BX2185" s="72"/>
      <c r="BY2185" s="72"/>
      <c r="BZ2185" s="72"/>
      <c r="CA2185" s="72"/>
      <c r="CB2185" s="72"/>
      <c r="CC2185" s="72"/>
      <c r="CD2185" s="72"/>
      <c r="CE2185" s="72"/>
      <c r="CF2185" s="72"/>
      <c r="CG2185" s="72"/>
      <c r="CH2185" s="72"/>
      <c r="CI2185" s="72"/>
      <c r="CJ2185" s="72"/>
      <c r="CK2185" s="72"/>
      <c r="CL2185" s="72"/>
    </row>
    <row r="2186" spans="2:90" x14ac:dyDescent="0.4">
      <c r="D2186" t="s">
        <v>739</v>
      </c>
      <c r="E2186" t="s">
        <v>906</v>
      </c>
      <c r="S2186" s="72"/>
      <c r="T2186" s="72"/>
      <c r="U2186" s="72"/>
      <c r="V2186" s="72"/>
      <c r="W2186" s="72"/>
      <c r="X2186" s="72"/>
      <c r="Y2186" s="72"/>
      <c r="Z2186" s="72"/>
      <c r="AA2186" s="72"/>
      <c r="AB2186" s="72"/>
      <c r="AC2186" s="72"/>
      <c r="AD2186" s="72"/>
      <c r="AE2186" s="72"/>
      <c r="AF2186" s="72"/>
      <c r="AG2186" s="72"/>
      <c r="AH2186" s="72"/>
      <c r="AI2186" s="72"/>
      <c r="AJ2186" s="72"/>
      <c r="AK2186" s="72"/>
      <c r="AL2186" s="72"/>
      <c r="AM2186" s="72"/>
      <c r="AN2186" s="72"/>
      <c r="AO2186" s="72"/>
      <c r="AP2186" s="72"/>
      <c r="AQ2186" s="72"/>
      <c r="AR2186" s="72"/>
      <c r="AS2186" s="72"/>
      <c r="AT2186" s="72"/>
      <c r="AU2186" s="72"/>
      <c r="AV2186" s="72"/>
      <c r="AW2186" s="72"/>
      <c r="AX2186" s="72"/>
      <c r="AY2186" s="72"/>
      <c r="AZ2186" s="72"/>
      <c r="BA2186" s="72"/>
      <c r="BB2186" s="72"/>
      <c r="BC2186" s="72"/>
      <c r="BD2186" s="72"/>
      <c r="BE2186" s="72"/>
      <c r="BF2186" s="72"/>
      <c r="BG2186" s="72"/>
      <c r="BH2186" s="72"/>
      <c r="BI2186" s="72"/>
      <c r="BJ2186" s="72"/>
      <c r="BK2186" s="72"/>
      <c r="BL2186" s="72"/>
      <c r="BM2186" s="72"/>
      <c r="BN2186" s="72"/>
      <c r="BO2186" s="72"/>
      <c r="BP2186" s="72"/>
      <c r="BQ2186" s="72"/>
      <c r="BR2186" s="72"/>
      <c r="BS2186" s="72"/>
      <c r="BT2186" s="72"/>
      <c r="BU2186" s="72"/>
      <c r="BV2186" s="72"/>
      <c r="BW2186" s="72"/>
      <c r="BX2186" s="72"/>
      <c r="BY2186" s="72"/>
      <c r="BZ2186" s="72"/>
      <c r="CA2186" s="72"/>
      <c r="CB2186" s="72"/>
      <c r="CC2186" s="72"/>
      <c r="CD2186" s="72"/>
      <c r="CE2186" s="72"/>
      <c r="CF2186" s="72"/>
      <c r="CG2186" s="72"/>
      <c r="CH2186" s="72"/>
      <c r="CI2186" s="72"/>
      <c r="CJ2186" s="72"/>
      <c r="CK2186" s="72"/>
      <c r="CL2186" s="72"/>
    </row>
    <row r="2187" spans="2:90" x14ac:dyDescent="0.4">
      <c r="B2187" s="93" t="str">
        <f>B2189&amp;":"</f>
        <v>Investment in intangibles - Revenue driven intangible assets:</v>
      </c>
      <c r="D2187" t="s">
        <v>739</v>
      </c>
      <c r="E2187" t="s">
        <v>906</v>
      </c>
      <c r="S2187" s="72"/>
      <c r="T2187" s="72"/>
      <c r="U2187" s="72"/>
      <c r="V2187" s="72"/>
      <c r="W2187" s="72"/>
      <c r="X2187" s="72"/>
      <c r="Y2187" s="72"/>
      <c r="Z2187" s="72"/>
      <c r="AA2187" s="72"/>
      <c r="AB2187" s="72"/>
      <c r="AC2187" s="72"/>
      <c r="AD2187" s="72"/>
      <c r="AE2187" s="72"/>
      <c r="AF2187" s="72"/>
      <c r="AG2187" s="72"/>
      <c r="AH2187" s="72"/>
      <c r="AI2187" s="72"/>
      <c r="AJ2187" s="72"/>
      <c r="AK2187" s="72"/>
      <c r="AL2187" s="72"/>
      <c r="AM2187" s="72"/>
      <c r="AN2187" s="72"/>
      <c r="AO2187" s="72"/>
      <c r="AP2187" s="72"/>
      <c r="AQ2187" s="72"/>
      <c r="AR2187" s="72"/>
      <c r="AS2187" s="72"/>
      <c r="AT2187" s="72"/>
      <c r="AU2187" s="72"/>
      <c r="AV2187" s="72"/>
      <c r="AW2187" s="72"/>
      <c r="AX2187" s="72"/>
      <c r="AY2187" s="72"/>
      <c r="AZ2187" s="72"/>
      <c r="BA2187" s="72"/>
      <c r="BB2187" s="72"/>
      <c r="BC2187" s="72"/>
      <c r="BD2187" s="72"/>
      <c r="BE2187" s="72"/>
      <c r="BF2187" s="72"/>
      <c r="BG2187" s="72"/>
      <c r="BH2187" s="72"/>
      <c r="BI2187" s="72"/>
      <c r="BJ2187" s="72"/>
      <c r="BK2187" s="72"/>
      <c r="BL2187" s="72"/>
      <c r="BM2187" s="72"/>
      <c r="BN2187" s="72"/>
      <c r="BO2187" s="72"/>
      <c r="BP2187" s="72"/>
      <c r="BQ2187" s="72"/>
      <c r="BR2187" s="72"/>
      <c r="BS2187" s="72"/>
      <c r="BT2187" s="72"/>
      <c r="BU2187" s="72"/>
      <c r="BV2187" s="72"/>
      <c r="BW2187" s="72"/>
      <c r="BX2187" s="72"/>
      <c r="BY2187" s="72"/>
      <c r="BZ2187" s="72"/>
      <c r="CA2187" s="72"/>
      <c r="CB2187" s="72"/>
      <c r="CC2187" s="72"/>
      <c r="CD2187" s="72"/>
      <c r="CE2187" s="72"/>
      <c r="CF2187" s="72"/>
      <c r="CG2187" s="72"/>
      <c r="CH2187" s="72"/>
      <c r="CI2187" s="72"/>
      <c r="CJ2187" s="72"/>
      <c r="CK2187" s="72"/>
      <c r="CL2187" s="72"/>
    </row>
    <row r="2188" spans="2:90" x14ac:dyDescent="0.4">
      <c r="B2188" s="139" t="s">
        <v>706</v>
      </c>
      <c r="D2188" t="s">
        <v>739</v>
      </c>
      <c r="E2188" t="s">
        <v>906</v>
      </c>
      <c r="G2188" t="str">
        <f>E2188</f>
        <v/>
      </c>
      <c r="K2188" s="18">
        <v>10</v>
      </c>
      <c r="L2188" s="18">
        <v>10</v>
      </c>
      <c r="M2188" s="18">
        <v>10</v>
      </c>
      <c r="N2188" s="18">
        <v>10</v>
      </c>
      <c r="O2188" s="18">
        <v>10</v>
      </c>
      <c r="P2188" s="18">
        <v>10</v>
      </c>
      <c r="S2188" s="141" cm="1">
        <f t="array" ref="S2188">INDEX($K:$Q,ROW(),MATCH(S$3,$K$2:$Q$2,0))</f>
        <v>10</v>
      </c>
      <c r="T2188" s="141" cm="1">
        <f t="array" ref="T2188">INDEX($K:$Q,ROW(),MATCH(T$3,$K$2:$Q$2,0))</f>
        <v>10</v>
      </c>
      <c r="U2188" s="141" cm="1">
        <f t="array" ref="U2188">INDEX($K:$Q,ROW(),MATCH(U$3,$K$2:$Q$2,0))</f>
        <v>10</v>
      </c>
      <c r="V2188" s="141" cm="1">
        <f t="array" ref="V2188">INDEX($K:$Q,ROW(),MATCH(V$3,$K$2:$Q$2,0))</f>
        <v>10</v>
      </c>
      <c r="W2188" s="141" cm="1">
        <f t="array" ref="W2188">INDEX($K:$Q,ROW(),MATCH(W$3,$K$2:$Q$2,0))</f>
        <v>10</v>
      </c>
      <c r="X2188" s="141" cm="1">
        <f t="array" ref="X2188">INDEX($K:$Q,ROW(),MATCH(X$3,$K$2:$Q$2,0))</f>
        <v>10</v>
      </c>
      <c r="Y2188" s="141" cm="1">
        <f t="array" ref="Y2188">INDEX($K:$Q,ROW(),MATCH(Y$3,$K$2:$Q$2,0))</f>
        <v>10</v>
      </c>
      <c r="Z2188" s="141" cm="1">
        <f t="array" ref="Z2188">INDEX($K:$Q,ROW(),MATCH(Z$3,$K$2:$Q$2,0))</f>
        <v>10</v>
      </c>
      <c r="AA2188" s="141" cm="1">
        <f t="array" ref="AA2188">INDEX($K:$Q,ROW(),MATCH(AA$3,$K$2:$Q$2,0))</f>
        <v>10</v>
      </c>
      <c r="AB2188" s="141" cm="1">
        <f t="array" ref="AB2188">INDEX($K:$Q,ROW(),MATCH(AB$3,$K$2:$Q$2,0))</f>
        <v>10</v>
      </c>
      <c r="AC2188" s="141" cm="1">
        <f t="array" ref="AC2188">INDEX($K:$Q,ROW(),MATCH(AC$3,$K$2:$Q$2,0))</f>
        <v>10</v>
      </c>
      <c r="AD2188" s="141" cm="1">
        <f t="array" ref="AD2188">INDEX($K:$Q,ROW(),MATCH(AD$3,$K$2:$Q$2,0))</f>
        <v>10</v>
      </c>
      <c r="AE2188" s="141" cm="1">
        <f t="array" ref="AE2188">INDEX($K:$Q,ROW(),MATCH(AE$3,$K$2:$Q$2,0))</f>
        <v>10</v>
      </c>
      <c r="AF2188" s="141" cm="1">
        <f t="array" ref="AF2188">INDEX($K:$Q,ROW(),MATCH(AF$3,$K$2:$Q$2,0))</f>
        <v>10</v>
      </c>
      <c r="AG2188" s="141" cm="1">
        <f t="array" ref="AG2188">INDEX($K:$Q,ROW(),MATCH(AG$3,$K$2:$Q$2,0))</f>
        <v>10</v>
      </c>
      <c r="AH2188" s="141" cm="1">
        <f t="array" ref="AH2188">INDEX($K:$Q,ROW(),MATCH(AH$3,$K$2:$Q$2,0))</f>
        <v>10</v>
      </c>
      <c r="AI2188" s="141" cm="1">
        <f t="array" ref="AI2188">INDEX($K:$Q,ROW(),MATCH(AI$3,$K$2:$Q$2,0))</f>
        <v>10</v>
      </c>
      <c r="AJ2188" s="141" cm="1">
        <f t="array" ref="AJ2188">INDEX($K:$Q,ROW(),MATCH(AJ$3,$K$2:$Q$2,0))</f>
        <v>10</v>
      </c>
      <c r="AK2188" s="141" cm="1">
        <f t="array" ref="AK2188">INDEX($K:$Q,ROW(),MATCH(AK$3,$K$2:$Q$2,0))</f>
        <v>10</v>
      </c>
      <c r="AL2188" s="141" cm="1">
        <f t="array" ref="AL2188">INDEX($K:$Q,ROW(),MATCH(AL$3,$K$2:$Q$2,0))</f>
        <v>10</v>
      </c>
      <c r="AM2188" s="141" cm="1">
        <f t="array" ref="AM2188">INDEX($K:$Q,ROW(),MATCH(AM$3,$K$2:$Q$2,0))</f>
        <v>10</v>
      </c>
      <c r="AN2188" s="141" cm="1">
        <f t="array" ref="AN2188">INDEX($K:$Q,ROW(),MATCH(AN$3,$K$2:$Q$2,0))</f>
        <v>10</v>
      </c>
      <c r="AO2188" s="141" cm="1">
        <f t="array" ref="AO2188">INDEX($K:$Q,ROW(),MATCH(AO$3,$K$2:$Q$2,0))</f>
        <v>10</v>
      </c>
      <c r="AP2188" s="141" cm="1">
        <f t="array" ref="AP2188">INDEX($K:$Q,ROW(),MATCH(AP$3,$K$2:$Q$2,0))</f>
        <v>10</v>
      </c>
      <c r="AQ2188" s="141" cm="1">
        <f t="array" ref="AQ2188">INDEX($K:$Q,ROW(),MATCH(AQ$3,$K$2:$Q$2,0))</f>
        <v>10</v>
      </c>
      <c r="AR2188" s="141" cm="1">
        <f t="array" ref="AR2188">INDEX($K:$Q,ROW(),MATCH(AR$3,$K$2:$Q$2,0))</f>
        <v>10</v>
      </c>
      <c r="AS2188" s="141" cm="1">
        <f t="array" ref="AS2188">INDEX($K:$Q,ROW(),MATCH(AS$3,$K$2:$Q$2,0))</f>
        <v>10</v>
      </c>
      <c r="AT2188" s="141" cm="1">
        <f t="array" ref="AT2188">INDEX($K:$Q,ROW(),MATCH(AT$3,$K$2:$Q$2,0))</f>
        <v>10</v>
      </c>
      <c r="AU2188" s="141" cm="1">
        <f t="array" ref="AU2188">INDEX($K:$Q,ROW(),MATCH(AU$3,$K$2:$Q$2,0))</f>
        <v>10</v>
      </c>
      <c r="AV2188" s="141" cm="1">
        <f t="array" ref="AV2188">INDEX($K:$Q,ROW(),MATCH(AV$3,$K$2:$Q$2,0))</f>
        <v>10</v>
      </c>
      <c r="AW2188" s="141" cm="1">
        <f t="array" ref="AW2188">INDEX($K:$Q,ROW(),MATCH(AW$3,$K$2:$Q$2,0))</f>
        <v>10</v>
      </c>
      <c r="AX2188" s="141" cm="1">
        <f t="array" ref="AX2188">INDEX($K:$Q,ROW(),MATCH(AX$3,$K$2:$Q$2,0))</f>
        <v>10</v>
      </c>
      <c r="AY2188" s="141" cm="1">
        <f t="array" ref="AY2188">INDEX($K:$Q,ROW(),MATCH(AY$3,$K$2:$Q$2,0))</f>
        <v>10</v>
      </c>
      <c r="AZ2188" s="141" cm="1">
        <f t="array" ref="AZ2188">INDEX($K:$Q,ROW(),MATCH(AZ$3,$K$2:$Q$2,0))</f>
        <v>10</v>
      </c>
      <c r="BA2188" s="141" cm="1">
        <f t="array" ref="BA2188">INDEX($K:$Q,ROW(),MATCH(BA$3,$K$2:$Q$2,0))</f>
        <v>10</v>
      </c>
      <c r="BB2188" s="141" cm="1">
        <f t="array" ref="BB2188">INDEX($K:$Q,ROW(),MATCH(BB$3,$K$2:$Q$2,0))</f>
        <v>10</v>
      </c>
      <c r="BC2188" s="141" cm="1">
        <f t="array" ref="BC2188">INDEX($K:$Q,ROW(),MATCH(BC$3,$K$2:$Q$2,0))</f>
        <v>10</v>
      </c>
      <c r="BD2188" s="141" cm="1">
        <f t="array" ref="BD2188">INDEX($K:$Q,ROW(),MATCH(BD$3,$K$2:$Q$2,0))</f>
        <v>10</v>
      </c>
      <c r="BE2188" s="141" cm="1">
        <f t="array" ref="BE2188">INDEX($K:$Q,ROW(),MATCH(BE$3,$K$2:$Q$2,0))</f>
        <v>10</v>
      </c>
      <c r="BF2188" s="141" cm="1">
        <f t="array" ref="BF2188">INDEX($K:$Q,ROW(),MATCH(BF$3,$K$2:$Q$2,0))</f>
        <v>10</v>
      </c>
      <c r="BG2188" s="141" cm="1">
        <f t="array" ref="BG2188">INDEX($K:$Q,ROW(),MATCH(BG$3,$K$2:$Q$2,0))</f>
        <v>10</v>
      </c>
      <c r="BH2188" s="141" cm="1">
        <f t="array" ref="BH2188">INDEX($K:$Q,ROW(),MATCH(BH$3,$K$2:$Q$2,0))</f>
        <v>10</v>
      </c>
      <c r="BI2188" s="141" cm="1">
        <f t="array" ref="BI2188">INDEX($K:$Q,ROW(),MATCH(BI$3,$K$2:$Q$2,0))</f>
        <v>10</v>
      </c>
      <c r="BJ2188" s="141" cm="1">
        <f t="array" ref="BJ2188">INDEX($K:$Q,ROW(),MATCH(BJ$3,$K$2:$Q$2,0))</f>
        <v>10</v>
      </c>
      <c r="BK2188" s="141" cm="1">
        <f t="array" ref="BK2188">INDEX($K:$Q,ROW(),MATCH(BK$3,$K$2:$Q$2,0))</f>
        <v>10</v>
      </c>
      <c r="BL2188" s="141" cm="1">
        <f t="array" ref="BL2188">INDEX($K:$Q,ROW(),MATCH(BL$3,$K$2:$Q$2,0))</f>
        <v>10</v>
      </c>
      <c r="BM2188" s="141" cm="1">
        <f t="array" ref="BM2188">INDEX($K:$Q,ROW(),MATCH(BM$3,$K$2:$Q$2,0))</f>
        <v>10</v>
      </c>
      <c r="BN2188" s="141" cm="1">
        <f t="array" ref="BN2188">INDEX($K:$Q,ROW(),MATCH(BN$3,$K$2:$Q$2,0))</f>
        <v>10</v>
      </c>
      <c r="BO2188" s="141" cm="1">
        <f t="array" ref="BO2188">INDEX($K:$Q,ROW(),MATCH(BO$3,$K$2:$Q$2,0))</f>
        <v>10</v>
      </c>
      <c r="BP2188" s="141" cm="1">
        <f t="array" ref="BP2188">INDEX($K:$Q,ROW(),MATCH(BP$3,$K$2:$Q$2,0))</f>
        <v>10</v>
      </c>
      <c r="BQ2188" s="141" cm="1">
        <f t="array" ref="BQ2188">INDEX($K:$Q,ROW(),MATCH(BQ$3,$K$2:$Q$2,0))</f>
        <v>10</v>
      </c>
      <c r="BR2188" s="141" cm="1">
        <f t="array" ref="BR2188">INDEX($K:$Q,ROW(),MATCH(BR$3,$K$2:$Q$2,0))</f>
        <v>10</v>
      </c>
      <c r="BS2188" s="141" cm="1">
        <f t="array" ref="BS2188">INDEX($K:$Q,ROW(),MATCH(BS$3,$K$2:$Q$2,0))</f>
        <v>10</v>
      </c>
      <c r="BT2188" s="141" cm="1">
        <f t="array" ref="BT2188">INDEX($K:$Q,ROW(),MATCH(BT$3,$K$2:$Q$2,0))</f>
        <v>10</v>
      </c>
      <c r="BU2188" s="141" cm="1">
        <f t="array" ref="BU2188">INDEX($K:$Q,ROW(),MATCH(BU$3,$K$2:$Q$2,0))</f>
        <v>10</v>
      </c>
      <c r="BV2188" s="141" cm="1">
        <f t="array" ref="BV2188">INDEX($K:$Q,ROW(),MATCH(BV$3,$K$2:$Q$2,0))</f>
        <v>10</v>
      </c>
      <c r="BW2188" s="141" cm="1">
        <f t="array" ref="BW2188">INDEX($K:$Q,ROW(),MATCH(BW$3,$K$2:$Q$2,0))</f>
        <v>10</v>
      </c>
      <c r="BX2188" s="141" cm="1">
        <f t="array" ref="BX2188">INDEX($K:$Q,ROW(),MATCH(BX$3,$K$2:$Q$2,0))</f>
        <v>10</v>
      </c>
      <c r="BY2188" s="141" cm="1">
        <f t="array" ref="BY2188">INDEX($K:$Q,ROW(),MATCH(BY$3,$K$2:$Q$2,0))</f>
        <v>10</v>
      </c>
      <c r="BZ2188" s="141" cm="1">
        <f t="array" ref="BZ2188">INDEX($K:$Q,ROW(),MATCH(BZ$3,$K$2:$Q$2,0))</f>
        <v>10</v>
      </c>
      <c r="CA2188" s="141" cm="1">
        <f t="array" ref="CA2188">INDEX($K:$Q,ROW(),MATCH(CA$3,$K$2:$Q$2,0))</f>
        <v>10</v>
      </c>
      <c r="CB2188" s="141" cm="1">
        <f t="array" ref="CB2188">INDEX($K:$Q,ROW(),MATCH(CB$3,$K$2:$Q$2,0))</f>
        <v>10</v>
      </c>
      <c r="CC2188" s="141" cm="1">
        <f t="array" ref="CC2188">INDEX($K:$Q,ROW(),MATCH(CC$3,$K$2:$Q$2,0))</f>
        <v>10</v>
      </c>
      <c r="CD2188" s="141" cm="1">
        <f t="array" ref="CD2188">INDEX($K:$Q,ROW(),MATCH(CD$3,$K$2:$Q$2,0))</f>
        <v>10</v>
      </c>
      <c r="CE2188" s="141" cm="1">
        <f t="array" ref="CE2188">INDEX($K:$Q,ROW(),MATCH(CE$3,$K$2:$Q$2,0))</f>
        <v>10</v>
      </c>
      <c r="CF2188" s="141" cm="1">
        <f t="array" ref="CF2188">INDEX($K:$Q,ROW(),MATCH(CF$3,$K$2:$Q$2,0))</f>
        <v>10</v>
      </c>
      <c r="CG2188" s="141" cm="1">
        <f t="array" ref="CG2188">INDEX($K:$Q,ROW(),MATCH(CG$3,$K$2:$Q$2,0))</f>
        <v>10</v>
      </c>
      <c r="CH2188" s="141" cm="1">
        <f t="array" ref="CH2188">INDEX($K:$Q,ROW(),MATCH(CH$3,$K$2:$Q$2,0))</f>
        <v>10</v>
      </c>
      <c r="CI2188" s="141" cm="1">
        <f t="array" ref="CI2188">INDEX($K:$Q,ROW(),MATCH(CI$3,$K$2:$Q$2,0))</f>
        <v>10</v>
      </c>
      <c r="CJ2188" s="141" cm="1">
        <f t="array" ref="CJ2188">INDEX($K:$Q,ROW(),MATCH(CJ$3,$K$2:$Q$2,0))</f>
        <v>10</v>
      </c>
      <c r="CK2188" s="141" cm="1">
        <f t="array" ref="CK2188">INDEX($K:$Q,ROW(),MATCH(CK$3,$K$2:$Q$2,0))</f>
        <v>10</v>
      </c>
      <c r="CL2188" s="141" cm="1">
        <f t="array" ref="CL2188">INDEX($K:$Q,ROW(),MATCH(CL$3,$K$2:$Q$2,0))</f>
        <v>10</v>
      </c>
    </row>
    <row r="2189" spans="2:90" x14ac:dyDescent="0.4">
      <c r="B2189" s="121" t="str">
        <f>"Investment in intangibles - "&amp;SUBSTITUTE(B2182,":","")</f>
        <v>Investment in intangibles - Revenue driven intangible assets</v>
      </c>
      <c r="C2189" t="s">
        <v>235</v>
      </c>
      <c r="D2189" t="s">
        <v>739</v>
      </c>
      <c r="E2189" t="s">
        <v>906</v>
      </c>
      <c r="I2189" s="74"/>
      <c r="J2189" s="74"/>
      <c r="K2189" s="113">
        <f ca="1">SUMIF($4:$4,K$2,2189:2189)</f>
        <v>-100</v>
      </c>
      <c r="L2189" s="113">
        <f ca="1">SUMIF($4:$4,L$2,2189:2189)</f>
        <v>-100</v>
      </c>
      <c r="M2189" s="113">
        <f ca="1">SUMIF($4:$4,M$2,2189:2189)</f>
        <v>-100</v>
      </c>
      <c r="N2189" s="113">
        <f ca="1">SUMIF($4:$4,N$2,2189:2189)</f>
        <v>-100</v>
      </c>
      <c r="O2189" s="113">
        <f ca="1">SUMIF($4:$4,O$2,2189:2189)</f>
        <v>-100</v>
      </c>
      <c r="P2189" s="113">
        <f ca="1">SUMIF($4:$4,P$2,2189:2189)</f>
        <v>-100</v>
      </c>
      <c r="R2189" s="33"/>
      <c r="S2189" s="142" cm="1">
        <f t="array" aca="1" ref="S2189" ca="1">-S2188*INDIRECT(S2176)/1000</f>
        <v>-100</v>
      </c>
      <c r="T2189" s="142" cm="1">
        <f t="array" aca="1" ref="T2189" ca="1">-T2188*INDIRECT(T2176)/1000</f>
        <v>-100</v>
      </c>
      <c r="U2189" s="142" cm="1">
        <f t="array" aca="1" ref="U2189" ca="1">-U2188*INDIRECT(U2176)/1000</f>
        <v>-100</v>
      </c>
      <c r="V2189" s="142" cm="1">
        <f t="array" aca="1" ref="V2189" ca="1">-V2188*INDIRECT(V2176)/1000</f>
        <v>-100</v>
      </c>
      <c r="W2189" s="142" cm="1">
        <f t="array" aca="1" ref="W2189" ca="1">-W2188*INDIRECT(W2176)/1000</f>
        <v>-100</v>
      </c>
      <c r="X2189" s="142" cm="1">
        <f t="array" aca="1" ref="X2189" ca="1">-X2188*INDIRECT(X2176)/1000</f>
        <v>-100</v>
      </c>
      <c r="Y2189" s="142" cm="1">
        <f t="array" aca="1" ref="Y2189" ca="1">-Y2188*INDIRECT(Y2176)/1000</f>
        <v>-100</v>
      </c>
      <c r="Z2189" s="142" cm="1">
        <f t="array" aca="1" ref="Z2189" ca="1">-Z2188*INDIRECT(Z2176)/1000</f>
        <v>-100</v>
      </c>
      <c r="AA2189" s="142" cm="1">
        <f t="array" aca="1" ref="AA2189" ca="1">-AA2188*INDIRECT(AA2176)/1000</f>
        <v>-100</v>
      </c>
      <c r="AB2189" s="142" cm="1">
        <f t="array" aca="1" ref="AB2189" ca="1">-AB2188*INDIRECT(AB2176)/1000</f>
        <v>-100</v>
      </c>
      <c r="AC2189" s="142" cm="1">
        <f t="array" aca="1" ref="AC2189" ca="1">-AC2188*INDIRECT(AC2176)/1000</f>
        <v>-100</v>
      </c>
      <c r="AD2189" s="142" cm="1">
        <f t="array" aca="1" ref="AD2189" ca="1">-AD2188*INDIRECT(AD2176)/1000</f>
        <v>-100</v>
      </c>
      <c r="AE2189" s="142" cm="1">
        <f t="array" aca="1" ref="AE2189" ca="1">-AE2188*INDIRECT(AE2176)/1000</f>
        <v>-100</v>
      </c>
      <c r="AF2189" s="142" cm="1">
        <f t="array" aca="1" ref="AF2189" ca="1">-AF2188*INDIRECT(AF2176)/1000</f>
        <v>-100</v>
      </c>
      <c r="AG2189" s="142" cm="1">
        <f t="array" aca="1" ref="AG2189" ca="1">-AG2188*INDIRECT(AG2176)/1000</f>
        <v>-100</v>
      </c>
      <c r="AH2189" s="142" cm="1">
        <f t="array" aca="1" ref="AH2189" ca="1">-AH2188*INDIRECT(AH2176)/1000</f>
        <v>-100</v>
      </c>
      <c r="AI2189" s="142" cm="1">
        <f t="array" aca="1" ref="AI2189" ca="1">-AI2188*INDIRECT(AI2176)/1000</f>
        <v>-100</v>
      </c>
      <c r="AJ2189" s="142" cm="1">
        <f t="array" aca="1" ref="AJ2189" ca="1">-AJ2188*INDIRECT(AJ2176)/1000</f>
        <v>-100</v>
      </c>
      <c r="AK2189" s="142" cm="1">
        <f t="array" aca="1" ref="AK2189" ca="1">-AK2188*INDIRECT(AK2176)/1000</f>
        <v>-100</v>
      </c>
      <c r="AL2189" s="142" cm="1">
        <f t="array" aca="1" ref="AL2189" ca="1">-AL2188*INDIRECT(AL2176)/1000</f>
        <v>-100</v>
      </c>
      <c r="AM2189" s="142" cm="1">
        <f t="array" aca="1" ref="AM2189" ca="1">-AM2188*INDIRECT(AM2176)/1000</f>
        <v>-100</v>
      </c>
      <c r="AN2189" s="142" cm="1">
        <f t="array" aca="1" ref="AN2189" ca="1">-AN2188*INDIRECT(AN2176)/1000</f>
        <v>-100</v>
      </c>
      <c r="AO2189" s="142" cm="1">
        <f t="array" aca="1" ref="AO2189" ca="1">-AO2188*INDIRECT(AO2176)/1000</f>
        <v>-100</v>
      </c>
      <c r="AP2189" s="142" cm="1">
        <f t="array" aca="1" ref="AP2189" ca="1">-AP2188*INDIRECT(AP2176)/1000</f>
        <v>-100</v>
      </c>
      <c r="AQ2189" s="142" cm="1">
        <f t="array" aca="1" ref="AQ2189" ca="1">-AQ2188*INDIRECT(AQ2176)/1000</f>
        <v>-100</v>
      </c>
      <c r="AR2189" s="142" cm="1">
        <f t="array" aca="1" ref="AR2189" ca="1">-AR2188*INDIRECT(AR2176)/1000</f>
        <v>-100</v>
      </c>
      <c r="AS2189" s="142" cm="1">
        <f t="array" aca="1" ref="AS2189" ca="1">-AS2188*INDIRECT(AS2176)/1000</f>
        <v>-100</v>
      </c>
      <c r="AT2189" s="142" cm="1">
        <f t="array" aca="1" ref="AT2189" ca="1">-AT2188*INDIRECT(AT2176)/1000</f>
        <v>-100</v>
      </c>
      <c r="AU2189" s="142" cm="1">
        <f t="array" aca="1" ref="AU2189" ca="1">-AU2188*INDIRECT(AU2176)/1000</f>
        <v>-100</v>
      </c>
      <c r="AV2189" s="142" cm="1">
        <f t="array" aca="1" ref="AV2189" ca="1">-AV2188*INDIRECT(AV2176)/1000</f>
        <v>-100</v>
      </c>
      <c r="AW2189" s="142" cm="1">
        <f t="array" aca="1" ref="AW2189" ca="1">-AW2188*INDIRECT(AW2176)/1000</f>
        <v>-100</v>
      </c>
      <c r="AX2189" s="142" cm="1">
        <f t="array" aca="1" ref="AX2189" ca="1">-AX2188*INDIRECT(AX2176)/1000</f>
        <v>-100</v>
      </c>
      <c r="AY2189" s="142" cm="1">
        <f t="array" aca="1" ref="AY2189" ca="1">-AY2188*INDIRECT(AY2176)/1000</f>
        <v>-100</v>
      </c>
      <c r="AZ2189" s="142" cm="1">
        <f t="array" aca="1" ref="AZ2189" ca="1">-AZ2188*INDIRECT(AZ2176)/1000</f>
        <v>-100</v>
      </c>
      <c r="BA2189" s="142" cm="1">
        <f t="array" aca="1" ref="BA2189" ca="1">-BA2188*INDIRECT(BA2176)/1000</f>
        <v>-100</v>
      </c>
      <c r="BB2189" s="142" cm="1">
        <f t="array" aca="1" ref="BB2189" ca="1">-BB2188*INDIRECT(BB2176)/1000</f>
        <v>-100</v>
      </c>
      <c r="BC2189" s="142" cm="1">
        <f t="array" aca="1" ref="BC2189" ca="1">-BC2188*INDIRECT(BC2176)/1000</f>
        <v>-100</v>
      </c>
      <c r="BD2189" s="142" cm="1">
        <f t="array" aca="1" ref="BD2189" ca="1">-BD2188*INDIRECT(BD2176)/1000</f>
        <v>-100</v>
      </c>
      <c r="BE2189" s="142" cm="1">
        <f t="array" aca="1" ref="BE2189" ca="1">-BE2188*INDIRECT(BE2176)/1000</f>
        <v>-100</v>
      </c>
      <c r="BF2189" s="142" cm="1">
        <f t="array" aca="1" ref="BF2189" ca="1">-BF2188*INDIRECT(BF2176)/1000</f>
        <v>-100</v>
      </c>
      <c r="BG2189" s="142" cm="1">
        <f t="array" aca="1" ref="BG2189" ca="1">-BG2188*INDIRECT(BG2176)/1000</f>
        <v>-100</v>
      </c>
      <c r="BH2189" s="142" cm="1">
        <f t="array" aca="1" ref="BH2189" ca="1">-BH2188*INDIRECT(BH2176)/1000</f>
        <v>-100</v>
      </c>
      <c r="BI2189" s="142" cm="1">
        <f t="array" aca="1" ref="BI2189" ca="1">-BI2188*INDIRECT(BI2176)/1000</f>
        <v>-100</v>
      </c>
      <c r="BJ2189" s="142" cm="1">
        <f t="array" aca="1" ref="BJ2189" ca="1">-BJ2188*INDIRECT(BJ2176)/1000</f>
        <v>-100</v>
      </c>
      <c r="BK2189" s="142" cm="1">
        <f t="array" aca="1" ref="BK2189" ca="1">-BK2188*INDIRECT(BK2176)/1000</f>
        <v>-100</v>
      </c>
      <c r="BL2189" s="142" cm="1">
        <f t="array" aca="1" ref="BL2189" ca="1">-BL2188*INDIRECT(BL2176)/1000</f>
        <v>-100</v>
      </c>
      <c r="BM2189" s="142" cm="1">
        <f t="array" aca="1" ref="BM2189" ca="1">-BM2188*INDIRECT(BM2176)/1000</f>
        <v>-100</v>
      </c>
      <c r="BN2189" s="142" cm="1">
        <f t="array" aca="1" ref="BN2189" ca="1">-BN2188*INDIRECT(BN2176)/1000</f>
        <v>-100</v>
      </c>
      <c r="BO2189" s="142" cm="1">
        <f t="array" aca="1" ref="BO2189" ca="1">-BO2188*INDIRECT(BO2176)/1000</f>
        <v>-100</v>
      </c>
      <c r="BP2189" s="142" cm="1">
        <f t="array" aca="1" ref="BP2189" ca="1">-BP2188*INDIRECT(BP2176)/1000</f>
        <v>-100</v>
      </c>
      <c r="BQ2189" s="142" cm="1">
        <f t="array" aca="1" ref="BQ2189" ca="1">-BQ2188*INDIRECT(BQ2176)/1000</f>
        <v>-100</v>
      </c>
      <c r="BR2189" s="142" cm="1">
        <f t="array" aca="1" ref="BR2189" ca="1">-BR2188*INDIRECT(BR2176)/1000</f>
        <v>-100</v>
      </c>
      <c r="BS2189" s="142" cm="1">
        <f t="array" aca="1" ref="BS2189" ca="1">-BS2188*INDIRECT(BS2176)/1000</f>
        <v>-100</v>
      </c>
      <c r="BT2189" s="142" cm="1">
        <f t="array" aca="1" ref="BT2189" ca="1">-BT2188*INDIRECT(BT2176)/1000</f>
        <v>-100</v>
      </c>
      <c r="BU2189" s="142" cm="1">
        <f t="array" aca="1" ref="BU2189" ca="1">-BU2188*INDIRECT(BU2176)/1000</f>
        <v>-100</v>
      </c>
      <c r="BV2189" s="142" cm="1">
        <f t="array" aca="1" ref="BV2189" ca="1">-BV2188*INDIRECT(BV2176)/1000</f>
        <v>-100</v>
      </c>
      <c r="BW2189" s="142" cm="1">
        <f t="array" aca="1" ref="BW2189" ca="1">-BW2188*INDIRECT(BW2176)/1000</f>
        <v>-100</v>
      </c>
      <c r="BX2189" s="142" cm="1">
        <f t="array" aca="1" ref="BX2189" ca="1">-BX2188*INDIRECT(BX2176)/1000</f>
        <v>-100</v>
      </c>
      <c r="BY2189" s="142" cm="1">
        <f t="array" aca="1" ref="BY2189" ca="1">-BY2188*INDIRECT(BY2176)/1000</f>
        <v>-100</v>
      </c>
      <c r="BZ2189" s="142" cm="1">
        <f t="array" aca="1" ref="BZ2189" ca="1">-BZ2188*INDIRECT(BZ2176)/1000</f>
        <v>-100</v>
      </c>
      <c r="CA2189" s="142" cm="1">
        <f t="array" aca="1" ref="CA2189" ca="1">-CA2188*INDIRECT(CA2176)/1000</f>
        <v>-100</v>
      </c>
      <c r="CB2189" s="142" cm="1">
        <f t="array" aca="1" ref="CB2189" ca="1">-CB2188*INDIRECT(CB2176)/1000</f>
        <v>-100</v>
      </c>
      <c r="CC2189" s="142" cm="1">
        <f t="array" aca="1" ref="CC2189" ca="1">-CC2188*INDIRECT(CC2176)/1000</f>
        <v>-100</v>
      </c>
      <c r="CD2189" s="142" cm="1">
        <f t="array" aca="1" ref="CD2189" ca="1">-CD2188*INDIRECT(CD2176)/1000</f>
        <v>-100</v>
      </c>
      <c r="CE2189" s="142" cm="1">
        <f t="array" aca="1" ref="CE2189" ca="1">-CE2188*INDIRECT(CE2176)/1000</f>
        <v>-100</v>
      </c>
      <c r="CF2189" s="142" cm="1">
        <f t="array" aca="1" ref="CF2189" ca="1">-CF2188*INDIRECT(CF2176)/1000</f>
        <v>-100</v>
      </c>
      <c r="CG2189" s="142" cm="1">
        <f t="array" aca="1" ref="CG2189" ca="1">-CG2188*INDIRECT(CG2176)/1000</f>
        <v>-100</v>
      </c>
      <c r="CH2189" s="142" cm="1">
        <f t="array" aca="1" ref="CH2189" ca="1">-CH2188*INDIRECT(CH2176)/1000</f>
        <v>-100</v>
      </c>
      <c r="CI2189" s="142" cm="1">
        <f t="array" aca="1" ref="CI2189" ca="1">-CI2188*INDIRECT(CI2176)/1000</f>
        <v>-100</v>
      </c>
      <c r="CJ2189" s="142" cm="1">
        <f t="array" aca="1" ref="CJ2189" ca="1">-CJ2188*INDIRECT(CJ2176)/1000</f>
        <v>-100</v>
      </c>
      <c r="CK2189" s="142" cm="1">
        <f t="array" aca="1" ref="CK2189" ca="1">-CK2188*INDIRECT(CK2176)/1000</f>
        <v>-100</v>
      </c>
      <c r="CL2189" s="142" cm="1">
        <f t="array" aca="1" ref="CL2189" ca="1">-CL2188*INDIRECT(CL2176)/1000</f>
        <v>-100</v>
      </c>
    </row>
    <row r="2190" spans="2:90" x14ac:dyDescent="0.4">
      <c r="B2190" s="120"/>
      <c r="D2190" t="s">
        <v>739</v>
      </c>
      <c r="E2190" t="s">
        <v>906</v>
      </c>
      <c r="S2190" s="72"/>
      <c r="T2190" s="72"/>
      <c r="U2190" s="72"/>
      <c r="V2190" s="72"/>
      <c r="W2190" s="72"/>
      <c r="X2190" s="72"/>
      <c r="Y2190" s="72"/>
      <c r="Z2190" s="72"/>
      <c r="AA2190" s="72"/>
      <c r="AB2190" s="72"/>
      <c r="AC2190" s="72"/>
      <c r="AD2190" s="72"/>
      <c r="AE2190" s="72"/>
      <c r="AF2190" s="72"/>
      <c r="AG2190" s="72"/>
      <c r="AH2190" s="72"/>
      <c r="AI2190" s="72"/>
      <c r="AJ2190" s="72"/>
      <c r="AK2190" s="72"/>
      <c r="AL2190" s="72"/>
      <c r="AM2190" s="72"/>
      <c r="AN2190" s="72"/>
      <c r="AO2190" s="72"/>
      <c r="AP2190" s="72"/>
      <c r="AQ2190" s="72"/>
      <c r="AR2190" s="72"/>
      <c r="AS2190" s="72"/>
      <c r="AT2190" s="72"/>
      <c r="AU2190" s="72"/>
      <c r="AV2190" s="72"/>
      <c r="AW2190" s="72"/>
      <c r="AX2190" s="72"/>
      <c r="AY2190" s="72"/>
      <c r="AZ2190" s="72"/>
      <c r="BA2190" s="72"/>
      <c r="BB2190" s="72"/>
      <c r="BC2190" s="72"/>
      <c r="BD2190" s="72"/>
      <c r="BE2190" s="72"/>
      <c r="BF2190" s="72"/>
      <c r="BG2190" s="72"/>
      <c r="BH2190" s="72"/>
      <c r="BI2190" s="72"/>
      <c r="BJ2190" s="72"/>
      <c r="BK2190" s="72"/>
      <c r="BL2190" s="72"/>
      <c r="BM2190" s="72"/>
      <c r="BN2190" s="72"/>
      <c r="BO2190" s="72"/>
      <c r="BP2190" s="72"/>
      <c r="BQ2190" s="72"/>
      <c r="BR2190" s="72"/>
      <c r="BS2190" s="72"/>
      <c r="BT2190" s="72"/>
      <c r="BU2190" s="72"/>
      <c r="BV2190" s="72"/>
      <c r="BW2190" s="72"/>
      <c r="BX2190" s="72"/>
      <c r="BY2190" s="72"/>
      <c r="BZ2190" s="72"/>
      <c r="CA2190" s="72"/>
      <c r="CB2190" s="72"/>
      <c r="CC2190" s="72"/>
      <c r="CD2190" s="72"/>
      <c r="CE2190" s="72"/>
      <c r="CF2190" s="72"/>
      <c r="CG2190" s="72"/>
      <c r="CH2190" s="72"/>
      <c r="CI2190" s="72"/>
      <c r="CJ2190" s="72"/>
      <c r="CK2190" s="72"/>
      <c r="CL2190" s="72"/>
    </row>
    <row r="2191" spans="2:90" x14ac:dyDescent="0.4">
      <c r="B2191" s="93" t="s">
        <v>204</v>
      </c>
      <c r="C2191" s="12"/>
      <c r="D2191" s="12" t="s">
        <v>739</v>
      </c>
      <c r="E2191" s="12" t="s">
        <v>906</v>
      </c>
      <c r="F2191" s="12"/>
      <c r="G2191" s="12"/>
      <c r="H2191" s="12"/>
      <c r="S2191" s="72"/>
      <c r="T2191" s="72"/>
      <c r="U2191" s="72"/>
      <c r="V2191" s="72"/>
      <c r="W2191" s="72"/>
      <c r="X2191" s="72"/>
      <c r="Y2191" s="72"/>
      <c r="Z2191" s="72"/>
      <c r="AA2191" s="72"/>
      <c r="AB2191" s="72"/>
      <c r="AC2191" s="72"/>
      <c r="AD2191" s="72"/>
      <c r="AE2191" s="72"/>
      <c r="AF2191" s="72"/>
      <c r="AG2191" s="72"/>
      <c r="AH2191" s="72"/>
      <c r="AI2191" s="72"/>
      <c r="AJ2191" s="72"/>
      <c r="AK2191" s="72"/>
      <c r="AL2191" s="72"/>
      <c r="AM2191" s="72"/>
      <c r="AN2191" s="72"/>
      <c r="AO2191" s="72"/>
      <c r="AP2191" s="72"/>
      <c r="AQ2191" s="72"/>
      <c r="AR2191" s="72"/>
      <c r="AS2191" s="72"/>
      <c r="AT2191" s="72"/>
      <c r="AU2191" s="72"/>
      <c r="AV2191" s="72"/>
      <c r="AW2191" s="72"/>
      <c r="AX2191" s="72"/>
      <c r="AY2191" s="72"/>
      <c r="AZ2191" s="72"/>
      <c r="BA2191" s="72"/>
      <c r="BB2191" s="72"/>
      <c r="BC2191" s="72"/>
      <c r="BD2191" s="72"/>
      <c r="BE2191" s="72"/>
      <c r="BF2191" s="72"/>
      <c r="BG2191" s="72"/>
      <c r="BH2191" s="72"/>
      <c r="BI2191" s="72"/>
      <c r="BJ2191" s="72"/>
      <c r="BK2191" s="72"/>
      <c r="BL2191" s="72"/>
      <c r="BM2191" s="72"/>
      <c r="BN2191" s="72"/>
      <c r="BO2191" s="72"/>
      <c r="BP2191" s="72"/>
      <c r="BQ2191" s="72"/>
      <c r="BR2191" s="72"/>
      <c r="BS2191" s="72"/>
      <c r="BT2191" s="72"/>
      <c r="BU2191" s="72"/>
      <c r="BV2191" s="72"/>
      <c r="BW2191" s="72"/>
      <c r="BX2191" s="72"/>
      <c r="BY2191" s="72"/>
      <c r="BZ2191" s="72"/>
      <c r="CA2191" s="72"/>
      <c r="CB2191" s="72"/>
      <c r="CC2191" s="72"/>
      <c r="CD2191" s="72"/>
      <c r="CE2191" s="72"/>
      <c r="CF2191" s="72"/>
      <c r="CG2191" s="72"/>
      <c r="CH2191" s="72"/>
      <c r="CI2191" s="72"/>
      <c r="CJ2191" s="72"/>
      <c r="CK2191" s="72"/>
      <c r="CL2191" s="72"/>
    </row>
    <row r="2192" spans="2:90" x14ac:dyDescent="0.4">
      <c r="B2192" s="152" t="str">
        <f>"Amortization - "&amp;SUBSTITUTE(B2182,":","")</f>
        <v>Amortization - Revenue driven intangible assets</v>
      </c>
      <c r="C2192" t="s">
        <v>233</v>
      </c>
      <c r="D2192" t="s">
        <v>739</v>
      </c>
      <c r="E2192" t="s">
        <v>906</v>
      </c>
      <c r="I2192" s="80">
        <f>SUMIF($5:$5,I$2,2190:2190)</f>
        <v>0</v>
      </c>
      <c r="J2192" s="80"/>
      <c r="K2192" s="24" t="e">
        <f ca="1">SUMIF($3:$3,K$2,2192:2192)</f>
        <v>#REF!</v>
      </c>
      <c r="L2192" s="24" t="e">
        <f ca="1">SUMIF($3:$3,L$2,2192:2192)</f>
        <v>#REF!</v>
      </c>
      <c r="M2192" s="24" t="e">
        <f ca="1">SUMIF($3:$3,M$2,2192:2192)</f>
        <v>#REF!</v>
      </c>
      <c r="N2192" s="24" t="e">
        <f ca="1">SUMIF($3:$3,N$2,2192:2192)</f>
        <v>#REF!</v>
      </c>
      <c r="O2192" s="24" t="e">
        <f ca="1">SUMIF($3:$3,O$2,2192:2192)</f>
        <v>#REF!</v>
      </c>
      <c r="P2192" s="24" t="e">
        <f ca="1">SUMIF($3:$3,P$2,2192:2192)</f>
        <v>#REF!</v>
      </c>
      <c r="R2192" s="24"/>
      <c r="S2192" s="80" t="e" cm="1">
        <f t="array" aca="1" ref="S2192" ca="1">(SUM(INDEX(2187:2187,1,MAX(COLUMN($R:$R),COLUMN()-($H2184*12-1))):S2189)/($H2184*12)+IF($R2194=0,0,SUM(INDEX(2192:2192,1,MAX(COLUMN($R:$R),COLUMN()-(($H2184-$H2185)*12))):S2194)/(($H2184)*12)))</f>
        <v>#REF!</v>
      </c>
      <c r="T2192" s="80" t="e" cm="1">
        <f t="array" aca="1" ref="T2192" ca="1">(SUM(INDEX(2187:2187,1,MAX(COLUMN($R:$R),COLUMN()-($H2184*12-1))):T2189)/($H2184*12)+IF($R2194=0,0,SUM(INDEX(2192:2192,1,MAX(COLUMN($R:$R),COLUMN()-(($H2184-$H2185)*12))):T2194)/(($H2184)*12)))</f>
        <v>#REF!</v>
      </c>
      <c r="U2192" s="80" t="e" cm="1">
        <f t="array" aca="1" ref="U2192" ca="1">(SUM(INDEX(2187:2187,1,MAX(COLUMN($R:$R),COLUMN()-($H2184*12-1))):U2189)/($H2184*12)+IF($R2194=0,0,SUM(INDEX(2192:2192,1,MAX(COLUMN($R:$R),COLUMN()-(($H2184-$H2185)*12))):U2194)/(($H2184)*12)))</f>
        <v>#REF!</v>
      </c>
      <c r="V2192" s="80" t="e" cm="1">
        <f t="array" aca="1" ref="V2192" ca="1">(SUM(INDEX(2187:2187,1,MAX(COLUMN($R:$R),COLUMN()-($H2184*12-1))):V2189)/($H2184*12)+IF($R2194=0,0,SUM(INDEX(2192:2192,1,MAX(COLUMN($R:$R),COLUMN()-(($H2184-$H2185)*12))):V2194)/(($H2184)*12)))</f>
        <v>#REF!</v>
      </c>
      <c r="W2192" s="80" t="e" cm="1">
        <f t="array" aca="1" ref="W2192" ca="1">(SUM(INDEX(2187:2187,1,MAX(COLUMN($R:$R),COLUMN()-($H2184*12-1))):W2189)/($H2184*12)+IF($R2194=0,0,SUM(INDEX(2192:2192,1,MAX(COLUMN($R:$R),COLUMN()-(($H2184-$H2185)*12))):W2194)/(($H2184)*12)))</f>
        <v>#REF!</v>
      </c>
      <c r="X2192" s="80" t="e" cm="1">
        <f t="array" aca="1" ref="X2192" ca="1">(SUM(INDEX(2187:2187,1,MAX(COLUMN($R:$R),COLUMN()-($H2184*12-1))):X2189)/($H2184*12)+IF($R2194=0,0,SUM(INDEX(2192:2192,1,MAX(COLUMN($R:$R),COLUMN()-(($H2184-$H2185)*12))):X2194)/(($H2184)*12)))</f>
        <v>#REF!</v>
      </c>
      <c r="Y2192" s="80" t="e" cm="1">
        <f t="array" aca="1" ref="Y2192" ca="1">(SUM(INDEX(2187:2187,1,MAX(COLUMN($R:$R),COLUMN()-($H2184*12-1))):Y2189)/($H2184*12)+IF($R2194=0,0,SUM(INDEX(2192:2192,1,MAX(COLUMN($R:$R),COLUMN()-(($H2184-$H2185)*12))):Y2194)/(($H2184)*12)))</f>
        <v>#REF!</v>
      </c>
      <c r="Z2192" s="80" t="e" cm="1">
        <f t="array" aca="1" ref="Z2192" ca="1">(SUM(INDEX(2187:2187,1,MAX(COLUMN($R:$R),COLUMN()-($H2184*12-1))):Z2189)/($H2184*12)+IF($R2194=0,0,SUM(INDEX(2192:2192,1,MAX(COLUMN($R:$R),COLUMN()-(($H2184-$H2185)*12))):Z2194)/(($H2184)*12)))</f>
        <v>#REF!</v>
      </c>
      <c r="AA2192" s="80" t="e" cm="1">
        <f t="array" aca="1" ref="AA2192" ca="1">(SUM(INDEX(2187:2187,1,MAX(COLUMN($R:$R),COLUMN()-($H2184*12-1))):AA2189)/($H2184*12)+IF($R2194=0,0,SUM(INDEX(2192:2192,1,MAX(COLUMN($R:$R),COLUMN()-(($H2184-$H2185)*12))):AA2194)/(($H2184)*12)))</f>
        <v>#REF!</v>
      </c>
      <c r="AB2192" s="80" t="e" cm="1">
        <f t="array" aca="1" ref="AB2192" ca="1">(SUM(INDEX(2187:2187,1,MAX(COLUMN($R:$R),COLUMN()-($H2184*12-1))):AB2189)/($H2184*12)+IF($R2194=0,0,SUM(INDEX(2192:2192,1,MAX(COLUMN($R:$R),COLUMN()-(($H2184-$H2185)*12))):AB2194)/(($H2184)*12)))</f>
        <v>#REF!</v>
      </c>
      <c r="AC2192" s="80" t="e" cm="1">
        <f t="array" aca="1" ref="AC2192" ca="1">(SUM(INDEX(2187:2187,1,MAX(COLUMN($R:$R),COLUMN()-($H2184*12-1))):AC2189)/($H2184*12)+IF($R2194=0,0,SUM(INDEX(2192:2192,1,MAX(COLUMN($R:$R),COLUMN()-(($H2184-$H2185)*12))):AC2194)/(($H2184)*12)))</f>
        <v>#REF!</v>
      </c>
      <c r="AD2192" s="80" t="e" cm="1">
        <f t="array" aca="1" ref="AD2192" ca="1">(SUM(INDEX(2187:2187,1,MAX(COLUMN($R:$R),COLUMN()-($H2184*12-1))):AD2189)/($H2184*12)+IF($R2194=0,0,SUM(INDEX(2192:2192,1,MAX(COLUMN($R:$R),COLUMN()-(($H2184-$H2185)*12))):AD2194)/(($H2184)*12)))</f>
        <v>#REF!</v>
      </c>
      <c r="AE2192" s="80" t="e" cm="1">
        <f t="array" aca="1" ref="AE2192" ca="1">(SUM(INDEX(2187:2187,1,MAX(COLUMN($R:$R),COLUMN()-($H2184*12-1))):AE2189)/($H2184*12)+IF($R2194=0,0,SUM(INDEX(2192:2192,1,MAX(COLUMN($R:$R),COLUMN()-(($H2184-$H2185)*12))):AE2194)/(($H2184)*12)))</f>
        <v>#REF!</v>
      </c>
      <c r="AF2192" s="80" t="e" cm="1">
        <f t="array" aca="1" ref="AF2192" ca="1">(SUM(INDEX(2187:2187,1,MAX(COLUMN($R:$R),COLUMN()-($H2184*12-1))):AF2189)/($H2184*12)+IF($R2194=0,0,SUM(INDEX(2192:2192,1,MAX(COLUMN($R:$R),COLUMN()-(($H2184-$H2185)*12))):AF2194)/(($H2184)*12)))</f>
        <v>#REF!</v>
      </c>
      <c r="AG2192" s="80" t="e" cm="1">
        <f t="array" aca="1" ref="AG2192" ca="1">(SUM(INDEX(2187:2187,1,MAX(COLUMN($R:$R),COLUMN()-($H2184*12-1))):AG2189)/($H2184*12)+IF($R2194=0,0,SUM(INDEX(2192:2192,1,MAX(COLUMN($R:$R),COLUMN()-(($H2184-$H2185)*12))):AG2194)/(($H2184)*12)))</f>
        <v>#REF!</v>
      </c>
      <c r="AH2192" s="80" t="e" cm="1">
        <f t="array" aca="1" ref="AH2192" ca="1">(SUM(INDEX(2187:2187,1,MAX(COLUMN($R:$R),COLUMN()-($H2184*12-1))):AH2189)/($H2184*12)+IF($R2194=0,0,SUM(INDEX(2192:2192,1,MAX(COLUMN($R:$R),COLUMN()-(($H2184-$H2185)*12))):AH2194)/(($H2184)*12)))</f>
        <v>#REF!</v>
      </c>
      <c r="AI2192" s="80" t="e" cm="1">
        <f t="array" aca="1" ref="AI2192" ca="1">(SUM(INDEX(2187:2187,1,MAX(COLUMN($R:$R),COLUMN()-($H2184*12-1))):AI2189)/($H2184*12)+IF($R2194=0,0,SUM(INDEX(2192:2192,1,MAX(COLUMN($R:$R),COLUMN()-(($H2184-$H2185)*12))):AI2194)/(($H2184)*12)))</f>
        <v>#REF!</v>
      </c>
      <c r="AJ2192" s="80" t="e" cm="1">
        <f t="array" aca="1" ref="AJ2192" ca="1">(SUM(INDEX(2187:2187,1,MAX(COLUMN($R:$R),COLUMN()-($H2184*12-1))):AJ2189)/($H2184*12)+IF($R2194=0,0,SUM(INDEX(2192:2192,1,MAX(COLUMN($R:$R),COLUMN()-(($H2184-$H2185)*12))):AJ2194)/(($H2184)*12)))</f>
        <v>#REF!</v>
      </c>
      <c r="AK2192" s="80" t="e" cm="1">
        <f t="array" aca="1" ref="AK2192" ca="1">(SUM(INDEX(2187:2187,1,MAX(COLUMN($R:$R),COLUMN()-($H2184*12-1))):AK2189)/($H2184*12)+IF($R2194=0,0,SUM(INDEX(2192:2192,1,MAX(COLUMN($R:$R),COLUMN()-(($H2184-$H2185)*12))):AK2194)/(($H2184)*12)))</f>
        <v>#REF!</v>
      </c>
      <c r="AL2192" s="80" t="e" cm="1">
        <f t="array" aca="1" ref="AL2192" ca="1">(SUM(INDEX(2187:2187,1,MAX(COLUMN($R:$R),COLUMN()-($H2184*12-1))):AL2189)/($H2184*12)+IF($R2194=0,0,SUM(INDEX(2192:2192,1,MAX(COLUMN($R:$R),COLUMN()-(($H2184-$H2185)*12))):AL2194)/(($H2184)*12)))</f>
        <v>#REF!</v>
      </c>
      <c r="AM2192" s="80" t="e" cm="1">
        <f t="array" aca="1" ref="AM2192" ca="1">(SUM(INDEX(2187:2187,1,MAX(COLUMN($R:$R),COLUMN()-($H2184*12-1))):AM2189)/($H2184*12)+IF($R2194=0,0,SUM(INDEX(2192:2192,1,MAX(COLUMN($R:$R),COLUMN()-(($H2184-$H2185)*12))):AM2194)/(($H2184)*12)))</f>
        <v>#REF!</v>
      </c>
      <c r="AN2192" s="80" t="e" cm="1">
        <f t="array" aca="1" ref="AN2192" ca="1">(SUM(INDEX(2187:2187,1,MAX(COLUMN($R:$R),COLUMN()-($H2184*12-1))):AN2189)/($H2184*12)+IF($R2194=0,0,SUM(INDEX(2192:2192,1,MAX(COLUMN($R:$R),COLUMN()-(($H2184-$H2185)*12))):AN2194)/(($H2184)*12)))</f>
        <v>#REF!</v>
      </c>
      <c r="AO2192" s="80" t="e" cm="1">
        <f t="array" aca="1" ref="AO2192" ca="1">(SUM(INDEX(2187:2187,1,MAX(COLUMN($R:$R),COLUMN()-($H2184*12-1))):AO2189)/($H2184*12)+IF($R2194=0,0,SUM(INDEX(2192:2192,1,MAX(COLUMN($R:$R),COLUMN()-(($H2184-$H2185)*12))):AO2194)/(($H2184)*12)))</f>
        <v>#REF!</v>
      </c>
      <c r="AP2192" s="80" t="e" cm="1">
        <f t="array" aca="1" ref="AP2192" ca="1">(SUM(INDEX(2187:2187,1,MAX(COLUMN($R:$R),COLUMN()-($H2184*12-1))):AP2189)/($H2184*12)+IF($R2194=0,0,SUM(INDEX(2192:2192,1,MAX(COLUMN($R:$R),COLUMN()-(($H2184-$H2185)*12))):AP2194)/(($H2184)*12)))</f>
        <v>#REF!</v>
      </c>
      <c r="AQ2192" s="80" t="e" cm="1">
        <f t="array" aca="1" ref="AQ2192" ca="1">(SUM(INDEX(2187:2187,1,MAX(COLUMN($R:$R),COLUMN()-($H2184*12-1))):AQ2189)/($H2184*12)+IF($R2194=0,0,SUM(INDEX(2192:2192,1,MAX(COLUMN($R:$R),COLUMN()-(($H2184-$H2185)*12))):AQ2194)/(($H2184)*12)))</f>
        <v>#REF!</v>
      </c>
      <c r="AR2192" s="80" t="e" cm="1">
        <f t="array" aca="1" ref="AR2192" ca="1">(SUM(INDEX(2187:2187,1,MAX(COLUMN($R:$R),COLUMN()-($H2184*12-1))):AR2189)/($H2184*12)+IF($R2194=0,0,SUM(INDEX(2192:2192,1,MAX(COLUMN($R:$R),COLUMN()-(($H2184-$H2185)*12))):AR2194)/(($H2184)*12)))</f>
        <v>#REF!</v>
      </c>
      <c r="AS2192" s="80" t="e" cm="1">
        <f t="array" aca="1" ref="AS2192" ca="1">(SUM(INDEX(2187:2187,1,MAX(COLUMN($R:$R),COLUMN()-($H2184*12-1))):AS2189)/($H2184*12)+IF($R2194=0,0,SUM(INDEX(2192:2192,1,MAX(COLUMN($R:$R),COLUMN()-(($H2184-$H2185)*12))):AS2194)/(($H2184)*12)))</f>
        <v>#REF!</v>
      </c>
      <c r="AT2192" s="80" t="e" cm="1">
        <f t="array" aca="1" ref="AT2192" ca="1">(SUM(INDEX(2187:2187,1,MAX(COLUMN($R:$R),COLUMN()-($H2184*12-1))):AT2189)/($H2184*12)+IF($R2194=0,0,SUM(INDEX(2192:2192,1,MAX(COLUMN($R:$R),COLUMN()-(($H2184-$H2185)*12))):AT2194)/(($H2184)*12)))</f>
        <v>#REF!</v>
      </c>
      <c r="AU2192" s="80" t="e" cm="1">
        <f t="array" aca="1" ref="AU2192" ca="1">(SUM(INDEX(2187:2187,1,MAX(COLUMN($R:$R),COLUMN()-($H2184*12-1))):AU2189)/($H2184*12)+IF($R2194=0,0,SUM(INDEX(2192:2192,1,MAX(COLUMN($R:$R),COLUMN()-(($H2184-$H2185)*12))):AU2194)/(($H2184)*12)))</f>
        <v>#REF!</v>
      </c>
      <c r="AV2192" s="80" t="e" cm="1">
        <f t="array" aca="1" ref="AV2192" ca="1">(SUM(INDEX(2187:2187,1,MAX(COLUMN($R:$R),COLUMN()-($H2184*12-1))):AV2189)/($H2184*12)+IF($R2194=0,0,SUM(INDEX(2192:2192,1,MAX(COLUMN($R:$R),COLUMN()-(($H2184-$H2185)*12))):AV2194)/(($H2184)*12)))</f>
        <v>#REF!</v>
      </c>
      <c r="AW2192" s="80" t="e" cm="1">
        <f t="array" aca="1" ref="AW2192" ca="1">(SUM(INDEX(2187:2187,1,MAX(COLUMN($R:$R),COLUMN()-($H2184*12-1))):AW2189)/($H2184*12)+IF($R2194=0,0,SUM(INDEX(2192:2192,1,MAX(COLUMN($R:$R),COLUMN()-(($H2184-$H2185)*12))):AW2194)/(($H2184)*12)))</f>
        <v>#REF!</v>
      </c>
      <c r="AX2192" s="80" t="e" cm="1">
        <f t="array" aca="1" ref="AX2192" ca="1">(SUM(INDEX(2187:2187,1,MAX(COLUMN($R:$R),COLUMN()-($H2184*12-1))):AX2189)/($H2184*12)+IF($R2194=0,0,SUM(INDEX(2192:2192,1,MAX(COLUMN($R:$R),COLUMN()-(($H2184-$H2185)*12))):AX2194)/(($H2184)*12)))</f>
        <v>#REF!</v>
      </c>
      <c r="AY2192" s="80" t="e" cm="1">
        <f t="array" aca="1" ref="AY2192" ca="1">(SUM(INDEX(2187:2187,1,MAX(COLUMN($R:$R),COLUMN()-($H2184*12-1))):AY2189)/($H2184*12)+IF($R2194=0,0,SUM(INDEX(2192:2192,1,MAX(COLUMN($R:$R),COLUMN()-(($H2184-$H2185)*12))):AY2194)/(($H2184)*12)))</f>
        <v>#REF!</v>
      </c>
      <c r="AZ2192" s="80" t="e" cm="1">
        <f t="array" aca="1" ref="AZ2192" ca="1">(SUM(INDEX(2187:2187,1,MAX(COLUMN($R:$R),COLUMN()-($H2184*12-1))):AZ2189)/($H2184*12)+IF($R2194=0,0,SUM(INDEX(2192:2192,1,MAX(COLUMN($R:$R),COLUMN()-(($H2184-$H2185)*12))):AZ2194)/(($H2184)*12)))</f>
        <v>#REF!</v>
      </c>
      <c r="BA2192" s="80" t="e" cm="1">
        <f t="array" aca="1" ref="BA2192" ca="1">(SUM(INDEX(2187:2187,1,MAX(COLUMN($R:$R),COLUMN()-($H2184*12-1))):BA2189)/($H2184*12)+IF($R2194=0,0,SUM(INDEX(2192:2192,1,MAX(COLUMN($R:$R),COLUMN()-(($H2184-$H2185)*12))):BA2194)/(($H2184)*12)))</f>
        <v>#REF!</v>
      </c>
      <c r="BB2192" s="80" t="e" cm="1">
        <f t="array" aca="1" ref="BB2192" ca="1">(SUM(INDEX(2187:2187,1,MAX(COLUMN($R:$R),COLUMN()-($H2184*12-1))):BB2189)/($H2184*12)+IF($R2194=0,0,SUM(INDEX(2192:2192,1,MAX(COLUMN($R:$R),COLUMN()-(($H2184-$H2185)*12))):BB2194)/(($H2184)*12)))</f>
        <v>#REF!</v>
      </c>
      <c r="BC2192" s="80" t="e" cm="1">
        <f t="array" aca="1" ref="BC2192" ca="1">(SUM(INDEX(2187:2187,1,MAX(COLUMN($R:$R),COLUMN()-($H2184*12-1))):BC2189)/($H2184*12)+IF($R2194=0,0,SUM(INDEX(2192:2192,1,MAX(COLUMN($R:$R),COLUMN()-(($H2184-$H2185)*12))):BC2194)/(($H2184)*12)))</f>
        <v>#REF!</v>
      </c>
      <c r="BD2192" s="80" t="e" cm="1">
        <f t="array" aca="1" ref="BD2192" ca="1">(SUM(INDEX(2187:2187,1,MAX(COLUMN($R:$R),COLUMN()-($H2184*12-1))):BD2189)/($H2184*12)+IF($R2194=0,0,SUM(INDEX(2192:2192,1,MAX(COLUMN($R:$R),COLUMN()-(($H2184-$H2185)*12))):BD2194)/(($H2184)*12)))</f>
        <v>#REF!</v>
      </c>
      <c r="BE2192" s="80" t="e" cm="1">
        <f t="array" aca="1" ref="BE2192" ca="1">(SUM(INDEX(2187:2187,1,MAX(COLUMN($R:$R),COLUMN()-($H2184*12-1))):BE2189)/($H2184*12)+IF($R2194=0,0,SUM(INDEX(2192:2192,1,MAX(COLUMN($R:$R),COLUMN()-(($H2184-$H2185)*12))):BE2194)/(($H2184)*12)))</f>
        <v>#REF!</v>
      </c>
      <c r="BF2192" s="80" t="e" cm="1">
        <f t="array" aca="1" ref="BF2192" ca="1">(SUM(INDEX(2187:2187,1,MAX(COLUMN($R:$R),COLUMN()-($H2184*12-1))):BF2189)/($H2184*12)+IF($R2194=0,0,SUM(INDEX(2192:2192,1,MAX(COLUMN($R:$R),COLUMN()-(($H2184-$H2185)*12))):BF2194)/(($H2184)*12)))</f>
        <v>#REF!</v>
      </c>
      <c r="BG2192" s="80" t="e" cm="1">
        <f t="array" aca="1" ref="BG2192" ca="1">(SUM(INDEX(2187:2187,1,MAX(COLUMN($R:$R),COLUMN()-($H2184*12-1))):BG2189)/($H2184*12)+IF($R2194=0,0,SUM(INDEX(2192:2192,1,MAX(COLUMN($R:$R),COLUMN()-(($H2184-$H2185)*12))):BG2194)/(($H2184)*12)))</f>
        <v>#REF!</v>
      </c>
      <c r="BH2192" s="80" t="e" cm="1">
        <f t="array" aca="1" ref="BH2192" ca="1">(SUM(INDEX(2187:2187,1,MAX(COLUMN($R:$R),COLUMN()-($H2184*12-1))):BH2189)/($H2184*12)+IF($R2194=0,0,SUM(INDEX(2192:2192,1,MAX(COLUMN($R:$R),COLUMN()-(($H2184-$H2185)*12))):BH2194)/(($H2184)*12)))</f>
        <v>#REF!</v>
      </c>
      <c r="BI2192" s="80" t="e" cm="1">
        <f t="array" aca="1" ref="BI2192" ca="1">(SUM(INDEX(2187:2187,1,MAX(COLUMN($R:$R),COLUMN()-($H2184*12-1))):BI2189)/($H2184*12)+IF($R2194=0,0,SUM(INDEX(2192:2192,1,MAX(COLUMN($R:$R),COLUMN()-(($H2184-$H2185)*12))):BI2194)/(($H2184)*12)))</f>
        <v>#REF!</v>
      </c>
      <c r="BJ2192" s="80" t="e" cm="1">
        <f t="array" aca="1" ref="BJ2192" ca="1">(SUM(INDEX(2187:2187,1,MAX(COLUMN($R:$R),COLUMN()-($H2184*12-1))):BJ2189)/($H2184*12)+IF($R2194=0,0,SUM(INDEX(2192:2192,1,MAX(COLUMN($R:$R),COLUMN()-(($H2184-$H2185)*12))):BJ2194)/(($H2184)*12)))</f>
        <v>#REF!</v>
      </c>
      <c r="BK2192" s="80" t="e" cm="1">
        <f t="array" aca="1" ref="BK2192" ca="1">(SUM(INDEX(2187:2187,1,MAX(COLUMN($R:$R),COLUMN()-($H2184*12-1))):BK2189)/($H2184*12)+IF($R2194=0,0,SUM(INDEX(2192:2192,1,MAX(COLUMN($R:$R),COLUMN()-(($H2184-$H2185)*12))):BK2194)/(($H2184)*12)))</f>
        <v>#REF!</v>
      </c>
      <c r="BL2192" s="80" t="e" cm="1">
        <f t="array" aca="1" ref="BL2192" ca="1">(SUM(INDEX(2187:2187,1,MAX(COLUMN($R:$R),COLUMN()-($H2184*12-1))):BL2189)/($H2184*12)+IF($R2194=0,0,SUM(INDEX(2192:2192,1,MAX(COLUMN($R:$R),COLUMN()-(($H2184-$H2185)*12))):BL2194)/(($H2184)*12)))</f>
        <v>#REF!</v>
      </c>
      <c r="BM2192" s="80" t="e" cm="1">
        <f t="array" aca="1" ref="BM2192" ca="1">(SUM(INDEX(2187:2187,1,MAX(COLUMN($R:$R),COLUMN()-($H2184*12-1))):BM2189)/($H2184*12)+IF($R2194=0,0,SUM(INDEX(2192:2192,1,MAX(COLUMN($R:$R),COLUMN()-(($H2184-$H2185)*12))):BM2194)/(($H2184)*12)))</f>
        <v>#REF!</v>
      </c>
      <c r="BN2192" s="80" t="e" cm="1">
        <f t="array" aca="1" ref="BN2192" ca="1">(SUM(INDEX(2187:2187,1,MAX(COLUMN($R:$R),COLUMN()-($H2184*12-1))):BN2189)/($H2184*12)+IF($R2194=0,0,SUM(INDEX(2192:2192,1,MAX(COLUMN($R:$R),COLUMN()-(($H2184-$H2185)*12))):BN2194)/(($H2184)*12)))</f>
        <v>#REF!</v>
      </c>
      <c r="BO2192" s="80" t="e" cm="1">
        <f t="array" aca="1" ref="BO2192" ca="1">(SUM(INDEX(2187:2187,1,MAX(COLUMN($R:$R),COLUMN()-($H2184*12-1))):BO2189)/($H2184*12)+IF($R2194=0,0,SUM(INDEX(2192:2192,1,MAX(COLUMN($R:$R),COLUMN()-(($H2184-$H2185)*12))):BO2194)/(($H2184)*12)))</f>
        <v>#REF!</v>
      </c>
      <c r="BP2192" s="80" t="e" cm="1">
        <f t="array" aca="1" ref="BP2192" ca="1">(SUM(INDEX(2187:2187,1,MAX(COLUMN($R:$R),COLUMN()-($H2184*12-1))):BP2189)/($H2184*12)+IF($R2194=0,0,SUM(INDEX(2192:2192,1,MAX(COLUMN($R:$R),COLUMN()-(($H2184-$H2185)*12))):BP2194)/(($H2184)*12)))</f>
        <v>#REF!</v>
      </c>
      <c r="BQ2192" s="80" t="e" cm="1">
        <f t="array" aca="1" ref="BQ2192" ca="1">(SUM(INDEX(2187:2187,1,MAX(COLUMN($R:$R),COLUMN()-($H2184*12-1))):BQ2189)/($H2184*12)+IF($R2194=0,0,SUM(INDEX(2192:2192,1,MAX(COLUMN($R:$R),COLUMN()-(($H2184-$H2185)*12))):BQ2194)/(($H2184)*12)))</f>
        <v>#REF!</v>
      </c>
      <c r="BR2192" s="80" t="e" cm="1">
        <f t="array" aca="1" ref="BR2192" ca="1">(SUM(INDEX(2187:2187,1,MAX(COLUMN($R:$R),COLUMN()-($H2184*12-1))):BR2189)/($H2184*12)+IF($R2194=0,0,SUM(INDEX(2192:2192,1,MAX(COLUMN($R:$R),COLUMN()-(($H2184-$H2185)*12))):BR2194)/(($H2184)*12)))</f>
        <v>#REF!</v>
      </c>
      <c r="BS2192" s="80" t="e" cm="1">
        <f t="array" aca="1" ref="BS2192" ca="1">(SUM(INDEX(2187:2187,1,MAX(COLUMN($R:$R),COLUMN()-($H2184*12-1))):BS2189)/($H2184*12)+IF($R2194=0,0,SUM(INDEX(2192:2192,1,MAX(COLUMN($R:$R),COLUMN()-(($H2184-$H2185)*12))):BS2194)/(($H2184)*12)))</f>
        <v>#REF!</v>
      </c>
      <c r="BT2192" s="80" t="e" cm="1">
        <f t="array" aca="1" ref="BT2192" ca="1">(SUM(INDEX(2187:2187,1,MAX(COLUMN($R:$R),COLUMN()-($H2184*12-1))):BT2189)/($H2184*12)+IF($R2194=0,0,SUM(INDEX(2192:2192,1,MAX(COLUMN($R:$R),COLUMN()-(($H2184-$H2185)*12))):BT2194)/(($H2184)*12)))</f>
        <v>#REF!</v>
      </c>
      <c r="BU2192" s="80" t="e" cm="1">
        <f t="array" aca="1" ref="BU2192" ca="1">(SUM(INDEX(2187:2187,1,MAX(COLUMN($R:$R),COLUMN()-($H2184*12-1))):BU2189)/($H2184*12)+IF($R2194=0,0,SUM(INDEX(2192:2192,1,MAX(COLUMN($R:$R),COLUMN()-(($H2184-$H2185)*12))):BU2194)/(($H2184)*12)))</f>
        <v>#REF!</v>
      </c>
      <c r="BV2192" s="80" t="e" cm="1">
        <f t="array" aca="1" ref="BV2192" ca="1">(SUM(INDEX(2187:2187,1,MAX(COLUMN($R:$R),COLUMN()-($H2184*12-1))):BV2189)/($H2184*12)+IF($R2194=0,0,SUM(INDEX(2192:2192,1,MAX(COLUMN($R:$R),COLUMN()-(($H2184-$H2185)*12))):BV2194)/(($H2184)*12)))</f>
        <v>#REF!</v>
      </c>
      <c r="BW2192" s="80" t="e" cm="1">
        <f t="array" aca="1" ref="BW2192" ca="1">(SUM(INDEX(2187:2187,1,MAX(COLUMN($R:$R),COLUMN()-($H2184*12-1))):BW2189)/($H2184*12)+IF($R2194=0,0,SUM(INDEX(2192:2192,1,MAX(COLUMN($R:$R),COLUMN()-(($H2184-$H2185)*12))):BW2194)/(($H2184)*12)))</f>
        <v>#REF!</v>
      </c>
      <c r="BX2192" s="80" t="e" cm="1">
        <f t="array" aca="1" ref="BX2192" ca="1">(SUM(INDEX(2187:2187,1,MAX(COLUMN($R:$R),COLUMN()-($H2184*12-1))):BX2189)/($H2184*12)+IF($R2194=0,0,SUM(INDEX(2192:2192,1,MAX(COLUMN($R:$R),COLUMN()-(($H2184-$H2185)*12))):BX2194)/(($H2184)*12)))</f>
        <v>#REF!</v>
      </c>
      <c r="BY2192" s="80" t="e" cm="1">
        <f t="array" aca="1" ref="BY2192" ca="1">(SUM(INDEX(2187:2187,1,MAX(COLUMN($R:$R),COLUMN()-($H2184*12-1))):BY2189)/($H2184*12)+IF($R2194=0,0,SUM(INDEX(2192:2192,1,MAX(COLUMN($R:$R),COLUMN()-(($H2184-$H2185)*12))):BY2194)/(($H2184)*12)))</f>
        <v>#REF!</v>
      </c>
      <c r="BZ2192" s="80" t="e" cm="1">
        <f t="array" aca="1" ref="BZ2192" ca="1">(SUM(INDEX(2187:2187,1,MAX(COLUMN($R:$R),COLUMN()-($H2184*12-1))):BZ2189)/($H2184*12)+IF($R2194=0,0,SUM(INDEX(2192:2192,1,MAX(COLUMN($R:$R),COLUMN()-(($H2184-$H2185)*12))):BZ2194)/(($H2184)*12)))</f>
        <v>#REF!</v>
      </c>
      <c r="CA2192" s="80" t="e" cm="1">
        <f t="array" aca="1" ref="CA2192" ca="1">(SUM(INDEX(2187:2187,1,MAX(COLUMN($R:$R),COLUMN()-($H2184*12-1))):CA2189)/($H2184*12)+IF($R2194=0,0,SUM(INDEX(2192:2192,1,MAX(COLUMN($R:$R),COLUMN()-(($H2184-$H2185)*12))):CA2194)/(($H2184)*12)))</f>
        <v>#REF!</v>
      </c>
      <c r="CB2192" s="80" t="e" cm="1">
        <f t="array" aca="1" ref="CB2192" ca="1">(SUM(INDEX(2187:2187,1,MAX(COLUMN($R:$R),COLUMN()-($H2184*12-1))):CB2189)/($H2184*12)+IF($R2194=0,0,SUM(INDEX(2192:2192,1,MAX(COLUMN($R:$R),COLUMN()-(($H2184-$H2185)*12))):CB2194)/(($H2184)*12)))</f>
        <v>#REF!</v>
      </c>
      <c r="CC2192" s="80" t="e" cm="1">
        <f t="array" aca="1" ref="CC2192" ca="1">(SUM(INDEX(2187:2187,1,MAX(COLUMN($R:$R),COLUMN()-($H2184*12-1))):CC2189)/($H2184*12)+IF($R2194=0,0,SUM(INDEX(2192:2192,1,MAX(COLUMN($R:$R),COLUMN()-(($H2184-$H2185)*12))):CC2194)/(($H2184)*12)))</f>
        <v>#REF!</v>
      </c>
      <c r="CD2192" s="80" t="e" cm="1">
        <f t="array" aca="1" ref="CD2192" ca="1">(SUM(INDEX(2187:2187,1,MAX(COLUMN($R:$R),COLUMN()-($H2184*12-1))):CD2189)/($H2184*12)+IF($R2194=0,0,SUM(INDEX(2192:2192,1,MAX(COLUMN($R:$R),COLUMN()-(($H2184-$H2185)*12))):CD2194)/(($H2184)*12)))</f>
        <v>#REF!</v>
      </c>
      <c r="CE2192" s="80" t="e" cm="1">
        <f t="array" aca="1" ref="CE2192" ca="1">(SUM(INDEX(2187:2187,1,MAX(COLUMN($R:$R),COLUMN()-($H2184*12-1))):CE2189)/($H2184*12)+IF($R2194=0,0,SUM(INDEX(2192:2192,1,MAX(COLUMN($R:$R),COLUMN()-(($H2184-$H2185)*12))):CE2194)/(($H2184)*12)))</f>
        <v>#REF!</v>
      </c>
      <c r="CF2192" s="80" t="e" cm="1">
        <f t="array" aca="1" ref="CF2192" ca="1">(SUM(INDEX(2187:2187,1,MAX(COLUMN($R:$R),COLUMN()-($H2184*12-1))):CF2189)/($H2184*12)+IF($R2194=0,0,SUM(INDEX(2192:2192,1,MAX(COLUMN($R:$R),COLUMN()-(($H2184-$H2185)*12))):CF2194)/(($H2184)*12)))</f>
        <v>#REF!</v>
      </c>
      <c r="CG2192" s="80" t="e" cm="1">
        <f t="array" aca="1" ref="CG2192" ca="1">(SUM(INDEX(2187:2187,1,MAX(COLUMN($R:$R),COLUMN()-($H2184*12-1))):CG2189)/($H2184*12)+IF($R2194=0,0,SUM(INDEX(2192:2192,1,MAX(COLUMN($R:$R),COLUMN()-(($H2184-$H2185)*12))):CG2194)/(($H2184)*12)))</f>
        <v>#REF!</v>
      </c>
      <c r="CH2192" s="80" t="e" cm="1">
        <f t="array" aca="1" ref="CH2192" ca="1">(SUM(INDEX(2187:2187,1,MAX(COLUMN($R:$R),COLUMN()-($H2184*12-1))):CH2189)/($H2184*12)+IF($R2194=0,0,SUM(INDEX(2192:2192,1,MAX(COLUMN($R:$R),COLUMN()-(($H2184-$H2185)*12))):CH2194)/(($H2184)*12)))</f>
        <v>#REF!</v>
      </c>
      <c r="CI2192" s="80" t="e" cm="1">
        <f t="array" aca="1" ref="CI2192" ca="1">(SUM(INDEX(2187:2187,1,MAX(COLUMN($R:$R),COLUMN()-($H2184*12-1))):CI2189)/($H2184*12)+IF($R2194=0,0,SUM(INDEX(2192:2192,1,MAX(COLUMN($R:$R),COLUMN()-(($H2184-$H2185)*12))):CI2194)/(($H2184)*12)))</f>
        <v>#REF!</v>
      </c>
      <c r="CJ2192" s="80" t="e" cm="1">
        <f t="array" aca="1" ref="CJ2192" ca="1">(SUM(INDEX(2187:2187,1,MAX(COLUMN($R:$R),COLUMN()-($H2184*12-1))):CJ2189)/($H2184*12)+IF($R2194=0,0,SUM(INDEX(2192:2192,1,MAX(COLUMN($R:$R),COLUMN()-(($H2184-$H2185)*12))):CJ2194)/(($H2184)*12)))</f>
        <v>#REF!</v>
      </c>
      <c r="CK2192" s="80" t="e" cm="1">
        <f t="array" aca="1" ref="CK2192" ca="1">(SUM(INDEX(2187:2187,1,MAX(COLUMN($R:$R),COLUMN()-($H2184*12-1))):CK2189)/($H2184*12)+IF($R2194=0,0,SUM(INDEX(2192:2192,1,MAX(COLUMN($R:$R),COLUMN()-(($H2184-$H2185)*12))):CK2194)/(($H2184)*12)))</f>
        <v>#REF!</v>
      </c>
      <c r="CL2192" s="80" t="e" cm="1">
        <f t="array" aca="1" ref="CL2192" ca="1">(SUM(INDEX(2187:2187,1,MAX(COLUMN($R:$R),COLUMN()-($H2184*12-1))):CL2189)/($H2184*12)+IF($R2194=0,0,SUM(INDEX(2192:2192,1,MAX(COLUMN($R:$R),COLUMN()-(($H2184-$H2185)*12))):CL2194)/(($H2184)*12)))</f>
        <v>#REF!</v>
      </c>
    </row>
    <row r="2193" spans="2:90" x14ac:dyDescent="0.4">
      <c r="B2193" s="120"/>
      <c r="D2193" t="s">
        <v>739</v>
      </c>
      <c r="E2193" t="s">
        <v>906</v>
      </c>
      <c r="I2193" s="62"/>
      <c r="J2193" s="62"/>
      <c r="K2193" s="53"/>
      <c r="L2193" s="53"/>
      <c r="M2193" s="53"/>
      <c r="N2193" s="53"/>
      <c r="O2193" s="53"/>
      <c r="P2193" s="53"/>
      <c r="R2193" s="82"/>
      <c r="S2193" s="147"/>
      <c r="T2193" s="147"/>
      <c r="U2193" s="147"/>
      <c r="V2193" s="147"/>
      <c r="W2193" s="147"/>
      <c r="X2193" s="147"/>
      <c r="Y2193" s="147"/>
      <c r="Z2193" s="147"/>
      <c r="AA2193" s="147"/>
      <c r="AB2193" s="147"/>
      <c r="AC2193" s="147"/>
      <c r="AD2193" s="147"/>
      <c r="AE2193" s="147"/>
      <c r="AF2193" s="147"/>
      <c r="AG2193" s="147"/>
      <c r="AH2193" s="147"/>
      <c r="AI2193" s="147"/>
      <c r="AJ2193" s="147"/>
      <c r="AK2193" s="147"/>
      <c r="AL2193" s="147"/>
      <c r="AM2193" s="147"/>
      <c r="AN2193" s="147"/>
      <c r="AO2193" s="147"/>
      <c r="AP2193" s="147"/>
      <c r="AQ2193" s="147"/>
      <c r="AR2193" s="147"/>
      <c r="AS2193" s="147"/>
      <c r="AT2193" s="147"/>
      <c r="AU2193" s="147"/>
      <c r="AV2193" s="147"/>
      <c r="AW2193" s="147"/>
      <c r="AX2193" s="147"/>
      <c r="AY2193" s="147"/>
      <c r="AZ2193" s="147"/>
      <c r="BA2193" s="147"/>
      <c r="BB2193" s="147"/>
      <c r="BC2193" s="147"/>
      <c r="BD2193" s="147"/>
      <c r="BE2193" s="147"/>
      <c r="BF2193" s="147"/>
      <c r="BG2193" s="147"/>
      <c r="BH2193" s="147"/>
      <c r="BI2193" s="147"/>
      <c r="BJ2193" s="147"/>
      <c r="BK2193" s="147"/>
      <c r="BL2193" s="147"/>
      <c r="BM2193" s="147"/>
      <c r="BN2193" s="147"/>
      <c r="BO2193" s="147"/>
      <c r="BP2193" s="147"/>
      <c r="BQ2193" s="147"/>
      <c r="BR2193" s="147"/>
      <c r="BS2193" s="147"/>
      <c r="BT2193" s="147"/>
      <c r="BU2193" s="147"/>
      <c r="BV2193" s="147"/>
      <c r="BW2193" s="147"/>
      <c r="BX2193" s="147"/>
      <c r="BY2193" s="147"/>
      <c r="BZ2193" s="147"/>
      <c r="CA2193" s="147"/>
      <c r="CB2193" s="147"/>
      <c r="CC2193" s="147"/>
      <c r="CD2193" s="147"/>
      <c r="CE2193" s="147"/>
      <c r="CF2193" s="147"/>
      <c r="CG2193" s="147"/>
      <c r="CH2193" s="147"/>
      <c r="CI2193" s="147"/>
      <c r="CJ2193" s="147"/>
      <c r="CK2193" s="147"/>
      <c r="CL2193" s="147"/>
    </row>
    <row r="2194" spans="2:90" x14ac:dyDescent="0.4">
      <c r="B2194" s="120" t="s">
        <v>219</v>
      </c>
      <c r="D2194" t="s">
        <v>739</v>
      </c>
      <c r="E2194" t="s">
        <v>906</v>
      </c>
      <c r="G2194" t="str">
        <f>E2194</f>
        <v/>
      </c>
      <c r="I2194" s="74">
        <v>100</v>
      </c>
      <c r="J2194" s="74"/>
      <c r="K2194" s="53"/>
      <c r="L2194" s="53"/>
      <c r="M2194" s="53"/>
      <c r="N2194" s="53"/>
      <c r="O2194" s="53"/>
      <c r="P2194" s="53"/>
      <c r="R2194" s="24">
        <f>-$I2194</f>
        <v>-100</v>
      </c>
      <c r="S2194" s="147"/>
      <c r="T2194" s="147"/>
      <c r="U2194" s="147"/>
      <c r="V2194" s="147"/>
      <c r="W2194" s="147"/>
      <c r="X2194" s="147"/>
      <c r="Y2194" s="147"/>
      <c r="Z2194" s="147"/>
      <c r="AA2194" s="147"/>
      <c r="AB2194" s="147"/>
      <c r="AC2194" s="147"/>
      <c r="AD2194" s="147"/>
      <c r="AE2194" s="147"/>
      <c r="AF2194" s="147"/>
      <c r="AG2194" s="147"/>
      <c r="AH2194" s="147"/>
      <c r="AI2194" s="147"/>
      <c r="AJ2194" s="147"/>
      <c r="AK2194" s="147"/>
      <c r="AL2194" s="147"/>
      <c r="AM2194" s="147"/>
      <c r="AN2194" s="147"/>
      <c r="AO2194" s="147"/>
      <c r="AP2194" s="147"/>
      <c r="AQ2194" s="147"/>
      <c r="AR2194" s="147"/>
      <c r="AS2194" s="147"/>
      <c r="AT2194" s="147"/>
      <c r="AU2194" s="147"/>
      <c r="AV2194" s="147"/>
      <c r="AW2194" s="147"/>
      <c r="AX2194" s="147"/>
      <c r="AY2194" s="147"/>
      <c r="AZ2194" s="147"/>
      <c r="BA2194" s="147"/>
      <c r="BB2194" s="147"/>
      <c r="BC2194" s="147"/>
      <c r="BD2194" s="147"/>
      <c r="BE2194" s="147"/>
      <c r="BF2194" s="147"/>
      <c r="BG2194" s="147"/>
      <c r="BH2194" s="147"/>
      <c r="BI2194" s="147"/>
      <c r="BJ2194" s="147"/>
      <c r="BK2194" s="147"/>
      <c r="BL2194" s="147"/>
      <c r="BM2194" s="147"/>
      <c r="BN2194" s="147"/>
      <c r="BO2194" s="147"/>
      <c r="BP2194" s="147"/>
      <c r="BQ2194" s="147"/>
      <c r="BR2194" s="147"/>
      <c r="BS2194" s="147"/>
      <c r="BT2194" s="147"/>
      <c r="BU2194" s="147"/>
      <c r="BV2194" s="147"/>
      <c r="BW2194" s="147"/>
      <c r="BX2194" s="147"/>
      <c r="BY2194" s="147"/>
      <c r="BZ2194" s="147"/>
      <c r="CA2194" s="147"/>
      <c r="CB2194" s="147"/>
      <c r="CC2194" s="147"/>
      <c r="CD2194" s="147"/>
      <c r="CE2194" s="147"/>
      <c r="CF2194" s="147"/>
      <c r="CG2194" s="147"/>
      <c r="CH2194" s="147"/>
      <c r="CI2194" s="147"/>
      <c r="CJ2194" s="147"/>
      <c r="CK2194" s="147"/>
      <c r="CL2194" s="147"/>
    </row>
    <row r="2195" spans="2:90" x14ac:dyDescent="0.4">
      <c r="B2195" s="120"/>
      <c r="D2195" t="s">
        <v>739</v>
      </c>
      <c r="E2195" t="s">
        <v>906</v>
      </c>
      <c r="S2195" s="72"/>
      <c r="T2195" s="72"/>
      <c r="U2195" s="72"/>
      <c r="V2195" s="72"/>
      <c r="W2195" s="72"/>
      <c r="X2195" s="72"/>
      <c r="Y2195" s="72"/>
      <c r="Z2195" s="72"/>
      <c r="AA2195" s="72"/>
      <c r="AB2195" s="72"/>
      <c r="AC2195" s="72"/>
      <c r="AD2195" s="72"/>
      <c r="AE2195" s="72"/>
      <c r="AF2195" s="72"/>
      <c r="AG2195" s="72"/>
      <c r="AH2195" s="72"/>
      <c r="AI2195" s="72"/>
      <c r="AJ2195" s="72"/>
      <c r="AK2195" s="72"/>
      <c r="AL2195" s="72"/>
      <c r="AM2195" s="72"/>
      <c r="AN2195" s="72"/>
      <c r="AO2195" s="72"/>
      <c r="AP2195" s="72"/>
      <c r="AQ2195" s="72"/>
      <c r="AR2195" s="72"/>
      <c r="AS2195" s="72"/>
      <c r="AT2195" s="72"/>
      <c r="AU2195" s="72"/>
      <c r="AV2195" s="72"/>
      <c r="AW2195" s="72"/>
      <c r="AX2195" s="72"/>
      <c r="AY2195" s="72"/>
      <c r="AZ2195" s="72"/>
      <c r="BA2195" s="72"/>
      <c r="BB2195" s="72"/>
      <c r="BC2195" s="72"/>
      <c r="BD2195" s="72"/>
      <c r="BE2195" s="72"/>
      <c r="BF2195" s="72"/>
      <c r="BG2195" s="72"/>
      <c r="BH2195" s="72"/>
      <c r="BI2195" s="72"/>
      <c r="BJ2195" s="72"/>
      <c r="BK2195" s="72"/>
      <c r="BL2195" s="72"/>
      <c r="BM2195" s="72"/>
      <c r="BN2195" s="72"/>
      <c r="BO2195" s="72"/>
      <c r="BP2195" s="72"/>
      <c r="BQ2195" s="72"/>
      <c r="BR2195" s="72"/>
      <c r="BS2195" s="72"/>
      <c r="BT2195" s="72"/>
      <c r="BU2195" s="72"/>
      <c r="BV2195" s="72"/>
      <c r="BW2195" s="72"/>
      <c r="BX2195" s="72"/>
      <c r="BY2195" s="72"/>
      <c r="BZ2195" s="72"/>
      <c r="CA2195" s="72"/>
      <c r="CB2195" s="72"/>
      <c r="CC2195" s="72"/>
      <c r="CD2195" s="72"/>
      <c r="CE2195" s="72"/>
      <c r="CF2195" s="72"/>
      <c r="CG2195" s="72"/>
      <c r="CH2195" s="72"/>
      <c r="CI2195" s="72"/>
      <c r="CJ2195" s="72"/>
      <c r="CK2195" s="72"/>
      <c r="CL2195" s="72"/>
    </row>
    <row r="2196" spans="2:90" x14ac:dyDescent="0.4">
      <c r="B2196" s="93" t="s">
        <v>205</v>
      </c>
      <c r="C2196" s="12"/>
      <c r="D2196" s="12" t="s">
        <v>739</v>
      </c>
      <c r="E2196" s="12" t="s">
        <v>906</v>
      </c>
      <c r="F2196" s="12"/>
      <c r="G2196" s="12"/>
      <c r="H2196" s="12"/>
      <c r="S2196" s="72"/>
      <c r="T2196" s="72"/>
      <c r="U2196" s="72"/>
      <c r="V2196" s="72"/>
      <c r="W2196" s="72"/>
      <c r="X2196" s="72"/>
      <c r="Y2196" s="72"/>
      <c r="Z2196" s="72"/>
      <c r="AA2196" s="72"/>
      <c r="AB2196" s="72"/>
      <c r="AC2196" s="72"/>
      <c r="AD2196" s="72"/>
      <c r="AE2196" s="72"/>
      <c r="AF2196" s="72"/>
      <c r="AG2196" s="72"/>
      <c r="AH2196" s="72"/>
      <c r="AI2196" s="72"/>
      <c r="AJ2196" s="72"/>
      <c r="AK2196" s="72"/>
      <c r="AL2196" s="72"/>
      <c r="AM2196" s="72"/>
      <c r="AN2196" s="72"/>
      <c r="AO2196" s="72"/>
      <c r="AP2196" s="72"/>
      <c r="AQ2196" s="72"/>
      <c r="AR2196" s="72"/>
      <c r="AS2196" s="72"/>
      <c r="AT2196" s="72"/>
      <c r="AU2196" s="72"/>
      <c r="AV2196" s="72"/>
      <c r="AW2196" s="72"/>
      <c r="AX2196" s="72"/>
      <c r="AY2196" s="72"/>
      <c r="AZ2196" s="72"/>
      <c r="BA2196" s="72"/>
      <c r="BB2196" s="72"/>
      <c r="BC2196" s="72"/>
      <c r="BD2196" s="72"/>
      <c r="BE2196" s="72"/>
      <c r="BF2196" s="72"/>
      <c r="BG2196" s="72"/>
      <c r="BH2196" s="72"/>
      <c r="BI2196" s="72"/>
      <c r="BJ2196" s="72"/>
      <c r="BK2196" s="72"/>
      <c r="BL2196" s="72"/>
      <c r="BM2196" s="72"/>
      <c r="BN2196" s="72"/>
      <c r="BO2196" s="72"/>
      <c r="BP2196" s="72"/>
      <c r="BQ2196" s="72"/>
      <c r="BR2196" s="72"/>
      <c r="BS2196" s="72"/>
      <c r="BT2196" s="72"/>
      <c r="BU2196" s="72"/>
      <c r="BV2196" s="72"/>
      <c r="BW2196" s="72"/>
      <c r="BX2196" s="72"/>
      <c r="BY2196" s="72"/>
      <c r="BZ2196" s="72"/>
      <c r="CA2196" s="72"/>
      <c r="CB2196" s="72"/>
      <c r="CC2196" s="72"/>
      <c r="CD2196" s="72"/>
      <c r="CE2196" s="72"/>
      <c r="CF2196" s="72"/>
      <c r="CG2196" s="72"/>
      <c r="CH2196" s="72"/>
      <c r="CI2196" s="72"/>
      <c r="CJ2196" s="72"/>
      <c r="CK2196" s="72"/>
      <c r="CL2196" s="72"/>
    </row>
    <row r="2197" spans="2:90" x14ac:dyDescent="0.4">
      <c r="B2197" s="152" t="str">
        <f>"Gross PP&amp;E - "&amp;SUBSTITUTE(B2182,":","")</f>
        <v>Gross PP&amp;E - Revenue driven intangible assets</v>
      </c>
      <c r="D2197" t="s">
        <v>739</v>
      </c>
      <c r="E2197" t="s">
        <v>906</v>
      </c>
      <c r="I2197" s="80">
        <f>I2194</f>
        <v>100</v>
      </c>
      <c r="J2197" s="80"/>
      <c r="K2197" s="24">
        <f ca="1">SUMIF($4:$4,K$2,2197:2197)</f>
        <v>1300</v>
      </c>
      <c r="L2197" s="24">
        <f ca="1">SUMIF($4:$4,L$2,2197:2197)</f>
        <v>2500</v>
      </c>
      <c r="M2197" s="24">
        <f ca="1">SUMIF($4:$4,M$2,2197:2197)</f>
        <v>3700</v>
      </c>
      <c r="N2197" s="24">
        <f ca="1">SUMIF($4:$4,N$2,2197:2197)</f>
        <v>4900</v>
      </c>
      <c r="O2197" s="24">
        <f ca="1">SUMIF($4:$4,O$2,2197:2197)</f>
        <v>6100</v>
      </c>
      <c r="P2197" s="24">
        <f ca="1">SUMIF($4:$4,P$2,2197:2197)</f>
        <v>7300</v>
      </c>
      <c r="R2197" s="24">
        <f>$I2197</f>
        <v>100</v>
      </c>
      <c r="S2197" s="80">
        <f t="shared" ref="S2197:AX2197" ca="1" si="2470">-S2189+R2197</f>
        <v>200</v>
      </c>
      <c r="T2197" s="80">
        <f t="shared" ca="1" si="2470"/>
        <v>300</v>
      </c>
      <c r="U2197" s="80">
        <f t="shared" ca="1" si="2470"/>
        <v>400</v>
      </c>
      <c r="V2197" s="80">
        <f t="shared" ca="1" si="2470"/>
        <v>500</v>
      </c>
      <c r="W2197" s="80">
        <f t="shared" ca="1" si="2470"/>
        <v>600</v>
      </c>
      <c r="X2197" s="80">
        <f t="shared" ca="1" si="2470"/>
        <v>700</v>
      </c>
      <c r="Y2197" s="80">
        <f t="shared" ca="1" si="2470"/>
        <v>800</v>
      </c>
      <c r="Z2197" s="80">
        <f t="shared" ca="1" si="2470"/>
        <v>900</v>
      </c>
      <c r="AA2197" s="80">
        <f t="shared" ca="1" si="2470"/>
        <v>1000</v>
      </c>
      <c r="AB2197" s="80">
        <f t="shared" ca="1" si="2470"/>
        <v>1100</v>
      </c>
      <c r="AC2197" s="80">
        <f t="shared" ca="1" si="2470"/>
        <v>1200</v>
      </c>
      <c r="AD2197" s="80">
        <f t="shared" ca="1" si="2470"/>
        <v>1300</v>
      </c>
      <c r="AE2197" s="80">
        <f t="shared" ca="1" si="2470"/>
        <v>1400</v>
      </c>
      <c r="AF2197" s="80">
        <f t="shared" ca="1" si="2470"/>
        <v>1500</v>
      </c>
      <c r="AG2197" s="80">
        <f t="shared" ca="1" si="2470"/>
        <v>1600</v>
      </c>
      <c r="AH2197" s="80">
        <f t="shared" ca="1" si="2470"/>
        <v>1700</v>
      </c>
      <c r="AI2197" s="80">
        <f t="shared" ca="1" si="2470"/>
        <v>1800</v>
      </c>
      <c r="AJ2197" s="80">
        <f t="shared" ca="1" si="2470"/>
        <v>1900</v>
      </c>
      <c r="AK2197" s="80">
        <f t="shared" ca="1" si="2470"/>
        <v>2000</v>
      </c>
      <c r="AL2197" s="80">
        <f t="shared" ca="1" si="2470"/>
        <v>2100</v>
      </c>
      <c r="AM2197" s="80">
        <f t="shared" ca="1" si="2470"/>
        <v>2200</v>
      </c>
      <c r="AN2197" s="80">
        <f t="shared" ca="1" si="2470"/>
        <v>2300</v>
      </c>
      <c r="AO2197" s="80">
        <f t="shared" ca="1" si="2470"/>
        <v>2400</v>
      </c>
      <c r="AP2197" s="80">
        <f t="shared" ca="1" si="2470"/>
        <v>2500</v>
      </c>
      <c r="AQ2197" s="80">
        <f t="shared" ca="1" si="2470"/>
        <v>2600</v>
      </c>
      <c r="AR2197" s="80">
        <f t="shared" ca="1" si="2470"/>
        <v>2700</v>
      </c>
      <c r="AS2197" s="80">
        <f t="shared" ca="1" si="2470"/>
        <v>2800</v>
      </c>
      <c r="AT2197" s="80">
        <f t="shared" ca="1" si="2470"/>
        <v>2900</v>
      </c>
      <c r="AU2197" s="80">
        <f t="shared" ca="1" si="2470"/>
        <v>3000</v>
      </c>
      <c r="AV2197" s="80">
        <f t="shared" ca="1" si="2470"/>
        <v>3100</v>
      </c>
      <c r="AW2197" s="80">
        <f t="shared" ca="1" si="2470"/>
        <v>3200</v>
      </c>
      <c r="AX2197" s="80">
        <f t="shared" ca="1" si="2470"/>
        <v>3300</v>
      </c>
      <c r="AY2197" s="80">
        <f t="shared" ref="AY2197:CD2197" ca="1" si="2471">-AY2189+AX2197</f>
        <v>3400</v>
      </c>
      <c r="AZ2197" s="80">
        <f t="shared" ca="1" si="2471"/>
        <v>3500</v>
      </c>
      <c r="BA2197" s="80">
        <f t="shared" ca="1" si="2471"/>
        <v>3600</v>
      </c>
      <c r="BB2197" s="80">
        <f t="shared" ca="1" si="2471"/>
        <v>3700</v>
      </c>
      <c r="BC2197" s="80">
        <f t="shared" ca="1" si="2471"/>
        <v>3800</v>
      </c>
      <c r="BD2197" s="80">
        <f t="shared" ca="1" si="2471"/>
        <v>3900</v>
      </c>
      <c r="BE2197" s="80">
        <f t="shared" ca="1" si="2471"/>
        <v>4000</v>
      </c>
      <c r="BF2197" s="80">
        <f t="shared" ca="1" si="2471"/>
        <v>4100</v>
      </c>
      <c r="BG2197" s="80">
        <f t="shared" ca="1" si="2471"/>
        <v>4200</v>
      </c>
      <c r="BH2197" s="80">
        <f t="shared" ca="1" si="2471"/>
        <v>4300</v>
      </c>
      <c r="BI2197" s="80">
        <f t="shared" ca="1" si="2471"/>
        <v>4400</v>
      </c>
      <c r="BJ2197" s="80">
        <f t="shared" ca="1" si="2471"/>
        <v>4500</v>
      </c>
      <c r="BK2197" s="80">
        <f t="shared" ca="1" si="2471"/>
        <v>4600</v>
      </c>
      <c r="BL2197" s="80">
        <f t="shared" ca="1" si="2471"/>
        <v>4700</v>
      </c>
      <c r="BM2197" s="80">
        <f t="shared" ca="1" si="2471"/>
        <v>4800</v>
      </c>
      <c r="BN2197" s="80">
        <f t="shared" ca="1" si="2471"/>
        <v>4900</v>
      </c>
      <c r="BO2197" s="80">
        <f t="shared" ca="1" si="2471"/>
        <v>5000</v>
      </c>
      <c r="BP2197" s="80">
        <f t="shared" ca="1" si="2471"/>
        <v>5100</v>
      </c>
      <c r="BQ2197" s="80">
        <f t="shared" ca="1" si="2471"/>
        <v>5200</v>
      </c>
      <c r="BR2197" s="80">
        <f t="shared" ca="1" si="2471"/>
        <v>5300</v>
      </c>
      <c r="BS2197" s="80">
        <f t="shared" ca="1" si="2471"/>
        <v>5400</v>
      </c>
      <c r="BT2197" s="80">
        <f t="shared" ca="1" si="2471"/>
        <v>5500</v>
      </c>
      <c r="BU2197" s="80">
        <f t="shared" ca="1" si="2471"/>
        <v>5600</v>
      </c>
      <c r="BV2197" s="80">
        <f t="shared" ca="1" si="2471"/>
        <v>5700</v>
      </c>
      <c r="BW2197" s="80">
        <f t="shared" ca="1" si="2471"/>
        <v>5800</v>
      </c>
      <c r="BX2197" s="80">
        <f t="shared" ca="1" si="2471"/>
        <v>5900</v>
      </c>
      <c r="BY2197" s="80">
        <f t="shared" ca="1" si="2471"/>
        <v>6000</v>
      </c>
      <c r="BZ2197" s="80">
        <f t="shared" ca="1" si="2471"/>
        <v>6100</v>
      </c>
      <c r="CA2197" s="80">
        <f t="shared" ca="1" si="2471"/>
        <v>6200</v>
      </c>
      <c r="CB2197" s="80">
        <f t="shared" ca="1" si="2471"/>
        <v>6300</v>
      </c>
      <c r="CC2197" s="80">
        <f t="shared" ca="1" si="2471"/>
        <v>6400</v>
      </c>
      <c r="CD2197" s="80">
        <f t="shared" ca="1" si="2471"/>
        <v>6500</v>
      </c>
      <c r="CE2197" s="80">
        <f t="shared" ref="CE2197:CL2197" ca="1" si="2472">-CE2189+CD2197</f>
        <v>6600</v>
      </c>
      <c r="CF2197" s="80">
        <f ca="1">-CF2189+CE2197</f>
        <v>6700</v>
      </c>
      <c r="CG2197" s="80">
        <f t="shared" ca="1" si="2472"/>
        <v>6800</v>
      </c>
      <c r="CH2197" s="80">
        <f t="shared" ca="1" si="2472"/>
        <v>6900</v>
      </c>
      <c r="CI2197" s="80">
        <f t="shared" ca="1" si="2472"/>
        <v>7000</v>
      </c>
      <c r="CJ2197" s="80">
        <f t="shared" ca="1" si="2472"/>
        <v>7100</v>
      </c>
      <c r="CK2197" s="80">
        <f t="shared" ca="1" si="2472"/>
        <v>7200</v>
      </c>
      <c r="CL2197" s="80">
        <f t="shared" ca="1" si="2472"/>
        <v>7300</v>
      </c>
    </row>
    <row r="2198" spans="2:90" x14ac:dyDescent="0.4">
      <c r="B2198" s="152" t="str">
        <f>"Accumulated amortization - "&amp;SUBSTITUTE(B2182,":","")</f>
        <v>Accumulated amortization - Revenue driven intangible assets</v>
      </c>
      <c r="D2198" t="s">
        <v>739</v>
      </c>
      <c r="E2198" t="s">
        <v>906</v>
      </c>
      <c r="I2198" s="81">
        <f>-H2185/H2184*I2197</f>
        <v>0</v>
      </c>
      <c r="J2198" s="233"/>
      <c r="K2198" s="37" t="e">
        <f ca="1">SUMIF($4:$4,K$2,2198:2198)</f>
        <v>#REF!</v>
      </c>
      <c r="L2198" s="37" t="e">
        <f ca="1">SUMIF($4:$4,L$2,2198:2198)</f>
        <v>#REF!</v>
      </c>
      <c r="M2198" s="37" t="e">
        <f ca="1">SUMIF($4:$4,M$2,2198:2198)</f>
        <v>#REF!</v>
      </c>
      <c r="N2198" s="37" t="e">
        <f ca="1">SUMIF($4:$4,N$2,2198:2198)</f>
        <v>#REF!</v>
      </c>
      <c r="O2198" s="37" t="e">
        <f ca="1">SUMIF($4:$4,O$2,2198:2198)</f>
        <v>#REF!</v>
      </c>
      <c r="P2198" s="37" t="e">
        <f ca="1">SUMIF($4:$4,P$2,2198:2198)</f>
        <v>#REF!</v>
      </c>
      <c r="R2198" s="37">
        <f>$I2198</f>
        <v>0</v>
      </c>
      <c r="S2198" s="81" t="e">
        <f t="shared" ref="S2198:AX2198" ca="1" si="2473">R2198+S2192</f>
        <v>#REF!</v>
      </c>
      <c r="T2198" s="81" t="e">
        <f t="shared" ca="1" si="2473"/>
        <v>#REF!</v>
      </c>
      <c r="U2198" s="81" t="e">
        <f t="shared" ca="1" si="2473"/>
        <v>#REF!</v>
      </c>
      <c r="V2198" s="81" t="e">
        <f t="shared" ca="1" si="2473"/>
        <v>#REF!</v>
      </c>
      <c r="W2198" s="81" t="e">
        <f t="shared" ca="1" si="2473"/>
        <v>#REF!</v>
      </c>
      <c r="X2198" s="81" t="e">
        <f t="shared" ca="1" si="2473"/>
        <v>#REF!</v>
      </c>
      <c r="Y2198" s="81" t="e">
        <f t="shared" ca="1" si="2473"/>
        <v>#REF!</v>
      </c>
      <c r="Z2198" s="81" t="e">
        <f t="shared" ca="1" si="2473"/>
        <v>#REF!</v>
      </c>
      <c r="AA2198" s="81" t="e">
        <f t="shared" ca="1" si="2473"/>
        <v>#REF!</v>
      </c>
      <c r="AB2198" s="81" t="e">
        <f t="shared" ca="1" si="2473"/>
        <v>#REF!</v>
      </c>
      <c r="AC2198" s="81" t="e">
        <f t="shared" ca="1" si="2473"/>
        <v>#REF!</v>
      </c>
      <c r="AD2198" s="81" t="e">
        <f t="shared" ca="1" si="2473"/>
        <v>#REF!</v>
      </c>
      <c r="AE2198" s="81" t="e">
        <f t="shared" ca="1" si="2473"/>
        <v>#REF!</v>
      </c>
      <c r="AF2198" s="81" t="e">
        <f t="shared" ca="1" si="2473"/>
        <v>#REF!</v>
      </c>
      <c r="AG2198" s="81" t="e">
        <f t="shared" ca="1" si="2473"/>
        <v>#REF!</v>
      </c>
      <c r="AH2198" s="81" t="e">
        <f t="shared" ca="1" si="2473"/>
        <v>#REF!</v>
      </c>
      <c r="AI2198" s="81" t="e">
        <f t="shared" ca="1" si="2473"/>
        <v>#REF!</v>
      </c>
      <c r="AJ2198" s="81" t="e">
        <f t="shared" ca="1" si="2473"/>
        <v>#REF!</v>
      </c>
      <c r="AK2198" s="81" t="e">
        <f t="shared" ca="1" si="2473"/>
        <v>#REF!</v>
      </c>
      <c r="AL2198" s="81" t="e">
        <f t="shared" ca="1" si="2473"/>
        <v>#REF!</v>
      </c>
      <c r="AM2198" s="81" t="e">
        <f t="shared" ca="1" si="2473"/>
        <v>#REF!</v>
      </c>
      <c r="AN2198" s="81" t="e">
        <f t="shared" ca="1" si="2473"/>
        <v>#REF!</v>
      </c>
      <c r="AO2198" s="81" t="e">
        <f t="shared" ca="1" si="2473"/>
        <v>#REF!</v>
      </c>
      <c r="AP2198" s="81" t="e">
        <f t="shared" ca="1" si="2473"/>
        <v>#REF!</v>
      </c>
      <c r="AQ2198" s="81" t="e">
        <f t="shared" ca="1" si="2473"/>
        <v>#REF!</v>
      </c>
      <c r="AR2198" s="81" t="e">
        <f t="shared" ca="1" si="2473"/>
        <v>#REF!</v>
      </c>
      <c r="AS2198" s="81" t="e">
        <f t="shared" ca="1" si="2473"/>
        <v>#REF!</v>
      </c>
      <c r="AT2198" s="81" t="e">
        <f t="shared" ca="1" si="2473"/>
        <v>#REF!</v>
      </c>
      <c r="AU2198" s="81" t="e">
        <f t="shared" ca="1" si="2473"/>
        <v>#REF!</v>
      </c>
      <c r="AV2198" s="81" t="e">
        <f t="shared" ca="1" si="2473"/>
        <v>#REF!</v>
      </c>
      <c r="AW2198" s="81" t="e">
        <f t="shared" ca="1" si="2473"/>
        <v>#REF!</v>
      </c>
      <c r="AX2198" s="81" t="e">
        <f t="shared" ca="1" si="2473"/>
        <v>#REF!</v>
      </c>
      <c r="AY2198" s="81" t="e">
        <f t="shared" ref="AY2198:CD2198" ca="1" si="2474">AX2198+AY2192</f>
        <v>#REF!</v>
      </c>
      <c r="AZ2198" s="81" t="e">
        <f t="shared" ca="1" si="2474"/>
        <v>#REF!</v>
      </c>
      <c r="BA2198" s="81" t="e">
        <f t="shared" ca="1" si="2474"/>
        <v>#REF!</v>
      </c>
      <c r="BB2198" s="81" t="e">
        <f t="shared" ca="1" si="2474"/>
        <v>#REF!</v>
      </c>
      <c r="BC2198" s="81" t="e">
        <f t="shared" ca="1" si="2474"/>
        <v>#REF!</v>
      </c>
      <c r="BD2198" s="81" t="e">
        <f t="shared" ca="1" si="2474"/>
        <v>#REF!</v>
      </c>
      <c r="BE2198" s="81" t="e">
        <f t="shared" ca="1" si="2474"/>
        <v>#REF!</v>
      </c>
      <c r="BF2198" s="81" t="e">
        <f t="shared" ca="1" si="2474"/>
        <v>#REF!</v>
      </c>
      <c r="BG2198" s="81" t="e">
        <f t="shared" ca="1" si="2474"/>
        <v>#REF!</v>
      </c>
      <c r="BH2198" s="81" t="e">
        <f t="shared" ca="1" si="2474"/>
        <v>#REF!</v>
      </c>
      <c r="BI2198" s="81" t="e">
        <f t="shared" ca="1" si="2474"/>
        <v>#REF!</v>
      </c>
      <c r="BJ2198" s="81" t="e">
        <f t="shared" ca="1" si="2474"/>
        <v>#REF!</v>
      </c>
      <c r="BK2198" s="81" t="e">
        <f t="shared" ca="1" si="2474"/>
        <v>#REF!</v>
      </c>
      <c r="BL2198" s="81" t="e">
        <f t="shared" ca="1" si="2474"/>
        <v>#REF!</v>
      </c>
      <c r="BM2198" s="81" t="e">
        <f t="shared" ca="1" si="2474"/>
        <v>#REF!</v>
      </c>
      <c r="BN2198" s="81" t="e">
        <f t="shared" ca="1" si="2474"/>
        <v>#REF!</v>
      </c>
      <c r="BO2198" s="81" t="e">
        <f t="shared" ca="1" si="2474"/>
        <v>#REF!</v>
      </c>
      <c r="BP2198" s="81" t="e">
        <f t="shared" ca="1" si="2474"/>
        <v>#REF!</v>
      </c>
      <c r="BQ2198" s="81" t="e">
        <f t="shared" ca="1" si="2474"/>
        <v>#REF!</v>
      </c>
      <c r="BR2198" s="81" t="e">
        <f t="shared" ca="1" si="2474"/>
        <v>#REF!</v>
      </c>
      <c r="BS2198" s="81" t="e">
        <f t="shared" ca="1" si="2474"/>
        <v>#REF!</v>
      </c>
      <c r="BT2198" s="81" t="e">
        <f t="shared" ca="1" si="2474"/>
        <v>#REF!</v>
      </c>
      <c r="BU2198" s="81" t="e">
        <f t="shared" ca="1" si="2474"/>
        <v>#REF!</v>
      </c>
      <c r="BV2198" s="81" t="e">
        <f t="shared" ca="1" si="2474"/>
        <v>#REF!</v>
      </c>
      <c r="BW2198" s="81" t="e">
        <f t="shared" ca="1" si="2474"/>
        <v>#REF!</v>
      </c>
      <c r="BX2198" s="81" t="e">
        <f t="shared" ca="1" si="2474"/>
        <v>#REF!</v>
      </c>
      <c r="BY2198" s="81" t="e">
        <f t="shared" ca="1" si="2474"/>
        <v>#REF!</v>
      </c>
      <c r="BZ2198" s="81" t="e">
        <f t="shared" ca="1" si="2474"/>
        <v>#REF!</v>
      </c>
      <c r="CA2198" s="81" t="e">
        <f t="shared" ca="1" si="2474"/>
        <v>#REF!</v>
      </c>
      <c r="CB2198" s="81" t="e">
        <f t="shared" ca="1" si="2474"/>
        <v>#REF!</v>
      </c>
      <c r="CC2198" s="81" t="e">
        <f t="shared" ca="1" si="2474"/>
        <v>#REF!</v>
      </c>
      <c r="CD2198" s="81" t="e">
        <f t="shared" ca="1" si="2474"/>
        <v>#REF!</v>
      </c>
      <c r="CE2198" s="81" t="e">
        <f t="shared" ref="CE2198:CL2198" ca="1" si="2475">CD2198+CE2192</f>
        <v>#REF!</v>
      </c>
      <c r="CF2198" s="81" t="e">
        <f ca="1">CE2198+CF2192</f>
        <v>#REF!</v>
      </c>
      <c r="CG2198" s="81" t="e">
        <f t="shared" ca="1" si="2475"/>
        <v>#REF!</v>
      </c>
      <c r="CH2198" s="81" t="e">
        <f t="shared" ca="1" si="2475"/>
        <v>#REF!</v>
      </c>
      <c r="CI2198" s="81" t="e">
        <f t="shared" ca="1" si="2475"/>
        <v>#REF!</v>
      </c>
      <c r="CJ2198" s="81" t="e">
        <f t="shared" ca="1" si="2475"/>
        <v>#REF!</v>
      </c>
      <c r="CK2198" s="81" t="e">
        <f t="shared" ca="1" si="2475"/>
        <v>#REF!</v>
      </c>
      <c r="CL2198" s="81" t="e">
        <f t="shared" ca="1" si="2475"/>
        <v>#REF!</v>
      </c>
    </row>
    <row r="2199" spans="2:90" x14ac:dyDescent="0.4">
      <c r="B2199" s="121" t="str">
        <f>"Net PP&amp;E - "&amp;SUBSTITUTE(B2182,":","")</f>
        <v>Net PP&amp;E - Revenue driven intangible assets</v>
      </c>
      <c r="C2199" s="27" t="s">
        <v>240</v>
      </c>
      <c r="D2199" s="27" t="s">
        <v>739</v>
      </c>
      <c r="E2199" s="27" t="s">
        <v>906</v>
      </c>
      <c r="F2199" s="27"/>
      <c r="G2199" s="27"/>
      <c r="H2199" s="27"/>
      <c r="I2199" s="77">
        <f>SUM(I2197:I2198)</f>
        <v>100</v>
      </c>
      <c r="J2199" s="77"/>
      <c r="K2199" s="33" t="e">
        <f ca="1">SUMIF($4:$4,K$2,2199:2199)</f>
        <v>#REF!</v>
      </c>
      <c r="L2199" s="33" t="e">
        <f ca="1">SUMIF($4:$4,L$2,2199:2199)</f>
        <v>#REF!</v>
      </c>
      <c r="M2199" s="33" t="e">
        <f ca="1">SUMIF($4:$4,M$2,2199:2199)</f>
        <v>#REF!</v>
      </c>
      <c r="N2199" s="33" t="e">
        <f ca="1">SUMIF($4:$4,N$2,2199:2199)</f>
        <v>#REF!</v>
      </c>
      <c r="O2199" s="33" t="e">
        <f ca="1">SUMIF($4:$4,O$2,2199:2199)</f>
        <v>#REF!</v>
      </c>
      <c r="P2199" s="33" t="e">
        <f ca="1">SUMIF($4:$4,P$2,2199:2199)</f>
        <v>#REF!</v>
      </c>
      <c r="Q2199" s="33"/>
      <c r="R2199" s="33">
        <f>$I2199</f>
        <v>100</v>
      </c>
      <c r="S2199" s="77" t="e">
        <f t="shared" ref="S2199" ca="1" si="2476">SUM(S2197:S2198)</f>
        <v>#REF!</v>
      </c>
      <c r="T2199" s="77" t="e">
        <f t="shared" ref="T2199:AX2199" ca="1" si="2477">SUM(T2197:T2198)</f>
        <v>#REF!</v>
      </c>
      <c r="U2199" s="77" t="e">
        <f t="shared" ca="1" si="2477"/>
        <v>#REF!</v>
      </c>
      <c r="V2199" s="77" t="e">
        <f t="shared" ca="1" si="2477"/>
        <v>#REF!</v>
      </c>
      <c r="W2199" s="77" t="e">
        <f t="shared" ca="1" si="2477"/>
        <v>#REF!</v>
      </c>
      <c r="X2199" s="77" t="e">
        <f t="shared" ca="1" si="2477"/>
        <v>#REF!</v>
      </c>
      <c r="Y2199" s="77" t="e">
        <f t="shared" ca="1" si="2477"/>
        <v>#REF!</v>
      </c>
      <c r="Z2199" s="77" t="e">
        <f t="shared" ca="1" si="2477"/>
        <v>#REF!</v>
      </c>
      <c r="AA2199" s="77" t="e">
        <f t="shared" ca="1" si="2477"/>
        <v>#REF!</v>
      </c>
      <c r="AB2199" s="77" t="e">
        <f t="shared" ca="1" si="2477"/>
        <v>#REF!</v>
      </c>
      <c r="AC2199" s="77" t="e">
        <f t="shared" ca="1" si="2477"/>
        <v>#REF!</v>
      </c>
      <c r="AD2199" s="77" t="e">
        <f t="shared" ca="1" si="2477"/>
        <v>#REF!</v>
      </c>
      <c r="AE2199" s="77" t="e">
        <f t="shared" ca="1" si="2477"/>
        <v>#REF!</v>
      </c>
      <c r="AF2199" s="77" t="e">
        <f t="shared" ca="1" si="2477"/>
        <v>#REF!</v>
      </c>
      <c r="AG2199" s="77" t="e">
        <f t="shared" ca="1" si="2477"/>
        <v>#REF!</v>
      </c>
      <c r="AH2199" s="77" t="e">
        <f t="shared" ca="1" si="2477"/>
        <v>#REF!</v>
      </c>
      <c r="AI2199" s="77" t="e">
        <f t="shared" ca="1" si="2477"/>
        <v>#REF!</v>
      </c>
      <c r="AJ2199" s="77" t="e">
        <f t="shared" ca="1" si="2477"/>
        <v>#REF!</v>
      </c>
      <c r="AK2199" s="77" t="e">
        <f t="shared" ca="1" si="2477"/>
        <v>#REF!</v>
      </c>
      <c r="AL2199" s="77" t="e">
        <f t="shared" ca="1" si="2477"/>
        <v>#REF!</v>
      </c>
      <c r="AM2199" s="77" t="e">
        <f t="shared" ca="1" si="2477"/>
        <v>#REF!</v>
      </c>
      <c r="AN2199" s="77" t="e">
        <f t="shared" ca="1" si="2477"/>
        <v>#REF!</v>
      </c>
      <c r="AO2199" s="77" t="e">
        <f t="shared" ca="1" si="2477"/>
        <v>#REF!</v>
      </c>
      <c r="AP2199" s="77" t="e">
        <f t="shared" ca="1" si="2477"/>
        <v>#REF!</v>
      </c>
      <c r="AQ2199" s="77" t="e">
        <f t="shared" ca="1" si="2477"/>
        <v>#REF!</v>
      </c>
      <c r="AR2199" s="77" t="e">
        <f t="shared" ca="1" si="2477"/>
        <v>#REF!</v>
      </c>
      <c r="AS2199" s="77" t="e">
        <f t="shared" ca="1" si="2477"/>
        <v>#REF!</v>
      </c>
      <c r="AT2199" s="77" t="e">
        <f t="shared" ca="1" si="2477"/>
        <v>#REF!</v>
      </c>
      <c r="AU2199" s="77" t="e">
        <f t="shared" ca="1" si="2477"/>
        <v>#REF!</v>
      </c>
      <c r="AV2199" s="77" t="e">
        <f t="shared" ca="1" si="2477"/>
        <v>#REF!</v>
      </c>
      <c r="AW2199" s="77" t="e">
        <f t="shared" ca="1" si="2477"/>
        <v>#REF!</v>
      </c>
      <c r="AX2199" s="77" t="e">
        <f t="shared" ca="1" si="2477"/>
        <v>#REF!</v>
      </c>
      <c r="AY2199" s="77" t="e">
        <f t="shared" ref="AY2199:CD2199" ca="1" si="2478">SUM(AY2197:AY2198)</f>
        <v>#REF!</v>
      </c>
      <c r="AZ2199" s="77" t="e">
        <f t="shared" ca="1" si="2478"/>
        <v>#REF!</v>
      </c>
      <c r="BA2199" s="77" t="e">
        <f t="shared" ca="1" si="2478"/>
        <v>#REF!</v>
      </c>
      <c r="BB2199" s="77" t="e">
        <f t="shared" ca="1" si="2478"/>
        <v>#REF!</v>
      </c>
      <c r="BC2199" s="77" t="e">
        <f t="shared" ca="1" si="2478"/>
        <v>#REF!</v>
      </c>
      <c r="BD2199" s="77" t="e">
        <f t="shared" ca="1" si="2478"/>
        <v>#REF!</v>
      </c>
      <c r="BE2199" s="77" t="e">
        <f t="shared" ca="1" si="2478"/>
        <v>#REF!</v>
      </c>
      <c r="BF2199" s="77" t="e">
        <f t="shared" ca="1" si="2478"/>
        <v>#REF!</v>
      </c>
      <c r="BG2199" s="77" t="e">
        <f t="shared" ca="1" si="2478"/>
        <v>#REF!</v>
      </c>
      <c r="BH2199" s="77" t="e">
        <f t="shared" ca="1" si="2478"/>
        <v>#REF!</v>
      </c>
      <c r="BI2199" s="77" t="e">
        <f t="shared" ca="1" si="2478"/>
        <v>#REF!</v>
      </c>
      <c r="BJ2199" s="77" t="e">
        <f t="shared" ca="1" si="2478"/>
        <v>#REF!</v>
      </c>
      <c r="BK2199" s="77" t="e">
        <f t="shared" ca="1" si="2478"/>
        <v>#REF!</v>
      </c>
      <c r="BL2199" s="77" t="e">
        <f t="shared" ca="1" si="2478"/>
        <v>#REF!</v>
      </c>
      <c r="BM2199" s="77" t="e">
        <f t="shared" ca="1" si="2478"/>
        <v>#REF!</v>
      </c>
      <c r="BN2199" s="77" t="e">
        <f t="shared" ca="1" si="2478"/>
        <v>#REF!</v>
      </c>
      <c r="BO2199" s="77" t="e">
        <f t="shared" ca="1" si="2478"/>
        <v>#REF!</v>
      </c>
      <c r="BP2199" s="77" t="e">
        <f t="shared" ca="1" si="2478"/>
        <v>#REF!</v>
      </c>
      <c r="BQ2199" s="77" t="e">
        <f t="shared" ca="1" si="2478"/>
        <v>#REF!</v>
      </c>
      <c r="BR2199" s="77" t="e">
        <f t="shared" ca="1" si="2478"/>
        <v>#REF!</v>
      </c>
      <c r="BS2199" s="77" t="e">
        <f t="shared" ca="1" si="2478"/>
        <v>#REF!</v>
      </c>
      <c r="BT2199" s="77" t="e">
        <f t="shared" ca="1" si="2478"/>
        <v>#REF!</v>
      </c>
      <c r="BU2199" s="77" t="e">
        <f t="shared" ca="1" si="2478"/>
        <v>#REF!</v>
      </c>
      <c r="BV2199" s="77" t="e">
        <f t="shared" ca="1" si="2478"/>
        <v>#REF!</v>
      </c>
      <c r="BW2199" s="77" t="e">
        <f t="shared" ca="1" si="2478"/>
        <v>#REF!</v>
      </c>
      <c r="BX2199" s="77" t="e">
        <f t="shared" ca="1" si="2478"/>
        <v>#REF!</v>
      </c>
      <c r="BY2199" s="77" t="e">
        <f t="shared" ca="1" si="2478"/>
        <v>#REF!</v>
      </c>
      <c r="BZ2199" s="77" t="e">
        <f t="shared" ca="1" si="2478"/>
        <v>#REF!</v>
      </c>
      <c r="CA2199" s="77" t="e">
        <f t="shared" ca="1" si="2478"/>
        <v>#REF!</v>
      </c>
      <c r="CB2199" s="77" t="e">
        <f t="shared" ca="1" si="2478"/>
        <v>#REF!</v>
      </c>
      <c r="CC2199" s="77" t="e">
        <f t="shared" ca="1" si="2478"/>
        <v>#REF!</v>
      </c>
      <c r="CD2199" s="77" t="e">
        <f t="shared" ca="1" si="2478"/>
        <v>#REF!</v>
      </c>
      <c r="CE2199" s="77" t="e">
        <f t="shared" ref="CE2199:CK2199" ca="1" si="2479">SUM(CE2197:CE2198)</f>
        <v>#REF!</v>
      </c>
      <c r="CF2199" s="77" t="e">
        <f t="shared" ca="1" si="2479"/>
        <v>#REF!</v>
      </c>
      <c r="CG2199" s="77" t="e">
        <f t="shared" ca="1" si="2479"/>
        <v>#REF!</v>
      </c>
      <c r="CH2199" s="77" t="e">
        <f t="shared" ca="1" si="2479"/>
        <v>#REF!</v>
      </c>
      <c r="CI2199" s="77" t="e">
        <f t="shared" ca="1" si="2479"/>
        <v>#REF!</v>
      </c>
      <c r="CJ2199" s="77" t="e">
        <f t="shared" ca="1" si="2479"/>
        <v>#REF!</v>
      </c>
      <c r="CK2199" s="77" t="e">
        <f t="shared" ca="1" si="2479"/>
        <v>#REF!</v>
      </c>
      <c r="CL2199" s="77" t="e">
        <f t="shared" ref="CL2199" ca="1" si="2480">SUM(CL2197:CL2198)</f>
        <v>#REF!</v>
      </c>
    </row>
    <row r="2200" spans="2:90" x14ac:dyDescent="0.4">
      <c r="B2200" s="121"/>
      <c r="C2200" s="27"/>
      <c r="D2200" s="27" t="s">
        <v>739</v>
      </c>
      <c r="E2200" s="27" t="s">
        <v>906</v>
      </c>
      <c r="F2200" s="27"/>
      <c r="G2200" s="27" t="s">
        <v>244</v>
      </c>
      <c r="H2200" s="27"/>
      <c r="I2200" s="77"/>
      <c r="J2200" s="77"/>
      <c r="K2200" s="33"/>
      <c r="L2200" s="33"/>
      <c r="M2200" s="33"/>
      <c r="N2200" s="33"/>
      <c r="O2200" s="33"/>
      <c r="P2200" s="33"/>
      <c r="R2200" s="33"/>
      <c r="S2200" s="77"/>
      <c r="T2200" s="77"/>
      <c r="U2200" s="77"/>
      <c r="V2200" s="77"/>
      <c r="W2200" s="77"/>
      <c r="X2200" s="77"/>
      <c r="Y2200" s="77"/>
      <c r="Z2200" s="77"/>
      <c r="AA2200" s="77"/>
      <c r="AB2200" s="77"/>
      <c r="AC2200" s="77"/>
      <c r="AD2200" s="77"/>
      <c r="AE2200" s="77"/>
      <c r="AF2200" s="77"/>
      <c r="AG2200" s="77"/>
      <c r="AH2200" s="77"/>
      <c r="AI2200" s="77"/>
      <c r="AJ2200" s="77"/>
      <c r="AK2200" s="77"/>
      <c r="AL2200" s="77"/>
      <c r="AM2200" s="77"/>
      <c r="AN2200" s="77"/>
      <c r="AO2200" s="77"/>
      <c r="AP2200" s="77"/>
      <c r="AQ2200" s="77"/>
      <c r="AR2200" s="77"/>
      <c r="AS2200" s="77"/>
      <c r="AT2200" s="77"/>
      <c r="AU2200" s="77"/>
      <c r="AV2200" s="77"/>
      <c r="AW2200" s="77"/>
      <c r="AX2200" s="77"/>
      <c r="AY2200" s="77"/>
      <c r="AZ2200" s="77"/>
      <c r="BA2200" s="77"/>
      <c r="BB2200" s="77"/>
      <c r="BC2200" s="77"/>
      <c r="BD2200" s="77"/>
      <c r="BE2200" s="77"/>
      <c r="BF2200" s="77"/>
      <c r="BG2200" s="77"/>
      <c r="BH2200" s="77"/>
      <c r="BI2200" s="77"/>
      <c r="BJ2200" s="77"/>
      <c r="BK2200" s="77"/>
      <c r="BL2200" s="77"/>
      <c r="BM2200" s="77"/>
      <c r="BN2200" s="77"/>
      <c r="BO2200" s="77"/>
      <c r="BP2200" s="77"/>
      <c r="BQ2200" s="77"/>
      <c r="BR2200" s="77"/>
      <c r="BS2200" s="77"/>
      <c r="BT2200" s="77"/>
      <c r="BU2200" s="77"/>
      <c r="BV2200" s="77"/>
      <c r="BW2200" s="77"/>
      <c r="BX2200" s="77"/>
      <c r="BY2200" s="77"/>
      <c r="BZ2200" s="77"/>
      <c r="CA2200" s="77"/>
      <c r="CB2200" s="77"/>
      <c r="CC2200" s="77"/>
      <c r="CD2200" s="77"/>
      <c r="CE2200" s="77"/>
      <c r="CF2200" s="77"/>
      <c r="CG2200" s="77"/>
      <c r="CH2200" s="77"/>
      <c r="CI2200" s="77"/>
      <c r="CJ2200" s="77"/>
      <c r="CK2200" s="77"/>
      <c r="CL2200" s="77"/>
    </row>
    <row r="2201" spans="2:90" x14ac:dyDescent="0.4">
      <c r="B2201" s="130" t="str">
        <f>B2174</f>
        <v>(Primary label)</v>
      </c>
      <c r="C2201" s="27"/>
      <c r="D2201" s="27" t="s">
        <v>739</v>
      </c>
      <c r="E2201" s="27" t="s">
        <v>906</v>
      </c>
      <c r="F2201" s="27"/>
      <c r="G2201" s="27" t="s">
        <v>330</v>
      </c>
      <c r="H2201" s="27"/>
      <c r="I2201" s="78"/>
      <c r="J2201" s="78"/>
      <c r="K2201" s="33"/>
      <c r="L2201" s="33"/>
      <c r="M2201" s="33"/>
      <c r="N2201" s="33"/>
      <c r="O2201" s="33"/>
      <c r="P2201" s="33"/>
      <c r="R2201" s="33"/>
      <c r="S2201" s="77"/>
      <c r="T2201" s="77"/>
      <c r="U2201" s="77"/>
      <c r="V2201" s="77"/>
      <c r="W2201" s="77"/>
      <c r="X2201" s="77"/>
      <c r="Y2201" s="77"/>
      <c r="Z2201" s="77"/>
      <c r="AA2201" s="77"/>
      <c r="AB2201" s="77"/>
      <c r="AC2201" s="77"/>
      <c r="AD2201" s="77"/>
      <c r="AE2201" s="77"/>
      <c r="AF2201" s="77"/>
      <c r="AG2201" s="77"/>
      <c r="AH2201" s="77"/>
      <c r="AI2201" s="77"/>
      <c r="AJ2201" s="77"/>
      <c r="AK2201" s="77"/>
      <c r="AL2201" s="77"/>
      <c r="AM2201" s="77"/>
      <c r="AN2201" s="77"/>
      <c r="AO2201" s="77"/>
      <c r="AP2201" s="77"/>
      <c r="AQ2201" s="77"/>
      <c r="AR2201" s="77"/>
      <c r="AS2201" s="77"/>
      <c r="AT2201" s="77"/>
      <c r="AU2201" s="77"/>
      <c r="AV2201" s="77"/>
      <c r="AW2201" s="77"/>
      <c r="AX2201" s="77"/>
      <c r="AY2201" s="77"/>
      <c r="AZ2201" s="77"/>
      <c r="BA2201" s="77"/>
      <c r="BB2201" s="77"/>
      <c r="BC2201" s="77"/>
      <c r="BD2201" s="77"/>
      <c r="BE2201" s="77"/>
      <c r="BF2201" s="77"/>
      <c r="BG2201" s="77"/>
      <c r="BH2201" s="77"/>
      <c r="BI2201" s="77"/>
      <c r="BJ2201" s="77"/>
      <c r="BK2201" s="77"/>
      <c r="BL2201" s="77"/>
      <c r="BM2201" s="77"/>
      <c r="BN2201" s="77"/>
      <c r="BO2201" s="77"/>
      <c r="BP2201" s="77"/>
      <c r="BQ2201" s="77"/>
      <c r="BR2201" s="77"/>
      <c r="BS2201" s="77"/>
      <c r="BT2201" s="77"/>
      <c r="BU2201" s="77"/>
      <c r="BV2201" s="77"/>
      <c r="BW2201" s="77"/>
      <c r="BX2201" s="77"/>
      <c r="BY2201" s="77"/>
      <c r="BZ2201" s="77"/>
      <c r="CA2201" s="77"/>
      <c r="CB2201" s="77"/>
      <c r="CC2201" s="77"/>
      <c r="CD2201" s="77"/>
      <c r="CE2201" s="77"/>
      <c r="CF2201" s="77"/>
      <c r="CG2201" s="77"/>
      <c r="CH2201" s="77"/>
      <c r="CI2201" s="77"/>
      <c r="CJ2201" s="77"/>
      <c r="CK2201" s="77"/>
      <c r="CL2201" s="77"/>
    </row>
    <row r="2202" spans="2:90" x14ac:dyDescent="0.4">
      <c r="B2202" s="130" t="str">
        <f>B2175</f>
        <v>primary unit</v>
      </c>
      <c r="C2202" s="27"/>
      <c r="D2202" s="27" t="s">
        <v>739</v>
      </c>
      <c r="E2202" s="27" t="s">
        <v>906</v>
      </c>
      <c r="F2202" s="27"/>
      <c r="G2202" s="27" t="s">
        <v>330</v>
      </c>
      <c r="H2202" s="27"/>
      <c r="I2202" s="78"/>
      <c r="J2202" s="78"/>
      <c r="K2202" s="33"/>
      <c r="L2202" s="33"/>
      <c r="M2202" s="33"/>
      <c r="N2202" s="33"/>
      <c r="O2202" s="33"/>
      <c r="P2202" s="33"/>
      <c r="R2202" s="33"/>
      <c r="S2202" s="77"/>
      <c r="T2202" s="77"/>
      <c r="U2202" s="77"/>
      <c r="V2202" s="77"/>
      <c r="W2202" s="77"/>
      <c r="X2202" s="77"/>
      <c r="Y2202" s="77"/>
      <c r="Z2202" s="77"/>
      <c r="AA2202" s="77"/>
      <c r="AB2202" s="77"/>
      <c r="AC2202" s="77"/>
      <c r="AD2202" s="77"/>
      <c r="AE2202" s="77"/>
      <c r="AF2202" s="77"/>
      <c r="AG2202" s="77"/>
      <c r="AH2202" s="77"/>
      <c r="AI2202" s="77"/>
      <c r="AJ2202" s="77"/>
      <c r="AK2202" s="77"/>
      <c r="AL2202" s="77"/>
      <c r="AM2202" s="77"/>
      <c r="AN2202" s="77"/>
      <c r="AO2202" s="77"/>
      <c r="AP2202" s="77"/>
      <c r="AQ2202" s="77"/>
      <c r="AR2202" s="77"/>
      <c r="AS2202" s="77"/>
      <c r="AT2202" s="77"/>
      <c r="AU2202" s="77"/>
      <c r="AV2202" s="77"/>
      <c r="AW2202" s="77"/>
      <c r="AX2202" s="77"/>
      <c r="AY2202" s="77"/>
      <c r="AZ2202" s="77"/>
      <c r="BA2202" s="77"/>
      <c r="BB2202" s="77"/>
      <c r="BC2202" s="77"/>
      <c r="BD2202" s="77"/>
      <c r="BE2202" s="77"/>
      <c r="BF2202" s="77"/>
      <c r="BG2202" s="77"/>
      <c r="BH2202" s="77"/>
      <c r="BI2202" s="77"/>
      <c r="BJ2202" s="77"/>
      <c r="BK2202" s="77"/>
      <c r="BL2202" s="77"/>
      <c r="BM2202" s="77"/>
      <c r="BN2202" s="77"/>
      <c r="BO2202" s="77"/>
      <c r="BP2202" s="77"/>
      <c r="BQ2202" s="77"/>
      <c r="BR2202" s="77"/>
      <c r="BS2202" s="77"/>
      <c r="BT2202" s="77"/>
      <c r="BU2202" s="77"/>
      <c r="BV2202" s="77"/>
      <c r="BW2202" s="77"/>
      <c r="BX2202" s="77"/>
      <c r="BY2202" s="77"/>
      <c r="BZ2202" s="77"/>
      <c r="CA2202" s="77"/>
      <c r="CB2202" s="77"/>
      <c r="CC2202" s="77"/>
      <c r="CD2202" s="77"/>
      <c r="CE2202" s="77"/>
      <c r="CF2202" s="77"/>
      <c r="CG2202" s="77"/>
      <c r="CH2202" s="77"/>
      <c r="CI2202" s="77"/>
      <c r="CJ2202" s="77"/>
      <c r="CK2202" s="77"/>
      <c r="CL2202" s="77"/>
    </row>
    <row r="2203" spans="2:90" x14ac:dyDescent="0.4">
      <c r="B2203" s="130" t="str">
        <f>B2176</f>
        <v>Primary revenue driver</v>
      </c>
      <c r="D2203" t="s">
        <v>739</v>
      </c>
      <c r="E2203" t="s">
        <v>906</v>
      </c>
      <c r="G2203" t="s">
        <v>330</v>
      </c>
      <c r="K2203" s="53"/>
      <c r="L2203" s="53"/>
      <c r="M2203" s="53"/>
      <c r="N2203" s="53"/>
      <c r="O2203" s="53"/>
      <c r="P2203" s="53"/>
      <c r="R2203" s="24"/>
      <c r="S2203" s="172" t="str">
        <f t="shared" ref="S2203" si="2481">S2176</f>
        <v>S$12</v>
      </c>
      <c r="T2203" s="172" t="str">
        <f t="shared" ref="T2203:AX2203" si="2482">T2176</f>
        <v>T$12</v>
      </c>
      <c r="U2203" s="172" t="str">
        <f t="shared" si="2482"/>
        <v>U$12</v>
      </c>
      <c r="V2203" s="172" t="str">
        <f t="shared" si="2482"/>
        <v>V$12</v>
      </c>
      <c r="W2203" s="172" t="str">
        <f t="shared" si="2482"/>
        <v>W$12</v>
      </c>
      <c r="X2203" s="172" t="str">
        <f t="shared" si="2482"/>
        <v>X$12</v>
      </c>
      <c r="Y2203" s="172" t="str">
        <f t="shared" si="2482"/>
        <v>Y$12</v>
      </c>
      <c r="Z2203" s="172" t="str">
        <f t="shared" si="2482"/>
        <v>Z$12</v>
      </c>
      <c r="AA2203" s="172" t="str">
        <f t="shared" si="2482"/>
        <v>AA$12</v>
      </c>
      <c r="AB2203" s="172" t="str">
        <f t="shared" si="2482"/>
        <v>AB$12</v>
      </c>
      <c r="AC2203" s="172" t="str">
        <f t="shared" si="2482"/>
        <v>AC$12</v>
      </c>
      <c r="AD2203" s="172" t="str">
        <f t="shared" si="2482"/>
        <v>AD$12</v>
      </c>
      <c r="AE2203" s="172" t="str">
        <f t="shared" si="2482"/>
        <v>AE$12</v>
      </c>
      <c r="AF2203" s="172" t="str">
        <f t="shared" si="2482"/>
        <v>AF$12</v>
      </c>
      <c r="AG2203" s="172" t="str">
        <f t="shared" si="2482"/>
        <v>AG$12</v>
      </c>
      <c r="AH2203" s="172" t="str">
        <f t="shared" si="2482"/>
        <v>AH$12</v>
      </c>
      <c r="AI2203" s="172" t="str">
        <f t="shared" si="2482"/>
        <v>AI$12</v>
      </c>
      <c r="AJ2203" s="172" t="str">
        <f t="shared" si="2482"/>
        <v>AJ$12</v>
      </c>
      <c r="AK2203" s="172" t="str">
        <f t="shared" si="2482"/>
        <v>AK$12</v>
      </c>
      <c r="AL2203" s="172" t="str">
        <f t="shared" si="2482"/>
        <v>AL$12</v>
      </c>
      <c r="AM2203" s="172" t="str">
        <f t="shared" si="2482"/>
        <v>AM$12</v>
      </c>
      <c r="AN2203" s="172" t="str">
        <f t="shared" si="2482"/>
        <v>AN$12</v>
      </c>
      <c r="AO2203" s="172" t="str">
        <f t="shared" si="2482"/>
        <v>AO$12</v>
      </c>
      <c r="AP2203" s="172" t="str">
        <f t="shared" si="2482"/>
        <v>AP$12</v>
      </c>
      <c r="AQ2203" s="172" t="str">
        <f t="shared" si="2482"/>
        <v>AQ$12</v>
      </c>
      <c r="AR2203" s="172" t="str">
        <f t="shared" si="2482"/>
        <v>AR$12</v>
      </c>
      <c r="AS2203" s="172" t="str">
        <f t="shared" si="2482"/>
        <v>AS$12</v>
      </c>
      <c r="AT2203" s="172" t="str">
        <f t="shared" si="2482"/>
        <v>AT$12</v>
      </c>
      <c r="AU2203" s="172" t="str">
        <f t="shared" si="2482"/>
        <v>AU$12</v>
      </c>
      <c r="AV2203" s="172" t="str">
        <f t="shared" si="2482"/>
        <v>AV$12</v>
      </c>
      <c r="AW2203" s="172" t="str">
        <f t="shared" si="2482"/>
        <v>AW$12</v>
      </c>
      <c r="AX2203" s="172" t="str">
        <f t="shared" si="2482"/>
        <v>AX$12</v>
      </c>
      <c r="AY2203" s="172" t="str">
        <f t="shared" ref="AY2203:CD2203" si="2483">AY2176</f>
        <v>AY$12</v>
      </c>
      <c r="AZ2203" s="172" t="str">
        <f t="shared" si="2483"/>
        <v>AZ$12</v>
      </c>
      <c r="BA2203" s="172" t="str">
        <f t="shared" si="2483"/>
        <v>BA$12</v>
      </c>
      <c r="BB2203" s="172" t="str">
        <f t="shared" si="2483"/>
        <v>BB$12</v>
      </c>
      <c r="BC2203" s="172" t="str">
        <f t="shared" si="2483"/>
        <v>BC$12</v>
      </c>
      <c r="BD2203" s="172" t="str">
        <f t="shared" si="2483"/>
        <v>BD$12</v>
      </c>
      <c r="BE2203" s="172" t="str">
        <f t="shared" si="2483"/>
        <v>BE$12</v>
      </c>
      <c r="BF2203" s="172" t="str">
        <f t="shared" si="2483"/>
        <v>BF$12</v>
      </c>
      <c r="BG2203" s="172" t="str">
        <f t="shared" si="2483"/>
        <v>BG$12</v>
      </c>
      <c r="BH2203" s="172" t="str">
        <f t="shared" si="2483"/>
        <v>BH$12</v>
      </c>
      <c r="BI2203" s="172" t="str">
        <f t="shared" si="2483"/>
        <v>BI$12</v>
      </c>
      <c r="BJ2203" s="172" t="str">
        <f t="shared" si="2483"/>
        <v>BJ$12</v>
      </c>
      <c r="BK2203" s="172" t="str">
        <f t="shared" si="2483"/>
        <v>BK$12</v>
      </c>
      <c r="BL2203" s="172" t="str">
        <f t="shared" si="2483"/>
        <v>BL$12</v>
      </c>
      <c r="BM2203" s="172" t="str">
        <f t="shared" si="2483"/>
        <v>BM$12</v>
      </c>
      <c r="BN2203" s="172" t="str">
        <f t="shared" si="2483"/>
        <v>BN$12</v>
      </c>
      <c r="BO2203" s="172" t="str">
        <f t="shared" si="2483"/>
        <v>BO$12</v>
      </c>
      <c r="BP2203" s="172" t="str">
        <f t="shared" si="2483"/>
        <v>BP$12</v>
      </c>
      <c r="BQ2203" s="172" t="str">
        <f t="shared" si="2483"/>
        <v>BQ$12</v>
      </c>
      <c r="BR2203" s="172" t="str">
        <f t="shared" si="2483"/>
        <v>BR$12</v>
      </c>
      <c r="BS2203" s="172" t="str">
        <f t="shared" si="2483"/>
        <v>BS$12</v>
      </c>
      <c r="BT2203" s="172" t="str">
        <f t="shared" si="2483"/>
        <v>BT$12</v>
      </c>
      <c r="BU2203" s="172" t="str">
        <f t="shared" si="2483"/>
        <v>BU$12</v>
      </c>
      <c r="BV2203" s="172" t="str">
        <f t="shared" si="2483"/>
        <v>BV$12</v>
      </c>
      <c r="BW2203" s="172" t="str">
        <f t="shared" si="2483"/>
        <v>BW$12</v>
      </c>
      <c r="BX2203" s="172" t="str">
        <f t="shared" si="2483"/>
        <v>BX$12</v>
      </c>
      <c r="BY2203" s="172" t="str">
        <f t="shared" si="2483"/>
        <v>BY$12</v>
      </c>
      <c r="BZ2203" s="172" t="str">
        <f t="shared" si="2483"/>
        <v>BZ$12</v>
      </c>
      <c r="CA2203" s="172" t="str">
        <f t="shared" si="2483"/>
        <v>CA$12</v>
      </c>
      <c r="CB2203" s="172" t="str">
        <f t="shared" si="2483"/>
        <v>CB$12</v>
      </c>
      <c r="CC2203" s="172" t="str">
        <f t="shared" si="2483"/>
        <v>CC$12</v>
      </c>
      <c r="CD2203" s="172" t="str">
        <f t="shared" si="2483"/>
        <v>CD$12</v>
      </c>
      <c r="CE2203" s="172" t="str">
        <f t="shared" ref="CE2203:CK2203" si="2484">CE2176</f>
        <v>CE$12</v>
      </c>
      <c r="CF2203" s="172" t="str">
        <f t="shared" si="2484"/>
        <v>CF$12</v>
      </c>
      <c r="CG2203" s="172" t="str">
        <f t="shared" si="2484"/>
        <v>CG$12</v>
      </c>
      <c r="CH2203" s="172" t="str">
        <f t="shared" si="2484"/>
        <v>CH$12</v>
      </c>
      <c r="CI2203" s="172" t="str">
        <f t="shared" si="2484"/>
        <v>CI$12</v>
      </c>
      <c r="CJ2203" s="172" t="str">
        <f t="shared" si="2484"/>
        <v>CJ$12</v>
      </c>
      <c r="CK2203" s="172" t="str">
        <f t="shared" si="2484"/>
        <v>CK$12</v>
      </c>
      <c r="CL2203" s="172" t="str">
        <f t="shared" ref="CL2203" si="2485">CL2176</f>
        <v>CL$12</v>
      </c>
    </row>
    <row r="2204" spans="2:90" x14ac:dyDescent="0.4">
      <c r="B2204" s="130" t="str">
        <f>B2177</f>
        <v>Primary volume driver</v>
      </c>
      <c r="C2204" s="12"/>
      <c r="D2204" s="12" t="s">
        <v>739</v>
      </c>
      <c r="E2204" s="12" t="s">
        <v>906</v>
      </c>
      <c r="F2204" s="12"/>
      <c r="G2204" s="12" t="s">
        <v>330</v>
      </c>
      <c r="H2204" s="12"/>
      <c r="I2204" s="60"/>
      <c r="J2204" s="60"/>
      <c r="K2204" s="15"/>
      <c r="L2204" s="15"/>
      <c r="M2204" s="15"/>
      <c r="N2204" s="15"/>
      <c r="O2204" s="15"/>
      <c r="P2204" s="15"/>
      <c r="R2204" s="15"/>
      <c r="S2204" s="172" t="str">
        <f t="shared" ref="S2204" si="2486">S2177</f>
        <v>S$13</v>
      </c>
      <c r="T2204" s="172" t="str">
        <f t="shared" ref="T2204:AX2204" si="2487">T2177</f>
        <v>T$13</v>
      </c>
      <c r="U2204" s="172" t="str">
        <f t="shared" si="2487"/>
        <v>U$13</v>
      </c>
      <c r="V2204" s="172" t="str">
        <f t="shared" si="2487"/>
        <v>V$13</v>
      </c>
      <c r="W2204" s="172" t="str">
        <f t="shared" si="2487"/>
        <v>W$13</v>
      </c>
      <c r="X2204" s="172" t="str">
        <f t="shared" si="2487"/>
        <v>X$13</v>
      </c>
      <c r="Y2204" s="172" t="str">
        <f t="shared" si="2487"/>
        <v>Y$13</v>
      </c>
      <c r="Z2204" s="172" t="str">
        <f t="shared" si="2487"/>
        <v>Z$13</v>
      </c>
      <c r="AA2204" s="172" t="str">
        <f t="shared" si="2487"/>
        <v>AA$13</v>
      </c>
      <c r="AB2204" s="172" t="str">
        <f t="shared" si="2487"/>
        <v>AB$13</v>
      </c>
      <c r="AC2204" s="172" t="str">
        <f t="shared" si="2487"/>
        <v>AC$13</v>
      </c>
      <c r="AD2204" s="172" t="str">
        <f t="shared" si="2487"/>
        <v>AD$13</v>
      </c>
      <c r="AE2204" s="172" t="str">
        <f t="shared" si="2487"/>
        <v>AE$13</v>
      </c>
      <c r="AF2204" s="172" t="str">
        <f t="shared" si="2487"/>
        <v>AF$13</v>
      </c>
      <c r="AG2204" s="172" t="str">
        <f t="shared" si="2487"/>
        <v>AG$13</v>
      </c>
      <c r="AH2204" s="172" t="str">
        <f t="shared" si="2487"/>
        <v>AH$13</v>
      </c>
      <c r="AI2204" s="172" t="str">
        <f t="shared" si="2487"/>
        <v>AI$13</v>
      </c>
      <c r="AJ2204" s="172" t="str">
        <f t="shared" si="2487"/>
        <v>AJ$13</v>
      </c>
      <c r="AK2204" s="172" t="str">
        <f t="shared" si="2487"/>
        <v>AK$13</v>
      </c>
      <c r="AL2204" s="172" t="str">
        <f t="shared" si="2487"/>
        <v>AL$13</v>
      </c>
      <c r="AM2204" s="172" t="str">
        <f t="shared" si="2487"/>
        <v>AM$13</v>
      </c>
      <c r="AN2204" s="172" t="str">
        <f t="shared" si="2487"/>
        <v>AN$13</v>
      </c>
      <c r="AO2204" s="172" t="str">
        <f t="shared" si="2487"/>
        <v>AO$13</v>
      </c>
      <c r="AP2204" s="172" t="str">
        <f t="shared" si="2487"/>
        <v>AP$13</v>
      </c>
      <c r="AQ2204" s="172" t="str">
        <f t="shared" si="2487"/>
        <v>AQ$13</v>
      </c>
      <c r="AR2204" s="172" t="str">
        <f t="shared" si="2487"/>
        <v>AR$13</v>
      </c>
      <c r="AS2204" s="172" t="str">
        <f t="shared" si="2487"/>
        <v>AS$13</v>
      </c>
      <c r="AT2204" s="172" t="str">
        <f t="shared" si="2487"/>
        <v>AT$13</v>
      </c>
      <c r="AU2204" s="172" t="str">
        <f t="shared" si="2487"/>
        <v>AU$13</v>
      </c>
      <c r="AV2204" s="172" t="str">
        <f t="shared" si="2487"/>
        <v>AV$13</v>
      </c>
      <c r="AW2204" s="172" t="str">
        <f t="shared" si="2487"/>
        <v>AW$13</v>
      </c>
      <c r="AX2204" s="172" t="str">
        <f t="shared" si="2487"/>
        <v>AX$13</v>
      </c>
      <c r="AY2204" s="172" t="str">
        <f t="shared" ref="AY2204:CD2204" si="2488">AY2177</f>
        <v>AY$13</v>
      </c>
      <c r="AZ2204" s="172" t="str">
        <f t="shared" si="2488"/>
        <v>AZ$13</v>
      </c>
      <c r="BA2204" s="172" t="str">
        <f t="shared" si="2488"/>
        <v>BA$13</v>
      </c>
      <c r="BB2204" s="172" t="str">
        <f t="shared" si="2488"/>
        <v>BB$13</v>
      </c>
      <c r="BC2204" s="172" t="str">
        <f t="shared" si="2488"/>
        <v>BC$13</v>
      </c>
      <c r="BD2204" s="172" t="str">
        <f t="shared" si="2488"/>
        <v>BD$13</v>
      </c>
      <c r="BE2204" s="172" t="str">
        <f t="shared" si="2488"/>
        <v>BE$13</v>
      </c>
      <c r="BF2204" s="172" t="str">
        <f t="shared" si="2488"/>
        <v>BF$13</v>
      </c>
      <c r="BG2204" s="172" t="str">
        <f t="shared" si="2488"/>
        <v>BG$13</v>
      </c>
      <c r="BH2204" s="172" t="str">
        <f t="shared" si="2488"/>
        <v>BH$13</v>
      </c>
      <c r="BI2204" s="172" t="str">
        <f t="shared" si="2488"/>
        <v>BI$13</v>
      </c>
      <c r="BJ2204" s="172" t="str">
        <f t="shared" si="2488"/>
        <v>BJ$13</v>
      </c>
      <c r="BK2204" s="172" t="str">
        <f t="shared" si="2488"/>
        <v>BK$13</v>
      </c>
      <c r="BL2204" s="172" t="str">
        <f t="shared" si="2488"/>
        <v>BL$13</v>
      </c>
      <c r="BM2204" s="172" t="str">
        <f t="shared" si="2488"/>
        <v>BM$13</v>
      </c>
      <c r="BN2204" s="172" t="str">
        <f t="shared" si="2488"/>
        <v>BN$13</v>
      </c>
      <c r="BO2204" s="172" t="str">
        <f t="shared" si="2488"/>
        <v>BO$13</v>
      </c>
      <c r="BP2204" s="172" t="str">
        <f t="shared" si="2488"/>
        <v>BP$13</v>
      </c>
      <c r="BQ2204" s="172" t="str">
        <f t="shared" si="2488"/>
        <v>BQ$13</v>
      </c>
      <c r="BR2204" s="172" t="str">
        <f t="shared" si="2488"/>
        <v>BR$13</v>
      </c>
      <c r="BS2204" s="172" t="str">
        <f t="shared" si="2488"/>
        <v>BS$13</v>
      </c>
      <c r="BT2204" s="172" t="str">
        <f t="shared" si="2488"/>
        <v>BT$13</v>
      </c>
      <c r="BU2204" s="172" t="str">
        <f t="shared" si="2488"/>
        <v>BU$13</v>
      </c>
      <c r="BV2204" s="172" t="str">
        <f t="shared" si="2488"/>
        <v>BV$13</v>
      </c>
      <c r="BW2204" s="172" t="str">
        <f t="shared" si="2488"/>
        <v>BW$13</v>
      </c>
      <c r="BX2204" s="172" t="str">
        <f t="shared" si="2488"/>
        <v>BX$13</v>
      </c>
      <c r="BY2204" s="172" t="str">
        <f t="shared" si="2488"/>
        <v>BY$13</v>
      </c>
      <c r="BZ2204" s="172" t="str">
        <f t="shared" si="2488"/>
        <v>BZ$13</v>
      </c>
      <c r="CA2204" s="172" t="str">
        <f t="shared" si="2488"/>
        <v>CA$13</v>
      </c>
      <c r="CB2204" s="172" t="str">
        <f t="shared" si="2488"/>
        <v>CB$13</v>
      </c>
      <c r="CC2204" s="172" t="str">
        <f t="shared" si="2488"/>
        <v>CC$13</v>
      </c>
      <c r="CD2204" s="172" t="str">
        <f t="shared" si="2488"/>
        <v>CD$13</v>
      </c>
      <c r="CE2204" s="172" t="str">
        <f t="shared" ref="CE2204:CK2204" si="2489">CE2177</f>
        <v>CE$13</v>
      </c>
      <c r="CF2204" s="172" t="str">
        <f t="shared" si="2489"/>
        <v>CF$13</v>
      </c>
      <c r="CG2204" s="172" t="str">
        <f t="shared" si="2489"/>
        <v>CG$13</v>
      </c>
      <c r="CH2204" s="172" t="str">
        <f t="shared" si="2489"/>
        <v>CH$13</v>
      </c>
      <c r="CI2204" s="172" t="str">
        <f t="shared" si="2489"/>
        <v>CI$13</v>
      </c>
      <c r="CJ2204" s="172" t="str">
        <f t="shared" si="2489"/>
        <v>CJ$13</v>
      </c>
      <c r="CK2204" s="172" t="str">
        <f t="shared" si="2489"/>
        <v>CK$13</v>
      </c>
      <c r="CL2204" s="172" t="str">
        <f t="shared" ref="CL2204" si="2490">CL2177</f>
        <v>CL$13</v>
      </c>
    </row>
    <row r="2205" spans="2:90" x14ac:dyDescent="0.4">
      <c r="B2205" s="184" t="str">
        <f>B2182</f>
        <v>Revenue driven intangible assets:</v>
      </c>
      <c r="C2205" s="12"/>
      <c r="D2205" s="12" t="s">
        <v>739</v>
      </c>
      <c r="E2205" s="12" t="s">
        <v>906</v>
      </c>
      <c r="F2205" s="12"/>
      <c r="G2205" s="12" t="s">
        <v>330</v>
      </c>
      <c r="H2205" s="12"/>
      <c r="I2205" s="60"/>
      <c r="J2205" s="60"/>
      <c r="K2205" s="15"/>
      <c r="L2205" s="15"/>
      <c r="M2205" s="15"/>
      <c r="N2205" s="15"/>
      <c r="O2205" s="15"/>
      <c r="P2205" s="15"/>
      <c r="R2205" s="15"/>
      <c r="S2205" s="172">
        <f t="shared" ref="S2205" si="2491">S2178</f>
        <v>0</v>
      </c>
      <c r="T2205" s="172">
        <f t="shared" ref="T2205:AX2205" si="2492">T2178</f>
        <v>0</v>
      </c>
      <c r="U2205" s="172">
        <f t="shared" si="2492"/>
        <v>0</v>
      </c>
      <c r="V2205" s="172">
        <f t="shared" si="2492"/>
        <v>0</v>
      </c>
      <c r="W2205" s="172">
        <f t="shared" si="2492"/>
        <v>0</v>
      </c>
      <c r="X2205" s="172">
        <f t="shared" si="2492"/>
        <v>0</v>
      </c>
      <c r="Y2205" s="172">
        <f t="shared" si="2492"/>
        <v>0</v>
      </c>
      <c r="Z2205" s="172">
        <f t="shared" si="2492"/>
        <v>0</v>
      </c>
      <c r="AA2205" s="172">
        <f t="shared" si="2492"/>
        <v>0</v>
      </c>
      <c r="AB2205" s="172">
        <f t="shared" si="2492"/>
        <v>0</v>
      </c>
      <c r="AC2205" s="172">
        <f t="shared" si="2492"/>
        <v>0</v>
      </c>
      <c r="AD2205" s="172">
        <f t="shared" si="2492"/>
        <v>0</v>
      </c>
      <c r="AE2205" s="172">
        <f t="shared" si="2492"/>
        <v>0</v>
      </c>
      <c r="AF2205" s="172">
        <f t="shared" si="2492"/>
        <v>0</v>
      </c>
      <c r="AG2205" s="172">
        <f t="shared" si="2492"/>
        <v>0</v>
      </c>
      <c r="AH2205" s="172">
        <f t="shared" si="2492"/>
        <v>0</v>
      </c>
      <c r="AI2205" s="172">
        <f t="shared" si="2492"/>
        <v>0</v>
      </c>
      <c r="AJ2205" s="172">
        <f t="shared" si="2492"/>
        <v>0</v>
      </c>
      <c r="AK2205" s="172">
        <f t="shared" si="2492"/>
        <v>0</v>
      </c>
      <c r="AL2205" s="172">
        <f t="shared" si="2492"/>
        <v>0</v>
      </c>
      <c r="AM2205" s="172">
        <f t="shared" si="2492"/>
        <v>0</v>
      </c>
      <c r="AN2205" s="172">
        <f t="shared" si="2492"/>
        <v>0</v>
      </c>
      <c r="AO2205" s="172">
        <f t="shared" si="2492"/>
        <v>0</v>
      </c>
      <c r="AP2205" s="172">
        <f t="shared" si="2492"/>
        <v>0</v>
      </c>
      <c r="AQ2205" s="172">
        <f t="shared" si="2492"/>
        <v>0</v>
      </c>
      <c r="AR2205" s="172">
        <f t="shared" si="2492"/>
        <v>0</v>
      </c>
      <c r="AS2205" s="172">
        <f t="shared" si="2492"/>
        <v>0</v>
      </c>
      <c r="AT2205" s="172">
        <f t="shared" si="2492"/>
        <v>0</v>
      </c>
      <c r="AU2205" s="172">
        <f t="shared" si="2492"/>
        <v>0</v>
      </c>
      <c r="AV2205" s="172">
        <f t="shared" si="2492"/>
        <v>0</v>
      </c>
      <c r="AW2205" s="172">
        <f t="shared" si="2492"/>
        <v>0</v>
      </c>
      <c r="AX2205" s="172">
        <f t="shared" si="2492"/>
        <v>0</v>
      </c>
      <c r="AY2205" s="172">
        <f t="shared" ref="AY2205:CD2205" si="2493">AY2178</f>
        <v>0</v>
      </c>
      <c r="AZ2205" s="172">
        <f t="shared" si="2493"/>
        <v>0</v>
      </c>
      <c r="BA2205" s="172">
        <f t="shared" si="2493"/>
        <v>0</v>
      </c>
      <c r="BB2205" s="172">
        <f t="shared" si="2493"/>
        <v>0</v>
      </c>
      <c r="BC2205" s="172">
        <f t="shared" si="2493"/>
        <v>0</v>
      </c>
      <c r="BD2205" s="172">
        <f t="shared" si="2493"/>
        <v>0</v>
      </c>
      <c r="BE2205" s="172">
        <f t="shared" si="2493"/>
        <v>0</v>
      </c>
      <c r="BF2205" s="172">
        <f t="shared" si="2493"/>
        <v>0</v>
      </c>
      <c r="BG2205" s="172">
        <f t="shared" si="2493"/>
        <v>0</v>
      </c>
      <c r="BH2205" s="172">
        <f t="shared" si="2493"/>
        <v>0</v>
      </c>
      <c r="BI2205" s="172">
        <f t="shared" si="2493"/>
        <v>0</v>
      </c>
      <c r="BJ2205" s="172">
        <f t="shared" si="2493"/>
        <v>0</v>
      </c>
      <c r="BK2205" s="172">
        <f t="shared" si="2493"/>
        <v>0</v>
      </c>
      <c r="BL2205" s="172">
        <f t="shared" si="2493"/>
        <v>0</v>
      </c>
      <c r="BM2205" s="172">
        <f t="shared" si="2493"/>
        <v>0</v>
      </c>
      <c r="BN2205" s="172">
        <f t="shared" si="2493"/>
        <v>0</v>
      </c>
      <c r="BO2205" s="172">
        <f t="shared" si="2493"/>
        <v>0</v>
      </c>
      <c r="BP2205" s="172">
        <f t="shared" si="2493"/>
        <v>0</v>
      </c>
      <c r="BQ2205" s="172">
        <f t="shared" si="2493"/>
        <v>0</v>
      </c>
      <c r="BR2205" s="172">
        <f t="shared" si="2493"/>
        <v>0</v>
      </c>
      <c r="BS2205" s="172">
        <f t="shared" si="2493"/>
        <v>0</v>
      </c>
      <c r="BT2205" s="172">
        <f t="shared" si="2493"/>
        <v>0</v>
      </c>
      <c r="BU2205" s="172">
        <f t="shared" si="2493"/>
        <v>0</v>
      </c>
      <c r="BV2205" s="172">
        <f t="shared" si="2493"/>
        <v>0</v>
      </c>
      <c r="BW2205" s="172">
        <f t="shared" si="2493"/>
        <v>0</v>
      </c>
      <c r="BX2205" s="172">
        <f t="shared" si="2493"/>
        <v>0</v>
      </c>
      <c r="BY2205" s="172">
        <f t="shared" si="2493"/>
        <v>0</v>
      </c>
      <c r="BZ2205" s="172">
        <f t="shared" si="2493"/>
        <v>0</v>
      </c>
      <c r="CA2205" s="172">
        <f t="shared" si="2493"/>
        <v>0</v>
      </c>
      <c r="CB2205" s="172">
        <f t="shared" si="2493"/>
        <v>0</v>
      </c>
      <c r="CC2205" s="172">
        <f t="shared" si="2493"/>
        <v>0</v>
      </c>
      <c r="CD2205" s="172">
        <f t="shared" si="2493"/>
        <v>0</v>
      </c>
      <c r="CE2205" s="172">
        <f t="shared" ref="CE2205:CK2205" si="2494">CE2178</f>
        <v>0</v>
      </c>
      <c r="CF2205" s="172">
        <f t="shared" si="2494"/>
        <v>0</v>
      </c>
      <c r="CG2205" s="172">
        <f t="shared" si="2494"/>
        <v>0</v>
      </c>
      <c r="CH2205" s="172">
        <f t="shared" si="2494"/>
        <v>0</v>
      </c>
      <c r="CI2205" s="172">
        <f t="shared" si="2494"/>
        <v>0</v>
      </c>
      <c r="CJ2205" s="172">
        <f t="shared" si="2494"/>
        <v>0</v>
      </c>
      <c r="CK2205" s="172">
        <f t="shared" si="2494"/>
        <v>0</v>
      </c>
      <c r="CL2205" s="172">
        <f t="shared" ref="CL2205" si="2495">CL2178</f>
        <v>0</v>
      </c>
    </row>
    <row r="2206" spans="2:90" x14ac:dyDescent="0.4">
      <c r="B2206" s="231" t="str">
        <f>IFERROR(SUBSTITUTE(TRIM(MID(B2182, SEARCH("-", B2182) + 1, LEN(B2182))),":",""),"no unit")</f>
        <v>no unit</v>
      </c>
      <c r="C2206" s="12"/>
      <c r="D2206" s="12" t="s">
        <v>739</v>
      </c>
      <c r="E2206" s="12" t="s">
        <v>906</v>
      </c>
      <c r="F2206" s="12"/>
      <c r="G2206" s="12" t="s">
        <v>330</v>
      </c>
      <c r="H2206" s="12"/>
      <c r="I2206" s="60"/>
      <c r="J2206" s="60"/>
      <c r="K2206" s="15"/>
      <c r="L2206" s="15"/>
      <c r="M2206" s="15"/>
      <c r="N2206" s="15"/>
      <c r="O2206" s="15"/>
      <c r="P2206" s="15"/>
      <c r="R2206" s="15"/>
      <c r="S2206" s="172"/>
      <c r="T2206" s="172"/>
      <c r="U2206" s="172"/>
      <c r="V2206" s="172"/>
      <c r="W2206" s="172"/>
      <c r="X2206" s="172"/>
      <c r="Y2206" s="172"/>
      <c r="Z2206" s="172"/>
      <c r="AA2206" s="172"/>
      <c r="AB2206" s="172"/>
      <c r="AC2206" s="172"/>
      <c r="AD2206" s="172"/>
      <c r="AE2206" s="172"/>
      <c r="AF2206" s="172"/>
      <c r="AG2206" s="172"/>
      <c r="AH2206" s="172"/>
      <c r="AI2206" s="172"/>
      <c r="AJ2206" s="172"/>
      <c r="AK2206" s="172"/>
      <c r="AL2206" s="172"/>
      <c r="AM2206" s="172"/>
      <c r="AN2206" s="172"/>
      <c r="AO2206" s="172"/>
      <c r="AP2206" s="172"/>
      <c r="AQ2206" s="172"/>
      <c r="AR2206" s="172"/>
      <c r="AS2206" s="172"/>
      <c r="AT2206" s="172"/>
      <c r="AU2206" s="172"/>
      <c r="AV2206" s="172"/>
      <c r="AW2206" s="172"/>
      <c r="AX2206" s="172"/>
      <c r="AY2206" s="172"/>
      <c r="AZ2206" s="172"/>
      <c r="BA2206" s="172"/>
      <c r="BB2206" s="172"/>
      <c r="BC2206" s="172"/>
      <c r="BD2206" s="172"/>
      <c r="BE2206" s="172"/>
      <c r="BF2206" s="172"/>
      <c r="BG2206" s="172"/>
      <c r="BH2206" s="172"/>
      <c r="BI2206" s="172"/>
      <c r="BJ2206" s="172"/>
      <c r="BK2206" s="172"/>
      <c r="BL2206" s="172"/>
      <c r="BM2206" s="172"/>
      <c r="BN2206" s="172"/>
      <c r="BO2206" s="172"/>
      <c r="BP2206" s="172"/>
      <c r="BQ2206" s="172"/>
      <c r="BR2206" s="172"/>
      <c r="BS2206" s="172"/>
      <c r="BT2206" s="172"/>
      <c r="BU2206" s="172"/>
      <c r="BV2206" s="172"/>
      <c r="BW2206" s="172"/>
      <c r="BX2206" s="172"/>
      <c r="BY2206" s="172"/>
      <c r="BZ2206" s="172"/>
      <c r="CA2206" s="172"/>
      <c r="CB2206" s="172"/>
      <c r="CC2206" s="172"/>
      <c r="CD2206" s="172"/>
      <c r="CE2206" s="172"/>
      <c r="CF2206" s="172"/>
      <c r="CG2206" s="172"/>
      <c r="CH2206" s="172"/>
      <c r="CI2206" s="172"/>
      <c r="CJ2206" s="172"/>
      <c r="CK2206" s="172"/>
      <c r="CL2206" s="172"/>
    </row>
    <row r="2207" spans="2:90" x14ac:dyDescent="0.4">
      <c r="B2207" s="184" t="str">
        <f>B2180</f>
        <v>Secondary revenue driver</v>
      </c>
      <c r="C2207" s="88"/>
      <c r="D2207" s="88" t="s">
        <v>739</v>
      </c>
      <c r="E2207" s="88" t="s">
        <v>906</v>
      </c>
      <c r="F2207" s="88"/>
      <c r="G2207" s="88" t="s">
        <v>330</v>
      </c>
      <c r="H2207" s="88"/>
      <c r="I2207" s="206"/>
      <c r="J2207" s="206"/>
      <c r="K2207" s="207"/>
      <c r="L2207" s="207"/>
      <c r="M2207" s="207"/>
      <c r="N2207" s="207"/>
      <c r="O2207" s="207"/>
      <c r="P2207" s="207"/>
      <c r="R2207" s="207"/>
      <c r="S2207" s="4" t="str">
        <f t="shared" ref="S2207" si="2496">ADDRESS(ROW(S2199),COLUMN(S2199),2)</f>
        <v>S$2199</v>
      </c>
      <c r="T2207" s="4" t="str">
        <f t="shared" ref="T2207:AX2207" si="2497">ADDRESS(ROW(T2199),COLUMN(T2199),2)</f>
        <v>T$2199</v>
      </c>
      <c r="U2207" s="4" t="str">
        <f t="shared" si="2497"/>
        <v>U$2199</v>
      </c>
      <c r="V2207" s="4" t="str">
        <f t="shared" si="2497"/>
        <v>V$2199</v>
      </c>
      <c r="W2207" s="4" t="str">
        <f t="shared" si="2497"/>
        <v>W$2199</v>
      </c>
      <c r="X2207" s="4" t="str">
        <f t="shared" si="2497"/>
        <v>X$2199</v>
      </c>
      <c r="Y2207" s="4" t="str">
        <f t="shared" si="2497"/>
        <v>Y$2199</v>
      </c>
      <c r="Z2207" s="4" t="str">
        <f t="shared" si="2497"/>
        <v>Z$2199</v>
      </c>
      <c r="AA2207" s="4" t="str">
        <f t="shared" si="2497"/>
        <v>AA$2199</v>
      </c>
      <c r="AB2207" s="4" t="str">
        <f t="shared" si="2497"/>
        <v>AB$2199</v>
      </c>
      <c r="AC2207" s="4" t="str">
        <f t="shared" si="2497"/>
        <v>AC$2199</v>
      </c>
      <c r="AD2207" s="4" t="str">
        <f t="shared" si="2497"/>
        <v>AD$2199</v>
      </c>
      <c r="AE2207" s="4" t="str">
        <f t="shared" si="2497"/>
        <v>AE$2199</v>
      </c>
      <c r="AF2207" s="4" t="str">
        <f t="shared" si="2497"/>
        <v>AF$2199</v>
      </c>
      <c r="AG2207" s="4" t="str">
        <f t="shared" si="2497"/>
        <v>AG$2199</v>
      </c>
      <c r="AH2207" s="4" t="str">
        <f t="shared" si="2497"/>
        <v>AH$2199</v>
      </c>
      <c r="AI2207" s="4" t="str">
        <f t="shared" si="2497"/>
        <v>AI$2199</v>
      </c>
      <c r="AJ2207" s="4" t="str">
        <f t="shared" si="2497"/>
        <v>AJ$2199</v>
      </c>
      <c r="AK2207" s="4" t="str">
        <f t="shared" si="2497"/>
        <v>AK$2199</v>
      </c>
      <c r="AL2207" s="4" t="str">
        <f t="shared" si="2497"/>
        <v>AL$2199</v>
      </c>
      <c r="AM2207" s="4" t="str">
        <f t="shared" si="2497"/>
        <v>AM$2199</v>
      </c>
      <c r="AN2207" s="4" t="str">
        <f t="shared" si="2497"/>
        <v>AN$2199</v>
      </c>
      <c r="AO2207" s="4" t="str">
        <f t="shared" si="2497"/>
        <v>AO$2199</v>
      </c>
      <c r="AP2207" s="4" t="str">
        <f t="shared" si="2497"/>
        <v>AP$2199</v>
      </c>
      <c r="AQ2207" s="4" t="str">
        <f t="shared" si="2497"/>
        <v>AQ$2199</v>
      </c>
      <c r="AR2207" s="4" t="str">
        <f t="shared" si="2497"/>
        <v>AR$2199</v>
      </c>
      <c r="AS2207" s="4" t="str">
        <f t="shared" si="2497"/>
        <v>AS$2199</v>
      </c>
      <c r="AT2207" s="4" t="str">
        <f t="shared" si="2497"/>
        <v>AT$2199</v>
      </c>
      <c r="AU2207" s="4" t="str">
        <f t="shared" si="2497"/>
        <v>AU$2199</v>
      </c>
      <c r="AV2207" s="4" t="str">
        <f t="shared" si="2497"/>
        <v>AV$2199</v>
      </c>
      <c r="AW2207" s="4" t="str">
        <f t="shared" si="2497"/>
        <v>AW$2199</v>
      </c>
      <c r="AX2207" s="4" t="str">
        <f t="shared" si="2497"/>
        <v>AX$2199</v>
      </c>
      <c r="AY2207" s="4" t="str">
        <f t="shared" ref="AY2207:CD2207" si="2498">ADDRESS(ROW(AY2199),COLUMN(AY2199),2)</f>
        <v>AY$2199</v>
      </c>
      <c r="AZ2207" s="4" t="str">
        <f t="shared" si="2498"/>
        <v>AZ$2199</v>
      </c>
      <c r="BA2207" s="4" t="str">
        <f t="shared" si="2498"/>
        <v>BA$2199</v>
      </c>
      <c r="BB2207" s="4" t="str">
        <f t="shared" si="2498"/>
        <v>BB$2199</v>
      </c>
      <c r="BC2207" s="4" t="str">
        <f t="shared" si="2498"/>
        <v>BC$2199</v>
      </c>
      <c r="BD2207" s="4" t="str">
        <f t="shared" si="2498"/>
        <v>BD$2199</v>
      </c>
      <c r="BE2207" s="4" t="str">
        <f t="shared" si="2498"/>
        <v>BE$2199</v>
      </c>
      <c r="BF2207" s="4" t="str">
        <f t="shared" si="2498"/>
        <v>BF$2199</v>
      </c>
      <c r="BG2207" s="4" t="str">
        <f t="shared" si="2498"/>
        <v>BG$2199</v>
      </c>
      <c r="BH2207" s="4" t="str">
        <f t="shared" si="2498"/>
        <v>BH$2199</v>
      </c>
      <c r="BI2207" s="4" t="str">
        <f t="shared" si="2498"/>
        <v>BI$2199</v>
      </c>
      <c r="BJ2207" s="4" t="str">
        <f t="shared" si="2498"/>
        <v>BJ$2199</v>
      </c>
      <c r="BK2207" s="4" t="str">
        <f t="shared" si="2498"/>
        <v>BK$2199</v>
      </c>
      <c r="BL2207" s="4" t="str">
        <f t="shared" si="2498"/>
        <v>BL$2199</v>
      </c>
      <c r="BM2207" s="4" t="str">
        <f t="shared" si="2498"/>
        <v>BM$2199</v>
      </c>
      <c r="BN2207" s="4" t="str">
        <f t="shared" si="2498"/>
        <v>BN$2199</v>
      </c>
      <c r="BO2207" s="4" t="str">
        <f t="shared" si="2498"/>
        <v>BO$2199</v>
      </c>
      <c r="BP2207" s="4" t="str">
        <f t="shared" si="2498"/>
        <v>BP$2199</v>
      </c>
      <c r="BQ2207" s="4" t="str">
        <f t="shared" si="2498"/>
        <v>BQ$2199</v>
      </c>
      <c r="BR2207" s="4" t="str">
        <f t="shared" si="2498"/>
        <v>BR$2199</v>
      </c>
      <c r="BS2207" s="4" t="str">
        <f t="shared" si="2498"/>
        <v>BS$2199</v>
      </c>
      <c r="BT2207" s="4" t="str">
        <f t="shared" si="2498"/>
        <v>BT$2199</v>
      </c>
      <c r="BU2207" s="4" t="str">
        <f t="shared" si="2498"/>
        <v>BU$2199</v>
      </c>
      <c r="BV2207" s="4" t="str">
        <f t="shared" si="2498"/>
        <v>BV$2199</v>
      </c>
      <c r="BW2207" s="4" t="str">
        <f t="shared" si="2498"/>
        <v>BW$2199</v>
      </c>
      <c r="BX2207" s="4" t="str">
        <f t="shared" si="2498"/>
        <v>BX$2199</v>
      </c>
      <c r="BY2207" s="4" t="str">
        <f t="shared" si="2498"/>
        <v>BY$2199</v>
      </c>
      <c r="BZ2207" s="4" t="str">
        <f t="shared" si="2498"/>
        <v>BZ$2199</v>
      </c>
      <c r="CA2207" s="4" t="str">
        <f t="shared" si="2498"/>
        <v>CA$2199</v>
      </c>
      <c r="CB2207" s="4" t="str">
        <f t="shared" si="2498"/>
        <v>CB$2199</v>
      </c>
      <c r="CC2207" s="4" t="str">
        <f t="shared" si="2498"/>
        <v>CC$2199</v>
      </c>
      <c r="CD2207" s="4" t="str">
        <f t="shared" si="2498"/>
        <v>CD$2199</v>
      </c>
      <c r="CE2207" s="4" t="str">
        <f t="shared" ref="CE2207:CK2207" si="2499">ADDRESS(ROW(CE2199),COLUMN(CE2199),2)</f>
        <v>CE$2199</v>
      </c>
      <c r="CF2207" s="4" t="str">
        <f t="shared" si="2499"/>
        <v>CF$2199</v>
      </c>
      <c r="CG2207" s="4" t="str">
        <f t="shared" si="2499"/>
        <v>CG$2199</v>
      </c>
      <c r="CH2207" s="4" t="str">
        <f t="shared" si="2499"/>
        <v>CH$2199</v>
      </c>
      <c r="CI2207" s="4" t="str">
        <f t="shared" si="2499"/>
        <v>CI$2199</v>
      </c>
      <c r="CJ2207" s="4" t="str">
        <f t="shared" si="2499"/>
        <v>CJ$2199</v>
      </c>
      <c r="CK2207" s="4" t="str">
        <f t="shared" si="2499"/>
        <v>CK$2199</v>
      </c>
      <c r="CL2207" s="4" t="str">
        <f t="shared" ref="CL2207" si="2500">ADDRESS(ROW(CL2199),COLUMN(CL2199),2)</f>
        <v>CL$2199</v>
      </c>
    </row>
    <row r="2208" spans="2:90" x14ac:dyDescent="0.4">
      <c r="B2208" s="130" t="str">
        <f>B2181</f>
        <v>Secondary volume driver</v>
      </c>
      <c r="C2208" s="12"/>
      <c r="D2208" s="12" t="s">
        <v>739</v>
      </c>
      <c r="E2208" s="12" t="s">
        <v>906</v>
      </c>
      <c r="F2208" s="12"/>
      <c r="G2208" s="12" t="s">
        <v>330</v>
      </c>
      <c r="H2208" s="12"/>
      <c r="I2208" s="60"/>
      <c r="J2208" s="60"/>
      <c r="K2208" s="15"/>
      <c r="L2208" s="15"/>
      <c r="M2208" s="15"/>
      <c r="N2208" s="15"/>
      <c r="O2208" s="15"/>
      <c r="P2208" s="15"/>
      <c r="R2208" s="15"/>
      <c r="S2208" s="172" t="str">
        <f t="shared" ref="S2208" si="2501">S2181</f>
        <v>S$15</v>
      </c>
      <c r="T2208" s="172" t="str">
        <f t="shared" ref="T2208:AX2208" si="2502">T2181</f>
        <v>T$15</v>
      </c>
      <c r="U2208" s="172" t="str">
        <f t="shared" si="2502"/>
        <v>U$15</v>
      </c>
      <c r="V2208" s="172" t="str">
        <f t="shared" si="2502"/>
        <v>V$15</v>
      </c>
      <c r="W2208" s="172" t="str">
        <f t="shared" si="2502"/>
        <v>W$15</v>
      </c>
      <c r="X2208" s="172" t="str">
        <f t="shared" si="2502"/>
        <v>X$15</v>
      </c>
      <c r="Y2208" s="172" t="str">
        <f t="shared" si="2502"/>
        <v>Y$15</v>
      </c>
      <c r="Z2208" s="172" t="str">
        <f t="shared" si="2502"/>
        <v>Z$15</v>
      </c>
      <c r="AA2208" s="172" t="str">
        <f t="shared" si="2502"/>
        <v>AA$15</v>
      </c>
      <c r="AB2208" s="172" t="str">
        <f t="shared" si="2502"/>
        <v>AB$15</v>
      </c>
      <c r="AC2208" s="172" t="str">
        <f t="shared" si="2502"/>
        <v>AC$15</v>
      </c>
      <c r="AD2208" s="172" t="str">
        <f t="shared" si="2502"/>
        <v>AD$15</v>
      </c>
      <c r="AE2208" s="172" t="str">
        <f t="shared" si="2502"/>
        <v>AE$15</v>
      </c>
      <c r="AF2208" s="172" t="str">
        <f t="shared" si="2502"/>
        <v>AF$15</v>
      </c>
      <c r="AG2208" s="172" t="str">
        <f t="shared" si="2502"/>
        <v>AG$15</v>
      </c>
      <c r="AH2208" s="172" t="str">
        <f t="shared" si="2502"/>
        <v>AH$15</v>
      </c>
      <c r="AI2208" s="172" t="str">
        <f t="shared" si="2502"/>
        <v>AI$15</v>
      </c>
      <c r="AJ2208" s="172" t="str">
        <f t="shared" si="2502"/>
        <v>AJ$15</v>
      </c>
      <c r="AK2208" s="172" t="str">
        <f t="shared" si="2502"/>
        <v>AK$15</v>
      </c>
      <c r="AL2208" s="172" t="str">
        <f t="shared" si="2502"/>
        <v>AL$15</v>
      </c>
      <c r="AM2208" s="172" t="str">
        <f t="shared" si="2502"/>
        <v>AM$15</v>
      </c>
      <c r="AN2208" s="172" t="str">
        <f t="shared" si="2502"/>
        <v>AN$15</v>
      </c>
      <c r="AO2208" s="172" t="str">
        <f t="shared" si="2502"/>
        <v>AO$15</v>
      </c>
      <c r="AP2208" s="172" t="str">
        <f t="shared" si="2502"/>
        <v>AP$15</v>
      </c>
      <c r="AQ2208" s="172" t="str">
        <f t="shared" si="2502"/>
        <v>AQ$15</v>
      </c>
      <c r="AR2208" s="172" t="str">
        <f t="shared" si="2502"/>
        <v>AR$15</v>
      </c>
      <c r="AS2208" s="172" t="str">
        <f t="shared" si="2502"/>
        <v>AS$15</v>
      </c>
      <c r="AT2208" s="172" t="str">
        <f t="shared" si="2502"/>
        <v>AT$15</v>
      </c>
      <c r="AU2208" s="172" t="str">
        <f t="shared" si="2502"/>
        <v>AU$15</v>
      </c>
      <c r="AV2208" s="172" t="str">
        <f t="shared" si="2502"/>
        <v>AV$15</v>
      </c>
      <c r="AW2208" s="172" t="str">
        <f t="shared" si="2502"/>
        <v>AW$15</v>
      </c>
      <c r="AX2208" s="172" t="str">
        <f t="shared" si="2502"/>
        <v>AX$15</v>
      </c>
      <c r="AY2208" s="172" t="str">
        <f t="shared" ref="AY2208:CD2208" si="2503">AY2181</f>
        <v>AY$15</v>
      </c>
      <c r="AZ2208" s="172" t="str">
        <f t="shared" si="2503"/>
        <v>AZ$15</v>
      </c>
      <c r="BA2208" s="172" t="str">
        <f t="shared" si="2503"/>
        <v>BA$15</v>
      </c>
      <c r="BB2208" s="172" t="str">
        <f t="shared" si="2503"/>
        <v>BB$15</v>
      </c>
      <c r="BC2208" s="172" t="str">
        <f t="shared" si="2503"/>
        <v>BC$15</v>
      </c>
      <c r="BD2208" s="172" t="str">
        <f t="shared" si="2503"/>
        <v>BD$15</v>
      </c>
      <c r="BE2208" s="172" t="str">
        <f t="shared" si="2503"/>
        <v>BE$15</v>
      </c>
      <c r="BF2208" s="172" t="str">
        <f t="shared" si="2503"/>
        <v>BF$15</v>
      </c>
      <c r="BG2208" s="172" t="str">
        <f t="shared" si="2503"/>
        <v>BG$15</v>
      </c>
      <c r="BH2208" s="172" t="str">
        <f t="shared" si="2503"/>
        <v>BH$15</v>
      </c>
      <c r="BI2208" s="172" t="str">
        <f t="shared" si="2503"/>
        <v>BI$15</v>
      </c>
      <c r="BJ2208" s="172" t="str">
        <f t="shared" si="2503"/>
        <v>BJ$15</v>
      </c>
      <c r="BK2208" s="172" t="str">
        <f t="shared" si="2503"/>
        <v>BK$15</v>
      </c>
      <c r="BL2208" s="172" t="str">
        <f t="shared" si="2503"/>
        <v>BL$15</v>
      </c>
      <c r="BM2208" s="172" t="str">
        <f t="shared" si="2503"/>
        <v>BM$15</v>
      </c>
      <c r="BN2208" s="172" t="str">
        <f t="shared" si="2503"/>
        <v>BN$15</v>
      </c>
      <c r="BO2208" s="172" t="str">
        <f t="shared" si="2503"/>
        <v>BO$15</v>
      </c>
      <c r="BP2208" s="172" t="str">
        <f t="shared" si="2503"/>
        <v>BP$15</v>
      </c>
      <c r="BQ2208" s="172" t="str">
        <f t="shared" si="2503"/>
        <v>BQ$15</v>
      </c>
      <c r="BR2208" s="172" t="str">
        <f t="shared" si="2503"/>
        <v>BR$15</v>
      </c>
      <c r="BS2208" s="172" t="str">
        <f t="shared" si="2503"/>
        <v>BS$15</v>
      </c>
      <c r="BT2208" s="172" t="str">
        <f t="shared" si="2503"/>
        <v>BT$15</v>
      </c>
      <c r="BU2208" s="172" t="str">
        <f t="shared" si="2503"/>
        <v>BU$15</v>
      </c>
      <c r="BV2208" s="172" t="str">
        <f t="shared" si="2503"/>
        <v>BV$15</v>
      </c>
      <c r="BW2208" s="172" t="str">
        <f t="shared" si="2503"/>
        <v>BW$15</v>
      </c>
      <c r="BX2208" s="172" t="str">
        <f t="shared" si="2503"/>
        <v>BX$15</v>
      </c>
      <c r="BY2208" s="172" t="str">
        <f t="shared" si="2503"/>
        <v>BY$15</v>
      </c>
      <c r="BZ2208" s="172" t="str">
        <f t="shared" si="2503"/>
        <v>BZ$15</v>
      </c>
      <c r="CA2208" s="172" t="str">
        <f t="shared" si="2503"/>
        <v>CA$15</v>
      </c>
      <c r="CB2208" s="172" t="str">
        <f t="shared" si="2503"/>
        <v>CB$15</v>
      </c>
      <c r="CC2208" s="172" t="str">
        <f t="shared" si="2503"/>
        <v>CC$15</v>
      </c>
      <c r="CD2208" s="172" t="str">
        <f t="shared" si="2503"/>
        <v>CD$15</v>
      </c>
      <c r="CE2208" s="172" t="str">
        <f t="shared" ref="CE2208:CK2208" si="2504">CE2181</f>
        <v>CE$15</v>
      </c>
      <c r="CF2208" s="172" t="str">
        <f t="shared" si="2504"/>
        <v>CF$15</v>
      </c>
      <c r="CG2208" s="172" t="str">
        <f t="shared" si="2504"/>
        <v>CG$15</v>
      </c>
      <c r="CH2208" s="172" t="str">
        <f t="shared" si="2504"/>
        <v>CH$15</v>
      </c>
      <c r="CI2208" s="172" t="str">
        <f t="shared" si="2504"/>
        <v>CI$15</v>
      </c>
      <c r="CJ2208" s="172" t="str">
        <f t="shared" si="2504"/>
        <v>CJ$15</v>
      </c>
      <c r="CK2208" s="172" t="str">
        <f t="shared" si="2504"/>
        <v>CK$15</v>
      </c>
      <c r="CL2208" s="172" t="str">
        <f t="shared" ref="CL2208" si="2505">CL2181</f>
        <v>CL$15</v>
      </c>
    </row>
    <row r="2209" spans="2:90" x14ac:dyDescent="0.4">
      <c r="C2209" s="12"/>
      <c r="D2209" s="12"/>
      <c r="E2209" s="12" t="s">
        <v>906</v>
      </c>
      <c r="F2209" s="12"/>
      <c r="G2209" s="12"/>
      <c r="H2209" s="12"/>
      <c r="I2209" s="60"/>
      <c r="J2209" s="60"/>
      <c r="K2209" s="15"/>
      <c r="L2209" s="15"/>
      <c r="M2209" s="15"/>
      <c r="N2209" s="15"/>
      <c r="O2209" s="15"/>
      <c r="P2209" s="15"/>
      <c r="R2209" s="15"/>
      <c r="S2209" s="76"/>
      <c r="T2209" s="76"/>
      <c r="U2209" s="76"/>
      <c r="V2209" s="76"/>
      <c r="W2209" s="76"/>
      <c r="X2209" s="76"/>
      <c r="Y2209" s="76"/>
      <c r="Z2209" s="76"/>
      <c r="AA2209" s="76"/>
      <c r="AB2209" s="76"/>
      <c r="AC2209" s="76"/>
      <c r="AD2209" s="76"/>
      <c r="AE2209" s="76"/>
      <c r="AF2209" s="76"/>
      <c r="AG2209" s="76"/>
      <c r="AH2209" s="76"/>
      <c r="AI2209" s="76"/>
      <c r="AJ2209" s="76"/>
      <c r="AK2209" s="76"/>
      <c r="AL2209" s="76"/>
      <c r="AM2209" s="76"/>
      <c r="AN2209" s="76"/>
      <c r="AO2209" s="76"/>
      <c r="AP2209" s="76"/>
      <c r="AQ2209" s="76"/>
      <c r="AR2209" s="76"/>
      <c r="AS2209" s="76"/>
      <c r="AT2209" s="76"/>
      <c r="AU2209" s="76"/>
      <c r="AV2209" s="76"/>
      <c r="AW2209" s="76"/>
      <c r="AX2209" s="76"/>
      <c r="AY2209" s="76"/>
      <c r="AZ2209" s="76"/>
      <c r="BA2209" s="76"/>
      <c r="BB2209" s="76"/>
      <c r="BC2209" s="76"/>
      <c r="BD2209" s="76"/>
      <c r="BE2209" s="76"/>
      <c r="BF2209" s="76"/>
      <c r="BG2209" s="76"/>
      <c r="BH2209" s="76"/>
      <c r="BI2209" s="76"/>
      <c r="BJ2209" s="76"/>
      <c r="BK2209" s="76"/>
      <c r="BL2209" s="76"/>
      <c r="BM2209" s="76"/>
      <c r="BN2209" s="76"/>
      <c r="BO2209" s="76"/>
      <c r="BP2209" s="76"/>
      <c r="BQ2209" s="76"/>
      <c r="BR2209" s="76"/>
      <c r="BS2209" s="76"/>
      <c r="BT2209" s="76"/>
      <c r="BU2209" s="76"/>
      <c r="BV2209" s="76"/>
      <c r="BW2209" s="76"/>
      <c r="BX2209" s="76"/>
      <c r="BY2209" s="76"/>
      <c r="BZ2209" s="76"/>
      <c r="CA2209" s="76"/>
      <c r="CB2209" s="76"/>
      <c r="CC2209" s="76"/>
      <c r="CD2209" s="76"/>
      <c r="CE2209" s="76"/>
      <c r="CF2209" s="76"/>
      <c r="CG2209" s="76"/>
      <c r="CH2209" s="76"/>
      <c r="CI2209" s="76"/>
      <c r="CJ2209" s="76"/>
      <c r="CK2209" s="76"/>
      <c r="CL2209" s="76"/>
    </row>
    <row r="2210" spans="2:90" x14ac:dyDescent="0.4">
      <c r="B2210" s="168" t="s">
        <v>487</v>
      </c>
      <c r="C2210" s="167"/>
      <c r="D2210" s="167"/>
      <c r="E2210" s="167" t="s">
        <v>906</v>
      </c>
      <c r="F2210" s="167"/>
      <c r="G2210" s="167"/>
      <c r="H2210" s="167"/>
      <c r="I2210" s="169"/>
      <c r="J2210" s="169"/>
      <c r="K2210" s="190"/>
      <c r="L2210" s="190"/>
      <c r="M2210" s="190"/>
      <c r="N2210" s="190"/>
      <c r="O2210" s="190"/>
      <c r="P2210" s="190"/>
      <c r="R2210" s="191"/>
      <c r="S2210" s="167"/>
      <c r="T2210" s="167"/>
      <c r="U2210" s="167"/>
      <c r="V2210" s="167"/>
      <c r="W2210" s="167"/>
      <c r="X2210" s="167"/>
      <c r="Y2210" s="167"/>
      <c r="Z2210" s="167"/>
      <c r="AA2210" s="167"/>
      <c r="AB2210" s="167"/>
      <c r="AC2210" s="167"/>
      <c r="AD2210" s="167"/>
      <c r="AE2210" s="167"/>
      <c r="AF2210" s="167"/>
      <c r="AG2210" s="167"/>
      <c r="AH2210" s="167"/>
      <c r="AI2210" s="167"/>
      <c r="AJ2210" s="167"/>
      <c r="AK2210" s="167"/>
      <c r="AL2210" s="167"/>
      <c r="AM2210" s="167"/>
      <c r="AN2210" s="167"/>
      <c r="AO2210" s="167"/>
      <c r="AP2210" s="167"/>
      <c r="AQ2210" s="167"/>
      <c r="AR2210" s="167"/>
      <c r="AS2210" s="167"/>
      <c r="AT2210" s="167"/>
      <c r="AU2210" s="167"/>
      <c r="AV2210" s="167"/>
      <c r="AW2210" s="167"/>
      <c r="AX2210" s="167"/>
      <c r="AY2210" s="167"/>
      <c r="AZ2210" s="167"/>
      <c r="BA2210" s="167"/>
      <c r="BB2210" s="167"/>
      <c r="BC2210" s="167"/>
      <c r="BD2210" s="167"/>
      <c r="BE2210" s="167"/>
      <c r="BF2210" s="167"/>
      <c r="BG2210" s="167"/>
      <c r="BH2210" s="167"/>
      <c r="BI2210" s="167"/>
      <c r="BJ2210" s="167"/>
      <c r="BK2210" s="167"/>
      <c r="BL2210" s="167"/>
      <c r="BM2210" s="167"/>
      <c r="BN2210" s="167"/>
      <c r="BO2210" s="167"/>
      <c r="BP2210" s="167"/>
      <c r="BQ2210" s="167"/>
      <c r="BR2210" s="167"/>
      <c r="BS2210" s="167"/>
      <c r="BT2210" s="167"/>
      <c r="BU2210" s="167"/>
      <c r="BV2210" s="167"/>
      <c r="BW2210" s="167"/>
      <c r="BX2210" s="167"/>
      <c r="BY2210" s="167"/>
      <c r="BZ2210" s="167"/>
      <c r="CA2210" s="167"/>
      <c r="CB2210" s="167"/>
      <c r="CC2210" s="167"/>
      <c r="CD2210" s="167"/>
      <c r="CE2210" s="167"/>
      <c r="CF2210" s="167"/>
      <c r="CG2210" s="167"/>
      <c r="CH2210" s="167"/>
      <c r="CI2210" s="167"/>
      <c r="CJ2210" s="167"/>
      <c r="CK2210" s="167"/>
      <c r="CL2210" s="167"/>
    </row>
    <row r="2211" spans="2:90" x14ac:dyDescent="0.4">
      <c r="B2211" s="168" t="s">
        <v>489</v>
      </c>
      <c r="C2211" s="167"/>
      <c r="D2211" s="167"/>
      <c r="E2211" s="167" t="s">
        <v>906</v>
      </c>
      <c r="F2211" s="167"/>
      <c r="G2211" s="167"/>
      <c r="H2211" s="167"/>
      <c r="I2211" s="169"/>
      <c r="J2211" s="169"/>
      <c r="K2211" s="190"/>
      <c r="L2211" s="190"/>
      <c r="M2211" s="190"/>
      <c r="N2211" s="190"/>
      <c r="O2211" s="190"/>
      <c r="P2211" s="190"/>
      <c r="R2211" s="191"/>
      <c r="S2211" s="167"/>
      <c r="T2211" s="167"/>
      <c r="U2211" s="167"/>
      <c r="V2211" s="167"/>
      <c r="W2211" s="167"/>
      <c r="X2211" s="167"/>
      <c r="Y2211" s="167"/>
      <c r="Z2211" s="167"/>
      <c r="AA2211" s="167"/>
      <c r="AB2211" s="167"/>
      <c r="AC2211" s="167"/>
      <c r="AD2211" s="167"/>
      <c r="AE2211" s="167"/>
      <c r="AF2211" s="167"/>
      <c r="AG2211" s="167"/>
      <c r="AH2211" s="167"/>
      <c r="AI2211" s="167"/>
      <c r="AJ2211" s="167"/>
      <c r="AK2211" s="167"/>
      <c r="AL2211" s="167"/>
      <c r="AM2211" s="167"/>
      <c r="AN2211" s="167"/>
      <c r="AO2211" s="167"/>
      <c r="AP2211" s="167"/>
      <c r="AQ2211" s="167"/>
      <c r="AR2211" s="167"/>
      <c r="AS2211" s="167"/>
      <c r="AT2211" s="167"/>
      <c r="AU2211" s="167"/>
      <c r="AV2211" s="167"/>
      <c r="AW2211" s="167"/>
      <c r="AX2211" s="167"/>
      <c r="AY2211" s="167"/>
      <c r="AZ2211" s="167"/>
      <c r="BA2211" s="167"/>
      <c r="BB2211" s="167"/>
      <c r="BC2211" s="167"/>
      <c r="BD2211" s="167"/>
      <c r="BE2211" s="167"/>
      <c r="BF2211" s="167"/>
      <c r="BG2211" s="167"/>
      <c r="BH2211" s="167"/>
      <c r="BI2211" s="167"/>
      <c r="BJ2211" s="167"/>
      <c r="BK2211" s="167"/>
      <c r="BL2211" s="167"/>
      <c r="BM2211" s="167"/>
      <c r="BN2211" s="167"/>
      <c r="BO2211" s="167"/>
      <c r="BP2211" s="167"/>
      <c r="BQ2211" s="167"/>
      <c r="BR2211" s="167"/>
      <c r="BS2211" s="167"/>
      <c r="BT2211" s="167"/>
      <c r="BU2211" s="167"/>
      <c r="BV2211" s="167"/>
      <c r="BW2211" s="167"/>
      <c r="BX2211" s="167"/>
      <c r="BY2211" s="167"/>
      <c r="BZ2211" s="167"/>
      <c r="CA2211" s="167"/>
      <c r="CB2211" s="167"/>
      <c r="CC2211" s="167"/>
      <c r="CD2211" s="167"/>
      <c r="CE2211" s="167"/>
      <c r="CF2211" s="167"/>
      <c r="CG2211" s="167"/>
      <c r="CH2211" s="167"/>
      <c r="CI2211" s="167"/>
      <c r="CJ2211" s="167"/>
      <c r="CK2211" s="167"/>
      <c r="CL2211" s="167"/>
    </row>
    <row r="2212" spans="2:90" x14ac:dyDescent="0.4">
      <c r="B2212" s="168" t="s">
        <v>459</v>
      </c>
      <c r="C2212" s="167"/>
      <c r="D2212" s="167"/>
      <c r="E2212" s="167" t="s">
        <v>906</v>
      </c>
      <c r="F2212" s="167"/>
      <c r="G2212" s="167"/>
      <c r="H2212" s="167"/>
      <c r="I2212" s="169"/>
      <c r="J2212" s="169"/>
      <c r="K2212" s="190"/>
      <c r="L2212" s="190"/>
      <c r="M2212" s="190"/>
      <c r="N2212" s="190"/>
      <c r="O2212" s="190"/>
      <c r="P2212" s="190"/>
      <c r="R2212" s="191"/>
      <c r="S2212" s="192" t="str">
        <f t="shared" ref="S2212:AX2212" si="2506">S$16</f>
        <v>S$12</v>
      </c>
      <c r="T2212" s="192" t="str">
        <f t="shared" si="2506"/>
        <v>T$12</v>
      </c>
      <c r="U2212" s="192" t="str">
        <f t="shared" si="2506"/>
        <v>U$12</v>
      </c>
      <c r="V2212" s="192" t="str">
        <f t="shared" si="2506"/>
        <v>V$12</v>
      </c>
      <c r="W2212" s="192" t="str">
        <f t="shared" si="2506"/>
        <v>W$12</v>
      </c>
      <c r="X2212" s="192" t="str">
        <f t="shared" si="2506"/>
        <v>X$12</v>
      </c>
      <c r="Y2212" s="192" t="str">
        <f t="shared" si="2506"/>
        <v>Y$12</v>
      </c>
      <c r="Z2212" s="192" t="str">
        <f t="shared" si="2506"/>
        <v>Z$12</v>
      </c>
      <c r="AA2212" s="192" t="str">
        <f t="shared" si="2506"/>
        <v>AA$12</v>
      </c>
      <c r="AB2212" s="192" t="str">
        <f t="shared" si="2506"/>
        <v>AB$12</v>
      </c>
      <c r="AC2212" s="192" t="str">
        <f t="shared" si="2506"/>
        <v>AC$12</v>
      </c>
      <c r="AD2212" s="192" t="str">
        <f t="shared" si="2506"/>
        <v>AD$12</v>
      </c>
      <c r="AE2212" s="192" t="str">
        <f t="shared" si="2506"/>
        <v>AE$12</v>
      </c>
      <c r="AF2212" s="192" t="str">
        <f t="shared" si="2506"/>
        <v>AF$12</v>
      </c>
      <c r="AG2212" s="192" t="str">
        <f t="shared" si="2506"/>
        <v>AG$12</v>
      </c>
      <c r="AH2212" s="192" t="str">
        <f t="shared" si="2506"/>
        <v>AH$12</v>
      </c>
      <c r="AI2212" s="192" t="str">
        <f t="shared" si="2506"/>
        <v>AI$12</v>
      </c>
      <c r="AJ2212" s="192" t="str">
        <f t="shared" si="2506"/>
        <v>AJ$12</v>
      </c>
      <c r="AK2212" s="192" t="str">
        <f t="shared" si="2506"/>
        <v>AK$12</v>
      </c>
      <c r="AL2212" s="192" t="str">
        <f t="shared" si="2506"/>
        <v>AL$12</v>
      </c>
      <c r="AM2212" s="192" t="str">
        <f t="shared" si="2506"/>
        <v>AM$12</v>
      </c>
      <c r="AN2212" s="192" t="str">
        <f t="shared" si="2506"/>
        <v>AN$12</v>
      </c>
      <c r="AO2212" s="192" t="str">
        <f t="shared" si="2506"/>
        <v>AO$12</v>
      </c>
      <c r="AP2212" s="192" t="str">
        <f t="shared" si="2506"/>
        <v>AP$12</v>
      </c>
      <c r="AQ2212" s="192" t="str">
        <f t="shared" si="2506"/>
        <v>AQ$12</v>
      </c>
      <c r="AR2212" s="192" t="str">
        <f t="shared" si="2506"/>
        <v>AR$12</v>
      </c>
      <c r="AS2212" s="192" t="str">
        <f t="shared" si="2506"/>
        <v>AS$12</v>
      </c>
      <c r="AT2212" s="192" t="str">
        <f t="shared" si="2506"/>
        <v>AT$12</v>
      </c>
      <c r="AU2212" s="192" t="str">
        <f t="shared" si="2506"/>
        <v>AU$12</v>
      </c>
      <c r="AV2212" s="192" t="str">
        <f t="shared" si="2506"/>
        <v>AV$12</v>
      </c>
      <c r="AW2212" s="192" t="str">
        <f t="shared" si="2506"/>
        <v>AW$12</v>
      </c>
      <c r="AX2212" s="192" t="str">
        <f t="shared" si="2506"/>
        <v>AX$12</v>
      </c>
      <c r="AY2212" s="192" t="str">
        <f t="shared" ref="AY2212:CD2212" si="2507">AY$16</f>
        <v>AY$12</v>
      </c>
      <c r="AZ2212" s="192" t="str">
        <f t="shared" si="2507"/>
        <v>AZ$12</v>
      </c>
      <c r="BA2212" s="192" t="str">
        <f t="shared" si="2507"/>
        <v>BA$12</v>
      </c>
      <c r="BB2212" s="192" t="str">
        <f t="shared" si="2507"/>
        <v>BB$12</v>
      </c>
      <c r="BC2212" s="192" t="str">
        <f t="shared" si="2507"/>
        <v>BC$12</v>
      </c>
      <c r="BD2212" s="192" t="str">
        <f t="shared" si="2507"/>
        <v>BD$12</v>
      </c>
      <c r="BE2212" s="192" t="str">
        <f t="shared" si="2507"/>
        <v>BE$12</v>
      </c>
      <c r="BF2212" s="192" t="str">
        <f t="shared" si="2507"/>
        <v>BF$12</v>
      </c>
      <c r="BG2212" s="192" t="str">
        <f t="shared" si="2507"/>
        <v>BG$12</v>
      </c>
      <c r="BH2212" s="192" t="str">
        <f t="shared" si="2507"/>
        <v>BH$12</v>
      </c>
      <c r="BI2212" s="192" t="str">
        <f t="shared" si="2507"/>
        <v>BI$12</v>
      </c>
      <c r="BJ2212" s="192" t="str">
        <f t="shared" si="2507"/>
        <v>BJ$12</v>
      </c>
      <c r="BK2212" s="192" t="str">
        <f t="shared" si="2507"/>
        <v>BK$12</v>
      </c>
      <c r="BL2212" s="192" t="str">
        <f t="shared" si="2507"/>
        <v>BL$12</v>
      </c>
      <c r="BM2212" s="192" t="str">
        <f t="shared" si="2507"/>
        <v>BM$12</v>
      </c>
      <c r="BN2212" s="192" t="str">
        <f t="shared" si="2507"/>
        <v>BN$12</v>
      </c>
      <c r="BO2212" s="192" t="str">
        <f t="shared" si="2507"/>
        <v>BO$12</v>
      </c>
      <c r="BP2212" s="192" t="str">
        <f t="shared" si="2507"/>
        <v>BP$12</v>
      </c>
      <c r="BQ2212" s="192" t="str">
        <f t="shared" si="2507"/>
        <v>BQ$12</v>
      </c>
      <c r="BR2212" s="192" t="str">
        <f t="shared" si="2507"/>
        <v>BR$12</v>
      </c>
      <c r="BS2212" s="192" t="str">
        <f t="shared" si="2507"/>
        <v>BS$12</v>
      </c>
      <c r="BT2212" s="192" t="str">
        <f t="shared" si="2507"/>
        <v>BT$12</v>
      </c>
      <c r="BU2212" s="192" t="str">
        <f t="shared" si="2507"/>
        <v>BU$12</v>
      </c>
      <c r="BV2212" s="192" t="str">
        <f t="shared" si="2507"/>
        <v>BV$12</v>
      </c>
      <c r="BW2212" s="192" t="str">
        <f t="shared" si="2507"/>
        <v>BW$12</v>
      </c>
      <c r="BX2212" s="192" t="str">
        <f t="shared" si="2507"/>
        <v>BX$12</v>
      </c>
      <c r="BY2212" s="192" t="str">
        <f t="shared" si="2507"/>
        <v>BY$12</v>
      </c>
      <c r="BZ2212" s="192" t="str">
        <f t="shared" si="2507"/>
        <v>BZ$12</v>
      </c>
      <c r="CA2212" s="192" t="str">
        <f t="shared" si="2507"/>
        <v>CA$12</v>
      </c>
      <c r="CB2212" s="192" t="str">
        <f t="shared" si="2507"/>
        <v>CB$12</v>
      </c>
      <c r="CC2212" s="192" t="str">
        <f t="shared" si="2507"/>
        <v>CC$12</v>
      </c>
      <c r="CD2212" s="192" t="str">
        <f t="shared" si="2507"/>
        <v>CD$12</v>
      </c>
      <c r="CE2212" s="192" t="str">
        <f t="shared" ref="CE2212:CL2212" si="2508">CE$16</f>
        <v>CE$12</v>
      </c>
      <c r="CF2212" s="192" t="str">
        <f t="shared" si="2508"/>
        <v>CF$12</v>
      </c>
      <c r="CG2212" s="192" t="str">
        <f t="shared" si="2508"/>
        <v>CG$12</v>
      </c>
      <c r="CH2212" s="192" t="str">
        <f t="shared" si="2508"/>
        <v>CH$12</v>
      </c>
      <c r="CI2212" s="192" t="str">
        <f t="shared" si="2508"/>
        <v>CI$12</v>
      </c>
      <c r="CJ2212" s="192" t="str">
        <f t="shared" si="2508"/>
        <v>CJ$12</v>
      </c>
      <c r="CK2212" s="192" t="str">
        <f t="shared" si="2508"/>
        <v>CK$12</v>
      </c>
      <c r="CL2212" s="192" t="str">
        <f t="shared" si="2508"/>
        <v>CL$12</v>
      </c>
    </row>
    <row r="2213" spans="2:90" x14ac:dyDescent="0.4">
      <c r="B2213" s="168" t="s">
        <v>460</v>
      </c>
      <c r="C2213" s="193"/>
      <c r="D2213" s="193"/>
      <c r="E2213" s="193" t="s">
        <v>906</v>
      </c>
      <c r="F2213" s="193"/>
      <c r="G2213" s="193"/>
      <c r="H2213" s="193"/>
      <c r="I2213" s="194"/>
      <c r="J2213" s="194"/>
      <c r="K2213" s="195"/>
      <c r="L2213" s="195"/>
      <c r="M2213" s="195"/>
      <c r="N2213" s="195"/>
      <c r="O2213" s="195"/>
      <c r="P2213" s="195"/>
      <c r="R2213" s="195"/>
      <c r="S2213" s="192" t="str">
        <f t="shared" ref="S2213:AX2213" si="2509">S$17</f>
        <v>S$13</v>
      </c>
      <c r="T2213" s="192" t="str">
        <f t="shared" si="2509"/>
        <v>T$13</v>
      </c>
      <c r="U2213" s="192" t="str">
        <f t="shared" si="2509"/>
        <v>U$13</v>
      </c>
      <c r="V2213" s="192" t="str">
        <f t="shared" si="2509"/>
        <v>V$13</v>
      </c>
      <c r="W2213" s="192" t="str">
        <f t="shared" si="2509"/>
        <v>W$13</v>
      </c>
      <c r="X2213" s="192" t="str">
        <f t="shared" si="2509"/>
        <v>X$13</v>
      </c>
      <c r="Y2213" s="192" t="str">
        <f t="shared" si="2509"/>
        <v>Y$13</v>
      </c>
      <c r="Z2213" s="192" t="str">
        <f t="shared" si="2509"/>
        <v>Z$13</v>
      </c>
      <c r="AA2213" s="192" t="str">
        <f t="shared" si="2509"/>
        <v>AA$13</v>
      </c>
      <c r="AB2213" s="192" t="str">
        <f t="shared" si="2509"/>
        <v>AB$13</v>
      </c>
      <c r="AC2213" s="192" t="str">
        <f t="shared" si="2509"/>
        <v>AC$13</v>
      </c>
      <c r="AD2213" s="192" t="str">
        <f t="shared" si="2509"/>
        <v>AD$13</v>
      </c>
      <c r="AE2213" s="192" t="str">
        <f t="shared" si="2509"/>
        <v>AE$13</v>
      </c>
      <c r="AF2213" s="192" t="str">
        <f t="shared" si="2509"/>
        <v>AF$13</v>
      </c>
      <c r="AG2213" s="192" t="str">
        <f t="shared" si="2509"/>
        <v>AG$13</v>
      </c>
      <c r="AH2213" s="192" t="str">
        <f t="shared" si="2509"/>
        <v>AH$13</v>
      </c>
      <c r="AI2213" s="192" t="str">
        <f t="shared" si="2509"/>
        <v>AI$13</v>
      </c>
      <c r="AJ2213" s="192" t="str">
        <f t="shared" si="2509"/>
        <v>AJ$13</v>
      </c>
      <c r="AK2213" s="192" t="str">
        <f t="shared" si="2509"/>
        <v>AK$13</v>
      </c>
      <c r="AL2213" s="192" t="str">
        <f t="shared" si="2509"/>
        <v>AL$13</v>
      </c>
      <c r="AM2213" s="192" t="str">
        <f t="shared" si="2509"/>
        <v>AM$13</v>
      </c>
      <c r="AN2213" s="192" t="str">
        <f t="shared" si="2509"/>
        <v>AN$13</v>
      </c>
      <c r="AO2213" s="192" t="str">
        <f t="shared" si="2509"/>
        <v>AO$13</v>
      </c>
      <c r="AP2213" s="192" t="str">
        <f t="shared" si="2509"/>
        <v>AP$13</v>
      </c>
      <c r="AQ2213" s="192" t="str">
        <f t="shared" si="2509"/>
        <v>AQ$13</v>
      </c>
      <c r="AR2213" s="192" t="str">
        <f t="shared" si="2509"/>
        <v>AR$13</v>
      </c>
      <c r="AS2213" s="192" t="str">
        <f t="shared" si="2509"/>
        <v>AS$13</v>
      </c>
      <c r="AT2213" s="192" t="str">
        <f t="shared" si="2509"/>
        <v>AT$13</v>
      </c>
      <c r="AU2213" s="192" t="str">
        <f t="shared" si="2509"/>
        <v>AU$13</v>
      </c>
      <c r="AV2213" s="192" t="str">
        <f t="shared" si="2509"/>
        <v>AV$13</v>
      </c>
      <c r="AW2213" s="192" t="str">
        <f t="shared" si="2509"/>
        <v>AW$13</v>
      </c>
      <c r="AX2213" s="192" t="str">
        <f t="shared" si="2509"/>
        <v>AX$13</v>
      </c>
      <c r="AY2213" s="192" t="str">
        <f t="shared" ref="AY2213:CD2213" si="2510">AY$17</f>
        <v>AY$13</v>
      </c>
      <c r="AZ2213" s="192" t="str">
        <f t="shared" si="2510"/>
        <v>AZ$13</v>
      </c>
      <c r="BA2213" s="192" t="str">
        <f t="shared" si="2510"/>
        <v>BA$13</v>
      </c>
      <c r="BB2213" s="192" t="str">
        <f t="shared" si="2510"/>
        <v>BB$13</v>
      </c>
      <c r="BC2213" s="192" t="str">
        <f t="shared" si="2510"/>
        <v>BC$13</v>
      </c>
      <c r="BD2213" s="192" t="str">
        <f t="shared" si="2510"/>
        <v>BD$13</v>
      </c>
      <c r="BE2213" s="192" t="str">
        <f t="shared" si="2510"/>
        <v>BE$13</v>
      </c>
      <c r="BF2213" s="192" t="str">
        <f t="shared" si="2510"/>
        <v>BF$13</v>
      </c>
      <c r="BG2213" s="192" t="str">
        <f t="shared" si="2510"/>
        <v>BG$13</v>
      </c>
      <c r="BH2213" s="192" t="str">
        <f t="shared" si="2510"/>
        <v>BH$13</v>
      </c>
      <c r="BI2213" s="192" t="str">
        <f t="shared" si="2510"/>
        <v>BI$13</v>
      </c>
      <c r="BJ2213" s="192" t="str">
        <f t="shared" si="2510"/>
        <v>BJ$13</v>
      </c>
      <c r="BK2213" s="192" t="str">
        <f t="shared" si="2510"/>
        <v>BK$13</v>
      </c>
      <c r="BL2213" s="192" t="str">
        <f t="shared" si="2510"/>
        <v>BL$13</v>
      </c>
      <c r="BM2213" s="192" t="str">
        <f t="shared" si="2510"/>
        <v>BM$13</v>
      </c>
      <c r="BN2213" s="192" t="str">
        <f t="shared" si="2510"/>
        <v>BN$13</v>
      </c>
      <c r="BO2213" s="192" t="str">
        <f t="shared" si="2510"/>
        <v>BO$13</v>
      </c>
      <c r="BP2213" s="192" t="str">
        <f t="shared" si="2510"/>
        <v>BP$13</v>
      </c>
      <c r="BQ2213" s="192" t="str">
        <f t="shared" si="2510"/>
        <v>BQ$13</v>
      </c>
      <c r="BR2213" s="192" t="str">
        <f t="shared" si="2510"/>
        <v>BR$13</v>
      </c>
      <c r="BS2213" s="192" t="str">
        <f t="shared" si="2510"/>
        <v>BS$13</v>
      </c>
      <c r="BT2213" s="192" t="str">
        <f t="shared" si="2510"/>
        <v>BT$13</v>
      </c>
      <c r="BU2213" s="192" t="str">
        <f t="shared" si="2510"/>
        <v>BU$13</v>
      </c>
      <c r="BV2213" s="192" t="str">
        <f t="shared" si="2510"/>
        <v>BV$13</v>
      </c>
      <c r="BW2213" s="192" t="str">
        <f t="shared" si="2510"/>
        <v>BW$13</v>
      </c>
      <c r="BX2213" s="192" t="str">
        <f t="shared" si="2510"/>
        <v>BX$13</v>
      </c>
      <c r="BY2213" s="192" t="str">
        <f t="shared" si="2510"/>
        <v>BY$13</v>
      </c>
      <c r="BZ2213" s="192" t="str">
        <f t="shared" si="2510"/>
        <v>BZ$13</v>
      </c>
      <c r="CA2213" s="192" t="str">
        <f t="shared" si="2510"/>
        <v>CA$13</v>
      </c>
      <c r="CB2213" s="192" t="str">
        <f t="shared" si="2510"/>
        <v>CB$13</v>
      </c>
      <c r="CC2213" s="192" t="str">
        <f t="shared" si="2510"/>
        <v>CC$13</v>
      </c>
      <c r="CD2213" s="192" t="str">
        <f t="shared" si="2510"/>
        <v>CD$13</v>
      </c>
      <c r="CE2213" s="192" t="str">
        <f t="shared" ref="CE2213:CL2213" si="2511">CE$17</f>
        <v>CE$13</v>
      </c>
      <c r="CF2213" s="192" t="str">
        <f t="shared" si="2511"/>
        <v>CF$13</v>
      </c>
      <c r="CG2213" s="192" t="str">
        <f t="shared" si="2511"/>
        <v>CG$13</v>
      </c>
      <c r="CH2213" s="192" t="str">
        <f t="shared" si="2511"/>
        <v>CH$13</v>
      </c>
      <c r="CI2213" s="192" t="str">
        <f t="shared" si="2511"/>
        <v>CI$13</v>
      </c>
      <c r="CJ2213" s="192" t="str">
        <f t="shared" si="2511"/>
        <v>CJ$13</v>
      </c>
      <c r="CK2213" s="192" t="str">
        <f t="shared" si="2511"/>
        <v>CK$13</v>
      </c>
      <c r="CL2213" s="192" t="str">
        <f t="shared" si="2511"/>
        <v>CL$13</v>
      </c>
    </row>
    <row r="2214" spans="2:90" x14ac:dyDescent="0.4">
      <c r="B2214" s="168" t="s">
        <v>488</v>
      </c>
      <c r="C2214" s="193"/>
      <c r="D2214" s="193"/>
      <c r="E2214" s="193" t="s">
        <v>906</v>
      </c>
      <c r="F2214" s="193"/>
      <c r="G2214" s="193"/>
      <c r="H2214" s="193"/>
      <c r="I2214" s="194"/>
      <c r="J2214" s="194"/>
      <c r="K2214" s="195"/>
      <c r="L2214" s="195"/>
      <c r="M2214" s="195"/>
      <c r="N2214" s="195"/>
      <c r="O2214" s="195"/>
      <c r="P2214" s="195"/>
      <c r="R2214" s="195"/>
      <c r="S2214" s="183"/>
      <c r="T2214" s="183"/>
      <c r="U2214" s="183"/>
      <c r="V2214" s="183"/>
      <c r="W2214" s="183"/>
      <c r="X2214" s="183"/>
      <c r="Y2214" s="183"/>
      <c r="Z2214" s="183"/>
      <c r="AA2214" s="183"/>
      <c r="AB2214" s="183"/>
      <c r="AC2214" s="183"/>
      <c r="AD2214" s="183"/>
      <c r="AE2214" s="183"/>
      <c r="AF2214" s="183"/>
      <c r="AG2214" s="183"/>
      <c r="AH2214" s="183"/>
      <c r="AI2214" s="183"/>
      <c r="AJ2214" s="183"/>
      <c r="AK2214" s="183"/>
      <c r="AL2214" s="183"/>
      <c r="AM2214" s="183"/>
      <c r="AN2214" s="183"/>
      <c r="AO2214" s="183"/>
      <c r="AP2214" s="183"/>
      <c r="AQ2214" s="183"/>
      <c r="AR2214" s="183"/>
      <c r="AS2214" s="183"/>
      <c r="AT2214" s="183"/>
      <c r="AU2214" s="183"/>
      <c r="AV2214" s="183"/>
      <c r="AW2214" s="183"/>
      <c r="AX2214" s="183"/>
      <c r="AY2214" s="183"/>
      <c r="AZ2214" s="183"/>
      <c r="BA2214" s="183"/>
      <c r="BB2214" s="183"/>
      <c r="BC2214" s="183"/>
      <c r="BD2214" s="183"/>
      <c r="BE2214" s="183"/>
      <c r="BF2214" s="183"/>
      <c r="BG2214" s="183"/>
      <c r="BH2214" s="183"/>
      <c r="BI2214" s="183"/>
      <c r="BJ2214" s="183"/>
      <c r="BK2214" s="183"/>
      <c r="BL2214" s="183"/>
      <c r="BM2214" s="183"/>
      <c r="BN2214" s="183"/>
      <c r="BO2214" s="183"/>
      <c r="BP2214" s="183"/>
      <c r="BQ2214" s="183"/>
      <c r="BR2214" s="183"/>
      <c r="BS2214" s="183"/>
      <c r="BT2214" s="183"/>
      <c r="BU2214" s="183"/>
      <c r="BV2214" s="183"/>
      <c r="BW2214" s="183"/>
      <c r="BX2214" s="183"/>
      <c r="BY2214" s="183"/>
      <c r="BZ2214" s="183"/>
      <c r="CA2214" s="183"/>
      <c r="CB2214" s="183"/>
      <c r="CC2214" s="183"/>
      <c r="CD2214" s="183"/>
      <c r="CE2214" s="183"/>
      <c r="CF2214" s="183"/>
      <c r="CG2214" s="183"/>
      <c r="CH2214" s="183"/>
      <c r="CI2214" s="183"/>
      <c r="CJ2214" s="183"/>
      <c r="CK2214" s="183"/>
      <c r="CL2214" s="183"/>
    </row>
    <row r="2215" spans="2:90" x14ac:dyDescent="0.4">
      <c r="B2215" s="168" t="s">
        <v>501</v>
      </c>
      <c r="C2215" s="193"/>
      <c r="D2215" s="193"/>
      <c r="E2215" s="193" t="s">
        <v>906</v>
      </c>
      <c r="F2215" s="193"/>
      <c r="G2215" s="193"/>
      <c r="H2215" s="193"/>
      <c r="I2215" s="194"/>
      <c r="J2215" s="194"/>
      <c r="K2215" s="195"/>
      <c r="L2215" s="195"/>
      <c r="M2215" s="195"/>
      <c r="N2215" s="195"/>
      <c r="O2215" s="195"/>
      <c r="P2215" s="195"/>
      <c r="R2215" s="195"/>
      <c r="S2215" s="183"/>
      <c r="T2215" s="183"/>
      <c r="U2215" s="183"/>
      <c r="V2215" s="183"/>
      <c r="W2215" s="183"/>
      <c r="X2215" s="183"/>
      <c r="Y2215" s="183"/>
      <c r="Z2215" s="183"/>
      <c r="AA2215" s="183"/>
      <c r="AB2215" s="183"/>
      <c r="AC2215" s="183"/>
      <c r="AD2215" s="183"/>
      <c r="AE2215" s="183"/>
      <c r="AF2215" s="183"/>
      <c r="AG2215" s="183"/>
      <c r="AH2215" s="183"/>
      <c r="AI2215" s="183"/>
      <c r="AJ2215" s="183"/>
      <c r="AK2215" s="183"/>
      <c r="AL2215" s="183"/>
      <c r="AM2215" s="183"/>
      <c r="AN2215" s="183"/>
      <c r="AO2215" s="183"/>
      <c r="AP2215" s="183"/>
      <c r="AQ2215" s="183"/>
      <c r="AR2215" s="183"/>
      <c r="AS2215" s="183"/>
      <c r="AT2215" s="183"/>
      <c r="AU2215" s="183"/>
      <c r="AV2215" s="183"/>
      <c r="AW2215" s="183"/>
      <c r="AX2215" s="183"/>
      <c r="AY2215" s="183"/>
      <c r="AZ2215" s="183"/>
      <c r="BA2215" s="183"/>
      <c r="BB2215" s="183"/>
      <c r="BC2215" s="183"/>
      <c r="BD2215" s="183"/>
      <c r="BE2215" s="183"/>
      <c r="BF2215" s="183"/>
      <c r="BG2215" s="183"/>
      <c r="BH2215" s="183"/>
      <c r="BI2215" s="183"/>
      <c r="BJ2215" s="183"/>
      <c r="BK2215" s="183"/>
      <c r="BL2215" s="183"/>
      <c r="BM2215" s="183"/>
      <c r="BN2215" s="183"/>
      <c r="BO2215" s="183"/>
      <c r="BP2215" s="183"/>
      <c r="BQ2215" s="183"/>
      <c r="BR2215" s="183"/>
      <c r="BS2215" s="183"/>
      <c r="BT2215" s="183"/>
      <c r="BU2215" s="183"/>
      <c r="BV2215" s="183"/>
      <c r="BW2215" s="183"/>
      <c r="BX2215" s="183"/>
      <c r="BY2215" s="183"/>
      <c r="BZ2215" s="183"/>
      <c r="CA2215" s="183"/>
      <c r="CB2215" s="183"/>
      <c r="CC2215" s="183"/>
      <c r="CD2215" s="183"/>
      <c r="CE2215" s="183"/>
      <c r="CF2215" s="183"/>
      <c r="CG2215" s="183"/>
      <c r="CH2215" s="183"/>
      <c r="CI2215" s="183"/>
      <c r="CJ2215" s="183"/>
      <c r="CK2215" s="183"/>
      <c r="CL2215" s="183"/>
    </row>
    <row r="2216" spans="2:90" x14ac:dyDescent="0.4">
      <c r="B2216" s="168" t="s">
        <v>461</v>
      </c>
      <c r="C2216" s="193"/>
      <c r="D2216" s="193"/>
      <c r="E2216" s="193" t="s">
        <v>906</v>
      </c>
      <c r="F2216" s="193"/>
      <c r="G2216" s="193"/>
      <c r="H2216" s="193"/>
      <c r="I2216" s="194"/>
      <c r="J2216" s="194"/>
      <c r="K2216" s="195"/>
      <c r="L2216" s="195"/>
      <c r="M2216" s="195"/>
      <c r="N2216" s="195"/>
      <c r="O2216" s="195"/>
      <c r="P2216" s="195"/>
      <c r="R2216" s="195"/>
      <c r="S2216" s="183" t="str">
        <f t="shared" ref="S2216:AX2216" si="2512">S$18</f>
        <v>S$14</v>
      </c>
      <c r="T2216" s="183" t="str">
        <f t="shared" si="2512"/>
        <v>T$14</v>
      </c>
      <c r="U2216" s="183" t="str">
        <f t="shared" si="2512"/>
        <v>U$14</v>
      </c>
      <c r="V2216" s="183" t="str">
        <f t="shared" si="2512"/>
        <v>V$14</v>
      </c>
      <c r="W2216" s="183" t="str">
        <f t="shared" si="2512"/>
        <v>W$14</v>
      </c>
      <c r="X2216" s="183" t="str">
        <f t="shared" si="2512"/>
        <v>X$14</v>
      </c>
      <c r="Y2216" s="183" t="str">
        <f t="shared" si="2512"/>
        <v>Y$14</v>
      </c>
      <c r="Z2216" s="183" t="str">
        <f t="shared" si="2512"/>
        <v>Z$14</v>
      </c>
      <c r="AA2216" s="183" t="str">
        <f t="shared" si="2512"/>
        <v>AA$14</v>
      </c>
      <c r="AB2216" s="183" t="str">
        <f t="shared" si="2512"/>
        <v>AB$14</v>
      </c>
      <c r="AC2216" s="183" t="str">
        <f t="shared" si="2512"/>
        <v>AC$14</v>
      </c>
      <c r="AD2216" s="183" t="str">
        <f t="shared" si="2512"/>
        <v>AD$14</v>
      </c>
      <c r="AE2216" s="183" t="str">
        <f t="shared" si="2512"/>
        <v>AE$14</v>
      </c>
      <c r="AF2216" s="183" t="str">
        <f t="shared" si="2512"/>
        <v>AF$14</v>
      </c>
      <c r="AG2216" s="183" t="str">
        <f t="shared" si="2512"/>
        <v>AG$14</v>
      </c>
      <c r="AH2216" s="183" t="str">
        <f t="shared" si="2512"/>
        <v>AH$14</v>
      </c>
      <c r="AI2216" s="183" t="str">
        <f t="shared" si="2512"/>
        <v>AI$14</v>
      </c>
      <c r="AJ2216" s="183" t="str">
        <f t="shared" si="2512"/>
        <v>AJ$14</v>
      </c>
      <c r="AK2216" s="183" t="str">
        <f t="shared" si="2512"/>
        <v>AK$14</v>
      </c>
      <c r="AL2216" s="183" t="str">
        <f t="shared" si="2512"/>
        <v>AL$14</v>
      </c>
      <c r="AM2216" s="183" t="str">
        <f t="shared" si="2512"/>
        <v>AM$14</v>
      </c>
      <c r="AN2216" s="183" t="str">
        <f t="shared" si="2512"/>
        <v>AN$14</v>
      </c>
      <c r="AO2216" s="183" t="str">
        <f t="shared" si="2512"/>
        <v>AO$14</v>
      </c>
      <c r="AP2216" s="183" t="str">
        <f t="shared" si="2512"/>
        <v>AP$14</v>
      </c>
      <c r="AQ2216" s="183" t="str">
        <f t="shared" si="2512"/>
        <v>AQ$14</v>
      </c>
      <c r="AR2216" s="183" t="str">
        <f t="shared" si="2512"/>
        <v>AR$14</v>
      </c>
      <c r="AS2216" s="183" t="str">
        <f t="shared" si="2512"/>
        <v>AS$14</v>
      </c>
      <c r="AT2216" s="183" t="str">
        <f t="shared" si="2512"/>
        <v>AT$14</v>
      </c>
      <c r="AU2216" s="183" t="str">
        <f t="shared" si="2512"/>
        <v>AU$14</v>
      </c>
      <c r="AV2216" s="183" t="str">
        <f t="shared" si="2512"/>
        <v>AV$14</v>
      </c>
      <c r="AW2216" s="183" t="str">
        <f t="shared" si="2512"/>
        <v>AW$14</v>
      </c>
      <c r="AX2216" s="183" t="str">
        <f t="shared" si="2512"/>
        <v>AX$14</v>
      </c>
      <c r="AY2216" s="183" t="str">
        <f t="shared" ref="AY2216:CD2216" si="2513">AY$18</f>
        <v>AY$14</v>
      </c>
      <c r="AZ2216" s="183" t="str">
        <f t="shared" si="2513"/>
        <v>AZ$14</v>
      </c>
      <c r="BA2216" s="183" t="str">
        <f t="shared" si="2513"/>
        <v>BA$14</v>
      </c>
      <c r="BB2216" s="183" t="str">
        <f t="shared" si="2513"/>
        <v>BB$14</v>
      </c>
      <c r="BC2216" s="183" t="str">
        <f t="shared" si="2513"/>
        <v>BC$14</v>
      </c>
      <c r="BD2216" s="183" t="str">
        <f t="shared" si="2513"/>
        <v>BD$14</v>
      </c>
      <c r="BE2216" s="183" t="str">
        <f t="shared" si="2513"/>
        <v>BE$14</v>
      </c>
      <c r="BF2216" s="183" t="str">
        <f t="shared" si="2513"/>
        <v>BF$14</v>
      </c>
      <c r="BG2216" s="183" t="str">
        <f t="shared" si="2513"/>
        <v>BG$14</v>
      </c>
      <c r="BH2216" s="183" t="str">
        <f t="shared" si="2513"/>
        <v>BH$14</v>
      </c>
      <c r="BI2216" s="183" t="str">
        <f t="shared" si="2513"/>
        <v>BI$14</v>
      </c>
      <c r="BJ2216" s="183" t="str">
        <f t="shared" si="2513"/>
        <v>BJ$14</v>
      </c>
      <c r="BK2216" s="183" t="str">
        <f t="shared" si="2513"/>
        <v>BK$14</v>
      </c>
      <c r="BL2216" s="183" t="str">
        <f t="shared" si="2513"/>
        <v>BL$14</v>
      </c>
      <c r="BM2216" s="183" t="str">
        <f t="shared" si="2513"/>
        <v>BM$14</v>
      </c>
      <c r="BN2216" s="183" t="str">
        <f t="shared" si="2513"/>
        <v>BN$14</v>
      </c>
      <c r="BO2216" s="183" t="str">
        <f t="shared" si="2513"/>
        <v>BO$14</v>
      </c>
      <c r="BP2216" s="183" t="str">
        <f t="shared" si="2513"/>
        <v>BP$14</v>
      </c>
      <c r="BQ2216" s="183" t="str">
        <f t="shared" si="2513"/>
        <v>BQ$14</v>
      </c>
      <c r="BR2216" s="183" t="str">
        <f t="shared" si="2513"/>
        <v>BR$14</v>
      </c>
      <c r="BS2216" s="183" t="str">
        <f t="shared" si="2513"/>
        <v>BS$14</v>
      </c>
      <c r="BT2216" s="183" t="str">
        <f t="shared" si="2513"/>
        <v>BT$14</v>
      </c>
      <c r="BU2216" s="183" t="str">
        <f t="shared" si="2513"/>
        <v>BU$14</v>
      </c>
      <c r="BV2216" s="183" t="str">
        <f t="shared" si="2513"/>
        <v>BV$14</v>
      </c>
      <c r="BW2216" s="183" t="str">
        <f t="shared" si="2513"/>
        <v>BW$14</v>
      </c>
      <c r="BX2216" s="183" t="str">
        <f t="shared" si="2513"/>
        <v>BX$14</v>
      </c>
      <c r="BY2216" s="183" t="str">
        <f t="shared" si="2513"/>
        <v>BY$14</v>
      </c>
      <c r="BZ2216" s="183" t="str">
        <f t="shared" si="2513"/>
        <v>BZ$14</v>
      </c>
      <c r="CA2216" s="183" t="str">
        <f t="shared" si="2513"/>
        <v>CA$14</v>
      </c>
      <c r="CB2216" s="183" t="str">
        <f t="shared" si="2513"/>
        <v>CB$14</v>
      </c>
      <c r="CC2216" s="183" t="str">
        <f t="shared" si="2513"/>
        <v>CC$14</v>
      </c>
      <c r="CD2216" s="183" t="str">
        <f t="shared" si="2513"/>
        <v>CD$14</v>
      </c>
      <c r="CE2216" s="183" t="str">
        <f t="shared" ref="CE2216:CL2216" si="2514">CE$18</f>
        <v>CE$14</v>
      </c>
      <c r="CF2216" s="183" t="str">
        <f t="shared" si="2514"/>
        <v>CF$14</v>
      </c>
      <c r="CG2216" s="183" t="str">
        <f t="shared" si="2514"/>
        <v>CG$14</v>
      </c>
      <c r="CH2216" s="183" t="str">
        <f t="shared" si="2514"/>
        <v>CH$14</v>
      </c>
      <c r="CI2216" s="183" t="str">
        <f t="shared" si="2514"/>
        <v>CI$14</v>
      </c>
      <c r="CJ2216" s="183" t="str">
        <f t="shared" si="2514"/>
        <v>CJ$14</v>
      </c>
      <c r="CK2216" s="183" t="str">
        <f t="shared" si="2514"/>
        <v>CK$14</v>
      </c>
      <c r="CL2216" s="183" t="str">
        <f t="shared" si="2514"/>
        <v>CL$14</v>
      </c>
    </row>
    <row r="2217" spans="2:90" x14ac:dyDescent="0.4">
      <c r="B2217" s="168" t="s">
        <v>462</v>
      </c>
      <c r="C2217" s="193"/>
      <c r="D2217" s="193"/>
      <c r="E2217" s="193" t="s">
        <v>906</v>
      </c>
      <c r="F2217" s="193"/>
      <c r="G2217" s="193"/>
      <c r="H2217" s="193"/>
      <c r="I2217" s="194"/>
      <c r="J2217" s="194"/>
      <c r="K2217" s="195"/>
      <c r="L2217" s="195"/>
      <c r="M2217" s="195"/>
      <c r="N2217" s="195"/>
      <c r="O2217" s="195"/>
      <c r="P2217" s="195"/>
      <c r="R2217" s="195"/>
      <c r="S2217" s="183" t="str">
        <f t="shared" ref="S2217:AX2217" si="2515">S$19</f>
        <v>S$15</v>
      </c>
      <c r="T2217" s="183" t="str">
        <f t="shared" si="2515"/>
        <v>T$15</v>
      </c>
      <c r="U2217" s="183" t="str">
        <f t="shared" si="2515"/>
        <v>U$15</v>
      </c>
      <c r="V2217" s="183" t="str">
        <f t="shared" si="2515"/>
        <v>V$15</v>
      </c>
      <c r="W2217" s="183" t="str">
        <f t="shared" si="2515"/>
        <v>W$15</v>
      </c>
      <c r="X2217" s="183" t="str">
        <f t="shared" si="2515"/>
        <v>X$15</v>
      </c>
      <c r="Y2217" s="183" t="str">
        <f t="shared" si="2515"/>
        <v>Y$15</v>
      </c>
      <c r="Z2217" s="183" t="str">
        <f t="shared" si="2515"/>
        <v>Z$15</v>
      </c>
      <c r="AA2217" s="183" t="str">
        <f t="shared" si="2515"/>
        <v>AA$15</v>
      </c>
      <c r="AB2217" s="183" t="str">
        <f t="shared" si="2515"/>
        <v>AB$15</v>
      </c>
      <c r="AC2217" s="183" t="str">
        <f t="shared" si="2515"/>
        <v>AC$15</v>
      </c>
      <c r="AD2217" s="183" t="str">
        <f t="shared" si="2515"/>
        <v>AD$15</v>
      </c>
      <c r="AE2217" s="183" t="str">
        <f t="shared" si="2515"/>
        <v>AE$15</v>
      </c>
      <c r="AF2217" s="183" t="str">
        <f t="shared" si="2515"/>
        <v>AF$15</v>
      </c>
      <c r="AG2217" s="183" t="str">
        <f t="shared" si="2515"/>
        <v>AG$15</v>
      </c>
      <c r="AH2217" s="183" t="str">
        <f t="shared" si="2515"/>
        <v>AH$15</v>
      </c>
      <c r="AI2217" s="183" t="str">
        <f t="shared" si="2515"/>
        <v>AI$15</v>
      </c>
      <c r="AJ2217" s="183" t="str">
        <f t="shared" si="2515"/>
        <v>AJ$15</v>
      </c>
      <c r="AK2217" s="183" t="str">
        <f t="shared" si="2515"/>
        <v>AK$15</v>
      </c>
      <c r="AL2217" s="183" t="str">
        <f t="shared" si="2515"/>
        <v>AL$15</v>
      </c>
      <c r="AM2217" s="183" t="str">
        <f t="shared" si="2515"/>
        <v>AM$15</v>
      </c>
      <c r="AN2217" s="183" t="str">
        <f t="shared" si="2515"/>
        <v>AN$15</v>
      </c>
      <c r="AO2217" s="183" t="str">
        <f t="shared" si="2515"/>
        <v>AO$15</v>
      </c>
      <c r="AP2217" s="183" t="str">
        <f t="shared" si="2515"/>
        <v>AP$15</v>
      </c>
      <c r="AQ2217" s="183" t="str">
        <f t="shared" si="2515"/>
        <v>AQ$15</v>
      </c>
      <c r="AR2217" s="183" t="str">
        <f t="shared" si="2515"/>
        <v>AR$15</v>
      </c>
      <c r="AS2217" s="183" t="str">
        <f t="shared" si="2515"/>
        <v>AS$15</v>
      </c>
      <c r="AT2217" s="183" t="str">
        <f t="shared" si="2515"/>
        <v>AT$15</v>
      </c>
      <c r="AU2217" s="183" t="str">
        <f t="shared" si="2515"/>
        <v>AU$15</v>
      </c>
      <c r="AV2217" s="183" t="str">
        <f t="shared" si="2515"/>
        <v>AV$15</v>
      </c>
      <c r="AW2217" s="183" t="str">
        <f t="shared" si="2515"/>
        <v>AW$15</v>
      </c>
      <c r="AX2217" s="183" t="str">
        <f t="shared" si="2515"/>
        <v>AX$15</v>
      </c>
      <c r="AY2217" s="183" t="str">
        <f t="shared" ref="AY2217:CD2217" si="2516">AY$19</f>
        <v>AY$15</v>
      </c>
      <c r="AZ2217" s="183" t="str">
        <f t="shared" si="2516"/>
        <v>AZ$15</v>
      </c>
      <c r="BA2217" s="183" t="str">
        <f t="shared" si="2516"/>
        <v>BA$15</v>
      </c>
      <c r="BB2217" s="183" t="str">
        <f t="shared" si="2516"/>
        <v>BB$15</v>
      </c>
      <c r="BC2217" s="183" t="str">
        <f t="shared" si="2516"/>
        <v>BC$15</v>
      </c>
      <c r="BD2217" s="183" t="str">
        <f t="shared" si="2516"/>
        <v>BD$15</v>
      </c>
      <c r="BE2217" s="183" t="str">
        <f t="shared" si="2516"/>
        <v>BE$15</v>
      </c>
      <c r="BF2217" s="183" t="str">
        <f t="shared" si="2516"/>
        <v>BF$15</v>
      </c>
      <c r="BG2217" s="183" t="str">
        <f t="shared" si="2516"/>
        <v>BG$15</v>
      </c>
      <c r="BH2217" s="183" t="str">
        <f t="shared" si="2516"/>
        <v>BH$15</v>
      </c>
      <c r="BI2217" s="183" t="str">
        <f t="shared" si="2516"/>
        <v>BI$15</v>
      </c>
      <c r="BJ2217" s="183" t="str">
        <f t="shared" si="2516"/>
        <v>BJ$15</v>
      </c>
      <c r="BK2217" s="183" t="str">
        <f t="shared" si="2516"/>
        <v>BK$15</v>
      </c>
      <c r="BL2217" s="183" t="str">
        <f t="shared" si="2516"/>
        <v>BL$15</v>
      </c>
      <c r="BM2217" s="183" t="str">
        <f t="shared" si="2516"/>
        <v>BM$15</v>
      </c>
      <c r="BN2217" s="183" t="str">
        <f t="shared" si="2516"/>
        <v>BN$15</v>
      </c>
      <c r="BO2217" s="183" t="str">
        <f t="shared" si="2516"/>
        <v>BO$15</v>
      </c>
      <c r="BP2217" s="183" t="str">
        <f t="shared" si="2516"/>
        <v>BP$15</v>
      </c>
      <c r="BQ2217" s="183" t="str">
        <f t="shared" si="2516"/>
        <v>BQ$15</v>
      </c>
      <c r="BR2217" s="183" t="str">
        <f t="shared" si="2516"/>
        <v>BR$15</v>
      </c>
      <c r="BS2217" s="183" t="str">
        <f t="shared" si="2516"/>
        <v>BS$15</v>
      </c>
      <c r="BT2217" s="183" t="str">
        <f t="shared" si="2516"/>
        <v>BT$15</v>
      </c>
      <c r="BU2217" s="183" t="str">
        <f t="shared" si="2516"/>
        <v>BU$15</v>
      </c>
      <c r="BV2217" s="183" t="str">
        <f t="shared" si="2516"/>
        <v>BV$15</v>
      </c>
      <c r="BW2217" s="183" t="str">
        <f t="shared" si="2516"/>
        <v>BW$15</v>
      </c>
      <c r="BX2217" s="183" t="str">
        <f t="shared" si="2516"/>
        <v>BX$15</v>
      </c>
      <c r="BY2217" s="183" t="str">
        <f t="shared" si="2516"/>
        <v>BY$15</v>
      </c>
      <c r="BZ2217" s="183" t="str">
        <f t="shared" si="2516"/>
        <v>BZ$15</v>
      </c>
      <c r="CA2217" s="183" t="str">
        <f t="shared" si="2516"/>
        <v>CA$15</v>
      </c>
      <c r="CB2217" s="183" t="str">
        <f t="shared" si="2516"/>
        <v>CB$15</v>
      </c>
      <c r="CC2217" s="183" t="str">
        <f t="shared" si="2516"/>
        <v>CC$15</v>
      </c>
      <c r="CD2217" s="183" t="str">
        <f t="shared" si="2516"/>
        <v>CD$15</v>
      </c>
      <c r="CE2217" s="183" t="str">
        <f t="shared" ref="CE2217:CL2217" si="2517">CE$19</f>
        <v>CE$15</v>
      </c>
      <c r="CF2217" s="183" t="str">
        <f t="shared" si="2517"/>
        <v>CF$15</v>
      </c>
      <c r="CG2217" s="183" t="str">
        <f t="shared" si="2517"/>
        <v>CG$15</v>
      </c>
      <c r="CH2217" s="183" t="str">
        <f t="shared" si="2517"/>
        <v>CH$15</v>
      </c>
      <c r="CI2217" s="183" t="str">
        <f t="shared" si="2517"/>
        <v>CI$15</v>
      </c>
      <c r="CJ2217" s="183" t="str">
        <f t="shared" si="2517"/>
        <v>CJ$15</v>
      </c>
      <c r="CK2217" s="183" t="str">
        <f t="shared" si="2517"/>
        <v>CK$15</v>
      </c>
      <c r="CL2217" s="183" t="str">
        <f t="shared" si="2517"/>
        <v>CL$15</v>
      </c>
    </row>
    <row r="2218" spans="2:90" x14ac:dyDescent="0.4">
      <c r="B2218" s="66" t="s">
        <v>250</v>
      </c>
      <c r="C2218" s="22"/>
      <c r="D2218" s="22" t="s">
        <v>740</v>
      </c>
      <c r="E2218" s="22" t="s">
        <v>740</v>
      </c>
      <c r="F2218" s="22" t="s">
        <v>252</v>
      </c>
      <c r="G2218" s="22" t="s">
        <v>81</v>
      </c>
      <c r="H2218" s="22"/>
      <c r="I2218" s="279"/>
      <c r="J2218" s="279"/>
      <c r="K2218" s="22"/>
      <c r="L2218" s="22"/>
      <c r="M2218" s="22"/>
      <c r="N2218" s="22"/>
      <c r="O2218" s="22"/>
      <c r="P2218" s="22"/>
      <c r="R2218" s="66"/>
      <c r="S2218" s="280"/>
      <c r="T2218" s="280"/>
      <c r="U2218" s="280"/>
      <c r="V2218" s="280"/>
      <c r="W2218" s="280"/>
      <c r="X2218" s="280"/>
      <c r="Y2218" s="280"/>
      <c r="Z2218" s="280"/>
      <c r="AA2218" s="280"/>
      <c r="AB2218" s="280"/>
      <c r="AC2218" s="280"/>
      <c r="AD2218" s="280"/>
      <c r="AE2218" s="280"/>
      <c r="AF2218" s="280"/>
      <c r="AG2218" s="280"/>
      <c r="AH2218" s="280"/>
      <c r="AI2218" s="280"/>
      <c r="AJ2218" s="280"/>
      <c r="AK2218" s="280"/>
      <c r="AL2218" s="280"/>
      <c r="AM2218" s="280"/>
      <c r="AN2218" s="280"/>
      <c r="AO2218" s="280"/>
      <c r="AP2218" s="280"/>
      <c r="AQ2218" s="280"/>
      <c r="AR2218" s="280"/>
      <c r="AS2218" s="280"/>
      <c r="AT2218" s="280"/>
      <c r="AU2218" s="280"/>
      <c r="AV2218" s="280"/>
      <c r="AW2218" s="280"/>
      <c r="AX2218" s="280"/>
      <c r="AY2218" s="280"/>
      <c r="AZ2218" s="280"/>
      <c r="BA2218" s="280"/>
      <c r="BB2218" s="280"/>
      <c r="BC2218" s="280"/>
      <c r="BD2218" s="280"/>
      <c r="BE2218" s="280"/>
      <c r="BF2218" s="280"/>
      <c r="BG2218" s="280"/>
      <c r="BH2218" s="280"/>
      <c r="BI2218" s="280"/>
      <c r="BJ2218" s="280"/>
      <c r="BK2218" s="280"/>
      <c r="BL2218" s="280"/>
      <c r="BM2218" s="280"/>
      <c r="BN2218" s="280"/>
      <c r="BO2218" s="280"/>
      <c r="BP2218" s="280"/>
      <c r="BQ2218" s="280"/>
      <c r="BR2218" s="280"/>
      <c r="BS2218" s="280"/>
      <c r="BT2218" s="280"/>
      <c r="BU2218" s="280"/>
      <c r="BV2218" s="280"/>
      <c r="BW2218" s="280"/>
      <c r="BX2218" s="280"/>
      <c r="BY2218" s="280"/>
      <c r="BZ2218" s="280"/>
      <c r="CA2218" s="280"/>
      <c r="CB2218" s="280"/>
      <c r="CC2218" s="280"/>
      <c r="CD2218" s="280"/>
      <c r="CE2218" s="280"/>
      <c r="CF2218" s="280"/>
      <c r="CG2218" s="280"/>
      <c r="CH2218" s="280"/>
      <c r="CI2218" s="280"/>
      <c r="CJ2218" s="280"/>
      <c r="CK2218" s="280"/>
      <c r="CL2218" s="280"/>
    </row>
    <row r="2219" spans="2:90" x14ac:dyDescent="0.4">
      <c r="B2219" s="124" t="str">
        <f>"Assumptions - "&amp;B2218</f>
        <v>Assumptions - Revenue driven PP&amp;E:</v>
      </c>
      <c r="D2219" t="s">
        <v>740</v>
      </c>
      <c r="E2219" t="s">
        <v>906</v>
      </c>
      <c r="G2219" t="str">
        <f>E2219</f>
        <v/>
      </c>
      <c r="I2219"/>
      <c r="J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row>
    <row r="2220" spans="2:90" x14ac:dyDescent="0.4">
      <c r="B2220" s="139" t="s">
        <v>206</v>
      </c>
      <c r="C2220" s="57"/>
      <c r="D2220" s="57" t="s">
        <v>740</v>
      </c>
      <c r="E2220" s="57" t="s">
        <v>906</v>
      </c>
      <c r="F2220" s="57"/>
      <c r="G2220" s="57" t="str">
        <f>E2220</f>
        <v/>
      </c>
      <c r="H2220" s="57">
        <v>5</v>
      </c>
      <c r="S2220" s="72"/>
      <c r="T2220" s="72"/>
      <c r="U2220" s="72"/>
      <c r="V2220" s="72"/>
      <c r="W2220" s="72"/>
      <c r="X2220" s="72"/>
      <c r="Y2220" s="72"/>
      <c r="Z2220" s="72"/>
      <c r="AA2220" s="72"/>
      <c r="AB2220" s="72"/>
      <c r="AC2220" s="72"/>
      <c r="AD2220" s="72"/>
      <c r="AE2220" s="72"/>
      <c r="AF2220" s="72"/>
      <c r="AG2220" s="72"/>
      <c r="AH2220" s="72"/>
      <c r="AI2220" s="72"/>
      <c r="AJ2220" s="72"/>
      <c r="AK2220" s="72"/>
      <c r="AL2220" s="72"/>
      <c r="AM2220" s="72"/>
      <c r="AN2220" s="72"/>
      <c r="AO2220" s="72"/>
      <c r="AP2220" s="72"/>
      <c r="AQ2220" s="72"/>
      <c r="AR2220" s="72"/>
      <c r="AS2220" s="72"/>
      <c r="AT2220" s="72"/>
      <c r="AU2220" s="72"/>
      <c r="AV2220" s="72"/>
      <c r="AW2220" s="72"/>
      <c r="AX2220" s="72"/>
      <c r="AY2220" s="72"/>
      <c r="AZ2220" s="72"/>
      <c r="BA2220" s="72"/>
      <c r="BB2220" s="72"/>
      <c r="BC2220" s="72"/>
      <c r="BD2220" s="72"/>
      <c r="BE2220" s="72"/>
      <c r="BF2220" s="72"/>
      <c r="BG2220" s="72"/>
      <c r="BH2220" s="72"/>
      <c r="BI2220" s="72"/>
      <c r="BJ2220" s="72"/>
      <c r="BK2220" s="72"/>
      <c r="BL2220" s="72"/>
      <c r="BM2220" s="72"/>
      <c r="BN2220" s="72"/>
      <c r="BO2220" s="72"/>
      <c r="BP2220" s="72"/>
      <c r="BQ2220" s="72"/>
      <c r="BR2220" s="72"/>
      <c r="BS2220" s="72"/>
      <c r="BT2220" s="72"/>
      <c r="BU2220" s="72"/>
      <c r="BV2220" s="72"/>
      <c r="BW2220" s="72"/>
      <c r="BX2220" s="72"/>
      <c r="BY2220" s="72"/>
      <c r="BZ2220" s="72"/>
      <c r="CA2220" s="72"/>
      <c r="CB2220" s="72"/>
      <c r="CC2220" s="72"/>
      <c r="CD2220" s="72"/>
      <c r="CE2220" s="72"/>
      <c r="CF2220" s="72"/>
      <c r="CG2220" s="72"/>
      <c r="CH2220" s="72"/>
      <c r="CI2220" s="72"/>
      <c r="CJ2220" s="72"/>
      <c r="CK2220" s="72"/>
      <c r="CL2220" s="72"/>
    </row>
    <row r="2221" spans="2:90" x14ac:dyDescent="0.4">
      <c r="B2221" s="139" t="s">
        <v>207</v>
      </c>
      <c r="C2221" s="57"/>
      <c r="D2221" s="57" t="s">
        <v>740</v>
      </c>
      <c r="E2221" s="57" t="s">
        <v>906</v>
      </c>
      <c r="F2221" s="57"/>
      <c r="G2221" s="57" t="str">
        <f>E2221</f>
        <v/>
      </c>
      <c r="H2221" s="57">
        <v>1</v>
      </c>
      <c r="S2221" s="72"/>
      <c r="T2221" s="72"/>
      <c r="U2221" s="72"/>
      <c r="V2221" s="72"/>
      <c r="W2221" s="72"/>
      <c r="X2221" s="72"/>
      <c r="Y2221" s="72"/>
      <c r="Z2221" s="72"/>
      <c r="AA2221" s="72"/>
      <c r="AB2221" s="72"/>
      <c r="AC2221" s="72"/>
      <c r="AD2221" s="72"/>
      <c r="AE2221" s="72"/>
      <c r="AF2221" s="72"/>
      <c r="AG2221" s="72"/>
      <c r="AH2221" s="72"/>
      <c r="AI2221" s="72"/>
      <c r="AJ2221" s="72"/>
      <c r="AK2221" s="72"/>
      <c r="AL2221" s="72"/>
      <c r="AM2221" s="72"/>
      <c r="AN2221" s="72"/>
      <c r="AO2221" s="72"/>
      <c r="AP2221" s="72"/>
      <c r="AQ2221" s="72"/>
      <c r="AR2221" s="72"/>
      <c r="AS2221" s="72"/>
      <c r="AT2221" s="72"/>
      <c r="AU2221" s="72"/>
      <c r="AV2221" s="72"/>
      <c r="AW2221" s="72"/>
      <c r="AX2221" s="72"/>
      <c r="AY2221" s="72"/>
      <c r="AZ2221" s="72"/>
      <c r="BA2221" s="72"/>
      <c r="BB2221" s="72"/>
      <c r="BC2221" s="72"/>
      <c r="BD2221" s="72"/>
      <c r="BE2221" s="72"/>
      <c r="BF2221" s="72"/>
      <c r="BG2221" s="72"/>
      <c r="BH2221" s="72"/>
      <c r="BI2221" s="72"/>
      <c r="BJ2221" s="72"/>
      <c r="BK2221" s="72"/>
      <c r="BL2221" s="72"/>
      <c r="BM2221" s="72"/>
      <c r="BN2221" s="72"/>
      <c r="BO2221" s="72"/>
      <c r="BP2221" s="72"/>
      <c r="BQ2221" s="72"/>
      <c r="BR2221" s="72"/>
      <c r="BS2221" s="72"/>
      <c r="BT2221" s="72"/>
      <c r="BU2221" s="72"/>
      <c r="BV2221" s="72"/>
      <c r="BW2221" s="72"/>
      <c r="BX2221" s="72"/>
      <c r="BY2221" s="72"/>
      <c r="BZ2221" s="72"/>
      <c r="CA2221" s="72"/>
      <c r="CB2221" s="72"/>
      <c r="CC2221" s="72"/>
      <c r="CD2221" s="72"/>
      <c r="CE2221" s="72"/>
      <c r="CF2221" s="72"/>
      <c r="CG2221" s="72"/>
      <c r="CH2221" s="72"/>
      <c r="CI2221" s="72"/>
      <c r="CJ2221" s="72"/>
      <c r="CK2221" s="72"/>
      <c r="CL2221" s="72"/>
    </row>
    <row r="2222" spans="2:90" x14ac:dyDescent="0.4">
      <c r="D2222" t="s">
        <v>740</v>
      </c>
      <c r="E2222" t="s">
        <v>906</v>
      </c>
      <c r="S2222" s="72"/>
      <c r="T2222" s="72"/>
      <c r="U2222" s="72"/>
      <c r="V2222" s="72"/>
      <c r="W2222" s="72"/>
      <c r="X2222" s="72"/>
      <c r="Y2222" s="72"/>
      <c r="Z2222" s="72"/>
      <c r="AA2222" s="72"/>
      <c r="AB2222" s="72"/>
      <c r="AC2222" s="72"/>
      <c r="AD2222" s="72"/>
      <c r="AE2222" s="72"/>
      <c r="AF2222" s="72"/>
      <c r="AG2222" s="72"/>
      <c r="AH2222" s="72"/>
      <c r="AI2222" s="72"/>
      <c r="AJ2222" s="72"/>
      <c r="AK2222" s="72"/>
      <c r="AL2222" s="72"/>
      <c r="AM2222" s="72"/>
      <c r="AN2222" s="72"/>
      <c r="AO2222" s="72"/>
      <c r="AP2222" s="72"/>
      <c r="AQ2222" s="72"/>
      <c r="AR2222" s="72"/>
      <c r="AS2222" s="72"/>
      <c r="AT2222" s="72"/>
      <c r="AU2222" s="72"/>
      <c r="AV2222" s="72"/>
      <c r="AW2222" s="72"/>
      <c r="AX2222" s="72"/>
      <c r="AY2222" s="72"/>
      <c r="AZ2222" s="72"/>
      <c r="BA2222" s="72"/>
      <c r="BB2222" s="72"/>
      <c r="BC2222" s="72"/>
      <c r="BD2222" s="72"/>
      <c r="BE2222" s="72"/>
      <c r="BF2222" s="72"/>
      <c r="BG2222" s="72"/>
      <c r="BH2222" s="72"/>
      <c r="BI2222" s="72"/>
      <c r="BJ2222" s="72"/>
      <c r="BK2222" s="72"/>
      <c r="BL2222" s="72"/>
      <c r="BM2222" s="72"/>
      <c r="BN2222" s="72"/>
      <c r="BO2222" s="72"/>
      <c r="BP2222" s="72"/>
      <c r="BQ2222" s="72"/>
      <c r="BR2222" s="72"/>
      <c r="BS2222" s="72"/>
      <c r="BT2222" s="72"/>
      <c r="BU2222" s="72"/>
      <c r="BV2222" s="72"/>
      <c r="BW2222" s="72"/>
      <c r="BX2222" s="72"/>
      <c r="BY2222" s="72"/>
      <c r="BZ2222" s="72"/>
      <c r="CA2222" s="72"/>
      <c r="CB2222" s="72"/>
      <c r="CC2222" s="72"/>
      <c r="CD2222" s="72"/>
      <c r="CE2222" s="72"/>
      <c r="CF2222" s="72"/>
      <c r="CG2222" s="72"/>
      <c r="CH2222" s="72"/>
      <c r="CI2222" s="72"/>
      <c r="CJ2222" s="72"/>
      <c r="CK2222" s="72"/>
      <c r="CL2222" s="72"/>
    </row>
    <row r="2223" spans="2:90" x14ac:dyDescent="0.4">
      <c r="B2223" s="93" t="str">
        <f>B2225&amp;":"</f>
        <v>Capital expenditures - Revenue driven PP&amp;E:</v>
      </c>
      <c r="D2223" t="s">
        <v>740</v>
      </c>
      <c r="E2223" t="s">
        <v>906</v>
      </c>
      <c r="S2223" s="72"/>
      <c r="T2223" s="72"/>
      <c r="U2223" s="72"/>
      <c r="V2223" s="72"/>
      <c r="W2223" s="72"/>
      <c r="X2223" s="72"/>
      <c r="Y2223" s="72"/>
      <c r="Z2223" s="72"/>
      <c r="AA2223" s="72"/>
      <c r="AB2223" s="72"/>
      <c r="AC2223" s="72"/>
      <c r="AD2223" s="72"/>
      <c r="AE2223" s="72"/>
      <c r="AF2223" s="72"/>
      <c r="AG2223" s="72"/>
      <c r="AH2223" s="72"/>
      <c r="AI2223" s="72"/>
      <c r="AJ2223" s="72"/>
      <c r="AK2223" s="72"/>
      <c r="AL2223" s="72"/>
      <c r="AM2223" s="72"/>
      <c r="AN2223" s="72"/>
      <c r="AO2223" s="72"/>
      <c r="AP2223" s="72"/>
      <c r="AQ2223" s="72"/>
      <c r="AR2223" s="72"/>
      <c r="AS2223" s="72"/>
      <c r="AT2223" s="72"/>
      <c r="AU2223" s="72"/>
      <c r="AV2223" s="72"/>
      <c r="AW2223" s="72"/>
      <c r="AX2223" s="72"/>
      <c r="AY2223" s="72"/>
      <c r="AZ2223" s="72"/>
      <c r="BA2223" s="72"/>
      <c r="BB2223" s="72"/>
      <c r="BC2223" s="72"/>
      <c r="BD2223" s="72"/>
      <c r="BE2223" s="72"/>
      <c r="BF2223" s="72"/>
      <c r="BG2223" s="72"/>
      <c r="BH2223" s="72"/>
      <c r="BI2223" s="72"/>
      <c r="BJ2223" s="72"/>
      <c r="BK2223" s="72"/>
      <c r="BL2223" s="72"/>
      <c r="BM2223" s="72"/>
      <c r="BN2223" s="72"/>
      <c r="BO2223" s="72"/>
      <c r="BP2223" s="72"/>
      <c r="BQ2223" s="72"/>
      <c r="BR2223" s="72"/>
      <c r="BS2223" s="72"/>
      <c r="BT2223" s="72"/>
      <c r="BU2223" s="72"/>
      <c r="BV2223" s="72"/>
      <c r="BW2223" s="72"/>
      <c r="BX2223" s="72"/>
      <c r="BY2223" s="72"/>
      <c r="BZ2223" s="72"/>
      <c r="CA2223" s="72"/>
      <c r="CB2223" s="72"/>
      <c r="CC2223" s="72"/>
      <c r="CD2223" s="72"/>
      <c r="CE2223" s="72"/>
      <c r="CF2223" s="72"/>
      <c r="CG2223" s="72"/>
      <c r="CH2223" s="72"/>
      <c r="CI2223" s="72"/>
      <c r="CJ2223" s="72"/>
      <c r="CK2223" s="72"/>
      <c r="CL2223" s="72"/>
    </row>
    <row r="2224" spans="2:90" x14ac:dyDescent="0.4">
      <c r="B2224" s="139" t="s">
        <v>707</v>
      </c>
      <c r="D2224" t="s">
        <v>740</v>
      </c>
      <c r="E2224" t="s">
        <v>906</v>
      </c>
      <c r="G2224" t="str">
        <f>E2224</f>
        <v/>
      </c>
      <c r="K2224" s="18">
        <v>10</v>
      </c>
      <c r="L2224" s="18">
        <v>10</v>
      </c>
      <c r="M2224" s="18">
        <v>10</v>
      </c>
      <c r="N2224" s="18">
        <v>10</v>
      </c>
      <c r="O2224" s="18">
        <v>10</v>
      </c>
      <c r="P2224" s="18">
        <v>10</v>
      </c>
      <c r="S2224" s="141" cm="1">
        <f t="array" ref="S2224">INDEX($K:$Q,ROW(),MATCH(S$3,$K$2:$Q$2,0))</f>
        <v>10</v>
      </c>
      <c r="T2224" s="141" cm="1">
        <f t="array" ref="T2224">INDEX($K:$Q,ROW(),MATCH(T$3,$K$2:$Q$2,0))</f>
        <v>10</v>
      </c>
      <c r="U2224" s="141" cm="1">
        <f t="array" ref="U2224">INDEX($K:$Q,ROW(),MATCH(U$3,$K$2:$Q$2,0))</f>
        <v>10</v>
      </c>
      <c r="V2224" s="141" cm="1">
        <f t="array" ref="V2224">INDEX($K:$Q,ROW(),MATCH(V$3,$K$2:$Q$2,0))</f>
        <v>10</v>
      </c>
      <c r="W2224" s="141" cm="1">
        <f t="array" ref="W2224">INDEX($K:$Q,ROW(),MATCH(W$3,$K$2:$Q$2,0))</f>
        <v>10</v>
      </c>
      <c r="X2224" s="141" cm="1">
        <f t="array" ref="X2224">INDEX($K:$Q,ROW(),MATCH(X$3,$K$2:$Q$2,0))</f>
        <v>10</v>
      </c>
      <c r="Y2224" s="141" cm="1">
        <f t="array" ref="Y2224">INDEX($K:$Q,ROW(),MATCH(Y$3,$K$2:$Q$2,0))</f>
        <v>10</v>
      </c>
      <c r="Z2224" s="141" cm="1">
        <f t="array" ref="Z2224">INDEX($K:$Q,ROW(),MATCH(Z$3,$K$2:$Q$2,0))</f>
        <v>10</v>
      </c>
      <c r="AA2224" s="141" cm="1">
        <f t="array" ref="AA2224">INDEX($K:$Q,ROW(),MATCH(AA$3,$K$2:$Q$2,0))</f>
        <v>10</v>
      </c>
      <c r="AB2224" s="141" cm="1">
        <f t="array" ref="AB2224">INDEX($K:$Q,ROW(),MATCH(AB$3,$K$2:$Q$2,0))</f>
        <v>10</v>
      </c>
      <c r="AC2224" s="141" cm="1">
        <f t="array" ref="AC2224">INDEX($K:$Q,ROW(),MATCH(AC$3,$K$2:$Q$2,0))</f>
        <v>10</v>
      </c>
      <c r="AD2224" s="141" cm="1">
        <f t="array" ref="AD2224">INDEX($K:$Q,ROW(),MATCH(AD$3,$K$2:$Q$2,0))</f>
        <v>10</v>
      </c>
      <c r="AE2224" s="141" cm="1">
        <f t="array" ref="AE2224">INDEX($K:$Q,ROW(),MATCH(AE$3,$K$2:$Q$2,0))</f>
        <v>10</v>
      </c>
      <c r="AF2224" s="141" cm="1">
        <f t="array" ref="AF2224">INDEX($K:$Q,ROW(),MATCH(AF$3,$K$2:$Q$2,0))</f>
        <v>10</v>
      </c>
      <c r="AG2224" s="141" cm="1">
        <f t="array" ref="AG2224">INDEX($K:$Q,ROW(),MATCH(AG$3,$K$2:$Q$2,0))</f>
        <v>10</v>
      </c>
      <c r="AH2224" s="141" cm="1">
        <f t="array" ref="AH2224">INDEX($K:$Q,ROW(),MATCH(AH$3,$K$2:$Q$2,0))</f>
        <v>10</v>
      </c>
      <c r="AI2224" s="141" cm="1">
        <f t="array" ref="AI2224">INDEX($K:$Q,ROW(),MATCH(AI$3,$K$2:$Q$2,0))</f>
        <v>10</v>
      </c>
      <c r="AJ2224" s="141" cm="1">
        <f t="array" ref="AJ2224">INDEX($K:$Q,ROW(),MATCH(AJ$3,$K$2:$Q$2,0))</f>
        <v>10</v>
      </c>
      <c r="AK2224" s="141" cm="1">
        <f t="array" ref="AK2224">INDEX($K:$Q,ROW(),MATCH(AK$3,$K$2:$Q$2,0))</f>
        <v>10</v>
      </c>
      <c r="AL2224" s="141" cm="1">
        <f t="array" ref="AL2224">INDEX($K:$Q,ROW(),MATCH(AL$3,$K$2:$Q$2,0))</f>
        <v>10</v>
      </c>
      <c r="AM2224" s="141" cm="1">
        <f t="array" ref="AM2224">INDEX($K:$Q,ROW(),MATCH(AM$3,$K$2:$Q$2,0))</f>
        <v>10</v>
      </c>
      <c r="AN2224" s="141" cm="1">
        <f t="array" ref="AN2224">INDEX($K:$Q,ROW(),MATCH(AN$3,$K$2:$Q$2,0))</f>
        <v>10</v>
      </c>
      <c r="AO2224" s="141" cm="1">
        <f t="array" ref="AO2224">INDEX($K:$Q,ROW(),MATCH(AO$3,$K$2:$Q$2,0))</f>
        <v>10</v>
      </c>
      <c r="AP2224" s="141" cm="1">
        <f t="array" ref="AP2224">INDEX($K:$Q,ROW(),MATCH(AP$3,$K$2:$Q$2,0))</f>
        <v>10</v>
      </c>
      <c r="AQ2224" s="141" cm="1">
        <f t="array" ref="AQ2224">INDEX($K:$Q,ROW(),MATCH(AQ$3,$K$2:$Q$2,0))</f>
        <v>10</v>
      </c>
      <c r="AR2224" s="141" cm="1">
        <f t="array" ref="AR2224">INDEX($K:$Q,ROW(),MATCH(AR$3,$K$2:$Q$2,0))</f>
        <v>10</v>
      </c>
      <c r="AS2224" s="141" cm="1">
        <f t="array" ref="AS2224">INDEX($K:$Q,ROW(),MATCH(AS$3,$K$2:$Q$2,0))</f>
        <v>10</v>
      </c>
      <c r="AT2224" s="141" cm="1">
        <f t="array" ref="AT2224">INDEX($K:$Q,ROW(),MATCH(AT$3,$K$2:$Q$2,0))</f>
        <v>10</v>
      </c>
      <c r="AU2224" s="141" cm="1">
        <f t="array" ref="AU2224">INDEX($K:$Q,ROW(),MATCH(AU$3,$K$2:$Q$2,0))</f>
        <v>10</v>
      </c>
      <c r="AV2224" s="141" cm="1">
        <f t="array" ref="AV2224">INDEX($K:$Q,ROW(),MATCH(AV$3,$K$2:$Q$2,0))</f>
        <v>10</v>
      </c>
      <c r="AW2224" s="141" cm="1">
        <f t="array" ref="AW2224">INDEX($K:$Q,ROW(),MATCH(AW$3,$K$2:$Q$2,0))</f>
        <v>10</v>
      </c>
      <c r="AX2224" s="141" cm="1">
        <f t="array" ref="AX2224">INDEX($K:$Q,ROW(),MATCH(AX$3,$K$2:$Q$2,0))</f>
        <v>10</v>
      </c>
      <c r="AY2224" s="141" cm="1">
        <f t="array" ref="AY2224">INDEX($K:$Q,ROW(),MATCH(AY$3,$K$2:$Q$2,0))</f>
        <v>10</v>
      </c>
      <c r="AZ2224" s="141" cm="1">
        <f t="array" ref="AZ2224">INDEX($K:$Q,ROW(),MATCH(AZ$3,$K$2:$Q$2,0))</f>
        <v>10</v>
      </c>
      <c r="BA2224" s="141" cm="1">
        <f t="array" ref="BA2224">INDEX($K:$Q,ROW(),MATCH(BA$3,$K$2:$Q$2,0))</f>
        <v>10</v>
      </c>
      <c r="BB2224" s="141" cm="1">
        <f t="array" ref="BB2224">INDEX($K:$Q,ROW(),MATCH(BB$3,$K$2:$Q$2,0))</f>
        <v>10</v>
      </c>
      <c r="BC2224" s="141" cm="1">
        <f t="array" ref="BC2224">INDEX($K:$Q,ROW(),MATCH(BC$3,$K$2:$Q$2,0))</f>
        <v>10</v>
      </c>
      <c r="BD2224" s="141" cm="1">
        <f t="array" ref="BD2224">INDEX($K:$Q,ROW(),MATCH(BD$3,$K$2:$Q$2,0))</f>
        <v>10</v>
      </c>
      <c r="BE2224" s="141" cm="1">
        <f t="array" ref="BE2224">INDEX($K:$Q,ROW(),MATCH(BE$3,$K$2:$Q$2,0))</f>
        <v>10</v>
      </c>
      <c r="BF2224" s="141" cm="1">
        <f t="array" ref="BF2224">INDEX($K:$Q,ROW(),MATCH(BF$3,$K$2:$Q$2,0))</f>
        <v>10</v>
      </c>
      <c r="BG2224" s="141" cm="1">
        <f t="array" ref="BG2224">INDEX($K:$Q,ROW(),MATCH(BG$3,$K$2:$Q$2,0))</f>
        <v>10</v>
      </c>
      <c r="BH2224" s="141" cm="1">
        <f t="array" ref="BH2224">INDEX($K:$Q,ROW(),MATCH(BH$3,$K$2:$Q$2,0))</f>
        <v>10</v>
      </c>
      <c r="BI2224" s="141" cm="1">
        <f t="array" ref="BI2224">INDEX($K:$Q,ROW(),MATCH(BI$3,$K$2:$Q$2,0))</f>
        <v>10</v>
      </c>
      <c r="BJ2224" s="141" cm="1">
        <f t="array" ref="BJ2224">INDEX($K:$Q,ROW(),MATCH(BJ$3,$K$2:$Q$2,0))</f>
        <v>10</v>
      </c>
      <c r="BK2224" s="141" cm="1">
        <f t="array" ref="BK2224">INDEX($K:$Q,ROW(),MATCH(BK$3,$K$2:$Q$2,0))</f>
        <v>10</v>
      </c>
      <c r="BL2224" s="141" cm="1">
        <f t="array" ref="BL2224">INDEX($K:$Q,ROW(),MATCH(BL$3,$K$2:$Q$2,0))</f>
        <v>10</v>
      </c>
      <c r="BM2224" s="141" cm="1">
        <f t="array" ref="BM2224">INDEX($K:$Q,ROW(),MATCH(BM$3,$K$2:$Q$2,0))</f>
        <v>10</v>
      </c>
      <c r="BN2224" s="141" cm="1">
        <f t="array" ref="BN2224">INDEX($K:$Q,ROW(),MATCH(BN$3,$K$2:$Q$2,0))</f>
        <v>10</v>
      </c>
      <c r="BO2224" s="141" cm="1">
        <f t="array" ref="BO2224">INDEX($K:$Q,ROW(),MATCH(BO$3,$K$2:$Q$2,0))</f>
        <v>10</v>
      </c>
      <c r="BP2224" s="141" cm="1">
        <f t="array" ref="BP2224">INDEX($K:$Q,ROW(),MATCH(BP$3,$K$2:$Q$2,0))</f>
        <v>10</v>
      </c>
      <c r="BQ2224" s="141" cm="1">
        <f t="array" ref="BQ2224">INDEX($K:$Q,ROW(),MATCH(BQ$3,$K$2:$Q$2,0))</f>
        <v>10</v>
      </c>
      <c r="BR2224" s="141" cm="1">
        <f t="array" ref="BR2224">INDEX($K:$Q,ROW(),MATCH(BR$3,$K$2:$Q$2,0))</f>
        <v>10</v>
      </c>
      <c r="BS2224" s="141" cm="1">
        <f t="array" ref="BS2224">INDEX($K:$Q,ROW(),MATCH(BS$3,$K$2:$Q$2,0))</f>
        <v>10</v>
      </c>
      <c r="BT2224" s="141" cm="1">
        <f t="array" ref="BT2224">INDEX($K:$Q,ROW(),MATCH(BT$3,$K$2:$Q$2,0))</f>
        <v>10</v>
      </c>
      <c r="BU2224" s="141" cm="1">
        <f t="array" ref="BU2224">INDEX($K:$Q,ROW(),MATCH(BU$3,$K$2:$Q$2,0))</f>
        <v>10</v>
      </c>
      <c r="BV2224" s="141" cm="1">
        <f t="array" ref="BV2224">INDEX($K:$Q,ROW(),MATCH(BV$3,$K$2:$Q$2,0))</f>
        <v>10</v>
      </c>
      <c r="BW2224" s="141" cm="1">
        <f t="array" ref="BW2224">INDEX($K:$Q,ROW(),MATCH(BW$3,$K$2:$Q$2,0))</f>
        <v>10</v>
      </c>
      <c r="BX2224" s="141" cm="1">
        <f t="array" ref="BX2224">INDEX($K:$Q,ROW(),MATCH(BX$3,$K$2:$Q$2,0))</f>
        <v>10</v>
      </c>
      <c r="BY2224" s="141" cm="1">
        <f t="array" ref="BY2224">INDEX($K:$Q,ROW(),MATCH(BY$3,$K$2:$Q$2,0))</f>
        <v>10</v>
      </c>
      <c r="BZ2224" s="141" cm="1">
        <f t="array" ref="BZ2224">INDEX($K:$Q,ROW(),MATCH(BZ$3,$K$2:$Q$2,0))</f>
        <v>10</v>
      </c>
      <c r="CA2224" s="141" cm="1">
        <f t="array" ref="CA2224">INDEX($K:$Q,ROW(),MATCH(CA$3,$K$2:$Q$2,0))</f>
        <v>10</v>
      </c>
      <c r="CB2224" s="141" cm="1">
        <f t="array" ref="CB2224">INDEX($K:$Q,ROW(),MATCH(CB$3,$K$2:$Q$2,0))</f>
        <v>10</v>
      </c>
      <c r="CC2224" s="141" cm="1">
        <f t="array" ref="CC2224">INDEX($K:$Q,ROW(),MATCH(CC$3,$K$2:$Q$2,0))</f>
        <v>10</v>
      </c>
      <c r="CD2224" s="141" cm="1">
        <f t="array" ref="CD2224">INDEX($K:$Q,ROW(),MATCH(CD$3,$K$2:$Q$2,0))</f>
        <v>10</v>
      </c>
      <c r="CE2224" s="141" cm="1">
        <f t="array" ref="CE2224">INDEX($K:$Q,ROW(),MATCH(CE$3,$K$2:$Q$2,0))</f>
        <v>10</v>
      </c>
      <c r="CF2224" s="141" cm="1">
        <f t="array" ref="CF2224">INDEX($K:$Q,ROW(),MATCH(CF$3,$K$2:$Q$2,0))</f>
        <v>10</v>
      </c>
      <c r="CG2224" s="141" cm="1">
        <f t="array" ref="CG2224">INDEX($K:$Q,ROW(),MATCH(CG$3,$K$2:$Q$2,0))</f>
        <v>10</v>
      </c>
      <c r="CH2224" s="141" cm="1">
        <f t="array" ref="CH2224">INDEX($K:$Q,ROW(),MATCH(CH$3,$K$2:$Q$2,0))</f>
        <v>10</v>
      </c>
      <c r="CI2224" s="141" cm="1">
        <f t="array" ref="CI2224">INDEX($K:$Q,ROW(),MATCH(CI$3,$K$2:$Q$2,0))</f>
        <v>10</v>
      </c>
      <c r="CJ2224" s="141" cm="1">
        <f t="array" ref="CJ2224">INDEX($K:$Q,ROW(),MATCH(CJ$3,$K$2:$Q$2,0))</f>
        <v>10</v>
      </c>
      <c r="CK2224" s="141" cm="1">
        <f t="array" ref="CK2224">INDEX($K:$Q,ROW(),MATCH(CK$3,$K$2:$Q$2,0))</f>
        <v>10</v>
      </c>
      <c r="CL2224" s="141" cm="1">
        <f t="array" ref="CL2224">INDEX($K:$Q,ROW(),MATCH(CL$3,$K$2:$Q$2,0))</f>
        <v>10</v>
      </c>
    </row>
    <row r="2225" spans="2:90" s="27" customFormat="1" x14ac:dyDescent="0.4">
      <c r="B2225" s="121" t="str">
        <f>"Capital expenditures - "&amp;SUBSTITUTE(B2218,":","")</f>
        <v>Capital expenditures - Revenue driven PP&amp;E</v>
      </c>
      <c r="C2225" s="27" t="s">
        <v>235</v>
      </c>
      <c r="D2225" s="27" t="s">
        <v>740</v>
      </c>
      <c r="E2225" s="27" t="s">
        <v>906</v>
      </c>
      <c r="I2225" s="173"/>
      <c r="J2225" s="173"/>
      <c r="K2225" s="113">
        <f ca="1">SUMIF($3:$3,K$2,2225:2225)</f>
        <v>-120</v>
      </c>
      <c r="L2225" s="113">
        <f ca="1">SUMIF($3:$3,L$2,2225:2225)</f>
        <v>-120</v>
      </c>
      <c r="M2225" s="113">
        <f ca="1">SUMIF($3:$3,M$2,2225:2225)</f>
        <v>-120</v>
      </c>
      <c r="N2225" s="113">
        <f ca="1">SUMIF($3:$3,N$2,2225:2225)</f>
        <v>-120</v>
      </c>
      <c r="O2225" s="113">
        <f ca="1">SUMIF($3:$3,O$2,2225:2225)</f>
        <v>-120</v>
      </c>
      <c r="P2225" s="113">
        <f ca="1">SUMIF($3:$3,P$2,2225:2225)</f>
        <v>-120</v>
      </c>
      <c r="Q2225"/>
      <c r="R2225" s="33"/>
      <c r="S2225" s="142" cm="1">
        <f t="array" aca="1" ref="S2225" ca="1">-S2224*INDIRECT(S2212)/10000</f>
        <v>-10</v>
      </c>
      <c r="T2225" s="142" cm="1">
        <f t="array" aca="1" ref="T2225" ca="1">-T2224*INDIRECT(T2212)/10000</f>
        <v>-10</v>
      </c>
      <c r="U2225" s="142" cm="1">
        <f t="array" aca="1" ref="U2225" ca="1">-U2224*INDIRECT(U2212)/10000</f>
        <v>-10</v>
      </c>
      <c r="V2225" s="142" cm="1">
        <f t="array" aca="1" ref="V2225" ca="1">-V2224*INDIRECT(V2212)/10000</f>
        <v>-10</v>
      </c>
      <c r="W2225" s="142" cm="1">
        <f t="array" aca="1" ref="W2225" ca="1">-W2224*INDIRECT(W2212)/10000</f>
        <v>-10</v>
      </c>
      <c r="X2225" s="142" cm="1">
        <f t="array" aca="1" ref="X2225" ca="1">-X2224*INDIRECT(X2212)/10000</f>
        <v>-10</v>
      </c>
      <c r="Y2225" s="142" cm="1">
        <f t="array" aca="1" ref="Y2225" ca="1">-Y2224*INDIRECT(Y2212)/10000</f>
        <v>-10</v>
      </c>
      <c r="Z2225" s="142" cm="1">
        <f t="array" aca="1" ref="Z2225" ca="1">-Z2224*INDIRECT(Z2212)/10000</f>
        <v>-10</v>
      </c>
      <c r="AA2225" s="142" cm="1">
        <f t="array" aca="1" ref="AA2225" ca="1">-AA2224*INDIRECT(AA2212)/10000</f>
        <v>-10</v>
      </c>
      <c r="AB2225" s="142" cm="1">
        <f t="array" aca="1" ref="AB2225" ca="1">-AB2224*INDIRECT(AB2212)/10000</f>
        <v>-10</v>
      </c>
      <c r="AC2225" s="142" cm="1">
        <f t="array" aca="1" ref="AC2225" ca="1">-AC2224*INDIRECT(AC2212)/10000</f>
        <v>-10</v>
      </c>
      <c r="AD2225" s="142" cm="1">
        <f t="array" aca="1" ref="AD2225" ca="1">-AD2224*INDIRECT(AD2212)/10000</f>
        <v>-10</v>
      </c>
      <c r="AE2225" s="142" cm="1">
        <f t="array" aca="1" ref="AE2225" ca="1">-AE2224*INDIRECT(AE2212)/10000</f>
        <v>-10</v>
      </c>
      <c r="AF2225" s="142" cm="1">
        <f t="array" aca="1" ref="AF2225" ca="1">-AF2224*INDIRECT(AF2212)/10000</f>
        <v>-10</v>
      </c>
      <c r="AG2225" s="142" cm="1">
        <f t="array" aca="1" ref="AG2225" ca="1">-AG2224*INDIRECT(AG2212)/10000</f>
        <v>-10</v>
      </c>
      <c r="AH2225" s="142" cm="1">
        <f t="array" aca="1" ref="AH2225" ca="1">-AH2224*INDIRECT(AH2212)/10000</f>
        <v>-10</v>
      </c>
      <c r="AI2225" s="142" cm="1">
        <f t="array" aca="1" ref="AI2225" ca="1">-AI2224*INDIRECT(AI2212)/10000</f>
        <v>-10</v>
      </c>
      <c r="AJ2225" s="142" cm="1">
        <f t="array" aca="1" ref="AJ2225" ca="1">-AJ2224*INDIRECT(AJ2212)/10000</f>
        <v>-10</v>
      </c>
      <c r="AK2225" s="142" cm="1">
        <f t="array" aca="1" ref="AK2225" ca="1">-AK2224*INDIRECT(AK2212)/10000</f>
        <v>-10</v>
      </c>
      <c r="AL2225" s="142" cm="1">
        <f t="array" aca="1" ref="AL2225" ca="1">-AL2224*INDIRECT(AL2212)/10000</f>
        <v>-10</v>
      </c>
      <c r="AM2225" s="142" cm="1">
        <f t="array" aca="1" ref="AM2225" ca="1">-AM2224*INDIRECT(AM2212)/10000</f>
        <v>-10</v>
      </c>
      <c r="AN2225" s="142" cm="1">
        <f t="array" aca="1" ref="AN2225" ca="1">-AN2224*INDIRECT(AN2212)/10000</f>
        <v>-10</v>
      </c>
      <c r="AO2225" s="142" cm="1">
        <f t="array" aca="1" ref="AO2225" ca="1">-AO2224*INDIRECT(AO2212)/10000</f>
        <v>-10</v>
      </c>
      <c r="AP2225" s="142" cm="1">
        <f t="array" aca="1" ref="AP2225" ca="1">-AP2224*INDIRECT(AP2212)/10000</f>
        <v>-10</v>
      </c>
      <c r="AQ2225" s="142" cm="1">
        <f t="array" aca="1" ref="AQ2225" ca="1">-AQ2224*INDIRECT(AQ2212)/10000</f>
        <v>-10</v>
      </c>
      <c r="AR2225" s="142" cm="1">
        <f t="array" aca="1" ref="AR2225" ca="1">-AR2224*INDIRECT(AR2212)/10000</f>
        <v>-10</v>
      </c>
      <c r="AS2225" s="142" cm="1">
        <f t="array" aca="1" ref="AS2225" ca="1">-AS2224*INDIRECT(AS2212)/10000</f>
        <v>-10</v>
      </c>
      <c r="AT2225" s="142" cm="1">
        <f t="array" aca="1" ref="AT2225" ca="1">-AT2224*INDIRECT(AT2212)/10000</f>
        <v>-10</v>
      </c>
      <c r="AU2225" s="142" cm="1">
        <f t="array" aca="1" ref="AU2225" ca="1">-AU2224*INDIRECT(AU2212)/10000</f>
        <v>-10</v>
      </c>
      <c r="AV2225" s="142" cm="1">
        <f t="array" aca="1" ref="AV2225" ca="1">-AV2224*INDIRECT(AV2212)/10000</f>
        <v>-10</v>
      </c>
      <c r="AW2225" s="142" cm="1">
        <f t="array" aca="1" ref="AW2225" ca="1">-AW2224*INDIRECT(AW2212)/10000</f>
        <v>-10</v>
      </c>
      <c r="AX2225" s="142" cm="1">
        <f t="array" aca="1" ref="AX2225" ca="1">-AX2224*INDIRECT(AX2212)/10000</f>
        <v>-10</v>
      </c>
      <c r="AY2225" s="142" cm="1">
        <f t="array" aca="1" ref="AY2225" ca="1">-AY2224*INDIRECT(AY2212)/10000</f>
        <v>-10</v>
      </c>
      <c r="AZ2225" s="142" cm="1">
        <f t="array" aca="1" ref="AZ2225" ca="1">-AZ2224*INDIRECT(AZ2212)/10000</f>
        <v>-10</v>
      </c>
      <c r="BA2225" s="142" cm="1">
        <f t="array" aca="1" ref="BA2225" ca="1">-BA2224*INDIRECT(BA2212)/10000</f>
        <v>-10</v>
      </c>
      <c r="BB2225" s="142" cm="1">
        <f t="array" aca="1" ref="BB2225" ca="1">-BB2224*INDIRECT(BB2212)/10000</f>
        <v>-10</v>
      </c>
      <c r="BC2225" s="142" cm="1">
        <f t="array" aca="1" ref="BC2225" ca="1">-BC2224*INDIRECT(BC2212)/10000</f>
        <v>-10</v>
      </c>
      <c r="BD2225" s="142" cm="1">
        <f t="array" aca="1" ref="BD2225" ca="1">-BD2224*INDIRECT(BD2212)/10000</f>
        <v>-10</v>
      </c>
      <c r="BE2225" s="142" cm="1">
        <f t="array" aca="1" ref="BE2225" ca="1">-BE2224*INDIRECT(BE2212)/10000</f>
        <v>-10</v>
      </c>
      <c r="BF2225" s="142" cm="1">
        <f t="array" aca="1" ref="BF2225" ca="1">-BF2224*INDIRECT(BF2212)/10000</f>
        <v>-10</v>
      </c>
      <c r="BG2225" s="142" cm="1">
        <f t="array" aca="1" ref="BG2225" ca="1">-BG2224*INDIRECT(BG2212)/10000</f>
        <v>-10</v>
      </c>
      <c r="BH2225" s="142" cm="1">
        <f t="array" aca="1" ref="BH2225" ca="1">-BH2224*INDIRECT(BH2212)/10000</f>
        <v>-10</v>
      </c>
      <c r="BI2225" s="142" cm="1">
        <f t="array" aca="1" ref="BI2225" ca="1">-BI2224*INDIRECT(BI2212)/10000</f>
        <v>-10</v>
      </c>
      <c r="BJ2225" s="142" cm="1">
        <f t="array" aca="1" ref="BJ2225" ca="1">-BJ2224*INDIRECT(BJ2212)/10000</f>
        <v>-10</v>
      </c>
      <c r="BK2225" s="142" cm="1">
        <f t="array" aca="1" ref="BK2225" ca="1">-BK2224*INDIRECT(BK2212)/10000</f>
        <v>-10</v>
      </c>
      <c r="BL2225" s="142" cm="1">
        <f t="array" aca="1" ref="BL2225" ca="1">-BL2224*INDIRECT(BL2212)/10000</f>
        <v>-10</v>
      </c>
      <c r="BM2225" s="142" cm="1">
        <f t="array" aca="1" ref="BM2225" ca="1">-BM2224*INDIRECT(BM2212)/10000</f>
        <v>-10</v>
      </c>
      <c r="BN2225" s="142" cm="1">
        <f t="array" aca="1" ref="BN2225" ca="1">-BN2224*INDIRECT(BN2212)/10000</f>
        <v>-10</v>
      </c>
      <c r="BO2225" s="142" cm="1">
        <f t="array" aca="1" ref="BO2225" ca="1">-BO2224*INDIRECT(BO2212)/10000</f>
        <v>-10</v>
      </c>
      <c r="BP2225" s="142" cm="1">
        <f t="array" aca="1" ref="BP2225" ca="1">-BP2224*INDIRECT(BP2212)/10000</f>
        <v>-10</v>
      </c>
      <c r="BQ2225" s="142" cm="1">
        <f t="array" aca="1" ref="BQ2225" ca="1">-BQ2224*INDIRECT(BQ2212)/10000</f>
        <v>-10</v>
      </c>
      <c r="BR2225" s="142" cm="1">
        <f t="array" aca="1" ref="BR2225" ca="1">-BR2224*INDIRECT(BR2212)/10000</f>
        <v>-10</v>
      </c>
      <c r="BS2225" s="142" cm="1">
        <f t="array" aca="1" ref="BS2225" ca="1">-BS2224*INDIRECT(BS2212)/10000</f>
        <v>-10</v>
      </c>
      <c r="BT2225" s="142" cm="1">
        <f t="array" aca="1" ref="BT2225" ca="1">-BT2224*INDIRECT(BT2212)/10000</f>
        <v>-10</v>
      </c>
      <c r="BU2225" s="142" cm="1">
        <f t="array" aca="1" ref="BU2225" ca="1">-BU2224*INDIRECT(BU2212)/10000</f>
        <v>-10</v>
      </c>
      <c r="BV2225" s="142" cm="1">
        <f t="array" aca="1" ref="BV2225" ca="1">-BV2224*INDIRECT(BV2212)/10000</f>
        <v>-10</v>
      </c>
      <c r="BW2225" s="142" cm="1">
        <f t="array" aca="1" ref="BW2225" ca="1">-BW2224*INDIRECT(BW2212)/10000</f>
        <v>-10</v>
      </c>
      <c r="BX2225" s="142" cm="1">
        <f t="array" aca="1" ref="BX2225" ca="1">-BX2224*INDIRECT(BX2212)/10000</f>
        <v>-10</v>
      </c>
      <c r="BY2225" s="142" cm="1">
        <f t="array" aca="1" ref="BY2225" ca="1">-BY2224*INDIRECT(BY2212)/10000</f>
        <v>-10</v>
      </c>
      <c r="BZ2225" s="142" cm="1">
        <f t="array" aca="1" ref="BZ2225" ca="1">-BZ2224*INDIRECT(BZ2212)/10000</f>
        <v>-10</v>
      </c>
      <c r="CA2225" s="142" cm="1">
        <f t="array" aca="1" ref="CA2225" ca="1">-CA2224*INDIRECT(CA2212)/10000</f>
        <v>-10</v>
      </c>
      <c r="CB2225" s="142" cm="1">
        <f t="array" aca="1" ref="CB2225" ca="1">-CB2224*INDIRECT(CB2212)/10000</f>
        <v>-10</v>
      </c>
      <c r="CC2225" s="142" cm="1">
        <f t="array" aca="1" ref="CC2225" ca="1">-CC2224*INDIRECT(CC2212)/10000</f>
        <v>-10</v>
      </c>
      <c r="CD2225" s="142" cm="1">
        <f t="array" aca="1" ref="CD2225" ca="1">-CD2224*INDIRECT(CD2212)/10000</f>
        <v>-10</v>
      </c>
      <c r="CE2225" s="142" cm="1">
        <f t="array" aca="1" ref="CE2225" ca="1">-CE2224*INDIRECT(CE2212)/10000</f>
        <v>-10</v>
      </c>
      <c r="CF2225" s="142" cm="1">
        <f t="array" aca="1" ref="CF2225" ca="1">-CF2224*INDIRECT(CF2212)/10000</f>
        <v>-10</v>
      </c>
      <c r="CG2225" s="142" cm="1">
        <f t="array" aca="1" ref="CG2225" ca="1">-CG2224*INDIRECT(CG2212)/10000</f>
        <v>-10</v>
      </c>
      <c r="CH2225" s="142" cm="1">
        <f t="array" aca="1" ref="CH2225" ca="1">-CH2224*INDIRECT(CH2212)/10000</f>
        <v>-10</v>
      </c>
      <c r="CI2225" s="142" cm="1">
        <f t="array" aca="1" ref="CI2225" ca="1">-CI2224*INDIRECT(CI2212)/10000</f>
        <v>-10</v>
      </c>
      <c r="CJ2225" s="142" cm="1">
        <f t="array" aca="1" ref="CJ2225" ca="1">-CJ2224*INDIRECT(CJ2212)/10000</f>
        <v>-10</v>
      </c>
      <c r="CK2225" s="142" cm="1">
        <f t="array" aca="1" ref="CK2225" ca="1">-CK2224*INDIRECT(CK2212)/10000</f>
        <v>-10</v>
      </c>
      <c r="CL2225" s="142" cm="1">
        <f t="array" aca="1" ref="CL2225" ca="1">-CL2224*INDIRECT(CL2212)/10000</f>
        <v>-10</v>
      </c>
    </row>
    <row r="2226" spans="2:90" x14ac:dyDescent="0.4">
      <c r="B2226" s="120"/>
      <c r="D2226" t="s">
        <v>740</v>
      </c>
      <c r="E2226" t="s">
        <v>906</v>
      </c>
      <c r="S2226" s="72"/>
      <c r="T2226" s="72"/>
      <c r="U2226" s="72"/>
      <c r="V2226" s="72"/>
      <c r="W2226" s="72"/>
      <c r="X2226" s="72"/>
      <c r="Y2226" s="72"/>
      <c r="Z2226" s="72"/>
      <c r="AA2226" s="72"/>
      <c r="AB2226" s="72"/>
      <c r="AC2226" s="72"/>
      <c r="AD2226" s="72"/>
      <c r="AE2226" s="72"/>
      <c r="AF2226" s="72"/>
      <c r="AG2226" s="72"/>
      <c r="AH2226" s="72"/>
      <c r="AI2226" s="72"/>
      <c r="AJ2226" s="72"/>
      <c r="AK2226" s="72"/>
      <c r="AL2226" s="72"/>
      <c r="AM2226" s="72"/>
      <c r="AN2226" s="72"/>
      <c r="AO2226" s="72"/>
      <c r="AP2226" s="72"/>
      <c r="AQ2226" s="72"/>
      <c r="AR2226" s="72"/>
      <c r="AS2226" s="72"/>
      <c r="AT2226" s="72"/>
      <c r="AU2226" s="72"/>
      <c r="AV2226" s="72"/>
      <c r="AW2226" s="72"/>
      <c r="AX2226" s="72"/>
      <c r="AY2226" s="72"/>
      <c r="AZ2226" s="72"/>
      <c r="BA2226" s="72"/>
      <c r="BB2226" s="72"/>
      <c r="BC2226" s="72"/>
      <c r="BD2226" s="72"/>
      <c r="BE2226" s="72"/>
      <c r="BF2226" s="72"/>
      <c r="BG2226" s="72"/>
      <c r="BH2226" s="72"/>
      <c r="BI2226" s="72"/>
      <c r="BJ2226" s="72"/>
      <c r="BK2226" s="72"/>
      <c r="BL2226" s="72"/>
      <c r="BM2226" s="72"/>
      <c r="BN2226" s="72"/>
      <c r="BO2226" s="72"/>
      <c r="BP2226" s="72"/>
      <c r="BQ2226" s="72"/>
      <c r="BR2226" s="72"/>
      <c r="BS2226" s="72"/>
      <c r="BT2226" s="72"/>
      <c r="BU2226" s="72"/>
      <c r="BV2226" s="72"/>
      <c r="BW2226" s="72"/>
      <c r="BX2226" s="72"/>
      <c r="BY2226" s="72"/>
      <c r="BZ2226" s="72"/>
      <c r="CA2226" s="72"/>
      <c r="CB2226" s="72"/>
      <c r="CC2226" s="72"/>
      <c r="CD2226" s="72"/>
      <c r="CE2226" s="72"/>
      <c r="CF2226" s="72"/>
      <c r="CG2226" s="72"/>
      <c r="CH2226" s="72"/>
      <c r="CI2226" s="72"/>
      <c r="CJ2226" s="72"/>
      <c r="CK2226" s="72"/>
      <c r="CL2226" s="72"/>
    </row>
    <row r="2227" spans="2:90" x14ac:dyDescent="0.4">
      <c r="B2227" s="93" t="s">
        <v>204</v>
      </c>
      <c r="C2227" s="12"/>
      <c r="D2227" s="12" t="s">
        <v>740</v>
      </c>
      <c r="E2227" s="12" t="s">
        <v>906</v>
      </c>
      <c r="F2227" s="12"/>
      <c r="G2227" s="12"/>
      <c r="H2227" s="12"/>
      <c r="S2227" s="72"/>
      <c r="T2227" s="72"/>
      <c r="U2227" s="72"/>
      <c r="V2227" s="72"/>
      <c r="W2227" s="72"/>
      <c r="X2227" s="72"/>
      <c r="Y2227" s="72"/>
      <c r="Z2227" s="72"/>
      <c r="AA2227" s="72"/>
      <c r="AB2227" s="72"/>
      <c r="AC2227" s="72"/>
      <c r="AD2227" s="72"/>
      <c r="AE2227" s="72"/>
      <c r="AF2227" s="72"/>
      <c r="AG2227" s="72"/>
      <c r="AH2227" s="72"/>
      <c r="AI2227" s="72"/>
      <c r="AJ2227" s="72"/>
      <c r="AK2227" s="72"/>
      <c r="AL2227" s="72"/>
      <c r="AM2227" s="72"/>
      <c r="AN2227" s="72"/>
      <c r="AO2227" s="72"/>
      <c r="AP2227" s="72"/>
      <c r="AQ2227" s="72"/>
      <c r="AR2227" s="72"/>
      <c r="AS2227" s="72"/>
      <c r="AT2227" s="72"/>
      <c r="AU2227" s="72"/>
      <c r="AV2227" s="72"/>
      <c r="AW2227" s="72"/>
      <c r="AX2227" s="72"/>
      <c r="AY2227" s="72"/>
      <c r="AZ2227" s="72"/>
      <c r="BA2227" s="72"/>
      <c r="BB2227" s="72"/>
      <c r="BC2227" s="72"/>
      <c r="BD2227" s="72"/>
      <c r="BE2227" s="72"/>
      <c r="BF2227" s="72"/>
      <c r="BG2227" s="72"/>
      <c r="BH2227" s="72"/>
      <c r="BI2227" s="72"/>
      <c r="BJ2227" s="72"/>
      <c r="BK2227" s="72"/>
      <c r="BL2227" s="72"/>
      <c r="BM2227" s="72"/>
      <c r="BN2227" s="72"/>
      <c r="BO2227" s="72"/>
      <c r="BP2227" s="72"/>
      <c r="BQ2227" s="72"/>
      <c r="BR2227" s="72"/>
      <c r="BS2227" s="72"/>
      <c r="BT2227" s="72"/>
      <c r="BU2227" s="72"/>
      <c r="BV2227" s="72"/>
      <c r="BW2227" s="72"/>
      <c r="BX2227" s="72"/>
      <c r="BY2227" s="72"/>
      <c r="BZ2227" s="72"/>
      <c r="CA2227" s="72"/>
      <c r="CB2227" s="72"/>
      <c r="CC2227" s="72"/>
      <c r="CD2227" s="72"/>
      <c r="CE2227" s="72"/>
      <c r="CF2227" s="72"/>
      <c r="CG2227" s="72"/>
      <c r="CH2227" s="72"/>
      <c r="CI2227" s="72"/>
      <c r="CJ2227" s="72"/>
      <c r="CK2227" s="72"/>
      <c r="CL2227" s="72"/>
    </row>
    <row r="2228" spans="2:90" x14ac:dyDescent="0.4">
      <c r="B2228" s="152" t="str">
        <f>"Depreciation - "&amp;SUBSTITUTE(B2218,":","")</f>
        <v>Depreciation - Revenue driven PP&amp;E</v>
      </c>
      <c r="C2228" t="s">
        <v>233</v>
      </c>
      <c r="D2228" t="s">
        <v>740</v>
      </c>
      <c r="E2228" t="s">
        <v>906</v>
      </c>
      <c r="I2228" s="80">
        <f>SUMIF($5:$5,I$2,2226:2226)</f>
        <v>0</v>
      </c>
      <c r="J2228" s="80"/>
      <c r="K2228" s="24" t="e">
        <f ca="1">SUMIF($3:$3,K$2,2228:2228)</f>
        <v>#REF!</v>
      </c>
      <c r="L2228" s="24" t="e">
        <f ca="1">SUMIF($3:$3,L$2,2228:2228)</f>
        <v>#REF!</v>
      </c>
      <c r="M2228" s="24" t="e">
        <f ca="1">SUMIF($3:$3,M$2,2228:2228)</f>
        <v>#REF!</v>
      </c>
      <c r="N2228" s="24" t="e">
        <f ca="1">SUMIF($3:$3,N$2,2228:2228)</f>
        <v>#REF!</v>
      </c>
      <c r="O2228" s="24" t="e">
        <f ca="1">SUMIF($3:$3,O$2,2228:2228)</f>
        <v>#REF!</v>
      </c>
      <c r="P2228" s="24" t="e">
        <f ca="1">SUMIF($3:$3,P$2,2228:2228)</f>
        <v>#REF!</v>
      </c>
      <c r="R2228" s="24"/>
      <c r="S2228" s="80" t="e" cm="1">
        <f t="array" aca="1" ref="S2228" ca="1">(SUM(INDEX(2223:2223,1,MAX(COLUMN($R:$R),COLUMN()-($H2220*12-1))):S2225)/($H2220*12)+IF($R2230=0,0,SUM(INDEX(2228:2228,1,MAX(COLUMN($R:$R),COLUMN()-(($H2220-$H2221)*12))):S2230)/(($H2220)*12)))</f>
        <v>#REF!</v>
      </c>
      <c r="T2228" s="80" t="e" cm="1">
        <f t="array" aca="1" ref="T2228" ca="1">(SUM(INDEX(2223:2223,1,MAX(COLUMN($R:$R),COLUMN()-($H2220*12-1))):T2225)/($H2220*12)+IF($R2230=0,0,SUM(INDEX(2228:2228,1,MAX(COLUMN($R:$R),COLUMN()-(($H2220-$H2221)*12))):T2230)/(($H2220)*12)))</f>
        <v>#REF!</v>
      </c>
      <c r="U2228" s="80" t="e" cm="1">
        <f t="array" aca="1" ref="U2228" ca="1">(SUM(INDEX(2223:2223,1,MAX(COLUMN($R:$R),COLUMN()-($H2220*12-1))):U2225)/($H2220*12)+IF($R2230=0,0,SUM(INDEX(2228:2228,1,MAX(COLUMN($R:$R),COLUMN()-(($H2220-$H2221)*12))):U2230)/(($H2220)*12)))</f>
        <v>#REF!</v>
      </c>
      <c r="V2228" s="80" t="e" cm="1">
        <f t="array" aca="1" ref="V2228" ca="1">(SUM(INDEX(2223:2223,1,MAX(COLUMN($R:$R),COLUMN()-($H2220*12-1))):V2225)/($H2220*12)+IF($R2230=0,0,SUM(INDEX(2228:2228,1,MAX(COLUMN($R:$R),COLUMN()-(($H2220-$H2221)*12))):V2230)/(($H2220)*12)))</f>
        <v>#REF!</v>
      </c>
      <c r="W2228" s="80" t="e" cm="1">
        <f t="array" aca="1" ref="W2228" ca="1">(SUM(INDEX(2223:2223,1,MAX(COLUMN($R:$R),COLUMN()-($H2220*12-1))):W2225)/($H2220*12)+IF($R2230=0,0,SUM(INDEX(2228:2228,1,MAX(COLUMN($R:$R),COLUMN()-(($H2220-$H2221)*12))):W2230)/(($H2220)*12)))</f>
        <v>#REF!</v>
      </c>
      <c r="X2228" s="80" t="e" cm="1">
        <f t="array" aca="1" ref="X2228" ca="1">(SUM(INDEX(2223:2223,1,MAX(COLUMN($R:$R),COLUMN()-($H2220*12-1))):X2225)/($H2220*12)+IF($R2230=0,0,SUM(INDEX(2228:2228,1,MAX(COLUMN($R:$R),COLUMN()-(($H2220-$H2221)*12))):X2230)/(($H2220)*12)))</f>
        <v>#REF!</v>
      </c>
      <c r="Y2228" s="80" t="e" cm="1">
        <f t="array" aca="1" ref="Y2228" ca="1">(SUM(INDEX(2223:2223,1,MAX(COLUMN($R:$R),COLUMN()-($H2220*12-1))):Y2225)/($H2220*12)+IF($R2230=0,0,SUM(INDEX(2228:2228,1,MAX(COLUMN($R:$R),COLUMN()-(($H2220-$H2221)*12))):Y2230)/(($H2220)*12)))</f>
        <v>#REF!</v>
      </c>
      <c r="Z2228" s="80" t="e" cm="1">
        <f t="array" aca="1" ref="Z2228" ca="1">(SUM(INDEX(2223:2223,1,MAX(COLUMN($R:$R),COLUMN()-($H2220*12-1))):Z2225)/($H2220*12)+IF($R2230=0,0,SUM(INDEX(2228:2228,1,MAX(COLUMN($R:$R),COLUMN()-(($H2220-$H2221)*12))):Z2230)/(($H2220)*12)))</f>
        <v>#REF!</v>
      </c>
      <c r="AA2228" s="80" t="e" cm="1">
        <f t="array" aca="1" ref="AA2228" ca="1">(SUM(INDEX(2223:2223,1,MAX(COLUMN($R:$R),COLUMN()-($H2220*12-1))):AA2225)/($H2220*12)+IF($R2230=0,0,SUM(INDEX(2228:2228,1,MAX(COLUMN($R:$R),COLUMN()-(($H2220-$H2221)*12))):AA2230)/(($H2220)*12)))</f>
        <v>#REF!</v>
      </c>
      <c r="AB2228" s="80" t="e" cm="1">
        <f t="array" aca="1" ref="AB2228" ca="1">(SUM(INDEX(2223:2223,1,MAX(COLUMN($R:$R),COLUMN()-($H2220*12-1))):AB2225)/($H2220*12)+IF($R2230=0,0,SUM(INDEX(2228:2228,1,MAX(COLUMN($R:$R),COLUMN()-(($H2220-$H2221)*12))):AB2230)/(($H2220)*12)))</f>
        <v>#REF!</v>
      </c>
      <c r="AC2228" s="80" t="e" cm="1">
        <f t="array" aca="1" ref="AC2228" ca="1">(SUM(INDEX(2223:2223,1,MAX(COLUMN($R:$R),COLUMN()-($H2220*12-1))):AC2225)/($H2220*12)+IF($R2230=0,0,SUM(INDEX(2228:2228,1,MAX(COLUMN($R:$R),COLUMN()-(($H2220-$H2221)*12))):AC2230)/(($H2220)*12)))</f>
        <v>#REF!</v>
      </c>
      <c r="AD2228" s="80" t="e" cm="1">
        <f t="array" aca="1" ref="AD2228" ca="1">(SUM(INDEX(2223:2223,1,MAX(COLUMN($R:$R),COLUMN()-($H2220*12-1))):AD2225)/($H2220*12)+IF($R2230=0,0,SUM(INDEX(2228:2228,1,MAX(COLUMN($R:$R),COLUMN()-(($H2220-$H2221)*12))):AD2230)/(($H2220)*12)))</f>
        <v>#REF!</v>
      </c>
      <c r="AE2228" s="80" t="e" cm="1">
        <f t="array" aca="1" ref="AE2228" ca="1">(SUM(INDEX(2223:2223,1,MAX(COLUMN($R:$R),COLUMN()-($H2220*12-1))):AE2225)/($H2220*12)+IF($R2230=0,0,SUM(INDEX(2228:2228,1,MAX(COLUMN($R:$R),COLUMN()-(($H2220-$H2221)*12))):AE2230)/(($H2220)*12)))</f>
        <v>#REF!</v>
      </c>
      <c r="AF2228" s="80" t="e" cm="1">
        <f t="array" aca="1" ref="AF2228" ca="1">(SUM(INDEX(2223:2223,1,MAX(COLUMN($R:$R),COLUMN()-($H2220*12-1))):AF2225)/($H2220*12)+IF($R2230=0,0,SUM(INDEX(2228:2228,1,MAX(COLUMN($R:$R),COLUMN()-(($H2220-$H2221)*12))):AF2230)/(($H2220)*12)))</f>
        <v>#REF!</v>
      </c>
      <c r="AG2228" s="80" t="e" cm="1">
        <f t="array" aca="1" ref="AG2228" ca="1">(SUM(INDEX(2223:2223,1,MAX(COLUMN($R:$R),COLUMN()-($H2220*12-1))):AG2225)/($H2220*12)+IF($R2230=0,0,SUM(INDEX(2228:2228,1,MAX(COLUMN($R:$R),COLUMN()-(($H2220-$H2221)*12))):AG2230)/(($H2220)*12)))</f>
        <v>#REF!</v>
      </c>
      <c r="AH2228" s="80" t="e" cm="1">
        <f t="array" aca="1" ref="AH2228" ca="1">(SUM(INDEX(2223:2223,1,MAX(COLUMN($R:$R),COLUMN()-($H2220*12-1))):AH2225)/($H2220*12)+IF($R2230=0,0,SUM(INDEX(2228:2228,1,MAX(COLUMN($R:$R),COLUMN()-(($H2220-$H2221)*12))):AH2230)/(($H2220)*12)))</f>
        <v>#REF!</v>
      </c>
      <c r="AI2228" s="80" t="e" cm="1">
        <f t="array" aca="1" ref="AI2228" ca="1">(SUM(INDEX(2223:2223,1,MAX(COLUMN($R:$R),COLUMN()-($H2220*12-1))):AI2225)/($H2220*12)+IF($R2230=0,0,SUM(INDEX(2228:2228,1,MAX(COLUMN($R:$R),COLUMN()-(($H2220-$H2221)*12))):AI2230)/(($H2220)*12)))</f>
        <v>#REF!</v>
      </c>
      <c r="AJ2228" s="80" t="e" cm="1">
        <f t="array" aca="1" ref="AJ2228" ca="1">(SUM(INDEX(2223:2223,1,MAX(COLUMN($R:$R),COLUMN()-($H2220*12-1))):AJ2225)/($H2220*12)+IF($R2230=0,0,SUM(INDEX(2228:2228,1,MAX(COLUMN($R:$R),COLUMN()-(($H2220-$H2221)*12))):AJ2230)/(($H2220)*12)))</f>
        <v>#REF!</v>
      </c>
      <c r="AK2228" s="80" t="e" cm="1">
        <f t="array" aca="1" ref="AK2228" ca="1">(SUM(INDEX(2223:2223,1,MAX(COLUMN($R:$R),COLUMN()-($H2220*12-1))):AK2225)/($H2220*12)+IF($R2230=0,0,SUM(INDEX(2228:2228,1,MAX(COLUMN($R:$R),COLUMN()-(($H2220-$H2221)*12))):AK2230)/(($H2220)*12)))</f>
        <v>#REF!</v>
      </c>
      <c r="AL2228" s="80" t="e" cm="1">
        <f t="array" aca="1" ref="AL2228" ca="1">(SUM(INDEX(2223:2223,1,MAX(COLUMN($R:$R),COLUMN()-($H2220*12-1))):AL2225)/($H2220*12)+IF($R2230=0,0,SUM(INDEX(2228:2228,1,MAX(COLUMN($R:$R),COLUMN()-(($H2220-$H2221)*12))):AL2230)/(($H2220)*12)))</f>
        <v>#REF!</v>
      </c>
      <c r="AM2228" s="80" t="e" cm="1">
        <f t="array" aca="1" ref="AM2228" ca="1">(SUM(INDEX(2223:2223,1,MAX(COLUMN($R:$R),COLUMN()-($H2220*12-1))):AM2225)/($H2220*12)+IF($R2230=0,0,SUM(INDEX(2228:2228,1,MAX(COLUMN($R:$R),COLUMN()-(($H2220-$H2221)*12))):AM2230)/(($H2220)*12)))</f>
        <v>#REF!</v>
      </c>
      <c r="AN2228" s="80" t="e" cm="1">
        <f t="array" aca="1" ref="AN2228" ca="1">(SUM(INDEX(2223:2223,1,MAX(COLUMN($R:$R),COLUMN()-($H2220*12-1))):AN2225)/($H2220*12)+IF($R2230=0,0,SUM(INDEX(2228:2228,1,MAX(COLUMN($R:$R),COLUMN()-(($H2220-$H2221)*12))):AN2230)/(($H2220)*12)))</f>
        <v>#REF!</v>
      </c>
      <c r="AO2228" s="80" t="e" cm="1">
        <f t="array" aca="1" ref="AO2228" ca="1">(SUM(INDEX(2223:2223,1,MAX(COLUMN($R:$R),COLUMN()-($H2220*12-1))):AO2225)/($H2220*12)+IF($R2230=0,0,SUM(INDEX(2228:2228,1,MAX(COLUMN($R:$R),COLUMN()-(($H2220-$H2221)*12))):AO2230)/(($H2220)*12)))</f>
        <v>#REF!</v>
      </c>
      <c r="AP2228" s="80" t="e" cm="1">
        <f t="array" aca="1" ref="AP2228" ca="1">(SUM(INDEX(2223:2223,1,MAX(COLUMN($R:$R),COLUMN()-($H2220*12-1))):AP2225)/($H2220*12)+IF($R2230=0,0,SUM(INDEX(2228:2228,1,MAX(COLUMN($R:$R),COLUMN()-(($H2220-$H2221)*12))):AP2230)/(($H2220)*12)))</f>
        <v>#REF!</v>
      </c>
      <c r="AQ2228" s="80" t="e" cm="1">
        <f t="array" aca="1" ref="AQ2228" ca="1">(SUM(INDEX(2223:2223,1,MAX(COLUMN($R:$R),COLUMN()-($H2220*12-1))):AQ2225)/($H2220*12)+IF($R2230=0,0,SUM(INDEX(2228:2228,1,MAX(COLUMN($R:$R),COLUMN()-(($H2220-$H2221)*12))):AQ2230)/(($H2220)*12)))</f>
        <v>#REF!</v>
      </c>
      <c r="AR2228" s="80" t="e" cm="1">
        <f t="array" aca="1" ref="AR2228" ca="1">(SUM(INDEX(2223:2223,1,MAX(COLUMN($R:$R),COLUMN()-($H2220*12-1))):AR2225)/($H2220*12)+IF($R2230=0,0,SUM(INDEX(2228:2228,1,MAX(COLUMN($R:$R),COLUMN()-(($H2220-$H2221)*12))):AR2230)/(($H2220)*12)))</f>
        <v>#REF!</v>
      </c>
      <c r="AS2228" s="80" t="e" cm="1">
        <f t="array" aca="1" ref="AS2228" ca="1">(SUM(INDEX(2223:2223,1,MAX(COLUMN($R:$R),COLUMN()-($H2220*12-1))):AS2225)/($H2220*12)+IF($R2230=0,0,SUM(INDEX(2228:2228,1,MAX(COLUMN($R:$R),COLUMN()-(($H2220-$H2221)*12))):AS2230)/(($H2220)*12)))</f>
        <v>#REF!</v>
      </c>
      <c r="AT2228" s="80" t="e" cm="1">
        <f t="array" aca="1" ref="AT2228" ca="1">(SUM(INDEX(2223:2223,1,MAX(COLUMN($R:$R),COLUMN()-($H2220*12-1))):AT2225)/($H2220*12)+IF($R2230=0,0,SUM(INDEX(2228:2228,1,MAX(COLUMN($R:$R),COLUMN()-(($H2220-$H2221)*12))):AT2230)/(($H2220)*12)))</f>
        <v>#REF!</v>
      </c>
      <c r="AU2228" s="80" t="e" cm="1">
        <f t="array" aca="1" ref="AU2228" ca="1">(SUM(INDEX(2223:2223,1,MAX(COLUMN($R:$R),COLUMN()-($H2220*12-1))):AU2225)/($H2220*12)+IF($R2230=0,0,SUM(INDEX(2228:2228,1,MAX(COLUMN($R:$R),COLUMN()-(($H2220-$H2221)*12))):AU2230)/(($H2220)*12)))</f>
        <v>#REF!</v>
      </c>
      <c r="AV2228" s="80" t="e" cm="1">
        <f t="array" aca="1" ref="AV2228" ca="1">(SUM(INDEX(2223:2223,1,MAX(COLUMN($R:$R),COLUMN()-($H2220*12-1))):AV2225)/($H2220*12)+IF($R2230=0,0,SUM(INDEX(2228:2228,1,MAX(COLUMN($R:$R),COLUMN()-(($H2220-$H2221)*12))):AV2230)/(($H2220)*12)))</f>
        <v>#REF!</v>
      </c>
      <c r="AW2228" s="80" t="e" cm="1">
        <f t="array" aca="1" ref="AW2228" ca="1">(SUM(INDEX(2223:2223,1,MAX(COLUMN($R:$R),COLUMN()-($H2220*12-1))):AW2225)/($H2220*12)+IF($R2230=0,0,SUM(INDEX(2228:2228,1,MAX(COLUMN($R:$R),COLUMN()-(($H2220-$H2221)*12))):AW2230)/(($H2220)*12)))</f>
        <v>#REF!</v>
      </c>
      <c r="AX2228" s="80" t="e" cm="1">
        <f t="array" aca="1" ref="AX2228" ca="1">(SUM(INDEX(2223:2223,1,MAX(COLUMN($R:$R),COLUMN()-($H2220*12-1))):AX2225)/($H2220*12)+IF($R2230=0,0,SUM(INDEX(2228:2228,1,MAX(COLUMN($R:$R),COLUMN()-(($H2220-$H2221)*12))):AX2230)/(($H2220)*12)))</f>
        <v>#REF!</v>
      </c>
      <c r="AY2228" s="80" t="e" cm="1">
        <f t="array" aca="1" ref="AY2228" ca="1">(SUM(INDEX(2223:2223,1,MAX(COLUMN($R:$R),COLUMN()-($H2220*12-1))):AY2225)/($H2220*12)+IF($R2230=0,0,SUM(INDEX(2228:2228,1,MAX(COLUMN($R:$R),COLUMN()-(($H2220-$H2221)*12))):AY2230)/(($H2220)*12)))</f>
        <v>#REF!</v>
      </c>
      <c r="AZ2228" s="80" t="e" cm="1">
        <f t="array" aca="1" ref="AZ2228" ca="1">(SUM(INDEX(2223:2223,1,MAX(COLUMN($R:$R),COLUMN()-($H2220*12-1))):AZ2225)/($H2220*12)+IF($R2230=0,0,SUM(INDEX(2228:2228,1,MAX(COLUMN($R:$R),COLUMN()-(($H2220-$H2221)*12))):AZ2230)/(($H2220)*12)))</f>
        <v>#REF!</v>
      </c>
      <c r="BA2228" s="80" t="e" cm="1">
        <f t="array" aca="1" ref="BA2228" ca="1">(SUM(INDEX(2223:2223,1,MAX(COLUMN($R:$R),COLUMN()-($H2220*12-1))):BA2225)/($H2220*12)+IF($R2230=0,0,SUM(INDEX(2228:2228,1,MAX(COLUMN($R:$R),COLUMN()-(($H2220-$H2221)*12))):BA2230)/(($H2220)*12)))</f>
        <v>#REF!</v>
      </c>
      <c r="BB2228" s="80" t="e" cm="1">
        <f t="array" aca="1" ref="BB2228" ca="1">(SUM(INDEX(2223:2223,1,MAX(COLUMN($R:$R),COLUMN()-($H2220*12-1))):BB2225)/($H2220*12)+IF($R2230=0,0,SUM(INDEX(2228:2228,1,MAX(COLUMN($R:$R),COLUMN()-(($H2220-$H2221)*12))):BB2230)/(($H2220)*12)))</f>
        <v>#REF!</v>
      </c>
      <c r="BC2228" s="80" t="e" cm="1">
        <f t="array" aca="1" ref="BC2228" ca="1">(SUM(INDEX(2223:2223,1,MAX(COLUMN($R:$R),COLUMN()-($H2220*12-1))):BC2225)/($H2220*12)+IF($R2230=0,0,SUM(INDEX(2228:2228,1,MAX(COLUMN($R:$R),COLUMN()-(($H2220-$H2221)*12))):BC2230)/(($H2220)*12)))</f>
        <v>#REF!</v>
      </c>
      <c r="BD2228" s="80" t="e" cm="1">
        <f t="array" aca="1" ref="BD2228" ca="1">(SUM(INDEX(2223:2223,1,MAX(COLUMN($R:$R),COLUMN()-($H2220*12-1))):BD2225)/($H2220*12)+IF($R2230=0,0,SUM(INDEX(2228:2228,1,MAX(COLUMN($R:$R),COLUMN()-(($H2220-$H2221)*12))):BD2230)/(($H2220)*12)))</f>
        <v>#REF!</v>
      </c>
      <c r="BE2228" s="80" t="e" cm="1">
        <f t="array" aca="1" ref="BE2228" ca="1">(SUM(INDEX(2223:2223,1,MAX(COLUMN($R:$R),COLUMN()-($H2220*12-1))):BE2225)/($H2220*12)+IF($R2230=0,0,SUM(INDEX(2228:2228,1,MAX(COLUMN($R:$R),COLUMN()-(($H2220-$H2221)*12))):BE2230)/(($H2220)*12)))</f>
        <v>#REF!</v>
      </c>
      <c r="BF2228" s="80" t="e" cm="1">
        <f t="array" aca="1" ref="BF2228" ca="1">(SUM(INDEX(2223:2223,1,MAX(COLUMN($R:$R),COLUMN()-($H2220*12-1))):BF2225)/($H2220*12)+IF($R2230=0,0,SUM(INDEX(2228:2228,1,MAX(COLUMN($R:$R),COLUMN()-(($H2220-$H2221)*12))):BF2230)/(($H2220)*12)))</f>
        <v>#REF!</v>
      </c>
      <c r="BG2228" s="80" t="e" cm="1">
        <f t="array" aca="1" ref="BG2228" ca="1">(SUM(INDEX(2223:2223,1,MAX(COLUMN($R:$R),COLUMN()-($H2220*12-1))):BG2225)/($H2220*12)+IF($R2230=0,0,SUM(INDEX(2228:2228,1,MAX(COLUMN($R:$R),COLUMN()-(($H2220-$H2221)*12))):BG2230)/(($H2220)*12)))</f>
        <v>#REF!</v>
      </c>
      <c r="BH2228" s="80" t="e" cm="1">
        <f t="array" aca="1" ref="BH2228" ca="1">(SUM(INDEX(2223:2223,1,MAX(COLUMN($R:$R),COLUMN()-($H2220*12-1))):BH2225)/($H2220*12)+IF($R2230=0,0,SUM(INDEX(2228:2228,1,MAX(COLUMN($R:$R),COLUMN()-(($H2220-$H2221)*12))):BH2230)/(($H2220)*12)))</f>
        <v>#REF!</v>
      </c>
      <c r="BI2228" s="80" t="e" cm="1">
        <f t="array" aca="1" ref="BI2228" ca="1">(SUM(INDEX(2223:2223,1,MAX(COLUMN($R:$R),COLUMN()-($H2220*12-1))):BI2225)/($H2220*12)+IF($R2230=0,0,SUM(INDEX(2228:2228,1,MAX(COLUMN($R:$R),COLUMN()-(($H2220-$H2221)*12))):BI2230)/(($H2220)*12)))</f>
        <v>#REF!</v>
      </c>
      <c r="BJ2228" s="80" t="e" cm="1">
        <f t="array" aca="1" ref="BJ2228" ca="1">(SUM(INDEX(2223:2223,1,MAX(COLUMN($R:$R),COLUMN()-($H2220*12-1))):BJ2225)/($H2220*12)+IF($R2230=0,0,SUM(INDEX(2228:2228,1,MAX(COLUMN($R:$R),COLUMN()-(($H2220-$H2221)*12))):BJ2230)/(($H2220)*12)))</f>
        <v>#REF!</v>
      </c>
      <c r="BK2228" s="80" t="e" cm="1">
        <f t="array" aca="1" ref="BK2228" ca="1">(SUM(INDEX(2223:2223,1,MAX(COLUMN($R:$R),COLUMN()-($H2220*12-1))):BK2225)/($H2220*12)+IF($R2230=0,0,SUM(INDEX(2228:2228,1,MAX(COLUMN($R:$R),COLUMN()-(($H2220-$H2221)*12))):BK2230)/(($H2220)*12)))</f>
        <v>#REF!</v>
      </c>
      <c r="BL2228" s="80" t="e" cm="1">
        <f t="array" aca="1" ref="BL2228" ca="1">(SUM(INDEX(2223:2223,1,MAX(COLUMN($R:$R),COLUMN()-($H2220*12-1))):BL2225)/($H2220*12)+IF($R2230=0,0,SUM(INDEX(2228:2228,1,MAX(COLUMN($R:$R),COLUMN()-(($H2220-$H2221)*12))):BL2230)/(($H2220)*12)))</f>
        <v>#REF!</v>
      </c>
      <c r="BM2228" s="80" t="e" cm="1">
        <f t="array" aca="1" ref="BM2228" ca="1">(SUM(INDEX(2223:2223,1,MAX(COLUMN($R:$R),COLUMN()-($H2220*12-1))):BM2225)/($H2220*12)+IF($R2230=0,0,SUM(INDEX(2228:2228,1,MAX(COLUMN($R:$R),COLUMN()-(($H2220-$H2221)*12))):BM2230)/(($H2220)*12)))</f>
        <v>#REF!</v>
      </c>
      <c r="BN2228" s="80" t="e" cm="1">
        <f t="array" aca="1" ref="BN2228" ca="1">(SUM(INDEX(2223:2223,1,MAX(COLUMN($R:$R),COLUMN()-($H2220*12-1))):BN2225)/($H2220*12)+IF($R2230=0,0,SUM(INDEX(2228:2228,1,MAX(COLUMN($R:$R),COLUMN()-(($H2220-$H2221)*12))):BN2230)/(($H2220)*12)))</f>
        <v>#REF!</v>
      </c>
      <c r="BO2228" s="80" t="e" cm="1">
        <f t="array" aca="1" ref="BO2228" ca="1">(SUM(INDEX(2223:2223,1,MAX(COLUMN($R:$R),COLUMN()-($H2220*12-1))):BO2225)/($H2220*12)+IF($R2230=0,0,SUM(INDEX(2228:2228,1,MAX(COLUMN($R:$R),COLUMN()-(($H2220-$H2221)*12))):BO2230)/(($H2220)*12)))</f>
        <v>#REF!</v>
      </c>
      <c r="BP2228" s="80" t="e" cm="1">
        <f t="array" aca="1" ref="BP2228" ca="1">(SUM(INDEX(2223:2223,1,MAX(COLUMN($R:$R),COLUMN()-($H2220*12-1))):BP2225)/($H2220*12)+IF($R2230=0,0,SUM(INDEX(2228:2228,1,MAX(COLUMN($R:$R),COLUMN()-(($H2220-$H2221)*12))):BP2230)/(($H2220)*12)))</f>
        <v>#REF!</v>
      </c>
      <c r="BQ2228" s="80" t="e" cm="1">
        <f t="array" aca="1" ref="BQ2228" ca="1">(SUM(INDEX(2223:2223,1,MAX(COLUMN($R:$R),COLUMN()-($H2220*12-1))):BQ2225)/($H2220*12)+IF($R2230=0,0,SUM(INDEX(2228:2228,1,MAX(COLUMN($R:$R),COLUMN()-(($H2220-$H2221)*12))):BQ2230)/(($H2220)*12)))</f>
        <v>#REF!</v>
      </c>
      <c r="BR2228" s="80" t="e" cm="1">
        <f t="array" aca="1" ref="BR2228" ca="1">(SUM(INDEX(2223:2223,1,MAX(COLUMN($R:$R),COLUMN()-($H2220*12-1))):BR2225)/($H2220*12)+IF($R2230=0,0,SUM(INDEX(2228:2228,1,MAX(COLUMN($R:$R),COLUMN()-(($H2220-$H2221)*12))):BR2230)/(($H2220)*12)))</f>
        <v>#REF!</v>
      </c>
      <c r="BS2228" s="80" t="e" cm="1">
        <f t="array" aca="1" ref="BS2228" ca="1">(SUM(INDEX(2223:2223,1,MAX(COLUMN($R:$R),COLUMN()-($H2220*12-1))):BS2225)/($H2220*12)+IF($R2230=0,0,SUM(INDEX(2228:2228,1,MAX(COLUMN($R:$R),COLUMN()-(($H2220-$H2221)*12))):BS2230)/(($H2220)*12)))</f>
        <v>#REF!</v>
      </c>
      <c r="BT2228" s="80" t="e" cm="1">
        <f t="array" aca="1" ref="BT2228" ca="1">(SUM(INDEX(2223:2223,1,MAX(COLUMN($R:$R),COLUMN()-($H2220*12-1))):BT2225)/($H2220*12)+IF($R2230=0,0,SUM(INDEX(2228:2228,1,MAX(COLUMN($R:$R),COLUMN()-(($H2220-$H2221)*12))):BT2230)/(($H2220)*12)))</f>
        <v>#REF!</v>
      </c>
      <c r="BU2228" s="80" t="e" cm="1">
        <f t="array" aca="1" ref="BU2228" ca="1">(SUM(INDEX(2223:2223,1,MAX(COLUMN($R:$R),COLUMN()-($H2220*12-1))):BU2225)/($H2220*12)+IF($R2230=0,0,SUM(INDEX(2228:2228,1,MAX(COLUMN($R:$R),COLUMN()-(($H2220-$H2221)*12))):BU2230)/(($H2220)*12)))</f>
        <v>#REF!</v>
      </c>
      <c r="BV2228" s="80" t="e" cm="1">
        <f t="array" aca="1" ref="BV2228" ca="1">(SUM(INDEX(2223:2223,1,MAX(COLUMN($R:$R),COLUMN()-($H2220*12-1))):BV2225)/($H2220*12)+IF($R2230=0,0,SUM(INDEX(2228:2228,1,MAX(COLUMN($R:$R),COLUMN()-(($H2220-$H2221)*12))):BV2230)/(($H2220)*12)))</f>
        <v>#REF!</v>
      </c>
      <c r="BW2228" s="80" t="e" cm="1">
        <f t="array" aca="1" ref="BW2228" ca="1">(SUM(INDEX(2223:2223,1,MAX(COLUMN($R:$R),COLUMN()-($H2220*12-1))):BW2225)/($H2220*12)+IF($R2230=0,0,SUM(INDEX(2228:2228,1,MAX(COLUMN($R:$R),COLUMN()-(($H2220-$H2221)*12))):BW2230)/(($H2220)*12)))</f>
        <v>#REF!</v>
      </c>
      <c r="BX2228" s="80" t="e" cm="1">
        <f t="array" aca="1" ref="BX2228" ca="1">(SUM(INDEX(2223:2223,1,MAX(COLUMN($R:$R),COLUMN()-($H2220*12-1))):BX2225)/($H2220*12)+IF($R2230=0,0,SUM(INDEX(2228:2228,1,MAX(COLUMN($R:$R),COLUMN()-(($H2220-$H2221)*12))):BX2230)/(($H2220)*12)))</f>
        <v>#REF!</v>
      </c>
      <c r="BY2228" s="80" t="e" cm="1">
        <f t="array" aca="1" ref="BY2228" ca="1">(SUM(INDEX(2223:2223,1,MAX(COLUMN($R:$R),COLUMN()-($H2220*12-1))):BY2225)/($H2220*12)+IF($R2230=0,0,SUM(INDEX(2228:2228,1,MAX(COLUMN($R:$R),COLUMN()-(($H2220-$H2221)*12))):BY2230)/(($H2220)*12)))</f>
        <v>#REF!</v>
      </c>
      <c r="BZ2228" s="80" t="e" cm="1">
        <f t="array" aca="1" ref="BZ2228" ca="1">(SUM(INDEX(2223:2223,1,MAX(COLUMN($R:$R),COLUMN()-($H2220*12-1))):BZ2225)/($H2220*12)+IF($R2230=0,0,SUM(INDEX(2228:2228,1,MAX(COLUMN($R:$R),COLUMN()-(($H2220-$H2221)*12))):BZ2230)/(($H2220)*12)))</f>
        <v>#REF!</v>
      </c>
      <c r="CA2228" s="80" t="e" cm="1">
        <f t="array" aca="1" ref="CA2228" ca="1">(SUM(INDEX(2223:2223,1,MAX(COLUMN($R:$R),COLUMN()-($H2220*12-1))):CA2225)/($H2220*12)+IF($R2230=0,0,SUM(INDEX(2228:2228,1,MAX(COLUMN($R:$R),COLUMN()-(($H2220-$H2221)*12))):CA2230)/(($H2220)*12)))</f>
        <v>#REF!</v>
      </c>
      <c r="CB2228" s="80" t="e" cm="1">
        <f t="array" aca="1" ref="CB2228" ca="1">(SUM(INDEX(2223:2223,1,MAX(COLUMN($R:$R),COLUMN()-($H2220*12-1))):CB2225)/($H2220*12)+IF($R2230=0,0,SUM(INDEX(2228:2228,1,MAX(COLUMN($R:$R),COLUMN()-(($H2220-$H2221)*12))):CB2230)/(($H2220)*12)))</f>
        <v>#REF!</v>
      </c>
      <c r="CC2228" s="80" t="e" cm="1">
        <f t="array" aca="1" ref="CC2228" ca="1">(SUM(INDEX(2223:2223,1,MAX(COLUMN($R:$R),COLUMN()-($H2220*12-1))):CC2225)/($H2220*12)+IF($R2230=0,0,SUM(INDEX(2228:2228,1,MAX(COLUMN($R:$R),COLUMN()-(($H2220-$H2221)*12))):CC2230)/(($H2220)*12)))</f>
        <v>#REF!</v>
      </c>
      <c r="CD2228" s="80" t="e" cm="1">
        <f t="array" aca="1" ref="CD2228" ca="1">(SUM(INDEX(2223:2223,1,MAX(COLUMN($R:$R),COLUMN()-($H2220*12-1))):CD2225)/($H2220*12)+IF($R2230=0,0,SUM(INDEX(2228:2228,1,MAX(COLUMN($R:$R),COLUMN()-(($H2220-$H2221)*12))):CD2230)/(($H2220)*12)))</f>
        <v>#REF!</v>
      </c>
      <c r="CE2228" s="80" t="e" cm="1">
        <f t="array" aca="1" ref="CE2228" ca="1">(SUM(INDEX(2223:2223,1,MAX(COLUMN($R:$R),COLUMN()-($H2220*12-1))):CE2225)/($H2220*12)+IF($R2230=0,0,SUM(INDEX(2228:2228,1,MAX(COLUMN($R:$R),COLUMN()-(($H2220-$H2221)*12))):CE2230)/(($H2220)*12)))</f>
        <v>#REF!</v>
      </c>
      <c r="CF2228" s="80" t="e" cm="1">
        <f t="array" aca="1" ref="CF2228" ca="1">(SUM(INDEX(2223:2223,1,MAX(COLUMN($R:$R),COLUMN()-($H2220*12-1))):CF2225)/($H2220*12)+IF($R2230=0,0,SUM(INDEX(2228:2228,1,MAX(COLUMN($R:$R),COLUMN()-(($H2220-$H2221)*12))):CF2230)/(($H2220)*12)))</f>
        <v>#REF!</v>
      </c>
      <c r="CG2228" s="80" t="e" cm="1">
        <f t="array" aca="1" ref="CG2228" ca="1">(SUM(INDEX(2223:2223,1,MAX(COLUMN($R:$R),COLUMN()-($H2220*12-1))):CG2225)/($H2220*12)+IF($R2230=0,0,SUM(INDEX(2228:2228,1,MAX(COLUMN($R:$R),COLUMN()-(($H2220-$H2221)*12))):CG2230)/(($H2220)*12)))</f>
        <v>#REF!</v>
      </c>
      <c r="CH2228" s="80" t="e" cm="1">
        <f t="array" aca="1" ref="CH2228" ca="1">(SUM(INDEX(2223:2223,1,MAX(COLUMN($R:$R),COLUMN()-($H2220*12-1))):CH2225)/($H2220*12)+IF($R2230=0,0,SUM(INDEX(2228:2228,1,MAX(COLUMN($R:$R),COLUMN()-(($H2220-$H2221)*12))):CH2230)/(($H2220)*12)))</f>
        <v>#REF!</v>
      </c>
      <c r="CI2228" s="80" t="e" cm="1">
        <f t="array" aca="1" ref="CI2228" ca="1">(SUM(INDEX(2223:2223,1,MAX(COLUMN($R:$R),COLUMN()-($H2220*12-1))):CI2225)/($H2220*12)+IF($R2230=0,0,SUM(INDEX(2228:2228,1,MAX(COLUMN($R:$R),COLUMN()-(($H2220-$H2221)*12))):CI2230)/(($H2220)*12)))</f>
        <v>#REF!</v>
      </c>
      <c r="CJ2228" s="80" t="e" cm="1">
        <f t="array" aca="1" ref="CJ2228" ca="1">(SUM(INDEX(2223:2223,1,MAX(COLUMN($R:$R),COLUMN()-($H2220*12-1))):CJ2225)/($H2220*12)+IF($R2230=0,0,SUM(INDEX(2228:2228,1,MAX(COLUMN($R:$R),COLUMN()-(($H2220-$H2221)*12))):CJ2230)/(($H2220)*12)))</f>
        <v>#REF!</v>
      </c>
      <c r="CK2228" s="80" t="e" cm="1">
        <f t="array" aca="1" ref="CK2228" ca="1">(SUM(INDEX(2223:2223,1,MAX(COLUMN($R:$R),COLUMN()-($H2220*12-1))):CK2225)/($H2220*12)+IF($R2230=0,0,SUM(INDEX(2228:2228,1,MAX(COLUMN($R:$R),COLUMN()-(($H2220-$H2221)*12))):CK2230)/(($H2220)*12)))</f>
        <v>#REF!</v>
      </c>
      <c r="CL2228" s="80" t="e" cm="1">
        <f t="array" aca="1" ref="CL2228" ca="1">(SUM(INDEX(2223:2223,1,MAX(COLUMN($R:$R),COLUMN()-($H2220*12-1))):CL2225)/($H2220*12)+IF($R2230=0,0,SUM(INDEX(2228:2228,1,MAX(COLUMN($R:$R),COLUMN()-(($H2220-$H2221)*12))):CL2230)/(($H2220)*12)))</f>
        <v>#REF!</v>
      </c>
    </row>
    <row r="2229" spans="2:90" x14ac:dyDescent="0.4">
      <c r="B2229" s="120"/>
      <c r="D2229" t="s">
        <v>740</v>
      </c>
      <c r="E2229" t="s">
        <v>906</v>
      </c>
      <c r="I2229" s="62"/>
      <c r="J2229" s="62"/>
      <c r="K2229" s="53"/>
      <c r="L2229" s="53"/>
      <c r="M2229" s="53"/>
      <c r="N2229" s="53"/>
      <c r="O2229" s="53"/>
      <c r="P2229" s="53"/>
      <c r="R2229" s="82"/>
      <c r="S2229" s="147"/>
      <c r="T2229" s="147"/>
      <c r="U2229" s="147"/>
      <c r="V2229" s="147"/>
      <c r="W2229" s="147"/>
      <c r="X2229" s="147"/>
      <c r="Y2229" s="147"/>
      <c r="Z2229" s="147"/>
      <c r="AA2229" s="147"/>
      <c r="AB2229" s="147"/>
      <c r="AC2229" s="147"/>
      <c r="AD2229" s="147"/>
      <c r="AE2229" s="147"/>
      <c r="AF2229" s="147"/>
      <c r="AG2229" s="147"/>
      <c r="AH2229" s="147"/>
      <c r="AI2229" s="147"/>
      <c r="AJ2229" s="147"/>
      <c r="AK2229" s="147"/>
      <c r="AL2229" s="147"/>
      <c r="AM2229" s="147"/>
      <c r="AN2229" s="147"/>
      <c r="AO2229" s="147"/>
      <c r="AP2229" s="147"/>
      <c r="AQ2229" s="147"/>
      <c r="AR2229" s="147"/>
      <c r="AS2229" s="147"/>
      <c r="AT2229" s="147"/>
      <c r="AU2229" s="147"/>
      <c r="AV2229" s="147"/>
      <c r="AW2229" s="147"/>
      <c r="AX2229" s="147"/>
      <c r="AY2229" s="147"/>
      <c r="AZ2229" s="147"/>
      <c r="BA2229" s="147"/>
      <c r="BB2229" s="147"/>
      <c r="BC2229" s="147"/>
      <c r="BD2229" s="147"/>
      <c r="BE2229" s="147"/>
      <c r="BF2229" s="147"/>
      <c r="BG2229" s="147"/>
      <c r="BH2229" s="147"/>
      <c r="BI2229" s="147"/>
      <c r="BJ2229" s="147"/>
      <c r="BK2229" s="147"/>
      <c r="BL2229" s="147"/>
      <c r="BM2229" s="147"/>
      <c r="BN2229" s="147"/>
      <c r="BO2229" s="147"/>
      <c r="BP2229" s="147"/>
      <c r="BQ2229" s="147"/>
      <c r="BR2229" s="147"/>
      <c r="BS2229" s="147"/>
      <c r="BT2229" s="147"/>
      <c r="BU2229" s="147"/>
      <c r="BV2229" s="147"/>
      <c r="BW2229" s="147"/>
      <c r="BX2229" s="147"/>
      <c r="BY2229" s="147"/>
      <c r="BZ2229" s="147"/>
      <c r="CA2229" s="147"/>
      <c r="CB2229" s="147"/>
      <c r="CC2229" s="147"/>
      <c r="CD2229" s="147"/>
      <c r="CE2229" s="147"/>
      <c r="CF2229" s="147"/>
      <c r="CG2229" s="147"/>
      <c r="CH2229" s="147"/>
      <c r="CI2229" s="147"/>
      <c r="CJ2229" s="147"/>
      <c r="CK2229" s="147"/>
      <c r="CL2229" s="147"/>
    </row>
    <row r="2230" spans="2:90" x14ac:dyDescent="0.4">
      <c r="B2230" s="120" t="s">
        <v>249</v>
      </c>
      <c r="D2230" t="s">
        <v>740</v>
      </c>
      <c r="E2230" t="s">
        <v>906</v>
      </c>
      <c r="G2230" t="str">
        <f>E2230</f>
        <v/>
      </c>
      <c r="I2230" s="74">
        <v>100</v>
      </c>
      <c r="J2230" s="74"/>
      <c r="K2230" s="53"/>
      <c r="L2230" s="53"/>
      <c r="M2230" s="53"/>
      <c r="N2230" s="53"/>
      <c r="O2230" s="53"/>
      <c r="P2230" s="53"/>
      <c r="R2230" s="24">
        <f>-$I2230</f>
        <v>-100</v>
      </c>
      <c r="S2230" s="147"/>
      <c r="T2230" s="147"/>
      <c r="U2230" s="147"/>
      <c r="V2230" s="147"/>
      <c r="W2230" s="147"/>
      <c r="X2230" s="147"/>
      <c r="Y2230" s="147"/>
      <c r="Z2230" s="147"/>
      <c r="AA2230" s="147"/>
      <c r="AB2230" s="147"/>
      <c r="AC2230" s="147"/>
      <c r="AD2230" s="147"/>
      <c r="AE2230" s="147"/>
      <c r="AF2230" s="147"/>
      <c r="AG2230" s="147"/>
      <c r="AH2230" s="147"/>
      <c r="AI2230" s="147"/>
      <c r="AJ2230" s="147"/>
      <c r="AK2230" s="147"/>
      <c r="AL2230" s="147"/>
      <c r="AM2230" s="147"/>
      <c r="AN2230" s="147"/>
      <c r="AO2230" s="147"/>
      <c r="AP2230" s="147"/>
      <c r="AQ2230" s="147"/>
      <c r="AR2230" s="147"/>
      <c r="AS2230" s="147"/>
      <c r="AT2230" s="147"/>
      <c r="AU2230" s="147"/>
      <c r="AV2230" s="147"/>
      <c r="AW2230" s="147"/>
      <c r="AX2230" s="147"/>
      <c r="AY2230" s="147"/>
      <c r="AZ2230" s="147"/>
      <c r="BA2230" s="147"/>
      <c r="BB2230" s="147"/>
      <c r="BC2230" s="147"/>
      <c r="BD2230" s="147"/>
      <c r="BE2230" s="147"/>
      <c r="BF2230" s="147"/>
      <c r="BG2230" s="147"/>
      <c r="BH2230" s="147"/>
      <c r="BI2230" s="147"/>
      <c r="BJ2230" s="147"/>
      <c r="BK2230" s="147"/>
      <c r="BL2230" s="147"/>
      <c r="BM2230" s="147"/>
      <c r="BN2230" s="147"/>
      <c r="BO2230" s="147"/>
      <c r="BP2230" s="147"/>
      <c r="BQ2230" s="147"/>
      <c r="BR2230" s="147"/>
      <c r="BS2230" s="147"/>
      <c r="BT2230" s="147"/>
      <c r="BU2230" s="147"/>
      <c r="BV2230" s="147"/>
      <c r="BW2230" s="147"/>
      <c r="BX2230" s="147"/>
      <c r="BY2230" s="147"/>
      <c r="BZ2230" s="147"/>
      <c r="CA2230" s="147"/>
      <c r="CB2230" s="147"/>
      <c r="CC2230" s="147"/>
      <c r="CD2230" s="147"/>
      <c r="CE2230" s="147"/>
      <c r="CF2230" s="147"/>
      <c r="CG2230" s="147"/>
      <c r="CH2230" s="147"/>
      <c r="CI2230" s="147"/>
      <c r="CJ2230" s="147"/>
      <c r="CK2230" s="147"/>
      <c r="CL2230" s="147"/>
    </row>
    <row r="2231" spans="2:90" x14ac:dyDescent="0.4">
      <c r="B2231" s="120"/>
      <c r="D2231" t="s">
        <v>740</v>
      </c>
      <c r="E2231" t="s">
        <v>906</v>
      </c>
      <c r="S2231" s="72"/>
      <c r="T2231" s="72"/>
      <c r="U2231" s="72"/>
      <c r="V2231" s="72"/>
      <c r="W2231" s="72"/>
      <c r="X2231" s="72"/>
      <c r="Y2231" s="72"/>
      <c r="Z2231" s="72"/>
      <c r="AA2231" s="72"/>
      <c r="AB2231" s="72"/>
      <c r="AC2231" s="72"/>
      <c r="AD2231" s="72"/>
      <c r="AE2231" s="72"/>
      <c r="AF2231" s="72"/>
      <c r="AG2231" s="72"/>
      <c r="AH2231" s="72"/>
      <c r="AI2231" s="72"/>
      <c r="AJ2231" s="72"/>
      <c r="AK2231" s="72"/>
      <c r="AL2231" s="72"/>
      <c r="AM2231" s="72"/>
      <c r="AN2231" s="72"/>
      <c r="AO2231" s="72"/>
      <c r="AP2231" s="72"/>
      <c r="AQ2231" s="72"/>
      <c r="AR2231" s="72"/>
      <c r="AS2231" s="72"/>
      <c r="AT2231" s="72"/>
      <c r="AU2231" s="72"/>
      <c r="AV2231" s="72"/>
      <c r="AW2231" s="72"/>
      <c r="AX2231" s="72"/>
      <c r="AY2231" s="72"/>
      <c r="AZ2231" s="72"/>
      <c r="BA2231" s="72"/>
      <c r="BB2231" s="72"/>
      <c r="BC2231" s="72"/>
      <c r="BD2231" s="72"/>
      <c r="BE2231" s="72"/>
      <c r="BF2231" s="72"/>
      <c r="BG2231" s="72"/>
      <c r="BH2231" s="72"/>
      <c r="BI2231" s="72"/>
      <c r="BJ2231" s="72"/>
      <c r="BK2231" s="72"/>
      <c r="BL2231" s="72"/>
      <c r="BM2231" s="72"/>
      <c r="BN2231" s="72"/>
      <c r="BO2231" s="72"/>
      <c r="BP2231" s="72"/>
      <c r="BQ2231" s="72"/>
      <c r="BR2231" s="72"/>
      <c r="BS2231" s="72"/>
      <c r="BT2231" s="72"/>
      <c r="BU2231" s="72"/>
      <c r="BV2231" s="72"/>
      <c r="BW2231" s="72"/>
      <c r="BX2231" s="72"/>
      <c r="BY2231" s="72"/>
      <c r="BZ2231" s="72"/>
      <c r="CA2231" s="72"/>
      <c r="CB2231" s="72"/>
      <c r="CC2231" s="72"/>
      <c r="CD2231" s="72"/>
      <c r="CE2231" s="72"/>
      <c r="CF2231" s="72"/>
      <c r="CG2231" s="72"/>
      <c r="CH2231" s="72"/>
      <c r="CI2231" s="72"/>
      <c r="CJ2231" s="72"/>
      <c r="CK2231" s="72"/>
      <c r="CL2231" s="72"/>
    </row>
    <row r="2232" spans="2:90" x14ac:dyDescent="0.4">
      <c r="B2232" s="93" t="s">
        <v>205</v>
      </c>
      <c r="C2232" s="12"/>
      <c r="D2232" s="12" t="s">
        <v>740</v>
      </c>
      <c r="E2232" s="12" t="s">
        <v>906</v>
      </c>
      <c r="F2232" s="12"/>
      <c r="G2232" s="12"/>
      <c r="H2232" s="12"/>
      <c r="S2232" s="72"/>
      <c r="T2232" s="72"/>
      <c r="U2232" s="72"/>
      <c r="V2232" s="72"/>
      <c r="W2232" s="72"/>
      <c r="X2232" s="72"/>
      <c r="Y2232" s="72"/>
      <c r="Z2232" s="72"/>
      <c r="AA2232" s="72"/>
      <c r="AB2232" s="72"/>
      <c r="AC2232" s="72"/>
      <c r="AD2232" s="72"/>
      <c r="AE2232" s="72"/>
      <c r="AF2232" s="72"/>
      <c r="AG2232" s="72"/>
      <c r="AH2232" s="72"/>
      <c r="AI2232" s="72"/>
      <c r="AJ2232" s="72"/>
      <c r="AK2232" s="72"/>
      <c r="AL2232" s="72"/>
      <c r="AM2232" s="72"/>
      <c r="AN2232" s="72"/>
      <c r="AO2232" s="72"/>
      <c r="AP2232" s="72"/>
      <c r="AQ2232" s="72"/>
      <c r="AR2232" s="72"/>
      <c r="AS2232" s="72"/>
      <c r="AT2232" s="72"/>
      <c r="AU2232" s="72"/>
      <c r="AV2232" s="72"/>
      <c r="AW2232" s="72"/>
      <c r="AX2232" s="72"/>
      <c r="AY2232" s="72"/>
      <c r="AZ2232" s="72"/>
      <c r="BA2232" s="72"/>
      <c r="BB2232" s="72"/>
      <c r="BC2232" s="72"/>
      <c r="BD2232" s="72"/>
      <c r="BE2232" s="72"/>
      <c r="BF2232" s="72"/>
      <c r="BG2232" s="72"/>
      <c r="BH2232" s="72"/>
      <c r="BI2232" s="72"/>
      <c r="BJ2232" s="72"/>
      <c r="BK2232" s="72"/>
      <c r="BL2232" s="72"/>
      <c r="BM2232" s="72"/>
      <c r="BN2232" s="72"/>
      <c r="BO2232" s="72"/>
      <c r="BP2232" s="72"/>
      <c r="BQ2232" s="72"/>
      <c r="BR2232" s="72"/>
      <c r="BS2232" s="72"/>
      <c r="BT2232" s="72"/>
      <c r="BU2232" s="72"/>
      <c r="BV2232" s="72"/>
      <c r="BW2232" s="72"/>
      <c r="BX2232" s="72"/>
      <c r="BY2232" s="72"/>
      <c r="BZ2232" s="72"/>
      <c r="CA2232" s="72"/>
      <c r="CB2232" s="72"/>
      <c r="CC2232" s="72"/>
      <c r="CD2232" s="72"/>
      <c r="CE2232" s="72"/>
      <c r="CF2232" s="72"/>
      <c r="CG2232" s="72"/>
      <c r="CH2232" s="72"/>
      <c r="CI2232" s="72"/>
      <c r="CJ2232" s="72"/>
      <c r="CK2232" s="72"/>
      <c r="CL2232" s="72"/>
    </row>
    <row r="2233" spans="2:90" x14ac:dyDescent="0.4">
      <c r="B2233" s="152" t="str">
        <f>"Gross PP&amp;E - "&amp;SUBSTITUTE(B2218,":","")</f>
        <v>Gross PP&amp;E - Revenue driven PP&amp;E</v>
      </c>
      <c r="D2233" t="s">
        <v>740</v>
      </c>
      <c r="E2233" t="s">
        <v>906</v>
      </c>
      <c r="I2233" s="80">
        <f>I2230</f>
        <v>100</v>
      </c>
      <c r="J2233" s="80"/>
      <c r="K2233" s="24">
        <f ca="1">SUMIF($4:$4,K$2,2233:2233)</f>
        <v>220</v>
      </c>
      <c r="L2233" s="24">
        <f ca="1">SUMIF($4:$4,L$2,2233:2233)</f>
        <v>340</v>
      </c>
      <c r="M2233" s="24">
        <f ca="1">SUMIF($4:$4,M$2,2233:2233)</f>
        <v>460</v>
      </c>
      <c r="N2233" s="24">
        <f ca="1">SUMIF($4:$4,N$2,2233:2233)</f>
        <v>580</v>
      </c>
      <c r="O2233" s="24">
        <f ca="1">SUMIF($4:$4,O$2,2233:2233)</f>
        <v>700</v>
      </c>
      <c r="P2233" s="24">
        <f ca="1">SUMIF($4:$4,P$2,2233:2233)</f>
        <v>820</v>
      </c>
      <c r="R2233" s="24">
        <f>$I2233</f>
        <v>100</v>
      </c>
      <c r="S2233" s="80">
        <f t="shared" ref="S2233:AX2233" ca="1" si="2518">-S2225+R2233</f>
        <v>110</v>
      </c>
      <c r="T2233" s="80">
        <f t="shared" ca="1" si="2518"/>
        <v>120</v>
      </c>
      <c r="U2233" s="80">
        <f t="shared" ca="1" si="2518"/>
        <v>130</v>
      </c>
      <c r="V2233" s="80">
        <f t="shared" ca="1" si="2518"/>
        <v>140</v>
      </c>
      <c r="W2233" s="80">
        <f t="shared" ca="1" si="2518"/>
        <v>150</v>
      </c>
      <c r="X2233" s="80">
        <f t="shared" ca="1" si="2518"/>
        <v>160</v>
      </c>
      <c r="Y2233" s="80">
        <f t="shared" ca="1" si="2518"/>
        <v>170</v>
      </c>
      <c r="Z2233" s="80">
        <f t="shared" ca="1" si="2518"/>
        <v>180</v>
      </c>
      <c r="AA2233" s="80">
        <f t="shared" ca="1" si="2518"/>
        <v>190</v>
      </c>
      <c r="AB2233" s="80">
        <f t="shared" ca="1" si="2518"/>
        <v>200</v>
      </c>
      <c r="AC2233" s="80">
        <f t="shared" ca="1" si="2518"/>
        <v>210</v>
      </c>
      <c r="AD2233" s="80">
        <f t="shared" ca="1" si="2518"/>
        <v>220</v>
      </c>
      <c r="AE2233" s="80">
        <f t="shared" ca="1" si="2518"/>
        <v>230</v>
      </c>
      <c r="AF2233" s="80">
        <f t="shared" ca="1" si="2518"/>
        <v>240</v>
      </c>
      <c r="AG2233" s="80">
        <f t="shared" ca="1" si="2518"/>
        <v>250</v>
      </c>
      <c r="AH2233" s="80">
        <f t="shared" ca="1" si="2518"/>
        <v>260</v>
      </c>
      <c r="AI2233" s="80">
        <f t="shared" ca="1" si="2518"/>
        <v>270</v>
      </c>
      <c r="AJ2233" s="80">
        <f t="shared" ca="1" si="2518"/>
        <v>280</v>
      </c>
      <c r="AK2233" s="80">
        <f t="shared" ca="1" si="2518"/>
        <v>290</v>
      </c>
      <c r="AL2233" s="80">
        <f t="shared" ca="1" si="2518"/>
        <v>300</v>
      </c>
      <c r="AM2233" s="80">
        <f t="shared" ca="1" si="2518"/>
        <v>310</v>
      </c>
      <c r="AN2233" s="80">
        <f t="shared" ca="1" si="2518"/>
        <v>320</v>
      </c>
      <c r="AO2233" s="80">
        <f t="shared" ca="1" si="2518"/>
        <v>330</v>
      </c>
      <c r="AP2233" s="80">
        <f t="shared" ca="1" si="2518"/>
        <v>340</v>
      </c>
      <c r="AQ2233" s="80">
        <f t="shared" ca="1" si="2518"/>
        <v>350</v>
      </c>
      <c r="AR2233" s="80">
        <f t="shared" ca="1" si="2518"/>
        <v>360</v>
      </c>
      <c r="AS2233" s="80">
        <f t="shared" ca="1" si="2518"/>
        <v>370</v>
      </c>
      <c r="AT2233" s="80">
        <f t="shared" ca="1" si="2518"/>
        <v>380</v>
      </c>
      <c r="AU2233" s="80">
        <f t="shared" ca="1" si="2518"/>
        <v>390</v>
      </c>
      <c r="AV2233" s="80">
        <f t="shared" ca="1" si="2518"/>
        <v>400</v>
      </c>
      <c r="AW2233" s="80">
        <f t="shared" ca="1" si="2518"/>
        <v>410</v>
      </c>
      <c r="AX2233" s="80">
        <f t="shared" ca="1" si="2518"/>
        <v>420</v>
      </c>
      <c r="AY2233" s="80">
        <f t="shared" ref="AY2233:CD2233" ca="1" si="2519">-AY2225+AX2233</f>
        <v>430</v>
      </c>
      <c r="AZ2233" s="80">
        <f t="shared" ca="1" si="2519"/>
        <v>440</v>
      </c>
      <c r="BA2233" s="80">
        <f t="shared" ca="1" si="2519"/>
        <v>450</v>
      </c>
      <c r="BB2233" s="80">
        <f t="shared" ca="1" si="2519"/>
        <v>460</v>
      </c>
      <c r="BC2233" s="80">
        <f t="shared" ca="1" si="2519"/>
        <v>470</v>
      </c>
      <c r="BD2233" s="80">
        <f t="shared" ca="1" si="2519"/>
        <v>480</v>
      </c>
      <c r="BE2233" s="80">
        <f t="shared" ca="1" si="2519"/>
        <v>490</v>
      </c>
      <c r="BF2233" s="80">
        <f t="shared" ca="1" si="2519"/>
        <v>500</v>
      </c>
      <c r="BG2233" s="80">
        <f t="shared" ca="1" si="2519"/>
        <v>510</v>
      </c>
      <c r="BH2233" s="80">
        <f t="shared" ca="1" si="2519"/>
        <v>520</v>
      </c>
      <c r="BI2233" s="80">
        <f t="shared" ca="1" si="2519"/>
        <v>530</v>
      </c>
      <c r="BJ2233" s="80">
        <f t="shared" ca="1" si="2519"/>
        <v>540</v>
      </c>
      <c r="BK2233" s="80">
        <f t="shared" ca="1" si="2519"/>
        <v>550</v>
      </c>
      <c r="BL2233" s="80">
        <f t="shared" ca="1" si="2519"/>
        <v>560</v>
      </c>
      <c r="BM2233" s="80">
        <f t="shared" ca="1" si="2519"/>
        <v>570</v>
      </c>
      <c r="BN2233" s="80">
        <f t="shared" ca="1" si="2519"/>
        <v>580</v>
      </c>
      <c r="BO2233" s="80">
        <f t="shared" ca="1" si="2519"/>
        <v>590</v>
      </c>
      <c r="BP2233" s="80">
        <f t="shared" ca="1" si="2519"/>
        <v>600</v>
      </c>
      <c r="BQ2233" s="80">
        <f t="shared" ca="1" si="2519"/>
        <v>610</v>
      </c>
      <c r="BR2233" s="80">
        <f t="shared" ca="1" si="2519"/>
        <v>620</v>
      </c>
      <c r="BS2233" s="80">
        <f t="shared" ca="1" si="2519"/>
        <v>630</v>
      </c>
      <c r="BT2233" s="80">
        <f t="shared" ca="1" si="2519"/>
        <v>640</v>
      </c>
      <c r="BU2233" s="80">
        <f t="shared" ca="1" si="2519"/>
        <v>650</v>
      </c>
      <c r="BV2233" s="80">
        <f t="shared" ca="1" si="2519"/>
        <v>660</v>
      </c>
      <c r="BW2233" s="80">
        <f t="shared" ca="1" si="2519"/>
        <v>670</v>
      </c>
      <c r="BX2233" s="80">
        <f t="shared" ca="1" si="2519"/>
        <v>680</v>
      </c>
      <c r="BY2233" s="80">
        <f t="shared" ca="1" si="2519"/>
        <v>690</v>
      </c>
      <c r="BZ2233" s="80">
        <f t="shared" ca="1" si="2519"/>
        <v>700</v>
      </c>
      <c r="CA2233" s="80">
        <f t="shared" ca="1" si="2519"/>
        <v>710</v>
      </c>
      <c r="CB2233" s="80">
        <f t="shared" ca="1" si="2519"/>
        <v>720</v>
      </c>
      <c r="CC2233" s="80">
        <f t="shared" ca="1" si="2519"/>
        <v>730</v>
      </c>
      <c r="CD2233" s="80">
        <f t="shared" ca="1" si="2519"/>
        <v>740</v>
      </c>
      <c r="CE2233" s="80">
        <f t="shared" ref="CE2233:CL2233" ca="1" si="2520">-CE2225+CD2233</f>
        <v>750</v>
      </c>
      <c r="CF2233" s="80">
        <f ca="1">-CF2225+CE2233</f>
        <v>760</v>
      </c>
      <c r="CG2233" s="80">
        <f t="shared" ca="1" si="2520"/>
        <v>770</v>
      </c>
      <c r="CH2233" s="80">
        <f t="shared" ca="1" si="2520"/>
        <v>780</v>
      </c>
      <c r="CI2233" s="80">
        <f t="shared" ca="1" si="2520"/>
        <v>790</v>
      </c>
      <c r="CJ2233" s="80">
        <f t="shared" ca="1" si="2520"/>
        <v>800</v>
      </c>
      <c r="CK2233" s="80">
        <f t="shared" ca="1" si="2520"/>
        <v>810</v>
      </c>
      <c r="CL2233" s="80">
        <f t="shared" ca="1" si="2520"/>
        <v>820</v>
      </c>
    </row>
    <row r="2234" spans="2:90" x14ac:dyDescent="0.4">
      <c r="B2234" s="152" t="str">
        <f>"Accumulated depreciation - "&amp;SUBSTITUTE(B2218,":","")</f>
        <v>Accumulated depreciation - Revenue driven PP&amp;E</v>
      </c>
      <c r="D2234" t="s">
        <v>740</v>
      </c>
      <c r="E2234" t="s">
        <v>906</v>
      </c>
      <c r="I2234" s="81">
        <f>-H2221/H2220*I2233</f>
        <v>-20</v>
      </c>
      <c r="J2234" s="233"/>
      <c r="K2234" s="37" t="e">
        <f ca="1">SUMIF($4:$4,K$2,2234:2234)</f>
        <v>#REF!</v>
      </c>
      <c r="L2234" s="37" t="e">
        <f ca="1">SUMIF($4:$4,L$2,2234:2234)</f>
        <v>#REF!</v>
      </c>
      <c r="M2234" s="37" t="e">
        <f ca="1">SUMIF($4:$4,M$2,2234:2234)</f>
        <v>#REF!</v>
      </c>
      <c r="N2234" s="37" t="e">
        <f ca="1">SUMIF($4:$4,N$2,2234:2234)</f>
        <v>#REF!</v>
      </c>
      <c r="O2234" s="37" t="e">
        <f ca="1">SUMIF($4:$4,O$2,2234:2234)</f>
        <v>#REF!</v>
      </c>
      <c r="P2234" s="37" t="e">
        <f ca="1">SUMIF($4:$4,P$2,2234:2234)</f>
        <v>#REF!</v>
      </c>
      <c r="R2234" s="37">
        <f>$I2234</f>
        <v>-20</v>
      </c>
      <c r="S2234" s="81" t="e">
        <f t="shared" ref="S2234:AX2234" ca="1" si="2521">R2234+S2228</f>
        <v>#REF!</v>
      </c>
      <c r="T2234" s="81" t="e">
        <f t="shared" ca="1" si="2521"/>
        <v>#REF!</v>
      </c>
      <c r="U2234" s="81" t="e">
        <f t="shared" ca="1" si="2521"/>
        <v>#REF!</v>
      </c>
      <c r="V2234" s="81" t="e">
        <f t="shared" ca="1" si="2521"/>
        <v>#REF!</v>
      </c>
      <c r="W2234" s="81" t="e">
        <f t="shared" ca="1" si="2521"/>
        <v>#REF!</v>
      </c>
      <c r="X2234" s="81" t="e">
        <f t="shared" ca="1" si="2521"/>
        <v>#REF!</v>
      </c>
      <c r="Y2234" s="81" t="e">
        <f t="shared" ca="1" si="2521"/>
        <v>#REF!</v>
      </c>
      <c r="Z2234" s="81" t="e">
        <f t="shared" ca="1" si="2521"/>
        <v>#REF!</v>
      </c>
      <c r="AA2234" s="81" t="e">
        <f t="shared" ca="1" si="2521"/>
        <v>#REF!</v>
      </c>
      <c r="AB2234" s="81" t="e">
        <f t="shared" ca="1" si="2521"/>
        <v>#REF!</v>
      </c>
      <c r="AC2234" s="81" t="e">
        <f t="shared" ca="1" si="2521"/>
        <v>#REF!</v>
      </c>
      <c r="AD2234" s="81" t="e">
        <f t="shared" ca="1" si="2521"/>
        <v>#REF!</v>
      </c>
      <c r="AE2234" s="81" t="e">
        <f t="shared" ca="1" si="2521"/>
        <v>#REF!</v>
      </c>
      <c r="AF2234" s="81" t="e">
        <f t="shared" ca="1" si="2521"/>
        <v>#REF!</v>
      </c>
      <c r="AG2234" s="81" t="e">
        <f t="shared" ca="1" si="2521"/>
        <v>#REF!</v>
      </c>
      <c r="AH2234" s="81" t="e">
        <f t="shared" ca="1" si="2521"/>
        <v>#REF!</v>
      </c>
      <c r="AI2234" s="81" t="e">
        <f t="shared" ca="1" si="2521"/>
        <v>#REF!</v>
      </c>
      <c r="AJ2234" s="81" t="e">
        <f t="shared" ca="1" si="2521"/>
        <v>#REF!</v>
      </c>
      <c r="AK2234" s="81" t="e">
        <f t="shared" ca="1" si="2521"/>
        <v>#REF!</v>
      </c>
      <c r="AL2234" s="81" t="e">
        <f t="shared" ca="1" si="2521"/>
        <v>#REF!</v>
      </c>
      <c r="AM2234" s="81" t="e">
        <f t="shared" ca="1" si="2521"/>
        <v>#REF!</v>
      </c>
      <c r="AN2234" s="81" t="e">
        <f t="shared" ca="1" si="2521"/>
        <v>#REF!</v>
      </c>
      <c r="AO2234" s="81" t="e">
        <f t="shared" ca="1" si="2521"/>
        <v>#REF!</v>
      </c>
      <c r="AP2234" s="81" t="e">
        <f t="shared" ca="1" si="2521"/>
        <v>#REF!</v>
      </c>
      <c r="AQ2234" s="81" t="e">
        <f t="shared" ca="1" si="2521"/>
        <v>#REF!</v>
      </c>
      <c r="AR2234" s="81" t="e">
        <f t="shared" ca="1" si="2521"/>
        <v>#REF!</v>
      </c>
      <c r="AS2234" s="81" t="e">
        <f t="shared" ca="1" si="2521"/>
        <v>#REF!</v>
      </c>
      <c r="AT2234" s="81" t="e">
        <f t="shared" ca="1" si="2521"/>
        <v>#REF!</v>
      </c>
      <c r="AU2234" s="81" t="e">
        <f t="shared" ca="1" si="2521"/>
        <v>#REF!</v>
      </c>
      <c r="AV2234" s="81" t="e">
        <f t="shared" ca="1" si="2521"/>
        <v>#REF!</v>
      </c>
      <c r="AW2234" s="81" t="e">
        <f t="shared" ca="1" si="2521"/>
        <v>#REF!</v>
      </c>
      <c r="AX2234" s="81" t="e">
        <f t="shared" ca="1" si="2521"/>
        <v>#REF!</v>
      </c>
      <c r="AY2234" s="81" t="e">
        <f t="shared" ref="AY2234:CD2234" ca="1" si="2522">AX2234+AY2228</f>
        <v>#REF!</v>
      </c>
      <c r="AZ2234" s="81" t="e">
        <f t="shared" ca="1" si="2522"/>
        <v>#REF!</v>
      </c>
      <c r="BA2234" s="81" t="e">
        <f t="shared" ca="1" si="2522"/>
        <v>#REF!</v>
      </c>
      <c r="BB2234" s="81" t="e">
        <f t="shared" ca="1" si="2522"/>
        <v>#REF!</v>
      </c>
      <c r="BC2234" s="81" t="e">
        <f t="shared" ca="1" si="2522"/>
        <v>#REF!</v>
      </c>
      <c r="BD2234" s="81" t="e">
        <f t="shared" ca="1" si="2522"/>
        <v>#REF!</v>
      </c>
      <c r="BE2234" s="81" t="e">
        <f t="shared" ca="1" si="2522"/>
        <v>#REF!</v>
      </c>
      <c r="BF2234" s="81" t="e">
        <f t="shared" ca="1" si="2522"/>
        <v>#REF!</v>
      </c>
      <c r="BG2234" s="81" t="e">
        <f t="shared" ca="1" si="2522"/>
        <v>#REF!</v>
      </c>
      <c r="BH2234" s="81" t="e">
        <f t="shared" ca="1" si="2522"/>
        <v>#REF!</v>
      </c>
      <c r="BI2234" s="81" t="e">
        <f t="shared" ca="1" si="2522"/>
        <v>#REF!</v>
      </c>
      <c r="BJ2234" s="81" t="e">
        <f t="shared" ca="1" si="2522"/>
        <v>#REF!</v>
      </c>
      <c r="BK2234" s="81" t="e">
        <f t="shared" ca="1" si="2522"/>
        <v>#REF!</v>
      </c>
      <c r="BL2234" s="81" t="e">
        <f t="shared" ca="1" si="2522"/>
        <v>#REF!</v>
      </c>
      <c r="BM2234" s="81" t="e">
        <f t="shared" ca="1" si="2522"/>
        <v>#REF!</v>
      </c>
      <c r="BN2234" s="81" t="e">
        <f t="shared" ca="1" si="2522"/>
        <v>#REF!</v>
      </c>
      <c r="BO2234" s="81" t="e">
        <f t="shared" ca="1" si="2522"/>
        <v>#REF!</v>
      </c>
      <c r="BP2234" s="81" t="e">
        <f t="shared" ca="1" si="2522"/>
        <v>#REF!</v>
      </c>
      <c r="BQ2234" s="81" t="e">
        <f t="shared" ca="1" si="2522"/>
        <v>#REF!</v>
      </c>
      <c r="BR2234" s="81" t="e">
        <f t="shared" ca="1" si="2522"/>
        <v>#REF!</v>
      </c>
      <c r="BS2234" s="81" t="e">
        <f t="shared" ca="1" si="2522"/>
        <v>#REF!</v>
      </c>
      <c r="BT2234" s="81" t="e">
        <f t="shared" ca="1" si="2522"/>
        <v>#REF!</v>
      </c>
      <c r="BU2234" s="81" t="e">
        <f t="shared" ca="1" si="2522"/>
        <v>#REF!</v>
      </c>
      <c r="BV2234" s="81" t="e">
        <f t="shared" ca="1" si="2522"/>
        <v>#REF!</v>
      </c>
      <c r="BW2234" s="81" t="e">
        <f t="shared" ca="1" si="2522"/>
        <v>#REF!</v>
      </c>
      <c r="BX2234" s="81" t="e">
        <f t="shared" ca="1" si="2522"/>
        <v>#REF!</v>
      </c>
      <c r="BY2234" s="81" t="e">
        <f t="shared" ca="1" si="2522"/>
        <v>#REF!</v>
      </c>
      <c r="BZ2234" s="81" t="e">
        <f t="shared" ca="1" si="2522"/>
        <v>#REF!</v>
      </c>
      <c r="CA2234" s="81" t="e">
        <f t="shared" ca="1" si="2522"/>
        <v>#REF!</v>
      </c>
      <c r="CB2234" s="81" t="e">
        <f t="shared" ca="1" si="2522"/>
        <v>#REF!</v>
      </c>
      <c r="CC2234" s="81" t="e">
        <f t="shared" ca="1" si="2522"/>
        <v>#REF!</v>
      </c>
      <c r="CD2234" s="81" t="e">
        <f t="shared" ca="1" si="2522"/>
        <v>#REF!</v>
      </c>
      <c r="CE2234" s="81" t="e">
        <f t="shared" ref="CE2234:CL2234" ca="1" si="2523">CD2234+CE2228</f>
        <v>#REF!</v>
      </c>
      <c r="CF2234" s="81" t="e">
        <f ca="1">CE2234+CF2228</f>
        <v>#REF!</v>
      </c>
      <c r="CG2234" s="81" t="e">
        <f t="shared" ca="1" si="2523"/>
        <v>#REF!</v>
      </c>
      <c r="CH2234" s="81" t="e">
        <f t="shared" ca="1" si="2523"/>
        <v>#REF!</v>
      </c>
      <c r="CI2234" s="81" t="e">
        <f t="shared" ca="1" si="2523"/>
        <v>#REF!</v>
      </c>
      <c r="CJ2234" s="81" t="e">
        <f t="shared" ca="1" si="2523"/>
        <v>#REF!</v>
      </c>
      <c r="CK2234" s="81" t="e">
        <f t="shared" ca="1" si="2523"/>
        <v>#REF!</v>
      </c>
      <c r="CL2234" s="81" t="e">
        <f t="shared" ca="1" si="2523"/>
        <v>#REF!</v>
      </c>
    </row>
    <row r="2235" spans="2:90" x14ac:dyDescent="0.4">
      <c r="B2235" s="121" t="str">
        <f>"Net PP&amp;E - "&amp;SUBSTITUTE(B2218,":","")</f>
        <v>Net PP&amp;E - Revenue driven PP&amp;E</v>
      </c>
      <c r="C2235" s="27" t="s">
        <v>240</v>
      </c>
      <c r="D2235" s="27" t="s">
        <v>740</v>
      </c>
      <c r="E2235" s="27" t="s">
        <v>906</v>
      </c>
      <c r="F2235" s="27"/>
      <c r="G2235" s="27"/>
      <c r="H2235" s="27"/>
      <c r="I2235" s="77">
        <f>SUM(I2233:I2234)</f>
        <v>80</v>
      </c>
      <c r="J2235" s="77"/>
      <c r="K2235" s="33" t="e">
        <f ca="1">SUMIF($4:$4,K$2,2235:2235)</f>
        <v>#REF!</v>
      </c>
      <c r="L2235" s="33" t="e">
        <f ca="1">SUMIF($4:$4,L$2,2235:2235)</f>
        <v>#REF!</v>
      </c>
      <c r="M2235" s="33" t="e">
        <f ca="1">SUMIF($4:$4,M$2,2235:2235)</f>
        <v>#REF!</v>
      </c>
      <c r="N2235" s="33" t="e">
        <f ca="1">SUMIF($4:$4,N$2,2235:2235)</f>
        <v>#REF!</v>
      </c>
      <c r="O2235" s="33" t="e">
        <f ca="1">SUMIF($4:$4,O$2,2235:2235)</f>
        <v>#REF!</v>
      </c>
      <c r="P2235" s="33" t="e">
        <f ca="1">SUMIF($4:$4,P$2,2235:2235)</f>
        <v>#REF!</v>
      </c>
      <c r="Q2235" s="33"/>
      <c r="R2235" s="33">
        <f>$I2235</f>
        <v>80</v>
      </c>
      <c r="S2235" s="77" t="e">
        <f t="shared" ref="S2235" ca="1" si="2524">SUM(S2233:S2234)</f>
        <v>#REF!</v>
      </c>
      <c r="T2235" s="77" t="e">
        <f t="shared" ref="T2235:AX2235" ca="1" si="2525">SUM(T2233:T2234)</f>
        <v>#REF!</v>
      </c>
      <c r="U2235" s="77" t="e">
        <f t="shared" ca="1" si="2525"/>
        <v>#REF!</v>
      </c>
      <c r="V2235" s="77" t="e">
        <f t="shared" ca="1" si="2525"/>
        <v>#REF!</v>
      </c>
      <c r="W2235" s="77" t="e">
        <f t="shared" ca="1" si="2525"/>
        <v>#REF!</v>
      </c>
      <c r="X2235" s="77" t="e">
        <f t="shared" ca="1" si="2525"/>
        <v>#REF!</v>
      </c>
      <c r="Y2235" s="77" t="e">
        <f t="shared" ca="1" si="2525"/>
        <v>#REF!</v>
      </c>
      <c r="Z2235" s="77" t="e">
        <f t="shared" ca="1" si="2525"/>
        <v>#REF!</v>
      </c>
      <c r="AA2235" s="77" t="e">
        <f t="shared" ca="1" si="2525"/>
        <v>#REF!</v>
      </c>
      <c r="AB2235" s="77" t="e">
        <f t="shared" ca="1" si="2525"/>
        <v>#REF!</v>
      </c>
      <c r="AC2235" s="77" t="e">
        <f t="shared" ca="1" si="2525"/>
        <v>#REF!</v>
      </c>
      <c r="AD2235" s="77" t="e">
        <f t="shared" ca="1" si="2525"/>
        <v>#REF!</v>
      </c>
      <c r="AE2235" s="77" t="e">
        <f t="shared" ca="1" si="2525"/>
        <v>#REF!</v>
      </c>
      <c r="AF2235" s="77" t="e">
        <f t="shared" ca="1" si="2525"/>
        <v>#REF!</v>
      </c>
      <c r="AG2235" s="77" t="e">
        <f t="shared" ca="1" si="2525"/>
        <v>#REF!</v>
      </c>
      <c r="AH2235" s="77" t="e">
        <f t="shared" ca="1" si="2525"/>
        <v>#REF!</v>
      </c>
      <c r="AI2235" s="77" t="e">
        <f t="shared" ca="1" si="2525"/>
        <v>#REF!</v>
      </c>
      <c r="AJ2235" s="77" t="e">
        <f t="shared" ca="1" si="2525"/>
        <v>#REF!</v>
      </c>
      <c r="AK2235" s="77" t="e">
        <f t="shared" ca="1" si="2525"/>
        <v>#REF!</v>
      </c>
      <c r="AL2235" s="77" t="e">
        <f t="shared" ca="1" si="2525"/>
        <v>#REF!</v>
      </c>
      <c r="AM2235" s="77" t="e">
        <f t="shared" ca="1" si="2525"/>
        <v>#REF!</v>
      </c>
      <c r="AN2235" s="77" t="e">
        <f t="shared" ca="1" si="2525"/>
        <v>#REF!</v>
      </c>
      <c r="AO2235" s="77" t="e">
        <f t="shared" ca="1" si="2525"/>
        <v>#REF!</v>
      </c>
      <c r="AP2235" s="77" t="e">
        <f t="shared" ca="1" si="2525"/>
        <v>#REF!</v>
      </c>
      <c r="AQ2235" s="77" t="e">
        <f t="shared" ca="1" si="2525"/>
        <v>#REF!</v>
      </c>
      <c r="AR2235" s="77" t="e">
        <f t="shared" ca="1" si="2525"/>
        <v>#REF!</v>
      </c>
      <c r="AS2235" s="77" t="e">
        <f t="shared" ca="1" si="2525"/>
        <v>#REF!</v>
      </c>
      <c r="AT2235" s="77" t="e">
        <f t="shared" ca="1" si="2525"/>
        <v>#REF!</v>
      </c>
      <c r="AU2235" s="77" t="e">
        <f t="shared" ca="1" si="2525"/>
        <v>#REF!</v>
      </c>
      <c r="AV2235" s="77" t="e">
        <f t="shared" ca="1" si="2525"/>
        <v>#REF!</v>
      </c>
      <c r="AW2235" s="77" t="e">
        <f t="shared" ca="1" si="2525"/>
        <v>#REF!</v>
      </c>
      <c r="AX2235" s="77" t="e">
        <f t="shared" ca="1" si="2525"/>
        <v>#REF!</v>
      </c>
      <c r="AY2235" s="77" t="e">
        <f t="shared" ref="AY2235:CD2235" ca="1" si="2526">SUM(AY2233:AY2234)</f>
        <v>#REF!</v>
      </c>
      <c r="AZ2235" s="77" t="e">
        <f t="shared" ca="1" si="2526"/>
        <v>#REF!</v>
      </c>
      <c r="BA2235" s="77" t="e">
        <f t="shared" ca="1" si="2526"/>
        <v>#REF!</v>
      </c>
      <c r="BB2235" s="77" t="e">
        <f t="shared" ca="1" si="2526"/>
        <v>#REF!</v>
      </c>
      <c r="BC2235" s="77" t="e">
        <f t="shared" ca="1" si="2526"/>
        <v>#REF!</v>
      </c>
      <c r="BD2235" s="77" t="e">
        <f t="shared" ca="1" si="2526"/>
        <v>#REF!</v>
      </c>
      <c r="BE2235" s="77" t="e">
        <f t="shared" ca="1" si="2526"/>
        <v>#REF!</v>
      </c>
      <c r="BF2235" s="77" t="e">
        <f t="shared" ca="1" si="2526"/>
        <v>#REF!</v>
      </c>
      <c r="BG2235" s="77" t="e">
        <f t="shared" ca="1" si="2526"/>
        <v>#REF!</v>
      </c>
      <c r="BH2235" s="77" t="e">
        <f t="shared" ca="1" si="2526"/>
        <v>#REF!</v>
      </c>
      <c r="BI2235" s="77" t="e">
        <f t="shared" ca="1" si="2526"/>
        <v>#REF!</v>
      </c>
      <c r="BJ2235" s="77" t="e">
        <f t="shared" ca="1" si="2526"/>
        <v>#REF!</v>
      </c>
      <c r="BK2235" s="77" t="e">
        <f t="shared" ca="1" si="2526"/>
        <v>#REF!</v>
      </c>
      <c r="BL2235" s="77" t="e">
        <f t="shared" ca="1" si="2526"/>
        <v>#REF!</v>
      </c>
      <c r="BM2235" s="77" t="e">
        <f t="shared" ca="1" si="2526"/>
        <v>#REF!</v>
      </c>
      <c r="BN2235" s="77" t="e">
        <f t="shared" ca="1" si="2526"/>
        <v>#REF!</v>
      </c>
      <c r="BO2235" s="77" t="e">
        <f t="shared" ca="1" si="2526"/>
        <v>#REF!</v>
      </c>
      <c r="BP2235" s="77" t="e">
        <f t="shared" ca="1" si="2526"/>
        <v>#REF!</v>
      </c>
      <c r="BQ2235" s="77" t="e">
        <f t="shared" ca="1" si="2526"/>
        <v>#REF!</v>
      </c>
      <c r="BR2235" s="77" t="e">
        <f t="shared" ca="1" si="2526"/>
        <v>#REF!</v>
      </c>
      <c r="BS2235" s="77" t="e">
        <f t="shared" ca="1" si="2526"/>
        <v>#REF!</v>
      </c>
      <c r="BT2235" s="77" t="e">
        <f t="shared" ca="1" si="2526"/>
        <v>#REF!</v>
      </c>
      <c r="BU2235" s="77" t="e">
        <f t="shared" ca="1" si="2526"/>
        <v>#REF!</v>
      </c>
      <c r="BV2235" s="77" t="e">
        <f t="shared" ca="1" si="2526"/>
        <v>#REF!</v>
      </c>
      <c r="BW2235" s="77" t="e">
        <f t="shared" ca="1" si="2526"/>
        <v>#REF!</v>
      </c>
      <c r="BX2235" s="77" t="e">
        <f t="shared" ca="1" si="2526"/>
        <v>#REF!</v>
      </c>
      <c r="BY2235" s="77" t="e">
        <f t="shared" ca="1" si="2526"/>
        <v>#REF!</v>
      </c>
      <c r="BZ2235" s="77" t="e">
        <f t="shared" ca="1" si="2526"/>
        <v>#REF!</v>
      </c>
      <c r="CA2235" s="77" t="e">
        <f t="shared" ca="1" si="2526"/>
        <v>#REF!</v>
      </c>
      <c r="CB2235" s="77" t="e">
        <f t="shared" ca="1" si="2526"/>
        <v>#REF!</v>
      </c>
      <c r="CC2235" s="77" t="e">
        <f t="shared" ca="1" si="2526"/>
        <v>#REF!</v>
      </c>
      <c r="CD2235" s="77" t="e">
        <f t="shared" ca="1" si="2526"/>
        <v>#REF!</v>
      </c>
      <c r="CE2235" s="77" t="e">
        <f t="shared" ref="CE2235:CK2235" ca="1" si="2527">SUM(CE2233:CE2234)</f>
        <v>#REF!</v>
      </c>
      <c r="CF2235" s="77" t="e">
        <f t="shared" ca="1" si="2527"/>
        <v>#REF!</v>
      </c>
      <c r="CG2235" s="77" t="e">
        <f t="shared" ca="1" si="2527"/>
        <v>#REF!</v>
      </c>
      <c r="CH2235" s="77" t="e">
        <f t="shared" ca="1" si="2527"/>
        <v>#REF!</v>
      </c>
      <c r="CI2235" s="77" t="e">
        <f t="shared" ca="1" si="2527"/>
        <v>#REF!</v>
      </c>
      <c r="CJ2235" s="77" t="e">
        <f t="shared" ca="1" si="2527"/>
        <v>#REF!</v>
      </c>
      <c r="CK2235" s="77" t="e">
        <f t="shared" ca="1" si="2527"/>
        <v>#REF!</v>
      </c>
      <c r="CL2235" s="77" t="e">
        <f t="shared" ref="CL2235" ca="1" si="2528">SUM(CL2233:CL2234)</f>
        <v>#REF!</v>
      </c>
    </row>
    <row r="2236" spans="2:90" x14ac:dyDescent="0.4">
      <c r="B2236" s="121"/>
      <c r="C2236" s="27"/>
      <c r="D2236" s="27" t="s">
        <v>740</v>
      </c>
      <c r="E2236" s="27" t="s">
        <v>906</v>
      </c>
      <c r="F2236" s="27"/>
      <c r="G2236" s="27" t="s">
        <v>244</v>
      </c>
      <c r="H2236" s="27"/>
      <c r="I2236" s="77"/>
      <c r="J2236" s="77"/>
      <c r="K2236" s="33"/>
      <c r="L2236" s="33"/>
      <c r="M2236" s="33"/>
      <c r="N2236" s="33"/>
      <c r="O2236" s="33"/>
      <c r="P2236" s="33"/>
      <c r="R2236" s="33"/>
      <c r="S2236" s="77"/>
      <c r="T2236" s="77"/>
      <c r="U2236" s="77"/>
      <c r="V2236" s="77"/>
      <c r="W2236" s="77"/>
      <c r="X2236" s="77"/>
      <c r="Y2236" s="77"/>
      <c r="Z2236" s="77"/>
      <c r="AA2236" s="77"/>
      <c r="AB2236" s="77"/>
      <c r="AC2236" s="77"/>
      <c r="AD2236" s="77"/>
      <c r="AE2236" s="77"/>
      <c r="AF2236" s="77"/>
      <c r="AG2236" s="77"/>
      <c r="AH2236" s="77"/>
      <c r="AI2236" s="77"/>
      <c r="AJ2236" s="77"/>
      <c r="AK2236" s="77"/>
      <c r="AL2236" s="77"/>
      <c r="AM2236" s="77"/>
      <c r="AN2236" s="77"/>
      <c r="AO2236" s="77"/>
      <c r="AP2236" s="77"/>
      <c r="AQ2236" s="77"/>
      <c r="AR2236" s="77"/>
      <c r="AS2236" s="77"/>
      <c r="AT2236" s="77"/>
      <c r="AU2236" s="77"/>
      <c r="AV2236" s="77"/>
      <c r="AW2236" s="77"/>
      <c r="AX2236" s="77"/>
      <c r="AY2236" s="77"/>
      <c r="AZ2236" s="77"/>
      <c r="BA2236" s="77"/>
      <c r="BB2236" s="77"/>
      <c r="BC2236" s="77"/>
      <c r="BD2236" s="77"/>
      <c r="BE2236" s="77"/>
      <c r="BF2236" s="77"/>
      <c r="BG2236" s="77"/>
      <c r="BH2236" s="77"/>
      <c r="BI2236" s="77"/>
      <c r="BJ2236" s="77"/>
      <c r="BK2236" s="77"/>
      <c r="BL2236" s="77"/>
      <c r="BM2236" s="77"/>
      <c r="BN2236" s="77"/>
      <c r="BO2236" s="77"/>
      <c r="BP2236" s="77"/>
      <c r="BQ2236" s="77"/>
      <c r="BR2236" s="77"/>
      <c r="BS2236" s="77"/>
      <c r="BT2236" s="77"/>
      <c r="BU2236" s="77"/>
      <c r="BV2236" s="77"/>
      <c r="BW2236" s="77"/>
      <c r="BX2236" s="77"/>
      <c r="BY2236" s="77"/>
      <c r="BZ2236" s="77"/>
      <c r="CA2236" s="77"/>
      <c r="CB2236" s="77"/>
      <c r="CC2236" s="77"/>
      <c r="CD2236" s="77"/>
      <c r="CE2236" s="77"/>
      <c r="CF2236" s="77"/>
      <c r="CG2236" s="77"/>
      <c r="CH2236" s="77"/>
      <c r="CI2236" s="77"/>
      <c r="CJ2236" s="77"/>
      <c r="CK2236" s="77"/>
      <c r="CL2236" s="77"/>
    </row>
    <row r="2237" spans="2:90" x14ac:dyDescent="0.4">
      <c r="B2237" s="130" t="str">
        <f>B2210</f>
        <v>(Primary label)</v>
      </c>
      <c r="C2237" s="27"/>
      <c r="D2237" s="27" t="s">
        <v>740</v>
      </c>
      <c r="E2237" s="27" t="s">
        <v>906</v>
      </c>
      <c r="F2237" s="27"/>
      <c r="G2237" s="27" t="s">
        <v>330</v>
      </c>
      <c r="H2237" s="27"/>
      <c r="I2237" s="78"/>
      <c r="J2237" s="78"/>
      <c r="K2237" s="33"/>
      <c r="L2237" s="33"/>
      <c r="M2237" s="33"/>
      <c r="N2237" s="33"/>
      <c r="O2237" s="33"/>
      <c r="P2237" s="33"/>
      <c r="R2237" s="33"/>
      <c r="S2237" s="77"/>
      <c r="T2237" s="77"/>
      <c r="U2237" s="77"/>
      <c r="V2237" s="77"/>
      <c r="W2237" s="77"/>
      <c r="X2237" s="77"/>
      <c r="Y2237" s="77"/>
      <c r="Z2237" s="77"/>
      <c r="AA2237" s="77"/>
      <c r="AB2237" s="77"/>
      <c r="AC2237" s="77"/>
      <c r="AD2237" s="77"/>
      <c r="AE2237" s="77"/>
      <c r="AF2237" s="77"/>
      <c r="AG2237" s="77"/>
      <c r="AH2237" s="77"/>
      <c r="AI2237" s="77"/>
      <c r="AJ2237" s="77"/>
      <c r="AK2237" s="77"/>
      <c r="AL2237" s="77"/>
      <c r="AM2237" s="77"/>
      <c r="AN2237" s="77"/>
      <c r="AO2237" s="77"/>
      <c r="AP2237" s="77"/>
      <c r="AQ2237" s="77"/>
      <c r="AR2237" s="77"/>
      <c r="AS2237" s="77"/>
      <c r="AT2237" s="77"/>
      <c r="AU2237" s="77"/>
      <c r="AV2237" s="77"/>
      <c r="AW2237" s="77"/>
      <c r="AX2237" s="77"/>
      <c r="AY2237" s="77"/>
      <c r="AZ2237" s="77"/>
      <c r="BA2237" s="77"/>
      <c r="BB2237" s="77"/>
      <c r="BC2237" s="77"/>
      <c r="BD2237" s="77"/>
      <c r="BE2237" s="77"/>
      <c r="BF2237" s="77"/>
      <c r="BG2237" s="77"/>
      <c r="BH2237" s="77"/>
      <c r="BI2237" s="77"/>
      <c r="BJ2237" s="77"/>
      <c r="BK2237" s="77"/>
      <c r="BL2237" s="77"/>
      <c r="BM2237" s="77"/>
      <c r="BN2237" s="77"/>
      <c r="BO2237" s="77"/>
      <c r="BP2237" s="77"/>
      <c r="BQ2237" s="77"/>
      <c r="BR2237" s="77"/>
      <c r="BS2237" s="77"/>
      <c r="BT2237" s="77"/>
      <c r="BU2237" s="77"/>
      <c r="BV2237" s="77"/>
      <c r="BW2237" s="77"/>
      <c r="BX2237" s="77"/>
      <c r="BY2237" s="77"/>
      <c r="BZ2237" s="77"/>
      <c r="CA2237" s="77"/>
      <c r="CB2237" s="77"/>
      <c r="CC2237" s="77"/>
      <c r="CD2237" s="77"/>
      <c r="CE2237" s="77"/>
      <c r="CF2237" s="77"/>
      <c r="CG2237" s="77"/>
      <c r="CH2237" s="77"/>
      <c r="CI2237" s="77"/>
      <c r="CJ2237" s="77"/>
      <c r="CK2237" s="77"/>
      <c r="CL2237" s="77"/>
    </row>
    <row r="2238" spans="2:90" x14ac:dyDescent="0.4">
      <c r="B2238" s="130" t="str">
        <f>B2211</f>
        <v>primary unit</v>
      </c>
      <c r="C2238" s="27"/>
      <c r="D2238" s="27" t="s">
        <v>740</v>
      </c>
      <c r="E2238" s="27" t="s">
        <v>906</v>
      </c>
      <c r="F2238" s="27"/>
      <c r="G2238" s="27" t="s">
        <v>330</v>
      </c>
      <c r="H2238" s="27"/>
      <c r="I2238" s="78"/>
      <c r="J2238" s="78"/>
      <c r="K2238" s="33"/>
      <c r="L2238" s="33"/>
      <c r="M2238" s="33"/>
      <c r="N2238" s="33"/>
      <c r="O2238" s="33"/>
      <c r="P2238" s="33"/>
      <c r="R2238" s="33"/>
      <c r="S2238" s="77"/>
      <c r="T2238" s="77"/>
      <c r="U2238" s="77"/>
      <c r="V2238" s="77"/>
      <c r="W2238" s="77"/>
      <c r="X2238" s="77"/>
      <c r="Y2238" s="77"/>
      <c r="Z2238" s="77"/>
      <c r="AA2238" s="77"/>
      <c r="AB2238" s="77"/>
      <c r="AC2238" s="77"/>
      <c r="AD2238" s="77"/>
      <c r="AE2238" s="77"/>
      <c r="AF2238" s="77"/>
      <c r="AG2238" s="77"/>
      <c r="AH2238" s="77"/>
      <c r="AI2238" s="77"/>
      <c r="AJ2238" s="77"/>
      <c r="AK2238" s="77"/>
      <c r="AL2238" s="77"/>
      <c r="AM2238" s="77"/>
      <c r="AN2238" s="77"/>
      <c r="AO2238" s="77"/>
      <c r="AP2238" s="77"/>
      <c r="AQ2238" s="77"/>
      <c r="AR2238" s="77"/>
      <c r="AS2238" s="77"/>
      <c r="AT2238" s="77"/>
      <c r="AU2238" s="77"/>
      <c r="AV2238" s="77"/>
      <c r="AW2238" s="77"/>
      <c r="AX2238" s="77"/>
      <c r="AY2238" s="77"/>
      <c r="AZ2238" s="77"/>
      <c r="BA2238" s="77"/>
      <c r="BB2238" s="77"/>
      <c r="BC2238" s="77"/>
      <c r="BD2238" s="77"/>
      <c r="BE2238" s="77"/>
      <c r="BF2238" s="77"/>
      <c r="BG2238" s="77"/>
      <c r="BH2238" s="77"/>
      <c r="BI2238" s="77"/>
      <c r="BJ2238" s="77"/>
      <c r="BK2238" s="77"/>
      <c r="BL2238" s="77"/>
      <c r="BM2238" s="77"/>
      <c r="BN2238" s="77"/>
      <c r="BO2238" s="77"/>
      <c r="BP2238" s="77"/>
      <c r="BQ2238" s="77"/>
      <c r="BR2238" s="77"/>
      <c r="BS2238" s="77"/>
      <c r="BT2238" s="77"/>
      <c r="BU2238" s="77"/>
      <c r="BV2238" s="77"/>
      <c r="BW2238" s="77"/>
      <c r="BX2238" s="77"/>
      <c r="BY2238" s="77"/>
      <c r="BZ2238" s="77"/>
      <c r="CA2238" s="77"/>
      <c r="CB2238" s="77"/>
      <c r="CC2238" s="77"/>
      <c r="CD2238" s="77"/>
      <c r="CE2238" s="77"/>
      <c r="CF2238" s="77"/>
      <c r="CG2238" s="77"/>
      <c r="CH2238" s="77"/>
      <c r="CI2238" s="77"/>
      <c r="CJ2238" s="77"/>
      <c r="CK2238" s="77"/>
      <c r="CL2238" s="77"/>
    </row>
    <row r="2239" spans="2:90" x14ac:dyDescent="0.4">
      <c r="B2239" s="130" t="str">
        <f>B2212</f>
        <v>Primary revenue driver</v>
      </c>
      <c r="D2239" t="s">
        <v>740</v>
      </c>
      <c r="E2239" t="s">
        <v>906</v>
      </c>
      <c r="G2239" t="s">
        <v>330</v>
      </c>
      <c r="K2239" s="53"/>
      <c r="L2239" s="53"/>
      <c r="M2239" s="53"/>
      <c r="N2239" s="53"/>
      <c r="O2239" s="53"/>
      <c r="P2239" s="53"/>
      <c r="R2239" s="24"/>
      <c r="S2239" s="172" t="str">
        <f t="shared" ref="S2239" si="2529">S2212</f>
        <v>S$12</v>
      </c>
      <c r="T2239" s="172" t="str">
        <f t="shared" ref="T2239:AX2239" si="2530">T2212</f>
        <v>T$12</v>
      </c>
      <c r="U2239" s="172" t="str">
        <f t="shared" si="2530"/>
        <v>U$12</v>
      </c>
      <c r="V2239" s="172" t="str">
        <f t="shared" si="2530"/>
        <v>V$12</v>
      </c>
      <c r="W2239" s="172" t="str">
        <f t="shared" si="2530"/>
        <v>W$12</v>
      </c>
      <c r="X2239" s="172" t="str">
        <f t="shared" si="2530"/>
        <v>X$12</v>
      </c>
      <c r="Y2239" s="172" t="str">
        <f t="shared" si="2530"/>
        <v>Y$12</v>
      </c>
      <c r="Z2239" s="172" t="str">
        <f t="shared" si="2530"/>
        <v>Z$12</v>
      </c>
      <c r="AA2239" s="172" t="str">
        <f t="shared" si="2530"/>
        <v>AA$12</v>
      </c>
      <c r="AB2239" s="172" t="str">
        <f t="shared" si="2530"/>
        <v>AB$12</v>
      </c>
      <c r="AC2239" s="172" t="str">
        <f t="shared" si="2530"/>
        <v>AC$12</v>
      </c>
      <c r="AD2239" s="172" t="str">
        <f t="shared" si="2530"/>
        <v>AD$12</v>
      </c>
      <c r="AE2239" s="172" t="str">
        <f t="shared" si="2530"/>
        <v>AE$12</v>
      </c>
      <c r="AF2239" s="172" t="str">
        <f t="shared" si="2530"/>
        <v>AF$12</v>
      </c>
      <c r="AG2239" s="172" t="str">
        <f t="shared" si="2530"/>
        <v>AG$12</v>
      </c>
      <c r="AH2239" s="172" t="str">
        <f t="shared" si="2530"/>
        <v>AH$12</v>
      </c>
      <c r="AI2239" s="172" t="str">
        <f t="shared" si="2530"/>
        <v>AI$12</v>
      </c>
      <c r="AJ2239" s="172" t="str">
        <f t="shared" si="2530"/>
        <v>AJ$12</v>
      </c>
      <c r="AK2239" s="172" t="str">
        <f t="shared" si="2530"/>
        <v>AK$12</v>
      </c>
      <c r="AL2239" s="172" t="str">
        <f t="shared" si="2530"/>
        <v>AL$12</v>
      </c>
      <c r="AM2239" s="172" t="str">
        <f t="shared" si="2530"/>
        <v>AM$12</v>
      </c>
      <c r="AN2239" s="172" t="str">
        <f t="shared" si="2530"/>
        <v>AN$12</v>
      </c>
      <c r="AO2239" s="172" t="str">
        <f t="shared" si="2530"/>
        <v>AO$12</v>
      </c>
      <c r="AP2239" s="172" t="str">
        <f t="shared" si="2530"/>
        <v>AP$12</v>
      </c>
      <c r="AQ2239" s="172" t="str">
        <f t="shared" si="2530"/>
        <v>AQ$12</v>
      </c>
      <c r="AR2239" s="172" t="str">
        <f t="shared" si="2530"/>
        <v>AR$12</v>
      </c>
      <c r="AS2239" s="172" t="str">
        <f t="shared" si="2530"/>
        <v>AS$12</v>
      </c>
      <c r="AT2239" s="172" t="str">
        <f t="shared" si="2530"/>
        <v>AT$12</v>
      </c>
      <c r="AU2239" s="172" t="str">
        <f t="shared" si="2530"/>
        <v>AU$12</v>
      </c>
      <c r="AV2239" s="172" t="str">
        <f t="shared" si="2530"/>
        <v>AV$12</v>
      </c>
      <c r="AW2239" s="172" t="str">
        <f t="shared" si="2530"/>
        <v>AW$12</v>
      </c>
      <c r="AX2239" s="172" t="str">
        <f t="shared" si="2530"/>
        <v>AX$12</v>
      </c>
      <c r="AY2239" s="172" t="str">
        <f t="shared" ref="AY2239:CD2239" si="2531">AY2212</f>
        <v>AY$12</v>
      </c>
      <c r="AZ2239" s="172" t="str">
        <f t="shared" si="2531"/>
        <v>AZ$12</v>
      </c>
      <c r="BA2239" s="172" t="str">
        <f t="shared" si="2531"/>
        <v>BA$12</v>
      </c>
      <c r="BB2239" s="172" t="str">
        <f t="shared" si="2531"/>
        <v>BB$12</v>
      </c>
      <c r="BC2239" s="172" t="str">
        <f t="shared" si="2531"/>
        <v>BC$12</v>
      </c>
      <c r="BD2239" s="172" t="str">
        <f t="shared" si="2531"/>
        <v>BD$12</v>
      </c>
      <c r="BE2239" s="172" t="str">
        <f t="shared" si="2531"/>
        <v>BE$12</v>
      </c>
      <c r="BF2239" s="172" t="str">
        <f t="shared" si="2531"/>
        <v>BF$12</v>
      </c>
      <c r="BG2239" s="172" t="str">
        <f t="shared" si="2531"/>
        <v>BG$12</v>
      </c>
      <c r="BH2239" s="172" t="str">
        <f t="shared" si="2531"/>
        <v>BH$12</v>
      </c>
      <c r="BI2239" s="172" t="str">
        <f t="shared" si="2531"/>
        <v>BI$12</v>
      </c>
      <c r="BJ2239" s="172" t="str">
        <f t="shared" si="2531"/>
        <v>BJ$12</v>
      </c>
      <c r="BK2239" s="172" t="str">
        <f t="shared" si="2531"/>
        <v>BK$12</v>
      </c>
      <c r="BL2239" s="172" t="str">
        <f t="shared" si="2531"/>
        <v>BL$12</v>
      </c>
      <c r="BM2239" s="172" t="str">
        <f t="shared" si="2531"/>
        <v>BM$12</v>
      </c>
      <c r="BN2239" s="172" t="str">
        <f t="shared" si="2531"/>
        <v>BN$12</v>
      </c>
      <c r="BO2239" s="172" t="str">
        <f t="shared" si="2531"/>
        <v>BO$12</v>
      </c>
      <c r="BP2239" s="172" t="str">
        <f t="shared" si="2531"/>
        <v>BP$12</v>
      </c>
      <c r="BQ2239" s="172" t="str">
        <f t="shared" si="2531"/>
        <v>BQ$12</v>
      </c>
      <c r="BR2239" s="172" t="str">
        <f t="shared" si="2531"/>
        <v>BR$12</v>
      </c>
      <c r="BS2239" s="172" t="str">
        <f t="shared" si="2531"/>
        <v>BS$12</v>
      </c>
      <c r="BT2239" s="172" t="str">
        <f t="shared" si="2531"/>
        <v>BT$12</v>
      </c>
      <c r="BU2239" s="172" t="str">
        <f t="shared" si="2531"/>
        <v>BU$12</v>
      </c>
      <c r="BV2239" s="172" t="str">
        <f t="shared" si="2531"/>
        <v>BV$12</v>
      </c>
      <c r="BW2239" s="172" t="str">
        <f t="shared" si="2531"/>
        <v>BW$12</v>
      </c>
      <c r="BX2239" s="172" t="str">
        <f t="shared" si="2531"/>
        <v>BX$12</v>
      </c>
      <c r="BY2239" s="172" t="str">
        <f t="shared" si="2531"/>
        <v>BY$12</v>
      </c>
      <c r="BZ2239" s="172" t="str">
        <f t="shared" si="2531"/>
        <v>BZ$12</v>
      </c>
      <c r="CA2239" s="172" t="str">
        <f t="shared" si="2531"/>
        <v>CA$12</v>
      </c>
      <c r="CB2239" s="172" t="str">
        <f t="shared" si="2531"/>
        <v>CB$12</v>
      </c>
      <c r="CC2239" s="172" t="str">
        <f t="shared" si="2531"/>
        <v>CC$12</v>
      </c>
      <c r="CD2239" s="172" t="str">
        <f t="shared" si="2531"/>
        <v>CD$12</v>
      </c>
      <c r="CE2239" s="172" t="str">
        <f t="shared" ref="CE2239:CK2239" si="2532">CE2212</f>
        <v>CE$12</v>
      </c>
      <c r="CF2239" s="172" t="str">
        <f t="shared" si="2532"/>
        <v>CF$12</v>
      </c>
      <c r="CG2239" s="172" t="str">
        <f t="shared" si="2532"/>
        <v>CG$12</v>
      </c>
      <c r="CH2239" s="172" t="str">
        <f t="shared" si="2532"/>
        <v>CH$12</v>
      </c>
      <c r="CI2239" s="172" t="str">
        <f t="shared" si="2532"/>
        <v>CI$12</v>
      </c>
      <c r="CJ2239" s="172" t="str">
        <f t="shared" si="2532"/>
        <v>CJ$12</v>
      </c>
      <c r="CK2239" s="172" t="str">
        <f t="shared" si="2532"/>
        <v>CK$12</v>
      </c>
      <c r="CL2239" s="172" t="str">
        <f t="shared" ref="CL2239" si="2533">CL2212</f>
        <v>CL$12</v>
      </c>
    </row>
    <row r="2240" spans="2:90" x14ac:dyDescent="0.4">
      <c r="B2240" s="130" t="str">
        <f>B2213</f>
        <v>Primary volume driver</v>
      </c>
      <c r="C2240" s="12"/>
      <c r="D2240" s="12" t="s">
        <v>740</v>
      </c>
      <c r="E2240" s="12" t="s">
        <v>906</v>
      </c>
      <c r="F2240" s="12"/>
      <c r="G2240" s="12" t="s">
        <v>330</v>
      </c>
      <c r="H2240" s="12"/>
      <c r="I2240" s="60"/>
      <c r="J2240" s="60"/>
      <c r="K2240" s="15"/>
      <c r="L2240" s="15"/>
      <c r="M2240" s="15"/>
      <c r="N2240" s="15"/>
      <c r="O2240" s="15"/>
      <c r="P2240" s="15"/>
      <c r="R2240" s="15"/>
      <c r="S2240" s="172" t="str">
        <f t="shared" ref="S2240" si="2534">S2213</f>
        <v>S$13</v>
      </c>
      <c r="T2240" s="172" t="str">
        <f t="shared" ref="T2240:AX2240" si="2535">T2213</f>
        <v>T$13</v>
      </c>
      <c r="U2240" s="172" t="str">
        <f t="shared" si="2535"/>
        <v>U$13</v>
      </c>
      <c r="V2240" s="172" t="str">
        <f t="shared" si="2535"/>
        <v>V$13</v>
      </c>
      <c r="W2240" s="172" t="str">
        <f t="shared" si="2535"/>
        <v>W$13</v>
      </c>
      <c r="X2240" s="172" t="str">
        <f t="shared" si="2535"/>
        <v>X$13</v>
      </c>
      <c r="Y2240" s="172" t="str">
        <f t="shared" si="2535"/>
        <v>Y$13</v>
      </c>
      <c r="Z2240" s="172" t="str">
        <f t="shared" si="2535"/>
        <v>Z$13</v>
      </c>
      <c r="AA2240" s="172" t="str">
        <f t="shared" si="2535"/>
        <v>AA$13</v>
      </c>
      <c r="AB2240" s="172" t="str">
        <f t="shared" si="2535"/>
        <v>AB$13</v>
      </c>
      <c r="AC2240" s="172" t="str">
        <f t="shared" si="2535"/>
        <v>AC$13</v>
      </c>
      <c r="AD2240" s="172" t="str">
        <f t="shared" si="2535"/>
        <v>AD$13</v>
      </c>
      <c r="AE2240" s="172" t="str">
        <f t="shared" si="2535"/>
        <v>AE$13</v>
      </c>
      <c r="AF2240" s="172" t="str">
        <f t="shared" si="2535"/>
        <v>AF$13</v>
      </c>
      <c r="AG2240" s="172" t="str">
        <f t="shared" si="2535"/>
        <v>AG$13</v>
      </c>
      <c r="AH2240" s="172" t="str">
        <f t="shared" si="2535"/>
        <v>AH$13</v>
      </c>
      <c r="AI2240" s="172" t="str">
        <f t="shared" si="2535"/>
        <v>AI$13</v>
      </c>
      <c r="AJ2240" s="172" t="str">
        <f t="shared" si="2535"/>
        <v>AJ$13</v>
      </c>
      <c r="AK2240" s="172" t="str">
        <f t="shared" si="2535"/>
        <v>AK$13</v>
      </c>
      <c r="AL2240" s="172" t="str">
        <f t="shared" si="2535"/>
        <v>AL$13</v>
      </c>
      <c r="AM2240" s="172" t="str">
        <f t="shared" si="2535"/>
        <v>AM$13</v>
      </c>
      <c r="AN2240" s="172" t="str">
        <f t="shared" si="2535"/>
        <v>AN$13</v>
      </c>
      <c r="AO2240" s="172" t="str">
        <f t="shared" si="2535"/>
        <v>AO$13</v>
      </c>
      <c r="AP2240" s="172" t="str">
        <f t="shared" si="2535"/>
        <v>AP$13</v>
      </c>
      <c r="AQ2240" s="172" t="str">
        <f t="shared" si="2535"/>
        <v>AQ$13</v>
      </c>
      <c r="AR2240" s="172" t="str">
        <f t="shared" si="2535"/>
        <v>AR$13</v>
      </c>
      <c r="AS2240" s="172" t="str">
        <f t="shared" si="2535"/>
        <v>AS$13</v>
      </c>
      <c r="AT2240" s="172" t="str">
        <f t="shared" si="2535"/>
        <v>AT$13</v>
      </c>
      <c r="AU2240" s="172" t="str">
        <f t="shared" si="2535"/>
        <v>AU$13</v>
      </c>
      <c r="AV2240" s="172" t="str">
        <f t="shared" si="2535"/>
        <v>AV$13</v>
      </c>
      <c r="AW2240" s="172" t="str">
        <f t="shared" si="2535"/>
        <v>AW$13</v>
      </c>
      <c r="AX2240" s="172" t="str">
        <f t="shared" si="2535"/>
        <v>AX$13</v>
      </c>
      <c r="AY2240" s="172" t="str">
        <f t="shared" ref="AY2240:CD2240" si="2536">AY2213</f>
        <v>AY$13</v>
      </c>
      <c r="AZ2240" s="172" t="str">
        <f t="shared" si="2536"/>
        <v>AZ$13</v>
      </c>
      <c r="BA2240" s="172" t="str">
        <f t="shared" si="2536"/>
        <v>BA$13</v>
      </c>
      <c r="BB2240" s="172" t="str">
        <f t="shared" si="2536"/>
        <v>BB$13</v>
      </c>
      <c r="BC2240" s="172" t="str">
        <f t="shared" si="2536"/>
        <v>BC$13</v>
      </c>
      <c r="BD2240" s="172" t="str">
        <f t="shared" si="2536"/>
        <v>BD$13</v>
      </c>
      <c r="BE2240" s="172" t="str">
        <f t="shared" si="2536"/>
        <v>BE$13</v>
      </c>
      <c r="BF2240" s="172" t="str">
        <f t="shared" si="2536"/>
        <v>BF$13</v>
      </c>
      <c r="BG2240" s="172" t="str">
        <f t="shared" si="2536"/>
        <v>BG$13</v>
      </c>
      <c r="BH2240" s="172" t="str">
        <f t="shared" si="2536"/>
        <v>BH$13</v>
      </c>
      <c r="BI2240" s="172" t="str">
        <f t="shared" si="2536"/>
        <v>BI$13</v>
      </c>
      <c r="BJ2240" s="172" t="str">
        <f t="shared" si="2536"/>
        <v>BJ$13</v>
      </c>
      <c r="BK2240" s="172" t="str">
        <f t="shared" si="2536"/>
        <v>BK$13</v>
      </c>
      <c r="BL2240" s="172" t="str">
        <f t="shared" si="2536"/>
        <v>BL$13</v>
      </c>
      <c r="BM2240" s="172" t="str">
        <f t="shared" si="2536"/>
        <v>BM$13</v>
      </c>
      <c r="BN2240" s="172" t="str">
        <f t="shared" si="2536"/>
        <v>BN$13</v>
      </c>
      <c r="BO2240" s="172" t="str">
        <f t="shared" si="2536"/>
        <v>BO$13</v>
      </c>
      <c r="BP2240" s="172" t="str">
        <f t="shared" si="2536"/>
        <v>BP$13</v>
      </c>
      <c r="BQ2240" s="172" t="str">
        <f t="shared" si="2536"/>
        <v>BQ$13</v>
      </c>
      <c r="BR2240" s="172" t="str">
        <f t="shared" si="2536"/>
        <v>BR$13</v>
      </c>
      <c r="BS2240" s="172" t="str">
        <f t="shared" si="2536"/>
        <v>BS$13</v>
      </c>
      <c r="BT2240" s="172" t="str">
        <f t="shared" si="2536"/>
        <v>BT$13</v>
      </c>
      <c r="BU2240" s="172" t="str">
        <f t="shared" si="2536"/>
        <v>BU$13</v>
      </c>
      <c r="BV2240" s="172" t="str">
        <f t="shared" si="2536"/>
        <v>BV$13</v>
      </c>
      <c r="BW2240" s="172" t="str">
        <f t="shared" si="2536"/>
        <v>BW$13</v>
      </c>
      <c r="BX2240" s="172" t="str">
        <f t="shared" si="2536"/>
        <v>BX$13</v>
      </c>
      <c r="BY2240" s="172" t="str">
        <f t="shared" si="2536"/>
        <v>BY$13</v>
      </c>
      <c r="BZ2240" s="172" t="str">
        <f t="shared" si="2536"/>
        <v>BZ$13</v>
      </c>
      <c r="CA2240" s="172" t="str">
        <f t="shared" si="2536"/>
        <v>CA$13</v>
      </c>
      <c r="CB2240" s="172" t="str">
        <f t="shared" si="2536"/>
        <v>CB$13</v>
      </c>
      <c r="CC2240" s="172" t="str">
        <f t="shared" si="2536"/>
        <v>CC$13</v>
      </c>
      <c r="CD2240" s="172" t="str">
        <f t="shared" si="2536"/>
        <v>CD$13</v>
      </c>
      <c r="CE2240" s="172" t="str">
        <f t="shared" ref="CE2240:CK2240" si="2537">CE2213</f>
        <v>CE$13</v>
      </c>
      <c r="CF2240" s="172" t="str">
        <f t="shared" si="2537"/>
        <v>CF$13</v>
      </c>
      <c r="CG2240" s="172" t="str">
        <f t="shared" si="2537"/>
        <v>CG$13</v>
      </c>
      <c r="CH2240" s="172" t="str">
        <f t="shared" si="2537"/>
        <v>CH$13</v>
      </c>
      <c r="CI2240" s="172" t="str">
        <f t="shared" si="2537"/>
        <v>CI$13</v>
      </c>
      <c r="CJ2240" s="172" t="str">
        <f t="shared" si="2537"/>
        <v>CJ$13</v>
      </c>
      <c r="CK2240" s="172" t="str">
        <f t="shared" si="2537"/>
        <v>CK$13</v>
      </c>
      <c r="CL2240" s="172" t="str">
        <f t="shared" ref="CL2240" si="2538">CL2213</f>
        <v>CL$13</v>
      </c>
    </row>
    <row r="2241" spans="2:90" x14ac:dyDescent="0.4">
      <c r="B2241" s="184" t="str">
        <f>B2218</f>
        <v>Revenue driven PP&amp;E:</v>
      </c>
      <c r="C2241" s="12"/>
      <c r="D2241" s="12" t="s">
        <v>740</v>
      </c>
      <c r="E2241" s="12" t="s">
        <v>906</v>
      </c>
      <c r="F2241" s="12"/>
      <c r="G2241" s="12" t="s">
        <v>330</v>
      </c>
      <c r="H2241" s="12"/>
      <c r="I2241" s="60"/>
      <c r="J2241" s="60"/>
      <c r="K2241" s="15"/>
      <c r="L2241" s="15"/>
      <c r="M2241" s="15"/>
      <c r="N2241" s="15"/>
      <c r="O2241" s="15"/>
      <c r="P2241" s="15"/>
      <c r="R2241" s="15"/>
      <c r="S2241" s="172">
        <f t="shared" ref="S2241" si="2539">S2214</f>
        <v>0</v>
      </c>
      <c r="T2241" s="172">
        <f t="shared" ref="T2241:AX2241" si="2540">T2214</f>
        <v>0</v>
      </c>
      <c r="U2241" s="172">
        <f t="shared" si="2540"/>
        <v>0</v>
      </c>
      <c r="V2241" s="172">
        <f t="shared" si="2540"/>
        <v>0</v>
      </c>
      <c r="W2241" s="172">
        <f t="shared" si="2540"/>
        <v>0</v>
      </c>
      <c r="X2241" s="172">
        <f t="shared" si="2540"/>
        <v>0</v>
      </c>
      <c r="Y2241" s="172">
        <f t="shared" si="2540"/>
        <v>0</v>
      </c>
      <c r="Z2241" s="172">
        <f t="shared" si="2540"/>
        <v>0</v>
      </c>
      <c r="AA2241" s="172">
        <f t="shared" si="2540"/>
        <v>0</v>
      </c>
      <c r="AB2241" s="172">
        <f t="shared" si="2540"/>
        <v>0</v>
      </c>
      <c r="AC2241" s="172">
        <f t="shared" si="2540"/>
        <v>0</v>
      </c>
      <c r="AD2241" s="172">
        <f t="shared" si="2540"/>
        <v>0</v>
      </c>
      <c r="AE2241" s="172">
        <f t="shared" si="2540"/>
        <v>0</v>
      </c>
      <c r="AF2241" s="172">
        <f t="shared" si="2540"/>
        <v>0</v>
      </c>
      <c r="AG2241" s="172">
        <f t="shared" si="2540"/>
        <v>0</v>
      </c>
      <c r="AH2241" s="172">
        <f t="shared" si="2540"/>
        <v>0</v>
      </c>
      <c r="AI2241" s="172">
        <f t="shared" si="2540"/>
        <v>0</v>
      </c>
      <c r="AJ2241" s="172">
        <f t="shared" si="2540"/>
        <v>0</v>
      </c>
      <c r="AK2241" s="172">
        <f t="shared" si="2540"/>
        <v>0</v>
      </c>
      <c r="AL2241" s="172">
        <f t="shared" si="2540"/>
        <v>0</v>
      </c>
      <c r="AM2241" s="172">
        <f t="shared" si="2540"/>
        <v>0</v>
      </c>
      <c r="AN2241" s="172">
        <f t="shared" si="2540"/>
        <v>0</v>
      </c>
      <c r="AO2241" s="172">
        <f t="shared" si="2540"/>
        <v>0</v>
      </c>
      <c r="AP2241" s="172">
        <f t="shared" si="2540"/>
        <v>0</v>
      </c>
      <c r="AQ2241" s="172">
        <f t="shared" si="2540"/>
        <v>0</v>
      </c>
      <c r="AR2241" s="172">
        <f t="shared" si="2540"/>
        <v>0</v>
      </c>
      <c r="AS2241" s="172">
        <f t="shared" si="2540"/>
        <v>0</v>
      </c>
      <c r="AT2241" s="172">
        <f t="shared" si="2540"/>
        <v>0</v>
      </c>
      <c r="AU2241" s="172">
        <f t="shared" si="2540"/>
        <v>0</v>
      </c>
      <c r="AV2241" s="172">
        <f t="shared" si="2540"/>
        <v>0</v>
      </c>
      <c r="AW2241" s="172">
        <f t="shared" si="2540"/>
        <v>0</v>
      </c>
      <c r="AX2241" s="172">
        <f t="shared" si="2540"/>
        <v>0</v>
      </c>
      <c r="AY2241" s="172">
        <f t="shared" ref="AY2241:CD2241" si="2541">AY2214</f>
        <v>0</v>
      </c>
      <c r="AZ2241" s="172">
        <f t="shared" si="2541"/>
        <v>0</v>
      </c>
      <c r="BA2241" s="172">
        <f t="shared" si="2541"/>
        <v>0</v>
      </c>
      <c r="BB2241" s="172">
        <f t="shared" si="2541"/>
        <v>0</v>
      </c>
      <c r="BC2241" s="172">
        <f t="shared" si="2541"/>
        <v>0</v>
      </c>
      <c r="BD2241" s="172">
        <f t="shared" si="2541"/>
        <v>0</v>
      </c>
      <c r="BE2241" s="172">
        <f t="shared" si="2541"/>
        <v>0</v>
      </c>
      <c r="BF2241" s="172">
        <f t="shared" si="2541"/>
        <v>0</v>
      </c>
      <c r="BG2241" s="172">
        <f t="shared" si="2541"/>
        <v>0</v>
      </c>
      <c r="BH2241" s="172">
        <f t="shared" si="2541"/>
        <v>0</v>
      </c>
      <c r="BI2241" s="172">
        <f t="shared" si="2541"/>
        <v>0</v>
      </c>
      <c r="BJ2241" s="172">
        <f t="shared" si="2541"/>
        <v>0</v>
      </c>
      <c r="BK2241" s="172">
        <f t="shared" si="2541"/>
        <v>0</v>
      </c>
      <c r="BL2241" s="172">
        <f t="shared" si="2541"/>
        <v>0</v>
      </c>
      <c r="BM2241" s="172">
        <f t="shared" si="2541"/>
        <v>0</v>
      </c>
      <c r="BN2241" s="172">
        <f t="shared" si="2541"/>
        <v>0</v>
      </c>
      <c r="BO2241" s="172">
        <f t="shared" si="2541"/>
        <v>0</v>
      </c>
      <c r="BP2241" s="172">
        <f t="shared" si="2541"/>
        <v>0</v>
      </c>
      <c r="BQ2241" s="172">
        <f t="shared" si="2541"/>
        <v>0</v>
      </c>
      <c r="BR2241" s="172">
        <f t="shared" si="2541"/>
        <v>0</v>
      </c>
      <c r="BS2241" s="172">
        <f t="shared" si="2541"/>
        <v>0</v>
      </c>
      <c r="BT2241" s="172">
        <f t="shared" si="2541"/>
        <v>0</v>
      </c>
      <c r="BU2241" s="172">
        <f t="shared" si="2541"/>
        <v>0</v>
      </c>
      <c r="BV2241" s="172">
        <f t="shared" si="2541"/>
        <v>0</v>
      </c>
      <c r="BW2241" s="172">
        <f t="shared" si="2541"/>
        <v>0</v>
      </c>
      <c r="BX2241" s="172">
        <f t="shared" si="2541"/>
        <v>0</v>
      </c>
      <c r="BY2241" s="172">
        <f t="shared" si="2541"/>
        <v>0</v>
      </c>
      <c r="BZ2241" s="172">
        <f t="shared" si="2541"/>
        <v>0</v>
      </c>
      <c r="CA2241" s="172">
        <f t="shared" si="2541"/>
        <v>0</v>
      </c>
      <c r="CB2241" s="172">
        <f t="shared" si="2541"/>
        <v>0</v>
      </c>
      <c r="CC2241" s="172">
        <f t="shared" si="2541"/>
        <v>0</v>
      </c>
      <c r="CD2241" s="172">
        <f t="shared" si="2541"/>
        <v>0</v>
      </c>
      <c r="CE2241" s="172">
        <f t="shared" ref="CE2241:CK2241" si="2542">CE2214</f>
        <v>0</v>
      </c>
      <c r="CF2241" s="172">
        <f t="shared" si="2542"/>
        <v>0</v>
      </c>
      <c r="CG2241" s="172">
        <f t="shared" si="2542"/>
        <v>0</v>
      </c>
      <c r="CH2241" s="172">
        <f t="shared" si="2542"/>
        <v>0</v>
      </c>
      <c r="CI2241" s="172">
        <f t="shared" si="2542"/>
        <v>0</v>
      </c>
      <c r="CJ2241" s="172">
        <f t="shared" si="2542"/>
        <v>0</v>
      </c>
      <c r="CK2241" s="172">
        <f t="shared" si="2542"/>
        <v>0</v>
      </c>
      <c r="CL2241" s="172">
        <f t="shared" ref="CL2241" si="2543">CL2214</f>
        <v>0</v>
      </c>
    </row>
    <row r="2242" spans="2:90" x14ac:dyDescent="0.4">
      <c r="B2242" s="231" t="str">
        <f>IFERROR(SUBSTITUTE(TRIM(MID(B2218, SEARCH("-", B2218) + 1, LEN(B2218))),":",""),"no unit")</f>
        <v>no unit</v>
      </c>
      <c r="C2242" s="12"/>
      <c r="D2242" s="12" t="s">
        <v>740</v>
      </c>
      <c r="E2242" s="12" t="s">
        <v>906</v>
      </c>
      <c r="F2242" s="12"/>
      <c r="G2242" s="12" t="s">
        <v>330</v>
      </c>
      <c r="H2242" s="12"/>
      <c r="I2242" s="60"/>
      <c r="J2242" s="60"/>
      <c r="K2242" s="15"/>
      <c r="L2242" s="15"/>
      <c r="M2242" s="15"/>
      <c r="N2242" s="15"/>
      <c r="O2242" s="15"/>
      <c r="P2242" s="15"/>
      <c r="R2242" s="15"/>
      <c r="S2242" s="172"/>
      <c r="T2242" s="172"/>
      <c r="U2242" s="172"/>
      <c r="V2242" s="172"/>
      <c r="W2242" s="172"/>
      <c r="X2242" s="172"/>
      <c r="Y2242" s="172"/>
      <c r="Z2242" s="172"/>
      <c r="AA2242" s="172"/>
      <c r="AB2242" s="172"/>
      <c r="AC2242" s="172"/>
      <c r="AD2242" s="172"/>
      <c r="AE2242" s="172"/>
      <c r="AF2242" s="172"/>
      <c r="AG2242" s="172"/>
      <c r="AH2242" s="172"/>
      <c r="AI2242" s="172"/>
      <c r="AJ2242" s="172"/>
      <c r="AK2242" s="172"/>
      <c r="AL2242" s="172"/>
      <c r="AM2242" s="172"/>
      <c r="AN2242" s="172"/>
      <c r="AO2242" s="172"/>
      <c r="AP2242" s="172"/>
      <c r="AQ2242" s="172"/>
      <c r="AR2242" s="172"/>
      <c r="AS2242" s="172"/>
      <c r="AT2242" s="172"/>
      <c r="AU2242" s="172"/>
      <c r="AV2242" s="172"/>
      <c r="AW2242" s="172"/>
      <c r="AX2242" s="172"/>
      <c r="AY2242" s="172"/>
      <c r="AZ2242" s="172"/>
      <c r="BA2242" s="172"/>
      <c r="BB2242" s="172"/>
      <c r="BC2242" s="172"/>
      <c r="BD2242" s="172"/>
      <c r="BE2242" s="172"/>
      <c r="BF2242" s="172"/>
      <c r="BG2242" s="172"/>
      <c r="BH2242" s="172"/>
      <c r="BI2242" s="172"/>
      <c r="BJ2242" s="172"/>
      <c r="BK2242" s="172"/>
      <c r="BL2242" s="172"/>
      <c r="BM2242" s="172"/>
      <c r="BN2242" s="172"/>
      <c r="BO2242" s="172"/>
      <c r="BP2242" s="172"/>
      <c r="BQ2242" s="172"/>
      <c r="BR2242" s="172"/>
      <c r="BS2242" s="172"/>
      <c r="BT2242" s="172"/>
      <c r="BU2242" s="172"/>
      <c r="BV2242" s="172"/>
      <c r="BW2242" s="172"/>
      <c r="BX2242" s="172"/>
      <c r="BY2242" s="172"/>
      <c r="BZ2242" s="172"/>
      <c r="CA2242" s="172"/>
      <c r="CB2242" s="172"/>
      <c r="CC2242" s="172"/>
      <c r="CD2242" s="172"/>
      <c r="CE2242" s="172"/>
      <c r="CF2242" s="172"/>
      <c r="CG2242" s="172"/>
      <c r="CH2242" s="172"/>
      <c r="CI2242" s="172"/>
      <c r="CJ2242" s="172"/>
      <c r="CK2242" s="172"/>
      <c r="CL2242" s="172"/>
    </row>
    <row r="2243" spans="2:90" x14ac:dyDescent="0.4">
      <c r="B2243" s="184" t="str">
        <f>B2216</f>
        <v>Secondary revenue driver</v>
      </c>
      <c r="C2243" s="88"/>
      <c r="D2243" s="88" t="s">
        <v>740</v>
      </c>
      <c r="E2243" s="88" t="s">
        <v>906</v>
      </c>
      <c r="F2243" s="88"/>
      <c r="G2243" s="88" t="s">
        <v>330</v>
      </c>
      <c r="H2243" s="88"/>
      <c r="I2243" s="206"/>
      <c r="J2243" s="206"/>
      <c r="K2243" s="207"/>
      <c r="L2243" s="207"/>
      <c r="M2243" s="207"/>
      <c r="N2243" s="207"/>
      <c r="O2243" s="207"/>
      <c r="P2243" s="207"/>
      <c r="R2243" s="207"/>
      <c r="S2243" s="4" t="str">
        <f t="shared" ref="S2243" si="2544">ADDRESS(ROW(S2235),COLUMN(S2235),2)</f>
        <v>S$2235</v>
      </c>
      <c r="T2243" s="4" t="str">
        <f t="shared" ref="T2243:AX2243" si="2545">ADDRESS(ROW(T2235),COLUMN(T2235),2)</f>
        <v>T$2235</v>
      </c>
      <c r="U2243" s="4" t="str">
        <f t="shared" si="2545"/>
        <v>U$2235</v>
      </c>
      <c r="V2243" s="4" t="str">
        <f t="shared" si="2545"/>
        <v>V$2235</v>
      </c>
      <c r="W2243" s="4" t="str">
        <f t="shared" si="2545"/>
        <v>W$2235</v>
      </c>
      <c r="X2243" s="4" t="str">
        <f t="shared" si="2545"/>
        <v>X$2235</v>
      </c>
      <c r="Y2243" s="4" t="str">
        <f t="shared" si="2545"/>
        <v>Y$2235</v>
      </c>
      <c r="Z2243" s="4" t="str">
        <f t="shared" si="2545"/>
        <v>Z$2235</v>
      </c>
      <c r="AA2243" s="4" t="str">
        <f t="shared" si="2545"/>
        <v>AA$2235</v>
      </c>
      <c r="AB2243" s="4" t="str">
        <f t="shared" si="2545"/>
        <v>AB$2235</v>
      </c>
      <c r="AC2243" s="4" t="str">
        <f t="shared" si="2545"/>
        <v>AC$2235</v>
      </c>
      <c r="AD2243" s="4" t="str">
        <f t="shared" si="2545"/>
        <v>AD$2235</v>
      </c>
      <c r="AE2243" s="4" t="str">
        <f t="shared" si="2545"/>
        <v>AE$2235</v>
      </c>
      <c r="AF2243" s="4" t="str">
        <f t="shared" si="2545"/>
        <v>AF$2235</v>
      </c>
      <c r="AG2243" s="4" t="str">
        <f t="shared" si="2545"/>
        <v>AG$2235</v>
      </c>
      <c r="AH2243" s="4" t="str">
        <f t="shared" si="2545"/>
        <v>AH$2235</v>
      </c>
      <c r="AI2243" s="4" t="str">
        <f t="shared" si="2545"/>
        <v>AI$2235</v>
      </c>
      <c r="AJ2243" s="4" t="str">
        <f t="shared" si="2545"/>
        <v>AJ$2235</v>
      </c>
      <c r="AK2243" s="4" t="str">
        <f t="shared" si="2545"/>
        <v>AK$2235</v>
      </c>
      <c r="AL2243" s="4" t="str">
        <f t="shared" si="2545"/>
        <v>AL$2235</v>
      </c>
      <c r="AM2243" s="4" t="str">
        <f t="shared" si="2545"/>
        <v>AM$2235</v>
      </c>
      <c r="AN2243" s="4" t="str">
        <f t="shared" si="2545"/>
        <v>AN$2235</v>
      </c>
      <c r="AO2243" s="4" t="str">
        <f t="shared" si="2545"/>
        <v>AO$2235</v>
      </c>
      <c r="AP2243" s="4" t="str">
        <f t="shared" si="2545"/>
        <v>AP$2235</v>
      </c>
      <c r="AQ2243" s="4" t="str">
        <f t="shared" si="2545"/>
        <v>AQ$2235</v>
      </c>
      <c r="AR2243" s="4" t="str">
        <f t="shared" si="2545"/>
        <v>AR$2235</v>
      </c>
      <c r="AS2243" s="4" t="str">
        <f t="shared" si="2545"/>
        <v>AS$2235</v>
      </c>
      <c r="AT2243" s="4" t="str">
        <f t="shared" si="2545"/>
        <v>AT$2235</v>
      </c>
      <c r="AU2243" s="4" t="str">
        <f t="shared" si="2545"/>
        <v>AU$2235</v>
      </c>
      <c r="AV2243" s="4" t="str">
        <f t="shared" si="2545"/>
        <v>AV$2235</v>
      </c>
      <c r="AW2243" s="4" t="str">
        <f t="shared" si="2545"/>
        <v>AW$2235</v>
      </c>
      <c r="AX2243" s="4" t="str">
        <f t="shared" si="2545"/>
        <v>AX$2235</v>
      </c>
      <c r="AY2243" s="4" t="str">
        <f t="shared" ref="AY2243:CD2243" si="2546">ADDRESS(ROW(AY2235),COLUMN(AY2235),2)</f>
        <v>AY$2235</v>
      </c>
      <c r="AZ2243" s="4" t="str">
        <f t="shared" si="2546"/>
        <v>AZ$2235</v>
      </c>
      <c r="BA2243" s="4" t="str">
        <f t="shared" si="2546"/>
        <v>BA$2235</v>
      </c>
      <c r="BB2243" s="4" t="str">
        <f t="shared" si="2546"/>
        <v>BB$2235</v>
      </c>
      <c r="BC2243" s="4" t="str">
        <f t="shared" si="2546"/>
        <v>BC$2235</v>
      </c>
      <c r="BD2243" s="4" t="str">
        <f t="shared" si="2546"/>
        <v>BD$2235</v>
      </c>
      <c r="BE2243" s="4" t="str">
        <f t="shared" si="2546"/>
        <v>BE$2235</v>
      </c>
      <c r="BF2243" s="4" t="str">
        <f t="shared" si="2546"/>
        <v>BF$2235</v>
      </c>
      <c r="BG2243" s="4" t="str">
        <f t="shared" si="2546"/>
        <v>BG$2235</v>
      </c>
      <c r="BH2243" s="4" t="str">
        <f t="shared" si="2546"/>
        <v>BH$2235</v>
      </c>
      <c r="BI2243" s="4" t="str">
        <f t="shared" si="2546"/>
        <v>BI$2235</v>
      </c>
      <c r="BJ2243" s="4" t="str">
        <f t="shared" si="2546"/>
        <v>BJ$2235</v>
      </c>
      <c r="BK2243" s="4" t="str">
        <f t="shared" si="2546"/>
        <v>BK$2235</v>
      </c>
      <c r="BL2243" s="4" t="str">
        <f t="shared" si="2546"/>
        <v>BL$2235</v>
      </c>
      <c r="BM2243" s="4" t="str">
        <f t="shared" si="2546"/>
        <v>BM$2235</v>
      </c>
      <c r="BN2243" s="4" t="str">
        <f t="shared" si="2546"/>
        <v>BN$2235</v>
      </c>
      <c r="BO2243" s="4" t="str">
        <f t="shared" si="2546"/>
        <v>BO$2235</v>
      </c>
      <c r="BP2243" s="4" t="str">
        <f t="shared" si="2546"/>
        <v>BP$2235</v>
      </c>
      <c r="BQ2243" s="4" t="str">
        <f t="shared" si="2546"/>
        <v>BQ$2235</v>
      </c>
      <c r="BR2243" s="4" t="str">
        <f t="shared" si="2546"/>
        <v>BR$2235</v>
      </c>
      <c r="BS2243" s="4" t="str">
        <f t="shared" si="2546"/>
        <v>BS$2235</v>
      </c>
      <c r="BT2243" s="4" t="str">
        <f t="shared" si="2546"/>
        <v>BT$2235</v>
      </c>
      <c r="BU2243" s="4" t="str">
        <f t="shared" si="2546"/>
        <v>BU$2235</v>
      </c>
      <c r="BV2243" s="4" t="str">
        <f t="shared" si="2546"/>
        <v>BV$2235</v>
      </c>
      <c r="BW2243" s="4" t="str">
        <f t="shared" si="2546"/>
        <v>BW$2235</v>
      </c>
      <c r="BX2243" s="4" t="str">
        <f t="shared" si="2546"/>
        <v>BX$2235</v>
      </c>
      <c r="BY2243" s="4" t="str">
        <f t="shared" si="2546"/>
        <v>BY$2235</v>
      </c>
      <c r="BZ2243" s="4" t="str">
        <f t="shared" si="2546"/>
        <v>BZ$2235</v>
      </c>
      <c r="CA2243" s="4" t="str">
        <f t="shared" si="2546"/>
        <v>CA$2235</v>
      </c>
      <c r="CB2243" s="4" t="str">
        <f t="shared" si="2546"/>
        <v>CB$2235</v>
      </c>
      <c r="CC2243" s="4" t="str">
        <f t="shared" si="2546"/>
        <v>CC$2235</v>
      </c>
      <c r="CD2243" s="4" t="str">
        <f t="shared" si="2546"/>
        <v>CD$2235</v>
      </c>
      <c r="CE2243" s="4" t="str">
        <f t="shared" ref="CE2243:CK2243" si="2547">ADDRESS(ROW(CE2235),COLUMN(CE2235),2)</f>
        <v>CE$2235</v>
      </c>
      <c r="CF2243" s="4" t="str">
        <f t="shared" si="2547"/>
        <v>CF$2235</v>
      </c>
      <c r="CG2243" s="4" t="str">
        <f t="shared" si="2547"/>
        <v>CG$2235</v>
      </c>
      <c r="CH2243" s="4" t="str">
        <f t="shared" si="2547"/>
        <v>CH$2235</v>
      </c>
      <c r="CI2243" s="4" t="str">
        <f t="shared" si="2547"/>
        <v>CI$2235</v>
      </c>
      <c r="CJ2243" s="4" t="str">
        <f t="shared" si="2547"/>
        <v>CJ$2235</v>
      </c>
      <c r="CK2243" s="4" t="str">
        <f t="shared" si="2547"/>
        <v>CK$2235</v>
      </c>
      <c r="CL2243" s="4" t="str">
        <f t="shared" ref="CL2243" si="2548">ADDRESS(ROW(CL2235),COLUMN(CL2235),2)</f>
        <v>CL$2235</v>
      </c>
    </row>
    <row r="2244" spans="2:90" x14ac:dyDescent="0.4">
      <c r="B2244" s="130" t="str">
        <f>B2217</f>
        <v>Secondary volume driver</v>
      </c>
      <c r="C2244" s="12"/>
      <c r="D2244" s="12" t="s">
        <v>740</v>
      </c>
      <c r="E2244" s="12" t="s">
        <v>906</v>
      </c>
      <c r="F2244" s="12"/>
      <c r="G2244" s="12" t="s">
        <v>330</v>
      </c>
      <c r="H2244" s="12"/>
      <c r="I2244" s="60"/>
      <c r="J2244" s="60"/>
      <c r="K2244" s="15"/>
      <c r="L2244" s="15"/>
      <c r="M2244" s="15"/>
      <c r="N2244" s="15"/>
      <c r="O2244" s="15"/>
      <c r="P2244" s="15"/>
      <c r="R2244" s="15"/>
      <c r="S2244" s="172" t="str">
        <f t="shared" ref="S2244" si="2549">S2217</f>
        <v>S$15</v>
      </c>
      <c r="T2244" s="172" t="str">
        <f t="shared" ref="T2244:AX2244" si="2550">T2217</f>
        <v>T$15</v>
      </c>
      <c r="U2244" s="172" t="str">
        <f t="shared" si="2550"/>
        <v>U$15</v>
      </c>
      <c r="V2244" s="172" t="str">
        <f t="shared" si="2550"/>
        <v>V$15</v>
      </c>
      <c r="W2244" s="172" t="str">
        <f t="shared" si="2550"/>
        <v>W$15</v>
      </c>
      <c r="X2244" s="172" t="str">
        <f t="shared" si="2550"/>
        <v>X$15</v>
      </c>
      <c r="Y2244" s="172" t="str">
        <f t="shared" si="2550"/>
        <v>Y$15</v>
      </c>
      <c r="Z2244" s="172" t="str">
        <f t="shared" si="2550"/>
        <v>Z$15</v>
      </c>
      <c r="AA2244" s="172" t="str">
        <f t="shared" si="2550"/>
        <v>AA$15</v>
      </c>
      <c r="AB2244" s="172" t="str">
        <f t="shared" si="2550"/>
        <v>AB$15</v>
      </c>
      <c r="AC2244" s="172" t="str">
        <f t="shared" si="2550"/>
        <v>AC$15</v>
      </c>
      <c r="AD2244" s="172" t="str">
        <f t="shared" si="2550"/>
        <v>AD$15</v>
      </c>
      <c r="AE2244" s="172" t="str">
        <f t="shared" si="2550"/>
        <v>AE$15</v>
      </c>
      <c r="AF2244" s="172" t="str">
        <f t="shared" si="2550"/>
        <v>AF$15</v>
      </c>
      <c r="AG2244" s="172" t="str">
        <f t="shared" si="2550"/>
        <v>AG$15</v>
      </c>
      <c r="AH2244" s="172" t="str">
        <f t="shared" si="2550"/>
        <v>AH$15</v>
      </c>
      <c r="AI2244" s="172" t="str">
        <f t="shared" si="2550"/>
        <v>AI$15</v>
      </c>
      <c r="AJ2244" s="172" t="str">
        <f t="shared" si="2550"/>
        <v>AJ$15</v>
      </c>
      <c r="AK2244" s="172" t="str">
        <f t="shared" si="2550"/>
        <v>AK$15</v>
      </c>
      <c r="AL2244" s="172" t="str">
        <f t="shared" si="2550"/>
        <v>AL$15</v>
      </c>
      <c r="AM2244" s="172" t="str">
        <f t="shared" si="2550"/>
        <v>AM$15</v>
      </c>
      <c r="AN2244" s="172" t="str">
        <f t="shared" si="2550"/>
        <v>AN$15</v>
      </c>
      <c r="AO2244" s="172" t="str">
        <f t="shared" si="2550"/>
        <v>AO$15</v>
      </c>
      <c r="AP2244" s="172" t="str">
        <f t="shared" si="2550"/>
        <v>AP$15</v>
      </c>
      <c r="AQ2244" s="172" t="str">
        <f t="shared" si="2550"/>
        <v>AQ$15</v>
      </c>
      <c r="AR2244" s="172" t="str">
        <f t="shared" si="2550"/>
        <v>AR$15</v>
      </c>
      <c r="AS2244" s="172" t="str">
        <f t="shared" si="2550"/>
        <v>AS$15</v>
      </c>
      <c r="AT2244" s="172" t="str">
        <f t="shared" si="2550"/>
        <v>AT$15</v>
      </c>
      <c r="AU2244" s="172" t="str">
        <f t="shared" si="2550"/>
        <v>AU$15</v>
      </c>
      <c r="AV2244" s="172" t="str">
        <f t="shared" si="2550"/>
        <v>AV$15</v>
      </c>
      <c r="AW2244" s="172" t="str">
        <f t="shared" si="2550"/>
        <v>AW$15</v>
      </c>
      <c r="AX2244" s="172" t="str">
        <f t="shared" si="2550"/>
        <v>AX$15</v>
      </c>
      <c r="AY2244" s="172" t="str">
        <f t="shared" ref="AY2244:CD2244" si="2551">AY2217</f>
        <v>AY$15</v>
      </c>
      <c r="AZ2244" s="172" t="str">
        <f t="shared" si="2551"/>
        <v>AZ$15</v>
      </c>
      <c r="BA2244" s="172" t="str">
        <f t="shared" si="2551"/>
        <v>BA$15</v>
      </c>
      <c r="BB2244" s="172" t="str">
        <f t="shared" si="2551"/>
        <v>BB$15</v>
      </c>
      <c r="BC2244" s="172" t="str">
        <f t="shared" si="2551"/>
        <v>BC$15</v>
      </c>
      <c r="BD2244" s="172" t="str">
        <f t="shared" si="2551"/>
        <v>BD$15</v>
      </c>
      <c r="BE2244" s="172" t="str">
        <f t="shared" si="2551"/>
        <v>BE$15</v>
      </c>
      <c r="BF2244" s="172" t="str">
        <f t="shared" si="2551"/>
        <v>BF$15</v>
      </c>
      <c r="BG2244" s="172" t="str">
        <f t="shared" si="2551"/>
        <v>BG$15</v>
      </c>
      <c r="BH2244" s="172" t="str">
        <f t="shared" si="2551"/>
        <v>BH$15</v>
      </c>
      <c r="BI2244" s="172" t="str">
        <f t="shared" si="2551"/>
        <v>BI$15</v>
      </c>
      <c r="BJ2244" s="172" t="str">
        <f t="shared" si="2551"/>
        <v>BJ$15</v>
      </c>
      <c r="BK2244" s="172" t="str">
        <f t="shared" si="2551"/>
        <v>BK$15</v>
      </c>
      <c r="BL2244" s="172" t="str">
        <f t="shared" si="2551"/>
        <v>BL$15</v>
      </c>
      <c r="BM2244" s="172" t="str">
        <f t="shared" si="2551"/>
        <v>BM$15</v>
      </c>
      <c r="BN2244" s="172" t="str">
        <f t="shared" si="2551"/>
        <v>BN$15</v>
      </c>
      <c r="BO2244" s="172" t="str">
        <f t="shared" si="2551"/>
        <v>BO$15</v>
      </c>
      <c r="BP2244" s="172" t="str">
        <f t="shared" si="2551"/>
        <v>BP$15</v>
      </c>
      <c r="BQ2244" s="172" t="str">
        <f t="shared" si="2551"/>
        <v>BQ$15</v>
      </c>
      <c r="BR2244" s="172" t="str">
        <f t="shared" si="2551"/>
        <v>BR$15</v>
      </c>
      <c r="BS2244" s="172" t="str">
        <f t="shared" si="2551"/>
        <v>BS$15</v>
      </c>
      <c r="BT2244" s="172" t="str">
        <f t="shared" si="2551"/>
        <v>BT$15</v>
      </c>
      <c r="BU2244" s="172" t="str">
        <f t="shared" si="2551"/>
        <v>BU$15</v>
      </c>
      <c r="BV2244" s="172" t="str">
        <f t="shared" si="2551"/>
        <v>BV$15</v>
      </c>
      <c r="BW2244" s="172" t="str">
        <f t="shared" si="2551"/>
        <v>BW$15</v>
      </c>
      <c r="BX2244" s="172" t="str">
        <f t="shared" si="2551"/>
        <v>BX$15</v>
      </c>
      <c r="BY2244" s="172" t="str">
        <f t="shared" si="2551"/>
        <v>BY$15</v>
      </c>
      <c r="BZ2244" s="172" t="str">
        <f t="shared" si="2551"/>
        <v>BZ$15</v>
      </c>
      <c r="CA2244" s="172" t="str">
        <f t="shared" si="2551"/>
        <v>CA$15</v>
      </c>
      <c r="CB2244" s="172" t="str">
        <f t="shared" si="2551"/>
        <v>CB$15</v>
      </c>
      <c r="CC2244" s="172" t="str">
        <f t="shared" si="2551"/>
        <v>CC$15</v>
      </c>
      <c r="CD2244" s="172" t="str">
        <f t="shared" si="2551"/>
        <v>CD$15</v>
      </c>
      <c r="CE2244" s="172" t="str">
        <f t="shared" ref="CE2244:CK2244" si="2552">CE2217</f>
        <v>CE$15</v>
      </c>
      <c r="CF2244" s="172" t="str">
        <f t="shared" si="2552"/>
        <v>CF$15</v>
      </c>
      <c r="CG2244" s="172" t="str">
        <f t="shared" si="2552"/>
        <v>CG$15</v>
      </c>
      <c r="CH2244" s="172" t="str">
        <f t="shared" si="2552"/>
        <v>CH$15</v>
      </c>
      <c r="CI2244" s="172" t="str">
        <f t="shared" si="2552"/>
        <v>CI$15</v>
      </c>
      <c r="CJ2244" s="172" t="str">
        <f t="shared" si="2552"/>
        <v>CJ$15</v>
      </c>
      <c r="CK2244" s="172" t="str">
        <f t="shared" si="2552"/>
        <v>CK$15</v>
      </c>
      <c r="CL2244" s="172" t="str">
        <f t="shared" ref="CL2244" si="2553">CL2217</f>
        <v>CL$15</v>
      </c>
    </row>
    <row r="2245" spans="2:90" x14ac:dyDescent="0.4">
      <c r="C2245" s="12"/>
      <c r="D2245" s="12"/>
      <c r="E2245" s="12" t="s">
        <v>906</v>
      </c>
      <c r="F2245" s="12"/>
      <c r="G2245" s="12"/>
      <c r="H2245" s="12"/>
      <c r="I2245" s="60"/>
      <c r="J2245" s="60"/>
      <c r="K2245" s="15"/>
      <c r="L2245" s="15"/>
      <c r="M2245" s="15"/>
      <c r="N2245" s="15"/>
      <c r="O2245" s="15"/>
      <c r="P2245" s="15"/>
      <c r="R2245" s="15"/>
      <c r="S2245" s="76"/>
      <c r="T2245" s="76"/>
      <c r="U2245" s="76"/>
      <c r="V2245" s="76"/>
      <c r="W2245" s="76"/>
      <c r="X2245" s="76"/>
      <c r="Y2245" s="76"/>
      <c r="Z2245" s="76"/>
      <c r="AA2245" s="76"/>
      <c r="AB2245" s="76"/>
      <c r="AC2245" s="76"/>
      <c r="AD2245" s="76"/>
      <c r="AE2245" s="76"/>
      <c r="AF2245" s="76"/>
      <c r="AG2245" s="76"/>
      <c r="AH2245" s="76"/>
      <c r="AI2245" s="76"/>
      <c r="AJ2245" s="76"/>
      <c r="AK2245" s="76"/>
      <c r="AL2245" s="76"/>
      <c r="AM2245" s="76"/>
      <c r="AN2245" s="76"/>
      <c r="AO2245" s="76"/>
      <c r="AP2245" s="76"/>
      <c r="AQ2245" s="76"/>
      <c r="AR2245" s="76"/>
      <c r="AS2245" s="76"/>
      <c r="AT2245" s="76"/>
      <c r="AU2245" s="76"/>
      <c r="AV2245" s="76"/>
      <c r="AW2245" s="76"/>
      <c r="AX2245" s="76"/>
      <c r="AY2245" s="76"/>
      <c r="AZ2245" s="76"/>
      <c r="BA2245" s="76"/>
      <c r="BB2245" s="76"/>
      <c r="BC2245" s="76"/>
      <c r="BD2245" s="76"/>
      <c r="BE2245" s="76"/>
      <c r="BF2245" s="76"/>
      <c r="BG2245" s="76"/>
      <c r="BH2245" s="76"/>
      <c r="BI2245" s="76"/>
      <c r="BJ2245" s="76"/>
      <c r="BK2245" s="76"/>
      <c r="BL2245" s="76"/>
      <c r="BM2245" s="76"/>
      <c r="BN2245" s="76"/>
      <c r="BO2245" s="76"/>
      <c r="BP2245" s="76"/>
      <c r="BQ2245" s="76"/>
      <c r="BR2245" s="76"/>
      <c r="BS2245" s="76"/>
      <c r="BT2245" s="76"/>
      <c r="BU2245" s="76"/>
      <c r="BV2245" s="76"/>
      <c r="BW2245" s="76"/>
      <c r="BX2245" s="76"/>
      <c r="BY2245" s="76"/>
      <c r="BZ2245" s="76"/>
      <c r="CA2245" s="76"/>
      <c r="CB2245" s="76"/>
      <c r="CC2245" s="76"/>
      <c r="CD2245" s="76"/>
      <c r="CE2245" s="76"/>
      <c r="CF2245" s="76"/>
      <c r="CG2245" s="76"/>
      <c r="CH2245" s="76"/>
      <c r="CI2245" s="76"/>
      <c r="CJ2245" s="76"/>
      <c r="CK2245" s="76"/>
      <c r="CL2245" s="76"/>
    </row>
    <row r="2246" spans="2:90" x14ac:dyDescent="0.4">
      <c r="B2246" s="168" t="s">
        <v>487</v>
      </c>
      <c r="C2246" s="167"/>
      <c r="D2246" s="167"/>
      <c r="E2246" s="167" t="s">
        <v>906</v>
      </c>
      <c r="F2246" s="167"/>
      <c r="G2246" s="167"/>
      <c r="H2246" s="167"/>
      <c r="I2246" s="169"/>
      <c r="J2246" s="169"/>
      <c r="K2246" s="190"/>
      <c r="L2246" s="190"/>
      <c r="M2246" s="190"/>
      <c r="N2246" s="190"/>
      <c r="O2246" s="190"/>
      <c r="P2246" s="190"/>
      <c r="R2246" s="191"/>
      <c r="S2246" s="167"/>
      <c r="T2246" s="167"/>
      <c r="U2246" s="167"/>
      <c r="V2246" s="167"/>
      <c r="W2246" s="167"/>
      <c r="X2246" s="167"/>
      <c r="Y2246" s="167"/>
      <c r="Z2246" s="167"/>
      <c r="AA2246" s="167"/>
      <c r="AB2246" s="167"/>
      <c r="AC2246" s="167"/>
      <c r="AD2246" s="167"/>
      <c r="AE2246" s="167"/>
      <c r="AF2246" s="167"/>
      <c r="AG2246" s="167"/>
      <c r="AH2246" s="167"/>
      <c r="AI2246" s="167"/>
      <c r="AJ2246" s="167"/>
      <c r="AK2246" s="167"/>
      <c r="AL2246" s="167"/>
      <c r="AM2246" s="167"/>
      <c r="AN2246" s="167"/>
      <c r="AO2246" s="167"/>
      <c r="AP2246" s="167"/>
      <c r="AQ2246" s="167"/>
      <c r="AR2246" s="167"/>
      <c r="AS2246" s="167"/>
      <c r="AT2246" s="167"/>
      <c r="AU2246" s="167"/>
      <c r="AV2246" s="167"/>
      <c r="AW2246" s="167"/>
      <c r="AX2246" s="167"/>
      <c r="AY2246" s="167"/>
      <c r="AZ2246" s="167"/>
      <c r="BA2246" s="167"/>
      <c r="BB2246" s="167"/>
      <c r="BC2246" s="167"/>
      <c r="BD2246" s="167"/>
      <c r="BE2246" s="167"/>
      <c r="BF2246" s="167"/>
      <c r="BG2246" s="167"/>
      <c r="BH2246" s="167"/>
      <c r="BI2246" s="167"/>
      <c r="BJ2246" s="167"/>
      <c r="BK2246" s="167"/>
      <c r="BL2246" s="167"/>
      <c r="BM2246" s="167"/>
      <c r="BN2246" s="167"/>
      <c r="BO2246" s="167"/>
      <c r="BP2246" s="167"/>
      <c r="BQ2246" s="167"/>
      <c r="BR2246" s="167"/>
      <c r="BS2246" s="167"/>
      <c r="BT2246" s="167"/>
      <c r="BU2246" s="167"/>
      <c r="BV2246" s="167"/>
      <c r="BW2246" s="167"/>
      <c r="BX2246" s="167"/>
      <c r="BY2246" s="167"/>
      <c r="BZ2246" s="167"/>
      <c r="CA2246" s="167"/>
      <c r="CB2246" s="167"/>
      <c r="CC2246" s="167"/>
      <c r="CD2246" s="167"/>
      <c r="CE2246" s="167"/>
      <c r="CF2246" s="167"/>
      <c r="CG2246" s="167"/>
      <c r="CH2246" s="167"/>
      <c r="CI2246" s="167"/>
      <c r="CJ2246" s="167"/>
      <c r="CK2246" s="167"/>
      <c r="CL2246" s="167"/>
    </row>
    <row r="2247" spans="2:90" x14ac:dyDescent="0.4">
      <c r="B2247" s="168" t="s">
        <v>489</v>
      </c>
      <c r="C2247" s="167"/>
      <c r="D2247" s="167"/>
      <c r="E2247" s="167" t="s">
        <v>906</v>
      </c>
      <c r="F2247" s="167"/>
      <c r="G2247" s="167"/>
      <c r="H2247" s="167"/>
      <c r="I2247" s="169"/>
      <c r="J2247" s="169"/>
      <c r="K2247" s="190"/>
      <c r="L2247" s="190"/>
      <c r="M2247" s="190"/>
      <c r="N2247" s="190"/>
      <c r="O2247" s="190"/>
      <c r="P2247" s="190"/>
      <c r="R2247" s="191"/>
      <c r="S2247" s="167"/>
      <c r="T2247" s="167"/>
      <c r="U2247" s="167"/>
      <c r="V2247" s="167"/>
      <c r="W2247" s="167"/>
      <c r="X2247" s="167"/>
      <c r="Y2247" s="167"/>
      <c r="Z2247" s="167"/>
      <c r="AA2247" s="167"/>
      <c r="AB2247" s="167"/>
      <c r="AC2247" s="167"/>
      <c r="AD2247" s="167"/>
      <c r="AE2247" s="167"/>
      <c r="AF2247" s="167"/>
      <c r="AG2247" s="167"/>
      <c r="AH2247" s="167"/>
      <c r="AI2247" s="167"/>
      <c r="AJ2247" s="167"/>
      <c r="AK2247" s="167"/>
      <c r="AL2247" s="167"/>
      <c r="AM2247" s="167"/>
      <c r="AN2247" s="167"/>
      <c r="AO2247" s="167"/>
      <c r="AP2247" s="167"/>
      <c r="AQ2247" s="167"/>
      <c r="AR2247" s="167"/>
      <c r="AS2247" s="167"/>
      <c r="AT2247" s="167"/>
      <c r="AU2247" s="167"/>
      <c r="AV2247" s="167"/>
      <c r="AW2247" s="167"/>
      <c r="AX2247" s="167"/>
      <c r="AY2247" s="167"/>
      <c r="AZ2247" s="167"/>
      <c r="BA2247" s="167"/>
      <c r="BB2247" s="167"/>
      <c r="BC2247" s="167"/>
      <c r="BD2247" s="167"/>
      <c r="BE2247" s="167"/>
      <c r="BF2247" s="167"/>
      <c r="BG2247" s="167"/>
      <c r="BH2247" s="167"/>
      <c r="BI2247" s="167"/>
      <c r="BJ2247" s="167"/>
      <c r="BK2247" s="167"/>
      <c r="BL2247" s="167"/>
      <c r="BM2247" s="167"/>
      <c r="BN2247" s="167"/>
      <c r="BO2247" s="167"/>
      <c r="BP2247" s="167"/>
      <c r="BQ2247" s="167"/>
      <c r="BR2247" s="167"/>
      <c r="BS2247" s="167"/>
      <c r="BT2247" s="167"/>
      <c r="BU2247" s="167"/>
      <c r="BV2247" s="167"/>
      <c r="BW2247" s="167"/>
      <c r="BX2247" s="167"/>
      <c r="BY2247" s="167"/>
      <c r="BZ2247" s="167"/>
      <c r="CA2247" s="167"/>
      <c r="CB2247" s="167"/>
      <c r="CC2247" s="167"/>
      <c r="CD2247" s="167"/>
      <c r="CE2247" s="167"/>
      <c r="CF2247" s="167"/>
      <c r="CG2247" s="167"/>
      <c r="CH2247" s="167"/>
      <c r="CI2247" s="167"/>
      <c r="CJ2247" s="167"/>
      <c r="CK2247" s="167"/>
      <c r="CL2247" s="167"/>
    </row>
    <row r="2248" spans="2:90" x14ac:dyDescent="0.4">
      <c r="B2248" s="168" t="s">
        <v>459</v>
      </c>
      <c r="C2248" s="167"/>
      <c r="D2248" s="167"/>
      <c r="E2248" s="167" t="s">
        <v>906</v>
      </c>
      <c r="F2248" s="167"/>
      <c r="G2248" s="167"/>
      <c r="H2248" s="167"/>
      <c r="I2248" s="169"/>
      <c r="J2248" s="169"/>
      <c r="K2248" s="190"/>
      <c r="L2248" s="190"/>
      <c r="M2248" s="190"/>
      <c r="N2248" s="190"/>
      <c r="O2248" s="190"/>
      <c r="P2248" s="190"/>
      <c r="R2248" s="191"/>
      <c r="S2248" s="192" t="str">
        <f t="shared" ref="S2248:AX2248" si="2554">S$16</f>
        <v>S$12</v>
      </c>
      <c r="T2248" s="192" t="str">
        <f t="shared" si="2554"/>
        <v>T$12</v>
      </c>
      <c r="U2248" s="192" t="str">
        <f t="shared" si="2554"/>
        <v>U$12</v>
      </c>
      <c r="V2248" s="192" t="str">
        <f t="shared" si="2554"/>
        <v>V$12</v>
      </c>
      <c r="W2248" s="192" t="str">
        <f t="shared" si="2554"/>
        <v>W$12</v>
      </c>
      <c r="X2248" s="192" t="str">
        <f t="shared" si="2554"/>
        <v>X$12</v>
      </c>
      <c r="Y2248" s="192" t="str">
        <f t="shared" si="2554"/>
        <v>Y$12</v>
      </c>
      <c r="Z2248" s="192" t="str">
        <f t="shared" si="2554"/>
        <v>Z$12</v>
      </c>
      <c r="AA2248" s="192" t="str">
        <f t="shared" si="2554"/>
        <v>AA$12</v>
      </c>
      <c r="AB2248" s="192" t="str">
        <f t="shared" si="2554"/>
        <v>AB$12</v>
      </c>
      <c r="AC2248" s="192" t="str">
        <f t="shared" si="2554"/>
        <v>AC$12</v>
      </c>
      <c r="AD2248" s="192" t="str">
        <f t="shared" si="2554"/>
        <v>AD$12</v>
      </c>
      <c r="AE2248" s="192" t="str">
        <f t="shared" si="2554"/>
        <v>AE$12</v>
      </c>
      <c r="AF2248" s="192" t="str">
        <f t="shared" si="2554"/>
        <v>AF$12</v>
      </c>
      <c r="AG2248" s="192" t="str">
        <f t="shared" si="2554"/>
        <v>AG$12</v>
      </c>
      <c r="AH2248" s="192" t="str">
        <f t="shared" si="2554"/>
        <v>AH$12</v>
      </c>
      <c r="AI2248" s="192" t="str">
        <f t="shared" si="2554"/>
        <v>AI$12</v>
      </c>
      <c r="AJ2248" s="192" t="str">
        <f t="shared" si="2554"/>
        <v>AJ$12</v>
      </c>
      <c r="AK2248" s="192" t="str">
        <f t="shared" si="2554"/>
        <v>AK$12</v>
      </c>
      <c r="AL2248" s="192" t="str">
        <f t="shared" si="2554"/>
        <v>AL$12</v>
      </c>
      <c r="AM2248" s="192" t="str">
        <f t="shared" si="2554"/>
        <v>AM$12</v>
      </c>
      <c r="AN2248" s="192" t="str">
        <f t="shared" si="2554"/>
        <v>AN$12</v>
      </c>
      <c r="AO2248" s="192" t="str">
        <f t="shared" si="2554"/>
        <v>AO$12</v>
      </c>
      <c r="AP2248" s="192" t="str">
        <f t="shared" si="2554"/>
        <v>AP$12</v>
      </c>
      <c r="AQ2248" s="192" t="str">
        <f t="shared" si="2554"/>
        <v>AQ$12</v>
      </c>
      <c r="AR2248" s="192" t="str">
        <f t="shared" si="2554"/>
        <v>AR$12</v>
      </c>
      <c r="AS2248" s="192" t="str">
        <f t="shared" si="2554"/>
        <v>AS$12</v>
      </c>
      <c r="AT2248" s="192" t="str">
        <f t="shared" si="2554"/>
        <v>AT$12</v>
      </c>
      <c r="AU2248" s="192" t="str">
        <f t="shared" si="2554"/>
        <v>AU$12</v>
      </c>
      <c r="AV2248" s="192" t="str">
        <f t="shared" si="2554"/>
        <v>AV$12</v>
      </c>
      <c r="AW2248" s="192" t="str">
        <f t="shared" si="2554"/>
        <v>AW$12</v>
      </c>
      <c r="AX2248" s="192" t="str">
        <f t="shared" si="2554"/>
        <v>AX$12</v>
      </c>
      <c r="AY2248" s="192" t="str">
        <f t="shared" ref="AY2248:CD2248" si="2555">AY$16</f>
        <v>AY$12</v>
      </c>
      <c r="AZ2248" s="192" t="str">
        <f t="shared" si="2555"/>
        <v>AZ$12</v>
      </c>
      <c r="BA2248" s="192" t="str">
        <f t="shared" si="2555"/>
        <v>BA$12</v>
      </c>
      <c r="BB2248" s="192" t="str">
        <f t="shared" si="2555"/>
        <v>BB$12</v>
      </c>
      <c r="BC2248" s="192" t="str">
        <f t="shared" si="2555"/>
        <v>BC$12</v>
      </c>
      <c r="BD2248" s="192" t="str">
        <f t="shared" si="2555"/>
        <v>BD$12</v>
      </c>
      <c r="BE2248" s="192" t="str">
        <f t="shared" si="2555"/>
        <v>BE$12</v>
      </c>
      <c r="BF2248" s="192" t="str">
        <f t="shared" si="2555"/>
        <v>BF$12</v>
      </c>
      <c r="BG2248" s="192" t="str">
        <f t="shared" si="2555"/>
        <v>BG$12</v>
      </c>
      <c r="BH2248" s="192" t="str">
        <f t="shared" si="2555"/>
        <v>BH$12</v>
      </c>
      <c r="BI2248" s="192" t="str">
        <f t="shared" si="2555"/>
        <v>BI$12</v>
      </c>
      <c r="BJ2248" s="192" t="str">
        <f t="shared" si="2555"/>
        <v>BJ$12</v>
      </c>
      <c r="BK2248" s="192" t="str">
        <f t="shared" si="2555"/>
        <v>BK$12</v>
      </c>
      <c r="BL2248" s="192" t="str">
        <f t="shared" si="2555"/>
        <v>BL$12</v>
      </c>
      <c r="BM2248" s="192" t="str">
        <f t="shared" si="2555"/>
        <v>BM$12</v>
      </c>
      <c r="BN2248" s="192" t="str">
        <f t="shared" si="2555"/>
        <v>BN$12</v>
      </c>
      <c r="BO2248" s="192" t="str">
        <f t="shared" si="2555"/>
        <v>BO$12</v>
      </c>
      <c r="BP2248" s="192" t="str">
        <f t="shared" si="2555"/>
        <v>BP$12</v>
      </c>
      <c r="BQ2248" s="192" t="str">
        <f t="shared" si="2555"/>
        <v>BQ$12</v>
      </c>
      <c r="BR2248" s="192" t="str">
        <f t="shared" si="2555"/>
        <v>BR$12</v>
      </c>
      <c r="BS2248" s="192" t="str">
        <f t="shared" si="2555"/>
        <v>BS$12</v>
      </c>
      <c r="BT2248" s="192" t="str">
        <f t="shared" si="2555"/>
        <v>BT$12</v>
      </c>
      <c r="BU2248" s="192" t="str">
        <f t="shared" si="2555"/>
        <v>BU$12</v>
      </c>
      <c r="BV2248" s="192" t="str">
        <f t="shared" si="2555"/>
        <v>BV$12</v>
      </c>
      <c r="BW2248" s="192" t="str">
        <f t="shared" si="2555"/>
        <v>BW$12</v>
      </c>
      <c r="BX2248" s="192" t="str">
        <f t="shared" si="2555"/>
        <v>BX$12</v>
      </c>
      <c r="BY2248" s="192" t="str">
        <f t="shared" si="2555"/>
        <v>BY$12</v>
      </c>
      <c r="BZ2248" s="192" t="str">
        <f t="shared" si="2555"/>
        <v>BZ$12</v>
      </c>
      <c r="CA2248" s="192" t="str">
        <f t="shared" si="2555"/>
        <v>CA$12</v>
      </c>
      <c r="CB2248" s="192" t="str">
        <f t="shared" si="2555"/>
        <v>CB$12</v>
      </c>
      <c r="CC2248" s="192" t="str">
        <f t="shared" si="2555"/>
        <v>CC$12</v>
      </c>
      <c r="CD2248" s="192" t="str">
        <f t="shared" si="2555"/>
        <v>CD$12</v>
      </c>
      <c r="CE2248" s="192" t="str">
        <f t="shared" ref="CE2248:CL2248" si="2556">CE$16</f>
        <v>CE$12</v>
      </c>
      <c r="CF2248" s="192" t="str">
        <f t="shared" si="2556"/>
        <v>CF$12</v>
      </c>
      <c r="CG2248" s="192" t="str">
        <f t="shared" si="2556"/>
        <v>CG$12</v>
      </c>
      <c r="CH2248" s="192" t="str">
        <f t="shared" si="2556"/>
        <v>CH$12</v>
      </c>
      <c r="CI2248" s="192" t="str">
        <f t="shared" si="2556"/>
        <v>CI$12</v>
      </c>
      <c r="CJ2248" s="192" t="str">
        <f t="shared" si="2556"/>
        <v>CJ$12</v>
      </c>
      <c r="CK2248" s="192" t="str">
        <f t="shared" si="2556"/>
        <v>CK$12</v>
      </c>
      <c r="CL2248" s="192" t="str">
        <f t="shared" si="2556"/>
        <v>CL$12</v>
      </c>
    </row>
    <row r="2249" spans="2:90" x14ac:dyDescent="0.4">
      <c r="B2249" s="168" t="s">
        <v>460</v>
      </c>
      <c r="C2249" s="193"/>
      <c r="D2249" s="193"/>
      <c r="E2249" s="193" t="s">
        <v>906</v>
      </c>
      <c r="F2249" s="193"/>
      <c r="G2249" s="193"/>
      <c r="H2249" s="193"/>
      <c r="I2249" s="194"/>
      <c r="J2249" s="194"/>
      <c r="K2249" s="195"/>
      <c r="L2249" s="195"/>
      <c r="M2249" s="195"/>
      <c r="N2249" s="195"/>
      <c r="O2249" s="195"/>
      <c r="P2249" s="195"/>
      <c r="R2249" s="195"/>
      <c r="S2249" s="192" t="str">
        <f t="shared" ref="S2249:AX2249" si="2557">S$17</f>
        <v>S$13</v>
      </c>
      <c r="T2249" s="192" t="str">
        <f t="shared" si="2557"/>
        <v>T$13</v>
      </c>
      <c r="U2249" s="192" t="str">
        <f t="shared" si="2557"/>
        <v>U$13</v>
      </c>
      <c r="V2249" s="192" t="str">
        <f t="shared" si="2557"/>
        <v>V$13</v>
      </c>
      <c r="W2249" s="192" t="str">
        <f t="shared" si="2557"/>
        <v>W$13</v>
      </c>
      <c r="X2249" s="192" t="str">
        <f t="shared" si="2557"/>
        <v>X$13</v>
      </c>
      <c r="Y2249" s="192" t="str">
        <f t="shared" si="2557"/>
        <v>Y$13</v>
      </c>
      <c r="Z2249" s="192" t="str">
        <f t="shared" si="2557"/>
        <v>Z$13</v>
      </c>
      <c r="AA2249" s="192" t="str">
        <f t="shared" si="2557"/>
        <v>AA$13</v>
      </c>
      <c r="AB2249" s="192" t="str">
        <f t="shared" si="2557"/>
        <v>AB$13</v>
      </c>
      <c r="AC2249" s="192" t="str">
        <f t="shared" si="2557"/>
        <v>AC$13</v>
      </c>
      <c r="AD2249" s="192" t="str">
        <f t="shared" si="2557"/>
        <v>AD$13</v>
      </c>
      <c r="AE2249" s="192" t="str">
        <f t="shared" si="2557"/>
        <v>AE$13</v>
      </c>
      <c r="AF2249" s="192" t="str">
        <f t="shared" si="2557"/>
        <v>AF$13</v>
      </c>
      <c r="AG2249" s="192" t="str">
        <f t="shared" si="2557"/>
        <v>AG$13</v>
      </c>
      <c r="AH2249" s="192" t="str">
        <f t="shared" si="2557"/>
        <v>AH$13</v>
      </c>
      <c r="AI2249" s="192" t="str">
        <f t="shared" si="2557"/>
        <v>AI$13</v>
      </c>
      <c r="AJ2249" s="192" t="str">
        <f t="shared" si="2557"/>
        <v>AJ$13</v>
      </c>
      <c r="AK2249" s="192" t="str">
        <f t="shared" si="2557"/>
        <v>AK$13</v>
      </c>
      <c r="AL2249" s="192" t="str">
        <f t="shared" si="2557"/>
        <v>AL$13</v>
      </c>
      <c r="AM2249" s="192" t="str">
        <f t="shared" si="2557"/>
        <v>AM$13</v>
      </c>
      <c r="AN2249" s="192" t="str">
        <f t="shared" si="2557"/>
        <v>AN$13</v>
      </c>
      <c r="AO2249" s="192" t="str">
        <f t="shared" si="2557"/>
        <v>AO$13</v>
      </c>
      <c r="AP2249" s="192" t="str">
        <f t="shared" si="2557"/>
        <v>AP$13</v>
      </c>
      <c r="AQ2249" s="192" t="str">
        <f t="shared" si="2557"/>
        <v>AQ$13</v>
      </c>
      <c r="AR2249" s="192" t="str">
        <f t="shared" si="2557"/>
        <v>AR$13</v>
      </c>
      <c r="AS2249" s="192" t="str">
        <f t="shared" si="2557"/>
        <v>AS$13</v>
      </c>
      <c r="AT2249" s="192" t="str">
        <f t="shared" si="2557"/>
        <v>AT$13</v>
      </c>
      <c r="AU2249" s="192" t="str">
        <f t="shared" si="2557"/>
        <v>AU$13</v>
      </c>
      <c r="AV2249" s="192" t="str">
        <f t="shared" si="2557"/>
        <v>AV$13</v>
      </c>
      <c r="AW2249" s="192" t="str">
        <f t="shared" si="2557"/>
        <v>AW$13</v>
      </c>
      <c r="AX2249" s="192" t="str">
        <f t="shared" si="2557"/>
        <v>AX$13</v>
      </c>
      <c r="AY2249" s="192" t="str">
        <f t="shared" ref="AY2249:CD2249" si="2558">AY$17</f>
        <v>AY$13</v>
      </c>
      <c r="AZ2249" s="192" t="str">
        <f t="shared" si="2558"/>
        <v>AZ$13</v>
      </c>
      <c r="BA2249" s="192" t="str">
        <f t="shared" si="2558"/>
        <v>BA$13</v>
      </c>
      <c r="BB2249" s="192" t="str">
        <f t="shared" si="2558"/>
        <v>BB$13</v>
      </c>
      <c r="BC2249" s="192" t="str">
        <f t="shared" si="2558"/>
        <v>BC$13</v>
      </c>
      <c r="BD2249" s="192" t="str">
        <f t="shared" si="2558"/>
        <v>BD$13</v>
      </c>
      <c r="BE2249" s="192" t="str">
        <f t="shared" si="2558"/>
        <v>BE$13</v>
      </c>
      <c r="BF2249" s="192" t="str">
        <f t="shared" si="2558"/>
        <v>BF$13</v>
      </c>
      <c r="BG2249" s="192" t="str">
        <f t="shared" si="2558"/>
        <v>BG$13</v>
      </c>
      <c r="BH2249" s="192" t="str">
        <f t="shared" si="2558"/>
        <v>BH$13</v>
      </c>
      <c r="BI2249" s="192" t="str">
        <f t="shared" si="2558"/>
        <v>BI$13</v>
      </c>
      <c r="BJ2249" s="192" t="str">
        <f t="shared" si="2558"/>
        <v>BJ$13</v>
      </c>
      <c r="BK2249" s="192" t="str">
        <f t="shared" si="2558"/>
        <v>BK$13</v>
      </c>
      <c r="BL2249" s="192" t="str">
        <f t="shared" si="2558"/>
        <v>BL$13</v>
      </c>
      <c r="BM2249" s="192" t="str">
        <f t="shared" si="2558"/>
        <v>BM$13</v>
      </c>
      <c r="BN2249" s="192" t="str">
        <f t="shared" si="2558"/>
        <v>BN$13</v>
      </c>
      <c r="BO2249" s="192" t="str">
        <f t="shared" si="2558"/>
        <v>BO$13</v>
      </c>
      <c r="BP2249" s="192" t="str">
        <f t="shared" si="2558"/>
        <v>BP$13</v>
      </c>
      <c r="BQ2249" s="192" t="str">
        <f t="shared" si="2558"/>
        <v>BQ$13</v>
      </c>
      <c r="BR2249" s="192" t="str">
        <f t="shared" si="2558"/>
        <v>BR$13</v>
      </c>
      <c r="BS2249" s="192" t="str">
        <f t="shared" si="2558"/>
        <v>BS$13</v>
      </c>
      <c r="BT2249" s="192" t="str">
        <f t="shared" si="2558"/>
        <v>BT$13</v>
      </c>
      <c r="BU2249" s="192" t="str">
        <f t="shared" si="2558"/>
        <v>BU$13</v>
      </c>
      <c r="BV2249" s="192" t="str">
        <f t="shared" si="2558"/>
        <v>BV$13</v>
      </c>
      <c r="BW2249" s="192" t="str">
        <f t="shared" si="2558"/>
        <v>BW$13</v>
      </c>
      <c r="BX2249" s="192" t="str">
        <f t="shared" si="2558"/>
        <v>BX$13</v>
      </c>
      <c r="BY2249" s="192" t="str">
        <f t="shared" si="2558"/>
        <v>BY$13</v>
      </c>
      <c r="BZ2249" s="192" t="str">
        <f t="shared" si="2558"/>
        <v>BZ$13</v>
      </c>
      <c r="CA2249" s="192" t="str">
        <f t="shared" si="2558"/>
        <v>CA$13</v>
      </c>
      <c r="CB2249" s="192" t="str">
        <f t="shared" si="2558"/>
        <v>CB$13</v>
      </c>
      <c r="CC2249" s="192" t="str">
        <f t="shared" si="2558"/>
        <v>CC$13</v>
      </c>
      <c r="CD2249" s="192" t="str">
        <f t="shared" si="2558"/>
        <v>CD$13</v>
      </c>
      <c r="CE2249" s="192" t="str">
        <f t="shared" ref="CE2249:CL2249" si="2559">CE$17</f>
        <v>CE$13</v>
      </c>
      <c r="CF2249" s="192" t="str">
        <f t="shared" si="2559"/>
        <v>CF$13</v>
      </c>
      <c r="CG2249" s="192" t="str">
        <f t="shared" si="2559"/>
        <v>CG$13</v>
      </c>
      <c r="CH2249" s="192" t="str">
        <f t="shared" si="2559"/>
        <v>CH$13</v>
      </c>
      <c r="CI2249" s="192" t="str">
        <f t="shared" si="2559"/>
        <v>CI$13</v>
      </c>
      <c r="CJ2249" s="192" t="str">
        <f t="shared" si="2559"/>
        <v>CJ$13</v>
      </c>
      <c r="CK2249" s="192" t="str">
        <f t="shared" si="2559"/>
        <v>CK$13</v>
      </c>
      <c r="CL2249" s="192" t="str">
        <f t="shared" si="2559"/>
        <v>CL$13</v>
      </c>
    </row>
    <row r="2250" spans="2:90" x14ac:dyDescent="0.4">
      <c r="B2250" s="168" t="s">
        <v>488</v>
      </c>
      <c r="C2250" s="193"/>
      <c r="D2250" s="193"/>
      <c r="E2250" s="193" t="s">
        <v>906</v>
      </c>
      <c r="F2250" s="193"/>
      <c r="G2250" s="193"/>
      <c r="H2250" s="193"/>
      <c r="I2250" s="194"/>
      <c r="J2250" s="194"/>
      <c r="K2250" s="195"/>
      <c r="L2250" s="195"/>
      <c r="M2250" s="195"/>
      <c r="N2250" s="195"/>
      <c r="O2250" s="195"/>
      <c r="P2250" s="195"/>
      <c r="R2250" s="195"/>
      <c r="S2250" s="183"/>
      <c r="T2250" s="183"/>
      <c r="U2250" s="183"/>
      <c r="V2250" s="183"/>
      <c r="W2250" s="183"/>
      <c r="X2250" s="183"/>
      <c r="Y2250" s="183"/>
      <c r="Z2250" s="183"/>
      <c r="AA2250" s="183"/>
      <c r="AB2250" s="183"/>
      <c r="AC2250" s="183"/>
      <c r="AD2250" s="183"/>
      <c r="AE2250" s="183"/>
      <c r="AF2250" s="183"/>
      <c r="AG2250" s="183"/>
      <c r="AH2250" s="183"/>
      <c r="AI2250" s="183"/>
      <c r="AJ2250" s="183"/>
      <c r="AK2250" s="183"/>
      <c r="AL2250" s="183"/>
      <c r="AM2250" s="183"/>
      <c r="AN2250" s="183"/>
      <c r="AO2250" s="183"/>
      <c r="AP2250" s="183"/>
      <c r="AQ2250" s="183"/>
      <c r="AR2250" s="183"/>
      <c r="AS2250" s="183"/>
      <c r="AT2250" s="183"/>
      <c r="AU2250" s="183"/>
      <c r="AV2250" s="183"/>
      <c r="AW2250" s="183"/>
      <c r="AX2250" s="183"/>
      <c r="AY2250" s="183"/>
      <c r="AZ2250" s="183"/>
      <c r="BA2250" s="183"/>
      <c r="BB2250" s="183"/>
      <c r="BC2250" s="183"/>
      <c r="BD2250" s="183"/>
      <c r="BE2250" s="183"/>
      <c r="BF2250" s="183"/>
      <c r="BG2250" s="183"/>
      <c r="BH2250" s="183"/>
      <c r="BI2250" s="183"/>
      <c r="BJ2250" s="183"/>
      <c r="BK2250" s="183"/>
      <c r="BL2250" s="183"/>
      <c r="BM2250" s="183"/>
      <c r="BN2250" s="183"/>
      <c r="BO2250" s="183"/>
      <c r="BP2250" s="183"/>
      <c r="BQ2250" s="183"/>
      <c r="BR2250" s="183"/>
      <c r="BS2250" s="183"/>
      <c r="BT2250" s="183"/>
      <c r="BU2250" s="183"/>
      <c r="BV2250" s="183"/>
      <c r="BW2250" s="183"/>
      <c r="BX2250" s="183"/>
      <c r="BY2250" s="183"/>
      <c r="BZ2250" s="183"/>
      <c r="CA2250" s="183"/>
      <c r="CB2250" s="183"/>
      <c r="CC2250" s="183"/>
      <c r="CD2250" s="183"/>
      <c r="CE2250" s="183"/>
      <c r="CF2250" s="183"/>
      <c r="CG2250" s="183"/>
      <c r="CH2250" s="183"/>
      <c r="CI2250" s="183"/>
      <c r="CJ2250" s="183"/>
      <c r="CK2250" s="183"/>
      <c r="CL2250" s="183"/>
    </row>
    <row r="2251" spans="2:90" x14ac:dyDescent="0.4">
      <c r="B2251" s="168" t="s">
        <v>501</v>
      </c>
      <c r="C2251" s="193"/>
      <c r="D2251" s="193"/>
      <c r="E2251" s="193" t="s">
        <v>906</v>
      </c>
      <c r="F2251" s="193"/>
      <c r="G2251" s="193"/>
      <c r="H2251" s="193"/>
      <c r="I2251" s="194"/>
      <c r="J2251" s="194"/>
      <c r="K2251" s="195"/>
      <c r="L2251" s="195"/>
      <c r="M2251" s="195"/>
      <c r="N2251" s="195"/>
      <c r="O2251" s="195"/>
      <c r="P2251" s="195"/>
      <c r="R2251" s="195"/>
      <c r="S2251" s="183"/>
      <c r="T2251" s="183"/>
      <c r="U2251" s="183"/>
      <c r="V2251" s="183"/>
      <c r="W2251" s="183"/>
      <c r="X2251" s="183"/>
      <c r="Y2251" s="183"/>
      <c r="Z2251" s="183"/>
      <c r="AA2251" s="183"/>
      <c r="AB2251" s="183"/>
      <c r="AC2251" s="183"/>
      <c r="AD2251" s="183"/>
      <c r="AE2251" s="183"/>
      <c r="AF2251" s="183"/>
      <c r="AG2251" s="183"/>
      <c r="AH2251" s="183"/>
      <c r="AI2251" s="183"/>
      <c r="AJ2251" s="183"/>
      <c r="AK2251" s="183"/>
      <c r="AL2251" s="183"/>
      <c r="AM2251" s="183"/>
      <c r="AN2251" s="183"/>
      <c r="AO2251" s="183"/>
      <c r="AP2251" s="183"/>
      <c r="AQ2251" s="183"/>
      <c r="AR2251" s="183"/>
      <c r="AS2251" s="183"/>
      <c r="AT2251" s="183"/>
      <c r="AU2251" s="183"/>
      <c r="AV2251" s="183"/>
      <c r="AW2251" s="183"/>
      <c r="AX2251" s="183"/>
      <c r="AY2251" s="183"/>
      <c r="AZ2251" s="183"/>
      <c r="BA2251" s="183"/>
      <c r="BB2251" s="183"/>
      <c r="BC2251" s="183"/>
      <c r="BD2251" s="183"/>
      <c r="BE2251" s="183"/>
      <c r="BF2251" s="183"/>
      <c r="BG2251" s="183"/>
      <c r="BH2251" s="183"/>
      <c r="BI2251" s="183"/>
      <c r="BJ2251" s="183"/>
      <c r="BK2251" s="183"/>
      <c r="BL2251" s="183"/>
      <c r="BM2251" s="183"/>
      <c r="BN2251" s="183"/>
      <c r="BO2251" s="183"/>
      <c r="BP2251" s="183"/>
      <c r="BQ2251" s="183"/>
      <c r="BR2251" s="183"/>
      <c r="BS2251" s="183"/>
      <c r="BT2251" s="183"/>
      <c r="BU2251" s="183"/>
      <c r="BV2251" s="183"/>
      <c r="BW2251" s="183"/>
      <c r="BX2251" s="183"/>
      <c r="BY2251" s="183"/>
      <c r="BZ2251" s="183"/>
      <c r="CA2251" s="183"/>
      <c r="CB2251" s="183"/>
      <c r="CC2251" s="183"/>
      <c r="CD2251" s="183"/>
      <c r="CE2251" s="183"/>
      <c r="CF2251" s="183"/>
      <c r="CG2251" s="183"/>
      <c r="CH2251" s="183"/>
      <c r="CI2251" s="183"/>
      <c r="CJ2251" s="183"/>
      <c r="CK2251" s="183"/>
      <c r="CL2251" s="183"/>
    </row>
    <row r="2252" spans="2:90" x14ac:dyDescent="0.4">
      <c r="B2252" s="168" t="s">
        <v>461</v>
      </c>
      <c r="C2252" s="193"/>
      <c r="D2252" s="193"/>
      <c r="E2252" s="193" t="s">
        <v>906</v>
      </c>
      <c r="F2252" s="193"/>
      <c r="G2252" s="193"/>
      <c r="H2252" s="193"/>
      <c r="I2252" s="194"/>
      <c r="J2252" s="194"/>
      <c r="K2252" s="195"/>
      <c r="L2252" s="195"/>
      <c r="M2252" s="195"/>
      <c r="N2252" s="195"/>
      <c r="O2252" s="195"/>
      <c r="P2252" s="195"/>
      <c r="R2252" s="195"/>
      <c r="S2252" s="183" t="str">
        <f t="shared" ref="S2252:AX2252" si="2560">S$18</f>
        <v>S$14</v>
      </c>
      <c r="T2252" s="183" t="str">
        <f t="shared" si="2560"/>
        <v>T$14</v>
      </c>
      <c r="U2252" s="183" t="str">
        <f t="shared" si="2560"/>
        <v>U$14</v>
      </c>
      <c r="V2252" s="183" t="str">
        <f t="shared" si="2560"/>
        <v>V$14</v>
      </c>
      <c r="W2252" s="183" t="str">
        <f t="shared" si="2560"/>
        <v>W$14</v>
      </c>
      <c r="X2252" s="183" t="str">
        <f t="shared" si="2560"/>
        <v>X$14</v>
      </c>
      <c r="Y2252" s="183" t="str">
        <f t="shared" si="2560"/>
        <v>Y$14</v>
      </c>
      <c r="Z2252" s="183" t="str">
        <f t="shared" si="2560"/>
        <v>Z$14</v>
      </c>
      <c r="AA2252" s="183" t="str">
        <f t="shared" si="2560"/>
        <v>AA$14</v>
      </c>
      <c r="AB2252" s="183" t="str">
        <f t="shared" si="2560"/>
        <v>AB$14</v>
      </c>
      <c r="AC2252" s="183" t="str">
        <f t="shared" si="2560"/>
        <v>AC$14</v>
      </c>
      <c r="AD2252" s="183" t="str">
        <f t="shared" si="2560"/>
        <v>AD$14</v>
      </c>
      <c r="AE2252" s="183" t="str">
        <f t="shared" si="2560"/>
        <v>AE$14</v>
      </c>
      <c r="AF2252" s="183" t="str">
        <f t="shared" si="2560"/>
        <v>AF$14</v>
      </c>
      <c r="AG2252" s="183" t="str">
        <f t="shared" si="2560"/>
        <v>AG$14</v>
      </c>
      <c r="AH2252" s="183" t="str">
        <f t="shared" si="2560"/>
        <v>AH$14</v>
      </c>
      <c r="AI2252" s="183" t="str">
        <f t="shared" si="2560"/>
        <v>AI$14</v>
      </c>
      <c r="AJ2252" s="183" t="str">
        <f t="shared" si="2560"/>
        <v>AJ$14</v>
      </c>
      <c r="AK2252" s="183" t="str">
        <f t="shared" si="2560"/>
        <v>AK$14</v>
      </c>
      <c r="AL2252" s="183" t="str">
        <f t="shared" si="2560"/>
        <v>AL$14</v>
      </c>
      <c r="AM2252" s="183" t="str">
        <f t="shared" si="2560"/>
        <v>AM$14</v>
      </c>
      <c r="AN2252" s="183" t="str">
        <f t="shared" si="2560"/>
        <v>AN$14</v>
      </c>
      <c r="AO2252" s="183" t="str">
        <f t="shared" si="2560"/>
        <v>AO$14</v>
      </c>
      <c r="AP2252" s="183" t="str">
        <f t="shared" si="2560"/>
        <v>AP$14</v>
      </c>
      <c r="AQ2252" s="183" t="str">
        <f t="shared" si="2560"/>
        <v>AQ$14</v>
      </c>
      <c r="AR2252" s="183" t="str">
        <f t="shared" si="2560"/>
        <v>AR$14</v>
      </c>
      <c r="AS2252" s="183" t="str">
        <f t="shared" si="2560"/>
        <v>AS$14</v>
      </c>
      <c r="AT2252" s="183" t="str">
        <f t="shared" si="2560"/>
        <v>AT$14</v>
      </c>
      <c r="AU2252" s="183" t="str">
        <f t="shared" si="2560"/>
        <v>AU$14</v>
      </c>
      <c r="AV2252" s="183" t="str">
        <f t="shared" si="2560"/>
        <v>AV$14</v>
      </c>
      <c r="AW2252" s="183" t="str">
        <f t="shared" si="2560"/>
        <v>AW$14</v>
      </c>
      <c r="AX2252" s="183" t="str">
        <f t="shared" si="2560"/>
        <v>AX$14</v>
      </c>
      <c r="AY2252" s="183" t="str">
        <f t="shared" ref="AY2252:CD2252" si="2561">AY$18</f>
        <v>AY$14</v>
      </c>
      <c r="AZ2252" s="183" t="str">
        <f t="shared" si="2561"/>
        <v>AZ$14</v>
      </c>
      <c r="BA2252" s="183" t="str">
        <f t="shared" si="2561"/>
        <v>BA$14</v>
      </c>
      <c r="BB2252" s="183" t="str">
        <f t="shared" si="2561"/>
        <v>BB$14</v>
      </c>
      <c r="BC2252" s="183" t="str">
        <f t="shared" si="2561"/>
        <v>BC$14</v>
      </c>
      <c r="BD2252" s="183" t="str">
        <f t="shared" si="2561"/>
        <v>BD$14</v>
      </c>
      <c r="BE2252" s="183" t="str">
        <f t="shared" si="2561"/>
        <v>BE$14</v>
      </c>
      <c r="BF2252" s="183" t="str">
        <f t="shared" si="2561"/>
        <v>BF$14</v>
      </c>
      <c r="BG2252" s="183" t="str">
        <f t="shared" si="2561"/>
        <v>BG$14</v>
      </c>
      <c r="BH2252" s="183" t="str">
        <f t="shared" si="2561"/>
        <v>BH$14</v>
      </c>
      <c r="BI2252" s="183" t="str">
        <f t="shared" si="2561"/>
        <v>BI$14</v>
      </c>
      <c r="BJ2252" s="183" t="str">
        <f t="shared" si="2561"/>
        <v>BJ$14</v>
      </c>
      <c r="BK2252" s="183" t="str">
        <f t="shared" si="2561"/>
        <v>BK$14</v>
      </c>
      <c r="BL2252" s="183" t="str">
        <f t="shared" si="2561"/>
        <v>BL$14</v>
      </c>
      <c r="BM2252" s="183" t="str">
        <f t="shared" si="2561"/>
        <v>BM$14</v>
      </c>
      <c r="BN2252" s="183" t="str">
        <f t="shared" si="2561"/>
        <v>BN$14</v>
      </c>
      <c r="BO2252" s="183" t="str">
        <f t="shared" si="2561"/>
        <v>BO$14</v>
      </c>
      <c r="BP2252" s="183" t="str">
        <f t="shared" si="2561"/>
        <v>BP$14</v>
      </c>
      <c r="BQ2252" s="183" t="str">
        <f t="shared" si="2561"/>
        <v>BQ$14</v>
      </c>
      <c r="BR2252" s="183" t="str">
        <f t="shared" si="2561"/>
        <v>BR$14</v>
      </c>
      <c r="BS2252" s="183" t="str">
        <f t="shared" si="2561"/>
        <v>BS$14</v>
      </c>
      <c r="BT2252" s="183" t="str">
        <f t="shared" si="2561"/>
        <v>BT$14</v>
      </c>
      <c r="BU2252" s="183" t="str">
        <f t="shared" si="2561"/>
        <v>BU$14</v>
      </c>
      <c r="BV2252" s="183" t="str">
        <f t="shared" si="2561"/>
        <v>BV$14</v>
      </c>
      <c r="BW2252" s="183" t="str">
        <f t="shared" si="2561"/>
        <v>BW$14</v>
      </c>
      <c r="BX2252" s="183" t="str">
        <f t="shared" si="2561"/>
        <v>BX$14</v>
      </c>
      <c r="BY2252" s="183" t="str">
        <f t="shared" si="2561"/>
        <v>BY$14</v>
      </c>
      <c r="BZ2252" s="183" t="str">
        <f t="shared" si="2561"/>
        <v>BZ$14</v>
      </c>
      <c r="CA2252" s="183" t="str">
        <f t="shared" si="2561"/>
        <v>CA$14</v>
      </c>
      <c r="CB2252" s="183" t="str">
        <f t="shared" si="2561"/>
        <v>CB$14</v>
      </c>
      <c r="CC2252" s="183" t="str">
        <f t="shared" si="2561"/>
        <v>CC$14</v>
      </c>
      <c r="CD2252" s="183" t="str">
        <f t="shared" si="2561"/>
        <v>CD$14</v>
      </c>
      <c r="CE2252" s="183" t="str">
        <f t="shared" ref="CE2252:CL2252" si="2562">CE$18</f>
        <v>CE$14</v>
      </c>
      <c r="CF2252" s="183" t="str">
        <f t="shared" si="2562"/>
        <v>CF$14</v>
      </c>
      <c r="CG2252" s="183" t="str">
        <f t="shared" si="2562"/>
        <v>CG$14</v>
      </c>
      <c r="CH2252" s="183" t="str">
        <f t="shared" si="2562"/>
        <v>CH$14</v>
      </c>
      <c r="CI2252" s="183" t="str">
        <f t="shared" si="2562"/>
        <v>CI$14</v>
      </c>
      <c r="CJ2252" s="183" t="str">
        <f t="shared" si="2562"/>
        <v>CJ$14</v>
      </c>
      <c r="CK2252" s="183" t="str">
        <f t="shared" si="2562"/>
        <v>CK$14</v>
      </c>
      <c r="CL2252" s="183" t="str">
        <f t="shared" si="2562"/>
        <v>CL$14</v>
      </c>
    </row>
    <row r="2253" spans="2:90" x14ac:dyDescent="0.4">
      <c r="B2253" s="168" t="s">
        <v>462</v>
      </c>
      <c r="C2253" s="193"/>
      <c r="D2253" s="193"/>
      <c r="E2253" s="193" t="s">
        <v>906</v>
      </c>
      <c r="F2253" s="193"/>
      <c r="G2253" s="193"/>
      <c r="H2253" s="193"/>
      <c r="I2253" s="194"/>
      <c r="J2253" s="194"/>
      <c r="K2253" s="195"/>
      <c r="L2253" s="195"/>
      <c r="M2253" s="195"/>
      <c r="N2253" s="195"/>
      <c r="O2253" s="195"/>
      <c r="P2253" s="195"/>
      <c r="R2253" s="195"/>
      <c r="S2253" s="183" t="str">
        <f t="shared" ref="S2253:AX2253" si="2563">S$19</f>
        <v>S$15</v>
      </c>
      <c r="T2253" s="183" t="str">
        <f t="shared" si="2563"/>
        <v>T$15</v>
      </c>
      <c r="U2253" s="183" t="str">
        <f t="shared" si="2563"/>
        <v>U$15</v>
      </c>
      <c r="V2253" s="183" t="str">
        <f t="shared" si="2563"/>
        <v>V$15</v>
      </c>
      <c r="W2253" s="183" t="str">
        <f t="shared" si="2563"/>
        <v>W$15</v>
      </c>
      <c r="X2253" s="183" t="str">
        <f t="shared" si="2563"/>
        <v>X$15</v>
      </c>
      <c r="Y2253" s="183" t="str">
        <f t="shared" si="2563"/>
        <v>Y$15</v>
      </c>
      <c r="Z2253" s="183" t="str">
        <f t="shared" si="2563"/>
        <v>Z$15</v>
      </c>
      <c r="AA2253" s="183" t="str">
        <f t="shared" si="2563"/>
        <v>AA$15</v>
      </c>
      <c r="AB2253" s="183" t="str">
        <f t="shared" si="2563"/>
        <v>AB$15</v>
      </c>
      <c r="AC2253" s="183" t="str">
        <f t="shared" si="2563"/>
        <v>AC$15</v>
      </c>
      <c r="AD2253" s="183" t="str">
        <f t="shared" si="2563"/>
        <v>AD$15</v>
      </c>
      <c r="AE2253" s="183" t="str">
        <f t="shared" si="2563"/>
        <v>AE$15</v>
      </c>
      <c r="AF2253" s="183" t="str">
        <f t="shared" si="2563"/>
        <v>AF$15</v>
      </c>
      <c r="AG2253" s="183" t="str">
        <f t="shared" si="2563"/>
        <v>AG$15</v>
      </c>
      <c r="AH2253" s="183" t="str">
        <f t="shared" si="2563"/>
        <v>AH$15</v>
      </c>
      <c r="AI2253" s="183" t="str">
        <f t="shared" si="2563"/>
        <v>AI$15</v>
      </c>
      <c r="AJ2253" s="183" t="str">
        <f t="shared" si="2563"/>
        <v>AJ$15</v>
      </c>
      <c r="AK2253" s="183" t="str">
        <f t="shared" si="2563"/>
        <v>AK$15</v>
      </c>
      <c r="AL2253" s="183" t="str">
        <f t="shared" si="2563"/>
        <v>AL$15</v>
      </c>
      <c r="AM2253" s="183" t="str">
        <f t="shared" si="2563"/>
        <v>AM$15</v>
      </c>
      <c r="AN2253" s="183" t="str">
        <f t="shared" si="2563"/>
        <v>AN$15</v>
      </c>
      <c r="AO2253" s="183" t="str">
        <f t="shared" si="2563"/>
        <v>AO$15</v>
      </c>
      <c r="AP2253" s="183" t="str">
        <f t="shared" si="2563"/>
        <v>AP$15</v>
      </c>
      <c r="AQ2253" s="183" t="str">
        <f t="shared" si="2563"/>
        <v>AQ$15</v>
      </c>
      <c r="AR2253" s="183" t="str">
        <f t="shared" si="2563"/>
        <v>AR$15</v>
      </c>
      <c r="AS2253" s="183" t="str">
        <f t="shared" si="2563"/>
        <v>AS$15</v>
      </c>
      <c r="AT2253" s="183" t="str">
        <f t="shared" si="2563"/>
        <v>AT$15</v>
      </c>
      <c r="AU2253" s="183" t="str">
        <f t="shared" si="2563"/>
        <v>AU$15</v>
      </c>
      <c r="AV2253" s="183" t="str">
        <f t="shared" si="2563"/>
        <v>AV$15</v>
      </c>
      <c r="AW2253" s="183" t="str">
        <f t="shared" si="2563"/>
        <v>AW$15</v>
      </c>
      <c r="AX2253" s="183" t="str">
        <f t="shared" si="2563"/>
        <v>AX$15</v>
      </c>
      <c r="AY2253" s="183" t="str">
        <f t="shared" ref="AY2253:CD2253" si="2564">AY$19</f>
        <v>AY$15</v>
      </c>
      <c r="AZ2253" s="183" t="str">
        <f t="shared" si="2564"/>
        <v>AZ$15</v>
      </c>
      <c r="BA2253" s="183" t="str">
        <f t="shared" si="2564"/>
        <v>BA$15</v>
      </c>
      <c r="BB2253" s="183" t="str">
        <f t="shared" si="2564"/>
        <v>BB$15</v>
      </c>
      <c r="BC2253" s="183" t="str">
        <f t="shared" si="2564"/>
        <v>BC$15</v>
      </c>
      <c r="BD2253" s="183" t="str">
        <f t="shared" si="2564"/>
        <v>BD$15</v>
      </c>
      <c r="BE2253" s="183" t="str">
        <f t="shared" si="2564"/>
        <v>BE$15</v>
      </c>
      <c r="BF2253" s="183" t="str">
        <f t="shared" si="2564"/>
        <v>BF$15</v>
      </c>
      <c r="BG2253" s="183" t="str">
        <f t="shared" si="2564"/>
        <v>BG$15</v>
      </c>
      <c r="BH2253" s="183" t="str">
        <f t="shared" si="2564"/>
        <v>BH$15</v>
      </c>
      <c r="BI2253" s="183" t="str">
        <f t="shared" si="2564"/>
        <v>BI$15</v>
      </c>
      <c r="BJ2253" s="183" t="str">
        <f t="shared" si="2564"/>
        <v>BJ$15</v>
      </c>
      <c r="BK2253" s="183" t="str">
        <f t="shared" si="2564"/>
        <v>BK$15</v>
      </c>
      <c r="BL2253" s="183" t="str">
        <f t="shared" si="2564"/>
        <v>BL$15</v>
      </c>
      <c r="BM2253" s="183" t="str">
        <f t="shared" si="2564"/>
        <v>BM$15</v>
      </c>
      <c r="BN2253" s="183" t="str">
        <f t="shared" si="2564"/>
        <v>BN$15</v>
      </c>
      <c r="BO2253" s="183" t="str">
        <f t="shared" si="2564"/>
        <v>BO$15</v>
      </c>
      <c r="BP2253" s="183" t="str">
        <f t="shared" si="2564"/>
        <v>BP$15</v>
      </c>
      <c r="BQ2253" s="183" t="str">
        <f t="shared" si="2564"/>
        <v>BQ$15</v>
      </c>
      <c r="BR2253" s="183" t="str">
        <f t="shared" si="2564"/>
        <v>BR$15</v>
      </c>
      <c r="BS2253" s="183" t="str">
        <f t="shared" si="2564"/>
        <v>BS$15</v>
      </c>
      <c r="BT2253" s="183" t="str">
        <f t="shared" si="2564"/>
        <v>BT$15</v>
      </c>
      <c r="BU2253" s="183" t="str">
        <f t="shared" si="2564"/>
        <v>BU$15</v>
      </c>
      <c r="BV2253" s="183" t="str">
        <f t="shared" si="2564"/>
        <v>BV$15</v>
      </c>
      <c r="BW2253" s="183" t="str">
        <f t="shared" si="2564"/>
        <v>BW$15</v>
      </c>
      <c r="BX2253" s="183" t="str">
        <f t="shared" si="2564"/>
        <v>BX$15</v>
      </c>
      <c r="BY2253" s="183" t="str">
        <f t="shared" si="2564"/>
        <v>BY$15</v>
      </c>
      <c r="BZ2253" s="183" t="str">
        <f t="shared" si="2564"/>
        <v>BZ$15</v>
      </c>
      <c r="CA2253" s="183" t="str">
        <f t="shared" si="2564"/>
        <v>CA$15</v>
      </c>
      <c r="CB2253" s="183" t="str">
        <f t="shared" si="2564"/>
        <v>CB$15</v>
      </c>
      <c r="CC2253" s="183" t="str">
        <f t="shared" si="2564"/>
        <v>CC$15</v>
      </c>
      <c r="CD2253" s="183" t="str">
        <f t="shared" si="2564"/>
        <v>CD$15</v>
      </c>
      <c r="CE2253" s="183" t="str">
        <f t="shared" ref="CE2253:CL2253" si="2565">CE$19</f>
        <v>CE$15</v>
      </c>
      <c r="CF2253" s="183" t="str">
        <f t="shared" si="2565"/>
        <v>CF$15</v>
      </c>
      <c r="CG2253" s="183" t="str">
        <f t="shared" si="2565"/>
        <v>CG$15</v>
      </c>
      <c r="CH2253" s="183" t="str">
        <f t="shared" si="2565"/>
        <v>CH$15</v>
      </c>
      <c r="CI2253" s="183" t="str">
        <f t="shared" si="2565"/>
        <v>CI$15</v>
      </c>
      <c r="CJ2253" s="183" t="str">
        <f t="shared" si="2565"/>
        <v>CJ$15</v>
      </c>
      <c r="CK2253" s="183" t="str">
        <f t="shared" si="2565"/>
        <v>CK$15</v>
      </c>
      <c r="CL2253" s="183" t="str">
        <f t="shared" si="2565"/>
        <v>CL$15</v>
      </c>
    </row>
    <row r="2254" spans="2:90" x14ac:dyDescent="0.4">
      <c r="B2254" s="66" t="s">
        <v>304</v>
      </c>
      <c r="C2254" s="22"/>
      <c r="D2254" s="22" t="s">
        <v>741</v>
      </c>
      <c r="E2254" s="22" t="s">
        <v>741</v>
      </c>
      <c r="F2254" s="22" t="s">
        <v>349</v>
      </c>
      <c r="G2254" s="22"/>
      <c r="H2254" s="22"/>
      <c r="I2254" s="279"/>
      <c r="J2254" s="279"/>
      <c r="K2254" s="22"/>
      <c r="L2254" s="22"/>
      <c r="M2254" s="22"/>
      <c r="N2254" s="22"/>
      <c r="O2254" s="22"/>
      <c r="P2254" s="22"/>
      <c r="R2254" s="66"/>
      <c r="S2254" s="281"/>
      <c r="T2254" s="281"/>
      <c r="U2254" s="281"/>
      <c r="V2254" s="281"/>
      <c r="W2254" s="281"/>
      <c r="X2254" s="281"/>
      <c r="Y2254" s="281"/>
      <c r="Z2254" s="281"/>
      <c r="AA2254" s="281"/>
      <c r="AB2254" s="281"/>
      <c r="AC2254" s="281"/>
      <c r="AD2254" s="281"/>
      <c r="AE2254" s="281"/>
      <c r="AF2254" s="281"/>
      <c r="AG2254" s="281"/>
      <c r="AH2254" s="281"/>
      <c r="AI2254" s="281"/>
      <c r="AJ2254" s="281"/>
      <c r="AK2254" s="281"/>
      <c r="AL2254" s="281"/>
      <c r="AM2254" s="281"/>
      <c r="AN2254" s="281"/>
      <c r="AO2254" s="281"/>
      <c r="AP2254" s="281"/>
      <c r="AQ2254" s="281"/>
      <c r="AR2254" s="281"/>
      <c r="AS2254" s="281"/>
      <c r="AT2254" s="281"/>
      <c r="AU2254" s="281"/>
      <c r="AV2254" s="281"/>
      <c r="AW2254" s="281"/>
      <c r="AX2254" s="281"/>
      <c r="AY2254" s="281"/>
      <c r="AZ2254" s="281"/>
      <c r="BA2254" s="281"/>
      <c r="BB2254" s="281"/>
      <c r="BC2254" s="281"/>
      <c r="BD2254" s="281"/>
      <c r="BE2254" s="281"/>
      <c r="BF2254" s="281"/>
      <c r="BG2254" s="281"/>
      <c r="BH2254" s="281"/>
      <c r="BI2254" s="281"/>
      <c r="BJ2254" s="281"/>
      <c r="BK2254" s="281"/>
      <c r="BL2254" s="281"/>
      <c r="BM2254" s="281"/>
      <c r="BN2254" s="281"/>
      <c r="BO2254" s="281"/>
      <c r="BP2254" s="281"/>
      <c r="BQ2254" s="281"/>
      <c r="BR2254" s="281"/>
      <c r="BS2254" s="281"/>
      <c r="BT2254" s="281"/>
      <c r="BU2254" s="281"/>
      <c r="BV2254" s="281"/>
      <c r="BW2254" s="281"/>
      <c r="BX2254" s="281"/>
      <c r="BY2254" s="281"/>
      <c r="BZ2254" s="281"/>
      <c r="CA2254" s="281"/>
      <c r="CB2254" s="281"/>
      <c r="CC2254" s="281"/>
      <c r="CD2254" s="281"/>
      <c r="CE2254" s="281"/>
      <c r="CF2254" s="281"/>
      <c r="CG2254" s="281"/>
      <c r="CH2254" s="281"/>
      <c r="CI2254" s="281"/>
      <c r="CJ2254" s="281"/>
      <c r="CK2254" s="281"/>
      <c r="CL2254" s="281"/>
    </row>
    <row r="2255" spans="2:90" x14ac:dyDescent="0.4">
      <c r="B2255" s="124" t="str">
        <f>"Assumptions - "&amp;B2254</f>
        <v>Assumptions - Volume driven amortizing loan - no defaults:</v>
      </c>
      <c r="C2255" s="31"/>
      <c r="D2255" s="31" t="s">
        <v>741</v>
      </c>
      <c r="E2255" s="31" t="s">
        <v>906</v>
      </c>
      <c r="F2255" s="31"/>
      <c r="G2255" s="31" t="str">
        <f>E2255</f>
        <v/>
      </c>
      <c r="H2255" s="31"/>
      <c r="I2255" s="73"/>
      <c r="J2255" s="73"/>
      <c r="K2255" s="31"/>
      <c r="L2255" s="31"/>
      <c r="M2255" s="31"/>
      <c r="N2255" s="31"/>
      <c r="O2255" s="31"/>
      <c r="P2255" s="31"/>
      <c r="R2255" s="67"/>
      <c r="S2255" s="229"/>
      <c r="T2255" s="229"/>
      <c r="U2255" s="229"/>
      <c r="V2255" s="229"/>
      <c r="W2255" s="229"/>
      <c r="X2255" s="229"/>
      <c r="Y2255" s="229"/>
      <c r="Z2255" s="229"/>
      <c r="AA2255" s="229"/>
      <c r="AB2255" s="229"/>
      <c r="AC2255" s="229"/>
      <c r="AD2255" s="229"/>
      <c r="AE2255" s="229"/>
      <c r="AF2255" s="229"/>
      <c r="AG2255" s="229"/>
      <c r="AH2255" s="229"/>
      <c r="AI2255" s="229"/>
      <c r="AJ2255" s="229"/>
      <c r="AK2255" s="229"/>
      <c r="AL2255" s="229"/>
      <c r="AM2255" s="229"/>
      <c r="AN2255" s="229"/>
      <c r="AO2255" s="229"/>
      <c r="AP2255" s="229"/>
      <c r="AQ2255" s="229"/>
      <c r="AR2255" s="229"/>
      <c r="AS2255" s="229"/>
      <c r="AT2255" s="229"/>
      <c r="AU2255" s="229"/>
      <c r="AV2255" s="229"/>
      <c r="AW2255" s="229"/>
      <c r="AX2255" s="229"/>
      <c r="AY2255" s="229"/>
      <c r="AZ2255" s="229"/>
      <c r="BA2255" s="229"/>
      <c r="BB2255" s="229"/>
      <c r="BC2255" s="229"/>
      <c r="BD2255" s="229"/>
      <c r="BE2255" s="229"/>
      <c r="BF2255" s="229"/>
      <c r="BG2255" s="229"/>
      <c r="BH2255" s="229"/>
      <c r="BI2255" s="229"/>
      <c r="BJ2255" s="229"/>
      <c r="BK2255" s="229"/>
      <c r="BL2255" s="229"/>
      <c r="BM2255" s="229"/>
      <c r="BN2255" s="229"/>
      <c r="BO2255" s="229"/>
      <c r="BP2255" s="229"/>
      <c r="BQ2255" s="229"/>
      <c r="BR2255" s="229"/>
      <c r="BS2255" s="229"/>
      <c r="BT2255" s="229"/>
      <c r="BU2255" s="229"/>
      <c r="BV2255" s="229"/>
      <c r="BW2255" s="229"/>
      <c r="BX2255" s="229"/>
      <c r="BY2255" s="229"/>
      <c r="BZ2255" s="229"/>
      <c r="CA2255" s="229"/>
      <c r="CB2255" s="229"/>
      <c r="CC2255" s="229"/>
      <c r="CD2255" s="229"/>
      <c r="CE2255" s="229"/>
      <c r="CF2255" s="229"/>
      <c r="CG2255" s="229"/>
      <c r="CH2255" s="229"/>
      <c r="CI2255" s="229"/>
      <c r="CJ2255" s="229"/>
      <c r="CK2255" s="229"/>
      <c r="CL2255" s="229"/>
    </row>
    <row r="2256" spans="2:90" x14ac:dyDescent="0.4">
      <c r="B2256" s="153" t="s">
        <v>285</v>
      </c>
      <c r="C2256" s="57"/>
      <c r="D2256" s="57" t="s">
        <v>741</v>
      </c>
      <c r="E2256" s="57" t="s">
        <v>906</v>
      </c>
      <c r="F2256" s="57"/>
      <c r="G2256" s="57" t="str">
        <f>E2256</f>
        <v/>
      </c>
      <c r="H2256" s="57">
        <v>12</v>
      </c>
      <c r="I2256" s="31"/>
      <c r="J2256" s="31"/>
      <c r="K2256" s="31"/>
      <c r="L2256" s="31"/>
      <c r="M2256" s="31"/>
      <c r="N2256" s="31"/>
      <c r="O2256" s="31"/>
      <c r="P2256" s="31"/>
      <c r="R2256" s="31"/>
      <c r="S2256" s="73"/>
      <c r="T2256" s="73"/>
      <c r="U2256" s="73"/>
      <c r="V2256" s="73"/>
      <c r="W2256" s="73"/>
      <c r="X2256" s="73"/>
      <c r="Y2256" s="73"/>
      <c r="Z2256" s="73"/>
      <c r="AA2256" s="73"/>
      <c r="AB2256" s="73"/>
      <c r="AC2256" s="73"/>
      <c r="AD2256" s="73"/>
      <c r="AE2256" s="73"/>
      <c r="AF2256" s="73"/>
      <c r="AG2256" s="73"/>
      <c r="AH2256" s="73"/>
      <c r="AI2256" s="73"/>
      <c r="AJ2256" s="73"/>
      <c r="AK2256" s="73"/>
      <c r="AL2256" s="73"/>
      <c r="AM2256" s="73"/>
      <c r="AN2256" s="73"/>
      <c r="AO2256" s="73"/>
      <c r="AP2256" s="73"/>
      <c r="AQ2256" s="73"/>
      <c r="AR2256" s="73"/>
      <c r="AS2256" s="73"/>
      <c r="AT2256" s="73"/>
      <c r="AU2256" s="73"/>
      <c r="AV2256" s="73"/>
      <c r="AW2256" s="73"/>
      <c r="AX2256" s="73"/>
      <c r="AY2256" s="73"/>
      <c r="AZ2256" s="73"/>
      <c r="BA2256" s="73"/>
      <c r="BB2256" s="73"/>
      <c r="BC2256" s="73"/>
      <c r="BD2256" s="73"/>
      <c r="BE2256" s="73"/>
      <c r="BF2256" s="73"/>
      <c r="BG2256" s="73"/>
      <c r="BH2256" s="73"/>
      <c r="BI2256" s="73"/>
      <c r="BJ2256" s="73"/>
      <c r="BK2256" s="73"/>
      <c r="BL2256" s="73"/>
      <c r="BM2256" s="73"/>
      <c r="BN2256" s="73"/>
      <c r="BO2256" s="73"/>
      <c r="BP2256" s="73"/>
      <c r="BQ2256" s="73"/>
      <c r="BR2256" s="73"/>
      <c r="BS2256" s="73"/>
      <c r="BT2256" s="73"/>
      <c r="BU2256" s="73"/>
      <c r="BV2256" s="73"/>
      <c r="BW2256" s="73"/>
      <c r="BX2256" s="73"/>
      <c r="BY2256" s="73"/>
      <c r="BZ2256" s="73"/>
      <c r="CA2256" s="73"/>
      <c r="CB2256" s="73"/>
      <c r="CC2256" s="73"/>
      <c r="CD2256" s="73"/>
      <c r="CE2256" s="73"/>
      <c r="CF2256" s="73"/>
      <c r="CG2256" s="73"/>
      <c r="CH2256" s="73"/>
      <c r="CI2256" s="73"/>
      <c r="CJ2256" s="73"/>
      <c r="CK2256" s="73"/>
      <c r="CL2256" s="73"/>
    </row>
    <row r="2257" spans="2:90" x14ac:dyDescent="0.4">
      <c r="B2257" s="153" t="s">
        <v>286</v>
      </c>
      <c r="C2257" s="59"/>
      <c r="D2257" s="59" t="s">
        <v>741</v>
      </c>
      <c r="E2257" s="59" t="s">
        <v>906</v>
      </c>
      <c r="F2257" s="59"/>
      <c r="G2257" s="59" t="str">
        <f>E2257</f>
        <v/>
      </c>
      <c r="H2257" s="59">
        <v>0.1</v>
      </c>
      <c r="I2257" s="31"/>
      <c r="J2257" s="31"/>
      <c r="K2257" s="31"/>
      <c r="L2257" s="31"/>
      <c r="M2257" s="31"/>
      <c r="N2257" s="31"/>
      <c r="O2257" s="31"/>
      <c r="P2257" s="31"/>
      <c r="R2257" s="31"/>
      <c r="S2257" s="73"/>
      <c r="T2257" s="73"/>
      <c r="U2257" s="73"/>
      <c r="V2257" s="73"/>
      <c r="W2257" s="73"/>
      <c r="X2257" s="73"/>
      <c r="Y2257" s="73"/>
      <c r="Z2257" s="73"/>
      <c r="AA2257" s="73"/>
      <c r="AB2257" s="73"/>
      <c r="AC2257" s="73"/>
      <c r="AD2257" s="73"/>
      <c r="AE2257" s="73"/>
      <c r="AF2257" s="73"/>
      <c r="AG2257" s="73"/>
      <c r="AH2257" s="73"/>
      <c r="AI2257" s="73"/>
      <c r="AJ2257" s="73"/>
      <c r="AK2257" s="73"/>
      <c r="AL2257" s="73"/>
      <c r="AM2257" s="73"/>
      <c r="AN2257" s="73"/>
      <c r="AO2257" s="73"/>
      <c r="AP2257" s="73"/>
      <c r="AQ2257" s="73"/>
      <c r="AR2257" s="73"/>
      <c r="AS2257" s="73"/>
      <c r="AT2257" s="73"/>
      <c r="AU2257" s="73"/>
      <c r="AV2257" s="73"/>
      <c r="AW2257" s="73"/>
      <c r="AX2257" s="73"/>
      <c r="AY2257" s="73"/>
      <c r="AZ2257" s="73"/>
      <c r="BA2257" s="73"/>
      <c r="BB2257" s="73"/>
      <c r="BC2257" s="73"/>
      <c r="BD2257" s="73"/>
      <c r="BE2257" s="73"/>
      <c r="BF2257" s="73"/>
      <c r="BG2257" s="73"/>
      <c r="BH2257" s="73"/>
      <c r="BI2257" s="73"/>
      <c r="BJ2257" s="73"/>
      <c r="BK2257" s="73"/>
      <c r="BL2257" s="73"/>
      <c r="BM2257" s="73"/>
      <c r="BN2257" s="73"/>
      <c r="BO2257" s="73"/>
      <c r="BP2257" s="73"/>
      <c r="BQ2257" s="73"/>
      <c r="BR2257" s="73"/>
      <c r="BS2257" s="73"/>
      <c r="BT2257" s="73"/>
      <c r="BU2257" s="73"/>
      <c r="BV2257" s="73"/>
      <c r="BW2257" s="73"/>
      <c r="BX2257" s="73"/>
      <c r="BY2257" s="73"/>
      <c r="BZ2257" s="73"/>
      <c r="CA2257" s="73"/>
      <c r="CB2257" s="73"/>
      <c r="CC2257" s="73"/>
      <c r="CD2257" s="73"/>
      <c r="CE2257" s="73"/>
      <c r="CF2257" s="73"/>
      <c r="CG2257" s="73"/>
      <c r="CH2257" s="73"/>
      <c r="CI2257" s="73"/>
      <c r="CJ2257" s="73"/>
      <c r="CK2257" s="73"/>
      <c r="CL2257" s="73"/>
    </row>
    <row r="2258" spans="2:90" x14ac:dyDescent="0.4">
      <c r="B2258" s="153" t="s">
        <v>302</v>
      </c>
      <c r="C2258" s="59"/>
      <c r="D2258" s="59" t="s">
        <v>741</v>
      </c>
      <c r="E2258" s="59" t="s">
        <v>906</v>
      </c>
      <c r="F2258" s="59"/>
      <c r="G2258" s="59" t="str">
        <f>E2258</f>
        <v/>
      </c>
      <c r="H2258" s="59">
        <v>0.1</v>
      </c>
      <c r="I2258" s="31"/>
      <c r="J2258" s="31"/>
      <c r="K2258" s="31"/>
      <c r="L2258" s="31"/>
      <c r="M2258" s="31"/>
      <c r="N2258" s="31"/>
      <c r="O2258" s="31"/>
      <c r="P2258" s="31"/>
      <c r="R2258" s="31"/>
      <c r="S2258" s="73"/>
      <c r="T2258" s="73"/>
      <c r="U2258" s="73"/>
      <c r="V2258" s="73"/>
      <c r="W2258" s="73"/>
      <c r="X2258" s="73"/>
      <c r="Y2258" s="73"/>
      <c r="Z2258" s="73"/>
      <c r="AA2258" s="73"/>
      <c r="AB2258" s="73"/>
      <c r="AC2258" s="73"/>
      <c r="AD2258" s="73"/>
      <c r="AE2258" s="73"/>
      <c r="AF2258" s="73"/>
      <c r="AG2258" s="73"/>
      <c r="AH2258" s="73"/>
      <c r="AI2258" s="73"/>
      <c r="AJ2258" s="73"/>
      <c r="AK2258" s="73"/>
      <c r="AL2258" s="73"/>
      <c r="AM2258" s="73"/>
      <c r="AN2258" s="73"/>
      <c r="AO2258" s="73"/>
      <c r="AP2258" s="73"/>
      <c r="AQ2258" s="73"/>
      <c r="AR2258" s="73"/>
      <c r="AS2258" s="73"/>
      <c r="AT2258" s="73"/>
      <c r="AU2258" s="73"/>
      <c r="AV2258" s="73"/>
      <c r="AW2258" s="73"/>
      <c r="AX2258" s="73"/>
      <c r="AY2258" s="73"/>
      <c r="AZ2258" s="73"/>
      <c r="BA2258" s="73"/>
      <c r="BB2258" s="73"/>
      <c r="BC2258" s="73"/>
      <c r="BD2258" s="73"/>
      <c r="BE2258" s="73"/>
      <c r="BF2258" s="73"/>
      <c r="BG2258" s="73"/>
      <c r="BH2258" s="73"/>
      <c r="BI2258" s="73"/>
      <c r="BJ2258" s="73"/>
      <c r="BK2258" s="73"/>
      <c r="BL2258" s="73"/>
      <c r="BM2258" s="73"/>
      <c r="BN2258" s="73"/>
      <c r="BO2258" s="73"/>
      <c r="BP2258" s="73"/>
      <c r="BQ2258" s="73"/>
      <c r="BR2258" s="73"/>
      <c r="BS2258" s="73"/>
      <c r="BT2258" s="73"/>
      <c r="BU2258" s="73"/>
      <c r="BV2258" s="73"/>
      <c r="BW2258" s="73"/>
      <c r="BX2258" s="73"/>
      <c r="BY2258" s="73"/>
      <c r="BZ2258" s="73"/>
      <c r="CA2258" s="73"/>
      <c r="CB2258" s="73"/>
      <c r="CC2258" s="73"/>
      <c r="CD2258" s="73"/>
      <c r="CE2258" s="73"/>
      <c r="CF2258" s="73"/>
      <c r="CG2258" s="73"/>
      <c r="CH2258" s="73"/>
      <c r="CI2258" s="73"/>
      <c r="CJ2258" s="73"/>
      <c r="CK2258" s="73"/>
      <c r="CL2258" s="73"/>
    </row>
    <row r="2259" spans="2:90" x14ac:dyDescent="0.4">
      <c r="B2259" s="153" t="s">
        <v>303</v>
      </c>
      <c r="C2259" s="59"/>
      <c r="D2259" s="59" t="s">
        <v>741</v>
      </c>
      <c r="E2259" s="59" t="s">
        <v>906</v>
      </c>
      <c r="F2259" s="59"/>
      <c r="G2259" s="59"/>
      <c r="H2259" s="59">
        <v>0.5</v>
      </c>
      <c r="I2259" s="31"/>
      <c r="J2259" s="31"/>
      <c r="K2259" s="31"/>
      <c r="L2259" s="31"/>
      <c r="M2259" s="31"/>
      <c r="N2259" s="31"/>
      <c r="O2259" s="31"/>
      <c r="P2259" s="31"/>
      <c r="R2259" s="31"/>
      <c r="S2259" s="73"/>
      <c r="T2259" s="73"/>
      <c r="U2259" s="73"/>
      <c r="V2259" s="73"/>
      <c r="W2259" s="73"/>
      <c r="X2259" s="73"/>
      <c r="Y2259" s="73"/>
      <c r="Z2259" s="73"/>
      <c r="AA2259" s="73"/>
      <c r="AB2259" s="73"/>
      <c r="AC2259" s="73"/>
      <c r="AD2259" s="73"/>
      <c r="AE2259" s="73"/>
      <c r="AF2259" s="73"/>
      <c r="AG2259" s="73"/>
      <c r="AH2259" s="73"/>
      <c r="AI2259" s="73"/>
      <c r="AJ2259" s="73"/>
      <c r="AK2259" s="73"/>
      <c r="AL2259" s="73"/>
      <c r="AM2259" s="73"/>
      <c r="AN2259" s="73"/>
      <c r="AO2259" s="73"/>
      <c r="AP2259" s="73"/>
      <c r="AQ2259" s="73"/>
      <c r="AR2259" s="73"/>
      <c r="AS2259" s="73"/>
      <c r="AT2259" s="73"/>
      <c r="AU2259" s="73"/>
      <c r="AV2259" s="73"/>
      <c r="AW2259" s="73"/>
      <c r="AX2259" s="73"/>
      <c r="AY2259" s="73"/>
      <c r="AZ2259" s="73"/>
      <c r="BA2259" s="73"/>
      <c r="BB2259" s="73"/>
      <c r="BC2259" s="73"/>
      <c r="BD2259" s="73"/>
      <c r="BE2259" s="73"/>
      <c r="BF2259" s="73"/>
      <c r="BG2259" s="73"/>
      <c r="BH2259" s="73"/>
      <c r="BI2259" s="73"/>
      <c r="BJ2259" s="73"/>
      <c r="BK2259" s="73"/>
      <c r="BL2259" s="73"/>
      <c r="BM2259" s="73"/>
      <c r="BN2259" s="73"/>
      <c r="BO2259" s="73"/>
      <c r="BP2259" s="73"/>
      <c r="BQ2259" s="73"/>
      <c r="BR2259" s="73"/>
      <c r="BS2259" s="73"/>
      <c r="BT2259" s="73"/>
      <c r="BU2259" s="73"/>
      <c r="BV2259" s="73"/>
      <c r="BW2259" s="73"/>
      <c r="BX2259" s="73"/>
      <c r="BY2259" s="73"/>
      <c r="BZ2259" s="73"/>
      <c r="CA2259" s="73"/>
      <c r="CB2259" s="73"/>
      <c r="CC2259" s="73"/>
      <c r="CD2259" s="73"/>
      <c r="CE2259" s="73"/>
      <c r="CF2259" s="73"/>
      <c r="CG2259" s="73"/>
      <c r="CH2259" s="73"/>
      <c r="CI2259" s="73"/>
      <c r="CJ2259" s="73"/>
      <c r="CK2259" s="73"/>
      <c r="CL2259" s="73"/>
    </row>
    <row r="2260" spans="2:90" x14ac:dyDescent="0.4">
      <c r="B2260" s="154" t="s">
        <v>287</v>
      </c>
      <c r="C2260" s="89"/>
      <c r="D2260" s="89" t="s">
        <v>741</v>
      </c>
      <c r="E2260" s="89" t="s">
        <v>906</v>
      </c>
      <c r="F2260" s="89"/>
      <c r="G2260" s="89"/>
      <c r="H2260" s="89">
        <v>0</v>
      </c>
      <c r="I2260" s="31"/>
      <c r="J2260" s="31"/>
      <c r="K2260" s="31"/>
      <c r="L2260" s="31"/>
      <c r="M2260" s="31"/>
      <c r="N2260" s="31"/>
      <c r="O2260" s="31"/>
      <c r="P2260" s="31"/>
      <c r="R2260" s="31"/>
      <c r="S2260" s="73"/>
      <c r="T2260" s="73"/>
      <c r="U2260" s="73"/>
      <c r="V2260" s="73"/>
      <c r="W2260" s="73"/>
      <c r="X2260" s="73"/>
      <c r="Y2260" s="73"/>
      <c r="Z2260" s="73"/>
      <c r="AA2260" s="73"/>
      <c r="AB2260" s="73"/>
      <c r="AC2260" s="73"/>
      <c r="AD2260" s="73"/>
      <c r="AE2260" s="73"/>
      <c r="AF2260" s="73"/>
      <c r="AG2260" s="73"/>
      <c r="AH2260" s="73"/>
      <c r="AI2260" s="73"/>
      <c r="AJ2260" s="73"/>
      <c r="AK2260" s="73"/>
      <c r="AL2260" s="73"/>
      <c r="AM2260" s="73"/>
      <c r="AN2260" s="73"/>
      <c r="AO2260" s="73"/>
      <c r="AP2260" s="73"/>
      <c r="AQ2260" s="73"/>
      <c r="AR2260" s="73"/>
      <c r="AS2260" s="73"/>
      <c r="AT2260" s="73"/>
      <c r="AU2260" s="73"/>
      <c r="AV2260" s="73"/>
      <c r="AW2260" s="73"/>
      <c r="AX2260" s="73"/>
      <c r="AY2260" s="73"/>
      <c r="AZ2260" s="73"/>
      <c r="BA2260" s="73"/>
      <c r="BB2260" s="73"/>
      <c r="BC2260" s="73"/>
      <c r="BD2260" s="73"/>
      <c r="BE2260" s="73"/>
      <c r="BF2260" s="73"/>
      <c r="BG2260" s="73"/>
      <c r="BH2260" s="73"/>
      <c r="BI2260" s="73"/>
      <c r="BJ2260" s="73"/>
      <c r="BK2260" s="73"/>
      <c r="BL2260" s="73"/>
      <c r="BM2260" s="73"/>
      <c r="BN2260" s="73"/>
      <c r="BO2260" s="73"/>
      <c r="BP2260" s="73"/>
      <c r="BQ2260" s="73"/>
      <c r="BR2260" s="73"/>
      <c r="BS2260" s="73"/>
      <c r="BT2260" s="73"/>
      <c r="BU2260" s="73"/>
      <c r="BV2260" s="73"/>
      <c r="BW2260" s="73"/>
      <c r="BX2260" s="73"/>
      <c r="BY2260" s="73"/>
      <c r="BZ2260" s="73"/>
      <c r="CA2260" s="73"/>
      <c r="CB2260" s="73"/>
      <c r="CC2260" s="73"/>
      <c r="CD2260" s="73"/>
      <c r="CE2260" s="73"/>
      <c r="CF2260" s="73"/>
      <c r="CG2260" s="73"/>
      <c r="CH2260" s="73"/>
      <c r="CI2260" s="73"/>
      <c r="CJ2260" s="73"/>
      <c r="CK2260" s="73"/>
      <c r="CL2260" s="73"/>
    </row>
    <row r="2261" spans="2:90" x14ac:dyDescent="0.4">
      <c r="B2261" s="122"/>
      <c r="C2261" s="31"/>
      <c r="D2261" s="31" t="s">
        <v>741</v>
      </c>
      <c r="E2261" s="31" t="s">
        <v>906</v>
      </c>
      <c r="F2261" s="31"/>
      <c r="G2261" s="31"/>
      <c r="H2261" s="31"/>
      <c r="I2261" s="31"/>
      <c r="J2261" s="31"/>
      <c r="K2261" s="31"/>
      <c r="L2261" s="31"/>
      <c r="M2261" s="31"/>
      <c r="N2261" s="31"/>
      <c r="O2261" s="31"/>
      <c r="P2261" s="31"/>
      <c r="R2261" s="31"/>
      <c r="S2261" s="73"/>
      <c r="T2261" s="73"/>
      <c r="U2261" s="73"/>
      <c r="V2261" s="73"/>
      <c r="W2261" s="73"/>
      <c r="X2261" s="73"/>
      <c r="Y2261" s="73"/>
      <c r="Z2261" s="73"/>
      <c r="AA2261" s="73"/>
      <c r="AB2261" s="73"/>
      <c r="AC2261" s="73"/>
      <c r="AD2261" s="73"/>
      <c r="AE2261" s="73"/>
      <c r="AF2261" s="73"/>
      <c r="AG2261" s="73"/>
      <c r="AH2261" s="73"/>
      <c r="AI2261" s="73"/>
      <c r="AJ2261" s="73"/>
      <c r="AK2261" s="73"/>
      <c r="AL2261" s="73"/>
      <c r="AM2261" s="73"/>
      <c r="AN2261" s="73"/>
      <c r="AO2261" s="73"/>
      <c r="AP2261" s="73"/>
      <c r="AQ2261" s="73"/>
      <c r="AR2261" s="73"/>
      <c r="AS2261" s="73"/>
      <c r="AT2261" s="73"/>
      <c r="AU2261" s="73"/>
      <c r="AV2261" s="73"/>
      <c r="AW2261" s="73"/>
      <c r="AX2261" s="73"/>
      <c r="AY2261" s="73"/>
      <c r="AZ2261" s="73"/>
      <c r="BA2261" s="73"/>
      <c r="BB2261" s="73"/>
      <c r="BC2261" s="73"/>
      <c r="BD2261" s="73"/>
      <c r="BE2261" s="73"/>
      <c r="BF2261" s="73"/>
      <c r="BG2261" s="73"/>
      <c r="BH2261" s="73"/>
      <c r="BI2261" s="73"/>
      <c r="BJ2261" s="73"/>
      <c r="BK2261" s="73"/>
      <c r="BL2261" s="73"/>
      <c r="BM2261" s="73"/>
      <c r="BN2261" s="73"/>
      <c r="BO2261" s="73"/>
      <c r="BP2261" s="73"/>
      <c r="BQ2261" s="73"/>
      <c r="BR2261" s="73"/>
      <c r="BS2261" s="73"/>
      <c r="BT2261" s="73"/>
      <c r="BU2261" s="73"/>
      <c r="BV2261" s="73"/>
      <c r="BW2261" s="73"/>
      <c r="BX2261" s="73"/>
      <c r="BY2261" s="73"/>
      <c r="BZ2261" s="73"/>
      <c r="CA2261" s="73"/>
      <c r="CB2261" s="73"/>
      <c r="CC2261" s="73"/>
      <c r="CD2261" s="73"/>
      <c r="CE2261" s="73"/>
      <c r="CF2261" s="73"/>
      <c r="CG2261" s="73"/>
      <c r="CH2261" s="73"/>
      <c r="CI2261" s="73"/>
      <c r="CJ2261" s="73"/>
      <c r="CK2261" s="73"/>
      <c r="CL2261" s="73"/>
    </row>
    <row r="2262" spans="2:90" x14ac:dyDescent="0.4">
      <c r="B2262" s="93" t="s">
        <v>288</v>
      </c>
      <c r="D2262" t="s">
        <v>741</v>
      </c>
      <c r="E2262" t="s">
        <v>906</v>
      </c>
      <c r="R2262" s="90"/>
      <c r="S2262" s="148"/>
      <c r="T2262" s="148"/>
      <c r="U2262" s="148"/>
      <c r="V2262" s="148"/>
      <c r="W2262" s="148"/>
      <c r="X2262" s="148"/>
      <c r="Y2262" s="148"/>
      <c r="Z2262" s="148"/>
      <c r="AA2262" s="148"/>
      <c r="AB2262" s="148"/>
      <c r="AC2262" s="148"/>
      <c r="AD2262" s="148"/>
      <c r="AE2262" s="148"/>
      <c r="AF2262" s="148"/>
      <c r="AG2262" s="148"/>
      <c r="AH2262" s="148"/>
      <c r="AI2262" s="148"/>
      <c r="AJ2262" s="148"/>
      <c r="AK2262" s="148"/>
      <c r="AL2262" s="148"/>
      <c r="AM2262" s="148"/>
      <c r="AN2262" s="148"/>
      <c r="AO2262" s="148"/>
      <c r="AP2262" s="148"/>
      <c r="AQ2262" s="148"/>
      <c r="AR2262" s="148"/>
      <c r="AS2262" s="148"/>
      <c r="AT2262" s="148"/>
      <c r="AU2262" s="148"/>
      <c r="AV2262" s="148"/>
      <c r="AW2262" s="148"/>
      <c r="AX2262" s="148"/>
      <c r="AY2262" s="148"/>
      <c r="AZ2262" s="148"/>
      <c r="BA2262" s="148"/>
      <c r="BB2262" s="148"/>
      <c r="BC2262" s="148"/>
      <c r="BD2262" s="148"/>
      <c r="BE2262" s="148"/>
      <c r="BF2262" s="148"/>
      <c r="BG2262" s="148"/>
      <c r="BH2262" s="148"/>
      <c r="BI2262" s="148"/>
      <c r="BJ2262" s="148"/>
      <c r="BK2262" s="148"/>
      <c r="BL2262" s="148"/>
      <c r="BM2262" s="148"/>
      <c r="BN2262" s="148"/>
      <c r="BO2262" s="148"/>
      <c r="BP2262" s="148"/>
      <c r="BQ2262" s="148"/>
      <c r="BR2262" s="148"/>
      <c r="BS2262" s="148"/>
      <c r="BT2262" s="148"/>
      <c r="BU2262" s="148"/>
      <c r="BV2262" s="148"/>
      <c r="BW2262" s="148"/>
      <c r="BX2262" s="148"/>
      <c r="BY2262" s="148"/>
      <c r="BZ2262" s="148"/>
      <c r="CA2262" s="148"/>
      <c r="CB2262" s="148"/>
      <c r="CC2262" s="148"/>
      <c r="CD2262" s="148"/>
      <c r="CE2262" s="148"/>
      <c r="CF2262" s="148"/>
      <c r="CG2262" s="148"/>
      <c r="CH2262" s="148"/>
      <c r="CI2262" s="148"/>
      <c r="CJ2262" s="148"/>
      <c r="CK2262" s="148"/>
      <c r="CL2262" s="148"/>
    </row>
    <row r="2263" spans="2:90" x14ac:dyDescent="0.4">
      <c r="B2263" s="152" t="s">
        <v>287</v>
      </c>
      <c r="D2263" t="s">
        <v>741</v>
      </c>
      <c r="E2263" t="s">
        <v>906</v>
      </c>
      <c r="K2263" s="24">
        <f ca="1">SUMIF($4:$4,K$2,2263:2263)</f>
        <v>2410371.7343070023</v>
      </c>
      <c r="L2263" s="24">
        <f ca="1">SUMIF($4:$4,L$2,2263:2263)</f>
        <v>1817076.3391021655</v>
      </c>
      <c r="M2263" s="24">
        <f ca="1">SUMIF($4:$4,M$2,2263:2263)</f>
        <v>1280465.3505646121</v>
      </c>
      <c r="N2263" s="24">
        <f ca="1">SUMIF($4:$4,N$2,2263:2263)</f>
        <v>795123.04832099844</v>
      </c>
      <c r="O2263" s="24">
        <f ca="1">SUMIF($4:$4,O$2,2263:2263)</f>
        <v>356151.13872759964</v>
      </c>
      <c r="P2263" s="24">
        <f ca="1">SUMIF($4:$4,P$2,2263:2263)</f>
        <v>-40880.680920696119</v>
      </c>
      <c r="R2263"/>
      <c r="S2263" s="62">
        <f t="shared" ref="S2263:AY2263" ca="1" si="2566">R2268</f>
        <v>0</v>
      </c>
      <c r="T2263" s="62">
        <f t="shared" ca="1" si="2566"/>
        <v>451875.38971832854</v>
      </c>
      <c r="U2263" s="62">
        <f t="shared" ca="1" si="2566"/>
        <v>856027.20757399953</v>
      </c>
      <c r="V2263" s="62">
        <f t="shared" ca="1" si="2566"/>
        <v>1212853.1499992018</v>
      </c>
      <c r="W2263" s="62">
        <f t="shared" ca="1" si="2566"/>
        <v>1522747.5992891891</v>
      </c>
      <c r="X2263" s="62">
        <f t="shared" ca="1" si="2566"/>
        <v>1786101.6512200886</v>
      </c>
      <c r="Y2263" s="62">
        <f t="shared" ca="1" si="2566"/>
        <v>2003303.1424365591</v>
      </c>
      <c r="Z2263" s="62">
        <f t="shared" ca="1" si="2566"/>
        <v>2174736.6776112206</v>
      </c>
      <c r="AA2263" s="62">
        <f t="shared" ca="1" si="2566"/>
        <v>2300783.6563777551</v>
      </c>
      <c r="AB2263" s="62">
        <f t="shared" ca="1" si="2566"/>
        <v>2381822.3000395643</v>
      </c>
      <c r="AC2263" s="62">
        <f t="shared" ca="1" si="2566"/>
        <v>2418227.6780558536</v>
      </c>
      <c r="AD2263" s="62">
        <f t="shared" ca="1" si="2566"/>
        <v>2410371.7343070023</v>
      </c>
      <c r="AE2263" s="62">
        <f t="shared" ca="1" si="2566"/>
        <v>2358623.3131410531</v>
      </c>
      <c r="AF2263" s="62">
        <f t="shared" ca="1" si="2566"/>
        <v>2307306.1288181534</v>
      </c>
      <c r="AG2263" s="62">
        <f t="shared" ca="1" si="2566"/>
        <v>2256416.5876979446</v>
      </c>
      <c r="AH2263" s="62">
        <f t="shared" ca="1" si="2566"/>
        <v>2205951.1260870709</v>
      </c>
      <c r="AI2263" s="62">
        <f t="shared" ca="1" si="2566"/>
        <v>2155906.2099896213</v>
      </c>
      <c r="AJ2263" s="62">
        <f t="shared" ca="1" si="2566"/>
        <v>2106278.3348596506</v>
      </c>
      <c r="AK2263" s="62">
        <f t="shared" ca="1" si="2566"/>
        <v>2057064.0253557628</v>
      </c>
      <c r="AL2263" s="62">
        <f t="shared" ca="1" si="2566"/>
        <v>2008259.8350977406</v>
      </c>
      <c r="AM2263" s="62">
        <f t="shared" ca="1" si="2566"/>
        <v>1959862.346425202</v>
      </c>
      <c r="AN2263" s="62">
        <f t="shared" ca="1" si="2566"/>
        <v>1911868.170158268</v>
      </c>
      <c r="AO2263" s="62">
        <f t="shared" ca="1" si="2566"/>
        <v>1864273.9453602249</v>
      </c>
      <c r="AP2263" s="62">
        <f t="shared" ca="1" si="2566"/>
        <v>1817076.3391021655</v>
      </c>
      <c r="AQ2263" s="62">
        <f t="shared" ca="1" si="2566"/>
        <v>1770272.0462295902</v>
      </c>
      <c r="AR2263" s="62">
        <f t="shared" ca="1" si="2566"/>
        <v>1723857.7891309527</v>
      </c>
      <c r="AS2263" s="62">
        <f t="shared" ca="1" si="2566"/>
        <v>1677830.3175081373</v>
      </c>
      <c r="AT2263" s="62">
        <f t="shared" ca="1" si="2566"/>
        <v>1632186.4081488454</v>
      </c>
      <c r="AU2263" s="62">
        <f t="shared" ca="1" si="2566"/>
        <v>1586922.8647008808</v>
      </c>
      <c r="AV2263" s="62">
        <f t="shared" ca="1" si="2566"/>
        <v>1542036.5174483159</v>
      </c>
      <c r="AW2263" s="62">
        <f t="shared" ca="1" si="2566"/>
        <v>1497524.2230895224</v>
      </c>
      <c r="AX2263" s="62">
        <f t="shared" ca="1" si="2566"/>
        <v>1453382.8645170522</v>
      </c>
      <c r="AY2263" s="62">
        <f t="shared" ca="1" si="2566"/>
        <v>1409609.3505993527</v>
      </c>
      <c r="AZ2263" s="62">
        <f t="shared" ref="AZ2263:CE2263" ca="1" si="2567">AY2268</f>
        <v>1366200.6159643007</v>
      </c>
      <c r="BA2263" s="62">
        <f t="shared" ca="1" si="2567"/>
        <v>1323153.6207845407</v>
      </c>
      <c r="BB2263" s="62">
        <f t="shared" ca="1" si="2567"/>
        <v>1280465.3505646121</v>
      </c>
      <c r="BC2263" s="62">
        <f t="shared" ca="1" si="2567"/>
        <v>1238132.8159298496</v>
      </c>
      <c r="BD2263" s="62">
        <f t="shared" ca="1" si="2567"/>
        <v>1196153.0524170434</v>
      </c>
      <c r="BE2263" s="62">
        <f t="shared" ca="1" si="2567"/>
        <v>1154523.1202668438</v>
      </c>
      <c r="BF2263" s="62">
        <f t="shared" ca="1" si="2567"/>
        <v>1113240.104217896</v>
      </c>
      <c r="BG2263" s="62">
        <f t="shared" ca="1" si="2567"/>
        <v>1072301.1133026895</v>
      </c>
      <c r="BH2263" s="62">
        <f t="shared" ca="1" si="2567"/>
        <v>1031703.2806451096</v>
      </c>
      <c r="BI2263" s="62">
        <f t="shared" ca="1" si="2567"/>
        <v>991443.76325967617</v>
      </c>
      <c r="BJ2263" s="62">
        <f t="shared" ca="1" si="2567"/>
        <v>951519.74185245472</v>
      </c>
      <c r="BK2263" s="62">
        <f t="shared" ca="1" si="2567"/>
        <v>911928.42062362679</v>
      </c>
      <c r="BL2263" s="62">
        <f t="shared" ca="1" si="2567"/>
        <v>872667.02707170579</v>
      </c>
      <c r="BM2263" s="62">
        <f t="shared" ca="1" si="2567"/>
        <v>833732.81179938407</v>
      </c>
      <c r="BN2263" s="62">
        <f t="shared" ca="1" si="2567"/>
        <v>795123.04832099844</v>
      </c>
      <c r="BO2263" s="62">
        <f t="shared" ca="1" si="2567"/>
        <v>756835.03287159931</v>
      </c>
      <c r="BP2263" s="62">
        <f t="shared" ca="1" si="2567"/>
        <v>718866.08421761182</v>
      </c>
      <c r="BQ2263" s="62">
        <f t="shared" ca="1" si="2567"/>
        <v>681213.5434690743</v>
      </c>
      <c r="BR2263" s="62">
        <f t="shared" ca="1" si="2567"/>
        <v>643874.77389344119</v>
      </c>
      <c r="BS2263" s="62">
        <f t="shared" ca="1" si="2567"/>
        <v>606847.16073093843</v>
      </c>
      <c r="BT2263" s="62">
        <f t="shared" ca="1" si="2567"/>
        <v>570128.11101145647</v>
      </c>
      <c r="BU2263" s="62">
        <f t="shared" ca="1" si="2567"/>
        <v>533715.0533729702</v>
      </c>
      <c r="BV2263" s="62">
        <f t="shared" ca="1" si="2567"/>
        <v>497605.43788147136</v>
      </c>
      <c r="BW2263" s="62">
        <f t="shared" ca="1" si="2567"/>
        <v>461796.73585240159</v>
      </c>
      <c r="BX2263" s="62">
        <f t="shared" ca="1" si="2567"/>
        <v>426286.43967357406</v>
      </c>
      <c r="BY2263" s="62">
        <f t="shared" ca="1" si="2567"/>
        <v>391072.06262957014</v>
      </c>
      <c r="BZ2263" s="62">
        <f t="shared" ca="1" si="2567"/>
        <v>356151.13872759964</v>
      </c>
      <c r="CA2263" s="62">
        <f t="shared" ca="1" si="2567"/>
        <v>321521.22252481221</v>
      </c>
      <c r="CB2263" s="62">
        <f t="shared" ca="1" si="2567"/>
        <v>287179.88895704795</v>
      </c>
      <c r="CC2263" s="62">
        <f t="shared" ca="1" si="2567"/>
        <v>253124.73316901503</v>
      </c>
      <c r="CD2263" s="62">
        <f t="shared" ca="1" si="2567"/>
        <v>219353.37034588249</v>
      </c>
      <c r="CE2263" s="62">
        <f t="shared" ca="1" si="2567"/>
        <v>185863.43554627604</v>
      </c>
      <c r="CF2263" s="62">
        <f ca="1">CE2268</f>
        <v>152652.58353666624</v>
      </c>
      <c r="CG2263" s="62">
        <f t="shared" ref="CG2263:CL2263" ca="1" si="2568">CF2268</f>
        <v>119718.48862713657</v>
      </c>
      <c r="CH2263" s="62">
        <f t="shared" ca="1" si="2568"/>
        <v>87058.844508519629</v>
      </c>
      <c r="CI2263" s="62">
        <f t="shared" ca="1" si="2568"/>
        <v>54671.364090891206</v>
      </c>
      <c r="CJ2263" s="62">
        <f t="shared" ca="1" si="2568"/>
        <v>22553.779343409697</v>
      </c>
      <c r="CK2263" s="62">
        <f t="shared" ca="1" si="2568"/>
        <v>-9296.1588645095471</v>
      </c>
      <c r="CL2263" s="62">
        <f t="shared" ca="1" si="2568"/>
        <v>-40880.680920696119</v>
      </c>
    </row>
    <row r="2264" spans="2:90" x14ac:dyDescent="0.4">
      <c r="B2264" s="152" t="str">
        <f>"New loans originated - "&amp;SUBSTITUTE(B2254,":","")</f>
        <v>New loans originated - Volume driven amortizing loan - no defaults</v>
      </c>
      <c r="D2264" t="s">
        <v>741</v>
      </c>
      <c r="E2264" t="s">
        <v>906</v>
      </c>
      <c r="K2264" s="24">
        <f ca="1">SUMIF($4:$4,K$2,2264:2264)</f>
        <v>500000</v>
      </c>
      <c r="L2264" s="24">
        <f ca="1">SUMIF($4:$4,L$2,2264:2264)</f>
        <v>500000</v>
      </c>
      <c r="M2264" s="24">
        <f ca="1">SUMIF($4:$4,M$2,2264:2264)</f>
        <v>500000</v>
      </c>
      <c r="N2264" s="24">
        <f ca="1">SUMIF($4:$4,N$2,2264:2264)</f>
        <v>500000</v>
      </c>
      <c r="O2264" s="24">
        <f ca="1">SUMIF($4:$4,O$2,2264:2264)</f>
        <v>500000</v>
      </c>
      <c r="P2264" s="24">
        <f ca="1">SUMIF($4:$4,P$2,2264:2264)</f>
        <v>500000</v>
      </c>
      <c r="R2264"/>
      <c r="S2264" s="80" cm="1">
        <f t="array" aca="1" ref="S2264" ca="1">S2265*INDIRECT(S2249)</f>
        <v>500000</v>
      </c>
      <c r="T2264" s="80" cm="1">
        <f t="array" aca="1" ref="T2264" ca="1">T2265*INDIRECT(T2249)</f>
        <v>500000</v>
      </c>
      <c r="U2264" s="80" cm="1">
        <f t="array" aca="1" ref="U2264" ca="1">U2265*INDIRECT(U2249)</f>
        <v>500000</v>
      </c>
      <c r="V2264" s="80" cm="1">
        <f t="array" aca="1" ref="V2264" ca="1">V2265*INDIRECT(V2249)</f>
        <v>500000</v>
      </c>
      <c r="W2264" s="80" cm="1">
        <f t="array" aca="1" ref="W2264" ca="1">W2265*INDIRECT(W2249)</f>
        <v>500000</v>
      </c>
      <c r="X2264" s="80" cm="1">
        <f t="array" aca="1" ref="X2264" ca="1">X2265*INDIRECT(X2249)</f>
        <v>500000</v>
      </c>
      <c r="Y2264" s="80" cm="1">
        <f t="array" aca="1" ref="Y2264" ca="1">Y2265*INDIRECT(Y2249)</f>
        <v>500000</v>
      </c>
      <c r="Z2264" s="80" cm="1">
        <f t="array" aca="1" ref="Z2264" ca="1">Z2265*INDIRECT(Z2249)</f>
        <v>500000</v>
      </c>
      <c r="AA2264" s="80" cm="1">
        <f t="array" aca="1" ref="AA2264" ca="1">AA2265*INDIRECT(AA2249)</f>
        <v>500000</v>
      </c>
      <c r="AB2264" s="80" cm="1">
        <f t="array" aca="1" ref="AB2264" ca="1">AB2265*INDIRECT(AB2249)</f>
        <v>500000</v>
      </c>
      <c r="AC2264" s="80" cm="1">
        <f t="array" aca="1" ref="AC2264" ca="1">AC2265*INDIRECT(AC2249)</f>
        <v>500000</v>
      </c>
      <c r="AD2264" s="80" cm="1">
        <f t="array" aca="1" ref="AD2264" ca="1">AD2265*INDIRECT(AD2249)</f>
        <v>500000</v>
      </c>
      <c r="AE2264" s="80" cm="1">
        <f t="array" aca="1" ref="AE2264" ca="1">AE2265*INDIRECT(AE2249)</f>
        <v>500000</v>
      </c>
      <c r="AF2264" s="80" cm="1">
        <f t="array" aca="1" ref="AF2264" ca="1">AF2265*INDIRECT(AF2249)</f>
        <v>500000</v>
      </c>
      <c r="AG2264" s="80" cm="1">
        <f t="array" aca="1" ref="AG2264" ca="1">AG2265*INDIRECT(AG2249)</f>
        <v>500000</v>
      </c>
      <c r="AH2264" s="80" cm="1">
        <f t="array" aca="1" ref="AH2264" ca="1">AH2265*INDIRECT(AH2249)</f>
        <v>500000</v>
      </c>
      <c r="AI2264" s="80" cm="1">
        <f t="array" aca="1" ref="AI2264" ca="1">AI2265*INDIRECT(AI2249)</f>
        <v>500000</v>
      </c>
      <c r="AJ2264" s="80" cm="1">
        <f t="array" aca="1" ref="AJ2264" ca="1">AJ2265*INDIRECT(AJ2249)</f>
        <v>500000</v>
      </c>
      <c r="AK2264" s="80" cm="1">
        <f t="array" aca="1" ref="AK2264" ca="1">AK2265*INDIRECT(AK2249)</f>
        <v>500000</v>
      </c>
      <c r="AL2264" s="80" cm="1">
        <f t="array" aca="1" ref="AL2264" ca="1">AL2265*INDIRECT(AL2249)</f>
        <v>500000</v>
      </c>
      <c r="AM2264" s="80" cm="1">
        <f t="array" aca="1" ref="AM2264" ca="1">AM2265*INDIRECT(AM2249)</f>
        <v>500000</v>
      </c>
      <c r="AN2264" s="80" cm="1">
        <f t="array" aca="1" ref="AN2264" ca="1">AN2265*INDIRECT(AN2249)</f>
        <v>500000</v>
      </c>
      <c r="AO2264" s="80" cm="1">
        <f t="array" aca="1" ref="AO2264" ca="1">AO2265*INDIRECT(AO2249)</f>
        <v>500000</v>
      </c>
      <c r="AP2264" s="80" cm="1">
        <f t="array" aca="1" ref="AP2264" ca="1">AP2265*INDIRECT(AP2249)</f>
        <v>500000</v>
      </c>
      <c r="AQ2264" s="80" cm="1">
        <f t="array" aca="1" ref="AQ2264" ca="1">AQ2265*INDIRECT(AQ2249)</f>
        <v>500000</v>
      </c>
      <c r="AR2264" s="80" cm="1">
        <f t="array" aca="1" ref="AR2264" ca="1">AR2265*INDIRECT(AR2249)</f>
        <v>500000</v>
      </c>
      <c r="AS2264" s="80" cm="1">
        <f t="array" aca="1" ref="AS2264" ca="1">AS2265*INDIRECT(AS2249)</f>
        <v>500000</v>
      </c>
      <c r="AT2264" s="80" cm="1">
        <f t="array" aca="1" ref="AT2264" ca="1">AT2265*INDIRECT(AT2249)</f>
        <v>500000</v>
      </c>
      <c r="AU2264" s="80" cm="1">
        <f t="array" aca="1" ref="AU2264" ca="1">AU2265*INDIRECT(AU2249)</f>
        <v>500000</v>
      </c>
      <c r="AV2264" s="80" cm="1">
        <f t="array" aca="1" ref="AV2264" ca="1">AV2265*INDIRECT(AV2249)</f>
        <v>500000</v>
      </c>
      <c r="AW2264" s="80" cm="1">
        <f t="array" aca="1" ref="AW2264" ca="1">AW2265*INDIRECT(AW2249)</f>
        <v>500000</v>
      </c>
      <c r="AX2264" s="80" cm="1">
        <f t="array" aca="1" ref="AX2264" ca="1">AX2265*INDIRECT(AX2249)</f>
        <v>500000</v>
      </c>
      <c r="AY2264" s="80" cm="1">
        <f t="array" aca="1" ref="AY2264" ca="1">AY2265*INDIRECT(AY2249)</f>
        <v>500000</v>
      </c>
      <c r="AZ2264" s="80" cm="1">
        <f t="array" aca="1" ref="AZ2264" ca="1">AZ2265*INDIRECT(AZ2249)</f>
        <v>500000</v>
      </c>
      <c r="BA2264" s="80" cm="1">
        <f t="array" aca="1" ref="BA2264" ca="1">BA2265*INDIRECT(BA2249)</f>
        <v>500000</v>
      </c>
      <c r="BB2264" s="80" cm="1">
        <f t="array" aca="1" ref="BB2264" ca="1">BB2265*INDIRECT(BB2249)</f>
        <v>500000</v>
      </c>
      <c r="BC2264" s="80" cm="1">
        <f t="array" aca="1" ref="BC2264" ca="1">BC2265*INDIRECT(BC2249)</f>
        <v>500000</v>
      </c>
      <c r="BD2264" s="80" cm="1">
        <f t="array" aca="1" ref="BD2264" ca="1">BD2265*INDIRECT(BD2249)</f>
        <v>500000</v>
      </c>
      <c r="BE2264" s="80" cm="1">
        <f t="array" aca="1" ref="BE2264" ca="1">BE2265*INDIRECT(BE2249)</f>
        <v>500000</v>
      </c>
      <c r="BF2264" s="80" cm="1">
        <f t="array" aca="1" ref="BF2264" ca="1">BF2265*INDIRECT(BF2249)</f>
        <v>500000</v>
      </c>
      <c r="BG2264" s="80" cm="1">
        <f t="array" aca="1" ref="BG2264" ca="1">BG2265*INDIRECT(BG2249)</f>
        <v>500000</v>
      </c>
      <c r="BH2264" s="80" cm="1">
        <f t="array" aca="1" ref="BH2264" ca="1">BH2265*INDIRECT(BH2249)</f>
        <v>500000</v>
      </c>
      <c r="BI2264" s="80" cm="1">
        <f t="array" aca="1" ref="BI2264" ca="1">BI2265*INDIRECT(BI2249)</f>
        <v>500000</v>
      </c>
      <c r="BJ2264" s="80" cm="1">
        <f t="array" aca="1" ref="BJ2264" ca="1">BJ2265*INDIRECT(BJ2249)</f>
        <v>500000</v>
      </c>
      <c r="BK2264" s="80" cm="1">
        <f t="array" aca="1" ref="BK2264" ca="1">BK2265*INDIRECT(BK2249)</f>
        <v>500000</v>
      </c>
      <c r="BL2264" s="80" cm="1">
        <f t="array" aca="1" ref="BL2264" ca="1">BL2265*INDIRECT(BL2249)</f>
        <v>500000</v>
      </c>
      <c r="BM2264" s="80" cm="1">
        <f t="array" aca="1" ref="BM2264" ca="1">BM2265*INDIRECT(BM2249)</f>
        <v>500000</v>
      </c>
      <c r="BN2264" s="80" cm="1">
        <f t="array" aca="1" ref="BN2264" ca="1">BN2265*INDIRECT(BN2249)</f>
        <v>500000</v>
      </c>
      <c r="BO2264" s="80" cm="1">
        <f t="array" aca="1" ref="BO2264" ca="1">BO2265*INDIRECT(BO2249)</f>
        <v>500000</v>
      </c>
      <c r="BP2264" s="80" cm="1">
        <f t="array" aca="1" ref="BP2264" ca="1">BP2265*INDIRECT(BP2249)</f>
        <v>500000</v>
      </c>
      <c r="BQ2264" s="80" cm="1">
        <f t="array" aca="1" ref="BQ2264" ca="1">BQ2265*INDIRECT(BQ2249)</f>
        <v>500000</v>
      </c>
      <c r="BR2264" s="80" cm="1">
        <f t="array" aca="1" ref="BR2264" ca="1">BR2265*INDIRECT(BR2249)</f>
        <v>500000</v>
      </c>
      <c r="BS2264" s="80" cm="1">
        <f t="array" aca="1" ref="BS2264" ca="1">BS2265*INDIRECT(BS2249)</f>
        <v>500000</v>
      </c>
      <c r="BT2264" s="80" cm="1">
        <f t="array" aca="1" ref="BT2264" ca="1">BT2265*INDIRECT(BT2249)</f>
        <v>500000</v>
      </c>
      <c r="BU2264" s="80" cm="1">
        <f t="array" aca="1" ref="BU2264" ca="1">BU2265*INDIRECT(BU2249)</f>
        <v>500000</v>
      </c>
      <c r="BV2264" s="80" cm="1">
        <f t="array" aca="1" ref="BV2264" ca="1">BV2265*INDIRECT(BV2249)</f>
        <v>500000</v>
      </c>
      <c r="BW2264" s="80" cm="1">
        <f t="array" aca="1" ref="BW2264" ca="1">BW2265*INDIRECT(BW2249)</f>
        <v>500000</v>
      </c>
      <c r="BX2264" s="80" cm="1">
        <f t="array" aca="1" ref="BX2264" ca="1">BX2265*INDIRECT(BX2249)</f>
        <v>500000</v>
      </c>
      <c r="BY2264" s="80" cm="1">
        <f t="array" aca="1" ref="BY2264" ca="1">BY2265*INDIRECT(BY2249)</f>
        <v>500000</v>
      </c>
      <c r="BZ2264" s="80" cm="1">
        <f t="array" aca="1" ref="BZ2264" ca="1">BZ2265*INDIRECT(BZ2249)</f>
        <v>500000</v>
      </c>
      <c r="CA2264" s="80" cm="1">
        <f t="array" aca="1" ref="CA2264" ca="1">CA2265*INDIRECT(CA2249)</f>
        <v>500000</v>
      </c>
      <c r="CB2264" s="80" cm="1">
        <f t="array" aca="1" ref="CB2264" ca="1">CB2265*INDIRECT(CB2249)</f>
        <v>500000</v>
      </c>
      <c r="CC2264" s="80" cm="1">
        <f t="array" aca="1" ref="CC2264" ca="1">CC2265*INDIRECT(CC2249)</f>
        <v>500000</v>
      </c>
      <c r="CD2264" s="80" cm="1">
        <f t="array" aca="1" ref="CD2264" ca="1">CD2265*INDIRECT(CD2249)</f>
        <v>500000</v>
      </c>
      <c r="CE2264" s="80" cm="1">
        <f t="array" aca="1" ref="CE2264" ca="1">CE2265*INDIRECT(CE2249)</f>
        <v>500000</v>
      </c>
      <c r="CF2264" s="80" cm="1">
        <f t="array" aca="1" ref="CF2264" ca="1">CF2265*INDIRECT(CF2249)</f>
        <v>500000</v>
      </c>
      <c r="CG2264" s="80" cm="1">
        <f t="array" aca="1" ref="CG2264" ca="1">CG2265*INDIRECT(CG2249)</f>
        <v>500000</v>
      </c>
      <c r="CH2264" s="80" cm="1">
        <f t="array" aca="1" ref="CH2264" ca="1">CH2265*INDIRECT(CH2249)</f>
        <v>500000</v>
      </c>
      <c r="CI2264" s="80" cm="1">
        <f t="array" aca="1" ref="CI2264" ca="1">CI2265*INDIRECT(CI2249)</f>
        <v>500000</v>
      </c>
      <c r="CJ2264" s="80" cm="1">
        <f t="array" aca="1" ref="CJ2264" ca="1">CJ2265*INDIRECT(CJ2249)</f>
        <v>500000</v>
      </c>
      <c r="CK2264" s="80" cm="1">
        <f t="array" aca="1" ref="CK2264" ca="1">CK2265*INDIRECT(CK2249)</f>
        <v>500000</v>
      </c>
      <c r="CL2264" s="80" cm="1">
        <f t="array" aca="1" ref="CL2264" ca="1">CL2265*INDIRECT(CL2249)</f>
        <v>500000</v>
      </c>
    </row>
    <row r="2265" spans="2:90" x14ac:dyDescent="0.4">
      <c r="B2265" s="139" t="s">
        <v>306</v>
      </c>
      <c r="C2265" s="12"/>
      <c r="D2265" s="12" t="s">
        <v>741</v>
      </c>
      <c r="E2265" s="12" t="s">
        <v>906</v>
      </c>
      <c r="F2265" s="12"/>
      <c r="G2265" s="12" t="str">
        <f>E2265</f>
        <v/>
      </c>
      <c r="H2265" s="12"/>
      <c r="I2265" s="60"/>
      <c r="J2265" s="60"/>
      <c r="K2265" s="18">
        <v>100</v>
      </c>
      <c r="L2265" s="18">
        <v>100</v>
      </c>
      <c r="M2265" s="18">
        <v>100</v>
      </c>
      <c r="N2265" s="18">
        <v>100</v>
      </c>
      <c r="O2265" s="18">
        <v>100</v>
      </c>
      <c r="P2265" s="18">
        <v>100</v>
      </c>
      <c r="R2265" s="12"/>
      <c r="S2265" s="141" cm="1">
        <f t="array" ref="S2265">IFERROR(INDEX($K:$Q,ROW(),MATCH(S$3,$K$2:$Q$2,0)),0)</f>
        <v>100</v>
      </c>
      <c r="T2265" s="141" cm="1">
        <f t="array" ref="T2265">IFERROR(INDEX($K:$Q,ROW(),MATCH(T$3,$K$2:$Q$2,0)),0)</f>
        <v>100</v>
      </c>
      <c r="U2265" s="141" cm="1">
        <f t="array" ref="U2265">IFERROR(INDEX($K:$Q,ROW(),MATCH(U$3,$K$2:$Q$2,0)),0)</f>
        <v>100</v>
      </c>
      <c r="V2265" s="141" cm="1">
        <f t="array" ref="V2265">IFERROR(INDEX($K:$Q,ROW(),MATCH(V$3,$K$2:$Q$2,0)),0)</f>
        <v>100</v>
      </c>
      <c r="W2265" s="141" cm="1">
        <f t="array" ref="W2265">IFERROR(INDEX($K:$Q,ROW(),MATCH(W$3,$K$2:$Q$2,0)),0)</f>
        <v>100</v>
      </c>
      <c r="X2265" s="141" cm="1">
        <f t="array" ref="X2265">IFERROR(INDEX($K:$Q,ROW(),MATCH(X$3,$K$2:$Q$2,0)),0)</f>
        <v>100</v>
      </c>
      <c r="Y2265" s="141" cm="1">
        <f t="array" ref="Y2265">IFERROR(INDEX($K:$Q,ROW(),MATCH(Y$3,$K$2:$Q$2,0)),0)</f>
        <v>100</v>
      </c>
      <c r="Z2265" s="141" cm="1">
        <f t="array" ref="Z2265">IFERROR(INDEX($K:$Q,ROW(),MATCH(Z$3,$K$2:$Q$2,0)),0)</f>
        <v>100</v>
      </c>
      <c r="AA2265" s="141" cm="1">
        <f t="array" ref="AA2265">IFERROR(INDEX($K:$Q,ROW(),MATCH(AA$3,$K$2:$Q$2,0)),0)</f>
        <v>100</v>
      </c>
      <c r="AB2265" s="141" cm="1">
        <f t="array" ref="AB2265">IFERROR(INDEX($K:$Q,ROW(),MATCH(AB$3,$K$2:$Q$2,0)),0)</f>
        <v>100</v>
      </c>
      <c r="AC2265" s="141" cm="1">
        <f t="array" ref="AC2265">IFERROR(INDEX($K:$Q,ROW(),MATCH(AC$3,$K$2:$Q$2,0)),0)</f>
        <v>100</v>
      </c>
      <c r="AD2265" s="141" cm="1">
        <f t="array" ref="AD2265">IFERROR(INDEX($K:$Q,ROW(),MATCH(AD$3,$K$2:$Q$2,0)),0)</f>
        <v>100</v>
      </c>
      <c r="AE2265" s="141" cm="1">
        <f t="array" ref="AE2265">IFERROR(INDEX($K:$Q,ROW(),MATCH(AE$3,$K$2:$Q$2,0)),0)</f>
        <v>100</v>
      </c>
      <c r="AF2265" s="141" cm="1">
        <f t="array" ref="AF2265">IFERROR(INDEX($K:$Q,ROW(),MATCH(AF$3,$K$2:$Q$2,0)),0)</f>
        <v>100</v>
      </c>
      <c r="AG2265" s="141" cm="1">
        <f t="array" ref="AG2265">IFERROR(INDEX($K:$Q,ROW(),MATCH(AG$3,$K$2:$Q$2,0)),0)</f>
        <v>100</v>
      </c>
      <c r="AH2265" s="141" cm="1">
        <f t="array" ref="AH2265">IFERROR(INDEX($K:$Q,ROW(),MATCH(AH$3,$K$2:$Q$2,0)),0)</f>
        <v>100</v>
      </c>
      <c r="AI2265" s="141" cm="1">
        <f t="array" ref="AI2265">IFERROR(INDEX($K:$Q,ROW(),MATCH(AI$3,$K$2:$Q$2,0)),0)</f>
        <v>100</v>
      </c>
      <c r="AJ2265" s="141" cm="1">
        <f t="array" ref="AJ2265">IFERROR(INDEX($K:$Q,ROW(),MATCH(AJ$3,$K$2:$Q$2,0)),0)</f>
        <v>100</v>
      </c>
      <c r="AK2265" s="141" cm="1">
        <f t="array" ref="AK2265">IFERROR(INDEX($K:$Q,ROW(),MATCH(AK$3,$K$2:$Q$2,0)),0)</f>
        <v>100</v>
      </c>
      <c r="AL2265" s="141" cm="1">
        <f t="array" ref="AL2265">IFERROR(INDEX($K:$Q,ROW(),MATCH(AL$3,$K$2:$Q$2,0)),0)</f>
        <v>100</v>
      </c>
      <c r="AM2265" s="141" cm="1">
        <f t="array" ref="AM2265">IFERROR(INDEX($K:$Q,ROW(),MATCH(AM$3,$K$2:$Q$2,0)),0)</f>
        <v>100</v>
      </c>
      <c r="AN2265" s="141" cm="1">
        <f t="array" ref="AN2265">IFERROR(INDEX($K:$Q,ROW(),MATCH(AN$3,$K$2:$Q$2,0)),0)</f>
        <v>100</v>
      </c>
      <c r="AO2265" s="141" cm="1">
        <f t="array" ref="AO2265">IFERROR(INDEX($K:$Q,ROW(),MATCH(AO$3,$K$2:$Q$2,0)),0)</f>
        <v>100</v>
      </c>
      <c r="AP2265" s="141" cm="1">
        <f t="array" ref="AP2265">IFERROR(INDEX($K:$Q,ROW(),MATCH(AP$3,$K$2:$Q$2,0)),0)</f>
        <v>100</v>
      </c>
      <c r="AQ2265" s="141" cm="1">
        <f t="array" ref="AQ2265">IFERROR(INDEX($K:$Q,ROW(),MATCH(AQ$3,$K$2:$Q$2,0)),0)</f>
        <v>100</v>
      </c>
      <c r="AR2265" s="141" cm="1">
        <f t="array" ref="AR2265">IFERROR(INDEX($K:$Q,ROW(),MATCH(AR$3,$K$2:$Q$2,0)),0)</f>
        <v>100</v>
      </c>
      <c r="AS2265" s="141" cm="1">
        <f t="array" ref="AS2265">IFERROR(INDEX($K:$Q,ROW(),MATCH(AS$3,$K$2:$Q$2,0)),0)</f>
        <v>100</v>
      </c>
      <c r="AT2265" s="141" cm="1">
        <f t="array" ref="AT2265">IFERROR(INDEX($K:$Q,ROW(),MATCH(AT$3,$K$2:$Q$2,0)),0)</f>
        <v>100</v>
      </c>
      <c r="AU2265" s="141" cm="1">
        <f t="array" ref="AU2265">IFERROR(INDEX($K:$Q,ROW(),MATCH(AU$3,$K$2:$Q$2,0)),0)</f>
        <v>100</v>
      </c>
      <c r="AV2265" s="141" cm="1">
        <f t="array" ref="AV2265">IFERROR(INDEX($K:$Q,ROW(),MATCH(AV$3,$K$2:$Q$2,0)),0)</f>
        <v>100</v>
      </c>
      <c r="AW2265" s="141" cm="1">
        <f t="array" ref="AW2265">IFERROR(INDEX($K:$Q,ROW(),MATCH(AW$3,$K$2:$Q$2,0)),0)</f>
        <v>100</v>
      </c>
      <c r="AX2265" s="141" cm="1">
        <f t="array" ref="AX2265">IFERROR(INDEX($K:$Q,ROW(),MATCH(AX$3,$K$2:$Q$2,0)),0)</f>
        <v>100</v>
      </c>
      <c r="AY2265" s="141" cm="1">
        <f t="array" ref="AY2265">IFERROR(INDEX($K:$Q,ROW(),MATCH(AY$3,$K$2:$Q$2,0)),0)</f>
        <v>100</v>
      </c>
      <c r="AZ2265" s="141" cm="1">
        <f t="array" ref="AZ2265">IFERROR(INDEX($K:$Q,ROW(),MATCH(AZ$3,$K$2:$Q$2,0)),0)</f>
        <v>100</v>
      </c>
      <c r="BA2265" s="141" cm="1">
        <f t="array" ref="BA2265">IFERROR(INDEX($K:$Q,ROW(),MATCH(BA$3,$K$2:$Q$2,0)),0)</f>
        <v>100</v>
      </c>
      <c r="BB2265" s="141" cm="1">
        <f t="array" ref="BB2265">IFERROR(INDEX($K:$Q,ROW(),MATCH(BB$3,$K$2:$Q$2,0)),0)</f>
        <v>100</v>
      </c>
      <c r="BC2265" s="141" cm="1">
        <f t="array" ref="BC2265">IFERROR(INDEX($K:$Q,ROW(),MATCH(BC$3,$K$2:$Q$2,0)),0)</f>
        <v>100</v>
      </c>
      <c r="BD2265" s="141" cm="1">
        <f t="array" ref="BD2265">IFERROR(INDEX($K:$Q,ROW(),MATCH(BD$3,$K$2:$Q$2,0)),0)</f>
        <v>100</v>
      </c>
      <c r="BE2265" s="141" cm="1">
        <f t="array" ref="BE2265">IFERROR(INDEX($K:$Q,ROW(),MATCH(BE$3,$K$2:$Q$2,0)),0)</f>
        <v>100</v>
      </c>
      <c r="BF2265" s="141" cm="1">
        <f t="array" ref="BF2265">IFERROR(INDEX($K:$Q,ROW(),MATCH(BF$3,$K$2:$Q$2,0)),0)</f>
        <v>100</v>
      </c>
      <c r="BG2265" s="141" cm="1">
        <f t="array" ref="BG2265">IFERROR(INDEX($K:$Q,ROW(),MATCH(BG$3,$K$2:$Q$2,0)),0)</f>
        <v>100</v>
      </c>
      <c r="BH2265" s="141" cm="1">
        <f t="array" ref="BH2265">IFERROR(INDEX($K:$Q,ROW(),MATCH(BH$3,$K$2:$Q$2,0)),0)</f>
        <v>100</v>
      </c>
      <c r="BI2265" s="141" cm="1">
        <f t="array" ref="BI2265">IFERROR(INDEX($K:$Q,ROW(),MATCH(BI$3,$K$2:$Q$2,0)),0)</f>
        <v>100</v>
      </c>
      <c r="BJ2265" s="141" cm="1">
        <f t="array" ref="BJ2265">IFERROR(INDEX($K:$Q,ROW(),MATCH(BJ$3,$K$2:$Q$2,0)),0)</f>
        <v>100</v>
      </c>
      <c r="BK2265" s="141" cm="1">
        <f t="array" ref="BK2265">IFERROR(INDEX($K:$Q,ROW(),MATCH(BK$3,$K$2:$Q$2,0)),0)</f>
        <v>100</v>
      </c>
      <c r="BL2265" s="141" cm="1">
        <f t="array" ref="BL2265">IFERROR(INDEX($K:$Q,ROW(),MATCH(BL$3,$K$2:$Q$2,0)),0)</f>
        <v>100</v>
      </c>
      <c r="BM2265" s="141" cm="1">
        <f t="array" ref="BM2265">IFERROR(INDEX($K:$Q,ROW(),MATCH(BM$3,$K$2:$Q$2,0)),0)</f>
        <v>100</v>
      </c>
      <c r="BN2265" s="141" cm="1">
        <f t="array" ref="BN2265">IFERROR(INDEX($K:$Q,ROW(),MATCH(BN$3,$K$2:$Q$2,0)),0)</f>
        <v>100</v>
      </c>
      <c r="BO2265" s="141" cm="1">
        <f t="array" ref="BO2265">IFERROR(INDEX($K:$Q,ROW(),MATCH(BO$3,$K$2:$Q$2,0)),0)</f>
        <v>100</v>
      </c>
      <c r="BP2265" s="141" cm="1">
        <f t="array" ref="BP2265">IFERROR(INDEX($K:$Q,ROW(),MATCH(BP$3,$K$2:$Q$2,0)),0)</f>
        <v>100</v>
      </c>
      <c r="BQ2265" s="141" cm="1">
        <f t="array" ref="BQ2265">IFERROR(INDEX($K:$Q,ROW(),MATCH(BQ$3,$K$2:$Q$2,0)),0)</f>
        <v>100</v>
      </c>
      <c r="BR2265" s="141" cm="1">
        <f t="array" ref="BR2265">IFERROR(INDEX($K:$Q,ROW(),MATCH(BR$3,$K$2:$Q$2,0)),0)</f>
        <v>100</v>
      </c>
      <c r="BS2265" s="141" cm="1">
        <f t="array" ref="BS2265">IFERROR(INDEX($K:$Q,ROW(),MATCH(BS$3,$K$2:$Q$2,0)),0)</f>
        <v>100</v>
      </c>
      <c r="BT2265" s="141" cm="1">
        <f t="array" ref="BT2265">IFERROR(INDEX($K:$Q,ROW(),MATCH(BT$3,$K$2:$Q$2,0)),0)</f>
        <v>100</v>
      </c>
      <c r="BU2265" s="141" cm="1">
        <f t="array" ref="BU2265">IFERROR(INDEX($K:$Q,ROW(),MATCH(BU$3,$K$2:$Q$2,0)),0)</f>
        <v>100</v>
      </c>
      <c r="BV2265" s="141" cm="1">
        <f t="array" ref="BV2265">IFERROR(INDEX($K:$Q,ROW(),MATCH(BV$3,$K$2:$Q$2,0)),0)</f>
        <v>100</v>
      </c>
      <c r="BW2265" s="141" cm="1">
        <f t="array" ref="BW2265">IFERROR(INDEX($K:$Q,ROW(),MATCH(BW$3,$K$2:$Q$2,0)),0)</f>
        <v>100</v>
      </c>
      <c r="BX2265" s="141" cm="1">
        <f t="array" ref="BX2265">IFERROR(INDEX($K:$Q,ROW(),MATCH(BX$3,$K$2:$Q$2,0)),0)</f>
        <v>100</v>
      </c>
      <c r="BY2265" s="141" cm="1">
        <f t="array" ref="BY2265">IFERROR(INDEX($K:$Q,ROW(),MATCH(BY$3,$K$2:$Q$2,0)),0)</f>
        <v>100</v>
      </c>
      <c r="BZ2265" s="141" cm="1">
        <f t="array" ref="BZ2265">IFERROR(INDEX($K:$Q,ROW(),MATCH(BZ$3,$K$2:$Q$2,0)),0)</f>
        <v>100</v>
      </c>
      <c r="CA2265" s="141" cm="1">
        <f t="array" ref="CA2265">IFERROR(INDEX($K:$Q,ROW(),MATCH(CA$3,$K$2:$Q$2,0)),0)</f>
        <v>100</v>
      </c>
      <c r="CB2265" s="141" cm="1">
        <f t="array" ref="CB2265">IFERROR(INDEX($K:$Q,ROW(),MATCH(CB$3,$K$2:$Q$2,0)),0)</f>
        <v>100</v>
      </c>
      <c r="CC2265" s="141" cm="1">
        <f t="array" ref="CC2265">IFERROR(INDEX($K:$Q,ROW(),MATCH(CC$3,$K$2:$Q$2,0)),0)</f>
        <v>100</v>
      </c>
      <c r="CD2265" s="141" cm="1">
        <f t="array" ref="CD2265">IFERROR(INDEX($K:$Q,ROW(),MATCH(CD$3,$K$2:$Q$2,0)),0)</f>
        <v>100</v>
      </c>
      <c r="CE2265" s="141" cm="1">
        <f t="array" ref="CE2265">IFERROR(INDEX($K:$Q,ROW(),MATCH(CE$3,$K$2:$Q$2,0)),0)</f>
        <v>100</v>
      </c>
      <c r="CF2265" s="141" cm="1">
        <f t="array" ref="CF2265">IFERROR(INDEX($K:$Q,ROW(),MATCH(CF$3,$K$2:$Q$2,0)),0)</f>
        <v>100</v>
      </c>
      <c r="CG2265" s="141" cm="1">
        <f t="array" ref="CG2265">IFERROR(INDEX($K:$Q,ROW(),MATCH(CG$3,$K$2:$Q$2,0)),0)</f>
        <v>100</v>
      </c>
      <c r="CH2265" s="141" cm="1">
        <f t="array" ref="CH2265">IFERROR(INDEX($K:$Q,ROW(),MATCH(CH$3,$K$2:$Q$2,0)),0)</f>
        <v>100</v>
      </c>
      <c r="CI2265" s="141" cm="1">
        <f t="array" ref="CI2265">IFERROR(INDEX($K:$Q,ROW(),MATCH(CI$3,$K$2:$Q$2,0)),0)</f>
        <v>100</v>
      </c>
      <c r="CJ2265" s="141" cm="1">
        <f t="array" ref="CJ2265">IFERROR(INDEX($K:$Q,ROW(),MATCH(CJ$3,$K$2:$Q$2,0)),0)</f>
        <v>100</v>
      </c>
      <c r="CK2265" s="141" cm="1">
        <f t="array" ref="CK2265">IFERROR(INDEX($K:$Q,ROW(),MATCH(CK$3,$K$2:$Q$2,0)),0)</f>
        <v>100</v>
      </c>
      <c r="CL2265" s="141" cm="1">
        <f t="array" ref="CL2265">IFERROR(INDEX($K:$Q,ROW(),MATCH(CL$3,$K$2:$Q$2,0)),0)</f>
        <v>100</v>
      </c>
    </row>
    <row r="2266" spans="2:90" x14ac:dyDescent="0.4">
      <c r="B2266" s="152" t="str">
        <f>"Prepayment - "&amp;SUBSTITUTE(B2254,":","")</f>
        <v>Prepayment - Volume driven amortizing loan - no defaults</v>
      </c>
      <c r="D2266" t="s">
        <v>741</v>
      </c>
      <c r="E2266" t="s">
        <v>906</v>
      </c>
      <c r="K2266" s="24">
        <f>SUMIF($4:$4,K$2,2266:2266)</f>
        <v>0</v>
      </c>
      <c r="L2266" s="24">
        <f>SUMIF($4:$4,L$2,2266:2266)</f>
        <v>0</v>
      </c>
      <c r="M2266" s="24">
        <f>SUMIF($4:$4,M$2,2266:2266)</f>
        <v>0</v>
      </c>
      <c r="N2266" s="24">
        <f>SUMIF($4:$4,N$2,2266:2266)</f>
        <v>0</v>
      </c>
      <c r="O2266" s="24">
        <f>SUMIF($4:$4,O$2,2266:2266)</f>
        <v>0</v>
      </c>
      <c r="P2266" s="24">
        <f>SUMIF($4:$4,P$2,2266:2266)</f>
        <v>0</v>
      </c>
      <c r="R2266"/>
      <c r="S2266" s="127">
        <v>0</v>
      </c>
      <c r="T2266" s="127">
        <v>0</v>
      </c>
      <c r="U2266" s="127">
        <v>0</v>
      </c>
      <c r="V2266" s="74">
        <v>0</v>
      </c>
      <c r="W2266" s="74">
        <v>0</v>
      </c>
      <c r="X2266" s="74">
        <v>0</v>
      </c>
      <c r="Y2266" s="74">
        <v>0</v>
      </c>
      <c r="Z2266" s="74">
        <v>0</v>
      </c>
      <c r="AA2266" s="74">
        <v>0</v>
      </c>
      <c r="AB2266" s="74">
        <v>0</v>
      </c>
      <c r="AC2266" s="74">
        <v>0</v>
      </c>
      <c r="AD2266" s="74">
        <v>0</v>
      </c>
      <c r="AE2266" s="74">
        <v>0</v>
      </c>
      <c r="AF2266" s="74">
        <v>0</v>
      </c>
      <c r="AG2266" s="74">
        <v>0</v>
      </c>
      <c r="AH2266" s="74">
        <v>0</v>
      </c>
      <c r="AI2266" s="74">
        <v>0</v>
      </c>
      <c r="AJ2266" s="74">
        <v>0</v>
      </c>
      <c r="AK2266" s="74">
        <v>0</v>
      </c>
      <c r="AL2266" s="74">
        <v>0</v>
      </c>
      <c r="AM2266" s="74">
        <v>0</v>
      </c>
      <c r="AN2266" s="74">
        <v>0</v>
      </c>
      <c r="AO2266" s="74">
        <v>0</v>
      </c>
      <c r="AP2266" s="74">
        <v>0</v>
      </c>
      <c r="AQ2266" s="74">
        <v>0</v>
      </c>
      <c r="AR2266" s="74">
        <v>0</v>
      </c>
      <c r="AS2266" s="74">
        <v>0</v>
      </c>
      <c r="AT2266" s="74">
        <v>0</v>
      </c>
      <c r="AU2266" s="74">
        <v>0</v>
      </c>
      <c r="AV2266" s="74">
        <v>0</v>
      </c>
      <c r="AW2266" s="74">
        <v>0</v>
      </c>
      <c r="AX2266" s="74">
        <v>0</v>
      </c>
      <c r="AY2266" s="74">
        <v>0</v>
      </c>
      <c r="AZ2266" s="74">
        <v>0</v>
      </c>
      <c r="BA2266" s="74">
        <v>0</v>
      </c>
      <c r="BB2266" s="74">
        <v>0</v>
      </c>
      <c r="BC2266" s="74">
        <v>0</v>
      </c>
      <c r="BD2266" s="74">
        <v>0</v>
      </c>
      <c r="BE2266" s="74">
        <v>0</v>
      </c>
      <c r="BF2266" s="74">
        <v>0</v>
      </c>
      <c r="BG2266" s="74">
        <v>0</v>
      </c>
      <c r="BH2266" s="74">
        <v>0</v>
      </c>
      <c r="BI2266" s="74">
        <v>0</v>
      </c>
      <c r="BJ2266" s="74">
        <v>0</v>
      </c>
      <c r="BK2266" s="74">
        <v>0</v>
      </c>
      <c r="BL2266" s="74">
        <v>0</v>
      </c>
      <c r="BM2266" s="74">
        <v>0</v>
      </c>
      <c r="BN2266" s="74">
        <v>0</v>
      </c>
      <c r="BO2266" s="74">
        <v>0</v>
      </c>
      <c r="BP2266" s="74">
        <v>0</v>
      </c>
      <c r="BQ2266" s="74">
        <v>0</v>
      </c>
      <c r="BR2266" s="74">
        <v>0</v>
      </c>
      <c r="BS2266" s="74">
        <v>0</v>
      </c>
      <c r="BT2266" s="74">
        <v>0</v>
      </c>
      <c r="BU2266" s="74">
        <v>0</v>
      </c>
      <c r="BV2266" s="74">
        <v>0</v>
      </c>
      <c r="BW2266" s="74">
        <v>0</v>
      </c>
      <c r="BX2266" s="74">
        <v>0</v>
      </c>
      <c r="BY2266" s="74">
        <v>0</v>
      </c>
      <c r="BZ2266" s="74">
        <v>0</v>
      </c>
      <c r="CA2266" s="74">
        <v>0</v>
      </c>
      <c r="CB2266" s="74">
        <v>0</v>
      </c>
      <c r="CC2266" s="74">
        <v>0</v>
      </c>
      <c r="CD2266" s="74">
        <v>0</v>
      </c>
      <c r="CE2266" s="74">
        <v>0</v>
      </c>
      <c r="CF2266" s="74">
        <v>0</v>
      </c>
      <c r="CG2266" s="74">
        <v>0</v>
      </c>
      <c r="CH2266" s="74">
        <v>0</v>
      </c>
      <c r="CI2266" s="74">
        <v>0</v>
      </c>
      <c r="CJ2266" s="74">
        <v>0</v>
      </c>
      <c r="CK2266" s="74">
        <v>0</v>
      </c>
      <c r="CL2266" s="74">
        <v>0</v>
      </c>
    </row>
    <row r="2267" spans="2:90" x14ac:dyDescent="0.4">
      <c r="B2267" s="152" t="str">
        <f>"Principal payments - "&amp;SUBSTITUTE(B2254,":","")</f>
        <v>Principal payments - Volume driven amortizing loan - no defaults</v>
      </c>
      <c r="D2267" t="s">
        <v>741</v>
      </c>
      <c r="E2267" t="s">
        <v>906</v>
      </c>
      <c r="K2267" s="132">
        <f ca="1">SUMIF($4:$4,K$2,2267:2267)</f>
        <v>-551748.4211659492</v>
      </c>
      <c r="L2267" s="132">
        <f ca="1">SUMIF($4:$4,L$2,2267:2267)</f>
        <v>-546804.29287257546</v>
      </c>
      <c r="M2267" s="132">
        <f ca="1">SUMIF($4:$4,M$2,2267:2267)</f>
        <v>-542332.53463476256</v>
      </c>
      <c r="N2267" s="132">
        <f ca="1">SUMIF($4:$4,N$2,2267:2267)</f>
        <v>-538288.01544939913</v>
      </c>
      <c r="O2267" s="132">
        <f ca="1">SUMIF($4:$4,O$2,2267:2267)</f>
        <v>-534629.91620278743</v>
      </c>
      <c r="P2267" s="132">
        <f ca="1">SUMIF($4:$4,P$2,2267:2267)</f>
        <v>-531321.31770571833</v>
      </c>
      <c r="R2267"/>
      <c r="S2267" s="218">
        <f t="shared" ref="S2267" ca="1" si="2569">S2279-S2270</f>
        <v>-48124.610281671463</v>
      </c>
      <c r="T2267" s="218">
        <f t="shared" ref="T2267:AX2267" ca="1" si="2570">T2279-T2270</f>
        <v>-95848.18214432901</v>
      </c>
      <c r="U2267" s="218">
        <f t="shared" ca="1" si="2570"/>
        <v>-143174.05757479771</v>
      </c>
      <c r="V2267" s="218">
        <f t="shared" ca="1" si="2570"/>
        <v>-190105.55071001255</v>
      </c>
      <c r="W2267" s="218">
        <f t="shared" ca="1" si="2570"/>
        <v>-236645.94806910056</v>
      </c>
      <c r="X2267" s="218">
        <f t="shared" ca="1" si="2570"/>
        <v>-282798.50878352951</v>
      </c>
      <c r="Y2267" s="218">
        <f t="shared" ca="1" si="2570"/>
        <v>-328566.46482533828</v>
      </c>
      <c r="Z2267" s="218">
        <f t="shared" ca="1" si="2570"/>
        <v>-373953.02123346523</v>
      </c>
      <c r="AA2267" s="218">
        <f t="shared" ca="1" si="2570"/>
        <v>-418961.35633819114</v>
      </c>
      <c r="AB2267" s="218">
        <f t="shared" ca="1" si="2570"/>
        <v>-463594.62198371097</v>
      </c>
      <c r="AC2267" s="218">
        <f t="shared" ca="1" si="2570"/>
        <v>-507855.94374885148</v>
      </c>
      <c r="AD2267" s="218">
        <f t="shared" ca="1" si="2570"/>
        <v>-551748.4211659492</v>
      </c>
      <c r="AE2267" s="218">
        <f t="shared" ca="1" si="2570"/>
        <v>-551317.18432289956</v>
      </c>
      <c r="AF2267" s="218">
        <f t="shared" ca="1" si="2570"/>
        <v>-550889.5411202088</v>
      </c>
      <c r="AG2267" s="218">
        <f t="shared" ca="1" si="2570"/>
        <v>-550465.4616108737</v>
      </c>
      <c r="AH2267" s="218">
        <f t="shared" ca="1" si="2570"/>
        <v>-550044.91609744972</v>
      </c>
      <c r="AI2267" s="218">
        <f t="shared" ca="1" si="2570"/>
        <v>-549627.87512997095</v>
      </c>
      <c r="AJ2267" s="218">
        <f t="shared" ca="1" si="2570"/>
        <v>-549214.3095038879</v>
      </c>
      <c r="AK2267" s="218">
        <f t="shared" ca="1" si="2570"/>
        <v>-548804.19025802216</v>
      </c>
      <c r="AL2267" s="218">
        <f t="shared" ca="1" si="2570"/>
        <v>-548397.48867253866</v>
      </c>
      <c r="AM2267" s="218">
        <f t="shared" ca="1" si="2570"/>
        <v>-547994.17626693414</v>
      </c>
      <c r="AN2267" s="218">
        <f t="shared" ca="1" si="2570"/>
        <v>-547594.22479804303</v>
      </c>
      <c r="AO2267" s="218">
        <f t="shared" ca="1" si="2570"/>
        <v>-547197.60625805939</v>
      </c>
      <c r="AP2267" s="218">
        <f t="shared" ca="1" si="2570"/>
        <v>-546804.29287257546</v>
      </c>
      <c r="AQ2267" s="218">
        <f t="shared" ca="1" si="2570"/>
        <v>-546414.2570986374</v>
      </c>
      <c r="AR2267" s="218">
        <f t="shared" ca="1" si="2570"/>
        <v>-546027.47162281536</v>
      </c>
      <c r="AS2267" s="218">
        <f t="shared" ca="1" si="2570"/>
        <v>-545643.90935929189</v>
      </c>
      <c r="AT2267" s="218">
        <f t="shared" ca="1" si="2570"/>
        <v>-545263.54344796448</v>
      </c>
      <c r="AU2267" s="218">
        <f t="shared" ca="1" si="2570"/>
        <v>-544886.34725256485</v>
      </c>
      <c r="AV2267" s="218">
        <f t="shared" ca="1" si="2570"/>
        <v>-544512.29435879341</v>
      </c>
      <c r="AW2267" s="218">
        <f t="shared" ca="1" si="2570"/>
        <v>-544141.35857247014</v>
      </c>
      <c r="AX2267" s="218">
        <f t="shared" ca="1" si="2570"/>
        <v>-543773.51391769957</v>
      </c>
      <c r="AY2267" s="218">
        <f t="shared" ref="AY2267:CD2267" ca="1" si="2571">AY2279-AY2270</f>
        <v>-543408.73463505204</v>
      </c>
      <c r="AZ2267" s="218">
        <f t="shared" ca="1" si="2571"/>
        <v>-543046.99517975992</v>
      </c>
      <c r="BA2267" s="218">
        <f t="shared" ca="1" si="2571"/>
        <v>-542688.27021992858</v>
      </c>
      <c r="BB2267" s="218">
        <f t="shared" ca="1" si="2571"/>
        <v>-542332.53463476256</v>
      </c>
      <c r="BC2267" s="218">
        <f t="shared" ca="1" si="2571"/>
        <v>-541979.76351280627</v>
      </c>
      <c r="BD2267" s="218">
        <f t="shared" ca="1" si="2571"/>
        <v>-541629.93215019954</v>
      </c>
      <c r="BE2267" s="218">
        <f t="shared" ca="1" si="2571"/>
        <v>-541283.01604894781</v>
      </c>
      <c r="BF2267" s="218">
        <f t="shared" ca="1" si="2571"/>
        <v>-540938.99091520661</v>
      </c>
      <c r="BG2267" s="218">
        <f t="shared" ca="1" si="2571"/>
        <v>-540597.83265757991</v>
      </c>
      <c r="BH2267" s="218">
        <f t="shared" ca="1" si="2571"/>
        <v>-540259.51738543343</v>
      </c>
      <c r="BI2267" s="218">
        <f t="shared" ca="1" si="2571"/>
        <v>-539924.02140722144</v>
      </c>
      <c r="BJ2267" s="218">
        <f t="shared" ca="1" si="2571"/>
        <v>-539591.32122882793</v>
      </c>
      <c r="BK2267" s="218">
        <f t="shared" ca="1" si="2571"/>
        <v>-539261.39355192101</v>
      </c>
      <c r="BL2267" s="218">
        <f t="shared" ca="1" si="2571"/>
        <v>-538934.21527232172</v>
      </c>
      <c r="BM2267" s="218">
        <f t="shared" ca="1" si="2571"/>
        <v>-538609.76347838563</v>
      </c>
      <c r="BN2267" s="218">
        <f t="shared" ca="1" si="2571"/>
        <v>-538288.01544939913</v>
      </c>
      <c r="BO2267" s="218">
        <f t="shared" ca="1" si="2571"/>
        <v>-537968.94865398749</v>
      </c>
      <c r="BP2267" s="218">
        <f t="shared" ca="1" si="2571"/>
        <v>-537652.54074853752</v>
      </c>
      <c r="BQ2267" s="218">
        <f t="shared" ca="1" si="2571"/>
        <v>-537338.76957563311</v>
      </c>
      <c r="BR2267" s="218">
        <f t="shared" ca="1" si="2571"/>
        <v>-537027.61316250276</v>
      </c>
      <c r="BS2267" s="218">
        <f t="shared" ca="1" si="2571"/>
        <v>-536719.04971948196</v>
      </c>
      <c r="BT2267" s="218">
        <f t="shared" ca="1" si="2571"/>
        <v>-536413.05763848627</v>
      </c>
      <c r="BU2267" s="218">
        <f t="shared" ca="1" si="2571"/>
        <v>-536109.61549149884</v>
      </c>
      <c r="BV2267" s="218">
        <f t="shared" ca="1" si="2571"/>
        <v>-535808.70202906977</v>
      </c>
      <c r="BW2267" s="218">
        <f t="shared" ca="1" si="2571"/>
        <v>-535510.29617882753</v>
      </c>
      <c r="BX2267" s="218">
        <f t="shared" ca="1" si="2571"/>
        <v>-535214.37704400392</v>
      </c>
      <c r="BY2267" s="218">
        <f t="shared" ca="1" si="2571"/>
        <v>-534920.9239019705</v>
      </c>
      <c r="BZ2267" s="218">
        <f t="shared" ca="1" si="2571"/>
        <v>-534629.91620278743</v>
      </c>
      <c r="CA2267" s="218">
        <f t="shared" ca="1" si="2571"/>
        <v>-534341.33356776426</v>
      </c>
      <c r="CB2267" s="218">
        <f t="shared" ca="1" si="2571"/>
        <v>-534055.15578803292</v>
      </c>
      <c r="CC2267" s="218">
        <f t="shared" ca="1" si="2571"/>
        <v>-533771.36282313254</v>
      </c>
      <c r="CD2267" s="218">
        <f t="shared" ca="1" si="2571"/>
        <v>-533489.93479960645</v>
      </c>
      <c r="CE2267" s="218">
        <f t="shared" ref="CE2267:CK2267" ca="1" si="2572">CE2279-CE2270</f>
        <v>-533210.85200960981</v>
      </c>
      <c r="CF2267" s="218">
        <f t="shared" ca="1" si="2572"/>
        <v>-532934.09490952967</v>
      </c>
      <c r="CG2267" s="218">
        <f t="shared" ca="1" si="2572"/>
        <v>-532659.64411861694</v>
      </c>
      <c r="CH2267" s="218">
        <f t="shared" ca="1" si="2572"/>
        <v>-532387.48041762842</v>
      </c>
      <c r="CI2267" s="218">
        <f t="shared" ca="1" si="2572"/>
        <v>-532117.58474748151</v>
      </c>
      <c r="CJ2267" s="218">
        <f t="shared" ca="1" si="2572"/>
        <v>-531849.93820791924</v>
      </c>
      <c r="CK2267" s="218">
        <f t="shared" ca="1" si="2572"/>
        <v>-531584.52205618657</v>
      </c>
      <c r="CL2267" s="218">
        <f t="shared" ref="CL2267" ca="1" si="2573">CL2279-CL2270</f>
        <v>-531321.31770571833</v>
      </c>
    </row>
    <row r="2268" spans="2:90" x14ac:dyDescent="0.4">
      <c r="B2268" s="121" t="str">
        <f>"Loan - "&amp;SUBSTITUTE(B2254,":","")</f>
        <v>Loan - Volume driven amortizing loan - no defaults</v>
      </c>
      <c r="C2268" t="s">
        <v>240</v>
      </c>
      <c r="D2268" t="s">
        <v>741</v>
      </c>
      <c r="E2268" t="s">
        <v>906</v>
      </c>
      <c r="I2268" s="74"/>
      <c r="J2268" s="74"/>
      <c r="K2268" s="33">
        <f ca="1">SUMIF($4:$4,K$2,2268:2268)</f>
        <v>2358623.3131410531</v>
      </c>
      <c r="L2268" s="33">
        <f ca="1">SUMIF($4:$4,L$2,2268:2268)</f>
        <v>1770272.0462295902</v>
      </c>
      <c r="M2268" s="33">
        <f ca="1">SUMIF($4:$4,M$2,2268:2268)</f>
        <v>1238132.8159298496</v>
      </c>
      <c r="N2268" s="33">
        <f ca="1">SUMIF($4:$4,N$2,2268:2268)</f>
        <v>756835.03287159931</v>
      </c>
      <c r="O2268" s="33">
        <f ca="1">SUMIF($4:$4,O$2,2268:2268)</f>
        <v>321521.22252481221</v>
      </c>
      <c r="P2268" s="33">
        <f ca="1">SUMIF($4:$4,P$2,2268:2268)</f>
        <v>-72201.998626414454</v>
      </c>
      <c r="Q2268" s="33"/>
      <c r="R2268" s="53">
        <f ca="1">S2263</f>
        <v>0</v>
      </c>
      <c r="S2268" s="91">
        <f t="shared" ref="S2268" ca="1" si="2574">SUM(S2266:S2267,S2263:S2264)</f>
        <v>451875.38971832854</v>
      </c>
      <c r="T2268" s="91">
        <f t="shared" ref="T2268:AX2268" ca="1" si="2575">SUM(T2266:T2267,T2263:T2264)</f>
        <v>856027.20757399953</v>
      </c>
      <c r="U2268" s="91">
        <f t="shared" ca="1" si="2575"/>
        <v>1212853.1499992018</v>
      </c>
      <c r="V2268" s="91">
        <f t="shared" ca="1" si="2575"/>
        <v>1522747.5992891891</v>
      </c>
      <c r="W2268" s="91">
        <f t="shared" ca="1" si="2575"/>
        <v>1786101.6512200886</v>
      </c>
      <c r="X2268" s="91">
        <f t="shared" ca="1" si="2575"/>
        <v>2003303.1424365591</v>
      </c>
      <c r="Y2268" s="91">
        <f t="shared" ca="1" si="2575"/>
        <v>2174736.6776112206</v>
      </c>
      <c r="Z2268" s="91">
        <f t="shared" ca="1" si="2575"/>
        <v>2300783.6563777551</v>
      </c>
      <c r="AA2268" s="91">
        <f t="shared" ca="1" si="2575"/>
        <v>2381822.3000395643</v>
      </c>
      <c r="AB2268" s="91">
        <f t="shared" ca="1" si="2575"/>
        <v>2418227.6780558536</v>
      </c>
      <c r="AC2268" s="91">
        <f t="shared" ca="1" si="2575"/>
        <v>2410371.7343070023</v>
      </c>
      <c r="AD2268" s="91">
        <f t="shared" ca="1" si="2575"/>
        <v>2358623.3131410531</v>
      </c>
      <c r="AE2268" s="91">
        <f t="shared" ca="1" si="2575"/>
        <v>2307306.1288181534</v>
      </c>
      <c r="AF2268" s="91">
        <f t="shared" ca="1" si="2575"/>
        <v>2256416.5876979446</v>
      </c>
      <c r="AG2268" s="91">
        <f t="shared" ca="1" si="2575"/>
        <v>2205951.1260870709</v>
      </c>
      <c r="AH2268" s="91">
        <f t="shared" ca="1" si="2575"/>
        <v>2155906.2099896213</v>
      </c>
      <c r="AI2268" s="91">
        <f t="shared" ca="1" si="2575"/>
        <v>2106278.3348596506</v>
      </c>
      <c r="AJ2268" s="91">
        <f t="shared" ca="1" si="2575"/>
        <v>2057064.0253557628</v>
      </c>
      <c r="AK2268" s="91">
        <f t="shared" ca="1" si="2575"/>
        <v>2008259.8350977406</v>
      </c>
      <c r="AL2268" s="91">
        <f t="shared" ca="1" si="2575"/>
        <v>1959862.346425202</v>
      </c>
      <c r="AM2268" s="91">
        <f t="shared" ca="1" si="2575"/>
        <v>1911868.170158268</v>
      </c>
      <c r="AN2268" s="91">
        <f t="shared" ca="1" si="2575"/>
        <v>1864273.9453602249</v>
      </c>
      <c r="AO2268" s="91">
        <f t="shared" ca="1" si="2575"/>
        <v>1817076.3391021655</v>
      </c>
      <c r="AP2268" s="91">
        <f t="shared" ca="1" si="2575"/>
        <v>1770272.0462295902</v>
      </c>
      <c r="AQ2268" s="91">
        <f t="shared" ca="1" si="2575"/>
        <v>1723857.7891309527</v>
      </c>
      <c r="AR2268" s="91">
        <f t="shared" ca="1" si="2575"/>
        <v>1677830.3175081373</v>
      </c>
      <c r="AS2268" s="91">
        <f t="shared" ca="1" si="2575"/>
        <v>1632186.4081488454</v>
      </c>
      <c r="AT2268" s="91">
        <f t="shared" ca="1" si="2575"/>
        <v>1586922.8647008808</v>
      </c>
      <c r="AU2268" s="91">
        <f t="shared" ca="1" si="2575"/>
        <v>1542036.5174483159</v>
      </c>
      <c r="AV2268" s="91">
        <f t="shared" ca="1" si="2575"/>
        <v>1497524.2230895224</v>
      </c>
      <c r="AW2268" s="91">
        <f t="shared" ca="1" si="2575"/>
        <v>1453382.8645170522</v>
      </c>
      <c r="AX2268" s="91">
        <f t="shared" ca="1" si="2575"/>
        <v>1409609.3505993527</v>
      </c>
      <c r="AY2268" s="91">
        <f t="shared" ref="AY2268:CD2268" ca="1" si="2576">SUM(AY2266:AY2267,AY2263:AY2264)</f>
        <v>1366200.6159643007</v>
      </c>
      <c r="AZ2268" s="91">
        <f t="shared" ca="1" si="2576"/>
        <v>1323153.6207845407</v>
      </c>
      <c r="BA2268" s="91">
        <f t="shared" ca="1" si="2576"/>
        <v>1280465.3505646121</v>
      </c>
      <c r="BB2268" s="91">
        <f t="shared" ca="1" si="2576"/>
        <v>1238132.8159298496</v>
      </c>
      <c r="BC2268" s="91">
        <f t="shared" ca="1" si="2576"/>
        <v>1196153.0524170434</v>
      </c>
      <c r="BD2268" s="91">
        <f t="shared" ca="1" si="2576"/>
        <v>1154523.1202668438</v>
      </c>
      <c r="BE2268" s="91">
        <f t="shared" ca="1" si="2576"/>
        <v>1113240.104217896</v>
      </c>
      <c r="BF2268" s="91">
        <f t="shared" ca="1" si="2576"/>
        <v>1072301.1133026895</v>
      </c>
      <c r="BG2268" s="91">
        <f t="shared" ca="1" si="2576"/>
        <v>1031703.2806451096</v>
      </c>
      <c r="BH2268" s="91">
        <f t="shared" ca="1" si="2576"/>
        <v>991443.76325967617</v>
      </c>
      <c r="BI2268" s="91">
        <f t="shared" ca="1" si="2576"/>
        <v>951519.74185245472</v>
      </c>
      <c r="BJ2268" s="91">
        <f t="shared" ca="1" si="2576"/>
        <v>911928.42062362679</v>
      </c>
      <c r="BK2268" s="91">
        <f t="shared" ca="1" si="2576"/>
        <v>872667.02707170579</v>
      </c>
      <c r="BL2268" s="91">
        <f t="shared" ca="1" si="2576"/>
        <v>833732.81179938407</v>
      </c>
      <c r="BM2268" s="91">
        <f t="shared" ca="1" si="2576"/>
        <v>795123.04832099844</v>
      </c>
      <c r="BN2268" s="91">
        <f t="shared" ca="1" si="2576"/>
        <v>756835.03287159931</v>
      </c>
      <c r="BO2268" s="91">
        <f t="shared" ca="1" si="2576"/>
        <v>718866.08421761182</v>
      </c>
      <c r="BP2268" s="91">
        <f t="shared" ca="1" si="2576"/>
        <v>681213.5434690743</v>
      </c>
      <c r="BQ2268" s="91">
        <f t="shared" ca="1" si="2576"/>
        <v>643874.77389344119</v>
      </c>
      <c r="BR2268" s="91">
        <f t="shared" ca="1" si="2576"/>
        <v>606847.16073093843</v>
      </c>
      <c r="BS2268" s="91">
        <f t="shared" ca="1" si="2576"/>
        <v>570128.11101145647</v>
      </c>
      <c r="BT2268" s="91">
        <f t="shared" ca="1" si="2576"/>
        <v>533715.0533729702</v>
      </c>
      <c r="BU2268" s="91">
        <f t="shared" ca="1" si="2576"/>
        <v>497605.43788147136</v>
      </c>
      <c r="BV2268" s="91">
        <f t="shared" ca="1" si="2576"/>
        <v>461796.73585240159</v>
      </c>
      <c r="BW2268" s="91">
        <f t="shared" ca="1" si="2576"/>
        <v>426286.43967357406</v>
      </c>
      <c r="BX2268" s="91">
        <f t="shared" ca="1" si="2576"/>
        <v>391072.06262957014</v>
      </c>
      <c r="BY2268" s="91">
        <f t="shared" ca="1" si="2576"/>
        <v>356151.13872759964</v>
      </c>
      <c r="BZ2268" s="91">
        <f t="shared" ca="1" si="2576"/>
        <v>321521.22252481221</v>
      </c>
      <c r="CA2268" s="91">
        <f t="shared" ca="1" si="2576"/>
        <v>287179.88895704795</v>
      </c>
      <c r="CB2268" s="91">
        <f t="shared" ca="1" si="2576"/>
        <v>253124.73316901503</v>
      </c>
      <c r="CC2268" s="91">
        <f t="shared" ca="1" si="2576"/>
        <v>219353.37034588249</v>
      </c>
      <c r="CD2268" s="91">
        <f t="shared" ca="1" si="2576"/>
        <v>185863.43554627604</v>
      </c>
      <c r="CE2268" s="91">
        <f t="shared" ref="CE2268:CK2268" ca="1" si="2577">SUM(CE2266:CE2267,CE2263:CE2264)</f>
        <v>152652.58353666624</v>
      </c>
      <c r="CF2268" s="91">
        <f t="shared" ca="1" si="2577"/>
        <v>119718.48862713657</v>
      </c>
      <c r="CG2268" s="91">
        <f t="shared" ca="1" si="2577"/>
        <v>87058.844508519629</v>
      </c>
      <c r="CH2268" s="91">
        <f t="shared" ca="1" si="2577"/>
        <v>54671.364090891206</v>
      </c>
      <c r="CI2268" s="91">
        <f t="shared" ca="1" si="2577"/>
        <v>22553.779343409697</v>
      </c>
      <c r="CJ2268" s="91">
        <f t="shared" ca="1" si="2577"/>
        <v>-9296.1588645095471</v>
      </c>
      <c r="CK2268" s="91">
        <f t="shared" ca="1" si="2577"/>
        <v>-40880.680920696119</v>
      </c>
      <c r="CL2268" s="91">
        <f t="shared" ref="CL2268" ca="1" si="2578">SUM(CL2266:CL2267,CL2263:CL2264)</f>
        <v>-72201.998626414454</v>
      </c>
    </row>
    <row r="2269" spans="2:90" x14ac:dyDescent="0.4">
      <c r="B2269" s="120"/>
      <c r="D2269" t="s">
        <v>741</v>
      </c>
      <c r="E2269" t="s">
        <v>906</v>
      </c>
      <c r="G2269" t="s">
        <v>244</v>
      </c>
      <c r="R2269"/>
      <c r="S2269" s="62"/>
      <c r="T2269" s="62"/>
      <c r="U2269" s="62"/>
      <c r="V2269" s="62"/>
      <c r="W2269" s="62"/>
      <c r="X2269" s="62"/>
      <c r="Y2269" s="62"/>
      <c r="Z2269" s="62"/>
      <c r="AA2269" s="62"/>
      <c r="AB2269" s="62"/>
      <c r="AC2269" s="62"/>
      <c r="AD2269" s="62"/>
      <c r="AE2269" s="62"/>
      <c r="AF2269" s="62"/>
      <c r="AG2269" s="62"/>
      <c r="AH2269" s="62"/>
      <c r="AI2269" s="62"/>
      <c r="AJ2269" s="62"/>
      <c r="AK2269" s="62"/>
      <c r="AL2269" s="62"/>
      <c r="AM2269" s="62"/>
      <c r="AN2269" s="62"/>
      <c r="AO2269" s="62"/>
      <c r="AP2269" s="62"/>
      <c r="AQ2269" s="62"/>
      <c r="AR2269" s="62"/>
      <c r="AS2269" s="62"/>
      <c r="AT2269" s="62"/>
      <c r="AU2269" s="62"/>
      <c r="AV2269" s="62"/>
      <c r="AW2269" s="62"/>
      <c r="AX2269" s="62"/>
      <c r="AY2269" s="62"/>
      <c r="AZ2269" s="62"/>
      <c r="BA2269" s="62"/>
      <c r="BB2269" s="62"/>
      <c r="BC2269" s="62"/>
      <c r="BD2269" s="62"/>
      <c r="BE2269" s="62"/>
      <c r="BF2269" s="62"/>
      <c r="BG2269" s="62"/>
      <c r="BH2269" s="62"/>
      <c r="BI2269" s="62"/>
      <c r="BJ2269" s="62"/>
      <c r="BK2269" s="62"/>
      <c r="BL2269" s="62"/>
      <c r="BM2269" s="62"/>
      <c r="BN2269" s="62"/>
      <c r="BO2269" s="62"/>
      <c r="BP2269" s="62"/>
      <c r="BQ2269" s="62"/>
      <c r="BR2269" s="62"/>
      <c r="BS2269" s="62"/>
      <c r="BT2269" s="62"/>
      <c r="BU2269" s="62"/>
      <c r="BV2269" s="62"/>
      <c r="BW2269" s="62"/>
      <c r="BX2269" s="62"/>
      <c r="BY2269" s="62"/>
      <c r="BZ2269" s="62"/>
      <c r="CA2269" s="62"/>
      <c r="CB2269" s="62"/>
      <c r="CC2269" s="62"/>
      <c r="CD2269" s="62"/>
      <c r="CE2269" s="62"/>
      <c r="CF2269" s="62"/>
      <c r="CG2269" s="62"/>
      <c r="CH2269" s="62"/>
      <c r="CI2269" s="62"/>
      <c r="CJ2269" s="62"/>
      <c r="CK2269" s="62"/>
      <c r="CL2269" s="62"/>
    </row>
    <row r="2270" spans="2:90" x14ac:dyDescent="0.4">
      <c r="B2270" s="121" t="str">
        <f>"Interest income - "&amp;SUBSTITUTE(B2254,":","")</f>
        <v>Interest income - Volume driven amortizing loan - no defaults</v>
      </c>
      <c r="C2270" t="s">
        <v>198</v>
      </c>
      <c r="D2270" t="s">
        <v>741</v>
      </c>
      <c r="E2270" t="s">
        <v>906</v>
      </c>
      <c r="I2270" s="91"/>
      <c r="J2270" s="91"/>
      <c r="K2270" s="28">
        <f ca="1">SUMIF($3:$3,K$2,2270:2270)</f>
        <v>212657.08488857304</v>
      </c>
      <c r="L2270" s="28">
        <f ca="1">SUMIF($3:$3,L$2,2270:2270)</f>
        <v>258407.3863507738</v>
      </c>
      <c r="M2270" s="28">
        <f ca="1">SUMIF($3:$3,M$2,2270:2270)</f>
        <v>202195.34973905084</v>
      </c>
      <c r="N2270" s="28">
        <f ca="1">SUMIF($3:$3,N$2,2270:2270)</f>
        <v>151353.90249756069</v>
      </c>
      <c r="O2270" s="28">
        <f ca="1">SUMIF($3:$3,O$2,2270:2270)</f>
        <v>105369.92978609759</v>
      </c>
      <c r="P2270" s="28">
        <f ca="1">SUMIF($3:$3,P$2,2270:2270)</f>
        <v>63779.340590537104</v>
      </c>
      <c r="R2270" s="27"/>
      <c r="S2270" s="91">
        <f t="shared" ref="S2270" ca="1" si="2579">SUM(S2263:S2264,S2266)*$H2257/12</f>
        <v>4166.666666666667</v>
      </c>
      <c r="T2270" s="91">
        <f t="shared" ref="T2270:AX2270" ca="1" si="2580">SUM(T2263:T2264,T2266)*$H2257/12</f>
        <v>7932.2949143194055</v>
      </c>
      <c r="U2270" s="91">
        <f t="shared" ca="1" si="2580"/>
        <v>11300.226729783331</v>
      </c>
      <c r="V2270" s="91">
        <f t="shared" ca="1" si="2580"/>
        <v>14273.776249993351</v>
      </c>
      <c r="W2270" s="91">
        <f t="shared" ca="1" si="2580"/>
        <v>16856.229994076577</v>
      </c>
      <c r="X2270" s="91">
        <f t="shared" ca="1" si="2580"/>
        <v>19050.847093500739</v>
      </c>
      <c r="Y2270" s="91">
        <f t="shared" ca="1" si="2580"/>
        <v>20860.859520304661</v>
      </c>
      <c r="Z2270" s="91">
        <f t="shared" ca="1" si="2580"/>
        <v>22289.472313426839</v>
      </c>
      <c r="AA2270" s="91">
        <f t="shared" ca="1" si="2580"/>
        <v>23339.86380314796</v>
      </c>
      <c r="AB2270" s="91">
        <f t="shared" ca="1" si="2580"/>
        <v>24015.185833663036</v>
      </c>
      <c r="AC2270" s="91">
        <f t="shared" ca="1" si="2580"/>
        <v>24318.56398379878</v>
      </c>
      <c r="AD2270" s="91">
        <f t="shared" ca="1" si="2580"/>
        <v>24253.097785891689</v>
      </c>
      <c r="AE2270" s="91">
        <f t="shared" ca="1" si="2580"/>
        <v>23821.860942842108</v>
      </c>
      <c r="AF2270" s="91">
        <f t="shared" ca="1" si="2580"/>
        <v>23394.217740151278</v>
      </c>
      <c r="AG2270" s="91">
        <f t="shared" ca="1" si="2580"/>
        <v>22970.138230816203</v>
      </c>
      <c r="AH2270" s="91">
        <f t="shared" ca="1" si="2580"/>
        <v>22549.592717392257</v>
      </c>
      <c r="AI2270" s="91">
        <f t="shared" ca="1" si="2580"/>
        <v>22132.551749913513</v>
      </c>
      <c r="AJ2270" s="91">
        <f t="shared" ca="1" si="2580"/>
        <v>21718.986123830422</v>
      </c>
      <c r="AK2270" s="91">
        <f t="shared" ca="1" si="2580"/>
        <v>21308.866877964691</v>
      </c>
      <c r="AL2270" s="91">
        <f t="shared" ca="1" si="2580"/>
        <v>20902.165292481171</v>
      </c>
      <c r="AM2270" s="91">
        <f t="shared" ca="1" si="2580"/>
        <v>20498.852886876684</v>
      </c>
      <c r="AN2270" s="91">
        <f t="shared" ca="1" si="2580"/>
        <v>20098.901417985569</v>
      </c>
      <c r="AO2270" s="91">
        <f t="shared" ca="1" si="2580"/>
        <v>19702.282878001872</v>
      </c>
      <c r="AP2270" s="91">
        <f t="shared" ca="1" si="2580"/>
        <v>19308.969492518048</v>
      </c>
      <c r="AQ2270" s="91">
        <f t="shared" ca="1" si="2580"/>
        <v>18918.93371857992</v>
      </c>
      <c r="AR2270" s="91">
        <f t="shared" ca="1" si="2580"/>
        <v>18532.148242757939</v>
      </c>
      <c r="AS2270" s="91">
        <f t="shared" ca="1" si="2580"/>
        <v>18148.585979234478</v>
      </c>
      <c r="AT2270" s="91">
        <f t="shared" ca="1" si="2580"/>
        <v>17768.220067907048</v>
      </c>
      <c r="AU2270" s="91">
        <f t="shared" ca="1" si="2580"/>
        <v>17391.02387250734</v>
      </c>
      <c r="AV2270" s="91">
        <f t="shared" ca="1" si="2580"/>
        <v>17016.970978735964</v>
      </c>
      <c r="AW2270" s="91">
        <f t="shared" ca="1" si="2580"/>
        <v>16646.035192412688</v>
      </c>
      <c r="AX2270" s="91">
        <f t="shared" ca="1" si="2580"/>
        <v>16278.190537642104</v>
      </c>
      <c r="AY2270" s="91">
        <f t="shared" ref="AY2270:CD2270" ca="1" si="2581">SUM(AY2263:AY2264,AY2266)*$H2257/12</f>
        <v>15913.411254994608</v>
      </c>
      <c r="AZ2270" s="91">
        <f t="shared" ca="1" si="2581"/>
        <v>15551.671799702506</v>
      </c>
      <c r="BA2270" s="91">
        <f t="shared" ca="1" si="2581"/>
        <v>15192.946839871174</v>
      </c>
      <c r="BB2270" s="91">
        <f t="shared" ca="1" si="2581"/>
        <v>14837.211254705102</v>
      </c>
      <c r="BC2270" s="91">
        <f t="shared" ca="1" si="2581"/>
        <v>14484.440132748749</v>
      </c>
      <c r="BD2270" s="91">
        <f t="shared" ca="1" si="2581"/>
        <v>14134.608770142027</v>
      </c>
      <c r="BE2270" s="91">
        <f t="shared" ca="1" si="2581"/>
        <v>13787.692668890368</v>
      </c>
      <c r="BF2270" s="91">
        <f t="shared" ca="1" si="2581"/>
        <v>13443.667535149134</v>
      </c>
      <c r="BG2270" s="91">
        <f t="shared" ca="1" si="2581"/>
        <v>13102.509277522413</v>
      </c>
      <c r="BH2270" s="91">
        <f t="shared" ca="1" si="2581"/>
        <v>12764.194005375915</v>
      </c>
      <c r="BI2270" s="91">
        <f t="shared" ca="1" si="2581"/>
        <v>12428.69802716397</v>
      </c>
      <c r="BJ2270" s="91">
        <f t="shared" ca="1" si="2581"/>
        <v>12095.997848770457</v>
      </c>
      <c r="BK2270" s="91">
        <f t="shared" ca="1" si="2581"/>
        <v>11766.070171863556</v>
      </c>
      <c r="BL2270" s="91">
        <f t="shared" ca="1" si="2581"/>
        <v>11438.891892264217</v>
      </c>
      <c r="BM2270" s="91">
        <f t="shared" ca="1" si="2581"/>
        <v>11114.440098328203</v>
      </c>
      <c r="BN2270" s="91">
        <f t="shared" ca="1" si="2581"/>
        <v>10792.692069341654</v>
      </c>
      <c r="BO2270" s="91">
        <f t="shared" ca="1" si="2581"/>
        <v>10473.625273929994</v>
      </c>
      <c r="BP2270" s="91">
        <f t="shared" ca="1" si="2581"/>
        <v>10157.217368480098</v>
      </c>
      <c r="BQ2270" s="91">
        <f t="shared" ca="1" si="2581"/>
        <v>9843.4461955756178</v>
      </c>
      <c r="BR2270" s="91">
        <f t="shared" ca="1" si="2581"/>
        <v>9532.289782445343</v>
      </c>
      <c r="BS2270" s="91">
        <f t="shared" ca="1" si="2581"/>
        <v>9223.7263394244874</v>
      </c>
      <c r="BT2270" s="91">
        <f t="shared" ca="1" si="2581"/>
        <v>8917.7342584288035</v>
      </c>
      <c r="BU2270" s="91">
        <f t="shared" ca="1" si="2581"/>
        <v>8614.2921114414185</v>
      </c>
      <c r="BV2270" s="91">
        <f t="shared" ca="1" si="2581"/>
        <v>8313.378649012262</v>
      </c>
      <c r="BW2270" s="91">
        <f t="shared" ca="1" si="2581"/>
        <v>8014.9727987700135</v>
      </c>
      <c r="BX2270" s="91">
        <f t="shared" ca="1" si="2581"/>
        <v>7719.0536639464508</v>
      </c>
      <c r="BY2270" s="91">
        <f t="shared" ca="1" si="2581"/>
        <v>7425.6005219130848</v>
      </c>
      <c r="BZ2270" s="91">
        <f t="shared" ca="1" si="2581"/>
        <v>7134.5928227299983</v>
      </c>
      <c r="CA2270" s="91">
        <f t="shared" ca="1" si="2581"/>
        <v>6846.0101877067691</v>
      </c>
      <c r="CB2270" s="91">
        <f t="shared" ca="1" si="2581"/>
        <v>6559.8324079753993</v>
      </c>
      <c r="CC2270" s="91">
        <f t="shared" ca="1" si="2581"/>
        <v>6276.0394430751257</v>
      </c>
      <c r="CD2270" s="91">
        <f t="shared" ca="1" si="2581"/>
        <v>5994.6114195490218</v>
      </c>
      <c r="CE2270" s="91">
        <f t="shared" ref="CE2270" ca="1" si="2582">SUM(CE2263:CE2264,CE2266)*$H2257/12</f>
        <v>5715.5286295523001</v>
      </c>
      <c r="CF2270" s="91">
        <f t="shared" ref="CF2270:CL2270" ca="1" si="2583">SUM(CF2263:CF2264,CF2266)*$H2257/12</f>
        <v>5438.7715294722193</v>
      </c>
      <c r="CG2270" s="91">
        <f t="shared" ca="1" si="2583"/>
        <v>5164.3207385594715</v>
      </c>
      <c r="CH2270" s="91">
        <f t="shared" ca="1" si="2583"/>
        <v>4892.1570375709971</v>
      </c>
      <c r="CI2270" s="91">
        <f t="shared" ca="1" si="2583"/>
        <v>4622.2613674240938</v>
      </c>
      <c r="CJ2270" s="91">
        <f t="shared" ca="1" si="2583"/>
        <v>4354.6148278617475</v>
      </c>
      <c r="CK2270" s="91">
        <f t="shared" ca="1" si="2583"/>
        <v>4089.1986761290877</v>
      </c>
      <c r="CL2270" s="91">
        <f t="shared" ca="1" si="2583"/>
        <v>3825.9943256608658</v>
      </c>
    </row>
    <row r="2271" spans="2:90" x14ac:dyDescent="0.4">
      <c r="B2271" s="120"/>
      <c r="D2271" t="s">
        <v>741</v>
      </c>
      <c r="E2271" t="s">
        <v>906</v>
      </c>
      <c r="R2271"/>
      <c r="S2271" s="1"/>
      <c r="T2271" s="1"/>
      <c r="U2271" s="1"/>
      <c r="V2271" s="1"/>
      <c r="W2271" s="1"/>
      <c r="X2271" s="1"/>
      <c r="Y2271" s="1"/>
      <c r="Z2271" s="1"/>
      <c r="AA2271" s="1"/>
      <c r="AB2271" s="1"/>
      <c r="AC2271" s="1"/>
      <c r="AD2271" s="1"/>
      <c r="AE2271" s="1"/>
      <c r="AF2271" s="1"/>
      <c r="AG2271" s="1"/>
      <c r="AH2271" s="1"/>
      <c r="AI2271" s="1"/>
      <c r="AJ2271" s="1"/>
      <c r="AK2271" s="1"/>
      <c r="AL2271" s="1"/>
      <c r="AM2271" s="1"/>
      <c r="AN2271" s="1"/>
      <c r="AO2271" s="1"/>
      <c r="AP2271" s="1"/>
      <c r="AQ2271" s="1"/>
      <c r="AR2271" s="1"/>
      <c r="AS2271" s="1"/>
      <c r="AT2271" s="1"/>
      <c r="AU2271" s="1"/>
      <c r="AV2271" s="1"/>
      <c r="AW2271" s="1"/>
      <c r="AX2271" s="1"/>
      <c r="AY2271" s="1"/>
      <c r="AZ2271" s="1"/>
      <c r="BA2271" s="1"/>
      <c r="BB2271" s="1"/>
      <c r="BC2271" s="1"/>
      <c r="BD2271" s="1"/>
      <c r="BE2271" s="1"/>
      <c r="BF2271" s="1"/>
      <c r="BG2271" s="1"/>
      <c r="BH2271" s="1"/>
      <c r="BI2271" s="1"/>
      <c r="BJ2271" s="1"/>
      <c r="BK2271" s="1"/>
      <c r="BL2271" s="1"/>
      <c r="BM2271" s="1"/>
      <c r="BN2271" s="1"/>
      <c r="BO2271" s="1"/>
      <c r="BP2271" s="1"/>
      <c r="BQ2271" s="1"/>
      <c r="BR2271" s="1"/>
      <c r="BS2271" s="1"/>
      <c r="BT2271" s="1"/>
      <c r="BU2271" s="1"/>
      <c r="BV2271" s="1"/>
      <c r="BW2271" s="1"/>
      <c r="BX2271" s="1"/>
      <c r="BY2271" s="1"/>
      <c r="BZ2271" s="1"/>
      <c r="CA2271" s="1"/>
      <c r="CB2271" s="1"/>
      <c r="CC2271" s="1"/>
      <c r="CD2271" s="1"/>
      <c r="CE2271" s="1"/>
      <c r="CF2271" s="1"/>
      <c r="CG2271" s="1"/>
      <c r="CH2271" s="1"/>
      <c r="CI2271" s="1"/>
      <c r="CJ2271" s="1"/>
      <c r="CK2271" s="1"/>
      <c r="CL2271" s="1"/>
    </row>
    <row r="2272" spans="2:90" x14ac:dyDescent="0.4">
      <c r="B2272" s="93" t="s">
        <v>307</v>
      </c>
      <c r="D2272" t="s">
        <v>741</v>
      </c>
      <c r="E2272" t="s">
        <v>906</v>
      </c>
      <c r="R2272"/>
      <c r="S2272" s="1"/>
      <c r="T2272" s="1"/>
      <c r="U2272" s="1"/>
      <c r="V2272" s="1"/>
      <c r="W2272" s="1"/>
      <c r="X2272" s="1"/>
      <c r="Y2272" s="1"/>
      <c r="Z2272" s="1"/>
      <c r="AA2272" s="1"/>
      <c r="AB2272" s="1"/>
      <c r="AC2272" s="1"/>
      <c r="AD2272" s="1"/>
      <c r="AE2272" s="1"/>
      <c r="AF2272" s="1"/>
      <c r="AG2272" s="1"/>
      <c r="AH2272" s="1"/>
      <c r="AI2272" s="1"/>
      <c r="AJ2272" s="1"/>
      <c r="AK2272" s="1"/>
      <c r="AL2272" s="1"/>
      <c r="AM2272" s="1"/>
      <c r="AN2272" s="1"/>
      <c r="AO2272" s="1"/>
      <c r="AP2272" s="1"/>
      <c r="AQ2272" s="1"/>
      <c r="AR2272" s="1"/>
      <c r="AS2272" s="1"/>
      <c r="AT2272" s="1"/>
      <c r="AU2272" s="1"/>
      <c r="AV2272" s="1"/>
      <c r="AW2272" s="1"/>
      <c r="AX2272" s="1"/>
      <c r="AY2272" s="1"/>
      <c r="AZ2272" s="1"/>
      <c r="BA2272" s="1"/>
      <c r="BB2272" s="1"/>
      <c r="BC2272" s="1"/>
      <c r="BD2272" s="1"/>
      <c r="BE2272" s="1"/>
      <c r="BF2272" s="1"/>
      <c r="BG2272" s="1"/>
      <c r="BH2272" s="1"/>
      <c r="BI2272" s="1"/>
      <c r="BJ2272" s="1"/>
      <c r="BK2272" s="1"/>
      <c r="BL2272" s="1"/>
      <c r="BM2272" s="1"/>
      <c r="BN2272" s="1"/>
      <c r="BO2272" s="1"/>
      <c r="BP2272" s="1"/>
      <c r="BQ2272" s="1"/>
      <c r="BR2272" s="1"/>
      <c r="BS2272" s="1"/>
      <c r="BT2272" s="1"/>
      <c r="BU2272" s="1"/>
      <c r="BV2272" s="1"/>
      <c r="BW2272" s="1"/>
      <c r="BX2272" s="1"/>
      <c r="BY2272" s="1"/>
      <c r="BZ2272" s="1"/>
      <c r="CA2272" s="1"/>
      <c r="CB2272" s="1"/>
      <c r="CC2272" s="1"/>
      <c r="CD2272" s="1"/>
      <c r="CE2272" s="1"/>
      <c r="CF2272" s="1"/>
      <c r="CG2272" s="1"/>
      <c r="CH2272" s="1"/>
      <c r="CI2272" s="1"/>
      <c r="CJ2272" s="1"/>
      <c r="CK2272" s="1"/>
      <c r="CL2272" s="1"/>
    </row>
    <row r="2273" spans="2:90" x14ac:dyDescent="0.4">
      <c r="B2273" s="152" t="str">
        <f>B2264</f>
        <v>New loans originated - Volume driven amortizing loan - no defaults</v>
      </c>
      <c r="C2273" t="s">
        <v>235</v>
      </c>
      <c r="D2273" t="s">
        <v>741</v>
      </c>
      <c r="E2273" t="s">
        <v>906</v>
      </c>
      <c r="K2273" s="53">
        <f ca="1">SUMIF($3:$3,K$2,2273:2273)</f>
        <v>-6000000</v>
      </c>
      <c r="L2273" s="53">
        <f ca="1">SUMIF($3:$3,L$2,2273:2273)</f>
        <v>-6000000</v>
      </c>
      <c r="M2273" s="53">
        <f ca="1">SUMIF($3:$3,M$2,2273:2273)</f>
        <v>-6000000</v>
      </c>
      <c r="N2273" s="53">
        <f ca="1">SUMIF($3:$3,N$2,2273:2273)</f>
        <v>-6000000</v>
      </c>
      <c r="O2273" s="53">
        <f ca="1">SUMIF($3:$3,O$2,2273:2273)</f>
        <v>-6000000</v>
      </c>
      <c r="P2273" s="53">
        <f ca="1">SUMIF($3:$3,P$2,2273:2273)</f>
        <v>-6000000</v>
      </c>
      <c r="R2273"/>
      <c r="S2273" s="62">
        <f t="shared" ref="S2273" ca="1" si="2584">-S2264</f>
        <v>-500000</v>
      </c>
      <c r="T2273" s="62">
        <f t="shared" ref="T2273:AX2273" ca="1" si="2585">-T2264</f>
        <v>-500000</v>
      </c>
      <c r="U2273" s="62">
        <f t="shared" ca="1" si="2585"/>
        <v>-500000</v>
      </c>
      <c r="V2273" s="62">
        <f t="shared" ca="1" si="2585"/>
        <v>-500000</v>
      </c>
      <c r="W2273" s="62">
        <f t="shared" ca="1" si="2585"/>
        <v>-500000</v>
      </c>
      <c r="X2273" s="62">
        <f t="shared" ca="1" si="2585"/>
        <v>-500000</v>
      </c>
      <c r="Y2273" s="62">
        <f t="shared" ca="1" si="2585"/>
        <v>-500000</v>
      </c>
      <c r="Z2273" s="62">
        <f t="shared" ca="1" si="2585"/>
        <v>-500000</v>
      </c>
      <c r="AA2273" s="62">
        <f t="shared" ca="1" si="2585"/>
        <v>-500000</v>
      </c>
      <c r="AB2273" s="62">
        <f t="shared" ca="1" si="2585"/>
        <v>-500000</v>
      </c>
      <c r="AC2273" s="62">
        <f t="shared" ca="1" si="2585"/>
        <v>-500000</v>
      </c>
      <c r="AD2273" s="62">
        <f t="shared" ca="1" si="2585"/>
        <v>-500000</v>
      </c>
      <c r="AE2273" s="62">
        <f t="shared" ca="1" si="2585"/>
        <v>-500000</v>
      </c>
      <c r="AF2273" s="62">
        <f t="shared" ca="1" si="2585"/>
        <v>-500000</v>
      </c>
      <c r="AG2273" s="62">
        <f t="shared" ca="1" si="2585"/>
        <v>-500000</v>
      </c>
      <c r="AH2273" s="62">
        <f t="shared" ca="1" si="2585"/>
        <v>-500000</v>
      </c>
      <c r="AI2273" s="62">
        <f t="shared" ca="1" si="2585"/>
        <v>-500000</v>
      </c>
      <c r="AJ2273" s="62">
        <f t="shared" ca="1" si="2585"/>
        <v>-500000</v>
      </c>
      <c r="AK2273" s="62">
        <f t="shared" ca="1" si="2585"/>
        <v>-500000</v>
      </c>
      <c r="AL2273" s="62">
        <f t="shared" ca="1" si="2585"/>
        <v>-500000</v>
      </c>
      <c r="AM2273" s="62">
        <f t="shared" ca="1" si="2585"/>
        <v>-500000</v>
      </c>
      <c r="AN2273" s="62">
        <f t="shared" ca="1" si="2585"/>
        <v>-500000</v>
      </c>
      <c r="AO2273" s="62">
        <f t="shared" ca="1" si="2585"/>
        <v>-500000</v>
      </c>
      <c r="AP2273" s="62">
        <f t="shared" ca="1" si="2585"/>
        <v>-500000</v>
      </c>
      <c r="AQ2273" s="62">
        <f t="shared" ca="1" si="2585"/>
        <v>-500000</v>
      </c>
      <c r="AR2273" s="62">
        <f t="shared" ca="1" si="2585"/>
        <v>-500000</v>
      </c>
      <c r="AS2273" s="62">
        <f t="shared" ca="1" si="2585"/>
        <v>-500000</v>
      </c>
      <c r="AT2273" s="62">
        <f t="shared" ca="1" si="2585"/>
        <v>-500000</v>
      </c>
      <c r="AU2273" s="62">
        <f t="shared" ca="1" si="2585"/>
        <v>-500000</v>
      </c>
      <c r="AV2273" s="62">
        <f t="shared" ca="1" si="2585"/>
        <v>-500000</v>
      </c>
      <c r="AW2273" s="62">
        <f t="shared" ca="1" si="2585"/>
        <v>-500000</v>
      </c>
      <c r="AX2273" s="62">
        <f t="shared" ca="1" si="2585"/>
        <v>-500000</v>
      </c>
      <c r="AY2273" s="62">
        <f t="shared" ref="AY2273:CD2273" ca="1" si="2586">-AY2264</f>
        <v>-500000</v>
      </c>
      <c r="AZ2273" s="62">
        <f t="shared" ca="1" si="2586"/>
        <v>-500000</v>
      </c>
      <c r="BA2273" s="62">
        <f t="shared" ca="1" si="2586"/>
        <v>-500000</v>
      </c>
      <c r="BB2273" s="62">
        <f t="shared" ca="1" si="2586"/>
        <v>-500000</v>
      </c>
      <c r="BC2273" s="62">
        <f t="shared" ca="1" si="2586"/>
        <v>-500000</v>
      </c>
      <c r="BD2273" s="62">
        <f t="shared" ca="1" si="2586"/>
        <v>-500000</v>
      </c>
      <c r="BE2273" s="62">
        <f t="shared" ca="1" si="2586"/>
        <v>-500000</v>
      </c>
      <c r="BF2273" s="62">
        <f t="shared" ca="1" si="2586"/>
        <v>-500000</v>
      </c>
      <c r="BG2273" s="62">
        <f t="shared" ca="1" si="2586"/>
        <v>-500000</v>
      </c>
      <c r="BH2273" s="62">
        <f t="shared" ca="1" si="2586"/>
        <v>-500000</v>
      </c>
      <c r="BI2273" s="62">
        <f t="shared" ca="1" si="2586"/>
        <v>-500000</v>
      </c>
      <c r="BJ2273" s="62">
        <f t="shared" ca="1" si="2586"/>
        <v>-500000</v>
      </c>
      <c r="BK2273" s="62">
        <f t="shared" ca="1" si="2586"/>
        <v>-500000</v>
      </c>
      <c r="BL2273" s="62">
        <f t="shared" ca="1" si="2586"/>
        <v>-500000</v>
      </c>
      <c r="BM2273" s="62">
        <f t="shared" ca="1" si="2586"/>
        <v>-500000</v>
      </c>
      <c r="BN2273" s="62">
        <f t="shared" ca="1" si="2586"/>
        <v>-500000</v>
      </c>
      <c r="BO2273" s="62">
        <f t="shared" ca="1" si="2586"/>
        <v>-500000</v>
      </c>
      <c r="BP2273" s="62">
        <f t="shared" ca="1" si="2586"/>
        <v>-500000</v>
      </c>
      <c r="BQ2273" s="62">
        <f t="shared" ca="1" si="2586"/>
        <v>-500000</v>
      </c>
      <c r="BR2273" s="62">
        <f t="shared" ca="1" si="2586"/>
        <v>-500000</v>
      </c>
      <c r="BS2273" s="62">
        <f t="shared" ca="1" si="2586"/>
        <v>-500000</v>
      </c>
      <c r="BT2273" s="62">
        <f t="shared" ca="1" si="2586"/>
        <v>-500000</v>
      </c>
      <c r="BU2273" s="62">
        <f t="shared" ca="1" si="2586"/>
        <v>-500000</v>
      </c>
      <c r="BV2273" s="62">
        <f t="shared" ca="1" si="2586"/>
        <v>-500000</v>
      </c>
      <c r="BW2273" s="62">
        <f t="shared" ca="1" si="2586"/>
        <v>-500000</v>
      </c>
      <c r="BX2273" s="62">
        <f t="shared" ca="1" si="2586"/>
        <v>-500000</v>
      </c>
      <c r="BY2273" s="62">
        <f t="shared" ca="1" si="2586"/>
        <v>-500000</v>
      </c>
      <c r="BZ2273" s="62">
        <f t="shared" ca="1" si="2586"/>
        <v>-500000</v>
      </c>
      <c r="CA2273" s="62">
        <f t="shared" ca="1" si="2586"/>
        <v>-500000</v>
      </c>
      <c r="CB2273" s="62">
        <f t="shared" ca="1" si="2586"/>
        <v>-500000</v>
      </c>
      <c r="CC2273" s="62">
        <f t="shared" ca="1" si="2586"/>
        <v>-500000</v>
      </c>
      <c r="CD2273" s="62">
        <f t="shared" ca="1" si="2586"/>
        <v>-500000</v>
      </c>
      <c r="CE2273" s="62">
        <f t="shared" ref="CE2273:CK2273" ca="1" si="2587">-CE2264</f>
        <v>-500000</v>
      </c>
      <c r="CF2273" s="62">
        <f t="shared" ca="1" si="2587"/>
        <v>-500000</v>
      </c>
      <c r="CG2273" s="62">
        <f t="shared" ca="1" si="2587"/>
        <v>-500000</v>
      </c>
      <c r="CH2273" s="62">
        <f t="shared" ca="1" si="2587"/>
        <v>-500000</v>
      </c>
      <c r="CI2273" s="62">
        <f t="shared" ca="1" si="2587"/>
        <v>-500000</v>
      </c>
      <c r="CJ2273" s="62">
        <f t="shared" ca="1" si="2587"/>
        <v>-500000</v>
      </c>
      <c r="CK2273" s="62">
        <f t="shared" ca="1" si="2587"/>
        <v>-500000</v>
      </c>
      <c r="CL2273" s="62">
        <f t="shared" ref="CL2273" ca="1" si="2588">-CL2264</f>
        <v>-500000</v>
      </c>
    </row>
    <row r="2274" spans="2:90" x14ac:dyDescent="0.4">
      <c r="B2274" s="152" t="str">
        <f>B2266</f>
        <v>Prepayment - Volume driven amortizing loan - no defaults</v>
      </c>
      <c r="C2274" t="s">
        <v>235</v>
      </c>
      <c r="D2274" t="s">
        <v>741</v>
      </c>
      <c r="E2274" t="s">
        <v>906</v>
      </c>
      <c r="K2274" s="53">
        <f>SUMIF($3:$3,K$2,2274:2274)</f>
        <v>0</v>
      </c>
      <c r="L2274" s="53">
        <f>SUMIF($3:$3,L$2,2274:2274)</f>
        <v>0</v>
      </c>
      <c r="M2274" s="53">
        <f>SUMIF($3:$3,M$2,2274:2274)</f>
        <v>0</v>
      </c>
      <c r="N2274" s="53">
        <f>SUMIF($3:$3,N$2,2274:2274)</f>
        <v>0</v>
      </c>
      <c r="O2274" s="53">
        <f>SUMIF($3:$3,O$2,2274:2274)</f>
        <v>0</v>
      </c>
      <c r="P2274" s="53">
        <f>SUMIF($3:$3,P$2,2274:2274)</f>
        <v>0</v>
      </c>
      <c r="R2274"/>
      <c r="S2274" s="62">
        <f t="shared" ref="S2274" si="2589">-S2266</f>
        <v>0</v>
      </c>
      <c r="T2274" s="62">
        <f t="shared" ref="T2274:AX2274" si="2590">-T2266</f>
        <v>0</v>
      </c>
      <c r="U2274" s="62">
        <f t="shared" si="2590"/>
        <v>0</v>
      </c>
      <c r="V2274" s="62">
        <f t="shared" si="2590"/>
        <v>0</v>
      </c>
      <c r="W2274" s="62">
        <f t="shared" si="2590"/>
        <v>0</v>
      </c>
      <c r="X2274" s="62">
        <f t="shared" si="2590"/>
        <v>0</v>
      </c>
      <c r="Y2274" s="62">
        <f t="shared" si="2590"/>
        <v>0</v>
      </c>
      <c r="Z2274" s="62">
        <f t="shared" si="2590"/>
        <v>0</v>
      </c>
      <c r="AA2274" s="62">
        <f t="shared" si="2590"/>
        <v>0</v>
      </c>
      <c r="AB2274" s="62">
        <f t="shared" si="2590"/>
        <v>0</v>
      </c>
      <c r="AC2274" s="62">
        <f t="shared" si="2590"/>
        <v>0</v>
      </c>
      <c r="AD2274" s="62">
        <f t="shared" si="2590"/>
        <v>0</v>
      </c>
      <c r="AE2274" s="62">
        <f t="shared" si="2590"/>
        <v>0</v>
      </c>
      <c r="AF2274" s="62">
        <f t="shared" si="2590"/>
        <v>0</v>
      </c>
      <c r="AG2274" s="62">
        <f t="shared" si="2590"/>
        <v>0</v>
      </c>
      <c r="AH2274" s="62">
        <f t="shared" si="2590"/>
        <v>0</v>
      </c>
      <c r="AI2274" s="62">
        <f t="shared" si="2590"/>
        <v>0</v>
      </c>
      <c r="AJ2274" s="62">
        <f t="shared" si="2590"/>
        <v>0</v>
      </c>
      <c r="AK2274" s="62">
        <f t="shared" si="2590"/>
        <v>0</v>
      </c>
      <c r="AL2274" s="62">
        <f t="shared" si="2590"/>
        <v>0</v>
      </c>
      <c r="AM2274" s="62">
        <f t="shared" si="2590"/>
        <v>0</v>
      </c>
      <c r="AN2274" s="62">
        <f t="shared" si="2590"/>
        <v>0</v>
      </c>
      <c r="AO2274" s="62">
        <f t="shared" si="2590"/>
        <v>0</v>
      </c>
      <c r="AP2274" s="62">
        <f t="shared" si="2590"/>
        <v>0</v>
      </c>
      <c r="AQ2274" s="62">
        <f t="shared" si="2590"/>
        <v>0</v>
      </c>
      <c r="AR2274" s="62">
        <f t="shared" si="2590"/>
        <v>0</v>
      </c>
      <c r="AS2274" s="62">
        <f t="shared" si="2590"/>
        <v>0</v>
      </c>
      <c r="AT2274" s="62">
        <f t="shared" si="2590"/>
        <v>0</v>
      </c>
      <c r="AU2274" s="62">
        <f t="shared" si="2590"/>
        <v>0</v>
      </c>
      <c r="AV2274" s="62">
        <f t="shared" si="2590"/>
        <v>0</v>
      </c>
      <c r="AW2274" s="62">
        <f t="shared" si="2590"/>
        <v>0</v>
      </c>
      <c r="AX2274" s="62">
        <f t="shared" si="2590"/>
        <v>0</v>
      </c>
      <c r="AY2274" s="62">
        <f t="shared" ref="AY2274:CD2274" si="2591">-AY2266</f>
        <v>0</v>
      </c>
      <c r="AZ2274" s="62">
        <f t="shared" si="2591"/>
        <v>0</v>
      </c>
      <c r="BA2274" s="62">
        <f t="shared" si="2591"/>
        <v>0</v>
      </c>
      <c r="BB2274" s="62">
        <f t="shared" si="2591"/>
        <v>0</v>
      </c>
      <c r="BC2274" s="62">
        <f t="shared" si="2591"/>
        <v>0</v>
      </c>
      <c r="BD2274" s="62">
        <f t="shared" si="2591"/>
        <v>0</v>
      </c>
      <c r="BE2274" s="62">
        <f t="shared" si="2591"/>
        <v>0</v>
      </c>
      <c r="BF2274" s="62">
        <f t="shared" si="2591"/>
        <v>0</v>
      </c>
      <c r="BG2274" s="62">
        <f t="shared" si="2591"/>
        <v>0</v>
      </c>
      <c r="BH2274" s="62">
        <f t="shared" si="2591"/>
        <v>0</v>
      </c>
      <c r="BI2274" s="62">
        <f t="shared" si="2591"/>
        <v>0</v>
      </c>
      <c r="BJ2274" s="62">
        <f t="shared" si="2591"/>
        <v>0</v>
      </c>
      <c r="BK2274" s="62">
        <f t="shared" si="2591"/>
        <v>0</v>
      </c>
      <c r="BL2274" s="62">
        <f t="shared" si="2591"/>
        <v>0</v>
      </c>
      <c r="BM2274" s="62">
        <f t="shared" si="2591"/>
        <v>0</v>
      </c>
      <c r="BN2274" s="62">
        <f t="shared" si="2591"/>
        <v>0</v>
      </c>
      <c r="BO2274" s="62">
        <f t="shared" si="2591"/>
        <v>0</v>
      </c>
      <c r="BP2274" s="62">
        <f t="shared" si="2591"/>
        <v>0</v>
      </c>
      <c r="BQ2274" s="62">
        <f t="shared" si="2591"/>
        <v>0</v>
      </c>
      <c r="BR2274" s="62">
        <f t="shared" si="2591"/>
        <v>0</v>
      </c>
      <c r="BS2274" s="62">
        <f t="shared" si="2591"/>
        <v>0</v>
      </c>
      <c r="BT2274" s="62">
        <f t="shared" si="2591"/>
        <v>0</v>
      </c>
      <c r="BU2274" s="62">
        <f t="shared" si="2591"/>
        <v>0</v>
      </c>
      <c r="BV2274" s="62">
        <f t="shared" si="2591"/>
        <v>0</v>
      </c>
      <c r="BW2274" s="62">
        <f t="shared" si="2591"/>
        <v>0</v>
      </c>
      <c r="BX2274" s="62">
        <f t="shared" si="2591"/>
        <v>0</v>
      </c>
      <c r="BY2274" s="62">
        <f t="shared" si="2591"/>
        <v>0</v>
      </c>
      <c r="BZ2274" s="62">
        <f t="shared" si="2591"/>
        <v>0</v>
      </c>
      <c r="CA2274" s="62">
        <f t="shared" si="2591"/>
        <v>0</v>
      </c>
      <c r="CB2274" s="62">
        <f t="shared" si="2591"/>
        <v>0</v>
      </c>
      <c r="CC2274" s="62">
        <f t="shared" si="2591"/>
        <v>0</v>
      </c>
      <c r="CD2274" s="62">
        <f t="shared" si="2591"/>
        <v>0</v>
      </c>
      <c r="CE2274" s="62">
        <f t="shared" ref="CE2274:CK2274" si="2592">-CE2266</f>
        <v>0</v>
      </c>
      <c r="CF2274" s="62">
        <f t="shared" si="2592"/>
        <v>0</v>
      </c>
      <c r="CG2274" s="62">
        <f t="shared" si="2592"/>
        <v>0</v>
      </c>
      <c r="CH2274" s="62">
        <f t="shared" si="2592"/>
        <v>0</v>
      </c>
      <c r="CI2274" s="62">
        <f t="shared" si="2592"/>
        <v>0</v>
      </c>
      <c r="CJ2274" s="62">
        <f t="shared" si="2592"/>
        <v>0</v>
      </c>
      <c r="CK2274" s="62">
        <f t="shared" si="2592"/>
        <v>0</v>
      </c>
      <c r="CL2274" s="62">
        <f t="shared" ref="CL2274" si="2593">-CL2266</f>
        <v>0</v>
      </c>
    </row>
    <row r="2275" spans="2:90" x14ac:dyDescent="0.4">
      <c r="B2275" s="152" t="str">
        <f>B2267</f>
        <v>Principal payments - Volume driven amortizing loan - no defaults</v>
      </c>
      <c r="C2275" t="s">
        <v>235</v>
      </c>
      <c r="D2275" t="s">
        <v>741</v>
      </c>
      <c r="E2275" t="s">
        <v>906</v>
      </c>
      <c r="K2275" s="53">
        <f ca="1">SUMIF($3:$3,K$2,2275:2275)</f>
        <v>3641376.6868589474</v>
      </c>
      <c r="L2275" s="53">
        <f ca="1">SUMIF($3:$3,L$2,2275:2275)</f>
        <v>6588351.2669114629</v>
      </c>
      <c r="M2275" s="53">
        <f ca="1">SUMIF($3:$3,M$2,2275:2275)</f>
        <v>6532139.230299741</v>
      </c>
      <c r="N2275" s="53">
        <f ca="1">SUMIF($3:$3,N$2,2275:2275)</f>
        <v>6481297.7830582494</v>
      </c>
      <c r="O2275" s="53">
        <f ca="1">SUMIF($3:$3,O$2,2275:2275)</f>
        <v>6435313.8103467869</v>
      </c>
      <c r="P2275" s="53">
        <f ca="1">SUMIF($3:$3,P$2,2275:2275)</f>
        <v>6393723.2211512271</v>
      </c>
      <c r="R2275"/>
      <c r="S2275" s="62">
        <f t="shared" ref="S2275" ca="1" si="2594">-S2267</f>
        <v>48124.610281671463</v>
      </c>
      <c r="T2275" s="62">
        <f t="shared" ref="T2275:AX2275" ca="1" si="2595">-T2267</f>
        <v>95848.18214432901</v>
      </c>
      <c r="U2275" s="62">
        <f t="shared" ca="1" si="2595"/>
        <v>143174.05757479771</v>
      </c>
      <c r="V2275" s="62">
        <f t="shared" ca="1" si="2595"/>
        <v>190105.55071001255</v>
      </c>
      <c r="W2275" s="62">
        <f t="shared" ca="1" si="2595"/>
        <v>236645.94806910056</v>
      </c>
      <c r="X2275" s="62">
        <f t="shared" ca="1" si="2595"/>
        <v>282798.50878352951</v>
      </c>
      <c r="Y2275" s="62">
        <f t="shared" ca="1" si="2595"/>
        <v>328566.46482533828</v>
      </c>
      <c r="Z2275" s="62">
        <f t="shared" ca="1" si="2595"/>
        <v>373953.02123346523</v>
      </c>
      <c r="AA2275" s="62">
        <f t="shared" ca="1" si="2595"/>
        <v>418961.35633819114</v>
      </c>
      <c r="AB2275" s="62">
        <f t="shared" ca="1" si="2595"/>
        <v>463594.62198371097</v>
      </c>
      <c r="AC2275" s="62">
        <f t="shared" ca="1" si="2595"/>
        <v>507855.94374885148</v>
      </c>
      <c r="AD2275" s="62">
        <f t="shared" ca="1" si="2595"/>
        <v>551748.4211659492</v>
      </c>
      <c r="AE2275" s="62">
        <f t="shared" ca="1" si="2595"/>
        <v>551317.18432289956</v>
      </c>
      <c r="AF2275" s="62">
        <f t="shared" ca="1" si="2595"/>
        <v>550889.5411202088</v>
      </c>
      <c r="AG2275" s="62">
        <f t="shared" ca="1" si="2595"/>
        <v>550465.4616108737</v>
      </c>
      <c r="AH2275" s="62">
        <f t="shared" ca="1" si="2595"/>
        <v>550044.91609744972</v>
      </c>
      <c r="AI2275" s="62">
        <f t="shared" ca="1" si="2595"/>
        <v>549627.87512997095</v>
      </c>
      <c r="AJ2275" s="62">
        <f t="shared" ca="1" si="2595"/>
        <v>549214.3095038879</v>
      </c>
      <c r="AK2275" s="62">
        <f t="shared" ca="1" si="2595"/>
        <v>548804.19025802216</v>
      </c>
      <c r="AL2275" s="62">
        <f t="shared" ca="1" si="2595"/>
        <v>548397.48867253866</v>
      </c>
      <c r="AM2275" s="62">
        <f t="shared" ca="1" si="2595"/>
        <v>547994.17626693414</v>
      </c>
      <c r="AN2275" s="62">
        <f t="shared" ca="1" si="2595"/>
        <v>547594.22479804303</v>
      </c>
      <c r="AO2275" s="62">
        <f t="shared" ca="1" si="2595"/>
        <v>547197.60625805939</v>
      </c>
      <c r="AP2275" s="62">
        <f t="shared" ca="1" si="2595"/>
        <v>546804.29287257546</v>
      </c>
      <c r="AQ2275" s="62">
        <f t="shared" ca="1" si="2595"/>
        <v>546414.2570986374</v>
      </c>
      <c r="AR2275" s="62">
        <f t="shared" ca="1" si="2595"/>
        <v>546027.47162281536</v>
      </c>
      <c r="AS2275" s="62">
        <f t="shared" ca="1" si="2595"/>
        <v>545643.90935929189</v>
      </c>
      <c r="AT2275" s="62">
        <f t="shared" ca="1" si="2595"/>
        <v>545263.54344796448</v>
      </c>
      <c r="AU2275" s="62">
        <f t="shared" ca="1" si="2595"/>
        <v>544886.34725256485</v>
      </c>
      <c r="AV2275" s="62">
        <f t="shared" ca="1" si="2595"/>
        <v>544512.29435879341</v>
      </c>
      <c r="AW2275" s="62">
        <f t="shared" ca="1" si="2595"/>
        <v>544141.35857247014</v>
      </c>
      <c r="AX2275" s="62">
        <f t="shared" ca="1" si="2595"/>
        <v>543773.51391769957</v>
      </c>
      <c r="AY2275" s="62">
        <f t="shared" ref="AY2275:CD2275" ca="1" si="2596">-AY2267</f>
        <v>543408.73463505204</v>
      </c>
      <c r="AZ2275" s="62">
        <f t="shared" ca="1" si="2596"/>
        <v>543046.99517975992</v>
      </c>
      <c r="BA2275" s="62">
        <f t="shared" ca="1" si="2596"/>
        <v>542688.27021992858</v>
      </c>
      <c r="BB2275" s="62">
        <f t="shared" ca="1" si="2596"/>
        <v>542332.53463476256</v>
      </c>
      <c r="BC2275" s="62">
        <f t="shared" ca="1" si="2596"/>
        <v>541979.76351280627</v>
      </c>
      <c r="BD2275" s="62">
        <f t="shared" ca="1" si="2596"/>
        <v>541629.93215019954</v>
      </c>
      <c r="BE2275" s="62">
        <f t="shared" ca="1" si="2596"/>
        <v>541283.01604894781</v>
      </c>
      <c r="BF2275" s="62">
        <f t="shared" ca="1" si="2596"/>
        <v>540938.99091520661</v>
      </c>
      <c r="BG2275" s="62">
        <f t="shared" ca="1" si="2596"/>
        <v>540597.83265757991</v>
      </c>
      <c r="BH2275" s="62">
        <f t="shared" ca="1" si="2596"/>
        <v>540259.51738543343</v>
      </c>
      <c r="BI2275" s="62">
        <f t="shared" ca="1" si="2596"/>
        <v>539924.02140722144</v>
      </c>
      <c r="BJ2275" s="62">
        <f t="shared" ca="1" si="2596"/>
        <v>539591.32122882793</v>
      </c>
      <c r="BK2275" s="62">
        <f t="shared" ca="1" si="2596"/>
        <v>539261.39355192101</v>
      </c>
      <c r="BL2275" s="62">
        <f t="shared" ca="1" si="2596"/>
        <v>538934.21527232172</v>
      </c>
      <c r="BM2275" s="62">
        <f t="shared" ca="1" si="2596"/>
        <v>538609.76347838563</v>
      </c>
      <c r="BN2275" s="62">
        <f t="shared" ca="1" si="2596"/>
        <v>538288.01544939913</v>
      </c>
      <c r="BO2275" s="62">
        <f t="shared" ca="1" si="2596"/>
        <v>537968.94865398749</v>
      </c>
      <c r="BP2275" s="62">
        <f t="shared" ca="1" si="2596"/>
        <v>537652.54074853752</v>
      </c>
      <c r="BQ2275" s="62">
        <f t="shared" ca="1" si="2596"/>
        <v>537338.76957563311</v>
      </c>
      <c r="BR2275" s="62">
        <f t="shared" ca="1" si="2596"/>
        <v>537027.61316250276</v>
      </c>
      <c r="BS2275" s="62">
        <f t="shared" ca="1" si="2596"/>
        <v>536719.04971948196</v>
      </c>
      <c r="BT2275" s="62">
        <f t="shared" ca="1" si="2596"/>
        <v>536413.05763848627</v>
      </c>
      <c r="BU2275" s="62">
        <f t="shared" ca="1" si="2596"/>
        <v>536109.61549149884</v>
      </c>
      <c r="BV2275" s="62">
        <f t="shared" ca="1" si="2596"/>
        <v>535808.70202906977</v>
      </c>
      <c r="BW2275" s="62">
        <f t="shared" ca="1" si="2596"/>
        <v>535510.29617882753</v>
      </c>
      <c r="BX2275" s="62">
        <f t="shared" ca="1" si="2596"/>
        <v>535214.37704400392</v>
      </c>
      <c r="BY2275" s="62">
        <f t="shared" ca="1" si="2596"/>
        <v>534920.9239019705</v>
      </c>
      <c r="BZ2275" s="62">
        <f t="shared" ca="1" si="2596"/>
        <v>534629.91620278743</v>
      </c>
      <c r="CA2275" s="62">
        <f t="shared" ca="1" si="2596"/>
        <v>534341.33356776426</v>
      </c>
      <c r="CB2275" s="62">
        <f t="shared" ca="1" si="2596"/>
        <v>534055.15578803292</v>
      </c>
      <c r="CC2275" s="62">
        <f t="shared" ca="1" si="2596"/>
        <v>533771.36282313254</v>
      </c>
      <c r="CD2275" s="62">
        <f t="shared" ca="1" si="2596"/>
        <v>533489.93479960645</v>
      </c>
      <c r="CE2275" s="62">
        <f t="shared" ref="CE2275:CK2275" ca="1" si="2597">-CE2267</f>
        <v>533210.85200960981</v>
      </c>
      <c r="CF2275" s="62">
        <f t="shared" ca="1" si="2597"/>
        <v>532934.09490952967</v>
      </c>
      <c r="CG2275" s="62">
        <f t="shared" ca="1" si="2597"/>
        <v>532659.64411861694</v>
      </c>
      <c r="CH2275" s="62">
        <f t="shared" ca="1" si="2597"/>
        <v>532387.48041762842</v>
      </c>
      <c r="CI2275" s="62">
        <f t="shared" ca="1" si="2597"/>
        <v>532117.58474748151</v>
      </c>
      <c r="CJ2275" s="62">
        <f t="shared" ca="1" si="2597"/>
        <v>531849.93820791924</v>
      </c>
      <c r="CK2275" s="62">
        <f t="shared" ca="1" si="2597"/>
        <v>531584.52205618657</v>
      </c>
      <c r="CL2275" s="62">
        <f t="shared" ref="CL2275" ca="1" si="2598">-CL2267</f>
        <v>531321.31770571833</v>
      </c>
    </row>
    <row r="2276" spans="2:90" x14ac:dyDescent="0.4">
      <c r="B2276" s="120"/>
      <c r="D2276" t="s">
        <v>741</v>
      </c>
      <c r="E2276" t="s">
        <v>906</v>
      </c>
      <c r="R2276"/>
      <c r="S2276" s="1"/>
      <c r="T2276" s="1"/>
      <c r="U2276" s="1"/>
      <c r="V2276" s="1"/>
      <c r="W2276" s="1"/>
      <c r="X2276" s="1"/>
      <c r="Y2276" s="1"/>
      <c r="Z2276" s="1"/>
      <c r="AA2276" s="1"/>
      <c r="AB2276" s="1"/>
      <c r="AC2276" s="1"/>
      <c r="AD2276" s="1"/>
      <c r="AE2276" s="1"/>
      <c r="AF2276" s="1"/>
      <c r="AG2276" s="1"/>
      <c r="AH2276" s="1"/>
      <c r="AI2276" s="1"/>
      <c r="AJ2276" s="1"/>
      <c r="AK2276" s="1"/>
      <c r="AL2276" s="1"/>
      <c r="AM2276" s="1"/>
      <c r="AN2276" s="1"/>
      <c r="AO2276" s="1"/>
      <c r="AP2276" s="1"/>
      <c r="AQ2276" s="1"/>
      <c r="AR2276" s="1"/>
      <c r="AS2276" s="1"/>
      <c r="AT2276" s="1"/>
      <c r="AU2276" s="1"/>
      <c r="AV2276" s="1"/>
      <c r="AW2276" s="1"/>
      <c r="AX2276" s="1"/>
      <c r="AY2276" s="1"/>
      <c r="AZ2276" s="1"/>
      <c r="BA2276" s="1"/>
      <c r="BB2276" s="1"/>
      <c r="BC2276" s="1"/>
      <c r="BD2276" s="1"/>
      <c r="BE2276" s="1"/>
      <c r="BF2276" s="1"/>
      <c r="BG2276" s="1"/>
      <c r="BH2276" s="1"/>
      <c r="BI2276" s="1"/>
      <c r="BJ2276" s="1"/>
      <c r="BK2276" s="1"/>
      <c r="BL2276" s="1"/>
      <c r="BM2276" s="1"/>
      <c r="BN2276" s="1"/>
      <c r="BO2276" s="1"/>
      <c r="BP2276" s="1"/>
      <c r="BQ2276" s="1"/>
      <c r="BR2276" s="1"/>
      <c r="BS2276" s="1"/>
      <c r="BT2276" s="1"/>
      <c r="BU2276" s="1"/>
      <c r="BV2276" s="1"/>
      <c r="BW2276" s="1"/>
      <c r="BX2276" s="1"/>
      <c r="BY2276" s="1"/>
      <c r="BZ2276" s="1"/>
      <c r="CA2276" s="1"/>
      <c r="CB2276" s="1"/>
      <c r="CC2276" s="1"/>
      <c r="CD2276" s="1"/>
      <c r="CE2276" s="1"/>
      <c r="CF2276" s="1"/>
      <c r="CG2276" s="1"/>
      <c r="CH2276" s="1"/>
      <c r="CI2276" s="1"/>
      <c r="CJ2276" s="1"/>
      <c r="CK2276" s="1"/>
      <c r="CL2276" s="1"/>
    </row>
    <row r="2277" spans="2:90" x14ac:dyDescent="0.4">
      <c r="B2277" s="93" t="s">
        <v>289</v>
      </c>
      <c r="D2277" t="s">
        <v>741</v>
      </c>
      <c r="E2277" t="s">
        <v>906</v>
      </c>
      <c r="R2277"/>
      <c r="S2277" s="1"/>
      <c r="T2277" s="1"/>
      <c r="U2277" s="1"/>
      <c r="V2277" s="1"/>
      <c r="W2277" s="1"/>
      <c r="X2277" s="1"/>
      <c r="Y2277" s="1"/>
      <c r="Z2277" s="1"/>
      <c r="AA2277" s="1"/>
      <c r="AB2277" s="1"/>
      <c r="AC2277" s="1"/>
      <c r="AD2277" s="1"/>
      <c r="AE2277" s="1"/>
      <c r="AF2277" s="1"/>
      <c r="AG2277" s="1"/>
      <c r="AH2277" s="1"/>
      <c r="AI2277" s="1"/>
      <c r="AJ2277" s="1"/>
      <c r="AK2277" s="1"/>
      <c r="AL2277" s="1"/>
      <c r="AM2277" s="1"/>
      <c r="AN2277" s="1"/>
      <c r="AO2277" s="1"/>
      <c r="AP2277" s="1"/>
      <c r="AQ2277" s="1"/>
      <c r="AR2277" s="1"/>
      <c r="AS2277" s="1"/>
      <c r="AT2277" s="1"/>
      <c r="AU2277" s="1"/>
      <c r="AV2277" s="1"/>
      <c r="AW2277" s="1"/>
      <c r="AX2277" s="1"/>
      <c r="AY2277" s="1"/>
      <c r="AZ2277" s="1"/>
      <c r="BA2277" s="1"/>
      <c r="BB2277" s="1"/>
      <c r="BC2277" s="1"/>
      <c r="BD2277" s="1"/>
      <c r="BE2277" s="1"/>
      <c r="BF2277" s="1"/>
      <c r="BG2277" s="1"/>
      <c r="BH2277" s="1"/>
      <c r="BI2277" s="1"/>
      <c r="BJ2277" s="1"/>
      <c r="BK2277" s="1"/>
      <c r="BL2277" s="1"/>
      <c r="BM2277" s="1"/>
      <c r="BN2277" s="1"/>
      <c r="BO2277" s="1"/>
      <c r="BP2277" s="1"/>
      <c r="BQ2277" s="1"/>
      <c r="BR2277" s="1"/>
      <c r="BS2277" s="1"/>
      <c r="BT2277" s="1"/>
      <c r="BU2277" s="1"/>
      <c r="BV2277" s="1"/>
      <c r="BW2277" s="1"/>
      <c r="BX2277" s="1"/>
      <c r="BY2277" s="1"/>
      <c r="BZ2277" s="1"/>
      <c r="CA2277" s="1"/>
      <c r="CB2277" s="1"/>
      <c r="CC2277" s="1"/>
      <c r="CD2277" s="1"/>
      <c r="CE2277" s="1"/>
      <c r="CF2277" s="1"/>
      <c r="CG2277" s="1"/>
      <c r="CH2277" s="1"/>
      <c r="CI2277" s="1"/>
      <c r="CJ2277" s="1"/>
      <c r="CK2277" s="1"/>
      <c r="CL2277" s="1"/>
    </row>
    <row r="2278" spans="2:90" x14ac:dyDescent="0.4">
      <c r="B2278" s="152" t="s">
        <v>290</v>
      </c>
      <c r="D2278" t="s">
        <v>741</v>
      </c>
      <c r="E2278" t="s">
        <v>906</v>
      </c>
      <c r="I2278" s="80"/>
      <c r="J2278" s="80"/>
      <c r="K2278" s="81">
        <f ca="1">SUMIF($3:$3,K$2,2278:2278)</f>
        <v>-527495.32338005747</v>
      </c>
      <c r="L2278" s="81">
        <f ca="1">SUMIF($3:$3,L$2,2278:2278)</f>
        <v>-527495.32338005747</v>
      </c>
      <c r="M2278" s="81">
        <f ca="1">SUMIF($3:$3,M$2,2278:2278)</f>
        <v>-527495.32338005747</v>
      </c>
      <c r="N2278" s="81">
        <f ca="1">SUMIF($3:$3,N$2,2278:2278)</f>
        <v>-527495.32338005747</v>
      </c>
      <c r="O2278" s="81">
        <f ca="1">SUMIF($3:$3,O$2,2278:2278)</f>
        <v>-527495.32338005747</v>
      </c>
      <c r="P2278" s="81">
        <f ca="1">SUMIF($3:$3,P$2,2278:2278)</f>
        <v>-527495.32338005747</v>
      </c>
      <c r="R2278" s="53"/>
      <c r="S2278" s="92">
        <f t="shared" ref="S2278" ca="1" si="2599">+PMT($H2257/12,$H2256,S2264+S2266,0)</f>
        <v>-43957.943615004799</v>
      </c>
      <c r="T2278" s="92">
        <f t="shared" ref="T2278:AY2278" ca="1" si="2600">+PMT($H2257/12,$H2256,T2264+T2266,0)</f>
        <v>-43957.943615004799</v>
      </c>
      <c r="U2278" s="92">
        <f t="shared" ca="1" si="2600"/>
        <v>-43957.943615004799</v>
      </c>
      <c r="V2278" s="92">
        <f t="shared" ca="1" si="2600"/>
        <v>-43957.943615004799</v>
      </c>
      <c r="W2278" s="92">
        <f t="shared" ca="1" si="2600"/>
        <v>-43957.943615004799</v>
      </c>
      <c r="X2278" s="92">
        <f t="shared" ca="1" si="2600"/>
        <v>-43957.943615004799</v>
      </c>
      <c r="Y2278" s="92">
        <f t="shared" ca="1" si="2600"/>
        <v>-43957.943615004799</v>
      </c>
      <c r="Z2278" s="92">
        <f t="shared" ca="1" si="2600"/>
        <v>-43957.943615004799</v>
      </c>
      <c r="AA2278" s="92">
        <f t="shared" ca="1" si="2600"/>
        <v>-43957.943615004799</v>
      </c>
      <c r="AB2278" s="92">
        <f t="shared" ca="1" si="2600"/>
        <v>-43957.943615004799</v>
      </c>
      <c r="AC2278" s="92">
        <f t="shared" ca="1" si="2600"/>
        <v>-43957.943615004799</v>
      </c>
      <c r="AD2278" s="92">
        <f t="shared" ca="1" si="2600"/>
        <v>-43957.943615004799</v>
      </c>
      <c r="AE2278" s="92">
        <f t="shared" ca="1" si="2600"/>
        <v>-43957.943615004799</v>
      </c>
      <c r="AF2278" s="92">
        <f t="shared" ca="1" si="2600"/>
        <v>-43957.943615004799</v>
      </c>
      <c r="AG2278" s="92">
        <f t="shared" ca="1" si="2600"/>
        <v>-43957.943615004799</v>
      </c>
      <c r="AH2278" s="92">
        <f t="shared" ca="1" si="2600"/>
        <v>-43957.943615004799</v>
      </c>
      <c r="AI2278" s="92">
        <f t="shared" ca="1" si="2600"/>
        <v>-43957.943615004799</v>
      </c>
      <c r="AJ2278" s="92">
        <f t="shared" ca="1" si="2600"/>
        <v>-43957.943615004799</v>
      </c>
      <c r="AK2278" s="92">
        <f t="shared" ca="1" si="2600"/>
        <v>-43957.943615004799</v>
      </c>
      <c r="AL2278" s="92">
        <f t="shared" ca="1" si="2600"/>
        <v>-43957.943615004799</v>
      </c>
      <c r="AM2278" s="92">
        <f t="shared" ca="1" si="2600"/>
        <v>-43957.943615004799</v>
      </c>
      <c r="AN2278" s="92">
        <f t="shared" ca="1" si="2600"/>
        <v>-43957.943615004799</v>
      </c>
      <c r="AO2278" s="92">
        <f t="shared" ca="1" si="2600"/>
        <v>-43957.943615004799</v>
      </c>
      <c r="AP2278" s="92">
        <f t="shared" ca="1" si="2600"/>
        <v>-43957.943615004799</v>
      </c>
      <c r="AQ2278" s="92">
        <f t="shared" ca="1" si="2600"/>
        <v>-43957.943615004799</v>
      </c>
      <c r="AR2278" s="92">
        <f t="shared" ca="1" si="2600"/>
        <v>-43957.943615004799</v>
      </c>
      <c r="AS2278" s="92">
        <f t="shared" ca="1" si="2600"/>
        <v>-43957.943615004799</v>
      </c>
      <c r="AT2278" s="92">
        <f t="shared" ca="1" si="2600"/>
        <v>-43957.943615004799</v>
      </c>
      <c r="AU2278" s="92">
        <f t="shared" ca="1" si="2600"/>
        <v>-43957.943615004799</v>
      </c>
      <c r="AV2278" s="92">
        <f t="shared" ca="1" si="2600"/>
        <v>-43957.943615004799</v>
      </c>
      <c r="AW2278" s="92">
        <f t="shared" ca="1" si="2600"/>
        <v>-43957.943615004799</v>
      </c>
      <c r="AX2278" s="92">
        <f t="shared" ca="1" si="2600"/>
        <v>-43957.943615004799</v>
      </c>
      <c r="AY2278" s="92">
        <f t="shared" ca="1" si="2600"/>
        <v>-43957.943615004799</v>
      </c>
      <c r="AZ2278" s="92">
        <f t="shared" ref="AZ2278:CE2278" ca="1" si="2601">+PMT($H2257/12,$H2256,AZ2264+AZ2266,0)</f>
        <v>-43957.943615004799</v>
      </c>
      <c r="BA2278" s="92">
        <f t="shared" ca="1" si="2601"/>
        <v>-43957.943615004799</v>
      </c>
      <c r="BB2278" s="92">
        <f t="shared" ca="1" si="2601"/>
        <v>-43957.943615004799</v>
      </c>
      <c r="BC2278" s="92">
        <f t="shared" ca="1" si="2601"/>
        <v>-43957.943615004799</v>
      </c>
      <c r="BD2278" s="92">
        <f t="shared" ca="1" si="2601"/>
        <v>-43957.943615004799</v>
      </c>
      <c r="BE2278" s="92">
        <f t="shared" ca="1" si="2601"/>
        <v>-43957.943615004799</v>
      </c>
      <c r="BF2278" s="92">
        <f t="shared" ca="1" si="2601"/>
        <v>-43957.943615004799</v>
      </c>
      <c r="BG2278" s="92">
        <f t="shared" ca="1" si="2601"/>
        <v>-43957.943615004799</v>
      </c>
      <c r="BH2278" s="92">
        <f t="shared" ca="1" si="2601"/>
        <v>-43957.943615004799</v>
      </c>
      <c r="BI2278" s="92">
        <f t="shared" ca="1" si="2601"/>
        <v>-43957.943615004799</v>
      </c>
      <c r="BJ2278" s="92">
        <f t="shared" ca="1" si="2601"/>
        <v>-43957.943615004799</v>
      </c>
      <c r="BK2278" s="92">
        <f t="shared" ca="1" si="2601"/>
        <v>-43957.943615004799</v>
      </c>
      <c r="BL2278" s="92">
        <f t="shared" ca="1" si="2601"/>
        <v>-43957.943615004799</v>
      </c>
      <c r="BM2278" s="92">
        <f t="shared" ca="1" si="2601"/>
        <v>-43957.943615004799</v>
      </c>
      <c r="BN2278" s="92">
        <f t="shared" ca="1" si="2601"/>
        <v>-43957.943615004799</v>
      </c>
      <c r="BO2278" s="92">
        <f t="shared" ca="1" si="2601"/>
        <v>-43957.943615004799</v>
      </c>
      <c r="BP2278" s="92">
        <f t="shared" ca="1" si="2601"/>
        <v>-43957.943615004799</v>
      </c>
      <c r="BQ2278" s="92">
        <f t="shared" ca="1" si="2601"/>
        <v>-43957.943615004799</v>
      </c>
      <c r="BR2278" s="92">
        <f t="shared" ca="1" si="2601"/>
        <v>-43957.943615004799</v>
      </c>
      <c r="BS2278" s="92">
        <f t="shared" ca="1" si="2601"/>
        <v>-43957.943615004799</v>
      </c>
      <c r="BT2278" s="92">
        <f t="shared" ca="1" si="2601"/>
        <v>-43957.943615004799</v>
      </c>
      <c r="BU2278" s="92">
        <f t="shared" ca="1" si="2601"/>
        <v>-43957.943615004799</v>
      </c>
      <c r="BV2278" s="92">
        <f t="shared" ca="1" si="2601"/>
        <v>-43957.943615004799</v>
      </c>
      <c r="BW2278" s="92">
        <f t="shared" ca="1" si="2601"/>
        <v>-43957.943615004799</v>
      </c>
      <c r="BX2278" s="92">
        <f t="shared" ca="1" si="2601"/>
        <v>-43957.943615004799</v>
      </c>
      <c r="BY2278" s="92">
        <f t="shared" ca="1" si="2601"/>
        <v>-43957.943615004799</v>
      </c>
      <c r="BZ2278" s="92">
        <f t="shared" ca="1" si="2601"/>
        <v>-43957.943615004799</v>
      </c>
      <c r="CA2278" s="92">
        <f t="shared" ca="1" si="2601"/>
        <v>-43957.943615004799</v>
      </c>
      <c r="CB2278" s="92">
        <f t="shared" ca="1" si="2601"/>
        <v>-43957.943615004799</v>
      </c>
      <c r="CC2278" s="92">
        <f t="shared" ca="1" si="2601"/>
        <v>-43957.943615004799</v>
      </c>
      <c r="CD2278" s="92">
        <f t="shared" ca="1" si="2601"/>
        <v>-43957.943615004799</v>
      </c>
      <c r="CE2278" s="92">
        <f t="shared" ca="1" si="2601"/>
        <v>-43957.943615004799</v>
      </c>
      <c r="CF2278" s="92">
        <f t="shared" ref="CF2278:CL2278" ca="1" si="2602">+PMT($H2257/12,$H2256,CF2264+CF2266,0)</f>
        <v>-43957.943615004799</v>
      </c>
      <c r="CG2278" s="92">
        <f t="shared" ca="1" si="2602"/>
        <v>-43957.943615004799</v>
      </c>
      <c r="CH2278" s="92">
        <f t="shared" ca="1" si="2602"/>
        <v>-43957.943615004799</v>
      </c>
      <c r="CI2278" s="92">
        <f t="shared" ca="1" si="2602"/>
        <v>-43957.943615004799</v>
      </c>
      <c r="CJ2278" s="92">
        <f t="shared" ca="1" si="2602"/>
        <v>-43957.943615004799</v>
      </c>
      <c r="CK2278" s="92">
        <f t="shared" ca="1" si="2602"/>
        <v>-43957.943615004799</v>
      </c>
      <c r="CL2278" s="92">
        <f t="shared" ca="1" si="2602"/>
        <v>-43957.943615004799</v>
      </c>
    </row>
    <row r="2279" spans="2:90" x14ac:dyDescent="0.4">
      <c r="B2279" s="121" t="s">
        <v>291</v>
      </c>
      <c r="C2279" s="27"/>
      <c r="D2279" s="27" t="s">
        <v>741</v>
      </c>
      <c r="E2279" s="27" t="s">
        <v>906</v>
      </c>
      <c r="F2279" s="27"/>
      <c r="G2279" s="27"/>
      <c r="H2279" s="27"/>
      <c r="I2279" s="77"/>
      <c r="J2279" s="77"/>
      <c r="K2279" s="77">
        <f ca="1">SUMIF($3:$3,K$2,2279:2279)</f>
        <v>-3428719.6019703746</v>
      </c>
      <c r="L2279" s="77">
        <f ca="1">SUMIF($3:$3,L$2,2279:2279)</f>
        <v>-6329943.8805606915</v>
      </c>
      <c r="M2279" s="77">
        <f ca="1">SUMIF($3:$3,M$2,2279:2279)</f>
        <v>-6329943.8805606915</v>
      </c>
      <c r="N2279" s="77">
        <f ca="1">SUMIF($3:$3,N$2,2279:2279)</f>
        <v>-6329943.8805606915</v>
      </c>
      <c r="O2279" s="77">
        <f ca="1">SUMIF($3:$3,O$2,2279:2279)</f>
        <v>-6329943.8805606915</v>
      </c>
      <c r="P2279" s="77">
        <f ca="1">SUMIF($3:$3,P$2,2279:2279)</f>
        <v>-6329943.8805606915</v>
      </c>
      <c r="R2279" s="28"/>
      <c r="S2279" s="91" cm="1">
        <f t="array" aca="1" ref="S2279" ca="1">SUM(INDEX(2276:2276,1,MAX(COLUMN($R:$R),COLUMN()-($H2256-1))):S2278)</f>
        <v>-43957.943615004799</v>
      </c>
      <c r="T2279" s="91" cm="1">
        <f t="array" aca="1" ref="T2279" ca="1">SUM(INDEX(2276:2276,1,MAX(COLUMN($R:$R),COLUMN()-($H2256-1))):T2278)</f>
        <v>-87915.887230009597</v>
      </c>
      <c r="U2279" s="91" cm="1">
        <f t="array" aca="1" ref="U2279" ca="1">SUM(INDEX(2276:2276,1,MAX(COLUMN($R:$R),COLUMN()-($H2256-1))):U2278)</f>
        <v>-131873.8308450144</v>
      </c>
      <c r="V2279" s="91" cm="1">
        <f t="array" aca="1" ref="V2279" ca="1">SUM(INDEX(2276:2276,1,MAX(COLUMN($R:$R),COLUMN()-($H2256-1))):V2278)</f>
        <v>-175831.77446001919</v>
      </c>
      <c r="W2279" s="91" cm="1">
        <f t="array" aca="1" ref="W2279" ca="1">SUM(INDEX(2276:2276,1,MAX(COLUMN($R:$R),COLUMN()-($H2256-1))):W2278)</f>
        <v>-219789.71807502399</v>
      </c>
      <c r="X2279" s="91" cm="1">
        <f t="array" aca="1" ref="X2279" ca="1">SUM(INDEX(2276:2276,1,MAX(COLUMN($R:$R),COLUMN()-($H2256-1))):X2278)</f>
        <v>-263747.66169002879</v>
      </c>
      <c r="Y2279" s="91" cm="1">
        <f t="array" aca="1" ref="Y2279" ca="1">SUM(INDEX(2276:2276,1,MAX(COLUMN($R:$R),COLUMN()-($H2256-1))):Y2278)</f>
        <v>-307705.60530503362</v>
      </c>
      <c r="Z2279" s="91" cm="1">
        <f t="array" aca="1" ref="Z2279" ca="1">SUM(INDEX(2276:2276,1,MAX(COLUMN($R:$R),COLUMN()-($H2256-1))):Z2278)</f>
        <v>-351663.54892003839</v>
      </c>
      <c r="AA2279" s="91" cm="1">
        <f t="array" aca="1" ref="AA2279" ca="1">SUM(INDEX(2276:2276,1,MAX(COLUMN($R:$R),COLUMN()-($H2256-1))):AA2278)</f>
        <v>-395621.49253504316</v>
      </c>
      <c r="AB2279" s="91" cm="1">
        <f t="array" aca="1" ref="AB2279" ca="1">SUM(INDEX(2276:2276,1,MAX(COLUMN($R:$R),COLUMN()-($H2256-1))):AB2278)</f>
        <v>-439579.43615004793</v>
      </c>
      <c r="AC2279" s="91" cm="1">
        <f t="array" aca="1" ref="AC2279" ca="1">SUM(INDEX(2276:2276,1,MAX(COLUMN($R:$R),COLUMN()-($H2256-1))):AC2278)</f>
        <v>-483537.3797650527</v>
      </c>
      <c r="AD2279" s="91" cm="1">
        <f t="array" aca="1" ref="AD2279" ca="1">SUM(INDEX(2276:2276,1,MAX(COLUMN($R:$R),COLUMN()-($H2256-1))):AD2278)</f>
        <v>-527495.32338005747</v>
      </c>
      <c r="AE2279" s="91" cm="1">
        <f t="array" aca="1" ref="AE2279" ca="1">SUM(INDEX(2276:2276,1,MAX(COLUMN($R:$R),COLUMN()-($H2256-1))):AE2278)</f>
        <v>-527495.32338005747</v>
      </c>
      <c r="AF2279" s="91" cm="1">
        <f t="array" aca="1" ref="AF2279" ca="1">SUM(INDEX(2276:2276,1,MAX(COLUMN($R:$R),COLUMN()-($H2256-1))):AF2278)</f>
        <v>-527495.32338005747</v>
      </c>
      <c r="AG2279" s="91" cm="1">
        <f t="array" aca="1" ref="AG2279" ca="1">SUM(INDEX(2276:2276,1,MAX(COLUMN($R:$R),COLUMN()-($H2256-1))):AG2278)</f>
        <v>-527495.32338005747</v>
      </c>
      <c r="AH2279" s="91" cm="1">
        <f t="array" aca="1" ref="AH2279" ca="1">SUM(INDEX(2276:2276,1,MAX(COLUMN($R:$R),COLUMN()-($H2256-1))):AH2278)</f>
        <v>-527495.32338005747</v>
      </c>
      <c r="AI2279" s="91" cm="1">
        <f t="array" aca="1" ref="AI2279" ca="1">SUM(INDEX(2276:2276,1,MAX(COLUMN($R:$R),COLUMN()-($H2256-1))):AI2278)</f>
        <v>-527495.32338005747</v>
      </c>
      <c r="AJ2279" s="91" cm="1">
        <f t="array" aca="1" ref="AJ2279" ca="1">SUM(INDEX(2276:2276,1,MAX(COLUMN($R:$R),COLUMN()-($H2256-1))):AJ2278)</f>
        <v>-527495.32338005747</v>
      </c>
      <c r="AK2279" s="91" cm="1">
        <f t="array" aca="1" ref="AK2279" ca="1">SUM(INDEX(2276:2276,1,MAX(COLUMN($R:$R),COLUMN()-($H2256-1))):AK2278)</f>
        <v>-527495.32338005747</v>
      </c>
      <c r="AL2279" s="91" cm="1">
        <f t="array" aca="1" ref="AL2279" ca="1">SUM(INDEX(2276:2276,1,MAX(COLUMN($R:$R),COLUMN()-($H2256-1))):AL2278)</f>
        <v>-527495.32338005747</v>
      </c>
      <c r="AM2279" s="91" cm="1">
        <f t="array" aca="1" ref="AM2279" ca="1">SUM(INDEX(2276:2276,1,MAX(COLUMN($R:$R),COLUMN()-($H2256-1))):AM2278)</f>
        <v>-527495.32338005747</v>
      </c>
      <c r="AN2279" s="91" cm="1">
        <f t="array" aca="1" ref="AN2279" ca="1">SUM(INDEX(2276:2276,1,MAX(COLUMN($R:$R),COLUMN()-($H2256-1))):AN2278)</f>
        <v>-527495.32338005747</v>
      </c>
      <c r="AO2279" s="91" cm="1">
        <f t="array" aca="1" ref="AO2279" ca="1">SUM(INDEX(2276:2276,1,MAX(COLUMN($R:$R),COLUMN()-($H2256-1))):AO2278)</f>
        <v>-527495.32338005747</v>
      </c>
      <c r="AP2279" s="91" cm="1">
        <f t="array" aca="1" ref="AP2279" ca="1">SUM(INDEX(2276:2276,1,MAX(COLUMN($R:$R),COLUMN()-($H2256-1))):AP2278)</f>
        <v>-527495.32338005747</v>
      </c>
      <c r="AQ2279" s="91" cm="1">
        <f t="array" aca="1" ref="AQ2279" ca="1">SUM(INDEX(2276:2276,1,MAX(COLUMN($R:$R),COLUMN()-($H2256-1))):AQ2278)</f>
        <v>-527495.32338005747</v>
      </c>
      <c r="AR2279" s="91" cm="1">
        <f t="array" aca="1" ref="AR2279" ca="1">SUM(INDEX(2276:2276,1,MAX(COLUMN($R:$R),COLUMN()-($H2256-1))):AR2278)</f>
        <v>-527495.32338005747</v>
      </c>
      <c r="AS2279" s="91" cm="1">
        <f t="array" aca="1" ref="AS2279" ca="1">SUM(INDEX(2276:2276,1,MAX(COLUMN($R:$R),COLUMN()-($H2256-1))):AS2278)</f>
        <v>-527495.32338005747</v>
      </c>
      <c r="AT2279" s="91" cm="1">
        <f t="array" aca="1" ref="AT2279" ca="1">SUM(INDEX(2276:2276,1,MAX(COLUMN($R:$R),COLUMN()-($H2256-1))):AT2278)</f>
        <v>-527495.32338005747</v>
      </c>
      <c r="AU2279" s="91" cm="1">
        <f t="array" aca="1" ref="AU2279" ca="1">SUM(INDEX(2276:2276,1,MAX(COLUMN($R:$R),COLUMN()-($H2256-1))):AU2278)</f>
        <v>-527495.32338005747</v>
      </c>
      <c r="AV2279" s="91" cm="1">
        <f t="array" aca="1" ref="AV2279" ca="1">SUM(INDEX(2276:2276,1,MAX(COLUMN($R:$R),COLUMN()-($H2256-1))):AV2278)</f>
        <v>-527495.32338005747</v>
      </c>
      <c r="AW2279" s="91" cm="1">
        <f t="array" aca="1" ref="AW2279" ca="1">SUM(INDEX(2276:2276,1,MAX(COLUMN($R:$R),COLUMN()-($H2256-1))):AW2278)</f>
        <v>-527495.32338005747</v>
      </c>
      <c r="AX2279" s="91" cm="1">
        <f t="array" aca="1" ref="AX2279" ca="1">SUM(INDEX(2276:2276,1,MAX(COLUMN($R:$R),COLUMN()-($H2256-1))):AX2278)</f>
        <v>-527495.32338005747</v>
      </c>
      <c r="AY2279" s="91" cm="1">
        <f t="array" aca="1" ref="AY2279" ca="1">SUM(INDEX(2276:2276,1,MAX(COLUMN($R:$R),COLUMN()-($H2256-1))):AY2278)</f>
        <v>-527495.32338005747</v>
      </c>
      <c r="AZ2279" s="91" cm="1">
        <f t="array" aca="1" ref="AZ2279" ca="1">SUM(INDEX(2276:2276,1,MAX(COLUMN($R:$R),COLUMN()-($H2256-1))):AZ2278)</f>
        <v>-527495.32338005747</v>
      </c>
      <c r="BA2279" s="91" cm="1">
        <f t="array" aca="1" ref="BA2279" ca="1">SUM(INDEX(2276:2276,1,MAX(COLUMN($R:$R),COLUMN()-($H2256-1))):BA2278)</f>
        <v>-527495.32338005747</v>
      </c>
      <c r="BB2279" s="91" cm="1">
        <f t="array" aca="1" ref="BB2279" ca="1">SUM(INDEX(2276:2276,1,MAX(COLUMN($R:$R),COLUMN()-($H2256-1))):BB2278)</f>
        <v>-527495.32338005747</v>
      </c>
      <c r="BC2279" s="91" cm="1">
        <f t="array" aca="1" ref="BC2279" ca="1">SUM(INDEX(2276:2276,1,MAX(COLUMN($R:$R),COLUMN()-($H2256-1))):BC2278)</f>
        <v>-527495.32338005747</v>
      </c>
      <c r="BD2279" s="91" cm="1">
        <f t="array" aca="1" ref="BD2279" ca="1">SUM(INDEX(2276:2276,1,MAX(COLUMN($R:$R),COLUMN()-($H2256-1))):BD2278)</f>
        <v>-527495.32338005747</v>
      </c>
      <c r="BE2279" s="91" cm="1">
        <f t="array" aca="1" ref="BE2279" ca="1">SUM(INDEX(2276:2276,1,MAX(COLUMN($R:$R),COLUMN()-($H2256-1))):BE2278)</f>
        <v>-527495.32338005747</v>
      </c>
      <c r="BF2279" s="91" cm="1">
        <f t="array" aca="1" ref="BF2279" ca="1">SUM(INDEX(2276:2276,1,MAX(COLUMN($R:$R),COLUMN()-($H2256-1))):BF2278)</f>
        <v>-527495.32338005747</v>
      </c>
      <c r="BG2279" s="91" cm="1">
        <f t="array" aca="1" ref="BG2279" ca="1">SUM(INDEX(2276:2276,1,MAX(COLUMN($R:$R),COLUMN()-($H2256-1))):BG2278)</f>
        <v>-527495.32338005747</v>
      </c>
      <c r="BH2279" s="91" cm="1">
        <f t="array" aca="1" ref="BH2279" ca="1">SUM(INDEX(2276:2276,1,MAX(COLUMN($R:$R),COLUMN()-($H2256-1))):BH2278)</f>
        <v>-527495.32338005747</v>
      </c>
      <c r="BI2279" s="91" cm="1">
        <f t="array" aca="1" ref="BI2279" ca="1">SUM(INDEX(2276:2276,1,MAX(COLUMN($R:$R),COLUMN()-($H2256-1))):BI2278)</f>
        <v>-527495.32338005747</v>
      </c>
      <c r="BJ2279" s="91" cm="1">
        <f t="array" aca="1" ref="BJ2279" ca="1">SUM(INDEX(2276:2276,1,MAX(COLUMN($R:$R),COLUMN()-($H2256-1))):BJ2278)</f>
        <v>-527495.32338005747</v>
      </c>
      <c r="BK2279" s="91" cm="1">
        <f t="array" aca="1" ref="BK2279" ca="1">SUM(INDEX(2276:2276,1,MAX(COLUMN($R:$R),COLUMN()-($H2256-1))):BK2278)</f>
        <v>-527495.32338005747</v>
      </c>
      <c r="BL2279" s="91" cm="1">
        <f t="array" aca="1" ref="BL2279" ca="1">SUM(INDEX(2276:2276,1,MAX(COLUMN($R:$R),COLUMN()-($H2256-1))):BL2278)</f>
        <v>-527495.32338005747</v>
      </c>
      <c r="BM2279" s="91" cm="1">
        <f t="array" aca="1" ref="BM2279" ca="1">SUM(INDEX(2276:2276,1,MAX(COLUMN($R:$R),COLUMN()-($H2256-1))):BM2278)</f>
        <v>-527495.32338005747</v>
      </c>
      <c r="BN2279" s="91" cm="1">
        <f t="array" aca="1" ref="BN2279" ca="1">SUM(INDEX(2276:2276,1,MAX(COLUMN($R:$R),COLUMN()-($H2256-1))):BN2278)</f>
        <v>-527495.32338005747</v>
      </c>
      <c r="BO2279" s="91" cm="1">
        <f t="array" aca="1" ref="BO2279" ca="1">SUM(INDEX(2276:2276,1,MAX(COLUMN($R:$R),COLUMN()-($H2256-1))):BO2278)</f>
        <v>-527495.32338005747</v>
      </c>
      <c r="BP2279" s="91" cm="1">
        <f t="array" aca="1" ref="BP2279" ca="1">SUM(INDEX(2276:2276,1,MAX(COLUMN($R:$R),COLUMN()-($H2256-1))):BP2278)</f>
        <v>-527495.32338005747</v>
      </c>
      <c r="BQ2279" s="91" cm="1">
        <f t="array" aca="1" ref="BQ2279" ca="1">SUM(INDEX(2276:2276,1,MAX(COLUMN($R:$R),COLUMN()-($H2256-1))):BQ2278)</f>
        <v>-527495.32338005747</v>
      </c>
      <c r="BR2279" s="91" cm="1">
        <f t="array" aca="1" ref="BR2279" ca="1">SUM(INDEX(2276:2276,1,MAX(COLUMN($R:$R),COLUMN()-($H2256-1))):BR2278)</f>
        <v>-527495.32338005747</v>
      </c>
      <c r="BS2279" s="91" cm="1">
        <f t="array" aca="1" ref="BS2279" ca="1">SUM(INDEX(2276:2276,1,MAX(COLUMN($R:$R),COLUMN()-($H2256-1))):BS2278)</f>
        <v>-527495.32338005747</v>
      </c>
      <c r="BT2279" s="91" cm="1">
        <f t="array" aca="1" ref="BT2279" ca="1">SUM(INDEX(2276:2276,1,MAX(COLUMN($R:$R),COLUMN()-($H2256-1))):BT2278)</f>
        <v>-527495.32338005747</v>
      </c>
      <c r="BU2279" s="91" cm="1">
        <f t="array" aca="1" ref="BU2279" ca="1">SUM(INDEX(2276:2276,1,MAX(COLUMN($R:$R),COLUMN()-($H2256-1))):BU2278)</f>
        <v>-527495.32338005747</v>
      </c>
      <c r="BV2279" s="91" cm="1">
        <f t="array" aca="1" ref="BV2279" ca="1">SUM(INDEX(2276:2276,1,MAX(COLUMN($R:$R),COLUMN()-($H2256-1))):BV2278)</f>
        <v>-527495.32338005747</v>
      </c>
      <c r="BW2279" s="91" cm="1">
        <f t="array" aca="1" ref="BW2279" ca="1">SUM(INDEX(2276:2276,1,MAX(COLUMN($R:$R),COLUMN()-($H2256-1))):BW2278)</f>
        <v>-527495.32338005747</v>
      </c>
      <c r="BX2279" s="91" cm="1">
        <f t="array" aca="1" ref="BX2279" ca="1">SUM(INDEX(2276:2276,1,MAX(COLUMN($R:$R),COLUMN()-($H2256-1))):BX2278)</f>
        <v>-527495.32338005747</v>
      </c>
      <c r="BY2279" s="91" cm="1">
        <f t="array" aca="1" ref="BY2279" ca="1">SUM(INDEX(2276:2276,1,MAX(COLUMN($R:$R),COLUMN()-($H2256-1))):BY2278)</f>
        <v>-527495.32338005747</v>
      </c>
      <c r="BZ2279" s="91" cm="1">
        <f t="array" aca="1" ref="BZ2279" ca="1">SUM(INDEX(2276:2276,1,MAX(COLUMN($R:$R),COLUMN()-($H2256-1))):BZ2278)</f>
        <v>-527495.32338005747</v>
      </c>
      <c r="CA2279" s="91" cm="1">
        <f t="array" aca="1" ref="CA2279" ca="1">SUM(INDEX(2276:2276,1,MAX(COLUMN($R:$R),COLUMN()-($H2256-1))):CA2278)</f>
        <v>-527495.32338005747</v>
      </c>
      <c r="CB2279" s="91" cm="1">
        <f t="array" aca="1" ref="CB2279" ca="1">SUM(INDEX(2276:2276,1,MAX(COLUMN($R:$R),COLUMN()-($H2256-1))):CB2278)</f>
        <v>-527495.32338005747</v>
      </c>
      <c r="CC2279" s="91" cm="1">
        <f t="array" aca="1" ref="CC2279" ca="1">SUM(INDEX(2276:2276,1,MAX(COLUMN($R:$R),COLUMN()-($H2256-1))):CC2278)</f>
        <v>-527495.32338005747</v>
      </c>
      <c r="CD2279" s="91" cm="1">
        <f t="array" aca="1" ref="CD2279" ca="1">SUM(INDEX(2276:2276,1,MAX(COLUMN($R:$R),COLUMN()-($H2256-1))):CD2278)</f>
        <v>-527495.32338005747</v>
      </c>
      <c r="CE2279" s="91" cm="1">
        <f t="array" aca="1" ref="CE2279" ca="1">SUM(INDEX(2276:2276,1,MAX(COLUMN($R:$R),COLUMN()-($H2256-1))):CE2278)</f>
        <v>-527495.32338005747</v>
      </c>
      <c r="CF2279" s="91" cm="1">
        <f t="array" aca="1" ref="CF2279" ca="1">SUM(INDEX(2276:2276,1,MAX(COLUMN($R:$R),COLUMN()-($H2256-1))):CF2278)</f>
        <v>-527495.32338005747</v>
      </c>
      <c r="CG2279" s="91" cm="1">
        <f t="array" aca="1" ref="CG2279" ca="1">SUM(INDEX(2276:2276,1,MAX(COLUMN($R:$R),COLUMN()-($H2256-1))):CG2278)</f>
        <v>-527495.32338005747</v>
      </c>
      <c r="CH2279" s="91" cm="1">
        <f t="array" aca="1" ref="CH2279" ca="1">SUM(INDEX(2276:2276,1,MAX(COLUMN($R:$R),COLUMN()-($H2256-1))):CH2278)</f>
        <v>-527495.32338005747</v>
      </c>
      <c r="CI2279" s="91" cm="1">
        <f t="array" aca="1" ref="CI2279" ca="1">SUM(INDEX(2276:2276,1,MAX(COLUMN($R:$R),COLUMN()-($H2256-1))):CI2278)</f>
        <v>-527495.32338005747</v>
      </c>
      <c r="CJ2279" s="91" cm="1">
        <f t="array" aca="1" ref="CJ2279" ca="1">SUM(INDEX(2276:2276,1,MAX(COLUMN($R:$R),COLUMN()-($H2256-1))):CJ2278)</f>
        <v>-527495.32338005747</v>
      </c>
      <c r="CK2279" s="91" cm="1">
        <f t="array" aca="1" ref="CK2279" ca="1">SUM(INDEX(2276:2276,1,MAX(COLUMN($R:$R),COLUMN()-($H2256-1))):CK2278)</f>
        <v>-527495.32338005747</v>
      </c>
      <c r="CL2279" s="91" cm="1">
        <f t="array" aca="1" ref="CL2279" ca="1">SUM(INDEX(2276:2276,1,MAX(COLUMN($R:$R),COLUMN()-($H2256-1))):CL2278)</f>
        <v>-527495.32338005747</v>
      </c>
    </row>
    <row r="2280" spans="2:90" x14ac:dyDescent="0.4">
      <c r="B2280" s="120"/>
      <c r="D2280" t="s">
        <v>741</v>
      </c>
      <c r="E2280" t="s">
        <v>906</v>
      </c>
      <c r="G2280" t="s">
        <v>244</v>
      </c>
      <c r="I2280" s="53"/>
      <c r="J2280" s="53"/>
      <c r="R2280"/>
      <c r="S2280" s="1"/>
      <c r="T2280" s="1"/>
      <c r="U2280" s="1"/>
      <c r="V2280" s="1"/>
      <c r="W2280" s="1"/>
      <c r="X2280" s="1"/>
      <c r="Y2280" s="1"/>
      <c r="Z2280" s="1"/>
      <c r="AA2280" s="1"/>
      <c r="AB2280" s="1"/>
      <c r="AC2280" s="1"/>
      <c r="AD2280" s="1"/>
      <c r="AE2280" s="1"/>
      <c r="AF2280" s="1"/>
      <c r="AG2280" s="1"/>
      <c r="AH2280" s="1"/>
      <c r="AI2280" s="1"/>
      <c r="AJ2280" s="1"/>
      <c r="AK2280" s="1"/>
      <c r="AL2280" s="1"/>
      <c r="AM2280" s="1"/>
      <c r="AN2280" s="1"/>
      <c r="AO2280" s="1"/>
      <c r="AP2280" s="1"/>
      <c r="AQ2280" s="1"/>
      <c r="AR2280" s="1"/>
      <c r="AS2280" s="1"/>
      <c r="AT2280" s="1"/>
      <c r="AU2280" s="1"/>
      <c r="AV2280" s="1"/>
      <c r="AW2280" s="1"/>
      <c r="AX2280" s="1"/>
      <c r="AY2280" s="1"/>
      <c r="AZ2280" s="1"/>
      <c r="BA2280" s="1"/>
      <c r="BB2280" s="1"/>
      <c r="BC2280" s="1"/>
      <c r="BD2280" s="1"/>
      <c r="BE2280" s="1"/>
      <c r="BF2280" s="1"/>
      <c r="BG2280" s="1"/>
      <c r="BH2280" s="1"/>
      <c r="BI2280" s="1"/>
      <c r="BJ2280" s="1"/>
      <c r="BK2280" s="1"/>
      <c r="BL2280" s="1"/>
      <c r="BM2280" s="1"/>
      <c r="BN2280" s="1"/>
      <c r="BO2280" s="1"/>
      <c r="BP2280" s="1"/>
      <c r="BQ2280" s="1"/>
      <c r="BR2280" s="1"/>
      <c r="BS2280" s="1"/>
      <c r="BT2280" s="1"/>
      <c r="BU2280" s="1"/>
      <c r="BV2280" s="1"/>
      <c r="BW2280" s="1"/>
      <c r="BX2280" s="1"/>
      <c r="BY2280" s="1"/>
      <c r="BZ2280" s="1"/>
      <c r="CA2280" s="1"/>
      <c r="CB2280" s="1"/>
      <c r="CC2280" s="1"/>
      <c r="CD2280" s="1"/>
      <c r="CE2280" s="1"/>
      <c r="CF2280" s="1"/>
      <c r="CG2280" s="1"/>
      <c r="CH2280" s="1"/>
      <c r="CI2280" s="1"/>
      <c r="CJ2280" s="1"/>
      <c r="CK2280" s="1"/>
      <c r="CL2280" s="1"/>
    </row>
    <row r="2281" spans="2:90" x14ac:dyDescent="0.4">
      <c r="B2281" s="130" t="str">
        <f>B2246</f>
        <v>(Primary label)</v>
      </c>
      <c r="C2281" s="27"/>
      <c r="D2281" s="27" t="s">
        <v>741</v>
      </c>
      <c r="E2281" s="27" t="s">
        <v>906</v>
      </c>
      <c r="F2281" s="27"/>
      <c r="G2281" s="27" t="s">
        <v>330</v>
      </c>
      <c r="H2281" s="27"/>
      <c r="I2281" s="78"/>
      <c r="J2281" s="78"/>
      <c r="K2281" s="33"/>
      <c r="L2281" s="33"/>
      <c r="M2281" s="33"/>
      <c r="N2281" s="33"/>
      <c r="O2281" s="33"/>
      <c r="P2281" s="33"/>
      <c r="R2281" s="33"/>
      <c r="S2281" s="77"/>
      <c r="T2281" s="77"/>
      <c r="U2281" s="77"/>
      <c r="V2281" s="77"/>
      <c r="W2281" s="77"/>
      <c r="X2281" s="77"/>
      <c r="Y2281" s="77"/>
      <c r="Z2281" s="77"/>
      <c r="AA2281" s="77"/>
      <c r="AB2281" s="77"/>
      <c r="AC2281" s="77"/>
      <c r="AD2281" s="77"/>
      <c r="AE2281" s="77"/>
      <c r="AF2281" s="77"/>
      <c r="AG2281" s="77"/>
      <c r="AH2281" s="77"/>
      <c r="AI2281" s="77"/>
      <c r="AJ2281" s="77"/>
      <c r="AK2281" s="77"/>
      <c r="AL2281" s="77"/>
      <c r="AM2281" s="77"/>
      <c r="AN2281" s="77"/>
      <c r="AO2281" s="77"/>
      <c r="AP2281" s="77"/>
      <c r="AQ2281" s="77"/>
      <c r="AR2281" s="77"/>
      <c r="AS2281" s="77"/>
      <c r="AT2281" s="77"/>
      <c r="AU2281" s="77"/>
      <c r="AV2281" s="77"/>
      <c r="AW2281" s="77"/>
      <c r="AX2281" s="77"/>
      <c r="AY2281" s="77"/>
      <c r="AZ2281" s="77"/>
      <c r="BA2281" s="77"/>
      <c r="BB2281" s="77"/>
      <c r="BC2281" s="77"/>
      <c r="BD2281" s="77"/>
      <c r="BE2281" s="77"/>
      <c r="BF2281" s="77"/>
      <c r="BG2281" s="77"/>
      <c r="BH2281" s="77"/>
      <c r="BI2281" s="77"/>
      <c r="BJ2281" s="77"/>
      <c r="BK2281" s="77"/>
      <c r="BL2281" s="77"/>
      <c r="BM2281" s="77"/>
      <c r="BN2281" s="77"/>
      <c r="BO2281" s="77"/>
      <c r="BP2281" s="77"/>
      <c r="BQ2281" s="77"/>
      <c r="BR2281" s="77"/>
      <c r="BS2281" s="77"/>
      <c r="BT2281" s="77"/>
      <c r="BU2281" s="77"/>
      <c r="BV2281" s="77"/>
      <c r="BW2281" s="77"/>
      <c r="BX2281" s="77"/>
      <c r="BY2281" s="77"/>
      <c r="BZ2281" s="77"/>
      <c r="CA2281" s="77"/>
      <c r="CB2281" s="77"/>
      <c r="CC2281" s="77"/>
      <c r="CD2281" s="77"/>
      <c r="CE2281" s="77"/>
      <c r="CF2281" s="77"/>
      <c r="CG2281" s="77"/>
      <c r="CH2281" s="77"/>
      <c r="CI2281" s="77"/>
      <c r="CJ2281" s="77"/>
      <c r="CK2281" s="77"/>
      <c r="CL2281" s="77"/>
    </row>
    <row r="2282" spans="2:90" x14ac:dyDescent="0.4">
      <c r="B2282" s="130" t="str">
        <f>B2247</f>
        <v>primary unit</v>
      </c>
      <c r="C2282" s="27"/>
      <c r="D2282" s="27" t="s">
        <v>741</v>
      </c>
      <c r="E2282" s="27" t="s">
        <v>906</v>
      </c>
      <c r="F2282" s="27"/>
      <c r="G2282" s="27" t="s">
        <v>330</v>
      </c>
      <c r="H2282" s="27"/>
      <c r="I2282" s="78"/>
      <c r="J2282" s="78"/>
      <c r="K2282" s="33"/>
      <c r="L2282" s="33"/>
      <c r="M2282" s="33"/>
      <c r="N2282" s="33"/>
      <c r="O2282" s="33"/>
      <c r="P2282" s="33"/>
      <c r="R2282" s="33"/>
      <c r="S2282" s="77"/>
      <c r="T2282" s="77"/>
      <c r="U2282" s="77"/>
      <c r="V2282" s="77"/>
      <c r="W2282" s="77"/>
      <c r="X2282" s="77"/>
      <c r="Y2282" s="77"/>
      <c r="Z2282" s="77"/>
      <c r="AA2282" s="77"/>
      <c r="AB2282" s="77"/>
      <c r="AC2282" s="77"/>
      <c r="AD2282" s="77"/>
      <c r="AE2282" s="77"/>
      <c r="AF2282" s="77"/>
      <c r="AG2282" s="77"/>
      <c r="AH2282" s="77"/>
      <c r="AI2282" s="77"/>
      <c r="AJ2282" s="77"/>
      <c r="AK2282" s="77"/>
      <c r="AL2282" s="77"/>
      <c r="AM2282" s="77"/>
      <c r="AN2282" s="77"/>
      <c r="AO2282" s="77"/>
      <c r="AP2282" s="77"/>
      <c r="AQ2282" s="77"/>
      <c r="AR2282" s="77"/>
      <c r="AS2282" s="77"/>
      <c r="AT2282" s="77"/>
      <c r="AU2282" s="77"/>
      <c r="AV2282" s="77"/>
      <c r="AW2282" s="77"/>
      <c r="AX2282" s="77"/>
      <c r="AY2282" s="77"/>
      <c r="AZ2282" s="77"/>
      <c r="BA2282" s="77"/>
      <c r="BB2282" s="77"/>
      <c r="BC2282" s="77"/>
      <c r="BD2282" s="77"/>
      <c r="BE2282" s="77"/>
      <c r="BF2282" s="77"/>
      <c r="BG2282" s="77"/>
      <c r="BH2282" s="77"/>
      <c r="BI2282" s="77"/>
      <c r="BJ2282" s="77"/>
      <c r="BK2282" s="77"/>
      <c r="BL2282" s="77"/>
      <c r="BM2282" s="77"/>
      <c r="BN2282" s="77"/>
      <c r="BO2282" s="77"/>
      <c r="BP2282" s="77"/>
      <c r="BQ2282" s="77"/>
      <c r="BR2282" s="77"/>
      <c r="BS2282" s="77"/>
      <c r="BT2282" s="77"/>
      <c r="BU2282" s="77"/>
      <c r="BV2282" s="77"/>
      <c r="BW2282" s="77"/>
      <c r="BX2282" s="77"/>
      <c r="BY2282" s="77"/>
      <c r="BZ2282" s="77"/>
      <c r="CA2282" s="77"/>
      <c r="CB2282" s="77"/>
      <c r="CC2282" s="77"/>
      <c r="CD2282" s="77"/>
      <c r="CE2282" s="77"/>
      <c r="CF2282" s="77"/>
      <c r="CG2282" s="77"/>
      <c r="CH2282" s="77"/>
      <c r="CI2282" s="77"/>
      <c r="CJ2282" s="77"/>
      <c r="CK2282" s="77"/>
      <c r="CL2282" s="77"/>
    </row>
    <row r="2283" spans="2:90" x14ac:dyDescent="0.4">
      <c r="B2283" s="130" t="str">
        <f>B2248</f>
        <v>Primary revenue driver</v>
      </c>
      <c r="D2283" t="s">
        <v>741</v>
      </c>
      <c r="E2283" t="s">
        <v>906</v>
      </c>
      <c r="G2283" t="s">
        <v>330</v>
      </c>
      <c r="K2283" s="53"/>
      <c r="L2283" s="53"/>
      <c r="M2283" s="53"/>
      <c r="N2283" s="53"/>
      <c r="O2283" s="53"/>
      <c r="P2283" s="53"/>
      <c r="R2283" s="24"/>
      <c r="S2283" s="172" t="str">
        <f t="shared" ref="S2283" si="2603">S2248</f>
        <v>S$12</v>
      </c>
      <c r="T2283" s="172" t="str">
        <f t="shared" ref="T2283:AX2283" si="2604">T2248</f>
        <v>T$12</v>
      </c>
      <c r="U2283" s="172" t="str">
        <f t="shared" si="2604"/>
        <v>U$12</v>
      </c>
      <c r="V2283" s="172" t="str">
        <f t="shared" si="2604"/>
        <v>V$12</v>
      </c>
      <c r="W2283" s="172" t="str">
        <f t="shared" si="2604"/>
        <v>W$12</v>
      </c>
      <c r="X2283" s="172" t="str">
        <f t="shared" si="2604"/>
        <v>X$12</v>
      </c>
      <c r="Y2283" s="172" t="str">
        <f t="shared" si="2604"/>
        <v>Y$12</v>
      </c>
      <c r="Z2283" s="172" t="str">
        <f t="shared" si="2604"/>
        <v>Z$12</v>
      </c>
      <c r="AA2283" s="172" t="str">
        <f t="shared" si="2604"/>
        <v>AA$12</v>
      </c>
      <c r="AB2283" s="172" t="str">
        <f t="shared" si="2604"/>
        <v>AB$12</v>
      </c>
      <c r="AC2283" s="172" t="str">
        <f t="shared" si="2604"/>
        <v>AC$12</v>
      </c>
      <c r="AD2283" s="172" t="str">
        <f t="shared" si="2604"/>
        <v>AD$12</v>
      </c>
      <c r="AE2283" s="172" t="str">
        <f t="shared" si="2604"/>
        <v>AE$12</v>
      </c>
      <c r="AF2283" s="172" t="str">
        <f t="shared" si="2604"/>
        <v>AF$12</v>
      </c>
      <c r="AG2283" s="172" t="str">
        <f t="shared" si="2604"/>
        <v>AG$12</v>
      </c>
      <c r="AH2283" s="172" t="str">
        <f t="shared" si="2604"/>
        <v>AH$12</v>
      </c>
      <c r="AI2283" s="172" t="str">
        <f t="shared" si="2604"/>
        <v>AI$12</v>
      </c>
      <c r="AJ2283" s="172" t="str">
        <f t="shared" si="2604"/>
        <v>AJ$12</v>
      </c>
      <c r="AK2283" s="172" t="str">
        <f t="shared" si="2604"/>
        <v>AK$12</v>
      </c>
      <c r="AL2283" s="172" t="str">
        <f t="shared" si="2604"/>
        <v>AL$12</v>
      </c>
      <c r="AM2283" s="172" t="str">
        <f t="shared" si="2604"/>
        <v>AM$12</v>
      </c>
      <c r="AN2283" s="172" t="str">
        <f t="shared" si="2604"/>
        <v>AN$12</v>
      </c>
      <c r="AO2283" s="172" t="str">
        <f t="shared" si="2604"/>
        <v>AO$12</v>
      </c>
      <c r="AP2283" s="172" t="str">
        <f t="shared" si="2604"/>
        <v>AP$12</v>
      </c>
      <c r="AQ2283" s="172" t="str">
        <f t="shared" si="2604"/>
        <v>AQ$12</v>
      </c>
      <c r="AR2283" s="172" t="str">
        <f t="shared" si="2604"/>
        <v>AR$12</v>
      </c>
      <c r="AS2283" s="172" t="str">
        <f t="shared" si="2604"/>
        <v>AS$12</v>
      </c>
      <c r="AT2283" s="172" t="str">
        <f t="shared" si="2604"/>
        <v>AT$12</v>
      </c>
      <c r="AU2283" s="172" t="str">
        <f t="shared" si="2604"/>
        <v>AU$12</v>
      </c>
      <c r="AV2283" s="172" t="str">
        <f t="shared" si="2604"/>
        <v>AV$12</v>
      </c>
      <c r="AW2283" s="172" t="str">
        <f t="shared" si="2604"/>
        <v>AW$12</v>
      </c>
      <c r="AX2283" s="172" t="str">
        <f t="shared" si="2604"/>
        <v>AX$12</v>
      </c>
      <c r="AY2283" s="172" t="str">
        <f t="shared" ref="AY2283:CD2283" si="2605">AY2248</f>
        <v>AY$12</v>
      </c>
      <c r="AZ2283" s="172" t="str">
        <f t="shared" si="2605"/>
        <v>AZ$12</v>
      </c>
      <c r="BA2283" s="172" t="str">
        <f t="shared" si="2605"/>
        <v>BA$12</v>
      </c>
      <c r="BB2283" s="172" t="str">
        <f t="shared" si="2605"/>
        <v>BB$12</v>
      </c>
      <c r="BC2283" s="172" t="str">
        <f t="shared" si="2605"/>
        <v>BC$12</v>
      </c>
      <c r="BD2283" s="172" t="str">
        <f t="shared" si="2605"/>
        <v>BD$12</v>
      </c>
      <c r="BE2283" s="172" t="str">
        <f t="shared" si="2605"/>
        <v>BE$12</v>
      </c>
      <c r="BF2283" s="172" t="str">
        <f t="shared" si="2605"/>
        <v>BF$12</v>
      </c>
      <c r="BG2283" s="172" t="str">
        <f t="shared" si="2605"/>
        <v>BG$12</v>
      </c>
      <c r="BH2283" s="172" t="str">
        <f t="shared" si="2605"/>
        <v>BH$12</v>
      </c>
      <c r="BI2283" s="172" t="str">
        <f t="shared" si="2605"/>
        <v>BI$12</v>
      </c>
      <c r="BJ2283" s="172" t="str">
        <f t="shared" si="2605"/>
        <v>BJ$12</v>
      </c>
      <c r="BK2283" s="172" t="str">
        <f t="shared" si="2605"/>
        <v>BK$12</v>
      </c>
      <c r="BL2283" s="172" t="str">
        <f t="shared" si="2605"/>
        <v>BL$12</v>
      </c>
      <c r="BM2283" s="172" t="str">
        <f t="shared" si="2605"/>
        <v>BM$12</v>
      </c>
      <c r="BN2283" s="172" t="str">
        <f t="shared" si="2605"/>
        <v>BN$12</v>
      </c>
      <c r="BO2283" s="172" t="str">
        <f t="shared" si="2605"/>
        <v>BO$12</v>
      </c>
      <c r="BP2283" s="172" t="str">
        <f t="shared" si="2605"/>
        <v>BP$12</v>
      </c>
      <c r="BQ2283" s="172" t="str">
        <f t="shared" si="2605"/>
        <v>BQ$12</v>
      </c>
      <c r="BR2283" s="172" t="str">
        <f t="shared" si="2605"/>
        <v>BR$12</v>
      </c>
      <c r="BS2283" s="172" t="str">
        <f t="shared" si="2605"/>
        <v>BS$12</v>
      </c>
      <c r="BT2283" s="172" t="str">
        <f t="shared" si="2605"/>
        <v>BT$12</v>
      </c>
      <c r="BU2283" s="172" t="str">
        <f t="shared" si="2605"/>
        <v>BU$12</v>
      </c>
      <c r="BV2283" s="172" t="str">
        <f t="shared" si="2605"/>
        <v>BV$12</v>
      </c>
      <c r="BW2283" s="172" t="str">
        <f t="shared" si="2605"/>
        <v>BW$12</v>
      </c>
      <c r="BX2283" s="172" t="str">
        <f t="shared" si="2605"/>
        <v>BX$12</v>
      </c>
      <c r="BY2283" s="172" t="str">
        <f t="shared" si="2605"/>
        <v>BY$12</v>
      </c>
      <c r="BZ2283" s="172" t="str">
        <f t="shared" si="2605"/>
        <v>BZ$12</v>
      </c>
      <c r="CA2283" s="172" t="str">
        <f t="shared" si="2605"/>
        <v>CA$12</v>
      </c>
      <c r="CB2283" s="172" t="str">
        <f t="shared" si="2605"/>
        <v>CB$12</v>
      </c>
      <c r="CC2283" s="172" t="str">
        <f t="shared" si="2605"/>
        <v>CC$12</v>
      </c>
      <c r="CD2283" s="172" t="str">
        <f t="shared" si="2605"/>
        <v>CD$12</v>
      </c>
      <c r="CE2283" s="172" t="str">
        <f t="shared" ref="CE2283:CK2283" si="2606">CE2248</f>
        <v>CE$12</v>
      </c>
      <c r="CF2283" s="172" t="str">
        <f t="shared" si="2606"/>
        <v>CF$12</v>
      </c>
      <c r="CG2283" s="172" t="str">
        <f t="shared" si="2606"/>
        <v>CG$12</v>
      </c>
      <c r="CH2283" s="172" t="str">
        <f t="shared" si="2606"/>
        <v>CH$12</v>
      </c>
      <c r="CI2283" s="172" t="str">
        <f t="shared" si="2606"/>
        <v>CI$12</v>
      </c>
      <c r="CJ2283" s="172" t="str">
        <f t="shared" si="2606"/>
        <v>CJ$12</v>
      </c>
      <c r="CK2283" s="172" t="str">
        <f t="shared" si="2606"/>
        <v>CK$12</v>
      </c>
      <c r="CL2283" s="172" t="str">
        <f t="shared" ref="CL2283" si="2607">CL2248</f>
        <v>CL$12</v>
      </c>
    </row>
    <row r="2284" spans="2:90" x14ac:dyDescent="0.4">
      <c r="B2284" s="130" t="str">
        <f>B2249</f>
        <v>Primary volume driver</v>
      </c>
      <c r="C2284" s="12"/>
      <c r="D2284" s="12" t="s">
        <v>741</v>
      </c>
      <c r="E2284" s="12" t="s">
        <v>906</v>
      </c>
      <c r="F2284" s="12"/>
      <c r="G2284" s="12" t="s">
        <v>330</v>
      </c>
      <c r="H2284" s="12"/>
      <c r="I2284" s="60"/>
      <c r="J2284" s="60"/>
      <c r="K2284" s="15"/>
      <c r="L2284" s="15"/>
      <c r="M2284" s="15"/>
      <c r="N2284" s="15"/>
      <c r="O2284" s="15"/>
      <c r="P2284" s="15"/>
      <c r="R2284" s="15"/>
      <c r="S2284" s="172" t="str">
        <f t="shared" ref="S2284" si="2608">S2249</f>
        <v>S$13</v>
      </c>
      <c r="T2284" s="172" t="str">
        <f t="shared" ref="T2284:AX2284" si="2609">T2249</f>
        <v>T$13</v>
      </c>
      <c r="U2284" s="172" t="str">
        <f t="shared" si="2609"/>
        <v>U$13</v>
      </c>
      <c r="V2284" s="172" t="str">
        <f t="shared" si="2609"/>
        <v>V$13</v>
      </c>
      <c r="W2284" s="172" t="str">
        <f t="shared" si="2609"/>
        <v>W$13</v>
      </c>
      <c r="X2284" s="172" t="str">
        <f t="shared" si="2609"/>
        <v>X$13</v>
      </c>
      <c r="Y2284" s="172" t="str">
        <f t="shared" si="2609"/>
        <v>Y$13</v>
      </c>
      <c r="Z2284" s="172" t="str">
        <f t="shared" si="2609"/>
        <v>Z$13</v>
      </c>
      <c r="AA2284" s="172" t="str">
        <f t="shared" si="2609"/>
        <v>AA$13</v>
      </c>
      <c r="AB2284" s="172" t="str">
        <f t="shared" si="2609"/>
        <v>AB$13</v>
      </c>
      <c r="AC2284" s="172" t="str">
        <f t="shared" si="2609"/>
        <v>AC$13</v>
      </c>
      <c r="AD2284" s="172" t="str">
        <f t="shared" si="2609"/>
        <v>AD$13</v>
      </c>
      <c r="AE2284" s="172" t="str">
        <f t="shared" si="2609"/>
        <v>AE$13</v>
      </c>
      <c r="AF2284" s="172" t="str">
        <f t="shared" si="2609"/>
        <v>AF$13</v>
      </c>
      <c r="AG2284" s="172" t="str">
        <f t="shared" si="2609"/>
        <v>AG$13</v>
      </c>
      <c r="AH2284" s="172" t="str">
        <f t="shared" si="2609"/>
        <v>AH$13</v>
      </c>
      <c r="AI2284" s="172" t="str">
        <f t="shared" si="2609"/>
        <v>AI$13</v>
      </c>
      <c r="AJ2284" s="172" t="str">
        <f t="shared" si="2609"/>
        <v>AJ$13</v>
      </c>
      <c r="AK2284" s="172" t="str">
        <f t="shared" si="2609"/>
        <v>AK$13</v>
      </c>
      <c r="AL2284" s="172" t="str">
        <f t="shared" si="2609"/>
        <v>AL$13</v>
      </c>
      <c r="AM2284" s="172" t="str">
        <f t="shared" si="2609"/>
        <v>AM$13</v>
      </c>
      <c r="AN2284" s="172" t="str">
        <f t="shared" si="2609"/>
        <v>AN$13</v>
      </c>
      <c r="AO2284" s="172" t="str">
        <f t="shared" si="2609"/>
        <v>AO$13</v>
      </c>
      <c r="AP2284" s="172" t="str">
        <f t="shared" si="2609"/>
        <v>AP$13</v>
      </c>
      <c r="AQ2284" s="172" t="str">
        <f t="shared" si="2609"/>
        <v>AQ$13</v>
      </c>
      <c r="AR2284" s="172" t="str">
        <f t="shared" si="2609"/>
        <v>AR$13</v>
      </c>
      <c r="AS2284" s="172" t="str">
        <f t="shared" si="2609"/>
        <v>AS$13</v>
      </c>
      <c r="AT2284" s="172" t="str">
        <f t="shared" si="2609"/>
        <v>AT$13</v>
      </c>
      <c r="AU2284" s="172" t="str">
        <f t="shared" si="2609"/>
        <v>AU$13</v>
      </c>
      <c r="AV2284" s="172" t="str">
        <f t="shared" si="2609"/>
        <v>AV$13</v>
      </c>
      <c r="AW2284" s="172" t="str">
        <f t="shared" si="2609"/>
        <v>AW$13</v>
      </c>
      <c r="AX2284" s="172" t="str">
        <f t="shared" si="2609"/>
        <v>AX$13</v>
      </c>
      <c r="AY2284" s="172" t="str">
        <f t="shared" ref="AY2284:CD2284" si="2610">AY2249</f>
        <v>AY$13</v>
      </c>
      <c r="AZ2284" s="172" t="str">
        <f t="shared" si="2610"/>
        <v>AZ$13</v>
      </c>
      <c r="BA2284" s="172" t="str">
        <f t="shared" si="2610"/>
        <v>BA$13</v>
      </c>
      <c r="BB2284" s="172" t="str">
        <f t="shared" si="2610"/>
        <v>BB$13</v>
      </c>
      <c r="BC2284" s="172" t="str">
        <f t="shared" si="2610"/>
        <v>BC$13</v>
      </c>
      <c r="BD2284" s="172" t="str">
        <f t="shared" si="2610"/>
        <v>BD$13</v>
      </c>
      <c r="BE2284" s="172" t="str">
        <f t="shared" si="2610"/>
        <v>BE$13</v>
      </c>
      <c r="BF2284" s="172" t="str">
        <f t="shared" si="2610"/>
        <v>BF$13</v>
      </c>
      <c r="BG2284" s="172" t="str">
        <f t="shared" si="2610"/>
        <v>BG$13</v>
      </c>
      <c r="BH2284" s="172" t="str">
        <f t="shared" si="2610"/>
        <v>BH$13</v>
      </c>
      <c r="BI2284" s="172" t="str">
        <f t="shared" si="2610"/>
        <v>BI$13</v>
      </c>
      <c r="BJ2284" s="172" t="str">
        <f t="shared" si="2610"/>
        <v>BJ$13</v>
      </c>
      <c r="BK2284" s="172" t="str">
        <f t="shared" si="2610"/>
        <v>BK$13</v>
      </c>
      <c r="BL2284" s="172" t="str">
        <f t="shared" si="2610"/>
        <v>BL$13</v>
      </c>
      <c r="BM2284" s="172" t="str">
        <f t="shared" si="2610"/>
        <v>BM$13</v>
      </c>
      <c r="BN2284" s="172" t="str">
        <f t="shared" si="2610"/>
        <v>BN$13</v>
      </c>
      <c r="BO2284" s="172" t="str">
        <f t="shared" si="2610"/>
        <v>BO$13</v>
      </c>
      <c r="BP2284" s="172" t="str">
        <f t="shared" si="2610"/>
        <v>BP$13</v>
      </c>
      <c r="BQ2284" s="172" t="str">
        <f t="shared" si="2610"/>
        <v>BQ$13</v>
      </c>
      <c r="BR2284" s="172" t="str">
        <f t="shared" si="2610"/>
        <v>BR$13</v>
      </c>
      <c r="BS2284" s="172" t="str">
        <f t="shared" si="2610"/>
        <v>BS$13</v>
      </c>
      <c r="BT2284" s="172" t="str">
        <f t="shared" si="2610"/>
        <v>BT$13</v>
      </c>
      <c r="BU2284" s="172" t="str">
        <f t="shared" si="2610"/>
        <v>BU$13</v>
      </c>
      <c r="BV2284" s="172" t="str">
        <f t="shared" si="2610"/>
        <v>BV$13</v>
      </c>
      <c r="BW2284" s="172" t="str">
        <f t="shared" si="2610"/>
        <v>BW$13</v>
      </c>
      <c r="BX2284" s="172" t="str">
        <f t="shared" si="2610"/>
        <v>BX$13</v>
      </c>
      <c r="BY2284" s="172" t="str">
        <f t="shared" si="2610"/>
        <v>BY$13</v>
      </c>
      <c r="BZ2284" s="172" t="str">
        <f t="shared" si="2610"/>
        <v>BZ$13</v>
      </c>
      <c r="CA2284" s="172" t="str">
        <f t="shared" si="2610"/>
        <v>CA$13</v>
      </c>
      <c r="CB2284" s="172" t="str">
        <f t="shared" si="2610"/>
        <v>CB$13</v>
      </c>
      <c r="CC2284" s="172" t="str">
        <f t="shared" si="2610"/>
        <v>CC$13</v>
      </c>
      <c r="CD2284" s="172" t="str">
        <f t="shared" si="2610"/>
        <v>CD$13</v>
      </c>
      <c r="CE2284" s="172" t="str">
        <f t="shared" ref="CE2284:CK2284" si="2611">CE2249</f>
        <v>CE$13</v>
      </c>
      <c r="CF2284" s="172" t="str">
        <f t="shared" si="2611"/>
        <v>CF$13</v>
      </c>
      <c r="CG2284" s="172" t="str">
        <f t="shared" si="2611"/>
        <v>CG$13</v>
      </c>
      <c r="CH2284" s="172" t="str">
        <f t="shared" si="2611"/>
        <v>CH$13</v>
      </c>
      <c r="CI2284" s="172" t="str">
        <f t="shared" si="2611"/>
        <v>CI$13</v>
      </c>
      <c r="CJ2284" s="172" t="str">
        <f t="shared" si="2611"/>
        <v>CJ$13</v>
      </c>
      <c r="CK2284" s="172" t="str">
        <f t="shared" si="2611"/>
        <v>CK$13</v>
      </c>
      <c r="CL2284" s="172" t="str">
        <f t="shared" ref="CL2284" si="2612">CL2249</f>
        <v>CL$13</v>
      </c>
    </row>
    <row r="2285" spans="2:90" x14ac:dyDescent="0.4">
      <c r="B2285" s="184" t="str">
        <f>B2254</f>
        <v>Volume driven amortizing loan - no defaults:</v>
      </c>
      <c r="C2285" s="12"/>
      <c r="D2285" s="12" t="s">
        <v>741</v>
      </c>
      <c r="E2285" s="12" t="s">
        <v>906</v>
      </c>
      <c r="F2285" s="12"/>
      <c r="G2285" s="12" t="s">
        <v>330</v>
      </c>
      <c r="H2285" s="12"/>
      <c r="I2285" s="60"/>
      <c r="J2285" s="60"/>
      <c r="K2285" s="15"/>
      <c r="L2285" s="15"/>
      <c r="M2285" s="15"/>
      <c r="N2285" s="15"/>
      <c r="O2285" s="15"/>
      <c r="P2285" s="15"/>
      <c r="R2285" s="15"/>
      <c r="S2285" s="172">
        <f t="shared" ref="S2285" si="2613">S2250</f>
        <v>0</v>
      </c>
      <c r="T2285" s="172">
        <f t="shared" ref="T2285:AX2285" si="2614">T2250</f>
        <v>0</v>
      </c>
      <c r="U2285" s="172">
        <f t="shared" si="2614"/>
        <v>0</v>
      </c>
      <c r="V2285" s="172">
        <f t="shared" si="2614"/>
        <v>0</v>
      </c>
      <c r="W2285" s="172">
        <f t="shared" si="2614"/>
        <v>0</v>
      </c>
      <c r="X2285" s="172">
        <f t="shared" si="2614"/>
        <v>0</v>
      </c>
      <c r="Y2285" s="172">
        <f t="shared" si="2614"/>
        <v>0</v>
      </c>
      <c r="Z2285" s="172">
        <f t="shared" si="2614"/>
        <v>0</v>
      </c>
      <c r="AA2285" s="172">
        <f t="shared" si="2614"/>
        <v>0</v>
      </c>
      <c r="AB2285" s="172">
        <f t="shared" si="2614"/>
        <v>0</v>
      </c>
      <c r="AC2285" s="172">
        <f t="shared" si="2614"/>
        <v>0</v>
      </c>
      <c r="AD2285" s="172">
        <f t="shared" si="2614"/>
        <v>0</v>
      </c>
      <c r="AE2285" s="172">
        <f t="shared" si="2614"/>
        <v>0</v>
      </c>
      <c r="AF2285" s="172">
        <f t="shared" si="2614"/>
        <v>0</v>
      </c>
      <c r="AG2285" s="172">
        <f t="shared" si="2614"/>
        <v>0</v>
      </c>
      <c r="AH2285" s="172">
        <f t="shared" si="2614"/>
        <v>0</v>
      </c>
      <c r="AI2285" s="172">
        <f t="shared" si="2614"/>
        <v>0</v>
      </c>
      <c r="AJ2285" s="172">
        <f t="shared" si="2614"/>
        <v>0</v>
      </c>
      <c r="AK2285" s="172">
        <f t="shared" si="2614"/>
        <v>0</v>
      </c>
      <c r="AL2285" s="172">
        <f t="shared" si="2614"/>
        <v>0</v>
      </c>
      <c r="AM2285" s="172">
        <f t="shared" si="2614"/>
        <v>0</v>
      </c>
      <c r="AN2285" s="172">
        <f t="shared" si="2614"/>
        <v>0</v>
      </c>
      <c r="AO2285" s="172">
        <f t="shared" si="2614"/>
        <v>0</v>
      </c>
      <c r="AP2285" s="172">
        <f t="shared" si="2614"/>
        <v>0</v>
      </c>
      <c r="AQ2285" s="172">
        <f t="shared" si="2614"/>
        <v>0</v>
      </c>
      <c r="AR2285" s="172">
        <f t="shared" si="2614"/>
        <v>0</v>
      </c>
      <c r="AS2285" s="172">
        <f t="shared" si="2614"/>
        <v>0</v>
      </c>
      <c r="AT2285" s="172">
        <f t="shared" si="2614"/>
        <v>0</v>
      </c>
      <c r="AU2285" s="172">
        <f t="shared" si="2614"/>
        <v>0</v>
      </c>
      <c r="AV2285" s="172">
        <f t="shared" si="2614"/>
        <v>0</v>
      </c>
      <c r="AW2285" s="172">
        <f t="shared" si="2614"/>
        <v>0</v>
      </c>
      <c r="AX2285" s="172">
        <f t="shared" si="2614"/>
        <v>0</v>
      </c>
      <c r="AY2285" s="172">
        <f t="shared" ref="AY2285:CD2285" si="2615">AY2250</f>
        <v>0</v>
      </c>
      <c r="AZ2285" s="172">
        <f t="shared" si="2615"/>
        <v>0</v>
      </c>
      <c r="BA2285" s="172">
        <f t="shared" si="2615"/>
        <v>0</v>
      </c>
      <c r="BB2285" s="172">
        <f t="shared" si="2615"/>
        <v>0</v>
      </c>
      <c r="BC2285" s="172">
        <f t="shared" si="2615"/>
        <v>0</v>
      </c>
      <c r="BD2285" s="172">
        <f t="shared" si="2615"/>
        <v>0</v>
      </c>
      <c r="BE2285" s="172">
        <f t="shared" si="2615"/>
        <v>0</v>
      </c>
      <c r="BF2285" s="172">
        <f t="shared" si="2615"/>
        <v>0</v>
      </c>
      <c r="BG2285" s="172">
        <f t="shared" si="2615"/>
        <v>0</v>
      </c>
      <c r="BH2285" s="172">
        <f t="shared" si="2615"/>
        <v>0</v>
      </c>
      <c r="BI2285" s="172">
        <f t="shared" si="2615"/>
        <v>0</v>
      </c>
      <c r="BJ2285" s="172">
        <f t="shared" si="2615"/>
        <v>0</v>
      </c>
      <c r="BK2285" s="172">
        <f t="shared" si="2615"/>
        <v>0</v>
      </c>
      <c r="BL2285" s="172">
        <f t="shared" si="2615"/>
        <v>0</v>
      </c>
      <c r="BM2285" s="172">
        <f t="shared" si="2615"/>
        <v>0</v>
      </c>
      <c r="BN2285" s="172">
        <f t="shared" si="2615"/>
        <v>0</v>
      </c>
      <c r="BO2285" s="172">
        <f t="shared" si="2615"/>
        <v>0</v>
      </c>
      <c r="BP2285" s="172">
        <f t="shared" si="2615"/>
        <v>0</v>
      </c>
      <c r="BQ2285" s="172">
        <f t="shared" si="2615"/>
        <v>0</v>
      </c>
      <c r="BR2285" s="172">
        <f t="shared" si="2615"/>
        <v>0</v>
      </c>
      <c r="BS2285" s="172">
        <f t="shared" si="2615"/>
        <v>0</v>
      </c>
      <c r="BT2285" s="172">
        <f t="shared" si="2615"/>
        <v>0</v>
      </c>
      <c r="BU2285" s="172">
        <f t="shared" si="2615"/>
        <v>0</v>
      </c>
      <c r="BV2285" s="172">
        <f t="shared" si="2615"/>
        <v>0</v>
      </c>
      <c r="BW2285" s="172">
        <f t="shared" si="2615"/>
        <v>0</v>
      </c>
      <c r="BX2285" s="172">
        <f t="shared" si="2615"/>
        <v>0</v>
      </c>
      <c r="BY2285" s="172">
        <f t="shared" si="2615"/>
        <v>0</v>
      </c>
      <c r="BZ2285" s="172">
        <f t="shared" si="2615"/>
        <v>0</v>
      </c>
      <c r="CA2285" s="172">
        <f t="shared" si="2615"/>
        <v>0</v>
      </c>
      <c r="CB2285" s="172">
        <f t="shared" si="2615"/>
        <v>0</v>
      </c>
      <c r="CC2285" s="172">
        <f t="shared" si="2615"/>
        <v>0</v>
      </c>
      <c r="CD2285" s="172">
        <f t="shared" si="2615"/>
        <v>0</v>
      </c>
      <c r="CE2285" s="172">
        <f t="shared" ref="CE2285:CK2285" si="2616">CE2250</f>
        <v>0</v>
      </c>
      <c r="CF2285" s="172">
        <f t="shared" si="2616"/>
        <v>0</v>
      </c>
      <c r="CG2285" s="172">
        <f t="shared" si="2616"/>
        <v>0</v>
      </c>
      <c r="CH2285" s="172">
        <f t="shared" si="2616"/>
        <v>0</v>
      </c>
      <c r="CI2285" s="172">
        <f t="shared" si="2616"/>
        <v>0</v>
      </c>
      <c r="CJ2285" s="172">
        <f t="shared" si="2616"/>
        <v>0</v>
      </c>
      <c r="CK2285" s="172">
        <f t="shared" si="2616"/>
        <v>0</v>
      </c>
      <c r="CL2285" s="172">
        <f t="shared" ref="CL2285" si="2617">CL2250</f>
        <v>0</v>
      </c>
    </row>
    <row r="2286" spans="2:90" x14ac:dyDescent="0.4">
      <c r="B2286" s="231" t="str">
        <f>IFERROR(SUBSTITUTE(TRIM(MID(B2254, SEARCH("-", B2254) + 1, LEN(B2254))),":",""),"no unit")</f>
        <v>no defaults</v>
      </c>
      <c r="C2286" s="12"/>
      <c r="D2286" s="12" t="s">
        <v>741</v>
      </c>
      <c r="E2286" s="12" t="s">
        <v>906</v>
      </c>
      <c r="F2286" s="12"/>
      <c r="G2286" s="12" t="s">
        <v>330</v>
      </c>
      <c r="H2286" s="12"/>
      <c r="I2286" s="60"/>
      <c r="J2286" s="60"/>
      <c r="K2286" s="15"/>
      <c r="L2286" s="15"/>
      <c r="M2286" s="15"/>
      <c r="N2286" s="15"/>
      <c r="O2286" s="15"/>
      <c r="P2286" s="15"/>
      <c r="R2286" s="15"/>
      <c r="S2286" s="172"/>
      <c r="T2286" s="172"/>
      <c r="U2286" s="172"/>
      <c r="V2286" s="172"/>
      <c r="W2286" s="172"/>
      <c r="X2286" s="172"/>
      <c r="Y2286" s="172"/>
      <c r="Z2286" s="172"/>
      <c r="AA2286" s="172"/>
      <c r="AB2286" s="172"/>
      <c r="AC2286" s="172"/>
      <c r="AD2286" s="172"/>
      <c r="AE2286" s="172"/>
      <c r="AF2286" s="172"/>
      <c r="AG2286" s="172"/>
      <c r="AH2286" s="172"/>
      <c r="AI2286" s="172"/>
      <c r="AJ2286" s="172"/>
      <c r="AK2286" s="172"/>
      <c r="AL2286" s="172"/>
      <c r="AM2286" s="172"/>
      <c r="AN2286" s="172"/>
      <c r="AO2286" s="172"/>
      <c r="AP2286" s="172"/>
      <c r="AQ2286" s="172"/>
      <c r="AR2286" s="172"/>
      <c r="AS2286" s="172"/>
      <c r="AT2286" s="172"/>
      <c r="AU2286" s="172"/>
      <c r="AV2286" s="172"/>
      <c r="AW2286" s="172"/>
      <c r="AX2286" s="172"/>
      <c r="AY2286" s="172"/>
      <c r="AZ2286" s="172"/>
      <c r="BA2286" s="172"/>
      <c r="BB2286" s="172"/>
      <c r="BC2286" s="172"/>
      <c r="BD2286" s="172"/>
      <c r="BE2286" s="172"/>
      <c r="BF2286" s="172"/>
      <c r="BG2286" s="172"/>
      <c r="BH2286" s="172"/>
      <c r="BI2286" s="172"/>
      <c r="BJ2286" s="172"/>
      <c r="BK2286" s="172"/>
      <c r="BL2286" s="172"/>
      <c r="BM2286" s="172"/>
      <c r="BN2286" s="172"/>
      <c r="BO2286" s="172"/>
      <c r="BP2286" s="172"/>
      <c r="BQ2286" s="172"/>
      <c r="BR2286" s="172"/>
      <c r="BS2286" s="172"/>
      <c r="BT2286" s="172"/>
      <c r="BU2286" s="172"/>
      <c r="BV2286" s="172"/>
      <c r="BW2286" s="172"/>
      <c r="BX2286" s="172"/>
      <c r="BY2286" s="172"/>
      <c r="BZ2286" s="172"/>
      <c r="CA2286" s="172"/>
      <c r="CB2286" s="172"/>
      <c r="CC2286" s="172"/>
      <c r="CD2286" s="172"/>
      <c r="CE2286" s="172"/>
      <c r="CF2286" s="172"/>
      <c r="CG2286" s="172"/>
      <c r="CH2286" s="172"/>
      <c r="CI2286" s="172"/>
      <c r="CJ2286" s="172"/>
      <c r="CK2286" s="172"/>
      <c r="CL2286" s="172"/>
    </row>
    <row r="2287" spans="2:90" x14ac:dyDescent="0.4">
      <c r="B2287" s="130" t="str">
        <f>B2252</f>
        <v>Secondary revenue driver</v>
      </c>
      <c r="C2287" s="88"/>
      <c r="D2287" s="88" t="s">
        <v>741</v>
      </c>
      <c r="E2287" s="88" t="s">
        <v>906</v>
      </c>
      <c r="F2287" s="88"/>
      <c r="G2287" s="88" t="s">
        <v>330</v>
      </c>
      <c r="H2287" s="88"/>
      <c r="I2287" s="206"/>
      <c r="J2287" s="206"/>
      <c r="K2287" s="207"/>
      <c r="L2287" s="207"/>
      <c r="M2287" s="207"/>
      <c r="N2287" s="207"/>
      <c r="O2287" s="207"/>
      <c r="P2287" s="207"/>
      <c r="R2287" s="207"/>
      <c r="S2287" s="4" t="str">
        <f t="shared" ref="S2287" si="2618">ADDRESS(ROW(S2268),COLUMN(S2268),2)</f>
        <v>S$2268</v>
      </c>
      <c r="T2287" s="4" t="str">
        <f t="shared" ref="T2287:CE2287" si="2619">ADDRESS(ROW(T2268),COLUMN(T2268),2)</f>
        <v>T$2268</v>
      </c>
      <c r="U2287" s="4" t="str">
        <f t="shared" si="2619"/>
        <v>U$2268</v>
      </c>
      <c r="V2287" s="4" t="str">
        <f t="shared" si="2619"/>
        <v>V$2268</v>
      </c>
      <c r="W2287" s="4" t="str">
        <f t="shared" si="2619"/>
        <v>W$2268</v>
      </c>
      <c r="X2287" s="4" t="str">
        <f t="shared" si="2619"/>
        <v>X$2268</v>
      </c>
      <c r="Y2287" s="4" t="str">
        <f t="shared" si="2619"/>
        <v>Y$2268</v>
      </c>
      <c r="Z2287" s="4" t="str">
        <f t="shared" si="2619"/>
        <v>Z$2268</v>
      </c>
      <c r="AA2287" s="4" t="str">
        <f t="shared" si="2619"/>
        <v>AA$2268</v>
      </c>
      <c r="AB2287" s="4" t="str">
        <f t="shared" si="2619"/>
        <v>AB$2268</v>
      </c>
      <c r="AC2287" s="4" t="str">
        <f t="shared" si="2619"/>
        <v>AC$2268</v>
      </c>
      <c r="AD2287" s="4" t="str">
        <f t="shared" si="2619"/>
        <v>AD$2268</v>
      </c>
      <c r="AE2287" s="4" t="str">
        <f t="shared" si="2619"/>
        <v>AE$2268</v>
      </c>
      <c r="AF2287" s="4" t="str">
        <f t="shared" si="2619"/>
        <v>AF$2268</v>
      </c>
      <c r="AG2287" s="4" t="str">
        <f t="shared" si="2619"/>
        <v>AG$2268</v>
      </c>
      <c r="AH2287" s="4" t="str">
        <f t="shared" si="2619"/>
        <v>AH$2268</v>
      </c>
      <c r="AI2287" s="4" t="str">
        <f t="shared" si="2619"/>
        <v>AI$2268</v>
      </c>
      <c r="AJ2287" s="4" t="str">
        <f t="shared" si="2619"/>
        <v>AJ$2268</v>
      </c>
      <c r="AK2287" s="4" t="str">
        <f t="shared" si="2619"/>
        <v>AK$2268</v>
      </c>
      <c r="AL2287" s="4" t="str">
        <f t="shared" si="2619"/>
        <v>AL$2268</v>
      </c>
      <c r="AM2287" s="4" t="str">
        <f t="shared" si="2619"/>
        <v>AM$2268</v>
      </c>
      <c r="AN2287" s="4" t="str">
        <f t="shared" si="2619"/>
        <v>AN$2268</v>
      </c>
      <c r="AO2287" s="4" t="str">
        <f t="shared" si="2619"/>
        <v>AO$2268</v>
      </c>
      <c r="AP2287" s="4" t="str">
        <f t="shared" si="2619"/>
        <v>AP$2268</v>
      </c>
      <c r="AQ2287" s="4" t="str">
        <f t="shared" si="2619"/>
        <v>AQ$2268</v>
      </c>
      <c r="AR2287" s="4" t="str">
        <f t="shared" si="2619"/>
        <v>AR$2268</v>
      </c>
      <c r="AS2287" s="4" t="str">
        <f t="shared" si="2619"/>
        <v>AS$2268</v>
      </c>
      <c r="AT2287" s="4" t="str">
        <f t="shared" si="2619"/>
        <v>AT$2268</v>
      </c>
      <c r="AU2287" s="4" t="str">
        <f t="shared" si="2619"/>
        <v>AU$2268</v>
      </c>
      <c r="AV2287" s="4" t="str">
        <f t="shared" si="2619"/>
        <v>AV$2268</v>
      </c>
      <c r="AW2287" s="4" t="str">
        <f t="shared" si="2619"/>
        <v>AW$2268</v>
      </c>
      <c r="AX2287" s="4" t="str">
        <f t="shared" si="2619"/>
        <v>AX$2268</v>
      </c>
      <c r="AY2287" s="4" t="str">
        <f t="shared" si="2619"/>
        <v>AY$2268</v>
      </c>
      <c r="AZ2287" s="4" t="str">
        <f t="shared" si="2619"/>
        <v>AZ$2268</v>
      </c>
      <c r="BA2287" s="4" t="str">
        <f t="shared" si="2619"/>
        <v>BA$2268</v>
      </c>
      <c r="BB2287" s="4" t="str">
        <f t="shared" si="2619"/>
        <v>BB$2268</v>
      </c>
      <c r="BC2287" s="4" t="str">
        <f t="shared" si="2619"/>
        <v>BC$2268</v>
      </c>
      <c r="BD2287" s="4" t="str">
        <f t="shared" si="2619"/>
        <v>BD$2268</v>
      </c>
      <c r="BE2287" s="4" t="str">
        <f t="shared" si="2619"/>
        <v>BE$2268</v>
      </c>
      <c r="BF2287" s="4" t="str">
        <f t="shared" si="2619"/>
        <v>BF$2268</v>
      </c>
      <c r="BG2287" s="4" t="str">
        <f t="shared" si="2619"/>
        <v>BG$2268</v>
      </c>
      <c r="BH2287" s="4" t="str">
        <f t="shared" si="2619"/>
        <v>BH$2268</v>
      </c>
      <c r="BI2287" s="4" t="str">
        <f t="shared" si="2619"/>
        <v>BI$2268</v>
      </c>
      <c r="BJ2287" s="4" t="str">
        <f t="shared" si="2619"/>
        <v>BJ$2268</v>
      </c>
      <c r="BK2287" s="4" t="str">
        <f t="shared" si="2619"/>
        <v>BK$2268</v>
      </c>
      <c r="BL2287" s="4" t="str">
        <f t="shared" si="2619"/>
        <v>BL$2268</v>
      </c>
      <c r="BM2287" s="4" t="str">
        <f t="shared" si="2619"/>
        <v>BM$2268</v>
      </c>
      <c r="BN2287" s="4" t="str">
        <f t="shared" si="2619"/>
        <v>BN$2268</v>
      </c>
      <c r="BO2287" s="4" t="str">
        <f t="shared" si="2619"/>
        <v>BO$2268</v>
      </c>
      <c r="BP2287" s="4" t="str">
        <f t="shared" si="2619"/>
        <v>BP$2268</v>
      </c>
      <c r="BQ2287" s="4" t="str">
        <f t="shared" si="2619"/>
        <v>BQ$2268</v>
      </c>
      <c r="BR2287" s="4" t="str">
        <f t="shared" si="2619"/>
        <v>BR$2268</v>
      </c>
      <c r="BS2287" s="4" t="str">
        <f t="shared" si="2619"/>
        <v>BS$2268</v>
      </c>
      <c r="BT2287" s="4" t="str">
        <f t="shared" si="2619"/>
        <v>BT$2268</v>
      </c>
      <c r="BU2287" s="4" t="str">
        <f t="shared" si="2619"/>
        <v>BU$2268</v>
      </c>
      <c r="BV2287" s="4" t="str">
        <f t="shared" si="2619"/>
        <v>BV$2268</v>
      </c>
      <c r="BW2287" s="4" t="str">
        <f t="shared" si="2619"/>
        <v>BW$2268</v>
      </c>
      <c r="BX2287" s="4" t="str">
        <f t="shared" si="2619"/>
        <v>BX$2268</v>
      </c>
      <c r="BY2287" s="4" t="str">
        <f t="shared" si="2619"/>
        <v>BY$2268</v>
      </c>
      <c r="BZ2287" s="4" t="str">
        <f t="shared" si="2619"/>
        <v>BZ$2268</v>
      </c>
      <c r="CA2287" s="4" t="str">
        <f t="shared" si="2619"/>
        <v>CA$2268</v>
      </c>
      <c r="CB2287" s="4" t="str">
        <f t="shared" si="2619"/>
        <v>CB$2268</v>
      </c>
      <c r="CC2287" s="4" t="str">
        <f t="shared" si="2619"/>
        <v>CC$2268</v>
      </c>
      <c r="CD2287" s="4" t="str">
        <f t="shared" si="2619"/>
        <v>CD$2268</v>
      </c>
      <c r="CE2287" s="4" t="str">
        <f t="shared" si="2619"/>
        <v>CE$2268</v>
      </c>
      <c r="CF2287" s="4" t="str">
        <f t="shared" ref="CF2287:CK2287" si="2620">ADDRESS(ROW(CF2268),COLUMN(CF2268),2)</f>
        <v>CF$2268</v>
      </c>
      <c r="CG2287" s="4" t="str">
        <f t="shared" si="2620"/>
        <v>CG$2268</v>
      </c>
      <c r="CH2287" s="4" t="str">
        <f t="shared" si="2620"/>
        <v>CH$2268</v>
      </c>
      <c r="CI2287" s="4" t="str">
        <f t="shared" si="2620"/>
        <v>CI$2268</v>
      </c>
      <c r="CJ2287" s="4" t="str">
        <f t="shared" si="2620"/>
        <v>CJ$2268</v>
      </c>
      <c r="CK2287" s="4" t="str">
        <f t="shared" si="2620"/>
        <v>CK$2268</v>
      </c>
      <c r="CL2287" s="4" t="str">
        <f t="shared" ref="CL2287" si="2621">ADDRESS(ROW(CL2268),COLUMN(CL2268),2)</f>
        <v>CL$2268</v>
      </c>
    </row>
    <row r="2288" spans="2:90" x14ac:dyDescent="0.4">
      <c r="B2288" s="130" t="str">
        <f>B2253</f>
        <v>Secondary volume driver</v>
      </c>
      <c r="C2288" s="12"/>
      <c r="D2288" s="12" t="s">
        <v>741</v>
      </c>
      <c r="E2288" s="12" t="s">
        <v>906</v>
      </c>
      <c r="F2288" s="12"/>
      <c r="G2288" s="12" t="s">
        <v>330</v>
      </c>
      <c r="H2288" s="12"/>
      <c r="I2288" s="60"/>
      <c r="J2288" s="60"/>
      <c r="K2288" s="15"/>
      <c r="L2288" s="15"/>
      <c r="M2288" s="15"/>
      <c r="N2288" s="15"/>
      <c r="O2288" s="15"/>
      <c r="P2288" s="15"/>
      <c r="R2288" s="15"/>
      <c r="S2288" s="172" t="str">
        <f t="shared" ref="S2288" si="2622">S2253</f>
        <v>S$15</v>
      </c>
      <c r="T2288" s="172" t="str">
        <f t="shared" ref="T2288:AX2288" si="2623">T2253</f>
        <v>T$15</v>
      </c>
      <c r="U2288" s="172" t="str">
        <f t="shared" si="2623"/>
        <v>U$15</v>
      </c>
      <c r="V2288" s="172" t="str">
        <f t="shared" si="2623"/>
        <v>V$15</v>
      </c>
      <c r="W2288" s="172" t="str">
        <f t="shared" si="2623"/>
        <v>W$15</v>
      </c>
      <c r="X2288" s="172" t="str">
        <f t="shared" si="2623"/>
        <v>X$15</v>
      </c>
      <c r="Y2288" s="172" t="str">
        <f t="shared" si="2623"/>
        <v>Y$15</v>
      </c>
      <c r="Z2288" s="172" t="str">
        <f t="shared" si="2623"/>
        <v>Z$15</v>
      </c>
      <c r="AA2288" s="172" t="str">
        <f t="shared" si="2623"/>
        <v>AA$15</v>
      </c>
      <c r="AB2288" s="172" t="str">
        <f t="shared" si="2623"/>
        <v>AB$15</v>
      </c>
      <c r="AC2288" s="172" t="str">
        <f t="shared" si="2623"/>
        <v>AC$15</v>
      </c>
      <c r="AD2288" s="172" t="str">
        <f t="shared" si="2623"/>
        <v>AD$15</v>
      </c>
      <c r="AE2288" s="172" t="str">
        <f t="shared" si="2623"/>
        <v>AE$15</v>
      </c>
      <c r="AF2288" s="172" t="str">
        <f t="shared" si="2623"/>
        <v>AF$15</v>
      </c>
      <c r="AG2288" s="172" t="str">
        <f t="shared" si="2623"/>
        <v>AG$15</v>
      </c>
      <c r="AH2288" s="172" t="str">
        <f t="shared" si="2623"/>
        <v>AH$15</v>
      </c>
      <c r="AI2288" s="172" t="str">
        <f t="shared" si="2623"/>
        <v>AI$15</v>
      </c>
      <c r="AJ2288" s="172" t="str">
        <f t="shared" si="2623"/>
        <v>AJ$15</v>
      </c>
      <c r="AK2288" s="172" t="str">
        <f t="shared" si="2623"/>
        <v>AK$15</v>
      </c>
      <c r="AL2288" s="172" t="str">
        <f t="shared" si="2623"/>
        <v>AL$15</v>
      </c>
      <c r="AM2288" s="172" t="str">
        <f t="shared" si="2623"/>
        <v>AM$15</v>
      </c>
      <c r="AN2288" s="172" t="str">
        <f t="shared" si="2623"/>
        <v>AN$15</v>
      </c>
      <c r="AO2288" s="172" t="str">
        <f t="shared" si="2623"/>
        <v>AO$15</v>
      </c>
      <c r="AP2288" s="172" t="str">
        <f t="shared" si="2623"/>
        <v>AP$15</v>
      </c>
      <c r="AQ2288" s="172" t="str">
        <f t="shared" si="2623"/>
        <v>AQ$15</v>
      </c>
      <c r="AR2288" s="172" t="str">
        <f t="shared" si="2623"/>
        <v>AR$15</v>
      </c>
      <c r="AS2288" s="172" t="str">
        <f t="shared" si="2623"/>
        <v>AS$15</v>
      </c>
      <c r="AT2288" s="172" t="str">
        <f t="shared" si="2623"/>
        <v>AT$15</v>
      </c>
      <c r="AU2288" s="172" t="str">
        <f t="shared" si="2623"/>
        <v>AU$15</v>
      </c>
      <c r="AV2288" s="172" t="str">
        <f t="shared" si="2623"/>
        <v>AV$15</v>
      </c>
      <c r="AW2288" s="172" t="str">
        <f t="shared" si="2623"/>
        <v>AW$15</v>
      </c>
      <c r="AX2288" s="172" t="str">
        <f t="shared" si="2623"/>
        <v>AX$15</v>
      </c>
      <c r="AY2288" s="172" t="str">
        <f t="shared" ref="AY2288:CD2288" si="2624">AY2253</f>
        <v>AY$15</v>
      </c>
      <c r="AZ2288" s="172" t="str">
        <f t="shared" si="2624"/>
        <v>AZ$15</v>
      </c>
      <c r="BA2288" s="172" t="str">
        <f t="shared" si="2624"/>
        <v>BA$15</v>
      </c>
      <c r="BB2288" s="172" t="str">
        <f t="shared" si="2624"/>
        <v>BB$15</v>
      </c>
      <c r="BC2288" s="172" t="str">
        <f t="shared" si="2624"/>
        <v>BC$15</v>
      </c>
      <c r="BD2288" s="172" t="str">
        <f t="shared" si="2624"/>
        <v>BD$15</v>
      </c>
      <c r="BE2288" s="172" t="str">
        <f t="shared" si="2624"/>
        <v>BE$15</v>
      </c>
      <c r="BF2288" s="172" t="str">
        <f t="shared" si="2624"/>
        <v>BF$15</v>
      </c>
      <c r="BG2288" s="172" t="str">
        <f t="shared" si="2624"/>
        <v>BG$15</v>
      </c>
      <c r="BH2288" s="172" t="str">
        <f t="shared" si="2624"/>
        <v>BH$15</v>
      </c>
      <c r="BI2288" s="172" t="str">
        <f t="shared" si="2624"/>
        <v>BI$15</v>
      </c>
      <c r="BJ2288" s="172" t="str">
        <f t="shared" si="2624"/>
        <v>BJ$15</v>
      </c>
      <c r="BK2288" s="172" t="str">
        <f t="shared" si="2624"/>
        <v>BK$15</v>
      </c>
      <c r="BL2288" s="172" t="str">
        <f t="shared" si="2624"/>
        <v>BL$15</v>
      </c>
      <c r="BM2288" s="172" t="str">
        <f t="shared" si="2624"/>
        <v>BM$15</v>
      </c>
      <c r="BN2288" s="172" t="str">
        <f t="shared" si="2624"/>
        <v>BN$15</v>
      </c>
      <c r="BO2288" s="172" t="str">
        <f t="shared" si="2624"/>
        <v>BO$15</v>
      </c>
      <c r="BP2288" s="172" t="str">
        <f t="shared" si="2624"/>
        <v>BP$15</v>
      </c>
      <c r="BQ2288" s="172" t="str">
        <f t="shared" si="2624"/>
        <v>BQ$15</v>
      </c>
      <c r="BR2288" s="172" t="str">
        <f t="shared" si="2624"/>
        <v>BR$15</v>
      </c>
      <c r="BS2288" s="172" t="str">
        <f t="shared" si="2624"/>
        <v>BS$15</v>
      </c>
      <c r="BT2288" s="172" t="str">
        <f t="shared" si="2624"/>
        <v>BT$15</v>
      </c>
      <c r="BU2288" s="172" t="str">
        <f t="shared" si="2624"/>
        <v>BU$15</v>
      </c>
      <c r="BV2288" s="172" t="str">
        <f t="shared" si="2624"/>
        <v>BV$15</v>
      </c>
      <c r="BW2288" s="172" t="str">
        <f t="shared" si="2624"/>
        <v>BW$15</v>
      </c>
      <c r="BX2288" s="172" t="str">
        <f t="shared" si="2624"/>
        <v>BX$15</v>
      </c>
      <c r="BY2288" s="172" t="str">
        <f t="shared" si="2624"/>
        <v>BY$15</v>
      </c>
      <c r="BZ2288" s="172" t="str">
        <f t="shared" si="2624"/>
        <v>BZ$15</v>
      </c>
      <c r="CA2288" s="172" t="str">
        <f t="shared" si="2624"/>
        <v>CA$15</v>
      </c>
      <c r="CB2288" s="172" t="str">
        <f t="shared" si="2624"/>
        <v>CB$15</v>
      </c>
      <c r="CC2288" s="172" t="str">
        <f t="shared" si="2624"/>
        <v>CC$15</v>
      </c>
      <c r="CD2288" s="172" t="str">
        <f t="shared" si="2624"/>
        <v>CD$15</v>
      </c>
      <c r="CE2288" s="172" t="str">
        <f t="shared" ref="CE2288:CK2288" si="2625">CE2253</f>
        <v>CE$15</v>
      </c>
      <c r="CF2288" s="172" t="str">
        <f t="shared" si="2625"/>
        <v>CF$15</v>
      </c>
      <c r="CG2288" s="172" t="str">
        <f t="shared" si="2625"/>
        <v>CG$15</v>
      </c>
      <c r="CH2288" s="172" t="str">
        <f t="shared" si="2625"/>
        <v>CH$15</v>
      </c>
      <c r="CI2288" s="172" t="str">
        <f t="shared" si="2625"/>
        <v>CI$15</v>
      </c>
      <c r="CJ2288" s="172" t="str">
        <f t="shared" si="2625"/>
        <v>CJ$15</v>
      </c>
      <c r="CK2288" s="172" t="str">
        <f t="shared" si="2625"/>
        <v>CK$15</v>
      </c>
      <c r="CL2288" s="172" t="str">
        <f t="shared" ref="CL2288" si="2626">CL2253</f>
        <v>CL$15</v>
      </c>
    </row>
    <row r="2289" spans="2:90" x14ac:dyDescent="0.4">
      <c r="C2289" s="12"/>
      <c r="D2289" s="12"/>
      <c r="E2289" s="12" t="s">
        <v>906</v>
      </c>
      <c r="F2289" s="12"/>
      <c r="G2289" s="12"/>
      <c r="H2289" s="12"/>
      <c r="I2289" s="60"/>
      <c r="J2289" s="60"/>
      <c r="K2289" s="15"/>
      <c r="L2289" s="15"/>
      <c r="M2289" s="15"/>
      <c r="N2289" s="15"/>
      <c r="O2289" s="15"/>
      <c r="P2289" s="15"/>
      <c r="R2289" s="15"/>
      <c r="S2289" s="76"/>
      <c r="T2289" s="76"/>
      <c r="U2289" s="76"/>
      <c r="V2289" s="76"/>
      <c r="W2289" s="76"/>
      <c r="X2289" s="76"/>
      <c r="Y2289" s="76"/>
      <c r="Z2289" s="76"/>
      <c r="AA2289" s="76"/>
      <c r="AB2289" s="76"/>
      <c r="AC2289" s="76"/>
      <c r="AD2289" s="76"/>
      <c r="AE2289" s="76"/>
      <c r="AF2289" s="76"/>
      <c r="AG2289" s="76"/>
      <c r="AH2289" s="76"/>
      <c r="AI2289" s="76"/>
      <c r="AJ2289" s="76"/>
      <c r="AK2289" s="76"/>
      <c r="AL2289" s="76"/>
      <c r="AM2289" s="76"/>
      <c r="AN2289" s="76"/>
      <c r="AO2289" s="76"/>
      <c r="AP2289" s="76"/>
      <c r="AQ2289" s="76"/>
      <c r="AR2289" s="76"/>
      <c r="AS2289" s="76"/>
      <c r="AT2289" s="76"/>
      <c r="AU2289" s="76"/>
      <c r="AV2289" s="76"/>
      <c r="AW2289" s="76"/>
      <c r="AX2289" s="76"/>
      <c r="AY2289" s="76"/>
      <c r="AZ2289" s="76"/>
      <c r="BA2289" s="76"/>
      <c r="BB2289" s="76"/>
      <c r="BC2289" s="76"/>
      <c r="BD2289" s="76"/>
      <c r="BE2289" s="76"/>
      <c r="BF2289" s="76"/>
      <c r="BG2289" s="76"/>
      <c r="BH2289" s="76"/>
      <c r="BI2289" s="76"/>
      <c r="BJ2289" s="76"/>
      <c r="BK2289" s="76"/>
      <c r="BL2289" s="76"/>
      <c r="BM2289" s="76"/>
      <c r="BN2289" s="76"/>
      <c r="BO2289" s="76"/>
      <c r="BP2289" s="76"/>
      <c r="BQ2289" s="76"/>
      <c r="BR2289" s="76"/>
      <c r="BS2289" s="76"/>
      <c r="BT2289" s="76"/>
      <c r="BU2289" s="76"/>
      <c r="BV2289" s="76"/>
      <c r="BW2289" s="76"/>
      <c r="BX2289" s="76"/>
      <c r="BY2289" s="76"/>
      <c r="BZ2289" s="76"/>
      <c r="CA2289" s="76"/>
      <c r="CB2289" s="76"/>
      <c r="CC2289" s="76"/>
      <c r="CD2289" s="76"/>
      <c r="CE2289" s="76"/>
      <c r="CF2289" s="76"/>
      <c r="CG2289" s="76"/>
      <c r="CH2289" s="76"/>
      <c r="CI2289" s="76"/>
      <c r="CJ2289" s="76"/>
      <c r="CK2289" s="76"/>
      <c r="CL2289" s="76"/>
    </row>
    <row r="2290" spans="2:90" x14ac:dyDescent="0.4">
      <c r="B2290" s="168" t="s">
        <v>487</v>
      </c>
      <c r="C2290" s="167"/>
      <c r="D2290" s="167"/>
      <c r="E2290" s="167" t="s">
        <v>906</v>
      </c>
      <c r="F2290" s="167"/>
      <c r="G2290" s="167"/>
      <c r="H2290" s="167"/>
      <c r="I2290" s="169"/>
      <c r="J2290" s="169"/>
      <c r="K2290" s="190"/>
      <c r="L2290" s="190"/>
      <c r="M2290" s="190"/>
      <c r="N2290" s="190"/>
      <c r="O2290" s="190"/>
      <c r="P2290" s="190"/>
      <c r="R2290" s="191"/>
      <c r="S2290" s="167"/>
      <c r="T2290" s="167"/>
      <c r="U2290" s="167"/>
      <c r="V2290" s="167"/>
      <c r="W2290" s="167"/>
      <c r="X2290" s="167"/>
      <c r="Y2290" s="167"/>
      <c r="Z2290" s="167"/>
      <c r="AA2290" s="167"/>
      <c r="AB2290" s="167"/>
      <c r="AC2290" s="167"/>
      <c r="AD2290" s="167"/>
      <c r="AE2290" s="167"/>
      <c r="AF2290" s="167"/>
      <c r="AG2290" s="167"/>
      <c r="AH2290" s="167"/>
      <c r="AI2290" s="167"/>
      <c r="AJ2290" s="167"/>
      <c r="AK2290" s="167"/>
      <c r="AL2290" s="167"/>
      <c r="AM2290" s="167"/>
      <c r="AN2290" s="167"/>
      <c r="AO2290" s="167"/>
      <c r="AP2290" s="167"/>
      <c r="AQ2290" s="167"/>
      <c r="AR2290" s="167"/>
      <c r="AS2290" s="167"/>
      <c r="AT2290" s="167"/>
      <c r="AU2290" s="167"/>
      <c r="AV2290" s="167"/>
      <c r="AW2290" s="167"/>
      <c r="AX2290" s="167"/>
      <c r="AY2290" s="167"/>
      <c r="AZ2290" s="167"/>
      <c r="BA2290" s="167"/>
      <c r="BB2290" s="167"/>
      <c r="BC2290" s="167"/>
      <c r="BD2290" s="167"/>
      <c r="BE2290" s="167"/>
      <c r="BF2290" s="167"/>
      <c r="BG2290" s="167"/>
      <c r="BH2290" s="167"/>
      <c r="BI2290" s="167"/>
      <c r="BJ2290" s="167"/>
      <c r="BK2290" s="167"/>
      <c r="BL2290" s="167"/>
      <c r="BM2290" s="167"/>
      <c r="BN2290" s="167"/>
      <c r="BO2290" s="167"/>
      <c r="BP2290" s="167"/>
      <c r="BQ2290" s="167"/>
      <c r="BR2290" s="167"/>
      <c r="BS2290" s="167"/>
      <c r="BT2290" s="167"/>
      <c r="BU2290" s="167"/>
      <c r="BV2290" s="167"/>
      <c r="BW2290" s="167"/>
      <c r="BX2290" s="167"/>
      <c r="BY2290" s="167"/>
      <c r="BZ2290" s="167"/>
      <c r="CA2290" s="167"/>
      <c r="CB2290" s="167"/>
      <c r="CC2290" s="167"/>
      <c r="CD2290" s="167"/>
      <c r="CE2290" s="167"/>
      <c r="CF2290" s="167"/>
      <c r="CG2290" s="167"/>
      <c r="CH2290" s="167"/>
      <c r="CI2290" s="167"/>
      <c r="CJ2290" s="167"/>
      <c r="CK2290" s="167"/>
      <c r="CL2290" s="167"/>
    </row>
    <row r="2291" spans="2:90" x14ac:dyDescent="0.4">
      <c r="B2291" s="168" t="s">
        <v>489</v>
      </c>
      <c r="C2291" s="167"/>
      <c r="D2291" s="167"/>
      <c r="E2291" s="167" t="s">
        <v>906</v>
      </c>
      <c r="F2291" s="167"/>
      <c r="G2291" s="167"/>
      <c r="H2291" s="167"/>
      <c r="I2291" s="169"/>
      <c r="J2291" s="169"/>
      <c r="K2291" s="190"/>
      <c r="L2291" s="190"/>
      <c r="M2291" s="190"/>
      <c r="N2291" s="190"/>
      <c r="O2291" s="190"/>
      <c r="P2291" s="190"/>
      <c r="R2291" s="191"/>
      <c r="S2291" s="167"/>
      <c r="T2291" s="167"/>
      <c r="U2291" s="167"/>
      <c r="V2291" s="167"/>
      <c r="W2291" s="167"/>
      <c r="X2291" s="167"/>
      <c r="Y2291" s="167"/>
      <c r="Z2291" s="167"/>
      <c r="AA2291" s="167"/>
      <c r="AB2291" s="167"/>
      <c r="AC2291" s="167"/>
      <c r="AD2291" s="167"/>
      <c r="AE2291" s="167"/>
      <c r="AF2291" s="167"/>
      <c r="AG2291" s="167"/>
      <c r="AH2291" s="167"/>
      <c r="AI2291" s="167"/>
      <c r="AJ2291" s="167"/>
      <c r="AK2291" s="167"/>
      <c r="AL2291" s="167"/>
      <c r="AM2291" s="167"/>
      <c r="AN2291" s="167"/>
      <c r="AO2291" s="167"/>
      <c r="AP2291" s="167"/>
      <c r="AQ2291" s="167"/>
      <c r="AR2291" s="167"/>
      <c r="AS2291" s="167"/>
      <c r="AT2291" s="167"/>
      <c r="AU2291" s="167"/>
      <c r="AV2291" s="167"/>
      <c r="AW2291" s="167"/>
      <c r="AX2291" s="167"/>
      <c r="AY2291" s="167"/>
      <c r="AZ2291" s="167"/>
      <c r="BA2291" s="167"/>
      <c r="BB2291" s="167"/>
      <c r="BC2291" s="167"/>
      <c r="BD2291" s="167"/>
      <c r="BE2291" s="167"/>
      <c r="BF2291" s="167"/>
      <c r="BG2291" s="167"/>
      <c r="BH2291" s="167"/>
      <c r="BI2291" s="167"/>
      <c r="BJ2291" s="167"/>
      <c r="BK2291" s="167"/>
      <c r="BL2291" s="167"/>
      <c r="BM2291" s="167"/>
      <c r="BN2291" s="167"/>
      <c r="BO2291" s="167"/>
      <c r="BP2291" s="167"/>
      <c r="BQ2291" s="167"/>
      <c r="BR2291" s="167"/>
      <c r="BS2291" s="167"/>
      <c r="BT2291" s="167"/>
      <c r="BU2291" s="167"/>
      <c r="BV2291" s="167"/>
      <c r="BW2291" s="167"/>
      <c r="BX2291" s="167"/>
      <c r="BY2291" s="167"/>
      <c r="BZ2291" s="167"/>
      <c r="CA2291" s="167"/>
      <c r="CB2291" s="167"/>
      <c r="CC2291" s="167"/>
      <c r="CD2291" s="167"/>
      <c r="CE2291" s="167"/>
      <c r="CF2291" s="167"/>
      <c r="CG2291" s="167"/>
      <c r="CH2291" s="167"/>
      <c r="CI2291" s="167"/>
      <c r="CJ2291" s="167"/>
      <c r="CK2291" s="167"/>
      <c r="CL2291" s="167"/>
    </row>
    <row r="2292" spans="2:90" x14ac:dyDescent="0.4">
      <c r="B2292" s="168" t="s">
        <v>459</v>
      </c>
      <c r="C2292" s="167"/>
      <c r="D2292" s="167"/>
      <c r="E2292" s="167" t="s">
        <v>906</v>
      </c>
      <c r="F2292" s="167"/>
      <c r="G2292" s="167"/>
      <c r="H2292" s="167"/>
      <c r="I2292" s="169"/>
      <c r="J2292" s="169"/>
      <c r="K2292" s="190"/>
      <c r="L2292" s="190"/>
      <c r="M2292" s="190"/>
      <c r="N2292" s="190"/>
      <c r="O2292" s="190"/>
      <c r="P2292" s="190"/>
      <c r="R2292" s="191"/>
      <c r="S2292" s="192" t="str">
        <f t="shared" ref="S2292:AX2292" si="2627">S$16</f>
        <v>S$12</v>
      </c>
      <c r="T2292" s="192" t="str">
        <f t="shared" si="2627"/>
        <v>T$12</v>
      </c>
      <c r="U2292" s="192" t="str">
        <f t="shared" si="2627"/>
        <v>U$12</v>
      </c>
      <c r="V2292" s="192" t="str">
        <f t="shared" si="2627"/>
        <v>V$12</v>
      </c>
      <c r="W2292" s="192" t="str">
        <f t="shared" si="2627"/>
        <v>W$12</v>
      </c>
      <c r="X2292" s="192" t="str">
        <f t="shared" si="2627"/>
        <v>X$12</v>
      </c>
      <c r="Y2292" s="192" t="str">
        <f t="shared" si="2627"/>
        <v>Y$12</v>
      </c>
      <c r="Z2292" s="192" t="str">
        <f t="shared" si="2627"/>
        <v>Z$12</v>
      </c>
      <c r="AA2292" s="192" t="str">
        <f t="shared" si="2627"/>
        <v>AA$12</v>
      </c>
      <c r="AB2292" s="192" t="str">
        <f t="shared" si="2627"/>
        <v>AB$12</v>
      </c>
      <c r="AC2292" s="192" t="str">
        <f t="shared" si="2627"/>
        <v>AC$12</v>
      </c>
      <c r="AD2292" s="192" t="str">
        <f t="shared" si="2627"/>
        <v>AD$12</v>
      </c>
      <c r="AE2292" s="192" t="str">
        <f t="shared" si="2627"/>
        <v>AE$12</v>
      </c>
      <c r="AF2292" s="192" t="str">
        <f t="shared" si="2627"/>
        <v>AF$12</v>
      </c>
      <c r="AG2292" s="192" t="str">
        <f t="shared" si="2627"/>
        <v>AG$12</v>
      </c>
      <c r="AH2292" s="192" t="str">
        <f t="shared" si="2627"/>
        <v>AH$12</v>
      </c>
      <c r="AI2292" s="192" t="str">
        <f t="shared" si="2627"/>
        <v>AI$12</v>
      </c>
      <c r="AJ2292" s="192" t="str">
        <f t="shared" si="2627"/>
        <v>AJ$12</v>
      </c>
      <c r="AK2292" s="192" t="str">
        <f t="shared" si="2627"/>
        <v>AK$12</v>
      </c>
      <c r="AL2292" s="192" t="str">
        <f t="shared" si="2627"/>
        <v>AL$12</v>
      </c>
      <c r="AM2292" s="192" t="str">
        <f t="shared" si="2627"/>
        <v>AM$12</v>
      </c>
      <c r="AN2292" s="192" t="str">
        <f t="shared" si="2627"/>
        <v>AN$12</v>
      </c>
      <c r="AO2292" s="192" t="str">
        <f t="shared" si="2627"/>
        <v>AO$12</v>
      </c>
      <c r="AP2292" s="192" t="str">
        <f t="shared" si="2627"/>
        <v>AP$12</v>
      </c>
      <c r="AQ2292" s="192" t="str">
        <f t="shared" si="2627"/>
        <v>AQ$12</v>
      </c>
      <c r="AR2292" s="192" t="str">
        <f t="shared" si="2627"/>
        <v>AR$12</v>
      </c>
      <c r="AS2292" s="192" t="str">
        <f t="shared" si="2627"/>
        <v>AS$12</v>
      </c>
      <c r="AT2292" s="192" t="str">
        <f t="shared" si="2627"/>
        <v>AT$12</v>
      </c>
      <c r="AU2292" s="192" t="str">
        <f t="shared" si="2627"/>
        <v>AU$12</v>
      </c>
      <c r="AV2292" s="192" t="str">
        <f t="shared" si="2627"/>
        <v>AV$12</v>
      </c>
      <c r="AW2292" s="192" t="str">
        <f t="shared" si="2627"/>
        <v>AW$12</v>
      </c>
      <c r="AX2292" s="192" t="str">
        <f t="shared" si="2627"/>
        <v>AX$12</v>
      </c>
      <c r="AY2292" s="192" t="str">
        <f t="shared" ref="AY2292:CD2292" si="2628">AY$16</f>
        <v>AY$12</v>
      </c>
      <c r="AZ2292" s="192" t="str">
        <f t="shared" si="2628"/>
        <v>AZ$12</v>
      </c>
      <c r="BA2292" s="192" t="str">
        <f t="shared" si="2628"/>
        <v>BA$12</v>
      </c>
      <c r="BB2292" s="192" t="str">
        <f t="shared" si="2628"/>
        <v>BB$12</v>
      </c>
      <c r="BC2292" s="192" t="str">
        <f t="shared" si="2628"/>
        <v>BC$12</v>
      </c>
      <c r="BD2292" s="192" t="str">
        <f t="shared" si="2628"/>
        <v>BD$12</v>
      </c>
      <c r="BE2292" s="192" t="str">
        <f t="shared" si="2628"/>
        <v>BE$12</v>
      </c>
      <c r="BF2292" s="192" t="str">
        <f t="shared" si="2628"/>
        <v>BF$12</v>
      </c>
      <c r="BG2292" s="192" t="str">
        <f t="shared" si="2628"/>
        <v>BG$12</v>
      </c>
      <c r="BH2292" s="192" t="str">
        <f t="shared" si="2628"/>
        <v>BH$12</v>
      </c>
      <c r="BI2292" s="192" t="str">
        <f t="shared" si="2628"/>
        <v>BI$12</v>
      </c>
      <c r="BJ2292" s="192" t="str">
        <f t="shared" si="2628"/>
        <v>BJ$12</v>
      </c>
      <c r="BK2292" s="192" t="str">
        <f t="shared" si="2628"/>
        <v>BK$12</v>
      </c>
      <c r="BL2292" s="192" t="str">
        <f t="shared" si="2628"/>
        <v>BL$12</v>
      </c>
      <c r="BM2292" s="192" t="str">
        <f t="shared" si="2628"/>
        <v>BM$12</v>
      </c>
      <c r="BN2292" s="192" t="str">
        <f t="shared" si="2628"/>
        <v>BN$12</v>
      </c>
      <c r="BO2292" s="192" t="str">
        <f t="shared" si="2628"/>
        <v>BO$12</v>
      </c>
      <c r="BP2292" s="192" t="str">
        <f t="shared" si="2628"/>
        <v>BP$12</v>
      </c>
      <c r="BQ2292" s="192" t="str">
        <f t="shared" si="2628"/>
        <v>BQ$12</v>
      </c>
      <c r="BR2292" s="192" t="str">
        <f t="shared" si="2628"/>
        <v>BR$12</v>
      </c>
      <c r="BS2292" s="192" t="str">
        <f t="shared" si="2628"/>
        <v>BS$12</v>
      </c>
      <c r="BT2292" s="192" t="str">
        <f t="shared" si="2628"/>
        <v>BT$12</v>
      </c>
      <c r="BU2292" s="192" t="str">
        <f t="shared" si="2628"/>
        <v>BU$12</v>
      </c>
      <c r="BV2292" s="192" t="str">
        <f t="shared" si="2628"/>
        <v>BV$12</v>
      </c>
      <c r="BW2292" s="192" t="str">
        <f t="shared" si="2628"/>
        <v>BW$12</v>
      </c>
      <c r="BX2292" s="192" t="str">
        <f t="shared" si="2628"/>
        <v>BX$12</v>
      </c>
      <c r="BY2292" s="192" t="str">
        <f t="shared" si="2628"/>
        <v>BY$12</v>
      </c>
      <c r="BZ2292" s="192" t="str">
        <f t="shared" si="2628"/>
        <v>BZ$12</v>
      </c>
      <c r="CA2292" s="192" t="str">
        <f t="shared" si="2628"/>
        <v>CA$12</v>
      </c>
      <c r="CB2292" s="192" t="str">
        <f t="shared" si="2628"/>
        <v>CB$12</v>
      </c>
      <c r="CC2292" s="192" t="str">
        <f t="shared" si="2628"/>
        <v>CC$12</v>
      </c>
      <c r="CD2292" s="192" t="str">
        <f t="shared" si="2628"/>
        <v>CD$12</v>
      </c>
      <c r="CE2292" s="192" t="str">
        <f t="shared" ref="CE2292:CL2292" si="2629">CE$16</f>
        <v>CE$12</v>
      </c>
      <c r="CF2292" s="192" t="str">
        <f t="shared" si="2629"/>
        <v>CF$12</v>
      </c>
      <c r="CG2292" s="192" t="str">
        <f t="shared" si="2629"/>
        <v>CG$12</v>
      </c>
      <c r="CH2292" s="192" t="str">
        <f t="shared" si="2629"/>
        <v>CH$12</v>
      </c>
      <c r="CI2292" s="192" t="str">
        <f t="shared" si="2629"/>
        <v>CI$12</v>
      </c>
      <c r="CJ2292" s="192" t="str">
        <f t="shared" si="2629"/>
        <v>CJ$12</v>
      </c>
      <c r="CK2292" s="192" t="str">
        <f t="shared" si="2629"/>
        <v>CK$12</v>
      </c>
      <c r="CL2292" s="192" t="str">
        <f t="shared" si="2629"/>
        <v>CL$12</v>
      </c>
    </row>
    <row r="2293" spans="2:90" x14ac:dyDescent="0.4">
      <c r="B2293" s="168" t="s">
        <v>460</v>
      </c>
      <c r="C2293" s="193"/>
      <c r="D2293" s="193"/>
      <c r="E2293" s="193" t="s">
        <v>906</v>
      </c>
      <c r="F2293" s="193"/>
      <c r="G2293" s="193"/>
      <c r="H2293" s="193"/>
      <c r="I2293" s="194"/>
      <c r="J2293" s="194"/>
      <c r="K2293" s="195"/>
      <c r="L2293" s="195"/>
      <c r="M2293" s="195"/>
      <c r="N2293" s="195"/>
      <c r="O2293" s="195"/>
      <c r="P2293" s="195"/>
      <c r="R2293" s="195"/>
      <c r="S2293" s="192" t="str">
        <f t="shared" ref="S2293:AX2293" si="2630">S$17</f>
        <v>S$13</v>
      </c>
      <c r="T2293" s="192" t="str">
        <f t="shared" si="2630"/>
        <v>T$13</v>
      </c>
      <c r="U2293" s="192" t="str">
        <f t="shared" si="2630"/>
        <v>U$13</v>
      </c>
      <c r="V2293" s="192" t="str">
        <f t="shared" si="2630"/>
        <v>V$13</v>
      </c>
      <c r="W2293" s="192" t="str">
        <f t="shared" si="2630"/>
        <v>W$13</v>
      </c>
      <c r="X2293" s="192" t="str">
        <f t="shared" si="2630"/>
        <v>X$13</v>
      </c>
      <c r="Y2293" s="192" t="str">
        <f t="shared" si="2630"/>
        <v>Y$13</v>
      </c>
      <c r="Z2293" s="192" t="str">
        <f t="shared" si="2630"/>
        <v>Z$13</v>
      </c>
      <c r="AA2293" s="192" t="str">
        <f t="shared" si="2630"/>
        <v>AA$13</v>
      </c>
      <c r="AB2293" s="192" t="str">
        <f t="shared" si="2630"/>
        <v>AB$13</v>
      </c>
      <c r="AC2293" s="192" t="str">
        <f t="shared" si="2630"/>
        <v>AC$13</v>
      </c>
      <c r="AD2293" s="192" t="str">
        <f t="shared" si="2630"/>
        <v>AD$13</v>
      </c>
      <c r="AE2293" s="192" t="str">
        <f t="shared" si="2630"/>
        <v>AE$13</v>
      </c>
      <c r="AF2293" s="192" t="str">
        <f t="shared" si="2630"/>
        <v>AF$13</v>
      </c>
      <c r="AG2293" s="192" t="str">
        <f t="shared" si="2630"/>
        <v>AG$13</v>
      </c>
      <c r="AH2293" s="192" t="str">
        <f t="shared" si="2630"/>
        <v>AH$13</v>
      </c>
      <c r="AI2293" s="192" t="str">
        <f t="shared" si="2630"/>
        <v>AI$13</v>
      </c>
      <c r="AJ2293" s="192" t="str">
        <f t="shared" si="2630"/>
        <v>AJ$13</v>
      </c>
      <c r="AK2293" s="192" t="str">
        <f t="shared" si="2630"/>
        <v>AK$13</v>
      </c>
      <c r="AL2293" s="192" t="str">
        <f t="shared" si="2630"/>
        <v>AL$13</v>
      </c>
      <c r="AM2293" s="192" t="str">
        <f t="shared" si="2630"/>
        <v>AM$13</v>
      </c>
      <c r="AN2293" s="192" t="str">
        <f t="shared" si="2630"/>
        <v>AN$13</v>
      </c>
      <c r="AO2293" s="192" t="str">
        <f t="shared" si="2630"/>
        <v>AO$13</v>
      </c>
      <c r="AP2293" s="192" t="str">
        <f t="shared" si="2630"/>
        <v>AP$13</v>
      </c>
      <c r="AQ2293" s="192" t="str">
        <f t="shared" si="2630"/>
        <v>AQ$13</v>
      </c>
      <c r="AR2293" s="192" t="str">
        <f t="shared" si="2630"/>
        <v>AR$13</v>
      </c>
      <c r="AS2293" s="192" t="str">
        <f t="shared" si="2630"/>
        <v>AS$13</v>
      </c>
      <c r="AT2293" s="192" t="str">
        <f t="shared" si="2630"/>
        <v>AT$13</v>
      </c>
      <c r="AU2293" s="192" t="str">
        <f t="shared" si="2630"/>
        <v>AU$13</v>
      </c>
      <c r="AV2293" s="192" t="str">
        <f t="shared" si="2630"/>
        <v>AV$13</v>
      </c>
      <c r="AW2293" s="192" t="str">
        <f t="shared" si="2630"/>
        <v>AW$13</v>
      </c>
      <c r="AX2293" s="192" t="str">
        <f t="shared" si="2630"/>
        <v>AX$13</v>
      </c>
      <c r="AY2293" s="192" t="str">
        <f t="shared" ref="AY2293:CD2293" si="2631">AY$17</f>
        <v>AY$13</v>
      </c>
      <c r="AZ2293" s="192" t="str">
        <f t="shared" si="2631"/>
        <v>AZ$13</v>
      </c>
      <c r="BA2293" s="192" t="str">
        <f t="shared" si="2631"/>
        <v>BA$13</v>
      </c>
      <c r="BB2293" s="192" t="str">
        <f t="shared" si="2631"/>
        <v>BB$13</v>
      </c>
      <c r="BC2293" s="192" t="str">
        <f t="shared" si="2631"/>
        <v>BC$13</v>
      </c>
      <c r="BD2293" s="192" t="str">
        <f t="shared" si="2631"/>
        <v>BD$13</v>
      </c>
      <c r="BE2293" s="192" t="str">
        <f t="shared" si="2631"/>
        <v>BE$13</v>
      </c>
      <c r="BF2293" s="192" t="str">
        <f t="shared" si="2631"/>
        <v>BF$13</v>
      </c>
      <c r="BG2293" s="192" t="str">
        <f t="shared" si="2631"/>
        <v>BG$13</v>
      </c>
      <c r="BH2293" s="192" t="str">
        <f t="shared" si="2631"/>
        <v>BH$13</v>
      </c>
      <c r="BI2293" s="192" t="str">
        <f t="shared" si="2631"/>
        <v>BI$13</v>
      </c>
      <c r="BJ2293" s="192" t="str">
        <f t="shared" si="2631"/>
        <v>BJ$13</v>
      </c>
      <c r="BK2293" s="192" t="str">
        <f t="shared" si="2631"/>
        <v>BK$13</v>
      </c>
      <c r="BL2293" s="192" t="str">
        <f t="shared" si="2631"/>
        <v>BL$13</v>
      </c>
      <c r="BM2293" s="192" t="str">
        <f t="shared" si="2631"/>
        <v>BM$13</v>
      </c>
      <c r="BN2293" s="192" t="str">
        <f t="shared" si="2631"/>
        <v>BN$13</v>
      </c>
      <c r="BO2293" s="192" t="str">
        <f t="shared" si="2631"/>
        <v>BO$13</v>
      </c>
      <c r="BP2293" s="192" t="str">
        <f t="shared" si="2631"/>
        <v>BP$13</v>
      </c>
      <c r="BQ2293" s="192" t="str">
        <f t="shared" si="2631"/>
        <v>BQ$13</v>
      </c>
      <c r="BR2293" s="192" t="str">
        <f t="shared" si="2631"/>
        <v>BR$13</v>
      </c>
      <c r="BS2293" s="192" t="str">
        <f t="shared" si="2631"/>
        <v>BS$13</v>
      </c>
      <c r="BT2293" s="192" t="str">
        <f t="shared" si="2631"/>
        <v>BT$13</v>
      </c>
      <c r="BU2293" s="192" t="str">
        <f t="shared" si="2631"/>
        <v>BU$13</v>
      </c>
      <c r="BV2293" s="192" t="str">
        <f t="shared" si="2631"/>
        <v>BV$13</v>
      </c>
      <c r="BW2293" s="192" t="str">
        <f t="shared" si="2631"/>
        <v>BW$13</v>
      </c>
      <c r="BX2293" s="192" t="str">
        <f t="shared" si="2631"/>
        <v>BX$13</v>
      </c>
      <c r="BY2293" s="192" t="str">
        <f t="shared" si="2631"/>
        <v>BY$13</v>
      </c>
      <c r="BZ2293" s="192" t="str">
        <f t="shared" si="2631"/>
        <v>BZ$13</v>
      </c>
      <c r="CA2293" s="192" t="str">
        <f t="shared" si="2631"/>
        <v>CA$13</v>
      </c>
      <c r="CB2293" s="192" t="str">
        <f t="shared" si="2631"/>
        <v>CB$13</v>
      </c>
      <c r="CC2293" s="192" t="str">
        <f t="shared" si="2631"/>
        <v>CC$13</v>
      </c>
      <c r="CD2293" s="192" t="str">
        <f t="shared" si="2631"/>
        <v>CD$13</v>
      </c>
      <c r="CE2293" s="192" t="str">
        <f t="shared" ref="CE2293:CL2293" si="2632">CE$17</f>
        <v>CE$13</v>
      </c>
      <c r="CF2293" s="192" t="str">
        <f t="shared" si="2632"/>
        <v>CF$13</v>
      </c>
      <c r="CG2293" s="192" t="str">
        <f t="shared" si="2632"/>
        <v>CG$13</v>
      </c>
      <c r="CH2293" s="192" t="str">
        <f t="shared" si="2632"/>
        <v>CH$13</v>
      </c>
      <c r="CI2293" s="192" t="str">
        <f t="shared" si="2632"/>
        <v>CI$13</v>
      </c>
      <c r="CJ2293" s="192" t="str">
        <f t="shared" si="2632"/>
        <v>CJ$13</v>
      </c>
      <c r="CK2293" s="192" t="str">
        <f t="shared" si="2632"/>
        <v>CK$13</v>
      </c>
      <c r="CL2293" s="192" t="str">
        <f t="shared" si="2632"/>
        <v>CL$13</v>
      </c>
    </row>
    <row r="2294" spans="2:90" x14ac:dyDescent="0.4">
      <c r="B2294" s="168" t="s">
        <v>488</v>
      </c>
      <c r="C2294" s="193"/>
      <c r="D2294" s="193"/>
      <c r="E2294" s="193" t="s">
        <v>906</v>
      </c>
      <c r="F2294" s="193"/>
      <c r="G2294" s="193"/>
      <c r="H2294" s="193"/>
      <c r="I2294" s="194"/>
      <c r="J2294" s="194"/>
      <c r="K2294" s="195"/>
      <c r="L2294" s="195"/>
      <c r="M2294" s="195"/>
      <c r="N2294" s="195"/>
      <c r="O2294" s="195"/>
      <c r="P2294" s="195"/>
      <c r="R2294" s="195"/>
      <c r="S2294" s="183"/>
      <c r="T2294" s="183"/>
      <c r="U2294" s="183"/>
      <c r="V2294" s="183"/>
      <c r="W2294" s="183"/>
      <c r="X2294" s="183"/>
      <c r="Y2294" s="183"/>
      <c r="Z2294" s="183"/>
      <c r="AA2294" s="183"/>
      <c r="AB2294" s="183"/>
      <c r="AC2294" s="183"/>
      <c r="AD2294" s="183"/>
      <c r="AE2294" s="183"/>
      <c r="AF2294" s="183"/>
      <c r="AG2294" s="183"/>
      <c r="AH2294" s="183"/>
      <c r="AI2294" s="183"/>
      <c r="AJ2294" s="183"/>
      <c r="AK2294" s="183"/>
      <c r="AL2294" s="183"/>
      <c r="AM2294" s="183"/>
      <c r="AN2294" s="183"/>
      <c r="AO2294" s="183"/>
      <c r="AP2294" s="183"/>
      <c r="AQ2294" s="183"/>
      <c r="AR2294" s="183"/>
      <c r="AS2294" s="183"/>
      <c r="AT2294" s="183"/>
      <c r="AU2294" s="183"/>
      <c r="AV2294" s="183"/>
      <c r="AW2294" s="183"/>
      <c r="AX2294" s="183"/>
      <c r="AY2294" s="183"/>
      <c r="AZ2294" s="183"/>
      <c r="BA2294" s="183"/>
      <c r="BB2294" s="183"/>
      <c r="BC2294" s="183"/>
      <c r="BD2294" s="183"/>
      <c r="BE2294" s="183"/>
      <c r="BF2294" s="183"/>
      <c r="BG2294" s="183"/>
      <c r="BH2294" s="183"/>
      <c r="BI2294" s="183"/>
      <c r="BJ2294" s="183"/>
      <c r="BK2294" s="183"/>
      <c r="BL2294" s="183"/>
      <c r="BM2294" s="183"/>
      <c r="BN2294" s="183"/>
      <c r="BO2294" s="183"/>
      <c r="BP2294" s="183"/>
      <c r="BQ2294" s="183"/>
      <c r="BR2294" s="183"/>
      <c r="BS2294" s="183"/>
      <c r="BT2294" s="183"/>
      <c r="BU2294" s="183"/>
      <c r="BV2294" s="183"/>
      <c r="BW2294" s="183"/>
      <c r="BX2294" s="183"/>
      <c r="BY2294" s="183"/>
      <c r="BZ2294" s="183"/>
      <c r="CA2294" s="183"/>
      <c r="CB2294" s="183"/>
      <c r="CC2294" s="183"/>
      <c r="CD2294" s="183"/>
      <c r="CE2294" s="183"/>
      <c r="CF2294" s="183"/>
      <c r="CG2294" s="183"/>
      <c r="CH2294" s="183"/>
      <c r="CI2294" s="183"/>
      <c r="CJ2294" s="183"/>
      <c r="CK2294" s="183"/>
      <c r="CL2294" s="183"/>
    </row>
    <row r="2295" spans="2:90" x14ac:dyDescent="0.4">
      <c r="B2295" s="168" t="s">
        <v>501</v>
      </c>
      <c r="C2295" s="193"/>
      <c r="D2295" s="193"/>
      <c r="E2295" s="193" t="s">
        <v>906</v>
      </c>
      <c r="F2295" s="193"/>
      <c r="G2295" s="193"/>
      <c r="H2295" s="193"/>
      <c r="I2295" s="194"/>
      <c r="J2295" s="194"/>
      <c r="K2295" s="195"/>
      <c r="L2295" s="195"/>
      <c r="M2295" s="195"/>
      <c r="N2295" s="195"/>
      <c r="O2295" s="195"/>
      <c r="P2295" s="195"/>
      <c r="R2295" s="195"/>
      <c r="S2295" s="183"/>
      <c r="T2295" s="183"/>
      <c r="U2295" s="183"/>
      <c r="V2295" s="183"/>
      <c r="W2295" s="183"/>
      <c r="X2295" s="183"/>
      <c r="Y2295" s="183"/>
      <c r="Z2295" s="183"/>
      <c r="AA2295" s="183"/>
      <c r="AB2295" s="183"/>
      <c r="AC2295" s="183"/>
      <c r="AD2295" s="183"/>
      <c r="AE2295" s="183"/>
      <c r="AF2295" s="183"/>
      <c r="AG2295" s="183"/>
      <c r="AH2295" s="183"/>
      <c r="AI2295" s="183"/>
      <c r="AJ2295" s="183"/>
      <c r="AK2295" s="183"/>
      <c r="AL2295" s="183"/>
      <c r="AM2295" s="183"/>
      <c r="AN2295" s="183"/>
      <c r="AO2295" s="183"/>
      <c r="AP2295" s="183"/>
      <c r="AQ2295" s="183"/>
      <c r="AR2295" s="183"/>
      <c r="AS2295" s="183"/>
      <c r="AT2295" s="183"/>
      <c r="AU2295" s="183"/>
      <c r="AV2295" s="183"/>
      <c r="AW2295" s="183"/>
      <c r="AX2295" s="183"/>
      <c r="AY2295" s="183"/>
      <c r="AZ2295" s="183"/>
      <c r="BA2295" s="183"/>
      <c r="BB2295" s="183"/>
      <c r="BC2295" s="183"/>
      <c r="BD2295" s="183"/>
      <c r="BE2295" s="183"/>
      <c r="BF2295" s="183"/>
      <c r="BG2295" s="183"/>
      <c r="BH2295" s="183"/>
      <c r="BI2295" s="183"/>
      <c r="BJ2295" s="183"/>
      <c r="BK2295" s="183"/>
      <c r="BL2295" s="183"/>
      <c r="BM2295" s="183"/>
      <c r="BN2295" s="183"/>
      <c r="BO2295" s="183"/>
      <c r="BP2295" s="183"/>
      <c r="BQ2295" s="183"/>
      <c r="BR2295" s="183"/>
      <c r="BS2295" s="183"/>
      <c r="BT2295" s="183"/>
      <c r="BU2295" s="183"/>
      <c r="BV2295" s="183"/>
      <c r="BW2295" s="183"/>
      <c r="BX2295" s="183"/>
      <c r="BY2295" s="183"/>
      <c r="BZ2295" s="183"/>
      <c r="CA2295" s="183"/>
      <c r="CB2295" s="183"/>
      <c r="CC2295" s="183"/>
      <c r="CD2295" s="183"/>
      <c r="CE2295" s="183"/>
      <c r="CF2295" s="183"/>
      <c r="CG2295" s="183"/>
      <c r="CH2295" s="183"/>
      <c r="CI2295" s="183"/>
      <c r="CJ2295" s="183"/>
      <c r="CK2295" s="183"/>
      <c r="CL2295" s="183"/>
    </row>
    <row r="2296" spans="2:90" x14ac:dyDescent="0.4">
      <c r="B2296" s="168" t="s">
        <v>461</v>
      </c>
      <c r="C2296" s="193"/>
      <c r="D2296" s="193"/>
      <c r="E2296" s="193" t="s">
        <v>906</v>
      </c>
      <c r="F2296" s="193"/>
      <c r="G2296" s="193"/>
      <c r="H2296" s="193"/>
      <c r="I2296" s="194"/>
      <c r="J2296" s="194"/>
      <c r="K2296" s="195"/>
      <c r="L2296" s="195"/>
      <c r="M2296" s="195"/>
      <c r="N2296" s="195"/>
      <c r="O2296" s="195"/>
      <c r="P2296" s="195"/>
      <c r="R2296" s="195"/>
      <c r="S2296" s="183" t="str">
        <f t="shared" ref="S2296:AX2296" si="2633">S$18</f>
        <v>S$14</v>
      </c>
      <c r="T2296" s="183" t="str">
        <f t="shared" si="2633"/>
        <v>T$14</v>
      </c>
      <c r="U2296" s="183" t="str">
        <f t="shared" si="2633"/>
        <v>U$14</v>
      </c>
      <c r="V2296" s="183" t="str">
        <f t="shared" si="2633"/>
        <v>V$14</v>
      </c>
      <c r="W2296" s="183" t="str">
        <f t="shared" si="2633"/>
        <v>W$14</v>
      </c>
      <c r="X2296" s="183" t="str">
        <f t="shared" si="2633"/>
        <v>X$14</v>
      </c>
      <c r="Y2296" s="183" t="str">
        <f t="shared" si="2633"/>
        <v>Y$14</v>
      </c>
      <c r="Z2296" s="183" t="str">
        <f t="shared" si="2633"/>
        <v>Z$14</v>
      </c>
      <c r="AA2296" s="183" t="str">
        <f t="shared" si="2633"/>
        <v>AA$14</v>
      </c>
      <c r="AB2296" s="183" t="str">
        <f t="shared" si="2633"/>
        <v>AB$14</v>
      </c>
      <c r="AC2296" s="183" t="str">
        <f t="shared" si="2633"/>
        <v>AC$14</v>
      </c>
      <c r="AD2296" s="183" t="str">
        <f t="shared" si="2633"/>
        <v>AD$14</v>
      </c>
      <c r="AE2296" s="183" t="str">
        <f t="shared" si="2633"/>
        <v>AE$14</v>
      </c>
      <c r="AF2296" s="183" t="str">
        <f t="shared" si="2633"/>
        <v>AF$14</v>
      </c>
      <c r="AG2296" s="183" t="str">
        <f t="shared" si="2633"/>
        <v>AG$14</v>
      </c>
      <c r="AH2296" s="183" t="str">
        <f t="shared" si="2633"/>
        <v>AH$14</v>
      </c>
      <c r="AI2296" s="183" t="str">
        <f t="shared" si="2633"/>
        <v>AI$14</v>
      </c>
      <c r="AJ2296" s="183" t="str">
        <f t="shared" si="2633"/>
        <v>AJ$14</v>
      </c>
      <c r="AK2296" s="183" t="str">
        <f t="shared" si="2633"/>
        <v>AK$14</v>
      </c>
      <c r="AL2296" s="183" t="str">
        <f t="shared" si="2633"/>
        <v>AL$14</v>
      </c>
      <c r="AM2296" s="183" t="str">
        <f t="shared" si="2633"/>
        <v>AM$14</v>
      </c>
      <c r="AN2296" s="183" t="str">
        <f t="shared" si="2633"/>
        <v>AN$14</v>
      </c>
      <c r="AO2296" s="183" t="str">
        <f t="shared" si="2633"/>
        <v>AO$14</v>
      </c>
      <c r="AP2296" s="183" t="str">
        <f t="shared" si="2633"/>
        <v>AP$14</v>
      </c>
      <c r="AQ2296" s="183" t="str">
        <f t="shared" si="2633"/>
        <v>AQ$14</v>
      </c>
      <c r="AR2296" s="183" t="str">
        <f t="shared" si="2633"/>
        <v>AR$14</v>
      </c>
      <c r="AS2296" s="183" t="str">
        <f t="shared" si="2633"/>
        <v>AS$14</v>
      </c>
      <c r="AT2296" s="183" t="str">
        <f t="shared" si="2633"/>
        <v>AT$14</v>
      </c>
      <c r="AU2296" s="183" t="str">
        <f t="shared" si="2633"/>
        <v>AU$14</v>
      </c>
      <c r="AV2296" s="183" t="str">
        <f t="shared" si="2633"/>
        <v>AV$14</v>
      </c>
      <c r="AW2296" s="183" t="str">
        <f t="shared" si="2633"/>
        <v>AW$14</v>
      </c>
      <c r="AX2296" s="183" t="str">
        <f t="shared" si="2633"/>
        <v>AX$14</v>
      </c>
      <c r="AY2296" s="183" t="str">
        <f t="shared" ref="AY2296:CD2296" si="2634">AY$18</f>
        <v>AY$14</v>
      </c>
      <c r="AZ2296" s="183" t="str">
        <f t="shared" si="2634"/>
        <v>AZ$14</v>
      </c>
      <c r="BA2296" s="183" t="str">
        <f t="shared" si="2634"/>
        <v>BA$14</v>
      </c>
      <c r="BB2296" s="183" t="str">
        <f t="shared" si="2634"/>
        <v>BB$14</v>
      </c>
      <c r="BC2296" s="183" t="str">
        <f t="shared" si="2634"/>
        <v>BC$14</v>
      </c>
      <c r="BD2296" s="183" t="str">
        <f t="shared" si="2634"/>
        <v>BD$14</v>
      </c>
      <c r="BE2296" s="183" t="str">
        <f t="shared" si="2634"/>
        <v>BE$14</v>
      </c>
      <c r="BF2296" s="183" t="str">
        <f t="shared" si="2634"/>
        <v>BF$14</v>
      </c>
      <c r="BG2296" s="183" t="str">
        <f t="shared" si="2634"/>
        <v>BG$14</v>
      </c>
      <c r="BH2296" s="183" t="str">
        <f t="shared" si="2634"/>
        <v>BH$14</v>
      </c>
      <c r="BI2296" s="183" t="str">
        <f t="shared" si="2634"/>
        <v>BI$14</v>
      </c>
      <c r="BJ2296" s="183" t="str">
        <f t="shared" si="2634"/>
        <v>BJ$14</v>
      </c>
      <c r="BK2296" s="183" t="str">
        <f t="shared" si="2634"/>
        <v>BK$14</v>
      </c>
      <c r="BL2296" s="183" t="str">
        <f t="shared" si="2634"/>
        <v>BL$14</v>
      </c>
      <c r="BM2296" s="183" t="str">
        <f t="shared" si="2634"/>
        <v>BM$14</v>
      </c>
      <c r="BN2296" s="183" t="str">
        <f t="shared" si="2634"/>
        <v>BN$14</v>
      </c>
      <c r="BO2296" s="183" t="str">
        <f t="shared" si="2634"/>
        <v>BO$14</v>
      </c>
      <c r="BP2296" s="183" t="str">
        <f t="shared" si="2634"/>
        <v>BP$14</v>
      </c>
      <c r="BQ2296" s="183" t="str">
        <f t="shared" si="2634"/>
        <v>BQ$14</v>
      </c>
      <c r="BR2296" s="183" t="str">
        <f t="shared" si="2634"/>
        <v>BR$14</v>
      </c>
      <c r="BS2296" s="183" t="str">
        <f t="shared" si="2634"/>
        <v>BS$14</v>
      </c>
      <c r="BT2296" s="183" t="str">
        <f t="shared" si="2634"/>
        <v>BT$14</v>
      </c>
      <c r="BU2296" s="183" t="str">
        <f t="shared" si="2634"/>
        <v>BU$14</v>
      </c>
      <c r="BV2296" s="183" t="str">
        <f t="shared" si="2634"/>
        <v>BV$14</v>
      </c>
      <c r="BW2296" s="183" t="str">
        <f t="shared" si="2634"/>
        <v>BW$14</v>
      </c>
      <c r="BX2296" s="183" t="str">
        <f t="shared" si="2634"/>
        <v>BX$14</v>
      </c>
      <c r="BY2296" s="183" t="str">
        <f t="shared" si="2634"/>
        <v>BY$14</v>
      </c>
      <c r="BZ2296" s="183" t="str">
        <f t="shared" si="2634"/>
        <v>BZ$14</v>
      </c>
      <c r="CA2296" s="183" t="str">
        <f t="shared" si="2634"/>
        <v>CA$14</v>
      </c>
      <c r="CB2296" s="183" t="str">
        <f t="shared" si="2634"/>
        <v>CB$14</v>
      </c>
      <c r="CC2296" s="183" t="str">
        <f t="shared" si="2634"/>
        <v>CC$14</v>
      </c>
      <c r="CD2296" s="183" t="str">
        <f t="shared" si="2634"/>
        <v>CD$14</v>
      </c>
      <c r="CE2296" s="183" t="str">
        <f t="shared" ref="CE2296:CL2296" si="2635">CE$18</f>
        <v>CE$14</v>
      </c>
      <c r="CF2296" s="183" t="str">
        <f t="shared" si="2635"/>
        <v>CF$14</v>
      </c>
      <c r="CG2296" s="183" t="str">
        <f t="shared" si="2635"/>
        <v>CG$14</v>
      </c>
      <c r="CH2296" s="183" t="str">
        <f t="shared" si="2635"/>
        <v>CH$14</v>
      </c>
      <c r="CI2296" s="183" t="str">
        <f t="shared" si="2635"/>
        <v>CI$14</v>
      </c>
      <c r="CJ2296" s="183" t="str">
        <f t="shared" si="2635"/>
        <v>CJ$14</v>
      </c>
      <c r="CK2296" s="183" t="str">
        <f t="shared" si="2635"/>
        <v>CK$14</v>
      </c>
      <c r="CL2296" s="183" t="str">
        <f t="shared" si="2635"/>
        <v>CL$14</v>
      </c>
    </row>
    <row r="2297" spans="2:90" x14ac:dyDescent="0.4">
      <c r="B2297" s="168" t="s">
        <v>462</v>
      </c>
      <c r="C2297" s="193"/>
      <c r="D2297" s="193"/>
      <c r="E2297" s="193" t="s">
        <v>906</v>
      </c>
      <c r="F2297" s="193"/>
      <c r="G2297" s="193"/>
      <c r="H2297" s="193"/>
      <c r="I2297" s="194"/>
      <c r="J2297" s="194"/>
      <c r="K2297" s="195"/>
      <c r="L2297" s="195"/>
      <c r="M2297" s="195"/>
      <c r="N2297" s="195"/>
      <c r="O2297" s="195"/>
      <c r="P2297" s="195"/>
      <c r="R2297" s="195"/>
      <c r="S2297" s="183" t="str">
        <f t="shared" ref="S2297:AX2297" si="2636">S$19</f>
        <v>S$15</v>
      </c>
      <c r="T2297" s="183" t="str">
        <f t="shared" si="2636"/>
        <v>T$15</v>
      </c>
      <c r="U2297" s="183" t="str">
        <f t="shared" si="2636"/>
        <v>U$15</v>
      </c>
      <c r="V2297" s="183" t="str">
        <f t="shared" si="2636"/>
        <v>V$15</v>
      </c>
      <c r="W2297" s="183" t="str">
        <f t="shared" si="2636"/>
        <v>W$15</v>
      </c>
      <c r="X2297" s="183" t="str">
        <f t="shared" si="2636"/>
        <v>X$15</v>
      </c>
      <c r="Y2297" s="183" t="str">
        <f t="shared" si="2636"/>
        <v>Y$15</v>
      </c>
      <c r="Z2297" s="183" t="str">
        <f t="shared" si="2636"/>
        <v>Z$15</v>
      </c>
      <c r="AA2297" s="183" t="str">
        <f t="shared" si="2636"/>
        <v>AA$15</v>
      </c>
      <c r="AB2297" s="183" t="str">
        <f t="shared" si="2636"/>
        <v>AB$15</v>
      </c>
      <c r="AC2297" s="183" t="str">
        <f t="shared" si="2636"/>
        <v>AC$15</v>
      </c>
      <c r="AD2297" s="183" t="str">
        <f t="shared" si="2636"/>
        <v>AD$15</v>
      </c>
      <c r="AE2297" s="183" t="str">
        <f t="shared" si="2636"/>
        <v>AE$15</v>
      </c>
      <c r="AF2297" s="183" t="str">
        <f t="shared" si="2636"/>
        <v>AF$15</v>
      </c>
      <c r="AG2297" s="183" t="str">
        <f t="shared" si="2636"/>
        <v>AG$15</v>
      </c>
      <c r="AH2297" s="183" t="str">
        <f t="shared" si="2636"/>
        <v>AH$15</v>
      </c>
      <c r="AI2297" s="183" t="str">
        <f t="shared" si="2636"/>
        <v>AI$15</v>
      </c>
      <c r="AJ2297" s="183" t="str">
        <f t="shared" si="2636"/>
        <v>AJ$15</v>
      </c>
      <c r="AK2297" s="183" t="str">
        <f t="shared" si="2636"/>
        <v>AK$15</v>
      </c>
      <c r="AL2297" s="183" t="str">
        <f t="shared" si="2636"/>
        <v>AL$15</v>
      </c>
      <c r="AM2297" s="183" t="str">
        <f t="shared" si="2636"/>
        <v>AM$15</v>
      </c>
      <c r="AN2297" s="183" t="str">
        <f t="shared" si="2636"/>
        <v>AN$15</v>
      </c>
      <c r="AO2297" s="183" t="str">
        <f t="shared" si="2636"/>
        <v>AO$15</v>
      </c>
      <c r="AP2297" s="183" t="str">
        <f t="shared" si="2636"/>
        <v>AP$15</v>
      </c>
      <c r="AQ2297" s="183" t="str">
        <f t="shared" si="2636"/>
        <v>AQ$15</v>
      </c>
      <c r="AR2297" s="183" t="str">
        <f t="shared" si="2636"/>
        <v>AR$15</v>
      </c>
      <c r="AS2297" s="183" t="str">
        <f t="shared" si="2636"/>
        <v>AS$15</v>
      </c>
      <c r="AT2297" s="183" t="str">
        <f t="shared" si="2636"/>
        <v>AT$15</v>
      </c>
      <c r="AU2297" s="183" t="str">
        <f t="shared" si="2636"/>
        <v>AU$15</v>
      </c>
      <c r="AV2297" s="183" t="str">
        <f t="shared" si="2636"/>
        <v>AV$15</v>
      </c>
      <c r="AW2297" s="183" t="str">
        <f t="shared" si="2636"/>
        <v>AW$15</v>
      </c>
      <c r="AX2297" s="183" t="str">
        <f t="shared" si="2636"/>
        <v>AX$15</v>
      </c>
      <c r="AY2297" s="183" t="str">
        <f t="shared" ref="AY2297:CD2297" si="2637">AY$19</f>
        <v>AY$15</v>
      </c>
      <c r="AZ2297" s="183" t="str">
        <f t="shared" si="2637"/>
        <v>AZ$15</v>
      </c>
      <c r="BA2297" s="183" t="str">
        <f t="shared" si="2637"/>
        <v>BA$15</v>
      </c>
      <c r="BB2297" s="183" t="str">
        <f t="shared" si="2637"/>
        <v>BB$15</v>
      </c>
      <c r="BC2297" s="183" t="str">
        <f t="shared" si="2637"/>
        <v>BC$15</v>
      </c>
      <c r="BD2297" s="183" t="str">
        <f t="shared" si="2637"/>
        <v>BD$15</v>
      </c>
      <c r="BE2297" s="183" t="str">
        <f t="shared" si="2637"/>
        <v>BE$15</v>
      </c>
      <c r="BF2297" s="183" t="str">
        <f t="shared" si="2637"/>
        <v>BF$15</v>
      </c>
      <c r="BG2297" s="183" t="str">
        <f t="shared" si="2637"/>
        <v>BG$15</v>
      </c>
      <c r="BH2297" s="183" t="str">
        <f t="shared" si="2637"/>
        <v>BH$15</v>
      </c>
      <c r="BI2297" s="183" t="str">
        <f t="shared" si="2637"/>
        <v>BI$15</v>
      </c>
      <c r="BJ2297" s="183" t="str">
        <f t="shared" si="2637"/>
        <v>BJ$15</v>
      </c>
      <c r="BK2297" s="183" t="str">
        <f t="shared" si="2637"/>
        <v>BK$15</v>
      </c>
      <c r="BL2297" s="183" t="str">
        <f t="shared" si="2637"/>
        <v>BL$15</v>
      </c>
      <c r="BM2297" s="183" t="str">
        <f t="shared" si="2637"/>
        <v>BM$15</v>
      </c>
      <c r="BN2297" s="183" t="str">
        <f t="shared" si="2637"/>
        <v>BN$15</v>
      </c>
      <c r="BO2297" s="183" t="str">
        <f t="shared" si="2637"/>
        <v>BO$15</v>
      </c>
      <c r="BP2297" s="183" t="str">
        <f t="shared" si="2637"/>
        <v>BP$15</v>
      </c>
      <c r="BQ2297" s="183" t="str">
        <f t="shared" si="2637"/>
        <v>BQ$15</v>
      </c>
      <c r="BR2297" s="183" t="str">
        <f t="shared" si="2637"/>
        <v>BR$15</v>
      </c>
      <c r="BS2297" s="183" t="str">
        <f t="shared" si="2637"/>
        <v>BS$15</v>
      </c>
      <c r="BT2297" s="183" t="str">
        <f t="shared" si="2637"/>
        <v>BT$15</v>
      </c>
      <c r="BU2297" s="183" t="str">
        <f t="shared" si="2637"/>
        <v>BU$15</v>
      </c>
      <c r="BV2297" s="183" t="str">
        <f t="shared" si="2637"/>
        <v>BV$15</v>
      </c>
      <c r="BW2297" s="183" t="str">
        <f t="shared" si="2637"/>
        <v>BW$15</v>
      </c>
      <c r="BX2297" s="183" t="str">
        <f t="shared" si="2637"/>
        <v>BX$15</v>
      </c>
      <c r="BY2297" s="183" t="str">
        <f t="shared" si="2637"/>
        <v>BY$15</v>
      </c>
      <c r="BZ2297" s="183" t="str">
        <f t="shared" si="2637"/>
        <v>BZ$15</v>
      </c>
      <c r="CA2297" s="183" t="str">
        <f t="shared" si="2637"/>
        <v>CA$15</v>
      </c>
      <c r="CB2297" s="183" t="str">
        <f t="shared" si="2637"/>
        <v>CB$15</v>
      </c>
      <c r="CC2297" s="183" t="str">
        <f t="shared" si="2637"/>
        <v>CC$15</v>
      </c>
      <c r="CD2297" s="183" t="str">
        <f t="shared" si="2637"/>
        <v>CD$15</v>
      </c>
      <c r="CE2297" s="183" t="str">
        <f t="shared" ref="CE2297:CL2297" si="2638">CE$19</f>
        <v>CE$15</v>
      </c>
      <c r="CF2297" s="183" t="str">
        <f t="shared" si="2638"/>
        <v>CF$15</v>
      </c>
      <c r="CG2297" s="183" t="str">
        <f t="shared" si="2638"/>
        <v>CG$15</v>
      </c>
      <c r="CH2297" s="183" t="str">
        <f t="shared" si="2638"/>
        <v>CH$15</v>
      </c>
      <c r="CI2297" s="183" t="str">
        <f t="shared" si="2638"/>
        <v>CI$15</v>
      </c>
      <c r="CJ2297" s="183" t="str">
        <f t="shared" si="2638"/>
        <v>CJ$15</v>
      </c>
      <c r="CK2297" s="183" t="str">
        <f t="shared" si="2638"/>
        <v>CK$15</v>
      </c>
      <c r="CL2297" s="183" t="str">
        <f t="shared" si="2638"/>
        <v>CL$15</v>
      </c>
    </row>
    <row r="2298" spans="2:90" x14ac:dyDescent="0.4">
      <c r="B2298" s="66" t="s">
        <v>310</v>
      </c>
      <c r="C2298" s="22"/>
      <c r="D2298" s="22" t="s">
        <v>742</v>
      </c>
      <c r="E2298" s="22" t="s">
        <v>742</v>
      </c>
      <c r="F2298" s="22" t="s">
        <v>350</v>
      </c>
      <c r="G2298" s="22" t="s">
        <v>81</v>
      </c>
      <c r="H2298" s="22"/>
      <c r="I2298" s="279"/>
      <c r="J2298" s="279"/>
      <c r="K2298" s="22"/>
      <c r="L2298" s="22"/>
      <c r="M2298" s="22"/>
      <c r="N2298" s="22"/>
      <c r="O2298" s="22"/>
      <c r="P2298" s="22"/>
      <c r="R2298" s="66"/>
      <c r="S2298" s="280"/>
      <c r="T2298" s="280"/>
      <c r="U2298" s="280"/>
      <c r="V2298" s="280"/>
      <c r="W2298" s="280"/>
      <c r="X2298" s="280"/>
      <c r="Y2298" s="280"/>
      <c r="Z2298" s="280"/>
      <c r="AA2298" s="280"/>
      <c r="AB2298" s="280"/>
      <c r="AC2298" s="280"/>
      <c r="AD2298" s="280"/>
      <c r="AE2298" s="280"/>
      <c r="AF2298" s="280"/>
      <c r="AG2298" s="280"/>
      <c r="AH2298" s="280"/>
      <c r="AI2298" s="280"/>
      <c r="AJ2298" s="280"/>
      <c r="AK2298" s="280"/>
      <c r="AL2298" s="280"/>
      <c r="AM2298" s="280"/>
      <c r="AN2298" s="280"/>
      <c r="AO2298" s="280"/>
      <c r="AP2298" s="280"/>
      <c r="AQ2298" s="280"/>
      <c r="AR2298" s="280"/>
      <c r="AS2298" s="280"/>
      <c r="AT2298" s="280"/>
      <c r="AU2298" s="280"/>
      <c r="AV2298" s="280"/>
      <c r="AW2298" s="280"/>
      <c r="AX2298" s="280"/>
      <c r="AY2298" s="280"/>
      <c r="AZ2298" s="280"/>
      <c r="BA2298" s="280"/>
      <c r="BB2298" s="280"/>
      <c r="BC2298" s="280"/>
      <c r="BD2298" s="280"/>
      <c r="BE2298" s="280"/>
      <c r="BF2298" s="280"/>
      <c r="BG2298" s="280"/>
      <c r="BH2298" s="280"/>
      <c r="BI2298" s="280"/>
      <c r="BJ2298" s="280"/>
      <c r="BK2298" s="280"/>
      <c r="BL2298" s="280"/>
      <c r="BM2298" s="280"/>
      <c r="BN2298" s="280"/>
      <c r="BO2298" s="280"/>
      <c r="BP2298" s="280"/>
      <c r="BQ2298" s="280"/>
      <c r="BR2298" s="280"/>
      <c r="BS2298" s="280"/>
      <c r="BT2298" s="280"/>
      <c r="BU2298" s="280"/>
      <c r="BV2298" s="280"/>
      <c r="BW2298" s="280"/>
      <c r="BX2298" s="280"/>
      <c r="BY2298" s="280"/>
      <c r="BZ2298" s="280"/>
      <c r="CA2298" s="280"/>
      <c r="CB2298" s="280"/>
      <c r="CC2298" s="280"/>
      <c r="CD2298" s="280"/>
      <c r="CE2298" s="280"/>
      <c r="CF2298" s="280"/>
      <c r="CG2298" s="280"/>
      <c r="CH2298" s="280"/>
      <c r="CI2298" s="280"/>
      <c r="CJ2298" s="280"/>
      <c r="CK2298" s="280"/>
      <c r="CL2298" s="280"/>
    </row>
    <row r="2299" spans="2:90" x14ac:dyDescent="0.4">
      <c r="B2299" s="124" t="str">
        <f>"Assumptions - "&amp;B2298</f>
        <v>Assumptions - Revenue driven amortizing loan - no defaults:</v>
      </c>
      <c r="C2299" s="31"/>
      <c r="D2299" s="31" t="s">
        <v>742</v>
      </c>
      <c r="E2299" s="31" t="s">
        <v>906</v>
      </c>
      <c r="F2299" s="31"/>
      <c r="G2299" s="31" t="str">
        <f>E2299</f>
        <v/>
      </c>
      <c r="H2299" s="31"/>
      <c r="I2299" s="73"/>
      <c r="J2299" s="73"/>
      <c r="K2299" s="31"/>
      <c r="L2299" s="31"/>
      <c r="M2299" s="31"/>
      <c r="N2299" s="31"/>
      <c r="O2299" s="31"/>
      <c r="P2299" s="31"/>
      <c r="R2299" s="67"/>
      <c r="S2299" s="229"/>
      <c r="T2299" s="229"/>
      <c r="U2299" s="229"/>
      <c r="V2299" s="229"/>
      <c r="W2299" s="229"/>
      <c r="X2299" s="229"/>
      <c r="Y2299" s="229"/>
      <c r="Z2299" s="229"/>
      <c r="AA2299" s="229"/>
      <c r="AB2299" s="229"/>
      <c r="AC2299" s="229"/>
      <c r="AD2299" s="229"/>
      <c r="AE2299" s="229"/>
      <c r="AF2299" s="229"/>
      <c r="AG2299" s="229"/>
      <c r="AH2299" s="229"/>
      <c r="AI2299" s="229"/>
      <c r="AJ2299" s="229"/>
      <c r="AK2299" s="229"/>
      <c r="AL2299" s="229"/>
      <c r="AM2299" s="229"/>
      <c r="AN2299" s="229"/>
      <c r="AO2299" s="229"/>
      <c r="AP2299" s="229"/>
      <c r="AQ2299" s="229"/>
      <c r="AR2299" s="229"/>
      <c r="AS2299" s="229"/>
      <c r="AT2299" s="229"/>
      <c r="AU2299" s="229"/>
      <c r="AV2299" s="229"/>
      <c r="AW2299" s="229"/>
      <c r="AX2299" s="229"/>
      <c r="AY2299" s="229"/>
      <c r="AZ2299" s="229"/>
      <c r="BA2299" s="229"/>
      <c r="BB2299" s="229"/>
      <c r="BC2299" s="229"/>
      <c r="BD2299" s="229"/>
      <c r="BE2299" s="229"/>
      <c r="BF2299" s="229"/>
      <c r="BG2299" s="229"/>
      <c r="BH2299" s="229"/>
      <c r="BI2299" s="229"/>
      <c r="BJ2299" s="229"/>
      <c r="BK2299" s="229"/>
      <c r="BL2299" s="229"/>
      <c r="BM2299" s="229"/>
      <c r="BN2299" s="229"/>
      <c r="BO2299" s="229"/>
      <c r="BP2299" s="229"/>
      <c r="BQ2299" s="229"/>
      <c r="BR2299" s="229"/>
      <c r="BS2299" s="229"/>
      <c r="BT2299" s="229"/>
      <c r="BU2299" s="229"/>
      <c r="BV2299" s="229"/>
      <c r="BW2299" s="229"/>
      <c r="BX2299" s="229"/>
      <c r="BY2299" s="229"/>
      <c r="BZ2299" s="229"/>
      <c r="CA2299" s="229"/>
      <c r="CB2299" s="229"/>
      <c r="CC2299" s="229"/>
      <c r="CD2299" s="229"/>
      <c r="CE2299" s="229"/>
      <c r="CF2299" s="229"/>
      <c r="CG2299" s="229"/>
      <c r="CH2299" s="229"/>
      <c r="CI2299" s="229"/>
      <c r="CJ2299" s="229"/>
      <c r="CK2299" s="229"/>
      <c r="CL2299" s="229"/>
    </row>
    <row r="2300" spans="2:90" x14ac:dyDescent="0.4">
      <c r="B2300" s="153" t="s">
        <v>285</v>
      </c>
      <c r="C2300" s="57"/>
      <c r="D2300" s="57" t="s">
        <v>742</v>
      </c>
      <c r="E2300" s="57" t="s">
        <v>906</v>
      </c>
      <c r="F2300" s="57"/>
      <c r="G2300" s="57" t="str">
        <f>E2300</f>
        <v/>
      </c>
      <c r="H2300" s="57">
        <v>12</v>
      </c>
      <c r="I2300" s="31"/>
      <c r="J2300" s="31"/>
      <c r="K2300" s="31"/>
      <c r="L2300" s="31"/>
      <c r="M2300" s="31"/>
      <c r="N2300" s="31"/>
      <c r="O2300" s="31"/>
      <c r="P2300" s="31"/>
      <c r="R2300" s="31"/>
      <c r="S2300" s="73"/>
      <c r="T2300" s="73"/>
      <c r="U2300" s="73"/>
      <c r="V2300" s="73"/>
      <c r="W2300" s="73"/>
      <c r="X2300" s="73"/>
      <c r="Y2300" s="73"/>
      <c r="Z2300" s="73"/>
      <c r="AA2300" s="73"/>
      <c r="AB2300" s="73"/>
      <c r="AC2300" s="73"/>
      <c r="AD2300" s="73"/>
      <c r="AE2300" s="73"/>
      <c r="AF2300" s="73"/>
      <c r="AG2300" s="73"/>
      <c r="AH2300" s="73"/>
      <c r="AI2300" s="73"/>
      <c r="AJ2300" s="73"/>
      <c r="AK2300" s="73"/>
      <c r="AL2300" s="73"/>
      <c r="AM2300" s="73"/>
      <c r="AN2300" s="73"/>
      <c r="AO2300" s="73"/>
      <c r="AP2300" s="73"/>
      <c r="AQ2300" s="73"/>
      <c r="AR2300" s="73"/>
      <c r="AS2300" s="73"/>
      <c r="AT2300" s="73"/>
      <c r="AU2300" s="73"/>
      <c r="AV2300" s="73"/>
      <c r="AW2300" s="73"/>
      <c r="AX2300" s="73"/>
      <c r="AY2300" s="73"/>
      <c r="AZ2300" s="73"/>
      <c r="BA2300" s="73"/>
      <c r="BB2300" s="73"/>
      <c r="BC2300" s="73"/>
      <c r="BD2300" s="73"/>
      <c r="BE2300" s="73"/>
      <c r="BF2300" s="73"/>
      <c r="BG2300" s="73"/>
      <c r="BH2300" s="73"/>
      <c r="BI2300" s="73"/>
      <c r="BJ2300" s="73"/>
      <c r="BK2300" s="73"/>
      <c r="BL2300" s="73"/>
      <c r="BM2300" s="73"/>
      <c r="BN2300" s="73"/>
      <c r="BO2300" s="73"/>
      <c r="BP2300" s="73"/>
      <c r="BQ2300" s="73"/>
      <c r="BR2300" s="73"/>
      <c r="BS2300" s="73"/>
      <c r="BT2300" s="73"/>
      <c r="BU2300" s="73"/>
      <c r="BV2300" s="73"/>
      <c r="BW2300" s="73"/>
      <c r="BX2300" s="73"/>
      <c r="BY2300" s="73"/>
      <c r="BZ2300" s="73"/>
      <c r="CA2300" s="73"/>
      <c r="CB2300" s="73"/>
      <c r="CC2300" s="73"/>
      <c r="CD2300" s="73"/>
      <c r="CE2300" s="73"/>
      <c r="CF2300" s="73"/>
      <c r="CG2300" s="73"/>
      <c r="CH2300" s="73"/>
      <c r="CI2300" s="73"/>
      <c r="CJ2300" s="73"/>
      <c r="CK2300" s="73"/>
      <c r="CL2300" s="73"/>
    </row>
    <row r="2301" spans="2:90" x14ac:dyDescent="0.4">
      <c r="B2301" s="153" t="s">
        <v>286</v>
      </c>
      <c r="C2301" s="59"/>
      <c r="D2301" s="59" t="s">
        <v>742</v>
      </c>
      <c r="E2301" s="59" t="s">
        <v>906</v>
      </c>
      <c r="F2301" s="59"/>
      <c r="G2301" s="59" t="str">
        <f>E2301</f>
        <v/>
      </c>
      <c r="H2301" s="59">
        <v>0.1</v>
      </c>
      <c r="I2301" s="31"/>
      <c r="J2301" s="31"/>
      <c r="K2301" s="31"/>
      <c r="L2301" s="31"/>
      <c r="M2301" s="31"/>
      <c r="N2301" s="31"/>
      <c r="O2301" s="31"/>
      <c r="P2301" s="31"/>
      <c r="R2301" s="31"/>
      <c r="S2301" s="73"/>
      <c r="T2301" s="73"/>
      <c r="U2301" s="73"/>
      <c r="V2301" s="73"/>
      <c r="W2301" s="73"/>
      <c r="X2301" s="73"/>
      <c r="Y2301" s="73"/>
      <c r="Z2301" s="73"/>
      <c r="AA2301" s="73"/>
      <c r="AB2301" s="73"/>
      <c r="AC2301" s="73"/>
      <c r="AD2301" s="73"/>
      <c r="AE2301" s="73"/>
      <c r="AF2301" s="73"/>
      <c r="AG2301" s="73"/>
      <c r="AH2301" s="73"/>
      <c r="AI2301" s="73"/>
      <c r="AJ2301" s="73"/>
      <c r="AK2301" s="73"/>
      <c r="AL2301" s="73"/>
      <c r="AM2301" s="73"/>
      <c r="AN2301" s="73"/>
      <c r="AO2301" s="73"/>
      <c r="AP2301" s="73"/>
      <c r="AQ2301" s="73"/>
      <c r="AR2301" s="73"/>
      <c r="AS2301" s="73"/>
      <c r="AT2301" s="73"/>
      <c r="AU2301" s="73"/>
      <c r="AV2301" s="73"/>
      <c r="AW2301" s="73"/>
      <c r="AX2301" s="73"/>
      <c r="AY2301" s="73"/>
      <c r="AZ2301" s="73"/>
      <c r="BA2301" s="73"/>
      <c r="BB2301" s="73"/>
      <c r="BC2301" s="73"/>
      <c r="BD2301" s="73"/>
      <c r="BE2301" s="73"/>
      <c r="BF2301" s="73"/>
      <c r="BG2301" s="73"/>
      <c r="BH2301" s="73"/>
      <c r="BI2301" s="73"/>
      <c r="BJ2301" s="73"/>
      <c r="BK2301" s="73"/>
      <c r="BL2301" s="73"/>
      <c r="BM2301" s="73"/>
      <c r="BN2301" s="73"/>
      <c r="BO2301" s="73"/>
      <c r="BP2301" s="73"/>
      <c r="BQ2301" s="73"/>
      <c r="BR2301" s="73"/>
      <c r="BS2301" s="73"/>
      <c r="BT2301" s="73"/>
      <c r="BU2301" s="73"/>
      <c r="BV2301" s="73"/>
      <c r="BW2301" s="73"/>
      <c r="BX2301" s="73"/>
      <c r="BY2301" s="73"/>
      <c r="BZ2301" s="73"/>
      <c r="CA2301" s="73"/>
      <c r="CB2301" s="73"/>
      <c r="CC2301" s="73"/>
      <c r="CD2301" s="73"/>
      <c r="CE2301" s="73"/>
      <c r="CF2301" s="73"/>
      <c r="CG2301" s="73"/>
      <c r="CH2301" s="73"/>
      <c r="CI2301" s="73"/>
      <c r="CJ2301" s="73"/>
      <c r="CK2301" s="73"/>
      <c r="CL2301" s="73"/>
    </row>
    <row r="2302" spans="2:90" x14ac:dyDescent="0.4">
      <c r="B2302" s="153" t="s">
        <v>309</v>
      </c>
      <c r="C2302" s="59"/>
      <c r="D2302" s="59" t="s">
        <v>742</v>
      </c>
      <c r="E2302" s="59" t="s">
        <v>906</v>
      </c>
      <c r="F2302" s="59"/>
      <c r="G2302" s="59" t="str">
        <f>E2302</f>
        <v/>
      </c>
      <c r="H2302" s="59">
        <v>0.2</v>
      </c>
      <c r="I2302" s="31"/>
      <c r="J2302" s="31"/>
      <c r="K2302" s="31"/>
      <c r="L2302" s="31"/>
      <c r="M2302" s="31"/>
      <c r="N2302" s="31"/>
      <c r="O2302" s="31"/>
      <c r="P2302" s="31"/>
      <c r="R2302" s="31"/>
      <c r="S2302" s="73"/>
      <c r="T2302" s="73"/>
      <c r="U2302" s="73"/>
      <c r="V2302" s="73"/>
      <c r="W2302" s="73"/>
      <c r="X2302" s="73"/>
      <c r="Y2302" s="73"/>
      <c r="Z2302" s="73"/>
      <c r="AA2302" s="73"/>
      <c r="AB2302" s="73"/>
      <c r="AC2302" s="73"/>
      <c r="AD2302" s="73"/>
      <c r="AE2302" s="73"/>
      <c r="AF2302" s="73"/>
      <c r="AG2302" s="73"/>
      <c r="AH2302" s="73"/>
      <c r="AI2302" s="73"/>
      <c r="AJ2302" s="73"/>
      <c r="AK2302" s="73"/>
      <c r="AL2302" s="73"/>
      <c r="AM2302" s="73"/>
      <c r="AN2302" s="73"/>
      <c r="AO2302" s="73"/>
      <c r="AP2302" s="73"/>
      <c r="AQ2302" s="73"/>
      <c r="AR2302" s="73"/>
      <c r="AS2302" s="73"/>
      <c r="AT2302" s="73"/>
      <c r="AU2302" s="73"/>
      <c r="AV2302" s="73"/>
      <c r="AW2302" s="73"/>
      <c r="AX2302" s="73"/>
      <c r="AY2302" s="73"/>
      <c r="AZ2302" s="73"/>
      <c r="BA2302" s="73"/>
      <c r="BB2302" s="73"/>
      <c r="BC2302" s="73"/>
      <c r="BD2302" s="73"/>
      <c r="BE2302" s="73"/>
      <c r="BF2302" s="73"/>
      <c r="BG2302" s="73"/>
      <c r="BH2302" s="73"/>
      <c r="BI2302" s="73"/>
      <c r="BJ2302" s="73"/>
      <c r="BK2302" s="73"/>
      <c r="BL2302" s="73"/>
      <c r="BM2302" s="73"/>
      <c r="BN2302" s="73"/>
      <c r="BO2302" s="73"/>
      <c r="BP2302" s="73"/>
      <c r="BQ2302" s="73"/>
      <c r="BR2302" s="73"/>
      <c r="BS2302" s="73"/>
      <c r="BT2302" s="73"/>
      <c r="BU2302" s="73"/>
      <c r="BV2302" s="73"/>
      <c r="BW2302" s="73"/>
      <c r="BX2302" s="73"/>
      <c r="BY2302" s="73"/>
      <c r="BZ2302" s="73"/>
      <c r="CA2302" s="73"/>
      <c r="CB2302" s="73"/>
      <c r="CC2302" s="73"/>
      <c r="CD2302" s="73"/>
      <c r="CE2302" s="73"/>
      <c r="CF2302" s="73"/>
      <c r="CG2302" s="73"/>
      <c r="CH2302" s="73"/>
      <c r="CI2302" s="73"/>
      <c r="CJ2302" s="73"/>
      <c r="CK2302" s="73"/>
      <c r="CL2302" s="73"/>
    </row>
    <row r="2303" spans="2:90" x14ac:dyDescent="0.4">
      <c r="B2303" s="153" t="s">
        <v>302</v>
      </c>
      <c r="C2303" s="59"/>
      <c r="D2303" s="59" t="s">
        <v>742</v>
      </c>
      <c r="E2303" s="59" t="s">
        <v>906</v>
      </c>
      <c r="F2303" s="59"/>
      <c r="G2303" s="59"/>
      <c r="H2303" s="59">
        <v>0.1</v>
      </c>
      <c r="I2303" s="31"/>
      <c r="J2303" s="31"/>
      <c r="K2303" s="31"/>
      <c r="L2303" s="31"/>
      <c r="M2303" s="31"/>
      <c r="N2303" s="31"/>
      <c r="O2303" s="31"/>
      <c r="P2303" s="31"/>
      <c r="R2303" s="31"/>
      <c r="S2303" s="73"/>
      <c r="T2303" s="73"/>
      <c r="U2303" s="73"/>
      <c r="V2303" s="73"/>
      <c r="W2303" s="73"/>
      <c r="X2303" s="73"/>
      <c r="Y2303" s="73"/>
      <c r="Z2303" s="73"/>
      <c r="AA2303" s="73"/>
      <c r="AB2303" s="73"/>
      <c r="AC2303" s="73"/>
      <c r="AD2303" s="73"/>
      <c r="AE2303" s="73"/>
      <c r="AF2303" s="73"/>
      <c r="AG2303" s="73"/>
      <c r="AH2303" s="73"/>
      <c r="AI2303" s="73"/>
      <c r="AJ2303" s="73"/>
      <c r="AK2303" s="73"/>
      <c r="AL2303" s="73"/>
      <c r="AM2303" s="73"/>
      <c r="AN2303" s="73"/>
      <c r="AO2303" s="73"/>
      <c r="AP2303" s="73"/>
      <c r="AQ2303" s="73"/>
      <c r="AR2303" s="73"/>
      <c r="AS2303" s="73"/>
      <c r="AT2303" s="73"/>
      <c r="AU2303" s="73"/>
      <c r="AV2303" s="73"/>
      <c r="AW2303" s="73"/>
      <c r="AX2303" s="73"/>
      <c r="AY2303" s="73"/>
      <c r="AZ2303" s="73"/>
      <c r="BA2303" s="73"/>
      <c r="BB2303" s="73"/>
      <c r="BC2303" s="73"/>
      <c r="BD2303" s="73"/>
      <c r="BE2303" s="73"/>
      <c r="BF2303" s="73"/>
      <c r="BG2303" s="73"/>
      <c r="BH2303" s="73"/>
      <c r="BI2303" s="73"/>
      <c r="BJ2303" s="73"/>
      <c r="BK2303" s="73"/>
      <c r="BL2303" s="73"/>
      <c r="BM2303" s="73"/>
      <c r="BN2303" s="73"/>
      <c r="BO2303" s="73"/>
      <c r="BP2303" s="73"/>
      <c r="BQ2303" s="73"/>
      <c r="BR2303" s="73"/>
      <c r="BS2303" s="73"/>
      <c r="BT2303" s="73"/>
      <c r="BU2303" s="73"/>
      <c r="BV2303" s="73"/>
      <c r="BW2303" s="73"/>
      <c r="BX2303" s="73"/>
      <c r="BY2303" s="73"/>
      <c r="BZ2303" s="73"/>
      <c r="CA2303" s="73"/>
      <c r="CB2303" s="73"/>
      <c r="CC2303" s="73"/>
      <c r="CD2303" s="73"/>
      <c r="CE2303" s="73"/>
      <c r="CF2303" s="73"/>
      <c r="CG2303" s="73"/>
      <c r="CH2303" s="73"/>
      <c r="CI2303" s="73"/>
      <c r="CJ2303" s="73"/>
      <c r="CK2303" s="73"/>
      <c r="CL2303" s="73"/>
    </row>
    <row r="2304" spans="2:90" x14ac:dyDescent="0.4">
      <c r="B2304" s="153" t="s">
        <v>303</v>
      </c>
      <c r="C2304" s="59"/>
      <c r="D2304" s="59" t="s">
        <v>742</v>
      </c>
      <c r="E2304" s="59" t="s">
        <v>906</v>
      </c>
      <c r="F2304" s="59"/>
      <c r="G2304" s="59"/>
      <c r="H2304" s="59">
        <v>0.5</v>
      </c>
      <c r="I2304" s="31"/>
      <c r="J2304" s="31"/>
      <c r="K2304" s="31"/>
      <c r="L2304" s="31"/>
      <c r="M2304" s="31"/>
      <c r="N2304" s="31"/>
      <c r="O2304" s="31"/>
      <c r="P2304" s="31"/>
      <c r="R2304" s="31"/>
      <c r="S2304" s="73"/>
      <c r="T2304" s="73"/>
      <c r="U2304" s="73"/>
      <c r="V2304" s="73"/>
      <c r="W2304" s="73"/>
      <c r="X2304" s="73"/>
      <c r="Y2304" s="73"/>
      <c r="Z2304" s="73"/>
      <c r="AA2304" s="73"/>
      <c r="AB2304" s="73"/>
      <c r="AC2304" s="73"/>
      <c r="AD2304" s="73"/>
      <c r="AE2304" s="73"/>
      <c r="AF2304" s="73"/>
      <c r="AG2304" s="73"/>
      <c r="AH2304" s="73"/>
      <c r="AI2304" s="73"/>
      <c r="AJ2304" s="73"/>
      <c r="AK2304" s="73"/>
      <c r="AL2304" s="73"/>
      <c r="AM2304" s="73"/>
      <c r="AN2304" s="73"/>
      <c r="AO2304" s="73"/>
      <c r="AP2304" s="73"/>
      <c r="AQ2304" s="73"/>
      <c r="AR2304" s="73"/>
      <c r="AS2304" s="73"/>
      <c r="AT2304" s="73"/>
      <c r="AU2304" s="73"/>
      <c r="AV2304" s="73"/>
      <c r="AW2304" s="73"/>
      <c r="AX2304" s="73"/>
      <c r="AY2304" s="73"/>
      <c r="AZ2304" s="73"/>
      <c r="BA2304" s="73"/>
      <c r="BB2304" s="73"/>
      <c r="BC2304" s="73"/>
      <c r="BD2304" s="73"/>
      <c r="BE2304" s="73"/>
      <c r="BF2304" s="73"/>
      <c r="BG2304" s="73"/>
      <c r="BH2304" s="73"/>
      <c r="BI2304" s="73"/>
      <c r="BJ2304" s="73"/>
      <c r="BK2304" s="73"/>
      <c r="BL2304" s="73"/>
      <c r="BM2304" s="73"/>
      <c r="BN2304" s="73"/>
      <c r="BO2304" s="73"/>
      <c r="BP2304" s="73"/>
      <c r="BQ2304" s="73"/>
      <c r="BR2304" s="73"/>
      <c r="BS2304" s="73"/>
      <c r="BT2304" s="73"/>
      <c r="BU2304" s="73"/>
      <c r="BV2304" s="73"/>
      <c r="BW2304" s="73"/>
      <c r="BX2304" s="73"/>
      <c r="BY2304" s="73"/>
      <c r="BZ2304" s="73"/>
      <c r="CA2304" s="73"/>
      <c r="CB2304" s="73"/>
      <c r="CC2304" s="73"/>
      <c r="CD2304" s="73"/>
      <c r="CE2304" s="73"/>
      <c r="CF2304" s="73"/>
      <c r="CG2304" s="73"/>
      <c r="CH2304" s="73"/>
      <c r="CI2304" s="73"/>
      <c r="CJ2304" s="73"/>
      <c r="CK2304" s="73"/>
      <c r="CL2304" s="73"/>
    </row>
    <row r="2305" spans="2:90" x14ac:dyDescent="0.4">
      <c r="B2305" s="154" t="s">
        <v>287</v>
      </c>
      <c r="C2305" s="89"/>
      <c r="D2305" s="89" t="s">
        <v>742</v>
      </c>
      <c r="E2305" s="89" t="s">
        <v>906</v>
      </c>
      <c r="F2305" s="89"/>
      <c r="G2305" s="89"/>
      <c r="H2305" s="89">
        <v>0</v>
      </c>
      <c r="I2305" s="31"/>
      <c r="J2305" s="31"/>
      <c r="K2305" s="31"/>
      <c r="L2305" s="31"/>
      <c r="M2305" s="31"/>
      <c r="N2305" s="31"/>
      <c r="O2305" s="31"/>
      <c r="P2305" s="31"/>
      <c r="R2305" s="31"/>
      <c r="S2305" s="73"/>
      <c r="T2305" s="73"/>
      <c r="U2305" s="73"/>
      <c r="V2305" s="73"/>
      <c r="W2305" s="73"/>
      <c r="X2305" s="73"/>
      <c r="Y2305" s="73"/>
      <c r="Z2305" s="73"/>
      <c r="AA2305" s="73"/>
      <c r="AB2305" s="73"/>
      <c r="AC2305" s="73"/>
      <c r="AD2305" s="73"/>
      <c r="AE2305" s="73"/>
      <c r="AF2305" s="73"/>
      <c r="AG2305" s="73"/>
      <c r="AH2305" s="73"/>
      <c r="AI2305" s="73"/>
      <c r="AJ2305" s="73"/>
      <c r="AK2305" s="73"/>
      <c r="AL2305" s="73"/>
      <c r="AM2305" s="73"/>
      <c r="AN2305" s="73"/>
      <c r="AO2305" s="73"/>
      <c r="AP2305" s="73"/>
      <c r="AQ2305" s="73"/>
      <c r="AR2305" s="73"/>
      <c r="AS2305" s="73"/>
      <c r="AT2305" s="73"/>
      <c r="AU2305" s="73"/>
      <c r="AV2305" s="73"/>
      <c r="AW2305" s="73"/>
      <c r="AX2305" s="73"/>
      <c r="AY2305" s="73"/>
      <c r="AZ2305" s="73"/>
      <c r="BA2305" s="73"/>
      <c r="BB2305" s="73"/>
      <c r="BC2305" s="73"/>
      <c r="BD2305" s="73"/>
      <c r="BE2305" s="73"/>
      <c r="BF2305" s="73"/>
      <c r="BG2305" s="73"/>
      <c r="BH2305" s="73"/>
      <c r="BI2305" s="73"/>
      <c r="BJ2305" s="73"/>
      <c r="BK2305" s="73"/>
      <c r="BL2305" s="73"/>
      <c r="BM2305" s="73"/>
      <c r="BN2305" s="73"/>
      <c r="BO2305" s="73"/>
      <c r="BP2305" s="73"/>
      <c r="BQ2305" s="73"/>
      <c r="BR2305" s="73"/>
      <c r="BS2305" s="73"/>
      <c r="BT2305" s="73"/>
      <c r="BU2305" s="73"/>
      <c r="BV2305" s="73"/>
      <c r="BW2305" s="73"/>
      <c r="BX2305" s="73"/>
      <c r="BY2305" s="73"/>
      <c r="BZ2305" s="73"/>
      <c r="CA2305" s="73"/>
      <c r="CB2305" s="73"/>
      <c r="CC2305" s="73"/>
      <c r="CD2305" s="73"/>
      <c r="CE2305" s="73"/>
      <c r="CF2305" s="73"/>
      <c r="CG2305" s="73"/>
      <c r="CH2305" s="73"/>
      <c r="CI2305" s="73"/>
      <c r="CJ2305" s="73"/>
      <c r="CK2305" s="73"/>
      <c r="CL2305" s="73"/>
    </row>
    <row r="2306" spans="2:90" x14ac:dyDescent="0.4">
      <c r="B2306" s="122"/>
      <c r="C2306" s="31"/>
      <c r="D2306" s="31" t="s">
        <v>742</v>
      </c>
      <c r="E2306" s="31" t="s">
        <v>906</v>
      </c>
      <c r="F2306" s="31"/>
      <c r="G2306" s="31"/>
      <c r="H2306" s="31"/>
      <c r="I2306" s="31"/>
      <c r="J2306" s="31"/>
      <c r="K2306" s="31"/>
      <c r="L2306" s="31"/>
      <c r="M2306" s="31"/>
      <c r="N2306" s="31"/>
      <c r="O2306" s="31"/>
      <c r="P2306" s="31"/>
      <c r="R2306" s="31"/>
      <c r="S2306" s="73"/>
      <c r="T2306" s="73"/>
      <c r="U2306" s="73"/>
      <c r="V2306" s="73"/>
      <c r="W2306" s="73"/>
      <c r="X2306" s="73"/>
      <c r="Y2306" s="73"/>
      <c r="Z2306" s="73"/>
      <c r="AA2306" s="73"/>
      <c r="AB2306" s="73"/>
      <c r="AC2306" s="73"/>
      <c r="AD2306" s="73"/>
      <c r="AE2306" s="73"/>
      <c r="AF2306" s="73"/>
      <c r="AG2306" s="73"/>
      <c r="AH2306" s="73"/>
      <c r="AI2306" s="73"/>
      <c r="AJ2306" s="73"/>
      <c r="AK2306" s="73"/>
      <c r="AL2306" s="73"/>
      <c r="AM2306" s="73"/>
      <c r="AN2306" s="73"/>
      <c r="AO2306" s="73"/>
      <c r="AP2306" s="73"/>
      <c r="AQ2306" s="73"/>
      <c r="AR2306" s="73"/>
      <c r="AS2306" s="73"/>
      <c r="AT2306" s="73"/>
      <c r="AU2306" s="73"/>
      <c r="AV2306" s="73"/>
      <c r="AW2306" s="73"/>
      <c r="AX2306" s="73"/>
      <c r="AY2306" s="73"/>
      <c r="AZ2306" s="73"/>
      <c r="BA2306" s="73"/>
      <c r="BB2306" s="73"/>
      <c r="BC2306" s="73"/>
      <c r="BD2306" s="73"/>
      <c r="BE2306" s="73"/>
      <c r="BF2306" s="73"/>
      <c r="BG2306" s="73"/>
      <c r="BH2306" s="73"/>
      <c r="BI2306" s="73"/>
      <c r="BJ2306" s="73"/>
      <c r="BK2306" s="73"/>
      <c r="BL2306" s="73"/>
      <c r="BM2306" s="73"/>
      <c r="BN2306" s="73"/>
      <c r="BO2306" s="73"/>
      <c r="BP2306" s="73"/>
      <c r="BQ2306" s="73"/>
      <c r="BR2306" s="73"/>
      <c r="BS2306" s="73"/>
      <c r="BT2306" s="73"/>
      <c r="BU2306" s="73"/>
      <c r="BV2306" s="73"/>
      <c r="BW2306" s="73"/>
      <c r="BX2306" s="73"/>
      <c r="BY2306" s="73"/>
      <c r="BZ2306" s="73"/>
      <c r="CA2306" s="73"/>
      <c r="CB2306" s="73"/>
      <c r="CC2306" s="73"/>
      <c r="CD2306" s="73"/>
      <c r="CE2306" s="73"/>
      <c r="CF2306" s="73"/>
      <c r="CG2306" s="73"/>
      <c r="CH2306" s="73"/>
      <c r="CI2306" s="73"/>
      <c r="CJ2306" s="73"/>
      <c r="CK2306" s="73"/>
      <c r="CL2306" s="73"/>
    </row>
    <row r="2307" spans="2:90" ht="16.5" customHeight="1" x14ac:dyDescent="0.4">
      <c r="B2307" s="93" t="s">
        <v>288</v>
      </c>
      <c r="D2307" t="s">
        <v>742</v>
      </c>
      <c r="E2307" t="s">
        <v>906</v>
      </c>
      <c r="R2307" s="90"/>
      <c r="S2307" s="148"/>
      <c r="T2307" s="148"/>
      <c r="U2307" s="148"/>
      <c r="V2307" s="148"/>
      <c r="W2307" s="148"/>
      <c r="X2307" s="148"/>
      <c r="Y2307" s="148"/>
      <c r="Z2307" s="148"/>
      <c r="AA2307" s="148"/>
      <c r="AB2307" s="148"/>
      <c r="AC2307" s="148"/>
      <c r="AD2307" s="148"/>
      <c r="AE2307" s="148"/>
      <c r="AF2307" s="148"/>
      <c r="AG2307" s="148"/>
      <c r="AH2307" s="148"/>
      <c r="AI2307" s="148"/>
      <c r="AJ2307" s="148"/>
      <c r="AK2307" s="148"/>
      <c r="AL2307" s="148"/>
      <c r="AM2307" s="148"/>
      <c r="AN2307" s="148"/>
      <c r="AO2307" s="148"/>
      <c r="AP2307" s="148"/>
      <c r="AQ2307" s="148"/>
      <c r="AR2307" s="148"/>
      <c r="AS2307" s="148"/>
      <c r="AT2307" s="148"/>
      <c r="AU2307" s="148"/>
      <c r="AV2307" s="148"/>
      <c r="AW2307" s="148"/>
      <c r="AX2307" s="148"/>
      <c r="AY2307" s="148"/>
      <c r="AZ2307" s="148"/>
      <c r="BA2307" s="148"/>
      <c r="BB2307" s="148"/>
      <c r="BC2307" s="148"/>
      <c r="BD2307" s="148"/>
      <c r="BE2307" s="148"/>
      <c r="BF2307" s="148"/>
      <c r="BG2307" s="148"/>
      <c r="BH2307" s="148"/>
      <c r="BI2307" s="148"/>
      <c r="BJ2307" s="148"/>
      <c r="BK2307" s="148"/>
      <c r="BL2307" s="148"/>
      <c r="BM2307" s="148"/>
      <c r="BN2307" s="148"/>
      <c r="BO2307" s="148"/>
      <c r="BP2307" s="148"/>
      <c r="BQ2307" s="148"/>
      <c r="BR2307" s="148"/>
      <c r="BS2307" s="148"/>
      <c r="BT2307" s="148"/>
      <c r="BU2307" s="148"/>
      <c r="BV2307" s="148"/>
      <c r="BW2307" s="148"/>
      <c r="BX2307" s="148"/>
      <c r="BY2307" s="148"/>
      <c r="BZ2307" s="148"/>
      <c r="CA2307" s="148"/>
      <c r="CB2307" s="148"/>
      <c r="CC2307" s="148"/>
      <c r="CD2307" s="148"/>
      <c r="CE2307" s="148"/>
      <c r="CF2307" s="148"/>
      <c r="CG2307" s="148"/>
      <c r="CH2307" s="148"/>
      <c r="CI2307" s="148"/>
      <c r="CJ2307" s="148"/>
      <c r="CK2307" s="148"/>
      <c r="CL2307" s="148"/>
    </row>
    <row r="2308" spans="2:90" ht="16.5" customHeight="1" x14ac:dyDescent="0.4">
      <c r="B2308" s="152" t="s">
        <v>287</v>
      </c>
      <c r="D2308" t="s">
        <v>742</v>
      </c>
      <c r="E2308" t="s">
        <v>906</v>
      </c>
      <c r="K2308" s="24">
        <v>0</v>
      </c>
      <c r="L2308" s="24">
        <f ca="1">SUMIF($4:$4,L$2,2308:2308)</f>
        <v>8.8303628365505026E+126</v>
      </c>
      <c r="M2308" s="24">
        <f ca="1">SUMIF($4:$4,M$2,2308:2308)</f>
        <v>1.7736575533422082E+189</v>
      </c>
      <c r="N2308" s="24">
        <f ca="1">SUMIF($4:$4,N$2,2308:2308)</f>
        <v>-1.2224368897670697E+250</v>
      </c>
      <c r="O2308" s="24" t="e">
        <f ca="1">SUMIF($4:$4,O$2,2308:2308)</f>
        <v>#NUM!</v>
      </c>
      <c r="P2308" s="24" t="e">
        <f ca="1">SUMIF($4:$4,P$2,2308:2308)</f>
        <v>#NUM!</v>
      </c>
      <c r="R2308"/>
      <c r="S2308" s="62">
        <f t="shared" ref="S2308:AY2308" ca="1" si="2639">R2312</f>
        <v>0</v>
      </c>
      <c r="T2308" s="62">
        <f t="shared" ca="1" si="2639"/>
        <v>182734661.28359669</v>
      </c>
      <c r="U2308" s="62">
        <f t="shared" ca="1" si="2639"/>
        <v>439482627667856.56</v>
      </c>
      <c r="V2308" s="62">
        <f t="shared" ca="1" si="2639"/>
        <v>5.2913973849206424E+20</v>
      </c>
      <c r="W2308" s="62">
        <f t="shared" ca="1" si="2639"/>
        <v>4.2495783007546795E+26</v>
      </c>
      <c r="X2308" s="62">
        <f t="shared" ca="1" si="2639"/>
        <v>2.3018332406943637E+32</v>
      </c>
      <c r="Y2308" s="62">
        <f t="shared" ca="1" si="2639"/>
        <v>8.4842695210872238E+37</v>
      </c>
      <c r="Z2308" s="62">
        <f t="shared" ca="1" si="2639"/>
        <v>2.0363687253529884E+43</v>
      </c>
      <c r="AA2308" s="62">
        <f t="shared" ca="1" si="2639"/>
        <v>2.0831947186165854E+48</v>
      </c>
      <c r="AB2308" s="62">
        <f t="shared" ca="1" si="2639"/>
        <v>-7.2209253084370251E+53</v>
      </c>
      <c r="AC2308" s="62">
        <f t="shared" ca="1" si="2639"/>
        <v>-4.916154174263646E+59</v>
      </c>
      <c r="AD2308" s="62">
        <f t="shared" ca="1" si="2639"/>
        <v>-1.7341527635317429E+65</v>
      </c>
      <c r="AE2308" s="62">
        <f t="shared" ca="1" si="2639"/>
        <v>-4.6567680556914364E+70</v>
      </c>
      <c r="AF2308" s="62">
        <f t="shared" ca="1" si="2639"/>
        <v>-1.0484839510896031E+76</v>
      </c>
      <c r="AG2308" s="62">
        <f t="shared" ca="1" si="2639"/>
        <v>-2.0656475089529248E+81</v>
      </c>
      <c r="AH2308" s="62">
        <f t="shared" ca="1" si="2639"/>
        <v>-3.6457216012809539E+86</v>
      </c>
      <c r="AI2308" s="62">
        <f t="shared" ca="1" si="2639"/>
        <v>-5.8476896165636989E+91</v>
      </c>
      <c r="AJ2308" s="62">
        <f t="shared" ca="1" si="2639"/>
        <v>-8.603416663523237E+96</v>
      </c>
      <c r="AK2308" s="62">
        <f t="shared" ca="1" si="2639"/>
        <v>-1.167837720889459E+102</v>
      </c>
      <c r="AL2308" s="62">
        <f t="shared" ca="1" si="2639"/>
        <v>-1.4660842122677589E+107</v>
      </c>
      <c r="AM2308" s="62">
        <f t="shared" ca="1" si="2639"/>
        <v>-1.6954823336122591E+112</v>
      </c>
      <c r="AN2308" s="62">
        <f t="shared" ca="1" si="2639"/>
        <v>-1.7714660980912094E+117</v>
      </c>
      <c r="AO2308" s="62">
        <f t="shared" ca="1" si="2639"/>
        <v>-1.566439632459117E+122</v>
      </c>
      <c r="AP2308" s="62">
        <f t="shared" ca="1" si="2639"/>
        <v>-8.8305207858208155E+126</v>
      </c>
      <c r="AQ2308" s="62">
        <f t="shared" ca="1" si="2639"/>
        <v>5.6283310844363372E+131</v>
      </c>
      <c r="AR2308" s="62">
        <f t="shared" ca="1" si="2639"/>
        <v>3.115899835036537E+137</v>
      </c>
      <c r="AS2308" s="62">
        <f t="shared" ca="1" si="2639"/>
        <v>7.0737494309583282E+142</v>
      </c>
      <c r="AT2308" s="62">
        <f t="shared" ca="1" si="2639"/>
        <v>1.2473797328102107E+148</v>
      </c>
      <c r="AU2308" s="62">
        <f t="shared" ca="1" si="2639"/>
        <v>1.8783952552810026E+153</v>
      </c>
      <c r="AV2308" s="62">
        <f t="shared" ca="1" si="2639"/>
        <v>2.4551120894958549E+158</v>
      </c>
      <c r="AW2308" s="62">
        <f t="shared" ca="1" si="2639"/>
        <v>2.7103623862755352E+163</v>
      </c>
      <c r="AX2308" s="62">
        <f t="shared" ca="1" si="2639"/>
        <v>2.2426839952470396E+168</v>
      </c>
      <c r="AY2308" s="62">
        <f t="shared" ca="1" si="2639"/>
        <v>5.3227410410168329E+172</v>
      </c>
      <c r="AZ2308" s="62">
        <f t="shared" ref="AZ2308:CE2308" ca="1" si="2640">AY2312</f>
        <v>-3.0081865094015288E+178</v>
      </c>
      <c r="BA2308" s="62">
        <f t="shared" ca="1" si="2640"/>
        <v>-8.9491270943918502E+183</v>
      </c>
      <c r="BB2308" s="62">
        <f t="shared" ca="1" si="2640"/>
        <v>-1.7736665770443548E+189</v>
      </c>
      <c r="BC2308" s="62">
        <f t="shared" ca="1" si="2640"/>
        <v>-2.9581031090071972E+194</v>
      </c>
      <c r="BD2308" s="62">
        <f t="shared" ca="1" si="2640"/>
        <v>-4.3996996990073705E+199</v>
      </c>
      <c r="BE2308" s="62">
        <f t="shared" ca="1" si="2640"/>
        <v>-5.8697270007590813E+204</v>
      </c>
      <c r="BF2308" s="62">
        <f t="shared" ca="1" si="2640"/>
        <v>-6.8820009092800375E+209</v>
      </c>
      <c r="BG2308" s="62">
        <f t="shared" ca="1" si="2640"/>
        <v>-6.81750728951431E+214</v>
      </c>
      <c r="BH2308" s="62">
        <f t="shared" ca="1" si="2640"/>
        <v>-5.2488979729539721E+219</v>
      </c>
      <c r="BI2308" s="62">
        <f t="shared" ca="1" si="2640"/>
        <v>-2.230087193039448E+224</v>
      </c>
      <c r="BJ2308" s="62">
        <f t="shared" ca="1" si="2640"/>
        <v>1.6823534309071904E+229</v>
      </c>
      <c r="BK2308" s="62">
        <f t="shared" ca="1" si="2640"/>
        <v>5.6808742334825037E+234</v>
      </c>
      <c r="BL2308" s="62">
        <f t="shared" ca="1" si="2640"/>
        <v>9.0324430936671381E+239</v>
      </c>
      <c r="BM2308" s="62">
        <f t="shared" ca="1" si="2640"/>
        <v>1.1273551599732759E+245</v>
      </c>
      <c r="BN2308" s="62">
        <f t="shared" ca="1" si="2640"/>
        <v>1.2224482572619096E+250</v>
      </c>
      <c r="BO2308" s="62">
        <f t="shared" ca="1" si="2640"/>
        <v>1.191641944140762E+255</v>
      </c>
      <c r="BP2308" s="62">
        <f t="shared" ca="1" si="2640"/>
        <v>1.0535892210813621E+260</v>
      </c>
      <c r="BQ2308" s="62">
        <f t="shared" ca="1" si="2640"/>
        <v>8.4024206101107348E+264</v>
      </c>
      <c r="BR2308" s="62">
        <f t="shared" ca="1" si="2640"/>
        <v>5.9297285691380622E+269</v>
      </c>
      <c r="BS2308" s="62">
        <f t="shared" ca="1" si="2640"/>
        <v>3.5404215092516855E+274</v>
      </c>
      <c r="BT2308" s="62">
        <f t="shared" ca="1" si="2640"/>
        <v>1.5626708883648492E+279</v>
      </c>
      <c r="BU2308" s="62">
        <f t="shared" ca="1" si="2640"/>
        <v>1.6307660157248572E+283</v>
      </c>
      <c r="BV2308" s="62">
        <f t="shared" ca="1" si="2640"/>
        <v>-6.5522835590478142E+288</v>
      </c>
      <c r="BW2308" s="62">
        <f t="shared" ca="1" si="2640"/>
        <v>-1.0020004572662705E+294</v>
      </c>
      <c r="BX2308" s="62">
        <f t="shared" ca="1" si="2640"/>
        <v>-1.0321335735769171E+299</v>
      </c>
      <c r="BY2308" s="62">
        <f t="shared" ca="1" si="2640"/>
        <v>-8.9137271829644903E+303</v>
      </c>
      <c r="BZ2308" s="62" t="e">
        <f t="shared" ca="1" si="2640"/>
        <v>#NUM!</v>
      </c>
      <c r="CA2308" s="62" t="e">
        <f t="shared" ca="1" si="2640"/>
        <v>#NUM!</v>
      </c>
      <c r="CB2308" s="62" t="e">
        <f t="shared" ca="1" si="2640"/>
        <v>#NUM!</v>
      </c>
      <c r="CC2308" s="62" t="e">
        <f t="shared" ca="1" si="2640"/>
        <v>#NUM!</v>
      </c>
      <c r="CD2308" s="62" t="e">
        <f t="shared" ca="1" si="2640"/>
        <v>#NUM!</v>
      </c>
      <c r="CE2308" s="62" t="e">
        <f t="shared" ca="1" si="2640"/>
        <v>#NUM!</v>
      </c>
      <c r="CF2308" s="62" t="e">
        <f ca="1">CE2312</f>
        <v>#NUM!</v>
      </c>
      <c r="CG2308" s="62" t="e">
        <f t="shared" ref="CG2308:CL2308" ca="1" si="2641">CF2312</f>
        <v>#NUM!</v>
      </c>
      <c r="CH2308" s="62" t="e">
        <f t="shared" ca="1" si="2641"/>
        <v>#NUM!</v>
      </c>
      <c r="CI2308" s="62" t="e">
        <f t="shared" ca="1" si="2641"/>
        <v>#NUM!</v>
      </c>
      <c r="CJ2308" s="62" t="e">
        <f t="shared" ca="1" si="2641"/>
        <v>#NUM!</v>
      </c>
      <c r="CK2308" s="62" t="e">
        <f t="shared" ca="1" si="2641"/>
        <v>#NUM!</v>
      </c>
      <c r="CL2308" s="62" t="e">
        <f t="shared" ca="1" si="2641"/>
        <v>#NUM!</v>
      </c>
    </row>
    <row r="2309" spans="2:90" ht="16.5" customHeight="1" x14ac:dyDescent="0.4">
      <c r="B2309" s="152" t="str">
        <f>"New loans originated - "&amp;SUBSTITUTE(B2298,":","")</f>
        <v>New loans originated - Revenue driven amortizing loan - no defaults</v>
      </c>
      <c r="D2309" t="s">
        <v>742</v>
      </c>
      <c r="E2309" t="s">
        <v>906</v>
      </c>
      <c r="G2309" t="str">
        <f>E2309</f>
        <v/>
      </c>
      <c r="K2309" s="24">
        <f ca="1">SUMIF($3:$3,K$2,2309:2309)</f>
        <v>96000</v>
      </c>
      <c r="L2309" s="24">
        <f ca="1">SUMIF($3:$3,L$2,2309:2309)</f>
        <v>96000</v>
      </c>
      <c r="M2309" s="24">
        <f ca="1">SUMIF($3:$3,M$2,2309:2309)</f>
        <v>96000</v>
      </c>
      <c r="N2309" s="24">
        <f ca="1">SUMIF($3:$3,N$2,2309:2309)</f>
        <v>96000</v>
      </c>
      <c r="O2309" s="24">
        <f ca="1">SUMIF($3:$3,O$2,2309:2309)</f>
        <v>96000</v>
      </c>
      <c r="P2309" s="24">
        <f ca="1">SUMIF($3:$3,P$2,2309:2309)</f>
        <v>96000</v>
      </c>
      <c r="R2309"/>
      <c r="S2309" s="80" cm="1">
        <f t="array" aca="1" ref="S2309" ca="1">INDIRECT(S2292)*(1-$H2302)</f>
        <v>8000</v>
      </c>
      <c r="T2309" s="80" cm="1">
        <f t="array" aca="1" ref="T2309" ca="1">INDIRECT(T2292)*(1-$H2302)</f>
        <v>8000</v>
      </c>
      <c r="U2309" s="80" cm="1">
        <f t="array" aca="1" ref="U2309" ca="1">INDIRECT(U2292)*(1-$H2302)</f>
        <v>8000</v>
      </c>
      <c r="V2309" s="80" cm="1">
        <f t="array" aca="1" ref="V2309" ca="1">INDIRECT(V2292)*(1-$H2302)</f>
        <v>8000</v>
      </c>
      <c r="W2309" s="80" cm="1">
        <f t="array" aca="1" ref="W2309" ca="1">INDIRECT(W2292)*(1-$H2302)</f>
        <v>8000</v>
      </c>
      <c r="X2309" s="80" cm="1">
        <f t="array" aca="1" ref="X2309" ca="1">INDIRECT(X2292)*(1-$H2302)</f>
        <v>8000</v>
      </c>
      <c r="Y2309" s="80" cm="1">
        <f t="array" aca="1" ref="Y2309" ca="1">INDIRECT(Y2292)*(1-$H2302)</f>
        <v>8000</v>
      </c>
      <c r="Z2309" s="80" cm="1">
        <f t="array" aca="1" ref="Z2309" ca="1">INDIRECT(Z2292)*(1-$H2302)</f>
        <v>8000</v>
      </c>
      <c r="AA2309" s="80" cm="1">
        <f t="array" aca="1" ref="AA2309" ca="1">INDIRECT(AA2292)*(1-$H2302)</f>
        <v>8000</v>
      </c>
      <c r="AB2309" s="80" cm="1">
        <f t="array" aca="1" ref="AB2309" ca="1">INDIRECT(AB2292)*(1-$H2302)</f>
        <v>8000</v>
      </c>
      <c r="AC2309" s="80" cm="1">
        <f t="array" aca="1" ref="AC2309" ca="1">INDIRECT(AC2292)*(1-$H2302)</f>
        <v>8000</v>
      </c>
      <c r="AD2309" s="80" cm="1">
        <f t="array" aca="1" ref="AD2309" ca="1">INDIRECT(AD2292)*(1-$H2302)</f>
        <v>8000</v>
      </c>
      <c r="AE2309" s="80" cm="1">
        <f t="array" aca="1" ref="AE2309" ca="1">INDIRECT(AE2292)*(1-$H2302)</f>
        <v>8000</v>
      </c>
      <c r="AF2309" s="80" cm="1">
        <f t="array" aca="1" ref="AF2309" ca="1">INDIRECT(AF2292)*(1-$H2302)</f>
        <v>8000</v>
      </c>
      <c r="AG2309" s="80" cm="1">
        <f t="array" aca="1" ref="AG2309" ca="1">INDIRECT(AG2292)*(1-$H2302)</f>
        <v>8000</v>
      </c>
      <c r="AH2309" s="80" cm="1">
        <f t="array" aca="1" ref="AH2309" ca="1">INDIRECT(AH2292)*(1-$H2302)</f>
        <v>8000</v>
      </c>
      <c r="AI2309" s="80" cm="1">
        <f t="array" aca="1" ref="AI2309" ca="1">INDIRECT(AI2292)*(1-$H2302)</f>
        <v>8000</v>
      </c>
      <c r="AJ2309" s="80" cm="1">
        <f t="array" aca="1" ref="AJ2309" ca="1">INDIRECT(AJ2292)*(1-$H2302)</f>
        <v>8000</v>
      </c>
      <c r="AK2309" s="80" cm="1">
        <f t="array" aca="1" ref="AK2309" ca="1">INDIRECT(AK2292)*(1-$H2302)</f>
        <v>8000</v>
      </c>
      <c r="AL2309" s="80" cm="1">
        <f t="array" aca="1" ref="AL2309" ca="1">INDIRECT(AL2292)*(1-$H2302)</f>
        <v>8000</v>
      </c>
      <c r="AM2309" s="80" cm="1">
        <f t="array" aca="1" ref="AM2309" ca="1">INDIRECT(AM2292)*(1-$H2302)</f>
        <v>8000</v>
      </c>
      <c r="AN2309" s="80" cm="1">
        <f t="array" aca="1" ref="AN2309" ca="1">INDIRECT(AN2292)*(1-$H2302)</f>
        <v>8000</v>
      </c>
      <c r="AO2309" s="80" cm="1">
        <f t="array" aca="1" ref="AO2309" ca="1">INDIRECT(AO2292)*(1-$H2302)</f>
        <v>8000</v>
      </c>
      <c r="AP2309" s="80" cm="1">
        <f t="array" aca="1" ref="AP2309" ca="1">INDIRECT(AP2292)*(1-$H2302)</f>
        <v>8000</v>
      </c>
      <c r="AQ2309" s="80" cm="1">
        <f t="array" aca="1" ref="AQ2309" ca="1">INDIRECT(AQ2292)*(1-$H2302)</f>
        <v>8000</v>
      </c>
      <c r="AR2309" s="80" cm="1">
        <f t="array" aca="1" ref="AR2309" ca="1">INDIRECT(AR2292)*(1-$H2302)</f>
        <v>8000</v>
      </c>
      <c r="AS2309" s="80" cm="1">
        <f t="array" aca="1" ref="AS2309" ca="1">INDIRECT(AS2292)*(1-$H2302)</f>
        <v>8000</v>
      </c>
      <c r="AT2309" s="80" cm="1">
        <f t="array" aca="1" ref="AT2309" ca="1">INDIRECT(AT2292)*(1-$H2302)</f>
        <v>8000</v>
      </c>
      <c r="AU2309" s="80" cm="1">
        <f t="array" aca="1" ref="AU2309" ca="1">INDIRECT(AU2292)*(1-$H2302)</f>
        <v>8000</v>
      </c>
      <c r="AV2309" s="80" cm="1">
        <f t="array" aca="1" ref="AV2309" ca="1">INDIRECT(AV2292)*(1-$H2302)</f>
        <v>8000</v>
      </c>
      <c r="AW2309" s="80" cm="1">
        <f t="array" aca="1" ref="AW2309" ca="1">INDIRECT(AW2292)*(1-$H2302)</f>
        <v>8000</v>
      </c>
      <c r="AX2309" s="80" cm="1">
        <f t="array" aca="1" ref="AX2309" ca="1">INDIRECT(AX2292)*(1-$H2302)</f>
        <v>8000</v>
      </c>
      <c r="AY2309" s="80" cm="1">
        <f t="array" aca="1" ref="AY2309" ca="1">INDIRECT(AY2292)*(1-$H2302)</f>
        <v>8000</v>
      </c>
      <c r="AZ2309" s="80" cm="1">
        <f t="array" aca="1" ref="AZ2309" ca="1">INDIRECT(AZ2292)*(1-$H2302)</f>
        <v>8000</v>
      </c>
      <c r="BA2309" s="80" cm="1">
        <f t="array" aca="1" ref="BA2309" ca="1">INDIRECT(BA2292)*(1-$H2302)</f>
        <v>8000</v>
      </c>
      <c r="BB2309" s="80" cm="1">
        <f t="array" aca="1" ref="BB2309" ca="1">INDIRECT(BB2292)*(1-$H2302)</f>
        <v>8000</v>
      </c>
      <c r="BC2309" s="80" cm="1">
        <f t="array" aca="1" ref="BC2309" ca="1">INDIRECT(BC2292)*(1-$H2302)</f>
        <v>8000</v>
      </c>
      <c r="BD2309" s="80" cm="1">
        <f t="array" aca="1" ref="BD2309" ca="1">INDIRECT(BD2292)*(1-$H2302)</f>
        <v>8000</v>
      </c>
      <c r="BE2309" s="80" cm="1">
        <f t="array" aca="1" ref="BE2309" ca="1">INDIRECT(BE2292)*(1-$H2302)</f>
        <v>8000</v>
      </c>
      <c r="BF2309" s="80" cm="1">
        <f t="array" aca="1" ref="BF2309" ca="1">INDIRECT(BF2292)*(1-$H2302)</f>
        <v>8000</v>
      </c>
      <c r="BG2309" s="80" cm="1">
        <f t="array" aca="1" ref="BG2309" ca="1">INDIRECT(BG2292)*(1-$H2302)</f>
        <v>8000</v>
      </c>
      <c r="BH2309" s="80" cm="1">
        <f t="array" aca="1" ref="BH2309" ca="1">INDIRECT(BH2292)*(1-$H2302)</f>
        <v>8000</v>
      </c>
      <c r="BI2309" s="80" cm="1">
        <f t="array" aca="1" ref="BI2309" ca="1">INDIRECT(BI2292)*(1-$H2302)</f>
        <v>8000</v>
      </c>
      <c r="BJ2309" s="80" cm="1">
        <f t="array" aca="1" ref="BJ2309" ca="1">INDIRECT(BJ2292)*(1-$H2302)</f>
        <v>8000</v>
      </c>
      <c r="BK2309" s="80" cm="1">
        <f t="array" aca="1" ref="BK2309" ca="1">INDIRECT(BK2292)*(1-$H2302)</f>
        <v>8000</v>
      </c>
      <c r="BL2309" s="80" cm="1">
        <f t="array" aca="1" ref="BL2309" ca="1">INDIRECT(BL2292)*(1-$H2302)</f>
        <v>8000</v>
      </c>
      <c r="BM2309" s="80" cm="1">
        <f t="array" aca="1" ref="BM2309" ca="1">INDIRECT(BM2292)*(1-$H2302)</f>
        <v>8000</v>
      </c>
      <c r="BN2309" s="80" cm="1">
        <f t="array" aca="1" ref="BN2309" ca="1">INDIRECT(BN2292)*(1-$H2302)</f>
        <v>8000</v>
      </c>
      <c r="BO2309" s="80" cm="1">
        <f t="array" aca="1" ref="BO2309" ca="1">INDIRECT(BO2292)*(1-$H2302)</f>
        <v>8000</v>
      </c>
      <c r="BP2309" s="80" cm="1">
        <f t="array" aca="1" ref="BP2309" ca="1">INDIRECT(BP2292)*(1-$H2302)</f>
        <v>8000</v>
      </c>
      <c r="BQ2309" s="80" cm="1">
        <f t="array" aca="1" ref="BQ2309" ca="1">INDIRECT(BQ2292)*(1-$H2302)</f>
        <v>8000</v>
      </c>
      <c r="BR2309" s="80" cm="1">
        <f t="array" aca="1" ref="BR2309" ca="1">INDIRECT(BR2292)*(1-$H2302)</f>
        <v>8000</v>
      </c>
      <c r="BS2309" s="80" cm="1">
        <f t="array" aca="1" ref="BS2309" ca="1">INDIRECT(BS2292)*(1-$H2302)</f>
        <v>8000</v>
      </c>
      <c r="BT2309" s="80" cm="1">
        <f t="array" aca="1" ref="BT2309" ca="1">INDIRECT(BT2292)*(1-$H2302)</f>
        <v>8000</v>
      </c>
      <c r="BU2309" s="80" cm="1">
        <f t="array" aca="1" ref="BU2309" ca="1">INDIRECT(BU2292)*(1-$H2302)</f>
        <v>8000</v>
      </c>
      <c r="BV2309" s="80" cm="1">
        <f t="array" aca="1" ref="BV2309" ca="1">INDIRECT(BV2292)*(1-$H2302)</f>
        <v>8000</v>
      </c>
      <c r="BW2309" s="80" cm="1">
        <f t="array" aca="1" ref="BW2309" ca="1">INDIRECT(BW2292)*(1-$H2302)</f>
        <v>8000</v>
      </c>
      <c r="BX2309" s="80" cm="1">
        <f t="array" aca="1" ref="BX2309" ca="1">INDIRECT(BX2292)*(1-$H2302)</f>
        <v>8000</v>
      </c>
      <c r="BY2309" s="80" cm="1">
        <f t="array" aca="1" ref="BY2309" ca="1">INDIRECT(BY2292)*(1-$H2302)</f>
        <v>8000</v>
      </c>
      <c r="BZ2309" s="80" cm="1">
        <f t="array" aca="1" ref="BZ2309" ca="1">INDIRECT(BZ2292)*(1-$H2302)</f>
        <v>8000</v>
      </c>
      <c r="CA2309" s="80" cm="1">
        <f t="array" aca="1" ref="CA2309" ca="1">INDIRECT(CA2292)*(1-$H2302)</f>
        <v>8000</v>
      </c>
      <c r="CB2309" s="80" cm="1">
        <f t="array" aca="1" ref="CB2309" ca="1">INDIRECT(CB2292)*(1-$H2302)</f>
        <v>8000</v>
      </c>
      <c r="CC2309" s="80" cm="1">
        <f t="array" aca="1" ref="CC2309" ca="1">INDIRECT(CC2292)*(1-$H2302)</f>
        <v>8000</v>
      </c>
      <c r="CD2309" s="80" cm="1">
        <f t="array" aca="1" ref="CD2309" ca="1">INDIRECT(CD2292)*(1-$H2302)</f>
        <v>8000</v>
      </c>
      <c r="CE2309" s="80" cm="1">
        <f t="array" aca="1" ref="CE2309" ca="1">INDIRECT(CE2292)*(1-$H2302)</f>
        <v>8000</v>
      </c>
      <c r="CF2309" s="80" cm="1">
        <f t="array" aca="1" ref="CF2309" ca="1">INDIRECT(CF2292)*(1-$H2302)</f>
        <v>8000</v>
      </c>
      <c r="CG2309" s="80" cm="1">
        <f t="array" aca="1" ref="CG2309" ca="1">INDIRECT(CG2292)*(1-$H2302)</f>
        <v>8000</v>
      </c>
      <c r="CH2309" s="80" cm="1">
        <f t="array" aca="1" ref="CH2309" ca="1">INDIRECT(CH2292)*(1-$H2302)</f>
        <v>8000</v>
      </c>
      <c r="CI2309" s="80" cm="1">
        <f t="array" aca="1" ref="CI2309" ca="1">INDIRECT(CI2292)*(1-$H2302)</f>
        <v>8000</v>
      </c>
      <c r="CJ2309" s="80" cm="1">
        <f t="array" aca="1" ref="CJ2309" ca="1">INDIRECT(CJ2292)*(1-$H2302)</f>
        <v>8000</v>
      </c>
      <c r="CK2309" s="80" cm="1">
        <f t="array" aca="1" ref="CK2309" ca="1">INDIRECT(CK2292)*(1-$H2302)</f>
        <v>8000</v>
      </c>
      <c r="CL2309" s="80" cm="1">
        <f t="array" aca="1" ref="CL2309" ca="1">INDIRECT(CL2292)*(1-$H2302)</f>
        <v>8000</v>
      </c>
    </row>
    <row r="2310" spans="2:90" x14ac:dyDescent="0.4">
      <c r="B2310" s="152" t="str">
        <f>"Prepayment - "&amp;SUBSTITUTE(B2298,":","")</f>
        <v>Prepayment - Revenue driven amortizing loan - no defaults</v>
      </c>
      <c r="D2310" t="s">
        <v>742</v>
      </c>
      <c r="E2310" t="s">
        <v>906</v>
      </c>
      <c r="K2310" s="24">
        <f>SUMIF($3:$3,K$2,2310:2310)</f>
        <v>0</v>
      </c>
      <c r="L2310" s="24">
        <f>SUMIF($3:$3,L$2,2310:2310)</f>
        <v>0</v>
      </c>
      <c r="M2310" s="24">
        <f>SUMIF($3:$3,M$2,2310:2310)</f>
        <v>0</v>
      </c>
      <c r="N2310" s="24">
        <f>SUMIF($3:$3,N$2,2310:2310)</f>
        <v>0</v>
      </c>
      <c r="O2310" s="24">
        <f>SUMIF($3:$3,O$2,2310:2310)</f>
        <v>0</v>
      </c>
      <c r="P2310" s="24">
        <f>SUMIF($3:$3,P$2,2310:2310)</f>
        <v>0</v>
      </c>
      <c r="R2310"/>
      <c r="S2310" s="127">
        <v>0</v>
      </c>
      <c r="T2310" s="127">
        <v>0</v>
      </c>
      <c r="U2310" s="127">
        <v>0</v>
      </c>
      <c r="V2310" s="74">
        <v>0</v>
      </c>
      <c r="W2310" s="74">
        <v>0</v>
      </c>
      <c r="X2310" s="74">
        <v>0</v>
      </c>
      <c r="Y2310" s="74">
        <v>0</v>
      </c>
      <c r="Z2310" s="74">
        <v>0</v>
      </c>
      <c r="AA2310" s="74">
        <v>0</v>
      </c>
      <c r="AB2310" s="74">
        <v>0</v>
      </c>
      <c r="AC2310" s="74">
        <v>0</v>
      </c>
      <c r="AD2310" s="74">
        <v>0</v>
      </c>
      <c r="AE2310" s="74">
        <v>0</v>
      </c>
      <c r="AF2310" s="74">
        <v>0</v>
      </c>
      <c r="AG2310" s="74">
        <v>0</v>
      </c>
      <c r="AH2310" s="74">
        <v>0</v>
      </c>
      <c r="AI2310" s="74">
        <v>0</v>
      </c>
      <c r="AJ2310" s="74">
        <v>0</v>
      </c>
      <c r="AK2310" s="74">
        <v>0</v>
      </c>
      <c r="AL2310" s="74">
        <v>0</v>
      </c>
      <c r="AM2310" s="74">
        <v>0</v>
      </c>
      <c r="AN2310" s="74">
        <v>0</v>
      </c>
      <c r="AO2310" s="74">
        <v>0</v>
      </c>
      <c r="AP2310" s="74">
        <v>0</v>
      </c>
      <c r="AQ2310" s="74">
        <v>0</v>
      </c>
      <c r="AR2310" s="74">
        <v>0</v>
      </c>
      <c r="AS2310" s="74">
        <v>0</v>
      </c>
      <c r="AT2310" s="74">
        <v>0</v>
      </c>
      <c r="AU2310" s="74">
        <v>0</v>
      </c>
      <c r="AV2310" s="74">
        <v>0</v>
      </c>
      <c r="AW2310" s="74">
        <v>0</v>
      </c>
      <c r="AX2310" s="74">
        <v>0</v>
      </c>
      <c r="AY2310" s="74">
        <v>0</v>
      </c>
      <c r="AZ2310" s="74">
        <v>0</v>
      </c>
      <c r="BA2310" s="74">
        <v>0</v>
      </c>
      <c r="BB2310" s="74">
        <v>0</v>
      </c>
      <c r="BC2310" s="74">
        <v>0</v>
      </c>
      <c r="BD2310" s="74">
        <v>0</v>
      </c>
      <c r="BE2310" s="74">
        <v>0</v>
      </c>
      <c r="BF2310" s="74">
        <v>0</v>
      </c>
      <c r="BG2310" s="74">
        <v>0</v>
      </c>
      <c r="BH2310" s="74">
        <v>0</v>
      </c>
      <c r="BI2310" s="74">
        <v>0</v>
      </c>
      <c r="BJ2310" s="74">
        <v>0</v>
      </c>
      <c r="BK2310" s="74">
        <v>0</v>
      </c>
      <c r="BL2310" s="74">
        <v>0</v>
      </c>
      <c r="BM2310" s="74">
        <v>0</v>
      </c>
      <c r="BN2310" s="74">
        <v>0</v>
      </c>
      <c r="BO2310" s="74">
        <v>0</v>
      </c>
      <c r="BP2310" s="74">
        <v>0</v>
      </c>
      <c r="BQ2310" s="74">
        <v>0</v>
      </c>
      <c r="BR2310" s="74">
        <v>0</v>
      </c>
      <c r="BS2310" s="74">
        <v>0</v>
      </c>
      <c r="BT2310" s="74">
        <v>0</v>
      </c>
      <c r="BU2310" s="74">
        <v>0</v>
      </c>
      <c r="BV2310" s="74">
        <v>0</v>
      </c>
      <c r="BW2310" s="74">
        <v>0</v>
      </c>
      <c r="BX2310" s="74">
        <v>0</v>
      </c>
      <c r="BY2310" s="74">
        <v>0</v>
      </c>
      <c r="BZ2310" s="74">
        <v>0</v>
      </c>
      <c r="CA2310" s="74">
        <v>0</v>
      </c>
      <c r="CB2310" s="74">
        <v>0</v>
      </c>
      <c r="CC2310" s="74">
        <v>0</v>
      </c>
      <c r="CD2310" s="74">
        <v>0</v>
      </c>
      <c r="CE2310" s="74">
        <v>0</v>
      </c>
      <c r="CF2310" s="74">
        <v>0</v>
      </c>
      <c r="CG2310" s="74">
        <v>0</v>
      </c>
      <c r="CH2310" s="74">
        <v>0</v>
      </c>
      <c r="CI2310" s="74">
        <v>0</v>
      </c>
      <c r="CJ2310" s="74">
        <v>0</v>
      </c>
      <c r="CK2310" s="74">
        <v>0</v>
      </c>
      <c r="CL2310" s="74">
        <v>0</v>
      </c>
    </row>
    <row r="2311" spans="2:90" x14ac:dyDescent="0.4">
      <c r="B2311" s="152" t="str">
        <f>"Principal payments - "&amp;SUBSTITUTE(B2298,":","")</f>
        <v>Principal payments - Revenue driven amortizing loan - no defaults</v>
      </c>
      <c r="D2311" t="s">
        <v>742</v>
      </c>
      <c r="E2311" t="s">
        <v>906</v>
      </c>
      <c r="K2311" s="132">
        <f ca="1">SUMIF($3:$3,K$2,2311:2311)</f>
        <v>-4.6568027387954586E+70</v>
      </c>
      <c r="L2311" s="132">
        <f ca="1">SUMIF($3:$3,L$2,2311:2311)</f>
        <v>5.6281544724672165E+131</v>
      </c>
      <c r="M2311" s="132">
        <f ca="1">SUMIF($3:$3,M$2,2311:2311)</f>
        <v>-2.9581385824274842E+194</v>
      </c>
      <c r="N2311" s="132">
        <f ca="1">SUMIF($3:$3,N$2,2311:2311)</f>
        <v>1.1916663932177044E+255</v>
      </c>
      <c r="O2311" s="132" t="e">
        <f ca="1">SUMIF($3:$3,O$2,2311:2311)</f>
        <v>#NUM!</v>
      </c>
      <c r="P2311" s="132" t="e">
        <f ca="1">SUMIF($3:$3,P$2,2311:2311)</f>
        <v>#NUM!</v>
      </c>
      <c r="R2311"/>
      <c r="S2311" s="171">
        <f t="shared" ref="S2311" ca="1" si="2642">S2323+S2314</f>
        <v>-182727297.94402787</v>
      </c>
      <c r="T2311" s="171">
        <f t="shared" ref="T2311:AX2311" ca="1" si="2643">T2323+T2314</f>
        <v>-439482994629816.56</v>
      </c>
      <c r="U2311" s="171">
        <f t="shared" ca="1" si="2643"/>
        <v>-5.2914062111985441E+20</v>
      </c>
      <c r="V2311" s="171">
        <f t="shared" ca="1" si="2643"/>
        <v>-4.249588927648749E+26</v>
      </c>
      <c r="W2311" s="171">
        <f t="shared" ca="1" si="2643"/>
        <v>-2.3018417752693204E+32</v>
      </c>
      <c r="X2311" s="171">
        <f t="shared" ca="1" si="2643"/>
        <v>-8.4843157496132585E+37</v>
      </c>
      <c r="Y2311" s="171">
        <f t="shared" ca="1" si="2643"/>
        <v>-2.0363857646169098E+43</v>
      </c>
      <c r="Z2311" s="171">
        <f t="shared" ca="1" si="2643"/>
        <v>-2.0832356157719094E+48</v>
      </c>
      <c r="AA2311" s="171">
        <f t="shared" ca="1" si="2643"/>
        <v>7.220883470742863E+53</v>
      </c>
      <c r="AB2311" s="171">
        <f t="shared" ca="1" si="2643"/>
        <v>4.9161686762681581E+59</v>
      </c>
      <c r="AC2311" s="171">
        <f t="shared" ca="1" si="2643"/>
        <v>1.734162636815143E+65</v>
      </c>
      <c r="AD2311" s="171">
        <f t="shared" ca="1" si="2643"/>
        <v>4.6568028833077756E+70</v>
      </c>
      <c r="AE2311" s="171">
        <f t="shared" ca="1" si="2643"/>
        <v>1.0484933034491663E+76</v>
      </c>
      <c r="AF2311" s="171">
        <f t="shared" ca="1" si="2643"/>
        <v>2.0656685660513974E+81</v>
      </c>
      <c r="AG2311" s="171">
        <f t="shared" ca="1" si="2643"/>
        <v>3.6457630864715193E+86</v>
      </c>
      <c r="AH2311" s="171">
        <f t="shared" ca="1" si="2643"/>
        <v>5.8477628350089667E+91</v>
      </c>
      <c r="AI2311" s="171">
        <f t="shared" ca="1" si="2643"/>
        <v>8.6035341049815086E+96</v>
      </c>
      <c r="AJ2311" s="171">
        <f t="shared" ca="1" si="2643"/>
        <v>1.1678549994754233E+102</v>
      </c>
      <c r="AK2311" s="171">
        <f t="shared" ca="1" si="2643"/>
        <v>1.4661076664265815E+107</v>
      </c>
      <c r="AL2311" s="171">
        <f t="shared" ca="1" si="2643"/>
        <v>1.695511777585019E+112</v>
      </c>
      <c r="AM2311" s="171">
        <f t="shared" ca="1" si="2643"/>
        <v>1.7715001491722321E+117</v>
      </c>
      <c r="AN2311" s="171">
        <f t="shared" ca="1" si="2643"/>
        <v>1.5664752095699659E+122</v>
      </c>
      <c r="AO2311" s="171">
        <f t="shared" ca="1" si="2643"/>
        <v>8.8308353808555041E+126</v>
      </c>
      <c r="AP2311" s="171">
        <f t="shared" ca="1" si="2643"/>
        <v>-5.6281537366036469E+131</v>
      </c>
      <c r="AQ2311" s="171">
        <f t="shared" ca="1" si="2643"/>
        <v>-3.115911138514636E+137</v>
      </c>
      <c r="AR2311" s="171">
        <f t="shared" ca="1" si="2643"/>
        <v>-7.0738120086686899E+142</v>
      </c>
      <c r="AS2311" s="171">
        <f t="shared" ca="1" si="2643"/>
        <v>-1.247393939287622E+148</v>
      </c>
      <c r="AT2311" s="171">
        <f t="shared" ca="1" si="2643"/>
        <v>-1.8784203068935239E+153</v>
      </c>
      <c r="AU2311" s="171">
        <f t="shared" ca="1" si="2643"/>
        <v>-2.4551498140565497E+158</v>
      </c>
      <c r="AV2311" s="171">
        <f t="shared" ca="1" si="2643"/>
        <v>-2.7104116932946965E+163</v>
      </c>
      <c r="AW2311" s="171">
        <f t="shared" ca="1" si="2643"/>
        <v>-2.2427384285997015E+168</v>
      </c>
      <c r="AX2311" s="171">
        <f t="shared" ca="1" si="2643"/>
        <v>-5.3231914493842381E+172</v>
      </c>
      <c r="AY2311" s="171">
        <f t="shared" ref="AY2311:CD2311" ca="1" si="2644">AY2323+AY2314</f>
        <v>3.0081758193427535E+178</v>
      </c>
      <c r="AZ2311" s="171">
        <f t="shared" ca="1" si="2644"/>
        <v>8.9491875087519067E+183</v>
      </c>
      <c r="BA2311" s="171">
        <f t="shared" ca="1" si="2644"/>
        <v>1.7736845499041809E+189</v>
      </c>
      <c r="BB2311" s="171">
        <f t="shared" ca="1" si="2644"/>
        <v>2.9581387302322803E+194</v>
      </c>
      <c r="BC2311" s="171">
        <f t="shared" ca="1" si="2644"/>
        <v>4.3997591077525427E+199</v>
      </c>
      <c r="BD2311" s="171">
        <f t="shared" ca="1" si="2644"/>
        <v>5.8698153616855648E+204</v>
      </c>
      <c r="BE2311" s="171">
        <f t="shared" ca="1" si="2644"/>
        <v>6.8821187933965779E+209</v>
      </c>
      <c r="BF2311" s="171">
        <f t="shared" ca="1" si="2644"/>
        <v>6.8176455036097241E+214</v>
      </c>
      <c r="BG2311" s="171">
        <f t="shared" ca="1" si="2644"/>
        <v>5.2490348919020584E+219</v>
      </c>
      <c r="BH2311" s="171">
        <f t="shared" ca="1" si="2644"/>
        <v>2.2301926090774195E+224</v>
      </c>
      <c r="BI2311" s="171">
        <f t="shared" ca="1" si="2644"/>
        <v>-1.6823086428066179E+229</v>
      </c>
      <c r="BJ2311" s="171">
        <f t="shared" ca="1" si="2644"/>
        <v>-5.6809080205279586E+234</v>
      </c>
      <c r="BK2311" s="171">
        <f t="shared" ca="1" si="2644"/>
        <v>-9.0325571847234116E+239</v>
      </c>
      <c r="BL2311" s="171">
        <f t="shared" ca="1" si="2644"/>
        <v>-1.1273733001856804E+245</v>
      </c>
      <c r="BM2311" s="171">
        <f t="shared" ca="1" si="2644"/>
        <v>-1.2224708984001858E+250</v>
      </c>
      <c r="BN2311" s="171">
        <f t="shared" ca="1" si="2644"/>
        <v>-1.1916664950874451E+255</v>
      </c>
      <c r="BO2311" s="171">
        <f t="shared" ca="1" si="2644"/>
        <v>-1.0536131533439403E+260</v>
      </c>
      <c r="BP2311" s="171">
        <f t="shared" ca="1" si="2644"/>
        <v>-8.4026322071176814E+264</v>
      </c>
      <c r="BQ2311" s="171">
        <f t="shared" ca="1" si="2644"/>
        <v>-5.9298973187879503E+269</v>
      </c>
      <c r="BR2311" s="171">
        <f t="shared" ca="1" si="2644"/>
        <v>-3.5405405987933066E+274</v>
      </c>
      <c r="BS2311" s="171">
        <f t="shared" ca="1" si="2644"/>
        <v>-1.5627419924132174E+279</v>
      </c>
      <c r="BT2311" s="171">
        <f t="shared" ca="1" si="2644"/>
        <v>-1.6310798556095E+283</v>
      </c>
      <c r="BU2311" s="171">
        <f t="shared" ca="1" si="2644"/>
        <v>6.5522508062937776E+288</v>
      </c>
      <c r="BV2311" s="171">
        <f t="shared" ca="1" si="2644"/>
        <v>1.0020136164197151E+294</v>
      </c>
      <c r="BW2311" s="171">
        <f t="shared" ca="1" si="2644"/>
        <v>1.0321536971505265E+299</v>
      </c>
      <c r="BX2311" s="171">
        <f t="shared" ca="1" si="2644"/>
        <v>8.9139344707757534E+303</v>
      </c>
      <c r="BY2311" s="171" t="e">
        <f t="shared" ca="1" si="2644"/>
        <v>#NUM!</v>
      </c>
      <c r="BZ2311" s="171" t="e">
        <f t="shared" ca="1" si="2644"/>
        <v>#NUM!</v>
      </c>
      <c r="CA2311" s="171" t="e">
        <f t="shared" ca="1" si="2644"/>
        <v>#NUM!</v>
      </c>
      <c r="CB2311" s="171" t="e">
        <f t="shared" ca="1" si="2644"/>
        <v>#NUM!</v>
      </c>
      <c r="CC2311" s="171" t="e">
        <f t="shared" ca="1" si="2644"/>
        <v>#NUM!</v>
      </c>
      <c r="CD2311" s="171" t="e">
        <f t="shared" ca="1" si="2644"/>
        <v>#NUM!</v>
      </c>
      <c r="CE2311" s="171" t="e">
        <f t="shared" ref="CE2311:CK2311" ca="1" si="2645">CE2323+CE2314</f>
        <v>#NUM!</v>
      </c>
      <c r="CF2311" s="171" t="e">
        <f t="shared" ca="1" si="2645"/>
        <v>#NUM!</v>
      </c>
      <c r="CG2311" s="171" t="e">
        <f t="shared" ca="1" si="2645"/>
        <v>#NUM!</v>
      </c>
      <c r="CH2311" s="171" t="e">
        <f t="shared" ca="1" si="2645"/>
        <v>#NUM!</v>
      </c>
      <c r="CI2311" s="171" t="e">
        <f t="shared" ca="1" si="2645"/>
        <v>#NUM!</v>
      </c>
      <c r="CJ2311" s="171" t="e">
        <f t="shared" ca="1" si="2645"/>
        <v>#NUM!</v>
      </c>
      <c r="CK2311" s="171" t="e">
        <f t="shared" ca="1" si="2645"/>
        <v>#NUM!</v>
      </c>
      <c r="CL2311" s="171" t="e">
        <f t="shared" ref="CL2311" ca="1" si="2646">CL2323+CL2314</f>
        <v>#NUM!</v>
      </c>
    </row>
    <row r="2312" spans="2:90" x14ac:dyDescent="0.4">
      <c r="B2312" s="121" t="str">
        <f>"Loan - "&amp;SUBSTITUTE(B2298,":","")</f>
        <v>Loan - Revenue driven amortizing loan - no defaults</v>
      </c>
      <c r="C2312" t="s">
        <v>240</v>
      </c>
      <c r="D2312" t="s">
        <v>742</v>
      </c>
      <c r="E2312" t="s">
        <v>906</v>
      </c>
      <c r="G2312" t="s">
        <v>244</v>
      </c>
      <c r="I2312" s="74"/>
      <c r="J2312" s="74"/>
      <c r="K2312" s="33">
        <f ca="1">SUMIF($4:$4,K$2,2312:2312)</f>
        <v>-4.6567680556914364E+70</v>
      </c>
      <c r="L2312" s="33">
        <f ca="1">SUMIF($4:$4,L$2,2312:2312)</f>
        <v>5.6283310844363372E+131</v>
      </c>
      <c r="M2312" s="33">
        <f ca="1">SUMIF($4:$4,M$2,2312:2312)</f>
        <v>-2.9581031090071972E+194</v>
      </c>
      <c r="N2312" s="33">
        <f ca="1">SUMIF($4:$4,N$2,2312:2312)</f>
        <v>1.191641944140762E+255</v>
      </c>
      <c r="O2312" s="33" t="e">
        <f ca="1">SUMIF($4:$4,O$2,2312:2312)</f>
        <v>#NUM!</v>
      </c>
      <c r="P2312" s="33" t="e">
        <f ca="1">SUMIF($4:$4,P$2,2312:2312)</f>
        <v>#NUM!</v>
      </c>
      <c r="Q2312" s="33"/>
      <c r="R2312" s="53">
        <f ca="1">S2308</f>
        <v>0</v>
      </c>
      <c r="S2312" s="91">
        <f t="shared" ref="S2312" ca="1" si="2647">SUM(S2308:S2311)</f>
        <v>-182719297.94402787</v>
      </c>
      <c r="T2312" s="91">
        <f t="shared" ref="T2312:AX2312" ca="1" si="2648">SUM(T2308:T2311)</f>
        <v>-439482811887155.25</v>
      </c>
      <c r="U2312" s="91">
        <f t="shared" ca="1" si="2648"/>
        <v>-5.2914018163722676E+20</v>
      </c>
      <c r="V2312" s="91">
        <f t="shared" ca="1" si="2648"/>
        <v>-4.2495836362513644E+26</v>
      </c>
      <c r="W2312" s="91">
        <f t="shared" ca="1" si="2648"/>
        <v>-2.3018375256910197E+32</v>
      </c>
      <c r="X2312" s="91">
        <f t="shared" ca="1" si="2648"/>
        <v>-8.4842927312808519E+37</v>
      </c>
      <c r="Y2312" s="91">
        <f t="shared" ca="1" si="2648"/>
        <v>-2.0363772803473887E+43</v>
      </c>
      <c r="Z2312" s="91">
        <f t="shared" ca="1" si="2648"/>
        <v>-2.0832152520846557E+48</v>
      </c>
      <c r="AA2312" s="91">
        <f t="shared" ca="1" si="2648"/>
        <v>7.2209043026900492E+53</v>
      </c>
      <c r="AB2312" s="91">
        <f t="shared" ca="1" si="2648"/>
        <v>4.9161614553428493E+59</v>
      </c>
      <c r="AC2312" s="91">
        <f t="shared" ca="1" si="2648"/>
        <v>1.7341577206609687E+65</v>
      </c>
      <c r="AD2312" s="91">
        <f t="shared" ca="1" si="2648"/>
        <v>4.6567855417801404E+70</v>
      </c>
      <c r="AE2312" s="91">
        <f t="shared" ca="1" si="2648"/>
        <v>1.0484886466811106E+76</v>
      </c>
      <c r="AF2312" s="91">
        <f t="shared" ca="1" si="2648"/>
        <v>2.0656580812118865E+81</v>
      </c>
      <c r="AG2312" s="91">
        <f t="shared" ca="1" si="2648"/>
        <v>3.6457424299964299E+86</v>
      </c>
      <c r="AH2312" s="91">
        <f t="shared" ca="1" si="2648"/>
        <v>5.8477263777929537E+91</v>
      </c>
      <c r="AI2312" s="91">
        <f t="shared" ca="1" si="2648"/>
        <v>8.6034756280853433E+96</v>
      </c>
      <c r="AJ2312" s="91">
        <f t="shared" ca="1" si="2648"/>
        <v>1.1678463960587598E+102</v>
      </c>
      <c r="AK2312" s="91">
        <f t="shared" ca="1" si="2648"/>
        <v>1.4660959880493726E+107</v>
      </c>
      <c r="AL2312" s="91">
        <f t="shared" ca="1" si="2648"/>
        <v>1.6954971167428962E+112</v>
      </c>
      <c r="AM2312" s="91">
        <f t="shared" ca="1" si="2648"/>
        <v>1.7714831943488959E+117</v>
      </c>
      <c r="AN2312" s="91">
        <f t="shared" ca="1" si="2648"/>
        <v>1.566457494908985E+122</v>
      </c>
      <c r="AO2312" s="91">
        <f t="shared" ca="1" si="2648"/>
        <v>8.8306787368922587E+126</v>
      </c>
      <c r="AP2312" s="91">
        <f t="shared" ca="1" si="2648"/>
        <v>-5.628242041811505E+131</v>
      </c>
      <c r="AQ2312" s="91">
        <f t="shared" ca="1" si="2648"/>
        <v>-3.1159055101835517E+137</v>
      </c>
      <c r="AR2312" s="91">
        <f t="shared" ca="1" si="2648"/>
        <v>-7.0737808496703396E+142</v>
      </c>
      <c r="AS2312" s="91">
        <f t="shared" ca="1" si="2648"/>
        <v>-1.2473868655381911E+148</v>
      </c>
      <c r="AT2312" s="91">
        <f t="shared" ca="1" si="2648"/>
        <v>-1.8784078330961959E+153</v>
      </c>
      <c r="AU2312" s="91">
        <f t="shared" ca="1" si="2648"/>
        <v>-2.4551310301039967E+158</v>
      </c>
      <c r="AV2312" s="91">
        <f t="shared" ca="1" si="2648"/>
        <v>-2.7103871421738016E+163</v>
      </c>
      <c r="AW2312" s="91">
        <f t="shared" ca="1" si="2648"/>
        <v>-2.2427113249758387E+168</v>
      </c>
      <c r="AX2312" s="91">
        <f t="shared" ca="1" si="2648"/>
        <v>-5.3229671809847135E+172</v>
      </c>
      <c r="AY2312" s="91">
        <f t="shared" ref="AY2312:CD2312" ca="1" si="2649">SUM(AY2308:AY2311)</f>
        <v>3.0081811420837945E+178</v>
      </c>
      <c r="AZ2312" s="91">
        <f t="shared" ca="1" si="2649"/>
        <v>8.9491574268868121E+183</v>
      </c>
      <c r="BA2312" s="91">
        <f t="shared" ca="1" si="2649"/>
        <v>1.7736756007770865E+189</v>
      </c>
      <c r="BB2312" s="91">
        <f t="shared" ca="1" si="2649"/>
        <v>2.9581209935665097E+194</v>
      </c>
      <c r="BC2312" s="91">
        <f t="shared" ca="1" si="2649"/>
        <v>4.3997295267214523E+199</v>
      </c>
      <c r="BD2312" s="91">
        <f t="shared" ca="1" si="2649"/>
        <v>5.8697713646885747E+204</v>
      </c>
      <c r="BE2312" s="91">
        <f t="shared" ca="1" si="2649"/>
        <v>6.8820600961265699E+209</v>
      </c>
      <c r="BF2312" s="91">
        <f t="shared" ca="1" si="2649"/>
        <v>6.8175766836006311E+214</v>
      </c>
      <c r="BG2312" s="91">
        <f t="shared" ca="1" si="2649"/>
        <v>5.2489667168291634E+219</v>
      </c>
      <c r="BH2312" s="91">
        <f t="shared" ca="1" si="2649"/>
        <v>2.2301401200976898E+224</v>
      </c>
      <c r="BI2312" s="91">
        <f t="shared" ca="1" si="2649"/>
        <v>-1.6823309436785483E+229</v>
      </c>
      <c r="BJ2312" s="91">
        <f t="shared" ca="1" si="2649"/>
        <v>-5.6808911969936498E+234</v>
      </c>
      <c r="BK2312" s="91">
        <f t="shared" ca="1" si="2649"/>
        <v>-9.0325003759810762E+239</v>
      </c>
      <c r="BL2312" s="91">
        <f t="shared" ca="1" si="2649"/>
        <v>-1.1273642677425868E+245</v>
      </c>
      <c r="BM2312" s="91">
        <f t="shared" ca="1" si="2649"/>
        <v>-1.222459624848586E+250</v>
      </c>
      <c r="BN2312" s="91">
        <f t="shared" ca="1" si="2649"/>
        <v>-1.1916542706048725E+255</v>
      </c>
      <c r="BO2312" s="91">
        <f t="shared" ca="1" si="2649"/>
        <v>-1.0536012369244988E+260</v>
      </c>
      <c r="BP2312" s="91">
        <f t="shared" ca="1" si="2649"/>
        <v>-8.4025268481955724E+264</v>
      </c>
      <c r="BQ2312" s="91">
        <f t="shared" ca="1" si="2649"/>
        <v>-5.9298132945818491E+269</v>
      </c>
      <c r="BR2312" s="91">
        <f t="shared" ca="1" si="2649"/>
        <v>-3.5404813015076148E+274</v>
      </c>
      <c r="BS2312" s="91">
        <f t="shared" ca="1" si="2649"/>
        <v>-1.562706588198125E+279</v>
      </c>
      <c r="BT2312" s="91">
        <f t="shared" ca="1" si="2649"/>
        <v>-1.6309235885206635E+283</v>
      </c>
      <c r="BU2312" s="91">
        <f t="shared" ca="1" si="2649"/>
        <v>6.5522671139539344E+288</v>
      </c>
      <c r="BV2312" s="91">
        <f t="shared" ca="1" si="2649"/>
        <v>1.0020070641361561E+294</v>
      </c>
      <c r="BW2312" s="91">
        <f t="shared" ca="1" si="2649"/>
        <v>1.0321436771459538E+299</v>
      </c>
      <c r="BX2312" s="91">
        <f t="shared" ca="1" si="2649"/>
        <v>8.9138312574183957E+303</v>
      </c>
      <c r="BY2312" s="91" t="e">
        <f t="shared" ca="1" si="2649"/>
        <v>#NUM!</v>
      </c>
      <c r="BZ2312" s="91" t="e">
        <f t="shared" ca="1" si="2649"/>
        <v>#NUM!</v>
      </c>
      <c r="CA2312" s="91" t="e">
        <f t="shared" ca="1" si="2649"/>
        <v>#NUM!</v>
      </c>
      <c r="CB2312" s="91" t="e">
        <f t="shared" ca="1" si="2649"/>
        <v>#NUM!</v>
      </c>
      <c r="CC2312" s="91" t="e">
        <f t="shared" ca="1" si="2649"/>
        <v>#NUM!</v>
      </c>
      <c r="CD2312" s="91" t="e">
        <f t="shared" ca="1" si="2649"/>
        <v>#NUM!</v>
      </c>
      <c r="CE2312" s="91" t="e">
        <f t="shared" ref="CE2312:CK2312" ca="1" si="2650">SUM(CE2308:CE2311)</f>
        <v>#NUM!</v>
      </c>
      <c r="CF2312" s="91" t="e">
        <f t="shared" ca="1" si="2650"/>
        <v>#NUM!</v>
      </c>
      <c r="CG2312" s="91" t="e">
        <f t="shared" ca="1" si="2650"/>
        <v>#NUM!</v>
      </c>
      <c r="CH2312" s="91" t="e">
        <f t="shared" ca="1" si="2650"/>
        <v>#NUM!</v>
      </c>
      <c r="CI2312" s="91" t="e">
        <f t="shared" ca="1" si="2650"/>
        <v>#NUM!</v>
      </c>
      <c r="CJ2312" s="91" t="e">
        <f t="shared" ca="1" si="2650"/>
        <v>#NUM!</v>
      </c>
      <c r="CK2312" s="91" t="e">
        <f t="shared" ca="1" si="2650"/>
        <v>#NUM!</v>
      </c>
      <c r="CL2312" s="91" t="e">
        <f t="shared" ref="CL2312" ca="1" si="2651">SUM(CL2308:CL2311)</f>
        <v>#NUM!</v>
      </c>
    </row>
    <row r="2313" spans="2:90" x14ac:dyDescent="0.4">
      <c r="B2313" s="120"/>
      <c r="D2313" t="s">
        <v>742</v>
      </c>
      <c r="E2313" t="s">
        <v>906</v>
      </c>
      <c r="R2313"/>
      <c r="S2313" s="62"/>
      <c r="T2313" s="62"/>
      <c r="U2313" s="62"/>
      <c r="V2313" s="62"/>
      <c r="W2313" s="62"/>
      <c r="X2313" s="62"/>
      <c r="Y2313" s="62"/>
      <c r="Z2313" s="62"/>
      <c r="AA2313" s="62"/>
      <c r="AB2313" s="62"/>
      <c r="AC2313" s="62"/>
      <c r="AD2313" s="62"/>
      <c r="AE2313" s="62"/>
      <c r="AF2313" s="62"/>
      <c r="AG2313" s="62"/>
      <c r="AH2313" s="62"/>
      <c r="AI2313" s="62"/>
      <c r="AJ2313" s="62"/>
      <c r="AK2313" s="62"/>
      <c r="AL2313" s="62"/>
      <c r="AM2313" s="62"/>
      <c r="AN2313" s="62"/>
      <c r="AO2313" s="62"/>
      <c r="AP2313" s="62"/>
      <c r="AQ2313" s="62"/>
      <c r="AR2313" s="62"/>
      <c r="AS2313" s="62"/>
      <c r="AT2313" s="62"/>
      <c r="AU2313" s="62"/>
      <c r="AV2313" s="62"/>
      <c r="AW2313" s="62"/>
      <c r="AX2313" s="62"/>
      <c r="AY2313" s="62"/>
      <c r="AZ2313" s="62"/>
      <c r="BA2313" s="62"/>
      <c r="BB2313" s="62"/>
      <c r="BC2313" s="62"/>
      <c r="BD2313" s="62"/>
      <c r="BE2313" s="62"/>
      <c r="BF2313" s="62"/>
      <c r="BG2313" s="62"/>
      <c r="BH2313" s="62"/>
      <c r="BI2313" s="62"/>
      <c r="BJ2313" s="62"/>
      <c r="BK2313" s="62"/>
      <c r="BL2313" s="62"/>
      <c r="BM2313" s="62"/>
      <c r="BN2313" s="62"/>
      <c r="BO2313" s="62"/>
      <c r="BP2313" s="62"/>
      <c r="BQ2313" s="62"/>
      <c r="BR2313" s="62"/>
      <c r="BS2313" s="62"/>
      <c r="BT2313" s="62"/>
      <c r="BU2313" s="62"/>
      <c r="BV2313" s="62"/>
      <c r="BW2313" s="62"/>
      <c r="BX2313" s="62"/>
      <c r="BY2313" s="62"/>
      <c r="BZ2313" s="62"/>
      <c r="CA2313" s="62"/>
      <c r="CB2313" s="62"/>
      <c r="CC2313" s="62"/>
      <c r="CD2313" s="62"/>
      <c r="CE2313" s="62"/>
      <c r="CF2313" s="62"/>
      <c r="CG2313" s="62"/>
      <c r="CH2313" s="62"/>
      <c r="CI2313" s="62"/>
      <c r="CJ2313" s="62"/>
      <c r="CK2313" s="62"/>
      <c r="CL2313" s="62"/>
    </row>
    <row r="2314" spans="2:90" x14ac:dyDescent="0.4">
      <c r="B2314" s="121" t="str">
        <f>"Interest income - "&amp;SUBSTITUTE(B2298,":","")</f>
        <v>Interest income - Revenue driven amortizing loan - no defaults</v>
      </c>
      <c r="C2314" t="s">
        <v>198</v>
      </c>
      <c r="D2314" t="s">
        <v>742</v>
      </c>
      <c r="E2314" t="s">
        <v>906</v>
      </c>
      <c r="I2314" s="91"/>
      <c r="J2314" s="91"/>
      <c r="K2314" s="28">
        <f ca="1">SUMIF($3:$3,K$2,2312:2312)</f>
        <v>4.6568028834065088E+70</v>
      </c>
      <c r="L2314" s="28">
        <f ca="1">SUMIF($3:$3,L$2,2312:2312)</f>
        <v>-5.6281537334576607E+131</v>
      </c>
      <c r="M2314" s="28">
        <f ca="1">SUMIF($3:$3,M$2,2312:2312)</f>
        <v>2.9581387304120094E+194</v>
      </c>
      <c r="N2314" s="28">
        <f ca="1">SUMIF($3:$3,N$2,2312:2312)</f>
        <v>-1.1916664953138584E+255</v>
      </c>
      <c r="O2314" s="28" t="e">
        <f ca="1">SUMIF($3:$3,O$2,2312:2312)</f>
        <v>#NUM!</v>
      </c>
      <c r="P2314" s="28" t="e">
        <f ca="1">SUMIF($3:$3,P$2,2312:2312)</f>
        <v>#NUM!</v>
      </c>
      <c r="R2314" s="27"/>
      <c r="S2314" s="91">
        <f t="shared" ref="S2314" ca="1" si="2652">SUM(S2308:S2309,S2310)*$H2301/12</f>
        <v>66.666666666666671</v>
      </c>
      <c r="T2314" s="91">
        <f t="shared" ref="T2314:AX2314" ca="1" si="2653">SUM(T2308:T2309,T2310)*$H2301/12</f>
        <v>1522855.5106966393</v>
      </c>
      <c r="U2314" s="91">
        <f t="shared" ca="1" si="2653"/>
        <v>3662355230632.1382</v>
      </c>
      <c r="V2314" s="91">
        <f t="shared" ca="1" si="2653"/>
        <v>4.4094978207672018E+18</v>
      </c>
      <c r="W2314" s="91">
        <f t="shared" ca="1" si="2653"/>
        <v>3.5413152506288998E+24</v>
      </c>
      <c r="X2314" s="91">
        <f t="shared" ca="1" si="2653"/>
        <v>1.9181943672453031E+30</v>
      </c>
      <c r="Y2314" s="91">
        <f t="shared" ca="1" si="2653"/>
        <v>7.0702246009060209E+35</v>
      </c>
      <c r="Z2314" s="91">
        <f t="shared" ca="1" si="2653"/>
        <v>1.6969739377941572E+41</v>
      </c>
      <c r="AA2314" s="91">
        <f t="shared" ca="1" si="2653"/>
        <v>1.7359955988471548E+46</v>
      </c>
      <c r="AB2314" s="91">
        <f t="shared" ca="1" si="2653"/>
        <v>-6.0174377570308546E+51</v>
      </c>
      <c r="AC2314" s="91">
        <f t="shared" ca="1" si="2653"/>
        <v>-4.0967951452197055E+57</v>
      </c>
      <c r="AD2314" s="91">
        <f t="shared" ca="1" si="2653"/>
        <v>-1.4451273029431192E+63</v>
      </c>
      <c r="AE2314" s="91">
        <f t="shared" ca="1" si="2653"/>
        <v>-3.8806400464095307E+68</v>
      </c>
      <c r="AF2314" s="91">
        <f t="shared" ca="1" si="2653"/>
        <v>-8.7373662590800249E+73</v>
      </c>
      <c r="AG2314" s="91">
        <f t="shared" ca="1" si="2653"/>
        <v>-1.7213729241274375E+79</v>
      </c>
      <c r="AH2314" s="91">
        <f t="shared" ca="1" si="2653"/>
        <v>-3.038101334400795E+84</v>
      </c>
      <c r="AI2314" s="91">
        <f t="shared" ca="1" si="2653"/>
        <v>-4.8730746804697497E+89</v>
      </c>
      <c r="AJ2314" s="91">
        <f t="shared" ca="1" si="2653"/>
        <v>-7.1695138862693653E+94</v>
      </c>
      <c r="AK2314" s="91">
        <f t="shared" ca="1" si="2653"/>
        <v>-9.7319810074121584E+99</v>
      </c>
      <c r="AL2314" s="91">
        <f t="shared" ca="1" si="2653"/>
        <v>-1.2217368435564656E+105</v>
      </c>
      <c r="AM2314" s="91">
        <f t="shared" ca="1" si="2653"/>
        <v>-1.4129019446768828E+110</v>
      </c>
      <c r="AN2314" s="91">
        <f t="shared" ca="1" si="2653"/>
        <v>-1.4762217484093412E+115</v>
      </c>
      <c r="AO2314" s="91">
        <f t="shared" ca="1" si="2653"/>
        <v>-1.3053663603825977E+120</v>
      </c>
      <c r="AP2314" s="91">
        <f t="shared" ca="1" si="2653"/>
        <v>-7.3587673215173473E+124</v>
      </c>
      <c r="AQ2314" s="91">
        <f t="shared" ca="1" si="2653"/>
        <v>4.6902759036969483E+129</v>
      </c>
      <c r="AR2314" s="91">
        <f t="shared" ca="1" si="2653"/>
        <v>2.5965831958637808E+135</v>
      </c>
      <c r="AS2314" s="91">
        <f t="shared" ca="1" si="2653"/>
        <v>5.894791192465274E+140</v>
      </c>
      <c r="AT2314" s="91">
        <f t="shared" ca="1" si="2653"/>
        <v>1.0394831106751758E+146</v>
      </c>
      <c r="AU2314" s="91">
        <f t="shared" ca="1" si="2653"/>
        <v>1.5653293794008358E+151</v>
      </c>
      <c r="AV2314" s="91">
        <f t="shared" ca="1" si="2653"/>
        <v>2.0459267412465459E+156</v>
      </c>
      <c r="AW2314" s="91">
        <f t="shared" ca="1" si="2653"/>
        <v>2.2586353218962796E+161</v>
      </c>
      <c r="AX2314" s="91">
        <f t="shared" ca="1" si="2653"/>
        <v>1.868903329372533E+166</v>
      </c>
      <c r="AY2314" s="91">
        <f t="shared" ref="AY2314:CD2314" ca="1" si="2654">SUM(AY2308:AY2309,AY2310)*$H2301/12</f>
        <v>4.4356175341806941E+170</v>
      </c>
      <c r="AZ2314" s="91">
        <f t="shared" ca="1" si="2654"/>
        <v>-2.506822091167941E+176</v>
      </c>
      <c r="BA2314" s="91">
        <f t="shared" ca="1" si="2654"/>
        <v>-7.4576059119932095E+181</v>
      </c>
      <c r="BB2314" s="91">
        <f t="shared" ca="1" si="2654"/>
        <v>-1.4780554808702957E+187</v>
      </c>
      <c r="BC2314" s="91">
        <f t="shared" ca="1" si="2654"/>
        <v>-2.4650859241726642E+192</v>
      </c>
      <c r="BD2314" s="91">
        <f t="shared" ca="1" si="2654"/>
        <v>-3.6664164158394756E+197</v>
      </c>
      <c r="BE2314" s="91">
        <f t="shared" ca="1" si="2654"/>
        <v>-4.8914391672992344E+202</v>
      </c>
      <c r="BF2314" s="91">
        <f t="shared" ca="1" si="2654"/>
        <v>-5.735000757733365E+207</v>
      </c>
      <c r="BG2314" s="91">
        <f t="shared" ca="1" si="2654"/>
        <v>-5.6812560745952587E+212</v>
      </c>
      <c r="BH2314" s="91">
        <f t="shared" ca="1" si="2654"/>
        <v>-4.3740816441283105E+217</v>
      </c>
      <c r="BI2314" s="91">
        <f t="shared" ca="1" si="2654"/>
        <v>-1.85840599419954E+222</v>
      </c>
      <c r="BJ2314" s="91">
        <f t="shared" ca="1" si="2654"/>
        <v>1.4019611924226588E+227</v>
      </c>
      <c r="BK2314" s="91">
        <f t="shared" ca="1" si="2654"/>
        <v>4.7340618612354199E+232</v>
      </c>
      <c r="BL2314" s="91">
        <f t="shared" ca="1" si="2654"/>
        <v>7.5270359113892819E+237</v>
      </c>
      <c r="BM2314" s="91">
        <f t="shared" ca="1" si="2654"/>
        <v>9.3946263331106328E+242</v>
      </c>
      <c r="BN2314" s="91">
        <f t="shared" ca="1" si="2654"/>
        <v>1.0187068810515914E+248</v>
      </c>
      <c r="BO2314" s="91">
        <f t="shared" ca="1" si="2654"/>
        <v>9.9303495345063521E+252</v>
      </c>
      <c r="BP2314" s="91">
        <f t="shared" ca="1" si="2654"/>
        <v>8.7799101756780173E+257</v>
      </c>
      <c r="BQ2314" s="91">
        <f t="shared" ca="1" si="2654"/>
        <v>7.00201717509228E+262</v>
      </c>
      <c r="BR2314" s="91">
        <f t="shared" ca="1" si="2654"/>
        <v>4.9414404742817191E+267</v>
      </c>
      <c r="BS2314" s="91">
        <f t="shared" ca="1" si="2654"/>
        <v>2.9503512577097381E+272</v>
      </c>
      <c r="BT2314" s="91">
        <f t="shared" ca="1" si="2654"/>
        <v>1.3022257403040411E+277</v>
      </c>
      <c r="BU2314" s="91">
        <f t="shared" ca="1" si="2654"/>
        <v>1.3589716797707144E+281</v>
      </c>
      <c r="BV2314" s="91">
        <f t="shared" ca="1" si="2654"/>
        <v>-5.4602362992065125E+286</v>
      </c>
      <c r="BW2314" s="91">
        <f t="shared" ca="1" si="2654"/>
        <v>-8.3500038105522547E+291</v>
      </c>
      <c r="BX2314" s="91">
        <f t="shared" ca="1" si="2654"/>
        <v>-8.6011131131409757E+296</v>
      </c>
      <c r="BY2314" s="91">
        <f t="shared" ca="1" si="2654"/>
        <v>-7.4281059858037424E+301</v>
      </c>
      <c r="BZ2314" s="91" t="e">
        <f t="shared" ca="1" si="2654"/>
        <v>#NUM!</v>
      </c>
      <c r="CA2314" s="91" t="e">
        <f t="shared" ca="1" si="2654"/>
        <v>#NUM!</v>
      </c>
      <c r="CB2314" s="91" t="e">
        <f t="shared" ca="1" si="2654"/>
        <v>#NUM!</v>
      </c>
      <c r="CC2314" s="91" t="e">
        <f t="shared" ca="1" si="2654"/>
        <v>#NUM!</v>
      </c>
      <c r="CD2314" s="91" t="e">
        <f t="shared" ca="1" si="2654"/>
        <v>#NUM!</v>
      </c>
      <c r="CE2314" s="91" t="e">
        <f t="shared" ref="CE2314" ca="1" si="2655">SUM(CE2308:CE2309,CE2310)*$H2301/12</f>
        <v>#NUM!</v>
      </c>
      <c r="CF2314" s="91" t="e">
        <f t="shared" ref="CF2314:CL2314" ca="1" si="2656">SUM(CF2308:CF2309,CF2310)*$H2301/12</f>
        <v>#NUM!</v>
      </c>
      <c r="CG2314" s="91" t="e">
        <f t="shared" ca="1" si="2656"/>
        <v>#NUM!</v>
      </c>
      <c r="CH2314" s="91" t="e">
        <f t="shared" ca="1" si="2656"/>
        <v>#NUM!</v>
      </c>
      <c r="CI2314" s="91" t="e">
        <f t="shared" ca="1" si="2656"/>
        <v>#NUM!</v>
      </c>
      <c r="CJ2314" s="91" t="e">
        <f t="shared" ca="1" si="2656"/>
        <v>#NUM!</v>
      </c>
      <c r="CK2314" s="91" t="e">
        <f t="shared" ca="1" si="2656"/>
        <v>#NUM!</v>
      </c>
      <c r="CL2314" s="91" t="e">
        <f t="shared" ca="1" si="2656"/>
        <v>#NUM!</v>
      </c>
    </row>
    <row r="2315" spans="2:90" x14ac:dyDescent="0.4">
      <c r="B2315" s="120"/>
      <c r="D2315" t="s">
        <v>742</v>
      </c>
      <c r="E2315" t="s">
        <v>906</v>
      </c>
      <c r="R2315"/>
      <c r="S2315" s="1"/>
      <c r="T2315" s="1"/>
      <c r="U2315" s="1"/>
      <c r="V2315" s="1"/>
      <c r="W2315" s="1"/>
      <c r="X2315" s="1"/>
      <c r="Y2315" s="1"/>
      <c r="Z2315" s="1"/>
      <c r="AA2315" s="1"/>
      <c r="AB2315" s="1"/>
      <c r="AC2315" s="1"/>
      <c r="AD2315" s="1"/>
      <c r="AE2315" s="1"/>
      <c r="AF2315" s="1"/>
      <c r="AG2315" s="1"/>
      <c r="AH2315" s="1"/>
      <c r="AI2315" s="1"/>
      <c r="AJ2315" s="1"/>
      <c r="AK2315" s="1"/>
      <c r="AL2315" s="1"/>
      <c r="AM2315" s="1"/>
      <c r="AN2315" s="1"/>
      <c r="AO2315" s="1"/>
      <c r="AP2315" s="1"/>
      <c r="AQ2315" s="1"/>
      <c r="AR2315" s="1"/>
      <c r="AS2315" s="1"/>
      <c r="AT2315" s="1"/>
      <c r="AU2315" s="1"/>
      <c r="AV2315" s="1"/>
      <c r="AW2315" s="1"/>
      <c r="AX2315" s="1"/>
      <c r="AY2315" s="1"/>
      <c r="AZ2315" s="1"/>
      <c r="BA2315" s="1"/>
      <c r="BB2315" s="1"/>
      <c r="BC2315" s="1"/>
      <c r="BD2315" s="1"/>
      <c r="BE2315" s="1"/>
      <c r="BF2315" s="1"/>
      <c r="BG2315" s="1"/>
      <c r="BH2315" s="1"/>
      <c r="BI2315" s="1"/>
      <c r="BJ2315" s="1"/>
      <c r="BK2315" s="1"/>
      <c r="BL2315" s="1"/>
      <c r="BM2315" s="1"/>
      <c r="BN2315" s="1"/>
      <c r="BO2315" s="1"/>
      <c r="BP2315" s="1"/>
      <c r="BQ2315" s="1"/>
      <c r="BR2315" s="1"/>
      <c r="BS2315" s="1"/>
      <c r="BT2315" s="1"/>
      <c r="BU2315" s="1"/>
      <c r="BV2315" s="1"/>
      <c r="BW2315" s="1"/>
      <c r="BX2315" s="1"/>
      <c r="BY2315" s="1"/>
      <c r="BZ2315" s="1"/>
      <c r="CA2315" s="1"/>
      <c r="CB2315" s="1"/>
      <c r="CC2315" s="1"/>
      <c r="CD2315" s="1"/>
      <c r="CE2315" s="1"/>
      <c r="CF2315" s="1"/>
      <c r="CG2315" s="1"/>
      <c r="CH2315" s="1"/>
      <c r="CI2315" s="1"/>
      <c r="CJ2315" s="1"/>
      <c r="CK2315" s="1"/>
      <c r="CL2315" s="1"/>
    </row>
    <row r="2316" spans="2:90" x14ac:dyDescent="0.4">
      <c r="B2316" s="93" t="s">
        <v>307</v>
      </c>
      <c r="D2316" t="s">
        <v>742</v>
      </c>
      <c r="E2316" t="s">
        <v>906</v>
      </c>
      <c r="R2316"/>
      <c r="S2316" s="1"/>
      <c r="T2316" s="1"/>
      <c r="U2316" s="1"/>
      <c r="V2316" s="1"/>
      <c r="W2316" s="1"/>
      <c r="X2316" s="1"/>
      <c r="Y2316" s="1"/>
      <c r="Z2316" s="1"/>
      <c r="AA2316" s="1"/>
      <c r="AB2316" s="1"/>
      <c r="AC2316" s="1"/>
      <c r="AD2316" s="1"/>
      <c r="AE2316" s="1"/>
      <c r="AF2316" s="1"/>
      <c r="AG2316" s="1"/>
      <c r="AH2316" s="1"/>
      <c r="AI2316" s="1"/>
      <c r="AJ2316" s="1"/>
      <c r="AK2316" s="1"/>
      <c r="AL2316" s="1"/>
      <c r="AM2316" s="1"/>
      <c r="AN2316" s="1"/>
      <c r="AO2316" s="1"/>
      <c r="AP2316" s="1"/>
      <c r="AQ2316" s="1"/>
      <c r="AR2316" s="1"/>
      <c r="AS2316" s="1"/>
      <c r="AT2316" s="1"/>
      <c r="AU2316" s="1"/>
      <c r="AV2316" s="1"/>
      <c r="AW2316" s="1"/>
      <c r="AX2316" s="1"/>
      <c r="AY2316" s="1"/>
      <c r="AZ2316" s="1"/>
      <c r="BA2316" s="1"/>
      <c r="BB2316" s="1"/>
      <c r="BC2316" s="1"/>
      <c r="BD2316" s="1"/>
      <c r="BE2316" s="1"/>
      <c r="BF2316" s="1"/>
      <c r="BG2316" s="1"/>
      <c r="BH2316" s="1"/>
      <c r="BI2316" s="1"/>
      <c r="BJ2316" s="1"/>
      <c r="BK2316" s="1"/>
      <c r="BL2316" s="1"/>
      <c r="BM2316" s="1"/>
      <c r="BN2316" s="1"/>
      <c r="BO2316" s="1"/>
      <c r="BP2316" s="1"/>
      <c r="BQ2316" s="1"/>
      <c r="BR2316" s="1"/>
      <c r="BS2316" s="1"/>
      <c r="BT2316" s="1"/>
      <c r="BU2316" s="1"/>
      <c r="BV2316" s="1"/>
      <c r="BW2316" s="1"/>
      <c r="BX2316" s="1"/>
      <c r="BY2316" s="1"/>
      <c r="BZ2316" s="1"/>
      <c r="CA2316" s="1"/>
      <c r="CB2316" s="1"/>
      <c r="CC2316" s="1"/>
      <c r="CD2316" s="1"/>
      <c r="CE2316" s="1"/>
      <c r="CF2316" s="1"/>
      <c r="CG2316" s="1"/>
      <c r="CH2316" s="1"/>
      <c r="CI2316" s="1"/>
      <c r="CJ2316" s="1"/>
      <c r="CK2316" s="1"/>
      <c r="CL2316" s="1"/>
    </row>
    <row r="2317" spans="2:90" x14ac:dyDescent="0.4">
      <c r="B2317" s="152" t="str">
        <f>B2309</f>
        <v>New loans originated - Revenue driven amortizing loan - no defaults</v>
      </c>
      <c r="C2317" t="s">
        <v>235</v>
      </c>
      <c r="D2317" t="s">
        <v>742</v>
      </c>
      <c r="E2317" t="s">
        <v>906</v>
      </c>
      <c r="K2317" s="53">
        <f ca="1">SUMIF($3:$3,K$2,2317:2317)</f>
        <v>-96000</v>
      </c>
      <c r="L2317" s="53">
        <f ca="1">SUMIF($3:$3,L$2,2317:2317)</f>
        <v>-96000</v>
      </c>
      <c r="M2317" s="53">
        <f ca="1">SUMIF($3:$3,M$2,2317:2317)</f>
        <v>-96000</v>
      </c>
      <c r="N2317" s="53">
        <f ca="1">SUMIF($3:$3,N$2,2317:2317)</f>
        <v>-96000</v>
      </c>
      <c r="O2317" s="53">
        <f ca="1">SUMIF($3:$3,O$2,2317:2317)</f>
        <v>-96000</v>
      </c>
      <c r="P2317" s="53">
        <f ca="1">SUMIF($3:$3,P$2,2317:2317)</f>
        <v>-96000</v>
      </c>
      <c r="R2317"/>
      <c r="S2317" s="62">
        <f t="shared" ref="S2317" ca="1" si="2657">-S2309</f>
        <v>-8000</v>
      </c>
      <c r="T2317" s="62">
        <f t="shared" ref="T2317:AX2317" ca="1" si="2658">-T2309</f>
        <v>-8000</v>
      </c>
      <c r="U2317" s="62">
        <f t="shared" ca="1" si="2658"/>
        <v>-8000</v>
      </c>
      <c r="V2317" s="62">
        <f t="shared" ca="1" si="2658"/>
        <v>-8000</v>
      </c>
      <c r="W2317" s="62">
        <f t="shared" ca="1" si="2658"/>
        <v>-8000</v>
      </c>
      <c r="X2317" s="62">
        <f t="shared" ca="1" si="2658"/>
        <v>-8000</v>
      </c>
      <c r="Y2317" s="62">
        <f t="shared" ca="1" si="2658"/>
        <v>-8000</v>
      </c>
      <c r="Z2317" s="62">
        <f t="shared" ca="1" si="2658"/>
        <v>-8000</v>
      </c>
      <c r="AA2317" s="62">
        <f t="shared" ca="1" si="2658"/>
        <v>-8000</v>
      </c>
      <c r="AB2317" s="62">
        <f t="shared" ca="1" si="2658"/>
        <v>-8000</v>
      </c>
      <c r="AC2317" s="62">
        <f t="shared" ca="1" si="2658"/>
        <v>-8000</v>
      </c>
      <c r="AD2317" s="62">
        <f t="shared" ca="1" si="2658"/>
        <v>-8000</v>
      </c>
      <c r="AE2317" s="62">
        <f t="shared" ca="1" si="2658"/>
        <v>-8000</v>
      </c>
      <c r="AF2317" s="62">
        <f t="shared" ca="1" si="2658"/>
        <v>-8000</v>
      </c>
      <c r="AG2317" s="62">
        <f t="shared" ca="1" si="2658"/>
        <v>-8000</v>
      </c>
      <c r="AH2317" s="62">
        <f t="shared" ca="1" si="2658"/>
        <v>-8000</v>
      </c>
      <c r="AI2317" s="62">
        <f t="shared" ca="1" si="2658"/>
        <v>-8000</v>
      </c>
      <c r="AJ2317" s="62">
        <f t="shared" ca="1" si="2658"/>
        <v>-8000</v>
      </c>
      <c r="AK2317" s="62">
        <f t="shared" ca="1" si="2658"/>
        <v>-8000</v>
      </c>
      <c r="AL2317" s="62">
        <f t="shared" ca="1" si="2658"/>
        <v>-8000</v>
      </c>
      <c r="AM2317" s="62">
        <f t="shared" ca="1" si="2658"/>
        <v>-8000</v>
      </c>
      <c r="AN2317" s="62">
        <f t="shared" ca="1" si="2658"/>
        <v>-8000</v>
      </c>
      <c r="AO2317" s="62">
        <f t="shared" ca="1" si="2658"/>
        <v>-8000</v>
      </c>
      <c r="AP2317" s="62">
        <f t="shared" ca="1" si="2658"/>
        <v>-8000</v>
      </c>
      <c r="AQ2317" s="62">
        <f t="shared" ca="1" si="2658"/>
        <v>-8000</v>
      </c>
      <c r="AR2317" s="62">
        <f t="shared" ca="1" si="2658"/>
        <v>-8000</v>
      </c>
      <c r="AS2317" s="62">
        <f t="shared" ca="1" si="2658"/>
        <v>-8000</v>
      </c>
      <c r="AT2317" s="62">
        <f t="shared" ca="1" si="2658"/>
        <v>-8000</v>
      </c>
      <c r="AU2317" s="62">
        <f t="shared" ca="1" si="2658"/>
        <v>-8000</v>
      </c>
      <c r="AV2317" s="62">
        <f t="shared" ca="1" si="2658"/>
        <v>-8000</v>
      </c>
      <c r="AW2317" s="62">
        <f t="shared" ca="1" si="2658"/>
        <v>-8000</v>
      </c>
      <c r="AX2317" s="62">
        <f t="shared" ca="1" si="2658"/>
        <v>-8000</v>
      </c>
      <c r="AY2317" s="62">
        <f t="shared" ref="AY2317:CD2317" ca="1" si="2659">-AY2309</f>
        <v>-8000</v>
      </c>
      <c r="AZ2317" s="62">
        <f t="shared" ca="1" si="2659"/>
        <v>-8000</v>
      </c>
      <c r="BA2317" s="62">
        <f t="shared" ca="1" si="2659"/>
        <v>-8000</v>
      </c>
      <c r="BB2317" s="62">
        <f t="shared" ca="1" si="2659"/>
        <v>-8000</v>
      </c>
      <c r="BC2317" s="62">
        <f t="shared" ca="1" si="2659"/>
        <v>-8000</v>
      </c>
      <c r="BD2317" s="62">
        <f t="shared" ca="1" si="2659"/>
        <v>-8000</v>
      </c>
      <c r="BE2317" s="62">
        <f t="shared" ca="1" si="2659"/>
        <v>-8000</v>
      </c>
      <c r="BF2317" s="62">
        <f t="shared" ca="1" si="2659"/>
        <v>-8000</v>
      </c>
      <c r="BG2317" s="62">
        <f t="shared" ca="1" si="2659"/>
        <v>-8000</v>
      </c>
      <c r="BH2317" s="62">
        <f t="shared" ca="1" si="2659"/>
        <v>-8000</v>
      </c>
      <c r="BI2317" s="62">
        <f t="shared" ca="1" si="2659"/>
        <v>-8000</v>
      </c>
      <c r="BJ2317" s="62">
        <f t="shared" ca="1" si="2659"/>
        <v>-8000</v>
      </c>
      <c r="BK2317" s="62">
        <f t="shared" ca="1" si="2659"/>
        <v>-8000</v>
      </c>
      <c r="BL2317" s="62">
        <f t="shared" ca="1" si="2659"/>
        <v>-8000</v>
      </c>
      <c r="BM2317" s="62">
        <f t="shared" ca="1" si="2659"/>
        <v>-8000</v>
      </c>
      <c r="BN2317" s="62">
        <f t="shared" ca="1" si="2659"/>
        <v>-8000</v>
      </c>
      <c r="BO2317" s="62">
        <f t="shared" ca="1" si="2659"/>
        <v>-8000</v>
      </c>
      <c r="BP2317" s="62">
        <f t="shared" ca="1" si="2659"/>
        <v>-8000</v>
      </c>
      <c r="BQ2317" s="62">
        <f t="shared" ca="1" si="2659"/>
        <v>-8000</v>
      </c>
      <c r="BR2317" s="62">
        <f t="shared" ca="1" si="2659"/>
        <v>-8000</v>
      </c>
      <c r="BS2317" s="62">
        <f t="shared" ca="1" si="2659"/>
        <v>-8000</v>
      </c>
      <c r="BT2317" s="62">
        <f t="shared" ca="1" si="2659"/>
        <v>-8000</v>
      </c>
      <c r="BU2317" s="62">
        <f t="shared" ca="1" si="2659"/>
        <v>-8000</v>
      </c>
      <c r="BV2317" s="62">
        <f t="shared" ca="1" si="2659"/>
        <v>-8000</v>
      </c>
      <c r="BW2317" s="62">
        <f t="shared" ca="1" si="2659"/>
        <v>-8000</v>
      </c>
      <c r="BX2317" s="62">
        <f t="shared" ca="1" si="2659"/>
        <v>-8000</v>
      </c>
      <c r="BY2317" s="62">
        <f t="shared" ca="1" si="2659"/>
        <v>-8000</v>
      </c>
      <c r="BZ2317" s="62">
        <f t="shared" ca="1" si="2659"/>
        <v>-8000</v>
      </c>
      <c r="CA2317" s="62">
        <f t="shared" ca="1" si="2659"/>
        <v>-8000</v>
      </c>
      <c r="CB2317" s="62">
        <f t="shared" ca="1" si="2659"/>
        <v>-8000</v>
      </c>
      <c r="CC2317" s="62">
        <f t="shared" ca="1" si="2659"/>
        <v>-8000</v>
      </c>
      <c r="CD2317" s="62">
        <f t="shared" ca="1" si="2659"/>
        <v>-8000</v>
      </c>
      <c r="CE2317" s="62">
        <f t="shared" ref="CE2317:CK2317" ca="1" si="2660">-CE2309</f>
        <v>-8000</v>
      </c>
      <c r="CF2317" s="62">
        <f t="shared" ca="1" si="2660"/>
        <v>-8000</v>
      </c>
      <c r="CG2317" s="62">
        <f t="shared" ca="1" si="2660"/>
        <v>-8000</v>
      </c>
      <c r="CH2317" s="62">
        <f t="shared" ca="1" si="2660"/>
        <v>-8000</v>
      </c>
      <c r="CI2317" s="62">
        <f t="shared" ca="1" si="2660"/>
        <v>-8000</v>
      </c>
      <c r="CJ2317" s="62">
        <f t="shared" ca="1" si="2660"/>
        <v>-8000</v>
      </c>
      <c r="CK2317" s="62">
        <f t="shared" ca="1" si="2660"/>
        <v>-8000</v>
      </c>
      <c r="CL2317" s="62">
        <f t="shared" ref="CL2317" ca="1" si="2661">-CL2309</f>
        <v>-8000</v>
      </c>
    </row>
    <row r="2318" spans="2:90" x14ac:dyDescent="0.4">
      <c r="B2318" s="152" t="str">
        <f>B2310</f>
        <v>Prepayment - Revenue driven amortizing loan - no defaults</v>
      </c>
      <c r="C2318" t="s">
        <v>235</v>
      </c>
      <c r="D2318" t="s">
        <v>742</v>
      </c>
      <c r="E2318" t="s">
        <v>906</v>
      </c>
      <c r="K2318" s="53">
        <f>SUMIF($3:$3,K$2,2318:2318)</f>
        <v>0</v>
      </c>
      <c r="L2318" s="53">
        <f>SUMIF($3:$3,L$2,2318:2318)</f>
        <v>0</v>
      </c>
      <c r="M2318" s="53">
        <f>SUMIF($3:$3,M$2,2318:2318)</f>
        <v>0</v>
      </c>
      <c r="N2318" s="53">
        <f>SUMIF($3:$3,N$2,2318:2318)</f>
        <v>0</v>
      </c>
      <c r="O2318" s="53">
        <f>SUMIF($3:$3,O$2,2318:2318)</f>
        <v>0</v>
      </c>
      <c r="P2318" s="53">
        <f>SUMIF($3:$3,P$2,2318:2318)</f>
        <v>0</v>
      </c>
      <c r="R2318"/>
      <c r="S2318" s="62">
        <f t="shared" ref="S2318" si="2662">-S2310</f>
        <v>0</v>
      </c>
      <c r="T2318" s="62">
        <f t="shared" ref="T2318:AX2318" si="2663">-T2310</f>
        <v>0</v>
      </c>
      <c r="U2318" s="62">
        <f t="shared" si="2663"/>
        <v>0</v>
      </c>
      <c r="V2318" s="62">
        <f t="shared" si="2663"/>
        <v>0</v>
      </c>
      <c r="W2318" s="62">
        <f t="shared" si="2663"/>
        <v>0</v>
      </c>
      <c r="X2318" s="62">
        <f t="shared" si="2663"/>
        <v>0</v>
      </c>
      <c r="Y2318" s="62">
        <f t="shared" si="2663"/>
        <v>0</v>
      </c>
      <c r="Z2318" s="62">
        <f t="shared" si="2663"/>
        <v>0</v>
      </c>
      <c r="AA2318" s="62">
        <f t="shared" si="2663"/>
        <v>0</v>
      </c>
      <c r="AB2318" s="62">
        <f t="shared" si="2663"/>
        <v>0</v>
      </c>
      <c r="AC2318" s="62">
        <f t="shared" si="2663"/>
        <v>0</v>
      </c>
      <c r="AD2318" s="62">
        <f t="shared" si="2663"/>
        <v>0</v>
      </c>
      <c r="AE2318" s="62">
        <f t="shared" si="2663"/>
        <v>0</v>
      </c>
      <c r="AF2318" s="62">
        <f t="shared" si="2663"/>
        <v>0</v>
      </c>
      <c r="AG2318" s="62">
        <f t="shared" si="2663"/>
        <v>0</v>
      </c>
      <c r="AH2318" s="62">
        <f t="shared" si="2663"/>
        <v>0</v>
      </c>
      <c r="AI2318" s="62">
        <f t="shared" si="2663"/>
        <v>0</v>
      </c>
      <c r="AJ2318" s="62">
        <f t="shared" si="2663"/>
        <v>0</v>
      </c>
      <c r="AK2318" s="62">
        <f t="shared" si="2663"/>
        <v>0</v>
      </c>
      <c r="AL2318" s="62">
        <f t="shared" si="2663"/>
        <v>0</v>
      </c>
      <c r="AM2318" s="62">
        <f t="shared" si="2663"/>
        <v>0</v>
      </c>
      <c r="AN2318" s="62">
        <f t="shared" si="2663"/>
        <v>0</v>
      </c>
      <c r="AO2318" s="62">
        <f t="shared" si="2663"/>
        <v>0</v>
      </c>
      <c r="AP2318" s="62">
        <f t="shared" si="2663"/>
        <v>0</v>
      </c>
      <c r="AQ2318" s="62">
        <f t="shared" si="2663"/>
        <v>0</v>
      </c>
      <c r="AR2318" s="62">
        <f t="shared" si="2663"/>
        <v>0</v>
      </c>
      <c r="AS2318" s="62">
        <f t="shared" si="2663"/>
        <v>0</v>
      </c>
      <c r="AT2318" s="62">
        <f t="shared" si="2663"/>
        <v>0</v>
      </c>
      <c r="AU2318" s="62">
        <f t="shared" si="2663"/>
        <v>0</v>
      </c>
      <c r="AV2318" s="62">
        <f t="shared" si="2663"/>
        <v>0</v>
      </c>
      <c r="AW2318" s="62">
        <f t="shared" si="2663"/>
        <v>0</v>
      </c>
      <c r="AX2318" s="62">
        <f t="shared" si="2663"/>
        <v>0</v>
      </c>
      <c r="AY2318" s="62">
        <f t="shared" ref="AY2318:CD2318" si="2664">-AY2310</f>
        <v>0</v>
      </c>
      <c r="AZ2318" s="62">
        <f t="shared" si="2664"/>
        <v>0</v>
      </c>
      <c r="BA2318" s="62">
        <f t="shared" si="2664"/>
        <v>0</v>
      </c>
      <c r="BB2318" s="62">
        <f t="shared" si="2664"/>
        <v>0</v>
      </c>
      <c r="BC2318" s="62">
        <f t="shared" si="2664"/>
        <v>0</v>
      </c>
      <c r="BD2318" s="62">
        <f t="shared" si="2664"/>
        <v>0</v>
      </c>
      <c r="BE2318" s="62">
        <f t="shared" si="2664"/>
        <v>0</v>
      </c>
      <c r="BF2318" s="62">
        <f t="shared" si="2664"/>
        <v>0</v>
      </c>
      <c r="BG2318" s="62">
        <f t="shared" si="2664"/>
        <v>0</v>
      </c>
      <c r="BH2318" s="62">
        <f t="shared" si="2664"/>
        <v>0</v>
      </c>
      <c r="BI2318" s="62">
        <f t="shared" si="2664"/>
        <v>0</v>
      </c>
      <c r="BJ2318" s="62">
        <f t="shared" si="2664"/>
        <v>0</v>
      </c>
      <c r="BK2318" s="62">
        <f t="shared" si="2664"/>
        <v>0</v>
      </c>
      <c r="BL2318" s="62">
        <f t="shared" si="2664"/>
        <v>0</v>
      </c>
      <c r="BM2318" s="62">
        <f t="shared" si="2664"/>
        <v>0</v>
      </c>
      <c r="BN2318" s="62">
        <f t="shared" si="2664"/>
        <v>0</v>
      </c>
      <c r="BO2318" s="62">
        <f t="shared" si="2664"/>
        <v>0</v>
      </c>
      <c r="BP2318" s="62">
        <f t="shared" si="2664"/>
        <v>0</v>
      </c>
      <c r="BQ2318" s="62">
        <f t="shared" si="2664"/>
        <v>0</v>
      </c>
      <c r="BR2318" s="62">
        <f t="shared" si="2664"/>
        <v>0</v>
      </c>
      <c r="BS2318" s="62">
        <f t="shared" si="2664"/>
        <v>0</v>
      </c>
      <c r="BT2318" s="62">
        <f t="shared" si="2664"/>
        <v>0</v>
      </c>
      <c r="BU2318" s="62">
        <f t="shared" si="2664"/>
        <v>0</v>
      </c>
      <c r="BV2318" s="62">
        <f t="shared" si="2664"/>
        <v>0</v>
      </c>
      <c r="BW2318" s="62">
        <f t="shared" si="2664"/>
        <v>0</v>
      </c>
      <c r="BX2318" s="62">
        <f t="shared" si="2664"/>
        <v>0</v>
      </c>
      <c r="BY2318" s="62">
        <f t="shared" si="2664"/>
        <v>0</v>
      </c>
      <c r="BZ2318" s="62">
        <f t="shared" si="2664"/>
        <v>0</v>
      </c>
      <c r="CA2318" s="62">
        <f t="shared" si="2664"/>
        <v>0</v>
      </c>
      <c r="CB2318" s="62">
        <f t="shared" si="2664"/>
        <v>0</v>
      </c>
      <c r="CC2318" s="62">
        <f t="shared" si="2664"/>
        <v>0</v>
      </c>
      <c r="CD2318" s="62">
        <f t="shared" si="2664"/>
        <v>0</v>
      </c>
      <c r="CE2318" s="62">
        <f t="shared" ref="CE2318:CK2318" si="2665">-CE2310</f>
        <v>0</v>
      </c>
      <c r="CF2318" s="62">
        <f t="shared" si="2665"/>
        <v>0</v>
      </c>
      <c r="CG2318" s="62">
        <f t="shared" si="2665"/>
        <v>0</v>
      </c>
      <c r="CH2318" s="62">
        <f t="shared" si="2665"/>
        <v>0</v>
      </c>
      <c r="CI2318" s="62">
        <f t="shared" si="2665"/>
        <v>0</v>
      </c>
      <c r="CJ2318" s="62">
        <f t="shared" si="2665"/>
        <v>0</v>
      </c>
      <c r="CK2318" s="62">
        <f t="shared" si="2665"/>
        <v>0</v>
      </c>
      <c r="CL2318" s="62">
        <f t="shared" ref="CL2318" si="2666">-CL2310</f>
        <v>0</v>
      </c>
    </row>
    <row r="2319" spans="2:90" x14ac:dyDescent="0.4">
      <c r="B2319" s="152" t="str">
        <f>B2311</f>
        <v>Principal payments - Revenue driven amortizing loan - no defaults</v>
      </c>
      <c r="C2319" t="s">
        <v>235</v>
      </c>
      <c r="D2319" t="s">
        <v>742</v>
      </c>
      <c r="E2319" t="s">
        <v>906</v>
      </c>
      <c r="K2319" s="53">
        <f ca="1">SUMIF($3:$3,K$2,2319:2319)</f>
        <v>4.6568027387954586E+70</v>
      </c>
      <c r="L2319" s="53">
        <f ca="1">SUMIF($3:$3,L$2,2319:2319)</f>
        <v>-5.6281544724672165E+131</v>
      </c>
      <c r="M2319" s="53">
        <f ca="1">SUMIF($3:$3,M$2,2319:2319)</f>
        <v>2.9581385824274842E+194</v>
      </c>
      <c r="N2319" s="53">
        <f ca="1">SUMIF($3:$3,N$2,2319:2319)</f>
        <v>-1.1916663932177044E+255</v>
      </c>
      <c r="O2319" s="53" t="e">
        <f ca="1">SUMIF($3:$3,O$2,2319:2319)</f>
        <v>#NUM!</v>
      </c>
      <c r="P2319" s="53" t="e">
        <f ca="1">SUMIF($3:$3,P$2,2319:2319)</f>
        <v>#NUM!</v>
      </c>
      <c r="R2319"/>
      <c r="S2319" s="62">
        <f t="shared" ref="S2319" ca="1" si="2667">-S2311</f>
        <v>182727297.94402787</v>
      </c>
      <c r="T2319" s="62">
        <f t="shared" ref="T2319:AX2319" ca="1" si="2668">-T2311</f>
        <v>439482994629816.56</v>
      </c>
      <c r="U2319" s="62">
        <f t="shared" ca="1" si="2668"/>
        <v>5.2914062111985441E+20</v>
      </c>
      <c r="V2319" s="62">
        <f t="shared" ca="1" si="2668"/>
        <v>4.249588927648749E+26</v>
      </c>
      <c r="W2319" s="62">
        <f t="shared" ca="1" si="2668"/>
        <v>2.3018417752693204E+32</v>
      </c>
      <c r="X2319" s="62">
        <f t="shared" ca="1" si="2668"/>
        <v>8.4843157496132585E+37</v>
      </c>
      <c r="Y2319" s="62">
        <f t="shared" ca="1" si="2668"/>
        <v>2.0363857646169098E+43</v>
      </c>
      <c r="Z2319" s="62">
        <f t="shared" ca="1" si="2668"/>
        <v>2.0832356157719094E+48</v>
      </c>
      <c r="AA2319" s="62">
        <f t="shared" ca="1" si="2668"/>
        <v>-7.220883470742863E+53</v>
      </c>
      <c r="AB2319" s="62">
        <f t="shared" ca="1" si="2668"/>
        <v>-4.9161686762681581E+59</v>
      </c>
      <c r="AC2319" s="62">
        <f t="shared" ca="1" si="2668"/>
        <v>-1.734162636815143E+65</v>
      </c>
      <c r="AD2319" s="62">
        <f t="shared" ca="1" si="2668"/>
        <v>-4.6568028833077756E+70</v>
      </c>
      <c r="AE2319" s="62">
        <f t="shared" ca="1" si="2668"/>
        <v>-1.0484933034491663E+76</v>
      </c>
      <c r="AF2319" s="62">
        <f t="shared" ca="1" si="2668"/>
        <v>-2.0656685660513974E+81</v>
      </c>
      <c r="AG2319" s="62">
        <f t="shared" ca="1" si="2668"/>
        <v>-3.6457630864715193E+86</v>
      </c>
      <c r="AH2319" s="62">
        <f t="shared" ca="1" si="2668"/>
        <v>-5.8477628350089667E+91</v>
      </c>
      <c r="AI2319" s="62">
        <f t="shared" ca="1" si="2668"/>
        <v>-8.6035341049815086E+96</v>
      </c>
      <c r="AJ2319" s="62">
        <f t="shared" ca="1" si="2668"/>
        <v>-1.1678549994754233E+102</v>
      </c>
      <c r="AK2319" s="62">
        <f t="shared" ca="1" si="2668"/>
        <v>-1.4661076664265815E+107</v>
      </c>
      <c r="AL2319" s="62">
        <f t="shared" ca="1" si="2668"/>
        <v>-1.695511777585019E+112</v>
      </c>
      <c r="AM2319" s="62">
        <f t="shared" ca="1" si="2668"/>
        <v>-1.7715001491722321E+117</v>
      </c>
      <c r="AN2319" s="62">
        <f t="shared" ca="1" si="2668"/>
        <v>-1.5664752095699659E+122</v>
      </c>
      <c r="AO2319" s="62">
        <f t="shared" ca="1" si="2668"/>
        <v>-8.8308353808555041E+126</v>
      </c>
      <c r="AP2319" s="62">
        <f t="shared" ca="1" si="2668"/>
        <v>5.6281537366036469E+131</v>
      </c>
      <c r="AQ2319" s="62">
        <f t="shared" ca="1" si="2668"/>
        <v>3.115911138514636E+137</v>
      </c>
      <c r="AR2319" s="62">
        <f t="shared" ca="1" si="2668"/>
        <v>7.0738120086686899E+142</v>
      </c>
      <c r="AS2319" s="62">
        <f t="shared" ca="1" si="2668"/>
        <v>1.247393939287622E+148</v>
      </c>
      <c r="AT2319" s="62">
        <f t="shared" ca="1" si="2668"/>
        <v>1.8784203068935239E+153</v>
      </c>
      <c r="AU2319" s="62">
        <f t="shared" ca="1" si="2668"/>
        <v>2.4551498140565497E+158</v>
      </c>
      <c r="AV2319" s="62">
        <f t="shared" ca="1" si="2668"/>
        <v>2.7104116932946965E+163</v>
      </c>
      <c r="AW2319" s="62">
        <f t="shared" ca="1" si="2668"/>
        <v>2.2427384285997015E+168</v>
      </c>
      <c r="AX2319" s="62">
        <f t="shared" ca="1" si="2668"/>
        <v>5.3231914493842381E+172</v>
      </c>
      <c r="AY2319" s="62">
        <f t="shared" ref="AY2319:CD2319" ca="1" si="2669">-AY2311</f>
        <v>-3.0081758193427535E+178</v>
      </c>
      <c r="AZ2319" s="62">
        <f t="shared" ca="1" si="2669"/>
        <v>-8.9491875087519067E+183</v>
      </c>
      <c r="BA2319" s="62">
        <f t="shared" ca="1" si="2669"/>
        <v>-1.7736845499041809E+189</v>
      </c>
      <c r="BB2319" s="62">
        <f t="shared" ca="1" si="2669"/>
        <v>-2.9581387302322803E+194</v>
      </c>
      <c r="BC2319" s="62">
        <f t="shared" ca="1" si="2669"/>
        <v>-4.3997591077525427E+199</v>
      </c>
      <c r="BD2319" s="62">
        <f t="shared" ca="1" si="2669"/>
        <v>-5.8698153616855648E+204</v>
      </c>
      <c r="BE2319" s="62">
        <f t="shared" ca="1" si="2669"/>
        <v>-6.8821187933965779E+209</v>
      </c>
      <c r="BF2319" s="62">
        <f t="shared" ca="1" si="2669"/>
        <v>-6.8176455036097241E+214</v>
      </c>
      <c r="BG2319" s="62">
        <f t="shared" ca="1" si="2669"/>
        <v>-5.2490348919020584E+219</v>
      </c>
      <c r="BH2319" s="62">
        <f t="shared" ca="1" si="2669"/>
        <v>-2.2301926090774195E+224</v>
      </c>
      <c r="BI2319" s="62">
        <f t="shared" ca="1" si="2669"/>
        <v>1.6823086428066179E+229</v>
      </c>
      <c r="BJ2319" s="62">
        <f t="shared" ca="1" si="2669"/>
        <v>5.6809080205279586E+234</v>
      </c>
      <c r="BK2319" s="62">
        <f t="shared" ca="1" si="2669"/>
        <v>9.0325571847234116E+239</v>
      </c>
      <c r="BL2319" s="62">
        <f t="shared" ca="1" si="2669"/>
        <v>1.1273733001856804E+245</v>
      </c>
      <c r="BM2319" s="62">
        <f t="shared" ca="1" si="2669"/>
        <v>1.2224708984001858E+250</v>
      </c>
      <c r="BN2319" s="62">
        <f t="shared" ca="1" si="2669"/>
        <v>1.1916664950874451E+255</v>
      </c>
      <c r="BO2319" s="62">
        <f t="shared" ca="1" si="2669"/>
        <v>1.0536131533439403E+260</v>
      </c>
      <c r="BP2319" s="62">
        <f t="shared" ca="1" si="2669"/>
        <v>8.4026322071176814E+264</v>
      </c>
      <c r="BQ2319" s="62">
        <f t="shared" ca="1" si="2669"/>
        <v>5.9298973187879503E+269</v>
      </c>
      <c r="BR2319" s="62">
        <f t="shared" ca="1" si="2669"/>
        <v>3.5405405987933066E+274</v>
      </c>
      <c r="BS2319" s="62">
        <f t="shared" ca="1" si="2669"/>
        <v>1.5627419924132174E+279</v>
      </c>
      <c r="BT2319" s="62">
        <f t="shared" ca="1" si="2669"/>
        <v>1.6310798556095E+283</v>
      </c>
      <c r="BU2319" s="62">
        <f t="shared" ca="1" si="2669"/>
        <v>-6.5522508062937776E+288</v>
      </c>
      <c r="BV2319" s="62">
        <f t="shared" ca="1" si="2669"/>
        <v>-1.0020136164197151E+294</v>
      </c>
      <c r="BW2319" s="62">
        <f t="shared" ca="1" si="2669"/>
        <v>-1.0321536971505265E+299</v>
      </c>
      <c r="BX2319" s="62">
        <f t="shared" ca="1" si="2669"/>
        <v>-8.9139344707757534E+303</v>
      </c>
      <c r="BY2319" s="62" t="e">
        <f t="shared" ca="1" si="2669"/>
        <v>#NUM!</v>
      </c>
      <c r="BZ2319" s="62" t="e">
        <f t="shared" ca="1" si="2669"/>
        <v>#NUM!</v>
      </c>
      <c r="CA2319" s="62" t="e">
        <f t="shared" ca="1" si="2669"/>
        <v>#NUM!</v>
      </c>
      <c r="CB2319" s="62" t="e">
        <f t="shared" ca="1" si="2669"/>
        <v>#NUM!</v>
      </c>
      <c r="CC2319" s="62" t="e">
        <f t="shared" ca="1" si="2669"/>
        <v>#NUM!</v>
      </c>
      <c r="CD2319" s="62" t="e">
        <f t="shared" ca="1" si="2669"/>
        <v>#NUM!</v>
      </c>
      <c r="CE2319" s="62" t="e">
        <f t="shared" ref="CE2319:CK2319" ca="1" si="2670">-CE2311</f>
        <v>#NUM!</v>
      </c>
      <c r="CF2319" s="62" t="e">
        <f t="shared" ca="1" si="2670"/>
        <v>#NUM!</v>
      </c>
      <c r="CG2319" s="62" t="e">
        <f t="shared" ca="1" si="2670"/>
        <v>#NUM!</v>
      </c>
      <c r="CH2319" s="62" t="e">
        <f t="shared" ca="1" si="2670"/>
        <v>#NUM!</v>
      </c>
      <c r="CI2319" s="62" t="e">
        <f t="shared" ca="1" si="2670"/>
        <v>#NUM!</v>
      </c>
      <c r="CJ2319" s="62" t="e">
        <f t="shared" ca="1" si="2670"/>
        <v>#NUM!</v>
      </c>
      <c r="CK2319" s="62" t="e">
        <f t="shared" ca="1" si="2670"/>
        <v>#NUM!</v>
      </c>
      <c r="CL2319" s="62" t="e">
        <f t="shared" ref="CL2319" ca="1" si="2671">-CL2311</f>
        <v>#NUM!</v>
      </c>
    </row>
    <row r="2320" spans="2:90" x14ac:dyDescent="0.4">
      <c r="B2320" s="120"/>
      <c r="D2320" t="s">
        <v>742</v>
      </c>
      <c r="E2320" t="s">
        <v>906</v>
      </c>
      <c r="R2320"/>
      <c r="S2320" s="1"/>
      <c r="T2320" s="1"/>
      <c r="U2320" s="1"/>
      <c r="V2320" s="1"/>
      <c r="W2320" s="1"/>
      <c r="X2320" s="1"/>
      <c r="Y2320" s="1"/>
      <c r="Z2320" s="1"/>
      <c r="AA2320" s="1"/>
      <c r="AB2320" s="1"/>
      <c r="AC2320" s="1"/>
      <c r="AD2320" s="1"/>
      <c r="AE2320" s="1"/>
      <c r="AF2320" s="1"/>
      <c r="AG2320" s="1"/>
      <c r="AH2320" s="1"/>
      <c r="AI2320" s="1"/>
      <c r="AJ2320" s="1"/>
      <c r="AK2320" s="1"/>
      <c r="AL2320" s="1"/>
      <c r="AM2320" s="1"/>
      <c r="AN2320" s="1"/>
      <c r="AO2320" s="1"/>
      <c r="AP2320" s="1"/>
      <c r="AQ2320" s="1"/>
      <c r="AR2320" s="1"/>
      <c r="AS2320" s="1"/>
      <c r="AT2320" s="1"/>
      <c r="AU2320" s="1"/>
      <c r="AV2320" s="1"/>
      <c r="AW2320" s="1"/>
      <c r="AX2320" s="1"/>
      <c r="AY2320" s="1"/>
      <c r="AZ2320" s="1"/>
      <c r="BA2320" s="1"/>
      <c r="BB2320" s="1"/>
      <c r="BC2320" s="1"/>
      <c r="BD2320" s="1"/>
      <c r="BE2320" s="1"/>
      <c r="BF2320" s="1"/>
      <c r="BG2320" s="1"/>
      <c r="BH2320" s="1"/>
      <c r="BI2320" s="1"/>
      <c r="BJ2320" s="1"/>
      <c r="BK2320" s="1"/>
      <c r="BL2320" s="1"/>
      <c r="BM2320" s="1"/>
      <c r="BN2320" s="1"/>
      <c r="BO2320" s="1"/>
      <c r="BP2320" s="1"/>
      <c r="BQ2320" s="1"/>
      <c r="BR2320" s="1"/>
      <c r="BS2320" s="1"/>
      <c r="BT2320" s="1"/>
      <c r="BU2320" s="1"/>
      <c r="BV2320" s="1"/>
      <c r="BW2320" s="1"/>
      <c r="BX2320" s="1"/>
      <c r="BY2320" s="1"/>
      <c r="BZ2320" s="1"/>
      <c r="CA2320" s="1"/>
      <c r="CB2320" s="1"/>
      <c r="CC2320" s="1"/>
      <c r="CD2320" s="1"/>
      <c r="CE2320" s="1"/>
      <c r="CF2320" s="1"/>
      <c r="CG2320" s="1"/>
      <c r="CH2320" s="1"/>
      <c r="CI2320" s="1"/>
      <c r="CJ2320" s="1"/>
      <c r="CK2320" s="1"/>
      <c r="CL2320" s="1"/>
    </row>
    <row r="2321" spans="2:90" x14ac:dyDescent="0.4">
      <c r="B2321" s="93" t="s">
        <v>289</v>
      </c>
      <c r="D2321" t="s">
        <v>742</v>
      </c>
      <c r="E2321" t="s">
        <v>906</v>
      </c>
      <c r="R2321"/>
      <c r="S2321" s="1"/>
      <c r="T2321" s="1"/>
      <c r="U2321" s="1"/>
      <c r="V2321" s="1"/>
      <c r="W2321" s="1"/>
      <c r="X2321" s="1"/>
      <c r="Y2321" s="1"/>
      <c r="Z2321" s="1"/>
      <c r="AA2321" s="1"/>
      <c r="AB2321" s="1"/>
      <c r="AC2321" s="1"/>
      <c r="AD2321" s="1"/>
      <c r="AE2321" s="1"/>
      <c r="AF2321" s="1"/>
      <c r="AG2321" s="1"/>
      <c r="AH2321" s="1"/>
      <c r="AI2321" s="1"/>
      <c r="AJ2321" s="1"/>
      <c r="AK2321" s="1"/>
      <c r="AL2321" s="1"/>
      <c r="AM2321" s="1"/>
      <c r="AN2321" s="1"/>
      <c r="AO2321" s="1"/>
      <c r="AP2321" s="1"/>
      <c r="AQ2321" s="1"/>
      <c r="AR2321" s="1"/>
      <c r="AS2321" s="1"/>
      <c r="AT2321" s="1"/>
      <c r="AU2321" s="1"/>
      <c r="AV2321" s="1"/>
      <c r="AW2321" s="1"/>
      <c r="AX2321" s="1"/>
      <c r="AY2321" s="1"/>
      <c r="AZ2321" s="1"/>
      <c r="BA2321" s="1"/>
      <c r="BB2321" s="1"/>
      <c r="BC2321" s="1"/>
      <c r="BD2321" s="1"/>
      <c r="BE2321" s="1"/>
      <c r="BF2321" s="1"/>
      <c r="BG2321" s="1"/>
      <c r="BH2321" s="1"/>
      <c r="BI2321" s="1"/>
      <c r="BJ2321" s="1"/>
      <c r="BK2321" s="1"/>
      <c r="BL2321" s="1"/>
      <c r="BM2321" s="1"/>
      <c r="BN2321" s="1"/>
      <c r="BO2321" s="1"/>
      <c r="BP2321" s="1"/>
      <c r="BQ2321" s="1"/>
      <c r="BR2321" s="1"/>
      <c r="BS2321" s="1"/>
      <c r="BT2321" s="1"/>
      <c r="BU2321" s="1"/>
      <c r="BV2321" s="1"/>
      <c r="BW2321" s="1"/>
      <c r="BX2321" s="1"/>
      <c r="BY2321" s="1"/>
      <c r="BZ2321" s="1"/>
      <c r="CA2321" s="1"/>
      <c r="CB2321" s="1"/>
      <c r="CC2321" s="1"/>
      <c r="CD2321" s="1"/>
      <c r="CE2321" s="1"/>
      <c r="CF2321" s="1"/>
      <c r="CG2321" s="1"/>
      <c r="CH2321" s="1"/>
      <c r="CI2321" s="1"/>
      <c r="CJ2321" s="1"/>
      <c r="CK2321" s="1"/>
      <c r="CL2321" s="1"/>
    </row>
    <row r="2322" spans="2:90" x14ac:dyDescent="0.4">
      <c r="B2322" s="152" t="s">
        <v>290</v>
      </c>
      <c r="D2322" t="s">
        <v>742</v>
      </c>
      <c r="E2322" t="s">
        <v>906</v>
      </c>
      <c r="J2322"/>
      <c r="K2322" s="81">
        <f ca="1">SUMIF($3:$3,K$2,2322:2322)</f>
        <v>-8439.9251740809214</v>
      </c>
      <c r="L2322" s="81">
        <f ca="1">SUMIF($3:$3,L$2,2322:2322)</f>
        <v>-8439.9251740809214</v>
      </c>
      <c r="M2322" s="81">
        <f ca="1">SUMIF($3:$3,M$2,2322:2322)</f>
        <v>-8439.9251740809214</v>
      </c>
      <c r="N2322" s="81">
        <f ca="1">SUMIF($3:$3,N$2,2322:2322)</f>
        <v>-8439.9251740809214</v>
      </c>
      <c r="O2322" s="81">
        <f ca="1">SUMIF($3:$3,O$2,2322:2322)</f>
        <v>-8439.9251740809214</v>
      </c>
      <c r="P2322" s="81">
        <f ca="1">SUMIF($3:$3,P$2,2322:2322)</f>
        <v>-8439.9251740809214</v>
      </c>
      <c r="R2322" s="53"/>
      <c r="S2322" s="92">
        <f t="shared" ref="S2322" ca="1" si="2672">+PMT($H2301/12,$H2300,S2309+S2310,0)</f>
        <v>-703.3270978400767</v>
      </c>
      <c r="T2322" s="92">
        <f t="shared" ref="T2322:AY2322" ca="1" si="2673">+PMT($H2301/12,$H2300,T2309+T2310,0)</f>
        <v>-703.3270978400767</v>
      </c>
      <c r="U2322" s="92">
        <f t="shared" ca="1" si="2673"/>
        <v>-703.3270978400767</v>
      </c>
      <c r="V2322" s="92">
        <f t="shared" ca="1" si="2673"/>
        <v>-703.3270978400767</v>
      </c>
      <c r="W2322" s="92">
        <f t="shared" ca="1" si="2673"/>
        <v>-703.3270978400767</v>
      </c>
      <c r="X2322" s="92">
        <f t="shared" ca="1" si="2673"/>
        <v>-703.3270978400767</v>
      </c>
      <c r="Y2322" s="92">
        <f t="shared" ca="1" si="2673"/>
        <v>-703.3270978400767</v>
      </c>
      <c r="Z2322" s="92">
        <f t="shared" ca="1" si="2673"/>
        <v>-703.3270978400767</v>
      </c>
      <c r="AA2322" s="92">
        <f t="shared" ca="1" si="2673"/>
        <v>-703.3270978400767</v>
      </c>
      <c r="AB2322" s="92">
        <f t="shared" ca="1" si="2673"/>
        <v>-703.3270978400767</v>
      </c>
      <c r="AC2322" s="92">
        <f t="shared" ca="1" si="2673"/>
        <v>-703.3270978400767</v>
      </c>
      <c r="AD2322" s="92">
        <f t="shared" ca="1" si="2673"/>
        <v>-703.3270978400767</v>
      </c>
      <c r="AE2322" s="92">
        <f t="shared" ca="1" si="2673"/>
        <v>-703.3270978400767</v>
      </c>
      <c r="AF2322" s="92">
        <f t="shared" ca="1" si="2673"/>
        <v>-703.3270978400767</v>
      </c>
      <c r="AG2322" s="92">
        <f t="shared" ca="1" si="2673"/>
        <v>-703.3270978400767</v>
      </c>
      <c r="AH2322" s="92">
        <f t="shared" ca="1" si="2673"/>
        <v>-703.3270978400767</v>
      </c>
      <c r="AI2322" s="92">
        <f t="shared" ca="1" si="2673"/>
        <v>-703.3270978400767</v>
      </c>
      <c r="AJ2322" s="92">
        <f t="shared" ca="1" si="2673"/>
        <v>-703.3270978400767</v>
      </c>
      <c r="AK2322" s="92">
        <f t="shared" ca="1" si="2673"/>
        <v>-703.3270978400767</v>
      </c>
      <c r="AL2322" s="92">
        <f t="shared" ca="1" si="2673"/>
        <v>-703.3270978400767</v>
      </c>
      <c r="AM2322" s="92">
        <f t="shared" ca="1" si="2673"/>
        <v>-703.3270978400767</v>
      </c>
      <c r="AN2322" s="92">
        <f t="shared" ca="1" si="2673"/>
        <v>-703.3270978400767</v>
      </c>
      <c r="AO2322" s="92">
        <f t="shared" ca="1" si="2673"/>
        <v>-703.3270978400767</v>
      </c>
      <c r="AP2322" s="92">
        <f t="shared" ca="1" si="2673"/>
        <v>-703.3270978400767</v>
      </c>
      <c r="AQ2322" s="92">
        <f t="shared" ca="1" si="2673"/>
        <v>-703.3270978400767</v>
      </c>
      <c r="AR2322" s="92">
        <f t="shared" ca="1" si="2673"/>
        <v>-703.3270978400767</v>
      </c>
      <c r="AS2322" s="92">
        <f t="shared" ca="1" si="2673"/>
        <v>-703.3270978400767</v>
      </c>
      <c r="AT2322" s="92">
        <f t="shared" ca="1" si="2673"/>
        <v>-703.3270978400767</v>
      </c>
      <c r="AU2322" s="92">
        <f t="shared" ca="1" si="2673"/>
        <v>-703.3270978400767</v>
      </c>
      <c r="AV2322" s="92">
        <f t="shared" ca="1" si="2673"/>
        <v>-703.3270978400767</v>
      </c>
      <c r="AW2322" s="92">
        <f t="shared" ca="1" si="2673"/>
        <v>-703.3270978400767</v>
      </c>
      <c r="AX2322" s="92">
        <f t="shared" ca="1" si="2673"/>
        <v>-703.3270978400767</v>
      </c>
      <c r="AY2322" s="92">
        <f t="shared" ca="1" si="2673"/>
        <v>-703.3270978400767</v>
      </c>
      <c r="AZ2322" s="92">
        <f t="shared" ref="AZ2322:CE2322" ca="1" si="2674">+PMT($H2301/12,$H2300,AZ2309+AZ2310,0)</f>
        <v>-703.3270978400767</v>
      </c>
      <c r="BA2322" s="92">
        <f t="shared" ca="1" si="2674"/>
        <v>-703.3270978400767</v>
      </c>
      <c r="BB2322" s="92">
        <f t="shared" ca="1" si="2674"/>
        <v>-703.3270978400767</v>
      </c>
      <c r="BC2322" s="92">
        <f t="shared" ca="1" si="2674"/>
        <v>-703.3270978400767</v>
      </c>
      <c r="BD2322" s="92">
        <f t="shared" ca="1" si="2674"/>
        <v>-703.3270978400767</v>
      </c>
      <c r="BE2322" s="92">
        <f t="shared" ca="1" si="2674"/>
        <v>-703.3270978400767</v>
      </c>
      <c r="BF2322" s="92">
        <f t="shared" ca="1" si="2674"/>
        <v>-703.3270978400767</v>
      </c>
      <c r="BG2322" s="92">
        <f t="shared" ca="1" si="2674"/>
        <v>-703.3270978400767</v>
      </c>
      <c r="BH2322" s="92">
        <f t="shared" ca="1" si="2674"/>
        <v>-703.3270978400767</v>
      </c>
      <c r="BI2322" s="92">
        <f t="shared" ca="1" si="2674"/>
        <v>-703.3270978400767</v>
      </c>
      <c r="BJ2322" s="92">
        <f t="shared" ca="1" si="2674"/>
        <v>-703.3270978400767</v>
      </c>
      <c r="BK2322" s="92">
        <f t="shared" ca="1" si="2674"/>
        <v>-703.3270978400767</v>
      </c>
      <c r="BL2322" s="92">
        <f t="shared" ca="1" si="2674"/>
        <v>-703.3270978400767</v>
      </c>
      <c r="BM2322" s="92">
        <f t="shared" ca="1" si="2674"/>
        <v>-703.3270978400767</v>
      </c>
      <c r="BN2322" s="92">
        <f t="shared" ca="1" si="2674"/>
        <v>-703.3270978400767</v>
      </c>
      <c r="BO2322" s="92">
        <f t="shared" ca="1" si="2674"/>
        <v>-703.3270978400767</v>
      </c>
      <c r="BP2322" s="92">
        <f t="shared" ca="1" si="2674"/>
        <v>-703.3270978400767</v>
      </c>
      <c r="BQ2322" s="92">
        <f t="shared" ca="1" si="2674"/>
        <v>-703.3270978400767</v>
      </c>
      <c r="BR2322" s="92">
        <f t="shared" ca="1" si="2674"/>
        <v>-703.3270978400767</v>
      </c>
      <c r="BS2322" s="92">
        <f t="shared" ca="1" si="2674"/>
        <v>-703.3270978400767</v>
      </c>
      <c r="BT2322" s="92">
        <f t="shared" ca="1" si="2674"/>
        <v>-703.3270978400767</v>
      </c>
      <c r="BU2322" s="92">
        <f t="shared" ca="1" si="2674"/>
        <v>-703.3270978400767</v>
      </c>
      <c r="BV2322" s="92">
        <f t="shared" ca="1" si="2674"/>
        <v>-703.3270978400767</v>
      </c>
      <c r="BW2322" s="92">
        <f t="shared" ca="1" si="2674"/>
        <v>-703.3270978400767</v>
      </c>
      <c r="BX2322" s="92">
        <f t="shared" ca="1" si="2674"/>
        <v>-703.3270978400767</v>
      </c>
      <c r="BY2322" s="92">
        <f t="shared" ca="1" si="2674"/>
        <v>-703.3270978400767</v>
      </c>
      <c r="BZ2322" s="92">
        <f t="shared" ca="1" si="2674"/>
        <v>-703.3270978400767</v>
      </c>
      <c r="CA2322" s="92">
        <f t="shared" ca="1" si="2674"/>
        <v>-703.3270978400767</v>
      </c>
      <c r="CB2322" s="92">
        <f t="shared" ca="1" si="2674"/>
        <v>-703.3270978400767</v>
      </c>
      <c r="CC2322" s="92">
        <f t="shared" ca="1" si="2674"/>
        <v>-703.3270978400767</v>
      </c>
      <c r="CD2322" s="92">
        <f t="shared" ca="1" si="2674"/>
        <v>-703.3270978400767</v>
      </c>
      <c r="CE2322" s="92">
        <f t="shared" ca="1" si="2674"/>
        <v>-703.3270978400767</v>
      </c>
      <c r="CF2322" s="92">
        <f t="shared" ref="CF2322:CL2322" ca="1" si="2675">+PMT($H2301/12,$H2300,CF2309+CF2310,0)</f>
        <v>-703.3270978400767</v>
      </c>
      <c r="CG2322" s="92">
        <f t="shared" ca="1" si="2675"/>
        <v>-703.3270978400767</v>
      </c>
      <c r="CH2322" s="92">
        <f t="shared" ca="1" si="2675"/>
        <v>-703.3270978400767</v>
      </c>
      <c r="CI2322" s="92">
        <f t="shared" ca="1" si="2675"/>
        <v>-703.3270978400767</v>
      </c>
      <c r="CJ2322" s="92">
        <f t="shared" ca="1" si="2675"/>
        <v>-703.3270978400767</v>
      </c>
      <c r="CK2322" s="92">
        <f t="shared" ca="1" si="2675"/>
        <v>-703.3270978400767</v>
      </c>
      <c r="CL2322" s="92">
        <f t="shared" ca="1" si="2675"/>
        <v>-703.3270978400767</v>
      </c>
    </row>
    <row r="2323" spans="2:90" x14ac:dyDescent="0.4">
      <c r="B2323" s="121" t="s">
        <v>291</v>
      </c>
      <c r="C2323" s="27"/>
      <c r="D2323" s="27" t="s">
        <v>742</v>
      </c>
      <c r="E2323" s="27" t="s">
        <v>906</v>
      </c>
      <c r="F2323" s="27"/>
      <c r="G2323" s="27"/>
      <c r="H2323" s="27"/>
      <c r="J2323"/>
      <c r="K2323" s="298">
        <f ca="1">SUMIF($4:$4,K$2,2323:2323)</f>
        <v>4.6568027387954586E+70</v>
      </c>
      <c r="L2323" s="298">
        <f ca="1">SUMIF($4:$4,L$2,2323:2323)</f>
        <v>-5.6281544724672165E+131</v>
      </c>
      <c r="M2323" s="298">
        <f ca="1">SUMIF($4:$4,M$2,2323:2323)</f>
        <v>2.9581385824274842E+194</v>
      </c>
      <c r="N2323" s="298">
        <f ca="1">SUMIF($4:$4,N$2,2323:2323)</f>
        <v>-1.1916663932177044E+255</v>
      </c>
      <c r="O2323" s="298" t="e">
        <f ca="1">SUMIF($4:$4,O$2,2323:2323)</f>
        <v>#NUM!</v>
      </c>
      <c r="P2323" s="298" t="e">
        <f ca="1">SUMIF($4:$4,P$2,2323:2323)</f>
        <v>#NUM!</v>
      </c>
      <c r="R2323" s="28"/>
      <c r="S2323" s="91" cm="1">
        <f t="array" aca="1" ref="S2323" ca="1">SUM(INDEX(2319:2319,1,MAX(COLUMN($R:$R),COLUMN()-($H2300-1))):S2322)</f>
        <v>182726594.61693004</v>
      </c>
      <c r="T2323" s="91" cm="1">
        <f t="array" aca="1" ref="T2323" ca="1">SUM(INDEX(2319:2319,1,MAX(COLUMN($R:$R),COLUMN()-($H2300-1))):T2322)</f>
        <v>439483177355707.88</v>
      </c>
      <c r="U2323" s="91" cm="1">
        <f t="array" aca="1" ref="U2323" ca="1">SUM(INDEX(2319:2319,1,MAX(COLUMN($R:$R),COLUMN()-($H2300-1))):U2322)</f>
        <v>5.2914106060303178E+20</v>
      </c>
      <c r="V2323" s="91" cm="1">
        <f t="array" aca="1" ref="V2323" ca="1">SUM(INDEX(2319:2319,1,MAX(COLUMN($R:$R),COLUMN()-($H2300-1))):V2322)</f>
        <v>4.2495942190593552E+26</v>
      </c>
      <c r="W2323" s="91" cm="1">
        <f t="array" aca="1" ref="W2323" ca="1">SUM(INDEX(2319:2319,1,MAX(COLUMN($R:$R),COLUMN()-($H2300-1))):W2322)</f>
        <v>2.3018460248635394E+32</v>
      </c>
      <c r="X2323" s="91" cm="1">
        <f t="array" aca="1" ref="X2323" ca="1">SUM(INDEX(2319:2319,1,MAX(COLUMN($R:$R),COLUMN()-($H2300-1))):X2322)</f>
        <v>8.484338768073507E+37</v>
      </c>
      <c r="Y2323" s="91" cm="1">
        <f t="array" aca="1" ref="Y2323" ca="1">SUM(INDEX(2319:2319,1,MAX(COLUMN($R:$R),COLUMN()-($H2300-1))):Y2322)</f>
        <v>2.0363942489556778E+43</v>
      </c>
      <c r="Z2323" s="91" cm="1">
        <f t="array" aca="1" ref="Z2323" ca="1">SUM(INDEX(2319:2319,1,MAX(COLUMN($R:$R),COLUMN()-($H2300-1))):Z2322)</f>
        <v>2.0832559797143989E+48</v>
      </c>
      <c r="AA2323" s="91" cm="1">
        <f t="array" aca="1" ref="AA2323" ca="1">SUM(INDEX(2319:2319,1,MAX(COLUMN($R:$R),COLUMN()-($H2300-1))):AA2322)</f>
        <v>-7.2208626381830656E+53</v>
      </c>
      <c r="AB2323" s="91" cm="1">
        <f t="array" aca="1" ref="AB2323" ca="1">SUM(INDEX(2319:2319,1,MAX(COLUMN($R:$R),COLUMN()-($H2300-1))):AB2322)</f>
        <v>-4.9161758971307965E+59</v>
      </c>
      <c r="AC2323" s="91" cm="1">
        <f t="array" aca="1" ref="AC2323" ca="1">SUM(INDEX(2319:2319,1,MAX(COLUMN($R:$R),COLUMN()-($H2300-1))):AC2322)</f>
        <v>-1.73416755299104E+65</v>
      </c>
      <c r="AD2323" s="91" cm="1">
        <f t="array" aca="1" ref="AD2323" ca="1">SUM(INDEX(2319:2319,1,MAX(COLUMN($R:$R),COLUMN()-($H2300-1))):AD2322)</f>
        <v>-4.6568202249833053E+70</v>
      </c>
      <c r="AE2323" s="91" cm="1">
        <f t="array" aca="1" ref="AE2323" ca="1">SUM(INDEX(2319:2319,1,MAX(COLUMN($R:$R),COLUMN()-($H2300-1))):AE2322)</f>
        <v>-1.0484979602693912E+76</v>
      </c>
      <c r="AF2323" s="91" cm="1">
        <f t="array" aca="1" ref="AF2323" ca="1">SUM(INDEX(2319:2319,1,MAX(COLUMN($R:$R),COLUMN()-($H2300-1))):AF2322)</f>
        <v>-2.0656790510310003E+81</v>
      </c>
      <c r="AG2323" s="91" cm="1">
        <f t="array" aca="1" ref="AG2323" ca="1">SUM(INDEX(2319:2319,1,MAX(COLUMN($R:$R),COLUMN()-($H2300-1))):AG2322)</f>
        <v>-3.6457837432620297E+86</v>
      </c>
      <c r="AH2323" s="91" cm="1">
        <f t="array" aca="1" ref="AH2323" ca="1">SUM(INDEX(2319:2319,1,MAX(COLUMN($R:$R),COLUMN()-($H2300-1))):AH2322)</f>
        <v>-5.8477992928463996E+91</v>
      </c>
      <c r="AI2323" s="91" cm="1">
        <f t="array" aca="1" ref="AI2323" ca="1">SUM(INDEX(2319:2319,1,MAX(COLUMN($R:$R),COLUMN()-($H2300-1))):AI2322)</f>
        <v>-8.6035925829744375E+96</v>
      </c>
      <c r="AJ2323" s="91" cm="1">
        <f t="array" aca="1" ref="AJ2323" ca="1">SUM(INDEX(2319:2319,1,MAX(COLUMN($R:$R),COLUMN()-($H2300-1))):AJ2322)</f>
        <v>-1.1678636030680063E+102</v>
      </c>
      <c r="AK2323" s="91" cm="1">
        <f t="array" aca="1" ref="AK2323" ca="1">SUM(INDEX(2319:2319,1,MAX(COLUMN($R:$R),COLUMN()-($H2300-1))):AK2322)</f>
        <v>-1.4661193450626122E+107</v>
      </c>
      <c r="AL2323" s="91" cm="1">
        <f t="array" aca="1" ref="AL2323" ca="1">SUM(INDEX(2319:2319,1,MAX(COLUMN($R:$R),COLUMN()-($H2300-1))):AL2322)</f>
        <v>-1.6955264387784695E+112</v>
      </c>
      <c r="AM2323" s="91" cm="1">
        <f t="array" aca="1" ref="AM2323" ca="1">SUM(INDEX(2319:2319,1,MAX(COLUMN($R:$R),COLUMN()-($H2300-1))):AM2322)</f>
        <v>-1.77151710443662E+117</v>
      </c>
      <c r="AN2323" s="91" cm="1">
        <f t="array" aca="1" ref="AN2323" ca="1">SUM(INDEX(2319:2319,1,MAX(COLUMN($R:$R),COLUMN()-($H2300-1))):AN2322)</f>
        <v>-1.5664929247410102E+122</v>
      </c>
      <c r="AO2323" s="91" cm="1">
        <f t="array" aca="1" ref="AO2323" ca="1">SUM(INDEX(2319:2319,1,MAX(COLUMN($R:$R),COLUMN()-($H2300-1))):AO2322)</f>
        <v>-8.8309920301479778E+126</v>
      </c>
      <c r="AP2323" s="91" cm="1">
        <f t="array" aca="1" ref="AP2323" ca="1">SUM(INDEX(2319:2319,1,MAX(COLUMN($R:$R),COLUMN()-($H2300-1))):AP2322)</f>
        <v>5.628065426683345E+131</v>
      </c>
      <c r="AQ2323" s="91" cm="1">
        <f t="array" aca="1" ref="AQ2323" ca="1">SUM(INDEX(2319:2319,1,MAX(COLUMN($R:$R),COLUMN()-($H2300-1))):AQ2322)</f>
        <v>3.1159167665800626E+137</v>
      </c>
      <c r="AR2323" s="91" cm="1">
        <f t="array" aca="1" ref="AR2323" ca="1">SUM(INDEX(2319:2319,1,MAX(COLUMN($R:$R),COLUMN()-($H2300-1))):AR2322)</f>
        <v>7.0738431678363561E+142</v>
      </c>
      <c r="AS2323" s="91" cm="1">
        <f t="array" aca="1" ref="AS2323" ca="1">SUM(INDEX(2319:2319,1,MAX(COLUMN($R:$R),COLUMN()-($H2300-1))):AS2322)</f>
        <v>1.2474010131307899E+148</v>
      </c>
      <c r="AT2323" s="91" cm="1">
        <f t="array" aca="1" ref="AT2323" ca="1">SUM(INDEX(2319:2319,1,MAX(COLUMN($R:$R),COLUMN()-($H2300-1))):AT2322)</f>
        <v>1.8784327809036553E+153</v>
      </c>
      <c r="AU2323" s="91" cm="1">
        <f t="array" aca="1" ref="AU2323" ca="1">SUM(INDEX(2319:2319,1,MAX(COLUMN($R:$R),COLUMN()-($H2300-1))):AU2322)</f>
        <v>2.4551685983843589E+158</v>
      </c>
      <c r="AV2323" s="91" cm="1">
        <f t="array" aca="1" ref="AV2323" ca="1">SUM(INDEX(2319:2319,1,MAX(COLUMN($R:$R),COLUMN()-($H2300-1))):AV2322)</f>
        <v>2.7104362449806802E+163</v>
      </c>
      <c r="AW2323" s="91" cm="1">
        <f t="array" aca="1" ref="AW2323" ca="1">SUM(INDEX(2319:2319,1,MAX(COLUMN($R:$R),COLUMN()-($H2300-1))):AW2322)</f>
        <v>2.2427655329621513E+168</v>
      </c>
      <c r="AX2323" s="91" cm="1">
        <f t="array" aca="1" ref="AX2323" ca="1">SUM(INDEX(2319:2319,1,MAX(COLUMN($R:$R),COLUMN()-($H2300-1))):AX2322)</f>
        <v>5.3234157259375346E+172</v>
      </c>
      <c r="AY2323" s="91" cm="1">
        <f t="array" aca="1" ref="AY2323" ca="1">SUM(INDEX(2319:2319,1,MAX(COLUMN($R:$R),COLUMN()-($H2300-1))):AY2322)</f>
        <v>-3.0081704959270278E+178</v>
      </c>
      <c r="AZ2323" s="91" cm="1">
        <f t="array" aca="1" ref="AZ2323" ca="1">SUM(INDEX(2319:2319,1,MAX(COLUMN($R:$R),COLUMN()-($H2300-1))):AZ2322)</f>
        <v>-8.9492175904568664E+183</v>
      </c>
      <c r="BA2323" s="91" cm="1">
        <f t="array" aca="1" ref="BA2323" ca="1">SUM(INDEX(2319:2319,1,MAX(COLUMN($R:$R),COLUMN()-($H2300-1))):BA2322)</f>
        <v>-1.7736934991217714E+189</v>
      </c>
      <c r="BB2323" s="91" cm="1">
        <f t="array" aca="1" ref="BB2323" ca="1">SUM(INDEX(2319:2319,1,MAX(COLUMN($R:$R),COLUMN()-($H2300-1))):BB2322)</f>
        <v>-2.9581564671672714E+194</v>
      </c>
      <c r="BC2323" s="91" cm="1">
        <f t="array" aca="1" ref="BC2323" ca="1">SUM(INDEX(2319:2319,1,MAX(COLUMN($R:$R),COLUMN()-($H2300-1))):BC2322)</f>
        <v>-4.3997886893172144E+199</v>
      </c>
      <c r="BD2323" s="91" cm="1">
        <f t="array" aca="1" ref="BD2323" ca="1">SUM(INDEX(2319:2319,1,MAX(COLUMN($R:$R),COLUMN()-($H2300-1))):BD2322)</f>
        <v>-5.8698593595724579E+204</v>
      </c>
      <c r="BE2323" s="91" cm="1">
        <f t="array" aca="1" ref="BE2323" ca="1">SUM(INDEX(2319:2319,1,MAX(COLUMN($R:$R),COLUMN()-($H2300-1))):BE2322)</f>
        <v>-6.882177491990174E+209</v>
      </c>
      <c r="BF2323" s="91" cm="1">
        <f t="array" aca="1" ref="BF2323" ca="1">SUM(INDEX(2319:2319,1,MAX(COLUMN($R:$R),COLUMN()-($H2300-1))):BF2322)</f>
        <v>-6.8177143253846436E+214</v>
      </c>
      <c r="BG2323" s="91" cm="1">
        <f t="array" aca="1" ref="BG2323" ca="1">SUM(INDEX(2319:2319,1,MAX(COLUMN($R:$R),COLUMN()-($H2300-1))):BG2322)</f>
        <v>-5.2491030690453121E+219</v>
      </c>
      <c r="BH2323" s="91" cm="1">
        <f t="array" aca="1" ref="BH2323" ca="1">SUM(INDEX(2319:2319,1,MAX(COLUMN($R:$R),COLUMN()-($H2300-1))):BH2322)</f>
        <v>-2.2302451001081098E+224</v>
      </c>
      <c r="BI2323" s="91" cm="1">
        <f t="array" aca="1" ref="BI2323" ca="1">SUM(INDEX(2319:2319,1,MAX(COLUMN($R:$R),COLUMN()-($H2300-1))):BI2322)</f>
        <v>1.6822863403556168E+229</v>
      </c>
      <c r="BJ2323" s="91" cm="1">
        <f t="array" aca="1" ref="BJ2323" ca="1">SUM(INDEX(2319:2319,1,MAX(COLUMN($R:$R),COLUMN()-($H2300-1))):BJ2322)</f>
        <v>5.6809248433913621E+234</v>
      </c>
      <c r="BK2323" s="91" cm="1">
        <f t="array" aca="1" ref="BK2323" ca="1">SUM(INDEX(2319:2319,1,MAX(COLUMN($R:$R),COLUMN()-($H2300-1))):BK2322)</f>
        <v>9.0326139939718464E+239</v>
      </c>
      <c r="BL2323" s="91" cm="1">
        <f t="array" aca="1" ref="BL2323" ca="1">SUM(INDEX(2319:2319,1,MAX(COLUMN($R:$R),COLUMN()-($H2300-1))):BL2322)</f>
        <v>1.1273823327996744E+245</v>
      </c>
      <c r="BM2323" s="91" cm="1">
        <f t="array" aca="1" ref="BM2323" ca="1">SUM(INDEX(2319:2319,1,MAX(COLUMN($R:$R),COLUMN()-($H2300-1))):BM2322)</f>
        <v>1.2224821722235139E+250</v>
      </c>
      <c r="BN2323" s="91" cm="1">
        <f t="array" aca="1" ref="BN2323" ca="1">SUM(INDEX(2319:2319,1,MAX(COLUMN($R:$R),COLUMN()-($H2300-1))):BN2322)</f>
        <v>1.1916787199091673E+255</v>
      </c>
      <c r="BO2323" s="91" cm="1">
        <f t="array" aca="1" ref="BO2323" ca="1">SUM(INDEX(2319:2319,1,MAX(COLUMN($R:$R),COLUMN()-($H2300-1))):BO2322)</f>
        <v>1.0536250701311394E+260</v>
      </c>
      <c r="BP2323" s="91" cm="1">
        <f t="array" aca="1" ref="BP2323" ca="1">SUM(INDEX(2319:2319,1,MAX(COLUMN($R:$R),COLUMN()-($H2300-1))):BP2322)</f>
        <v>8.4027375696246938E+264</v>
      </c>
      <c r="BQ2323" s="91" cm="1">
        <f t="array" aca="1" ref="BQ2323" ca="1">SUM(INDEX(2319:2319,1,MAX(COLUMN($R:$R),COLUMN()-($H2300-1))):BQ2322)</f>
        <v>5.9299813461636465E+269</v>
      </c>
      <c r="BR2323" s="91" cm="1">
        <f t="array" aca="1" ref="BR2323" ca="1">SUM(INDEX(2319:2319,1,MAX(COLUMN($R:$R),COLUMN()-($H2300-1))):BR2322)</f>
        <v>3.5405998986067685E+274</v>
      </c>
      <c r="BS2323" s="91" cm="1">
        <f t="array" aca="1" ref="BS2323" ca="1">SUM(INDEX(2319:2319,1,MAX(COLUMN($R:$R),COLUMN()-($H2300-1))):BS2322)</f>
        <v>1.5627773984122035E+279</v>
      </c>
      <c r="BT2323" s="91" cm="1">
        <f t="array" aca="1" ref="BT2323" ca="1">SUM(INDEX(2319:2319,1,MAX(COLUMN($R:$R),COLUMN()-($H2300-1))):BT2322)</f>
        <v>1.6312361333493412E+283</v>
      </c>
      <c r="BU2323" s="91" cm="1">
        <f t="array" aca="1" ref="BU2323" ca="1">SUM(INDEX(2319:2319,1,MAX(COLUMN($R:$R),COLUMN()-($H2300-1))):BU2322)</f>
        <v>-6.5522344939324446E+288</v>
      </c>
      <c r="BV2323" s="91" cm="1">
        <f t="array" aca="1" ref="BV2323" ca="1">SUM(INDEX(2319:2319,1,MAX(COLUMN($R:$R),COLUMN()-($H2300-1))):BV2322)</f>
        <v>-1.0020201686542091E+294</v>
      </c>
      <c r="BW2323" s="91" cm="1">
        <f t="array" aca="1" ref="BW2323" ca="1">SUM(INDEX(2319:2319,1,MAX(COLUMN($R:$R),COLUMN()-($H2300-1))):BW2322)</f>
        <v>-1.0321637173522131E+299</v>
      </c>
      <c r="BX2323" s="91" cm="1">
        <f t="array" aca="1" ref="BX2323" ca="1">SUM(INDEX(2319:2319,1,MAX(COLUMN($R:$R),COLUMN()-($H2300-1))):BX2322)</f>
        <v>-8.9140376871474889E+303</v>
      </c>
      <c r="BY2323" s="91" t="e" cm="1">
        <f t="array" aca="1" ref="BY2323" ca="1">SUM(INDEX(2319:2319,1,MAX(COLUMN($R:$R),COLUMN()-($H2300-1))):BY2322)</f>
        <v>#NUM!</v>
      </c>
      <c r="BZ2323" s="91" t="e" cm="1">
        <f t="array" aca="1" ref="BZ2323" ca="1">SUM(INDEX(2319:2319,1,MAX(COLUMN($R:$R),COLUMN()-($H2300-1))):BZ2322)</f>
        <v>#NUM!</v>
      </c>
      <c r="CA2323" s="91" t="e" cm="1">
        <f t="array" aca="1" ref="CA2323" ca="1">SUM(INDEX(2319:2319,1,MAX(COLUMN($R:$R),COLUMN()-($H2300-1))):CA2322)</f>
        <v>#NUM!</v>
      </c>
      <c r="CB2323" s="91" t="e" cm="1">
        <f t="array" aca="1" ref="CB2323" ca="1">SUM(INDEX(2319:2319,1,MAX(COLUMN($R:$R),COLUMN()-($H2300-1))):CB2322)</f>
        <v>#NUM!</v>
      </c>
      <c r="CC2323" s="91" t="e" cm="1">
        <f t="array" aca="1" ref="CC2323" ca="1">SUM(INDEX(2319:2319,1,MAX(COLUMN($R:$R),COLUMN()-($H2300-1))):CC2322)</f>
        <v>#NUM!</v>
      </c>
      <c r="CD2323" s="91" t="e" cm="1">
        <f t="array" aca="1" ref="CD2323" ca="1">SUM(INDEX(2319:2319,1,MAX(COLUMN($R:$R),COLUMN()-($H2300-1))):CD2322)</f>
        <v>#NUM!</v>
      </c>
      <c r="CE2323" s="91" t="e" cm="1">
        <f t="array" aca="1" ref="CE2323" ca="1">SUM(INDEX(2319:2319,1,MAX(COLUMN($R:$R),COLUMN()-($H2300-1))):CE2322)</f>
        <v>#NUM!</v>
      </c>
      <c r="CF2323" s="91" t="e" cm="1">
        <f t="array" aca="1" ref="CF2323" ca="1">SUM(INDEX(2319:2319,1,MAX(COLUMN($R:$R),COLUMN()-($H2300-1))):CF2322)</f>
        <v>#NUM!</v>
      </c>
      <c r="CG2323" s="91" t="e" cm="1">
        <f t="array" aca="1" ref="CG2323" ca="1">SUM(INDEX(2319:2319,1,MAX(COLUMN($R:$R),COLUMN()-($H2300-1))):CG2322)</f>
        <v>#NUM!</v>
      </c>
      <c r="CH2323" s="91" t="e" cm="1">
        <f t="array" aca="1" ref="CH2323" ca="1">SUM(INDEX(2319:2319,1,MAX(COLUMN($R:$R),COLUMN()-($H2300-1))):CH2322)</f>
        <v>#NUM!</v>
      </c>
      <c r="CI2323" s="91" t="e" cm="1">
        <f t="array" aca="1" ref="CI2323" ca="1">SUM(INDEX(2319:2319,1,MAX(COLUMN($R:$R),COLUMN()-($H2300-1))):CI2322)</f>
        <v>#NUM!</v>
      </c>
      <c r="CJ2323" s="91" t="e" cm="1">
        <f t="array" aca="1" ref="CJ2323" ca="1">SUM(INDEX(2319:2319,1,MAX(COLUMN($R:$R),COLUMN()-($H2300-1))):CJ2322)</f>
        <v>#NUM!</v>
      </c>
      <c r="CK2323" s="91" t="e" cm="1">
        <f t="array" aca="1" ref="CK2323" ca="1">SUM(INDEX(2319:2319,1,MAX(COLUMN($R:$R),COLUMN()-($H2300-1))):CK2322)</f>
        <v>#NUM!</v>
      </c>
      <c r="CL2323" s="91" t="e" cm="1">
        <f t="array" aca="1" ref="CL2323" ca="1">SUM(INDEX(2319:2319,1,MAX(COLUMN($R:$R),COLUMN()-($H2300-1))):CL2322)</f>
        <v>#NUM!</v>
      </c>
    </row>
    <row r="2324" spans="2:90" x14ac:dyDescent="0.4">
      <c r="B2324" s="121"/>
      <c r="C2324" s="27"/>
      <c r="D2324" s="27" t="s">
        <v>742</v>
      </c>
      <c r="E2324" s="27" t="s">
        <v>906</v>
      </c>
      <c r="F2324" s="27"/>
      <c r="G2324" s="27"/>
      <c r="H2324" s="27"/>
      <c r="J2324"/>
      <c r="K2324" s="298"/>
      <c r="L2324" s="298"/>
      <c r="M2324" s="298"/>
      <c r="N2324" s="298"/>
      <c r="O2324" s="298"/>
      <c r="P2324" s="298"/>
      <c r="R2324" s="28"/>
      <c r="S2324" s="91"/>
      <c r="T2324" s="91"/>
      <c r="U2324" s="91"/>
      <c r="V2324" s="91"/>
      <c r="W2324" s="91"/>
      <c r="X2324" s="91"/>
      <c r="Y2324" s="91"/>
      <c r="Z2324" s="91"/>
      <c r="AA2324" s="91"/>
      <c r="AB2324" s="91"/>
      <c r="AC2324" s="91"/>
      <c r="AD2324" s="91"/>
      <c r="AE2324" s="91"/>
      <c r="AF2324" s="91"/>
      <c r="AG2324" s="91"/>
      <c r="AH2324" s="91"/>
      <c r="AI2324" s="91"/>
      <c r="AJ2324" s="91"/>
      <c r="AK2324" s="91"/>
      <c r="AL2324" s="91"/>
      <c r="AM2324" s="91"/>
      <c r="AN2324" s="91"/>
      <c r="AO2324" s="91"/>
      <c r="AP2324" s="91"/>
      <c r="AQ2324" s="91"/>
      <c r="AR2324" s="91"/>
      <c r="AS2324" s="91"/>
      <c r="AT2324" s="91"/>
      <c r="AU2324" s="91"/>
      <c r="AV2324" s="91"/>
      <c r="AW2324" s="91"/>
      <c r="AX2324" s="91"/>
      <c r="AY2324" s="91"/>
      <c r="AZ2324" s="91"/>
      <c r="BA2324" s="91"/>
      <c r="BB2324" s="91"/>
      <c r="BC2324" s="91"/>
      <c r="BD2324" s="91"/>
      <c r="BE2324" s="91"/>
      <c r="BF2324" s="91"/>
      <c r="BG2324" s="91"/>
      <c r="BH2324" s="91"/>
      <c r="BI2324" s="91"/>
      <c r="BJ2324" s="91"/>
      <c r="BK2324" s="91"/>
      <c r="BL2324" s="91"/>
      <c r="BM2324" s="91"/>
      <c r="BN2324" s="91"/>
      <c r="BO2324" s="91"/>
      <c r="BP2324" s="91"/>
      <c r="BQ2324" s="91"/>
      <c r="BR2324" s="91"/>
      <c r="BS2324" s="91"/>
      <c r="BT2324" s="91"/>
      <c r="BU2324" s="91"/>
      <c r="BV2324" s="91"/>
      <c r="BW2324" s="91"/>
      <c r="BX2324" s="91"/>
      <c r="BY2324" s="91"/>
      <c r="BZ2324" s="91"/>
      <c r="CA2324" s="91"/>
      <c r="CB2324" s="91"/>
      <c r="CC2324" s="91"/>
      <c r="CD2324" s="91"/>
      <c r="CE2324" s="91"/>
      <c r="CF2324" s="91"/>
      <c r="CG2324" s="91"/>
      <c r="CH2324" s="91"/>
      <c r="CI2324" s="91"/>
      <c r="CJ2324" s="91"/>
      <c r="CK2324" s="91"/>
      <c r="CL2324" s="91"/>
    </row>
    <row r="2325" spans="2:90" x14ac:dyDescent="0.4">
      <c r="B2325" s="130" t="str">
        <f>B2290</f>
        <v>(Primary label)</v>
      </c>
      <c r="C2325" s="27"/>
      <c r="D2325" s="27" t="s">
        <v>742</v>
      </c>
      <c r="E2325" s="27" t="s">
        <v>906</v>
      </c>
      <c r="F2325" s="27"/>
      <c r="G2325" s="27" t="s">
        <v>330</v>
      </c>
      <c r="H2325" s="27"/>
      <c r="I2325" s="78"/>
      <c r="J2325" s="78"/>
      <c r="K2325" s="33"/>
      <c r="L2325" s="33"/>
      <c r="M2325" s="33"/>
      <c r="N2325" s="33"/>
      <c r="O2325" s="33"/>
      <c r="P2325" s="33"/>
      <c r="R2325" s="33"/>
      <c r="S2325" s="77"/>
      <c r="T2325" s="77"/>
      <c r="U2325" s="77"/>
      <c r="V2325" s="77"/>
      <c r="W2325" s="77"/>
      <c r="X2325" s="77"/>
      <c r="Y2325" s="77"/>
      <c r="Z2325" s="77"/>
      <c r="AA2325" s="77"/>
      <c r="AB2325" s="77"/>
      <c r="AC2325" s="77"/>
      <c r="AD2325" s="77"/>
      <c r="AE2325" s="77"/>
      <c r="AF2325" s="77"/>
      <c r="AG2325" s="77"/>
      <c r="AH2325" s="77"/>
      <c r="AI2325" s="77"/>
      <c r="AJ2325" s="77"/>
      <c r="AK2325" s="77"/>
      <c r="AL2325" s="77"/>
      <c r="AM2325" s="77"/>
      <c r="AN2325" s="77"/>
      <c r="AO2325" s="77"/>
      <c r="AP2325" s="77"/>
      <c r="AQ2325" s="77"/>
      <c r="AR2325" s="77"/>
      <c r="AS2325" s="77"/>
      <c r="AT2325" s="77"/>
      <c r="AU2325" s="77"/>
      <c r="AV2325" s="77"/>
      <c r="AW2325" s="77"/>
      <c r="AX2325" s="77"/>
      <c r="AY2325" s="77"/>
      <c r="AZ2325" s="77"/>
      <c r="BA2325" s="77"/>
      <c r="BB2325" s="77"/>
      <c r="BC2325" s="77"/>
      <c r="BD2325" s="77"/>
      <c r="BE2325" s="77"/>
      <c r="BF2325" s="77"/>
      <c r="BG2325" s="77"/>
      <c r="BH2325" s="77"/>
      <c r="BI2325" s="77"/>
      <c r="BJ2325" s="77"/>
      <c r="BK2325" s="77"/>
      <c r="BL2325" s="77"/>
      <c r="BM2325" s="77"/>
      <c r="BN2325" s="77"/>
      <c r="BO2325" s="77"/>
      <c r="BP2325" s="77"/>
      <c r="BQ2325" s="77"/>
      <c r="BR2325" s="77"/>
      <c r="BS2325" s="77"/>
      <c r="BT2325" s="77"/>
      <c r="BU2325" s="77"/>
      <c r="BV2325" s="77"/>
      <c r="BW2325" s="77"/>
      <c r="BX2325" s="77"/>
      <c r="BY2325" s="77"/>
      <c r="BZ2325" s="77"/>
      <c r="CA2325" s="77"/>
      <c r="CB2325" s="77"/>
      <c r="CC2325" s="77"/>
      <c r="CD2325" s="77"/>
      <c r="CE2325" s="77"/>
      <c r="CF2325" s="77"/>
      <c r="CG2325" s="77"/>
      <c r="CH2325" s="77"/>
      <c r="CI2325" s="77"/>
      <c r="CJ2325" s="77"/>
      <c r="CK2325" s="77"/>
      <c r="CL2325" s="77"/>
    </row>
    <row r="2326" spans="2:90" x14ac:dyDescent="0.4">
      <c r="B2326" s="130" t="str">
        <f>B2291</f>
        <v>primary unit</v>
      </c>
      <c r="C2326" s="27"/>
      <c r="D2326" s="27" t="s">
        <v>742</v>
      </c>
      <c r="E2326" s="27" t="s">
        <v>906</v>
      </c>
      <c r="F2326" s="27"/>
      <c r="G2326" s="27" t="s">
        <v>330</v>
      </c>
      <c r="H2326" s="27"/>
      <c r="I2326" s="78"/>
      <c r="J2326" s="78"/>
      <c r="K2326" s="33"/>
      <c r="L2326" s="33"/>
      <c r="M2326" s="33"/>
      <c r="N2326" s="33"/>
      <c r="O2326" s="33"/>
      <c r="P2326" s="33"/>
      <c r="R2326" s="33"/>
      <c r="S2326" s="77"/>
      <c r="T2326" s="77"/>
      <c r="U2326" s="77"/>
      <c r="V2326" s="77"/>
      <c r="W2326" s="77"/>
      <c r="X2326" s="77"/>
      <c r="Y2326" s="77"/>
      <c r="Z2326" s="77"/>
      <c r="AA2326" s="77"/>
      <c r="AB2326" s="77"/>
      <c r="AC2326" s="77"/>
      <c r="AD2326" s="77"/>
      <c r="AE2326" s="77"/>
      <c r="AF2326" s="77"/>
      <c r="AG2326" s="77"/>
      <c r="AH2326" s="77"/>
      <c r="AI2326" s="77"/>
      <c r="AJ2326" s="77"/>
      <c r="AK2326" s="77"/>
      <c r="AL2326" s="77"/>
      <c r="AM2326" s="77"/>
      <c r="AN2326" s="77"/>
      <c r="AO2326" s="77"/>
      <c r="AP2326" s="77"/>
      <c r="AQ2326" s="77"/>
      <c r="AR2326" s="77"/>
      <c r="AS2326" s="77"/>
      <c r="AT2326" s="77"/>
      <c r="AU2326" s="77"/>
      <c r="AV2326" s="77"/>
      <c r="AW2326" s="77"/>
      <c r="AX2326" s="77"/>
      <c r="AY2326" s="77"/>
      <c r="AZ2326" s="77"/>
      <c r="BA2326" s="77"/>
      <c r="BB2326" s="77"/>
      <c r="BC2326" s="77"/>
      <c r="BD2326" s="77"/>
      <c r="BE2326" s="77"/>
      <c r="BF2326" s="77"/>
      <c r="BG2326" s="77"/>
      <c r="BH2326" s="77"/>
      <c r="BI2326" s="77"/>
      <c r="BJ2326" s="77"/>
      <c r="BK2326" s="77"/>
      <c r="BL2326" s="77"/>
      <c r="BM2326" s="77"/>
      <c r="BN2326" s="77"/>
      <c r="BO2326" s="77"/>
      <c r="BP2326" s="77"/>
      <c r="BQ2326" s="77"/>
      <c r="BR2326" s="77"/>
      <c r="BS2326" s="77"/>
      <c r="BT2326" s="77"/>
      <c r="BU2326" s="77"/>
      <c r="BV2326" s="77"/>
      <c r="BW2326" s="77"/>
      <c r="BX2326" s="77"/>
      <c r="BY2326" s="77"/>
      <c r="BZ2326" s="77"/>
      <c r="CA2326" s="77"/>
      <c r="CB2326" s="77"/>
      <c r="CC2326" s="77"/>
      <c r="CD2326" s="77"/>
      <c r="CE2326" s="77"/>
      <c r="CF2326" s="77"/>
      <c r="CG2326" s="77"/>
      <c r="CH2326" s="77"/>
      <c r="CI2326" s="77"/>
      <c r="CJ2326" s="77"/>
      <c r="CK2326" s="77"/>
      <c r="CL2326" s="77"/>
    </row>
    <row r="2327" spans="2:90" x14ac:dyDescent="0.4">
      <c r="B2327" s="130" t="str">
        <f>B2292</f>
        <v>Primary revenue driver</v>
      </c>
      <c r="D2327" t="s">
        <v>742</v>
      </c>
      <c r="E2327" t="s">
        <v>906</v>
      </c>
      <c r="G2327" t="s">
        <v>330</v>
      </c>
      <c r="K2327" s="53"/>
      <c r="L2327" s="53"/>
      <c r="M2327" s="53"/>
      <c r="N2327" s="53"/>
      <c r="O2327" s="53"/>
      <c r="P2327" s="53"/>
      <c r="R2327" s="24"/>
      <c r="S2327" s="172" t="str">
        <f t="shared" ref="S2327" si="2676">S2292</f>
        <v>S$12</v>
      </c>
      <c r="T2327" s="172" t="str">
        <f t="shared" ref="T2327:AX2327" si="2677">T2292</f>
        <v>T$12</v>
      </c>
      <c r="U2327" s="172" t="str">
        <f t="shared" si="2677"/>
        <v>U$12</v>
      </c>
      <c r="V2327" s="172" t="str">
        <f t="shared" si="2677"/>
        <v>V$12</v>
      </c>
      <c r="W2327" s="172" t="str">
        <f t="shared" si="2677"/>
        <v>W$12</v>
      </c>
      <c r="X2327" s="172" t="str">
        <f t="shared" si="2677"/>
        <v>X$12</v>
      </c>
      <c r="Y2327" s="172" t="str">
        <f t="shared" si="2677"/>
        <v>Y$12</v>
      </c>
      <c r="Z2327" s="172" t="str">
        <f t="shared" si="2677"/>
        <v>Z$12</v>
      </c>
      <c r="AA2327" s="172" t="str">
        <f t="shared" si="2677"/>
        <v>AA$12</v>
      </c>
      <c r="AB2327" s="172" t="str">
        <f t="shared" si="2677"/>
        <v>AB$12</v>
      </c>
      <c r="AC2327" s="172" t="str">
        <f t="shared" si="2677"/>
        <v>AC$12</v>
      </c>
      <c r="AD2327" s="172" t="str">
        <f t="shared" si="2677"/>
        <v>AD$12</v>
      </c>
      <c r="AE2327" s="172" t="str">
        <f t="shared" si="2677"/>
        <v>AE$12</v>
      </c>
      <c r="AF2327" s="172" t="str">
        <f t="shared" si="2677"/>
        <v>AF$12</v>
      </c>
      <c r="AG2327" s="172" t="str">
        <f t="shared" si="2677"/>
        <v>AG$12</v>
      </c>
      <c r="AH2327" s="172" t="str">
        <f t="shared" si="2677"/>
        <v>AH$12</v>
      </c>
      <c r="AI2327" s="172" t="str">
        <f t="shared" si="2677"/>
        <v>AI$12</v>
      </c>
      <c r="AJ2327" s="172" t="str">
        <f t="shared" si="2677"/>
        <v>AJ$12</v>
      </c>
      <c r="AK2327" s="172" t="str">
        <f t="shared" si="2677"/>
        <v>AK$12</v>
      </c>
      <c r="AL2327" s="172" t="str">
        <f t="shared" si="2677"/>
        <v>AL$12</v>
      </c>
      <c r="AM2327" s="172" t="str">
        <f t="shared" si="2677"/>
        <v>AM$12</v>
      </c>
      <c r="AN2327" s="172" t="str">
        <f t="shared" si="2677"/>
        <v>AN$12</v>
      </c>
      <c r="AO2327" s="172" t="str">
        <f t="shared" si="2677"/>
        <v>AO$12</v>
      </c>
      <c r="AP2327" s="172" t="str">
        <f t="shared" si="2677"/>
        <v>AP$12</v>
      </c>
      <c r="AQ2327" s="172" t="str">
        <f t="shared" si="2677"/>
        <v>AQ$12</v>
      </c>
      <c r="AR2327" s="172" t="str">
        <f t="shared" si="2677"/>
        <v>AR$12</v>
      </c>
      <c r="AS2327" s="172" t="str">
        <f t="shared" si="2677"/>
        <v>AS$12</v>
      </c>
      <c r="AT2327" s="172" t="str">
        <f t="shared" si="2677"/>
        <v>AT$12</v>
      </c>
      <c r="AU2327" s="172" t="str">
        <f t="shared" si="2677"/>
        <v>AU$12</v>
      </c>
      <c r="AV2327" s="172" t="str">
        <f t="shared" si="2677"/>
        <v>AV$12</v>
      </c>
      <c r="AW2327" s="172" t="str">
        <f t="shared" si="2677"/>
        <v>AW$12</v>
      </c>
      <c r="AX2327" s="172" t="str">
        <f t="shared" si="2677"/>
        <v>AX$12</v>
      </c>
      <c r="AY2327" s="172" t="str">
        <f t="shared" ref="AY2327:CD2327" si="2678">AY2292</f>
        <v>AY$12</v>
      </c>
      <c r="AZ2327" s="172" t="str">
        <f t="shared" si="2678"/>
        <v>AZ$12</v>
      </c>
      <c r="BA2327" s="172" t="str">
        <f t="shared" si="2678"/>
        <v>BA$12</v>
      </c>
      <c r="BB2327" s="172" t="str">
        <f t="shared" si="2678"/>
        <v>BB$12</v>
      </c>
      <c r="BC2327" s="172" t="str">
        <f t="shared" si="2678"/>
        <v>BC$12</v>
      </c>
      <c r="BD2327" s="172" t="str">
        <f t="shared" si="2678"/>
        <v>BD$12</v>
      </c>
      <c r="BE2327" s="172" t="str">
        <f t="shared" si="2678"/>
        <v>BE$12</v>
      </c>
      <c r="BF2327" s="172" t="str">
        <f t="shared" si="2678"/>
        <v>BF$12</v>
      </c>
      <c r="BG2327" s="172" t="str">
        <f t="shared" si="2678"/>
        <v>BG$12</v>
      </c>
      <c r="BH2327" s="172" t="str">
        <f t="shared" si="2678"/>
        <v>BH$12</v>
      </c>
      <c r="BI2327" s="172" t="str">
        <f t="shared" si="2678"/>
        <v>BI$12</v>
      </c>
      <c r="BJ2327" s="172" t="str">
        <f t="shared" si="2678"/>
        <v>BJ$12</v>
      </c>
      <c r="BK2327" s="172" t="str">
        <f t="shared" si="2678"/>
        <v>BK$12</v>
      </c>
      <c r="BL2327" s="172" t="str">
        <f t="shared" si="2678"/>
        <v>BL$12</v>
      </c>
      <c r="BM2327" s="172" t="str">
        <f t="shared" si="2678"/>
        <v>BM$12</v>
      </c>
      <c r="BN2327" s="172" t="str">
        <f t="shared" si="2678"/>
        <v>BN$12</v>
      </c>
      <c r="BO2327" s="172" t="str">
        <f t="shared" si="2678"/>
        <v>BO$12</v>
      </c>
      <c r="BP2327" s="172" t="str">
        <f t="shared" si="2678"/>
        <v>BP$12</v>
      </c>
      <c r="BQ2327" s="172" t="str">
        <f t="shared" si="2678"/>
        <v>BQ$12</v>
      </c>
      <c r="BR2327" s="172" t="str">
        <f t="shared" si="2678"/>
        <v>BR$12</v>
      </c>
      <c r="BS2327" s="172" t="str">
        <f t="shared" si="2678"/>
        <v>BS$12</v>
      </c>
      <c r="BT2327" s="172" t="str">
        <f t="shared" si="2678"/>
        <v>BT$12</v>
      </c>
      <c r="BU2327" s="172" t="str">
        <f t="shared" si="2678"/>
        <v>BU$12</v>
      </c>
      <c r="BV2327" s="172" t="str">
        <f t="shared" si="2678"/>
        <v>BV$12</v>
      </c>
      <c r="BW2327" s="172" t="str">
        <f t="shared" si="2678"/>
        <v>BW$12</v>
      </c>
      <c r="BX2327" s="172" t="str">
        <f t="shared" si="2678"/>
        <v>BX$12</v>
      </c>
      <c r="BY2327" s="172" t="str">
        <f t="shared" si="2678"/>
        <v>BY$12</v>
      </c>
      <c r="BZ2327" s="172" t="str">
        <f t="shared" si="2678"/>
        <v>BZ$12</v>
      </c>
      <c r="CA2327" s="172" t="str">
        <f t="shared" si="2678"/>
        <v>CA$12</v>
      </c>
      <c r="CB2327" s="172" t="str">
        <f t="shared" si="2678"/>
        <v>CB$12</v>
      </c>
      <c r="CC2327" s="172" t="str">
        <f t="shared" si="2678"/>
        <v>CC$12</v>
      </c>
      <c r="CD2327" s="172" t="str">
        <f t="shared" si="2678"/>
        <v>CD$12</v>
      </c>
      <c r="CE2327" s="172" t="str">
        <f t="shared" ref="CE2327:CK2327" si="2679">CE2292</f>
        <v>CE$12</v>
      </c>
      <c r="CF2327" s="172" t="str">
        <f t="shared" si="2679"/>
        <v>CF$12</v>
      </c>
      <c r="CG2327" s="172" t="str">
        <f t="shared" si="2679"/>
        <v>CG$12</v>
      </c>
      <c r="CH2327" s="172" t="str">
        <f t="shared" si="2679"/>
        <v>CH$12</v>
      </c>
      <c r="CI2327" s="172" t="str">
        <f t="shared" si="2679"/>
        <v>CI$12</v>
      </c>
      <c r="CJ2327" s="172" t="str">
        <f t="shared" si="2679"/>
        <v>CJ$12</v>
      </c>
      <c r="CK2327" s="172" t="str">
        <f t="shared" si="2679"/>
        <v>CK$12</v>
      </c>
      <c r="CL2327" s="172" t="str">
        <f t="shared" ref="CL2327" si="2680">CL2292</f>
        <v>CL$12</v>
      </c>
    </row>
    <row r="2328" spans="2:90" x14ac:dyDescent="0.4">
      <c r="B2328" s="130" t="str">
        <f>B2293</f>
        <v>Primary volume driver</v>
      </c>
      <c r="C2328" s="12"/>
      <c r="D2328" s="12" t="s">
        <v>742</v>
      </c>
      <c r="E2328" s="12" t="s">
        <v>906</v>
      </c>
      <c r="F2328" s="12"/>
      <c r="G2328" s="12" t="s">
        <v>330</v>
      </c>
      <c r="H2328" s="12"/>
      <c r="I2328" s="60"/>
      <c r="J2328" s="60"/>
      <c r="K2328" s="15"/>
      <c r="L2328" s="15"/>
      <c r="M2328" s="15"/>
      <c r="N2328" s="15"/>
      <c r="O2328" s="15"/>
      <c r="P2328" s="15"/>
      <c r="R2328" s="15"/>
      <c r="S2328" s="172" t="str">
        <f t="shared" ref="S2328" si="2681">S2293</f>
        <v>S$13</v>
      </c>
      <c r="T2328" s="172" t="str">
        <f t="shared" ref="T2328:AX2328" si="2682">T2293</f>
        <v>T$13</v>
      </c>
      <c r="U2328" s="172" t="str">
        <f t="shared" si="2682"/>
        <v>U$13</v>
      </c>
      <c r="V2328" s="172" t="str">
        <f t="shared" si="2682"/>
        <v>V$13</v>
      </c>
      <c r="W2328" s="172" t="str">
        <f t="shared" si="2682"/>
        <v>W$13</v>
      </c>
      <c r="X2328" s="172" t="str">
        <f t="shared" si="2682"/>
        <v>X$13</v>
      </c>
      <c r="Y2328" s="172" t="str">
        <f t="shared" si="2682"/>
        <v>Y$13</v>
      </c>
      <c r="Z2328" s="172" t="str">
        <f t="shared" si="2682"/>
        <v>Z$13</v>
      </c>
      <c r="AA2328" s="172" t="str">
        <f t="shared" si="2682"/>
        <v>AA$13</v>
      </c>
      <c r="AB2328" s="172" t="str">
        <f t="shared" si="2682"/>
        <v>AB$13</v>
      </c>
      <c r="AC2328" s="172" t="str">
        <f t="shared" si="2682"/>
        <v>AC$13</v>
      </c>
      <c r="AD2328" s="172" t="str">
        <f t="shared" si="2682"/>
        <v>AD$13</v>
      </c>
      <c r="AE2328" s="172" t="str">
        <f t="shared" si="2682"/>
        <v>AE$13</v>
      </c>
      <c r="AF2328" s="172" t="str">
        <f t="shared" si="2682"/>
        <v>AF$13</v>
      </c>
      <c r="AG2328" s="172" t="str">
        <f t="shared" si="2682"/>
        <v>AG$13</v>
      </c>
      <c r="AH2328" s="172" t="str">
        <f t="shared" si="2682"/>
        <v>AH$13</v>
      </c>
      <c r="AI2328" s="172" t="str">
        <f t="shared" si="2682"/>
        <v>AI$13</v>
      </c>
      <c r="AJ2328" s="172" t="str">
        <f t="shared" si="2682"/>
        <v>AJ$13</v>
      </c>
      <c r="AK2328" s="172" t="str">
        <f t="shared" si="2682"/>
        <v>AK$13</v>
      </c>
      <c r="AL2328" s="172" t="str">
        <f t="shared" si="2682"/>
        <v>AL$13</v>
      </c>
      <c r="AM2328" s="172" t="str">
        <f t="shared" si="2682"/>
        <v>AM$13</v>
      </c>
      <c r="AN2328" s="172" t="str">
        <f t="shared" si="2682"/>
        <v>AN$13</v>
      </c>
      <c r="AO2328" s="172" t="str">
        <f t="shared" si="2682"/>
        <v>AO$13</v>
      </c>
      <c r="AP2328" s="172" t="str">
        <f t="shared" si="2682"/>
        <v>AP$13</v>
      </c>
      <c r="AQ2328" s="172" t="str">
        <f t="shared" si="2682"/>
        <v>AQ$13</v>
      </c>
      <c r="AR2328" s="172" t="str">
        <f t="shared" si="2682"/>
        <v>AR$13</v>
      </c>
      <c r="AS2328" s="172" t="str">
        <f t="shared" si="2682"/>
        <v>AS$13</v>
      </c>
      <c r="AT2328" s="172" t="str">
        <f t="shared" si="2682"/>
        <v>AT$13</v>
      </c>
      <c r="AU2328" s="172" t="str">
        <f t="shared" si="2682"/>
        <v>AU$13</v>
      </c>
      <c r="AV2328" s="172" t="str">
        <f t="shared" si="2682"/>
        <v>AV$13</v>
      </c>
      <c r="AW2328" s="172" t="str">
        <f t="shared" si="2682"/>
        <v>AW$13</v>
      </c>
      <c r="AX2328" s="172" t="str">
        <f t="shared" si="2682"/>
        <v>AX$13</v>
      </c>
      <c r="AY2328" s="172" t="str">
        <f t="shared" ref="AY2328:CD2328" si="2683">AY2293</f>
        <v>AY$13</v>
      </c>
      <c r="AZ2328" s="172" t="str">
        <f t="shared" si="2683"/>
        <v>AZ$13</v>
      </c>
      <c r="BA2328" s="172" t="str">
        <f t="shared" si="2683"/>
        <v>BA$13</v>
      </c>
      <c r="BB2328" s="172" t="str">
        <f t="shared" si="2683"/>
        <v>BB$13</v>
      </c>
      <c r="BC2328" s="172" t="str">
        <f t="shared" si="2683"/>
        <v>BC$13</v>
      </c>
      <c r="BD2328" s="172" t="str">
        <f t="shared" si="2683"/>
        <v>BD$13</v>
      </c>
      <c r="BE2328" s="172" t="str">
        <f t="shared" si="2683"/>
        <v>BE$13</v>
      </c>
      <c r="BF2328" s="172" t="str">
        <f t="shared" si="2683"/>
        <v>BF$13</v>
      </c>
      <c r="BG2328" s="172" t="str">
        <f t="shared" si="2683"/>
        <v>BG$13</v>
      </c>
      <c r="BH2328" s="172" t="str">
        <f t="shared" si="2683"/>
        <v>BH$13</v>
      </c>
      <c r="BI2328" s="172" t="str">
        <f t="shared" si="2683"/>
        <v>BI$13</v>
      </c>
      <c r="BJ2328" s="172" t="str">
        <f t="shared" si="2683"/>
        <v>BJ$13</v>
      </c>
      <c r="BK2328" s="172" t="str">
        <f t="shared" si="2683"/>
        <v>BK$13</v>
      </c>
      <c r="BL2328" s="172" t="str">
        <f t="shared" si="2683"/>
        <v>BL$13</v>
      </c>
      <c r="BM2328" s="172" t="str">
        <f t="shared" si="2683"/>
        <v>BM$13</v>
      </c>
      <c r="BN2328" s="172" t="str">
        <f t="shared" si="2683"/>
        <v>BN$13</v>
      </c>
      <c r="BO2328" s="172" t="str">
        <f t="shared" si="2683"/>
        <v>BO$13</v>
      </c>
      <c r="BP2328" s="172" t="str">
        <f t="shared" si="2683"/>
        <v>BP$13</v>
      </c>
      <c r="BQ2328" s="172" t="str">
        <f t="shared" si="2683"/>
        <v>BQ$13</v>
      </c>
      <c r="BR2328" s="172" t="str">
        <f t="shared" si="2683"/>
        <v>BR$13</v>
      </c>
      <c r="BS2328" s="172" t="str">
        <f t="shared" si="2683"/>
        <v>BS$13</v>
      </c>
      <c r="BT2328" s="172" t="str">
        <f t="shared" si="2683"/>
        <v>BT$13</v>
      </c>
      <c r="BU2328" s="172" t="str">
        <f t="shared" si="2683"/>
        <v>BU$13</v>
      </c>
      <c r="BV2328" s="172" t="str">
        <f t="shared" si="2683"/>
        <v>BV$13</v>
      </c>
      <c r="BW2328" s="172" t="str">
        <f t="shared" si="2683"/>
        <v>BW$13</v>
      </c>
      <c r="BX2328" s="172" t="str">
        <f t="shared" si="2683"/>
        <v>BX$13</v>
      </c>
      <c r="BY2328" s="172" t="str">
        <f t="shared" si="2683"/>
        <v>BY$13</v>
      </c>
      <c r="BZ2328" s="172" t="str">
        <f t="shared" si="2683"/>
        <v>BZ$13</v>
      </c>
      <c r="CA2328" s="172" t="str">
        <f t="shared" si="2683"/>
        <v>CA$13</v>
      </c>
      <c r="CB2328" s="172" t="str">
        <f t="shared" si="2683"/>
        <v>CB$13</v>
      </c>
      <c r="CC2328" s="172" t="str">
        <f t="shared" si="2683"/>
        <v>CC$13</v>
      </c>
      <c r="CD2328" s="172" t="str">
        <f t="shared" si="2683"/>
        <v>CD$13</v>
      </c>
      <c r="CE2328" s="172" t="str">
        <f t="shared" ref="CE2328:CK2328" si="2684">CE2293</f>
        <v>CE$13</v>
      </c>
      <c r="CF2328" s="172" t="str">
        <f t="shared" si="2684"/>
        <v>CF$13</v>
      </c>
      <c r="CG2328" s="172" t="str">
        <f t="shared" si="2684"/>
        <v>CG$13</v>
      </c>
      <c r="CH2328" s="172" t="str">
        <f t="shared" si="2684"/>
        <v>CH$13</v>
      </c>
      <c r="CI2328" s="172" t="str">
        <f t="shared" si="2684"/>
        <v>CI$13</v>
      </c>
      <c r="CJ2328" s="172" t="str">
        <f t="shared" si="2684"/>
        <v>CJ$13</v>
      </c>
      <c r="CK2328" s="172" t="str">
        <f t="shared" si="2684"/>
        <v>CK$13</v>
      </c>
      <c r="CL2328" s="172" t="str">
        <f t="shared" ref="CL2328" si="2685">CL2293</f>
        <v>CL$13</v>
      </c>
    </row>
    <row r="2329" spans="2:90" x14ac:dyDescent="0.4">
      <c r="B2329" s="184" t="str">
        <f>B2298</f>
        <v>Revenue driven amortizing loan - no defaults:</v>
      </c>
      <c r="C2329" s="12"/>
      <c r="D2329" s="12" t="s">
        <v>742</v>
      </c>
      <c r="E2329" s="12" t="s">
        <v>906</v>
      </c>
      <c r="F2329" s="12"/>
      <c r="G2329" s="12" t="s">
        <v>330</v>
      </c>
      <c r="H2329" s="12"/>
      <c r="I2329" s="60"/>
      <c r="J2329" s="60"/>
      <c r="K2329" s="15"/>
      <c r="L2329" s="15"/>
      <c r="M2329" s="15"/>
      <c r="N2329" s="15"/>
      <c r="O2329" s="15"/>
      <c r="P2329" s="15"/>
      <c r="R2329" s="15"/>
      <c r="S2329" s="172">
        <f t="shared" ref="S2329" si="2686">S2294</f>
        <v>0</v>
      </c>
      <c r="T2329" s="172">
        <f t="shared" ref="T2329:AX2329" si="2687">T2294</f>
        <v>0</v>
      </c>
      <c r="U2329" s="172">
        <f t="shared" si="2687"/>
        <v>0</v>
      </c>
      <c r="V2329" s="172">
        <f t="shared" si="2687"/>
        <v>0</v>
      </c>
      <c r="W2329" s="172">
        <f t="shared" si="2687"/>
        <v>0</v>
      </c>
      <c r="X2329" s="172">
        <f t="shared" si="2687"/>
        <v>0</v>
      </c>
      <c r="Y2329" s="172">
        <f t="shared" si="2687"/>
        <v>0</v>
      </c>
      <c r="Z2329" s="172">
        <f t="shared" si="2687"/>
        <v>0</v>
      </c>
      <c r="AA2329" s="172">
        <f t="shared" si="2687"/>
        <v>0</v>
      </c>
      <c r="AB2329" s="172">
        <f t="shared" si="2687"/>
        <v>0</v>
      </c>
      <c r="AC2329" s="172">
        <f t="shared" si="2687"/>
        <v>0</v>
      </c>
      <c r="AD2329" s="172">
        <f t="shared" si="2687"/>
        <v>0</v>
      </c>
      <c r="AE2329" s="172">
        <f t="shared" si="2687"/>
        <v>0</v>
      </c>
      <c r="AF2329" s="172">
        <f t="shared" si="2687"/>
        <v>0</v>
      </c>
      <c r="AG2329" s="172">
        <f t="shared" si="2687"/>
        <v>0</v>
      </c>
      <c r="AH2329" s="172">
        <f t="shared" si="2687"/>
        <v>0</v>
      </c>
      <c r="AI2329" s="172">
        <f t="shared" si="2687"/>
        <v>0</v>
      </c>
      <c r="AJ2329" s="172">
        <f t="shared" si="2687"/>
        <v>0</v>
      </c>
      <c r="AK2329" s="172">
        <f t="shared" si="2687"/>
        <v>0</v>
      </c>
      <c r="AL2329" s="172">
        <f t="shared" si="2687"/>
        <v>0</v>
      </c>
      <c r="AM2329" s="172">
        <f t="shared" si="2687"/>
        <v>0</v>
      </c>
      <c r="AN2329" s="172">
        <f t="shared" si="2687"/>
        <v>0</v>
      </c>
      <c r="AO2329" s="172">
        <f t="shared" si="2687"/>
        <v>0</v>
      </c>
      <c r="AP2329" s="172">
        <f t="shared" si="2687"/>
        <v>0</v>
      </c>
      <c r="AQ2329" s="172">
        <f t="shared" si="2687"/>
        <v>0</v>
      </c>
      <c r="AR2329" s="172">
        <f t="shared" si="2687"/>
        <v>0</v>
      </c>
      <c r="AS2329" s="172">
        <f t="shared" si="2687"/>
        <v>0</v>
      </c>
      <c r="AT2329" s="172">
        <f t="shared" si="2687"/>
        <v>0</v>
      </c>
      <c r="AU2329" s="172">
        <f t="shared" si="2687"/>
        <v>0</v>
      </c>
      <c r="AV2329" s="172">
        <f t="shared" si="2687"/>
        <v>0</v>
      </c>
      <c r="AW2329" s="172">
        <f t="shared" si="2687"/>
        <v>0</v>
      </c>
      <c r="AX2329" s="172">
        <f t="shared" si="2687"/>
        <v>0</v>
      </c>
      <c r="AY2329" s="172">
        <f t="shared" ref="AY2329:CD2329" si="2688">AY2294</f>
        <v>0</v>
      </c>
      <c r="AZ2329" s="172">
        <f t="shared" si="2688"/>
        <v>0</v>
      </c>
      <c r="BA2329" s="172">
        <f t="shared" si="2688"/>
        <v>0</v>
      </c>
      <c r="BB2329" s="172">
        <f t="shared" si="2688"/>
        <v>0</v>
      </c>
      <c r="BC2329" s="172">
        <f t="shared" si="2688"/>
        <v>0</v>
      </c>
      <c r="BD2329" s="172">
        <f t="shared" si="2688"/>
        <v>0</v>
      </c>
      <c r="BE2329" s="172">
        <f t="shared" si="2688"/>
        <v>0</v>
      </c>
      <c r="BF2329" s="172">
        <f t="shared" si="2688"/>
        <v>0</v>
      </c>
      <c r="BG2329" s="172">
        <f t="shared" si="2688"/>
        <v>0</v>
      </c>
      <c r="BH2329" s="172">
        <f t="shared" si="2688"/>
        <v>0</v>
      </c>
      <c r="BI2329" s="172">
        <f t="shared" si="2688"/>
        <v>0</v>
      </c>
      <c r="BJ2329" s="172">
        <f t="shared" si="2688"/>
        <v>0</v>
      </c>
      <c r="BK2329" s="172">
        <f t="shared" si="2688"/>
        <v>0</v>
      </c>
      <c r="BL2329" s="172">
        <f t="shared" si="2688"/>
        <v>0</v>
      </c>
      <c r="BM2329" s="172">
        <f t="shared" si="2688"/>
        <v>0</v>
      </c>
      <c r="BN2329" s="172">
        <f t="shared" si="2688"/>
        <v>0</v>
      </c>
      <c r="BO2329" s="172">
        <f t="shared" si="2688"/>
        <v>0</v>
      </c>
      <c r="BP2329" s="172">
        <f t="shared" si="2688"/>
        <v>0</v>
      </c>
      <c r="BQ2329" s="172">
        <f t="shared" si="2688"/>
        <v>0</v>
      </c>
      <c r="BR2329" s="172">
        <f t="shared" si="2688"/>
        <v>0</v>
      </c>
      <c r="BS2329" s="172">
        <f t="shared" si="2688"/>
        <v>0</v>
      </c>
      <c r="BT2329" s="172">
        <f t="shared" si="2688"/>
        <v>0</v>
      </c>
      <c r="BU2329" s="172">
        <f t="shared" si="2688"/>
        <v>0</v>
      </c>
      <c r="BV2329" s="172">
        <f t="shared" si="2688"/>
        <v>0</v>
      </c>
      <c r="BW2329" s="172">
        <f t="shared" si="2688"/>
        <v>0</v>
      </c>
      <c r="BX2329" s="172">
        <f t="shared" si="2688"/>
        <v>0</v>
      </c>
      <c r="BY2329" s="172">
        <f t="shared" si="2688"/>
        <v>0</v>
      </c>
      <c r="BZ2329" s="172">
        <f t="shared" si="2688"/>
        <v>0</v>
      </c>
      <c r="CA2329" s="172">
        <f t="shared" si="2688"/>
        <v>0</v>
      </c>
      <c r="CB2329" s="172">
        <f t="shared" si="2688"/>
        <v>0</v>
      </c>
      <c r="CC2329" s="172">
        <f t="shared" si="2688"/>
        <v>0</v>
      </c>
      <c r="CD2329" s="172">
        <f t="shared" si="2688"/>
        <v>0</v>
      </c>
      <c r="CE2329" s="172">
        <f t="shared" ref="CE2329:CK2329" si="2689">CE2294</f>
        <v>0</v>
      </c>
      <c r="CF2329" s="172">
        <f t="shared" si="2689"/>
        <v>0</v>
      </c>
      <c r="CG2329" s="172">
        <f t="shared" si="2689"/>
        <v>0</v>
      </c>
      <c r="CH2329" s="172">
        <f t="shared" si="2689"/>
        <v>0</v>
      </c>
      <c r="CI2329" s="172">
        <f t="shared" si="2689"/>
        <v>0</v>
      </c>
      <c r="CJ2329" s="172">
        <f t="shared" si="2689"/>
        <v>0</v>
      </c>
      <c r="CK2329" s="172">
        <f t="shared" si="2689"/>
        <v>0</v>
      </c>
      <c r="CL2329" s="172">
        <f t="shared" ref="CL2329" si="2690">CL2294</f>
        <v>0</v>
      </c>
    </row>
    <row r="2330" spans="2:90" x14ac:dyDescent="0.4">
      <c r="B2330" s="231" t="str">
        <f>IFERROR(SUBSTITUTE(TRIM(MID(B2298, SEARCH("-", B2298) + 1, LEN(B2298))),":",""),"no unit")</f>
        <v>no defaults</v>
      </c>
      <c r="C2330" s="12"/>
      <c r="D2330" s="12" t="s">
        <v>742</v>
      </c>
      <c r="E2330" s="12" t="s">
        <v>906</v>
      </c>
      <c r="F2330" s="12"/>
      <c r="G2330" s="12" t="s">
        <v>330</v>
      </c>
      <c r="H2330" s="12"/>
      <c r="I2330" s="60"/>
      <c r="J2330" s="60"/>
      <c r="K2330" s="15"/>
      <c r="L2330" s="15"/>
      <c r="M2330" s="15"/>
      <c r="N2330" s="15"/>
      <c r="O2330" s="15"/>
      <c r="P2330" s="15"/>
      <c r="R2330" s="15"/>
      <c r="S2330" s="172"/>
      <c r="T2330" s="172"/>
      <c r="U2330" s="172"/>
      <c r="V2330" s="172"/>
      <c r="W2330" s="172"/>
      <c r="X2330" s="172"/>
      <c r="Y2330" s="172"/>
      <c r="Z2330" s="172"/>
      <c r="AA2330" s="172"/>
      <c r="AB2330" s="172"/>
      <c r="AC2330" s="172"/>
      <c r="AD2330" s="172"/>
      <c r="AE2330" s="172"/>
      <c r="AF2330" s="172"/>
      <c r="AG2330" s="172"/>
      <c r="AH2330" s="172"/>
      <c r="AI2330" s="172"/>
      <c r="AJ2330" s="172"/>
      <c r="AK2330" s="172"/>
      <c r="AL2330" s="172"/>
      <c r="AM2330" s="172"/>
      <c r="AN2330" s="172"/>
      <c r="AO2330" s="172"/>
      <c r="AP2330" s="172"/>
      <c r="AQ2330" s="172"/>
      <c r="AR2330" s="172"/>
      <c r="AS2330" s="172"/>
      <c r="AT2330" s="172"/>
      <c r="AU2330" s="172"/>
      <c r="AV2330" s="172"/>
      <c r="AW2330" s="172"/>
      <c r="AX2330" s="172"/>
      <c r="AY2330" s="172"/>
      <c r="AZ2330" s="172"/>
      <c r="BA2330" s="172"/>
      <c r="BB2330" s="172"/>
      <c r="BC2330" s="172"/>
      <c r="BD2330" s="172"/>
      <c r="BE2330" s="172"/>
      <c r="BF2330" s="172"/>
      <c r="BG2330" s="172"/>
      <c r="BH2330" s="172"/>
      <c r="BI2330" s="172"/>
      <c r="BJ2330" s="172"/>
      <c r="BK2330" s="172"/>
      <c r="BL2330" s="172"/>
      <c r="BM2330" s="172"/>
      <c r="BN2330" s="172"/>
      <c r="BO2330" s="172"/>
      <c r="BP2330" s="172"/>
      <c r="BQ2330" s="172"/>
      <c r="BR2330" s="172"/>
      <c r="BS2330" s="172"/>
      <c r="BT2330" s="172"/>
      <c r="BU2330" s="172"/>
      <c r="BV2330" s="172"/>
      <c r="BW2330" s="172"/>
      <c r="BX2330" s="172"/>
      <c r="BY2330" s="172"/>
      <c r="BZ2330" s="172"/>
      <c r="CA2330" s="172"/>
      <c r="CB2330" s="172"/>
      <c r="CC2330" s="172"/>
      <c r="CD2330" s="172"/>
      <c r="CE2330" s="172"/>
      <c r="CF2330" s="172"/>
      <c r="CG2330" s="172"/>
      <c r="CH2330" s="172"/>
      <c r="CI2330" s="172"/>
      <c r="CJ2330" s="172"/>
      <c r="CK2330" s="172"/>
      <c r="CL2330" s="172"/>
    </row>
    <row r="2331" spans="2:90" x14ac:dyDescent="0.4">
      <c r="B2331" s="130" t="str">
        <f>B2296</f>
        <v>Secondary revenue driver</v>
      </c>
      <c r="C2331" s="12"/>
      <c r="D2331" s="12" t="s">
        <v>742</v>
      </c>
      <c r="E2331" s="12" t="s">
        <v>906</v>
      </c>
      <c r="F2331" s="12"/>
      <c r="G2331" s="12" t="s">
        <v>330</v>
      </c>
      <c r="H2331" s="12"/>
      <c r="I2331" s="60"/>
      <c r="J2331" s="60"/>
      <c r="K2331" s="15"/>
      <c r="L2331" s="15"/>
      <c r="M2331" s="15"/>
      <c r="N2331" s="15"/>
      <c r="O2331" s="15"/>
      <c r="P2331" s="15"/>
      <c r="R2331" s="15"/>
      <c r="S2331" s="4" t="str">
        <f t="shared" ref="S2331" si="2691">ADDRESS(ROW(S2312),COLUMN(S2312),2)</f>
        <v>S$2312</v>
      </c>
      <c r="T2331" s="4" t="str">
        <f t="shared" ref="T2331:AX2331" si="2692">ADDRESS(ROW(T2312),COLUMN(T2312),2)</f>
        <v>T$2312</v>
      </c>
      <c r="U2331" s="4" t="str">
        <f t="shared" si="2692"/>
        <v>U$2312</v>
      </c>
      <c r="V2331" s="4" t="str">
        <f t="shared" si="2692"/>
        <v>V$2312</v>
      </c>
      <c r="W2331" s="4" t="str">
        <f t="shared" si="2692"/>
        <v>W$2312</v>
      </c>
      <c r="X2331" s="4" t="str">
        <f t="shared" si="2692"/>
        <v>X$2312</v>
      </c>
      <c r="Y2331" s="4" t="str">
        <f t="shared" si="2692"/>
        <v>Y$2312</v>
      </c>
      <c r="Z2331" s="4" t="str">
        <f t="shared" si="2692"/>
        <v>Z$2312</v>
      </c>
      <c r="AA2331" s="4" t="str">
        <f t="shared" si="2692"/>
        <v>AA$2312</v>
      </c>
      <c r="AB2331" s="4" t="str">
        <f t="shared" si="2692"/>
        <v>AB$2312</v>
      </c>
      <c r="AC2331" s="4" t="str">
        <f t="shared" si="2692"/>
        <v>AC$2312</v>
      </c>
      <c r="AD2331" s="4" t="str">
        <f t="shared" si="2692"/>
        <v>AD$2312</v>
      </c>
      <c r="AE2331" s="4" t="str">
        <f t="shared" si="2692"/>
        <v>AE$2312</v>
      </c>
      <c r="AF2331" s="4" t="str">
        <f t="shared" si="2692"/>
        <v>AF$2312</v>
      </c>
      <c r="AG2331" s="4" t="str">
        <f t="shared" si="2692"/>
        <v>AG$2312</v>
      </c>
      <c r="AH2331" s="4" t="str">
        <f t="shared" si="2692"/>
        <v>AH$2312</v>
      </c>
      <c r="AI2331" s="4" t="str">
        <f t="shared" si="2692"/>
        <v>AI$2312</v>
      </c>
      <c r="AJ2331" s="4" t="str">
        <f t="shared" si="2692"/>
        <v>AJ$2312</v>
      </c>
      <c r="AK2331" s="4" t="str">
        <f t="shared" si="2692"/>
        <v>AK$2312</v>
      </c>
      <c r="AL2331" s="4" t="str">
        <f t="shared" si="2692"/>
        <v>AL$2312</v>
      </c>
      <c r="AM2331" s="4" t="str">
        <f t="shared" si="2692"/>
        <v>AM$2312</v>
      </c>
      <c r="AN2331" s="4" t="str">
        <f t="shared" si="2692"/>
        <v>AN$2312</v>
      </c>
      <c r="AO2331" s="4" t="str">
        <f t="shared" si="2692"/>
        <v>AO$2312</v>
      </c>
      <c r="AP2331" s="4" t="str">
        <f t="shared" si="2692"/>
        <v>AP$2312</v>
      </c>
      <c r="AQ2331" s="4" t="str">
        <f t="shared" si="2692"/>
        <v>AQ$2312</v>
      </c>
      <c r="AR2331" s="4" t="str">
        <f t="shared" si="2692"/>
        <v>AR$2312</v>
      </c>
      <c r="AS2331" s="4" t="str">
        <f t="shared" si="2692"/>
        <v>AS$2312</v>
      </c>
      <c r="AT2331" s="4" t="str">
        <f t="shared" si="2692"/>
        <v>AT$2312</v>
      </c>
      <c r="AU2331" s="4" t="str">
        <f t="shared" si="2692"/>
        <v>AU$2312</v>
      </c>
      <c r="AV2331" s="4" t="str">
        <f t="shared" si="2692"/>
        <v>AV$2312</v>
      </c>
      <c r="AW2331" s="4" t="str">
        <f t="shared" si="2692"/>
        <v>AW$2312</v>
      </c>
      <c r="AX2331" s="4" t="str">
        <f t="shared" si="2692"/>
        <v>AX$2312</v>
      </c>
      <c r="AY2331" s="4" t="str">
        <f t="shared" ref="AY2331:CD2331" si="2693">ADDRESS(ROW(AY2312),COLUMN(AY2312),2)</f>
        <v>AY$2312</v>
      </c>
      <c r="AZ2331" s="4" t="str">
        <f t="shared" si="2693"/>
        <v>AZ$2312</v>
      </c>
      <c r="BA2331" s="4" t="str">
        <f t="shared" si="2693"/>
        <v>BA$2312</v>
      </c>
      <c r="BB2331" s="4" t="str">
        <f t="shared" si="2693"/>
        <v>BB$2312</v>
      </c>
      <c r="BC2331" s="4" t="str">
        <f t="shared" si="2693"/>
        <v>BC$2312</v>
      </c>
      <c r="BD2331" s="4" t="str">
        <f t="shared" si="2693"/>
        <v>BD$2312</v>
      </c>
      <c r="BE2331" s="4" t="str">
        <f t="shared" si="2693"/>
        <v>BE$2312</v>
      </c>
      <c r="BF2331" s="4" t="str">
        <f t="shared" si="2693"/>
        <v>BF$2312</v>
      </c>
      <c r="BG2331" s="4" t="str">
        <f t="shared" si="2693"/>
        <v>BG$2312</v>
      </c>
      <c r="BH2331" s="4" t="str">
        <f t="shared" si="2693"/>
        <v>BH$2312</v>
      </c>
      <c r="BI2331" s="4" t="str">
        <f t="shared" si="2693"/>
        <v>BI$2312</v>
      </c>
      <c r="BJ2331" s="4" t="str">
        <f t="shared" si="2693"/>
        <v>BJ$2312</v>
      </c>
      <c r="BK2331" s="4" t="str">
        <f t="shared" si="2693"/>
        <v>BK$2312</v>
      </c>
      <c r="BL2331" s="4" t="str">
        <f t="shared" si="2693"/>
        <v>BL$2312</v>
      </c>
      <c r="BM2331" s="4" t="str">
        <f t="shared" si="2693"/>
        <v>BM$2312</v>
      </c>
      <c r="BN2331" s="4" t="str">
        <f t="shared" si="2693"/>
        <v>BN$2312</v>
      </c>
      <c r="BO2331" s="4" t="str">
        <f t="shared" si="2693"/>
        <v>BO$2312</v>
      </c>
      <c r="BP2331" s="4" t="str">
        <f t="shared" si="2693"/>
        <v>BP$2312</v>
      </c>
      <c r="BQ2331" s="4" t="str">
        <f t="shared" si="2693"/>
        <v>BQ$2312</v>
      </c>
      <c r="BR2331" s="4" t="str">
        <f t="shared" si="2693"/>
        <v>BR$2312</v>
      </c>
      <c r="BS2331" s="4" t="str">
        <f t="shared" si="2693"/>
        <v>BS$2312</v>
      </c>
      <c r="BT2331" s="4" t="str">
        <f t="shared" si="2693"/>
        <v>BT$2312</v>
      </c>
      <c r="BU2331" s="4" t="str">
        <f t="shared" si="2693"/>
        <v>BU$2312</v>
      </c>
      <c r="BV2331" s="4" t="str">
        <f t="shared" si="2693"/>
        <v>BV$2312</v>
      </c>
      <c r="BW2331" s="4" t="str">
        <f t="shared" si="2693"/>
        <v>BW$2312</v>
      </c>
      <c r="BX2331" s="4" t="str">
        <f t="shared" si="2693"/>
        <v>BX$2312</v>
      </c>
      <c r="BY2331" s="4" t="str">
        <f t="shared" si="2693"/>
        <v>BY$2312</v>
      </c>
      <c r="BZ2331" s="4" t="str">
        <f t="shared" si="2693"/>
        <v>BZ$2312</v>
      </c>
      <c r="CA2331" s="4" t="str">
        <f t="shared" si="2693"/>
        <v>CA$2312</v>
      </c>
      <c r="CB2331" s="4" t="str">
        <f t="shared" si="2693"/>
        <v>CB$2312</v>
      </c>
      <c r="CC2331" s="4" t="str">
        <f t="shared" si="2693"/>
        <v>CC$2312</v>
      </c>
      <c r="CD2331" s="4" t="str">
        <f t="shared" si="2693"/>
        <v>CD$2312</v>
      </c>
      <c r="CE2331" s="4" t="str">
        <f t="shared" ref="CE2331:CK2331" si="2694">ADDRESS(ROW(CE2312),COLUMN(CE2312),2)</f>
        <v>CE$2312</v>
      </c>
      <c r="CF2331" s="4" t="str">
        <f t="shared" si="2694"/>
        <v>CF$2312</v>
      </c>
      <c r="CG2331" s="4" t="str">
        <f t="shared" si="2694"/>
        <v>CG$2312</v>
      </c>
      <c r="CH2331" s="4" t="str">
        <f t="shared" si="2694"/>
        <v>CH$2312</v>
      </c>
      <c r="CI2331" s="4" t="str">
        <f t="shared" si="2694"/>
        <v>CI$2312</v>
      </c>
      <c r="CJ2331" s="4" t="str">
        <f t="shared" si="2694"/>
        <v>CJ$2312</v>
      </c>
      <c r="CK2331" s="4" t="str">
        <f t="shared" si="2694"/>
        <v>CK$2312</v>
      </c>
      <c r="CL2331" s="4" t="str">
        <f t="shared" ref="CL2331" si="2695">ADDRESS(ROW(CL2312),COLUMN(CL2312),2)</f>
        <v>CL$2312</v>
      </c>
    </row>
    <row r="2332" spans="2:90" x14ac:dyDescent="0.4">
      <c r="B2332" s="130" t="str">
        <f>B2297</f>
        <v>Secondary volume driver</v>
      </c>
      <c r="C2332" s="12"/>
      <c r="D2332" s="12" t="s">
        <v>742</v>
      </c>
      <c r="E2332" s="12" t="s">
        <v>906</v>
      </c>
      <c r="F2332" s="12"/>
      <c r="G2332" s="12" t="s">
        <v>330</v>
      </c>
      <c r="H2332" s="12"/>
      <c r="I2332" s="60"/>
      <c r="J2332" s="60"/>
      <c r="K2332" s="15"/>
      <c r="L2332" s="15"/>
      <c r="M2332" s="15"/>
      <c r="N2332" s="15"/>
      <c r="O2332" s="15"/>
      <c r="P2332" s="15"/>
      <c r="R2332" s="15"/>
      <c r="S2332" s="172" t="str">
        <f t="shared" ref="S2332" si="2696">S2297</f>
        <v>S$15</v>
      </c>
      <c r="T2332" s="172" t="str">
        <f t="shared" ref="T2332:AX2332" si="2697">T2297</f>
        <v>T$15</v>
      </c>
      <c r="U2332" s="172" t="str">
        <f t="shared" si="2697"/>
        <v>U$15</v>
      </c>
      <c r="V2332" s="172" t="str">
        <f t="shared" si="2697"/>
        <v>V$15</v>
      </c>
      <c r="W2332" s="172" t="str">
        <f t="shared" si="2697"/>
        <v>W$15</v>
      </c>
      <c r="X2332" s="172" t="str">
        <f t="shared" si="2697"/>
        <v>X$15</v>
      </c>
      <c r="Y2332" s="172" t="str">
        <f t="shared" si="2697"/>
        <v>Y$15</v>
      </c>
      <c r="Z2332" s="172" t="str">
        <f t="shared" si="2697"/>
        <v>Z$15</v>
      </c>
      <c r="AA2332" s="172" t="str">
        <f t="shared" si="2697"/>
        <v>AA$15</v>
      </c>
      <c r="AB2332" s="172" t="str">
        <f t="shared" si="2697"/>
        <v>AB$15</v>
      </c>
      <c r="AC2332" s="172" t="str">
        <f t="shared" si="2697"/>
        <v>AC$15</v>
      </c>
      <c r="AD2332" s="172" t="str">
        <f t="shared" si="2697"/>
        <v>AD$15</v>
      </c>
      <c r="AE2332" s="172" t="str">
        <f t="shared" si="2697"/>
        <v>AE$15</v>
      </c>
      <c r="AF2332" s="172" t="str">
        <f t="shared" si="2697"/>
        <v>AF$15</v>
      </c>
      <c r="AG2332" s="172" t="str">
        <f t="shared" si="2697"/>
        <v>AG$15</v>
      </c>
      <c r="AH2332" s="172" t="str">
        <f t="shared" si="2697"/>
        <v>AH$15</v>
      </c>
      <c r="AI2332" s="172" t="str">
        <f t="shared" si="2697"/>
        <v>AI$15</v>
      </c>
      <c r="AJ2332" s="172" t="str">
        <f t="shared" si="2697"/>
        <v>AJ$15</v>
      </c>
      <c r="AK2332" s="172" t="str">
        <f t="shared" si="2697"/>
        <v>AK$15</v>
      </c>
      <c r="AL2332" s="172" t="str">
        <f t="shared" si="2697"/>
        <v>AL$15</v>
      </c>
      <c r="AM2332" s="172" t="str">
        <f t="shared" si="2697"/>
        <v>AM$15</v>
      </c>
      <c r="AN2332" s="172" t="str">
        <f t="shared" si="2697"/>
        <v>AN$15</v>
      </c>
      <c r="AO2332" s="172" t="str">
        <f t="shared" si="2697"/>
        <v>AO$15</v>
      </c>
      <c r="AP2332" s="172" t="str">
        <f t="shared" si="2697"/>
        <v>AP$15</v>
      </c>
      <c r="AQ2332" s="172" t="str">
        <f t="shared" si="2697"/>
        <v>AQ$15</v>
      </c>
      <c r="AR2332" s="172" t="str">
        <f t="shared" si="2697"/>
        <v>AR$15</v>
      </c>
      <c r="AS2332" s="172" t="str">
        <f t="shared" si="2697"/>
        <v>AS$15</v>
      </c>
      <c r="AT2332" s="172" t="str">
        <f t="shared" si="2697"/>
        <v>AT$15</v>
      </c>
      <c r="AU2332" s="172" t="str">
        <f t="shared" si="2697"/>
        <v>AU$15</v>
      </c>
      <c r="AV2332" s="172" t="str">
        <f t="shared" si="2697"/>
        <v>AV$15</v>
      </c>
      <c r="AW2332" s="172" t="str">
        <f t="shared" si="2697"/>
        <v>AW$15</v>
      </c>
      <c r="AX2332" s="172" t="str">
        <f t="shared" si="2697"/>
        <v>AX$15</v>
      </c>
      <c r="AY2332" s="172" t="str">
        <f t="shared" ref="AY2332:CD2332" si="2698">AY2297</f>
        <v>AY$15</v>
      </c>
      <c r="AZ2332" s="172" t="str">
        <f t="shared" si="2698"/>
        <v>AZ$15</v>
      </c>
      <c r="BA2332" s="172" t="str">
        <f t="shared" si="2698"/>
        <v>BA$15</v>
      </c>
      <c r="BB2332" s="172" t="str">
        <f t="shared" si="2698"/>
        <v>BB$15</v>
      </c>
      <c r="BC2332" s="172" t="str">
        <f t="shared" si="2698"/>
        <v>BC$15</v>
      </c>
      <c r="BD2332" s="172" t="str">
        <f t="shared" si="2698"/>
        <v>BD$15</v>
      </c>
      <c r="BE2332" s="172" t="str">
        <f t="shared" si="2698"/>
        <v>BE$15</v>
      </c>
      <c r="BF2332" s="172" t="str">
        <f t="shared" si="2698"/>
        <v>BF$15</v>
      </c>
      <c r="BG2332" s="172" t="str">
        <f t="shared" si="2698"/>
        <v>BG$15</v>
      </c>
      <c r="BH2332" s="172" t="str">
        <f t="shared" si="2698"/>
        <v>BH$15</v>
      </c>
      <c r="BI2332" s="172" t="str">
        <f t="shared" si="2698"/>
        <v>BI$15</v>
      </c>
      <c r="BJ2332" s="172" t="str">
        <f t="shared" si="2698"/>
        <v>BJ$15</v>
      </c>
      <c r="BK2332" s="172" t="str">
        <f t="shared" si="2698"/>
        <v>BK$15</v>
      </c>
      <c r="BL2332" s="172" t="str">
        <f t="shared" si="2698"/>
        <v>BL$15</v>
      </c>
      <c r="BM2332" s="172" t="str">
        <f t="shared" si="2698"/>
        <v>BM$15</v>
      </c>
      <c r="BN2332" s="172" t="str">
        <f t="shared" si="2698"/>
        <v>BN$15</v>
      </c>
      <c r="BO2332" s="172" t="str">
        <f t="shared" si="2698"/>
        <v>BO$15</v>
      </c>
      <c r="BP2332" s="172" t="str">
        <f t="shared" si="2698"/>
        <v>BP$15</v>
      </c>
      <c r="BQ2332" s="172" t="str">
        <f t="shared" si="2698"/>
        <v>BQ$15</v>
      </c>
      <c r="BR2332" s="172" t="str">
        <f t="shared" si="2698"/>
        <v>BR$15</v>
      </c>
      <c r="BS2332" s="172" t="str">
        <f t="shared" si="2698"/>
        <v>BS$15</v>
      </c>
      <c r="BT2332" s="172" t="str">
        <f t="shared" si="2698"/>
        <v>BT$15</v>
      </c>
      <c r="BU2332" s="172" t="str">
        <f t="shared" si="2698"/>
        <v>BU$15</v>
      </c>
      <c r="BV2332" s="172" t="str">
        <f t="shared" si="2698"/>
        <v>BV$15</v>
      </c>
      <c r="BW2332" s="172" t="str">
        <f t="shared" si="2698"/>
        <v>BW$15</v>
      </c>
      <c r="BX2332" s="172" t="str">
        <f t="shared" si="2698"/>
        <v>BX$15</v>
      </c>
      <c r="BY2332" s="172" t="str">
        <f t="shared" si="2698"/>
        <v>BY$15</v>
      </c>
      <c r="BZ2332" s="172" t="str">
        <f t="shared" si="2698"/>
        <v>BZ$15</v>
      </c>
      <c r="CA2332" s="172" t="str">
        <f t="shared" si="2698"/>
        <v>CA$15</v>
      </c>
      <c r="CB2332" s="172" t="str">
        <f t="shared" si="2698"/>
        <v>CB$15</v>
      </c>
      <c r="CC2332" s="172" t="str">
        <f t="shared" si="2698"/>
        <v>CC$15</v>
      </c>
      <c r="CD2332" s="172" t="str">
        <f t="shared" si="2698"/>
        <v>CD$15</v>
      </c>
      <c r="CE2332" s="172" t="str">
        <f t="shared" ref="CE2332:CK2332" si="2699">CE2297</f>
        <v>CE$15</v>
      </c>
      <c r="CF2332" s="172" t="str">
        <f t="shared" si="2699"/>
        <v>CF$15</v>
      </c>
      <c r="CG2332" s="172" t="str">
        <f t="shared" si="2699"/>
        <v>CG$15</v>
      </c>
      <c r="CH2332" s="172" t="str">
        <f t="shared" si="2699"/>
        <v>CH$15</v>
      </c>
      <c r="CI2332" s="172" t="str">
        <f t="shared" si="2699"/>
        <v>CI$15</v>
      </c>
      <c r="CJ2332" s="172" t="str">
        <f t="shared" si="2699"/>
        <v>CJ$15</v>
      </c>
      <c r="CK2332" s="172" t="str">
        <f t="shared" si="2699"/>
        <v>CK$15</v>
      </c>
      <c r="CL2332" s="172" t="str">
        <f t="shared" ref="CL2332" si="2700">CL2297</f>
        <v>CL$15</v>
      </c>
    </row>
    <row r="2333" spans="2:90" x14ac:dyDescent="0.4">
      <c r="C2333" s="12"/>
      <c r="D2333" s="12"/>
      <c r="E2333" s="12" t="s">
        <v>906</v>
      </c>
      <c r="F2333" s="12"/>
      <c r="G2333" s="12"/>
      <c r="H2333" s="12"/>
      <c r="I2333" s="60"/>
      <c r="J2333" s="60"/>
      <c r="K2333" s="15"/>
      <c r="L2333" s="15"/>
      <c r="M2333" s="15"/>
      <c r="N2333" s="15"/>
      <c r="O2333" s="15"/>
      <c r="P2333" s="15"/>
      <c r="R2333" s="15"/>
      <c r="S2333" s="76"/>
      <c r="T2333" s="76"/>
      <c r="U2333" s="76"/>
      <c r="V2333" s="76"/>
      <c r="W2333" s="76"/>
      <c r="X2333" s="76"/>
      <c r="Y2333" s="76"/>
      <c r="Z2333" s="76"/>
      <c r="AA2333" s="76"/>
      <c r="AB2333" s="76"/>
      <c r="AC2333" s="76"/>
      <c r="AD2333" s="76"/>
      <c r="AE2333" s="76"/>
      <c r="AF2333" s="76"/>
      <c r="AG2333" s="76"/>
      <c r="AH2333" s="76"/>
      <c r="AI2333" s="76"/>
      <c r="AJ2333" s="76"/>
      <c r="AK2333" s="76"/>
      <c r="AL2333" s="76"/>
      <c r="AM2333" s="76"/>
      <c r="AN2333" s="76"/>
      <c r="AO2333" s="76"/>
      <c r="AP2333" s="76"/>
      <c r="AQ2333" s="76"/>
      <c r="AR2333" s="76"/>
      <c r="AS2333" s="76"/>
      <c r="AT2333" s="76"/>
      <c r="AU2333" s="76"/>
      <c r="AV2333" s="76"/>
      <c r="AW2333" s="76"/>
      <c r="AX2333" s="76"/>
      <c r="AY2333" s="76"/>
      <c r="AZ2333" s="76"/>
      <c r="BA2333" s="76"/>
      <c r="BB2333" s="76"/>
      <c r="BC2333" s="76"/>
      <c r="BD2333" s="76"/>
      <c r="BE2333" s="76"/>
      <c r="BF2333" s="76"/>
      <c r="BG2333" s="76"/>
      <c r="BH2333" s="76"/>
      <c r="BI2333" s="76"/>
      <c r="BJ2333" s="76"/>
      <c r="BK2333" s="76"/>
      <c r="BL2333" s="76"/>
      <c r="BM2333" s="76"/>
      <c r="BN2333" s="76"/>
      <c r="BO2333" s="76"/>
      <c r="BP2333" s="76"/>
      <c r="BQ2333" s="76"/>
      <c r="BR2333" s="76"/>
      <c r="BS2333" s="76"/>
      <c r="BT2333" s="76"/>
      <c r="BU2333" s="76"/>
      <c r="BV2333" s="76"/>
      <c r="BW2333" s="76"/>
      <c r="BX2333" s="76"/>
      <c r="BY2333" s="76"/>
      <c r="BZ2333" s="76"/>
      <c r="CA2333" s="76"/>
      <c r="CB2333" s="76"/>
      <c r="CC2333" s="76"/>
      <c r="CD2333" s="76"/>
      <c r="CE2333" s="76"/>
      <c r="CF2333" s="76"/>
      <c r="CG2333" s="76"/>
      <c r="CH2333" s="76"/>
      <c r="CI2333" s="76"/>
      <c r="CJ2333" s="76"/>
      <c r="CK2333" s="76"/>
      <c r="CL2333" s="76"/>
    </row>
    <row r="2334" spans="2:90" x14ac:dyDescent="0.4">
      <c r="C2334" s="12"/>
      <c r="D2334" s="12"/>
      <c r="E2334" s="12" t="s">
        <v>906</v>
      </c>
      <c r="F2334" s="12"/>
      <c r="G2334" s="12"/>
      <c r="H2334" s="12"/>
      <c r="I2334" s="60"/>
      <c r="J2334" s="60"/>
      <c r="K2334" s="15"/>
      <c r="L2334" s="15"/>
      <c r="M2334" s="15"/>
      <c r="N2334" s="15"/>
      <c r="O2334" s="15"/>
      <c r="P2334" s="15"/>
      <c r="R2334" s="15"/>
      <c r="S2334" s="76"/>
      <c r="T2334" s="76"/>
      <c r="U2334" s="76"/>
      <c r="V2334" s="76"/>
      <c r="W2334" s="76"/>
      <c r="X2334" s="76"/>
      <c r="Y2334" s="76"/>
      <c r="Z2334" s="76"/>
      <c r="AA2334" s="76"/>
      <c r="AB2334" s="76"/>
      <c r="AC2334" s="76"/>
      <c r="AD2334" s="76"/>
      <c r="AE2334" s="76"/>
      <c r="AF2334" s="76"/>
      <c r="AG2334" s="76"/>
      <c r="AH2334" s="76"/>
      <c r="AI2334" s="76"/>
      <c r="AJ2334" s="76"/>
      <c r="AK2334" s="76"/>
      <c r="AL2334" s="76"/>
      <c r="AM2334" s="76"/>
      <c r="AN2334" s="76"/>
      <c r="AO2334" s="76"/>
      <c r="AP2334" s="76"/>
      <c r="AQ2334" s="76"/>
      <c r="AR2334" s="76"/>
      <c r="AS2334" s="76"/>
      <c r="AT2334" s="76"/>
      <c r="AU2334" s="76"/>
      <c r="AV2334" s="76"/>
      <c r="AW2334" s="76"/>
      <c r="AX2334" s="76"/>
      <c r="AY2334" s="76"/>
      <c r="AZ2334" s="76"/>
      <c r="BA2334" s="76"/>
      <c r="BB2334" s="76"/>
      <c r="BC2334" s="76"/>
      <c r="BD2334" s="76"/>
      <c r="BE2334" s="76"/>
      <c r="BF2334" s="76"/>
      <c r="BG2334" s="76"/>
      <c r="BH2334" s="76"/>
      <c r="BI2334" s="76"/>
      <c r="BJ2334" s="76"/>
      <c r="BK2334" s="76"/>
      <c r="BL2334" s="76"/>
      <c r="BM2334" s="76"/>
      <c r="BN2334" s="76"/>
      <c r="BO2334" s="76"/>
      <c r="BP2334" s="76"/>
      <c r="BQ2334" s="76"/>
      <c r="BR2334" s="76"/>
      <c r="BS2334" s="76"/>
      <c r="BT2334" s="76"/>
      <c r="BU2334" s="76"/>
      <c r="BV2334" s="76"/>
      <c r="BW2334" s="76"/>
      <c r="BX2334" s="76"/>
      <c r="BY2334" s="76"/>
      <c r="BZ2334" s="76"/>
      <c r="CA2334" s="76"/>
      <c r="CB2334" s="76"/>
      <c r="CC2334" s="76"/>
      <c r="CD2334" s="76"/>
      <c r="CE2334" s="76"/>
      <c r="CF2334" s="76"/>
      <c r="CG2334" s="76"/>
      <c r="CH2334" s="76"/>
      <c r="CI2334" s="76"/>
      <c r="CJ2334" s="76"/>
      <c r="CK2334" s="76"/>
      <c r="CL2334" s="76"/>
    </row>
    <row r="2335" spans="2:90" x14ac:dyDescent="0.4">
      <c r="B2335" s="168" t="s">
        <v>487</v>
      </c>
      <c r="C2335" s="167"/>
      <c r="D2335" s="167"/>
      <c r="E2335" s="167" t="s">
        <v>906</v>
      </c>
      <c r="F2335" s="167"/>
      <c r="G2335" s="167"/>
      <c r="H2335" s="167"/>
      <c r="I2335" s="169"/>
      <c r="J2335" s="169"/>
      <c r="K2335" s="190"/>
      <c r="L2335" s="190"/>
      <c r="M2335" s="190"/>
      <c r="N2335" s="190"/>
      <c r="O2335" s="190"/>
      <c r="P2335" s="190"/>
      <c r="R2335" s="191"/>
      <c r="S2335" s="167"/>
      <c r="T2335" s="167"/>
      <c r="U2335" s="167"/>
      <c r="V2335" s="167"/>
      <c r="W2335" s="167"/>
      <c r="X2335" s="167"/>
      <c r="Y2335" s="167"/>
      <c r="Z2335" s="167"/>
      <c r="AA2335" s="167"/>
      <c r="AB2335" s="167"/>
      <c r="AC2335" s="167"/>
      <c r="AD2335" s="167"/>
      <c r="AE2335" s="167"/>
      <c r="AF2335" s="167"/>
      <c r="AG2335" s="167"/>
      <c r="AH2335" s="167"/>
      <c r="AI2335" s="167"/>
      <c r="AJ2335" s="167"/>
      <c r="AK2335" s="167"/>
      <c r="AL2335" s="167"/>
      <c r="AM2335" s="167"/>
      <c r="AN2335" s="167"/>
      <c r="AO2335" s="167"/>
      <c r="AP2335" s="167"/>
      <c r="AQ2335" s="167"/>
      <c r="AR2335" s="167"/>
      <c r="AS2335" s="167"/>
      <c r="AT2335" s="167"/>
      <c r="AU2335" s="167"/>
      <c r="AV2335" s="167"/>
      <c r="AW2335" s="167"/>
      <c r="AX2335" s="167"/>
      <c r="AY2335" s="167"/>
      <c r="AZ2335" s="167"/>
      <c r="BA2335" s="167"/>
      <c r="BB2335" s="167"/>
      <c r="BC2335" s="167"/>
      <c r="BD2335" s="167"/>
      <c r="BE2335" s="167"/>
      <c r="BF2335" s="167"/>
      <c r="BG2335" s="167"/>
      <c r="BH2335" s="167"/>
      <c r="BI2335" s="167"/>
      <c r="BJ2335" s="167"/>
      <c r="BK2335" s="167"/>
      <c r="BL2335" s="167"/>
      <c r="BM2335" s="167"/>
      <c r="BN2335" s="167"/>
      <c r="BO2335" s="167"/>
      <c r="BP2335" s="167"/>
      <c r="BQ2335" s="167"/>
      <c r="BR2335" s="167"/>
      <c r="BS2335" s="167"/>
      <c r="BT2335" s="167"/>
      <c r="BU2335" s="167"/>
      <c r="BV2335" s="167"/>
      <c r="BW2335" s="167"/>
      <c r="BX2335" s="167"/>
      <c r="BY2335" s="167"/>
      <c r="BZ2335" s="167"/>
      <c r="CA2335" s="167"/>
      <c r="CB2335" s="167"/>
      <c r="CC2335" s="167"/>
      <c r="CD2335" s="167"/>
      <c r="CE2335" s="167"/>
      <c r="CF2335" s="167"/>
      <c r="CG2335" s="167"/>
      <c r="CH2335" s="167"/>
      <c r="CI2335" s="167"/>
      <c r="CJ2335" s="167"/>
      <c r="CK2335" s="167"/>
      <c r="CL2335" s="167"/>
    </row>
    <row r="2336" spans="2:90" x14ac:dyDescent="0.4">
      <c r="B2336" s="168" t="s">
        <v>489</v>
      </c>
      <c r="C2336" s="167"/>
      <c r="D2336" s="167"/>
      <c r="E2336" s="167" t="s">
        <v>906</v>
      </c>
      <c r="F2336" s="167"/>
      <c r="G2336" s="167"/>
      <c r="H2336" s="167"/>
      <c r="I2336" s="169"/>
      <c r="J2336" s="169"/>
      <c r="K2336" s="190"/>
      <c r="L2336" s="190"/>
      <c r="M2336" s="190"/>
      <c r="N2336" s="190"/>
      <c r="O2336" s="190"/>
      <c r="P2336" s="190"/>
      <c r="R2336" s="191"/>
      <c r="S2336" s="167"/>
      <c r="T2336" s="167"/>
      <c r="U2336" s="167"/>
      <c r="V2336" s="167"/>
      <c r="W2336" s="167"/>
      <c r="X2336" s="167"/>
      <c r="Y2336" s="167"/>
      <c r="Z2336" s="167"/>
      <c r="AA2336" s="167"/>
      <c r="AB2336" s="167"/>
      <c r="AC2336" s="167"/>
      <c r="AD2336" s="167"/>
      <c r="AE2336" s="167"/>
      <c r="AF2336" s="167"/>
      <c r="AG2336" s="167"/>
      <c r="AH2336" s="167"/>
      <c r="AI2336" s="167"/>
      <c r="AJ2336" s="167"/>
      <c r="AK2336" s="167"/>
      <c r="AL2336" s="167"/>
      <c r="AM2336" s="167"/>
      <c r="AN2336" s="167"/>
      <c r="AO2336" s="167"/>
      <c r="AP2336" s="167"/>
      <c r="AQ2336" s="167"/>
      <c r="AR2336" s="167"/>
      <c r="AS2336" s="167"/>
      <c r="AT2336" s="167"/>
      <c r="AU2336" s="167"/>
      <c r="AV2336" s="167"/>
      <c r="AW2336" s="167"/>
      <c r="AX2336" s="167"/>
      <c r="AY2336" s="167"/>
      <c r="AZ2336" s="167"/>
      <c r="BA2336" s="167"/>
      <c r="BB2336" s="167"/>
      <c r="BC2336" s="167"/>
      <c r="BD2336" s="167"/>
      <c r="BE2336" s="167"/>
      <c r="BF2336" s="167"/>
      <c r="BG2336" s="167"/>
      <c r="BH2336" s="167"/>
      <c r="BI2336" s="167"/>
      <c r="BJ2336" s="167"/>
      <c r="BK2336" s="167"/>
      <c r="BL2336" s="167"/>
      <c r="BM2336" s="167"/>
      <c r="BN2336" s="167"/>
      <c r="BO2336" s="167"/>
      <c r="BP2336" s="167"/>
      <c r="BQ2336" s="167"/>
      <c r="BR2336" s="167"/>
      <c r="BS2336" s="167"/>
      <c r="BT2336" s="167"/>
      <c r="BU2336" s="167"/>
      <c r="BV2336" s="167"/>
      <c r="BW2336" s="167"/>
      <c r="BX2336" s="167"/>
      <c r="BY2336" s="167"/>
      <c r="BZ2336" s="167"/>
      <c r="CA2336" s="167"/>
      <c r="CB2336" s="167"/>
      <c r="CC2336" s="167"/>
      <c r="CD2336" s="167"/>
      <c r="CE2336" s="167"/>
      <c r="CF2336" s="167"/>
      <c r="CG2336" s="167"/>
      <c r="CH2336" s="167"/>
      <c r="CI2336" s="167"/>
      <c r="CJ2336" s="167"/>
      <c r="CK2336" s="167"/>
      <c r="CL2336" s="167"/>
    </row>
    <row r="2337" spans="2:90" x14ac:dyDescent="0.4">
      <c r="B2337" s="168" t="s">
        <v>459</v>
      </c>
      <c r="C2337" s="167"/>
      <c r="D2337" s="167"/>
      <c r="E2337" s="167" t="s">
        <v>906</v>
      </c>
      <c r="F2337" s="167"/>
      <c r="G2337" s="167"/>
      <c r="H2337" s="167"/>
      <c r="I2337" s="169"/>
      <c r="J2337" s="169"/>
      <c r="K2337" s="190"/>
      <c r="L2337" s="190"/>
      <c r="M2337" s="190"/>
      <c r="N2337" s="190"/>
      <c r="O2337" s="190"/>
      <c r="P2337" s="190"/>
      <c r="R2337" s="191"/>
      <c r="S2337" s="192" t="str">
        <f t="shared" ref="S2337:AX2337" si="2701">S$16</f>
        <v>S$12</v>
      </c>
      <c r="T2337" s="192" t="str">
        <f t="shared" si="2701"/>
        <v>T$12</v>
      </c>
      <c r="U2337" s="192" t="str">
        <f t="shared" si="2701"/>
        <v>U$12</v>
      </c>
      <c r="V2337" s="192" t="str">
        <f t="shared" si="2701"/>
        <v>V$12</v>
      </c>
      <c r="W2337" s="192" t="str">
        <f t="shared" si="2701"/>
        <v>W$12</v>
      </c>
      <c r="X2337" s="192" t="str">
        <f t="shared" si="2701"/>
        <v>X$12</v>
      </c>
      <c r="Y2337" s="192" t="str">
        <f t="shared" si="2701"/>
        <v>Y$12</v>
      </c>
      <c r="Z2337" s="192" t="str">
        <f t="shared" si="2701"/>
        <v>Z$12</v>
      </c>
      <c r="AA2337" s="192" t="str">
        <f t="shared" si="2701"/>
        <v>AA$12</v>
      </c>
      <c r="AB2337" s="192" t="str">
        <f t="shared" si="2701"/>
        <v>AB$12</v>
      </c>
      <c r="AC2337" s="192" t="str">
        <f t="shared" si="2701"/>
        <v>AC$12</v>
      </c>
      <c r="AD2337" s="192" t="str">
        <f t="shared" si="2701"/>
        <v>AD$12</v>
      </c>
      <c r="AE2337" s="192" t="str">
        <f t="shared" si="2701"/>
        <v>AE$12</v>
      </c>
      <c r="AF2337" s="192" t="str">
        <f t="shared" si="2701"/>
        <v>AF$12</v>
      </c>
      <c r="AG2337" s="192" t="str">
        <f t="shared" si="2701"/>
        <v>AG$12</v>
      </c>
      <c r="AH2337" s="192" t="str">
        <f t="shared" si="2701"/>
        <v>AH$12</v>
      </c>
      <c r="AI2337" s="192" t="str">
        <f t="shared" si="2701"/>
        <v>AI$12</v>
      </c>
      <c r="AJ2337" s="192" t="str">
        <f t="shared" si="2701"/>
        <v>AJ$12</v>
      </c>
      <c r="AK2337" s="192" t="str">
        <f t="shared" si="2701"/>
        <v>AK$12</v>
      </c>
      <c r="AL2337" s="192" t="str">
        <f t="shared" si="2701"/>
        <v>AL$12</v>
      </c>
      <c r="AM2337" s="192" t="str">
        <f t="shared" si="2701"/>
        <v>AM$12</v>
      </c>
      <c r="AN2337" s="192" t="str">
        <f t="shared" si="2701"/>
        <v>AN$12</v>
      </c>
      <c r="AO2337" s="192" t="str">
        <f t="shared" si="2701"/>
        <v>AO$12</v>
      </c>
      <c r="AP2337" s="192" t="str">
        <f t="shared" si="2701"/>
        <v>AP$12</v>
      </c>
      <c r="AQ2337" s="192" t="str">
        <f t="shared" si="2701"/>
        <v>AQ$12</v>
      </c>
      <c r="AR2337" s="192" t="str">
        <f t="shared" si="2701"/>
        <v>AR$12</v>
      </c>
      <c r="AS2337" s="192" t="str">
        <f t="shared" si="2701"/>
        <v>AS$12</v>
      </c>
      <c r="AT2337" s="192" t="str">
        <f t="shared" si="2701"/>
        <v>AT$12</v>
      </c>
      <c r="AU2337" s="192" t="str">
        <f t="shared" si="2701"/>
        <v>AU$12</v>
      </c>
      <c r="AV2337" s="192" t="str">
        <f t="shared" si="2701"/>
        <v>AV$12</v>
      </c>
      <c r="AW2337" s="192" t="str">
        <f t="shared" si="2701"/>
        <v>AW$12</v>
      </c>
      <c r="AX2337" s="192" t="str">
        <f t="shared" si="2701"/>
        <v>AX$12</v>
      </c>
      <c r="AY2337" s="192" t="str">
        <f t="shared" ref="AY2337:CD2337" si="2702">AY$16</f>
        <v>AY$12</v>
      </c>
      <c r="AZ2337" s="192" t="str">
        <f t="shared" si="2702"/>
        <v>AZ$12</v>
      </c>
      <c r="BA2337" s="192" t="str">
        <f t="shared" si="2702"/>
        <v>BA$12</v>
      </c>
      <c r="BB2337" s="192" t="str">
        <f t="shared" si="2702"/>
        <v>BB$12</v>
      </c>
      <c r="BC2337" s="192" t="str">
        <f t="shared" si="2702"/>
        <v>BC$12</v>
      </c>
      <c r="BD2337" s="192" t="str">
        <f t="shared" si="2702"/>
        <v>BD$12</v>
      </c>
      <c r="BE2337" s="192" t="str">
        <f t="shared" si="2702"/>
        <v>BE$12</v>
      </c>
      <c r="BF2337" s="192" t="str">
        <f t="shared" si="2702"/>
        <v>BF$12</v>
      </c>
      <c r="BG2337" s="192" t="str">
        <f t="shared" si="2702"/>
        <v>BG$12</v>
      </c>
      <c r="BH2337" s="192" t="str">
        <f t="shared" si="2702"/>
        <v>BH$12</v>
      </c>
      <c r="BI2337" s="192" t="str">
        <f t="shared" si="2702"/>
        <v>BI$12</v>
      </c>
      <c r="BJ2337" s="192" t="str">
        <f t="shared" si="2702"/>
        <v>BJ$12</v>
      </c>
      <c r="BK2337" s="192" t="str">
        <f t="shared" si="2702"/>
        <v>BK$12</v>
      </c>
      <c r="BL2337" s="192" t="str">
        <f t="shared" si="2702"/>
        <v>BL$12</v>
      </c>
      <c r="BM2337" s="192" t="str">
        <f t="shared" si="2702"/>
        <v>BM$12</v>
      </c>
      <c r="BN2337" s="192" t="str">
        <f t="shared" si="2702"/>
        <v>BN$12</v>
      </c>
      <c r="BO2337" s="192" t="str">
        <f t="shared" si="2702"/>
        <v>BO$12</v>
      </c>
      <c r="BP2337" s="192" t="str">
        <f t="shared" si="2702"/>
        <v>BP$12</v>
      </c>
      <c r="BQ2337" s="192" t="str">
        <f t="shared" si="2702"/>
        <v>BQ$12</v>
      </c>
      <c r="BR2337" s="192" t="str">
        <f t="shared" si="2702"/>
        <v>BR$12</v>
      </c>
      <c r="BS2337" s="192" t="str">
        <f t="shared" si="2702"/>
        <v>BS$12</v>
      </c>
      <c r="BT2337" s="192" t="str">
        <f t="shared" si="2702"/>
        <v>BT$12</v>
      </c>
      <c r="BU2337" s="192" t="str">
        <f t="shared" si="2702"/>
        <v>BU$12</v>
      </c>
      <c r="BV2337" s="192" t="str">
        <f t="shared" si="2702"/>
        <v>BV$12</v>
      </c>
      <c r="BW2337" s="192" t="str">
        <f t="shared" si="2702"/>
        <v>BW$12</v>
      </c>
      <c r="BX2337" s="192" t="str">
        <f t="shared" si="2702"/>
        <v>BX$12</v>
      </c>
      <c r="BY2337" s="192" t="str">
        <f t="shared" si="2702"/>
        <v>BY$12</v>
      </c>
      <c r="BZ2337" s="192" t="str">
        <f t="shared" si="2702"/>
        <v>BZ$12</v>
      </c>
      <c r="CA2337" s="192" t="str">
        <f t="shared" si="2702"/>
        <v>CA$12</v>
      </c>
      <c r="CB2337" s="192" t="str">
        <f t="shared" si="2702"/>
        <v>CB$12</v>
      </c>
      <c r="CC2337" s="192" t="str">
        <f t="shared" si="2702"/>
        <v>CC$12</v>
      </c>
      <c r="CD2337" s="192" t="str">
        <f t="shared" si="2702"/>
        <v>CD$12</v>
      </c>
      <c r="CE2337" s="192" t="str">
        <f t="shared" ref="CE2337:CL2337" si="2703">CE$16</f>
        <v>CE$12</v>
      </c>
      <c r="CF2337" s="192" t="str">
        <f t="shared" si="2703"/>
        <v>CF$12</v>
      </c>
      <c r="CG2337" s="192" t="str">
        <f t="shared" si="2703"/>
        <v>CG$12</v>
      </c>
      <c r="CH2337" s="192" t="str">
        <f t="shared" si="2703"/>
        <v>CH$12</v>
      </c>
      <c r="CI2337" s="192" t="str">
        <f t="shared" si="2703"/>
        <v>CI$12</v>
      </c>
      <c r="CJ2337" s="192" t="str">
        <f t="shared" si="2703"/>
        <v>CJ$12</v>
      </c>
      <c r="CK2337" s="192" t="str">
        <f t="shared" si="2703"/>
        <v>CK$12</v>
      </c>
      <c r="CL2337" s="192" t="str">
        <f t="shared" si="2703"/>
        <v>CL$12</v>
      </c>
    </row>
    <row r="2338" spans="2:90" x14ac:dyDescent="0.4">
      <c r="B2338" s="168" t="s">
        <v>460</v>
      </c>
      <c r="C2338" s="193"/>
      <c r="D2338" s="193"/>
      <c r="E2338" s="193" t="s">
        <v>906</v>
      </c>
      <c r="F2338" s="193"/>
      <c r="G2338" s="193"/>
      <c r="H2338" s="193"/>
      <c r="I2338" s="194"/>
      <c r="J2338" s="194"/>
      <c r="K2338" s="195"/>
      <c r="L2338" s="195"/>
      <c r="M2338" s="195"/>
      <c r="N2338" s="195"/>
      <c r="O2338" s="195"/>
      <c r="P2338" s="195"/>
      <c r="R2338" s="195"/>
      <c r="S2338" s="192" t="str">
        <f t="shared" ref="S2338:AX2338" si="2704">S$17</f>
        <v>S$13</v>
      </c>
      <c r="T2338" s="192" t="str">
        <f t="shared" si="2704"/>
        <v>T$13</v>
      </c>
      <c r="U2338" s="192" t="str">
        <f t="shared" si="2704"/>
        <v>U$13</v>
      </c>
      <c r="V2338" s="192" t="str">
        <f t="shared" si="2704"/>
        <v>V$13</v>
      </c>
      <c r="W2338" s="192" t="str">
        <f t="shared" si="2704"/>
        <v>W$13</v>
      </c>
      <c r="X2338" s="192" t="str">
        <f t="shared" si="2704"/>
        <v>X$13</v>
      </c>
      <c r="Y2338" s="192" t="str">
        <f t="shared" si="2704"/>
        <v>Y$13</v>
      </c>
      <c r="Z2338" s="192" t="str">
        <f t="shared" si="2704"/>
        <v>Z$13</v>
      </c>
      <c r="AA2338" s="192" t="str">
        <f t="shared" si="2704"/>
        <v>AA$13</v>
      </c>
      <c r="AB2338" s="192" t="str">
        <f t="shared" si="2704"/>
        <v>AB$13</v>
      </c>
      <c r="AC2338" s="192" t="str">
        <f t="shared" si="2704"/>
        <v>AC$13</v>
      </c>
      <c r="AD2338" s="192" t="str">
        <f t="shared" si="2704"/>
        <v>AD$13</v>
      </c>
      <c r="AE2338" s="192" t="str">
        <f t="shared" si="2704"/>
        <v>AE$13</v>
      </c>
      <c r="AF2338" s="192" t="str">
        <f t="shared" si="2704"/>
        <v>AF$13</v>
      </c>
      <c r="AG2338" s="192" t="str">
        <f t="shared" si="2704"/>
        <v>AG$13</v>
      </c>
      <c r="AH2338" s="192" t="str">
        <f t="shared" si="2704"/>
        <v>AH$13</v>
      </c>
      <c r="AI2338" s="192" t="str">
        <f t="shared" si="2704"/>
        <v>AI$13</v>
      </c>
      <c r="AJ2338" s="192" t="str">
        <f t="shared" si="2704"/>
        <v>AJ$13</v>
      </c>
      <c r="AK2338" s="192" t="str">
        <f t="shared" si="2704"/>
        <v>AK$13</v>
      </c>
      <c r="AL2338" s="192" t="str">
        <f t="shared" si="2704"/>
        <v>AL$13</v>
      </c>
      <c r="AM2338" s="192" t="str">
        <f t="shared" si="2704"/>
        <v>AM$13</v>
      </c>
      <c r="AN2338" s="192" t="str">
        <f t="shared" si="2704"/>
        <v>AN$13</v>
      </c>
      <c r="AO2338" s="192" t="str">
        <f t="shared" si="2704"/>
        <v>AO$13</v>
      </c>
      <c r="AP2338" s="192" t="str">
        <f t="shared" si="2704"/>
        <v>AP$13</v>
      </c>
      <c r="AQ2338" s="192" t="str">
        <f t="shared" si="2704"/>
        <v>AQ$13</v>
      </c>
      <c r="AR2338" s="192" t="str">
        <f t="shared" si="2704"/>
        <v>AR$13</v>
      </c>
      <c r="AS2338" s="192" t="str">
        <f t="shared" si="2704"/>
        <v>AS$13</v>
      </c>
      <c r="AT2338" s="192" t="str">
        <f t="shared" si="2704"/>
        <v>AT$13</v>
      </c>
      <c r="AU2338" s="192" t="str">
        <f t="shared" si="2704"/>
        <v>AU$13</v>
      </c>
      <c r="AV2338" s="192" t="str">
        <f t="shared" si="2704"/>
        <v>AV$13</v>
      </c>
      <c r="AW2338" s="192" t="str">
        <f t="shared" si="2704"/>
        <v>AW$13</v>
      </c>
      <c r="AX2338" s="192" t="str">
        <f t="shared" si="2704"/>
        <v>AX$13</v>
      </c>
      <c r="AY2338" s="192" t="str">
        <f t="shared" ref="AY2338:CD2338" si="2705">AY$17</f>
        <v>AY$13</v>
      </c>
      <c r="AZ2338" s="192" t="str">
        <f t="shared" si="2705"/>
        <v>AZ$13</v>
      </c>
      <c r="BA2338" s="192" t="str">
        <f t="shared" si="2705"/>
        <v>BA$13</v>
      </c>
      <c r="BB2338" s="192" t="str">
        <f t="shared" si="2705"/>
        <v>BB$13</v>
      </c>
      <c r="BC2338" s="192" t="str">
        <f t="shared" si="2705"/>
        <v>BC$13</v>
      </c>
      <c r="BD2338" s="192" t="str">
        <f t="shared" si="2705"/>
        <v>BD$13</v>
      </c>
      <c r="BE2338" s="192" t="str">
        <f t="shared" si="2705"/>
        <v>BE$13</v>
      </c>
      <c r="BF2338" s="192" t="str">
        <f t="shared" si="2705"/>
        <v>BF$13</v>
      </c>
      <c r="BG2338" s="192" t="str">
        <f t="shared" si="2705"/>
        <v>BG$13</v>
      </c>
      <c r="BH2338" s="192" t="str">
        <f t="shared" si="2705"/>
        <v>BH$13</v>
      </c>
      <c r="BI2338" s="192" t="str">
        <f t="shared" si="2705"/>
        <v>BI$13</v>
      </c>
      <c r="BJ2338" s="192" t="str">
        <f t="shared" si="2705"/>
        <v>BJ$13</v>
      </c>
      <c r="BK2338" s="192" t="str">
        <f t="shared" si="2705"/>
        <v>BK$13</v>
      </c>
      <c r="BL2338" s="192" t="str">
        <f t="shared" si="2705"/>
        <v>BL$13</v>
      </c>
      <c r="BM2338" s="192" t="str">
        <f t="shared" si="2705"/>
        <v>BM$13</v>
      </c>
      <c r="BN2338" s="192" t="str">
        <f t="shared" si="2705"/>
        <v>BN$13</v>
      </c>
      <c r="BO2338" s="192" t="str">
        <f t="shared" si="2705"/>
        <v>BO$13</v>
      </c>
      <c r="BP2338" s="192" t="str">
        <f t="shared" si="2705"/>
        <v>BP$13</v>
      </c>
      <c r="BQ2338" s="192" t="str">
        <f t="shared" si="2705"/>
        <v>BQ$13</v>
      </c>
      <c r="BR2338" s="192" t="str">
        <f t="shared" si="2705"/>
        <v>BR$13</v>
      </c>
      <c r="BS2338" s="192" t="str">
        <f t="shared" si="2705"/>
        <v>BS$13</v>
      </c>
      <c r="BT2338" s="192" t="str">
        <f t="shared" si="2705"/>
        <v>BT$13</v>
      </c>
      <c r="BU2338" s="192" t="str">
        <f t="shared" si="2705"/>
        <v>BU$13</v>
      </c>
      <c r="BV2338" s="192" t="str">
        <f t="shared" si="2705"/>
        <v>BV$13</v>
      </c>
      <c r="BW2338" s="192" t="str">
        <f t="shared" si="2705"/>
        <v>BW$13</v>
      </c>
      <c r="BX2338" s="192" t="str">
        <f t="shared" si="2705"/>
        <v>BX$13</v>
      </c>
      <c r="BY2338" s="192" t="str">
        <f t="shared" si="2705"/>
        <v>BY$13</v>
      </c>
      <c r="BZ2338" s="192" t="str">
        <f t="shared" si="2705"/>
        <v>BZ$13</v>
      </c>
      <c r="CA2338" s="192" t="str">
        <f t="shared" si="2705"/>
        <v>CA$13</v>
      </c>
      <c r="CB2338" s="192" t="str">
        <f t="shared" si="2705"/>
        <v>CB$13</v>
      </c>
      <c r="CC2338" s="192" t="str">
        <f t="shared" si="2705"/>
        <v>CC$13</v>
      </c>
      <c r="CD2338" s="192" t="str">
        <f t="shared" si="2705"/>
        <v>CD$13</v>
      </c>
      <c r="CE2338" s="192" t="str">
        <f t="shared" ref="CE2338:CL2338" si="2706">CE$17</f>
        <v>CE$13</v>
      </c>
      <c r="CF2338" s="192" t="str">
        <f t="shared" si="2706"/>
        <v>CF$13</v>
      </c>
      <c r="CG2338" s="192" t="str">
        <f t="shared" si="2706"/>
        <v>CG$13</v>
      </c>
      <c r="CH2338" s="192" t="str">
        <f t="shared" si="2706"/>
        <v>CH$13</v>
      </c>
      <c r="CI2338" s="192" t="str">
        <f t="shared" si="2706"/>
        <v>CI$13</v>
      </c>
      <c r="CJ2338" s="192" t="str">
        <f t="shared" si="2706"/>
        <v>CJ$13</v>
      </c>
      <c r="CK2338" s="192" t="str">
        <f t="shared" si="2706"/>
        <v>CK$13</v>
      </c>
      <c r="CL2338" s="192" t="str">
        <f t="shared" si="2706"/>
        <v>CL$13</v>
      </c>
    </row>
    <row r="2339" spans="2:90" x14ac:dyDescent="0.4">
      <c r="B2339" s="168" t="s">
        <v>488</v>
      </c>
      <c r="C2339" s="193"/>
      <c r="D2339" s="193"/>
      <c r="E2339" s="193" t="s">
        <v>906</v>
      </c>
      <c r="F2339" s="193"/>
      <c r="G2339" s="193"/>
      <c r="H2339" s="193"/>
      <c r="I2339" s="194"/>
      <c r="J2339" s="194"/>
      <c r="K2339" s="195"/>
      <c r="L2339" s="195"/>
      <c r="M2339" s="195"/>
      <c r="N2339" s="195"/>
      <c r="O2339" s="195"/>
      <c r="P2339" s="195"/>
      <c r="R2339" s="195"/>
      <c r="S2339" s="183"/>
      <c r="T2339" s="183"/>
      <c r="U2339" s="183"/>
      <c r="V2339" s="183"/>
      <c r="W2339" s="183"/>
      <c r="X2339" s="183"/>
      <c r="Y2339" s="183"/>
      <c r="Z2339" s="183"/>
      <c r="AA2339" s="183"/>
      <c r="AB2339" s="183"/>
      <c r="AC2339" s="183"/>
      <c r="AD2339" s="183"/>
      <c r="AE2339" s="183"/>
      <c r="AF2339" s="183"/>
      <c r="AG2339" s="183"/>
      <c r="AH2339" s="183"/>
      <c r="AI2339" s="183"/>
      <c r="AJ2339" s="183"/>
      <c r="AK2339" s="183"/>
      <c r="AL2339" s="183"/>
      <c r="AM2339" s="183"/>
      <c r="AN2339" s="183"/>
      <c r="AO2339" s="183"/>
      <c r="AP2339" s="183"/>
      <c r="AQ2339" s="183"/>
      <c r="AR2339" s="183"/>
      <c r="AS2339" s="183"/>
      <c r="AT2339" s="183"/>
      <c r="AU2339" s="183"/>
      <c r="AV2339" s="183"/>
      <c r="AW2339" s="183"/>
      <c r="AX2339" s="183"/>
      <c r="AY2339" s="183"/>
      <c r="AZ2339" s="183"/>
      <c r="BA2339" s="183"/>
      <c r="BB2339" s="183"/>
      <c r="BC2339" s="183"/>
      <c r="BD2339" s="183"/>
      <c r="BE2339" s="183"/>
      <c r="BF2339" s="183"/>
      <c r="BG2339" s="183"/>
      <c r="BH2339" s="183"/>
      <c r="BI2339" s="183"/>
      <c r="BJ2339" s="183"/>
      <c r="BK2339" s="183"/>
      <c r="BL2339" s="183"/>
      <c r="BM2339" s="183"/>
      <c r="BN2339" s="183"/>
      <c r="BO2339" s="183"/>
      <c r="BP2339" s="183"/>
      <c r="BQ2339" s="183"/>
      <c r="BR2339" s="183"/>
      <c r="BS2339" s="183"/>
      <c r="BT2339" s="183"/>
      <c r="BU2339" s="183"/>
      <c r="BV2339" s="183"/>
      <c r="BW2339" s="183"/>
      <c r="BX2339" s="183"/>
      <c r="BY2339" s="183"/>
      <c r="BZ2339" s="183"/>
      <c r="CA2339" s="183"/>
      <c r="CB2339" s="183"/>
      <c r="CC2339" s="183"/>
      <c r="CD2339" s="183"/>
      <c r="CE2339" s="183"/>
      <c r="CF2339" s="183"/>
      <c r="CG2339" s="183"/>
      <c r="CH2339" s="183"/>
      <c r="CI2339" s="183"/>
      <c r="CJ2339" s="183"/>
      <c r="CK2339" s="183"/>
      <c r="CL2339" s="183"/>
    </row>
    <row r="2340" spans="2:90" x14ac:dyDescent="0.4">
      <c r="B2340" s="168" t="s">
        <v>501</v>
      </c>
      <c r="C2340" s="193"/>
      <c r="D2340" s="193"/>
      <c r="E2340" s="193" t="s">
        <v>906</v>
      </c>
      <c r="F2340" s="193"/>
      <c r="G2340" s="193"/>
      <c r="H2340" s="193"/>
      <c r="I2340" s="194"/>
      <c r="J2340" s="194"/>
      <c r="K2340" s="195"/>
      <c r="L2340" s="195"/>
      <c r="M2340" s="195"/>
      <c r="N2340" s="195"/>
      <c r="O2340" s="195"/>
      <c r="P2340" s="195"/>
      <c r="R2340" s="195"/>
      <c r="S2340" s="183"/>
      <c r="T2340" s="183"/>
      <c r="U2340" s="183"/>
      <c r="V2340" s="183"/>
      <c r="W2340" s="183"/>
      <c r="X2340" s="183"/>
      <c r="Y2340" s="183"/>
      <c r="Z2340" s="183"/>
      <c r="AA2340" s="183"/>
      <c r="AB2340" s="183"/>
      <c r="AC2340" s="183"/>
      <c r="AD2340" s="183"/>
      <c r="AE2340" s="183"/>
      <c r="AF2340" s="183"/>
      <c r="AG2340" s="183"/>
      <c r="AH2340" s="183"/>
      <c r="AI2340" s="183"/>
      <c r="AJ2340" s="183"/>
      <c r="AK2340" s="183"/>
      <c r="AL2340" s="183"/>
      <c r="AM2340" s="183"/>
      <c r="AN2340" s="183"/>
      <c r="AO2340" s="183"/>
      <c r="AP2340" s="183"/>
      <c r="AQ2340" s="183"/>
      <c r="AR2340" s="183"/>
      <c r="AS2340" s="183"/>
      <c r="AT2340" s="183"/>
      <c r="AU2340" s="183"/>
      <c r="AV2340" s="183"/>
      <c r="AW2340" s="183"/>
      <c r="AX2340" s="183"/>
      <c r="AY2340" s="183"/>
      <c r="AZ2340" s="183"/>
      <c r="BA2340" s="183"/>
      <c r="BB2340" s="183"/>
      <c r="BC2340" s="183"/>
      <c r="BD2340" s="183"/>
      <c r="BE2340" s="183"/>
      <c r="BF2340" s="183"/>
      <c r="BG2340" s="183"/>
      <c r="BH2340" s="183"/>
      <c r="BI2340" s="183"/>
      <c r="BJ2340" s="183"/>
      <c r="BK2340" s="183"/>
      <c r="BL2340" s="183"/>
      <c r="BM2340" s="183"/>
      <c r="BN2340" s="183"/>
      <c r="BO2340" s="183"/>
      <c r="BP2340" s="183"/>
      <c r="BQ2340" s="183"/>
      <c r="BR2340" s="183"/>
      <c r="BS2340" s="183"/>
      <c r="BT2340" s="183"/>
      <c r="BU2340" s="183"/>
      <c r="BV2340" s="183"/>
      <c r="BW2340" s="183"/>
      <c r="BX2340" s="183"/>
      <c r="BY2340" s="183"/>
      <c r="BZ2340" s="183"/>
      <c r="CA2340" s="183"/>
      <c r="CB2340" s="183"/>
      <c r="CC2340" s="183"/>
      <c r="CD2340" s="183"/>
      <c r="CE2340" s="183"/>
      <c r="CF2340" s="183"/>
      <c r="CG2340" s="183"/>
      <c r="CH2340" s="183"/>
      <c r="CI2340" s="183"/>
      <c r="CJ2340" s="183"/>
      <c r="CK2340" s="183"/>
      <c r="CL2340" s="183"/>
    </row>
    <row r="2341" spans="2:90" x14ac:dyDescent="0.4">
      <c r="B2341" s="168" t="s">
        <v>461</v>
      </c>
      <c r="C2341" s="193"/>
      <c r="D2341" s="193"/>
      <c r="E2341" s="193" t="s">
        <v>906</v>
      </c>
      <c r="F2341" s="193"/>
      <c r="G2341" s="193"/>
      <c r="H2341" s="193"/>
      <c r="I2341" s="194"/>
      <c r="J2341" s="194"/>
      <c r="K2341" s="195"/>
      <c r="L2341" s="195"/>
      <c r="M2341" s="195"/>
      <c r="N2341" s="195"/>
      <c r="O2341" s="195"/>
      <c r="P2341" s="195"/>
      <c r="R2341" s="195"/>
      <c r="S2341" s="183" t="str">
        <f t="shared" ref="S2341:AX2341" si="2707">S$18</f>
        <v>S$14</v>
      </c>
      <c r="T2341" s="183" t="str">
        <f t="shared" si="2707"/>
        <v>T$14</v>
      </c>
      <c r="U2341" s="183" t="str">
        <f t="shared" si="2707"/>
        <v>U$14</v>
      </c>
      <c r="V2341" s="183" t="str">
        <f t="shared" si="2707"/>
        <v>V$14</v>
      </c>
      <c r="W2341" s="183" t="str">
        <f t="shared" si="2707"/>
        <v>W$14</v>
      </c>
      <c r="X2341" s="183" t="str">
        <f t="shared" si="2707"/>
        <v>X$14</v>
      </c>
      <c r="Y2341" s="183" t="str">
        <f t="shared" si="2707"/>
        <v>Y$14</v>
      </c>
      <c r="Z2341" s="183" t="str">
        <f t="shared" si="2707"/>
        <v>Z$14</v>
      </c>
      <c r="AA2341" s="183" t="str">
        <f t="shared" si="2707"/>
        <v>AA$14</v>
      </c>
      <c r="AB2341" s="183" t="str">
        <f t="shared" si="2707"/>
        <v>AB$14</v>
      </c>
      <c r="AC2341" s="183" t="str">
        <f t="shared" si="2707"/>
        <v>AC$14</v>
      </c>
      <c r="AD2341" s="183" t="str">
        <f t="shared" si="2707"/>
        <v>AD$14</v>
      </c>
      <c r="AE2341" s="183" t="str">
        <f t="shared" si="2707"/>
        <v>AE$14</v>
      </c>
      <c r="AF2341" s="183" t="str">
        <f t="shared" si="2707"/>
        <v>AF$14</v>
      </c>
      <c r="AG2341" s="183" t="str">
        <f t="shared" si="2707"/>
        <v>AG$14</v>
      </c>
      <c r="AH2341" s="183" t="str">
        <f t="shared" si="2707"/>
        <v>AH$14</v>
      </c>
      <c r="AI2341" s="183" t="str">
        <f t="shared" si="2707"/>
        <v>AI$14</v>
      </c>
      <c r="AJ2341" s="183" t="str">
        <f t="shared" si="2707"/>
        <v>AJ$14</v>
      </c>
      <c r="AK2341" s="183" t="str">
        <f t="shared" si="2707"/>
        <v>AK$14</v>
      </c>
      <c r="AL2341" s="183" t="str">
        <f t="shared" si="2707"/>
        <v>AL$14</v>
      </c>
      <c r="AM2341" s="183" t="str">
        <f t="shared" si="2707"/>
        <v>AM$14</v>
      </c>
      <c r="AN2341" s="183" t="str">
        <f t="shared" si="2707"/>
        <v>AN$14</v>
      </c>
      <c r="AO2341" s="183" t="str">
        <f t="shared" si="2707"/>
        <v>AO$14</v>
      </c>
      <c r="AP2341" s="183" t="str">
        <f t="shared" si="2707"/>
        <v>AP$14</v>
      </c>
      <c r="AQ2341" s="183" t="str">
        <f t="shared" si="2707"/>
        <v>AQ$14</v>
      </c>
      <c r="AR2341" s="183" t="str">
        <f t="shared" si="2707"/>
        <v>AR$14</v>
      </c>
      <c r="AS2341" s="183" t="str">
        <f t="shared" si="2707"/>
        <v>AS$14</v>
      </c>
      <c r="AT2341" s="183" t="str">
        <f t="shared" si="2707"/>
        <v>AT$14</v>
      </c>
      <c r="AU2341" s="183" t="str">
        <f t="shared" si="2707"/>
        <v>AU$14</v>
      </c>
      <c r="AV2341" s="183" t="str">
        <f t="shared" si="2707"/>
        <v>AV$14</v>
      </c>
      <c r="AW2341" s="183" t="str">
        <f t="shared" si="2707"/>
        <v>AW$14</v>
      </c>
      <c r="AX2341" s="183" t="str">
        <f t="shared" si="2707"/>
        <v>AX$14</v>
      </c>
      <c r="AY2341" s="183" t="str">
        <f t="shared" ref="AY2341:CD2341" si="2708">AY$18</f>
        <v>AY$14</v>
      </c>
      <c r="AZ2341" s="183" t="str">
        <f t="shared" si="2708"/>
        <v>AZ$14</v>
      </c>
      <c r="BA2341" s="183" t="str">
        <f t="shared" si="2708"/>
        <v>BA$14</v>
      </c>
      <c r="BB2341" s="183" t="str">
        <f t="shared" si="2708"/>
        <v>BB$14</v>
      </c>
      <c r="BC2341" s="183" t="str">
        <f t="shared" si="2708"/>
        <v>BC$14</v>
      </c>
      <c r="BD2341" s="183" t="str">
        <f t="shared" si="2708"/>
        <v>BD$14</v>
      </c>
      <c r="BE2341" s="183" t="str">
        <f t="shared" si="2708"/>
        <v>BE$14</v>
      </c>
      <c r="BF2341" s="183" t="str">
        <f t="shared" si="2708"/>
        <v>BF$14</v>
      </c>
      <c r="BG2341" s="183" t="str">
        <f t="shared" si="2708"/>
        <v>BG$14</v>
      </c>
      <c r="BH2341" s="183" t="str">
        <f t="shared" si="2708"/>
        <v>BH$14</v>
      </c>
      <c r="BI2341" s="183" t="str">
        <f t="shared" si="2708"/>
        <v>BI$14</v>
      </c>
      <c r="BJ2341" s="183" t="str">
        <f t="shared" si="2708"/>
        <v>BJ$14</v>
      </c>
      <c r="BK2341" s="183" t="str">
        <f t="shared" si="2708"/>
        <v>BK$14</v>
      </c>
      <c r="BL2341" s="183" t="str">
        <f t="shared" si="2708"/>
        <v>BL$14</v>
      </c>
      <c r="BM2341" s="183" t="str">
        <f t="shared" si="2708"/>
        <v>BM$14</v>
      </c>
      <c r="BN2341" s="183" t="str">
        <f t="shared" si="2708"/>
        <v>BN$14</v>
      </c>
      <c r="BO2341" s="183" t="str">
        <f t="shared" si="2708"/>
        <v>BO$14</v>
      </c>
      <c r="BP2341" s="183" t="str">
        <f t="shared" si="2708"/>
        <v>BP$14</v>
      </c>
      <c r="BQ2341" s="183" t="str">
        <f t="shared" si="2708"/>
        <v>BQ$14</v>
      </c>
      <c r="BR2341" s="183" t="str">
        <f t="shared" si="2708"/>
        <v>BR$14</v>
      </c>
      <c r="BS2341" s="183" t="str">
        <f t="shared" si="2708"/>
        <v>BS$14</v>
      </c>
      <c r="BT2341" s="183" t="str">
        <f t="shared" si="2708"/>
        <v>BT$14</v>
      </c>
      <c r="BU2341" s="183" t="str">
        <f t="shared" si="2708"/>
        <v>BU$14</v>
      </c>
      <c r="BV2341" s="183" t="str">
        <f t="shared" si="2708"/>
        <v>BV$14</v>
      </c>
      <c r="BW2341" s="183" t="str">
        <f t="shared" si="2708"/>
        <v>BW$14</v>
      </c>
      <c r="BX2341" s="183" t="str">
        <f t="shared" si="2708"/>
        <v>BX$14</v>
      </c>
      <c r="BY2341" s="183" t="str">
        <f t="shared" si="2708"/>
        <v>BY$14</v>
      </c>
      <c r="BZ2341" s="183" t="str">
        <f t="shared" si="2708"/>
        <v>BZ$14</v>
      </c>
      <c r="CA2341" s="183" t="str">
        <f t="shared" si="2708"/>
        <v>CA$14</v>
      </c>
      <c r="CB2341" s="183" t="str">
        <f t="shared" si="2708"/>
        <v>CB$14</v>
      </c>
      <c r="CC2341" s="183" t="str">
        <f t="shared" si="2708"/>
        <v>CC$14</v>
      </c>
      <c r="CD2341" s="183" t="str">
        <f t="shared" si="2708"/>
        <v>CD$14</v>
      </c>
      <c r="CE2341" s="183" t="str">
        <f t="shared" ref="CE2341:CL2341" si="2709">CE$18</f>
        <v>CE$14</v>
      </c>
      <c r="CF2341" s="183" t="str">
        <f t="shared" si="2709"/>
        <v>CF$14</v>
      </c>
      <c r="CG2341" s="183" t="str">
        <f t="shared" si="2709"/>
        <v>CG$14</v>
      </c>
      <c r="CH2341" s="183" t="str">
        <f t="shared" si="2709"/>
        <v>CH$14</v>
      </c>
      <c r="CI2341" s="183" t="str">
        <f t="shared" si="2709"/>
        <v>CI$14</v>
      </c>
      <c r="CJ2341" s="183" t="str">
        <f t="shared" si="2709"/>
        <v>CJ$14</v>
      </c>
      <c r="CK2341" s="183" t="str">
        <f t="shared" si="2709"/>
        <v>CK$14</v>
      </c>
      <c r="CL2341" s="183" t="str">
        <f t="shared" si="2709"/>
        <v>CL$14</v>
      </c>
    </row>
    <row r="2342" spans="2:90" x14ac:dyDescent="0.4">
      <c r="B2342" s="168" t="s">
        <v>462</v>
      </c>
      <c r="C2342" s="193"/>
      <c r="D2342" s="193"/>
      <c r="E2342" s="193" t="s">
        <v>906</v>
      </c>
      <c r="F2342" s="193"/>
      <c r="G2342" s="193"/>
      <c r="H2342" s="193"/>
      <c r="I2342" s="194"/>
      <c r="J2342" s="194"/>
      <c r="K2342" s="195"/>
      <c r="L2342" s="195"/>
      <c r="M2342" s="195"/>
      <c r="N2342" s="195"/>
      <c r="O2342" s="195"/>
      <c r="P2342" s="195"/>
      <c r="R2342" s="195"/>
      <c r="S2342" s="183" t="str">
        <f t="shared" ref="S2342:AX2342" si="2710">S$19</f>
        <v>S$15</v>
      </c>
      <c r="T2342" s="183" t="str">
        <f t="shared" si="2710"/>
        <v>T$15</v>
      </c>
      <c r="U2342" s="183" t="str">
        <f t="shared" si="2710"/>
        <v>U$15</v>
      </c>
      <c r="V2342" s="183" t="str">
        <f t="shared" si="2710"/>
        <v>V$15</v>
      </c>
      <c r="W2342" s="183" t="str">
        <f t="shared" si="2710"/>
        <v>W$15</v>
      </c>
      <c r="X2342" s="183" t="str">
        <f t="shared" si="2710"/>
        <v>X$15</v>
      </c>
      <c r="Y2342" s="183" t="str">
        <f t="shared" si="2710"/>
        <v>Y$15</v>
      </c>
      <c r="Z2342" s="183" t="str">
        <f t="shared" si="2710"/>
        <v>Z$15</v>
      </c>
      <c r="AA2342" s="183" t="str">
        <f t="shared" si="2710"/>
        <v>AA$15</v>
      </c>
      <c r="AB2342" s="183" t="str">
        <f t="shared" si="2710"/>
        <v>AB$15</v>
      </c>
      <c r="AC2342" s="183" t="str">
        <f t="shared" si="2710"/>
        <v>AC$15</v>
      </c>
      <c r="AD2342" s="183" t="str">
        <f t="shared" si="2710"/>
        <v>AD$15</v>
      </c>
      <c r="AE2342" s="183" t="str">
        <f t="shared" si="2710"/>
        <v>AE$15</v>
      </c>
      <c r="AF2342" s="183" t="str">
        <f t="shared" si="2710"/>
        <v>AF$15</v>
      </c>
      <c r="AG2342" s="183" t="str">
        <f t="shared" si="2710"/>
        <v>AG$15</v>
      </c>
      <c r="AH2342" s="183" t="str">
        <f t="shared" si="2710"/>
        <v>AH$15</v>
      </c>
      <c r="AI2342" s="183" t="str">
        <f t="shared" si="2710"/>
        <v>AI$15</v>
      </c>
      <c r="AJ2342" s="183" t="str">
        <f t="shared" si="2710"/>
        <v>AJ$15</v>
      </c>
      <c r="AK2342" s="183" t="str">
        <f t="shared" si="2710"/>
        <v>AK$15</v>
      </c>
      <c r="AL2342" s="183" t="str">
        <f t="shared" si="2710"/>
        <v>AL$15</v>
      </c>
      <c r="AM2342" s="183" t="str">
        <f t="shared" si="2710"/>
        <v>AM$15</v>
      </c>
      <c r="AN2342" s="183" t="str">
        <f t="shared" si="2710"/>
        <v>AN$15</v>
      </c>
      <c r="AO2342" s="183" t="str">
        <f t="shared" si="2710"/>
        <v>AO$15</v>
      </c>
      <c r="AP2342" s="183" t="str">
        <f t="shared" si="2710"/>
        <v>AP$15</v>
      </c>
      <c r="AQ2342" s="183" t="str">
        <f t="shared" si="2710"/>
        <v>AQ$15</v>
      </c>
      <c r="AR2342" s="183" t="str">
        <f t="shared" si="2710"/>
        <v>AR$15</v>
      </c>
      <c r="AS2342" s="183" t="str">
        <f t="shared" si="2710"/>
        <v>AS$15</v>
      </c>
      <c r="AT2342" s="183" t="str">
        <f t="shared" si="2710"/>
        <v>AT$15</v>
      </c>
      <c r="AU2342" s="183" t="str">
        <f t="shared" si="2710"/>
        <v>AU$15</v>
      </c>
      <c r="AV2342" s="183" t="str">
        <f t="shared" si="2710"/>
        <v>AV$15</v>
      </c>
      <c r="AW2342" s="183" t="str">
        <f t="shared" si="2710"/>
        <v>AW$15</v>
      </c>
      <c r="AX2342" s="183" t="str">
        <f t="shared" si="2710"/>
        <v>AX$15</v>
      </c>
      <c r="AY2342" s="183" t="str">
        <f t="shared" ref="AY2342:CD2342" si="2711">AY$19</f>
        <v>AY$15</v>
      </c>
      <c r="AZ2342" s="183" t="str">
        <f t="shared" si="2711"/>
        <v>AZ$15</v>
      </c>
      <c r="BA2342" s="183" t="str">
        <f t="shared" si="2711"/>
        <v>BA$15</v>
      </c>
      <c r="BB2342" s="183" t="str">
        <f t="shared" si="2711"/>
        <v>BB$15</v>
      </c>
      <c r="BC2342" s="183" t="str">
        <f t="shared" si="2711"/>
        <v>BC$15</v>
      </c>
      <c r="BD2342" s="183" t="str">
        <f t="shared" si="2711"/>
        <v>BD$15</v>
      </c>
      <c r="BE2342" s="183" t="str">
        <f t="shared" si="2711"/>
        <v>BE$15</v>
      </c>
      <c r="BF2342" s="183" t="str">
        <f t="shared" si="2711"/>
        <v>BF$15</v>
      </c>
      <c r="BG2342" s="183" t="str">
        <f t="shared" si="2711"/>
        <v>BG$15</v>
      </c>
      <c r="BH2342" s="183" t="str">
        <f t="shared" si="2711"/>
        <v>BH$15</v>
      </c>
      <c r="BI2342" s="183" t="str">
        <f t="shared" si="2711"/>
        <v>BI$15</v>
      </c>
      <c r="BJ2342" s="183" t="str">
        <f t="shared" si="2711"/>
        <v>BJ$15</v>
      </c>
      <c r="BK2342" s="183" t="str">
        <f t="shared" si="2711"/>
        <v>BK$15</v>
      </c>
      <c r="BL2342" s="183" t="str">
        <f t="shared" si="2711"/>
        <v>BL$15</v>
      </c>
      <c r="BM2342" s="183" t="str">
        <f t="shared" si="2711"/>
        <v>BM$15</v>
      </c>
      <c r="BN2342" s="183" t="str">
        <f t="shared" si="2711"/>
        <v>BN$15</v>
      </c>
      <c r="BO2342" s="183" t="str">
        <f t="shared" si="2711"/>
        <v>BO$15</v>
      </c>
      <c r="BP2342" s="183" t="str">
        <f t="shared" si="2711"/>
        <v>BP$15</v>
      </c>
      <c r="BQ2342" s="183" t="str">
        <f t="shared" si="2711"/>
        <v>BQ$15</v>
      </c>
      <c r="BR2342" s="183" t="str">
        <f t="shared" si="2711"/>
        <v>BR$15</v>
      </c>
      <c r="BS2342" s="183" t="str">
        <f t="shared" si="2711"/>
        <v>BS$15</v>
      </c>
      <c r="BT2342" s="183" t="str">
        <f t="shared" si="2711"/>
        <v>BT$15</v>
      </c>
      <c r="BU2342" s="183" t="str">
        <f t="shared" si="2711"/>
        <v>BU$15</v>
      </c>
      <c r="BV2342" s="183" t="str">
        <f t="shared" si="2711"/>
        <v>BV$15</v>
      </c>
      <c r="BW2342" s="183" t="str">
        <f t="shared" si="2711"/>
        <v>BW$15</v>
      </c>
      <c r="BX2342" s="183" t="str">
        <f t="shared" si="2711"/>
        <v>BX$15</v>
      </c>
      <c r="BY2342" s="183" t="str">
        <f t="shared" si="2711"/>
        <v>BY$15</v>
      </c>
      <c r="BZ2342" s="183" t="str">
        <f t="shared" si="2711"/>
        <v>BZ$15</v>
      </c>
      <c r="CA2342" s="183" t="str">
        <f t="shared" si="2711"/>
        <v>CA$15</v>
      </c>
      <c r="CB2342" s="183" t="str">
        <f t="shared" si="2711"/>
        <v>CB$15</v>
      </c>
      <c r="CC2342" s="183" t="str">
        <f t="shared" si="2711"/>
        <v>CC$15</v>
      </c>
      <c r="CD2342" s="183" t="str">
        <f t="shared" si="2711"/>
        <v>CD$15</v>
      </c>
      <c r="CE2342" s="183" t="str">
        <f t="shared" ref="CE2342:CL2342" si="2712">CE$19</f>
        <v>CE$15</v>
      </c>
      <c r="CF2342" s="183" t="str">
        <f t="shared" si="2712"/>
        <v>CF$15</v>
      </c>
      <c r="CG2342" s="183" t="str">
        <f t="shared" si="2712"/>
        <v>CG$15</v>
      </c>
      <c r="CH2342" s="183" t="str">
        <f t="shared" si="2712"/>
        <v>CH$15</v>
      </c>
      <c r="CI2342" s="183" t="str">
        <f t="shared" si="2712"/>
        <v>CI$15</v>
      </c>
      <c r="CJ2342" s="183" t="str">
        <f t="shared" si="2712"/>
        <v>CJ$15</v>
      </c>
      <c r="CK2342" s="183" t="str">
        <f t="shared" si="2712"/>
        <v>CK$15</v>
      </c>
      <c r="CL2342" s="183" t="str">
        <f t="shared" si="2712"/>
        <v>CL$15</v>
      </c>
    </row>
    <row r="2343" spans="2:90" x14ac:dyDescent="0.4">
      <c r="B2343" s="66" t="s">
        <v>327</v>
      </c>
      <c r="C2343" s="22"/>
      <c r="D2343" s="22" t="s">
        <v>743</v>
      </c>
      <c r="E2343" s="22" t="s">
        <v>743</v>
      </c>
      <c r="F2343" s="22" t="s">
        <v>328</v>
      </c>
      <c r="G2343" s="22" t="s">
        <v>81</v>
      </c>
      <c r="H2343" s="22"/>
      <c r="I2343" s="279"/>
      <c r="J2343" s="279"/>
      <c r="K2343" s="22"/>
      <c r="L2343" s="22"/>
      <c r="M2343" s="22"/>
      <c r="N2343" s="22"/>
      <c r="O2343" s="22"/>
      <c r="P2343" s="22"/>
      <c r="R2343" s="66"/>
      <c r="S2343" s="280"/>
      <c r="T2343" s="280"/>
      <c r="U2343" s="280"/>
      <c r="V2343" s="280"/>
      <c r="W2343" s="280"/>
      <c r="X2343" s="280"/>
      <c r="Y2343" s="280"/>
      <c r="Z2343" s="280"/>
      <c r="AA2343" s="280"/>
      <c r="AB2343" s="280"/>
      <c r="AC2343" s="280"/>
      <c r="AD2343" s="280"/>
      <c r="AE2343" s="280"/>
      <c r="AF2343" s="280"/>
      <c r="AG2343" s="280"/>
      <c r="AH2343" s="280"/>
      <c r="AI2343" s="280"/>
      <c r="AJ2343" s="280"/>
      <c r="AK2343" s="280"/>
      <c r="AL2343" s="280"/>
      <c r="AM2343" s="280"/>
      <c r="AN2343" s="280"/>
      <c r="AO2343" s="280"/>
      <c r="AP2343" s="280"/>
      <c r="AQ2343" s="280"/>
      <c r="AR2343" s="280"/>
      <c r="AS2343" s="280"/>
      <c r="AT2343" s="280"/>
      <c r="AU2343" s="280"/>
      <c r="AV2343" s="280"/>
      <c r="AW2343" s="280"/>
      <c r="AX2343" s="280"/>
      <c r="AY2343" s="280"/>
      <c r="AZ2343" s="280"/>
      <c r="BA2343" s="280"/>
      <c r="BB2343" s="280"/>
      <c r="BC2343" s="280"/>
      <c r="BD2343" s="280"/>
      <c r="BE2343" s="280"/>
      <c r="BF2343" s="280"/>
      <c r="BG2343" s="280"/>
      <c r="BH2343" s="280"/>
      <c r="BI2343" s="280"/>
      <c r="BJ2343" s="280"/>
      <c r="BK2343" s="280"/>
      <c r="BL2343" s="280"/>
      <c r="BM2343" s="280"/>
      <c r="BN2343" s="280"/>
      <c r="BO2343" s="280"/>
      <c r="BP2343" s="280"/>
      <c r="BQ2343" s="280"/>
      <c r="BR2343" s="280"/>
      <c r="BS2343" s="280"/>
      <c r="BT2343" s="280"/>
      <c r="BU2343" s="280"/>
      <c r="BV2343" s="280"/>
      <c r="BW2343" s="280"/>
      <c r="BX2343" s="280"/>
      <c r="BY2343" s="280"/>
      <c r="BZ2343" s="280"/>
      <c r="CA2343" s="280"/>
      <c r="CB2343" s="280"/>
      <c r="CC2343" s="280"/>
      <c r="CD2343" s="280"/>
      <c r="CE2343" s="280"/>
      <c r="CF2343" s="280"/>
      <c r="CG2343" s="280"/>
      <c r="CH2343" s="280"/>
      <c r="CI2343" s="280"/>
      <c r="CJ2343" s="280"/>
      <c r="CK2343" s="280"/>
      <c r="CL2343" s="280"/>
    </row>
    <row r="2344" spans="2:90" x14ac:dyDescent="0.4">
      <c r="B2344" s="93" t="str">
        <f>B2343</f>
        <v>Passthrough direct cost:</v>
      </c>
      <c r="C2344" s="31"/>
      <c r="D2344" s="31" t="s">
        <v>743</v>
      </c>
      <c r="E2344" s="31" t="s">
        <v>906</v>
      </c>
      <c r="F2344" s="31"/>
      <c r="G2344" s="31"/>
      <c r="H2344" s="31"/>
      <c r="I2344" s="73"/>
      <c r="J2344" s="73"/>
      <c r="K2344" s="31"/>
      <c r="L2344" s="31"/>
      <c r="M2344" s="31"/>
      <c r="N2344" s="31"/>
      <c r="O2344" s="31"/>
      <c r="P2344" s="31"/>
      <c r="R2344" s="67"/>
      <c r="S2344" s="150"/>
      <c r="T2344" s="150"/>
      <c r="U2344" s="150"/>
      <c r="V2344" s="150"/>
      <c r="W2344" s="150"/>
      <c r="X2344" s="150"/>
      <c r="Y2344" s="150"/>
      <c r="Z2344" s="150"/>
      <c r="AA2344" s="150"/>
      <c r="AB2344" s="150"/>
      <c r="AC2344" s="150"/>
      <c r="AD2344" s="150"/>
      <c r="AE2344" s="150"/>
      <c r="AF2344" s="150"/>
      <c r="AG2344" s="150"/>
      <c r="AH2344" s="150"/>
      <c r="AI2344" s="150"/>
      <c r="AJ2344" s="150"/>
      <c r="AK2344" s="150"/>
      <c r="AL2344" s="150"/>
      <c r="AM2344" s="150"/>
      <c r="AN2344" s="150"/>
      <c r="AO2344" s="150"/>
      <c r="AP2344" s="150"/>
      <c r="AQ2344" s="150"/>
      <c r="AR2344" s="150"/>
      <c r="AS2344" s="150"/>
      <c r="AT2344" s="150"/>
      <c r="AU2344" s="150"/>
      <c r="AV2344" s="150"/>
      <c r="AW2344" s="150"/>
      <c r="AX2344" s="150"/>
      <c r="AY2344" s="150"/>
      <c r="AZ2344" s="150"/>
      <c r="BA2344" s="150"/>
      <c r="BB2344" s="150"/>
      <c r="BC2344" s="150"/>
      <c r="BD2344" s="150"/>
      <c r="BE2344" s="150"/>
      <c r="BF2344" s="150"/>
      <c r="BG2344" s="150"/>
      <c r="BH2344" s="150"/>
      <c r="BI2344" s="150"/>
      <c r="BJ2344" s="150"/>
      <c r="BK2344" s="150"/>
      <c r="BL2344" s="150"/>
      <c r="BM2344" s="150"/>
      <c r="BN2344" s="150"/>
      <c r="BO2344" s="150"/>
      <c r="BP2344" s="150"/>
      <c r="BQ2344" s="150"/>
      <c r="BR2344" s="150"/>
      <c r="BS2344" s="150"/>
      <c r="BT2344" s="150"/>
      <c r="BU2344" s="150"/>
      <c r="BV2344" s="150"/>
      <c r="BW2344" s="150"/>
      <c r="BX2344" s="150"/>
      <c r="BY2344" s="150"/>
      <c r="BZ2344" s="150"/>
      <c r="CA2344" s="150"/>
      <c r="CB2344" s="150"/>
      <c r="CC2344" s="150"/>
      <c r="CD2344" s="150"/>
      <c r="CE2344" s="150"/>
      <c r="CF2344" s="150"/>
      <c r="CG2344" s="150"/>
      <c r="CH2344" s="150"/>
      <c r="CI2344" s="150"/>
      <c r="CJ2344" s="150"/>
      <c r="CK2344" s="150"/>
      <c r="CL2344" s="150"/>
    </row>
    <row r="2345" spans="2:90" x14ac:dyDescent="0.4">
      <c r="B2345" s="139" t="str">
        <f>(SUBSTITUTE(B2343,":",""))&amp;" per month"</f>
        <v>Passthrough direct cost per month</v>
      </c>
      <c r="D2345" t="s">
        <v>743</v>
      </c>
      <c r="E2345" t="s">
        <v>906</v>
      </c>
      <c r="G2345" t="str">
        <f>E2345</f>
        <v/>
      </c>
      <c r="I2345" s="74"/>
      <c r="J2345" s="74"/>
      <c r="K2345" s="133">
        <v>-3000</v>
      </c>
      <c r="L2345" s="133">
        <v>-3000</v>
      </c>
      <c r="M2345" s="133">
        <v>-3000</v>
      </c>
      <c r="N2345" s="133">
        <v>-3000</v>
      </c>
      <c r="O2345" s="133">
        <v>-3000</v>
      </c>
      <c r="P2345" s="133">
        <v>-3000</v>
      </c>
      <c r="R2345" s="19"/>
      <c r="S2345" s="151" cm="1">
        <f t="array" ref="S2345">INDEX($K:$P,ROW(),MATCH(S$3,$K$2:$P$2,0))</f>
        <v>-3000</v>
      </c>
      <c r="T2345" s="151" cm="1">
        <f t="array" ref="T2345">INDEX($K:$P,ROW(),MATCH(T$3,$K$2:$P$2,0))</f>
        <v>-3000</v>
      </c>
      <c r="U2345" s="151" cm="1">
        <f t="array" ref="U2345">INDEX($K:$P,ROW(),MATCH(U$3,$K$2:$P$2,0))</f>
        <v>-3000</v>
      </c>
      <c r="V2345" s="151" cm="1">
        <f t="array" ref="V2345">INDEX($K:$P,ROW(),MATCH(V$3,$K$2:$P$2,0))</f>
        <v>-3000</v>
      </c>
      <c r="W2345" s="151" cm="1">
        <f t="array" ref="W2345">INDEX($K:$P,ROW(),MATCH(W$3,$K$2:$P$2,0))</f>
        <v>-3000</v>
      </c>
      <c r="X2345" s="151" cm="1">
        <f t="array" ref="X2345">INDEX($K:$P,ROW(),MATCH(X$3,$K$2:$P$2,0))</f>
        <v>-3000</v>
      </c>
      <c r="Y2345" s="151" cm="1">
        <f t="array" ref="Y2345">INDEX($K:$P,ROW(),MATCH(Y$3,$K$2:$P$2,0))</f>
        <v>-3000</v>
      </c>
      <c r="Z2345" s="151" cm="1">
        <f t="array" ref="Z2345">INDEX($K:$P,ROW(),MATCH(Z$3,$K$2:$P$2,0))</f>
        <v>-3000</v>
      </c>
      <c r="AA2345" s="151" cm="1">
        <f t="array" ref="AA2345">INDEX($K:$P,ROW(),MATCH(AA$3,$K$2:$P$2,0))</f>
        <v>-3000</v>
      </c>
      <c r="AB2345" s="151" cm="1">
        <f t="array" ref="AB2345">INDEX($K:$P,ROW(),MATCH(AB$3,$K$2:$P$2,0))</f>
        <v>-3000</v>
      </c>
      <c r="AC2345" s="151" cm="1">
        <f t="array" ref="AC2345">INDEX($K:$P,ROW(),MATCH(AC$3,$K$2:$P$2,0))</f>
        <v>-3000</v>
      </c>
      <c r="AD2345" s="151" cm="1">
        <f t="array" ref="AD2345">INDEX($K:$P,ROW(),MATCH(AD$3,$K$2:$P$2,0))</f>
        <v>-3000</v>
      </c>
      <c r="AE2345" s="151" cm="1">
        <f t="array" ref="AE2345">INDEX($K:$P,ROW(),MATCH(AE$3,$K$2:$P$2,0))</f>
        <v>-3000</v>
      </c>
      <c r="AF2345" s="151" cm="1">
        <f t="array" ref="AF2345">INDEX($K:$P,ROW(),MATCH(AF$3,$K$2:$P$2,0))</f>
        <v>-3000</v>
      </c>
      <c r="AG2345" s="151" cm="1">
        <f t="array" ref="AG2345">INDEX($K:$P,ROW(),MATCH(AG$3,$K$2:$P$2,0))</f>
        <v>-3000</v>
      </c>
      <c r="AH2345" s="151" cm="1">
        <f t="array" ref="AH2345">INDEX($K:$P,ROW(),MATCH(AH$3,$K$2:$P$2,0))</f>
        <v>-3000</v>
      </c>
      <c r="AI2345" s="151" cm="1">
        <f t="array" ref="AI2345">INDEX($K:$P,ROW(),MATCH(AI$3,$K$2:$P$2,0))</f>
        <v>-3000</v>
      </c>
      <c r="AJ2345" s="151" cm="1">
        <f t="array" ref="AJ2345">INDEX($K:$P,ROW(),MATCH(AJ$3,$K$2:$P$2,0))</f>
        <v>-3000</v>
      </c>
      <c r="AK2345" s="151" cm="1">
        <f t="array" ref="AK2345">INDEX($K:$P,ROW(),MATCH(AK$3,$K$2:$P$2,0))</f>
        <v>-3000</v>
      </c>
      <c r="AL2345" s="151" cm="1">
        <f t="array" ref="AL2345">INDEX($K:$P,ROW(),MATCH(AL$3,$K$2:$P$2,0))</f>
        <v>-3000</v>
      </c>
      <c r="AM2345" s="151" cm="1">
        <f t="array" ref="AM2345">INDEX($K:$P,ROW(),MATCH(AM$3,$K$2:$P$2,0))</f>
        <v>-3000</v>
      </c>
      <c r="AN2345" s="151" cm="1">
        <f t="array" ref="AN2345">INDEX($K:$P,ROW(),MATCH(AN$3,$K$2:$P$2,0))</f>
        <v>-3000</v>
      </c>
      <c r="AO2345" s="151" cm="1">
        <f t="array" ref="AO2345">INDEX($K:$P,ROW(),MATCH(AO$3,$K$2:$P$2,0))</f>
        <v>-3000</v>
      </c>
      <c r="AP2345" s="151" cm="1">
        <f t="array" ref="AP2345">INDEX($K:$P,ROW(),MATCH(AP$3,$K$2:$P$2,0))</f>
        <v>-3000</v>
      </c>
      <c r="AQ2345" s="151" cm="1">
        <f t="array" ref="AQ2345">INDEX($K:$P,ROW(),MATCH(AQ$3,$K$2:$P$2,0))</f>
        <v>-3000</v>
      </c>
      <c r="AR2345" s="151" cm="1">
        <f t="array" ref="AR2345">INDEX($K:$P,ROW(),MATCH(AR$3,$K$2:$P$2,0))</f>
        <v>-3000</v>
      </c>
      <c r="AS2345" s="151" cm="1">
        <f t="array" ref="AS2345">INDEX($K:$P,ROW(),MATCH(AS$3,$K$2:$P$2,0))</f>
        <v>-3000</v>
      </c>
      <c r="AT2345" s="151" cm="1">
        <f t="array" ref="AT2345">INDEX($K:$P,ROW(),MATCH(AT$3,$K$2:$P$2,0))</f>
        <v>-3000</v>
      </c>
      <c r="AU2345" s="151" cm="1">
        <f t="array" ref="AU2345">INDEX($K:$P,ROW(),MATCH(AU$3,$K$2:$P$2,0))</f>
        <v>-3000</v>
      </c>
      <c r="AV2345" s="151" cm="1">
        <f t="array" ref="AV2345">INDEX($K:$P,ROW(),MATCH(AV$3,$K$2:$P$2,0))</f>
        <v>-3000</v>
      </c>
      <c r="AW2345" s="151" cm="1">
        <f t="array" ref="AW2345">INDEX($K:$P,ROW(),MATCH(AW$3,$K$2:$P$2,0))</f>
        <v>-3000</v>
      </c>
      <c r="AX2345" s="151" cm="1">
        <f t="array" ref="AX2345">INDEX($K:$P,ROW(),MATCH(AX$3,$K$2:$P$2,0))</f>
        <v>-3000</v>
      </c>
      <c r="AY2345" s="151" cm="1">
        <f t="array" ref="AY2345">INDEX($K:$P,ROW(),MATCH(AY$3,$K$2:$P$2,0))</f>
        <v>-3000</v>
      </c>
      <c r="AZ2345" s="151" cm="1">
        <f t="array" ref="AZ2345">INDEX($K:$P,ROW(),MATCH(AZ$3,$K$2:$P$2,0))</f>
        <v>-3000</v>
      </c>
      <c r="BA2345" s="151" cm="1">
        <f t="array" ref="BA2345">INDEX($K:$P,ROW(),MATCH(BA$3,$K$2:$P$2,0))</f>
        <v>-3000</v>
      </c>
      <c r="BB2345" s="151" cm="1">
        <f t="array" ref="BB2345">INDEX($K:$P,ROW(),MATCH(BB$3,$K$2:$P$2,0))</f>
        <v>-3000</v>
      </c>
      <c r="BC2345" s="151" cm="1">
        <f t="array" ref="BC2345">INDEX($K:$P,ROW(),MATCH(BC$3,$K$2:$P$2,0))</f>
        <v>-3000</v>
      </c>
      <c r="BD2345" s="151" cm="1">
        <f t="array" ref="BD2345">INDEX($K:$P,ROW(),MATCH(BD$3,$K$2:$P$2,0))</f>
        <v>-3000</v>
      </c>
      <c r="BE2345" s="151" cm="1">
        <f t="array" ref="BE2345">INDEX($K:$P,ROW(),MATCH(BE$3,$K$2:$P$2,0))</f>
        <v>-3000</v>
      </c>
      <c r="BF2345" s="151" cm="1">
        <f t="array" ref="BF2345">INDEX($K:$P,ROW(),MATCH(BF$3,$K$2:$P$2,0))</f>
        <v>-3000</v>
      </c>
      <c r="BG2345" s="151" cm="1">
        <f t="array" ref="BG2345">INDEX($K:$P,ROW(),MATCH(BG$3,$K$2:$P$2,0))</f>
        <v>-3000</v>
      </c>
      <c r="BH2345" s="151" cm="1">
        <f t="array" ref="BH2345">INDEX($K:$P,ROW(),MATCH(BH$3,$K$2:$P$2,0))</f>
        <v>-3000</v>
      </c>
      <c r="BI2345" s="151" cm="1">
        <f t="array" ref="BI2345">INDEX($K:$P,ROW(),MATCH(BI$3,$K$2:$P$2,0))</f>
        <v>-3000</v>
      </c>
      <c r="BJ2345" s="151" cm="1">
        <f t="array" ref="BJ2345">INDEX($K:$P,ROW(),MATCH(BJ$3,$K$2:$P$2,0))</f>
        <v>-3000</v>
      </c>
      <c r="BK2345" s="151" cm="1">
        <f t="array" ref="BK2345">INDEX($K:$P,ROW(),MATCH(BK$3,$K$2:$P$2,0))</f>
        <v>-3000</v>
      </c>
      <c r="BL2345" s="151" cm="1">
        <f t="array" ref="BL2345">INDEX($K:$P,ROW(),MATCH(BL$3,$K$2:$P$2,0))</f>
        <v>-3000</v>
      </c>
      <c r="BM2345" s="151" cm="1">
        <f t="array" ref="BM2345">INDEX($K:$P,ROW(),MATCH(BM$3,$K$2:$P$2,0))</f>
        <v>-3000</v>
      </c>
      <c r="BN2345" s="151" cm="1">
        <f t="array" ref="BN2345">INDEX($K:$P,ROW(),MATCH(BN$3,$K$2:$P$2,0))</f>
        <v>-3000</v>
      </c>
      <c r="BO2345" s="151" cm="1">
        <f t="array" ref="BO2345">INDEX($K:$P,ROW(),MATCH(BO$3,$K$2:$P$2,0))</f>
        <v>-3000</v>
      </c>
      <c r="BP2345" s="151" cm="1">
        <f t="array" ref="BP2345">INDEX($K:$P,ROW(),MATCH(BP$3,$K$2:$P$2,0))</f>
        <v>-3000</v>
      </c>
      <c r="BQ2345" s="151" cm="1">
        <f t="array" ref="BQ2345">INDEX($K:$P,ROW(),MATCH(BQ$3,$K$2:$P$2,0))</f>
        <v>-3000</v>
      </c>
      <c r="BR2345" s="151" cm="1">
        <f t="array" ref="BR2345">INDEX($K:$P,ROW(),MATCH(BR$3,$K$2:$P$2,0))</f>
        <v>-3000</v>
      </c>
      <c r="BS2345" s="151" cm="1">
        <f t="array" ref="BS2345">INDEX($K:$P,ROW(),MATCH(BS$3,$K$2:$P$2,0))</f>
        <v>-3000</v>
      </c>
      <c r="BT2345" s="151" cm="1">
        <f t="array" ref="BT2345">INDEX($K:$P,ROW(),MATCH(BT$3,$K$2:$P$2,0))</f>
        <v>-3000</v>
      </c>
      <c r="BU2345" s="151" cm="1">
        <f t="array" ref="BU2345">INDEX($K:$P,ROW(),MATCH(BU$3,$K$2:$P$2,0))</f>
        <v>-3000</v>
      </c>
      <c r="BV2345" s="151" cm="1">
        <f t="array" ref="BV2345">INDEX($K:$P,ROW(),MATCH(BV$3,$K$2:$P$2,0))</f>
        <v>-3000</v>
      </c>
      <c r="BW2345" s="151" cm="1">
        <f t="array" ref="BW2345">INDEX($K:$P,ROW(),MATCH(BW$3,$K$2:$P$2,0))</f>
        <v>-3000</v>
      </c>
      <c r="BX2345" s="151" cm="1">
        <f t="array" ref="BX2345">INDEX($K:$P,ROW(),MATCH(BX$3,$K$2:$P$2,0))</f>
        <v>-3000</v>
      </c>
      <c r="BY2345" s="151" cm="1">
        <f t="array" ref="BY2345">INDEX($K:$P,ROW(),MATCH(BY$3,$K$2:$P$2,0))</f>
        <v>-3000</v>
      </c>
      <c r="BZ2345" s="151" cm="1">
        <f t="array" ref="BZ2345">INDEX($K:$P,ROW(),MATCH(BZ$3,$K$2:$P$2,0))</f>
        <v>-3000</v>
      </c>
      <c r="CA2345" s="151" cm="1">
        <f t="array" ref="CA2345">INDEX($K:$P,ROW(),MATCH(CA$3,$K$2:$P$2,0))</f>
        <v>-3000</v>
      </c>
      <c r="CB2345" s="151" cm="1">
        <f t="array" ref="CB2345">INDEX($K:$P,ROW(),MATCH(CB$3,$K$2:$P$2,0))</f>
        <v>-3000</v>
      </c>
      <c r="CC2345" s="151" cm="1">
        <f t="array" ref="CC2345">INDEX($K:$P,ROW(),MATCH(CC$3,$K$2:$P$2,0))</f>
        <v>-3000</v>
      </c>
      <c r="CD2345" s="151" cm="1">
        <f t="array" ref="CD2345">INDEX($K:$P,ROW(),MATCH(CD$3,$K$2:$P$2,0))</f>
        <v>-3000</v>
      </c>
      <c r="CE2345" s="151" cm="1">
        <f t="array" ref="CE2345">INDEX($K:$P,ROW(),MATCH(CE$3,$K$2:$P$2,0))</f>
        <v>-3000</v>
      </c>
      <c r="CF2345" s="151" cm="1">
        <f t="array" ref="CF2345">INDEX($K:$P,ROW(),MATCH(CF$3,$K$2:$P$2,0))</f>
        <v>-3000</v>
      </c>
      <c r="CG2345" s="151" cm="1">
        <f t="array" ref="CG2345">INDEX($K:$P,ROW(),MATCH(CG$3,$K$2:$P$2,0))</f>
        <v>-3000</v>
      </c>
      <c r="CH2345" s="151" cm="1">
        <f t="array" ref="CH2345">INDEX($K:$P,ROW(),MATCH(CH$3,$K$2:$P$2,0))</f>
        <v>-3000</v>
      </c>
      <c r="CI2345" s="151" cm="1">
        <f t="array" ref="CI2345">INDEX($K:$P,ROW(),MATCH(CI$3,$K$2:$P$2,0))</f>
        <v>-3000</v>
      </c>
      <c r="CJ2345" s="151" cm="1">
        <f t="array" ref="CJ2345">INDEX($K:$P,ROW(),MATCH(CJ$3,$K$2:$P$2,0))</f>
        <v>-3000</v>
      </c>
      <c r="CK2345" s="151" cm="1">
        <f t="array" ref="CK2345">INDEX($K:$P,ROW(),MATCH(CK$3,$K$2:$P$2,0))</f>
        <v>-3000</v>
      </c>
      <c r="CL2345" s="151" cm="1">
        <f t="array" ref="CL2345">INDEX($K:$P,ROW(),MATCH(CL$3,$K$2:$P$2,0))</f>
        <v>-3000</v>
      </c>
    </row>
    <row r="2346" spans="2:90" x14ac:dyDescent="0.4">
      <c r="B2346" s="121" t="str">
        <f>"Expense - "&amp;(SUBSTITUTE(B2343,":",""))</f>
        <v>Expense - Passthrough direct cost</v>
      </c>
      <c r="C2346" s="27" t="s">
        <v>203</v>
      </c>
      <c r="D2346" s="27" t="s">
        <v>743</v>
      </c>
      <c r="E2346" s="27" t="s">
        <v>906</v>
      </c>
      <c r="F2346" s="27"/>
      <c r="G2346" s="27"/>
      <c r="H2346" s="27"/>
      <c r="I2346" s="77"/>
      <c r="J2346" s="77"/>
      <c r="K2346" s="28">
        <f>SUMIF($3:$3,K$2,2346:2346)</f>
        <v>-36000</v>
      </c>
      <c r="L2346" s="28">
        <f>SUMIF($3:$3,L$2,2346:2346)</f>
        <v>-36000</v>
      </c>
      <c r="M2346" s="28">
        <f>SUMIF($3:$3,M$2,2346:2346)</f>
        <v>-36000</v>
      </c>
      <c r="N2346" s="28">
        <f>SUMIF($3:$3,N$2,2346:2346)</f>
        <v>-36000</v>
      </c>
      <c r="O2346" s="28">
        <f>SUMIF($3:$3,O$2,2346:2346)</f>
        <v>-36000</v>
      </c>
      <c r="P2346" s="28">
        <f>SUMIF($3:$3,P$2,2346:2346)</f>
        <v>-36000</v>
      </c>
      <c r="R2346" s="33"/>
      <c r="S2346" s="77">
        <f t="shared" ref="S2346" si="2713">S2345</f>
        <v>-3000</v>
      </c>
      <c r="T2346" s="77">
        <f t="shared" ref="T2346:AX2346" si="2714">T2345</f>
        <v>-3000</v>
      </c>
      <c r="U2346" s="77">
        <f t="shared" si="2714"/>
        <v>-3000</v>
      </c>
      <c r="V2346" s="77">
        <f t="shared" si="2714"/>
        <v>-3000</v>
      </c>
      <c r="W2346" s="77">
        <f t="shared" si="2714"/>
        <v>-3000</v>
      </c>
      <c r="X2346" s="77">
        <f t="shared" si="2714"/>
        <v>-3000</v>
      </c>
      <c r="Y2346" s="77">
        <f t="shared" si="2714"/>
        <v>-3000</v>
      </c>
      <c r="Z2346" s="77">
        <f t="shared" si="2714"/>
        <v>-3000</v>
      </c>
      <c r="AA2346" s="77">
        <f t="shared" si="2714"/>
        <v>-3000</v>
      </c>
      <c r="AB2346" s="77">
        <f t="shared" si="2714"/>
        <v>-3000</v>
      </c>
      <c r="AC2346" s="77">
        <f t="shared" si="2714"/>
        <v>-3000</v>
      </c>
      <c r="AD2346" s="77">
        <f t="shared" si="2714"/>
        <v>-3000</v>
      </c>
      <c r="AE2346" s="77">
        <f t="shared" si="2714"/>
        <v>-3000</v>
      </c>
      <c r="AF2346" s="77">
        <f t="shared" si="2714"/>
        <v>-3000</v>
      </c>
      <c r="AG2346" s="77">
        <f t="shared" si="2714"/>
        <v>-3000</v>
      </c>
      <c r="AH2346" s="77">
        <f t="shared" si="2714"/>
        <v>-3000</v>
      </c>
      <c r="AI2346" s="77">
        <f t="shared" si="2714"/>
        <v>-3000</v>
      </c>
      <c r="AJ2346" s="77">
        <f t="shared" si="2714"/>
        <v>-3000</v>
      </c>
      <c r="AK2346" s="77">
        <f t="shared" si="2714"/>
        <v>-3000</v>
      </c>
      <c r="AL2346" s="77">
        <f t="shared" si="2714"/>
        <v>-3000</v>
      </c>
      <c r="AM2346" s="77">
        <f t="shared" si="2714"/>
        <v>-3000</v>
      </c>
      <c r="AN2346" s="77">
        <f t="shared" si="2714"/>
        <v>-3000</v>
      </c>
      <c r="AO2346" s="77">
        <f t="shared" si="2714"/>
        <v>-3000</v>
      </c>
      <c r="AP2346" s="77">
        <f t="shared" si="2714"/>
        <v>-3000</v>
      </c>
      <c r="AQ2346" s="77">
        <f t="shared" si="2714"/>
        <v>-3000</v>
      </c>
      <c r="AR2346" s="77">
        <f t="shared" si="2714"/>
        <v>-3000</v>
      </c>
      <c r="AS2346" s="77">
        <f t="shared" si="2714"/>
        <v>-3000</v>
      </c>
      <c r="AT2346" s="77">
        <f t="shared" si="2714"/>
        <v>-3000</v>
      </c>
      <c r="AU2346" s="77">
        <f t="shared" si="2714"/>
        <v>-3000</v>
      </c>
      <c r="AV2346" s="77">
        <f t="shared" si="2714"/>
        <v>-3000</v>
      </c>
      <c r="AW2346" s="77">
        <f t="shared" si="2714"/>
        <v>-3000</v>
      </c>
      <c r="AX2346" s="77">
        <f t="shared" si="2714"/>
        <v>-3000</v>
      </c>
      <c r="AY2346" s="77">
        <f t="shared" ref="AY2346:CD2346" si="2715">AY2345</f>
        <v>-3000</v>
      </c>
      <c r="AZ2346" s="77">
        <f t="shared" si="2715"/>
        <v>-3000</v>
      </c>
      <c r="BA2346" s="77">
        <f t="shared" si="2715"/>
        <v>-3000</v>
      </c>
      <c r="BB2346" s="77">
        <f t="shared" si="2715"/>
        <v>-3000</v>
      </c>
      <c r="BC2346" s="77">
        <f t="shared" si="2715"/>
        <v>-3000</v>
      </c>
      <c r="BD2346" s="77">
        <f t="shared" si="2715"/>
        <v>-3000</v>
      </c>
      <c r="BE2346" s="77">
        <f t="shared" si="2715"/>
        <v>-3000</v>
      </c>
      <c r="BF2346" s="77">
        <f t="shared" si="2715"/>
        <v>-3000</v>
      </c>
      <c r="BG2346" s="77">
        <f t="shared" si="2715"/>
        <v>-3000</v>
      </c>
      <c r="BH2346" s="77">
        <f t="shared" si="2715"/>
        <v>-3000</v>
      </c>
      <c r="BI2346" s="77">
        <f t="shared" si="2715"/>
        <v>-3000</v>
      </c>
      <c r="BJ2346" s="77">
        <f t="shared" si="2715"/>
        <v>-3000</v>
      </c>
      <c r="BK2346" s="77">
        <f t="shared" si="2715"/>
        <v>-3000</v>
      </c>
      <c r="BL2346" s="77">
        <f t="shared" si="2715"/>
        <v>-3000</v>
      </c>
      <c r="BM2346" s="77">
        <f t="shared" si="2715"/>
        <v>-3000</v>
      </c>
      <c r="BN2346" s="77">
        <f t="shared" si="2715"/>
        <v>-3000</v>
      </c>
      <c r="BO2346" s="77">
        <f t="shared" si="2715"/>
        <v>-3000</v>
      </c>
      <c r="BP2346" s="77">
        <f t="shared" si="2715"/>
        <v>-3000</v>
      </c>
      <c r="BQ2346" s="77">
        <f t="shared" si="2715"/>
        <v>-3000</v>
      </c>
      <c r="BR2346" s="77">
        <f t="shared" si="2715"/>
        <v>-3000</v>
      </c>
      <c r="BS2346" s="77">
        <f t="shared" si="2715"/>
        <v>-3000</v>
      </c>
      <c r="BT2346" s="77">
        <f t="shared" si="2715"/>
        <v>-3000</v>
      </c>
      <c r="BU2346" s="77">
        <f t="shared" si="2715"/>
        <v>-3000</v>
      </c>
      <c r="BV2346" s="77">
        <f t="shared" si="2715"/>
        <v>-3000</v>
      </c>
      <c r="BW2346" s="77">
        <f t="shared" si="2715"/>
        <v>-3000</v>
      </c>
      <c r="BX2346" s="77">
        <f t="shared" si="2715"/>
        <v>-3000</v>
      </c>
      <c r="BY2346" s="77">
        <f t="shared" si="2715"/>
        <v>-3000</v>
      </c>
      <c r="BZ2346" s="77">
        <f t="shared" si="2715"/>
        <v>-3000</v>
      </c>
      <c r="CA2346" s="77">
        <f t="shared" si="2715"/>
        <v>-3000</v>
      </c>
      <c r="CB2346" s="77">
        <f t="shared" si="2715"/>
        <v>-3000</v>
      </c>
      <c r="CC2346" s="77">
        <f t="shared" si="2715"/>
        <v>-3000</v>
      </c>
      <c r="CD2346" s="77">
        <f t="shared" si="2715"/>
        <v>-3000</v>
      </c>
      <c r="CE2346" s="77">
        <f t="shared" ref="CE2346:CK2346" si="2716">CE2345</f>
        <v>-3000</v>
      </c>
      <c r="CF2346" s="77">
        <f t="shared" si="2716"/>
        <v>-3000</v>
      </c>
      <c r="CG2346" s="77">
        <f t="shared" si="2716"/>
        <v>-3000</v>
      </c>
      <c r="CH2346" s="77">
        <f t="shared" si="2716"/>
        <v>-3000</v>
      </c>
      <c r="CI2346" s="77">
        <f t="shared" si="2716"/>
        <v>-3000</v>
      </c>
      <c r="CJ2346" s="77">
        <f t="shared" si="2716"/>
        <v>-3000</v>
      </c>
      <c r="CK2346" s="77">
        <f t="shared" si="2716"/>
        <v>-3000</v>
      </c>
      <c r="CL2346" s="77">
        <f t="shared" ref="CL2346" si="2717">CL2345</f>
        <v>-3000</v>
      </c>
    </row>
    <row r="2347" spans="2:90" x14ac:dyDescent="0.4">
      <c r="B2347" s="121"/>
      <c r="C2347" s="27"/>
      <c r="D2347" s="27" t="s">
        <v>743</v>
      </c>
      <c r="E2347" s="27" t="s">
        <v>906</v>
      </c>
      <c r="F2347" s="27"/>
      <c r="G2347" s="27" t="s">
        <v>244</v>
      </c>
      <c r="H2347" s="27"/>
      <c r="I2347" s="77"/>
      <c r="J2347" s="77"/>
      <c r="K2347" s="28"/>
      <c r="L2347" s="28"/>
      <c r="M2347" s="28"/>
      <c r="N2347" s="28"/>
      <c r="O2347" s="28"/>
      <c r="P2347" s="28"/>
      <c r="R2347" s="33"/>
      <c r="S2347" s="77"/>
      <c r="T2347" s="77"/>
      <c r="U2347" s="77"/>
      <c r="V2347" s="77"/>
      <c r="W2347" s="77"/>
      <c r="X2347" s="77"/>
      <c r="Y2347" s="77"/>
      <c r="Z2347" s="77"/>
      <c r="AA2347" s="77"/>
      <c r="AB2347" s="77"/>
      <c r="AC2347" s="77"/>
      <c r="AD2347" s="77"/>
      <c r="AE2347" s="77"/>
      <c r="AF2347" s="77"/>
      <c r="AG2347" s="77"/>
      <c r="AH2347" s="77"/>
      <c r="AI2347" s="77"/>
      <c r="AJ2347" s="77"/>
      <c r="AK2347" s="77"/>
      <c r="AL2347" s="77"/>
      <c r="AM2347" s="77"/>
      <c r="AN2347" s="77"/>
      <c r="AO2347" s="77"/>
      <c r="AP2347" s="77"/>
      <c r="AQ2347" s="77"/>
      <c r="AR2347" s="77"/>
      <c r="AS2347" s="77"/>
      <c r="AT2347" s="77"/>
      <c r="AU2347" s="77"/>
      <c r="AV2347" s="77"/>
      <c r="AW2347" s="77"/>
      <c r="AX2347" s="77"/>
      <c r="AY2347" s="77"/>
      <c r="AZ2347" s="77"/>
      <c r="BA2347" s="77"/>
      <c r="BB2347" s="77"/>
      <c r="BC2347" s="77"/>
      <c r="BD2347" s="77"/>
      <c r="BE2347" s="77"/>
      <c r="BF2347" s="77"/>
      <c r="BG2347" s="77"/>
      <c r="BH2347" s="77"/>
      <c r="BI2347" s="77"/>
      <c r="BJ2347" s="77"/>
      <c r="BK2347" s="77"/>
      <c r="BL2347" s="77"/>
      <c r="BM2347" s="77"/>
      <c r="BN2347" s="77"/>
      <c r="BO2347" s="77"/>
      <c r="BP2347" s="77"/>
      <c r="BQ2347" s="77"/>
      <c r="BR2347" s="77"/>
      <c r="BS2347" s="77"/>
      <c r="BT2347" s="77"/>
      <c r="BU2347" s="77"/>
      <c r="BV2347" s="77"/>
      <c r="BW2347" s="77"/>
      <c r="BX2347" s="77"/>
      <c r="BY2347" s="77"/>
      <c r="BZ2347" s="77"/>
      <c r="CA2347" s="77"/>
      <c r="CB2347" s="77"/>
      <c r="CC2347" s="77"/>
      <c r="CD2347" s="77"/>
      <c r="CE2347" s="77"/>
      <c r="CF2347" s="77"/>
      <c r="CG2347" s="77"/>
      <c r="CH2347" s="77"/>
      <c r="CI2347" s="77"/>
      <c r="CJ2347" s="77"/>
      <c r="CK2347" s="77"/>
      <c r="CL2347" s="77"/>
    </row>
    <row r="2348" spans="2:90" x14ac:dyDescent="0.4">
      <c r="B2348" s="130" t="str">
        <f>B2335</f>
        <v>(Primary label)</v>
      </c>
      <c r="C2348" s="27"/>
      <c r="D2348" s="27" t="s">
        <v>743</v>
      </c>
      <c r="E2348" s="27" t="s">
        <v>906</v>
      </c>
      <c r="F2348" s="27"/>
      <c r="G2348" s="27" t="s">
        <v>330</v>
      </c>
      <c r="H2348" s="27"/>
      <c r="I2348" s="78"/>
      <c r="J2348" s="78"/>
      <c r="K2348" s="33"/>
      <c r="L2348" s="33"/>
      <c r="M2348" s="33"/>
      <c r="N2348" s="33"/>
      <c r="O2348" s="33"/>
      <c r="P2348" s="33"/>
      <c r="R2348" s="33"/>
      <c r="S2348" s="77"/>
      <c r="T2348" s="77"/>
      <c r="U2348" s="77"/>
      <c r="V2348" s="77"/>
      <c r="W2348" s="77"/>
      <c r="X2348" s="77"/>
      <c r="Y2348" s="77"/>
      <c r="Z2348" s="77"/>
      <c r="AA2348" s="77"/>
      <c r="AB2348" s="77"/>
      <c r="AC2348" s="77"/>
      <c r="AD2348" s="77"/>
      <c r="AE2348" s="77"/>
      <c r="AF2348" s="77"/>
      <c r="AG2348" s="77"/>
      <c r="AH2348" s="77"/>
      <c r="AI2348" s="77"/>
      <c r="AJ2348" s="77"/>
      <c r="AK2348" s="77"/>
      <c r="AL2348" s="77"/>
      <c r="AM2348" s="77"/>
      <c r="AN2348" s="77"/>
      <c r="AO2348" s="77"/>
      <c r="AP2348" s="77"/>
      <c r="AQ2348" s="77"/>
      <c r="AR2348" s="77"/>
      <c r="AS2348" s="77"/>
      <c r="AT2348" s="77"/>
      <c r="AU2348" s="77"/>
      <c r="AV2348" s="77"/>
      <c r="AW2348" s="77"/>
      <c r="AX2348" s="77"/>
      <c r="AY2348" s="77"/>
      <c r="AZ2348" s="77"/>
      <c r="BA2348" s="77"/>
      <c r="BB2348" s="77"/>
      <c r="BC2348" s="77"/>
      <c r="BD2348" s="77"/>
      <c r="BE2348" s="77"/>
      <c r="BF2348" s="77"/>
      <c r="BG2348" s="77"/>
      <c r="BH2348" s="77"/>
      <c r="BI2348" s="77"/>
      <c r="BJ2348" s="77"/>
      <c r="BK2348" s="77"/>
      <c r="BL2348" s="77"/>
      <c r="BM2348" s="77"/>
      <c r="BN2348" s="77"/>
      <c r="BO2348" s="77"/>
      <c r="BP2348" s="77"/>
      <c r="BQ2348" s="77"/>
      <c r="BR2348" s="77"/>
      <c r="BS2348" s="77"/>
      <c r="BT2348" s="77"/>
      <c r="BU2348" s="77"/>
      <c r="BV2348" s="77"/>
      <c r="BW2348" s="77"/>
      <c r="BX2348" s="77"/>
      <c r="BY2348" s="77"/>
      <c r="BZ2348" s="77"/>
      <c r="CA2348" s="77"/>
      <c r="CB2348" s="77"/>
      <c r="CC2348" s="77"/>
      <c r="CD2348" s="77"/>
      <c r="CE2348" s="77"/>
      <c r="CF2348" s="77"/>
      <c r="CG2348" s="77"/>
      <c r="CH2348" s="77"/>
      <c r="CI2348" s="77"/>
      <c r="CJ2348" s="77"/>
      <c r="CK2348" s="77"/>
      <c r="CL2348" s="77"/>
    </row>
    <row r="2349" spans="2:90" x14ac:dyDescent="0.4">
      <c r="B2349" s="130" t="str">
        <f t="shared" ref="B2349:B2355" si="2718">B2336</f>
        <v>primary unit</v>
      </c>
      <c r="C2349" s="27"/>
      <c r="D2349" s="27" t="s">
        <v>743</v>
      </c>
      <c r="E2349" s="27" t="s">
        <v>906</v>
      </c>
      <c r="F2349" s="27"/>
      <c r="G2349" s="27" t="s">
        <v>330</v>
      </c>
      <c r="H2349" s="27"/>
      <c r="I2349" s="78"/>
      <c r="J2349" s="78"/>
      <c r="K2349" s="33"/>
      <c r="L2349" s="33"/>
      <c r="M2349" s="33"/>
      <c r="N2349" s="33"/>
      <c r="O2349" s="33"/>
      <c r="P2349" s="33"/>
      <c r="R2349" s="33"/>
      <c r="S2349" s="77"/>
      <c r="T2349" s="77"/>
      <c r="U2349" s="77"/>
      <c r="V2349" s="77"/>
      <c r="W2349" s="77"/>
      <c r="X2349" s="77"/>
      <c r="Y2349" s="77"/>
      <c r="Z2349" s="77"/>
      <c r="AA2349" s="77"/>
      <c r="AB2349" s="77"/>
      <c r="AC2349" s="77"/>
      <c r="AD2349" s="77"/>
      <c r="AE2349" s="77"/>
      <c r="AF2349" s="77"/>
      <c r="AG2349" s="77"/>
      <c r="AH2349" s="77"/>
      <c r="AI2349" s="77"/>
      <c r="AJ2349" s="77"/>
      <c r="AK2349" s="77"/>
      <c r="AL2349" s="77"/>
      <c r="AM2349" s="77"/>
      <c r="AN2349" s="77"/>
      <c r="AO2349" s="77"/>
      <c r="AP2349" s="77"/>
      <c r="AQ2349" s="77"/>
      <c r="AR2349" s="77"/>
      <c r="AS2349" s="77"/>
      <c r="AT2349" s="77"/>
      <c r="AU2349" s="77"/>
      <c r="AV2349" s="77"/>
      <c r="AW2349" s="77"/>
      <c r="AX2349" s="77"/>
      <c r="AY2349" s="77"/>
      <c r="AZ2349" s="77"/>
      <c r="BA2349" s="77"/>
      <c r="BB2349" s="77"/>
      <c r="BC2349" s="77"/>
      <c r="BD2349" s="77"/>
      <c r="BE2349" s="77"/>
      <c r="BF2349" s="77"/>
      <c r="BG2349" s="77"/>
      <c r="BH2349" s="77"/>
      <c r="BI2349" s="77"/>
      <c r="BJ2349" s="77"/>
      <c r="BK2349" s="77"/>
      <c r="BL2349" s="77"/>
      <c r="BM2349" s="77"/>
      <c r="BN2349" s="77"/>
      <c r="BO2349" s="77"/>
      <c r="BP2349" s="77"/>
      <c r="BQ2349" s="77"/>
      <c r="BR2349" s="77"/>
      <c r="BS2349" s="77"/>
      <c r="BT2349" s="77"/>
      <c r="BU2349" s="77"/>
      <c r="BV2349" s="77"/>
      <c r="BW2349" s="77"/>
      <c r="BX2349" s="77"/>
      <c r="BY2349" s="77"/>
      <c r="BZ2349" s="77"/>
      <c r="CA2349" s="77"/>
      <c r="CB2349" s="77"/>
      <c r="CC2349" s="77"/>
      <c r="CD2349" s="77"/>
      <c r="CE2349" s="77"/>
      <c r="CF2349" s="77"/>
      <c r="CG2349" s="77"/>
      <c r="CH2349" s="77"/>
      <c r="CI2349" s="77"/>
      <c r="CJ2349" s="77"/>
      <c r="CK2349" s="77"/>
      <c r="CL2349" s="77"/>
    </row>
    <row r="2350" spans="2:90" x14ac:dyDescent="0.4">
      <c r="B2350" s="130" t="str">
        <f t="shared" si="2718"/>
        <v>Primary revenue driver</v>
      </c>
      <c r="D2350" t="s">
        <v>743</v>
      </c>
      <c r="E2350" t="s">
        <v>906</v>
      </c>
      <c r="G2350" t="s">
        <v>330</v>
      </c>
      <c r="K2350" s="53"/>
      <c r="L2350" s="53"/>
      <c r="M2350" s="53"/>
      <c r="N2350" s="53"/>
      <c r="O2350" s="53"/>
      <c r="P2350" s="53"/>
      <c r="R2350" s="24"/>
      <c r="S2350" s="172" t="str">
        <f t="shared" ref="S2350" si="2719">S2337</f>
        <v>S$12</v>
      </c>
      <c r="T2350" s="172" t="str">
        <f t="shared" ref="T2350:AX2350" si="2720">T2337</f>
        <v>T$12</v>
      </c>
      <c r="U2350" s="172" t="str">
        <f t="shared" si="2720"/>
        <v>U$12</v>
      </c>
      <c r="V2350" s="172" t="str">
        <f t="shared" si="2720"/>
        <v>V$12</v>
      </c>
      <c r="W2350" s="172" t="str">
        <f t="shared" si="2720"/>
        <v>W$12</v>
      </c>
      <c r="X2350" s="172" t="str">
        <f t="shared" si="2720"/>
        <v>X$12</v>
      </c>
      <c r="Y2350" s="172" t="str">
        <f t="shared" si="2720"/>
        <v>Y$12</v>
      </c>
      <c r="Z2350" s="172" t="str">
        <f t="shared" si="2720"/>
        <v>Z$12</v>
      </c>
      <c r="AA2350" s="172" t="str">
        <f t="shared" si="2720"/>
        <v>AA$12</v>
      </c>
      <c r="AB2350" s="172" t="str">
        <f t="shared" si="2720"/>
        <v>AB$12</v>
      </c>
      <c r="AC2350" s="172" t="str">
        <f t="shared" si="2720"/>
        <v>AC$12</v>
      </c>
      <c r="AD2350" s="172" t="str">
        <f t="shared" si="2720"/>
        <v>AD$12</v>
      </c>
      <c r="AE2350" s="172" t="str">
        <f t="shared" si="2720"/>
        <v>AE$12</v>
      </c>
      <c r="AF2350" s="172" t="str">
        <f t="shared" si="2720"/>
        <v>AF$12</v>
      </c>
      <c r="AG2350" s="172" t="str">
        <f t="shared" si="2720"/>
        <v>AG$12</v>
      </c>
      <c r="AH2350" s="172" t="str">
        <f t="shared" si="2720"/>
        <v>AH$12</v>
      </c>
      <c r="AI2350" s="172" t="str">
        <f t="shared" si="2720"/>
        <v>AI$12</v>
      </c>
      <c r="AJ2350" s="172" t="str">
        <f t="shared" si="2720"/>
        <v>AJ$12</v>
      </c>
      <c r="AK2350" s="172" t="str">
        <f t="shared" si="2720"/>
        <v>AK$12</v>
      </c>
      <c r="AL2350" s="172" t="str">
        <f t="shared" si="2720"/>
        <v>AL$12</v>
      </c>
      <c r="AM2350" s="172" t="str">
        <f t="shared" si="2720"/>
        <v>AM$12</v>
      </c>
      <c r="AN2350" s="172" t="str">
        <f t="shared" si="2720"/>
        <v>AN$12</v>
      </c>
      <c r="AO2350" s="172" t="str">
        <f t="shared" si="2720"/>
        <v>AO$12</v>
      </c>
      <c r="AP2350" s="172" t="str">
        <f t="shared" si="2720"/>
        <v>AP$12</v>
      </c>
      <c r="AQ2350" s="172" t="str">
        <f t="shared" si="2720"/>
        <v>AQ$12</v>
      </c>
      <c r="AR2350" s="172" t="str">
        <f t="shared" si="2720"/>
        <v>AR$12</v>
      </c>
      <c r="AS2350" s="172" t="str">
        <f t="shared" si="2720"/>
        <v>AS$12</v>
      </c>
      <c r="AT2350" s="172" t="str">
        <f t="shared" si="2720"/>
        <v>AT$12</v>
      </c>
      <c r="AU2350" s="172" t="str">
        <f t="shared" si="2720"/>
        <v>AU$12</v>
      </c>
      <c r="AV2350" s="172" t="str">
        <f t="shared" si="2720"/>
        <v>AV$12</v>
      </c>
      <c r="AW2350" s="172" t="str">
        <f t="shared" si="2720"/>
        <v>AW$12</v>
      </c>
      <c r="AX2350" s="172" t="str">
        <f t="shared" si="2720"/>
        <v>AX$12</v>
      </c>
      <c r="AY2350" s="172" t="str">
        <f t="shared" ref="AY2350:CD2350" si="2721">AY2337</f>
        <v>AY$12</v>
      </c>
      <c r="AZ2350" s="172" t="str">
        <f t="shared" si="2721"/>
        <v>AZ$12</v>
      </c>
      <c r="BA2350" s="172" t="str">
        <f t="shared" si="2721"/>
        <v>BA$12</v>
      </c>
      <c r="BB2350" s="172" t="str">
        <f t="shared" si="2721"/>
        <v>BB$12</v>
      </c>
      <c r="BC2350" s="172" t="str">
        <f t="shared" si="2721"/>
        <v>BC$12</v>
      </c>
      <c r="BD2350" s="172" t="str">
        <f t="shared" si="2721"/>
        <v>BD$12</v>
      </c>
      <c r="BE2350" s="172" t="str">
        <f t="shared" si="2721"/>
        <v>BE$12</v>
      </c>
      <c r="BF2350" s="172" t="str">
        <f t="shared" si="2721"/>
        <v>BF$12</v>
      </c>
      <c r="BG2350" s="172" t="str">
        <f t="shared" si="2721"/>
        <v>BG$12</v>
      </c>
      <c r="BH2350" s="172" t="str">
        <f t="shared" si="2721"/>
        <v>BH$12</v>
      </c>
      <c r="BI2350" s="172" t="str">
        <f t="shared" si="2721"/>
        <v>BI$12</v>
      </c>
      <c r="BJ2350" s="172" t="str">
        <f t="shared" si="2721"/>
        <v>BJ$12</v>
      </c>
      <c r="BK2350" s="172" t="str">
        <f t="shared" si="2721"/>
        <v>BK$12</v>
      </c>
      <c r="BL2350" s="172" t="str">
        <f t="shared" si="2721"/>
        <v>BL$12</v>
      </c>
      <c r="BM2350" s="172" t="str">
        <f t="shared" si="2721"/>
        <v>BM$12</v>
      </c>
      <c r="BN2350" s="172" t="str">
        <f t="shared" si="2721"/>
        <v>BN$12</v>
      </c>
      <c r="BO2350" s="172" t="str">
        <f t="shared" si="2721"/>
        <v>BO$12</v>
      </c>
      <c r="BP2350" s="172" t="str">
        <f t="shared" si="2721"/>
        <v>BP$12</v>
      </c>
      <c r="BQ2350" s="172" t="str">
        <f t="shared" si="2721"/>
        <v>BQ$12</v>
      </c>
      <c r="BR2350" s="172" t="str">
        <f t="shared" si="2721"/>
        <v>BR$12</v>
      </c>
      <c r="BS2350" s="172" t="str">
        <f t="shared" si="2721"/>
        <v>BS$12</v>
      </c>
      <c r="BT2350" s="172" t="str">
        <f t="shared" si="2721"/>
        <v>BT$12</v>
      </c>
      <c r="BU2350" s="172" t="str">
        <f t="shared" si="2721"/>
        <v>BU$12</v>
      </c>
      <c r="BV2350" s="172" t="str">
        <f t="shared" si="2721"/>
        <v>BV$12</v>
      </c>
      <c r="BW2350" s="172" t="str">
        <f t="shared" si="2721"/>
        <v>BW$12</v>
      </c>
      <c r="BX2350" s="172" t="str">
        <f t="shared" si="2721"/>
        <v>BX$12</v>
      </c>
      <c r="BY2350" s="172" t="str">
        <f t="shared" si="2721"/>
        <v>BY$12</v>
      </c>
      <c r="BZ2350" s="172" t="str">
        <f t="shared" si="2721"/>
        <v>BZ$12</v>
      </c>
      <c r="CA2350" s="172" t="str">
        <f t="shared" si="2721"/>
        <v>CA$12</v>
      </c>
      <c r="CB2350" s="172" t="str">
        <f t="shared" si="2721"/>
        <v>CB$12</v>
      </c>
      <c r="CC2350" s="172" t="str">
        <f t="shared" si="2721"/>
        <v>CC$12</v>
      </c>
      <c r="CD2350" s="172" t="str">
        <f t="shared" si="2721"/>
        <v>CD$12</v>
      </c>
      <c r="CE2350" s="172" t="str">
        <f t="shared" ref="CE2350:CK2350" si="2722">CE2337</f>
        <v>CE$12</v>
      </c>
      <c r="CF2350" s="172" t="str">
        <f t="shared" si="2722"/>
        <v>CF$12</v>
      </c>
      <c r="CG2350" s="172" t="str">
        <f t="shared" si="2722"/>
        <v>CG$12</v>
      </c>
      <c r="CH2350" s="172" t="str">
        <f t="shared" si="2722"/>
        <v>CH$12</v>
      </c>
      <c r="CI2350" s="172" t="str">
        <f t="shared" si="2722"/>
        <v>CI$12</v>
      </c>
      <c r="CJ2350" s="172" t="str">
        <f t="shared" si="2722"/>
        <v>CJ$12</v>
      </c>
      <c r="CK2350" s="172" t="str">
        <f t="shared" si="2722"/>
        <v>CK$12</v>
      </c>
      <c r="CL2350" s="172" t="str">
        <f t="shared" ref="CL2350" si="2723">CL2337</f>
        <v>CL$12</v>
      </c>
    </row>
    <row r="2351" spans="2:90" x14ac:dyDescent="0.4">
      <c r="B2351" s="130" t="str">
        <f t="shared" si="2718"/>
        <v>Primary volume driver</v>
      </c>
      <c r="C2351" s="12"/>
      <c r="D2351" s="12" t="s">
        <v>743</v>
      </c>
      <c r="E2351" s="12" t="s">
        <v>906</v>
      </c>
      <c r="F2351" s="12"/>
      <c r="G2351" s="12" t="s">
        <v>330</v>
      </c>
      <c r="H2351" s="12"/>
      <c r="I2351" s="60"/>
      <c r="J2351" s="60"/>
      <c r="K2351" s="15"/>
      <c r="L2351" s="15"/>
      <c r="M2351" s="15"/>
      <c r="N2351" s="15"/>
      <c r="O2351" s="15"/>
      <c r="P2351" s="15"/>
      <c r="R2351" s="15"/>
      <c r="S2351" s="172" t="str">
        <f t="shared" ref="S2351" si="2724">S2338</f>
        <v>S$13</v>
      </c>
      <c r="T2351" s="172" t="str">
        <f t="shared" ref="T2351:AX2351" si="2725">T2338</f>
        <v>T$13</v>
      </c>
      <c r="U2351" s="172" t="str">
        <f t="shared" si="2725"/>
        <v>U$13</v>
      </c>
      <c r="V2351" s="172" t="str">
        <f t="shared" si="2725"/>
        <v>V$13</v>
      </c>
      <c r="W2351" s="172" t="str">
        <f t="shared" si="2725"/>
        <v>W$13</v>
      </c>
      <c r="X2351" s="172" t="str">
        <f t="shared" si="2725"/>
        <v>X$13</v>
      </c>
      <c r="Y2351" s="172" t="str">
        <f t="shared" si="2725"/>
        <v>Y$13</v>
      </c>
      <c r="Z2351" s="172" t="str">
        <f t="shared" si="2725"/>
        <v>Z$13</v>
      </c>
      <c r="AA2351" s="172" t="str">
        <f t="shared" si="2725"/>
        <v>AA$13</v>
      </c>
      <c r="AB2351" s="172" t="str">
        <f t="shared" si="2725"/>
        <v>AB$13</v>
      </c>
      <c r="AC2351" s="172" t="str">
        <f t="shared" si="2725"/>
        <v>AC$13</v>
      </c>
      <c r="AD2351" s="172" t="str">
        <f t="shared" si="2725"/>
        <v>AD$13</v>
      </c>
      <c r="AE2351" s="172" t="str">
        <f t="shared" si="2725"/>
        <v>AE$13</v>
      </c>
      <c r="AF2351" s="172" t="str">
        <f t="shared" si="2725"/>
        <v>AF$13</v>
      </c>
      <c r="AG2351" s="172" t="str">
        <f t="shared" si="2725"/>
        <v>AG$13</v>
      </c>
      <c r="AH2351" s="172" t="str">
        <f t="shared" si="2725"/>
        <v>AH$13</v>
      </c>
      <c r="AI2351" s="172" t="str">
        <f t="shared" si="2725"/>
        <v>AI$13</v>
      </c>
      <c r="AJ2351" s="172" t="str">
        <f t="shared" si="2725"/>
        <v>AJ$13</v>
      </c>
      <c r="AK2351" s="172" t="str">
        <f t="shared" si="2725"/>
        <v>AK$13</v>
      </c>
      <c r="AL2351" s="172" t="str">
        <f t="shared" si="2725"/>
        <v>AL$13</v>
      </c>
      <c r="AM2351" s="172" t="str">
        <f t="shared" si="2725"/>
        <v>AM$13</v>
      </c>
      <c r="AN2351" s="172" t="str">
        <f t="shared" si="2725"/>
        <v>AN$13</v>
      </c>
      <c r="AO2351" s="172" t="str">
        <f t="shared" si="2725"/>
        <v>AO$13</v>
      </c>
      <c r="AP2351" s="172" t="str">
        <f t="shared" si="2725"/>
        <v>AP$13</v>
      </c>
      <c r="AQ2351" s="172" t="str">
        <f t="shared" si="2725"/>
        <v>AQ$13</v>
      </c>
      <c r="AR2351" s="172" t="str">
        <f t="shared" si="2725"/>
        <v>AR$13</v>
      </c>
      <c r="AS2351" s="172" t="str">
        <f t="shared" si="2725"/>
        <v>AS$13</v>
      </c>
      <c r="AT2351" s="172" t="str">
        <f t="shared" si="2725"/>
        <v>AT$13</v>
      </c>
      <c r="AU2351" s="172" t="str">
        <f t="shared" si="2725"/>
        <v>AU$13</v>
      </c>
      <c r="AV2351" s="172" t="str">
        <f t="shared" si="2725"/>
        <v>AV$13</v>
      </c>
      <c r="AW2351" s="172" t="str">
        <f t="shared" si="2725"/>
        <v>AW$13</v>
      </c>
      <c r="AX2351" s="172" t="str">
        <f t="shared" si="2725"/>
        <v>AX$13</v>
      </c>
      <c r="AY2351" s="172" t="str">
        <f t="shared" ref="AY2351:CD2351" si="2726">AY2338</f>
        <v>AY$13</v>
      </c>
      <c r="AZ2351" s="172" t="str">
        <f t="shared" si="2726"/>
        <v>AZ$13</v>
      </c>
      <c r="BA2351" s="172" t="str">
        <f t="shared" si="2726"/>
        <v>BA$13</v>
      </c>
      <c r="BB2351" s="172" t="str">
        <f t="shared" si="2726"/>
        <v>BB$13</v>
      </c>
      <c r="BC2351" s="172" t="str">
        <f t="shared" si="2726"/>
        <v>BC$13</v>
      </c>
      <c r="BD2351" s="172" t="str">
        <f t="shared" si="2726"/>
        <v>BD$13</v>
      </c>
      <c r="BE2351" s="172" t="str">
        <f t="shared" si="2726"/>
        <v>BE$13</v>
      </c>
      <c r="BF2351" s="172" t="str">
        <f t="shared" si="2726"/>
        <v>BF$13</v>
      </c>
      <c r="BG2351" s="172" t="str">
        <f t="shared" si="2726"/>
        <v>BG$13</v>
      </c>
      <c r="BH2351" s="172" t="str">
        <f t="shared" si="2726"/>
        <v>BH$13</v>
      </c>
      <c r="BI2351" s="172" t="str">
        <f t="shared" si="2726"/>
        <v>BI$13</v>
      </c>
      <c r="BJ2351" s="172" t="str">
        <f t="shared" si="2726"/>
        <v>BJ$13</v>
      </c>
      <c r="BK2351" s="172" t="str">
        <f t="shared" si="2726"/>
        <v>BK$13</v>
      </c>
      <c r="BL2351" s="172" t="str">
        <f t="shared" si="2726"/>
        <v>BL$13</v>
      </c>
      <c r="BM2351" s="172" t="str">
        <f t="shared" si="2726"/>
        <v>BM$13</v>
      </c>
      <c r="BN2351" s="172" t="str">
        <f t="shared" si="2726"/>
        <v>BN$13</v>
      </c>
      <c r="BO2351" s="172" t="str">
        <f t="shared" si="2726"/>
        <v>BO$13</v>
      </c>
      <c r="BP2351" s="172" t="str">
        <f t="shared" si="2726"/>
        <v>BP$13</v>
      </c>
      <c r="BQ2351" s="172" t="str">
        <f t="shared" si="2726"/>
        <v>BQ$13</v>
      </c>
      <c r="BR2351" s="172" t="str">
        <f t="shared" si="2726"/>
        <v>BR$13</v>
      </c>
      <c r="BS2351" s="172" t="str">
        <f t="shared" si="2726"/>
        <v>BS$13</v>
      </c>
      <c r="BT2351" s="172" t="str">
        <f t="shared" si="2726"/>
        <v>BT$13</v>
      </c>
      <c r="BU2351" s="172" t="str">
        <f t="shared" si="2726"/>
        <v>BU$13</v>
      </c>
      <c r="BV2351" s="172" t="str">
        <f t="shared" si="2726"/>
        <v>BV$13</v>
      </c>
      <c r="BW2351" s="172" t="str">
        <f t="shared" si="2726"/>
        <v>BW$13</v>
      </c>
      <c r="BX2351" s="172" t="str">
        <f t="shared" si="2726"/>
        <v>BX$13</v>
      </c>
      <c r="BY2351" s="172" t="str">
        <f t="shared" si="2726"/>
        <v>BY$13</v>
      </c>
      <c r="BZ2351" s="172" t="str">
        <f t="shared" si="2726"/>
        <v>BZ$13</v>
      </c>
      <c r="CA2351" s="172" t="str">
        <f t="shared" si="2726"/>
        <v>CA$13</v>
      </c>
      <c r="CB2351" s="172" t="str">
        <f t="shared" si="2726"/>
        <v>CB$13</v>
      </c>
      <c r="CC2351" s="172" t="str">
        <f t="shared" si="2726"/>
        <v>CC$13</v>
      </c>
      <c r="CD2351" s="172" t="str">
        <f t="shared" si="2726"/>
        <v>CD$13</v>
      </c>
      <c r="CE2351" s="172" t="str">
        <f t="shared" ref="CE2351:CK2351" si="2727">CE2338</f>
        <v>CE$13</v>
      </c>
      <c r="CF2351" s="172" t="str">
        <f t="shared" si="2727"/>
        <v>CF$13</v>
      </c>
      <c r="CG2351" s="172" t="str">
        <f t="shared" si="2727"/>
        <v>CG$13</v>
      </c>
      <c r="CH2351" s="172" t="str">
        <f t="shared" si="2727"/>
        <v>CH$13</v>
      </c>
      <c r="CI2351" s="172" t="str">
        <f t="shared" si="2727"/>
        <v>CI$13</v>
      </c>
      <c r="CJ2351" s="172" t="str">
        <f t="shared" si="2727"/>
        <v>CJ$13</v>
      </c>
      <c r="CK2351" s="172" t="str">
        <f t="shared" si="2727"/>
        <v>CK$13</v>
      </c>
      <c r="CL2351" s="172" t="str">
        <f t="shared" ref="CL2351" si="2728">CL2338</f>
        <v>CL$13</v>
      </c>
    </row>
    <row r="2352" spans="2:90" x14ac:dyDescent="0.4">
      <c r="B2352" s="184" t="str">
        <f>B2343</f>
        <v>Passthrough direct cost:</v>
      </c>
      <c r="C2352" s="12"/>
      <c r="D2352" s="12" t="s">
        <v>743</v>
      </c>
      <c r="E2352" s="12" t="s">
        <v>906</v>
      </c>
      <c r="F2352" s="12"/>
      <c r="G2352" s="12" t="s">
        <v>330</v>
      </c>
      <c r="H2352" s="12"/>
      <c r="I2352" s="60"/>
      <c r="J2352" s="60"/>
      <c r="K2352" s="15"/>
      <c r="L2352" s="15"/>
      <c r="M2352" s="15"/>
      <c r="N2352" s="15"/>
      <c r="O2352" s="15"/>
      <c r="P2352" s="15"/>
      <c r="R2352" s="15"/>
      <c r="S2352" s="172">
        <f t="shared" ref="S2352" si="2729">S2339</f>
        <v>0</v>
      </c>
      <c r="T2352" s="172">
        <f t="shared" ref="T2352:AX2352" si="2730">T2339</f>
        <v>0</v>
      </c>
      <c r="U2352" s="172">
        <f t="shared" si="2730"/>
        <v>0</v>
      </c>
      <c r="V2352" s="172">
        <f t="shared" si="2730"/>
        <v>0</v>
      </c>
      <c r="W2352" s="172">
        <f t="shared" si="2730"/>
        <v>0</v>
      </c>
      <c r="X2352" s="172">
        <f t="shared" si="2730"/>
        <v>0</v>
      </c>
      <c r="Y2352" s="172">
        <f t="shared" si="2730"/>
        <v>0</v>
      </c>
      <c r="Z2352" s="172">
        <f t="shared" si="2730"/>
        <v>0</v>
      </c>
      <c r="AA2352" s="172">
        <f t="shared" si="2730"/>
        <v>0</v>
      </c>
      <c r="AB2352" s="172">
        <f t="shared" si="2730"/>
        <v>0</v>
      </c>
      <c r="AC2352" s="172">
        <f t="shared" si="2730"/>
        <v>0</v>
      </c>
      <c r="AD2352" s="172">
        <f t="shared" si="2730"/>
        <v>0</v>
      </c>
      <c r="AE2352" s="172">
        <f t="shared" si="2730"/>
        <v>0</v>
      </c>
      <c r="AF2352" s="172">
        <f t="shared" si="2730"/>
        <v>0</v>
      </c>
      <c r="AG2352" s="172">
        <f t="shared" si="2730"/>
        <v>0</v>
      </c>
      <c r="AH2352" s="172">
        <f t="shared" si="2730"/>
        <v>0</v>
      </c>
      <c r="AI2352" s="172">
        <f t="shared" si="2730"/>
        <v>0</v>
      </c>
      <c r="AJ2352" s="172">
        <f t="shared" si="2730"/>
        <v>0</v>
      </c>
      <c r="AK2352" s="172">
        <f t="shared" si="2730"/>
        <v>0</v>
      </c>
      <c r="AL2352" s="172">
        <f t="shared" si="2730"/>
        <v>0</v>
      </c>
      <c r="AM2352" s="172">
        <f t="shared" si="2730"/>
        <v>0</v>
      </c>
      <c r="AN2352" s="172">
        <f t="shared" si="2730"/>
        <v>0</v>
      </c>
      <c r="AO2352" s="172">
        <f t="shared" si="2730"/>
        <v>0</v>
      </c>
      <c r="AP2352" s="172">
        <f t="shared" si="2730"/>
        <v>0</v>
      </c>
      <c r="AQ2352" s="172">
        <f t="shared" si="2730"/>
        <v>0</v>
      </c>
      <c r="AR2352" s="172">
        <f t="shared" si="2730"/>
        <v>0</v>
      </c>
      <c r="AS2352" s="172">
        <f t="shared" si="2730"/>
        <v>0</v>
      </c>
      <c r="AT2352" s="172">
        <f t="shared" si="2730"/>
        <v>0</v>
      </c>
      <c r="AU2352" s="172">
        <f t="shared" si="2730"/>
        <v>0</v>
      </c>
      <c r="AV2352" s="172">
        <f t="shared" si="2730"/>
        <v>0</v>
      </c>
      <c r="AW2352" s="172">
        <f t="shared" si="2730"/>
        <v>0</v>
      </c>
      <c r="AX2352" s="172">
        <f t="shared" si="2730"/>
        <v>0</v>
      </c>
      <c r="AY2352" s="172">
        <f t="shared" ref="AY2352:CD2352" si="2731">AY2339</f>
        <v>0</v>
      </c>
      <c r="AZ2352" s="172">
        <f t="shared" si="2731"/>
        <v>0</v>
      </c>
      <c r="BA2352" s="172">
        <f t="shared" si="2731"/>
        <v>0</v>
      </c>
      <c r="BB2352" s="172">
        <f t="shared" si="2731"/>
        <v>0</v>
      </c>
      <c r="BC2352" s="172">
        <f t="shared" si="2731"/>
        <v>0</v>
      </c>
      <c r="BD2352" s="172">
        <f t="shared" si="2731"/>
        <v>0</v>
      </c>
      <c r="BE2352" s="172">
        <f t="shared" si="2731"/>
        <v>0</v>
      </c>
      <c r="BF2352" s="172">
        <f t="shared" si="2731"/>
        <v>0</v>
      </c>
      <c r="BG2352" s="172">
        <f t="shared" si="2731"/>
        <v>0</v>
      </c>
      <c r="BH2352" s="172">
        <f t="shared" si="2731"/>
        <v>0</v>
      </c>
      <c r="BI2352" s="172">
        <f t="shared" si="2731"/>
        <v>0</v>
      </c>
      <c r="BJ2352" s="172">
        <f t="shared" si="2731"/>
        <v>0</v>
      </c>
      <c r="BK2352" s="172">
        <f t="shared" si="2731"/>
        <v>0</v>
      </c>
      <c r="BL2352" s="172">
        <f t="shared" si="2731"/>
        <v>0</v>
      </c>
      <c r="BM2352" s="172">
        <f t="shared" si="2731"/>
        <v>0</v>
      </c>
      <c r="BN2352" s="172">
        <f t="shared" si="2731"/>
        <v>0</v>
      </c>
      <c r="BO2352" s="172">
        <f t="shared" si="2731"/>
        <v>0</v>
      </c>
      <c r="BP2352" s="172">
        <f t="shared" si="2731"/>
        <v>0</v>
      </c>
      <c r="BQ2352" s="172">
        <f t="shared" si="2731"/>
        <v>0</v>
      </c>
      <c r="BR2352" s="172">
        <f t="shared" si="2731"/>
        <v>0</v>
      </c>
      <c r="BS2352" s="172">
        <f t="shared" si="2731"/>
        <v>0</v>
      </c>
      <c r="BT2352" s="172">
        <f t="shared" si="2731"/>
        <v>0</v>
      </c>
      <c r="BU2352" s="172">
        <f t="shared" si="2731"/>
        <v>0</v>
      </c>
      <c r="BV2352" s="172">
        <f t="shared" si="2731"/>
        <v>0</v>
      </c>
      <c r="BW2352" s="172">
        <f t="shared" si="2731"/>
        <v>0</v>
      </c>
      <c r="BX2352" s="172">
        <f t="shared" si="2731"/>
        <v>0</v>
      </c>
      <c r="BY2352" s="172">
        <f t="shared" si="2731"/>
        <v>0</v>
      </c>
      <c r="BZ2352" s="172">
        <f t="shared" si="2731"/>
        <v>0</v>
      </c>
      <c r="CA2352" s="172">
        <f t="shared" si="2731"/>
        <v>0</v>
      </c>
      <c r="CB2352" s="172">
        <f t="shared" si="2731"/>
        <v>0</v>
      </c>
      <c r="CC2352" s="172">
        <f t="shared" si="2731"/>
        <v>0</v>
      </c>
      <c r="CD2352" s="172">
        <f t="shared" si="2731"/>
        <v>0</v>
      </c>
      <c r="CE2352" s="172">
        <f t="shared" ref="CE2352:CK2352" si="2732">CE2339</f>
        <v>0</v>
      </c>
      <c r="CF2352" s="172">
        <f t="shared" si="2732"/>
        <v>0</v>
      </c>
      <c r="CG2352" s="172">
        <f t="shared" si="2732"/>
        <v>0</v>
      </c>
      <c r="CH2352" s="172">
        <f t="shared" si="2732"/>
        <v>0</v>
      </c>
      <c r="CI2352" s="172">
        <f t="shared" si="2732"/>
        <v>0</v>
      </c>
      <c r="CJ2352" s="172">
        <f t="shared" si="2732"/>
        <v>0</v>
      </c>
      <c r="CK2352" s="172">
        <f t="shared" si="2732"/>
        <v>0</v>
      </c>
      <c r="CL2352" s="172">
        <f t="shared" ref="CL2352" si="2733">CL2339</f>
        <v>0</v>
      </c>
    </row>
    <row r="2353" spans="2:90" x14ac:dyDescent="0.4">
      <c r="B2353" s="231" t="str">
        <f>IFERROR(SUBSTITUTE(TRIM(MID(B2343, SEARCH("-", B2343) + 1, LEN(B2343))),":",""),"no unit")</f>
        <v>no unit</v>
      </c>
      <c r="C2353" s="12"/>
      <c r="D2353" s="12" t="s">
        <v>743</v>
      </c>
      <c r="E2353" s="12" t="s">
        <v>906</v>
      </c>
      <c r="F2353" s="12"/>
      <c r="G2353" s="12" t="s">
        <v>330</v>
      </c>
      <c r="H2353" s="12"/>
      <c r="I2353" s="60"/>
      <c r="J2353" s="60"/>
      <c r="K2353" s="15"/>
      <c r="L2353" s="15"/>
      <c r="M2353" s="15"/>
      <c r="N2353" s="15"/>
      <c r="O2353" s="15"/>
      <c r="P2353" s="15"/>
      <c r="R2353" s="15"/>
      <c r="S2353" s="172"/>
      <c r="T2353" s="172"/>
      <c r="U2353" s="172"/>
      <c r="V2353" s="172"/>
      <c r="W2353" s="172"/>
      <c r="X2353" s="172"/>
      <c r="Y2353" s="172"/>
      <c r="Z2353" s="172"/>
      <c r="AA2353" s="172"/>
      <c r="AB2353" s="172"/>
      <c r="AC2353" s="172"/>
      <c r="AD2353" s="172"/>
      <c r="AE2353" s="172"/>
      <c r="AF2353" s="172"/>
      <c r="AG2353" s="172"/>
      <c r="AH2353" s="172"/>
      <c r="AI2353" s="172"/>
      <c r="AJ2353" s="172"/>
      <c r="AK2353" s="172"/>
      <c r="AL2353" s="172"/>
      <c r="AM2353" s="172"/>
      <c r="AN2353" s="172"/>
      <c r="AO2353" s="172"/>
      <c r="AP2353" s="172"/>
      <c r="AQ2353" s="172"/>
      <c r="AR2353" s="172"/>
      <c r="AS2353" s="172"/>
      <c r="AT2353" s="172"/>
      <c r="AU2353" s="172"/>
      <c r="AV2353" s="172"/>
      <c r="AW2353" s="172"/>
      <c r="AX2353" s="172"/>
      <c r="AY2353" s="172"/>
      <c r="AZ2353" s="172"/>
      <c r="BA2353" s="172"/>
      <c r="BB2353" s="172"/>
      <c r="BC2353" s="172"/>
      <c r="BD2353" s="172"/>
      <c r="BE2353" s="172"/>
      <c r="BF2353" s="172"/>
      <c r="BG2353" s="172"/>
      <c r="BH2353" s="172"/>
      <c r="BI2353" s="172"/>
      <c r="BJ2353" s="172"/>
      <c r="BK2353" s="172"/>
      <c r="BL2353" s="172"/>
      <c r="BM2353" s="172"/>
      <c r="BN2353" s="172"/>
      <c r="BO2353" s="172"/>
      <c r="BP2353" s="172"/>
      <c r="BQ2353" s="172"/>
      <c r="BR2353" s="172"/>
      <c r="BS2353" s="172"/>
      <c r="BT2353" s="172"/>
      <c r="BU2353" s="172"/>
      <c r="BV2353" s="172"/>
      <c r="BW2353" s="172"/>
      <c r="BX2353" s="172"/>
      <c r="BY2353" s="172"/>
      <c r="BZ2353" s="172"/>
      <c r="CA2353" s="172"/>
      <c r="CB2353" s="172"/>
      <c r="CC2353" s="172"/>
      <c r="CD2353" s="172"/>
      <c r="CE2353" s="172"/>
      <c r="CF2353" s="172"/>
      <c r="CG2353" s="172"/>
      <c r="CH2353" s="172"/>
      <c r="CI2353" s="172"/>
      <c r="CJ2353" s="172"/>
      <c r="CK2353" s="172"/>
      <c r="CL2353" s="172"/>
    </row>
    <row r="2354" spans="2:90" x14ac:dyDescent="0.4">
      <c r="B2354" s="130" t="str">
        <f t="shared" si="2718"/>
        <v>Secondary revenue driver</v>
      </c>
      <c r="C2354" s="12"/>
      <c r="D2354" s="12" t="s">
        <v>743</v>
      </c>
      <c r="E2354" s="12" t="s">
        <v>906</v>
      </c>
      <c r="F2354" s="12"/>
      <c r="G2354" s="12" t="s">
        <v>330</v>
      </c>
      <c r="H2354" s="12"/>
      <c r="I2354" s="60"/>
      <c r="J2354" s="60"/>
      <c r="K2354" s="15"/>
      <c r="L2354" s="15"/>
      <c r="M2354" s="15"/>
      <c r="N2354" s="15"/>
      <c r="O2354" s="15"/>
      <c r="P2354" s="15"/>
      <c r="R2354" s="15"/>
      <c r="S2354" s="4" t="str">
        <f t="shared" ref="S2354" si="2734">ADDRESS(ROW(S2346),COLUMN(S2346),2)</f>
        <v>S$2346</v>
      </c>
      <c r="T2354" s="4" t="str">
        <f t="shared" ref="T2354:AX2354" si="2735">ADDRESS(ROW(T2346),COLUMN(T2346),2)</f>
        <v>T$2346</v>
      </c>
      <c r="U2354" s="4" t="str">
        <f t="shared" si="2735"/>
        <v>U$2346</v>
      </c>
      <c r="V2354" s="4" t="str">
        <f t="shared" si="2735"/>
        <v>V$2346</v>
      </c>
      <c r="W2354" s="4" t="str">
        <f t="shared" si="2735"/>
        <v>W$2346</v>
      </c>
      <c r="X2354" s="4" t="str">
        <f t="shared" si="2735"/>
        <v>X$2346</v>
      </c>
      <c r="Y2354" s="4" t="str">
        <f t="shared" si="2735"/>
        <v>Y$2346</v>
      </c>
      <c r="Z2354" s="4" t="str">
        <f t="shared" si="2735"/>
        <v>Z$2346</v>
      </c>
      <c r="AA2354" s="4" t="str">
        <f t="shared" si="2735"/>
        <v>AA$2346</v>
      </c>
      <c r="AB2354" s="4" t="str">
        <f t="shared" si="2735"/>
        <v>AB$2346</v>
      </c>
      <c r="AC2354" s="4" t="str">
        <f t="shared" si="2735"/>
        <v>AC$2346</v>
      </c>
      <c r="AD2354" s="4" t="str">
        <f t="shared" si="2735"/>
        <v>AD$2346</v>
      </c>
      <c r="AE2354" s="4" t="str">
        <f t="shared" si="2735"/>
        <v>AE$2346</v>
      </c>
      <c r="AF2354" s="4" t="str">
        <f t="shared" si="2735"/>
        <v>AF$2346</v>
      </c>
      <c r="AG2354" s="4" t="str">
        <f t="shared" si="2735"/>
        <v>AG$2346</v>
      </c>
      <c r="AH2354" s="4" t="str">
        <f t="shared" si="2735"/>
        <v>AH$2346</v>
      </c>
      <c r="AI2354" s="4" t="str">
        <f t="shared" si="2735"/>
        <v>AI$2346</v>
      </c>
      <c r="AJ2354" s="4" t="str">
        <f t="shared" si="2735"/>
        <v>AJ$2346</v>
      </c>
      <c r="AK2354" s="4" t="str">
        <f t="shared" si="2735"/>
        <v>AK$2346</v>
      </c>
      <c r="AL2354" s="4" t="str">
        <f t="shared" si="2735"/>
        <v>AL$2346</v>
      </c>
      <c r="AM2354" s="4" t="str">
        <f t="shared" si="2735"/>
        <v>AM$2346</v>
      </c>
      <c r="AN2354" s="4" t="str">
        <f t="shared" si="2735"/>
        <v>AN$2346</v>
      </c>
      <c r="AO2354" s="4" t="str">
        <f t="shared" si="2735"/>
        <v>AO$2346</v>
      </c>
      <c r="AP2354" s="4" t="str">
        <f t="shared" si="2735"/>
        <v>AP$2346</v>
      </c>
      <c r="AQ2354" s="4" t="str">
        <f t="shared" si="2735"/>
        <v>AQ$2346</v>
      </c>
      <c r="AR2354" s="4" t="str">
        <f t="shared" si="2735"/>
        <v>AR$2346</v>
      </c>
      <c r="AS2354" s="4" t="str">
        <f t="shared" si="2735"/>
        <v>AS$2346</v>
      </c>
      <c r="AT2354" s="4" t="str">
        <f t="shared" si="2735"/>
        <v>AT$2346</v>
      </c>
      <c r="AU2354" s="4" t="str">
        <f t="shared" si="2735"/>
        <v>AU$2346</v>
      </c>
      <c r="AV2354" s="4" t="str">
        <f t="shared" si="2735"/>
        <v>AV$2346</v>
      </c>
      <c r="AW2354" s="4" t="str">
        <f t="shared" si="2735"/>
        <v>AW$2346</v>
      </c>
      <c r="AX2354" s="4" t="str">
        <f t="shared" si="2735"/>
        <v>AX$2346</v>
      </c>
      <c r="AY2354" s="4" t="str">
        <f t="shared" ref="AY2354:CD2354" si="2736">ADDRESS(ROW(AY2346),COLUMN(AY2346),2)</f>
        <v>AY$2346</v>
      </c>
      <c r="AZ2354" s="4" t="str">
        <f t="shared" si="2736"/>
        <v>AZ$2346</v>
      </c>
      <c r="BA2354" s="4" t="str">
        <f t="shared" si="2736"/>
        <v>BA$2346</v>
      </c>
      <c r="BB2354" s="4" t="str">
        <f t="shared" si="2736"/>
        <v>BB$2346</v>
      </c>
      <c r="BC2354" s="4" t="str">
        <f t="shared" si="2736"/>
        <v>BC$2346</v>
      </c>
      <c r="BD2354" s="4" t="str">
        <f t="shared" si="2736"/>
        <v>BD$2346</v>
      </c>
      <c r="BE2354" s="4" t="str">
        <f t="shared" si="2736"/>
        <v>BE$2346</v>
      </c>
      <c r="BF2354" s="4" t="str">
        <f t="shared" si="2736"/>
        <v>BF$2346</v>
      </c>
      <c r="BG2354" s="4" t="str">
        <f t="shared" si="2736"/>
        <v>BG$2346</v>
      </c>
      <c r="BH2354" s="4" t="str">
        <f t="shared" si="2736"/>
        <v>BH$2346</v>
      </c>
      <c r="BI2354" s="4" t="str">
        <f t="shared" si="2736"/>
        <v>BI$2346</v>
      </c>
      <c r="BJ2354" s="4" t="str">
        <f t="shared" si="2736"/>
        <v>BJ$2346</v>
      </c>
      <c r="BK2354" s="4" t="str">
        <f t="shared" si="2736"/>
        <v>BK$2346</v>
      </c>
      <c r="BL2354" s="4" t="str">
        <f t="shared" si="2736"/>
        <v>BL$2346</v>
      </c>
      <c r="BM2354" s="4" t="str">
        <f t="shared" si="2736"/>
        <v>BM$2346</v>
      </c>
      <c r="BN2354" s="4" t="str">
        <f t="shared" si="2736"/>
        <v>BN$2346</v>
      </c>
      <c r="BO2354" s="4" t="str">
        <f t="shared" si="2736"/>
        <v>BO$2346</v>
      </c>
      <c r="BP2354" s="4" t="str">
        <f t="shared" si="2736"/>
        <v>BP$2346</v>
      </c>
      <c r="BQ2354" s="4" t="str">
        <f t="shared" si="2736"/>
        <v>BQ$2346</v>
      </c>
      <c r="BR2354" s="4" t="str">
        <f t="shared" si="2736"/>
        <v>BR$2346</v>
      </c>
      <c r="BS2354" s="4" t="str">
        <f t="shared" si="2736"/>
        <v>BS$2346</v>
      </c>
      <c r="BT2354" s="4" t="str">
        <f t="shared" si="2736"/>
        <v>BT$2346</v>
      </c>
      <c r="BU2354" s="4" t="str">
        <f t="shared" si="2736"/>
        <v>BU$2346</v>
      </c>
      <c r="BV2354" s="4" t="str">
        <f t="shared" si="2736"/>
        <v>BV$2346</v>
      </c>
      <c r="BW2354" s="4" t="str">
        <f t="shared" si="2736"/>
        <v>BW$2346</v>
      </c>
      <c r="BX2354" s="4" t="str">
        <f t="shared" si="2736"/>
        <v>BX$2346</v>
      </c>
      <c r="BY2354" s="4" t="str">
        <f t="shared" si="2736"/>
        <v>BY$2346</v>
      </c>
      <c r="BZ2354" s="4" t="str">
        <f t="shared" si="2736"/>
        <v>BZ$2346</v>
      </c>
      <c r="CA2354" s="4" t="str">
        <f t="shared" si="2736"/>
        <v>CA$2346</v>
      </c>
      <c r="CB2354" s="4" t="str">
        <f t="shared" si="2736"/>
        <v>CB$2346</v>
      </c>
      <c r="CC2354" s="4" t="str">
        <f t="shared" si="2736"/>
        <v>CC$2346</v>
      </c>
      <c r="CD2354" s="4" t="str">
        <f t="shared" si="2736"/>
        <v>CD$2346</v>
      </c>
      <c r="CE2354" s="4" t="str">
        <f t="shared" ref="CE2354:CK2354" si="2737">ADDRESS(ROW(CE2346),COLUMN(CE2346),2)</f>
        <v>CE$2346</v>
      </c>
      <c r="CF2354" s="4" t="str">
        <f t="shared" si="2737"/>
        <v>CF$2346</v>
      </c>
      <c r="CG2354" s="4" t="str">
        <f t="shared" si="2737"/>
        <v>CG$2346</v>
      </c>
      <c r="CH2354" s="4" t="str">
        <f t="shared" si="2737"/>
        <v>CH$2346</v>
      </c>
      <c r="CI2354" s="4" t="str">
        <f t="shared" si="2737"/>
        <v>CI$2346</v>
      </c>
      <c r="CJ2354" s="4" t="str">
        <f t="shared" si="2737"/>
        <v>CJ$2346</v>
      </c>
      <c r="CK2354" s="4" t="str">
        <f t="shared" si="2737"/>
        <v>CK$2346</v>
      </c>
      <c r="CL2354" s="4" t="str">
        <f t="shared" ref="CL2354" si="2738">ADDRESS(ROW(CL2346),COLUMN(CL2346),2)</f>
        <v>CL$2346</v>
      </c>
    </row>
    <row r="2355" spans="2:90" x14ac:dyDescent="0.4">
      <c r="B2355" s="130" t="str">
        <f t="shared" si="2718"/>
        <v>Secondary volume driver</v>
      </c>
      <c r="C2355" s="12"/>
      <c r="D2355" s="12" t="s">
        <v>743</v>
      </c>
      <c r="E2355" s="12" t="s">
        <v>906</v>
      </c>
      <c r="F2355" s="12"/>
      <c r="G2355" s="12" t="s">
        <v>330</v>
      </c>
      <c r="H2355" s="12"/>
      <c r="I2355" s="60"/>
      <c r="J2355" s="60"/>
      <c r="K2355" s="15"/>
      <c r="L2355" s="15"/>
      <c r="M2355" s="15"/>
      <c r="N2355" s="15"/>
      <c r="O2355" s="15"/>
      <c r="P2355" s="15"/>
      <c r="R2355" s="15"/>
      <c r="S2355" s="172" t="str">
        <f t="shared" ref="S2355" si="2739">S2342</f>
        <v>S$15</v>
      </c>
      <c r="T2355" s="172" t="str">
        <f t="shared" ref="T2355:AX2355" si="2740">T2342</f>
        <v>T$15</v>
      </c>
      <c r="U2355" s="172" t="str">
        <f t="shared" si="2740"/>
        <v>U$15</v>
      </c>
      <c r="V2355" s="172" t="str">
        <f t="shared" si="2740"/>
        <v>V$15</v>
      </c>
      <c r="W2355" s="172" t="str">
        <f t="shared" si="2740"/>
        <v>W$15</v>
      </c>
      <c r="X2355" s="172" t="str">
        <f t="shared" si="2740"/>
        <v>X$15</v>
      </c>
      <c r="Y2355" s="172" t="str">
        <f t="shared" si="2740"/>
        <v>Y$15</v>
      </c>
      <c r="Z2355" s="172" t="str">
        <f t="shared" si="2740"/>
        <v>Z$15</v>
      </c>
      <c r="AA2355" s="172" t="str">
        <f t="shared" si="2740"/>
        <v>AA$15</v>
      </c>
      <c r="AB2355" s="172" t="str">
        <f t="shared" si="2740"/>
        <v>AB$15</v>
      </c>
      <c r="AC2355" s="172" t="str">
        <f t="shared" si="2740"/>
        <v>AC$15</v>
      </c>
      <c r="AD2355" s="172" t="str">
        <f t="shared" si="2740"/>
        <v>AD$15</v>
      </c>
      <c r="AE2355" s="172" t="str">
        <f t="shared" si="2740"/>
        <v>AE$15</v>
      </c>
      <c r="AF2355" s="172" t="str">
        <f t="shared" si="2740"/>
        <v>AF$15</v>
      </c>
      <c r="AG2355" s="172" t="str">
        <f t="shared" si="2740"/>
        <v>AG$15</v>
      </c>
      <c r="AH2355" s="172" t="str">
        <f t="shared" si="2740"/>
        <v>AH$15</v>
      </c>
      <c r="AI2355" s="172" t="str">
        <f t="shared" si="2740"/>
        <v>AI$15</v>
      </c>
      <c r="AJ2355" s="172" t="str">
        <f t="shared" si="2740"/>
        <v>AJ$15</v>
      </c>
      <c r="AK2355" s="172" t="str">
        <f t="shared" si="2740"/>
        <v>AK$15</v>
      </c>
      <c r="AL2355" s="172" t="str">
        <f t="shared" si="2740"/>
        <v>AL$15</v>
      </c>
      <c r="AM2355" s="172" t="str">
        <f t="shared" si="2740"/>
        <v>AM$15</v>
      </c>
      <c r="AN2355" s="172" t="str">
        <f t="shared" si="2740"/>
        <v>AN$15</v>
      </c>
      <c r="AO2355" s="172" t="str">
        <f t="shared" si="2740"/>
        <v>AO$15</v>
      </c>
      <c r="AP2355" s="172" t="str">
        <f t="shared" si="2740"/>
        <v>AP$15</v>
      </c>
      <c r="AQ2355" s="172" t="str">
        <f t="shared" si="2740"/>
        <v>AQ$15</v>
      </c>
      <c r="AR2355" s="172" t="str">
        <f t="shared" si="2740"/>
        <v>AR$15</v>
      </c>
      <c r="AS2355" s="172" t="str">
        <f t="shared" si="2740"/>
        <v>AS$15</v>
      </c>
      <c r="AT2355" s="172" t="str">
        <f t="shared" si="2740"/>
        <v>AT$15</v>
      </c>
      <c r="AU2355" s="172" t="str">
        <f t="shared" si="2740"/>
        <v>AU$15</v>
      </c>
      <c r="AV2355" s="172" t="str">
        <f t="shared" si="2740"/>
        <v>AV$15</v>
      </c>
      <c r="AW2355" s="172" t="str">
        <f t="shared" si="2740"/>
        <v>AW$15</v>
      </c>
      <c r="AX2355" s="172" t="str">
        <f t="shared" si="2740"/>
        <v>AX$15</v>
      </c>
      <c r="AY2355" s="172" t="str">
        <f t="shared" ref="AY2355:CD2355" si="2741">AY2342</f>
        <v>AY$15</v>
      </c>
      <c r="AZ2355" s="172" t="str">
        <f t="shared" si="2741"/>
        <v>AZ$15</v>
      </c>
      <c r="BA2355" s="172" t="str">
        <f t="shared" si="2741"/>
        <v>BA$15</v>
      </c>
      <c r="BB2355" s="172" t="str">
        <f t="shared" si="2741"/>
        <v>BB$15</v>
      </c>
      <c r="BC2355" s="172" t="str">
        <f t="shared" si="2741"/>
        <v>BC$15</v>
      </c>
      <c r="BD2355" s="172" t="str">
        <f t="shared" si="2741"/>
        <v>BD$15</v>
      </c>
      <c r="BE2355" s="172" t="str">
        <f t="shared" si="2741"/>
        <v>BE$15</v>
      </c>
      <c r="BF2355" s="172" t="str">
        <f t="shared" si="2741"/>
        <v>BF$15</v>
      </c>
      <c r="BG2355" s="172" t="str">
        <f t="shared" si="2741"/>
        <v>BG$15</v>
      </c>
      <c r="BH2355" s="172" t="str">
        <f t="shared" si="2741"/>
        <v>BH$15</v>
      </c>
      <c r="BI2355" s="172" t="str">
        <f t="shared" si="2741"/>
        <v>BI$15</v>
      </c>
      <c r="BJ2355" s="172" t="str">
        <f t="shared" si="2741"/>
        <v>BJ$15</v>
      </c>
      <c r="BK2355" s="172" t="str">
        <f t="shared" si="2741"/>
        <v>BK$15</v>
      </c>
      <c r="BL2355" s="172" t="str">
        <f t="shared" si="2741"/>
        <v>BL$15</v>
      </c>
      <c r="BM2355" s="172" t="str">
        <f t="shared" si="2741"/>
        <v>BM$15</v>
      </c>
      <c r="BN2355" s="172" t="str">
        <f t="shared" si="2741"/>
        <v>BN$15</v>
      </c>
      <c r="BO2355" s="172" t="str">
        <f t="shared" si="2741"/>
        <v>BO$15</v>
      </c>
      <c r="BP2355" s="172" t="str">
        <f t="shared" si="2741"/>
        <v>BP$15</v>
      </c>
      <c r="BQ2355" s="172" t="str">
        <f t="shared" si="2741"/>
        <v>BQ$15</v>
      </c>
      <c r="BR2355" s="172" t="str">
        <f t="shared" si="2741"/>
        <v>BR$15</v>
      </c>
      <c r="BS2355" s="172" t="str">
        <f t="shared" si="2741"/>
        <v>BS$15</v>
      </c>
      <c r="BT2355" s="172" t="str">
        <f t="shared" si="2741"/>
        <v>BT$15</v>
      </c>
      <c r="BU2355" s="172" t="str">
        <f t="shared" si="2741"/>
        <v>BU$15</v>
      </c>
      <c r="BV2355" s="172" t="str">
        <f t="shared" si="2741"/>
        <v>BV$15</v>
      </c>
      <c r="BW2355" s="172" t="str">
        <f t="shared" si="2741"/>
        <v>BW$15</v>
      </c>
      <c r="BX2355" s="172" t="str">
        <f t="shared" si="2741"/>
        <v>BX$15</v>
      </c>
      <c r="BY2355" s="172" t="str">
        <f t="shared" si="2741"/>
        <v>BY$15</v>
      </c>
      <c r="BZ2355" s="172" t="str">
        <f t="shared" si="2741"/>
        <v>BZ$15</v>
      </c>
      <c r="CA2355" s="172" t="str">
        <f t="shared" si="2741"/>
        <v>CA$15</v>
      </c>
      <c r="CB2355" s="172" t="str">
        <f t="shared" si="2741"/>
        <v>CB$15</v>
      </c>
      <c r="CC2355" s="172" t="str">
        <f t="shared" si="2741"/>
        <v>CC$15</v>
      </c>
      <c r="CD2355" s="172" t="str">
        <f t="shared" si="2741"/>
        <v>CD$15</v>
      </c>
      <c r="CE2355" s="172" t="str">
        <f t="shared" ref="CE2355:CK2355" si="2742">CE2342</f>
        <v>CE$15</v>
      </c>
      <c r="CF2355" s="172" t="str">
        <f t="shared" si="2742"/>
        <v>CF$15</v>
      </c>
      <c r="CG2355" s="172" t="str">
        <f t="shared" si="2742"/>
        <v>CG$15</v>
      </c>
      <c r="CH2355" s="172" t="str">
        <f t="shared" si="2742"/>
        <v>CH$15</v>
      </c>
      <c r="CI2355" s="172" t="str">
        <f t="shared" si="2742"/>
        <v>CI$15</v>
      </c>
      <c r="CJ2355" s="172" t="str">
        <f t="shared" si="2742"/>
        <v>CJ$15</v>
      </c>
      <c r="CK2355" s="172" t="str">
        <f t="shared" si="2742"/>
        <v>CK$15</v>
      </c>
      <c r="CL2355" s="172" t="str">
        <f t="shared" ref="CL2355" si="2743">CL2342</f>
        <v>CL$15</v>
      </c>
    </row>
    <row r="2356" spans="2:90" x14ac:dyDescent="0.4">
      <c r="C2356" s="12"/>
      <c r="D2356" s="12"/>
      <c r="E2356" s="12" t="s">
        <v>906</v>
      </c>
      <c r="F2356" s="12"/>
      <c r="G2356" s="12"/>
      <c r="H2356" s="12"/>
      <c r="I2356" s="60"/>
      <c r="J2356" s="60"/>
      <c r="K2356" s="15"/>
      <c r="L2356" s="15"/>
      <c r="M2356" s="15"/>
      <c r="N2356" s="15"/>
      <c r="O2356" s="15"/>
      <c r="P2356" s="15"/>
      <c r="R2356" s="15"/>
      <c r="S2356" s="76"/>
      <c r="T2356" s="76"/>
      <c r="U2356" s="76"/>
      <c r="V2356" s="76"/>
      <c r="W2356" s="76"/>
      <c r="X2356" s="76"/>
      <c r="Y2356" s="76"/>
      <c r="Z2356" s="76"/>
      <c r="AA2356" s="76"/>
      <c r="AB2356" s="76"/>
      <c r="AC2356" s="76"/>
      <c r="AD2356" s="76"/>
      <c r="AE2356" s="76"/>
      <c r="AF2356" s="76"/>
      <c r="AG2356" s="76"/>
      <c r="AH2356" s="76"/>
      <c r="AI2356" s="76"/>
      <c r="AJ2356" s="76"/>
      <c r="AK2356" s="76"/>
      <c r="AL2356" s="76"/>
      <c r="AM2356" s="76"/>
      <c r="AN2356" s="76"/>
      <c r="AO2356" s="76"/>
      <c r="AP2356" s="76"/>
      <c r="AQ2356" s="76"/>
      <c r="AR2356" s="76"/>
      <c r="AS2356" s="76"/>
      <c r="AT2356" s="76"/>
      <c r="AU2356" s="76"/>
      <c r="AV2356" s="76"/>
      <c r="AW2356" s="76"/>
      <c r="AX2356" s="76"/>
      <c r="AY2356" s="76"/>
      <c r="AZ2356" s="76"/>
      <c r="BA2356" s="76"/>
      <c r="BB2356" s="76"/>
      <c r="BC2356" s="76"/>
      <c r="BD2356" s="76"/>
      <c r="BE2356" s="76"/>
      <c r="BF2356" s="76"/>
      <c r="BG2356" s="76"/>
      <c r="BH2356" s="76"/>
      <c r="BI2356" s="76"/>
      <c r="BJ2356" s="76"/>
      <c r="BK2356" s="76"/>
      <c r="BL2356" s="76"/>
      <c r="BM2356" s="76"/>
      <c r="BN2356" s="76"/>
      <c r="BO2356" s="76"/>
      <c r="BP2356" s="76"/>
      <c r="BQ2356" s="76"/>
      <c r="BR2356" s="76"/>
      <c r="BS2356" s="76"/>
      <c r="BT2356" s="76"/>
      <c r="BU2356" s="76"/>
      <c r="BV2356" s="76"/>
      <c r="BW2356" s="76"/>
      <c r="BX2356" s="76"/>
      <c r="BY2356" s="76"/>
      <c r="BZ2356" s="76"/>
      <c r="CA2356" s="76"/>
      <c r="CB2356" s="76"/>
      <c r="CC2356" s="76"/>
      <c r="CD2356" s="76"/>
      <c r="CE2356" s="76"/>
      <c r="CF2356" s="76"/>
      <c r="CG2356" s="76"/>
      <c r="CH2356" s="76"/>
      <c r="CI2356" s="76"/>
      <c r="CJ2356" s="76"/>
      <c r="CK2356" s="76"/>
      <c r="CL2356" s="76"/>
    </row>
    <row r="2357" spans="2:90" x14ac:dyDescent="0.4">
      <c r="B2357" s="168" t="s">
        <v>487</v>
      </c>
      <c r="C2357" s="167"/>
      <c r="D2357" s="167"/>
      <c r="E2357" s="167" t="s">
        <v>906</v>
      </c>
      <c r="F2357" s="167"/>
      <c r="G2357" s="167"/>
      <c r="H2357" s="167"/>
      <c r="I2357" s="169"/>
      <c r="J2357" s="169"/>
      <c r="K2357" s="190"/>
      <c r="L2357" s="190"/>
      <c r="M2357" s="190"/>
      <c r="N2357" s="190"/>
      <c r="O2357" s="190"/>
      <c r="P2357" s="190"/>
      <c r="R2357" s="191"/>
      <c r="S2357" s="167"/>
      <c r="T2357" s="167"/>
      <c r="U2357" s="167"/>
      <c r="V2357" s="167"/>
      <c r="W2357" s="167"/>
      <c r="X2357" s="167"/>
      <c r="Y2357" s="167"/>
      <c r="Z2357" s="167"/>
      <c r="AA2357" s="167"/>
      <c r="AB2357" s="167"/>
      <c r="AC2357" s="167"/>
      <c r="AD2357" s="167"/>
      <c r="AE2357" s="167"/>
      <c r="AF2357" s="167"/>
      <c r="AG2357" s="167"/>
      <c r="AH2357" s="167"/>
      <c r="AI2357" s="167"/>
      <c r="AJ2357" s="167"/>
      <c r="AK2357" s="167"/>
      <c r="AL2357" s="167"/>
      <c r="AM2357" s="167"/>
      <c r="AN2357" s="167"/>
      <c r="AO2357" s="167"/>
      <c r="AP2357" s="167"/>
      <c r="AQ2357" s="167"/>
      <c r="AR2357" s="167"/>
      <c r="AS2357" s="167"/>
      <c r="AT2357" s="167"/>
      <c r="AU2357" s="167"/>
      <c r="AV2357" s="167"/>
      <c r="AW2357" s="167"/>
      <c r="AX2357" s="167"/>
      <c r="AY2357" s="167"/>
      <c r="AZ2357" s="167"/>
      <c r="BA2357" s="167"/>
      <c r="BB2357" s="167"/>
      <c r="BC2357" s="167"/>
      <c r="BD2357" s="167"/>
      <c r="BE2357" s="167"/>
      <c r="BF2357" s="167"/>
      <c r="BG2357" s="167"/>
      <c r="BH2357" s="167"/>
      <c r="BI2357" s="167"/>
      <c r="BJ2357" s="167"/>
      <c r="BK2357" s="167"/>
      <c r="BL2357" s="167"/>
      <c r="BM2357" s="167"/>
      <c r="BN2357" s="167"/>
      <c r="BO2357" s="167"/>
      <c r="BP2357" s="167"/>
      <c r="BQ2357" s="167"/>
      <c r="BR2357" s="167"/>
      <c r="BS2357" s="167"/>
      <c r="BT2357" s="167"/>
      <c r="BU2357" s="167"/>
      <c r="BV2357" s="167"/>
      <c r="BW2357" s="167"/>
      <c r="BX2357" s="167"/>
      <c r="BY2357" s="167"/>
      <c r="BZ2357" s="167"/>
      <c r="CA2357" s="167"/>
      <c r="CB2357" s="167"/>
      <c r="CC2357" s="167"/>
      <c r="CD2357" s="167"/>
      <c r="CE2357" s="167"/>
      <c r="CF2357" s="167"/>
      <c r="CG2357" s="167"/>
      <c r="CH2357" s="167"/>
      <c r="CI2357" s="167"/>
      <c r="CJ2357" s="167"/>
      <c r="CK2357" s="167"/>
      <c r="CL2357" s="167"/>
    </row>
    <row r="2358" spans="2:90" x14ac:dyDescent="0.4">
      <c r="B2358" s="168" t="s">
        <v>489</v>
      </c>
      <c r="C2358" s="167"/>
      <c r="D2358" s="167"/>
      <c r="E2358" s="167" t="s">
        <v>906</v>
      </c>
      <c r="F2358" s="167"/>
      <c r="G2358" s="167"/>
      <c r="H2358" s="167"/>
      <c r="I2358" s="169"/>
      <c r="J2358" s="169"/>
      <c r="K2358" s="190"/>
      <c r="L2358" s="190"/>
      <c r="M2358" s="190"/>
      <c r="N2358" s="190"/>
      <c r="O2358" s="190"/>
      <c r="P2358" s="190"/>
      <c r="R2358" s="191"/>
      <c r="S2358" s="167"/>
      <c r="T2358" s="167"/>
      <c r="U2358" s="167"/>
      <c r="V2358" s="167"/>
      <c r="W2358" s="167"/>
      <c r="X2358" s="167"/>
      <c r="Y2358" s="167"/>
      <c r="Z2358" s="167"/>
      <c r="AA2358" s="167"/>
      <c r="AB2358" s="167"/>
      <c r="AC2358" s="167"/>
      <c r="AD2358" s="167"/>
      <c r="AE2358" s="167"/>
      <c r="AF2358" s="167"/>
      <c r="AG2358" s="167"/>
      <c r="AH2358" s="167"/>
      <c r="AI2358" s="167"/>
      <c r="AJ2358" s="167"/>
      <c r="AK2358" s="167"/>
      <c r="AL2358" s="167"/>
      <c r="AM2358" s="167"/>
      <c r="AN2358" s="167"/>
      <c r="AO2358" s="167"/>
      <c r="AP2358" s="167"/>
      <c r="AQ2358" s="167"/>
      <c r="AR2358" s="167"/>
      <c r="AS2358" s="167"/>
      <c r="AT2358" s="167"/>
      <c r="AU2358" s="167"/>
      <c r="AV2358" s="167"/>
      <c r="AW2358" s="167"/>
      <c r="AX2358" s="167"/>
      <c r="AY2358" s="167"/>
      <c r="AZ2358" s="167"/>
      <c r="BA2358" s="167"/>
      <c r="BB2358" s="167"/>
      <c r="BC2358" s="167"/>
      <c r="BD2358" s="167"/>
      <c r="BE2358" s="167"/>
      <c r="BF2358" s="167"/>
      <c r="BG2358" s="167"/>
      <c r="BH2358" s="167"/>
      <c r="BI2358" s="167"/>
      <c r="BJ2358" s="167"/>
      <c r="BK2358" s="167"/>
      <c r="BL2358" s="167"/>
      <c r="BM2358" s="167"/>
      <c r="BN2358" s="167"/>
      <c r="BO2358" s="167"/>
      <c r="BP2358" s="167"/>
      <c r="BQ2358" s="167"/>
      <c r="BR2358" s="167"/>
      <c r="BS2358" s="167"/>
      <c r="BT2358" s="167"/>
      <c r="BU2358" s="167"/>
      <c r="BV2358" s="167"/>
      <c r="BW2358" s="167"/>
      <c r="BX2358" s="167"/>
      <c r="BY2358" s="167"/>
      <c r="BZ2358" s="167"/>
      <c r="CA2358" s="167"/>
      <c r="CB2358" s="167"/>
      <c r="CC2358" s="167"/>
      <c r="CD2358" s="167"/>
      <c r="CE2358" s="167"/>
      <c r="CF2358" s="167"/>
      <c r="CG2358" s="167"/>
      <c r="CH2358" s="167"/>
      <c r="CI2358" s="167"/>
      <c r="CJ2358" s="167"/>
      <c r="CK2358" s="167"/>
      <c r="CL2358" s="167"/>
    </row>
    <row r="2359" spans="2:90" x14ac:dyDescent="0.4">
      <c r="B2359" s="168" t="s">
        <v>459</v>
      </c>
      <c r="C2359" s="167"/>
      <c r="D2359" s="167"/>
      <c r="E2359" s="167" t="s">
        <v>906</v>
      </c>
      <c r="F2359" s="167"/>
      <c r="G2359" s="167"/>
      <c r="H2359" s="167"/>
      <c r="I2359" s="169"/>
      <c r="J2359" s="169"/>
      <c r="K2359" s="190"/>
      <c r="L2359" s="190"/>
      <c r="M2359" s="190"/>
      <c r="N2359" s="190"/>
      <c r="O2359" s="190"/>
      <c r="P2359" s="190"/>
      <c r="R2359" s="191"/>
      <c r="S2359" s="192" t="str">
        <f t="shared" ref="S2359:AX2359" si="2744">S$16</f>
        <v>S$12</v>
      </c>
      <c r="T2359" s="192" t="str">
        <f t="shared" si="2744"/>
        <v>T$12</v>
      </c>
      <c r="U2359" s="192" t="str">
        <f t="shared" si="2744"/>
        <v>U$12</v>
      </c>
      <c r="V2359" s="192" t="str">
        <f t="shared" si="2744"/>
        <v>V$12</v>
      </c>
      <c r="W2359" s="192" t="str">
        <f t="shared" si="2744"/>
        <v>W$12</v>
      </c>
      <c r="X2359" s="192" t="str">
        <f t="shared" si="2744"/>
        <v>X$12</v>
      </c>
      <c r="Y2359" s="192" t="str">
        <f t="shared" si="2744"/>
        <v>Y$12</v>
      </c>
      <c r="Z2359" s="192" t="str">
        <f t="shared" si="2744"/>
        <v>Z$12</v>
      </c>
      <c r="AA2359" s="192" t="str">
        <f t="shared" si="2744"/>
        <v>AA$12</v>
      </c>
      <c r="AB2359" s="192" t="str">
        <f t="shared" si="2744"/>
        <v>AB$12</v>
      </c>
      <c r="AC2359" s="192" t="str">
        <f t="shared" si="2744"/>
        <v>AC$12</v>
      </c>
      <c r="AD2359" s="192" t="str">
        <f t="shared" si="2744"/>
        <v>AD$12</v>
      </c>
      <c r="AE2359" s="192" t="str">
        <f t="shared" si="2744"/>
        <v>AE$12</v>
      </c>
      <c r="AF2359" s="192" t="str">
        <f t="shared" si="2744"/>
        <v>AF$12</v>
      </c>
      <c r="AG2359" s="192" t="str">
        <f t="shared" si="2744"/>
        <v>AG$12</v>
      </c>
      <c r="AH2359" s="192" t="str">
        <f t="shared" si="2744"/>
        <v>AH$12</v>
      </c>
      <c r="AI2359" s="192" t="str">
        <f t="shared" si="2744"/>
        <v>AI$12</v>
      </c>
      <c r="AJ2359" s="192" t="str">
        <f t="shared" si="2744"/>
        <v>AJ$12</v>
      </c>
      <c r="AK2359" s="192" t="str">
        <f t="shared" si="2744"/>
        <v>AK$12</v>
      </c>
      <c r="AL2359" s="192" t="str">
        <f t="shared" si="2744"/>
        <v>AL$12</v>
      </c>
      <c r="AM2359" s="192" t="str">
        <f t="shared" si="2744"/>
        <v>AM$12</v>
      </c>
      <c r="AN2359" s="192" t="str">
        <f t="shared" si="2744"/>
        <v>AN$12</v>
      </c>
      <c r="AO2359" s="192" t="str">
        <f t="shared" si="2744"/>
        <v>AO$12</v>
      </c>
      <c r="AP2359" s="192" t="str">
        <f t="shared" si="2744"/>
        <v>AP$12</v>
      </c>
      <c r="AQ2359" s="192" t="str">
        <f t="shared" si="2744"/>
        <v>AQ$12</v>
      </c>
      <c r="AR2359" s="192" t="str">
        <f t="shared" si="2744"/>
        <v>AR$12</v>
      </c>
      <c r="AS2359" s="192" t="str">
        <f t="shared" si="2744"/>
        <v>AS$12</v>
      </c>
      <c r="AT2359" s="192" t="str">
        <f t="shared" si="2744"/>
        <v>AT$12</v>
      </c>
      <c r="AU2359" s="192" t="str">
        <f t="shared" si="2744"/>
        <v>AU$12</v>
      </c>
      <c r="AV2359" s="192" t="str">
        <f t="shared" si="2744"/>
        <v>AV$12</v>
      </c>
      <c r="AW2359" s="192" t="str">
        <f t="shared" si="2744"/>
        <v>AW$12</v>
      </c>
      <c r="AX2359" s="192" t="str">
        <f t="shared" si="2744"/>
        <v>AX$12</v>
      </c>
      <c r="AY2359" s="192" t="str">
        <f t="shared" ref="AY2359:CD2359" si="2745">AY$16</f>
        <v>AY$12</v>
      </c>
      <c r="AZ2359" s="192" t="str">
        <f t="shared" si="2745"/>
        <v>AZ$12</v>
      </c>
      <c r="BA2359" s="192" t="str">
        <f t="shared" si="2745"/>
        <v>BA$12</v>
      </c>
      <c r="BB2359" s="192" t="str">
        <f t="shared" si="2745"/>
        <v>BB$12</v>
      </c>
      <c r="BC2359" s="192" t="str">
        <f t="shared" si="2745"/>
        <v>BC$12</v>
      </c>
      <c r="BD2359" s="192" t="str">
        <f t="shared" si="2745"/>
        <v>BD$12</v>
      </c>
      <c r="BE2359" s="192" t="str">
        <f t="shared" si="2745"/>
        <v>BE$12</v>
      </c>
      <c r="BF2359" s="192" t="str">
        <f t="shared" si="2745"/>
        <v>BF$12</v>
      </c>
      <c r="BG2359" s="192" t="str">
        <f t="shared" si="2745"/>
        <v>BG$12</v>
      </c>
      <c r="BH2359" s="192" t="str">
        <f t="shared" si="2745"/>
        <v>BH$12</v>
      </c>
      <c r="BI2359" s="192" t="str">
        <f t="shared" si="2745"/>
        <v>BI$12</v>
      </c>
      <c r="BJ2359" s="192" t="str">
        <f t="shared" si="2745"/>
        <v>BJ$12</v>
      </c>
      <c r="BK2359" s="192" t="str">
        <f t="shared" si="2745"/>
        <v>BK$12</v>
      </c>
      <c r="BL2359" s="192" t="str">
        <f t="shared" si="2745"/>
        <v>BL$12</v>
      </c>
      <c r="BM2359" s="192" t="str">
        <f t="shared" si="2745"/>
        <v>BM$12</v>
      </c>
      <c r="BN2359" s="192" t="str">
        <f t="shared" si="2745"/>
        <v>BN$12</v>
      </c>
      <c r="BO2359" s="192" t="str">
        <f t="shared" si="2745"/>
        <v>BO$12</v>
      </c>
      <c r="BP2359" s="192" t="str">
        <f t="shared" si="2745"/>
        <v>BP$12</v>
      </c>
      <c r="BQ2359" s="192" t="str">
        <f t="shared" si="2745"/>
        <v>BQ$12</v>
      </c>
      <c r="BR2359" s="192" t="str">
        <f t="shared" si="2745"/>
        <v>BR$12</v>
      </c>
      <c r="BS2359" s="192" t="str">
        <f t="shared" si="2745"/>
        <v>BS$12</v>
      </c>
      <c r="BT2359" s="192" t="str">
        <f t="shared" si="2745"/>
        <v>BT$12</v>
      </c>
      <c r="BU2359" s="192" t="str">
        <f t="shared" si="2745"/>
        <v>BU$12</v>
      </c>
      <c r="BV2359" s="192" t="str">
        <f t="shared" si="2745"/>
        <v>BV$12</v>
      </c>
      <c r="BW2359" s="192" t="str">
        <f t="shared" si="2745"/>
        <v>BW$12</v>
      </c>
      <c r="BX2359" s="192" t="str">
        <f t="shared" si="2745"/>
        <v>BX$12</v>
      </c>
      <c r="BY2359" s="192" t="str">
        <f t="shared" si="2745"/>
        <v>BY$12</v>
      </c>
      <c r="BZ2359" s="192" t="str">
        <f t="shared" si="2745"/>
        <v>BZ$12</v>
      </c>
      <c r="CA2359" s="192" t="str">
        <f t="shared" si="2745"/>
        <v>CA$12</v>
      </c>
      <c r="CB2359" s="192" t="str">
        <f t="shared" si="2745"/>
        <v>CB$12</v>
      </c>
      <c r="CC2359" s="192" t="str">
        <f t="shared" si="2745"/>
        <v>CC$12</v>
      </c>
      <c r="CD2359" s="192" t="str">
        <f t="shared" si="2745"/>
        <v>CD$12</v>
      </c>
      <c r="CE2359" s="192" t="str">
        <f t="shared" ref="CE2359:CL2359" si="2746">CE$16</f>
        <v>CE$12</v>
      </c>
      <c r="CF2359" s="192" t="str">
        <f t="shared" si="2746"/>
        <v>CF$12</v>
      </c>
      <c r="CG2359" s="192" t="str">
        <f t="shared" si="2746"/>
        <v>CG$12</v>
      </c>
      <c r="CH2359" s="192" t="str">
        <f t="shared" si="2746"/>
        <v>CH$12</v>
      </c>
      <c r="CI2359" s="192" t="str">
        <f t="shared" si="2746"/>
        <v>CI$12</v>
      </c>
      <c r="CJ2359" s="192" t="str">
        <f t="shared" si="2746"/>
        <v>CJ$12</v>
      </c>
      <c r="CK2359" s="192" t="str">
        <f t="shared" si="2746"/>
        <v>CK$12</v>
      </c>
      <c r="CL2359" s="192" t="str">
        <f t="shared" si="2746"/>
        <v>CL$12</v>
      </c>
    </row>
    <row r="2360" spans="2:90" x14ac:dyDescent="0.4">
      <c r="B2360" s="168" t="s">
        <v>460</v>
      </c>
      <c r="C2360" s="193"/>
      <c r="D2360" s="193"/>
      <c r="E2360" s="193" t="s">
        <v>906</v>
      </c>
      <c r="F2360" s="193"/>
      <c r="G2360" s="193"/>
      <c r="H2360" s="193"/>
      <c r="I2360" s="194"/>
      <c r="J2360" s="194"/>
      <c r="K2360" s="195"/>
      <c r="L2360" s="195"/>
      <c r="M2360" s="195"/>
      <c r="N2360" s="195"/>
      <c r="O2360" s="195"/>
      <c r="P2360" s="195"/>
      <c r="R2360" s="195"/>
      <c r="S2360" s="192" t="str">
        <f t="shared" ref="S2360:AX2360" si="2747">S$17</f>
        <v>S$13</v>
      </c>
      <c r="T2360" s="192" t="str">
        <f t="shared" si="2747"/>
        <v>T$13</v>
      </c>
      <c r="U2360" s="192" t="str">
        <f t="shared" si="2747"/>
        <v>U$13</v>
      </c>
      <c r="V2360" s="192" t="str">
        <f t="shared" si="2747"/>
        <v>V$13</v>
      </c>
      <c r="W2360" s="192" t="str">
        <f t="shared" si="2747"/>
        <v>W$13</v>
      </c>
      <c r="X2360" s="192" t="str">
        <f t="shared" si="2747"/>
        <v>X$13</v>
      </c>
      <c r="Y2360" s="192" t="str">
        <f t="shared" si="2747"/>
        <v>Y$13</v>
      </c>
      <c r="Z2360" s="192" t="str">
        <f t="shared" si="2747"/>
        <v>Z$13</v>
      </c>
      <c r="AA2360" s="192" t="str">
        <f t="shared" si="2747"/>
        <v>AA$13</v>
      </c>
      <c r="AB2360" s="192" t="str">
        <f t="shared" si="2747"/>
        <v>AB$13</v>
      </c>
      <c r="AC2360" s="192" t="str">
        <f t="shared" si="2747"/>
        <v>AC$13</v>
      </c>
      <c r="AD2360" s="192" t="str">
        <f t="shared" si="2747"/>
        <v>AD$13</v>
      </c>
      <c r="AE2360" s="192" t="str">
        <f t="shared" si="2747"/>
        <v>AE$13</v>
      </c>
      <c r="AF2360" s="192" t="str">
        <f t="shared" si="2747"/>
        <v>AF$13</v>
      </c>
      <c r="AG2360" s="192" t="str">
        <f t="shared" si="2747"/>
        <v>AG$13</v>
      </c>
      <c r="AH2360" s="192" t="str">
        <f t="shared" si="2747"/>
        <v>AH$13</v>
      </c>
      <c r="AI2360" s="192" t="str">
        <f t="shared" si="2747"/>
        <v>AI$13</v>
      </c>
      <c r="AJ2360" s="192" t="str">
        <f t="shared" si="2747"/>
        <v>AJ$13</v>
      </c>
      <c r="AK2360" s="192" t="str">
        <f t="shared" si="2747"/>
        <v>AK$13</v>
      </c>
      <c r="AL2360" s="192" t="str">
        <f t="shared" si="2747"/>
        <v>AL$13</v>
      </c>
      <c r="AM2360" s="192" t="str">
        <f t="shared" si="2747"/>
        <v>AM$13</v>
      </c>
      <c r="AN2360" s="192" t="str">
        <f t="shared" si="2747"/>
        <v>AN$13</v>
      </c>
      <c r="AO2360" s="192" t="str">
        <f t="shared" si="2747"/>
        <v>AO$13</v>
      </c>
      <c r="AP2360" s="192" t="str">
        <f t="shared" si="2747"/>
        <v>AP$13</v>
      </c>
      <c r="AQ2360" s="192" t="str">
        <f t="shared" si="2747"/>
        <v>AQ$13</v>
      </c>
      <c r="AR2360" s="192" t="str">
        <f t="shared" si="2747"/>
        <v>AR$13</v>
      </c>
      <c r="AS2360" s="192" t="str">
        <f t="shared" si="2747"/>
        <v>AS$13</v>
      </c>
      <c r="AT2360" s="192" t="str">
        <f t="shared" si="2747"/>
        <v>AT$13</v>
      </c>
      <c r="AU2360" s="192" t="str">
        <f t="shared" si="2747"/>
        <v>AU$13</v>
      </c>
      <c r="AV2360" s="192" t="str">
        <f t="shared" si="2747"/>
        <v>AV$13</v>
      </c>
      <c r="AW2360" s="192" t="str">
        <f t="shared" si="2747"/>
        <v>AW$13</v>
      </c>
      <c r="AX2360" s="192" t="str">
        <f t="shared" si="2747"/>
        <v>AX$13</v>
      </c>
      <c r="AY2360" s="192" t="str">
        <f t="shared" ref="AY2360:CD2360" si="2748">AY$17</f>
        <v>AY$13</v>
      </c>
      <c r="AZ2360" s="192" t="str">
        <f t="shared" si="2748"/>
        <v>AZ$13</v>
      </c>
      <c r="BA2360" s="192" t="str">
        <f t="shared" si="2748"/>
        <v>BA$13</v>
      </c>
      <c r="BB2360" s="192" t="str">
        <f t="shared" si="2748"/>
        <v>BB$13</v>
      </c>
      <c r="BC2360" s="192" t="str">
        <f t="shared" si="2748"/>
        <v>BC$13</v>
      </c>
      <c r="BD2360" s="192" t="str">
        <f t="shared" si="2748"/>
        <v>BD$13</v>
      </c>
      <c r="BE2360" s="192" t="str">
        <f t="shared" si="2748"/>
        <v>BE$13</v>
      </c>
      <c r="BF2360" s="192" t="str">
        <f t="shared" si="2748"/>
        <v>BF$13</v>
      </c>
      <c r="BG2360" s="192" t="str">
        <f t="shared" si="2748"/>
        <v>BG$13</v>
      </c>
      <c r="BH2360" s="192" t="str">
        <f t="shared" si="2748"/>
        <v>BH$13</v>
      </c>
      <c r="BI2360" s="192" t="str">
        <f t="shared" si="2748"/>
        <v>BI$13</v>
      </c>
      <c r="BJ2360" s="192" t="str">
        <f t="shared" si="2748"/>
        <v>BJ$13</v>
      </c>
      <c r="BK2360" s="192" t="str">
        <f t="shared" si="2748"/>
        <v>BK$13</v>
      </c>
      <c r="BL2360" s="192" t="str">
        <f t="shared" si="2748"/>
        <v>BL$13</v>
      </c>
      <c r="BM2360" s="192" t="str">
        <f t="shared" si="2748"/>
        <v>BM$13</v>
      </c>
      <c r="BN2360" s="192" t="str">
        <f t="shared" si="2748"/>
        <v>BN$13</v>
      </c>
      <c r="BO2360" s="192" t="str">
        <f t="shared" si="2748"/>
        <v>BO$13</v>
      </c>
      <c r="BP2360" s="192" t="str">
        <f t="shared" si="2748"/>
        <v>BP$13</v>
      </c>
      <c r="BQ2360" s="192" t="str">
        <f t="shared" si="2748"/>
        <v>BQ$13</v>
      </c>
      <c r="BR2360" s="192" t="str">
        <f t="shared" si="2748"/>
        <v>BR$13</v>
      </c>
      <c r="BS2360" s="192" t="str">
        <f t="shared" si="2748"/>
        <v>BS$13</v>
      </c>
      <c r="BT2360" s="192" t="str">
        <f t="shared" si="2748"/>
        <v>BT$13</v>
      </c>
      <c r="BU2360" s="192" t="str">
        <f t="shared" si="2748"/>
        <v>BU$13</v>
      </c>
      <c r="BV2360" s="192" t="str">
        <f t="shared" si="2748"/>
        <v>BV$13</v>
      </c>
      <c r="BW2360" s="192" t="str">
        <f t="shared" si="2748"/>
        <v>BW$13</v>
      </c>
      <c r="BX2360" s="192" t="str">
        <f t="shared" si="2748"/>
        <v>BX$13</v>
      </c>
      <c r="BY2360" s="192" t="str">
        <f t="shared" si="2748"/>
        <v>BY$13</v>
      </c>
      <c r="BZ2360" s="192" t="str">
        <f t="shared" si="2748"/>
        <v>BZ$13</v>
      </c>
      <c r="CA2360" s="192" t="str">
        <f t="shared" si="2748"/>
        <v>CA$13</v>
      </c>
      <c r="CB2360" s="192" t="str">
        <f t="shared" si="2748"/>
        <v>CB$13</v>
      </c>
      <c r="CC2360" s="192" t="str">
        <f t="shared" si="2748"/>
        <v>CC$13</v>
      </c>
      <c r="CD2360" s="192" t="str">
        <f t="shared" si="2748"/>
        <v>CD$13</v>
      </c>
      <c r="CE2360" s="192" t="str">
        <f t="shared" ref="CE2360:CL2360" si="2749">CE$17</f>
        <v>CE$13</v>
      </c>
      <c r="CF2360" s="192" t="str">
        <f t="shared" si="2749"/>
        <v>CF$13</v>
      </c>
      <c r="CG2360" s="192" t="str">
        <f t="shared" si="2749"/>
        <v>CG$13</v>
      </c>
      <c r="CH2360" s="192" t="str">
        <f t="shared" si="2749"/>
        <v>CH$13</v>
      </c>
      <c r="CI2360" s="192" t="str">
        <f t="shared" si="2749"/>
        <v>CI$13</v>
      </c>
      <c r="CJ2360" s="192" t="str">
        <f t="shared" si="2749"/>
        <v>CJ$13</v>
      </c>
      <c r="CK2360" s="192" t="str">
        <f t="shared" si="2749"/>
        <v>CK$13</v>
      </c>
      <c r="CL2360" s="192" t="str">
        <f t="shared" si="2749"/>
        <v>CL$13</v>
      </c>
    </row>
    <row r="2361" spans="2:90" x14ac:dyDescent="0.4">
      <c r="B2361" s="168" t="s">
        <v>488</v>
      </c>
      <c r="C2361" s="193"/>
      <c r="D2361" s="193"/>
      <c r="E2361" s="193" t="s">
        <v>906</v>
      </c>
      <c r="F2361" s="193"/>
      <c r="G2361" s="193"/>
      <c r="H2361" s="193"/>
      <c r="I2361" s="194"/>
      <c r="J2361" s="194"/>
      <c r="K2361" s="195"/>
      <c r="L2361" s="195"/>
      <c r="M2361" s="195"/>
      <c r="N2361" s="195"/>
      <c r="O2361" s="195"/>
      <c r="P2361" s="195"/>
      <c r="R2361" s="195"/>
      <c r="S2361" s="183"/>
      <c r="T2361" s="183"/>
      <c r="U2361" s="183"/>
      <c r="V2361" s="183"/>
      <c r="W2361" s="183"/>
      <c r="X2361" s="183"/>
      <c r="Y2361" s="183"/>
      <c r="Z2361" s="183"/>
      <c r="AA2361" s="183"/>
      <c r="AB2361" s="183"/>
      <c r="AC2361" s="183"/>
      <c r="AD2361" s="183"/>
      <c r="AE2361" s="183"/>
      <c r="AF2361" s="183"/>
      <c r="AG2361" s="183"/>
      <c r="AH2361" s="183"/>
      <c r="AI2361" s="183"/>
      <c r="AJ2361" s="183"/>
      <c r="AK2361" s="183"/>
      <c r="AL2361" s="183"/>
      <c r="AM2361" s="183"/>
      <c r="AN2361" s="183"/>
      <c r="AO2361" s="183"/>
      <c r="AP2361" s="183"/>
      <c r="AQ2361" s="183"/>
      <c r="AR2361" s="183"/>
      <c r="AS2361" s="183"/>
      <c r="AT2361" s="183"/>
      <c r="AU2361" s="183"/>
      <c r="AV2361" s="183"/>
      <c r="AW2361" s="183"/>
      <c r="AX2361" s="183"/>
      <c r="AY2361" s="183"/>
      <c r="AZ2361" s="183"/>
      <c r="BA2361" s="183"/>
      <c r="BB2361" s="183"/>
      <c r="BC2361" s="183"/>
      <c r="BD2361" s="183"/>
      <c r="BE2361" s="183"/>
      <c r="BF2361" s="183"/>
      <c r="BG2361" s="183"/>
      <c r="BH2361" s="183"/>
      <c r="BI2361" s="183"/>
      <c r="BJ2361" s="183"/>
      <c r="BK2361" s="183"/>
      <c r="BL2361" s="183"/>
      <c r="BM2361" s="183"/>
      <c r="BN2361" s="183"/>
      <c r="BO2361" s="183"/>
      <c r="BP2361" s="183"/>
      <c r="BQ2361" s="183"/>
      <c r="BR2361" s="183"/>
      <c r="BS2361" s="183"/>
      <c r="BT2361" s="183"/>
      <c r="BU2361" s="183"/>
      <c r="BV2361" s="183"/>
      <c r="BW2361" s="183"/>
      <c r="BX2361" s="183"/>
      <c r="BY2361" s="183"/>
      <c r="BZ2361" s="183"/>
      <c r="CA2361" s="183"/>
      <c r="CB2361" s="183"/>
      <c r="CC2361" s="183"/>
      <c r="CD2361" s="183"/>
      <c r="CE2361" s="183"/>
      <c r="CF2361" s="183"/>
      <c r="CG2361" s="183"/>
      <c r="CH2361" s="183"/>
      <c r="CI2361" s="183"/>
      <c r="CJ2361" s="183"/>
      <c r="CK2361" s="183"/>
      <c r="CL2361" s="183"/>
    </row>
    <row r="2362" spans="2:90" x14ac:dyDescent="0.4">
      <c r="B2362" s="168" t="s">
        <v>501</v>
      </c>
      <c r="C2362" s="193"/>
      <c r="D2362" s="193"/>
      <c r="E2362" s="193" t="s">
        <v>906</v>
      </c>
      <c r="F2362" s="193"/>
      <c r="G2362" s="193"/>
      <c r="H2362" s="193"/>
      <c r="I2362" s="194"/>
      <c r="J2362" s="194"/>
      <c r="K2362" s="195"/>
      <c r="L2362" s="195"/>
      <c r="M2362" s="195"/>
      <c r="N2362" s="195"/>
      <c r="O2362" s="195"/>
      <c r="P2362" s="195"/>
      <c r="R2362" s="195"/>
      <c r="S2362" s="183"/>
      <c r="T2362" s="183"/>
      <c r="U2362" s="183"/>
      <c r="V2362" s="183"/>
      <c r="W2362" s="183"/>
      <c r="X2362" s="183"/>
      <c r="Y2362" s="183"/>
      <c r="Z2362" s="183"/>
      <c r="AA2362" s="183"/>
      <c r="AB2362" s="183"/>
      <c r="AC2362" s="183"/>
      <c r="AD2362" s="183"/>
      <c r="AE2362" s="183"/>
      <c r="AF2362" s="183"/>
      <c r="AG2362" s="183"/>
      <c r="AH2362" s="183"/>
      <c r="AI2362" s="183"/>
      <c r="AJ2362" s="183"/>
      <c r="AK2362" s="183"/>
      <c r="AL2362" s="183"/>
      <c r="AM2362" s="183"/>
      <c r="AN2362" s="183"/>
      <c r="AO2362" s="183"/>
      <c r="AP2362" s="183"/>
      <c r="AQ2362" s="183"/>
      <c r="AR2362" s="183"/>
      <c r="AS2362" s="183"/>
      <c r="AT2362" s="183"/>
      <c r="AU2362" s="183"/>
      <c r="AV2362" s="183"/>
      <c r="AW2362" s="183"/>
      <c r="AX2362" s="183"/>
      <c r="AY2362" s="183"/>
      <c r="AZ2362" s="183"/>
      <c r="BA2362" s="183"/>
      <c r="BB2362" s="183"/>
      <c r="BC2362" s="183"/>
      <c r="BD2362" s="183"/>
      <c r="BE2362" s="183"/>
      <c r="BF2362" s="183"/>
      <c r="BG2362" s="183"/>
      <c r="BH2362" s="183"/>
      <c r="BI2362" s="183"/>
      <c r="BJ2362" s="183"/>
      <c r="BK2362" s="183"/>
      <c r="BL2362" s="183"/>
      <c r="BM2362" s="183"/>
      <c r="BN2362" s="183"/>
      <c r="BO2362" s="183"/>
      <c r="BP2362" s="183"/>
      <c r="BQ2362" s="183"/>
      <c r="BR2362" s="183"/>
      <c r="BS2362" s="183"/>
      <c r="BT2362" s="183"/>
      <c r="BU2362" s="183"/>
      <c r="BV2362" s="183"/>
      <c r="BW2362" s="183"/>
      <c r="BX2362" s="183"/>
      <c r="BY2362" s="183"/>
      <c r="BZ2362" s="183"/>
      <c r="CA2362" s="183"/>
      <c r="CB2362" s="183"/>
      <c r="CC2362" s="183"/>
      <c r="CD2362" s="183"/>
      <c r="CE2362" s="183"/>
      <c r="CF2362" s="183"/>
      <c r="CG2362" s="183"/>
      <c r="CH2362" s="183"/>
      <c r="CI2362" s="183"/>
      <c r="CJ2362" s="183"/>
      <c r="CK2362" s="183"/>
      <c r="CL2362" s="183"/>
    </row>
    <row r="2363" spans="2:90" x14ac:dyDescent="0.4">
      <c r="B2363" s="168" t="s">
        <v>461</v>
      </c>
      <c r="C2363" s="193"/>
      <c r="D2363" s="193"/>
      <c r="E2363" s="193" t="s">
        <v>906</v>
      </c>
      <c r="F2363" s="193"/>
      <c r="G2363" s="193"/>
      <c r="H2363" s="193"/>
      <c r="I2363" s="194"/>
      <c r="J2363" s="194"/>
      <c r="K2363" s="195"/>
      <c r="L2363" s="195"/>
      <c r="M2363" s="195"/>
      <c r="N2363" s="195"/>
      <c r="O2363" s="195"/>
      <c r="P2363" s="195"/>
      <c r="R2363" s="195"/>
      <c r="S2363" s="183" t="str">
        <f t="shared" ref="S2363:AX2363" si="2750">S$18</f>
        <v>S$14</v>
      </c>
      <c r="T2363" s="183" t="str">
        <f t="shared" si="2750"/>
        <v>T$14</v>
      </c>
      <c r="U2363" s="183" t="str">
        <f t="shared" si="2750"/>
        <v>U$14</v>
      </c>
      <c r="V2363" s="183" t="str">
        <f t="shared" si="2750"/>
        <v>V$14</v>
      </c>
      <c r="W2363" s="183" t="str">
        <f t="shared" si="2750"/>
        <v>W$14</v>
      </c>
      <c r="X2363" s="183" t="str">
        <f t="shared" si="2750"/>
        <v>X$14</v>
      </c>
      <c r="Y2363" s="183" t="str">
        <f t="shared" si="2750"/>
        <v>Y$14</v>
      </c>
      <c r="Z2363" s="183" t="str">
        <f t="shared" si="2750"/>
        <v>Z$14</v>
      </c>
      <c r="AA2363" s="183" t="str">
        <f t="shared" si="2750"/>
        <v>AA$14</v>
      </c>
      <c r="AB2363" s="183" t="str">
        <f t="shared" si="2750"/>
        <v>AB$14</v>
      </c>
      <c r="AC2363" s="183" t="str">
        <f t="shared" si="2750"/>
        <v>AC$14</v>
      </c>
      <c r="AD2363" s="183" t="str">
        <f t="shared" si="2750"/>
        <v>AD$14</v>
      </c>
      <c r="AE2363" s="183" t="str">
        <f t="shared" si="2750"/>
        <v>AE$14</v>
      </c>
      <c r="AF2363" s="183" t="str">
        <f t="shared" si="2750"/>
        <v>AF$14</v>
      </c>
      <c r="AG2363" s="183" t="str">
        <f t="shared" si="2750"/>
        <v>AG$14</v>
      </c>
      <c r="AH2363" s="183" t="str">
        <f t="shared" si="2750"/>
        <v>AH$14</v>
      </c>
      <c r="AI2363" s="183" t="str">
        <f t="shared" si="2750"/>
        <v>AI$14</v>
      </c>
      <c r="AJ2363" s="183" t="str">
        <f t="shared" si="2750"/>
        <v>AJ$14</v>
      </c>
      <c r="AK2363" s="183" t="str">
        <f t="shared" si="2750"/>
        <v>AK$14</v>
      </c>
      <c r="AL2363" s="183" t="str">
        <f t="shared" si="2750"/>
        <v>AL$14</v>
      </c>
      <c r="AM2363" s="183" t="str">
        <f t="shared" si="2750"/>
        <v>AM$14</v>
      </c>
      <c r="AN2363" s="183" t="str">
        <f t="shared" si="2750"/>
        <v>AN$14</v>
      </c>
      <c r="AO2363" s="183" t="str">
        <f t="shared" si="2750"/>
        <v>AO$14</v>
      </c>
      <c r="AP2363" s="183" t="str">
        <f t="shared" si="2750"/>
        <v>AP$14</v>
      </c>
      <c r="AQ2363" s="183" t="str">
        <f t="shared" si="2750"/>
        <v>AQ$14</v>
      </c>
      <c r="AR2363" s="183" t="str">
        <f t="shared" si="2750"/>
        <v>AR$14</v>
      </c>
      <c r="AS2363" s="183" t="str">
        <f t="shared" si="2750"/>
        <v>AS$14</v>
      </c>
      <c r="AT2363" s="183" t="str">
        <f t="shared" si="2750"/>
        <v>AT$14</v>
      </c>
      <c r="AU2363" s="183" t="str">
        <f t="shared" si="2750"/>
        <v>AU$14</v>
      </c>
      <c r="AV2363" s="183" t="str">
        <f t="shared" si="2750"/>
        <v>AV$14</v>
      </c>
      <c r="AW2363" s="183" t="str">
        <f t="shared" si="2750"/>
        <v>AW$14</v>
      </c>
      <c r="AX2363" s="183" t="str">
        <f t="shared" si="2750"/>
        <v>AX$14</v>
      </c>
      <c r="AY2363" s="183" t="str">
        <f t="shared" ref="AY2363:CD2363" si="2751">AY$18</f>
        <v>AY$14</v>
      </c>
      <c r="AZ2363" s="183" t="str">
        <f t="shared" si="2751"/>
        <v>AZ$14</v>
      </c>
      <c r="BA2363" s="183" t="str">
        <f t="shared" si="2751"/>
        <v>BA$14</v>
      </c>
      <c r="BB2363" s="183" t="str">
        <f t="shared" si="2751"/>
        <v>BB$14</v>
      </c>
      <c r="BC2363" s="183" t="str">
        <f t="shared" si="2751"/>
        <v>BC$14</v>
      </c>
      <c r="BD2363" s="183" t="str">
        <f t="shared" si="2751"/>
        <v>BD$14</v>
      </c>
      <c r="BE2363" s="183" t="str">
        <f t="shared" si="2751"/>
        <v>BE$14</v>
      </c>
      <c r="BF2363" s="183" t="str">
        <f t="shared" si="2751"/>
        <v>BF$14</v>
      </c>
      <c r="BG2363" s="183" t="str">
        <f t="shared" si="2751"/>
        <v>BG$14</v>
      </c>
      <c r="BH2363" s="183" t="str">
        <f t="shared" si="2751"/>
        <v>BH$14</v>
      </c>
      <c r="BI2363" s="183" t="str">
        <f t="shared" si="2751"/>
        <v>BI$14</v>
      </c>
      <c r="BJ2363" s="183" t="str">
        <f t="shared" si="2751"/>
        <v>BJ$14</v>
      </c>
      <c r="BK2363" s="183" t="str">
        <f t="shared" si="2751"/>
        <v>BK$14</v>
      </c>
      <c r="BL2363" s="183" t="str">
        <f t="shared" si="2751"/>
        <v>BL$14</v>
      </c>
      <c r="BM2363" s="183" t="str">
        <f t="shared" si="2751"/>
        <v>BM$14</v>
      </c>
      <c r="BN2363" s="183" t="str">
        <f t="shared" si="2751"/>
        <v>BN$14</v>
      </c>
      <c r="BO2363" s="183" t="str">
        <f t="shared" si="2751"/>
        <v>BO$14</v>
      </c>
      <c r="BP2363" s="183" t="str">
        <f t="shared" si="2751"/>
        <v>BP$14</v>
      </c>
      <c r="BQ2363" s="183" t="str">
        <f t="shared" si="2751"/>
        <v>BQ$14</v>
      </c>
      <c r="BR2363" s="183" t="str">
        <f t="shared" si="2751"/>
        <v>BR$14</v>
      </c>
      <c r="BS2363" s="183" t="str">
        <f t="shared" si="2751"/>
        <v>BS$14</v>
      </c>
      <c r="BT2363" s="183" t="str">
        <f t="shared" si="2751"/>
        <v>BT$14</v>
      </c>
      <c r="BU2363" s="183" t="str">
        <f t="shared" si="2751"/>
        <v>BU$14</v>
      </c>
      <c r="BV2363" s="183" t="str">
        <f t="shared" si="2751"/>
        <v>BV$14</v>
      </c>
      <c r="BW2363" s="183" t="str">
        <f t="shared" si="2751"/>
        <v>BW$14</v>
      </c>
      <c r="BX2363" s="183" t="str">
        <f t="shared" si="2751"/>
        <v>BX$14</v>
      </c>
      <c r="BY2363" s="183" t="str">
        <f t="shared" si="2751"/>
        <v>BY$14</v>
      </c>
      <c r="BZ2363" s="183" t="str">
        <f t="shared" si="2751"/>
        <v>BZ$14</v>
      </c>
      <c r="CA2363" s="183" t="str">
        <f t="shared" si="2751"/>
        <v>CA$14</v>
      </c>
      <c r="CB2363" s="183" t="str">
        <f t="shared" si="2751"/>
        <v>CB$14</v>
      </c>
      <c r="CC2363" s="183" t="str">
        <f t="shared" si="2751"/>
        <v>CC$14</v>
      </c>
      <c r="CD2363" s="183" t="str">
        <f t="shared" si="2751"/>
        <v>CD$14</v>
      </c>
      <c r="CE2363" s="183" t="str">
        <f t="shared" ref="CE2363:CL2363" si="2752">CE$18</f>
        <v>CE$14</v>
      </c>
      <c r="CF2363" s="183" t="str">
        <f t="shared" si="2752"/>
        <v>CF$14</v>
      </c>
      <c r="CG2363" s="183" t="str">
        <f t="shared" si="2752"/>
        <v>CG$14</v>
      </c>
      <c r="CH2363" s="183" t="str">
        <f t="shared" si="2752"/>
        <v>CH$14</v>
      </c>
      <c r="CI2363" s="183" t="str">
        <f t="shared" si="2752"/>
        <v>CI$14</v>
      </c>
      <c r="CJ2363" s="183" t="str">
        <f t="shared" si="2752"/>
        <v>CJ$14</v>
      </c>
      <c r="CK2363" s="183" t="str">
        <f t="shared" si="2752"/>
        <v>CK$14</v>
      </c>
      <c r="CL2363" s="183" t="str">
        <f t="shared" si="2752"/>
        <v>CL$14</v>
      </c>
    </row>
    <row r="2364" spans="2:90" x14ac:dyDescent="0.4">
      <c r="B2364" s="168" t="s">
        <v>462</v>
      </c>
      <c r="C2364" s="193"/>
      <c r="D2364" s="193"/>
      <c r="E2364" s="193" t="s">
        <v>906</v>
      </c>
      <c r="F2364" s="193"/>
      <c r="G2364" s="193"/>
      <c r="H2364" s="193"/>
      <c r="I2364" s="194"/>
      <c r="J2364" s="194"/>
      <c r="K2364" s="195"/>
      <c r="L2364" s="195"/>
      <c r="M2364" s="195"/>
      <c r="N2364" s="195"/>
      <c r="O2364" s="195"/>
      <c r="P2364" s="195"/>
      <c r="R2364" s="195"/>
      <c r="S2364" s="183" t="str">
        <f t="shared" ref="S2364:AX2364" si="2753">S$19</f>
        <v>S$15</v>
      </c>
      <c r="T2364" s="183" t="str">
        <f t="shared" si="2753"/>
        <v>T$15</v>
      </c>
      <c r="U2364" s="183" t="str">
        <f t="shared" si="2753"/>
        <v>U$15</v>
      </c>
      <c r="V2364" s="183" t="str">
        <f t="shared" si="2753"/>
        <v>V$15</v>
      </c>
      <c r="W2364" s="183" t="str">
        <f t="shared" si="2753"/>
        <v>W$15</v>
      </c>
      <c r="X2364" s="183" t="str">
        <f t="shared" si="2753"/>
        <v>X$15</v>
      </c>
      <c r="Y2364" s="183" t="str">
        <f t="shared" si="2753"/>
        <v>Y$15</v>
      </c>
      <c r="Z2364" s="183" t="str">
        <f t="shared" si="2753"/>
        <v>Z$15</v>
      </c>
      <c r="AA2364" s="183" t="str">
        <f t="shared" si="2753"/>
        <v>AA$15</v>
      </c>
      <c r="AB2364" s="183" t="str">
        <f t="shared" si="2753"/>
        <v>AB$15</v>
      </c>
      <c r="AC2364" s="183" t="str">
        <f t="shared" si="2753"/>
        <v>AC$15</v>
      </c>
      <c r="AD2364" s="183" t="str">
        <f t="shared" si="2753"/>
        <v>AD$15</v>
      </c>
      <c r="AE2364" s="183" t="str">
        <f t="shared" si="2753"/>
        <v>AE$15</v>
      </c>
      <c r="AF2364" s="183" t="str">
        <f t="shared" si="2753"/>
        <v>AF$15</v>
      </c>
      <c r="AG2364" s="183" t="str">
        <f t="shared" si="2753"/>
        <v>AG$15</v>
      </c>
      <c r="AH2364" s="183" t="str">
        <f t="shared" si="2753"/>
        <v>AH$15</v>
      </c>
      <c r="AI2364" s="183" t="str">
        <f t="shared" si="2753"/>
        <v>AI$15</v>
      </c>
      <c r="AJ2364" s="183" t="str">
        <f t="shared" si="2753"/>
        <v>AJ$15</v>
      </c>
      <c r="AK2364" s="183" t="str">
        <f t="shared" si="2753"/>
        <v>AK$15</v>
      </c>
      <c r="AL2364" s="183" t="str">
        <f t="shared" si="2753"/>
        <v>AL$15</v>
      </c>
      <c r="AM2364" s="183" t="str">
        <f t="shared" si="2753"/>
        <v>AM$15</v>
      </c>
      <c r="AN2364" s="183" t="str">
        <f t="shared" si="2753"/>
        <v>AN$15</v>
      </c>
      <c r="AO2364" s="183" t="str">
        <f t="shared" si="2753"/>
        <v>AO$15</v>
      </c>
      <c r="AP2364" s="183" t="str">
        <f t="shared" si="2753"/>
        <v>AP$15</v>
      </c>
      <c r="AQ2364" s="183" t="str">
        <f t="shared" si="2753"/>
        <v>AQ$15</v>
      </c>
      <c r="AR2364" s="183" t="str">
        <f t="shared" si="2753"/>
        <v>AR$15</v>
      </c>
      <c r="AS2364" s="183" t="str">
        <f t="shared" si="2753"/>
        <v>AS$15</v>
      </c>
      <c r="AT2364" s="183" t="str">
        <f t="shared" si="2753"/>
        <v>AT$15</v>
      </c>
      <c r="AU2364" s="183" t="str">
        <f t="shared" si="2753"/>
        <v>AU$15</v>
      </c>
      <c r="AV2364" s="183" t="str">
        <f t="shared" si="2753"/>
        <v>AV$15</v>
      </c>
      <c r="AW2364" s="183" t="str">
        <f t="shared" si="2753"/>
        <v>AW$15</v>
      </c>
      <c r="AX2364" s="183" t="str">
        <f t="shared" si="2753"/>
        <v>AX$15</v>
      </c>
      <c r="AY2364" s="183" t="str">
        <f t="shared" ref="AY2364:CD2364" si="2754">AY$19</f>
        <v>AY$15</v>
      </c>
      <c r="AZ2364" s="183" t="str">
        <f t="shared" si="2754"/>
        <v>AZ$15</v>
      </c>
      <c r="BA2364" s="183" t="str">
        <f t="shared" si="2754"/>
        <v>BA$15</v>
      </c>
      <c r="BB2364" s="183" t="str">
        <f t="shared" si="2754"/>
        <v>BB$15</v>
      </c>
      <c r="BC2364" s="183" t="str">
        <f t="shared" si="2754"/>
        <v>BC$15</v>
      </c>
      <c r="BD2364" s="183" t="str">
        <f t="shared" si="2754"/>
        <v>BD$15</v>
      </c>
      <c r="BE2364" s="183" t="str">
        <f t="shared" si="2754"/>
        <v>BE$15</v>
      </c>
      <c r="BF2364" s="183" t="str">
        <f t="shared" si="2754"/>
        <v>BF$15</v>
      </c>
      <c r="BG2364" s="183" t="str">
        <f t="shared" si="2754"/>
        <v>BG$15</v>
      </c>
      <c r="BH2364" s="183" t="str">
        <f t="shared" si="2754"/>
        <v>BH$15</v>
      </c>
      <c r="BI2364" s="183" t="str">
        <f t="shared" si="2754"/>
        <v>BI$15</v>
      </c>
      <c r="BJ2364" s="183" t="str">
        <f t="shared" si="2754"/>
        <v>BJ$15</v>
      </c>
      <c r="BK2364" s="183" t="str">
        <f t="shared" si="2754"/>
        <v>BK$15</v>
      </c>
      <c r="BL2364" s="183" t="str">
        <f t="shared" si="2754"/>
        <v>BL$15</v>
      </c>
      <c r="BM2364" s="183" t="str">
        <f t="shared" si="2754"/>
        <v>BM$15</v>
      </c>
      <c r="BN2364" s="183" t="str">
        <f t="shared" si="2754"/>
        <v>BN$15</v>
      </c>
      <c r="BO2364" s="183" t="str">
        <f t="shared" si="2754"/>
        <v>BO$15</v>
      </c>
      <c r="BP2364" s="183" t="str">
        <f t="shared" si="2754"/>
        <v>BP$15</v>
      </c>
      <c r="BQ2364" s="183" t="str">
        <f t="shared" si="2754"/>
        <v>BQ$15</v>
      </c>
      <c r="BR2364" s="183" t="str">
        <f t="shared" si="2754"/>
        <v>BR$15</v>
      </c>
      <c r="BS2364" s="183" t="str">
        <f t="shared" si="2754"/>
        <v>BS$15</v>
      </c>
      <c r="BT2364" s="183" t="str">
        <f t="shared" si="2754"/>
        <v>BT$15</v>
      </c>
      <c r="BU2364" s="183" t="str">
        <f t="shared" si="2754"/>
        <v>BU$15</v>
      </c>
      <c r="BV2364" s="183" t="str">
        <f t="shared" si="2754"/>
        <v>BV$15</v>
      </c>
      <c r="BW2364" s="183" t="str">
        <f t="shared" si="2754"/>
        <v>BW$15</v>
      </c>
      <c r="BX2364" s="183" t="str">
        <f t="shared" si="2754"/>
        <v>BX$15</v>
      </c>
      <c r="BY2364" s="183" t="str">
        <f t="shared" si="2754"/>
        <v>BY$15</v>
      </c>
      <c r="BZ2364" s="183" t="str">
        <f t="shared" si="2754"/>
        <v>BZ$15</v>
      </c>
      <c r="CA2364" s="183" t="str">
        <f t="shared" si="2754"/>
        <v>CA$15</v>
      </c>
      <c r="CB2364" s="183" t="str">
        <f t="shared" si="2754"/>
        <v>CB$15</v>
      </c>
      <c r="CC2364" s="183" t="str">
        <f t="shared" si="2754"/>
        <v>CC$15</v>
      </c>
      <c r="CD2364" s="183" t="str">
        <f t="shared" si="2754"/>
        <v>CD$15</v>
      </c>
      <c r="CE2364" s="183" t="str">
        <f t="shared" ref="CE2364:CL2364" si="2755">CE$19</f>
        <v>CE$15</v>
      </c>
      <c r="CF2364" s="183" t="str">
        <f t="shared" si="2755"/>
        <v>CF$15</v>
      </c>
      <c r="CG2364" s="183" t="str">
        <f t="shared" si="2755"/>
        <v>CG$15</v>
      </c>
      <c r="CH2364" s="183" t="str">
        <f t="shared" si="2755"/>
        <v>CH$15</v>
      </c>
      <c r="CI2364" s="183" t="str">
        <f t="shared" si="2755"/>
        <v>CI$15</v>
      </c>
      <c r="CJ2364" s="183" t="str">
        <f t="shared" si="2755"/>
        <v>CJ$15</v>
      </c>
      <c r="CK2364" s="183" t="str">
        <f t="shared" si="2755"/>
        <v>CK$15</v>
      </c>
      <c r="CL2364" s="183" t="str">
        <f t="shared" si="2755"/>
        <v>CL$15</v>
      </c>
    </row>
    <row r="2365" spans="2:90" x14ac:dyDescent="0.4">
      <c r="B2365" s="66" t="s">
        <v>1055</v>
      </c>
      <c r="C2365" s="22"/>
      <c r="D2365" s="22" t="s">
        <v>744</v>
      </c>
      <c r="E2365" s="22" t="s">
        <v>744</v>
      </c>
      <c r="F2365" s="22" t="s">
        <v>445</v>
      </c>
      <c r="G2365" s="22" t="s">
        <v>81</v>
      </c>
      <c r="H2365" s="22"/>
      <c r="I2365" s="279"/>
      <c r="J2365" s="279"/>
      <c r="K2365" s="22"/>
      <c r="L2365" s="22"/>
      <c r="M2365" s="22"/>
      <c r="N2365" s="22"/>
      <c r="O2365" s="22"/>
      <c r="P2365" s="22"/>
      <c r="R2365" s="66"/>
      <c r="S2365" s="280"/>
      <c r="T2365" s="280"/>
      <c r="U2365" s="280"/>
      <c r="V2365" s="280"/>
      <c r="W2365" s="280"/>
      <c r="X2365" s="280"/>
      <c r="Y2365" s="280"/>
      <c r="Z2365" s="280"/>
      <c r="AA2365" s="280"/>
      <c r="AB2365" s="280"/>
      <c r="AC2365" s="280"/>
      <c r="AD2365" s="280"/>
      <c r="AE2365" s="280"/>
      <c r="AF2365" s="280"/>
      <c r="AG2365" s="280"/>
      <c r="AH2365" s="280"/>
      <c r="AI2365" s="280"/>
      <c r="AJ2365" s="280"/>
      <c r="AK2365" s="280"/>
      <c r="AL2365" s="280"/>
      <c r="AM2365" s="280"/>
      <c r="AN2365" s="280"/>
      <c r="AO2365" s="280"/>
      <c r="AP2365" s="280"/>
      <c r="AQ2365" s="280"/>
      <c r="AR2365" s="280"/>
      <c r="AS2365" s="280"/>
      <c r="AT2365" s="280"/>
      <c r="AU2365" s="280"/>
      <c r="AV2365" s="280"/>
      <c r="AW2365" s="280"/>
      <c r="AX2365" s="280"/>
      <c r="AY2365" s="280"/>
      <c r="AZ2365" s="280"/>
      <c r="BA2365" s="280"/>
      <c r="BB2365" s="280"/>
      <c r="BC2365" s="280"/>
      <c r="BD2365" s="280"/>
      <c r="BE2365" s="280"/>
      <c r="BF2365" s="280"/>
      <c r="BG2365" s="280"/>
      <c r="BH2365" s="280"/>
      <c r="BI2365" s="280"/>
      <c r="BJ2365" s="280"/>
      <c r="BK2365" s="280"/>
      <c r="BL2365" s="280"/>
      <c r="BM2365" s="280"/>
      <c r="BN2365" s="280"/>
      <c r="BO2365" s="280"/>
      <c r="BP2365" s="280"/>
      <c r="BQ2365" s="280"/>
      <c r="BR2365" s="280"/>
      <c r="BS2365" s="280"/>
      <c r="BT2365" s="280"/>
      <c r="BU2365" s="280"/>
      <c r="BV2365" s="280"/>
      <c r="BW2365" s="280"/>
      <c r="BX2365" s="280"/>
      <c r="BY2365" s="280"/>
      <c r="BZ2365" s="280"/>
      <c r="CA2365" s="280"/>
      <c r="CB2365" s="280"/>
      <c r="CC2365" s="280"/>
      <c r="CD2365" s="280"/>
      <c r="CE2365" s="280"/>
      <c r="CF2365" s="280"/>
      <c r="CG2365" s="280"/>
      <c r="CH2365" s="280"/>
      <c r="CI2365" s="280"/>
      <c r="CJ2365" s="280"/>
      <c r="CK2365" s="280"/>
      <c r="CL2365" s="280"/>
    </row>
    <row r="2366" spans="2:90" x14ac:dyDescent="0.4">
      <c r="B2366" s="139" t="str">
        <f>"% of "&amp;B2381&amp;"s "&amp;"- conversion to new "&amp;B2385</f>
        <v>% of primary units - conversion to new customer</v>
      </c>
      <c r="C2366" s="12"/>
      <c r="D2366" s="12" t="s">
        <v>744</v>
      </c>
      <c r="E2366" s="12" t="s">
        <v>906</v>
      </c>
      <c r="F2366" s="12"/>
      <c r="G2366" s="12" t="str">
        <f>E2366</f>
        <v/>
      </c>
      <c r="H2366" s="12"/>
      <c r="I2366" s="60"/>
      <c r="J2366" s="60"/>
      <c r="K2366" s="16">
        <v>0.1</v>
      </c>
      <c r="L2366" s="16">
        <v>0.1</v>
      </c>
      <c r="M2366" s="16">
        <v>0.1</v>
      </c>
      <c r="N2366" s="16">
        <v>0.1</v>
      </c>
      <c r="O2366" s="16">
        <v>0.1</v>
      </c>
      <c r="P2366" s="16">
        <v>0.1</v>
      </c>
      <c r="R2366" s="20"/>
      <c r="S2366" s="144" cm="1">
        <f t="array" ref="S2366">INDEX($K:$P,ROW(),MATCH(S$3,$K$2:$P$2,0))</f>
        <v>0.1</v>
      </c>
      <c r="T2366" s="144" cm="1">
        <f t="array" ref="T2366">INDEX($K:$P,ROW(),MATCH(T$3,$K$2:$P$2,0))</f>
        <v>0.1</v>
      </c>
      <c r="U2366" s="144" cm="1">
        <f t="array" ref="U2366">INDEX($K:$P,ROW(),MATCH(U$3,$K$2:$P$2,0))</f>
        <v>0.1</v>
      </c>
      <c r="V2366" s="144" cm="1">
        <f t="array" ref="V2366">INDEX($K:$P,ROW(),MATCH(V$3,$K$2:$P$2,0))</f>
        <v>0.1</v>
      </c>
      <c r="W2366" s="144" cm="1">
        <f t="array" ref="W2366">INDEX($K:$P,ROW(),MATCH(W$3,$K$2:$P$2,0))</f>
        <v>0.1</v>
      </c>
      <c r="X2366" s="144" cm="1">
        <f t="array" ref="X2366">INDEX($K:$P,ROW(),MATCH(X$3,$K$2:$P$2,0))</f>
        <v>0.1</v>
      </c>
      <c r="Y2366" s="144" cm="1">
        <f t="array" ref="Y2366">INDEX($K:$P,ROW(),MATCH(Y$3,$K$2:$P$2,0))</f>
        <v>0.1</v>
      </c>
      <c r="Z2366" s="144" cm="1">
        <f t="array" ref="Z2366">INDEX($K:$P,ROW(),MATCH(Z$3,$K$2:$P$2,0))</f>
        <v>0.1</v>
      </c>
      <c r="AA2366" s="144" cm="1">
        <f t="array" ref="AA2366">INDEX($K:$P,ROW(),MATCH(AA$3,$K$2:$P$2,0))</f>
        <v>0.1</v>
      </c>
      <c r="AB2366" s="144" cm="1">
        <f t="array" ref="AB2366">INDEX($K:$P,ROW(),MATCH(AB$3,$K$2:$P$2,0))</f>
        <v>0.1</v>
      </c>
      <c r="AC2366" s="144" cm="1">
        <f t="array" ref="AC2366">INDEX($K:$P,ROW(),MATCH(AC$3,$K$2:$P$2,0))</f>
        <v>0.1</v>
      </c>
      <c r="AD2366" s="144" cm="1">
        <f t="array" ref="AD2366">INDEX($K:$P,ROW(),MATCH(AD$3,$K$2:$P$2,0))</f>
        <v>0.1</v>
      </c>
      <c r="AE2366" s="144" cm="1">
        <f t="array" ref="AE2366">INDEX($K:$P,ROW(),MATCH(AE$3,$K$2:$P$2,0))</f>
        <v>0.1</v>
      </c>
      <c r="AF2366" s="144" cm="1">
        <f t="array" ref="AF2366">INDEX($K:$P,ROW(),MATCH(AF$3,$K$2:$P$2,0))</f>
        <v>0.1</v>
      </c>
      <c r="AG2366" s="144" cm="1">
        <f t="array" ref="AG2366">INDEX($K:$P,ROW(),MATCH(AG$3,$K$2:$P$2,0))</f>
        <v>0.1</v>
      </c>
      <c r="AH2366" s="144" cm="1">
        <f t="array" ref="AH2366">INDEX($K:$P,ROW(),MATCH(AH$3,$K$2:$P$2,0))</f>
        <v>0.1</v>
      </c>
      <c r="AI2366" s="144" cm="1">
        <f t="array" ref="AI2366">INDEX($K:$P,ROW(),MATCH(AI$3,$K$2:$P$2,0))</f>
        <v>0.1</v>
      </c>
      <c r="AJ2366" s="144" cm="1">
        <f t="array" ref="AJ2366">INDEX($K:$P,ROW(),MATCH(AJ$3,$K$2:$P$2,0))</f>
        <v>0.1</v>
      </c>
      <c r="AK2366" s="144" cm="1">
        <f t="array" ref="AK2366">INDEX($K:$P,ROW(),MATCH(AK$3,$K$2:$P$2,0))</f>
        <v>0.1</v>
      </c>
      <c r="AL2366" s="144" cm="1">
        <f t="array" ref="AL2366">INDEX($K:$P,ROW(),MATCH(AL$3,$K$2:$P$2,0))</f>
        <v>0.1</v>
      </c>
      <c r="AM2366" s="144" cm="1">
        <f t="array" ref="AM2366">INDEX($K:$P,ROW(),MATCH(AM$3,$K$2:$P$2,0))</f>
        <v>0.1</v>
      </c>
      <c r="AN2366" s="144" cm="1">
        <f t="array" ref="AN2366">INDEX($K:$P,ROW(),MATCH(AN$3,$K$2:$P$2,0))</f>
        <v>0.1</v>
      </c>
      <c r="AO2366" s="144" cm="1">
        <f t="array" ref="AO2366">INDEX($K:$P,ROW(),MATCH(AO$3,$K$2:$P$2,0))</f>
        <v>0.1</v>
      </c>
      <c r="AP2366" s="144" cm="1">
        <f t="array" ref="AP2366">INDEX($K:$P,ROW(),MATCH(AP$3,$K$2:$P$2,0))</f>
        <v>0.1</v>
      </c>
      <c r="AQ2366" s="144" cm="1">
        <f t="array" ref="AQ2366">INDEX($K:$P,ROW(),MATCH(AQ$3,$K$2:$P$2,0))</f>
        <v>0.1</v>
      </c>
      <c r="AR2366" s="144" cm="1">
        <f t="array" ref="AR2366">INDEX($K:$P,ROW(),MATCH(AR$3,$K$2:$P$2,0))</f>
        <v>0.1</v>
      </c>
      <c r="AS2366" s="144" cm="1">
        <f t="array" ref="AS2366">INDEX($K:$P,ROW(),MATCH(AS$3,$K$2:$P$2,0))</f>
        <v>0.1</v>
      </c>
      <c r="AT2366" s="144" cm="1">
        <f t="array" ref="AT2366">INDEX($K:$P,ROW(),MATCH(AT$3,$K$2:$P$2,0))</f>
        <v>0.1</v>
      </c>
      <c r="AU2366" s="144" cm="1">
        <f t="array" ref="AU2366">INDEX($K:$P,ROW(),MATCH(AU$3,$K$2:$P$2,0))</f>
        <v>0.1</v>
      </c>
      <c r="AV2366" s="144" cm="1">
        <f t="array" ref="AV2366">INDEX($K:$P,ROW(),MATCH(AV$3,$K$2:$P$2,0))</f>
        <v>0.1</v>
      </c>
      <c r="AW2366" s="144" cm="1">
        <f t="array" ref="AW2366">INDEX($K:$P,ROW(),MATCH(AW$3,$K$2:$P$2,0))</f>
        <v>0.1</v>
      </c>
      <c r="AX2366" s="144" cm="1">
        <f t="array" ref="AX2366">INDEX($K:$P,ROW(),MATCH(AX$3,$K$2:$P$2,0))</f>
        <v>0.1</v>
      </c>
      <c r="AY2366" s="144" cm="1">
        <f t="array" ref="AY2366">INDEX($K:$P,ROW(),MATCH(AY$3,$K$2:$P$2,0))</f>
        <v>0.1</v>
      </c>
      <c r="AZ2366" s="144" cm="1">
        <f t="array" ref="AZ2366">INDEX($K:$P,ROW(),MATCH(AZ$3,$K$2:$P$2,0))</f>
        <v>0.1</v>
      </c>
      <c r="BA2366" s="144" cm="1">
        <f t="array" ref="BA2366">INDEX($K:$P,ROW(),MATCH(BA$3,$K$2:$P$2,0))</f>
        <v>0.1</v>
      </c>
      <c r="BB2366" s="144" cm="1">
        <f t="array" ref="BB2366">INDEX($K:$P,ROW(),MATCH(BB$3,$K$2:$P$2,0))</f>
        <v>0.1</v>
      </c>
      <c r="BC2366" s="144" cm="1">
        <f t="array" ref="BC2366">INDEX($K:$P,ROW(),MATCH(BC$3,$K$2:$P$2,0))</f>
        <v>0.1</v>
      </c>
      <c r="BD2366" s="144" cm="1">
        <f t="array" ref="BD2366">INDEX($K:$P,ROW(),MATCH(BD$3,$K$2:$P$2,0))</f>
        <v>0.1</v>
      </c>
      <c r="BE2366" s="144" cm="1">
        <f t="array" ref="BE2366">INDEX($K:$P,ROW(),MATCH(BE$3,$K$2:$P$2,0))</f>
        <v>0.1</v>
      </c>
      <c r="BF2366" s="144" cm="1">
        <f t="array" ref="BF2366">INDEX($K:$P,ROW(),MATCH(BF$3,$K$2:$P$2,0))</f>
        <v>0.1</v>
      </c>
      <c r="BG2366" s="144" cm="1">
        <f t="array" ref="BG2366">INDEX($K:$P,ROW(),MATCH(BG$3,$K$2:$P$2,0))</f>
        <v>0.1</v>
      </c>
      <c r="BH2366" s="144" cm="1">
        <f t="array" ref="BH2366">INDEX($K:$P,ROW(),MATCH(BH$3,$K$2:$P$2,0))</f>
        <v>0.1</v>
      </c>
      <c r="BI2366" s="144" cm="1">
        <f t="array" ref="BI2366">INDEX($K:$P,ROW(),MATCH(BI$3,$K$2:$P$2,0))</f>
        <v>0.1</v>
      </c>
      <c r="BJ2366" s="144" cm="1">
        <f t="array" ref="BJ2366">INDEX($K:$P,ROW(),MATCH(BJ$3,$K$2:$P$2,0))</f>
        <v>0.1</v>
      </c>
      <c r="BK2366" s="144" cm="1">
        <f t="array" ref="BK2366">INDEX($K:$P,ROW(),MATCH(BK$3,$K$2:$P$2,0))</f>
        <v>0.1</v>
      </c>
      <c r="BL2366" s="144" cm="1">
        <f t="array" ref="BL2366">INDEX($K:$P,ROW(),MATCH(BL$3,$K$2:$P$2,0))</f>
        <v>0.1</v>
      </c>
      <c r="BM2366" s="144" cm="1">
        <f t="array" ref="BM2366">INDEX($K:$P,ROW(),MATCH(BM$3,$K$2:$P$2,0))</f>
        <v>0.1</v>
      </c>
      <c r="BN2366" s="144" cm="1">
        <f t="array" ref="BN2366">INDEX($K:$P,ROW(),MATCH(BN$3,$K$2:$P$2,0))</f>
        <v>0.1</v>
      </c>
      <c r="BO2366" s="144" cm="1">
        <f t="array" ref="BO2366">INDEX($K:$P,ROW(),MATCH(BO$3,$K$2:$P$2,0))</f>
        <v>0.1</v>
      </c>
      <c r="BP2366" s="144" cm="1">
        <f t="array" ref="BP2366">INDEX($K:$P,ROW(),MATCH(BP$3,$K$2:$P$2,0))</f>
        <v>0.1</v>
      </c>
      <c r="BQ2366" s="144" cm="1">
        <f t="array" ref="BQ2366">INDEX($K:$P,ROW(),MATCH(BQ$3,$K$2:$P$2,0))</f>
        <v>0.1</v>
      </c>
      <c r="BR2366" s="144" cm="1">
        <f t="array" ref="BR2366">INDEX($K:$P,ROW(),MATCH(BR$3,$K$2:$P$2,0))</f>
        <v>0.1</v>
      </c>
      <c r="BS2366" s="144" cm="1">
        <f t="array" ref="BS2366">INDEX($K:$P,ROW(),MATCH(BS$3,$K$2:$P$2,0))</f>
        <v>0.1</v>
      </c>
      <c r="BT2366" s="144" cm="1">
        <f t="array" ref="BT2366">INDEX($K:$P,ROW(),MATCH(BT$3,$K$2:$P$2,0))</f>
        <v>0.1</v>
      </c>
      <c r="BU2366" s="144" cm="1">
        <f t="array" ref="BU2366">INDEX($K:$P,ROW(),MATCH(BU$3,$K$2:$P$2,0))</f>
        <v>0.1</v>
      </c>
      <c r="BV2366" s="144" cm="1">
        <f t="array" ref="BV2366">INDEX($K:$P,ROW(),MATCH(BV$3,$K$2:$P$2,0))</f>
        <v>0.1</v>
      </c>
      <c r="BW2366" s="144" cm="1">
        <f t="array" ref="BW2366">INDEX($K:$P,ROW(),MATCH(BW$3,$K$2:$P$2,0))</f>
        <v>0.1</v>
      </c>
      <c r="BX2366" s="144" cm="1">
        <f t="array" ref="BX2366">INDEX($K:$P,ROW(),MATCH(BX$3,$K$2:$P$2,0))</f>
        <v>0.1</v>
      </c>
      <c r="BY2366" s="144" cm="1">
        <f t="array" ref="BY2366">INDEX($K:$P,ROW(),MATCH(BY$3,$K$2:$P$2,0))</f>
        <v>0.1</v>
      </c>
      <c r="BZ2366" s="144" cm="1">
        <f t="array" ref="BZ2366">INDEX($K:$P,ROW(),MATCH(BZ$3,$K$2:$P$2,0))</f>
        <v>0.1</v>
      </c>
      <c r="CA2366" s="144" cm="1">
        <f t="array" ref="CA2366">INDEX($K:$P,ROW(),MATCH(CA$3,$K$2:$P$2,0))</f>
        <v>0.1</v>
      </c>
      <c r="CB2366" s="144" cm="1">
        <f t="array" ref="CB2366">INDEX($K:$P,ROW(),MATCH(CB$3,$K$2:$P$2,0))</f>
        <v>0.1</v>
      </c>
      <c r="CC2366" s="144" cm="1">
        <f t="array" ref="CC2366">INDEX($K:$P,ROW(),MATCH(CC$3,$K$2:$P$2,0))</f>
        <v>0.1</v>
      </c>
      <c r="CD2366" s="144" cm="1">
        <f t="array" ref="CD2366">INDEX($K:$P,ROW(),MATCH(CD$3,$K$2:$P$2,0))</f>
        <v>0.1</v>
      </c>
      <c r="CE2366" s="144" cm="1">
        <f t="array" ref="CE2366">INDEX($K:$P,ROW(),MATCH(CE$3,$K$2:$P$2,0))</f>
        <v>0.1</v>
      </c>
      <c r="CF2366" s="144" cm="1">
        <f t="array" ref="CF2366">INDEX($K:$P,ROW(),MATCH(CF$3,$K$2:$P$2,0))</f>
        <v>0.1</v>
      </c>
      <c r="CG2366" s="144" cm="1">
        <f t="array" ref="CG2366">INDEX($K:$P,ROW(),MATCH(CG$3,$K$2:$P$2,0))</f>
        <v>0.1</v>
      </c>
      <c r="CH2366" s="144" cm="1">
        <f t="array" ref="CH2366">INDEX($K:$P,ROW(),MATCH(CH$3,$K$2:$P$2,0))</f>
        <v>0.1</v>
      </c>
      <c r="CI2366" s="144" cm="1">
        <f t="array" ref="CI2366">INDEX($K:$P,ROW(),MATCH(CI$3,$K$2:$P$2,0))</f>
        <v>0.1</v>
      </c>
      <c r="CJ2366" s="144" cm="1">
        <f t="array" ref="CJ2366">INDEX($K:$P,ROW(),MATCH(CJ$3,$K$2:$P$2,0))</f>
        <v>0.1</v>
      </c>
      <c r="CK2366" s="144" cm="1">
        <f t="array" ref="CK2366">INDEX($K:$P,ROW(),MATCH(CK$3,$K$2:$P$2,0))</f>
        <v>0.1</v>
      </c>
      <c r="CL2366" s="144" cm="1">
        <f t="array" ref="CL2366">INDEX($K:$P,ROW(),MATCH(CL$3,$K$2:$P$2,0))</f>
        <v>0.1</v>
      </c>
    </row>
    <row r="2367" spans="2:90" x14ac:dyDescent="0.4">
      <c r="D2367" t="s">
        <v>744</v>
      </c>
      <c r="E2367" t="s">
        <v>906</v>
      </c>
      <c r="S2367" s="72"/>
      <c r="T2367" s="72"/>
      <c r="U2367" s="72"/>
      <c r="V2367" s="72"/>
      <c r="W2367" s="72"/>
      <c r="X2367" s="72"/>
      <c r="Y2367" s="72"/>
      <c r="Z2367" s="72"/>
      <c r="AA2367" s="72"/>
      <c r="AB2367" s="72"/>
      <c r="AC2367" s="72"/>
      <c r="AD2367" s="72"/>
      <c r="AE2367" s="72"/>
      <c r="AF2367" s="72"/>
      <c r="AG2367" s="72"/>
      <c r="AH2367" s="72"/>
      <c r="AI2367" s="72"/>
      <c r="AJ2367" s="72"/>
      <c r="AK2367" s="72"/>
      <c r="AL2367" s="72"/>
      <c r="AM2367" s="72"/>
      <c r="AN2367" s="72"/>
      <c r="AO2367" s="72"/>
      <c r="AP2367" s="72"/>
      <c r="AQ2367" s="72"/>
      <c r="AR2367" s="72"/>
      <c r="AS2367" s="72"/>
      <c r="AT2367" s="72"/>
      <c r="AU2367" s="72"/>
      <c r="AV2367" s="72"/>
      <c r="AW2367" s="72"/>
      <c r="AX2367" s="72"/>
      <c r="AY2367" s="72"/>
      <c r="AZ2367" s="72"/>
      <c r="BA2367" s="72"/>
      <c r="BB2367" s="72"/>
      <c r="BC2367" s="72"/>
      <c r="BD2367" s="72"/>
      <c r="BE2367" s="72"/>
      <c r="BF2367" s="72"/>
      <c r="BG2367" s="72"/>
      <c r="BH2367" s="72"/>
      <c r="BI2367" s="72"/>
      <c r="BJ2367" s="72"/>
      <c r="BK2367" s="72"/>
      <c r="BL2367" s="72"/>
      <c r="BM2367" s="72"/>
      <c r="BN2367" s="72"/>
      <c r="BO2367" s="72"/>
      <c r="BP2367" s="72"/>
      <c r="BQ2367" s="72"/>
      <c r="BR2367" s="72"/>
      <c r="BS2367" s="72"/>
      <c r="BT2367" s="72"/>
      <c r="BU2367" s="72"/>
      <c r="BV2367" s="72"/>
      <c r="BW2367" s="72"/>
      <c r="BX2367" s="72"/>
      <c r="BY2367" s="72"/>
      <c r="BZ2367" s="72"/>
      <c r="CA2367" s="72"/>
      <c r="CB2367" s="72"/>
      <c r="CC2367" s="72"/>
      <c r="CD2367" s="72"/>
      <c r="CE2367" s="72"/>
      <c r="CF2367" s="72"/>
      <c r="CG2367" s="72"/>
      <c r="CH2367" s="72"/>
      <c r="CI2367" s="72"/>
      <c r="CJ2367" s="72"/>
      <c r="CK2367" s="72"/>
      <c r="CL2367" s="72"/>
    </row>
    <row r="2368" spans="2:90" x14ac:dyDescent="0.4">
      <c r="B2368" s="93" t="str">
        <f>+B2373&amp;":"</f>
        <v># of customers - Sub revenue:</v>
      </c>
      <c r="C2368" s="12"/>
      <c r="D2368" s="12" t="s">
        <v>744</v>
      </c>
      <c r="E2368" s="12" t="s">
        <v>906</v>
      </c>
      <c r="F2368" s="12"/>
      <c r="G2368" s="12"/>
      <c r="H2368" s="12"/>
      <c r="I2368" s="60"/>
      <c r="J2368" s="60"/>
      <c r="S2368" s="72"/>
      <c r="T2368" s="72"/>
      <c r="U2368" s="72"/>
      <c r="V2368" s="72"/>
      <c r="W2368" s="72"/>
      <c r="X2368" s="72"/>
      <c r="Y2368" s="72"/>
      <c r="Z2368" s="72"/>
      <c r="AA2368" s="72"/>
      <c r="AB2368" s="72"/>
      <c r="AC2368" s="72"/>
      <c r="AD2368" s="72"/>
      <c r="AE2368" s="72"/>
      <c r="AF2368" s="72"/>
      <c r="AG2368" s="72"/>
      <c r="AH2368" s="72"/>
      <c r="AI2368" s="72"/>
      <c r="AJ2368" s="72"/>
      <c r="AK2368" s="72"/>
      <c r="AL2368" s="72"/>
      <c r="AM2368" s="72"/>
      <c r="AN2368" s="72"/>
      <c r="AO2368" s="72"/>
      <c r="AP2368" s="72"/>
      <c r="AQ2368" s="72"/>
      <c r="AR2368" s="72"/>
      <c r="AS2368" s="72"/>
      <c r="AT2368" s="72"/>
      <c r="AU2368" s="72"/>
      <c r="AV2368" s="72"/>
      <c r="AW2368" s="72"/>
      <c r="AX2368" s="72"/>
      <c r="AY2368" s="72"/>
      <c r="AZ2368" s="72"/>
      <c r="BA2368" s="72"/>
      <c r="BB2368" s="72"/>
      <c r="BC2368" s="72"/>
      <c r="BD2368" s="72"/>
      <c r="BE2368" s="72"/>
      <c r="BF2368" s="72"/>
      <c r="BG2368" s="72"/>
      <c r="BH2368" s="72"/>
      <c r="BI2368" s="72"/>
      <c r="BJ2368" s="72"/>
      <c r="BK2368" s="72"/>
      <c r="BL2368" s="72"/>
      <c r="BM2368" s="72"/>
      <c r="BN2368" s="72"/>
      <c r="BO2368" s="72"/>
      <c r="BP2368" s="72"/>
      <c r="BQ2368" s="72"/>
      <c r="BR2368" s="72"/>
      <c r="BS2368" s="72"/>
      <c r="BT2368" s="72"/>
      <c r="BU2368" s="72"/>
      <c r="BV2368" s="72"/>
      <c r="BW2368" s="72"/>
      <c r="BX2368" s="72"/>
      <c r="BY2368" s="72"/>
      <c r="BZ2368" s="72"/>
      <c r="CA2368" s="72"/>
      <c r="CB2368" s="72"/>
      <c r="CC2368" s="72"/>
      <c r="CD2368" s="72"/>
      <c r="CE2368" s="72"/>
      <c r="CF2368" s="72"/>
      <c r="CG2368" s="72"/>
      <c r="CH2368" s="72"/>
      <c r="CI2368" s="72"/>
      <c r="CJ2368" s="72"/>
      <c r="CK2368" s="72"/>
      <c r="CL2368" s="72"/>
    </row>
    <row r="2369" spans="2:90" x14ac:dyDescent="0.4">
      <c r="B2369" s="152" t="s">
        <v>71</v>
      </c>
      <c r="D2369" t="s">
        <v>744</v>
      </c>
      <c r="E2369" t="s">
        <v>906</v>
      </c>
      <c r="K2369" s="15">
        <f>SUMIF($4:$4,K$2-1,2367:2367)</f>
        <v>0</v>
      </c>
      <c r="L2369" s="15">
        <f ca="1">K2373</f>
        <v>11400</v>
      </c>
      <c r="M2369" s="15">
        <f ca="1">L2373</f>
        <v>22800</v>
      </c>
      <c r="N2369" s="15">
        <f ca="1">M2373</f>
        <v>34200</v>
      </c>
      <c r="O2369" s="15">
        <f ca="1">N2373</f>
        <v>45600</v>
      </c>
      <c r="P2369" s="15">
        <f ca="1">O2373</f>
        <v>57000</v>
      </c>
      <c r="R2369" s="15"/>
      <c r="S2369" s="76">
        <f t="shared" ref="S2369:AY2369" si="2756">R2373</f>
        <v>0</v>
      </c>
      <c r="T2369" s="76">
        <f t="shared" ca="1" si="2756"/>
        <v>950</v>
      </c>
      <c r="U2369" s="76">
        <f t="shared" ca="1" si="2756"/>
        <v>1900</v>
      </c>
      <c r="V2369" s="76">
        <f t="shared" ca="1" si="2756"/>
        <v>2850</v>
      </c>
      <c r="W2369" s="76">
        <f t="shared" ca="1" si="2756"/>
        <v>3800</v>
      </c>
      <c r="X2369" s="76">
        <f t="shared" ca="1" si="2756"/>
        <v>4750</v>
      </c>
      <c r="Y2369" s="76">
        <f t="shared" ca="1" si="2756"/>
        <v>5700</v>
      </c>
      <c r="Z2369" s="76">
        <f t="shared" ca="1" si="2756"/>
        <v>6650</v>
      </c>
      <c r="AA2369" s="76">
        <f t="shared" ca="1" si="2756"/>
        <v>7600</v>
      </c>
      <c r="AB2369" s="76">
        <f t="shared" ca="1" si="2756"/>
        <v>8550</v>
      </c>
      <c r="AC2369" s="76">
        <f t="shared" ca="1" si="2756"/>
        <v>9500</v>
      </c>
      <c r="AD2369" s="76">
        <f t="shared" ca="1" si="2756"/>
        <v>10450</v>
      </c>
      <c r="AE2369" s="76">
        <f t="shared" ca="1" si="2756"/>
        <v>11400</v>
      </c>
      <c r="AF2369" s="76">
        <f t="shared" ca="1" si="2756"/>
        <v>12350</v>
      </c>
      <c r="AG2369" s="76">
        <f t="shared" ca="1" si="2756"/>
        <v>13300</v>
      </c>
      <c r="AH2369" s="76">
        <f t="shared" ca="1" si="2756"/>
        <v>14250</v>
      </c>
      <c r="AI2369" s="76">
        <f t="shared" ca="1" si="2756"/>
        <v>15200</v>
      </c>
      <c r="AJ2369" s="76">
        <f t="shared" ca="1" si="2756"/>
        <v>16150</v>
      </c>
      <c r="AK2369" s="76">
        <f t="shared" ca="1" si="2756"/>
        <v>17100</v>
      </c>
      <c r="AL2369" s="76">
        <f t="shared" ca="1" si="2756"/>
        <v>18050</v>
      </c>
      <c r="AM2369" s="76">
        <f t="shared" ca="1" si="2756"/>
        <v>19000</v>
      </c>
      <c r="AN2369" s="76">
        <f t="shared" ca="1" si="2756"/>
        <v>19950</v>
      </c>
      <c r="AO2369" s="76">
        <f t="shared" ca="1" si="2756"/>
        <v>20900</v>
      </c>
      <c r="AP2369" s="76">
        <f t="shared" ca="1" si="2756"/>
        <v>21850</v>
      </c>
      <c r="AQ2369" s="76">
        <f t="shared" ca="1" si="2756"/>
        <v>22800</v>
      </c>
      <c r="AR2369" s="76">
        <f t="shared" ca="1" si="2756"/>
        <v>23750</v>
      </c>
      <c r="AS2369" s="76">
        <f t="shared" ca="1" si="2756"/>
        <v>24700</v>
      </c>
      <c r="AT2369" s="76">
        <f t="shared" ca="1" si="2756"/>
        <v>25650</v>
      </c>
      <c r="AU2369" s="76">
        <f t="shared" ca="1" si="2756"/>
        <v>26600</v>
      </c>
      <c r="AV2369" s="76">
        <f t="shared" ca="1" si="2756"/>
        <v>27550</v>
      </c>
      <c r="AW2369" s="76">
        <f t="shared" ca="1" si="2756"/>
        <v>28500</v>
      </c>
      <c r="AX2369" s="76">
        <f t="shared" ca="1" si="2756"/>
        <v>29450</v>
      </c>
      <c r="AY2369" s="76">
        <f t="shared" ca="1" si="2756"/>
        <v>30400</v>
      </c>
      <c r="AZ2369" s="76">
        <f t="shared" ref="AZ2369:CE2369" ca="1" si="2757">AY2373</f>
        <v>31350</v>
      </c>
      <c r="BA2369" s="76">
        <f t="shared" ca="1" si="2757"/>
        <v>32300</v>
      </c>
      <c r="BB2369" s="76">
        <f t="shared" ca="1" si="2757"/>
        <v>33250</v>
      </c>
      <c r="BC2369" s="76">
        <f t="shared" ca="1" si="2757"/>
        <v>34200</v>
      </c>
      <c r="BD2369" s="76">
        <f t="shared" ca="1" si="2757"/>
        <v>35150</v>
      </c>
      <c r="BE2369" s="76">
        <f t="shared" ca="1" si="2757"/>
        <v>36100</v>
      </c>
      <c r="BF2369" s="76">
        <f t="shared" ca="1" si="2757"/>
        <v>37050</v>
      </c>
      <c r="BG2369" s="76">
        <f t="shared" ca="1" si="2757"/>
        <v>38000</v>
      </c>
      <c r="BH2369" s="76">
        <f t="shared" ca="1" si="2757"/>
        <v>38950</v>
      </c>
      <c r="BI2369" s="76">
        <f t="shared" ca="1" si="2757"/>
        <v>39900</v>
      </c>
      <c r="BJ2369" s="76">
        <f t="shared" ca="1" si="2757"/>
        <v>40850</v>
      </c>
      <c r="BK2369" s="76">
        <f t="shared" ca="1" si="2757"/>
        <v>41800</v>
      </c>
      <c r="BL2369" s="76">
        <f t="shared" ca="1" si="2757"/>
        <v>42750</v>
      </c>
      <c r="BM2369" s="76">
        <f t="shared" ca="1" si="2757"/>
        <v>43700</v>
      </c>
      <c r="BN2369" s="76">
        <f t="shared" ca="1" si="2757"/>
        <v>44650</v>
      </c>
      <c r="BO2369" s="76">
        <f t="shared" ca="1" si="2757"/>
        <v>45600</v>
      </c>
      <c r="BP2369" s="76">
        <f t="shared" ca="1" si="2757"/>
        <v>46550</v>
      </c>
      <c r="BQ2369" s="76">
        <f t="shared" ca="1" si="2757"/>
        <v>47500</v>
      </c>
      <c r="BR2369" s="76">
        <f t="shared" ca="1" si="2757"/>
        <v>48450</v>
      </c>
      <c r="BS2369" s="76">
        <f t="shared" ca="1" si="2757"/>
        <v>49400</v>
      </c>
      <c r="BT2369" s="76">
        <f t="shared" ca="1" si="2757"/>
        <v>50350</v>
      </c>
      <c r="BU2369" s="76">
        <f t="shared" ca="1" si="2757"/>
        <v>51300</v>
      </c>
      <c r="BV2369" s="76">
        <f t="shared" ca="1" si="2757"/>
        <v>52250</v>
      </c>
      <c r="BW2369" s="76">
        <f t="shared" ca="1" si="2757"/>
        <v>53200</v>
      </c>
      <c r="BX2369" s="76">
        <f t="shared" ca="1" si="2757"/>
        <v>54150</v>
      </c>
      <c r="BY2369" s="76">
        <f t="shared" ca="1" si="2757"/>
        <v>55100</v>
      </c>
      <c r="BZ2369" s="76">
        <f t="shared" ca="1" si="2757"/>
        <v>56050</v>
      </c>
      <c r="CA2369" s="76">
        <f t="shared" ca="1" si="2757"/>
        <v>57000</v>
      </c>
      <c r="CB2369" s="76">
        <f t="shared" ca="1" si="2757"/>
        <v>57950</v>
      </c>
      <c r="CC2369" s="76">
        <f t="shared" ca="1" si="2757"/>
        <v>58900</v>
      </c>
      <c r="CD2369" s="76">
        <f t="shared" ca="1" si="2757"/>
        <v>59850</v>
      </c>
      <c r="CE2369" s="76">
        <f t="shared" ca="1" si="2757"/>
        <v>60800</v>
      </c>
      <c r="CF2369" s="76">
        <f ca="1">CE2373</f>
        <v>61750</v>
      </c>
      <c r="CG2369" s="76">
        <f t="shared" ref="CG2369:CL2369" ca="1" si="2758">CF2373</f>
        <v>62700</v>
      </c>
      <c r="CH2369" s="76">
        <f t="shared" ca="1" si="2758"/>
        <v>63650</v>
      </c>
      <c r="CI2369" s="76">
        <f t="shared" ca="1" si="2758"/>
        <v>64600</v>
      </c>
      <c r="CJ2369" s="76">
        <f t="shared" ca="1" si="2758"/>
        <v>65550</v>
      </c>
      <c r="CK2369" s="76">
        <f t="shared" ca="1" si="2758"/>
        <v>66500</v>
      </c>
      <c r="CL2369" s="76">
        <f t="shared" ca="1" si="2758"/>
        <v>67450</v>
      </c>
    </row>
    <row r="2370" spans="2:90" x14ac:dyDescent="0.4">
      <c r="B2370" s="152" t="s">
        <v>72</v>
      </c>
      <c r="D2370" t="s">
        <v>744</v>
      </c>
      <c r="E2370" t="s">
        <v>906</v>
      </c>
      <c r="K2370" s="34">
        <f ca="1">SUMIF($3:$3,K$2,2370:2370)</f>
        <v>12000</v>
      </c>
      <c r="L2370" s="34">
        <f ca="1">SUMIF($3:$3,L$2,2370:2370)</f>
        <v>12000</v>
      </c>
      <c r="M2370" s="34">
        <f ca="1">SUMIF($3:$3,M$2,2370:2370)</f>
        <v>12000</v>
      </c>
      <c r="N2370" s="34">
        <f ca="1">SUMIF($3:$3,N$2,2370:2370)</f>
        <v>12000</v>
      </c>
      <c r="O2370" s="34">
        <f ca="1">SUMIF($3:$3,O$2,2370:2370)</f>
        <v>12000</v>
      </c>
      <c r="P2370" s="34">
        <f ca="1">SUMIF($3:$3,P$2,2370:2370)</f>
        <v>12000</v>
      </c>
      <c r="R2370" s="15"/>
      <c r="S2370" s="76" cm="1">
        <f t="array" aca="1" ref="S2370" ca="1">INDIRECT(S2359)*S2366</f>
        <v>1000</v>
      </c>
      <c r="T2370" s="76" cm="1">
        <f t="array" aca="1" ref="T2370" ca="1">INDIRECT(T2359)*T2366</f>
        <v>1000</v>
      </c>
      <c r="U2370" s="76" cm="1">
        <f t="array" aca="1" ref="U2370" ca="1">INDIRECT(U2359)*U2366</f>
        <v>1000</v>
      </c>
      <c r="V2370" s="76" cm="1">
        <f t="array" aca="1" ref="V2370" ca="1">INDIRECT(V2359)*V2366</f>
        <v>1000</v>
      </c>
      <c r="W2370" s="76" cm="1">
        <f t="array" aca="1" ref="W2370" ca="1">INDIRECT(W2359)*W2366</f>
        <v>1000</v>
      </c>
      <c r="X2370" s="76" cm="1">
        <f t="array" aca="1" ref="X2370" ca="1">INDIRECT(X2359)*X2366</f>
        <v>1000</v>
      </c>
      <c r="Y2370" s="76" cm="1">
        <f t="array" aca="1" ref="Y2370" ca="1">INDIRECT(Y2359)*Y2366</f>
        <v>1000</v>
      </c>
      <c r="Z2370" s="76" cm="1">
        <f t="array" aca="1" ref="Z2370" ca="1">INDIRECT(Z2359)*Z2366</f>
        <v>1000</v>
      </c>
      <c r="AA2370" s="76" cm="1">
        <f t="array" aca="1" ref="AA2370" ca="1">INDIRECT(AA2359)*AA2366</f>
        <v>1000</v>
      </c>
      <c r="AB2370" s="76" cm="1">
        <f t="array" aca="1" ref="AB2370" ca="1">INDIRECT(AB2359)*AB2366</f>
        <v>1000</v>
      </c>
      <c r="AC2370" s="76" cm="1">
        <f t="array" aca="1" ref="AC2370" ca="1">INDIRECT(AC2359)*AC2366</f>
        <v>1000</v>
      </c>
      <c r="AD2370" s="76" cm="1">
        <f t="array" aca="1" ref="AD2370" ca="1">INDIRECT(AD2359)*AD2366</f>
        <v>1000</v>
      </c>
      <c r="AE2370" s="76" cm="1">
        <f t="array" aca="1" ref="AE2370" ca="1">INDIRECT(AE2359)*AE2366</f>
        <v>1000</v>
      </c>
      <c r="AF2370" s="76" cm="1">
        <f t="array" aca="1" ref="AF2370" ca="1">INDIRECT(AF2359)*AF2366</f>
        <v>1000</v>
      </c>
      <c r="AG2370" s="76" cm="1">
        <f t="array" aca="1" ref="AG2370" ca="1">INDIRECT(AG2359)*AG2366</f>
        <v>1000</v>
      </c>
      <c r="AH2370" s="76" cm="1">
        <f t="array" aca="1" ref="AH2370" ca="1">INDIRECT(AH2359)*AH2366</f>
        <v>1000</v>
      </c>
      <c r="AI2370" s="76" cm="1">
        <f t="array" aca="1" ref="AI2370" ca="1">INDIRECT(AI2359)*AI2366</f>
        <v>1000</v>
      </c>
      <c r="AJ2370" s="76" cm="1">
        <f t="array" aca="1" ref="AJ2370" ca="1">INDIRECT(AJ2359)*AJ2366</f>
        <v>1000</v>
      </c>
      <c r="AK2370" s="76" cm="1">
        <f t="array" aca="1" ref="AK2370" ca="1">INDIRECT(AK2359)*AK2366</f>
        <v>1000</v>
      </c>
      <c r="AL2370" s="76" cm="1">
        <f t="array" aca="1" ref="AL2370" ca="1">INDIRECT(AL2359)*AL2366</f>
        <v>1000</v>
      </c>
      <c r="AM2370" s="76" cm="1">
        <f t="array" aca="1" ref="AM2370" ca="1">INDIRECT(AM2359)*AM2366</f>
        <v>1000</v>
      </c>
      <c r="AN2370" s="76" cm="1">
        <f t="array" aca="1" ref="AN2370" ca="1">INDIRECT(AN2359)*AN2366</f>
        <v>1000</v>
      </c>
      <c r="AO2370" s="76" cm="1">
        <f t="array" aca="1" ref="AO2370" ca="1">INDIRECT(AO2359)*AO2366</f>
        <v>1000</v>
      </c>
      <c r="AP2370" s="76" cm="1">
        <f t="array" aca="1" ref="AP2370" ca="1">INDIRECT(AP2359)*AP2366</f>
        <v>1000</v>
      </c>
      <c r="AQ2370" s="76" cm="1">
        <f t="array" aca="1" ref="AQ2370" ca="1">INDIRECT(AQ2359)*AQ2366</f>
        <v>1000</v>
      </c>
      <c r="AR2370" s="76" cm="1">
        <f t="array" aca="1" ref="AR2370" ca="1">INDIRECT(AR2359)*AR2366</f>
        <v>1000</v>
      </c>
      <c r="AS2370" s="76" cm="1">
        <f t="array" aca="1" ref="AS2370" ca="1">INDIRECT(AS2359)*AS2366</f>
        <v>1000</v>
      </c>
      <c r="AT2370" s="76" cm="1">
        <f t="array" aca="1" ref="AT2370" ca="1">INDIRECT(AT2359)*AT2366</f>
        <v>1000</v>
      </c>
      <c r="AU2370" s="76" cm="1">
        <f t="array" aca="1" ref="AU2370" ca="1">INDIRECT(AU2359)*AU2366</f>
        <v>1000</v>
      </c>
      <c r="AV2370" s="76" cm="1">
        <f t="array" aca="1" ref="AV2370" ca="1">INDIRECT(AV2359)*AV2366</f>
        <v>1000</v>
      </c>
      <c r="AW2370" s="76" cm="1">
        <f t="array" aca="1" ref="AW2370" ca="1">INDIRECT(AW2359)*AW2366</f>
        <v>1000</v>
      </c>
      <c r="AX2370" s="76" cm="1">
        <f t="array" aca="1" ref="AX2370" ca="1">INDIRECT(AX2359)*AX2366</f>
        <v>1000</v>
      </c>
      <c r="AY2370" s="76" cm="1">
        <f t="array" aca="1" ref="AY2370" ca="1">INDIRECT(AY2359)*AY2366</f>
        <v>1000</v>
      </c>
      <c r="AZ2370" s="76" cm="1">
        <f t="array" aca="1" ref="AZ2370" ca="1">INDIRECT(AZ2359)*AZ2366</f>
        <v>1000</v>
      </c>
      <c r="BA2370" s="76" cm="1">
        <f t="array" aca="1" ref="BA2370" ca="1">INDIRECT(BA2359)*BA2366</f>
        <v>1000</v>
      </c>
      <c r="BB2370" s="76" cm="1">
        <f t="array" aca="1" ref="BB2370" ca="1">INDIRECT(BB2359)*BB2366</f>
        <v>1000</v>
      </c>
      <c r="BC2370" s="76" cm="1">
        <f t="array" aca="1" ref="BC2370" ca="1">INDIRECT(BC2359)*BC2366</f>
        <v>1000</v>
      </c>
      <c r="BD2370" s="76" cm="1">
        <f t="array" aca="1" ref="BD2370" ca="1">INDIRECT(BD2359)*BD2366</f>
        <v>1000</v>
      </c>
      <c r="BE2370" s="76" cm="1">
        <f t="array" aca="1" ref="BE2370" ca="1">INDIRECT(BE2359)*BE2366</f>
        <v>1000</v>
      </c>
      <c r="BF2370" s="76" cm="1">
        <f t="array" aca="1" ref="BF2370" ca="1">INDIRECT(BF2359)*BF2366</f>
        <v>1000</v>
      </c>
      <c r="BG2370" s="76" cm="1">
        <f t="array" aca="1" ref="BG2370" ca="1">INDIRECT(BG2359)*BG2366</f>
        <v>1000</v>
      </c>
      <c r="BH2370" s="76" cm="1">
        <f t="array" aca="1" ref="BH2370" ca="1">INDIRECT(BH2359)*BH2366</f>
        <v>1000</v>
      </c>
      <c r="BI2370" s="76" cm="1">
        <f t="array" aca="1" ref="BI2370" ca="1">INDIRECT(BI2359)*BI2366</f>
        <v>1000</v>
      </c>
      <c r="BJ2370" s="76" cm="1">
        <f t="array" aca="1" ref="BJ2370" ca="1">INDIRECT(BJ2359)*BJ2366</f>
        <v>1000</v>
      </c>
      <c r="BK2370" s="76" cm="1">
        <f t="array" aca="1" ref="BK2370" ca="1">INDIRECT(BK2359)*BK2366</f>
        <v>1000</v>
      </c>
      <c r="BL2370" s="76" cm="1">
        <f t="array" aca="1" ref="BL2370" ca="1">INDIRECT(BL2359)*BL2366</f>
        <v>1000</v>
      </c>
      <c r="BM2370" s="76" cm="1">
        <f t="array" aca="1" ref="BM2370" ca="1">INDIRECT(BM2359)*BM2366</f>
        <v>1000</v>
      </c>
      <c r="BN2370" s="76" cm="1">
        <f t="array" aca="1" ref="BN2370" ca="1">INDIRECT(BN2359)*BN2366</f>
        <v>1000</v>
      </c>
      <c r="BO2370" s="76" cm="1">
        <f t="array" aca="1" ref="BO2370" ca="1">INDIRECT(BO2359)*BO2366</f>
        <v>1000</v>
      </c>
      <c r="BP2370" s="76" cm="1">
        <f t="array" aca="1" ref="BP2370" ca="1">INDIRECT(BP2359)*BP2366</f>
        <v>1000</v>
      </c>
      <c r="BQ2370" s="76" cm="1">
        <f t="array" aca="1" ref="BQ2370" ca="1">INDIRECT(BQ2359)*BQ2366</f>
        <v>1000</v>
      </c>
      <c r="BR2370" s="76" cm="1">
        <f t="array" aca="1" ref="BR2370" ca="1">INDIRECT(BR2359)*BR2366</f>
        <v>1000</v>
      </c>
      <c r="BS2370" s="76" cm="1">
        <f t="array" aca="1" ref="BS2370" ca="1">INDIRECT(BS2359)*BS2366</f>
        <v>1000</v>
      </c>
      <c r="BT2370" s="76" cm="1">
        <f t="array" aca="1" ref="BT2370" ca="1">INDIRECT(BT2359)*BT2366</f>
        <v>1000</v>
      </c>
      <c r="BU2370" s="76" cm="1">
        <f t="array" aca="1" ref="BU2370" ca="1">INDIRECT(BU2359)*BU2366</f>
        <v>1000</v>
      </c>
      <c r="BV2370" s="76" cm="1">
        <f t="array" aca="1" ref="BV2370" ca="1">INDIRECT(BV2359)*BV2366</f>
        <v>1000</v>
      </c>
      <c r="BW2370" s="76" cm="1">
        <f t="array" aca="1" ref="BW2370" ca="1">INDIRECT(BW2359)*BW2366</f>
        <v>1000</v>
      </c>
      <c r="BX2370" s="76" cm="1">
        <f t="array" aca="1" ref="BX2370" ca="1">INDIRECT(BX2359)*BX2366</f>
        <v>1000</v>
      </c>
      <c r="BY2370" s="76" cm="1">
        <f t="array" aca="1" ref="BY2370" ca="1">INDIRECT(BY2359)*BY2366</f>
        <v>1000</v>
      </c>
      <c r="BZ2370" s="76" cm="1">
        <f t="array" aca="1" ref="BZ2370" ca="1">INDIRECT(BZ2359)*BZ2366</f>
        <v>1000</v>
      </c>
      <c r="CA2370" s="76" cm="1">
        <f t="array" aca="1" ref="CA2370" ca="1">INDIRECT(CA2359)*CA2366</f>
        <v>1000</v>
      </c>
      <c r="CB2370" s="76" cm="1">
        <f t="array" aca="1" ref="CB2370" ca="1">INDIRECT(CB2359)*CB2366</f>
        <v>1000</v>
      </c>
      <c r="CC2370" s="76" cm="1">
        <f t="array" aca="1" ref="CC2370" ca="1">INDIRECT(CC2359)*CC2366</f>
        <v>1000</v>
      </c>
      <c r="CD2370" s="76" cm="1">
        <f t="array" aca="1" ref="CD2370" ca="1">INDIRECT(CD2359)*CD2366</f>
        <v>1000</v>
      </c>
      <c r="CE2370" s="76" cm="1">
        <f t="array" aca="1" ref="CE2370" ca="1">INDIRECT(CE2359)*CE2366</f>
        <v>1000</v>
      </c>
      <c r="CF2370" s="76" cm="1">
        <f t="array" aca="1" ref="CF2370" ca="1">INDIRECT(CF2359)*CF2366</f>
        <v>1000</v>
      </c>
      <c r="CG2370" s="76" cm="1">
        <f t="array" aca="1" ref="CG2370" ca="1">INDIRECT(CG2359)*CG2366</f>
        <v>1000</v>
      </c>
      <c r="CH2370" s="76" cm="1">
        <f t="array" aca="1" ref="CH2370" ca="1">INDIRECT(CH2359)*CH2366</f>
        <v>1000</v>
      </c>
      <c r="CI2370" s="76" cm="1">
        <f t="array" aca="1" ref="CI2370" ca="1">INDIRECT(CI2359)*CI2366</f>
        <v>1000</v>
      </c>
      <c r="CJ2370" s="76" cm="1">
        <f t="array" aca="1" ref="CJ2370" ca="1">INDIRECT(CJ2359)*CJ2366</f>
        <v>1000</v>
      </c>
      <c r="CK2370" s="76" cm="1">
        <f t="array" aca="1" ref="CK2370" ca="1">INDIRECT(CK2359)*CK2366</f>
        <v>1000</v>
      </c>
      <c r="CL2370" s="76" cm="1">
        <f t="array" aca="1" ref="CL2370" ca="1">INDIRECT(CL2359)*CL2366</f>
        <v>1000</v>
      </c>
    </row>
    <row r="2371" spans="2:90" x14ac:dyDescent="0.4">
      <c r="B2371" s="152" t="s">
        <v>73</v>
      </c>
      <c r="C2371" s="12"/>
      <c r="D2371" s="12" t="s">
        <v>744</v>
      </c>
      <c r="E2371" s="12" t="s">
        <v>906</v>
      </c>
      <c r="F2371" s="12"/>
      <c r="G2371" s="12" t="str">
        <f>E2371</f>
        <v/>
      </c>
      <c r="H2371" s="12"/>
      <c r="I2371" s="60"/>
      <c r="J2371" s="60"/>
      <c r="K2371" s="16">
        <v>0.05</v>
      </c>
      <c r="L2371" s="16">
        <v>0.05</v>
      </c>
      <c r="M2371" s="16">
        <v>0.05</v>
      </c>
      <c r="N2371" s="16">
        <v>0.05</v>
      </c>
      <c r="O2371" s="16">
        <v>0.05</v>
      </c>
      <c r="P2371" s="16">
        <v>0.05</v>
      </c>
      <c r="R2371" s="20"/>
      <c r="S2371" s="144" cm="1">
        <f t="array" ref="S2371">INDEX($K:$P,ROW(),MATCH(S$3,$K$2:$P$2,0))</f>
        <v>0.05</v>
      </c>
      <c r="T2371" s="144" cm="1">
        <f t="array" ref="T2371">INDEX($K:$P,ROW(),MATCH(T$3,$K$2:$P$2,0))</f>
        <v>0.05</v>
      </c>
      <c r="U2371" s="144" cm="1">
        <f t="array" ref="U2371">INDEX($K:$P,ROW(),MATCH(U$3,$K$2:$P$2,0))</f>
        <v>0.05</v>
      </c>
      <c r="V2371" s="144" cm="1">
        <f t="array" ref="V2371">INDEX($K:$P,ROW(),MATCH(V$3,$K$2:$P$2,0))</f>
        <v>0.05</v>
      </c>
      <c r="W2371" s="144" cm="1">
        <f t="array" ref="W2371">INDEX($K:$P,ROW(),MATCH(W$3,$K$2:$P$2,0))</f>
        <v>0.05</v>
      </c>
      <c r="X2371" s="144" cm="1">
        <f t="array" ref="X2371">INDEX($K:$P,ROW(),MATCH(X$3,$K$2:$P$2,0))</f>
        <v>0.05</v>
      </c>
      <c r="Y2371" s="144" cm="1">
        <f t="array" ref="Y2371">INDEX($K:$P,ROW(),MATCH(Y$3,$K$2:$P$2,0))</f>
        <v>0.05</v>
      </c>
      <c r="Z2371" s="144" cm="1">
        <f t="array" ref="Z2371">INDEX($K:$P,ROW(),MATCH(Z$3,$K$2:$P$2,0))</f>
        <v>0.05</v>
      </c>
      <c r="AA2371" s="144" cm="1">
        <f t="array" ref="AA2371">INDEX($K:$P,ROW(),MATCH(AA$3,$K$2:$P$2,0))</f>
        <v>0.05</v>
      </c>
      <c r="AB2371" s="144" cm="1">
        <f t="array" ref="AB2371">INDEX($K:$P,ROW(),MATCH(AB$3,$K$2:$P$2,0))</f>
        <v>0.05</v>
      </c>
      <c r="AC2371" s="144" cm="1">
        <f t="array" ref="AC2371">INDEX($K:$P,ROW(),MATCH(AC$3,$K$2:$P$2,0))</f>
        <v>0.05</v>
      </c>
      <c r="AD2371" s="144" cm="1">
        <f t="array" ref="AD2371">INDEX($K:$P,ROW(),MATCH(AD$3,$K$2:$P$2,0))</f>
        <v>0.05</v>
      </c>
      <c r="AE2371" s="144" cm="1">
        <f t="array" ref="AE2371">INDEX($K:$P,ROW(),MATCH(AE$3,$K$2:$P$2,0))</f>
        <v>0.05</v>
      </c>
      <c r="AF2371" s="144" cm="1">
        <f t="array" ref="AF2371">INDEX($K:$P,ROW(),MATCH(AF$3,$K$2:$P$2,0))</f>
        <v>0.05</v>
      </c>
      <c r="AG2371" s="144" cm="1">
        <f t="array" ref="AG2371">INDEX($K:$P,ROW(),MATCH(AG$3,$K$2:$P$2,0))</f>
        <v>0.05</v>
      </c>
      <c r="AH2371" s="144" cm="1">
        <f t="array" ref="AH2371">INDEX($K:$P,ROW(),MATCH(AH$3,$K$2:$P$2,0))</f>
        <v>0.05</v>
      </c>
      <c r="AI2371" s="144" cm="1">
        <f t="array" ref="AI2371">INDEX($K:$P,ROW(),MATCH(AI$3,$K$2:$P$2,0))</f>
        <v>0.05</v>
      </c>
      <c r="AJ2371" s="144" cm="1">
        <f t="array" ref="AJ2371">INDEX($K:$P,ROW(),MATCH(AJ$3,$K$2:$P$2,0))</f>
        <v>0.05</v>
      </c>
      <c r="AK2371" s="144" cm="1">
        <f t="array" ref="AK2371">INDEX($K:$P,ROW(),MATCH(AK$3,$K$2:$P$2,0))</f>
        <v>0.05</v>
      </c>
      <c r="AL2371" s="144" cm="1">
        <f t="array" ref="AL2371">INDEX($K:$P,ROW(),MATCH(AL$3,$K$2:$P$2,0))</f>
        <v>0.05</v>
      </c>
      <c r="AM2371" s="144" cm="1">
        <f t="array" ref="AM2371">INDEX($K:$P,ROW(),MATCH(AM$3,$K$2:$P$2,0))</f>
        <v>0.05</v>
      </c>
      <c r="AN2371" s="144" cm="1">
        <f t="array" ref="AN2371">INDEX($K:$P,ROW(),MATCH(AN$3,$K$2:$P$2,0))</f>
        <v>0.05</v>
      </c>
      <c r="AO2371" s="144" cm="1">
        <f t="array" ref="AO2371">INDEX($K:$P,ROW(),MATCH(AO$3,$K$2:$P$2,0))</f>
        <v>0.05</v>
      </c>
      <c r="AP2371" s="144" cm="1">
        <f t="array" ref="AP2371">INDEX($K:$P,ROW(),MATCH(AP$3,$K$2:$P$2,0))</f>
        <v>0.05</v>
      </c>
      <c r="AQ2371" s="144" cm="1">
        <f t="array" ref="AQ2371">INDEX($K:$P,ROW(),MATCH(AQ$3,$K$2:$P$2,0))</f>
        <v>0.05</v>
      </c>
      <c r="AR2371" s="144" cm="1">
        <f t="array" ref="AR2371">INDEX($K:$P,ROW(),MATCH(AR$3,$K$2:$P$2,0))</f>
        <v>0.05</v>
      </c>
      <c r="AS2371" s="144" cm="1">
        <f t="array" ref="AS2371">INDEX($K:$P,ROW(),MATCH(AS$3,$K$2:$P$2,0))</f>
        <v>0.05</v>
      </c>
      <c r="AT2371" s="144" cm="1">
        <f t="array" ref="AT2371">INDEX($K:$P,ROW(),MATCH(AT$3,$K$2:$P$2,0))</f>
        <v>0.05</v>
      </c>
      <c r="AU2371" s="144" cm="1">
        <f t="array" ref="AU2371">INDEX($K:$P,ROW(),MATCH(AU$3,$K$2:$P$2,0))</f>
        <v>0.05</v>
      </c>
      <c r="AV2371" s="144" cm="1">
        <f t="array" ref="AV2371">INDEX($K:$P,ROW(),MATCH(AV$3,$K$2:$P$2,0))</f>
        <v>0.05</v>
      </c>
      <c r="AW2371" s="144" cm="1">
        <f t="array" ref="AW2371">INDEX($K:$P,ROW(),MATCH(AW$3,$K$2:$P$2,0))</f>
        <v>0.05</v>
      </c>
      <c r="AX2371" s="144" cm="1">
        <f t="array" ref="AX2371">INDEX($K:$P,ROW(),MATCH(AX$3,$K$2:$P$2,0))</f>
        <v>0.05</v>
      </c>
      <c r="AY2371" s="144" cm="1">
        <f t="array" ref="AY2371">INDEX($K:$P,ROW(),MATCH(AY$3,$K$2:$P$2,0))</f>
        <v>0.05</v>
      </c>
      <c r="AZ2371" s="144" cm="1">
        <f t="array" ref="AZ2371">INDEX($K:$P,ROW(),MATCH(AZ$3,$K$2:$P$2,0))</f>
        <v>0.05</v>
      </c>
      <c r="BA2371" s="144" cm="1">
        <f t="array" ref="BA2371">INDEX($K:$P,ROW(),MATCH(BA$3,$K$2:$P$2,0))</f>
        <v>0.05</v>
      </c>
      <c r="BB2371" s="144" cm="1">
        <f t="array" ref="BB2371">INDEX($K:$P,ROW(),MATCH(BB$3,$K$2:$P$2,0))</f>
        <v>0.05</v>
      </c>
      <c r="BC2371" s="144" cm="1">
        <f t="array" ref="BC2371">INDEX($K:$P,ROW(),MATCH(BC$3,$K$2:$P$2,0))</f>
        <v>0.05</v>
      </c>
      <c r="BD2371" s="144" cm="1">
        <f t="array" ref="BD2371">INDEX($K:$P,ROW(),MATCH(BD$3,$K$2:$P$2,0))</f>
        <v>0.05</v>
      </c>
      <c r="BE2371" s="144" cm="1">
        <f t="array" ref="BE2371">INDEX($K:$P,ROW(),MATCH(BE$3,$K$2:$P$2,0))</f>
        <v>0.05</v>
      </c>
      <c r="BF2371" s="144" cm="1">
        <f t="array" ref="BF2371">INDEX($K:$P,ROW(),MATCH(BF$3,$K$2:$P$2,0))</f>
        <v>0.05</v>
      </c>
      <c r="BG2371" s="144" cm="1">
        <f t="array" ref="BG2371">INDEX($K:$P,ROW(),MATCH(BG$3,$K$2:$P$2,0))</f>
        <v>0.05</v>
      </c>
      <c r="BH2371" s="144" cm="1">
        <f t="array" ref="BH2371">INDEX($K:$P,ROW(),MATCH(BH$3,$K$2:$P$2,0))</f>
        <v>0.05</v>
      </c>
      <c r="BI2371" s="144" cm="1">
        <f t="array" ref="BI2371">INDEX($K:$P,ROW(),MATCH(BI$3,$K$2:$P$2,0))</f>
        <v>0.05</v>
      </c>
      <c r="BJ2371" s="144" cm="1">
        <f t="array" ref="BJ2371">INDEX($K:$P,ROW(),MATCH(BJ$3,$K$2:$P$2,0))</f>
        <v>0.05</v>
      </c>
      <c r="BK2371" s="144" cm="1">
        <f t="array" ref="BK2371">INDEX($K:$P,ROW(),MATCH(BK$3,$K$2:$P$2,0))</f>
        <v>0.05</v>
      </c>
      <c r="BL2371" s="144" cm="1">
        <f t="array" ref="BL2371">INDEX($K:$P,ROW(),MATCH(BL$3,$K$2:$P$2,0))</f>
        <v>0.05</v>
      </c>
      <c r="BM2371" s="144" cm="1">
        <f t="array" ref="BM2371">INDEX($K:$P,ROW(),MATCH(BM$3,$K$2:$P$2,0))</f>
        <v>0.05</v>
      </c>
      <c r="BN2371" s="144" cm="1">
        <f t="array" ref="BN2371">INDEX($K:$P,ROW(),MATCH(BN$3,$K$2:$P$2,0))</f>
        <v>0.05</v>
      </c>
      <c r="BO2371" s="144" cm="1">
        <f t="array" ref="BO2371">INDEX($K:$P,ROW(),MATCH(BO$3,$K$2:$P$2,0))</f>
        <v>0.05</v>
      </c>
      <c r="BP2371" s="144" cm="1">
        <f t="array" ref="BP2371">INDEX($K:$P,ROW(),MATCH(BP$3,$K$2:$P$2,0))</f>
        <v>0.05</v>
      </c>
      <c r="BQ2371" s="144" cm="1">
        <f t="array" ref="BQ2371">INDEX($K:$P,ROW(),MATCH(BQ$3,$K$2:$P$2,0))</f>
        <v>0.05</v>
      </c>
      <c r="BR2371" s="144" cm="1">
        <f t="array" ref="BR2371">INDEX($K:$P,ROW(),MATCH(BR$3,$K$2:$P$2,0))</f>
        <v>0.05</v>
      </c>
      <c r="BS2371" s="144" cm="1">
        <f t="array" ref="BS2371">INDEX($K:$P,ROW(),MATCH(BS$3,$K$2:$P$2,0))</f>
        <v>0.05</v>
      </c>
      <c r="BT2371" s="144" cm="1">
        <f t="array" ref="BT2371">INDEX($K:$P,ROW(),MATCH(BT$3,$K$2:$P$2,0))</f>
        <v>0.05</v>
      </c>
      <c r="BU2371" s="144" cm="1">
        <f t="array" ref="BU2371">INDEX($K:$P,ROW(),MATCH(BU$3,$K$2:$P$2,0))</f>
        <v>0.05</v>
      </c>
      <c r="BV2371" s="144" cm="1">
        <f t="array" ref="BV2371">INDEX($K:$P,ROW(),MATCH(BV$3,$K$2:$P$2,0))</f>
        <v>0.05</v>
      </c>
      <c r="BW2371" s="144" cm="1">
        <f t="array" ref="BW2371">INDEX($K:$P,ROW(),MATCH(BW$3,$K$2:$P$2,0))</f>
        <v>0.05</v>
      </c>
      <c r="BX2371" s="144" cm="1">
        <f t="array" ref="BX2371">INDEX($K:$P,ROW(),MATCH(BX$3,$K$2:$P$2,0))</f>
        <v>0.05</v>
      </c>
      <c r="BY2371" s="144" cm="1">
        <f t="array" ref="BY2371">INDEX($K:$P,ROW(),MATCH(BY$3,$K$2:$P$2,0))</f>
        <v>0.05</v>
      </c>
      <c r="BZ2371" s="144" cm="1">
        <f t="array" ref="BZ2371">INDEX($K:$P,ROW(),MATCH(BZ$3,$K$2:$P$2,0))</f>
        <v>0.05</v>
      </c>
      <c r="CA2371" s="144" cm="1">
        <f t="array" ref="CA2371">INDEX($K:$P,ROW(),MATCH(CA$3,$K$2:$P$2,0))</f>
        <v>0.05</v>
      </c>
      <c r="CB2371" s="144" cm="1">
        <f t="array" ref="CB2371">INDEX($K:$P,ROW(),MATCH(CB$3,$K$2:$P$2,0))</f>
        <v>0.05</v>
      </c>
      <c r="CC2371" s="144" cm="1">
        <f t="array" ref="CC2371">INDEX($K:$P,ROW(),MATCH(CC$3,$K$2:$P$2,0))</f>
        <v>0.05</v>
      </c>
      <c r="CD2371" s="144" cm="1">
        <f t="array" ref="CD2371">INDEX($K:$P,ROW(),MATCH(CD$3,$K$2:$P$2,0))</f>
        <v>0.05</v>
      </c>
      <c r="CE2371" s="144" cm="1">
        <f t="array" ref="CE2371">INDEX($K:$P,ROW(),MATCH(CE$3,$K$2:$P$2,0))</f>
        <v>0.05</v>
      </c>
      <c r="CF2371" s="144" cm="1">
        <f t="array" ref="CF2371">INDEX($K:$P,ROW(),MATCH(CF$3,$K$2:$P$2,0))</f>
        <v>0.05</v>
      </c>
      <c r="CG2371" s="144" cm="1">
        <f t="array" ref="CG2371">INDEX($K:$P,ROW(),MATCH(CG$3,$K$2:$P$2,0))</f>
        <v>0.05</v>
      </c>
      <c r="CH2371" s="144" cm="1">
        <f t="array" ref="CH2371">INDEX($K:$P,ROW(),MATCH(CH$3,$K$2:$P$2,0))</f>
        <v>0.05</v>
      </c>
      <c r="CI2371" s="144" cm="1">
        <f t="array" ref="CI2371">INDEX($K:$P,ROW(),MATCH(CI$3,$K$2:$P$2,0))</f>
        <v>0.05</v>
      </c>
      <c r="CJ2371" s="144" cm="1">
        <f t="array" ref="CJ2371">INDEX($K:$P,ROW(),MATCH(CJ$3,$K$2:$P$2,0))</f>
        <v>0.05</v>
      </c>
      <c r="CK2371" s="144" cm="1">
        <f t="array" ref="CK2371">INDEX($K:$P,ROW(),MATCH(CK$3,$K$2:$P$2,0))</f>
        <v>0.05</v>
      </c>
      <c r="CL2371" s="144" cm="1">
        <f t="array" ref="CL2371">INDEX($K:$P,ROW(),MATCH(CL$3,$K$2:$P$2,0))</f>
        <v>0.05</v>
      </c>
    </row>
    <row r="2372" spans="2:90" x14ac:dyDescent="0.4">
      <c r="B2372" s="152" t="s">
        <v>74</v>
      </c>
      <c r="D2372" t="s">
        <v>744</v>
      </c>
      <c r="E2372" t="s">
        <v>906</v>
      </c>
      <c r="K2372" s="307">
        <f ca="1">SUMIF($3:$3,K$2,2372:2372)</f>
        <v>-600</v>
      </c>
      <c r="L2372" s="307">
        <f ca="1">SUMIF($3:$3,L$2,2372:2372)</f>
        <v>-600</v>
      </c>
      <c r="M2372" s="307">
        <f ca="1">SUMIF($3:$3,M$2,2372:2372)</f>
        <v>-600</v>
      </c>
      <c r="N2372" s="307">
        <f ca="1">SUMIF($3:$3,N$2,2372:2372)</f>
        <v>-600</v>
      </c>
      <c r="O2372" s="307">
        <f ca="1">SUMIF($3:$3,O$2,2372:2372)</f>
        <v>-600</v>
      </c>
      <c r="P2372" s="307">
        <f ca="1">SUMIF($3:$3,P$2,2372:2372)</f>
        <v>-600</v>
      </c>
      <c r="R2372" s="15"/>
      <c r="S2372" s="76">
        <f t="shared" ref="S2372" ca="1" si="2759">-S2370*S2371</f>
        <v>-50</v>
      </c>
      <c r="T2372" s="76">
        <f t="shared" ref="T2372:AX2372" ca="1" si="2760">-T2370*T2371</f>
        <v>-50</v>
      </c>
      <c r="U2372" s="76">
        <f t="shared" ca="1" si="2760"/>
        <v>-50</v>
      </c>
      <c r="V2372" s="76">
        <f t="shared" ca="1" si="2760"/>
        <v>-50</v>
      </c>
      <c r="W2372" s="76">
        <f t="shared" ca="1" si="2760"/>
        <v>-50</v>
      </c>
      <c r="X2372" s="76">
        <f t="shared" ca="1" si="2760"/>
        <v>-50</v>
      </c>
      <c r="Y2372" s="76">
        <f t="shared" ca="1" si="2760"/>
        <v>-50</v>
      </c>
      <c r="Z2372" s="76">
        <f t="shared" ca="1" si="2760"/>
        <v>-50</v>
      </c>
      <c r="AA2372" s="76">
        <f t="shared" ca="1" si="2760"/>
        <v>-50</v>
      </c>
      <c r="AB2372" s="76">
        <f t="shared" ca="1" si="2760"/>
        <v>-50</v>
      </c>
      <c r="AC2372" s="76">
        <f t="shared" ca="1" si="2760"/>
        <v>-50</v>
      </c>
      <c r="AD2372" s="76">
        <f t="shared" ca="1" si="2760"/>
        <v>-50</v>
      </c>
      <c r="AE2372" s="76">
        <f t="shared" ca="1" si="2760"/>
        <v>-50</v>
      </c>
      <c r="AF2372" s="76">
        <f t="shared" ca="1" si="2760"/>
        <v>-50</v>
      </c>
      <c r="AG2372" s="76">
        <f t="shared" ca="1" si="2760"/>
        <v>-50</v>
      </c>
      <c r="AH2372" s="76">
        <f t="shared" ca="1" si="2760"/>
        <v>-50</v>
      </c>
      <c r="AI2372" s="76">
        <f t="shared" ca="1" si="2760"/>
        <v>-50</v>
      </c>
      <c r="AJ2372" s="76">
        <f t="shared" ca="1" si="2760"/>
        <v>-50</v>
      </c>
      <c r="AK2372" s="76">
        <f t="shared" ca="1" si="2760"/>
        <v>-50</v>
      </c>
      <c r="AL2372" s="76">
        <f t="shared" ca="1" si="2760"/>
        <v>-50</v>
      </c>
      <c r="AM2372" s="76">
        <f t="shared" ca="1" si="2760"/>
        <v>-50</v>
      </c>
      <c r="AN2372" s="76">
        <f t="shared" ca="1" si="2760"/>
        <v>-50</v>
      </c>
      <c r="AO2372" s="76">
        <f t="shared" ca="1" si="2760"/>
        <v>-50</v>
      </c>
      <c r="AP2372" s="76">
        <f t="shared" ca="1" si="2760"/>
        <v>-50</v>
      </c>
      <c r="AQ2372" s="76">
        <f t="shared" ca="1" si="2760"/>
        <v>-50</v>
      </c>
      <c r="AR2372" s="76">
        <f t="shared" ca="1" si="2760"/>
        <v>-50</v>
      </c>
      <c r="AS2372" s="76">
        <f t="shared" ca="1" si="2760"/>
        <v>-50</v>
      </c>
      <c r="AT2372" s="76">
        <f t="shared" ca="1" si="2760"/>
        <v>-50</v>
      </c>
      <c r="AU2372" s="76">
        <f t="shared" ca="1" si="2760"/>
        <v>-50</v>
      </c>
      <c r="AV2372" s="76">
        <f t="shared" ca="1" si="2760"/>
        <v>-50</v>
      </c>
      <c r="AW2372" s="76">
        <f t="shared" ca="1" si="2760"/>
        <v>-50</v>
      </c>
      <c r="AX2372" s="76">
        <f t="shared" ca="1" si="2760"/>
        <v>-50</v>
      </c>
      <c r="AY2372" s="76">
        <f t="shared" ref="AY2372:CD2372" ca="1" si="2761">-AY2370*AY2371</f>
        <v>-50</v>
      </c>
      <c r="AZ2372" s="76">
        <f t="shared" ca="1" si="2761"/>
        <v>-50</v>
      </c>
      <c r="BA2372" s="76">
        <f t="shared" ca="1" si="2761"/>
        <v>-50</v>
      </c>
      <c r="BB2372" s="76">
        <f t="shared" ca="1" si="2761"/>
        <v>-50</v>
      </c>
      <c r="BC2372" s="76">
        <f t="shared" ca="1" si="2761"/>
        <v>-50</v>
      </c>
      <c r="BD2372" s="76">
        <f t="shared" ca="1" si="2761"/>
        <v>-50</v>
      </c>
      <c r="BE2372" s="76">
        <f t="shared" ca="1" si="2761"/>
        <v>-50</v>
      </c>
      <c r="BF2372" s="76">
        <f t="shared" ca="1" si="2761"/>
        <v>-50</v>
      </c>
      <c r="BG2372" s="76">
        <f t="shared" ca="1" si="2761"/>
        <v>-50</v>
      </c>
      <c r="BH2372" s="76">
        <f t="shared" ca="1" si="2761"/>
        <v>-50</v>
      </c>
      <c r="BI2372" s="76">
        <f t="shared" ca="1" si="2761"/>
        <v>-50</v>
      </c>
      <c r="BJ2372" s="76">
        <f t="shared" ca="1" si="2761"/>
        <v>-50</v>
      </c>
      <c r="BK2372" s="76">
        <f t="shared" ca="1" si="2761"/>
        <v>-50</v>
      </c>
      <c r="BL2372" s="76">
        <f t="shared" ca="1" si="2761"/>
        <v>-50</v>
      </c>
      <c r="BM2372" s="76">
        <f t="shared" ca="1" si="2761"/>
        <v>-50</v>
      </c>
      <c r="BN2372" s="76">
        <f t="shared" ca="1" si="2761"/>
        <v>-50</v>
      </c>
      <c r="BO2372" s="76">
        <f t="shared" ca="1" si="2761"/>
        <v>-50</v>
      </c>
      <c r="BP2372" s="76">
        <f t="shared" ca="1" si="2761"/>
        <v>-50</v>
      </c>
      <c r="BQ2372" s="76">
        <f t="shared" ca="1" si="2761"/>
        <v>-50</v>
      </c>
      <c r="BR2372" s="76">
        <f t="shared" ca="1" si="2761"/>
        <v>-50</v>
      </c>
      <c r="BS2372" s="76">
        <f t="shared" ca="1" si="2761"/>
        <v>-50</v>
      </c>
      <c r="BT2372" s="76">
        <f t="shared" ca="1" si="2761"/>
        <v>-50</v>
      </c>
      <c r="BU2372" s="76">
        <f t="shared" ca="1" si="2761"/>
        <v>-50</v>
      </c>
      <c r="BV2372" s="76">
        <f t="shared" ca="1" si="2761"/>
        <v>-50</v>
      </c>
      <c r="BW2372" s="76">
        <f t="shared" ca="1" si="2761"/>
        <v>-50</v>
      </c>
      <c r="BX2372" s="76">
        <f t="shared" ca="1" si="2761"/>
        <v>-50</v>
      </c>
      <c r="BY2372" s="76">
        <f t="shared" ca="1" si="2761"/>
        <v>-50</v>
      </c>
      <c r="BZ2372" s="76">
        <f t="shared" ca="1" si="2761"/>
        <v>-50</v>
      </c>
      <c r="CA2372" s="76">
        <f t="shared" ca="1" si="2761"/>
        <v>-50</v>
      </c>
      <c r="CB2372" s="76">
        <f t="shared" ca="1" si="2761"/>
        <v>-50</v>
      </c>
      <c r="CC2372" s="76">
        <f t="shared" ca="1" si="2761"/>
        <v>-50</v>
      </c>
      <c r="CD2372" s="76">
        <f t="shared" ca="1" si="2761"/>
        <v>-50</v>
      </c>
      <c r="CE2372" s="76">
        <f t="shared" ref="CE2372:CK2372" ca="1" si="2762">-CE2370*CE2371</f>
        <v>-50</v>
      </c>
      <c r="CF2372" s="76">
        <f t="shared" ca="1" si="2762"/>
        <v>-50</v>
      </c>
      <c r="CG2372" s="76">
        <f t="shared" ca="1" si="2762"/>
        <v>-50</v>
      </c>
      <c r="CH2372" s="76">
        <f t="shared" ca="1" si="2762"/>
        <v>-50</v>
      </c>
      <c r="CI2372" s="76">
        <f t="shared" ca="1" si="2762"/>
        <v>-50</v>
      </c>
      <c r="CJ2372" s="76">
        <f t="shared" ca="1" si="2762"/>
        <v>-50</v>
      </c>
      <c r="CK2372" s="76">
        <f t="shared" ca="1" si="2762"/>
        <v>-50</v>
      </c>
      <c r="CL2372" s="76">
        <f t="shared" ref="CL2372" ca="1" si="2763">-CL2370*CL2371</f>
        <v>-50</v>
      </c>
    </row>
    <row r="2373" spans="2:90" x14ac:dyDescent="0.4">
      <c r="B2373" s="122" t="str">
        <f>"# of "&amp;B2385&amp;"s - "&amp;B2384</f>
        <v># of customers - Sub revenue</v>
      </c>
      <c r="C2373" s="31" t="s">
        <v>80</v>
      </c>
      <c r="D2373" s="31" t="s">
        <v>744</v>
      </c>
      <c r="E2373" s="31" t="s">
        <v>906</v>
      </c>
      <c r="F2373" s="31"/>
      <c r="G2373" s="31"/>
      <c r="H2373" s="31"/>
      <c r="I2373" s="73"/>
      <c r="J2373" s="73"/>
      <c r="K2373" s="38">
        <f ca="1">SUMIF($4:$4,K$2,2373:2373)</f>
        <v>11400</v>
      </c>
      <c r="L2373" s="38">
        <f ca="1">SUMIF($4:$4,L$2,2373:2373)</f>
        <v>22800</v>
      </c>
      <c r="M2373" s="38">
        <f ca="1">SUMIF($4:$4,M$2,2373:2373)</f>
        <v>34200</v>
      </c>
      <c r="N2373" s="38">
        <f ca="1">SUMIF($4:$4,N$2,2373:2373)</f>
        <v>45600</v>
      </c>
      <c r="O2373" s="38">
        <f ca="1">SUMIF($4:$4,O$2,2373:2373)</f>
        <v>57000</v>
      </c>
      <c r="P2373" s="38">
        <f ca="1">SUMIF($4:$4,P$2,2373:2373)</f>
        <v>68400</v>
      </c>
      <c r="Q2373" s="38"/>
      <c r="R2373" s="38"/>
      <c r="S2373" s="145">
        <f t="shared" ref="S2373" ca="1" si="2764">S2369+S2370+S2372</f>
        <v>950</v>
      </c>
      <c r="T2373" s="145">
        <f t="shared" ref="T2373:AX2373" ca="1" si="2765">T2369+T2370+T2372</f>
        <v>1900</v>
      </c>
      <c r="U2373" s="145">
        <f t="shared" ca="1" si="2765"/>
        <v>2850</v>
      </c>
      <c r="V2373" s="145">
        <f t="shared" ca="1" si="2765"/>
        <v>3800</v>
      </c>
      <c r="W2373" s="145">
        <f t="shared" ca="1" si="2765"/>
        <v>4750</v>
      </c>
      <c r="X2373" s="145">
        <f t="shared" ca="1" si="2765"/>
        <v>5700</v>
      </c>
      <c r="Y2373" s="145">
        <f t="shared" ca="1" si="2765"/>
        <v>6650</v>
      </c>
      <c r="Z2373" s="145">
        <f t="shared" ca="1" si="2765"/>
        <v>7600</v>
      </c>
      <c r="AA2373" s="145">
        <f t="shared" ca="1" si="2765"/>
        <v>8550</v>
      </c>
      <c r="AB2373" s="145">
        <f t="shared" ca="1" si="2765"/>
        <v>9500</v>
      </c>
      <c r="AC2373" s="145">
        <f t="shared" ca="1" si="2765"/>
        <v>10450</v>
      </c>
      <c r="AD2373" s="145">
        <f t="shared" ca="1" si="2765"/>
        <v>11400</v>
      </c>
      <c r="AE2373" s="145">
        <f t="shared" ca="1" si="2765"/>
        <v>12350</v>
      </c>
      <c r="AF2373" s="145">
        <f t="shared" ca="1" si="2765"/>
        <v>13300</v>
      </c>
      <c r="AG2373" s="145">
        <f t="shared" ca="1" si="2765"/>
        <v>14250</v>
      </c>
      <c r="AH2373" s="145">
        <f t="shared" ca="1" si="2765"/>
        <v>15200</v>
      </c>
      <c r="AI2373" s="145">
        <f t="shared" ca="1" si="2765"/>
        <v>16150</v>
      </c>
      <c r="AJ2373" s="145">
        <f t="shared" ca="1" si="2765"/>
        <v>17100</v>
      </c>
      <c r="AK2373" s="145">
        <f t="shared" ca="1" si="2765"/>
        <v>18050</v>
      </c>
      <c r="AL2373" s="145">
        <f t="shared" ca="1" si="2765"/>
        <v>19000</v>
      </c>
      <c r="AM2373" s="145">
        <f t="shared" ca="1" si="2765"/>
        <v>19950</v>
      </c>
      <c r="AN2373" s="145">
        <f t="shared" ca="1" si="2765"/>
        <v>20900</v>
      </c>
      <c r="AO2373" s="145">
        <f t="shared" ca="1" si="2765"/>
        <v>21850</v>
      </c>
      <c r="AP2373" s="145">
        <f t="shared" ca="1" si="2765"/>
        <v>22800</v>
      </c>
      <c r="AQ2373" s="145">
        <f t="shared" ca="1" si="2765"/>
        <v>23750</v>
      </c>
      <c r="AR2373" s="145">
        <f t="shared" ca="1" si="2765"/>
        <v>24700</v>
      </c>
      <c r="AS2373" s="145">
        <f t="shared" ca="1" si="2765"/>
        <v>25650</v>
      </c>
      <c r="AT2373" s="145">
        <f t="shared" ca="1" si="2765"/>
        <v>26600</v>
      </c>
      <c r="AU2373" s="145">
        <f t="shared" ca="1" si="2765"/>
        <v>27550</v>
      </c>
      <c r="AV2373" s="145">
        <f t="shared" ca="1" si="2765"/>
        <v>28500</v>
      </c>
      <c r="AW2373" s="145">
        <f t="shared" ca="1" si="2765"/>
        <v>29450</v>
      </c>
      <c r="AX2373" s="145">
        <f t="shared" ca="1" si="2765"/>
        <v>30400</v>
      </c>
      <c r="AY2373" s="145">
        <f t="shared" ref="AY2373:CD2373" ca="1" si="2766">AY2369+AY2370+AY2372</f>
        <v>31350</v>
      </c>
      <c r="AZ2373" s="145">
        <f t="shared" ca="1" si="2766"/>
        <v>32300</v>
      </c>
      <c r="BA2373" s="145">
        <f t="shared" ca="1" si="2766"/>
        <v>33250</v>
      </c>
      <c r="BB2373" s="145">
        <f t="shared" ca="1" si="2766"/>
        <v>34200</v>
      </c>
      <c r="BC2373" s="145">
        <f t="shared" ca="1" si="2766"/>
        <v>35150</v>
      </c>
      <c r="BD2373" s="145">
        <f t="shared" ca="1" si="2766"/>
        <v>36100</v>
      </c>
      <c r="BE2373" s="145">
        <f t="shared" ca="1" si="2766"/>
        <v>37050</v>
      </c>
      <c r="BF2373" s="145">
        <f t="shared" ca="1" si="2766"/>
        <v>38000</v>
      </c>
      <c r="BG2373" s="145">
        <f t="shared" ca="1" si="2766"/>
        <v>38950</v>
      </c>
      <c r="BH2373" s="145">
        <f t="shared" ca="1" si="2766"/>
        <v>39900</v>
      </c>
      <c r="BI2373" s="145">
        <f t="shared" ca="1" si="2766"/>
        <v>40850</v>
      </c>
      <c r="BJ2373" s="145">
        <f t="shared" ca="1" si="2766"/>
        <v>41800</v>
      </c>
      <c r="BK2373" s="145">
        <f t="shared" ca="1" si="2766"/>
        <v>42750</v>
      </c>
      <c r="BL2373" s="145">
        <f t="shared" ca="1" si="2766"/>
        <v>43700</v>
      </c>
      <c r="BM2373" s="145">
        <f t="shared" ca="1" si="2766"/>
        <v>44650</v>
      </c>
      <c r="BN2373" s="145">
        <f t="shared" ca="1" si="2766"/>
        <v>45600</v>
      </c>
      <c r="BO2373" s="145">
        <f t="shared" ca="1" si="2766"/>
        <v>46550</v>
      </c>
      <c r="BP2373" s="145">
        <f t="shared" ca="1" si="2766"/>
        <v>47500</v>
      </c>
      <c r="BQ2373" s="145">
        <f t="shared" ca="1" si="2766"/>
        <v>48450</v>
      </c>
      <c r="BR2373" s="145">
        <f t="shared" ca="1" si="2766"/>
        <v>49400</v>
      </c>
      <c r="BS2373" s="145">
        <f t="shared" ca="1" si="2766"/>
        <v>50350</v>
      </c>
      <c r="BT2373" s="145">
        <f t="shared" ca="1" si="2766"/>
        <v>51300</v>
      </c>
      <c r="BU2373" s="145">
        <f t="shared" ca="1" si="2766"/>
        <v>52250</v>
      </c>
      <c r="BV2373" s="145">
        <f t="shared" ca="1" si="2766"/>
        <v>53200</v>
      </c>
      <c r="BW2373" s="145">
        <f t="shared" ca="1" si="2766"/>
        <v>54150</v>
      </c>
      <c r="BX2373" s="145">
        <f t="shared" ca="1" si="2766"/>
        <v>55100</v>
      </c>
      <c r="BY2373" s="145">
        <f t="shared" ca="1" si="2766"/>
        <v>56050</v>
      </c>
      <c r="BZ2373" s="145">
        <f t="shared" ca="1" si="2766"/>
        <v>57000</v>
      </c>
      <c r="CA2373" s="145">
        <f t="shared" ca="1" si="2766"/>
        <v>57950</v>
      </c>
      <c r="CB2373" s="145">
        <f t="shared" ca="1" si="2766"/>
        <v>58900</v>
      </c>
      <c r="CC2373" s="145">
        <f t="shared" ca="1" si="2766"/>
        <v>59850</v>
      </c>
      <c r="CD2373" s="145">
        <f t="shared" ca="1" si="2766"/>
        <v>60800</v>
      </c>
      <c r="CE2373" s="145">
        <f t="shared" ref="CE2373:CK2373" ca="1" si="2767">CE2369+CE2370+CE2372</f>
        <v>61750</v>
      </c>
      <c r="CF2373" s="145">
        <f t="shared" ca="1" si="2767"/>
        <v>62700</v>
      </c>
      <c r="CG2373" s="145">
        <f t="shared" ca="1" si="2767"/>
        <v>63650</v>
      </c>
      <c r="CH2373" s="145">
        <f t="shared" ca="1" si="2767"/>
        <v>64600</v>
      </c>
      <c r="CI2373" s="145">
        <f t="shared" ca="1" si="2767"/>
        <v>65550</v>
      </c>
      <c r="CJ2373" s="145">
        <f t="shared" ca="1" si="2767"/>
        <v>66500</v>
      </c>
      <c r="CK2373" s="145">
        <f t="shared" ca="1" si="2767"/>
        <v>67450</v>
      </c>
      <c r="CL2373" s="145">
        <f t="shared" ref="CL2373" ca="1" si="2768">CL2369+CL2370+CL2372</f>
        <v>68400</v>
      </c>
    </row>
    <row r="2374" spans="2:90" x14ac:dyDescent="0.4">
      <c r="B2374" s="139" t="s">
        <v>62</v>
      </c>
      <c r="C2374" s="12"/>
      <c r="D2374" s="12" t="s">
        <v>744</v>
      </c>
      <c r="E2374" s="12" t="s">
        <v>906</v>
      </c>
      <c r="F2374" s="12"/>
      <c r="G2374" s="12"/>
      <c r="H2374" s="12"/>
      <c r="I2374" s="60"/>
      <c r="J2374" s="60"/>
      <c r="K2374" s="34">
        <f t="shared" ref="K2374:P2374" ca="1" si="2769">K2373-SUM(K2372,K2369:K2370)</f>
        <v>0</v>
      </c>
      <c r="L2374" s="34">
        <f t="shared" ca="1" si="2769"/>
        <v>0</v>
      </c>
      <c r="M2374" s="34">
        <f t="shared" ca="1" si="2769"/>
        <v>0</v>
      </c>
      <c r="N2374" s="34">
        <f t="shared" ca="1" si="2769"/>
        <v>0</v>
      </c>
      <c r="O2374" s="34">
        <f t="shared" ca="1" si="2769"/>
        <v>0</v>
      </c>
      <c r="P2374" s="34">
        <f t="shared" ca="1" si="2769"/>
        <v>0</v>
      </c>
      <c r="R2374" s="15"/>
      <c r="S2374" s="76">
        <f t="shared" ref="S2374" ca="1" si="2770">S2373-SUM(S2372,S2369:S2370)</f>
        <v>0</v>
      </c>
      <c r="T2374" s="76">
        <f t="shared" ref="T2374:AX2374" ca="1" si="2771">T2373-SUM(T2372,T2369:T2370)</f>
        <v>0</v>
      </c>
      <c r="U2374" s="76">
        <f t="shared" ca="1" si="2771"/>
        <v>0</v>
      </c>
      <c r="V2374" s="76">
        <f t="shared" ca="1" si="2771"/>
        <v>0</v>
      </c>
      <c r="W2374" s="76">
        <f t="shared" ca="1" si="2771"/>
        <v>0</v>
      </c>
      <c r="X2374" s="76">
        <f t="shared" ca="1" si="2771"/>
        <v>0</v>
      </c>
      <c r="Y2374" s="76">
        <f t="shared" ca="1" si="2771"/>
        <v>0</v>
      </c>
      <c r="Z2374" s="76">
        <f t="shared" ca="1" si="2771"/>
        <v>0</v>
      </c>
      <c r="AA2374" s="76">
        <f t="shared" ca="1" si="2771"/>
        <v>0</v>
      </c>
      <c r="AB2374" s="76">
        <f t="shared" ca="1" si="2771"/>
        <v>0</v>
      </c>
      <c r="AC2374" s="76">
        <f t="shared" ca="1" si="2771"/>
        <v>0</v>
      </c>
      <c r="AD2374" s="76">
        <f t="shared" ca="1" si="2771"/>
        <v>0</v>
      </c>
      <c r="AE2374" s="76">
        <f t="shared" ca="1" si="2771"/>
        <v>0</v>
      </c>
      <c r="AF2374" s="76">
        <f t="shared" ca="1" si="2771"/>
        <v>0</v>
      </c>
      <c r="AG2374" s="76">
        <f t="shared" ca="1" si="2771"/>
        <v>0</v>
      </c>
      <c r="AH2374" s="76">
        <f t="shared" ca="1" si="2771"/>
        <v>0</v>
      </c>
      <c r="AI2374" s="76">
        <f t="shared" ca="1" si="2771"/>
        <v>0</v>
      </c>
      <c r="AJ2374" s="76">
        <f t="shared" ca="1" si="2771"/>
        <v>0</v>
      </c>
      <c r="AK2374" s="76">
        <f t="shared" ca="1" si="2771"/>
        <v>0</v>
      </c>
      <c r="AL2374" s="76">
        <f t="shared" ca="1" si="2771"/>
        <v>0</v>
      </c>
      <c r="AM2374" s="76">
        <f t="shared" ca="1" si="2771"/>
        <v>0</v>
      </c>
      <c r="AN2374" s="76">
        <f t="shared" ca="1" si="2771"/>
        <v>0</v>
      </c>
      <c r="AO2374" s="76">
        <f t="shared" ca="1" si="2771"/>
        <v>0</v>
      </c>
      <c r="AP2374" s="76">
        <f t="shared" ca="1" si="2771"/>
        <v>0</v>
      </c>
      <c r="AQ2374" s="76">
        <f t="shared" ca="1" si="2771"/>
        <v>0</v>
      </c>
      <c r="AR2374" s="76">
        <f t="shared" ca="1" si="2771"/>
        <v>0</v>
      </c>
      <c r="AS2374" s="76">
        <f t="shared" ca="1" si="2771"/>
        <v>0</v>
      </c>
      <c r="AT2374" s="76">
        <f t="shared" ca="1" si="2771"/>
        <v>0</v>
      </c>
      <c r="AU2374" s="76">
        <f t="shared" ca="1" si="2771"/>
        <v>0</v>
      </c>
      <c r="AV2374" s="76">
        <f t="shared" ca="1" si="2771"/>
        <v>0</v>
      </c>
      <c r="AW2374" s="76">
        <f t="shared" ca="1" si="2771"/>
        <v>0</v>
      </c>
      <c r="AX2374" s="76">
        <f t="shared" ca="1" si="2771"/>
        <v>0</v>
      </c>
      <c r="AY2374" s="76">
        <f t="shared" ref="AY2374:CD2374" ca="1" si="2772">AY2373-SUM(AY2372,AY2369:AY2370)</f>
        <v>0</v>
      </c>
      <c r="AZ2374" s="76">
        <f t="shared" ca="1" si="2772"/>
        <v>0</v>
      </c>
      <c r="BA2374" s="76">
        <f t="shared" ca="1" si="2772"/>
        <v>0</v>
      </c>
      <c r="BB2374" s="76">
        <f t="shared" ca="1" si="2772"/>
        <v>0</v>
      </c>
      <c r="BC2374" s="76">
        <f t="shared" ca="1" si="2772"/>
        <v>0</v>
      </c>
      <c r="BD2374" s="76">
        <f t="shared" ca="1" si="2772"/>
        <v>0</v>
      </c>
      <c r="BE2374" s="76">
        <f t="shared" ca="1" si="2772"/>
        <v>0</v>
      </c>
      <c r="BF2374" s="76">
        <f t="shared" ca="1" si="2772"/>
        <v>0</v>
      </c>
      <c r="BG2374" s="76">
        <f t="shared" ca="1" si="2772"/>
        <v>0</v>
      </c>
      <c r="BH2374" s="76">
        <f t="shared" ca="1" si="2772"/>
        <v>0</v>
      </c>
      <c r="BI2374" s="76">
        <f t="shared" ca="1" si="2772"/>
        <v>0</v>
      </c>
      <c r="BJ2374" s="76">
        <f t="shared" ca="1" si="2772"/>
        <v>0</v>
      </c>
      <c r="BK2374" s="76">
        <f t="shared" ca="1" si="2772"/>
        <v>0</v>
      </c>
      <c r="BL2374" s="76">
        <f t="shared" ca="1" si="2772"/>
        <v>0</v>
      </c>
      <c r="BM2374" s="76">
        <f t="shared" ca="1" si="2772"/>
        <v>0</v>
      </c>
      <c r="BN2374" s="76">
        <f t="shared" ca="1" si="2772"/>
        <v>0</v>
      </c>
      <c r="BO2374" s="76">
        <f t="shared" ca="1" si="2772"/>
        <v>0</v>
      </c>
      <c r="BP2374" s="76">
        <f t="shared" ca="1" si="2772"/>
        <v>0</v>
      </c>
      <c r="BQ2374" s="76">
        <f t="shared" ca="1" si="2772"/>
        <v>0</v>
      </c>
      <c r="BR2374" s="76">
        <f t="shared" ca="1" si="2772"/>
        <v>0</v>
      </c>
      <c r="BS2374" s="76">
        <f t="shared" ca="1" si="2772"/>
        <v>0</v>
      </c>
      <c r="BT2374" s="76">
        <f t="shared" ca="1" si="2772"/>
        <v>0</v>
      </c>
      <c r="BU2374" s="76">
        <f t="shared" ca="1" si="2772"/>
        <v>0</v>
      </c>
      <c r="BV2374" s="76">
        <f t="shared" ca="1" si="2772"/>
        <v>0</v>
      </c>
      <c r="BW2374" s="76">
        <f t="shared" ca="1" si="2772"/>
        <v>0</v>
      </c>
      <c r="BX2374" s="76">
        <f t="shared" ca="1" si="2772"/>
        <v>0</v>
      </c>
      <c r="BY2374" s="76">
        <f t="shared" ca="1" si="2772"/>
        <v>0</v>
      </c>
      <c r="BZ2374" s="76">
        <f t="shared" ca="1" si="2772"/>
        <v>0</v>
      </c>
      <c r="CA2374" s="76">
        <f t="shared" ca="1" si="2772"/>
        <v>0</v>
      </c>
      <c r="CB2374" s="76">
        <f t="shared" ca="1" si="2772"/>
        <v>0</v>
      </c>
      <c r="CC2374" s="76">
        <f t="shared" ca="1" si="2772"/>
        <v>0</v>
      </c>
      <c r="CD2374" s="76">
        <f t="shared" ca="1" si="2772"/>
        <v>0</v>
      </c>
      <c r="CE2374" s="76">
        <f t="shared" ref="CE2374:CK2374" ca="1" si="2773">CE2373-SUM(CE2372,CE2369:CE2370)</f>
        <v>0</v>
      </c>
      <c r="CF2374" s="76">
        <f t="shared" ca="1" si="2773"/>
        <v>0</v>
      </c>
      <c r="CG2374" s="76">
        <f t="shared" ca="1" si="2773"/>
        <v>0</v>
      </c>
      <c r="CH2374" s="76">
        <f t="shared" ca="1" si="2773"/>
        <v>0</v>
      </c>
      <c r="CI2374" s="76">
        <f t="shared" ca="1" si="2773"/>
        <v>0</v>
      </c>
      <c r="CJ2374" s="76">
        <f t="shared" ca="1" si="2773"/>
        <v>0</v>
      </c>
      <c r="CK2374" s="76">
        <f t="shared" ca="1" si="2773"/>
        <v>0</v>
      </c>
      <c r="CL2374" s="76">
        <f t="shared" ref="CL2374" ca="1" si="2774">CL2373-SUM(CL2372,CL2369:CL2370)</f>
        <v>0</v>
      </c>
    </row>
    <row r="2375" spans="2:90" x14ac:dyDescent="0.4">
      <c r="B2375" s="13"/>
      <c r="C2375" s="12"/>
      <c r="D2375" s="12" t="s">
        <v>744</v>
      </c>
      <c r="E2375" s="12" t="s">
        <v>906</v>
      </c>
      <c r="F2375" s="12"/>
      <c r="G2375" s="12"/>
      <c r="H2375" s="12"/>
      <c r="K2375" s="34"/>
      <c r="L2375" s="34"/>
      <c r="M2375" s="34"/>
      <c r="N2375" s="34"/>
      <c r="O2375" s="34"/>
      <c r="P2375" s="34"/>
      <c r="R2375" s="15"/>
      <c r="S2375" s="76"/>
      <c r="T2375" s="76"/>
      <c r="U2375" s="76"/>
      <c r="V2375" s="76"/>
      <c r="W2375" s="76"/>
      <c r="X2375" s="76"/>
      <c r="Y2375" s="76"/>
      <c r="Z2375" s="76"/>
      <c r="AA2375" s="76"/>
      <c r="AB2375" s="76"/>
      <c r="AC2375" s="76"/>
      <c r="AD2375" s="76"/>
      <c r="AE2375" s="76"/>
      <c r="AF2375" s="76"/>
      <c r="AG2375" s="76"/>
      <c r="AH2375" s="76"/>
      <c r="AI2375" s="76"/>
      <c r="AJ2375" s="76"/>
      <c r="AK2375" s="76"/>
      <c r="AL2375" s="76"/>
      <c r="AM2375" s="76"/>
      <c r="AN2375" s="76"/>
      <c r="AO2375" s="76"/>
      <c r="AP2375" s="76"/>
      <c r="AQ2375" s="76"/>
      <c r="AR2375" s="76"/>
      <c r="AS2375" s="76"/>
      <c r="AT2375" s="76"/>
      <c r="AU2375" s="76"/>
      <c r="AV2375" s="76"/>
      <c r="AW2375" s="76"/>
      <c r="AX2375" s="76"/>
      <c r="AY2375" s="76"/>
      <c r="AZ2375" s="76"/>
      <c r="BA2375" s="76"/>
      <c r="BB2375" s="76"/>
      <c r="BC2375" s="76"/>
      <c r="BD2375" s="76"/>
      <c r="BE2375" s="76"/>
      <c r="BF2375" s="76"/>
      <c r="BG2375" s="76"/>
      <c r="BH2375" s="76"/>
      <c r="BI2375" s="76"/>
      <c r="BJ2375" s="76"/>
      <c r="BK2375" s="76"/>
      <c r="BL2375" s="76"/>
      <c r="BM2375" s="76"/>
      <c r="BN2375" s="76"/>
      <c r="BO2375" s="76"/>
      <c r="BP2375" s="76"/>
      <c r="BQ2375" s="76"/>
      <c r="BR2375" s="76"/>
      <c r="BS2375" s="76"/>
      <c r="BT2375" s="76"/>
      <c r="BU2375" s="76"/>
      <c r="BV2375" s="76"/>
      <c r="BW2375" s="76"/>
      <c r="BX2375" s="76"/>
      <c r="BY2375" s="76"/>
      <c r="BZ2375" s="76"/>
      <c r="CA2375" s="76"/>
      <c r="CB2375" s="76"/>
      <c r="CC2375" s="76"/>
      <c r="CD2375" s="76"/>
      <c r="CE2375" s="76"/>
      <c r="CF2375" s="76"/>
      <c r="CG2375" s="76"/>
      <c r="CH2375" s="76"/>
      <c r="CI2375" s="76"/>
      <c r="CJ2375" s="76"/>
      <c r="CK2375" s="76"/>
      <c r="CL2375" s="76"/>
    </row>
    <row r="2376" spans="2:90" x14ac:dyDescent="0.4">
      <c r="B2376" s="93" t="str">
        <f>B2378&amp;":"</f>
        <v>Revenue - Sub revenue:</v>
      </c>
      <c r="C2376" s="12"/>
      <c r="D2376" s="12" t="s">
        <v>744</v>
      </c>
      <c r="E2376" s="12" t="s">
        <v>906</v>
      </c>
      <c r="F2376" s="12"/>
      <c r="G2376" s="12"/>
      <c r="H2376" s="12"/>
      <c r="I2376" s="60"/>
      <c r="J2376" s="60"/>
      <c r="K2376" s="34"/>
      <c r="L2376" s="34"/>
      <c r="M2376" s="34"/>
      <c r="N2376" s="34"/>
      <c r="O2376" s="34"/>
      <c r="P2376" s="34"/>
      <c r="R2376" s="15"/>
      <c r="S2376" s="76"/>
      <c r="T2376" s="76"/>
      <c r="U2376" s="76"/>
      <c r="V2376" s="76"/>
      <c r="W2376" s="76"/>
      <c r="X2376" s="76"/>
      <c r="Y2376" s="76"/>
      <c r="Z2376" s="76"/>
      <c r="AA2376" s="76"/>
      <c r="AB2376" s="76"/>
      <c r="AC2376" s="76"/>
      <c r="AD2376" s="76"/>
      <c r="AE2376" s="76"/>
      <c r="AF2376" s="76"/>
      <c r="AG2376" s="76"/>
      <c r="AH2376" s="76"/>
      <c r="AI2376" s="76"/>
      <c r="AJ2376" s="76"/>
      <c r="AK2376" s="76"/>
      <c r="AL2376" s="76"/>
      <c r="AM2376" s="76"/>
      <c r="AN2376" s="76"/>
      <c r="AO2376" s="76"/>
      <c r="AP2376" s="76"/>
      <c r="AQ2376" s="76"/>
      <c r="AR2376" s="76"/>
      <c r="AS2376" s="76"/>
      <c r="AT2376" s="76"/>
      <c r="AU2376" s="76"/>
      <c r="AV2376" s="76"/>
      <c r="AW2376" s="76"/>
      <c r="AX2376" s="76"/>
      <c r="AY2376" s="76"/>
      <c r="AZ2376" s="76"/>
      <c r="BA2376" s="76"/>
      <c r="BB2376" s="76"/>
      <c r="BC2376" s="76"/>
      <c r="BD2376" s="76"/>
      <c r="BE2376" s="76"/>
      <c r="BF2376" s="76"/>
      <c r="BG2376" s="76"/>
      <c r="BH2376" s="76"/>
      <c r="BI2376" s="76"/>
      <c r="BJ2376" s="76"/>
      <c r="BK2376" s="76"/>
      <c r="BL2376" s="76"/>
      <c r="BM2376" s="76"/>
      <c r="BN2376" s="76"/>
      <c r="BO2376" s="76"/>
      <c r="BP2376" s="76"/>
      <c r="BQ2376" s="76"/>
      <c r="BR2376" s="76"/>
      <c r="BS2376" s="76"/>
      <c r="BT2376" s="76"/>
      <c r="BU2376" s="76"/>
      <c r="BV2376" s="76"/>
      <c r="BW2376" s="76"/>
      <c r="BX2376" s="76"/>
      <c r="BY2376" s="76"/>
      <c r="BZ2376" s="76"/>
      <c r="CA2376" s="76"/>
      <c r="CB2376" s="76"/>
      <c r="CC2376" s="76"/>
      <c r="CD2376" s="76"/>
      <c r="CE2376" s="76"/>
      <c r="CF2376" s="76"/>
      <c r="CG2376" s="76"/>
      <c r="CH2376" s="76"/>
      <c r="CI2376" s="76"/>
      <c r="CJ2376" s="76"/>
      <c r="CK2376" s="76"/>
      <c r="CL2376" s="76"/>
    </row>
    <row r="2377" spans="2:90" x14ac:dyDescent="0.4">
      <c r="B2377" s="139" t="s">
        <v>77</v>
      </c>
      <c r="C2377" s="12"/>
      <c r="D2377" s="12" t="s">
        <v>744</v>
      </c>
      <c r="E2377" s="12" t="s">
        <v>906</v>
      </c>
      <c r="F2377" s="12"/>
      <c r="G2377" s="12" t="str">
        <f>E2377</f>
        <v/>
      </c>
      <c r="H2377" s="12"/>
      <c r="I2377" s="60"/>
      <c r="J2377" s="60"/>
      <c r="K2377" s="18">
        <v>20</v>
      </c>
      <c r="L2377" s="18">
        <v>20</v>
      </c>
      <c r="M2377" s="18">
        <v>20</v>
      </c>
      <c r="N2377" s="18">
        <v>20</v>
      </c>
      <c r="O2377" s="18">
        <v>20</v>
      </c>
      <c r="P2377" s="18">
        <v>20</v>
      </c>
      <c r="R2377" s="19"/>
      <c r="S2377" s="141" cm="1">
        <f t="array" ref="S2377">INDEX($K:$P,ROW(),MATCH(S$3,$K$2:$P$2,0))</f>
        <v>20</v>
      </c>
      <c r="T2377" s="141" cm="1">
        <f t="array" ref="T2377">INDEX($K:$P,ROW(),MATCH(T$3,$K$2:$P$2,0))</f>
        <v>20</v>
      </c>
      <c r="U2377" s="141" cm="1">
        <f t="array" ref="U2377">INDEX($K:$P,ROW(),MATCH(U$3,$K$2:$P$2,0))</f>
        <v>20</v>
      </c>
      <c r="V2377" s="141" cm="1">
        <f t="array" ref="V2377">INDEX($K:$P,ROW(),MATCH(V$3,$K$2:$P$2,0))</f>
        <v>20</v>
      </c>
      <c r="W2377" s="141" cm="1">
        <f t="array" ref="W2377">INDEX($K:$P,ROW(),MATCH(W$3,$K$2:$P$2,0))</f>
        <v>20</v>
      </c>
      <c r="X2377" s="141" cm="1">
        <f t="array" ref="X2377">INDEX($K:$P,ROW(),MATCH(X$3,$K$2:$P$2,0))</f>
        <v>20</v>
      </c>
      <c r="Y2377" s="141" cm="1">
        <f t="array" ref="Y2377">INDEX($K:$P,ROW(),MATCH(Y$3,$K$2:$P$2,0))</f>
        <v>20</v>
      </c>
      <c r="Z2377" s="141" cm="1">
        <f t="array" ref="Z2377">INDEX($K:$P,ROW(),MATCH(Z$3,$K$2:$P$2,0))</f>
        <v>20</v>
      </c>
      <c r="AA2377" s="141" cm="1">
        <f t="array" ref="AA2377">INDEX($K:$P,ROW(),MATCH(AA$3,$K$2:$P$2,0))</f>
        <v>20</v>
      </c>
      <c r="AB2377" s="141" cm="1">
        <f t="array" ref="AB2377">INDEX($K:$P,ROW(),MATCH(AB$3,$K$2:$P$2,0))</f>
        <v>20</v>
      </c>
      <c r="AC2377" s="141" cm="1">
        <f t="array" ref="AC2377">INDEX($K:$P,ROW(),MATCH(AC$3,$K$2:$P$2,0))</f>
        <v>20</v>
      </c>
      <c r="AD2377" s="141" cm="1">
        <f t="array" ref="AD2377">INDEX($K:$P,ROW(),MATCH(AD$3,$K$2:$P$2,0))</f>
        <v>20</v>
      </c>
      <c r="AE2377" s="141" cm="1">
        <f t="array" ref="AE2377">INDEX($K:$P,ROW(),MATCH(AE$3,$K$2:$P$2,0))</f>
        <v>20</v>
      </c>
      <c r="AF2377" s="141" cm="1">
        <f t="array" ref="AF2377">INDEX($K:$P,ROW(),MATCH(AF$3,$K$2:$P$2,0))</f>
        <v>20</v>
      </c>
      <c r="AG2377" s="141" cm="1">
        <f t="array" ref="AG2377">INDEX($K:$P,ROW(),MATCH(AG$3,$K$2:$P$2,0))</f>
        <v>20</v>
      </c>
      <c r="AH2377" s="141" cm="1">
        <f t="array" ref="AH2377">INDEX($K:$P,ROW(),MATCH(AH$3,$K$2:$P$2,0))</f>
        <v>20</v>
      </c>
      <c r="AI2377" s="141" cm="1">
        <f t="array" ref="AI2377">INDEX($K:$P,ROW(),MATCH(AI$3,$K$2:$P$2,0))</f>
        <v>20</v>
      </c>
      <c r="AJ2377" s="141" cm="1">
        <f t="array" ref="AJ2377">INDEX($K:$P,ROW(),MATCH(AJ$3,$K$2:$P$2,0))</f>
        <v>20</v>
      </c>
      <c r="AK2377" s="141" cm="1">
        <f t="array" ref="AK2377">INDEX($K:$P,ROW(),MATCH(AK$3,$K$2:$P$2,0))</f>
        <v>20</v>
      </c>
      <c r="AL2377" s="141" cm="1">
        <f t="array" ref="AL2377">INDEX($K:$P,ROW(),MATCH(AL$3,$K$2:$P$2,0))</f>
        <v>20</v>
      </c>
      <c r="AM2377" s="141" cm="1">
        <f t="array" ref="AM2377">INDEX($K:$P,ROW(),MATCH(AM$3,$K$2:$P$2,0))</f>
        <v>20</v>
      </c>
      <c r="AN2377" s="141" cm="1">
        <f t="array" ref="AN2377">INDEX($K:$P,ROW(),MATCH(AN$3,$K$2:$P$2,0))</f>
        <v>20</v>
      </c>
      <c r="AO2377" s="141" cm="1">
        <f t="array" ref="AO2377">INDEX($K:$P,ROW(),MATCH(AO$3,$K$2:$P$2,0))</f>
        <v>20</v>
      </c>
      <c r="AP2377" s="141" cm="1">
        <f t="array" ref="AP2377">INDEX($K:$P,ROW(),MATCH(AP$3,$K$2:$P$2,0))</f>
        <v>20</v>
      </c>
      <c r="AQ2377" s="141" cm="1">
        <f t="array" ref="AQ2377">INDEX($K:$P,ROW(),MATCH(AQ$3,$K$2:$P$2,0))</f>
        <v>20</v>
      </c>
      <c r="AR2377" s="141" cm="1">
        <f t="array" ref="AR2377">INDEX($K:$P,ROW(),MATCH(AR$3,$K$2:$P$2,0))</f>
        <v>20</v>
      </c>
      <c r="AS2377" s="141" cm="1">
        <f t="array" ref="AS2377">INDEX($K:$P,ROW(),MATCH(AS$3,$K$2:$P$2,0))</f>
        <v>20</v>
      </c>
      <c r="AT2377" s="141" cm="1">
        <f t="array" ref="AT2377">INDEX($K:$P,ROW(),MATCH(AT$3,$K$2:$P$2,0))</f>
        <v>20</v>
      </c>
      <c r="AU2377" s="141" cm="1">
        <f t="array" ref="AU2377">INDEX($K:$P,ROW(),MATCH(AU$3,$K$2:$P$2,0))</f>
        <v>20</v>
      </c>
      <c r="AV2377" s="141" cm="1">
        <f t="array" ref="AV2377">INDEX($K:$P,ROW(),MATCH(AV$3,$K$2:$P$2,0))</f>
        <v>20</v>
      </c>
      <c r="AW2377" s="141" cm="1">
        <f t="array" ref="AW2377">INDEX($K:$P,ROW(),MATCH(AW$3,$K$2:$P$2,0))</f>
        <v>20</v>
      </c>
      <c r="AX2377" s="141" cm="1">
        <f t="array" ref="AX2377">INDEX($K:$P,ROW(),MATCH(AX$3,$K$2:$P$2,0))</f>
        <v>20</v>
      </c>
      <c r="AY2377" s="141" cm="1">
        <f t="array" ref="AY2377">INDEX($K:$P,ROW(),MATCH(AY$3,$K$2:$P$2,0))</f>
        <v>20</v>
      </c>
      <c r="AZ2377" s="141" cm="1">
        <f t="array" ref="AZ2377">INDEX($K:$P,ROW(),MATCH(AZ$3,$K$2:$P$2,0))</f>
        <v>20</v>
      </c>
      <c r="BA2377" s="141" cm="1">
        <f t="array" ref="BA2377">INDEX($K:$P,ROW(),MATCH(BA$3,$K$2:$P$2,0))</f>
        <v>20</v>
      </c>
      <c r="BB2377" s="141" cm="1">
        <f t="array" ref="BB2377">INDEX($K:$P,ROW(),MATCH(BB$3,$K$2:$P$2,0))</f>
        <v>20</v>
      </c>
      <c r="BC2377" s="141" cm="1">
        <f t="array" ref="BC2377">INDEX($K:$P,ROW(),MATCH(BC$3,$K$2:$P$2,0))</f>
        <v>20</v>
      </c>
      <c r="BD2377" s="141" cm="1">
        <f t="array" ref="BD2377">INDEX($K:$P,ROW(),MATCH(BD$3,$K$2:$P$2,0))</f>
        <v>20</v>
      </c>
      <c r="BE2377" s="141" cm="1">
        <f t="array" ref="BE2377">INDEX($K:$P,ROW(),MATCH(BE$3,$K$2:$P$2,0))</f>
        <v>20</v>
      </c>
      <c r="BF2377" s="141" cm="1">
        <f t="array" ref="BF2377">INDEX($K:$P,ROW(),MATCH(BF$3,$K$2:$P$2,0))</f>
        <v>20</v>
      </c>
      <c r="BG2377" s="141" cm="1">
        <f t="array" ref="BG2377">INDEX($K:$P,ROW(),MATCH(BG$3,$K$2:$P$2,0))</f>
        <v>20</v>
      </c>
      <c r="BH2377" s="141" cm="1">
        <f t="array" ref="BH2377">INDEX($K:$P,ROW(),MATCH(BH$3,$K$2:$P$2,0))</f>
        <v>20</v>
      </c>
      <c r="BI2377" s="141" cm="1">
        <f t="array" ref="BI2377">INDEX($K:$P,ROW(),MATCH(BI$3,$K$2:$P$2,0))</f>
        <v>20</v>
      </c>
      <c r="BJ2377" s="141" cm="1">
        <f t="array" ref="BJ2377">INDEX($K:$P,ROW(),MATCH(BJ$3,$K$2:$P$2,0))</f>
        <v>20</v>
      </c>
      <c r="BK2377" s="141" cm="1">
        <f t="array" ref="BK2377">INDEX($K:$P,ROW(),MATCH(BK$3,$K$2:$P$2,0))</f>
        <v>20</v>
      </c>
      <c r="BL2377" s="141" cm="1">
        <f t="array" ref="BL2377">INDEX($K:$P,ROW(),MATCH(BL$3,$K$2:$P$2,0))</f>
        <v>20</v>
      </c>
      <c r="BM2377" s="141" cm="1">
        <f t="array" ref="BM2377">INDEX($K:$P,ROW(),MATCH(BM$3,$K$2:$P$2,0))</f>
        <v>20</v>
      </c>
      <c r="BN2377" s="141" cm="1">
        <f t="array" ref="BN2377">INDEX($K:$P,ROW(),MATCH(BN$3,$K$2:$P$2,0))</f>
        <v>20</v>
      </c>
      <c r="BO2377" s="141" cm="1">
        <f t="array" ref="BO2377">INDEX($K:$P,ROW(),MATCH(BO$3,$K$2:$P$2,0))</f>
        <v>20</v>
      </c>
      <c r="BP2377" s="141" cm="1">
        <f t="array" ref="BP2377">INDEX($K:$P,ROW(),MATCH(BP$3,$K$2:$P$2,0))</f>
        <v>20</v>
      </c>
      <c r="BQ2377" s="141" cm="1">
        <f t="array" ref="BQ2377">INDEX($K:$P,ROW(),MATCH(BQ$3,$K$2:$P$2,0))</f>
        <v>20</v>
      </c>
      <c r="BR2377" s="141" cm="1">
        <f t="array" ref="BR2377">INDEX($K:$P,ROW(),MATCH(BR$3,$K$2:$P$2,0))</f>
        <v>20</v>
      </c>
      <c r="BS2377" s="141" cm="1">
        <f t="array" ref="BS2377">INDEX($K:$P,ROW(),MATCH(BS$3,$K$2:$P$2,0))</f>
        <v>20</v>
      </c>
      <c r="BT2377" s="141" cm="1">
        <f t="array" ref="BT2377">INDEX($K:$P,ROW(),MATCH(BT$3,$K$2:$P$2,0))</f>
        <v>20</v>
      </c>
      <c r="BU2377" s="141" cm="1">
        <f t="array" ref="BU2377">INDEX($K:$P,ROW(),MATCH(BU$3,$K$2:$P$2,0))</f>
        <v>20</v>
      </c>
      <c r="BV2377" s="141" cm="1">
        <f t="array" ref="BV2377">INDEX($K:$P,ROW(),MATCH(BV$3,$K$2:$P$2,0))</f>
        <v>20</v>
      </c>
      <c r="BW2377" s="141" cm="1">
        <f t="array" ref="BW2377">INDEX($K:$P,ROW(),MATCH(BW$3,$K$2:$P$2,0))</f>
        <v>20</v>
      </c>
      <c r="BX2377" s="141" cm="1">
        <f t="array" ref="BX2377">INDEX($K:$P,ROW(),MATCH(BX$3,$K$2:$P$2,0))</f>
        <v>20</v>
      </c>
      <c r="BY2377" s="141" cm="1">
        <f t="array" ref="BY2377">INDEX($K:$P,ROW(),MATCH(BY$3,$K$2:$P$2,0))</f>
        <v>20</v>
      </c>
      <c r="BZ2377" s="141" cm="1">
        <f t="array" ref="BZ2377">INDEX($K:$P,ROW(),MATCH(BZ$3,$K$2:$P$2,0))</f>
        <v>20</v>
      </c>
      <c r="CA2377" s="141" cm="1">
        <f t="array" ref="CA2377">INDEX($K:$P,ROW(),MATCH(CA$3,$K$2:$P$2,0))</f>
        <v>20</v>
      </c>
      <c r="CB2377" s="141" cm="1">
        <f t="array" ref="CB2377">INDEX($K:$P,ROW(),MATCH(CB$3,$K$2:$P$2,0))</f>
        <v>20</v>
      </c>
      <c r="CC2377" s="141" cm="1">
        <f t="array" ref="CC2377">INDEX($K:$P,ROW(),MATCH(CC$3,$K$2:$P$2,0))</f>
        <v>20</v>
      </c>
      <c r="CD2377" s="141" cm="1">
        <f t="array" ref="CD2377">INDEX($K:$P,ROW(),MATCH(CD$3,$K$2:$P$2,0))</f>
        <v>20</v>
      </c>
      <c r="CE2377" s="141" cm="1">
        <f t="array" ref="CE2377">INDEX($K:$P,ROW(),MATCH(CE$3,$K$2:$P$2,0))</f>
        <v>20</v>
      </c>
      <c r="CF2377" s="141" cm="1">
        <f t="array" ref="CF2377">INDEX($K:$P,ROW(),MATCH(CF$3,$K$2:$P$2,0))</f>
        <v>20</v>
      </c>
      <c r="CG2377" s="141" cm="1">
        <f t="array" ref="CG2377">INDEX($K:$P,ROW(),MATCH(CG$3,$K$2:$P$2,0))</f>
        <v>20</v>
      </c>
      <c r="CH2377" s="141" cm="1">
        <f t="array" ref="CH2377">INDEX($K:$P,ROW(),MATCH(CH$3,$K$2:$P$2,0))</f>
        <v>20</v>
      </c>
      <c r="CI2377" s="141" cm="1">
        <f t="array" ref="CI2377">INDEX($K:$P,ROW(),MATCH(CI$3,$K$2:$P$2,0))</f>
        <v>20</v>
      </c>
      <c r="CJ2377" s="141" cm="1">
        <f t="array" ref="CJ2377">INDEX($K:$P,ROW(),MATCH(CJ$3,$K$2:$P$2,0))</f>
        <v>20</v>
      </c>
      <c r="CK2377" s="141" cm="1">
        <f t="array" ref="CK2377">INDEX($K:$P,ROW(),MATCH(CK$3,$K$2:$P$2,0))</f>
        <v>20</v>
      </c>
      <c r="CL2377" s="141" cm="1">
        <f t="array" ref="CL2377">INDEX($K:$P,ROW(),MATCH(CL$3,$K$2:$P$2,0))</f>
        <v>20</v>
      </c>
    </row>
    <row r="2378" spans="2:90" x14ac:dyDescent="0.4">
      <c r="B2378" s="121" t="str">
        <f>"Revenue - "&amp;B2384</f>
        <v>Revenue - Sub revenue</v>
      </c>
      <c r="C2378" s="27" t="s">
        <v>198</v>
      </c>
      <c r="D2378" s="27" t="s">
        <v>744</v>
      </c>
      <c r="E2378" s="27" t="s">
        <v>906</v>
      </c>
      <c r="F2378" s="27"/>
      <c r="G2378" s="27"/>
      <c r="H2378" s="27"/>
      <c r="I2378" s="78"/>
      <c r="J2378" s="78"/>
      <c r="K2378" s="63">
        <f ca="1">SUMIF($3:$3,K$2,2378:2378)</f>
        <v>1368000</v>
      </c>
      <c r="L2378" s="63">
        <f ca="1">SUMIF($3:$3,L$2,2378:2378)</f>
        <v>4104000</v>
      </c>
      <c r="M2378" s="63">
        <f ca="1">SUMIF($3:$3,M$2,2378:2378)</f>
        <v>6840000</v>
      </c>
      <c r="N2378" s="63">
        <f ca="1">SUMIF($3:$3,N$2,2378:2378)</f>
        <v>9576000</v>
      </c>
      <c r="O2378" s="63">
        <f ca="1">SUMIF($3:$3,O$2,2378:2378)</f>
        <v>12312000</v>
      </c>
      <c r="P2378" s="63">
        <f ca="1">SUMIF($3:$3,P$2,2378:2378)</f>
        <v>15048000</v>
      </c>
      <c r="R2378" s="33"/>
      <c r="S2378" s="142">
        <f t="shared" ref="S2378" ca="1" si="2775">S2377*AVERAGE(S2373,S2369)</f>
        <v>9500</v>
      </c>
      <c r="T2378" s="142">
        <f t="shared" ref="T2378:AX2378" ca="1" si="2776">T2377*AVERAGE(T2373,T2369)</f>
        <v>28500</v>
      </c>
      <c r="U2378" s="142">
        <f t="shared" ca="1" si="2776"/>
        <v>47500</v>
      </c>
      <c r="V2378" s="142">
        <f t="shared" ca="1" si="2776"/>
        <v>66500</v>
      </c>
      <c r="W2378" s="142">
        <f t="shared" ca="1" si="2776"/>
        <v>85500</v>
      </c>
      <c r="X2378" s="142">
        <f t="shared" ca="1" si="2776"/>
        <v>104500</v>
      </c>
      <c r="Y2378" s="142">
        <f t="shared" ca="1" si="2776"/>
        <v>123500</v>
      </c>
      <c r="Z2378" s="142">
        <f t="shared" ca="1" si="2776"/>
        <v>142500</v>
      </c>
      <c r="AA2378" s="142">
        <f t="shared" ca="1" si="2776"/>
        <v>161500</v>
      </c>
      <c r="AB2378" s="142">
        <f t="shared" ca="1" si="2776"/>
        <v>180500</v>
      </c>
      <c r="AC2378" s="142">
        <f t="shared" ca="1" si="2776"/>
        <v>199500</v>
      </c>
      <c r="AD2378" s="142">
        <f t="shared" ca="1" si="2776"/>
        <v>218500</v>
      </c>
      <c r="AE2378" s="142">
        <f t="shared" ca="1" si="2776"/>
        <v>237500</v>
      </c>
      <c r="AF2378" s="142">
        <f t="shared" ca="1" si="2776"/>
        <v>256500</v>
      </c>
      <c r="AG2378" s="142">
        <f t="shared" ca="1" si="2776"/>
        <v>275500</v>
      </c>
      <c r="AH2378" s="142">
        <f t="shared" ca="1" si="2776"/>
        <v>294500</v>
      </c>
      <c r="AI2378" s="142">
        <f t="shared" ca="1" si="2776"/>
        <v>313500</v>
      </c>
      <c r="AJ2378" s="142">
        <f t="shared" ca="1" si="2776"/>
        <v>332500</v>
      </c>
      <c r="AK2378" s="142">
        <f t="shared" ca="1" si="2776"/>
        <v>351500</v>
      </c>
      <c r="AL2378" s="142">
        <f t="shared" ca="1" si="2776"/>
        <v>370500</v>
      </c>
      <c r="AM2378" s="142">
        <f t="shared" ca="1" si="2776"/>
        <v>389500</v>
      </c>
      <c r="AN2378" s="142">
        <f t="shared" ca="1" si="2776"/>
        <v>408500</v>
      </c>
      <c r="AO2378" s="142">
        <f t="shared" ca="1" si="2776"/>
        <v>427500</v>
      </c>
      <c r="AP2378" s="142">
        <f t="shared" ca="1" si="2776"/>
        <v>446500</v>
      </c>
      <c r="AQ2378" s="142">
        <f t="shared" ca="1" si="2776"/>
        <v>465500</v>
      </c>
      <c r="AR2378" s="142">
        <f t="shared" ca="1" si="2776"/>
        <v>484500</v>
      </c>
      <c r="AS2378" s="142">
        <f t="shared" ca="1" si="2776"/>
        <v>503500</v>
      </c>
      <c r="AT2378" s="142">
        <f t="shared" ca="1" si="2776"/>
        <v>522500</v>
      </c>
      <c r="AU2378" s="142">
        <f t="shared" ca="1" si="2776"/>
        <v>541500</v>
      </c>
      <c r="AV2378" s="142">
        <f t="shared" ca="1" si="2776"/>
        <v>560500</v>
      </c>
      <c r="AW2378" s="142">
        <f t="shared" ca="1" si="2776"/>
        <v>579500</v>
      </c>
      <c r="AX2378" s="142">
        <f t="shared" ca="1" si="2776"/>
        <v>598500</v>
      </c>
      <c r="AY2378" s="142">
        <f t="shared" ref="AY2378:CD2378" ca="1" si="2777">AY2377*AVERAGE(AY2373,AY2369)</f>
        <v>617500</v>
      </c>
      <c r="AZ2378" s="142">
        <f t="shared" ca="1" si="2777"/>
        <v>636500</v>
      </c>
      <c r="BA2378" s="142">
        <f t="shared" ca="1" si="2777"/>
        <v>655500</v>
      </c>
      <c r="BB2378" s="142">
        <f t="shared" ca="1" si="2777"/>
        <v>674500</v>
      </c>
      <c r="BC2378" s="142">
        <f t="shared" ca="1" si="2777"/>
        <v>693500</v>
      </c>
      <c r="BD2378" s="142">
        <f t="shared" ca="1" si="2777"/>
        <v>712500</v>
      </c>
      <c r="BE2378" s="142">
        <f t="shared" ca="1" si="2777"/>
        <v>731500</v>
      </c>
      <c r="BF2378" s="142">
        <f t="shared" ca="1" si="2777"/>
        <v>750500</v>
      </c>
      <c r="BG2378" s="142">
        <f t="shared" ca="1" si="2777"/>
        <v>769500</v>
      </c>
      <c r="BH2378" s="142">
        <f t="shared" ca="1" si="2777"/>
        <v>788500</v>
      </c>
      <c r="BI2378" s="142">
        <f t="shared" ca="1" si="2777"/>
        <v>807500</v>
      </c>
      <c r="BJ2378" s="142">
        <f t="shared" ca="1" si="2777"/>
        <v>826500</v>
      </c>
      <c r="BK2378" s="142">
        <f t="shared" ca="1" si="2777"/>
        <v>845500</v>
      </c>
      <c r="BL2378" s="142">
        <f t="shared" ca="1" si="2777"/>
        <v>864500</v>
      </c>
      <c r="BM2378" s="142">
        <f t="shared" ca="1" si="2777"/>
        <v>883500</v>
      </c>
      <c r="BN2378" s="142">
        <f t="shared" ca="1" si="2777"/>
        <v>902500</v>
      </c>
      <c r="BO2378" s="142">
        <f t="shared" ca="1" si="2777"/>
        <v>921500</v>
      </c>
      <c r="BP2378" s="142">
        <f t="shared" ca="1" si="2777"/>
        <v>940500</v>
      </c>
      <c r="BQ2378" s="142">
        <f t="shared" ca="1" si="2777"/>
        <v>959500</v>
      </c>
      <c r="BR2378" s="142">
        <f t="shared" ca="1" si="2777"/>
        <v>978500</v>
      </c>
      <c r="BS2378" s="142">
        <f t="shared" ca="1" si="2777"/>
        <v>997500</v>
      </c>
      <c r="BT2378" s="142">
        <f t="shared" ca="1" si="2777"/>
        <v>1016500</v>
      </c>
      <c r="BU2378" s="142">
        <f t="shared" ca="1" si="2777"/>
        <v>1035500</v>
      </c>
      <c r="BV2378" s="142">
        <f t="shared" ca="1" si="2777"/>
        <v>1054500</v>
      </c>
      <c r="BW2378" s="142">
        <f t="shared" ca="1" si="2777"/>
        <v>1073500</v>
      </c>
      <c r="BX2378" s="142">
        <f t="shared" ca="1" si="2777"/>
        <v>1092500</v>
      </c>
      <c r="BY2378" s="142">
        <f t="shared" ca="1" si="2777"/>
        <v>1111500</v>
      </c>
      <c r="BZ2378" s="142">
        <f t="shared" ca="1" si="2777"/>
        <v>1130500</v>
      </c>
      <c r="CA2378" s="142">
        <f t="shared" ca="1" si="2777"/>
        <v>1149500</v>
      </c>
      <c r="CB2378" s="142">
        <f t="shared" ca="1" si="2777"/>
        <v>1168500</v>
      </c>
      <c r="CC2378" s="142">
        <f t="shared" ca="1" si="2777"/>
        <v>1187500</v>
      </c>
      <c r="CD2378" s="142">
        <f t="shared" ca="1" si="2777"/>
        <v>1206500</v>
      </c>
      <c r="CE2378" s="142">
        <f t="shared" ref="CE2378:CK2378" ca="1" si="2778">CE2377*AVERAGE(CE2373,CE2369)</f>
        <v>1225500</v>
      </c>
      <c r="CF2378" s="142">
        <f t="shared" ca="1" si="2778"/>
        <v>1244500</v>
      </c>
      <c r="CG2378" s="142">
        <f t="shared" ca="1" si="2778"/>
        <v>1263500</v>
      </c>
      <c r="CH2378" s="142">
        <f t="shared" ca="1" si="2778"/>
        <v>1282500</v>
      </c>
      <c r="CI2378" s="142">
        <f t="shared" ca="1" si="2778"/>
        <v>1301500</v>
      </c>
      <c r="CJ2378" s="142">
        <f t="shared" ca="1" si="2778"/>
        <v>1320500</v>
      </c>
      <c r="CK2378" s="142">
        <f t="shared" ca="1" si="2778"/>
        <v>1339500</v>
      </c>
      <c r="CL2378" s="142">
        <f t="shared" ref="CL2378" ca="1" si="2779">CL2377*AVERAGE(CL2373,CL2369)</f>
        <v>1358500</v>
      </c>
    </row>
    <row r="2379" spans="2:90" x14ac:dyDescent="0.4">
      <c r="D2379" t="s">
        <v>744</v>
      </c>
      <c r="E2379" t="s">
        <v>906</v>
      </c>
      <c r="G2379" t="s">
        <v>244</v>
      </c>
      <c r="S2379" s="72"/>
      <c r="T2379" s="72"/>
      <c r="U2379" s="72"/>
      <c r="V2379" s="72"/>
      <c r="W2379" s="72"/>
      <c r="X2379" s="72"/>
      <c r="Y2379" s="72"/>
      <c r="Z2379" s="72"/>
      <c r="AA2379" s="72"/>
      <c r="AB2379" s="72"/>
      <c r="AC2379" s="72"/>
      <c r="AD2379" s="72"/>
      <c r="AE2379" s="72"/>
      <c r="AF2379" s="72"/>
      <c r="AG2379" s="72"/>
      <c r="AH2379" s="72"/>
      <c r="AI2379" s="72"/>
      <c r="AJ2379" s="72"/>
      <c r="AK2379" s="72"/>
      <c r="AL2379" s="72"/>
      <c r="AM2379" s="72"/>
      <c r="AN2379" s="72"/>
      <c r="AO2379" s="72"/>
      <c r="AP2379" s="72"/>
      <c r="AQ2379" s="72"/>
      <c r="AR2379" s="72"/>
      <c r="AS2379" s="72"/>
      <c r="AT2379" s="72"/>
      <c r="AU2379" s="72"/>
      <c r="AV2379" s="72"/>
      <c r="AW2379" s="72"/>
      <c r="AX2379" s="72"/>
      <c r="AY2379" s="72"/>
      <c r="AZ2379" s="72"/>
      <c r="BA2379" s="72"/>
      <c r="BB2379" s="72"/>
      <c r="BC2379" s="72"/>
      <c r="BD2379" s="72"/>
      <c r="BE2379" s="72"/>
      <c r="BF2379" s="72"/>
      <c r="BG2379" s="72"/>
      <c r="BH2379" s="72"/>
      <c r="BI2379" s="72"/>
      <c r="BJ2379" s="72"/>
      <c r="BK2379" s="72"/>
      <c r="BL2379" s="72"/>
      <c r="BM2379" s="72"/>
      <c r="BN2379" s="72"/>
      <c r="BO2379" s="72"/>
      <c r="BP2379" s="72"/>
      <c r="BQ2379" s="72"/>
      <c r="BR2379" s="72"/>
      <c r="BS2379" s="72"/>
      <c r="BT2379" s="72"/>
      <c r="BU2379" s="72"/>
      <c r="BV2379" s="72"/>
      <c r="BW2379" s="72"/>
      <c r="BX2379" s="72"/>
      <c r="BY2379" s="72"/>
      <c r="BZ2379" s="72"/>
      <c r="CA2379" s="72"/>
      <c r="CB2379" s="72"/>
      <c r="CC2379" s="72"/>
      <c r="CD2379" s="72"/>
      <c r="CE2379" s="72"/>
      <c r="CF2379" s="72"/>
      <c r="CG2379" s="72"/>
      <c r="CH2379" s="72"/>
      <c r="CI2379" s="72"/>
      <c r="CJ2379" s="72"/>
      <c r="CK2379" s="72"/>
      <c r="CL2379" s="72"/>
    </row>
    <row r="2380" spans="2:90" x14ac:dyDescent="0.4">
      <c r="B2380" s="8" t="str">
        <f>B2357</f>
        <v>(Primary label)</v>
      </c>
      <c r="D2380" t="s">
        <v>744</v>
      </c>
      <c r="E2380" t="s">
        <v>906</v>
      </c>
      <c r="G2380" t="s">
        <v>330</v>
      </c>
      <c r="S2380" s="72"/>
      <c r="T2380" s="72"/>
      <c r="U2380" s="72"/>
      <c r="V2380" s="72"/>
      <c r="W2380" s="72"/>
      <c r="X2380" s="72"/>
      <c r="Y2380" s="72"/>
      <c r="Z2380" s="72"/>
      <c r="AA2380" s="72"/>
      <c r="AB2380" s="72"/>
      <c r="AC2380" s="72"/>
      <c r="AD2380" s="72"/>
      <c r="AE2380" s="72"/>
      <c r="AF2380" s="72"/>
      <c r="AG2380" s="72"/>
      <c r="AH2380" s="72"/>
      <c r="AI2380" s="72"/>
      <c r="AJ2380" s="72"/>
      <c r="AK2380" s="72"/>
      <c r="AL2380" s="72"/>
      <c r="AM2380" s="72"/>
      <c r="AN2380" s="72"/>
      <c r="AO2380" s="72"/>
      <c r="AP2380" s="72"/>
      <c r="AQ2380" s="72"/>
      <c r="AR2380" s="72"/>
      <c r="AS2380" s="72"/>
      <c r="AT2380" s="72"/>
      <c r="AU2380" s="72"/>
      <c r="AV2380" s="72"/>
      <c r="AW2380" s="72"/>
      <c r="AX2380" s="72"/>
      <c r="AY2380" s="72"/>
      <c r="AZ2380" s="72"/>
      <c r="BA2380" s="72"/>
      <c r="BB2380" s="72"/>
      <c r="BC2380" s="72"/>
      <c r="BD2380" s="72"/>
      <c r="BE2380" s="72"/>
      <c r="BF2380" s="72"/>
      <c r="BG2380" s="72"/>
      <c r="BH2380" s="72"/>
      <c r="BI2380" s="72"/>
      <c r="BJ2380" s="72"/>
      <c r="BK2380" s="72"/>
      <c r="BL2380" s="72"/>
      <c r="BM2380" s="72"/>
      <c r="BN2380" s="72"/>
      <c r="BO2380" s="72"/>
      <c r="BP2380" s="72"/>
      <c r="BQ2380" s="72"/>
      <c r="BR2380" s="72"/>
      <c r="BS2380" s="72"/>
      <c r="BT2380" s="72"/>
      <c r="BU2380" s="72"/>
      <c r="BV2380" s="72"/>
      <c r="BW2380" s="72"/>
      <c r="BX2380" s="72"/>
      <c r="BY2380" s="72"/>
      <c r="BZ2380" s="72"/>
      <c r="CA2380" s="72"/>
      <c r="CB2380" s="72"/>
      <c r="CC2380" s="72"/>
      <c r="CD2380" s="72"/>
      <c r="CE2380" s="72"/>
      <c r="CF2380" s="72"/>
      <c r="CG2380" s="72"/>
      <c r="CH2380" s="72"/>
      <c r="CI2380" s="72"/>
      <c r="CJ2380" s="72"/>
      <c r="CK2380" s="72"/>
      <c r="CL2380" s="72"/>
    </row>
    <row r="2381" spans="2:90" x14ac:dyDescent="0.4">
      <c r="B2381" s="8" t="str">
        <f>B2358</f>
        <v>primary unit</v>
      </c>
      <c r="D2381" t="s">
        <v>744</v>
      </c>
      <c r="E2381" t="s">
        <v>906</v>
      </c>
      <c r="G2381" t="s">
        <v>330</v>
      </c>
      <c r="S2381" s="72"/>
      <c r="T2381" s="72"/>
      <c r="U2381" s="72"/>
      <c r="V2381" s="72"/>
      <c r="W2381" s="72"/>
      <c r="X2381" s="72"/>
      <c r="Y2381" s="72"/>
      <c r="Z2381" s="72"/>
      <c r="AA2381" s="72"/>
      <c r="AB2381" s="72"/>
      <c r="AC2381" s="72"/>
      <c r="AD2381" s="72"/>
      <c r="AE2381" s="72"/>
      <c r="AF2381" s="72"/>
      <c r="AG2381" s="72"/>
      <c r="AH2381" s="72"/>
      <c r="AI2381" s="72"/>
      <c r="AJ2381" s="72"/>
      <c r="AK2381" s="72"/>
      <c r="AL2381" s="72"/>
      <c r="AM2381" s="72"/>
      <c r="AN2381" s="72"/>
      <c r="AO2381" s="72"/>
      <c r="AP2381" s="72"/>
      <c r="AQ2381" s="72"/>
      <c r="AR2381" s="72"/>
      <c r="AS2381" s="72"/>
      <c r="AT2381" s="72"/>
      <c r="AU2381" s="72"/>
      <c r="AV2381" s="72"/>
      <c r="AW2381" s="72"/>
      <c r="AX2381" s="72"/>
      <c r="AY2381" s="72"/>
      <c r="AZ2381" s="72"/>
      <c r="BA2381" s="72"/>
      <c r="BB2381" s="72"/>
      <c r="BC2381" s="72"/>
      <c r="BD2381" s="72"/>
      <c r="BE2381" s="72"/>
      <c r="BF2381" s="72"/>
      <c r="BG2381" s="72"/>
      <c r="BH2381" s="72"/>
      <c r="BI2381" s="72"/>
      <c r="BJ2381" s="72"/>
      <c r="BK2381" s="72"/>
      <c r="BL2381" s="72"/>
      <c r="BM2381" s="72"/>
      <c r="BN2381" s="72"/>
      <c r="BO2381" s="72"/>
      <c r="BP2381" s="72"/>
      <c r="BQ2381" s="72"/>
      <c r="BR2381" s="72"/>
      <c r="BS2381" s="72"/>
      <c r="BT2381" s="72"/>
      <c r="BU2381" s="72"/>
      <c r="BV2381" s="72"/>
      <c r="BW2381" s="72"/>
      <c r="BX2381" s="72"/>
      <c r="BY2381" s="72"/>
      <c r="BZ2381" s="72"/>
      <c r="CA2381" s="72"/>
      <c r="CB2381" s="72"/>
      <c r="CC2381" s="72"/>
      <c r="CD2381" s="72"/>
      <c r="CE2381" s="72"/>
      <c r="CF2381" s="72"/>
      <c r="CG2381" s="72"/>
      <c r="CH2381" s="72"/>
      <c r="CI2381" s="72"/>
      <c r="CJ2381" s="72"/>
      <c r="CK2381" s="72"/>
      <c r="CL2381" s="72"/>
    </row>
    <row r="2382" spans="2:90" x14ac:dyDescent="0.4">
      <c r="B2382" s="8" t="str">
        <f>B2359</f>
        <v>Primary revenue driver</v>
      </c>
      <c r="D2382" t="s">
        <v>744</v>
      </c>
      <c r="E2382" t="s">
        <v>906</v>
      </c>
      <c r="G2382" t="s">
        <v>330</v>
      </c>
      <c r="S2382" s="76" t="str">
        <f t="shared" ref="S2382" si="2780">S2359</f>
        <v>S$12</v>
      </c>
      <c r="T2382" s="76" t="str">
        <f t="shared" ref="T2382:AX2382" si="2781">T2359</f>
        <v>T$12</v>
      </c>
      <c r="U2382" s="76" t="str">
        <f t="shared" si="2781"/>
        <v>U$12</v>
      </c>
      <c r="V2382" s="76" t="str">
        <f t="shared" si="2781"/>
        <v>V$12</v>
      </c>
      <c r="W2382" s="76" t="str">
        <f t="shared" si="2781"/>
        <v>W$12</v>
      </c>
      <c r="X2382" s="76" t="str">
        <f t="shared" si="2781"/>
        <v>X$12</v>
      </c>
      <c r="Y2382" s="76" t="str">
        <f t="shared" si="2781"/>
        <v>Y$12</v>
      </c>
      <c r="Z2382" s="76" t="str">
        <f t="shared" si="2781"/>
        <v>Z$12</v>
      </c>
      <c r="AA2382" s="76" t="str">
        <f t="shared" si="2781"/>
        <v>AA$12</v>
      </c>
      <c r="AB2382" s="76" t="str">
        <f t="shared" si="2781"/>
        <v>AB$12</v>
      </c>
      <c r="AC2382" s="76" t="str">
        <f t="shared" si="2781"/>
        <v>AC$12</v>
      </c>
      <c r="AD2382" s="76" t="str">
        <f t="shared" si="2781"/>
        <v>AD$12</v>
      </c>
      <c r="AE2382" s="76" t="str">
        <f t="shared" si="2781"/>
        <v>AE$12</v>
      </c>
      <c r="AF2382" s="76" t="str">
        <f t="shared" si="2781"/>
        <v>AF$12</v>
      </c>
      <c r="AG2382" s="76" t="str">
        <f t="shared" si="2781"/>
        <v>AG$12</v>
      </c>
      <c r="AH2382" s="76" t="str">
        <f t="shared" si="2781"/>
        <v>AH$12</v>
      </c>
      <c r="AI2382" s="76" t="str">
        <f t="shared" si="2781"/>
        <v>AI$12</v>
      </c>
      <c r="AJ2382" s="76" t="str">
        <f t="shared" si="2781"/>
        <v>AJ$12</v>
      </c>
      <c r="AK2382" s="76" t="str">
        <f t="shared" si="2781"/>
        <v>AK$12</v>
      </c>
      <c r="AL2382" s="76" t="str">
        <f t="shared" si="2781"/>
        <v>AL$12</v>
      </c>
      <c r="AM2382" s="76" t="str">
        <f t="shared" si="2781"/>
        <v>AM$12</v>
      </c>
      <c r="AN2382" s="76" t="str">
        <f t="shared" si="2781"/>
        <v>AN$12</v>
      </c>
      <c r="AO2382" s="76" t="str">
        <f t="shared" si="2781"/>
        <v>AO$12</v>
      </c>
      <c r="AP2382" s="76" t="str">
        <f t="shared" si="2781"/>
        <v>AP$12</v>
      </c>
      <c r="AQ2382" s="76" t="str">
        <f t="shared" si="2781"/>
        <v>AQ$12</v>
      </c>
      <c r="AR2382" s="76" t="str">
        <f t="shared" si="2781"/>
        <v>AR$12</v>
      </c>
      <c r="AS2382" s="76" t="str">
        <f t="shared" si="2781"/>
        <v>AS$12</v>
      </c>
      <c r="AT2382" s="76" t="str">
        <f t="shared" si="2781"/>
        <v>AT$12</v>
      </c>
      <c r="AU2382" s="76" t="str">
        <f t="shared" si="2781"/>
        <v>AU$12</v>
      </c>
      <c r="AV2382" s="76" t="str">
        <f t="shared" si="2781"/>
        <v>AV$12</v>
      </c>
      <c r="AW2382" s="76" t="str">
        <f t="shared" si="2781"/>
        <v>AW$12</v>
      </c>
      <c r="AX2382" s="76" t="str">
        <f t="shared" si="2781"/>
        <v>AX$12</v>
      </c>
      <c r="AY2382" s="76" t="str">
        <f t="shared" ref="AY2382:CD2382" si="2782">AY2359</f>
        <v>AY$12</v>
      </c>
      <c r="AZ2382" s="76" t="str">
        <f t="shared" si="2782"/>
        <v>AZ$12</v>
      </c>
      <c r="BA2382" s="76" t="str">
        <f t="shared" si="2782"/>
        <v>BA$12</v>
      </c>
      <c r="BB2382" s="76" t="str">
        <f t="shared" si="2782"/>
        <v>BB$12</v>
      </c>
      <c r="BC2382" s="76" t="str">
        <f t="shared" si="2782"/>
        <v>BC$12</v>
      </c>
      <c r="BD2382" s="76" t="str">
        <f t="shared" si="2782"/>
        <v>BD$12</v>
      </c>
      <c r="BE2382" s="76" t="str">
        <f t="shared" si="2782"/>
        <v>BE$12</v>
      </c>
      <c r="BF2382" s="76" t="str">
        <f t="shared" si="2782"/>
        <v>BF$12</v>
      </c>
      <c r="BG2382" s="76" t="str">
        <f t="shared" si="2782"/>
        <v>BG$12</v>
      </c>
      <c r="BH2382" s="76" t="str">
        <f t="shared" si="2782"/>
        <v>BH$12</v>
      </c>
      <c r="BI2382" s="76" t="str">
        <f t="shared" si="2782"/>
        <v>BI$12</v>
      </c>
      <c r="BJ2382" s="76" t="str">
        <f t="shared" si="2782"/>
        <v>BJ$12</v>
      </c>
      <c r="BK2382" s="76" t="str">
        <f t="shared" si="2782"/>
        <v>BK$12</v>
      </c>
      <c r="BL2382" s="76" t="str">
        <f t="shared" si="2782"/>
        <v>BL$12</v>
      </c>
      <c r="BM2382" s="76" t="str">
        <f t="shared" si="2782"/>
        <v>BM$12</v>
      </c>
      <c r="BN2382" s="76" t="str">
        <f t="shared" si="2782"/>
        <v>BN$12</v>
      </c>
      <c r="BO2382" s="76" t="str">
        <f t="shared" si="2782"/>
        <v>BO$12</v>
      </c>
      <c r="BP2382" s="76" t="str">
        <f t="shared" si="2782"/>
        <v>BP$12</v>
      </c>
      <c r="BQ2382" s="76" t="str">
        <f t="shared" si="2782"/>
        <v>BQ$12</v>
      </c>
      <c r="BR2382" s="76" t="str">
        <f t="shared" si="2782"/>
        <v>BR$12</v>
      </c>
      <c r="BS2382" s="76" t="str">
        <f t="shared" si="2782"/>
        <v>BS$12</v>
      </c>
      <c r="BT2382" s="76" t="str">
        <f t="shared" si="2782"/>
        <v>BT$12</v>
      </c>
      <c r="BU2382" s="76" t="str">
        <f t="shared" si="2782"/>
        <v>BU$12</v>
      </c>
      <c r="BV2382" s="76" t="str">
        <f t="shared" si="2782"/>
        <v>BV$12</v>
      </c>
      <c r="BW2382" s="76" t="str">
        <f t="shared" si="2782"/>
        <v>BW$12</v>
      </c>
      <c r="BX2382" s="76" t="str">
        <f t="shared" si="2782"/>
        <v>BX$12</v>
      </c>
      <c r="BY2382" s="76" t="str">
        <f t="shared" si="2782"/>
        <v>BY$12</v>
      </c>
      <c r="BZ2382" s="76" t="str">
        <f t="shared" si="2782"/>
        <v>BZ$12</v>
      </c>
      <c r="CA2382" s="76" t="str">
        <f t="shared" si="2782"/>
        <v>CA$12</v>
      </c>
      <c r="CB2382" s="76" t="str">
        <f t="shared" si="2782"/>
        <v>CB$12</v>
      </c>
      <c r="CC2382" s="76" t="str">
        <f t="shared" si="2782"/>
        <v>CC$12</v>
      </c>
      <c r="CD2382" s="76" t="str">
        <f t="shared" si="2782"/>
        <v>CD$12</v>
      </c>
      <c r="CE2382" s="76" t="str">
        <f t="shared" ref="CE2382:CK2382" si="2783">CE2359</f>
        <v>CE$12</v>
      </c>
      <c r="CF2382" s="76" t="str">
        <f t="shared" si="2783"/>
        <v>CF$12</v>
      </c>
      <c r="CG2382" s="76" t="str">
        <f t="shared" si="2783"/>
        <v>CG$12</v>
      </c>
      <c r="CH2382" s="76" t="str">
        <f t="shared" si="2783"/>
        <v>CH$12</v>
      </c>
      <c r="CI2382" s="76" t="str">
        <f t="shared" si="2783"/>
        <v>CI$12</v>
      </c>
      <c r="CJ2382" s="76" t="str">
        <f t="shared" si="2783"/>
        <v>CJ$12</v>
      </c>
      <c r="CK2382" s="76" t="str">
        <f t="shared" si="2783"/>
        <v>CK$12</v>
      </c>
      <c r="CL2382" s="76" t="str">
        <f t="shared" ref="CL2382" si="2784">CL2359</f>
        <v>CL$12</v>
      </c>
    </row>
    <row r="2383" spans="2:90" x14ac:dyDescent="0.4">
      <c r="B2383" s="8" t="str">
        <f>B2360</f>
        <v>Primary volume driver</v>
      </c>
      <c r="C2383" s="12"/>
      <c r="D2383" s="12" t="s">
        <v>744</v>
      </c>
      <c r="E2383" s="12" t="s">
        <v>906</v>
      </c>
      <c r="F2383" s="12"/>
      <c r="G2383" s="12" t="s">
        <v>330</v>
      </c>
      <c r="H2383" s="12"/>
      <c r="I2383" s="60"/>
      <c r="J2383" s="60"/>
      <c r="K2383" s="34"/>
      <c r="L2383" s="34"/>
      <c r="M2383" s="34"/>
      <c r="N2383" s="34"/>
      <c r="O2383" s="34"/>
      <c r="P2383" s="34"/>
      <c r="R2383" s="15"/>
      <c r="S2383" s="76" t="str">
        <f t="shared" ref="S2383" si="2785">S2360</f>
        <v>S$13</v>
      </c>
      <c r="T2383" s="76" t="str">
        <f t="shared" ref="T2383:AX2383" si="2786">T2360</f>
        <v>T$13</v>
      </c>
      <c r="U2383" s="76" t="str">
        <f t="shared" si="2786"/>
        <v>U$13</v>
      </c>
      <c r="V2383" s="76" t="str">
        <f t="shared" si="2786"/>
        <v>V$13</v>
      </c>
      <c r="W2383" s="76" t="str">
        <f t="shared" si="2786"/>
        <v>W$13</v>
      </c>
      <c r="X2383" s="76" t="str">
        <f t="shared" si="2786"/>
        <v>X$13</v>
      </c>
      <c r="Y2383" s="76" t="str">
        <f t="shared" si="2786"/>
        <v>Y$13</v>
      </c>
      <c r="Z2383" s="76" t="str">
        <f t="shared" si="2786"/>
        <v>Z$13</v>
      </c>
      <c r="AA2383" s="76" t="str">
        <f t="shared" si="2786"/>
        <v>AA$13</v>
      </c>
      <c r="AB2383" s="76" t="str">
        <f t="shared" si="2786"/>
        <v>AB$13</v>
      </c>
      <c r="AC2383" s="76" t="str">
        <f t="shared" si="2786"/>
        <v>AC$13</v>
      </c>
      <c r="AD2383" s="76" t="str">
        <f t="shared" si="2786"/>
        <v>AD$13</v>
      </c>
      <c r="AE2383" s="76" t="str">
        <f t="shared" si="2786"/>
        <v>AE$13</v>
      </c>
      <c r="AF2383" s="76" t="str">
        <f t="shared" si="2786"/>
        <v>AF$13</v>
      </c>
      <c r="AG2383" s="76" t="str">
        <f t="shared" si="2786"/>
        <v>AG$13</v>
      </c>
      <c r="AH2383" s="76" t="str">
        <f t="shared" si="2786"/>
        <v>AH$13</v>
      </c>
      <c r="AI2383" s="76" t="str">
        <f t="shared" si="2786"/>
        <v>AI$13</v>
      </c>
      <c r="AJ2383" s="76" t="str">
        <f t="shared" si="2786"/>
        <v>AJ$13</v>
      </c>
      <c r="AK2383" s="76" t="str">
        <f t="shared" si="2786"/>
        <v>AK$13</v>
      </c>
      <c r="AL2383" s="76" t="str">
        <f t="shared" si="2786"/>
        <v>AL$13</v>
      </c>
      <c r="AM2383" s="76" t="str">
        <f t="shared" si="2786"/>
        <v>AM$13</v>
      </c>
      <c r="AN2383" s="76" t="str">
        <f t="shared" si="2786"/>
        <v>AN$13</v>
      </c>
      <c r="AO2383" s="76" t="str">
        <f t="shared" si="2786"/>
        <v>AO$13</v>
      </c>
      <c r="AP2383" s="76" t="str">
        <f t="shared" si="2786"/>
        <v>AP$13</v>
      </c>
      <c r="AQ2383" s="76" t="str">
        <f t="shared" si="2786"/>
        <v>AQ$13</v>
      </c>
      <c r="AR2383" s="76" t="str">
        <f t="shared" si="2786"/>
        <v>AR$13</v>
      </c>
      <c r="AS2383" s="76" t="str">
        <f t="shared" si="2786"/>
        <v>AS$13</v>
      </c>
      <c r="AT2383" s="76" t="str">
        <f t="shared" si="2786"/>
        <v>AT$13</v>
      </c>
      <c r="AU2383" s="76" t="str">
        <f t="shared" si="2786"/>
        <v>AU$13</v>
      </c>
      <c r="AV2383" s="76" t="str">
        <f t="shared" si="2786"/>
        <v>AV$13</v>
      </c>
      <c r="AW2383" s="76" t="str">
        <f t="shared" si="2786"/>
        <v>AW$13</v>
      </c>
      <c r="AX2383" s="76" t="str">
        <f t="shared" si="2786"/>
        <v>AX$13</v>
      </c>
      <c r="AY2383" s="76" t="str">
        <f t="shared" ref="AY2383:CD2383" si="2787">AY2360</f>
        <v>AY$13</v>
      </c>
      <c r="AZ2383" s="76" t="str">
        <f t="shared" si="2787"/>
        <v>AZ$13</v>
      </c>
      <c r="BA2383" s="76" t="str">
        <f t="shared" si="2787"/>
        <v>BA$13</v>
      </c>
      <c r="BB2383" s="76" t="str">
        <f t="shared" si="2787"/>
        <v>BB$13</v>
      </c>
      <c r="BC2383" s="76" t="str">
        <f t="shared" si="2787"/>
        <v>BC$13</v>
      </c>
      <c r="BD2383" s="76" t="str">
        <f t="shared" si="2787"/>
        <v>BD$13</v>
      </c>
      <c r="BE2383" s="76" t="str">
        <f t="shared" si="2787"/>
        <v>BE$13</v>
      </c>
      <c r="BF2383" s="76" t="str">
        <f t="shared" si="2787"/>
        <v>BF$13</v>
      </c>
      <c r="BG2383" s="76" t="str">
        <f t="shared" si="2787"/>
        <v>BG$13</v>
      </c>
      <c r="BH2383" s="76" t="str">
        <f t="shared" si="2787"/>
        <v>BH$13</v>
      </c>
      <c r="BI2383" s="76" t="str">
        <f t="shared" si="2787"/>
        <v>BI$13</v>
      </c>
      <c r="BJ2383" s="76" t="str">
        <f t="shared" si="2787"/>
        <v>BJ$13</v>
      </c>
      <c r="BK2383" s="76" t="str">
        <f t="shared" si="2787"/>
        <v>BK$13</v>
      </c>
      <c r="BL2383" s="76" t="str">
        <f t="shared" si="2787"/>
        <v>BL$13</v>
      </c>
      <c r="BM2383" s="76" t="str">
        <f t="shared" si="2787"/>
        <v>BM$13</v>
      </c>
      <c r="BN2383" s="76" t="str">
        <f t="shared" si="2787"/>
        <v>BN$13</v>
      </c>
      <c r="BO2383" s="76" t="str">
        <f t="shared" si="2787"/>
        <v>BO$13</v>
      </c>
      <c r="BP2383" s="76" t="str">
        <f t="shared" si="2787"/>
        <v>BP$13</v>
      </c>
      <c r="BQ2383" s="76" t="str">
        <f t="shared" si="2787"/>
        <v>BQ$13</v>
      </c>
      <c r="BR2383" s="76" t="str">
        <f t="shared" si="2787"/>
        <v>BR$13</v>
      </c>
      <c r="BS2383" s="76" t="str">
        <f t="shared" si="2787"/>
        <v>BS$13</v>
      </c>
      <c r="BT2383" s="76" t="str">
        <f t="shared" si="2787"/>
        <v>BT$13</v>
      </c>
      <c r="BU2383" s="76" t="str">
        <f t="shared" si="2787"/>
        <v>BU$13</v>
      </c>
      <c r="BV2383" s="76" t="str">
        <f t="shared" si="2787"/>
        <v>BV$13</v>
      </c>
      <c r="BW2383" s="76" t="str">
        <f t="shared" si="2787"/>
        <v>BW$13</v>
      </c>
      <c r="BX2383" s="76" t="str">
        <f t="shared" si="2787"/>
        <v>BX$13</v>
      </c>
      <c r="BY2383" s="76" t="str">
        <f t="shared" si="2787"/>
        <v>BY$13</v>
      </c>
      <c r="BZ2383" s="76" t="str">
        <f t="shared" si="2787"/>
        <v>BZ$13</v>
      </c>
      <c r="CA2383" s="76" t="str">
        <f t="shared" si="2787"/>
        <v>CA$13</v>
      </c>
      <c r="CB2383" s="76" t="str">
        <f t="shared" si="2787"/>
        <v>CB$13</v>
      </c>
      <c r="CC2383" s="76" t="str">
        <f t="shared" si="2787"/>
        <v>CC$13</v>
      </c>
      <c r="CD2383" s="76" t="str">
        <f t="shared" si="2787"/>
        <v>CD$13</v>
      </c>
      <c r="CE2383" s="76" t="str">
        <f t="shared" ref="CE2383:CK2383" si="2788">CE2360</f>
        <v>CE$13</v>
      </c>
      <c r="CF2383" s="76" t="str">
        <f t="shared" si="2788"/>
        <v>CF$13</v>
      </c>
      <c r="CG2383" s="76" t="str">
        <f t="shared" si="2788"/>
        <v>CG$13</v>
      </c>
      <c r="CH2383" s="76" t="str">
        <f t="shared" si="2788"/>
        <v>CH$13</v>
      </c>
      <c r="CI2383" s="76" t="str">
        <f t="shared" si="2788"/>
        <v>CI$13</v>
      </c>
      <c r="CJ2383" s="76" t="str">
        <f t="shared" si="2788"/>
        <v>CJ$13</v>
      </c>
      <c r="CK2383" s="76" t="str">
        <f t="shared" si="2788"/>
        <v>CK$13</v>
      </c>
      <c r="CL2383" s="76" t="str">
        <f t="shared" ref="CL2383" si="2789">CL2360</f>
        <v>CL$13</v>
      </c>
    </row>
    <row r="2384" spans="2:90" x14ac:dyDescent="0.4">
      <c r="B2384" s="87" t="str">
        <f>TRIM(LEFT(B2365, FIND("-", B2365) - 1))</f>
        <v>Sub revenue</v>
      </c>
      <c r="C2384" s="12"/>
      <c r="D2384" s="12" t="s">
        <v>744</v>
      </c>
      <c r="E2384" s="12" t="s">
        <v>906</v>
      </c>
      <c r="F2384" s="12"/>
      <c r="G2384" s="12" t="s">
        <v>330</v>
      </c>
      <c r="H2384" s="12"/>
      <c r="I2384" s="60"/>
      <c r="J2384" s="60"/>
      <c r="K2384" s="15"/>
      <c r="L2384" s="15"/>
      <c r="M2384" s="15"/>
      <c r="N2384" s="15"/>
      <c r="O2384" s="15"/>
      <c r="P2384" s="15"/>
      <c r="R2384" s="15"/>
      <c r="S2384" s="76">
        <f t="shared" ref="S2384" si="2790">S2361</f>
        <v>0</v>
      </c>
      <c r="T2384" s="76">
        <f t="shared" ref="T2384:AX2384" si="2791">T2361</f>
        <v>0</v>
      </c>
      <c r="U2384" s="76">
        <f t="shared" si="2791"/>
        <v>0</v>
      </c>
      <c r="V2384" s="76">
        <f t="shared" si="2791"/>
        <v>0</v>
      </c>
      <c r="W2384" s="76">
        <f t="shared" si="2791"/>
        <v>0</v>
      </c>
      <c r="X2384" s="76">
        <f t="shared" si="2791"/>
        <v>0</v>
      </c>
      <c r="Y2384" s="76">
        <f t="shared" si="2791"/>
        <v>0</v>
      </c>
      <c r="Z2384" s="76">
        <f t="shared" si="2791"/>
        <v>0</v>
      </c>
      <c r="AA2384" s="76">
        <f t="shared" si="2791"/>
        <v>0</v>
      </c>
      <c r="AB2384" s="76">
        <f t="shared" si="2791"/>
        <v>0</v>
      </c>
      <c r="AC2384" s="76">
        <f t="shared" si="2791"/>
        <v>0</v>
      </c>
      <c r="AD2384" s="76">
        <f t="shared" si="2791"/>
        <v>0</v>
      </c>
      <c r="AE2384" s="76">
        <f t="shared" si="2791"/>
        <v>0</v>
      </c>
      <c r="AF2384" s="76">
        <f t="shared" si="2791"/>
        <v>0</v>
      </c>
      <c r="AG2384" s="76">
        <f t="shared" si="2791"/>
        <v>0</v>
      </c>
      <c r="AH2384" s="76">
        <f t="shared" si="2791"/>
        <v>0</v>
      </c>
      <c r="AI2384" s="76">
        <f t="shared" si="2791"/>
        <v>0</v>
      </c>
      <c r="AJ2384" s="76">
        <f t="shared" si="2791"/>
        <v>0</v>
      </c>
      <c r="AK2384" s="76">
        <f t="shared" si="2791"/>
        <v>0</v>
      </c>
      <c r="AL2384" s="76">
        <f t="shared" si="2791"/>
        <v>0</v>
      </c>
      <c r="AM2384" s="76">
        <f t="shared" si="2791"/>
        <v>0</v>
      </c>
      <c r="AN2384" s="76">
        <f t="shared" si="2791"/>
        <v>0</v>
      </c>
      <c r="AO2384" s="76">
        <f t="shared" si="2791"/>
        <v>0</v>
      </c>
      <c r="AP2384" s="76">
        <f t="shared" si="2791"/>
        <v>0</v>
      </c>
      <c r="AQ2384" s="76">
        <f t="shared" si="2791"/>
        <v>0</v>
      </c>
      <c r="AR2384" s="76">
        <f t="shared" si="2791"/>
        <v>0</v>
      </c>
      <c r="AS2384" s="76">
        <f t="shared" si="2791"/>
        <v>0</v>
      </c>
      <c r="AT2384" s="76">
        <f t="shared" si="2791"/>
        <v>0</v>
      </c>
      <c r="AU2384" s="76">
        <f t="shared" si="2791"/>
        <v>0</v>
      </c>
      <c r="AV2384" s="76">
        <f t="shared" si="2791"/>
        <v>0</v>
      </c>
      <c r="AW2384" s="76">
        <f t="shared" si="2791"/>
        <v>0</v>
      </c>
      <c r="AX2384" s="76">
        <f t="shared" si="2791"/>
        <v>0</v>
      </c>
      <c r="AY2384" s="76">
        <f t="shared" ref="AY2384:CD2384" si="2792">AY2361</f>
        <v>0</v>
      </c>
      <c r="AZ2384" s="76">
        <f t="shared" si="2792"/>
        <v>0</v>
      </c>
      <c r="BA2384" s="76">
        <f t="shared" si="2792"/>
        <v>0</v>
      </c>
      <c r="BB2384" s="76">
        <f t="shared" si="2792"/>
        <v>0</v>
      </c>
      <c r="BC2384" s="76">
        <f t="shared" si="2792"/>
        <v>0</v>
      </c>
      <c r="BD2384" s="76">
        <f t="shared" si="2792"/>
        <v>0</v>
      </c>
      <c r="BE2384" s="76">
        <f t="shared" si="2792"/>
        <v>0</v>
      </c>
      <c r="BF2384" s="76">
        <f t="shared" si="2792"/>
        <v>0</v>
      </c>
      <c r="BG2384" s="76">
        <f t="shared" si="2792"/>
        <v>0</v>
      </c>
      <c r="BH2384" s="76">
        <f t="shared" si="2792"/>
        <v>0</v>
      </c>
      <c r="BI2384" s="76">
        <f t="shared" si="2792"/>
        <v>0</v>
      </c>
      <c r="BJ2384" s="76">
        <f t="shared" si="2792"/>
        <v>0</v>
      </c>
      <c r="BK2384" s="76">
        <f t="shared" si="2792"/>
        <v>0</v>
      </c>
      <c r="BL2384" s="76">
        <f t="shared" si="2792"/>
        <v>0</v>
      </c>
      <c r="BM2384" s="76">
        <f t="shared" si="2792"/>
        <v>0</v>
      </c>
      <c r="BN2384" s="76">
        <f t="shared" si="2792"/>
        <v>0</v>
      </c>
      <c r="BO2384" s="76">
        <f t="shared" si="2792"/>
        <v>0</v>
      </c>
      <c r="BP2384" s="76">
        <f t="shared" si="2792"/>
        <v>0</v>
      </c>
      <c r="BQ2384" s="76">
        <f t="shared" si="2792"/>
        <v>0</v>
      </c>
      <c r="BR2384" s="76">
        <f t="shared" si="2792"/>
        <v>0</v>
      </c>
      <c r="BS2384" s="76">
        <f t="shared" si="2792"/>
        <v>0</v>
      </c>
      <c r="BT2384" s="76">
        <f t="shared" si="2792"/>
        <v>0</v>
      </c>
      <c r="BU2384" s="76">
        <f t="shared" si="2792"/>
        <v>0</v>
      </c>
      <c r="BV2384" s="76">
        <f t="shared" si="2792"/>
        <v>0</v>
      </c>
      <c r="BW2384" s="76">
        <f t="shared" si="2792"/>
        <v>0</v>
      </c>
      <c r="BX2384" s="76">
        <f t="shared" si="2792"/>
        <v>0</v>
      </c>
      <c r="BY2384" s="76">
        <f t="shared" si="2792"/>
        <v>0</v>
      </c>
      <c r="BZ2384" s="76">
        <f t="shared" si="2792"/>
        <v>0</v>
      </c>
      <c r="CA2384" s="76">
        <f t="shared" si="2792"/>
        <v>0</v>
      </c>
      <c r="CB2384" s="76">
        <f t="shared" si="2792"/>
        <v>0</v>
      </c>
      <c r="CC2384" s="76">
        <f t="shared" si="2792"/>
        <v>0</v>
      </c>
      <c r="CD2384" s="76">
        <f t="shared" si="2792"/>
        <v>0</v>
      </c>
      <c r="CE2384" s="76">
        <f t="shared" ref="CE2384:CK2384" si="2793">CE2361</f>
        <v>0</v>
      </c>
      <c r="CF2384" s="76">
        <f t="shared" si="2793"/>
        <v>0</v>
      </c>
      <c r="CG2384" s="76">
        <f t="shared" si="2793"/>
        <v>0</v>
      </c>
      <c r="CH2384" s="76">
        <f t="shared" si="2793"/>
        <v>0</v>
      </c>
      <c r="CI2384" s="76">
        <f t="shared" si="2793"/>
        <v>0</v>
      </c>
      <c r="CJ2384" s="76">
        <f t="shared" si="2793"/>
        <v>0</v>
      </c>
      <c r="CK2384" s="76">
        <f t="shared" si="2793"/>
        <v>0</v>
      </c>
      <c r="CL2384" s="76">
        <f t="shared" ref="CL2384" si="2794">CL2361</f>
        <v>0</v>
      </c>
    </row>
    <row r="2385" spans="2:90" x14ac:dyDescent="0.4">
      <c r="B2385" s="231" t="str">
        <f>IFERROR(SUBSTITUTE(TRIM(MID(B2365, SEARCH("-", B2365) + 1, LEN(B2365))),":",""),"no unit")</f>
        <v>customer</v>
      </c>
      <c r="C2385" s="12"/>
      <c r="D2385" s="12" t="s">
        <v>744</v>
      </c>
      <c r="E2385" s="12" t="s">
        <v>906</v>
      </c>
      <c r="F2385" s="12"/>
      <c r="G2385" s="12" t="s">
        <v>330</v>
      </c>
      <c r="H2385" s="12"/>
      <c r="I2385" s="60"/>
      <c r="J2385" s="60"/>
      <c r="K2385" s="15"/>
      <c r="L2385" s="15"/>
      <c r="M2385" s="15"/>
      <c r="N2385" s="15"/>
      <c r="O2385" s="15"/>
      <c r="P2385" s="15"/>
      <c r="R2385" s="15"/>
      <c r="S2385" s="76"/>
      <c r="T2385" s="76"/>
      <c r="U2385" s="76"/>
      <c r="V2385" s="76"/>
      <c r="W2385" s="76"/>
      <c r="X2385" s="76"/>
      <c r="Y2385" s="76"/>
      <c r="Z2385" s="76"/>
      <c r="AA2385" s="76"/>
      <c r="AB2385" s="76"/>
      <c r="AC2385" s="76"/>
      <c r="AD2385" s="76"/>
      <c r="AE2385" s="76"/>
      <c r="AF2385" s="76"/>
      <c r="AG2385" s="76"/>
      <c r="AH2385" s="76"/>
      <c r="AI2385" s="76"/>
      <c r="AJ2385" s="76"/>
      <c r="AK2385" s="76"/>
      <c r="AL2385" s="76"/>
      <c r="AM2385" s="76"/>
      <c r="AN2385" s="76"/>
      <c r="AO2385" s="76"/>
      <c r="AP2385" s="76"/>
      <c r="AQ2385" s="76"/>
      <c r="AR2385" s="76"/>
      <c r="AS2385" s="76"/>
      <c r="AT2385" s="76"/>
      <c r="AU2385" s="76"/>
      <c r="AV2385" s="76"/>
      <c r="AW2385" s="76"/>
      <c r="AX2385" s="76"/>
      <c r="AY2385" s="76"/>
      <c r="AZ2385" s="76"/>
      <c r="BA2385" s="76"/>
      <c r="BB2385" s="76"/>
      <c r="BC2385" s="76"/>
      <c r="BD2385" s="76"/>
      <c r="BE2385" s="76"/>
      <c r="BF2385" s="76"/>
      <c r="BG2385" s="76"/>
      <c r="BH2385" s="76"/>
      <c r="BI2385" s="76"/>
      <c r="BJ2385" s="76"/>
      <c r="BK2385" s="76"/>
      <c r="BL2385" s="76"/>
      <c r="BM2385" s="76"/>
      <c r="BN2385" s="76"/>
      <c r="BO2385" s="76"/>
      <c r="BP2385" s="76"/>
      <c r="BQ2385" s="76"/>
      <c r="BR2385" s="76"/>
      <c r="BS2385" s="76"/>
      <c r="BT2385" s="76"/>
      <c r="BU2385" s="76"/>
      <c r="BV2385" s="76"/>
      <c r="BW2385" s="76"/>
      <c r="BX2385" s="76"/>
      <c r="BY2385" s="76"/>
      <c r="BZ2385" s="76"/>
      <c r="CA2385" s="76"/>
      <c r="CB2385" s="76"/>
      <c r="CC2385" s="76"/>
      <c r="CD2385" s="76"/>
      <c r="CE2385" s="76"/>
      <c r="CF2385" s="76"/>
      <c r="CG2385" s="76"/>
      <c r="CH2385" s="76"/>
      <c r="CI2385" s="76"/>
      <c r="CJ2385" s="76"/>
      <c r="CK2385" s="76"/>
      <c r="CL2385" s="76"/>
    </row>
    <row r="2386" spans="2:90" x14ac:dyDescent="0.4">
      <c r="B2386" s="8" t="str">
        <f>B2363</f>
        <v>Secondary revenue driver</v>
      </c>
      <c r="C2386" s="12"/>
      <c r="D2386" s="12" t="s">
        <v>744</v>
      </c>
      <c r="E2386" s="12" t="s">
        <v>906</v>
      </c>
      <c r="F2386" s="12"/>
      <c r="G2386" s="12" t="s">
        <v>330</v>
      </c>
      <c r="H2386" s="12"/>
      <c r="I2386" s="60"/>
      <c r="J2386" s="60"/>
      <c r="K2386" s="15"/>
      <c r="L2386" s="15"/>
      <c r="M2386" s="15"/>
      <c r="N2386" s="15"/>
      <c r="O2386" s="15"/>
      <c r="P2386" s="15"/>
      <c r="R2386" s="15"/>
      <c r="S2386" s="196" t="str">
        <f t="shared" ref="S2386" si="2795">ADDRESS(ROW(S2378),COLUMN(S2378),2)</f>
        <v>S$2378</v>
      </c>
      <c r="T2386" s="196" t="str">
        <f t="shared" ref="T2386:CE2386" si="2796">ADDRESS(ROW(T2378),COLUMN(T2378),2)</f>
        <v>T$2378</v>
      </c>
      <c r="U2386" s="196" t="str">
        <f t="shared" si="2796"/>
        <v>U$2378</v>
      </c>
      <c r="V2386" s="196" t="str">
        <f t="shared" si="2796"/>
        <v>V$2378</v>
      </c>
      <c r="W2386" s="196" t="str">
        <f t="shared" si="2796"/>
        <v>W$2378</v>
      </c>
      <c r="X2386" s="196" t="str">
        <f t="shared" si="2796"/>
        <v>X$2378</v>
      </c>
      <c r="Y2386" s="196" t="str">
        <f t="shared" si="2796"/>
        <v>Y$2378</v>
      </c>
      <c r="Z2386" s="196" t="str">
        <f t="shared" si="2796"/>
        <v>Z$2378</v>
      </c>
      <c r="AA2386" s="196" t="str">
        <f t="shared" si="2796"/>
        <v>AA$2378</v>
      </c>
      <c r="AB2386" s="196" t="str">
        <f t="shared" si="2796"/>
        <v>AB$2378</v>
      </c>
      <c r="AC2386" s="196" t="str">
        <f t="shared" si="2796"/>
        <v>AC$2378</v>
      </c>
      <c r="AD2386" s="196" t="str">
        <f t="shared" si="2796"/>
        <v>AD$2378</v>
      </c>
      <c r="AE2386" s="196" t="str">
        <f t="shared" si="2796"/>
        <v>AE$2378</v>
      </c>
      <c r="AF2386" s="196" t="str">
        <f t="shared" si="2796"/>
        <v>AF$2378</v>
      </c>
      <c r="AG2386" s="196" t="str">
        <f t="shared" si="2796"/>
        <v>AG$2378</v>
      </c>
      <c r="AH2386" s="196" t="str">
        <f t="shared" si="2796"/>
        <v>AH$2378</v>
      </c>
      <c r="AI2386" s="196" t="str">
        <f t="shared" si="2796"/>
        <v>AI$2378</v>
      </c>
      <c r="AJ2386" s="196" t="str">
        <f t="shared" si="2796"/>
        <v>AJ$2378</v>
      </c>
      <c r="AK2386" s="196" t="str">
        <f t="shared" si="2796"/>
        <v>AK$2378</v>
      </c>
      <c r="AL2386" s="196" t="str">
        <f t="shared" si="2796"/>
        <v>AL$2378</v>
      </c>
      <c r="AM2386" s="196" t="str">
        <f t="shared" si="2796"/>
        <v>AM$2378</v>
      </c>
      <c r="AN2386" s="196" t="str">
        <f t="shared" si="2796"/>
        <v>AN$2378</v>
      </c>
      <c r="AO2386" s="196" t="str">
        <f t="shared" si="2796"/>
        <v>AO$2378</v>
      </c>
      <c r="AP2386" s="196" t="str">
        <f t="shared" si="2796"/>
        <v>AP$2378</v>
      </c>
      <c r="AQ2386" s="196" t="str">
        <f t="shared" si="2796"/>
        <v>AQ$2378</v>
      </c>
      <c r="AR2386" s="196" t="str">
        <f t="shared" si="2796"/>
        <v>AR$2378</v>
      </c>
      <c r="AS2386" s="196" t="str">
        <f t="shared" si="2796"/>
        <v>AS$2378</v>
      </c>
      <c r="AT2386" s="196" t="str">
        <f t="shared" si="2796"/>
        <v>AT$2378</v>
      </c>
      <c r="AU2386" s="196" t="str">
        <f t="shared" si="2796"/>
        <v>AU$2378</v>
      </c>
      <c r="AV2386" s="196" t="str">
        <f t="shared" si="2796"/>
        <v>AV$2378</v>
      </c>
      <c r="AW2386" s="196" t="str">
        <f t="shared" si="2796"/>
        <v>AW$2378</v>
      </c>
      <c r="AX2386" s="196" t="str">
        <f t="shared" si="2796"/>
        <v>AX$2378</v>
      </c>
      <c r="AY2386" s="196" t="str">
        <f t="shared" si="2796"/>
        <v>AY$2378</v>
      </c>
      <c r="AZ2386" s="196" t="str">
        <f t="shared" si="2796"/>
        <v>AZ$2378</v>
      </c>
      <c r="BA2386" s="196" t="str">
        <f t="shared" si="2796"/>
        <v>BA$2378</v>
      </c>
      <c r="BB2386" s="196" t="str">
        <f t="shared" si="2796"/>
        <v>BB$2378</v>
      </c>
      <c r="BC2386" s="196" t="str">
        <f t="shared" si="2796"/>
        <v>BC$2378</v>
      </c>
      <c r="BD2386" s="196" t="str">
        <f t="shared" si="2796"/>
        <v>BD$2378</v>
      </c>
      <c r="BE2386" s="196" t="str">
        <f t="shared" si="2796"/>
        <v>BE$2378</v>
      </c>
      <c r="BF2386" s="196" t="str">
        <f t="shared" si="2796"/>
        <v>BF$2378</v>
      </c>
      <c r="BG2386" s="196" t="str">
        <f t="shared" si="2796"/>
        <v>BG$2378</v>
      </c>
      <c r="BH2386" s="196" t="str">
        <f t="shared" si="2796"/>
        <v>BH$2378</v>
      </c>
      <c r="BI2386" s="196" t="str">
        <f t="shared" si="2796"/>
        <v>BI$2378</v>
      </c>
      <c r="BJ2386" s="196" t="str">
        <f t="shared" si="2796"/>
        <v>BJ$2378</v>
      </c>
      <c r="BK2386" s="196" t="str">
        <f t="shared" si="2796"/>
        <v>BK$2378</v>
      </c>
      <c r="BL2386" s="196" t="str">
        <f t="shared" si="2796"/>
        <v>BL$2378</v>
      </c>
      <c r="BM2386" s="196" t="str">
        <f t="shared" si="2796"/>
        <v>BM$2378</v>
      </c>
      <c r="BN2386" s="196" t="str">
        <f t="shared" si="2796"/>
        <v>BN$2378</v>
      </c>
      <c r="BO2386" s="196" t="str">
        <f t="shared" si="2796"/>
        <v>BO$2378</v>
      </c>
      <c r="BP2386" s="196" t="str">
        <f t="shared" si="2796"/>
        <v>BP$2378</v>
      </c>
      <c r="BQ2386" s="196" t="str">
        <f t="shared" si="2796"/>
        <v>BQ$2378</v>
      </c>
      <c r="BR2386" s="196" t="str">
        <f t="shared" si="2796"/>
        <v>BR$2378</v>
      </c>
      <c r="BS2386" s="196" t="str">
        <f t="shared" si="2796"/>
        <v>BS$2378</v>
      </c>
      <c r="BT2386" s="196" t="str">
        <f t="shared" si="2796"/>
        <v>BT$2378</v>
      </c>
      <c r="BU2386" s="196" t="str">
        <f t="shared" si="2796"/>
        <v>BU$2378</v>
      </c>
      <c r="BV2386" s="196" t="str">
        <f t="shared" si="2796"/>
        <v>BV$2378</v>
      </c>
      <c r="BW2386" s="196" t="str">
        <f t="shared" si="2796"/>
        <v>BW$2378</v>
      </c>
      <c r="BX2386" s="196" t="str">
        <f t="shared" si="2796"/>
        <v>BX$2378</v>
      </c>
      <c r="BY2386" s="196" t="str">
        <f t="shared" si="2796"/>
        <v>BY$2378</v>
      </c>
      <c r="BZ2386" s="196" t="str">
        <f t="shared" si="2796"/>
        <v>BZ$2378</v>
      </c>
      <c r="CA2386" s="196" t="str">
        <f t="shared" si="2796"/>
        <v>CA$2378</v>
      </c>
      <c r="CB2386" s="196" t="str">
        <f t="shared" si="2796"/>
        <v>CB$2378</v>
      </c>
      <c r="CC2386" s="196" t="str">
        <f t="shared" si="2796"/>
        <v>CC$2378</v>
      </c>
      <c r="CD2386" s="196" t="str">
        <f t="shared" si="2796"/>
        <v>CD$2378</v>
      </c>
      <c r="CE2386" s="196" t="str">
        <f t="shared" si="2796"/>
        <v>CE$2378</v>
      </c>
      <c r="CF2386" s="196" t="str">
        <f t="shared" ref="CF2386:CK2386" si="2797">ADDRESS(ROW(CF2378),COLUMN(CF2378),2)</f>
        <v>CF$2378</v>
      </c>
      <c r="CG2386" s="196" t="str">
        <f t="shared" si="2797"/>
        <v>CG$2378</v>
      </c>
      <c r="CH2386" s="196" t="str">
        <f t="shared" si="2797"/>
        <v>CH$2378</v>
      </c>
      <c r="CI2386" s="196" t="str">
        <f t="shared" si="2797"/>
        <v>CI$2378</v>
      </c>
      <c r="CJ2386" s="196" t="str">
        <f t="shared" si="2797"/>
        <v>CJ$2378</v>
      </c>
      <c r="CK2386" s="196" t="str">
        <f t="shared" si="2797"/>
        <v>CK$2378</v>
      </c>
      <c r="CL2386" s="196" t="str">
        <f t="shared" ref="CL2386" si="2798">ADDRESS(ROW(CL2378),COLUMN(CL2378),2)</f>
        <v>CL$2378</v>
      </c>
    </row>
    <row r="2387" spans="2:90" x14ac:dyDescent="0.4">
      <c r="B2387" s="8" t="str">
        <f>B2364</f>
        <v>Secondary volume driver</v>
      </c>
      <c r="C2387" s="12"/>
      <c r="D2387" s="12" t="s">
        <v>744</v>
      </c>
      <c r="E2387" s="12" t="s">
        <v>906</v>
      </c>
      <c r="F2387" s="12"/>
      <c r="G2387" s="12" t="s">
        <v>330</v>
      </c>
      <c r="H2387" s="12"/>
      <c r="I2387" s="60"/>
      <c r="J2387" s="60"/>
      <c r="K2387" s="15"/>
      <c r="L2387" s="15"/>
      <c r="M2387" s="15"/>
      <c r="N2387" s="15"/>
      <c r="O2387" s="15"/>
      <c r="P2387" s="15"/>
      <c r="R2387" s="15"/>
      <c r="S2387" s="196" t="str">
        <f t="shared" ref="S2387" si="2799">ADDRESS(ROW(S2373),COLUMN(S2373),2)</f>
        <v>S$2373</v>
      </c>
      <c r="T2387" s="196" t="str">
        <f t="shared" ref="T2387:CE2387" si="2800">ADDRESS(ROW(T2373),COLUMN(T2373),2)</f>
        <v>T$2373</v>
      </c>
      <c r="U2387" s="196" t="str">
        <f t="shared" si="2800"/>
        <v>U$2373</v>
      </c>
      <c r="V2387" s="196" t="str">
        <f t="shared" si="2800"/>
        <v>V$2373</v>
      </c>
      <c r="W2387" s="196" t="str">
        <f t="shared" si="2800"/>
        <v>W$2373</v>
      </c>
      <c r="X2387" s="196" t="str">
        <f t="shared" si="2800"/>
        <v>X$2373</v>
      </c>
      <c r="Y2387" s="196" t="str">
        <f t="shared" si="2800"/>
        <v>Y$2373</v>
      </c>
      <c r="Z2387" s="196" t="str">
        <f t="shared" si="2800"/>
        <v>Z$2373</v>
      </c>
      <c r="AA2387" s="196" t="str">
        <f t="shared" si="2800"/>
        <v>AA$2373</v>
      </c>
      <c r="AB2387" s="196" t="str">
        <f t="shared" si="2800"/>
        <v>AB$2373</v>
      </c>
      <c r="AC2387" s="196" t="str">
        <f t="shared" si="2800"/>
        <v>AC$2373</v>
      </c>
      <c r="AD2387" s="196" t="str">
        <f t="shared" si="2800"/>
        <v>AD$2373</v>
      </c>
      <c r="AE2387" s="196" t="str">
        <f t="shared" si="2800"/>
        <v>AE$2373</v>
      </c>
      <c r="AF2387" s="196" t="str">
        <f t="shared" si="2800"/>
        <v>AF$2373</v>
      </c>
      <c r="AG2387" s="196" t="str">
        <f t="shared" si="2800"/>
        <v>AG$2373</v>
      </c>
      <c r="AH2387" s="196" t="str">
        <f t="shared" si="2800"/>
        <v>AH$2373</v>
      </c>
      <c r="AI2387" s="196" t="str">
        <f t="shared" si="2800"/>
        <v>AI$2373</v>
      </c>
      <c r="AJ2387" s="196" t="str">
        <f t="shared" si="2800"/>
        <v>AJ$2373</v>
      </c>
      <c r="AK2387" s="196" t="str">
        <f t="shared" si="2800"/>
        <v>AK$2373</v>
      </c>
      <c r="AL2387" s="196" t="str">
        <f t="shared" si="2800"/>
        <v>AL$2373</v>
      </c>
      <c r="AM2387" s="196" t="str">
        <f t="shared" si="2800"/>
        <v>AM$2373</v>
      </c>
      <c r="AN2387" s="196" t="str">
        <f t="shared" si="2800"/>
        <v>AN$2373</v>
      </c>
      <c r="AO2387" s="196" t="str">
        <f t="shared" si="2800"/>
        <v>AO$2373</v>
      </c>
      <c r="AP2387" s="196" t="str">
        <f t="shared" si="2800"/>
        <v>AP$2373</v>
      </c>
      <c r="AQ2387" s="196" t="str">
        <f t="shared" si="2800"/>
        <v>AQ$2373</v>
      </c>
      <c r="AR2387" s="196" t="str">
        <f t="shared" si="2800"/>
        <v>AR$2373</v>
      </c>
      <c r="AS2387" s="196" t="str">
        <f t="shared" si="2800"/>
        <v>AS$2373</v>
      </c>
      <c r="AT2387" s="196" t="str">
        <f t="shared" si="2800"/>
        <v>AT$2373</v>
      </c>
      <c r="AU2387" s="196" t="str">
        <f t="shared" si="2800"/>
        <v>AU$2373</v>
      </c>
      <c r="AV2387" s="196" t="str">
        <f t="shared" si="2800"/>
        <v>AV$2373</v>
      </c>
      <c r="AW2387" s="196" t="str">
        <f t="shared" si="2800"/>
        <v>AW$2373</v>
      </c>
      <c r="AX2387" s="196" t="str">
        <f t="shared" si="2800"/>
        <v>AX$2373</v>
      </c>
      <c r="AY2387" s="196" t="str">
        <f t="shared" si="2800"/>
        <v>AY$2373</v>
      </c>
      <c r="AZ2387" s="196" t="str">
        <f t="shared" si="2800"/>
        <v>AZ$2373</v>
      </c>
      <c r="BA2387" s="196" t="str">
        <f t="shared" si="2800"/>
        <v>BA$2373</v>
      </c>
      <c r="BB2387" s="196" t="str">
        <f t="shared" si="2800"/>
        <v>BB$2373</v>
      </c>
      <c r="BC2387" s="196" t="str">
        <f t="shared" si="2800"/>
        <v>BC$2373</v>
      </c>
      <c r="BD2387" s="196" t="str">
        <f t="shared" si="2800"/>
        <v>BD$2373</v>
      </c>
      <c r="BE2387" s="196" t="str">
        <f t="shared" si="2800"/>
        <v>BE$2373</v>
      </c>
      <c r="BF2387" s="196" t="str">
        <f t="shared" si="2800"/>
        <v>BF$2373</v>
      </c>
      <c r="BG2387" s="196" t="str">
        <f t="shared" si="2800"/>
        <v>BG$2373</v>
      </c>
      <c r="BH2387" s="196" t="str">
        <f t="shared" si="2800"/>
        <v>BH$2373</v>
      </c>
      <c r="BI2387" s="196" t="str">
        <f t="shared" si="2800"/>
        <v>BI$2373</v>
      </c>
      <c r="BJ2387" s="196" t="str">
        <f t="shared" si="2800"/>
        <v>BJ$2373</v>
      </c>
      <c r="BK2387" s="196" t="str">
        <f t="shared" si="2800"/>
        <v>BK$2373</v>
      </c>
      <c r="BL2387" s="196" t="str">
        <f t="shared" si="2800"/>
        <v>BL$2373</v>
      </c>
      <c r="BM2387" s="196" t="str">
        <f t="shared" si="2800"/>
        <v>BM$2373</v>
      </c>
      <c r="BN2387" s="196" t="str">
        <f t="shared" si="2800"/>
        <v>BN$2373</v>
      </c>
      <c r="BO2387" s="196" t="str">
        <f t="shared" si="2800"/>
        <v>BO$2373</v>
      </c>
      <c r="BP2387" s="196" t="str">
        <f t="shared" si="2800"/>
        <v>BP$2373</v>
      </c>
      <c r="BQ2387" s="196" t="str">
        <f t="shared" si="2800"/>
        <v>BQ$2373</v>
      </c>
      <c r="BR2387" s="196" t="str">
        <f t="shared" si="2800"/>
        <v>BR$2373</v>
      </c>
      <c r="BS2387" s="196" t="str">
        <f t="shared" si="2800"/>
        <v>BS$2373</v>
      </c>
      <c r="BT2387" s="196" t="str">
        <f t="shared" si="2800"/>
        <v>BT$2373</v>
      </c>
      <c r="BU2387" s="196" t="str">
        <f t="shared" si="2800"/>
        <v>BU$2373</v>
      </c>
      <c r="BV2387" s="196" t="str">
        <f t="shared" si="2800"/>
        <v>BV$2373</v>
      </c>
      <c r="BW2387" s="196" t="str">
        <f t="shared" si="2800"/>
        <v>BW$2373</v>
      </c>
      <c r="BX2387" s="196" t="str">
        <f t="shared" si="2800"/>
        <v>BX$2373</v>
      </c>
      <c r="BY2387" s="196" t="str">
        <f t="shared" si="2800"/>
        <v>BY$2373</v>
      </c>
      <c r="BZ2387" s="196" t="str">
        <f t="shared" si="2800"/>
        <v>BZ$2373</v>
      </c>
      <c r="CA2387" s="196" t="str">
        <f t="shared" si="2800"/>
        <v>CA$2373</v>
      </c>
      <c r="CB2387" s="196" t="str">
        <f t="shared" si="2800"/>
        <v>CB$2373</v>
      </c>
      <c r="CC2387" s="196" t="str">
        <f t="shared" si="2800"/>
        <v>CC$2373</v>
      </c>
      <c r="CD2387" s="196" t="str">
        <f t="shared" si="2800"/>
        <v>CD$2373</v>
      </c>
      <c r="CE2387" s="196" t="str">
        <f t="shared" si="2800"/>
        <v>CE$2373</v>
      </c>
      <c r="CF2387" s="196" t="str">
        <f t="shared" ref="CF2387:CK2387" si="2801">ADDRESS(ROW(CF2373),COLUMN(CF2373),2)</f>
        <v>CF$2373</v>
      </c>
      <c r="CG2387" s="196" t="str">
        <f t="shared" si="2801"/>
        <v>CG$2373</v>
      </c>
      <c r="CH2387" s="196" t="str">
        <f t="shared" si="2801"/>
        <v>CH$2373</v>
      </c>
      <c r="CI2387" s="196" t="str">
        <f t="shared" si="2801"/>
        <v>CI$2373</v>
      </c>
      <c r="CJ2387" s="196" t="str">
        <f t="shared" si="2801"/>
        <v>CJ$2373</v>
      </c>
      <c r="CK2387" s="196" t="str">
        <f t="shared" si="2801"/>
        <v>CK$2373</v>
      </c>
      <c r="CL2387" s="196" t="str">
        <f t="shared" ref="CL2387" si="2802">ADDRESS(ROW(CL2373),COLUMN(CL2373),2)</f>
        <v>CL$2373</v>
      </c>
    </row>
    <row r="2388" spans="2:90" x14ac:dyDescent="0.4">
      <c r="B2388" s="130"/>
      <c r="C2388" s="12"/>
      <c r="D2388" s="12"/>
      <c r="E2388" s="12" t="s">
        <v>906</v>
      </c>
      <c r="F2388" s="12"/>
      <c r="G2388" s="12"/>
      <c r="H2388" s="12"/>
      <c r="I2388" s="60"/>
      <c r="J2388" s="60"/>
      <c r="K2388" s="15"/>
      <c r="L2388" s="15"/>
      <c r="M2388" s="15"/>
      <c r="N2388" s="15"/>
      <c r="O2388" s="15"/>
      <c r="P2388" s="15"/>
      <c r="R2388" s="15"/>
      <c r="S2388" s="80"/>
      <c r="T2388" s="80"/>
      <c r="U2388" s="80"/>
      <c r="V2388" s="80"/>
      <c r="W2388" s="80"/>
      <c r="X2388" s="80"/>
      <c r="Y2388" s="80"/>
      <c r="Z2388" s="80"/>
      <c r="AA2388" s="80"/>
      <c r="AB2388" s="80"/>
      <c r="AC2388" s="80"/>
      <c r="AD2388" s="80"/>
      <c r="AE2388" s="80"/>
      <c r="AF2388" s="80"/>
      <c r="AG2388" s="80"/>
      <c r="AH2388" s="80"/>
      <c r="AI2388" s="80"/>
      <c r="AJ2388" s="80"/>
      <c r="AK2388" s="80"/>
      <c r="AL2388" s="80"/>
      <c r="AM2388" s="80"/>
      <c r="AN2388" s="80"/>
      <c r="AO2388" s="80"/>
      <c r="AP2388" s="80"/>
      <c r="AQ2388" s="80"/>
      <c r="AR2388" s="80"/>
      <c r="AS2388" s="80"/>
      <c r="AT2388" s="80"/>
      <c r="AU2388" s="80"/>
      <c r="AV2388" s="80"/>
      <c r="AW2388" s="80"/>
      <c r="AX2388" s="80"/>
      <c r="AY2388" s="80"/>
      <c r="AZ2388" s="80"/>
      <c r="BA2388" s="80"/>
      <c r="BB2388" s="80"/>
      <c r="BC2388" s="80"/>
      <c r="BD2388" s="80"/>
      <c r="BE2388" s="80"/>
      <c r="BF2388" s="80"/>
      <c r="BG2388" s="80"/>
      <c r="BH2388" s="80"/>
      <c r="BI2388" s="80"/>
      <c r="BJ2388" s="80"/>
      <c r="BK2388" s="80"/>
      <c r="BL2388" s="80"/>
      <c r="BM2388" s="80"/>
      <c r="BN2388" s="80"/>
      <c r="BO2388" s="80"/>
      <c r="BP2388" s="80"/>
      <c r="BQ2388" s="80"/>
      <c r="BR2388" s="80"/>
      <c r="BS2388" s="80"/>
      <c r="BT2388" s="80"/>
      <c r="BU2388" s="80"/>
      <c r="BV2388" s="80"/>
      <c r="BW2388" s="80"/>
      <c r="BX2388" s="80"/>
      <c r="BY2388" s="80"/>
      <c r="BZ2388" s="80"/>
      <c r="CA2388" s="80"/>
      <c r="CB2388" s="80"/>
      <c r="CC2388" s="80"/>
      <c r="CD2388" s="80"/>
      <c r="CE2388" s="80"/>
      <c r="CF2388" s="80"/>
      <c r="CG2388" s="80"/>
      <c r="CH2388" s="80"/>
      <c r="CI2388" s="80"/>
      <c r="CJ2388" s="80"/>
      <c r="CK2388" s="80"/>
      <c r="CL2388" s="80"/>
    </row>
    <row r="2389" spans="2:90" x14ac:dyDescent="0.4">
      <c r="B2389" s="168" t="s">
        <v>487</v>
      </c>
      <c r="C2389" s="167"/>
      <c r="D2389" s="167"/>
      <c r="E2389" s="167" t="s">
        <v>906</v>
      </c>
      <c r="F2389" s="167"/>
      <c r="G2389" s="167"/>
      <c r="H2389" s="167"/>
      <c r="I2389" s="169"/>
      <c r="J2389" s="169"/>
      <c r="K2389" s="190"/>
      <c r="L2389" s="190"/>
      <c r="M2389" s="190"/>
      <c r="N2389" s="190"/>
      <c r="O2389" s="190"/>
      <c r="P2389" s="190"/>
      <c r="R2389" s="191"/>
      <c r="S2389" s="167"/>
      <c r="T2389" s="167"/>
      <c r="U2389" s="167"/>
      <c r="V2389" s="167"/>
      <c r="W2389" s="167"/>
      <c r="X2389" s="167"/>
      <c r="Y2389" s="167"/>
      <c r="Z2389" s="167"/>
      <c r="AA2389" s="167"/>
      <c r="AB2389" s="167"/>
      <c r="AC2389" s="167"/>
      <c r="AD2389" s="167"/>
      <c r="AE2389" s="167"/>
      <c r="AF2389" s="167"/>
      <c r="AG2389" s="167"/>
      <c r="AH2389" s="167"/>
      <c r="AI2389" s="167"/>
      <c r="AJ2389" s="167"/>
      <c r="AK2389" s="167"/>
      <c r="AL2389" s="167"/>
      <c r="AM2389" s="167"/>
      <c r="AN2389" s="167"/>
      <c r="AO2389" s="167"/>
      <c r="AP2389" s="167"/>
      <c r="AQ2389" s="167"/>
      <c r="AR2389" s="167"/>
      <c r="AS2389" s="167"/>
      <c r="AT2389" s="167"/>
      <c r="AU2389" s="167"/>
      <c r="AV2389" s="167"/>
      <c r="AW2389" s="167"/>
      <c r="AX2389" s="167"/>
      <c r="AY2389" s="167"/>
      <c r="AZ2389" s="167"/>
      <c r="BA2389" s="167"/>
      <c r="BB2389" s="167"/>
      <c r="BC2389" s="167"/>
      <c r="BD2389" s="167"/>
      <c r="BE2389" s="167"/>
      <c r="BF2389" s="167"/>
      <c r="BG2389" s="167"/>
      <c r="BH2389" s="167"/>
      <c r="BI2389" s="167"/>
      <c r="BJ2389" s="167"/>
      <c r="BK2389" s="167"/>
      <c r="BL2389" s="167"/>
      <c r="BM2389" s="167"/>
      <c r="BN2389" s="167"/>
      <c r="BO2389" s="167"/>
      <c r="BP2389" s="167"/>
      <c r="BQ2389" s="167"/>
      <c r="BR2389" s="167"/>
      <c r="BS2389" s="167"/>
      <c r="BT2389" s="167"/>
      <c r="BU2389" s="167"/>
      <c r="BV2389" s="167"/>
      <c r="BW2389" s="167"/>
      <c r="BX2389" s="167"/>
      <c r="BY2389" s="167"/>
      <c r="BZ2389" s="167"/>
      <c r="CA2389" s="167"/>
      <c r="CB2389" s="167"/>
      <c r="CC2389" s="167"/>
      <c r="CD2389" s="167"/>
      <c r="CE2389" s="167"/>
      <c r="CF2389" s="167"/>
      <c r="CG2389" s="167"/>
      <c r="CH2389" s="167"/>
      <c r="CI2389" s="167"/>
      <c r="CJ2389" s="167"/>
      <c r="CK2389" s="167"/>
      <c r="CL2389" s="167"/>
    </row>
    <row r="2390" spans="2:90" x14ac:dyDescent="0.4">
      <c r="B2390" s="168" t="s">
        <v>489</v>
      </c>
      <c r="C2390" s="167"/>
      <c r="D2390" s="167"/>
      <c r="E2390" s="167" t="s">
        <v>906</v>
      </c>
      <c r="F2390" s="167"/>
      <c r="G2390" s="167"/>
      <c r="H2390" s="167"/>
      <c r="I2390" s="169"/>
      <c r="J2390" s="169"/>
      <c r="K2390" s="190"/>
      <c r="L2390" s="190"/>
      <c r="M2390" s="190"/>
      <c r="N2390" s="190"/>
      <c r="O2390" s="190"/>
      <c r="P2390" s="190"/>
      <c r="R2390" s="191"/>
      <c r="S2390" s="167"/>
      <c r="T2390" s="167"/>
      <c r="U2390" s="167"/>
      <c r="V2390" s="167"/>
      <c r="W2390" s="167"/>
      <c r="X2390" s="167"/>
      <c r="Y2390" s="167"/>
      <c r="Z2390" s="167"/>
      <c r="AA2390" s="167"/>
      <c r="AB2390" s="167"/>
      <c r="AC2390" s="167"/>
      <c r="AD2390" s="167"/>
      <c r="AE2390" s="167"/>
      <c r="AF2390" s="167"/>
      <c r="AG2390" s="167"/>
      <c r="AH2390" s="167"/>
      <c r="AI2390" s="167"/>
      <c r="AJ2390" s="167"/>
      <c r="AK2390" s="167"/>
      <c r="AL2390" s="167"/>
      <c r="AM2390" s="167"/>
      <c r="AN2390" s="167"/>
      <c r="AO2390" s="167"/>
      <c r="AP2390" s="167"/>
      <c r="AQ2390" s="167"/>
      <c r="AR2390" s="167"/>
      <c r="AS2390" s="167"/>
      <c r="AT2390" s="167"/>
      <c r="AU2390" s="167"/>
      <c r="AV2390" s="167"/>
      <c r="AW2390" s="167"/>
      <c r="AX2390" s="167"/>
      <c r="AY2390" s="167"/>
      <c r="AZ2390" s="167"/>
      <c r="BA2390" s="167"/>
      <c r="BB2390" s="167"/>
      <c r="BC2390" s="167"/>
      <c r="BD2390" s="167"/>
      <c r="BE2390" s="167"/>
      <c r="BF2390" s="167"/>
      <c r="BG2390" s="167"/>
      <c r="BH2390" s="167"/>
      <c r="BI2390" s="167"/>
      <c r="BJ2390" s="167"/>
      <c r="BK2390" s="167"/>
      <c r="BL2390" s="167"/>
      <c r="BM2390" s="167"/>
      <c r="BN2390" s="167"/>
      <c r="BO2390" s="167"/>
      <c r="BP2390" s="167"/>
      <c r="BQ2390" s="167"/>
      <c r="BR2390" s="167"/>
      <c r="BS2390" s="167"/>
      <c r="BT2390" s="167"/>
      <c r="BU2390" s="167"/>
      <c r="BV2390" s="167"/>
      <c r="BW2390" s="167"/>
      <c r="BX2390" s="167"/>
      <c r="BY2390" s="167"/>
      <c r="BZ2390" s="167"/>
      <c r="CA2390" s="167"/>
      <c r="CB2390" s="167"/>
      <c r="CC2390" s="167"/>
      <c r="CD2390" s="167"/>
      <c r="CE2390" s="167"/>
      <c r="CF2390" s="167"/>
      <c r="CG2390" s="167"/>
      <c r="CH2390" s="167"/>
      <c r="CI2390" s="167"/>
      <c r="CJ2390" s="167"/>
      <c r="CK2390" s="167"/>
      <c r="CL2390" s="167"/>
    </row>
    <row r="2391" spans="2:90" x14ac:dyDescent="0.4">
      <c r="B2391" s="168" t="s">
        <v>459</v>
      </c>
      <c r="C2391" s="167"/>
      <c r="D2391" s="167"/>
      <c r="E2391" s="167" t="s">
        <v>906</v>
      </c>
      <c r="F2391" s="167"/>
      <c r="G2391" s="167"/>
      <c r="H2391" s="167"/>
      <c r="I2391" s="169"/>
      <c r="J2391" s="169"/>
      <c r="K2391" s="190"/>
      <c r="L2391" s="190"/>
      <c r="M2391" s="190"/>
      <c r="N2391" s="190"/>
      <c r="O2391" s="190"/>
      <c r="P2391" s="190"/>
      <c r="R2391" s="191"/>
      <c r="S2391" s="192" t="str">
        <f t="shared" ref="S2391:AX2391" si="2803">S$16</f>
        <v>S$12</v>
      </c>
      <c r="T2391" s="192" t="str">
        <f t="shared" si="2803"/>
        <v>T$12</v>
      </c>
      <c r="U2391" s="192" t="str">
        <f t="shared" si="2803"/>
        <v>U$12</v>
      </c>
      <c r="V2391" s="192" t="str">
        <f t="shared" si="2803"/>
        <v>V$12</v>
      </c>
      <c r="W2391" s="192" t="str">
        <f t="shared" si="2803"/>
        <v>W$12</v>
      </c>
      <c r="X2391" s="192" t="str">
        <f t="shared" si="2803"/>
        <v>X$12</v>
      </c>
      <c r="Y2391" s="192" t="str">
        <f t="shared" si="2803"/>
        <v>Y$12</v>
      </c>
      <c r="Z2391" s="192" t="str">
        <f t="shared" si="2803"/>
        <v>Z$12</v>
      </c>
      <c r="AA2391" s="192" t="str">
        <f t="shared" si="2803"/>
        <v>AA$12</v>
      </c>
      <c r="AB2391" s="192" t="str">
        <f t="shared" si="2803"/>
        <v>AB$12</v>
      </c>
      <c r="AC2391" s="192" t="str">
        <f t="shared" si="2803"/>
        <v>AC$12</v>
      </c>
      <c r="AD2391" s="192" t="str">
        <f t="shared" si="2803"/>
        <v>AD$12</v>
      </c>
      <c r="AE2391" s="192" t="str">
        <f t="shared" si="2803"/>
        <v>AE$12</v>
      </c>
      <c r="AF2391" s="192" t="str">
        <f t="shared" si="2803"/>
        <v>AF$12</v>
      </c>
      <c r="AG2391" s="192" t="str">
        <f t="shared" si="2803"/>
        <v>AG$12</v>
      </c>
      <c r="AH2391" s="192" t="str">
        <f t="shared" si="2803"/>
        <v>AH$12</v>
      </c>
      <c r="AI2391" s="192" t="str">
        <f t="shared" si="2803"/>
        <v>AI$12</v>
      </c>
      <c r="AJ2391" s="192" t="str">
        <f t="shared" si="2803"/>
        <v>AJ$12</v>
      </c>
      <c r="AK2391" s="192" t="str">
        <f t="shared" si="2803"/>
        <v>AK$12</v>
      </c>
      <c r="AL2391" s="192" t="str">
        <f t="shared" si="2803"/>
        <v>AL$12</v>
      </c>
      <c r="AM2391" s="192" t="str">
        <f t="shared" si="2803"/>
        <v>AM$12</v>
      </c>
      <c r="AN2391" s="192" t="str">
        <f t="shared" si="2803"/>
        <v>AN$12</v>
      </c>
      <c r="AO2391" s="192" t="str">
        <f t="shared" si="2803"/>
        <v>AO$12</v>
      </c>
      <c r="AP2391" s="192" t="str">
        <f t="shared" si="2803"/>
        <v>AP$12</v>
      </c>
      <c r="AQ2391" s="192" t="str">
        <f t="shared" si="2803"/>
        <v>AQ$12</v>
      </c>
      <c r="AR2391" s="192" t="str">
        <f t="shared" si="2803"/>
        <v>AR$12</v>
      </c>
      <c r="AS2391" s="192" t="str">
        <f t="shared" si="2803"/>
        <v>AS$12</v>
      </c>
      <c r="AT2391" s="192" t="str">
        <f t="shared" si="2803"/>
        <v>AT$12</v>
      </c>
      <c r="AU2391" s="192" t="str">
        <f t="shared" si="2803"/>
        <v>AU$12</v>
      </c>
      <c r="AV2391" s="192" t="str">
        <f t="shared" si="2803"/>
        <v>AV$12</v>
      </c>
      <c r="AW2391" s="192" t="str">
        <f t="shared" si="2803"/>
        <v>AW$12</v>
      </c>
      <c r="AX2391" s="192" t="str">
        <f t="shared" si="2803"/>
        <v>AX$12</v>
      </c>
      <c r="AY2391" s="192" t="str">
        <f t="shared" ref="AY2391:CD2391" si="2804">AY$16</f>
        <v>AY$12</v>
      </c>
      <c r="AZ2391" s="192" t="str">
        <f t="shared" si="2804"/>
        <v>AZ$12</v>
      </c>
      <c r="BA2391" s="192" t="str">
        <f t="shared" si="2804"/>
        <v>BA$12</v>
      </c>
      <c r="BB2391" s="192" t="str">
        <f t="shared" si="2804"/>
        <v>BB$12</v>
      </c>
      <c r="BC2391" s="192" t="str">
        <f t="shared" si="2804"/>
        <v>BC$12</v>
      </c>
      <c r="BD2391" s="192" t="str">
        <f t="shared" si="2804"/>
        <v>BD$12</v>
      </c>
      <c r="BE2391" s="192" t="str">
        <f t="shared" si="2804"/>
        <v>BE$12</v>
      </c>
      <c r="BF2391" s="192" t="str">
        <f t="shared" si="2804"/>
        <v>BF$12</v>
      </c>
      <c r="BG2391" s="192" t="str">
        <f t="shared" si="2804"/>
        <v>BG$12</v>
      </c>
      <c r="BH2391" s="192" t="str">
        <f t="shared" si="2804"/>
        <v>BH$12</v>
      </c>
      <c r="BI2391" s="192" t="str">
        <f t="shared" si="2804"/>
        <v>BI$12</v>
      </c>
      <c r="BJ2391" s="192" t="str">
        <f t="shared" si="2804"/>
        <v>BJ$12</v>
      </c>
      <c r="BK2391" s="192" t="str">
        <f t="shared" si="2804"/>
        <v>BK$12</v>
      </c>
      <c r="BL2391" s="192" t="str">
        <f t="shared" si="2804"/>
        <v>BL$12</v>
      </c>
      <c r="BM2391" s="192" t="str">
        <f t="shared" si="2804"/>
        <v>BM$12</v>
      </c>
      <c r="BN2391" s="192" t="str">
        <f t="shared" si="2804"/>
        <v>BN$12</v>
      </c>
      <c r="BO2391" s="192" t="str">
        <f t="shared" si="2804"/>
        <v>BO$12</v>
      </c>
      <c r="BP2391" s="192" t="str">
        <f t="shared" si="2804"/>
        <v>BP$12</v>
      </c>
      <c r="BQ2391" s="192" t="str">
        <f t="shared" si="2804"/>
        <v>BQ$12</v>
      </c>
      <c r="BR2391" s="192" t="str">
        <f t="shared" si="2804"/>
        <v>BR$12</v>
      </c>
      <c r="BS2391" s="192" t="str">
        <f t="shared" si="2804"/>
        <v>BS$12</v>
      </c>
      <c r="BT2391" s="192" t="str">
        <f t="shared" si="2804"/>
        <v>BT$12</v>
      </c>
      <c r="BU2391" s="192" t="str">
        <f t="shared" si="2804"/>
        <v>BU$12</v>
      </c>
      <c r="BV2391" s="192" t="str">
        <f t="shared" si="2804"/>
        <v>BV$12</v>
      </c>
      <c r="BW2391" s="192" t="str">
        <f t="shared" si="2804"/>
        <v>BW$12</v>
      </c>
      <c r="BX2391" s="192" t="str">
        <f t="shared" si="2804"/>
        <v>BX$12</v>
      </c>
      <c r="BY2391" s="192" t="str">
        <f t="shared" si="2804"/>
        <v>BY$12</v>
      </c>
      <c r="BZ2391" s="192" t="str">
        <f t="shared" si="2804"/>
        <v>BZ$12</v>
      </c>
      <c r="CA2391" s="192" t="str">
        <f t="shared" si="2804"/>
        <v>CA$12</v>
      </c>
      <c r="CB2391" s="192" t="str">
        <f t="shared" si="2804"/>
        <v>CB$12</v>
      </c>
      <c r="CC2391" s="192" t="str">
        <f t="shared" si="2804"/>
        <v>CC$12</v>
      </c>
      <c r="CD2391" s="192" t="str">
        <f t="shared" si="2804"/>
        <v>CD$12</v>
      </c>
      <c r="CE2391" s="192" t="str">
        <f t="shared" ref="CE2391:CL2391" si="2805">CE$16</f>
        <v>CE$12</v>
      </c>
      <c r="CF2391" s="192" t="str">
        <f t="shared" si="2805"/>
        <v>CF$12</v>
      </c>
      <c r="CG2391" s="192" t="str">
        <f t="shared" si="2805"/>
        <v>CG$12</v>
      </c>
      <c r="CH2391" s="192" t="str">
        <f t="shared" si="2805"/>
        <v>CH$12</v>
      </c>
      <c r="CI2391" s="192" t="str">
        <f t="shared" si="2805"/>
        <v>CI$12</v>
      </c>
      <c r="CJ2391" s="192" t="str">
        <f t="shared" si="2805"/>
        <v>CJ$12</v>
      </c>
      <c r="CK2391" s="192" t="str">
        <f t="shared" si="2805"/>
        <v>CK$12</v>
      </c>
      <c r="CL2391" s="192" t="str">
        <f t="shared" si="2805"/>
        <v>CL$12</v>
      </c>
    </row>
    <row r="2392" spans="2:90" x14ac:dyDescent="0.4">
      <c r="B2392" s="168" t="s">
        <v>460</v>
      </c>
      <c r="C2392" s="193"/>
      <c r="D2392" s="193"/>
      <c r="E2392" s="193" t="s">
        <v>906</v>
      </c>
      <c r="F2392" s="193"/>
      <c r="G2392" s="193"/>
      <c r="H2392" s="193"/>
      <c r="I2392" s="194"/>
      <c r="J2392" s="194"/>
      <c r="K2392" s="195"/>
      <c r="L2392" s="195"/>
      <c r="M2392" s="195"/>
      <c r="N2392" s="195"/>
      <c r="O2392" s="195"/>
      <c r="P2392" s="195"/>
      <c r="R2392" s="195"/>
      <c r="S2392" s="192" t="str">
        <f t="shared" ref="S2392:AX2392" si="2806">S$17</f>
        <v>S$13</v>
      </c>
      <c r="T2392" s="192" t="str">
        <f t="shared" si="2806"/>
        <v>T$13</v>
      </c>
      <c r="U2392" s="192" t="str">
        <f t="shared" si="2806"/>
        <v>U$13</v>
      </c>
      <c r="V2392" s="192" t="str">
        <f t="shared" si="2806"/>
        <v>V$13</v>
      </c>
      <c r="W2392" s="192" t="str">
        <f t="shared" si="2806"/>
        <v>W$13</v>
      </c>
      <c r="X2392" s="192" t="str">
        <f t="shared" si="2806"/>
        <v>X$13</v>
      </c>
      <c r="Y2392" s="192" t="str">
        <f t="shared" si="2806"/>
        <v>Y$13</v>
      </c>
      <c r="Z2392" s="192" t="str">
        <f t="shared" si="2806"/>
        <v>Z$13</v>
      </c>
      <c r="AA2392" s="192" t="str">
        <f t="shared" si="2806"/>
        <v>AA$13</v>
      </c>
      <c r="AB2392" s="192" t="str">
        <f t="shared" si="2806"/>
        <v>AB$13</v>
      </c>
      <c r="AC2392" s="192" t="str">
        <f t="shared" si="2806"/>
        <v>AC$13</v>
      </c>
      <c r="AD2392" s="192" t="str">
        <f t="shared" si="2806"/>
        <v>AD$13</v>
      </c>
      <c r="AE2392" s="192" t="str">
        <f t="shared" si="2806"/>
        <v>AE$13</v>
      </c>
      <c r="AF2392" s="192" t="str">
        <f t="shared" si="2806"/>
        <v>AF$13</v>
      </c>
      <c r="AG2392" s="192" t="str">
        <f t="shared" si="2806"/>
        <v>AG$13</v>
      </c>
      <c r="AH2392" s="192" t="str">
        <f t="shared" si="2806"/>
        <v>AH$13</v>
      </c>
      <c r="AI2392" s="192" t="str">
        <f t="shared" si="2806"/>
        <v>AI$13</v>
      </c>
      <c r="AJ2392" s="192" t="str">
        <f t="shared" si="2806"/>
        <v>AJ$13</v>
      </c>
      <c r="AK2392" s="192" t="str">
        <f t="shared" si="2806"/>
        <v>AK$13</v>
      </c>
      <c r="AL2392" s="192" t="str">
        <f t="shared" si="2806"/>
        <v>AL$13</v>
      </c>
      <c r="AM2392" s="192" t="str">
        <f t="shared" si="2806"/>
        <v>AM$13</v>
      </c>
      <c r="AN2392" s="192" t="str">
        <f t="shared" si="2806"/>
        <v>AN$13</v>
      </c>
      <c r="AO2392" s="192" t="str">
        <f t="shared" si="2806"/>
        <v>AO$13</v>
      </c>
      <c r="AP2392" s="192" t="str">
        <f t="shared" si="2806"/>
        <v>AP$13</v>
      </c>
      <c r="AQ2392" s="192" t="str">
        <f t="shared" si="2806"/>
        <v>AQ$13</v>
      </c>
      <c r="AR2392" s="192" t="str">
        <f t="shared" si="2806"/>
        <v>AR$13</v>
      </c>
      <c r="AS2392" s="192" t="str">
        <f t="shared" si="2806"/>
        <v>AS$13</v>
      </c>
      <c r="AT2392" s="192" t="str">
        <f t="shared" si="2806"/>
        <v>AT$13</v>
      </c>
      <c r="AU2392" s="192" t="str">
        <f t="shared" si="2806"/>
        <v>AU$13</v>
      </c>
      <c r="AV2392" s="192" t="str">
        <f t="shared" si="2806"/>
        <v>AV$13</v>
      </c>
      <c r="AW2392" s="192" t="str">
        <f t="shared" si="2806"/>
        <v>AW$13</v>
      </c>
      <c r="AX2392" s="192" t="str">
        <f t="shared" si="2806"/>
        <v>AX$13</v>
      </c>
      <c r="AY2392" s="192" t="str">
        <f t="shared" ref="AY2392:CD2392" si="2807">AY$17</f>
        <v>AY$13</v>
      </c>
      <c r="AZ2392" s="192" t="str">
        <f t="shared" si="2807"/>
        <v>AZ$13</v>
      </c>
      <c r="BA2392" s="192" t="str">
        <f t="shared" si="2807"/>
        <v>BA$13</v>
      </c>
      <c r="BB2392" s="192" t="str">
        <f t="shared" si="2807"/>
        <v>BB$13</v>
      </c>
      <c r="BC2392" s="192" t="str">
        <f t="shared" si="2807"/>
        <v>BC$13</v>
      </c>
      <c r="BD2392" s="192" t="str">
        <f t="shared" si="2807"/>
        <v>BD$13</v>
      </c>
      <c r="BE2392" s="192" t="str">
        <f t="shared" si="2807"/>
        <v>BE$13</v>
      </c>
      <c r="BF2392" s="192" t="str">
        <f t="shared" si="2807"/>
        <v>BF$13</v>
      </c>
      <c r="BG2392" s="192" t="str">
        <f t="shared" si="2807"/>
        <v>BG$13</v>
      </c>
      <c r="BH2392" s="192" t="str">
        <f t="shared" si="2807"/>
        <v>BH$13</v>
      </c>
      <c r="BI2392" s="192" t="str">
        <f t="shared" si="2807"/>
        <v>BI$13</v>
      </c>
      <c r="BJ2392" s="192" t="str">
        <f t="shared" si="2807"/>
        <v>BJ$13</v>
      </c>
      <c r="BK2392" s="192" t="str">
        <f t="shared" si="2807"/>
        <v>BK$13</v>
      </c>
      <c r="BL2392" s="192" t="str">
        <f t="shared" si="2807"/>
        <v>BL$13</v>
      </c>
      <c r="BM2392" s="192" t="str">
        <f t="shared" si="2807"/>
        <v>BM$13</v>
      </c>
      <c r="BN2392" s="192" t="str">
        <f t="shared" si="2807"/>
        <v>BN$13</v>
      </c>
      <c r="BO2392" s="192" t="str">
        <f t="shared" si="2807"/>
        <v>BO$13</v>
      </c>
      <c r="BP2392" s="192" t="str">
        <f t="shared" si="2807"/>
        <v>BP$13</v>
      </c>
      <c r="BQ2392" s="192" t="str">
        <f t="shared" si="2807"/>
        <v>BQ$13</v>
      </c>
      <c r="BR2392" s="192" t="str">
        <f t="shared" si="2807"/>
        <v>BR$13</v>
      </c>
      <c r="BS2392" s="192" t="str">
        <f t="shared" si="2807"/>
        <v>BS$13</v>
      </c>
      <c r="BT2392" s="192" t="str">
        <f t="shared" si="2807"/>
        <v>BT$13</v>
      </c>
      <c r="BU2392" s="192" t="str">
        <f t="shared" si="2807"/>
        <v>BU$13</v>
      </c>
      <c r="BV2392" s="192" t="str">
        <f t="shared" si="2807"/>
        <v>BV$13</v>
      </c>
      <c r="BW2392" s="192" t="str">
        <f t="shared" si="2807"/>
        <v>BW$13</v>
      </c>
      <c r="BX2392" s="192" t="str">
        <f t="shared" si="2807"/>
        <v>BX$13</v>
      </c>
      <c r="BY2392" s="192" t="str">
        <f t="shared" si="2807"/>
        <v>BY$13</v>
      </c>
      <c r="BZ2392" s="192" t="str">
        <f t="shared" si="2807"/>
        <v>BZ$13</v>
      </c>
      <c r="CA2392" s="192" t="str">
        <f t="shared" si="2807"/>
        <v>CA$13</v>
      </c>
      <c r="CB2392" s="192" t="str">
        <f t="shared" si="2807"/>
        <v>CB$13</v>
      </c>
      <c r="CC2392" s="192" t="str">
        <f t="shared" si="2807"/>
        <v>CC$13</v>
      </c>
      <c r="CD2392" s="192" t="str">
        <f t="shared" si="2807"/>
        <v>CD$13</v>
      </c>
      <c r="CE2392" s="192" t="str">
        <f t="shared" ref="CE2392:CL2392" si="2808">CE$17</f>
        <v>CE$13</v>
      </c>
      <c r="CF2392" s="192" t="str">
        <f t="shared" si="2808"/>
        <v>CF$13</v>
      </c>
      <c r="CG2392" s="192" t="str">
        <f t="shared" si="2808"/>
        <v>CG$13</v>
      </c>
      <c r="CH2392" s="192" t="str">
        <f t="shared" si="2808"/>
        <v>CH$13</v>
      </c>
      <c r="CI2392" s="192" t="str">
        <f t="shared" si="2808"/>
        <v>CI$13</v>
      </c>
      <c r="CJ2392" s="192" t="str">
        <f t="shared" si="2808"/>
        <v>CJ$13</v>
      </c>
      <c r="CK2392" s="192" t="str">
        <f t="shared" si="2808"/>
        <v>CK$13</v>
      </c>
      <c r="CL2392" s="192" t="str">
        <f t="shared" si="2808"/>
        <v>CL$13</v>
      </c>
    </row>
    <row r="2393" spans="2:90" x14ac:dyDescent="0.4">
      <c r="B2393" s="168" t="s">
        <v>488</v>
      </c>
      <c r="C2393" s="193"/>
      <c r="D2393" s="193"/>
      <c r="E2393" s="193" t="s">
        <v>906</v>
      </c>
      <c r="F2393" s="193"/>
      <c r="G2393" s="193"/>
      <c r="H2393" s="193"/>
      <c r="I2393" s="194"/>
      <c r="J2393" s="194"/>
      <c r="K2393" s="195"/>
      <c r="L2393" s="195"/>
      <c r="M2393" s="195"/>
      <c r="N2393" s="195"/>
      <c r="O2393" s="195"/>
      <c r="P2393" s="195"/>
      <c r="R2393" s="195"/>
      <c r="S2393" s="183"/>
      <c r="T2393" s="183"/>
      <c r="U2393" s="183"/>
      <c r="V2393" s="183"/>
      <c r="W2393" s="183"/>
      <c r="X2393" s="183"/>
      <c r="Y2393" s="183"/>
      <c r="Z2393" s="183"/>
      <c r="AA2393" s="183"/>
      <c r="AB2393" s="183"/>
      <c r="AC2393" s="183"/>
      <c r="AD2393" s="183"/>
      <c r="AE2393" s="183"/>
      <c r="AF2393" s="183"/>
      <c r="AG2393" s="183"/>
      <c r="AH2393" s="183"/>
      <c r="AI2393" s="183"/>
      <c r="AJ2393" s="183"/>
      <c r="AK2393" s="183"/>
      <c r="AL2393" s="183"/>
      <c r="AM2393" s="183"/>
      <c r="AN2393" s="183"/>
      <c r="AO2393" s="183"/>
      <c r="AP2393" s="183"/>
      <c r="AQ2393" s="183"/>
      <c r="AR2393" s="183"/>
      <c r="AS2393" s="183"/>
      <c r="AT2393" s="183"/>
      <c r="AU2393" s="183"/>
      <c r="AV2393" s="183"/>
      <c r="AW2393" s="183"/>
      <c r="AX2393" s="183"/>
      <c r="AY2393" s="183"/>
      <c r="AZ2393" s="183"/>
      <c r="BA2393" s="183"/>
      <c r="BB2393" s="183"/>
      <c r="BC2393" s="183"/>
      <c r="BD2393" s="183"/>
      <c r="BE2393" s="183"/>
      <c r="BF2393" s="183"/>
      <c r="BG2393" s="183"/>
      <c r="BH2393" s="183"/>
      <c r="BI2393" s="183"/>
      <c r="BJ2393" s="183"/>
      <c r="BK2393" s="183"/>
      <c r="BL2393" s="183"/>
      <c r="BM2393" s="183"/>
      <c r="BN2393" s="183"/>
      <c r="BO2393" s="183"/>
      <c r="BP2393" s="183"/>
      <c r="BQ2393" s="183"/>
      <c r="BR2393" s="183"/>
      <c r="BS2393" s="183"/>
      <c r="BT2393" s="183"/>
      <c r="BU2393" s="183"/>
      <c r="BV2393" s="183"/>
      <c r="BW2393" s="183"/>
      <c r="BX2393" s="183"/>
      <c r="BY2393" s="183"/>
      <c r="BZ2393" s="183"/>
      <c r="CA2393" s="183"/>
      <c r="CB2393" s="183"/>
      <c r="CC2393" s="183"/>
      <c r="CD2393" s="183"/>
      <c r="CE2393" s="183"/>
      <c r="CF2393" s="183"/>
      <c r="CG2393" s="183"/>
      <c r="CH2393" s="183"/>
      <c r="CI2393" s="183"/>
      <c r="CJ2393" s="183"/>
      <c r="CK2393" s="183"/>
      <c r="CL2393" s="183"/>
    </row>
    <row r="2394" spans="2:90" x14ac:dyDescent="0.4">
      <c r="B2394" s="168" t="s">
        <v>501</v>
      </c>
      <c r="C2394" s="193"/>
      <c r="D2394" s="193"/>
      <c r="E2394" s="193" t="s">
        <v>906</v>
      </c>
      <c r="F2394" s="193"/>
      <c r="G2394" s="193"/>
      <c r="H2394" s="193"/>
      <c r="I2394" s="194"/>
      <c r="J2394" s="194"/>
      <c r="K2394" s="195"/>
      <c r="L2394" s="195"/>
      <c r="M2394" s="195"/>
      <c r="N2394" s="195"/>
      <c r="O2394" s="195"/>
      <c r="P2394" s="195"/>
      <c r="R2394" s="195"/>
      <c r="S2394" s="183"/>
      <c r="T2394" s="183"/>
      <c r="U2394" s="183"/>
      <c r="V2394" s="183"/>
      <c r="W2394" s="183"/>
      <c r="X2394" s="183"/>
      <c r="Y2394" s="183"/>
      <c r="Z2394" s="183"/>
      <c r="AA2394" s="183"/>
      <c r="AB2394" s="183"/>
      <c r="AC2394" s="183"/>
      <c r="AD2394" s="183"/>
      <c r="AE2394" s="183"/>
      <c r="AF2394" s="183"/>
      <c r="AG2394" s="183"/>
      <c r="AH2394" s="183"/>
      <c r="AI2394" s="183"/>
      <c r="AJ2394" s="183"/>
      <c r="AK2394" s="183"/>
      <c r="AL2394" s="183"/>
      <c r="AM2394" s="183"/>
      <c r="AN2394" s="183"/>
      <c r="AO2394" s="183"/>
      <c r="AP2394" s="183"/>
      <c r="AQ2394" s="183"/>
      <c r="AR2394" s="183"/>
      <c r="AS2394" s="183"/>
      <c r="AT2394" s="183"/>
      <c r="AU2394" s="183"/>
      <c r="AV2394" s="183"/>
      <c r="AW2394" s="183"/>
      <c r="AX2394" s="183"/>
      <c r="AY2394" s="183"/>
      <c r="AZ2394" s="183"/>
      <c r="BA2394" s="183"/>
      <c r="BB2394" s="183"/>
      <c r="BC2394" s="183"/>
      <c r="BD2394" s="183"/>
      <c r="BE2394" s="183"/>
      <c r="BF2394" s="183"/>
      <c r="BG2394" s="183"/>
      <c r="BH2394" s="183"/>
      <c r="BI2394" s="183"/>
      <c r="BJ2394" s="183"/>
      <c r="BK2394" s="183"/>
      <c r="BL2394" s="183"/>
      <c r="BM2394" s="183"/>
      <c r="BN2394" s="183"/>
      <c r="BO2394" s="183"/>
      <c r="BP2394" s="183"/>
      <c r="BQ2394" s="183"/>
      <c r="BR2394" s="183"/>
      <c r="BS2394" s="183"/>
      <c r="BT2394" s="183"/>
      <c r="BU2394" s="183"/>
      <c r="BV2394" s="183"/>
      <c r="BW2394" s="183"/>
      <c r="BX2394" s="183"/>
      <c r="BY2394" s="183"/>
      <c r="BZ2394" s="183"/>
      <c r="CA2394" s="183"/>
      <c r="CB2394" s="183"/>
      <c r="CC2394" s="183"/>
      <c r="CD2394" s="183"/>
      <c r="CE2394" s="183"/>
      <c r="CF2394" s="183"/>
      <c r="CG2394" s="183"/>
      <c r="CH2394" s="183"/>
      <c r="CI2394" s="183"/>
      <c r="CJ2394" s="183"/>
      <c r="CK2394" s="183"/>
      <c r="CL2394" s="183"/>
    </row>
    <row r="2395" spans="2:90" x14ac:dyDescent="0.4">
      <c r="B2395" s="168" t="s">
        <v>461</v>
      </c>
      <c r="C2395" s="193"/>
      <c r="D2395" s="193"/>
      <c r="E2395" s="193" t="s">
        <v>906</v>
      </c>
      <c r="F2395" s="193"/>
      <c r="G2395" s="193"/>
      <c r="H2395" s="193"/>
      <c r="I2395" s="194"/>
      <c r="J2395" s="194"/>
      <c r="K2395" s="195"/>
      <c r="L2395" s="195"/>
      <c r="M2395" s="195"/>
      <c r="N2395" s="195"/>
      <c r="O2395" s="195"/>
      <c r="P2395" s="195"/>
      <c r="R2395" s="195"/>
      <c r="S2395" s="183" t="str">
        <f t="shared" ref="S2395:AX2395" si="2809">S$18</f>
        <v>S$14</v>
      </c>
      <c r="T2395" s="183" t="str">
        <f t="shared" si="2809"/>
        <v>T$14</v>
      </c>
      <c r="U2395" s="183" t="str">
        <f t="shared" si="2809"/>
        <v>U$14</v>
      </c>
      <c r="V2395" s="183" t="str">
        <f t="shared" si="2809"/>
        <v>V$14</v>
      </c>
      <c r="W2395" s="183" t="str">
        <f t="shared" si="2809"/>
        <v>W$14</v>
      </c>
      <c r="X2395" s="183" t="str">
        <f t="shared" si="2809"/>
        <v>X$14</v>
      </c>
      <c r="Y2395" s="183" t="str">
        <f t="shared" si="2809"/>
        <v>Y$14</v>
      </c>
      <c r="Z2395" s="183" t="str">
        <f t="shared" si="2809"/>
        <v>Z$14</v>
      </c>
      <c r="AA2395" s="183" t="str">
        <f t="shared" si="2809"/>
        <v>AA$14</v>
      </c>
      <c r="AB2395" s="183" t="str">
        <f t="shared" si="2809"/>
        <v>AB$14</v>
      </c>
      <c r="AC2395" s="183" t="str">
        <f t="shared" si="2809"/>
        <v>AC$14</v>
      </c>
      <c r="AD2395" s="183" t="str">
        <f t="shared" si="2809"/>
        <v>AD$14</v>
      </c>
      <c r="AE2395" s="183" t="str">
        <f t="shared" si="2809"/>
        <v>AE$14</v>
      </c>
      <c r="AF2395" s="183" t="str">
        <f t="shared" si="2809"/>
        <v>AF$14</v>
      </c>
      <c r="AG2395" s="183" t="str">
        <f t="shared" si="2809"/>
        <v>AG$14</v>
      </c>
      <c r="AH2395" s="183" t="str">
        <f t="shared" si="2809"/>
        <v>AH$14</v>
      </c>
      <c r="AI2395" s="183" t="str">
        <f t="shared" si="2809"/>
        <v>AI$14</v>
      </c>
      <c r="AJ2395" s="183" t="str">
        <f t="shared" si="2809"/>
        <v>AJ$14</v>
      </c>
      <c r="AK2395" s="183" t="str">
        <f t="shared" si="2809"/>
        <v>AK$14</v>
      </c>
      <c r="AL2395" s="183" t="str">
        <f t="shared" si="2809"/>
        <v>AL$14</v>
      </c>
      <c r="AM2395" s="183" t="str">
        <f t="shared" si="2809"/>
        <v>AM$14</v>
      </c>
      <c r="AN2395" s="183" t="str">
        <f t="shared" si="2809"/>
        <v>AN$14</v>
      </c>
      <c r="AO2395" s="183" t="str">
        <f t="shared" si="2809"/>
        <v>AO$14</v>
      </c>
      <c r="AP2395" s="183" t="str">
        <f t="shared" si="2809"/>
        <v>AP$14</v>
      </c>
      <c r="AQ2395" s="183" t="str">
        <f t="shared" si="2809"/>
        <v>AQ$14</v>
      </c>
      <c r="AR2395" s="183" t="str">
        <f t="shared" si="2809"/>
        <v>AR$14</v>
      </c>
      <c r="AS2395" s="183" t="str">
        <f t="shared" si="2809"/>
        <v>AS$14</v>
      </c>
      <c r="AT2395" s="183" t="str">
        <f t="shared" si="2809"/>
        <v>AT$14</v>
      </c>
      <c r="AU2395" s="183" t="str">
        <f t="shared" si="2809"/>
        <v>AU$14</v>
      </c>
      <c r="AV2395" s="183" t="str">
        <f t="shared" si="2809"/>
        <v>AV$14</v>
      </c>
      <c r="AW2395" s="183" t="str">
        <f t="shared" si="2809"/>
        <v>AW$14</v>
      </c>
      <c r="AX2395" s="183" t="str">
        <f t="shared" si="2809"/>
        <v>AX$14</v>
      </c>
      <c r="AY2395" s="183" t="str">
        <f t="shared" ref="AY2395:CD2395" si="2810">AY$18</f>
        <v>AY$14</v>
      </c>
      <c r="AZ2395" s="183" t="str">
        <f t="shared" si="2810"/>
        <v>AZ$14</v>
      </c>
      <c r="BA2395" s="183" t="str">
        <f t="shared" si="2810"/>
        <v>BA$14</v>
      </c>
      <c r="BB2395" s="183" t="str">
        <f t="shared" si="2810"/>
        <v>BB$14</v>
      </c>
      <c r="BC2395" s="183" t="str">
        <f t="shared" si="2810"/>
        <v>BC$14</v>
      </c>
      <c r="BD2395" s="183" t="str">
        <f t="shared" si="2810"/>
        <v>BD$14</v>
      </c>
      <c r="BE2395" s="183" t="str">
        <f t="shared" si="2810"/>
        <v>BE$14</v>
      </c>
      <c r="BF2395" s="183" t="str">
        <f t="shared" si="2810"/>
        <v>BF$14</v>
      </c>
      <c r="BG2395" s="183" t="str">
        <f t="shared" si="2810"/>
        <v>BG$14</v>
      </c>
      <c r="BH2395" s="183" t="str">
        <f t="shared" si="2810"/>
        <v>BH$14</v>
      </c>
      <c r="BI2395" s="183" t="str">
        <f t="shared" si="2810"/>
        <v>BI$14</v>
      </c>
      <c r="BJ2395" s="183" t="str">
        <f t="shared" si="2810"/>
        <v>BJ$14</v>
      </c>
      <c r="BK2395" s="183" t="str">
        <f t="shared" si="2810"/>
        <v>BK$14</v>
      </c>
      <c r="BL2395" s="183" t="str">
        <f t="shared" si="2810"/>
        <v>BL$14</v>
      </c>
      <c r="BM2395" s="183" t="str">
        <f t="shared" si="2810"/>
        <v>BM$14</v>
      </c>
      <c r="BN2395" s="183" t="str">
        <f t="shared" si="2810"/>
        <v>BN$14</v>
      </c>
      <c r="BO2395" s="183" t="str">
        <f t="shared" si="2810"/>
        <v>BO$14</v>
      </c>
      <c r="BP2395" s="183" t="str">
        <f t="shared" si="2810"/>
        <v>BP$14</v>
      </c>
      <c r="BQ2395" s="183" t="str">
        <f t="shared" si="2810"/>
        <v>BQ$14</v>
      </c>
      <c r="BR2395" s="183" t="str">
        <f t="shared" si="2810"/>
        <v>BR$14</v>
      </c>
      <c r="BS2395" s="183" t="str">
        <f t="shared" si="2810"/>
        <v>BS$14</v>
      </c>
      <c r="BT2395" s="183" t="str">
        <f t="shared" si="2810"/>
        <v>BT$14</v>
      </c>
      <c r="BU2395" s="183" t="str">
        <f t="shared" si="2810"/>
        <v>BU$14</v>
      </c>
      <c r="BV2395" s="183" t="str">
        <f t="shared" si="2810"/>
        <v>BV$14</v>
      </c>
      <c r="BW2395" s="183" t="str">
        <f t="shared" si="2810"/>
        <v>BW$14</v>
      </c>
      <c r="BX2395" s="183" t="str">
        <f t="shared" si="2810"/>
        <v>BX$14</v>
      </c>
      <c r="BY2395" s="183" t="str">
        <f t="shared" si="2810"/>
        <v>BY$14</v>
      </c>
      <c r="BZ2395" s="183" t="str">
        <f t="shared" si="2810"/>
        <v>BZ$14</v>
      </c>
      <c r="CA2395" s="183" t="str">
        <f t="shared" si="2810"/>
        <v>CA$14</v>
      </c>
      <c r="CB2395" s="183" t="str">
        <f t="shared" si="2810"/>
        <v>CB$14</v>
      </c>
      <c r="CC2395" s="183" t="str">
        <f t="shared" si="2810"/>
        <v>CC$14</v>
      </c>
      <c r="CD2395" s="183" t="str">
        <f t="shared" si="2810"/>
        <v>CD$14</v>
      </c>
      <c r="CE2395" s="183" t="str">
        <f t="shared" ref="CE2395:CL2395" si="2811">CE$18</f>
        <v>CE$14</v>
      </c>
      <c r="CF2395" s="183" t="str">
        <f t="shared" si="2811"/>
        <v>CF$14</v>
      </c>
      <c r="CG2395" s="183" t="str">
        <f t="shared" si="2811"/>
        <v>CG$14</v>
      </c>
      <c r="CH2395" s="183" t="str">
        <f t="shared" si="2811"/>
        <v>CH$14</v>
      </c>
      <c r="CI2395" s="183" t="str">
        <f t="shared" si="2811"/>
        <v>CI$14</v>
      </c>
      <c r="CJ2395" s="183" t="str">
        <f t="shared" si="2811"/>
        <v>CJ$14</v>
      </c>
      <c r="CK2395" s="183" t="str">
        <f t="shared" si="2811"/>
        <v>CK$14</v>
      </c>
      <c r="CL2395" s="183" t="str">
        <f t="shared" si="2811"/>
        <v>CL$14</v>
      </c>
    </row>
    <row r="2396" spans="2:90" x14ac:dyDescent="0.4">
      <c r="B2396" s="168" t="s">
        <v>462</v>
      </c>
      <c r="C2396" s="193"/>
      <c r="D2396" s="193"/>
      <c r="E2396" s="193" t="s">
        <v>906</v>
      </c>
      <c r="F2396" s="193"/>
      <c r="G2396" s="193"/>
      <c r="H2396" s="193"/>
      <c r="I2396" s="194"/>
      <c r="J2396" s="194"/>
      <c r="K2396" s="195"/>
      <c r="L2396" s="195"/>
      <c r="M2396" s="195"/>
      <c r="N2396" s="195"/>
      <c r="O2396" s="195"/>
      <c r="P2396" s="195"/>
      <c r="R2396" s="195"/>
      <c r="S2396" s="183" t="str">
        <f t="shared" ref="S2396:AX2396" si="2812">S$19</f>
        <v>S$15</v>
      </c>
      <c r="T2396" s="183" t="str">
        <f t="shared" si="2812"/>
        <v>T$15</v>
      </c>
      <c r="U2396" s="183" t="str">
        <f t="shared" si="2812"/>
        <v>U$15</v>
      </c>
      <c r="V2396" s="183" t="str">
        <f t="shared" si="2812"/>
        <v>V$15</v>
      </c>
      <c r="W2396" s="183" t="str">
        <f t="shared" si="2812"/>
        <v>W$15</v>
      </c>
      <c r="X2396" s="183" t="str">
        <f t="shared" si="2812"/>
        <v>X$15</v>
      </c>
      <c r="Y2396" s="183" t="str">
        <f t="shared" si="2812"/>
        <v>Y$15</v>
      </c>
      <c r="Z2396" s="183" t="str">
        <f t="shared" si="2812"/>
        <v>Z$15</v>
      </c>
      <c r="AA2396" s="183" t="str">
        <f t="shared" si="2812"/>
        <v>AA$15</v>
      </c>
      <c r="AB2396" s="183" t="str">
        <f t="shared" si="2812"/>
        <v>AB$15</v>
      </c>
      <c r="AC2396" s="183" t="str">
        <f t="shared" si="2812"/>
        <v>AC$15</v>
      </c>
      <c r="AD2396" s="183" t="str">
        <f t="shared" si="2812"/>
        <v>AD$15</v>
      </c>
      <c r="AE2396" s="183" t="str">
        <f t="shared" si="2812"/>
        <v>AE$15</v>
      </c>
      <c r="AF2396" s="183" t="str">
        <f t="shared" si="2812"/>
        <v>AF$15</v>
      </c>
      <c r="AG2396" s="183" t="str">
        <f t="shared" si="2812"/>
        <v>AG$15</v>
      </c>
      <c r="AH2396" s="183" t="str">
        <f t="shared" si="2812"/>
        <v>AH$15</v>
      </c>
      <c r="AI2396" s="183" t="str">
        <f t="shared" si="2812"/>
        <v>AI$15</v>
      </c>
      <c r="AJ2396" s="183" t="str">
        <f t="shared" si="2812"/>
        <v>AJ$15</v>
      </c>
      <c r="AK2396" s="183" t="str">
        <f t="shared" si="2812"/>
        <v>AK$15</v>
      </c>
      <c r="AL2396" s="183" t="str">
        <f t="shared" si="2812"/>
        <v>AL$15</v>
      </c>
      <c r="AM2396" s="183" t="str">
        <f t="shared" si="2812"/>
        <v>AM$15</v>
      </c>
      <c r="AN2396" s="183" t="str">
        <f t="shared" si="2812"/>
        <v>AN$15</v>
      </c>
      <c r="AO2396" s="183" t="str">
        <f t="shared" si="2812"/>
        <v>AO$15</v>
      </c>
      <c r="AP2396" s="183" t="str">
        <f t="shared" si="2812"/>
        <v>AP$15</v>
      </c>
      <c r="AQ2396" s="183" t="str">
        <f t="shared" si="2812"/>
        <v>AQ$15</v>
      </c>
      <c r="AR2396" s="183" t="str">
        <f t="shared" si="2812"/>
        <v>AR$15</v>
      </c>
      <c r="AS2396" s="183" t="str">
        <f t="shared" si="2812"/>
        <v>AS$15</v>
      </c>
      <c r="AT2396" s="183" t="str">
        <f t="shared" si="2812"/>
        <v>AT$15</v>
      </c>
      <c r="AU2396" s="183" t="str">
        <f t="shared" si="2812"/>
        <v>AU$15</v>
      </c>
      <c r="AV2396" s="183" t="str">
        <f t="shared" si="2812"/>
        <v>AV$15</v>
      </c>
      <c r="AW2396" s="183" t="str">
        <f t="shared" si="2812"/>
        <v>AW$15</v>
      </c>
      <c r="AX2396" s="183" t="str">
        <f t="shared" si="2812"/>
        <v>AX$15</v>
      </c>
      <c r="AY2396" s="183" t="str">
        <f t="shared" ref="AY2396:CD2396" si="2813">AY$19</f>
        <v>AY$15</v>
      </c>
      <c r="AZ2396" s="183" t="str">
        <f t="shared" si="2813"/>
        <v>AZ$15</v>
      </c>
      <c r="BA2396" s="183" t="str">
        <f t="shared" si="2813"/>
        <v>BA$15</v>
      </c>
      <c r="BB2396" s="183" t="str">
        <f t="shared" si="2813"/>
        <v>BB$15</v>
      </c>
      <c r="BC2396" s="183" t="str">
        <f t="shared" si="2813"/>
        <v>BC$15</v>
      </c>
      <c r="BD2396" s="183" t="str">
        <f t="shared" si="2813"/>
        <v>BD$15</v>
      </c>
      <c r="BE2396" s="183" t="str">
        <f t="shared" si="2813"/>
        <v>BE$15</v>
      </c>
      <c r="BF2396" s="183" t="str">
        <f t="shared" si="2813"/>
        <v>BF$15</v>
      </c>
      <c r="BG2396" s="183" t="str">
        <f t="shared" si="2813"/>
        <v>BG$15</v>
      </c>
      <c r="BH2396" s="183" t="str">
        <f t="shared" si="2813"/>
        <v>BH$15</v>
      </c>
      <c r="BI2396" s="183" t="str">
        <f t="shared" si="2813"/>
        <v>BI$15</v>
      </c>
      <c r="BJ2396" s="183" t="str">
        <f t="shared" si="2813"/>
        <v>BJ$15</v>
      </c>
      <c r="BK2396" s="183" t="str">
        <f t="shared" si="2813"/>
        <v>BK$15</v>
      </c>
      <c r="BL2396" s="183" t="str">
        <f t="shared" si="2813"/>
        <v>BL$15</v>
      </c>
      <c r="BM2396" s="183" t="str">
        <f t="shared" si="2813"/>
        <v>BM$15</v>
      </c>
      <c r="BN2396" s="183" t="str">
        <f t="shared" si="2813"/>
        <v>BN$15</v>
      </c>
      <c r="BO2396" s="183" t="str">
        <f t="shared" si="2813"/>
        <v>BO$15</v>
      </c>
      <c r="BP2396" s="183" t="str">
        <f t="shared" si="2813"/>
        <v>BP$15</v>
      </c>
      <c r="BQ2396" s="183" t="str">
        <f t="shared" si="2813"/>
        <v>BQ$15</v>
      </c>
      <c r="BR2396" s="183" t="str">
        <f t="shared" si="2813"/>
        <v>BR$15</v>
      </c>
      <c r="BS2396" s="183" t="str">
        <f t="shared" si="2813"/>
        <v>BS$15</v>
      </c>
      <c r="BT2396" s="183" t="str">
        <f t="shared" si="2813"/>
        <v>BT$15</v>
      </c>
      <c r="BU2396" s="183" t="str">
        <f t="shared" si="2813"/>
        <v>BU$15</v>
      </c>
      <c r="BV2396" s="183" t="str">
        <f t="shared" si="2813"/>
        <v>BV$15</v>
      </c>
      <c r="BW2396" s="183" t="str">
        <f t="shared" si="2813"/>
        <v>BW$15</v>
      </c>
      <c r="BX2396" s="183" t="str">
        <f t="shared" si="2813"/>
        <v>BX$15</v>
      </c>
      <c r="BY2396" s="183" t="str">
        <f t="shared" si="2813"/>
        <v>BY$15</v>
      </c>
      <c r="BZ2396" s="183" t="str">
        <f t="shared" si="2813"/>
        <v>BZ$15</v>
      </c>
      <c r="CA2396" s="183" t="str">
        <f t="shared" si="2813"/>
        <v>CA$15</v>
      </c>
      <c r="CB2396" s="183" t="str">
        <f t="shared" si="2813"/>
        <v>CB$15</v>
      </c>
      <c r="CC2396" s="183" t="str">
        <f t="shared" si="2813"/>
        <v>CC$15</v>
      </c>
      <c r="CD2396" s="183" t="str">
        <f t="shared" si="2813"/>
        <v>CD$15</v>
      </c>
      <c r="CE2396" s="183" t="str">
        <f t="shared" ref="CE2396:CL2396" si="2814">CE$19</f>
        <v>CE$15</v>
      </c>
      <c r="CF2396" s="183" t="str">
        <f t="shared" si="2814"/>
        <v>CF$15</v>
      </c>
      <c r="CG2396" s="183" t="str">
        <f t="shared" si="2814"/>
        <v>CG$15</v>
      </c>
      <c r="CH2396" s="183" t="str">
        <f t="shared" si="2814"/>
        <v>CH$15</v>
      </c>
      <c r="CI2396" s="183" t="str">
        <f t="shared" si="2814"/>
        <v>CI$15</v>
      </c>
      <c r="CJ2396" s="183" t="str">
        <f t="shared" si="2814"/>
        <v>CJ$15</v>
      </c>
      <c r="CK2396" s="183" t="str">
        <f t="shared" si="2814"/>
        <v>CK$15</v>
      </c>
      <c r="CL2396" s="183" t="str">
        <f t="shared" si="2814"/>
        <v>CL$15</v>
      </c>
    </row>
    <row r="2397" spans="2:90" x14ac:dyDescent="0.4">
      <c r="B2397" s="66" t="s">
        <v>392</v>
      </c>
      <c r="C2397" s="22"/>
      <c r="D2397" s="22" t="s">
        <v>745</v>
      </c>
      <c r="E2397" s="22" t="s">
        <v>745</v>
      </c>
      <c r="F2397" s="22" t="s">
        <v>391</v>
      </c>
      <c r="G2397" s="22" t="s">
        <v>81</v>
      </c>
      <c r="H2397" s="22"/>
      <c r="I2397" s="279"/>
      <c r="J2397" s="279"/>
      <c r="K2397" s="22"/>
      <c r="L2397" s="22"/>
      <c r="M2397" s="22"/>
      <c r="N2397" s="22"/>
      <c r="O2397" s="22"/>
      <c r="P2397" s="22"/>
      <c r="R2397" s="66"/>
      <c r="S2397" s="282"/>
      <c r="T2397" s="282"/>
      <c r="U2397" s="282"/>
      <c r="V2397" s="282"/>
      <c r="W2397" s="282"/>
      <c r="X2397" s="282"/>
      <c r="Y2397" s="282"/>
      <c r="Z2397" s="282"/>
      <c r="AA2397" s="282"/>
      <c r="AB2397" s="282"/>
      <c r="AC2397" s="282"/>
      <c r="AD2397" s="282"/>
      <c r="AE2397" s="282"/>
      <c r="AF2397" s="282"/>
      <c r="AG2397" s="282"/>
      <c r="AH2397" s="282"/>
      <c r="AI2397" s="282"/>
      <c r="AJ2397" s="282"/>
      <c r="AK2397" s="282"/>
      <c r="AL2397" s="282"/>
      <c r="AM2397" s="282"/>
      <c r="AN2397" s="282"/>
      <c r="AO2397" s="282"/>
      <c r="AP2397" s="282"/>
      <c r="AQ2397" s="282"/>
      <c r="AR2397" s="282"/>
      <c r="AS2397" s="282"/>
      <c r="AT2397" s="282"/>
      <c r="AU2397" s="282"/>
      <c r="AV2397" s="282"/>
      <c r="AW2397" s="282"/>
      <c r="AX2397" s="282"/>
      <c r="AY2397" s="282"/>
      <c r="AZ2397" s="282"/>
      <c r="BA2397" s="282"/>
      <c r="BB2397" s="282"/>
      <c r="BC2397" s="282"/>
      <c r="BD2397" s="282"/>
      <c r="BE2397" s="282"/>
      <c r="BF2397" s="282"/>
      <c r="BG2397" s="282"/>
      <c r="BH2397" s="282"/>
      <c r="BI2397" s="282"/>
      <c r="BJ2397" s="282"/>
      <c r="BK2397" s="282"/>
      <c r="BL2397" s="282"/>
      <c r="BM2397" s="282"/>
      <c r="BN2397" s="282"/>
      <c r="BO2397" s="282"/>
      <c r="BP2397" s="282"/>
      <c r="BQ2397" s="282"/>
      <c r="BR2397" s="282"/>
      <c r="BS2397" s="282"/>
      <c r="BT2397" s="282"/>
      <c r="BU2397" s="282"/>
      <c r="BV2397" s="282"/>
      <c r="BW2397" s="282"/>
      <c r="BX2397" s="282"/>
      <c r="BY2397" s="282"/>
      <c r="BZ2397" s="282"/>
      <c r="CA2397" s="282"/>
      <c r="CB2397" s="282"/>
      <c r="CC2397" s="282"/>
      <c r="CD2397" s="282"/>
      <c r="CE2397" s="282"/>
      <c r="CF2397" s="282"/>
      <c r="CG2397" s="282"/>
      <c r="CH2397" s="282"/>
      <c r="CI2397" s="282"/>
      <c r="CJ2397" s="282"/>
      <c r="CK2397" s="282"/>
      <c r="CL2397" s="282"/>
    </row>
    <row r="2398" spans="2:90" x14ac:dyDescent="0.4">
      <c r="B2398" s="93" t="str">
        <f>B2404&amp;":"</f>
        <v>Revenue - Secondary GMV:</v>
      </c>
      <c r="C2398" s="12" t="s">
        <v>80</v>
      </c>
      <c r="D2398" s="12" t="s">
        <v>745</v>
      </c>
      <c r="E2398" s="12" t="s">
        <v>906</v>
      </c>
      <c r="F2398" s="12"/>
      <c r="G2398" s="12" t="str">
        <f t="shared" ref="G2398:G2404" si="2815">E2398</f>
        <v/>
      </c>
      <c r="H2398" s="12"/>
      <c r="I2398" s="60"/>
      <c r="J2398" s="60"/>
      <c r="K2398" s="12"/>
      <c r="L2398" s="12"/>
      <c r="M2398" s="12"/>
      <c r="N2398" s="12"/>
      <c r="O2398" s="12"/>
      <c r="P2398" s="12"/>
      <c r="R2398" s="13"/>
    </row>
    <row r="2399" spans="2:90" x14ac:dyDescent="0.4">
      <c r="B2399" s="139" t="str">
        <f>"# of transactions per "&amp;B2390&amp;" per month"</f>
        <v># of transactions per primary unit per month</v>
      </c>
      <c r="C2399" s="12"/>
      <c r="D2399" s="12" t="s">
        <v>745</v>
      </c>
      <c r="E2399" s="12" t="s">
        <v>906</v>
      </c>
      <c r="F2399" s="12"/>
      <c r="G2399" s="12" t="str">
        <f t="shared" si="2815"/>
        <v/>
      </c>
      <c r="H2399" s="12"/>
      <c r="I2399" s="60"/>
      <c r="J2399" s="60"/>
      <c r="K2399" s="17">
        <v>10</v>
      </c>
      <c r="L2399" s="17">
        <v>10</v>
      </c>
      <c r="M2399" s="17">
        <v>10</v>
      </c>
      <c r="N2399" s="17">
        <v>10</v>
      </c>
      <c r="O2399" s="17">
        <v>10</v>
      </c>
      <c r="P2399" s="17">
        <v>10</v>
      </c>
      <c r="Q2399" s="17">
        <v>10</v>
      </c>
      <c r="R2399" s="13"/>
      <c r="S2399" s="76" cm="1">
        <f t="array" ref="S2399">INDEX($K:$P,ROW(),MATCH(S$3,$K$2:$P$2,0))</f>
        <v>10</v>
      </c>
      <c r="T2399" s="76" cm="1">
        <f t="array" ref="T2399">INDEX($K:$P,ROW(),MATCH(T$3,$K$2:$P$2,0))</f>
        <v>10</v>
      </c>
      <c r="U2399" s="76" cm="1">
        <f t="array" ref="U2399">INDEX($K:$P,ROW(),MATCH(U$3,$K$2:$P$2,0))</f>
        <v>10</v>
      </c>
      <c r="V2399" s="76" cm="1">
        <f t="array" ref="V2399">INDEX($K:$P,ROW(),MATCH(V$3,$K$2:$P$2,0))</f>
        <v>10</v>
      </c>
      <c r="W2399" s="76" cm="1">
        <f t="array" ref="W2399">INDEX($K:$P,ROW(),MATCH(W$3,$K$2:$P$2,0))</f>
        <v>10</v>
      </c>
      <c r="X2399" s="76" cm="1">
        <f t="array" ref="X2399">INDEX($K:$P,ROW(),MATCH(X$3,$K$2:$P$2,0))</f>
        <v>10</v>
      </c>
      <c r="Y2399" s="76" cm="1">
        <f t="array" ref="Y2399">INDEX($K:$P,ROW(),MATCH(Y$3,$K$2:$P$2,0))</f>
        <v>10</v>
      </c>
      <c r="Z2399" s="76" cm="1">
        <f t="array" ref="Z2399">INDEX($K:$P,ROW(),MATCH(Z$3,$K$2:$P$2,0))</f>
        <v>10</v>
      </c>
      <c r="AA2399" s="76" cm="1">
        <f t="array" ref="AA2399">INDEX($K:$P,ROW(),MATCH(AA$3,$K$2:$P$2,0))</f>
        <v>10</v>
      </c>
      <c r="AB2399" s="76" cm="1">
        <f t="array" ref="AB2399">INDEX($K:$P,ROW(),MATCH(AB$3,$K$2:$P$2,0))</f>
        <v>10</v>
      </c>
      <c r="AC2399" s="76" cm="1">
        <f t="array" ref="AC2399">INDEX($K:$P,ROW(),MATCH(AC$3,$K$2:$P$2,0))</f>
        <v>10</v>
      </c>
      <c r="AD2399" s="76" cm="1">
        <f t="array" ref="AD2399">INDEX($K:$P,ROW(),MATCH(AD$3,$K$2:$P$2,0))</f>
        <v>10</v>
      </c>
      <c r="AE2399" s="76" cm="1">
        <f t="array" ref="AE2399">INDEX($K:$P,ROW(),MATCH(AE$3,$K$2:$P$2,0))</f>
        <v>10</v>
      </c>
      <c r="AF2399" s="76" cm="1">
        <f t="array" ref="AF2399">INDEX($K:$P,ROW(),MATCH(AF$3,$K$2:$P$2,0))</f>
        <v>10</v>
      </c>
      <c r="AG2399" s="76" cm="1">
        <f t="array" ref="AG2399">INDEX($K:$P,ROW(),MATCH(AG$3,$K$2:$P$2,0))</f>
        <v>10</v>
      </c>
      <c r="AH2399" s="76" cm="1">
        <f t="array" ref="AH2399">INDEX($K:$P,ROW(),MATCH(AH$3,$K$2:$P$2,0))</f>
        <v>10</v>
      </c>
      <c r="AI2399" s="76" cm="1">
        <f t="array" ref="AI2399">INDEX($K:$P,ROW(),MATCH(AI$3,$K$2:$P$2,0))</f>
        <v>10</v>
      </c>
      <c r="AJ2399" s="76" cm="1">
        <f t="array" ref="AJ2399">INDEX($K:$P,ROW(),MATCH(AJ$3,$K$2:$P$2,0))</f>
        <v>10</v>
      </c>
      <c r="AK2399" s="76" cm="1">
        <f t="array" ref="AK2399">INDEX($K:$P,ROW(),MATCH(AK$3,$K$2:$P$2,0))</f>
        <v>10</v>
      </c>
      <c r="AL2399" s="76" cm="1">
        <f t="array" ref="AL2399">INDEX($K:$P,ROW(),MATCH(AL$3,$K$2:$P$2,0))</f>
        <v>10</v>
      </c>
      <c r="AM2399" s="76" cm="1">
        <f t="array" ref="AM2399">INDEX($K:$P,ROW(),MATCH(AM$3,$K$2:$P$2,0))</f>
        <v>10</v>
      </c>
      <c r="AN2399" s="76" cm="1">
        <f t="array" ref="AN2399">INDEX($K:$P,ROW(),MATCH(AN$3,$K$2:$P$2,0))</f>
        <v>10</v>
      </c>
      <c r="AO2399" s="76" cm="1">
        <f t="array" ref="AO2399">INDEX($K:$P,ROW(),MATCH(AO$3,$K$2:$P$2,0))</f>
        <v>10</v>
      </c>
      <c r="AP2399" s="76" cm="1">
        <f t="array" ref="AP2399">INDEX($K:$P,ROW(),MATCH(AP$3,$K$2:$P$2,0))</f>
        <v>10</v>
      </c>
      <c r="AQ2399" s="76" cm="1">
        <f t="array" ref="AQ2399">INDEX($K:$P,ROW(),MATCH(AQ$3,$K$2:$P$2,0))</f>
        <v>10</v>
      </c>
      <c r="AR2399" s="76" cm="1">
        <f t="array" ref="AR2399">INDEX($K:$P,ROW(),MATCH(AR$3,$K$2:$P$2,0))</f>
        <v>10</v>
      </c>
      <c r="AS2399" s="76" cm="1">
        <f t="array" ref="AS2399">INDEX($K:$P,ROW(),MATCH(AS$3,$K$2:$P$2,0))</f>
        <v>10</v>
      </c>
      <c r="AT2399" s="76" cm="1">
        <f t="array" ref="AT2399">INDEX($K:$P,ROW(),MATCH(AT$3,$K$2:$P$2,0))</f>
        <v>10</v>
      </c>
      <c r="AU2399" s="76" cm="1">
        <f t="array" ref="AU2399">INDEX($K:$P,ROW(),MATCH(AU$3,$K$2:$P$2,0))</f>
        <v>10</v>
      </c>
      <c r="AV2399" s="76" cm="1">
        <f t="array" ref="AV2399">INDEX($K:$P,ROW(),MATCH(AV$3,$K$2:$P$2,0))</f>
        <v>10</v>
      </c>
      <c r="AW2399" s="76" cm="1">
        <f t="array" ref="AW2399">INDEX($K:$P,ROW(),MATCH(AW$3,$K$2:$P$2,0))</f>
        <v>10</v>
      </c>
      <c r="AX2399" s="76" cm="1">
        <f t="array" ref="AX2399">INDEX($K:$P,ROW(),MATCH(AX$3,$K$2:$P$2,0))</f>
        <v>10</v>
      </c>
      <c r="AY2399" s="76" cm="1">
        <f t="array" ref="AY2399">INDEX($K:$P,ROW(),MATCH(AY$3,$K$2:$P$2,0))</f>
        <v>10</v>
      </c>
      <c r="AZ2399" s="76" cm="1">
        <f t="array" ref="AZ2399">INDEX($K:$P,ROW(),MATCH(AZ$3,$K$2:$P$2,0))</f>
        <v>10</v>
      </c>
      <c r="BA2399" s="76" cm="1">
        <f t="array" ref="BA2399">INDEX($K:$P,ROW(),MATCH(BA$3,$K$2:$P$2,0))</f>
        <v>10</v>
      </c>
      <c r="BB2399" s="76" cm="1">
        <f t="array" ref="BB2399">INDEX($K:$P,ROW(),MATCH(BB$3,$K$2:$P$2,0))</f>
        <v>10</v>
      </c>
      <c r="BC2399" s="76" cm="1">
        <f t="array" ref="BC2399">INDEX($K:$P,ROW(),MATCH(BC$3,$K$2:$P$2,0))</f>
        <v>10</v>
      </c>
      <c r="BD2399" s="76" cm="1">
        <f t="array" ref="BD2399">INDEX($K:$P,ROW(),MATCH(BD$3,$K$2:$P$2,0))</f>
        <v>10</v>
      </c>
      <c r="BE2399" s="76" cm="1">
        <f t="array" ref="BE2399">INDEX($K:$P,ROW(),MATCH(BE$3,$K$2:$P$2,0))</f>
        <v>10</v>
      </c>
      <c r="BF2399" s="76" cm="1">
        <f t="array" ref="BF2399">INDEX($K:$P,ROW(),MATCH(BF$3,$K$2:$P$2,0))</f>
        <v>10</v>
      </c>
      <c r="BG2399" s="76" cm="1">
        <f t="array" ref="BG2399">INDEX($K:$P,ROW(),MATCH(BG$3,$K$2:$P$2,0))</f>
        <v>10</v>
      </c>
      <c r="BH2399" s="76" cm="1">
        <f t="array" ref="BH2399">INDEX($K:$P,ROW(),MATCH(BH$3,$K$2:$P$2,0))</f>
        <v>10</v>
      </c>
      <c r="BI2399" s="76" cm="1">
        <f t="array" ref="BI2399">INDEX($K:$P,ROW(),MATCH(BI$3,$K$2:$P$2,0))</f>
        <v>10</v>
      </c>
      <c r="BJ2399" s="76" cm="1">
        <f t="array" ref="BJ2399">INDEX($K:$P,ROW(),MATCH(BJ$3,$K$2:$P$2,0))</f>
        <v>10</v>
      </c>
      <c r="BK2399" s="76" cm="1">
        <f t="array" ref="BK2399">INDEX($K:$P,ROW(),MATCH(BK$3,$K$2:$P$2,0))</f>
        <v>10</v>
      </c>
      <c r="BL2399" s="76" cm="1">
        <f t="array" ref="BL2399">INDEX($K:$P,ROW(),MATCH(BL$3,$K$2:$P$2,0))</f>
        <v>10</v>
      </c>
      <c r="BM2399" s="76" cm="1">
        <f t="array" ref="BM2399">INDEX($K:$P,ROW(),MATCH(BM$3,$K$2:$P$2,0))</f>
        <v>10</v>
      </c>
      <c r="BN2399" s="76" cm="1">
        <f t="array" ref="BN2399">INDEX($K:$P,ROW(),MATCH(BN$3,$K$2:$P$2,0))</f>
        <v>10</v>
      </c>
      <c r="BO2399" s="76" cm="1">
        <f t="array" ref="BO2399">INDEX($K:$P,ROW(),MATCH(BO$3,$K$2:$P$2,0))</f>
        <v>10</v>
      </c>
      <c r="BP2399" s="76" cm="1">
        <f t="array" ref="BP2399">INDEX($K:$P,ROW(),MATCH(BP$3,$K$2:$P$2,0))</f>
        <v>10</v>
      </c>
      <c r="BQ2399" s="76" cm="1">
        <f t="array" ref="BQ2399">INDEX($K:$P,ROW(),MATCH(BQ$3,$K$2:$P$2,0))</f>
        <v>10</v>
      </c>
      <c r="BR2399" s="76" cm="1">
        <f t="array" ref="BR2399">INDEX($K:$P,ROW(),MATCH(BR$3,$K$2:$P$2,0))</f>
        <v>10</v>
      </c>
      <c r="BS2399" s="76" cm="1">
        <f t="array" ref="BS2399">INDEX($K:$P,ROW(),MATCH(BS$3,$K$2:$P$2,0))</f>
        <v>10</v>
      </c>
      <c r="BT2399" s="76" cm="1">
        <f t="array" ref="BT2399">INDEX($K:$P,ROW(),MATCH(BT$3,$K$2:$P$2,0))</f>
        <v>10</v>
      </c>
      <c r="BU2399" s="76" cm="1">
        <f t="array" ref="BU2399">INDEX($K:$P,ROW(),MATCH(BU$3,$K$2:$P$2,0))</f>
        <v>10</v>
      </c>
      <c r="BV2399" s="76" cm="1">
        <f t="array" ref="BV2399">INDEX($K:$P,ROW(),MATCH(BV$3,$K$2:$P$2,0))</f>
        <v>10</v>
      </c>
      <c r="BW2399" s="76" cm="1">
        <f t="array" ref="BW2399">INDEX($K:$P,ROW(),MATCH(BW$3,$K$2:$P$2,0))</f>
        <v>10</v>
      </c>
      <c r="BX2399" s="76" cm="1">
        <f t="array" ref="BX2399">INDEX($K:$P,ROW(),MATCH(BX$3,$K$2:$P$2,0))</f>
        <v>10</v>
      </c>
      <c r="BY2399" s="76" cm="1">
        <f t="array" ref="BY2399">INDEX($K:$P,ROW(),MATCH(BY$3,$K$2:$P$2,0))</f>
        <v>10</v>
      </c>
      <c r="BZ2399" s="76" cm="1">
        <f t="array" ref="BZ2399">INDEX($K:$P,ROW(),MATCH(BZ$3,$K$2:$P$2,0))</f>
        <v>10</v>
      </c>
      <c r="CA2399" s="76" cm="1">
        <f t="array" ref="CA2399">INDEX($K:$P,ROW(),MATCH(CA$3,$K$2:$P$2,0))</f>
        <v>10</v>
      </c>
      <c r="CB2399" s="76" cm="1">
        <f t="array" ref="CB2399">INDEX($K:$P,ROW(),MATCH(CB$3,$K$2:$P$2,0))</f>
        <v>10</v>
      </c>
      <c r="CC2399" s="76" cm="1">
        <f t="array" ref="CC2399">INDEX($K:$P,ROW(),MATCH(CC$3,$K$2:$P$2,0))</f>
        <v>10</v>
      </c>
      <c r="CD2399" s="76" cm="1">
        <f t="array" ref="CD2399">INDEX($K:$P,ROW(),MATCH(CD$3,$K$2:$P$2,0))</f>
        <v>10</v>
      </c>
      <c r="CE2399" s="76" cm="1">
        <f t="array" ref="CE2399">INDEX($K:$P,ROW(),MATCH(CE$3,$K$2:$P$2,0))</f>
        <v>10</v>
      </c>
      <c r="CF2399" s="76" cm="1">
        <f t="array" ref="CF2399">INDEX($K:$P,ROW(),MATCH(CF$3,$K$2:$P$2,0))</f>
        <v>10</v>
      </c>
      <c r="CG2399" s="76" cm="1">
        <f t="array" ref="CG2399">INDEX($K:$P,ROW(),MATCH(CG$3,$K$2:$P$2,0))</f>
        <v>10</v>
      </c>
      <c r="CH2399" s="76" cm="1">
        <f t="array" ref="CH2399">INDEX($K:$P,ROW(),MATCH(CH$3,$K$2:$P$2,0))</f>
        <v>10</v>
      </c>
      <c r="CI2399" s="76" cm="1">
        <f t="array" ref="CI2399">INDEX($K:$P,ROW(),MATCH(CI$3,$K$2:$P$2,0))</f>
        <v>10</v>
      </c>
      <c r="CJ2399" s="76" cm="1">
        <f t="array" ref="CJ2399">INDEX($K:$P,ROW(),MATCH(CJ$3,$K$2:$P$2,0))</f>
        <v>10</v>
      </c>
      <c r="CK2399" s="76" cm="1">
        <f t="array" ref="CK2399">INDEX($K:$P,ROW(),MATCH(CK$3,$K$2:$P$2,0))</f>
        <v>10</v>
      </c>
      <c r="CL2399" s="76" cm="1">
        <f t="array" ref="CL2399">INDEX($K:$P,ROW(),MATCH(CL$3,$K$2:$P$2,0))</f>
        <v>10</v>
      </c>
    </row>
    <row r="2400" spans="2:90" x14ac:dyDescent="0.4">
      <c r="B2400" s="122" t="s">
        <v>811</v>
      </c>
      <c r="C2400" s="12"/>
      <c r="D2400" s="12" t="s">
        <v>745</v>
      </c>
      <c r="E2400" s="12" t="s">
        <v>906</v>
      </c>
      <c r="F2400" s="12"/>
      <c r="G2400" s="12" t="str">
        <f t="shared" si="2815"/>
        <v/>
      </c>
      <c r="H2400" s="12"/>
      <c r="I2400" s="60"/>
      <c r="J2400" s="60"/>
      <c r="K2400" s="320">
        <f ca="1">SUMIF($3:$3,K$2,2400:2400)</f>
        <v>600000</v>
      </c>
      <c r="L2400" s="320">
        <f ca="1">SUMIF($3:$3,L$2,2400:2400)</f>
        <v>600000</v>
      </c>
      <c r="M2400" s="320">
        <f ca="1">SUMIF($3:$3,M$2,2400:2400)</f>
        <v>600000</v>
      </c>
      <c r="N2400" s="320">
        <f ca="1">SUMIF($3:$3,N$2,2400:2400)</f>
        <v>600000</v>
      </c>
      <c r="O2400" s="320">
        <f ca="1">SUMIF($3:$3,O$2,2400:2400)</f>
        <v>600000</v>
      </c>
      <c r="P2400" s="320">
        <f ca="1">SUMIF($3:$3,P$2,2400:2400)</f>
        <v>600000</v>
      </c>
      <c r="R2400" s="13"/>
      <c r="S2400" s="320" cm="1">
        <f t="array" aca="1" ref="S2400" ca="1">+S2399*INDIRECT(S2392)</f>
        <v>50000</v>
      </c>
      <c r="T2400" s="320" cm="1">
        <f t="array" aca="1" ref="T2400" ca="1">+T2399*INDIRECT(T2392)</f>
        <v>50000</v>
      </c>
      <c r="U2400" s="320" cm="1">
        <f t="array" aca="1" ref="U2400" ca="1">+U2399*INDIRECT(U2392)</f>
        <v>50000</v>
      </c>
      <c r="V2400" s="320" cm="1">
        <f t="array" aca="1" ref="V2400" ca="1">+V2399*INDIRECT(V2392)</f>
        <v>50000</v>
      </c>
      <c r="W2400" s="320" cm="1">
        <f t="array" aca="1" ref="W2400" ca="1">+W2399*INDIRECT(W2392)</f>
        <v>50000</v>
      </c>
      <c r="X2400" s="320" cm="1">
        <f t="array" aca="1" ref="X2400" ca="1">+X2399*INDIRECT(X2392)</f>
        <v>50000</v>
      </c>
      <c r="Y2400" s="320" cm="1">
        <f t="array" aca="1" ref="Y2400" ca="1">+Y2399*INDIRECT(Y2392)</f>
        <v>50000</v>
      </c>
      <c r="Z2400" s="320" cm="1">
        <f t="array" aca="1" ref="Z2400" ca="1">+Z2399*INDIRECT(Z2392)</f>
        <v>50000</v>
      </c>
      <c r="AA2400" s="320" cm="1">
        <f t="array" aca="1" ref="AA2400" ca="1">+AA2399*INDIRECT(AA2392)</f>
        <v>50000</v>
      </c>
      <c r="AB2400" s="320" cm="1">
        <f t="array" aca="1" ref="AB2400" ca="1">+AB2399*INDIRECT(AB2392)</f>
        <v>50000</v>
      </c>
      <c r="AC2400" s="320" cm="1">
        <f t="array" aca="1" ref="AC2400" ca="1">+AC2399*INDIRECT(AC2392)</f>
        <v>50000</v>
      </c>
      <c r="AD2400" s="320" cm="1">
        <f t="array" aca="1" ref="AD2400" ca="1">+AD2399*INDIRECT(AD2392)</f>
        <v>50000</v>
      </c>
      <c r="AE2400" s="320" cm="1">
        <f t="array" aca="1" ref="AE2400" ca="1">+AE2399*INDIRECT(AE2392)</f>
        <v>50000</v>
      </c>
      <c r="AF2400" s="320" cm="1">
        <f t="array" aca="1" ref="AF2400" ca="1">+AF2399*INDIRECT(AF2392)</f>
        <v>50000</v>
      </c>
      <c r="AG2400" s="320" cm="1">
        <f t="array" aca="1" ref="AG2400" ca="1">+AG2399*INDIRECT(AG2392)</f>
        <v>50000</v>
      </c>
      <c r="AH2400" s="320" cm="1">
        <f t="array" aca="1" ref="AH2400" ca="1">+AH2399*INDIRECT(AH2392)</f>
        <v>50000</v>
      </c>
      <c r="AI2400" s="320" cm="1">
        <f t="array" aca="1" ref="AI2400" ca="1">+AI2399*INDIRECT(AI2392)</f>
        <v>50000</v>
      </c>
      <c r="AJ2400" s="320" cm="1">
        <f t="array" aca="1" ref="AJ2400" ca="1">+AJ2399*INDIRECT(AJ2392)</f>
        <v>50000</v>
      </c>
      <c r="AK2400" s="320" cm="1">
        <f t="array" aca="1" ref="AK2400" ca="1">+AK2399*INDIRECT(AK2392)</f>
        <v>50000</v>
      </c>
      <c r="AL2400" s="320" cm="1">
        <f t="array" aca="1" ref="AL2400" ca="1">+AL2399*INDIRECT(AL2392)</f>
        <v>50000</v>
      </c>
      <c r="AM2400" s="320" cm="1">
        <f t="array" aca="1" ref="AM2400" ca="1">+AM2399*INDIRECT(AM2392)</f>
        <v>50000</v>
      </c>
      <c r="AN2400" s="320" cm="1">
        <f t="array" aca="1" ref="AN2400" ca="1">+AN2399*INDIRECT(AN2392)</f>
        <v>50000</v>
      </c>
      <c r="AO2400" s="320" cm="1">
        <f t="array" aca="1" ref="AO2400" ca="1">+AO2399*INDIRECT(AO2392)</f>
        <v>50000</v>
      </c>
      <c r="AP2400" s="320" cm="1">
        <f t="array" aca="1" ref="AP2400" ca="1">+AP2399*INDIRECT(AP2392)</f>
        <v>50000</v>
      </c>
      <c r="AQ2400" s="320" cm="1">
        <f t="array" aca="1" ref="AQ2400" ca="1">+AQ2399*INDIRECT(AQ2392)</f>
        <v>50000</v>
      </c>
      <c r="AR2400" s="320" cm="1">
        <f t="array" aca="1" ref="AR2400" ca="1">+AR2399*INDIRECT(AR2392)</f>
        <v>50000</v>
      </c>
      <c r="AS2400" s="320" cm="1">
        <f t="array" aca="1" ref="AS2400" ca="1">+AS2399*INDIRECT(AS2392)</f>
        <v>50000</v>
      </c>
      <c r="AT2400" s="320" cm="1">
        <f t="array" aca="1" ref="AT2400" ca="1">+AT2399*INDIRECT(AT2392)</f>
        <v>50000</v>
      </c>
      <c r="AU2400" s="320" cm="1">
        <f t="array" aca="1" ref="AU2400" ca="1">+AU2399*INDIRECT(AU2392)</f>
        <v>50000</v>
      </c>
      <c r="AV2400" s="320" cm="1">
        <f t="array" aca="1" ref="AV2400" ca="1">+AV2399*INDIRECT(AV2392)</f>
        <v>50000</v>
      </c>
      <c r="AW2400" s="320" cm="1">
        <f t="array" aca="1" ref="AW2400" ca="1">+AW2399*INDIRECT(AW2392)</f>
        <v>50000</v>
      </c>
      <c r="AX2400" s="320" cm="1">
        <f t="array" aca="1" ref="AX2400" ca="1">+AX2399*INDIRECT(AX2392)</f>
        <v>50000</v>
      </c>
      <c r="AY2400" s="320" cm="1">
        <f t="array" aca="1" ref="AY2400" ca="1">+AY2399*INDIRECT(AY2392)</f>
        <v>50000</v>
      </c>
      <c r="AZ2400" s="320" cm="1">
        <f t="array" aca="1" ref="AZ2400" ca="1">+AZ2399*INDIRECT(AZ2392)</f>
        <v>50000</v>
      </c>
      <c r="BA2400" s="320" cm="1">
        <f t="array" aca="1" ref="BA2400" ca="1">+BA2399*INDIRECT(BA2392)</f>
        <v>50000</v>
      </c>
      <c r="BB2400" s="320" cm="1">
        <f t="array" aca="1" ref="BB2400" ca="1">+BB2399*INDIRECT(BB2392)</f>
        <v>50000</v>
      </c>
      <c r="BC2400" s="320" cm="1">
        <f t="array" aca="1" ref="BC2400" ca="1">+BC2399*INDIRECT(BC2392)</f>
        <v>50000</v>
      </c>
      <c r="BD2400" s="320" cm="1">
        <f t="array" aca="1" ref="BD2400" ca="1">+BD2399*INDIRECT(BD2392)</f>
        <v>50000</v>
      </c>
      <c r="BE2400" s="320" cm="1">
        <f t="array" aca="1" ref="BE2400" ca="1">+BE2399*INDIRECT(BE2392)</f>
        <v>50000</v>
      </c>
      <c r="BF2400" s="320" cm="1">
        <f t="array" aca="1" ref="BF2400" ca="1">+BF2399*INDIRECT(BF2392)</f>
        <v>50000</v>
      </c>
      <c r="BG2400" s="320" cm="1">
        <f t="array" aca="1" ref="BG2400" ca="1">+BG2399*INDIRECT(BG2392)</f>
        <v>50000</v>
      </c>
      <c r="BH2400" s="320" cm="1">
        <f t="array" aca="1" ref="BH2400" ca="1">+BH2399*INDIRECT(BH2392)</f>
        <v>50000</v>
      </c>
      <c r="BI2400" s="320" cm="1">
        <f t="array" aca="1" ref="BI2400" ca="1">+BI2399*INDIRECT(BI2392)</f>
        <v>50000</v>
      </c>
      <c r="BJ2400" s="320" cm="1">
        <f t="array" aca="1" ref="BJ2400" ca="1">+BJ2399*INDIRECT(BJ2392)</f>
        <v>50000</v>
      </c>
      <c r="BK2400" s="320" cm="1">
        <f t="array" aca="1" ref="BK2400" ca="1">+BK2399*INDIRECT(BK2392)</f>
        <v>50000</v>
      </c>
      <c r="BL2400" s="320" cm="1">
        <f t="array" aca="1" ref="BL2400" ca="1">+BL2399*INDIRECT(BL2392)</f>
        <v>50000</v>
      </c>
      <c r="BM2400" s="320" cm="1">
        <f t="array" aca="1" ref="BM2400" ca="1">+BM2399*INDIRECT(BM2392)</f>
        <v>50000</v>
      </c>
      <c r="BN2400" s="320" cm="1">
        <f t="array" aca="1" ref="BN2400" ca="1">+BN2399*INDIRECT(BN2392)</f>
        <v>50000</v>
      </c>
      <c r="BO2400" s="320" cm="1">
        <f t="array" aca="1" ref="BO2400" ca="1">+BO2399*INDIRECT(BO2392)</f>
        <v>50000</v>
      </c>
      <c r="BP2400" s="320" cm="1">
        <f t="array" aca="1" ref="BP2400" ca="1">+BP2399*INDIRECT(BP2392)</f>
        <v>50000</v>
      </c>
      <c r="BQ2400" s="320" cm="1">
        <f t="array" aca="1" ref="BQ2400" ca="1">+BQ2399*INDIRECT(BQ2392)</f>
        <v>50000</v>
      </c>
      <c r="BR2400" s="320" cm="1">
        <f t="array" aca="1" ref="BR2400" ca="1">+BR2399*INDIRECT(BR2392)</f>
        <v>50000</v>
      </c>
      <c r="BS2400" s="320" cm="1">
        <f t="array" aca="1" ref="BS2400" ca="1">+BS2399*INDIRECT(BS2392)</f>
        <v>50000</v>
      </c>
      <c r="BT2400" s="320" cm="1">
        <f t="array" aca="1" ref="BT2400" ca="1">+BT2399*INDIRECT(BT2392)</f>
        <v>50000</v>
      </c>
      <c r="BU2400" s="320" cm="1">
        <f t="array" aca="1" ref="BU2400" ca="1">+BU2399*INDIRECT(BU2392)</f>
        <v>50000</v>
      </c>
      <c r="BV2400" s="320" cm="1">
        <f t="array" aca="1" ref="BV2400" ca="1">+BV2399*INDIRECT(BV2392)</f>
        <v>50000</v>
      </c>
      <c r="BW2400" s="320" cm="1">
        <f t="array" aca="1" ref="BW2400" ca="1">+BW2399*INDIRECT(BW2392)</f>
        <v>50000</v>
      </c>
      <c r="BX2400" s="320" cm="1">
        <f t="array" aca="1" ref="BX2400" ca="1">+BX2399*INDIRECT(BX2392)</f>
        <v>50000</v>
      </c>
      <c r="BY2400" s="320" cm="1">
        <f t="array" aca="1" ref="BY2400" ca="1">+BY2399*INDIRECT(BY2392)</f>
        <v>50000</v>
      </c>
      <c r="BZ2400" s="320" cm="1">
        <f t="array" aca="1" ref="BZ2400" ca="1">+BZ2399*INDIRECT(BZ2392)</f>
        <v>50000</v>
      </c>
      <c r="CA2400" s="320" cm="1">
        <f t="array" aca="1" ref="CA2400" ca="1">+CA2399*INDIRECT(CA2392)</f>
        <v>50000</v>
      </c>
      <c r="CB2400" s="320" cm="1">
        <f t="array" aca="1" ref="CB2400" ca="1">+CB2399*INDIRECT(CB2392)</f>
        <v>50000</v>
      </c>
      <c r="CC2400" s="320" cm="1">
        <f t="array" aca="1" ref="CC2400" ca="1">+CC2399*INDIRECT(CC2392)</f>
        <v>50000</v>
      </c>
      <c r="CD2400" s="320" cm="1">
        <f t="array" aca="1" ref="CD2400" ca="1">+CD2399*INDIRECT(CD2392)</f>
        <v>50000</v>
      </c>
      <c r="CE2400" s="320" cm="1">
        <f t="array" aca="1" ref="CE2400" ca="1">+CE2399*INDIRECT(CE2392)</f>
        <v>50000</v>
      </c>
      <c r="CF2400" s="320" cm="1">
        <f t="array" aca="1" ref="CF2400" ca="1">+CF2399*INDIRECT(CF2392)</f>
        <v>50000</v>
      </c>
      <c r="CG2400" s="320" cm="1">
        <f t="array" aca="1" ref="CG2400" ca="1">+CG2399*INDIRECT(CG2392)</f>
        <v>50000</v>
      </c>
      <c r="CH2400" s="320" cm="1">
        <f t="array" aca="1" ref="CH2400" ca="1">+CH2399*INDIRECT(CH2392)</f>
        <v>50000</v>
      </c>
      <c r="CI2400" s="320" cm="1">
        <f t="array" aca="1" ref="CI2400" ca="1">+CI2399*INDIRECT(CI2392)</f>
        <v>50000</v>
      </c>
      <c r="CJ2400" s="320" cm="1">
        <f t="array" aca="1" ref="CJ2400" ca="1">+CJ2399*INDIRECT(CJ2392)</f>
        <v>50000</v>
      </c>
      <c r="CK2400" s="320" cm="1">
        <f t="array" aca="1" ref="CK2400" ca="1">+CK2399*INDIRECT(CK2392)</f>
        <v>50000</v>
      </c>
      <c r="CL2400" s="320" cm="1">
        <f t="array" aca="1" ref="CL2400" ca="1">+CL2399*INDIRECT(CL2392)</f>
        <v>50000</v>
      </c>
    </row>
    <row r="2401" spans="2:90" x14ac:dyDescent="0.4">
      <c r="B2401" s="139" t="str">
        <f>+"Avg. transaction amount per "&amp;B2390</f>
        <v>Avg. transaction amount per primary unit</v>
      </c>
      <c r="C2401" s="12" t="s">
        <v>80</v>
      </c>
      <c r="D2401" s="12" t="s">
        <v>745</v>
      </c>
      <c r="E2401" s="12" t="s">
        <v>906</v>
      </c>
      <c r="F2401" s="12"/>
      <c r="G2401" s="12" t="str">
        <f t="shared" si="2815"/>
        <v/>
      </c>
      <c r="H2401" s="12"/>
      <c r="I2401" s="60"/>
      <c r="J2401" s="60"/>
      <c r="K2401" s="18">
        <v>1000</v>
      </c>
      <c r="L2401" s="18">
        <v>1000</v>
      </c>
      <c r="M2401" s="18">
        <v>1000</v>
      </c>
      <c r="N2401" s="18">
        <v>1000</v>
      </c>
      <c r="O2401" s="18">
        <v>1000</v>
      </c>
      <c r="P2401" s="18">
        <v>1000</v>
      </c>
      <c r="R2401" s="13"/>
      <c r="S2401" s="141" cm="1">
        <f t="array" ref="S2401">INDEX($K:$P,ROW(),MATCH(S$3,$K$2:$P$2,0))</f>
        <v>1000</v>
      </c>
      <c r="T2401" s="141" cm="1">
        <f t="array" ref="T2401">INDEX($K:$P,ROW(),MATCH(T$3,$K$2:$P$2,0))</f>
        <v>1000</v>
      </c>
      <c r="U2401" s="141" cm="1">
        <f t="array" ref="U2401">INDEX($K:$P,ROW(),MATCH(U$3,$K$2:$P$2,0))</f>
        <v>1000</v>
      </c>
      <c r="V2401" s="141" cm="1">
        <f t="array" ref="V2401">INDEX($K:$P,ROW(),MATCH(V$3,$K$2:$P$2,0))</f>
        <v>1000</v>
      </c>
      <c r="W2401" s="141" cm="1">
        <f t="array" ref="W2401">INDEX($K:$P,ROW(),MATCH(W$3,$K$2:$P$2,0))</f>
        <v>1000</v>
      </c>
      <c r="X2401" s="141" cm="1">
        <f t="array" ref="X2401">INDEX($K:$P,ROW(),MATCH(X$3,$K$2:$P$2,0))</f>
        <v>1000</v>
      </c>
      <c r="Y2401" s="141" cm="1">
        <f t="array" ref="Y2401">INDEX($K:$P,ROW(),MATCH(Y$3,$K$2:$P$2,0))</f>
        <v>1000</v>
      </c>
      <c r="Z2401" s="141" cm="1">
        <f t="array" ref="Z2401">INDEX($K:$P,ROW(),MATCH(Z$3,$K$2:$P$2,0))</f>
        <v>1000</v>
      </c>
      <c r="AA2401" s="141" cm="1">
        <f t="array" ref="AA2401">INDEX($K:$P,ROW(),MATCH(AA$3,$K$2:$P$2,0))</f>
        <v>1000</v>
      </c>
      <c r="AB2401" s="141" cm="1">
        <f t="array" ref="AB2401">INDEX($K:$P,ROW(),MATCH(AB$3,$K$2:$P$2,0))</f>
        <v>1000</v>
      </c>
      <c r="AC2401" s="141" cm="1">
        <f t="array" ref="AC2401">INDEX($K:$P,ROW(),MATCH(AC$3,$K$2:$P$2,0))</f>
        <v>1000</v>
      </c>
      <c r="AD2401" s="141" cm="1">
        <f t="array" ref="AD2401">INDEX($K:$P,ROW(),MATCH(AD$3,$K$2:$P$2,0))</f>
        <v>1000</v>
      </c>
      <c r="AE2401" s="141" cm="1">
        <f t="array" ref="AE2401">INDEX($K:$P,ROW(),MATCH(AE$3,$K$2:$P$2,0))</f>
        <v>1000</v>
      </c>
      <c r="AF2401" s="141" cm="1">
        <f t="array" ref="AF2401">INDEX($K:$P,ROW(),MATCH(AF$3,$K$2:$P$2,0))</f>
        <v>1000</v>
      </c>
      <c r="AG2401" s="141" cm="1">
        <f t="array" ref="AG2401">INDEX($K:$P,ROW(),MATCH(AG$3,$K$2:$P$2,0))</f>
        <v>1000</v>
      </c>
      <c r="AH2401" s="141" cm="1">
        <f t="array" ref="AH2401">INDEX($K:$P,ROW(),MATCH(AH$3,$K$2:$P$2,0))</f>
        <v>1000</v>
      </c>
      <c r="AI2401" s="141" cm="1">
        <f t="array" ref="AI2401">INDEX($K:$P,ROW(),MATCH(AI$3,$K$2:$P$2,0))</f>
        <v>1000</v>
      </c>
      <c r="AJ2401" s="141" cm="1">
        <f t="array" ref="AJ2401">INDEX($K:$P,ROW(),MATCH(AJ$3,$K$2:$P$2,0))</f>
        <v>1000</v>
      </c>
      <c r="AK2401" s="141" cm="1">
        <f t="array" ref="AK2401">INDEX($K:$P,ROW(),MATCH(AK$3,$K$2:$P$2,0))</f>
        <v>1000</v>
      </c>
      <c r="AL2401" s="141" cm="1">
        <f t="array" ref="AL2401">INDEX($K:$P,ROW(),MATCH(AL$3,$K$2:$P$2,0))</f>
        <v>1000</v>
      </c>
      <c r="AM2401" s="141" cm="1">
        <f t="array" ref="AM2401">INDEX($K:$P,ROW(),MATCH(AM$3,$K$2:$P$2,0))</f>
        <v>1000</v>
      </c>
      <c r="AN2401" s="141" cm="1">
        <f t="array" ref="AN2401">INDEX($K:$P,ROW(),MATCH(AN$3,$K$2:$P$2,0))</f>
        <v>1000</v>
      </c>
      <c r="AO2401" s="141" cm="1">
        <f t="array" ref="AO2401">INDEX($K:$P,ROW(),MATCH(AO$3,$K$2:$P$2,0))</f>
        <v>1000</v>
      </c>
      <c r="AP2401" s="141" cm="1">
        <f t="array" ref="AP2401">INDEX($K:$P,ROW(),MATCH(AP$3,$K$2:$P$2,0))</f>
        <v>1000</v>
      </c>
      <c r="AQ2401" s="141" cm="1">
        <f t="array" ref="AQ2401">INDEX($K:$P,ROW(),MATCH(AQ$3,$K$2:$P$2,0))</f>
        <v>1000</v>
      </c>
      <c r="AR2401" s="141" cm="1">
        <f t="array" ref="AR2401">INDEX($K:$P,ROW(),MATCH(AR$3,$K$2:$P$2,0))</f>
        <v>1000</v>
      </c>
      <c r="AS2401" s="141" cm="1">
        <f t="array" ref="AS2401">INDEX($K:$P,ROW(),MATCH(AS$3,$K$2:$P$2,0))</f>
        <v>1000</v>
      </c>
      <c r="AT2401" s="141" cm="1">
        <f t="array" ref="AT2401">INDEX($K:$P,ROW(),MATCH(AT$3,$K$2:$P$2,0))</f>
        <v>1000</v>
      </c>
      <c r="AU2401" s="141" cm="1">
        <f t="array" ref="AU2401">INDEX($K:$P,ROW(),MATCH(AU$3,$K$2:$P$2,0))</f>
        <v>1000</v>
      </c>
      <c r="AV2401" s="141" cm="1">
        <f t="array" ref="AV2401">INDEX($K:$P,ROW(),MATCH(AV$3,$K$2:$P$2,0))</f>
        <v>1000</v>
      </c>
      <c r="AW2401" s="141" cm="1">
        <f t="array" ref="AW2401">INDEX($K:$P,ROW(),MATCH(AW$3,$K$2:$P$2,0))</f>
        <v>1000</v>
      </c>
      <c r="AX2401" s="141" cm="1">
        <f t="array" ref="AX2401">INDEX($K:$P,ROW(),MATCH(AX$3,$K$2:$P$2,0))</f>
        <v>1000</v>
      </c>
      <c r="AY2401" s="141" cm="1">
        <f t="array" ref="AY2401">INDEX($K:$P,ROW(),MATCH(AY$3,$K$2:$P$2,0))</f>
        <v>1000</v>
      </c>
      <c r="AZ2401" s="141" cm="1">
        <f t="array" ref="AZ2401">INDEX($K:$P,ROW(),MATCH(AZ$3,$K$2:$P$2,0))</f>
        <v>1000</v>
      </c>
      <c r="BA2401" s="141" cm="1">
        <f t="array" ref="BA2401">INDEX($K:$P,ROW(),MATCH(BA$3,$K$2:$P$2,0))</f>
        <v>1000</v>
      </c>
      <c r="BB2401" s="141" cm="1">
        <f t="array" ref="BB2401">INDEX($K:$P,ROW(),MATCH(BB$3,$K$2:$P$2,0))</f>
        <v>1000</v>
      </c>
      <c r="BC2401" s="141" cm="1">
        <f t="array" ref="BC2401">INDEX($K:$P,ROW(),MATCH(BC$3,$K$2:$P$2,0))</f>
        <v>1000</v>
      </c>
      <c r="BD2401" s="141" cm="1">
        <f t="array" ref="BD2401">INDEX($K:$P,ROW(),MATCH(BD$3,$K$2:$P$2,0))</f>
        <v>1000</v>
      </c>
      <c r="BE2401" s="141" cm="1">
        <f t="array" ref="BE2401">INDEX($K:$P,ROW(),MATCH(BE$3,$K$2:$P$2,0))</f>
        <v>1000</v>
      </c>
      <c r="BF2401" s="141" cm="1">
        <f t="array" ref="BF2401">INDEX($K:$P,ROW(),MATCH(BF$3,$K$2:$P$2,0))</f>
        <v>1000</v>
      </c>
      <c r="BG2401" s="141" cm="1">
        <f t="array" ref="BG2401">INDEX($K:$P,ROW(),MATCH(BG$3,$K$2:$P$2,0))</f>
        <v>1000</v>
      </c>
      <c r="BH2401" s="141" cm="1">
        <f t="array" ref="BH2401">INDEX($K:$P,ROW(),MATCH(BH$3,$K$2:$P$2,0))</f>
        <v>1000</v>
      </c>
      <c r="BI2401" s="141" cm="1">
        <f t="array" ref="BI2401">INDEX($K:$P,ROW(),MATCH(BI$3,$K$2:$P$2,0))</f>
        <v>1000</v>
      </c>
      <c r="BJ2401" s="141" cm="1">
        <f t="array" ref="BJ2401">INDEX($K:$P,ROW(),MATCH(BJ$3,$K$2:$P$2,0))</f>
        <v>1000</v>
      </c>
      <c r="BK2401" s="141" cm="1">
        <f t="array" ref="BK2401">INDEX($K:$P,ROW(),MATCH(BK$3,$K$2:$P$2,0))</f>
        <v>1000</v>
      </c>
      <c r="BL2401" s="141" cm="1">
        <f t="array" ref="BL2401">INDEX($K:$P,ROW(),MATCH(BL$3,$K$2:$P$2,0))</f>
        <v>1000</v>
      </c>
      <c r="BM2401" s="141" cm="1">
        <f t="array" ref="BM2401">INDEX($K:$P,ROW(),MATCH(BM$3,$K$2:$P$2,0))</f>
        <v>1000</v>
      </c>
      <c r="BN2401" s="141" cm="1">
        <f t="array" ref="BN2401">INDEX($K:$P,ROW(),MATCH(BN$3,$K$2:$P$2,0))</f>
        <v>1000</v>
      </c>
      <c r="BO2401" s="141" cm="1">
        <f t="array" ref="BO2401">INDEX($K:$P,ROW(),MATCH(BO$3,$K$2:$P$2,0))</f>
        <v>1000</v>
      </c>
      <c r="BP2401" s="141" cm="1">
        <f t="array" ref="BP2401">INDEX($K:$P,ROW(),MATCH(BP$3,$K$2:$P$2,0))</f>
        <v>1000</v>
      </c>
      <c r="BQ2401" s="141" cm="1">
        <f t="array" ref="BQ2401">INDEX($K:$P,ROW(),MATCH(BQ$3,$K$2:$P$2,0))</f>
        <v>1000</v>
      </c>
      <c r="BR2401" s="141" cm="1">
        <f t="array" ref="BR2401">INDEX($K:$P,ROW(),MATCH(BR$3,$K$2:$P$2,0))</f>
        <v>1000</v>
      </c>
      <c r="BS2401" s="141" cm="1">
        <f t="array" ref="BS2401">INDEX($K:$P,ROW(),MATCH(BS$3,$K$2:$P$2,0))</f>
        <v>1000</v>
      </c>
      <c r="BT2401" s="141" cm="1">
        <f t="array" ref="BT2401">INDEX($K:$P,ROW(),MATCH(BT$3,$K$2:$P$2,0))</f>
        <v>1000</v>
      </c>
      <c r="BU2401" s="141" cm="1">
        <f t="array" ref="BU2401">INDEX($K:$P,ROW(),MATCH(BU$3,$K$2:$P$2,0))</f>
        <v>1000</v>
      </c>
      <c r="BV2401" s="141" cm="1">
        <f t="array" ref="BV2401">INDEX($K:$P,ROW(),MATCH(BV$3,$K$2:$P$2,0))</f>
        <v>1000</v>
      </c>
      <c r="BW2401" s="141" cm="1">
        <f t="array" ref="BW2401">INDEX($K:$P,ROW(),MATCH(BW$3,$K$2:$P$2,0))</f>
        <v>1000</v>
      </c>
      <c r="BX2401" s="141" cm="1">
        <f t="array" ref="BX2401">INDEX($K:$P,ROW(),MATCH(BX$3,$K$2:$P$2,0))</f>
        <v>1000</v>
      </c>
      <c r="BY2401" s="141" cm="1">
        <f t="array" ref="BY2401">INDEX($K:$P,ROW(),MATCH(BY$3,$K$2:$P$2,0))</f>
        <v>1000</v>
      </c>
      <c r="BZ2401" s="141" cm="1">
        <f t="array" ref="BZ2401">INDEX($K:$P,ROW(),MATCH(BZ$3,$K$2:$P$2,0))</f>
        <v>1000</v>
      </c>
      <c r="CA2401" s="141" cm="1">
        <f t="array" ref="CA2401">INDEX($K:$P,ROW(),MATCH(CA$3,$K$2:$P$2,0))</f>
        <v>1000</v>
      </c>
      <c r="CB2401" s="141" cm="1">
        <f t="array" ref="CB2401">INDEX($K:$P,ROW(),MATCH(CB$3,$K$2:$P$2,0))</f>
        <v>1000</v>
      </c>
      <c r="CC2401" s="141" cm="1">
        <f t="array" ref="CC2401">INDEX($K:$P,ROW(),MATCH(CC$3,$K$2:$P$2,0))</f>
        <v>1000</v>
      </c>
      <c r="CD2401" s="141" cm="1">
        <f t="array" ref="CD2401">INDEX($K:$P,ROW(),MATCH(CD$3,$K$2:$P$2,0))</f>
        <v>1000</v>
      </c>
      <c r="CE2401" s="141" cm="1">
        <f t="array" ref="CE2401">INDEX($K:$P,ROW(),MATCH(CE$3,$K$2:$P$2,0))</f>
        <v>1000</v>
      </c>
      <c r="CF2401" s="141" cm="1">
        <f t="array" ref="CF2401">INDEX($K:$P,ROW(),MATCH(CF$3,$K$2:$P$2,0))</f>
        <v>1000</v>
      </c>
      <c r="CG2401" s="141" cm="1">
        <f t="array" ref="CG2401">INDEX($K:$P,ROW(),MATCH(CG$3,$K$2:$P$2,0))</f>
        <v>1000</v>
      </c>
      <c r="CH2401" s="141" cm="1">
        <f t="array" ref="CH2401">INDEX($K:$P,ROW(),MATCH(CH$3,$K$2:$P$2,0))</f>
        <v>1000</v>
      </c>
      <c r="CI2401" s="141" cm="1">
        <f t="array" ref="CI2401">INDEX($K:$P,ROW(),MATCH(CI$3,$K$2:$P$2,0))</f>
        <v>1000</v>
      </c>
      <c r="CJ2401" s="141" cm="1">
        <f t="array" ref="CJ2401">INDEX($K:$P,ROW(),MATCH(CJ$3,$K$2:$P$2,0))</f>
        <v>1000</v>
      </c>
      <c r="CK2401" s="141" cm="1">
        <f t="array" ref="CK2401">INDEX($K:$P,ROW(),MATCH(CK$3,$K$2:$P$2,0))</f>
        <v>1000</v>
      </c>
      <c r="CL2401" s="141" cm="1">
        <f t="array" ref="CL2401">INDEX($K:$P,ROW(),MATCH(CL$3,$K$2:$P$2,0))</f>
        <v>1000</v>
      </c>
    </row>
    <row r="2402" spans="2:90" x14ac:dyDescent="0.4">
      <c r="B2402" s="121" t="s">
        <v>78</v>
      </c>
      <c r="C2402" t="s">
        <v>80</v>
      </c>
      <c r="D2402" t="s">
        <v>745</v>
      </c>
      <c r="E2402" t="s">
        <v>906</v>
      </c>
      <c r="G2402" t="str">
        <f t="shared" si="2815"/>
        <v/>
      </c>
      <c r="K2402" s="113">
        <f ca="1">SUMIF($3:$3,K$2,2402:2402)</f>
        <v>600000000</v>
      </c>
      <c r="L2402" s="113">
        <f ca="1">SUMIF($3:$3,L$2,2402:2402)</f>
        <v>600000000</v>
      </c>
      <c r="M2402" s="113">
        <f ca="1">SUMIF($3:$3,M$2,2402:2402)</f>
        <v>600000000</v>
      </c>
      <c r="N2402" s="113">
        <f ca="1">SUMIF($3:$3,N$2,2402:2402)</f>
        <v>600000000</v>
      </c>
      <c r="O2402" s="113">
        <f ca="1">SUMIF($3:$3,O$2,2402:2402)</f>
        <v>600000000</v>
      </c>
      <c r="P2402" s="113">
        <f ca="1">SUMIF($3:$3,P$2,2402:2402)</f>
        <v>600000000</v>
      </c>
      <c r="R2402" s="24"/>
      <c r="S2402" s="319">
        <f t="shared" ref="S2402" ca="1" si="2816">+S2400*S2401</f>
        <v>50000000</v>
      </c>
      <c r="T2402" s="319">
        <f t="shared" ref="T2402:AX2402" ca="1" si="2817">+T2400*T2401</f>
        <v>50000000</v>
      </c>
      <c r="U2402" s="319">
        <f t="shared" ca="1" si="2817"/>
        <v>50000000</v>
      </c>
      <c r="V2402" s="319">
        <f t="shared" ca="1" si="2817"/>
        <v>50000000</v>
      </c>
      <c r="W2402" s="319">
        <f t="shared" ca="1" si="2817"/>
        <v>50000000</v>
      </c>
      <c r="X2402" s="319">
        <f t="shared" ca="1" si="2817"/>
        <v>50000000</v>
      </c>
      <c r="Y2402" s="319">
        <f t="shared" ca="1" si="2817"/>
        <v>50000000</v>
      </c>
      <c r="Z2402" s="319">
        <f t="shared" ca="1" si="2817"/>
        <v>50000000</v>
      </c>
      <c r="AA2402" s="319">
        <f t="shared" ca="1" si="2817"/>
        <v>50000000</v>
      </c>
      <c r="AB2402" s="319">
        <f t="shared" ca="1" si="2817"/>
        <v>50000000</v>
      </c>
      <c r="AC2402" s="319">
        <f t="shared" ca="1" si="2817"/>
        <v>50000000</v>
      </c>
      <c r="AD2402" s="319">
        <f t="shared" ca="1" si="2817"/>
        <v>50000000</v>
      </c>
      <c r="AE2402" s="319">
        <f t="shared" ca="1" si="2817"/>
        <v>50000000</v>
      </c>
      <c r="AF2402" s="319">
        <f t="shared" ca="1" si="2817"/>
        <v>50000000</v>
      </c>
      <c r="AG2402" s="319">
        <f t="shared" ca="1" si="2817"/>
        <v>50000000</v>
      </c>
      <c r="AH2402" s="319">
        <f t="shared" ca="1" si="2817"/>
        <v>50000000</v>
      </c>
      <c r="AI2402" s="319">
        <f t="shared" ca="1" si="2817"/>
        <v>50000000</v>
      </c>
      <c r="AJ2402" s="319">
        <f t="shared" ca="1" si="2817"/>
        <v>50000000</v>
      </c>
      <c r="AK2402" s="319">
        <f t="shared" ca="1" si="2817"/>
        <v>50000000</v>
      </c>
      <c r="AL2402" s="319">
        <f t="shared" ca="1" si="2817"/>
        <v>50000000</v>
      </c>
      <c r="AM2402" s="319">
        <f t="shared" ca="1" si="2817"/>
        <v>50000000</v>
      </c>
      <c r="AN2402" s="319">
        <f t="shared" ca="1" si="2817"/>
        <v>50000000</v>
      </c>
      <c r="AO2402" s="319">
        <f t="shared" ca="1" si="2817"/>
        <v>50000000</v>
      </c>
      <c r="AP2402" s="319">
        <f t="shared" ca="1" si="2817"/>
        <v>50000000</v>
      </c>
      <c r="AQ2402" s="319">
        <f t="shared" ca="1" si="2817"/>
        <v>50000000</v>
      </c>
      <c r="AR2402" s="319">
        <f t="shared" ca="1" si="2817"/>
        <v>50000000</v>
      </c>
      <c r="AS2402" s="319">
        <f t="shared" ca="1" si="2817"/>
        <v>50000000</v>
      </c>
      <c r="AT2402" s="319">
        <f t="shared" ca="1" si="2817"/>
        <v>50000000</v>
      </c>
      <c r="AU2402" s="319">
        <f t="shared" ca="1" si="2817"/>
        <v>50000000</v>
      </c>
      <c r="AV2402" s="319">
        <f t="shared" ca="1" si="2817"/>
        <v>50000000</v>
      </c>
      <c r="AW2402" s="319">
        <f t="shared" ca="1" si="2817"/>
        <v>50000000</v>
      </c>
      <c r="AX2402" s="319">
        <f t="shared" ca="1" si="2817"/>
        <v>50000000</v>
      </c>
      <c r="AY2402" s="319">
        <f t="shared" ref="AY2402:CD2402" ca="1" si="2818">+AY2400*AY2401</f>
        <v>50000000</v>
      </c>
      <c r="AZ2402" s="319">
        <f t="shared" ca="1" si="2818"/>
        <v>50000000</v>
      </c>
      <c r="BA2402" s="319">
        <f t="shared" ca="1" si="2818"/>
        <v>50000000</v>
      </c>
      <c r="BB2402" s="319">
        <f t="shared" ca="1" si="2818"/>
        <v>50000000</v>
      </c>
      <c r="BC2402" s="319">
        <f t="shared" ca="1" si="2818"/>
        <v>50000000</v>
      </c>
      <c r="BD2402" s="319">
        <f t="shared" ca="1" si="2818"/>
        <v>50000000</v>
      </c>
      <c r="BE2402" s="319">
        <f t="shared" ca="1" si="2818"/>
        <v>50000000</v>
      </c>
      <c r="BF2402" s="319">
        <f t="shared" ca="1" si="2818"/>
        <v>50000000</v>
      </c>
      <c r="BG2402" s="319">
        <f t="shared" ca="1" si="2818"/>
        <v>50000000</v>
      </c>
      <c r="BH2402" s="319">
        <f t="shared" ca="1" si="2818"/>
        <v>50000000</v>
      </c>
      <c r="BI2402" s="319">
        <f t="shared" ca="1" si="2818"/>
        <v>50000000</v>
      </c>
      <c r="BJ2402" s="319">
        <f t="shared" ca="1" si="2818"/>
        <v>50000000</v>
      </c>
      <c r="BK2402" s="319">
        <f t="shared" ca="1" si="2818"/>
        <v>50000000</v>
      </c>
      <c r="BL2402" s="319">
        <f t="shared" ca="1" si="2818"/>
        <v>50000000</v>
      </c>
      <c r="BM2402" s="319">
        <f t="shared" ca="1" si="2818"/>
        <v>50000000</v>
      </c>
      <c r="BN2402" s="319">
        <f t="shared" ca="1" si="2818"/>
        <v>50000000</v>
      </c>
      <c r="BO2402" s="319">
        <f t="shared" ca="1" si="2818"/>
        <v>50000000</v>
      </c>
      <c r="BP2402" s="319">
        <f t="shared" ca="1" si="2818"/>
        <v>50000000</v>
      </c>
      <c r="BQ2402" s="319">
        <f t="shared" ca="1" si="2818"/>
        <v>50000000</v>
      </c>
      <c r="BR2402" s="319">
        <f t="shared" ca="1" si="2818"/>
        <v>50000000</v>
      </c>
      <c r="BS2402" s="319">
        <f t="shared" ca="1" si="2818"/>
        <v>50000000</v>
      </c>
      <c r="BT2402" s="319">
        <f t="shared" ca="1" si="2818"/>
        <v>50000000</v>
      </c>
      <c r="BU2402" s="319">
        <f t="shared" ca="1" si="2818"/>
        <v>50000000</v>
      </c>
      <c r="BV2402" s="319">
        <f t="shared" ca="1" si="2818"/>
        <v>50000000</v>
      </c>
      <c r="BW2402" s="319">
        <f t="shared" ca="1" si="2818"/>
        <v>50000000</v>
      </c>
      <c r="BX2402" s="319">
        <f t="shared" ca="1" si="2818"/>
        <v>50000000</v>
      </c>
      <c r="BY2402" s="319">
        <f t="shared" ca="1" si="2818"/>
        <v>50000000</v>
      </c>
      <c r="BZ2402" s="319">
        <f t="shared" ca="1" si="2818"/>
        <v>50000000</v>
      </c>
      <c r="CA2402" s="319">
        <f t="shared" ca="1" si="2818"/>
        <v>50000000</v>
      </c>
      <c r="CB2402" s="319">
        <f t="shared" ca="1" si="2818"/>
        <v>50000000</v>
      </c>
      <c r="CC2402" s="319">
        <f t="shared" ca="1" si="2818"/>
        <v>50000000</v>
      </c>
      <c r="CD2402" s="319">
        <f t="shared" ca="1" si="2818"/>
        <v>50000000</v>
      </c>
      <c r="CE2402" s="319">
        <f t="shared" ref="CE2402:CK2402" ca="1" si="2819">+CE2400*CE2401</f>
        <v>50000000</v>
      </c>
      <c r="CF2402" s="319">
        <f t="shared" ca="1" si="2819"/>
        <v>50000000</v>
      </c>
      <c r="CG2402" s="319">
        <f t="shared" ca="1" si="2819"/>
        <v>50000000</v>
      </c>
      <c r="CH2402" s="319">
        <f t="shared" ca="1" si="2819"/>
        <v>50000000</v>
      </c>
      <c r="CI2402" s="319">
        <f t="shared" ca="1" si="2819"/>
        <v>50000000</v>
      </c>
      <c r="CJ2402" s="319">
        <f t="shared" ca="1" si="2819"/>
        <v>50000000</v>
      </c>
      <c r="CK2402" s="319">
        <f t="shared" ca="1" si="2819"/>
        <v>50000000</v>
      </c>
      <c r="CL2402" s="319">
        <f t="shared" ref="CL2402" ca="1" si="2820">+CL2400*CL2401</f>
        <v>50000000</v>
      </c>
    </row>
    <row r="2403" spans="2:90" x14ac:dyDescent="0.4">
      <c r="B2403" s="139" t="s">
        <v>79</v>
      </c>
      <c r="C2403" s="12"/>
      <c r="D2403" s="12" t="s">
        <v>745</v>
      </c>
      <c r="E2403" s="12" t="s">
        <v>906</v>
      </c>
      <c r="F2403" s="12"/>
      <c r="G2403" s="12" t="str">
        <f t="shared" si="2815"/>
        <v/>
      </c>
      <c r="H2403" s="12"/>
      <c r="I2403" s="60"/>
      <c r="J2403" s="60"/>
      <c r="K2403" s="16">
        <v>0.1</v>
      </c>
      <c r="L2403" s="16">
        <v>0.1</v>
      </c>
      <c r="M2403" s="16">
        <v>0.1</v>
      </c>
      <c r="N2403" s="16">
        <v>0.1</v>
      </c>
      <c r="O2403" s="16">
        <v>0.1</v>
      </c>
      <c r="P2403" s="16">
        <v>0.1</v>
      </c>
      <c r="R2403" s="20"/>
      <c r="S2403" s="144" cm="1">
        <f t="array" ref="S2403">INDEX($K:$P,ROW(),MATCH(S$3,$K$2:$P$2,0))</f>
        <v>0.1</v>
      </c>
      <c r="T2403" s="144" cm="1">
        <f t="array" ref="T2403">INDEX($K:$P,ROW(),MATCH(T$3,$K$2:$P$2,0))</f>
        <v>0.1</v>
      </c>
      <c r="U2403" s="144" cm="1">
        <f t="array" ref="U2403">INDEX($K:$P,ROW(),MATCH(U$3,$K$2:$P$2,0))</f>
        <v>0.1</v>
      </c>
      <c r="V2403" s="144" cm="1">
        <f t="array" ref="V2403">INDEX($K:$P,ROW(),MATCH(V$3,$K$2:$P$2,0))</f>
        <v>0.1</v>
      </c>
      <c r="W2403" s="144" cm="1">
        <f t="array" ref="W2403">INDEX($K:$P,ROW(),MATCH(W$3,$K$2:$P$2,0))</f>
        <v>0.1</v>
      </c>
      <c r="X2403" s="144" cm="1">
        <f t="array" ref="X2403">INDEX($K:$P,ROW(),MATCH(X$3,$K$2:$P$2,0))</f>
        <v>0.1</v>
      </c>
      <c r="Y2403" s="144" cm="1">
        <f t="array" ref="Y2403">INDEX($K:$P,ROW(),MATCH(Y$3,$K$2:$P$2,0))</f>
        <v>0.1</v>
      </c>
      <c r="Z2403" s="144" cm="1">
        <f t="array" ref="Z2403">INDEX($K:$P,ROW(),MATCH(Z$3,$K$2:$P$2,0))</f>
        <v>0.1</v>
      </c>
      <c r="AA2403" s="144" cm="1">
        <f t="array" ref="AA2403">INDEX($K:$P,ROW(),MATCH(AA$3,$K$2:$P$2,0))</f>
        <v>0.1</v>
      </c>
      <c r="AB2403" s="144" cm="1">
        <f t="array" ref="AB2403">INDEX($K:$P,ROW(),MATCH(AB$3,$K$2:$P$2,0))</f>
        <v>0.1</v>
      </c>
      <c r="AC2403" s="144" cm="1">
        <f t="array" ref="AC2403">INDEX($K:$P,ROW(),MATCH(AC$3,$K$2:$P$2,0))</f>
        <v>0.1</v>
      </c>
      <c r="AD2403" s="144" cm="1">
        <f t="array" ref="AD2403">INDEX($K:$P,ROW(),MATCH(AD$3,$K$2:$P$2,0))</f>
        <v>0.1</v>
      </c>
      <c r="AE2403" s="144" cm="1">
        <f t="array" ref="AE2403">INDEX($K:$P,ROW(),MATCH(AE$3,$K$2:$P$2,0))</f>
        <v>0.1</v>
      </c>
      <c r="AF2403" s="144" cm="1">
        <f t="array" ref="AF2403">INDEX($K:$P,ROW(),MATCH(AF$3,$K$2:$P$2,0))</f>
        <v>0.1</v>
      </c>
      <c r="AG2403" s="144" cm="1">
        <f t="array" ref="AG2403">INDEX($K:$P,ROW(),MATCH(AG$3,$K$2:$P$2,0))</f>
        <v>0.1</v>
      </c>
      <c r="AH2403" s="144" cm="1">
        <f t="array" ref="AH2403">INDEX($K:$P,ROW(),MATCH(AH$3,$K$2:$P$2,0))</f>
        <v>0.1</v>
      </c>
      <c r="AI2403" s="144" cm="1">
        <f t="array" ref="AI2403">INDEX($K:$P,ROW(),MATCH(AI$3,$K$2:$P$2,0))</f>
        <v>0.1</v>
      </c>
      <c r="AJ2403" s="144" cm="1">
        <f t="array" ref="AJ2403">INDEX($K:$P,ROW(),MATCH(AJ$3,$K$2:$P$2,0))</f>
        <v>0.1</v>
      </c>
      <c r="AK2403" s="144" cm="1">
        <f t="array" ref="AK2403">INDEX($K:$P,ROW(),MATCH(AK$3,$K$2:$P$2,0))</f>
        <v>0.1</v>
      </c>
      <c r="AL2403" s="144" cm="1">
        <f t="array" ref="AL2403">INDEX($K:$P,ROW(),MATCH(AL$3,$K$2:$P$2,0))</f>
        <v>0.1</v>
      </c>
      <c r="AM2403" s="144" cm="1">
        <f t="array" ref="AM2403">INDEX($K:$P,ROW(),MATCH(AM$3,$K$2:$P$2,0))</f>
        <v>0.1</v>
      </c>
      <c r="AN2403" s="144" cm="1">
        <f t="array" ref="AN2403">INDEX($K:$P,ROW(),MATCH(AN$3,$K$2:$P$2,0))</f>
        <v>0.1</v>
      </c>
      <c r="AO2403" s="144" cm="1">
        <f t="array" ref="AO2403">INDEX($K:$P,ROW(),MATCH(AO$3,$K$2:$P$2,0))</f>
        <v>0.1</v>
      </c>
      <c r="AP2403" s="144" cm="1">
        <f t="array" ref="AP2403">INDEX($K:$P,ROW(),MATCH(AP$3,$K$2:$P$2,0))</f>
        <v>0.1</v>
      </c>
      <c r="AQ2403" s="144" cm="1">
        <f t="array" ref="AQ2403">INDEX($K:$P,ROW(),MATCH(AQ$3,$K$2:$P$2,0))</f>
        <v>0.1</v>
      </c>
      <c r="AR2403" s="144" cm="1">
        <f t="array" ref="AR2403">INDEX($K:$P,ROW(),MATCH(AR$3,$K$2:$P$2,0))</f>
        <v>0.1</v>
      </c>
      <c r="AS2403" s="144" cm="1">
        <f t="array" ref="AS2403">INDEX($K:$P,ROW(),MATCH(AS$3,$K$2:$P$2,0))</f>
        <v>0.1</v>
      </c>
      <c r="AT2403" s="144" cm="1">
        <f t="array" ref="AT2403">INDEX($K:$P,ROW(),MATCH(AT$3,$K$2:$P$2,0))</f>
        <v>0.1</v>
      </c>
      <c r="AU2403" s="144" cm="1">
        <f t="array" ref="AU2403">INDEX($K:$P,ROW(),MATCH(AU$3,$K$2:$P$2,0))</f>
        <v>0.1</v>
      </c>
      <c r="AV2403" s="144" cm="1">
        <f t="array" ref="AV2403">INDEX($K:$P,ROW(),MATCH(AV$3,$K$2:$P$2,0))</f>
        <v>0.1</v>
      </c>
      <c r="AW2403" s="144" cm="1">
        <f t="array" ref="AW2403">INDEX($K:$P,ROW(),MATCH(AW$3,$K$2:$P$2,0))</f>
        <v>0.1</v>
      </c>
      <c r="AX2403" s="144" cm="1">
        <f t="array" ref="AX2403">INDEX($K:$P,ROW(),MATCH(AX$3,$K$2:$P$2,0))</f>
        <v>0.1</v>
      </c>
      <c r="AY2403" s="144" cm="1">
        <f t="array" ref="AY2403">INDEX($K:$P,ROW(),MATCH(AY$3,$K$2:$P$2,0))</f>
        <v>0.1</v>
      </c>
      <c r="AZ2403" s="144" cm="1">
        <f t="array" ref="AZ2403">INDEX($K:$P,ROW(),MATCH(AZ$3,$K$2:$P$2,0))</f>
        <v>0.1</v>
      </c>
      <c r="BA2403" s="144" cm="1">
        <f t="array" ref="BA2403">INDEX($K:$P,ROW(),MATCH(BA$3,$K$2:$P$2,0))</f>
        <v>0.1</v>
      </c>
      <c r="BB2403" s="144" cm="1">
        <f t="array" ref="BB2403">INDEX($K:$P,ROW(),MATCH(BB$3,$K$2:$P$2,0))</f>
        <v>0.1</v>
      </c>
      <c r="BC2403" s="144" cm="1">
        <f t="array" ref="BC2403">INDEX($K:$P,ROW(),MATCH(BC$3,$K$2:$P$2,0))</f>
        <v>0.1</v>
      </c>
      <c r="BD2403" s="144" cm="1">
        <f t="array" ref="BD2403">INDEX($K:$P,ROW(),MATCH(BD$3,$K$2:$P$2,0))</f>
        <v>0.1</v>
      </c>
      <c r="BE2403" s="144" cm="1">
        <f t="array" ref="BE2403">INDEX($K:$P,ROW(),MATCH(BE$3,$K$2:$P$2,0))</f>
        <v>0.1</v>
      </c>
      <c r="BF2403" s="144" cm="1">
        <f t="array" ref="BF2403">INDEX($K:$P,ROW(),MATCH(BF$3,$K$2:$P$2,0))</f>
        <v>0.1</v>
      </c>
      <c r="BG2403" s="144" cm="1">
        <f t="array" ref="BG2403">INDEX($K:$P,ROW(),MATCH(BG$3,$K$2:$P$2,0))</f>
        <v>0.1</v>
      </c>
      <c r="BH2403" s="144" cm="1">
        <f t="array" ref="BH2403">INDEX($K:$P,ROW(),MATCH(BH$3,$K$2:$P$2,0))</f>
        <v>0.1</v>
      </c>
      <c r="BI2403" s="144" cm="1">
        <f t="array" ref="BI2403">INDEX($K:$P,ROW(),MATCH(BI$3,$K$2:$P$2,0))</f>
        <v>0.1</v>
      </c>
      <c r="BJ2403" s="144" cm="1">
        <f t="array" ref="BJ2403">INDEX($K:$P,ROW(),MATCH(BJ$3,$K$2:$P$2,0))</f>
        <v>0.1</v>
      </c>
      <c r="BK2403" s="144" cm="1">
        <f t="array" ref="BK2403">INDEX($K:$P,ROW(),MATCH(BK$3,$K$2:$P$2,0))</f>
        <v>0.1</v>
      </c>
      <c r="BL2403" s="144" cm="1">
        <f t="array" ref="BL2403">INDEX($K:$P,ROW(),MATCH(BL$3,$K$2:$P$2,0))</f>
        <v>0.1</v>
      </c>
      <c r="BM2403" s="144" cm="1">
        <f t="array" ref="BM2403">INDEX($K:$P,ROW(),MATCH(BM$3,$K$2:$P$2,0))</f>
        <v>0.1</v>
      </c>
      <c r="BN2403" s="144" cm="1">
        <f t="array" ref="BN2403">INDEX($K:$P,ROW(),MATCH(BN$3,$K$2:$P$2,0))</f>
        <v>0.1</v>
      </c>
      <c r="BO2403" s="144" cm="1">
        <f t="array" ref="BO2403">INDEX($K:$P,ROW(),MATCH(BO$3,$K$2:$P$2,0))</f>
        <v>0.1</v>
      </c>
      <c r="BP2403" s="144" cm="1">
        <f t="array" ref="BP2403">INDEX($K:$P,ROW(),MATCH(BP$3,$K$2:$P$2,0))</f>
        <v>0.1</v>
      </c>
      <c r="BQ2403" s="144" cm="1">
        <f t="array" ref="BQ2403">INDEX($K:$P,ROW(),MATCH(BQ$3,$K$2:$P$2,0))</f>
        <v>0.1</v>
      </c>
      <c r="BR2403" s="144" cm="1">
        <f t="array" ref="BR2403">INDEX($K:$P,ROW(),MATCH(BR$3,$K$2:$P$2,0))</f>
        <v>0.1</v>
      </c>
      <c r="BS2403" s="144" cm="1">
        <f t="array" ref="BS2403">INDEX($K:$P,ROW(),MATCH(BS$3,$K$2:$P$2,0))</f>
        <v>0.1</v>
      </c>
      <c r="BT2403" s="144" cm="1">
        <f t="array" ref="BT2403">INDEX($K:$P,ROW(),MATCH(BT$3,$K$2:$P$2,0))</f>
        <v>0.1</v>
      </c>
      <c r="BU2403" s="144" cm="1">
        <f t="array" ref="BU2403">INDEX($K:$P,ROW(),MATCH(BU$3,$K$2:$P$2,0))</f>
        <v>0.1</v>
      </c>
      <c r="BV2403" s="144" cm="1">
        <f t="array" ref="BV2403">INDEX($K:$P,ROW(),MATCH(BV$3,$K$2:$P$2,0))</f>
        <v>0.1</v>
      </c>
      <c r="BW2403" s="144" cm="1">
        <f t="array" ref="BW2403">INDEX($K:$P,ROW(),MATCH(BW$3,$K$2:$P$2,0))</f>
        <v>0.1</v>
      </c>
      <c r="BX2403" s="144" cm="1">
        <f t="array" ref="BX2403">INDEX($K:$P,ROW(),MATCH(BX$3,$K$2:$P$2,0))</f>
        <v>0.1</v>
      </c>
      <c r="BY2403" s="144" cm="1">
        <f t="array" ref="BY2403">INDEX($K:$P,ROW(),MATCH(BY$3,$K$2:$P$2,0))</f>
        <v>0.1</v>
      </c>
      <c r="BZ2403" s="144" cm="1">
        <f t="array" ref="BZ2403">INDEX($K:$P,ROW(),MATCH(BZ$3,$K$2:$P$2,0))</f>
        <v>0.1</v>
      </c>
      <c r="CA2403" s="144" cm="1">
        <f t="array" ref="CA2403">INDEX($K:$P,ROW(),MATCH(CA$3,$K$2:$P$2,0))</f>
        <v>0.1</v>
      </c>
      <c r="CB2403" s="144" cm="1">
        <f t="array" ref="CB2403">INDEX($K:$P,ROW(),MATCH(CB$3,$K$2:$P$2,0))</f>
        <v>0.1</v>
      </c>
      <c r="CC2403" s="144" cm="1">
        <f t="array" ref="CC2403">INDEX($K:$P,ROW(),MATCH(CC$3,$K$2:$P$2,0))</f>
        <v>0.1</v>
      </c>
      <c r="CD2403" s="144" cm="1">
        <f t="array" ref="CD2403">INDEX($K:$P,ROW(),MATCH(CD$3,$K$2:$P$2,0))</f>
        <v>0.1</v>
      </c>
      <c r="CE2403" s="144" cm="1">
        <f t="array" ref="CE2403">INDEX($K:$P,ROW(),MATCH(CE$3,$K$2:$P$2,0))</f>
        <v>0.1</v>
      </c>
      <c r="CF2403" s="144" cm="1">
        <f t="array" ref="CF2403">INDEX($K:$P,ROW(),MATCH(CF$3,$K$2:$P$2,0))</f>
        <v>0.1</v>
      </c>
      <c r="CG2403" s="144" cm="1">
        <f t="array" ref="CG2403">INDEX($K:$P,ROW(),MATCH(CG$3,$K$2:$P$2,0))</f>
        <v>0.1</v>
      </c>
      <c r="CH2403" s="144" cm="1">
        <f t="array" ref="CH2403">INDEX($K:$P,ROW(),MATCH(CH$3,$K$2:$P$2,0))</f>
        <v>0.1</v>
      </c>
      <c r="CI2403" s="144" cm="1">
        <f t="array" ref="CI2403">INDEX($K:$P,ROW(),MATCH(CI$3,$K$2:$P$2,0))</f>
        <v>0.1</v>
      </c>
      <c r="CJ2403" s="144" cm="1">
        <f t="array" ref="CJ2403">INDEX($K:$P,ROW(),MATCH(CJ$3,$K$2:$P$2,0))</f>
        <v>0.1</v>
      </c>
      <c r="CK2403" s="144" cm="1">
        <f t="array" ref="CK2403">INDEX($K:$P,ROW(),MATCH(CK$3,$K$2:$P$2,0))</f>
        <v>0.1</v>
      </c>
      <c r="CL2403" s="144" cm="1">
        <f t="array" ref="CL2403">INDEX($K:$P,ROW(),MATCH(CL$3,$K$2:$P$2,0))</f>
        <v>0.1</v>
      </c>
    </row>
    <row r="2404" spans="2:90" x14ac:dyDescent="0.4">
      <c r="B2404" s="121" t="str">
        <f>"Revenue - "&amp;SUBSTITUTE(B2397,":","")</f>
        <v>Revenue - Secondary GMV</v>
      </c>
      <c r="C2404" s="27" t="s">
        <v>198</v>
      </c>
      <c r="D2404" s="27" t="s">
        <v>745</v>
      </c>
      <c r="E2404" s="27" t="s">
        <v>906</v>
      </c>
      <c r="F2404" s="27"/>
      <c r="G2404" s="27" t="str">
        <f t="shared" si="2815"/>
        <v/>
      </c>
      <c r="H2404" s="27"/>
      <c r="I2404" s="78"/>
      <c r="J2404" s="78"/>
      <c r="K2404" s="113">
        <f ca="1">SUMIF($3:$3,K$2,2404:2404)</f>
        <v>60000000</v>
      </c>
      <c r="L2404" s="113">
        <f ca="1">SUMIF($3:$3,L$2,2404:2404)</f>
        <v>60000000</v>
      </c>
      <c r="M2404" s="113">
        <f ca="1">SUMIF($3:$3,M$2,2404:2404)</f>
        <v>60000000</v>
      </c>
      <c r="N2404" s="113">
        <f ca="1">SUMIF($3:$3,N$2,2404:2404)</f>
        <v>60000000</v>
      </c>
      <c r="O2404" s="113">
        <f ca="1">SUMIF($3:$3,O$2,2404:2404)</f>
        <v>60000000</v>
      </c>
      <c r="P2404" s="113">
        <f ca="1">SUMIF($3:$3,P$2,2404:2404)</f>
        <v>60000000</v>
      </c>
      <c r="R2404" s="113"/>
      <c r="S2404" s="142">
        <f t="shared" ref="S2404" ca="1" si="2821">+S2402*S2403</f>
        <v>5000000</v>
      </c>
      <c r="T2404" s="142">
        <f t="shared" ref="T2404:AX2404" ca="1" si="2822">+T2402*T2403</f>
        <v>5000000</v>
      </c>
      <c r="U2404" s="142">
        <f t="shared" ca="1" si="2822"/>
        <v>5000000</v>
      </c>
      <c r="V2404" s="142">
        <f t="shared" ca="1" si="2822"/>
        <v>5000000</v>
      </c>
      <c r="W2404" s="142">
        <f t="shared" ca="1" si="2822"/>
        <v>5000000</v>
      </c>
      <c r="X2404" s="142">
        <f t="shared" ca="1" si="2822"/>
        <v>5000000</v>
      </c>
      <c r="Y2404" s="142">
        <f t="shared" ca="1" si="2822"/>
        <v>5000000</v>
      </c>
      <c r="Z2404" s="142">
        <f t="shared" ca="1" si="2822"/>
        <v>5000000</v>
      </c>
      <c r="AA2404" s="142">
        <f t="shared" ca="1" si="2822"/>
        <v>5000000</v>
      </c>
      <c r="AB2404" s="142">
        <f t="shared" ca="1" si="2822"/>
        <v>5000000</v>
      </c>
      <c r="AC2404" s="142">
        <f t="shared" ca="1" si="2822"/>
        <v>5000000</v>
      </c>
      <c r="AD2404" s="142">
        <f t="shared" ca="1" si="2822"/>
        <v>5000000</v>
      </c>
      <c r="AE2404" s="142">
        <f t="shared" ca="1" si="2822"/>
        <v>5000000</v>
      </c>
      <c r="AF2404" s="142">
        <f t="shared" ca="1" si="2822"/>
        <v>5000000</v>
      </c>
      <c r="AG2404" s="142">
        <f t="shared" ca="1" si="2822"/>
        <v>5000000</v>
      </c>
      <c r="AH2404" s="142">
        <f t="shared" ca="1" si="2822"/>
        <v>5000000</v>
      </c>
      <c r="AI2404" s="142">
        <f t="shared" ca="1" si="2822"/>
        <v>5000000</v>
      </c>
      <c r="AJ2404" s="142">
        <f t="shared" ca="1" si="2822"/>
        <v>5000000</v>
      </c>
      <c r="AK2404" s="142">
        <f t="shared" ca="1" si="2822"/>
        <v>5000000</v>
      </c>
      <c r="AL2404" s="142">
        <f t="shared" ca="1" si="2822"/>
        <v>5000000</v>
      </c>
      <c r="AM2404" s="142">
        <f t="shared" ca="1" si="2822"/>
        <v>5000000</v>
      </c>
      <c r="AN2404" s="142">
        <f t="shared" ca="1" si="2822"/>
        <v>5000000</v>
      </c>
      <c r="AO2404" s="142">
        <f t="shared" ca="1" si="2822"/>
        <v>5000000</v>
      </c>
      <c r="AP2404" s="142">
        <f t="shared" ca="1" si="2822"/>
        <v>5000000</v>
      </c>
      <c r="AQ2404" s="142">
        <f t="shared" ca="1" si="2822"/>
        <v>5000000</v>
      </c>
      <c r="AR2404" s="142">
        <f t="shared" ca="1" si="2822"/>
        <v>5000000</v>
      </c>
      <c r="AS2404" s="142">
        <f t="shared" ca="1" si="2822"/>
        <v>5000000</v>
      </c>
      <c r="AT2404" s="142">
        <f t="shared" ca="1" si="2822"/>
        <v>5000000</v>
      </c>
      <c r="AU2404" s="142">
        <f t="shared" ca="1" si="2822"/>
        <v>5000000</v>
      </c>
      <c r="AV2404" s="142">
        <f t="shared" ca="1" si="2822"/>
        <v>5000000</v>
      </c>
      <c r="AW2404" s="142">
        <f t="shared" ca="1" si="2822"/>
        <v>5000000</v>
      </c>
      <c r="AX2404" s="142">
        <f t="shared" ca="1" si="2822"/>
        <v>5000000</v>
      </c>
      <c r="AY2404" s="142">
        <f t="shared" ref="AY2404:CD2404" ca="1" si="2823">+AY2402*AY2403</f>
        <v>5000000</v>
      </c>
      <c r="AZ2404" s="142">
        <f t="shared" ca="1" si="2823"/>
        <v>5000000</v>
      </c>
      <c r="BA2404" s="142">
        <f t="shared" ca="1" si="2823"/>
        <v>5000000</v>
      </c>
      <c r="BB2404" s="142">
        <f t="shared" ca="1" si="2823"/>
        <v>5000000</v>
      </c>
      <c r="BC2404" s="142">
        <f t="shared" ca="1" si="2823"/>
        <v>5000000</v>
      </c>
      <c r="BD2404" s="142">
        <f t="shared" ca="1" si="2823"/>
        <v>5000000</v>
      </c>
      <c r="BE2404" s="142">
        <f t="shared" ca="1" si="2823"/>
        <v>5000000</v>
      </c>
      <c r="BF2404" s="142">
        <f t="shared" ca="1" si="2823"/>
        <v>5000000</v>
      </c>
      <c r="BG2404" s="142">
        <f t="shared" ca="1" si="2823"/>
        <v>5000000</v>
      </c>
      <c r="BH2404" s="142">
        <f t="shared" ca="1" si="2823"/>
        <v>5000000</v>
      </c>
      <c r="BI2404" s="142">
        <f t="shared" ca="1" si="2823"/>
        <v>5000000</v>
      </c>
      <c r="BJ2404" s="142">
        <f t="shared" ca="1" si="2823"/>
        <v>5000000</v>
      </c>
      <c r="BK2404" s="142">
        <f t="shared" ca="1" si="2823"/>
        <v>5000000</v>
      </c>
      <c r="BL2404" s="142">
        <f t="shared" ca="1" si="2823"/>
        <v>5000000</v>
      </c>
      <c r="BM2404" s="142">
        <f t="shared" ca="1" si="2823"/>
        <v>5000000</v>
      </c>
      <c r="BN2404" s="142">
        <f t="shared" ca="1" si="2823"/>
        <v>5000000</v>
      </c>
      <c r="BO2404" s="142">
        <f t="shared" ca="1" si="2823"/>
        <v>5000000</v>
      </c>
      <c r="BP2404" s="142">
        <f t="shared" ca="1" si="2823"/>
        <v>5000000</v>
      </c>
      <c r="BQ2404" s="142">
        <f t="shared" ca="1" si="2823"/>
        <v>5000000</v>
      </c>
      <c r="BR2404" s="142">
        <f t="shared" ca="1" si="2823"/>
        <v>5000000</v>
      </c>
      <c r="BS2404" s="142">
        <f t="shared" ca="1" si="2823"/>
        <v>5000000</v>
      </c>
      <c r="BT2404" s="142">
        <f t="shared" ca="1" si="2823"/>
        <v>5000000</v>
      </c>
      <c r="BU2404" s="142">
        <f t="shared" ca="1" si="2823"/>
        <v>5000000</v>
      </c>
      <c r="BV2404" s="142">
        <f t="shared" ca="1" si="2823"/>
        <v>5000000</v>
      </c>
      <c r="BW2404" s="142">
        <f t="shared" ca="1" si="2823"/>
        <v>5000000</v>
      </c>
      <c r="BX2404" s="142">
        <f t="shared" ca="1" si="2823"/>
        <v>5000000</v>
      </c>
      <c r="BY2404" s="142">
        <f t="shared" ca="1" si="2823"/>
        <v>5000000</v>
      </c>
      <c r="BZ2404" s="142">
        <f t="shared" ca="1" si="2823"/>
        <v>5000000</v>
      </c>
      <c r="CA2404" s="142">
        <f t="shared" ca="1" si="2823"/>
        <v>5000000</v>
      </c>
      <c r="CB2404" s="142">
        <f t="shared" ca="1" si="2823"/>
        <v>5000000</v>
      </c>
      <c r="CC2404" s="142">
        <f t="shared" ca="1" si="2823"/>
        <v>5000000</v>
      </c>
      <c r="CD2404" s="142">
        <f t="shared" ca="1" si="2823"/>
        <v>5000000</v>
      </c>
      <c r="CE2404" s="142">
        <f t="shared" ref="CE2404:CK2404" ca="1" si="2824">+CE2402*CE2403</f>
        <v>5000000</v>
      </c>
      <c r="CF2404" s="142">
        <f t="shared" ca="1" si="2824"/>
        <v>5000000</v>
      </c>
      <c r="CG2404" s="142">
        <f t="shared" ca="1" si="2824"/>
        <v>5000000</v>
      </c>
      <c r="CH2404" s="142">
        <f t="shared" ca="1" si="2824"/>
        <v>5000000</v>
      </c>
      <c r="CI2404" s="142">
        <f t="shared" ca="1" si="2824"/>
        <v>5000000</v>
      </c>
      <c r="CJ2404" s="142">
        <f t="shared" ca="1" si="2824"/>
        <v>5000000</v>
      </c>
      <c r="CK2404" s="142">
        <f t="shared" ca="1" si="2824"/>
        <v>5000000</v>
      </c>
      <c r="CL2404" s="142">
        <f t="shared" ref="CL2404" ca="1" si="2825">+CL2402*CL2403</f>
        <v>5000000</v>
      </c>
    </row>
    <row r="2405" spans="2:90" x14ac:dyDescent="0.4">
      <c r="B2405" s="9"/>
      <c r="C2405" s="27"/>
      <c r="D2405" s="27" t="s">
        <v>745</v>
      </c>
      <c r="E2405" s="27" t="s">
        <v>906</v>
      </c>
      <c r="F2405" s="27"/>
      <c r="G2405" s="27" t="s">
        <v>244</v>
      </c>
      <c r="H2405" s="27"/>
      <c r="I2405" s="78"/>
      <c r="J2405" s="78"/>
      <c r="K2405" s="33"/>
      <c r="L2405" s="33"/>
      <c r="M2405" s="33"/>
      <c r="N2405" s="33"/>
      <c r="O2405" s="33"/>
      <c r="P2405" s="33"/>
      <c r="R2405" s="33"/>
      <c r="S2405" s="77"/>
      <c r="T2405" s="77"/>
      <c r="U2405" s="77"/>
      <c r="V2405" s="77"/>
      <c r="W2405" s="77"/>
      <c r="X2405" s="77"/>
      <c r="Y2405" s="77"/>
      <c r="Z2405" s="77"/>
      <c r="AA2405" s="77"/>
      <c r="AB2405" s="77"/>
      <c r="AC2405" s="77"/>
      <c r="AD2405" s="77"/>
      <c r="AE2405" s="77"/>
      <c r="AF2405" s="77"/>
      <c r="AG2405" s="77"/>
      <c r="AH2405" s="77"/>
      <c r="AI2405" s="77"/>
      <c r="AJ2405" s="77"/>
      <c r="AK2405" s="77"/>
      <c r="AL2405" s="77"/>
      <c r="AM2405" s="77"/>
      <c r="AN2405" s="77"/>
      <c r="AO2405" s="77"/>
      <c r="AP2405" s="77"/>
      <c r="AQ2405" s="77"/>
      <c r="AR2405" s="77"/>
      <c r="AS2405" s="77"/>
      <c r="AT2405" s="77"/>
      <c r="AU2405" s="77"/>
      <c r="AV2405" s="77"/>
      <c r="AW2405" s="77"/>
      <c r="AX2405" s="77"/>
      <c r="AY2405" s="77"/>
      <c r="AZ2405" s="77"/>
      <c r="BA2405" s="77"/>
      <c r="BB2405" s="77"/>
      <c r="BC2405" s="77"/>
      <c r="BD2405" s="77"/>
      <c r="BE2405" s="77"/>
      <c r="BF2405" s="77"/>
      <c r="BG2405" s="77"/>
      <c r="BH2405" s="77"/>
      <c r="BI2405" s="77"/>
      <c r="BJ2405" s="77"/>
      <c r="BK2405" s="77"/>
      <c r="BL2405" s="77"/>
      <c r="BM2405" s="77"/>
      <c r="BN2405" s="77"/>
      <c r="BO2405" s="77"/>
      <c r="BP2405" s="77"/>
      <c r="BQ2405" s="77"/>
      <c r="BR2405" s="77"/>
      <c r="BS2405" s="77"/>
      <c r="BT2405" s="77"/>
      <c r="BU2405" s="77"/>
      <c r="BV2405" s="77"/>
      <c r="BW2405" s="77"/>
      <c r="BX2405" s="77"/>
      <c r="BY2405" s="77"/>
      <c r="BZ2405" s="77"/>
      <c r="CA2405" s="77"/>
      <c r="CB2405" s="77"/>
      <c r="CC2405" s="77"/>
      <c r="CD2405" s="77"/>
      <c r="CE2405" s="77"/>
      <c r="CF2405" s="77"/>
      <c r="CG2405" s="77"/>
      <c r="CH2405" s="77"/>
      <c r="CI2405" s="77"/>
      <c r="CJ2405" s="77"/>
      <c r="CK2405" s="77"/>
      <c r="CL2405" s="77"/>
    </row>
    <row r="2406" spans="2:90" x14ac:dyDescent="0.4">
      <c r="B2406" s="130" t="str">
        <f>B2389</f>
        <v>(Primary label)</v>
      </c>
      <c r="C2406" s="27"/>
      <c r="D2406" s="27" t="s">
        <v>745</v>
      </c>
      <c r="E2406" s="27" t="s">
        <v>906</v>
      </c>
      <c r="F2406" s="27"/>
      <c r="G2406" s="27" t="s">
        <v>330</v>
      </c>
      <c r="H2406" s="27"/>
      <c r="I2406" s="78"/>
      <c r="J2406" s="78"/>
      <c r="K2406" s="33"/>
      <c r="L2406" s="33"/>
      <c r="M2406" s="33"/>
      <c r="N2406" s="33"/>
      <c r="O2406" s="33"/>
      <c r="P2406" s="33"/>
      <c r="R2406" s="33"/>
      <c r="S2406" s="77"/>
      <c r="T2406" s="77"/>
      <c r="U2406" s="77"/>
      <c r="V2406" s="77"/>
      <c r="W2406" s="77"/>
      <c r="X2406" s="77"/>
      <c r="Y2406" s="77"/>
      <c r="Z2406" s="77"/>
      <c r="AA2406" s="77"/>
      <c r="AB2406" s="77"/>
      <c r="AC2406" s="77"/>
      <c r="AD2406" s="77"/>
      <c r="AE2406" s="77"/>
      <c r="AF2406" s="77"/>
      <c r="AG2406" s="77"/>
      <c r="AH2406" s="77"/>
      <c r="AI2406" s="77"/>
      <c r="AJ2406" s="77"/>
      <c r="AK2406" s="77"/>
      <c r="AL2406" s="77"/>
      <c r="AM2406" s="77"/>
      <c r="AN2406" s="77"/>
      <c r="AO2406" s="77"/>
      <c r="AP2406" s="77"/>
      <c r="AQ2406" s="77"/>
      <c r="AR2406" s="77"/>
      <c r="AS2406" s="77"/>
      <c r="AT2406" s="77"/>
      <c r="AU2406" s="77"/>
      <c r="AV2406" s="77"/>
      <c r="AW2406" s="77"/>
      <c r="AX2406" s="77"/>
      <c r="AY2406" s="77"/>
      <c r="AZ2406" s="77"/>
      <c r="BA2406" s="77"/>
      <c r="BB2406" s="77"/>
      <c r="BC2406" s="77"/>
      <c r="BD2406" s="77"/>
      <c r="BE2406" s="77"/>
      <c r="BF2406" s="77"/>
      <c r="BG2406" s="77"/>
      <c r="BH2406" s="77"/>
      <c r="BI2406" s="77"/>
      <c r="BJ2406" s="77"/>
      <c r="BK2406" s="77"/>
      <c r="BL2406" s="77"/>
      <c r="BM2406" s="77"/>
      <c r="BN2406" s="77"/>
      <c r="BO2406" s="77"/>
      <c r="BP2406" s="77"/>
      <c r="BQ2406" s="77"/>
      <c r="BR2406" s="77"/>
      <c r="BS2406" s="77"/>
      <c r="BT2406" s="77"/>
      <c r="BU2406" s="77"/>
      <c r="BV2406" s="77"/>
      <c r="BW2406" s="77"/>
      <c r="BX2406" s="77"/>
      <c r="BY2406" s="77"/>
      <c r="BZ2406" s="77"/>
      <c r="CA2406" s="77"/>
      <c r="CB2406" s="77"/>
      <c r="CC2406" s="77"/>
      <c r="CD2406" s="77"/>
      <c r="CE2406" s="77"/>
      <c r="CF2406" s="77"/>
      <c r="CG2406" s="77"/>
      <c r="CH2406" s="77"/>
      <c r="CI2406" s="77"/>
      <c r="CJ2406" s="77"/>
      <c r="CK2406" s="77"/>
      <c r="CL2406" s="77"/>
    </row>
    <row r="2407" spans="2:90" x14ac:dyDescent="0.4">
      <c r="B2407" s="130" t="str">
        <f>B2390</f>
        <v>primary unit</v>
      </c>
      <c r="C2407" s="27"/>
      <c r="D2407" s="27" t="s">
        <v>745</v>
      </c>
      <c r="E2407" s="27" t="s">
        <v>906</v>
      </c>
      <c r="F2407" s="27"/>
      <c r="G2407" s="27" t="s">
        <v>330</v>
      </c>
      <c r="H2407" s="27"/>
      <c r="I2407" s="78"/>
      <c r="J2407" s="78"/>
      <c r="K2407" s="33"/>
      <c r="L2407" s="33"/>
      <c r="M2407" s="33"/>
      <c r="N2407" s="33"/>
      <c r="O2407" s="33"/>
      <c r="P2407" s="33"/>
      <c r="R2407" s="33"/>
      <c r="S2407" s="77"/>
      <c r="T2407" s="77"/>
      <c r="U2407" s="77"/>
      <c r="V2407" s="77"/>
      <c r="W2407" s="77"/>
      <c r="X2407" s="77"/>
      <c r="Y2407" s="77"/>
      <c r="Z2407" s="77"/>
      <c r="AA2407" s="77"/>
      <c r="AB2407" s="77"/>
      <c r="AC2407" s="77"/>
      <c r="AD2407" s="77"/>
      <c r="AE2407" s="77"/>
      <c r="AF2407" s="77"/>
      <c r="AG2407" s="77"/>
      <c r="AH2407" s="77"/>
      <c r="AI2407" s="77"/>
      <c r="AJ2407" s="77"/>
      <c r="AK2407" s="77"/>
      <c r="AL2407" s="77"/>
      <c r="AM2407" s="77"/>
      <c r="AN2407" s="77"/>
      <c r="AO2407" s="77"/>
      <c r="AP2407" s="77"/>
      <c r="AQ2407" s="77"/>
      <c r="AR2407" s="77"/>
      <c r="AS2407" s="77"/>
      <c r="AT2407" s="77"/>
      <c r="AU2407" s="77"/>
      <c r="AV2407" s="77"/>
      <c r="AW2407" s="77"/>
      <c r="AX2407" s="77"/>
      <c r="AY2407" s="77"/>
      <c r="AZ2407" s="77"/>
      <c r="BA2407" s="77"/>
      <c r="BB2407" s="77"/>
      <c r="BC2407" s="77"/>
      <c r="BD2407" s="77"/>
      <c r="BE2407" s="77"/>
      <c r="BF2407" s="77"/>
      <c r="BG2407" s="77"/>
      <c r="BH2407" s="77"/>
      <c r="BI2407" s="77"/>
      <c r="BJ2407" s="77"/>
      <c r="BK2407" s="77"/>
      <c r="BL2407" s="77"/>
      <c r="BM2407" s="77"/>
      <c r="BN2407" s="77"/>
      <c r="BO2407" s="77"/>
      <c r="BP2407" s="77"/>
      <c r="BQ2407" s="77"/>
      <c r="BR2407" s="77"/>
      <c r="BS2407" s="77"/>
      <c r="BT2407" s="77"/>
      <c r="BU2407" s="77"/>
      <c r="BV2407" s="77"/>
      <c r="BW2407" s="77"/>
      <c r="BX2407" s="77"/>
      <c r="BY2407" s="77"/>
      <c r="BZ2407" s="77"/>
      <c r="CA2407" s="77"/>
      <c r="CB2407" s="77"/>
      <c r="CC2407" s="77"/>
      <c r="CD2407" s="77"/>
      <c r="CE2407" s="77"/>
      <c r="CF2407" s="77"/>
      <c r="CG2407" s="77"/>
      <c r="CH2407" s="77"/>
      <c r="CI2407" s="77"/>
      <c r="CJ2407" s="77"/>
      <c r="CK2407" s="77"/>
      <c r="CL2407" s="77"/>
    </row>
    <row r="2408" spans="2:90" x14ac:dyDescent="0.4">
      <c r="B2408" s="130" t="str">
        <f>B2391</f>
        <v>Primary revenue driver</v>
      </c>
      <c r="C2408" s="27"/>
      <c r="D2408" s="27" t="s">
        <v>745</v>
      </c>
      <c r="E2408" s="27" t="s">
        <v>906</v>
      </c>
      <c r="F2408" s="27"/>
      <c r="G2408" s="27" t="s">
        <v>330</v>
      </c>
      <c r="H2408" s="27"/>
      <c r="I2408" s="78"/>
      <c r="J2408" s="78"/>
      <c r="K2408" s="33"/>
      <c r="L2408" s="33"/>
      <c r="M2408" s="33"/>
      <c r="N2408" s="33"/>
      <c r="O2408" s="33"/>
      <c r="P2408" s="33"/>
      <c r="R2408" s="33"/>
      <c r="S2408" s="172" t="str">
        <f t="shared" ref="S2408" si="2826">S2391</f>
        <v>S$12</v>
      </c>
      <c r="T2408" s="172" t="str">
        <f t="shared" ref="T2408:AX2408" si="2827">T2391</f>
        <v>T$12</v>
      </c>
      <c r="U2408" s="172" t="str">
        <f t="shared" si="2827"/>
        <v>U$12</v>
      </c>
      <c r="V2408" s="172" t="str">
        <f t="shared" si="2827"/>
        <v>V$12</v>
      </c>
      <c r="W2408" s="172" t="str">
        <f t="shared" si="2827"/>
        <v>W$12</v>
      </c>
      <c r="X2408" s="172" t="str">
        <f t="shared" si="2827"/>
        <v>X$12</v>
      </c>
      <c r="Y2408" s="172" t="str">
        <f t="shared" si="2827"/>
        <v>Y$12</v>
      </c>
      <c r="Z2408" s="172" t="str">
        <f t="shared" si="2827"/>
        <v>Z$12</v>
      </c>
      <c r="AA2408" s="172" t="str">
        <f t="shared" si="2827"/>
        <v>AA$12</v>
      </c>
      <c r="AB2408" s="172" t="str">
        <f t="shared" si="2827"/>
        <v>AB$12</v>
      </c>
      <c r="AC2408" s="172" t="str">
        <f t="shared" si="2827"/>
        <v>AC$12</v>
      </c>
      <c r="AD2408" s="172" t="str">
        <f t="shared" si="2827"/>
        <v>AD$12</v>
      </c>
      <c r="AE2408" s="172" t="str">
        <f t="shared" si="2827"/>
        <v>AE$12</v>
      </c>
      <c r="AF2408" s="172" t="str">
        <f t="shared" si="2827"/>
        <v>AF$12</v>
      </c>
      <c r="AG2408" s="172" t="str">
        <f t="shared" si="2827"/>
        <v>AG$12</v>
      </c>
      <c r="AH2408" s="172" t="str">
        <f t="shared" si="2827"/>
        <v>AH$12</v>
      </c>
      <c r="AI2408" s="172" t="str">
        <f t="shared" si="2827"/>
        <v>AI$12</v>
      </c>
      <c r="AJ2408" s="172" t="str">
        <f t="shared" si="2827"/>
        <v>AJ$12</v>
      </c>
      <c r="AK2408" s="172" t="str">
        <f t="shared" si="2827"/>
        <v>AK$12</v>
      </c>
      <c r="AL2408" s="172" t="str">
        <f t="shared" si="2827"/>
        <v>AL$12</v>
      </c>
      <c r="AM2408" s="172" t="str">
        <f t="shared" si="2827"/>
        <v>AM$12</v>
      </c>
      <c r="AN2408" s="172" t="str">
        <f t="shared" si="2827"/>
        <v>AN$12</v>
      </c>
      <c r="AO2408" s="172" t="str">
        <f t="shared" si="2827"/>
        <v>AO$12</v>
      </c>
      <c r="AP2408" s="172" t="str">
        <f t="shared" si="2827"/>
        <v>AP$12</v>
      </c>
      <c r="AQ2408" s="172" t="str">
        <f t="shared" si="2827"/>
        <v>AQ$12</v>
      </c>
      <c r="AR2408" s="172" t="str">
        <f t="shared" si="2827"/>
        <v>AR$12</v>
      </c>
      <c r="AS2408" s="172" t="str">
        <f t="shared" si="2827"/>
        <v>AS$12</v>
      </c>
      <c r="AT2408" s="172" t="str">
        <f t="shared" si="2827"/>
        <v>AT$12</v>
      </c>
      <c r="AU2408" s="172" t="str">
        <f t="shared" si="2827"/>
        <v>AU$12</v>
      </c>
      <c r="AV2408" s="172" t="str">
        <f t="shared" si="2827"/>
        <v>AV$12</v>
      </c>
      <c r="AW2408" s="172" t="str">
        <f t="shared" si="2827"/>
        <v>AW$12</v>
      </c>
      <c r="AX2408" s="172" t="str">
        <f t="shared" si="2827"/>
        <v>AX$12</v>
      </c>
      <c r="AY2408" s="172" t="str">
        <f t="shared" ref="AY2408:CD2408" si="2828">AY2391</f>
        <v>AY$12</v>
      </c>
      <c r="AZ2408" s="172" t="str">
        <f t="shared" si="2828"/>
        <v>AZ$12</v>
      </c>
      <c r="BA2408" s="172" t="str">
        <f t="shared" si="2828"/>
        <v>BA$12</v>
      </c>
      <c r="BB2408" s="172" t="str">
        <f t="shared" si="2828"/>
        <v>BB$12</v>
      </c>
      <c r="BC2408" s="172" t="str">
        <f t="shared" si="2828"/>
        <v>BC$12</v>
      </c>
      <c r="BD2408" s="172" t="str">
        <f t="shared" si="2828"/>
        <v>BD$12</v>
      </c>
      <c r="BE2408" s="172" t="str">
        <f t="shared" si="2828"/>
        <v>BE$12</v>
      </c>
      <c r="BF2408" s="172" t="str">
        <f t="shared" si="2828"/>
        <v>BF$12</v>
      </c>
      <c r="BG2408" s="172" t="str">
        <f t="shared" si="2828"/>
        <v>BG$12</v>
      </c>
      <c r="BH2408" s="172" t="str">
        <f t="shared" si="2828"/>
        <v>BH$12</v>
      </c>
      <c r="BI2408" s="172" t="str">
        <f t="shared" si="2828"/>
        <v>BI$12</v>
      </c>
      <c r="BJ2408" s="172" t="str">
        <f t="shared" si="2828"/>
        <v>BJ$12</v>
      </c>
      <c r="BK2408" s="172" t="str">
        <f t="shared" si="2828"/>
        <v>BK$12</v>
      </c>
      <c r="BL2408" s="172" t="str">
        <f t="shared" si="2828"/>
        <v>BL$12</v>
      </c>
      <c r="BM2408" s="172" t="str">
        <f t="shared" si="2828"/>
        <v>BM$12</v>
      </c>
      <c r="BN2408" s="172" t="str">
        <f t="shared" si="2828"/>
        <v>BN$12</v>
      </c>
      <c r="BO2408" s="172" t="str">
        <f t="shared" si="2828"/>
        <v>BO$12</v>
      </c>
      <c r="BP2408" s="172" t="str">
        <f t="shared" si="2828"/>
        <v>BP$12</v>
      </c>
      <c r="BQ2408" s="172" t="str">
        <f t="shared" si="2828"/>
        <v>BQ$12</v>
      </c>
      <c r="BR2408" s="172" t="str">
        <f t="shared" si="2828"/>
        <v>BR$12</v>
      </c>
      <c r="BS2408" s="172" t="str">
        <f t="shared" si="2828"/>
        <v>BS$12</v>
      </c>
      <c r="BT2408" s="172" t="str">
        <f t="shared" si="2828"/>
        <v>BT$12</v>
      </c>
      <c r="BU2408" s="172" t="str">
        <f t="shared" si="2828"/>
        <v>BU$12</v>
      </c>
      <c r="BV2408" s="172" t="str">
        <f t="shared" si="2828"/>
        <v>BV$12</v>
      </c>
      <c r="BW2408" s="172" t="str">
        <f t="shared" si="2828"/>
        <v>BW$12</v>
      </c>
      <c r="BX2408" s="172" t="str">
        <f t="shared" si="2828"/>
        <v>BX$12</v>
      </c>
      <c r="BY2408" s="172" t="str">
        <f t="shared" si="2828"/>
        <v>BY$12</v>
      </c>
      <c r="BZ2408" s="172" t="str">
        <f t="shared" si="2828"/>
        <v>BZ$12</v>
      </c>
      <c r="CA2408" s="172" t="str">
        <f t="shared" si="2828"/>
        <v>CA$12</v>
      </c>
      <c r="CB2408" s="172" t="str">
        <f t="shared" si="2828"/>
        <v>CB$12</v>
      </c>
      <c r="CC2408" s="172" t="str">
        <f t="shared" si="2828"/>
        <v>CC$12</v>
      </c>
      <c r="CD2408" s="172" t="str">
        <f t="shared" si="2828"/>
        <v>CD$12</v>
      </c>
      <c r="CE2408" s="172" t="str">
        <f t="shared" ref="CE2408:CK2408" si="2829">CE2391</f>
        <v>CE$12</v>
      </c>
      <c r="CF2408" s="172" t="str">
        <f t="shared" si="2829"/>
        <v>CF$12</v>
      </c>
      <c r="CG2408" s="172" t="str">
        <f t="shared" si="2829"/>
        <v>CG$12</v>
      </c>
      <c r="CH2408" s="172" t="str">
        <f t="shared" si="2829"/>
        <v>CH$12</v>
      </c>
      <c r="CI2408" s="172" t="str">
        <f t="shared" si="2829"/>
        <v>CI$12</v>
      </c>
      <c r="CJ2408" s="172" t="str">
        <f t="shared" si="2829"/>
        <v>CJ$12</v>
      </c>
      <c r="CK2408" s="172" t="str">
        <f t="shared" si="2829"/>
        <v>CK$12</v>
      </c>
      <c r="CL2408" s="172" t="str">
        <f t="shared" ref="CL2408" si="2830">CL2391</f>
        <v>CL$12</v>
      </c>
    </row>
    <row r="2409" spans="2:90" x14ac:dyDescent="0.4">
      <c r="B2409" s="130" t="str">
        <f>B2392</f>
        <v>Primary volume driver</v>
      </c>
      <c r="D2409" t="s">
        <v>745</v>
      </c>
      <c r="E2409" t="s">
        <v>906</v>
      </c>
      <c r="G2409" t="s">
        <v>330</v>
      </c>
      <c r="K2409" s="53"/>
      <c r="L2409" s="53"/>
      <c r="M2409" s="53"/>
      <c r="N2409" s="53"/>
      <c r="O2409" s="53"/>
      <c r="P2409" s="53"/>
      <c r="R2409" s="24"/>
      <c r="S2409" s="172" t="str">
        <f t="shared" ref="S2409" si="2831">S2392</f>
        <v>S$13</v>
      </c>
      <c r="T2409" s="172" t="str">
        <f t="shared" ref="T2409:AX2409" si="2832">T2392</f>
        <v>T$13</v>
      </c>
      <c r="U2409" s="172" t="str">
        <f t="shared" si="2832"/>
        <v>U$13</v>
      </c>
      <c r="V2409" s="172" t="str">
        <f t="shared" si="2832"/>
        <v>V$13</v>
      </c>
      <c r="W2409" s="172" t="str">
        <f t="shared" si="2832"/>
        <v>W$13</v>
      </c>
      <c r="X2409" s="172" t="str">
        <f t="shared" si="2832"/>
        <v>X$13</v>
      </c>
      <c r="Y2409" s="172" t="str">
        <f t="shared" si="2832"/>
        <v>Y$13</v>
      </c>
      <c r="Z2409" s="172" t="str">
        <f t="shared" si="2832"/>
        <v>Z$13</v>
      </c>
      <c r="AA2409" s="172" t="str">
        <f t="shared" si="2832"/>
        <v>AA$13</v>
      </c>
      <c r="AB2409" s="172" t="str">
        <f t="shared" si="2832"/>
        <v>AB$13</v>
      </c>
      <c r="AC2409" s="172" t="str">
        <f t="shared" si="2832"/>
        <v>AC$13</v>
      </c>
      <c r="AD2409" s="172" t="str">
        <f t="shared" si="2832"/>
        <v>AD$13</v>
      </c>
      <c r="AE2409" s="172" t="str">
        <f t="shared" si="2832"/>
        <v>AE$13</v>
      </c>
      <c r="AF2409" s="172" t="str">
        <f t="shared" si="2832"/>
        <v>AF$13</v>
      </c>
      <c r="AG2409" s="172" t="str">
        <f t="shared" si="2832"/>
        <v>AG$13</v>
      </c>
      <c r="AH2409" s="172" t="str">
        <f t="shared" si="2832"/>
        <v>AH$13</v>
      </c>
      <c r="AI2409" s="172" t="str">
        <f t="shared" si="2832"/>
        <v>AI$13</v>
      </c>
      <c r="AJ2409" s="172" t="str">
        <f t="shared" si="2832"/>
        <v>AJ$13</v>
      </c>
      <c r="AK2409" s="172" t="str">
        <f t="shared" si="2832"/>
        <v>AK$13</v>
      </c>
      <c r="AL2409" s="172" t="str">
        <f t="shared" si="2832"/>
        <v>AL$13</v>
      </c>
      <c r="AM2409" s="172" t="str">
        <f t="shared" si="2832"/>
        <v>AM$13</v>
      </c>
      <c r="AN2409" s="172" t="str">
        <f t="shared" si="2832"/>
        <v>AN$13</v>
      </c>
      <c r="AO2409" s="172" t="str">
        <f t="shared" si="2832"/>
        <v>AO$13</v>
      </c>
      <c r="AP2409" s="172" t="str">
        <f t="shared" si="2832"/>
        <v>AP$13</v>
      </c>
      <c r="AQ2409" s="172" t="str">
        <f t="shared" si="2832"/>
        <v>AQ$13</v>
      </c>
      <c r="AR2409" s="172" t="str">
        <f t="shared" si="2832"/>
        <v>AR$13</v>
      </c>
      <c r="AS2409" s="172" t="str">
        <f t="shared" si="2832"/>
        <v>AS$13</v>
      </c>
      <c r="AT2409" s="172" t="str">
        <f t="shared" si="2832"/>
        <v>AT$13</v>
      </c>
      <c r="AU2409" s="172" t="str">
        <f t="shared" si="2832"/>
        <v>AU$13</v>
      </c>
      <c r="AV2409" s="172" t="str">
        <f t="shared" si="2832"/>
        <v>AV$13</v>
      </c>
      <c r="AW2409" s="172" t="str">
        <f t="shared" si="2832"/>
        <v>AW$13</v>
      </c>
      <c r="AX2409" s="172" t="str">
        <f t="shared" si="2832"/>
        <v>AX$13</v>
      </c>
      <c r="AY2409" s="172" t="str">
        <f t="shared" ref="AY2409:CD2409" si="2833">AY2392</f>
        <v>AY$13</v>
      </c>
      <c r="AZ2409" s="172" t="str">
        <f t="shared" si="2833"/>
        <v>AZ$13</v>
      </c>
      <c r="BA2409" s="172" t="str">
        <f t="shared" si="2833"/>
        <v>BA$13</v>
      </c>
      <c r="BB2409" s="172" t="str">
        <f t="shared" si="2833"/>
        <v>BB$13</v>
      </c>
      <c r="BC2409" s="172" t="str">
        <f t="shared" si="2833"/>
        <v>BC$13</v>
      </c>
      <c r="BD2409" s="172" t="str">
        <f t="shared" si="2833"/>
        <v>BD$13</v>
      </c>
      <c r="BE2409" s="172" t="str">
        <f t="shared" si="2833"/>
        <v>BE$13</v>
      </c>
      <c r="BF2409" s="172" t="str">
        <f t="shared" si="2833"/>
        <v>BF$13</v>
      </c>
      <c r="BG2409" s="172" t="str">
        <f t="shared" si="2833"/>
        <v>BG$13</v>
      </c>
      <c r="BH2409" s="172" t="str">
        <f t="shared" si="2833"/>
        <v>BH$13</v>
      </c>
      <c r="BI2409" s="172" t="str">
        <f t="shared" si="2833"/>
        <v>BI$13</v>
      </c>
      <c r="BJ2409" s="172" t="str">
        <f t="shared" si="2833"/>
        <v>BJ$13</v>
      </c>
      <c r="BK2409" s="172" t="str">
        <f t="shared" si="2833"/>
        <v>BK$13</v>
      </c>
      <c r="BL2409" s="172" t="str">
        <f t="shared" si="2833"/>
        <v>BL$13</v>
      </c>
      <c r="BM2409" s="172" t="str">
        <f t="shared" si="2833"/>
        <v>BM$13</v>
      </c>
      <c r="BN2409" s="172" t="str">
        <f t="shared" si="2833"/>
        <v>BN$13</v>
      </c>
      <c r="BO2409" s="172" t="str">
        <f t="shared" si="2833"/>
        <v>BO$13</v>
      </c>
      <c r="BP2409" s="172" t="str">
        <f t="shared" si="2833"/>
        <v>BP$13</v>
      </c>
      <c r="BQ2409" s="172" t="str">
        <f t="shared" si="2833"/>
        <v>BQ$13</v>
      </c>
      <c r="BR2409" s="172" t="str">
        <f t="shared" si="2833"/>
        <v>BR$13</v>
      </c>
      <c r="BS2409" s="172" t="str">
        <f t="shared" si="2833"/>
        <v>BS$13</v>
      </c>
      <c r="BT2409" s="172" t="str">
        <f t="shared" si="2833"/>
        <v>BT$13</v>
      </c>
      <c r="BU2409" s="172" t="str">
        <f t="shared" si="2833"/>
        <v>BU$13</v>
      </c>
      <c r="BV2409" s="172" t="str">
        <f t="shared" si="2833"/>
        <v>BV$13</v>
      </c>
      <c r="BW2409" s="172" t="str">
        <f t="shared" si="2833"/>
        <v>BW$13</v>
      </c>
      <c r="BX2409" s="172" t="str">
        <f t="shared" si="2833"/>
        <v>BX$13</v>
      </c>
      <c r="BY2409" s="172" t="str">
        <f t="shared" si="2833"/>
        <v>BY$13</v>
      </c>
      <c r="BZ2409" s="172" t="str">
        <f t="shared" si="2833"/>
        <v>BZ$13</v>
      </c>
      <c r="CA2409" s="172" t="str">
        <f t="shared" si="2833"/>
        <v>CA$13</v>
      </c>
      <c r="CB2409" s="172" t="str">
        <f t="shared" si="2833"/>
        <v>CB$13</v>
      </c>
      <c r="CC2409" s="172" t="str">
        <f t="shared" si="2833"/>
        <v>CC$13</v>
      </c>
      <c r="CD2409" s="172" t="str">
        <f t="shared" si="2833"/>
        <v>CD$13</v>
      </c>
      <c r="CE2409" s="172" t="str">
        <f t="shared" ref="CE2409:CK2409" si="2834">CE2392</f>
        <v>CE$13</v>
      </c>
      <c r="CF2409" s="172" t="str">
        <f t="shared" si="2834"/>
        <v>CF$13</v>
      </c>
      <c r="CG2409" s="172" t="str">
        <f t="shared" si="2834"/>
        <v>CG$13</v>
      </c>
      <c r="CH2409" s="172" t="str">
        <f t="shared" si="2834"/>
        <v>CH$13</v>
      </c>
      <c r="CI2409" s="172" t="str">
        <f t="shared" si="2834"/>
        <v>CI$13</v>
      </c>
      <c r="CJ2409" s="172" t="str">
        <f t="shared" si="2834"/>
        <v>CJ$13</v>
      </c>
      <c r="CK2409" s="172" t="str">
        <f t="shared" si="2834"/>
        <v>CK$13</v>
      </c>
      <c r="CL2409" s="172" t="str">
        <f t="shared" ref="CL2409" si="2835">CL2392</f>
        <v>CL$13</v>
      </c>
    </row>
    <row r="2410" spans="2:90" x14ac:dyDescent="0.4">
      <c r="B2410" s="130" t="str">
        <f>B2397</f>
        <v>Secondary GMV:</v>
      </c>
      <c r="C2410" s="12"/>
      <c r="D2410" s="12" t="s">
        <v>745</v>
      </c>
      <c r="E2410" s="12" t="s">
        <v>906</v>
      </c>
      <c r="F2410" s="12"/>
      <c r="G2410" s="12" t="s">
        <v>330</v>
      </c>
      <c r="H2410" s="12"/>
      <c r="I2410" s="60"/>
      <c r="J2410" s="60"/>
      <c r="K2410" s="15"/>
      <c r="L2410" s="15"/>
      <c r="M2410" s="15"/>
      <c r="N2410" s="15"/>
      <c r="O2410" s="15"/>
      <c r="P2410" s="15"/>
      <c r="R2410" s="15"/>
      <c r="S2410" s="172">
        <f t="shared" ref="S2410" si="2836">S2393</f>
        <v>0</v>
      </c>
      <c r="T2410" s="172">
        <f t="shared" ref="T2410:AX2410" si="2837">T2393</f>
        <v>0</v>
      </c>
      <c r="U2410" s="172">
        <f t="shared" si="2837"/>
        <v>0</v>
      </c>
      <c r="V2410" s="172">
        <f t="shared" si="2837"/>
        <v>0</v>
      </c>
      <c r="W2410" s="172">
        <f t="shared" si="2837"/>
        <v>0</v>
      </c>
      <c r="X2410" s="172">
        <f t="shared" si="2837"/>
        <v>0</v>
      </c>
      <c r="Y2410" s="172">
        <f t="shared" si="2837"/>
        <v>0</v>
      </c>
      <c r="Z2410" s="172">
        <f t="shared" si="2837"/>
        <v>0</v>
      </c>
      <c r="AA2410" s="172">
        <f t="shared" si="2837"/>
        <v>0</v>
      </c>
      <c r="AB2410" s="172">
        <f t="shared" si="2837"/>
        <v>0</v>
      </c>
      <c r="AC2410" s="172">
        <f t="shared" si="2837"/>
        <v>0</v>
      </c>
      <c r="AD2410" s="172">
        <f t="shared" si="2837"/>
        <v>0</v>
      </c>
      <c r="AE2410" s="172">
        <f t="shared" si="2837"/>
        <v>0</v>
      </c>
      <c r="AF2410" s="172">
        <f t="shared" si="2837"/>
        <v>0</v>
      </c>
      <c r="AG2410" s="172">
        <f t="shared" si="2837"/>
        <v>0</v>
      </c>
      <c r="AH2410" s="172">
        <f t="shared" si="2837"/>
        <v>0</v>
      </c>
      <c r="AI2410" s="172">
        <f t="shared" si="2837"/>
        <v>0</v>
      </c>
      <c r="AJ2410" s="172">
        <f t="shared" si="2837"/>
        <v>0</v>
      </c>
      <c r="AK2410" s="172">
        <f t="shared" si="2837"/>
        <v>0</v>
      </c>
      <c r="AL2410" s="172">
        <f t="shared" si="2837"/>
        <v>0</v>
      </c>
      <c r="AM2410" s="172">
        <f t="shared" si="2837"/>
        <v>0</v>
      </c>
      <c r="AN2410" s="172">
        <f t="shared" si="2837"/>
        <v>0</v>
      </c>
      <c r="AO2410" s="172">
        <f t="shared" si="2837"/>
        <v>0</v>
      </c>
      <c r="AP2410" s="172">
        <f t="shared" si="2837"/>
        <v>0</v>
      </c>
      <c r="AQ2410" s="172">
        <f t="shared" si="2837"/>
        <v>0</v>
      </c>
      <c r="AR2410" s="172">
        <f t="shared" si="2837"/>
        <v>0</v>
      </c>
      <c r="AS2410" s="172">
        <f t="shared" si="2837"/>
        <v>0</v>
      </c>
      <c r="AT2410" s="172">
        <f t="shared" si="2837"/>
        <v>0</v>
      </c>
      <c r="AU2410" s="172">
        <f t="shared" si="2837"/>
        <v>0</v>
      </c>
      <c r="AV2410" s="172">
        <f t="shared" si="2837"/>
        <v>0</v>
      </c>
      <c r="AW2410" s="172">
        <f t="shared" si="2837"/>
        <v>0</v>
      </c>
      <c r="AX2410" s="172">
        <f t="shared" si="2837"/>
        <v>0</v>
      </c>
      <c r="AY2410" s="172">
        <f t="shared" ref="AY2410:CD2410" si="2838">AY2393</f>
        <v>0</v>
      </c>
      <c r="AZ2410" s="172">
        <f t="shared" si="2838"/>
        <v>0</v>
      </c>
      <c r="BA2410" s="172">
        <f t="shared" si="2838"/>
        <v>0</v>
      </c>
      <c r="BB2410" s="172">
        <f t="shared" si="2838"/>
        <v>0</v>
      </c>
      <c r="BC2410" s="172">
        <f t="shared" si="2838"/>
        <v>0</v>
      </c>
      <c r="BD2410" s="172">
        <f t="shared" si="2838"/>
        <v>0</v>
      </c>
      <c r="BE2410" s="172">
        <f t="shared" si="2838"/>
        <v>0</v>
      </c>
      <c r="BF2410" s="172">
        <f t="shared" si="2838"/>
        <v>0</v>
      </c>
      <c r="BG2410" s="172">
        <f t="shared" si="2838"/>
        <v>0</v>
      </c>
      <c r="BH2410" s="172">
        <f t="shared" si="2838"/>
        <v>0</v>
      </c>
      <c r="BI2410" s="172">
        <f t="shared" si="2838"/>
        <v>0</v>
      </c>
      <c r="BJ2410" s="172">
        <f t="shared" si="2838"/>
        <v>0</v>
      </c>
      <c r="BK2410" s="172">
        <f t="shared" si="2838"/>
        <v>0</v>
      </c>
      <c r="BL2410" s="172">
        <f t="shared" si="2838"/>
        <v>0</v>
      </c>
      <c r="BM2410" s="172">
        <f t="shared" si="2838"/>
        <v>0</v>
      </c>
      <c r="BN2410" s="172">
        <f t="shared" si="2838"/>
        <v>0</v>
      </c>
      <c r="BO2410" s="172">
        <f t="shared" si="2838"/>
        <v>0</v>
      </c>
      <c r="BP2410" s="172">
        <f t="shared" si="2838"/>
        <v>0</v>
      </c>
      <c r="BQ2410" s="172">
        <f t="shared" si="2838"/>
        <v>0</v>
      </c>
      <c r="BR2410" s="172">
        <f t="shared" si="2838"/>
        <v>0</v>
      </c>
      <c r="BS2410" s="172">
        <f t="shared" si="2838"/>
        <v>0</v>
      </c>
      <c r="BT2410" s="172">
        <f t="shared" si="2838"/>
        <v>0</v>
      </c>
      <c r="BU2410" s="172">
        <f t="shared" si="2838"/>
        <v>0</v>
      </c>
      <c r="BV2410" s="172">
        <f t="shared" si="2838"/>
        <v>0</v>
      </c>
      <c r="BW2410" s="172">
        <f t="shared" si="2838"/>
        <v>0</v>
      </c>
      <c r="BX2410" s="172">
        <f t="shared" si="2838"/>
        <v>0</v>
      </c>
      <c r="BY2410" s="172">
        <f t="shared" si="2838"/>
        <v>0</v>
      </c>
      <c r="BZ2410" s="172">
        <f t="shared" si="2838"/>
        <v>0</v>
      </c>
      <c r="CA2410" s="172">
        <f t="shared" si="2838"/>
        <v>0</v>
      </c>
      <c r="CB2410" s="172">
        <f t="shared" si="2838"/>
        <v>0</v>
      </c>
      <c r="CC2410" s="172">
        <f t="shared" si="2838"/>
        <v>0</v>
      </c>
      <c r="CD2410" s="172">
        <f t="shared" si="2838"/>
        <v>0</v>
      </c>
      <c r="CE2410" s="172">
        <f t="shared" ref="CE2410:CK2410" si="2839">CE2393</f>
        <v>0</v>
      </c>
      <c r="CF2410" s="172">
        <f t="shared" si="2839"/>
        <v>0</v>
      </c>
      <c r="CG2410" s="172">
        <f t="shared" si="2839"/>
        <v>0</v>
      </c>
      <c r="CH2410" s="172">
        <f t="shared" si="2839"/>
        <v>0</v>
      </c>
      <c r="CI2410" s="172">
        <f t="shared" si="2839"/>
        <v>0</v>
      </c>
      <c r="CJ2410" s="172">
        <f t="shared" si="2839"/>
        <v>0</v>
      </c>
      <c r="CK2410" s="172">
        <f t="shared" si="2839"/>
        <v>0</v>
      </c>
      <c r="CL2410" s="172">
        <f t="shared" ref="CL2410" si="2840">CL2393</f>
        <v>0</v>
      </c>
    </row>
    <row r="2411" spans="2:90" x14ac:dyDescent="0.4">
      <c r="B2411" s="231" t="str">
        <f>IFERROR(SUBSTITUTE(TRIM(MID(B2397, SEARCH("-", B2397) + 1, LEN(B2397))),":",""),"no unit")</f>
        <v>no unit</v>
      </c>
      <c r="C2411" s="12"/>
      <c r="D2411" s="12" t="s">
        <v>745</v>
      </c>
      <c r="E2411" s="12" t="s">
        <v>906</v>
      </c>
      <c r="F2411" s="12"/>
      <c r="G2411" s="12" t="s">
        <v>330</v>
      </c>
      <c r="H2411" s="12"/>
      <c r="I2411" s="60"/>
      <c r="J2411" s="60"/>
      <c r="K2411" s="15"/>
      <c r="L2411" s="15"/>
      <c r="M2411" s="15"/>
      <c r="N2411" s="15"/>
      <c r="O2411" s="15"/>
      <c r="P2411" s="15"/>
      <c r="R2411" s="15"/>
    </row>
    <row r="2412" spans="2:90" x14ac:dyDescent="0.4">
      <c r="B2412" s="130" t="str">
        <f>B2395</f>
        <v>Secondary revenue driver</v>
      </c>
      <c r="C2412" s="12"/>
      <c r="D2412" s="12" t="s">
        <v>745</v>
      </c>
      <c r="E2412" s="12" t="s">
        <v>906</v>
      </c>
      <c r="F2412" s="12"/>
      <c r="G2412" s="12" t="s">
        <v>330</v>
      </c>
      <c r="H2412" s="12"/>
      <c r="I2412" s="60"/>
      <c r="J2412" s="60"/>
      <c r="K2412" s="15"/>
      <c r="L2412" s="15"/>
      <c r="M2412" s="15"/>
      <c r="N2412" s="15"/>
      <c r="O2412" s="15"/>
      <c r="P2412" s="15"/>
      <c r="R2412" s="15"/>
      <c r="S2412" s="196" t="str">
        <f t="shared" ref="S2412" si="2841">ADDRESS(ROW(S2404),COLUMN(S2404),2)</f>
        <v>S$2404</v>
      </c>
      <c r="T2412" s="196" t="str">
        <f t="shared" ref="T2412:CE2412" si="2842">ADDRESS(ROW(T2404),COLUMN(T2404),2)</f>
        <v>T$2404</v>
      </c>
      <c r="U2412" s="196" t="str">
        <f t="shared" si="2842"/>
        <v>U$2404</v>
      </c>
      <c r="V2412" s="196" t="str">
        <f t="shared" si="2842"/>
        <v>V$2404</v>
      </c>
      <c r="W2412" s="196" t="str">
        <f t="shared" si="2842"/>
        <v>W$2404</v>
      </c>
      <c r="X2412" s="196" t="str">
        <f t="shared" si="2842"/>
        <v>X$2404</v>
      </c>
      <c r="Y2412" s="196" t="str">
        <f t="shared" si="2842"/>
        <v>Y$2404</v>
      </c>
      <c r="Z2412" s="196" t="str">
        <f t="shared" si="2842"/>
        <v>Z$2404</v>
      </c>
      <c r="AA2412" s="196" t="str">
        <f t="shared" si="2842"/>
        <v>AA$2404</v>
      </c>
      <c r="AB2412" s="196" t="str">
        <f t="shared" si="2842"/>
        <v>AB$2404</v>
      </c>
      <c r="AC2412" s="196" t="str">
        <f t="shared" si="2842"/>
        <v>AC$2404</v>
      </c>
      <c r="AD2412" s="196" t="str">
        <f t="shared" si="2842"/>
        <v>AD$2404</v>
      </c>
      <c r="AE2412" s="196" t="str">
        <f t="shared" si="2842"/>
        <v>AE$2404</v>
      </c>
      <c r="AF2412" s="196" t="str">
        <f t="shared" si="2842"/>
        <v>AF$2404</v>
      </c>
      <c r="AG2412" s="196" t="str">
        <f t="shared" si="2842"/>
        <v>AG$2404</v>
      </c>
      <c r="AH2412" s="196" t="str">
        <f t="shared" si="2842"/>
        <v>AH$2404</v>
      </c>
      <c r="AI2412" s="196" t="str">
        <f t="shared" si="2842"/>
        <v>AI$2404</v>
      </c>
      <c r="AJ2412" s="196" t="str">
        <f t="shared" si="2842"/>
        <v>AJ$2404</v>
      </c>
      <c r="AK2412" s="196" t="str">
        <f t="shared" si="2842"/>
        <v>AK$2404</v>
      </c>
      <c r="AL2412" s="196" t="str">
        <f t="shared" si="2842"/>
        <v>AL$2404</v>
      </c>
      <c r="AM2412" s="196" t="str">
        <f t="shared" si="2842"/>
        <v>AM$2404</v>
      </c>
      <c r="AN2412" s="196" t="str">
        <f t="shared" si="2842"/>
        <v>AN$2404</v>
      </c>
      <c r="AO2412" s="196" t="str">
        <f t="shared" si="2842"/>
        <v>AO$2404</v>
      </c>
      <c r="AP2412" s="196" t="str">
        <f t="shared" si="2842"/>
        <v>AP$2404</v>
      </c>
      <c r="AQ2412" s="196" t="str">
        <f t="shared" si="2842"/>
        <v>AQ$2404</v>
      </c>
      <c r="AR2412" s="196" t="str">
        <f t="shared" si="2842"/>
        <v>AR$2404</v>
      </c>
      <c r="AS2412" s="196" t="str">
        <f t="shared" si="2842"/>
        <v>AS$2404</v>
      </c>
      <c r="AT2412" s="196" t="str">
        <f t="shared" si="2842"/>
        <v>AT$2404</v>
      </c>
      <c r="AU2412" s="196" t="str">
        <f t="shared" si="2842"/>
        <v>AU$2404</v>
      </c>
      <c r="AV2412" s="196" t="str">
        <f t="shared" si="2842"/>
        <v>AV$2404</v>
      </c>
      <c r="AW2412" s="196" t="str">
        <f t="shared" si="2842"/>
        <v>AW$2404</v>
      </c>
      <c r="AX2412" s="196" t="str">
        <f t="shared" si="2842"/>
        <v>AX$2404</v>
      </c>
      <c r="AY2412" s="196" t="str">
        <f t="shared" si="2842"/>
        <v>AY$2404</v>
      </c>
      <c r="AZ2412" s="196" t="str">
        <f t="shared" si="2842"/>
        <v>AZ$2404</v>
      </c>
      <c r="BA2412" s="196" t="str">
        <f t="shared" si="2842"/>
        <v>BA$2404</v>
      </c>
      <c r="BB2412" s="196" t="str">
        <f t="shared" si="2842"/>
        <v>BB$2404</v>
      </c>
      <c r="BC2412" s="196" t="str">
        <f t="shared" si="2842"/>
        <v>BC$2404</v>
      </c>
      <c r="BD2412" s="196" t="str">
        <f t="shared" si="2842"/>
        <v>BD$2404</v>
      </c>
      <c r="BE2412" s="196" t="str">
        <f t="shared" si="2842"/>
        <v>BE$2404</v>
      </c>
      <c r="BF2412" s="196" t="str">
        <f t="shared" si="2842"/>
        <v>BF$2404</v>
      </c>
      <c r="BG2412" s="196" t="str">
        <f t="shared" si="2842"/>
        <v>BG$2404</v>
      </c>
      <c r="BH2412" s="196" t="str">
        <f t="shared" si="2842"/>
        <v>BH$2404</v>
      </c>
      <c r="BI2412" s="196" t="str">
        <f t="shared" si="2842"/>
        <v>BI$2404</v>
      </c>
      <c r="BJ2412" s="196" t="str">
        <f t="shared" si="2842"/>
        <v>BJ$2404</v>
      </c>
      <c r="BK2412" s="196" t="str">
        <f t="shared" si="2842"/>
        <v>BK$2404</v>
      </c>
      <c r="BL2412" s="196" t="str">
        <f t="shared" si="2842"/>
        <v>BL$2404</v>
      </c>
      <c r="BM2412" s="196" t="str">
        <f t="shared" si="2842"/>
        <v>BM$2404</v>
      </c>
      <c r="BN2412" s="196" t="str">
        <f t="shared" si="2842"/>
        <v>BN$2404</v>
      </c>
      <c r="BO2412" s="196" t="str">
        <f t="shared" si="2842"/>
        <v>BO$2404</v>
      </c>
      <c r="BP2412" s="196" t="str">
        <f t="shared" si="2842"/>
        <v>BP$2404</v>
      </c>
      <c r="BQ2412" s="196" t="str">
        <f t="shared" si="2842"/>
        <v>BQ$2404</v>
      </c>
      <c r="BR2412" s="196" t="str">
        <f t="shared" si="2842"/>
        <v>BR$2404</v>
      </c>
      <c r="BS2412" s="196" t="str">
        <f t="shared" si="2842"/>
        <v>BS$2404</v>
      </c>
      <c r="BT2412" s="196" t="str">
        <f t="shared" si="2842"/>
        <v>BT$2404</v>
      </c>
      <c r="BU2412" s="196" t="str">
        <f t="shared" si="2842"/>
        <v>BU$2404</v>
      </c>
      <c r="BV2412" s="196" t="str">
        <f t="shared" si="2842"/>
        <v>BV$2404</v>
      </c>
      <c r="BW2412" s="196" t="str">
        <f t="shared" si="2842"/>
        <v>BW$2404</v>
      </c>
      <c r="BX2412" s="196" t="str">
        <f t="shared" si="2842"/>
        <v>BX$2404</v>
      </c>
      <c r="BY2412" s="196" t="str">
        <f t="shared" si="2842"/>
        <v>BY$2404</v>
      </c>
      <c r="BZ2412" s="196" t="str">
        <f t="shared" si="2842"/>
        <v>BZ$2404</v>
      </c>
      <c r="CA2412" s="196" t="str">
        <f t="shared" si="2842"/>
        <v>CA$2404</v>
      </c>
      <c r="CB2412" s="196" t="str">
        <f t="shared" si="2842"/>
        <v>CB$2404</v>
      </c>
      <c r="CC2412" s="196" t="str">
        <f t="shared" si="2842"/>
        <v>CC$2404</v>
      </c>
      <c r="CD2412" s="196" t="str">
        <f t="shared" si="2842"/>
        <v>CD$2404</v>
      </c>
      <c r="CE2412" s="196" t="str">
        <f t="shared" si="2842"/>
        <v>CE$2404</v>
      </c>
      <c r="CF2412" s="196" t="str">
        <f t="shared" ref="CF2412:CK2412" si="2843">ADDRESS(ROW(CF2404),COLUMN(CF2404),2)</f>
        <v>CF$2404</v>
      </c>
      <c r="CG2412" s="196" t="str">
        <f t="shared" si="2843"/>
        <v>CG$2404</v>
      </c>
      <c r="CH2412" s="196" t="str">
        <f t="shared" si="2843"/>
        <v>CH$2404</v>
      </c>
      <c r="CI2412" s="196" t="str">
        <f t="shared" si="2843"/>
        <v>CI$2404</v>
      </c>
      <c r="CJ2412" s="196" t="str">
        <f t="shared" si="2843"/>
        <v>CJ$2404</v>
      </c>
      <c r="CK2412" s="196" t="str">
        <f t="shared" si="2843"/>
        <v>CK$2404</v>
      </c>
      <c r="CL2412" s="196" t="str">
        <f t="shared" ref="CL2412" si="2844">ADDRESS(ROW(CL2404),COLUMN(CL2404),2)</f>
        <v>CL$2404</v>
      </c>
    </row>
    <row r="2413" spans="2:90" x14ac:dyDescent="0.4">
      <c r="B2413" s="130" t="str">
        <f>B2396</f>
        <v>Secondary volume driver</v>
      </c>
      <c r="C2413" s="12"/>
      <c r="D2413" s="12" t="s">
        <v>745</v>
      </c>
      <c r="E2413" s="12" t="s">
        <v>906</v>
      </c>
      <c r="F2413" s="12"/>
      <c r="G2413" s="12" t="s">
        <v>330</v>
      </c>
      <c r="H2413" s="12"/>
      <c r="I2413" s="60"/>
      <c r="J2413" s="60"/>
      <c r="K2413" s="15"/>
      <c r="L2413" s="15"/>
      <c r="M2413" s="15"/>
      <c r="N2413" s="15"/>
      <c r="O2413" s="15"/>
      <c r="P2413" s="15"/>
      <c r="R2413" s="15"/>
      <c r="S2413" s="172" t="str">
        <f t="shared" ref="S2413" si="2845">S2396</f>
        <v>S$15</v>
      </c>
      <c r="T2413" s="172" t="str">
        <f t="shared" ref="T2413:AX2413" si="2846">T2396</f>
        <v>T$15</v>
      </c>
      <c r="U2413" s="172" t="str">
        <f t="shared" si="2846"/>
        <v>U$15</v>
      </c>
      <c r="V2413" s="172" t="str">
        <f t="shared" si="2846"/>
        <v>V$15</v>
      </c>
      <c r="W2413" s="172" t="str">
        <f t="shared" si="2846"/>
        <v>W$15</v>
      </c>
      <c r="X2413" s="172" t="str">
        <f t="shared" si="2846"/>
        <v>X$15</v>
      </c>
      <c r="Y2413" s="172" t="str">
        <f t="shared" si="2846"/>
        <v>Y$15</v>
      </c>
      <c r="Z2413" s="172" t="str">
        <f t="shared" si="2846"/>
        <v>Z$15</v>
      </c>
      <c r="AA2413" s="172" t="str">
        <f t="shared" si="2846"/>
        <v>AA$15</v>
      </c>
      <c r="AB2413" s="172" t="str">
        <f t="shared" si="2846"/>
        <v>AB$15</v>
      </c>
      <c r="AC2413" s="172" t="str">
        <f t="shared" si="2846"/>
        <v>AC$15</v>
      </c>
      <c r="AD2413" s="172" t="str">
        <f t="shared" si="2846"/>
        <v>AD$15</v>
      </c>
      <c r="AE2413" s="172" t="str">
        <f t="shared" si="2846"/>
        <v>AE$15</v>
      </c>
      <c r="AF2413" s="172" t="str">
        <f t="shared" si="2846"/>
        <v>AF$15</v>
      </c>
      <c r="AG2413" s="172" t="str">
        <f t="shared" si="2846"/>
        <v>AG$15</v>
      </c>
      <c r="AH2413" s="172" t="str">
        <f t="shared" si="2846"/>
        <v>AH$15</v>
      </c>
      <c r="AI2413" s="172" t="str">
        <f t="shared" si="2846"/>
        <v>AI$15</v>
      </c>
      <c r="AJ2413" s="172" t="str">
        <f t="shared" si="2846"/>
        <v>AJ$15</v>
      </c>
      <c r="AK2413" s="172" t="str">
        <f t="shared" si="2846"/>
        <v>AK$15</v>
      </c>
      <c r="AL2413" s="172" t="str">
        <f t="shared" si="2846"/>
        <v>AL$15</v>
      </c>
      <c r="AM2413" s="172" t="str">
        <f t="shared" si="2846"/>
        <v>AM$15</v>
      </c>
      <c r="AN2413" s="172" t="str">
        <f t="shared" si="2846"/>
        <v>AN$15</v>
      </c>
      <c r="AO2413" s="172" t="str">
        <f t="shared" si="2846"/>
        <v>AO$15</v>
      </c>
      <c r="AP2413" s="172" t="str">
        <f t="shared" si="2846"/>
        <v>AP$15</v>
      </c>
      <c r="AQ2413" s="172" t="str">
        <f t="shared" si="2846"/>
        <v>AQ$15</v>
      </c>
      <c r="AR2413" s="172" t="str">
        <f t="shared" si="2846"/>
        <v>AR$15</v>
      </c>
      <c r="AS2413" s="172" t="str">
        <f t="shared" si="2846"/>
        <v>AS$15</v>
      </c>
      <c r="AT2413" s="172" t="str">
        <f t="shared" si="2846"/>
        <v>AT$15</v>
      </c>
      <c r="AU2413" s="172" t="str">
        <f t="shared" si="2846"/>
        <v>AU$15</v>
      </c>
      <c r="AV2413" s="172" t="str">
        <f t="shared" si="2846"/>
        <v>AV$15</v>
      </c>
      <c r="AW2413" s="172" t="str">
        <f t="shared" si="2846"/>
        <v>AW$15</v>
      </c>
      <c r="AX2413" s="172" t="str">
        <f t="shared" si="2846"/>
        <v>AX$15</v>
      </c>
      <c r="AY2413" s="172" t="str">
        <f t="shared" ref="AY2413:CD2413" si="2847">AY2396</f>
        <v>AY$15</v>
      </c>
      <c r="AZ2413" s="172" t="str">
        <f t="shared" si="2847"/>
        <v>AZ$15</v>
      </c>
      <c r="BA2413" s="172" t="str">
        <f t="shared" si="2847"/>
        <v>BA$15</v>
      </c>
      <c r="BB2413" s="172" t="str">
        <f t="shared" si="2847"/>
        <v>BB$15</v>
      </c>
      <c r="BC2413" s="172" t="str">
        <f t="shared" si="2847"/>
        <v>BC$15</v>
      </c>
      <c r="BD2413" s="172" t="str">
        <f t="shared" si="2847"/>
        <v>BD$15</v>
      </c>
      <c r="BE2413" s="172" t="str">
        <f t="shared" si="2847"/>
        <v>BE$15</v>
      </c>
      <c r="BF2413" s="172" t="str">
        <f t="shared" si="2847"/>
        <v>BF$15</v>
      </c>
      <c r="BG2413" s="172" t="str">
        <f t="shared" si="2847"/>
        <v>BG$15</v>
      </c>
      <c r="BH2413" s="172" t="str">
        <f t="shared" si="2847"/>
        <v>BH$15</v>
      </c>
      <c r="BI2413" s="172" t="str">
        <f t="shared" si="2847"/>
        <v>BI$15</v>
      </c>
      <c r="BJ2413" s="172" t="str">
        <f t="shared" si="2847"/>
        <v>BJ$15</v>
      </c>
      <c r="BK2413" s="172" t="str">
        <f t="shared" si="2847"/>
        <v>BK$15</v>
      </c>
      <c r="BL2413" s="172" t="str">
        <f t="shared" si="2847"/>
        <v>BL$15</v>
      </c>
      <c r="BM2413" s="172" t="str">
        <f t="shared" si="2847"/>
        <v>BM$15</v>
      </c>
      <c r="BN2413" s="172" t="str">
        <f t="shared" si="2847"/>
        <v>BN$15</v>
      </c>
      <c r="BO2413" s="172" t="str">
        <f t="shared" si="2847"/>
        <v>BO$15</v>
      </c>
      <c r="BP2413" s="172" t="str">
        <f t="shared" si="2847"/>
        <v>BP$15</v>
      </c>
      <c r="BQ2413" s="172" t="str">
        <f t="shared" si="2847"/>
        <v>BQ$15</v>
      </c>
      <c r="BR2413" s="172" t="str">
        <f t="shared" si="2847"/>
        <v>BR$15</v>
      </c>
      <c r="BS2413" s="172" t="str">
        <f t="shared" si="2847"/>
        <v>BS$15</v>
      </c>
      <c r="BT2413" s="172" t="str">
        <f t="shared" si="2847"/>
        <v>BT$15</v>
      </c>
      <c r="BU2413" s="172" t="str">
        <f t="shared" si="2847"/>
        <v>BU$15</v>
      </c>
      <c r="BV2413" s="172" t="str">
        <f t="shared" si="2847"/>
        <v>BV$15</v>
      </c>
      <c r="BW2413" s="172" t="str">
        <f t="shared" si="2847"/>
        <v>BW$15</v>
      </c>
      <c r="BX2413" s="172" t="str">
        <f t="shared" si="2847"/>
        <v>BX$15</v>
      </c>
      <c r="BY2413" s="172" t="str">
        <f t="shared" si="2847"/>
        <v>BY$15</v>
      </c>
      <c r="BZ2413" s="172" t="str">
        <f t="shared" si="2847"/>
        <v>BZ$15</v>
      </c>
      <c r="CA2413" s="172" t="str">
        <f t="shared" si="2847"/>
        <v>CA$15</v>
      </c>
      <c r="CB2413" s="172" t="str">
        <f t="shared" si="2847"/>
        <v>CB$15</v>
      </c>
      <c r="CC2413" s="172" t="str">
        <f t="shared" si="2847"/>
        <v>CC$15</v>
      </c>
      <c r="CD2413" s="172" t="str">
        <f t="shared" si="2847"/>
        <v>CD$15</v>
      </c>
      <c r="CE2413" s="172" t="str">
        <f t="shared" ref="CE2413:CK2413" si="2848">CE2396</f>
        <v>CE$15</v>
      </c>
      <c r="CF2413" s="172" t="str">
        <f t="shared" si="2848"/>
        <v>CF$15</v>
      </c>
      <c r="CG2413" s="172" t="str">
        <f t="shared" si="2848"/>
        <v>CG$15</v>
      </c>
      <c r="CH2413" s="172" t="str">
        <f t="shared" si="2848"/>
        <v>CH$15</v>
      </c>
      <c r="CI2413" s="172" t="str">
        <f t="shared" si="2848"/>
        <v>CI$15</v>
      </c>
      <c r="CJ2413" s="172" t="str">
        <f t="shared" si="2848"/>
        <v>CJ$15</v>
      </c>
      <c r="CK2413" s="172" t="str">
        <f t="shared" si="2848"/>
        <v>CK$15</v>
      </c>
      <c r="CL2413" s="172" t="str">
        <f t="shared" ref="CL2413" si="2849">CL2396</f>
        <v>CL$15</v>
      </c>
    </row>
    <row r="2414" spans="2:90" x14ac:dyDescent="0.4">
      <c r="E2414" t="s">
        <v>906</v>
      </c>
    </row>
    <row r="2415" spans="2:90" x14ac:dyDescent="0.4">
      <c r="B2415" s="168" t="s">
        <v>487</v>
      </c>
      <c r="C2415" s="167"/>
      <c r="D2415" s="167"/>
      <c r="E2415" s="167" t="s">
        <v>906</v>
      </c>
      <c r="F2415" s="167"/>
      <c r="G2415" s="167"/>
      <c r="H2415" s="167"/>
      <c r="I2415" s="169"/>
      <c r="J2415" s="169"/>
      <c r="K2415" s="190"/>
      <c r="L2415" s="190"/>
      <c r="M2415" s="190"/>
      <c r="N2415" s="190"/>
      <c r="O2415" s="190"/>
      <c r="P2415" s="190"/>
      <c r="R2415" s="191"/>
      <c r="S2415" s="167"/>
      <c r="T2415" s="167"/>
      <c r="U2415" s="167"/>
      <c r="V2415" s="167"/>
      <c r="W2415" s="167"/>
      <c r="X2415" s="167"/>
      <c r="Y2415" s="167"/>
      <c r="Z2415" s="167"/>
      <c r="AA2415" s="167"/>
      <c r="AB2415" s="167"/>
      <c r="AC2415" s="167"/>
      <c r="AD2415" s="167"/>
      <c r="AE2415" s="167"/>
      <c r="AF2415" s="167"/>
      <c r="AG2415" s="167"/>
      <c r="AH2415" s="167"/>
      <c r="AI2415" s="167"/>
      <c r="AJ2415" s="167"/>
      <c r="AK2415" s="167"/>
      <c r="AL2415" s="167"/>
      <c r="AM2415" s="167"/>
      <c r="AN2415" s="167"/>
      <c r="AO2415" s="167"/>
      <c r="AP2415" s="167"/>
      <c r="AQ2415" s="167"/>
      <c r="AR2415" s="167"/>
      <c r="AS2415" s="167"/>
      <c r="AT2415" s="167"/>
      <c r="AU2415" s="167"/>
      <c r="AV2415" s="167"/>
      <c r="AW2415" s="167"/>
      <c r="AX2415" s="167"/>
      <c r="AY2415" s="167"/>
      <c r="AZ2415" s="167"/>
      <c r="BA2415" s="167"/>
      <c r="BB2415" s="167"/>
      <c r="BC2415" s="167"/>
      <c r="BD2415" s="167"/>
      <c r="BE2415" s="167"/>
      <c r="BF2415" s="167"/>
      <c r="BG2415" s="167"/>
      <c r="BH2415" s="167"/>
      <c r="BI2415" s="167"/>
      <c r="BJ2415" s="167"/>
      <c r="BK2415" s="167"/>
      <c r="BL2415" s="167"/>
      <c r="BM2415" s="167"/>
      <c r="BN2415" s="167"/>
      <c r="BO2415" s="167"/>
      <c r="BP2415" s="167"/>
      <c r="BQ2415" s="167"/>
      <c r="BR2415" s="167"/>
      <c r="BS2415" s="167"/>
      <c r="BT2415" s="167"/>
      <c r="BU2415" s="167"/>
      <c r="BV2415" s="167"/>
      <c r="BW2415" s="167"/>
      <c r="BX2415" s="167"/>
      <c r="BY2415" s="167"/>
      <c r="BZ2415" s="167"/>
      <c r="CA2415" s="167"/>
      <c r="CB2415" s="167"/>
      <c r="CC2415" s="167"/>
      <c r="CD2415" s="167"/>
      <c r="CE2415" s="167"/>
      <c r="CF2415" s="167"/>
      <c r="CG2415" s="167"/>
      <c r="CH2415" s="167"/>
      <c r="CI2415" s="167"/>
      <c r="CJ2415" s="167"/>
      <c r="CK2415" s="167"/>
      <c r="CL2415" s="167"/>
    </row>
    <row r="2416" spans="2:90" x14ac:dyDescent="0.4">
      <c r="B2416" s="168" t="s">
        <v>489</v>
      </c>
      <c r="C2416" s="167"/>
      <c r="D2416" s="167"/>
      <c r="E2416" s="167" t="s">
        <v>906</v>
      </c>
      <c r="F2416" s="167"/>
      <c r="G2416" s="167"/>
      <c r="H2416" s="167"/>
      <c r="I2416" s="169"/>
      <c r="J2416" s="169"/>
      <c r="K2416" s="190"/>
      <c r="L2416" s="190"/>
      <c r="M2416" s="190"/>
      <c r="N2416" s="190"/>
      <c r="O2416" s="190"/>
      <c r="P2416" s="190"/>
      <c r="R2416" s="191"/>
      <c r="S2416" s="167"/>
      <c r="T2416" s="167"/>
      <c r="U2416" s="167"/>
      <c r="V2416" s="167"/>
      <c r="W2416" s="167"/>
      <c r="X2416" s="167"/>
      <c r="Y2416" s="167"/>
      <c r="Z2416" s="167"/>
      <c r="AA2416" s="167"/>
      <c r="AB2416" s="167"/>
      <c r="AC2416" s="167"/>
      <c r="AD2416" s="167"/>
      <c r="AE2416" s="167"/>
      <c r="AF2416" s="167"/>
      <c r="AG2416" s="167"/>
      <c r="AH2416" s="167"/>
      <c r="AI2416" s="167"/>
      <c r="AJ2416" s="167"/>
      <c r="AK2416" s="167"/>
      <c r="AL2416" s="167"/>
      <c r="AM2416" s="167"/>
      <c r="AN2416" s="167"/>
      <c r="AO2416" s="167"/>
      <c r="AP2416" s="167"/>
      <c r="AQ2416" s="167"/>
      <c r="AR2416" s="167"/>
      <c r="AS2416" s="167"/>
      <c r="AT2416" s="167"/>
      <c r="AU2416" s="167"/>
      <c r="AV2416" s="167"/>
      <c r="AW2416" s="167"/>
      <c r="AX2416" s="167"/>
      <c r="AY2416" s="167"/>
      <c r="AZ2416" s="167"/>
      <c r="BA2416" s="167"/>
      <c r="BB2416" s="167"/>
      <c r="BC2416" s="167"/>
      <c r="BD2416" s="167"/>
      <c r="BE2416" s="167"/>
      <c r="BF2416" s="167"/>
      <c r="BG2416" s="167"/>
      <c r="BH2416" s="167"/>
      <c r="BI2416" s="167"/>
      <c r="BJ2416" s="167"/>
      <c r="BK2416" s="167"/>
      <c r="BL2416" s="167"/>
      <c r="BM2416" s="167"/>
      <c r="BN2416" s="167"/>
      <c r="BO2416" s="167"/>
      <c r="BP2416" s="167"/>
      <c r="BQ2416" s="167"/>
      <c r="BR2416" s="167"/>
      <c r="BS2416" s="167"/>
      <c r="BT2416" s="167"/>
      <c r="BU2416" s="167"/>
      <c r="BV2416" s="167"/>
      <c r="BW2416" s="167"/>
      <c r="BX2416" s="167"/>
      <c r="BY2416" s="167"/>
      <c r="BZ2416" s="167"/>
      <c r="CA2416" s="167"/>
      <c r="CB2416" s="167"/>
      <c r="CC2416" s="167"/>
      <c r="CD2416" s="167"/>
      <c r="CE2416" s="167"/>
      <c r="CF2416" s="167"/>
      <c r="CG2416" s="167"/>
      <c r="CH2416" s="167"/>
      <c r="CI2416" s="167"/>
      <c r="CJ2416" s="167"/>
      <c r="CK2416" s="167"/>
      <c r="CL2416" s="167"/>
    </row>
    <row r="2417" spans="2:90" x14ac:dyDescent="0.4">
      <c r="B2417" s="168" t="s">
        <v>459</v>
      </c>
      <c r="C2417" s="167"/>
      <c r="D2417" s="167"/>
      <c r="E2417" s="167" t="s">
        <v>906</v>
      </c>
      <c r="F2417" s="167"/>
      <c r="G2417" s="167"/>
      <c r="H2417" s="167"/>
      <c r="I2417" s="169"/>
      <c r="J2417" s="169"/>
      <c r="K2417" s="190"/>
      <c r="L2417" s="190"/>
      <c r="M2417" s="190"/>
      <c r="N2417" s="190"/>
      <c r="O2417" s="190"/>
      <c r="P2417" s="190"/>
      <c r="R2417" s="191"/>
      <c r="S2417" s="192" t="str">
        <f t="shared" ref="S2417:AX2417" si="2850">S$16</f>
        <v>S$12</v>
      </c>
      <c r="T2417" s="192" t="str">
        <f t="shared" si="2850"/>
        <v>T$12</v>
      </c>
      <c r="U2417" s="192" t="str">
        <f t="shared" si="2850"/>
        <v>U$12</v>
      </c>
      <c r="V2417" s="192" t="str">
        <f t="shared" si="2850"/>
        <v>V$12</v>
      </c>
      <c r="W2417" s="192" t="str">
        <f t="shared" si="2850"/>
        <v>W$12</v>
      </c>
      <c r="X2417" s="192" t="str">
        <f t="shared" si="2850"/>
        <v>X$12</v>
      </c>
      <c r="Y2417" s="192" t="str">
        <f t="shared" si="2850"/>
        <v>Y$12</v>
      </c>
      <c r="Z2417" s="192" t="str">
        <f t="shared" si="2850"/>
        <v>Z$12</v>
      </c>
      <c r="AA2417" s="192" t="str">
        <f t="shared" si="2850"/>
        <v>AA$12</v>
      </c>
      <c r="AB2417" s="192" t="str">
        <f t="shared" si="2850"/>
        <v>AB$12</v>
      </c>
      <c r="AC2417" s="192" t="str">
        <f t="shared" si="2850"/>
        <v>AC$12</v>
      </c>
      <c r="AD2417" s="192" t="str">
        <f t="shared" si="2850"/>
        <v>AD$12</v>
      </c>
      <c r="AE2417" s="192" t="str">
        <f t="shared" si="2850"/>
        <v>AE$12</v>
      </c>
      <c r="AF2417" s="192" t="str">
        <f t="shared" si="2850"/>
        <v>AF$12</v>
      </c>
      <c r="AG2417" s="192" t="str">
        <f t="shared" si="2850"/>
        <v>AG$12</v>
      </c>
      <c r="AH2417" s="192" t="str">
        <f t="shared" si="2850"/>
        <v>AH$12</v>
      </c>
      <c r="AI2417" s="192" t="str">
        <f t="shared" si="2850"/>
        <v>AI$12</v>
      </c>
      <c r="AJ2417" s="192" t="str">
        <f t="shared" si="2850"/>
        <v>AJ$12</v>
      </c>
      <c r="AK2417" s="192" t="str">
        <f t="shared" si="2850"/>
        <v>AK$12</v>
      </c>
      <c r="AL2417" s="192" t="str">
        <f t="shared" si="2850"/>
        <v>AL$12</v>
      </c>
      <c r="AM2417" s="192" t="str">
        <f t="shared" si="2850"/>
        <v>AM$12</v>
      </c>
      <c r="AN2417" s="192" t="str">
        <f t="shared" si="2850"/>
        <v>AN$12</v>
      </c>
      <c r="AO2417" s="192" t="str">
        <f t="shared" si="2850"/>
        <v>AO$12</v>
      </c>
      <c r="AP2417" s="192" t="str">
        <f t="shared" si="2850"/>
        <v>AP$12</v>
      </c>
      <c r="AQ2417" s="192" t="str">
        <f t="shared" si="2850"/>
        <v>AQ$12</v>
      </c>
      <c r="AR2417" s="192" t="str">
        <f t="shared" si="2850"/>
        <v>AR$12</v>
      </c>
      <c r="AS2417" s="192" t="str">
        <f t="shared" si="2850"/>
        <v>AS$12</v>
      </c>
      <c r="AT2417" s="192" t="str">
        <f t="shared" si="2850"/>
        <v>AT$12</v>
      </c>
      <c r="AU2417" s="192" t="str">
        <f t="shared" si="2850"/>
        <v>AU$12</v>
      </c>
      <c r="AV2417" s="192" t="str">
        <f t="shared" si="2850"/>
        <v>AV$12</v>
      </c>
      <c r="AW2417" s="192" t="str">
        <f t="shared" si="2850"/>
        <v>AW$12</v>
      </c>
      <c r="AX2417" s="192" t="str">
        <f t="shared" si="2850"/>
        <v>AX$12</v>
      </c>
      <c r="AY2417" s="192" t="str">
        <f t="shared" ref="AY2417:CD2417" si="2851">AY$16</f>
        <v>AY$12</v>
      </c>
      <c r="AZ2417" s="192" t="str">
        <f t="shared" si="2851"/>
        <v>AZ$12</v>
      </c>
      <c r="BA2417" s="192" t="str">
        <f t="shared" si="2851"/>
        <v>BA$12</v>
      </c>
      <c r="BB2417" s="192" t="str">
        <f t="shared" si="2851"/>
        <v>BB$12</v>
      </c>
      <c r="BC2417" s="192" t="str">
        <f t="shared" si="2851"/>
        <v>BC$12</v>
      </c>
      <c r="BD2417" s="192" t="str">
        <f t="shared" si="2851"/>
        <v>BD$12</v>
      </c>
      <c r="BE2417" s="192" t="str">
        <f t="shared" si="2851"/>
        <v>BE$12</v>
      </c>
      <c r="BF2417" s="192" t="str">
        <f t="shared" si="2851"/>
        <v>BF$12</v>
      </c>
      <c r="BG2417" s="192" t="str">
        <f t="shared" si="2851"/>
        <v>BG$12</v>
      </c>
      <c r="BH2417" s="192" t="str">
        <f t="shared" si="2851"/>
        <v>BH$12</v>
      </c>
      <c r="BI2417" s="192" t="str">
        <f t="shared" si="2851"/>
        <v>BI$12</v>
      </c>
      <c r="BJ2417" s="192" t="str">
        <f t="shared" si="2851"/>
        <v>BJ$12</v>
      </c>
      <c r="BK2417" s="192" t="str">
        <f t="shared" si="2851"/>
        <v>BK$12</v>
      </c>
      <c r="BL2417" s="192" t="str">
        <f t="shared" si="2851"/>
        <v>BL$12</v>
      </c>
      <c r="BM2417" s="192" t="str">
        <f t="shared" si="2851"/>
        <v>BM$12</v>
      </c>
      <c r="BN2417" s="192" t="str">
        <f t="shared" si="2851"/>
        <v>BN$12</v>
      </c>
      <c r="BO2417" s="192" t="str">
        <f t="shared" si="2851"/>
        <v>BO$12</v>
      </c>
      <c r="BP2417" s="192" t="str">
        <f t="shared" si="2851"/>
        <v>BP$12</v>
      </c>
      <c r="BQ2417" s="192" t="str">
        <f t="shared" si="2851"/>
        <v>BQ$12</v>
      </c>
      <c r="BR2417" s="192" t="str">
        <f t="shared" si="2851"/>
        <v>BR$12</v>
      </c>
      <c r="BS2417" s="192" t="str">
        <f t="shared" si="2851"/>
        <v>BS$12</v>
      </c>
      <c r="BT2417" s="192" t="str">
        <f t="shared" si="2851"/>
        <v>BT$12</v>
      </c>
      <c r="BU2417" s="192" t="str">
        <f t="shared" si="2851"/>
        <v>BU$12</v>
      </c>
      <c r="BV2417" s="192" t="str">
        <f t="shared" si="2851"/>
        <v>BV$12</v>
      </c>
      <c r="BW2417" s="192" t="str">
        <f t="shared" si="2851"/>
        <v>BW$12</v>
      </c>
      <c r="BX2417" s="192" t="str">
        <f t="shared" si="2851"/>
        <v>BX$12</v>
      </c>
      <c r="BY2417" s="192" t="str">
        <f t="shared" si="2851"/>
        <v>BY$12</v>
      </c>
      <c r="BZ2417" s="192" t="str">
        <f t="shared" si="2851"/>
        <v>BZ$12</v>
      </c>
      <c r="CA2417" s="192" t="str">
        <f t="shared" si="2851"/>
        <v>CA$12</v>
      </c>
      <c r="CB2417" s="192" t="str">
        <f t="shared" si="2851"/>
        <v>CB$12</v>
      </c>
      <c r="CC2417" s="192" t="str">
        <f t="shared" si="2851"/>
        <v>CC$12</v>
      </c>
      <c r="CD2417" s="192" t="str">
        <f t="shared" si="2851"/>
        <v>CD$12</v>
      </c>
      <c r="CE2417" s="192" t="str">
        <f t="shared" ref="CE2417:CL2417" si="2852">CE$16</f>
        <v>CE$12</v>
      </c>
      <c r="CF2417" s="192" t="str">
        <f t="shared" si="2852"/>
        <v>CF$12</v>
      </c>
      <c r="CG2417" s="192" t="str">
        <f t="shared" si="2852"/>
        <v>CG$12</v>
      </c>
      <c r="CH2417" s="192" t="str">
        <f t="shared" si="2852"/>
        <v>CH$12</v>
      </c>
      <c r="CI2417" s="192" t="str">
        <f t="shared" si="2852"/>
        <v>CI$12</v>
      </c>
      <c r="CJ2417" s="192" t="str">
        <f t="shared" si="2852"/>
        <v>CJ$12</v>
      </c>
      <c r="CK2417" s="192" t="str">
        <f t="shared" si="2852"/>
        <v>CK$12</v>
      </c>
      <c r="CL2417" s="192" t="str">
        <f t="shared" si="2852"/>
        <v>CL$12</v>
      </c>
    </row>
    <row r="2418" spans="2:90" x14ac:dyDescent="0.4">
      <c r="B2418" s="168" t="s">
        <v>460</v>
      </c>
      <c r="C2418" s="193"/>
      <c r="D2418" s="193"/>
      <c r="E2418" s="193" t="s">
        <v>906</v>
      </c>
      <c r="F2418" s="193"/>
      <c r="G2418" s="193"/>
      <c r="H2418" s="193"/>
      <c r="I2418" s="194"/>
      <c r="J2418" s="194"/>
      <c r="K2418" s="195"/>
      <c r="L2418" s="195"/>
      <c r="M2418" s="195"/>
      <c r="N2418" s="195"/>
      <c r="O2418" s="195"/>
      <c r="P2418" s="195"/>
      <c r="R2418" s="195"/>
      <c r="S2418" s="192" t="str">
        <f t="shared" ref="S2418:AX2418" si="2853">S$17</f>
        <v>S$13</v>
      </c>
      <c r="T2418" s="192" t="str">
        <f t="shared" si="2853"/>
        <v>T$13</v>
      </c>
      <c r="U2418" s="192" t="str">
        <f t="shared" si="2853"/>
        <v>U$13</v>
      </c>
      <c r="V2418" s="192" t="str">
        <f t="shared" si="2853"/>
        <v>V$13</v>
      </c>
      <c r="W2418" s="192" t="str">
        <f t="shared" si="2853"/>
        <v>W$13</v>
      </c>
      <c r="X2418" s="192" t="str">
        <f t="shared" si="2853"/>
        <v>X$13</v>
      </c>
      <c r="Y2418" s="192" t="str">
        <f t="shared" si="2853"/>
        <v>Y$13</v>
      </c>
      <c r="Z2418" s="192" t="str">
        <f t="shared" si="2853"/>
        <v>Z$13</v>
      </c>
      <c r="AA2418" s="192" t="str">
        <f t="shared" si="2853"/>
        <v>AA$13</v>
      </c>
      <c r="AB2418" s="192" t="str">
        <f t="shared" si="2853"/>
        <v>AB$13</v>
      </c>
      <c r="AC2418" s="192" t="str">
        <f t="shared" si="2853"/>
        <v>AC$13</v>
      </c>
      <c r="AD2418" s="192" t="str">
        <f t="shared" si="2853"/>
        <v>AD$13</v>
      </c>
      <c r="AE2418" s="192" t="str">
        <f t="shared" si="2853"/>
        <v>AE$13</v>
      </c>
      <c r="AF2418" s="192" t="str">
        <f t="shared" si="2853"/>
        <v>AF$13</v>
      </c>
      <c r="AG2418" s="192" t="str">
        <f t="shared" si="2853"/>
        <v>AG$13</v>
      </c>
      <c r="AH2418" s="192" t="str">
        <f t="shared" si="2853"/>
        <v>AH$13</v>
      </c>
      <c r="AI2418" s="192" t="str">
        <f t="shared" si="2853"/>
        <v>AI$13</v>
      </c>
      <c r="AJ2418" s="192" t="str">
        <f t="shared" si="2853"/>
        <v>AJ$13</v>
      </c>
      <c r="AK2418" s="192" t="str">
        <f t="shared" si="2853"/>
        <v>AK$13</v>
      </c>
      <c r="AL2418" s="192" t="str">
        <f t="shared" si="2853"/>
        <v>AL$13</v>
      </c>
      <c r="AM2418" s="192" t="str">
        <f t="shared" si="2853"/>
        <v>AM$13</v>
      </c>
      <c r="AN2418" s="192" t="str">
        <f t="shared" si="2853"/>
        <v>AN$13</v>
      </c>
      <c r="AO2418" s="192" t="str">
        <f t="shared" si="2853"/>
        <v>AO$13</v>
      </c>
      <c r="AP2418" s="192" t="str">
        <f t="shared" si="2853"/>
        <v>AP$13</v>
      </c>
      <c r="AQ2418" s="192" t="str">
        <f t="shared" si="2853"/>
        <v>AQ$13</v>
      </c>
      <c r="AR2418" s="192" t="str">
        <f t="shared" si="2853"/>
        <v>AR$13</v>
      </c>
      <c r="AS2418" s="192" t="str">
        <f t="shared" si="2853"/>
        <v>AS$13</v>
      </c>
      <c r="AT2418" s="192" t="str">
        <f t="shared" si="2853"/>
        <v>AT$13</v>
      </c>
      <c r="AU2418" s="192" t="str">
        <f t="shared" si="2853"/>
        <v>AU$13</v>
      </c>
      <c r="AV2418" s="192" t="str">
        <f t="shared" si="2853"/>
        <v>AV$13</v>
      </c>
      <c r="AW2418" s="192" t="str">
        <f t="shared" si="2853"/>
        <v>AW$13</v>
      </c>
      <c r="AX2418" s="192" t="str">
        <f t="shared" si="2853"/>
        <v>AX$13</v>
      </c>
      <c r="AY2418" s="192" t="str">
        <f t="shared" ref="AY2418:CD2418" si="2854">AY$17</f>
        <v>AY$13</v>
      </c>
      <c r="AZ2418" s="192" t="str">
        <f t="shared" si="2854"/>
        <v>AZ$13</v>
      </c>
      <c r="BA2418" s="192" t="str">
        <f t="shared" si="2854"/>
        <v>BA$13</v>
      </c>
      <c r="BB2418" s="192" t="str">
        <f t="shared" si="2854"/>
        <v>BB$13</v>
      </c>
      <c r="BC2418" s="192" t="str">
        <f t="shared" si="2854"/>
        <v>BC$13</v>
      </c>
      <c r="BD2418" s="192" t="str">
        <f t="shared" si="2854"/>
        <v>BD$13</v>
      </c>
      <c r="BE2418" s="192" t="str">
        <f t="shared" si="2854"/>
        <v>BE$13</v>
      </c>
      <c r="BF2418" s="192" t="str">
        <f t="shared" si="2854"/>
        <v>BF$13</v>
      </c>
      <c r="BG2418" s="192" t="str">
        <f t="shared" si="2854"/>
        <v>BG$13</v>
      </c>
      <c r="BH2418" s="192" t="str">
        <f t="shared" si="2854"/>
        <v>BH$13</v>
      </c>
      <c r="BI2418" s="192" t="str">
        <f t="shared" si="2854"/>
        <v>BI$13</v>
      </c>
      <c r="BJ2418" s="192" t="str">
        <f t="shared" si="2854"/>
        <v>BJ$13</v>
      </c>
      <c r="BK2418" s="192" t="str">
        <f t="shared" si="2854"/>
        <v>BK$13</v>
      </c>
      <c r="BL2418" s="192" t="str">
        <f t="shared" si="2854"/>
        <v>BL$13</v>
      </c>
      <c r="BM2418" s="192" t="str">
        <f t="shared" si="2854"/>
        <v>BM$13</v>
      </c>
      <c r="BN2418" s="192" t="str">
        <f t="shared" si="2854"/>
        <v>BN$13</v>
      </c>
      <c r="BO2418" s="192" t="str">
        <f t="shared" si="2854"/>
        <v>BO$13</v>
      </c>
      <c r="BP2418" s="192" t="str">
        <f t="shared" si="2854"/>
        <v>BP$13</v>
      </c>
      <c r="BQ2418" s="192" t="str">
        <f t="shared" si="2854"/>
        <v>BQ$13</v>
      </c>
      <c r="BR2418" s="192" t="str">
        <f t="shared" si="2854"/>
        <v>BR$13</v>
      </c>
      <c r="BS2418" s="192" t="str">
        <f t="shared" si="2854"/>
        <v>BS$13</v>
      </c>
      <c r="BT2418" s="192" t="str">
        <f t="shared" si="2854"/>
        <v>BT$13</v>
      </c>
      <c r="BU2418" s="192" t="str">
        <f t="shared" si="2854"/>
        <v>BU$13</v>
      </c>
      <c r="BV2418" s="192" t="str">
        <f t="shared" si="2854"/>
        <v>BV$13</v>
      </c>
      <c r="BW2418" s="192" t="str">
        <f t="shared" si="2854"/>
        <v>BW$13</v>
      </c>
      <c r="BX2418" s="192" t="str">
        <f t="shared" si="2854"/>
        <v>BX$13</v>
      </c>
      <c r="BY2418" s="192" t="str">
        <f t="shared" si="2854"/>
        <v>BY$13</v>
      </c>
      <c r="BZ2418" s="192" t="str">
        <f t="shared" si="2854"/>
        <v>BZ$13</v>
      </c>
      <c r="CA2418" s="192" t="str">
        <f t="shared" si="2854"/>
        <v>CA$13</v>
      </c>
      <c r="CB2418" s="192" t="str">
        <f t="shared" si="2854"/>
        <v>CB$13</v>
      </c>
      <c r="CC2418" s="192" t="str">
        <f t="shared" si="2854"/>
        <v>CC$13</v>
      </c>
      <c r="CD2418" s="192" t="str">
        <f t="shared" si="2854"/>
        <v>CD$13</v>
      </c>
      <c r="CE2418" s="192" t="str">
        <f t="shared" ref="CE2418:CL2418" si="2855">CE$17</f>
        <v>CE$13</v>
      </c>
      <c r="CF2418" s="192" t="str">
        <f t="shared" si="2855"/>
        <v>CF$13</v>
      </c>
      <c r="CG2418" s="192" t="str">
        <f t="shared" si="2855"/>
        <v>CG$13</v>
      </c>
      <c r="CH2418" s="192" t="str">
        <f t="shared" si="2855"/>
        <v>CH$13</v>
      </c>
      <c r="CI2418" s="192" t="str">
        <f t="shared" si="2855"/>
        <v>CI$13</v>
      </c>
      <c r="CJ2418" s="192" t="str">
        <f t="shared" si="2855"/>
        <v>CJ$13</v>
      </c>
      <c r="CK2418" s="192" t="str">
        <f t="shared" si="2855"/>
        <v>CK$13</v>
      </c>
      <c r="CL2418" s="192" t="str">
        <f t="shared" si="2855"/>
        <v>CL$13</v>
      </c>
    </row>
    <row r="2419" spans="2:90" x14ac:dyDescent="0.4">
      <c r="B2419" s="168" t="s">
        <v>488</v>
      </c>
      <c r="C2419" s="193"/>
      <c r="D2419" s="193"/>
      <c r="E2419" s="193" t="s">
        <v>906</v>
      </c>
      <c r="F2419" s="193"/>
      <c r="G2419" s="193"/>
      <c r="H2419" s="193"/>
      <c r="I2419" s="194"/>
      <c r="J2419" s="194"/>
      <c r="K2419" s="195"/>
      <c r="L2419" s="195"/>
      <c r="M2419" s="195"/>
      <c r="N2419" s="195"/>
      <c r="O2419" s="195"/>
      <c r="P2419" s="195"/>
      <c r="R2419" s="195"/>
      <c r="S2419" s="183"/>
      <c r="T2419" s="183"/>
      <c r="U2419" s="183"/>
      <c r="V2419" s="183"/>
      <c r="W2419" s="183"/>
      <c r="X2419" s="183"/>
      <c r="Y2419" s="183"/>
      <c r="Z2419" s="183"/>
      <c r="AA2419" s="183"/>
      <c r="AB2419" s="183"/>
      <c r="AC2419" s="183"/>
      <c r="AD2419" s="183"/>
      <c r="AE2419" s="183"/>
      <c r="AF2419" s="183"/>
      <c r="AG2419" s="183"/>
      <c r="AH2419" s="183"/>
      <c r="AI2419" s="183"/>
      <c r="AJ2419" s="183"/>
      <c r="AK2419" s="183"/>
      <c r="AL2419" s="183"/>
      <c r="AM2419" s="183"/>
      <c r="AN2419" s="183"/>
      <c r="AO2419" s="183"/>
      <c r="AP2419" s="183"/>
      <c r="AQ2419" s="183"/>
      <c r="AR2419" s="183"/>
      <c r="AS2419" s="183"/>
      <c r="AT2419" s="183"/>
      <c r="AU2419" s="183"/>
      <c r="AV2419" s="183"/>
      <c r="AW2419" s="183"/>
      <c r="AX2419" s="183"/>
      <c r="AY2419" s="183"/>
      <c r="AZ2419" s="183"/>
      <c r="BA2419" s="183"/>
      <c r="BB2419" s="183"/>
      <c r="BC2419" s="183"/>
      <c r="BD2419" s="183"/>
      <c r="BE2419" s="183"/>
      <c r="BF2419" s="183"/>
      <c r="BG2419" s="183"/>
      <c r="BH2419" s="183"/>
      <c r="BI2419" s="183"/>
      <c r="BJ2419" s="183"/>
      <c r="BK2419" s="183"/>
      <c r="BL2419" s="183"/>
      <c r="BM2419" s="183"/>
      <c r="BN2419" s="183"/>
      <c r="BO2419" s="183"/>
      <c r="BP2419" s="183"/>
      <c r="BQ2419" s="183"/>
      <c r="BR2419" s="183"/>
      <c r="BS2419" s="183"/>
      <c r="BT2419" s="183"/>
      <c r="BU2419" s="183"/>
      <c r="BV2419" s="183"/>
      <c r="BW2419" s="183"/>
      <c r="BX2419" s="183"/>
      <c r="BY2419" s="183"/>
      <c r="BZ2419" s="183"/>
      <c r="CA2419" s="183"/>
      <c r="CB2419" s="183"/>
      <c r="CC2419" s="183"/>
      <c r="CD2419" s="183"/>
      <c r="CE2419" s="183"/>
      <c r="CF2419" s="183"/>
      <c r="CG2419" s="183"/>
      <c r="CH2419" s="183"/>
      <c r="CI2419" s="183"/>
      <c r="CJ2419" s="183"/>
      <c r="CK2419" s="183"/>
      <c r="CL2419" s="183"/>
    </row>
    <row r="2420" spans="2:90" x14ac:dyDescent="0.4">
      <c r="B2420" s="168" t="s">
        <v>501</v>
      </c>
      <c r="C2420" s="193"/>
      <c r="D2420" s="193"/>
      <c r="E2420" s="193" t="s">
        <v>906</v>
      </c>
      <c r="F2420" s="193"/>
      <c r="G2420" s="193"/>
      <c r="H2420" s="193"/>
      <c r="I2420" s="194"/>
      <c r="J2420" s="194"/>
      <c r="K2420" s="195"/>
      <c r="L2420" s="195"/>
      <c r="M2420" s="195"/>
      <c r="N2420" s="195"/>
      <c r="O2420" s="195"/>
      <c r="P2420" s="195"/>
      <c r="R2420" s="195"/>
      <c r="S2420" s="183"/>
      <c r="T2420" s="183"/>
      <c r="U2420" s="183"/>
      <c r="V2420" s="183"/>
      <c r="W2420" s="183"/>
      <c r="X2420" s="183"/>
      <c r="Y2420" s="183"/>
      <c r="Z2420" s="183"/>
      <c r="AA2420" s="183"/>
      <c r="AB2420" s="183"/>
      <c r="AC2420" s="183"/>
      <c r="AD2420" s="183"/>
      <c r="AE2420" s="183"/>
      <c r="AF2420" s="183"/>
      <c r="AG2420" s="183"/>
      <c r="AH2420" s="183"/>
      <c r="AI2420" s="183"/>
      <c r="AJ2420" s="183"/>
      <c r="AK2420" s="183"/>
      <c r="AL2420" s="183"/>
      <c r="AM2420" s="183"/>
      <c r="AN2420" s="183"/>
      <c r="AO2420" s="183"/>
      <c r="AP2420" s="183"/>
      <c r="AQ2420" s="183"/>
      <c r="AR2420" s="183"/>
      <c r="AS2420" s="183"/>
      <c r="AT2420" s="183"/>
      <c r="AU2420" s="183"/>
      <c r="AV2420" s="183"/>
      <c r="AW2420" s="183"/>
      <c r="AX2420" s="183"/>
      <c r="AY2420" s="183"/>
      <c r="AZ2420" s="183"/>
      <c r="BA2420" s="183"/>
      <c r="BB2420" s="183"/>
      <c r="BC2420" s="183"/>
      <c r="BD2420" s="183"/>
      <c r="BE2420" s="183"/>
      <c r="BF2420" s="183"/>
      <c r="BG2420" s="183"/>
      <c r="BH2420" s="183"/>
      <c r="BI2420" s="183"/>
      <c r="BJ2420" s="183"/>
      <c r="BK2420" s="183"/>
      <c r="BL2420" s="183"/>
      <c r="BM2420" s="183"/>
      <c r="BN2420" s="183"/>
      <c r="BO2420" s="183"/>
      <c r="BP2420" s="183"/>
      <c r="BQ2420" s="183"/>
      <c r="BR2420" s="183"/>
      <c r="BS2420" s="183"/>
      <c r="BT2420" s="183"/>
      <c r="BU2420" s="183"/>
      <c r="BV2420" s="183"/>
      <c r="BW2420" s="183"/>
      <c r="BX2420" s="183"/>
      <c r="BY2420" s="183"/>
      <c r="BZ2420" s="183"/>
      <c r="CA2420" s="183"/>
      <c r="CB2420" s="183"/>
      <c r="CC2420" s="183"/>
      <c r="CD2420" s="183"/>
      <c r="CE2420" s="183"/>
      <c r="CF2420" s="183"/>
      <c r="CG2420" s="183"/>
      <c r="CH2420" s="183"/>
      <c r="CI2420" s="183"/>
      <c r="CJ2420" s="183"/>
      <c r="CK2420" s="183"/>
      <c r="CL2420" s="183"/>
    </row>
    <row r="2421" spans="2:90" x14ac:dyDescent="0.4">
      <c r="B2421" s="168" t="s">
        <v>461</v>
      </c>
      <c r="C2421" s="193"/>
      <c r="D2421" s="193"/>
      <c r="E2421" s="193" t="s">
        <v>906</v>
      </c>
      <c r="F2421" s="193"/>
      <c r="G2421" s="193"/>
      <c r="H2421" s="193"/>
      <c r="I2421" s="194"/>
      <c r="J2421" s="194"/>
      <c r="K2421" s="195"/>
      <c r="L2421" s="195"/>
      <c r="M2421" s="195"/>
      <c r="N2421" s="195"/>
      <c r="O2421" s="195"/>
      <c r="P2421" s="195"/>
      <c r="R2421" s="195"/>
      <c r="S2421" s="183" t="str">
        <f t="shared" ref="S2421:AX2421" si="2856">S$18</f>
        <v>S$14</v>
      </c>
      <c r="T2421" s="183" t="str">
        <f t="shared" si="2856"/>
        <v>T$14</v>
      </c>
      <c r="U2421" s="183" t="str">
        <f t="shared" si="2856"/>
        <v>U$14</v>
      </c>
      <c r="V2421" s="183" t="str">
        <f t="shared" si="2856"/>
        <v>V$14</v>
      </c>
      <c r="W2421" s="183" t="str">
        <f t="shared" si="2856"/>
        <v>W$14</v>
      </c>
      <c r="X2421" s="183" t="str">
        <f t="shared" si="2856"/>
        <v>X$14</v>
      </c>
      <c r="Y2421" s="183" t="str">
        <f t="shared" si="2856"/>
        <v>Y$14</v>
      </c>
      <c r="Z2421" s="183" t="str">
        <f t="shared" si="2856"/>
        <v>Z$14</v>
      </c>
      <c r="AA2421" s="183" t="str">
        <f t="shared" si="2856"/>
        <v>AA$14</v>
      </c>
      <c r="AB2421" s="183" t="str">
        <f t="shared" si="2856"/>
        <v>AB$14</v>
      </c>
      <c r="AC2421" s="183" t="str">
        <f t="shared" si="2856"/>
        <v>AC$14</v>
      </c>
      <c r="AD2421" s="183" t="str">
        <f t="shared" si="2856"/>
        <v>AD$14</v>
      </c>
      <c r="AE2421" s="183" t="str">
        <f t="shared" si="2856"/>
        <v>AE$14</v>
      </c>
      <c r="AF2421" s="183" t="str">
        <f t="shared" si="2856"/>
        <v>AF$14</v>
      </c>
      <c r="AG2421" s="183" t="str">
        <f t="shared" si="2856"/>
        <v>AG$14</v>
      </c>
      <c r="AH2421" s="183" t="str">
        <f t="shared" si="2856"/>
        <v>AH$14</v>
      </c>
      <c r="AI2421" s="183" t="str">
        <f t="shared" si="2856"/>
        <v>AI$14</v>
      </c>
      <c r="AJ2421" s="183" t="str">
        <f t="shared" si="2856"/>
        <v>AJ$14</v>
      </c>
      <c r="AK2421" s="183" t="str">
        <f t="shared" si="2856"/>
        <v>AK$14</v>
      </c>
      <c r="AL2421" s="183" t="str">
        <f t="shared" si="2856"/>
        <v>AL$14</v>
      </c>
      <c r="AM2421" s="183" t="str">
        <f t="shared" si="2856"/>
        <v>AM$14</v>
      </c>
      <c r="AN2421" s="183" t="str">
        <f t="shared" si="2856"/>
        <v>AN$14</v>
      </c>
      <c r="AO2421" s="183" t="str">
        <f t="shared" si="2856"/>
        <v>AO$14</v>
      </c>
      <c r="AP2421" s="183" t="str">
        <f t="shared" si="2856"/>
        <v>AP$14</v>
      </c>
      <c r="AQ2421" s="183" t="str">
        <f t="shared" si="2856"/>
        <v>AQ$14</v>
      </c>
      <c r="AR2421" s="183" t="str">
        <f t="shared" si="2856"/>
        <v>AR$14</v>
      </c>
      <c r="AS2421" s="183" t="str">
        <f t="shared" si="2856"/>
        <v>AS$14</v>
      </c>
      <c r="AT2421" s="183" t="str">
        <f t="shared" si="2856"/>
        <v>AT$14</v>
      </c>
      <c r="AU2421" s="183" t="str">
        <f t="shared" si="2856"/>
        <v>AU$14</v>
      </c>
      <c r="AV2421" s="183" t="str">
        <f t="shared" si="2856"/>
        <v>AV$14</v>
      </c>
      <c r="AW2421" s="183" t="str">
        <f t="shared" si="2856"/>
        <v>AW$14</v>
      </c>
      <c r="AX2421" s="183" t="str">
        <f t="shared" si="2856"/>
        <v>AX$14</v>
      </c>
      <c r="AY2421" s="183" t="str">
        <f t="shared" ref="AY2421:CD2421" si="2857">AY$18</f>
        <v>AY$14</v>
      </c>
      <c r="AZ2421" s="183" t="str">
        <f t="shared" si="2857"/>
        <v>AZ$14</v>
      </c>
      <c r="BA2421" s="183" t="str">
        <f t="shared" si="2857"/>
        <v>BA$14</v>
      </c>
      <c r="BB2421" s="183" t="str">
        <f t="shared" si="2857"/>
        <v>BB$14</v>
      </c>
      <c r="BC2421" s="183" t="str">
        <f t="shared" si="2857"/>
        <v>BC$14</v>
      </c>
      <c r="BD2421" s="183" t="str">
        <f t="shared" si="2857"/>
        <v>BD$14</v>
      </c>
      <c r="BE2421" s="183" t="str">
        <f t="shared" si="2857"/>
        <v>BE$14</v>
      </c>
      <c r="BF2421" s="183" t="str">
        <f t="shared" si="2857"/>
        <v>BF$14</v>
      </c>
      <c r="BG2421" s="183" t="str">
        <f t="shared" si="2857"/>
        <v>BG$14</v>
      </c>
      <c r="BH2421" s="183" t="str">
        <f t="shared" si="2857"/>
        <v>BH$14</v>
      </c>
      <c r="BI2421" s="183" t="str">
        <f t="shared" si="2857"/>
        <v>BI$14</v>
      </c>
      <c r="BJ2421" s="183" t="str">
        <f t="shared" si="2857"/>
        <v>BJ$14</v>
      </c>
      <c r="BK2421" s="183" t="str">
        <f t="shared" si="2857"/>
        <v>BK$14</v>
      </c>
      <c r="BL2421" s="183" t="str">
        <f t="shared" si="2857"/>
        <v>BL$14</v>
      </c>
      <c r="BM2421" s="183" t="str">
        <f t="shared" si="2857"/>
        <v>BM$14</v>
      </c>
      <c r="BN2421" s="183" t="str">
        <f t="shared" si="2857"/>
        <v>BN$14</v>
      </c>
      <c r="BO2421" s="183" t="str">
        <f t="shared" si="2857"/>
        <v>BO$14</v>
      </c>
      <c r="BP2421" s="183" t="str">
        <f t="shared" si="2857"/>
        <v>BP$14</v>
      </c>
      <c r="BQ2421" s="183" t="str">
        <f t="shared" si="2857"/>
        <v>BQ$14</v>
      </c>
      <c r="BR2421" s="183" t="str">
        <f t="shared" si="2857"/>
        <v>BR$14</v>
      </c>
      <c r="BS2421" s="183" t="str">
        <f t="shared" si="2857"/>
        <v>BS$14</v>
      </c>
      <c r="BT2421" s="183" t="str">
        <f t="shared" si="2857"/>
        <v>BT$14</v>
      </c>
      <c r="BU2421" s="183" t="str">
        <f t="shared" si="2857"/>
        <v>BU$14</v>
      </c>
      <c r="BV2421" s="183" t="str">
        <f t="shared" si="2857"/>
        <v>BV$14</v>
      </c>
      <c r="BW2421" s="183" t="str">
        <f t="shared" si="2857"/>
        <v>BW$14</v>
      </c>
      <c r="BX2421" s="183" t="str">
        <f t="shared" si="2857"/>
        <v>BX$14</v>
      </c>
      <c r="BY2421" s="183" t="str">
        <f t="shared" si="2857"/>
        <v>BY$14</v>
      </c>
      <c r="BZ2421" s="183" t="str">
        <f t="shared" si="2857"/>
        <v>BZ$14</v>
      </c>
      <c r="CA2421" s="183" t="str">
        <f t="shared" si="2857"/>
        <v>CA$14</v>
      </c>
      <c r="CB2421" s="183" t="str">
        <f t="shared" si="2857"/>
        <v>CB$14</v>
      </c>
      <c r="CC2421" s="183" t="str">
        <f t="shared" si="2857"/>
        <v>CC$14</v>
      </c>
      <c r="CD2421" s="183" t="str">
        <f t="shared" si="2857"/>
        <v>CD$14</v>
      </c>
      <c r="CE2421" s="183" t="str">
        <f t="shared" ref="CE2421:CL2421" si="2858">CE$18</f>
        <v>CE$14</v>
      </c>
      <c r="CF2421" s="183" t="str">
        <f t="shared" si="2858"/>
        <v>CF$14</v>
      </c>
      <c r="CG2421" s="183" t="str">
        <f t="shared" si="2858"/>
        <v>CG$14</v>
      </c>
      <c r="CH2421" s="183" t="str">
        <f t="shared" si="2858"/>
        <v>CH$14</v>
      </c>
      <c r="CI2421" s="183" t="str">
        <f t="shared" si="2858"/>
        <v>CI$14</v>
      </c>
      <c r="CJ2421" s="183" t="str">
        <f t="shared" si="2858"/>
        <v>CJ$14</v>
      </c>
      <c r="CK2421" s="183" t="str">
        <f t="shared" si="2858"/>
        <v>CK$14</v>
      </c>
      <c r="CL2421" s="183" t="str">
        <f t="shared" si="2858"/>
        <v>CL$14</v>
      </c>
    </row>
    <row r="2422" spans="2:90" x14ac:dyDescent="0.4">
      <c r="B2422" s="168" t="s">
        <v>462</v>
      </c>
      <c r="C2422" s="193"/>
      <c r="D2422" s="193"/>
      <c r="E2422" s="193" t="s">
        <v>906</v>
      </c>
      <c r="F2422" s="193"/>
      <c r="G2422" s="193"/>
      <c r="H2422" s="193"/>
      <c r="I2422" s="194"/>
      <c r="J2422" s="194"/>
      <c r="K2422" s="195"/>
      <c r="L2422" s="195"/>
      <c r="M2422" s="195"/>
      <c r="N2422" s="195"/>
      <c r="O2422" s="195"/>
      <c r="P2422" s="195"/>
      <c r="R2422" s="195"/>
      <c r="S2422" s="183" t="str">
        <f t="shared" ref="S2422:AX2422" si="2859">S$19</f>
        <v>S$15</v>
      </c>
      <c r="T2422" s="183" t="str">
        <f t="shared" si="2859"/>
        <v>T$15</v>
      </c>
      <c r="U2422" s="183" t="str">
        <f t="shared" si="2859"/>
        <v>U$15</v>
      </c>
      <c r="V2422" s="183" t="str">
        <f t="shared" si="2859"/>
        <v>V$15</v>
      </c>
      <c r="W2422" s="183" t="str">
        <f t="shared" si="2859"/>
        <v>W$15</v>
      </c>
      <c r="X2422" s="183" t="str">
        <f t="shared" si="2859"/>
        <v>X$15</v>
      </c>
      <c r="Y2422" s="183" t="str">
        <f t="shared" si="2859"/>
        <v>Y$15</v>
      </c>
      <c r="Z2422" s="183" t="str">
        <f t="shared" si="2859"/>
        <v>Z$15</v>
      </c>
      <c r="AA2422" s="183" t="str">
        <f t="shared" si="2859"/>
        <v>AA$15</v>
      </c>
      <c r="AB2422" s="183" t="str">
        <f t="shared" si="2859"/>
        <v>AB$15</v>
      </c>
      <c r="AC2422" s="183" t="str">
        <f t="shared" si="2859"/>
        <v>AC$15</v>
      </c>
      <c r="AD2422" s="183" t="str">
        <f t="shared" si="2859"/>
        <v>AD$15</v>
      </c>
      <c r="AE2422" s="183" t="str">
        <f t="shared" si="2859"/>
        <v>AE$15</v>
      </c>
      <c r="AF2422" s="183" t="str">
        <f t="shared" si="2859"/>
        <v>AF$15</v>
      </c>
      <c r="AG2422" s="183" t="str">
        <f t="shared" si="2859"/>
        <v>AG$15</v>
      </c>
      <c r="AH2422" s="183" t="str">
        <f t="shared" si="2859"/>
        <v>AH$15</v>
      </c>
      <c r="AI2422" s="183" t="str">
        <f t="shared" si="2859"/>
        <v>AI$15</v>
      </c>
      <c r="AJ2422" s="183" t="str">
        <f t="shared" si="2859"/>
        <v>AJ$15</v>
      </c>
      <c r="AK2422" s="183" t="str">
        <f t="shared" si="2859"/>
        <v>AK$15</v>
      </c>
      <c r="AL2422" s="183" t="str">
        <f t="shared" si="2859"/>
        <v>AL$15</v>
      </c>
      <c r="AM2422" s="183" t="str">
        <f t="shared" si="2859"/>
        <v>AM$15</v>
      </c>
      <c r="AN2422" s="183" t="str">
        <f t="shared" si="2859"/>
        <v>AN$15</v>
      </c>
      <c r="AO2422" s="183" t="str">
        <f t="shared" si="2859"/>
        <v>AO$15</v>
      </c>
      <c r="AP2422" s="183" t="str">
        <f t="shared" si="2859"/>
        <v>AP$15</v>
      </c>
      <c r="AQ2422" s="183" t="str">
        <f t="shared" si="2859"/>
        <v>AQ$15</v>
      </c>
      <c r="AR2422" s="183" t="str">
        <f t="shared" si="2859"/>
        <v>AR$15</v>
      </c>
      <c r="AS2422" s="183" t="str">
        <f t="shared" si="2859"/>
        <v>AS$15</v>
      </c>
      <c r="AT2422" s="183" t="str">
        <f t="shared" si="2859"/>
        <v>AT$15</v>
      </c>
      <c r="AU2422" s="183" t="str">
        <f t="shared" si="2859"/>
        <v>AU$15</v>
      </c>
      <c r="AV2422" s="183" t="str">
        <f t="shared" si="2859"/>
        <v>AV$15</v>
      </c>
      <c r="AW2422" s="183" t="str">
        <f t="shared" si="2859"/>
        <v>AW$15</v>
      </c>
      <c r="AX2422" s="183" t="str">
        <f t="shared" si="2859"/>
        <v>AX$15</v>
      </c>
      <c r="AY2422" s="183" t="str">
        <f t="shared" ref="AY2422:CD2422" si="2860">AY$19</f>
        <v>AY$15</v>
      </c>
      <c r="AZ2422" s="183" t="str">
        <f t="shared" si="2860"/>
        <v>AZ$15</v>
      </c>
      <c r="BA2422" s="183" t="str">
        <f t="shared" si="2860"/>
        <v>BA$15</v>
      </c>
      <c r="BB2422" s="183" t="str">
        <f t="shared" si="2860"/>
        <v>BB$15</v>
      </c>
      <c r="BC2422" s="183" t="str">
        <f t="shared" si="2860"/>
        <v>BC$15</v>
      </c>
      <c r="BD2422" s="183" t="str">
        <f t="shared" si="2860"/>
        <v>BD$15</v>
      </c>
      <c r="BE2422" s="183" t="str">
        <f t="shared" si="2860"/>
        <v>BE$15</v>
      </c>
      <c r="BF2422" s="183" t="str">
        <f t="shared" si="2860"/>
        <v>BF$15</v>
      </c>
      <c r="BG2422" s="183" t="str">
        <f t="shared" si="2860"/>
        <v>BG$15</v>
      </c>
      <c r="BH2422" s="183" t="str">
        <f t="shared" si="2860"/>
        <v>BH$15</v>
      </c>
      <c r="BI2422" s="183" t="str">
        <f t="shared" si="2860"/>
        <v>BI$15</v>
      </c>
      <c r="BJ2422" s="183" t="str">
        <f t="shared" si="2860"/>
        <v>BJ$15</v>
      </c>
      <c r="BK2422" s="183" t="str">
        <f t="shared" si="2860"/>
        <v>BK$15</v>
      </c>
      <c r="BL2422" s="183" t="str">
        <f t="shared" si="2860"/>
        <v>BL$15</v>
      </c>
      <c r="BM2422" s="183" t="str">
        <f t="shared" si="2860"/>
        <v>BM$15</v>
      </c>
      <c r="BN2422" s="183" t="str">
        <f t="shared" si="2860"/>
        <v>BN$15</v>
      </c>
      <c r="BO2422" s="183" t="str">
        <f t="shared" si="2860"/>
        <v>BO$15</v>
      </c>
      <c r="BP2422" s="183" t="str">
        <f t="shared" si="2860"/>
        <v>BP$15</v>
      </c>
      <c r="BQ2422" s="183" t="str">
        <f t="shared" si="2860"/>
        <v>BQ$15</v>
      </c>
      <c r="BR2422" s="183" t="str">
        <f t="shared" si="2860"/>
        <v>BR$15</v>
      </c>
      <c r="BS2422" s="183" t="str">
        <f t="shared" si="2860"/>
        <v>BS$15</v>
      </c>
      <c r="BT2422" s="183" t="str">
        <f t="shared" si="2860"/>
        <v>BT$15</v>
      </c>
      <c r="BU2422" s="183" t="str">
        <f t="shared" si="2860"/>
        <v>BU$15</v>
      </c>
      <c r="BV2422" s="183" t="str">
        <f t="shared" si="2860"/>
        <v>BV$15</v>
      </c>
      <c r="BW2422" s="183" t="str">
        <f t="shared" si="2860"/>
        <v>BW$15</v>
      </c>
      <c r="BX2422" s="183" t="str">
        <f t="shared" si="2860"/>
        <v>BX$15</v>
      </c>
      <c r="BY2422" s="183" t="str">
        <f t="shared" si="2860"/>
        <v>BY$15</v>
      </c>
      <c r="BZ2422" s="183" t="str">
        <f t="shared" si="2860"/>
        <v>BZ$15</v>
      </c>
      <c r="CA2422" s="183" t="str">
        <f t="shared" si="2860"/>
        <v>CA$15</v>
      </c>
      <c r="CB2422" s="183" t="str">
        <f t="shared" si="2860"/>
        <v>CB$15</v>
      </c>
      <c r="CC2422" s="183" t="str">
        <f t="shared" si="2860"/>
        <v>CC$15</v>
      </c>
      <c r="CD2422" s="183" t="str">
        <f t="shared" si="2860"/>
        <v>CD$15</v>
      </c>
      <c r="CE2422" s="183" t="str">
        <f t="shared" ref="CE2422:CL2422" si="2861">CE$19</f>
        <v>CE$15</v>
      </c>
      <c r="CF2422" s="183" t="str">
        <f t="shared" si="2861"/>
        <v>CF$15</v>
      </c>
      <c r="CG2422" s="183" t="str">
        <f t="shared" si="2861"/>
        <v>CG$15</v>
      </c>
      <c r="CH2422" s="183" t="str">
        <f t="shared" si="2861"/>
        <v>CH$15</v>
      </c>
      <c r="CI2422" s="183" t="str">
        <f t="shared" si="2861"/>
        <v>CI$15</v>
      </c>
      <c r="CJ2422" s="183" t="str">
        <f t="shared" si="2861"/>
        <v>CJ$15</v>
      </c>
      <c r="CK2422" s="183" t="str">
        <f t="shared" si="2861"/>
        <v>CK$15</v>
      </c>
      <c r="CL2422" s="183" t="str">
        <f t="shared" si="2861"/>
        <v>CL$15</v>
      </c>
    </row>
    <row r="2423" spans="2:90" x14ac:dyDescent="0.4">
      <c r="B2423" s="70" t="s">
        <v>167</v>
      </c>
      <c r="C2423" s="48"/>
      <c r="D2423" s="48" t="s">
        <v>746</v>
      </c>
      <c r="E2423" s="48" t="s">
        <v>746</v>
      </c>
      <c r="F2423" s="48" t="s">
        <v>343</v>
      </c>
      <c r="G2423" s="48" t="s">
        <v>81</v>
      </c>
      <c r="H2423" s="48"/>
      <c r="I2423" s="277"/>
      <c r="J2423" s="277"/>
      <c r="K2423" s="48"/>
      <c r="L2423" s="48"/>
      <c r="M2423" s="48"/>
      <c r="N2423" s="48"/>
      <c r="O2423" s="48"/>
      <c r="P2423" s="48"/>
      <c r="R2423" s="70"/>
      <c r="S2423" s="278"/>
      <c r="T2423" s="278"/>
      <c r="U2423" s="278"/>
      <c r="V2423" s="278"/>
      <c r="W2423" s="278"/>
      <c r="X2423" s="278"/>
      <c r="Y2423" s="278"/>
      <c r="Z2423" s="278"/>
      <c r="AA2423" s="278"/>
      <c r="AB2423" s="278"/>
      <c r="AC2423" s="278"/>
      <c r="AD2423" s="278"/>
      <c r="AE2423" s="278"/>
      <c r="AF2423" s="278"/>
      <c r="AG2423" s="278"/>
      <c r="AH2423" s="278"/>
      <c r="AI2423" s="278"/>
      <c r="AJ2423" s="278"/>
      <c r="AK2423" s="278"/>
      <c r="AL2423" s="278"/>
      <c r="AM2423" s="278"/>
      <c r="AN2423" s="278"/>
      <c r="AO2423" s="278"/>
      <c r="AP2423" s="278"/>
      <c r="AQ2423" s="278"/>
      <c r="AR2423" s="278"/>
      <c r="AS2423" s="278"/>
      <c r="AT2423" s="278"/>
      <c r="AU2423" s="278"/>
      <c r="AV2423" s="278"/>
      <c r="AW2423" s="278"/>
      <c r="AX2423" s="278"/>
      <c r="AY2423" s="278"/>
      <c r="AZ2423" s="278"/>
      <c r="BA2423" s="278"/>
      <c r="BB2423" s="278"/>
      <c r="BC2423" s="278"/>
      <c r="BD2423" s="278"/>
      <c r="BE2423" s="278"/>
      <c r="BF2423" s="278"/>
      <c r="BG2423" s="278"/>
      <c r="BH2423" s="278"/>
      <c r="BI2423" s="278"/>
      <c r="BJ2423" s="278"/>
      <c r="BK2423" s="278"/>
      <c r="BL2423" s="278"/>
      <c r="BM2423" s="278"/>
      <c r="BN2423" s="278"/>
      <c r="BO2423" s="278"/>
      <c r="BP2423" s="278"/>
      <c r="BQ2423" s="278"/>
      <c r="BR2423" s="278"/>
      <c r="BS2423" s="278"/>
      <c r="BT2423" s="278"/>
      <c r="BU2423" s="278"/>
      <c r="BV2423" s="278"/>
      <c r="BW2423" s="278"/>
      <c r="BX2423" s="278"/>
      <c r="BY2423" s="278"/>
      <c r="BZ2423" s="278"/>
      <c r="CA2423" s="278"/>
      <c r="CB2423" s="278"/>
      <c r="CC2423" s="278"/>
      <c r="CD2423" s="278"/>
      <c r="CE2423" s="278"/>
      <c r="CF2423" s="278"/>
      <c r="CG2423" s="278"/>
      <c r="CH2423" s="278"/>
      <c r="CI2423" s="278"/>
      <c r="CJ2423" s="278"/>
      <c r="CK2423" s="278"/>
      <c r="CL2423" s="278"/>
    </row>
    <row r="2424" spans="2:90" x14ac:dyDescent="0.4">
      <c r="B2424" s="93" t="s">
        <v>442</v>
      </c>
      <c r="C2424" s="12"/>
      <c r="D2424" s="12" t="s">
        <v>746</v>
      </c>
      <c r="E2424" s="12" t="s">
        <v>906</v>
      </c>
      <c r="F2424" s="12"/>
      <c r="G2424" s="12"/>
      <c r="H2424" s="12"/>
      <c r="I2424" s="60"/>
      <c r="J2424" s="60"/>
      <c r="S2424" s="72"/>
      <c r="T2424" s="72"/>
      <c r="U2424" s="72"/>
      <c r="V2424" s="72"/>
      <c r="W2424" s="72"/>
      <c r="X2424" s="72"/>
      <c r="Y2424" s="72"/>
      <c r="Z2424" s="72"/>
      <c r="AA2424" s="72"/>
      <c r="AB2424" s="72"/>
      <c r="AC2424" s="72"/>
      <c r="AD2424" s="72"/>
      <c r="AE2424" s="72"/>
      <c r="AF2424" s="72"/>
      <c r="AG2424" s="72"/>
      <c r="AH2424" s="72"/>
      <c r="AI2424" s="72"/>
      <c r="AJ2424" s="72"/>
      <c r="AK2424" s="72"/>
      <c r="AL2424" s="72"/>
      <c r="AM2424" s="72"/>
      <c r="AN2424" s="72"/>
      <c r="AO2424" s="72"/>
      <c r="AP2424" s="72"/>
      <c r="AQ2424" s="72"/>
      <c r="AR2424" s="72"/>
      <c r="AS2424" s="72"/>
      <c r="AT2424" s="72"/>
      <c r="AU2424" s="72"/>
      <c r="AV2424" s="72"/>
      <c r="AW2424" s="72"/>
      <c r="AX2424" s="72"/>
      <c r="AY2424" s="72"/>
      <c r="AZ2424" s="72"/>
      <c r="BA2424" s="72"/>
      <c r="BB2424" s="72"/>
      <c r="BC2424" s="72"/>
      <c r="BD2424" s="72"/>
      <c r="BE2424" s="72"/>
      <c r="BF2424" s="72"/>
      <c r="BG2424" s="72"/>
      <c r="BH2424" s="72"/>
      <c r="BI2424" s="72"/>
      <c r="BJ2424" s="72"/>
      <c r="BK2424" s="72"/>
      <c r="BL2424" s="72"/>
      <c r="BM2424" s="72"/>
      <c r="BN2424" s="72"/>
      <c r="BO2424" s="72"/>
      <c r="BP2424" s="72"/>
      <c r="BQ2424" s="72"/>
      <c r="BR2424" s="72"/>
      <c r="BS2424" s="72"/>
      <c r="BT2424" s="72"/>
      <c r="BU2424" s="72"/>
      <c r="BV2424" s="72"/>
      <c r="BW2424" s="72"/>
      <c r="BX2424" s="72"/>
      <c r="BY2424" s="72"/>
      <c r="BZ2424" s="72"/>
      <c r="CA2424" s="72"/>
      <c r="CB2424" s="72"/>
      <c r="CC2424" s="72"/>
      <c r="CD2424" s="72"/>
      <c r="CE2424" s="72"/>
      <c r="CF2424" s="72"/>
      <c r="CG2424" s="72"/>
      <c r="CH2424" s="72"/>
      <c r="CI2424" s="72"/>
      <c r="CJ2424" s="72"/>
      <c r="CK2424" s="72"/>
      <c r="CL2424" s="72"/>
    </row>
    <row r="2425" spans="2:90" x14ac:dyDescent="0.4">
      <c r="B2425" s="152" t="s">
        <v>71</v>
      </c>
      <c r="D2425" t="s">
        <v>746</v>
      </c>
      <c r="E2425" t="s">
        <v>906</v>
      </c>
      <c r="K2425" s="15">
        <f>SUMIF($4:$4,K$2-1,2423:2423)</f>
        <v>0</v>
      </c>
      <c r="L2425" s="15">
        <f ca="1">K2430</f>
        <v>873.31583344098976</v>
      </c>
      <c r="M2425" s="15">
        <f ca="1">L2430</f>
        <v>559.23660365944113</v>
      </c>
      <c r="N2425" s="15">
        <f ca="1">M2430</f>
        <v>389.52072352166994</v>
      </c>
      <c r="O2425" s="15">
        <f ca="1">N2430</f>
        <v>297.8130356526824</v>
      </c>
      <c r="P2425" s="15">
        <f ca="1">O2430</f>
        <v>248.25786139645848</v>
      </c>
      <c r="R2425" s="15"/>
      <c r="S2425" s="76">
        <f t="shared" ref="S2425:AY2425" si="2862">R2430</f>
        <v>0</v>
      </c>
      <c r="T2425" s="76">
        <f t="shared" ca="1" si="2862"/>
        <v>95</v>
      </c>
      <c r="U2425" s="76">
        <f t="shared" ca="1" si="2862"/>
        <v>185.25</v>
      </c>
      <c r="V2425" s="76">
        <f t="shared" ca="1" si="2862"/>
        <v>270.98750000000001</v>
      </c>
      <c r="W2425" s="76">
        <f t="shared" ca="1" si="2862"/>
        <v>352.43812500000001</v>
      </c>
      <c r="X2425" s="76">
        <f t="shared" ca="1" si="2862"/>
        <v>429.81621875000002</v>
      </c>
      <c r="Y2425" s="76">
        <f t="shared" ca="1" si="2862"/>
        <v>503.32540781249998</v>
      </c>
      <c r="Z2425" s="76">
        <f t="shared" ca="1" si="2862"/>
        <v>573.15913742187502</v>
      </c>
      <c r="AA2425" s="76">
        <f t="shared" ca="1" si="2862"/>
        <v>639.50118055078121</v>
      </c>
      <c r="AB2425" s="76">
        <f t="shared" ca="1" si="2862"/>
        <v>702.52612152324218</v>
      </c>
      <c r="AC2425" s="76">
        <f t="shared" ca="1" si="2862"/>
        <v>762.39981544708007</v>
      </c>
      <c r="AD2425" s="76">
        <f t="shared" ca="1" si="2862"/>
        <v>819.27982467472611</v>
      </c>
      <c r="AE2425" s="76">
        <f t="shared" ca="1" si="2862"/>
        <v>873.31583344098976</v>
      </c>
      <c r="AF2425" s="76">
        <f t="shared" ca="1" si="2862"/>
        <v>839.15004176894024</v>
      </c>
      <c r="AG2425" s="76">
        <f t="shared" ca="1" si="2862"/>
        <v>806.69253968049327</v>
      </c>
      <c r="AH2425" s="76">
        <f t="shared" ca="1" si="2862"/>
        <v>775.85791269646859</v>
      </c>
      <c r="AI2425" s="76">
        <f t="shared" ca="1" si="2862"/>
        <v>746.56501706164511</v>
      </c>
      <c r="AJ2425" s="76">
        <f t="shared" ca="1" si="2862"/>
        <v>718.73676620856281</v>
      </c>
      <c r="AK2425" s="76">
        <f t="shared" ca="1" si="2862"/>
        <v>692.29992789813468</v>
      </c>
      <c r="AL2425" s="76">
        <f t="shared" ca="1" si="2862"/>
        <v>667.18493150322797</v>
      </c>
      <c r="AM2425" s="76">
        <f t="shared" ca="1" si="2862"/>
        <v>643.32568492806661</v>
      </c>
      <c r="AN2425" s="76">
        <f t="shared" ca="1" si="2862"/>
        <v>620.65940068166333</v>
      </c>
      <c r="AO2425" s="76">
        <f t="shared" ca="1" si="2862"/>
        <v>599.12643064758015</v>
      </c>
      <c r="AP2425" s="76">
        <f t="shared" ca="1" si="2862"/>
        <v>578.67010911520117</v>
      </c>
      <c r="AQ2425" s="76">
        <f t="shared" ca="1" si="2862"/>
        <v>559.23660365944113</v>
      </c>
      <c r="AR2425" s="76">
        <f t="shared" ca="1" si="2862"/>
        <v>540.77477347646902</v>
      </c>
      <c r="AS2425" s="76">
        <f t="shared" ca="1" si="2862"/>
        <v>523.23603480264558</v>
      </c>
      <c r="AT2425" s="76">
        <f t="shared" ca="1" si="2862"/>
        <v>506.57423306251331</v>
      </c>
      <c r="AU2425" s="76">
        <f t="shared" ca="1" si="2862"/>
        <v>490.74552140938761</v>
      </c>
      <c r="AV2425" s="76">
        <f t="shared" ca="1" si="2862"/>
        <v>475.70824533891823</v>
      </c>
      <c r="AW2425" s="76">
        <f t="shared" ca="1" si="2862"/>
        <v>461.42283307197232</v>
      </c>
      <c r="AX2425" s="76">
        <f t="shared" ca="1" si="2862"/>
        <v>447.85169141837372</v>
      </c>
      <c r="AY2425" s="76">
        <f t="shared" ca="1" si="2862"/>
        <v>434.95910684745502</v>
      </c>
      <c r="AZ2425" s="76">
        <f t="shared" ref="AZ2425:CE2425" ca="1" si="2863">AY2430</f>
        <v>422.71115150508228</v>
      </c>
      <c r="BA2425" s="76">
        <f t="shared" ca="1" si="2863"/>
        <v>411.07559392982819</v>
      </c>
      <c r="BB2425" s="76">
        <f t="shared" ca="1" si="2863"/>
        <v>400.02181423333678</v>
      </c>
      <c r="BC2425" s="76">
        <f t="shared" ca="1" si="2863"/>
        <v>389.52072352166994</v>
      </c>
      <c r="BD2425" s="76">
        <f t="shared" ca="1" si="2863"/>
        <v>379.54468734558645</v>
      </c>
      <c r="BE2425" s="76">
        <f t="shared" ca="1" si="2863"/>
        <v>370.06745297830713</v>
      </c>
      <c r="BF2425" s="76">
        <f t="shared" ca="1" si="2863"/>
        <v>361.0640803293918</v>
      </c>
      <c r="BG2425" s="76">
        <f t="shared" ca="1" si="2863"/>
        <v>352.51087631292222</v>
      </c>
      <c r="BH2425" s="76">
        <f t="shared" ca="1" si="2863"/>
        <v>344.38533249727612</v>
      </c>
      <c r="BI2425" s="76">
        <f t="shared" ca="1" si="2863"/>
        <v>336.66606587241233</v>
      </c>
      <c r="BJ2425" s="76">
        <f t="shared" ca="1" si="2863"/>
        <v>329.33276257879174</v>
      </c>
      <c r="BK2425" s="76">
        <f t="shared" ca="1" si="2863"/>
        <v>322.36612444985218</v>
      </c>
      <c r="BL2425" s="76">
        <f t="shared" ca="1" si="2863"/>
        <v>315.74781822735957</v>
      </c>
      <c r="BM2425" s="76">
        <f t="shared" ca="1" si="2863"/>
        <v>309.46042731599158</v>
      </c>
      <c r="BN2425" s="76">
        <f t="shared" ca="1" si="2863"/>
        <v>303.487405950192</v>
      </c>
      <c r="BO2425" s="76">
        <f t="shared" ca="1" si="2863"/>
        <v>297.8130356526824</v>
      </c>
      <c r="BP2425" s="76">
        <f t="shared" ca="1" si="2863"/>
        <v>292.42238387004829</v>
      </c>
      <c r="BQ2425" s="76">
        <f t="shared" ca="1" si="2863"/>
        <v>287.30126467654588</v>
      </c>
      <c r="BR2425" s="76">
        <f t="shared" ca="1" si="2863"/>
        <v>282.43620144271858</v>
      </c>
      <c r="BS2425" s="76">
        <f t="shared" ca="1" si="2863"/>
        <v>277.81439137058265</v>
      </c>
      <c r="BT2425" s="76">
        <f t="shared" ca="1" si="2863"/>
        <v>273.42367180205355</v>
      </c>
      <c r="BU2425" s="76">
        <f t="shared" ca="1" si="2863"/>
        <v>269.25248821195089</v>
      </c>
      <c r="BV2425" s="76">
        <f t="shared" ca="1" si="2863"/>
        <v>265.28986380135336</v>
      </c>
      <c r="BW2425" s="76">
        <f t="shared" ca="1" si="2863"/>
        <v>261.52537061128567</v>
      </c>
      <c r="BX2425" s="76">
        <f t="shared" ca="1" si="2863"/>
        <v>257.94910208072139</v>
      </c>
      <c r="BY2425" s="76">
        <f t="shared" ca="1" si="2863"/>
        <v>254.55164697668533</v>
      </c>
      <c r="BZ2425" s="76">
        <f t="shared" ca="1" si="2863"/>
        <v>251.32406462785107</v>
      </c>
      <c r="CA2425" s="76">
        <f t="shared" ca="1" si="2863"/>
        <v>248.25786139645848</v>
      </c>
      <c r="CB2425" s="76">
        <f t="shared" ca="1" si="2863"/>
        <v>245.34496832663552</v>
      </c>
      <c r="CC2425" s="76">
        <f t="shared" ca="1" si="2863"/>
        <v>242.57771991030376</v>
      </c>
      <c r="CD2425" s="76">
        <f t="shared" ca="1" si="2863"/>
        <v>239.94883391478857</v>
      </c>
      <c r="CE2425" s="76">
        <f t="shared" ca="1" si="2863"/>
        <v>237.45139221904913</v>
      </c>
      <c r="CF2425" s="76">
        <f ca="1">CE2430</f>
        <v>235.07882260809666</v>
      </c>
      <c r="CG2425" s="76">
        <f t="shared" ref="CG2425:CL2425" ca="1" si="2864">CF2430</f>
        <v>232.82488147769183</v>
      </c>
      <c r="CH2425" s="76">
        <f t="shared" ca="1" si="2864"/>
        <v>230.68363740380724</v>
      </c>
      <c r="CI2425" s="76">
        <f t="shared" ca="1" si="2864"/>
        <v>228.64945553361687</v>
      </c>
      <c r="CJ2425" s="76">
        <f t="shared" ca="1" si="2864"/>
        <v>226.71698275693603</v>
      </c>
      <c r="CK2425" s="76">
        <f t="shared" ca="1" si="2864"/>
        <v>224.88113361908924</v>
      </c>
      <c r="CL2425" s="76">
        <f t="shared" ca="1" si="2864"/>
        <v>223.13707693813478</v>
      </c>
    </row>
    <row r="2426" spans="2:90" x14ac:dyDescent="0.4">
      <c r="B2426" s="139" t="s">
        <v>168</v>
      </c>
      <c r="C2426" s="12"/>
      <c r="D2426" s="12" t="s">
        <v>746</v>
      </c>
      <c r="E2426" s="12" t="s">
        <v>906</v>
      </c>
      <c r="F2426" s="12"/>
      <c r="G2426" s="12" t="str">
        <f>E2426</f>
        <v/>
      </c>
      <c r="H2426" s="12"/>
      <c r="I2426" s="60"/>
      <c r="J2426" s="60"/>
      <c r="K2426" s="18">
        <v>100</v>
      </c>
      <c r="L2426" s="18">
        <v>1000</v>
      </c>
      <c r="M2426" s="18">
        <v>1000</v>
      </c>
      <c r="N2426" s="18">
        <v>1000</v>
      </c>
      <c r="O2426" s="18">
        <v>1000</v>
      </c>
      <c r="P2426" s="18">
        <v>1000</v>
      </c>
      <c r="R2426" s="19"/>
      <c r="S2426" s="141" cm="1">
        <f t="array" ref="S2426">INDEX($K:$P,ROW(),MATCH(S$3,$K$2:$P$2,0))</f>
        <v>100</v>
      </c>
      <c r="T2426" s="141" cm="1">
        <f t="array" ref="T2426">INDEX($K:$P,ROW(),MATCH(T$3,$K$2:$P$2,0))</f>
        <v>100</v>
      </c>
      <c r="U2426" s="141" cm="1">
        <f t="array" ref="U2426">INDEX($K:$P,ROW(),MATCH(U$3,$K$2:$P$2,0))</f>
        <v>100</v>
      </c>
      <c r="V2426" s="141" cm="1">
        <f t="array" ref="V2426">INDEX($K:$P,ROW(),MATCH(V$3,$K$2:$P$2,0))</f>
        <v>100</v>
      </c>
      <c r="W2426" s="141" cm="1">
        <f t="array" ref="W2426">INDEX($K:$P,ROW(),MATCH(W$3,$K$2:$P$2,0))</f>
        <v>100</v>
      </c>
      <c r="X2426" s="141" cm="1">
        <f t="array" ref="X2426">INDEX($K:$P,ROW(),MATCH(X$3,$K$2:$P$2,0))</f>
        <v>100</v>
      </c>
      <c r="Y2426" s="141" cm="1">
        <f t="array" ref="Y2426">INDEX($K:$P,ROW(),MATCH(Y$3,$K$2:$P$2,0))</f>
        <v>100</v>
      </c>
      <c r="Z2426" s="141" cm="1">
        <f t="array" ref="Z2426">INDEX($K:$P,ROW(),MATCH(Z$3,$K$2:$P$2,0))</f>
        <v>100</v>
      </c>
      <c r="AA2426" s="141" cm="1">
        <f t="array" ref="AA2426">INDEX($K:$P,ROW(),MATCH(AA$3,$K$2:$P$2,0))</f>
        <v>100</v>
      </c>
      <c r="AB2426" s="141" cm="1">
        <f t="array" ref="AB2426">INDEX($K:$P,ROW(),MATCH(AB$3,$K$2:$P$2,0))</f>
        <v>100</v>
      </c>
      <c r="AC2426" s="141" cm="1">
        <f t="array" ref="AC2426">INDEX($K:$P,ROW(),MATCH(AC$3,$K$2:$P$2,0))</f>
        <v>100</v>
      </c>
      <c r="AD2426" s="141" cm="1">
        <f t="array" ref="AD2426">INDEX($K:$P,ROW(),MATCH(AD$3,$K$2:$P$2,0))</f>
        <v>100</v>
      </c>
      <c r="AE2426" s="141" cm="1">
        <f t="array" ref="AE2426">INDEX($K:$P,ROW(),MATCH(AE$3,$K$2:$P$2,0))</f>
        <v>1000</v>
      </c>
      <c r="AF2426" s="141" cm="1">
        <f t="array" ref="AF2426">INDEX($K:$P,ROW(),MATCH(AF$3,$K$2:$P$2,0))</f>
        <v>1000</v>
      </c>
      <c r="AG2426" s="141" cm="1">
        <f t="array" ref="AG2426">INDEX($K:$P,ROW(),MATCH(AG$3,$K$2:$P$2,0))</f>
        <v>1000</v>
      </c>
      <c r="AH2426" s="141" cm="1">
        <f t="array" ref="AH2426">INDEX($K:$P,ROW(),MATCH(AH$3,$K$2:$P$2,0))</f>
        <v>1000</v>
      </c>
      <c r="AI2426" s="141" cm="1">
        <f t="array" ref="AI2426">INDEX($K:$P,ROW(),MATCH(AI$3,$K$2:$P$2,0))</f>
        <v>1000</v>
      </c>
      <c r="AJ2426" s="141" cm="1">
        <f t="array" ref="AJ2426">INDEX($K:$P,ROW(),MATCH(AJ$3,$K$2:$P$2,0))</f>
        <v>1000</v>
      </c>
      <c r="AK2426" s="141" cm="1">
        <f t="array" ref="AK2426">INDEX($K:$P,ROW(),MATCH(AK$3,$K$2:$P$2,0))</f>
        <v>1000</v>
      </c>
      <c r="AL2426" s="141" cm="1">
        <f t="array" ref="AL2426">INDEX($K:$P,ROW(),MATCH(AL$3,$K$2:$P$2,0))</f>
        <v>1000</v>
      </c>
      <c r="AM2426" s="141" cm="1">
        <f t="array" ref="AM2426">INDEX($K:$P,ROW(),MATCH(AM$3,$K$2:$P$2,0))</f>
        <v>1000</v>
      </c>
      <c r="AN2426" s="141" cm="1">
        <f t="array" ref="AN2426">INDEX($K:$P,ROW(),MATCH(AN$3,$K$2:$P$2,0))</f>
        <v>1000</v>
      </c>
      <c r="AO2426" s="141" cm="1">
        <f t="array" ref="AO2426">INDEX($K:$P,ROW(),MATCH(AO$3,$K$2:$P$2,0))</f>
        <v>1000</v>
      </c>
      <c r="AP2426" s="141" cm="1">
        <f t="array" ref="AP2426">INDEX($K:$P,ROW(),MATCH(AP$3,$K$2:$P$2,0))</f>
        <v>1000</v>
      </c>
      <c r="AQ2426" s="141" cm="1">
        <f t="array" ref="AQ2426">INDEX($K:$P,ROW(),MATCH(AQ$3,$K$2:$P$2,0))</f>
        <v>1000</v>
      </c>
      <c r="AR2426" s="141" cm="1">
        <f t="array" ref="AR2426">INDEX($K:$P,ROW(),MATCH(AR$3,$K$2:$P$2,0))</f>
        <v>1000</v>
      </c>
      <c r="AS2426" s="141" cm="1">
        <f t="array" ref="AS2426">INDEX($K:$P,ROW(),MATCH(AS$3,$K$2:$P$2,0))</f>
        <v>1000</v>
      </c>
      <c r="AT2426" s="141" cm="1">
        <f t="array" ref="AT2426">INDEX($K:$P,ROW(),MATCH(AT$3,$K$2:$P$2,0))</f>
        <v>1000</v>
      </c>
      <c r="AU2426" s="141" cm="1">
        <f t="array" ref="AU2426">INDEX($K:$P,ROW(),MATCH(AU$3,$K$2:$P$2,0))</f>
        <v>1000</v>
      </c>
      <c r="AV2426" s="141" cm="1">
        <f t="array" ref="AV2426">INDEX($K:$P,ROW(),MATCH(AV$3,$K$2:$P$2,0))</f>
        <v>1000</v>
      </c>
      <c r="AW2426" s="141" cm="1">
        <f t="array" ref="AW2426">INDEX($K:$P,ROW(),MATCH(AW$3,$K$2:$P$2,0))</f>
        <v>1000</v>
      </c>
      <c r="AX2426" s="141" cm="1">
        <f t="array" ref="AX2426">INDEX($K:$P,ROW(),MATCH(AX$3,$K$2:$P$2,0))</f>
        <v>1000</v>
      </c>
      <c r="AY2426" s="141" cm="1">
        <f t="array" ref="AY2426">INDEX($K:$P,ROW(),MATCH(AY$3,$K$2:$P$2,0))</f>
        <v>1000</v>
      </c>
      <c r="AZ2426" s="141" cm="1">
        <f t="array" ref="AZ2426">INDEX($K:$P,ROW(),MATCH(AZ$3,$K$2:$P$2,0))</f>
        <v>1000</v>
      </c>
      <c r="BA2426" s="141" cm="1">
        <f t="array" ref="BA2426">INDEX($K:$P,ROW(),MATCH(BA$3,$K$2:$P$2,0))</f>
        <v>1000</v>
      </c>
      <c r="BB2426" s="141" cm="1">
        <f t="array" ref="BB2426">INDEX($K:$P,ROW(),MATCH(BB$3,$K$2:$P$2,0))</f>
        <v>1000</v>
      </c>
      <c r="BC2426" s="141" cm="1">
        <f t="array" ref="BC2426">INDEX($K:$P,ROW(),MATCH(BC$3,$K$2:$P$2,0))</f>
        <v>1000</v>
      </c>
      <c r="BD2426" s="141" cm="1">
        <f t="array" ref="BD2426">INDEX($K:$P,ROW(),MATCH(BD$3,$K$2:$P$2,0))</f>
        <v>1000</v>
      </c>
      <c r="BE2426" s="141" cm="1">
        <f t="array" ref="BE2426">INDEX($K:$P,ROW(),MATCH(BE$3,$K$2:$P$2,0))</f>
        <v>1000</v>
      </c>
      <c r="BF2426" s="141" cm="1">
        <f t="array" ref="BF2426">INDEX($K:$P,ROW(),MATCH(BF$3,$K$2:$P$2,0))</f>
        <v>1000</v>
      </c>
      <c r="BG2426" s="141" cm="1">
        <f t="array" ref="BG2426">INDEX($K:$P,ROW(),MATCH(BG$3,$K$2:$P$2,0))</f>
        <v>1000</v>
      </c>
      <c r="BH2426" s="141" cm="1">
        <f t="array" ref="BH2426">INDEX($K:$P,ROW(),MATCH(BH$3,$K$2:$P$2,0))</f>
        <v>1000</v>
      </c>
      <c r="BI2426" s="141" cm="1">
        <f t="array" ref="BI2426">INDEX($K:$P,ROW(),MATCH(BI$3,$K$2:$P$2,0))</f>
        <v>1000</v>
      </c>
      <c r="BJ2426" s="141" cm="1">
        <f t="array" ref="BJ2426">INDEX($K:$P,ROW(),MATCH(BJ$3,$K$2:$P$2,0))</f>
        <v>1000</v>
      </c>
      <c r="BK2426" s="141" cm="1">
        <f t="array" ref="BK2426">INDEX($K:$P,ROW(),MATCH(BK$3,$K$2:$P$2,0))</f>
        <v>1000</v>
      </c>
      <c r="BL2426" s="141" cm="1">
        <f t="array" ref="BL2426">INDEX($K:$P,ROW(),MATCH(BL$3,$K$2:$P$2,0))</f>
        <v>1000</v>
      </c>
      <c r="BM2426" s="141" cm="1">
        <f t="array" ref="BM2426">INDEX($K:$P,ROW(),MATCH(BM$3,$K$2:$P$2,0))</f>
        <v>1000</v>
      </c>
      <c r="BN2426" s="141" cm="1">
        <f t="array" ref="BN2426">INDEX($K:$P,ROW(),MATCH(BN$3,$K$2:$P$2,0))</f>
        <v>1000</v>
      </c>
      <c r="BO2426" s="141" cm="1">
        <f t="array" ref="BO2426">INDEX($K:$P,ROW(),MATCH(BO$3,$K$2:$P$2,0))</f>
        <v>1000</v>
      </c>
      <c r="BP2426" s="141" cm="1">
        <f t="array" ref="BP2426">INDEX($K:$P,ROW(),MATCH(BP$3,$K$2:$P$2,0))</f>
        <v>1000</v>
      </c>
      <c r="BQ2426" s="141" cm="1">
        <f t="array" ref="BQ2426">INDEX($K:$P,ROW(),MATCH(BQ$3,$K$2:$P$2,0))</f>
        <v>1000</v>
      </c>
      <c r="BR2426" s="141" cm="1">
        <f t="array" ref="BR2426">INDEX($K:$P,ROW(),MATCH(BR$3,$K$2:$P$2,0))</f>
        <v>1000</v>
      </c>
      <c r="BS2426" s="141" cm="1">
        <f t="array" ref="BS2426">INDEX($K:$P,ROW(),MATCH(BS$3,$K$2:$P$2,0))</f>
        <v>1000</v>
      </c>
      <c r="BT2426" s="141" cm="1">
        <f t="array" ref="BT2426">INDEX($K:$P,ROW(),MATCH(BT$3,$K$2:$P$2,0))</f>
        <v>1000</v>
      </c>
      <c r="BU2426" s="141" cm="1">
        <f t="array" ref="BU2426">INDEX($K:$P,ROW(),MATCH(BU$3,$K$2:$P$2,0))</f>
        <v>1000</v>
      </c>
      <c r="BV2426" s="141" cm="1">
        <f t="array" ref="BV2426">INDEX($K:$P,ROW(),MATCH(BV$3,$K$2:$P$2,0))</f>
        <v>1000</v>
      </c>
      <c r="BW2426" s="141" cm="1">
        <f t="array" ref="BW2426">INDEX($K:$P,ROW(),MATCH(BW$3,$K$2:$P$2,0))</f>
        <v>1000</v>
      </c>
      <c r="BX2426" s="141" cm="1">
        <f t="array" ref="BX2426">INDEX($K:$P,ROW(),MATCH(BX$3,$K$2:$P$2,0))</f>
        <v>1000</v>
      </c>
      <c r="BY2426" s="141" cm="1">
        <f t="array" ref="BY2426">INDEX($K:$P,ROW(),MATCH(BY$3,$K$2:$P$2,0))</f>
        <v>1000</v>
      </c>
      <c r="BZ2426" s="141" cm="1">
        <f t="array" ref="BZ2426">INDEX($K:$P,ROW(),MATCH(BZ$3,$K$2:$P$2,0))</f>
        <v>1000</v>
      </c>
      <c r="CA2426" s="141" cm="1">
        <f t="array" ref="CA2426">INDEX($K:$P,ROW(),MATCH(CA$3,$K$2:$P$2,0))</f>
        <v>1000</v>
      </c>
      <c r="CB2426" s="141" cm="1">
        <f t="array" ref="CB2426">INDEX($K:$P,ROW(),MATCH(CB$3,$K$2:$P$2,0))</f>
        <v>1000</v>
      </c>
      <c r="CC2426" s="141" cm="1">
        <f t="array" ref="CC2426">INDEX($K:$P,ROW(),MATCH(CC$3,$K$2:$P$2,0))</f>
        <v>1000</v>
      </c>
      <c r="CD2426" s="141" cm="1">
        <f t="array" ref="CD2426">INDEX($K:$P,ROW(),MATCH(CD$3,$K$2:$P$2,0))</f>
        <v>1000</v>
      </c>
      <c r="CE2426" s="141" cm="1">
        <f t="array" ref="CE2426">INDEX($K:$P,ROW(),MATCH(CE$3,$K$2:$P$2,0))</f>
        <v>1000</v>
      </c>
      <c r="CF2426" s="141" cm="1">
        <f t="array" ref="CF2426">INDEX($K:$P,ROW(),MATCH(CF$3,$K$2:$P$2,0))</f>
        <v>1000</v>
      </c>
      <c r="CG2426" s="141" cm="1">
        <f t="array" ref="CG2426">INDEX($K:$P,ROW(),MATCH(CG$3,$K$2:$P$2,0))</f>
        <v>1000</v>
      </c>
      <c r="CH2426" s="141" cm="1">
        <f t="array" ref="CH2426">INDEX($K:$P,ROW(),MATCH(CH$3,$K$2:$P$2,0))</f>
        <v>1000</v>
      </c>
      <c r="CI2426" s="141" cm="1">
        <f t="array" ref="CI2426">INDEX($K:$P,ROW(),MATCH(CI$3,$K$2:$P$2,0))</f>
        <v>1000</v>
      </c>
      <c r="CJ2426" s="141" cm="1">
        <f t="array" ref="CJ2426">INDEX($K:$P,ROW(),MATCH(CJ$3,$K$2:$P$2,0))</f>
        <v>1000</v>
      </c>
      <c r="CK2426" s="141" cm="1">
        <f t="array" ref="CK2426">INDEX($K:$P,ROW(),MATCH(CK$3,$K$2:$P$2,0))</f>
        <v>1000</v>
      </c>
      <c r="CL2426" s="141" cm="1">
        <f t="array" ref="CL2426">INDEX($K:$P,ROW(),MATCH(CL$3,$K$2:$P$2,0))</f>
        <v>1000</v>
      </c>
    </row>
    <row r="2427" spans="2:90" x14ac:dyDescent="0.4">
      <c r="B2427" s="152" t="s">
        <v>72</v>
      </c>
      <c r="D2427" t="s">
        <v>746</v>
      </c>
      <c r="E2427" t="s">
        <v>906</v>
      </c>
      <c r="K2427" s="34">
        <f ca="1">SUMIF($3:$3,K$2,2427:2427)</f>
        <v>1200</v>
      </c>
      <c r="L2427" s="34">
        <f ca="1">SUMIF($3:$3,L$2,2427:2427)</f>
        <v>120</v>
      </c>
      <c r="M2427" s="34">
        <f ca="1">SUMIF($3:$3,M$2,2427:2427)</f>
        <v>120</v>
      </c>
      <c r="N2427" s="34">
        <f ca="1">SUMIF($3:$3,N$2,2427:2427)</f>
        <v>120</v>
      </c>
      <c r="O2427" s="34">
        <f ca="1">SUMIF($3:$3,O$2,2427:2427)</f>
        <v>120</v>
      </c>
      <c r="P2427" s="34">
        <f ca="1">SUMIF($3:$3,P$2,2427:2427)</f>
        <v>120</v>
      </c>
      <c r="R2427" s="15"/>
      <c r="S2427" s="76" cm="1">
        <f t="array" aca="1" ref="S2427" ca="1">ROUNDDOWN(INDIRECT(S2417)/S2426,0)</f>
        <v>100</v>
      </c>
      <c r="T2427" s="76" cm="1">
        <f t="array" aca="1" ref="T2427" ca="1">ROUNDDOWN(INDIRECT(T2417)/T2426,0)</f>
        <v>100</v>
      </c>
      <c r="U2427" s="76" cm="1">
        <f t="array" aca="1" ref="U2427" ca="1">ROUNDDOWN(INDIRECT(U2417)/U2426,0)</f>
        <v>100</v>
      </c>
      <c r="V2427" s="76" cm="1">
        <f t="array" aca="1" ref="V2427" ca="1">ROUNDDOWN(INDIRECT(V2417)/V2426,0)</f>
        <v>100</v>
      </c>
      <c r="W2427" s="76" cm="1">
        <f t="array" aca="1" ref="W2427" ca="1">ROUNDDOWN(INDIRECT(W2417)/W2426,0)</f>
        <v>100</v>
      </c>
      <c r="X2427" s="76" cm="1">
        <f t="array" aca="1" ref="X2427" ca="1">ROUNDDOWN(INDIRECT(X2417)/X2426,0)</f>
        <v>100</v>
      </c>
      <c r="Y2427" s="76" cm="1">
        <f t="array" aca="1" ref="Y2427" ca="1">ROUNDDOWN(INDIRECT(Y2417)/Y2426,0)</f>
        <v>100</v>
      </c>
      <c r="Z2427" s="76" cm="1">
        <f t="array" aca="1" ref="Z2427" ca="1">ROUNDDOWN(INDIRECT(Z2417)/Z2426,0)</f>
        <v>100</v>
      </c>
      <c r="AA2427" s="76" cm="1">
        <f t="array" aca="1" ref="AA2427" ca="1">ROUNDDOWN(INDIRECT(AA2417)/AA2426,0)</f>
        <v>100</v>
      </c>
      <c r="AB2427" s="76" cm="1">
        <f t="array" aca="1" ref="AB2427" ca="1">ROUNDDOWN(INDIRECT(AB2417)/AB2426,0)</f>
        <v>100</v>
      </c>
      <c r="AC2427" s="76" cm="1">
        <f t="array" aca="1" ref="AC2427" ca="1">ROUNDDOWN(INDIRECT(AC2417)/AC2426,0)</f>
        <v>100</v>
      </c>
      <c r="AD2427" s="76" cm="1">
        <f t="array" aca="1" ref="AD2427" ca="1">ROUNDDOWN(INDIRECT(AD2417)/AD2426,0)</f>
        <v>100</v>
      </c>
      <c r="AE2427" s="76" cm="1">
        <f t="array" aca="1" ref="AE2427" ca="1">ROUNDDOWN(INDIRECT(AE2417)/AE2426,0)</f>
        <v>10</v>
      </c>
      <c r="AF2427" s="76" cm="1">
        <f t="array" aca="1" ref="AF2427" ca="1">ROUNDDOWN(INDIRECT(AF2417)/AF2426,0)</f>
        <v>10</v>
      </c>
      <c r="AG2427" s="76" cm="1">
        <f t="array" aca="1" ref="AG2427" ca="1">ROUNDDOWN(INDIRECT(AG2417)/AG2426,0)</f>
        <v>10</v>
      </c>
      <c r="AH2427" s="76" cm="1">
        <f t="array" aca="1" ref="AH2427" ca="1">ROUNDDOWN(INDIRECT(AH2417)/AH2426,0)</f>
        <v>10</v>
      </c>
      <c r="AI2427" s="76" cm="1">
        <f t="array" aca="1" ref="AI2427" ca="1">ROUNDDOWN(INDIRECT(AI2417)/AI2426,0)</f>
        <v>10</v>
      </c>
      <c r="AJ2427" s="76" cm="1">
        <f t="array" aca="1" ref="AJ2427" ca="1">ROUNDDOWN(INDIRECT(AJ2417)/AJ2426,0)</f>
        <v>10</v>
      </c>
      <c r="AK2427" s="76" cm="1">
        <f t="array" aca="1" ref="AK2427" ca="1">ROUNDDOWN(INDIRECT(AK2417)/AK2426,0)</f>
        <v>10</v>
      </c>
      <c r="AL2427" s="76" cm="1">
        <f t="array" aca="1" ref="AL2427" ca="1">ROUNDDOWN(INDIRECT(AL2417)/AL2426,0)</f>
        <v>10</v>
      </c>
      <c r="AM2427" s="76" cm="1">
        <f t="array" aca="1" ref="AM2427" ca="1">ROUNDDOWN(INDIRECT(AM2417)/AM2426,0)</f>
        <v>10</v>
      </c>
      <c r="AN2427" s="76" cm="1">
        <f t="array" aca="1" ref="AN2427" ca="1">ROUNDDOWN(INDIRECT(AN2417)/AN2426,0)</f>
        <v>10</v>
      </c>
      <c r="AO2427" s="76" cm="1">
        <f t="array" aca="1" ref="AO2427" ca="1">ROUNDDOWN(INDIRECT(AO2417)/AO2426,0)</f>
        <v>10</v>
      </c>
      <c r="AP2427" s="76" cm="1">
        <f t="array" aca="1" ref="AP2427" ca="1">ROUNDDOWN(INDIRECT(AP2417)/AP2426,0)</f>
        <v>10</v>
      </c>
      <c r="AQ2427" s="76" cm="1">
        <f t="array" aca="1" ref="AQ2427" ca="1">ROUNDDOWN(INDIRECT(AQ2417)/AQ2426,0)</f>
        <v>10</v>
      </c>
      <c r="AR2427" s="76" cm="1">
        <f t="array" aca="1" ref="AR2427" ca="1">ROUNDDOWN(INDIRECT(AR2417)/AR2426,0)</f>
        <v>10</v>
      </c>
      <c r="AS2427" s="76" cm="1">
        <f t="array" aca="1" ref="AS2427" ca="1">ROUNDDOWN(INDIRECT(AS2417)/AS2426,0)</f>
        <v>10</v>
      </c>
      <c r="AT2427" s="76" cm="1">
        <f t="array" aca="1" ref="AT2427" ca="1">ROUNDDOWN(INDIRECT(AT2417)/AT2426,0)</f>
        <v>10</v>
      </c>
      <c r="AU2427" s="76" cm="1">
        <f t="array" aca="1" ref="AU2427" ca="1">ROUNDDOWN(INDIRECT(AU2417)/AU2426,0)</f>
        <v>10</v>
      </c>
      <c r="AV2427" s="76" cm="1">
        <f t="array" aca="1" ref="AV2427" ca="1">ROUNDDOWN(INDIRECT(AV2417)/AV2426,0)</f>
        <v>10</v>
      </c>
      <c r="AW2427" s="76" cm="1">
        <f t="array" aca="1" ref="AW2427" ca="1">ROUNDDOWN(INDIRECT(AW2417)/AW2426,0)</f>
        <v>10</v>
      </c>
      <c r="AX2427" s="76" cm="1">
        <f t="array" aca="1" ref="AX2427" ca="1">ROUNDDOWN(INDIRECT(AX2417)/AX2426,0)</f>
        <v>10</v>
      </c>
      <c r="AY2427" s="76" cm="1">
        <f t="array" aca="1" ref="AY2427" ca="1">ROUNDDOWN(INDIRECT(AY2417)/AY2426,0)</f>
        <v>10</v>
      </c>
      <c r="AZ2427" s="76" cm="1">
        <f t="array" aca="1" ref="AZ2427" ca="1">ROUNDDOWN(INDIRECT(AZ2417)/AZ2426,0)</f>
        <v>10</v>
      </c>
      <c r="BA2427" s="76" cm="1">
        <f t="array" aca="1" ref="BA2427" ca="1">ROUNDDOWN(INDIRECT(BA2417)/BA2426,0)</f>
        <v>10</v>
      </c>
      <c r="BB2427" s="76" cm="1">
        <f t="array" aca="1" ref="BB2427" ca="1">ROUNDDOWN(INDIRECT(BB2417)/BB2426,0)</f>
        <v>10</v>
      </c>
      <c r="BC2427" s="76" cm="1">
        <f t="array" aca="1" ref="BC2427" ca="1">ROUNDDOWN(INDIRECT(BC2417)/BC2426,0)</f>
        <v>10</v>
      </c>
      <c r="BD2427" s="76" cm="1">
        <f t="array" aca="1" ref="BD2427" ca="1">ROUNDDOWN(INDIRECT(BD2417)/BD2426,0)</f>
        <v>10</v>
      </c>
      <c r="BE2427" s="76" cm="1">
        <f t="array" aca="1" ref="BE2427" ca="1">ROUNDDOWN(INDIRECT(BE2417)/BE2426,0)</f>
        <v>10</v>
      </c>
      <c r="BF2427" s="76" cm="1">
        <f t="array" aca="1" ref="BF2427" ca="1">ROUNDDOWN(INDIRECT(BF2417)/BF2426,0)</f>
        <v>10</v>
      </c>
      <c r="BG2427" s="76" cm="1">
        <f t="array" aca="1" ref="BG2427" ca="1">ROUNDDOWN(INDIRECT(BG2417)/BG2426,0)</f>
        <v>10</v>
      </c>
      <c r="BH2427" s="76" cm="1">
        <f t="array" aca="1" ref="BH2427" ca="1">ROUNDDOWN(INDIRECT(BH2417)/BH2426,0)</f>
        <v>10</v>
      </c>
      <c r="BI2427" s="76" cm="1">
        <f t="array" aca="1" ref="BI2427" ca="1">ROUNDDOWN(INDIRECT(BI2417)/BI2426,0)</f>
        <v>10</v>
      </c>
      <c r="BJ2427" s="76" cm="1">
        <f t="array" aca="1" ref="BJ2427" ca="1">ROUNDDOWN(INDIRECT(BJ2417)/BJ2426,0)</f>
        <v>10</v>
      </c>
      <c r="BK2427" s="76" cm="1">
        <f t="array" aca="1" ref="BK2427" ca="1">ROUNDDOWN(INDIRECT(BK2417)/BK2426,0)</f>
        <v>10</v>
      </c>
      <c r="BL2427" s="76" cm="1">
        <f t="array" aca="1" ref="BL2427" ca="1">ROUNDDOWN(INDIRECT(BL2417)/BL2426,0)</f>
        <v>10</v>
      </c>
      <c r="BM2427" s="76" cm="1">
        <f t="array" aca="1" ref="BM2427" ca="1">ROUNDDOWN(INDIRECT(BM2417)/BM2426,0)</f>
        <v>10</v>
      </c>
      <c r="BN2427" s="76" cm="1">
        <f t="array" aca="1" ref="BN2427" ca="1">ROUNDDOWN(INDIRECT(BN2417)/BN2426,0)</f>
        <v>10</v>
      </c>
      <c r="BO2427" s="76" cm="1">
        <f t="array" aca="1" ref="BO2427" ca="1">ROUNDDOWN(INDIRECT(BO2417)/BO2426,0)</f>
        <v>10</v>
      </c>
      <c r="BP2427" s="76" cm="1">
        <f t="array" aca="1" ref="BP2427" ca="1">ROUNDDOWN(INDIRECT(BP2417)/BP2426,0)</f>
        <v>10</v>
      </c>
      <c r="BQ2427" s="76" cm="1">
        <f t="array" aca="1" ref="BQ2427" ca="1">ROUNDDOWN(INDIRECT(BQ2417)/BQ2426,0)</f>
        <v>10</v>
      </c>
      <c r="BR2427" s="76" cm="1">
        <f t="array" aca="1" ref="BR2427" ca="1">ROUNDDOWN(INDIRECT(BR2417)/BR2426,0)</f>
        <v>10</v>
      </c>
      <c r="BS2427" s="76" cm="1">
        <f t="array" aca="1" ref="BS2427" ca="1">ROUNDDOWN(INDIRECT(BS2417)/BS2426,0)</f>
        <v>10</v>
      </c>
      <c r="BT2427" s="76" cm="1">
        <f t="array" aca="1" ref="BT2427" ca="1">ROUNDDOWN(INDIRECT(BT2417)/BT2426,0)</f>
        <v>10</v>
      </c>
      <c r="BU2427" s="76" cm="1">
        <f t="array" aca="1" ref="BU2427" ca="1">ROUNDDOWN(INDIRECT(BU2417)/BU2426,0)</f>
        <v>10</v>
      </c>
      <c r="BV2427" s="76" cm="1">
        <f t="array" aca="1" ref="BV2427" ca="1">ROUNDDOWN(INDIRECT(BV2417)/BV2426,0)</f>
        <v>10</v>
      </c>
      <c r="BW2427" s="76" cm="1">
        <f t="array" aca="1" ref="BW2427" ca="1">ROUNDDOWN(INDIRECT(BW2417)/BW2426,0)</f>
        <v>10</v>
      </c>
      <c r="BX2427" s="76" cm="1">
        <f t="array" aca="1" ref="BX2427" ca="1">ROUNDDOWN(INDIRECT(BX2417)/BX2426,0)</f>
        <v>10</v>
      </c>
      <c r="BY2427" s="76" cm="1">
        <f t="array" aca="1" ref="BY2427" ca="1">ROUNDDOWN(INDIRECT(BY2417)/BY2426,0)</f>
        <v>10</v>
      </c>
      <c r="BZ2427" s="76" cm="1">
        <f t="array" aca="1" ref="BZ2427" ca="1">ROUNDDOWN(INDIRECT(BZ2417)/BZ2426,0)</f>
        <v>10</v>
      </c>
      <c r="CA2427" s="76" cm="1">
        <f t="array" aca="1" ref="CA2427" ca="1">ROUNDDOWN(INDIRECT(CA2417)/CA2426,0)</f>
        <v>10</v>
      </c>
      <c r="CB2427" s="76" cm="1">
        <f t="array" aca="1" ref="CB2427" ca="1">ROUNDDOWN(INDIRECT(CB2417)/CB2426,0)</f>
        <v>10</v>
      </c>
      <c r="CC2427" s="76" cm="1">
        <f t="array" aca="1" ref="CC2427" ca="1">ROUNDDOWN(INDIRECT(CC2417)/CC2426,0)</f>
        <v>10</v>
      </c>
      <c r="CD2427" s="76" cm="1">
        <f t="array" aca="1" ref="CD2427" ca="1">ROUNDDOWN(INDIRECT(CD2417)/CD2426,0)</f>
        <v>10</v>
      </c>
      <c r="CE2427" s="76" cm="1">
        <f t="array" aca="1" ref="CE2427" ca="1">ROUNDDOWN(INDIRECT(CE2417)/CE2426,0)</f>
        <v>10</v>
      </c>
      <c r="CF2427" s="76" cm="1">
        <f t="array" aca="1" ref="CF2427" ca="1">ROUNDDOWN(INDIRECT(CF2417)/CF2426,0)</f>
        <v>10</v>
      </c>
      <c r="CG2427" s="76" cm="1">
        <f t="array" aca="1" ref="CG2427" ca="1">ROUNDDOWN(INDIRECT(CG2417)/CG2426,0)</f>
        <v>10</v>
      </c>
      <c r="CH2427" s="76" cm="1">
        <f t="array" aca="1" ref="CH2427" ca="1">ROUNDDOWN(INDIRECT(CH2417)/CH2426,0)</f>
        <v>10</v>
      </c>
      <c r="CI2427" s="76" cm="1">
        <f t="array" aca="1" ref="CI2427" ca="1">ROUNDDOWN(INDIRECT(CI2417)/CI2426,0)</f>
        <v>10</v>
      </c>
      <c r="CJ2427" s="76" cm="1">
        <f t="array" aca="1" ref="CJ2427" ca="1">ROUNDDOWN(INDIRECT(CJ2417)/CJ2426,0)</f>
        <v>10</v>
      </c>
      <c r="CK2427" s="76" cm="1">
        <f t="array" aca="1" ref="CK2427" ca="1">ROUNDDOWN(INDIRECT(CK2417)/CK2426,0)</f>
        <v>10</v>
      </c>
      <c r="CL2427" s="76" cm="1">
        <f t="array" aca="1" ref="CL2427" ca="1">ROUNDDOWN(INDIRECT(CL2417)/CL2426,0)</f>
        <v>10</v>
      </c>
    </row>
    <row r="2428" spans="2:90" x14ac:dyDescent="0.4">
      <c r="B2428" s="139" t="s">
        <v>73</v>
      </c>
      <c r="C2428" s="12"/>
      <c r="D2428" s="12" t="s">
        <v>746</v>
      </c>
      <c r="E2428" s="12" t="s">
        <v>906</v>
      </c>
      <c r="F2428" s="12"/>
      <c r="G2428" s="12" t="str">
        <f>E2428</f>
        <v/>
      </c>
      <c r="H2428" s="12"/>
      <c r="I2428" s="60"/>
      <c r="J2428" s="60"/>
      <c r="K2428" s="16">
        <v>0.05</v>
      </c>
      <c r="L2428" s="16">
        <v>0.05</v>
      </c>
      <c r="M2428" s="16">
        <v>0.05</v>
      </c>
      <c r="N2428" s="16">
        <v>0.05</v>
      </c>
      <c r="O2428" s="16">
        <v>0.05</v>
      </c>
      <c r="P2428" s="16">
        <v>0.05</v>
      </c>
      <c r="R2428" s="20"/>
      <c r="S2428" s="144" cm="1">
        <f t="array" ref="S2428">INDEX($K:$P,ROW(),MATCH(S$3,$K$2:$P$2,0))</f>
        <v>0.05</v>
      </c>
      <c r="T2428" s="144" cm="1">
        <f t="array" ref="T2428">INDEX($K:$P,ROW(),MATCH(T$3,$K$2:$P$2,0))</f>
        <v>0.05</v>
      </c>
      <c r="U2428" s="144" cm="1">
        <f t="array" ref="U2428">INDEX($K:$P,ROW(),MATCH(U$3,$K$2:$P$2,0))</f>
        <v>0.05</v>
      </c>
      <c r="V2428" s="144" cm="1">
        <f t="array" ref="V2428">INDEX($K:$P,ROW(),MATCH(V$3,$K$2:$P$2,0))</f>
        <v>0.05</v>
      </c>
      <c r="W2428" s="144" cm="1">
        <f t="array" ref="W2428">INDEX($K:$P,ROW(),MATCH(W$3,$K$2:$P$2,0))</f>
        <v>0.05</v>
      </c>
      <c r="X2428" s="144" cm="1">
        <f t="array" ref="X2428">INDEX($K:$P,ROW(),MATCH(X$3,$K$2:$P$2,0))</f>
        <v>0.05</v>
      </c>
      <c r="Y2428" s="144" cm="1">
        <f t="array" ref="Y2428">INDEX($K:$P,ROW(),MATCH(Y$3,$K$2:$P$2,0))</f>
        <v>0.05</v>
      </c>
      <c r="Z2428" s="144" cm="1">
        <f t="array" ref="Z2428">INDEX($K:$P,ROW(),MATCH(Z$3,$K$2:$P$2,0))</f>
        <v>0.05</v>
      </c>
      <c r="AA2428" s="144" cm="1">
        <f t="array" ref="AA2428">INDEX($K:$P,ROW(),MATCH(AA$3,$K$2:$P$2,0))</f>
        <v>0.05</v>
      </c>
      <c r="AB2428" s="144" cm="1">
        <f t="array" ref="AB2428">INDEX($K:$P,ROW(),MATCH(AB$3,$K$2:$P$2,0))</f>
        <v>0.05</v>
      </c>
      <c r="AC2428" s="144" cm="1">
        <f t="array" ref="AC2428">INDEX($K:$P,ROW(),MATCH(AC$3,$K$2:$P$2,0))</f>
        <v>0.05</v>
      </c>
      <c r="AD2428" s="144" cm="1">
        <f t="array" ref="AD2428">INDEX($K:$P,ROW(),MATCH(AD$3,$K$2:$P$2,0))</f>
        <v>0.05</v>
      </c>
      <c r="AE2428" s="144" cm="1">
        <f t="array" ref="AE2428">INDEX($K:$P,ROW(),MATCH(AE$3,$K$2:$P$2,0))</f>
        <v>0.05</v>
      </c>
      <c r="AF2428" s="144" cm="1">
        <f t="array" ref="AF2428">INDEX($K:$P,ROW(),MATCH(AF$3,$K$2:$P$2,0))</f>
        <v>0.05</v>
      </c>
      <c r="AG2428" s="144" cm="1">
        <f t="array" ref="AG2428">INDEX($K:$P,ROW(),MATCH(AG$3,$K$2:$P$2,0))</f>
        <v>0.05</v>
      </c>
      <c r="AH2428" s="144" cm="1">
        <f t="array" ref="AH2428">INDEX($K:$P,ROW(),MATCH(AH$3,$K$2:$P$2,0))</f>
        <v>0.05</v>
      </c>
      <c r="AI2428" s="144" cm="1">
        <f t="array" ref="AI2428">INDEX($K:$P,ROW(),MATCH(AI$3,$K$2:$P$2,0))</f>
        <v>0.05</v>
      </c>
      <c r="AJ2428" s="144" cm="1">
        <f t="array" ref="AJ2428">INDEX($K:$P,ROW(),MATCH(AJ$3,$K$2:$P$2,0))</f>
        <v>0.05</v>
      </c>
      <c r="AK2428" s="144" cm="1">
        <f t="array" ref="AK2428">INDEX($K:$P,ROW(),MATCH(AK$3,$K$2:$P$2,0))</f>
        <v>0.05</v>
      </c>
      <c r="AL2428" s="144" cm="1">
        <f t="array" ref="AL2428">INDEX($K:$P,ROW(),MATCH(AL$3,$K$2:$P$2,0))</f>
        <v>0.05</v>
      </c>
      <c r="AM2428" s="144" cm="1">
        <f t="array" ref="AM2428">INDEX($K:$P,ROW(),MATCH(AM$3,$K$2:$P$2,0))</f>
        <v>0.05</v>
      </c>
      <c r="AN2428" s="144" cm="1">
        <f t="array" ref="AN2428">INDEX($K:$P,ROW(),MATCH(AN$3,$K$2:$P$2,0))</f>
        <v>0.05</v>
      </c>
      <c r="AO2428" s="144" cm="1">
        <f t="array" ref="AO2428">INDEX($K:$P,ROW(),MATCH(AO$3,$K$2:$P$2,0))</f>
        <v>0.05</v>
      </c>
      <c r="AP2428" s="144" cm="1">
        <f t="array" ref="AP2428">INDEX($K:$P,ROW(),MATCH(AP$3,$K$2:$P$2,0))</f>
        <v>0.05</v>
      </c>
      <c r="AQ2428" s="144" cm="1">
        <f t="array" ref="AQ2428">INDEX($K:$P,ROW(),MATCH(AQ$3,$K$2:$P$2,0))</f>
        <v>0.05</v>
      </c>
      <c r="AR2428" s="144" cm="1">
        <f t="array" ref="AR2428">INDEX($K:$P,ROW(),MATCH(AR$3,$K$2:$P$2,0))</f>
        <v>0.05</v>
      </c>
      <c r="AS2428" s="144" cm="1">
        <f t="array" ref="AS2428">INDEX($K:$P,ROW(),MATCH(AS$3,$K$2:$P$2,0))</f>
        <v>0.05</v>
      </c>
      <c r="AT2428" s="144" cm="1">
        <f t="array" ref="AT2428">INDEX($K:$P,ROW(),MATCH(AT$3,$K$2:$P$2,0))</f>
        <v>0.05</v>
      </c>
      <c r="AU2428" s="144" cm="1">
        <f t="array" ref="AU2428">INDEX($K:$P,ROW(),MATCH(AU$3,$K$2:$P$2,0))</f>
        <v>0.05</v>
      </c>
      <c r="AV2428" s="144" cm="1">
        <f t="array" ref="AV2428">INDEX($K:$P,ROW(),MATCH(AV$3,$K$2:$P$2,0))</f>
        <v>0.05</v>
      </c>
      <c r="AW2428" s="144" cm="1">
        <f t="array" ref="AW2428">INDEX($K:$P,ROW(),MATCH(AW$3,$K$2:$P$2,0))</f>
        <v>0.05</v>
      </c>
      <c r="AX2428" s="144" cm="1">
        <f t="array" ref="AX2428">INDEX($K:$P,ROW(),MATCH(AX$3,$K$2:$P$2,0))</f>
        <v>0.05</v>
      </c>
      <c r="AY2428" s="144" cm="1">
        <f t="array" ref="AY2428">INDEX($K:$P,ROW(),MATCH(AY$3,$K$2:$P$2,0))</f>
        <v>0.05</v>
      </c>
      <c r="AZ2428" s="144" cm="1">
        <f t="array" ref="AZ2428">INDEX($K:$P,ROW(),MATCH(AZ$3,$K$2:$P$2,0))</f>
        <v>0.05</v>
      </c>
      <c r="BA2428" s="144" cm="1">
        <f t="array" ref="BA2428">INDEX($K:$P,ROW(),MATCH(BA$3,$K$2:$P$2,0))</f>
        <v>0.05</v>
      </c>
      <c r="BB2428" s="144" cm="1">
        <f t="array" ref="BB2428">INDEX($K:$P,ROW(),MATCH(BB$3,$K$2:$P$2,0))</f>
        <v>0.05</v>
      </c>
      <c r="BC2428" s="144" cm="1">
        <f t="array" ref="BC2428">INDEX($K:$P,ROW(),MATCH(BC$3,$K$2:$P$2,0))</f>
        <v>0.05</v>
      </c>
      <c r="BD2428" s="144" cm="1">
        <f t="array" ref="BD2428">INDEX($K:$P,ROW(),MATCH(BD$3,$K$2:$P$2,0))</f>
        <v>0.05</v>
      </c>
      <c r="BE2428" s="144" cm="1">
        <f t="array" ref="BE2428">INDEX($K:$P,ROW(),MATCH(BE$3,$K$2:$P$2,0))</f>
        <v>0.05</v>
      </c>
      <c r="BF2428" s="144" cm="1">
        <f t="array" ref="BF2428">INDEX($K:$P,ROW(),MATCH(BF$3,$K$2:$P$2,0))</f>
        <v>0.05</v>
      </c>
      <c r="BG2428" s="144" cm="1">
        <f t="array" ref="BG2428">INDEX($K:$P,ROW(),MATCH(BG$3,$K$2:$P$2,0))</f>
        <v>0.05</v>
      </c>
      <c r="BH2428" s="144" cm="1">
        <f t="array" ref="BH2428">INDEX($K:$P,ROW(),MATCH(BH$3,$K$2:$P$2,0))</f>
        <v>0.05</v>
      </c>
      <c r="BI2428" s="144" cm="1">
        <f t="array" ref="BI2428">INDEX($K:$P,ROW(),MATCH(BI$3,$K$2:$P$2,0))</f>
        <v>0.05</v>
      </c>
      <c r="BJ2428" s="144" cm="1">
        <f t="array" ref="BJ2428">INDEX($K:$P,ROW(),MATCH(BJ$3,$K$2:$P$2,0))</f>
        <v>0.05</v>
      </c>
      <c r="BK2428" s="144" cm="1">
        <f t="array" ref="BK2428">INDEX($K:$P,ROW(),MATCH(BK$3,$K$2:$P$2,0))</f>
        <v>0.05</v>
      </c>
      <c r="BL2428" s="144" cm="1">
        <f t="array" ref="BL2428">INDEX($K:$P,ROW(),MATCH(BL$3,$K$2:$P$2,0))</f>
        <v>0.05</v>
      </c>
      <c r="BM2428" s="144" cm="1">
        <f t="array" ref="BM2428">INDEX($K:$P,ROW(),MATCH(BM$3,$K$2:$P$2,0))</f>
        <v>0.05</v>
      </c>
      <c r="BN2428" s="144" cm="1">
        <f t="array" ref="BN2428">INDEX($K:$P,ROW(),MATCH(BN$3,$K$2:$P$2,0))</f>
        <v>0.05</v>
      </c>
      <c r="BO2428" s="144" cm="1">
        <f t="array" ref="BO2428">INDEX($K:$P,ROW(),MATCH(BO$3,$K$2:$P$2,0))</f>
        <v>0.05</v>
      </c>
      <c r="BP2428" s="144" cm="1">
        <f t="array" ref="BP2428">INDEX($K:$P,ROW(),MATCH(BP$3,$K$2:$P$2,0))</f>
        <v>0.05</v>
      </c>
      <c r="BQ2428" s="144" cm="1">
        <f t="array" ref="BQ2428">INDEX($K:$P,ROW(),MATCH(BQ$3,$K$2:$P$2,0))</f>
        <v>0.05</v>
      </c>
      <c r="BR2428" s="144" cm="1">
        <f t="array" ref="BR2428">INDEX($K:$P,ROW(),MATCH(BR$3,$K$2:$P$2,0))</f>
        <v>0.05</v>
      </c>
      <c r="BS2428" s="144" cm="1">
        <f t="array" ref="BS2428">INDEX($K:$P,ROW(),MATCH(BS$3,$K$2:$P$2,0))</f>
        <v>0.05</v>
      </c>
      <c r="BT2428" s="144" cm="1">
        <f t="array" ref="BT2428">INDEX($K:$P,ROW(),MATCH(BT$3,$K$2:$P$2,0))</f>
        <v>0.05</v>
      </c>
      <c r="BU2428" s="144" cm="1">
        <f t="array" ref="BU2428">INDEX($K:$P,ROW(),MATCH(BU$3,$K$2:$P$2,0))</f>
        <v>0.05</v>
      </c>
      <c r="BV2428" s="144" cm="1">
        <f t="array" ref="BV2428">INDEX($K:$P,ROW(),MATCH(BV$3,$K$2:$P$2,0))</f>
        <v>0.05</v>
      </c>
      <c r="BW2428" s="144" cm="1">
        <f t="array" ref="BW2428">INDEX($K:$P,ROW(),MATCH(BW$3,$K$2:$P$2,0))</f>
        <v>0.05</v>
      </c>
      <c r="BX2428" s="144" cm="1">
        <f t="array" ref="BX2428">INDEX($K:$P,ROW(),MATCH(BX$3,$K$2:$P$2,0))</f>
        <v>0.05</v>
      </c>
      <c r="BY2428" s="144" cm="1">
        <f t="array" ref="BY2428">INDEX($K:$P,ROW(),MATCH(BY$3,$K$2:$P$2,0))</f>
        <v>0.05</v>
      </c>
      <c r="BZ2428" s="144" cm="1">
        <f t="array" ref="BZ2428">INDEX($K:$P,ROW(),MATCH(BZ$3,$K$2:$P$2,0))</f>
        <v>0.05</v>
      </c>
      <c r="CA2428" s="144" cm="1">
        <f t="array" ref="CA2428">INDEX($K:$P,ROW(),MATCH(CA$3,$K$2:$P$2,0))</f>
        <v>0.05</v>
      </c>
      <c r="CB2428" s="144" cm="1">
        <f t="array" ref="CB2428">INDEX($K:$P,ROW(),MATCH(CB$3,$K$2:$P$2,0))</f>
        <v>0.05</v>
      </c>
      <c r="CC2428" s="144" cm="1">
        <f t="array" ref="CC2428">INDEX($K:$P,ROW(),MATCH(CC$3,$K$2:$P$2,0))</f>
        <v>0.05</v>
      </c>
      <c r="CD2428" s="144" cm="1">
        <f t="array" ref="CD2428">INDEX($K:$P,ROW(),MATCH(CD$3,$K$2:$P$2,0))</f>
        <v>0.05</v>
      </c>
      <c r="CE2428" s="144" cm="1">
        <f t="array" ref="CE2428">INDEX($K:$P,ROW(),MATCH(CE$3,$K$2:$P$2,0))</f>
        <v>0.05</v>
      </c>
      <c r="CF2428" s="144" cm="1">
        <f t="array" ref="CF2428">INDEX($K:$P,ROW(),MATCH(CF$3,$K$2:$P$2,0))</f>
        <v>0.05</v>
      </c>
      <c r="CG2428" s="144" cm="1">
        <f t="array" ref="CG2428">INDEX($K:$P,ROW(),MATCH(CG$3,$K$2:$P$2,0))</f>
        <v>0.05</v>
      </c>
      <c r="CH2428" s="144" cm="1">
        <f t="array" ref="CH2428">INDEX($K:$P,ROW(),MATCH(CH$3,$K$2:$P$2,0))</f>
        <v>0.05</v>
      </c>
      <c r="CI2428" s="144" cm="1">
        <f t="array" ref="CI2428">INDEX($K:$P,ROW(),MATCH(CI$3,$K$2:$P$2,0))</f>
        <v>0.05</v>
      </c>
      <c r="CJ2428" s="144" cm="1">
        <f t="array" ref="CJ2428">INDEX($K:$P,ROW(),MATCH(CJ$3,$K$2:$P$2,0))</f>
        <v>0.05</v>
      </c>
      <c r="CK2428" s="144" cm="1">
        <f t="array" ref="CK2428">INDEX($K:$P,ROW(),MATCH(CK$3,$K$2:$P$2,0))</f>
        <v>0.05</v>
      </c>
      <c r="CL2428" s="144" cm="1">
        <f t="array" ref="CL2428">INDEX($K:$P,ROW(),MATCH(CL$3,$K$2:$P$2,0))</f>
        <v>0.05</v>
      </c>
    </row>
    <row r="2429" spans="2:90" x14ac:dyDescent="0.4">
      <c r="B2429" s="152" t="s">
        <v>74</v>
      </c>
      <c r="D2429" t="s">
        <v>746</v>
      </c>
      <c r="E2429" t="s">
        <v>906</v>
      </c>
      <c r="K2429" s="34">
        <f ca="1">SUMIF($3:$3,K$2,2429:2429)</f>
        <v>-326.68416655901024</v>
      </c>
      <c r="L2429" s="34">
        <f ca="1">SUMIF($3:$3,L$2,2429:2429)</f>
        <v>-434.07922978154875</v>
      </c>
      <c r="M2429" s="34">
        <f ca="1">SUMIF($3:$3,M$2,2429:2429)</f>
        <v>-289.71588013777119</v>
      </c>
      <c r="N2429" s="34">
        <f ca="1">SUMIF($3:$3,N$2,2429:2429)</f>
        <v>-211.70768786898765</v>
      </c>
      <c r="O2429" s="34">
        <f ca="1">SUMIF($3:$3,O$2,2429:2429)</f>
        <v>-169.55517425622395</v>
      </c>
      <c r="P2429" s="34">
        <f ca="1">SUMIF($3:$3,P$2,2429:2429)</f>
        <v>-146.7776383052304</v>
      </c>
      <c r="R2429" s="15"/>
      <c r="S2429" s="76">
        <f t="shared" ref="S2429" ca="1" si="2865">-S2428*(S2427+S2425)</f>
        <v>-5</v>
      </c>
      <c r="T2429" s="76">
        <f t="shared" ref="T2429:AX2429" ca="1" si="2866">-T2428*(T2427+T2425)</f>
        <v>-9.75</v>
      </c>
      <c r="U2429" s="76">
        <f t="shared" ca="1" si="2866"/>
        <v>-14.262500000000001</v>
      </c>
      <c r="V2429" s="76">
        <f t="shared" ca="1" si="2866"/>
        <v>-18.549375000000001</v>
      </c>
      <c r="W2429" s="76">
        <f t="shared" ca="1" si="2866"/>
        <v>-22.621906250000002</v>
      </c>
      <c r="X2429" s="76">
        <f t="shared" ca="1" si="2866"/>
        <v>-26.490810937500001</v>
      </c>
      <c r="Y2429" s="76">
        <f t="shared" ca="1" si="2866"/>
        <v>-30.166270390625002</v>
      </c>
      <c r="Z2429" s="76">
        <f t="shared" ca="1" si="2866"/>
        <v>-33.657956871093752</v>
      </c>
      <c r="AA2429" s="76">
        <f t="shared" ca="1" si="2866"/>
        <v>-36.975059027539061</v>
      </c>
      <c r="AB2429" s="76">
        <f t="shared" ca="1" si="2866"/>
        <v>-40.126306076162109</v>
      </c>
      <c r="AC2429" s="76">
        <f t="shared" ca="1" si="2866"/>
        <v>-43.119990772354008</v>
      </c>
      <c r="AD2429" s="76">
        <f t="shared" ca="1" si="2866"/>
        <v>-45.963991233736309</v>
      </c>
      <c r="AE2429" s="76">
        <f t="shared" ca="1" si="2866"/>
        <v>-44.165791672049494</v>
      </c>
      <c r="AF2429" s="76">
        <f t="shared" ca="1" si="2866"/>
        <v>-42.457502088447015</v>
      </c>
      <c r="AG2429" s="76">
        <f t="shared" ca="1" si="2866"/>
        <v>-40.834626984024666</v>
      </c>
      <c r="AH2429" s="76">
        <f t="shared" ca="1" si="2866"/>
        <v>-39.292895634823431</v>
      </c>
      <c r="AI2429" s="76">
        <f t="shared" ca="1" si="2866"/>
        <v>-37.82825085308226</v>
      </c>
      <c r="AJ2429" s="76">
        <f t="shared" ca="1" si="2866"/>
        <v>-36.436838310428143</v>
      </c>
      <c r="AK2429" s="76">
        <f t="shared" ca="1" si="2866"/>
        <v>-35.114996394906733</v>
      </c>
      <c r="AL2429" s="76">
        <f t="shared" ca="1" si="2866"/>
        <v>-33.8592465751614</v>
      </c>
      <c r="AM2429" s="76">
        <f t="shared" ca="1" si="2866"/>
        <v>-32.666284246403329</v>
      </c>
      <c r="AN2429" s="76">
        <f t="shared" ca="1" si="2866"/>
        <v>-31.532970034083167</v>
      </c>
      <c r="AO2429" s="76">
        <f t="shared" ca="1" si="2866"/>
        <v>-30.456321532379008</v>
      </c>
      <c r="AP2429" s="76">
        <f t="shared" ca="1" si="2866"/>
        <v>-29.433505455760059</v>
      </c>
      <c r="AQ2429" s="76">
        <f t="shared" ca="1" si="2866"/>
        <v>-28.461830182972058</v>
      </c>
      <c r="AR2429" s="76">
        <f t="shared" ca="1" si="2866"/>
        <v>-27.538738673823453</v>
      </c>
      <c r="AS2429" s="76">
        <f t="shared" ca="1" si="2866"/>
        <v>-26.66180174013228</v>
      </c>
      <c r="AT2429" s="76">
        <f t="shared" ca="1" si="2866"/>
        <v>-25.828711653125666</v>
      </c>
      <c r="AU2429" s="76">
        <f t="shared" ca="1" si="2866"/>
        <v>-25.037276070469382</v>
      </c>
      <c r="AV2429" s="76">
        <f t="shared" ca="1" si="2866"/>
        <v>-24.285412266945912</v>
      </c>
      <c r="AW2429" s="76">
        <f t="shared" ca="1" si="2866"/>
        <v>-23.571141653598616</v>
      </c>
      <c r="AX2429" s="76">
        <f t="shared" ca="1" si="2866"/>
        <v>-22.892584570918686</v>
      </c>
      <c r="AY2429" s="76">
        <f t="shared" ref="AY2429:CD2429" ca="1" si="2867">-AY2428*(AY2427+AY2425)</f>
        <v>-22.247955342372752</v>
      </c>
      <c r="AZ2429" s="76">
        <f t="shared" ca="1" si="2867"/>
        <v>-21.635557575254115</v>
      </c>
      <c r="BA2429" s="76">
        <f t="shared" ca="1" si="2867"/>
        <v>-21.053779696491411</v>
      </c>
      <c r="BB2429" s="76">
        <f t="shared" ca="1" si="2867"/>
        <v>-20.501090711666841</v>
      </c>
      <c r="BC2429" s="76">
        <f t="shared" ca="1" si="2867"/>
        <v>-19.976036176083497</v>
      </c>
      <c r="BD2429" s="76">
        <f t="shared" ca="1" si="2867"/>
        <v>-19.477234367279323</v>
      </c>
      <c r="BE2429" s="76">
        <f t="shared" ca="1" si="2867"/>
        <v>-19.003372648915356</v>
      </c>
      <c r="BF2429" s="76">
        <f t="shared" ca="1" si="2867"/>
        <v>-18.553204016469589</v>
      </c>
      <c r="BG2429" s="76">
        <f t="shared" ca="1" si="2867"/>
        <v>-18.125543815646111</v>
      </c>
      <c r="BH2429" s="76">
        <f t="shared" ca="1" si="2867"/>
        <v>-17.719266624863806</v>
      </c>
      <c r="BI2429" s="76">
        <f t="shared" ca="1" si="2867"/>
        <v>-17.333303293620617</v>
      </c>
      <c r="BJ2429" s="76">
        <f t="shared" ca="1" si="2867"/>
        <v>-16.966638128939589</v>
      </c>
      <c r="BK2429" s="76">
        <f t="shared" ca="1" si="2867"/>
        <v>-16.61830622249261</v>
      </c>
      <c r="BL2429" s="76">
        <f t="shared" ca="1" si="2867"/>
        <v>-16.287390911367979</v>
      </c>
      <c r="BM2429" s="76">
        <f t="shared" ca="1" si="2867"/>
        <v>-15.97302136579958</v>
      </c>
      <c r="BN2429" s="76">
        <f t="shared" ca="1" si="2867"/>
        <v>-15.674370297509601</v>
      </c>
      <c r="BO2429" s="76">
        <f t="shared" ca="1" si="2867"/>
        <v>-15.390651782634121</v>
      </c>
      <c r="BP2429" s="76">
        <f t="shared" ca="1" si="2867"/>
        <v>-15.121119193502416</v>
      </c>
      <c r="BQ2429" s="76">
        <f t="shared" ca="1" si="2867"/>
        <v>-14.865063233827295</v>
      </c>
      <c r="BR2429" s="76">
        <f t="shared" ca="1" si="2867"/>
        <v>-14.621810072135929</v>
      </c>
      <c r="BS2429" s="76">
        <f t="shared" ca="1" si="2867"/>
        <v>-14.390719568529134</v>
      </c>
      <c r="BT2429" s="76">
        <f t="shared" ca="1" si="2867"/>
        <v>-14.171183590102679</v>
      </c>
      <c r="BU2429" s="76">
        <f t="shared" ca="1" si="2867"/>
        <v>-13.962624410597545</v>
      </c>
      <c r="BV2429" s="76">
        <f t="shared" ca="1" si="2867"/>
        <v>-13.764493190067668</v>
      </c>
      <c r="BW2429" s="76">
        <f t="shared" ca="1" si="2867"/>
        <v>-13.576268530564285</v>
      </c>
      <c r="BX2429" s="76">
        <f t="shared" ca="1" si="2867"/>
        <v>-13.397455104036069</v>
      </c>
      <c r="BY2429" s="76">
        <f t="shared" ca="1" si="2867"/>
        <v>-13.227582348834268</v>
      </c>
      <c r="BZ2429" s="76">
        <f t="shared" ca="1" si="2867"/>
        <v>-13.066203231392553</v>
      </c>
      <c r="CA2429" s="76">
        <f t="shared" ca="1" si="2867"/>
        <v>-12.912893069822923</v>
      </c>
      <c r="CB2429" s="76">
        <f t="shared" ca="1" si="2867"/>
        <v>-12.767248416331777</v>
      </c>
      <c r="CC2429" s="76">
        <f t="shared" ca="1" si="2867"/>
        <v>-12.628885995515189</v>
      </c>
      <c r="CD2429" s="76">
        <f t="shared" ca="1" si="2867"/>
        <v>-12.497441695739429</v>
      </c>
      <c r="CE2429" s="76">
        <f t="shared" ref="CE2429:CK2429" ca="1" si="2868">-CE2428*(CE2427+CE2425)</f>
        <v>-12.372569610952457</v>
      </c>
      <c r="CF2429" s="76">
        <f t="shared" ca="1" si="2868"/>
        <v>-12.253941130404833</v>
      </c>
      <c r="CG2429" s="76">
        <f t="shared" ca="1" si="2868"/>
        <v>-12.141244073884593</v>
      </c>
      <c r="CH2429" s="76">
        <f t="shared" ca="1" si="2868"/>
        <v>-12.034181870190363</v>
      </c>
      <c r="CI2429" s="76">
        <f t="shared" ca="1" si="2868"/>
        <v>-11.932472776680845</v>
      </c>
      <c r="CJ2429" s="76">
        <f t="shared" ca="1" si="2868"/>
        <v>-11.835849137846802</v>
      </c>
      <c r="CK2429" s="76">
        <f t="shared" ca="1" si="2868"/>
        <v>-11.744056680954463</v>
      </c>
      <c r="CL2429" s="76">
        <f t="shared" ref="CL2429" ca="1" si="2869">-CL2428*(CL2427+CL2425)</f>
        <v>-11.65685384690674</v>
      </c>
    </row>
    <row r="2430" spans="2:90" x14ac:dyDescent="0.4">
      <c r="B2430" s="122" t="str">
        <f>"# of subscriber - "&amp;SUBSTITUTE(B2423,":","")</f>
        <v># of subscriber - Subscription revenue - secondary revenue driven</v>
      </c>
      <c r="C2430" s="31" t="s">
        <v>80</v>
      </c>
      <c r="D2430" s="31" t="s">
        <v>746</v>
      </c>
      <c r="E2430" s="31" t="s">
        <v>906</v>
      </c>
      <c r="F2430" s="31"/>
      <c r="G2430" s="31"/>
      <c r="H2430" s="31"/>
      <c r="I2430" s="73"/>
      <c r="J2430" s="73"/>
      <c r="K2430" s="114">
        <f ca="1">SUMIF($4:$4,K$2,2430:2430)</f>
        <v>873.31583344098976</v>
      </c>
      <c r="L2430" s="114">
        <f ca="1">SUMIF($4:$4,L$2,2430:2430)</f>
        <v>559.23660365944113</v>
      </c>
      <c r="M2430" s="114">
        <f ca="1">SUMIF($4:$4,M$2,2430:2430)</f>
        <v>389.52072352166994</v>
      </c>
      <c r="N2430" s="114">
        <f ca="1">SUMIF($4:$4,N$2,2430:2430)</f>
        <v>297.8130356526824</v>
      </c>
      <c r="O2430" s="114">
        <f ca="1">SUMIF($4:$4,O$2,2430:2430)</f>
        <v>248.25786139645848</v>
      </c>
      <c r="P2430" s="114">
        <f ca="1">SUMIF($4:$4,P$2,2430:2430)</f>
        <v>221.48022309122805</v>
      </c>
      <c r="R2430" s="38"/>
      <c r="S2430" s="145">
        <f t="shared" ref="S2430" ca="1" si="2870">S2425+S2427+S2429</f>
        <v>95</v>
      </c>
      <c r="T2430" s="145">
        <f t="shared" ref="T2430:AX2430" ca="1" si="2871">T2425+T2427+T2429</f>
        <v>185.25</v>
      </c>
      <c r="U2430" s="145">
        <f t="shared" ca="1" si="2871"/>
        <v>270.98750000000001</v>
      </c>
      <c r="V2430" s="145">
        <f t="shared" ca="1" si="2871"/>
        <v>352.43812500000001</v>
      </c>
      <c r="W2430" s="145">
        <f t="shared" ca="1" si="2871"/>
        <v>429.81621875000002</v>
      </c>
      <c r="X2430" s="145">
        <f t="shared" ca="1" si="2871"/>
        <v>503.32540781249998</v>
      </c>
      <c r="Y2430" s="145">
        <f t="shared" ca="1" si="2871"/>
        <v>573.15913742187502</v>
      </c>
      <c r="Z2430" s="145">
        <f t="shared" ca="1" si="2871"/>
        <v>639.50118055078121</v>
      </c>
      <c r="AA2430" s="145">
        <f t="shared" ca="1" si="2871"/>
        <v>702.52612152324218</v>
      </c>
      <c r="AB2430" s="145">
        <f t="shared" ca="1" si="2871"/>
        <v>762.39981544708007</v>
      </c>
      <c r="AC2430" s="145">
        <f t="shared" ca="1" si="2871"/>
        <v>819.27982467472611</v>
      </c>
      <c r="AD2430" s="145">
        <f t="shared" ca="1" si="2871"/>
        <v>873.31583344098976</v>
      </c>
      <c r="AE2430" s="145">
        <f t="shared" ca="1" si="2871"/>
        <v>839.15004176894024</v>
      </c>
      <c r="AF2430" s="145">
        <f t="shared" ca="1" si="2871"/>
        <v>806.69253968049327</v>
      </c>
      <c r="AG2430" s="145">
        <f t="shared" ca="1" si="2871"/>
        <v>775.85791269646859</v>
      </c>
      <c r="AH2430" s="145">
        <f t="shared" ca="1" si="2871"/>
        <v>746.56501706164511</v>
      </c>
      <c r="AI2430" s="145">
        <f t="shared" ca="1" si="2871"/>
        <v>718.73676620856281</v>
      </c>
      <c r="AJ2430" s="145">
        <f t="shared" ca="1" si="2871"/>
        <v>692.29992789813468</v>
      </c>
      <c r="AK2430" s="145">
        <f t="shared" ca="1" si="2871"/>
        <v>667.18493150322797</v>
      </c>
      <c r="AL2430" s="145">
        <f t="shared" ca="1" si="2871"/>
        <v>643.32568492806661</v>
      </c>
      <c r="AM2430" s="145">
        <f t="shared" ca="1" si="2871"/>
        <v>620.65940068166333</v>
      </c>
      <c r="AN2430" s="145">
        <f t="shared" ca="1" si="2871"/>
        <v>599.12643064758015</v>
      </c>
      <c r="AO2430" s="145">
        <f t="shared" ca="1" si="2871"/>
        <v>578.67010911520117</v>
      </c>
      <c r="AP2430" s="145">
        <f t="shared" ca="1" si="2871"/>
        <v>559.23660365944113</v>
      </c>
      <c r="AQ2430" s="145">
        <f t="shared" ca="1" si="2871"/>
        <v>540.77477347646902</v>
      </c>
      <c r="AR2430" s="145">
        <f t="shared" ca="1" si="2871"/>
        <v>523.23603480264558</v>
      </c>
      <c r="AS2430" s="145">
        <f t="shared" ca="1" si="2871"/>
        <v>506.57423306251331</v>
      </c>
      <c r="AT2430" s="145">
        <f t="shared" ca="1" si="2871"/>
        <v>490.74552140938761</v>
      </c>
      <c r="AU2430" s="145">
        <f t="shared" ca="1" si="2871"/>
        <v>475.70824533891823</v>
      </c>
      <c r="AV2430" s="145">
        <f t="shared" ca="1" si="2871"/>
        <v>461.42283307197232</v>
      </c>
      <c r="AW2430" s="145">
        <f t="shared" ca="1" si="2871"/>
        <v>447.85169141837372</v>
      </c>
      <c r="AX2430" s="145">
        <f t="shared" ca="1" si="2871"/>
        <v>434.95910684745502</v>
      </c>
      <c r="AY2430" s="145">
        <f t="shared" ref="AY2430:CD2430" ca="1" si="2872">AY2425+AY2427+AY2429</f>
        <v>422.71115150508228</v>
      </c>
      <c r="AZ2430" s="145">
        <f t="shared" ca="1" si="2872"/>
        <v>411.07559392982819</v>
      </c>
      <c r="BA2430" s="145">
        <f t="shared" ca="1" si="2872"/>
        <v>400.02181423333678</v>
      </c>
      <c r="BB2430" s="145">
        <f t="shared" ca="1" si="2872"/>
        <v>389.52072352166994</v>
      </c>
      <c r="BC2430" s="145">
        <f t="shared" ca="1" si="2872"/>
        <v>379.54468734558645</v>
      </c>
      <c r="BD2430" s="145">
        <f t="shared" ca="1" si="2872"/>
        <v>370.06745297830713</v>
      </c>
      <c r="BE2430" s="145">
        <f t="shared" ca="1" si="2872"/>
        <v>361.0640803293918</v>
      </c>
      <c r="BF2430" s="145">
        <f t="shared" ca="1" si="2872"/>
        <v>352.51087631292222</v>
      </c>
      <c r="BG2430" s="145">
        <f t="shared" ca="1" si="2872"/>
        <v>344.38533249727612</v>
      </c>
      <c r="BH2430" s="145">
        <f t="shared" ca="1" si="2872"/>
        <v>336.66606587241233</v>
      </c>
      <c r="BI2430" s="145">
        <f t="shared" ca="1" si="2872"/>
        <v>329.33276257879174</v>
      </c>
      <c r="BJ2430" s="145">
        <f t="shared" ca="1" si="2872"/>
        <v>322.36612444985218</v>
      </c>
      <c r="BK2430" s="145">
        <f t="shared" ca="1" si="2872"/>
        <v>315.74781822735957</v>
      </c>
      <c r="BL2430" s="145">
        <f t="shared" ca="1" si="2872"/>
        <v>309.46042731599158</v>
      </c>
      <c r="BM2430" s="145">
        <f t="shared" ca="1" si="2872"/>
        <v>303.487405950192</v>
      </c>
      <c r="BN2430" s="145">
        <f t="shared" ca="1" si="2872"/>
        <v>297.8130356526824</v>
      </c>
      <c r="BO2430" s="145">
        <f t="shared" ca="1" si="2872"/>
        <v>292.42238387004829</v>
      </c>
      <c r="BP2430" s="145">
        <f t="shared" ca="1" si="2872"/>
        <v>287.30126467654588</v>
      </c>
      <c r="BQ2430" s="145">
        <f t="shared" ca="1" si="2872"/>
        <v>282.43620144271858</v>
      </c>
      <c r="BR2430" s="145">
        <f t="shared" ca="1" si="2872"/>
        <v>277.81439137058265</v>
      </c>
      <c r="BS2430" s="145">
        <f t="shared" ca="1" si="2872"/>
        <v>273.42367180205355</v>
      </c>
      <c r="BT2430" s="145">
        <f t="shared" ca="1" si="2872"/>
        <v>269.25248821195089</v>
      </c>
      <c r="BU2430" s="145">
        <f t="shared" ca="1" si="2872"/>
        <v>265.28986380135336</v>
      </c>
      <c r="BV2430" s="145">
        <f t="shared" ca="1" si="2872"/>
        <v>261.52537061128567</v>
      </c>
      <c r="BW2430" s="145">
        <f t="shared" ca="1" si="2872"/>
        <v>257.94910208072139</v>
      </c>
      <c r="BX2430" s="145">
        <f t="shared" ca="1" si="2872"/>
        <v>254.55164697668533</v>
      </c>
      <c r="BY2430" s="145">
        <f t="shared" ca="1" si="2872"/>
        <v>251.32406462785107</v>
      </c>
      <c r="BZ2430" s="145">
        <f t="shared" ca="1" si="2872"/>
        <v>248.25786139645848</v>
      </c>
      <c r="CA2430" s="145">
        <f t="shared" ca="1" si="2872"/>
        <v>245.34496832663552</v>
      </c>
      <c r="CB2430" s="145">
        <f t="shared" ca="1" si="2872"/>
        <v>242.57771991030376</v>
      </c>
      <c r="CC2430" s="145">
        <f t="shared" ca="1" si="2872"/>
        <v>239.94883391478857</v>
      </c>
      <c r="CD2430" s="145">
        <f t="shared" ca="1" si="2872"/>
        <v>237.45139221904913</v>
      </c>
      <c r="CE2430" s="145">
        <f t="shared" ref="CE2430:CK2430" ca="1" si="2873">CE2425+CE2427+CE2429</f>
        <v>235.07882260809666</v>
      </c>
      <c r="CF2430" s="145">
        <f t="shared" ca="1" si="2873"/>
        <v>232.82488147769183</v>
      </c>
      <c r="CG2430" s="145">
        <f t="shared" ca="1" si="2873"/>
        <v>230.68363740380724</v>
      </c>
      <c r="CH2430" s="145">
        <f t="shared" ca="1" si="2873"/>
        <v>228.64945553361687</v>
      </c>
      <c r="CI2430" s="145">
        <f t="shared" ca="1" si="2873"/>
        <v>226.71698275693603</v>
      </c>
      <c r="CJ2430" s="145">
        <f t="shared" ca="1" si="2873"/>
        <v>224.88113361908924</v>
      </c>
      <c r="CK2430" s="145">
        <f t="shared" ca="1" si="2873"/>
        <v>223.13707693813478</v>
      </c>
      <c r="CL2430" s="145">
        <f t="shared" ref="CL2430" ca="1" si="2874">CL2425+CL2427+CL2429</f>
        <v>221.48022309122805</v>
      </c>
    </row>
    <row r="2431" spans="2:90" x14ac:dyDescent="0.4">
      <c r="B2431" s="139" t="s">
        <v>62</v>
      </c>
      <c r="C2431" s="12"/>
      <c r="D2431" s="12" t="s">
        <v>746</v>
      </c>
      <c r="E2431" s="12" t="s">
        <v>906</v>
      </c>
      <c r="F2431" s="12"/>
      <c r="G2431" s="12"/>
      <c r="H2431" s="12"/>
      <c r="I2431" s="60"/>
      <c r="J2431" s="60"/>
      <c r="K2431" s="76">
        <f t="shared" ref="K2431:P2431" ca="1" si="2875">K2430-SUM(K2429,K2425,K2427)</f>
        <v>0</v>
      </c>
      <c r="L2431" s="76">
        <f t="shared" ca="1" si="2875"/>
        <v>0</v>
      </c>
      <c r="M2431" s="76">
        <f t="shared" ca="1" si="2875"/>
        <v>0</v>
      </c>
      <c r="N2431" s="76">
        <f t="shared" ca="1" si="2875"/>
        <v>0</v>
      </c>
      <c r="O2431" s="76">
        <f t="shared" ca="1" si="2875"/>
        <v>0</v>
      </c>
      <c r="P2431" s="76">
        <f t="shared" ca="1" si="2875"/>
        <v>0</v>
      </c>
      <c r="R2431" s="15"/>
      <c r="S2431" s="76">
        <f t="shared" ref="S2431" ca="1" si="2876">S2430-SUM(S2429,S2425,S2427)</f>
        <v>0</v>
      </c>
      <c r="T2431" s="76">
        <f t="shared" ref="T2431:AX2431" ca="1" si="2877">T2430-SUM(T2429,T2425,T2427)</f>
        <v>0</v>
      </c>
      <c r="U2431" s="76">
        <f t="shared" ca="1" si="2877"/>
        <v>0</v>
      </c>
      <c r="V2431" s="76">
        <f t="shared" ca="1" si="2877"/>
        <v>0</v>
      </c>
      <c r="W2431" s="76">
        <f t="shared" ca="1" si="2877"/>
        <v>0</v>
      </c>
      <c r="X2431" s="76">
        <f t="shared" ca="1" si="2877"/>
        <v>0</v>
      </c>
      <c r="Y2431" s="76">
        <f t="shared" ca="1" si="2877"/>
        <v>0</v>
      </c>
      <c r="Z2431" s="76">
        <f t="shared" ca="1" si="2877"/>
        <v>0</v>
      </c>
      <c r="AA2431" s="76">
        <f t="shared" ca="1" si="2877"/>
        <v>0</v>
      </c>
      <c r="AB2431" s="76">
        <f t="shared" ca="1" si="2877"/>
        <v>0</v>
      </c>
      <c r="AC2431" s="76">
        <f t="shared" ca="1" si="2877"/>
        <v>0</v>
      </c>
      <c r="AD2431" s="76">
        <f t="shared" ca="1" si="2877"/>
        <v>0</v>
      </c>
      <c r="AE2431" s="76">
        <f t="shared" ca="1" si="2877"/>
        <v>0</v>
      </c>
      <c r="AF2431" s="76">
        <f t="shared" ca="1" si="2877"/>
        <v>0</v>
      </c>
      <c r="AG2431" s="76">
        <f t="shared" ca="1" si="2877"/>
        <v>0</v>
      </c>
      <c r="AH2431" s="76">
        <f t="shared" ca="1" si="2877"/>
        <v>0</v>
      </c>
      <c r="AI2431" s="76">
        <f t="shared" ca="1" si="2877"/>
        <v>0</v>
      </c>
      <c r="AJ2431" s="76">
        <f t="shared" ca="1" si="2877"/>
        <v>0</v>
      </c>
      <c r="AK2431" s="76">
        <f t="shared" ca="1" si="2877"/>
        <v>0</v>
      </c>
      <c r="AL2431" s="76">
        <f t="shared" ca="1" si="2877"/>
        <v>0</v>
      </c>
      <c r="AM2431" s="76">
        <f t="shared" ca="1" si="2877"/>
        <v>0</v>
      </c>
      <c r="AN2431" s="76">
        <f t="shared" ca="1" si="2877"/>
        <v>0</v>
      </c>
      <c r="AO2431" s="76">
        <f t="shared" ca="1" si="2877"/>
        <v>0</v>
      </c>
      <c r="AP2431" s="76">
        <f t="shared" ca="1" si="2877"/>
        <v>0</v>
      </c>
      <c r="AQ2431" s="76">
        <f t="shared" ca="1" si="2877"/>
        <v>0</v>
      </c>
      <c r="AR2431" s="76">
        <f t="shared" ca="1" si="2877"/>
        <v>0</v>
      </c>
      <c r="AS2431" s="76">
        <f t="shared" ca="1" si="2877"/>
        <v>0</v>
      </c>
      <c r="AT2431" s="76">
        <f t="shared" ca="1" si="2877"/>
        <v>0</v>
      </c>
      <c r="AU2431" s="76">
        <f t="shared" ca="1" si="2877"/>
        <v>0</v>
      </c>
      <c r="AV2431" s="76">
        <f t="shared" ca="1" si="2877"/>
        <v>0</v>
      </c>
      <c r="AW2431" s="76">
        <f t="shared" ca="1" si="2877"/>
        <v>0</v>
      </c>
      <c r="AX2431" s="76">
        <f t="shared" ca="1" si="2877"/>
        <v>0</v>
      </c>
      <c r="AY2431" s="76">
        <f t="shared" ref="AY2431:CD2431" ca="1" si="2878">AY2430-SUM(AY2429,AY2425,AY2427)</f>
        <v>0</v>
      </c>
      <c r="AZ2431" s="76">
        <f t="shared" ca="1" si="2878"/>
        <v>0</v>
      </c>
      <c r="BA2431" s="76">
        <f t="shared" ca="1" si="2878"/>
        <v>0</v>
      </c>
      <c r="BB2431" s="76">
        <f t="shared" ca="1" si="2878"/>
        <v>0</v>
      </c>
      <c r="BC2431" s="76">
        <f t="shared" ca="1" si="2878"/>
        <v>0</v>
      </c>
      <c r="BD2431" s="76">
        <f t="shared" ca="1" si="2878"/>
        <v>0</v>
      </c>
      <c r="BE2431" s="76">
        <f t="shared" ca="1" si="2878"/>
        <v>0</v>
      </c>
      <c r="BF2431" s="76">
        <f t="shared" ca="1" si="2878"/>
        <v>0</v>
      </c>
      <c r="BG2431" s="76">
        <f t="shared" ca="1" si="2878"/>
        <v>0</v>
      </c>
      <c r="BH2431" s="76">
        <f t="shared" ca="1" si="2878"/>
        <v>0</v>
      </c>
      <c r="BI2431" s="76">
        <f t="shared" ca="1" si="2878"/>
        <v>0</v>
      </c>
      <c r="BJ2431" s="76">
        <f t="shared" ca="1" si="2878"/>
        <v>0</v>
      </c>
      <c r="BK2431" s="76">
        <f t="shared" ca="1" si="2878"/>
        <v>0</v>
      </c>
      <c r="BL2431" s="76">
        <f t="shared" ca="1" si="2878"/>
        <v>0</v>
      </c>
      <c r="BM2431" s="76">
        <f t="shared" ca="1" si="2878"/>
        <v>0</v>
      </c>
      <c r="BN2431" s="76">
        <f t="shared" ca="1" si="2878"/>
        <v>0</v>
      </c>
      <c r="BO2431" s="76">
        <f t="shared" ca="1" si="2878"/>
        <v>0</v>
      </c>
      <c r="BP2431" s="76">
        <f t="shared" ca="1" si="2878"/>
        <v>0</v>
      </c>
      <c r="BQ2431" s="76">
        <f t="shared" ca="1" si="2878"/>
        <v>0</v>
      </c>
      <c r="BR2431" s="76">
        <f t="shared" ca="1" si="2878"/>
        <v>0</v>
      </c>
      <c r="BS2431" s="76">
        <f t="shared" ca="1" si="2878"/>
        <v>0</v>
      </c>
      <c r="BT2431" s="76">
        <f t="shared" ca="1" si="2878"/>
        <v>0</v>
      </c>
      <c r="BU2431" s="76">
        <f t="shared" ca="1" si="2878"/>
        <v>0</v>
      </c>
      <c r="BV2431" s="76">
        <f t="shared" ca="1" si="2878"/>
        <v>0</v>
      </c>
      <c r="BW2431" s="76">
        <f t="shared" ca="1" si="2878"/>
        <v>0</v>
      </c>
      <c r="BX2431" s="76">
        <f t="shared" ca="1" si="2878"/>
        <v>0</v>
      </c>
      <c r="BY2431" s="76">
        <f t="shared" ca="1" si="2878"/>
        <v>0</v>
      </c>
      <c r="BZ2431" s="76">
        <f t="shared" ca="1" si="2878"/>
        <v>0</v>
      </c>
      <c r="CA2431" s="76">
        <f t="shared" ca="1" si="2878"/>
        <v>0</v>
      </c>
      <c r="CB2431" s="76">
        <f t="shared" ca="1" si="2878"/>
        <v>0</v>
      </c>
      <c r="CC2431" s="76">
        <f t="shared" ca="1" si="2878"/>
        <v>0</v>
      </c>
      <c r="CD2431" s="76">
        <f t="shared" ca="1" si="2878"/>
        <v>0</v>
      </c>
      <c r="CE2431" s="76">
        <f t="shared" ref="CE2431:CK2431" ca="1" si="2879">CE2430-SUM(CE2429,CE2425,CE2427)</f>
        <v>0</v>
      </c>
      <c r="CF2431" s="76">
        <f t="shared" ca="1" si="2879"/>
        <v>0</v>
      </c>
      <c r="CG2431" s="76">
        <f t="shared" ca="1" si="2879"/>
        <v>0</v>
      </c>
      <c r="CH2431" s="76">
        <f t="shared" ca="1" si="2879"/>
        <v>0</v>
      </c>
      <c r="CI2431" s="76">
        <f t="shared" ca="1" si="2879"/>
        <v>0</v>
      </c>
      <c r="CJ2431" s="76">
        <f t="shared" ca="1" si="2879"/>
        <v>0</v>
      </c>
      <c r="CK2431" s="76">
        <f t="shared" ca="1" si="2879"/>
        <v>0</v>
      </c>
      <c r="CL2431" s="76">
        <f t="shared" ref="CL2431" ca="1" si="2880">CL2430-SUM(CL2429,CL2425,CL2427)</f>
        <v>0</v>
      </c>
    </row>
    <row r="2432" spans="2:90" x14ac:dyDescent="0.4">
      <c r="B2432" s="13"/>
      <c r="C2432" s="12"/>
      <c r="D2432" s="12" t="s">
        <v>746</v>
      </c>
      <c r="E2432" s="12" t="s">
        <v>906</v>
      </c>
      <c r="F2432" s="12"/>
      <c r="G2432" s="12"/>
      <c r="H2432" s="12"/>
      <c r="I2432" s="60"/>
      <c r="J2432" s="60"/>
      <c r="K2432" s="34"/>
      <c r="L2432" s="34"/>
      <c r="M2432" s="34"/>
      <c r="N2432" s="34"/>
      <c r="O2432" s="34"/>
      <c r="P2432" s="34"/>
      <c r="R2432" s="15"/>
      <c r="S2432" s="76"/>
      <c r="T2432" s="76"/>
      <c r="U2432" s="76"/>
      <c r="V2432" s="76"/>
      <c r="W2432" s="76"/>
      <c r="X2432" s="76"/>
      <c r="Y2432" s="76"/>
      <c r="Z2432" s="76"/>
      <c r="AA2432" s="76"/>
      <c r="AB2432" s="76"/>
      <c r="AC2432" s="76"/>
      <c r="AD2432" s="76"/>
      <c r="AE2432" s="76"/>
      <c r="AF2432" s="76"/>
      <c r="AG2432" s="76"/>
      <c r="AH2432" s="76"/>
      <c r="AI2432" s="76"/>
      <c r="AJ2432" s="76"/>
      <c r="AK2432" s="76"/>
      <c r="AL2432" s="76"/>
      <c r="AM2432" s="76"/>
      <c r="AN2432" s="76"/>
      <c r="AO2432" s="76"/>
      <c r="AP2432" s="76"/>
      <c r="AQ2432" s="76"/>
      <c r="AR2432" s="76"/>
      <c r="AS2432" s="76"/>
      <c r="AT2432" s="76"/>
      <c r="AU2432" s="76"/>
      <c r="AV2432" s="76"/>
      <c r="AW2432" s="76"/>
      <c r="AX2432" s="76"/>
      <c r="AY2432" s="76"/>
      <c r="AZ2432" s="76"/>
      <c r="BA2432" s="76"/>
      <c r="BB2432" s="76"/>
      <c r="BC2432" s="76"/>
      <c r="BD2432" s="76"/>
      <c r="BE2432" s="76"/>
      <c r="BF2432" s="76"/>
      <c r="BG2432" s="76"/>
      <c r="BH2432" s="76"/>
      <c r="BI2432" s="76"/>
      <c r="BJ2432" s="76"/>
      <c r="BK2432" s="76"/>
      <c r="BL2432" s="76"/>
      <c r="BM2432" s="76"/>
      <c r="BN2432" s="76"/>
      <c r="BO2432" s="76"/>
      <c r="BP2432" s="76"/>
      <c r="BQ2432" s="76"/>
      <c r="BR2432" s="76"/>
      <c r="BS2432" s="76"/>
      <c r="BT2432" s="76"/>
      <c r="BU2432" s="76"/>
      <c r="BV2432" s="76"/>
      <c r="BW2432" s="76"/>
      <c r="BX2432" s="76"/>
      <c r="BY2432" s="76"/>
      <c r="BZ2432" s="76"/>
      <c r="CA2432" s="76"/>
      <c r="CB2432" s="76"/>
      <c r="CC2432" s="76"/>
      <c r="CD2432" s="76"/>
      <c r="CE2432" s="76"/>
      <c r="CF2432" s="76"/>
      <c r="CG2432" s="76"/>
      <c r="CH2432" s="76"/>
      <c r="CI2432" s="76"/>
      <c r="CJ2432" s="76"/>
      <c r="CK2432" s="76"/>
      <c r="CL2432" s="76"/>
    </row>
    <row r="2433" spans="2:90" x14ac:dyDescent="0.4">
      <c r="B2433" s="93" t="s">
        <v>75</v>
      </c>
      <c r="C2433" s="12"/>
      <c r="D2433" s="12" t="s">
        <v>746</v>
      </c>
      <c r="E2433" s="12" t="s">
        <v>906</v>
      </c>
      <c r="F2433" s="12"/>
      <c r="G2433" s="12"/>
      <c r="H2433" s="12"/>
      <c r="I2433" s="60"/>
      <c r="J2433" s="60"/>
      <c r="K2433" s="34"/>
      <c r="L2433" s="34"/>
      <c r="M2433" s="34"/>
      <c r="N2433" s="34"/>
      <c r="O2433" s="34"/>
      <c r="P2433" s="34"/>
      <c r="R2433" s="15"/>
      <c r="S2433" s="76"/>
      <c r="T2433" s="76"/>
      <c r="U2433" s="76"/>
      <c r="V2433" s="76"/>
      <c r="W2433" s="76"/>
      <c r="X2433" s="76"/>
      <c r="Y2433" s="76"/>
      <c r="Z2433" s="76"/>
      <c r="AA2433" s="76"/>
      <c r="AB2433" s="76"/>
      <c r="AC2433" s="76"/>
      <c r="AD2433" s="76"/>
      <c r="AE2433" s="76"/>
      <c r="AF2433" s="76"/>
      <c r="AG2433" s="76"/>
      <c r="AH2433" s="76"/>
      <c r="AI2433" s="76"/>
      <c r="AJ2433" s="76"/>
      <c r="AK2433" s="76"/>
      <c r="AL2433" s="76"/>
      <c r="AM2433" s="76"/>
      <c r="AN2433" s="76"/>
      <c r="AO2433" s="76"/>
      <c r="AP2433" s="76"/>
      <c r="AQ2433" s="76"/>
      <c r="AR2433" s="76"/>
      <c r="AS2433" s="76"/>
      <c r="AT2433" s="76"/>
      <c r="AU2433" s="76"/>
      <c r="AV2433" s="76"/>
      <c r="AW2433" s="76"/>
      <c r="AX2433" s="76"/>
      <c r="AY2433" s="76"/>
      <c r="AZ2433" s="76"/>
      <c r="BA2433" s="76"/>
      <c r="BB2433" s="76"/>
      <c r="BC2433" s="76"/>
      <c r="BD2433" s="76"/>
      <c r="BE2433" s="76"/>
      <c r="BF2433" s="76"/>
      <c r="BG2433" s="76"/>
      <c r="BH2433" s="76"/>
      <c r="BI2433" s="76"/>
      <c r="BJ2433" s="76"/>
      <c r="BK2433" s="76"/>
      <c r="BL2433" s="76"/>
      <c r="BM2433" s="76"/>
      <c r="BN2433" s="76"/>
      <c r="BO2433" s="76"/>
      <c r="BP2433" s="76"/>
      <c r="BQ2433" s="76"/>
      <c r="BR2433" s="76"/>
      <c r="BS2433" s="76"/>
      <c r="BT2433" s="76"/>
      <c r="BU2433" s="76"/>
      <c r="BV2433" s="76"/>
      <c r="BW2433" s="76"/>
      <c r="BX2433" s="76"/>
      <c r="BY2433" s="76"/>
      <c r="BZ2433" s="76"/>
      <c r="CA2433" s="76"/>
      <c r="CB2433" s="76"/>
      <c r="CC2433" s="76"/>
      <c r="CD2433" s="76"/>
      <c r="CE2433" s="76"/>
      <c r="CF2433" s="76"/>
      <c r="CG2433" s="76"/>
      <c r="CH2433" s="76"/>
      <c r="CI2433" s="76"/>
      <c r="CJ2433" s="76"/>
      <c r="CK2433" s="76"/>
      <c r="CL2433" s="76"/>
    </row>
    <row r="2434" spans="2:90" x14ac:dyDescent="0.4">
      <c r="B2434" s="139" t="s">
        <v>412</v>
      </c>
      <c r="C2434" s="12"/>
      <c r="D2434" s="12" t="s">
        <v>746</v>
      </c>
      <c r="E2434" s="12" t="s">
        <v>906</v>
      </c>
      <c r="F2434" s="12"/>
      <c r="G2434" s="12" t="str">
        <f>E2434</f>
        <v/>
      </c>
      <c r="H2434" s="12"/>
      <c r="I2434" s="60"/>
      <c r="J2434" s="60"/>
      <c r="K2434" s="18">
        <v>20</v>
      </c>
      <c r="L2434" s="18">
        <v>20</v>
      </c>
      <c r="M2434" s="18">
        <v>20</v>
      </c>
      <c r="N2434" s="18">
        <v>20</v>
      </c>
      <c r="O2434" s="18">
        <v>20</v>
      </c>
      <c r="P2434" s="18">
        <v>20</v>
      </c>
      <c r="R2434" s="19"/>
      <c r="S2434" s="141" cm="1">
        <f t="array" ref="S2434">INDEX($K:$P,ROW(),MATCH(S$3,$K$2:$P$2,0))</f>
        <v>20</v>
      </c>
      <c r="T2434" s="141" cm="1">
        <f t="array" ref="T2434">INDEX($K:$P,ROW(),MATCH(T$3,$K$2:$P$2,0))</f>
        <v>20</v>
      </c>
      <c r="U2434" s="141" cm="1">
        <f t="array" ref="U2434">INDEX($K:$P,ROW(),MATCH(U$3,$K$2:$P$2,0))</f>
        <v>20</v>
      </c>
      <c r="V2434" s="141" cm="1">
        <f t="array" ref="V2434">INDEX($K:$P,ROW(),MATCH(V$3,$K$2:$P$2,0))</f>
        <v>20</v>
      </c>
      <c r="W2434" s="141" cm="1">
        <f t="array" ref="W2434">INDEX($K:$P,ROW(),MATCH(W$3,$K$2:$P$2,0))</f>
        <v>20</v>
      </c>
      <c r="X2434" s="141" cm="1">
        <f t="array" ref="X2434">INDEX($K:$P,ROW(),MATCH(X$3,$K$2:$P$2,0))</f>
        <v>20</v>
      </c>
      <c r="Y2434" s="141" cm="1">
        <f t="array" ref="Y2434">INDEX($K:$P,ROW(),MATCH(Y$3,$K$2:$P$2,0))</f>
        <v>20</v>
      </c>
      <c r="Z2434" s="141" cm="1">
        <f t="array" ref="Z2434">INDEX($K:$P,ROW(),MATCH(Z$3,$K$2:$P$2,0))</f>
        <v>20</v>
      </c>
      <c r="AA2434" s="141" cm="1">
        <f t="array" ref="AA2434">INDEX($K:$P,ROW(),MATCH(AA$3,$K$2:$P$2,0))</f>
        <v>20</v>
      </c>
      <c r="AB2434" s="141" cm="1">
        <f t="array" ref="AB2434">INDEX($K:$P,ROW(),MATCH(AB$3,$K$2:$P$2,0))</f>
        <v>20</v>
      </c>
      <c r="AC2434" s="141" cm="1">
        <f t="array" ref="AC2434">INDEX($K:$P,ROW(),MATCH(AC$3,$K$2:$P$2,0))</f>
        <v>20</v>
      </c>
      <c r="AD2434" s="141" cm="1">
        <f t="array" ref="AD2434">INDEX($K:$P,ROW(),MATCH(AD$3,$K$2:$P$2,0))</f>
        <v>20</v>
      </c>
      <c r="AE2434" s="141" cm="1">
        <f t="array" ref="AE2434">INDEX($K:$P,ROW(),MATCH(AE$3,$K$2:$P$2,0))</f>
        <v>20</v>
      </c>
      <c r="AF2434" s="141" cm="1">
        <f t="array" ref="AF2434">INDEX($K:$P,ROW(),MATCH(AF$3,$K$2:$P$2,0))</f>
        <v>20</v>
      </c>
      <c r="AG2434" s="141" cm="1">
        <f t="array" ref="AG2434">INDEX($K:$P,ROW(),MATCH(AG$3,$K$2:$P$2,0))</f>
        <v>20</v>
      </c>
      <c r="AH2434" s="141" cm="1">
        <f t="array" ref="AH2434">INDEX($K:$P,ROW(),MATCH(AH$3,$K$2:$P$2,0))</f>
        <v>20</v>
      </c>
      <c r="AI2434" s="141" cm="1">
        <f t="array" ref="AI2434">INDEX($K:$P,ROW(),MATCH(AI$3,$K$2:$P$2,0))</f>
        <v>20</v>
      </c>
      <c r="AJ2434" s="141" cm="1">
        <f t="array" ref="AJ2434">INDEX($K:$P,ROW(),MATCH(AJ$3,$K$2:$P$2,0))</f>
        <v>20</v>
      </c>
      <c r="AK2434" s="141" cm="1">
        <f t="array" ref="AK2434">INDEX($K:$P,ROW(),MATCH(AK$3,$K$2:$P$2,0))</f>
        <v>20</v>
      </c>
      <c r="AL2434" s="141" cm="1">
        <f t="array" ref="AL2434">INDEX($K:$P,ROW(),MATCH(AL$3,$K$2:$P$2,0))</f>
        <v>20</v>
      </c>
      <c r="AM2434" s="141" cm="1">
        <f t="array" ref="AM2434">INDEX($K:$P,ROW(),MATCH(AM$3,$K$2:$P$2,0))</f>
        <v>20</v>
      </c>
      <c r="AN2434" s="141" cm="1">
        <f t="array" ref="AN2434">INDEX($K:$P,ROW(),MATCH(AN$3,$K$2:$P$2,0))</f>
        <v>20</v>
      </c>
      <c r="AO2434" s="141" cm="1">
        <f t="array" ref="AO2434">INDEX($K:$P,ROW(),MATCH(AO$3,$K$2:$P$2,0))</f>
        <v>20</v>
      </c>
      <c r="AP2434" s="141" cm="1">
        <f t="array" ref="AP2434">INDEX($K:$P,ROW(),MATCH(AP$3,$K$2:$P$2,0))</f>
        <v>20</v>
      </c>
      <c r="AQ2434" s="141" cm="1">
        <f t="array" ref="AQ2434">INDEX($K:$P,ROW(),MATCH(AQ$3,$K$2:$P$2,0))</f>
        <v>20</v>
      </c>
      <c r="AR2434" s="141" cm="1">
        <f t="array" ref="AR2434">INDEX($K:$P,ROW(),MATCH(AR$3,$K$2:$P$2,0))</f>
        <v>20</v>
      </c>
      <c r="AS2434" s="141" cm="1">
        <f t="array" ref="AS2434">INDEX($K:$P,ROW(),MATCH(AS$3,$K$2:$P$2,0))</f>
        <v>20</v>
      </c>
      <c r="AT2434" s="141" cm="1">
        <f t="array" ref="AT2434">INDEX($K:$P,ROW(),MATCH(AT$3,$K$2:$P$2,0))</f>
        <v>20</v>
      </c>
      <c r="AU2434" s="141" cm="1">
        <f t="array" ref="AU2434">INDEX($K:$P,ROW(),MATCH(AU$3,$K$2:$P$2,0))</f>
        <v>20</v>
      </c>
      <c r="AV2434" s="141" cm="1">
        <f t="array" ref="AV2434">INDEX($K:$P,ROW(),MATCH(AV$3,$K$2:$P$2,0))</f>
        <v>20</v>
      </c>
      <c r="AW2434" s="141" cm="1">
        <f t="array" ref="AW2434">INDEX($K:$P,ROW(),MATCH(AW$3,$K$2:$P$2,0))</f>
        <v>20</v>
      </c>
      <c r="AX2434" s="141" cm="1">
        <f t="array" ref="AX2434">INDEX($K:$P,ROW(),MATCH(AX$3,$K$2:$P$2,0))</f>
        <v>20</v>
      </c>
      <c r="AY2434" s="141" cm="1">
        <f t="array" ref="AY2434">INDEX($K:$P,ROW(),MATCH(AY$3,$K$2:$P$2,0))</f>
        <v>20</v>
      </c>
      <c r="AZ2434" s="141" cm="1">
        <f t="array" ref="AZ2434">INDEX($K:$P,ROW(),MATCH(AZ$3,$K$2:$P$2,0))</f>
        <v>20</v>
      </c>
      <c r="BA2434" s="141" cm="1">
        <f t="array" ref="BA2434">INDEX($K:$P,ROW(),MATCH(BA$3,$K$2:$P$2,0))</f>
        <v>20</v>
      </c>
      <c r="BB2434" s="141" cm="1">
        <f t="array" ref="BB2434">INDEX($K:$P,ROW(),MATCH(BB$3,$K$2:$P$2,0))</f>
        <v>20</v>
      </c>
      <c r="BC2434" s="141" cm="1">
        <f t="array" ref="BC2434">INDEX($K:$P,ROW(),MATCH(BC$3,$K$2:$P$2,0))</f>
        <v>20</v>
      </c>
      <c r="BD2434" s="141" cm="1">
        <f t="array" ref="BD2434">INDEX($K:$P,ROW(),MATCH(BD$3,$K$2:$P$2,0))</f>
        <v>20</v>
      </c>
      <c r="BE2434" s="141" cm="1">
        <f t="array" ref="BE2434">INDEX($K:$P,ROW(),MATCH(BE$3,$K$2:$P$2,0))</f>
        <v>20</v>
      </c>
      <c r="BF2434" s="141" cm="1">
        <f t="array" ref="BF2434">INDEX($K:$P,ROW(),MATCH(BF$3,$K$2:$P$2,0))</f>
        <v>20</v>
      </c>
      <c r="BG2434" s="141" cm="1">
        <f t="array" ref="BG2434">INDEX($K:$P,ROW(),MATCH(BG$3,$K$2:$P$2,0))</f>
        <v>20</v>
      </c>
      <c r="BH2434" s="141" cm="1">
        <f t="array" ref="BH2434">INDEX($K:$P,ROW(),MATCH(BH$3,$K$2:$P$2,0))</f>
        <v>20</v>
      </c>
      <c r="BI2434" s="141" cm="1">
        <f t="array" ref="BI2434">INDEX($K:$P,ROW(),MATCH(BI$3,$K$2:$P$2,0))</f>
        <v>20</v>
      </c>
      <c r="BJ2434" s="141" cm="1">
        <f t="array" ref="BJ2434">INDEX($K:$P,ROW(),MATCH(BJ$3,$K$2:$P$2,0))</f>
        <v>20</v>
      </c>
      <c r="BK2434" s="141" cm="1">
        <f t="array" ref="BK2434">INDEX($K:$P,ROW(),MATCH(BK$3,$K$2:$P$2,0))</f>
        <v>20</v>
      </c>
      <c r="BL2434" s="141" cm="1">
        <f t="array" ref="BL2434">INDEX($K:$P,ROW(),MATCH(BL$3,$K$2:$P$2,0))</f>
        <v>20</v>
      </c>
      <c r="BM2434" s="141" cm="1">
        <f t="array" ref="BM2434">INDEX($K:$P,ROW(),MATCH(BM$3,$K$2:$P$2,0))</f>
        <v>20</v>
      </c>
      <c r="BN2434" s="141" cm="1">
        <f t="array" ref="BN2434">INDEX($K:$P,ROW(),MATCH(BN$3,$K$2:$P$2,0))</f>
        <v>20</v>
      </c>
      <c r="BO2434" s="141" cm="1">
        <f t="array" ref="BO2434">INDEX($K:$P,ROW(),MATCH(BO$3,$K$2:$P$2,0))</f>
        <v>20</v>
      </c>
      <c r="BP2434" s="141" cm="1">
        <f t="array" ref="BP2434">INDEX($K:$P,ROW(),MATCH(BP$3,$K$2:$P$2,0))</f>
        <v>20</v>
      </c>
      <c r="BQ2434" s="141" cm="1">
        <f t="array" ref="BQ2434">INDEX($K:$P,ROW(),MATCH(BQ$3,$K$2:$P$2,0))</f>
        <v>20</v>
      </c>
      <c r="BR2434" s="141" cm="1">
        <f t="array" ref="BR2434">INDEX($K:$P,ROW(),MATCH(BR$3,$K$2:$P$2,0))</f>
        <v>20</v>
      </c>
      <c r="BS2434" s="141" cm="1">
        <f t="array" ref="BS2434">INDEX($K:$P,ROW(),MATCH(BS$3,$K$2:$P$2,0))</f>
        <v>20</v>
      </c>
      <c r="BT2434" s="141" cm="1">
        <f t="array" ref="BT2434">INDEX($K:$P,ROW(),MATCH(BT$3,$K$2:$P$2,0))</f>
        <v>20</v>
      </c>
      <c r="BU2434" s="141" cm="1">
        <f t="array" ref="BU2434">INDEX($K:$P,ROW(),MATCH(BU$3,$K$2:$P$2,0))</f>
        <v>20</v>
      </c>
      <c r="BV2434" s="141" cm="1">
        <f t="array" ref="BV2434">INDEX($K:$P,ROW(),MATCH(BV$3,$K$2:$P$2,0))</f>
        <v>20</v>
      </c>
      <c r="BW2434" s="141" cm="1">
        <f t="array" ref="BW2434">INDEX($K:$P,ROW(),MATCH(BW$3,$K$2:$P$2,0))</f>
        <v>20</v>
      </c>
      <c r="BX2434" s="141" cm="1">
        <f t="array" ref="BX2434">INDEX($K:$P,ROW(),MATCH(BX$3,$K$2:$P$2,0))</f>
        <v>20</v>
      </c>
      <c r="BY2434" s="141" cm="1">
        <f t="array" ref="BY2434">INDEX($K:$P,ROW(),MATCH(BY$3,$K$2:$P$2,0))</f>
        <v>20</v>
      </c>
      <c r="BZ2434" s="141" cm="1">
        <f t="array" ref="BZ2434">INDEX($K:$P,ROW(),MATCH(BZ$3,$K$2:$P$2,0))</f>
        <v>20</v>
      </c>
      <c r="CA2434" s="141" cm="1">
        <f t="array" ref="CA2434">INDEX($K:$P,ROW(),MATCH(CA$3,$K$2:$P$2,0))</f>
        <v>20</v>
      </c>
      <c r="CB2434" s="141" cm="1">
        <f t="array" ref="CB2434">INDEX($K:$P,ROW(),MATCH(CB$3,$K$2:$P$2,0))</f>
        <v>20</v>
      </c>
      <c r="CC2434" s="141" cm="1">
        <f t="array" ref="CC2434">INDEX($K:$P,ROW(),MATCH(CC$3,$K$2:$P$2,0))</f>
        <v>20</v>
      </c>
      <c r="CD2434" s="141" cm="1">
        <f t="array" ref="CD2434">INDEX($K:$P,ROW(),MATCH(CD$3,$K$2:$P$2,0))</f>
        <v>20</v>
      </c>
      <c r="CE2434" s="141" cm="1">
        <f t="array" ref="CE2434">INDEX($K:$P,ROW(),MATCH(CE$3,$K$2:$P$2,0))</f>
        <v>20</v>
      </c>
      <c r="CF2434" s="141" cm="1">
        <f t="array" ref="CF2434">INDEX($K:$P,ROW(),MATCH(CF$3,$K$2:$P$2,0))</f>
        <v>20</v>
      </c>
      <c r="CG2434" s="141" cm="1">
        <f t="array" ref="CG2434">INDEX($K:$P,ROW(),MATCH(CG$3,$K$2:$P$2,0))</f>
        <v>20</v>
      </c>
      <c r="CH2434" s="141" cm="1">
        <f t="array" ref="CH2434">INDEX($K:$P,ROW(),MATCH(CH$3,$K$2:$P$2,0))</f>
        <v>20</v>
      </c>
      <c r="CI2434" s="141" cm="1">
        <f t="array" ref="CI2434">INDEX($K:$P,ROW(),MATCH(CI$3,$K$2:$P$2,0))</f>
        <v>20</v>
      </c>
      <c r="CJ2434" s="141" cm="1">
        <f t="array" ref="CJ2434">INDEX($K:$P,ROW(),MATCH(CJ$3,$K$2:$P$2,0))</f>
        <v>20</v>
      </c>
      <c r="CK2434" s="141" cm="1">
        <f t="array" ref="CK2434">INDEX($K:$P,ROW(),MATCH(CK$3,$K$2:$P$2,0))</f>
        <v>20</v>
      </c>
      <c r="CL2434" s="141" cm="1">
        <f t="array" ref="CL2434">INDEX($K:$P,ROW(),MATCH(CL$3,$K$2:$P$2,0))</f>
        <v>20</v>
      </c>
    </row>
    <row r="2435" spans="2:90" x14ac:dyDescent="0.4">
      <c r="B2435" s="121" t="str">
        <f>"Revenue - "&amp;SUBSTITUTE(B2423,":","")</f>
        <v>Revenue - Subscription revenue - secondary revenue driven</v>
      </c>
      <c r="C2435" s="27" t="s">
        <v>198</v>
      </c>
      <c r="D2435" s="27" t="s">
        <v>746</v>
      </c>
      <c r="E2435" s="27" t="s">
        <v>906</v>
      </c>
      <c r="F2435" s="27"/>
      <c r="G2435" s="27"/>
      <c r="H2435" s="27"/>
      <c r="I2435" s="78"/>
      <c r="J2435" s="78"/>
      <c r="K2435" s="63">
        <f ca="1">SUMIF($3:$3,K$2,2435:2435)</f>
        <v>115406.82495801398</v>
      </c>
      <c r="L2435" s="63">
        <f ca="1">SUMIF($3:$3,L$2,2435:2435)</f>
        <v>168090.89961480399</v>
      </c>
      <c r="M2435" s="63">
        <f ca="1">SUMIF($3:$3,M$2,2435:2435)</f>
        <v>111789.19325373076</v>
      </c>
      <c r="N2435" s="63">
        <f ca="1">SUMIF($3:$3,N$2,2435:2435)</f>
        <v>81365.998268905183</v>
      </c>
      <c r="O2435" s="63">
        <f ca="1">SUMIF($3:$3,O$2,2435:2435)</f>
        <v>64926.517959927347</v>
      </c>
      <c r="P2435" s="63">
        <f ca="1">SUMIF($3:$3,P$2,2435:2435)</f>
        <v>56043.278939039861</v>
      </c>
      <c r="R2435" s="33"/>
      <c r="S2435" s="142">
        <f t="shared" ref="S2435" ca="1" si="2881">S2434*AVERAGE(S2430,S2425)</f>
        <v>950</v>
      </c>
      <c r="T2435" s="142">
        <f t="shared" ref="T2435:AX2435" ca="1" si="2882">T2434*AVERAGE(T2430,T2425)</f>
        <v>2802.5</v>
      </c>
      <c r="U2435" s="142">
        <f t="shared" ca="1" si="2882"/>
        <v>4562.375</v>
      </c>
      <c r="V2435" s="142">
        <f t="shared" ca="1" si="2882"/>
        <v>6234.2562500000004</v>
      </c>
      <c r="W2435" s="142">
        <f t="shared" ca="1" si="2882"/>
        <v>7822.5434375000004</v>
      </c>
      <c r="X2435" s="142">
        <f t="shared" ca="1" si="2882"/>
        <v>9331.416265625001</v>
      </c>
      <c r="Y2435" s="142">
        <f t="shared" ca="1" si="2882"/>
        <v>10764.84545234375</v>
      </c>
      <c r="Z2435" s="142">
        <f t="shared" ca="1" si="2882"/>
        <v>12126.603179726562</v>
      </c>
      <c r="AA2435" s="142">
        <f t="shared" ca="1" si="2882"/>
        <v>13420.273020740233</v>
      </c>
      <c r="AB2435" s="142">
        <f t="shared" ca="1" si="2882"/>
        <v>14649.259369703223</v>
      </c>
      <c r="AC2435" s="142">
        <f t="shared" ca="1" si="2882"/>
        <v>15816.796401218062</v>
      </c>
      <c r="AD2435" s="142">
        <f t="shared" ca="1" si="2882"/>
        <v>16925.956581157159</v>
      </c>
      <c r="AE2435" s="142">
        <f t="shared" ca="1" si="2882"/>
        <v>17124.658752099298</v>
      </c>
      <c r="AF2435" s="142">
        <f t="shared" ca="1" si="2882"/>
        <v>16458.425814494334</v>
      </c>
      <c r="AG2435" s="142">
        <f t="shared" ca="1" si="2882"/>
        <v>15825.504523769618</v>
      </c>
      <c r="AH2435" s="142">
        <f t="shared" ca="1" si="2882"/>
        <v>15224.229297581136</v>
      </c>
      <c r="AI2435" s="142">
        <f t="shared" ca="1" si="2882"/>
        <v>14653.01783270208</v>
      </c>
      <c r="AJ2435" s="142">
        <f t="shared" ca="1" si="2882"/>
        <v>14110.366941066975</v>
      </c>
      <c r="AK2435" s="142">
        <f t="shared" ca="1" si="2882"/>
        <v>13594.848594013627</v>
      </c>
      <c r="AL2435" s="142">
        <f t="shared" ca="1" si="2882"/>
        <v>13105.106164312947</v>
      </c>
      <c r="AM2435" s="142">
        <f t="shared" ca="1" si="2882"/>
        <v>12639.8508560973</v>
      </c>
      <c r="AN2435" s="142">
        <f t="shared" ca="1" si="2882"/>
        <v>12197.858313292436</v>
      </c>
      <c r="AO2435" s="142">
        <f t="shared" ca="1" si="2882"/>
        <v>11777.965397627813</v>
      </c>
      <c r="AP2435" s="142">
        <f t="shared" ca="1" si="2882"/>
        <v>11379.067127746423</v>
      </c>
      <c r="AQ2435" s="142">
        <f t="shared" ca="1" si="2882"/>
        <v>11000.113771359102</v>
      </c>
      <c r="AR2435" s="142">
        <f t="shared" ca="1" si="2882"/>
        <v>10640.108082791146</v>
      </c>
      <c r="AS2435" s="142">
        <f t="shared" ca="1" si="2882"/>
        <v>10298.10267865159</v>
      </c>
      <c r="AT2435" s="142">
        <f t="shared" ca="1" si="2882"/>
        <v>9973.1975447190089</v>
      </c>
      <c r="AU2435" s="142">
        <f t="shared" ca="1" si="2882"/>
        <v>9664.5376674830586</v>
      </c>
      <c r="AV2435" s="142">
        <f t="shared" ca="1" si="2882"/>
        <v>9371.310784108904</v>
      </c>
      <c r="AW2435" s="142">
        <f t="shared" ca="1" si="2882"/>
        <v>9092.7452449034608</v>
      </c>
      <c r="AX2435" s="142">
        <f t="shared" ca="1" si="2882"/>
        <v>8828.1079826582863</v>
      </c>
      <c r="AY2435" s="142">
        <f t="shared" ref="AY2435:CD2435" ca="1" si="2883">AY2434*AVERAGE(AY2430,AY2425)</f>
        <v>8576.7025835253735</v>
      </c>
      <c r="AZ2435" s="142">
        <f t="shared" ca="1" si="2883"/>
        <v>8337.8674543491052</v>
      </c>
      <c r="BA2435" s="142">
        <f t="shared" ca="1" si="2883"/>
        <v>8110.9740816316498</v>
      </c>
      <c r="BB2435" s="142">
        <f t="shared" ca="1" si="2883"/>
        <v>7895.4253775500674</v>
      </c>
      <c r="BC2435" s="142">
        <f t="shared" ca="1" si="2883"/>
        <v>7690.6541086725629</v>
      </c>
      <c r="BD2435" s="142">
        <f t="shared" ca="1" si="2883"/>
        <v>7496.1214032389353</v>
      </c>
      <c r="BE2435" s="142">
        <f t="shared" ca="1" si="2883"/>
        <v>7311.3153330769892</v>
      </c>
      <c r="BF2435" s="142">
        <f t="shared" ca="1" si="2883"/>
        <v>7135.7495664231392</v>
      </c>
      <c r="BG2435" s="142">
        <f t="shared" ca="1" si="2883"/>
        <v>6968.9620881019837</v>
      </c>
      <c r="BH2435" s="142">
        <f t="shared" ca="1" si="2883"/>
        <v>6810.5139836968847</v>
      </c>
      <c r="BI2435" s="142">
        <f t="shared" ca="1" si="2883"/>
        <v>6659.988284512041</v>
      </c>
      <c r="BJ2435" s="142">
        <f t="shared" ca="1" si="2883"/>
        <v>6516.9888702864391</v>
      </c>
      <c r="BK2435" s="142">
        <f t="shared" ca="1" si="2883"/>
        <v>6381.1394267721171</v>
      </c>
      <c r="BL2435" s="142">
        <f t="shared" ca="1" si="2883"/>
        <v>6252.0824554335113</v>
      </c>
      <c r="BM2435" s="142">
        <f t="shared" ca="1" si="2883"/>
        <v>6129.4783326618362</v>
      </c>
      <c r="BN2435" s="142">
        <f t="shared" ca="1" si="2883"/>
        <v>6013.0044160287434</v>
      </c>
      <c r="BO2435" s="142">
        <f t="shared" ca="1" si="2883"/>
        <v>5902.3541952273072</v>
      </c>
      <c r="BP2435" s="142">
        <f t="shared" ca="1" si="2883"/>
        <v>5797.2364854659418</v>
      </c>
      <c r="BQ2435" s="142">
        <f t="shared" ca="1" si="2883"/>
        <v>5697.3746611926445</v>
      </c>
      <c r="BR2435" s="142">
        <f t="shared" ca="1" si="2883"/>
        <v>5602.5059281330123</v>
      </c>
      <c r="BS2435" s="142">
        <f t="shared" ca="1" si="2883"/>
        <v>5512.3806317263625</v>
      </c>
      <c r="BT2435" s="142">
        <f t="shared" ca="1" si="2883"/>
        <v>5426.7616001400438</v>
      </c>
      <c r="BU2435" s="142">
        <f t="shared" ca="1" si="2883"/>
        <v>5345.423520133043</v>
      </c>
      <c r="BV2435" s="142">
        <f t="shared" ca="1" si="2883"/>
        <v>5268.1523441263907</v>
      </c>
      <c r="BW2435" s="142">
        <f t="shared" ca="1" si="2883"/>
        <v>5194.7447269200711</v>
      </c>
      <c r="BX2435" s="142">
        <f t="shared" ca="1" si="2883"/>
        <v>5125.0074905740667</v>
      </c>
      <c r="BY2435" s="142">
        <f t="shared" ca="1" si="2883"/>
        <v>5058.7571160453635</v>
      </c>
      <c r="BZ2435" s="142">
        <f t="shared" ca="1" si="2883"/>
        <v>4995.8192602430954</v>
      </c>
      <c r="CA2435" s="142">
        <f t="shared" ca="1" si="2883"/>
        <v>4936.0282972309406</v>
      </c>
      <c r="CB2435" s="142">
        <f t="shared" ca="1" si="2883"/>
        <v>4879.226882369393</v>
      </c>
      <c r="CC2435" s="142">
        <f t="shared" ca="1" si="2883"/>
        <v>4825.2655382509229</v>
      </c>
      <c r="CD2435" s="142">
        <f t="shared" ca="1" si="2883"/>
        <v>4774.0022613383771</v>
      </c>
      <c r="CE2435" s="142">
        <f t="shared" ref="CE2435:CK2435" ca="1" si="2884">CE2434*AVERAGE(CE2430,CE2425)</f>
        <v>4725.3021482714576</v>
      </c>
      <c r="CF2435" s="142">
        <f t="shared" ca="1" si="2884"/>
        <v>4679.0370408578847</v>
      </c>
      <c r="CG2435" s="142">
        <f t="shared" ca="1" si="2884"/>
        <v>4635.0851888149909</v>
      </c>
      <c r="CH2435" s="142">
        <f t="shared" ca="1" si="2884"/>
        <v>4593.3309293742414</v>
      </c>
      <c r="CI2435" s="142">
        <f t="shared" ca="1" si="2884"/>
        <v>4553.6643829055283</v>
      </c>
      <c r="CJ2435" s="142">
        <f t="shared" ca="1" si="2884"/>
        <v>4515.9811637602525</v>
      </c>
      <c r="CK2435" s="142">
        <f t="shared" ca="1" si="2884"/>
        <v>4480.1821055722403</v>
      </c>
      <c r="CL2435" s="142">
        <f t="shared" ref="CL2435" ca="1" si="2885">CL2434*AVERAGE(CL2430,CL2425)</f>
        <v>4446.1730002936283</v>
      </c>
    </row>
    <row r="2436" spans="2:90" x14ac:dyDescent="0.4">
      <c r="B2436" s="121"/>
      <c r="C2436" s="27"/>
      <c r="D2436" s="27" t="s">
        <v>746</v>
      </c>
      <c r="E2436" s="27" t="s">
        <v>906</v>
      </c>
      <c r="F2436" s="27"/>
      <c r="G2436" s="27" t="s">
        <v>244</v>
      </c>
      <c r="H2436" s="27"/>
      <c r="I2436" s="78"/>
      <c r="J2436" s="78"/>
      <c r="K2436" s="28"/>
      <c r="L2436" s="28"/>
      <c r="M2436" s="28"/>
      <c r="N2436" s="28"/>
      <c r="O2436" s="28"/>
      <c r="P2436" s="28"/>
      <c r="R2436" s="33"/>
      <c r="S2436" s="77"/>
      <c r="T2436" s="77"/>
      <c r="U2436" s="77"/>
      <c r="V2436" s="77"/>
      <c r="W2436" s="77"/>
      <c r="X2436" s="77"/>
      <c r="Y2436" s="77"/>
      <c r="Z2436" s="77"/>
      <c r="AA2436" s="77"/>
      <c r="AB2436" s="77"/>
      <c r="AC2436" s="77"/>
      <c r="AD2436" s="77"/>
      <c r="AE2436" s="77"/>
      <c r="AF2436" s="77"/>
      <c r="AG2436" s="77"/>
      <c r="AH2436" s="77"/>
      <c r="AI2436" s="77"/>
      <c r="AJ2436" s="77"/>
      <c r="AK2436" s="77"/>
      <c r="AL2436" s="77"/>
      <c r="AM2436" s="77"/>
      <c r="AN2436" s="77"/>
      <c r="AO2436" s="77"/>
      <c r="AP2436" s="77"/>
      <c r="AQ2436" s="77"/>
      <c r="AR2436" s="77"/>
      <c r="AS2436" s="77"/>
      <c r="AT2436" s="77"/>
      <c r="AU2436" s="77"/>
      <c r="AV2436" s="77"/>
      <c r="AW2436" s="77"/>
      <c r="AX2436" s="77"/>
      <c r="AY2436" s="77"/>
      <c r="AZ2436" s="77"/>
      <c r="BA2436" s="77"/>
      <c r="BB2436" s="77"/>
      <c r="BC2436" s="77"/>
      <c r="BD2436" s="77"/>
      <c r="BE2436" s="77"/>
      <c r="BF2436" s="77"/>
      <c r="BG2436" s="77"/>
      <c r="BH2436" s="77"/>
      <c r="BI2436" s="77"/>
      <c r="BJ2436" s="77"/>
      <c r="BK2436" s="77"/>
      <c r="BL2436" s="77"/>
      <c r="BM2436" s="77"/>
      <c r="BN2436" s="77"/>
      <c r="BO2436" s="77"/>
      <c r="BP2436" s="77"/>
      <c r="BQ2436" s="77"/>
      <c r="BR2436" s="77"/>
      <c r="BS2436" s="77"/>
      <c r="BT2436" s="77"/>
      <c r="BU2436" s="77"/>
      <c r="BV2436" s="77"/>
      <c r="BW2436" s="77"/>
      <c r="BX2436" s="77"/>
      <c r="BY2436" s="77"/>
      <c r="BZ2436" s="77"/>
      <c r="CA2436" s="77"/>
      <c r="CB2436" s="77"/>
      <c r="CC2436" s="77"/>
      <c r="CD2436" s="77"/>
      <c r="CE2436" s="77"/>
      <c r="CF2436" s="77"/>
      <c r="CG2436" s="77"/>
      <c r="CH2436" s="77"/>
      <c r="CI2436" s="77"/>
      <c r="CJ2436" s="77"/>
      <c r="CK2436" s="77"/>
      <c r="CL2436" s="77"/>
    </row>
    <row r="2437" spans="2:90" x14ac:dyDescent="0.4">
      <c r="B2437" s="8" t="str">
        <f>B2415</f>
        <v>(Primary label)</v>
      </c>
      <c r="D2437" t="s">
        <v>746</v>
      </c>
      <c r="E2437" t="s">
        <v>906</v>
      </c>
      <c r="G2437" t="s">
        <v>330</v>
      </c>
      <c r="S2437" s="72"/>
      <c r="T2437" s="72"/>
      <c r="U2437" s="72"/>
      <c r="V2437" s="72"/>
      <c r="W2437" s="72"/>
      <c r="X2437" s="72"/>
      <c r="Y2437" s="72"/>
      <c r="Z2437" s="72"/>
      <c r="AA2437" s="72"/>
      <c r="AB2437" s="72"/>
      <c r="AC2437" s="72"/>
      <c r="AD2437" s="72"/>
      <c r="AE2437" s="72"/>
      <c r="AF2437" s="72"/>
      <c r="AG2437" s="72"/>
      <c r="AH2437" s="72"/>
      <c r="AI2437" s="72"/>
      <c r="AJ2437" s="72"/>
      <c r="AK2437" s="72"/>
      <c r="AL2437" s="72"/>
      <c r="AM2437" s="72"/>
      <c r="AN2437" s="72"/>
      <c r="AO2437" s="72"/>
      <c r="AP2437" s="72"/>
      <c r="AQ2437" s="72"/>
      <c r="AR2437" s="72"/>
      <c r="AS2437" s="72"/>
      <c r="AT2437" s="72"/>
      <c r="AU2437" s="72"/>
      <c r="AV2437" s="72"/>
      <c r="AW2437" s="72"/>
      <c r="AX2437" s="72"/>
      <c r="AY2437" s="72"/>
      <c r="AZ2437" s="72"/>
      <c r="BA2437" s="72"/>
      <c r="BB2437" s="72"/>
      <c r="BC2437" s="72"/>
      <c r="BD2437" s="72"/>
      <c r="BE2437" s="72"/>
      <c r="BF2437" s="72"/>
      <c r="BG2437" s="72"/>
      <c r="BH2437" s="72"/>
      <c r="BI2437" s="72"/>
      <c r="BJ2437" s="72"/>
      <c r="BK2437" s="72"/>
      <c r="BL2437" s="72"/>
      <c r="BM2437" s="72"/>
      <c r="BN2437" s="72"/>
      <c r="BO2437" s="72"/>
      <c r="BP2437" s="72"/>
      <c r="BQ2437" s="72"/>
      <c r="BR2437" s="72"/>
      <c r="BS2437" s="72"/>
      <c r="BT2437" s="72"/>
      <c r="BU2437" s="72"/>
      <c r="BV2437" s="72"/>
      <c r="BW2437" s="72"/>
      <c r="BX2437" s="72"/>
      <c r="BY2437" s="72"/>
      <c r="BZ2437" s="72"/>
      <c r="CA2437" s="72"/>
      <c r="CB2437" s="72"/>
      <c r="CC2437" s="72"/>
      <c r="CD2437" s="72"/>
      <c r="CE2437" s="72"/>
      <c r="CF2437" s="72"/>
      <c r="CG2437" s="72"/>
      <c r="CH2437" s="72"/>
      <c r="CI2437" s="72"/>
      <c r="CJ2437" s="72"/>
      <c r="CK2437" s="72"/>
      <c r="CL2437" s="72"/>
    </row>
    <row r="2438" spans="2:90" x14ac:dyDescent="0.4">
      <c r="B2438" s="8" t="str">
        <f t="shared" ref="B2438:B2444" si="2886">B2416</f>
        <v>primary unit</v>
      </c>
      <c r="C2438" s="27"/>
      <c r="D2438" s="27" t="s">
        <v>746</v>
      </c>
      <c r="E2438" s="27" t="s">
        <v>906</v>
      </c>
      <c r="F2438" s="27"/>
      <c r="G2438" s="27" t="s">
        <v>330</v>
      </c>
      <c r="H2438" s="27"/>
      <c r="I2438" s="78"/>
      <c r="J2438" s="78"/>
      <c r="K2438" s="28"/>
      <c r="L2438" s="28"/>
      <c r="M2438" s="28"/>
      <c r="N2438" s="28"/>
      <c r="O2438" s="28"/>
      <c r="P2438" s="28"/>
      <c r="R2438" s="33"/>
      <c r="S2438" s="77"/>
      <c r="T2438" s="77"/>
      <c r="U2438" s="77"/>
      <c r="V2438" s="77"/>
      <c r="W2438" s="77"/>
      <c r="X2438" s="77"/>
      <c r="Y2438" s="77"/>
      <c r="Z2438" s="77"/>
      <c r="AA2438" s="77"/>
      <c r="AB2438" s="77"/>
      <c r="AC2438" s="77"/>
      <c r="AD2438" s="77"/>
      <c r="AE2438" s="77"/>
      <c r="AF2438" s="77"/>
      <c r="AG2438" s="77"/>
      <c r="AH2438" s="77"/>
      <c r="AI2438" s="77"/>
      <c r="AJ2438" s="77"/>
      <c r="AK2438" s="77"/>
      <c r="AL2438" s="77"/>
      <c r="AM2438" s="77"/>
      <c r="AN2438" s="77"/>
      <c r="AO2438" s="77"/>
      <c r="AP2438" s="77"/>
      <c r="AQ2438" s="77"/>
      <c r="AR2438" s="77"/>
      <c r="AS2438" s="77"/>
      <c r="AT2438" s="77"/>
      <c r="AU2438" s="77"/>
      <c r="AV2438" s="77"/>
      <c r="AW2438" s="77"/>
      <c r="AX2438" s="77"/>
      <c r="AY2438" s="77"/>
      <c r="AZ2438" s="77"/>
      <c r="BA2438" s="77"/>
      <c r="BB2438" s="77"/>
      <c r="BC2438" s="77"/>
      <c r="BD2438" s="77"/>
      <c r="BE2438" s="77"/>
      <c r="BF2438" s="77"/>
      <c r="BG2438" s="77"/>
      <c r="BH2438" s="77"/>
      <c r="BI2438" s="77"/>
      <c r="BJ2438" s="77"/>
      <c r="BK2438" s="77"/>
      <c r="BL2438" s="77"/>
      <c r="BM2438" s="77"/>
      <c r="BN2438" s="77"/>
      <c r="BO2438" s="77"/>
      <c r="BP2438" s="77"/>
      <c r="BQ2438" s="77"/>
      <c r="BR2438" s="77"/>
      <c r="BS2438" s="77"/>
      <c r="BT2438" s="77"/>
      <c r="BU2438" s="77"/>
      <c r="BV2438" s="77"/>
      <c r="BW2438" s="77"/>
      <c r="BX2438" s="77"/>
      <c r="BY2438" s="77"/>
      <c r="BZ2438" s="77"/>
      <c r="CA2438" s="77"/>
      <c r="CB2438" s="77"/>
      <c r="CC2438" s="77"/>
      <c r="CD2438" s="77"/>
      <c r="CE2438" s="77"/>
      <c r="CF2438" s="77"/>
      <c r="CG2438" s="77"/>
      <c r="CH2438" s="77"/>
      <c r="CI2438" s="77"/>
      <c r="CJ2438" s="77"/>
      <c r="CK2438" s="77"/>
      <c r="CL2438" s="77"/>
    </row>
    <row r="2439" spans="2:90" x14ac:dyDescent="0.4">
      <c r="B2439" s="8" t="str">
        <f t="shared" si="2886"/>
        <v>Primary revenue driver</v>
      </c>
      <c r="D2439" t="s">
        <v>746</v>
      </c>
      <c r="E2439" t="s">
        <v>906</v>
      </c>
      <c r="G2439" t="s">
        <v>330</v>
      </c>
      <c r="S2439" s="76" t="str">
        <f t="shared" ref="S2439" si="2887">S2417</f>
        <v>S$12</v>
      </c>
      <c r="T2439" s="76" t="str">
        <f t="shared" ref="T2439:AX2439" si="2888">T2417</f>
        <v>T$12</v>
      </c>
      <c r="U2439" s="76" t="str">
        <f t="shared" si="2888"/>
        <v>U$12</v>
      </c>
      <c r="V2439" s="76" t="str">
        <f t="shared" si="2888"/>
        <v>V$12</v>
      </c>
      <c r="W2439" s="76" t="str">
        <f t="shared" si="2888"/>
        <v>W$12</v>
      </c>
      <c r="X2439" s="76" t="str">
        <f t="shared" si="2888"/>
        <v>X$12</v>
      </c>
      <c r="Y2439" s="76" t="str">
        <f t="shared" si="2888"/>
        <v>Y$12</v>
      </c>
      <c r="Z2439" s="76" t="str">
        <f t="shared" si="2888"/>
        <v>Z$12</v>
      </c>
      <c r="AA2439" s="76" t="str">
        <f t="shared" si="2888"/>
        <v>AA$12</v>
      </c>
      <c r="AB2439" s="76" t="str">
        <f t="shared" si="2888"/>
        <v>AB$12</v>
      </c>
      <c r="AC2439" s="76" t="str">
        <f t="shared" si="2888"/>
        <v>AC$12</v>
      </c>
      <c r="AD2439" s="76" t="str">
        <f t="shared" si="2888"/>
        <v>AD$12</v>
      </c>
      <c r="AE2439" s="76" t="str">
        <f t="shared" si="2888"/>
        <v>AE$12</v>
      </c>
      <c r="AF2439" s="76" t="str">
        <f t="shared" si="2888"/>
        <v>AF$12</v>
      </c>
      <c r="AG2439" s="76" t="str">
        <f t="shared" si="2888"/>
        <v>AG$12</v>
      </c>
      <c r="AH2439" s="76" t="str">
        <f t="shared" si="2888"/>
        <v>AH$12</v>
      </c>
      <c r="AI2439" s="76" t="str">
        <f t="shared" si="2888"/>
        <v>AI$12</v>
      </c>
      <c r="AJ2439" s="76" t="str">
        <f t="shared" si="2888"/>
        <v>AJ$12</v>
      </c>
      <c r="AK2439" s="76" t="str">
        <f t="shared" si="2888"/>
        <v>AK$12</v>
      </c>
      <c r="AL2439" s="76" t="str">
        <f t="shared" si="2888"/>
        <v>AL$12</v>
      </c>
      <c r="AM2439" s="76" t="str">
        <f t="shared" si="2888"/>
        <v>AM$12</v>
      </c>
      <c r="AN2439" s="76" t="str">
        <f t="shared" si="2888"/>
        <v>AN$12</v>
      </c>
      <c r="AO2439" s="76" t="str">
        <f t="shared" si="2888"/>
        <v>AO$12</v>
      </c>
      <c r="AP2439" s="76" t="str">
        <f t="shared" si="2888"/>
        <v>AP$12</v>
      </c>
      <c r="AQ2439" s="76" t="str">
        <f t="shared" si="2888"/>
        <v>AQ$12</v>
      </c>
      <c r="AR2439" s="76" t="str">
        <f t="shared" si="2888"/>
        <v>AR$12</v>
      </c>
      <c r="AS2439" s="76" t="str">
        <f t="shared" si="2888"/>
        <v>AS$12</v>
      </c>
      <c r="AT2439" s="76" t="str">
        <f t="shared" si="2888"/>
        <v>AT$12</v>
      </c>
      <c r="AU2439" s="76" t="str">
        <f t="shared" si="2888"/>
        <v>AU$12</v>
      </c>
      <c r="AV2439" s="76" t="str">
        <f t="shared" si="2888"/>
        <v>AV$12</v>
      </c>
      <c r="AW2439" s="76" t="str">
        <f t="shared" si="2888"/>
        <v>AW$12</v>
      </c>
      <c r="AX2439" s="76" t="str">
        <f t="shared" si="2888"/>
        <v>AX$12</v>
      </c>
      <c r="AY2439" s="76" t="str">
        <f t="shared" ref="AY2439:CD2439" si="2889">AY2417</f>
        <v>AY$12</v>
      </c>
      <c r="AZ2439" s="76" t="str">
        <f t="shared" si="2889"/>
        <v>AZ$12</v>
      </c>
      <c r="BA2439" s="76" t="str">
        <f t="shared" si="2889"/>
        <v>BA$12</v>
      </c>
      <c r="BB2439" s="76" t="str">
        <f t="shared" si="2889"/>
        <v>BB$12</v>
      </c>
      <c r="BC2439" s="76" t="str">
        <f t="shared" si="2889"/>
        <v>BC$12</v>
      </c>
      <c r="BD2439" s="76" t="str">
        <f t="shared" si="2889"/>
        <v>BD$12</v>
      </c>
      <c r="BE2439" s="76" t="str">
        <f t="shared" si="2889"/>
        <v>BE$12</v>
      </c>
      <c r="BF2439" s="76" t="str">
        <f t="shared" si="2889"/>
        <v>BF$12</v>
      </c>
      <c r="BG2439" s="76" t="str">
        <f t="shared" si="2889"/>
        <v>BG$12</v>
      </c>
      <c r="BH2439" s="76" t="str">
        <f t="shared" si="2889"/>
        <v>BH$12</v>
      </c>
      <c r="BI2439" s="76" t="str">
        <f t="shared" si="2889"/>
        <v>BI$12</v>
      </c>
      <c r="BJ2439" s="76" t="str">
        <f t="shared" si="2889"/>
        <v>BJ$12</v>
      </c>
      <c r="BK2439" s="76" t="str">
        <f t="shared" si="2889"/>
        <v>BK$12</v>
      </c>
      <c r="BL2439" s="76" t="str">
        <f t="shared" si="2889"/>
        <v>BL$12</v>
      </c>
      <c r="BM2439" s="76" t="str">
        <f t="shared" si="2889"/>
        <v>BM$12</v>
      </c>
      <c r="BN2439" s="76" t="str">
        <f t="shared" si="2889"/>
        <v>BN$12</v>
      </c>
      <c r="BO2439" s="76" t="str">
        <f t="shared" si="2889"/>
        <v>BO$12</v>
      </c>
      <c r="BP2439" s="76" t="str">
        <f t="shared" si="2889"/>
        <v>BP$12</v>
      </c>
      <c r="BQ2439" s="76" t="str">
        <f t="shared" si="2889"/>
        <v>BQ$12</v>
      </c>
      <c r="BR2439" s="76" t="str">
        <f t="shared" si="2889"/>
        <v>BR$12</v>
      </c>
      <c r="BS2439" s="76" t="str">
        <f t="shared" si="2889"/>
        <v>BS$12</v>
      </c>
      <c r="BT2439" s="76" t="str">
        <f t="shared" si="2889"/>
        <v>BT$12</v>
      </c>
      <c r="BU2439" s="76" t="str">
        <f t="shared" si="2889"/>
        <v>BU$12</v>
      </c>
      <c r="BV2439" s="76" t="str">
        <f t="shared" si="2889"/>
        <v>BV$12</v>
      </c>
      <c r="BW2439" s="76" t="str">
        <f t="shared" si="2889"/>
        <v>BW$12</v>
      </c>
      <c r="BX2439" s="76" t="str">
        <f t="shared" si="2889"/>
        <v>BX$12</v>
      </c>
      <c r="BY2439" s="76" t="str">
        <f t="shared" si="2889"/>
        <v>BY$12</v>
      </c>
      <c r="BZ2439" s="76" t="str">
        <f t="shared" si="2889"/>
        <v>BZ$12</v>
      </c>
      <c r="CA2439" s="76" t="str">
        <f t="shared" si="2889"/>
        <v>CA$12</v>
      </c>
      <c r="CB2439" s="76" t="str">
        <f t="shared" si="2889"/>
        <v>CB$12</v>
      </c>
      <c r="CC2439" s="76" t="str">
        <f t="shared" si="2889"/>
        <v>CC$12</v>
      </c>
      <c r="CD2439" s="76" t="str">
        <f t="shared" si="2889"/>
        <v>CD$12</v>
      </c>
      <c r="CE2439" s="76" t="str">
        <f t="shared" ref="CE2439:CK2439" si="2890">CE2417</f>
        <v>CE$12</v>
      </c>
      <c r="CF2439" s="76" t="str">
        <f t="shared" si="2890"/>
        <v>CF$12</v>
      </c>
      <c r="CG2439" s="76" t="str">
        <f t="shared" si="2890"/>
        <v>CG$12</v>
      </c>
      <c r="CH2439" s="76" t="str">
        <f t="shared" si="2890"/>
        <v>CH$12</v>
      </c>
      <c r="CI2439" s="76" t="str">
        <f t="shared" si="2890"/>
        <v>CI$12</v>
      </c>
      <c r="CJ2439" s="76" t="str">
        <f t="shared" si="2890"/>
        <v>CJ$12</v>
      </c>
      <c r="CK2439" s="76" t="str">
        <f t="shared" si="2890"/>
        <v>CK$12</v>
      </c>
      <c r="CL2439" s="76" t="str">
        <f t="shared" ref="CL2439" si="2891">CL2417</f>
        <v>CL$12</v>
      </c>
    </row>
    <row r="2440" spans="2:90" x14ac:dyDescent="0.4">
      <c r="B2440" s="8" t="str">
        <f t="shared" si="2886"/>
        <v>Primary volume driver</v>
      </c>
      <c r="C2440" s="12"/>
      <c r="D2440" s="12" t="s">
        <v>746</v>
      </c>
      <c r="E2440" s="12" t="s">
        <v>906</v>
      </c>
      <c r="F2440" s="12"/>
      <c r="G2440" s="12" t="s">
        <v>330</v>
      </c>
      <c r="H2440" s="12"/>
      <c r="I2440" s="60"/>
      <c r="J2440" s="60"/>
      <c r="K2440" s="34"/>
      <c r="L2440" s="34"/>
      <c r="M2440" s="34"/>
      <c r="N2440" s="34"/>
      <c r="O2440" s="34"/>
      <c r="P2440" s="34"/>
      <c r="R2440" s="15"/>
      <c r="S2440" s="76" t="str">
        <f t="shared" ref="S2440" si="2892">S2418</f>
        <v>S$13</v>
      </c>
      <c r="T2440" s="76" t="str">
        <f t="shared" ref="T2440:AX2440" si="2893">T2418</f>
        <v>T$13</v>
      </c>
      <c r="U2440" s="76" t="str">
        <f t="shared" si="2893"/>
        <v>U$13</v>
      </c>
      <c r="V2440" s="76" t="str">
        <f t="shared" si="2893"/>
        <v>V$13</v>
      </c>
      <c r="W2440" s="76" t="str">
        <f t="shared" si="2893"/>
        <v>W$13</v>
      </c>
      <c r="X2440" s="76" t="str">
        <f t="shared" si="2893"/>
        <v>X$13</v>
      </c>
      <c r="Y2440" s="76" t="str">
        <f t="shared" si="2893"/>
        <v>Y$13</v>
      </c>
      <c r="Z2440" s="76" t="str">
        <f t="shared" si="2893"/>
        <v>Z$13</v>
      </c>
      <c r="AA2440" s="76" t="str">
        <f t="shared" si="2893"/>
        <v>AA$13</v>
      </c>
      <c r="AB2440" s="76" t="str">
        <f t="shared" si="2893"/>
        <v>AB$13</v>
      </c>
      <c r="AC2440" s="76" t="str">
        <f t="shared" si="2893"/>
        <v>AC$13</v>
      </c>
      <c r="AD2440" s="76" t="str">
        <f t="shared" si="2893"/>
        <v>AD$13</v>
      </c>
      <c r="AE2440" s="76" t="str">
        <f t="shared" si="2893"/>
        <v>AE$13</v>
      </c>
      <c r="AF2440" s="76" t="str">
        <f t="shared" si="2893"/>
        <v>AF$13</v>
      </c>
      <c r="AG2440" s="76" t="str">
        <f t="shared" si="2893"/>
        <v>AG$13</v>
      </c>
      <c r="AH2440" s="76" t="str">
        <f t="shared" si="2893"/>
        <v>AH$13</v>
      </c>
      <c r="AI2440" s="76" t="str">
        <f t="shared" si="2893"/>
        <v>AI$13</v>
      </c>
      <c r="AJ2440" s="76" t="str">
        <f t="shared" si="2893"/>
        <v>AJ$13</v>
      </c>
      <c r="AK2440" s="76" t="str">
        <f t="shared" si="2893"/>
        <v>AK$13</v>
      </c>
      <c r="AL2440" s="76" t="str">
        <f t="shared" si="2893"/>
        <v>AL$13</v>
      </c>
      <c r="AM2440" s="76" t="str">
        <f t="shared" si="2893"/>
        <v>AM$13</v>
      </c>
      <c r="AN2440" s="76" t="str">
        <f t="shared" si="2893"/>
        <v>AN$13</v>
      </c>
      <c r="AO2440" s="76" t="str">
        <f t="shared" si="2893"/>
        <v>AO$13</v>
      </c>
      <c r="AP2440" s="76" t="str">
        <f t="shared" si="2893"/>
        <v>AP$13</v>
      </c>
      <c r="AQ2440" s="76" t="str">
        <f t="shared" si="2893"/>
        <v>AQ$13</v>
      </c>
      <c r="AR2440" s="76" t="str">
        <f t="shared" si="2893"/>
        <v>AR$13</v>
      </c>
      <c r="AS2440" s="76" t="str">
        <f t="shared" si="2893"/>
        <v>AS$13</v>
      </c>
      <c r="AT2440" s="76" t="str">
        <f t="shared" si="2893"/>
        <v>AT$13</v>
      </c>
      <c r="AU2440" s="76" t="str">
        <f t="shared" si="2893"/>
        <v>AU$13</v>
      </c>
      <c r="AV2440" s="76" t="str">
        <f t="shared" si="2893"/>
        <v>AV$13</v>
      </c>
      <c r="AW2440" s="76" t="str">
        <f t="shared" si="2893"/>
        <v>AW$13</v>
      </c>
      <c r="AX2440" s="76" t="str">
        <f t="shared" si="2893"/>
        <v>AX$13</v>
      </c>
      <c r="AY2440" s="76" t="str">
        <f t="shared" ref="AY2440:CD2440" si="2894">AY2418</f>
        <v>AY$13</v>
      </c>
      <c r="AZ2440" s="76" t="str">
        <f t="shared" si="2894"/>
        <v>AZ$13</v>
      </c>
      <c r="BA2440" s="76" t="str">
        <f t="shared" si="2894"/>
        <v>BA$13</v>
      </c>
      <c r="BB2440" s="76" t="str">
        <f t="shared" si="2894"/>
        <v>BB$13</v>
      </c>
      <c r="BC2440" s="76" t="str">
        <f t="shared" si="2894"/>
        <v>BC$13</v>
      </c>
      <c r="BD2440" s="76" t="str">
        <f t="shared" si="2894"/>
        <v>BD$13</v>
      </c>
      <c r="BE2440" s="76" t="str">
        <f t="shared" si="2894"/>
        <v>BE$13</v>
      </c>
      <c r="BF2440" s="76" t="str">
        <f t="shared" si="2894"/>
        <v>BF$13</v>
      </c>
      <c r="BG2440" s="76" t="str">
        <f t="shared" si="2894"/>
        <v>BG$13</v>
      </c>
      <c r="BH2440" s="76" t="str">
        <f t="shared" si="2894"/>
        <v>BH$13</v>
      </c>
      <c r="BI2440" s="76" t="str">
        <f t="shared" si="2894"/>
        <v>BI$13</v>
      </c>
      <c r="BJ2440" s="76" t="str">
        <f t="shared" si="2894"/>
        <v>BJ$13</v>
      </c>
      <c r="BK2440" s="76" t="str">
        <f t="shared" si="2894"/>
        <v>BK$13</v>
      </c>
      <c r="BL2440" s="76" t="str">
        <f t="shared" si="2894"/>
        <v>BL$13</v>
      </c>
      <c r="BM2440" s="76" t="str">
        <f t="shared" si="2894"/>
        <v>BM$13</v>
      </c>
      <c r="BN2440" s="76" t="str">
        <f t="shared" si="2894"/>
        <v>BN$13</v>
      </c>
      <c r="BO2440" s="76" t="str">
        <f t="shared" si="2894"/>
        <v>BO$13</v>
      </c>
      <c r="BP2440" s="76" t="str">
        <f t="shared" si="2894"/>
        <v>BP$13</v>
      </c>
      <c r="BQ2440" s="76" t="str">
        <f t="shared" si="2894"/>
        <v>BQ$13</v>
      </c>
      <c r="BR2440" s="76" t="str">
        <f t="shared" si="2894"/>
        <v>BR$13</v>
      </c>
      <c r="BS2440" s="76" t="str">
        <f t="shared" si="2894"/>
        <v>BS$13</v>
      </c>
      <c r="BT2440" s="76" t="str">
        <f t="shared" si="2894"/>
        <v>BT$13</v>
      </c>
      <c r="BU2440" s="76" t="str">
        <f t="shared" si="2894"/>
        <v>BU$13</v>
      </c>
      <c r="BV2440" s="76" t="str">
        <f t="shared" si="2894"/>
        <v>BV$13</v>
      </c>
      <c r="BW2440" s="76" t="str">
        <f t="shared" si="2894"/>
        <v>BW$13</v>
      </c>
      <c r="BX2440" s="76" t="str">
        <f t="shared" si="2894"/>
        <v>BX$13</v>
      </c>
      <c r="BY2440" s="76" t="str">
        <f t="shared" si="2894"/>
        <v>BY$13</v>
      </c>
      <c r="BZ2440" s="76" t="str">
        <f t="shared" si="2894"/>
        <v>BZ$13</v>
      </c>
      <c r="CA2440" s="76" t="str">
        <f t="shared" si="2894"/>
        <v>CA$13</v>
      </c>
      <c r="CB2440" s="76" t="str">
        <f t="shared" si="2894"/>
        <v>CB$13</v>
      </c>
      <c r="CC2440" s="76" t="str">
        <f t="shared" si="2894"/>
        <v>CC$13</v>
      </c>
      <c r="CD2440" s="76" t="str">
        <f t="shared" si="2894"/>
        <v>CD$13</v>
      </c>
      <c r="CE2440" s="76" t="str">
        <f t="shared" ref="CE2440:CK2440" si="2895">CE2418</f>
        <v>CE$13</v>
      </c>
      <c r="CF2440" s="76" t="str">
        <f t="shared" si="2895"/>
        <v>CF$13</v>
      </c>
      <c r="CG2440" s="76" t="str">
        <f t="shared" si="2895"/>
        <v>CG$13</v>
      </c>
      <c r="CH2440" s="76" t="str">
        <f t="shared" si="2895"/>
        <v>CH$13</v>
      </c>
      <c r="CI2440" s="76" t="str">
        <f t="shared" si="2895"/>
        <v>CI$13</v>
      </c>
      <c r="CJ2440" s="76" t="str">
        <f t="shared" si="2895"/>
        <v>CJ$13</v>
      </c>
      <c r="CK2440" s="76" t="str">
        <f t="shared" si="2895"/>
        <v>CK$13</v>
      </c>
      <c r="CL2440" s="76" t="str">
        <f t="shared" ref="CL2440" si="2896">CL2418</f>
        <v>CL$13</v>
      </c>
    </row>
    <row r="2441" spans="2:90" x14ac:dyDescent="0.4">
      <c r="B2441" s="87" t="str">
        <f>B2423</f>
        <v>Subscription revenue - secondary revenue driven:</v>
      </c>
      <c r="C2441" s="12"/>
      <c r="D2441" s="12" t="s">
        <v>746</v>
      </c>
      <c r="E2441" s="12" t="s">
        <v>906</v>
      </c>
      <c r="F2441" s="12"/>
      <c r="G2441" s="12" t="s">
        <v>330</v>
      </c>
      <c r="H2441" s="12"/>
      <c r="I2441" s="60"/>
      <c r="J2441" s="60"/>
      <c r="K2441" s="15"/>
      <c r="L2441" s="15"/>
      <c r="M2441" s="15"/>
      <c r="N2441" s="15"/>
      <c r="O2441" s="15"/>
      <c r="P2441" s="15"/>
      <c r="R2441" s="15"/>
      <c r="S2441" s="76">
        <f t="shared" ref="S2441" si="2897">S2419</f>
        <v>0</v>
      </c>
      <c r="T2441" s="76">
        <f t="shared" ref="T2441:AX2441" si="2898">T2419</f>
        <v>0</v>
      </c>
      <c r="U2441" s="76">
        <f t="shared" si="2898"/>
        <v>0</v>
      </c>
      <c r="V2441" s="76">
        <f t="shared" si="2898"/>
        <v>0</v>
      </c>
      <c r="W2441" s="76">
        <f t="shared" si="2898"/>
        <v>0</v>
      </c>
      <c r="X2441" s="76">
        <f t="shared" si="2898"/>
        <v>0</v>
      </c>
      <c r="Y2441" s="76">
        <f t="shared" si="2898"/>
        <v>0</v>
      </c>
      <c r="Z2441" s="76">
        <f t="shared" si="2898"/>
        <v>0</v>
      </c>
      <c r="AA2441" s="76">
        <f t="shared" si="2898"/>
        <v>0</v>
      </c>
      <c r="AB2441" s="76">
        <f t="shared" si="2898"/>
        <v>0</v>
      </c>
      <c r="AC2441" s="76">
        <f t="shared" si="2898"/>
        <v>0</v>
      </c>
      <c r="AD2441" s="76">
        <f t="shared" si="2898"/>
        <v>0</v>
      </c>
      <c r="AE2441" s="76">
        <f t="shared" si="2898"/>
        <v>0</v>
      </c>
      <c r="AF2441" s="76">
        <f t="shared" si="2898"/>
        <v>0</v>
      </c>
      <c r="AG2441" s="76">
        <f t="shared" si="2898"/>
        <v>0</v>
      </c>
      <c r="AH2441" s="76">
        <f t="shared" si="2898"/>
        <v>0</v>
      </c>
      <c r="AI2441" s="76">
        <f t="shared" si="2898"/>
        <v>0</v>
      </c>
      <c r="AJ2441" s="76">
        <f t="shared" si="2898"/>
        <v>0</v>
      </c>
      <c r="AK2441" s="76">
        <f t="shared" si="2898"/>
        <v>0</v>
      </c>
      <c r="AL2441" s="76">
        <f t="shared" si="2898"/>
        <v>0</v>
      </c>
      <c r="AM2441" s="76">
        <f t="shared" si="2898"/>
        <v>0</v>
      </c>
      <c r="AN2441" s="76">
        <f t="shared" si="2898"/>
        <v>0</v>
      </c>
      <c r="AO2441" s="76">
        <f t="shared" si="2898"/>
        <v>0</v>
      </c>
      <c r="AP2441" s="76">
        <f t="shared" si="2898"/>
        <v>0</v>
      </c>
      <c r="AQ2441" s="76">
        <f t="shared" si="2898"/>
        <v>0</v>
      </c>
      <c r="AR2441" s="76">
        <f t="shared" si="2898"/>
        <v>0</v>
      </c>
      <c r="AS2441" s="76">
        <f t="shared" si="2898"/>
        <v>0</v>
      </c>
      <c r="AT2441" s="76">
        <f t="shared" si="2898"/>
        <v>0</v>
      </c>
      <c r="AU2441" s="76">
        <f t="shared" si="2898"/>
        <v>0</v>
      </c>
      <c r="AV2441" s="76">
        <f t="shared" si="2898"/>
        <v>0</v>
      </c>
      <c r="AW2441" s="76">
        <f t="shared" si="2898"/>
        <v>0</v>
      </c>
      <c r="AX2441" s="76">
        <f t="shared" si="2898"/>
        <v>0</v>
      </c>
      <c r="AY2441" s="76">
        <f t="shared" ref="AY2441:CD2441" si="2899">AY2419</f>
        <v>0</v>
      </c>
      <c r="AZ2441" s="76">
        <f t="shared" si="2899"/>
        <v>0</v>
      </c>
      <c r="BA2441" s="76">
        <f t="shared" si="2899"/>
        <v>0</v>
      </c>
      <c r="BB2441" s="76">
        <f t="shared" si="2899"/>
        <v>0</v>
      </c>
      <c r="BC2441" s="76">
        <f t="shared" si="2899"/>
        <v>0</v>
      </c>
      <c r="BD2441" s="76">
        <f t="shared" si="2899"/>
        <v>0</v>
      </c>
      <c r="BE2441" s="76">
        <f t="shared" si="2899"/>
        <v>0</v>
      </c>
      <c r="BF2441" s="76">
        <f t="shared" si="2899"/>
        <v>0</v>
      </c>
      <c r="BG2441" s="76">
        <f t="shared" si="2899"/>
        <v>0</v>
      </c>
      <c r="BH2441" s="76">
        <f t="shared" si="2899"/>
        <v>0</v>
      </c>
      <c r="BI2441" s="76">
        <f t="shared" si="2899"/>
        <v>0</v>
      </c>
      <c r="BJ2441" s="76">
        <f t="shared" si="2899"/>
        <v>0</v>
      </c>
      <c r="BK2441" s="76">
        <f t="shared" si="2899"/>
        <v>0</v>
      </c>
      <c r="BL2441" s="76">
        <f t="shared" si="2899"/>
        <v>0</v>
      </c>
      <c r="BM2441" s="76">
        <f t="shared" si="2899"/>
        <v>0</v>
      </c>
      <c r="BN2441" s="76">
        <f t="shared" si="2899"/>
        <v>0</v>
      </c>
      <c r="BO2441" s="76">
        <f t="shared" si="2899"/>
        <v>0</v>
      </c>
      <c r="BP2441" s="76">
        <f t="shared" si="2899"/>
        <v>0</v>
      </c>
      <c r="BQ2441" s="76">
        <f t="shared" si="2899"/>
        <v>0</v>
      </c>
      <c r="BR2441" s="76">
        <f t="shared" si="2899"/>
        <v>0</v>
      </c>
      <c r="BS2441" s="76">
        <f t="shared" si="2899"/>
        <v>0</v>
      </c>
      <c r="BT2441" s="76">
        <f t="shared" si="2899"/>
        <v>0</v>
      </c>
      <c r="BU2441" s="76">
        <f t="shared" si="2899"/>
        <v>0</v>
      </c>
      <c r="BV2441" s="76">
        <f t="shared" si="2899"/>
        <v>0</v>
      </c>
      <c r="BW2441" s="76">
        <f t="shared" si="2899"/>
        <v>0</v>
      </c>
      <c r="BX2441" s="76">
        <f t="shared" si="2899"/>
        <v>0</v>
      </c>
      <c r="BY2441" s="76">
        <f t="shared" si="2899"/>
        <v>0</v>
      </c>
      <c r="BZ2441" s="76">
        <f t="shared" si="2899"/>
        <v>0</v>
      </c>
      <c r="CA2441" s="76">
        <f t="shared" si="2899"/>
        <v>0</v>
      </c>
      <c r="CB2441" s="76">
        <f t="shared" si="2899"/>
        <v>0</v>
      </c>
      <c r="CC2441" s="76">
        <f t="shared" si="2899"/>
        <v>0</v>
      </c>
      <c r="CD2441" s="76">
        <f t="shared" si="2899"/>
        <v>0</v>
      </c>
      <c r="CE2441" s="76">
        <f t="shared" ref="CE2441:CK2441" si="2900">CE2419</f>
        <v>0</v>
      </c>
      <c r="CF2441" s="76">
        <f t="shared" si="2900"/>
        <v>0</v>
      </c>
      <c r="CG2441" s="76">
        <f t="shared" si="2900"/>
        <v>0</v>
      </c>
      <c r="CH2441" s="76">
        <f t="shared" si="2900"/>
        <v>0</v>
      </c>
      <c r="CI2441" s="76">
        <f t="shared" si="2900"/>
        <v>0</v>
      </c>
      <c r="CJ2441" s="76">
        <f t="shared" si="2900"/>
        <v>0</v>
      </c>
      <c r="CK2441" s="76">
        <f t="shared" si="2900"/>
        <v>0</v>
      </c>
      <c r="CL2441" s="76">
        <f t="shared" ref="CL2441" si="2901">CL2419</f>
        <v>0</v>
      </c>
    </row>
    <row r="2442" spans="2:90" x14ac:dyDescent="0.4">
      <c r="B2442" s="231" t="str">
        <f>IFERROR(SUBSTITUTE(TRIM(MID(B2423, SEARCH("-", B2423) + 1, LEN(B2423))),":",""),"no unit")</f>
        <v>secondary revenue driven</v>
      </c>
      <c r="C2442" s="12"/>
      <c r="D2442" s="12" t="s">
        <v>746</v>
      </c>
      <c r="E2442" s="12" t="s">
        <v>906</v>
      </c>
      <c r="F2442" s="12"/>
      <c r="G2442" s="12" t="s">
        <v>330</v>
      </c>
      <c r="H2442" s="12"/>
      <c r="I2442" s="60"/>
      <c r="J2442" s="60"/>
      <c r="K2442" s="15"/>
      <c r="L2442" s="15"/>
      <c r="M2442" s="15"/>
      <c r="N2442" s="15"/>
      <c r="O2442" s="15"/>
      <c r="P2442" s="15"/>
      <c r="R2442" s="15"/>
      <c r="S2442" s="76"/>
      <c r="T2442" s="76"/>
      <c r="U2442" s="76"/>
      <c r="V2442" s="76"/>
      <c r="W2442" s="76"/>
      <c r="X2442" s="76"/>
      <c r="Y2442" s="76"/>
      <c r="Z2442" s="76"/>
      <c r="AA2442" s="76"/>
      <c r="AB2442" s="76"/>
      <c r="AC2442" s="76"/>
      <c r="AD2442" s="76"/>
      <c r="AE2442" s="76"/>
      <c r="AF2442" s="76"/>
      <c r="AG2442" s="76"/>
      <c r="AH2442" s="76"/>
      <c r="AI2442" s="76"/>
      <c r="AJ2442" s="76"/>
      <c r="AK2442" s="76"/>
      <c r="AL2442" s="76"/>
      <c r="AM2442" s="76"/>
      <c r="AN2442" s="76"/>
      <c r="AO2442" s="76"/>
      <c r="AP2442" s="76"/>
      <c r="AQ2442" s="76"/>
      <c r="AR2442" s="76"/>
      <c r="AS2442" s="76"/>
      <c r="AT2442" s="76"/>
      <c r="AU2442" s="76"/>
      <c r="AV2442" s="76"/>
      <c r="AW2442" s="76"/>
      <c r="AX2442" s="76"/>
      <c r="AY2442" s="76"/>
      <c r="AZ2442" s="76"/>
      <c r="BA2442" s="76"/>
      <c r="BB2442" s="76"/>
      <c r="BC2442" s="76"/>
      <c r="BD2442" s="76"/>
      <c r="BE2442" s="76"/>
      <c r="BF2442" s="76"/>
      <c r="BG2442" s="76"/>
      <c r="BH2442" s="76"/>
      <c r="BI2442" s="76"/>
      <c r="BJ2442" s="76"/>
      <c r="BK2442" s="76"/>
      <c r="BL2442" s="76"/>
      <c r="BM2442" s="76"/>
      <c r="BN2442" s="76"/>
      <c r="BO2442" s="76"/>
      <c r="BP2442" s="76"/>
      <c r="BQ2442" s="76"/>
      <c r="BR2442" s="76"/>
      <c r="BS2442" s="76"/>
      <c r="BT2442" s="76"/>
      <c r="BU2442" s="76"/>
      <c r="BV2442" s="76"/>
      <c r="BW2442" s="76"/>
      <c r="BX2442" s="76"/>
      <c r="BY2442" s="76"/>
      <c r="BZ2442" s="76"/>
      <c r="CA2442" s="76"/>
      <c r="CB2442" s="76"/>
      <c r="CC2442" s="76"/>
      <c r="CD2442" s="76"/>
      <c r="CE2442" s="76"/>
      <c r="CF2442" s="76"/>
      <c r="CG2442" s="76"/>
      <c r="CH2442" s="76"/>
      <c r="CI2442" s="76"/>
      <c r="CJ2442" s="76"/>
      <c r="CK2442" s="76"/>
      <c r="CL2442" s="76"/>
    </row>
    <row r="2443" spans="2:90" x14ac:dyDescent="0.4">
      <c r="B2443" s="8" t="str">
        <f t="shared" si="2886"/>
        <v>Secondary revenue driver</v>
      </c>
      <c r="C2443" s="12"/>
      <c r="D2443" s="12" t="s">
        <v>746</v>
      </c>
      <c r="E2443" s="12" t="s">
        <v>906</v>
      </c>
      <c r="F2443" s="12"/>
      <c r="G2443" s="12" t="s">
        <v>330</v>
      </c>
      <c r="H2443" s="12"/>
      <c r="I2443" s="60"/>
      <c r="J2443" s="60"/>
      <c r="K2443" s="15"/>
      <c r="L2443" s="15"/>
      <c r="M2443" s="15"/>
      <c r="N2443" s="15"/>
      <c r="O2443" s="15"/>
      <c r="P2443" s="15"/>
      <c r="R2443" s="15"/>
      <c r="S2443" s="196" t="str">
        <f t="shared" ref="S2443" si="2902">ADDRESS(ROW(S2435),COLUMN(S2435),2)</f>
        <v>S$2435</v>
      </c>
      <c r="T2443" s="196" t="str">
        <f t="shared" ref="T2443:CE2443" si="2903">ADDRESS(ROW(T2435),COLUMN(T2435),2)</f>
        <v>T$2435</v>
      </c>
      <c r="U2443" s="196" t="str">
        <f t="shared" si="2903"/>
        <v>U$2435</v>
      </c>
      <c r="V2443" s="196" t="str">
        <f t="shared" si="2903"/>
        <v>V$2435</v>
      </c>
      <c r="W2443" s="196" t="str">
        <f t="shared" si="2903"/>
        <v>W$2435</v>
      </c>
      <c r="X2443" s="196" t="str">
        <f t="shared" si="2903"/>
        <v>X$2435</v>
      </c>
      <c r="Y2443" s="196" t="str">
        <f t="shared" si="2903"/>
        <v>Y$2435</v>
      </c>
      <c r="Z2443" s="196" t="str">
        <f t="shared" si="2903"/>
        <v>Z$2435</v>
      </c>
      <c r="AA2443" s="196" t="str">
        <f t="shared" si="2903"/>
        <v>AA$2435</v>
      </c>
      <c r="AB2443" s="196" t="str">
        <f t="shared" si="2903"/>
        <v>AB$2435</v>
      </c>
      <c r="AC2443" s="196" t="str">
        <f t="shared" si="2903"/>
        <v>AC$2435</v>
      </c>
      <c r="AD2443" s="196" t="str">
        <f t="shared" si="2903"/>
        <v>AD$2435</v>
      </c>
      <c r="AE2443" s="196" t="str">
        <f t="shared" si="2903"/>
        <v>AE$2435</v>
      </c>
      <c r="AF2443" s="196" t="str">
        <f t="shared" si="2903"/>
        <v>AF$2435</v>
      </c>
      <c r="AG2443" s="196" t="str">
        <f t="shared" si="2903"/>
        <v>AG$2435</v>
      </c>
      <c r="AH2443" s="196" t="str">
        <f t="shared" si="2903"/>
        <v>AH$2435</v>
      </c>
      <c r="AI2443" s="196" t="str">
        <f t="shared" si="2903"/>
        <v>AI$2435</v>
      </c>
      <c r="AJ2443" s="196" t="str">
        <f t="shared" si="2903"/>
        <v>AJ$2435</v>
      </c>
      <c r="AK2443" s="196" t="str">
        <f t="shared" si="2903"/>
        <v>AK$2435</v>
      </c>
      <c r="AL2443" s="196" t="str">
        <f t="shared" si="2903"/>
        <v>AL$2435</v>
      </c>
      <c r="AM2443" s="196" t="str">
        <f t="shared" si="2903"/>
        <v>AM$2435</v>
      </c>
      <c r="AN2443" s="196" t="str">
        <f t="shared" si="2903"/>
        <v>AN$2435</v>
      </c>
      <c r="AO2443" s="196" t="str">
        <f t="shared" si="2903"/>
        <v>AO$2435</v>
      </c>
      <c r="AP2443" s="196" t="str">
        <f t="shared" si="2903"/>
        <v>AP$2435</v>
      </c>
      <c r="AQ2443" s="196" t="str">
        <f t="shared" si="2903"/>
        <v>AQ$2435</v>
      </c>
      <c r="AR2443" s="196" t="str">
        <f t="shared" si="2903"/>
        <v>AR$2435</v>
      </c>
      <c r="AS2443" s="196" t="str">
        <f t="shared" si="2903"/>
        <v>AS$2435</v>
      </c>
      <c r="AT2443" s="196" t="str">
        <f t="shared" si="2903"/>
        <v>AT$2435</v>
      </c>
      <c r="AU2443" s="196" t="str">
        <f t="shared" si="2903"/>
        <v>AU$2435</v>
      </c>
      <c r="AV2443" s="196" t="str">
        <f t="shared" si="2903"/>
        <v>AV$2435</v>
      </c>
      <c r="AW2443" s="196" t="str">
        <f t="shared" si="2903"/>
        <v>AW$2435</v>
      </c>
      <c r="AX2443" s="196" t="str">
        <f t="shared" si="2903"/>
        <v>AX$2435</v>
      </c>
      <c r="AY2443" s="196" t="str">
        <f t="shared" si="2903"/>
        <v>AY$2435</v>
      </c>
      <c r="AZ2443" s="196" t="str">
        <f t="shared" si="2903"/>
        <v>AZ$2435</v>
      </c>
      <c r="BA2443" s="196" t="str">
        <f t="shared" si="2903"/>
        <v>BA$2435</v>
      </c>
      <c r="BB2443" s="196" t="str">
        <f t="shared" si="2903"/>
        <v>BB$2435</v>
      </c>
      <c r="BC2443" s="196" t="str">
        <f t="shared" si="2903"/>
        <v>BC$2435</v>
      </c>
      <c r="BD2443" s="196" t="str">
        <f t="shared" si="2903"/>
        <v>BD$2435</v>
      </c>
      <c r="BE2443" s="196" t="str">
        <f t="shared" si="2903"/>
        <v>BE$2435</v>
      </c>
      <c r="BF2443" s="196" t="str">
        <f t="shared" si="2903"/>
        <v>BF$2435</v>
      </c>
      <c r="BG2443" s="196" t="str">
        <f t="shared" si="2903"/>
        <v>BG$2435</v>
      </c>
      <c r="BH2443" s="196" t="str">
        <f t="shared" si="2903"/>
        <v>BH$2435</v>
      </c>
      <c r="BI2443" s="196" t="str">
        <f t="shared" si="2903"/>
        <v>BI$2435</v>
      </c>
      <c r="BJ2443" s="196" t="str">
        <f t="shared" si="2903"/>
        <v>BJ$2435</v>
      </c>
      <c r="BK2443" s="196" t="str">
        <f t="shared" si="2903"/>
        <v>BK$2435</v>
      </c>
      <c r="BL2443" s="196" t="str">
        <f t="shared" si="2903"/>
        <v>BL$2435</v>
      </c>
      <c r="BM2443" s="196" t="str">
        <f t="shared" si="2903"/>
        <v>BM$2435</v>
      </c>
      <c r="BN2443" s="196" t="str">
        <f t="shared" si="2903"/>
        <v>BN$2435</v>
      </c>
      <c r="BO2443" s="196" t="str">
        <f t="shared" si="2903"/>
        <v>BO$2435</v>
      </c>
      <c r="BP2443" s="196" t="str">
        <f t="shared" si="2903"/>
        <v>BP$2435</v>
      </c>
      <c r="BQ2443" s="196" t="str">
        <f t="shared" si="2903"/>
        <v>BQ$2435</v>
      </c>
      <c r="BR2443" s="196" t="str">
        <f t="shared" si="2903"/>
        <v>BR$2435</v>
      </c>
      <c r="BS2443" s="196" t="str">
        <f t="shared" si="2903"/>
        <v>BS$2435</v>
      </c>
      <c r="BT2443" s="196" t="str">
        <f t="shared" si="2903"/>
        <v>BT$2435</v>
      </c>
      <c r="BU2443" s="196" t="str">
        <f t="shared" si="2903"/>
        <v>BU$2435</v>
      </c>
      <c r="BV2443" s="196" t="str">
        <f t="shared" si="2903"/>
        <v>BV$2435</v>
      </c>
      <c r="BW2443" s="196" t="str">
        <f t="shared" si="2903"/>
        <v>BW$2435</v>
      </c>
      <c r="BX2443" s="196" t="str">
        <f t="shared" si="2903"/>
        <v>BX$2435</v>
      </c>
      <c r="BY2443" s="196" t="str">
        <f t="shared" si="2903"/>
        <v>BY$2435</v>
      </c>
      <c r="BZ2443" s="196" t="str">
        <f t="shared" si="2903"/>
        <v>BZ$2435</v>
      </c>
      <c r="CA2443" s="196" t="str">
        <f t="shared" si="2903"/>
        <v>CA$2435</v>
      </c>
      <c r="CB2443" s="196" t="str">
        <f t="shared" si="2903"/>
        <v>CB$2435</v>
      </c>
      <c r="CC2443" s="196" t="str">
        <f t="shared" si="2903"/>
        <v>CC$2435</v>
      </c>
      <c r="CD2443" s="196" t="str">
        <f t="shared" si="2903"/>
        <v>CD$2435</v>
      </c>
      <c r="CE2443" s="196" t="str">
        <f t="shared" si="2903"/>
        <v>CE$2435</v>
      </c>
      <c r="CF2443" s="196" t="str">
        <f t="shared" ref="CF2443:CK2443" si="2904">ADDRESS(ROW(CF2435),COLUMN(CF2435),2)</f>
        <v>CF$2435</v>
      </c>
      <c r="CG2443" s="196" t="str">
        <f t="shared" si="2904"/>
        <v>CG$2435</v>
      </c>
      <c r="CH2443" s="196" t="str">
        <f t="shared" si="2904"/>
        <v>CH$2435</v>
      </c>
      <c r="CI2443" s="196" t="str">
        <f t="shared" si="2904"/>
        <v>CI$2435</v>
      </c>
      <c r="CJ2443" s="196" t="str">
        <f t="shared" si="2904"/>
        <v>CJ$2435</v>
      </c>
      <c r="CK2443" s="196" t="str">
        <f t="shared" si="2904"/>
        <v>CK$2435</v>
      </c>
      <c r="CL2443" s="196" t="str">
        <f t="shared" ref="CL2443" si="2905">ADDRESS(ROW(CL2435),COLUMN(CL2435),2)</f>
        <v>CL$2435</v>
      </c>
    </row>
    <row r="2444" spans="2:90" x14ac:dyDescent="0.4">
      <c r="B2444" s="8" t="str">
        <f t="shared" si="2886"/>
        <v>Secondary volume driver</v>
      </c>
      <c r="C2444" s="12"/>
      <c r="D2444" s="12" t="s">
        <v>746</v>
      </c>
      <c r="E2444" s="12" t="s">
        <v>906</v>
      </c>
      <c r="F2444" s="12"/>
      <c r="G2444" s="12" t="s">
        <v>330</v>
      </c>
      <c r="H2444" s="12"/>
      <c r="I2444" s="60"/>
      <c r="J2444" s="60"/>
      <c r="K2444" s="15"/>
      <c r="L2444" s="15"/>
      <c r="M2444" s="15"/>
      <c r="N2444" s="15"/>
      <c r="O2444" s="15"/>
      <c r="P2444" s="15"/>
      <c r="R2444" s="15"/>
      <c r="S2444" s="196" t="str">
        <f t="shared" ref="S2444" si="2906">ADDRESS(ROW(S2430),COLUMN(S2430),2)</f>
        <v>S$2430</v>
      </c>
      <c r="T2444" s="196" t="str">
        <f t="shared" ref="T2444:CE2444" si="2907">ADDRESS(ROW(T2430),COLUMN(T2430),2)</f>
        <v>T$2430</v>
      </c>
      <c r="U2444" s="196" t="str">
        <f t="shared" si="2907"/>
        <v>U$2430</v>
      </c>
      <c r="V2444" s="196" t="str">
        <f t="shared" si="2907"/>
        <v>V$2430</v>
      </c>
      <c r="W2444" s="196" t="str">
        <f t="shared" si="2907"/>
        <v>W$2430</v>
      </c>
      <c r="X2444" s="196" t="str">
        <f t="shared" si="2907"/>
        <v>X$2430</v>
      </c>
      <c r="Y2444" s="196" t="str">
        <f t="shared" si="2907"/>
        <v>Y$2430</v>
      </c>
      <c r="Z2444" s="196" t="str">
        <f t="shared" si="2907"/>
        <v>Z$2430</v>
      </c>
      <c r="AA2444" s="196" t="str">
        <f t="shared" si="2907"/>
        <v>AA$2430</v>
      </c>
      <c r="AB2444" s="196" t="str">
        <f t="shared" si="2907"/>
        <v>AB$2430</v>
      </c>
      <c r="AC2444" s="196" t="str">
        <f t="shared" si="2907"/>
        <v>AC$2430</v>
      </c>
      <c r="AD2444" s="196" t="str">
        <f t="shared" si="2907"/>
        <v>AD$2430</v>
      </c>
      <c r="AE2444" s="196" t="str">
        <f t="shared" si="2907"/>
        <v>AE$2430</v>
      </c>
      <c r="AF2444" s="196" t="str">
        <f t="shared" si="2907"/>
        <v>AF$2430</v>
      </c>
      <c r="AG2444" s="196" t="str">
        <f t="shared" si="2907"/>
        <v>AG$2430</v>
      </c>
      <c r="AH2444" s="196" t="str">
        <f t="shared" si="2907"/>
        <v>AH$2430</v>
      </c>
      <c r="AI2444" s="196" t="str">
        <f t="shared" si="2907"/>
        <v>AI$2430</v>
      </c>
      <c r="AJ2444" s="196" t="str">
        <f t="shared" si="2907"/>
        <v>AJ$2430</v>
      </c>
      <c r="AK2444" s="196" t="str">
        <f t="shared" si="2907"/>
        <v>AK$2430</v>
      </c>
      <c r="AL2444" s="196" t="str">
        <f t="shared" si="2907"/>
        <v>AL$2430</v>
      </c>
      <c r="AM2444" s="196" t="str">
        <f t="shared" si="2907"/>
        <v>AM$2430</v>
      </c>
      <c r="AN2444" s="196" t="str">
        <f t="shared" si="2907"/>
        <v>AN$2430</v>
      </c>
      <c r="AO2444" s="196" t="str">
        <f t="shared" si="2907"/>
        <v>AO$2430</v>
      </c>
      <c r="AP2444" s="196" t="str">
        <f t="shared" si="2907"/>
        <v>AP$2430</v>
      </c>
      <c r="AQ2444" s="196" t="str">
        <f t="shared" si="2907"/>
        <v>AQ$2430</v>
      </c>
      <c r="AR2444" s="196" t="str">
        <f t="shared" si="2907"/>
        <v>AR$2430</v>
      </c>
      <c r="AS2444" s="196" t="str">
        <f t="shared" si="2907"/>
        <v>AS$2430</v>
      </c>
      <c r="AT2444" s="196" t="str">
        <f t="shared" si="2907"/>
        <v>AT$2430</v>
      </c>
      <c r="AU2444" s="196" t="str">
        <f t="shared" si="2907"/>
        <v>AU$2430</v>
      </c>
      <c r="AV2444" s="196" t="str">
        <f t="shared" si="2907"/>
        <v>AV$2430</v>
      </c>
      <c r="AW2444" s="196" t="str">
        <f t="shared" si="2907"/>
        <v>AW$2430</v>
      </c>
      <c r="AX2444" s="196" t="str">
        <f t="shared" si="2907"/>
        <v>AX$2430</v>
      </c>
      <c r="AY2444" s="196" t="str">
        <f t="shared" si="2907"/>
        <v>AY$2430</v>
      </c>
      <c r="AZ2444" s="196" t="str">
        <f t="shared" si="2907"/>
        <v>AZ$2430</v>
      </c>
      <c r="BA2444" s="196" t="str">
        <f t="shared" si="2907"/>
        <v>BA$2430</v>
      </c>
      <c r="BB2444" s="196" t="str">
        <f t="shared" si="2907"/>
        <v>BB$2430</v>
      </c>
      <c r="BC2444" s="196" t="str">
        <f t="shared" si="2907"/>
        <v>BC$2430</v>
      </c>
      <c r="BD2444" s="196" t="str">
        <f t="shared" si="2907"/>
        <v>BD$2430</v>
      </c>
      <c r="BE2444" s="196" t="str">
        <f t="shared" si="2907"/>
        <v>BE$2430</v>
      </c>
      <c r="BF2444" s="196" t="str">
        <f t="shared" si="2907"/>
        <v>BF$2430</v>
      </c>
      <c r="BG2444" s="196" t="str">
        <f t="shared" si="2907"/>
        <v>BG$2430</v>
      </c>
      <c r="BH2444" s="196" t="str">
        <f t="shared" si="2907"/>
        <v>BH$2430</v>
      </c>
      <c r="BI2444" s="196" t="str">
        <f t="shared" si="2907"/>
        <v>BI$2430</v>
      </c>
      <c r="BJ2444" s="196" t="str">
        <f t="shared" si="2907"/>
        <v>BJ$2430</v>
      </c>
      <c r="BK2444" s="196" t="str">
        <f t="shared" si="2907"/>
        <v>BK$2430</v>
      </c>
      <c r="BL2444" s="196" t="str">
        <f t="shared" si="2907"/>
        <v>BL$2430</v>
      </c>
      <c r="BM2444" s="196" t="str">
        <f t="shared" si="2907"/>
        <v>BM$2430</v>
      </c>
      <c r="BN2444" s="196" t="str">
        <f t="shared" si="2907"/>
        <v>BN$2430</v>
      </c>
      <c r="BO2444" s="196" t="str">
        <f t="shared" si="2907"/>
        <v>BO$2430</v>
      </c>
      <c r="BP2444" s="196" t="str">
        <f t="shared" si="2907"/>
        <v>BP$2430</v>
      </c>
      <c r="BQ2444" s="196" t="str">
        <f t="shared" si="2907"/>
        <v>BQ$2430</v>
      </c>
      <c r="BR2444" s="196" t="str">
        <f t="shared" si="2907"/>
        <v>BR$2430</v>
      </c>
      <c r="BS2444" s="196" t="str">
        <f t="shared" si="2907"/>
        <v>BS$2430</v>
      </c>
      <c r="BT2444" s="196" t="str">
        <f t="shared" si="2907"/>
        <v>BT$2430</v>
      </c>
      <c r="BU2444" s="196" t="str">
        <f t="shared" si="2907"/>
        <v>BU$2430</v>
      </c>
      <c r="BV2444" s="196" t="str">
        <f t="shared" si="2907"/>
        <v>BV$2430</v>
      </c>
      <c r="BW2444" s="196" t="str">
        <f t="shared" si="2907"/>
        <v>BW$2430</v>
      </c>
      <c r="BX2444" s="196" t="str">
        <f t="shared" si="2907"/>
        <v>BX$2430</v>
      </c>
      <c r="BY2444" s="196" t="str">
        <f t="shared" si="2907"/>
        <v>BY$2430</v>
      </c>
      <c r="BZ2444" s="196" t="str">
        <f t="shared" si="2907"/>
        <v>BZ$2430</v>
      </c>
      <c r="CA2444" s="196" t="str">
        <f t="shared" si="2907"/>
        <v>CA$2430</v>
      </c>
      <c r="CB2444" s="196" t="str">
        <f t="shared" si="2907"/>
        <v>CB$2430</v>
      </c>
      <c r="CC2444" s="196" t="str">
        <f t="shared" si="2907"/>
        <v>CC$2430</v>
      </c>
      <c r="CD2444" s="196" t="str">
        <f t="shared" si="2907"/>
        <v>CD$2430</v>
      </c>
      <c r="CE2444" s="196" t="str">
        <f t="shared" si="2907"/>
        <v>CE$2430</v>
      </c>
      <c r="CF2444" s="196" t="str">
        <f t="shared" ref="CF2444:CK2444" si="2908">ADDRESS(ROW(CF2430),COLUMN(CF2430),2)</f>
        <v>CF$2430</v>
      </c>
      <c r="CG2444" s="196" t="str">
        <f t="shared" si="2908"/>
        <v>CG$2430</v>
      </c>
      <c r="CH2444" s="196" t="str">
        <f t="shared" si="2908"/>
        <v>CH$2430</v>
      </c>
      <c r="CI2444" s="196" t="str">
        <f t="shared" si="2908"/>
        <v>CI$2430</v>
      </c>
      <c r="CJ2444" s="196" t="str">
        <f t="shared" si="2908"/>
        <v>CJ$2430</v>
      </c>
      <c r="CK2444" s="196" t="str">
        <f t="shared" si="2908"/>
        <v>CK$2430</v>
      </c>
      <c r="CL2444" s="196" t="str">
        <f t="shared" ref="CL2444" si="2909">ADDRESS(ROW(CL2430),COLUMN(CL2430),2)</f>
        <v>CL$2430</v>
      </c>
    </row>
    <row r="2445" spans="2:90" x14ac:dyDescent="0.4">
      <c r="E2445" t="s">
        <v>906</v>
      </c>
    </row>
    <row r="2446" spans="2:90" x14ac:dyDescent="0.4">
      <c r="B2446" s="168" t="s">
        <v>487</v>
      </c>
      <c r="C2446" s="167"/>
      <c r="D2446" s="167"/>
      <c r="E2446" s="167" t="s">
        <v>906</v>
      </c>
      <c r="F2446" s="167"/>
      <c r="G2446" s="167"/>
      <c r="H2446" s="167"/>
      <c r="I2446" s="169"/>
      <c r="J2446" s="169"/>
      <c r="K2446" s="190"/>
      <c r="L2446" s="190"/>
      <c r="M2446" s="190"/>
      <c r="N2446" s="190"/>
      <c r="O2446" s="190"/>
      <c r="P2446" s="190"/>
      <c r="R2446" s="191"/>
      <c r="S2446" s="167"/>
      <c r="T2446" s="167"/>
      <c r="U2446" s="167"/>
      <c r="V2446" s="167"/>
      <c r="W2446" s="167"/>
      <c r="X2446" s="167"/>
      <c r="Y2446" s="167"/>
      <c r="Z2446" s="167"/>
      <c r="AA2446" s="167"/>
      <c r="AB2446" s="167"/>
      <c r="AC2446" s="167"/>
      <c r="AD2446" s="167"/>
      <c r="AE2446" s="167"/>
      <c r="AF2446" s="167"/>
      <c r="AG2446" s="167"/>
      <c r="AH2446" s="167"/>
      <c r="AI2446" s="167"/>
      <c r="AJ2446" s="167"/>
      <c r="AK2446" s="167"/>
      <c r="AL2446" s="167"/>
      <c r="AM2446" s="167"/>
      <c r="AN2446" s="167"/>
      <c r="AO2446" s="167"/>
      <c r="AP2446" s="167"/>
      <c r="AQ2446" s="167"/>
      <c r="AR2446" s="167"/>
      <c r="AS2446" s="167"/>
      <c r="AT2446" s="167"/>
      <c r="AU2446" s="167"/>
      <c r="AV2446" s="167"/>
      <c r="AW2446" s="167"/>
      <c r="AX2446" s="167"/>
      <c r="AY2446" s="167"/>
      <c r="AZ2446" s="167"/>
      <c r="BA2446" s="167"/>
      <c r="BB2446" s="167"/>
      <c r="BC2446" s="167"/>
      <c r="BD2446" s="167"/>
      <c r="BE2446" s="167"/>
      <c r="BF2446" s="167"/>
      <c r="BG2446" s="167"/>
      <c r="BH2446" s="167"/>
      <c r="BI2446" s="167"/>
      <c r="BJ2446" s="167"/>
      <c r="BK2446" s="167"/>
      <c r="BL2446" s="167"/>
      <c r="BM2446" s="167"/>
      <c r="BN2446" s="167"/>
      <c r="BO2446" s="167"/>
      <c r="BP2446" s="167"/>
      <c r="BQ2446" s="167"/>
      <c r="BR2446" s="167"/>
      <c r="BS2446" s="167"/>
      <c r="BT2446" s="167"/>
      <c r="BU2446" s="167"/>
      <c r="BV2446" s="167"/>
      <c r="BW2446" s="167"/>
      <c r="BX2446" s="167"/>
      <c r="BY2446" s="167"/>
      <c r="BZ2446" s="167"/>
      <c r="CA2446" s="167"/>
      <c r="CB2446" s="167"/>
      <c r="CC2446" s="167"/>
      <c r="CD2446" s="167"/>
      <c r="CE2446" s="167"/>
      <c r="CF2446" s="167"/>
      <c r="CG2446" s="167"/>
      <c r="CH2446" s="167"/>
      <c r="CI2446" s="167"/>
      <c r="CJ2446" s="167"/>
      <c r="CK2446" s="167"/>
      <c r="CL2446" s="167"/>
    </row>
    <row r="2447" spans="2:90" x14ac:dyDescent="0.4">
      <c r="B2447" s="168" t="s">
        <v>489</v>
      </c>
      <c r="C2447" s="167"/>
      <c r="D2447" s="167"/>
      <c r="E2447" s="167" t="s">
        <v>906</v>
      </c>
      <c r="F2447" s="167"/>
      <c r="G2447" s="167"/>
      <c r="H2447" s="167"/>
      <c r="I2447" s="169"/>
      <c r="J2447" s="169"/>
      <c r="K2447" s="190"/>
      <c r="L2447" s="190"/>
      <c r="M2447" s="190"/>
      <c r="N2447" s="190"/>
      <c r="O2447" s="190"/>
      <c r="P2447" s="190"/>
      <c r="R2447" s="191"/>
      <c r="S2447" s="167"/>
      <c r="T2447" s="167"/>
      <c r="U2447" s="167"/>
      <c r="V2447" s="167"/>
      <c r="W2447" s="167"/>
      <c r="X2447" s="167"/>
      <c r="Y2447" s="167"/>
      <c r="Z2447" s="167"/>
      <c r="AA2447" s="167"/>
      <c r="AB2447" s="167"/>
      <c r="AC2447" s="167"/>
      <c r="AD2447" s="167"/>
      <c r="AE2447" s="167"/>
      <c r="AF2447" s="167"/>
      <c r="AG2447" s="167"/>
      <c r="AH2447" s="167"/>
      <c r="AI2447" s="167"/>
      <c r="AJ2447" s="167"/>
      <c r="AK2447" s="167"/>
      <c r="AL2447" s="167"/>
      <c r="AM2447" s="167"/>
      <c r="AN2447" s="167"/>
      <c r="AO2447" s="167"/>
      <c r="AP2447" s="167"/>
      <c r="AQ2447" s="167"/>
      <c r="AR2447" s="167"/>
      <c r="AS2447" s="167"/>
      <c r="AT2447" s="167"/>
      <c r="AU2447" s="167"/>
      <c r="AV2447" s="167"/>
      <c r="AW2447" s="167"/>
      <c r="AX2447" s="167"/>
      <c r="AY2447" s="167"/>
      <c r="AZ2447" s="167"/>
      <c r="BA2447" s="167"/>
      <c r="BB2447" s="167"/>
      <c r="BC2447" s="167"/>
      <c r="BD2447" s="167"/>
      <c r="BE2447" s="167"/>
      <c r="BF2447" s="167"/>
      <c r="BG2447" s="167"/>
      <c r="BH2447" s="167"/>
      <c r="BI2447" s="167"/>
      <c r="BJ2447" s="167"/>
      <c r="BK2447" s="167"/>
      <c r="BL2447" s="167"/>
      <c r="BM2447" s="167"/>
      <c r="BN2447" s="167"/>
      <c r="BO2447" s="167"/>
      <c r="BP2447" s="167"/>
      <c r="BQ2447" s="167"/>
      <c r="BR2447" s="167"/>
      <c r="BS2447" s="167"/>
      <c r="BT2447" s="167"/>
      <c r="BU2447" s="167"/>
      <c r="BV2447" s="167"/>
      <c r="BW2447" s="167"/>
      <c r="BX2447" s="167"/>
      <c r="BY2447" s="167"/>
      <c r="BZ2447" s="167"/>
      <c r="CA2447" s="167"/>
      <c r="CB2447" s="167"/>
      <c r="CC2447" s="167"/>
      <c r="CD2447" s="167"/>
      <c r="CE2447" s="167"/>
      <c r="CF2447" s="167"/>
      <c r="CG2447" s="167"/>
      <c r="CH2447" s="167"/>
      <c r="CI2447" s="167"/>
      <c r="CJ2447" s="167"/>
      <c r="CK2447" s="167"/>
      <c r="CL2447" s="167"/>
    </row>
    <row r="2448" spans="2:90" x14ac:dyDescent="0.4">
      <c r="B2448" s="168" t="s">
        <v>459</v>
      </c>
      <c r="C2448" s="167"/>
      <c r="D2448" s="167"/>
      <c r="E2448" s="167" t="s">
        <v>906</v>
      </c>
      <c r="F2448" s="167"/>
      <c r="G2448" s="167"/>
      <c r="H2448" s="167"/>
      <c r="I2448" s="169"/>
      <c r="J2448" s="169"/>
      <c r="K2448" s="190"/>
      <c r="L2448" s="190"/>
      <c r="M2448" s="190"/>
      <c r="N2448" s="190"/>
      <c r="O2448" s="190"/>
      <c r="P2448" s="190"/>
      <c r="R2448" s="191"/>
      <c r="S2448" s="192" t="str">
        <f t="shared" ref="S2448:AX2448" si="2910">S$16</f>
        <v>S$12</v>
      </c>
      <c r="T2448" s="192" t="str">
        <f t="shared" si="2910"/>
        <v>T$12</v>
      </c>
      <c r="U2448" s="192" t="str">
        <f t="shared" si="2910"/>
        <v>U$12</v>
      </c>
      <c r="V2448" s="192" t="str">
        <f t="shared" si="2910"/>
        <v>V$12</v>
      </c>
      <c r="W2448" s="192" t="str">
        <f t="shared" si="2910"/>
        <v>W$12</v>
      </c>
      <c r="X2448" s="192" t="str">
        <f t="shared" si="2910"/>
        <v>X$12</v>
      </c>
      <c r="Y2448" s="192" t="str">
        <f t="shared" si="2910"/>
        <v>Y$12</v>
      </c>
      <c r="Z2448" s="192" t="str">
        <f t="shared" si="2910"/>
        <v>Z$12</v>
      </c>
      <c r="AA2448" s="192" t="str">
        <f t="shared" si="2910"/>
        <v>AA$12</v>
      </c>
      <c r="AB2448" s="192" t="str">
        <f t="shared" si="2910"/>
        <v>AB$12</v>
      </c>
      <c r="AC2448" s="192" t="str">
        <f t="shared" si="2910"/>
        <v>AC$12</v>
      </c>
      <c r="AD2448" s="192" t="str">
        <f t="shared" si="2910"/>
        <v>AD$12</v>
      </c>
      <c r="AE2448" s="192" t="str">
        <f t="shared" si="2910"/>
        <v>AE$12</v>
      </c>
      <c r="AF2448" s="192" t="str">
        <f t="shared" si="2910"/>
        <v>AF$12</v>
      </c>
      <c r="AG2448" s="192" t="str">
        <f t="shared" si="2910"/>
        <v>AG$12</v>
      </c>
      <c r="AH2448" s="192" t="str">
        <f t="shared" si="2910"/>
        <v>AH$12</v>
      </c>
      <c r="AI2448" s="192" t="str">
        <f t="shared" si="2910"/>
        <v>AI$12</v>
      </c>
      <c r="AJ2448" s="192" t="str">
        <f t="shared" si="2910"/>
        <v>AJ$12</v>
      </c>
      <c r="AK2448" s="192" t="str">
        <f t="shared" si="2910"/>
        <v>AK$12</v>
      </c>
      <c r="AL2448" s="192" t="str">
        <f t="shared" si="2910"/>
        <v>AL$12</v>
      </c>
      <c r="AM2448" s="192" t="str">
        <f t="shared" si="2910"/>
        <v>AM$12</v>
      </c>
      <c r="AN2448" s="192" t="str">
        <f t="shared" si="2910"/>
        <v>AN$12</v>
      </c>
      <c r="AO2448" s="192" t="str">
        <f t="shared" si="2910"/>
        <v>AO$12</v>
      </c>
      <c r="AP2448" s="192" t="str">
        <f t="shared" si="2910"/>
        <v>AP$12</v>
      </c>
      <c r="AQ2448" s="192" t="str">
        <f t="shared" si="2910"/>
        <v>AQ$12</v>
      </c>
      <c r="AR2448" s="192" t="str">
        <f t="shared" si="2910"/>
        <v>AR$12</v>
      </c>
      <c r="AS2448" s="192" t="str">
        <f t="shared" si="2910"/>
        <v>AS$12</v>
      </c>
      <c r="AT2448" s="192" t="str">
        <f t="shared" si="2910"/>
        <v>AT$12</v>
      </c>
      <c r="AU2448" s="192" t="str">
        <f t="shared" si="2910"/>
        <v>AU$12</v>
      </c>
      <c r="AV2448" s="192" t="str">
        <f t="shared" si="2910"/>
        <v>AV$12</v>
      </c>
      <c r="AW2448" s="192" t="str">
        <f t="shared" si="2910"/>
        <v>AW$12</v>
      </c>
      <c r="AX2448" s="192" t="str">
        <f t="shared" si="2910"/>
        <v>AX$12</v>
      </c>
      <c r="AY2448" s="192" t="str">
        <f t="shared" ref="AY2448:CD2448" si="2911">AY$16</f>
        <v>AY$12</v>
      </c>
      <c r="AZ2448" s="192" t="str">
        <f t="shared" si="2911"/>
        <v>AZ$12</v>
      </c>
      <c r="BA2448" s="192" t="str">
        <f t="shared" si="2911"/>
        <v>BA$12</v>
      </c>
      <c r="BB2448" s="192" t="str">
        <f t="shared" si="2911"/>
        <v>BB$12</v>
      </c>
      <c r="BC2448" s="192" t="str">
        <f t="shared" si="2911"/>
        <v>BC$12</v>
      </c>
      <c r="BD2448" s="192" t="str">
        <f t="shared" si="2911"/>
        <v>BD$12</v>
      </c>
      <c r="BE2448" s="192" t="str">
        <f t="shared" si="2911"/>
        <v>BE$12</v>
      </c>
      <c r="BF2448" s="192" t="str">
        <f t="shared" si="2911"/>
        <v>BF$12</v>
      </c>
      <c r="BG2448" s="192" t="str">
        <f t="shared" si="2911"/>
        <v>BG$12</v>
      </c>
      <c r="BH2448" s="192" t="str">
        <f t="shared" si="2911"/>
        <v>BH$12</v>
      </c>
      <c r="BI2448" s="192" t="str">
        <f t="shared" si="2911"/>
        <v>BI$12</v>
      </c>
      <c r="BJ2448" s="192" t="str">
        <f t="shared" si="2911"/>
        <v>BJ$12</v>
      </c>
      <c r="BK2448" s="192" t="str">
        <f t="shared" si="2911"/>
        <v>BK$12</v>
      </c>
      <c r="BL2448" s="192" t="str">
        <f t="shared" si="2911"/>
        <v>BL$12</v>
      </c>
      <c r="BM2448" s="192" t="str">
        <f t="shared" si="2911"/>
        <v>BM$12</v>
      </c>
      <c r="BN2448" s="192" t="str">
        <f t="shared" si="2911"/>
        <v>BN$12</v>
      </c>
      <c r="BO2448" s="192" t="str">
        <f t="shared" si="2911"/>
        <v>BO$12</v>
      </c>
      <c r="BP2448" s="192" t="str">
        <f t="shared" si="2911"/>
        <v>BP$12</v>
      </c>
      <c r="BQ2448" s="192" t="str">
        <f t="shared" si="2911"/>
        <v>BQ$12</v>
      </c>
      <c r="BR2448" s="192" t="str">
        <f t="shared" si="2911"/>
        <v>BR$12</v>
      </c>
      <c r="BS2448" s="192" t="str">
        <f t="shared" si="2911"/>
        <v>BS$12</v>
      </c>
      <c r="BT2448" s="192" t="str">
        <f t="shared" si="2911"/>
        <v>BT$12</v>
      </c>
      <c r="BU2448" s="192" t="str">
        <f t="shared" si="2911"/>
        <v>BU$12</v>
      </c>
      <c r="BV2448" s="192" t="str">
        <f t="shared" si="2911"/>
        <v>BV$12</v>
      </c>
      <c r="BW2448" s="192" t="str">
        <f t="shared" si="2911"/>
        <v>BW$12</v>
      </c>
      <c r="BX2448" s="192" t="str">
        <f t="shared" si="2911"/>
        <v>BX$12</v>
      </c>
      <c r="BY2448" s="192" t="str">
        <f t="shared" si="2911"/>
        <v>BY$12</v>
      </c>
      <c r="BZ2448" s="192" t="str">
        <f t="shared" si="2911"/>
        <v>BZ$12</v>
      </c>
      <c r="CA2448" s="192" t="str">
        <f t="shared" si="2911"/>
        <v>CA$12</v>
      </c>
      <c r="CB2448" s="192" t="str">
        <f t="shared" si="2911"/>
        <v>CB$12</v>
      </c>
      <c r="CC2448" s="192" t="str">
        <f t="shared" si="2911"/>
        <v>CC$12</v>
      </c>
      <c r="CD2448" s="192" t="str">
        <f t="shared" si="2911"/>
        <v>CD$12</v>
      </c>
      <c r="CE2448" s="192" t="str">
        <f t="shared" ref="CE2448:CL2448" si="2912">CE$16</f>
        <v>CE$12</v>
      </c>
      <c r="CF2448" s="192" t="str">
        <f t="shared" si="2912"/>
        <v>CF$12</v>
      </c>
      <c r="CG2448" s="192" t="str">
        <f t="shared" si="2912"/>
        <v>CG$12</v>
      </c>
      <c r="CH2448" s="192" t="str">
        <f t="shared" si="2912"/>
        <v>CH$12</v>
      </c>
      <c r="CI2448" s="192" t="str">
        <f t="shared" si="2912"/>
        <v>CI$12</v>
      </c>
      <c r="CJ2448" s="192" t="str">
        <f t="shared" si="2912"/>
        <v>CJ$12</v>
      </c>
      <c r="CK2448" s="192" t="str">
        <f t="shared" si="2912"/>
        <v>CK$12</v>
      </c>
      <c r="CL2448" s="192" t="str">
        <f t="shared" si="2912"/>
        <v>CL$12</v>
      </c>
    </row>
    <row r="2449" spans="2:90" x14ac:dyDescent="0.4">
      <c r="B2449" s="168" t="s">
        <v>460</v>
      </c>
      <c r="C2449" s="193"/>
      <c r="D2449" s="193"/>
      <c r="E2449" s="193" t="s">
        <v>906</v>
      </c>
      <c r="F2449" s="193"/>
      <c r="G2449" s="193"/>
      <c r="H2449" s="193"/>
      <c r="I2449" s="194"/>
      <c r="J2449" s="194"/>
      <c r="K2449" s="195"/>
      <c r="L2449" s="195"/>
      <c r="M2449" s="195"/>
      <c r="N2449" s="195"/>
      <c r="O2449" s="195"/>
      <c r="P2449" s="195"/>
      <c r="R2449" s="195"/>
      <c r="S2449" s="192" t="str">
        <f t="shared" ref="S2449:AX2449" si="2913">S$17</f>
        <v>S$13</v>
      </c>
      <c r="T2449" s="192" t="str">
        <f t="shared" si="2913"/>
        <v>T$13</v>
      </c>
      <c r="U2449" s="192" t="str">
        <f t="shared" si="2913"/>
        <v>U$13</v>
      </c>
      <c r="V2449" s="192" t="str">
        <f t="shared" si="2913"/>
        <v>V$13</v>
      </c>
      <c r="W2449" s="192" t="str">
        <f t="shared" si="2913"/>
        <v>W$13</v>
      </c>
      <c r="X2449" s="192" t="str">
        <f t="shared" si="2913"/>
        <v>X$13</v>
      </c>
      <c r="Y2449" s="192" t="str">
        <f t="shared" si="2913"/>
        <v>Y$13</v>
      </c>
      <c r="Z2449" s="192" t="str">
        <f t="shared" si="2913"/>
        <v>Z$13</v>
      </c>
      <c r="AA2449" s="192" t="str">
        <f t="shared" si="2913"/>
        <v>AA$13</v>
      </c>
      <c r="AB2449" s="192" t="str">
        <f t="shared" si="2913"/>
        <v>AB$13</v>
      </c>
      <c r="AC2449" s="192" t="str">
        <f t="shared" si="2913"/>
        <v>AC$13</v>
      </c>
      <c r="AD2449" s="192" t="str">
        <f t="shared" si="2913"/>
        <v>AD$13</v>
      </c>
      <c r="AE2449" s="192" t="str">
        <f t="shared" si="2913"/>
        <v>AE$13</v>
      </c>
      <c r="AF2449" s="192" t="str">
        <f t="shared" si="2913"/>
        <v>AF$13</v>
      </c>
      <c r="AG2449" s="192" t="str">
        <f t="shared" si="2913"/>
        <v>AG$13</v>
      </c>
      <c r="AH2449" s="192" t="str">
        <f t="shared" si="2913"/>
        <v>AH$13</v>
      </c>
      <c r="AI2449" s="192" t="str">
        <f t="shared" si="2913"/>
        <v>AI$13</v>
      </c>
      <c r="AJ2449" s="192" t="str">
        <f t="shared" si="2913"/>
        <v>AJ$13</v>
      </c>
      <c r="AK2449" s="192" t="str">
        <f t="shared" si="2913"/>
        <v>AK$13</v>
      </c>
      <c r="AL2449" s="192" t="str">
        <f t="shared" si="2913"/>
        <v>AL$13</v>
      </c>
      <c r="AM2449" s="192" t="str">
        <f t="shared" si="2913"/>
        <v>AM$13</v>
      </c>
      <c r="AN2449" s="192" t="str">
        <f t="shared" si="2913"/>
        <v>AN$13</v>
      </c>
      <c r="AO2449" s="192" t="str">
        <f t="shared" si="2913"/>
        <v>AO$13</v>
      </c>
      <c r="AP2449" s="192" t="str">
        <f t="shared" si="2913"/>
        <v>AP$13</v>
      </c>
      <c r="AQ2449" s="192" t="str">
        <f t="shared" si="2913"/>
        <v>AQ$13</v>
      </c>
      <c r="AR2449" s="192" t="str">
        <f t="shared" si="2913"/>
        <v>AR$13</v>
      </c>
      <c r="AS2449" s="192" t="str">
        <f t="shared" si="2913"/>
        <v>AS$13</v>
      </c>
      <c r="AT2449" s="192" t="str">
        <f t="shared" si="2913"/>
        <v>AT$13</v>
      </c>
      <c r="AU2449" s="192" t="str">
        <f t="shared" si="2913"/>
        <v>AU$13</v>
      </c>
      <c r="AV2449" s="192" t="str">
        <f t="shared" si="2913"/>
        <v>AV$13</v>
      </c>
      <c r="AW2449" s="192" t="str">
        <f t="shared" si="2913"/>
        <v>AW$13</v>
      </c>
      <c r="AX2449" s="192" t="str">
        <f t="shared" si="2913"/>
        <v>AX$13</v>
      </c>
      <c r="AY2449" s="192" t="str">
        <f t="shared" ref="AY2449:CD2449" si="2914">AY$17</f>
        <v>AY$13</v>
      </c>
      <c r="AZ2449" s="192" t="str">
        <f t="shared" si="2914"/>
        <v>AZ$13</v>
      </c>
      <c r="BA2449" s="192" t="str">
        <f t="shared" si="2914"/>
        <v>BA$13</v>
      </c>
      <c r="BB2449" s="192" t="str">
        <f t="shared" si="2914"/>
        <v>BB$13</v>
      </c>
      <c r="BC2449" s="192" t="str">
        <f t="shared" si="2914"/>
        <v>BC$13</v>
      </c>
      <c r="BD2449" s="192" t="str">
        <f t="shared" si="2914"/>
        <v>BD$13</v>
      </c>
      <c r="BE2449" s="192" t="str">
        <f t="shared" si="2914"/>
        <v>BE$13</v>
      </c>
      <c r="BF2449" s="192" t="str">
        <f t="shared" si="2914"/>
        <v>BF$13</v>
      </c>
      <c r="BG2449" s="192" t="str">
        <f t="shared" si="2914"/>
        <v>BG$13</v>
      </c>
      <c r="BH2449" s="192" t="str">
        <f t="shared" si="2914"/>
        <v>BH$13</v>
      </c>
      <c r="BI2449" s="192" t="str">
        <f t="shared" si="2914"/>
        <v>BI$13</v>
      </c>
      <c r="BJ2449" s="192" t="str">
        <f t="shared" si="2914"/>
        <v>BJ$13</v>
      </c>
      <c r="BK2449" s="192" t="str">
        <f t="shared" si="2914"/>
        <v>BK$13</v>
      </c>
      <c r="BL2449" s="192" t="str">
        <f t="shared" si="2914"/>
        <v>BL$13</v>
      </c>
      <c r="BM2449" s="192" t="str">
        <f t="shared" si="2914"/>
        <v>BM$13</v>
      </c>
      <c r="BN2449" s="192" t="str">
        <f t="shared" si="2914"/>
        <v>BN$13</v>
      </c>
      <c r="BO2449" s="192" t="str">
        <f t="shared" si="2914"/>
        <v>BO$13</v>
      </c>
      <c r="BP2449" s="192" t="str">
        <f t="shared" si="2914"/>
        <v>BP$13</v>
      </c>
      <c r="BQ2449" s="192" t="str">
        <f t="shared" si="2914"/>
        <v>BQ$13</v>
      </c>
      <c r="BR2449" s="192" t="str">
        <f t="shared" si="2914"/>
        <v>BR$13</v>
      </c>
      <c r="BS2449" s="192" t="str">
        <f t="shared" si="2914"/>
        <v>BS$13</v>
      </c>
      <c r="BT2449" s="192" t="str">
        <f t="shared" si="2914"/>
        <v>BT$13</v>
      </c>
      <c r="BU2449" s="192" t="str">
        <f t="shared" si="2914"/>
        <v>BU$13</v>
      </c>
      <c r="BV2449" s="192" t="str">
        <f t="shared" si="2914"/>
        <v>BV$13</v>
      </c>
      <c r="BW2449" s="192" t="str">
        <f t="shared" si="2914"/>
        <v>BW$13</v>
      </c>
      <c r="BX2449" s="192" t="str">
        <f t="shared" si="2914"/>
        <v>BX$13</v>
      </c>
      <c r="BY2449" s="192" t="str">
        <f t="shared" si="2914"/>
        <v>BY$13</v>
      </c>
      <c r="BZ2449" s="192" t="str">
        <f t="shared" si="2914"/>
        <v>BZ$13</v>
      </c>
      <c r="CA2449" s="192" t="str">
        <f t="shared" si="2914"/>
        <v>CA$13</v>
      </c>
      <c r="CB2449" s="192" t="str">
        <f t="shared" si="2914"/>
        <v>CB$13</v>
      </c>
      <c r="CC2449" s="192" t="str">
        <f t="shared" si="2914"/>
        <v>CC$13</v>
      </c>
      <c r="CD2449" s="192" t="str">
        <f t="shared" si="2914"/>
        <v>CD$13</v>
      </c>
      <c r="CE2449" s="192" t="str">
        <f t="shared" ref="CE2449:CL2449" si="2915">CE$17</f>
        <v>CE$13</v>
      </c>
      <c r="CF2449" s="192" t="str">
        <f t="shared" si="2915"/>
        <v>CF$13</v>
      </c>
      <c r="CG2449" s="192" t="str">
        <f t="shared" si="2915"/>
        <v>CG$13</v>
      </c>
      <c r="CH2449" s="192" t="str">
        <f t="shared" si="2915"/>
        <v>CH$13</v>
      </c>
      <c r="CI2449" s="192" t="str">
        <f t="shared" si="2915"/>
        <v>CI$13</v>
      </c>
      <c r="CJ2449" s="192" t="str">
        <f t="shared" si="2915"/>
        <v>CJ$13</v>
      </c>
      <c r="CK2449" s="192" t="str">
        <f t="shared" si="2915"/>
        <v>CK$13</v>
      </c>
      <c r="CL2449" s="192" t="str">
        <f t="shared" si="2915"/>
        <v>CL$13</v>
      </c>
    </row>
    <row r="2450" spans="2:90" x14ac:dyDescent="0.4">
      <c r="B2450" s="168" t="s">
        <v>488</v>
      </c>
      <c r="C2450" s="193"/>
      <c r="D2450" s="193"/>
      <c r="E2450" s="193" t="s">
        <v>906</v>
      </c>
      <c r="F2450" s="193"/>
      <c r="G2450" s="193"/>
      <c r="H2450" s="193"/>
      <c r="I2450" s="194"/>
      <c r="J2450" s="194"/>
      <c r="K2450" s="195"/>
      <c r="L2450" s="195"/>
      <c r="M2450" s="195"/>
      <c r="N2450" s="195"/>
      <c r="O2450" s="195"/>
      <c r="P2450" s="195"/>
      <c r="R2450" s="195"/>
      <c r="S2450" s="183"/>
      <c r="T2450" s="183"/>
      <c r="U2450" s="183"/>
      <c r="V2450" s="183"/>
      <c r="W2450" s="183"/>
      <c r="X2450" s="183"/>
      <c r="Y2450" s="183"/>
      <c r="Z2450" s="183"/>
      <c r="AA2450" s="183"/>
      <c r="AB2450" s="183"/>
      <c r="AC2450" s="183"/>
      <c r="AD2450" s="183"/>
      <c r="AE2450" s="183"/>
      <c r="AF2450" s="183"/>
      <c r="AG2450" s="183"/>
      <c r="AH2450" s="183"/>
      <c r="AI2450" s="183"/>
      <c r="AJ2450" s="183"/>
      <c r="AK2450" s="183"/>
      <c r="AL2450" s="183"/>
      <c r="AM2450" s="183"/>
      <c r="AN2450" s="183"/>
      <c r="AO2450" s="183"/>
      <c r="AP2450" s="183"/>
      <c r="AQ2450" s="183"/>
      <c r="AR2450" s="183"/>
      <c r="AS2450" s="183"/>
      <c r="AT2450" s="183"/>
      <c r="AU2450" s="183"/>
      <c r="AV2450" s="183"/>
      <c r="AW2450" s="183"/>
      <c r="AX2450" s="183"/>
      <c r="AY2450" s="183"/>
      <c r="AZ2450" s="183"/>
      <c r="BA2450" s="183"/>
      <c r="BB2450" s="183"/>
      <c r="BC2450" s="183"/>
      <c r="BD2450" s="183"/>
      <c r="BE2450" s="183"/>
      <c r="BF2450" s="183"/>
      <c r="BG2450" s="183"/>
      <c r="BH2450" s="183"/>
      <c r="BI2450" s="183"/>
      <c r="BJ2450" s="183"/>
      <c r="BK2450" s="183"/>
      <c r="BL2450" s="183"/>
      <c r="BM2450" s="183"/>
      <c r="BN2450" s="183"/>
      <c r="BO2450" s="183"/>
      <c r="BP2450" s="183"/>
      <c r="BQ2450" s="183"/>
      <c r="BR2450" s="183"/>
      <c r="BS2450" s="183"/>
      <c r="BT2450" s="183"/>
      <c r="BU2450" s="183"/>
      <c r="BV2450" s="183"/>
      <c r="BW2450" s="183"/>
      <c r="BX2450" s="183"/>
      <c r="BY2450" s="183"/>
      <c r="BZ2450" s="183"/>
      <c r="CA2450" s="183"/>
      <c r="CB2450" s="183"/>
      <c r="CC2450" s="183"/>
      <c r="CD2450" s="183"/>
      <c r="CE2450" s="183"/>
      <c r="CF2450" s="183"/>
      <c r="CG2450" s="183"/>
      <c r="CH2450" s="183"/>
      <c r="CI2450" s="183"/>
      <c r="CJ2450" s="183"/>
      <c r="CK2450" s="183"/>
      <c r="CL2450" s="183"/>
    </row>
    <row r="2451" spans="2:90" x14ac:dyDescent="0.4">
      <c r="B2451" s="168" t="s">
        <v>501</v>
      </c>
      <c r="C2451" s="193"/>
      <c r="D2451" s="193"/>
      <c r="E2451" s="193" t="s">
        <v>906</v>
      </c>
      <c r="F2451" s="193"/>
      <c r="G2451" s="193"/>
      <c r="H2451" s="193"/>
      <c r="I2451" s="194"/>
      <c r="J2451" s="194"/>
      <c r="K2451" s="195"/>
      <c r="L2451" s="195"/>
      <c r="M2451" s="195"/>
      <c r="N2451" s="195"/>
      <c r="O2451" s="195"/>
      <c r="P2451" s="195"/>
      <c r="R2451" s="195"/>
      <c r="S2451" s="183"/>
      <c r="T2451" s="183"/>
      <c r="U2451" s="183"/>
      <c r="V2451" s="183"/>
      <c r="W2451" s="183"/>
      <c r="X2451" s="183"/>
      <c r="Y2451" s="183"/>
      <c r="Z2451" s="183"/>
      <c r="AA2451" s="183"/>
      <c r="AB2451" s="183"/>
      <c r="AC2451" s="183"/>
      <c r="AD2451" s="183"/>
      <c r="AE2451" s="183"/>
      <c r="AF2451" s="183"/>
      <c r="AG2451" s="183"/>
      <c r="AH2451" s="183"/>
      <c r="AI2451" s="183"/>
      <c r="AJ2451" s="183"/>
      <c r="AK2451" s="183"/>
      <c r="AL2451" s="183"/>
      <c r="AM2451" s="183"/>
      <c r="AN2451" s="183"/>
      <c r="AO2451" s="183"/>
      <c r="AP2451" s="183"/>
      <c r="AQ2451" s="183"/>
      <c r="AR2451" s="183"/>
      <c r="AS2451" s="183"/>
      <c r="AT2451" s="183"/>
      <c r="AU2451" s="183"/>
      <c r="AV2451" s="183"/>
      <c r="AW2451" s="183"/>
      <c r="AX2451" s="183"/>
      <c r="AY2451" s="183"/>
      <c r="AZ2451" s="183"/>
      <c r="BA2451" s="183"/>
      <c r="BB2451" s="183"/>
      <c r="BC2451" s="183"/>
      <c r="BD2451" s="183"/>
      <c r="BE2451" s="183"/>
      <c r="BF2451" s="183"/>
      <c r="BG2451" s="183"/>
      <c r="BH2451" s="183"/>
      <c r="BI2451" s="183"/>
      <c r="BJ2451" s="183"/>
      <c r="BK2451" s="183"/>
      <c r="BL2451" s="183"/>
      <c r="BM2451" s="183"/>
      <c r="BN2451" s="183"/>
      <c r="BO2451" s="183"/>
      <c r="BP2451" s="183"/>
      <c r="BQ2451" s="183"/>
      <c r="BR2451" s="183"/>
      <c r="BS2451" s="183"/>
      <c r="BT2451" s="183"/>
      <c r="BU2451" s="183"/>
      <c r="BV2451" s="183"/>
      <c r="BW2451" s="183"/>
      <c r="BX2451" s="183"/>
      <c r="BY2451" s="183"/>
      <c r="BZ2451" s="183"/>
      <c r="CA2451" s="183"/>
      <c r="CB2451" s="183"/>
      <c r="CC2451" s="183"/>
      <c r="CD2451" s="183"/>
      <c r="CE2451" s="183"/>
      <c r="CF2451" s="183"/>
      <c r="CG2451" s="183"/>
      <c r="CH2451" s="183"/>
      <c r="CI2451" s="183"/>
      <c r="CJ2451" s="183"/>
      <c r="CK2451" s="183"/>
      <c r="CL2451" s="183"/>
    </row>
    <row r="2452" spans="2:90" x14ac:dyDescent="0.4">
      <c r="B2452" s="168" t="s">
        <v>461</v>
      </c>
      <c r="C2452" s="193"/>
      <c r="D2452" s="193"/>
      <c r="E2452" s="193" t="s">
        <v>906</v>
      </c>
      <c r="F2452" s="193"/>
      <c r="G2452" s="193"/>
      <c r="H2452" s="193"/>
      <c r="I2452" s="194"/>
      <c r="J2452" s="194"/>
      <c r="K2452" s="195"/>
      <c r="L2452" s="195"/>
      <c r="M2452" s="195"/>
      <c r="N2452" s="195"/>
      <c r="O2452" s="195"/>
      <c r="P2452" s="195"/>
      <c r="R2452" s="195"/>
      <c r="S2452" s="183" t="str">
        <f t="shared" ref="S2452:AX2452" si="2916">S$18</f>
        <v>S$14</v>
      </c>
      <c r="T2452" s="183" t="str">
        <f t="shared" si="2916"/>
        <v>T$14</v>
      </c>
      <c r="U2452" s="183" t="str">
        <f t="shared" si="2916"/>
        <v>U$14</v>
      </c>
      <c r="V2452" s="183" t="str">
        <f t="shared" si="2916"/>
        <v>V$14</v>
      </c>
      <c r="W2452" s="183" t="str">
        <f t="shared" si="2916"/>
        <v>W$14</v>
      </c>
      <c r="X2452" s="183" t="str">
        <f t="shared" si="2916"/>
        <v>X$14</v>
      </c>
      <c r="Y2452" s="183" t="str">
        <f t="shared" si="2916"/>
        <v>Y$14</v>
      </c>
      <c r="Z2452" s="183" t="str">
        <f t="shared" si="2916"/>
        <v>Z$14</v>
      </c>
      <c r="AA2452" s="183" t="str">
        <f t="shared" si="2916"/>
        <v>AA$14</v>
      </c>
      <c r="AB2452" s="183" t="str">
        <f t="shared" si="2916"/>
        <v>AB$14</v>
      </c>
      <c r="AC2452" s="183" t="str">
        <f t="shared" si="2916"/>
        <v>AC$14</v>
      </c>
      <c r="AD2452" s="183" t="str">
        <f t="shared" si="2916"/>
        <v>AD$14</v>
      </c>
      <c r="AE2452" s="183" t="str">
        <f t="shared" si="2916"/>
        <v>AE$14</v>
      </c>
      <c r="AF2452" s="183" t="str">
        <f t="shared" si="2916"/>
        <v>AF$14</v>
      </c>
      <c r="AG2452" s="183" t="str">
        <f t="shared" si="2916"/>
        <v>AG$14</v>
      </c>
      <c r="AH2452" s="183" t="str">
        <f t="shared" si="2916"/>
        <v>AH$14</v>
      </c>
      <c r="AI2452" s="183" t="str">
        <f t="shared" si="2916"/>
        <v>AI$14</v>
      </c>
      <c r="AJ2452" s="183" t="str">
        <f t="shared" si="2916"/>
        <v>AJ$14</v>
      </c>
      <c r="AK2452" s="183" t="str">
        <f t="shared" si="2916"/>
        <v>AK$14</v>
      </c>
      <c r="AL2452" s="183" t="str">
        <f t="shared" si="2916"/>
        <v>AL$14</v>
      </c>
      <c r="AM2452" s="183" t="str">
        <f t="shared" si="2916"/>
        <v>AM$14</v>
      </c>
      <c r="AN2452" s="183" t="str">
        <f t="shared" si="2916"/>
        <v>AN$14</v>
      </c>
      <c r="AO2452" s="183" t="str">
        <f t="shared" si="2916"/>
        <v>AO$14</v>
      </c>
      <c r="AP2452" s="183" t="str">
        <f t="shared" si="2916"/>
        <v>AP$14</v>
      </c>
      <c r="AQ2452" s="183" t="str">
        <f t="shared" si="2916"/>
        <v>AQ$14</v>
      </c>
      <c r="AR2452" s="183" t="str">
        <f t="shared" si="2916"/>
        <v>AR$14</v>
      </c>
      <c r="AS2452" s="183" t="str">
        <f t="shared" si="2916"/>
        <v>AS$14</v>
      </c>
      <c r="AT2452" s="183" t="str">
        <f t="shared" si="2916"/>
        <v>AT$14</v>
      </c>
      <c r="AU2452" s="183" t="str">
        <f t="shared" si="2916"/>
        <v>AU$14</v>
      </c>
      <c r="AV2452" s="183" t="str">
        <f t="shared" si="2916"/>
        <v>AV$14</v>
      </c>
      <c r="AW2452" s="183" t="str">
        <f t="shared" si="2916"/>
        <v>AW$14</v>
      </c>
      <c r="AX2452" s="183" t="str">
        <f t="shared" si="2916"/>
        <v>AX$14</v>
      </c>
      <c r="AY2452" s="183" t="str">
        <f t="shared" ref="AY2452:CD2452" si="2917">AY$18</f>
        <v>AY$14</v>
      </c>
      <c r="AZ2452" s="183" t="str">
        <f t="shared" si="2917"/>
        <v>AZ$14</v>
      </c>
      <c r="BA2452" s="183" t="str">
        <f t="shared" si="2917"/>
        <v>BA$14</v>
      </c>
      <c r="BB2452" s="183" t="str">
        <f t="shared" si="2917"/>
        <v>BB$14</v>
      </c>
      <c r="BC2452" s="183" t="str">
        <f t="shared" si="2917"/>
        <v>BC$14</v>
      </c>
      <c r="BD2452" s="183" t="str">
        <f t="shared" si="2917"/>
        <v>BD$14</v>
      </c>
      <c r="BE2452" s="183" t="str">
        <f t="shared" si="2917"/>
        <v>BE$14</v>
      </c>
      <c r="BF2452" s="183" t="str">
        <f t="shared" si="2917"/>
        <v>BF$14</v>
      </c>
      <c r="BG2452" s="183" t="str">
        <f t="shared" si="2917"/>
        <v>BG$14</v>
      </c>
      <c r="BH2452" s="183" t="str">
        <f t="shared" si="2917"/>
        <v>BH$14</v>
      </c>
      <c r="BI2452" s="183" t="str">
        <f t="shared" si="2917"/>
        <v>BI$14</v>
      </c>
      <c r="BJ2452" s="183" t="str">
        <f t="shared" si="2917"/>
        <v>BJ$14</v>
      </c>
      <c r="BK2452" s="183" t="str">
        <f t="shared" si="2917"/>
        <v>BK$14</v>
      </c>
      <c r="BL2452" s="183" t="str">
        <f t="shared" si="2917"/>
        <v>BL$14</v>
      </c>
      <c r="BM2452" s="183" t="str">
        <f t="shared" si="2917"/>
        <v>BM$14</v>
      </c>
      <c r="BN2452" s="183" t="str">
        <f t="shared" si="2917"/>
        <v>BN$14</v>
      </c>
      <c r="BO2452" s="183" t="str">
        <f t="shared" si="2917"/>
        <v>BO$14</v>
      </c>
      <c r="BP2452" s="183" t="str">
        <f t="shared" si="2917"/>
        <v>BP$14</v>
      </c>
      <c r="BQ2452" s="183" t="str">
        <f t="shared" si="2917"/>
        <v>BQ$14</v>
      </c>
      <c r="BR2452" s="183" t="str">
        <f t="shared" si="2917"/>
        <v>BR$14</v>
      </c>
      <c r="BS2452" s="183" t="str">
        <f t="shared" si="2917"/>
        <v>BS$14</v>
      </c>
      <c r="BT2452" s="183" t="str">
        <f t="shared" si="2917"/>
        <v>BT$14</v>
      </c>
      <c r="BU2452" s="183" t="str">
        <f t="shared" si="2917"/>
        <v>BU$14</v>
      </c>
      <c r="BV2452" s="183" t="str">
        <f t="shared" si="2917"/>
        <v>BV$14</v>
      </c>
      <c r="BW2452" s="183" t="str">
        <f t="shared" si="2917"/>
        <v>BW$14</v>
      </c>
      <c r="BX2452" s="183" t="str">
        <f t="shared" si="2917"/>
        <v>BX$14</v>
      </c>
      <c r="BY2452" s="183" t="str">
        <f t="shared" si="2917"/>
        <v>BY$14</v>
      </c>
      <c r="BZ2452" s="183" t="str">
        <f t="shared" si="2917"/>
        <v>BZ$14</v>
      </c>
      <c r="CA2452" s="183" t="str">
        <f t="shared" si="2917"/>
        <v>CA$14</v>
      </c>
      <c r="CB2452" s="183" t="str">
        <f t="shared" si="2917"/>
        <v>CB$14</v>
      </c>
      <c r="CC2452" s="183" t="str">
        <f t="shared" si="2917"/>
        <v>CC$14</v>
      </c>
      <c r="CD2452" s="183" t="str">
        <f t="shared" si="2917"/>
        <v>CD$14</v>
      </c>
      <c r="CE2452" s="183" t="str">
        <f t="shared" ref="CE2452:CL2452" si="2918">CE$18</f>
        <v>CE$14</v>
      </c>
      <c r="CF2452" s="183" t="str">
        <f t="shared" si="2918"/>
        <v>CF$14</v>
      </c>
      <c r="CG2452" s="183" t="str">
        <f t="shared" si="2918"/>
        <v>CG$14</v>
      </c>
      <c r="CH2452" s="183" t="str">
        <f t="shared" si="2918"/>
        <v>CH$14</v>
      </c>
      <c r="CI2452" s="183" t="str">
        <f t="shared" si="2918"/>
        <v>CI$14</v>
      </c>
      <c r="CJ2452" s="183" t="str">
        <f t="shared" si="2918"/>
        <v>CJ$14</v>
      </c>
      <c r="CK2452" s="183" t="str">
        <f t="shared" si="2918"/>
        <v>CK$14</v>
      </c>
      <c r="CL2452" s="183" t="str">
        <f t="shared" si="2918"/>
        <v>CL$14</v>
      </c>
    </row>
    <row r="2453" spans="2:90" x14ac:dyDescent="0.4">
      <c r="B2453" s="168" t="s">
        <v>462</v>
      </c>
      <c r="C2453" s="193"/>
      <c r="D2453" s="193"/>
      <c r="E2453" s="193" t="s">
        <v>906</v>
      </c>
      <c r="F2453" s="193"/>
      <c r="G2453" s="193"/>
      <c r="H2453" s="193"/>
      <c r="I2453" s="194"/>
      <c r="J2453" s="194"/>
      <c r="K2453" s="195"/>
      <c r="L2453" s="195"/>
      <c r="M2453" s="195"/>
      <c r="N2453" s="195"/>
      <c r="O2453" s="195"/>
      <c r="P2453" s="195"/>
      <c r="R2453" s="195"/>
      <c r="S2453" s="183" t="str">
        <f t="shared" ref="S2453:AX2453" si="2919">S$19</f>
        <v>S$15</v>
      </c>
      <c r="T2453" s="183" t="str">
        <f t="shared" si="2919"/>
        <v>T$15</v>
      </c>
      <c r="U2453" s="183" t="str">
        <f t="shared" si="2919"/>
        <v>U$15</v>
      </c>
      <c r="V2453" s="183" t="str">
        <f t="shared" si="2919"/>
        <v>V$15</v>
      </c>
      <c r="W2453" s="183" t="str">
        <f t="shared" si="2919"/>
        <v>W$15</v>
      </c>
      <c r="X2453" s="183" t="str">
        <f t="shared" si="2919"/>
        <v>X$15</v>
      </c>
      <c r="Y2453" s="183" t="str">
        <f t="shared" si="2919"/>
        <v>Y$15</v>
      </c>
      <c r="Z2453" s="183" t="str">
        <f t="shared" si="2919"/>
        <v>Z$15</v>
      </c>
      <c r="AA2453" s="183" t="str">
        <f t="shared" si="2919"/>
        <v>AA$15</v>
      </c>
      <c r="AB2453" s="183" t="str">
        <f t="shared" si="2919"/>
        <v>AB$15</v>
      </c>
      <c r="AC2453" s="183" t="str">
        <f t="shared" si="2919"/>
        <v>AC$15</v>
      </c>
      <c r="AD2453" s="183" t="str">
        <f t="shared" si="2919"/>
        <v>AD$15</v>
      </c>
      <c r="AE2453" s="183" t="str">
        <f t="shared" si="2919"/>
        <v>AE$15</v>
      </c>
      <c r="AF2453" s="183" t="str">
        <f t="shared" si="2919"/>
        <v>AF$15</v>
      </c>
      <c r="AG2453" s="183" t="str">
        <f t="shared" si="2919"/>
        <v>AG$15</v>
      </c>
      <c r="AH2453" s="183" t="str">
        <f t="shared" si="2919"/>
        <v>AH$15</v>
      </c>
      <c r="AI2453" s="183" t="str">
        <f t="shared" si="2919"/>
        <v>AI$15</v>
      </c>
      <c r="AJ2453" s="183" t="str">
        <f t="shared" si="2919"/>
        <v>AJ$15</v>
      </c>
      <c r="AK2453" s="183" t="str">
        <f t="shared" si="2919"/>
        <v>AK$15</v>
      </c>
      <c r="AL2453" s="183" t="str">
        <f t="shared" si="2919"/>
        <v>AL$15</v>
      </c>
      <c r="AM2453" s="183" t="str">
        <f t="shared" si="2919"/>
        <v>AM$15</v>
      </c>
      <c r="AN2453" s="183" t="str">
        <f t="shared" si="2919"/>
        <v>AN$15</v>
      </c>
      <c r="AO2453" s="183" t="str">
        <f t="shared" si="2919"/>
        <v>AO$15</v>
      </c>
      <c r="AP2453" s="183" t="str">
        <f t="shared" si="2919"/>
        <v>AP$15</v>
      </c>
      <c r="AQ2453" s="183" t="str">
        <f t="shared" si="2919"/>
        <v>AQ$15</v>
      </c>
      <c r="AR2453" s="183" t="str">
        <f t="shared" si="2919"/>
        <v>AR$15</v>
      </c>
      <c r="AS2453" s="183" t="str">
        <f t="shared" si="2919"/>
        <v>AS$15</v>
      </c>
      <c r="AT2453" s="183" t="str">
        <f t="shared" si="2919"/>
        <v>AT$15</v>
      </c>
      <c r="AU2453" s="183" t="str">
        <f t="shared" si="2919"/>
        <v>AU$15</v>
      </c>
      <c r="AV2453" s="183" t="str">
        <f t="shared" si="2919"/>
        <v>AV$15</v>
      </c>
      <c r="AW2453" s="183" t="str">
        <f t="shared" si="2919"/>
        <v>AW$15</v>
      </c>
      <c r="AX2453" s="183" t="str">
        <f t="shared" si="2919"/>
        <v>AX$15</v>
      </c>
      <c r="AY2453" s="183" t="str">
        <f t="shared" ref="AY2453:CD2453" si="2920">AY$19</f>
        <v>AY$15</v>
      </c>
      <c r="AZ2453" s="183" t="str">
        <f t="shared" si="2920"/>
        <v>AZ$15</v>
      </c>
      <c r="BA2453" s="183" t="str">
        <f t="shared" si="2920"/>
        <v>BA$15</v>
      </c>
      <c r="BB2453" s="183" t="str">
        <f t="shared" si="2920"/>
        <v>BB$15</v>
      </c>
      <c r="BC2453" s="183" t="str">
        <f t="shared" si="2920"/>
        <v>BC$15</v>
      </c>
      <c r="BD2453" s="183" t="str">
        <f t="shared" si="2920"/>
        <v>BD$15</v>
      </c>
      <c r="BE2453" s="183" t="str">
        <f t="shared" si="2920"/>
        <v>BE$15</v>
      </c>
      <c r="BF2453" s="183" t="str">
        <f t="shared" si="2920"/>
        <v>BF$15</v>
      </c>
      <c r="BG2453" s="183" t="str">
        <f t="shared" si="2920"/>
        <v>BG$15</v>
      </c>
      <c r="BH2453" s="183" t="str">
        <f t="shared" si="2920"/>
        <v>BH$15</v>
      </c>
      <c r="BI2453" s="183" t="str">
        <f t="shared" si="2920"/>
        <v>BI$15</v>
      </c>
      <c r="BJ2453" s="183" t="str">
        <f t="shared" si="2920"/>
        <v>BJ$15</v>
      </c>
      <c r="BK2453" s="183" t="str">
        <f t="shared" si="2920"/>
        <v>BK$15</v>
      </c>
      <c r="BL2453" s="183" t="str">
        <f t="shared" si="2920"/>
        <v>BL$15</v>
      </c>
      <c r="BM2453" s="183" t="str">
        <f t="shared" si="2920"/>
        <v>BM$15</v>
      </c>
      <c r="BN2453" s="183" t="str">
        <f t="shared" si="2920"/>
        <v>BN$15</v>
      </c>
      <c r="BO2453" s="183" t="str">
        <f t="shared" si="2920"/>
        <v>BO$15</v>
      </c>
      <c r="BP2453" s="183" t="str">
        <f t="shared" si="2920"/>
        <v>BP$15</v>
      </c>
      <c r="BQ2453" s="183" t="str">
        <f t="shared" si="2920"/>
        <v>BQ$15</v>
      </c>
      <c r="BR2453" s="183" t="str">
        <f t="shared" si="2920"/>
        <v>BR$15</v>
      </c>
      <c r="BS2453" s="183" t="str">
        <f t="shared" si="2920"/>
        <v>BS$15</v>
      </c>
      <c r="BT2453" s="183" t="str">
        <f t="shared" si="2920"/>
        <v>BT$15</v>
      </c>
      <c r="BU2453" s="183" t="str">
        <f t="shared" si="2920"/>
        <v>BU$15</v>
      </c>
      <c r="BV2453" s="183" t="str">
        <f t="shared" si="2920"/>
        <v>BV$15</v>
      </c>
      <c r="BW2453" s="183" t="str">
        <f t="shared" si="2920"/>
        <v>BW$15</v>
      </c>
      <c r="BX2453" s="183" t="str">
        <f t="shared" si="2920"/>
        <v>BX$15</v>
      </c>
      <c r="BY2453" s="183" t="str">
        <f t="shared" si="2920"/>
        <v>BY$15</v>
      </c>
      <c r="BZ2453" s="183" t="str">
        <f t="shared" si="2920"/>
        <v>BZ$15</v>
      </c>
      <c r="CA2453" s="183" t="str">
        <f t="shared" si="2920"/>
        <v>CA$15</v>
      </c>
      <c r="CB2453" s="183" t="str">
        <f t="shared" si="2920"/>
        <v>CB$15</v>
      </c>
      <c r="CC2453" s="183" t="str">
        <f t="shared" si="2920"/>
        <v>CC$15</v>
      </c>
      <c r="CD2453" s="183" t="str">
        <f t="shared" si="2920"/>
        <v>CD$15</v>
      </c>
      <c r="CE2453" s="183" t="str">
        <f t="shared" ref="CE2453:CL2453" si="2921">CE$19</f>
        <v>CE$15</v>
      </c>
      <c r="CF2453" s="183" t="str">
        <f t="shared" si="2921"/>
        <v>CF$15</v>
      </c>
      <c r="CG2453" s="183" t="str">
        <f t="shared" si="2921"/>
        <v>CG$15</v>
      </c>
      <c r="CH2453" s="183" t="str">
        <f t="shared" si="2921"/>
        <v>CH$15</v>
      </c>
      <c r="CI2453" s="183" t="str">
        <f t="shared" si="2921"/>
        <v>CI$15</v>
      </c>
      <c r="CJ2453" s="183" t="str">
        <f t="shared" si="2921"/>
        <v>CJ$15</v>
      </c>
      <c r="CK2453" s="183" t="str">
        <f t="shared" si="2921"/>
        <v>CK$15</v>
      </c>
      <c r="CL2453" s="183" t="str">
        <f t="shared" si="2921"/>
        <v>CL$15</v>
      </c>
    </row>
    <row r="2454" spans="2:90" x14ac:dyDescent="0.4">
      <c r="B2454" s="137" t="s">
        <v>239</v>
      </c>
      <c r="C2454" s="136"/>
      <c r="D2454" s="136" t="s">
        <v>1035</v>
      </c>
      <c r="E2454" s="136" t="s">
        <v>1035</v>
      </c>
      <c r="F2454" s="136" t="s">
        <v>275</v>
      </c>
      <c r="G2454" s="136" t="s">
        <v>81</v>
      </c>
      <c r="H2454" s="136"/>
      <c r="I2454" s="138"/>
      <c r="J2454" s="138"/>
      <c r="K2454" s="136"/>
      <c r="L2454" s="136"/>
      <c r="M2454" s="136"/>
      <c r="N2454" s="136"/>
      <c r="O2454" s="136"/>
      <c r="P2454" s="136"/>
      <c r="R2454" s="137"/>
      <c r="S2454" s="162"/>
      <c r="T2454" s="162"/>
      <c r="U2454" s="162"/>
      <c r="V2454" s="162"/>
      <c r="W2454" s="162"/>
      <c r="X2454" s="162"/>
      <c r="Y2454" s="162"/>
      <c r="Z2454" s="162"/>
      <c r="AA2454" s="162"/>
      <c r="AB2454" s="162"/>
      <c r="AC2454" s="162"/>
      <c r="AD2454" s="162"/>
      <c r="AE2454" s="162"/>
      <c r="AF2454" s="162"/>
      <c r="AG2454" s="162"/>
      <c r="AH2454" s="162"/>
      <c r="AI2454" s="162"/>
      <c r="AJ2454" s="162"/>
      <c r="AK2454" s="162"/>
      <c r="AL2454" s="162"/>
      <c r="AM2454" s="162"/>
      <c r="AN2454" s="162"/>
      <c r="AO2454" s="162"/>
      <c r="AP2454" s="162"/>
      <c r="AQ2454" s="162"/>
      <c r="AR2454" s="162"/>
      <c r="AS2454" s="162"/>
      <c r="AT2454" s="162"/>
      <c r="AU2454" s="162"/>
      <c r="AV2454" s="162"/>
      <c r="AW2454" s="162"/>
      <c r="AX2454" s="162"/>
      <c r="AY2454" s="162"/>
      <c r="AZ2454" s="162"/>
      <c r="BA2454" s="162"/>
      <c r="BB2454" s="162"/>
      <c r="BC2454" s="162"/>
      <c r="BD2454" s="162"/>
      <c r="BE2454" s="162"/>
      <c r="BF2454" s="162"/>
      <c r="BG2454" s="162"/>
      <c r="BH2454" s="162"/>
      <c r="BI2454" s="162"/>
      <c r="BJ2454" s="162"/>
      <c r="BK2454" s="162"/>
      <c r="BL2454" s="162"/>
      <c r="BM2454" s="162"/>
      <c r="BN2454" s="162"/>
      <c r="BO2454" s="162"/>
      <c r="BP2454" s="162"/>
      <c r="BQ2454" s="162"/>
      <c r="BR2454" s="162"/>
      <c r="BS2454" s="162"/>
      <c r="BT2454" s="162"/>
      <c r="BU2454" s="162"/>
      <c r="BV2454" s="162"/>
      <c r="BW2454" s="162"/>
      <c r="BX2454" s="162"/>
      <c r="BY2454" s="162"/>
      <c r="BZ2454" s="162"/>
      <c r="CA2454" s="162"/>
      <c r="CB2454" s="162"/>
      <c r="CC2454" s="162"/>
      <c r="CD2454" s="162"/>
      <c r="CE2454" s="162"/>
      <c r="CF2454" s="162"/>
      <c r="CG2454" s="162"/>
      <c r="CH2454" s="162"/>
      <c r="CI2454" s="162"/>
      <c r="CJ2454" s="162"/>
      <c r="CK2454" s="162"/>
      <c r="CL2454" s="162"/>
    </row>
    <row r="2455" spans="2:90" x14ac:dyDescent="0.4">
      <c r="B2455" s="93" t="str">
        <f>B2457&amp;":"</f>
        <v>Unearned revenue - (Primary label):</v>
      </c>
      <c r="C2455" s="31"/>
      <c r="D2455" s="31" t="s">
        <v>1035</v>
      </c>
      <c r="E2455" s="31" t="s">
        <v>906</v>
      </c>
      <c r="F2455" s="31"/>
      <c r="G2455" s="31"/>
      <c r="H2455" s="31"/>
      <c r="I2455" s="73"/>
      <c r="J2455" s="73"/>
      <c r="K2455" s="31"/>
      <c r="L2455" s="31"/>
      <c r="M2455" s="31"/>
      <c r="N2455" s="31"/>
      <c r="O2455" s="31"/>
      <c r="P2455" s="31"/>
      <c r="R2455" s="67"/>
      <c r="S2455" s="150"/>
      <c r="T2455" s="150"/>
      <c r="U2455" s="150"/>
      <c r="V2455" s="150"/>
      <c r="W2455" s="150"/>
      <c r="X2455" s="150"/>
      <c r="Y2455" s="150"/>
      <c r="Z2455" s="150"/>
      <c r="AA2455" s="150"/>
      <c r="AB2455" s="150"/>
      <c r="AC2455" s="150"/>
      <c r="AD2455" s="150"/>
      <c r="AE2455" s="150"/>
      <c r="AF2455" s="150"/>
      <c r="AG2455" s="150"/>
      <c r="AH2455" s="150"/>
      <c r="AI2455" s="150"/>
      <c r="AJ2455" s="150"/>
      <c r="AK2455" s="150"/>
      <c r="AL2455" s="150"/>
      <c r="AM2455" s="150"/>
      <c r="AN2455" s="150"/>
      <c r="AO2455" s="150"/>
      <c r="AP2455" s="150"/>
      <c r="AQ2455" s="150"/>
      <c r="AR2455" s="150"/>
      <c r="AS2455" s="150"/>
      <c r="AT2455" s="150"/>
      <c r="AU2455" s="150"/>
      <c r="AV2455" s="150"/>
      <c r="AW2455" s="150"/>
      <c r="AX2455" s="150"/>
      <c r="AY2455" s="150"/>
      <c r="AZ2455" s="150"/>
      <c r="BA2455" s="150"/>
      <c r="BB2455" s="150"/>
      <c r="BC2455" s="150"/>
      <c r="BD2455" s="150"/>
      <c r="BE2455" s="150"/>
      <c r="BF2455" s="150"/>
      <c r="BG2455" s="150"/>
      <c r="BH2455" s="150"/>
      <c r="BI2455" s="150"/>
      <c r="BJ2455" s="150"/>
      <c r="BK2455" s="150"/>
      <c r="BL2455" s="150"/>
      <c r="BM2455" s="150"/>
      <c r="BN2455" s="150"/>
      <c r="BO2455" s="150"/>
      <c r="BP2455" s="150"/>
      <c r="BQ2455" s="150"/>
      <c r="BR2455" s="150"/>
      <c r="BS2455" s="150"/>
      <c r="BT2455" s="150"/>
      <c r="BU2455" s="150"/>
      <c r="BV2455" s="150"/>
      <c r="BW2455" s="150"/>
      <c r="BX2455" s="150"/>
      <c r="BY2455" s="150"/>
      <c r="BZ2455" s="150"/>
      <c r="CA2455" s="150"/>
      <c r="CB2455" s="150"/>
      <c r="CC2455" s="150"/>
      <c r="CD2455" s="150"/>
      <c r="CE2455" s="150"/>
      <c r="CF2455" s="150"/>
      <c r="CG2455" s="150"/>
      <c r="CH2455" s="150"/>
      <c r="CI2455" s="150"/>
      <c r="CJ2455" s="150"/>
      <c r="CK2455" s="150"/>
      <c r="CL2455" s="150"/>
    </row>
    <row r="2456" spans="2:90" x14ac:dyDescent="0.4">
      <c r="B2456" s="139" t="s">
        <v>342</v>
      </c>
      <c r="C2456" s="12"/>
      <c r="D2456" s="31" t="s">
        <v>1035</v>
      </c>
      <c r="E2456" s="12" t="s">
        <v>906</v>
      </c>
      <c r="F2456" s="12"/>
      <c r="G2456" s="12" t="str">
        <f>E2456</f>
        <v/>
      </c>
      <c r="H2456" s="12"/>
      <c r="I2456" s="60"/>
      <c r="J2456" s="60"/>
      <c r="K2456" s="17">
        <v>180</v>
      </c>
      <c r="L2456" s="17">
        <v>180</v>
      </c>
      <c r="M2456" s="17">
        <v>180</v>
      </c>
      <c r="N2456" s="17">
        <v>180</v>
      </c>
      <c r="O2456" s="17">
        <v>180</v>
      </c>
      <c r="P2456" s="17">
        <v>180</v>
      </c>
      <c r="R2456" s="15"/>
      <c r="S2456" s="76" cm="1">
        <f t="array" ref="S2456">INDEX($K:$P,ROW(),MATCH(S$3,$K$2:$P$2,0))</f>
        <v>180</v>
      </c>
      <c r="T2456" s="76" cm="1">
        <f t="array" ref="T2456">INDEX($K:$P,ROW(),MATCH(T$3,$K$2:$P$2,0))</f>
        <v>180</v>
      </c>
      <c r="U2456" s="76" cm="1">
        <f t="array" ref="U2456">INDEX($K:$P,ROW(),MATCH(U$3,$K$2:$P$2,0))</f>
        <v>180</v>
      </c>
      <c r="V2456" s="76" cm="1">
        <f t="array" ref="V2456">INDEX($K:$P,ROW(),MATCH(V$3,$K$2:$P$2,0))</f>
        <v>180</v>
      </c>
      <c r="W2456" s="76" cm="1">
        <f t="array" ref="W2456">INDEX($K:$P,ROW(),MATCH(W$3,$K$2:$P$2,0))</f>
        <v>180</v>
      </c>
      <c r="X2456" s="76" cm="1">
        <f t="array" ref="X2456">INDEX($K:$P,ROW(),MATCH(X$3,$K$2:$P$2,0))</f>
        <v>180</v>
      </c>
      <c r="Y2456" s="76" cm="1">
        <f t="array" ref="Y2456">INDEX($K:$P,ROW(),MATCH(Y$3,$K$2:$P$2,0))</f>
        <v>180</v>
      </c>
      <c r="Z2456" s="76" cm="1">
        <f t="array" ref="Z2456">INDEX($K:$P,ROW(),MATCH(Z$3,$K$2:$P$2,0))</f>
        <v>180</v>
      </c>
      <c r="AA2456" s="76" cm="1">
        <f t="array" ref="AA2456">INDEX($K:$P,ROW(),MATCH(AA$3,$K$2:$P$2,0))</f>
        <v>180</v>
      </c>
      <c r="AB2456" s="76" cm="1">
        <f t="array" ref="AB2456">INDEX($K:$P,ROW(),MATCH(AB$3,$K$2:$P$2,0))</f>
        <v>180</v>
      </c>
      <c r="AC2456" s="76" cm="1">
        <f t="array" ref="AC2456">INDEX($K:$P,ROW(),MATCH(AC$3,$K$2:$P$2,0))</f>
        <v>180</v>
      </c>
      <c r="AD2456" s="76" cm="1">
        <f t="array" ref="AD2456">INDEX($K:$P,ROW(),MATCH(AD$3,$K$2:$P$2,0))</f>
        <v>180</v>
      </c>
      <c r="AE2456" s="76" cm="1">
        <f t="array" ref="AE2456">INDEX($K:$P,ROW(),MATCH(AE$3,$K$2:$P$2,0))</f>
        <v>180</v>
      </c>
      <c r="AF2456" s="76" cm="1">
        <f t="array" ref="AF2456">INDEX($K:$P,ROW(),MATCH(AF$3,$K$2:$P$2,0))</f>
        <v>180</v>
      </c>
      <c r="AG2456" s="76" cm="1">
        <f t="array" ref="AG2456">INDEX($K:$P,ROW(),MATCH(AG$3,$K$2:$P$2,0))</f>
        <v>180</v>
      </c>
      <c r="AH2456" s="76" cm="1">
        <f t="array" ref="AH2456">INDEX($K:$P,ROW(),MATCH(AH$3,$K$2:$P$2,0))</f>
        <v>180</v>
      </c>
      <c r="AI2456" s="76" cm="1">
        <f t="array" ref="AI2456">INDEX($K:$P,ROW(),MATCH(AI$3,$K$2:$P$2,0))</f>
        <v>180</v>
      </c>
      <c r="AJ2456" s="76" cm="1">
        <f t="array" ref="AJ2456">INDEX($K:$P,ROW(),MATCH(AJ$3,$K$2:$P$2,0))</f>
        <v>180</v>
      </c>
      <c r="AK2456" s="76" cm="1">
        <f t="array" ref="AK2456">INDEX($K:$P,ROW(),MATCH(AK$3,$K$2:$P$2,0))</f>
        <v>180</v>
      </c>
      <c r="AL2456" s="76" cm="1">
        <f t="array" ref="AL2456">INDEX($K:$P,ROW(),MATCH(AL$3,$K$2:$P$2,0))</f>
        <v>180</v>
      </c>
      <c r="AM2456" s="76" cm="1">
        <f t="array" ref="AM2456">INDEX($K:$P,ROW(),MATCH(AM$3,$K$2:$P$2,0))</f>
        <v>180</v>
      </c>
      <c r="AN2456" s="76" cm="1">
        <f t="array" ref="AN2456">INDEX($K:$P,ROW(),MATCH(AN$3,$K$2:$P$2,0))</f>
        <v>180</v>
      </c>
      <c r="AO2456" s="76" cm="1">
        <f t="array" ref="AO2456">INDEX($K:$P,ROW(),MATCH(AO$3,$K$2:$P$2,0))</f>
        <v>180</v>
      </c>
      <c r="AP2456" s="76" cm="1">
        <f t="array" ref="AP2456">INDEX($K:$P,ROW(),MATCH(AP$3,$K$2:$P$2,0))</f>
        <v>180</v>
      </c>
      <c r="AQ2456" s="76" cm="1">
        <f t="array" ref="AQ2456">INDEX($K:$P,ROW(),MATCH(AQ$3,$K$2:$P$2,0))</f>
        <v>180</v>
      </c>
      <c r="AR2456" s="76" cm="1">
        <f t="array" ref="AR2456">INDEX($K:$P,ROW(),MATCH(AR$3,$K$2:$P$2,0))</f>
        <v>180</v>
      </c>
      <c r="AS2456" s="76" cm="1">
        <f t="array" ref="AS2456">INDEX($K:$P,ROW(),MATCH(AS$3,$K$2:$P$2,0))</f>
        <v>180</v>
      </c>
      <c r="AT2456" s="76" cm="1">
        <f t="array" ref="AT2456">INDEX($K:$P,ROW(),MATCH(AT$3,$K$2:$P$2,0))</f>
        <v>180</v>
      </c>
      <c r="AU2456" s="76" cm="1">
        <f t="array" ref="AU2456">INDEX($K:$P,ROW(),MATCH(AU$3,$K$2:$P$2,0))</f>
        <v>180</v>
      </c>
      <c r="AV2456" s="76" cm="1">
        <f t="array" ref="AV2456">INDEX($K:$P,ROW(),MATCH(AV$3,$K$2:$P$2,0))</f>
        <v>180</v>
      </c>
      <c r="AW2456" s="76" cm="1">
        <f t="array" ref="AW2456">INDEX($K:$P,ROW(),MATCH(AW$3,$K$2:$P$2,0))</f>
        <v>180</v>
      </c>
      <c r="AX2456" s="76" cm="1">
        <f t="array" ref="AX2456">INDEX($K:$P,ROW(),MATCH(AX$3,$K$2:$P$2,0))</f>
        <v>180</v>
      </c>
      <c r="AY2456" s="76" cm="1">
        <f t="array" ref="AY2456">INDEX($K:$P,ROW(),MATCH(AY$3,$K$2:$P$2,0))</f>
        <v>180</v>
      </c>
      <c r="AZ2456" s="76" cm="1">
        <f t="array" ref="AZ2456">INDEX($K:$P,ROW(),MATCH(AZ$3,$K$2:$P$2,0))</f>
        <v>180</v>
      </c>
      <c r="BA2456" s="76" cm="1">
        <f t="array" ref="BA2456">INDEX($K:$P,ROW(),MATCH(BA$3,$K$2:$P$2,0))</f>
        <v>180</v>
      </c>
      <c r="BB2456" s="76" cm="1">
        <f t="array" ref="BB2456">INDEX($K:$P,ROW(),MATCH(BB$3,$K$2:$P$2,0))</f>
        <v>180</v>
      </c>
      <c r="BC2456" s="76" cm="1">
        <f t="array" ref="BC2456">INDEX($K:$P,ROW(),MATCH(BC$3,$K$2:$P$2,0))</f>
        <v>180</v>
      </c>
      <c r="BD2456" s="76" cm="1">
        <f t="array" ref="BD2456">INDEX($K:$P,ROW(),MATCH(BD$3,$K$2:$P$2,0))</f>
        <v>180</v>
      </c>
      <c r="BE2456" s="76" cm="1">
        <f t="array" ref="BE2456">INDEX($K:$P,ROW(),MATCH(BE$3,$K$2:$P$2,0))</f>
        <v>180</v>
      </c>
      <c r="BF2456" s="76" cm="1">
        <f t="array" ref="BF2456">INDEX($K:$P,ROW(),MATCH(BF$3,$K$2:$P$2,0))</f>
        <v>180</v>
      </c>
      <c r="BG2456" s="76" cm="1">
        <f t="array" ref="BG2456">INDEX($K:$P,ROW(),MATCH(BG$3,$K$2:$P$2,0))</f>
        <v>180</v>
      </c>
      <c r="BH2456" s="76" cm="1">
        <f t="array" ref="BH2456">INDEX($K:$P,ROW(),MATCH(BH$3,$K$2:$P$2,0))</f>
        <v>180</v>
      </c>
      <c r="BI2456" s="76" cm="1">
        <f t="array" ref="BI2456">INDEX($K:$P,ROW(),MATCH(BI$3,$K$2:$P$2,0))</f>
        <v>180</v>
      </c>
      <c r="BJ2456" s="76" cm="1">
        <f t="array" ref="BJ2456">INDEX($K:$P,ROW(),MATCH(BJ$3,$K$2:$P$2,0))</f>
        <v>180</v>
      </c>
      <c r="BK2456" s="76" cm="1">
        <f t="array" ref="BK2456">INDEX($K:$P,ROW(),MATCH(BK$3,$K$2:$P$2,0))</f>
        <v>180</v>
      </c>
      <c r="BL2456" s="76" cm="1">
        <f t="array" ref="BL2456">INDEX($K:$P,ROW(),MATCH(BL$3,$K$2:$P$2,0))</f>
        <v>180</v>
      </c>
      <c r="BM2456" s="76" cm="1">
        <f t="array" ref="BM2456">INDEX($K:$P,ROW(),MATCH(BM$3,$K$2:$P$2,0))</f>
        <v>180</v>
      </c>
      <c r="BN2456" s="76" cm="1">
        <f t="array" ref="BN2456">INDEX($K:$P,ROW(),MATCH(BN$3,$K$2:$P$2,0))</f>
        <v>180</v>
      </c>
      <c r="BO2456" s="76" cm="1">
        <f t="array" ref="BO2456">INDEX($K:$P,ROW(),MATCH(BO$3,$K$2:$P$2,0))</f>
        <v>180</v>
      </c>
      <c r="BP2456" s="76" cm="1">
        <f t="array" ref="BP2456">INDEX($K:$P,ROW(),MATCH(BP$3,$K$2:$P$2,0))</f>
        <v>180</v>
      </c>
      <c r="BQ2456" s="76" cm="1">
        <f t="array" ref="BQ2456">INDEX($K:$P,ROW(),MATCH(BQ$3,$K$2:$P$2,0))</f>
        <v>180</v>
      </c>
      <c r="BR2456" s="76" cm="1">
        <f t="array" ref="BR2456">INDEX($K:$P,ROW(),MATCH(BR$3,$K$2:$P$2,0))</f>
        <v>180</v>
      </c>
      <c r="BS2456" s="76" cm="1">
        <f t="array" ref="BS2456">INDEX($K:$P,ROW(),MATCH(BS$3,$K$2:$P$2,0))</f>
        <v>180</v>
      </c>
      <c r="BT2456" s="76" cm="1">
        <f t="array" ref="BT2456">INDEX($K:$P,ROW(),MATCH(BT$3,$K$2:$P$2,0))</f>
        <v>180</v>
      </c>
      <c r="BU2456" s="76" cm="1">
        <f t="array" ref="BU2456">INDEX($K:$P,ROW(),MATCH(BU$3,$K$2:$P$2,0))</f>
        <v>180</v>
      </c>
      <c r="BV2456" s="76" cm="1">
        <f t="array" ref="BV2456">INDEX($K:$P,ROW(),MATCH(BV$3,$K$2:$P$2,0))</f>
        <v>180</v>
      </c>
      <c r="BW2456" s="76" cm="1">
        <f t="array" ref="BW2456">INDEX($K:$P,ROW(),MATCH(BW$3,$K$2:$P$2,0))</f>
        <v>180</v>
      </c>
      <c r="BX2456" s="76" cm="1">
        <f t="array" ref="BX2456">INDEX($K:$P,ROW(),MATCH(BX$3,$K$2:$P$2,0))</f>
        <v>180</v>
      </c>
      <c r="BY2456" s="76" cm="1">
        <f t="array" ref="BY2456">INDEX($K:$P,ROW(),MATCH(BY$3,$K$2:$P$2,0))</f>
        <v>180</v>
      </c>
      <c r="BZ2456" s="76" cm="1">
        <f t="array" ref="BZ2456">INDEX($K:$P,ROW(),MATCH(BZ$3,$K$2:$P$2,0))</f>
        <v>180</v>
      </c>
      <c r="CA2456" s="76" cm="1">
        <f t="array" ref="CA2456">INDEX($K:$P,ROW(),MATCH(CA$3,$K$2:$P$2,0))</f>
        <v>180</v>
      </c>
      <c r="CB2456" s="76" cm="1">
        <f t="array" ref="CB2456">INDEX($K:$P,ROW(),MATCH(CB$3,$K$2:$P$2,0))</f>
        <v>180</v>
      </c>
      <c r="CC2456" s="76" cm="1">
        <f t="array" ref="CC2456">INDEX($K:$P,ROW(),MATCH(CC$3,$K$2:$P$2,0))</f>
        <v>180</v>
      </c>
      <c r="CD2456" s="76" cm="1">
        <f t="array" ref="CD2456">INDEX($K:$P,ROW(),MATCH(CD$3,$K$2:$P$2,0))</f>
        <v>180</v>
      </c>
      <c r="CE2456" s="76" cm="1">
        <f t="array" ref="CE2456">INDEX($K:$P,ROW(),MATCH(CE$3,$K$2:$P$2,0))</f>
        <v>180</v>
      </c>
      <c r="CF2456" s="76" cm="1">
        <f t="array" ref="CF2456">INDEX($K:$P,ROW(),MATCH(CF$3,$K$2:$P$2,0))</f>
        <v>180</v>
      </c>
      <c r="CG2456" s="76" cm="1">
        <f t="array" ref="CG2456">INDEX($K:$P,ROW(),MATCH(CG$3,$K$2:$P$2,0))</f>
        <v>180</v>
      </c>
      <c r="CH2456" s="76" cm="1">
        <f t="array" ref="CH2456">INDEX($K:$P,ROW(),MATCH(CH$3,$K$2:$P$2,0))</f>
        <v>180</v>
      </c>
      <c r="CI2456" s="76" cm="1">
        <f t="array" ref="CI2456">INDEX($K:$P,ROW(),MATCH(CI$3,$K$2:$P$2,0))</f>
        <v>180</v>
      </c>
      <c r="CJ2456" s="76" cm="1">
        <f t="array" ref="CJ2456">INDEX($K:$P,ROW(),MATCH(CJ$3,$K$2:$P$2,0))</f>
        <v>180</v>
      </c>
      <c r="CK2456" s="76" cm="1">
        <f t="array" ref="CK2456">INDEX($K:$P,ROW(),MATCH(CK$3,$K$2:$P$2,0))</f>
        <v>180</v>
      </c>
      <c r="CL2456" s="76" cm="1">
        <f t="array" ref="CL2456">INDEX($K:$P,ROW(),MATCH(CL$3,$K$2:$P$2,0))</f>
        <v>180</v>
      </c>
    </row>
    <row r="2457" spans="2:90" x14ac:dyDescent="0.4">
      <c r="B2457" s="121" t="str">
        <f>"Unearned revenue - "&amp;B2461</f>
        <v>Unearned revenue - (Primary label)</v>
      </c>
      <c r="C2457" s="27" t="s">
        <v>232</v>
      </c>
      <c r="D2457" s="31" t="s">
        <v>1035</v>
      </c>
      <c r="E2457" s="27" t="s">
        <v>906</v>
      </c>
      <c r="F2457" s="27"/>
      <c r="G2457" s="27"/>
      <c r="H2457" s="27"/>
      <c r="I2457" s="78"/>
      <c r="J2457" s="78"/>
      <c r="K2457" s="113">
        <f ca="1">SUMIF($4:$4,K$2,2457:2457)</f>
        <v>60000</v>
      </c>
      <c r="L2457" s="113">
        <f ca="1">SUMIF($4:$4,L$2,2457:2457)</f>
        <v>60000</v>
      </c>
      <c r="M2457" s="113">
        <f ca="1">SUMIF($4:$4,M$2,2457:2457)</f>
        <v>60000</v>
      </c>
      <c r="N2457" s="113">
        <f ca="1">SUMIF($4:$4,N$2,2457:2457)</f>
        <v>60000</v>
      </c>
      <c r="O2457" s="113">
        <f ca="1">SUMIF($4:$4,O$2,2457:2457)</f>
        <v>60000</v>
      </c>
      <c r="P2457" s="113">
        <f ca="1">SUMIF($4:$4,P$2,2457:2457)</f>
        <v>60000</v>
      </c>
      <c r="R2457" s="33"/>
      <c r="S2457" s="142" cm="1">
        <f t="array" aca="1" ref="S2457" ca="1">MIN(S2456/30*INDIRECT(S2448),R2457+INDIRECT(S2448))</f>
        <v>10000</v>
      </c>
      <c r="T2457" s="142" cm="1">
        <f t="array" aca="1" ref="T2457" ca="1">MIN(T2456/30*INDIRECT(T2448),S2457+INDIRECT(T2448))</f>
        <v>20000</v>
      </c>
      <c r="U2457" s="142" cm="1">
        <f t="array" aca="1" ref="U2457" ca="1">MIN(U2456/30*INDIRECT(U2448),T2457+INDIRECT(U2448))</f>
        <v>30000</v>
      </c>
      <c r="V2457" s="142" cm="1">
        <f t="array" aca="1" ref="V2457" ca="1">MIN(V2456/30*INDIRECT(V2448),U2457+INDIRECT(V2448))</f>
        <v>40000</v>
      </c>
      <c r="W2457" s="142" cm="1">
        <f t="array" aca="1" ref="W2457" ca="1">MIN(W2456/30*INDIRECT(W2448),V2457+INDIRECT(W2448))</f>
        <v>50000</v>
      </c>
      <c r="X2457" s="142" cm="1">
        <f t="array" aca="1" ref="X2457" ca="1">MIN(X2456/30*INDIRECT(X2448),W2457+INDIRECT(X2448))</f>
        <v>60000</v>
      </c>
      <c r="Y2457" s="142" cm="1">
        <f t="array" aca="1" ref="Y2457" ca="1">MIN(Y2456/30*INDIRECT(Y2448),X2457+INDIRECT(Y2448))</f>
        <v>60000</v>
      </c>
      <c r="Z2457" s="142" cm="1">
        <f t="array" aca="1" ref="Z2457" ca="1">MIN(Z2456/30*INDIRECT(Z2448),Y2457+INDIRECT(Z2448))</f>
        <v>60000</v>
      </c>
      <c r="AA2457" s="142" cm="1">
        <f t="array" aca="1" ref="AA2457" ca="1">MIN(AA2456/30*INDIRECT(AA2448),Z2457+INDIRECT(AA2448))</f>
        <v>60000</v>
      </c>
      <c r="AB2457" s="142" cm="1">
        <f t="array" aca="1" ref="AB2457" ca="1">MIN(AB2456/30*INDIRECT(AB2448),AA2457+INDIRECT(AB2448))</f>
        <v>60000</v>
      </c>
      <c r="AC2457" s="142" cm="1">
        <f t="array" aca="1" ref="AC2457" ca="1">MIN(AC2456/30*INDIRECT(AC2448),AB2457+INDIRECT(AC2448))</f>
        <v>60000</v>
      </c>
      <c r="AD2457" s="142" cm="1">
        <f t="array" aca="1" ref="AD2457" ca="1">MIN(AD2456/30*INDIRECT(AD2448),AC2457+INDIRECT(AD2448))</f>
        <v>60000</v>
      </c>
      <c r="AE2457" s="142" cm="1">
        <f t="array" aca="1" ref="AE2457" ca="1">MIN(AE2456/30*INDIRECT(AE2448),AD2457+INDIRECT(AE2448))</f>
        <v>60000</v>
      </c>
      <c r="AF2457" s="142" cm="1">
        <f t="array" aca="1" ref="AF2457" ca="1">MIN(AF2456/30*INDIRECT(AF2448),AE2457+INDIRECT(AF2448))</f>
        <v>60000</v>
      </c>
      <c r="AG2457" s="142" cm="1">
        <f t="array" aca="1" ref="AG2457" ca="1">MIN(AG2456/30*INDIRECT(AG2448),AF2457+INDIRECT(AG2448))</f>
        <v>60000</v>
      </c>
      <c r="AH2457" s="142" cm="1">
        <f t="array" aca="1" ref="AH2457" ca="1">MIN(AH2456/30*INDIRECT(AH2448),AG2457+INDIRECT(AH2448))</f>
        <v>60000</v>
      </c>
      <c r="AI2457" s="142" cm="1">
        <f t="array" aca="1" ref="AI2457" ca="1">MIN(AI2456/30*INDIRECT(AI2448),AH2457+INDIRECT(AI2448))</f>
        <v>60000</v>
      </c>
      <c r="AJ2457" s="142" cm="1">
        <f t="array" aca="1" ref="AJ2457" ca="1">MIN(AJ2456/30*INDIRECT(AJ2448),AI2457+INDIRECT(AJ2448))</f>
        <v>60000</v>
      </c>
      <c r="AK2457" s="142" cm="1">
        <f t="array" aca="1" ref="AK2457" ca="1">MIN(AK2456/30*INDIRECT(AK2448),AJ2457+INDIRECT(AK2448))</f>
        <v>60000</v>
      </c>
      <c r="AL2457" s="142" cm="1">
        <f t="array" aca="1" ref="AL2457" ca="1">MIN(AL2456/30*INDIRECT(AL2448),AK2457+INDIRECT(AL2448))</f>
        <v>60000</v>
      </c>
      <c r="AM2457" s="142" cm="1">
        <f t="array" aca="1" ref="AM2457" ca="1">MIN(AM2456/30*INDIRECT(AM2448),AL2457+INDIRECT(AM2448))</f>
        <v>60000</v>
      </c>
      <c r="AN2457" s="142" cm="1">
        <f t="array" aca="1" ref="AN2457" ca="1">MIN(AN2456/30*INDIRECT(AN2448),AM2457+INDIRECT(AN2448))</f>
        <v>60000</v>
      </c>
      <c r="AO2457" s="142" cm="1">
        <f t="array" aca="1" ref="AO2457" ca="1">MIN(AO2456/30*INDIRECT(AO2448),AN2457+INDIRECT(AO2448))</f>
        <v>60000</v>
      </c>
      <c r="AP2457" s="142" cm="1">
        <f t="array" aca="1" ref="AP2457" ca="1">MIN(AP2456/30*INDIRECT(AP2448),AO2457+INDIRECT(AP2448))</f>
        <v>60000</v>
      </c>
      <c r="AQ2457" s="142" cm="1">
        <f t="array" aca="1" ref="AQ2457" ca="1">MIN(AQ2456/30*INDIRECT(AQ2448),AP2457+INDIRECT(AQ2448))</f>
        <v>60000</v>
      </c>
      <c r="AR2457" s="142" cm="1">
        <f t="array" aca="1" ref="AR2457" ca="1">MIN(AR2456/30*INDIRECT(AR2448),AQ2457+INDIRECT(AR2448))</f>
        <v>60000</v>
      </c>
      <c r="AS2457" s="142" cm="1">
        <f t="array" aca="1" ref="AS2457" ca="1">MIN(AS2456/30*INDIRECT(AS2448),AR2457+INDIRECT(AS2448))</f>
        <v>60000</v>
      </c>
      <c r="AT2457" s="142" cm="1">
        <f t="array" aca="1" ref="AT2457" ca="1">MIN(AT2456/30*INDIRECT(AT2448),AS2457+INDIRECT(AT2448))</f>
        <v>60000</v>
      </c>
      <c r="AU2457" s="142" cm="1">
        <f t="array" aca="1" ref="AU2457" ca="1">MIN(AU2456/30*INDIRECT(AU2448),AT2457+INDIRECT(AU2448))</f>
        <v>60000</v>
      </c>
      <c r="AV2457" s="142" cm="1">
        <f t="array" aca="1" ref="AV2457" ca="1">MIN(AV2456/30*INDIRECT(AV2448),AU2457+INDIRECT(AV2448))</f>
        <v>60000</v>
      </c>
      <c r="AW2457" s="142" cm="1">
        <f t="array" aca="1" ref="AW2457" ca="1">MIN(AW2456/30*INDIRECT(AW2448),AV2457+INDIRECT(AW2448))</f>
        <v>60000</v>
      </c>
      <c r="AX2457" s="142" cm="1">
        <f t="array" aca="1" ref="AX2457" ca="1">MIN(AX2456/30*INDIRECT(AX2448),AW2457+INDIRECT(AX2448))</f>
        <v>60000</v>
      </c>
      <c r="AY2457" s="142" cm="1">
        <f t="array" aca="1" ref="AY2457" ca="1">MIN(AY2456/30*INDIRECT(AY2448),AX2457+INDIRECT(AY2448))</f>
        <v>60000</v>
      </c>
      <c r="AZ2457" s="142" cm="1">
        <f t="array" aca="1" ref="AZ2457" ca="1">MIN(AZ2456/30*INDIRECT(AZ2448),AY2457+INDIRECT(AZ2448))</f>
        <v>60000</v>
      </c>
      <c r="BA2457" s="142" cm="1">
        <f t="array" aca="1" ref="BA2457" ca="1">MIN(BA2456/30*INDIRECT(BA2448),AZ2457+INDIRECT(BA2448))</f>
        <v>60000</v>
      </c>
      <c r="BB2457" s="142" cm="1">
        <f t="array" aca="1" ref="BB2457" ca="1">MIN(BB2456/30*INDIRECT(BB2448),BA2457+INDIRECT(BB2448))</f>
        <v>60000</v>
      </c>
      <c r="BC2457" s="142" cm="1">
        <f t="array" aca="1" ref="BC2457" ca="1">MIN(BC2456/30*INDIRECT(BC2448),BB2457+INDIRECT(BC2448))</f>
        <v>60000</v>
      </c>
      <c r="BD2457" s="142" cm="1">
        <f t="array" aca="1" ref="BD2457" ca="1">MIN(BD2456/30*INDIRECT(BD2448),BC2457+INDIRECT(BD2448))</f>
        <v>60000</v>
      </c>
      <c r="BE2457" s="142" cm="1">
        <f t="array" aca="1" ref="BE2457" ca="1">MIN(BE2456/30*INDIRECT(BE2448),BD2457+INDIRECT(BE2448))</f>
        <v>60000</v>
      </c>
      <c r="BF2457" s="142" cm="1">
        <f t="array" aca="1" ref="BF2457" ca="1">MIN(BF2456/30*INDIRECT(BF2448),BE2457+INDIRECT(BF2448))</f>
        <v>60000</v>
      </c>
      <c r="BG2457" s="142" cm="1">
        <f t="array" aca="1" ref="BG2457" ca="1">MIN(BG2456/30*INDIRECT(BG2448),BF2457+INDIRECT(BG2448))</f>
        <v>60000</v>
      </c>
      <c r="BH2457" s="142" cm="1">
        <f t="array" aca="1" ref="BH2457" ca="1">MIN(BH2456/30*INDIRECT(BH2448),BG2457+INDIRECT(BH2448))</f>
        <v>60000</v>
      </c>
      <c r="BI2457" s="142" cm="1">
        <f t="array" aca="1" ref="BI2457" ca="1">MIN(BI2456/30*INDIRECT(BI2448),BH2457+INDIRECT(BI2448))</f>
        <v>60000</v>
      </c>
      <c r="BJ2457" s="142" cm="1">
        <f t="array" aca="1" ref="BJ2457" ca="1">MIN(BJ2456/30*INDIRECT(BJ2448),BI2457+INDIRECT(BJ2448))</f>
        <v>60000</v>
      </c>
      <c r="BK2457" s="142" cm="1">
        <f t="array" aca="1" ref="BK2457" ca="1">MIN(BK2456/30*INDIRECT(BK2448),BJ2457+INDIRECT(BK2448))</f>
        <v>60000</v>
      </c>
      <c r="BL2457" s="142" cm="1">
        <f t="array" aca="1" ref="BL2457" ca="1">MIN(BL2456/30*INDIRECT(BL2448),BK2457+INDIRECT(BL2448))</f>
        <v>60000</v>
      </c>
      <c r="BM2457" s="142" cm="1">
        <f t="array" aca="1" ref="BM2457" ca="1">MIN(BM2456/30*INDIRECT(BM2448),BL2457+INDIRECT(BM2448))</f>
        <v>60000</v>
      </c>
      <c r="BN2457" s="142" cm="1">
        <f t="array" aca="1" ref="BN2457" ca="1">MIN(BN2456/30*INDIRECT(BN2448),BM2457+INDIRECT(BN2448))</f>
        <v>60000</v>
      </c>
      <c r="BO2457" s="142" cm="1">
        <f t="array" aca="1" ref="BO2457" ca="1">MIN(BO2456/30*INDIRECT(BO2448),BN2457+INDIRECT(BO2448))</f>
        <v>60000</v>
      </c>
      <c r="BP2457" s="142" cm="1">
        <f t="array" aca="1" ref="BP2457" ca="1">MIN(BP2456/30*INDIRECT(BP2448),BO2457+INDIRECT(BP2448))</f>
        <v>60000</v>
      </c>
      <c r="BQ2457" s="142" cm="1">
        <f t="array" aca="1" ref="BQ2457" ca="1">MIN(BQ2456/30*INDIRECT(BQ2448),BP2457+INDIRECT(BQ2448))</f>
        <v>60000</v>
      </c>
      <c r="BR2457" s="142" cm="1">
        <f t="array" aca="1" ref="BR2457" ca="1">MIN(BR2456/30*INDIRECT(BR2448),BQ2457+INDIRECT(BR2448))</f>
        <v>60000</v>
      </c>
      <c r="BS2457" s="142" cm="1">
        <f t="array" aca="1" ref="BS2457" ca="1">MIN(BS2456/30*INDIRECT(BS2448),BR2457+INDIRECT(BS2448))</f>
        <v>60000</v>
      </c>
      <c r="BT2457" s="142" cm="1">
        <f t="array" aca="1" ref="BT2457" ca="1">MIN(BT2456/30*INDIRECT(BT2448),BS2457+INDIRECT(BT2448))</f>
        <v>60000</v>
      </c>
      <c r="BU2457" s="142" cm="1">
        <f t="array" aca="1" ref="BU2457" ca="1">MIN(BU2456/30*INDIRECT(BU2448),BT2457+INDIRECT(BU2448))</f>
        <v>60000</v>
      </c>
      <c r="BV2457" s="142" cm="1">
        <f t="array" aca="1" ref="BV2457" ca="1">MIN(BV2456/30*INDIRECT(BV2448),BU2457+INDIRECT(BV2448))</f>
        <v>60000</v>
      </c>
      <c r="BW2457" s="142" cm="1">
        <f t="array" aca="1" ref="BW2457" ca="1">MIN(BW2456/30*INDIRECT(BW2448),BV2457+INDIRECT(BW2448))</f>
        <v>60000</v>
      </c>
      <c r="BX2457" s="142" cm="1">
        <f t="array" aca="1" ref="BX2457" ca="1">MIN(BX2456/30*INDIRECT(BX2448),BW2457+INDIRECT(BX2448))</f>
        <v>60000</v>
      </c>
      <c r="BY2457" s="142" cm="1">
        <f t="array" aca="1" ref="BY2457" ca="1">MIN(BY2456/30*INDIRECT(BY2448),BX2457+INDIRECT(BY2448))</f>
        <v>60000</v>
      </c>
      <c r="BZ2457" s="142" cm="1">
        <f t="array" aca="1" ref="BZ2457" ca="1">MIN(BZ2456/30*INDIRECT(BZ2448),BY2457+INDIRECT(BZ2448))</f>
        <v>60000</v>
      </c>
      <c r="CA2457" s="142" cm="1">
        <f t="array" aca="1" ref="CA2457" ca="1">MIN(CA2456/30*INDIRECT(CA2448),BZ2457+INDIRECT(CA2448))</f>
        <v>60000</v>
      </c>
      <c r="CB2457" s="142" cm="1">
        <f t="array" aca="1" ref="CB2457" ca="1">MIN(CB2456/30*INDIRECT(CB2448),CA2457+INDIRECT(CB2448))</f>
        <v>60000</v>
      </c>
      <c r="CC2457" s="142" cm="1">
        <f t="array" aca="1" ref="CC2457" ca="1">MIN(CC2456/30*INDIRECT(CC2448),CB2457+INDIRECT(CC2448))</f>
        <v>60000</v>
      </c>
      <c r="CD2457" s="142" cm="1">
        <f t="array" aca="1" ref="CD2457" ca="1">MIN(CD2456/30*INDIRECT(CD2448),CC2457+INDIRECT(CD2448))</f>
        <v>60000</v>
      </c>
      <c r="CE2457" s="142" cm="1">
        <f t="array" aca="1" ref="CE2457" ca="1">MIN(CE2456/30*INDIRECT(CE2448),CD2457+INDIRECT(CE2448))</f>
        <v>60000</v>
      </c>
      <c r="CF2457" s="142" cm="1">
        <f t="array" aca="1" ref="CF2457" ca="1">MIN(CF2456/30*INDIRECT(CF2448),CE2457+INDIRECT(CF2448))</f>
        <v>60000</v>
      </c>
      <c r="CG2457" s="142" cm="1">
        <f t="array" aca="1" ref="CG2457" ca="1">MIN(CG2456/30*INDIRECT(CG2448),CF2457+INDIRECT(CG2448))</f>
        <v>60000</v>
      </c>
      <c r="CH2457" s="142" cm="1">
        <f t="array" aca="1" ref="CH2457" ca="1">MIN(CH2456/30*INDIRECT(CH2448),CG2457+INDIRECT(CH2448))</f>
        <v>60000</v>
      </c>
      <c r="CI2457" s="142" cm="1">
        <f t="array" aca="1" ref="CI2457" ca="1">MIN(CI2456/30*INDIRECT(CI2448),CH2457+INDIRECT(CI2448))</f>
        <v>60000</v>
      </c>
      <c r="CJ2457" s="142" cm="1">
        <f t="array" aca="1" ref="CJ2457" ca="1">MIN(CJ2456/30*INDIRECT(CJ2448),CI2457+INDIRECT(CJ2448))</f>
        <v>60000</v>
      </c>
      <c r="CK2457" s="142" cm="1">
        <f t="array" aca="1" ref="CK2457" ca="1">MIN(CK2456/30*INDIRECT(CK2448),CJ2457+INDIRECT(CK2448))</f>
        <v>60000</v>
      </c>
      <c r="CL2457" s="142" cm="1">
        <f t="array" aca="1" ref="CL2457" ca="1">MIN(CL2456/30*INDIRECT(CL2448),CK2457+INDIRECT(CL2448))</f>
        <v>60000</v>
      </c>
    </row>
    <row r="2458" spans="2:90" x14ac:dyDescent="0.4">
      <c r="B2458" s="9"/>
      <c r="C2458" s="27"/>
      <c r="D2458" s="31" t="s">
        <v>1035</v>
      </c>
      <c r="E2458" s="27" t="s">
        <v>906</v>
      </c>
      <c r="F2458" s="27"/>
      <c r="G2458" s="27"/>
      <c r="H2458" s="27"/>
      <c r="I2458" s="78"/>
      <c r="J2458" s="78"/>
      <c r="K2458" s="33"/>
      <c r="L2458" s="33"/>
      <c r="M2458" s="33"/>
      <c r="N2458" s="33"/>
      <c r="O2458" s="33"/>
      <c r="P2458" s="33"/>
      <c r="R2458" s="33"/>
      <c r="S2458" s="77"/>
      <c r="T2458" s="77"/>
      <c r="U2458" s="77"/>
      <c r="V2458" s="77"/>
      <c r="W2458" s="77"/>
      <c r="X2458" s="77"/>
      <c r="Y2458" s="77"/>
      <c r="Z2458" s="77"/>
      <c r="AA2458" s="77"/>
      <c r="AB2458" s="77"/>
      <c r="AC2458" s="77"/>
      <c r="AD2458" s="77"/>
      <c r="AE2458" s="77"/>
      <c r="AF2458" s="77"/>
      <c r="AG2458" s="77"/>
      <c r="AH2458" s="77"/>
      <c r="AI2458" s="77"/>
      <c r="AJ2458" s="77"/>
      <c r="AK2458" s="77"/>
      <c r="AL2458" s="77"/>
      <c r="AM2458" s="77"/>
      <c r="AN2458" s="77"/>
      <c r="AO2458" s="77"/>
      <c r="AP2458" s="77"/>
      <c r="AQ2458" s="77"/>
      <c r="AR2458" s="77"/>
      <c r="AS2458" s="77"/>
      <c r="AT2458" s="77"/>
      <c r="AU2458" s="77"/>
      <c r="AV2458" s="77"/>
      <c r="AW2458" s="77"/>
      <c r="AX2458" s="77"/>
      <c r="AY2458" s="77"/>
      <c r="AZ2458" s="77"/>
      <c r="BA2458" s="77"/>
      <c r="BB2458" s="77"/>
      <c r="BC2458" s="77"/>
      <c r="BD2458" s="77"/>
      <c r="BE2458" s="77"/>
      <c r="BF2458" s="77"/>
      <c r="BG2458" s="77"/>
      <c r="BH2458" s="77"/>
      <c r="BI2458" s="77"/>
      <c r="BJ2458" s="77"/>
      <c r="BK2458" s="77"/>
      <c r="BL2458" s="77"/>
      <c r="BM2458" s="77"/>
      <c r="BN2458" s="77"/>
      <c r="BO2458" s="77"/>
      <c r="BP2458" s="77"/>
      <c r="BQ2458" s="77"/>
      <c r="BR2458" s="77"/>
      <c r="BS2458" s="77"/>
      <c r="BT2458" s="77"/>
      <c r="BU2458" s="77"/>
      <c r="BV2458" s="77"/>
      <c r="BW2458" s="77"/>
      <c r="BX2458" s="77"/>
      <c r="BY2458" s="77"/>
      <c r="BZ2458" s="77"/>
      <c r="CA2458" s="77"/>
      <c r="CB2458" s="77"/>
      <c r="CC2458" s="77"/>
      <c r="CD2458" s="77"/>
      <c r="CE2458" s="77"/>
      <c r="CF2458" s="77"/>
      <c r="CG2458" s="77"/>
      <c r="CH2458" s="77"/>
      <c r="CI2458" s="77"/>
      <c r="CJ2458" s="77"/>
      <c r="CK2458" s="77"/>
      <c r="CL2458" s="77"/>
    </row>
    <row r="2459" spans="2:90" x14ac:dyDescent="0.4">
      <c r="B2459" s="121" t="str">
        <f>"Change in "&amp;B2457</f>
        <v>Change in Unearned revenue - (Primary label)</v>
      </c>
      <c r="C2459" t="s">
        <v>234</v>
      </c>
      <c r="D2459" s="31" t="s">
        <v>1035</v>
      </c>
      <c r="E2459" t="s">
        <v>906</v>
      </c>
      <c r="K2459" s="33">
        <f ca="1">SUMIF($3:$3,K$2,2459:2459)</f>
        <v>60000</v>
      </c>
      <c r="L2459" s="33">
        <f ca="1">SUMIF($3:$3,L$2,2459:2459)</f>
        <v>0</v>
      </c>
      <c r="M2459" s="33">
        <f ca="1">SUMIF($3:$3,M$2,2459:2459)</f>
        <v>0</v>
      </c>
      <c r="N2459" s="33">
        <f ca="1">SUMIF($3:$3,N$2,2459:2459)</f>
        <v>0</v>
      </c>
      <c r="O2459" s="33">
        <f ca="1">SUMIF($3:$3,O$2,2459:2459)</f>
        <v>0</v>
      </c>
      <c r="P2459" s="33">
        <f ca="1">SUMIF($3:$3,P$2,2459:2459)</f>
        <v>0</v>
      </c>
      <c r="R2459" s="33"/>
      <c r="S2459" s="77">
        <f t="shared" ref="S2459:AX2459" ca="1" si="2922">S2457-R2457</f>
        <v>10000</v>
      </c>
      <c r="T2459" s="77">
        <f t="shared" ca="1" si="2922"/>
        <v>10000</v>
      </c>
      <c r="U2459" s="77">
        <f t="shared" ca="1" si="2922"/>
        <v>10000</v>
      </c>
      <c r="V2459" s="77">
        <f t="shared" ca="1" si="2922"/>
        <v>10000</v>
      </c>
      <c r="W2459" s="77">
        <f t="shared" ca="1" si="2922"/>
        <v>10000</v>
      </c>
      <c r="X2459" s="77">
        <f t="shared" ca="1" si="2922"/>
        <v>10000</v>
      </c>
      <c r="Y2459" s="77">
        <f t="shared" ca="1" si="2922"/>
        <v>0</v>
      </c>
      <c r="Z2459" s="77">
        <f t="shared" ca="1" si="2922"/>
        <v>0</v>
      </c>
      <c r="AA2459" s="77">
        <f t="shared" ca="1" si="2922"/>
        <v>0</v>
      </c>
      <c r="AB2459" s="77">
        <f t="shared" ca="1" si="2922"/>
        <v>0</v>
      </c>
      <c r="AC2459" s="77">
        <f t="shared" ca="1" si="2922"/>
        <v>0</v>
      </c>
      <c r="AD2459" s="77">
        <f t="shared" ca="1" si="2922"/>
        <v>0</v>
      </c>
      <c r="AE2459" s="77">
        <f t="shared" ca="1" si="2922"/>
        <v>0</v>
      </c>
      <c r="AF2459" s="77">
        <f t="shared" ca="1" si="2922"/>
        <v>0</v>
      </c>
      <c r="AG2459" s="77">
        <f t="shared" ca="1" si="2922"/>
        <v>0</v>
      </c>
      <c r="AH2459" s="77">
        <f t="shared" ca="1" si="2922"/>
        <v>0</v>
      </c>
      <c r="AI2459" s="77">
        <f t="shared" ca="1" si="2922"/>
        <v>0</v>
      </c>
      <c r="AJ2459" s="77">
        <f t="shared" ca="1" si="2922"/>
        <v>0</v>
      </c>
      <c r="AK2459" s="77">
        <f t="shared" ca="1" si="2922"/>
        <v>0</v>
      </c>
      <c r="AL2459" s="77">
        <f t="shared" ca="1" si="2922"/>
        <v>0</v>
      </c>
      <c r="AM2459" s="77">
        <f t="shared" ca="1" si="2922"/>
        <v>0</v>
      </c>
      <c r="AN2459" s="77">
        <f t="shared" ca="1" si="2922"/>
        <v>0</v>
      </c>
      <c r="AO2459" s="77">
        <f t="shared" ca="1" si="2922"/>
        <v>0</v>
      </c>
      <c r="AP2459" s="77">
        <f t="shared" ca="1" si="2922"/>
        <v>0</v>
      </c>
      <c r="AQ2459" s="77">
        <f t="shared" ca="1" si="2922"/>
        <v>0</v>
      </c>
      <c r="AR2459" s="77">
        <f t="shared" ca="1" si="2922"/>
        <v>0</v>
      </c>
      <c r="AS2459" s="77">
        <f t="shared" ca="1" si="2922"/>
        <v>0</v>
      </c>
      <c r="AT2459" s="77">
        <f t="shared" ca="1" si="2922"/>
        <v>0</v>
      </c>
      <c r="AU2459" s="77">
        <f t="shared" ca="1" si="2922"/>
        <v>0</v>
      </c>
      <c r="AV2459" s="77">
        <f t="shared" ca="1" si="2922"/>
        <v>0</v>
      </c>
      <c r="AW2459" s="77">
        <f t="shared" ca="1" si="2922"/>
        <v>0</v>
      </c>
      <c r="AX2459" s="77">
        <f t="shared" ca="1" si="2922"/>
        <v>0</v>
      </c>
      <c r="AY2459" s="77">
        <f t="shared" ref="AY2459:CD2459" ca="1" si="2923">AY2457-AX2457</f>
        <v>0</v>
      </c>
      <c r="AZ2459" s="77">
        <f t="shared" ca="1" si="2923"/>
        <v>0</v>
      </c>
      <c r="BA2459" s="77">
        <f t="shared" ca="1" si="2923"/>
        <v>0</v>
      </c>
      <c r="BB2459" s="77">
        <f t="shared" ca="1" si="2923"/>
        <v>0</v>
      </c>
      <c r="BC2459" s="77">
        <f t="shared" ca="1" si="2923"/>
        <v>0</v>
      </c>
      <c r="BD2459" s="77">
        <f t="shared" ca="1" si="2923"/>
        <v>0</v>
      </c>
      <c r="BE2459" s="77">
        <f t="shared" ca="1" si="2923"/>
        <v>0</v>
      </c>
      <c r="BF2459" s="77">
        <f t="shared" ca="1" si="2923"/>
        <v>0</v>
      </c>
      <c r="BG2459" s="77">
        <f t="shared" ca="1" si="2923"/>
        <v>0</v>
      </c>
      <c r="BH2459" s="77">
        <f t="shared" ca="1" si="2923"/>
        <v>0</v>
      </c>
      <c r="BI2459" s="77">
        <f t="shared" ca="1" si="2923"/>
        <v>0</v>
      </c>
      <c r="BJ2459" s="77">
        <f t="shared" ca="1" si="2923"/>
        <v>0</v>
      </c>
      <c r="BK2459" s="77">
        <f t="shared" ca="1" si="2923"/>
        <v>0</v>
      </c>
      <c r="BL2459" s="77">
        <f t="shared" ca="1" si="2923"/>
        <v>0</v>
      </c>
      <c r="BM2459" s="77">
        <f t="shared" ca="1" si="2923"/>
        <v>0</v>
      </c>
      <c r="BN2459" s="77">
        <f t="shared" ca="1" si="2923"/>
        <v>0</v>
      </c>
      <c r="BO2459" s="77">
        <f t="shared" ca="1" si="2923"/>
        <v>0</v>
      </c>
      <c r="BP2459" s="77">
        <f t="shared" ca="1" si="2923"/>
        <v>0</v>
      </c>
      <c r="BQ2459" s="77">
        <f t="shared" ca="1" si="2923"/>
        <v>0</v>
      </c>
      <c r="BR2459" s="77">
        <f t="shared" ca="1" si="2923"/>
        <v>0</v>
      </c>
      <c r="BS2459" s="77">
        <f t="shared" ca="1" si="2923"/>
        <v>0</v>
      </c>
      <c r="BT2459" s="77">
        <f t="shared" ca="1" si="2923"/>
        <v>0</v>
      </c>
      <c r="BU2459" s="77">
        <f t="shared" ca="1" si="2923"/>
        <v>0</v>
      </c>
      <c r="BV2459" s="77">
        <f t="shared" ca="1" si="2923"/>
        <v>0</v>
      </c>
      <c r="BW2459" s="77">
        <f t="shared" ca="1" si="2923"/>
        <v>0</v>
      </c>
      <c r="BX2459" s="77">
        <f t="shared" ca="1" si="2923"/>
        <v>0</v>
      </c>
      <c r="BY2459" s="77">
        <f t="shared" ca="1" si="2923"/>
        <v>0</v>
      </c>
      <c r="BZ2459" s="77">
        <f t="shared" ca="1" si="2923"/>
        <v>0</v>
      </c>
      <c r="CA2459" s="77">
        <f t="shared" ca="1" si="2923"/>
        <v>0</v>
      </c>
      <c r="CB2459" s="77">
        <f t="shared" ca="1" si="2923"/>
        <v>0</v>
      </c>
      <c r="CC2459" s="77">
        <f t="shared" ca="1" si="2923"/>
        <v>0</v>
      </c>
      <c r="CD2459" s="77">
        <f t="shared" ca="1" si="2923"/>
        <v>0</v>
      </c>
      <c r="CE2459" s="77">
        <f t="shared" ref="CE2459:CL2459" ca="1" si="2924">CE2457-CD2457</f>
        <v>0</v>
      </c>
      <c r="CF2459" s="77">
        <f ca="1">CF2457-CE2457</f>
        <v>0</v>
      </c>
      <c r="CG2459" s="77">
        <f t="shared" ca="1" si="2924"/>
        <v>0</v>
      </c>
      <c r="CH2459" s="77">
        <f t="shared" ca="1" si="2924"/>
        <v>0</v>
      </c>
      <c r="CI2459" s="77">
        <f t="shared" ca="1" si="2924"/>
        <v>0</v>
      </c>
      <c r="CJ2459" s="77">
        <f t="shared" ca="1" si="2924"/>
        <v>0</v>
      </c>
      <c r="CK2459" s="77">
        <f t="shared" ca="1" si="2924"/>
        <v>0</v>
      </c>
      <c r="CL2459" s="77">
        <f t="shared" ca="1" si="2924"/>
        <v>0</v>
      </c>
    </row>
    <row r="2460" spans="2:90" x14ac:dyDescent="0.4">
      <c r="D2460" s="31" t="s">
        <v>1035</v>
      </c>
      <c r="E2460" t="s">
        <v>906</v>
      </c>
      <c r="G2460" t="s">
        <v>244</v>
      </c>
      <c r="K2460" s="53"/>
      <c r="L2460" s="53"/>
      <c r="M2460" s="53"/>
      <c r="N2460" s="53"/>
      <c r="O2460" s="53"/>
      <c r="P2460" s="53"/>
      <c r="R2460" s="24"/>
      <c r="S2460" s="80"/>
      <c r="T2460" s="80"/>
      <c r="U2460" s="80"/>
      <c r="V2460" s="80"/>
      <c r="W2460" s="80"/>
      <c r="X2460" s="80"/>
      <c r="Y2460" s="80"/>
      <c r="Z2460" s="80"/>
      <c r="AA2460" s="80"/>
      <c r="AB2460" s="80"/>
      <c r="AC2460" s="80"/>
      <c r="AD2460" s="80"/>
      <c r="AE2460" s="80"/>
      <c r="AF2460" s="80"/>
      <c r="AG2460" s="80"/>
      <c r="AH2460" s="80"/>
      <c r="AI2460" s="80"/>
      <c r="AJ2460" s="80"/>
      <c r="AK2460" s="80"/>
      <c r="AL2460" s="80"/>
      <c r="AM2460" s="80"/>
      <c r="AN2460" s="80"/>
      <c r="AO2460" s="80"/>
      <c r="AP2460" s="80"/>
      <c r="AQ2460" s="80"/>
      <c r="AR2460" s="80"/>
      <c r="AS2460" s="80"/>
      <c r="AT2460" s="80"/>
      <c r="AU2460" s="80"/>
      <c r="AV2460" s="80"/>
      <c r="AW2460" s="80"/>
      <c r="AX2460" s="80"/>
      <c r="AY2460" s="80"/>
      <c r="AZ2460" s="80"/>
      <c r="BA2460" s="80"/>
      <c r="BB2460" s="80"/>
      <c r="BC2460" s="80"/>
      <c r="BD2460" s="80"/>
      <c r="BE2460" s="80"/>
      <c r="BF2460" s="80"/>
      <c r="BG2460" s="80"/>
      <c r="BH2460" s="80"/>
      <c r="BI2460" s="80"/>
      <c r="BJ2460" s="80"/>
      <c r="BK2460" s="80"/>
      <c r="BL2460" s="80"/>
      <c r="BM2460" s="80"/>
      <c r="BN2460" s="80"/>
      <c r="BO2460" s="80"/>
      <c r="BP2460" s="80"/>
      <c r="BQ2460" s="80"/>
      <c r="BR2460" s="80"/>
      <c r="BS2460" s="80"/>
      <c r="BT2460" s="80"/>
      <c r="BU2460" s="80"/>
      <c r="BV2460" s="80"/>
      <c r="BW2460" s="80"/>
      <c r="BX2460" s="80"/>
      <c r="BY2460" s="80"/>
      <c r="BZ2460" s="80"/>
      <c r="CA2460" s="80"/>
      <c r="CB2460" s="80"/>
      <c r="CC2460" s="80"/>
      <c r="CD2460" s="80"/>
      <c r="CE2460" s="80"/>
      <c r="CF2460" s="80"/>
      <c r="CG2460" s="80"/>
      <c r="CH2460" s="80"/>
      <c r="CI2460" s="80"/>
      <c r="CJ2460" s="80"/>
      <c r="CK2460" s="80"/>
      <c r="CL2460" s="80"/>
    </row>
    <row r="2461" spans="2:90" x14ac:dyDescent="0.4">
      <c r="B2461" s="8" t="str">
        <f>B2446</f>
        <v>(Primary label)</v>
      </c>
      <c r="D2461" s="31" t="s">
        <v>1035</v>
      </c>
      <c r="E2461" t="s">
        <v>906</v>
      </c>
      <c r="G2461" t="s">
        <v>330</v>
      </c>
      <c r="S2461" s="72"/>
      <c r="T2461" s="72"/>
      <c r="U2461" s="72"/>
      <c r="V2461" s="72"/>
      <c r="W2461" s="72"/>
      <c r="X2461" s="72"/>
      <c r="Y2461" s="72"/>
      <c r="Z2461" s="72"/>
      <c r="AA2461" s="72"/>
      <c r="AB2461" s="72"/>
      <c r="AC2461" s="72"/>
      <c r="AD2461" s="72"/>
      <c r="AE2461" s="72"/>
      <c r="AF2461" s="72"/>
      <c r="AG2461" s="72"/>
      <c r="AH2461" s="72"/>
      <c r="AI2461" s="72"/>
      <c r="AJ2461" s="72"/>
      <c r="AK2461" s="72"/>
      <c r="AL2461" s="72"/>
      <c r="AM2461" s="72"/>
      <c r="AN2461" s="72"/>
      <c r="AO2461" s="72"/>
      <c r="AP2461" s="72"/>
      <c r="AQ2461" s="72"/>
      <c r="AR2461" s="72"/>
      <c r="AS2461" s="72"/>
      <c r="AT2461" s="72"/>
      <c r="AU2461" s="72"/>
      <c r="AV2461" s="72"/>
      <c r="AW2461" s="72"/>
      <c r="AX2461" s="72"/>
      <c r="AY2461" s="72"/>
      <c r="AZ2461" s="72"/>
      <c r="BA2461" s="72"/>
      <c r="BB2461" s="72"/>
      <c r="BC2461" s="72"/>
      <c r="BD2461" s="72"/>
      <c r="BE2461" s="72"/>
      <c r="BF2461" s="72"/>
      <c r="BG2461" s="72"/>
      <c r="BH2461" s="72"/>
      <c r="BI2461" s="72"/>
      <c r="BJ2461" s="72"/>
      <c r="BK2461" s="72"/>
      <c r="BL2461" s="72"/>
      <c r="BM2461" s="72"/>
      <c r="BN2461" s="72"/>
      <c r="BO2461" s="72"/>
      <c r="BP2461" s="72"/>
      <c r="BQ2461" s="72"/>
      <c r="BR2461" s="72"/>
      <c r="BS2461" s="72"/>
      <c r="BT2461" s="72"/>
      <c r="BU2461" s="72"/>
      <c r="BV2461" s="72"/>
      <c r="BW2461" s="72"/>
      <c r="BX2461" s="72"/>
      <c r="BY2461" s="72"/>
      <c r="BZ2461" s="72"/>
      <c r="CA2461" s="72"/>
      <c r="CB2461" s="72"/>
      <c r="CC2461" s="72"/>
      <c r="CD2461" s="72"/>
      <c r="CE2461" s="72"/>
      <c r="CF2461" s="72"/>
      <c r="CG2461" s="72"/>
      <c r="CH2461" s="72"/>
      <c r="CI2461" s="72"/>
      <c r="CJ2461" s="72"/>
      <c r="CK2461" s="72"/>
      <c r="CL2461" s="72"/>
    </row>
    <row r="2462" spans="2:90" x14ac:dyDescent="0.4">
      <c r="B2462" s="8" t="str">
        <f>B2447</f>
        <v>primary unit</v>
      </c>
      <c r="D2462" s="31" t="s">
        <v>1035</v>
      </c>
      <c r="E2462" t="s">
        <v>906</v>
      </c>
      <c r="G2462" t="s">
        <v>330</v>
      </c>
      <c r="S2462" s="72"/>
      <c r="T2462" s="72"/>
      <c r="U2462" s="72"/>
      <c r="V2462" s="72"/>
      <c r="W2462" s="72"/>
      <c r="X2462" s="72"/>
      <c r="Y2462" s="72"/>
      <c r="Z2462" s="72"/>
      <c r="AA2462" s="72"/>
      <c r="AB2462" s="72"/>
      <c r="AC2462" s="72"/>
      <c r="AD2462" s="72"/>
      <c r="AE2462" s="72"/>
      <c r="AF2462" s="72"/>
      <c r="AG2462" s="72"/>
      <c r="AH2462" s="72"/>
      <c r="AI2462" s="72"/>
      <c r="AJ2462" s="72"/>
      <c r="AK2462" s="72"/>
      <c r="AL2462" s="72"/>
      <c r="AM2462" s="72"/>
      <c r="AN2462" s="72"/>
      <c r="AO2462" s="72"/>
      <c r="AP2462" s="72"/>
      <c r="AQ2462" s="72"/>
      <c r="AR2462" s="72"/>
      <c r="AS2462" s="72"/>
      <c r="AT2462" s="72"/>
      <c r="AU2462" s="72"/>
      <c r="AV2462" s="72"/>
      <c r="AW2462" s="72"/>
      <c r="AX2462" s="72"/>
      <c r="AY2462" s="72"/>
      <c r="AZ2462" s="72"/>
      <c r="BA2462" s="72"/>
      <c r="BB2462" s="72"/>
      <c r="BC2462" s="72"/>
      <c r="BD2462" s="72"/>
      <c r="BE2462" s="72"/>
      <c r="BF2462" s="72"/>
      <c r="BG2462" s="72"/>
      <c r="BH2462" s="72"/>
      <c r="BI2462" s="72"/>
      <c r="BJ2462" s="72"/>
      <c r="BK2462" s="72"/>
      <c r="BL2462" s="72"/>
      <c r="BM2462" s="72"/>
      <c r="BN2462" s="72"/>
      <c r="BO2462" s="72"/>
      <c r="BP2462" s="72"/>
      <c r="BQ2462" s="72"/>
      <c r="BR2462" s="72"/>
      <c r="BS2462" s="72"/>
      <c r="BT2462" s="72"/>
      <c r="BU2462" s="72"/>
      <c r="BV2462" s="72"/>
      <c r="BW2462" s="72"/>
      <c r="BX2462" s="72"/>
      <c r="BY2462" s="72"/>
      <c r="BZ2462" s="72"/>
      <c r="CA2462" s="72"/>
      <c r="CB2462" s="72"/>
      <c r="CC2462" s="72"/>
      <c r="CD2462" s="72"/>
      <c r="CE2462" s="72"/>
      <c r="CF2462" s="72"/>
      <c r="CG2462" s="72"/>
      <c r="CH2462" s="72"/>
      <c r="CI2462" s="72"/>
      <c r="CJ2462" s="72"/>
      <c r="CK2462" s="72"/>
      <c r="CL2462" s="72"/>
    </row>
    <row r="2463" spans="2:90" x14ac:dyDescent="0.4">
      <c r="B2463" s="8" t="str">
        <f>B2448</f>
        <v>Primary revenue driver</v>
      </c>
      <c r="D2463" s="31" t="s">
        <v>1035</v>
      </c>
      <c r="E2463" t="s">
        <v>906</v>
      </c>
      <c r="G2463" t="s">
        <v>330</v>
      </c>
      <c r="S2463" s="76" t="str">
        <f t="shared" ref="S2463" si="2925">S2448</f>
        <v>S$12</v>
      </c>
      <c r="T2463" s="76" t="str">
        <f t="shared" ref="T2463:AX2463" si="2926">T2448</f>
        <v>T$12</v>
      </c>
      <c r="U2463" s="76" t="str">
        <f t="shared" si="2926"/>
        <v>U$12</v>
      </c>
      <c r="V2463" s="76" t="str">
        <f t="shared" si="2926"/>
        <v>V$12</v>
      </c>
      <c r="W2463" s="76" t="str">
        <f t="shared" si="2926"/>
        <v>W$12</v>
      </c>
      <c r="X2463" s="76" t="str">
        <f t="shared" si="2926"/>
        <v>X$12</v>
      </c>
      <c r="Y2463" s="76" t="str">
        <f t="shared" si="2926"/>
        <v>Y$12</v>
      </c>
      <c r="Z2463" s="76" t="str">
        <f t="shared" si="2926"/>
        <v>Z$12</v>
      </c>
      <c r="AA2463" s="76" t="str">
        <f t="shared" si="2926"/>
        <v>AA$12</v>
      </c>
      <c r="AB2463" s="76" t="str">
        <f t="shared" si="2926"/>
        <v>AB$12</v>
      </c>
      <c r="AC2463" s="76" t="str">
        <f t="shared" si="2926"/>
        <v>AC$12</v>
      </c>
      <c r="AD2463" s="76" t="str">
        <f t="shared" si="2926"/>
        <v>AD$12</v>
      </c>
      <c r="AE2463" s="76" t="str">
        <f t="shared" si="2926"/>
        <v>AE$12</v>
      </c>
      <c r="AF2463" s="76" t="str">
        <f t="shared" si="2926"/>
        <v>AF$12</v>
      </c>
      <c r="AG2463" s="76" t="str">
        <f t="shared" si="2926"/>
        <v>AG$12</v>
      </c>
      <c r="AH2463" s="76" t="str">
        <f t="shared" si="2926"/>
        <v>AH$12</v>
      </c>
      <c r="AI2463" s="76" t="str">
        <f t="shared" si="2926"/>
        <v>AI$12</v>
      </c>
      <c r="AJ2463" s="76" t="str">
        <f t="shared" si="2926"/>
        <v>AJ$12</v>
      </c>
      <c r="AK2463" s="76" t="str">
        <f t="shared" si="2926"/>
        <v>AK$12</v>
      </c>
      <c r="AL2463" s="76" t="str">
        <f t="shared" si="2926"/>
        <v>AL$12</v>
      </c>
      <c r="AM2463" s="76" t="str">
        <f t="shared" si="2926"/>
        <v>AM$12</v>
      </c>
      <c r="AN2463" s="76" t="str">
        <f t="shared" si="2926"/>
        <v>AN$12</v>
      </c>
      <c r="AO2463" s="76" t="str">
        <f t="shared" si="2926"/>
        <v>AO$12</v>
      </c>
      <c r="AP2463" s="76" t="str">
        <f t="shared" si="2926"/>
        <v>AP$12</v>
      </c>
      <c r="AQ2463" s="76" t="str">
        <f t="shared" si="2926"/>
        <v>AQ$12</v>
      </c>
      <c r="AR2463" s="76" t="str">
        <f t="shared" si="2926"/>
        <v>AR$12</v>
      </c>
      <c r="AS2463" s="76" t="str">
        <f t="shared" si="2926"/>
        <v>AS$12</v>
      </c>
      <c r="AT2463" s="76" t="str">
        <f t="shared" si="2926"/>
        <v>AT$12</v>
      </c>
      <c r="AU2463" s="76" t="str">
        <f t="shared" si="2926"/>
        <v>AU$12</v>
      </c>
      <c r="AV2463" s="76" t="str">
        <f t="shared" si="2926"/>
        <v>AV$12</v>
      </c>
      <c r="AW2463" s="76" t="str">
        <f t="shared" si="2926"/>
        <v>AW$12</v>
      </c>
      <c r="AX2463" s="76" t="str">
        <f t="shared" si="2926"/>
        <v>AX$12</v>
      </c>
      <c r="AY2463" s="76" t="str">
        <f t="shared" ref="AY2463:CD2463" si="2927">AY2448</f>
        <v>AY$12</v>
      </c>
      <c r="AZ2463" s="76" t="str">
        <f t="shared" si="2927"/>
        <v>AZ$12</v>
      </c>
      <c r="BA2463" s="76" t="str">
        <f t="shared" si="2927"/>
        <v>BA$12</v>
      </c>
      <c r="BB2463" s="76" t="str">
        <f t="shared" si="2927"/>
        <v>BB$12</v>
      </c>
      <c r="BC2463" s="76" t="str">
        <f t="shared" si="2927"/>
        <v>BC$12</v>
      </c>
      <c r="BD2463" s="76" t="str">
        <f t="shared" si="2927"/>
        <v>BD$12</v>
      </c>
      <c r="BE2463" s="76" t="str">
        <f t="shared" si="2927"/>
        <v>BE$12</v>
      </c>
      <c r="BF2463" s="76" t="str">
        <f t="shared" si="2927"/>
        <v>BF$12</v>
      </c>
      <c r="BG2463" s="76" t="str">
        <f t="shared" si="2927"/>
        <v>BG$12</v>
      </c>
      <c r="BH2463" s="76" t="str">
        <f t="shared" si="2927"/>
        <v>BH$12</v>
      </c>
      <c r="BI2463" s="76" t="str">
        <f t="shared" si="2927"/>
        <v>BI$12</v>
      </c>
      <c r="BJ2463" s="76" t="str">
        <f t="shared" si="2927"/>
        <v>BJ$12</v>
      </c>
      <c r="BK2463" s="76" t="str">
        <f t="shared" si="2927"/>
        <v>BK$12</v>
      </c>
      <c r="BL2463" s="76" t="str">
        <f t="shared" si="2927"/>
        <v>BL$12</v>
      </c>
      <c r="BM2463" s="76" t="str">
        <f t="shared" si="2927"/>
        <v>BM$12</v>
      </c>
      <c r="BN2463" s="76" t="str">
        <f t="shared" si="2927"/>
        <v>BN$12</v>
      </c>
      <c r="BO2463" s="76" t="str">
        <f t="shared" si="2927"/>
        <v>BO$12</v>
      </c>
      <c r="BP2463" s="76" t="str">
        <f t="shared" si="2927"/>
        <v>BP$12</v>
      </c>
      <c r="BQ2463" s="76" t="str">
        <f t="shared" si="2927"/>
        <v>BQ$12</v>
      </c>
      <c r="BR2463" s="76" t="str">
        <f t="shared" si="2927"/>
        <v>BR$12</v>
      </c>
      <c r="BS2463" s="76" t="str">
        <f t="shared" si="2927"/>
        <v>BS$12</v>
      </c>
      <c r="BT2463" s="76" t="str">
        <f t="shared" si="2927"/>
        <v>BT$12</v>
      </c>
      <c r="BU2463" s="76" t="str">
        <f t="shared" si="2927"/>
        <v>BU$12</v>
      </c>
      <c r="BV2463" s="76" t="str">
        <f t="shared" si="2927"/>
        <v>BV$12</v>
      </c>
      <c r="BW2463" s="76" t="str">
        <f t="shared" si="2927"/>
        <v>BW$12</v>
      </c>
      <c r="BX2463" s="76" t="str">
        <f t="shared" si="2927"/>
        <v>BX$12</v>
      </c>
      <c r="BY2463" s="76" t="str">
        <f t="shared" si="2927"/>
        <v>BY$12</v>
      </c>
      <c r="BZ2463" s="76" t="str">
        <f t="shared" si="2927"/>
        <v>BZ$12</v>
      </c>
      <c r="CA2463" s="76" t="str">
        <f t="shared" si="2927"/>
        <v>CA$12</v>
      </c>
      <c r="CB2463" s="76" t="str">
        <f t="shared" si="2927"/>
        <v>CB$12</v>
      </c>
      <c r="CC2463" s="76" t="str">
        <f t="shared" si="2927"/>
        <v>CC$12</v>
      </c>
      <c r="CD2463" s="76" t="str">
        <f t="shared" si="2927"/>
        <v>CD$12</v>
      </c>
      <c r="CE2463" s="76" t="str">
        <f t="shared" ref="CE2463:CK2463" si="2928">CE2448</f>
        <v>CE$12</v>
      </c>
      <c r="CF2463" s="76" t="str">
        <f t="shared" si="2928"/>
        <v>CF$12</v>
      </c>
      <c r="CG2463" s="76" t="str">
        <f t="shared" si="2928"/>
        <v>CG$12</v>
      </c>
      <c r="CH2463" s="76" t="str">
        <f t="shared" si="2928"/>
        <v>CH$12</v>
      </c>
      <c r="CI2463" s="76" t="str">
        <f t="shared" si="2928"/>
        <v>CI$12</v>
      </c>
      <c r="CJ2463" s="76" t="str">
        <f t="shared" si="2928"/>
        <v>CJ$12</v>
      </c>
      <c r="CK2463" s="76" t="str">
        <f t="shared" si="2928"/>
        <v>CK$12</v>
      </c>
      <c r="CL2463" s="76" t="str">
        <f t="shared" ref="CL2463" si="2929">CL2448</f>
        <v>CL$12</v>
      </c>
    </row>
    <row r="2464" spans="2:90" x14ac:dyDescent="0.4">
      <c r="B2464" s="8" t="str">
        <f>B2449</f>
        <v>Primary volume driver</v>
      </c>
      <c r="C2464" s="12"/>
      <c r="D2464" s="31" t="s">
        <v>1035</v>
      </c>
      <c r="E2464" s="12" t="s">
        <v>906</v>
      </c>
      <c r="F2464" s="12"/>
      <c r="G2464" s="12" t="s">
        <v>330</v>
      </c>
      <c r="H2464" s="12"/>
      <c r="I2464" s="60"/>
      <c r="J2464" s="60"/>
      <c r="K2464" s="34"/>
      <c r="L2464" s="34"/>
      <c r="M2464" s="34"/>
      <c r="N2464" s="34"/>
      <c r="O2464" s="34"/>
      <c r="P2464" s="34"/>
      <c r="R2464" s="15"/>
      <c r="S2464" s="76" t="str">
        <f t="shared" ref="S2464" si="2930">S2449</f>
        <v>S$13</v>
      </c>
      <c r="T2464" s="76" t="str">
        <f t="shared" ref="T2464:AX2464" si="2931">T2449</f>
        <v>T$13</v>
      </c>
      <c r="U2464" s="76" t="str">
        <f t="shared" si="2931"/>
        <v>U$13</v>
      </c>
      <c r="V2464" s="76" t="str">
        <f t="shared" si="2931"/>
        <v>V$13</v>
      </c>
      <c r="W2464" s="76" t="str">
        <f t="shared" si="2931"/>
        <v>W$13</v>
      </c>
      <c r="X2464" s="76" t="str">
        <f t="shared" si="2931"/>
        <v>X$13</v>
      </c>
      <c r="Y2464" s="76" t="str">
        <f t="shared" si="2931"/>
        <v>Y$13</v>
      </c>
      <c r="Z2464" s="76" t="str">
        <f t="shared" si="2931"/>
        <v>Z$13</v>
      </c>
      <c r="AA2464" s="76" t="str">
        <f t="shared" si="2931"/>
        <v>AA$13</v>
      </c>
      <c r="AB2464" s="76" t="str">
        <f t="shared" si="2931"/>
        <v>AB$13</v>
      </c>
      <c r="AC2464" s="76" t="str">
        <f t="shared" si="2931"/>
        <v>AC$13</v>
      </c>
      <c r="AD2464" s="76" t="str">
        <f t="shared" si="2931"/>
        <v>AD$13</v>
      </c>
      <c r="AE2464" s="76" t="str">
        <f t="shared" si="2931"/>
        <v>AE$13</v>
      </c>
      <c r="AF2464" s="76" t="str">
        <f t="shared" si="2931"/>
        <v>AF$13</v>
      </c>
      <c r="AG2464" s="76" t="str">
        <f t="shared" si="2931"/>
        <v>AG$13</v>
      </c>
      <c r="AH2464" s="76" t="str">
        <f t="shared" si="2931"/>
        <v>AH$13</v>
      </c>
      <c r="AI2464" s="76" t="str">
        <f t="shared" si="2931"/>
        <v>AI$13</v>
      </c>
      <c r="AJ2464" s="76" t="str">
        <f t="shared" si="2931"/>
        <v>AJ$13</v>
      </c>
      <c r="AK2464" s="76" t="str">
        <f t="shared" si="2931"/>
        <v>AK$13</v>
      </c>
      <c r="AL2464" s="76" t="str">
        <f t="shared" si="2931"/>
        <v>AL$13</v>
      </c>
      <c r="AM2464" s="76" t="str">
        <f t="shared" si="2931"/>
        <v>AM$13</v>
      </c>
      <c r="AN2464" s="76" t="str">
        <f t="shared" si="2931"/>
        <v>AN$13</v>
      </c>
      <c r="AO2464" s="76" t="str">
        <f t="shared" si="2931"/>
        <v>AO$13</v>
      </c>
      <c r="AP2464" s="76" t="str">
        <f t="shared" si="2931"/>
        <v>AP$13</v>
      </c>
      <c r="AQ2464" s="76" t="str">
        <f t="shared" si="2931"/>
        <v>AQ$13</v>
      </c>
      <c r="AR2464" s="76" t="str">
        <f t="shared" si="2931"/>
        <v>AR$13</v>
      </c>
      <c r="AS2464" s="76" t="str">
        <f t="shared" si="2931"/>
        <v>AS$13</v>
      </c>
      <c r="AT2464" s="76" t="str">
        <f t="shared" si="2931"/>
        <v>AT$13</v>
      </c>
      <c r="AU2464" s="76" t="str">
        <f t="shared" si="2931"/>
        <v>AU$13</v>
      </c>
      <c r="AV2464" s="76" t="str">
        <f t="shared" si="2931"/>
        <v>AV$13</v>
      </c>
      <c r="AW2464" s="76" t="str">
        <f t="shared" si="2931"/>
        <v>AW$13</v>
      </c>
      <c r="AX2464" s="76" t="str">
        <f t="shared" si="2931"/>
        <v>AX$13</v>
      </c>
      <c r="AY2464" s="76" t="str">
        <f t="shared" ref="AY2464:CD2464" si="2932">AY2449</f>
        <v>AY$13</v>
      </c>
      <c r="AZ2464" s="76" t="str">
        <f t="shared" si="2932"/>
        <v>AZ$13</v>
      </c>
      <c r="BA2464" s="76" t="str">
        <f t="shared" si="2932"/>
        <v>BA$13</v>
      </c>
      <c r="BB2464" s="76" t="str">
        <f t="shared" si="2932"/>
        <v>BB$13</v>
      </c>
      <c r="BC2464" s="76" t="str">
        <f t="shared" si="2932"/>
        <v>BC$13</v>
      </c>
      <c r="BD2464" s="76" t="str">
        <f t="shared" si="2932"/>
        <v>BD$13</v>
      </c>
      <c r="BE2464" s="76" t="str">
        <f t="shared" si="2932"/>
        <v>BE$13</v>
      </c>
      <c r="BF2464" s="76" t="str">
        <f t="shared" si="2932"/>
        <v>BF$13</v>
      </c>
      <c r="BG2464" s="76" t="str">
        <f t="shared" si="2932"/>
        <v>BG$13</v>
      </c>
      <c r="BH2464" s="76" t="str">
        <f t="shared" si="2932"/>
        <v>BH$13</v>
      </c>
      <c r="BI2464" s="76" t="str">
        <f t="shared" si="2932"/>
        <v>BI$13</v>
      </c>
      <c r="BJ2464" s="76" t="str">
        <f t="shared" si="2932"/>
        <v>BJ$13</v>
      </c>
      <c r="BK2464" s="76" t="str">
        <f t="shared" si="2932"/>
        <v>BK$13</v>
      </c>
      <c r="BL2464" s="76" t="str">
        <f t="shared" si="2932"/>
        <v>BL$13</v>
      </c>
      <c r="BM2464" s="76" t="str">
        <f t="shared" si="2932"/>
        <v>BM$13</v>
      </c>
      <c r="BN2464" s="76" t="str">
        <f t="shared" si="2932"/>
        <v>BN$13</v>
      </c>
      <c r="BO2464" s="76" t="str">
        <f t="shared" si="2932"/>
        <v>BO$13</v>
      </c>
      <c r="BP2464" s="76" t="str">
        <f t="shared" si="2932"/>
        <v>BP$13</v>
      </c>
      <c r="BQ2464" s="76" t="str">
        <f t="shared" si="2932"/>
        <v>BQ$13</v>
      </c>
      <c r="BR2464" s="76" t="str">
        <f t="shared" si="2932"/>
        <v>BR$13</v>
      </c>
      <c r="BS2464" s="76" t="str">
        <f t="shared" si="2932"/>
        <v>BS$13</v>
      </c>
      <c r="BT2464" s="76" t="str">
        <f t="shared" si="2932"/>
        <v>BT$13</v>
      </c>
      <c r="BU2464" s="76" t="str">
        <f t="shared" si="2932"/>
        <v>BU$13</v>
      </c>
      <c r="BV2464" s="76" t="str">
        <f t="shared" si="2932"/>
        <v>BV$13</v>
      </c>
      <c r="BW2464" s="76" t="str">
        <f t="shared" si="2932"/>
        <v>BW$13</v>
      </c>
      <c r="BX2464" s="76" t="str">
        <f t="shared" si="2932"/>
        <v>BX$13</v>
      </c>
      <c r="BY2464" s="76" t="str">
        <f t="shared" si="2932"/>
        <v>BY$13</v>
      </c>
      <c r="BZ2464" s="76" t="str">
        <f t="shared" si="2932"/>
        <v>BZ$13</v>
      </c>
      <c r="CA2464" s="76" t="str">
        <f t="shared" si="2932"/>
        <v>CA$13</v>
      </c>
      <c r="CB2464" s="76" t="str">
        <f t="shared" si="2932"/>
        <v>CB$13</v>
      </c>
      <c r="CC2464" s="76" t="str">
        <f t="shared" si="2932"/>
        <v>CC$13</v>
      </c>
      <c r="CD2464" s="76" t="str">
        <f t="shared" si="2932"/>
        <v>CD$13</v>
      </c>
      <c r="CE2464" s="76" t="str">
        <f t="shared" ref="CE2464:CK2464" si="2933">CE2449</f>
        <v>CE$13</v>
      </c>
      <c r="CF2464" s="76" t="str">
        <f t="shared" si="2933"/>
        <v>CF$13</v>
      </c>
      <c r="CG2464" s="76" t="str">
        <f t="shared" si="2933"/>
        <v>CG$13</v>
      </c>
      <c r="CH2464" s="76" t="str">
        <f t="shared" si="2933"/>
        <v>CH$13</v>
      </c>
      <c r="CI2464" s="76" t="str">
        <f t="shared" si="2933"/>
        <v>CI$13</v>
      </c>
      <c r="CJ2464" s="76" t="str">
        <f t="shared" si="2933"/>
        <v>CJ$13</v>
      </c>
      <c r="CK2464" s="76" t="str">
        <f t="shared" si="2933"/>
        <v>CK$13</v>
      </c>
      <c r="CL2464" s="76" t="str">
        <f t="shared" ref="CL2464" si="2934">CL2449</f>
        <v>CL$13</v>
      </c>
    </row>
    <row r="2465" spans="2:90" x14ac:dyDescent="0.4">
      <c r="B2465" s="87" t="str">
        <f>B2454</f>
        <v xml:space="preserve">Simple unearned revenue - revenue </v>
      </c>
      <c r="C2465" s="12"/>
      <c r="D2465" s="31" t="s">
        <v>1035</v>
      </c>
      <c r="E2465" s="12" t="s">
        <v>906</v>
      </c>
      <c r="F2465" s="12"/>
      <c r="G2465" s="12" t="s">
        <v>330</v>
      </c>
      <c r="H2465" s="12"/>
      <c r="I2465" s="60"/>
      <c r="J2465" s="60"/>
      <c r="K2465" s="15"/>
      <c r="L2465" s="15"/>
      <c r="M2465" s="15"/>
      <c r="N2465" s="15"/>
      <c r="O2465" s="15"/>
      <c r="P2465" s="15"/>
      <c r="R2465" s="15"/>
      <c r="S2465" s="76">
        <f t="shared" ref="S2465" si="2935">S2450</f>
        <v>0</v>
      </c>
      <c r="T2465" s="76">
        <f t="shared" ref="T2465:AX2465" si="2936">T2450</f>
        <v>0</v>
      </c>
      <c r="U2465" s="76">
        <f t="shared" si="2936"/>
        <v>0</v>
      </c>
      <c r="V2465" s="76">
        <f t="shared" si="2936"/>
        <v>0</v>
      </c>
      <c r="W2465" s="76">
        <f t="shared" si="2936"/>
        <v>0</v>
      </c>
      <c r="X2465" s="76">
        <f t="shared" si="2936"/>
        <v>0</v>
      </c>
      <c r="Y2465" s="76">
        <f t="shared" si="2936"/>
        <v>0</v>
      </c>
      <c r="Z2465" s="76">
        <f t="shared" si="2936"/>
        <v>0</v>
      </c>
      <c r="AA2465" s="76">
        <f t="shared" si="2936"/>
        <v>0</v>
      </c>
      <c r="AB2465" s="76">
        <f t="shared" si="2936"/>
        <v>0</v>
      </c>
      <c r="AC2465" s="76">
        <f t="shared" si="2936"/>
        <v>0</v>
      </c>
      <c r="AD2465" s="76">
        <f t="shared" si="2936"/>
        <v>0</v>
      </c>
      <c r="AE2465" s="76">
        <f t="shared" si="2936"/>
        <v>0</v>
      </c>
      <c r="AF2465" s="76">
        <f t="shared" si="2936"/>
        <v>0</v>
      </c>
      <c r="AG2465" s="76">
        <f t="shared" si="2936"/>
        <v>0</v>
      </c>
      <c r="AH2465" s="76">
        <f t="shared" si="2936"/>
        <v>0</v>
      </c>
      <c r="AI2465" s="76">
        <f t="shared" si="2936"/>
        <v>0</v>
      </c>
      <c r="AJ2465" s="76">
        <f t="shared" si="2936"/>
        <v>0</v>
      </c>
      <c r="AK2465" s="76">
        <f t="shared" si="2936"/>
        <v>0</v>
      </c>
      <c r="AL2465" s="76">
        <f t="shared" si="2936"/>
        <v>0</v>
      </c>
      <c r="AM2465" s="76">
        <f t="shared" si="2936"/>
        <v>0</v>
      </c>
      <c r="AN2465" s="76">
        <f t="shared" si="2936"/>
        <v>0</v>
      </c>
      <c r="AO2465" s="76">
        <f t="shared" si="2936"/>
        <v>0</v>
      </c>
      <c r="AP2465" s="76">
        <f t="shared" si="2936"/>
        <v>0</v>
      </c>
      <c r="AQ2465" s="76">
        <f t="shared" si="2936"/>
        <v>0</v>
      </c>
      <c r="AR2465" s="76">
        <f t="shared" si="2936"/>
        <v>0</v>
      </c>
      <c r="AS2465" s="76">
        <f t="shared" si="2936"/>
        <v>0</v>
      </c>
      <c r="AT2465" s="76">
        <f t="shared" si="2936"/>
        <v>0</v>
      </c>
      <c r="AU2465" s="76">
        <f t="shared" si="2936"/>
        <v>0</v>
      </c>
      <c r="AV2465" s="76">
        <f t="shared" si="2936"/>
        <v>0</v>
      </c>
      <c r="AW2465" s="76">
        <f t="shared" si="2936"/>
        <v>0</v>
      </c>
      <c r="AX2465" s="76">
        <f t="shared" si="2936"/>
        <v>0</v>
      </c>
      <c r="AY2465" s="76">
        <f t="shared" ref="AY2465:CD2465" si="2937">AY2450</f>
        <v>0</v>
      </c>
      <c r="AZ2465" s="76">
        <f t="shared" si="2937"/>
        <v>0</v>
      </c>
      <c r="BA2465" s="76">
        <f t="shared" si="2937"/>
        <v>0</v>
      </c>
      <c r="BB2465" s="76">
        <f t="shared" si="2937"/>
        <v>0</v>
      </c>
      <c r="BC2465" s="76">
        <f t="shared" si="2937"/>
        <v>0</v>
      </c>
      <c r="BD2465" s="76">
        <f t="shared" si="2937"/>
        <v>0</v>
      </c>
      <c r="BE2465" s="76">
        <f t="shared" si="2937"/>
        <v>0</v>
      </c>
      <c r="BF2465" s="76">
        <f t="shared" si="2937"/>
        <v>0</v>
      </c>
      <c r="BG2465" s="76">
        <f t="shared" si="2937"/>
        <v>0</v>
      </c>
      <c r="BH2465" s="76">
        <f t="shared" si="2937"/>
        <v>0</v>
      </c>
      <c r="BI2465" s="76">
        <f t="shared" si="2937"/>
        <v>0</v>
      </c>
      <c r="BJ2465" s="76">
        <f t="shared" si="2937"/>
        <v>0</v>
      </c>
      <c r="BK2465" s="76">
        <f t="shared" si="2937"/>
        <v>0</v>
      </c>
      <c r="BL2465" s="76">
        <f t="shared" si="2937"/>
        <v>0</v>
      </c>
      <c r="BM2465" s="76">
        <f t="shared" si="2937"/>
        <v>0</v>
      </c>
      <c r="BN2465" s="76">
        <f t="shared" si="2937"/>
        <v>0</v>
      </c>
      <c r="BO2465" s="76">
        <f t="shared" si="2937"/>
        <v>0</v>
      </c>
      <c r="BP2465" s="76">
        <f t="shared" si="2937"/>
        <v>0</v>
      </c>
      <c r="BQ2465" s="76">
        <f t="shared" si="2937"/>
        <v>0</v>
      </c>
      <c r="BR2465" s="76">
        <f t="shared" si="2937"/>
        <v>0</v>
      </c>
      <c r="BS2465" s="76">
        <f t="shared" si="2937"/>
        <v>0</v>
      </c>
      <c r="BT2465" s="76">
        <f t="shared" si="2937"/>
        <v>0</v>
      </c>
      <c r="BU2465" s="76">
        <f t="shared" si="2937"/>
        <v>0</v>
      </c>
      <c r="BV2465" s="76">
        <f t="shared" si="2937"/>
        <v>0</v>
      </c>
      <c r="BW2465" s="76">
        <f t="shared" si="2937"/>
        <v>0</v>
      </c>
      <c r="BX2465" s="76">
        <f t="shared" si="2937"/>
        <v>0</v>
      </c>
      <c r="BY2465" s="76">
        <f t="shared" si="2937"/>
        <v>0</v>
      </c>
      <c r="BZ2465" s="76">
        <f t="shared" si="2937"/>
        <v>0</v>
      </c>
      <c r="CA2465" s="76">
        <f t="shared" si="2937"/>
        <v>0</v>
      </c>
      <c r="CB2465" s="76">
        <f t="shared" si="2937"/>
        <v>0</v>
      </c>
      <c r="CC2465" s="76">
        <f t="shared" si="2937"/>
        <v>0</v>
      </c>
      <c r="CD2465" s="76">
        <f t="shared" si="2937"/>
        <v>0</v>
      </c>
      <c r="CE2465" s="76">
        <f t="shared" ref="CE2465:CK2465" si="2938">CE2450</f>
        <v>0</v>
      </c>
      <c r="CF2465" s="76">
        <f t="shared" si="2938"/>
        <v>0</v>
      </c>
      <c r="CG2465" s="76">
        <f t="shared" si="2938"/>
        <v>0</v>
      </c>
      <c r="CH2465" s="76">
        <f t="shared" si="2938"/>
        <v>0</v>
      </c>
      <c r="CI2465" s="76">
        <f t="shared" si="2938"/>
        <v>0</v>
      </c>
      <c r="CJ2465" s="76">
        <f t="shared" si="2938"/>
        <v>0</v>
      </c>
      <c r="CK2465" s="76">
        <f t="shared" si="2938"/>
        <v>0</v>
      </c>
      <c r="CL2465" s="76">
        <f t="shared" ref="CL2465" si="2939">CL2450</f>
        <v>0</v>
      </c>
    </row>
    <row r="2466" spans="2:90" x14ac:dyDescent="0.4">
      <c r="B2466" s="231" t="str">
        <f>IFERROR(SUBSTITUTE(TRIM(MID(B2454, SEARCH("-", B2454) + 1, LEN(B2454))),":",""),"no unit")</f>
        <v>revenue</v>
      </c>
      <c r="C2466" s="12"/>
      <c r="D2466" s="31" t="s">
        <v>1035</v>
      </c>
      <c r="E2466" s="12" t="s">
        <v>906</v>
      </c>
      <c r="F2466" s="12"/>
      <c r="G2466" s="12" t="s">
        <v>330</v>
      </c>
      <c r="H2466" s="12"/>
      <c r="I2466" s="60"/>
      <c r="J2466" s="60"/>
      <c r="K2466" s="15"/>
      <c r="L2466" s="15"/>
      <c r="M2466" s="15"/>
      <c r="N2466" s="15"/>
      <c r="O2466" s="15"/>
      <c r="P2466" s="15"/>
      <c r="R2466" s="15"/>
      <c r="S2466" s="76"/>
      <c r="T2466" s="76"/>
      <c r="U2466" s="76"/>
      <c r="V2466" s="76"/>
      <c r="W2466" s="76"/>
      <c r="X2466" s="76"/>
      <c r="Y2466" s="76"/>
      <c r="Z2466" s="76"/>
      <c r="AA2466" s="76"/>
      <c r="AB2466" s="76"/>
      <c r="AC2466" s="76"/>
      <c r="AD2466" s="76"/>
      <c r="AE2466" s="76"/>
      <c r="AF2466" s="76"/>
      <c r="AG2466" s="76"/>
      <c r="AH2466" s="76"/>
      <c r="AI2466" s="76"/>
      <c r="AJ2466" s="76"/>
      <c r="AK2466" s="76"/>
      <c r="AL2466" s="76"/>
      <c r="AM2466" s="76"/>
      <c r="AN2466" s="76"/>
      <c r="AO2466" s="76"/>
      <c r="AP2466" s="76"/>
      <c r="AQ2466" s="76"/>
      <c r="AR2466" s="76"/>
      <c r="AS2466" s="76"/>
      <c r="AT2466" s="76"/>
      <c r="AU2466" s="76"/>
      <c r="AV2466" s="76"/>
      <c r="AW2466" s="76"/>
      <c r="AX2466" s="76"/>
      <c r="AY2466" s="76"/>
      <c r="AZ2466" s="76"/>
      <c r="BA2466" s="76"/>
      <c r="BB2466" s="76"/>
      <c r="BC2466" s="76"/>
      <c r="BD2466" s="76"/>
      <c r="BE2466" s="76"/>
      <c r="BF2466" s="76"/>
      <c r="BG2466" s="76"/>
      <c r="BH2466" s="76"/>
      <c r="BI2466" s="76"/>
      <c r="BJ2466" s="76"/>
      <c r="BK2466" s="76"/>
      <c r="BL2466" s="76"/>
      <c r="BM2466" s="76"/>
      <c r="BN2466" s="76"/>
      <c r="BO2466" s="76"/>
      <c r="BP2466" s="76"/>
      <c r="BQ2466" s="76"/>
      <c r="BR2466" s="76"/>
      <c r="BS2466" s="76"/>
      <c r="BT2466" s="76"/>
      <c r="BU2466" s="76"/>
      <c r="BV2466" s="76"/>
      <c r="BW2466" s="76"/>
      <c r="BX2466" s="76"/>
      <c r="BY2466" s="76"/>
      <c r="BZ2466" s="76"/>
      <c r="CA2466" s="76"/>
      <c r="CB2466" s="76"/>
      <c r="CC2466" s="76"/>
      <c r="CD2466" s="76"/>
      <c r="CE2466" s="76"/>
      <c r="CF2466" s="76"/>
      <c r="CG2466" s="76"/>
      <c r="CH2466" s="76"/>
      <c r="CI2466" s="76"/>
      <c r="CJ2466" s="76"/>
      <c r="CK2466" s="76"/>
      <c r="CL2466" s="76"/>
    </row>
    <row r="2467" spans="2:90" x14ac:dyDescent="0.4">
      <c r="B2467" s="8" t="str">
        <f>B2452</f>
        <v>Secondary revenue driver</v>
      </c>
      <c r="C2467" s="12"/>
      <c r="D2467" s="31" t="s">
        <v>1035</v>
      </c>
      <c r="E2467" s="12" t="s">
        <v>906</v>
      </c>
      <c r="F2467" s="12"/>
      <c r="G2467" s="12" t="s">
        <v>330</v>
      </c>
      <c r="H2467" s="12"/>
      <c r="I2467" s="60"/>
      <c r="J2467" s="60"/>
      <c r="K2467" s="15"/>
      <c r="L2467" s="15"/>
      <c r="M2467" s="15"/>
      <c r="N2467" s="15"/>
      <c r="O2467" s="15"/>
      <c r="P2467" s="15"/>
      <c r="R2467" s="15"/>
      <c r="S2467" s="196" t="str">
        <f t="shared" ref="S2467" si="2940">ADDRESS(ROW(S2460),COLUMN(S2460),2)</f>
        <v>S$2460</v>
      </c>
      <c r="T2467" s="196" t="str">
        <f t="shared" ref="T2467:AX2467" si="2941">ADDRESS(ROW(T2460),COLUMN(T2460),2)</f>
        <v>T$2460</v>
      </c>
      <c r="U2467" s="196" t="str">
        <f t="shared" si="2941"/>
        <v>U$2460</v>
      </c>
      <c r="V2467" s="196" t="str">
        <f t="shared" si="2941"/>
        <v>V$2460</v>
      </c>
      <c r="W2467" s="196" t="str">
        <f t="shared" si="2941"/>
        <v>W$2460</v>
      </c>
      <c r="X2467" s="196" t="str">
        <f t="shared" si="2941"/>
        <v>X$2460</v>
      </c>
      <c r="Y2467" s="196" t="str">
        <f t="shared" si="2941"/>
        <v>Y$2460</v>
      </c>
      <c r="Z2467" s="196" t="str">
        <f t="shared" si="2941"/>
        <v>Z$2460</v>
      </c>
      <c r="AA2467" s="196" t="str">
        <f t="shared" si="2941"/>
        <v>AA$2460</v>
      </c>
      <c r="AB2467" s="196" t="str">
        <f t="shared" si="2941"/>
        <v>AB$2460</v>
      </c>
      <c r="AC2467" s="196" t="str">
        <f t="shared" si="2941"/>
        <v>AC$2460</v>
      </c>
      <c r="AD2467" s="196" t="str">
        <f t="shared" si="2941"/>
        <v>AD$2460</v>
      </c>
      <c r="AE2467" s="196" t="str">
        <f t="shared" si="2941"/>
        <v>AE$2460</v>
      </c>
      <c r="AF2467" s="196" t="str">
        <f t="shared" si="2941"/>
        <v>AF$2460</v>
      </c>
      <c r="AG2467" s="196" t="str">
        <f t="shared" si="2941"/>
        <v>AG$2460</v>
      </c>
      <c r="AH2467" s="196" t="str">
        <f t="shared" si="2941"/>
        <v>AH$2460</v>
      </c>
      <c r="AI2467" s="196" t="str">
        <f t="shared" si="2941"/>
        <v>AI$2460</v>
      </c>
      <c r="AJ2467" s="196" t="str">
        <f t="shared" si="2941"/>
        <v>AJ$2460</v>
      </c>
      <c r="AK2467" s="196" t="str">
        <f t="shared" si="2941"/>
        <v>AK$2460</v>
      </c>
      <c r="AL2467" s="196" t="str">
        <f t="shared" si="2941"/>
        <v>AL$2460</v>
      </c>
      <c r="AM2467" s="196" t="str">
        <f t="shared" si="2941"/>
        <v>AM$2460</v>
      </c>
      <c r="AN2467" s="196" t="str">
        <f t="shared" si="2941"/>
        <v>AN$2460</v>
      </c>
      <c r="AO2467" s="196" t="str">
        <f t="shared" si="2941"/>
        <v>AO$2460</v>
      </c>
      <c r="AP2467" s="196" t="str">
        <f t="shared" si="2941"/>
        <v>AP$2460</v>
      </c>
      <c r="AQ2467" s="196" t="str">
        <f t="shared" si="2941"/>
        <v>AQ$2460</v>
      </c>
      <c r="AR2467" s="196" t="str">
        <f t="shared" si="2941"/>
        <v>AR$2460</v>
      </c>
      <c r="AS2467" s="196" t="str">
        <f t="shared" si="2941"/>
        <v>AS$2460</v>
      </c>
      <c r="AT2467" s="196" t="str">
        <f t="shared" si="2941"/>
        <v>AT$2460</v>
      </c>
      <c r="AU2467" s="196" t="str">
        <f t="shared" si="2941"/>
        <v>AU$2460</v>
      </c>
      <c r="AV2467" s="196" t="str">
        <f t="shared" si="2941"/>
        <v>AV$2460</v>
      </c>
      <c r="AW2467" s="196" t="str">
        <f t="shared" si="2941"/>
        <v>AW$2460</v>
      </c>
      <c r="AX2467" s="196" t="str">
        <f t="shared" si="2941"/>
        <v>AX$2460</v>
      </c>
      <c r="AY2467" s="196" t="str">
        <f t="shared" ref="AY2467:CD2467" si="2942">ADDRESS(ROW(AY2460),COLUMN(AY2460),2)</f>
        <v>AY$2460</v>
      </c>
      <c r="AZ2467" s="196" t="str">
        <f t="shared" si="2942"/>
        <v>AZ$2460</v>
      </c>
      <c r="BA2467" s="196" t="str">
        <f t="shared" si="2942"/>
        <v>BA$2460</v>
      </c>
      <c r="BB2467" s="196" t="str">
        <f t="shared" si="2942"/>
        <v>BB$2460</v>
      </c>
      <c r="BC2467" s="196" t="str">
        <f t="shared" si="2942"/>
        <v>BC$2460</v>
      </c>
      <c r="BD2467" s="196" t="str">
        <f t="shared" si="2942"/>
        <v>BD$2460</v>
      </c>
      <c r="BE2467" s="196" t="str">
        <f t="shared" si="2942"/>
        <v>BE$2460</v>
      </c>
      <c r="BF2467" s="196" t="str">
        <f t="shared" si="2942"/>
        <v>BF$2460</v>
      </c>
      <c r="BG2467" s="196" t="str">
        <f t="shared" si="2942"/>
        <v>BG$2460</v>
      </c>
      <c r="BH2467" s="196" t="str">
        <f t="shared" si="2942"/>
        <v>BH$2460</v>
      </c>
      <c r="BI2467" s="196" t="str">
        <f t="shared" si="2942"/>
        <v>BI$2460</v>
      </c>
      <c r="BJ2467" s="196" t="str">
        <f t="shared" si="2942"/>
        <v>BJ$2460</v>
      </c>
      <c r="BK2467" s="196" t="str">
        <f t="shared" si="2942"/>
        <v>BK$2460</v>
      </c>
      <c r="BL2467" s="196" t="str">
        <f t="shared" si="2942"/>
        <v>BL$2460</v>
      </c>
      <c r="BM2467" s="196" t="str">
        <f t="shared" si="2942"/>
        <v>BM$2460</v>
      </c>
      <c r="BN2467" s="196" t="str">
        <f t="shared" si="2942"/>
        <v>BN$2460</v>
      </c>
      <c r="BO2467" s="196" t="str">
        <f t="shared" si="2942"/>
        <v>BO$2460</v>
      </c>
      <c r="BP2467" s="196" t="str">
        <f t="shared" si="2942"/>
        <v>BP$2460</v>
      </c>
      <c r="BQ2467" s="196" t="str">
        <f t="shared" si="2942"/>
        <v>BQ$2460</v>
      </c>
      <c r="BR2467" s="196" t="str">
        <f t="shared" si="2942"/>
        <v>BR$2460</v>
      </c>
      <c r="BS2467" s="196" t="str">
        <f t="shared" si="2942"/>
        <v>BS$2460</v>
      </c>
      <c r="BT2467" s="196" t="str">
        <f t="shared" si="2942"/>
        <v>BT$2460</v>
      </c>
      <c r="BU2467" s="196" t="str">
        <f t="shared" si="2942"/>
        <v>BU$2460</v>
      </c>
      <c r="BV2467" s="196" t="str">
        <f t="shared" si="2942"/>
        <v>BV$2460</v>
      </c>
      <c r="BW2467" s="196" t="str">
        <f t="shared" si="2942"/>
        <v>BW$2460</v>
      </c>
      <c r="BX2467" s="196" t="str">
        <f t="shared" si="2942"/>
        <v>BX$2460</v>
      </c>
      <c r="BY2467" s="196" t="str">
        <f t="shared" si="2942"/>
        <v>BY$2460</v>
      </c>
      <c r="BZ2467" s="196" t="str">
        <f t="shared" si="2942"/>
        <v>BZ$2460</v>
      </c>
      <c r="CA2467" s="196" t="str">
        <f t="shared" si="2942"/>
        <v>CA$2460</v>
      </c>
      <c r="CB2467" s="196" t="str">
        <f t="shared" si="2942"/>
        <v>CB$2460</v>
      </c>
      <c r="CC2467" s="196" t="str">
        <f t="shared" si="2942"/>
        <v>CC$2460</v>
      </c>
      <c r="CD2467" s="196" t="str">
        <f t="shared" si="2942"/>
        <v>CD$2460</v>
      </c>
      <c r="CE2467" s="196" t="str">
        <f t="shared" ref="CE2467:CK2467" si="2943">ADDRESS(ROW(CE2460),COLUMN(CE2460),2)</f>
        <v>CE$2460</v>
      </c>
      <c r="CF2467" s="196" t="str">
        <f t="shared" si="2943"/>
        <v>CF$2460</v>
      </c>
      <c r="CG2467" s="196" t="str">
        <f t="shared" si="2943"/>
        <v>CG$2460</v>
      </c>
      <c r="CH2467" s="196" t="str">
        <f t="shared" si="2943"/>
        <v>CH$2460</v>
      </c>
      <c r="CI2467" s="196" t="str">
        <f t="shared" si="2943"/>
        <v>CI$2460</v>
      </c>
      <c r="CJ2467" s="196" t="str">
        <f t="shared" si="2943"/>
        <v>CJ$2460</v>
      </c>
      <c r="CK2467" s="196" t="str">
        <f t="shared" si="2943"/>
        <v>CK$2460</v>
      </c>
      <c r="CL2467" s="196" t="str">
        <f t="shared" ref="CL2467" si="2944">ADDRESS(ROW(CL2460),COLUMN(CL2460),2)</f>
        <v>CL$2460</v>
      </c>
    </row>
    <row r="2468" spans="2:90" x14ac:dyDescent="0.4">
      <c r="B2468" s="8" t="str">
        <f>B2453</f>
        <v>Secondary volume driver</v>
      </c>
      <c r="C2468" s="12"/>
      <c r="D2468" s="31" t="s">
        <v>1035</v>
      </c>
      <c r="E2468" s="12" t="s">
        <v>906</v>
      </c>
      <c r="F2468" s="12"/>
      <c r="G2468" s="12" t="s">
        <v>330</v>
      </c>
      <c r="H2468" s="12"/>
      <c r="I2468" s="60"/>
      <c r="J2468" s="60"/>
      <c r="K2468" s="15"/>
      <c r="L2468" s="15"/>
      <c r="M2468" s="15"/>
      <c r="N2468" s="15"/>
      <c r="O2468" s="15"/>
      <c r="P2468" s="15"/>
      <c r="R2468" s="15"/>
      <c r="S2468" s="76" t="str">
        <f t="shared" ref="S2468" si="2945">S2453</f>
        <v>S$15</v>
      </c>
      <c r="T2468" s="76" t="str">
        <f t="shared" ref="T2468:AX2468" si="2946">T2453</f>
        <v>T$15</v>
      </c>
      <c r="U2468" s="76" t="str">
        <f t="shared" si="2946"/>
        <v>U$15</v>
      </c>
      <c r="V2468" s="76" t="str">
        <f t="shared" si="2946"/>
        <v>V$15</v>
      </c>
      <c r="W2468" s="76" t="str">
        <f t="shared" si="2946"/>
        <v>W$15</v>
      </c>
      <c r="X2468" s="76" t="str">
        <f t="shared" si="2946"/>
        <v>X$15</v>
      </c>
      <c r="Y2468" s="76" t="str">
        <f t="shared" si="2946"/>
        <v>Y$15</v>
      </c>
      <c r="Z2468" s="76" t="str">
        <f t="shared" si="2946"/>
        <v>Z$15</v>
      </c>
      <c r="AA2468" s="76" t="str">
        <f t="shared" si="2946"/>
        <v>AA$15</v>
      </c>
      <c r="AB2468" s="76" t="str">
        <f t="shared" si="2946"/>
        <v>AB$15</v>
      </c>
      <c r="AC2468" s="76" t="str">
        <f t="shared" si="2946"/>
        <v>AC$15</v>
      </c>
      <c r="AD2468" s="76" t="str">
        <f t="shared" si="2946"/>
        <v>AD$15</v>
      </c>
      <c r="AE2468" s="76" t="str">
        <f t="shared" si="2946"/>
        <v>AE$15</v>
      </c>
      <c r="AF2468" s="76" t="str">
        <f t="shared" si="2946"/>
        <v>AF$15</v>
      </c>
      <c r="AG2468" s="76" t="str">
        <f t="shared" si="2946"/>
        <v>AG$15</v>
      </c>
      <c r="AH2468" s="76" t="str">
        <f t="shared" si="2946"/>
        <v>AH$15</v>
      </c>
      <c r="AI2468" s="76" t="str">
        <f t="shared" si="2946"/>
        <v>AI$15</v>
      </c>
      <c r="AJ2468" s="76" t="str">
        <f t="shared" si="2946"/>
        <v>AJ$15</v>
      </c>
      <c r="AK2468" s="76" t="str">
        <f t="shared" si="2946"/>
        <v>AK$15</v>
      </c>
      <c r="AL2468" s="76" t="str">
        <f t="shared" si="2946"/>
        <v>AL$15</v>
      </c>
      <c r="AM2468" s="76" t="str">
        <f t="shared" si="2946"/>
        <v>AM$15</v>
      </c>
      <c r="AN2468" s="76" t="str">
        <f t="shared" si="2946"/>
        <v>AN$15</v>
      </c>
      <c r="AO2468" s="76" t="str">
        <f t="shared" si="2946"/>
        <v>AO$15</v>
      </c>
      <c r="AP2468" s="76" t="str">
        <f t="shared" si="2946"/>
        <v>AP$15</v>
      </c>
      <c r="AQ2468" s="76" t="str">
        <f t="shared" si="2946"/>
        <v>AQ$15</v>
      </c>
      <c r="AR2468" s="76" t="str">
        <f t="shared" si="2946"/>
        <v>AR$15</v>
      </c>
      <c r="AS2468" s="76" t="str">
        <f t="shared" si="2946"/>
        <v>AS$15</v>
      </c>
      <c r="AT2468" s="76" t="str">
        <f t="shared" si="2946"/>
        <v>AT$15</v>
      </c>
      <c r="AU2468" s="76" t="str">
        <f t="shared" si="2946"/>
        <v>AU$15</v>
      </c>
      <c r="AV2468" s="76" t="str">
        <f t="shared" si="2946"/>
        <v>AV$15</v>
      </c>
      <c r="AW2468" s="76" t="str">
        <f t="shared" si="2946"/>
        <v>AW$15</v>
      </c>
      <c r="AX2468" s="76" t="str">
        <f t="shared" si="2946"/>
        <v>AX$15</v>
      </c>
      <c r="AY2468" s="76" t="str">
        <f t="shared" ref="AY2468:CD2468" si="2947">AY2453</f>
        <v>AY$15</v>
      </c>
      <c r="AZ2468" s="76" t="str">
        <f t="shared" si="2947"/>
        <v>AZ$15</v>
      </c>
      <c r="BA2468" s="76" t="str">
        <f t="shared" si="2947"/>
        <v>BA$15</v>
      </c>
      <c r="BB2468" s="76" t="str">
        <f t="shared" si="2947"/>
        <v>BB$15</v>
      </c>
      <c r="BC2468" s="76" t="str">
        <f t="shared" si="2947"/>
        <v>BC$15</v>
      </c>
      <c r="BD2468" s="76" t="str">
        <f t="shared" si="2947"/>
        <v>BD$15</v>
      </c>
      <c r="BE2468" s="76" t="str">
        <f t="shared" si="2947"/>
        <v>BE$15</v>
      </c>
      <c r="BF2468" s="76" t="str">
        <f t="shared" si="2947"/>
        <v>BF$15</v>
      </c>
      <c r="BG2468" s="76" t="str">
        <f t="shared" si="2947"/>
        <v>BG$15</v>
      </c>
      <c r="BH2468" s="76" t="str">
        <f t="shared" si="2947"/>
        <v>BH$15</v>
      </c>
      <c r="BI2468" s="76" t="str">
        <f t="shared" si="2947"/>
        <v>BI$15</v>
      </c>
      <c r="BJ2468" s="76" t="str">
        <f t="shared" si="2947"/>
        <v>BJ$15</v>
      </c>
      <c r="BK2468" s="76" t="str">
        <f t="shared" si="2947"/>
        <v>BK$15</v>
      </c>
      <c r="BL2468" s="76" t="str">
        <f t="shared" si="2947"/>
        <v>BL$15</v>
      </c>
      <c r="BM2468" s="76" t="str">
        <f t="shared" si="2947"/>
        <v>BM$15</v>
      </c>
      <c r="BN2468" s="76" t="str">
        <f t="shared" si="2947"/>
        <v>BN$15</v>
      </c>
      <c r="BO2468" s="76" t="str">
        <f t="shared" si="2947"/>
        <v>BO$15</v>
      </c>
      <c r="BP2468" s="76" t="str">
        <f t="shared" si="2947"/>
        <v>BP$15</v>
      </c>
      <c r="BQ2468" s="76" t="str">
        <f t="shared" si="2947"/>
        <v>BQ$15</v>
      </c>
      <c r="BR2468" s="76" t="str">
        <f t="shared" si="2947"/>
        <v>BR$15</v>
      </c>
      <c r="BS2468" s="76" t="str">
        <f t="shared" si="2947"/>
        <v>BS$15</v>
      </c>
      <c r="BT2468" s="76" t="str">
        <f t="shared" si="2947"/>
        <v>BT$15</v>
      </c>
      <c r="BU2468" s="76" t="str">
        <f t="shared" si="2947"/>
        <v>BU$15</v>
      </c>
      <c r="BV2468" s="76" t="str">
        <f t="shared" si="2947"/>
        <v>BV$15</v>
      </c>
      <c r="BW2468" s="76" t="str">
        <f t="shared" si="2947"/>
        <v>BW$15</v>
      </c>
      <c r="BX2468" s="76" t="str">
        <f t="shared" si="2947"/>
        <v>BX$15</v>
      </c>
      <c r="BY2468" s="76" t="str">
        <f t="shared" si="2947"/>
        <v>BY$15</v>
      </c>
      <c r="BZ2468" s="76" t="str">
        <f t="shared" si="2947"/>
        <v>BZ$15</v>
      </c>
      <c r="CA2468" s="76" t="str">
        <f t="shared" si="2947"/>
        <v>CA$15</v>
      </c>
      <c r="CB2468" s="76" t="str">
        <f t="shared" si="2947"/>
        <v>CB$15</v>
      </c>
      <c r="CC2468" s="76" t="str">
        <f t="shared" si="2947"/>
        <v>CC$15</v>
      </c>
      <c r="CD2468" s="76" t="str">
        <f t="shared" si="2947"/>
        <v>CD$15</v>
      </c>
      <c r="CE2468" s="76" t="str">
        <f t="shared" ref="CE2468:CK2468" si="2948">CE2453</f>
        <v>CE$15</v>
      </c>
      <c r="CF2468" s="76" t="str">
        <f t="shared" si="2948"/>
        <v>CF$15</v>
      </c>
      <c r="CG2468" s="76" t="str">
        <f t="shared" si="2948"/>
        <v>CG$15</v>
      </c>
      <c r="CH2468" s="76" t="str">
        <f t="shared" si="2948"/>
        <v>CH$15</v>
      </c>
      <c r="CI2468" s="76" t="str">
        <f t="shared" si="2948"/>
        <v>CI$15</v>
      </c>
      <c r="CJ2468" s="76" t="str">
        <f t="shared" si="2948"/>
        <v>CJ$15</v>
      </c>
      <c r="CK2468" s="76" t="str">
        <f t="shared" si="2948"/>
        <v>CK$15</v>
      </c>
      <c r="CL2468" s="76" t="str">
        <f t="shared" ref="CL2468" si="2949">CL2453</f>
        <v>CL$15</v>
      </c>
    </row>
    <row r="2469" spans="2:90" x14ac:dyDescent="0.4">
      <c r="E2469" t="s">
        <v>906</v>
      </c>
    </row>
    <row r="2470" spans="2:90" x14ac:dyDescent="0.4">
      <c r="B2470" s="168" t="s">
        <v>487</v>
      </c>
      <c r="C2470" s="167"/>
      <c r="D2470" s="167"/>
      <c r="E2470" s="167" t="s">
        <v>906</v>
      </c>
      <c r="F2470" s="167"/>
      <c r="G2470" s="167"/>
      <c r="H2470" s="167"/>
      <c r="I2470" s="169"/>
      <c r="J2470" s="169"/>
      <c r="K2470" s="190"/>
      <c r="L2470" s="190"/>
      <c r="M2470" s="190"/>
      <c r="N2470" s="190"/>
      <c r="O2470" s="190"/>
      <c r="P2470" s="190"/>
      <c r="R2470" s="191"/>
      <c r="S2470" s="167"/>
      <c r="T2470" s="167"/>
      <c r="U2470" s="167"/>
      <c r="V2470" s="167"/>
      <c r="W2470" s="167"/>
      <c r="X2470" s="167"/>
      <c r="Y2470" s="167"/>
      <c r="Z2470" s="167"/>
      <c r="AA2470" s="167"/>
      <c r="AB2470" s="167"/>
      <c r="AC2470" s="167"/>
      <c r="AD2470" s="167"/>
      <c r="AE2470" s="167"/>
      <c r="AF2470" s="167"/>
      <c r="AG2470" s="167"/>
      <c r="AH2470" s="167"/>
      <c r="AI2470" s="167"/>
      <c r="AJ2470" s="167"/>
      <c r="AK2470" s="167"/>
      <c r="AL2470" s="167"/>
      <c r="AM2470" s="167"/>
      <c r="AN2470" s="167"/>
      <c r="AO2470" s="167"/>
      <c r="AP2470" s="167"/>
      <c r="AQ2470" s="167"/>
      <c r="AR2470" s="167"/>
      <c r="AS2470" s="167"/>
      <c r="AT2470" s="167"/>
      <c r="AU2470" s="167"/>
      <c r="AV2470" s="167"/>
      <c r="AW2470" s="167"/>
      <c r="AX2470" s="167"/>
      <c r="AY2470" s="167"/>
      <c r="AZ2470" s="167"/>
      <c r="BA2470" s="167"/>
      <c r="BB2470" s="167"/>
      <c r="BC2470" s="167"/>
      <c r="BD2470" s="167"/>
      <c r="BE2470" s="167"/>
      <c r="BF2470" s="167"/>
      <c r="BG2470" s="167"/>
      <c r="BH2470" s="167"/>
      <c r="BI2470" s="167"/>
      <c r="BJ2470" s="167"/>
      <c r="BK2470" s="167"/>
      <c r="BL2470" s="167"/>
      <c r="BM2470" s="167"/>
      <c r="BN2470" s="167"/>
      <c r="BO2470" s="167"/>
      <c r="BP2470" s="167"/>
      <c r="BQ2470" s="167"/>
      <c r="BR2470" s="167"/>
      <c r="BS2470" s="167"/>
      <c r="BT2470" s="167"/>
      <c r="BU2470" s="167"/>
      <c r="BV2470" s="167"/>
      <c r="BW2470" s="167"/>
      <c r="BX2470" s="167"/>
      <c r="BY2470" s="167"/>
      <c r="BZ2470" s="167"/>
      <c r="CA2470" s="167"/>
      <c r="CB2470" s="167"/>
      <c r="CC2470" s="167"/>
      <c r="CD2470" s="167"/>
      <c r="CE2470" s="167"/>
      <c r="CF2470" s="167"/>
      <c r="CG2470" s="167"/>
      <c r="CH2470" s="167"/>
      <c r="CI2470" s="167"/>
      <c r="CJ2470" s="167"/>
      <c r="CK2470" s="167"/>
      <c r="CL2470" s="167"/>
    </row>
    <row r="2471" spans="2:90" x14ac:dyDescent="0.4">
      <c r="B2471" s="168" t="s">
        <v>489</v>
      </c>
      <c r="C2471" s="167"/>
      <c r="D2471" s="167"/>
      <c r="E2471" s="167" t="s">
        <v>906</v>
      </c>
      <c r="F2471" s="167"/>
      <c r="G2471" s="167"/>
      <c r="H2471" s="167"/>
      <c r="I2471" s="169"/>
      <c r="J2471" s="169"/>
      <c r="K2471" s="190"/>
      <c r="L2471" s="190"/>
      <c r="M2471" s="190"/>
      <c r="N2471" s="190"/>
      <c r="O2471" s="190"/>
      <c r="P2471" s="190"/>
      <c r="R2471" s="191"/>
      <c r="S2471" s="167"/>
      <c r="T2471" s="167"/>
      <c r="U2471" s="167"/>
      <c r="V2471" s="167"/>
      <c r="W2471" s="167"/>
      <c r="X2471" s="167"/>
      <c r="Y2471" s="167"/>
      <c r="Z2471" s="167"/>
      <c r="AA2471" s="167"/>
      <c r="AB2471" s="167"/>
      <c r="AC2471" s="167"/>
      <c r="AD2471" s="167"/>
      <c r="AE2471" s="167"/>
      <c r="AF2471" s="167"/>
      <c r="AG2471" s="167"/>
      <c r="AH2471" s="167"/>
      <c r="AI2471" s="167"/>
      <c r="AJ2471" s="167"/>
      <c r="AK2471" s="167"/>
      <c r="AL2471" s="167"/>
      <c r="AM2471" s="167"/>
      <c r="AN2471" s="167"/>
      <c r="AO2471" s="167"/>
      <c r="AP2471" s="167"/>
      <c r="AQ2471" s="167"/>
      <c r="AR2471" s="167"/>
      <c r="AS2471" s="167"/>
      <c r="AT2471" s="167"/>
      <c r="AU2471" s="167"/>
      <c r="AV2471" s="167"/>
      <c r="AW2471" s="167"/>
      <c r="AX2471" s="167"/>
      <c r="AY2471" s="167"/>
      <c r="AZ2471" s="167"/>
      <c r="BA2471" s="167"/>
      <c r="BB2471" s="167"/>
      <c r="BC2471" s="167"/>
      <c r="BD2471" s="167"/>
      <c r="BE2471" s="167"/>
      <c r="BF2471" s="167"/>
      <c r="BG2471" s="167"/>
      <c r="BH2471" s="167"/>
      <c r="BI2471" s="167"/>
      <c r="BJ2471" s="167"/>
      <c r="BK2471" s="167"/>
      <c r="BL2471" s="167"/>
      <c r="BM2471" s="167"/>
      <c r="BN2471" s="167"/>
      <c r="BO2471" s="167"/>
      <c r="BP2471" s="167"/>
      <c r="BQ2471" s="167"/>
      <c r="BR2471" s="167"/>
      <c r="BS2471" s="167"/>
      <c r="BT2471" s="167"/>
      <c r="BU2471" s="167"/>
      <c r="BV2471" s="167"/>
      <c r="BW2471" s="167"/>
      <c r="BX2471" s="167"/>
      <c r="BY2471" s="167"/>
      <c r="BZ2471" s="167"/>
      <c r="CA2471" s="167"/>
      <c r="CB2471" s="167"/>
      <c r="CC2471" s="167"/>
      <c r="CD2471" s="167"/>
      <c r="CE2471" s="167"/>
      <c r="CF2471" s="167"/>
      <c r="CG2471" s="167"/>
      <c r="CH2471" s="167"/>
      <c r="CI2471" s="167"/>
      <c r="CJ2471" s="167"/>
      <c r="CK2471" s="167"/>
      <c r="CL2471" s="167"/>
    </row>
    <row r="2472" spans="2:90" x14ac:dyDescent="0.4">
      <c r="B2472" s="168" t="s">
        <v>459</v>
      </c>
      <c r="C2472" s="167"/>
      <c r="D2472" s="167"/>
      <c r="E2472" s="167" t="s">
        <v>906</v>
      </c>
      <c r="F2472" s="167"/>
      <c r="G2472" s="167"/>
      <c r="H2472" s="167"/>
      <c r="I2472" s="169"/>
      <c r="J2472" s="169"/>
      <c r="K2472" s="190"/>
      <c r="L2472" s="190"/>
      <c r="M2472" s="190"/>
      <c r="N2472" s="190"/>
      <c r="O2472" s="190"/>
      <c r="P2472" s="190"/>
      <c r="R2472" s="191"/>
      <c r="S2472" s="192" t="str">
        <f t="shared" ref="S2472:AX2472" si="2950">S$16</f>
        <v>S$12</v>
      </c>
      <c r="T2472" s="192" t="str">
        <f t="shared" si="2950"/>
        <v>T$12</v>
      </c>
      <c r="U2472" s="192" t="str">
        <f t="shared" si="2950"/>
        <v>U$12</v>
      </c>
      <c r="V2472" s="192" t="str">
        <f t="shared" si="2950"/>
        <v>V$12</v>
      </c>
      <c r="W2472" s="192" t="str">
        <f t="shared" si="2950"/>
        <v>W$12</v>
      </c>
      <c r="X2472" s="192" t="str">
        <f t="shared" si="2950"/>
        <v>X$12</v>
      </c>
      <c r="Y2472" s="192" t="str">
        <f t="shared" si="2950"/>
        <v>Y$12</v>
      </c>
      <c r="Z2472" s="192" t="str">
        <f t="shared" si="2950"/>
        <v>Z$12</v>
      </c>
      <c r="AA2472" s="192" t="str">
        <f t="shared" si="2950"/>
        <v>AA$12</v>
      </c>
      <c r="AB2472" s="192" t="str">
        <f t="shared" si="2950"/>
        <v>AB$12</v>
      </c>
      <c r="AC2472" s="192" t="str">
        <f t="shared" si="2950"/>
        <v>AC$12</v>
      </c>
      <c r="AD2472" s="192" t="str">
        <f t="shared" si="2950"/>
        <v>AD$12</v>
      </c>
      <c r="AE2472" s="192" t="str">
        <f t="shared" si="2950"/>
        <v>AE$12</v>
      </c>
      <c r="AF2472" s="192" t="str">
        <f t="shared" si="2950"/>
        <v>AF$12</v>
      </c>
      <c r="AG2472" s="192" t="str">
        <f t="shared" si="2950"/>
        <v>AG$12</v>
      </c>
      <c r="AH2472" s="192" t="str">
        <f t="shared" si="2950"/>
        <v>AH$12</v>
      </c>
      <c r="AI2472" s="192" t="str">
        <f t="shared" si="2950"/>
        <v>AI$12</v>
      </c>
      <c r="AJ2472" s="192" t="str">
        <f t="shared" si="2950"/>
        <v>AJ$12</v>
      </c>
      <c r="AK2472" s="192" t="str">
        <f t="shared" si="2950"/>
        <v>AK$12</v>
      </c>
      <c r="AL2472" s="192" t="str">
        <f t="shared" si="2950"/>
        <v>AL$12</v>
      </c>
      <c r="AM2472" s="192" t="str">
        <f t="shared" si="2950"/>
        <v>AM$12</v>
      </c>
      <c r="AN2472" s="192" t="str">
        <f t="shared" si="2950"/>
        <v>AN$12</v>
      </c>
      <c r="AO2472" s="192" t="str">
        <f t="shared" si="2950"/>
        <v>AO$12</v>
      </c>
      <c r="AP2472" s="192" t="str">
        <f t="shared" si="2950"/>
        <v>AP$12</v>
      </c>
      <c r="AQ2472" s="192" t="str">
        <f t="shared" si="2950"/>
        <v>AQ$12</v>
      </c>
      <c r="AR2472" s="192" t="str">
        <f t="shared" si="2950"/>
        <v>AR$12</v>
      </c>
      <c r="AS2472" s="192" t="str">
        <f t="shared" si="2950"/>
        <v>AS$12</v>
      </c>
      <c r="AT2472" s="192" t="str">
        <f t="shared" si="2950"/>
        <v>AT$12</v>
      </c>
      <c r="AU2472" s="192" t="str">
        <f t="shared" si="2950"/>
        <v>AU$12</v>
      </c>
      <c r="AV2472" s="192" t="str">
        <f t="shared" si="2950"/>
        <v>AV$12</v>
      </c>
      <c r="AW2472" s="192" t="str">
        <f t="shared" si="2950"/>
        <v>AW$12</v>
      </c>
      <c r="AX2472" s="192" t="str">
        <f t="shared" si="2950"/>
        <v>AX$12</v>
      </c>
      <c r="AY2472" s="192" t="str">
        <f t="shared" ref="AY2472:CD2472" si="2951">AY$16</f>
        <v>AY$12</v>
      </c>
      <c r="AZ2472" s="192" t="str">
        <f t="shared" si="2951"/>
        <v>AZ$12</v>
      </c>
      <c r="BA2472" s="192" t="str">
        <f t="shared" si="2951"/>
        <v>BA$12</v>
      </c>
      <c r="BB2472" s="192" t="str">
        <f t="shared" si="2951"/>
        <v>BB$12</v>
      </c>
      <c r="BC2472" s="192" t="str">
        <f t="shared" si="2951"/>
        <v>BC$12</v>
      </c>
      <c r="BD2472" s="192" t="str">
        <f t="shared" si="2951"/>
        <v>BD$12</v>
      </c>
      <c r="BE2472" s="192" t="str">
        <f t="shared" si="2951"/>
        <v>BE$12</v>
      </c>
      <c r="BF2472" s="192" t="str">
        <f t="shared" si="2951"/>
        <v>BF$12</v>
      </c>
      <c r="BG2472" s="192" t="str">
        <f t="shared" si="2951"/>
        <v>BG$12</v>
      </c>
      <c r="BH2472" s="192" t="str">
        <f t="shared" si="2951"/>
        <v>BH$12</v>
      </c>
      <c r="BI2472" s="192" t="str">
        <f t="shared" si="2951"/>
        <v>BI$12</v>
      </c>
      <c r="BJ2472" s="192" t="str">
        <f t="shared" si="2951"/>
        <v>BJ$12</v>
      </c>
      <c r="BK2472" s="192" t="str">
        <f t="shared" si="2951"/>
        <v>BK$12</v>
      </c>
      <c r="BL2472" s="192" t="str">
        <f t="shared" si="2951"/>
        <v>BL$12</v>
      </c>
      <c r="BM2472" s="192" t="str">
        <f t="shared" si="2951"/>
        <v>BM$12</v>
      </c>
      <c r="BN2472" s="192" t="str">
        <f t="shared" si="2951"/>
        <v>BN$12</v>
      </c>
      <c r="BO2472" s="192" t="str">
        <f t="shared" si="2951"/>
        <v>BO$12</v>
      </c>
      <c r="BP2472" s="192" t="str">
        <f t="shared" si="2951"/>
        <v>BP$12</v>
      </c>
      <c r="BQ2472" s="192" t="str">
        <f t="shared" si="2951"/>
        <v>BQ$12</v>
      </c>
      <c r="BR2472" s="192" t="str">
        <f t="shared" si="2951"/>
        <v>BR$12</v>
      </c>
      <c r="BS2472" s="192" t="str">
        <f t="shared" si="2951"/>
        <v>BS$12</v>
      </c>
      <c r="BT2472" s="192" t="str">
        <f t="shared" si="2951"/>
        <v>BT$12</v>
      </c>
      <c r="BU2472" s="192" t="str">
        <f t="shared" si="2951"/>
        <v>BU$12</v>
      </c>
      <c r="BV2472" s="192" t="str">
        <f t="shared" si="2951"/>
        <v>BV$12</v>
      </c>
      <c r="BW2472" s="192" t="str">
        <f t="shared" si="2951"/>
        <v>BW$12</v>
      </c>
      <c r="BX2472" s="192" t="str">
        <f t="shared" si="2951"/>
        <v>BX$12</v>
      </c>
      <c r="BY2472" s="192" t="str">
        <f t="shared" si="2951"/>
        <v>BY$12</v>
      </c>
      <c r="BZ2472" s="192" t="str">
        <f t="shared" si="2951"/>
        <v>BZ$12</v>
      </c>
      <c r="CA2472" s="192" t="str">
        <f t="shared" si="2951"/>
        <v>CA$12</v>
      </c>
      <c r="CB2472" s="192" t="str">
        <f t="shared" si="2951"/>
        <v>CB$12</v>
      </c>
      <c r="CC2472" s="192" t="str">
        <f t="shared" si="2951"/>
        <v>CC$12</v>
      </c>
      <c r="CD2472" s="192" t="str">
        <f t="shared" si="2951"/>
        <v>CD$12</v>
      </c>
      <c r="CE2472" s="192" t="str">
        <f t="shared" ref="CE2472:CL2472" si="2952">CE$16</f>
        <v>CE$12</v>
      </c>
      <c r="CF2472" s="192" t="str">
        <f t="shared" si="2952"/>
        <v>CF$12</v>
      </c>
      <c r="CG2472" s="192" t="str">
        <f t="shared" si="2952"/>
        <v>CG$12</v>
      </c>
      <c r="CH2472" s="192" t="str">
        <f t="shared" si="2952"/>
        <v>CH$12</v>
      </c>
      <c r="CI2472" s="192" t="str">
        <f t="shared" si="2952"/>
        <v>CI$12</v>
      </c>
      <c r="CJ2472" s="192" t="str">
        <f t="shared" si="2952"/>
        <v>CJ$12</v>
      </c>
      <c r="CK2472" s="192" t="str">
        <f t="shared" si="2952"/>
        <v>CK$12</v>
      </c>
      <c r="CL2472" s="192" t="str">
        <f t="shared" si="2952"/>
        <v>CL$12</v>
      </c>
    </row>
    <row r="2473" spans="2:90" x14ac:dyDescent="0.4">
      <c r="B2473" s="168" t="s">
        <v>460</v>
      </c>
      <c r="C2473" s="193"/>
      <c r="D2473" s="193"/>
      <c r="E2473" s="193" t="s">
        <v>906</v>
      </c>
      <c r="F2473" s="193"/>
      <c r="G2473" s="193"/>
      <c r="H2473" s="193"/>
      <c r="I2473" s="194"/>
      <c r="J2473" s="194"/>
      <c r="K2473" s="195"/>
      <c r="L2473" s="195"/>
      <c r="M2473" s="195"/>
      <c r="N2473" s="195"/>
      <c r="O2473" s="195"/>
      <c r="P2473" s="195"/>
      <c r="R2473" s="195"/>
      <c r="S2473" s="192" t="str">
        <f t="shared" ref="S2473:AX2473" si="2953">S$17</f>
        <v>S$13</v>
      </c>
      <c r="T2473" s="192" t="str">
        <f t="shared" si="2953"/>
        <v>T$13</v>
      </c>
      <c r="U2473" s="192" t="str">
        <f t="shared" si="2953"/>
        <v>U$13</v>
      </c>
      <c r="V2473" s="192" t="str">
        <f t="shared" si="2953"/>
        <v>V$13</v>
      </c>
      <c r="W2473" s="192" t="str">
        <f t="shared" si="2953"/>
        <v>W$13</v>
      </c>
      <c r="X2473" s="192" t="str">
        <f t="shared" si="2953"/>
        <v>X$13</v>
      </c>
      <c r="Y2473" s="192" t="str">
        <f t="shared" si="2953"/>
        <v>Y$13</v>
      </c>
      <c r="Z2473" s="192" t="str">
        <f t="shared" si="2953"/>
        <v>Z$13</v>
      </c>
      <c r="AA2473" s="192" t="str">
        <f t="shared" si="2953"/>
        <v>AA$13</v>
      </c>
      <c r="AB2473" s="192" t="str">
        <f t="shared" si="2953"/>
        <v>AB$13</v>
      </c>
      <c r="AC2473" s="192" t="str">
        <f t="shared" si="2953"/>
        <v>AC$13</v>
      </c>
      <c r="AD2473" s="192" t="str">
        <f t="shared" si="2953"/>
        <v>AD$13</v>
      </c>
      <c r="AE2473" s="192" t="str">
        <f t="shared" si="2953"/>
        <v>AE$13</v>
      </c>
      <c r="AF2473" s="192" t="str">
        <f t="shared" si="2953"/>
        <v>AF$13</v>
      </c>
      <c r="AG2473" s="192" t="str">
        <f t="shared" si="2953"/>
        <v>AG$13</v>
      </c>
      <c r="AH2473" s="192" t="str">
        <f t="shared" si="2953"/>
        <v>AH$13</v>
      </c>
      <c r="AI2473" s="192" t="str">
        <f t="shared" si="2953"/>
        <v>AI$13</v>
      </c>
      <c r="AJ2473" s="192" t="str">
        <f t="shared" si="2953"/>
        <v>AJ$13</v>
      </c>
      <c r="AK2473" s="192" t="str">
        <f t="shared" si="2953"/>
        <v>AK$13</v>
      </c>
      <c r="AL2473" s="192" t="str">
        <f t="shared" si="2953"/>
        <v>AL$13</v>
      </c>
      <c r="AM2473" s="192" t="str">
        <f t="shared" si="2953"/>
        <v>AM$13</v>
      </c>
      <c r="AN2473" s="192" t="str">
        <f t="shared" si="2953"/>
        <v>AN$13</v>
      </c>
      <c r="AO2473" s="192" t="str">
        <f t="shared" si="2953"/>
        <v>AO$13</v>
      </c>
      <c r="AP2473" s="192" t="str">
        <f t="shared" si="2953"/>
        <v>AP$13</v>
      </c>
      <c r="AQ2473" s="192" t="str">
        <f t="shared" si="2953"/>
        <v>AQ$13</v>
      </c>
      <c r="AR2473" s="192" t="str">
        <f t="shared" si="2953"/>
        <v>AR$13</v>
      </c>
      <c r="AS2473" s="192" t="str">
        <f t="shared" si="2953"/>
        <v>AS$13</v>
      </c>
      <c r="AT2473" s="192" t="str">
        <f t="shared" si="2953"/>
        <v>AT$13</v>
      </c>
      <c r="AU2473" s="192" t="str">
        <f t="shared" si="2953"/>
        <v>AU$13</v>
      </c>
      <c r="AV2473" s="192" t="str">
        <f t="shared" si="2953"/>
        <v>AV$13</v>
      </c>
      <c r="AW2473" s="192" t="str">
        <f t="shared" si="2953"/>
        <v>AW$13</v>
      </c>
      <c r="AX2473" s="192" t="str">
        <f t="shared" si="2953"/>
        <v>AX$13</v>
      </c>
      <c r="AY2473" s="192" t="str">
        <f t="shared" ref="AY2473:CD2473" si="2954">AY$17</f>
        <v>AY$13</v>
      </c>
      <c r="AZ2473" s="192" t="str">
        <f t="shared" si="2954"/>
        <v>AZ$13</v>
      </c>
      <c r="BA2473" s="192" t="str">
        <f t="shared" si="2954"/>
        <v>BA$13</v>
      </c>
      <c r="BB2473" s="192" t="str">
        <f t="shared" si="2954"/>
        <v>BB$13</v>
      </c>
      <c r="BC2473" s="192" t="str">
        <f t="shared" si="2954"/>
        <v>BC$13</v>
      </c>
      <c r="BD2473" s="192" t="str">
        <f t="shared" si="2954"/>
        <v>BD$13</v>
      </c>
      <c r="BE2473" s="192" t="str">
        <f t="shared" si="2954"/>
        <v>BE$13</v>
      </c>
      <c r="BF2473" s="192" t="str">
        <f t="shared" si="2954"/>
        <v>BF$13</v>
      </c>
      <c r="BG2473" s="192" t="str">
        <f t="shared" si="2954"/>
        <v>BG$13</v>
      </c>
      <c r="BH2473" s="192" t="str">
        <f t="shared" si="2954"/>
        <v>BH$13</v>
      </c>
      <c r="BI2473" s="192" t="str">
        <f t="shared" si="2954"/>
        <v>BI$13</v>
      </c>
      <c r="BJ2473" s="192" t="str">
        <f t="shared" si="2954"/>
        <v>BJ$13</v>
      </c>
      <c r="BK2473" s="192" t="str">
        <f t="shared" si="2954"/>
        <v>BK$13</v>
      </c>
      <c r="BL2473" s="192" t="str">
        <f t="shared" si="2954"/>
        <v>BL$13</v>
      </c>
      <c r="BM2473" s="192" t="str">
        <f t="shared" si="2954"/>
        <v>BM$13</v>
      </c>
      <c r="BN2473" s="192" t="str">
        <f t="shared" si="2954"/>
        <v>BN$13</v>
      </c>
      <c r="BO2473" s="192" t="str">
        <f t="shared" si="2954"/>
        <v>BO$13</v>
      </c>
      <c r="BP2473" s="192" t="str">
        <f t="shared" si="2954"/>
        <v>BP$13</v>
      </c>
      <c r="BQ2473" s="192" t="str">
        <f t="shared" si="2954"/>
        <v>BQ$13</v>
      </c>
      <c r="BR2473" s="192" t="str">
        <f t="shared" si="2954"/>
        <v>BR$13</v>
      </c>
      <c r="BS2473" s="192" t="str">
        <f t="shared" si="2954"/>
        <v>BS$13</v>
      </c>
      <c r="BT2473" s="192" t="str">
        <f t="shared" si="2954"/>
        <v>BT$13</v>
      </c>
      <c r="BU2473" s="192" t="str">
        <f t="shared" si="2954"/>
        <v>BU$13</v>
      </c>
      <c r="BV2473" s="192" t="str">
        <f t="shared" si="2954"/>
        <v>BV$13</v>
      </c>
      <c r="BW2473" s="192" t="str">
        <f t="shared" si="2954"/>
        <v>BW$13</v>
      </c>
      <c r="BX2473" s="192" t="str">
        <f t="shared" si="2954"/>
        <v>BX$13</v>
      </c>
      <c r="BY2473" s="192" t="str">
        <f t="shared" si="2954"/>
        <v>BY$13</v>
      </c>
      <c r="BZ2473" s="192" t="str">
        <f t="shared" si="2954"/>
        <v>BZ$13</v>
      </c>
      <c r="CA2473" s="192" t="str">
        <f t="shared" si="2954"/>
        <v>CA$13</v>
      </c>
      <c r="CB2473" s="192" t="str">
        <f t="shared" si="2954"/>
        <v>CB$13</v>
      </c>
      <c r="CC2473" s="192" t="str">
        <f t="shared" si="2954"/>
        <v>CC$13</v>
      </c>
      <c r="CD2473" s="192" t="str">
        <f t="shared" si="2954"/>
        <v>CD$13</v>
      </c>
      <c r="CE2473" s="192" t="str">
        <f t="shared" ref="CE2473:CL2473" si="2955">CE$17</f>
        <v>CE$13</v>
      </c>
      <c r="CF2473" s="192" t="str">
        <f t="shared" si="2955"/>
        <v>CF$13</v>
      </c>
      <c r="CG2473" s="192" t="str">
        <f t="shared" si="2955"/>
        <v>CG$13</v>
      </c>
      <c r="CH2473" s="192" t="str">
        <f t="shared" si="2955"/>
        <v>CH$13</v>
      </c>
      <c r="CI2473" s="192" t="str">
        <f t="shared" si="2955"/>
        <v>CI$13</v>
      </c>
      <c r="CJ2473" s="192" t="str">
        <f t="shared" si="2955"/>
        <v>CJ$13</v>
      </c>
      <c r="CK2473" s="192" t="str">
        <f t="shared" si="2955"/>
        <v>CK$13</v>
      </c>
      <c r="CL2473" s="192" t="str">
        <f t="shared" si="2955"/>
        <v>CL$13</v>
      </c>
    </row>
    <row r="2474" spans="2:90" x14ac:dyDescent="0.4">
      <c r="B2474" s="168" t="s">
        <v>488</v>
      </c>
      <c r="C2474" s="193"/>
      <c r="D2474" s="193"/>
      <c r="E2474" s="193" t="s">
        <v>906</v>
      </c>
      <c r="F2474" s="193"/>
      <c r="G2474" s="193"/>
      <c r="H2474" s="193"/>
      <c r="I2474" s="194"/>
      <c r="J2474" s="194"/>
      <c r="K2474" s="195"/>
      <c r="L2474" s="195"/>
      <c r="M2474" s="195"/>
      <c r="N2474" s="195"/>
      <c r="O2474" s="195"/>
      <c r="P2474" s="195"/>
      <c r="R2474" s="195"/>
      <c r="S2474" s="183"/>
      <c r="T2474" s="183"/>
      <c r="U2474" s="183"/>
      <c r="V2474" s="183"/>
      <c r="W2474" s="183"/>
      <c r="X2474" s="183"/>
      <c r="Y2474" s="183"/>
      <c r="Z2474" s="183"/>
      <c r="AA2474" s="183"/>
      <c r="AB2474" s="183"/>
      <c r="AC2474" s="183"/>
      <c r="AD2474" s="183"/>
      <c r="AE2474" s="183"/>
      <c r="AF2474" s="183"/>
      <c r="AG2474" s="183"/>
      <c r="AH2474" s="183"/>
      <c r="AI2474" s="183"/>
      <c r="AJ2474" s="183"/>
      <c r="AK2474" s="183"/>
      <c r="AL2474" s="183"/>
      <c r="AM2474" s="183"/>
      <c r="AN2474" s="183"/>
      <c r="AO2474" s="183"/>
      <c r="AP2474" s="183"/>
      <c r="AQ2474" s="183"/>
      <c r="AR2474" s="183"/>
      <c r="AS2474" s="183"/>
      <c r="AT2474" s="183"/>
      <c r="AU2474" s="183"/>
      <c r="AV2474" s="183"/>
      <c r="AW2474" s="183"/>
      <c r="AX2474" s="183"/>
      <c r="AY2474" s="183"/>
      <c r="AZ2474" s="183"/>
      <c r="BA2474" s="183"/>
      <c r="BB2474" s="183"/>
      <c r="BC2474" s="183"/>
      <c r="BD2474" s="183"/>
      <c r="BE2474" s="183"/>
      <c r="BF2474" s="183"/>
      <c r="BG2474" s="183"/>
      <c r="BH2474" s="183"/>
      <c r="BI2474" s="183"/>
      <c r="BJ2474" s="183"/>
      <c r="BK2474" s="183"/>
      <c r="BL2474" s="183"/>
      <c r="BM2474" s="183"/>
      <c r="BN2474" s="183"/>
      <c r="BO2474" s="183"/>
      <c r="BP2474" s="183"/>
      <c r="BQ2474" s="183"/>
      <c r="BR2474" s="183"/>
      <c r="BS2474" s="183"/>
      <c r="BT2474" s="183"/>
      <c r="BU2474" s="183"/>
      <c r="BV2474" s="183"/>
      <c r="BW2474" s="183"/>
      <c r="BX2474" s="183"/>
      <c r="BY2474" s="183"/>
      <c r="BZ2474" s="183"/>
      <c r="CA2474" s="183"/>
      <c r="CB2474" s="183"/>
      <c r="CC2474" s="183"/>
      <c r="CD2474" s="183"/>
      <c r="CE2474" s="183"/>
      <c r="CF2474" s="183"/>
      <c r="CG2474" s="183"/>
      <c r="CH2474" s="183"/>
      <c r="CI2474" s="183"/>
      <c r="CJ2474" s="183"/>
      <c r="CK2474" s="183"/>
      <c r="CL2474" s="183"/>
    </row>
    <row r="2475" spans="2:90" x14ac:dyDescent="0.4">
      <c r="B2475" s="168" t="s">
        <v>501</v>
      </c>
      <c r="C2475" s="193"/>
      <c r="D2475" s="193"/>
      <c r="E2475" s="193" t="s">
        <v>906</v>
      </c>
      <c r="F2475" s="193"/>
      <c r="G2475" s="193"/>
      <c r="H2475" s="193"/>
      <c r="I2475" s="194"/>
      <c r="J2475" s="194"/>
      <c r="K2475" s="195"/>
      <c r="L2475" s="195"/>
      <c r="M2475" s="195"/>
      <c r="N2475" s="195"/>
      <c r="O2475" s="195"/>
      <c r="P2475" s="195"/>
      <c r="R2475" s="195"/>
      <c r="S2475" s="183"/>
      <c r="T2475" s="183"/>
      <c r="U2475" s="183"/>
      <c r="V2475" s="183"/>
      <c r="W2475" s="183"/>
      <c r="X2475" s="183"/>
      <c r="Y2475" s="183"/>
      <c r="Z2475" s="183"/>
      <c r="AA2475" s="183"/>
      <c r="AB2475" s="183"/>
      <c r="AC2475" s="183"/>
      <c r="AD2475" s="183"/>
      <c r="AE2475" s="183"/>
      <c r="AF2475" s="183"/>
      <c r="AG2475" s="183"/>
      <c r="AH2475" s="183"/>
      <c r="AI2475" s="183"/>
      <c r="AJ2475" s="183"/>
      <c r="AK2475" s="183"/>
      <c r="AL2475" s="183"/>
      <c r="AM2475" s="183"/>
      <c r="AN2475" s="183"/>
      <c r="AO2475" s="183"/>
      <c r="AP2475" s="183"/>
      <c r="AQ2475" s="183"/>
      <c r="AR2475" s="183"/>
      <c r="AS2475" s="183"/>
      <c r="AT2475" s="183"/>
      <c r="AU2475" s="183"/>
      <c r="AV2475" s="183"/>
      <c r="AW2475" s="183"/>
      <c r="AX2475" s="183"/>
      <c r="AY2475" s="183"/>
      <c r="AZ2475" s="183"/>
      <c r="BA2475" s="183"/>
      <c r="BB2475" s="183"/>
      <c r="BC2475" s="183"/>
      <c r="BD2475" s="183"/>
      <c r="BE2475" s="183"/>
      <c r="BF2475" s="183"/>
      <c r="BG2475" s="183"/>
      <c r="BH2475" s="183"/>
      <c r="BI2475" s="183"/>
      <c r="BJ2475" s="183"/>
      <c r="BK2475" s="183"/>
      <c r="BL2475" s="183"/>
      <c r="BM2475" s="183"/>
      <c r="BN2475" s="183"/>
      <c r="BO2475" s="183"/>
      <c r="BP2475" s="183"/>
      <c r="BQ2475" s="183"/>
      <c r="BR2475" s="183"/>
      <c r="BS2475" s="183"/>
      <c r="BT2475" s="183"/>
      <c r="BU2475" s="183"/>
      <c r="BV2475" s="183"/>
      <c r="BW2475" s="183"/>
      <c r="BX2475" s="183"/>
      <c r="BY2475" s="183"/>
      <c r="BZ2475" s="183"/>
      <c r="CA2475" s="183"/>
      <c r="CB2475" s="183"/>
      <c r="CC2475" s="183"/>
      <c r="CD2475" s="183"/>
      <c r="CE2475" s="183"/>
      <c r="CF2475" s="183"/>
      <c r="CG2475" s="183"/>
      <c r="CH2475" s="183"/>
      <c r="CI2475" s="183"/>
      <c r="CJ2475" s="183"/>
      <c r="CK2475" s="183"/>
      <c r="CL2475" s="183"/>
    </row>
    <row r="2476" spans="2:90" x14ac:dyDescent="0.4">
      <c r="B2476" s="168" t="s">
        <v>461</v>
      </c>
      <c r="C2476" s="193"/>
      <c r="D2476" s="193"/>
      <c r="E2476" s="193" t="s">
        <v>906</v>
      </c>
      <c r="F2476" s="193"/>
      <c r="G2476" s="193"/>
      <c r="H2476" s="193"/>
      <c r="I2476" s="194"/>
      <c r="J2476" s="194"/>
      <c r="K2476" s="195"/>
      <c r="L2476" s="195"/>
      <c r="M2476" s="195"/>
      <c r="N2476" s="195"/>
      <c r="O2476" s="195"/>
      <c r="P2476" s="195"/>
      <c r="R2476" s="195"/>
      <c r="S2476" s="183" t="str">
        <f t="shared" ref="S2476:AX2476" si="2956">S$18</f>
        <v>S$14</v>
      </c>
      <c r="T2476" s="183" t="str">
        <f t="shared" si="2956"/>
        <v>T$14</v>
      </c>
      <c r="U2476" s="183" t="str">
        <f t="shared" si="2956"/>
        <v>U$14</v>
      </c>
      <c r="V2476" s="183" t="str">
        <f t="shared" si="2956"/>
        <v>V$14</v>
      </c>
      <c r="W2476" s="183" t="str">
        <f t="shared" si="2956"/>
        <v>W$14</v>
      </c>
      <c r="X2476" s="183" t="str">
        <f t="shared" si="2956"/>
        <v>X$14</v>
      </c>
      <c r="Y2476" s="183" t="str">
        <f t="shared" si="2956"/>
        <v>Y$14</v>
      </c>
      <c r="Z2476" s="183" t="str">
        <f t="shared" si="2956"/>
        <v>Z$14</v>
      </c>
      <c r="AA2476" s="183" t="str">
        <f t="shared" si="2956"/>
        <v>AA$14</v>
      </c>
      <c r="AB2476" s="183" t="str">
        <f t="shared" si="2956"/>
        <v>AB$14</v>
      </c>
      <c r="AC2476" s="183" t="str">
        <f t="shared" si="2956"/>
        <v>AC$14</v>
      </c>
      <c r="AD2476" s="183" t="str">
        <f t="shared" si="2956"/>
        <v>AD$14</v>
      </c>
      <c r="AE2476" s="183" t="str">
        <f t="shared" si="2956"/>
        <v>AE$14</v>
      </c>
      <c r="AF2476" s="183" t="str">
        <f t="shared" si="2956"/>
        <v>AF$14</v>
      </c>
      <c r="AG2476" s="183" t="str">
        <f t="shared" si="2956"/>
        <v>AG$14</v>
      </c>
      <c r="AH2476" s="183" t="str">
        <f t="shared" si="2956"/>
        <v>AH$14</v>
      </c>
      <c r="AI2476" s="183" t="str">
        <f t="shared" si="2956"/>
        <v>AI$14</v>
      </c>
      <c r="AJ2476" s="183" t="str">
        <f t="shared" si="2956"/>
        <v>AJ$14</v>
      </c>
      <c r="AK2476" s="183" t="str">
        <f t="shared" si="2956"/>
        <v>AK$14</v>
      </c>
      <c r="AL2476" s="183" t="str">
        <f t="shared" si="2956"/>
        <v>AL$14</v>
      </c>
      <c r="AM2476" s="183" t="str">
        <f t="shared" si="2956"/>
        <v>AM$14</v>
      </c>
      <c r="AN2476" s="183" t="str">
        <f t="shared" si="2956"/>
        <v>AN$14</v>
      </c>
      <c r="AO2476" s="183" t="str">
        <f t="shared" si="2956"/>
        <v>AO$14</v>
      </c>
      <c r="AP2476" s="183" t="str">
        <f t="shared" si="2956"/>
        <v>AP$14</v>
      </c>
      <c r="AQ2476" s="183" t="str">
        <f t="shared" si="2956"/>
        <v>AQ$14</v>
      </c>
      <c r="AR2476" s="183" t="str">
        <f t="shared" si="2956"/>
        <v>AR$14</v>
      </c>
      <c r="AS2476" s="183" t="str">
        <f t="shared" si="2956"/>
        <v>AS$14</v>
      </c>
      <c r="AT2476" s="183" t="str">
        <f t="shared" si="2956"/>
        <v>AT$14</v>
      </c>
      <c r="AU2476" s="183" t="str">
        <f t="shared" si="2956"/>
        <v>AU$14</v>
      </c>
      <c r="AV2476" s="183" t="str">
        <f t="shared" si="2956"/>
        <v>AV$14</v>
      </c>
      <c r="AW2476" s="183" t="str">
        <f t="shared" si="2956"/>
        <v>AW$14</v>
      </c>
      <c r="AX2476" s="183" t="str">
        <f t="shared" si="2956"/>
        <v>AX$14</v>
      </c>
      <c r="AY2476" s="183" t="str">
        <f t="shared" ref="AY2476:CD2476" si="2957">AY$18</f>
        <v>AY$14</v>
      </c>
      <c r="AZ2476" s="183" t="str">
        <f t="shared" si="2957"/>
        <v>AZ$14</v>
      </c>
      <c r="BA2476" s="183" t="str">
        <f t="shared" si="2957"/>
        <v>BA$14</v>
      </c>
      <c r="BB2476" s="183" t="str">
        <f t="shared" si="2957"/>
        <v>BB$14</v>
      </c>
      <c r="BC2476" s="183" t="str">
        <f t="shared" si="2957"/>
        <v>BC$14</v>
      </c>
      <c r="BD2476" s="183" t="str">
        <f t="shared" si="2957"/>
        <v>BD$14</v>
      </c>
      <c r="BE2476" s="183" t="str">
        <f t="shared" si="2957"/>
        <v>BE$14</v>
      </c>
      <c r="BF2476" s="183" t="str">
        <f t="shared" si="2957"/>
        <v>BF$14</v>
      </c>
      <c r="BG2476" s="183" t="str">
        <f t="shared" si="2957"/>
        <v>BG$14</v>
      </c>
      <c r="BH2476" s="183" t="str">
        <f t="shared" si="2957"/>
        <v>BH$14</v>
      </c>
      <c r="BI2476" s="183" t="str">
        <f t="shared" si="2957"/>
        <v>BI$14</v>
      </c>
      <c r="BJ2476" s="183" t="str">
        <f t="shared" si="2957"/>
        <v>BJ$14</v>
      </c>
      <c r="BK2476" s="183" t="str">
        <f t="shared" si="2957"/>
        <v>BK$14</v>
      </c>
      <c r="BL2476" s="183" t="str">
        <f t="shared" si="2957"/>
        <v>BL$14</v>
      </c>
      <c r="BM2476" s="183" t="str">
        <f t="shared" si="2957"/>
        <v>BM$14</v>
      </c>
      <c r="BN2476" s="183" t="str">
        <f t="shared" si="2957"/>
        <v>BN$14</v>
      </c>
      <c r="BO2476" s="183" t="str">
        <f t="shared" si="2957"/>
        <v>BO$14</v>
      </c>
      <c r="BP2476" s="183" t="str">
        <f t="shared" si="2957"/>
        <v>BP$14</v>
      </c>
      <c r="BQ2476" s="183" t="str">
        <f t="shared" si="2957"/>
        <v>BQ$14</v>
      </c>
      <c r="BR2476" s="183" t="str">
        <f t="shared" si="2957"/>
        <v>BR$14</v>
      </c>
      <c r="BS2476" s="183" t="str">
        <f t="shared" si="2957"/>
        <v>BS$14</v>
      </c>
      <c r="BT2476" s="183" t="str">
        <f t="shared" si="2957"/>
        <v>BT$14</v>
      </c>
      <c r="BU2476" s="183" t="str">
        <f t="shared" si="2957"/>
        <v>BU$14</v>
      </c>
      <c r="BV2476" s="183" t="str">
        <f t="shared" si="2957"/>
        <v>BV$14</v>
      </c>
      <c r="BW2476" s="183" t="str">
        <f t="shared" si="2957"/>
        <v>BW$14</v>
      </c>
      <c r="BX2476" s="183" t="str">
        <f t="shared" si="2957"/>
        <v>BX$14</v>
      </c>
      <c r="BY2476" s="183" t="str">
        <f t="shared" si="2957"/>
        <v>BY$14</v>
      </c>
      <c r="BZ2476" s="183" t="str">
        <f t="shared" si="2957"/>
        <v>BZ$14</v>
      </c>
      <c r="CA2476" s="183" t="str">
        <f t="shared" si="2957"/>
        <v>CA$14</v>
      </c>
      <c r="CB2476" s="183" t="str">
        <f t="shared" si="2957"/>
        <v>CB$14</v>
      </c>
      <c r="CC2476" s="183" t="str">
        <f t="shared" si="2957"/>
        <v>CC$14</v>
      </c>
      <c r="CD2476" s="183" t="str">
        <f t="shared" si="2957"/>
        <v>CD$14</v>
      </c>
      <c r="CE2476" s="183" t="str">
        <f t="shared" ref="CE2476:CL2476" si="2958">CE$18</f>
        <v>CE$14</v>
      </c>
      <c r="CF2476" s="183" t="str">
        <f t="shared" si="2958"/>
        <v>CF$14</v>
      </c>
      <c r="CG2476" s="183" t="str">
        <f t="shared" si="2958"/>
        <v>CG$14</v>
      </c>
      <c r="CH2476" s="183" t="str">
        <f t="shared" si="2958"/>
        <v>CH$14</v>
      </c>
      <c r="CI2476" s="183" t="str">
        <f t="shared" si="2958"/>
        <v>CI$14</v>
      </c>
      <c r="CJ2476" s="183" t="str">
        <f t="shared" si="2958"/>
        <v>CJ$14</v>
      </c>
      <c r="CK2476" s="183" t="str">
        <f t="shared" si="2958"/>
        <v>CK$14</v>
      </c>
      <c r="CL2476" s="183" t="str">
        <f t="shared" si="2958"/>
        <v>CL$14</v>
      </c>
    </row>
    <row r="2477" spans="2:90" x14ac:dyDescent="0.4">
      <c r="B2477" s="168" t="s">
        <v>462</v>
      </c>
      <c r="C2477" s="193"/>
      <c r="D2477" s="193"/>
      <c r="E2477" s="193" t="s">
        <v>906</v>
      </c>
      <c r="F2477" s="193"/>
      <c r="G2477" s="193"/>
      <c r="H2477" s="193"/>
      <c r="I2477" s="194"/>
      <c r="J2477" s="194"/>
      <c r="K2477" s="195"/>
      <c r="L2477" s="195"/>
      <c r="M2477" s="195"/>
      <c r="N2477" s="195"/>
      <c r="O2477" s="195"/>
      <c r="P2477" s="195"/>
      <c r="R2477" s="195"/>
      <c r="S2477" s="183" t="str">
        <f t="shared" ref="S2477:AX2477" si="2959">S$19</f>
        <v>S$15</v>
      </c>
      <c r="T2477" s="183" t="str">
        <f t="shared" si="2959"/>
        <v>T$15</v>
      </c>
      <c r="U2477" s="183" t="str">
        <f t="shared" si="2959"/>
        <v>U$15</v>
      </c>
      <c r="V2477" s="183" t="str">
        <f t="shared" si="2959"/>
        <v>V$15</v>
      </c>
      <c r="W2477" s="183" t="str">
        <f t="shared" si="2959"/>
        <v>W$15</v>
      </c>
      <c r="X2477" s="183" t="str">
        <f t="shared" si="2959"/>
        <v>X$15</v>
      </c>
      <c r="Y2477" s="183" t="str">
        <f t="shared" si="2959"/>
        <v>Y$15</v>
      </c>
      <c r="Z2477" s="183" t="str">
        <f t="shared" si="2959"/>
        <v>Z$15</v>
      </c>
      <c r="AA2477" s="183" t="str">
        <f t="shared" si="2959"/>
        <v>AA$15</v>
      </c>
      <c r="AB2477" s="183" t="str">
        <f t="shared" si="2959"/>
        <v>AB$15</v>
      </c>
      <c r="AC2477" s="183" t="str">
        <f t="shared" si="2959"/>
        <v>AC$15</v>
      </c>
      <c r="AD2477" s="183" t="str">
        <f t="shared" si="2959"/>
        <v>AD$15</v>
      </c>
      <c r="AE2477" s="183" t="str">
        <f t="shared" si="2959"/>
        <v>AE$15</v>
      </c>
      <c r="AF2477" s="183" t="str">
        <f t="shared" si="2959"/>
        <v>AF$15</v>
      </c>
      <c r="AG2477" s="183" t="str">
        <f t="shared" si="2959"/>
        <v>AG$15</v>
      </c>
      <c r="AH2477" s="183" t="str">
        <f t="shared" si="2959"/>
        <v>AH$15</v>
      </c>
      <c r="AI2477" s="183" t="str">
        <f t="shared" si="2959"/>
        <v>AI$15</v>
      </c>
      <c r="AJ2477" s="183" t="str">
        <f t="shared" si="2959"/>
        <v>AJ$15</v>
      </c>
      <c r="AK2477" s="183" t="str">
        <f t="shared" si="2959"/>
        <v>AK$15</v>
      </c>
      <c r="AL2477" s="183" t="str">
        <f t="shared" si="2959"/>
        <v>AL$15</v>
      </c>
      <c r="AM2477" s="183" t="str">
        <f t="shared" si="2959"/>
        <v>AM$15</v>
      </c>
      <c r="AN2477" s="183" t="str">
        <f t="shared" si="2959"/>
        <v>AN$15</v>
      </c>
      <c r="AO2477" s="183" t="str">
        <f t="shared" si="2959"/>
        <v>AO$15</v>
      </c>
      <c r="AP2477" s="183" t="str">
        <f t="shared" si="2959"/>
        <v>AP$15</v>
      </c>
      <c r="AQ2477" s="183" t="str">
        <f t="shared" si="2959"/>
        <v>AQ$15</v>
      </c>
      <c r="AR2477" s="183" t="str">
        <f t="shared" si="2959"/>
        <v>AR$15</v>
      </c>
      <c r="AS2477" s="183" t="str">
        <f t="shared" si="2959"/>
        <v>AS$15</v>
      </c>
      <c r="AT2477" s="183" t="str">
        <f t="shared" si="2959"/>
        <v>AT$15</v>
      </c>
      <c r="AU2477" s="183" t="str">
        <f t="shared" si="2959"/>
        <v>AU$15</v>
      </c>
      <c r="AV2477" s="183" t="str">
        <f t="shared" si="2959"/>
        <v>AV$15</v>
      </c>
      <c r="AW2477" s="183" t="str">
        <f t="shared" si="2959"/>
        <v>AW$15</v>
      </c>
      <c r="AX2477" s="183" t="str">
        <f t="shared" si="2959"/>
        <v>AX$15</v>
      </c>
      <c r="AY2477" s="183" t="str">
        <f t="shared" ref="AY2477:CD2477" si="2960">AY$19</f>
        <v>AY$15</v>
      </c>
      <c r="AZ2477" s="183" t="str">
        <f t="shared" si="2960"/>
        <v>AZ$15</v>
      </c>
      <c r="BA2477" s="183" t="str">
        <f t="shared" si="2960"/>
        <v>BA$15</v>
      </c>
      <c r="BB2477" s="183" t="str">
        <f t="shared" si="2960"/>
        <v>BB$15</v>
      </c>
      <c r="BC2477" s="183" t="str">
        <f t="shared" si="2960"/>
        <v>BC$15</v>
      </c>
      <c r="BD2477" s="183" t="str">
        <f t="shared" si="2960"/>
        <v>BD$15</v>
      </c>
      <c r="BE2477" s="183" t="str">
        <f t="shared" si="2960"/>
        <v>BE$15</v>
      </c>
      <c r="BF2477" s="183" t="str">
        <f t="shared" si="2960"/>
        <v>BF$15</v>
      </c>
      <c r="BG2477" s="183" t="str">
        <f t="shared" si="2960"/>
        <v>BG$15</v>
      </c>
      <c r="BH2477" s="183" t="str">
        <f t="shared" si="2960"/>
        <v>BH$15</v>
      </c>
      <c r="BI2477" s="183" t="str">
        <f t="shared" si="2960"/>
        <v>BI$15</v>
      </c>
      <c r="BJ2477" s="183" t="str">
        <f t="shared" si="2960"/>
        <v>BJ$15</v>
      </c>
      <c r="BK2477" s="183" t="str">
        <f t="shared" si="2960"/>
        <v>BK$15</v>
      </c>
      <c r="BL2477" s="183" t="str">
        <f t="shared" si="2960"/>
        <v>BL$15</v>
      </c>
      <c r="BM2477" s="183" t="str">
        <f t="shared" si="2960"/>
        <v>BM$15</v>
      </c>
      <c r="BN2477" s="183" t="str">
        <f t="shared" si="2960"/>
        <v>BN$15</v>
      </c>
      <c r="BO2477" s="183" t="str">
        <f t="shared" si="2960"/>
        <v>BO$15</v>
      </c>
      <c r="BP2477" s="183" t="str">
        <f t="shared" si="2960"/>
        <v>BP$15</v>
      </c>
      <c r="BQ2477" s="183" t="str">
        <f t="shared" si="2960"/>
        <v>BQ$15</v>
      </c>
      <c r="BR2477" s="183" t="str">
        <f t="shared" si="2960"/>
        <v>BR$15</v>
      </c>
      <c r="BS2477" s="183" t="str">
        <f t="shared" si="2960"/>
        <v>BS$15</v>
      </c>
      <c r="BT2477" s="183" t="str">
        <f t="shared" si="2960"/>
        <v>BT$15</v>
      </c>
      <c r="BU2477" s="183" t="str">
        <f t="shared" si="2960"/>
        <v>BU$15</v>
      </c>
      <c r="BV2477" s="183" t="str">
        <f t="shared" si="2960"/>
        <v>BV$15</v>
      </c>
      <c r="BW2477" s="183" t="str">
        <f t="shared" si="2960"/>
        <v>BW$15</v>
      </c>
      <c r="BX2477" s="183" t="str">
        <f t="shared" si="2960"/>
        <v>BX$15</v>
      </c>
      <c r="BY2477" s="183" t="str">
        <f t="shared" si="2960"/>
        <v>BY$15</v>
      </c>
      <c r="BZ2477" s="183" t="str">
        <f t="shared" si="2960"/>
        <v>BZ$15</v>
      </c>
      <c r="CA2477" s="183" t="str">
        <f t="shared" si="2960"/>
        <v>CA$15</v>
      </c>
      <c r="CB2477" s="183" t="str">
        <f t="shared" si="2960"/>
        <v>CB$15</v>
      </c>
      <c r="CC2477" s="183" t="str">
        <f t="shared" si="2960"/>
        <v>CC$15</v>
      </c>
      <c r="CD2477" s="183" t="str">
        <f t="shared" si="2960"/>
        <v>CD$15</v>
      </c>
      <c r="CE2477" s="183" t="str">
        <f t="shared" ref="CE2477:CL2477" si="2961">CE$19</f>
        <v>CE$15</v>
      </c>
      <c r="CF2477" s="183" t="str">
        <f t="shared" si="2961"/>
        <v>CF$15</v>
      </c>
      <c r="CG2477" s="183" t="str">
        <f t="shared" si="2961"/>
        <v>CG$15</v>
      </c>
      <c r="CH2477" s="183" t="str">
        <f t="shared" si="2961"/>
        <v>CH$15</v>
      </c>
      <c r="CI2477" s="183" t="str">
        <f t="shared" si="2961"/>
        <v>CI$15</v>
      </c>
      <c r="CJ2477" s="183" t="str">
        <f t="shared" si="2961"/>
        <v>CJ$15</v>
      </c>
      <c r="CK2477" s="183" t="str">
        <f t="shared" si="2961"/>
        <v>CK$15</v>
      </c>
      <c r="CL2477" s="183" t="str">
        <f t="shared" si="2961"/>
        <v>CL$15</v>
      </c>
    </row>
    <row r="2478" spans="2:90" x14ac:dyDescent="0.4">
      <c r="B2478" s="137" t="s">
        <v>183</v>
      </c>
      <c r="C2478" s="136"/>
      <c r="D2478" s="136" t="s">
        <v>735</v>
      </c>
      <c r="E2478" s="136" t="s">
        <v>735</v>
      </c>
      <c r="F2478" s="136" t="s">
        <v>151</v>
      </c>
      <c r="G2478" s="136" t="s">
        <v>81</v>
      </c>
      <c r="H2478" s="136"/>
      <c r="I2478" s="138"/>
      <c r="J2478" s="138"/>
      <c r="K2478" s="136"/>
      <c r="L2478" s="136"/>
      <c r="M2478" s="136"/>
      <c r="N2478" s="136"/>
      <c r="O2478" s="136"/>
      <c r="P2478" s="136"/>
      <c r="R2478" s="137"/>
      <c r="S2478" s="162"/>
      <c r="T2478" s="162"/>
      <c r="U2478" s="162"/>
      <c r="V2478" s="162"/>
      <c r="W2478" s="162"/>
      <c r="X2478" s="162"/>
      <c r="Y2478" s="162"/>
      <c r="Z2478" s="162"/>
      <c r="AA2478" s="162"/>
      <c r="AB2478" s="162"/>
      <c r="AC2478" s="162"/>
      <c r="AD2478" s="162"/>
      <c r="AE2478" s="162"/>
      <c r="AF2478" s="162"/>
      <c r="AG2478" s="162"/>
      <c r="AH2478" s="162"/>
      <c r="AI2478" s="162"/>
      <c r="AJ2478" s="162"/>
      <c r="AK2478" s="162"/>
      <c r="AL2478" s="162"/>
      <c r="AM2478" s="162"/>
      <c r="AN2478" s="162"/>
      <c r="AO2478" s="162"/>
      <c r="AP2478" s="162"/>
      <c r="AQ2478" s="162"/>
      <c r="AR2478" s="162"/>
      <c r="AS2478" s="162"/>
      <c r="AT2478" s="162"/>
      <c r="AU2478" s="162"/>
      <c r="AV2478" s="162"/>
      <c r="AW2478" s="162"/>
      <c r="AX2478" s="162"/>
      <c r="AY2478" s="162"/>
      <c r="AZ2478" s="162"/>
      <c r="BA2478" s="162"/>
      <c r="BB2478" s="162"/>
      <c r="BC2478" s="162"/>
      <c r="BD2478" s="162"/>
      <c r="BE2478" s="162"/>
      <c r="BF2478" s="162"/>
      <c r="BG2478" s="162"/>
      <c r="BH2478" s="162"/>
      <c r="BI2478" s="162"/>
      <c r="BJ2478" s="162"/>
      <c r="BK2478" s="162"/>
      <c r="BL2478" s="162"/>
      <c r="BM2478" s="162"/>
      <c r="BN2478" s="162"/>
      <c r="BO2478" s="162"/>
      <c r="BP2478" s="162"/>
      <c r="BQ2478" s="162"/>
      <c r="BR2478" s="162"/>
      <c r="BS2478" s="162"/>
      <c r="BT2478" s="162"/>
      <c r="BU2478" s="162"/>
      <c r="BV2478" s="162"/>
      <c r="BW2478" s="162"/>
      <c r="BX2478" s="162"/>
      <c r="BY2478" s="162"/>
      <c r="BZ2478" s="162"/>
      <c r="CA2478" s="162"/>
      <c r="CB2478" s="162"/>
      <c r="CC2478" s="162"/>
      <c r="CD2478" s="162"/>
      <c r="CE2478" s="162"/>
      <c r="CF2478" s="162"/>
      <c r="CG2478" s="162"/>
      <c r="CH2478" s="162"/>
      <c r="CI2478" s="162"/>
      <c r="CJ2478" s="162"/>
      <c r="CK2478" s="162"/>
      <c r="CL2478" s="162"/>
    </row>
    <row r="2479" spans="2:90" x14ac:dyDescent="0.4">
      <c r="B2479" s="93" t="str">
        <f>B2483&amp;":"</f>
        <v>Expense - Headcount - volume driven:</v>
      </c>
      <c r="C2479" s="31"/>
      <c r="D2479" s="31" t="s">
        <v>735</v>
      </c>
      <c r="E2479" s="31" t="s">
        <v>906</v>
      </c>
      <c r="F2479" s="31"/>
      <c r="G2479" s="31"/>
      <c r="H2479" s="31"/>
      <c r="I2479" s="73"/>
      <c r="J2479" s="73"/>
      <c r="K2479" s="31"/>
      <c r="L2479" s="31"/>
      <c r="M2479" s="31"/>
      <c r="N2479" s="31"/>
      <c r="O2479" s="31"/>
      <c r="P2479" s="31"/>
      <c r="R2479" s="67"/>
      <c r="S2479" s="150"/>
      <c r="T2479" s="150"/>
      <c r="U2479" s="150"/>
      <c r="V2479" s="150"/>
      <c r="W2479" s="150"/>
      <c r="X2479" s="150"/>
      <c r="Y2479" s="150"/>
      <c r="Z2479" s="150"/>
      <c r="AA2479" s="150"/>
      <c r="AB2479" s="150"/>
      <c r="AC2479" s="150"/>
      <c r="AD2479" s="150"/>
      <c r="AE2479" s="150"/>
      <c r="AF2479" s="150"/>
      <c r="AG2479" s="150"/>
      <c r="AH2479" s="150"/>
      <c r="AI2479" s="150"/>
      <c r="AJ2479" s="150"/>
      <c r="AK2479" s="150"/>
      <c r="AL2479" s="150"/>
      <c r="AM2479" s="150"/>
      <c r="AN2479" s="150"/>
      <c r="AO2479" s="150"/>
      <c r="AP2479" s="150"/>
      <c r="AQ2479" s="150"/>
      <c r="AR2479" s="150"/>
      <c r="AS2479" s="150"/>
      <c r="AT2479" s="150"/>
      <c r="AU2479" s="150"/>
      <c r="AV2479" s="150"/>
      <c r="AW2479" s="150"/>
      <c r="AX2479" s="150"/>
      <c r="AY2479" s="150"/>
      <c r="AZ2479" s="150"/>
      <c r="BA2479" s="150"/>
      <c r="BB2479" s="150"/>
      <c r="BC2479" s="150"/>
      <c r="BD2479" s="150"/>
      <c r="BE2479" s="150"/>
      <c r="BF2479" s="150"/>
      <c r="BG2479" s="150"/>
      <c r="BH2479" s="150"/>
      <c r="BI2479" s="150"/>
      <c r="BJ2479" s="150"/>
      <c r="BK2479" s="150"/>
      <c r="BL2479" s="150"/>
      <c r="BM2479" s="150"/>
      <c r="BN2479" s="150"/>
      <c r="BO2479" s="150"/>
      <c r="BP2479" s="150"/>
      <c r="BQ2479" s="150"/>
      <c r="BR2479" s="150"/>
      <c r="BS2479" s="150"/>
      <c r="BT2479" s="150"/>
      <c r="BU2479" s="150"/>
      <c r="BV2479" s="150"/>
      <c r="BW2479" s="150"/>
      <c r="BX2479" s="150"/>
      <c r="BY2479" s="150"/>
      <c r="BZ2479" s="150"/>
      <c r="CA2479" s="150"/>
      <c r="CB2479" s="150"/>
      <c r="CC2479" s="150"/>
      <c r="CD2479" s="150"/>
      <c r="CE2479" s="150"/>
      <c r="CF2479" s="150"/>
      <c r="CG2479" s="150"/>
      <c r="CH2479" s="150"/>
      <c r="CI2479" s="150"/>
      <c r="CJ2479" s="150"/>
      <c r="CK2479" s="150"/>
      <c r="CL2479" s="150"/>
    </row>
    <row r="2480" spans="2:90" x14ac:dyDescent="0.4">
      <c r="B2480" s="139" t="s">
        <v>184</v>
      </c>
      <c r="C2480" s="12"/>
      <c r="D2480" s="12" t="s">
        <v>735</v>
      </c>
      <c r="E2480" s="12" t="s">
        <v>906</v>
      </c>
      <c r="F2480" s="12"/>
      <c r="G2480" s="12" t="str">
        <f>E2480</f>
        <v/>
      </c>
      <c r="H2480" s="12"/>
      <c r="I2480" s="60"/>
      <c r="J2480" s="60"/>
      <c r="K2480" s="17">
        <v>1000</v>
      </c>
      <c r="L2480" s="17">
        <v>1000</v>
      </c>
      <c r="M2480" s="17">
        <v>1000</v>
      </c>
      <c r="N2480" s="17">
        <v>1000</v>
      </c>
      <c r="O2480" s="17">
        <v>1000</v>
      </c>
      <c r="P2480" s="17">
        <v>1000</v>
      </c>
      <c r="R2480" s="15"/>
      <c r="S2480" s="76" cm="1">
        <f t="array" ref="S2480">INDEX($K:$P,ROW(),MATCH(S$3,$K$2:$P$2,0))/12</f>
        <v>83.333333333333329</v>
      </c>
      <c r="T2480" s="76" cm="1">
        <f t="array" ref="T2480">INDEX($K:$P,ROW(),MATCH(T$3,$K$2:$P$2,0))/12</f>
        <v>83.333333333333329</v>
      </c>
      <c r="U2480" s="76" cm="1">
        <f t="array" ref="U2480">INDEX($K:$P,ROW(),MATCH(U$3,$K$2:$P$2,0))/12</f>
        <v>83.333333333333329</v>
      </c>
      <c r="V2480" s="76" cm="1">
        <f t="array" ref="V2480">INDEX($K:$P,ROW(),MATCH(V$3,$K$2:$P$2,0))/12</f>
        <v>83.333333333333329</v>
      </c>
      <c r="W2480" s="76" cm="1">
        <f t="array" ref="W2480">INDEX($K:$P,ROW(),MATCH(W$3,$K$2:$P$2,0))/12</f>
        <v>83.333333333333329</v>
      </c>
      <c r="X2480" s="76" cm="1">
        <f t="array" ref="X2480">INDEX($K:$P,ROW(),MATCH(X$3,$K$2:$P$2,0))/12</f>
        <v>83.333333333333329</v>
      </c>
      <c r="Y2480" s="76" cm="1">
        <f t="array" ref="Y2480">INDEX($K:$P,ROW(),MATCH(Y$3,$K$2:$P$2,0))/12</f>
        <v>83.333333333333329</v>
      </c>
      <c r="Z2480" s="76" cm="1">
        <f t="array" ref="Z2480">INDEX($K:$P,ROW(),MATCH(Z$3,$K$2:$P$2,0))/12</f>
        <v>83.333333333333329</v>
      </c>
      <c r="AA2480" s="76" cm="1">
        <f t="array" ref="AA2480">INDEX($K:$P,ROW(),MATCH(AA$3,$K$2:$P$2,0))/12</f>
        <v>83.333333333333329</v>
      </c>
      <c r="AB2480" s="76" cm="1">
        <f t="array" ref="AB2480">INDEX($K:$P,ROW(),MATCH(AB$3,$K$2:$P$2,0))/12</f>
        <v>83.333333333333329</v>
      </c>
      <c r="AC2480" s="76" cm="1">
        <f t="array" ref="AC2480">INDEX($K:$P,ROW(),MATCH(AC$3,$K$2:$P$2,0))/12</f>
        <v>83.333333333333329</v>
      </c>
      <c r="AD2480" s="76" cm="1">
        <f t="array" ref="AD2480">INDEX($K:$P,ROW(),MATCH(AD$3,$K$2:$P$2,0))/12</f>
        <v>83.333333333333329</v>
      </c>
      <c r="AE2480" s="76" cm="1">
        <f t="array" ref="AE2480">INDEX($K:$P,ROW(),MATCH(AE$3,$K$2:$P$2,0))/12</f>
        <v>83.333333333333329</v>
      </c>
      <c r="AF2480" s="76" cm="1">
        <f t="array" ref="AF2480">INDEX($K:$P,ROW(),MATCH(AF$3,$K$2:$P$2,0))/12</f>
        <v>83.333333333333329</v>
      </c>
      <c r="AG2480" s="76" cm="1">
        <f t="array" ref="AG2480">INDEX($K:$P,ROW(),MATCH(AG$3,$K$2:$P$2,0))/12</f>
        <v>83.333333333333329</v>
      </c>
      <c r="AH2480" s="76" cm="1">
        <f t="array" ref="AH2480">INDEX($K:$P,ROW(),MATCH(AH$3,$K$2:$P$2,0))/12</f>
        <v>83.333333333333329</v>
      </c>
      <c r="AI2480" s="76" cm="1">
        <f t="array" ref="AI2480">INDEX($K:$P,ROW(),MATCH(AI$3,$K$2:$P$2,0))/12</f>
        <v>83.333333333333329</v>
      </c>
      <c r="AJ2480" s="76" cm="1">
        <f t="array" ref="AJ2480">INDEX($K:$P,ROW(),MATCH(AJ$3,$K$2:$P$2,0))/12</f>
        <v>83.333333333333329</v>
      </c>
      <c r="AK2480" s="76" cm="1">
        <f t="array" ref="AK2480">INDEX($K:$P,ROW(),MATCH(AK$3,$K$2:$P$2,0))/12</f>
        <v>83.333333333333329</v>
      </c>
      <c r="AL2480" s="76" cm="1">
        <f t="array" ref="AL2480">INDEX($K:$P,ROW(),MATCH(AL$3,$K$2:$P$2,0))/12</f>
        <v>83.333333333333329</v>
      </c>
      <c r="AM2480" s="76" cm="1">
        <f t="array" ref="AM2480">INDEX($K:$P,ROW(),MATCH(AM$3,$K$2:$P$2,0))/12</f>
        <v>83.333333333333329</v>
      </c>
      <c r="AN2480" s="76" cm="1">
        <f t="array" ref="AN2480">INDEX($K:$P,ROW(),MATCH(AN$3,$K$2:$P$2,0))/12</f>
        <v>83.333333333333329</v>
      </c>
      <c r="AO2480" s="76" cm="1">
        <f t="array" ref="AO2480">INDEX($K:$P,ROW(),MATCH(AO$3,$K$2:$P$2,0))/12</f>
        <v>83.333333333333329</v>
      </c>
      <c r="AP2480" s="76" cm="1">
        <f t="array" ref="AP2480">INDEX($K:$P,ROW(),MATCH(AP$3,$K$2:$P$2,0))/12</f>
        <v>83.333333333333329</v>
      </c>
      <c r="AQ2480" s="76" cm="1">
        <f t="array" ref="AQ2480">INDEX($K:$P,ROW(),MATCH(AQ$3,$K$2:$P$2,0))/12</f>
        <v>83.333333333333329</v>
      </c>
      <c r="AR2480" s="76" cm="1">
        <f t="array" ref="AR2480">INDEX($K:$P,ROW(),MATCH(AR$3,$K$2:$P$2,0))/12</f>
        <v>83.333333333333329</v>
      </c>
      <c r="AS2480" s="76" cm="1">
        <f t="array" ref="AS2480">INDEX($K:$P,ROW(),MATCH(AS$3,$K$2:$P$2,0))/12</f>
        <v>83.333333333333329</v>
      </c>
      <c r="AT2480" s="76" cm="1">
        <f t="array" ref="AT2480">INDEX($K:$P,ROW(),MATCH(AT$3,$K$2:$P$2,0))/12</f>
        <v>83.333333333333329</v>
      </c>
      <c r="AU2480" s="76" cm="1">
        <f t="array" ref="AU2480">INDEX($K:$P,ROW(),MATCH(AU$3,$K$2:$P$2,0))/12</f>
        <v>83.333333333333329</v>
      </c>
      <c r="AV2480" s="76" cm="1">
        <f t="array" ref="AV2480">INDEX($K:$P,ROW(),MATCH(AV$3,$K$2:$P$2,0))/12</f>
        <v>83.333333333333329</v>
      </c>
      <c r="AW2480" s="76" cm="1">
        <f t="array" ref="AW2480">INDEX($K:$P,ROW(),MATCH(AW$3,$K$2:$P$2,0))/12</f>
        <v>83.333333333333329</v>
      </c>
      <c r="AX2480" s="76" cm="1">
        <f t="array" ref="AX2480">INDEX($K:$P,ROW(),MATCH(AX$3,$K$2:$P$2,0))/12</f>
        <v>83.333333333333329</v>
      </c>
      <c r="AY2480" s="76" cm="1">
        <f t="array" ref="AY2480">INDEX($K:$P,ROW(),MATCH(AY$3,$K$2:$P$2,0))/12</f>
        <v>83.333333333333329</v>
      </c>
      <c r="AZ2480" s="76" cm="1">
        <f t="array" ref="AZ2480">INDEX($K:$P,ROW(),MATCH(AZ$3,$K$2:$P$2,0))/12</f>
        <v>83.333333333333329</v>
      </c>
      <c r="BA2480" s="76" cm="1">
        <f t="array" ref="BA2480">INDEX($K:$P,ROW(),MATCH(BA$3,$K$2:$P$2,0))/12</f>
        <v>83.333333333333329</v>
      </c>
      <c r="BB2480" s="76" cm="1">
        <f t="array" ref="BB2480">INDEX($K:$P,ROW(),MATCH(BB$3,$K$2:$P$2,0))/12</f>
        <v>83.333333333333329</v>
      </c>
      <c r="BC2480" s="76" cm="1">
        <f t="array" ref="BC2480">INDEX($K:$P,ROW(),MATCH(BC$3,$K$2:$P$2,0))/12</f>
        <v>83.333333333333329</v>
      </c>
      <c r="BD2480" s="76" cm="1">
        <f t="array" ref="BD2480">INDEX($K:$P,ROW(),MATCH(BD$3,$K$2:$P$2,0))/12</f>
        <v>83.333333333333329</v>
      </c>
      <c r="BE2480" s="76" cm="1">
        <f t="array" ref="BE2480">INDEX($K:$P,ROW(),MATCH(BE$3,$K$2:$P$2,0))/12</f>
        <v>83.333333333333329</v>
      </c>
      <c r="BF2480" s="76" cm="1">
        <f t="array" ref="BF2480">INDEX($K:$P,ROW(),MATCH(BF$3,$K$2:$P$2,0))/12</f>
        <v>83.333333333333329</v>
      </c>
      <c r="BG2480" s="76" cm="1">
        <f t="array" ref="BG2480">INDEX($K:$P,ROW(),MATCH(BG$3,$K$2:$P$2,0))/12</f>
        <v>83.333333333333329</v>
      </c>
      <c r="BH2480" s="76" cm="1">
        <f t="array" ref="BH2480">INDEX($K:$P,ROW(),MATCH(BH$3,$K$2:$P$2,0))/12</f>
        <v>83.333333333333329</v>
      </c>
      <c r="BI2480" s="76" cm="1">
        <f t="array" ref="BI2480">INDEX($K:$P,ROW(),MATCH(BI$3,$K$2:$P$2,0))/12</f>
        <v>83.333333333333329</v>
      </c>
      <c r="BJ2480" s="76" cm="1">
        <f t="array" ref="BJ2480">INDEX($K:$P,ROW(),MATCH(BJ$3,$K$2:$P$2,0))/12</f>
        <v>83.333333333333329</v>
      </c>
      <c r="BK2480" s="76" cm="1">
        <f t="array" ref="BK2480">INDEX($K:$P,ROW(),MATCH(BK$3,$K$2:$P$2,0))/12</f>
        <v>83.333333333333329</v>
      </c>
      <c r="BL2480" s="76" cm="1">
        <f t="array" ref="BL2480">INDEX($K:$P,ROW(),MATCH(BL$3,$K$2:$P$2,0))/12</f>
        <v>83.333333333333329</v>
      </c>
      <c r="BM2480" s="76" cm="1">
        <f t="array" ref="BM2480">INDEX($K:$P,ROW(),MATCH(BM$3,$K$2:$P$2,0))/12</f>
        <v>83.333333333333329</v>
      </c>
      <c r="BN2480" s="76" cm="1">
        <f t="array" ref="BN2480">INDEX($K:$P,ROW(),MATCH(BN$3,$K$2:$P$2,0))/12</f>
        <v>83.333333333333329</v>
      </c>
      <c r="BO2480" s="76" cm="1">
        <f t="array" ref="BO2480">INDEX($K:$P,ROW(),MATCH(BO$3,$K$2:$P$2,0))/12</f>
        <v>83.333333333333329</v>
      </c>
      <c r="BP2480" s="76" cm="1">
        <f t="array" ref="BP2480">INDEX($K:$P,ROW(),MATCH(BP$3,$K$2:$P$2,0))/12</f>
        <v>83.333333333333329</v>
      </c>
      <c r="BQ2480" s="76" cm="1">
        <f t="array" ref="BQ2480">INDEX($K:$P,ROW(),MATCH(BQ$3,$K$2:$P$2,0))/12</f>
        <v>83.333333333333329</v>
      </c>
      <c r="BR2480" s="76" cm="1">
        <f t="array" ref="BR2480">INDEX($K:$P,ROW(),MATCH(BR$3,$K$2:$P$2,0))/12</f>
        <v>83.333333333333329</v>
      </c>
      <c r="BS2480" s="76" cm="1">
        <f t="array" ref="BS2480">INDEX($K:$P,ROW(),MATCH(BS$3,$K$2:$P$2,0))/12</f>
        <v>83.333333333333329</v>
      </c>
      <c r="BT2480" s="76" cm="1">
        <f t="array" ref="BT2480">INDEX($K:$P,ROW(),MATCH(BT$3,$K$2:$P$2,0))/12</f>
        <v>83.333333333333329</v>
      </c>
      <c r="BU2480" s="76" cm="1">
        <f t="array" ref="BU2480">INDEX($K:$P,ROW(),MATCH(BU$3,$K$2:$P$2,0))/12</f>
        <v>83.333333333333329</v>
      </c>
      <c r="BV2480" s="76" cm="1">
        <f t="array" ref="BV2480">INDEX($K:$P,ROW(),MATCH(BV$3,$K$2:$P$2,0))/12</f>
        <v>83.333333333333329</v>
      </c>
      <c r="BW2480" s="76" cm="1">
        <f t="array" ref="BW2480">INDEX($K:$P,ROW(),MATCH(BW$3,$K$2:$P$2,0))/12</f>
        <v>83.333333333333329</v>
      </c>
      <c r="BX2480" s="76" cm="1">
        <f t="array" ref="BX2480">INDEX($K:$P,ROW(),MATCH(BX$3,$K$2:$P$2,0))/12</f>
        <v>83.333333333333329</v>
      </c>
      <c r="BY2480" s="76" cm="1">
        <f t="array" ref="BY2480">INDEX($K:$P,ROW(),MATCH(BY$3,$K$2:$P$2,0))/12</f>
        <v>83.333333333333329</v>
      </c>
      <c r="BZ2480" s="76" cm="1">
        <f t="array" ref="BZ2480">INDEX($K:$P,ROW(),MATCH(BZ$3,$K$2:$P$2,0))/12</f>
        <v>83.333333333333329</v>
      </c>
      <c r="CA2480" s="76" cm="1">
        <f t="array" ref="CA2480">INDEX($K:$P,ROW(),MATCH(CA$3,$K$2:$P$2,0))/12</f>
        <v>83.333333333333329</v>
      </c>
      <c r="CB2480" s="76" cm="1">
        <f t="array" ref="CB2480">INDEX($K:$P,ROW(),MATCH(CB$3,$K$2:$P$2,0))/12</f>
        <v>83.333333333333329</v>
      </c>
      <c r="CC2480" s="76" cm="1">
        <f t="array" ref="CC2480">INDEX($K:$P,ROW(),MATCH(CC$3,$K$2:$P$2,0))/12</f>
        <v>83.333333333333329</v>
      </c>
      <c r="CD2480" s="76" cm="1">
        <f t="array" ref="CD2480">INDEX($K:$P,ROW(),MATCH(CD$3,$K$2:$P$2,0))/12</f>
        <v>83.333333333333329</v>
      </c>
      <c r="CE2480" s="76" cm="1">
        <f t="array" ref="CE2480">INDEX($K:$P,ROW(),MATCH(CE$3,$K$2:$P$2,0))/12</f>
        <v>83.333333333333329</v>
      </c>
      <c r="CF2480" s="76" cm="1">
        <f t="array" ref="CF2480">INDEX($K:$P,ROW(),MATCH(CF$3,$K$2:$P$2,0))/12</f>
        <v>83.333333333333329</v>
      </c>
      <c r="CG2480" s="76" cm="1">
        <f t="array" ref="CG2480">INDEX($K:$P,ROW(),MATCH(CG$3,$K$2:$P$2,0))/12</f>
        <v>83.333333333333329</v>
      </c>
      <c r="CH2480" s="76" cm="1">
        <f t="array" ref="CH2480">INDEX($K:$P,ROW(),MATCH(CH$3,$K$2:$P$2,0))/12</f>
        <v>83.333333333333329</v>
      </c>
      <c r="CI2480" s="76" cm="1">
        <f t="array" ref="CI2480">INDEX($K:$P,ROW(),MATCH(CI$3,$K$2:$P$2,0))/12</f>
        <v>83.333333333333329</v>
      </c>
      <c r="CJ2480" s="76" cm="1">
        <f t="array" ref="CJ2480">INDEX($K:$P,ROW(),MATCH(CJ$3,$K$2:$P$2,0))/12</f>
        <v>83.333333333333329</v>
      </c>
      <c r="CK2480" s="76" cm="1">
        <f t="array" ref="CK2480">INDEX($K:$P,ROW(),MATCH(CK$3,$K$2:$P$2,0))/12</f>
        <v>83.333333333333329</v>
      </c>
      <c r="CL2480" s="76" cm="1">
        <f t="array" ref="CL2480">INDEX($K:$P,ROW(),MATCH(CL$3,$K$2:$P$2,0))/12</f>
        <v>83.333333333333329</v>
      </c>
    </row>
    <row r="2481" spans="2:90" x14ac:dyDescent="0.4">
      <c r="B2481" s="139" t="str">
        <f>"# of FTE's - "&amp;SUBSTITUTE(B2478,":","")</f>
        <v># of FTE's - Headcount - volume driven</v>
      </c>
      <c r="C2481" s="12" t="s">
        <v>80</v>
      </c>
      <c r="D2481" s="12" t="s">
        <v>735</v>
      </c>
      <c r="E2481" s="12" t="s">
        <v>906</v>
      </c>
      <c r="F2481" s="12"/>
      <c r="G2481" s="12"/>
      <c r="H2481" s="12"/>
      <c r="I2481" s="60"/>
      <c r="J2481" s="60"/>
      <c r="K2481" s="34">
        <f ca="1">SUMIF($3:$3,K$2,2481:2481)</f>
        <v>720</v>
      </c>
      <c r="L2481" s="34">
        <f ca="1">SUMIF($3:$3,L$2,2481:2481)</f>
        <v>720</v>
      </c>
      <c r="M2481" s="34">
        <f ca="1">SUMIF($3:$3,M$2,2481:2481)</f>
        <v>720</v>
      </c>
      <c r="N2481" s="34">
        <f ca="1">SUMIF($3:$3,N$2,2481:2481)</f>
        <v>720</v>
      </c>
      <c r="O2481" s="34">
        <f ca="1">SUMIF($3:$3,O$2,2481:2481)</f>
        <v>720</v>
      </c>
      <c r="P2481" s="34">
        <f ca="1">SUMIF($3:$3,P$2,2481:2481)</f>
        <v>720</v>
      </c>
      <c r="R2481" s="15"/>
      <c r="S2481" s="76" cm="1">
        <f t="array" aca="1" ref="S2481" ca="1">ROUNDUP(INDIRECT(S2473)/S2480,0)</f>
        <v>60</v>
      </c>
      <c r="T2481" s="76" cm="1">
        <f t="array" aca="1" ref="T2481" ca="1">ROUNDUP(INDIRECT(T2473)/T2480,0)</f>
        <v>60</v>
      </c>
      <c r="U2481" s="76" cm="1">
        <f t="array" aca="1" ref="U2481" ca="1">ROUNDUP(INDIRECT(U2473)/U2480,0)</f>
        <v>60</v>
      </c>
      <c r="V2481" s="76" cm="1">
        <f t="array" aca="1" ref="V2481" ca="1">ROUNDUP(INDIRECT(V2473)/V2480,0)</f>
        <v>60</v>
      </c>
      <c r="W2481" s="76" cm="1">
        <f t="array" aca="1" ref="W2481" ca="1">ROUNDUP(INDIRECT(W2473)/W2480,0)</f>
        <v>60</v>
      </c>
      <c r="X2481" s="76" cm="1">
        <f t="array" aca="1" ref="X2481" ca="1">ROUNDUP(INDIRECT(X2473)/X2480,0)</f>
        <v>60</v>
      </c>
      <c r="Y2481" s="76" cm="1">
        <f t="array" aca="1" ref="Y2481" ca="1">ROUNDUP(INDIRECT(Y2473)/Y2480,0)</f>
        <v>60</v>
      </c>
      <c r="Z2481" s="76" cm="1">
        <f t="array" aca="1" ref="Z2481" ca="1">ROUNDUP(INDIRECT(Z2473)/Z2480,0)</f>
        <v>60</v>
      </c>
      <c r="AA2481" s="76" cm="1">
        <f t="array" aca="1" ref="AA2481" ca="1">ROUNDUP(INDIRECT(AA2473)/AA2480,0)</f>
        <v>60</v>
      </c>
      <c r="AB2481" s="76" cm="1">
        <f t="array" aca="1" ref="AB2481" ca="1">ROUNDUP(INDIRECT(AB2473)/AB2480,0)</f>
        <v>60</v>
      </c>
      <c r="AC2481" s="76" cm="1">
        <f t="array" aca="1" ref="AC2481" ca="1">ROUNDUP(INDIRECT(AC2473)/AC2480,0)</f>
        <v>60</v>
      </c>
      <c r="AD2481" s="76" cm="1">
        <f t="array" aca="1" ref="AD2481" ca="1">ROUNDUP(INDIRECT(AD2473)/AD2480,0)</f>
        <v>60</v>
      </c>
      <c r="AE2481" s="76" cm="1">
        <f t="array" aca="1" ref="AE2481" ca="1">ROUNDUP(INDIRECT(AE2473)/AE2480,0)</f>
        <v>60</v>
      </c>
      <c r="AF2481" s="76" cm="1">
        <f t="array" aca="1" ref="AF2481" ca="1">ROUNDUP(INDIRECT(AF2473)/AF2480,0)</f>
        <v>60</v>
      </c>
      <c r="AG2481" s="76" cm="1">
        <f t="array" aca="1" ref="AG2481" ca="1">ROUNDUP(INDIRECT(AG2473)/AG2480,0)</f>
        <v>60</v>
      </c>
      <c r="AH2481" s="76" cm="1">
        <f t="array" aca="1" ref="AH2481" ca="1">ROUNDUP(INDIRECT(AH2473)/AH2480,0)</f>
        <v>60</v>
      </c>
      <c r="AI2481" s="76" cm="1">
        <f t="array" aca="1" ref="AI2481" ca="1">ROUNDUP(INDIRECT(AI2473)/AI2480,0)</f>
        <v>60</v>
      </c>
      <c r="AJ2481" s="76" cm="1">
        <f t="array" aca="1" ref="AJ2481" ca="1">ROUNDUP(INDIRECT(AJ2473)/AJ2480,0)</f>
        <v>60</v>
      </c>
      <c r="AK2481" s="76" cm="1">
        <f t="array" aca="1" ref="AK2481" ca="1">ROUNDUP(INDIRECT(AK2473)/AK2480,0)</f>
        <v>60</v>
      </c>
      <c r="AL2481" s="76" cm="1">
        <f t="array" aca="1" ref="AL2481" ca="1">ROUNDUP(INDIRECT(AL2473)/AL2480,0)</f>
        <v>60</v>
      </c>
      <c r="AM2481" s="76" cm="1">
        <f t="array" aca="1" ref="AM2481" ca="1">ROUNDUP(INDIRECT(AM2473)/AM2480,0)</f>
        <v>60</v>
      </c>
      <c r="AN2481" s="76" cm="1">
        <f t="array" aca="1" ref="AN2481" ca="1">ROUNDUP(INDIRECT(AN2473)/AN2480,0)</f>
        <v>60</v>
      </c>
      <c r="AO2481" s="76" cm="1">
        <f t="array" aca="1" ref="AO2481" ca="1">ROUNDUP(INDIRECT(AO2473)/AO2480,0)</f>
        <v>60</v>
      </c>
      <c r="AP2481" s="76" cm="1">
        <f t="array" aca="1" ref="AP2481" ca="1">ROUNDUP(INDIRECT(AP2473)/AP2480,0)</f>
        <v>60</v>
      </c>
      <c r="AQ2481" s="76" cm="1">
        <f t="array" aca="1" ref="AQ2481" ca="1">ROUNDUP(INDIRECT(AQ2473)/AQ2480,0)</f>
        <v>60</v>
      </c>
      <c r="AR2481" s="76" cm="1">
        <f t="array" aca="1" ref="AR2481" ca="1">ROUNDUP(INDIRECT(AR2473)/AR2480,0)</f>
        <v>60</v>
      </c>
      <c r="AS2481" s="76" cm="1">
        <f t="array" aca="1" ref="AS2481" ca="1">ROUNDUP(INDIRECT(AS2473)/AS2480,0)</f>
        <v>60</v>
      </c>
      <c r="AT2481" s="76" cm="1">
        <f t="array" aca="1" ref="AT2481" ca="1">ROUNDUP(INDIRECT(AT2473)/AT2480,0)</f>
        <v>60</v>
      </c>
      <c r="AU2481" s="76" cm="1">
        <f t="array" aca="1" ref="AU2481" ca="1">ROUNDUP(INDIRECT(AU2473)/AU2480,0)</f>
        <v>60</v>
      </c>
      <c r="AV2481" s="76" cm="1">
        <f t="array" aca="1" ref="AV2481" ca="1">ROUNDUP(INDIRECT(AV2473)/AV2480,0)</f>
        <v>60</v>
      </c>
      <c r="AW2481" s="76" cm="1">
        <f t="array" aca="1" ref="AW2481" ca="1">ROUNDUP(INDIRECT(AW2473)/AW2480,0)</f>
        <v>60</v>
      </c>
      <c r="AX2481" s="76" cm="1">
        <f t="array" aca="1" ref="AX2481" ca="1">ROUNDUP(INDIRECT(AX2473)/AX2480,0)</f>
        <v>60</v>
      </c>
      <c r="AY2481" s="76" cm="1">
        <f t="array" aca="1" ref="AY2481" ca="1">ROUNDUP(INDIRECT(AY2473)/AY2480,0)</f>
        <v>60</v>
      </c>
      <c r="AZ2481" s="76" cm="1">
        <f t="array" aca="1" ref="AZ2481" ca="1">ROUNDUP(INDIRECT(AZ2473)/AZ2480,0)</f>
        <v>60</v>
      </c>
      <c r="BA2481" s="76" cm="1">
        <f t="array" aca="1" ref="BA2481" ca="1">ROUNDUP(INDIRECT(BA2473)/BA2480,0)</f>
        <v>60</v>
      </c>
      <c r="BB2481" s="76" cm="1">
        <f t="array" aca="1" ref="BB2481" ca="1">ROUNDUP(INDIRECT(BB2473)/BB2480,0)</f>
        <v>60</v>
      </c>
      <c r="BC2481" s="76" cm="1">
        <f t="array" aca="1" ref="BC2481" ca="1">ROUNDUP(INDIRECT(BC2473)/BC2480,0)</f>
        <v>60</v>
      </c>
      <c r="BD2481" s="76" cm="1">
        <f t="array" aca="1" ref="BD2481" ca="1">ROUNDUP(INDIRECT(BD2473)/BD2480,0)</f>
        <v>60</v>
      </c>
      <c r="BE2481" s="76" cm="1">
        <f t="array" aca="1" ref="BE2481" ca="1">ROUNDUP(INDIRECT(BE2473)/BE2480,0)</f>
        <v>60</v>
      </c>
      <c r="BF2481" s="76" cm="1">
        <f t="array" aca="1" ref="BF2481" ca="1">ROUNDUP(INDIRECT(BF2473)/BF2480,0)</f>
        <v>60</v>
      </c>
      <c r="BG2481" s="76" cm="1">
        <f t="array" aca="1" ref="BG2481" ca="1">ROUNDUP(INDIRECT(BG2473)/BG2480,0)</f>
        <v>60</v>
      </c>
      <c r="BH2481" s="76" cm="1">
        <f t="array" aca="1" ref="BH2481" ca="1">ROUNDUP(INDIRECT(BH2473)/BH2480,0)</f>
        <v>60</v>
      </c>
      <c r="BI2481" s="76" cm="1">
        <f t="array" aca="1" ref="BI2481" ca="1">ROUNDUP(INDIRECT(BI2473)/BI2480,0)</f>
        <v>60</v>
      </c>
      <c r="BJ2481" s="76" cm="1">
        <f t="array" aca="1" ref="BJ2481" ca="1">ROUNDUP(INDIRECT(BJ2473)/BJ2480,0)</f>
        <v>60</v>
      </c>
      <c r="BK2481" s="76" cm="1">
        <f t="array" aca="1" ref="BK2481" ca="1">ROUNDUP(INDIRECT(BK2473)/BK2480,0)</f>
        <v>60</v>
      </c>
      <c r="BL2481" s="76" cm="1">
        <f t="array" aca="1" ref="BL2481" ca="1">ROUNDUP(INDIRECT(BL2473)/BL2480,0)</f>
        <v>60</v>
      </c>
      <c r="BM2481" s="76" cm="1">
        <f t="array" aca="1" ref="BM2481" ca="1">ROUNDUP(INDIRECT(BM2473)/BM2480,0)</f>
        <v>60</v>
      </c>
      <c r="BN2481" s="76" cm="1">
        <f t="array" aca="1" ref="BN2481" ca="1">ROUNDUP(INDIRECT(BN2473)/BN2480,0)</f>
        <v>60</v>
      </c>
      <c r="BO2481" s="76" cm="1">
        <f t="array" aca="1" ref="BO2481" ca="1">ROUNDUP(INDIRECT(BO2473)/BO2480,0)</f>
        <v>60</v>
      </c>
      <c r="BP2481" s="76" cm="1">
        <f t="array" aca="1" ref="BP2481" ca="1">ROUNDUP(INDIRECT(BP2473)/BP2480,0)</f>
        <v>60</v>
      </c>
      <c r="BQ2481" s="76" cm="1">
        <f t="array" aca="1" ref="BQ2481" ca="1">ROUNDUP(INDIRECT(BQ2473)/BQ2480,0)</f>
        <v>60</v>
      </c>
      <c r="BR2481" s="76" cm="1">
        <f t="array" aca="1" ref="BR2481" ca="1">ROUNDUP(INDIRECT(BR2473)/BR2480,0)</f>
        <v>60</v>
      </c>
      <c r="BS2481" s="76" cm="1">
        <f t="array" aca="1" ref="BS2481" ca="1">ROUNDUP(INDIRECT(BS2473)/BS2480,0)</f>
        <v>60</v>
      </c>
      <c r="BT2481" s="76" cm="1">
        <f t="array" aca="1" ref="BT2481" ca="1">ROUNDUP(INDIRECT(BT2473)/BT2480,0)</f>
        <v>60</v>
      </c>
      <c r="BU2481" s="76" cm="1">
        <f t="array" aca="1" ref="BU2481" ca="1">ROUNDUP(INDIRECT(BU2473)/BU2480,0)</f>
        <v>60</v>
      </c>
      <c r="BV2481" s="76" cm="1">
        <f t="array" aca="1" ref="BV2481" ca="1">ROUNDUP(INDIRECT(BV2473)/BV2480,0)</f>
        <v>60</v>
      </c>
      <c r="BW2481" s="76" cm="1">
        <f t="array" aca="1" ref="BW2481" ca="1">ROUNDUP(INDIRECT(BW2473)/BW2480,0)</f>
        <v>60</v>
      </c>
      <c r="BX2481" s="76" cm="1">
        <f t="array" aca="1" ref="BX2481" ca="1">ROUNDUP(INDIRECT(BX2473)/BX2480,0)</f>
        <v>60</v>
      </c>
      <c r="BY2481" s="76" cm="1">
        <f t="array" aca="1" ref="BY2481" ca="1">ROUNDUP(INDIRECT(BY2473)/BY2480,0)</f>
        <v>60</v>
      </c>
      <c r="BZ2481" s="76" cm="1">
        <f t="array" aca="1" ref="BZ2481" ca="1">ROUNDUP(INDIRECT(BZ2473)/BZ2480,0)</f>
        <v>60</v>
      </c>
      <c r="CA2481" s="76" cm="1">
        <f t="array" aca="1" ref="CA2481" ca="1">ROUNDUP(INDIRECT(CA2473)/CA2480,0)</f>
        <v>60</v>
      </c>
      <c r="CB2481" s="76" cm="1">
        <f t="array" aca="1" ref="CB2481" ca="1">ROUNDUP(INDIRECT(CB2473)/CB2480,0)</f>
        <v>60</v>
      </c>
      <c r="CC2481" s="76" cm="1">
        <f t="array" aca="1" ref="CC2481" ca="1">ROUNDUP(INDIRECT(CC2473)/CC2480,0)</f>
        <v>60</v>
      </c>
      <c r="CD2481" s="76" cm="1">
        <f t="array" aca="1" ref="CD2481" ca="1">ROUNDUP(INDIRECT(CD2473)/CD2480,0)</f>
        <v>60</v>
      </c>
      <c r="CE2481" s="76" cm="1">
        <f t="array" aca="1" ref="CE2481" ca="1">ROUNDUP(INDIRECT(CE2473)/CE2480,0)</f>
        <v>60</v>
      </c>
      <c r="CF2481" s="76" cm="1">
        <f t="array" aca="1" ref="CF2481" ca="1">ROUNDUP(INDIRECT(CF2473)/CF2480,0)</f>
        <v>60</v>
      </c>
      <c r="CG2481" s="76" cm="1">
        <f t="array" aca="1" ref="CG2481" ca="1">ROUNDUP(INDIRECT(CG2473)/CG2480,0)</f>
        <v>60</v>
      </c>
      <c r="CH2481" s="76" cm="1">
        <f t="array" aca="1" ref="CH2481" ca="1">ROUNDUP(INDIRECT(CH2473)/CH2480,0)</f>
        <v>60</v>
      </c>
      <c r="CI2481" s="76" cm="1">
        <f t="array" aca="1" ref="CI2481" ca="1">ROUNDUP(INDIRECT(CI2473)/CI2480,0)</f>
        <v>60</v>
      </c>
      <c r="CJ2481" s="76" cm="1">
        <f t="array" aca="1" ref="CJ2481" ca="1">ROUNDUP(INDIRECT(CJ2473)/CJ2480,0)</f>
        <v>60</v>
      </c>
      <c r="CK2481" s="76" cm="1">
        <f t="array" aca="1" ref="CK2481" ca="1">ROUNDUP(INDIRECT(CK2473)/CK2480,0)</f>
        <v>60</v>
      </c>
      <c r="CL2481" s="76" cm="1">
        <f t="array" aca="1" ref="CL2481" ca="1">ROUNDUP(INDIRECT(CL2473)/CL2480,0)</f>
        <v>60</v>
      </c>
    </row>
    <row r="2482" spans="2:90" x14ac:dyDescent="0.4">
      <c r="B2482" s="139" t="s">
        <v>185</v>
      </c>
      <c r="C2482" s="12"/>
      <c r="D2482" s="12" t="s">
        <v>735</v>
      </c>
      <c r="E2482" s="12" t="s">
        <v>906</v>
      </c>
      <c r="F2482" s="12"/>
      <c r="G2482" s="12" t="str">
        <f>E2482</f>
        <v/>
      </c>
      <c r="H2482" s="12"/>
      <c r="I2482" s="60"/>
      <c r="J2482" s="60"/>
      <c r="K2482" s="18">
        <v>50000</v>
      </c>
      <c r="L2482" s="18">
        <v>50000</v>
      </c>
      <c r="M2482" s="18">
        <v>50000</v>
      </c>
      <c r="N2482" s="18">
        <v>50000</v>
      </c>
      <c r="O2482" s="18">
        <v>50000</v>
      </c>
      <c r="P2482" s="18">
        <v>50000</v>
      </c>
      <c r="R2482" s="19"/>
      <c r="S2482" s="141" cm="1">
        <f t="array" ref="S2482">INDEX($K:$P,ROW(),MATCH(S$3,$K$2:$P$2,0))/12</f>
        <v>4166.666666666667</v>
      </c>
      <c r="T2482" s="141" cm="1">
        <f t="array" ref="T2482">INDEX($K:$P,ROW(),MATCH(T$3,$K$2:$P$2,0))/12</f>
        <v>4166.666666666667</v>
      </c>
      <c r="U2482" s="141" cm="1">
        <f t="array" ref="U2482">INDEX($K:$P,ROW(),MATCH(U$3,$K$2:$P$2,0))/12</f>
        <v>4166.666666666667</v>
      </c>
      <c r="V2482" s="141" cm="1">
        <f t="array" ref="V2482">INDEX($K:$P,ROW(),MATCH(V$3,$K$2:$P$2,0))/12</f>
        <v>4166.666666666667</v>
      </c>
      <c r="W2482" s="141" cm="1">
        <f t="array" ref="W2482">INDEX($K:$P,ROW(),MATCH(W$3,$K$2:$P$2,0))/12</f>
        <v>4166.666666666667</v>
      </c>
      <c r="X2482" s="141" cm="1">
        <f t="array" ref="X2482">INDEX($K:$P,ROW(),MATCH(X$3,$K$2:$P$2,0))/12</f>
        <v>4166.666666666667</v>
      </c>
      <c r="Y2482" s="141" cm="1">
        <f t="array" ref="Y2482">INDEX($K:$P,ROW(),MATCH(Y$3,$K$2:$P$2,0))/12</f>
        <v>4166.666666666667</v>
      </c>
      <c r="Z2482" s="141" cm="1">
        <f t="array" ref="Z2482">INDEX($K:$P,ROW(),MATCH(Z$3,$K$2:$P$2,0))/12</f>
        <v>4166.666666666667</v>
      </c>
      <c r="AA2482" s="141" cm="1">
        <f t="array" ref="AA2482">INDEX($K:$P,ROW(),MATCH(AA$3,$K$2:$P$2,0))/12</f>
        <v>4166.666666666667</v>
      </c>
      <c r="AB2482" s="141" cm="1">
        <f t="array" ref="AB2482">INDEX($K:$P,ROW(),MATCH(AB$3,$K$2:$P$2,0))/12</f>
        <v>4166.666666666667</v>
      </c>
      <c r="AC2482" s="141" cm="1">
        <f t="array" ref="AC2482">INDEX($K:$P,ROW(),MATCH(AC$3,$K$2:$P$2,0))/12</f>
        <v>4166.666666666667</v>
      </c>
      <c r="AD2482" s="141" cm="1">
        <f t="array" ref="AD2482">INDEX($K:$P,ROW(),MATCH(AD$3,$K$2:$P$2,0))/12</f>
        <v>4166.666666666667</v>
      </c>
      <c r="AE2482" s="141" cm="1">
        <f t="array" ref="AE2482">INDEX($K:$P,ROW(),MATCH(AE$3,$K$2:$P$2,0))/12</f>
        <v>4166.666666666667</v>
      </c>
      <c r="AF2482" s="141" cm="1">
        <f t="array" ref="AF2482">INDEX($K:$P,ROW(),MATCH(AF$3,$K$2:$P$2,0))/12</f>
        <v>4166.666666666667</v>
      </c>
      <c r="AG2482" s="141" cm="1">
        <f t="array" ref="AG2482">INDEX($K:$P,ROW(),MATCH(AG$3,$K$2:$P$2,0))/12</f>
        <v>4166.666666666667</v>
      </c>
      <c r="AH2482" s="141" cm="1">
        <f t="array" ref="AH2482">INDEX($K:$P,ROW(),MATCH(AH$3,$K$2:$P$2,0))/12</f>
        <v>4166.666666666667</v>
      </c>
      <c r="AI2482" s="141" cm="1">
        <f t="array" ref="AI2482">INDEX($K:$P,ROW(),MATCH(AI$3,$K$2:$P$2,0))/12</f>
        <v>4166.666666666667</v>
      </c>
      <c r="AJ2482" s="141" cm="1">
        <f t="array" ref="AJ2482">INDEX($K:$P,ROW(),MATCH(AJ$3,$K$2:$P$2,0))/12</f>
        <v>4166.666666666667</v>
      </c>
      <c r="AK2482" s="141" cm="1">
        <f t="array" ref="AK2482">INDEX($K:$P,ROW(),MATCH(AK$3,$K$2:$P$2,0))/12</f>
        <v>4166.666666666667</v>
      </c>
      <c r="AL2482" s="141" cm="1">
        <f t="array" ref="AL2482">INDEX($K:$P,ROW(),MATCH(AL$3,$K$2:$P$2,0))/12</f>
        <v>4166.666666666667</v>
      </c>
      <c r="AM2482" s="141" cm="1">
        <f t="array" ref="AM2482">INDEX($K:$P,ROW(),MATCH(AM$3,$K$2:$P$2,0))/12</f>
        <v>4166.666666666667</v>
      </c>
      <c r="AN2482" s="141" cm="1">
        <f t="array" ref="AN2482">INDEX($K:$P,ROW(),MATCH(AN$3,$K$2:$P$2,0))/12</f>
        <v>4166.666666666667</v>
      </c>
      <c r="AO2482" s="141" cm="1">
        <f t="array" ref="AO2482">INDEX($K:$P,ROW(),MATCH(AO$3,$K$2:$P$2,0))/12</f>
        <v>4166.666666666667</v>
      </c>
      <c r="AP2482" s="141" cm="1">
        <f t="array" ref="AP2482">INDEX($K:$P,ROW(),MATCH(AP$3,$K$2:$P$2,0))/12</f>
        <v>4166.666666666667</v>
      </c>
      <c r="AQ2482" s="141" cm="1">
        <f t="array" ref="AQ2482">INDEX($K:$P,ROW(),MATCH(AQ$3,$K$2:$P$2,0))/12</f>
        <v>4166.666666666667</v>
      </c>
      <c r="AR2482" s="141" cm="1">
        <f t="array" ref="AR2482">INDEX($K:$P,ROW(),MATCH(AR$3,$K$2:$P$2,0))/12</f>
        <v>4166.666666666667</v>
      </c>
      <c r="AS2482" s="141" cm="1">
        <f t="array" ref="AS2482">INDEX($K:$P,ROW(),MATCH(AS$3,$K$2:$P$2,0))/12</f>
        <v>4166.666666666667</v>
      </c>
      <c r="AT2482" s="141" cm="1">
        <f t="array" ref="AT2482">INDEX($K:$P,ROW(),MATCH(AT$3,$K$2:$P$2,0))/12</f>
        <v>4166.666666666667</v>
      </c>
      <c r="AU2482" s="141" cm="1">
        <f t="array" ref="AU2482">INDEX($K:$P,ROW(),MATCH(AU$3,$K$2:$P$2,0))/12</f>
        <v>4166.666666666667</v>
      </c>
      <c r="AV2482" s="141" cm="1">
        <f t="array" ref="AV2482">INDEX($K:$P,ROW(),MATCH(AV$3,$K$2:$P$2,0))/12</f>
        <v>4166.666666666667</v>
      </c>
      <c r="AW2482" s="141" cm="1">
        <f t="array" ref="AW2482">INDEX($K:$P,ROW(),MATCH(AW$3,$K$2:$P$2,0))/12</f>
        <v>4166.666666666667</v>
      </c>
      <c r="AX2482" s="141" cm="1">
        <f t="array" ref="AX2482">INDEX($K:$P,ROW(),MATCH(AX$3,$K$2:$P$2,0))/12</f>
        <v>4166.666666666667</v>
      </c>
      <c r="AY2482" s="141" cm="1">
        <f t="array" ref="AY2482">INDEX($K:$P,ROW(),MATCH(AY$3,$K$2:$P$2,0))/12</f>
        <v>4166.666666666667</v>
      </c>
      <c r="AZ2482" s="141" cm="1">
        <f t="array" ref="AZ2482">INDEX($K:$P,ROW(),MATCH(AZ$3,$K$2:$P$2,0))/12</f>
        <v>4166.666666666667</v>
      </c>
      <c r="BA2482" s="141" cm="1">
        <f t="array" ref="BA2482">INDEX($K:$P,ROW(),MATCH(BA$3,$K$2:$P$2,0))/12</f>
        <v>4166.666666666667</v>
      </c>
      <c r="BB2482" s="141" cm="1">
        <f t="array" ref="BB2482">INDEX($K:$P,ROW(),MATCH(BB$3,$K$2:$P$2,0))/12</f>
        <v>4166.666666666667</v>
      </c>
      <c r="BC2482" s="141" cm="1">
        <f t="array" ref="BC2482">INDEX($K:$P,ROW(),MATCH(BC$3,$K$2:$P$2,0))/12</f>
        <v>4166.666666666667</v>
      </c>
      <c r="BD2482" s="141" cm="1">
        <f t="array" ref="BD2482">INDEX($K:$P,ROW(),MATCH(BD$3,$K$2:$P$2,0))/12</f>
        <v>4166.666666666667</v>
      </c>
      <c r="BE2482" s="141" cm="1">
        <f t="array" ref="BE2482">INDEX($K:$P,ROW(),MATCH(BE$3,$K$2:$P$2,0))/12</f>
        <v>4166.666666666667</v>
      </c>
      <c r="BF2482" s="141" cm="1">
        <f t="array" ref="BF2482">INDEX($K:$P,ROW(),MATCH(BF$3,$K$2:$P$2,0))/12</f>
        <v>4166.666666666667</v>
      </c>
      <c r="BG2482" s="141" cm="1">
        <f t="array" ref="BG2482">INDEX($K:$P,ROW(),MATCH(BG$3,$K$2:$P$2,0))/12</f>
        <v>4166.666666666667</v>
      </c>
      <c r="BH2482" s="141" cm="1">
        <f t="array" ref="BH2482">INDEX($K:$P,ROW(),MATCH(BH$3,$K$2:$P$2,0))/12</f>
        <v>4166.666666666667</v>
      </c>
      <c r="BI2482" s="141" cm="1">
        <f t="array" ref="BI2482">INDEX($K:$P,ROW(),MATCH(BI$3,$K$2:$P$2,0))/12</f>
        <v>4166.666666666667</v>
      </c>
      <c r="BJ2482" s="141" cm="1">
        <f t="array" ref="BJ2482">INDEX($K:$P,ROW(),MATCH(BJ$3,$K$2:$P$2,0))/12</f>
        <v>4166.666666666667</v>
      </c>
      <c r="BK2482" s="141" cm="1">
        <f t="array" ref="BK2482">INDEX($K:$P,ROW(),MATCH(BK$3,$K$2:$P$2,0))/12</f>
        <v>4166.666666666667</v>
      </c>
      <c r="BL2482" s="141" cm="1">
        <f t="array" ref="BL2482">INDEX($K:$P,ROW(),MATCH(BL$3,$K$2:$P$2,0))/12</f>
        <v>4166.666666666667</v>
      </c>
      <c r="BM2482" s="141" cm="1">
        <f t="array" ref="BM2482">INDEX($K:$P,ROW(),MATCH(BM$3,$K$2:$P$2,0))/12</f>
        <v>4166.666666666667</v>
      </c>
      <c r="BN2482" s="141" cm="1">
        <f t="array" ref="BN2482">INDEX($K:$P,ROW(),MATCH(BN$3,$K$2:$P$2,0))/12</f>
        <v>4166.666666666667</v>
      </c>
      <c r="BO2482" s="141" cm="1">
        <f t="array" ref="BO2482">INDEX($K:$P,ROW(),MATCH(BO$3,$K$2:$P$2,0))/12</f>
        <v>4166.666666666667</v>
      </c>
      <c r="BP2482" s="141" cm="1">
        <f t="array" ref="BP2482">INDEX($K:$P,ROW(),MATCH(BP$3,$K$2:$P$2,0))/12</f>
        <v>4166.666666666667</v>
      </c>
      <c r="BQ2482" s="141" cm="1">
        <f t="array" ref="BQ2482">INDEX($K:$P,ROW(),MATCH(BQ$3,$K$2:$P$2,0))/12</f>
        <v>4166.666666666667</v>
      </c>
      <c r="BR2482" s="141" cm="1">
        <f t="array" ref="BR2482">INDEX($K:$P,ROW(),MATCH(BR$3,$K$2:$P$2,0))/12</f>
        <v>4166.666666666667</v>
      </c>
      <c r="BS2482" s="141" cm="1">
        <f t="array" ref="BS2482">INDEX($K:$P,ROW(),MATCH(BS$3,$K$2:$P$2,0))/12</f>
        <v>4166.666666666667</v>
      </c>
      <c r="BT2482" s="141" cm="1">
        <f t="array" ref="BT2482">INDEX($K:$P,ROW(),MATCH(BT$3,$K$2:$P$2,0))/12</f>
        <v>4166.666666666667</v>
      </c>
      <c r="BU2482" s="141" cm="1">
        <f t="array" ref="BU2482">INDEX($K:$P,ROW(),MATCH(BU$3,$K$2:$P$2,0))/12</f>
        <v>4166.666666666667</v>
      </c>
      <c r="BV2482" s="141" cm="1">
        <f t="array" ref="BV2482">INDEX($K:$P,ROW(),MATCH(BV$3,$K$2:$P$2,0))/12</f>
        <v>4166.666666666667</v>
      </c>
      <c r="BW2482" s="141" cm="1">
        <f t="array" ref="BW2482">INDEX($K:$P,ROW(),MATCH(BW$3,$K$2:$P$2,0))/12</f>
        <v>4166.666666666667</v>
      </c>
      <c r="BX2482" s="141" cm="1">
        <f t="array" ref="BX2482">INDEX($K:$P,ROW(),MATCH(BX$3,$K$2:$P$2,0))/12</f>
        <v>4166.666666666667</v>
      </c>
      <c r="BY2482" s="141" cm="1">
        <f t="array" ref="BY2482">INDEX($K:$P,ROW(),MATCH(BY$3,$K$2:$P$2,0))/12</f>
        <v>4166.666666666667</v>
      </c>
      <c r="BZ2482" s="141" cm="1">
        <f t="array" ref="BZ2482">INDEX($K:$P,ROW(),MATCH(BZ$3,$K$2:$P$2,0))/12</f>
        <v>4166.666666666667</v>
      </c>
      <c r="CA2482" s="141" cm="1">
        <f t="array" ref="CA2482">INDEX($K:$P,ROW(),MATCH(CA$3,$K$2:$P$2,0))/12</f>
        <v>4166.666666666667</v>
      </c>
      <c r="CB2482" s="141" cm="1">
        <f t="array" ref="CB2482">INDEX($K:$P,ROW(),MATCH(CB$3,$K$2:$P$2,0))/12</f>
        <v>4166.666666666667</v>
      </c>
      <c r="CC2482" s="141" cm="1">
        <f t="array" ref="CC2482">INDEX($K:$P,ROW(),MATCH(CC$3,$K$2:$P$2,0))/12</f>
        <v>4166.666666666667</v>
      </c>
      <c r="CD2482" s="141" cm="1">
        <f t="array" ref="CD2482">INDEX($K:$P,ROW(),MATCH(CD$3,$K$2:$P$2,0))/12</f>
        <v>4166.666666666667</v>
      </c>
      <c r="CE2482" s="141" cm="1">
        <f t="array" ref="CE2482">INDEX($K:$P,ROW(),MATCH(CE$3,$K$2:$P$2,0))/12</f>
        <v>4166.666666666667</v>
      </c>
      <c r="CF2482" s="141" cm="1">
        <f t="array" ref="CF2482">INDEX($K:$P,ROW(),MATCH(CF$3,$K$2:$P$2,0))/12</f>
        <v>4166.666666666667</v>
      </c>
      <c r="CG2482" s="141" cm="1">
        <f t="array" ref="CG2482">INDEX($K:$P,ROW(),MATCH(CG$3,$K$2:$P$2,0))/12</f>
        <v>4166.666666666667</v>
      </c>
      <c r="CH2482" s="141" cm="1">
        <f t="array" ref="CH2482">INDEX($K:$P,ROW(),MATCH(CH$3,$K$2:$P$2,0))/12</f>
        <v>4166.666666666667</v>
      </c>
      <c r="CI2482" s="141" cm="1">
        <f t="array" ref="CI2482">INDEX($K:$P,ROW(),MATCH(CI$3,$K$2:$P$2,0))/12</f>
        <v>4166.666666666667</v>
      </c>
      <c r="CJ2482" s="141" cm="1">
        <f t="array" ref="CJ2482">INDEX($K:$P,ROW(),MATCH(CJ$3,$K$2:$P$2,0))/12</f>
        <v>4166.666666666667</v>
      </c>
      <c r="CK2482" s="141" cm="1">
        <f t="array" ref="CK2482">INDEX($K:$P,ROW(),MATCH(CK$3,$K$2:$P$2,0))/12</f>
        <v>4166.666666666667</v>
      </c>
      <c r="CL2482" s="141" cm="1">
        <f t="array" ref="CL2482">INDEX($K:$P,ROW(),MATCH(CL$3,$K$2:$P$2,0))/12</f>
        <v>4166.666666666667</v>
      </c>
    </row>
    <row r="2483" spans="2:90" x14ac:dyDescent="0.4">
      <c r="B2483" s="121" t="str">
        <f>"Expense - "&amp;SUBSTITUTE(B2478,":","")</f>
        <v>Expense - Headcount - volume driven</v>
      </c>
      <c r="C2483" s="27" t="s">
        <v>203</v>
      </c>
      <c r="D2483" s="27" t="s">
        <v>735</v>
      </c>
      <c r="E2483" s="27" t="s">
        <v>906</v>
      </c>
      <c r="F2483" s="27"/>
      <c r="G2483" s="27"/>
      <c r="H2483" s="27"/>
      <c r="I2483" s="78"/>
      <c r="J2483" s="78"/>
      <c r="K2483" s="63">
        <f ca="1">SUMIF($3:$3,K$2,2483:2483)</f>
        <v>-3000000.0000000005</v>
      </c>
      <c r="L2483" s="63">
        <f ca="1">SUMIF($3:$3,L$2,2483:2483)</f>
        <v>-3000000.0000000005</v>
      </c>
      <c r="M2483" s="63">
        <f ca="1">SUMIF($3:$3,M$2,2483:2483)</f>
        <v>-3000000.0000000005</v>
      </c>
      <c r="N2483" s="63">
        <f ca="1">SUMIF($3:$3,N$2,2483:2483)</f>
        <v>-3000000.0000000005</v>
      </c>
      <c r="O2483" s="63">
        <f ca="1">SUMIF($3:$3,O$2,2483:2483)</f>
        <v>-3000000.0000000005</v>
      </c>
      <c r="P2483" s="63">
        <f ca="1">SUMIF($3:$3,P$2,2483:2483)</f>
        <v>-3000000.0000000005</v>
      </c>
      <c r="R2483" s="33"/>
      <c r="S2483" s="142">
        <f t="shared" ref="S2483" ca="1" si="2962">-S2482*S2481</f>
        <v>-250000.00000000003</v>
      </c>
      <c r="T2483" s="142">
        <f t="shared" ref="T2483:AX2483" ca="1" si="2963">-T2482*T2481</f>
        <v>-250000.00000000003</v>
      </c>
      <c r="U2483" s="142">
        <f t="shared" ca="1" si="2963"/>
        <v>-250000.00000000003</v>
      </c>
      <c r="V2483" s="142">
        <f t="shared" ca="1" si="2963"/>
        <v>-250000.00000000003</v>
      </c>
      <c r="W2483" s="142">
        <f t="shared" ca="1" si="2963"/>
        <v>-250000.00000000003</v>
      </c>
      <c r="X2483" s="142">
        <f t="shared" ca="1" si="2963"/>
        <v>-250000.00000000003</v>
      </c>
      <c r="Y2483" s="142">
        <f t="shared" ca="1" si="2963"/>
        <v>-250000.00000000003</v>
      </c>
      <c r="Z2483" s="142">
        <f t="shared" ca="1" si="2963"/>
        <v>-250000.00000000003</v>
      </c>
      <c r="AA2483" s="142">
        <f t="shared" ca="1" si="2963"/>
        <v>-250000.00000000003</v>
      </c>
      <c r="AB2483" s="142">
        <f t="shared" ca="1" si="2963"/>
        <v>-250000.00000000003</v>
      </c>
      <c r="AC2483" s="142">
        <f t="shared" ca="1" si="2963"/>
        <v>-250000.00000000003</v>
      </c>
      <c r="AD2483" s="142">
        <f t="shared" ca="1" si="2963"/>
        <v>-250000.00000000003</v>
      </c>
      <c r="AE2483" s="142">
        <f t="shared" ca="1" si="2963"/>
        <v>-250000.00000000003</v>
      </c>
      <c r="AF2483" s="142">
        <f t="shared" ca="1" si="2963"/>
        <v>-250000.00000000003</v>
      </c>
      <c r="AG2483" s="142">
        <f t="shared" ca="1" si="2963"/>
        <v>-250000.00000000003</v>
      </c>
      <c r="AH2483" s="142">
        <f t="shared" ca="1" si="2963"/>
        <v>-250000.00000000003</v>
      </c>
      <c r="AI2483" s="142">
        <f t="shared" ca="1" si="2963"/>
        <v>-250000.00000000003</v>
      </c>
      <c r="AJ2483" s="142">
        <f t="shared" ca="1" si="2963"/>
        <v>-250000.00000000003</v>
      </c>
      <c r="AK2483" s="142">
        <f t="shared" ca="1" si="2963"/>
        <v>-250000.00000000003</v>
      </c>
      <c r="AL2483" s="142">
        <f t="shared" ca="1" si="2963"/>
        <v>-250000.00000000003</v>
      </c>
      <c r="AM2483" s="142">
        <f t="shared" ca="1" si="2963"/>
        <v>-250000.00000000003</v>
      </c>
      <c r="AN2483" s="142">
        <f t="shared" ca="1" si="2963"/>
        <v>-250000.00000000003</v>
      </c>
      <c r="AO2483" s="142">
        <f t="shared" ca="1" si="2963"/>
        <v>-250000.00000000003</v>
      </c>
      <c r="AP2483" s="142">
        <f t="shared" ca="1" si="2963"/>
        <v>-250000.00000000003</v>
      </c>
      <c r="AQ2483" s="142">
        <f t="shared" ca="1" si="2963"/>
        <v>-250000.00000000003</v>
      </c>
      <c r="AR2483" s="142">
        <f t="shared" ca="1" si="2963"/>
        <v>-250000.00000000003</v>
      </c>
      <c r="AS2483" s="142">
        <f t="shared" ca="1" si="2963"/>
        <v>-250000.00000000003</v>
      </c>
      <c r="AT2483" s="142">
        <f t="shared" ca="1" si="2963"/>
        <v>-250000.00000000003</v>
      </c>
      <c r="AU2483" s="142">
        <f t="shared" ca="1" si="2963"/>
        <v>-250000.00000000003</v>
      </c>
      <c r="AV2483" s="142">
        <f t="shared" ca="1" si="2963"/>
        <v>-250000.00000000003</v>
      </c>
      <c r="AW2483" s="142">
        <f t="shared" ca="1" si="2963"/>
        <v>-250000.00000000003</v>
      </c>
      <c r="AX2483" s="142">
        <f t="shared" ca="1" si="2963"/>
        <v>-250000.00000000003</v>
      </c>
      <c r="AY2483" s="142">
        <f t="shared" ref="AY2483:CD2483" ca="1" si="2964">-AY2482*AY2481</f>
        <v>-250000.00000000003</v>
      </c>
      <c r="AZ2483" s="142">
        <f t="shared" ca="1" si="2964"/>
        <v>-250000.00000000003</v>
      </c>
      <c r="BA2483" s="142">
        <f t="shared" ca="1" si="2964"/>
        <v>-250000.00000000003</v>
      </c>
      <c r="BB2483" s="142">
        <f t="shared" ca="1" si="2964"/>
        <v>-250000.00000000003</v>
      </c>
      <c r="BC2483" s="142">
        <f t="shared" ca="1" si="2964"/>
        <v>-250000.00000000003</v>
      </c>
      <c r="BD2483" s="142">
        <f t="shared" ca="1" si="2964"/>
        <v>-250000.00000000003</v>
      </c>
      <c r="BE2483" s="142">
        <f t="shared" ca="1" si="2964"/>
        <v>-250000.00000000003</v>
      </c>
      <c r="BF2483" s="142">
        <f t="shared" ca="1" si="2964"/>
        <v>-250000.00000000003</v>
      </c>
      <c r="BG2483" s="142">
        <f t="shared" ca="1" si="2964"/>
        <v>-250000.00000000003</v>
      </c>
      <c r="BH2483" s="142">
        <f t="shared" ca="1" si="2964"/>
        <v>-250000.00000000003</v>
      </c>
      <c r="BI2483" s="142">
        <f t="shared" ca="1" si="2964"/>
        <v>-250000.00000000003</v>
      </c>
      <c r="BJ2483" s="142">
        <f t="shared" ca="1" si="2964"/>
        <v>-250000.00000000003</v>
      </c>
      <c r="BK2483" s="142">
        <f t="shared" ca="1" si="2964"/>
        <v>-250000.00000000003</v>
      </c>
      <c r="BL2483" s="142">
        <f t="shared" ca="1" si="2964"/>
        <v>-250000.00000000003</v>
      </c>
      <c r="BM2483" s="142">
        <f t="shared" ca="1" si="2964"/>
        <v>-250000.00000000003</v>
      </c>
      <c r="BN2483" s="142">
        <f t="shared" ca="1" si="2964"/>
        <v>-250000.00000000003</v>
      </c>
      <c r="BO2483" s="142">
        <f t="shared" ca="1" si="2964"/>
        <v>-250000.00000000003</v>
      </c>
      <c r="BP2483" s="142">
        <f t="shared" ca="1" si="2964"/>
        <v>-250000.00000000003</v>
      </c>
      <c r="BQ2483" s="142">
        <f t="shared" ca="1" si="2964"/>
        <v>-250000.00000000003</v>
      </c>
      <c r="BR2483" s="142">
        <f t="shared" ca="1" si="2964"/>
        <v>-250000.00000000003</v>
      </c>
      <c r="BS2483" s="142">
        <f t="shared" ca="1" si="2964"/>
        <v>-250000.00000000003</v>
      </c>
      <c r="BT2483" s="142">
        <f t="shared" ca="1" si="2964"/>
        <v>-250000.00000000003</v>
      </c>
      <c r="BU2483" s="142">
        <f t="shared" ca="1" si="2964"/>
        <v>-250000.00000000003</v>
      </c>
      <c r="BV2483" s="142">
        <f t="shared" ca="1" si="2964"/>
        <v>-250000.00000000003</v>
      </c>
      <c r="BW2483" s="142">
        <f t="shared" ca="1" si="2964"/>
        <v>-250000.00000000003</v>
      </c>
      <c r="BX2483" s="142">
        <f t="shared" ca="1" si="2964"/>
        <v>-250000.00000000003</v>
      </c>
      <c r="BY2483" s="142">
        <f t="shared" ca="1" si="2964"/>
        <v>-250000.00000000003</v>
      </c>
      <c r="BZ2483" s="142">
        <f t="shared" ca="1" si="2964"/>
        <v>-250000.00000000003</v>
      </c>
      <c r="CA2483" s="142">
        <f t="shared" ca="1" si="2964"/>
        <v>-250000.00000000003</v>
      </c>
      <c r="CB2483" s="142">
        <f t="shared" ca="1" si="2964"/>
        <v>-250000.00000000003</v>
      </c>
      <c r="CC2483" s="142">
        <f t="shared" ca="1" si="2964"/>
        <v>-250000.00000000003</v>
      </c>
      <c r="CD2483" s="142">
        <f t="shared" ca="1" si="2964"/>
        <v>-250000.00000000003</v>
      </c>
      <c r="CE2483" s="142">
        <f t="shared" ref="CE2483:CK2483" ca="1" si="2965">-CE2482*CE2481</f>
        <v>-250000.00000000003</v>
      </c>
      <c r="CF2483" s="142">
        <f t="shared" ca="1" si="2965"/>
        <v>-250000.00000000003</v>
      </c>
      <c r="CG2483" s="142">
        <f t="shared" ca="1" si="2965"/>
        <v>-250000.00000000003</v>
      </c>
      <c r="CH2483" s="142">
        <f t="shared" ca="1" si="2965"/>
        <v>-250000.00000000003</v>
      </c>
      <c r="CI2483" s="142">
        <f t="shared" ca="1" si="2965"/>
        <v>-250000.00000000003</v>
      </c>
      <c r="CJ2483" s="142">
        <f t="shared" ca="1" si="2965"/>
        <v>-250000.00000000003</v>
      </c>
      <c r="CK2483" s="142">
        <f t="shared" ca="1" si="2965"/>
        <v>-250000.00000000003</v>
      </c>
      <c r="CL2483" s="142">
        <f t="shared" ref="CL2483" ca="1" si="2966">-CL2482*CL2481</f>
        <v>-250000.00000000003</v>
      </c>
    </row>
    <row r="2484" spans="2:90" x14ac:dyDescent="0.4">
      <c r="D2484" t="s">
        <v>735</v>
      </c>
      <c r="E2484" t="s">
        <v>906</v>
      </c>
      <c r="G2484" t="s">
        <v>244</v>
      </c>
      <c r="S2484" s="72"/>
      <c r="T2484" s="72"/>
      <c r="U2484" s="72"/>
      <c r="V2484" s="72"/>
      <c r="W2484" s="72"/>
      <c r="X2484" s="72"/>
      <c r="Y2484" s="72"/>
      <c r="Z2484" s="72"/>
      <c r="AA2484" s="72"/>
      <c r="AB2484" s="72"/>
      <c r="AC2484" s="72"/>
      <c r="AD2484" s="72"/>
      <c r="AE2484" s="72"/>
      <c r="AF2484" s="72"/>
      <c r="AG2484" s="72"/>
      <c r="AH2484" s="72"/>
      <c r="AI2484" s="72"/>
      <c r="AJ2484" s="72"/>
      <c r="AK2484" s="72"/>
      <c r="AL2484" s="72"/>
      <c r="AM2484" s="72"/>
      <c r="AN2484" s="72"/>
      <c r="AO2484" s="72"/>
      <c r="AP2484" s="72"/>
      <c r="AQ2484" s="72"/>
      <c r="AR2484" s="72"/>
      <c r="AS2484" s="72"/>
      <c r="AT2484" s="72"/>
      <c r="AU2484" s="72"/>
      <c r="AV2484" s="72"/>
      <c r="AW2484" s="72"/>
      <c r="AX2484" s="72"/>
      <c r="AY2484" s="72"/>
      <c r="AZ2484" s="72"/>
      <c r="BA2484" s="72"/>
      <c r="BB2484" s="72"/>
      <c r="BC2484" s="72"/>
      <c r="BD2484" s="72"/>
      <c r="BE2484" s="72"/>
      <c r="BF2484" s="72"/>
      <c r="BG2484" s="72"/>
      <c r="BH2484" s="72"/>
      <c r="BI2484" s="72"/>
      <c r="BJ2484" s="72"/>
      <c r="BK2484" s="72"/>
      <c r="BL2484" s="72"/>
      <c r="BM2484" s="72"/>
      <c r="BN2484" s="72"/>
      <c r="BO2484" s="72"/>
      <c r="BP2484" s="72"/>
      <c r="BQ2484" s="72"/>
      <c r="BR2484" s="72"/>
      <c r="BS2484" s="72"/>
      <c r="BT2484" s="72"/>
      <c r="BU2484" s="72"/>
      <c r="BV2484" s="72"/>
      <c r="BW2484" s="72"/>
      <c r="BX2484" s="72"/>
      <c r="BY2484" s="72"/>
      <c r="BZ2484" s="72"/>
      <c r="CA2484" s="72"/>
      <c r="CB2484" s="72"/>
      <c r="CC2484" s="72"/>
      <c r="CD2484" s="72"/>
      <c r="CE2484" s="72"/>
      <c r="CF2484" s="72"/>
      <c r="CG2484" s="72"/>
      <c r="CH2484" s="72"/>
      <c r="CI2484" s="72"/>
      <c r="CJ2484" s="72"/>
      <c r="CK2484" s="72"/>
      <c r="CL2484" s="72"/>
    </row>
    <row r="2485" spans="2:90" x14ac:dyDescent="0.4">
      <c r="B2485" s="130" t="str">
        <f>B2471</f>
        <v>primary unit</v>
      </c>
      <c r="C2485" s="27"/>
      <c r="D2485" s="27" t="s">
        <v>735</v>
      </c>
      <c r="E2485" s="27" t="s">
        <v>906</v>
      </c>
      <c r="F2485" s="27"/>
      <c r="G2485" s="27" t="s">
        <v>330</v>
      </c>
      <c r="H2485" s="27"/>
      <c r="I2485" s="78"/>
      <c r="J2485" s="78"/>
      <c r="K2485" s="33"/>
      <c r="L2485" s="33"/>
      <c r="M2485" s="33"/>
      <c r="N2485" s="33"/>
      <c r="O2485" s="33"/>
      <c r="P2485" s="33"/>
      <c r="R2485" s="33"/>
      <c r="S2485" s="77"/>
      <c r="T2485" s="77"/>
      <c r="U2485" s="77"/>
      <c r="V2485" s="77"/>
      <c r="W2485" s="77"/>
      <c r="X2485" s="77"/>
      <c r="Y2485" s="77"/>
      <c r="Z2485" s="77"/>
      <c r="AA2485" s="77"/>
      <c r="AB2485" s="77"/>
      <c r="AC2485" s="77"/>
      <c r="AD2485" s="77"/>
      <c r="AE2485" s="77"/>
      <c r="AF2485" s="77"/>
      <c r="AG2485" s="77"/>
      <c r="AH2485" s="77"/>
      <c r="AI2485" s="77"/>
      <c r="AJ2485" s="77"/>
      <c r="AK2485" s="77"/>
      <c r="AL2485" s="77"/>
      <c r="AM2485" s="77"/>
      <c r="AN2485" s="77"/>
      <c r="AO2485" s="77"/>
      <c r="AP2485" s="77"/>
      <c r="AQ2485" s="77"/>
      <c r="AR2485" s="77"/>
      <c r="AS2485" s="77"/>
      <c r="AT2485" s="77"/>
      <c r="AU2485" s="77"/>
      <c r="AV2485" s="77"/>
      <c r="AW2485" s="77"/>
      <c r="AX2485" s="77"/>
      <c r="AY2485" s="77"/>
      <c r="AZ2485" s="77"/>
      <c r="BA2485" s="77"/>
      <c r="BB2485" s="77"/>
      <c r="BC2485" s="77"/>
      <c r="BD2485" s="77"/>
      <c r="BE2485" s="77"/>
      <c r="BF2485" s="77"/>
      <c r="BG2485" s="77"/>
      <c r="BH2485" s="77"/>
      <c r="BI2485" s="77"/>
      <c r="BJ2485" s="77"/>
      <c r="BK2485" s="77"/>
      <c r="BL2485" s="77"/>
      <c r="BM2485" s="77"/>
      <c r="BN2485" s="77"/>
      <c r="BO2485" s="77"/>
      <c r="BP2485" s="77"/>
      <c r="BQ2485" s="77"/>
      <c r="BR2485" s="77"/>
      <c r="BS2485" s="77"/>
      <c r="BT2485" s="77"/>
      <c r="BU2485" s="77"/>
      <c r="BV2485" s="77"/>
      <c r="BW2485" s="77"/>
      <c r="BX2485" s="77"/>
      <c r="BY2485" s="77"/>
      <c r="BZ2485" s="77"/>
      <c r="CA2485" s="77"/>
      <c r="CB2485" s="77"/>
      <c r="CC2485" s="77"/>
      <c r="CD2485" s="77"/>
      <c r="CE2485" s="77"/>
      <c r="CF2485" s="77"/>
      <c r="CG2485" s="77"/>
      <c r="CH2485" s="77"/>
      <c r="CI2485" s="77"/>
      <c r="CJ2485" s="77"/>
      <c r="CK2485" s="77"/>
      <c r="CL2485" s="77"/>
    </row>
    <row r="2486" spans="2:90" x14ac:dyDescent="0.4">
      <c r="B2486" s="130" t="str">
        <f t="shared" ref="B2486:B2492" si="2967">B2472</f>
        <v>Primary revenue driver</v>
      </c>
      <c r="C2486" s="27"/>
      <c r="D2486" s="27" t="s">
        <v>735</v>
      </c>
      <c r="E2486" s="27" t="s">
        <v>906</v>
      </c>
      <c r="F2486" s="27"/>
      <c r="G2486" s="27" t="s">
        <v>330</v>
      </c>
      <c r="H2486" s="27"/>
      <c r="I2486" s="78"/>
      <c r="J2486" s="78"/>
      <c r="K2486" s="33"/>
      <c r="L2486" s="33"/>
      <c r="M2486" s="33"/>
      <c r="N2486" s="33"/>
      <c r="O2486" s="33"/>
      <c r="P2486" s="33"/>
      <c r="R2486" s="33"/>
      <c r="S2486" s="77"/>
      <c r="T2486" s="77"/>
      <c r="U2486" s="77"/>
      <c r="V2486" s="77"/>
      <c r="W2486" s="77"/>
      <c r="X2486" s="77"/>
      <c r="Y2486" s="77"/>
      <c r="Z2486" s="77"/>
      <c r="AA2486" s="77"/>
      <c r="AB2486" s="77"/>
      <c r="AC2486" s="77"/>
      <c r="AD2486" s="77"/>
      <c r="AE2486" s="77"/>
      <c r="AF2486" s="77"/>
      <c r="AG2486" s="77"/>
      <c r="AH2486" s="77"/>
      <c r="AI2486" s="77"/>
      <c r="AJ2486" s="77"/>
      <c r="AK2486" s="77"/>
      <c r="AL2486" s="77"/>
      <c r="AM2486" s="77"/>
      <c r="AN2486" s="77"/>
      <c r="AO2486" s="77"/>
      <c r="AP2486" s="77"/>
      <c r="AQ2486" s="77"/>
      <c r="AR2486" s="77"/>
      <c r="AS2486" s="77"/>
      <c r="AT2486" s="77"/>
      <c r="AU2486" s="77"/>
      <c r="AV2486" s="77"/>
      <c r="AW2486" s="77"/>
      <c r="AX2486" s="77"/>
      <c r="AY2486" s="77"/>
      <c r="AZ2486" s="77"/>
      <c r="BA2486" s="77"/>
      <c r="BB2486" s="77"/>
      <c r="BC2486" s="77"/>
      <c r="BD2486" s="77"/>
      <c r="BE2486" s="77"/>
      <c r="BF2486" s="77"/>
      <c r="BG2486" s="77"/>
      <c r="BH2486" s="77"/>
      <c r="BI2486" s="77"/>
      <c r="BJ2486" s="77"/>
      <c r="BK2486" s="77"/>
      <c r="BL2486" s="77"/>
      <c r="BM2486" s="77"/>
      <c r="BN2486" s="77"/>
      <c r="BO2486" s="77"/>
      <c r="BP2486" s="77"/>
      <c r="BQ2486" s="77"/>
      <c r="BR2486" s="77"/>
      <c r="BS2486" s="77"/>
      <c r="BT2486" s="77"/>
      <c r="BU2486" s="77"/>
      <c r="BV2486" s="77"/>
      <c r="BW2486" s="77"/>
      <c r="BX2486" s="77"/>
      <c r="BY2486" s="77"/>
      <c r="BZ2486" s="77"/>
      <c r="CA2486" s="77"/>
      <c r="CB2486" s="77"/>
      <c r="CC2486" s="77"/>
      <c r="CD2486" s="77"/>
      <c r="CE2486" s="77"/>
      <c r="CF2486" s="77"/>
      <c r="CG2486" s="77"/>
      <c r="CH2486" s="77"/>
      <c r="CI2486" s="77"/>
      <c r="CJ2486" s="77"/>
      <c r="CK2486" s="77"/>
      <c r="CL2486" s="77"/>
    </row>
    <row r="2487" spans="2:90" x14ac:dyDescent="0.4">
      <c r="B2487" s="130" t="str">
        <f t="shared" si="2967"/>
        <v>Primary volume driver</v>
      </c>
      <c r="D2487" t="s">
        <v>735</v>
      </c>
      <c r="E2487" t="s">
        <v>906</v>
      </c>
      <c r="G2487" t="s">
        <v>330</v>
      </c>
      <c r="K2487" s="53"/>
      <c r="L2487" s="53"/>
      <c r="M2487" s="53"/>
      <c r="N2487" s="53"/>
      <c r="O2487" s="53"/>
      <c r="P2487" s="53"/>
      <c r="R2487" s="24"/>
      <c r="S2487" s="80" t="str">
        <f t="shared" ref="S2487" si="2968">S2472</f>
        <v>S$12</v>
      </c>
      <c r="T2487" s="80" t="str">
        <f t="shared" ref="T2487:CE2487" si="2969">T2472</f>
        <v>T$12</v>
      </c>
      <c r="U2487" s="80" t="str">
        <f t="shared" si="2969"/>
        <v>U$12</v>
      </c>
      <c r="V2487" s="80" t="str">
        <f t="shared" si="2969"/>
        <v>V$12</v>
      </c>
      <c r="W2487" s="80" t="str">
        <f t="shared" si="2969"/>
        <v>W$12</v>
      </c>
      <c r="X2487" s="80" t="str">
        <f t="shared" si="2969"/>
        <v>X$12</v>
      </c>
      <c r="Y2487" s="80" t="str">
        <f t="shared" si="2969"/>
        <v>Y$12</v>
      </c>
      <c r="Z2487" s="80" t="str">
        <f t="shared" si="2969"/>
        <v>Z$12</v>
      </c>
      <c r="AA2487" s="80" t="str">
        <f t="shared" si="2969"/>
        <v>AA$12</v>
      </c>
      <c r="AB2487" s="80" t="str">
        <f t="shared" si="2969"/>
        <v>AB$12</v>
      </c>
      <c r="AC2487" s="80" t="str">
        <f t="shared" si="2969"/>
        <v>AC$12</v>
      </c>
      <c r="AD2487" s="80" t="str">
        <f t="shared" si="2969"/>
        <v>AD$12</v>
      </c>
      <c r="AE2487" s="80" t="str">
        <f t="shared" si="2969"/>
        <v>AE$12</v>
      </c>
      <c r="AF2487" s="80" t="str">
        <f t="shared" si="2969"/>
        <v>AF$12</v>
      </c>
      <c r="AG2487" s="80" t="str">
        <f t="shared" si="2969"/>
        <v>AG$12</v>
      </c>
      <c r="AH2487" s="80" t="str">
        <f t="shared" si="2969"/>
        <v>AH$12</v>
      </c>
      <c r="AI2487" s="80" t="str">
        <f t="shared" si="2969"/>
        <v>AI$12</v>
      </c>
      <c r="AJ2487" s="80" t="str">
        <f t="shared" si="2969"/>
        <v>AJ$12</v>
      </c>
      <c r="AK2487" s="80" t="str">
        <f t="shared" si="2969"/>
        <v>AK$12</v>
      </c>
      <c r="AL2487" s="80" t="str">
        <f t="shared" si="2969"/>
        <v>AL$12</v>
      </c>
      <c r="AM2487" s="80" t="str">
        <f t="shared" si="2969"/>
        <v>AM$12</v>
      </c>
      <c r="AN2487" s="80" t="str">
        <f t="shared" si="2969"/>
        <v>AN$12</v>
      </c>
      <c r="AO2487" s="80" t="str">
        <f t="shared" si="2969"/>
        <v>AO$12</v>
      </c>
      <c r="AP2487" s="80" t="str">
        <f t="shared" si="2969"/>
        <v>AP$12</v>
      </c>
      <c r="AQ2487" s="80" t="str">
        <f t="shared" si="2969"/>
        <v>AQ$12</v>
      </c>
      <c r="AR2487" s="80" t="str">
        <f t="shared" si="2969"/>
        <v>AR$12</v>
      </c>
      <c r="AS2487" s="80" t="str">
        <f t="shared" si="2969"/>
        <v>AS$12</v>
      </c>
      <c r="AT2487" s="80" t="str">
        <f t="shared" si="2969"/>
        <v>AT$12</v>
      </c>
      <c r="AU2487" s="80" t="str">
        <f t="shared" si="2969"/>
        <v>AU$12</v>
      </c>
      <c r="AV2487" s="80" t="str">
        <f t="shared" si="2969"/>
        <v>AV$12</v>
      </c>
      <c r="AW2487" s="80" t="str">
        <f t="shared" si="2969"/>
        <v>AW$12</v>
      </c>
      <c r="AX2487" s="80" t="str">
        <f t="shared" si="2969"/>
        <v>AX$12</v>
      </c>
      <c r="AY2487" s="80" t="str">
        <f t="shared" si="2969"/>
        <v>AY$12</v>
      </c>
      <c r="AZ2487" s="80" t="str">
        <f t="shared" si="2969"/>
        <v>AZ$12</v>
      </c>
      <c r="BA2487" s="80" t="str">
        <f t="shared" si="2969"/>
        <v>BA$12</v>
      </c>
      <c r="BB2487" s="80" t="str">
        <f t="shared" si="2969"/>
        <v>BB$12</v>
      </c>
      <c r="BC2487" s="80" t="str">
        <f t="shared" si="2969"/>
        <v>BC$12</v>
      </c>
      <c r="BD2487" s="80" t="str">
        <f t="shared" si="2969"/>
        <v>BD$12</v>
      </c>
      <c r="BE2487" s="80" t="str">
        <f t="shared" si="2969"/>
        <v>BE$12</v>
      </c>
      <c r="BF2487" s="80" t="str">
        <f t="shared" si="2969"/>
        <v>BF$12</v>
      </c>
      <c r="BG2487" s="80" t="str">
        <f t="shared" si="2969"/>
        <v>BG$12</v>
      </c>
      <c r="BH2487" s="80" t="str">
        <f t="shared" si="2969"/>
        <v>BH$12</v>
      </c>
      <c r="BI2487" s="80" t="str">
        <f t="shared" si="2969"/>
        <v>BI$12</v>
      </c>
      <c r="BJ2487" s="80" t="str">
        <f t="shared" si="2969"/>
        <v>BJ$12</v>
      </c>
      <c r="BK2487" s="80" t="str">
        <f t="shared" si="2969"/>
        <v>BK$12</v>
      </c>
      <c r="BL2487" s="80" t="str">
        <f t="shared" si="2969"/>
        <v>BL$12</v>
      </c>
      <c r="BM2487" s="80" t="str">
        <f t="shared" si="2969"/>
        <v>BM$12</v>
      </c>
      <c r="BN2487" s="80" t="str">
        <f t="shared" si="2969"/>
        <v>BN$12</v>
      </c>
      <c r="BO2487" s="80" t="str">
        <f t="shared" si="2969"/>
        <v>BO$12</v>
      </c>
      <c r="BP2487" s="80" t="str">
        <f t="shared" si="2969"/>
        <v>BP$12</v>
      </c>
      <c r="BQ2487" s="80" t="str">
        <f t="shared" si="2969"/>
        <v>BQ$12</v>
      </c>
      <c r="BR2487" s="80" t="str">
        <f t="shared" si="2969"/>
        <v>BR$12</v>
      </c>
      <c r="BS2487" s="80" t="str">
        <f t="shared" si="2969"/>
        <v>BS$12</v>
      </c>
      <c r="BT2487" s="80" t="str">
        <f t="shared" si="2969"/>
        <v>BT$12</v>
      </c>
      <c r="BU2487" s="80" t="str">
        <f t="shared" si="2969"/>
        <v>BU$12</v>
      </c>
      <c r="BV2487" s="80" t="str">
        <f t="shared" si="2969"/>
        <v>BV$12</v>
      </c>
      <c r="BW2487" s="80" t="str">
        <f t="shared" si="2969"/>
        <v>BW$12</v>
      </c>
      <c r="BX2487" s="80" t="str">
        <f t="shared" si="2969"/>
        <v>BX$12</v>
      </c>
      <c r="BY2487" s="80" t="str">
        <f t="shared" si="2969"/>
        <v>BY$12</v>
      </c>
      <c r="BZ2487" s="80" t="str">
        <f t="shared" si="2969"/>
        <v>BZ$12</v>
      </c>
      <c r="CA2487" s="80" t="str">
        <f t="shared" si="2969"/>
        <v>CA$12</v>
      </c>
      <c r="CB2487" s="80" t="str">
        <f t="shared" si="2969"/>
        <v>CB$12</v>
      </c>
      <c r="CC2487" s="80" t="str">
        <f t="shared" si="2969"/>
        <v>CC$12</v>
      </c>
      <c r="CD2487" s="80" t="str">
        <f t="shared" si="2969"/>
        <v>CD$12</v>
      </c>
      <c r="CE2487" s="80" t="str">
        <f t="shared" si="2969"/>
        <v>CE$12</v>
      </c>
      <c r="CF2487" s="80" t="str">
        <f t="shared" ref="CF2487:CK2487" si="2970">CF2472</f>
        <v>CF$12</v>
      </c>
      <c r="CG2487" s="80" t="str">
        <f t="shared" si="2970"/>
        <v>CG$12</v>
      </c>
      <c r="CH2487" s="80" t="str">
        <f t="shared" si="2970"/>
        <v>CH$12</v>
      </c>
      <c r="CI2487" s="80" t="str">
        <f t="shared" si="2970"/>
        <v>CI$12</v>
      </c>
      <c r="CJ2487" s="80" t="str">
        <f t="shared" si="2970"/>
        <v>CJ$12</v>
      </c>
      <c r="CK2487" s="80" t="str">
        <f t="shared" si="2970"/>
        <v>CK$12</v>
      </c>
      <c r="CL2487" s="80" t="str">
        <f t="shared" ref="CL2487" si="2971">CL2472</f>
        <v>CL$12</v>
      </c>
    </row>
    <row r="2488" spans="2:90" x14ac:dyDescent="0.4">
      <c r="B2488" s="184" t="str">
        <f>B2478</f>
        <v>Headcount - volume driven:</v>
      </c>
      <c r="C2488" s="12"/>
      <c r="D2488" s="12" t="s">
        <v>735</v>
      </c>
      <c r="E2488" s="12" t="s">
        <v>906</v>
      </c>
      <c r="F2488" s="12"/>
      <c r="G2488" s="12" t="s">
        <v>330</v>
      </c>
      <c r="H2488" s="12"/>
      <c r="I2488" s="60"/>
      <c r="J2488" s="60"/>
      <c r="K2488" s="15"/>
      <c r="L2488" s="15"/>
      <c r="M2488" s="15"/>
      <c r="N2488" s="15"/>
      <c r="O2488" s="15"/>
      <c r="P2488" s="15"/>
      <c r="R2488" s="15"/>
      <c r="S2488" s="80" t="str">
        <f t="shared" ref="S2488" si="2972">S2473</f>
        <v>S$13</v>
      </c>
      <c r="T2488" s="80" t="str">
        <f t="shared" ref="T2488:CE2488" si="2973">T2473</f>
        <v>T$13</v>
      </c>
      <c r="U2488" s="80" t="str">
        <f t="shared" si="2973"/>
        <v>U$13</v>
      </c>
      <c r="V2488" s="80" t="str">
        <f t="shared" si="2973"/>
        <v>V$13</v>
      </c>
      <c r="W2488" s="80" t="str">
        <f t="shared" si="2973"/>
        <v>W$13</v>
      </c>
      <c r="X2488" s="80" t="str">
        <f t="shared" si="2973"/>
        <v>X$13</v>
      </c>
      <c r="Y2488" s="80" t="str">
        <f t="shared" si="2973"/>
        <v>Y$13</v>
      </c>
      <c r="Z2488" s="80" t="str">
        <f t="shared" si="2973"/>
        <v>Z$13</v>
      </c>
      <c r="AA2488" s="80" t="str">
        <f t="shared" si="2973"/>
        <v>AA$13</v>
      </c>
      <c r="AB2488" s="80" t="str">
        <f t="shared" si="2973"/>
        <v>AB$13</v>
      </c>
      <c r="AC2488" s="80" t="str">
        <f t="shared" si="2973"/>
        <v>AC$13</v>
      </c>
      <c r="AD2488" s="80" t="str">
        <f t="shared" si="2973"/>
        <v>AD$13</v>
      </c>
      <c r="AE2488" s="80" t="str">
        <f t="shared" si="2973"/>
        <v>AE$13</v>
      </c>
      <c r="AF2488" s="80" t="str">
        <f t="shared" si="2973"/>
        <v>AF$13</v>
      </c>
      <c r="AG2488" s="80" t="str">
        <f t="shared" si="2973"/>
        <v>AG$13</v>
      </c>
      <c r="AH2488" s="80" t="str">
        <f t="shared" si="2973"/>
        <v>AH$13</v>
      </c>
      <c r="AI2488" s="80" t="str">
        <f t="shared" si="2973"/>
        <v>AI$13</v>
      </c>
      <c r="AJ2488" s="80" t="str">
        <f t="shared" si="2973"/>
        <v>AJ$13</v>
      </c>
      <c r="AK2488" s="80" t="str">
        <f t="shared" si="2973"/>
        <v>AK$13</v>
      </c>
      <c r="AL2488" s="80" t="str">
        <f t="shared" si="2973"/>
        <v>AL$13</v>
      </c>
      <c r="AM2488" s="80" t="str">
        <f t="shared" si="2973"/>
        <v>AM$13</v>
      </c>
      <c r="AN2488" s="80" t="str">
        <f t="shared" si="2973"/>
        <v>AN$13</v>
      </c>
      <c r="AO2488" s="80" t="str">
        <f t="shared" si="2973"/>
        <v>AO$13</v>
      </c>
      <c r="AP2488" s="80" t="str">
        <f t="shared" si="2973"/>
        <v>AP$13</v>
      </c>
      <c r="AQ2488" s="80" t="str">
        <f t="shared" si="2973"/>
        <v>AQ$13</v>
      </c>
      <c r="AR2488" s="80" t="str">
        <f t="shared" si="2973"/>
        <v>AR$13</v>
      </c>
      <c r="AS2488" s="80" t="str">
        <f t="shared" si="2973"/>
        <v>AS$13</v>
      </c>
      <c r="AT2488" s="80" t="str">
        <f t="shared" si="2973"/>
        <v>AT$13</v>
      </c>
      <c r="AU2488" s="80" t="str">
        <f t="shared" si="2973"/>
        <v>AU$13</v>
      </c>
      <c r="AV2488" s="80" t="str">
        <f t="shared" si="2973"/>
        <v>AV$13</v>
      </c>
      <c r="AW2488" s="80" t="str">
        <f t="shared" si="2973"/>
        <v>AW$13</v>
      </c>
      <c r="AX2488" s="80" t="str">
        <f t="shared" si="2973"/>
        <v>AX$13</v>
      </c>
      <c r="AY2488" s="80" t="str">
        <f t="shared" si="2973"/>
        <v>AY$13</v>
      </c>
      <c r="AZ2488" s="80" t="str">
        <f t="shared" si="2973"/>
        <v>AZ$13</v>
      </c>
      <c r="BA2488" s="80" t="str">
        <f t="shared" si="2973"/>
        <v>BA$13</v>
      </c>
      <c r="BB2488" s="80" t="str">
        <f t="shared" si="2973"/>
        <v>BB$13</v>
      </c>
      <c r="BC2488" s="80" t="str">
        <f t="shared" si="2973"/>
        <v>BC$13</v>
      </c>
      <c r="BD2488" s="80" t="str">
        <f t="shared" si="2973"/>
        <v>BD$13</v>
      </c>
      <c r="BE2488" s="80" t="str">
        <f t="shared" si="2973"/>
        <v>BE$13</v>
      </c>
      <c r="BF2488" s="80" t="str">
        <f t="shared" si="2973"/>
        <v>BF$13</v>
      </c>
      <c r="BG2488" s="80" t="str">
        <f t="shared" si="2973"/>
        <v>BG$13</v>
      </c>
      <c r="BH2488" s="80" t="str">
        <f t="shared" si="2973"/>
        <v>BH$13</v>
      </c>
      <c r="BI2488" s="80" t="str">
        <f t="shared" si="2973"/>
        <v>BI$13</v>
      </c>
      <c r="BJ2488" s="80" t="str">
        <f t="shared" si="2973"/>
        <v>BJ$13</v>
      </c>
      <c r="BK2488" s="80" t="str">
        <f t="shared" si="2973"/>
        <v>BK$13</v>
      </c>
      <c r="BL2488" s="80" t="str">
        <f t="shared" si="2973"/>
        <v>BL$13</v>
      </c>
      <c r="BM2488" s="80" t="str">
        <f t="shared" si="2973"/>
        <v>BM$13</v>
      </c>
      <c r="BN2488" s="80" t="str">
        <f t="shared" si="2973"/>
        <v>BN$13</v>
      </c>
      <c r="BO2488" s="80" t="str">
        <f t="shared" si="2973"/>
        <v>BO$13</v>
      </c>
      <c r="BP2488" s="80" t="str">
        <f t="shared" si="2973"/>
        <v>BP$13</v>
      </c>
      <c r="BQ2488" s="80" t="str">
        <f t="shared" si="2973"/>
        <v>BQ$13</v>
      </c>
      <c r="BR2488" s="80" t="str">
        <f t="shared" si="2973"/>
        <v>BR$13</v>
      </c>
      <c r="BS2488" s="80" t="str">
        <f t="shared" si="2973"/>
        <v>BS$13</v>
      </c>
      <c r="BT2488" s="80" t="str">
        <f t="shared" si="2973"/>
        <v>BT$13</v>
      </c>
      <c r="BU2488" s="80" t="str">
        <f t="shared" si="2973"/>
        <v>BU$13</v>
      </c>
      <c r="BV2488" s="80" t="str">
        <f t="shared" si="2973"/>
        <v>BV$13</v>
      </c>
      <c r="BW2488" s="80" t="str">
        <f t="shared" si="2973"/>
        <v>BW$13</v>
      </c>
      <c r="BX2488" s="80" t="str">
        <f t="shared" si="2973"/>
        <v>BX$13</v>
      </c>
      <c r="BY2488" s="80" t="str">
        <f t="shared" si="2973"/>
        <v>BY$13</v>
      </c>
      <c r="BZ2488" s="80" t="str">
        <f t="shared" si="2973"/>
        <v>BZ$13</v>
      </c>
      <c r="CA2488" s="80" t="str">
        <f t="shared" si="2973"/>
        <v>CA$13</v>
      </c>
      <c r="CB2488" s="80" t="str">
        <f t="shared" si="2973"/>
        <v>CB$13</v>
      </c>
      <c r="CC2488" s="80" t="str">
        <f t="shared" si="2973"/>
        <v>CC$13</v>
      </c>
      <c r="CD2488" s="80" t="str">
        <f t="shared" si="2973"/>
        <v>CD$13</v>
      </c>
      <c r="CE2488" s="80" t="str">
        <f t="shared" si="2973"/>
        <v>CE$13</v>
      </c>
      <c r="CF2488" s="80" t="str">
        <f t="shared" ref="CF2488:CK2488" si="2974">CF2473</f>
        <v>CF$13</v>
      </c>
      <c r="CG2488" s="80" t="str">
        <f t="shared" si="2974"/>
        <v>CG$13</v>
      </c>
      <c r="CH2488" s="80" t="str">
        <f t="shared" si="2974"/>
        <v>CH$13</v>
      </c>
      <c r="CI2488" s="80" t="str">
        <f t="shared" si="2974"/>
        <v>CI$13</v>
      </c>
      <c r="CJ2488" s="80" t="str">
        <f t="shared" si="2974"/>
        <v>CJ$13</v>
      </c>
      <c r="CK2488" s="80" t="str">
        <f t="shared" si="2974"/>
        <v>CK$13</v>
      </c>
      <c r="CL2488" s="80" t="str">
        <f t="shared" ref="CL2488" si="2975">CL2473</f>
        <v>CL$13</v>
      </c>
    </row>
    <row r="2489" spans="2:90" x14ac:dyDescent="0.4">
      <c r="B2489" s="231" t="str">
        <f>IFERROR(SUBSTITUTE(TRIM(MID(B2478, SEARCH("-", B2478) + 1, LEN(B2478))),":",""),"no unit")</f>
        <v>volume driven</v>
      </c>
      <c r="C2489" s="12"/>
      <c r="D2489" s="12" t="s">
        <v>735</v>
      </c>
      <c r="E2489" s="12" t="s">
        <v>906</v>
      </c>
      <c r="F2489" s="12"/>
      <c r="G2489" s="12" t="s">
        <v>330</v>
      </c>
      <c r="H2489" s="12"/>
      <c r="I2489" s="60"/>
      <c r="J2489" s="60"/>
      <c r="K2489" s="15"/>
      <c r="L2489" s="15"/>
      <c r="M2489" s="15"/>
      <c r="N2489" s="15"/>
      <c r="O2489" s="15"/>
      <c r="P2489" s="15"/>
      <c r="R2489" s="15"/>
      <c r="S2489" s="76"/>
      <c r="T2489" s="76"/>
      <c r="U2489" s="76"/>
      <c r="V2489" s="76"/>
      <c r="W2489" s="76"/>
      <c r="X2489" s="76"/>
      <c r="Y2489" s="76"/>
      <c r="Z2489" s="76"/>
      <c r="AA2489" s="76"/>
      <c r="AB2489" s="76"/>
      <c r="AC2489" s="76"/>
      <c r="AD2489" s="76"/>
      <c r="AE2489" s="76"/>
      <c r="AF2489" s="76"/>
      <c r="AG2489" s="76"/>
      <c r="AH2489" s="76"/>
      <c r="AI2489" s="76"/>
      <c r="AJ2489" s="76"/>
      <c r="AK2489" s="76"/>
      <c r="AL2489" s="76"/>
      <c r="AM2489" s="76"/>
      <c r="AN2489" s="76"/>
      <c r="AO2489" s="76"/>
      <c r="AP2489" s="76"/>
      <c r="AQ2489" s="76"/>
      <c r="AR2489" s="76"/>
      <c r="AS2489" s="76"/>
      <c r="AT2489" s="76"/>
      <c r="AU2489" s="76"/>
      <c r="AV2489" s="76"/>
      <c r="AW2489" s="76"/>
      <c r="AX2489" s="76"/>
      <c r="AY2489" s="76"/>
      <c r="AZ2489" s="76"/>
      <c r="BA2489" s="76"/>
      <c r="BB2489" s="76"/>
      <c r="BC2489" s="76"/>
      <c r="BD2489" s="76"/>
      <c r="BE2489" s="76"/>
      <c r="BF2489" s="76"/>
      <c r="BG2489" s="76"/>
      <c r="BH2489" s="76"/>
      <c r="BI2489" s="76"/>
      <c r="BJ2489" s="76"/>
      <c r="BK2489" s="76"/>
      <c r="BL2489" s="76"/>
      <c r="BM2489" s="76"/>
      <c r="BN2489" s="76"/>
      <c r="BO2489" s="76"/>
      <c r="BP2489" s="76"/>
      <c r="BQ2489" s="76"/>
      <c r="BR2489" s="76"/>
      <c r="BS2489" s="76"/>
      <c r="BT2489" s="76"/>
      <c r="BU2489" s="76"/>
      <c r="BV2489" s="76"/>
      <c r="BW2489" s="76"/>
      <c r="BX2489" s="76"/>
      <c r="BY2489" s="76"/>
      <c r="BZ2489" s="76"/>
      <c r="CA2489" s="76"/>
      <c r="CB2489" s="76"/>
      <c r="CC2489" s="76"/>
      <c r="CD2489" s="76"/>
      <c r="CE2489" s="76"/>
      <c r="CF2489" s="76"/>
      <c r="CG2489" s="76"/>
      <c r="CH2489" s="76"/>
      <c r="CI2489" s="76"/>
      <c r="CJ2489" s="76"/>
      <c r="CK2489" s="76"/>
      <c r="CL2489" s="76"/>
    </row>
    <row r="2490" spans="2:90" x14ac:dyDescent="0.4">
      <c r="B2490" s="130" t="str">
        <f t="shared" si="2967"/>
        <v>Secondary revenue driver</v>
      </c>
      <c r="C2490" s="12"/>
      <c r="D2490" s="12" t="s">
        <v>735</v>
      </c>
      <c r="E2490" s="12" t="s">
        <v>906</v>
      </c>
      <c r="F2490" s="12"/>
      <c r="G2490" s="12" t="s">
        <v>330</v>
      </c>
      <c r="H2490" s="12"/>
      <c r="I2490" s="60"/>
      <c r="J2490" s="60"/>
      <c r="K2490" s="15"/>
      <c r="L2490" s="15"/>
      <c r="M2490" s="15"/>
      <c r="N2490" s="15"/>
      <c r="O2490" s="15"/>
      <c r="P2490" s="15"/>
      <c r="R2490" s="15"/>
      <c r="S2490" s="76"/>
      <c r="T2490" s="76"/>
      <c r="U2490" s="76"/>
      <c r="V2490" s="76"/>
      <c r="W2490" s="76"/>
      <c r="X2490" s="76"/>
      <c r="Y2490" s="76"/>
      <c r="Z2490" s="76"/>
      <c r="AA2490" s="76"/>
      <c r="AB2490" s="76"/>
      <c r="AC2490" s="76"/>
      <c r="AD2490" s="76"/>
      <c r="AE2490" s="76"/>
      <c r="AF2490" s="76"/>
      <c r="AG2490" s="76"/>
      <c r="AH2490" s="76"/>
      <c r="AI2490" s="76"/>
      <c r="AJ2490" s="76"/>
      <c r="AK2490" s="76"/>
      <c r="AL2490" s="76"/>
      <c r="AM2490" s="76"/>
      <c r="AN2490" s="76"/>
      <c r="AO2490" s="76"/>
      <c r="AP2490" s="76"/>
      <c r="AQ2490" s="76"/>
      <c r="AR2490" s="76"/>
      <c r="AS2490" s="76"/>
      <c r="AT2490" s="76"/>
      <c r="AU2490" s="76"/>
      <c r="AV2490" s="76"/>
      <c r="AW2490" s="76"/>
      <c r="AX2490" s="76"/>
      <c r="AY2490" s="76"/>
      <c r="AZ2490" s="76"/>
      <c r="BA2490" s="76"/>
      <c r="BB2490" s="76"/>
      <c r="BC2490" s="76"/>
      <c r="BD2490" s="76"/>
      <c r="BE2490" s="76"/>
      <c r="BF2490" s="76"/>
      <c r="BG2490" s="76"/>
      <c r="BH2490" s="76"/>
      <c r="BI2490" s="76"/>
      <c r="BJ2490" s="76"/>
      <c r="BK2490" s="76"/>
      <c r="BL2490" s="76"/>
      <c r="BM2490" s="76"/>
      <c r="BN2490" s="76"/>
      <c r="BO2490" s="76"/>
      <c r="BP2490" s="76"/>
      <c r="BQ2490" s="76"/>
      <c r="BR2490" s="76"/>
      <c r="BS2490" s="76"/>
      <c r="BT2490" s="76"/>
      <c r="BU2490" s="76"/>
      <c r="BV2490" s="76"/>
      <c r="BW2490" s="76"/>
      <c r="BX2490" s="76"/>
      <c r="BY2490" s="76"/>
      <c r="BZ2490" s="76"/>
      <c r="CA2490" s="76"/>
      <c r="CB2490" s="76"/>
      <c r="CC2490" s="76"/>
      <c r="CD2490" s="76"/>
      <c r="CE2490" s="76"/>
      <c r="CF2490" s="76"/>
      <c r="CG2490" s="76"/>
      <c r="CH2490" s="76"/>
      <c r="CI2490" s="76"/>
      <c r="CJ2490" s="76"/>
      <c r="CK2490" s="76"/>
      <c r="CL2490" s="76"/>
    </row>
    <row r="2491" spans="2:90" x14ac:dyDescent="0.4">
      <c r="B2491" s="130" t="str">
        <f t="shared" si="2967"/>
        <v>Secondary volume driver</v>
      </c>
      <c r="C2491" s="88"/>
      <c r="D2491" s="88" t="s">
        <v>735</v>
      </c>
      <c r="E2491" s="88" t="s">
        <v>906</v>
      </c>
      <c r="F2491" s="88"/>
      <c r="G2491" s="88" t="s">
        <v>330</v>
      </c>
      <c r="H2491" s="88"/>
      <c r="I2491" s="206"/>
      <c r="J2491" s="206"/>
      <c r="K2491" s="207"/>
      <c r="L2491" s="207"/>
      <c r="M2491" s="207"/>
      <c r="N2491" s="207"/>
      <c r="O2491" s="207"/>
      <c r="P2491" s="207"/>
      <c r="R2491" s="207"/>
      <c r="S2491" s="205" t="str">
        <f t="shared" ref="S2491" si="2976">ADDRESS(ROW(S2483),COLUMN(S2483),2)</f>
        <v>S$2483</v>
      </c>
      <c r="T2491" s="205" t="str">
        <f t="shared" ref="T2491:CE2491" si="2977">ADDRESS(ROW(T2483),COLUMN(T2483),2)</f>
        <v>T$2483</v>
      </c>
      <c r="U2491" s="205" t="str">
        <f t="shared" si="2977"/>
        <v>U$2483</v>
      </c>
      <c r="V2491" s="205" t="str">
        <f t="shared" si="2977"/>
        <v>V$2483</v>
      </c>
      <c r="W2491" s="205" t="str">
        <f t="shared" si="2977"/>
        <v>W$2483</v>
      </c>
      <c r="X2491" s="205" t="str">
        <f t="shared" si="2977"/>
        <v>X$2483</v>
      </c>
      <c r="Y2491" s="205" t="str">
        <f t="shared" si="2977"/>
        <v>Y$2483</v>
      </c>
      <c r="Z2491" s="205" t="str">
        <f t="shared" si="2977"/>
        <v>Z$2483</v>
      </c>
      <c r="AA2491" s="205" t="str">
        <f t="shared" si="2977"/>
        <v>AA$2483</v>
      </c>
      <c r="AB2491" s="205" t="str">
        <f t="shared" si="2977"/>
        <v>AB$2483</v>
      </c>
      <c r="AC2491" s="205" t="str">
        <f t="shared" si="2977"/>
        <v>AC$2483</v>
      </c>
      <c r="AD2491" s="205" t="str">
        <f t="shared" si="2977"/>
        <v>AD$2483</v>
      </c>
      <c r="AE2491" s="205" t="str">
        <f t="shared" si="2977"/>
        <v>AE$2483</v>
      </c>
      <c r="AF2491" s="205" t="str">
        <f t="shared" si="2977"/>
        <v>AF$2483</v>
      </c>
      <c r="AG2491" s="205" t="str">
        <f t="shared" si="2977"/>
        <v>AG$2483</v>
      </c>
      <c r="AH2491" s="205" t="str">
        <f t="shared" si="2977"/>
        <v>AH$2483</v>
      </c>
      <c r="AI2491" s="205" t="str">
        <f t="shared" si="2977"/>
        <v>AI$2483</v>
      </c>
      <c r="AJ2491" s="205" t="str">
        <f t="shared" si="2977"/>
        <v>AJ$2483</v>
      </c>
      <c r="AK2491" s="205" t="str">
        <f t="shared" si="2977"/>
        <v>AK$2483</v>
      </c>
      <c r="AL2491" s="205" t="str">
        <f t="shared" si="2977"/>
        <v>AL$2483</v>
      </c>
      <c r="AM2491" s="205" t="str">
        <f t="shared" si="2977"/>
        <v>AM$2483</v>
      </c>
      <c r="AN2491" s="205" t="str">
        <f t="shared" si="2977"/>
        <v>AN$2483</v>
      </c>
      <c r="AO2491" s="205" t="str">
        <f t="shared" si="2977"/>
        <v>AO$2483</v>
      </c>
      <c r="AP2491" s="205" t="str">
        <f t="shared" si="2977"/>
        <v>AP$2483</v>
      </c>
      <c r="AQ2491" s="205" t="str">
        <f t="shared" si="2977"/>
        <v>AQ$2483</v>
      </c>
      <c r="AR2491" s="205" t="str">
        <f t="shared" si="2977"/>
        <v>AR$2483</v>
      </c>
      <c r="AS2491" s="205" t="str">
        <f t="shared" si="2977"/>
        <v>AS$2483</v>
      </c>
      <c r="AT2491" s="205" t="str">
        <f t="shared" si="2977"/>
        <v>AT$2483</v>
      </c>
      <c r="AU2491" s="205" t="str">
        <f t="shared" si="2977"/>
        <v>AU$2483</v>
      </c>
      <c r="AV2491" s="205" t="str">
        <f t="shared" si="2977"/>
        <v>AV$2483</v>
      </c>
      <c r="AW2491" s="205" t="str">
        <f t="shared" si="2977"/>
        <v>AW$2483</v>
      </c>
      <c r="AX2491" s="205" t="str">
        <f t="shared" si="2977"/>
        <v>AX$2483</v>
      </c>
      <c r="AY2491" s="205" t="str">
        <f t="shared" si="2977"/>
        <v>AY$2483</v>
      </c>
      <c r="AZ2491" s="205" t="str">
        <f t="shared" si="2977"/>
        <v>AZ$2483</v>
      </c>
      <c r="BA2491" s="205" t="str">
        <f t="shared" si="2977"/>
        <v>BA$2483</v>
      </c>
      <c r="BB2491" s="205" t="str">
        <f t="shared" si="2977"/>
        <v>BB$2483</v>
      </c>
      <c r="BC2491" s="205" t="str">
        <f t="shared" si="2977"/>
        <v>BC$2483</v>
      </c>
      <c r="BD2491" s="205" t="str">
        <f t="shared" si="2977"/>
        <v>BD$2483</v>
      </c>
      <c r="BE2491" s="205" t="str">
        <f t="shared" si="2977"/>
        <v>BE$2483</v>
      </c>
      <c r="BF2491" s="205" t="str">
        <f t="shared" si="2977"/>
        <v>BF$2483</v>
      </c>
      <c r="BG2491" s="205" t="str">
        <f t="shared" si="2977"/>
        <v>BG$2483</v>
      </c>
      <c r="BH2491" s="205" t="str">
        <f t="shared" si="2977"/>
        <v>BH$2483</v>
      </c>
      <c r="BI2491" s="205" t="str">
        <f t="shared" si="2977"/>
        <v>BI$2483</v>
      </c>
      <c r="BJ2491" s="205" t="str">
        <f t="shared" si="2977"/>
        <v>BJ$2483</v>
      </c>
      <c r="BK2491" s="205" t="str">
        <f t="shared" si="2977"/>
        <v>BK$2483</v>
      </c>
      <c r="BL2491" s="205" t="str">
        <f t="shared" si="2977"/>
        <v>BL$2483</v>
      </c>
      <c r="BM2491" s="205" t="str">
        <f t="shared" si="2977"/>
        <v>BM$2483</v>
      </c>
      <c r="BN2491" s="205" t="str">
        <f t="shared" si="2977"/>
        <v>BN$2483</v>
      </c>
      <c r="BO2491" s="205" t="str">
        <f t="shared" si="2977"/>
        <v>BO$2483</v>
      </c>
      <c r="BP2491" s="205" t="str">
        <f t="shared" si="2977"/>
        <v>BP$2483</v>
      </c>
      <c r="BQ2491" s="205" t="str">
        <f t="shared" si="2977"/>
        <v>BQ$2483</v>
      </c>
      <c r="BR2491" s="205" t="str">
        <f t="shared" si="2977"/>
        <v>BR$2483</v>
      </c>
      <c r="BS2491" s="205" t="str">
        <f t="shared" si="2977"/>
        <v>BS$2483</v>
      </c>
      <c r="BT2491" s="205" t="str">
        <f t="shared" si="2977"/>
        <v>BT$2483</v>
      </c>
      <c r="BU2491" s="205" t="str">
        <f t="shared" si="2977"/>
        <v>BU$2483</v>
      </c>
      <c r="BV2491" s="205" t="str">
        <f t="shared" si="2977"/>
        <v>BV$2483</v>
      </c>
      <c r="BW2491" s="205" t="str">
        <f t="shared" si="2977"/>
        <v>BW$2483</v>
      </c>
      <c r="BX2491" s="205" t="str">
        <f t="shared" si="2977"/>
        <v>BX$2483</v>
      </c>
      <c r="BY2491" s="205" t="str">
        <f t="shared" si="2977"/>
        <v>BY$2483</v>
      </c>
      <c r="BZ2491" s="205" t="str">
        <f t="shared" si="2977"/>
        <v>BZ$2483</v>
      </c>
      <c r="CA2491" s="205" t="str">
        <f t="shared" si="2977"/>
        <v>CA$2483</v>
      </c>
      <c r="CB2491" s="205" t="str">
        <f t="shared" si="2977"/>
        <v>CB$2483</v>
      </c>
      <c r="CC2491" s="205" t="str">
        <f t="shared" si="2977"/>
        <v>CC$2483</v>
      </c>
      <c r="CD2491" s="205" t="str">
        <f t="shared" si="2977"/>
        <v>CD$2483</v>
      </c>
      <c r="CE2491" s="205" t="str">
        <f t="shared" si="2977"/>
        <v>CE$2483</v>
      </c>
      <c r="CF2491" s="205" t="str">
        <f t="shared" ref="CF2491:CK2491" si="2978">ADDRESS(ROW(CF2483),COLUMN(CF2483),2)</f>
        <v>CF$2483</v>
      </c>
      <c r="CG2491" s="205" t="str">
        <f t="shared" si="2978"/>
        <v>CG$2483</v>
      </c>
      <c r="CH2491" s="205" t="str">
        <f t="shared" si="2978"/>
        <v>CH$2483</v>
      </c>
      <c r="CI2491" s="205" t="str">
        <f t="shared" si="2978"/>
        <v>CI$2483</v>
      </c>
      <c r="CJ2491" s="205" t="str">
        <f t="shared" si="2978"/>
        <v>CJ$2483</v>
      </c>
      <c r="CK2491" s="205" t="str">
        <f t="shared" si="2978"/>
        <v>CK$2483</v>
      </c>
      <c r="CL2491" s="205" t="str">
        <f t="shared" ref="CL2491" si="2979">ADDRESS(ROW(CL2483),COLUMN(CL2483),2)</f>
        <v>CL$2483</v>
      </c>
    </row>
    <row r="2492" spans="2:90" x14ac:dyDescent="0.4">
      <c r="B2492" s="130" t="str">
        <f t="shared" si="2967"/>
        <v>Headcount - volume driven:</v>
      </c>
      <c r="C2492" s="88"/>
      <c r="D2492" s="88" t="s">
        <v>735</v>
      </c>
      <c r="E2492" s="88" t="s">
        <v>906</v>
      </c>
      <c r="F2492" s="88"/>
      <c r="G2492" s="88" t="s">
        <v>330</v>
      </c>
      <c r="H2492" s="88"/>
      <c r="I2492" s="206"/>
      <c r="J2492" s="206"/>
      <c r="K2492" s="207"/>
      <c r="L2492" s="207"/>
      <c r="M2492" s="207"/>
      <c r="N2492" s="207"/>
      <c r="O2492" s="207"/>
      <c r="P2492" s="207"/>
      <c r="R2492" s="207"/>
      <c r="S2492" s="205" t="str">
        <f t="shared" ref="S2492" si="2980">ADDRESS(ROW(S2481),COLUMN(S2481),2)</f>
        <v>S$2481</v>
      </c>
      <c r="T2492" s="205" t="str">
        <f t="shared" ref="T2492:CE2492" si="2981">ADDRESS(ROW(T2481),COLUMN(T2481),2)</f>
        <v>T$2481</v>
      </c>
      <c r="U2492" s="205" t="str">
        <f t="shared" si="2981"/>
        <v>U$2481</v>
      </c>
      <c r="V2492" s="205" t="str">
        <f t="shared" si="2981"/>
        <v>V$2481</v>
      </c>
      <c r="W2492" s="205" t="str">
        <f t="shared" si="2981"/>
        <v>W$2481</v>
      </c>
      <c r="X2492" s="205" t="str">
        <f t="shared" si="2981"/>
        <v>X$2481</v>
      </c>
      <c r="Y2492" s="205" t="str">
        <f t="shared" si="2981"/>
        <v>Y$2481</v>
      </c>
      <c r="Z2492" s="205" t="str">
        <f t="shared" si="2981"/>
        <v>Z$2481</v>
      </c>
      <c r="AA2492" s="205" t="str">
        <f t="shared" si="2981"/>
        <v>AA$2481</v>
      </c>
      <c r="AB2492" s="205" t="str">
        <f t="shared" si="2981"/>
        <v>AB$2481</v>
      </c>
      <c r="AC2492" s="205" t="str">
        <f t="shared" si="2981"/>
        <v>AC$2481</v>
      </c>
      <c r="AD2492" s="205" t="str">
        <f t="shared" si="2981"/>
        <v>AD$2481</v>
      </c>
      <c r="AE2492" s="205" t="str">
        <f t="shared" si="2981"/>
        <v>AE$2481</v>
      </c>
      <c r="AF2492" s="205" t="str">
        <f t="shared" si="2981"/>
        <v>AF$2481</v>
      </c>
      <c r="AG2492" s="205" t="str">
        <f t="shared" si="2981"/>
        <v>AG$2481</v>
      </c>
      <c r="AH2492" s="205" t="str">
        <f t="shared" si="2981"/>
        <v>AH$2481</v>
      </c>
      <c r="AI2492" s="205" t="str">
        <f t="shared" si="2981"/>
        <v>AI$2481</v>
      </c>
      <c r="AJ2492" s="205" t="str">
        <f t="shared" si="2981"/>
        <v>AJ$2481</v>
      </c>
      <c r="AK2492" s="205" t="str">
        <f t="shared" si="2981"/>
        <v>AK$2481</v>
      </c>
      <c r="AL2492" s="205" t="str">
        <f t="shared" si="2981"/>
        <v>AL$2481</v>
      </c>
      <c r="AM2492" s="205" t="str">
        <f t="shared" si="2981"/>
        <v>AM$2481</v>
      </c>
      <c r="AN2492" s="205" t="str">
        <f t="shared" si="2981"/>
        <v>AN$2481</v>
      </c>
      <c r="AO2492" s="205" t="str">
        <f t="shared" si="2981"/>
        <v>AO$2481</v>
      </c>
      <c r="AP2492" s="205" t="str">
        <f t="shared" si="2981"/>
        <v>AP$2481</v>
      </c>
      <c r="AQ2492" s="205" t="str">
        <f t="shared" si="2981"/>
        <v>AQ$2481</v>
      </c>
      <c r="AR2492" s="205" t="str">
        <f t="shared" si="2981"/>
        <v>AR$2481</v>
      </c>
      <c r="AS2492" s="205" t="str">
        <f t="shared" si="2981"/>
        <v>AS$2481</v>
      </c>
      <c r="AT2492" s="205" t="str">
        <f t="shared" si="2981"/>
        <v>AT$2481</v>
      </c>
      <c r="AU2492" s="205" t="str">
        <f t="shared" si="2981"/>
        <v>AU$2481</v>
      </c>
      <c r="AV2492" s="205" t="str">
        <f t="shared" si="2981"/>
        <v>AV$2481</v>
      </c>
      <c r="AW2492" s="205" t="str">
        <f t="shared" si="2981"/>
        <v>AW$2481</v>
      </c>
      <c r="AX2492" s="205" t="str">
        <f t="shared" si="2981"/>
        <v>AX$2481</v>
      </c>
      <c r="AY2492" s="205" t="str">
        <f t="shared" si="2981"/>
        <v>AY$2481</v>
      </c>
      <c r="AZ2492" s="205" t="str">
        <f t="shared" si="2981"/>
        <v>AZ$2481</v>
      </c>
      <c r="BA2492" s="205" t="str">
        <f t="shared" si="2981"/>
        <v>BA$2481</v>
      </c>
      <c r="BB2492" s="205" t="str">
        <f t="shared" si="2981"/>
        <v>BB$2481</v>
      </c>
      <c r="BC2492" s="205" t="str">
        <f t="shared" si="2981"/>
        <v>BC$2481</v>
      </c>
      <c r="BD2492" s="205" t="str">
        <f t="shared" si="2981"/>
        <v>BD$2481</v>
      </c>
      <c r="BE2492" s="205" t="str">
        <f t="shared" si="2981"/>
        <v>BE$2481</v>
      </c>
      <c r="BF2492" s="205" t="str">
        <f t="shared" si="2981"/>
        <v>BF$2481</v>
      </c>
      <c r="BG2492" s="205" t="str">
        <f t="shared" si="2981"/>
        <v>BG$2481</v>
      </c>
      <c r="BH2492" s="205" t="str">
        <f t="shared" si="2981"/>
        <v>BH$2481</v>
      </c>
      <c r="BI2492" s="205" t="str">
        <f t="shared" si="2981"/>
        <v>BI$2481</v>
      </c>
      <c r="BJ2492" s="205" t="str">
        <f t="shared" si="2981"/>
        <v>BJ$2481</v>
      </c>
      <c r="BK2492" s="205" t="str">
        <f t="shared" si="2981"/>
        <v>BK$2481</v>
      </c>
      <c r="BL2492" s="205" t="str">
        <f t="shared" si="2981"/>
        <v>BL$2481</v>
      </c>
      <c r="BM2492" s="205" t="str">
        <f t="shared" si="2981"/>
        <v>BM$2481</v>
      </c>
      <c r="BN2492" s="205" t="str">
        <f t="shared" si="2981"/>
        <v>BN$2481</v>
      </c>
      <c r="BO2492" s="205" t="str">
        <f t="shared" si="2981"/>
        <v>BO$2481</v>
      </c>
      <c r="BP2492" s="205" t="str">
        <f t="shared" si="2981"/>
        <v>BP$2481</v>
      </c>
      <c r="BQ2492" s="205" t="str">
        <f t="shared" si="2981"/>
        <v>BQ$2481</v>
      </c>
      <c r="BR2492" s="205" t="str">
        <f t="shared" si="2981"/>
        <v>BR$2481</v>
      </c>
      <c r="BS2492" s="205" t="str">
        <f t="shared" si="2981"/>
        <v>BS$2481</v>
      </c>
      <c r="BT2492" s="205" t="str">
        <f t="shared" si="2981"/>
        <v>BT$2481</v>
      </c>
      <c r="BU2492" s="205" t="str">
        <f t="shared" si="2981"/>
        <v>BU$2481</v>
      </c>
      <c r="BV2492" s="205" t="str">
        <f t="shared" si="2981"/>
        <v>BV$2481</v>
      </c>
      <c r="BW2492" s="205" t="str">
        <f t="shared" si="2981"/>
        <v>BW$2481</v>
      </c>
      <c r="BX2492" s="205" t="str">
        <f t="shared" si="2981"/>
        <v>BX$2481</v>
      </c>
      <c r="BY2492" s="205" t="str">
        <f t="shared" si="2981"/>
        <v>BY$2481</v>
      </c>
      <c r="BZ2492" s="205" t="str">
        <f t="shared" si="2981"/>
        <v>BZ$2481</v>
      </c>
      <c r="CA2492" s="205" t="str">
        <f t="shared" si="2981"/>
        <v>CA$2481</v>
      </c>
      <c r="CB2492" s="205" t="str">
        <f t="shared" si="2981"/>
        <v>CB$2481</v>
      </c>
      <c r="CC2492" s="205" t="str">
        <f t="shared" si="2981"/>
        <v>CC$2481</v>
      </c>
      <c r="CD2492" s="205" t="str">
        <f t="shared" si="2981"/>
        <v>CD$2481</v>
      </c>
      <c r="CE2492" s="205" t="str">
        <f t="shared" si="2981"/>
        <v>CE$2481</v>
      </c>
      <c r="CF2492" s="205" t="str">
        <f t="shared" ref="CF2492:CK2492" si="2982">ADDRESS(ROW(CF2481),COLUMN(CF2481),2)</f>
        <v>CF$2481</v>
      </c>
      <c r="CG2492" s="205" t="str">
        <f t="shared" si="2982"/>
        <v>CG$2481</v>
      </c>
      <c r="CH2492" s="205" t="str">
        <f t="shared" si="2982"/>
        <v>CH$2481</v>
      </c>
      <c r="CI2492" s="205" t="str">
        <f t="shared" si="2982"/>
        <v>CI$2481</v>
      </c>
      <c r="CJ2492" s="205" t="str">
        <f t="shared" si="2982"/>
        <v>CJ$2481</v>
      </c>
      <c r="CK2492" s="205" t="str">
        <f t="shared" si="2982"/>
        <v>CK$2481</v>
      </c>
      <c r="CL2492" s="205" t="str">
        <f t="shared" ref="CL2492" si="2983">ADDRESS(ROW(CL2481),COLUMN(CL2481),2)</f>
        <v>CL$2481</v>
      </c>
    </row>
    <row r="2493" spans="2:90" x14ac:dyDescent="0.4">
      <c r="B2493" s="130"/>
      <c r="C2493" s="12"/>
      <c r="D2493" s="12"/>
      <c r="E2493" s="12" t="s">
        <v>906</v>
      </c>
      <c r="F2493" s="12"/>
      <c r="G2493" s="12"/>
      <c r="H2493" s="12"/>
      <c r="I2493" s="60"/>
      <c r="J2493" s="60"/>
      <c r="K2493" s="15"/>
      <c r="L2493" s="15"/>
      <c r="M2493" s="15"/>
      <c r="N2493" s="15"/>
      <c r="O2493" s="15"/>
      <c r="P2493" s="15"/>
      <c r="R2493" s="15"/>
      <c r="S2493" s="172"/>
      <c r="T2493" s="172"/>
      <c r="U2493" s="172"/>
      <c r="V2493" s="172"/>
      <c r="W2493" s="172"/>
      <c r="X2493" s="172"/>
      <c r="Y2493" s="172"/>
      <c r="Z2493" s="172"/>
      <c r="AA2493" s="172"/>
      <c r="AB2493" s="172"/>
      <c r="AC2493" s="172"/>
      <c r="AD2493" s="172"/>
      <c r="AE2493" s="172"/>
      <c r="AF2493" s="172"/>
      <c r="AG2493" s="172"/>
      <c r="AH2493" s="172"/>
      <c r="AI2493" s="172"/>
      <c r="AJ2493" s="172"/>
      <c r="AK2493" s="172"/>
      <c r="AL2493" s="172"/>
      <c r="AM2493" s="172"/>
      <c r="AN2493" s="172"/>
      <c r="AO2493" s="172"/>
      <c r="AP2493" s="172"/>
      <c r="AQ2493" s="172"/>
      <c r="AR2493" s="172"/>
      <c r="AS2493" s="172"/>
      <c r="AT2493" s="172"/>
      <c r="AU2493" s="172"/>
      <c r="AV2493" s="172"/>
      <c r="AW2493" s="172"/>
      <c r="AX2493" s="172"/>
      <c r="AY2493" s="172"/>
      <c r="AZ2493" s="172"/>
      <c r="BA2493" s="172"/>
      <c r="BB2493" s="172"/>
      <c r="BC2493" s="172"/>
      <c r="BD2493" s="172"/>
      <c r="BE2493" s="172"/>
      <c r="BF2493" s="172"/>
      <c r="BG2493" s="172"/>
      <c r="BH2493" s="172"/>
      <c r="BI2493" s="172"/>
      <c r="BJ2493" s="172"/>
      <c r="BK2493" s="172"/>
      <c r="BL2493" s="172"/>
      <c r="BM2493" s="172"/>
      <c r="BN2493" s="172"/>
      <c r="BO2493" s="172"/>
      <c r="BP2493" s="172"/>
      <c r="BQ2493" s="172"/>
      <c r="BR2493" s="172"/>
      <c r="BS2493" s="172"/>
      <c r="BT2493" s="172"/>
      <c r="BU2493" s="172"/>
      <c r="BV2493" s="172"/>
      <c r="BW2493" s="172"/>
      <c r="BX2493" s="172"/>
      <c r="BY2493" s="172"/>
      <c r="BZ2493" s="172"/>
      <c r="CA2493" s="172"/>
      <c r="CB2493" s="172"/>
      <c r="CC2493" s="172"/>
      <c r="CD2493" s="172"/>
      <c r="CE2493" s="172"/>
      <c r="CF2493" s="172"/>
      <c r="CG2493" s="172"/>
      <c r="CH2493" s="172"/>
      <c r="CI2493" s="172"/>
      <c r="CJ2493" s="172"/>
      <c r="CK2493" s="172"/>
      <c r="CL2493" s="172"/>
    </row>
    <row r="2494" spans="2:90" x14ac:dyDescent="0.4">
      <c r="B2494" s="168" t="s">
        <v>499</v>
      </c>
      <c r="C2494" s="167"/>
      <c r="D2494" s="167"/>
      <c r="E2494" s="167" t="s">
        <v>906</v>
      </c>
      <c r="F2494" s="167"/>
      <c r="G2494" s="167"/>
      <c r="H2494" s="167"/>
      <c r="I2494" s="169"/>
      <c r="J2494" s="169"/>
      <c r="K2494" s="190"/>
      <c r="L2494" s="190"/>
      <c r="M2494" s="190"/>
      <c r="N2494" s="190"/>
      <c r="O2494" s="190"/>
      <c r="P2494" s="190"/>
      <c r="R2494" s="191"/>
      <c r="S2494" s="167"/>
      <c r="T2494" s="167"/>
      <c r="U2494" s="167"/>
      <c r="V2494" s="167"/>
      <c r="W2494" s="167"/>
      <c r="X2494" s="167"/>
      <c r="Y2494" s="167"/>
      <c r="Z2494" s="167"/>
      <c r="AA2494" s="167"/>
      <c r="AB2494" s="167"/>
      <c r="AC2494" s="167"/>
      <c r="AD2494" s="167"/>
      <c r="AE2494" s="167"/>
      <c r="AF2494" s="167"/>
      <c r="AG2494" s="167"/>
      <c r="AH2494" s="167"/>
      <c r="AI2494" s="167"/>
      <c r="AJ2494" s="167"/>
      <c r="AK2494" s="167"/>
      <c r="AL2494" s="167"/>
      <c r="AM2494" s="167"/>
      <c r="AN2494" s="167"/>
      <c r="AO2494" s="167"/>
      <c r="AP2494" s="167"/>
      <c r="AQ2494" s="167"/>
      <c r="AR2494" s="167"/>
      <c r="AS2494" s="167"/>
      <c r="AT2494" s="167"/>
      <c r="AU2494" s="167"/>
      <c r="AV2494" s="167"/>
      <c r="AW2494" s="167"/>
      <c r="AX2494" s="167"/>
      <c r="AY2494" s="167"/>
      <c r="AZ2494" s="167"/>
      <c r="BA2494" s="167"/>
      <c r="BB2494" s="167"/>
      <c r="BC2494" s="167"/>
      <c r="BD2494" s="167"/>
      <c r="BE2494" s="167"/>
      <c r="BF2494" s="167"/>
      <c r="BG2494" s="167"/>
      <c r="BH2494" s="167"/>
      <c r="BI2494" s="167"/>
      <c r="BJ2494" s="167"/>
      <c r="BK2494" s="167"/>
      <c r="BL2494" s="167"/>
      <c r="BM2494" s="167"/>
      <c r="BN2494" s="167"/>
      <c r="BO2494" s="167"/>
      <c r="BP2494" s="167"/>
      <c r="BQ2494" s="167"/>
      <c r="BR2494" s="167"/>
      <c r="BS2494" s="167"/>
      <c r="BT2494" s="167"/>
      <c r="BU2494" s="167"/>
      <c r="BV2494" s="167"/>
      <c r="BW2494" s="167"/>
      <c r="BX2494" s="167"/>
      <c r="BY2494" s="167"/>
      <c r="BZ2494" s="167"/>
      <c r="CA2494" s="167"/>
      <c r="CB2494" s="167"/>
      <c r="CC2494" s="167"/>
      <c r="CD2494" s="167"/>
      <c r="CE2494" s="167"/>
      <c r="CF2494" s="167"/>
      <c r="CG2494" s="167"/>
      <c r="CH2494" s="167"/>
      <c r="CI2494" s="167"/>
      <c r="CJ2494" s="167"/>
      <c r="CK2494" s="167"/>
      <c r="CL2494" s="167"/>
    </row>
    <row r="2495" spans="2:90" x14ac:dyDescent="0.4">
      <c r="B2495" s="168" t="s">
        <v>500</v>
      </c>
      <c r="C2495" s="167"/>
      <c r="D2495" s="167"/>
      <c r="E2495" s="167" t="s">
        <v>906</v>
      </c>
      <c r="F2495" s="167"/>
      <c r="G2495" s="167"/>
      <c r="H2495" s="167"/>
      <c r="I2495" s="169"/>
      <c r="J2495" s="169"/>
      <c r="K2495" s="190"/>
      <c r="L2495" s="190"/>
      <c r="M2495" s="190"/>
      <c r="N2495" s="190"/>
      <c r="O2495" s="190"/>
      <c r="P2495" s="190"/>
      <c r="R2495" s="191"/>
      <c r="S2495" s="167"/>
      <c r="T2495" s="167"/>
      <c r="U2495" s="167"/>
      <c r="V2495" s="167"/>
      <c r="W2495" s="167"/>
      <c r="X2495" s="167"/>
      <c r="Y2495" s="167"/>
      <c r="Z2495" s="167"/>
      <c r="AA2495" s="167"/>
      <c r="AB2495" s="167"/>
      <c r="AC2495" s="167"/>
      <c r="AD2495" s="167"/>
      <c r="AE2495" s="167"/>
      <c r="AF2495" s="167"/>
      <c r="AG2495" s="167"/>
      <c r="AH2495" s="167"/>
      <c r="AI2495" s="167"/>
      <c r="AJ2495" s="167"/>
      <c r="AK2495" s="167"/>
      <c r="AL2495" s="167"/>
      <c r="AM2495" s="167"/>
      <c r="AN2495" s="167"/>
      <c r="AO2495" s="167"/>
      <c r="AP2495" s="167"/>
      <c r="AQ2495" s="167"/>
      <c r="AR2495" s="167"/>
      <c r="AS2495" s="167"/>
      <c r="AT2495" s="167"/>
      <c r="AU2495" s="167"/>
      <c r="AV2495" s="167"/>
      <c r="AW2495" s="167"/>
      <c r="AX2495" s="167"/>
      <c r="AY2495" s="167"/>
      <c r="AZ2495" s="167"/>
      <c r="BA2495" s="167"/>
      <c r="BB2495" s="167"/>
      <c r="BC2495" s="167"/>
      <c r="BD2495" s="167"/>
      <c r="BE2495" s="167"/>
      <c r="BF2495" s="167"/>
      <c r="BG2495" s="167"/>
      <c r="BH2495" s="167"/>
      <c r="BI2495" s="167"/>
      <c r="BJ2495" s="167"/>
      <c r="BK2495" s="167"/>
      <c r="BL2495" s="167"/>
      <c r="BM2495" s="167"/>
      <c r="BN2495" s="167"/>
      <c r="BO2495" s="167"/>
      <c r="BP2495" s="167"/>
      <c r="BQ2495" s="167"/>
      <c r="BR2495" s="167"/>
      <c r="BS2495" s="167"/>
      <c r="BT2495" s="167"/>
      <c r="BU2495" s="167"/>
      <c r="BV2495" s="167"/>
      <c r="BW2495" s="167"/>
      <c r="BX2495" s="167"/>
      <c r="BY2495" s="167"/>
      <c r="BZ2495" s="167"/>
      <c r="CA2495" s="167"/>
      <c r="CB2495" s="167"/>
      <c r="CC2495" s="167"/>
      <c r="CD2495" s="167"/>
      <c r="CE2495" s="167"/>
      <c r="CF2495" s="167"/>
      <c r="CG2495" s="167"/>
      <c r="CH2495" s="167"/>
      <c r="CI2495" s="167"/>
      <c r="CJ2495" s="167"/>
      <c r="CK2495" s="167"/>
      <c r="CL2495" s="167"/>
    </row>
    <row r="2496" spans="2:90" x14ac:dyDescent="0.4">
      <c r="B2496" s="168" t="s">
        <v>459</v>
      </c>
      <c r="C2496" s="167"/>
      <c r="D2496" s="167"/>
      <c r="E2496" s="167" t="s">
        <v>906</v>
      </c>
      <c r="F2496" s="167"/>
      <c r="G2496" s="167"/>
      <c r="H2496" s="167"/>
      <c r="I2496" s="169"/>
      <c r="J2496" s="169"/>
      <c r="K2496" s="190"/>
      <c r="L2496" s="190"/>
      <c r="M2496" s="190"/>
      <c r="N2496" s="190"/>
      <c r="O2496" s="190"/>
      <c r="P2496" s="190"/>
      <c r="R2496" s="191"/>
      <c r="S2496" s="192" t="str">
        <f t="shared" ref="S2496:AX2496" si="2984">S$16</f>
        <v>S$12</v>
      </c>
      <c r="T2496" s="192" t="str">
        <f t="shared" si="2984"/>
        <v>T$12</v>
      </c>
      <c r="U2496" s="192" t="str">
        <f t="shared" si="2984"/>
        <v>U$12</v>
      </c>
      <c r="V2496" s="192" t="str">
        <f t="shared" si="2984"/>
        <v>V$12</v>
      </c>
      <c r="W2496" s="192" t="str">
        <f t="shared" si="2984"/>
        <v>W$12</v>
      </c>
      <c r="X2496" s="192" t="str">
        <f t="shared" si="2984"/>
        <v>X$12</v>
      </c>
      <c r="Y2496" s="192" t="str">
        <f t="shared" si="2984"/>
        <v>Y$12</v>
      </c>
      <c r="Z2496" s="192" t="str">
        <f t="shared" si="2984"/>
        <v>Z$12</v>
      </c>
      <c r="AA2496" s="192" t="str">
        <f t="shared" si="2984"/>
        <v>AA$12</v>
      </c>
      <c r="AB2496" s="192" t="str">
        <f t="shared" si="2984"/>
        <v>AB$12</v>
      </c>
      <c r="AC2496" s="192" t="str">
        <f t="shared" si="2984"/>
        <v>AC$12</v>
      </c>
      <c r="AD2496" s="192" t="str">
        <f t="shared" si="2984"/>
        <v>AD$12</v>
      </c>
      <c r="AE2496" s="192" t="str">
        <f t="shared" si="2984"/>
        <v>AE$12</v>
      </c>
      <c r="AF2496" s="192" t="str">
        <f t="shared" si="2984"/>
        <v>AF$12</v>
      </c>
      <c r="AG2496" s="192" t="str">
        <f t="shared" si="2984"/>
        <v>AG$12</v>
      </c>
      <c r="AH2496" s="192" t="str">
        <f t="shared" si="2984"/>
        <v>AH$12</v>
      </c>
      <c r="AI2496" s="192" t="str">
        <f t="shared" si="2984"/>
        <v>AI$12</v>
      </c>
      <c r="AJ2496" s="192" t="str">
        <f t="shared" si="2984"/>
        <v>AJ$12</v>
      </c>
      <c r="AK2496" s="192" t="str">
        <f t="shared" si="2984"/>
        <v>AK$12</v>
      </c>
      <c r="AL2496" s="192" t="str">
        <f t="shared" si="2984"/>
        <v>AL$12</v>
      </c>
      <c r="AM2496" s="192" t="str">
        <f t="shared" si="2984"/>
        <v>AM$12</v>
      </c>
      <c r="AN2496" s="192" t="str">
        <f t="shared" si="2984"/>
        <v>AN$12</v>
      </c>
      <c r="AO2496" s="192" t="str">
        <f t="shared" si="2984"/>
        <v>AO$12</v>
      </c>
      <c r="AP2496" s="192" t="str">
        <f t="shared" si="2984"/>
        <v>AP$12</v>
      </c>
      <c r="AQ2496" s="192" t="str">
        <f t="shared" si="2984"/>
        <v>AQ$12</v>
      </c>
      <c r="AR2496" s="192" t="str">
        <f t="shared" si="2984"/>
        <v>AR$12</v>
      </c>
      <c r="AS2496" s="192" t="str">
        <f t="shared" si="2984"/>
        <v>AS$12</v>
      </c>
      <c r="AT2496" s="192" t="str">
        <f t="shared" si="2984"/>
        <v>AT$12</v>
      </c>
      <c r="AU2496" s="192" t="str">
        <f t="shared" si="2984"/>
        <v>AU$12</v>
      </c>
      <c r="AV2496" s="192" t="str">
        <f t="shared" si="2984"/>
        <v>AV$12</v>
      </c>
      <c r="AW2496" s="192" t="str">
        <f t="shared" si="2984"/>
        <v>AW$12</v>
      </c>
      <c r="AX2496" s="192" t="str">
        <f t="shared" si="2984"/>
        <v>AX$12</v>
      </c>
      <c r="AY2496" s="192" t="str">
        <f t="shared" ref="AY2496:CD2496" si="2985">AY$16</f>
        <v>AY$12</v>
      </c>
      <c r="AZ2496" s="192" t="str">
        <f t="shared" si="2985"/>
        <v>AZ$12</v>
      </c>
      <c r="BA2496" s="192" t="str">
        <f t="shared" si="2985"/>
        <v>BA$12</v>
      </c>
      <c r="BB2496" s="192" t="str">
        <f t="shared" si="2985"/>
        <v>BB$12</v>
      </c>
      <c r="BC2496" s="192" t="str">
        <f t="shared" si="2985"/>
        <v>BC$12</v>
      </c>
      <c r="BD2496" s="192" t="str">
        <f t="shared" si="2985"/>
        <v>BD$12</v>
      </c>
      <c r="BE2496" s="192" t="str">
        <f t="shared" si="2985"/>
        <v>BE$12</v>
      </c>
      <c r="BF2496" s="192" t="str">
        <f t="shared" si="2985"/>
        <v>BF$12</v>
      </c>
      <c r="BG2496" s="192" t="str">
        <f t="shared" si="2985"/>
        <v>BG$12</v>
      </c>
      <c r="BH2496" s="192" t="str">
        <f t="shared" si="2985"/>
        <v>BH$12</v>
      </c>
      <c r="BI2496" s="192" t="str">
        <f t="shared" si="2985"/>
        <v>BI$12</v>
      </c>
      <c r="BJ2496" s="192" t="str">
        <f t="shared" si="2985"/>
        <v>BJ$12</v>
      </c>
      <c r="BK2496" s="192" t="str">
        <f t="shared" si="2985"/>
        <v>BK$12</v>
      </c>
      <c r="BL2496" s="192" t="str">
        <f t="shared" si="2985"/>
        <v>BL$12</v>
      </c>
      <c r="BM2496" s="192" t="str">
        <f t="shared" si="2985"/>
        <v>BM$12</v>
      </c>
      <c r="BN2496" s="192" t="str">
        <f t="shared" si="2985"/>
        <v>BN$12</v>
      </c>
      <c r="BO2496" s="192" t="str">
        <f t="shared" si="2985"/>
        <v>BO$12</v>
      </c>
      <c r="BP2496" s="192" t="str">
        <f t="shared" si="2985"/>
        <v>BP$12</v>
      </c>
      <c r="BQ2496" s="192" t="str">
        <f t="shared" si="2985"/>
        <v>BQ$12</v>
      </c>
      <c r="BR2496" s="192" t="str">
        <f t="shared" si="2985"/>
        <v>BR$12</v>
      </c>
      <c r="BS2496" s="192" t="str">
        <f t="shared" si="2985"/>
        <v>BS$12</v>
      </c>
      <c r="BT2496" s="192" t="str">
        <f t="shared" si="2985"/>
        <v>BT$12</v>
      </c>
      <c r="BU2496" s="192" t="str">
        <f t="shared" si="2985"/>
        <v>BU$12</v>
      </c>
      <c r="BV2496" s="192" t="str">
        <f t="shared" si="2985"/>
        <v>BV$12</v>
      </c>
      <c r="BW2496" s="192" t="str">
        <f t="shared" si="2985"/>
        <v>BW$12</v>
      </c>
      <c r="BX2496" s="192" t="str">
        <f t="shared" si="2985"/>
        <v>BX$12</v>
      </c>
      <c r="BY2496" s="192" t="str">
        <f t="shared" si="2985"/>
        <v>BY$12</v>
      </c>
      <c r="BZ2496" s="192" t="str">
        <f t="shared" si="2985"/>
        <v>BZ$12</v>
      </c>
      <c r="CA2496" s="192" t="str">
        <f t="shared" si="2985"/>
        <v>CA$12</v>
      </c>
      <c r="CB2496" s="192" t="str">
        <f t="shared" si="2985"/>
        <v>CB$12</v>
      </c>
      <c r="CC2496" s="192" t="str">
        <f t="shared" si="2985"/>
        <v>CC$12</v>
      </c>
      <c r="CD2496" s="192" t="str">
        <f t="shared" si="2985"/>
        <v>CD$12</v>
      </c>
      <c r="CE2496" s="192" t="str">
        <f t="shared" ref="CE2496:CL2496" si="2986">CE$16</f>
        <v>CE$12</v>
      </c>
      <c r="CF2496" s="192" t="str">
        <f t="shared" si="2986"/>
        <v>CF$12</v>
      </c>
      <c r="CG2496" s="192" t="str">
        <f t="shared" si="2986"/>
        <v>CG$12</v>
      </c>
      <c r="CH2496" s="192" t="str">
        <f t="shared" si="2986"/>
        <v>CH$12</v>
      </c>
      <c r="CI2496" s="192" t="str">
        <f t="shared" si="2986"/>
        <v>CI$12</v>
      </c>
      <c r="CJ2496" s="192" t="str">
        <f t="shared" si="2986"/>
        <v>CJ$12</v>
      </c>
      <c r="CK2496" s="192" t="str">
        <f t="shared" si="2986"/>
        <v>CK$12</v>
      </c>
      <c r="CL2496" s="192" t="str">
        <f t="shared" si="2986"/>
        <v>CL$12</v>
      </c>
    </row>
    <row r="2497" spans="2:90" x14ac:dyDescent="0.4">
      <c r="B2497" s="168" t="s">
        <v>460</v>
      </c>
      <c r="C2497" s="193"/>
      <c r="D2497" s="193"/>
      <c r="E2497" s="193" t="s">
        <v>906</v>
      </c>
      <c r="F2497" s="193"/>
      <c r="G2497" s="193"/>
      <c r="H2497" s="193"/>
      <c r="I2497" s="194"/>
      <c r="J2497" s="194"/>
      <c r="K2497" s="195"/>
      <c r="L2497" s="195"/>
      <c r="M2497" s="195"/>
      <c r="N2497" s="195"/>
      <c r="O2497" s="195"/>
      <c r="P2497" s="195"/>
      <c r="R2497" s="195"/>
      <c r="S2497" s="192" t="str">
        <f t="shared" ref="S2497:AX2497" si="2987">S$17</f>
        <v>S$13</v>
      </c>
      <c r="T2497" s="192" t="str">
        <f t="shared" si="2987"/>
        <v>T$13</v>
      </c>
      <c r="U2497" s="192" t="str">
        <f t="shared" si="2987"/>
        <v>U$13</v>
      </c>
      <c r="V2497" s="192" t="str">
        <f t="shared" si="2987"/>
        <v>V$13</v>
      </c>
      <c r="W2497" s="192" t="str">
        <f t="shared" si="2987"/>
        <v>W$13</v>
      </c>
      <c r="X2497" s="192" t="str">
        <f t="shared" si="2987"/>
        <v>X$13</v>
      </c>
      <c r="Y2497" s="192" t="str">
        <f t="shared" si="2987"/>
        <v>Y$13</v>
      </c>
      <c r="Z2497" s="192" t="str">
        <f t="shared" si="2987"/>
        <v>Z$13</v>
      </c>
      <c r="AA2497" s="192" t="str">
        <f t="shared" si="2987"/>
        <v>AA$13</v>
      </c>
      <c r="AB2497" s="192" t="str">
        <f t="shared" si="2987"/>
        <v>AB$13</v>
      </c>
      <c r="AC2497" s="192" t="str">
        <f t="shared" si="2987"/>
        <v>AC$13</v>
      </c>
      <c r="AD2497" s="192" t="str">
        <f t="shared" si="2987"/>
        <v>AD$13</v>
      </c>
      <c r="AE2497" s="192" t="str">
        <f t="shared" si="2987"/>
        <v>AE$13</v>
      </c>
      <c r="AF2497" s="192" t="str">
        <f t="shared" si="2987"/>
        <v>AF$13</v>
      </c>
      <c r="AG2497" s="192" t="str">
        <f t="shared" si="2987"/>
        <v>AG$13</v>
      </c>
      <c r="AH2497" s="192" t="str">
        <f t="shared" si="2987"/>
        <v>AH$13</v>
      </c>
      <c r="AI2497" s="192" t="str">
        <f t="shared" si="2987"/>
        <v>AI$13</v>
      </c>
      <c r="AJ2497" s="192" t="str">
        <f t="shared" si="2987"/>
        <v>AJ$13</v>
      </c>
      <c r="AK2497" s="192" t="str">
        <f t="shared" si="2987"/>
        <v>AK$13</v>
      </c>
      <c r="AL2497" s="192" t="str">
        <f t="shared" si="2987"/>
        <v>AL$13</v>
      </c>
      <c r="AM2497" s="192" t="str">
        <f t="shared" si="2987"/>
        <v>AM$13</v>
      </c>
      <c r="AN2497" s="192" t="str">
        <f t="shared" si="2987"/>
        <v>AN$13</v>
      </c>
      <c r="AO2497" s="192" t="str">
        <f t="shared" si="2987"/>
        <v>AO$13</v>
      </c>
      <c r="AP2497" s="192" t="str">
        <f t="shared" si="2987"/>
        <v>AP$13</v>
      </c>
      <c r="AQ2497" s="192" t="str">
        <f t="shared" si="2987"/>
        <v>AQ$13</v>
      </c>
      <c r="AR2497" s="192" t="str">
        <f t="shared" si="2987"/>
        <v>AR$13</v>
      </c>
      <c r="AS2497" s="192" t="str">
        <f t="shared" si="2987"/>
        <v>AS$13</v>
      </c>
      <c r="AT2497" s="192" t="str">
        <f t="shared" si="2987"/>
        <v>AT$13</v>
      </c>
      <c r="AU2497" s="192" t="str">
        <f t="shared" si="2987"/>
        <v>AU$13</v>
      </c>
      <c r="AV2497" s="192" t="str">
        <f t="shared" si="2987"/>
        <v>AV$13</v>
      </c>
      <c r="AW2497" s="192" t="str">
        <f t="shared" si="2987"/>
        <v>AW$13</v>
      </c>
      <c r="AX2497" s="192" t="str">
        <f t="shared" si="2987"/>
        <v>AX$13</v>
      </c>
      <c r="AY2497" s="192" t="str">
        <f t="shared" ref="AY2497:CD2497" si="2988">AY$17</f>
        <v>AY$13</v>
      </c>
      <c r="AZ2497" s="192" t="str">
        <f t="shared" si="2988"/>
        <v>AZ$13</v>
      </c>
      <c r="BA2497" s="192" t="str">
        <f t="shared" si="2988"/>
        <v>BA$13</v>
      </c>
      <c r="BB2497" s="192" t="str">
        <f t="shared" si="2988"/>
        <v>BB$13</v>
      </c>
      <c r="BC2497" s="192" t="str">
        <f t="shared" si="2988"/>
        <v>BC$13</v>
      </c>
      <c r="BD2497" s="192" t="str">
        <f t="shared" si="2988"/>
        <v>BD$13</v>
      </c>
      <c r="BE2497" s="192" t="str">
        <f t="shared" si="2988"/>
        <v>BE$13</v>
      </c>
      <c r="BF2497" s="192" t="str">
        <f t="shared" si="2988"/>
        <v>BF$13</v>
      </c>
      <c r="BG2497" s="192" t="str">
        <f t="shared" si="2988"/>
        <v>BG$13</v>
      </c>
      <c r="BH2497" s="192" t="str">
        <f t="shared" si="2988"/>
        <v>BH$13</v>
      </c>
      <c r="BI2497" s="192" t="str">
        <f t="shared" si="2988"/>
        <v>BI$13</v>
      </c>
      <c r="BJ2497" s="192" t="str">
        <f t="shared" si="2988"/>
        <v>BJ$13</v>
      </c>
      <c r="BK2497" s="192" t="str">
        <f t="shared" si="2988"/>
        <v>BK$13</v>
      </c>
      <c r="BL2497" s="192" t="str">
        <f t="shared" si="2988"/>
        <v>BL$13</v>
      </c>
      <c r="BM2497" s="192" t="str">
        <f t="shared" si="2988"/>
        <v>BM$13</v>
      </c>
      <c r="BN2497" s="192" t="str">
        <f t="shared" si="2988"/>
        <v>BN$13</v>
      </c>
      <c r="BO2497" s="192" t="str">
        <f t="shared" si="2988"/>
        <v>BO$13</v>
      </c>
      <c r="BP2497" s="192" t="str">
        <f t="shared" si="2988"/>
        <v>BP$13</v>
      </c>
      <c r="BQ2497" s="192" t="str">
        <f t="shared" si="2988"/>
        <v>BQ$13</v>
      </c>
      <c r="BR2497" s="192" t="str">
        <f t="shared" si="2988"/>
        <v>BR$13</v>
      </c>
      <c r="BS2497" s="192" t="str">
        <f t="shared" si="2988"/>
        <v>BS$13</v>
      </c>
      <c r="BT2497" s="192" t="str">
        <f t="shared" si="2988"/>
        <v>BT$13</v>
      </c>
      <c r="BU2497" s="192" t="str">
        <f t="shared" si="2988"/>
        <v>BU$13</v>
      </c>
      <c r="BV2497" s="192" t="str">
        <f t="shared" si="2988"/>
        <v>BV$13</v>
      </c>
      <c r="BW2497" s="192" t="str">
        <f t="shared" si="2988"/>
        <v>BW$13</v>
      </c>
      <c r="BX2497" s="192" t="str">
        <f t="shared" si="2988"/>
        <v>BX$13</v>
      </c>
      <c r="BY2497" s="192" t="str">
        <f t="shared" si="2988"/>
        <v>BY$13</v>
      </c>
      <c r="BZ2497" s="192" t="str">
        <f t="shared" si="2988"/>
        <v>BZ$13</v>
      </c>
      <c r="CA2497" s="192" t="str">
        <f t="shared" si="2988"/>
        <v>CA$13</v>
      </c>
      <c r="CB2497" s="192" t="str">
        <f t="shared" si="2988"/>
        <v>CB$13</v>
      </c>
      <c r="CC2497" s="192" t="str">
        <f t="shared" si="2988"/>
        <v>CC$13</v>
      </c>
      <c r="CD2497" s="192" t="str">
        <f t="shared" si="2988"/>
        <v>CD$13</v>
      </c>
      <c r="CE2497" s="192" t="str">
        <f t="shared" ref="CE2497:CL2497" si="2989">CE$17</f>
        <v>CE$13</v>
      </c>
      <c r="CF2497" s="192" t="str">
        <f t="shared" si="2989"/>
        <v>CF$13</v>
      </c>
      <c r="CG2497" s="192" t="str">
        <f t="shared" si="2989"/>
        <v>CG$13</v>
      </c>
      <c r="CH2497" s="192" t="str">
        <f t="shared" si="2989"/>
        <v>CH$13</v>
      </c>
      <c r="CI2497" s="192" t="str">
        <f t="shared" si="2989"/>
        <v>CI$13</v>
      </c>
      <c r="CJ2497" s="192" t="str">
        <f t="shared" si="2989"/>
        <v>CJ$13</v>
      </c>
      <c r="CK2497" s="192" t="str">
        <f t="shared" si="2989"/>
        <v>CK$13</v>
      </c>
      <c r="CL2497" s="192" t="str">
        <f t="shared" si="2989"/>
        <v>CL$13</v>
      </c>
    </row>
    <row r="2498" spans="2:90" x14ac:dyDescent="0.4">
      <c r="B2498" s="168" t="s">
        <v>488</v>
      </c>
      <c r="C2498" s="193"/>
      <c r="D2498" s="193"/>
      <c r="E2498" s="193" t="s">
        <v>906</v>
      </c>
      <c r="F2498" s="193"/>
      <c r="G2498" s="193"/>
      <c r="H2498" s="193"/>
      <c r="I2498" s="194"/>
      <c r="J2498" s="194"/>
      <c r="K2498" s="195"/>
      <c r="L2498" s="195"/>
      <c r="M2498" s="195"/>
      <c r="N2498" s="195"/>
      <c r="O2498" s="195"/>
      <c r="P2498" s="195"/>
      <c r="R2498" s="195"/>
      <c r="S2498" s="183"/>
      <c r="T2498" s="183"/>
      <c r="U2498" s="183"/>
      <c r="V2498" s="183"/>
      <c r="W2498" s="183"/>
      <c r="X2498" s="183"/>
      <c r="Y2498" s="183"/>
      <c r="Z2498" s="183"/>
      <c r="AA2498" s="183"/>
      <c r="AB2498" s="183"/>
      <c r="AC2498" s="183"/>
      <c r="AD2498" s="183"/>
      <c r="AE2498" s="183"/>
      <c r="AF2498" s="183"/>
      <c r="AG2498" s="183"/>
      <c r="AH2498" s="183"/>
      <c r="AI2498" s="183"/>
      <c r="AJ2498" s="183"/>
      <c r="AK2498" s="183"/>
      <c r="AL2498" s="183"/>
      <c r="AM2498" s="183"/>
      <c r="AN2498" s="183"/>
      <c r="AO2498" s="183"/>
      <c r="AP2498" s="183"/>
      <c r="AQ2498" s="183"/>
      <c r="AR2498" s="183"/>
      <c r="AS2498" s="183"/>
      <c r="AT2498" s="183"/>
      <c r="AU2498" s="183"/>
      <c r="AV2498" s="183"/>
      <c r="AW2498" s="183"/>
      <c r="AX2498" s="183"/>
      <c r="AY2498" s="183"/>
      <c r="AZ2498" s="183"/>
      <c r="BA2498" s="183"/>
      <c r="BB2498" s="183"/>
      <c r="BC2498" s="183"/>
      <c r="BD2498" s="183"/>
      <c r="BE2498" s="183"/>
      <c r="BF2498" s="183"/>
      <c r="BG2498" s="183"/>
      <c r="BH2498" s="183"/>
      <c r="BI2498" s="183"/>
      <c r="BJ2498" s="183"/>
      <c r="BK2498" s="183"/>
      <c r="BL2498" s="183"/>
      <c r="BM2498" s="183"/>
      <c r="BN2498" s="183"/>
      <c r="BO2498" s="183"/>
      <c r="BP2498" s="183"/>
      <c r="BQ2498" s="183"/>
      <c r="BR2498" s="183"/>
      <c r="BS2498" s="183"/>
      <c r="BT2498" s="183"/>
      <c r="BU2498" s="183"/>
      <c r="BV2498" s="183"/>
      <c r="BW2498" s="183"/>
      <c r="BX2498" s="183"/>
      <c r="BY2498" s="183"/>
      <c r="BZ2498" s="183"/>
      <c r="CA2498" s="183"/>
      <c r="CB2498" s="183"/>
      <c r="CC2498" s="183"/>
      <c r="CD2498" s="183"/>
      <c r="CE2498" s="183"/>
      <c r="CF2498" s="183"/>
      <c r="CG2498" s="183"/>
      <c r="CH2498" s="183"/>
      <c r="CI2498" s="183"/>
      <c r="CJ2498" s="183"/>
      <c r="CK2498" s="183"/>
      <c r="CL2498" s="183"/>
    </row>
    <row r="2499" spans="2:90" x14ac:dyDescent="0.4">
      <c r="B2499" s="168" t="s">
        <v>501</v>
      </c>
      <c r="C2499" s="193"/>
      <c r="D2499" s="193"/>
      <c r="E2499" s="193" t="s">
        <v>906</v>
      </c>
      <c r="F2499" s="193"/>
      <c r="G2499" s="193"/>
      <c r="H2499" s="193"/>
      <c r="I2499" s="194"/>
      <c r="J2499" s="194"/>
      <c r="K2499" s="195"/>
      <c r="L2499" s="195"/>
      <c r="M2499" s="195"/>
      <c r="N2499" s="195"/>
      <c r="O2499" s="195"/>
      <c r="P2499" s="195"/>
      <c r="R2499" s="195"/>
      <c r="S2499" s="183"/>
      <c r="T2499" s="183"/>
      <c r="U2499" s="183"/>
      <c r="V2499" s="183"/>
      <c r="W2499" s="183"/>
      <c r="X2499" s="183"/>
      <c r="Y2499" s="183"/>
      <c r="Z2499" s="183"/>
      <c r="AA2499" s="183"/>
      <c r="AB2499" s="183"/>
      <c r="AC2499" s="183"/>
      <c r="AD2499" s="183"/>
      <c r="AE2499" s="183"/>
      <c r="AF2499" s="183"/>
      <c r="AG2499" s="183"/>
      <c r="AH2499" s="183"/>
      <c r="AI2499" s="183"/>
      <c r="AJ2499" s="183"/>
      <c r="AK2499" s="183"/>
      <c r="AL2499" s="183"/>
      <c r="AM2499" s="183"/>
      <c r="AN2499" s="183"/>
      <c r="AO2499" s="183"/>
      <c r="AP2499" s="183"/>
      <c r="AQ2499" s="183"/>
      <c r="AR2499" s="183"/>
      <c r="AS2499" s="183"/>
      <c r="AT2499" s="183"/>
      <c r="AU2499" s="183"/>
      <c r="AV2499" s="183"/>
      <c r="AW2499" s="183"/>
      <c r="AX2499" s="183"/>
      <c r="AY2499" s="183"/>
      <c r="AZ2499" s="183"/>
      <c r="BA2499" s="183"/>
      <c r="BB2499" s="183"/>
      <c r="BC2499" s="183"/>
      <c r="BD2499" s="183"/>
      <c r="BE2499" s="183"/>
      <c r="BF2499" s="183"/>
      <c r="BG2499" s="183"/>
      <c r="BH2499" s="183"/>
      <c r="BI2499" s="183"/>
      <c r="BJ2499" s="183"/>
      <c r="BK2499" s="183"/>
      <c r="BL2499" s="183"/>
      <c r="BM2499" s="183"/>
      <c r="BN2499" s="183"/>
      <c r="BO2499" s="183"/>
      <c r="BP2499" s="183"/>
      <c r="BQ2499" s="183"/>
      <c r="BR2499" s="183"/>
      <c r="BS2499" s="183"/>
      <c r="BT2499" s="183"/>
      <c r="BU2499" s="183"/>
      <c r="BV2499" s="183"/>
      <c r="BW2499" s="183"/>
      <c r="BX2499" s="183"/>
      <c r="BY2499" s="183"/>
      <c r="BZ2499" s="183"/>
      <c r="CA2499" s="183"/>
      <c r="CB2499" s="183"/>
      <c r="CC2499" s="183"/>
      <c r="CD2499" s="183"/>
      <c r="CE2499" s="183"/>
      <c r="CF2499" s="183"/>
      <c r="CG2499" s="183"/>
      <c r="CH2499" s="183"/>
      <c r="CI2499" s="183"/>
      <c r="CJ2499" s="183"/>
      <c r="CK2499" s="183"/>
      <c r="CL2499" s="183"/>
    </row>
    <row r="2500" spans="2:90" x14ac:dyDescent="0.4">
      <c r="B2500" s="168" t="s">
        <v>461</v>
      </c>
      <c r="C2500" s="193"/>
      <c r="D2500" s="193"/>
      <c r="E2500" s="193" t="s">
        <v>906</v>
      </c>
      <c r="F2500" s="193"/>
      <c r="G2500" s="193"/>
      <c r="H2500" s="193"/>
      <c r="I2500" s="194"/>
      <c r="J2500" s="194"/>
      <c r="K2500" s="195"/>
      <c r="L2500" s="195"/>
      <c r="M2500" s="195"/>
      <c r="N2500" s="195"/>
      <c r="O2500" s="195"/>
      <c r="P2500" s="195"/>
      <c r="R2500" s="195"/>
      <c r="S2500" s="183" t="str">
        <f t="shared" ref="S2500:AX2500" si="2990">S$18</f>
        <v>S$14</v>
      </c>
      <c r="T2500" s="183" t="str">
        <f t="shared" si="2990"/>
        <v>T$14</v>
      </c>
      <c r="U2500" s="183" t="str">
        <f t="shared" si="2990"/>
        <v>U$14</v>
      </c>
      <c r="V2500" s="183" t="str">
        <f t="shared" si="2990"/>
        <v>V$14</v>
      </c>
      <c r="W2500" s="183" t="str">
        <f t="shared" si="2990"/>
        <v>W$14</v>
      </c>
      <c r="X2500" s="183" t="str">
        <f t="shared" si="2990"/>
        <v>X$14</v>
      </c>
      <c r="Y2500" s="183" t="str">
        <f t="shared" si="2990"/>
        <v>Y$14</v>
      </c>
      <c r="Z2500" s="183" t="str">
        <f t="shared" si="2990"/>
        <v>Z$14</v>
      </c>
      <c r="AA2500" s="183" t="str">
        <f t="shared" si="2990"/>
        <v>AA$14</v>
      </c>
      <c r="AB2500" s="183" t="str">
        <f t="shared" si="2990"/>
        <v>AB$14</v>
      </c>
      <c r="AC2500" s="183" t="str">
        <f t="shared" si="2990"/>
        <v>AC$14</v>
      </c>
      <c r="AD2500" s="183" t="str">
        <f t="shared" si="2990"/>
        <v>AD$14</v>
      </c>
      <c r="AE2500" s="183" t="str">
        <f t="shared" si="2990"/>
        <v>AE$14</v>
      </c>
      <c r="AF2500" s="183" t="str">
        <f t="shared" si="2990"/>
        <v>AF$14</v>
      </c>
      <c r="AG2500" s="183" t="str">
        <f t="shared" si="2990"/>
        <v>AG$14</v>
      </c>
      <c r="AH2500" s="183" t="str">
        <f t="shared" si="2990"/>
        <v>AH$14</v>
      </c>
      <c r="AI2500" s="183" t="str">
        <f t="shared" si="2990"/>
        <v>AI$14</v>
      </c>
      <c r="AJ2500" s="183" t="str">
        <f t="shared" si="2990"/>
        <v>AJ$14</v>
      </c>
      <c r="AK2500" s="183" t="str">
        <f t="shared" si="2990"/>
        <v>AK$14</v>
      </c>
      <c r="AL2500" s="183" t="str">
        <f t="shared" si="2990"/>
        <v>AL$14</v>
      </c>
      <c r="AM2500" s="183" t="str">
        <f t="shared" si="2990"/>
        <v>AM$14</v>
      </c>
      <c r="AN2500" s="183" t="str">
        <f t="shared" si="2990"/>
        <v>AN$14</v>
      </c>
      <c r="AO2500" s="183" t="str">
        <f t="shared" si="2990"/>
        <v>AO$14</v>
      </c>
      <c r="AP2500" s="183" t="str">
        <f t="shared" si="2990"/>
        <v>AP$14</v>
      </c>
      <c r="AQ2500" s="183" t="str">
        <f t="shared" si="2990"/>
        <v>AQ$14</v>
      </c>
      <c r="AR2500" s="183" t="str">
        <f t="shared" si="2990"/>
        <v>AR$14</v>
      </c>
      <c r="AS2500" s="183" t="str">
        <f t="shared" si="2990"/>
        <v>AS$14</v>
      </c>
      <c r="AT2500" s="183" t="str">
        <f t="shared" si="2990"/>
        <v>AT$14</v>
      </c>
      <c r="AU2500" s="183" t="str">
        <f t="shared" si="2990"/>
        <v>AU$14</v>
      </c>
      <c r="AV2500" s="183" t="str">
        <f t="shared" si="2990"/>
        <v>AV$14</v>
      </c>
      <c r="AW2500" s="183" t="str">
        <f t="shared" si="2990"/>
        <v>AW$14</v>
      </c>
      <c r="AX2500" s="183" t="str">
        <f t="shared" si="2990"/>
        <v>AX$14</v>
      </c>
      <c r="AY2500" s="183" t="str">
        <f t="shared" ref="AY2500:CD2500" si="2991">AY$18</f>
        <v>AY$14</v>
      </c>
      <c r="AZ2500" s="183" t="str">
        <f t="shared" si="2991"/>
        <v>AZ$14</v>
      </c>
      <c r="BA2500" s="183" t="str">
        <f t="shared" si="2991"/>
        <v>BA$14</v>
      </c>
      <c r="BB2500" s="183" t="str">
        <f t="shared" si="2991"/>
        <v>BB$14</v>
      </c>
      <c r="BC2500" s="183" t="str">
        <f t="shared" si="2991"/>
        <v>BC$14</v>
      </c>
      <c r="BD2500" s="183" t="str">
        <f t="shared" si="2991"/>
        <v>BD$14</v>
      </c>
      <c r="BE2500" s="183" t="str">
        <f t="shared" si="2991"/>
        <v>BE$14</v>
      </c>
      <c r="BF2500" s="183" t="str">
        <f t="shared" si="2991"/>
        <v>BF$14</v>
      </c>
      <c r="BG2500" s="183" t="str">
        <f t="shared" si="2991"/>
        <v>BG$14</v>
      </c>
      <c r="BH2500" s="183" t="str">
        <f t="shared" si="2991"/>
        <v>BH$14</v>
      </c>
      <c r="BI2500" s="183" t="str">
        <f t="shared" si="2991"/>
        <v>BI$14</v>
      </c>
      <c r="BJ2500" s="183" t="str">
        <f t="shared" si="2991"/>
        <v>BJ$14</v>
      </c>
      <c r="BK2500" s="183" t="str">
        <f t="shared" si="2991"/>
        <v>BK$14</v>
      </c>
      <c r="BL2500" s="183" t="str">
        <f t="shared" si="2991"/>
        <v>BL$14</v>
      </c>
      <c r="BM2500" s="183" t="str">
        <f t="shared" si="2991"/>
        <v>BM$14</v>
      </c>
      <c r="BN2500" s="183" t="str">
        <f t="shared" si="2991"/>
        <v>BN$14</v>
      </c>
      <c r="BO2500" s="183" t="str">
        <f t="shared" si="2991"/>
        <v>BO$14</v>
      </c>
      <c r="BP2500" s="183" t="str">
        <f t="shared" si="2991"/>
        <v>BP$14</v>
      </c>
      <c r="BQ2500" s="183" t="str">
        <f t="shared" si="2991"/>
        <v>BQ$14</v>
      </c>
      <c r="BR2500" s="183" t="str">
        <f t="shared" si="2991"/>
        <v>BR$14</v>
      </c>
      <c r="BS2500" s="183" t="str">
        <f t="shared" si="2991"/>
        <v>BS$14</v>
      </c>
      <c r="BT2500" s="183" t="str">
        <f t="shared" si="2991"/>
        <v>BT$14</v>
      </c>
      <c r="BU2500" s="183" t="str">
        <f t="shared" si="2991"/>
        <v>BU$14</v>
      </c>
      <c r="BV2500" s="183" t="str">
        <f t="shared" si="2991"/>
        <v>BV$14</v>
      </c>
      <c r="BW2500" s="183" t="str">
        <f t="shared" si="2991"/>
        <v>BW$14</v>
      </c>
      <c r="BX2500" s="183" t="str">
        <f t="shared" si="2991"/>
        <v>BX$14</v>
      </c>
      <c r="BY2500" s="183" t="str">
        <f t="shared" si="2991"/>
        <v>BY$14</v>
      </c>
      <c r="BZ2500" s="183" t="str">
        <f t="shared" si="2991"/>
        <v>BZ$14</v>
      </c>
      <c r="CA2500" s="183" t="str">
        <f t="shared" si="2991"/>
        <v>CA$14</v>
      </c>
      <c r="CB2500" s="183" t="str">
        <f t="shared" si="2991"/>
        <v>CB$14</v>
      </c>
      <c r="CC2500" s="183" t="str">
        <f t="shared" si="2991"/>
        <v>CC$14</v>
      </c>
      <c r="CD2500" s="183" t="str">
        <f t="shared" si="2991"/>
        <v>CD$14</v>
      </c>
      <c r="CE2500" s="183" t="str">
        <f t="shared" ref="CE2500:CL2500" si="2992">CE$18</f>
        <v>CE$14</v>
      </c>
      <c r="CF2500" s="183" t="str">
        <f t="shared" si="2992"/>
        <v>CF$14</v>
      </c>
      <c r="CG2500" s="183" t="str">
        <f t="shared" si="2992"/>
        <v>CG$14</v>
      </c>
      <c r="CH2500" s="183" t="str">
        <f t="shared" si="2992"/>
        <v>CH$14</v>
      </c>
      <c r="CI2500" s="183" t="str">
        <f t="shared" si="2992"/>
        <v>CI$14</v>
      </c>
      <c r="CJ2500" s="183" t="str">
        <f t="shared" si="2992"/>
        <v>CJ$14</v>
      </c>
      <c r="CK2500" s="183" t="str">
        <f t="shared" si="2992"/>
        <v>CK$14</v>
      </c>
      <c r="CL2500" s="183" t="str">
        <f t="shared" si="2992"/>
        <v>CL$14</v>
      </c>
    </row>
    <row r="2501" spans="2:90" x14ac:dyDescent="0.4">
      <c r="B2501" s="168" t="s">
        <v>462</v>
      </c>
      <c r="C2501" s="193"/>
      <c r="D2501" s="193"/>
      <c r="E2501" s="193" t="s">
        <v>906</v>
      </c>
      <c r="F2501" s="193"/>
      <c r="G2501" s="193"/>
      <c r="H2501" s="193"/>
      <c r="I2501" s="194"/>
      <c r="J2501" s="194"/>
      <c r="K2501" s="195"/>
      <c r="L2501" s="195"/>
      <c r="M2501" s="195"/>
      <c r="N2501" s="195"/>
      <c r="O2501" s="195"/>
      <c r="P2501" s="195"/>
      <c r="R2501" s="195"/>
      <c r="S2501" s="183" t="str">
        <f t="shared" ref="S2501:AX2501" si="2993">S$19</f>
        <v>S$15</v>
      </c>
      <c r="T2501" s="183" t="str">
        <f t="shared" si="2993"/>
        <v>T$15</v>
      </c>
      <c r="U2501" s="183" t="str">
        <f t="shared" si="2993"/>
        <v>U$15</v>
      </c>
      <c r="V2501" s="183" t="str">
        <f t="shared" si="2993"/>
        <v>V$15</v>
      </c>
      <c r="W2501" s="183" t="str">
        <f t="shared" si="2993"/>
        <v>W$15</v>
      </c>
      <c r="X2501" s="183" t="str">
        <f t="shared" si="2993"/>
        <v>X$15</v>
      </c>
      <c r="Y2501" s="183" t="str">
        <f t="shared" si="2993"/>
        <v>Y$15</v>
      </c>
      <c r="Z2501" s="183" t="str">
        <f t="shared" si="2993"/>
        <v>Z$15</v>
      </c>
      <c r="AA2501" s="183" t="str">
        <f t="shared" si="2993"/>
        <v>AA$15</v>
      </c>
      <c r="AB2501" s="183" t="str">
        <f t="shared" si="2993"/>
        <v>AB$15</v>
      </c>
      <c r="AC2501" s="183" t="str">
        <f t="shared" si="2993"/>
        <v>AC$15</v>
      </c>
      <c r="AD2501" s="183" t="str">
        <f t="shared" si="2993"/>
        <v>AD$15</v>
      </c>
      <c r="AE2501" s="183" t="str">
        <f t="shared" si="2993"/>
        <v>AE$15</v>
      </c>
      <c r="AF2501" s="183" t="str">
        <f t="shared" si="2993"/>
        <v>AF$15</v>
      </c>
      <c r="AG2501" s="183" t="str">
        <f t="shared" si="2993"/>
        <v>AG$15</v>
      </c>
      <c r="AH2501" s="183" t="str">
        <f t="shared" si="2993"/>
        <v>AH$15</v>
      </c>
      <c r="AI2501" s="183" t="str">
        <f t="shared" si="2993"/>
        <v>AI$15</v>
      </c>
      <c r="AJ2501" s="183" t="str">
        <f t="shared" si="2993"/>
        <v>AJ$15</v>
      </c>
      <c r="AK2501" s="183" t="str">
        <f t="shared" si="2993"/>
        <v>AK$15</v>
      </c>
      <c r="AL2501" s="183" t="str">
        <f t="shared" si="2993"/>
        <v>AL$15</v>
      </c>
      <c r="AM2501" s="183" t="str">
        <f t="shared" si="2993"/>
        <v>AM$15</v>
      </c>
      <c r="AN2501" s="183" t="str">
        <f t="shared" si="2993"/>
        <v>AN$15</v>
      </c>
      <c r="AO2501" s="183" t="str">
        <f t="shared" si="2993"/>
        <v>AO$15</v>
      </c>
      <c r="AP2501" s="183" t="str">
        <f t="shared" si="2993"/>
        <v>AP$15</v>
      </c>
      <c r="AQ2501" s="183" t="str">
        <f t="shared" si="2993"/>
        <v>AQ$15</v>
      </c>
      <c r="AR2501" s="183" t="str">
        <f t="shared" si="2993"/>
        <v>AR$15</v>
      </c>
      <c r="AS2501" s="183" t="str">
        <f t="shared" si="2993"/>
        <v>AS$15</v>
      </c>
      <c r="AT2501" s="183" t="str">
        <f t="shared" si="2993"/>
        <v>AT$15</v>
      </c>
      <c r="AU2501" s="183" t="str">
        <f t="shared" si="2993"/>
        <v>AU$15</v>
      </c>
      <c r="AV2501" s="183" t="str">
        <f t="shared" si="2993"/>
        <v>AV$15</v>
      </c>
      <c r="AW2501" s="183" t="str">
        <f t="shared" si="2993"/>
        <v>AW$15</v>
      </c>
      <c r="AX2501" s="183" t="str">
        <f t="shared" si="2993"/>
        <v>AX$15</v>
      </c>
      <c r="AY2501" s="183" t="str">
        <f t="shared" ref="AY2501:CD2501" si="2994">AY$19</f>
        <v>AY$15</v>
      </c>
      <c r="AZ2501" s="183" t="str">
        <f t="shared" si="2994"/>
        <v>AZ$15</v>
      </c>
      <c r="BA2501" s="183" t="str">
        <f t="shared" si="2994"/>
        <v>BA$15</v>
      </c>
      <c r="BB2501" s="183" t="str">
        <f t="shared" si="2994"/>
        <v>BB$15</v>
      </c>
      <c r="BC2501" s="183" t="str">
        <f t="shared" si="2994"/>
        <v>BC$15</v>
      </c>
      <c r="BD2501" s="183" t="str">
        <f t="shared" si="2994"/>
        <v>BD$15</v>
      </c>
      <c r="BE2501" s="183" t="str">
        <f t="shared" si="2994"/>
        <v>BE$15</v>
      </c>
      <c r="BF2501" s="183" t="str">
        <f t="shared" si="2994"/>
        <v>BF$15</v>
      </c>
      <c r="BG2501" s="183" t="str">
        <f t="shared" si="2994"/>
        <v>BG$15</v>
      </c>
      <c r="BH2501" s="183" t="str">
        <f t="shared" si="2994"/>
        <v>BH$15</v>
      </c>
      <c r="BI2501" s="183" t="str">
        <f t="shared" si="2994"/>
        <v>BI$15</v>
      </c>
      <c r="BJ2501" s="183" t="str">
        <f t="shared" si="2994"/>
        <v>BJ$15</v>
      </c>
      <c r="BK2501" s="183" t="str">
        <f t="shared" si="2994"/>
        <v>BK$15</v>
      </c>
      <c r="BL2501" s="183" t="str">
        <f t="shared" si="2994"/>
        <v>BL$15</v>
      </c>
      <c r="BM2501" s="183" t="str">
        <f t="shared" si="2994"/>
        <v>BM$15</v>
      </c>
      <c r="BN2501" s="183" t="str">
        <f t="shared" si="2994"/>
        <v>BN$15</v>
      </c>
      <c r="BO2501" s="183" t="str">
        <f t="shared" si="2994"/>
        <v>BO$15</v>
      </c>
      <c r="BP2501" s="183" t="str">
        <f t="shared" si="2994"/>
        <v>BP$15</v>
      </c>
      <c r="BQ2501" s="183" t="str">
        <f t="shared" si="2994"/>
        <v>BQ$15</v>
      </c>
      <c r="BR2501" s="183" t="str">
        <f t="shared" si="2994"/>
        <v>BR$15</v>
      </c>
      <c r="BS2501" s="183" t="str">
        <f t="shared" si="2994"/>
        <v>BS$15</v>
      </c>
      <c r="BT2501" s="183" t="str">
        <f t="shared" si="2994"/>
        <v>BT$15</v>
      </c>
      <c r="BU2501" s="183" t="str">
        <f t="shared" si="2994"/>
        <v>BU$15</v>
      </c>
      <c r="BV2501" s="183" t="str">
        <f t="shared" si="2994"/>
        <v>BV$15</v>
      </c>
      <c r="BW2501" s="183" t="str">
        <f t="shared" si="2994"/>
        <v>BW$15</v>
      </c>
      <c r="BX2501" s="183" t="str">
        <f t="shared" si="2994"/>
        <v>BX$15</v>
      </c>
      <c r="BY2501" s="183" t="str">
        <f t="shared" si="2994"/>
        <v>BY$15</v>
      </c>
      <c r="BZ2501" s="183" t="str">
        <f t="shared" si="2994"/>
        <v>BZ$15</v>
      </c>
      <c r="CA2501" s="183" t="str">
        <f t="shared" si="2994"/>
        <v>CA$15</v>
      </c>
      <c r="CB2501" s="183" t="str">
        <f t="shared" si="2994"/>
        <v>CB$15</v>
      </c>
      <c r="CC2501" s="183" t="str">
        <f t="shared" si="2994"/>
        <v>CC$15</v>
      </c>
      <c r="CD2501" s="183" t="str">
        <f t="shared" si="2994"/>
        <v>CD$15</v>
      </c>
      <c r="CE2501" s="183" t="str">
        <f t="shared" ref="CE2501:CL2501" si="2995">CE$19</f>
        <v>CE$15</v>
      </c>
      <c r="CF2501" s="183" t="str">
        <f t="shared" si="2995"/>
        <v>CF$15</v>
      </c>
      <c r="CG2501" s="183" t="str">
        <f t="shared" si="2995"/>
        <v>CG$15</v>
      </c>
      <c r="CH2501" s="183" t="str">
        <f t="shared" si="2995"/>
        <v>CH$15</v>
      </c>
      <c r="CI2501" s="183" t="str">
        <f t="shared" si="2995"/>
        <v>CI$15</v>
      </c>
      <c r="CJ2501" s="183" t="str">
        <f t="shared" si="2995"/>
        <v>CJ$15</v>
      </c>
      <c r="CK2501" s="183" t="str">
        <f t="shared" si="2995"/>
        <v>CK$15</v>
      </c>
      <c r="CL2501" s="183" t="str">
        <f t="shared" si="2995"/>
        <v>CL$15</v>
      </c>
    </row>
    <row r="2502" spans="2:90" x14ac:dyDescent="0.4">
      <c r="B2502" s="137" t="s">
        <v>517</v>
      </c>
      <c r="C2502" s="136"/>
      <c r="D2502" s="136" t="s">
        <v>514</v>
      </c>
      <c r="E2502" s="136" t="s">
        <v>514</v>
      </c>
      <c r="F2502" s="136" t="s">
        <v>509</v>
      </c>
      <c r="G2502" s="136" t="s">
        <v>81</v>
      </c>
      <c r="H2502" s="136"/>
      <c r="I2502" s="138"/>
      <c r="J2502" s="138"/>
      <c r="K2502" s="136"/>
      <c r="L2502" s="136"/>
      <c r="M2502" s="136"/>
      <c r="N2502" s="136"/>
      <c r="O2502" s="136"/>
      <c r="P2502" s="136"/>
      <c r="R2502" s="137"/>
      <c r="S2502" s="162"/>
      <c r="T2502" s="162"/>
      <c r="U2502" s="162"/>
      <c r="V2502" s="162"/>
      <c r="W2502" s="162"/>
      <c r="X2502" s="162"/>
      <c r="Y2502" s="162"/>
      <c r="Z2502" s="162"/>
      <c r="AA2502" s="162"/>
      <c r="AB2502" s="162"/>
      <c r="AC2502" s="162"/>
      <c r="AD2502" s="162"/>
      <c r="AE2502" s="162"/>
      <c r="AF2502" s="162"/>
      <c r="AG2502" s="162"/>
      <c r="AH2502" s="162"/>
      <c r="AI2502" s="162"/>
      <c r="AJ2502" s="162"/>
      <c r="AK2502" s="162"/>
      <c r="AL2502" s="162"/>
      <c r="AM2502" s="162"/>
      <c r="AN2502" s="162"/>
      <c r="AO2502" s="162"/>
      <c r="AP2502" s="162"/>
      <c r="AQ2502" s="162"/>
      <c r="AR2502" s="162"/>
      <c r="AS2502" s="162"/>
      <c r="AT2502" s="162"/>
      <c r="AU2502" s="162"/>
      <c r="AV2502" s="162"/>
      <c r="AW2502" s="162"/>
      <c r="AX2502" s="162"/>
      <c r="AY2502" s="162"/>
      <c r="AZ2502" s="162"/>
      <c r="BA2502" s="162"/>
      <c r="BB2502" s="162"/>
      <c r="BC2502" s="162"/>
      <c r="BD2502" s="162"/>
      <c r="BE2502" s="162"/>
      <c r="BF2502" s="162"/>
      <c r="BG2502" s="162"/>
      <c r="BH2502" s="162"/>
      <c r="BI2502" s="162"/>
      <c r="BJ2502" s="162"/>
      <c r="BK2502" s="162"/>
      <c r="BL2502" s="162"/>
      <c r="BM2502" s="162"/>
      <c r="BN2502" s="162"/>
      <c r="BO2502" s="162"/>
      <c r="BP2502" s="162"/>
      <c r="BQ2502" s="162"/>
      <c r="BR2502" s="162"/>
      <c r="BS2502" s="162"/>
      <c r="BT2502" s="162"/>
      <c r="BU2502" s="162"/>
      <c r="BV2502" s="162"/>
      <c r="BW2502" s="162"/>
      <c r="BX2502" s="162"/>
      <c r="BY2502" s="162"/>
      <c r="BZ2502" s="162"/>
      <c r="CA2502" s="162"/>
      <c r="CB2502" s="162"/>
      <c r="CC2502" s="162"/>
      <c r="CD2502" s="162"/>
      <c r="CE2502" s="162"/>
      <c r="CF2502" s="162"/>
      <c r="CG2502" s="162"/>
      <c r="CH2502" s="162"/>
      <c r="CI2502" s="162"/>
      <c r="CJ2502" s="162"/>
      <c r="CK2502" s="162"/>
      <c r="CL2502" s="162"/>
    </row>
    <row r="2503" spans="2:90" x14ac:dyDescent="0.4">
      <c r="B2503" s="93" t="str">
        <f>B2497</f>
        <v>Primary volume driver</v>
      </c>
      <c r="C2503" s="297"/>
      <c r="D2503" s="297" t="s">
        <v>514</v>
      </c>
      <c r="E2503" s="297" t="s">
        <v>906</v>
      </c>
      <c r="F2503" s="297"/>
      <c r="G2503" s="297" t="s">
        <v>330</v>
      </c>
      <c r="H2503" s="297" t="s">
        <v>667</v>
      </c>
      <c r="I2503" s="60"/>
      <c r="J2503" s="60"/>
      <c r="K2503" s="12"/>
      <c r="L2503" s="12"/>
      <c r="M2503" s="12"/>
      <c r="N2503" s="12"/>
      <c r="O2503" s="12"/>
      <c r="P2503" s="12"/>
      <c r="R2503" s="13"/>
      <c r="S2503" s="76"/>
      <c r="T2503" s="76"/>
      <c r="U2503" s="76"/>
      <c r="V2503" s="76"/>
      <c r="W2503" s="76"/>
      <c r="X2503" s="76"/>
      <c r="Y2503" s="76"/>
      <c r="Z2503" s="76"/>
      <c r="AA2503" s="76"/>
      <c r="AB2503" s="76"/>
      <c r="AC2503" s="76"/>
      <c r="AD2503" s="76"/>
      <c r="AE2503" s="76"/>
      <c r="AF2503" s="76"/>
      <c r="AG2503" s="76"/>
      <c r="AH2503" s="76"/>
      <c r="AI2503" s="76"/>
      <c r="AJ2503" s="76"/>
      <c r="AK2503" s="76"/>
      <c r="AL2503" s="76"/>
      <c r="AM2503" s="76"/>
      <c r="AN2503" s="76"/>
      <c r="AO2503" s="76"/>
      <c r="AP2503" s="76"/>
      <c r="AQ2503" s="76"/>
      <c r="AR2503" s="76"/>
      <c r="AS2503" s="76"/>
      <c r="AT2503" s="76"/>
      <c r="AU2503" s="76"/>
      <c r="AV2503" s="76"/>
      <c r="AW2503" s="76"/>
      <c r="AX2503" s="76"/>
      <c r="AY2503" s="76"/>
      <c r="AZ2503" s="76"/>
      <c r="BA2503" s="76"/>
      <c r="BB2503" s="76"/>
      <c r="BC2503" s="76"/>
      <c r="BD2503" s="76"/>
      <c r="BE2503" s="76"/>
      <c r="BF2503" s="76"/>
      <c r="BG2503" s="76"/>
      <c r="BH2503" s="76"/>
      <c r="BI2503" s="76"/>
      <c r="BJ2503" s="76"/>
      <c r="BK2503" s="76"/>
      <c r="BL2503" s="76"/>
      <c r="BM2503" s="76"/>
      <c r="BN2503" s="76"/>
      <c r="BO2503" s="76"/>
      <c r="BP2503" s="76"/>
      <c r="BQ2503" s="76"/>
      <c r="BR2503" s="76"/>
      <c r="BS2503" s="76"/>
      <c r="BT2503" s="76"/>
      <c r="BU2503" s="76"/>
      <c r="BV2503" s="76"/>
      <c r="BW2503" s="76"/>
      <c r="BX2503" s="76"/>
      <c r="BY2503" s="76"/>
      <c r="BZ2503" s="76"/>
      <c r="CA2503" s="76"/>
      <c r="CB2503" s="76"/>
      <c r="CC2503" s="76"/>
      <c r="CD2503" s="76"/>
      <c r="CE2503" s="76"/>
      <c r="CF2503" s="76"/>
      <c r="CG2503" s="76"/>
      <c r="CH2503" s="76"/>
      <c r="CI2503" s="76"/>
      <c r="CJ2503" s="76"/>
      <c r="CK2503" s="76"/>
      <c r="CL2503" s="76"/>
    </row>
    <row r="2504" spans="2:90" x14ac:dyDescent="0.4">
      <c r="B2504" s="93"/>
      <c r="C2504" s="12"/>
      <c r="D2504" s="12" t="s">
        <v>514</v>
      </c>
      <c r="E2504" s="12" t="s">
        <v>906</v>
      </c>
      <c r="F2504" s="12"/>
      <c r="G2504" s="12"/>
      <c r="H2504" s="12"/>
      <c r="I2504" s="60"/>
      <c r="J2504" s="60"/>
      <c r="K2504" s="12"/>
      <c r="L2504" s="12"/>
      <c r="M2504" s="12"/>
      <c r="N2504" s="12"/>
      <c r="O2504" s="12"/>
      <c r="P2504" s="12"/>
      <c r="R2504" s="13"/>
      <c r="S2504" s="76"/>
      <c r="T2504" s="76"/>
      <c r="U2504" s="76"/>
      <c r="V2504" s="76"/>
      <c r="W2504" s="76"/>
      <c r="X2504" s="76"/>
      <c r="Y2504" s="76"/>
      <c r="Z2504" s="76"/>
      <c r="AA2504" s="76"/>
      <c r="AB2504" s="76"/>
      <c r="AC2504" s="76"/>
      <c r="AD2504" s="76"/>
      <c r="AE2504" s="76"/>
      <c r="AF2504" s="76"/>
      <c r="AG2504" s="76"/>
      <c r="AH2504" s="76"/>
      <c r="AI2504" s="76"/>
      <c r="AJ2504" s="76"/>
      <c r="AK2504" s="76"/>
      <c r="AL2504" s="76"/>
      <c r="AM2504" s="76"/>
      <c r="AN2504" s="76"/>
      <c r="AO2504" s="76"/>
      <c r="AP2504" s="76"/>
      <c r="AQ2504" s="76"/>
      <c r="AR2504" s="76"/>
      <c r="AS2504" s="76"/>
      <c r="AT2504" s="76"/>
      <c r="AU2504" s="76"/>
      <c r="AV2504" s="76"/>
      <c r="AW2504" s="76"/>
      <c r="AX2504" s="76"/>
      <c r="AY2504" s="76"/>
      <c r="AZ2504" s="76"/>
      <c r="BA2504" s="76"/>
      <c r="BB2504" s="76"/>
      <c r="BC2504" s="76"/>
      <c r="BD2504" s="76"/>
      <c r="BE2504" s="76"/>
      <c r="BF2504" s="76"/>
      <c r="BG2504" s="76"/>
      <c r="BH2504" s="76"/>
      <c r="BI2504" s="76"/>
      <c r="BJ2504" s="76"/>
      <c r="BK2504" s="76"/>
      <c r="BL2504" s="76"/>
      <c r="BM2504" s="76"/>
      <c r="BN2504" s="76"/>
      <c r="BO2504" s="76"/>
      <c r="BP2504" s="76"/>
      <c r="BQ2504" s="76"/>
      <c r="BR2504" s="76"/>
      <c r="BS2504" s="76"/>
      <c r="BT2504" s="76"/>
      <c r="BU2504" s="76"/>
      <c r="BV2504" s="76"/>
      <c r="BW2504" s="76"/>
      <c r="BX2504" s="76"/>
      <c r="BY2504" s="76"/>
      <c r="BZ2504" s="76"/>
      <c r="CA2504" s="76"/>
      <c r="CB2504" s="76"/>
      <c r="CC2504" s="76"/>
      <c r="CD2504" s="76"/>
      <c r="CE2504" s="76"/>
      <c r="CF2504" s="76"/>
      <c r="CG2504" s="76"/>
      <c r="CH2504" s="76"/>
      <c r="CI2504" s="76"/>
      <c r="CJ2504" s="76"/>
      <c r="CK2504" s="76"/>
      <c r="CL2504" s="76"/>
    </row>
    <row r="2505" spans="2:90" x14ac:dyDescent="0.4">
      <c r="B2505" s="93" t="str">
        <f>"% of "&amp;B2503&amp;" by product:"</f>
        <v>% of Primary volume driver by product:</v>
      </c>
      <c r="C2505" s="12"/>
      <c r="D2505" s="12" t="s">
        <v>514</v>
      </c>
      <c r="E2505" s="12" t="s">
        <v>906</v>
      </c>
      <c r="F2505" s="12"/>
      <c r="G2505" s="12"/>
      <c r="H2505" s="12"/>
      <c r="I2505" s="60"/>
      <c r="J2505" s="60"/>
      <c r="K2505" s="12"/>
      <c r="L2505" s="12"/>
      <c r="M2505" s="12"/>
      <c r="N2505" s="12"/>
      <c r="O2505" s="12"/>
      <c r="P2505" s="12"/>
      <c r="R2505" s="13"/>
      <c r="S2505" s="76"/>
      <c r="T2505" s="76"/>
      <c r="U2505" s="76"/>
      <c r="V2505" s="76"/>
      <c r="W2505" s="76"/>
      <c r="X2505" s="76"/>
      <c r="Y2505" s="76"/>
      <c r="Z2505" s="76"/>
      <c r="AA2505" s="76"/>
      <c r="AB2505" s="76"/>
      <c r="AC2505" s="76"/>
      <c r="AD2505" s="76"/>
      <c r="AE2505" s="76"/>
      <c r="AF2505" s="76"/>
      <c r="AG2505" s="76"/>
      <c r="AH2505" s="76"/>
      <c r="AI2505" s="76"/>
      <c r="AJ2505" s="76"/>
      <c r="AK2505" s="76"/>
      <c r="AL2505" s="76"/>
      <c r="AM2505" s="76"/>
      <c r="AN2505" s="76"/>
      <c r="AO2505" s="76"/>
      <c r="AP2505" s="76"/>
      <c r="AQ2505" s="76"/>
      <c r="AR2505" s="76"/>
      <c r="AS2505" s="76"/>
      <c r="AT2505" s="76"/>
      <c r="AU2505" s="76"/>
      <c r="AV2505" s="76"/>
      <c r="AW2505" s="76"/>
      <c r="AX2505" s="76"/>
      <c r="AY2505" s="76"/>
      <c r="AZ2505" s="76"/>
      <c r="BA2505" s="76"/>
      <c r="BB2505" s="76"/>
      <c r="BC2505" s="76"/>
      <c r="BD2505" s="76"/>
      <c r="BE2505" s="76"/>
      <c r="BF2505" s="76"/>
      <c r="BG2505" s="76"/>
      <c r="BH2505" s="76"/>
      <c r="BI2505" s="76"/>
      <c r="BJ2505" s="76"/>
      <c r="BK2505" s="76"/>
      <c r="BL2505" s="76"/>
      <c r="BM2505" s="76"/>
      <c r="BN2505" s="76"/>
      <c r="BO2505" s="76"/>
      <c r="BP2505" s="76"/>
      <c r="BQ2505" s="76"/>
      <c r="BR2505" s="76"/>
      <c r="BS2505" s="76"/>
      <c r="BT2505" s="76"/>
      <c r="BU2505" s="76"/>
      <c r="BV2505" s="76"/>
      <c r="BW2505" s="76"/>
      <c r="BX2505" s="76"/>
      <c r="BY2505" s="76"/>
      <c r="BZ2505" s="76"/>
      <c r="CA2505" s="76"/>
      <c r="CB2505" s="76"/>
      <c r="CC2505" s="76"/>
      <c r="CD2505" s="76"/>
      <c r="CE2505" s="76"/>
      <c r="CF2505" s="76"/>
      <c r="CG2505" s="76"/>
      <c r="CH2505" s="76"/>
      <c r="CI2505" s="76"/>
      <c r="CJ2505" s="76"/>
      <c r="CK2505" s="76"/>
      <c r="CL2505" s="76"/>
    </row>
    <row r="2506" spans="2:90" x14ac:dyDescent="0.4">
      <c r="B2506" s="232" t="s">
        <v>515</v>
      </c>
      <c r="C2506" s="12"/>
      <c r="D2506" s="12" t="s">
        <v>514</v>
      </c>
      <c r="E2506" s="12" t="s">
        <v>906</v>
      </c>
      <c r="F2506" s="12"/>
      <c r="G2506" s="12"/>
      <c r="H2506" s="12"/>
      <c r="I2506" s="60"/>
      <c r="J2506" s="60"/>
      <c r="K2506" s="21">
        <v>0.5</v>
      </c>
      <c r="L2506" s="21">
        <v>0.5</v>
      </c>
      <c r="M2506" s="21">
        <v>0.5</v>
      </c>
      <c r="N2506" s="21">
        <v>0.5</v>
      </c>
      <c r="O2506" s="21">
        <v>0.5</v>
      </c>
      <c r="P2506" s="21">
        <v>0.5</v>
      </c>
      <c r="R2506" s="67"/>
      <c r="S2506" s="144" cm="1">
        <f t="array" ref="S2506">INDEX($K:$P,ROW(),MATCH(S$3,$K$2:$P$2,0))</f>
        <v>0.5</v>
      </c>
      <c r="T2506" s="144" cm="1">
        <f t="array" ref="T2506">INDEX($K:$P,ROW(),MATCH(T$3,$K$2:$P$2,0))</f>
        <v>0.5</v>
      </c>
      <c r="U2506" s="144" cm="1">
        <f t="array" ref="U2506">INDEX($K:$P,ROW(),MATCH(U$3,$K$2:$P$2,0))</f>
        <v>0.5</v>
      </c>
      <c r="V2506" s="144" cm="1">
        <f t="array" ref="V2506">INDEX($K:$P,ROW(),MATCH(V$3,$K$2:$P$2,0))</f>
        <v>0.5</v>
      </c>
      <c r="W2506" s="144" cm="1">
        <f t="array" ref="W2506">INDEX($K:$P,ROW(),MATCH(W$3,$K$2:$P$2,0))</f>
        <v>0.5</v>
      </c>
      <c r="X2506" s="144" cm="1">
        <f t="array" ref="X2506">INDEX($K:$P,ROW(),MATCH(X$3,$K$2:$P$2,0))</f>
        <v>0.5</v>
      </c>
      <c r="Y2506" s="144" cm="1">
        <f t="array" ref="Y2506">INDEX($K:$P,ROW(),MATCH(Y$3,$K$2:$P$2,0))</f>
        <v>0.5</v>
      </c>
      <c r="Z2506" s="144" cm="1">
        <f t="array" ref="Z2506">INDEX($K:$P,ROW(),MATCH(Z$3,$K$2:$P$2,0))</f>
        <v>0.5</v>
      </c>
      <c r="AA2506" s="144" cm="1">
        <f t="array" ref="AA2506">INDEX($K:$P,ROW(),MATCH(AA$3,$K$2:$P$2,0))</f>
        <v>0.5</v>
      </c>
      <c r="AB2506" s="144" cm="1">
        <f t="array" ref="AB2506">INDEX($K:$P,ROW(),MATCH(AB$3,$K$2:$P$2,0))</f>
        <v>0.5</v>
      </c>
      <c r="AC2506" s="144" cm="1">
        <f t="array" ref="AC2506">INDEX($K:$P,ROW(),MATCH(AC$3,$K$2:$P$2,0))</f>
        <v>0.5</v>
      </c>
      <c r="AD2506" s="144" cm="1">
        <f t="array" ref="AD2506">INDEX($K:$P,ROW(),MATCH(AD$3,$K$2:$P$2,0))</f>
        <v>0.5</v>
      </c>
      <c r="AE2506" s="144" cm="1">
        <f t="array" ref="AE2506">INDEX($K:$P,ROW(),MATCH(AE$3,$K$2:$P$2,0))</f>
        <v>0.5</v>
      </c>
      <c r="AF2506" s="144" cm="1">
        <f t="array" ref="AF2506">INDEX($K:$P,ROW(),MATCH(AF$3,$K$2:$P$2,0))</f>
        <v>0.5</v>
      </c>
      <c r="AG2506" s="144" cm="1">
        <f t="array" ref="AG2506">INDEX($K:$P,ROW(),MATCH(AG$3,$K$2:$P$2,0))</f>
        <v>0.5</v>
      </c>
      <c r="AH2506" s="144" cm="1">
        <f t="array" ref="AH2506">INDEX($K:$P,ROW(),MATCH(AH$3,$K$2:$P$2,0))</f>
        <v>0.5</v>
      </c>
      <c r="AI2506" s="144" cm="1">
        <f t="array" ref="AI2506">INDEX($K:$P,ROW(),MATCH(AI$3,$K$2:$P$2,0))</f>
        <v>0.5</v>
      </c>
      <c r="AJ2506" s="144" cm="1">
        <f t="array" ref="AJ2506">INDEX($K:$P,ROW(),MATCH(AJ$3,$K$2:$P$2,0))</f>
        <v>0.5</v>
      </c>
      <c r="AK2506" s="144" cm="1">
        <f t="array" ref="AK2506">INDEX($K:$P,ROW(),MATCH(AK$3,$K$2:$P$2,0))</f>
        <v>0.5</v>
      </c>
      <c r="AL2506" s="144" cm="1">
        <f t="array" ref="AL2506">INDEX($K:$P,ROW(),MATCH(AL$3,$K$2:$P$2,0))</f>
        <v>0.5</v>
      </c>
      <c r="AM2506" s="144" cm="1">
        <f t="array" ref="AM2506">INDEX($K:$P,ROW(),MATCH(AM$3,$K$2:$P$2,0))</f>
        <v>0.5</v>
      </c>
      <c r="AN2506" s="144" cm="1">
        <f t="array" ref="AN2506">INDEX($K:$P,ROW(),MATCH(AN$3,$K$2:$P$2,0))</f>
        <v>0.5</v>
      </c>
      <c r="AO2506" s="144" cm="1">
        <f t="array" ref="AO2506">INDEX($K:$P,ROW(),MATCH(AO$3,$K$2:$P$2,0))</f>
        <v>0.5</v>
      </c>
      <c r="AP2506" s="144" cm="1">
        <f t="array" ref="AP2506">INDEX($K:$P,ROW(),MATCH(AP$3,$K$2:$P$2,0))</f>
        <v>0.5</v>
      </c>
      <c r="AQ2506" s="144" cm="1">
        <f t="array" ref="AQ2506">INDEX($K:$P,ROW(),MATCH(AQ$3,$K$2:$P$2,0))</f>
        <v>0.5</v>
      </c>
      <c r="AR2506" s="144" cm="1">
        <f t="array" ref="AR2506">INDEX($K:$P,ROW(),MATCH(AR$3,$K$2:$P$2,0))</f>
        <v>0.5</v>
      </c>
      <c r="AS2506" s="144" cm="1">
        <f t="array" ref="AS2506">INDEX($K:$P,ROW(),MATCH(AS$3,$K$2:$P$2,0))</f>
        <v>0.5</v>
      </c>
      <c r="AT2506" s="144" cm="1">
        <f t="array" ref="AT2506">INDEX($K:$P,ROW(),MATCH(AT$3,$K$2:$P$2,0))</f>
        <v>0.5</v>
      </c>
      <c r="AU2506" s="144" cm="1">
        <f t="array" ref="AU2506">INDEX($K:$P,ROW(),MATCH(AU$3,$K$2:$P$2,0))</f>
        <v>0.5</v>
      </c>
      <c r="AV2506" s="144" cm="1">
        <f t="array" ref="AV2506">INDEX($K:$P,ROW(),MATCH(AV$3,$K$2:$P$2,0))</f>
        <v>0.5</v>
      </c>
      <c r="AW2506" s="144" cm="1">
        <f t="array" ref="AW2506">INDEX($K:$P,ROW(),MATCH(AW$3,$K$2:$P$2,0))</f>
        <v>0.5</v>
      </c>
      <c r="AX2506" s="144" cm="1">
        <f t="array" ref="AX2506">INDEX($K:$P,ROW(),MATCH(AX$3,$K$2:$P$2,0))</f>
        <v>0.5</v>
      </c>
      <c r="AY2506" s="144" cm="1">
        <f t="array" ref="AY2506">INDEX($K:$P,ROW(),MATCH(AY$3,$K$2:$P$2,0))</f>
        <v>0.5</v>
      </c>
      <c r="AZ2506" s="144" cm="1">
        <f t="array" ref="AZ2506">INDEX($K:$P,ROW(),MATCH(AZ$3,$K$2:$P$2,0))</f>
        <v>0.5</v>
      </c>
      <c r="BA2506" s="144" cm="1">
        <f t="array" ref="BA2506">INDEX($K:$P,ROW(),MATCH(BA$3,$K$2:$P$2,0))</f>
        <v>0.5</v>
      </c>
      <c r="BB2506" s="144" cm="1">
        <f t="array" ref="BB2506">INDEX($K:$P,ROW(),MATCH(BB$3,$K$2:$P$2,0))</f>
        <v>0.5</v>
      </c>
      <c r="BC2506" s="144" cm="1">
        <f t="array" ref="BC2506">INDEX($K:$P,ROW(),MATCH(BC$3,$K$2:$P$2,0))</f>
        <v>0.5</v>
      </c>
      <c r="BD2506" s="144" cm="1">
        <f t="array" ref="BD2506">INDEX($K:$P,ROW(),MATCH(BD$3,$K$2:$P$2,0))</f>
        <v>0.5</v>
      </c>
      <c r="BE2506" s="144" cm="1">
        <f t="array" ref="BE2506">INDEX($K:$P,ROW(),MATCH(BE$3,$K$2:$P$2,0))</f>
        <v>0.5</v>
      </c>
      <c r="BF2506" s="144" cm="1">
        <f t="array" ref="BF2506">INDEX($K:$P,ROW(),MATCH(BF$3,$K$2:$P$2,0))</f>
        <v>0.5</v>
      </c>
      <c r="BG2506" s="144" cm="1">
        <f t="array" ref="BG2506">INDEX($K:$P,ROW(),MATCH(BG$3,$K$2:$P$2,0))</f>
        <v>0.5</v>
      </c>
      <c r="BH2506" s="144" cm="1">
        <f t="array" ref="BH2506">INDEX($K:$P,ROW(),MATCH(BH$3,$K$2:$P$2,0))</f>
        <v>0.5</v>
      </c>
      <c r="BI2506" s="144" cm="1">
        <f t="array" ref="BI2506">INDEX($K:$P,ROW(),MATCH(BI$3,$K$2:$P$2,0))</f>
        <v>0.5</v>
      </c>
      <c r="BJ2506" s="144" cm="1">
        <f t="array" ref="BJ2506">INDEX($K:$P,ROW(),MATCH(BJ$3,$K$2:$P$2,0))</f>
        <v>0.5</v>
      </c>
      <c r="BK2506" s="144" cm="1">
        <f t="array" ref="BK2506">INDEX($K:$P,ROW(),MATCH(BK$3,$K$2:$P$2,0))</f>
        <v>0.5</v>
      </c>
      <c r="BL2506" s="144" cm="1">
        <f t="array" ref="BL2506">INDEX($K:$P,ROW(),MATCH(BL$3,$K$2:$P$2,0))</f>
        <v>0.5</v>
      </c>
      <c r="BM2506" s="144" cm="1">
        <f t="array" ref="BM2506">INDEX($K:$P,ROW(),MATCH(BM$3,$K$2:$P$2,0))</f>
        <v>0.5</v>
      </c>
      <c r="BN2506" s="144" cm="1">
        <f t="array" ref="BN2506">INDEX($K:$P,ROW(),MATCH(BN$3,$K$2:$P$2,0))</f>
        <v>0.5</v>
      </c>
      <c r="BO2506" s="144" cm="1">
        <f t="array" ref="BO2506">INDEX($K:$P,ROW(),MATCH(BO$3,$K$2:$P$2,0))</f>
        <v>0.5</v>
      </c>
      <c r="BP2506" s="144" cm="1">
        <f t="array" ref="BP2506">INDEX($K:$P,ROW(),MATCH(BP$3,$K$2:$P$2,0))</f>
        <v>0.5</v>
      </c>
      <c r="BQ2506" s="144" cm="1">
        <f t="array" ref="BQ2506">INDEX($K:$P,ROW(),MATCH(BQ$3,$K$2:$P$2,0))</f>
        <v>0.5</v>
      </c>
      <c r="BR2506" s="144" cm="1">
        <f t="array" ref="BR2506">INDEX($K:$P,ROW(),MATCH(BR$3,$K$2:$P$2,0))</f>
        <v>0.5</v>
      </c>
      <c r="BS2506" s="144" cm="1">
        <f t="array" ref="BS2506">INDEX($K:$P,ROW(),MATCH(BS$3,$K$2:$P$2,0))</f>
        <v>0.5</v>
      </c>
      <c r="BT2506" s="144" cm="1">
        <f t="array" ref="BT2506">INDEX($K:$P,ROW(),MATCH(BT$3,$K$2:$P$2,0))</f>
        <v>0.5</v>
      </c>
      <c r="BU2506" s="144" cm="1">
        <f t="array" ref="BU2506">INDEX($K:$P,ROW(),MATCH(BU$3,$K$2:$P$2,0))</f>
        <v>0.5</v>
      </c>
      <c r="BV2506" s="144" cm="1">
        <f t="array" ref="BV2506">INDEX($K:$P,ROW(),MATCH(BV$3,$K$2:$P$2,0))</f>
        <v>0.5</v>
      </c>
      <c r="BW2506" s="144" cm="1">
        <f t="array" ref="BW2506">INDEX($K:$P,ROW(),MATCH(BW$3,$K$2:$P$2,0))</f>
        <v>0.5</v>
      </c>
      <c r="BX2506" s="144" cm="1">
        <f t="array" ref="BX2506">INDEX($K:$P,ROW(),MATCH(BX$3,$K$2:$P$2,0))</f>
        <v>0.5</v>
      </c>
      <c r="BY2506" s="144" cm="1">
        <f t="array" ref="BY2506">INDEX($K:$P,ROW(),MATCH(BY$3,$K$2:$P$2,0))</f>
        <v>0.5</v>
      </c>
      <c r="BZ2506" s="144" cm="1">
        <f t="array" ref="BZ2506">INDEX($K:$P,ROW(),MATCH(BZ$3,$K$2:$P$2,0))</f>
        <v>0.5</v>
      </c>
      <c r="CA2506" s="144" cm="1">
        <f t="array" ref="CA2506">INDEX($K:$P,ROW(),MATCH(CA$3,$K$2:$P$2,0))</f>
        <v>0.5</v>
      </c>
      <c r="CB2506" s="144" cm="1">
        <f t="array" ref="CB2506">INDEX($K:$P,ROW(),MATCH(CB$3,$K$2:$P$2,0))</f>
        <v>0.5</v>
      </c>
      <c r="CC2506" s="144" cm="1">
        <f t="array" ref="CC2506">INDEX($K:$P,ROW(),MATCH(CC$3,$K$2:$P$2,0))</f>
        <v>0.5</v>
      </c>
      <c r="CD2506" s="144" cm="1">
        <f t="array" ref="CD2506">INDEX($K:$P,ROW(),MATCH(CD$3,$K$2:$P$2,0))</f>
        <v>0.5</v>
      </c>
      <c r="CE2506" s="144" cm="1">
        <f t="array" ref="CE2506">INDEX($K:$P,ROW(),MATCH(CE$3,$K$2:$P$2,0))</f>
        <v>0.5</v>
      </c>
      <c r="CF2506" s="144" cm="1">
        <f t="array" ref="CF2506">INDEX($K:$P,ROW(),MATCH(CF$3,$K$2:$P$2,0))</f>
        <v>0.5</v>
      </c>
      <c r="CG2506" s="144" cm="1">
        <f t="array" ref="CG2506">INDEX($K:$P,ROW(),MATCH(CG$3,$K$2:$P$2,0))</f>
        <v>0.5</v>
      </c>
      <c r="CH2506" s="144" cm="1">
        <f t="array" ref="CH2506">INDEX($K:$P,ROW(),MATCH(CH$3,$K$2:$P$2,0))</f>
        <v>0.5</v>
      </c>
      <c r="CI2506" s="144" cm="1">
        <f t="array" ref="CI2506">INDEX($K:$P,ROW(),MATCH(CI$3,$K$2:$P$2,0))</f>
        <v>0.5</v>
      </c>
      <c r="CJ2506" s="144" cm="1">
        <f t="array" ref="CJ2506">INDEX($K:$P,ROW(),MATCH(CJ$3,$K$2:$P$2,0))</f>
        <v>0.5</v>
      </c>
      <c r="CK2506" s="144" cm="1">
        <f t="array" ref="CK2506">INDEX($K:$P,ROW(),MATCH(CK$3,$K$2:$P$2,0))</f>
        <v>0.5</v>
      </c>
      <c r="CL2506" s="144" cm="1">
        <f t="array" ref="CL2506">INDEX($K:$P,ROW(),MATCH(CL$3,$K$2:$P$2,0))</f>
        <v>0.5</v>
      </c>
    </row>
    <row r="2507" spans="2:90" x14ac:dyDescent="0.4">
      <c r="B2507" s="232" t="s">
        <v>516</v>
      </c>
      <c r="C2507" s="12"/>
      <c r="D2507" s="12" t="s">
        <v>514</v>
      </c>
      <c r="E2507" s="12" t="s">
        <v>906</v>
      </c>
      <c r="F2507" s="12"/>
      <c r="G2507" s="12"/>
      <c r="H2507" s="12"/>
      <c r="I2507" s="60"/>
      <c r="J2507" s="60"/>
      <c r="K2507" s="21">
        <f>1-K2506</f>
        <v>0.5</v>
      </c>
      <c r="L2507" s="21">
        <f t="shared" ref="L2507:P2507" si="2996">1-L2506</f>
        <v>0.5</v>
      </c>
      <c r="M2507" s="21">
        <f t="shared" si="2996"/>
        <v>0.5</v>
      </c>
      <c r="N2507" s="21">
        <f t="shared" si="2996"/>
        <v>0.5</v>
      </c>
      <c r="O2507" s="21">
        <f t="shared" si="2996"/>
        <v>0.5</v>
      </c>
      <c r="P2507" s="21">
        <f t="shared" si="2996"/>
        <v>0.5</v>
      </c>
      <c r="R2507" s="67"/>
      <c r="S2507" s="144" cm="1">
        <f t="array" ref="S2507">INDEX($K:$P,ROW(),MATCH(S$3,$K$2:$P$2,0))</f>
        <v>0.5</v>
      </c>
      <c r="T2507" s="144" cm="1">
        <f t="array" ref="T2507">INDEX($K:$P,ROW(),MATCH(T$3,$K$2:$P$2,0))</f>
        <v>0.5</v>
      </c>
      <c r="U2507" s="144" cm="1">
        <f t="array" ref="U2507">INDEX($K:$P,ROW(),MATCH(U$3,$K$2:$P$2,0))</f>
        <v>0.5</v>
      </c>
      <c r="V2507" s="144" cm="1">
        <f t="array" ref="V2507">INDEX($K:$P,ROW(),MATCH(V$3,$K$2:$P$2,0))</f>
        <v>0.5</v>
      </c>
      <c r="W2507" s="144" cm="1">
        <f t="array" ref="W2507">INDEX($K:$P,ROW(),MATCH(W$3,$K$2:$P$2,0))</f>
        <v>0.5</v>
      </c>
      <c r="X2507" s="144" cm="1">
        <f t="array" ref="X2507">INDEX($K:$P,ROW(),MATCH(X$3,$K$2:$P$2,0))</f>
        <v>0.5</v>
      </c>
      <c r="Y2507" s="144" cm="1">
        <f t="array" ref="Y2507">INDEX($K:$P,ROW(),MATCH(Y$3,$K$2:$P$2,0))</f>
        <v>0.5</v>
      </c>
      <c r="Z2507" s="144" cm="1">
        <f t="array" ref="Z2507">INDEX($K:$P,ROW(),MATCH(Z$3,$K$2:$P$2,0))</f>
        <v>0.5</v>
      </c>
      <c r="AA2507" s="144" cm="1">
        <f t="array" ref="AA2507">INDEX($K:$P,ROW(),MATCH(AA$3,$K$2:$P$2,0))</f>
        <v>0.5</v>
      </c>
      <c r="AB2507" s="144" cm="1">
        <f t="array" ref="AB2507">INDEX($K:$P,ROW(),MATCH(AB$3,$K$2:$P$2,0))</f>
        <v>0.5</v>
      </c>
      <c r="AC2507" s="144" cm="1">
        <f t="array" ref="AC2507">INDEX($K:$P,ROW(),MATCH(AC$3,$K$2:$P$2,0))</f>
        <v>0.5</v>
      </c>
      <c r="AD2507" s="144" cm="1">
        <f t="array" ref="AD2507">INDEX($K:$P,ROW(),MATCH(AD$3,$K$2:$P$2,0))</f>
        <v>0.5</v>
      </c>
      <c r="AE2507" s="144" cm="1">
        <f t="array" ref="AE2507">INDEX($K:$P,ROW(),MATCH(AE$3,$K$2:$P$2,0))</f>
        <v>0.5</v>
      </c>
      <c r="AF2507" s="144" cm="1">
        <f t="array" ref="AF2507">INDEX($K:$P,ROW(),MATCH(AF$3,$K$2:$P$2,0))</f>
        <v>0.5</v>
      </c>
      <c r="AG2507" s="144" cm="1">
        <f t="array" ref="AG2507">INDEX($K:$P,ROW(),MATCH(AG$3,$K$2:$P$2,0))</f>
        <v>0.5</v>
      </c>
      <c r="AH2507" s="144" cm="1">
        <f t="array" ref="AH2507">INDEX($K:$P,ROW(),MATCH(AH$3,$K$2:$P$2,0))</f>
        <v>0.5</v>
      </c>
      <c r="AI2507" s="144" cm="1">
        <f t="array" ref="AI2507">INDEX($K:$P,ROW(),MATCH(AI$3,$K$2:$P$2,0))</f>
        <v>0.5</v>
      </c>
      <c r="AJ2507" s="144" cm="1">
        <f t="array" ref="AJ2507">INDEX($K:$P,ROW(),MATCH(AJ$3,$K$2:$P$2,0))</f>
        <v>0.5</v>
      </c>
      <c r="AK2507" s="144" cm="1">
        <f t="array" ref="AK2507">INDEX($K:$P,ROW(),MATCH(AK$3,$K$2:$P$2,0))</f>
        <v>0.5</v>
      </c>
      <c r="AL2507" s="144" cm="1">
        <f t="array" ref="AL2507">INDEX($K:$P,ROW(),MATCH(AL$3,$K$2:$P$2,0))</f>
        <v>0.5</v>
      </c>
      <c r="AM2507" s="144" cm="1">
        <f t="array" ref="AM2507">INDEX($K:$P,ROW(),MATCH(AM$3,$K$2:$P$2,0))</f>
        <v>0.5</v>
      </c>
      <c r="AN2507" s="144" cm="1">
        <f t="array" ref="AN2507">INDEX($K:$P,ROW(),MATCH(AN$3,$K$2:$P$2,0))</f>
        <v>0.5</v>
      </c>
      <c r="AO2507" s="144" cm="1">
        <f t="array" ref="AO2507">INDEX($K:$P,ROW(),MATCH(AO$3,$K$2:$P$2,0))</f>
        <v>0.5</v>
      </c>
      <c r="AP2507" s="144" cm="1">
        <f t="array" ref="AP2507">INDEX($K:$P,ROW(),MATCH(AP$3,$K$2:$P$2,0))</f>
        <v>0.5</v>
      </c>
      <c r="AQ2507" s="144" cm="1">
        <f t="array" ref="AQ2507">INDEX($K:$P,ROW(),MATCH(AQ$3,$K$2:$P$2,0))</f>
        <v>0.5</v>
      </c>
      <c r="AR2507" s="144" cm="1">
        <f t="array" ref="AR2507">INDEX($K:$P,ROW(),MATCH(AR$3,$K$2:$P$2,0))</f>
        <v>0.5</v>
      </c>
      <c r="AS2507" s="144" cm="1">
        <f t="array" ref="AS2507">INDEX($K:$P,ROW(),MATCH(AS$3,$K$2:$P$2,0))</f>
        <v>0.5</v>
      </c>
      <c r="AT2507" s="144" cm="1">
        <f t="array" ref="AT2507">INDEX($K:$P,ROW(),MATCH(AT$3,$K$2:$P$2,0))</f>
        <v>0.5</v>
      </c>
      <c r="AU2507" s="144" cm="1">
        <f t="array" ref="AU2507">INDEX($K:$P,ROW(),MATCH(AU$3,$K$2:$P$2,0))</f>
        <v>0.5</v>
      </c>
      <c r="AV2507" s="144" cm="1">
        <f t="array" ref="AV2507">INDEX($K:$P,ROW(),MATCH(AV$3,$K$2:$P$2,0))</f>
        <v>0.5</v>
      </c>
      <c r="AW2507" s="144" cm="1">
        <f t="array" ref="AW2507">INDEX($K:$P,ROW(),MATCH(AW$3,$K$2:$P$2,0))</f>
        <v>0.5</v>
      </c>
      <c r="AX2507" s="144" cm="1">
        <f t="array" ref="AX2507">INDEX($K:$P,ROW(),MATCH(AX$3,$K$2:$P$2,0))</f>
        <v>0.5</v>
      </c>
      <c r="AY2507" s="144" cm="1">
        <f t="array" ref="AY2507">INDEX($K:$P,ROW(),MATCH(AY$3,$K$2:$P$2,0))</f>
        <v>0.5</v>
      </c>
      <c r="AZ2507" s="144" cm="1">
        <f t="array" ref="AZ2507">INDEX($K:$P,ROW(),MATCH(AZ$3,$K$2:$P$2,0))</f>
        <v>0.5</v>
      </c>
      <c r="BA2507" s="144" cm="1">
        <f t="array" ref="BA2507">INDEX($K:$P,ROW(),MATCH(BA$3,$K$2:$P$2,0))</f>
        <v>0.5</v>
      </c>
      <c r="BB2507" s="144" cm="1">
        <f t="array" ref="BB2507">INDEX($K:$P,ROW(),MATCH(BB$3,$K$2:$P$2,0))</f>
        <v>0.5</v>
      </c>
      <c r="BC2507" s="144" cm="1">
        <f t="array" ref="BC2507">INDEX($K:$P,ROW(),MATCH(BC$3,$K$2:$P$2,0))</f>
        <v>0.5</v>
      </c>
      <c r="BD2507" s="144" cm="1">
        <f t="array" ref="BD2507">INDEX($K:$P,ROW(),MATCH(BD$3,$K$2:$P$2,0))</f>
        <v>0.5</v>
      </c>
      <c r="BE2507" s="144" cm="1">
        <f t="array" ref="BE2507">INDEX($K:$P,ROW(),MATCH(BE$3,$K$2:$P$2,0))</f>
        <v>0.5</v>
      </c>
      <c r="BF2507" s="144" cm="1">
        <f t="array" ref="BF2507">INDEX($K:$P,ROW(),MATCH(BF$3,$K$2:$P$2,0))</f>
        <v>0.5</v>
      </c>
      <c r="BG2507" s="144" cm="1">
        <f t="array" ref="BG2507">INDEX($K:$P,ROW(),MATCH(BG$3,$K$2:$P$2,0))</f>
        <v>0.5</v>
      </c>
      <c r="BH2507" s="144" cm="1">
        <f t="array" ref="BH2507">INDEX($K:$P,ROW(),MATCH(BH$3,$K$2:$P$2,0))</f>
        <v>0.5</v>
      </c>
      <c r="BI2507" s="144" cm="1">
        <f t="array" ref="BI2507">INDEX($K:$P,ROW(),MATCH(BI$3,$K$2:$P$2,0))</f>
        <v>0.5</v>
      </c>
      <c r="BJ2507" s="144" cm="1">
        <f t="array" ref="BJ2507">INDEX($K:$P,ROW(),MATCH(BJ$3,$K$2:$P$2,0))</f>
        <v>0.5</v>
      </c>
      <c r="BK2507" s="144" cm="1">
        <f t="array" ref="BK2507">INDEX($K:$P,ROW(),MATCH(BK$3,$K$2:$P$2,0))</f>
        <v>0.5</v>
      </c>
      <c r="BL2507" s="144" cm="1">
        <f t="array" ref="BL2507">INDEX($K:$P,ROW(),MATCH(BL$3,$K$2:$P$2,0))</f>
        <v>0.5</v>
      </c>
      <c r="BM2507" s="144" cm="1">
        <f t="array" ref="BM2507">INDEX($K:$P,ROW(),MATCH(BM$3,$K$2:$P$2,0))</f>
        <v>0.5</v>
      </c>
      <c r="BN2507" s="144" cm="1">
        <f t="array" ref="BN2507">INDEX($K:$P,ROW(),MATCH(BN$3,$K$2:$P$2,0))</f>
        <v>0.5</v>
      </c>
      <c r="BO2507" s="144" cm="1">
        <f t="array" ref="BO2507">INDEX($K:$P,ROW(),MATCH(BO$3,$K$2:$P$2,0))</f>
        <v>0.5</v>
      </c>
      <c r="BP2507" s="144" cm="1">
        <f t="array" ref="BP2507">INDEX($K:$P,ROW(),MATCH(BP$3,$K$2:$P$2,0))</f>
        <v>0.5</v>
      </c>
      <c r="BQ2507" s="144" cm="1">
        <f t="array" ref="BQ2507">INDEX($K:$P,ROW(),MATCH(BQ$3,$K$2:$P$2,0))</f>
        <v>0.5</v>
      </c>
      <c r="BR2507" s="144" cm="1">
        <f t="array" ref="BR2507">INDEX($K:$P,ROW(),MATCH(BR$3,$K$2:$P$2,0))</f>
        <v>0.5</v>
      </c>
      <c r="BS2507" s="144" cm="1">
        <f t="array" ref="BS2507">INDEX($K:$P,ROW(),MATCH(BS$3,$K$2:$P$2,0))</f>
        <v>0.5</v>
      </c>
      <c r="BT2507" s="144" cm="1">
        <f t="array" ref="BT2507">INDEX($K:$P,ROW(),MATCH(BT$3,$K$2:$P$2,0))</f>
        <v>0.5</v>
      </c>
      <c r="BU2507" s="144" cm="1">
        <f t="array" ref="BU2507">INDEX($K:$P,ROW(),MATCH(BU$3,$K$2:$P$2,0))</f>
        <v>0.5</v>
      </c>
      <c r="BV2507" s="144" cm="1">
        <f t="array" ref="BV2507">INDEX($K:$P,ROW(),MATCH(BV$3,$K$2:$P$2,0))</f>
        <v>0.5</v>
      </c>
      <c r="BW2507" s="144" cm="1">
        <f t="array" ref="BW2507">INDEX($K:$P,ROW(),MATCH(BW$3,$K$2:$P$2,0))</f>
        <v>0.5</v>
      </c>
      <c r="BX2507" s="144" cm="1">
        <f t="array" ref="BX2507">INDEX($K:$P,ROW(),MATCH(BX$3,$K$2:$P$2,0))</f>
        <v>0.5</v>
      </c>
      <c r="BY2507" s="144" cm="1">
        <f t="array" ref="BY2507">INDEX($K:$P,ROW(),MATCH(BY$3,$K$2:$P$2,0))</f>
        <v>0.5</v>
      </c>
      <c r="BZ2507" s="144" cm="1">
        <f t="array" ref="BZ2507">INDEX($K:$P,ROW(),MATCH(BZ$3,$K$2:$P$2,0))</f>
        <v>0.5</v>
      </c>
      <c r="CA2507" s="144" cm="1">
        <f t="array" ref="CA2507">INDEX($K:$P,ROW(),MATCH(CA$3,$K$2:$P$2,0))</f>
        <v>0.5</v>
      </c>
      <c r="CB2507" s="144" cm="1">
        <f t="array" ref="CB2507">INDEX($K:$P,ROW(),MATCH(CB$3,$K$2:$P$2,0))</f>
        <v>0.5</v>
      </c>
      <c r="CC2507" s="144" cm="1">
        <f t="array" ref="CC2507">INDEX($K:$P,ROW(),MATCH(CC$3,$K$2:$P$2,0))</f>
        <v>0.5</v>
      </c>
      <c r="CD2507" s="144" cm="1">
        <f t="array" ref="CD2507">INDEX($K:$P,ROW(),MATCH(CD$3,$K$2:$P$2,0))</f>
        <v>0.5</v>
      </c>
      <c r="CE2507" s="144" cm="1">
        <f t="array" ref="CE2507">INDEX($K:$P,ROW(),MATCH(CE$3,$K$2:$P$2,0))</f>
        <v>0.5</v>
      </c>
      <c r="CF2507" s="144" cm="1">
        <f t="array" ref="CF2507">INDEX($K:$P,ROW(),MATCH(CF$3,$K$2:$P$2,0))</f>
        <v>0.5</v>
      </c>
      <c r="CG2507" s="144" cm="1">
        <f t="array" ref="CG2507">INDEX($K:$P,ROW(),MATCH(CG$3,$K$2:$P$2,0))</f>
        <v>0.5</v>
      </c>
      <c r="CH2507" s="144" cm="1">
        <f t="array" ref="CH2507">INDEX($K:$P,ROW(),MATCH(CH$3,$K$2:$P$2,0))</f>
        <v>0.5</v>
      </c>
      <c r="CI2507" s="144" cm="1">
        <f t="array" ref="CI2507">INDEX($K:$P,ROW(),MATCH(CI$3,$K$2:$P$2,0))</f>
        <v>0.5</v>
      </c>
      <c r="CJ2507" s="144" cm="1">
        <f t="array" ref="CJ2507">INDEX($K:$P,ROW(),MATCH(CJ$3,$K$2:$P$2,0))</f>
        <v>0.5</v>
      </c>
      <c r="CK2507" s="144" cm="1">
        <f t="array" ref="CK2507">INDEX($K:$P,ROW(),MATCH(CK$3,$K$2:$P$2,0))</f>
        <v>0.5</v>
      </c>
      <c r="CL2507" s="144" cm="1">
        <f t="array" ref="CL2507">INDEX($K:$P,ROW(),MATCH(CL$3,$K$2:$P$2,0))</f>
        <v>0.5</v>
      </c>
    </row>
    <row r="2508" spans="2:90" x14ac:dyDescent="0.4">
      <c r="B2508" s="139" t="s">
        <v>62</v>
      </c>
      <c r="C2508" s="12"/>
      <c r="D2508" s="12" t="s">
        <v>514</v>
      </c>
      <c r="E2508" s="12" t="s">
        <v>906</v>
      </c>
      <c r="F2508" s="12"/>
      <c r="G2508" s="12"/>
      <c r="H2508" s="12"/>
      <c r="I2508" s="60"/>
      <c r="J2508" s="60"/>
      <c r="K2508" s="34">
        <f>1-SUM(K2506:K2507)</f>
        <v>0</v>
      </c>
      <c r="L2508" s="34">
        <f t="shared" ref="L2508:P2508" si="2997">1-SUM(L2506:L2507)</f>
        <v>0</v>
      </c>
      <c r="M2508" s="34">
        <f t="shared" si="2997"/>
        <v>0</v>
      </c>
      <c r="N2508" s="34">
        <f t="shared" si="2997"/>
        <v>0</v>
      </c>
      <c r="O2508" s="34">
        <f t="shared" si="2997"/>
        <v>0</v>
      </c>
      <c r="P2508" s="34">
        <f t="shared" si="2997"/>
        <v>0</v>
      </c>
      <c r="R2508" s="13"/>
      <c r="S2508" s="76"/>
      <c r="T2508" s="76"/>
      <c r="U2508" s="76"/>
      <c r="V2508" s="76"/>
      <c r="W2508" s="76"/>
      <c r="X2508" s="76"/>
      <c r="Y2508" s="76"/>
      <c r="Z2508" s="76"/>
      <c r="AA2508" s="76"/>
      <c r="AB2508" s="76"/>
      <c r="AC2508" s="76"/>
      <c r="AD2508" s="76"/>
      <c r="AE2508" s="76"/>
      <c r="AF2508" s="76"/>
      <c r="AG2508" s="76"/>
      <c r="AH2508" s="76"/>
      <c r="AI2508" s="76"/>
      <c r="AJ2508" s="76"/>
      <c r="AK2508" s="76"/>
      <c r="AL2508" s="76"/>
      <c r="AM2508" s="76"/>
      <c r="AN2508" s="76"/>
      <c r="AO2508" s="76"/>
      <c r="AP2508" s="76"/>
      <c r="AQ2508" s="76"/>
      <c r="AR2508" s="76"/>
      <c r="AS2508" s="76"/>
      <c r="AT2508" s="76"/>
      <c r="AU2508" s="76"/>
      <c r="AV2508" s="76"/>
      <c r="AW2508" s="76"/>
      <c r="AX2508" s="76"/>
      <c r="AY2508" s="76"/>
      <c r="AZ2508" s="76"/>
      <c r="BA2508" s="76"/>
      <c r="BB2508" s="76"/>
      <c r="BC2508" s="76"/>
      <c r="BD2508" s="76"/>
      <c r="BE2508" s="76"/>
      <c r="BF2508" s="76"/>
      <c r="BG2508" s="76"/>
      <c r="BH2508" s="76"/>
      <c r="BI2508" s="76"/>
      <c r="BJ2508" s="76"/>
      <c r="BK2508" s="76"/>
      <c r="BL2508" s="76"/>
      <c r="BM2508" s="76"/>
      <c r="BN2508" s="76"/>
      <c r="BO2508" s="76"/>
      <c r="BP2508" s="76"/>
      <c r="BQ2508" s="76"/>
      <c r="BR2508" s="76"/>
      <c r="BS2508" s="76"/>
      <c r="BT2508" s="76"/>
      <c r="BU2508" s="76"/>
      <c r="BV2508" s="76"/>
      <c r="BW2508" s="76"/>
      <c r="BX2508" s="76"/>
      <c r="BY2508" s="76"/>
      <c r="BZ2508" s="76"/>
      <c r="CA2508" s="76"/>
      <c r="CB2508" s="76"/>
      <c r="CC2508" s="76"/>
      <c r="CD2508" s="76"/>
      <c r="CE2508" s="76"/>
      <c r="CF2508" s="76"/>
      <c r="CG2508" s="76"/>
      <c r="CH2508" s="76"/>
      <c r="CI2508" s="76"/>
      <c r="CJ2508" s="76"/>
      <c r="CK2508" s="76"/>
      <c r="CL2508" s="76"/>
    </row>
    <row r="2509" spans="2:90" x14ac:dyDescent="0.4">
      <c r="B2509" s="93"/>
      <c r="C2509" s="12"/>
      <c r="D2509" s="12" t="s">
        <v>514</v>
      </c>
      <c r="E2509" s="12" t="s">
        <v>906</v>
      </c>
      <c r="F2509" s="12"/>
      <c r="G2509" s="12"/>
      <c r="H2509" s="12"/>
      <c r="I2509" s="60"/>
      <c r="J2509" s="60"/>
      <c r="K2509" s="12"/>
      <c r="L2509" s="12"/>
      <c r="M2509" s="12"/>
      <c r="N2509" s="12"/>
      <c r="O2509" s="12"/>
      <c r="P2509" s="12"/>
      <c r="R2509" s="13"/>
      <c r="S2509" s="76"/>
      <c r="T2509" s="76"/>
      <c r="U2509" s="76"/>
      <c r="V2509" s="76"/>
      <c r="W2509" s="76"/>
      <c r="X2509" s="76"/>
      <c r="Y2509" s="76"/>
      <c r="Z2509" s="76"/>
      <c r="AA2509" s="76"/>
      <c r="AB2509" s="76"/>
      <c r="AC2509" s="76"/>
      <c r="AD2509" s="76"/>
      <c r="AE2509" s="76"/>
      <c r="AF2509" s="76"/>
      <c r="AG2509" s="76"/>
      <c r="AH2509" s="76"/>
      <c r="AI2509" s="76"/>
      <c r="AJ2509" s="76"/>
      <c r="AK2509" s="76"/>
      <c r="AL2509" s="76"/>
      <c r="AM2509" s="76"/>
      <c r="AN2509" s="76"/>
      <c r="AO2509" s="76"/>
      <c r="AP2509" s="76"/>
      <c r="AQ2509" s="76"/>
      <c r="AR2509" s="76"/>
      <c r="AS2509" s="76"/>
      <c r="AT2509" s="76"/>
      <c r="AU2509" s="76"/>
      <c r="AV2509" s="76"/>
      <c r="AW2509" s="76"/>
      <c r="AX2509" s="76"/>
      <c r="AY2509" s="76"/>
      <c r="AZ2509" s="76"/>
      <c r="BA2509" s="76"/>
      <c r="BB2509" s="76"/>
      <c r="BC2509" s="76"/>
      <c r="BD2509" s="76"/>
      <c r="BE2509" s="76"/>
      <c r="BF2509" s="76"/>
      <c r="BG2509" s="76"/>
      <c r="BH2509" s="76"/>
      <c r="BI2509" s="76"/>
      <c r="BJ2509" s="76"/>
      <c r="BK2509" s="76"/>
      <c r="BL2509" s="76"/>
      <c r="BM2509" s="76"/>
      <c r="BN2509" s="76"/>
      <c r="BO2509" s="76"/>
      <c r="BP2509" s="76"/>
      <c r="BQ2509" s="76"/>
      <c r="BR2509" s="76"/>
      <c r="BS2509" s="76"/>
      <c r="BT2509" s="76"/>
      <c r="BU2509" s="76"/>
      <c r="BV2509" s="76"/>
      <c r="BW2509" s="76"/>
      <c r="BX2509" s="76"/>
      <c r="BY2509" s="76"/>
      <c r="BZ2509" s="76"/>
      <c r="CA2509" s="76"/>
      <c r="CB2509" s="76"/>
      <c r="CC2509" s="76"/>
      <c r="CD2509" s="76"/>
      <c r="CE2509" s="76"/>
      <c r="CF2509" s="76"/>
      <c r="CG2509" s="76"/>
      <c r="CH2509" s="76"/>
      <c r="CI2509" s="76"/>
      <c r="CJ2509" s="76"/>
      <c r="CK2509" s="76"/>
      <c r="CL2509" s="76"/>
    </row>
    <row r="2510" spans="2:90" x14ac:dyDescent="0.4">
      <c r="B2510" s="93" t="str">
        <f>"# of "&amp;B2535&amp;"s:"</f>
        <v># of procedures:</v>
      </c>
      <c r="C2510" s="12"/>
      <c r="D2510" s="12" t="s">
        <v>514</v>
      </c>
      <c r="E2510" s="12" t="s">
        <v>906</v>
      </c>
      <c r="F2510" s="12"/>
      <c r="G2510" s="12"/>
      <c r="H2510" s="12"/>
      <c r="I2510" s="60"/>
      <c r="J2510" s="60"/>
      <c r="K2510" s="12"/>
      <c r="L2510" s="12"/>
      <c r="M2510" s="12"/>
      <c r="N2510" s="12"/>
      <c r="O2510" s="12"/>
      <c r="P2510" s="12"/>
      <c r="R2510" s="13"/>
      <c r="S2510" s="76"/>
      <c r="T2510" s="76"/>
      <c r="U2510" s="76"/>
      <c r="V2510" s="76"/>
      <c r="W2510" s="76"/>
      <c r="X2510" s="76"/>
      <c r="Y2510" s="76"/>
      <c r="Z2510" s="76"/>
      <c r="AA2510" s="76"/>
      <c r="AB2510" s="76"/>
      <c r="AC2510" s="76"/>
      <c r="AD2510" s="76"/>
      <c r="AE2510" s="76"/>
      <c r="AF2510" s="76"/>
      <c r="AG2510" s="76"/>
      <c r="AH2510" s="76"/>
      <c r="AI2510" s="76"/>
      <c r="AJ2510" s="76"/>
      <c r="AK2510" s="76"/>
      <c r="AL2510" s="76"/>
      <c r="AM2510" s="76"/>
      <c r="AN2510" s="76"/>
      <c r="AO2510" s="76"/>
      <c r="AP2510" s="76"/>
      <c r="AQ2510" s="76"/>
      <c r="AR2510" s="76"/>
      <c r="AS2510" s="76"/>
      <c r="AT2510" s="76"/>
      <c r="AU2510" s="76"/>
      <c r="AV2510" s="76"/>
      <c r="AW2510" s="76"/>
      <c r="AX2510" s="76"/>
      <c r="AY2510" s="76"/>
      <c r="AZ2510" s="76"/>
      <c r="BA2510" s="76"/>
      <c r="BB2510" s="76"/>
      <c r="BC2510" s="76"/>
      <c r="BD2510" s="76"/>
      <c r="BE2510" s="76"/>
      <c r="BF2510" s="76"/>
      <c r="BG2510" s="76"/>
      <c r="BH2510" s="76"/>
      <c r="BI2510" s="76"/>
      <c r="BJ2510" s="76"/>
      <c r="BK2510" s="76"/>
      <c r="BL2510" s="76"/>
      <c r="BM2510" s="76"/>
      <c r="BN2510" s="76"/>
      <c r="BO2510" s="76"/>
      <c r="BP2510" s="76"/>
      <c r="BQ2510" s="76"/>
      <c r="BR2510" s="76"/>
      <c r="BS2510" s="76"/>
      <c r="BT2510" s="76"/>
      <c r="BU2510" s="76"/>
      <c r="BV2510" s="76"/>
      <c r="BW2510" s="76"/>
      <c r="BX2510" s="76"/>
      <c r="BY2510" s="76"/>
      <c r="BZ2510" s="76"/>
      <c r="CA2510" s="76"/>
      <c r="CB2510" s="76"/>
      <c r="CC2510" s="76"/>
      <c r="CD2510" s="76"/>
      <c r="CE2510" s="76"/>
      <c r="CF2510" s="76"/>
      <c r="CG2510" s="76"/>
      <c r="CH2510" s="76"/>
      <c r="CI2510" s="76"/>
      <c r="CJ2510" s="76"/>
      <c r="CK2510" s="76"/>
      <c r="CL2510" s="76"/>
    </row>
    <row r="2511" spans="2:90" x14ac:dyDescent="0.4">
      <c r="B2511" s="139" t="str">
        <f>B2506</f>
        <v>Product A</v>
      </c>
      <c r="C2511" s="12"/>
      <c r="D2511" s="12" t="s">
        <v>514</v>
      </c>
      <c r="E2511" s="12" t="s">
        <v>906</v>
      </c>
      <c r="F2511" s="12"/>
      <c r="G2511" s="12"/>
      <c r="H2511" s="12"/>
      <c r="I2511" s="60"/>
      <c r="J2511" s="60"/>
      <c r="K2511" s="34">
        <f ca="1">SUMIF($3:$3,K$2,2511:2511)</f>
        <v>30000</v>
      </c>
      <c r="L2511" s="34">
        <f ca="1">SUMIF($3:$3,L$2,2511:2511)</f>
        <v>30000</v>
      </c>
      <c r="M2511" s="34">
        <f ca="1">SUMIF($3:$3,M$2,2511:2511)</f>
        <v>30000</v>
      </c>
      <c r="N2511" s="34">
        <f ca="1">SUMIF($3:$3,N$2,2511:2511)</f>
        <v>30000</v>
      </c>
      <c r="O2511" s="34">
        <f ca="1">SUMIF($3:$3,O$2,2511:2511)</f>
        <v>30000</v>
      </c>
      <c r="P2511" s="34">
        <f ca="1">SUMIF($3:$3,P$2,2511:2511)</f>
        <v>30000</v>
      </c>
      <c r="R2511" s="13"/>
      <c r="S2511" s="76" cm="1">
        <f t="array" aca="1" ref="S2511" ca="1">S2506*INDIRECT(S2497)</f>
        <v>2500</v>
      </c>
      <c r="T2511" s="76" cm="1">
        <f t="array" aca="1" ref="T2511" ca="1">T2506*INDIRECT(T2497)</f>
        <v>2500</v>
      </c>
      <c r="U2511" s="76" cm="1">
        <f t="array" aca="1" ref="U2511" ca="1">U2506*INDIRECT(U2497)</f>
        <v>2500</v>
      </c>
      <c r="V2511" s="76" cm="1">
        <f t="array" aca="1" ref="V2511" ca="1">V2506*INDIRECT(V2497)</f>
        <v>2500</v>
      </c>
      <c r="W2511" s="76" cm="1">
        <f t="array" aca="1" ref="W2511" ca="1">W2506*INDIRECT(W2497)</f>
        <v>2500</v>
      </c>
      <c r="X2511" s="76" cm="1">
        <f t="array" aca="1" ref="X2511" ca="1">X2506*INDIRECT(X2497)</f>
        <v>2500</v>
      </c>
      <c r="Y2511" s="76" cm="1">
        <f t="array" aca="1" ref="Y2511" ca="1">Y2506*INDIRECT(Y2497)</f>
        <v>2500</v>
      </c>
      <c r="Z2511" s="76" cm="1">
        <f t="array" aca="1" ref="Z2511" ca="1">Z2506*INDIRECT(Z2497)</f>
        <v>2500</v>
      </c>
      <c r="AA2511" s="76" cm="1">
        <f t="array" aca="1" ref="AA2511" ca="1">AA2506*INDIRECT(AA2497)</f>
        <v>2500</v>
      </c>
      <c r="AB2511" s="76" cm="1">
        <f t="array" aca="1" ref="AB2511" ca="1">AB2506*INDIRECT(AB2497)</f>
        <v>2500</v>
      </c>
      <c r="AC2511" s="76" cm="1">
        <f t="array" aca="1" ref="AC2511" ca="1">AC2506*INDIRECT(AC2497)</f>
        <v>2500</v>
      </c>
      <c r="AD2511" s="76" cm="1">
        <f t="array" aca="1" ref="AD2511" ca="1">AD2506*INDIRECT(AD2497)</f>
        <v>2500</v>
      </c>
      <c r="AE2511" s="76" cm="1">
        <f t="array" aca="1" ref="AE2511" ca="1">AE2506*INDIRECT(AE2497)</f>
        <v>2500</v>
      </c>
      <c r="AF2511" s="76" cm="1">
        <f t="array" aca="1" ref="AF2511" ca="1">AF2506*INDIRECT(AF2497)</f>
        <v>2500</v>
      </c>
      <c r="AG2511" s="76" cm="1">
        <f t="array" aca="1" ref="AG2511" ca="1">AG2506*INDIRECT(AG2497)</f>
        <v>2500</v>
      </c>
      <c r="AH2511" s="76" cm="1">
        <f t="array" aca="1" ref="AH2511" ca="1">AH2506*INDIRECT(AH2497)</f>
        <v>2500</v>
      </c>
      <c r="AI2511" s="76" cm="1">
        <f t="array" aca="1" ref="AI2511" ca="1">AI2506*INDIRECT(AI2497)</f>
        <v>2500</v>
      </c>
      <c r="AJ2511" s="76" cm="1">
        <f t="array" aca="1" ref="AJ2511" ca="1">AJ2506*INDIRECT(AJ2497)</f>
        <v>2500</v>
      </c>
      <c r="AK2511" s="76" cm="1">
        <f t="array" aca="1" ref="AK2511" ca="1">AK2506*INDIRECT(AK2497)</f>
        <v>2500</v>
      </c>
      <c r="AL2511" s="76" cm="1">
        <f t="array" aca="1" ref="AL2511" ca="1">AL2506*INDIRECT(AL2497)</f>
        <v>2500</v>
      </c>
      <c r="AM2511" s="76" cm="1">
        <f t="array" aca="1" ref="AM2511" ca="1">AM2506*INDIRECT(AM2497)</f>
        <v>2500</v>
      </c>
      <c r="AN2511" s="76" cm="1">
        <f t="array" aca="1" ref="AN2511" ca="1">AN2506*INDIRECT(AN2497)</f>
        <v>2500</v>
      </c>
      <c r="AO2511" s="76" cm="1">
        <f t="array" aca="1" ref="AO2511" ca="1">AO2506*INDIRECT(AO2497)</f>
        <v>2500</v>
      </c>
      <c r="AP2511" s="76" cm="1">
        <f t="array" aca="1" ref="AP2511" ca="1">AP2506*INDIRECT(AP2497)</f>
        <v>2500</v>
      </c>
      <c r="AQ2511" s="76" cm="1">
        <f t="array" aca="1" ref="AQ2511" ca="1">AQ2506*INDIRECT(AQ2497)</f>
        <v>2500</v>
      </c>
      <c r="AR2511" s="76" cm="1">
        <f t="array" aca="1" ref="AR2511" ca="1">AR2506*INDIRECT(AR2497)</f>
        <v>2500</v>
      </c>
      <c r="AS2511" s="76" cm="1">
        <f t="array" aca="1" ref="AS2511" ca="1">AS2506*INDIRECT(AS2497)</f>
        <v>2500</v>
      </c>
      <c r="AT2511" s="76" cm="1">
        <f t="array" aca="1" ref="AT2511" ca="1">AT2506*INDIRECT(AT2497)</f>
        <v>2500</v>
      </c>
      <c r="AU2511" s="76" cm="1">
        <f t="array" aca="1" ref="AU2511" ca="1">AU2506*INDIRECT(AU2497)</f>
        <v>2500</v>
      </c>
      <c r="AV2511" s="76" cm="1">
        <f t="array" aca="1" ref="AV2511" ca="1">AV2506*INDIRECT(AV2497)</f>
        <v>2500</v>
      </c>
      <c r="AW2511" s="76" cm="1">
        <f t="array" aca="1" ref="AW2511" ca="1">AW2506*INDIRECT(AW2497)</f>
        <v>2500</v>
      </c>
      <c r="AX2511" s="76" cm="1">
        <f t="array" aca="1" ref="AX2511" ca="1">AX2506*INDIRECT(AX2497)</f>
        <v>2500</v>
      </c>
      <c r="AY2511" s="76" cm="1">
        <f t="array" aca="1" ref="AY2511" ca="1">AY2506*INDIRECT(AY2497)</f>
        <v>2500</v>
      </c>
      <c r="AZ2511" s="76" cm="1">
        <f t="array" aca="1" ref="AZ2511" ca="1">AZ2506*INDIRECT(AZ2497)</f>
        <v>2500</v>
      </c>
      <c r="BA2511" s="76" cm="1">
        <f t="array" aca="1" ref="BA2511" ca="1">BA2506*INDIRECT(BA2497)</f>
        <v>2500</v>
      </c>
      <c r="BB2511" s="76" cm="1">
        <f t="array" aca="1" ref="BB2511" ca="1">BB2506*INDIRECT(BB2497)</f>
        <v>2500</v>
      </c>
      <c r="BC2511" s="76" cm="1">
        <f t="array" aca="1" ref="BC2511" ca="1">BC2506*INDIRECT(BC2497)</f>
        <v>2500</v>
      </c>
      <c r="BD2511" s="76" cm="1">
        <f t="array" aca="1" ref="BD2511" ca="1">BD2506*INDIRECT(BD2497)</f>
        <v>2500</v>
      </c>
      <c r="BE2511" s="76" cm="1">
        <f t="array" aca="1" ref="BE2511" ca="1">BE2506*INDIRECT(BE2497)</f>
        <v>2500</v>
      </c>
      <c r="BF2511" s="76" cm="1">
        <f t="array" aca="1" ref="BF2511" ca="1">BF2506*INDIRECT(BF2497)</f>
        <v>2500</v>
      </c>
      <c r="BG2511" s="76" cm="1">
        <f t="array" aca="1" ref="BG2511" ca="1">BG2506*INDIRECT(BG2497)</f>
        <v>2500</v>
      </c>
      <c r="BH2511" s="76" cm="1">
        <f t="array" aca="1" ref="BH2511" ca="1">BH2506*INDIRECT(BH2497)</f>
        <v>2500</v>
      </c>
      <c r="BI2511" s="76" cm="1">
        <f t="array" aca="1" ref="BI2511" ca="1">BI2506*INDIRECT(BI2497)</f>
        <v>2500</v>
      </c>
      <c r="BJ2511" s="76" cm="1">
        <f t="array" aca="1" ref="BJ2511" ca="1">BJ2506*INDIRECT(BJ2497)</f>
        <v>2500</v>
      </c>
      <c r="BK2511" s="76" cm="1">
        <f t="array" aca="1" ref="BK2511" ca="1">BK2506*INDIRECT(BK2497)</f>
        <v>2500</v>
      </c>
      <c r="BL2511" s="76" cm="1">
        <f t="array" aca="1" ref="BL2511" ca="1">BL2506*INDIRECT(BL2497)</f>
        <v>2500</v>
      </c>
      <c r="BM2511" s="76" cm="1">
        <f t="array" aca="1" ref="BM2511" ca="1">BM2506*INDIRECT(BM2497)</f>
        <v>2500</v>
      </c>
      <c r="BN2511" s="76" cm="1">
        <f t="array" aca="1" ref="BN2511" ca="1">BN2506*INDIRECT(BN2497)</f>
        <v>2500</v>
      </c>
      <c r="BO2511" s="76" cm="1">
        <f t="array" aca="1" ref="BO2511" ca="1">BO2506*INDIRECT(BO2497)</f>
        <v>2500</v>
      </c>
      <c r="BP2511" s="76" cm="1">
        <f t="array" aca="1" ref="BP2511" ca="1">BP2506*INDIRECT(BP2497)</f>
        <v>2500</v>
      </c>
      <c r="BQ2511" s="76" cm="1">
        <f t="array" aca="1" ref="BQ2511" ca="1">BQ2506*INDIRECT(BQ2497)</f>
        <v>2500</v>
      </c>
      <c r="BR2511" s="76" cm="1">
        <f t="array" aca="1" ref="BR2511" ca="1">BR2506*INDIRECT(BR2497)</f>
        <v>2500</v>
      </c>
      <c r="BS2511" s="76" cm="1">
        <f t="array" aca="1" ref="BS2511" ca="1">BS2506*INDIRECT(BS2497)</f>
        <v>2500</v>
      </c>
      <c r="BT2511" s="76" cm="1">
        <f t="array" aca="1" ref="BT2511" ca="1">BT2506*INDIRECT(BT2497)</f>
        <v>2500</v>
      </c>
      <c r="BU2511" s="76" cm="1">
        <f t="array" aca="1" ref="BU2511" ca="1">BU2506*INDIRECT(BU2497)</f>
        <v>2500</v>
      </c>
      <c r="BV2511" s="76" cm="1">
        <f t="array" aca="1" ref="BV2511" ca="1">BV2506*INDIRECT(BV2497)</f>
        <v>2500</v>
      </c>
      <c r="BW2511" s="76" cm="1">
        <f t="array" aca="1" ref="BW2511" ca="1">BW2506*INDIRECT(BW2497)</f>
        <v>2500</v>
      </c>
      <c r="BX2511" s="76" cm="1">
        <f t="array" aca="1" ref="BX2511" ca="1">BX2506*INDIRECT(BX2497)</f>
        <v>2500</v>
      </c>
      <c r="BY2511" s="76" cm="1">
        <f t="array" aca="1" ref="BY2511" ca="1">BY2506*INDIRECT(BY2497)</f>
        <v>2500</v>
      </c>
      <c r="BZ2511" s="76" cm="1">
        <f t="array" aca="1" ref="BZ2511" ca="1">BZ2506*INDIRECT(BZ2497)</f>
        <v>2500</v>
      </c>
      <c r="CA2511" s="76" cm="1">
        <f t="array" aca="1" ref="CA2511" ca="1">CA2506*INDIRECT(CA2497)</f>
        <v>2500</v>
      </c>
      <c r="CB2511" s="76" cm="1">
        <f t="array" aca="1" ref="CB2511" ca="1">CB2506*INDIRECT(CB2497)</f>
        <v>2500</v>
      </c>
      <c r="CC2511" s="76" cm="1">
        <f t="array" aca="1" ref="CC2511" ca="1">CC2506*INDIRECT(CC2497)</f>
        <v>2500</v>
      </c>
      <c r="CD2511" s="76" cm="1">
        <f t="array" aca="1" ref="CD2511" ca="1">CD2506*INDIRECT(CD2497)</f>
        <v>2500</v>
      </c>
      <c r="CE2511" s="76" cm="1">
        <f t="array" aca="1" ref="CE2511" ca="1">CE2506*INDIRECT(CE2497)</f>
        <v>2500</v>
      </c>
      <c r="CF2511" s="76" cm="1">
        <f t="array" aca="1" ref="CF2511" ca="1">CF2506*INDIRECT(CF2497)</f>
        <v>2500</v>
      </c>
      <c r="CG2511" s="76" cm="1">
        <f t="array" aca="1" ref="CG2511" ca="1">CG2506*INDIRECT(CG2497)</f>
        <v>2500</v>
      </c>
      <c r="CH2511" s="76" cm="1">
        <f t="array" aca="1" ref="CH2511" ca="1">CH2506*INDIRECT(CH2497)</f>
        <v>2500</v>
      </c>
      <c r="CI2511" s="76" cm="1">
        <f t="array" aca="1" ref="CI2511" ca="1">CI2506*INDIRECT(CI2497)</f>
        <v>2500</v>
      </c>
      <c r="CJ2511" s="76" cm="1">
        <f t="array" aca="1" ref="CJ2511" ca="1">CJ2506*INDIRECT(CJ2497)</f>
        <v>2500</v>
      </c>
      <c r="CK2511" s="76" cm="1">
        <f t="array" aca="1" ref="CK2511" ca="1">CK2506*INDIRECT(CK2497)</f>
        <v>2500</v>
      </c>
      <c r="CL2511" s="76" cm="1">
        <f t="array" aca="1" ref="CL2511" ca="1">CL2506*INDIRECT(CL2497)</f>
        <v>2500</v>
      </c>
    </row>
    <row r="2512" spans="2:90" x14ac:dyDescent="0.4">
      <c r="B2512" s="139" t="str">
        <f>B2507</f>
        <v>Product B</v>
      </c>
      <c r="C2512" s="12"/>
      <c r="D2512" s="12" t="s">
        <v>514</v>
      </c>
      <c r="E2512" s="12" t="s">
        <v>906</v>
      </c>
      <c r="F2512" s="12"/>
      <c r="G2512" s="12"/>
      <c r="H2512" s="12"/>
      <c r="I2512" s="60"/>
      <c r="J2512" s="60"/>
      <c r="K2512" s="34">
        <f ca="1">SUMIF($3:$3,K$2,2512:2512)</f>
        <v>30000</v>
      </c>
      <c r="L2512" s="34">
        <f ca="1">SUMIF($3:$3,L$2,2512:2512)</f>
        <v>30000</v>
      </c>
      <c r="M2512" s="34">
        <f ca="1">SUMIF($3:$3,M$2,2512:2512)</f>
        <v>30000</v>
      </c>
      <c r="N2512" s="34">
        <f ca="1">SUMIF($3:$3,N$2,2512:2512)</f>
        <v>30000</v>
      </c>
      <c r="O2512" s="34">
        <f ca="1">SUMIF($3:$3,O$2,2512:2512)</f>
        <v>30000</v>
      </c>
      <c r="P2512" s="34">
        <f ca="1">SUMIF($3:$3,P$2,2512:2512)</f>
        <v>30000</v>
      </c>
      <c r="R2512" s="13"/>
      <c r="S2512" s="76" cm="1">
        <f t="array" aca="1" ref="S2512" ca="1">S2507*INDIRECT(S2497)</f>
        <v>2500</v>
      </c>
      <c r="T2512" s="76" cm="1">
        <f t="array" aca="1" ref="T2512" ca="1">T2507*INDIRECT(T2497)</f>
        <v>2500</v>
      </c>
      <c r="U2512" s="76" cm="1">
        <f t="array" aca="1" ref="U2512" ca="1">U2507*INDIRECT(U2497)</f>
        <v>2500</v>
      </c>
      <c r="V2512" s="76" cm="1">
        <f t="array" aca="1" ref="V2512" ca="1">V2507*INDIRECT(V2497)</f>
        <v>2500</v>
      </c>
      <c r="W2512" s="76" cm="1">
        <f t="array" aca="1" ref="W2512" ca="1">W2507*INDIRECT(W2497)</f>
        <v>2500</v>
      </c>
      <c r="X2512" s="76" cm="1">
        <f t="array" aca="1" ref="X2512" ca="1">X2507*INDIRECT(X2497)</f>
        <v>2500</v>
      </c>
      <c r="Y2512" s="76" cm="1">
        <f t="array" aca="1" ref="Y2512" ca="1">Y2507*INDIRECT(Y2497)</f>
        <v>2500</v>
      </c>
      <c r="Z2512" s="76" cm="1">
        <f t="array" aca="1" ref="Z2512" ca="1">Z2507*INDIRECT(Z2497)</f>
        <v>2500</v>
      </c>
      <c r="AA2512" s="76" cm="1">
        <f t="array" aca="1" ref="AA2512" ca="1">AA2507*INDIRECT(AA2497)</f>
        <v>2500</v>
      </c>
      <c r="AB2512" s="76" cm="1">
        <f t="array" aca="1" ref="AB2512" ca="1">AB2507*INDIRECT(AB2497)</f>
        <v>2500</v>
      </c>
      <c r="AC2512" s="76" cm="1">
        <f t="array" aca="1" ref="AC2512" ca="1">AC2507*INDIRECT(AC2497)</f>
        <v>2500</v>
      </c>
      <c r="AD2512" s="76" cm="1">
        <f t="array" aca="1" ref="AD2512" ca="1">AD2507*INDIRECT(AD2497)</f>
        <v>2500</v>
      </c>
      <c r="AE2512" s="76" cm="1">
        <f t="array" aca="1" ref="AE2512" ca="1">AE2507*INDIRECT(AE2497)</f>
        <v>2500</v>
      </c>
      <c r="AF2512" s="76" cm="1">
        <f t="array" aca="1" ref="AF2512" ca="1">AF2507*INDIRECT(AF2497)</f>
        <v>2500</v>
      </c>
      <c r="AG2512" s="76" cm="1">
        <f t="array" aca="1" ref="AG2512" ca="1">AG2507*INDIRECT(AG2497)</f>
        <v>2500</v>
      </c>
      <c r="AH2512" s="76" cm="1">
        <f t="array" aca="1" ref="AH2512" ca="1">AH2507*INDIRECT(AH2497)</f>
        <v>2500</v>
      </c>
      <c r="AI2512" s="76" cm="1">
        <f t="array" aca="1" ref="AI2512" ca="1">AI2507*INDIRECT(AI2497)</f>
        <v>2500</v>
      </c>
      <c r="AJ2512" s="76" cm="1">
        <f t="array" aca="1" ref="AJ2512" ca="1">AJ2507*INDIRECT(AJ2497)</f>
        <v>2500</v>
      </c>
      <c r="AK2512" s="76" cm="1">
        <f t="array" aca="1" ref="AK2512" ca="1">AK2507*INDIRECT(AK2497)</f>
        <v>2500</v>
      </c>
      <c r="AL2512" s="76" cm="1">
        <f t="array" aca="1" ref="AL2512" ca="1">AL2507*INDIRECT(AL2497)</f>
        <v>2500</v>
      </c>
      <c r="AM2512" s="76" cm="1">
        <f t="array" aca="1" ref="AM2512" ca="1">AM2507*INDIRECT(AM2497)</f>
        <v>2500</v>
      </c>
      <c r="AN2512" s="76" cm="1">
        <f t="array" aca="1" ref="AN2512" ca="1">AN2507*INDIRECT(AN2497)</f>
        <v>2500</v>
      </c>
      <c r="AO2512" s="76" cm="1">
        <f t="array" aca="1" ref="AO2512" ca="1">AO2507*INDIRECT(AO2497)</f>
        <v>2500</v>
      </c>
      <c r="AP2512" s="76" cm="1">
        <f t="array" aca="1" ref="AP2512" ca="1">AP2507*INDIRECT(AP2497)</f>
        <v>2500</v>
      </c>
      <c r="AQ2512" s="76" cm="1">
        <f t="array" aca="1" ref="AQ2512" ca="1">AQ2507*INDIRECT(AQ2497)</f>
        <v>2500</v>
      </c>
      <c r="AR2512" s="76" cm="1">
        <f t="array" aca="1" ref="AR2512" ca="1">AR2507*INDIRECT(AR2497)</f>
        <v>2500</v>
      </c>
      <c r="AS2512" s="76" cm="1">
        <f t="array" aca="1" ref="AS2512" ca="1">AS2507*INDIRECT(AS2497)</f>
        <v>2500</v>
      </c>
      <c r="AT2512" s="76" cm="1">
        <f t="array" aca="1" ref="AT2512" ca="1">AT2507*INDIRECT(AT2497)</f>
        <v>2500</v>
      </c>
      <c r="AU2512" s="76" cm="1">
        <f t="array" aca="1" ref="AU2512" ca="1">AU2507*INDIRECT(AU2497)</f>
        <v>2500</v>
      </c>
      <c r="AV2512" s="76" cm="1">
        <f t="array" aca="1" ref="AV2512" ca="1">AV2507*INDIRECT(AV2497)</f>
        <v>2500</v>
      </c>
      <c r="AW2512" s="76" cm="1">
        <f t="array" aca="1" ref="AW2512" ca="1">AW2507*INDIRECT(AW2497)</f>
        <v>2500</v>
      </c>
      <c r="AX2512" s="76" cm="1">
        <f t="array" aca="1" ref="AX2512" ca="1">AX2507*INDIRECT(AX2497)</f>
        <v>2500</v>
      </c>
      <c r="AY2512" s="76" cm="1">
        <f t="array" aca="1" ref="AY2512" ca="1">AY2507*INDIRECT(AY2497)</f>
        <v>2500</v>
      </c>
      <c r="AZ2512" s="76" cm="1">
        <f t="array" aca="1" ref="AZ2512" ca="1">AZ2507*INDIRECT(AZ2497)</f>
        <v>2500</v>
      </c>
      <c r="BA2512" s="76" cm="1">
        <f t="array" aca="1" ref="BA2512" ca="1">BA2507*INDIRECT(BA2497)</f>
        <v>2500</v>
      </c>
      <c r="BB2512" s="76" cm="1">
        <f t="array" aca="1" ref="BB2512" ca="1">BB2507*INDIRECT(BB2497)</f>
        <v>2500</v>
      </c>
      <c r="BC2512" s="76" cm="1">
        <f t="array" aca="1" ref="BC2512" ca="1">BC2507*INDIRECT(BC2497)</f>
        <v>2500</v>
      </c>
      <c r="BD2512" s="76" cm="1">
        <f t="array" aca="1" ref="BD2512" ca="1">BD2507*INDIRECT(BD2497)</f>
        <v>2500</v>
      </c>
      <c r="BE2512" s="76" cm="1">
        <f t="array" aca="1" ref="BE2512" ca="1">BE2507*INDIRECT(BE2497)</f>
        <v>2500</v>
      </c>
      <c r="BF2512" s="76" cm="1">
        <f t="array" aca="1" ref="BF2512" ca="1">BF2507*INDIRECT(BF2497)</f>
        <v>2500</v>
      </c>
      <c r="BG2512" s="76" cm="1">
        <f t="array" aca="1" ref="BG2512" ca="1">BG2507*INDIRECT(BG2497)</f>
        <v>2500</v>
      </c>
      <c r="BH2512" s="76" cm="1">
        <f t="array" aca="1" ref="BH2512" ca="1">BH2507*INDIRECT(BH2497)</f>
        <v>2500</v>
      </c>
      <c r="BI2512" s="76" cm="1">
        <f t="array" aca="1" ref="BI2512" ca="1">BI2507*INDIRECT(BI2497)</f>
        <v>2500</v>
      </c>
      <c r="BJ2512" s="76" cm="1">
        <f t="array" aca="1" ref="BJ2512" ca="1">BJ2507*INDIRECT(BJ2497)</f>
        <v>2500</v>
      </c>
      <c r="BK2512" s="76" cm="1">
        <f t="array" aca="1" ref="BK2512" ca="1">BK2507*INDIRECT(BK2497)</f>
        <v>2500</v>
      </c>
      <c r="BL2512" s="76" cm="1">
        <f t="array" aca="1" ref="BL2512" ca="1">BL2507*INDIRECT(BL2497)</f>
        <v>2500</v>
      </c>
      <c r="BM2512" s="76" cm="1">
        <f t="array" aca="1" ref="BM2512" ca="1">BM2507*INDIRECT(BM2497)</f>
        <v>2500</v>
      </c>
      <c r="BN2512" s="76" cm="1">
        <f t="array" aca="1" ref="BN2512" ca="1">BN2507*INDIRECT(BN2497)</f>
        <v>2500</v>
      </c>
      <c r="BO2512" s="76" cm="1">
        <f t="array" aca="1" ref="BO2512" ca="1">BO2507*INDIRECT(BO2497)</f>
        <v>2500</v>
      </c>
      <c r="BP2512" s="76" cm="1">
        <f t="array" aca="1" ref="BP2512" ca="1">BP2507*INDIRECT(BP2497)</f>
        <v>2500</v>
      </c>
      <c r="BQ2512" s="76" cm="1">
        <f t="array" aca="1" ref="BQ2512" ca="1">BQ2507*INDIRECT(BQ2497)</f>
        <v>2500</v>
      </c>
      <c r="BR2512" s="76" cm="1">
        <f t="array" aca="1" ref="BR2512" ca="1">BR2507*INDIRECT(BR2497)</f>
        <v>2500</v>
      </c>
      <c r="BS2512" s="76" cm="1">
        <f t="array" aca="1" ref="BS2512" ca="1">BS2507*INDIRECT(BS2497)</f>
        <v>2500</v>
      </c>
      <c r="BT2512" s="76" cm="1">
        <f t="array" aca="1" ref="BT2512" ca="1">BT2507*INDIRECT(BT2497)</f>
        <v>2500</v>
      </c>
      <c r="BU2512" s="76" cm="1">
        <f t="array" aca="1" ref="BU2512" ca="1">BU2507*INDIRECT(BU2497)</f>
        <v>2500</v>
      </c>
      <c r="BV2512" s="76" cm="1">
        <f t="array" aca="1" ref="BV2512" ca="1">BV2507*INDIRECT(BV2497)</f>
        <v>2500</v>
      </c>
      <c r="BW2512" s="76" cm="1">
        <f t="array" aca="1" ref="BW2512" ca="1">BW2507*INDIRECT(BW2497)</f>
        <v>2500</v>
      </c>
      <c r="BX2512" s="76" cm="1">
        <f t="array" aca="1" ref="BX2512" ca="1">BX2507*INDIRECT(BX2497)</f>
        <v>2500</v>
      </c>
      <c r="BY2512" s="76" cm="1">
        <f t="array" aca="1" ref="BY2512" ca="1">BY2507*INDIRECT(BY2497)</f>
        <v>2500</v>
      </c>
      <c r="BZ2512" s="76" cm="1">
        <f t="array" aca="1" ref="BZ2512" ca="1">BZ2507*INDIRECT(BZ2497)</f>
        <v>2500</v>
      </c>
      <c r="CA2512" s="76" cm="1">
        <f t="array" aca="1" ref="CA2512" ca="1">CA2507*INDIRECT(CA2497)</f>
        <v>2500</v>
      </c>
      <c r="CB2512" s="76" cm="1">
        <f t="array" aca="1" ref="CB2512" ca="1">CB2507*INDIRECT(CB2497)</f>
        <v>2500</v>
      </c>
      <c r="CC2512" s="76" cm="1">
        <f t="array" aca="1" ref="CC2512" ca="1">CC2507*INDIRECT(CC2497)</f>
        <v>2500</v>
      </c>
      <c r="CD2512" s="76" cm="1">
        <f t="array" aca="1" ref="CD2512" ca="1">CD2507*INDIRECT(CD2497)</f>
        <v>2500</v>
      </c>
      <c r="CE2512" s="76" cm="1">
        <f t="array" aca="1" ref="CE2512" ca="1">CE2507*INDIRECT(CE2497)</f>
        <v>2500</v>
      </c>
      <c r="CF2512" s="76" cm="1">
        <f t="array" aca="1" ref="CF2512" ca="1">CF2507*INDIRECT(CF2497)</f>
        <v>2500</v>
      </c>
      <c r="CG2512" s="76" cm="1">
        <f t="array" aca="1" ref="CG2512" ca="1">CG2507*INDIRECT(CG2497)</f>
        <v>2500</v>
      </c>
      <c r="CH2512" s="76" cm="1">
        <f t="array" aca="1" ref="CH2512" ca="1">CH2507*INDIRECT(CH2497)</f>
        <v>2500</v>
      </c>
      <c r="CI2512" s="76" cm="1">
        <f t="array" aca="1" ref="CI2512" ca="1">CI2507*INDIRECT(CI2497)</f>
        <v>2500</v>
      </c>
      <c r="CJ2512" s="76" cm="1">
        <f t="array" aca="1" ref="CJ2512" ca="1">CJ2507*INDIRECT(CJ2497)</f>
        <v>2500</v>
      </c>
      <c r="CK2512" s="76" cm="1">
        <f t="array" aca="1" ref="CK2512" ca="1">CK2507*INDIRECT(CK2497)</f>
        <v>2500</v>
      </c>
      <c r="CL2512" s="76" cm="1">
        <f t="array" aca="1" ref="CL2512" ca="1">CL2507*INDIRECT(CL2497)</f>
        <v>2500</v>
      </c>
    </row>
    <row r="2513" spans="2:90" x14ac:dyDescent="0.4">
      <c r="B2513" s="122"/>
      <c r="C2513" s="12"/>
      <c r="D2513" s="12" t="s">
        <v>514</v>
      </c>
      <c r="E2513" s="12" t="s">
        <v>906</v>
      </c>
      <c r="F2513" s="12"/>
      <c r="G2513" s="12"/>
      <c r="H2513" s="12"/>
      <c r="I2513" s="60"/>
      <c r="J2513" s="60"/>
      <c r="K2513" s="12"/>
      <c r="L2513" s="12"/>
      <c r="M2513" s="12"/>
      <c r="N2513" s="12"/>
      <c r="O2513" s="12"/>
      <c r="P2513" s="12"/>
      <c r="R2513" s="13"/>
      <c r="S2513" s="76"/>
      <c r="T2513" s="76"/>
      <c r="U2513" s="76"/>
      <c r="V2513" s="76"/>
      <c r="W2513" s="76"/>
      <c r="X2513" s="76"/>
      <c r="Y2513" s="76"/>
      <c r="Z2513" s="76"/>
      <c r="AA2513" s="76"/>
      <c r="AB2513" s="76"/>
      <c r="AC2513" s="76"/>
      <c r="AD2513" s="76"/>
      <c r="AE2513" s="76"/>
      <c r="AF2513" s="76"/>
      <c r="AG2513" s="76"/>
      <c r="AH2513" s="76"/>
      <c r="AI2513" s="76"/>
      <c r="AJ2513" s="76"/>
      <c r="AK2513" s="76"/>
      <c r="AL2513" s="76"/>
      <c r="AM2513" s="76"/>
      <c r="AN2513" s="76"/>
      <c r="AO2513" s="76"/>
      <c r="AP2513" s="76"/>
      <c r="AQ2513" s="76"/>
      <c r="AR2513" s="76"/>
      <c r="AS2513" s="76"/>
      <c r="AT2513" s="76"/>
      <c r="AU2513" s="76"/>
      <c r="AV2513" s="76"/>
      <c r="AW2513" s="76"/>
      <c r="AX2513" s="76"/>
      <c r="AY2513" s="76"/>
      <c r="AZ2513" s="76"/>
      <c r="BA2513" s="76"/>
      <c r="BB2513" s="76"/>
      <c r="BC2513" s="76"/>
      <c r="BD2513" s="76"/>
      <c r="BE2513" s="76"/>
      <c r="BF2513" s="76"/>
      <c r="BG2513" s="76"/>
      <c r="BH2513" s="76"/>
      <c r="BI2513" s="76"/>
      <c r="BJ2513" s="76"/>
      <c r="BK2513" s="76"/>
      <c r="BL2513" s="76"/>
      <c r="BM2513" s="76"/>
      <c r="BN2513" s="76"/>
      <c r="BO2513" s="76"/>
      <c r="BP2513" s="76"/>
      <c r="BQ2513" s="76"/>
      <c r="BR2513" s="76"/>
      <c r="BS2513" s="76"/>
      <c r="BT2513" s="76"/>
      <c r="BU2513" s="76"/>
      <c r="BV2513" s="76"/>
      <c r="BW2513" s="76"/>
      <c r="BX2513" s="76"/>
      <c r="BY2513" s="76"/>
      <c r="BZ2513" s="76"/>
      <c r="CA2513" s="76"/>
      <c r="CB2513" s="76"/>
      <c r="CC2513" s="76"/>
      <c r="CD2513" s="76"/>
      <c r="CE2513" s="76"/>
      <c r="CF2513" s="76"/>
      <c r="CG2513" s="76"/>
      <c r="CH2513" s="76"/>
      <c r="CI2513" s="76"/>
      <c r="CJ2513" s="76"/>
      <c r="CK2513" s="76"/>
      <c r="CL2513" s="76"/>
    </row>
    <row r="2514" spans="2:90" x14ac:dyDescent="0.4">
      <c r="B2514" s="93" t="str">
        <f>"Price/"&amp;B2535&amp;":"</f>
        <v>Price/procedure:</v>
      </c>
      <c r="C2514" s="12"/>
      <c r="D2514" s="12" t="s">
        <v>514</v>
      </c>
      <c r="E2514" s="12" t="s">
        <v>906</v>
      </c>
      <c r="F2514" s="12"/>
      <c r="G2514" s="12"/>
      <c r="H2514" s="12"/>
      <c r="I2514" s="60"/>
      <c r="J2514" s="60"/>
      <c r="K2514" s="12"/>
      <c r="L2514" s="12"/>
      <c r="M2514" s="12"/>
      <c r="N2514" s="12"/>
      <c r="O2514" s="12"/>
      <c r="P2514" s="12"/>
      <c r="R2514" s="13"/>
      <c r="S2514" s="76"/>
      <c r="T2514" s="76"/>
      <c r="U2514" s="76"/>
      <c r="V2514" s="76"/>
      <c r="W2514" s="76"/>
      <c r="X2514" s="76"/>
      <c r="Y2514" s="76"/>
      <c r="Z2514" s="76"/>
      <c r="AA2514" s="76"/>
      <c r="AB2514" s="76"/>
      <c r="AC2514" s="76"/>
      <c r="AD2514" s="76"/>
      <c r="AE2514" s="76"/>
      <c r="AF2514" s="76"/>
      <c r="AG2514" s="76"/>
      <c r="AH2514" s="76"/>
      <c r="AI2514" s="76"/>
      <c r="AJ2514" s="76"/>
      <c r="AK2514" s="76"/>
      <c r="AL2514" s="76"/>
      <c r="AM2514" s="76"/>
      <c r="AN2514" s="76"/>
      <c r="AO2514" s="76"/>
      <c r="AP2514" s="76"/>
      <c r="AQ2514" s="76"/>
      <c r="AR2514" s="76"/>
      <c r="AS2514" s="76"/>
      <c r="AT2514" s="76"/>
      <c r="AU2514" s="76"/>
      <c r="AV2514" s="76"/>
      <c r="AW2514" s="76"/>
      <c r="AX2514" s="76"/>
      <c r="AY2514" s="76"/>
      <c r="AZ2514" s="76"/>
      <c r="BA2514" s="76"/>
      <c r="BB2514" s="76"/>
      <c r="BC2514" s="76"/>
      <c r="BD2514" s="76"/>
      <c r="BE2514" s="76"/>
      <c r="BF2514" s="76"/>
      <c r="BG2514" s="76"/>
      <c r="BH2514" s="76"/>
      <c r="BI2514" s="76"/>
      <c r="BJ2514" s="76"/>
      <c r="BK2514" s="76"/>
      <c r="BL2514" s="76"/>
      <c r="BM2514" s="76"/>
      <c r="BN2514" s="76"/>
      <c r="BO2514" s="76"/>
      <c r="BP2514" s="76"/>
      <c r="BQ2514" s="76"/>
      <c r="BR2514" s="76"/>
      <c r="BS2514" s="76"/>
      <c r="BT2514" s="76"/>
      <c r="BU2514" s="76"/>
      <c r="BV2514" s="76"/>
      <c r="BW2514" s="76"/>
      <c r="BX2514" s="76"/>
      <c r="BY2514" s="76"/>
      <c r="BZ2514" s="76"/>
      <c r="CA2514" s="76"/>
      <c r="CB2514" s="76"/>
      <c r="CC2514" s="76"/>
      <c r="CD2514" s="76"/>
      <c r="CE2514" s="76"/>
      <c r="CF2514" s="76"/>
      <c r="CG2514" s="76"/>
      <c r="CH2514" s="76"/>
      <c r="CI2514" s="76"/>
      <c r="CJ2514" s="76"/>
      <c r="CK2514" s="76"/>
      <c r="CL2514" s="76"/>
    </row>
    <row r="2515" spans="2:90" x14ac:dyDescent="0.4">
      <c r="B2515" s="139" t="str">
        <f>B2506</f>
        <v>Product A</v>
      </c>
      <c r="C2515" s="12"/>
      <c r="D2515" s="12" t="s">
        <v>514</v>
      </c>
      <c r="E2515" s="12" t="s">
        <v>906</v>
      </c>
      <c r="F2515" s="12"/>
      <c r="G2515" s="12"/>
      <c r="H2515" s="12"/>
      <c r="I2515" s="60"/>
      <c r="J2515" s="60"/>
      <c r="K2515" s="61">
        <v>100</v>
      </c>
      <c r="L2515" s="61">
        <v>100</v>
      </c>
      <c r="M2515" s="61">
        <v>100</v>
      </c>
      <c r="N2515" s="61">
        <v>100</v>
      </c>
      <c r="O2515" s="61">
        <v>100</v>
      </c>
      <c r="P2515" s="61">
        <v>100</v>
      </c>
      <c r="R2515" s="67"/>
      <c r="S2515" s="141" cm="1">
        <f t="array" ref="S2515">INDEX($K:$P,ROW(),MATCH(S$3,$K$2:$P$2,0))</f>
        <v>100</v>
      </c>
      <c r="T2515" s="141" cm="1">
        <f t="array" ref="T2515">INDEX($K:$P,ROW(),MATCH(T$3,$K$2:$P$2,0))</f>
        <v>100</v>
      </c>
      <c r="U2515" s="141" cm="1">
        <f t="array" ref="U2515">INDEX($K:$P,ROW(),MATCH(U$3,$K$2:$P$2,0))</f>
        <v>100</v>
      </c>
      <c r="V2515" s="141" cm="1">
        <f t="array" ref="V2515">INDEX($K:$P,ROW(),MATCH(V$3,$K$2:$P$2,0))</f>
        <v>100</v>
      </c>
      <c r="W2515" s="141" cm="1">
        <f t="array" ref="W2515">INDEX($K:$P,ROW(),MATCH(W$3,$K$2:$P$2,0))</f>
        <v>100</v>
      </c>
      <c r="X2515" s="141" cm="1">
        <f t="array" ref="X2515">INDEX($K:$P,ROW(),MATCH(X$3,$K$2:$P$2,0))</f>
        <v>100</v>
      </c>
      <c r="Y2515" s="141" cm="1">
        <f t="array" ref="Y2515">INDEX($K:$P,ROW(),MATCH(Y$3,$K$2:$P$2,0))</f>
        <v>100</v>
      </c>
      <c r="Z2515" s="141" cm="1">
        <f t="array" ref="Z2515">INDEX($K:$P,ROW(),MATCH(Z$3,$K$2:$P$2,0))</f>
        <v>100</v>
      </c>
      <c r="AA2515" s="141" cm="1">
        <f t="array" ref="AA2515">INDEX($K:$P,ROW(),MATCH(AA$3,$K$2:$P$2,0))</f>
        <v>100</v>
      </c>
      <c r="AB2515" s="141" cm="1">
        <f t="array" ref="AB2515">INDEX($K:$P,ROW(),MATCH(AB$3,$K$2:$P$2,0))</f>
        <v>100</v>
      </c>
      <c r="AC2515" s="141" cm="1">
        <f t="array" ref="AC2515">INDEX($K:$P,ROW(),MATCH(AC$3,$K$2:$P$2,0))</f>
        <v>100</v>
      </c>
      <c r="AD2515" s="141" cm="1">
        <f t="array" ref="AD2515">INDEX($K:$P,ROW(),MATCH(AD$3,$K$2:$P$2,0))</f>
        <v>100</v>
      </c>
      <c r="AE2515" s="141" cm="1">
        <f t="array" ref="AE2515">INDEX($K:$P,ROW(),MATCH(AE$3,$K$2:$P$2,0))</f>
        <v>100</v>
      </c>
      <c r="AF2515" s="141" cm="1">
        <f t="array" ref="AF2515">INDEX($K:$P,ROW(),MATCH(AF$3,$K$2:$P$2,0))</f>
        <v>100</v>
      </c>
      <c r="AG2515" s="141" cm="1">
        <f t="array" ref="AG2515">INDEX($K:$P,ROW(),MATCH(AG$3,$K$2:$P$2,0))</f>
        <v>100</v>
      </c>
      <c r="AH2515" s="141" cm="1">
        <f t="array" ref="AH2515">INDEX($K:$P,ROW(),MATCH(AH$3,$K$2:$P$2,0))</f>
        <v>100</v>
      </c>
      <c r="AI2515" s="141" cm="1">
        <f t="array" ref="AI2515">INDEX($K:$P,ROW(),MATCH(AI$3,$K$2:$P$2,0))</f>
        <v>100</v>
      </c>
      <c r="AJ2515" s="141" cm="1">
        <f t="array" ref="AJ2515">INDEX($K:$P,ROW(),MATCH(AJ$3,$K$2:$P$2,0))</f>
        <v>100</v>
      </c>
      <c r="AK2515" s="141" cm="1">
        <f t="array" ref="AK2515">INDEX($K:$P,ROW(),MATCH(AK$3,$K$2:$P$2,0))</f>
        <v>100</v>
      </c>
      <c r="AL2515" s="141" cm="1">
        <f t="array" ref="AL2515">INDEX($K:$P,ROW(),MATCH(AL$3,$K$2:$P$2,0))</f>
        <v>100</v>
      </c>
      <c r="AM2515" s="141" cm="1">
        <f t="array" ref="AM2515">INDEX($K:$P,ROW(),MATCH(AM$3,$K$2:$P$2,0))</f>
        <v>100</v>
      </c>
      <c r="AN2515" s="141" cm="1">
        <f t="array" ref="AN2515">INDEX($K:$P,ROW(),MATCH(AN$3,$K$2:$P$2,0))</f>
        <v>100</v>
      </c>
      <c r="AO2515" s="141" cm="1">
        <f t="array" ref="AO2515">INDEX($K:$P,ROW(),MATCH(AO$3,$K$2:$P$2,0))</f>
        <v>100</v>
      </c>
      <c r="AP2515" s="141" cm="1">
        <f t="array" ref="AP2515">INDEX($K:$P,ROW(),MATCH(AP$3,$K$2:$P$2,0))</f>
        <v>100</v>
      </c>
      <c r="AQ2515" s="141" cm="1">
        <f t="array" ref="AQ2515">INDEX($K:$P,ROW(),MATCH(AQ$3,$K$2:$P$2,0))</f>
        <v>100</v>
      </c>
      <c r="AR2515" s="141" cm="1">
        <f t="array" ref="AR2515">INDEX($K:$P,ROW(),MATCH(AR$3,$K$2:$P$2,0))</f>
        <v>100</v>
      </c>
      <c r="AS2515" s="141" cm="1">
        <f t="array" ref="AS2515">INDEX($K:$P,ROW(),MATCH(AS$3,$K$2:$P$2,0))</f>
        <v>100</v>
      </c>
      <c r="AT2515" s="141" cm="1">
        <f t="array" ref="AT2515">INDEX($K:$P,ROW(),MATCH(AT$3,$K$2:$P$2,0))</f>
        <v>100</v>
      </c>
      <c r="AU2515" s="141" cm="1">
        <f t="array" ref="AU2515">INDEX($K:$P,ROW(),MATCH(AU$3,$K$2:$P$2,0))</f>
        <v>100</v>
      </c>
      <c r="AV2515" s="141" cm="1">
        <f t="array" ref="AV2515">INDEX($K:$P,ROW(),MATCH(AV$3,$K$2:$P$2,0))</f>
        <v>100</v>
      </c>
      <c r="AW2515" s="141" cm="1">
        <f t="array" ref="AW2515">INDEX($K:$P,ROW(),MATCH(AW$3,$K$2:$P$2,0))</f>
        <v>100</v>
      </c>
      <c r="AX2515" s="141" cm="1">
        <f t="array" ref="AX2515">INDEX($K:$P,ROW(),MATCH(AX$3,$K$2:$P$2,0))</f>
        <v>100</v>
      </c>
      <c r="AY2515" s="141" cm="1">
        <f t="array" ref="AY2515">INDEX($K:$P,ROW(),MATCH(AY$3,$K$2:$P$2,0))</f>
        <v>100</v>
      </c>
      <c r="AZ2515" s="141" cm="1">
        <f t="array" ref="AZ2515">INDEX($K:$P,ROW(),MATCH(AZ$3,$K$2:$P$2,0))</f>
        <v>100</v>
      </c>
      <c r="BA2515" s="141" cm="1">
        <f t="array" ref="BA2515">INDEX($K:$P,ROW(),MATCH(BA$3,$K$2:$P$2,0))</f>
        <v>100</v>
      </c>
      <c r="BB2515" s="141" cm="1">
        <f t="array" ref="BB2515">INDEX($K:$P,ROW(),MATCH(BB$3,$K$2:$P$2,0))</f>
        <v>100</v>
      </c>
      <c r="BC2515" s="141" cm="1">
        <f t="array" ref="BC2515">INDEX($K:$P,ROW(),MATCH(BC$3,$K$2:$P$2,0))</f>
        <v>100</v>
      </c>
      <c r="BD2515" s="141" cm="1">
        <f t="array" ref="BD2515">INDEX($K:$P,ROW(),MATCH(BD$3,$K$2:$P$2,0))</f>
        <v>100</v>
      </c>
      <c r="BE2515" s="141" cm="1">
        <f t="array" ref="BE2515">INDEX($K:$P,ROW(),MATCH(BE$3,$K$2:$P$2,0))</f>
        <v>100</v>
      </c>
      <c r="BF2515" s="141" cm="1">
        <f t="array" ref="BF2515">INDEX($K:$P,ROW(),MATCH(BF$3,$K$2:$P$2,0))</f>
        <v>100</v>
      </c>
      <c r="BG2515" s="141" cm="1">
        <f t="array" ref="BG2515">INDEX($K:$P,ROW(),MATCH(BG$3,$K$2:$P$2,0))</f>
        <v>100</v>
      </c>
      <c r="BH2515" s="141" cm="1">
        <f t="array" ref="BH2515">INDEX($K:$P,ROW(),MATCH(BH$3,$K$2:$P$2,0))</f>
        <v>100</v>
      </c>
      <c r="BI2515" s="141" cm="1">
        <f t="array" ref="BI2515">INDEX($K:$P,ROW(),MATCH(BI$3,$K$2:$P$2,0))</f>
        <v>100</v>
      </c>
      <c r="BJ2515" s="141" cm="1">
        <f t="array" ref="BJ2515">INDEX($K:$P,ROW(),MATCH(BJ$3,$K$2:$P$2,0))</f>
        <v>100</v>
      </c>
      <c r="BK2515" s="141" cm="1">
        <f t="array" ref="BK2515">INDEX($K:$P,ROW(),MATCH(BK$3,$K$2:$P$2,0))</f>
        <v>100</v>
      </c>
      <c r="BL2515" s="141" cm="1">
        <f t="array" ref="BL2515">INDEX($K:$P,ROW(),MATCH(BL$3,$K$2:$P$2,0))</f>
        <v>100</v>
      </c>
      <c r="BM2515" s="141" cm="1">
        <f t="array" ref="BM2515">INDEX($K:$P,ROW(),MATCH(BM$3,$K$2:$P$2,0))</f>
        <v>100</v>
      </c>
      <c r="BN2515" s="141" cm="1">
        <f t="array" ref="BN2515">INDEX($K:$P,ROW(),MATCH(BN$3,$K$2:$P$2,0))</f>
        <v>100</v>
      </c>
      <c r="BO2515" s="141" cm="1">
        <f t="array" ref="BO2515">INDEX($K:$P,ROW(),MATCH(BO$3,$K$2:$P$2,0))</f>
        <v>100</v>
      </c>
      <c r="BP2515" s="141" cm="1">
        <f t="array" ref="BP2515">INDEX($K:$P,ROW(),MATCH(BP$3,$K$2:$P$2,0))</f>
        <v>100</v>
      </c>
      <c r="BQ2515" s="141" cm="1">
        <f t="array" ref="BQ2515">INDEX($K:$P,ROW(),MATCH(BQ$3,$K$2:$P$2,0))</f>
        <v>100</v>
      </c>
      <c r="BR2515" s="141" cm="1">
        <f t="array" ref="BR2515">INDEX($K:$P,ROW(),MATCH(BR$3,$K$2:$P$2,0))</f>
        <v>100</v>
      </c>
      <c r="BS2515" s="141" cm="1">
        <f t="array" ref="BS2515">INDEX($K:$P,ROW(),MATCH(BS$3,$K$2:$P$2,0))</f>
        <v>100</v>
      </c>
      <c r="BT2515" s="141" cm="1">
        <f t="array" ref="BT2515">INDEX($K:$P,ROW(),MATCH(BT$3,$K$2:$P$2,0))</f>
        <v>100</v>
      </c>
      <c r="BU2515" s="141" cm="1">
        <f t="array" ref="BU2515">INDEX($K:$P,ROW(),MATCH(BU$3,$K$2:$P$2,0))</f>
        <v>100</v>
      </c>
      <c r="BV2515" s="141" cm="1">
        <f t="array" ref="BV2515">INDEX($K:$P,ROW(),MATCH(BV$3,$K$2:$P$2,0))</f>
        <v>100</v>
      </c>
      <c r="BW2515" s="141" cm="1">
        <f t="array" ref="BW2515">INDEX($K:$P,ROW(),MATCH(BW$3,$K$2:$P$2,0))</f>
        <v>100</v>
      </c>
      <c r="BX2515" s="141" cm="1">
        <f t="array" ref="BX2515">INDEX($K:$P,ROW(),MATCH(BX$3,$K$2:$P$2,0))</f>
        <v>100</v>
      </c>
      <c r="BY2515" s="141" cm="1">
        <f t="array" ref="BY2515">INDEX($K:$P,ROW(),MATCH(BY$3,$K$2:$P$2,0))</f>
        <v>100</v>
      </c>
      <c r="BZ2515" s="141" cm="1">
        <f t="array" ref="BZ2515">INDEX($K:$P,ROW(),MATCH(BZ$3,$K$2:$P$2,0))</f>
        <v>100</v>
      </c>
      <c r="CA2515" s="141" cm="1">
        <f t="array" ref="CA2515">INDEX($K:$P,ROW(),MATCH(CA$3,$K$2:$P$2,0))</f>
        <v>100</v>
      </c>
      <c r="CB2515" s="141" cm="1">
        <f t="array" ref="CB2515">INDEX($K:$P,ROW(),MATCH(CB$3,$K$2:$P$2,0))</f>
        <v>100</v>
      </c>
      <c r="CC2515" s="141" cm="1">
        <f t="array" ref="CC2515">INDEX($K:$P,ROW(),MATCH(CC$3,$K$2:$P$2,0))</f>
        <v>100</v>
      </c>
      <c r="CD2515" s="141" cm="1">
        <f t="array" ref="CD2515">INDEX($K:$P,ROW(),MATCH(CD$3,$K$2:$P$2,0))</f>
        <v>100</v>
      </c>
      <c r="CE2515" s="141" cm="1">
        <f t="array" ref="CE2515">INDEX($K:$P,ROW(),MATCH(CE$3,$K$2:$P$2,0))</f>
        <v>100</v>
      </c>
      <c r="CF2515" s="141" cm="1">
        <f t="array" ref="CF2515">INDEX($K:$P,ROW(),MATCH(CF$3,$K$2:$P$2,0))</f>
        <v>100</v>
      </c>
      <c r="CG2515" s="141" cm="1">
        <f t="array" ref="CG2515">INDEX($K:$P,ROW(),MATCH(CG$3,$K$2:$P$2,0))</f>
        <v>100</v>
      </c>
      <c r="CH2515" s="141" cm="1">
        <f t="array" ref="CH2515">INDEX($K:$P,ROW(),MATCH(CH$3,$K$2:$P$2,0))</f>
        <v>100</v>
      </c>
      <c r="CI2515" s="141" cm="1">
        <f t="array" ref="CI2515">INDEX($K:$P,ROW(),MATCH(CI$3,$K$2:$P$2,0))</f>
        <v>100</v>
      </c>
      <c r="CJ2515" s="141" cm="1">
        <f t="array" ref="CJ2515">INDEX($K:$P,ROW(),MATCH(CJ$3,$K$2:$P$2,0))</f>
        <v>100</v>
      </c>
      <c r="CK2515" s="141" cm="1">
        <f t="array" ref="CK2515">INDEX($K:$P,ROW(),MATCH(CK$3,$K$2:$P$2,0))</f>
        <v>100</v>
      </c>
      <c r="CL2515" s="141" cm="1">
        <f t="array" ref="CL2515">INDEX($K:$P,ROW(),MATCH(CL$3,$K$2:$P$2,0))</f>
        <v>100</v>
      </c>
    </row>
    <row r="2516" spans="2:90" x14ac:dyDescent="0.4">
      <c r="B2516" s="139" t="str">
        <f>B2507</f>
        <v>Product B</v>
      </c>
      <c r="C2516" s="12"/>
      <c r="D2516" s="12" t="s">
        <v>514</v>
      </c>
      <c r="E2516" s="12" t="s">
        <v>906</v>
      </c>
      <c r="F2516" s="12"/>
      <c r="G2516" s="12"/>
      <c r="H2516" s="12"/>
      <c r="I2516" s="60"/>
      <c r="J2516" s="60"/>
      <c r="K2516" s="61">
        <v>200</v>
      </c>
      <c r="L2516" s="61">
        <v>200</v>
      </c>
      <c r="M2516" s="61">
        <v>200</v>
      </c>
      <c r="N2516" s="61">
        <v>200</v>
      </c>
      <c r="O2516" s="61">
        <v>200</v>
      </c>
      <c r="P2516" s="61">
        <v>200</v>
      </c>
      <c r="R2516" s="13"/>
      <c r="S2516" s="141" cm="1">
        <f t="array" ref="S2516">INDEX($K:$P,ROW(),MATCH(S$3,$K$2:$P$2,0))</f>
        <v>200</v>
      </c>
      <c r="T2516" s="141" cm="1">
        <f t="array" ref="T2516">INDEX($K:$P,ROW(),MATCH(T$3,$K$2:$P$2,0))</f>
        <v>200</v>
      </c>
      <c r="U2516" s="141" cm="1">
        <f t="array" ref="U2516">INDEX($K:$P,ROW(),MATCH(U$3,$K$2:$P$2,0))</f>
        <v>200</v>
      </c>
      <c r="V2516" s="141" cm="1">
        <f t="array" ref="V2516">INDEX($K:$P,ROW(),MATCH(V$3,$K$2:$P$2,0))</f>
        <v>200</v>
      </c>
      <c r="W2516" s="141" cm="1">
        <f t="array" ref="W2516">INDEX($K:$P,ROW(),MATCH(W$3,$K$2:$P$2,0))</f>
        <v>200</v>
      </c>
      <c r="X2516" s="141" cm="1">
        <f t="array" ref="X2516">INDEX($K:$P,ROW(),MATCH(X$3,$K$2:$P$2,0))</f>
        <v>200</v>
      </c>
      <c r="Y2516" s="141" cm="1">
        <f t="array" ref="Y2516">INDEX($K:$P,ROW(),MATCH(Y$3,$K$2:$P$2,0))</f>
        <v>200</v>
      </c>
      <c r="Z2516" s="141" cm="1">
        <f t="array" ref="Z2516">INDEX($K:$P,ROW(),MATCH(Z$3,$K$2:$P$2,0))</f>
        <v>200</v>
      </c>
      <c r="AA2516" s="141" cm="1">
        <f t="array" ref="AA2516">INDEX($K:$P,ROW(),MATCH(AA$3,$K$2:$P$2,0))</f>
        <v>200</v>
      </c>
      <c r="AB2516" s="141" cm="1">
        <f t="array" ref="AB2516">INDEX($K:$P,ROW(),MATCH(AB$3,$K$2:$P$2,0))</f>
        <v>200</v>
      </c>
      <c r="AC2516" s="141" cm="1">
        <f t="array" ref="AC2516">INDEX($K:$P,ROW(),MATCH(AC$3,$K$2:$P$2,0))</f>
        <v>200</v>
      </c>
      <c r="AD2516" s="141" cm="1">
        <f t="array" ref="AD2516">INDEX($K:$P,ROW(),MATCH(AD$3,$K$2:$P$2,0))</f>
        <v>200</v>
      </c>
      <c r="AE2516" s="141" cm="1">
        <f t="array" ref="AE2516">INDEX($K:$P,ROW(),MATCH(AE$3,$K$2:$P$2,0))</f>
        <v>200</v>
      </c>
      <c r="AF2516" s="141" cm="1">
        <f t="array" ref="AF2516">INDEX($K:$P,ROW(),MATCH(AF$3,$K$2:$P$2,0))</f>
        <v>200</v>
      </c>
      <c r="AG2516" s="141" cm="1">
        <f t="array" ref="AG2516">INDEX($K:$P,ROW(),MATCH(AG$3,$K$2:$P$2,0))</f>
        <v>200</v>
      </c>
      <c r="AH2516" s="141" cm="1">
        <f t="array" ref="AH2516">INDEX($K:$P,ROW(),MATCH(AH$3,$K$2:$P$2,0))</f>
        <v>200</v>
      </c>
      <c r="AI2516" s="141" cm="1">
        <f t="array" ref="AI2516">INDEX($K:$P,ROW(),MATCH(AI$3,$K$2:$P$2,0))</f>
        <v>200</v>
      </c>
      <c r="AJ2516" s="141" cm="1">
        <f t="array" ref="AJ2516">INDEX($K:$P,ROW(),MATCH(AJ$3,$K$2:$P$2,0))</f>
        <v>200</v>
      </c>
      <c r="AK2516" s="141" cm="1">
        <f t="array" ref="AK2516">INDEX($K:$P,ROW(),MATCH(AK$3,$K$2:$P$2,0))</f>
        <v>200</v>
      </c>
      <c r="AL2516" s="141" cm="1">
        <f t="array" ref="AL2516">INDEX($K:$P,ROW(),MATCH(AL$3,$K$2:$P$2,0))</f>
        <v>200</v>
      </c>
      <c r="AM2516" s="141" cm="1">
        <f t="array" ref="AM2516">INDEX($K:$P,ROW(),MATCH(AM$3,$K$2:$P$2,0))</f>
        <v>200</v>
      </c>
      <c r="AN2516" s="141" cm="1">
        <f t="array" ref="AN2516">INDEX($K:$P,ROW(),MATCH(AN$3,$K$2:$P$2,0))</f>
        <v>200</v>
      </c>
      <c r="AO2516" s="141" cm="1">
        <f t="array" ref="AO2516">INDEX($K:$P,ROW(),MATCH(AO$3,$K$2:$P$2,0))</f>
        <v>200</v>
      </c>
      <c r="AP2516" s="141" cm="1">
        <f t="array" ref="AP2516">INDEX($K:$P,ROW(),MATCH(AP$3,$K$2:$P$2,0))</f>
        <v>200</v>
      </c>
      <c r="AQ2516" s="141" cm="1">
        <f t="array" ref="AQ2516">INDEX($K:$P,ROW(),MATCH(AQ$3,$K$2:$P$2,0))</f>
        <v>200</v>
      </c>
      <c r="AR2516" s="141" cm="1">
        <f t="array" ref="AR2516">INDEX($K:$P,ROW(),MATCH(AR$3,$K$2:$P$2,0))</f>
        <v>200</v>
      </c>
      <c r="AS2516" s="141" cm="1">
        <f t="array" ref="AS2516">INDEX($K:$P,ROW(),MATCH(AS$3,$K$2:$P$2,0))</f>
        <v>200</v>
      </c>
      <c r="AT2516" s="141" cm="1">
        <f t="array" ref="AT2516">INDEX($K:$P,ROW(),MATCH(AT$3,$K$2:$P$2,0))</f>
        <v>200</v>
      </c>
      <c r="AU2516" s="141" cm="1">
        <f t="array" ref="AU2516">INDEX($K:$P,ROW(),MATCH(AU$3,$K$2:$P$2,0))</f>
        <v>200</v>
      </c>
      <c r="AV2516" s="141" cm="1">
        <f t="array" ref="AV2516">INDEX($K:$P,ROW(),MATCH(AV$3,$K$2:$P$2,0))</f>
        <v>200</v>
      </c>
      <c r="AW2516" s="141" cm="1">
        <f t="array" ref="AW2516">INDEX($K:$P,ROW(),MATCH(AW$3,$K$2:$P$2,0))</f>
        <v>200</v>
      </c>
      <c r="AX2516" s="141" cm="1">
        <f t="array" ref="AX2516">INDEX($K:$P,ROW(),MATCH(AX$3,$K$2:$P$2,0))</f>
        <v>200</v>
      </c>
      <c r="AY2516" s="141" cm="1">
        <f t="array" ref="AY2516">INDEX($K:$P,ROW(),MATCH(AY$3,$K$2:$P$2,0))</f>
        <v>200</v>
      </c>
      <c r="AZ2516" s="141" cm="1">
        <f t="array" ref="AZ2516">INDEX($K:$P,ROW(),MATCH(AZ$3,$K$2:$P$2,0))</f>
        <v>200</v>
      </c>
      <c r="BA2516" s="141" cm="1">
        <f t="array" ref="BA2516">INDEX($K:$P,ROW(),MATCH(BA$3,$K$2:$P$2,0))</f>
        <v>200</v>
      </c>
      <c r="BB2516" s="141" cm="1">
        <f t="array" ref="BB2516">INDEX($K:$P,ROW(),MATCH(BB$3,$K$2:$P$2,0))</f>
        <v>200</v>
      </c>
      <c r="BC2516" s="141" cm="1">
        <f t="array" ref="BC2516">INDEX($K:$P,ROW(),MATCH(BC$3,$K$2:$P$2,0))</f>
        <v>200</v>
      </c>
      <c r="BD2516" s="141" cm="1">
        <f t="array" ref="BD2516">INDEX($K:$P,ROW(),MATCH(BD$3,$K$2:$P$2,0))</f>
        <v>200</v>
      </c>
      <c r="BE2516" s="141" cm="1">
        <f t="array" ref="BE2516">INDEX($K:$P,ROW(),MATCH(BE$3,$K$2:$P$2,0))</f>
        <v>200</v>
      </c>
      <c r="BF2516" s="141" cm="1">
        <f t="array" ref="BF2516">INDEX($K:$P,ROW(),MATCH(BF$3,$K$2:$P$2,0))</f>
        <v>200</v>
      </c>
      <c r="BG2516" s="141" cm="1">
        <f t="array" ref="BG2516">INDEX($K:$P,ROW(),MATCH(BG$3,$K$2:$P$2,0))</f>
        <v>200</v>
      </c>
      <c r="BH2516" s="141" cm="1">
        <f t="array" ref="BH2516">INDEX($K:$P,ROW(),MATCH(BH$3,$K$2:$P$2,0))</f>
        <v>200</v>
      </c>
      <c r="BI2516" s="141" cm="1">
        <f t="array" ref="BI2516">INDEX($K:$P,ROW(),MATCH(BI$3,$K$2:$P$2,0))</f>
        <v>200</v>
      </c>
      <c r="BJ2516" s="141" cm="1">
        <f t="array" ref="BJ2516">INDEX($K:$P,ROW(),MATCH(BJ$3,$K$2:$P$2,0))</f>
        <v>200</v>
      </c>
      <c r="BK2516" s="141" cm="1">
        <f t="array" ref="BK2516">INDEX($K:$P,ROW(),MATCH(BK$3,$K$2:$P$2,0))</f>
        <v>200</v>
      </c>
      <c r="BL2516" s="141" cm="1">
        <f t="array" ref="BL2516">INDEX($K:$P,ROW(),MATCH(BL$3,$K$2:$P$2,0))</f>
        <v>200</v>
      </c>
      <c r="BM2516" s="141" cm="1">
        <f t="array" ref="BM2516">INDEX($K:$P,ROW(),MATCH(BM$3,$K$2:$P$2,0))</f>
        <v>200</v>
      </c>
      <c r="BN2516" s="141" cm="1">
        <f t="array" ref="BN2516">INDEX($K:$P,ROW(),MATCH(BN$3,$K$2:$P$2,0))</f>
        <v>200</v>
      </c>
      <c r="BO2516" s="141" cm="1">
        <f t="array" ref="BO2516">INDEX($K:$P,ROW(),MATCH(BO$3,$K$2:$P$2,0))</f>
        <v>200</v>
      </c>
      <c r="BP2516" s="141" cm="1">
        <f t="array" ref="BP2516">INDEX($K:$P,ROW(),MATCH(BP$3,$K$2:$P$2,0))</f>
        <v>200</v>
      </c>
      <c r="BQ2516" s="141" cm="1">
        <f t="array" ref="BQ2516">INDEX($K:$P,ROW(),MATCH(BQ$3,$K$2:$P$2,0))</f>
        <v>200</v>
      </c>
      <c r="BR2516" s="141" cm="1">
        <f t="array" ref="BR2516">INDEX($K:$P,ROW(),MATCH(BR$3,$K$2:$P$2,0))</f>
        <v>200</v>
      </c>
      <c r="BS2516" s="141" cm="1">
        <f t="array" ref="BS2516">INDEX($K:$P,ROW(),MATCH(BS$3,$K$2:$P$2,0))</f>
        <v>200</v>
      </c>
      <c r="BT2516" s="141" cm="1">
        <f t="array" ref="BT2516">INDEX($K:$P,ROW(),MATCH(BT$3,$K$2:$P$2,0))</f>
        <v>200</v>
      </c>
      <c r="BU2516" s="141" cm="1">
        <f t="array" ref="BU2516">INDEX($K:$P,ROW(),MATCH(BU$3,$K$2:$P$2,0))</f>
        <v>200</v>
      </c>
      <c r="BV2516" s="141" cm="1">
        <f t="array" ref="BV2516">INDEX($K:$P,ROW(),MATCH(BV$3,$K$2:$P$2,0))</f>
        <v>200</v>
      </c>
      <c r="BW2516" s="141" cm="1">
        <f t="array" ref="BW2516">INDEX($K:$P,ROW(),MATCH(BW$3,$K$2:$P$2,0))</f>
        <v>200</v>
      </c>
      <c r="BX2516" s="141" cm="1">
        <f t="array" ref="BX2516">INDEX($K:$P,ROW(),MATCH(BX$3,$K$2:$P$2,0))</f>
        <v>200</v>
      </c>
      <c r="BY2516" s="141" cm="1">
        <f t="array" ref="BY2516">INDEX($K:$P,ROW(),MATCH(BY$3,$K$2:$P$2,0))</f>
        <v>200</v>
      </c>
      <c r="BZ2516" s="141" cm="1">
        <f t="array" ref="BZ2516">INDEX($K:$P,ROW(),MATCH(BZ$3,$K$2:$P$2,0))</f>
        <v>200</v>
      </c>
      <c r="CA2516" s="141" cm="1">
        <f t="array" ref="CA2516">INDEX($K:$P,ROW(),MATCH(CA$3,$K$2:$P$2,0))</f>
        <v>200</v>
      </c>
      <c r="CB2516" s="141" cm="1">
        <f t="array" ref="CB2516">INDEX($K:$P,ROW(),MATCH(CB$3,$K$2:$P$2,0))</f>
        <v>200</v>
      </c>
      <c r="CC2516" s="141" cm="1">
        <f t="array" ref="CC2516">INDEX($K:$P,ROW(),MATCH(CC$3,$K$2:$P$2,0))</f>
        <v>200</v>
      </c>
      <c r="CD2516" s="141" cm="1">
        <f t="array" ref="CD2516">INDEX($K:$P,ROW(),MATCH(CD$3,$K$2:$P$2,0))</f>
        <v>200</v>
      </c>
      <c r="CE2516" s="141" cm="1">
        <f t="array" ref="CE2516">INDEX($K:$P,ROW(),MATCH(CE$3,$K$2:$P$2,0))</f>
        <v>200</v>
      </c>
      <c r="CF2516" s="141" cm="1">
        <f t="array" ref="CF2516">INDEX($K:$P,ROW(),MATCH(CF$3,$K$2:$P$2,0))</f>
        <v>200</v>
      </c>
      <c r="CG2516" s="141" cm="1">
        <f t="array" ref="CG2516">INDEX($K:$P,ROW(),MATCH(CG$3,$K$2:$P$2,0))</f>
        <v>200</v>
      </c>
      <c r="CH2516" s="141" cm="1">
        <f t="array" ref="CH2516">INDEX($K:$P,ROW(),MATCH(CH$3,$K$2:$P$2,0))</f>
        <v>200</v>
      </c>
      <c r="CI2516" s="141" cm="1">
        <f t="array" ref="CI2516">INDEX($K:$P,ROW(),MATCH(CI$3,$K$2:$P$2,0))</f>
        <v>200</v>
      </c>
      <c r="CJ2516" s="141" cm="1">
        <f t="array" ref="CJ2516">INDEX($K:$P,ROW(),MATCH(CJ$3,$K$2:$P$2,0))</f>
        <v>200</v>
      </c>
      <c r="CK2516" s="141" cm="1">
        <f t="array" ref="CK2516">INDEX($K:$P,ROW(),MATCH(CK$3,$K$2:$P$2,0))</f>
        <v>200</v>
      </c>
      <c r="CL2516" s="141" cm="1">
        <f t="array" ref="CL2516">INDEX($K:$P,ROW(),MATCH(CL$3,$K$2:$P$2,0))</f>
        <v>200</v>
      </c>
    </row>
    <row r="2517" spans="2:90" x14ac:dyDescent="0.4">
      <c r="B2517" s="93"/>
      <c r="C2517" s="12"/>
      <c r="D2517" s="12" t="s">
        <v>514</v>
      </c>
      <c r="E2517" s="12" t="s">
        <v>906</v>
      </c>
      <c r="F2517" s="12"/>
      <c r="G2517" s="12"/>
      <c r="H2517" s="12"/>
      <c r="I2517" s="60"/>
      <c r="J2517" s="60"/>
      <c r="K2517" s="12"/>
      <c r="L2517" s="12"/>
      <c r="M2517" s="12"/>
      <c r="N2517" s="12"/>
      <c r="O2517" s="12"/>
      <c r="P2517" s="12"/>
      <c r="R2517" s="13"/>
      <c r="S2517" s="76"/>
      <c r="T2517" s="76"/>
      <c r="U2517" s="76"/>
      <c r="V2517" s="76"/>
      <c r="W2517" s="76"/>
      <c r="X2517" s="76"/>
      <c r="Y2517" s="76"/>
      <c r="Z2517" s="76"/>
      <c r="AA2517" s="76"/>
      <c r="AB2517" s="76"/>
      <c r="AC2517" s="76"/>
      <c r="AD2517" s="76"/>
      <c r="AE2517" s="76"/>
      <c r="AF2517" s="76"/>
      <c r="AG2517" s="76"/>
      <c r="AH2517" s="76"/>
      <c r="AI2517" s="76"/>
      <c r="AJ2517" s="76"/>
      <c r="AK2517" s="76"/>
      <c r="AL2517" s="76"/>
      <c r="AM2517" s="76"/>
      <c r="AN2517" s="76"/>
      <c r="AO2517" s="76"/>
      <c r="AP2517" s="76"/>
      <c r="AQ2517" s="76"/>
      <c r="AR2517" s="76"/>
      <c r="AS2517" s="76"/>
      <c r="AT2517" s="76"/>
      <c r="AU2517" s="76"/>
      <c r="AV2517" s="76"/>
      <c r="AW2517" s="76"/>
      <c r="AX2517" s="76"/>
      <c r="AY2517" s="76"/>
      <c r="AZ2517" s="76"/>
      <c r="BA2517" s="76"/>
      <c r="BB2517" s="76"/>
      <c r="BC2517" s="76"/>
      <c r="BD2517" s="76"/>
      <c r="BE2517" s="76"/>
      <c r="BF2517" s="76"/>
      <c r="BG2517" s="76"/>
      <c r="BH2517" s="76"/>
      <c r="BI2517" s="76"/>
      <c r="BJ2517" s="76"/>
      <c r="BK2517" s="76"/>
      <c r="BL2517" s="76"/>
      <c r="BM2517" s="76"/>
      <c r="BN2517" s="76"/>
      <c r="BO2517" s="76"/>
      <c r="BP2517" s="76"/>
      <c r="BQ2517" s="76"/>
      <c r="BR2517" s="76"/>
      <c r="BS2517" s="76"/>
      <c r="BT2517" s="76"/>
      <c r="BU2517" s="76"/>
      <c r="BV2517" s="76"/>
      <c r="BW2517" s="76"/>
      <c r="BX2517" s="76"/>
      <c r="BY2517" s="76"/>
      <c r="BZ2517" s="76"/>
      <c r="CA2517" s="76"/>
      <c r="CB2517" s="76"/>
      <c r="CC2517" s="76"/>
      <c r="CD2517" s="76"/>
      <c r="CE2517" s="76"/>
      <c r="CF2517" s="76"/>
      <c r="CG2517" s="76"/>
      <c r="CH2517" s="76"/>
      <c r="CI2517" s="76"/>
      <c r="CJ2517" s="76"/>
      <c r="CK2517" s="76"/>
      <c r="CL2517" s="76"/>
    </row>
    <row r="2518" spans="2:90" x14ac:dyDescent="0.4">
      <c r="B2518" s="93" t="s">
        <v>241</v>
      </c>
      <c r="C2518" s="12"/>
      <c r="D2518" s="12" t="s">
        <v>514</v>
      </c>
      <c r="E2518" s="12" t="s">
        <v>906</v>
      </c>
      <c r="F2518" s="12"/>
      <c r="G2518" s="12"/>
      <c r="H2518" s="12"/>
      <c r="I2518" s="60"/>
      <c r="J2518" s="60"/>
      <c r="K2518" s="12"/>
      <c r="L2518" s="12"/>
      <c r="M2518" s="12"/>
      <c r="N2518" s="12"/>
      <c r="O2518" s="12"/>
      <c r="P2518" s="12"/>
      <c r="R2518" s="13"/>
      <c r="S2518" s="76"/>
      <c r="T2518" s="76"/>
      <c r="U2518" s="76"/>
      <c r="V2518" s="76"/>
      <c r="W2518" s="76"/>
      <c r="X2518" s="76"/>
      <c r="Y2518" s="76"/>
      <c r="Z2518" s="76"/>
      <c r="AA2518" s="76"/>
      <c r="AB2518" s="76"/>
      <c r="AC2518" s="76"/>
      <c r="AD2518" s="76"/>
      <c r="AE2518" s="76"/>
      <c r="AF2518" s="76"/>
      <c r="AG2518" s="76"/>
      <c r="AH2518" s="76"/>
      <c r="AI2518" s="76"/>
      <c r="AJ2518" s="76"/>
      <c r="AK2518" s="76"/>
      <c r="AL2518" s="76"/>
      <c r="AM2518" s="76"/>
      <c r="AN2518" s="76"/>
      <c r="AO2518" s="76"/>
      <c r="AP2518" s="76"/>
      <c r="AQ2518" s="76"/>
      <c r="AR2518" s="76"/>
      <c r="AS2518" s="76"/>
      <c r="AT2518" s="76"/>
      <c r="AU2518" s="76"/>
      <c r="AV2518" s="76"/>
      <c r="AW2518" s="76"/>
      <c r="AX2518" s="76"/>
      <c r="AY2518" s="76"/>
      <c r="AZ2518" s="76"/>
      <c r="BA2518" s="76"/>
      <c r="BB2518" s="76"/>
      <c r="BC2518" s="76"/>
      <c r="BD2518" s="76"/>
      <c r="BE2518" s="76"/>
      <c r="BF2518" s="76"/>
      <c r="BG2518" s="76"/>
      <c r="BH2518" s="76"/>
      <c r="BI2518" s="76"/>
      <c r="BJ2518" s="76"/>
      <c r="BK2518" s="76"/>
      <c r="BL2518" s="76"/>
      <c r="BM2518" s="76"/>
      <c r="BN2518" s="76"/>
      <c r="BO2518" s="76"/>
      <c r="BP2518" s="76"/>
      <c r="BQ2518" s="76"/>
      <c r="BR2518" s="76"/>
      <c r="BS2518" s="76"/>
      <c r="BT2518" s="76"/>
      <c r="BU2518" s="76"/>
      <c r="BV2518" s="76"/>
      <c r="BW2518" s="76"/>
      <c r="BX2518" s="76"/>
      <c r="BY2518" s="76"/>
      <c r="BZ2518" s="76"/>
      <c r="CA2518" s="76"/>
      <c r="CB2518" s="76"/>
      <c r="CC2518" s="76"/>
      <c r="CD2518" s="76"/>
      <c r="CE2518" s="76"/>
      <c r="CF2518" s="76"/>
      <c r="CG2518" s="76"/>
      <c r="CH2518" s="76"/>
      <c r="CI2518" s="76"/>
      <c r="CJ2518" s="76"/>
      <c r="CK2518" s="76"/>
      <c r="CL2518" s="76"/>
    </row>
    <row r="2519" spans="2:90" x14ac:dyDescent="0.4">
      <c r="B2519" s="152" t="str">
        <f>B2515</f>
        <v>Product A</v>
      </c>
      <c r="C2519" s="12"/>
      <c r="D2519" s="12" t="s">
        <v>514</v>
      </c>
      <c r="E2519" s="12" t="s">
        <v>906</v>
      </c>
      <c r="F2519" s="12"/>
      <c r="G2519" s="12"/>
      <c r="H2519" s="12"/>
      <c r="I2519" s="60"/>
      <c r="J2519" s="60"/>
      <c r="K2519" s="53">
        <f ca="1">SUMIF($3:$3,K$2,2519:2519)</f>
        <v>3000000</v>
      </c>
      <c r="L2519" s="53">
        <f ca="1">SUMIF($3:$3,L$2,2519:2519)</f>
        <v>3000000</v>
      </c>
      <c r="M2519" s="53">
        <f ca="1">SUMIF($3:$3,M$2,2519:2519)</f>
        <v>3000000</v>
      </c>
      <c r="N2519" s="53">
        <f ca="1">SUMIF($3:$3,N$2,2519:2519)</f>
        <v>3000000</v>
      </c>
      <c r="O2519" s="53">
        <f ca="1">SUMIF($3:$3,O$2,2519:2519)</f>
        <v>3000000</v>
      </c>
      <c r="P2519" s="53">
        <f ca="1">SUMIF($3:$3,P$2,2519:2519)</f>
        <v>3000000</v>
      </c>
      <c r="R2519" s="13"/>
      <c r="S2519" s="80">
        <f t="shared" ref="S2519" ca="1" si="2998">S2511*S2515</f>
        <v>250000</v>
      </c>
      <c r="T2519" s="80">
        <f t="shared" ref="T2519:AX2519" ca="1" si="2999">T2511*T2515</f>
        <v>250000</v>
      </c>
      <c r="U2519" s="80">
        <f t="shared" ca="1" si="2999"/>
        <v>250000</v>
      </c>
      <c r="V2519" s="80">
        <f t="shared" ca="1" si="2999"/>
        <v>250000</v>
      </c>
      <c r="W2519" s="80">
        <f t="shared" ca="1" si="2999"/>
        <v>250000</v>
      </c>
      <c r="X2519" s="80">
        <f t="shared" ca="1" si="2999"/>
        <v>250000</v>
      </c>
      <c r="Y2519" s="80">
        <f t="shared" ca="1" si="2999"/>
        <v>250000</v>
      </c>
      <c r="Z2519" s="80">
        <f t="shared" ca="1" si="2999"/>
        <v>250000</v>
      </c>
      <c r="AA2519" s="80">
        <f t="shared" ca="1" si="2999"/>
        <v>250000</v>
      </c>
      <c r="AB2519" s="80">
        <f t="shared" ca="1" si="2999"/>
        <v>250000</v>
      </c>
      <c r="AC2519" s="80">
        <f t="shared" ca="1" si="2999"/>
        <v>250000</v>
      </c>
      <c r="AD2519" s="80">
        <f t="shared" ca="1" si="2999"/>
        <v>250000</v>
      </c>
      <c r="AE2519" s="80">
        <f t="shared" ca="1" si="2999"/>
        <v>250000</v>
      </c>
      <c r="AF2519" s="80">
        <f t="shared" ca="1" si="2999"/>
        <v>250000</v>
      </c>
      <c r="AG2519" s="80">
        <f t="shared" ca="1" si="2999"/>
        <v>250000</v>
      </c>
      <c r="AH2519" s="80">
        <f t="shared" ca="1" si="2999"/>
        <v>250000</v>
      </c>
      <c r="AI2519" s="80">
        <f t="shared" ca="1" si="2999"/>
        <v>250000</v>
      </c>
      <c r="AJ2519" s="80">
        <f t="shared" ca="1" si="2999"/>
        <v>250000</v>
      </c>
      <c r="AK2519" s="80">
        <f t="shared" ca="1" si="2999"/>
        <v>250000</v>
      </c>
      <c r="AL2519" s="80">
        <f t="shared" ca="1" si="2999"/>
        <v>250000</v>
      </c>
      <c r="AM2519" s="80">
        <f t="shared" ca="1" si="2999"/>
        <v>250000</v>
      </c>
      <c r="AN2519" s="80">
        <f t="shared" ca="1" si="2999"/>
        <v>250000</v>
      </c>
      <c r="AO2519" s="80">
        <f t="shared" ca="1" si="2999"/>
        <v>250000</v>
      </c>
      <c r="AP2519" s="80">
        <f t="shared" ca="1" si="2999"/>
        <v>250000</v>
      </c>
      <c r="AQ2519" s="80">
        <f t="shared" ca="1" si="2999"/>
        <v>250000</v>
      </c>
      <c r="AR2519" s="80">
        <f t="shared" ca="1" si="2999"/>
        <v>250000</v>
      </c>
      <c r="AS2519" s="80">
        <f t="shared" ca="1" si="2999"/>
        <v>250000</v>
      </c>
      <c r="AT2519" s="80">
        <f t="shared" ca="1" si="2999"/>
        <v>250000</v>
      </c>
      <c r="AU2519" s="80">
        <f t="shared" ca="1" si="2999"/>
        <v>250000</v>
      </c>
      <c r="AV2519" s="80">
        <f t="shared" ca="1" si="2999"/>
        <v>250000</v>
      </c>
      <c r="AW2519" s="80">
        <f t="shared" ca="1" si="2999"/>
        <v>250000</v>
      </c>
      <c r="AX2519" s="80">
        <f t="shared" ca="1" si="2999"/>
        <v>250000</v>
      </c>
      <c r="AY2519" s="80">
        <f t="shared" ref="AY2519:CD2519" ca="1" si="3000">AY2511*AY2515</f>
        <v>250000</v>
      </c>
      <c r="AZ2519" s="80">
        <f t="shared" ca="1" si="3000"/>
        <v>250000</v>
      </c>
      <c r="BA2519" s="80">
        <f t="shared" ca="1" si="3000"/>
        <v>250000</v>
      </c>
      <c r="BB2519" s="80">
        <f t="shared" ca="1" si="3000"/>
        <v>250000</v>
      </c>
      <c r="BC2519" s="80">
        <f t="shared" ca="1" si="3000"/>
        <v>250000</v>
      </c>
      <c r="BD2519" s="80">
        <f t="shared" ca="1" si="3000"/>
        <v>250000</v>
      </c>
      <c r="BE2519" s="80">
        <f t="shared" ca="1" si="3000"/>
        <v>250000</v>
      </c>
      <c r="BF2519" s="80">
        <f t="shared" ca="1" si="3000"/>
        <v>250000</v>
      </c>
      <c r="BG2519" s="80">
        <f t="shared" ca="1" si="3000"/>
        <v>250000</v>
      </c>
      <c r="BH2519" s="80">
        <f t="shared" ca="1" si="3000"/>
        <v>250000</v>
      </c>
      <c r="BI2519" s="80">
        <f t="shared" ca="1" si="3000"/>
        <v>250000</v>
      </c>
      <c r="BJ2519" s="80">
        <f t="shared" ca="1" si="3000"/>
        <v>250000</v>
      </c>
      <c r="BK2519" s="80">
        <f t="shared" ca="1" si="3000"/>
        <v>250000</v>
      </c>
      <c r="BL2519" s="80">
        <f t="shared" ca="1" si="3000"/>
        <v>250000</v>
      </c>
      <c r="BM2519" s="80">
        <f t="shared" ca="1" si="3000"/>
        <v>250000</v>
      </c>
      <c r="BN2519" s="80">
        <f t="shared" ca="1" si="3000"/>
        <v>250000</v>
      </c>
      <c r="BO2519" s="80">
        <f t="shared" ca="1" si="3000"/>
        <v>250000</v>
      </c>
      <c r="BP2519" s="80">
        <f t="shared" ca="1" si="3000"/>
        <v>250000</v>
      </c>
      <c r="BQ2519" s="80">
        <f t="shared" ca="1" si="3000"/>
        <v>250000</v>
      </c>
      <c r="BR2519" s="80">
        <f t="shared" ca="1" si="3000"/>
        <v>250000</v>
      </c>
      <c r="BS2519" s="80">
        <f t="shared" ca="1" si="3000"/>
        <v>250000</v>
      </c>
      <c r="BT2519" s="80">
        <f t="shared" ca="1" si="3000"/>
        <v>250000</v>
      </c>
      <c r="BU2519" s="80">
        <f t="shared" ca="1" si="3000"/>
        <v>250000</v>
      </c>
      <c r="BV2519" s="80">
        <f t="shared" ca="1" si="3000"/>
        <v>250000</v>
      </c>
      <c r="BW2519" s="80">
        <f t="shared" ca="1" si="3000"/>
        <v>250000</v>
      </c>
      <c r="BX2519" s="80">
        <f t="shared" ca="1" si="3000"/>
        <v>250000</v>
      </c>
      <c r="BY2519" s="80">
        <f t="shared" ca="1" si="3000"/>
        <v>250000</v>
      </c>
      <c r="BZ2519" s="80">
        <f t="shared" ca="1" si="3000"/>
        <v>250000</v>
      </c>
      <c r="CA2519" s="80">
        <f t="shared" ca="1" si="3000"/>
        <v>250000</v>
      </c>
      <c r="CB2519" s="80">
        <f t="shared" ca="1" si="3000"/>
        <v>250000</v>
      </c>
      <c r="CC2519" s="80">
        <f t="shared" ca="1" si="3000"/>
        <v>250000</v>
      </c>
      <c r="CD2519" s="80">
        <f t="shared" ca="1" si="3000"/>
        <v>250000</v>
      </c>
      <c r="CE2519" s="80">
        <f t="shared" ref="CE2519:CK2519" ca="1" si="3001">CE2511*CE2515</f>
        <v>250000</v>
      </c>
      <c r="CF2519" s="80">
        <f t="shared" ca="1" si="3001"/>
        <v>250000</v>
      </c>
      <c r="CG2519" s="80">
        <f t="shared" ca="1" si="3001"/>
        <v>250000</v>
      </c>
      <c r="CH2519" s="80">
        <f t="shared" ca="1" si="3001"/>
        <v>250000</v>
      </c>
      <c r="CI2519" s="80">
        <f t="shared" ca="1" si="3001"/>
        <v>250000</v>
      </c>
      <c r="CJ2519" s="80">
        <f t="shared" ca="1" si="3001"/>
        <v>250000</v>
      </c>
      <c r="CK2519" s="80">
        <f t="shared" ca="1" si="3001"/>
        <v>250000</v>
      </c>
      <c r="CL2519" s="80">
        <f t="shared" ref="CL2519" ca="1" si="3002">CL2511*CL2515</f>
        <v>250000</v>
      </c>
    </row>
    <row r="2520" spans="2:90" x14ac:dyDescent="0.4">
      <c r="B2520" s="152" t="str">
        <f>B2516</f>
        <v>Product B</v>
      </c>
      <c r="C2520" s="12"/>
      <c r="D2520" s="12" t="s">
        <v>514</v>
      </c>
      <c r="E2520" s="12" t="s">
        <v>906</v>
      </c>
      <c r="F2520" s="12"/>
      <c r="G2520" s="12"/>
      <c r="H2520" s="12"/>
      <c r="I2520" s="60"/>
      <c r="J2520" s="60"/>
      <c r="K2520" s="228">
        <f ca="1">SUMIF($3:$3,K$2,2520:2520)</f>
        <v>6000000</v>
      </c>
      <c r="L2520" s="228">
        <f ca="1">SUMIF($3:$3,L$2,2520:2520)</f>
        <v>6000000</v>
      </c>
      <c r="M2520" s="228">
        <f ca="1">SUMIF($3:$3,M$2,2520:2520)</f>
        <v>6000000</v>
      </c>
      <c r="N2520" s="228">
        <f ca="1">SUMIF($3:$3,N$2,2520:2520)</f>
        <v>6000000</v>
      </c>
      <c r="O2520" s="228">
        <f ca="1">SUMIF($3:$3,O$2,2520:2520)</f>
        <v>6000000</v>
      </c>
      <c r="P2520" s="228">
        <f ca="1">SUMIF($3:$3,P$2,2520:2520)</f>
        <v>6000000</v>
      </c>
      <c r="R2520" s="13"/>
      <c r="S2520" s="80">
        <f t="shared" ref="S2520" ca="1" si="3003">S2512*S2516</f>
        <v>500000</v>
      </c>
      <c r="T2520" s="80">
        <f t="shared" ref="T2520:AX2520" ca="1" si="3004">T2512*T2516</f>
        <v>500000</v>
      </c>
      <c r="U2520" s="80">
        <f t="shared" ca="1" si="3004"/>
        <v>500000</v>
      </c>
      <c r="V2520" s="80">
        <f t="shared" ca="1" si="3004"/>
        <v>500000</v>
      </c>
      <c r="W2520" s="80">
        <f t="shared" ca="1" si="3004"/>
        <v>500000</v>
      </c>
      <c r="X2520" s="80">
        <f t="shared" ca="1" si="3004"/>
        <v>500000</v>
      </c>
      <c r="Y2520" s="80">
        <f t="shared" ca="1" si="3004"/>
        <v>500000</v>
      </c>
      <c r="Z2520" s="80">
        <f t="shared" ca="1" si="3004"/>
        <v>500000</v>
      </c>
      <c r="AA2520" s="80">
        <f t="shared" ca="1" si="3004"/>
        <v>500000</v>
      </c>
      <c r="AB2520" s="80">
        <f t="shared" ca="1" si="3004"/>
        <v>500000</v>
      </c>
      <c r="AC2520" s="80">
        <f t="shared" ca="1" si="3004"/>
        <v>500000</v>
      </c>
      <c r="AD2520" s="80">
        <f t="shared" ca="1" si="3004"/>
        <v>500000</v>
      </c>
      <c r="AE2520" s="80">
        <f t="shared" ca="1" si="3004"/>
        <v>500000</v>
      </c>
      <c r="AF2520" s="80">
        <f t="shared" ca="1" si="3004"/>
        <v>500000</v>
      </c>
      <c r="AG2520" s="80">
        <f t="shared" ca="1" si="3004"/>
        <v>500000</v>
      </c>
      <c r="AH2520" s="80">
        <f t="shared" ca="1" si="3004"/>
        <v>500000</v>
      </c>
      <c r="AI2520" s="80">
        <f t="shared" ca="1" si="3004"/>
        <v>500000</v>
      </c>
      <c r="AJ2520" s="80">
        <f t="shared" ca="1" si="3004"/>
        <v>500000</v>
      </c>
      <c r="AK2520" s="80">
        <f t="shared" ca="1" si="3004"/>
        <v>500000</v>
      </c>
      <c r="AL2520" s="80">
        <f t="shared" ca="1" si="3004"/>
        <v>500000</v>
      </c>
      <c r="AM2520" s="80">
        <f t="shared" ca="1" si="3004"/>
        <v>500000</v>
      </c>
      <c r="AN2520" s="80">
        <f t="shared" ca="1" si="3004"/>
        <v>500000</v>
      </c>
      <c r="AO2520" s="80">
        <f t="shared" ca="1" si="3004"/>
        <v>500000</v>
      </c>
      <c r="AP2520" s="80">
        <f t="shared" ca="1" si="3004"/>
        <v>500000</v>
      </c>
      <c r="AQ2520" s="80">
        <f t="shared" ca="1" si="3004"/>
        <v>500000</v>
      </c>
      <c r="AR2520" s="80">
        <f t="shared" ca="1" si="3004"/>
        <v>500000</v>
      </c>
      <c r="AS2520" s="80">
        <f t="shared" ca="1" si="3004"/>
        <v>500000</v>
      </c>
      <c r="AT2520" s="80">
        <f t="shared" ca="1" si="3004"/>
        <v>500000</v>
      </c>
      <c r="AU2520" s="80">
        <f t="shared" ca="1" si="3004"/>
        <v>500000</v>
      </c>
      <c r="AV2520" s="80">
        <f t="shared" ca="1" si="3004"/>
        <v>500000</v>
      </c>
      <c r="AW2520" s="80">
        <f t="shared" ca="1" si="3004"/>
        <v>500000</v>
      </c>
      <c r="AX2520" s="80">
        <f t="shared" ca="1" si="3004"/>
        <v>500000</v>
      </c>
      <c r="AY2520" s="80">
        <f t="shared" ref="AY2520:CD2520" ca="1" si="3005">AY2512*AY2516</f>
        <v>500000</v>
      </c>
      <c r="AZ2520" s="80">
        <f t="shared" ca="1" si="3005"/>
        <v>500000</v>
      </c>
      <c r="BA2520" s="80">
        <f t="shared" ca="1" si="3005"/>
        <v>500000</v>
      </c>
      <c r="BB2520" s="80">
        <f t="shared" ca="1" si="3005"/>
        <v>500000</v>
      </c>
      <c r="BC2520" s="80">
        <f t="shared" ca="1" si="3005"/>
        <v>500000</v>
      </c>
      <c r="BD2520" s="80">
        <f t="shared" ca="1" si="3005"/>
        <v>500000</v>
      </c>
      <c r="BE2520" s="80">
        <f t="shared" ca="1" si="3005"/>
        <v>500000</v>
      </c>
      <c r="BF2520" s="80">
        <f t="shared" ca="1" si="3005"/>
        <v>500000</v>
      </c>
      <c r="BG2520" s="80">
        <f t="shared" ca="1" si="3005"/>
        <v>500000</v>
      </c>
      <c r="BH2520" s="80">
        <f t="shared" ca="1" si="3005"/>
        <v>500000</v>
      </c>
      <c r="BI2520" s="80">
        <f t="shared" ca="1" si="3005"/>
        <v>500000</v>
      </c>
      <c r="BJ2520" s="80">
        <f t="shared" ca="1" si="3005"/>
        <v>500000</v>
      </c>
      <c r="BK2520" s="80">
        <f t="shared" ca="1" si="3005"/>
        <v>500000</v>
      </c>
      <c r="BL2520" s="80">
        <f t="shared" ca="1" si="3005"/>
        <v>500000</v>
      </c>
      <c r="BM2520" s="80">
        <f t="shared" ca="1" si="3005"/>
        <v>500000</v>
      </c>
      <c r="BN2520" s="80">
        <f t="shared" ca="1" si="3005"/>
        <v>500000</v>
      </c>
      <c r="BO2520" s="80">
        <f t="shared" ca="1" si="3005"/>
        <v>500000</v>
      </c>
      <c r="BP2520" s="80">
        <f t="shared" ca="1" si="3005"/>
        <v>500000</v>
      </c>
      <c r="BQ2520" s="80">
        <f t="shared" ca="1" si="3005"/>
        <v>500000</v>
      </c>
      <c r="BR2520" s="80">
        <f t="shared" ca="1" si="3005"/>
        <v>500000</v>
      </c>
      <c r="BS2520" s="80">
        <f t="shared" ca="1" si="3005"/>
        <v>500000</v>
      </c>
      <c r="BT2520" s="80">
        <f t="shared" ca="1" si="3005"/>
        <v>500000</v>
      </c>
      <c r="BU2520" s="80">
        <f t="shared" ca="1" si="3005"/>
        <v>500000</v>
      </c>
      <c r="BV2520" s="80">
        <f t="shared" ca="1" si="3005"/>
        <v>500000</v>
      </c>
      <c r="BW2520" s="80">
        <f t="shared" ca="1" si="3005"/>
        <v>500000</v>
      </c>
      <c r="BX2520" s="80">
        <f t="shared" ca="1" si="3005"/>
        <v>500000</v>
      </c>
      <c r="BY2520" s="80">
        <f t="shared" ca="1" si="3005"/>
        <v>500000</v>
      </c>
      <c r="BZ2520" s="80">
        <f t="shared" ca="1" si="3005"/>
        <v>500000</v>
      </c>
      <c r="CA2520" s="80">
        <f t="shared" ca="1" si="3005"/>
        <v>500000</v>
      </c>
      <c r="CB2520" s="80">
        <f t="shared" ca="1" si="3005"/>
        <v>500000</v>
      </c>
      <c r="CC2520" s="80">
        <f t="shared" ca="1" si="3005"/>
        <v>500000</v>
      </c>
      <c r="CD2520" s="80">
        <f t="shared" ca="1" si="3005"/>
        <v>500000</v>
      </c>
      <c r="CE2520" s="80">
        <f t="shared" ref="CE2520:CK2520" ca="1" si="3006">CE2512*CE2516</f>
        <v>500000</v>
      </c>
      <c r="CF2520" s="80">
        <f t="shared" ca="1" si="3006"/>
        <v>500000</v>
      </c>
      <c r="CG2520" s="80">
        <f t="shared" ca="1" si="3006"/>
        <v>500000</v>
      </c>
      <c r="CH2520" s="80">
        <f t="shared" ca="1" si="3006"/>
        <v>500000</v>
      </c>
      <c r="CI2520" s="80">
        <f t="shared" ca="1" si="3006"/>
        <v>500000</v>
      </c>
      <c r="CJ2520" s="80">
        <f t="shared" ca="1" si="3006"/>
        <v>500000</v>
      </c>
      <c r="CK2520" s="80">
        <f t="shared" ca="1" si="3006"/>
        <v>500000</v>
      </c>
      <c r="CL2520" s="80">
        <f t="shared" ref="CL2520" ca="1" si="3007">CL2512*CL2516</f>
        <v>500000</v>
      </c>
    </row>
    <row r="2521" spans="2:90" x14ac:dyDescent="0.4">
      <c r="B2521" s="121" t="str">
        <f>"Total revenue - "&amp;B2494</f>
        <v>Total revenue - Surgical procedures</v>
      </c>
      <c r="C2521" s="12" t="s">
        <v>198</v>
      </c>
      <c r="D2521" s="12" t="s">
        <v>514</v>
      </c>
      <c r="E2521" s="12" t="s">
        <v>906</v>
      </c>
      <c r="F2521" s="12"/>
      <c r="G2521" s="12"/>
      <c r="H2521" s="12"/>
      <c r="I2521" s="60"/>
      <c r="J2521" s="60"/>
      <c r="K2521" s="33">
        <f ca="1">SUMIF($3:$3,K$2,2521:2521)</f>
        <v>9000000</v>
      </c>
      <c r="L2521" s="33">
        <f ca="1">SUMIF($3:$3,L$2,2521:2521)</f>
        <v>9000000</v>
      </c>
      <c r="M2521" s="33">
        <f ca="1">SUMIF($3:$3,M$2,2521:2521)</f>
        <v>9000000</v>
      </c>
      <c r="N2521" s="33">
        <f ca="1">SUMIF($3:$3,N$2,2521:2521)</f>
        <v>9000000</v>
      </c>
      <c r="O2521" s="33">
        <f ca="1">SUMIF($3:$3,O$2,2521:2521)</f>
        <v>9000000</v>
      </c>
      <c r="P2521" s="33">
        <f ca="1">SUMIF($3:$3,P$2,2521:2521)</f>
        <v>9000000</v>
      </c>
      <c r="R2521" s="15"/>
      <c r="S2521" s="142">
        <f t="shared" ref="S2521" ca="1" si="3008">SUM(S2519:S2520)</f>
        <v>750000</v>
      </c>
      <c r="T2521" s="142">
        <f t="shared" ref="T2521:AX2521" ca="1" si="3009">SUM(T2519:T2520)</f>
        <v>750000</v>
      </c>
      <c r="U2521" s="142">
        <f t="shared" ca="1" si="3009"/>
        <v>750000</v>
      </c>
      <c r="V2521" s="142">
        <f t="shared" ca="1" si="3009"/>
        <v>750000</v>
      </c>
      <c r="W2521" s="142">
        <f t="shared" ca="1" si="3009"/>
        <v>750000</v>
      </c>
      <c r="X2521" s="142">
        <f t="shared" ca="1" si="3009"/>
        <v>750000</v>
      </c>
      <c r="Y2521" s="142">
        <f t="shared" ca="1" si="3009"/>
        <v>750000</v>
      </c>
      <c r="Z2521" s="142">
        <f t="shared" ca="1" si="3009"/>
        <v>750000</v>
      </c>
      <c r="AA2521" s="142">
        <f t="shared" ca="1" si="3009"/>
        <v>750000</v>
      </c>
      <c r="AB2521" s="142">
        <f t="shared" ca="1" si="3009"/>
        <v>750000</v>
      </c>
      <c r="AC2521" s="142">
        <f t="shared" ca="1" si="3009"/>
        <v>750000</v>
      </c>
      <c r="AD2521" s="142">
        <f t="shared" ca="1" si="3009"/>
        <v>750000</v>
      </c>
      <c r="AE2521" s="142">
        <f t="shared" ca="1" si="3009"/>
        <v>750000</v>
      </c>
      <c r="AF2521" s="142">
        <f t="shared" ca="1" si="3009"/>
        <v>750000</v>
      </c>
      <c r="AG2521" s="142">
        <f t="shared" ca="1" si="3009"/>
        <v>750000</v>
      </c>
      <c r="AH2521" s="142">
        <f t="shared" ca="1" si="3009"/>
        <v>750000</v>
      </c>
      <c r="AI2521" s="142">
        <f t="shared" ca="1" si="3009"/>
        <v>750000</v>
      </c>
      <c r="AJ2521" s="142">
        <f t="shared" ca="1" si="3009"/>
        <v>750000</v>
      </c>
      <c r="AK2521" s="142">
        <f t="shared" ca="1" si="3009"/>
        <v>750000</v>
      </c>
      <c r="AL2521" s="142">
        <f t="shared" ca="1" si="3009"/>
        <v>750000</v>
      </c>
      <c r="AM2521" s="142">
        <f t="shared" ca="1" si="3009"/>
        <v>750000</v>
      </c>
      <c r="AN2521" s="142">
        <f t="shared" ca="1" si="3009"/>
        <v>750000</v>
      </c>
      <c r="AO2521" s="142">
        <f t="shared" ca="1" si="3009"/>
        <v>750000</v>
      </c>
      <c r="AP2521" s="142">
        <f t="shared" ca="1" si="3009"/>
        <v>750000</v>
      </c>
      <c r="AQ2521" s="142">
        <f t="shared" ca="1" si="3009"/>
        <v>750000</v>
      </c>
      <c r="AR2521" s="142">
        <f t="shared" ca="1" si="3009"/>
        <v>750000</v>
      </c>
      <c r="AS2521" s="142">
        <f t="shared" ca="1" si="3009"/>
        <v>750000</v>
      </c>
      <c r="AT2521" s="142">
        <f t="shared" ca="1" si="3009"/>
        <v>750000</v>
      </c>
      <c r="AU2521" s="142">
        <f t="shared" ca="1" si="3009"/>
        <v>750000</v>
      </c>
      <c r="AV2521" s="142">
        <f t="shared" ca="1" si="3009"/>
        <v>750000</v>
      </c>
      <c r="AW2521" s="142">
        <f t="shared" ca="1" si="3009"/>
        <v>750000</v>
      </c>
      <c r="AX2521" s="142">
        <f t="shared" ca="1" si="3009"/>
        <v>750000</v>
      </c>
      <c r="AY2521" s="142">
        <f t="shared" ref="AY2521:CD2521" ca="1" si="3010">SUM(AY2519:AY2520)</f>
        <v>750000</v>
      </c>
      <c r="AZ2521" s="142">
        <f t="shared" ca="1" si="3010"/>
        <v>750000</v>
      </c>
      <c r="BA2521" s="142">
        <f t="shared" ca="1" si="3010"/>
        <v>750000</v>
      </c>
      <c r="BB2521" s="142">
        <f t="shared" ca="1" si="3010"/>
        <v>750000</v>
      </c>
      <c r="BC2521" s="142">
        <f t="shared" ca="1" si="3010"/>
        <v>750000</v>
      </c>
      <c r="BD2521" s="142">
        <f t="shared" ca="1" si="3010"/>
        <v>750000</v>
      </c>
      <c r="BE2521" s="142">
        <f t="shared" ca="1" si="3010"/>
        <v>750000</v>
      </c>
      <c r="BF2521" s="142">
        <f t="shared" ca="1" si="3010"/>
        <v>750000</v>
      </c>
      <c r="BG2521" s="142">
        <f t="shared" ca="1" si="3010"/>
        <v>750000</v>
      </c>
      <c r="BH2521" s="142">
        <f t="shared" ca="1" si="3010"/>
        <v>750000</v>
      </c>
      <c r="BI2521" s="142">
        <f t="shared" ca="1" si="3010"/>
        <v>750000</v>
      </c>
      <c r="BJ2521" s="142">
        <f t="shared" ca="1" si="3010"/>
        <v>750000</v>
      </c>
      <c r="BK2521" s="142">
        <f t="shared" ca="1" si="3010"/>
        <v>750000</v>
      </c>
      <c r="BL2521" s="142">
        <f t="shared" ca="1" si="3010"/>
        <v>750000</v>
      </c>
      <c r="BM2521" s="142">
        <f t="shared" ca="1" si="3010"/>
        <v>750000</v>
      </c>
      <c r="BN2521" s="142">
        <f t="shared" ca="1" si="3010"/>
        <v>750000</v>
      </c>
      <c r="BO2521" s="142">
        <f t="shared" ca="1" si="3010"/>
        <v>750000</v>
      </c>
      <c r="BP2521" s="142">
        <f t="shared" ca="1" si="3010"/>
        <v>750000</v>
      </c>
      <c r="BQ2521" s="142">
        <f t="shared" ca="1" si="3010"/>
        <v>750000</v>
      </c>
      <c r="BR2521" s="142">
        <f t="shared" ca="1" si="3010"/>
        <v>750000</v>
      </c>
      <c r="BS2521" s="142">
        <f t="shared" ca="1" si="3010"/>
        <v>750000</v>
      </c>
      <c r="BT2521" s="142">
        <f t="shared" ca="1" si="3010"/>
        <v>750000</v>
      </c>
      <c r="BU2521" s="142">
        <f t="shared" ca="1" si="3010"/>
        <v>750000</v>
      </c>
      <c r="BV2521" s="142">
        <f t="shared" ca="1" si="3010"/>
        <v>750000</v>
      </c>
      <c r="BW2521" s="142">
        <f t="shared" ca="1" si="3010"/>
        <v>750000</v>
      </c>
      <c r="BX2521" s="142">
        <f t="shared" ca="1" si="3010"/>
        <v>750000</v>
      </c>
      <c r="BY2521" s="142">
        <f t="shared" ca="1" si="3010"/>
        <v>750000</v>
      </c>
      <c r="BZ2521" s="142">
        <f t="shared" ca="1" si="3010"/>
        <v>750000</v>
      </c>
      <c r="CA2521" s="142">
        <f t="shared" ca="1" si="3010"/>
        <v>750000</v>
      </c>
      <c r="CB2521" s="142">
        <f t="shared" ca="1" si="3010"/>
        <v>750000</v>
      </c>
      <c r="CC2521" s="142">
        <f t="shared" ca="1" si="3010"/>
        <v>750000</v>
      </c>
      <c r="CD2521" s="142">
        <f t="shared" ca="1" si="3010"/>
        <v>750000</v>
      </c>
      <c r="CE2521" s="142">
        <f t="shared" ref="CE2521:CK2521" ca="1" si="3011">SUM(CE2519:CE2520)</f>
        <v>750000</v>
      </c>
      <c r="CF2521" s="142">
        <f t="shared" ca="1" si="3011"/>
        <v>750000</v>
      </c>
      <c r="CG2521" s="142">
        <f t="shared" ca="1" si="3011"/>
        <v>750000</v>
      </c>
      <c r="CH2521" s="142">
        <f t="shared" ca="1" si="3011"/>
        <v>750000</v>
      </c>
      <c r="CI2521" s="142">
        <f t="shared" ca="1" si="3011"/>
        <v>750000</v>
      </c>
      <c r="CJ2521" s="142">
        <f t="shared" ca="1" si="3011"/>
        <v>750000</v>
      </c>
      <c r="CK2521" s="142">
        <f t="shared" ca="1" si="3011"/>
        <v>750000</v>
      </c>
      <c r="CL2521" s="142">
        <f t="shared" ref="CL2521" ca="1" si="3012">SUM(CL2519:CL2520)</f>
        <v>750000</v>
      </c>
    </row>
    <row r="2522" spans="2:90" x14ac:dyDescent="0.4">
      <c r="B2522" s="121"/>
      <c r="C2522" s="12"/>
      <c r="D2522" s="12" t="s">
        <v>514</v>
      </c>
      <c r="E2522" s="12" t="s">
        <v>906</v>
      </c>
      <c r="F2522" s="12"/>
      <c r="G2522" s="12"/>
      <c r="H2522" s="12"/>
      <c r="I2522" s="60"/>
      <c r="J2522" s="60"/>
      <c r="K2522" s="33"/>
      <c r="L2522" s="33"/>
      <c r="M2522" s="33"/>
      <c r="N2522" s="33"/>
      <c r="O2522" s="33"/>
      <c r="P2522" s="33"/>
      <c r="R2522" s="15"/>
      <c r="S2522" s="77"/>
      <c r="T2522" s="77"/>
      <c r="U2522" s="77"/>
      <c r="V2522" s="77"/>
      <c r="W2522" s="77"/>
      <c r="X2522" s="77"/>
      <c r="Y2522" s="77"/>
      <c r="Z2522" s="77"/>
      <c r="AA2522" s="77"/>
      <c r="AB2522" s="77"/>
      <c r="AC2522" s="77"/>
      <c r="AD2522" s="77"/>
      <c r="AE2522" s="77"/>
      <c r="AF2522" s="77"/>
      <c r="AG2522" s="77"/>
      <c r="AH2522" s="77"/>
      <c r="AI2522" s="77"/>
      <c r="AJ2522" s="77"/>
      <c r="AK2522" s="77"/>
      <c r="AL2522" s="77"/>
      <c r="AM2522" s="77"/>
      <c r="AN2522" s="77"/>
      <c r="AO2522" s="77"/>
      <c r="AP2522" s="77"/>
      <c r="AQ2522" s="77"/>
      <c r="AR2522" s="77"/>
      <c r="AS2522" s="77"/>
      <c r="AT2522" s="77"/>
      <c r="AU2522" s="77"/>
      <c r="AV2522" s="77"/>
      <c r="AW2522" s="77"/>
      <c r="AX2522" s="77"/>
      <c r="AY2522" s="77"/>
      <c r="AZ2522" s="77"/>
      <c r="BA2522" s="77"/>
      <c r="BB2522" s="77"/>
      <c r="BC2522" s="77"/>
      <c r="BD2522" s="77"/>
      <c r="BE2522" s="77"/>
      <c r="BF2522" s="77"/>
      <c r="BG2522" s="77"/>
      <c r="BH2522" s="77"/>
      <c r="BI2522" s="77"/>
      <c r="BJ2522" s="77"/>
      <c r="BK2522" s="77"/>
      <c r="BL2522" s="77"/>
      <c r="BM2522" s="77"/>
      <c r="BN2522" s="77"/>
      <c r="BO2522" s="77"/>
      <c r="BP2522" s="77"/>
      <c r="BQ2522" s="77"/>
      <c r="BR2522" s="77"/>
      <c r="BS2522" s="77"/>
      <c r="BT2522" s="77"/>
      <c r="BU2522" s="77"/>
      <c r="BV2522" s="77"/>
      <c r="BW2522" s="77"/>
      <c r="BX2522" s="77"/>
      <c r="BY2522" s="77"/>
      <c r="BZ2522" s="77"/>
      <c r="CA2522" s="77"/>
      <c r="CB2522" s="77"/>
      <c r="CC2522" s="77"/>
      <c r="CD2522" s="77"/>
      <c r="CE2522" s="77"/>
      <c r="CF2522" s="77"/>
      <c r="CG2522" s="77"/>
      <c r="CH2522" s="77"/>
      <c r="CI2522" s="77"/>
      <c r="CJ2522" s="77"/>
      <c r="CK2522" s="77"/>
      <c r="CL2522" s="77"/>
    </row>
    <row r="2523" spans="2:90" x14ac:dyDescent="0.4">
      <c r="B2523" s="93" t="str">
        <f>"COGS/"&amp;B2535&amp;":"</f>
        <v>COGS/procedure:</v>
      </c>
      <c r="C2523" s="12"/>
      <c r="D2523" s="12" t="s">
        <v>514</v>
      </c>
      <c r="E2523" s="12" t="s">
        <v>906</v>
      </c>
      <c r="F2523" s="12"/>
      <c r="G2523" s="12"/>
      <c r="H2523" s="12"/>
      <c r="I2523" s="60"/>
      <c r="J2523" s="60"/>
      <c r="K2523" s="12"/>
      <c r="L2523" s="12"/>
      <c r="M2523" s="12"/>
      <c r="N2523" s="12"/>
      <c r="O2523" s="12"/>
      <c r="P2523" s="12"/>
      <c r="R2523" s="13"/>
      <c r="S2523" s="76"/>
      <c r="T2523" s="76"/>
      <c r="U2523" s="76"/>
      <c r="V2523" s="76"/>
      <c r="W2523" s="76"/>
      <c r="X2523" s="76"/>
      <c r="Y2523" s="76"/>
      <c r="Z2523" s="76"/>
      <c r="AA2523" s="76"/>
      <c r="AB2523" s="76"/>
      <c r="AC2523" s="76"/>
      <c r="AD2523" s="76"/>
      <c r="AE2523" s="76"/>
      <c r="AF2523" s="76"/>
      <c r="AG2523" s="76"/>
      <c r="AH2523" s="76"/>
      <c r="AI2523" s="76"/>
      <c r="AJ2523" s="76"/>
      <c r="AK2523" s="76"/>
      <c r="AL2523" s="76"/>
      <c r="AM2523" s="76"/>
      <c r="AN2523" s="76"/>
      <c r="AO2523" s="76"/>
      <c r="AP2523" s="76"/>
      <c r="AQ2523" s="76"/>
      <c r="AR2523" s="76"/>
      <c r="AS2523" s="76"/>
      <c r="AT2523" s="76"/>
      <c r="AU2523" s="76"/>
      <c r="AV2523" s="76"/>
      <c r="AW2523" s="76"/>
      <c r="AX2523" s="76"/>
      <c r="AY2523" s="76"/>
      <c r="AZ2523" s="76"/>
      <c r="BA2523" s="76"/>
      <c r="BB2523" s="76"/>
      <c r="BC2523" s="76"/>
      <c r="BD2523" s="76"/>
      <c r="BE2523" s="76"/>
      <c r="BF2523" s="76"/>
      <c r="BG2523" s="76"/>
      <c r="BH2523" s="76"/>
      <c r="BI2523" s="76"/>
      <c r="BJ2523" s="76"/>
      <c r="BK2523" s="76"/>
      <c r="BL2523" s="76"/>
      <c r="BM2523" s="76"/>
      <c r="BN2523" s="76"/>
      <c r="BO2523" s="76"/>
      <c r="BP2523" s="76"/>
      <c r="BQ2523" s="76"/>
      <c r="BR2523" s="76"/>
      <c r="BS2523" s="76"/>
      <c r="BT2523" s="76"/>
      <c r="BU2523" s="76"/>
      <c r="BV2523" s="76"/>
      <c r="BW2523" s="76"/>
      <c r="BX2523" s="76"/>
      <c r="BY2523" s="76"/>
      <c r="BZ2523" s="76"/>
      <c r="CA2523" s="76"/>
      <c r="CB2523" s="76"/>
      <c r="CC2523" s="76"/>
      <c r="CD2523" s="76"/>
      <c r="CE2523" s="76"/>
      <c r="CF2523" s="76"/>
      <c r="CG2523" s="76"/>
      <c r="CH2523" s="76"/>
      <c r="CI2523" s="76"/>
      <c r="CJ2523" s="76"/>
      <c r="CK2523" s="76"/>
      <c r="CL2523" s="76"/>
    </row>
    <row r="2524" spans="2:90" x14ac:dyDescent="0.4">
      <c r="B2524" s="139" t="str">
        <f>B2515</f>
        <v>Product A</v>
      </c>
      <c r="C2524" s="12"/>
      <c r="D2524" s="12" t="s">
        <v>514</v>
      </c>
      <c r="E2524" s="12" t="s">
        <v>906</v>
      </c>
      <c r="F2524" s="12"/>
      <c r="G2524" s="12"/>
      <c r="H2524" s="12"/>
      <c r="I2524" s="60"/>
      <c r="J2524" s="60"/>
      <c r="K2524" s="61">
        <v>50</v>
      </c>
      <c r="L2524" s="61">
        <v>50</v>
      </c>
      <c r="M2524" s="61">
        <v>50</v>
      </c>
      <c r="N2524" s="61">
        <v>50</v>
      </c>
      <c r="O2524" s="61">
        <v>50</v>
      </c>
      <c r="P2524" s="61">
        <v>50</v>
      </c>
      <c r="R2524" s="67"/>
      <c r="S2524" s="141" cm="1">
        <f t="array" ref="S2524">INDEX($K:$P,ROW(),MATCH(S$3,$K$2:$P$2,0))</f>
        <v>50</v>
      </c>
      <c r="T2524" s="141" cm="1">
        <f t="array" ref="T2524">INDEX($K:$P,ROW(),MATCH(T$3,$K$2:$P$2,0))</f>
        <v>50</v>
      </c>
      <c r="U2524" s="141" cm="1">
        <f t="array" ref="U2524">INDEX($K:$P,ROW(),MATCH(U$3,$K$2:$P$2,0))</f>
        <v>50</v>
      </c>
      <c r="V2524" s="141" cm="1">
        <f t="array" ref="V2524">INDEX($K:$P,ROW(),MATCH(V$3,$K$2:$P$2,0))</f>
        <v>50</v>
      </c>
      <c r="W2524" s="141" cm="1">
        <f t="array" ref="W2524">INDEX($K:$P,ROW(),MATCH(W$3,$K$2:$P$2,0))</f>
        <v>50</v>
      </c>
      <c r="X2524" s="141" cm="1">
        <f t="array" ref="X2524">INDEX($K:$P,ROW(),MATCH(X$3,$K$2:$P$2,0))</f>
        <v>50</v>
      </c>
      <c r="Y2524" s="141" cm="1">
        <f t="array" ref="Y2524">INDEX($K:$P,ROW(),MATCH(Y$3,$K$2:$P$2,0))</f>
        <v>50</v>
      </c>
      <c r="Z2524" s="141" cm="1">
        <f t="array" ref="Z2524">INDEX($K:$P,ROW(),MATCH(Z$3,$K$2:$P$2,0))</f>
        <v>50</v>
      </c>
      <c r="AA2524" s="141" cm="1">
        <f t="array" ref="AA2524">INDEX($K:$P,ROW(),MATCH(AA$3,$K$2:$P$2,0))</f>
        <v>50</v>
      </c>
      <c r="AB2524" s="141" cm="1">
        <f t="array" ref="AB2524">INDEX($K:$P,ROW(),MATCH(AB$3,$K$2:$P$2,0))</f>
        <v>50</v>
      </c>
      <c r="AC2524" s="141" cm="1">
        <f t="array" ref="AC2524">INDEX($K:$P,ROW(),MATCH(AC$3,$K$2:$P$2,0))</f>
        <v>50</v>
      </c>
      <c r="AD2524" s="141" cm="1">
        <f t="array" ref="AD2524">INDEX($K:$P,ROW(),MATCH(AD$3,$K$2:$P$2,0))</f>
        <v>50</v>
      </c>
      <c r="AE2524" s="141" cm="1">
        <f t="array" ref="AE2524">INDEX($K:$P,ROW(),MATCH(AE$3,$K$2:$P$2,0))</f>
        <v>50</v>
      </c>
      <c r="AF2524" s="141" cm="1">
        <f t="array" ref="AF2524">INDEX($K:$P,ROW(),MATCH(AF$3,$K$2:$P$2,0))</f>
        <v>50</v>
      </c>
      <c r="AG2524" s="141" cm="1">
        <f t="array" ref="AG2524">INDEX($K:$P,ROW(),MATCH(AG$3,$K$2:$P$2,0))</f>
        <v>50</v>
      </c>
      <c r="AH2524" s="141" cm="1">
        <f t="array" ref="AH2524">INDEX($K:$P,ROW(),MATCH(AH$3,$K$2:$P$2,0))</f>
        <v>50</v>
      </c>
      <c r="AI2524" s="141" cm="1">
        <f t="array" ref="AI2524">INDEX($K:$P,ROW(),MATCH(AI$3,$K$2:$P$2,0))</f>
        <v>50</v>
      </c>
      <c r="AJ2524" s="141" cm="1">
        <f t="array" ref="AJ2524">INDEX($K:$P,ROW(),MATCH(AJ$3,$K$2:$P$2,0))</f>
        <v>50</v>
      </c>
      <c r="AK2524" s="141" cm="1">
        <f t="array" ref="AK2524">INDEX($K:$P,ROW(),MATCH(AK$3,$K$2:$P$2,0))</f>
        <v>50</v>
      </c>
      <c r="AL2524" s="141" cm="1">
        <f t="array" ref="AL2524">INDEX($K:$P,ROW(),MATCH(AL$3,$K$2:$P$2,0))</f>
        <v>50</v>
      </c>
      <c r="AM2524" s="141" cm="1">
        <f t="array" ref="AM2524">INDEX($K:$P,ROW(),MATCH(AM$3,$K$2:$P$2,0))</f>
        <v>50</v>
      </c>
      <c r="AN2524" s="141" cm="1">
        <f t="array" ref="AN2524">INDEX($K:$P,ROW(),MATCH(AN$3,$K$2:$P$2,0))</f>
        <v>50</v>
      </c>
      <c r="AO2524" s="141" cm="1">
        <f t="array" ref="AO2524">INDEX($K:$P,ROW(),MATCH(AO$3,$K$2:$P$2,0))</f>
        <v>50</v>
      </c>
      <c r="AP2524" s="141" cm="1">
        <f t="array" ref="AP2524">INDEX($K:$P,ROW(),MATCH(AP$3,$K$2:$P$2,0))</f>
        <v>50</v>
      </c>
      <c r="AQ2524" s="141" cm="1">
        <f t="array" ref="AQ2524">INDEX($K:$P,ROW(),MATCH(AQ$3,$K$2:$P$2,0))</f>
        <v>50</v>
      </c>
      <c r="AR2524" s="141" cm="1">
        <f t="array" ref="AR2524">INDEX($K:$P,ROW(),MATCH(AR$3,$K$2:$P$2,0))</f>
        <v>50</v>
      </c>
      <c r="AS2524" s="141" cm="1">
        <f t="array" ref="AS2524">INDEX($K:$P,ROW(),MATCH(AS$3,$K$2:$P$2,0))</f>
        <v>50</v>
      </c>
      <c r="AT2524" s="141" cm="1">
        <f t="array" ref="AT2524">INDEX($K:$P,ROW(),MATCH(AT$3,$K$2:$P$2,0))</f>
        <v>50</v>
      </c>
      <c r="AU2524" s="141" cm="1">
        <f t="array" ref="AU2524">INDEX($K:$P,ROW(),MATCH(AU$3,$K$2:$P$2,0))</f>
        <v>50</v>
      </c>
      <c r="AV2524" s="141" cm="1">
        <f t="array" ref="AV2524">INDEX($K:$P,ROW(),MATCH(AV$3,$K$2:$P$2,0))</f>
        <v>50</v>
      </c>
      <c r="AW2524" s="141" cm="1">
        <f t="array" ref="AW2524">INDEX($K:$P,ROW(),MATCH(AW$3,$K$2:$P$2,0))</f>
        <v>50</v>
      </c>
      <c r="AX2524" s="141" cm="1">
        <f t="array" ref="AX2524">INDEX($K:$P,ROW(),MATCH(AX$3,$K$2:$P$2,0))</f>
        <v>50</v>
      </c>
      <c r="AY2524" s="141" cm="1">
        <f t="array" ref="AY2524">INDEX($K:$P,ROW(),MATCH(AY$3,$K$2:$P$2,0))</f>
        <v>50</v>
      </c>
      <c r="AZ2524" s="141" cm="1">
        <f t="array" ref="AZ2524">INDEX($K:$P,ROW(),MATCH(AZ$3,$K$2:$P$2,0))</f>
        <v>50</v>
      </c>
      <c r="BA2524" s="141" cm="1">
        <f t="array" ref="BA2524">INDEX($K:$P,ROW(),MATCH(BA$3,$K$2:$P$2,0))</f>
        <v>50</v>
      </c>
      <c r="BB2524" s="141" cm="1">
        <f t="array" ref="BB2524">INDEX($K:$P,ROW(),MATCH(BB$3,$K$2:$P$2,0))</f>
        <v>50</v>
      </c>
      <c r="BC2524" s="141" cm="1">
        <f t="array" ref="BC2524">INDEX($K:$P,ROW(),MATCH(BC$3,$K$2:$P$2,0))</f>
        <v>50</v>
      </c>
      <c r="BD2524" s="141" cm="1">
        <f t="array" ref="BD2524">INDEX($K:$P,ROW(),MATCH(BD$3,$K$2:$P$2,0))</f>
        <v>50</v>
      </c>
      <c r="BE2524" s="141" cm="1">
        <f t="array" ref="BE2524">INDEX($K:$P,ROW(),MATCH(BE$3,$K$2:$P$2,0))</f>
        <v>50</v>
      </c>
      <c r="BF2524" s="141" cm="1">
        <f t="array" ref="BF2524">INDEX($K:$P,ROW(),MATCH(BF$3,$K$2:$P$2,0))</f>
        <v>50</v>
      </c>
      <c r="BG2524" s="141" cm="1">
        <f t="array" ref="BG2524">INDEX($K:$P,ROW(),MATCH(BG$3,$K$2:$P$2,0))</f>
        <v>50</v>
      </c>
      <c r="BH2524" s="141" cm="1">
        <f t="array" ref="BH2524">INDEX($K:$P,ROW(),MATCH(BH$3,$K$2:$P$2,0))</f>
        <v>50</v>
      </c>
      <c r="BI2524" s="141" cm="1">
        <f t="array" ref="BI2524">INDEX($K:$P,ROW(),MATCH(BI$3,$K$2:$P$2,0))</f>
        <v>50</v>
      </c>
      <c r="BJ2524" s="141" cm="1">
        <f t="array" ref="BJ2524">INDEX($K:$P,ROW(),MATCH(BJ$3,$K$2:$P$2,0))</f>
        <v>50</v>
      </c>
      <c r="BK2524" s="141" cm="1">
        <f t="array" ref="BK2524">INDEX($K:$P,ROW(),MATCH(BK$3,$K$2:$P$2,0))</f>
        <v>50</v>
      </c>
      <c r="BL2524" s="141" cm="1">
        <f t="array" ref="BL2524">INDEX($K:$P,ROW(),MATCH(BL$3,$K$2:$P$2,0))</f>
        <v>50</v>
      </c>
      <c r="BM2524" s="141" cm="1">
        <f t="array" ref="BM2524">INDEX($K:$P,ROW(),MATCH(BM$3,$K$2:$P$2,0))</f>
        <v>50</v>
      </c>
      <c r="BN2524" s="141" cm="1">
        <f t="array" ref="BN2524">INDEX($K:$P,ROW(),MATCH(BN$3,$K$2:$P$2,0))</f>
        <v>50</v>
      </c>
      <c r="BO2524" s="141" cm="1">
        <f t="array" ref="BO2524">INDEX($K:$P,ROW(),MATCH(BO$3,$K$2:$P$2,0))</f>
        <v>50</v>
      </c>
      <c r="BP2524" s="141" cm="1">
        <f t="array" ref="BP2524">INDEX($K:$P,ROW(),MATCH(BP$3,$K$2:$P$2,0))</f>
        <v>50</v>
      </c>
      <c r="BQ2524" s="141" cm="1">
        <f t="array" ref="BQ2524">INDEX($K:$P,ROW(),MATCH(BQ$3,$K$2:$P$2,0))</f>
        <v>50</v>
      </c>
      <c r="BR2524" s="141" cm="1">
        <f t="array" ref="BR2524">INDEX($K:$P,ROW(),MATCH(BR$3,$K$2:$P$2,0))</f>
        <v>50</v>
      </c>
      <c r="BS2524" s="141" cm="1">
        <f t="array" ref="BS2524">INDEX($K:$P,ROW(),MATCH(BS$3,$K$2:$P$2,0))</f>
        <v>50</v>
      </c>
      <c r="BT2524" s="141" cm="1">
        <f t="array" ref="BT2524">INDEX($K:$P,ROW(),MATCH(BT$3,$K$2:$P$2,0))</f>
        <v>50</v>
      </c>
      <c r="BU2524" s="141" cm="1">
        <f t="array" ref="BU2524">INDEX($K:$P,ROW(),MATCH(BU$3,$K$2:$P$2,0))</f>
        <v>50</v>
      </c>
      <c r="BV2524" s="141" cm="1">
        <f t="array" ref="BV2524">INDEX($K:$P,ROW(),MATCH(BV$3,$K$2:$P$2,0))</f>
        <v>50</v>
      </c>
      <c r="BW2524" s="141" cm="1">
        <f t="array" ref="BW2524">INDEX($K:$P,ROW(),MATCH(BW$3,$K$2:$P$2,0))</f>
        <v>50</v>
      </c>
      <c r="BX2524" s="141" cm="1">
        <f t="array" ref="BX2524">INDEX($K:$P,ROW(),MATCH(BX$3,$K$2:$P$2,0))</f>
        <v>50</v>
      </c>
      <c r="BY2524" s="141" cm="1">
        <f t="array" ref="BY2524">INDEX($K:$P,ROW(),MATCH(BY$3,$K$2:$P$2,0))</f>
        <v>50</v>
      </c>
      <c r="BZ2524" s="141" cm="1">
        <f t="array" ref="BZ2524">INDEX($K:$P,ROW(),MATCH(BZ$3,$K$2:$P$2,0))</f>
        <v>50</v>
      </c>
      <c r="CA2524" s="141" cm="1">
        <f t="array" ref="CA2524">INDEX($K:$P,ROW(),MATCH(CA$3,$K$2:$P$2,0))</f>
        <v>50</v>
      </c>
      <c r="CB2524" s="141" cm="1">
        <f t="array" ref="CB2524">INDEX($K:$P,ROW(),MATCH(CB$3,$K$2:$P$2,0))</f>
        <v>50</v>
      </c>
      <c r="CC2524" s="141" cm="1">
        <f t="array" ref="CC2524">INDEX($K:$P,ROW(),MATCH(CC$3,$K$2:$P$2,0))</f>
        <v>50</v>
      </c>
      <c r="CD2524" s="141" cm="1">
        <f t="array" ref="CD2524">INDEX($K:$P,ROW(),MATCH(CD$3,$K$2:$P$2,0))</f>
        <v>50</v>
      </c>
      <c r="CE2524" s="141" cm="1">
        <f t="array" ref="CE2524">INDEX($K:$P,ROW(),MATCH(CE$3,$K$2:$P$2,0))</f>
        <v>50</v>
      </c>
      <c r="CF2524" s="141" cm="1">
        <f t="array" ref="CF2524">INDEX($K:$P,ROW(),MATCH(CF$3,$K$2:$P$2,0))</f>
        <v>50</v>
      </c>
      <c r="CG2524" s="141" cm="1">
        <f t="array" ref="CG2524">INDEX($K:$P,ROW(),MATCH(CG$3,$K$2:$P$2,0))</f>
        <v>50</v>
      </c>
      <c r="CH2524" s="141" cm="1">
        <f t="array" ref="CH2524">INDEX($K:$P,ROW(),MATCH(CH$3,$K$2:$P$2,0))</f>
        <v>50</v>
      </c>
      <c r="CI2524" s="141" cm="1">
        <f t="array" ref="CI2524">INDEX($K:$P,ROW(),MATCH(CI$3,$K$2:$P$2,0))</f>
        <v>50</v>
      </c>
      <c r="CJ2524" s="141" cm="1">
        <f t="array" ref="CJ2524">INDEX($K:$P,ROW(),MATCH(CJ$3,$K$2:$P$2,0))</f>
        <v>50</v>
      </c>
      <c r="CK2524" s="141" cm="1">
        <f t="array" ref="CK2524">INDEX($K:$P,ROW(),MATCH(CK$3,$K$2:$P$2,0))</f>
        <v>50</v>
      </c>
      <c r="CL2524" s="141" cm="1">
        <f t="array" ref="CL2524">INDEX($K:$P,ROW(),MATCH(CL$3,$K$2:$P$2,0))</f>
        <v>50</v>
      </c>
    </row>
    <row r="2525" spans="2:90" x14ac:dyDescent="0.4">
      <c r="B2525" s="139" t="str">
        <f>B2516</f>
        <v>Product B</v>
      </c>
      <c r="C2525" s="12"/>
      <c r="D2525" s="12" t="s">
        <v>514</v>
      </c>
      <c r="E2525" s="12" t="s">
        <v>906</v>
      </c>
      <c r="F2525" s="12"/>
      <c r="G2525" s="12"/>
      <c r="H2525" s="12"/>
      <c r="I2525" s="60"/>
      <c r="J2525" s="60"/>
      <c r="K2525" s="61">
        <v>100</v>
      </c>
      <c r="L2525" s="61">
        <v>100</v>
      </c>
      <c r="M2525" s="61">
        <v>100</v>
      </c>
      <c r="N2525" s="61">
        <v>100</v>
      </c>
      <c r="O2525" s="61">
        <v>100</v>
      </c>
      <c r="P2525" s="61">
        <v>100</v>
      </c>
      <c r="R2525" s="13"/>
      <c r="S2525" s="141" cm="1">
        <f t="array" ref="S2525">INDEX($K:$P,ROW(),MATCH(S$3,$K$2:$P$2,0))</f>
        <v>100</v>
      </c>
      <c r="T2525" s="141" cm="1">
        <f t="array" ref="T2525">INDEX($K:$P,ROW(),MATCH(T$3,$K$2:$P$2,0))</f>
        <v>100</v>
      </c>
      <c r="U2525" s="141" cm="1">
        <f t="array" ref="U2525">INDEX($K:$P,ROW(),MATCH(U$3,$K$2:$P$2,0))</f>
        <v>100</v>
      </c>
      <c r="V2525" s="141" cm="1">
        <f t="array" ref="V2525">INDEX($K:$P,ROW(),MATCH(V$3,$K$2:$P$2,0))</f>
        <v>100</v>
      </c>
      <c r="W2525" s="141" cm="1">
        <f t="array" ref="W2525">INDEX($K:$P,ROW(),MATCH(W$3,$K$2:$P$2,0))</f>
        <v>100</v>
      </c>
      <c r="X2525" s="141" cm="1">
        <f t="array" ref="X2525">INDEX($K:$P,ROW(),MATCH(X$3,$K$2:$P$2,0))</f>
        <v>100</v>
      </c>
      <c r="Y2525" s="141" cm="1">
        <f t="array" ref="Y2525">INDEX($K:$P,ROW(),MATCH(Y$3,$K$2:$P$2,0))</f>
        <v>100</v>
      </c>
      <c r="Z2525" s="141" cm="1">
        <f t="array" ref="Z2525">INDEX($K:$P,ROW(),MATCH(Z$3,$K$2:$P$2,0))</f>
        <v>100</v>
      </c>
      <c r="AA2525" s="141" cm="1">
        <f t="array" ref="AA2525">INDEX($K:$P,ROW(),MATCH(AA$3,$K$2:$P$2,0))</f>
        <v>100</v>
      </c>
      <c r="AB2525" s="141" cm="1">
        <f t="array" ref="AB2525">INDEX($K:$P,ROW(),MATCH(AB$3,$K$2:$P$2,0))</f>
        <v>100</v>
      </c>
      <c r="AC2525" s="141" cm="1">
        <f t="array" ref="AC2525">INDEX($K:$P,ROW(),MATCH(AC$3,$K$2:$P$2,0))</f>
        <v>100</v>
      </c>
      <c r="AD2525" s="141" cm="1">
        <f t="array" ref="AD2525">INDEX($K:$P,ROW(),MATCH(AD$3,$K$2:$P$2,0))</f>
        <v>100</v>
      </c>
      <c r="AE2525" s="141" cm="1">
        <f t="array" ref="AE2525">INDEX($K:$P,ROW(),MATCH(AE$3,$K$2:$P$2,0))</f>
        <v>100</v>
      </c>
      <c r="AF2525" s="141" cm="1">
        <f t="array" ref="AF2525">INDEX($K:$P,ROW(),MATCH(AF$3,$K$2:$P$2,0))</f>
        <v>100</v>
      </c>
      <c r="AG2525" s="141" cm="1">
        <f t="array" ref="AG2525">INDEX($K:$P,ROW(),MATCH(AG$3,$K$2:$P$2,0))</f>
        <v>100</v>
      </c>
      <c r="AH2525" s="141" cm="1">
        <f t="array" ref="AH2525">INDEX($K:$P,ROW(),MATCH(AH$3,$K$2:$P$2,0))</f>
        <v>100</v>
      </c>
      <c r="AI2525" s="141" cm="1">
        <f t="array" ref="AI2525">INDEX($K:$P,ROW(),MATCH(AI$3,$K$2:$P$2,0))</f>
        <v>100</v>
      </c>
      <c r="AJ2525" s="141" cm="1">
        <f t="array" ref="AJ2525">INDEX($K:$P,ROW(),MATCH(AJ$3,$K$2:$P$2,0))</f>
        <v>100</v>
      </c>
      <c r="AK2525" s="141" cm="1">
        <f t="array" ref="AK2525">INDEX($K:$P,ROW(),MATCH(AK$3,$K$2:$P$2,0))</f>
        <v>100</v>
      </c>
      <c r="AL2525" s="141" cm="1">
        <f t="array" ref="AL2525">INDEX($K:$P,ROW(),MATCH(AL$3,$K$2:$P$2,0))</f>
        <v>100</v>
      </c>
      <c r="AM2525" s="141" cm="1">
        <f t="array" ref="AM2525">INDEX($K:$P,ROW(),MATCH(AM$3,$K$2:$P$2,0))</f>
        <v>100</v>
      </c>
      <c r="AN2525" s="141" cm="1">
        <f t="array" ref="AN2525">INDEX($K:$P,ROW(),MATCH(AN$3,$K$2:$P$2,0))</f>
        <v>100</v>
      </c>
      <c r="AO2525" s="141" cm="1">
        <f t="array" ref="AO2525">INDEX($K:$P,ROW(),MATCH(AO$3,$K$2:$P$2,0))</f>
        <v>100</v>
      </c>
      <c r="AP2525" s="141" cm="1">
        <f t="array" ref="AP2525">INDEX($K:$P,ROW(),MATCH(AP$3,$K$2:$P$2,0))</f>
        <v>100</v>
      </c>
      <c r="AQ2525" s="141" cm="1">
        <f t="array" ref="AQ2525">INDEX($K:$P,ROW(),MATCH(AQ$3,$K$2:$P$2,0))</f>
        <v>100</v>
      </c>
      <c r="AR2525" s="141" cm="1">
        <f t="array" ref="AR2525">INDEX($K:$P,ROW(),MATCH(AR$3,$K$2:$P$2,0))</f>
        <v>100</v>
      </c>
      <c r="AS2525" s="141" cm="1">
        <f t="array" ref="AS2525">INDEX($K:$P,ROW(),MATCH(AS$3,$K$2:$P$2,0))</f>
        <v>100</v>
      </c>
      <c r="AT2525" s="141" cm="1">
        <f t="array" ref="AT2525">INDEX($K:$P,ROW(),MATCH(AT$3,$K$2:$P$2,0))</f>
        <v>100</v>
      </c>
      <c r="AU2525" s="141" cm="1">
        <f t="array" ref="AU2525">INDEX($K:$P,ROW(),MATCH(AU$3,$K$2:$P$2,0))</f>
        <v>100</v>
      </c>
      <c r="AV2525" s="141" cm="1">
        <f t="array" ref="AV2525">INDEX($K:$P,ROW(),MATCH(AV$3,$K$2:$P$2,0))</f>
        <v>100</v>
      </c>
      <c r="AW2525" s="141" cm="1">
        <f t="array" ref="AW2525">INDEX($K:$P,ROW(),MATCH(AW$3,$K$2:$P$2,0))</f>
        <v>100</v>
      </c>
      <c r="AX2525" s="141" cm="1">
        <f t="array" ref="AX2525">INDEX($K:$P,ROW(),MATCH(AX$3,$K$2:$P$2,0))</f>
        <v>100</v>
      </c>
      <c r="AY2525" s="141" cm="1">
        <f t="array" ref="AY2525">INDEX($K:$P,ROW(),MATCH(AY$3,$K$2:$P$2,0))</f>
        <v>100</v>
      </c>
      <c r="AZ2525" s="141" cm="1">
        <f t="array" ref="AZ2525">INDEX($K:$P,ROW(),MATCH(AZ$3,$K$2:$P$2,0))</f>
        <v>100</v>
      </c>
      <c r="BA2525" s="141" cm="1">
        <f t="array" ref="BA2525">INDEX($K:$P,ROW(),MATCH(BA$3,$K$2:$P$2,0))</f>
        <v>100</v>
      </c>
      <c r="BB2525" s="141" cm="1">
        <f t="array" ref="BB2525">INDEX($K:$P,ROW(),MATCH(BB$3,$K$2:$P$2,0))</f>
        <v>100</v>
      </c>
      <c r="BC2525" s="141" cm="1">
        <f t="array" ref="BC2525">INDEX($K:$P,ROW(),MATCH(BC$3,$K$2:$P$2,0))</f>
        <v>100</v>
      </c>
      <c r="BD2525" s="141" cm="1">
        <f t="array" ref="BD2525">INDEX($K:$P,ROW(),MATCH(BD$3,$K$2:$P$2,0))</f>
        <v>100</v>
      </c>
      <c r="BE2525" s="141" cm="1">
        <f t="array" ref="BE2525">INDEX($K:$P,ROW(),MATCH(BE$3,$K$2:$P$2,0))</f>
        <v>100</v>
      </c>
      <c r="BF2525" s="141" cm="1">
        <f t="array" ref="BF2525">INDEX($K:$P,ROW(),MATCH(BF$3,$K$2:$P$2,0))</f>
        <v>100</v>
      </c>
      <c r="BG2525" s="141" cm="1">
        <f t="array" ref="BG2525">INDEX($K:$P,ROW(),MATCH(BG$3,$K$2:$P$2,0))</f>
        <v>100</v>
      </c>
      <c r="BH2525" s="141" cm="1">
        <f t="array" ref="BH2525">INDEX($K:$P,ROW(),MATCH(BH$3,$K$2:$P$2,0))</f>
        <v>100</v>
      </c>
      <c r="BI2525" s="141" cm="1">
        <f t="array" ref="BI2525">INDEX($K:$P,ROW(),MATCH(BI$3,$K$2:$P$2,0))</f>
        <v>100</v>
      </c>
      <c r="BJ2525" s="141" cm="1">
        <f t="array" ref="BJ2525">INDEX($K:$P,ROW(),MATCH(BJ$3,$K$2:$P$2,0))</f>
        <v>100</v>
      </c>
      <c r="BK2525" s="141" cm="1">
        <f t="array" ref="BK2525">INDEX($K:$P,ROW(),MATCH(BK$3,$K$2:$P$2,0))</f>
        <v>100</v>
      </c>
      <c r="BL2525" s="141" cm="1">
        <f t="array" ref="BL2525">INDEX($K:$P,ROW(),MATCH(BL$3,$K$2:$P$2,0))</f>
        <v>100</v>
      </c>
      <c r="BM2525" s="141" cm="1">
        <f t="array" ref="BM2525">INDEX($K:$P,ROW(),MATCH(BM$3,$K$2:$P$2,0))</f>
        <v>100</v>
      </c>
      <c r="BN2525" s="141" cm="1">
        <f t="array" ref="BN2525">INDEX($K:$P,ROW(),MATCH(BN$3,$K$2:$P$2,0))</f>
        <v>100</v>
      </c>
      <c r="BO2525" s="141" cm="1">
        <f t="array" ref="BO2525">INDEX($K:$P,ROW(),MATCH(BO$3,$K$2:$P$2,0))</f>
        <v>100</v>
      </c>
      <c r="BP2525" s="141" cm="1">
        <f t="array" ref="BP2525">INDEX($K:$P,ROW(),MATCH(BP$3,$K$2:$P$2,0))</f>
        <v>100</v>
      </c>
      <c r="BQ2525" s="141" cm="1">
        <f t="array" ref="BQ2525">INDEX($K:$P,ROW(),MATCH(BQ$3,$K$2:$P$2,0))</f>
        <v>100</v>
      </c>
      <c r="BR2525" s="141" cm="1">
        <f t="array" ref="BR2525">INDEX($K:$P,ROW(),MATCH(BR$3,$K$2:$P$2,0))</f>
        <v>100</v>
      </c>
      <c r="BS2525" s="141" cm="1">
        <f t="array" ref="BS2525">INDEX($K:$P,ROW(),MATCH(BS$3,$K$2:$P$2,0))</f>
        <v>100</v>
      </c>
      <c r="BT2525" s="141" cm="1">
        <f t="array" ref="BT2525">INDEX($K:$P,ROW(),MATCH(BT$3,$K$2:$P$2,0))</f>
        <v>100</v>
      </c>
      <c r="BU2525" s="141" cm="1">
        <f t="array" ref="BU2525">INDEX($K:$P,ROW(),MATCH(BU$3,$K$2:$P$2,0))</f>
        <v>100</v>
      </c>
      <c r="BV2525" s="141" cm="1">
        <f t="array" ref="BV2525">INDEX($K:$P,ROW(),MATCH(BV$3,$K$2:$P$2,0))</f>
        <v>100</v>
      </c>
      <c r="BW2525" s="141" cm="1">
        <f t="array" ref="BW2525">INDEX($K:$P,ROW(),MATCH(BW$3,$K$2:$P$2,0))</f>
        <v>100</v>
      </c>
      <c r="BX2525" s="141" cm="1">
        <f t="array" ref="BX2525">INDEX($K:$P,ROW(),MATCH(BX$3,$K$2:$P$2,0))</f>
        <v>100</v>
      </c>
      <c r="BY2525" s="141" cm="1">
        <f t="array" ref="BY2525">INDEX($K:$P,ROW(),MATCH(BY$3,$K$2:$P$2,0))</f>
        <v>100</v>
      </c>
      <c r="BZ2525" s="141" cm="1">
        <f t="array" ref="BZ2525">INDEX($K:$P,ROW(),MATCH(BZ$3,$K$2:$P$2,0))</f>
        <v>100</v>
      </c>
      <c r="CA2525" s="141" cm="1">
        <f t="array" ref="CA2525">INDEX($K:$P,ROW(),MATCH(CA$3,$K$2:$P$2,0))</f>
        <v>100</v>
      </c>
      <c r="CB2525" s="141" cm="1">
        <f t="array" ref="CB2525">INDEX($K:$P,ROW(),MATCH(CB$3,$K$2:$P$2,0))</f>
        <v>100</v>
      </c>
      <c r="CC2525" s="141" cm="1">
        <f t="array" ref="CC2525">INDEX($K:$P,ROW(),MATCH(CC$3,$K$2:$P$2,0))</f>
        <v>100</v>
      </c>
      <c r="CD2525" s="141" cm="1">
        <f t="array" ref="CD2525">INDEX($K:$P,ROW(),MATCH(CD$3,$K$2:$P$2,0))</f>
        <v>100</v>
      </c>
      <c r="CE2525" s="141" cm="1">
        <f t="array" ref="CE2525">INDEX($K:$P,ROW(),MATCH(CE$3,$K$2:$P$2,0))</f>
        <v>100</v>
      </c>
      <c r="CF2525" s="141" cm="1">
        <f t="array" ref="CF2525">INDEX($K:$P,ROW(),MATCH(CF$3,$K$2:$P$2,0))</f>
        <v>100</v>
      </c>
      <c r="CG2525" s="141" cm="1">
        <f t="array" ref="CG2525">INDEX($K:$P,ROW(),MATCH(CG$3,$K$2:$P$2,0))</f>
        <v>100</v>
      </c>
      <c r="CH2525" s="141" cm="1">
        <f t="array" ref="CH2525">INDEX($K:$P,ROW(),MATCH(CH$3,$K$2:$P$2,0))</f>
        <v>100</v>
      </c>
      <c r="CI2525" s="141" cm="1">
        <f t="array" ref="CI2525">INDEX($K:$P,ROW(),MATCH(CI$3,$K$2:$P$2,0))</f>
        <v>100</v>
      </c>
      <c r="CJ2525" s="141" cm="1">
        <f t="array" ref="CJ2525">INDEX($K:$P,ROW(),MATCH(CJ$3,$K$2:$P$2,0))</f>
        <v>100</v>
      </c>
      <c r="CK2525" s="141" cm="1">
        <f t="array" ref="CK2525">INDEX($K:$P,ROW(),MATCH(CK$3,$K$2:$P$2,0))</f>
        <v>100</v>
      </c>
      <c r="CL2525" s="141" cm="1">
        <f t="array" ref="CL2525">INDEX($K:$P,ROW(),MATCH(CL$3,$K$2:$P$2,0))</f>
        <v>100</v>
      </c>
    </row>
    <row r="2526" spans="2:90" x14ac:dyDescent="0.4">
      <c r="B2526" s="93"/>
      <c r="C2526" s="12"/>
      <c r="D2526" s="12" t="s">
        <v>514</v>
      </c>
      <c r="E2526" s="12" t="s">
        <v>906</v>
      </c>
      <c r="F2526" s="12"/>
      <c r="G2526" s="12"/>
      <c r="H2526" s="12"/>
      <c r="I2526" s="60"/>
      <c r="J2526" s="60"/>
      <c r="K2526" s="12"/>
      <c r="L2526" s="12"/>
      <c r="M2526" s="12"/>
      <c r="N2526" s="12"/>
      <c r="O2526" s="12"/>
      <c r="P2526" s="12"/>
      <c r="R2526" s="13"/>
      <c r="S2526" s="76"/>
      <c r="T2526" s="76"/>
      <c r="U2526" s="76"/>
      <c r="V2526" s="76"/>
      <c r="W2526" s="76"/>
      <c r="X2526" s="76"/>
      <c r="Y2526" s="76"/>
      <c r="Z2526" s="76"/>
      <c r="AA2526" s="76"/>
      <c r="AB2526" s="76"/>
      <c r="AC2526" s="76"/>
      <c r="AD2526" s="76"/>
      <c r="AE2526" s="76"/>
      <c r="AF2526" s="76"/>
      <c r="AG2526" s="76"/>
      <c r="AH2526" s="76"/>
      <c r="AI2526" s="76"/>
      <c r="AJ2526" s="76"/>
      <c r="AK2526" s="76"/>
      <c r="AL2526" s="76"/>
      <c r="AM2526" s="76"/>
      <c r="AN2526" s="76"/>
      <c r="AO2526" s="76"/>
      <c r="AP2526" s="76"/>
      <c r="AQ2526" s="76"/>
      <c r="AR2526" s="76"/>
      <c r="AS2526" s="76"/>
      <c r="AT2526" s="76"/>
      <c r="AU2526" s="76"/>
      <c r="AV2526" s="76"/>
      <c r="AW2526" s="76"/>
      <c r="AX2526" s="76"/>
      <c r="AY2526" s="76"/>
      <c r="AZ2526" s="76"/>
      <c r="BA2526" s="76"/>
      <c r="BB2526" s="76"/>
      <c r="BC2526" s="76"/>
      <c r="BD2526" s="76"/>
      <c r="BE2526" s="76"/>
      <c r="BF2526" s="76"/>
      <c r="BG2526" s="76"/>
      <c r="BH2526" s="76"/>
      <c r="BI2526" s="76"/>
      <c r="BJ2526" s="76"/>
      <c r="BK2526" s="76"/>
      <c r="BL2526" s="76"/>
      <c r="BM2526" s="76"/>
      <c r="BN2526" s="76"/>
      <c r="BO2526" s="76"/>
      <c r="BP2526" s="76"/>
      <c r="BQ2526" s="76"/>
      <c r="BR2526" s="76"/>
      <c r="BS2526" s="76"/>
      <c r="BT2526" s="76"/>
      <c r="BU2526" s="76"/>
      <c r="BV2526" s="76"/>
      <c r="BW2526" s="76"/>
      <c r="BX2526" s="76"/>
      <c r="BY2526" s="76"/>
      <c r="BZ2526" s="76"/>
      <c r="CA2526" s="76"/>
      <c r="CB2526" s="76"/>
      <c r="CC2526" s="76"/>
      <c r="CD2526" s="76"/>
      <c r="CE2526" s="76"/>
      <c r="CF2526" s="76"/>
      <c r="CG2526" s="76"/>
      <c r="CH2526" s="76"/>
      <c r="CI2526" s="76"/>
      <c r="CJ2526" s="76"/>
      <c r="CK2526" s="76"/>
      <c r="CL2526" s="76"/>
    </row>
    <row r="2527" spans="2:90" x14ac:dyDescent="0.4">
      <c r="B2527" s="93" t="s">
        <v>518</v>
      </c>
      <c r="C2527" s="12"/>
      <c r="D2527" s="12" t="s">
        <v>514</v>
      </c>
      <c r="E2527" s="12" t="s">
        <v>906</v>
      </c>
      <c r="F2527" s="12"/>
      <c r="G2527" s="12"/>
      <c r="H2527" s="12"/>
      <c r="I2527" s="60"/>
      <c r="J2527" s="60"/>
      <c r="K2527" s="12"/>
      <c r="L2527" s="12"/>
      <c r="M2527" s="12"/>
      <c r="N2527" s="12"/>
      <c r="O2527" s="12"/>
      <c r="P2527" s="12"/>
      <c r="R2527" s="13"/>
      <c r="S2527" s="76"/>
      <c r="T2527" s="76"/>
      <c r="U2527" s="76"/>
      <c r="V2527" s="76"/>
      <c r="W2527" s="76"/>
      <c r="X2527" s="76"/>
      <c r="Y2527" s="76"/>
      <c r="Z2527" s="76"/>
      <c r="AA2527" s="76"/>
      <c r="AB2527" s="76"/>
      <c r="AC2527" s="76"/>
      <c r="AD2527" s="76"/>
      <c r="AE2527" s="76"/>
      <c r="AF2527" s="76"/>
      <c r="AG2527" s="76"/>
      <c r="AH2527" s="76"/>
      <c r="AI2527" s="76"/>
      <c r="AJ2527" s="76"/>
      <c r="AK2527" s="76"/>
      <c r="AL2527" s="76"/>
      <c r="AM2527" s="76"/>
      <c r="AN2527" s="76"/>
      <c r="AO2527" s="76"/>
      <c r="AP2527" s="76"/>
      <c r="AQ2527" s="76"/>
      <c r="AR2527" s="76"/>
      <c r="AS2527" s="76"/>
      <c r="AT2527" s="76"/>
      <c r="AU2527" s="76"/>
      <c r="AV2527" s="76"/>
      <c r="AW2527" s="76"/>
      <c r="AX2527" s="76"/>
      <c r="AY2527" s="76"/>
      <c r="AZ2527" s="76"/>
      <c r="BA2527" s="76"/>
      <c r="BB2527" s="76"/>
      <c r="BC2527" s="76"/>
      <c r="BD2527" s="76"/>
      <c r="BE2527" s="76"/>
      <c r="BF2527" s="76"/>
      <c r="BG2527" s="76"/>
      <c r="BH2527" s="76"/>
      <c r="BI2527" s="76"/>
      <c r="BJ2527" s="76"/>
      <c r="BK2527" s="76"/>
      <c r="BL2527" s="76"/>
      <c r="BM2527" s="76"/>
      <c r="BN2527" s="76"/>
      <c r="BO2527" s="76"/>
      <c r="BP2527" s="76"/>
      <c r="BQ2527" s="76"/>
      <c r="BR2527" s="76"/>
      <c r="BS2527" s="76"/>
      <c r="BT2527" s="76"/>
      <c r="BU2527" s="76"/>
      <c r="BV2527" s="76"/>
      <c r="BW2527" s="76"/>
      <c r="BX2527" s="76"/>
      <c r="BY2527" s="76"/>
      <c r="BZ2527" s="76"/>
      <c r="CA2527" s="76"/>
      <c r="CB2527" s="76"/>
      <c r="CC2527" s="76"/>
      <c r="CD2527" s="76"/>
      <c r="CE2527" s="76"/>
      <c r="CF2527" s="76"/>
      <c r="CG2527" s="76"/>
      <c r="CH2527" s="76"/>
      <c r="CI2527" s="76"/>
      <c r="CJ2527" s="76"/>
      <c r="CK2527" s="76"/>
      <c r="CL2527" s="76"/>
    </row>
    <row r="2528" spans="2:90" x14ac:dyDescent="0.4">
      <c r="B2528" s="152" t="str">
        <f>B2524</f>
        <v>Product A</v>
      </c>
      <c r="C2528" s="12"/>
      <c r="D2528" s="12" t="s">
        <v>514</v>
      </c>
      <c r="E2528" s="12" t="s">
        <v>906</v>
      </c>
      <c r="F2528" s="12"/>
      <c r="G2528" s="12"/>
      <c r="H2528" s="12"/>
      <c r="I2528" s="60"/>
      <c r="J2528" s="60"/>
      <c r="K2528" s="53">
        <f ca="1">SUMIF($3:$3,K$2,2528:2528)</f>
        <v>-1500000</v>
      </c>
      <c r="L2528" s="53">
        <f ca="1">SUMIF($3:$3,L$2,2528:2528)</f>
        <v>-1500000</v>
      </c>
      <c r="M2528" s="53">
        <f ca="1">SUMIF($3:$3,M$2,2528:2528)</f>
        <v>-1500000</v>
      </c>
      <c r="N2528" s="53">
        <f ca="1">SUMIF($3:$3,N$2,2528:2528)</f>
        <v>-1500000</v>
      </c>
      <c r="O2528" s="53">
        <f ca="1">SUMIF($3:$3,O$2,2528:2528)</f>
        <v>-1500000</v>
      </c>
      <c r="P2528" s="53">
        <f ca="1">SUMIF($3:$3,P$2,2528:2528)</f>
        <v>-1500000</v>
      </c>
      <c r="R2528" s="13"/>
      <c r="S2528" s="80">
        <f t="shared" ref="S2528" ca="1" si="3013">-S2511*S2524</f>
        <v>-125000</v>
      </c>
      <c r="T2528" s="80">
        <f t="shared" ref="T2528:AX2528" ca="1" si="3014">-T2511*T2524</f>
        <v>-125000</v>
      </c>
      <c r="U2528" s="80">
        <f t="shared" ca="1" si="3014"/>
        <v>-125000</v>
      </c>
      <c r="V2528" s="80">
        <f t="shared" ca="1" si="3014"/>
        <v>-125000</v>
      </c>
      <c r="W2528" s="80">
        <f t="shared" ca="1" si="3014"/>
        <v>-125000</v>
      </c>
      <c r="X2528" s="80">
        <f t="shared" ca="1" si="3014"/>
        <v>-125000</v>
      </c>
      <c r="Y2528" s="80">
        <f t="shared" ca="1" si="3014"/>
        <v>-125000</v>
      </c>
      <c r="Z2528" s="80">
        <f t="shared" ca="1" si="3014"/>
        <v>-125000</v>
      </c>
      <c r="AA2528" s="80">
        <f t="shared" ca="1" si="3014"/>
        <v>-125000</v>
      </c>
      <c r="AB2528" s="80">
        <f t="shared" ca="1" si="3014"/>
        <v>-125000</v>
      </c>
      <c r="AC2528" s="80">
        <f t="shared" ca="1" si="3014"/>
        <v>-125000</v>
      </c>
      <c r="AD2528" s="80">
        <f t="shared" ca="1" si="3014"/>
        <v>-125000</v>
      </c>
      <c r="AE2528" s="80">
        <f t="shared" ca="1" si="3014"/>
        <v>-125000</v>
      </c>
      <c r="AF2528" s="80">
        <f t="shared" ca="1" si="3014"/>
        <v>-125000</v>
      </c>
      <c r="AG2528" s="80">
        <f t="shared" ca="1" si="3014"/>
        <v>-125000</v>
      </c>
      <c r="AH2528" s="80">
        <f t="shared" ca="1" si="3014"/>
        <v>-125000</v>
      </c>
      <c r="AI2528" s="80">
        <f t="shared" ca="1" si="3014"/>
        <v>-125000</v>
      </c>
      <c r="AJ2528" s="80">
        <f t="shared" ca="1" si="3014"/>
        <v>-125000</v>
      </c>
      <c r="AK2528" s="80">
        <f t="shared" ca="1" si="3014"/>
        <v>-125000</v>
      </c>
      <c r="AL2528" s="80">
        <f t="shared" ca="1" si="3014"/>
        <v>-125000</v>
      </c>
      <c r="AM2528" s="80">
        <f t="shared" ca="1" si="3014"/>
        <v>-125000</v>
      </c>
      <c r="AN2528" s="80">
        <f t="shared" ca="1" si="3014"/>
        <v>-125000</v>
      </c>
      <c r="AO2528" s="80">
        <f t="shared" ca="1" si="3014"/>
        <v>-125000</v>
      </c>
      <c r="AP2528" s="80">
        <f t="shared" ca="1" si="3014"/>
        <v>-125000</v>
      </c>
      <c r="AQ2528" s="80">
        <f t="shared" ca="1" si="3014"/>
        <v>-125000</v>
      </c>
      <c r="AR2528" s="80">
        <f t="shared" ca="1" si="3014"/>
        <v>-125000</v>
      </c>
      <c r="AS2528" s="80">
        <f t="shared" ca="1" si="3014"/>
        <v>-125000</v>
      </c>
      <c r="AT2528" s="80">
        <f t="shared" ca="1" si="3014"/>
        <v>-125000</v>
      </c>
      <c r="AU2528" s="80">
        <f t="shared" ca="1" si="3014"/>
        <v>-125000</v>
      </c>
      <c r="AV2528" s="80">
        <f t="shared" ca="1" si="3014"/>
        <v>-125000</v>
      </c>
      <c r="AW2528" s="80">
        <f t="shared" ca="1" si="3014"/>
        <v>-125000</v>
      </c>
      <c r="AX2528" s="80">
        <f t="shared" ca="1" si="3014"/>
        <v>-125000</v>
      </c>
      <c r="AY2528" s="80">
        <f t="shared" ref="AY2528:CD2528" ca="1" si="3015">-AY2511*AY2524</f>
        <v>-125000</v>
      </c>
      <c r="AZ2528" s="80">
        <f t="shared" ca="1" si="3015"/>
        <v>-125000</v>
      </c>
      <c r="BA2528" s="80">
        <f t="shared" ca="1" si="3015"/>
        <v>-125000</v>
      </c>
      <c r="BB2528" s="80">
        <f t="shared" ca="1" si="3015"/>
        <v>-125000</v>
      </c>
      <c r="BC2528" s="80">
        <f t="shared" ca="1" si="3015"/>
        <v>-125000</v>
      </c>
      <c r="BD2528" s="80">
        <f t="shared" ca="1" si="3015"/>
        <v>-125000</v>
      </c>
      <c r="BE2528" s="80">
        <f t="shared" ca="1" si="3015"/>
        <v>-125000</v>
      </c>
      <c r="BF2528" s="80">
        <f t="shared" ca="1" si="3015"/>
        <v>-125000</v>
      </c>
      <c r="BG2528" s="80">
        <f t="shared" ca="1" si="3015"/>
        <v>-125000</v>
      </c>
      <c r="BH2528" s="80">
        <f t="shared" ca="1" si="3015"/>
        <v>-125000</v>
      </c>
      <c r="BI2528" s="80">
        <f t="shared" ca="1" si="3015"/>
        <v>-125000</v>
      </c>
      <c r="BJ2528" s="80">
        <f t="shared" ca="1" si="3015"/>
        <v>-125000</v>
      </c>
      <c r="BK2528" s="80">
        <f t="shared" ca="1" si="3015"/>
        <v>-125000</v>
      </c>
      <c r="BL2528" s="80">
        <f t="shared" ca="1" si="3015"/>
        <v>-125000</v>
      </c>
      <c r="BM2528" s="80">
        <f t="shared" ca="1" si="3015"/>
        <v>-125000</v>
      </c>
      <c r="BN2528" s="80">
        <f t="shared" ca="1" si="3015"/>
        <v>-125000</v>
      </c>
      <c r="BO2528" s="80">
        <f t="shared" ca="1" si="3015"/>
        <v>-125000</v>
      </c>
      <c r="BP2528" s="80">
        <f t="shared" ca="1" si="3015"/>
        <v>-125000</v>
      </c>
      <c r="BQ2528" s="80">
        <f t="shared" ca="1" si="3015"/>
        <v>-125000</v>
      </c>
      <c r="BR2528" s="80">
        <f t="shared" ca="1" si="3015"/>
        <v>-125000</v>
      </c>
      <c r="BS2528" s="80">
        <f t="shared" ca="1" si="3015"/>
        <v>-125000</v>
      </c>
      <c r="BT2528" s="80">
        <f t="shared" ca="1" si="3015"/>
        <v>-125000</v>
      </c>
      <c r="BU2528" s="80">
        <f t="shared" ca="1" si="3015"/>
        <v>-125000</v>
      </c>
      <c r="BV2528" s="80">
        <f t="shared" ca="1" si="3015"/>
        <v>-125000</v>
      </c>
      <c r="BW2528" s="80">
        <f t="shared" ca="1" si="3015"/>
        <v>-125000</v>
      </c>
      <c r="BX2528" s="80">
        <f t="shared" ca="1" si="3015"/>
        <v>-125000</v>
      </c>
      <c r="BY2528" s="80">
        <f t="shared" ca="1" si="3015"/>
        <v>-125000</v>
      </c>
      <c r="BZ2528" s="80">
        <f t="shared" ca="1" si="3015"/>
        <v>-125000</v>
      </c>
      <c r="CA2528" s="80">
        <f t="shared" ca="1" si="3015"/>
        <v>-125000</v>
      </c>
      <c r="CB2528" s="80">
        <f t="shared" ca="1" si="3015"/>
        <v>-125000</v>
      </c>
      <c r="CC2528" s="80">
        <f t="shared" ca="1" si="3015"/>
        <v>-125000</v>
      </c>
      <c r="CD2528" s="80">
        <f t="shared" ca="1" si="3015"/>
        <v>-125000</v>
      </c>
      <c r="CE2528" s="80">
        <f t="shared" ref="CE2528:CK2528" ca="1" si="3016">-CE2511*CE2524</f>
        <v>-125000</v>
      </c>
      <c r="CF2528" s="80">
        <f t="shared" ca="1" si="3016"/>
        <v>-125000</v>
      </c>
      <c r="CG2528" s="80">
        <f t="shared" ca="1" si="3016"/>
        <v>-125000</v>
      </c>
      <c r="CH2528" s="80">
        <f t="shared" ca="1" si="3016"/>
        <v>-125000</v>
      </c>
      <c r="CI2528" s="80">
        <f t="shared" ca="1" si="3016"/>
        <v>-125000</v>
      </c>
      <c r="CJ2528" s="80">
        <f t="shared" ca="1" si="3016"/>
        <v>-125000</v>
      </c>
      <c r="CK2528" s="80">
        <f t="shared" ca="1" si="3016"/>
        <v>-125000</v>
      </c>
      <c r="CL2528" s="80">
        <f t="shared" ref="CL2528" ca="1" si="3017">-CL2511*CL2524</f>
        <v>-125000</v>
      </c>
    </row>
    <row r="2529" spans="2:90" x14ac:dyDescent="0.4">
      <c r="B2529" s="152" t="str">
        <f>B2525</f>
        <v>Product B</v>
      </c>
      <c r="C2529" s="12"/>
      <c r="D2529" s="12" t="s">
        <v>514</v>
      </c>
      <c r="E2529" s="12" t="s">
        <v>906</v>
      </c>
      <c r="F2529" s="12"/>
      <c r="G2529" s="12"/>
      <c r="H2529" s="12"/>
      <c r="I2529" s="60"/>
      <c r="J2529" s="60"/>
      <c r="K2529" s="228">
        <f ca="1">SUMIF($3:$3,K$2,2529:2529)</f>
        <v>-3000000</v>
      </c>
      <c r="L2529" s="228">
        <f ca="1">SUMIF($3:$3,L$2,2529:2529)</f>
        <v>-3000000</v>
      </c>
      <c r="M2529" s="228">
        <f ca="1">SUMIF($3:$3,M$2,2529:2529)</f>
        <v>-3000000</v>
      </c>
      <c r="N2529" s="228">
        <f ca="1">SUMIF($3:$3,N$2,2529:2529)</f>
        <v>-3000000</v>
      </c>
      <c r="O2529" s="228">
        <f ca="1">SUMIF($3:$3,O$2,2529:2529)</f>
        <v>-3000000</v>
      </c>
      <c r="P2529" s="228">
        <f ca="1">SUMIF($3:$3,P$2,2529:2529)</f>
        <v>-3000000</v>
      </c>
      <c r="R2529" s="13"/>
      <c r="S2529" s="233">
        <f t="shared" ref="S2529" ca="1" si="3018">-S2512*S2525</f>
        <v>-250000</v>
      </c>
      <c r="T2529" s="233">
        <f t="shared" ref="T2529:AX2529" ca="1" si="3019">-T2512*T2525</f>
        <v>-250000</v>
      </c>
      <c r="U2529" s="233">
        <f t="shared" ca="1" si="3019"/>
        <v>-250000</v>
      </c>
      <c r="V2529" s="233">
        <f t="shared" ca="1" si="3019"/>
        <v>-250000</v>
      </c>
      <c r="W2529" s="233">
        <f t="shared" ca="1" si="3019"/>
        <v>-250000</v>
      </c>
      <c r="X2529" s="233">
        <f t="shared" ca="1" si="3019"/>
        <v>-250000</v>
      </c>
      <c r="Y2529" s="233">
        <f t="shared" ca="1" si="3019"/>
        <v>-250000</v>
      </c>
      <c r="Z2529" s="233">
        <f t="shared" ca="1" si="3019"/>
        <v>-250000</v>
      </c>
      <c r="AA2529" s="233">
        <f t="shared" ca="1" si="3019"/>
        <v>-250000</v>
      </c>
      <c r="AB2529" s="233">
        <f t="shared" ca="1" si="3019"/>
        <v>-250000</v>
      </c>
      <c r="AC2529" s="233">
        <f t="shared" ca="1" si="3019"/>
        <v>-250000</v>
      </c>
      <c r="AD2529" s="233">
        <f t="shared" ca="1" si="3019"/>
        <v>-250000</v>
      </c>
      <c r="AE2529" s="233">
        <f t="shared" ca="1" si="3019"/>
        <v>-250000</v>
      </c>
      <c r="AF2529" s="233">
        <f t="shared" ca="1" si="3019"/>
        <v>-250000</v>
      </c>
      <c r="AG2529" s="233">
        <f t="shared" ca="1" si="3019"/>
        <v>-250000</v>
      </c>
      <c r="AH2529" s="233">
        <f t="shared" ca="1" si="3019"/>
        <v>-250000</v>
      </c>
      <c r="AI2529" s="233">
        <f t="shared" ca="1" si="3019"/>
        <v>-250000</v>
      </c>
      <c r="AJ2529" s="233">
        <f t="shared" ca="1" si="3019"/>
        <v>-250000</v>
      </c>
      <c r="AK2529" s="233">
        <f t="shared" ca="1" si="3019"/>
        <v>-250000</v>
      </c>
      <c r="AL2529" s="233">
        <f t="shared" ca="1" si="3019"/>
        <v>-250000</v>
      </c>
      <c r="AM2529" s="233">
        <f t="shared" ca="1" si="3019"/>
        <v>-250000</v>
      </c>
      <c r="AN2529" s="233">
        <f t="shared" ca="1" si="3019"/>
        <v>-250000</v>
      </c>
      <c r="AO2529" s="233">
        <f t="shared" ca="1" si="3019"/>
        <v>-250000</v>
      </c>
      <c r="AP2529" s="233">
        <f t="shared" ca="1" si="3019"/>
        <v>-250000</v>
      </c>
      <c r="AQ2529" s="233">
        <f t="shared" ca="1" si="3019"/>
        <v>-250000</v>
      </c>
      <c r="AR2529" s="233">
        <f t="shared" ca="1" si="3019"/>
        <v>-250000</v>
      </c>
      <c r="AS2529" s="233">
        <f t="shared" ca="1" si="3019"/>
        <v>-250000</v>
      </c>
      <c r="AT2529" s="233">
        <f t="shared" ca="1" si="3019"/>
        <v>-250000</v>
      </c>
      <c r="AU2529" s="233">
        <f t="shared" ca="1" si="3019"/>
        <v>-250000</v>
      </c>
      <c r="AV2529" s="233">
        <f t="shared" ca="1" si="3019"/>
        <v>-250000</v>
      </c>
      <c r="AW2529" s="233">
        <f t="shared" ca="1" si="3019"/>
        <v>-250000</v>
      </c>
      <c r="AX2529" s="233">
        <f t="shared" ca="1" si="3019"/>
        <v>-250000</v>
      </c>
      <c r="AY2529" s="233">
        <f t="shared" ref="AY2529:CD2529" ca="1" si="3020">-AY2512*AY2525</f>
        <v>-250000</v>
      </c>
      <c r="AZ2529" s="233">
        <f t="shared" ca="1" si="3020"/>
        <v>-250000</v>
      </c>
      <c r="BA2529" s="233">
        <f t="shared" ca="1" si="3020"/>
        <v>-250000</v>
      </c>
      <c r="BB2529" s="233">
        <f t="shared" ca="1" si="3020"/>
        <v>-250000</v>
      </c>
      <c r="BC2529" s="233">
        <f t="shared" ca="1" si="3020"/>
        <v>-250000</v>
      </c>
      <c r="BD2529" s="233">
        <f t="shared" ca="1" si="3020"/>
        <v>-250000</v>
      </c>
      <c r="BE2529" s="233">
        <f t="shared" ca="1" si="3020"/>
        <v>-250000</v>
      </c>
      <c r="BF2529" s="233">
        <f t="shared" ca="1" si="3020"/>
        <v>-250000</v>
      </c>
      <c r="BG2529" s="233">
        <f t="shared" ca="1" si="3020"/>
        <v>-250000</v>
      </c>
      <c r="BH2529" s="233">
        <f t="shared" ca="1" si="3020"/>
        <v>-250000</v>
      </c>
      <c r="BI2529" s="233">
        <f t="shared" ca="1" si="3020"/>
        <v>-250000</v>
      </c>
      <c r="BJ2529" s="233">
        <f t="shared" ca="1" si="3020"/>
        <v>-250000</v>
      </c>
      <c r="BK2529" s="233">
        <f t="shared" ca="1" si="3020"/>
        <v>-250000</v>
      </c>
      <c r="BL2529" s="233">
        <f t="shared" ca="1" si="3020"/>
        <v>-250000</v>
      </c>
      <c r="BM2529" s="233">
        <f t="shared" ca="1" si="3020"/>
        <v>-250000</v>
      </c>
      <c r="BN2529" s="233">
        <f t="shared" ca="1" si="3020"/>
        <v>-250000</v>
      </c>
      <c r="BO2529" s="233">
        <f t="shared" ca="1" si="3020"/>
        <v>-250000</v>
      </c>
      <c r="BP2529" s="233">
        <f t="shared" ca="1" si="3020"/>
        <v>-250000</v>
      </c>
      <c r="BQ2529" s="233">
        <f t="shared" ca="1" si="3020"/>
        <v>-250000</v>
      </c>
      <c r="BR2529" s="233">
        <f t="shared" ca="1" si="3020"/>
        <v>-250000</v>
      </c>
      <c r="BS2529" s="233">
        <f t="shared" ca="1" si="3020"/>
        <v>-250000</v>
      </c>
      <c r="BT2529" s="233">
        <f t="shared" ca="1" si="3020"/>
        <v>-250000</v>
      </c>
      <c r="BU2529" s="233">
        <f t="shared" ca="1" si="3020"/>
        <v>-250000</v>
      </c>
      <c r="BV2529" s="233">
        <f t="shared" ca="1" si="3020"/>
        <v>-250000</v>
      </c>
      <c r="BW2529" s="233">
        <f t="shared" ca="1" si="3020"/>
        <v>-250000</v>
      </c>
      <c r="BX2529" s="233">
        <f t="shared" ca="1" si="3020"/>
        <v>-250000</v>
      </c>
      <c r="BY2529" s="233">
        <f t="shared" ca="1" si="3020"/>
        <v>-250000</v>
      </c>
      <c r="BZ2529" s="233">
        <f t="shared" ca="1" si="3020"/>
        <v>-250000</v>
      </c>
      <c r="CA2529" s="233">
        <f t="shared" ca="1" si="3020"/>
        <v>-250000</v>
      </c>
      <c r="CB2529" s="233">
        <f t="shared" ca="1" si="3020"/>
        <v>-250000</v>
      </c>
      <c r="CC2529" s="233">
        <f t="shared" ca="1" si="3020"/>
        <v>-250000</v>
      </c>
      <c r="CD2529" s="233">
        <f t="shared" ca="1" si="3020"/>
        <v>-250000</v>
      </c>
      <c r="CE2529" s="233">
        <f t="shared" ref="CE2529:CK2529" ca="1" si="3021">-CE2512*CE2525</f>
        <v>-250000</v>
      </c>
      <c r="CF2529" s="233">
        <f t="shared" ca="1" si="3021"/>
        <v>-250000</v>
      </c>
      <c r="CG2529" s="233">
        <f t="shared" ca="1" si="3021"/>
        <v>-250000</v>
      </c>
      <c r="CH2529" s="233">
        <f t="shared" ca="1" si="3021"/>
        <v>-250000</v>
      </c>
      <c r="CI2529" s="233">
        <f t="shared" ca="1" si="3021"/>
        <v>-250000</v>
      </c>
      <c r="CJ2529" s="233">
        <f t="shared" ca="1" si="3021"/>
        <v>-250000</v>
      </c>
      <c r="CK2529" s="233">
        <f t="shared" ca="1" si="3021"/>
        <v>-250000</v>
      </c>
      <c r="CL2529" s="233">
        <f t="shared" ref="CL2529" ca="1" si="3022">-CL2512*CL2525</f>
        <v>-250000</v>
      </c>
    </row>
    <row r="2530" spans="2:90" x14ac:dyDescent="0.4">
      <c r="B2530" s="121" t="str">
        <f>"Total COGS - "&amp;B2494</f>
        <v>Total COGS - Surgical procedures</v>
      </c>
      <c r="C2530" s="12" t="s">
        <v>203</v>
      </c>
      <c r="D2530" s="12" t="s">
        <v>514</v>
      </c>
      <c r="E2530" s="12" t="s">
        <v>906</v>
      </c>
      <c r="F2530" s="12"/>
      <c r="G2530" s="12"/>
      <c r="H2530" s="12"/>
      <c r="I2530" s="60"/>
      <c r="J2530" s="60"/>
      <c r="K2530" s="33">
        <f ca="1">SUMIF($3:$3,K$2,2530:2530)</f>
        <v>-4500000</v>
      </c>
      <c r="L2530" s="33">
        <f ca="1">SUMIF($3:$3,L$2,2530:2530)</f>
        <v>-4500000</v>
      </c>
      <c r="M2530" s="33">
        <f ca="1">SUMIF($3:$3,M$2,2530:2530)</f>
        <v>-4500000</v>
      </c>
      <c r="N2530" s="33">
        <f ca="1">SUMIF($3:$3,N$2,2530:2530)</f>
        <v>-4500000</v>
      </c>
      <c r="O2530" s="33">
        <f ca="1">SUMIF($3:$3,O$2,2530:2530)</f>
        <v>-4500000</v>
      </c>
      <c r="P2530" s="33">
        <f ca="1">SUMIF($3:$3,P$2,2530:2530)</f>
        <v>-4500000</v>
      </c>
      <c r="R2530" s="15"/>
      <c r="S2530" s="142">
        <f t="shared" ref="S2530" ca="1" si="3023">SUM(S2528:S2529)</f>
        <v>-375000</v>
      </c>
      <c r="T2530" s="142">
        <f t="shared" ref="T2530:AX2530" ca="1" si="3024">SUM(T2528:T2529)</f>
        <v>-375000</v>
      </c>
      <c r="U2530" s="142">
        <f t="shared" ca="1" si="3024"/>
        <v>-375000</v>
      </c>
      <c r="V2530" s="142">
        <f t="shared" ca="1" si="3024"/>
        <v>-375000</v>
      </c>
      <c r="W2530" s="142">
        <f t="shared" ca="1" si="3024"/>
        <v>-375000</v>
      </c>
      <c r="X2530" s="142">
        <f t="shared" ca="1" si="3024"/>
        <v>-375000</v>
      </c>
      <c r="Y2530" s="142">
        <f t="shared" ca="1" si="3024"/>
        <v>-375000</v>
      </c>
      <c r="Z2530" s="142">
        <f t="shared" ca="1" si="3024"/>
        <v>-375000</v>
      </c>
      <c r="AA2530" s="142">
        <f t="shared" ca="1" si="3024"/>
        <v>-375000</v>
      </c>
      <c r="AB2530" s="142">
        <f t="shared" ca="1" si="3024"/>
        <v>-375000</v>
      </c>
      <c r="AC2530" s="142">
        <f t="shared" ca="1" si="3024"/>
        <v>-375000</v>
      </c>
      <c r="AD2530" s="142">
        <f t="shared" ca="1" si="3024"/>
        <v>-375000</v>
      </c>
      <c r="AE2530" s="142">
        <f t="shared" ca="1" si="3024"/>
        <v>-375000</v>
      </c>
      <c r="AF2530" s="142">
        <f t="shared" ca="1" si="3024"/>
        <v>-375000</v>
      </c>
      <c r="AG2530" s="142">
        <f t="shared" ca="1" si="3024"/>
        <v>-375000</v>
      </c>
      <c r="AH2530" s="142">
        <f t="shared" ca="1" si="3024"/>
        <v>-375000</v>
      </c>
      <c r="AI2530" s="142">
        <f t="shared" ca="1" si="3024"/>
        <v>-375000</v>
      </c>
      <c r="AJ2530" s="142">
        <f t="shared" ca="1" si="3024"/>
        <v>-375000</v>
      </c>
      <c r="AK2530" s="142">
        <f t="shared" ca="1" si="3024"/>
        <v>-375000</v>
      </c>
      <c r="AL2530" s="142">
        <f t="shared" ca="1" si="3024"/>
        <v>-375000</v>
      </c>
      <c r="AM2530" s="142">
        <f t="shared" ca="1" si="3024"/>
        <v>-375000</v>
      </c>
      <c r="AN2530" s="142">
        <f t="shared" ca="1" si="3024"/>
        <v>-375000</v>
      </c>
      <c r="AO2530" s="142">
        <f t="shared" ca="1" si="3024"/>
        <v>-375000</v>
      </c>
      <c r="AP2530" s="142">
        <f t="shared" ca="1" si="3024"/>
        <v>-375000</v>
      </c>
      <c r="AQ2530" s="142">
        <f t="shared" ca="1" si="3024"/>
        <v>-375000</v>
      </c>
      <c r="AR2530" s="142">
        <f t="shared" ca="1" si="3024"/>
        <v>-375000</v>
      </c>
      <c r="AS2530" s="142">
        <f t="shared" ca="1" si="3024"/>
        <v>-375000</v>
      </c>
      <c r="AT2530" s="142">
        <f t="shared" ca="1" si="3024"/>
        <v>-375000</v>
      </c>
      <c r="AU2530" s="142">
        <f t="shared" ca="1" si="3024"/>
        <v>-375000</v>
      </c>
      <c r="AV2530" s="142">
        <f t="shared" ca="1" si="3024"/>
        <v>-375000</v>
      </c>
      <c r="AW2530" s="142">
        <f t="shared" ca="1" si="3024"/>
        <v>-375000</v>
      </c>
      <c r="AX2530" s="142">
        <f t="shared" ca="1" si="3024"/>
        <v>-375000</v>
      </c>
      <c r="AY2530" s="142">
        <f t="shared" ref="AY2530:CD2530" ca="1" si="3025">SUM(AY2528:AY2529)</f>
        <v>-375000</v>
      </c>
      <c r="AZ2530" s="142">
        <f t="shared" ca="1" si="3025"/>
        <v>-375000</v>
      </c>
      <c r="BA2530" s="142">
        <f t="shared" ca="1" si="3025"/>
        <v>-375000</v>
      </c>
      <c r="BB2530" s="142">
        <f t="shared" ca="1" si="3025"/>
        <v>-375000</v>
      </c>
      <c r="BC2530" s="142">
        <f t="shared" ca="1" si="3025"/>
        <v>-375000</v>
      </c>
      <c r="BD2530" s="142">
        <f t="shared" ca="1" si="3025"/>
        <v>-375000</v>
      </c>
      <c r="BE2530" s="142">
        <f t="shared" ca="1" si="3025"/>
        <v>-375000</v>
      </c>
      <c r="BF2530" s="142">
        <f t="shared" ca="1" si="3025"/>
        <v>-375000</v>
      </c>
      <c r="BG2530" s="142">
        <f t="shared" ca="1" si="3025"/>
        <v>-375000</v>
      </c>
      <c r="BH2530" s="142">
        <f t="shared" ca="1" si="3025"/>
        <v>-375000</v>
      </c>
      <c r="BI2530" s="142">
        <f t="shared" ca="1" si="3025"/>
        <v>-375000</v>
      </c>
      <c r="BJ2530" s="142">
        <f t="shared" ca="1" si="3025"/>
        <v>-375000</v>
      </c>
      <c r="BK2530" s="142">
        <f t="shared" ca="1" si="3025"/>
        <v>-375000</v>
      </c>
      <c r="BL2530" s="142">
        <f t="shared" ca="1" si="3025"/>
        <v>-375000</v>
      </c>
      <c r="BM2530" s="142">
        <f t="shared" ca="1" si="3025"/>
        <v>-375000</v>
      </c>
      <c r="BN2530" s="142">
        <f t="shared" ca="1" si="3025"/>
        <v>-375000</v>
      </c>
      <c r="BO2530" s="142">
        <f t="shared" ca="1" si="3025"/>
        <v>-375000</v>
      </c>
      <c r="BP2530" s="142">
        <f t="shared" ca="1" si="3025"/>
        <v>-375000</v>
      </c>
      <c r="BQ2530" s="142">
        <f t="shared" ca="1" si="3025"/>
        <v>-375000</v>
      </c>
      <c r="BR2530" s="142">
        <f t="shared" ca="1" si="3025"/>
        <v>-375000</v>
      </c>
      <c r="BS2530" s="142">
        <f t="shared" ca="1" si="3025"/>
        <v>-375000</v>
      </c>
      <c r="BT2530" s="142">
        <f t="shared" ca="1" si="3025"/>
        <v>-375000</v>
      </c>
      <c r="BU2530" s="142">
        <f t="shared" ca="1" si="3025"/>
        <v>-375000</v>
      </c>
      <c r="BV2530" s="142">
        <f t="shared" ca="1" si="3025"/>
        <v>-375000</v>
      </c>
      <c r="BW2530" s="142">
        <f t="shared" ca="1" si="3025"/>
        <v>-375000</v>
      </c>
      <c r="BX2530" s="142">
        <f t="shared" ca="1" si="3025"/>
        <v>-375000</v>
      </c>
      <c r="BY2530" s="142">
        <f t="shared" ca="1" si="3025"/>
        <v>-375000</v>
      </c>
      <c r="BZ2530" s="142">
        <f t="shared" ca="1" si="3025"/>
        <v>-375000</v>
      </c>
      <c r="CA2530" s="142">
        <f t="shared" ca="1" si="3025"/>
        <v>-375000</v>
      </c>
      <c r="CB2530" s="142">
        <f t="shared" ca="1" si="3025"/>
        <v>-375000</v>
      </c>
      <c r="CC2530" s="142">
        <f t="shared" ca="1" si="3025"/>
        <v>-375000</v>
      </c>
      <c r="CD2530" s="142">
        <f t="shared" ca="1" si="3025"/>
        <v>-375000</v>
      </c>
      <c r="CE2530" s="142">
        <f t="shared" ref="CE2530:CK2530" ca="1" si="3026">SUM(CE2528:CE2529)</f>
        <v>-375000</v>
      </c>
      <c r="CF2530" s="142">
        <f t="shared" ca="1" si="3026"/>
        <v>-375000</v>
      </c>
      <c r="CG2530" s="142">
        <f t="shared" ca="1" si="3026"/>
        <v>-375000</v>
      </c>
      <c r="CH2530" s="142">
        <f t="shared" ca="1" si="3026"/>
        <v>-375000</v>
      </c>
      <c r="CI2530" s="142">
        <f t="shared" ca="1" si="3026"/>
        <v>-375000</v>
      </c>
      <c r="CJ2530" s="142">
        <f t="shared" ca="1" si="3026"/>
        <v>-375000</v>
      </c>
      <c r="CK2530" s="142">
        <f t="shared" ca="1" si="3026"/>
        <v>-375000</v>
      </c>
      <c r="CL2530" s="142">
        <f t="shared" ref="CL2530" ca="1" si="3027">SUM(CL2528:CL2529)</f>
        <v>-375000</v>
      </c>
    </row>
    <row r="2531" spans="2:90" x14ac:dyDescent="0.4">
      <c r="B2531" s="121"/>
      <c r="C2531" s="12"/>
      <c r="D2531" s="12" t="s">
        <v>514</v>
      </c>
      <c r="E2531" s="12" t="s">
        <v>906</v>
      </c>
      <c r="F2531" s="12"/>
      <c r="G2531" s="12"/>
      <c r="H2531" s="12"/>
      <c r="I2531" s="60"/>
      <c r="J2531" s="60"/>
      <c r="K2531" s="33"/>
      <c r="L2531" s="33"/>
      <c r="M2531" s="33"/>
      <c r="N2531" s="33"/>
      <c r="O2531" s="33"/>
      <c r="P2531" s="33"/>
      <c r="R2531" s="15"/>
      <c r="S2531" s="77"/>
      <c r="T2531" s="77"/>
      <c r="U2531" s="77"/>
      <c r="V2531" s="77"/>
      <c r="W2531" s="77"/>
      <c r="X2531" s="77"/>
      <c r="Y2531" s="77"/>
      <c r="Z2531" s="77"/>
      <c r="AA2531" s="77"/>
      <c r="AB2531" s="77"/>
      <c r="AC2531" s="77"/>
      <c r="AD2531" s="77"/>
      <c r="AE2531" s="77"/>
      <c r="AF2531" s="77"/>
      <c r="AG2531" s="77"/>
      <c r="AH2531" s="77"/>
      <c r="AI2531" s="77"/>
      <c r="AJ2531" s="77"/>
      <c r="AK2531" s="77"/>
      <c r="AL2531" s="77"/>
      <c r="AM2531" s="77"/>
      <c r="AN2531" s="77"/>
      <c r="AO2531" s="77"/>
      <c r="AP2531" s="77"/>
      <c r="AQ2531" s="77"/>
      <c r="AR2531" s="77"/>
      <c r="AS2531" s="77"/>
      <c r="AT2531" s="77"/>
      <c r="AU2531" s="77"/>
      <c r="AV2531" s="77"/>
      <c r="AW2531" s="77"/>
      <c r="AX2531" s="77"/>
      <c r="AY2531" s="77"/>
      <c r="AZ2531" s="77"/>
      <c r="BA2531" s="77"/>
      <c r="BB2531" s="77"/>
      <c r="BC2531" s="77"/>
      <c r="BD2531" s="77"/>
      <c r="BE2531" s="77"/>
      <c r="BF2531" s="77"/>
      <c r="BG2531" s="77"/>
      <c r="BH2531" s="77"/>
      <c r="BI2531" s="77"/>
      <c r="BJ2531" s="77"/>
      <c r="BK2531" s="77"/>
      <c r="BL2531" s="77"/>
      <c r="BM2531" s="77"/>
      <c r="BN2531" s="77"/>
      <c r="BO2531" s="77"/>
      <c r="BP2531" s="77"/>
      <c r="BQ2531" s="77"/>
      <c r="BR2531" s="77"/>
      <c r="BS2531" s="77"/>
      <c r="BT2531" s="77"/>
      <c r="BU2531" s="77"/>
      <c r="BV2531" s="77"/>
      <c r="BW2531" s="77"/>
      <c r="BX2531" s="77"/>
      <c r="BY2531" s="77"/>
      <c r="BZ2531" s="77"/>
      <c r="CA2531" s="77"/>
      <c r="CB2531" s="77"/>
      <c r="CC2531" s="77"/>
      <c r="CD2531" s="77"/>
      <c r="CE2531" s="77"/>
      <c r="CF2531" s="77"/>
      <c r="CG2531" s="77"/>
      <c r="CH2531" s="77"/>
      <c r="CI2531" s="77"/>
      <c r="CJ2531" s="77"/>
      <c r="CK2531" s="77"/>
      <c r="CL2531" s="77"/>
    </row>
    <row r="2532" spans="2:90" x14ac:dyDescent="0.4">
      <c r="B2532" s="121" t="s">
        <v>68</v>
      </c>
      <c r="C2532" s="12"/>
      <c r="D2532" s="12" t="s">
        <v>514</v>
      </c>
      <c r="E2532" s="12" t="s">
        <v>906</v>
      </c>
      <c r="F2532" s="12"/>
      <c r="G2532" s="12"/>
      <c r="H2532" s="12"/>
      <c r="I2532" s="60"/>
      <c r="J2532" s="60"/>
      <c r="K2532" s="33">
        <f ca="1">SUMIF($3:$3,K$2,2532:2532)</f>
        <v>4500000</v>
      </c>
      <c r="L2532" s="33">
        <f ca="1">SUMIF($3:$3,L$2,2532:2532)</f>
        <v>4500000</v>
      </c>
      <c r="M2532" s="33">
        <f ca="1">SUMIF($3:$3,M$2,2532:2532)</f>
        <v>4500000</v>
      </c>
      <c r="N2532" s="33">
        <f ca="1">SUMIF($3:$3,N$2,2532:2532)</f>
        <v>4500000</v>
      </c>
      <c r="O2532" s="33">
        <f ca="1">SUMIF($3:$3,O$2,2532:2532)</f>
        <v>4500000</v>
      </c>
      <c r="P2532" s="33">
        <f ca="1">SUMIF($3:$3,P$2,2532:2532)</f>
        <v>4500000</v>
      </c>
      <c r="R2532" s="15"/>
      <c r="S2532" s="77">
        <f t="shared" ref="S2532" ca="1" si="3028">S2521+S2530</f>
        <v>375000</v>
      </c>
      <c r="T2532" s="77">
        <f t="shared" ref="T2532:AX2532" ca="1" si="3029">T2521+T2530</f>
        <v>375000</v>
      </c>
      <c r="U2532" s="77">
        <f t="shared" ca="1" si="3029"/>
        <v>375000</v>
      </c>
      <c r="V2532" s="77">
        <f t="shared" ca="1" si="3029"/>
        <v>375000</v>
      </c>
      <c r="W2532" s="77">
        <f t="shared" ca="1" si="3029"/>
        <v>375000</v>
      </c>
      <c r="X2532" s="77">
        <f t="shared" ca="1" si="3029"/>
        <v>375000</v>
      </c>
      <c r="Y2532" s="77">
        <f t="shared" ca="1" si="3029"/>
        <v>375000</v>
      </c>
      <c r="Z2532" s="77">
        <f t="shared" ca="1" si="3029"/>
        <v>375000</v>
      </c>
      <c r="AA2532" s="77">
        <f t="shared" ca="1" si="3029"/>
        <v>375000</v>
      </c>
      <c r="AB2532" s="77">
        <f t="shared" ca="1" si="3029"/>
        <v>375000</v>
      </c>
      <c r="AC2532" s="77">
        <f t="shared" ca="1" si="3029"/>
        <v>375000</v>
      </c>
      <c r="AD2532" s="77">
        <f t="shared" ca="1" si="3029"/>
        <v>375000</v>
      </c>
      <c r="AE2532" s="77">
        <f t="shared" ca="1" si="3029"/>
        <v>375000</v>
      </c>
      <c r="AF2532" s="77">
        <f t="shared" ca="1" si="3029"/>
        <v>375000</v>
      </c>
      <c r="AG2532" s="77">
        <f t="shared" ca="1" si="3029"/>
        <v>375000</v>
      </c>
      <c r="AH2532" s="77">
        <f t="shared" ca="1" si="3029"/>
        <v>375000</v>
      </c>
      <c r="AI2532" s="77">
        <f t="shared" ca="1" si="3029"/>
        <v>375000</v>
      </c>
      <c r="AJ2532" s="77">
        <f t="shared" ca="1" si="3029"/>
        <v>375000</v>
      </c>
      <c r="AK2532" s="77">
        <f t="shared" ca="1" si="3029"/>
        <v>375000</v>
      </c>
      <c r="AL2532" s="77">
        <f t="shared" ca="1" si="3029"/>
        <v>375000</v>
      </c>
      <c r="AM2532" s="77">
        <f t="shared" ca="1" si="3029"/>
        <v>375000</v>
      </c>
      <c r="AN2532" s="77">
        <f t="shared" ca="1" si="3029"/>
        <v>375000</v>
      </c>
      <c r="AO2532" s="77">
        <f t="shared" ca="1" si="3029"/>
        <v>375000</v>
      </c>
      <c r="AP2532" s="77">
        <f t="shared" ca="1" si="3029"/>
        <v>375000</v>
      </c>
      <c r="AQ2532" s="77">
        <f t="shared" ca="1" si="3029"/>
        <v>375000</v>
      </c>
      <c r="AR2532" s="77">
        <f t="shared" ca="1" si="3029"/>
        <v>375000</v>
      </c>
      <c r="AS2532" s="77">
        <f t="shared" ca="1" si="3029"/>
        <v>375000</v>
      </c>
      <c r="AT2532" s="77">
        <f t="shared" ca="1" si="3029"/>
        <v>375000</v>
      </c>
      <c r="AU2532" s="77">
        <f t="shared" ca="1" si="3029"/>
        <v>375000</v>
      </c>
      <c r="AV2532" s="77">
        <f t="shared" ca="1" si="3029"/>
        <v>375000</v>
      </c>
      <c r="AW2532" s="77">
        <f t="shared" ca="1" si="3029"/>
        <v>375000</v>
      </c>
      <c r="AX2532" s="77">
        <f t="shared" ca="1" si="3029"/>
        <v>375000</v>
      </c>
      <c r="AY2532" s="77">
        <f t="shared" ref="AY2532:CD2532" ca="1" si="3030">AY2521+AY2530</f>
        <v>375000</v>
      </c>
      <c r="AZ2532" s="77">
        <f t="shared" ca="1" si="3030"/>
        <v>375000</v>
      </c>
      <c r="BA2532" s="77">
        <f t="shared" ca="1" si="3030"/>
        <v>375000</v>
      </c>
      <c r="BB2532" s="77">
        <f t="shared" ca="1" si="3030"/>
        <v>375000</v>
      </c>
      <c r="BC2532" s="77">
        <f t="shared" ca="1" si="3030"/>
        <v>375000</v>
      </c>
      <c r="BD2532" s="77">
        <f t="shared" ca="1" si="3030"/>
        <v>375000</v>
      </c>
      <c r="BE2532" s="77">
        <f t="shared" ca="1" si="3030"/>
        <v>375000</v>
      </c>
      <c r="BF2532" s="77">
        <f t="shared" ca="1" si="3030"/>
        <v>375000</v>
      </c>
      <c r="BG2532" s="77">
        <f t="shared" ca="1" si="3030"/>
        <v>375000</v>
      </c>
      <c r="BH2532" s="77">
        <f t="shared" ca="1" si="3030"/>
        <v>375000</v>
      </c>
      <c r="BI2532" s="77">
        <f t="shared" ca="1" si="3030"/>
        <v>375000</v>
      </c>
      <c r="BJ2532" s="77">
        <f t="shared" ca="1" si="3030"/>
        <v>375000</v>
      </c>
      <c r="BK2532" s="77">
        <f t="shared" ca="1" si="3030"/>
        <v>375000</v>
      </c>
      <c r="BL2532" s="77">
        <f t="shared" ca="1" si="3030"/>
        <v>375000</v>
      </c>
      <c r="BM2532" s="77">
        <f t="shared" ca="1" si="3030"/>
        <v>375000</v>
      </c>
      <c r="BN2532" s="77">
        <f t="shared" ca="1" si="3030"/>
        <v>375000</v>
      </c>
      <c r="BO2532" s="77">
        <f t="shared" ca="1" si="3030"/>
        <v>375000</v>
      </c>
      <c r="BP2532" s="77">
        <f t="shared" ca="1" si="3030"/>
        <v>375000</v>
      </c>
      <c r="BQ2532" s="77">
        <f t="shared" ca="1" si="3030"/>
        <v>375000</v>
      </c>
      <c r="BR2532" s="77">
        <f t="shared" ca="1" si="3030"/>
        <v>375000</v>
      </c>
      <c r="BS2532" s="77">
        <f t="shared" ca="1" si="3030"/>
        <v>375000</v>
      </c>
      <c r="BT2532" s="77">
        <f t="shared" ca="1" si="3030"/>
        <v>375000</v>
      </c>
      <c r="BU2532" s="77">
        <f t="shared" ca="1" si="3030"/>
        <v>375000</v>
      </c>
      <c r="BV2532" s="77">
        <f t="shared" ca="1" si="3030"/>
        <v>375000</v>
      </c>
      <c r="BW2532" s="77">
        <f t="shared" ca="1" si="3030"/>
        <v>375000</v>
      </c>
      <c r="BX2532" s="77">
        <f t="shared" ca="1" si="3030"/>
        <v>375000</v>
      </c>
      <c r="BY2532" s="77">
        <f t="shared" ca="1" si="3030"/>
        <v>375000</v>
      </c>
      <c r="BZ2532" s="77">
        <f t="shared" ca="1" si="3030"/>
        <v>375000</v>
      </c>
      <c r="CA2532" s="77">
        <f t="shared" ca="1" si="3030"/>
        <v>375000</v>
      </c>
      <c r="CB2532" s="77">
        <f t="shared" ca="1" si="3030"/>
        <v>375000</v>
      </c>
      <c r="CC2532" s="77">
        <f t="shared" ca="1" si="3030"/>
        <v>375000</v>
      </c>
      <c r="CD2532" s="77">
        <f t="shared" ca="1" si="3030"/>
        <v>375000</v>
      </c>
      <c r="CE2532" s="77">
        <f t="shared" ref="CE2532:CK2532" ca="1" si="3031">CE2521+CE2530</f>
        <v>375000</v>
      </c>
      <c r="CF2532" s="77">
        <f t="shared" ca="1" si="3031"/>
        <v>375000</v>
      </c>
      <c r="CG2532" s="77">
        <f t="shared" ca="1" si="3031"/>
        <v>375000</v>
      </c>
      <c r="CH2532" s="77">
        <f t="shared" ca="1" si="3031"/>
        <v>375000</v>
      </c>
      <c r="CI2532" s="77">
        <f t="shared" ca="1" si="3031"/>
        <v>375000</v>
      </c>
      <c r="CJ2532" s="77">
        <f t="shared" ca="1" si="3031"/>
        <v>375000</v>
      </c>
      <c r="CK2532" s="77">
        <f t="shared" ca="1" si="3031"/>
        <v>375000</v>
      </c>
      <c r="CL2532" s="77">
        <f t="shared" ref="CL2532" ca="1" si="3032">CL2521+CL2530</f>
        <v>375000</v>
      </c>
    </row>
    <row r="2533" spans="2:90" x14ac:dyDescent="0.4">
      <c r="B2533" s="139" t="s">
        <v>225</v>
      </c>
      <c r="C2533" s="12"/>
      <c r="D2533" s="12" t="s">
        <v>514</v>
      </c>
      <c r="E2533" s="12" t="s">
        <v>906</v>
      </c>
      <c r="F2533" s="12"/>
      <c r="G2533" s="12"/>
      <c r="H2533" s="12"/>
      <c r="I2533" s="60"/>
      <c r="J2533" s="60"/>
      <c r="K2533" s="20">
        <f t="shared" ref="K2533:P2533" ca="1" si="3033">K2532/K2521</f>
        <v>0.5</v>
      </c>
      <c r="L2533" s="20">
        <f t="shared" ca="1" si="3033"/>
        <v>0.5</v>
      </c>
      <c r="M2533" s="20">
        <f t="shared" ca="1" si="3033"/>
        <v>0.5</v>
      </c>
      <c r="N2533" s="20">
        <f t="shared" ca="1" si="3033"/>
        <v>0.5</v>
      </c>
      <c r="O2533" s="20">
        <f t="shared" ca="1" si="3033"/>
        <v>0.5</v>
      </c>
      <c r="P2533" s="20">
        <f t="shared" ca="1" si="3033"/>
        <v>0.5</v>
      </c>
      <c r="R2533" s="15"/>
      <c r="S2533" s="144">
        <f t="shared" ref="S2533" ca="1" si="3034">S2532/S2521</f>
        <v>0.5</v>
      </c>
      <c r="T2533" s="144">
        <f t="shared" ref="T2533:AX2533" ca="1" si="3035">T2532/T2521</f>
        <v>0.5</v>
      </c>
      <c r="U2533" s="144">
        <f t="shared" ca="1" si="3035"/>
        <v>0.5</v>
      </c>
      <c r="V2533" s="144">
        <f t="shared" ca="1" si="3035"/>
        <v>0.5</v>
      </c>
      <c r="W2533" s="144">
        <f t="shared" ca="1" si="3035"/>
        <v>0.5</v>
      </c>
      <c r="X2533" s="144">
        <f t="shared" ca="1" si="3035"/>
        <v>0.5</v>
      </c>
      <c r="Y2533" s="144">
        <f t="shared" ca="1" si="3035"/>
        <v>0.5</v>
      </c>
      <c r="Z2533" s="144">
        <f t="shared" ca="1" si="3035"/>
        <v>0.5</v>
      </c>
      <c r="AA2533" s="144">
        <f t="shared" ca="1" si="3035"/>
        <v>0.5</v>
      </c>
      <c r="AB2533" s="144">
        <f t="shared" ca="1" si="3035"/>
        <v>0.5</v>
      </c>
      <c r="AC2533" s="144">
        <f t="shared" ca="1" si="3035"/>
        <v>0.5</v>
      </c>
      <c r="AD2533" s="144">
        <f t="shared" ca="1" si="3035"/>
        <v>0.5</v>
      </c>
      <c r="AE2533" s="144">
        <f t="shared" ca="1" si="3035"/>
        <v>0.5</v>
      </c>
      <c r="AF2533" s="144">
        <f t="shared" ca="1" si="3035"/>
        <v>0.5</v>
      </c>
      <c r="AG2533" s="144">
        <f t="shared" ca="1" si="3035"/>
        <v>0.5</v>
      </c>
      <c r="AH2533" s="144">
        <f t="shared" ca="1" si="3035"/>
        <v>0.5</v>
      </c>
      <c r="AI2533" s="144">
        <f t="shared" ca="1" si="3035"/>
        <v>0.5</v>
      </c>
      <c r="AJ2533" s="144">
        <f t="shared" ca="1" si="3035"/>
        <v>0.5</v>
      </c>
      <c r="AK2533" s="144">
        <f t="shared" ca="1" si="3035"/>
        <v>0.5</v>
      </c>
      <c r="AL2533" s="144">
        <f t="shared" ca="1" si="3035"/>
        <v>0.5</v>
      </c>
      <c r="AM2533" s="144">
        <f t="shared" ca="1" si="3035"/>
        <v>0.5</v>
      </c>
      <c r="AN2533" s="144">
        <f t="shared" ca="1" si="3035"/>
        <v>0.5</v>
      </c>
      <c r="AO2533" s="144">
        <f t="shared" ca="1" si="3035"/>
        <v>0.5</v>
      </c>
      <c r="AP2533" s="144">
        <f t="shared" ca="1" si="3035"/>
        <v>0.5</v>
      </c>
      <c r="AQ2533" s="144">
        <f t="shared" ca="1" si="3035"/>
        <v>0.5</v>
      </c>
      <c r="AR2533" s="144">
        <f t="shared" ca="1" si="3035"/>
        <v>0.5</v>
      </c>
      <c r="AS2533" s="144">
        <f t="shared" ca="1" si="3035"/>
        <v>0.5</v>
      </c>
      <c r="AT2533" s="144">
        <f t="shared" ca="1" si="3035"/>
        <v>0.5</v>
      </c>
      <c r="AU2533" s="144">
        <f t="shared" ca="1" si="3035"/>
        <v>0.5</v>
      </c>
      <c r="AV2533" s="144">
        <f t="shared" ca="1" si="3035"/>
        <v>0.5</v>
      </c>
      <c r="AW2533" s="144">
        <f t="shared" ca="1" si="3035"/>
        <v>0.5</v>
      </c>
      <c r="AX2533" s="144">
        <f t="shared" ca="1" si="3035"/>
        <v>0.5</v>
      </c>
      <c r="AY2533" s="144">
        <f t="shared" ref="AY2533:CD2533" ca="1" si="3036">AY2532/AY2521</f>
        <v>0.5</v>
      </c>
      <c r="AZ2533" s="144">
        <f t="shared" ca="1" si="3036"/>
        <v>0.5</v>
      </c>
      <c r="BA2533" s="144">
        <f t="shared" ca="1" si="3036"/>
        <v>0.5</v>
      </c>
      <c r="BB2533" s="144">
        <f t="shared" ca="1" si="3036"/>
        <v>0.5</v>
      </c>
      <c r="BC2533" s="144">
        <f t="shared" ca="1" si="3036"/>
        <v>0.5</v>
      </c>
      <c r="BD2533" s="144">
        <f t="shared" ca="1" si="3036"/>
        <v>0.5</v>
      </c>
      <c r="BE2533" s="144">
        <f t="shared" ca="1" si="3036"/>
        <v>0.5</v>
      </c>
      <c r="BF2533" s="144">
        <f t="shared" ca="1" si="3036"/>
        <v>0.5</v>
      </c>
      <c r="BG2533" s="144">
        <f t="shared" ca="1" si="3036"/>
        <v>0.5</v>
      </c>
      <c r="BH2533" s="144">
        <f t="shared" ca="1" si="3036"/>
        <v>0.5</v>
      </c>
      <c r="BI2533" s="144">
        <f t="shared" ca="1" si="3036"/>
        <v>0.5</v>
      </c>
      <c r="BJ2533" s="144">
        <f t="shared" ca="1" si="3036"/>
        <v>0.5</v>
      </c>
      <c r="BK2533" s="144">
        <f t="shared" ca="1" si="3036"/>
        <v>0.5</v>
      </c>
      <c r="BL2533" s="144">
        <f t="shared" ca="1" si="3036"/>
        <v>0.5</v>
      </c>
      <c r="BM2533" s="144">
        <f t="shared" ca="1" si="3036"/>
        <v>0.5</v>
      </c>
      <c r="BN2533" s="144">
        <f t="shared" ca="1" si="3036"/>
        <v>0.5</v>
      </c>
      <c r="BO2533" s="144">
        <f t="shared" ca="1" si="3036"/>
        <v>0.5</v>
      </c>
      <c r="BP2533" s="144">
        <f t="shared" ca="1" si="3036"/>
        <v>0.5</v>
      </c>
      <c r="BQ2533" s="144">
        <f t="shared" ca="1" si="3036"/>
        <v>0.5</v>
      </c>
      <c r="BR2533" s="144">
        <f t="shared" ca="1" si="3036"/>
        <v>0.5</v>
      </c>
      <c r="BS2533" s="144">
        <f t="shared" ca="1" si="3036"/>
        <v>0.5</v>
      </c>
      <c r="BT2533" s="144">
        <f t="shared" ca="1" si="3036"/>
        <v>0.5</v>
      </c>
      <c r="BU2533" s="144">
        <f t="shared" ca="1" si="3036"/>
        <v>0.5</v>
      </c>
      <c r="BV2533" s="144">
        <f t="shared" ca="1" si="3036"/>
        <v>0.5</v>
      </c>
      <c r="BW2533" s="144">
        <f t="shared" ca="1" si="3036"/>
        <v>0.5</v>
      </c>
      <c r="BX2533" s="144">
        <f t="shared" ca="1" si="3036"/>
        <v>0.5</v>
      </c>
      <c r="BY2533" s="144">
        <f t="shared" ca="1" si="3036"/>
        <v>0.5</v>
      </c>
      <c r="BZ2533" s="144">
        <f t="shared" ca="1" si="3036"/>
        <v>0.5</v>
      </c>
      <c r="CA2533" s="144">
        <f t="shared" ca="1" si="3036"/>
        <v>0.5</v>
      </c>
      <c r="CB2533" s="144">
        <f t="shared" ca="1" si="3036"/>
        <v>0.5</v>
      </c>
      <c r="CC2533" s="144">
        <f t="shared" ca="1" si="3036"/>
        <v>0.5</v>
      </c>
      <c r="CD2533" s="144">
        <f t="shared" ca="1" si="3036"/>
        <v>0.5</v>
      </c>
      <c r="CE2533" s="144">
        <f t="shared" ref="CE2533:CK2533" ca="1" si="3037">CE2532/CE2521</f>
        <v>0.5</v>
      </c>
      <c r="CF2533" s="144">
        <f t="shared" ca="1" si="3037"/>
        <v>0.5</v>
      </c>
      <c r="CG2533" s="144">
        <f t="shared" ca="1" si="3037"/>
        <v>0.5</v>
      </c>
      <c r="CH2533" s="144">
        <f t="shared" ca="1" si="3037"/>
        <v>0.5</v>
      </c>
      <c r="CI2533" s="144">
        <f t="shared" ca="1" si="3037"/>
        <v>0.5</v>
      </c>
      <c r="CJ2533" s="144">
        <f t="shared" ca="1" si="3037"/>
        <v>0.5</v>
      </c>
      <c r="CK2533" s="144">
        <f t="shared" ca="1" si="3037"/>
        <v>0.5</v>
      </c>
      <c r="CL2533" s="144">
        <f t="shared" ref="CL2533" ca="1" si="3038">CL2532/CL2521</f>
        <v>0.5</v>
      </c>
    </row>
    <row r="2534" spans="2:90" x14ac:dyDescent="0.4">
      <c r="B2534" s="130" t="str">
        <f>B2494</f>
        <v>Surgical procedures</v>
      </c>
      <c r="C2534" s="12"/>
      <c r="D2534" s="12" t="s">
        <v>514</v>
      </c>
      <c r="E2534" s="12" t="s">
        <v>906</v>
      </c>
      <c r="F2534" s="12"/>
      <c r="G2534" s="12" t="s">
        <v>330</v>
      </c>
      <c r="H2534" s="12"/>
      <c r="I2534" s="60"/>
      <c r="J2534" s="60"/>
      <c r="K2534" s="38"/>
      <c r="L2534" s="38"/>
      <c r="M2534" s="38"/>
      <c r="N2534" s="38"/>
      <c r="O2534" s="38"/>
      <c r="P2534" s="38"/>
      <c r="R2534" s="15"/>
      <c r="S2534" s="230"/>
      <c r="T2534" s="230"/>
      <c r="U2534" s="230"/>
      <c r="V2534" s="230"/>
      <c r="W2534" s="230"/>
      <c r="X2534" s="230"/>
      <c r="Y2534" s="230"/>
      <c r="Z2534" s="230"/>
      <c r="AA2534" s="230"/>
      <c r="AB2534" s="230"/>
      <c r="AC2534" s="230"/>
      <c r="AD2534" s="230"/>
      <c r="AE2534" s="230"/>
      <c r="AF2534" s="230"/>
      <c r="AG2534" s="230"/>
      <c r="AH2534" s="230"/>
      <c r="AI2534" s="230"/>
      <c r="AJ2534" s="230"/>
      <c r="AK2534" s="230"/>
      <c r="AL2534" s="230"/>
      <c r="AM2534" s="230"/>
      <c r="AN2534" s="230"/>
      <c r="AO2534" s="230"/>
      <c r="AP2534" s="230"/>
      <c r="AQ2534" s="230"/>
      <c r="AR2534" s="230"/>
      <c r="AS2534" s="230"/>
      <c r="AT2534" s="230"/>
      <c r="AU2534" s="230"/>
      <c r="AV2534" s="230"/>
      <c r="AW2534" s="230"/>
      <c r="AX2534" s="230"/>
      <c r="AY2534" s="230"/>
      <c r="AZ2534" s="230"/>
      <c r="BA2534" s="230"/>
      <c r="BB2534" s="230"/>
      <c r="BC2534" s="230"/>
      <c r="BD2534" s="230"/>
      <c r="BE2534" s="230"/>
      <c r="BF2534" s="230"/>
      <c r="BG2534" s="230"/>
      <c r="BH2534" s="230"/>
      <c r="BI2534" s="230"/>
      <c r="BJ2534" s="230"/>
      <c r="BK2534" s="230"/>
      <c r="BL2534" s="230"/>
      <c r="BM2534" s="230"/>
      <c r="BN2534" s="230"/>
      <c r="BO2534" s="230"/>
      <c r="BP2534" s="230"/>
      <c r="BQ2534" s="230"/>
      <c r="BR2534" s="230"/>
      <c r="BS2534" s="230"/>
      <c r="BT2534" s="230"/>
      <c r="BU2534" s="230"/>
      <c r="BV2534" s="230"/>
      <c r="BW2534" s="230"/>
      <c r="BX2534" s="230"/>
      <c r="BY2534" s="230"/>
      <c r="BZ2534" s="230"/>
      <c r="CA2534" s="230"/>
      <c r="CB2534" s="230"/>
      <c r="CC2534" s="230"/>
      <c r="CD2534" s="230"/>
      <c r="CE2534" s="230"/>
      <c r="CF2534" s="230"/>
      <c r="CG2534" s="230"/>
      <c r="CH2534" s="230"/>
      <c r="CI2534" s="230"/>
      <c r="CJ2534" s="230"/>
      <c r="CK2534" s="230"/>
      <c r="CL2534" s="230"/>
    </row>
    <row r="2535" spans="2:90" x14ac:dyDescent="0.4">
      <c r="B2535" s="178" t="str">
        <f>B2495</f>
        <v>procedure</v>
      </c>
      <c r="C2535" s="27"/>
      <c r="D2535" s="27" t="s">
        <v>514</v>
      </c>
      <c r="E2535" s="27" t="s">
        <v>906</v>
      </c>
      <c r="F2535" s="27"/>
      <c r="G2535" s="27" t="s">
        <v>330</v>
      </c>
      <c r="H2535" s="27"/>
      <c r="I2535" s="78"/>
      <c r="J2535" s="78"/>
      <c r="K2535" s="33"/>
      <c r="L2535" s="33"/>
      <c r="M2535" s="33"/>
      <c r="N2535" s="33"/>
      <c r="O2535" s="33"/>
      <c r="P2535" s="33"/>
      <c r="R2535" s="33"/>
      <c r="S2535" s="80"/>
      <c r="T2535" s="80"/>
      <c r="U2535" s="80"/>
      <c r="V2535" s="80"/>
      <c r="W2535" s="80"/>
      <c r="X2535" s="80"/>
      <c r="Y2535" s="80"/>
      <c r="Z2535" s="80"/>
      <c r="AA2535" s="80"/>
      <c r="AB2535" s="80"/>
      <c r="AC2535" s="80"/>
      <c r="AD2535" s="80"/>
      <c r="AE2535" s="80"/>
      <c r="AF2535" s="80"/>
      <c r="AG2535" s="80"/>
      <c r="AH2535" s="80"/>
      <c r="AI2535" s="80"/>
      <c r="AJ2535" s="80"/>
      <c r="AK2535" s="80"/>
      <c r="AL2535" s="80"/>
      <c r="AM2535" s="80"/>
      <c r="AN2535" s="80"/>
      <c r="AO2535" s="80"/>
      <c r="AP2535" s="80"/>
      <c r="AQ2535" s="80"/>
      <c r="AR2535" s="80"/>
      <c r="AS2535" s="80"/>
      <c r="AT2535" s="80"/>
      <c r="AU2535" s="80"/>
      <c r="AV2535" s="80"/>
      <c r="AW2535" s="80"/>
      <c r="AX2535" s="80"/>
      <c r="AY2535" s="80"/>
      <c r="AZ2535" s="80"/>
      <c r="BA2535" s="80"/>
      <c r="BB2535" s="80"/>
      <c r="BC2535" s="80"/>
      <c r="BD2535" s="80"/>
      <c r="BE2535" s="80"/>
      <c r="BF2535" s="80"/>
      <c r="BG2535" s="80"/>
      <c r="BH2535" s="80"/>
      <c r="BI2535" s="80"/>
      <c r="BJ2535" s="80"/>
      <c r="BK2535" s="80"/>
      <c r="BL2535" s="80"/>
      <c r="BM2535" s="80"/>
      <c r="BN2535" s="80"/>
      <c r="BO2535" s="80"/>
      <c r="BP2535" s="80"/>
      <c r="BQ2535" s="80"/>
      <c r="BR2535" s="80"/>
      <c r="BS2535" s="80"/>
      <c r="BT2535" s="80"/>
      <c r="BU2535" s="80"/>
      <c r="BV2535" s="80"/>
      <c r="BW2535" s="80"/>
      <c r="BX2535" s="80"/>
      <c r="BY2535" s="80"/>
      <c r="BZ2535" s="80"/>
      <c r="CA2535" s="80"/>
      <c r="CB2535" s="80"/>
      <c r="CC2535" s="80"/>
      <c r="CD2535" s="80"/>
      <c r="CE2535" s="80"/>
      <c r="CF2535" s="80"/>
      <c r="CG2535" s="80"/>
      <c r="CH2535" s="80"/>
      <c r="CI2535" s="80"/>
      <c r="CJ2535" s="80"/>
      <c r="CK2535" s="80"/>
      <c r="CL2535" s="80"/>
    </row>
    <row r="2536" spans="2:90" x14ac:dyDescent="0.4">
      <c r="B2536" s="184" t="s">
        <v>459</v>
      </c>
      <c r="C2536" s="27"/>
      <c r="D2536" s="27" t="s">
        <v>514</v>
      </c>
      <c r="E2536" s="27" t="s">
        <v>906</v>
      </c>
      <c r="F2536" s="27"/>
      <c r="G2536" s="27" t="s">
        <v>330</v>
      </c>
      <c r="H2536" s="27"/>
      <c r="I2536" s="78"/>
      <c r="J2536" s="78"/>
      <c r="K2536" s="33"/>
      <c r="L2536" s="33"/>
      <c r="M2536" s="33"/>
      <c r="N2536" s="33"/>
      <c r="O2536" s="33"/>
      <c r="P2536" s="33"/>
      <c r="R2536" s="33"/>
      <c r="S2536" s="205" t="str">
        <f t="shared" ref="S2536" si="3039">ADDRESS(ROW(S2521),COLUMN(S2521),2)</f>
        <v>S$2521</v>
      </c>
      <c r="T2536" s="205" t="str">
        <f t="shared" ref="T2536:CE2536" si="3040">ADDRESS(ROW(T2521),COLUMN(T2521),2)</f>
        <v>T$2521</v>
      </c>
      <c r="U2536" s="205" t="str">
        <f t="shared" si="3040"/>
        <v>U$2521</v>
      </c>
      <c r="V2536" s="205" t="str">
        <f t="shared" si="3040"/>
        <v>V$2521</v>
      </c>
      <c r="W2536" s="205" t="str">
        <f t="shared" si="3040"/>
        <v>W$2521</v>
      </c>
      <c r="X2536" s="205" t="str">
        <f t="shared" si="3040"/>
        <v>X$2521</v>
      </c>
      <c r="Y2536" s="205" t="str">
        <f t="shared" si="3040"/>
        <v>Y$2521</v>
      </c>
      <c r="Z2536" s="205" t="str">
        <f t="shared" si="3040"/>
        <v>Z$2521</v>
      </c>
      <c r="AA2536" s="205" t="str">
        <f t="shared" si="3040"/>
        <v>AA$2521</v>
      </c>
      <c r="AB2536" s="205" t="str">
        <f t="shared" si="3040"/>
        <v>AB$2521</v>
      </c>
      <c r="AC2536" s="205" t="str">
        <f t="shared" si="3040"/>
        <v>AC$2521</v>
      </c>
      <c r="AD2536" s="205" t="str">
        <f t="shared" si="3040"/>
        <v>AD$2521</v>
      </c>
      <c r="AE2536" s="205" t="str">
        <f t="shared" si="3040"/>
        <v>AE$2521</v>
      </c>
      <c r="AF2536" s="205" t="str">
        <f t="shared" si="3040"/>
        <v>AF$2521</v>
      </c>
      <c r="AG2536" s="205" t="str">
        <f t="shared" si="3040"/>
        <v>AG$2521</v>
      </c>
      <c r="AH2536" s="205" t="str">
        <f t="shared" si="3040"/>
        <v>AH$2521</v>
      </c>
      <c r="AI2536" s="205" t="str">
        <f t="shared" si="3040"/>
        <v>AI$2521</v>
      </c>
      <c r="AJ2536" s="205" t="str">
        <f t="shared" si="3040"/>
        <v>AJ$2521</v>
      </c>
      <c r="AK2536" s="205" t="str">
        <f t="shared" si="3040"/>
        <v>AK$2521</v>
      </c>
      <c r="AL2536" s="205" t="str">
        <f t="shared" si="3040"/>
        <v>AL$2521</v>
      </c>
      <c r="AM2536" s="205" t="str">
        <f t="shared" si="3040"/>
        <v>AM$2521</v>
      </c>
      <c r="AN2536" s="205" t="str">
        <f t="shared" si="3040"/>
        <v>AN$2521</v>
      </c>
      <c r="AO2536" s="205" t="str">
        <f t="shared" si="3040"/>
        <v>AO$2521</v>
      </c>
      <c r="AP2536" s="205" t="str">
        <f t="shared" si="3040"/>
        <v>AP$2521</v>
      </c>
      <c r="AQ2536" s="205" t="str">
        <f t="shared" si="3040"/>
        <v>AQ$2521</v>
      </c>
      <c r="AR2536" s="205" t="str">
        <f t="shared" si="3040"/>
        <v>AR$2521</v>
      </c>
      <c r="AS2536" s="205" t="str">
        <f t="shared" si="3040"/>
        <v>AS$2521</v>
      </c>
      <c r="AT2536" s="205" t="str">
        <f t="shared" si="3040"/>
        <v>AT$2521</v>
      </c>
      <c r="AU2536" s="205" t="str">
        <f t="shared" si="3040"/>
        <v>AU$2521</v>
      </c>
      <c r="AV2536" s="205" t="str">
        <f t="shared" si="3040"/>
        <v>AV$2521</v>
      </c>
      <c r="AW2536" s="205" t="str">
        <f t="shared" si="3040"/>
        <v>AW$2521</v>
      </c>
      <c r="AX2536" s="205" t="str">
        <f t="shared" si="3040"/>
        <v>AX$2521</v>
      </c>
      <c r="AY2536" s="205" t="str">
        <f t="shared" si="3040"/>
        <v>AY$2521</v>
      </c>
      <c r="AZ2536" s="205" t="str">
        <f t="shared" si="3040"/>
        <v>AZ$2521</v>
      </c>
      <c r="BA2536" s="205" t="str">
        <f t="shared" si="3040"/>
        <v>BA$2521</v>
      </c>
      <c r="BB2536" s="205" t="str">
        <f t="shared" si="3040"/>
        <v>BB$2521</v>
      </c>
      <c r="BC2536" s="205" t="str">
        <f t="shared" si="3040"/>
        <v>BC$2521</v>
      </c>
      <c r="BD2536" s="205" t="str">
        <f t="shared" si="3040"/>
        <v>BD$2521</v>
      </c>
      <c r="BE2536" s="205" t="str">
        <f t="shared" si="3040"/>
        <v>BE$2521</v>
      </c>
      <c r="BF2536" s="205" t="str">
        <f t="shared" si="3040"/>
        <v>BF$2521</v>
      </c>
      <c r="BG2536" s="205" t="str">
        <f t="shared" si="3040"/>
        <v>BG$2521</v>
      </c>
      <c r="BH2536" s="205" t="str">
        <f t="shared" si="3040"/>
        <v>BH$2521</v>
      </c>
      <c r="BI2536" s="205" t="str">
        <f t="shared" si="3040"/>
        <v>BI$2521</v>
      </c>
      <c r="BJ2536" s="205" t="str">
        <f t="shared" si="3040"/>
        <v>BJ$2521</v>
      </c>
      <c r="BK2536" s="205" t="str">
        <f t="shared" si="3040"/>
        <v>BK$2521</v>
      </c>
      <c r="BL2536" s="205" t="str">
        <f t="shared" si="3040"/>
        <v>BL$2521</v>
      </c>
      <c r="BM2536" s="205" t="str">
        <f t="shared" si="3040"/>
        <v>BM$2521</v>
      </c>
      <c r="BN2536" s="205" t="str">
        <f t="shared" si="3040"/>
        <v>BN$2521</v>
      </c>
      <c r="BO2536" s="205" t="str">
        <f t="shared" si="3040"/>
        <v>BO$2521</v>
      </c>
      <c r="BP2536" s="205" t="str">
        <f t="shared" si="3040"/>
        <v>BP$2521</v>
      </c>
      <c r="BQ2536" s="205" t="str">
        <f t="shared" si="3040"/>
        <v>BQ$2521</v>
      </c>
      <c r="BR2536" s="205" t="str">
        <f t="shared" si="3040"/>
        <v>BR$2521</v>
      </c>
      <c r="BS2536" s="205" t="str">
        <f t="shared" si="3040"/>
        <v>BS$2521</v>
      </c>
      <c r="BT2536" s="205" t="str">
        <f t="shared" si="3040"/>
        <v>BT$2521</v>
      </c>
      <c r="BU2536" s="205" t="str">
        <f t="shared" si="3040"/>
        <v>BU$2521</v>
      </c>
      <c r="BV2536" s="205" t="str">
        <f t="shared" si="3040"/>
        <v>BV$2521</v>
      </c>
      <c r="BW2536" s="205" t="str">
        <f t="shared" si="3040"/>
        <v>BW$2521</v>
      </c>
      <c r="BX2536" s="205" t="str">
        <f t="shared" si="3040"/>
        <v>BX$2521</v>
      </c>
      <c r="BY2536" s="205" t="str">
        <f t="shared" si="3040"/>
        <v>BY$2521</v>
      </c>
      <c r="BZ2536" s="205" t="str">
        <f t="shared" si="3040"/>
        <v>BZ$2521</v>
      </c>
      <c r="CA2536" s="205" t="str">
        <f t="shared" si="3040"/>
        <v>CA$2521</v>
      </c>
      <c r="CB2536" s="205" t="str">
        <f t="shared" si="3040"/>
        <v>CB$2521</v>
      </c>
      <c r="CC2536" s="205" t="str">
        <f t="shared" si="3040"/>
        <v>CC$2521</v>
      </c>
      <c r="CD2536" s="205" t="str">
        <f t="shared" si="3040"/>
        <v>CD$2521</v>
      </c>
      <c r="CE2536" s="205" t="str">
        <f t="shared" si="3040"/>
        <v>CE$2521</v>
      </c>
      <c r="CF2536" s="205" t="str">
        <f t="shared" ref="CF2536:CK2536" si="3041">ADDRESS(ROW(CF2521),COLUMN(CF2521),2)</f>
        <v>CF$2521</v>
      </c>
      <c r="CG2536" s="205" t="str">
        <f t="shared" si="3041"/>
        <v>CG$2521</v>
      </c>
      <c r="CH2536" s="205" t="str">
        <f t="shared" si="3041"/>
        <v>CH$2521</v>
      </c>
      <c r="CI2536" s="205" t="str">
        <f t="shared" si="3041"/>
        <v>CI$2521</v>
      </c>
      <c r="CJ2536" s="205" t="str">
        <f t="shared" si="3041"/>
        <v>CJ$2521</v>
      </c>
      <c r="CK2536" s="205" t="str">
        <f t="shared" si="3041"/>
        <v>CK$2521</v>
      </c>
      <c r="CL2536" s="205" t="str">
        <f t="shared" ref="CL2536" si="3042">ADDRESS(ROW(CL2521),COLUMN(CL2521),2)</f>
        <v>CL$2521</v>
      </c>
    </row>
    <row r="2537" spans="2:90" x14ac:dyDescent="0.4">
      <c r="B2537" s="130" t="s">
        <v>460</v>
      </c>
      <c r="D2537" t="s">
        <v>514</v>
      </c>
      <c r="E2537" t="s">
        <v>906</v>
      </c>
      <c r="G2537" t="s">
        <v>330</v>
      </c>
      <c r="K2537" s="53"/>
      <c r="L2537" s="53"/>
      <c r="M2537" s="53"/>
      <c r="N2537" s="53"/>
      <c r="O2537" s="53"/>
      <c r="P2537" s="53"/>
      <c r="R2537" s="24"/>
      <c r="S2537" s="172" t="str">
        <f t="shared" ref="S2537" si="3043">S2497</f>
        <v>S$13</v>
      </c>
      <c r="T2537" s="172" t="str">
        <f t="shared" ref="T2537:CE2537" si="3044">T2497</f>
        <v>T$13</v>
      </c>
      <c r="U2537" s="172" t="str">
        <f t="shared" si="3044"/>
        <v>U$13</v>
      </c>
      <c r="V2537" s="172" t="str">
        <f t="shared" si="3044"/>
        <v>V$13</v>
      </c>
      <c r="W2537" s="172" t="str">
        <f t="shared" si="3044"/>
        <v>W$13</v>
      </c>
      <c r="X2537" s="172" t="str">
        <f t="shared" si="3044"/>
        <v>X$13</v>
      </c>
      <c r="Y2537" s="172" t="str">
        <f t="shared" si="3044"/>
        <v>Y$13</v>
      </c>
      <c r="Z2537" s="172" t="str">
        <f t="shared" si="3044"/>
        <v>Z$13</v>
      </c>
      <c r="AA2537" s="172" t="str">
        <f t="shared" si="3044"/>
        <v>AA$13</v>
      </c>
      <c r="AB2537" s="172" t="str">
        <f t="shared" si="3044"/>
        <v>AB$13</v>
      </c>
      <c r="AC2537" s="172" t="str">
        <f t="shared" si="3044"/>
        <v>AC$13</v>
      </c>
      <c r="AD2537" s="172" t="str">
        <f t="shared" si="3044"/>
        <v>AD$13</v>
      </c>
      <c r="AE2537" s="172" t="str">
        <f t="shared" si="3044"/>
        <v>AE$13</v>
      </c>
      <c r="AF2537" s="172" t="str">
        <f t="shared" si="3044"/>
        <v>AF$13</v>
      </c>
      <c r="AG2537" s="172" t="str">
        <f t="shared" si="3044"/>
        <v>AG$13</v>
      </c>
      <c r="AH2537" s="172" t="str">
        <f t="shared" si="3044"/>
        <v>AH$13</v>
      </c>
      <c r="AI2537" s="172" t="str">
        <f t="shared" si="3044"/>
        <v>AI$13</v>
      </c>
      <c r="AJ2537" s="172" t="str">
        <f t="shared" si="3044"/>
        <v>AJ$13</v>
      </c>
      <c r="AK2537" s="172" t="str">
        <f t="shared" si="3044"/>
        <v>AK$13</v>
      </c>
      <c r="AL2537" s="172" t="str">
        <f t="shared" si="3044"/>
        <v>AL$13</v>
      </c>
      <c r="AM2537" s="172" t="str">
        <f t="shared" si="3044"/>
        <v>AM$13</v>
      </c>
      <c r="AN2537" s="172" t="str">
        <f t="shared" si="3044"/>
        <v>AN$13</v>
      </c>
      <c r="AO2537" s="172" t="str">
        <f t="shared" si="3044"/>
        <v>AO$13</v>
      </c>
      <c r="AP2537" s="172" t="str">
        <f t="shared" si="3044"/>
        <v>AP$13</v>
      </c>
      <c r="AQ2537" s="172" t="str">
        <f t="shared" si="3044"/>
        <v>AQ$13</v>
      </c>
      <c r="AR2537" s="172" t="str">
        <f t="shared" si="3044"/>
        <v>AR$13</v>
      </c>
      <c r="AS2537" s="172" t="str">
        <f t="shared" si="3044"/>
        <v>AS$13</v>
      </c>
      <c r="AT2537" s="172" t="str">
        <f t="shared" si="3044"/>
        <v>AT$13</v>
      </c>
      <c r="AU2537" s="172" t="str">
        <f t="shared" si="3044"/>
        <v>AU$13</v>
      </c>
      <c r="AV2537" s="172" t="str">
        <f t="shared" si="3044"/>
        <v>AV$13</v>
      </c>
      <c r="AW2537" s="172" t="str">
        <f t="shared" si="3044"/>
        <v>AW$13</v>
      </c>
      <c r="AX2537" s="172" t="str">
        <f t="shared" si="3044"/>
        <v>AX$13</v>
      </c>
      <c r="AY2537" s="172" t="str">
        <f t="shared" si="3044"/>
        <v>AY$13</v>
      </c>
      <c r="AZ2537" s="172" t="str">
        <f t="shared" si="3044"/>
        <v>AZ$13</v>
      </c>
      <c r="BA2537" s="172" t="str">
        <f t="shared" si="3044"/>
        <v>BA$13</v>
      </c>
      <c r="BB2537" s="172" t="str">
        <f t="shared" si="3044"/>
        <v>BB$13</v>
      </c>
      <c r="BC2537" s="172" t="str">
        <f t="shared" si="3044"/>
        <v>BC$13</v>
      </c>
      <c r="BD2537" s="172" t="str">
        <f t="shared" si="3044"/>
        <v>BD$13</v>
      </c>
      <c r="BE2537" s="172" t="str">
        <f t="shared" si="3044"/>
        <v>BE$13</v>
      </c>
      <c r="BF2537" s="172" t="str">
        <f t="shared" si="3044"/>
        <v>BF$13</v>
      </c>
      <c r="BG2537" s="172" t="str">
        <f t="shared" si="3044"/>
        <v>BG$13</v>
      </c>
      <c r="BH2537" s="172" t="str">
        <f t="shared" si="3044"/>
        <v>BH$13</v>
      </c>
      <c r="BI2537" s="172" t="str">
        <f t="shared" si="3044"/>
        <v>BI$13</v>
      </c>
      <c r="BJ2537" s="172" t="str">
        <f t="shared" si="3044"/>
        <v>BJ$13</v>
      </c>
      <c r="BK2537" s="172" t="str">
        <f t="shared" si="3044"/>
        <v>BK$13</v>
      </c>
      <c r="BL2537" s="172" t="str">
        <f t="shared" si="3044"/>
        <v>BL$13</v>
      </c>
      <c r="BM2537" s="172" t="str">
        <f t="shared" si="3044"/>
        <v>BM$13</v>
      </c>
      <c r="BN2537" s="172" t="str">
        <f t="shared" si="3044"/>
        <v>BN$13</v>
      </c>
      <c r="BO2537" s="172" t="str">
        <f t="shared" si="3044"/>
        <v>BO$13</v>
      </c>
      <c r="BP2537" s="172" t="str">
        <f t="shared" si="3044"/>
        <v>BP$13</v>
      </c>
      <c r="BQ2537" s="172" t="str">
        <f t="shared" si="3044"/>
        <v>BQ$13</v>
      </c>
      <c r="BR2537" s="172" t="str">
        <f t="shared" si="3044"/>
        <v>BR$13</v>
      </c>
      <c r="BS2537" s="172" t="str">
        <f t="shared" si="3044"/>
        <v>BS$13</v>
      </c>
      <c r="BT2537" s="172" t="str">
        <f t="shared" si="3044"/>
        <v>BT$13</v>
      </c>
      <c r="BU2537" s="172" t="str">
        <f t="shared" si="3044"/>
        <v>BU$13</v>
      </c>
      <c r="BV2537" s="172" t="str">
        <f t="shared" si="3044"/>
        <v>BV$13</v>
      </c>
      <c r="BW2537" s="172" t="str">
        <f t="shared" si="3044"/>
        <v>BW$13</v>
      </c>
      <c r="BX2537" s="172" t="str">
        <f t="shared" si="3044"/>
        <v>BX$13</v>
      </c>
      <c r="BY2537" s="172" t="str">
        <f t="shared" si="3044"/>
        <v>BY$13</v>
      </c>
      <c r="BZ2537" s="172" t="str">
        <f t="shared" si="3044"/>
        <v>BZ$13</v>
      </c>
      <c r="CA2537" s="172" t="str">
        <f t="shared" si="3044"/>
        <v>CA$13</v>
      </c>
      <c r="CB2537" s="172" t="str">
        <f t="shared" si="3044"/>
        <v>CB$13</v>
      </c>
      <c r="CC2537" s="172" t="str">
        <f t="shared" si="3044"/>
        <v>CC$13</v>
      </c>
      <c r="CD2537" s="172" t="str">
        <f t="shared" si="3044"/>
        <v>CD$13</v>
      </c>
      <c r="CE2537" s="172" t="str">
        <f t="shared" si="3044"/>
        <v>CE$13</v>
      </c>
      <c r="CF2537" s="172" t="str">
        <f t="shared" ref="CF2537:CK2537" si="3045">CF2497</f>
        <v>CF$13</v>
      </c>
      <c r="CG2537" s="172" t="str">
        <f t="shared" si="3045"/>
        <v>CG$13</v>
      </c>
      <c r="CH2537" s="172" t="str">
        <f t="shared" si="3045"/>
        <v>CH$13</v>
      </c>
      <c r="CI2537" s="172" t="str">
        <f t="shared" si="3045"/>
        <v>CI$13</v>
      </c>
      <c r="CJ2537" s="172" t="str">
        <f t="shared" si="3045"/>
        <v>CJ$13</v>
      </c>
      <c r="CK2537" s="172" t="str">
        <f t="shared" si="3045"/>
        <v>CK$13</v>
      </c>
      <c r="CL2537" s="172" t="str">
        <f t="shared" ref="CL2537" si="3046">CL2497</f>
        <v>CL$13</v>
      </c>
    </row>
    <row r="2538" spans="2:90" x14ac:dyDescent="0.4">
      <c r="B2538" s="184" t="str">
        <f>B2530</f>
        <v>Total COGS - Surgical procedures</v>
      </c>
      <c r="C2538" s="12"/>
      <c r="D2538" s="12" t="s">
        <v>514</v>
      </c>
      <c r="E2538" s="12" t="s">
        <v>906</v>
      </c>
      <c r="F2538" s="12"/>
      <c r="G2538" s="12" t="s">
        <v>330</v>
      </c>
      <c r="H2538" s="12"/>
      <c r="I2538" s="60"/>
      <c r="J2538" s="60"/>
      <c r="K2538" s="15"/>
      <c r="L2538" s="15"/>
      <c r="M2538" s="15"/>
      <c r="N2538" s="15"/>
      <c r="O2538" s="15"/>
      <c r="P2538" s="15"/>
      <c r="R2538" s="15"/>
      <c r="S2538" s="80"/>
      <c r="T2538" s="80"/>
      <c r="U2538" s="80"/>
      <c r="V2538" s="80"/>
      <c r="W2538" s="80"/>
      <c r="X2538" s="80"/>
      <c r="Y2538" s="80"/>
      <c r="Z2538" s="80"/>
      <c r="AA2538" s="80"/>
      <c r="AB2538" s="80"/>
      <c r="AC2538" s="80"/>
      <c r="AD2538" s="80"/>
      <c r="AE2538" s="80"/>
      <c r="AF2538" s="80"/>
      <c r="AG2538" s="80"/>
      <c r="AH2538" s="80"/>
      <c r="AI2538" s="80"/>
      <c r="AJ2538" s="80"/>
      <c r="AK2538" s="80"/>
      <c r="AL2538" s="80"/>
      <c r="AM2538" s="80"/>
      <c r="AN2538" s="80"/>
      <c r="AO2538" s="80"/>
      <c r="AP2538" s="80"/>
      <c r="AQ2538" s="80"/>
      <c r="AR2538" s="80"/>
      <c r="AS2538" s="80"/>
      <c r="AT2538" s="80"/>
      <c r="AU2538" s="80"/>
      <c r="AV2538" s="80"/>
      <c r="AW2538" s="80"/>
      <c r="AX2538" s="80"/>
      <c r="AY2538" s="80"/>
      <c r="AZ2538" s="80"/>
      <c r="BA2538" s="80"/>
      <c r="BB2538" s="80"/>
      <c r="BC2538" s="80"/>
      <c r="BD2538" s="80"/>
      <c r="BE2538" s="80"/>
      <c r="BF2538" s="80"/>
      <c r="BG2538" s="80"/>
      <c r="BH2538" s="80"/>
      <c r="BI2538" s="80"/>
      <c r="BJ2538" s="80"/>
      <c r="BK2538" s="80"/>
      <c r="BL2538" s="80"/>
      <c r="BM2538" s="80"/>
      <c r="BN2538" s="80"/>
      <c r="BO2538" s="80"/>
      <c r="BP2538" s="80"/>
      <c r="BQ2538" s="80"/>
      <c r="BR2538" s="80"/>
      <c r="BS2538" s="80"/>
      <c r="BT2538" s="80"/>
      <c r="BU2538" s="80"/>
      <c r="BV2538" s="80"/>
      <c r="BW2538" s="80"/>
      <c r="BX2538" s="80"/>
      <c r="BY2538" s="80"/>
      <c r="BZ2538" s="80"/>
      <c r="CA2538" s="80"/>
      <c r="CB2538" s="80"/>
      <c r="CC2538" s="80"/>
      <c r="CD2538" s="80"/>
      <c r="CE2538" s="80"/>
      <c r="CF2538" s="80"/>
      <c r="CG2538" s="80"/>
      <c r="CH2538" s="80"/>
      <c r="CI2538" s="80"/>
      <c r="CJ2538" s="80"/>
      <c r="CK2538" s="80"/>
      <c r="CL2538" s="80"/>
    </row>
    <row r="2539" spans="2:90" x14ac:dyDescent="0.4">
      <c r="B2539" s="130" t="str">
        <f>B2499</f>
        <v xml:space="preserve">secondary unit </v>
      </c>
      <c r="C2539" s="12"/>
      <c r="D2539" s="12" t="s">
        <v>514</v>
      </c>
      <c r="E2539" s="12" t="s">
        <v>906</v>
      </c>
      <c r="F2539" s="12"/>
      <c r="G2539" s="12" t="s">
        <v>330</v>
      </c>
      <c r="H2539" s="12"/>
      <c r="I2539" s="60"/>
      <c r="J2539" s="60"/>
      <c r="K2539" s="15"/>
      <c r="L2539" s="15"/>
      <c r="M2539" s="15"/>
      <c r="N2539" s="15"/>
      <c r="O2539" s="15"/>
      <c r="P2539" s="15"/>
      <c r="R2539" s="15"/>
      <c r="S2539" s="172"/>
      <c r="T2539" s="172"/>
      <c r="U2539" s="172"/>
      <c r="V2539" s="172"/>
      <c r="W2539" s="172"/>
      <c r="X2539" s="172"/>
      <c r="Y2539" s="172"/>
      <c r="Z2539" s="172"/>
      <c r="AA2539" s="172"/>
      <c r="AB2539" s="172"/>
      <c r="AC2539" s="172"/>
      <c r="AD2539" s="172"/>
      <c r="AE2539" s="172"/>
      <c r="AF2539" s="172"/>
      <c r="AG2539" s="172"/>
      <c r="AH2539" s="172"/>
      <c r="AI2539" s="172"/>
      <c r="AJ2539" s="172"/>
      <c r="AK2539" s="172"/>
      <c r="AL2539" s="172"/>
      <c r="AM2539" s="172"/>
      <c r="AN2539" s="172"/>
      <c r="AO2539" s="172"/>
      <c r="AP2539" s="172"/>
      <c r="AQ2539" s="172"/>
      <c r="AR2539" s="172"/>
      <c r="AS2539" s="172"/>
      <c r="AT2539" s="172"/>
      <c r="AU2539" s="172"/>
      <c r="AV2539" s="172"/>
      <c r="AW2539" s="172"/>
      <c r="AX2539" s="172"/>
      <c r="AY2539" s="172"/>
      <c r="AZ2539" s="172"/>
      <c r="BA2539" s="172"/>
      <c r="BB2539" s="172"/>
      <c r="BC2539" s="172"/>
      <c r="BD2539" s="172"/>
      <c r="BE2539" s="172"/>
      <c r="BF2539" s="172"/>
      <c r="BG2539" s="172"/>
      <c r="BH2539" s="172"/>
      <c r="BI2539" s="172"/>
      <c r="BJ2539" s="172"/>
      <c r="BK2539" s="172"/>
      <c r="BL2539" s="172"/>
      <c r="BM2539" s="172"/>
      <c r="BN2539" s="172"/>
      <c r="BO2539" s="172"/>
      <c r="BP2539" s="172"/>
      <c r="BQ2539" s="172"/>
      <c r="BR2539" s="172"/>
      <c r="BS2539" s="172"/>
      <c r="BT2539" s="172"/>
      <c r="BU2539" s="172"/>
      <c r="BV2539" s="172"/>
      <c r="BW2539" s="172"/>
      <c r="BX2539" s="172"/>
      <c r="BY2539" s="172"/>
      <c r="BZ2539" s="172"/>
      <c r="CA2539" s="172"/>
      <c r="CB2539" s="172"/>
      <c r="CC2539" s="172"/>
      <c r="CD2539" s="172"/>
      <c r="CE2539" s="172"/>
      <c r="CF2539" s="172"/>
      <c r="CG2539" s="172"/>
      <c r="CH2539" s="172"/>
      <c r="CI2539" s="172"/>
      <c r="CJ2539" s="172"/>
      <c r="CK2539" s="172"/>
      <c r="CL2539" s="172"/>
    </row>
    <row r="2540" spans="2:90" x14ac:dyDescent="0.4">
      <c r="B2540" s="130" t="str">
        <f>B2500</f>
        <v>Secondary revenue driver</v>
      </c>
      <c r="C2540" s="12"/>
      <c r="D2540" s="12" t="s">
        <v>514</v>
      </c>
      <c r="E2540" s="12" t="s">
        <v>906</v>
      </c>
      <c r="F2540" s="12"/>
      <c r="G2540" s="12" t="s">
        <v>330</v>
      </c>
      <c r="H2540" s="12"/>
      <c r="I2540" s="60"/>
      <c r="J2540" s="60"/>
      <c r="K2540" s="15"/>
      <c r="L2540" s="15"/>
      <c r="M2540" s="15"/>
      <c r="N2540" s="15"/>
      <c r="O2540" s="15"/>
      <c r="P2540" s="15"/>
      <c r="R2540" s="15"/>
      <c r="S2540" s="205" t="str">
        <f t="shared" ref="S2540" si="3047">ADDRESS(ROW(S2530),COLUMN(S2530),2)</f>
        <v>S$2530</v>
      </c>
      <c r="T2540" s="205" t="str">
        <f t="shared" ref="T2540:CE2540" si="3048">ADDRESS(ROW(T2530),COLUMN(T2530),2)</f>
        <v>T$2530</v>
      </c>
      <c r="U2540" s="205" t="str">
        <f t="shared" si="3048"/>
        <v>U$2530</v>
      </c>
      <c r="V2540" s="205" t="str">
        <f t="shared" si="3048"/>
        <v>V$2530</v>
      </c>
      <c r="W2540" s="205" t="str">
        <f t="shared" si="3048"/>
        <v>W$2530</v>
      </c>
      <c r="X2540" s="205" t="str">
        <f t="shared" si="3048"/>
        <v>X$2530</v>
      </c>
      <c r="Y2540" s="205" t="str">
        <f t="shared" si="3048"/>
        <v>Y$2530</v>
      </c>
      <c r="Z2540" s="205" t="str">
        <f t="shared" si="3048"/>
        <v>Z$2530</v>
      </c>
      <c r="AA2540" s="205" t="str">
        <f t="shared" si="3048"/>
        <v>AA$2530</v>
      </c>
      <c r="AB2540" s="205" t="str">
        <f t="shared" si="3048"/>
        <v>AB$2530</v>
      </c>
      <c r="AC2540" s="205" t="str">
        <f t="shared" si="3048"/>
        <v>AC$2530</v>
      </c>
      <c r="AD2540" s="205" t="str">
        <f t="shared" si="3048"/>
        <v>AD$2530</v>
      </c>
      <c r="AE2540" s="205" t="str">
        <f t="shared" si="3048"/>
        <v>AE$2530</v>
      </c>
      <c r="AF2540" s="205" t="str">
        <f t="shared" si="3048"/>
        <v>AF$2530</v>
      </c>
      <c r="AG2540" s="205" t="str">
        <f t="shared" si="3048"/>
        <v>AG$2530</v>
      </c>
      <c r="AH2540" s="205" t="str">
        <f t="shared" si="3048"/>
        <v>AH$2530</v>
      </c>
      <c r="AI2540" s="205" t="str">
        <f t="shared" si="3048"/>
        <v>AI$2530</v>
      </c>
      <c r="AJ2540" s="205" t="str">
        <f t="shared" si="3048"/>
        <v>AJ$2530</v>
      </c>
      <c r="AK2540" s="205" t="str">
        <f t="shared" si="3048"/>
        <v>AK$2530</v>
      </c>
      <c r="AL2540" s="205" t="str">
        <f t="shared" si="3048"/>
        <v>AL$2530</v>
      </c>
      <c r="AM2540" s="205" t="str">
        <f t="shared" si="3048"/>
        <v>AM$2530</v>
      </c>
      <c r="AN2540" s="205" t="str">
        <f t="shared" si="3048"/>
        <v>AN$2530</v>
      </c>
      <c r="AO2540" s="205" t="str">
        <f t="shared" si="3048"/>
        <v>AO$2530</v>
      </c>
      <c r="AP2540" s="205" t="str">
        <f t="shared" si="3048"/>
        <v>AP$2530</v>
      </c>
      <c r="AQ2540" s="205" t="str">
        <f t="shared" si="3048"/>
        <v>AQ$2530</v>
      </c>
      <c r="AR2540" s="205" t="str">
        <f t="shared" si="3048"/>
        <v>AR$2530</v>
      </c>
      <c r="AS2540" s="205" t="str">
        <f t="shared" si="3048"/>
        <v>AS$2530</v>
      </c>
      <c r="AT2540" s="205" t="str">
        <f t="shared" si="3048"/>
        <v>AT$2530</v>
      </c>
      <c r="AU2540" s="205" t="str">
        <f t="shared" si="3048"/>
        <v>AU$2530</v>
      </c>
      <c r="AV2540" s="205" t="str">
        <f t="shared" si="3048"/>
        <v>AV$2530</v>
      </c>
      <c r="AW2540" s="205" t="str">
        <f t="shared" si="3048"/>
        <v>AW$2530</v>
      </c>
      <c r="AX2540" s="205" t="str">
        <f t="shared" si="3048"/>
        <v>AX$2530</v>
      </c>
      <c r="AY2540" s="205" t="str">
        <f t="shared" si="3048"/>
        <v>AY$2530</v>
      </c>
      <c r="AZ2540" s="205" t="str">
        <f t="shared" si="3048"/>
        <v>AZ$2530</v>
      </c>
      <c r="BA2540" s="205" t="str">
        <f t="shared" si="3048"/>
        <v>BA$2530</v>
      </c>
      <c r="BB2540" s="205" t="str">
        <f t="shared" si="3048"/>
        <v>BB$2530</v>
      </c>
      <c r="BC2540" s="205" t="str">
        <f t="shared" si="3048"/>
        <v>BC$2530</v>
      </c>
      <c r="BD2540" s="205" t="str">
        <f t="shared" si="3048"/>
        <v>BD$2530</v>
      </c>
      <c r="BE2540" s="205" t="str">
        <f t="shared" si="3048"/>
        <v>BE$2530</v>
      </c>
      <c r="BF2540" s="205" t="str">
        <f t="shared" si="3048"/>
        <v>BF$2530</v>
      </c>
      <c r="BG2540" s="205" t="str">
        <f t="shared" si="3048"/>
        <v>BG$2530</v>
      </c>
      <c r="BH2540" s="205" t="str">
        <f t="shared" si="3048"/>
        <v>BH$2530</v>
      </c>
      <c r="BI2540" s="205" t="str">
        <f t="shared" si="3048"/>
        <v>BI$2530</v>
      </c>
      <c r="BJ2540" s="205" t="str">
        <f t="shared" si="3048"/>
        <v>BJ$2530</v>
      </c>
      <c r="BK2540" s="205" t="str">
        <f t="shared" si="3048"/>
        <v>BK$2530</v>
      </c>
      <c r="BL2540" s="205" t="str">
        <f t="shared" si="3048"/>
        <v>BL$2530</v>
      </c>
      <c r="BM2540" s="205" t="str">
        <f t="shared" si="3048"/>
        <v>BM$2530</v>
      </c>
      <c r="BN2540" s="205" t="str">
        <f t="shared" si="3048"/>
        <v>BN$2530</v>
      </c>
      <c r="BO2540" s="205" t="str">
        <f t="shared" si="3048"/>
        <v>BO$2530</v>
      </c>
      <c r="BP2540" s="205" t="str">
        <f t="shared" si="3048"/>
        <v>BP$2530</v>
      </c>
      <c r="BQ2540" s="205" t="str">
        <f t="shared" si="3048"/>
        <v>BQ$2530</v>
      </c>
      <c r="BR2540" s="205" t="str">
        <f t="shared" si="3048"/>
        <v>BR$2530</v>
      </c>
      <c r="BS2540" s="205" t="str">
        <f t="shared" si="3048"/>
        <v>BS$2530</v>
      </c>
      <c r="BT2540" s="205" t="str">
        <f t="shared" si="3048"/>
        <v>BT$2530</v>
      </c>
      <c r="BU2540" s="205" t="str">
        <f t="shared" si="3048"/>
        <v>BU$2530</v>
      </c>
      <c r="BV2540" s="205" t="str">
        <f t="shared" si="3048"/>
        <v>BV$2530</v>
      </c>
      <c r="BW2540" s="205" t="str">
        <f t="shared" si="3048"/>
        <v>BW$2530</v>
      </c>
      <c r="BX2540" s="205" t="str">
        <f t="shared" si="3048"/>
        <v>BX$2530</v>
      </c>
      <c r="BY2540" s="205" t="str">
        <f t="shared" si="3048"/>
        <v>BY$2530</v>
      </c>
      <c r="BZ2540" s="205" t="str">
        <f t="shared" si="3048"/>
        <v>BZ$2530</v>
      </c>
      <c r="CA2540" s="205" t="str">
        <f t="shared" si="3048"/>
        <v>CA$2530</v>
      </c>
      <c r="CB2540" s="205" t="str">
        <f t="shared" si="3048"/>
        <v>CB$2530</v>
      </c>
      <c r="CC2540" s="205" t="str">
        <f t="shared" si="3048"/>
        <v>CC$2530</v>
      </c>
      <c r="CD2540" s="205" t="str">
        <f t="shared" si="3048"/>
        <v>CD$2530</v>
      </c>
      <c r="CE2540" s="205" t="str">
        <f t="shared" si="3048"/>
        <v>CE$2530</v>
      </c>
      <c r="CF2540" s="205" t="str">
        <f t="shared" ref="CF2540:CK2540" si="3049">ADDRESS(ROW(CF2530),COLUMN(CF2530),2)</f>
        <v>CF$2530</v>
      </c>
      <c r="CG2540" s="205" t="str">
        <f t="shared" si="3049"/>
        <v>CG$2530</v>
      </c>
      <c r="CH2540" s="205" t="str">
        <f t="shared" si="3049"/>
        <v>CH$2530</v>
      </c>
      <c r="CI2540" s="205" t="str">
        <f t="shared" si="3049"/>
        <v>CI$2530</v>
      </c>
      <c r="CJ2540" s="205" t="str">
        <f t="shared" si="3049"/>
        <v>CJ$2530</v>
      </c>
      <c r="CK2540" s="205" t="str">
        <f t="shared" si="3049"/>
        <v>CK$2530</v>
      </c>
      <c r="CL2540" s="205" t="str">
        <f t="shared" ref="CL2540" si="3050">ADDRESS(ROW(CL2530),COLUMN(CL2530),2)</f>
        <v>CL$2530</v>
      </c>
    </row>
    <row r="2541" spans="2:90" x14ac:dyDescent="0.4">
      <c r="B2541" s="130" t="str">
        <f>B2501</f>
        <v>Secondary volume driver</v>
      </c>
      <c r="C2541" s="12"/>
      <c r="D2541" s="12" t="s">
        <v>514</v>
      </c>
      <c r="E2541" s="12" t="s">
        <v>906</v>
      </c>
      <c r="F2541" s="12"/>
      <c r="G2541" s="12" t="s">
        <v>330</v>
      </c>
      <c r="H2541" s="12"/>
      <c r="I2541" s="60"/>
      <c r="J2541" s="60"/>
      <c r="K2541" s="15"/>
      <c r="L2541" s="15"/>
      <c r="M2541" s="15"/>
      <c r="N2541" s="15"/>
      <c r="O2541" s="15"/>
      <c r="P2541" s="15"/>
      <c r="R2541" s="15"/>
      <c r="S2541" s="172"/>
      <c r="T2541" s="172"/>
      <c r="U2541" s="172"/>
      <c r="V2541" s="172"/>
      <c r="W2541" s="172"/>
      <c r="X2541" s="172"/>
      <c r="Y2541" s="172"/>
      <c r="Z2541" s="172"/>
      <c r="AA2541" s="172"/>
      <c r="AB2541" s="172"/>
      <c r="AC2541" s="172"/>
      <c r="AD2541" s="172"/>
      <c r="AE2541" s="172"/>
      <c r="AF2541" s="172"/>
      <c r="AG2541" s="172"/>
      <c r="AH2541" s="172"/>
      <c r="AI2541" s="172"/>
      <c r="AJ2541" s="172"/>
      <c r="AK2541" s="172"/>
      <c r="AL2541" s="172"/>
      <c r="AM2541" s="172"/>
      <c r="AN2541" s="172"/>
      <c r="AO2541" s="172"/>
      <c r="AP2541" s="172"/>
      <c r="AQ2541" s="172"/>
      <c r="AR2541" s="172"/>
      <c r="AS2541" s="172"/>
      <c r="AT2541" s="172"/>
      <c r="AU2541" s="172"/>
      <c r="AV2541" s="172"/>
      <c r="AW2541" s="172"/>
      <c r="AX2541" s="172"/>
      <c r="AY2541" s="172"/>
      <c r="AZ2541" s="172"/>
      <c r="BA2541" s="172"/>
      <c r="BB2541" s="172"/>
      <c r="BC2541" s="172"/>
      <c r="BD2541" s="172"/>
      <c r="BE2541" s="172"/>
      <c r="BF2541" s="172"/>
      <c r="BG2541" s="172"/>
      <c r="BH2541" s="172"/>
      <c r="BI2541" s="172"/>
      <c r="BJ2541" s="172"/>
      <c r="BK2541" s="172"/>
      <c r="BL2541" s="172"/>
      <c r="BM2541" s="172"/>
      <c r="BN2541" s="172"/>
      <c r="BO2541" s="172"/>
      <c r="BP2541" s="172"/>
      <c r="BQ2541" s="172"/>
      <c r="BR2541" s="172"/>
      <c r="BS2541" s="172"/>
      <c r="BT2541" s="172"/>
      <c r="BU2541" s="172"/>
      <c r="BV2541" s="172"/>
      <c r="BW2541" s="172"/>
      <c r="BX2541" s="172"/>
      <c r="BY2541" s="172"/>
      <c r="BZ2541" s="172"/>
      <c r="CA2541" s="172"/>
      <c r="CB2541" s="172"/>
      <c r="CC2541" s="172"/>
      <c r="CD2541" s="172"/>
      <c r="CE2541" s="172"/>
      <c r="CF2541" s="172"/>
      <c r="CG2541" s="172"/>
      <c r="CH2541" s="172"/>
      <c r="CI2541" s="172"/>
      <c r="CJ2541" s="172"/>
      <c r="CK2541" s="172"/>
      <c r="CL2541" s="172"/>
    </row>
    <row r="2542" spans="2:90" x14ac:dyDescent="0.4">
      <c r="B2542" s="168" t="s">
        <v>487</v>
      </c>
      <c r="C2542" s="167"/>
      <c r="D2542" s="167"/>
      <c r="E2542" s="167" t="s">
        <v>906</v>
      </c>
      <c r="F2542" s="167"/>
      <c r="G2542" s="167"/>
      <c r="H2542" s="167"/>
      <c r="I2542" s="169"/>
      <c r="J2542" s="169"/>
      <c r="K2542" s="190"/>
      <c r="L2542" s="190"/>
      <c r="M2542" s="190"/>
      <c r="N2542" s="190"/>
      <c r="O2542" s="190"/>
      <c r="P2542" s="190"/>
      <c r="R2542" s="191"/>
      <c r="S2542" s="167"/>
      <c r="T2542" s="167"/>
      <c r="U2542" s="167"/>
      <c r="V2542" s="167"/>
      <c r="W2542" s="167"/>
      <c r="X2542" s="167"/>
      <c r="Y2542" s="167"/>
      <c r="Z2542" s="167"/>
      <c r="AA2542" s="167"/>
      <c r="AB2542" s="167"/>
      <c r="AC2542" s="167"/>
      <c r="AD2542" s="167"/>
      <c r="AE2542" s="167"/>
      <c r="AF2542" s="167"/>
      <c r="AG2542" s="167"/>
      <c r="AH2542" s="167"/>
      <c r="AI2542" s="167"/>
      <c r="AJ2542" s="167"/>
      <c r="AK2542" s="167"/>
      <c r="AL2542" s="167"/>
      <c r="AM2542" s="167"/>
      <c r="AN2542" s="167"/>
      <c r="AO2542" s="167"/>
      <c r="AP2542" s="167"/>
      <c r="AQ2542" s="167"/>
      <c r="AR2542" s="167"/>
      <c r="AS2542" s="167"/>
      <c r="AT2542" s="167"/>
      <c r="AU2542" s="167"/>
      <c r="AV2542" s="167"/>
      <c r="AW2542" s="167"/>
      <c r="AX2542" s="167"/>
      <c r="AY2542" s="167"/>
      <c r="AZ2542" s="167"/>
      <c r="BA2542" s="167"/>
      <c r="BB2542" s="167"/>
      <c r="BC2542" s="167"/>
      <c r="BD2542" s="167"/>
      <c r="BE2542" s="167"/>
      <c r="BF2542" s="167"/>
      <c r="BG2542" s="167"/>
      <c r="BH2542" s="167"/>
      <c r="BI2542" s="167"/>
      <c r="BJ2542" s="167"/>
      <c r="BK2542" s="167"/>
      <c r="BL2542" s="167"/>
      <c r="BM2542" s="167"/>
      <c r="BN2542" s="167"/>
      <c r="BO2542" s="167"/>
      <c r="BP2542" s="167"/>
      <c r="BQ2542" s="167"/>
      <c r="BR2542" s="167"/>
      <c r="BS2542" s="167"/>
      <c r="BT2542" s="167"/>
      <c r="BU2542" s="167"/>
      <c r="BV2542" s="167"/>
      <c r="BW2542" s="167"/>
      <c r="BX2542" s="167"/>
      <c r="BY2542" s="167"/>
      <c r="BZ2542" s="167"/>
      <c r="CA2542" s="167"/>
      <c r="CB2542" s="167"/>
      <c r="CC2542" s="167"/>
      <c r="CD2542" s="167"/>
      <c r="CE2542" s="167"/>
      <c r="CF2542" s="167"/>
      <c r="CG2542" s="167"/>
      <c r="CH2542" s="167"/>
      <c r="CI2542" s="167"/>
      <c r="CJ2542" s="167"/>
      <c r="CK2542" s="167"/>
      <c r="CL2542" s="167"/>
    </row>
    <row r="2543" spans="2:90" x14ac:dyDescent="0.4">
      <c r="B2543" s="168" t="s">
        <v>489</v>
      </c>
      <c r="C2543" s="167"/>
      <c r="D2543" s="167"/>
      <c r="E2543" s="167" t="s">
        <v>906</v>
      </c>
      <c r="F2543" s="167"/>
      <c r="G2543" s="167"/>
      <c r="H2543" s="167"/>
      <c r="I2543" s="169"/>
      <c r="J2543" s="169"/>
      <c r="K2543" s="190"/>
      <c r="L2543" s="190"/>
      <c r="M2543" s="190"/>
      <c r="N2543" s="190"/>
      <c r="O2543" s="190"/>
      <c r="P2543" s="190"/>
      <c r="R2543" s="191"/>
      <c r="S2543" s="167"/>
      <c r="T2543" s="167"/>
      <c r="U2543" s="167"/>
      <c r="V2543" s="167"/>
      <c r="W2543" s="167"/>
      <c r="X2543" s="167"/>
      <c r="Y2543" s="167"/>
      <c r="Z2543" s="167"/>
      <c r="AA2543" s="167"/>
      <c r="AB2543" s="167"/>
      <c r="AC2543" s="167"/>
      <c r="AD2543" s="167"/>
      <c r="AE2543" s="167"/>
      <c r="AF2543" s="167"/>
      <c r="AG2543" s="167"/>
      <c r="AH2543" s="167"/>
      <c r="AI2543" s="167"/>
      <c r="AJ2543" s="167"/>
      <c r="AK2543" s="167"/>
      <c r="AL2543" s="167"/>
      <c r="AM2543" s="167"/>
      <c r="AN2543" s="167"/>
      <c r="AO2543" s="167"/>
      <c r="AP2543" s="167"/>
      <c r="AQ2543" s="167"/>
      <c r="AR2543" s="167"/>
      <c r="AS2543" s="167"/>
      <c r="AT2543" s="167"/>
      <c r="AU2543" s="167"/>
      <c r="AV2543" s="167"/>
      <c r="AW2543" s="167"/>
      <c r="AX2543" s="167"/>
      <c r="AY2543" s="167"/>
      <c r="AZ2543" s="167"/>
      <c r="BA2543" s="167"/>
      <c r="BB2543" s="167"/>
      <c r="BC2543" s="167"/>
      <c r="BD2543" s="167"/>
      <c r="BE2543" s="167"/>
      <c r="BF2543" s="167"/>
      <c r="BG2543" s="167"/>
      <c r="BH2543" s="167"/>
      <c r="BI2543" s="167"/>
      <c r="BJ2543" s="167"/>
      <c r="BK2543" s="167"/>
      <c r="BL2543" s="167"/>
      <c r="BM2543" s="167"/>
      <c r="BN2543" s="167"/>
      <c r="BO2543" s="167"/>
      <c r="BP2543" s="167"/>
      <c r="BQ2543" s="167"/>
      <c r="BR2543" s="167"/>
      <c r="BS2543" s="167"/>
      <c r="BT2543" s="167"/>
      <c r="BU2543" s="167"/>
      <c r="BV2543" s="167"/>
      <c r="BW2543" s="167"/>
      <c r="BX2543" s="167"/>
      <c r="BY2543" s="167"/>
      <c r="BZ2543" s="167"/>
      <c r="CA2543" s="167"/>
      <c r="CB2543" s="167"/>
      <c r="CC2543" s="167"/>
      <c r="CD2543" s="167"/>
      <c r="CE2543" s="167"/>
      <c r="CF2543" s="167"/>
      <c r="CG2543" s="167"/>
      <c r="CH2543" s="167"/>
      <c r="CI2543" s="167"/>
      <c r="CJ2543" s="167"/>
      <c r="CK2543" s="167"/>
      <c r="CL2543" s="167"/>
    </row>
    <row r="2544" spans="2:90" x14ac:dyDescent="0.4">
      <c r="B2544" s="168" t="s">
        <v>459</v>
      </c>
      <c r="C2544" s="167"/>
      <c r="D2544" s="167"/>
      <c r="E2544" s="167" t="s">
        <v>906</v>
      </c>
      <c r="F2544" s="167"/>
      <c r="G2544" s="167"/>
      <c r="H2544" s="167"/>
      <c r="I2544" s="169"/>
      <c r="J2544" s="169"/>
      <c r="K2544" s="190"/>
      <c r="L2544" s="190"/>
      <c r="M2544" s="190"/>
      <c r="N2544" s="190"/>
      <c r="O2544" s="190"/>
      <c r="P2544" s="190"/>
      <c r="R2544" s="191"/>
      <c r="S2544" s="192" t="str">
        <f t="shared" ref="S2544:AX2544" si="3051">S$16</f>
        <v>S$12</v>
      </c>
      <c r="T2544" s="192" t="str">
        <f t="shared" si="3051"/>
        <v>T$12</v>
      </c>
      <c r="U2544" s="192" t="str">
        <f t="shared" si="3051"/>
        <v>U$12</v>
      </c>
      <c r="V2544" s="192" t="str">
        <f t="shared" si="3051"/>
        <v>V$12</v>
      </c>
      <c r="W2544" s="192" t="str">
        <f t="shared" si="3051"/>
        <v>W$12</v>
      </c>
      <c r="X2544" s="192" t="str">
        <f t="shared" si="3051"/>
        <v>X$12</v>
      </c>
      <c r="Y2544" s="192" t="str">
        <f t="shared" si="3051"/>
        <v>Y$12</v>
      </c>
      <c r="Z2544" s="192" t="str">
        <f t="shared" si="3051"/>
        <v>Z$12</v>
      </c>
      <c r="AA2544" s="192" t="str">
        <f t="shared" si="3051"/>
        <v>AA$12</v>
      </c>
      <c r="AB2544" s="192" t="str">
        <f t="shared" si="3051"/>
        <v>AB$12</v>
      </c>
      <c r="AC2544" s="192" t="str">
        <f t="shared" si="3051"/>
        <v>AC$12</v>
      </c>
      <c r="AD2544" s="192" t="str">
        <f t="shared" si="3051"/>
        <v>AD$12</v>
      </c>
      <c r="AE2544" s="192" t="str">
        <f t="shared" si="3051"/>
        <v>AE$12</v>
      </c>
      <c r="AF2544" s="192" t="str">
        <f t="shared" si="3051"/>
        <v>AF$12</v>
      </c>
      <c r="AG2544" s="192" t="str">
        <f t="shared" si="3051"/>
        <v>AG$12</v>
      </c>
      <c r="AH2544" s="192" t="str">
        <f t="shared" si="3051"/>
        <v>AH$12</v>
      </c>
      <c r="AI2544" s="192" t="str">
        <f t="shared" si="3051"/>
        <v>AI$12</v>
      </c>
      <c r="AJ2544" s="192" t="str">
        <f t="shared" si="3051"/>
        <v>AJ$12</v>
      </c>
      <c r="AK2544" s="192" t="str">
        <f t="shared" si="3051"/>
        <v>AK$12</v>
      </c>
      <c r="AL2544" s="192" t="str">
        <f t="shared" si="3051"/>
        <v>AL$12</v>
      </c>
      <c r="AM2544" s="192" t="str">
        <f t="shared" si="3051"/>
        <v>AM$12</v>
      </c>
      <c r="AN2544" s="192" t="str">
        <f t="shared" si="3051"/>
        <v>AN$12</v>
      </c>
      <c r="AO2544" s="192" t="str">
        <f t="shared" si="3051"/>
        <v>AO$12</v>
      </c>
      <c r="AP2544" s="192" t="str">
        <f t="shared" si="3051"/>
        <v>AP$12</v>
      </c>
      <c r="AQ2544" s="192" t="str">
        <f t="shared" si="3051"/>
        <v>AQ$12</v>
      </c>
      <c r="AR2544" s="192" t="str">
        <f t="shared" si="3051"/>
        <v>AR$12</v>
      </c>
      <c r="AS2544" s="192" t="str">
        <f t="shared" si="3051"/>
        <v>AS$12</v>
      </c>
      <c r="AT2544" s="192" t="str">
        <f t="shared" si="3051"/>
        <v>AT$12</v>
      </c>
      <c r="AU2544" s="192" t="str">
        <f t="shared" si="3051"/>
        <v>AU$12</v>
      </c>
      <c r="AV2544" s="192" t="str">
        <f t="shared" si="3051"/>
        <v>AV$12</v>
      </c>
      <c r="AW2544" s="192" t="str">
        <f t="shared" si="3051"/>
        <v>AW$12</v>
      </c>
      <c r="AX2544" s="192" t="str">
        <f t="shared" si="3051"/>
        <v>AX$12</v>
      </c>
      <c r="AY2544" s="192" t="str">
        <f t="shared" ref="AY2544:CD2544" si="3052">AY$16</f>
        <v>AY$12</v>
      </c>
      <c r="AZ2544" s="192" t="str">
        <f t="shared" si="3052"/>
        <v>AZ$12</v>
      </c>
      <c r="BA2544" s="192" t="str">
        <f t="shared" si="3052"/>
        <v>BA$12</v>
      </c>
      <c r="BB2544" s="192" t="str">
        <f t="shared" si="3052"/>
        <v>BB$12</v>
      </c>
      <c r="BC2544" s="192" t="str">
        <f t="shared" si="3052"/>
        <v>BC$12</v>
      </c>
      <c r="BD2544" s="192" t="str">
        <f t="shared" si="3052"/>
        <v>BD$12</v>
      </c>
      <c r="BE2544" s="192" t="str">
        <f t="shared" si="3052"/>
        <v>BE$12</v>
      </c>
      <c r="BF2544" s="192" t="str">
        <f t="shared" si="3052"/>
        <v>BF$12</v>
      </c>
      <c r="BG2544" s="192" t="str">
        <f t="shared" si="3052"/>
        <v>BG$12</v>
      </c>
      <c r="BH2544" s="192" t="str">
        <f t="shared" si="3052"/>
        <v>BH$12</v>
      </c>
      <c r="BI2544" s="192" t="str">
        <f t="shared" si="3052"/>
        <v>BI$12</v>
      </c>
      <c r="BJ2544" s="192" t="str">
        <f t="shared" si="3052"/>
        <v>BJ$12</v>
      </c>
      <c r="BK2544" s="192" t="str">
        <f t="shared" si="3052"/>
        <v>BK$12</v>
      </c>
      <c r="BL2544" s="192" t="str">
        <f t="shared" si="3052"/>
        <v>BL$12</v>
      </c>
      <c r="BM2544" s="192" t="str">
        <f t="shared" si="3052"/>
        <v>BM$12</v>
      </c>
      <c r="BN2544" s="192" t="str">
        <f t="shared" si="3052"/>
        <v>BN$12</v>
      </c>
      <c r="BO2544" s="192" t="str">
        <f t="shared" si="3052"/>
        <v>BO$12</v>
      </c>
      <c r="BP2544" s="192" t="str">
        <f t="shared" si="3052"/>
        <v>BP$12</v>
      </c>
      <c r="BQ2544" s="192" t="str">
        <f t="shared" si="3052"/>
        <v>BQ$12</v>
      </c>
      <c r="BR2544" s="192" t="str">
        <f t="shared" si="3052"/>
        <v>BR$12</v>
      </c>
      <c r="BS2544" s="192" t="str">
        <f t="shared" si="3052"/>
        <v>BS$12</v>
      </c>
      <c r="BT2544" s="192" t="str">
        <f t="shared" si="3052"/>
        <v>BT$12</v>
      </c>
      <c r="BU2544" s="192" t="str">
        <f t="shared" si="3052"/>
        <v>BU$12</v>
      </c>
      <c r="BV2544" s="192" t="str">
        <f t="shared" si="3052"/>
        <v>BV$12</v>
      </c>
      <c r="BW2544" s="192" t="str">
        <f t="shared" si="3052"/>
        <v>BW$12</v>
      </c>
      <c r="BX2544" s="192" t="str">
        <f t="shared" si="3052"/>
        <v>BX$12</v>
      </c>
      <c r="BY2544" s="192" t="str">
        <f t="shared" si="3052"/>
        <v>BY$12</v>
      </c>
      <c r="BZ2544" s="192" t="str">
        <f t="shared" si="3052"/>
        <v>BZ$12</v>
      </c>
      <c r="CA2544" s="192" t="str">
        <f t="shared" si="3052"/>
        <v>CA$12</v>
      </c>
      <c r="CB2544" s="192" t="str">
        <f t="shared" si="3052"/>
        <v>CB$12</v>
      </c>
      <c r="CC2544" s="192" t="str">
        <f t="shared" si="3052"/>
        <v>CC$12</v>
      </c>
      <c r="CD2544" s="192" t="str">
        <f t="shared" si="3052"/>
        <v>CD$12</v>
      </c>
      <c r="CE2544" s="192" t="str">
        <f t="shared" ref="CE2544:CL2544" si="3053">CE$16</f>
        <v>CE$12</v>
      </c>
      <c r="CF2544" s="192" t="str">
        <f t="shared" si="3053"/>
        <v>CF$12</v>
      </c>
      <c r="CG2544" s="192" t="str">
        <f t="shared" si="3053"/>
        <v>CG$12</v>
      </c>
      <c r="CH2544" s="192" t="str">
        <f t="shared" si="3053"/>
        <v>CH$12</v>
      </c>
      <c r="CI2544" s="192" t="str">
        <f t="shared" si="3053"/>
        <v>CI$12</v>
      </c>
      <c r="CJ2544" s="192" t="str">
        <f t="shared" si="3053"/>
        <v>CJ$12</v>
      </c>
      <c r="CK2544" s="192" t="str">
        <f t="shared" si="3053"/>
        <v>CK$12</v>
      </c>
      <c r="CL2544" s="192" t="str">
        <f t="shared" si="3053"/>
        <v>CL$12</v>
      </c>
    </row>
    <row r="2545" spans="2:90" x14ac:dyDescent="0.4">
      <c r="B2545" s="168" t="s">
        <v>460</v>
      </c>
      <c r="C2545" s="193"/>
      <c r="D2545" s="193"/>
      <c r="E2545" s="193" t="s">
        <v>906</v>
      </c>
      <c r="F2545" s="193"/>
      <c r="G2545" s="193"/>
      <c r="H2545" s="193"/>
      <c r="I2545" s="194"/>
      <c r="J2545" s="194"/>
      <c r="K2545" s="195"/>
      <c r="L2545" s="195"/>
      <c r="M2545" s="195"/>
      <c r="N2545" s="195"/>
      <c r="O2545" s="195"/>
      <c r="P2545" s="195"/>
      <c r="R2545" s="195"/>
      <c r="S2545" s="192" t="str">
        <f t="shared" ref="S2545:AX2545" si="3054">S$17</f>
        <v>S$13</v>
      </c>
      <c r="T2545" s="192" t="str">
        <f t="shared" si="3054"/>
        <v>T$13</v>
      </c>
      <c r="U2545" s="192" t="str">
        <f t="shared" si="3054"/>
        <v>U$13</v>
      </c>
      <c r="V2545" s="192" t="str">
        <f t="shared" si="3054"/>
        <v>V$13</v>
      </c>
      <c r="W2545" s="192" t="str">
        <f t="shared" si="3054"/>
        <v>W$13</v>
      </c>
      <c r="X2545" s="192" t="str">
        <f t="shared" si="3054"/>
        <v>X$13</v>
      </c>
      <c r="Y2545" s="192" t="str">
        <f t="shared" si="3054"/>
        <v>Y$13</v>
      </c>
      <c r="Z2545" s="192" t="str">
        <f t="shared" si="3054"/>
        <v>Z$13</v>
      </c>
      <c r="AA2545" s="192" t="str">
        <f t="shared" si="3054"/>
        <v>AA$13</v>
      </c>
      <c r="AB2545" s="192" t="str">
        <f t="shared" si="3054"/>
        <v>AB$13</v>
      </c>
      <c r="AC2545" s="192" t="str">
        <f t="shared" si="3054"/>
        <v>AC$13</v>
      </c>
      <c r="AD2545" s="192" t="str">
        <f t="shared" si="3054"/>
        <v>AD$13</v>
      </c>
      <c r="AE2545" s="192" t="str">
        <f t="shared" si="3054"/>
        <v>AE$13</v>
      </c>
      <c r="AF2545" s="192" t="str">
        <f t="shared" si="3054"/>
        <v>AF$13</v>
      </c>
      <c r="AG2545" s="192" t="str">
        <f t="shared" si="3054"/>
        <v>AG$13</v>
      </c>
      <c r="AH2545" s="192" t="str">
        <f t="shared" si="3054"/>
        <v>AH$13</v>
      </c>
      <c r="AI2545" s="192" t="str">
        <f t="shared" si="3054"/>
        <v>AI$13</v>
      </c>
      <c r="AJ2545" s="192" t="str">
        <f t="shared" si="3054"/>
        <v>AJ$13</v>
      </c>
      <c r="AK2545" s="192" t="str">
        <f t="shared" si="3054"/>
        <v>AK$13</v>
      </c>
      <c r="AL2545" s="192" t="str">
        <f t="shared" si="3054"/>
        <v>AL$13</v>
      </c>
      <c r="AM2545" s="192" t="str">
        <f t="shared" si="3054"/>
        <v>AM$13</v>
      </c>
      <c r="AN2545" s="192" t="str">
        <f t="shared" si="3054"/>
        <v>AN$13</v>
      </c>
      <c r="AO2545" s="192" t="str">
        <f t="shared" si="3054"/>
        <v>AO$13</v>
      </c>
      <c r="AP2545" s="192" t="str">
        <f t="shared" si="3054"/>
        <v>AP$13</v>
      </c>
      <c r="AQ2545" s="192" t="str">
        <f t="shared" si="3054"/>
        <v>AQ$13</v>
      </c>
      <c r="AR2545" s="192" t="str">
        <f t="shared" si="3054"/>
        <v>AR$13</v>
      </c>
      <c r="AS2545" s="192" t="str">
        <f t="shared" si="3054"/>
        <v>AS$13</v>
      </c>
      <c r="AT2545" s="192" t="str">
        <f t="shared" si="3054"/>
        <v>AT$13</v>
      </c>
      <c r="AU2545" s="192" t="str">
        <f t="shared" si="3054"/>
        <v>AU$13</v>
      </c>
      <c r="AV2545" s="192" t="str">
        <f t="shared" si="3054"/>
        <v>AV$13</v>
      </c>
      <c r="AW2545" s="192" t="str">
        <f t="shared" si="3054"/>
        <v>AW$13</v>
      </c>
      <c r="AX2545" s="192" t="str">
        <f t="shared" si="3054"/>
        <v>AX$13</v>
      </c>
      <c r="AY2545" s="192" t="str">
        <f t="shared" ref="AY2545:CD2545" si="3055">AY$17</f>
        <v>AY$13</v>
      </c>
      <c r="AZ2545" s="192" t="str">
        <f t="shared" si="3055"/>
        <v>AZ$13</v>
      </c>
      <c r="BA2545" s="192" t="str">
        <f t="shared" si="3055"/>
        <v>BA$13</v>
      </c>
      <c r="BB2545" s="192" t="str">
        <f t="shared" si="3055"/>
        <v>BB$13</v>
      </c>
      <c r="BC2545" s="192" t="str">
        <f t="shared" si="3055"/>
        <v>BC$13</v>
      </c>
      <c r="BD2545" s="192" t="str">
        <f t="shared" si="3055"/>
        <v>BD$13</v>
      </c>
      <c r="BE2545" s="192" t="str">
        <f t="shared" si="3055"/>
        <v>BE$13</v>
      </c>
      <c r="BF2545" s="192" t="str">
        <f t="shared" si="3055"/>
        <v>BF$13</v>
      </c>
      <c r="BG2545" s="192" t="str">
        <f t="shared" si="3055"/>
        <v>BG$13</v>
      </c>
      <c r="BH2545" s="192" t="str">
        <f t="shared" si="3055"/>
        <v>BH$13</v>
      </c>
      <c r="BI2545" s="192" t="str">
        <f t="shared" si="3055"/>
        <v>BI$13</v>
      </c>
      <c r="BJ2545" s="192" t="str">
        <f t="shared" si="3055"/>
        <v>BJ$13</v>
      </c>
      <c r="BK2545" s="192" t="str">
        <f t="shared" si="3055"/>
        <v>BK$13</v>
      </c>
      <c r="BL2545" s="192" t="str">
        <f t="shared" si="3055"/>
        <v>BL$13</v>
      </c>
      <c r="BM2545" s="192" t="str">
        <f t="shared" si="3055"/>
        <v>BM$13</v>
      </c>
      <c r="BN2545" s="192" t="str">
        <f t="shared" si="3055"/>
        <v>BN$13</v>
      </c>
      <c r="BO2545" s="192" t="str">
        <f t="shared" si="3055"/>
        <v>BO$13</v>
      </c>
      <c r="BP2545" s="192" t="str">
        <f t="shared" si="3055"/>
        <v>BP$13</v>
      </c>
      <c r="BQ2545" s="192" t="str">
        <f t="shared" si="3055"/>
        <v>BQ$13</v>
      </c>
      <c r="BR2545" s="192" t="str">
        <f t="shared" si="3055"/>
        <v>BR$13</v>
      </c>
      <c r="BS2545" s="192" t="str">
        <f t="shared" si="3055"/>
        <v>BS$13</v>
      </c>
      <c r="BT2545" s="192" t="str">
        <f t="shared" si="3055"/>
        <v>BT$13</v>
      </c>
      <c r="BU2545" s="192" t="str">
        <f t="shared" si="3055"/>
        <v>BU$13</v>
      </c>
      <c r="BV2545" s="192" t="str">
        <f t="shared" si="3055"/>
        <v>BV$13</v>
      </c>
      <c r="BW2545" s="192" t="str">
        <f t="shared" si="3055"/>
        <v>BW$13</v>
      </c>
      <c r="BX2545" s="192" t="str">
        <f t="shared" si="3055"/>
        <v>BX$13</v>
      </c>
      <c r="BY2545" s="192" t="str">
        <f t="shared" si="3055"/>
        <v>BY$13</v>
      </c>
      <c r="BZ2545" s="192" t="str">
        <f t="shared" si="3055"/>
        <v>BZ$13</v>
      </c>
      <c r="CA2545" s="192" t="str">
        <f t="shared" si="3055"/>
        <v>CA$13</v>
      </c>
      <c r="CB2545" s="192" t="str">
        <f t="shared" si="3055"/>
        <v>CB$13</v>
      </c>
      <c r="CC2545" s="192" t="str">
        <f t="shared" si="3055"/>
        <v>CC$13</v>
      </c>
      <c r="CD2545" s="192" t="str">
        <f t="shared" si="3055"/>
        <v>CD$13</v>
      </c>
      <c r="CE2545" s="192" t="str">
        <f t="shared" ref="CE2545:CL2545" si="3056">CE$17</f>
        <v>CE$13</v>
      </c>
      <c r="CF2545" s="192" t="str">
        <f t="shared" si="3056"/>
        <v>CF$13</v>
      </c>
      <c r="CG2545" s="192" t="str">
        <f t="shared" si="3056"/>
        <v>CG$13</v>
      </c>
      <c r="CH2545" s="192" t="str">
        <f t="shared" si="3056"/>
        <v>CH$13</v>
      </c>
      <c r="CI2545" s="192" t="str">
        <f t="shared" si="3056"/>
        <v>CI$13</v>
      </c>
      <c r="CJ2545" s="192" t="str">
        <f t="shared" si="3056"/>
        <v>CJ$13</v>
      </c>
      <c r="CK2545" s="192" t="str">
        <f t="shared" si="3056"/>
        <v>CK$13</v>
      </c>
      <c r="CL2545" s="192" t="str">
        <f t="shared" si="3056"/>
        <v>CL$13</v>
      </c>
    </row>
    <row r="2546" spans="2:90" x14ac:dyDescent="0.4">
      <c r="B2546" s="168" t="s">
        <v>488</v>
      </c>
      <c r="C2546" s="193"/>
      <c r="D2546" s="193"/>
      <c r="E2546" s="193" t="s">
        <v>906</v>
      </c>
      <c r="F2546" s="193"/>
      <c r="G2546" s="193"/>
      <c r="H2546" s="193"/>
      <c r="I2546" s="194"/>
      <c r="J2546" s="194"/>
      <c r="K2546" s="195"/>
      <c r="L2546" s="195"/>
      <c r="M2546" s="195"/>
      <c r="N2546" s="195"/>
      <c r="O2546" s="195"/>
      <c r="P2546" s="195"/>
      <c r="R2546" s="195"/>
      <c r="S2546" s="183"/>
      <c r="T2546" s="183"/>
      <c r="U2546" s="183"/>
      <c r="V2546" s="183"/>
      <c r="W2546" s="183"/>
      <c r="X2546" s="183"/>
      <c r="Y2546" s="183"/>
      <c r="Z2546" s="183"/>
      <c r="AA2546" s="183"/>
      <c r="AB2546" s="183"/>
      <c r="AC2546" s="183"/>
      <c r="AD2546" s="183"/>
      <c r="AE2546" s="183"/>
      <c r="AF2546" s="183"/>
      <c r="AG2546" s="183"/>
      <c r="AH2546" s="183"/>
      <c r="AI2546" s="183"/>
      <c r="AJ2546" s="183"/>
      <c r="AK2546" s="183"/>
      <c r="AL2546" s="183"/>
      <c r="AM2546" s="183"/>
      <c r="AN2546" s="183"/>
      <c r="AO2546" s="183"/>
      <c r="AP2546" s="183"/>
      <c r="AQ2546" s="183"/>
      <c r="AR2546" s="183"/>
      <c r="AS2546" s="183"/>
      <c r="AT2546" s="183"/>
      <c r="AU2546" s="183"/>
      <c r="AV2546" s="183"/>
      <c r="AW2546" s="183"/>
      <c r="AX2546" s="183"/>
      <c r="AY2546" s="183"/>
      <c r="AZ2546" s="183"/>
      <c r="BA2546" s="183"/>
      <c r="BB2546" s="183"/>
      <c r="BC2546" s="183"/>
      <c r="BD2546" s="183"/>
      <c r="BE2546" s="183"/>
      <c r="BF2546" s="183"/>
      <c r="BG2546" s="183"/>
      <c r="BH2546" s="183"/>
      <c r="BI2546" s="183"/>
      <c r="BJ2546" s="183"/>
      <c r="BK2546" s="183"/>
      <c r="BL2546" s="183"/>
      <c r="BM2546" s="183"/>
      <c r="BN2546" s="183"/>
      <c r="BO2546" s="183"/>
      <c r="BP2546" s="183"/>
      <c r="BQ2546" s="183"/>
      <c r="BR2546" s="183"/>
      <c r="BS2546" s="183"/>
      <c r="BT2546" s="183"/>
      <c r="BU2546" s="183"/>
      <c r="BV2546" s="183"/>
      <c r="BW2546" s="183"/>
      <c r="BX2546" s="183"/>
      <c r="BY2546" s="183"/>
      <c r="BZ2546" s="183"/>
      <c r="CA2546" s="183"/>
      <c r="CB2546" s="183"/>
      <c r="CC2546" s="183"/>
      <c r="CD2546" s="183"/>
      <c r="CE2546" s="183"/>
      <c r="CF2546" s="183"/>
      <c r="CG2546" s="183"/>
      <c r="CH2546" s="183"/>
      <c r="CI2546" s="183"/>
      <c r="CJ2546" s="183"/>
      <c r="CK2546" s="183"/>
      <c r="CL2546" s="183"/>
    </row>
    <row r="2547" spans="2:90" x14ac:dyDescent="0.4">
      <c r="B2547" s="168" t="s">
        <v>501</v>
      </c>
      <c r="C2547" s="193"/>
      <c r="D2547" s="193"/>
      <c r="E2547" s="193" t="s">
        <v>906</v>
      </c>
      <c r="F2547" s="193"/>
      <c r="G2547" s="193"/>
      <c r="H2547" s="193"/>
      <c r="I2547" s="194"/>
      <c r="J2547" s="194"/>
      <c r="K2547" s="195"/>
      <c r="L2547" s="195"/>
      <c r="M2547" s="195"/>
      <c r="N2547" s="195"/>
      <c r="O2547" s="195"/>
      <c r="P2547" s="195"/>
      <c r="R2547" s="195"/>
      <c r="S2547" s="183"/>
      <c r="T2547" s="183"/>
      <c r="U2547" s="183"/>
      <c r="V2547" s="183"/>
      <c r="W2547" s="183"/>
      <c r="X2547" s="183"/>
      <c r="Y2547" s="183"/>
      <c r="Z2547" s="183"/>
      <c r="AA2547" s="183"/>
      <c r="AB2547" s="183"/>
      <c r="AC2547" s="183"/>
      <c r="AD2547" s="183"/>
      <c r="AE2547" s="183"/>
      <c r="AF2547" s="183"/>
      <c r="AG2547" s="183"/>
      <c r="AH2547" s="183"/>
      <c r="AI2547" s="183"/>
      <c r="AJ2547" s="183"/>
      <c r="AK2547" s="183"/>
      <c r="AL2547" s="183"/>
      <c r="AM2547" s="183"/>
      <c r="AN2547" s="183"/>
      <c r="AO2547" s="183"/>
      <c r="AP2547" s="183"/>
      <c r="AQ2547" s="183"/>
      <c r="AR2547" s="183"/>
      <c r="AS2547" s="183"/>
      <c r="AT2547" s="183"/>
      <c r="AU2547" s="183"/>
      <c r="AV2547" s="183"/>
      <c r="AW2547" s="183"/>
      <c r="AX2547" s="183"/>
      <c r="AY2547" s="183"/>
      <c r="AZ2547" s="183"/>
      <c r="BA2547" s="183"/>
      <c r="BB2547" s="183"/>
      <c r="BC2547" s="183"/>
      <c r="BD2547" s="183"/>
      <c r="BE2547" s="183"/>
      <c r="BF2547" s="183"/>
      <c r="BG2547" s="183"/>
      <c r="BH2547" s="183"/>
      <c r="BI2547" s="183"/>
      <c r="BJ2547" s="183"/>
      <c r="BK2547" s="183"/>
      <c r="BL2547" s="183"/>
      <c r="BM2547" s="183"/>
      <c r="BN2547" s="183"/>
      <c r="BO2547" s="183"/>
      <c r="BP2547" s="183"/>
      <c r="BQ2547" s="183"/>
      <c r="BR2547" s="183"/>
      <c r="BS2547" s="183"/>
      <c r="BT2547" s="183"/>
      <c r="BU2547" s="183"/>
      <c r="BV2547" s="183"/>
      <c r="BW2547" s="183"/>
      <c r="BX2547" s="183"/>
      <c r="BY2547" s="183"/>
      <c r="BZ2547" s="183"/>
      <c r="CA2547" s="183"/>
      <c r="CB2547" s="183"/>
      <c r="CC2547" s="183"/>
      <c r="CD2547" s="183"/>
      <c r="CE2547" s="183"/>
      <c r="CF2547" s="183"/>
      <c r="CG2547" s="183"/>
      <c r="CH2547" s="183"/>
      <c r="CI2547" s="183"/>
      <c r="CJ2547" s="183"/>
      <c r="CK2547" s="183"/>
      <c r="CL2547" s="183"/>
    </row>
    <row r="2548" spans="2:90" x14ac:dyDescent="0.4">
      <c r="B2548" s="168" t="s">
        <v>461</v>
      </c>
      <c r="C2548" s="193"/>
      <c r="D2548" s="193"/>
      <c r="E2548" s="193" t="s">
        <v>906</v>
      </c>
      <c r="F2548" s="193"/>
      <c r="G2548" s="193"/>
      <c r="H2548" s="193"/>
      <c r="I2548" s="194"/>
      <c r="J2548" s="194"/>
      <c r="K2548" s="195"/>
      <c r="L2548" s="195"/>
      <c r="M2548" s="195"/>
      <c r="N2548" s="195"/>
      <c r="O2548" s="195"/>
      <c r="P2548" s="195"/>
      <c r="R2548" s="195"/>
      <c r="S2548" s="183" t="str">
        <f t="shared" ref="S2548:AX2548" si="3057">S$18</f>
        <v>S$14</v>
      </c>
      <c r="T2548" s="183" t="str">
        <f t="shared" si="3057"/>
        <v>T$14</v>
      </c>
      <c r="U2548" s="183" t="str">
        <f t="shared" si="3057"/>
        <v>U$14</v>
      </c>
      <c r="V2548" s="183" t="str">
        <f t="shared" si="3057"/>
        <v>V$14</v>
      </c>
      <c r="W2548" s="183" t="str">
        <f t="shared" si="3057"/>
        <v>W$14</v>
      </c>
      <c r="X2548" s="183" t="str">
        <f t="shared" si="3057"/>
        <v>X$14</v>
      </c>
      <c r="Y2548" s="183" t="str">
        <f t="shared" si="3057"/>
        <v>Y$14</v>
      </c>
      <c r="Z2548" s="183" t="str">
        <f t="shared" si="3057"/>
        <v>Z$14</v>
      </c>
      <c r="AA2548" s="183" t="str">
        <f t="shared" si="3057"/>
        <v>AA$14</v>
      </c>
      <c r="AB2548" s="183" t="str">
        <f t="shared" si="3057"/>
        <v>AB$14</v>
      </c>
      <c r="AC2548" s="183" t="str">
        <f t="shared" si="3057"/>
        <v>AC$14</v>
      </c>
      <c r="AD2548" s="183" t="str">
        <f t="shared" si="3057"/>
        <v>AD$14</v>
      </c>
      <c r="AE2548" s="183" t="str">
        <f t="shared" si="3057"/>
        <v>AE$14</v>
      </c>
      <c r="AF2548" s="183" t="str">
        <f t="shared" si="3057"/>
        <v>AF$14</v>
      </c>
      <c r="AG2548" s="183" t="str">
        <f t="shared" si="3057"/>
        <v>AG$14</v>
      </c>
      <c r="AH2548" s="183" t="str">
        <f t="shared" si="3057"/>
        <v>AH$14</v>
      </c>
      <c r="AI2548" s="183" t="str">
        <f t="shared" si="3057"/>
        <v>AI$14</v>
      </c>
      <c r="AJ2548" s="183" t="str">
        <f t="shared" si="3057"/>
        <v>AJ$14</v>
      </c>
      <c r="AK2548" s="183" t="str">
        <f t="shared" si="3057"/>
        <v>AK$14</v>
      </c>
      <c r="AL2548" s="183" t="str">
        <f t="shared" si="3057"/>
        <v>AL$14</v>
      </c>
      <c r="AM2548" s="183" t="str">
        <f t="shared" si="3057"/>
        <v>AM$14</v>
      </c>
      <c r="AN2548" s="183" t="str">
        <f t="shared" si="3057"/>
        <v>AN$14</v>
      </c>
      <c r="AO2548" s="183" t="str">
        <f t="shared" si="3057"/>
        <v>AO$14</v>
      </c>
      <c r="AP2548" s="183" t="str">
        <f t="shared" si="3057"/>
        <v>AP$14</v>
      </c>
      <c r="AQ2548" s="183" t="str">
        <f t="shared" si="3057"/>
        <v>AQ$14</v>
      </c>
      <c r="AR2548" s="183" t="str">
        <f t="shared" si="3057"/>
        <v>AR$14</v>
      </c>
      <c r="AS2548" s="183" t="str">
        <f t="shared" si="3057"/>
        <v>AS$14</v>
      </c>
      <c r="AT2548" s="183" t="str">
        <f t="shared" si="3057"/>
        <v>AT$14</v>
      </c>
      <c r="AU2548" s="183" t="str">
        <f t="shared" si="3057"/>
        <v>AU$14</v>
      </c>
      <c r="AV2548" s="183" t="str">
        <f t="shared" si="3057"/>
        <v>AV$14</v>
      </c>
      <c r="AW2548" s="183" t="str">
        <f t="shared" si="3057"/>
        <v>AW$14</v>
      </c>
      <c r="AX2548" s="183" t="str">
        <f t="shared" si="3057"/>
        <v>AX$14</v>
      </c>
      <c r="AY2548" s="183" t="str">
        <f t="shared" ref="AY2548:CD2548" si="3058">AY$18</f>
        <v>AY$14</v>
      </c>
      <c r="AZ2548" s="183" t="str">
        <f t="shared" si="3058"/>
        <v>AZ$14</v>
      </c>
      <c r="BA2548" s="183" t="str">
        <f t="shared" si="3058"/>
        <v>BA$14</v>
      </c>
      <c r="BB2548" s="183" t="str">
        <f t="shared" si="3058"/>
        <v>BB$14</v>
      </c>
      <c r="BC2548" s="183" t="str">
        <f t="shared" si="3058"/>
        <v>BC$14</v>
      </c>
      <c r="BD2548" s="183" t="str">
        <f t="shared" si="3058"/>
        <v>BD$14</v>
      </c>
      <c r="BE2548" s="183" t="str">
        <f t="shared" si="3058"/>
        <v>BE$14</v>
      </c>
      <c r="BF2548" s="183" t="str">
        <f t="shared" si="3058"/>
        <v>BF$14</v>
      </c>
      <c r="BG2548" s="183" t="str">
        <f t="shared" si="3058"/>
        <v>BG$14</v>
      </c>
      <c r="BH2548" s="183" t="str">
        <f t="shared" si="3058"/>
        <v>BH$14</v>
      </c>
      <c r="BI2548" s="183" t="str">
        <f t="shared" si="3058"/>
        <v>BI$14</v>
      </c>
      <c r="BJ2548" s="183" t="str">
        <f t="shared" si="3058"/>
        <v>BJ$14</v>
      </c>
      <c r="BK2548" s="183" t="str">
        <f t="shared" si="3058"/>
        <v>BK$14</v>
      </c>
      <c r="BL2548" s="183" t="str">
        <f t="shared" si="3058"/>
        <v>BL$14</v>
      </c>
      <c r="BM2548" s="183" t="str">
        <f t="shared" si="3058"/>
        <v>BM$14</v>
      </c>
      <c r="BN2548" s="183" t="str">
        <f t="shared" si="3058"/>
        <v>BN$14</v>
      </c>
      <c r="BO2548" s="183" t="str">
        <f t="shared" si="3058"/>
        <v>BO$14</v>
      </c>
      <c r="BP2548" s="183" t="str">
        <f t="shared" si="3058"/>
        <v>BP$14</v>
      </c>
      <c r="BQ2548" s="183" t="str">
        <f t="shared" si="3058"/>
        <v>BQ$14</v>
      </c>
      <c r="BR2548" s="183" t="str">
        <f t="shared" si="3058"/>
        <v>BR$14</v>
      </c>
      <c r="BS2548" s="183" t="str">
        <f t="shared" si="3058"/>
        <v>BS$14</v>
      </c>
      <c r="BT2548" s="183" t="str">
        <f t="shared" si="3058"/>
        <v>BT$14</v>
      </c>
      <c r="BU2548" s="183" t="str">
        <f t="shared" si="3058"/>
        <v>BU$14</v>
      </c>
      <c r="BV2548" s="183" t="str">
        <f t="shared" si="3058"/>
        <v>BV$14</v>
      </c>
      <c r="BW2548" s="183" t="str">
        <f t="shared" si="3058"/>
        <v>BW$14</v>
      </c>
      <c r="BX2548" s="183" t="str">
        <f t="shared" si="3058"/>
        <v>BX$14</v>
      </c>
      <c r="BY2548" s="183" t="str">
        <f t="shared" si="3058"/>
        <v>BY$14</v>
      </c>
      <c r="BZ2548" s="183" t="str">
        <f t="shared" si="3058"/>
        <v>BZ$14</v>
      </c>
      <c r="CA2548" s="183" t="str">
        <f t="shared" si="3058"/>
        <v>CA$14</v>
      </c>
      <c r="CB2548" s="183" t="str">
        <f t="shared" si="3058"/>
        <v>CB$14</v>
      </c>
      <c r="CC2548" s="183" t="str">
        <f t="shared" si="3058"/>
        <v>CC$14</v>
      </c>
      <c r="CD2548" s="183" t="str">
        <f t="shared" si="3058"/>
        <v>CD$14</v>
      </c>
      <c r="CE2548" s="183" t="str">
        <f t="shared" ref="CE2548:CL2548" si="3059">CE$18</f>
        <v>CE$14</v>
      </c>
      <c r="CF2548" s="183" t="str">
        <f t="shared" si="3059"/>
        <v>CF$14</v>
      </c>
      <c r="CG2548" s="183" t="str">
        <f t="shared" si="3059"/>
        <v>CG$14</v>
      </c>
      <c r="CH2548" s="183" t="str">
        <f t="shared" si="3059"/>
        <v>CH$14</v>
      </c>
      <c r="CI2548" s="183" t="str">
        <f t="shared" si="3059"/>
        <v>CI$14</v>
      </c>
      <c r="CJ2548" s="183" t="str">
        <f t="shared" si="3059"/>
        <v>CJ$14</v>
      </c>
      <c r="CK2548" s="183" t="str">
        <f t="shared" si="3059"/>
        <v>CK$14</v>
      </c>
      <c r="CL2548" s="183" t="str">
        <f t="shared" si="3059"/>
        <v>CL$14</v>
      </c>
    </row>
    <row r="2549" spans="2:90" x14ac:dyDescent="0.4">
      <c r="B2549" s="168" t="s">
        <v>462</v>
      </c>
      <c r="C2549" s="193"/>
      <c r="D2549" s="193"/>
      <c r="E2549" s="193" t="s">
        <v>906</v>
      </c>
      <c r="F2549" s="193"/>
      <c r="G2549" s="193"/>
      <c r="H2549" s="193"/>
      <c r="I2549" s="194"/>
      <c r="J2549" s="194"/>
      <c r="K2549" s="195"/>
      <c r="L2549" s="195"/>
      <c r="M2549" s="195"/>
      <c r="N2549" s="195"/>
      <c r="O2549" s="195"/>
      <c r="P2549" s="195"/>
      <c r="R2549" s="195"/>
      <c r="S2549" s="183" t="str">
        <f t="shared" ref="S2549:AX2549" si="3060">S$19</f>
        <v>S$15</v>
      </c>
      <c r="T2549" s="183" t="str">
        <f t="shared" si="3060"/>
        <v>T$15</v>
      </c>
      <c r="U2549" s="183" t="str">
        <f t="shared" si="3060"/>
        <v>U$15</v>
      </c>
      <c r="V2549" s="183" t="str">
        <f t="shared" si="3060"/>
        <v>V$15</v>
      </c>
      <c r="W2549" s="183" t="str">
        <f t="shared" si="3060"/>
        <v>W$15</v>
      </c>
      <c r="X2549" s="183" t="str">
        <f t="shared" si="3060"/>
        <v>X$15</v>
      </c>
      <c r="Y2549" s="183" t="str">
        <f t="shared" si="3060"/>
        <v>Y$15</v>
      </c>
      <c r="Z2549" s="183" t="str">
        <f t="shared" si="3060"/>
        <v>Z$15</v>
      </c>
      <c r="AA2549" s="183" t="str">
        <f t="shared" si="3060"/>
        <v>AA$15</v>
      </c>
      <c r="AB2549" s="183" t="str">
        <f t="shared" si="3060"/>
        <v>AB$15</v>
      </c>
      <c r="AC2549" s="183" t="str">
        <f t="shared" si="3060"/>
        <v>AC$15</v>
      </c>
      <c r="AD2549" s="183" t="str">
        <f t="shared" si="3060"/>
        <v>AD$15</v>
      </c>
      <c r="AE2549" s="183" t="str">
        <f t="shared" si="3060"/>
        <v>AE$15</v>
      </c>
      <c r="AF2549" s="183" t="str">
        <f t="shared" si="3060"/>
        <v>AF$15</v>
      </c>
      <c r="AG2549" s="183" t="str">
        <f t="shared" si="3060"/>
        <v>AG$15</v>
      </c>
      <c r="AH2549" s="183" t="str">
        <f t="shared" si="3060"/>
        <v>AH$15</v>
      </c>
      <c r="AI2549" s="183" t="str">
        <f t="shared" si="3060"/>
        <v>AI$15</v>
      </c>
      <c r="AJ2549" s="183" t="str">
        <f t="shared" si="3060"/>
        <v>AJ$15</v>
      </c>
      <c r="AK2549" s="183" t="str">
        <f t="shared" si="3060"/>
        <v>AK$15</v>
      </c>
      <c r="AL2549" s="183" t="str">
        <f t="shared" si="3060"/>
        <v>AL$15</v>
      </c>
      <c r="AM2549" s="183" t="str">
        <f t="shared" si="3060"/>
        <v>AM$15</v>
      </c>
      <c r="AN2549" s="183" t="str">
        <f t="shared" si="3060"/>
        <v>AN$15</v>
      </c>
      <c r="AO2549" s="183" t="str">
        <f t="shared" si="3060"/>
        <v>AO$15</v>
      </c>
      <c r="AP2549" s="183" t="str">
        <f t="shared" si="3060"/>
        <v>AP$15</v>
      </c>
      <c r="AQ2549" s="183" t="str">
        <f t="shared" si="3060"/>
        <v>AQ$15</v>
      </c>
      <c r="AR2549" s="183" t="str">
        <f t="shared" si="3060"/>
        <v>AR$15</v>
      </c>
      <c r="AS2549" s="183" t="str">
        <f t="shared" si="3060"/>
        <v>AS$15</v>
      </c>
      <c r="AT2549" s="183" t="str">
        <f t="shared" si="3060"/>
        <v>AT$15</v>
      </c>
      <c r="AU2549" s="183" t="str">
        <f t="shared" si="3060"/>
        <v>AU$15</v>
      </c>
      <c r="AV2549" s="183" t="str">
        <f t="shared" si="3060"/>
        <v>AV$15</v>
      </c>
      <c r="AW2549" s="183" t="str">
        <f t="shared" si="3060"/>
        <v>AW$15</v>
      </c>
      <c r="AX2549" s="183" t="str">
        <f t="shared" si="3060"/>
        <v>AX$15</v>
      </c>
      <c r="AY2549" s="183" t="str">
        <f t="shared" ref="AY2549:CD2549" si="3061">AY$19</f>
        <v>AY$15</v>
      </c>
      <c r="AZ2549" s="183" t="str">
        <f t="shared" si="3061"/>
        <v>AZ$15</v>
      </c>
      <c r="BA2549" s="183" t="str">
        <f t="shared" si="3061"/>
        <v>BA$15</v>
      </c>
      <c r="BB2549" s="183" t="str">
        <f t="shared" si="3061"/>
        <v>BB$15</v>
      </c>
      <c r="BC2549" s="183" t="str">
        <f t="shared" si="3061"/>
        <v>BC$15</v>
      </c>
      <c r="BD2549" s="183" t="str">
        <f t="shared" si="3061"/>
        <v>BD$15</v>
      </c>
      <c r="BE2549" s="183" t="str">
        <f t="shared" si="3061"/>
        <v>BE$15</v>
      </c>
      <c r="BF2549" s="183" t="str">
        <f t="shared" si="3061"/>
        <v>BF$15</v>
      </c>
      <c r="BG2549" s="183" t="str">
        <f t="shared" si="3061"/>
        <v>BG$15</v>
      </c>
      <c r="BH2549" s="183" t="str">
        <f t="shared" si="3061"/>
        <v>BH$15</v>
      </c>
      <c r="BI2549" s="183" t="str">
        <f t="shared" si="3061"/>
        <v>BI$15</v>
      </c>
      <c r="BJ2549" s="183" t="str">
        <f t="shared" si="3061"/>
        <v>BJ$15</v>
      </c>
      <c r="BK2549" s="183" t="str">
        <f t="shared" si="3061"/>
        <v>BK$15</v>
      </c>
      <c r="BL2549" s="183" t="str">
        <f t="shared" si="3061"/>
        <v>BL$15</v>
      </c>
      <c r="BM2549" s="183" t="str">
        <f t="shared" si="3061"/>
        <v>BM$15</v>
      </c>
      <c r="BN2549" s="183" t="str">
        <f t="shared" si="3061"/>
        <v>BN$15</v>
      </c>
      <c r="BO2549" s="183" t="str">
        <f t="shared" si="3061"/>
        <v>BO$15</v>
      </c>
      <c r="BP2549" s="183" t="str">
        <f t="shared" si="3061"/>
        <v>BP$15</v>
      </c>
      <c r="BQ2549" s="183" t="str">
        <f t="shared" si="3061"/>
        <v>BQ$15</v>
      </c>
      <c r="BR2549" s="183" t="str">
        <f t="shared" si="3061"/>
        <v>BR$15</v>
      </c>
      <c r="BS2549" s="183" t="str">
        <f t="shared" si="3061"/>
        <v>BS$15</v>
      </c>
      <c r="BT2549" s="183" t="str">
        <f t="shared" si="3061"/>
        <v>BT$15</v>
      </c>
      <c r="BU2549" s="183" t="str">
        <f t="shared" si="3061"/>
        <v>BU$15</v>
      </c>
      <c r="BV2549" s="183" t="str">
        <f t="shared" si="3061"/>
        <v>BV$15</v>
      </c>
      <c r="BW2549" s="183" t="str">
        <f t="shared" si="3061"/>
        <v>BW$15</v>
      </c>
      <c r="BX2549" s="183" t="str">
        <f t="shared" si="3061"/>
        <v>BX$15</v>
      </c>
      <c r="BY2549" s="183" t="str">
        <f t="shared" si="3061"/>
        <v>BY$15</v>
      </c>
      <c r="BZ2549" s="183" t="str">
        <f t="shared" si="3061"/>
        <v>BZ$15</v>
      </c>
      <c r="CA2549" s="183" t="str">
        <f t="shared" si="3061"/>
        <v>CA$15</v>
      </c>
      <c r="CB2549" s="183" t="str">
        <f t="shared" si="3061"/>
        <v>CB$15</v>
      </c>
      <c r="CC2549" s="183" t="str">
        <f t="shared" si="3061"/>
        <v>CC$15</v>
      </c>
      <c r="CD2549" s="183" t="str">
        <f t="shared" si="3061"/>
        <v>CD$15</v>
      </c>
      <c r="CE2549" s="183" t="str">
        <f t="shared" ref="CE2549:CL2549" si="3062">CE$19</f>
        <v>CE$15</v>
      </c>
      <c r="CF2549" s="183" t="str">
        <f t="shared" si="3062"/>
        <v>CF$15</v>
      </c>
      <c r="CG2549" s="183" t="str">
        <f t="shared" si="3062"/>
        <v>CG$15</v>
      </c>
      <c r="CH2549" s="183" t="str">
        <f t="shared" si="3062"/>
        <v>CH$15</v>
      </c>
      <c r="CI2549" s="183" t="str">
        <f t="shared" si="3062"/>
        <v>CI$15</v>
      </c>
      <c r="CJ2549" s="183" t="str">
        <f t="shared" si="3062"/>
        <v>CJ$15</v>
      </c>
      <c r="CK2549" s="183" t="str">
        <f t="shared" si="3062"/>
        <v>CK$15</v>
      </c>
      <c r="CL2549" s="183" t="str">
        <f t="shared" si="3062"/>
        <v>CL$15</v>
      </c>
    </row>
    <row r="2550" spans="2:90" x14ac:dyDescent="0.4">
      <c r="B2550" s="70" t="s">
        <v>284</v>
      </c>
      <c r="C2550" s="48"/>
      <c r="D2550" s="48" t="s">
        <v>815</v>
      </c>
      <c r="E2550" s="48" t="s">
        <v>815</v>
      </c>
      <c r="F2550" s="48" t="s">
        <v>347</v>
      </c>
      <c r="G2550" s="48" t="s">
        <v>243</v>
      </c>
      <c r="H2550" s="48"/>
      <c r="I2550" s="277"/>
      <c r="J2550" s="277"/>
      <c r="K2550" s="48"/>
      <c r="L2550" s="48"/>
      <c r="M2550" s="48"/>
      <c r="N2550" s="48"/>
      <c r="O2550" s="48"/>
      <c r="P2550" s="48"/>
      <c r="R2550" s="70"/>
      <c r="S2550" s="278"/>
      <c r="T2550" s="278"/>
      <c r="U2550" s="278"/>
      <c r="V2550" s="278"/>
      <c r="W2550" s="278"/>
      <c r="X2550" s="278"/>
      <c r="Y2550" s="278"/>
      <c r="Z2550" s="278"/>
      <c r="AA2550" s="278"/>
      <c r="AB2550" s="278"/>
      <c r="AC2550" s="278"/>
      <c r="AD2550" s="278"/>
      <c r="AE2550" s="278"/>
      <c r="AF2550" s="278"/>
      <c r="AG2550" s="278"/>
      <c r="AH2550" s="278"/>
      <c r="AI2550" s="278"/>
      <c r="AJ2550" s="278"/>
      <c r="AK2550" s="278"/>
      <c r="AL2550" s="278"/>
      <c r="AM2550" s="278"/>
      <c r="AN2550" s="278"/>
      <c r="AO2550" s="278"/>
      <c r="AP2550" s="278"/>
      <c r="AQ2550" s="278"/>
      <c r="AR2550" s="278"/>
      <c r="AS2550" s="278"/>
      <c r="AT2550" s="278"/>
      <c r="AU2550" s="278"/>
      <c r="AV2550" s="278"/>
      <c r="AW2550" s="278"/>
      <c r="AX2550" s="278"/>
      <c r="AY2550" s="278"/>
      <c r="AZ2550" s="278"/>
      <c r="BA2550" s="278"/>
      <c r="BB2550" s="278"/>
      <c r="BC2550" s="278"/>
      <c r="BD2550" s="278"/>
      <c r="BE2550" s="278"/>
      <c r="BF2550" s="278"/>
      <c r="BG2550" s="278"/>
      <c r="BH2550" s="278"/>
      <c r="BI2550" s="278"/>
      <c r="BJ2550" s="278"/>
      <c r="BK2550" s="278"/>
      <c r="BL2550" s="278"/>
      <c r="BM2550" s="278"/>
      <c r="BN2550" s="278"/>
      <c r="BO2550" s="278"/>
      <c r="BP2550" s="278"/>
      <c r="BQ2550" s="278"/>
      <c r="BR2550" s="278"/>
      <c r="BS2550" s="278"/>
      <c r="BT2550" s="278"/>
      <c r="BU2550" s="278"/>
      <c r="BV2550" s="278"/>
      <c r="BW2550" s="278"/>
      <c r="BX2550" s="278"/>
      <c r="BY2550" s="278"/>
      <c r="BZ2550" s="278"/>
      <c r="CA2550" s="278"/>
      <c r="CB2550" s="278"/>
      <c r="CC2550" s="278"/>
      <c r="CD2550" s="278"/>
      <c r="CE2550" s="278"/>
      <c r="CF2550" s="278"/>
      <c r="CG2550" s="278"/>
      <c r="CH2550" s="278"/>
      <c r="CI2550" s="278"/>
      <c r="CJ2550" s="278"/>
      <c r="CK2550" s="278"/>
      <c r="CL2550" s="278"/>
    </row>
    <row r="2551" spans="2:90" x14ac:dyDescent="0.4">
      <c r="B2551" s="93" t="str">
        <f>"Assumptions - "&amp;B2550</f>
        <v>Assumptions - Simple amortizing debt:</v>
      </c>
      <c r="D2551" t="s">
        <v>815</v>
      </c>
      <c r="E2551" t="s">
        <v>906</v>
      </c>
      <c r="G2551" t="str">
        <f>E2551</f>
        <v/>
      </c>
      <c r="I2551"/>
      <c r="J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c r="BA2551"/>
      <c r="BB2551"/>
      <c r="BC2551"/>
      <c r="BD2551"/>
      <c r="BE2551"/>
      <c r="BF2551"/>
      <c r="BG2551"/>
      <c r="BH2551"/>
      <c r="BI2551"/>
      <c r="BJ2551"/>
      <c r="BK2551"/>
      <c r="BL2551"/>
      <c r="BM2551"/>
      <c r="BN2551"/>
      <c r="BO2551"/>
      <c r="BP2551"/>
      <c r="BQ2551"/>
      <c r="BR2551"/>
      <c r="BS2551"/>
      <c r="BT2551"/>
      <c r="BU2551"/>
      <c r="BV2551"/>
      <c r="BW2551"/>
      <c r="BX2551"/>
      <c r="BY2551"/>
      <c r="BZ2551"/>
      <c r="CA2551"/>
      <c r="CB2551"/>
      <c r="CC2551"/>
      <c r="CD2551"/>
      <c r="CE2551"/>
      <c r="CF2551"/>
      <c r="CG2551"/>
      <c r="CH2551"/>
      <c r="CI2551"/>
      <c r="CJ2551"/>
      <c r="CK2551"/>
      <c r="CL2551"/>
    </row>
    <row r="2552" spans="2:90" x14ac:dyDescent="0.4">
      <c r="B2552" s="153" t="s">
        <v>285</v>
      </c>
      <c r="C2552" s="57"/>
      <c r="D2552" s="57" t="s">
        <v>815</v>
      </c>
      <c r="E2552" s="57" t="s">
        <v>906</v>
      </c>
      <c r="F2552" s="57"/>
      <c r="G2552" s="57" t="str">
        <f>E2552</f>
        <v/>
      </c>
      <c r="H2552" s="57">
        <v>36</v>
      </c>
      <c r="I2552" s="31"/>
      <c r="J2552" s="31"/>
      <c r="K2552" s="31"/>
      <c r="L2552" s="31"/>
      <c r="M2552" s="31"/>
      <c r="N2552" s="31"/>
      <c r="O2552" s="31"/>
      <c r="P2552" s="31"/>
      <c r="R2552" s="31"/>
      <c r="S2552" s="73"/>
      <c r="T2552" s="73"/>
      <c r="U2552" s="73"/>
      <c r="V2552" s="73"/>
      <c r="W2552" s="73"/>
      <c r="X2552" s="73"/>
      <c r="Y2552" s="73"/>
      <c r="Z2552" s="73"/>
      <c r="AA2552" s="73"/>
      <c r="AB2552" s="73"/>
      <c r="AC2552" s="73"/>
      <c r="AD2552" s="73"/>
      <c r="AE2552" s="73"/>
      <c r="AF2552" s="73"/>
      <c r="AG2552" s="73"/>
      <c r="AH2552" s="73"/>
      <c r="AI2552" s="73"/>
      <c r="AJ2552" s="73"/>
      <c r="AK2552" s="73"/>
      <c r="AL2552" s="73"/>
      <c r="AM2552" s="73"/>
      <c r="AN2552" s="73"/>
      <c r="AO2552" s="73"/>
      <c r="AP2552" s="73"/>
      <c r="AQ2552" s="73"/>
      <c r="AR2552" s="73"/>
      <c r="AS2552" s="73"/>
      <c r="AT2552" s="73"/>
      <c r="AU2552" s="73"/>
      <c r="AV2552" s="73"/>
      <c r="AW2552" s="73"/>
      <c r="AX2552" s="73"/>
      <c r="AY2552" s="73"/>
      <c r="AZ2552" s="73"/>
      <c r="BA2552" s="73"/>
      <c r="BB2552" s="73"/>
      <c r="BC2552" s="73"/>
      <c r="BD2552" s="73"/>
      <c r="BE2552" s="73"/>
      <c r="BF2552" s="73"/>
      <c r="BG2552" s="73"/>
      <c r="BH2552" s="73"/>
      <c r="BI2552" s="73"/>
      <c r="BJ2552" s="73"/>
      <c r="BK2552" s="73"/>
      <c r="BL2552" s="73"/>
      <c r="BM2552" s="73"/>
      <c r="BN2552" s="73"/>
      <c r="BO2552" s="73"/>
      <c r="BP2552" s="73"/>
      <c r="BQ2552" s="73"/>
      <c r="BR2552" s="73"/>
      <c r="BS2552" s="73"/>
      <c r="BT2552" s="73"/>
      <c r="BU2552" s="73"/>
      <c r="BV2552" s="73"/>
      <c r="BW2552" s="73"/>
      <c r="BX2552" s="73"/>
      <c r="BY2552" s="73"/>
      <c r="BZ2552" s="73"/>
      <c r="CA2552" s="73"/>
      <c r="CB2552" s="73"/>
      <c r="CC2552" s="73"/>
      <c r="CD2552" s="73"/>
      <c r="CE2552" s="73"/>
      <c r="CF2552" s="73"/>
      <c r="CG2552" s="73"/>
      <c r="CH2552" s="73"/>
      <c r="CI2552" s="73"/>
      <c r="CJ2552" s="73"/>
      <c r="CK2552" s="73"/>
      <c r="CL2552" s="73"/>
    </row>
    <row r="2553" spans="2:90" x14ac:dyDescent="0.4">
      <c r="B2553" s="153" t="s">
        <v>286</v>
      </c>
      <c r="C2553" s="59"/>
      <c r="D2553" s="59" t="s">
        <v>815</v>
      </c>
      <c r="E2553" s="59" t="s">
        <v>906</v>
      </c>
      <c r="F2553" s="59"/>
      <c r="G2553" s="59" t="str">
        <f>E2553</f>
        <v/>
      </c>
      <c r="H2553" s="59">
        <v>0.1</v>
      </c>
      <c r="I2553" s="31"/>
      <c r="J2553" s="31"/>
      <c r="K2553" s="31"/>
      <c r="L2553" s="31"/>
      <c r="M2553" s="31"/>
      <c r="N2553" s="31"/>
      <c r="O2553" s="31"/>
      <c r="P2553" s="31"/>
      <c r="R2553" s="31"/>
      <c r="S2553" s="73"/>
      <c r="T2553" s="73"/>
      <c r="U2553" s="73"/>
      <c r="V2553" s="73"/>
      <c r="W2553" s="73"/>
      <c r="X2553" s="73"/>
      <c r="Y2553" s="73"/>
      <c r="Z2553" s="73"/>
      <c r="AA2553" s="73"/>
      <c r="AB2553" s="73"/>
      <c r="AC2553" s="73"/>
      <c r="AD2553" s="73"/>
      <c r="AE2553" s="73"/>
      <c r="AF2553" s="73"/>
      <c r="AG2553" s="73"/>
      <c r="AH2553" s="73"/>
      <c r="AI2553" s="73"/>
      <c r="AJ2553" s="73"/>
      <c r="AK2553" s="73"/>
      <c r="AL2553" s="73"/>
      <c r="AM2553" s="73"/>
      <c r="AN2553" s="73"/>
      <c r="AO2553" s="73"/>
      <c r="AP2553" s="73"/>
      <c r="AQ2553" s="73"/>
      <c r="AR2553" s="73"/>
      <c r="AS2553" s="73"/>
      <c r="AT2553" s="73"/>
      <c r="AU2553" s="73"/>
      <c r="AV2553" s="73"/>
      <c r="AW2553" s="73"/>
      <c r="AX2553" s="73"/>
      <c r="AY2553" s="73"/>
      <c r="AZ2553" s="73"/>
      <c r="BA2553" s="73"/>
      <c r="BB2553" s="73"/>
      <c r="BC2553" s="73"/>
      <c r="BD2553" s="73"/>
      <c r="BE2553" s="73"/>
      <c r="BF2553" s="73"/>
      <c r="BG2553" s="73"/>
      <c r="BH2553" s="73"/>
      <c r="BI2553" s="73"/>
      <c r="BJ2553" s="73"/>
      <c r="BK2553" s="73"/>
      <c r="BL2553" s="73"/>
      <c r="BM2553" s="73"/>
      <c r="BN2553" s="73"/>
      <c r="BO2553" s="73"/>
      <c r="BP2553" s="73"/>
      <c r="BQ2553" s="73"/>
      <c r="BR2553" s="73"/>
      <c r="BS2553" s="73"/>
      <c r="BT2553" s="73"/>
      <c r="BU2553" s="73"/>
      <c r="BV2553" s="73"/>
      <c r="BW2553" s="73"/>
      <c r="BX2553" s="73"/>
      <c r="BY2553" s="73"/>
      <c r="BZ2553" s="73"/>
      <c r="CA2553" s="73"/>
      <c r="CB2553" s="73"/>
      <c r="CC2553" s="73"/>
      <c r="CD2553" s="73"/>
      <c r="CE2553" s="73"/>
      <c r="CF2553" s="73"/>
      <c r="CG2553" s="73"/>
      <c r="CH2553" s="73"/>
      <c r="CI2553" s="73"/>
      <c r="CJ2553" s="73"/>
      <c r="CK2553" s="73"/>
      <c r="CL2553" s="73"/>
    </row>
    <row r="2554" spans="2:90" x14ac:dyDescent="0.4">
      <c r="B2554" s="154" t="s">
        <v>287</v>
      </c>
      <c r="C2554" s="89"/>
      <c r="D2554" s="89" t="s">
        <v>815</v>
      </c>
      <c r="E2554" s="89" t="s">
        <v>906</v>
      </c>
      <c r="F2554" s="89"/>
      <c r="G2554" s="89" t="str">
        <f>E2554</f>
        <v/>
      </c>
      <c r="H2554" s="89">
        <v>1000</v>
      </c>
      <c r="I2554" s="31"/>
      <c r="J2554" s="31"/>
      <c r="K2554" s="31"/>
      <c r="L2554" s="31"/>
      <c r="M2554" s="31"/>
      <c r="N2554" s="31"/>
      <c r="O2554" s="31"/>
      <c r="P2554" s="31"/>
      <c r="R2554" s="31"/>
      <c r="S2554" s="73"/>
      <c r="T2554" s="73"/>
      <c r="U2554" s="73"/>
      <c r="V2554" s="73"/>
      <c r="W2554" s="73"/>
      <c r="X2554" s="73"/>
      <c r="Y2554" s="73"/>
      <c r="Z2554" s="73"/>
      <c r="AA2554" s="73"/>
      <c r="AB2554" s="73"/>
      <c r="AC2554" s="73"/>
      <c r="AD2554" s="73"/>
      <c r="AE2554" s="73"/>
      <c r="AF2554" s="73"/>
      <c r="AG2554" s="73"/>
      <c r="AH2554" s="73"/>
      <c r="AI2554" s="73"/>
      <c r="AJ2554" s="73"/>
      <c r="AK2554" s="73"/>
      <c r="AL2554" s="73"/>
      <c r="AM2554" s="73"/>
      <c r="AN2554" s="73"/>
      <c r="AO2554" s="73"/>
      <c r="AP2554" s="73"/>
      <c r="AQ2554" s="73"/>
      <c r="AR2554" s="73"/>
      <c r="AS2554" s="73"/>
      <c r="AT2554" s="73"/>
      <c r="AU2554" s="73"/>
      <c r="AV2554" s="73"/>
      <c r="AW2554" s="73"/>
      <c r="AX2554" s="73"/>
      <c r="AY2554" s="73"/>
      <c r="AZ2554" s="73"/>
      <c r="BA2554" s="73"/>
      <c r="BB2554" s="73"/>
      <c r="BC2554" s="73"/>
      <c r="BD2554" s="73"/>
      <c r="BE2554" s="73"/>
      <c r="BF2554" s="73"/>
      <c r="BG2554" s="73"/>
      <c r="BH2554" s="73"/>
      <c r="BI2554" s="73"/>
      <c r="BJ2554" s="73"/>
      <c r="BK2554" s="73"/>
      <c r="BL2554" s="73"/>
      <c r="BM2554" s="73"/>
      <c r="BN2554" s="73"/>
      <c r="BO2554" s="73"/>
      <c r="BP2554" s="73"/>
      <c r="BQ2554" s="73"/>
      <c r="BR2554" s="73"/>
      <c r="BS2554" s="73"/>
      <c r="BT2554" s="73"/>
      <c r="BU2554" s="73"/>
      <c r="BV2554" s="73"/>
      <c r="BW2554" s="73"/>
      <c r="BX2554" s="73"/>
      <c r="BY2554" s="73"/>
      <c r="BZ2554" s="73"/>
      <c r="CA2554" s="73"/>
      <c r="CB2554" s="73"/>
      <c r="CC2554" s="73"/>
      <c r="CD2554" s="73"/>
      <c r="CE2554" s="73"/>
      <c r="CF2554" s="73"/>
      <c r="CG2554" s="73"/>
      <c r="CH2554" s="73"/>
      <c r="CI2554" s="73"/>
      <c r="CJ2554" s="73"/>
      <c r="CK2554" s="73"/>
      <c r="CL2554" s="73"/>
    </row>
    <row r="2555" spans="2:90" x14ac:dyDescent="0.4">
      <c r="B2555" s="122"/>
      <c r="C2555" s="31"/>
      <c r="D2555" s="31" t="s">
        <v>815</v>
      </c>
      <c r="E2555" s="31" t="s">
        <v>906</v>
      </c>
      <c r="F2555" s="31"/>
      <c r="G2555" s="31"/>
      <c r="H2555" s="31"/>
      <c r="I2555" s="31"/>
      <c r="J2555" s="31"/>
      <c r="K2555" s="31"/>
      <c r="L2555" s="31"/>
      <c r="M2555" s="31"/>
      <c r="N2555" s="31"/>
      <c r="O2555" s="31"/>
      <c r="P2555" s="31"/>
      <c r="R2555" s="31"/>
      <c r="S2555" s="73"/>
      <c r="T2555" s="73"/>
      <c r="U2555" s="73"/>
      <c r="V2555" s="73"/>
      <c r="W2555" s="73"/>
      <c r="X2555" s="73"/>
      <c r="Y2555" s="73"/>
      <c r="Z2555" s="73"/>
      <c r="AA2555" s="73"/>
      <c r="AB2555" s="73"/>
      <c r="AC2555" s="73"/>
      <c r="AD2555" s="73"/>
      <c r="AE2555" s="73"/>
      <c r="AF2555" s="73"/>
      <c r="AG2555" s="73"/>
      <c r="AH2555" s="73"/>
      <c r="AI2555" s="73"/>
      <c r="AJ2555" s="73"/>
      <c r="AK2555" s="73"/>
      <c r="AL2555" s="73"/>
      <c r="AM2555" s="73"/>
      <c r="AN2555" s="73"/>
      <c r="AO2555" s="73"/>
      <c r="AP2555" s="73"/>
      <c r="AQ2555" s="73"/>
      <c r="AR2555" s="73"/>
      <c r="AS2555" s="73"/>
      <c r="AT2555" s="73"/>
      <c r="AU2555" s="73"/>
      <c r="AV2555" s="73"/>
      <c r="AW2555" s="73"/>
      <c r="AX2555" s="73"/>
      <c r="AY2555" s="73"/>
      <c r="AZ2555" s="73"/>
      <c r="BA2555" s="73"/>
      <c r="BB2555" s="73"/>
      <c r="BC2555" s="73"/>
      <c r="BD2555" s="73"/>
      <c r="BE2555" s="73"/>
      <c r="BF2555" s="73"/>
      <c r="BG2555" s="73"/>
      <c r="BH2555" s="73"/>
      <c r="BI2555" s="73"/>
      <c r="BJ2555" s="73"/>
      <c r="BK2555" s="73"/>
      <c r="BL2555" s="73"/>
      <c r="BM2555" s="73"/>
      <c r="BN2555" s="73"/>
      <c r="BO2555" s="73"/>
      <c r="BP2555" s="73"/>
      <c r="BQ2555" s="73"/>
      <c r="BR2555" s="73"/>
      <c r="BS2555" s="73"/>
      <c r="BT2555" s="73"/>
      <c r="BU2555" s="73"/>
      <c r="BV2555" s="73"/>
      <c r="BW2555" s="73"/>
      <c r="BX2555" s="73"/>
      <c r="BY2555" s="73"/>
      <c r="BZ2555" s="73"/>
      <c r="CA2555" s="73"/>
      <c r="CB2555" s="73"/>
      <c r="CC2555" s="73"/>
      <c r="CD2555" s="73"/>
      <c r="CE2555" s="73"/>
      <c r="CF2555" s="73"/>
      <c r="CG2555" s="73"/>
      <c r="CH2555" s="73"/>
      <c r="CI2555" s="73"/>
      <c r="CJ2555" s="73"/>
      <c r="CK2555" s="73"/>
      <c r="CL2555" s="73"/>
    </row>
    <row r="2556" spans="2:90" x14ac:dyDescent="0.4">
      <c r="B2556" s="93" t="s">
        <v>288</v>
      </c>
      <c r="D2556" t="s">
        <v>815</v>
      </c>
      <c r="E2556" t="s">
        <v>906</v>
      </c>
      <c r="R2556" s="90"/>
      <c r="S2556" s="148"/>
      <c r="T2556" s="148"/>
      <c r="U2556" s="148"/>
      <c r="V2556" s="148"/>
      <c r="W2556" s="148"/>
      <c r="X2556" s="148"/>
      <c r="Y2556" s="148"/>
      <c r="Z2556" s="148"/>
      <c r="AA2556" s="148"/>
      <c r="AB2556" s="148"/>
      <c r="AC2556" s="148"/>
      <c r="AD2556" s="148"/>
      <c r="AE2556" s="148"/>
      <c r="AF2556" s="148"/>
      <c r="AG2556" s="148"/>
      <c r="AH2556" s="148"/>
      <c r="AI2556" s="148"/>
      <c r="AJ2556" s="148"/>
      <c r="AK2556" s="148"/>
      <c r="AL2556" s="148"/>
      <c r="AM2556" s="148"/>
      <c r="AN2556" s="148"/>
      <c r="AO2556" s="148"/>
      <c r="AP2556" s="148"/>
      <c r="AQ2556" s="148"/>
      <c r="AR2556" s="148"/>
      <c r="AS2556" s="148"/>
      <c r="AT2556" s="148"/>
      <c r="AU2556" s="148"/>
      <c r="AV2556" s="148"/>
      <c r="AW2556" s="148"/>
      <c r="AX2556" s="148"/>
      <c r="AY2556" s="148"/>
      <c r="AZ2556" s="148"/>
      <c r="BA2556" s="148"/>
      <c r="BB2556" s="148"/>
      <c r="BC2556" s="148"/>
      <c r="BD2556" s="148"/>
      <c r="BE2556" s="148"/>
      <c r="BF2556" s="148"/>
      <c r="BG2556" s="148"/>
      <c r="BH2556" s="148"/>
      <c r="BI2556" s="148"/>
      <c r="BJ2556" s="148"/>
      <c r="BK2556" s="148"/>
      <c r="BL2556" s="148"/>
      <c r="BM2556" s="148"/>
      <c r="BN2556" s="148"/>
      <c r="BO2556" s="148"/>
      <c r="BP2556" s="148"/>
      <c r="BQ2556" s="148"/>
      <c r="BR2556" s="148"/>
      <c r="BS2556" s="148"/>
      <c r="BT2556" s="148"/>
      <c r="BU2556" s="148"/>
      <c r="BV2556" s="148"/>
      <c r="BW2556" s="148"/>
      <c r="BX2556" s="148"/>
      <c r="BY2556" s="148"/>
      <c r="BZ2556" s="148"/>
      <c r="CA2556" s="148"/>
      <c r="CB2556" s="148"/>
      <c r="CC2556" s="148"/>
      <c r="CD2556" s="148"/>
      <c r="CE2556" s="148"/>
      <c r="CF2556" s="148"/>
      <c r="CG2556" s="148"/>
      <c r="CH2556" s="148"/>
      <c r="CI2556" s="148"/>
      <c r="CJ2556" s="148"/>
      <c r="CK2556" s="148"/>
      <c r="CL2556" s="148"/>
    </row>
    <row r="2557" spans="2:90" x14ac:dyDescent="0.4">
      <c r="B2557" s="152" t="s">
        <v>287</v>
      </c>
      <c r="D2557" t="s">
        <v>815</v>
      </c>
      <c r="E2557" t="s">
        <v>906</v>
      </c>
      <c r="K2557" s="24">
        <f>H2554</f>
        <v>1000</v>
      </c>
      <c r="L2557" s="24">
        <f>SUMIF($4:$4,L$2,2555:2555)</f>
        <v>0</v>
      </c>
      <c r="M2557" s="24">
        <f>SUMIF($4:$4,M$2,2555:2555)</f>
        <v>0</v>
      </c>
      <c r="N2557" s="24">
        <f>SUMIF($4:$4,N$2,2555:2555)</f>
        <v>0</v>
      </c>
      <c r="O2557" s="24">
        <f>SUMIF($4:$4,O$2,2555:2555)</f>
        <v>0</v>
      </c>
      <c r="P2557" s="24">
        <f>SUMIF($4:$4,P$2,2555:2555)</f>
        <v>0</v>
      </c>
      <c r="R2557"/>
      <c r="S2557" s="62">
        <f t="shared" ref="S2557:AY2557" ca="1" si="3063">R2562</f>
        <v>1000</v>
      </c>
      <c r="T2557" s="62">
        <f t="shared" ca="1" si="3063"/>
        <v>7840.8021896431374</v>
      </c>
      <c r="U2557" s="62">
        <f t="shared" ca="1" si="3063"/>
        <v>14512.740753843107</v>
      </c>
      <c r="V2557" s="62">
        <f t="shared" ca="1" si="3063"/>
        <v>21014.408495721211</v>
      </c>
      <c r="W2557" s="62">
        <f t="shared" ca="1" si="3063"/>
        <v>27334.625830296711</v>
      </c>
      <c r="X2557" s="62">
        <f t="shared" ca="1" si="3063"/>
        <v>33491.724665636808</v>
      </c>
      <c r="Y2557" s="62">
        <f t="shared" ca="1" si="3063"/>
        <v>39474.262347581214</v>
      </c>
      <c r="Z2557" s="62">
        <f t="shared" ca="1" si="3063"/>
        <v>45280.784199851623</v>
      </c>
      <c r="AA2557" s="62">
        <f t="shared" ca="1" si="3063"/>
        <v>50909.823423867427</v>
      </c>
      <c r="AB2557" s="62">
        <f t="shared" ca="1" si="3063"/>
        <v>56359.900997726501</v>
      </c>
      <c r="AC2557" s="62">
        <f t="shared" ca="1" si="3063"/>
        <v>61629.525574344203</v>
      </c>
      <c r="AD2557" s="62">
        <f t="shared" ca="1" si="3063"/>
        <v>66717.193378743526</v>
      </c>
      <c r="AE2557" s="62">
        <f t="shared" ca="1" si="3063"/>
        <v>71621.388104489306</v>
      </c>
      <c r="AF2557" s="62">
        <f t="shared" ca="1" si="3063"/>
        <v>76340.580809259438</v>
      </c>
      <c r="AG2557" s="62">
        <f t="shared" ca="1" si="3063"/>
        <v>80873.229809545795</v>
      </c>
      <c r="AH2557" s="62">
        <f t="shared" ca="1" si="3063"/>
        <v>85217.780574477685</v>
      </c>
      <c r="AI2557" s="62">
        <f t="shared" ca="1" si="3063"/>
        <v>89372.665618760468</v>
      </c>
      <c r="AJ2557" s="62">
        <f t="shared" ca="1" si="3063"/>
        <v>93336.304394722087</v>
      </c>
      <c r="AK2557" s="62">
        <f t="shared" ca="1" si="3063"/>
        <v>97107.103183459854</v>
      </c>
      <c r="AL2557" s="62">
        <f t="shared" ca="1" si="3063"/>
        <v>100683.45498508024</v>
      </c>
      <c r="AM2557" s="62">
        <f t="shared" ca="1" si="3063"/>
        <v>104063.73940802393</v>
      </c>
      <c r="AN2557" s="62">
        <f t="shared" ca="1" si="3063"/>
        <v>107246.32255746862</v>
      </c>
      <c r="AO2557" s="62">
        <f t="shared" ca="1" si="3063"/>
        <v>110229.55692280183</v>
      </c>
      <c r="AP2557" s="62">
        <f t="shared" ca="1" si="3063"/>
        <v>113011.78126415594</v>
      </c>
      <c r="AQ2557" s="62">
        <f t="shared" ca="1" si="3063"/>
        <v>115591.32049799782</v>
      </c>
      <c r="AR2557" s="62">
        <f t="shared" ca="1" si="3063"/>
        <v>117966.48558176485</v>
      </c>
      <c r="AS2557" s="62">
        <f t="shared" ca="1" si="3063"/>
        <v>120135.57339753975</v>
      </c>
      <c r="AT2557" s="62">
        <f t="shared" ca="1" si="3063"/>
        <v>122096.8666347559</v>
      </c>
      <c r="AU2557" s="62">
        <f t="shared" ca="1" si="3063"/>
        <v>123848.63367192533</v>
      </c>
      <c r="AV2557" s="62">
        <f t="shared" ca="1" si="3063"/>
        <v>125389.12845738097</v>
      </c>
      <c r="AW2557" s="62">
        <f t="shared" ca="1" si="3063"/>
        <v>126716.59038902522</v>
      </c>
      <c r="AX2557" s="62">
        <f t="shared" ca="1" si="3063"/>
        <v>127829.2441930763</v>
      </c>
      <c r="AY2557" s="62">
        <f t="shared" ca="1" si="3063"/>
        <v>128725.29980180429</v>
      </c>
      <c r="AZ2557" s="62">
        <f t="shared" ref="AZ2557:CE2557" ca="1" si="3064">AY2562</f>
        <v>129402.95223024815</v>
      </c>
      <c r="BA2557" s="62">
        <f t="shared" ca="1" si="3064"/>
        <v>129860.38145190549</v>
      </c>
      <c r="BB2557" s="62">
        <f t="shared" ca="1" si="3064"/>
        <v>130095.75227338645</v>
      </c>
      <c r="BC2557" s="62">
        <f t="shared" ca="1" si="3064"/>
        <v>130107.21420802291</v>
      </c>
      <c r="BD2557" s="62">
        <f t="shared" ca="1" si="3064"/>
        <v>130118.77165878135</v>
      </c>
      <c r="BE2557" s="62">
        <f t="shared" ca="1" si="3064"/>
        <v>130130.42542162941</v>
      </c>
      <c r="BF2557" s="62">
        <f t="shared" ca="1" si="3064"/>
        <v>130142.17629916787</v>
      </c>
      <c r="BG2557" s="62">
        <f t="shared" ca="1" si="3064"/>
        <v>130153.70242881388</v>
      </c>
      <c r="BH2557" s="62">
        <f t="shared" ca="1" si="3064"/>
        <v>130165.32460954029</v>
      </c>
      <c r="BI2557" s="62">
        <f t="shared" ca="1" si="3064"/>
        <v>130177.04364177275</v>
      </c>
      <c r="BJ2557" s="62">
        <f t="shared" ca="1" si="3064"/>
        <v>130188.86033260716</v>
      </c>
      <c r="BK2557" s="62">
        <f t="shared" ca="1" si="3064"/>
        <v>130200.77549586519</v>
      </c>
      <c r="BL2557" s="62">
        <f t="shared" ca="1" si="3064"/>
        <v>130212.78995215037</v>
      </c>
      <c r="BM2557" s="62">
        <f t="shared" ca="1" si="3064"/>
        <v>130224.90452890458</v>
      </c>
      <c r="BN2557" s="62">
        <f t="shared" ca="1" si="3064"/>
        <v>130237.12006046508</v>
      </c>
      <c r="BO2557" s="62">
        <f t="shared" ca="1" si="3064"/>
        <v>130249.43738812189</v>
      </c>
      <c r="BP2557" s="62">
        <f t="shared" ca="1" si="3064"/>
        <v>130261.85736017588</v>
      </c>
      <c r="BQ2557" s="62">
        <f t="shared" ca="1" si="3064"/>
        <v>130274.38083199695</v>
      </c>
      <c r="BR2557" s="62">
        <f t="shared" ca="1" si="3064"/>
        <v>130287.00866608323</v>
      </c>
      <c r="BS2557" s="62">
        <f t="shared" ca="1" si="3064"/>
        <v>130299.74173212019</v>
      </c>
      <c r="BT2557" s="62">
        <f t="shared" ca="1" si="3064"/>
        <v>130312.58090704081</v>
      </c>
      <c r="BU2557" s="62">
        <f t="shared" ca="1" si="3064"/>
        <v>130325.52707508576</v>
      </c>
      <c r="BV2557" s="62">
        <f t="shared" ca="1" si="3064"/>
        <v>130338.58112786443</v>
      </c>
      <c r="BW2557" s="62">
        <f t="shared" ca="1" si="3064"/>
        <v>130351.74396441625</v>
      </c>
      <c r="BX2557" s="62">
        <f t="shared" ca="1" si="3064"/>
        <v>130365.01649127269</v>
      </c>
      <c r="BY2557" s="62">
        <f t="shared" ca="1" si="3064"/>
        <v>130378.39962251959</v>
      </c>
      <c r="BZ2557" s="62">
        <f t="shared" ca="1" si="3064"/>
        <v>130391.89427986021</v>
      </c>
      <c r="CA2557" s="62">
        <f t="shared" ca="1" si="3064"/>
        <v>130405.50139267865</v>
      </c>
      <c r="CB2557" s="62">
        <f t="shared" ca="1" si="3064"/>
        <v>130419.22189810393</v>
      </c>
      <c r="CC2557" s="62">
        <f t="shared" ca="1" si="3064"/>
        <v>130433.05674107444</v>
      </c>
      <c r="CD2557" s="62">
        <f t="shared" ca="1" si="3064"/>
        <v>130447.006874403</v>
      </c>
      <c r="CE2557" s="62">
        <f t="shared" ca="1" si="3064"/>
        <v>130461.07325884263</v>
      </c>
      <c r="CF2557" s="62">
        <f ca="1">CE2562</f>
        <v>130475.25686315261</v>
      </c>
      <c r="CG2557" s="62">
        <f t="shared" ref="CG2557:CL2557" ca="1" si="3065">CF2562</f>
        <v>130489.55866416518</v>
      </c>
      <c r="CH2557" s="62">
        <f t="shared" ca="1" si="3065"/>
        <v>130503.97964685284</v>
      </c>
      <c r="CI2557" s="62">
        <f t="shared" ca="1" si="3065"/>
        <v>130518.52080439622</v>
      </c>
      <c r="CJ2557" s="62">
        <f t="shared" ca="1" si="3065"/>
        <v>130533.18313825248</v>
      </c>
      <c r="CK2557" s="62">
        <f t="shared" ca="1" si="3065"/>
        <v>130547.9676582242</v>
      </c>
      <c r="CL2557" s="62">
        <f t="shared" ca="1" si="3065"/>
        <v>130562.87538252902</v>
      </c>
    </row>
    <row r="2558" spans="2:90" x14ac:dyDescent="0.4">
      <c r="B2558" s="152" t="str">
        <f>"New borrowing - "&amp;SUBSTITUTE(B2550,":","")</f>
        <v>New borrowing - Simple amortizing debt</v>
      </c>
      <c r="C2558" t="s">
        <v>236</v>
      </c>
      <c r="D2558" t="s">
        <v>815</v>
      </c>
      <c r="E2558" t="s">
        <v>906</v>
      </c>
      <c r="G2558" t="str">
        <f>E2558</f>
        <v/>
      </c>
      <c r="K2558" s="24">
        <f ca="1">SUMIF($3:$3,K$2,2558:2558)</f>
        <v>84000</v>
      </c>
      <c r="L2558" s="24">
        <f ca="1">SUMIF($3:$3,L$2,2558:2558)</f>
        <v>84000</v>
      </c>
      <c r="M2558" s="24">
        <f ca="1">SUMIF($3:$3,M$2,2558:2558)</f>
        <v>84000</v>
      </c>
      <c r="N2558" s="24">
        <f ca="1">SUMIF($3:$3,N$2,2558:2558)</f>
        <v>84000</v>
      </c>
      <c r="O2558" s="24">
        <f ca="1">SUMIF($3:$3,O$2,2558:2558)</f>
        <v>84000</v>
      </c>
      <c r="P2558" s="24">
        <f ca="1">SUMIF($3:$3,P$2,2558:2558)</f>
        <v>84000</v>
      </c>
      <c r="R2558"/>
      <c r="S2558" s="141" cm="1">
        <f t="array" aca="1" ref="S2558" ca="1">+S2559*INDIRECT(S2544)</f>
        <v>7000</v>
      </c>
      <c r="T2558" s="141" cm="1">
        <f t="array" aca="1" ref="T2558" ca="1">+T2559*INDIRECT(T2544)</f>
        <v>7000</v>
      </c>
      <c r="U2558" s="141" cm="1">
        <f t="array" aca="1" ref="U2558" ca="1">+U2559*INDIRECT(U2544)</f>
        <v>7000</v>
      </c>
      <c r="V2558" s="141" cm="1">
        <f t="array" aca="1" ref="V2558" ca="1">+V2559*INDIRECT(V2544)</f>
        <v>7000</v>
      </c>
      <c r="W2558" s="141" cm="1">
        <f t="array" aca="1" ref="W2558" ca="1">+W2559*INDIRECT(W2544)</f>
        <v>7000</v>
      </c>
      <c r="X2558" s="141" cm="1">
        <f t="array" aca="1" ref="X2558" ca="1">+X2559*INDIRECT(X2544)</f>
        <v>7000</v>
      </c>
      <c r="Y2558" s="141" cm="1">
        <f t="array" aca="1" ref="Y2558" ca="1">+Y2559*INDIRECT(Y2544)</f>
        <v>7000</v>
      </c>
      <c r="Z2558" s="141" cm="1">
        <f t="array" aca="1" ref="Z2558" ca="1">+Z2559*INDIRECT(Z2544)</f>
        <v>7000</v>
      </c>
      <c r="AA2558" s="141" cm="1">
        <f t="array" aca="1" ref="AA2558" ca="1">+AA2559*INDIRECT(AA2544)</f>
        <v>7000</v>
      </c>
      <c r="AB2558" s="141" cm="1">
        <f t="array" aca="1" ref="AB2558" ca="1">+AB2559*INDIRECT(AB2544)</f>
        <v>7000</v>
      </c>
      <c r="AC2558" s="141" cm="1">
        <f t="array" aca="1" ref="AC2558" ca="1">+AC2559*INDIRECT(AC2544)</f>
        <v>7000</v>
      </c>
      <c r="AD2558" s="141" cm="1">
        <f t="array" aca="1" ref="AD2558" ca="1">+AD2559*INDIRECT(AD2544)</f>
        <v>7000</v>
      </c>
      <c r="AE2558" s="141" cm="1">
        <f t="array" aca="1" ref="AE2558" ca="1">+AE2559*INDIRECT(AE2544)</f>
        <v>7000</v>
      </c>
      <c r="AF2558" s="141" cm="1">
        <f t="array" aca="1" ref="AF2558" ca="1">+AF2559*INDIRECT(AF2544)</f>
        <v>7000</v>
      </c>
      <c r="AG2558" s="141" cm="1">
        <f t="array" aca="1" ref="AG2558" ca="1">+AG2559*INDIRECT(AG2544)</f>
        <v>7000</v>
      </c>
      <c r="AH2558" s="141" cm="1">
        <f t="array" aca="1" ref="AH2558" ca="1">+AH2559*INDIRECT(AH2544)</f>
        <v>7000</v>
      </c>
      <c r="AI2558" s="141" cm="1">
        <f t="array" aca="1" ref="AI2558" ca="1">+AI2559*INDIRECT(AI2544)</f>
        <v>7000</v>
      </c>
      <c r="AJ2558" s="141" cm="1">
        <f t="array" aca="1" ref="AJ2558" ca="1">+AJ2559*INDIRECT(AJ2544)</f>
        <v>7000</v>
      </c>
      <c r="AK2558" s="141" cm="1">
        <f t="array" aca="1" ref="AK2558" ca="1">+AK2559*INDIRECT(AK2544)</f>
        <v>7000</v>
      </c>
      <c r="AL2558" s="141" cm="1">
        <f t="array" aca="1" ref="AL2558" ca="1">+AL2559*INDIRECT(AL2544)</f>
        <v>7000</v>
      </c>
      <c r="AM2558" s="141" cm="1">
        <f t="array" aca="1" ref="AM2558" ca="1">+AM2559*INDIRECT(AM2544)</f>
        <v>7000</v>
      </c>
      <c r="AN2558" s="141" cm="1">
        <f t="array" aca="1" ref="AN2558" ca="1">+AN2559*INDIRECT(AN2544)</f>
        <v>7000</v>
      </c>
      <c r="AO2558" s="141" cm="1">
        <f t="array" aca="1" ref="AO2558" ca="1">+AO2559*INDIRECT(AO2544)</f>
        <v>7000</v>
      </c>
      <c r="AP2558" s="141" cm="1">
        <f t="array" aca="1" ref="AP2558" ca="1">+AP2559*INDIRECT(AP2544)</f>
        <v>7000</v>
      </c>
      <c r="AQ2558" s="141" cm="1">
        <f t="array" aca="1" ref="AQ2558" ca="1">+AQ2559*INDIRECT(AQ2544)</f>
        <v>7000</v>
      </c>
      <c r="AR2558" s="141" cm="1">
        <f t="array" aca="1" ref="AR2558" ca="1">+AR2559*INDIRECT(AR2544)</f>
        <v>7000</v>
      </c>
      <c r="AS2558" s="141" cm="1">
        <f t="array" aca="1" ref="AS2558" ca="1">+AS2559*INDIRECT(AS2544)</f>
        <v>7000</v>
      </c>
      <c r="AT2558" s="141" cm="1">
        <f t="array" aca="1" ref="AT2558" ca="1">+AT2559*INDIRECT(AT2544)</f>
        <v>7000</v>
      </c>
      <c r="AU2558" s="141" cm="1">
        <f t="array" aca="1" ref="AU2558" ca="1">+AU2559*INDIRECT(AU2544)</f>
        <v>7000</v>
      </c>
      <c r="AV2558" s="141" cm="1">
        <f t="array" aca="1" ref="AV2558" ca="1">+AV2559*INDIRECT(AV2544)</f>
        <v>7000</v>
      </c>
      <c r="AW2558" s="141" cm="1">
        <f t="array" aca="1" ref="AW2558" ca="1">+AW2559*INDIRECT(AW2544)</f>
        <v>7000</v>
      </c>
      <c r="AX2558" s="141" cm="1">
        <f t="array" aca="1" ref="AX2558" ca="1">+AX2559*INDIRECT(AX2544)</f>
        <v>7000</v>
      </c>
      <c r="AY2558" s="141" cm="1">
        <f t="array" aca="1" ref="AY2558" ca="1">+AY2559*INDIRECT(AY2544)</f>
        <v>7000</v>
      </c>
      <c r="AZ2558" s="141" cm="1">
        <f t="array" aca="1" ref="AZ2558" ca="1">+AZ2559*INDIRECT(AZ2544)</f>
        <v>7000</v>
      </c>
      <c r="BA2558" s="141" cm="1">
        <f t="array" aca="1" ref="BA2558" ca="1">+BA2559*INDIRECT(BA2544)</f>
        <v>7000</v>
      </c>
      <c r="BB2558" s="141" cm="1">
        <f t="array" aca="1" ref="BB2558" ca="1">+BB2559*INDIRECT(BB2544)</f>
        <v>7000</v>
      </c>
      <c r="BC2558" s="141" cm="1">
        <f t="array" aca="1" ref="BC2558" ca="1">+BC2559*INDIRECT(BC2544)</f>
        <v>7000</v>
      </c>
      <c r="BD2558" s="141" cm="1">
        <f t="array" aca="1" ref="BD2558" ca="1">+BD2559*INDIRECT(BD2544)</f>
        <v>7000</v>
      </c>
      <c r="BE2558" s="141" cm="1">
        <f t="array" aca="1" ref="BE2558" ca="1">+BE2559*INDIRECT(BE2544)</f>
        <v>7000</v>
      </c>
      <c r="BF2558" s="141" cm="1">
        <f t="array" aca="1" ref="BF2558" ca="1">+BF2559*INDIRECT(BF2544)</f>
        <v>7000</v>
      </c>
      <c r="BG2558" s="141" cm="1">
        <f t="array" aca="1" ref="BG2558" ca="1">+BG2559*INDIRECT(BG2544)</f>
        <v>7000</v>
      </c>
      <c r="BH2558" s="141" cm="1">
        <f t="array" aca="1" ref="BH2558" ca="1">+BH2559*INDIRECT(BH2544)</f>
        <v>7000</v>
      </c>
      <c r="BI2558" s="141" cm="1">
        <f t="array" aca="1" ref="BI2558" ca="1">+BI2559*INDIRECT(BI2544)</f>
        <v>7000</v>
      </c>
      <c r="BJ2558" s="141" cm="1">
        <f t="array" aca="1" ref="BJ2558" ca="1">+BJ2559*INDIRECT(BJ2544)</f>
        <v>7000</v>
      </c>
      <c r="BK2558" s="141" cm="1">
        <f t="array" aca="1" ref="BK2558" ca="1">+BK2559*INDIRECT(BK2544)</f>
        <v>7000</v>
      </c>
      <c r="BL2558" s="141" cm="1">
        <f t="array" aca="1" ref="BL2558" ca="1">+BL2559*INDIRECT(BL2544)</f>
        <v>7000</v>
      </c>
      <c r="BM2558" s="141" cm="1">
        <f t="array" aca="1" ref="BM2558" ca="1">+BM2559*INDIRECT(BM2544)</f>
        <v>7000</v>
      </c>
      <c r="BN2558" s="141" cm="1">
        <f t="array" aca="1" ref="BN2558" ca="1">+BN2559*INDIRECT(BN2544)</f>
        <v>7000</v>
      </c>
      <c r="BO2558" s="141" cm="1">
        <f t="array" aca="1" ref="BO2558" ca="1">+BO2559*INDIRECT(BO2544)</f>
        <v>7000</v>
      </c>
      <c r="BP2558" s="141" cm="1">
        <f t="array" aca="1" ref="BP2558" ca="1">+BP2559*INDIRECT(BP2544)</f>
        <v>7000</v>
      </c>
      <c r="BQ2558" s="141" cm="1">
        <f t="array" aca="1" ref="BQ2558" ca="1">+BQ2559*INDIRECT(BQ2544)</f>
        <v>7000</v>
      </c>
      <c r="BR2558" s="141" cm="1">
        <f t="array" aca="1" ref="BR2558" ca="1">+BR2559*INDIRECT(BR2544)</f>
        <v>7000</v>
      </c>
      <c r="BS2558" s="141" cm="1">
        <f t="array" aca="1" ref="BS2558" ca="1">+BS2559*INDIRECT(BS2544)</f>
        <v>7000</v>
      </c>
      <c r="BT2558" s="141" cm="1">
        <f t="array" aca="1" ref="BT2558" ca="1">+BT2559*INDIRECT(BT2544)</f>
        <v>7000</v>
      </c>
      <c r="BU2558" s="141" cm="1">
        <f t="array" aca="1" ref="BU2558" ca="1">+BU2559*INDIRECT(BU2544)</f>
        <v>7000</v>
      </c>
      <c r="BV2558" s="141" cm="1">
        <f t="array" aca="1" ref="BV2558" ca="1">+BV2559*INDIRECT(BV2544)</f>
        <v>7000</v>
      </c>
      <c r="BW2558" s="141" cm="1">
        <f t="array" aca="1" ref="BW2558" ca="1">+BW2559*INDIRECT(BW2544)</f>
        <v>7000</v>
      </c>
      <c r="BX2558" s="141" cm="1">
        <f t="array" aca="1" ref="BX2558" ca="1">+BX2559*INDIRECT(BX2544)</f>
        <v>7000</v>
      </c>
      <c r="BY2558" s="141" cm="1">
        <f t="array" aca="1" ref="BY2558" ca="1">+BY2559*INDIRECT(BY2544)</f>
        <v>7000</v>
      </c>
      <c r="BZ2558" s="141" cm="1">
        <f t="array" aca="1" ref="BZ2558" ca="1">+BZ2559*INDIRECT(BZ2544)</f>
        <v>7000</v>
      </c>
      <c r="CA2558" s="141" cm="1">
        <f t="array" aca="1" ref="CA2558" ca="1">+CA2559*INDIRECT(CA2544)</f>
        <v>7000</v>
      </c>
      <c r="CB2558" s="141" cm="1">
        <f t="array" aca="1" ref="CB2558" ca="1">+CB2559*INDIRECT(CB2544)</f>
        <v>7000</v>
      </c>
      <c r="CC2558" s="141" cm="1">
        <f t="array" aca="1" ref="CC2558" ca="1">+CC2559*INDIRECT(CC2544)</f>
        <v>7000</v>
      </c>
      <c r="CD2558" s="141" cm="1">
        <f t="array" aca="1" ref="CD2558" ca="1">+CD2559*INDIRECT(CD2544)</f>
        <v>7000</v>
      </c>
      <c r="CE2558" s="141" cm="1">
        <f t="array" aca="1" ref="CE2558" ca="1">+CE2559*INDIRECT(CE2544)</f>
        <v>7000</v>
      </c>
      <c r="CF2558" s="141" cm="1">
        <f t="array" aca="1" ref="CF2558" ca="1">+CF2559*INDIRECT(CF2544)</f>
        <v>7000</v>
      </c>
      <c r="CG2558" s="141" cm="1">
        <f t="array" aca="1" ref="CG2558" ca="1">+CG2559*INDIRECT(CG2544)</f>
        <v>7000</v>
      </c>
      <c r="CH2558" s="141" cm="1">
        <f t="array" aca="1" ref="CH2558" ca="1">+CH2559*INDIRECT(CH2544)</f>
        <v>7000</v>
      </c>
      <c r="CI2558" s="141" cm="1">
        <f t="array" aca="1" ref="CI2558" ca="1">+CI2559*INDIRECT(CI2544)</f>
        <v>7000</v>
      </c>
      <c r="CJ2558" s="141" cm="1">
        <f t="array" aca="1" ref="CJ2558" ca="1">+CJ2559*INDIRECT(CJ2544)</f>
        <v>7000</v>
      </c>
      <c r="CK2558" s="141" cm="1">
        <f t="array" aca="1" ref="CK2558" ca="1">+CK2559*INDIRECT(CK2544)</f>
        <v>7000</v>
      </c>
      <c r="CL2558" s="141" cm="1">
        <f t="array" aca="1" ref="CL2558" ca="1">+CL2559*INDIRECT(CL2544)</f>
        <v>7000</v>
      </c>
    </row>
    <row r="2559" spans="2:90" x14ac:dyDescent="0.4">
      <c r="B2559" s="139" t="str">
        <f>"% of "&amp;B2542&amp;" - new borrowing"</f>
        <v>% of (Primary label) - new borrowing</v>
      </c>
      <c r="D2559" t="s">
        <v>815</v>
      </c>
      <c r="E2559" t="s">
        <v>906</v>
      </c>
      <c r="K2559" s="16">
        <v>0.7</v>
      </c>
      <c r="L2559" s="16">
        <v>0.7</v>
      </c>
      <c r="M2559" s="16">
        <v>0.7</v>
      </c>
      <c r="N2559" s="16">
        <v>0.7</v>
      </c>
      <c r="O2559" s="16">
        <v>0.7</v>
      </c>
      <c r="P2559" s="16">
        <v>0.7</v>
      </c>
      <c r="R2559"/>
      <c r="S2559" s="144" cm="1">
        <f t="array" ref="S2559">IFERROR(INDEX($K:$Q,ROW(),MATCH(S$3,$K$2:$Q$2,0)),0)</f>
        <v>0.7</v>
      </c>
      <c r="T2559" s="144" cm="1">
        <f t="array" ref="T2559">IFERROR(INDEX($K:$Q,ROW(),MATCH(T$3,$K$2:$Q$2,0)),0)</f>
        <v>0.7</v>
      </c>
      <c r="U2559" s="144" cm="1">
        <f t="array" ref="U2559">IFERROR(INDEX($K:$Q,ROW(),MATCH(U$3,$K$2:$Q$2,0)),0)</f>
        <v>0.7</v>
      </c>
      <c r="V2559" s="144" cm="1">
        <f t="array" ref="V2559">IFERROR(INDEX($K:$Q,ROW(),MATCH(V$3,$K$2:$Q$2,0)),0)</f>
        <v>0.7</v>
      </c>
      <c r="W2559" s="144" cm="1">
        <f t="array" ref="W2559">IFERROR(INDEX($K:$Q,ROW(),MATCH(W$3,$K$2:$Q$2,0)),0)</f>
        <v>0.7</v>
      </c>
      <c r="X2559" s="144" cm="1">
        <f t="array" ref="X2559">IFERROR(INDEX($K:$Q,ROW(),MATCH(X$3,$K$2:$Q$2,0)),0)</f>
        <v>0.7</v>
      </c>
      <c r="Y2559" s="144" cm="1">
        <f t="array" ref="Y2559">IFERROR(INDEX($K:$Q,ROW(),MATCH(Y$3,$K$2:$Q$2,0)),0)</f>
        <v>0.7</v>
      </c>
      <c r="Z2559" s="144" cm="1">
        <f t="array" ref="Z2559">IFERROR(INDEX($K:$Q,ROW(),MATCH(Z$3,$K$2:$Q$2,0)),0)</f>
        <v>0.7</v>
      </c>
      <c r="AA2559" s="144" cm="1">
        <f t="array" ref="AA2559">IFERROR(INDEX($K:$Q,ROW(),MATCH(AA$3,$K$2:$Q$2,0)),0)</f>
        <v>0.7</v>
      </c>
      <c r="AB2559" s="144" cm="1">
        <f t="array" ref="AB2559">IFERROR(INDEX($K:$Q,ROW(),MATCH(AB$3,$K$2:$Q$2,0)),0)</f>
        <v>0.7</v>
      </c>
      <c r="AC2559" s="144" cm="1">
        <f t="array" ref="AC2559">IFERROR(INDEX($K:$Q,ROW(),MATCH(AC$3,$K$2:$Q$2,0)),0)</f>
        <v>0.7</v>
      </c>
      <c r="AD2559" s="144" cm="1">
        <f t="array" ref="AD2559">IFERROR(INDEX($K:$Q,ROW(),MATCH(AD$3,$K$2:$Q$2,0)),0)</f>
        <v>0.7</v>
      </c>
      <c r="AE2559" s="144" cm="1">
        <f t="array" ref="AE2559">IFERROR(INDEX($K:$Q,ROW(),MATCH(AE$3,$K$2:$Q$2,0)),0)</f>
        <v>0.7</v>
      </c>
      <c r="AF2559" s="144" cm="1">
        <f t="array" ref="AF2559">IFERROR(INDEX($K:$Q,ROW(),MATCH(AF$3,$K$2:$Q$2,0)),0)</f>
        <v>0.7</v>
      </c>
      <c r="AG2559" s="144" cm="1">
        <f t="array" ref="AG2559">IFERROR(INDEX($K:$Q,ROW(),MATCH(AG$3,$K$2:$Q$2,0)),0)</f>
        <v>0.7</v>
      </c>
      <c r="AH2559" s="144" cm="1">
        <f t="array" ref="AH2559">IFERROR(INDEX($K:$Q,ROW(),MATCH(AH$3,$K$2:$Q$2,0)),0)</f>
        <v>0.7</v>
      </c>
      <c r="AI2559" s="144" cm="1">
        <f t="array" ref="AI2559">IFERROR(INDEX($K:$Q,ROW(),MATCH(AI$3,$K$2:$Q$2,0)),0)</f>
        <v>0.7</v>
      </c>
      <c r="AJ2559" s="144" cm="1">
        <f t="array" ref="AJ2559">IFERROR(INDEX($K:$Q,ROW(),MATCH(AJ$3,$K$2:$Q$2,0)),0)</f>
        <v>0.7</v>
      </c>
      <c r="AK2559" s="144" cm="1">
        <f t="array" ref="AK2559">IFERROR(INDEX($K:$Q,ROW(),MATCH(AK$3,$K$2:$Q$2,0)),0)</f>
        <v>0.7</v>
      </c>
      <c r="AL2559" s="144" cm="1">
        <f t="array" ref="AL2559">IFERROR(INDEX($K:$Q,ROW(),MATCH(AL$3,$K$2:$Q$2,0)),0)</f>
        <v>0.7</v>
      </c>
      <c r="AM2559" s="144" cm="1">
        <f t="array" ref="AM2559">IFERROR(INDEX($K:$Q,ROW(),MATCH(AM$3,$K$2:$Q$2,0)),0)</f>
        <v>0.7</v>
      </c>
      <c r="AN2559" s="144" cm="1">
        <f t="array" ref="AN2559">IFERROR(INDEX($K:$Q,ROW(),MATCH(AN$3,$K$2:$Q$2,0)),0)</f>
        <v>0.7</v>
      </c>
      <c r="AO2559" s="144" cm="1">
        <f t="array" ref="AO2559">IFERROR(INDEX($K:$Q,ROW(),MATCH(AO$3,$K$2:$Q$2,0)),0)</f>
        <v>0.7</v>
      </c>
      <c r="AP2559" s="144" cm="1">
        <f t="array" ref="AP2559">IFERROR(INDEX($K:$Q,ROW(),MATCH(AP$3,$K$2:$Q$2,0)),0)</f>
        <v>0.7</v>
      </c>
      <c r="AQ2559" s="144" cm="1">
        <f t="array" ref="AQ2559">IFERROR(INDEX($K:$Q,ROW(),MATCH(AQ$3,$K$2:$Q$2,0)),0)</f>
        <v>0.7</v>
      </c>
      <c r="AR2559" s="144" cm="1">
        <f t="array" ref="AR2559">IFERROR(INDEX($K:$Q,ROW(),MATCH(AR$3,$K$2:$Q$2,0)),0)</f>
        <v>0.7</v>
      </c>
      <c r="AS2559" s="144" cm="1">
        <f t="array" ref="AS2559">IFERROR(INDEX($K:$Q,ROW(),MATCH(AS$3,$K$2:$Q$2,0)),0)</f>
        <v>0.7</v>
      </c>
      <c r="AT2559" s="144" cm="1">
        <f t="array" ref="AT2559">IFERROR(INDEX($K:$Q,ROW(),MATCH(AT$3,$K$2:$Q$2,0)),0)</f>
        <v>0.7</v>
      </c>
      <c r="AU2559" s="144" cm="1">
        <f t="array" ref="AU2559">IFERROR(INDEX($K:$Q,ROW(),MATCH(AU$3,$K$2:$Q$2,0)),0)</f>
        <v>0.7</v>
      </c>
      <c r="AV2559" s="144" cm="1">
        <f t="array" ref="AV2559">IFERROR(INDEX($K:$Q,ROW(),MATCH(AV$3,$K$2:$Q$2,0)),0)</f>
        <v>0.7</v>
      </c>
      <c r="AW2559" s="144" cm="1">
        <f t="array" ref="AW2559">IFERROR(INDEX($K:$Q,ROW(),MATCH(AW$3,$K$2:$Q$2,0)),0)</f>
        <v>0.7</v>
      </c>
      <c r="AX2559" s="144" cm="1">
        <f t="array" ref="AX2559">IFERROR(INDEX($K:$Q,ROW(),MATCH(AX$3,$K$2:$Q$2,0)),0)</f>
        <v>0.7</v>
      </c>
      <c r="AY2559" s="144" cm="1">
        <f t="array" ref="AY2559">IFERROR(INDEX($K:$Q,ROW(),MATCH(AY$3,$K$2:$Q$2,0)),0)</f>
        <v>0.7</v>
      </c>
      <c r="AZ2559" s="144" cm="1">
        <f t="array" ref="AZ2559">IFERROR(INDEX($K:$Q,ROW(),MATCH(AZ$3,$K$2:$Q$2,0)),0)</f>
        <v>0.7</v>
      </c>
      <c r="BA2559" s="144" cm="1">
        <f t="array" ref="BA2559">IFERROR(INDEX($K:$Q,ROW(),MATCH(BA$3,$K$2:$Q$2,0)),0)</f>
        <v>0.7</v>
      </c>
      <c r="BB2559" s="144" cm="1">
        <f t="array" ref="BB2559">IFERROR(INDEX($K:$Q,ROW(),MATCH(BB$3,$K$2:$Q$2,0)),0)</f>
        <v>0.7</v>
      </c>
      <c r="BC2559" s="144" cm="1">
        <f t="array" ref="BC2559">IFERROR(INDEX($K:$Q,ROW(),MATCH(BC$3,$K$2:$Q$2,0)),0)</f>
        <v>0.7</v>
      </c>
      <c r="BD2559" s="144" cm="1">
        <f t="array" ref="BD2559">IFERROR(INDEX($K:$Q,ROW(),MATCH(BD$3,$K$2:$Q$2,0)),0)</f>
        <v>0.7</v>
      </c>
      <c r="BE2559" s="144" cm="1">
        <f t="array" ref="BE2559">IFERROR(INDEX($K:$Q,ROW(),MATCH(BE$3,$K$2:$Q$2,0)),0)</f>
        <v>0.7</v>
      </c>
      <c r="BF2559" s="144" cm="1">
        <f t="array" ref="BF2559">IFERROR(INDEX($K:$Q,ROW(),MATCH(BF$3,$K$2:$Q$2,0)),0)</f>
        <v>0.7</v>
      </c>
      <c r="BG2559" s="144" cm="1">
        <f t="array" ref="BG2559">IFERROR(INDEX($K:$Q,ROW(),MATCH(BG$3,$K$2:$Q$2,0)),0)</f>
        <v>0.7</v>
      </c>
      <c r="BH2559" s="144" cm="1">
        <f t="array" ref="BH2559">IFERROR(INDEX($K:$Q,ROW(),MATCH(BH$3,$K$2:$Q$2,0)),0)</f>
        <v>0.7</v>
      </c>
      <c r="BI2559" s="144" cm="1">
        <f t="array" ref="BI2559">IFERROR(INDEX($K:$Q,ROW(),MATCH(BI$3,$K$2:$Q$2,0)),0)</f>
        <v>0.7</v>
      </c>
      <c r="BJ2559" s="144" cm="1">
        <f t="array" ref="BJ2559">IFERROR(INDEX($K:$Q,ROW(),MATCH(BJ$3,$K$2:$Q$2,0)),0)</f>
        <v>0.7</v>
      </c>
      <c r="BK2559" s="144" cm="1">
        <f t="array" ref="BK2559">IFERROR(INDEX($K:$Q,ROW(),MATCH(BK$3,$K$2:$Q$2,0)),0)</f>
        <v>0.7</v>
      </c>
      <c r="BL2559" s="144" cm="1">
        <f t="array" ref="BL2559">IFERROR(INDEX($K:$Q,ROW(),MATCH(BL$3,$K$2:$Q$2,0)),0)</f>
        <v>0.7</v>
      </c>
      <c r="BM2559" s="144" cm="1">
        <f t="array" ref="BM2559">IFERROR(INDEX($K:$Q,ROW(),MATCH(BM$3,$K$2:$Q$2,0)),0)</f>
        <v>0.7</v>
      </c>
      <c r="BN2559" s="144" cm="1">
        <f t="array" ref="BN2559">IFERROR(INDEX($K:$Q,ROW(),MATCH(BN$3,$K$2:$Q$2,0)),0)</f>
        <v>0.7</v>
      </c>
      <c r="BO2559" s="144" cm="1">
        <f t="array" ref="BO2559">IFERROR(INDEX($K:$Q,ROW(),MATCH(BO$3,$K$2:$Q$2,0)),0)</f>
        <v>0.7</v>
      </c>
      <c r="BP2559" s="144" cm="1">
        <f t="array" ref="BP2559">IFERROR(INDEX($K:$Q,ROW(),MATCH(BP$3,$K$2:$Q$2,0)),0)</f>
        <v>0.7</v>
      </c>
      <c r="BQ2559" s="144" cm="1">
        <f t="array" ref="BQ2559">IFERROR(INDEX($K:$Q,ROW(),MATCH(BQ$3,$K$2:$Q$2,0)),0)</f>
        <v>0.7</v>
      </c>
      <c r="BR2559" s="144" cm="1">
        <f t="array" ref="BR2559">IFERROR(INDEX($K:$Q,ROW(),MATCH(BR$3,$K$2:$Q$2,0)),0)</f>
        <v>0.7</v>
      </c>
      <c r="BS2559" s="144" cm="1">
        <f t="array" ref="BS2559">IFERROR(INDEX($K:$Q,ROW(),MATCH(BS$3,$K$2:$Q$2,0)),0)</f>
        <v>0.7</v>
      </c>
      <c r="BT2559" s="144" cm="1">
        <f t="array" ref="BT2559">IFERROR(INDEX($K:$Q,ROW(),MATCH(BT$3,$K$2:$Q$2,0)),0)</f>
        <v>0.7</v>
      </c>
      <c r="BU2559" s="144" cm="1">
        <f t="array" ref="BU2559">IFERROR(INDEX($K:$Q,ROW(),MATCH(BU$3,$K$2:$Q$2,0)),0)</f>
        <v>0.7</v>
      </c>
      <c r="BV2559" s="144" cm="1">
        <f t="array" ref="BV2559">IFERROR(INDEX($K:$Q,ROW(),MATCH(BV$3,$K$2:$Q$2,0)),0)</f>
        <v>0.7</v>
      </c>
      <c r="BW2559" s="144" cm="1">
        <f t="array" ref="BW2559">IFERROR(INDEX($K:$Q,ROW(),MATCH(BW$3,$K$2:$Q$2,0)),0)</f>
        <v>0.7</v>
      </c>
      <c r="BX2559" s="144" cm="1">
        <f t="array" ref="BX2559">IFERROR(INDEX($K:$Q,ROW(),MATCH(BX$3,$K$2:$Q$2,0)),0)</f>
        <v>0.7</v>
      </c>
      <c r="BY2559" s="144" cm="1">
        <f t="array" ref="BY2559">IFERROR(INDEX($K:$Q,ROW(),MATCH(BY$3,$K$2:$Q$2,0)),0)</f>
        <v>0.7</v>
      </c>
      <c r="BZ2559" s="144" cm="1">
        <f t="array" ref="BZ2559">IFERROR(INDEX($K:$Q,ROW(),MATCH(BZ$3,$K$2:$Q$2,0)),0)</f>
        <v>0.7</v>
      </c>
      <c r="CA2559" s="144" cm="1">
        <f t="array" ref="CA2559">IFERROR(INDEX($K:$Q,ROW(),MATCH(CA$3,$K$2:$Q$2,0)),0)</f>
        <v>0.7</v>
      </c>
      <c r="CB2559" s="144" cm="1">
        <f t="array" ref="CB2559">IFERROR(INDEX($K:$Q,ROW(),MATCH(CB$3,$K$2:$Q$2,0)),0)</f>
        <v>0.7</v>
      </c>
      <c r="CC2559" s="144" cm="1">
        <f t="array" ref="CC2559">IFERROR(INDEX($K:$Q,ROW(),MATCH(CC$3,$K$2:$Q$2,0)),0)</f>
        <v>0.7</v>
      </c>
      <c r="CD2559" s="144" cm="1">
        <f t="array" ref="CD2559">IFERROR(INDEX($K:$Q,ROW(),MATCH(CD$3,$K$2:$Q$2,0)),0)</f>
        <v>0.7</v>
      </c>
      <c r="CE2559" s="144" cm="1">
        <f t="array" ref="CE2559">IFERROR(INDEX($K:$Q,ROW(),MATCH(CE$3,$K$2:$Q$2,0)),0)</f>
        <v>0.7</v>
      </c>
      <c r="CF2559" s="144" cm="1">
        <f t="array" ref="CF2559">IFERROR(INDEX($K:$Q,ROW(),MATCH(CF$3,$K$2:$Q$2,0)),0)</f>
        <v>0.7</v>
      </c>
      <c r="CG2559" s="144" cm="1">
        <f t="array" ref="CG2559">IFERROR(INDEX($K:$Q,ROW(),MATCH(CG$3,$K$2:$Q$2,0)),0)</f>
        <v>0.7</v>
      </c>
      <c r="CH2559" s="144" cm="1">
        <f t="array" ref="CH2559">IFERROR(INDEX($K:$Q,ROW(),MATCH(CH$3,$K$2:$Q$2,0)),0)</f>
        <v>0.7</v>
      </c>
      <c r="CI2559" s="144" cm="1">
        <f t="array" ref="CI2559">IFERROR(INDEX($K:$Q,ROW(),MATCH(CI$3,$K$2:$Q$2,0)),0)</f>
        <v>0.7</v>
      </c>
      <c r="CJ2559" s="144" cm="1">
        <f t="array" ref="CJ2559">IFERROR(INDEX($K:$Q,ROW(),MATCH(CJ$3,$K$2:$Q$2,0)),0)</f>
        <v>0.7</v>
      </c>
      <c r="CK2559" s="144" cm="1">
        <f t="array" ref="CK2559">IFERROR(INDEX($K:$Q,ROW(),MATCH(CK$3,$K$2:$Q$2,0)),0)</f>
        <v>0.7</v>
      </c>
      <c r="CL2559" s="144" cm="1">
        <f t="array" ref="CL2559">IFERROR(INDEX($K:$Q,ROW(),MATCH(CL$3,$K$2:$Q$2,0)),0)</f>
        <v>0.7</v>
      </c>
    </row>
    <row r="2560" spans="2:90" x14ac:dyDescent="0.4">
      <c r="B2560" s="152" t="str">
        <f>"Prepayment - "&amp;SUBSTITUTE(B2550,":","")</f>
        <v>Prepayment - Simple amortizing debt</v>
      </c>
      <c r="C2560" t="s">
        <v>236</v>
      </c>
      <c r="D2560" t="s">
        <v>815</v>
      </c>
      <c r="E2560" t="s">
        <v>906</v>
      </c>
      <c r="G2560" t="str">
        <f>E2560</f>
        <v/>
      </c>
      <c r="K2560" s="24">
        <f>SUMIF($3:$3,K$2,2560:2560)</f>
        <v>-10</v>
      </c>
      <c r="L2560" s="24">
        <f>SUMIF($3:$3,L$2,2560:2560)</f>
        <v>0</v>
      </c>
      <c r="M2560" s="24">
        <f>SUMIF($3:$3,M$2,2560:2560)</f>
        <v>0</v>
      </c>
      <c r="N2560" s="24">
        <f>SUMIF($3:$3,N$2,2560:2560)</f>
        <v>0</v>
      </c>
      <c r="O2560" s="24">
        <f>SUMIF($3:$3,O$2,2560:2560)</f>
        <v>0</v>
      </c>
      <c r="P2560" s="24">
        <f>SUMIF($3:$3,P$2,2560:2560)</f>
        <v>0</v>
      </c>
      <c r="R2560"/>
      <c r="S2560" s="127">
        <v>0</v>
      </c>
      <c r="T2560" s="127">
        <v>0</v>
      </c>
      <c r="U2560" s="127">
        <v>0</v>
      </c>
      <c r="V2560" s="74">
        <v>-10</v>
      </c>
      <c r="W2560" s="74">
        <v>0</v>
      </c>
      <c r="X2560" s="74">
        <v>0</v>
      </c>
      <c r="Y2560" s="74">
        <v>0</v>
      </c>
      <c r="Z2560" s="74">
        <v>0</v>
      </c>
      <c r="AA2560" s="74">
        <v>0</v>
      </c>
      <c r="AB2560" s="74">
        <v>0</v>
      </c>
      <c r="AC2560" s="74">
        <v>0</v>
      </c>
      <c r="AD2560" s="74">
        <v>0</v>
      </c>
      <c r="AE2560" s="74">
        <v>0</v>
      </c>
      <c r="AF2560" s="74">
        <v>0</v>
      </c>
      <c r="AG2560" s="74">
        <v>0</v>
      </c>
      <c r="AH2560" s="74">
        <v>0</v>
      </c>
      <c r="AI2560" s="74">
        <v>0</v>
      </c>
      <c r="AJ2560" s="74">
        <v>0</v>
      </c>
      <c r="AK2560" s="74">
        <v>0</v>
      </c>
      <c r="AL2560" s="74">
        <v>0</v>
      </c>
      <c r="AM2560" s="74">
        <v>0</v>
      </c>
      <c r="AN2560" s="74">
        <v>0</v>
      </c>
      <c r="AO2560" s="74">
        <v>0</v>
      </c>
      <c r="AP2560" s="74">
        <v>0</v>
      </c>
      <c r="AQ2560" s="74">
        <v>0</v>
      </c>
      <c r="AR2560" s="74">
        <v>0</v>
      </c>
      <c r="AS2560" s="74">
        <v>0</v>
      </c>
      <c r="AT2560" s="74">
        <v>0</v>
      </c>
      <c r="AU2560" s="74">
        <v>0</v>
      </c>
      <c r="AV2560" s="74">
        <v>0</v>
      </c>
      <c r="AW2560" s="74">
        <v>0</v>
      </c>
      <c r="AX2560" s="74">
        <v>0</v>
      </c>
      <c r="AY2560" s="74">
        <v>0</v>
      </c>
      <c r="AZ2560" s="74">
        <v>0</v>
      </c>
      <c r="BA2560" s="74">
        <v>0</v>
      </c>
      <c r="BB2560" s="74">
        <v>0</v>
      </c>
      <c r="BC2560" s="74">
        <v>0</v>
      </c>
      <c r="BD2560" s="74">
        <v>0</v>
      </c>
      <c r="BE2560" s="74">
        <v>0</v>
      </c>
      <c r="BF2560" s="74">
        <v>0</v>
      </c>
      <c r="BG2560" s="74">
        <v>0</v>
      </c>
      <c r="BH2560" s="74">
        <v>0</v>
      </c>
      <c r="BI2560" s="74">
        <v>0</v>
      </c>
      <c r="BJ2560" s="74">
        <v>0</v>
      </c>
      <c r="BK2560" s="74">
        <v>0</v>
      </c>
      <c r="BL2560" s="74">
        <v>0</v>
      </c>
      <c r="BM2560" s="74">
        <v>0</v>
      </c>
      <c r="BN2560" s="74">
        <v>0</v>
      </c>
      <c r="BO2560" s="74">
        <v>0</v>
      </c>
      <c r="BP2560" s="74">
        <v>0</v>
      </c>
      <c r="BQ2560" s="74">
        <v>0</v>
      </c>
      <c r="BR2560" s="74">
        <v>0</v>
      </c>
      <c r="BS2560" s="74">
        <v>0</v>
      </c>
      <c r="BT2560" s="74">
        <v>0</v>
      </c>
      <c r="BU2560" s="74">
        <v>0</v>
      </c>
      <c r="BV2560" s="74">
        <v>0</v>
      </c>
      <c r="BW2560" s="74">
        <v>0</v>
      </c>
      <c r="BX2560" s="74">
        <v>0</v>
      </c>
      <c r="BY2560" s="74">
        <v>0</v>
      </c>
      <c r="BZ2560" s="74">
        <v>0</v>
      </c>
      <c r="CA2560" s="74">
        <v>0</v>
      </c>
      <c r="CB2560" s="74">
        <v>0</v>
      </c>
      <c r="CC2560" s="74">
        <v>0</v>
      </c>
      <c r="CD2560" s="74">
        <v>0</v>
      </c>
      <c r="CE2560" s="74">
        <v>0</v>
      </c>
      <c r="CF2560" s="74">
        <v>0</v>
      </c>
      <c r="CG2560" s="74">
        <v>0</v>
      </c>
      <c r="CH2560" s="74">
        <v>0</v>
      </c>
      <c r="CI2560" s="74">
        <v>0</v>
      </c>
      <c r="CJ2560" s="74">
        <v>0</v>
      </c>
      <c r="CK2560" s="74">
        <v>0</v>
      </c>
      <c r="CL2560" s="74">
        <v>0</v>
      </c>
    </row>
    <row r="2561" spans="2:90" x14ac:dyDescent="0.4">
      <c r="B2561" s="152" t="str">
        <f>"Principal payments - "&amp;SUBSTITUTE(B2550,":","")</f>
        <v>Principal payments - Simple amortizing debt</v>
      </c>
      <c r="C2561" t="s">
        <v>236</v>
      </c>
      <c r="D2561" t="s">
        <v>815</v>
      </c>
      <c r="E2561" t="s">
        <v>906</v>
      </c>
      <c r="K2561" s="132">
        <f ca="1">SUMIF($3:$3,K$2,2561:2561)</f>
        <v>-13368.61189551069</v>
      </c>
      <c r="L2561" s="132">
        <f ca="1">SUMIF($3:$3,L$2,2561:2561)</f>
        <v>-40030.067606491473</v>
      </c>
      <c r="M2561" s="132">
        <f ca="1">SUMIF($3:$3,M$2,2561:2561)</f>
        <v>-69484.106289974938</v>
      </c>
      <c r="N2561" s="132">
        <f ca="1">SUMIF($3:$3,N$2,2561:2561)</f>
        <v>-83857.776819901046</v>
      </c>
      <c r="O2561" s="132">
        <f ca="1">SUMIF($3:$3,O$2,2561:2561)</f>
        <v>-83843.935995443215</v>
      </c>
      <c r="P2561" s="132">
        <f ca="1">SUMIF($3:$3,P$2,2561:2561)</f>
        <v>-83827.594054808898</v>
      </c>
      <c r="R2561"/>
      <c r="S2561" s="62">
        <f t="shared" ref="S2561" ca="1" si="3066">S2568-S2564</f>
        <v>-159.19781035686242</v>
      </c>
      <c r="T2561" s="62">
        <f t="shared" ref="T2561:AX2561" ca="1" si="3067">T2568-T2564</f>
        <v>-328.06143580003197</v>
      </c>
      <c r="U2561" s="62">
        <f t="shared" ca="1" si="3067"/>
        <v>-498.3322581218946</v>
      </c>
      <c r="V2561" s="62">
        <f t="shared" ca="1" si="3067"/>
        <v>-669.78266542450115</v>
      </c>
      <c r="W2561" s="62">
        <f t="shared" ca="1" si="3067"/>
        <v>-842.90116465990104</v>
      </c>
      <c r="X2561" s="62">
        <f t="shared" ca="1" si="3067"/>
        <v>-1017.4623180555959</v>
      </c>
      <c r="Y2561" s="62">
        <f t="shared" ca="1" si="3067"/>
        <v>-1193.4781477295883</v>
      </c>
      <c r="Z2561" s="62">
        <f t="shared" ca="1" si="3067"/>
        <v>-1370.9607759841972</v>
      </c>
      <c r="AA2561" s="62">
        <f t="shared" ca="1" si="3067"/>
        <v>-1549.9224261409277</v>
      </c>
      <c r="AB2561" s="62">
        <f t="shared" ca="1" si="3067"/>
        <v>-1730.3754233822979</v>
      </c>
      <c r="AC2561" s="62">
        <f t="shared" ca="1" si="3067"/>
        <v>-1912.3321956006791</v>
      </c>
      <c r="AD2561" s="62">
        <f t="shared" ca="1" si="3067"/>
        <v>-2095.8052742542141</v>
      </c>
      <c r="AE2561" s="62">
        <f t="shared" ca="1" si="3067"/>
        <v>-2280.8072952298612</v>
      </c>
      <c r="AF2561" s="62">
        <f t="shared" ca="1" si="3067"/>
        <v>-2467.3509997136393</v>
      </c>
      <c r="AG2561" s="62">
        <f t="shared" ca="1" si="3067"/>
        <v>-2655.4492350681153</v>
      </c>
      <c r="AH2561" s="62">
        <f t="shared" ca="1" si="3067"/>
        <v>-2845.1149557172116</v>
      </c>
      <c r="AI2561" s="62">
        <f t="shared" ca="1" si="3067"/>
        <v>-3036.3612240383841</v>
      </c>
      <c r="AJ2561" s="62">
        <f t="shared" ca="1" si="3067"/>
        <v>-3229.2012112622328</v>
      </c>
      <c r="AK2561" s="62">
        <f t="shared" ca="1" si="3067"/>
        <v>-3423.6481983796139</v>
      </c>
      <c r="AL2561" s="62">
        <f t="shared" ca="1" si="3067"/>
        <v>-3619.7155770563063</v>
      </c>
      <c r="AM2561" s="62">
        <f t="shared" ca="1" si="3067"/>
        <v>-3817.4168505553048</v>
      </c>
      <c r="AN2561" s="62">
        <f t="shared" ca="1" si="3067"/>
        <v>-4016.7656346667945</v>
      </c>
      <c r="AO2561" s="62">
        <f t="shared" ca="1" si="3067"/>
        <v>-4217.77565864588</v>
      </c>
      <c r="AP2561" s="62">
        <f t="shared" ca="1" si="3067"/>
        <v>-4420.4607661581249</v>
      </c>
      <c r="AQ2561" s="62">
        <f t="shared" ca="1" si="3067"/>
        <v>-4624.8349162329714</v>
      </c>
      <c r="AR2561" s="62">
        <f t="shared" ca="1" si="3067"/>
        <v>-4830.9121842251088</v>
      </c>
      <c r="AS2561" s="62">
        <f t="shared" ca="1" si="3067"/>
        <v>-5038.7067627838469</v>
      </c>
      <c r="AT2561" s="62">
        <f t="shared" ca="1" si="3067"/>
        <v>-5248.2329628305743</v>
      </c>
      <c r="AU2561" s="62">
        <f t="shared" ca="1" si="3067"/>
        <v>-5459.5052145443578</v>
      </c>
      <c r="AV2561" s="62">
        <f t="shared" ca="1" si="3067"/>
        <v>-5672.5380683557569</v>
      </c>
      <c r="AW2561" s="62">
        <f t="shared" ca="1" si="3067"/>
        <v>-5887.3461959489168</v>
      </c>
      <c r="AX2561" s="62">
        <f t="shared" ca="1" si="3067"/>
        <v>-6103.9443912720199</v>
      </c>
      <c r="AY2561" s="62">
        <f t="shared" ref="AY2561:CD2561" ca="1" si="3068">AY2568-AY2564</f>
        <v>-6322.347571556149</v>
      </c>
      <c r="AZ2561" s="62">
        <f t="shared" ca="1" si="3068"/>
        <v>-6542.570778342646</v>
      </c>
      <c r="BA2561" s="62">
        <f t="shared" ca="1" si="3068"/>
        <v>-6764.6291785190306</v>
      </c>
      <c r="BB2561" s="62">
        <f t="shared" ca="1" si="3068"/>
        <v>-6988.5380653635511</v>
      </c>
      <c r="BC2561" s="62">
        <f t="shared" ca="1" si="3068"/>
        <v>-6988.4425492415812</v>
      </c>
      <c r="BD2561" s="62">
        <f t="shared" ca="1" si="3068"/>
        <v>-6988.3462371519272</v>
      </c>
      <c r="BE2561" s="62">
        <f t="shared" ca="1" si="3068"/>
        <v>-6988.2491224615269</v>
      </c>
      <c r="BF2561" s="62">
        <f t="shared" ca="1" si="3068"/>
        <v>-6988.4738703539788</v>
      </c>
      <c r="BG2561" s="62">
        <f t="shared" ca="1" si="3068"/>
        <v>-6988.3778192735954</v>
      </c>
      <c r="BH2561" s="62">
        <f t="shared" ca="1" si="3068"/>
        <v>-6988.2809677675414</v>
      </c>
      <c r="BI2561" s="62">
        <f t="shared" ca="1" si="3068"/>
        <v>-6988.1833091656044</v>
      </c>
      <c r="BJ2561" s="62">
        <f t="shared" ca="1" si="3068"/>
        <v>-6988.084836741984</v>
      </c>
      <c r="BK2561" s="62">
        <f t="shared" ca="1" si="3068"/>
        <v>-6987.9855437148344</v>
      </c>
      <c r="BL2561" s="62">
        <f t="shared" ca="1" si="3068"/>
        <v>-6987.8854232457907</v>
      </c>
      <c r="BM2561" s="62">
        <f t="shared" ca="1" si="3068"/>
        <v>-6987.7844684395059</v>
      </c>
      <c r="BN2561" s="62">
        <f t="shared" ca="1" si="3068"/>
        <v>-6987.6826723431686</v>
      </c>
      <c r="BO2561" s="62">
        <f t="shared" ca="1" si="3068"/>
        <v>-6987.5800279460282</v>
      </c>
      <c r="BP2561" s="62">
        <f t="shared" ca="1" si="3068"/>
        <v>-6987.4765281789123</v>
      </c>
      <c r="BQ2561" s="62">
        <f t="shared" ca="1" si="3068"/>
        <v>-6987.3721659137364</v>
      </c>
      <c r="BR2561" s="62">
        <f t="shared" ca="1" si="3068"/>
        <v>-6987.2669339630174</v>
      </c>
      <c r="BS2561" s="62">
        <f t="shared" ca="1" si="3068"/>
        <v>-6987.1608250793761</v>
      </c>
      <c r="BT2561" s="62">
        <f t="shared" ca="1" si="3068"/>
        <v>-6987.0538319550378</v>
      </c>
      <c r="BU2561" s="62">
        <f t="shared" ca="1" si="3068"/>
        <v>-6986.9459472213293</v>
      </c>
      <c r="BV2561" s="62">
        <f t="shared" ca="1" si="3068"/>
        <v>-6986.8371634481737</v>
      </c>
      <c r="BW2561" s="62">
        <f t="shared" ca="1" si="3068"/>
        <v>-6986.7274731435755</v>
      </c>
      <c r="BX2561" s="62">
        <f t="shared" ca="1" si="3068"/>
        <v>-6986.6168687531053</v>
      </c>
      <c r="BY2561" s="62">
        <f t="shared" ca="1" si="3068"/>
        <v>-6986.5053426593813</v>
      </c>
      <c r="BZ2561" s="62">
        <f t="shared" ca="1" si="3068"/>
        <v>-6986.3928871815424</v>
      </c>
      <c r="CA2561" s="62">
        <f t="shared" ca="1" si="3068"/>
        <v>-6986.2794945747219</v>
      </c>
      <c r="CB2561" s="62">
        <f t="shared" ca="1" si="3068"/>
        <v>-6986.1651570295116</v>
      </c>
      <c r="CC2561" s="62">
        <f t="shared" ca="1" si="3068"/>
        <v>-6986.0498666714238</v>
      </c>
      <c r="CD2561" s="62">
        <f t="shared" ca="1" si="3068"/>
        <v>-6985.9336155603523</v>
      </c>
      <c r="CE2561" s="62">
        <f t="shared" ref="CE2561:CK2561" ca="1" si="3069">CE2568-CE2564</f>
        <v>-6985.8163956900225</v>
      </c>
      <c r="CF2561" s="62">
        <f t="shared" ca="1" si="3069"/>
        <v>-6985.6981989874394</v>
      </c>
      <c r="CG2561" s="62">
        <f t="shared" ca="1" si="3069"/>
        <v>-6985.5790173123341</v>
      </c>
      <c r="CH2561" s="62">
        <f t="shared" ca="1" si="3069"/>
        <v>-6985.4588424566045</v>
      </c>
      <c r="CI2561" s="62">
        <f t="shared" ca="1" si="3069"/>
        <v>-6985.3376661437424</v>
      </c>
      <c r="CJ2561" s="62">
        <f t="shared" ca="1" si="3069"/>
        <v>-6985.2154800282733</v>
      </c>
      <c r="CK2561" s="62">
        <f t="shared" ca="1" si="3069"/>
        <v>-6985.0922756951759</v>
      </c>
      <c r="CL2561" s="62">
        <f t="shared" ref="CL2561" ca="1" si="3070">CL2568-CL2564</f>
        <v>-6984.9680446593029</v>
      </c>
    </row>
    <row r="2562" spans="2:90" x14ac:dyDescent="0.4">
      <c r="B2562" s="121" t="str">
        <f>"Debt - "&amp;SUBSTITUTE(B2550,":","")</f>
        <v>Debt - Simple amortizing debt</v>
      </c>
      <c r="C2562" t="s">
        <v>237</v>
      </c>
      <c r="D2562" t="s">
        <v>815</v>
      </c>
      <c r="E2562" t="s">
        <v>906</v>
      </c>
      <c r="I2562" s="74"/>
      <c r="J2562" s="74"/>
      <c r="K2562" s="33">
        <f ca="1">SUMIF($4:$4,K$2,2562:2562)</f>
        <v>71621.388104489306</v>
      </c>
      <c r="L2562" s="33">
        <f ca="1">SUMIF($4:$4,L$2,2562:2562)</f>
        <v>115591.32049799782</v>
      </c>
      <c r="M2562" s="33">
        <f ca="1">SUMIF($4:$4,M$2,2562:2562)</f>
        <v>130107.21420802291</v>
      </c>
      <c r="N2562" s="33">
        <f ca="1">SUMIF($4:$4,N$2,2562:2562)</f>
        <v>130249.43738812189</v>
      </c>
      <c r="O2562" s="33">
        <f ca="1">SUMIF($4:$4,O$2,2562:2562)</f>
        <v>130405.50139267865</v>
      </c>
      <c r="P2562" s="33">
        <f ca="1">SUMIF($4:$4,P$2,2562:2562)</f>
        <v>130577.90733786972</v>
      </c>
      <c r="R2562" s="53">
        <f ca="1">S2557</f>
        <v>1000</v>
      </c>
      <c r="S2562" s="91">
        <f t="shared" ref="S2562" ca="1" si="3071">+S2557+S2558+S2560+S2561</f>
        <v>7840.8021896431374</v>
      </c>
      <c r="T2562" s="91">
        <f t="shared" ref="T2562:AX2562" ca="1" si="3072">+T2557+T2558+T2560+T2561</f>
        <v>14512.740753843107</v>
      </c>
      <c r="U2562" s="91">
        <f t="shared" ca="1" si="3072"/>
        <v>21014.408495721211</v>
      </c>
      <c r="V2562" s="91">
        <f t="shared" ca="1" si="3072"/>
        <v>27334.625830296711</v>
      </c>
      <c r="W2562" s="91">
        <f t="shared" ca="1" si="3072"/>
        <v>33491.724665636808</v>
      </c>
      <c r="X2562" s="91">
        <f t="shared" ca="1" si="3072"/>
        <v>39474.262347581214</v>
      </c>
      <c r="Y2562" s="91">
        <f t="shared" ca="1" si="3072"/>
        <v>45280.784199851623</v>
      </c>
      <c r="Z2562" s="91">
        <f t="shared" ca="1" si="3072"/>
        <v>50909.823423867427</v>
      </c>
      <c r="AA2562" s="91">
        <f t="shared" ca="1" si="3072"/>
        <v>56359.900997726501</v>
      </c>
      <c r="AB2562" s="91">
        <f t="shared" ca="1" si="3072"/>
        <v>61629.525574344203</v>
      </c>
      <c r="AC2562" s="91">
        <f t="shared" ca="1" si="3072"/>
        <v>66717.193378743526</v>
      </c>
      <c r="AD2562" s="91">
        <f t="shared" ca="1" si="3072"/>
        <v>71621.388104489306</v>
      </c>
      <c r="AE2562" s="91">
        <f t="shared" ca="1" si="3072"/>
        <v>76340.580809259438</v>
      </c>
      <c r="AF2562" s="91">
        <f t="shared" ca="1" si="3072"/>
        <v>80873.229809545795</v>
      </c>
      <c r="AG2562" s="91">
        <f t="shared" ca="1" si="3072"/>
        <v>85217.780574477685</v>
      </c>
      <c r="AH2562" s="91">
        <f t="shared" ca="1" si="3072"/>
        <v>89372.665618760468</v>
      </c>
      <c r="AI2562" s="91">
        <f t="shared" ca="1" si="3072"/>
        <v>93336.304394722087</v>
      </c>
      <c r="AJ2562" s="91">
        <f t="shared" ca="1" si="3072"/>
        <v>97107.103183459854</v>
      </c>
      <c r="AK2562" s="91">
        <f t="shared" ca="1" si="3072"/>
        <v>100683.45498508024</v>
      </c>
      <c r="AL2562" s="91">
        <f t="shared" ca="1" si="3072"/>
        <v>104063.73940802393</v>
      </c>
      <c r="AM2562" s="91">
        <f t="shared" ca="1" si="3072"/>
        <v>107246.32255746862</v>
      </c>
      <c r="AN2562" s="91">
        <f t="shared" ca="1" si="3072"/>
        <v>110229.55692280183</v>
      </c>
      <c r="AO2562" s="91">
        <f t="shared" ca="1" si="3072"/>
        <v>113011.78126415594</v>
      </c>
      <c r="AP2562" s="91">
        <f t="shared" ca="1" si="3072"/>
        <v>115591.32049799782</v>
      </c>
      <c r="AQ2562" s="91">
        <f t="shared" ca="1" si="3072"/>
        <v>117966.48558176485</v>
      </c>
      <c r="AR2562" s="91">
        <f t="shared" ca="1" si="3072"/>
        <v>120135.57339753975</v>
      </c>
      <c r="AS2562" s="91">
        <f t="shared" ca="1" si="3072"/>
        <v>122096.8666347559</v>
      </c>
      <c r="AT2562" s="91">
        <f t="shared" ca="1" si="3072"/>
        <v>123848.63367192533</v>
      </c>
      <c r="AU2562" s="91">
        <f t="shared" ca="1" si="3072"/>
        <v>125389.12845738097</v>
      </c>
      <c r="AV2562" s="91">
        <f t="shared" ca="1" si="3072"/>
        <v>126716.59038902522</v>
      </c>
      <c r="AW2562" s="91">
        <f t="shared" ca="1" si="3072"/>
        <v>127829.2441930763</v>
      </c>
      <c r="AX2562" s="91">
        <f t="shared" ca="1" si="3072"/>
        <v>128725.29980180429</v>
      </c>
      <c r="AY2562" s="91">
        <f t="shared" ref="AY2562:CD2562" ca="1" si="3073">+AY2557+AY2558+AY2560+AY2561</f>
        <v>129402.95223024815</v>
      </c>
      <c r="AZ2562" s="91">
        <f t="shared" ca="1" si="3073"/>
        <v>129860.38145190549</v>
      </c>
      <c r="BA2562" s="91">
        <f t="shared" ca="1" si="3073"/>
        <v>130095.75227338645</v>
      </c>
      <c r="BB2562" s="91">
        <f t="shared" ca="1" si="3073"/>
        <v>130107.21420802291</v>
      </c>
      <c r="BC2562" s="91">
        <f t="shared" ca="1" si="3073"/>
        <v>130118.77165878135</v>
      </c>
      <c r="BD2562" s="91">
        <f t="shared" ca="1" si="3073"/>
        <v>130130.42542162941</v>
      </c>
      <c r="BE2562" s="91">
        <f t="shared" ca="1" si="3073"/>
        <v>130142.17629916787</v>
      </c>
      <c r="BF2562" s="91">
        <f t="shared" ca="1" si="3073"/>
        <v>130153.70242881388</v>
      </c>
      <c r="BG2562" s="91">
        <f t="shared" ca="1" si="3073"/>
        <v>130165.32460954029</v>
      </c>
      <c r="BH2562" s="91">
        <f t="shared" ca="1" si="3073"/>
        <v>130177.04364177275</v>
      </c>
      <c r="BI2562" s="91">
        <f t="shared" ca="1" si="3073"/>
        <v>130188.86033260716</v>
      </c>
      <c r="BJ2562" s="91">
        <f t="shared" ca="1" si="3073"/>
        <v>130200.77549586519</v>
      </c>
      <c r="BK2562" s="91">
        <f t="shared" ca="1" si="3073"/>
        <v>130212.78995215037</v>
      </c>
      <c r="BL2562" s="91">
        <f t="shared" ca="1" si="3073"/>
        <v>130224.90452890458</v>
      </c>
      <c r="BM2562" s="91">
        <f t="shared" ca="1" si="3073"/>
        <v>130237.12006046508</v>
      </c>
      <c r="BN2562" s="91">
        <f t="shared" ca="1" si="3073"/>
        <v>130249.43738812189</v>
      </c>
      <c r="BO2562" s="91">
        <f t="shared" ca="1" si="3073"/>
        <v>130261.85736017588</v>
      </c>
      <c r="BP2562" s="91">
        <f t="shared" ca="1" si="3073"/>
        <v>130274.38083199695</v>
      </c>
      <c r="BQ2562" s="91">
        <f t="shared" ca="1" si="3073"/>
        <v>130287.00866608323</v>
      </c>
      <c r="BR2562" s="91">
        <f t="shared" ca="1" si="3073"/>
        <v>130299.74173212019</v>
      </c>
      <c r="BS2562" s="91">
        <f t="shared" ca="1" si="3073"/>
        <v>130312.58090704081</v>
      </c>
      <c r="BT2562" s="91">
        <f t="shared" ca="1" si="3073"/>
        <v>130325.52707508576</v>
      </c>
      <c r="BU2562" s="91">
        <f t="shared" ca="1" si="3073"/>
        <v>130338.58112786443</v>
      </c>
      <c r="BV2562" s="91">
        <f t="shared" ca="1" si="3073"/>
        <v>130351.74396441625</v>
      </c>
      <c r="BW2562" s="91">
        <f t="shared" ca="1" si="3073"/>
        <v>130365.01649127269</v>
      </c>
      <c r="BX2562" s="91">
        <f t="shared" ca="1" si="3073"/>
        <v>130378.39962251959</v>
      </c>
      <c r="BY2562" s="91">
        <f t="shared" ca="1" si="3073"/>
        <v>130391.89427986021</v>
      </c>
      <c r="BZ2562" s="91">
        <f t="shared" ca="1" si="3073"/>
        <v>130405.50139267865</v>
      </c>
      <c r="CA2562" s="91">
        <f t="shared" ca="1" si="3073"/>
        <v>130419.22189810393</v>
      </c>
      <c r="CB2562" s="91">
        <f t="shared" ca="1" si="3073"/>
        <v>130433.05674107444</v>
      </c>
      <c r="CC2562" s="91">
        <f t="shared" ca="1" si="3073"/>
        <v>130447.006874403</v>
      </c>
      <c r="CD2562" s="91">
        <f t="shared" ca="1" si="3073"/>
        <v>130461.07325884263</v>
      </c>
      <c r="CE2562" s="91">
        <f t="shared" ref="CE2562:CK2562" ca="1" si="3074">+CE2557+CE2558+CE2560+CE2561</f>
        <v>130475.25686315261</v>
      </c>
      <c r="CF2562" s="91">
        <f t="shared" ca="1" si="3074"/>
        <v>130489.55866416518</v>
      </c>
      <c r="CG2562" s="91">
        <f t="shared" ca="1" si="3074"/>
        <v>130503.97964685284</v>
      </c>
      <c r="CH2562" s="91">
        <f t="shared" ca="1" si="3074"/>
        <v>130518.52080439622</v>
      </c>
      <c r="CI2562" s="91">
        <f t="shared" ca="1" si="3074"/>
        <v>130533.18313825248</v>
      </c>
      <c r="CJ2562" s="91">
        <f t="shared" ca="1" si="3074"/>
        <v>130547.9676582242</v>
      </c>
      <c r="CK2562" s="91">
        <f t="shared" ca="1" si="3074"/>
        <v>130562.87538252902</v>
      </c>
      <c r="CL2562" s="91">
        <f t="shared" ref="CL2562" ca="1" si="3075">+CL2557+CL2558+CL2560+CL2561</f>
        <v>130577.90733786972</v>
      </c>
    </row>
    <row r="2563" spans="2:90" x14ac:dyDescent="0.4">
      <c r="B2563" s="120"/>
      <c r="D2563" t="s">
        <v>815</v>
      </c>
      <c r="E2563" t="s">
        <v>906</v>
      </c>
      <c r="R2563"/>
      <c r="S2563" s="62"/>
      <c r="T2563" s="62"/>
      <c r="U2563" s="62"/>
      <c r="V2563" s="62"/>
      <c r="W2563" s="62"/>
      <c r="X2563" s="62"/>
      <c r="Y2563" s="62"/>
      <c r="Z2563" s="62"/>
      <c r="AA2563" s="62"/>
      <c r="AB2563" s="62"/>
      <c r="AC2563" s="62"/>
      <c r="AD2563" s="62"/>
      <c r="AE2563" s="62"/>
      <c r="AF2563" s="62"/>
      <c r="AG2563" s="62"/>
      <c r="AH2563" s="62"/>
      <c r="AI2563" s="62"/>
      <c r="AJ2563" s="62"/>
      <c r="AK2563" s="62"/>
      <c r="AL2563" s="62"/>
      <c r="AM2563" s="62"/>
      <c r="AN2563" s="62"/>
      <c r="AO2563" s="62"/>
      <c r="AP2563" s="62"/>
      <c r="AQ2563" s="62"/>
      <c r="AR2563" s="62"/>
      <c r="AS2563" s="62"/>
      <c r="AT2563" s="62"/>
      <c r="AU2563" s="62"/>
      <c r="AV2563" s="62"/>
      <c r="AW2563" s="62"/>
      <c r="AX2563" s="62"/>
      <c r="AY2563" s="62"/>
      <c r="AZ2563" s="62"/>
      <c r="BA2563" s="62"/>
      <c r="BB2563" s="62"/>
      <c r="BC2563" s="62"/>
      <c r="BD2563" s="62"/>
      <c r="BE2563" s="62"/>
      <c r="BF2563" s="62"/>
      <c r="BG2563" s="62"/>
      <c r="BH2563" s="62"/>
      <c r="BI2563" s="62"/>
      <c r="BJ2563" s="62"/>
      <c r="BK2563" s="62"/>
      <c r="BL2563" s="62"/>
      <c r="BM2563" s="62"/>
      <c r="BN2563" s="62"/>
      <c r="BO2563" s="62"/>
      <c r="BP2563" s="62"/>
      <c r="BQ2563" s="62"/>
      <c r="BR2563" s="62"/>
      <c r="BS2563" s="62"/>
      <c r="BT2563" s="62"/>
      <c r="BU2563" s="62"/>
      <c r="BV2563" s="62"/>
      <c r="BW2563" s="62"/>
      <c r="BX2563" s="62"/>
      <c r="BY2563" s="62"/>
      <c r="BZ2563" s="62"/>
      <c r="CA2563" s="62"/>
      <c r="CB2563" s="62"/>
      <c r="CC2563" s="62"/>
      <c r="CD2563" s="62"/>
      <c r="CE2563" s="62"/>
      <c r="CF2563" s="62"/>
      <c r="CG2563" s="62"/>
      <c r="CH2563" s="62"/>
      <c r="CI2563" s="62"/>
      <c r="CJ2563" s="62"/>
      <c r="CK2563" s="62"/>
      <c r="CL2563" s="62"/>
    </row>
    <row r="2564" spans="2:90" x14ac:dyDescent="0.4">
      <c r="B2564" s="121" t="str">
        <f>"Interest expense - "&amp;SUBSTITUTE(B2550,":","")</f>
        <v>Interest expense - Simple amortizing debt</v>
      </c>
      <c r="C2564" t="s">
        <v>228</v>
      </c>
      <c r="D2564" t="s">
        <v>815</v>
      </c>
      <c r="E2564" t="s">
        <v>906</v>
      </c>
      <c r="J2564" s="91">
        <f>SUMIF($5:$5,I$2,2562:2562)</f>
        <v>0</v>
      </c>
      <c r="K2564" s="28">
        <f ca="1">SUMIF($3:$3,K$2,2564:2564)</f>
        <v>-4246.3682654771292</v>
      </c>
      <c r="L2564" s="28">
        <f ca="1">SUMIF($3:$3,L$2,2564:2564)</f>
        <v>-10109.26923026871</v>
      </c>
      <c r="M2564" s="28">
        <f ca="1">SUMIF($3:$3,M$2,2564:2564)</f>
        <v>-13180.555238173423</v>
      </c>
      <c r="N2564" s="28">
        <f ca="1">SUMIF($3:$3,N$2,2564:2564)</f>
        <v>-13717.229238647677</v>
      </c>
      <c r="O2564" s="28">
        <f ca="1">SUMIF($3:$3,O$2,2564:2564)</f>
        <v>-13732.038078721316</v>
      </c>
      <c r="P2564" s="28">
        <f ca="1">SUMIF($3:$3,P$2,2564:2564)</f>
        <v>-13748.380019355629</v>
      </c>
      <c r="R2564" s="27"/>
      <c r="S2564" s="91">
        <f t="shared" ref="S2564" ca="1" si="3076">-SUM(S2557:S2560)*$H2553/12</f>
        <v>-66.672499999999999</v>
      </c>
      <c r="T2564" s="91">
        <f t="shared" ref="T2564:AX2564" ca="1" si="3077">-SUM(T2557:T2560)*$H2553/12</f>
        <v>-123.67918491369284</v>
      </c>
      <c r="U2564" s="91">
        <f t="shared" ca="1" si="3077"/>
        <v>-179.27867294869259</v>
      </c>
      <c r="V2564" s="91">
        <f t="shared" ca="1" si="3077"/>
        <v>-233.37590413101012</v>
      </c>
      <c r="W2564" s="91">
        <f t="shared" ca="1" si="3077"/>
        <v>-286.12771525247257</v>
      </c>
      <c r="X2564" s="91">
        <f t="shared" ca="1" si="3077"/>
        <v>-337.43687221364007</v>
      </c>
      <c r="Y2564" s="91">
        <f t="shared" ca="1" si="3077"/>
        <v>-387.29135289651009</v>
      </c>
      <c r="Z2564" s="91">
        <f t="shared" ca="1" si="3077"/>
        <v>-435.67903499876348</v>
      </c>
      <c r="AA2564" s="91">
        <f t="shared" ca="1" si="3077"/>
        <v>-482.58769519889523</v>
      </c>
      <c r="AB2564" s="91">
        <f t="shared" ca="1" si="3077"/>
        <v>-528.00500831438751</v>
      </c>
      <c r="AC2564" s="91">
        <f t="shared" ca="1" si="3077"/>
        <v>-571.91854645286844</v>
      </c>
      <c r="AD2564" s="91">
        <f t="shared" ca="1" si="3077"/>
        <v>-614.31577815619607</v>
      </c>
      <c r="AE2564" s="91">
        <f t="shared" ca="1" si="3077"/>
        <v>-655.1840675374109</v>
      </c>
      <c r="AF2564" s="91">
        <f t="shared" ca="1" si="3077"/>
        <v>-694.51067341049531</v>
      </c>
      <c r="AG2564" s="91">
        <f t="shared" ca="1" si="3077"/>
        <v>-732.28274841288157</v>
      </c>
      <c r="AH2564" s="91">
        <f t="shared" ca="1" si="3077"/>
        <v>-768.48733812064745</v>
      </c>
      <c r="AI2564" s="91">
        <f t="shared" ca="1" si="3077"/>
        <v>-803.1113801563373</v>
      </c>
      <c r="AJ2564" s="91">
        <f t="shared" ca="1" si="3077"/>
        <v>-836.14170328935086</v>
      </c>
      <c r="AK2564" s="91">
        <f t="shared" ca="1" si="3077"/>
        <v>-867.56502652883216</v>
      </c>
      <c r="AL2564" s="91">
        <f t="shared" ca="1" si="3077"/>
        <v>-897.36795820900204</v>
      </c>
      <c r="AM2564" s="91">
        <f t="shared" ca="1" si="3077"/>
        <v>-925.5369950668661</v>
      </c>
      <c r="AN2564" s="91">
        <f t="shared" ca="1" si="3077"/>
        <v>-952.05852131223855</v>
      </c>
      <c r="AO2564" s="91">
        <f t="shared" ca="1" si="3077"/>
        <v>-976.91880769001534</v>
      </c>
      <c r="AP2564" s="91">
        <f t="shared" ca="1" si="3077"/>
        <v>-1000.1040105346328</v>
      </c>
      <c r="AQ2564" s="91">
        <f t="shared" ca="1" si="3077"/>
        <v>-1021.6001708166485</v>
      </c>
      <c r="AR2564" s="91">
        <f t="shared" ca="1" si="3077"/>
        <v>-1041.3932131813738</v>
      </c>
      <c r="AS2564" s="91">
        <f t="shared" ca="1" si="3077"/>
        <v>-1059.468944979498</v>
      </c>
      <c r="AT2564" s="91">
        <f t="shared" ca="1" si="3077"/>
        <v>-1075.8130552896325</v>
      </c>
      <c r="AU2564" s="91">
        <f t="shared" ca="1" si="3077"/>
        <v>-1090.4111139327113</v>
      </c>
      <c r="AV2564" s="91">
        <f t="shared" ca="1" si="3077"/>
        <v>-1103.248570478175</v>
      </c>
      <c r="AW2564" s="91">
        <f t="shared" ca="1" si="3077"/>
        <v>-1114.3107532418769</v>
      </c>
      <c r="AX2564" s="91">
        <f t="shared" ca="1" si="3077"/>
        <v>-1123.582868275636</v>
      </c>
      <c r="AY2564" s="91">
        <f t="shared" ref="AY2564:CD2564" ca="1" si="3078">-SUM(AY2557:AY2560)*$H2553/12</f>
        <v>-1131.0499983483694</v>
      </c>
      <c r="AZ2564" s="91">
        <f t="shared" ca="1" si="3078"/>
        <v>-1136.6971019187347</v>
      </c>
      <c r="BA2564" s="91">
        <f t="shared" ca="1" si="3078"/>
        <v>-1140.5090120992124</v>
      </c>
      <c r="BB2564" s="91">
        <f t="shared" ca="1" si="3078"/>
        <v>-1142.470435611554</v>
      </c>
      <c r="BC2564" s="91">
        <f t="shared" ca="1" si="3078"/>
        <v>-1142.5659517335246</v>
      </c>
      <c r="BD2564" s="91">
        <f t="shared" ca="1" si="3078"/>
        <v>-1142.6622638231779</v>
      </c>
      <c r="BE2564" s="91">
        <f t="shared" ca="1" si="3078"/>
        <v>-1142.7593785135784</v>
      </c>
      <c r="BF2564" s="91">
        <f t="shared" ca="1" si="3078"/>
        <v>-1142.8573024930656</v>
      </c>
      <c r="BG2564" s="91">
        <f t="shared" ca="1" si="3078"/>
        <v>-1142.9533535734492</v>
      </c>
      <c r="BH2564" s="91">
        <f t="shared" ca="1" si="3078"/>
        <v>-1143.0502050795026</v>
      </c>
      <c r="BI2564" s="91">
        <f t="shared" ca="1" si="3078"/>
        <v>-1143.1478636814397</v>
      </c>
      <c r="BJ2564" s="91">
        <f t="shared" ca="1" si="3078"/>
        <v>-1143.24633610506</v>
      </c>
      <c r="BK2564" s="91">
        <f t="shared" ca="1" si="3078"/>
        <v>-1143.3456291322102</v>
      </c>
      <c r="BL2564" s="91">
        <f t="shared" ca="1" si="3078"/>
        <v>-1143.4457496012533</v>
      </c>
      <c r="BM2564" s="91">
        <f t="shared" ca="1" si="3078"/>
        <v>-1143.5467044075383</v>
      </c>
      <c r="BN2564" s="91">
        <f t="shared" ca="1" si="3078"/>
        <v>-1143.6485005038758</v>
      </c>
      <c r="BO2564" s="91">
        <f t="shared" ca="1" si="3078"/>
        <v>-1143.751144901016</v>
      </c>
      <c r="BP2564" s="91">
        <f t="shared" ca="1" si="3078"/>
        <v>-1143.8546446681323</v>
      </c>
      <c r="BQ2564" s="91">
        <f t="shared" ca="1" si="3078"/>
        <v>-1143.9590069333083</v>
      </c>
      <c r="BR2564" s="91">
        <f t="shared" ca="1" si="3078"/>
        <v>-1144.064238884027</v>
      </c>
      <c r="BS2564" s="91">
        <f t="shared" ca="1" si="3078"/>
        <v>-1144.1703477676685</v>
      </c>
      <c r="BT2564" s="91">
        <f t="shared" ca="1" si="3078"/>
        <v>-1144.2773408920068</v>
      </c>
      <c r="BU2564" s="91">
        <f t="shared" ca="1" si="3078"/>
        <v>-1144.3852256257148</v>
      </c>
      <c r="BV2564" s="91">
        <f t="shared" ca="1" si="3078"/>
        <v>-1144.4940093988705</v>
      </c>
      <c r="BW2564" s="91">
        <f t="shared" ca="1" si="3078"/>
        <v>-1144.6036997034691</v>
      </c>
      <c r="BX2564" s="91">
        <f t="shared" ca="1" si="3078"/>
        <v>-1144.7143040939393</v>
      </c>
      <c r="BY2564" s="91">
        <f t="shared" ca="1" si="3078"/>
        <v>-1144.8258301876633</v>
      </c>
      <c r="BZ2564" s="91">
        <f t="shared" ca="1" si="3078"/>
        <v>-1144.9382856655018</v>
      </c>
      <c r="CA2564" s="91">
        <f t="shared" ca="1" si="3078"/>
        <v>-1145.0516782723223</v>
      </c>
      <c r="CB2564" s="91">
        <f t="shared" ca="1" si="3078"/>
        <v>-1145.166015817533</v>
      </c>
      <c r="CC2564" s="91">
        <f t="shared" ca="1" si="3078"/>
        <v>-1145.2813061756203</v>
      </c>
      <c r="CD2564" s="91">
        <f t="shared" ca="1" si="3078"/>
        <v>-1145.3975572866918</v>
      </c>
      <c r="CE2564" s="91">
        <f t="shared" ref="CE2564" ca="1" si="3079">-SUM(CE2557:CE2560)*$H2553/12</f>
        <v>-1145.5147771570221</v>
      </c>
      <c r="CF2564" s="91">
        <f t="shared" ref="CF2564:CL2564" ca="1" si="3080">-SUM(CF2557:CF2560)*$H2553/12</f>
        <v>-1145.6329738596053</v>
      </c>
      <c r="CG2564" s="91">
        <f t="shared" ca="1" si="3080"/>
        <v>-1145.75215553471</v>
      </c>
      <c r="CH2564" s="91">
        <f t="shared" ca="1" si="3080"/>
        <v>-1145.8723303904403</v>
      </c>
      <c r="CI2564" s="91">
        <f t="shared" ca="1" si="3080"/>
        <v>-1145.993506703302</v>
      </c>
      <c r="CJ2564" s="91">
        <f t="shared" ca="1" si="3080"/>
        <v>-1146.1156928187709</v>
      </c>
      <c r="CK2564" s="91">
        <f t="shared" ca="1" si="3080"/>
        <v>-1146.2388971518685</v>
      </c>
      <c r="CL2564" s="91">
        <f t="shared" ca="1" si="3080"/>
        <v>-1146.3631281877419</v>
      </c>
    </row>
    <row r="2565" spans="2:90" x14ac:dyDescent="0.4">
      <c r="B2565" s="120"/>
      <c r="D2565" t="s">
        <v>815</v>
      </c>
      <c r="E2565" t="s">
        <v>906</v>
      </c>
      <c r="G2565" t="s">
        <v>244</v>
      </c>
      <c r="R2565"/>
      <c r="S2565" s="1"/>
      <c r="T2565" s="1"/>
      <c r="U2565" s="1"/>
      <c r="V2565" s="1"/>
      <c r="W2565" s="1"/>
      <c r="X2565" s="1"/>
      <c r="Y2565" s="1"/>
      <c r="Z2565" s="1"/>
      <c r="AA2565" s="1"/>
      <c r="AB2565" s="1"/>
      <c r="AC2565" s="1"/>
      <c r="AD2565" s="1"/>
      <c r="AE2565" s="1"/>
      <c r="AF2565" s="1"/>
      <c r="AG2565" s="1"/>
      <c r="AH2565" s="1"/>
      <c r="AI2565" s="1"/>
      <c r="AJ2565" s="1"/>
      <c r="AK2565" s="1"/>
      <c r="AL2565" s="1"/>
      <c r="AM2565" s="1"/>
      <c r="AN2565" s="1"/>
      <c r="AO2565" s="1"/>
      <c r="AP2565" s="1"/>
      <c r="AQ2565" s="1"/>
      <c r="AR2565" s="1"/>
      <c r="AS2565" s="1"/>
      <c r="AT2565" s="1"/>
      <c r="AU2565" s="1"/>
      <c r="AV2565" s="1"/>
      <c r="AW2565" s="1"/>
      <c r="AX2565" s="1"/>
      <c r="AY2565" s="1"/>
      <c r="AZ2565" s="1"/>
      <c r="BA2565" s="1"/>
      <c r="BB2565" s="1"/>
      <c r="BC2565" s="1"/>
      <c r="BD2565" s="1"/>
      <c r="BE2565" s="1"/>
      <c r="BF2565" s="1"/>
      <c r="BG2565" s="1"/>
      <c r="BH2565" s="1"/>
      <c r="BI2565" s="1"/>
      <c r="BJ2565" s="1"/>
      <c r="BK2565" s="1"/>
      <c r="BL2565" s="1"/>
      <c r="BM2565" s="1"/>
      <c r="BN2565" s="1"/>
      <c r="BO2565" s="1"/>
      <c r="BP2565" s="1"/>
      <c r="BQ2565" s="1"/>
      <c r="BR2565" s="1"/>
      <c r="BS2565" s="1"/>
      <c r="BT2565" s="1"/>
      <c r="BU2565" s="1"/>
      <c r="BV2565" s="1"/>
      <c r="BW2565" s="1"/>
      <c r="BX2565" s="1"/>
      <c r="BY2565" s="1"/>
      <c r="BZ2565" s="1"/>
      <c r="CA2565" s="1"/>
      <c r="CB2565" s="1"/>
      <c r="CC2565" s="1"/>
      <c r="CD2565" s="1"/>
      <c r="CE2565" s="1"/>
      <c r="CF2565" s="1"/>
      <c r="CG2565" s="1"/>
      <c r="CH2565" s="1"/>
      <c r="CI2565" s="1"/>
      <c r="CJ2565" s="1"/>
      <c r="CK2565" s="1"/>
      <c r="CL2565" s="1"/>
    </row>
    <row r="2566" spans="2:90" x14ac:dyDescent="0.4">
      <c r="B2566" s="93" t="s">
        <v>289</v>
      </c>
      <c r="D2566" t="s">
        <v>815</v>
      </c>
      <c r="E2566" t="s">
        <v>906</v>
      </c>
      <c r="R2566"/>
      <c r="S2566" s="1"/>
      <c r="T2566" s="1"/>
      <c r="U2566" s="1"/>
      <c r="V2566" s="1"/>
      <c r="W2566" s="1"/>
      <c r="X2566" s="1"/>
      <c r="Y2566" s="1"/>
      <c r="Z2566" s="1"/>
      <c r="AA2566" s="1"/>
      <c r="AB2566" s="1"/>
      <c r="AC2566" s="1"/>
      <c r="AD2566" s="1"/>
      <c r="AE2566" s="1"/>
      <c r="AF2566" s="1"/>
      <c r="AG2566" s="1"/>
      <c r="AH2566" s="1"/>
      <c r="AI2566" s="1"/>
      <c r="AJ2566" s="1"/>
      <c r="AK2566" s="1"/>
      <c r="AL2566" s="1"/>
      <c r="AM2566" s="1"/>
      <c r="AN2566" s="1"/>
      <c r="AO2566" s="1"/>
      <c r="AP2566" s="1"/>
      <c r="AQ2566" s="1"/>
      <c r="AR2566" s="1"/>
      <c r="AS2566" s="1"/>
      <c r="AT2566" s="1"/>
      <c r="AU2566" s="1"/>
      <c r="AV2566" s="1"/>
      <c r="AW2566" s="1"/>
      <c r="AX2566" s="1"/>
      <c r="AY2566" s="1"/>
      <c r="AZ2566" s="1"/>
      <c r="BA2566" s="1"/>
      <c r="BB2566" s="1"/>
      <c r="BC2566" s="1"/>
      <c r="BD2566" s="1"/>
      <c r="BE2566" s="1"/>
      <c r="BF2566" s="1"/>
      <c r="BG2566" s="1"/>
      <c r="BH2566" s="1"/>
      <c r="BI2566" s="1"/>
      <c r="BJ2566" s="1"/>
      <c r="BK2566" s="1"/>
      <c r="BL2566" s="1"/>
      <c r="BM2566" s="1"/>
      <c r="BN2566" s="1"/>
      <c r="BO2566" s="1"/>
      <c r="BP2566" s="1"/>
      <c r="BQ2566" s="1"/>
      <c r="BR2566" s="1"/>
      <c r="BS2566" s="1"/>
      <c r="BT2566" s="1"/>
      <c r="BU2566" s="1"/>
      <c r="BV2566" s="1"/>
      <c r="BW2566" s="1"/>
      <c r="BX2566" s="1"/>
      <c r="BY2566" s="1"/>
      <c r="BZ2566" s="1"/>
      <c r="CA2566" s="1"/>
      <c r="CB2566" s="1"/>
      <c r="CC2566" s="1"/>
      <c r="CD2566" s="1"/>
      <c r="CE2566" s="1"/>
      <c r="CF2566" s="1"/>
      <c r="CG2566" s="1"/>
      <c r="CH2566" s="1"/>
      <c r="CI2566" s="1"/>
      <c r="CJ2566" s="1"/>
      <c r="CK2566" s="1"/>
      <c r="CL2566" s="1"/>
    </row>
    <row r="2567" spans="2:90" x14ac:dyDescent="0.4">
      <c r="B2567" s="152" t="s">
        <v>290</v>
      </c>
      <c r="D2567" t="s">
        <v>815</v>
      </c>
      <c r="E2567" t="s">
        <v>906</v>
      </c>
      <c r="J2567" s="81">
        <f>SUMIF($5:$5,I$2,2565:2565)</f>
        <v>0</v>
      </c>
      <c r="K2567" s="37">
        <f ca="1">SUMIF($3:$3,K$2,2567:2567)</f>
        <v>-2710.1210524104099</v>
      </c>
      <c r="L2567" s="37">
        <f ca="1">SUMIF($3:$3,L$2,2567:2567)</f>
        <v>-2710.4437242823483</v>
      </c>
      <c r="M2567" s="37">
        <f ca="1">SUMIF($3:$3,M$2,2567:2567)</f>
        <v>-2710.4437242823483</v>
      </c>
      <c r="N2567" s="37">
        <f ca="1">SUMIF($3:$3,N$2,2567:2567)</f>
        <v>-2710.4437242823483</v>
      </c>
      <c r="O2567" s="37">
        <f ca="1">SUMIF($3:$3,O$2,2567:2567)</f>
        <v>-2710.4437242823483</v>
      </c>
      <c r="P2567" s="37">
        <f ca="1">SUMIF($3:$3,P$2,2567:2567)</f>
        <v>-2710.4437242823483</v>
      </c>
      <c r="R2567" s="53"/>
      <c r="S2567" s="92">
        <f t="shared" ref="S2567" ca="1" si="3081">+PMT($H2553/12,$H2552,S2558+S2560,0)</f>
        <v>-225.8703103568624</v>
      </c>
      <c r="T2567" s="92">
        <f t="shared" ref="T2567:AY2567" ca="1" si="3082">+PMT($H2553/12,$H2552,T2558+T2560,0)</f>
        <v>-225.8703103568624</v>
      </c>
      <c r="U2567" s="92">
        <f t="shared" ca="1" si="3082"/>
        <v>-225.8703103568624</v>
      </c>
      <c r="V2567" s="92">
        <f t="shared" ca="1" si="3082"/>
        <v>-225.54763848492402</v>
      </c>
      <c r="W2567" s="92">
        <f t="shared" ca="1" si="3082"/>
        <v>-225.8703103568624</v>
      </c>
      <c r="X2567" s="92">
        <f t="shared" ca="1" si="3082"/>
        <v>-225.8703103568624</v>
      </c>
      <c r="Y2567" s="92">
        <f t="shared" ca="1" si="3082"/>
        <v>-225.8703103568624</v>
      </c>
      <c r="Z2567" s="92">
        <f t="shared" ca="1" si="3082"/>
        <v>-225.8703103568624</v>
      </c>
      <c r="AA2567" s="92">
        <f t="shared" ca="1" si="3082"/>
        <v>-225.8703103568624</v>
      </c>
      <c r="AB2567" s="92">
        <f t="shared" ca="1" si="3082"/>
        <v>-225.8703103568624</v>
      </c>
      <c r="AC2567" s="92">
        <f t="shared" ca="1" si="3082"/>
        <v>-225.8703103568624</v>
      </c>
      <c r="AD2567" s="92">
        <f t="shared" ca="1" si="3082"/>
        <v>-225.8703103568624</v>
      </c>
      <c r="AE2567" s="92">
        <f t="shared" ca="1" si="3082"/>
        <v>-225.8703103568624</v>
      </c>
      <c r="AF2567" s="92">
        <f t="shared" ca="1" si="3082"/>
        <v>-225.8703103568624</v>
      </c>
      <c r="AG2567" s="92">
        <f t="shared" ca="1" si="3082"/>
        <v>-225.8703103568624</v>
      </c>
      <c r="AH2567" s="92">
        <f t="shared" ca="1" si="3082"/>
        <v>-225.8703103568624</v>
      </c>
      <c r="AI2567" s="92">
        <f t="shared" ca="1" si="3082"/>
        <v>-225.8703103568624</v>
      </c>
      <c r="AJ2567" s="92">
        <f t="shared" ca="1" si="3082"/>
        <v>-225.8703103568624</v>
      </c>
      <c r="AK2567" s="92">
        <f t="shared" ca="1" si="3082"/>
        <v>-225.8703103568624</v>
      </c>
      <c r="AL2567" s="92">
        <f t="shared" ca="1" si="3082"/>
        <v>-225.8703103568624</v>
      </c>
      <c r="AM2567" s="92">
        <f t="shared" ca="1" si="3082"/>
        <v>-225.8703103568624</v>
      </c>
      <c r="AN2567" s="92">
        <f t="shared" ca="1" si="3082"/>
        <v>-225.8703103568624</v>
      </c>
      <c r="AO2567" s="92">
        <f t="shared" ca="1" si="3082"/>
        <v>-225.8703103568624</v>
      </c>
      <c r="AP2567" s="92">
        <f t="shared" ca="1" si="3082"/>
        <v>-225.8703103568624</v>
      </c>
      <c r="AQ2567" s="92">
        <f t="shared" ca="1" si="3082"/>
        <v>-225.8703103568624</v>
      </c>
      <c r="AR2567" s="92">
        <f t="shared" ca="1" si="3082"/>
        <v>-225.8703103568624</v>
      </c>
      <c r="AS2567" s="92">
        <f t="shared" ca="1" si="3082"/>
        <v>-225.8703103568624</v>
      </c>
      <c r="AT2567" s="92">
        <f t="shared" ca="1" si="3082"/>
        <v>-225.8703103568624</v>
      </c>
      <c r="AU2567" s="92">
        <f t="shared" ca="1" si="3082"/>
        <v>-225.8703103568624</v>
      </c>
      <c r="AV2567" s="92">
        <f t="shared" ca="1" si="3082"/>
        <v>-225.8703103568624</v>
      </c>
      <c r="AW2567" s="92">
        <f t="shared" ca="1" si="3082"/>
        <v>-225.8703103568624</v>
      </c>
      <c r="AX2567" s="92">
        <f t="shared" ca="1" si="3082"/>
        <v>-225.8703103568624</v>
      </c>
      <c r="AY2567" s="92">
        <f t="shared" ca="1" si="3082"/>
        <v>-225.8703103568624</v>
      </c>
      <c r="AZ2567" s="92">
        <f t="shared" ref="AZ2567:CE2567" ca="1" si="3083">+PMT($H2553/12,$H2552,AZ2558+AZ2560,0)</f>
        <v>-225.8703103568624</v>
      </c>
      <c r="BA2567" s="92">
        <f t="shared" ca="1" si="3083"/>
        <v>-225.8703103568624</v>
      </c>
      <c r="BB2567" s="92">
        <f t="shared" ca="1" si="3083"/>
        <v>-225.8703103568624</v>
      </c>
      <c r="BC2567" s="92">
        <f t="shared" ca="1" si="3083"/>
        <v>-225.8703103568624</v>
      </c>
      <c r="BD2567" s="92">
        <f t="shared" ca="1" si="3083"/>
        <v>-225.8703103568624</v>
      </c>
      <c r="BE2567" s="92">
        <f t="shared" ca="1" si="3083"/>
        <v>-225.8703103568624</v>
      </c>
      <c r="BF2567" s="92">
        <f t="shared" ca="1" si="3083"/>
        <v>-225.8703103568624</v>
      </c>
      <c r="BG2567" s="92">
        <f t="shared" ca="1" si="3083"/>
        <v>-225.8703103568624</v>
      </c>
      <c r="BH2567" s="92">
        <f t="shared" ca="1" si="3083"/>
        <v>-225.8703103568624</v>
      </c>
      <c r="BI2567" s="92">
        <f t="shared" ca="1" si="3083"/>
        <v>-225.8703103568624</v>
      </c>
      <c r="BJ2567" s="92">
        <f t="shared" ca="1" si="3083"/>
        <v>-225.8703103568624</v>
      </c>
      <c r="BK2567" s="92">
        <f t="shared" ca="1" si="3083"/>
        <v>-225.8703103568624</v>
      </c>
      <c r="BL2567" s="92">
        <f t="shared" ca="1" si="3083"/>
        <v>-225.8703103568624</v>
      </c>
      <c r="BM2567" s="92">
        <f t="shared" ca="1" si="3083"/>
        <v>-225.8703103568624</v>
      </c>
      <c r="BN2567" s="92">
        <f t="shared" ca="1" si="3083"/>
        <v>-225.8703103568624</v>
      </c>
      <c r="BO2567" s="92">
        <f t="shared" ca="1" si="3083"/>
        <v>-225.8703103568624</v>
      </c>
      <c r="BP2567" s="92">
        <f t="shared" ca="1" si="3083"/>
        <v>-225.8703103568624</v>
      </c>
      <c r="BQ2567" s="92">
        <f t="shared" ca="1" si="3083"/>
        <v>-225.8703103568624</v>
      </c>
      <c r="BR2567" s="92">
        <f t="shared" ca="1" si="3083"/>
        <v>-225.8703103568624</v>
      </c>
      <c r="BS2567" s="92">
        <f t="shared" ca="1" si="3083"/>
        <v>-225.8703103568624</v>
      </c>
      <c r="BT2567" s="92">
        <f t="shared" ca="1" si="3083"/>
        <v>-225.8703103568624</v>
      </c>
      <c r="BU2567" s="92">
        <f t="shared" ca="1" si="3083"/>
        <v>-225.8703103568624</v>
      </c>
      <c r="BV2567" s="92">
        <f t="shared" ca="1" si="3083"/>
        <v>-225.8703103568624</v>
      </c>
      <c r="BW2567" s="92">
        <f t="shared" ca="1" si="3083"/>
        <v>-225.8703103568624</v>
      </c>
      <c r="BX2567" s="92">
        <f t="shared" ca="1" si="3083"/>
        <v>-225.8703103568624</v>
      </c>
      <c r="BY2567" s="92">
        <f t="shared" ca="1" si="3083"/>
        <v>-225.8703103568624</v>
      </c>
      <c r="BZ2567" s="92">
        <f t="shared" ca="1" si="3083"/>
        <v>-225.8703103568624</v>
      </c>
      <c r="CA2567" s="92">
        <f t="shared" ca="1" si="3083"/>
        <v>-225.8703103568624</v>
      </c>
      <c r="CB2567" s="92">
        <f t="shared" ca="1" si="3083"/>
        <v>-225.8703103568624</v>
      </c>
      <c r="CC2567" s="92">
        <f t="shared" ca="1" si="3083"/>
        <v>-225.8703103568624</v>
      </c>
      <c r="CD2567" s="92">
        <f t="shared" ca="1" si="3083"/>
        <v>-225.8703103568624</v>
      </c>
      <c r="CE2567" s="92">
        <f t="shared" ca="1" si="3083"/>
        <v>-225.8703103568624</v>
      </c>
      <c r="CF2567" s="92">
        <f t="shared" ref="CF2567:CL2567" ca="1" si="3084">+PMT($H2553/12,$H2552,CF2558+CF2560,0)</f>
        <v>-225.8703103568624</v>
      </c>
      <c r="CG2567" s="92">
        <f t="shared" ca="1" si="3084"/>
        <v>-225.8703103568624</v>
      </c>
      <c r="CH2567" s="92">
        <f t="shared" ca="1" si="3084"/>
        <v>-225.8703103568624</v>
      </c>
      <c r="CI2567" s="92">
        <f t="shared" ca="1" si="3084"/>
        <v>-225.8703103568624</v>
      </c>
      <c r="CJ2567" s="92">
        <f t="shared" ca="1" si="3084"/>
        <v>-225.8703103568624</v>
      </c>
      <c r="CK2567" s="92">
        <f t="shared" ca="1" si="3084"/>
        <v>-225.8703103568624</v>
      </c>
      <c r="CL2567" s="92">
        <f t="shared" ca="1" si="3084"/>
        <v>-225.8703103568624</v>
      </c>
    </row>
    <row r="2568" spans="2:90" x14ac:dyDescent="0.4">
      <c r="B2568" s="121" t="s">
        <v>291</v>
      </c>
      <c r="C2568" s="27"/>
      <c r="D2568" s="27" t="s">
        <v>815</v>
      </c>
      <c r="E2568" s="27" t="s">
        <v>906</v>
      </c>
      <c r="F2568" s="27"/>
      <c r="G2568" s="27"/>
      <c r="H2568" s="27"/>
      <c r="J2568" s="77">
        <f>SUMIF($5:$5,I$2,2566:2566)</f>
        <v>0</v>
      </c>
      <c r="K2568" s="33">
        <f>SUMIF($4:$4,K$2,2566:2566)</f>
        <v>0</v>
      </c>
      <c r="L2568" s="33">
        <f>SUMIF($4:$4,L$2,2566:2566)</f>
        <v>0</v>
      </c>
      <c r="M2568" s="33">
        <f>SUMIF($4:$4,M$2,2566:2566)</f>
        <v>0</v>
      </c>
      <c r="N2568" s="33">
        <f>SUMIF($4:$4,N$2,2566:2566)</f>
        <v>0</v>
      </c>
      <c r="O2568" s="33">
        <f>SUMIF($4:$4,O$2,2566:2566)</f>
        <v>0</v>
      </c>
      <c r="P2568" s="33">
        <f>SUMIF($4:$4,P$2,2566:2566)</f>
        <v>0</v>
      </c>
      <c r="R2568" s="28"/>
      <c r="S2568" s="91" cm="1">
        <f t="array" aca="1" ref="S2568" ca="1">SUM(INDEX(2565:2565,1,MAX(COLUMN($R:$R),COLUMN()-($H2552-1))):S2567)</f>
        <v>-225.8703103568624</v>
      </c>
      <c r="T2568" s="91" cm="1">
        <f t="array" aca="1" ref="T2568" ca="1">SUM(INDEX(2565:2565,1,MAX(COLUMN($R:$R),COLUMN()-($H2552-1))):T2567)</f>
        <v>-451.74062071372481</v>
      </c>
      <c r="U2568" s="91" cm="1">
        <f t="array" aca="1" ref="U2568" ca="1">SUM(INDEX(2565:2565,1,MAX(COLUMN($R:$R),COLUMN()-($H2552-1))):U2567)</f>
        <v>-677.61093107058718</v>
      </c>
      <c r="V2568" s="91" cm="1">
        <f t="array" aca="1" ref="V2568" ca="1">SUM(INDEX(2565:2565,1,MAX(COLUMN($R:$R),COLUMN()-($H2552-1))):V2567)</f>
        <v>-903.15856955551124</v>
      </c>
      <c r="W2568" s="91" cm="1">
        <f t="array" aca="1" ref="W2568" ca="1">SUM(INDEX(2565:2565,1,MAX(COLUMN($R:$R),COLUMN()-($H2552-1))):W2567)</f>
        <v>-1129.0288799123737</v>
      </c>
      <c r="X2568" s="91" cm="1">
        <f t="array" aca="1" ref="X2568" ca="1">SUM(INDEX(2565:2565,1,MAX(COLUMN($R:$R),COLUMN()-($H2552-1))):X2567)</f>
        <v>-1354.899190269236</v>
      </c>
      <c r="Y2568" s="91" cm="1">
        <f t="array" aca="1" ref="Y2568" ca="1">SUM(INDEX(2565:2565,1,MAX(COLUMN($R:$R),COLUMN()-($H2552-1))):Y2567)</f>
        <v>-1580.7695006260983</v>
      </c>
      <c r="Z2568" s="91" cm="1">
        <f t="array" aca="1" ref="Z2568" ca="1">SUM(INDEX(2565:2565,1,MAX(COLUMN($R:$R),COLUMN()-($H2552-1))):Z2567)</f>
        <v>-1806.6398109829606</v>
      </c>
      <c r="AA2568" s="91" cm="1">
        <f t="array" aca="1" ref="AA2568" ca="1">SUM(INDEX(2565:2565,1,MAX(COLUMN($R:$R),COLUMN()-($H2552-1))):AA2567)</f>
        <v>-2032.5101213398229</v>
      </c>
      <c r="AB2568" s="91" cm="1">
        <f t="array" aca="1" ref="AB2568" ca="1">SUM(INDEX(2565:2565,1,MAX(COLUMN($R:$R),COLUMN()-($H2552-1))):AB2567)</f>
        <v>-2258.3804316966853</v>
      </c>
      <c r="AC2568" s="91" cm="1">
        <f t="array" aca="1" ref="AC2568" ca="1">SUM(INDEX(2565:2565,1,MAX(COLUMN($R:$R),COLUMN()-($H2552-1))):AC2567)</f>
        <v>-2484.2507420535476</v>
      </c>
      <c r="AD2568" s="91" cm="1">
        <f t="array" aca="1" ref="AD2568" ca="1">SUM(INDEX(2565:2565,1,MAX(COLUMN($R:$R),COLUMN()-($H2552-1))):AD2567)</f>
        <v>-2710.1210524104099</v>
      </c>
      <c r="AE2568" s="91" cm="1">
        <f t="array" aca="1" ref="AE2568" ca="1">SUM(INDEX(2565:2565,1,MAX(COLUMN($R:$R),COLUMN()-($H2552-1))):AE2567)</f>
        <v>-2935.9913627672722</v>
      </c>
      <c r="AF2568" s="91" cm="1">
        <f t="array" aca="1" ref="AF2568" ca="1">SUM(INDEX(2565:2565,1,MAX(COLUMN($R:$R),COLUMN()-($H2552-1))):AF2567)</f>
        <v>-3161.8616731241345</v>
      </c>
      <c r="AG2568" s="91" cm="1">
        <f t="array" aca="1" ref="AG2568" ca="1">SUM(INDEX(2565:2565,1,MAX(COLUMN($R:$R),COLUMN()-($H2552-1))):AG2567)</f>
        <v>-3387.7319834809969</v>
      </c>
      <c r="AH2568" s="91" cm="1">
        <f t="array" aca="1" ref="AH2568" ca="1">SUM(INDEX(2565:2565,1,MAX(COLUMN($R:$R),COLUMN()-($H2552-1))):AH2567)</f>
        <v>-3613.6022938378592</v>
      </c>
      <c r="AI2568" s="91" cm="1">
        <f t="array" aca="1" ref="AI2568" ca="1">SUM(INDEX(2565:2565,1,MAX(COLUMN($R:$R),COLUMN()-($H2552-1))):AI2567)</f>
        <v>-3839.4726041947215</v>
      </c>
      <c r="AJ2568" s="91" cm="1">
        <f t="array" aca="1" ref="AJ2568" ca="1">SUM(INDEX(2565:2565,1,MAX(COLUMN($R:$R),COLUMN()-($H2552-1))):AJ2567)</f>
        <v>-4065.3429145515838</v>
      </c>
      <c r="AK2568" s="91" cm="1">
        <f t="array" aca="1" ref="AK2568" ca="1">SUM(INDEX(2565:2565,1,MAX(COLUMN($R:$R),COLUMN()-($H2552-1))):AK2567)</f>
        <v>-4291.2132249084461</v>
      </c>
      <c r="AL2568" s="91" cm="1">
        <f t="array" aca="1" ref="AL2568" ca="1">SUM(INDEX(2565:2565,1,MAX(COLUMN($R:$R),COLUMN()-($H2552-1))):AL2567)</f>
        <v>-4517.0835352653085</v>
      </c>
      <c r="AM2568" s="91" cm="1">
        <f t="array" aca="1" ref="AM2568" ca="1">SUM(INDEX(2565:2565,1,MAX(COLUMN($R:$R),COLUMN()-($H2552-1))):AM2567)</f>
        <v>-4742.9538456221708</v>
      </c>
      <c r="AN2568" s="91" cm="1">
        <f t="array" aca="1" ref="AN2568" ca="1">SUM(INDEX(2565:2565,1,MAX(COLUMN($R:$R),COLUMN()-($H2552-1))):AN2567)</f>
        <v>-4968.8241559790331</v>
      </c>
      <c r="AO2568" s="91" cm="1">
        <f t="array" aca="1" ref="AO2568" ca="1">SUM(INDEX(2565:2565,1,MAX(COLUMN($R:$R),COLUMN()-($H2552-1))):AO2567)</f>
        <v>-5194.6944663358954</v>
      </c>
      <c r="AP2568" s="91" cm="1">
        <f t="array" aca="1" ref="AP2568" ca="1">SUM(INDEX(2565:2565,1,MAX(COLUMN($R:$R),COLUMN()-($H2552-1))):AP2567)</f>
        <v>-5420.5647766927577</v>
      </c>
      <c r="AQ2568" s="91" cm="1">
        <f t="array" aca="1" ref="AQ2568" ca="1">SUM(INDEX(2565:2565,1,MAX(COLUMN($R:$R),COLUMN()-($H2552-1))):AQ2567)</f>
        <v>-5646.4350870496201</v>
      </c>
      <c r="AR2568" s="91" cm="1">
        <f t="array" aca="1" ref="AR2568" ca="1">SUM(INDEX(2565:2565,1,MAX(COLUMN($R:$R),COLUMN()-($H2552-1))):AR2567)</f>
        <v>-5872.3053974064824</v>
      </c>
      <c r="AS2568" s="91" cm="1">
        <f t="array" aca="1" ref="AS2568" ca="1">SUM(INDEX(2565:2565,1,MAX(COLUMN($R:$R),COLUMN()-($H2552-1))):AS2567)</f>
        <v>-6098.1757077633447</v>
      </c>
      <c r="AT2568" s="91" cm="1">
        <f t="array" aca="1" ref="AT2568" ca="1">SUM(INDEX(2565:2565,1,MAX(COLUMN($R:$R),COLUMN()-($H2552-1))):AT2567)</f>
        <v>-6324.046018120207</v>
      </c>
      <c r="AU2568" s="91" cm="1">
        <f t="array" aca="1" ref="AU2568" ca="1">SUM(INDEX(2565:2565,1,MAX(COLUMN($R:$R),COLUMN()-($H2552-1))):AU2567)</f>
        <v>-6549.9163284770693</v>
      </c>
      <c r="AV2568" s="91" cm="1">
        <f t="array" aca="1" ref="AV2568" ca="1">SUM(INDEX(2565:2565,1,MAX(COLUMN($R:$R),COLUMN()-($H2552-1))):AV2567)</f>
        <v>-6775.7866388339316</v>
      </c>
      <c r="AW2568" s="91" cm="1">
        <f t="array" aca="1" ref="AW2568" ca="1">SUM(INDEX(2565:2565,1,MAX(COLUMN($R:$R),COLUMN()-($H2552-1))):AW2567)</f>
        <v>-7001.656949190794</v>
      </c>
      <c r="AX2568" s="91" cm="1">
        <f t="array" aca="1" ref="AX2568" ca="1">SUM(INDEX(2565:2565,1,MAX(COLUMN($R:$R),COLUMN()-($H2552-1))):AX2567)</f>
        <v>-7227.5272595476563</v>
      </c>
      <c r="AY2568" s="91" cm="1">
        <f t="array" aca="1" ref="AY2568" ca="1">SUM(INDEX(2565:2565,1,MAX(COLUMN($R:$R),COLUMN()-($H2552-1))):AY2567)</f>
        <v>-7453.3975699045186</v>
      </c>
      <c r="AZ2568" s="91" cm="1">
        <f t="array" aca="1" ref="AZ2568" ca="1">SUM(INDEX(2565:2565,1,MAX(COLUMN($R:$R),COLUMN()-($H2552-1))):AZ2567)</f>
        <v>-7679.2678802613809</v>
      </c>
      <c r="BA2568" s="91" cm="1">
        <f t="array" aca="1" ref="BA2568" ca="1">SUM(INDEX(2565:2565,1,MAX(COLUMN($R:$R),COLUMN()-($H2552-1))):BA2567)</f>
        <v>-7905.1381906182432</v>
      </c>
      <c r="BB2568" s="91" cm="1">
        <f t="array" aca="1" ref="BB2568" ca="1">SUM(INDEX(2565:2565,1,MAX(COLUMN($R:$R),COLUMN()-($H2552-1))):BB2567)</f>
        <v>-8131.0085009751056</v>
      </c>
      <c r="BC2568" s="91" cm="1">
        <f t="array" aca="1" ref="BC2568" ca="1">SUM(INDEX(2565:2565,1,MAX(COLUMN($R:$R),COLUMN()-($H2552-1))):BC2567)</f>
        <v>-8131.0085009751056</v>
      </c>
      <c r="BD2568" s="91" cm="1">
        <f t="array" aca="1" ref="BD2568" ca="1">SUM(INDEX(2565:2565,1,MAX(COLUMN($R:$R),COLUMN()-($H2552-1))):BD2567)</f>
        <v>-8131.0085009751056</v>
      </c>
      <c r="BE2568" s="91" cm="1">
        <f t="array" aca="1" ref="BE2568" ca="1">SUM(INDEX(2565:2565,1,MAX(COLUMN($R:$R),COLUMN()-($H2552-1))):BE2567)</f>
        <v>-8131.0085009751056</v>
      </c>
      <c r="BF2568" s="91" cm="1">
        <f t="array" aca="1" ref="BF2568" ca="1">SUM(INDEX(2565:2565,1,MAX(COLUMN($R:$R),COLUMN()-($H2552-1))):BF2567)</f>
        <v>-8131.3311728470444</v>
      </c>
      <c r="BG2568" s="91" cm="1">
        <f t="array" aca="1" ref="BG2568" ca="1">SUM(INDEX(2565:2565,1,MAX(COLUMN($R:$R),COLUMN()-($H2552-1))):BG2567)</f>
        <v>-8131.3311728470444</v>
      </c>
      <c r="BH2568" s="91" cm="1">
        <f t="array" aca="1" ref="BH2568" ca="1">SUM(INDEX(2565:2565,1,MAX(COLUMN($R:$R),COLUMN()-($H2552-1))):BH2567)</f>
        <v>-8131.3311728470444</v>
      </c>
      <c r="BI2568" s="91" cm="1">
        <f t="array" aca="1" ref="BI2568" ca="1">SUM(INDEX(2565:2565,1,MAX(COLUMN($R:$R),COLUMN()-($H2552-1))):BI2567)</f>
        <v>-8131.3311728470444</v>
      </c>
      <c r="BJ2568" s="91" cm="1">
        <f t="array" aca="1" ref="BJ2568" ca="1">SUM(INDEX(2565:2565,1,MAX(COLUMN($R:$R),COLUMN()-($H2552-1))):BJ2567)</f>
        <v>-8131.3311728470444</v>
      </c>
      <c r="BK2568" s="91" cm="1">
        <f t="array" aca="1" ref="BK2568" ca="1">SUM(INDEX(2565:2565,1,MAX(COLUMN($R:$R),COLUMN()-($H2552-1))):BK2567)</f>
        <v>-8131.3311728470444</v>
      </c>
      <c r="BL2568" s="91" cm="1">
        <f t="array" aca="1" ref="BL2568" ca="1">SUM(INDEX(2565:2565,1,MAX(COLUMN($R:$R),COLUMN()-($H2552-1))):BL2567)</f>
        <v>-8131.3311728470444</v>
      </c>
      <c r="BM2568" s="91" cm="1">
        <f t="array" aca="1" ref="BM2568" ca="1">SUM(INDEX(2565:2565,1,MAX(COLUMN($R:$R),COLUMN()-($H2552-1))):BM2567)</f>
        <v>-8131.3311728470444</v>
      </c>
      <c r="BN2568" s="91" cm="1">
        <f t="array" aca="1" ref="BN2568" ca="1">SUM(INDEX(2565:2565,1,MAX(COLUMN($R:$R),COLUMN()-($H2552-1))):BN2567)</f>
        <v>-8131.3311728470444</v>
      </c>
      <c r="BO2568" s="91" cm="1">
        <f t="array" aca="1" ref="BO2568" ca="1">SUM(INDEX(2565:2565,1,MAX(COLUMN($R:$R),COLUMN()-($H2552-1))):BO2567)</f>
        <v>-8131.3311728470444</v>
      </c>
      <c r="BP2568" s="91" cm="1">
        <f t="array" aca="1" ref="BP2568" ca="1">SUM(INDEX(2565:2565,1,MAX(COLUMN($R:$R),COLUMN()-($H2552-1))):BP2567)</f>
        <v>-8131.3311728470444</v>
      </c>
      <c r="BQ2568" s="91" cm="1">
        <f t="array" aca="1" ref="BQ2568" ca="1">SUM(INDEX(2565:2565,1,MAX(COLUMN($R:$R),COLUMN()-($H2552-1))):BQ2567)</f>
        <v>-8131.3311728470444</v>
      </c>
      <c r="BR2568" s="91" cm="1">
        <f t="array" aca="1" ref="BR2568" ca="1">SUM(INDEX(2565:2565,1,MAX(COLUMN($R:$R),COLUMN()-($H2552-1))):BR2567)</f>
        <v>-8131.3311728470444</v>
      </c>
      <c r="BS2568" s="91" cm="1">
        <f t="array" aca="1" ref="BS2568" ca="1">SUM(INDEX(2565:2565,1,MAX(COLUMN($R:$R),COLUMN()-($H2552-1))):BS2567)</f>
        <v>-8131.3311728470444</v>
      </c>
      <c r="BT2568" s="91" cm="1">
        <f t="array" aca="1" ref="BT2568" ca="1">SUM(INDEX(2565:2565,1,MAX(COLUMN($R:$R),COLUMN()-($H2552-1))):BT2567)</f>
        <v>-8131.3311728470444</v>
      </c>
      <c r="BU2568" s="91" cm="1">
        <f t="array" aca="1" ref="BU2568" ca="1">SUM(INDEX(2565:2565,1,MAX(COLUMN($R:$R),COLUMN()-($H2552-1))):BU2567)</f>
        <v>-8131.3311728470444</v>
      </c>
      <c r="BV2568" s="91" cm="1">
        <f t="array" aca="1" ref="BV2568" ca="1">SUM(INDEX(2565:2565,1,MAX(COLUMN($R:$R),COLUMN()-($H2552-1))):BV2567)</f>
        <v>-8131.3311728470444</v>
      </c>
      <c r="BW2568" s="91" cm="1">
        <f t="array" aca="1" ref="BW2568" ca="1">SUM(INDEX(2565:2565,1,MAX(COLUMN($R:$R),COLUMN()-($H2552-1))):BW2567)</f>
        <v>-8131.3311728470444</v>
      </c>
      <c r="BX2568" s="91" cm="1">
        <f t="array" aca="1" ref="BX2568" ca="1">SUM(INDEX(2565:2565,1,MAX(COLUMN($R:$R),COLUMN()-($H2552-1))):BX2567)</f>
        <v>-8131.3311728470444</v>
      </c>
      <c r="BY2568" s="91" cm="1">
        <f t="array" aca="1" ref="BY2568" ca="1">SUM(INDEX(2565:2565,1,MAX(COLUMN($R:$R),COLUMN()-($H2552-1))):BY2567)</f>
        <v>-8131.3311728470444</v>
      </c>
      <c r="BZ2568" s="91" cm="1">
        <f t="array" aca="1" ref="BZ2568" ca="1">SUM(INDEX(2565:2565,1,MAX(COLUMN($R:$R),COLUMN()-($H2552-1))):BZ2567)</f>
        <v>-8131.3311728470444</v>
      </c>
      <c r="CA2568" s="91" cm="1">
        <f t="array" aca="1" ref="CA2568" ca="1">SUM(INDEX(2565:2565,1,MAX(COLUMN($R:$R),COLUMN()-($H2552-1))):CA2567)</f>
        <v>-8131.3311728470444</v>
      </c>
      <c r="CB2568" s="91" cm="1">
        <f t="array" aca="1" ref="CB2568" ca="1">SUM(INDEX(2565:2565,1,MAX(COLUMN($R:$R),COLUMN()-($H2552-1))):CB2567)</f>
        <v>-8131.3311728470444</v>
      </c>
      <c r="CC2568" s="91" cm="1">
        <f t="array" aca="1" ref="CC2568" ca="1">SUM(INDEX(2565:2565,1,MAX(COLUMN($R:$R),COLUMN()-($H2552-1))):CC2567)</f>
        <v>-8131.3311728470444</v>
      </c>
      <c r="CD2568" s="91" cm="1">
        <f t="array" aca="1" ref="CD2568" ca="1">SUM(INDEX(2565:2565,1,MAX(COLUMN($R:$R),COLUMN()-($H2552-1))):CD2567)</f>
        <v>-8131.3311728470444</v>
      </c>
      <c r="CE2568" s="91" cm="1">
        <f t="array" aca="1" ref="CE2568" ca="1">SUM(INDEX(2565:2565,1,MAX(COLUMN($R:$R),COLUMN()-($H2552-1))):CE2567)</f>
        <v>-8131.3311728470444</v>
      </c>
      <c r="CF2568" s="91" cm="1">
        <f t="array" aca="1" ref="CF2568" ca="1">SUM(INDEX(2565:2565,1,MAX(COLUMN($R:$R),COLUMN()-($H2552-1))):CF2567)</f>
        <v>-8131.3311728470444</v>
      </c>
      <c r="CG2568" s="91" cm="1">
        <f t="array" aca="1" ref="CG2568" ca="1">SUM(INDEX(2565:2565,1,MAX(COLUMN($R:$R),COLUMN()-($H2552-1))):CG2567)</f>
        <v>-8131.3311728470444</v>
      </c>
      <c r="CH2568" s="91" cm="1">
        <f t="array" aca="1" ref="CH2568" ca="1">SUM(INDEX(2565:2565,1,MAX(COLUMN($R:$R),COLUMN()-($H2552-1))):CH2567)</f>
        <v>-8131.3311728470444</v>
      </c>
      <c r="CI2568" s="91" cm="1">
        <f t="array" aca="1" ref="CI2568" ca="1">SUM(INDEX(2565:2565,1,MAX(COLUMN($R:$R),COLUMN()-($H2552-1))):CI2567)</f>
        <v>-8131.3311728470444</v>
      </c>
      <c r="CJ2568" s="91" cm="1">
        <f t="array" aca="1" ref="CJ2568" ca="1">SUM(INDEX(2565:2565,1,MAX(COLUMN($R:$R),COLUMN()-($H2552-1))):CJ2567)</f>
        <v>-8131.3311728470444</v>
      </c>
      <c r="CK2568" s="91" cm="1">
        <f t="array" aca="1" ref="CK2568" ca="1">SUM(INDEX(2565:2565,1,MAX(COLUMN($R:$R),COLUMN()-($H2552-1))):CK2567)</f>
        <v>-8131.3311728470444</v>
      </c>
      <c r="CL2568" s="91" cm="1">
        <f t="array" aca="1" ref="CL2568" ca="1">SUM(INDEX(2565:2565,1,MAX(COLUMN($R:$R),COLUMN()-($H2552-1))):CL2567)</f>
        <v>-8131.3311728470444</v>
      </c>
    </row>
    <row r="2569" spans="2:90" x14ac:dyDescent="0.4">
      <c r="B2569" s="121"/>
      <c r="C2569" s="27"/>
      <c r="D2569" s="27" t="s">
        <v>815</v>
      </c>
      <c r="E2569" s="27" t="s">
        <v>906</v>
      </c>
      <c r="F2569" s="27"/>
      <c r="G2569" s="27"/>
      <c r="H2569" s="27"/>
      <c r="J2569" s="77"/>
      <c r="K2569" s="33"/>
      <c r="L2569" s="33"/>
      <c r="M2569" s="33"/>
      <c r="N2569" s="33"/>
      <c r="O2569" s="33"/>
      <c r="P2569" s="33"/>
      <c r="R2569" s="28"/>
      <c r="S2569" s="91"/>
      <c r="T2569" s="91"/>
      <c r="U2569" s="91"/>
      <c r="V2569" s="91"/>
      <c r="W2569" s="91"/>
      <c r="X2569" s="91"/>
      <c r="Y2569" s="91"/>
      <c r="Z2569" s="91"/>
      <c r="AA2569" s="91"/>
      <c r="AB2569" s="91"/>
      <c r="AC2569" s="91"/>
      <c r="AD2569" s="91"/>
      <c r="AE2569" s="91"/>
      <c r="AF2569" s="91"/>
      <c r="AG2569" s="91"/>
      <c r="AH2569" s="91"/>
      <c r="AI2569" s="91"/>
      <c r="AJ2569" s="91"/>
      <c r="AK2569" s="91"/>
      <c r="AL2569" s="91"/>
      <c r="AM2569" s="91"/>
      <c r="AN2569" s="91"/>
      <c r="AO2569" s="91"/>
      <c r="AP2569" s="91"/>
      <c r="AQ2569" s="91"/>
      <c r="AR2569" s="91"/>
      <c r="AS2569" s="91"/>
      <c r="AT2569" s="91"/>
      <c r="AU2569" s="91"/>
      <c r="AV2569" s="91"/>
      <c r="AW2569" s="91"/>
      <c r="AX2569" s="91"/>
      <c r="AY2569" s="91"/>
      <c r="AZ2569" s="91"/>
      <c r="BA2569" s="91"/>
      <c r="BB2569" s="91"/>
      <c r="BC2569" s="91"/>
      <c r="BD2569" s="91"/>
      <c r="BE2569" s="91"/>
      <c r="BF2569" s="91"/>
      <c r="BG2569" s="91"/>
      <c r="BH2569" s="91"/>
      <c r="BI2569" s="91"/>
      <c r="BJ2569" s="91"/>
      <c r="BK2569" s="91"/>
      <c r="BL2569" s="91"/>
      <c r="BM2569" s="91"/>
      <c r="BN2569" s="91"/>
      <c r="BO2569" s="91"/>
      <c r="BP2569" s="91"/>
      <c r="BQ2569" s="91"/>
      <c r="BR2569" s="91"/>
      <c r="BS2569" s="91"/>
      <c r="BT2569" s="91"/>
      <c r="BU2569" s="91"/>
      <c r="BV2569" s="91"/>
      <c r="BW2569" s="91"/>
      <c r="BX2569" s="91"/>
      <c r="BY2569" s="91"/>
      <c r="BZ2569" s="91"/>
      <c r="CA2569" s="91"/>
      <c r="CB2569" s="91"/>
      <c r="CC2569" s="91"/>
      <c r="CD2569" s="91"/>
      <c r="CE2569" s="91"/>
      <c r="CF2569" s="91"/>
      <c r="CG2569" s="91"/>
      <c r="CH2569" s="91"/>
      <c r="CI2569" s="91"/>
      <c r="CJ2569" s="91"/>
      <c r="CK2569" s="91"/>
      <c r="CL2569" s="91"/>
    </row>
    <row r="2570" spans="2:90" x14ac:dyDescent="0.4">
      <c r="B2570" s="130" t="str">
        <f>B2542</f>
        <v>(Primary label)</v>
      </c>
      <c r="C2570" s="27"/>
      <c r="D2570" s="27" t="s">
        <v>815</v>
      </c>
      <c r="E2570" s="27" t="s">
        <v>906</v>
      </c>
      <c r="F2570" s="27"/>
      <c r="G2570" s="27" t="s">
        <v>330</v>
      </c>
      <c r="H2570" s="27"/>
      <c r="I2570" s="78"/>
      <c r="J2570" s="78"/>
      <c r="K2570" s="33"/>
      <c r="L2570" s="33"/>
      <c r="M2570" s="33"/>
      <c r="N2570" s="33"/>
      <c r="O2570" s="33"/>
      <c r="P2570" s="33"/>
      <c r="R2570" s="33"/>
      <c r="S2570" s="77"/>
      <c r="T2570" s="77"/>
      <c r="U2570" s="77"/>
      <c r="V2570" s="77"/>
      <c r="W2570" s="77"/>
      <c r="X2570" s="77"/>
      <c r="Y2570" s="77"/>
      <c r="Z2570" s="77"/>
      <c r="AA2570" s="77"/>
      <c r="AB2570" s="77"/>
      <c r="AC2570" s="77"/>
      <c r="AD2570" s="77"/>
      <c r="AE2570" s="77"/>
      <c r="AF2570" s="77"/>
      <c r="AG2570" s="77"/>
      <c r="AH2570" s="77"/>
      <c r="AI2570" s="77"/>
      <c r="AJ2570" s="77"/>
      <c r="AK2570" s="77"/>
      <c r="AL2570" s="77"/>
      <c r="AM2570" s="77"/>
      <c r="AN2570" s="77"/>
      <c r="AO2570" s="77"/>
      <c r="AP2570" s="77"/>
      <c r="AQ2570" s="77"/>
      <c r="AR2570" s="77"/>
      <c r="AS2570" s="77"/>
      <c r="AT2570" s="77"/>
      <c r="AU2570" s="77"/>
      <c r="AV2570" s="77"/>
      <c r="AW2570" s="77"/>
      <c r="AX2570" s="77"/>
      <c r="AY2570" s="77"/>
      <c r="AZ2570" s="77"/>
      <c r="BA2570" s="77"/>
      <c r="BB2570" s="77"/>
      <c r="BC2570" s="77"/>
      <c r="BD2570" s="77"/>
      <c r="BE2570" s="77"/>
      <c r="BF2570" s="77"/>
      <c r="BG2570" s="77"/>
      <c r="BH2570" s="77"/>
      <c r="BI2570" s="77"/>
      <c r="BJ2570" s="77"/>
      <c r="BK2570" s="77"/>
      <c r="BL2570" s="77"/>
      <c r="BM2570" s="77"/>
      <c r="BN2570" s="77"/>
      <c r="BO2570" s="77"/>
      <c r="BP2570" s="77"/>
      <c r="BQ2570" s="77"/>
      <c r="BR2570" s="77"/>
      <c r="BS2570" s="77"/>
      <c r="BT2570" s="77"/>
      <c r="BU2570" s="77"/>
      <c r="BV2570" s="77"/>
      <c r="BW2570" s="77"/>
      <c r="BX2570" s="77"/>
      <c r="BY2570" s="77"/>
      <c r="BZ2570" s="77"/>
      <c r="CA2570" s="77"/>
      <c r="CB2570" s="77"/>
      <c r="CC2570" s="77"/>
      <c r="CD2570" s="77"/>
      <c r="CE2570" s="77"/>
      <c r="CF2570" s="77"/>
      <c r="CG2570" s="77"/>
      <c r="CH2570" s="77"/>
      <c r="CI2570" s="77"/>
      <c r="CJ2570" s="77"/>
      <c r="CK2570" s="77"/>
      <c r="CL2570" s="77"/>
    </row>
    <row r="2571" spans="2:90" x14ac:dyDescent="0.4">
      <c r="B2571" s="130" t="str">
        <f>B2543</f>
        <v>primary unit</v>
      </c>
      <c r="C2571" s="27"/>
      <c r="D2571" s="27" t="s">
        <v>815</v>
      </c>
      <c r="E2571" s="27" t="s">
        <v>906</v>
      </c>
      <c r="F2571" s="27"/>
      <c r="G2571" s="27" t="s">
        <v>330</v>
      </c>
      <c r="H2571" s="27"/>
      <c r="I2571" s="78"/>
      <c r="J2571" s="78"/>
      <c r="K2571" s="33"/>
      <c r="L2571" s="33"/>
      <c r="M2571" s="33"/>
      <c r="N2571" s="33"/>
      <c r="O2571" s="33"/>
      <c r="P2571" s="33"/>
      <c r="R2571" s="33"/>
      <c r="S2571" s="77"/>
      <c r="T2571" s="77"/>
      <c r="U2571" s="77"/>
      <c r="V2571" s="77"/>
      <c r="W2571" s="77"/>
      <c r="X2571" s="77"/>
      <c r="Y2571" s="77"/>
      <c r="Z2571" s="77"/>
      <c r="AA2571" s="77"/>
      <c r="AB2571" s="77"/>
      <c r="AC2571" s="77"/>
      <c r="AD2571" s="77"/>
      <c r="AE2571" s="77"/>
      <c r="AF2571" s="77"/>
      <c r="AG2571" s="77"/>
      <c r="AH2571" s="77"/>
      <c r="AI2571" s="77"/>
      <c r="AJ2571" s="77"/>
      <c r="AK2571" s="77"/>
      <c r="AL2571" s="77"/>
      <c r="AM2571" s="77"/>
      <c r="AN2571" s="77"/>
      <c r="AO2571" s="77"/>
      <c r="AP2571" s="77"/>
      <c r="AQ2571" s="77"/>
      <c r="AR2571" s="77"/>
      <c r="AS2571" s="77"/>
      <c r="AT2571" s="77"/>
      <c r="AU2571" s="77"/>
      <c r="AV2571" s="77"/>
      <c r="AW2571" s="77"/>
      <c r="AX2571" s="77"/>
      <c r="AY2571" s="77"/>
      <c r="AZ2571" s="77"/>
      <c r="BA2571" s="77"/>
      <c r="BB2571" s="77"/>
      <c r="BC2571" s="77"/>
      <c r="BD2571" s="77"/>
      <c r="BE2571" s="77"/>
      <c r="BF2571" s="77"/>
      <c r="BG2571" s="77"/>
      <c r="BH2571" s="77"/>
      <c r="BI2571" s="77"/>
      <c r="BJ2571" s="77"/>
      <c r="BK2571" s="77"/>
      <c r="BL2571" s="77"/>
      <c r="BM2571" s="77"/>
      <c r="BN2571" s="77"/>
      <c r="BO2571" s="77"/>
      <c r="BP2571" s="77"/>
      <c r="BQ2571" s="77"/>
      <c r="BR2571" s="77"/>
      <c r="BS2571" s="77"/>
      <c r="BT2571" s="77"/>
      <c r="BU2571" s="77"/>
      <c r="BV2571" s="77"/>
      <c r="BW2571" s="77"/>
      <c r="BX2571" s="77"/>
      <c r="BY2571" s="77"/>
      <c r="BZ2571" s="77"/>
      <c r="CA2571" s="77"/>
      <c r="CB2571" s="77"/>
      <c r="CC2571" s="77"/>
      <c r="CD2571" s="77"/>
      <c r="CE2571" s="77"/>
      <c r="CF2571" s="77"/>
      <c r="CG2571" s="77"/>
      <c r="CH2571" s="77"/>
      <c r="CI2571" s="77"/>
      <c r="CJ2571" s="77"/>
      <c r="CK2571" s="77"/>
      <c r="CL2571" s="77"/>
    </row>
    <row r="2572" spans="2:90" x14ac:dyDescent="0.4">
      <c r="B2572" s="130" t="str">
        <f>B2544</f>
        <v>Primary revenue driver</v>
      </c>
      <c r="D2572" t="s">
        <v>815</v>
      </c>
      <c r="E2572" t="s">
        <v>906</v>
      </c>
      <c r="G2572" t="s">
        <v>330</v>
      </c>
      <c r="K2572" s="53"/>
      <c r="L2572" s="53"/>
      <c r="M2572" s="53"/>
      <c r="N2572" s="53"/>
      <c r="O2572" s="53"/>
      <c r="P2572" s="53"/>
      <c r="R2572" s="24"/>
      <c r="S2572" s="172" t="str">
        <f t="shared" ref="S2572" si="3085">S2544</f>
        <v>S$12</v>
      </c>
      <c r="T2572" s="172" t="str">
        <f t="shared" ref="T2572:AX2572" si="3086">T2544</f>
        <v>T$12</v>
      </c>
      <c r="U2572" s="172" t="str">
        <f t="shared" si="3086"/>
        <v>U$12</v>
      </c>
      <c r="V2572" s="172" t="str">
        <f t="shared" si="3086"/>
        <v>V$12</v>
      </c>
      <c r="W2572" s="172" t="str">
        <f t="shared" si="3086"/>
        <v>W$12</v>
      </c>
      <c r="X2572" s="172" t="str">
        <f t="shared" si="3086"/>
        <v>X$12</v>
      </c>
      <c r="Y2572" s="172" t="str">
        <f t="shared" si="3086"/>
        <v>Y$12</v>
      </c>
      <c r="Z2572" s="172" t="str">
        <f t="shared" si="3086"/>
        <v>Z$12</v>
      </c>
      <c r="AA2572" s="172" t="str">
        <f t="shared" si="3086"/>
        <v>AA$12</v>
      </c>
      <c r="AB2572" s="172" t="str">
        <f t="shared" si="3086"/>
        <v>AB$12</v>
      </c>
      <c r="AC2572" s="172" t="str">
        <f t="shared" si="3086"/>
        <v>AC$12</v>
      </c>
      <c r="AD2572" s="172" t="str">
        <f t="shared" si="3086"/>
        <v>AD$12</v>
      </c>
      <c r="AE2572" s="172" t="str">
        <f t="shared" si="3086"/>
        <v>AE$12</v>
      </c>
      <c r="AF2572" s="172" t="str">
        <f t="shared" si="3086"/>
        <v>AF$12</v>
      </c>
      <c r="AG2572" s="172" t="str">
        <f t="shared" si="3086"/>
        <v>AG$12</v>
      </c>
      <c r="AH2572" s="172" t="str">
        <f t="shared" si="3086"/>
        <v>AH$12</v>
      </c>
      <c r="AI2572" s="172" t="str">
        <f t="shared" si="3086"/>
        <v>AI$12</v>
      </c>
      <c r="AJ2572" s="172" t="str">
        <f t="shared" si="3086"/>
        <v>AJ$12</v>
      </c>
      <c r="AK2572" s="172" t="str">
        <f t="shared" si="3086"/>
        <v>AK$12</v>
      </c>
      <c r="AL2572" s="172" t="str">
        <f t="shared" si="3086"/>
        <v>AL$12</v>
      </c>
      <c r="AM2572" s="172" t="str">
        <f t="shared" si="3086"/>
        <v>AM$12</v>
      </c>
      <c r="AN2572" s="172" t="str">
        <f t="shared" si="3086"/>
        <v>AN$12</v>
      </c>
      <c r="AO2572" s="172" t="str">
        <f t="shared" si="3086"/>
        <v>AO$12</v>
      </c>
      <c r="AP2572" s="172" t="str">
        <f t="shared" si="3086"/>
        <v>AP$12</v>
      </c>
      <c r="AQ2572" s="172" t="str">
        <f t="shared" si="3086"/>
        <v>AQ$12</v>
      </c>
      <c r="AR2572" s="172" t="str">
        <f t="shared" si="3086"/>
        <v>AR$12</v>
      </c>
      <c r="AS2572" s="172" t="str">
        <f t="shared" si="3086"/>
        <v>AS$12</v>
      </c>
      <c r="AT2572" s="172" t="str">
        <f t="shared" si="3086"/>
        <v>AT$12</v>
      </c>
      <c r="AU2572" s="172" t="str">
        <f t="shared" si="3086"/>
        <v>AU$12</v>
      </c>
      <c r="AV2572" s="172" t="str">
        <f t="shared" si="3086"/>
        <v>AV$12</v>
      </c>
      <c r="AW2572" s="172" t="str">
        <f t="shared" si="3086"/>
        <v>AW$12</v>
      </c>
      <c r="AX2572" s="172" t="str">
        <f t="shared" si="3086"/>
        <v>AX$12</v>
      </c>
      <c r="AY2572" s="172" t="str">
        <f t="shared" ref="AY2572:CD2572" si="3087">AY2544</f>
        <v>AY$12</v>
      </c>
      <c r="AZ2572" s="172" t="str">
        <f t="shared" si="3087"/>
        <v>AZ$12</v>
      </c>
      <c r="BA2572" s="172" t="str">
        <f t="shared" si="3087"/>
        <v>BA$12</v>
      </c>
      <c r="BB2572" s="172" t="str">
        <f t="shared" si="3087"/>
        <v>BB$12</v>
      </c>
      <c r="BC2572" s="172" t="str">
        <f t="shared" si="3087"/>
        <v>BC$12</v>
      </c>
      <c r="BD2572" s="172" t="str">
        <f t="shared" si="3087"/>
        <v>BD$12</v>
      </c>
      <c r="BE2572" s="172" t="str">
        <f t="shared" si="3087"/>
        <v>BE$12</v>
      </c>
      <c r="BF2572" s="172" t="str">
        <f t="shared" si="3087"/>
        <v>BF$12</v>
      </c>
      <c r="BG2572" s="172" t="str">
        <f t="shared" si="3087"/>
        <v>BG$12</v>
      </c>
      <c r="BH2572" s="172" t="str">
        <f t="shared" si="3087"/>
        <v>BH$12</v>
      </c>
      <c r="BI2572" s="172" t="str">
        <f t="shared" si="3087"/>
        <v>BI$12</v>
      </c>
      <c r="BJ2572" s="172" t="str">
        <f t="shared" si="3087"/>
        <v>BJ$12</v>
      </c>
      <c r="BK2572" s="172" t="str">
        <f t="shared" si="3087"/>
        <v>BK$12</v>
      </c>
      <c r="BL2572" s="172" t="str">
        <f t="shared" si="3087"/>
        <v>BL$12</v>
      </c>
      <c r="BM2572" s="172" t="str">
        <f t="shared" si="3087"/>
        <v>BM$12</v>
      </c>
      <c r="BN2572" s="172" t="str">
        <f t="shared" si="3087"/>
        <v>BN$12</v>
      </c>
      <c r="BO2572" s="172" t="str">
        <f t="shared" si="3087"/>
        <v>BO$12</v>
      </c>
      <c r="BP2572" s="172" t="str">
        <f t="shared" si="3087"/>
        <v>BP$12</v>
      </c>
      <c r="BQ2572" s="172" t="str">
        <f t="shared" si="3087"/>
        <v>BQ$12</v>
      </c>
      <c r="BR2572" s="172" t="str">
        <f t="shared" si="3087"/>
        <v>BR$12</v>
      </c>
      <c r="BS2572" s="172" t="str">
        <f t="shared" si="3087"/>
        <v>BS$12</v>
      </c>
      <c r="BT2572" s="172" t="str">
        <f t="shared" si="3087"/>
        <v>BT$12</v>
      </c>
      <c r="BU2572" s="172" t="str">
        <f t="shared" si="3087"/>
        <v>BU$12</v>
      </c>
      <c r="BV2572" s="172" t="str">
        <f t="shared" si="3087"/>
        <v>BV$12</v>
      </c>
      <c r="BW2572" s="172" t="str">
        <f t="shared" si="3087"/>
        <v>BW$12</v>
      </c>
      <c r="BX2572" s="172" t="str">
        <f t="shared" si="3087"/>
        <v>BX$12</v>
      </c>
      <c r="BY2572" s="172" t="str">
        <f t="shared" si="3087"/>
        <v>BY$12</v>
      </c>
      <c r="BZ2572" s="172" t="str">
        <f t="shared" si="3087"/>
        <v>BZ$12</v>
      </c>
      <c r="CA2572" s="172" t="str">
        <f t="shared" si="3087"/>
        <v>CA$12</v>
      </c>
      <c r="CB2572" s="172" t="str">
        <f t="shared" si="3087"/>
        <v>CB$12</v>
      </c>
      <c r="CC2572" s="172" t="str">
        <f t="shared" si="3087"/>
        <v>CC$12</v>
      </c>
      <c r="CD2572" s="172" t="str">
        <f t="shared" si="3087"/>
        <v>CD$12</v>
      </c>
      <c r="CE2572" s="172" t="str">
        <f t="shared" ref="CE2572:CK2572" si="3088">CE2544</f>
        <v>CE$12</v>
      </c>
      <c r="CF2572" s="172" t="str">
        <f t="shared" si="3088"/>
        <v>CF$12</v>
      </c>
      <c r="CG2572" s="172" t="str">
        <f t="shared" si="3088"/>
        <v>CG$12</v>
      </c>
      <c r="CH2572" s="172" t="str">
        <f t="shared" si="3088"/>
        <v>CH$12</v>
      </c>
      <c r="CI2572" s="172" t="str">
        <f t="shared" si="3088"/>
        <v>CI$12</v>
      </c>
      <c r="CJ2572" s="172" t="str">
        <f t="shared" si="3088"/>
        <v>CJ$12</v>
      </c>
      <c r="CK2572" s="172" t="str">
        <f t="shared" si="3088"/>
        <v>CK$12</v>
      </c>
      <c r="CL2572" s="172" t="str">
        <f t="shared" ref="CL2572" si="3089">CL2544</f>
        <v>CL$12</v>
      </c>
    </row>
    <row r="2573" spans="2:90" x14ac:dyDescent="0.4">
      <c r="B2573" s="130" t="str">
        <f>B2545</f>
        <v>Primary volume driver</v>
      </c>
      <c r="C2573" s="12"/>
      <c r="D2573" s="12" t="s">
        <v>815</v>
      </c>
      <c r="E2573" s="12" t="s">
        <v>906</v>
      </c>
      <c r="F2573" s="12"/>
      <c r="G2573" s="12" t="s">
        <v>330</v>
      </c>
      <c r="H2573" s="12"/>
      <c r="I2573" s="60"/>
      <c r="J2573" s="60"/>
      <c r="K2573" s="15"/>
      <c r="L2573" s="15"/>
      <c r="M2573" s="15"/>
      <c r="N2573" s="15"/>
      <c r="O2573" s="15"/>
      <c r="P2573" s="15"/>
      <c r="R2573" s="15"/>
      <c r="S2573" s="172" t="str">
        <f t="shared" ref="S2573" si="3090">S2545</f>
        <v>S$13</v>
      </c>
      <c r="T2573" s="172" t="str">
        <f t="shared" ref="T2573:AX2573" si="3091">T2545</f>
        <v>T$13</v>
      </c>
      <c r="U2573" s="172" t="str">
        <f t="shared" si="3091"/>
        <v>U$13</v>
      </c>
      <c r="V2573" s="172" t="str">
        <f t="shared" si="3091"/>
        <v>V$13</v>
      </c>
      <c r="W2573" s="172" t="str">
        <f t="shared" si="3091"/>
        <v>W$13</v>
      </c>
      <c r="X2573" s="172" t="str">
        <f t="shared" si="3091"/>
        <v>X$13</v>
      </c>
      <c r="Y2573" s="172" t="str">
        <f t="shared" si="3091"/>
        <v>Y$13</v>
      </c>
      <c r="Z2573" s="172" t="str">
        <f t="shared" si="3091"/>
        <v>Z$13</v>
      </c>
      <c r="AA2573" s="172" t="str">
        <f t="shared" si="3091"/>
        <v>AA$13</v>
      </c>
      <c r="AB2573" s="172" t="str">
        <f t="shared" si="3091"/>
        <v>AB$13</v>
      </c>
      <c r="AC2573" s="172" t="str">
        <f t="shared" si="3091"/>
        <v>AC$13</v>
      </c>
      <c r="AD2573" s="172" t="str">
        <f t="shared" si="3091"/>
        <v>AD$13</v>
      </c>
      <c r="AE2573" s="172" t="str">
        <f t="shared" si="3091"/>
        <v>AE$13</v>
      </c>
      <c r="AF2573" s="172" t="str">
        <f t="shared" si="3091"/>
        <v>AF$13</v>
      </c>
      <c r="AG2573" s="172" t="str">
        <f t="shared" si="3091"/>
        <v>AG$13</v>
      </c>
      <c r="AH2573" s="172" t="str">
        <f t="shared" si="3091"/>
        <v>AH$13</v>
      </c>
      <c r="AI2573" s="172" t="str">
        <f t="shared" si="3091"/>
        <v>AI$13</v>
      </c>
      <c r="AJ2573" s="172" t="str">
        <f t="shared" si="3091"/>
        <v>AJ$13</v>
      </c>
      <c r="AK2573" s="172" t="str">
        <f t="shared" si="3091"/>
        <v>AK$13</v>
      </c>
      <c r="AL2573" s="172" t="str">
        <f t="shared" si="3091"/>
        <v>AL$13</v>
      </c>
      <c r="AM2573" s="172" t="str">
        <f t="shared" si="3091"/>
        <v>AM$13</v>
      </c>
      <c r="AN2573" s="172" t="str">
        <f t="shared" si="3091"/>
        <v>AN$13</v>
      </c>
      <c r="AO2573" s="172" t="str">
        <f t="shared" si="3091"/>
        <v>AO$13</v>
      </c>
      <c r="AP2573" s="172" t="str">
        <f t="shared" si="3091"/>
        <v>AP$13</v>
      </c>
      <c r="AQ2573" s="172" t="str">
        <f t="shared" si="3091"/>
        <v>AQ$13</v>
      </c>
      <c r="AR2573" s="172" t="str">
        <f t="shared" si="3091"/>
        <v>AR$13</v>
      </c>
      <c r="AS2573" s="172" t="str">
        <f t="shared" si="3091"/>
        <v>AS$13</v>
      </c>
      <c r="AT2573" s="172" t="str">
        <f t="shared" si="3091"/>
        <v>AT$13</v>
      </c>
      <c r="AU2573" s="172" t="str">
        <f t="shared" si="3091"/>
        <v>AU$13</v>
      </c>
      <c r="AV2573" s="172" t="str">
        <f t="shared" si="3091"/>
        <v>AV$13</v>
      </c>
      <c r="AW2573" s="172" t="str">
        <f t="shared" si="3091"/>
        <v>AW$13</v>
      </c>
      <c r="AX2573" s="172" t="str">
        <f t="shared" si="3091"/>
        <v>AX$13</v>
      </c>
      <c r="AY2573" s="172" t="str">
        <f t="shared" ref="AY2573:CD2573" si="3092">AY2545</f>
        <v>AY$13</v>
      </c>
      <c r="AZ2573" s="172" t="str">
        <f t="shared" si="3092"/>
        <v>AZ$13</v>
      </c>
      <c r="BA2573" s="172" t="str">
        <f t="shared" si="3092"/>
        <v>BA$13</v>
      </c>
      <c r="BB2573" s="172" t="str">
        <f t="shared" si="3092"/>
        <v>BB$13</v>
      </c>
      <c r="BC2573" s="172" t="str">
        <f t="shared" si="3092"/>
        <v>BC$13</v>
      </c>
      <c r="BD2573" s="172" t="str">
        <f t="shared" si="3092"/>
        <v>BD$13</v>
      </c>
      <c r="BE2573" s="172" t="str">
        <f t="shared" si="3092"/>
        <v>BE$13</v>
      </c>
      <c r="BF2573" s="172" t="str">
        <f t="shared" si="3092"/>
        <v>BF$13</v>
      </c>
      <c r="BG2573" s="172" t="str">
        <f t="shared" si="3092"/>
        <v>BG$13</v>
      </c>
      <c r="BH2573" s="172" t="str">
        <f t="shared" si="3092"/>
        <v>BH$13</v>
      </c>
      <c r="BI2573" s="172" t="str">
        <f t="shared" si="3092"/>
        <v>BI$13</v>
      </c>
      <c r="BJ2573" s="172" t="str">
        <f t="shared" si="3092"/>
        <v>BJ$13</v>
      </c>
      <c r="BK2573" s="172" t="str">
        <f t="shared" si="3092"/>
        <v>BK$13</v>
      </c>
      <c r="BL2573" s="172" t="str">
        <f t="shared" si="3092"/>
        <v>BL$13</v>
      </c>
      <c r="BM2573" s="172" t="str">
        <f t="shared" si="3092"/>
        <v>BM$13</v>
      </c>
      <c r="BN2573" s="172" t="str">
        <f t="shared" si="3092"/>
        <v>BN$13</v>
      </c>
      <c r="BO2573" s="172" t="str">
        <f t="shared" si="3092"/>
        <v>BO$13</v>
      </c>
      <c r="BP2573" s="172" t="str">
        <f t="shared" si="3092"/>
        <v>BP$13</v>
      </c>
      <c r="BQ2573" s="172" t="str">
        <f t="shared" si="3092"/>
        <v>BQ$13</v>
      </c>
      <c r="BR2573" s="172" t="str">
        <f t="shared" si="3092"/>
        <v>BR$13</v>
      </c>
      <c r="BS2573" s="172" t="str">
        <f t="shared" si="3092"/>
        <v>BS$13</v>
      </c>
      <c r="BT2573" s="172" t="str">
        <f t="shared" si="3092"/>
        <v>BT$13</v>
      </c>
      <c r="BU2573" s="172" t="str">
        <f t="shared" si="3092"/>
        <v>BU$13</v>
      </c>
      <c r="BV2573" s="172" t="str">
        <f t="shared" si="3092"/>
        <v>BV$13</v>
      </c>
      <c r="BW2573" s="172" t="str">
        <f t="shared" si="3092"/>
        <v>BW$13</v>
      </c>
      <c r="BX2573" s="172" t="str">
        <f t="shared" si="3092"/>
        <v>BX$13</v>
      </c>
      <c r="BY2573" s="172" t="str">
        <f t="shared" si="3092"/>
        <v>BY$13</v>
      </c>
      <c r="BZ2573" s="172" t="str">
        <f t="shared" si="3092"/>
        <v>BZ$13</v>
      </c>
      <c r="CA2573" s="172" t="str">
        <f t="shared" si="3092"/>
        <v>CA$13</v>
      </c>
      <c r="CB2573" s="172" t="str">
        <f t="shared" si="3092"/>
        <v>CB$13</v>
      </c>
      <c r="CC2573" s="172" t="str">
        <f t="shared" si="3092"/>
        <v>CC$13</v>
      </c>
      <c r="CD2573" s="172" t="str">
        <f t="shared" si="3092"/>
        <v>CD$13</v>
      </c>
      <c r="CE2573" s="172" t="str">
        <f t="shared" ref="CE2573:CK2573" si="3093">CE2545</f>
        <v>CE$13</v>
      </c>
      <c r="CF2573" s="172" t="str">
        <f t="shared" si="3093"/>
        <v>CF$13</v>
      </c>
      <c r="CG2573" s="172" t="str">
        <f t="shared" si="3093"/>
        <v>CG$13</v>
      </c>
      <c r="CH2573" s="172" t="str">
        <f t="shared" si="3093"/>
        <v>CH$13</v>
      </c>
      <c r="CI2573" s="172" t="str">
        <f t="shared" si="3093"/>
        <v>CI$13</v>
      </c>
      <c r="CJ2573" s="172" t="str">
        <f t="shared" si="3093"/>
        <v>CJ$13</v>
      </c>
      <c r="CK2573" s="172" t="str">
        <f t="shared" si="3093"/>
        <v>CK$13</v>
      </c>
      <c r="CL2573" s="172" t="str">
        <f t="shared" ref="CL2573" si="3094">CL2545</f>
        <v>CL$13</v>
      </c>
    </row>
    <row r="2574" spans="2:90" x14ac:dyDescent="0.4">
      <c r="B2574" s="184" t="str">
        <f>B2550</f>
        <v>Simple amortizing debt:</v>
      </c>
      <c r="C2574" s="12"/>
      <c r="D2574" s="12" t="s">
        <v>815</v>
      </c>
      <c r="E2574" s="12" t="s">
        <v>906</v>
      </c>
      <c r="F2574" s="12"/>
      <c r="G2574" s="12" t="s">
        <v>330</v>
      </c>
      <c r="H2574" s="12"/>
      <c r="I2574" s="60"/>
      <c r="J2574" s="60"/>
      <c r="K2574" s="15"/>
      <c r="L2574" s="15"/>
      <c r="M2574" s="15"/>
      <c r="N2574" s="15"/>
      <c r="O2574" s="15"/>
      <c r="P2574" s="15"/>
      <c r="R2574" s="15"/>
      <c r="S2574" s="172">
        <f t="shared" ref="S2574" si="3095">S2546</f>
        <v>0</v>
      </c>
      <c r="T2574" s="172">
        <f t="shared" ref="T2574:AX2574" si="3096">T2546</f>
        <v>0</v>
      </c>
      <c r="U2574" s="172">
        <f t="shared" si="3096"/>
        <v>0</v>
      </c>
      <c r="V2574" s="172">
        <f t="shared" si="3096"/>
        <v>0</v>
      </c>
      <c r="W2574" s="172">
        <f t="shared" si="3096"/>
        <v>0</v>
      </c>
      <c r="X2574" s="172">
        <f t="shared" si="3096"/>
        <v>0</v>
      </c>
      <c r="Y2574" s="172">
        <f t="shared" si="3096"/>
        <v>0</v>
      </c>
      <c r="Z2574" s="172">
        <f t="shared" si="3096"/>
        <v>0</v>
      </c>
      <c r="AA2574" s="172">
        <f t="shared" si="3096"/>
        <v>0</v>
      </c>
      <c r="AB2574" s="172">
        <f t="shared" si="3096"/>
        <v>0</v>
      </c>
      <c r="AC2574" s="172">
        <f t="shared" si="3096"/>
        <v>0</v>
      </c>
      <c r="AD2574" s="172">
        <f t="shared" si="3096"/>
        <v>0</v>
      </c>
      <c r="AE2574" s="172">
        <f t="shared" si="3096"/>
        <v>0</v>
      </c>
      <c r="AF2574" s="172">
        <f t="shared" si="3096"/>
        <v>0</v>
      </c>
      <c r="AG2574" s="172">
        <f t="shared" si="3096"/>
        <v>0</v>
      </c>
      <c r="AH2574" s="172">
        <f t="shared" si="3096"/>
        <v>0</v>
      </c>
      <c r="AI2574" s="172">
        <f t="shared" si="3096"/>
        <v>0</v>
      </c>
      <c r="AJ2574" s="172">
        <f t="shared" si="3096"/>
        <v>0</v>
      </c>
      <c r="AK2574" s="172">
        <f t="shared" si="3096"/>
        <v>0</v>
      </c>
      <c r="AL2574" s="172">
        <f t="shared" si="3096"/>
        <v>0</v>
      </c>
      <c r="AM2574" s="172">
        <f t="shared" si="3096"/>
        <v>0</v>
      </c>
      <c r="AN2574" s="172">
        <f t="shared" si="3096"/>
        <v>0</v>
      </c>
      <c r="AO2574" s="172">
        <f t="shared" si="3096"/>
        <v>0</v>
      </c>
      <c r="AP2574" s="172">
        <f t="shared" si="3096"/>
        <v>0</v>
      </c>
      <c r="AQ2574" s="172">
        <f t="shared" si="3096"/>
        <v>0</v>
      </c>
      <c r="AR2574" s="172">
        <f t="shared" si="3096"/>
        <v>0</v>
      </c>
      <c r="AS2574" s="172">
        <f t="shared" si="3096"/>
        <v>0</v>
      </c>
      <c r="AT2574" s="172">
        <f t="shared" si="3096"/>
        <v>0</v>
      </c>
      <c r="AU2574" s="172">
        <f t="shared" si="3096"/>
        <v>0</v>
      </c>
      <c r="AV2574" s="172">
        <f t="shared" si="3096"/>
        <v>0</v>
      </c>
      <c r="AW2574" s="172">
        <f t="shared" si="3096"/>
        <v>0</v>
      </c>
      <c r="AX2574" s="172">
        <f t="shared" si="3096"/>
        <v>0</v>
      </c>
      <c r="AY2574" s="172">
        <f t="shared" ref="AY2574:CD2574" si="3097">AY2546</f>
        <v>0</v>
      </c>
      <c r="AZ2574" s="172">
        <f t="shared" si="3097"/>
        <v>0</v>
      </c>
      <c r="BA2574" s="172">
        <f t="shared" si="3097"/>
        <v>0</v>
      </c>
      <c r="BB2574" s="172">
        <f t="shared" si="3097"/>
        <v>0</v>
      </c>
      <c r="BC2574" s="172">
        <f t="shared" si="3097"/>
        <v>0</v>
      </c>
      <c r="BD2574" s="172">
        <f t="shared" si="3097"/>
        <v>0</v>
      </c>
      <c r="BE2574" s="172">
        <f t="shared" si="3097"/>
        <v>0</v>
      </c>
      <c r="BF2574" s="172">
        <f t="shared" si="3097"/>
        <v>0</v>
      </c>
      <c r="BG2574" s="172">
        <f t="shared" si="3097"/>
        <v>0</v>
      </c>
      <c r="BH2574" s="172">
        <f t="shared" si="3097"/>
        <v>0</v>
      </c>
      <c r="BI2574" s="172">
        <f t="shared" si="3097"/>
        <v>0</v>
      </c>
      <c r="BJ2574" s="172">
        <f t="shared" si="3097"/>
        <v>0</v>
      </c>
      <c r="BK2574" s="172">
        <f t="shared" si="3097"/>
        <v>0</v>
      </c>
      <c r="BL2574" s="172">
        <f t="shared" si="3097"/>
        <v>0</v>
      </c>
      <c r="BM2574" s="172">
        <f t="shared" si="3097"/>
        <v>0</v>
      </c>
      <c r="BN2574" s="172">
        <f t="shared" si="3097"/>
        <v>0</v>
      </c>
      <c r="BO2574" s="172">
        <f t="shared" si="3097"/>
        <v>0</v>
      </c>
      <c r="BP2574" s="172">
        <f t="shared" si="3097"/>
        <v>0</v>
      </c>
      <c r="BQ2574" s="172">
        <f t="shared" si="3097"/>
        <v>0</v>
      </c>
      <c r="BR2574" s="172">
        <f t="shared" si="3097"/>
        <v>0</v>
      </c>
      <c r="BS2574" s="172">
        <f t="shared" si="3097"/>
        <v>0</v>
      </c>
      <c r="BT2574" s="172">
        <f t="shared" si="3097"/>
        <v>0</v>
      </c>
      <c r="BU2574" s="172">
        <f t="shared" si="3097"/>
        <v>0</v>
      </c>
      <c r="BV2574" s="172">
        <f t="shared" si="3097"/>
        <v>0</v>
      </c>
      <c r="BW2574" s="172">
        <f t="shared" si="3097"/>
        <v>0</v>
      </c>
      <c r="BX2574" s="172">
        <f t="shared" si="3097"/>
        <v>0</v>
      </c>
      <c r="BY2574" s="172">
        <f t="shared" si="3097"/>
        <v>0</v>
      </c>
      <c r="BZ2574" s="172">
        <f t="shared" si="3097"/>
        <v>0</v>
      </c>
      <c r="CA2574" s="172">
        <f t="shared" si="3097"/>
        <v>0</v>
      </c>
      <c r="CB2574" s="172">
        <f t="shared" si="3097"/>
        <v>0</v>
      </c>
      <c r="CC2574" s="172">
        <f t="shared" si="3097"/>
        <v>0</v>
      </c>
      <c r="CD2574" s="172">
        <f t="shared" si="3097"/>
        <v>0</v>
      </c>
      <c r="CE2574" s="172">
        <f t="shared" ref="CE2574:CK2574" si="3098">CE2546</f>
        <v>0</v>
      </c>
      <c r="CF2574" s="172">
        <f t="shared" si="3098"/>
        <v>0</v>
      </c>
      <c r="CG2574" s="172">
        <f t="shared" si="3098"/>
        <v>0</v>
      </c>
      <c r="CH2574" s="172">
        <f t="shared" si="3098"/>
        <v>0</v>
      </c>
      <c r="CI2574" s="172">
        <f t="shared" si="3098"/>
        <v>0</v>
      </c>
      <c r="CJ2574" s="172">
        <f t="shared" si="3098"/>
        <v>0</v>
      </c>
      <c r="CK2574" s="172">
        <f t="shared" si="3098"/>
        <v>0</v>
      </c>
      <c r="CL2574" s="172">
        <f t="shared" ref="CL2574" si="3099">CL2546</f>
        <v>0</v>
      </c>
    </row>
    <row r="2575" spans="2:90" x14ac:dyDescent="0.4">
      <c r="B2575" s="231" t="str">
        <f>IFERROR(SUBSTITUTE(TRIM(MID(B2550,SEARCH("-",B2550)+1,LEN(B2550))),":",""),"no unit")</f>
        <v>no unit</v>
      </c>
      <c r="C2575" s="12"/>
      <c r="D2575" s="12" t="s">
        <v>815</v>
      </c>
      <c r="E2575" s="12" t="s">
        <v>906</v>
      </c>
      <c r="F2575" s="12"/>
      <c r="G2575" s="12" t="s">
        <v>330</v>
      </c>
      <c r="H2575" s="12"/>
      <c r="I2575" s="60"/>
      <c r="J2575" s="60"/>
      <c r="K2575" s="15"/>
      <c r="L2575" s="15"/>
      <c r="M2575" s="15"/>
      <c r="N2575" s="15"/>
      <c r="O2575" s="15"/>
      <c r="P2575" s="15"/>
      <c r="R2575" s="15"/>
      <c r="S2575" s="172"/>
      <c r="T2575" s="172"/>
      <c r="U2575" s="172"/>
      <c r="V2575" s="172"/>
      <c r="W2575" s="172"/>
      <c r="X2575" s="172"/>
      <c r="Y2575" s="172"/>
      <c r="Z2575" s="172"/>
      <c r="AA2575" s="172"/>
      <c r="AB2575" s="172"/>
      <c r="AC2575" s="172"/>
      <c r="AD2575" s="172"/>
      <c r="AE2575" s="172"/>
      <c r="AF2575" s="172"/>
      <c r="AG2575" s="172"/>
      <c r="AH2575" s="172"/>
      <c r="AI2575" s="172"/>
      <c r="AJ2575" s="172"/>
      <c r="AK2575" s="172"/>
      <c r="AL2575" s="172"/>
      <c r="AM2575" s="172"/>
      <c r="AN2575" s="172"/>
      <c r="AO2575" s="172"/>
      <c r="AP2575" s="172"/>
      <c r="AQ2575" s="172"/>
      <c r="AR2575" s="172"/>
      <c r="AS2575" s="172"/>
      <c r="AT2575" s="172"/>
      <c r="AU2575" s="172"/>
      <c r="AV2575" s="172"/>
      <c r="AW2575" s="172"/>
      <c r="AX2575" s="172"/>
      <c r="AY2575" s="172"/>
      <c r="AZ2575" s="172"/>
      <c r="BA2575" s="172"/>
      <c r="BB2575" s="172"/>
      <c r="BC2575" s="172"/>
      <c r="BD2575" s="172"/>
      <c r="BE2575" s="172"/>
      <c r="BF2575" s="172"/>
      <c r="BG2575" s="172"/>
      <c r="BH2575" s="172"/>
      <c r="BI2575" s="172"/>
      <c r="BJ2575" s="172"/>
      <c r="BK2575" s="172"/>
      <c r="BL2575" s="172"/>
      <c r="BM2575" s="172"/>
      <c r="BN2575" s="172"/>
      <c r="BO2575" s="172"/>
      <c r="BP2575" s="172"/>
      <c r="BQ2575" s="172"/>
      <c r="BR2575" s="172"/>
      <c r="BS2575" s="172"/>
      <c r="BT2575" s="172"/>
      <c r="BU2575" s="172"/>
      <c r="BV2575" s="172"/>
      <c r="BW2575" s="172"/>
      <c r="BX2575" s="172"/>
      <c r="BY2575" s="172"/>
      <c r="BZ2575" s="172"/>
      <c r="CA2575" s="172"/>
      <c r="CB2575" s="172"/>
      <c r="CC2575" s="172"/>
      <c r="CD2575" s="172"/>
      <c r="CE2575" s="172"/>
      <c r="CF2575" s="172"/>
      <c r="CG2575" s="172"/>
      <c r="CH2575" s="172"/>
      <c r="CI2575" s="172"/>
      <c r="CJ2575" s="172"/>
      <c r="CK2575" s="172"/>
      <c r="CL2575" s="172"/>
    </row>
    <row r="2576" spans="2:90" x14ac:dyDescent="0.4">
      <c r="B2576" s="184" t="str">
        <f>B2548</f>
        <v>Secondary revenue driver</v>
      </c>
      <c r="C2576" s="88"/>
      <c r="D2576" s="88" t="s">
        <v>815</v>
      </c>
      <c r="E2576" s="88" t="s">
        <v>906</v>
      </c>
      <c r="F2576" s="88"/>
      <c r="G2576" s="88" t="s">
        <v>330</v>
      </c>
      <c r="H2576" s="88"/>
      <c r="I2576" s="206"/>
      <c r="J2576" s="206"/>
      <c r="K2576" s="207"/>
      <c r="L2576" s="207"/>
      <c r="M2576" s="207"/>
      <c r="N2576" s="207"/>
      <c r="O2576" s="207"/>
      <c r="P2576" s="207"/>
      <c r="R2576" s="207"/>
      <c r="S2576" s="4" t="str">
        <f t="shared" ref="S2576" si="3100">ADDRESS(ROW(S2562),COLUMN(S2562),2)</f>
        <v>S$2562</v>
      </c>
      <c r="T2576" s="4" t="str">
        <f t="shared" ref="T2576:CD2576" si="3101">ADDRESS(ROW(T2562),COLUMN(T2562),2)</f>
        <v>T$2562</v>
      </c>
      <c r="U2576" s="4" t="str">
        <f t="shared" si="3101"/>
        <v>U$2562</v>
      </c>
      <c r="V2576" s="4" t="str">
        <f t="shared" si="3101"/>
        <v>V$2562</v>
      </c>
      <c r="W2576" s="4" t="str">
        <f t="shared" si="3101"/>
        <v>W$2562</v>
      </c>
      <c r="X2576" s="4" t="str">
        <f t="shared" si="3101"/>
        <v>X$2562</v>
      </c>
      <c r="Y2576" s="4" t="str">
        <f t="shared" si="3101"/>
        <v>Y$2562</v>
      </c>
      <c r="Z2576" s="4" t="str">
        <f t="shared" si="3101"/>
        <v>Z$2562</v>
      </c>
      <c r="AA2576" s="4" t="str">
        <f t="shared" si="3101"/>
        <v>AA$2562</v>
      </c>
      <c r="AB2576" s="4" t="str">
        <f t="shared" si="3101"/>
        <v>AB$2562</v>
      </c>
      <c r="AC2576" s="4" t="str">
        <f t="shared" si="3101"/>
        <v>AC$2562</v>
      </c>
      <c r="AD2576" s="4" t="str">
        <f t="shared" si="3101"/>
        <v>AD$2562</v>
      </c>
      <c r="AE2576" s="4" t="str">
        <f t="shared" si="3101"/>
        <v>AE$2562</v>
      </c>
      <c r="AF2576" s="4" t="str">
        <f t="shared" si="3101"/>
        <v>AF$2562</v>
      </c>
      <c r="AG2576" s="4" t="str">
        <f t="shared" si="3101"/>
        <v>AG$2562</v>
      </c>
      <c r="AH2576" s="4" t="str">
        <f t="shared" si="3101"/>
        <v>AH$2562</v>
      </c>
      <c r="AI2576" s="4" t="str">
        <f t="shared" si="3101"/>
        <v>AI$2562</v>
      </c>
      <c r="AJ2576" s="4" t="str">
        <f t="shared" si="3101"/>
        <v>AJ$2562</v>
      </c>
      <c r="AK2576" s="4" t="str">
        <f t="shared" si="3101"/>
        <v>AK$2562</v>
      </c>
      <c r="AL2576" s="4" t="str">
        <f t="shared" si="3101"/>
        <v>AL$2562</v>
      </c>
      <c r="AM2576" s="4" t="str">
        <f t="shared" si="3101"/>
        <v>AM$2562</v>
      </c>
      <c r="AN2576" s="4" t="str">
        <f t="shared" si="3101"/>
        <v>AN$2562</v>
      </c>
      <c r="AO2576" s="4" t="str">
        <f t="shared" si="3101"/>
        <v>AO$2562</v>
      </c>
      <c r="AP2576" s="4" t="str">
        <f t="shared" si="3101"/>
        <v>AP$2562</v>
      </c>
      <c r="AQ2576" s="4" t="str">
        <f t="shared" si="3101"/>
        <v>AQ$2562</v>
      </c>
      <c r="AR2576" s="4" t="str">
        <f t="shared" si="3101"/>
        <v>AR$2562</v>
      </c>
      <c r="AS2576" s="4" t="str">
        <f t="shared" si="3101"/>
        <v>AS$2562</v>
      </c>
      <c r="AT2576" s="4" t="str">
        <f t="shared" si="3101"/>
        <v>AT$2562</v>
      </c>
      <c r="AU2576" s="4" t="str">
        <f t="shared" si="3101"/>
        <v>AU$2562</v>
      </c>
      <c r="AV2576" s="4" t="str">
        <f t="shared" si="3101"/>
        <v>AV$2562</v>
      </c>
      <c r="AW2576" s="4" t="str">
        <f t="shared" si="3101"/>
        <v>AW$2562</v>
      </c>
      <c r="AX2576" s="4" t="str">
        <f t="shared" si="3101"/>
        <v>AX$2562</v>
      </c>
      <c r="AY2576" s="4" t="str">
        <f t="shared" si="3101"/>
        <v>AY$2562</v>
      </c>
      <c r="AZ2576" s="4" t="str">
        <f t="shared" si="3101"/>
        <v>AZ$2562</v>
      </c>
      <c r="BA2576" s="4" t="str">
        <f t="shared" si="3101"/>
        <v>BA$2562</v>
      </c>
      <c r="BB2576" s="4" t="str">
        <f t="shared" si="3101"/>
        <v>BB$2562</v>
      </c>
      <c r="BC2576" s="4" t="str">
        <f t="shared" si="3101"/>
        <v>BC$2562</v>
      </c>
      <c r="BD2576" s="4" t="str">
        <f t="shared" si="3101"/>
        <v>BD$2562</v>
      </c>
      <c r="BE2576" s="4" t="str">
        <f t="shared" si="3101"/>
        <v>BE$2562</v>
      </c>
      <c r="BF2576" s="4" t="str">
        <f t="shared" si="3101"/>
        <v>BF$2562</v>
      </c>
      <c r="BG2576" s="4" t="str">
        <f t="shared" si="3101"/>
        <v>BG$2562</v>
      </c>
      <c r="BH2576" s="4" t="str">
        <f t="shared" si="3101"/>
        <v>BH$2562</v>
      </c>
      <c r="BI2576" s="4" t="str">
        <f t="shared" si="3101"/>
        <v>BI$2562</v>
      </c>
      <c r="BJ2576" s="4" t="str">
        <f t="shared" si="3101"/>
        <v>BJ$2562</v>
      </c>
      <c r="BK2576" s="4" t="str">
        <f t="shared" si="3101"/>
        <v>BK$2562</v>
      </c>
      <c r="BL2576" s="4" t="str">
        <f t="shared" si="3101"/>
        <v>BL$2562</v>
      </c>
      <c r="BM2576" s="4" t="str">
        <f t="shared" si="3101"/>
        <v>BM$2562</v>
      </c>
      <c r="BN2576" s="4" t="str">
        <f t="shared" si="3101"/>
        <v>BN$2562</v>
      </c>
      <c r="BO2576" s="4" t="str">
        <f t="shared" si="3101"/>
        <v>BO$2562</v>
      </c>
      <c r="BP2576" s="4" t="str">
        <f t="shared" si="3101"/>
        <v>BP$2562</v>
      </c>
      <c r="BQ2576" s="4" t="str">
        <f t="shared" si="3101"/>
        <v>BQ$2562</v>
      </c>
      <c r="BR2576" s="4" t="str">
        <f t="shared" si="3101"/>
        <v>BR$2562</v>
      </c>
      <c r="BS2576" s="4" t="str">
        <f t="shared" si="3101"/>
        <v>BS$2562</v>
      </c>
      <c r="BT2576" s="4" t="str">
        <f t="shared" si="3101"/>
        <v>BT$2562</v>
      </c>
      <c r="BU2576" s="4" t="str">
        <f t="shared" si="3101"/>
        <v>BU$2562</v>
      </c>
      <c r="BV2576" s="4" t="str">
        <f t="shared" si="3101"/>
        <v>BV$2562</v>
      </c>
      <c r="BW2576" s="4" t="str">
        <f t="shared" si="3101"/>
        <v>BW$2562</v>
      </c>
      <c r="BX2576" s="4" t="str">
        <f t="shared" si="3101"/>
        <v>BX$2562</v>
      </c>
      <c r="BY2576" s="4" t="str">
        <f t="shared" si="3101"/>
        <v>BY$2562</v>
      </c>
      <c r="BZ2576" s="4" t="str">
        <f t="shared" si="3101"/>
        <v>BZ$2562</v>
      </c>
      <c r="CA2576" s="4" t="str">
        <f t="shared" si="3101"/>
        <v>CA$2562</v>
      </c>
      <c r="CB2576" s="4" t="str">
        <f t="shared" si="3101"/>
        <v>CB$2562</v>
      </c>
      <c r="CC2576" s="4" t="str">
        <f t="shared" si="3101"/>
        <v>CC$2562</v>
      </c>
      <c r="CD2576" s="4" t="str">
        <f t="shared" si="3101"/>
        <v>CD$2562</v>
      </c>
      <c r="CE2576" s="4" t="str">
        <f t="shared" ref="CE2576:CK2576" si="3102">ADDRESS(ROW(CE2562),COLUMN(CE2562),2)</f>
        <v>CE$2562</v>
      </c>
      <c r="CF2576" s="4" t="str">
        <f t="shared" si="3102"/>
        <v>CF$2562</v>
      </c>
      <c r="CG2576" s="4" t="str">
        <f t="shared" si="3102"/>
        <v>CG$2562</v>
      </c>
      <c r="CH2576" s="4" t="str">
        <f t="shared" si="3102"/>
        <v>CH$2562</v>
      </c>
      <c r="CI2576" s="4" t="str">
        <f t="shared" si="3102"/>
        <v>CI$2562</v>
      </c>
      <c r="CJ2576" s="4" t="str">
        <f t="shared" si="3102"/>
        <v>CJ$2562</v>
      </c>
      <c r="CK2576" s="4" t="str">
        <f t="shared" si="3102"/>
        <v>CK$2562</v>
      </c>
      <c r="CL2576" s="4" t="str">
        <f t="shared" ref="CL2576" si="3103">ADDRESS(ROW(CL2562),COLUMN(CL2562),2)</f>
        <v>CL$2562</v>
      </c>
    </row>
    <row r="2577" spans="2:90" x14ac:dyDescent="0.4">
      <c r="B2577" s="130" t="str">
        <f>B2549</f>
        <v>Secondary volume driver</v>
      </c>
      <c r="C2577" s="12"/>
      <c r="D2577" s="12" t="s">
        <v>815</v>
      </c>
      <c r="E2577" s="12" t="s">
        <v>906</v>
      </c>
      <c r="F2577" s="12"/>
      <c r="G2577" s="12" t="s">
        <v>330</v>
      </c>
      <c r="H2577" s="12"/>
      <c r="I2577" s="60"/>
      <c r="J2577" s="60"/>
      <c r="K2577" s="15"/>
      <c r="L2577" s="15"/>
      <c r="M2577" s="15"/>
      <c r="N2577" s="15"/>
      <c r="O2577" s="15"/>
      <c r="P2577" s="15"/>
      <c r="R2577" s="15"/>
      <c r="S2577" s="172" t="str">
        <f t="shared" ref="S2577" si="3104">S2549</f>
        <v>S$15</v>
      </c>
      <c r="T2577" s="172" t="str">
        <f t="shared" ref="T2577:AX2577" si="3105">T2549</f>
        <v>T$15</v>
      </c>
      <c r="U2577" s="172" t="str">
        <f t="shared" si="3105"/>
        <v>U$15</v>
      </c>
      <c r="V2577" s="172" t="str">
        <f t="shared" si="3105"/>
        <v>V$15</v>
      </c>
      <c r="W2577" s="172" t="str">
        <f t="shared" si="3105"/>
        <v>W$15</v>
      </c>
      <c r="X2577" s="172" t="str">
        <f t="shared" si="3105"/>
        <v>X$15</v>
      </c>
      <c r="Y2577" s="172" t="str">
        <f t="shared" si="3105"/>
        <v>Y$15</v>
      </c>
      <c r="Z2577" s="172" t="str">
        <f t="shared" si="3105"/>
        <v>Z$15</v>
      </c>
      <c r="AA2577" s="172" t="str">
        <f t="shared" si="3105"/>
        <v>AA$15</v>
      </c>
      <c r="AB2577" s="172" t="str">
        <f t="shared" si="3105"/>
        <v>AB$15</v>
      </c>
      <c r="AC2577" s="172" t="str">
        <f t="shared" si="3105"/>
        <v>AC$15</v>
      </c>
      <c r="AD2577" s="172" t="str">
        <f t="shared" si="3105"/>
        <v>AD$15</v>
      </c>
      <c r="AE2577" s="172" t="str">
        <f t="shared" si="3105"/>
        <v>AE$15</v>
      </c>
      <c r="AF2577" s="172" t="str">
        <f t="shared" si="3105"/>
        <v>AF$15</v>
      </c>
      <c r="AG2577" s="172" t="str">
        <f t="shared" si="3105"/>
        <v>AG$15</v>
      </c>
      <c r="AH2577" s="172" t="str">
        <f t="shared" si="3105"/>
        <v>AH$15</v>
      </c>
      <c r="AI2577" s="172" t="str">
        <f t="shared" si="3105"/>
        <v>AI$15</v>
      </c>
      <c r="AJ2577" s="172" t="str">
        <f t="shared" si="3105"/>
        <v>AJ$15</v>
      </c>
      <c r="AK2577" s="172" t="str">
        <f t="shared" si="3105"/>
        <v>AK$15</v>
      </c>
      <c r="AL2577" s="172" t="str">
        <f t="shared" si="3105"/>
        <v>AL$15</v>
      </c>
      <c r="AM2577" s="172" t="str">
        <f t="shared" si="3105"/>
        <v>AM$15</v>
      </c>
      <c r="AN2577" s="172" t="str">
        <f t="shared" si="3105"/>
        <v>AN$15</v>
      </c>
      <c r="AO2577" s="172" t="str">
        <f t="shared" si="3105"/>
        <v>AO$15</v>
      </c>
      <c r="AP2577" s="172" t="str">
        <f t="shared" si="3105"/>
        <v>AP$15</v>
      </c>
      <c r="AQ2577" s="172" t="str">
        <f t="shared" si="3105"/>
        <v>AQ$15</v>
      </c>
      <c r="AR2577" s="172" t="str">
        <f t="shared" si="3105"/>
        <v>AR$15</v>
      </c>
      <c r="AS2577" s="172" t="str">
        <f t="shared" si="3105"/>
        <v>AS$15</v>
      </c>
      <c r="AT2577" s="172" t="str">
        <f t="shared" si="3105"/>
        <v>AT$15</v>
      </c>
      <c r="AU2577" s="172" t="str">
        <f t="shared" si="3105"/>
        <v>AU$15</v>
      </c>
      <c r="AV2577" s="172" t="str">
        <f t="shared" si="3105"/>
        <v>AV$15</v>
      </c>
      <c r="AW2577" s="172" t="str">
        <f t="shared" si="3105"/>
        <v>AW$15</v>
      </c>
      <c r="AX2577" s="172" t="str">
        <f t="shared" si="3105"/>
        <v>AX$15</v>
      </c>
      <c r="AY2577" s="172" t="str">
        <f t="shared" ref="AY2577:CD2577" si="3106">AY2549</f>
        <v>AY$15</v>
      </c>
      <c r="AZ2577" s="172" t="str">
        <f t="shared" si="3106"/>
        <v>AZ$15</v>
      </c>
      <c r="BA2577" s="172" t="str">
        <f t="shared" si="3106"/>
        <v>BA$15</v>
      </c>
      <c r="BB2577" s="172" t="str">
        <f t="shared" si="3106"/>
        <v>BB$15</v>
      </c>
      <c r="BC2577" s="172" t="str">
        <f t="shared" si="3106"/>
        <v>BC$15</v>
      </c>
      <c r="BD2577" s="172" t="str">
        <f t="shared" si="3106"/>
        <v>BD$15</v>
      </c>
      <c r="BE2577" s="172" t="str">
        <f t="shared" si="3106"/>
        <v>BE$15</v>
      </c>
      <c r="BF2577" s="172" t="str">
        <f t="shared" si="3106"/>
        <v>BF$15</v>
      </c>
      <c r="BG2577" s="172" t="str">
        <f t="shared" si="3106"/>
        <v>BG$15</v>
      </c>
      <c r="BH2577" s="172" t="str">
        <f t="shared" si="3106"/>
        <v>BH$15</v>
      </c>
      <c r="BI2577" s="172" t="str">
        <f t="shared" si="3106"/>
        <v>BI$15</v>
      </c>
      <c r="BJ2577" s="172" t="str">
        <f t="shared" si="3106"/>
        <v>BJ$15</v>
      </c>
      <c r="BK2577" s="172" t="str">
        <f t="shared" si="3106"/>
        <v>BK$15</v>
      </c>
      <c r="BL2577" s="172" t="str">
        <f t="shared" si="3106"/>
        <v>BL$15</v>
      </c>
      <c r="BM2577" s="172" t="str">
        <f t="shared" si="3106"/>
        <v>BM$15</v>
      </c>
      <c r="BN2577" s="172" t="str">
        <f t="shared" si="3106"/>
        <v>BN$15</v>
      </c>
      <c r="BO2577" s="172" t="str">
        <f t="shared" si="3106"/>
        <v>BO$15</v>
      </c>
      <c r="BP2577" s="172" t="str">
        <f t="shared" si="3106"/>
        <v>BP$15</v>
      </c>
      <c r="BQ2577" s="172" t="str">
        <f t="shared" si="3106"/>
        <v>BQ$15</v>
      </c>
      <c r="BR2577" s="172" t="str">
        <f t="shared" si="3106"/>
        <v>BR$15</v>
      </c>
      <c r="BS2577" s="172" t="str">
        <f t="shared" si="3106"/>
        <v>BS$15</v>
      </c>
      <c r="BT2577" s="172" t="str">
        <f t="shared" si="3106"/>
        <v>BT$15</v>
      </c>
      <c r="BU2577" s="172" t="str">
        <f t="shared" si="3106"/>
        <v>BU$15</v>
      </c>
      <c r="BV2577" s="172" t="str">
        <f t="shared" si="3106"/>
        <v>BV$15</v>
      </c>
      <c r="BW2577" s="172" t="str">
        <f t="shared" si="3106"/>
        <v>BW$15</v>
      </c>
      <c r="BX2577" s="172" t="str">
        <f t="shared" si="3106"/>
        <v>BX$15</v>
      </c>
      <c r="BY2577" s="172" t="str">
        <f t="shared" si="3106"/>
        <v>BY$15</v>
      </c>
      <c r="BZ2577" s="172" t="str">
        <f t="shared" si="3106"/>
        <v>BZ$15</v>
      </c>
      <c r="CA2577" s="172" t="str">
        <f t="shared" si="3106"/>
        <v>CA$15</v>
      </c>
      <c r="CB2577" s="172" t="str">
        <f t="shared" si="3106"/>
        <v>CB$15</v>
      </c>
      <c r="CC2577" s="172" t="str">
        <f t="shared" si="3106"/>
        <v>CC$15</v>
      </c>
      <c r="CD2577" s="172" t="str">
        <f t="shared" si="3106"/>
        <v>CD$15</v>
      </c>
      <c r="CE2577" s="172" t="str">
        <f t="shared" ref="CE2577:CK2577" si="3107">CE2549</f>
        <v>CE$15</v>
      </c>
      <c r="CF2577" s="172" t="str">
        <f t="shared" si="3107"/>
        <v>CF$15</v>
      </c>
      <c r="CG2577" s="172" t="str">
        <f t="shared" si="3107"/>
        <v>CG$15</v>
      </c>
      <c r="CH2577" s="172" t="str">
        <f t="shared" si="3107"/>
        <v>CH$15</v>
      </c>
      <c r="CI2577" s="172" t="str">
        <f t="shared" si="3107"/>
        <v>CI$15</v>
      </c>
      <c r="CJ2577" s="172" t="str">
        <f t="shared" si="3107"/>
        <v>CJ$15</v>
      </c>
      <c r="CK2577" s="172" t="str">
        <f t="shared" si="3107"/>
        <v>CK$15</v>
      </c>
      <c r="CL2577" s="172" t="str">
        <f t="shared" ref="CL2577" si="3108">CL2549</f>
        <v>CL$15</v>
      </c>
    </row>
    <row r="2578" spans="2:90" x14ac:dyDescent="0.4">
      <c r="E2578" t="s">
        <v>906</v>
      </c>
    </row>
    <row r="2579" spans="2:90" s="158" customFormat="1" x14ac:dyDescent="0.4">
      <c r="B2579" s="199" t="s">
        <v>533</v>
      </c>
      <c r="C2579" s="199" t="s">
        <v>533</v>
      </c>
      <c r="D2579" s="199" t="s">
        <v>533</v>
      </c>
      <c r="E2579" s="199" t="s">
        <v>533</v>
      </c>
      <c r="F2579" s="199" t="s">
        <v>533</v>
      </c>
      <c r="G2579" s="199" t="s">
        <v>533</v>
      </c>
      <c r="H2579" s="199" t="s">
        <v>533</v>
      </c>
      <c r="I2579" s="199" t="s">
        <v>533</v>
      </c>
      <c r="J2579" s="199"/>
      <c r="K2579" s="199" t="s">
        <v>533</v>
      </c>
      <c r="L2579" s="199" t="s">
        <v>533</v>
      </c>
      <c r="M2579" s="199" t="s">
        <v>533</v>
      </c>
      <c r="N2579" s="199" t="s">
        <v>533</v>
      </c>
      <c r="O2579" s="199" t="s">
        <v>533</v>
      </c>
      <c r="P2579" s="199" t="s">
        <v>533</v>
      </c>
      <c r="Q2579"/>
      <c r="R2579" s="197"/>
      <c r="S2579" s="197"/>
      <c r="T2579" s="197"/>
      <c r="U2579" s="197"/>
      <c r="V2579" s="197"/>
      <c r="W2579" s="197"/>
      <c r="X2579" s="197"/>
      <c r="Y2579" s="197"/>
      <c r="Z2579" s="197"/>
      <c r="AA2579" s="197"/>
      <c r="AB2579" s="197"/>
      <c r="AC2579" s="197"/>
      <c r="AD2579" s="197"/>
      <c r="AE2579" s="197"/>
      <c r="AF2579" s="197"/>
      <c r="AG2579" s="197"/>
      <c r="AH2579" s="197"/>
      <c r="AI2579" s="197"/>
      <c r="AJ2579" s="197"/>
      <c r="AK2579" s="197"/>
      <c r="AL2579" s="197"/>
      <c r="AM2579" s="197"/>
      <c r="AN2579" s="197"/>
      <c r="AO2579" s="197"/>
      <c r="AP2579" s="197"/>
      <c r="AQ2579" s="197"/>
      <c r="AR2579" s="197"/>
      <c r="AS2579" s="197"/>
      <c r="AT2579" s="197"/>
      <c r="AU2579" s="197"/>
      <c r="AV2579" s="197"/>
      <c r="AW2579" s="197"/>
      <c r="AX2579" s="197"/>
      <c r="AY2579" s="197"/>
      <c r="AZ2579" s="197"/>
      <c r="BA2579" s="197"/>
      <c r="BB2579" s="197"/>
      <c r="BC2579" s="197"/>
      <c r="BD2579" s="197"/>
      <c r="BE2579" s="197"/>
      <c r="BF2579" s="197"/>
      <c r="BG2579" s="197"/>
      <c r="BH2579" s="197"/>
      <c r="BI2579" s="197"/>
      <c r="BJ2579" s="197"/>
      <c r="BK2579" s="197"/>
      <c r="BL2579" s="197"/>
      <c r="BM2579" s="197"/>
      <c r="BN2579" s="197"/>
      <c r="BO2579" s="197"/>
      <c r="BP2579" s="197"/>
      <c r="BQ2579" s="197"/>
      <c r="BR2579" s="197"/>
      <c r="BS2579" s="197"/>
      <c r="BT2579" s="197"/>
      <c r="BU2579" s="197"/>
      <c r="BV2579" s="197"/>
      <c r="BW2579" s="197"/>
      <c r="BX2579" s="197"/>
      <c r="BY2579" s="197"/>
      <c r="BZ2579" s="197"/>
      <c r="CA2579" s="197"/>
      <c r="CB2579" s="197"/>
      <c r="CC2579" s="197"/>
      <c r="CD2579" s="197"/>
      <c r="CE2579" s="197"/>
      <c r="CF2579" s="197"/>
      <c r="CG2579" s="197"/>
      <c r="CH2579" s="197"/>
      <c r="CI2579" s="197"/>
      <c r="CJ2579" s="197"/>
      <c r="CK2579" s="197"/>
      <c r="CL2579" s="197"/>
    </row>
    <row r="2580" spans="2:90" x14ac:dyDescent="0.4">
      <c r="B2580" s="168" t="s">
        <v>487</v>
      </c>
      <c r="C2580" s="167"/>
      <c r="D2580" s="167"/>
      <c r="E2580" s="167" t="s">
        <v>906</v>
      </c>
      <c r="F2580" s="167"/>
      <c r="G2580" s="167"/>
      <c r="H2580" s="167"/>
      <c r="I2580" s="169"/>
      <c r="J2580" s="169"/>
      <c r="K2580" s="190"/>
      <c r="L2580" s="190"/>
      <c r="M2580" s="190"/>
      <c r="N2580" s="190"/>
      <c r="O2580" s="190"/>
      <c r="P2580" s="190"/>
      <c r="R2580" s="191"/>
      <c r="S2580" s="167"/>
      <c r="T2580" s="167"/>
      <c r="U2580" s="167"/>
      <c r="V2580" s="167"/>
      <c r="W2580" s="167"/>
      <c r="X2580" s="167"/>
      <c r="Y2580" s="167"/>
      <c r="Z2580" s="167"/>
      <c r="AA2580" s="167"/>
      <c r="AB2580" s="167"/>
      <c r="AC2580" s="167"/>
      <c r="AD2580" s="167"/>
      <c r="AE2580" s="167"/>
      <c r="AF2580" s="167"/>
      <c r="AG2580" s="167"/>
      <c r="AH2580" s="167"/>
      <c r="AI2580" s="167"/>
      <c r="AJ2580" s="167"/>
      <c r="AK2580" s="167"/>
      <c r="AL2580" s="167"/>
      <c r="AM2580" s="167"/>
      <c r="AN2580" s="167"/>
      <c r="AO2580" s="167"/>
      <c r="AP2580" s="167"/>
      <c r="AQ2580" s="167"/>
      <c r="AR2580" s="167"/>
      <c r="AS2580" s="167"/>
      <c r="AT2580" s="167"/>
      <c r="AU2580" s="167"/>
      <c r="AV2580" s="167"/>
      <c r="AW2580" s="167"/>
      <c r="AX2580" s="167"/>
      <c r="AY2580" s="167"/>
      <c r="AZ2580" s="167"/>
      <c r="BA2580" s="167"/>
      <c r="BB2580" s="167"/>
      <c r="BC2580" s="167"/>
      <c r="BD2580" s="167"/>
      <c r="BE2580" s="167"/>
      <c r="BF2580" s="167"/>
      <c r="BG2580" s="167"/>
      <c r="BH2580" s="167"/>
      <c r="BI2580" s="167"/>
      <c r="BJ2580" s="167"/>
      <c r="BK2580" s="167"/>
      <c r="BL2580" s="167"/>
      <c r="BM2580" s="167"/>
      <c r="BN2580" s="167"/>
      <c r="BO2580" s="167"/>
      <c r="BP2580" s="167"/>
      <c r="BQ2580" s="167"/>
      <c r="BR2580" s="167"/>
      <c r="BS2580" s="167"/>
      <c r="BT2580" s="167"/>
      <c r="BU2580" s="167"/>
      <c r="BV2580" s="167"/>
      <c r="BW2580" s="167"/>
      <c r="BX2580" s="167"/>
      <c r="BY2580" s="167"/>
      <c r="BZ2580" s="167"/>
      <c r="CA2580" s="167"/>
      <c r="CB2580" s="167"/>
      <c r="CC2580" s="167"/>
      <c r="CD2580" s="167"/>
      <c r="CE2580" s="167"/>
      <c r="CF2580" s="167"/>
      <c r="CG2580" s="167"/>
      <c r="CH2580" s="167"/>
      <c r="CI2580" s="167"/>
      <c r="CJ2580" s="167"/>
      <c r="CK2580" s="167"/>
      <c r="CL2580" s="167"/>
    </row>
    <row r="2581" spans="2:90" x14ac:dyDescent="0.4">
      <c r="B2581" s="168" t="s">
        <v>489</v>
      </c>
      <c r="C2581" s="167"/>
      <c r="D2581" s="167"/>
      <c r="E2581" s="167" t="s">
        <v>906</v>
      </c>
      <c r="F2581" s="167"/>
      <c r="G2581" s="167"/>
      <c r="H2581" s="167"/>
      <c r="I2581" s="169"/>
      <c r="J2581" s="169"/>
      <c r="K2581" s="190"/>
      <c r="L2581" s="190"/>
      <c r="M2581" s="190"/>
      <c r="N2581" s="190"/>
      <c r="O2581" s="190"/>
      <c r="P2581" s="190"/>
      <c r="R2581" s="191"/>
      <c r="S2581" s="167"/>
      <c r="T2581" s="167"/>
      <c r="U2581" s="167"/>
      <c r="V2581" s="167"/>
      <c r="W2581" s="167"/>
      <c r="X2581" s="167"/>
      <c r="Y2581" s="167"/>
      <c r="Z2581" s="167"/>
      <c r="AA2581" s="167"/>
      <c r="AB2581" s="167"/>
      <c r="AC2581" s="167"/>
      <c r="AD2581" s="167"/>
      <c r="AE2581" s="167"/>
      <c r="AF2581" s="167"/>
      <c r="AG2581" s="167"/>
      <c r="AH2581" s="167"/>
      <c r="AI2581" s="167"/>
      <c r="AJ2581" s="167"/>
      <c r="AK2581" s="167"/>
      <c r="AL2581" s="167"/>
      <c r="AM2581" s="167"/>
      <c r="AN2581" s="167"/>
      <c r="AO2581" s="167"/>
      <c r="AP2581" s="167"/>
      <c r="AQ2581" s="167"/>
      <c r="AR2581" s="167"/>
      <c r="AS2581" s="167"/>
      <c r="AT2581" s="167"/>
      <c r="AU2581" s="167"/>
      <c r="AV2581" s="167"/>
      <c r="AW2581" s="167"/>
      <c r="AX2581" s="167"/>
      <c r="AY2581" s="167"/>
      <c r="AZ2581" s="167"/>
      <c r="BA2581" s="167"/>
      <c r="BB2581" s="167"/>
      <c r="BC2581" s="167"/>
      <c r="BD2581" s="167"/>
      <c r="BE2581" s="167"/>
      <c r="BF2581" s="167"/>
      <c r="BG2581" s="167"/>
      <c r="BH2581" s="167"/>
      <c r="BI2581" s="167"/>
      <c r="BJ2581" s="167"/>
      <c r="BK2581" s="167"/>
      <c r="BL2581" s="167"/>
      <c r="BM2581" s="167"/>
      <c r="BN2581" s="167"/>
      <c r="BO2581" s="167"/>
      <c r="BP2581" s="167"/>
      <c r="BQ2581" s="167"/>
      <c r="BR2581" s="167"/>
      <c r="BS2581" s="167"/>
      <c r="BT2581" s="167"/>
      <c r="BU2581" s="167"/>
      <c r="BV2581" s="167"/>
      <c r="BW2581" s="167"/>
      <c r="BX2581" s="167"/>
      <c r="BY2581" s="167"/>
      <c r="BZ2581" s="167"/>
      <c r="CA2581" s="167"/>
      <c r="CB2581" s="167"/>
      <c r="CC2581" s="167"/>
      <c r="CD2581" s="167"/>
      <c r="CE2581" s="167"/>
      <c r="CF2581" s="167"/>
      <c r="CG2581" s="167"/>
      <c r="CH2581" s="167"/>
      <c r="CI2581" s="167"/>
      <c r="CJ2581" s="167"/>
      <c r="CK2581" s="167"/>
      <c r="CL2581" s="167"/>
    </row>
    <row r="2582" spans="2:90" x14ac:dyDescent="0.4">
      <c r="B2582" s="168" t="s">
        <v>459</v>
      </c>
      <c r="C2582" s="167"/>
      <c r="D2582" s="167"/>
      <c r="E2582" s="167" t="s">
        <v>906</v>
      </c>
      <c r="F2582" s="167"/>
      <c r="G2582" s="167"/>
      <c r="H2582" s="167"/>
      <c r="I2582" s="169"/>
      <c r="J2582" s="169"/>
      <c r="K2582" s="190"/>
      <c r="L2582" s="190"/>
      <c r="M2582" s="190"/>
      <c r="N2582" s="190"/>
      <c r="O2582" s="190"/>
      <c r="P2582" s="190"/>
      <c r="R2582" s="191"/>
      <c r="S2582" s="192" t="str">
        <f t="shared" ref="S2582:AX2582" si="3109">S$16</f>
        <v>S$12</v>
      </c>
      <c r="T2582" s="192" t="str">
        <f t="shared" si="3109"/>
        <v>T$12</v>
      </c>
      <c r="U2582" s="192" t="str">
        <f t="shared" si="3109"/>
        <v>U$12</v>
      </c>
      <c r="V2582" s="192" t="str">
        <f t="shared" si="3109"/>
        <v>V$12</v>
      </c>
      <c r="W2582" s="192" t="str">
        <f t="shared" si="3109"/>
        <v>W$12</v>
      </c>
      <c r="X2582" s="192" t="str">
        <f t="shared" si="3109"/>
        <v>X$12</v>
      </c>
      <c r="Y2582" s="192" t="str">
        <f t="shared" si="3109"/>
        <v>Y$12</v>
      </c>
      <c r="Z2582" s="192" t="str">
        <f t="shared" si="3109"/>
        <v>Z$12</v>
      </c>
      <c r="AA2582" s="192" t="str">
        <f t="shared" si="3109"/>
        <v>AA$12</v>
      </c>
      <c r="AB2582" s="192" t="str">
        <f t="shared" si="3109"/>
        <v>AB$12</v>
      </c>
      <c r="AC2582" s="192" t="str">
        <f t="shared" si="3109"/>
        <v>AC$12</v>
      </c>
      <c r="AD2582" s="192" t="str">
        <f t="shared" si="3109"/>
        <v>AD$12</v>
      </c>
      <c r="AE2582" s="192" t="str">
        <f t="shared" si="3109"/>
        <v>AE$12</v>
      </c>
      <c r="AF2582" s="192" t="str">
        <f t="shared" si="3109"/>
        <v>AF$12</v>
      </c>
      <c r="AG2582" s="192" t="str">
        <f t="shared" si="3109"/>
        <v>AG$12</v>
      </c>
      <c r="AH2582" s="192" t="str">
        <f t="shared" si="3109"/>
        <v>AH$12</v>
      </c>
      <c r="AI2582" s="192" t="str">
        <f t="shared" si="3109"/>
        <v>AI$12</v>
      </c>
      <c r="AJ2582" s="192" t="str">
        <f t="shared" si="3109"/>
        <v>AJ$12</v>
      </c>
      <c r="AK2582" s="192" t="str">
        <f t="shared" si="3109"/>
        <v>AK$12</v>
      </c>
      <c r="AL2582" s="192" t="str">
        <f t="shared" si="3109"/>
        <v>AL$12</v>
      </c>
      <c r="AM2582" s="192" t="str">
        <f t="shared" si="3109"/>
        <v>AM$12</v>
      </c>
      <c r="AN2582" s="192" t="str">
        <f t="shared" si="3109"/>
        <v>AN$12</v>
      </c>
      <c r="AO2582" s="192" t="str">
        <f t="shared" si="3109"/>
        <v>AO$12</v>
      </c>
      <c r="AP2582" s="192" t="str">
        <f t="shared" si="3109"/>
        <v>AP$12</v>
      </c>
      <c r="AQ2582" s="192" t="str">
        <f t="shared" si="3109"/>
        <v>AQ$12</v>
      </c>
      <c r="AR2582" s="192" t="str">
        <f t="shared" si="3109"/>
        <v>AR$12</v>
      </c>
      <c r="AS2582" s="192" t="str">
        <f t="shared" si="3109"/>
        <v>AS$12</v>
      </c>
      <c r="AT2582" s="192" t="str">
        <f t="shared" si="3109"/>
        <v>AT$12</v>
      </c>
      <c r="AU2582" s="192" t="str">
        <f t="shared" si="3109"/>
        <v>AU$12</v>
      </c>
      <c r="AV2582" s="192" t="str">
        <f t="shared" si="3109"/>
        <v>AV$12</v>
      </c>
      <c r="AW2582" s="192" t="str">
        <f t="shared" si="3109"/>
        <v>AW$12</v>
      </c>
      <c r="AX2582" s="192" t="str">
        <f t="shared" si="3109"/>
        <v>AX$12</v>
      </c>
      <c r="AY2582" s="192" t="str">
        <f t="shared" ref="AY2582:CD2582" si="3110">AY$16</f>
        <v>AY$12</v>
      </c>
      <c r="AZ2582" s="192" t="str">
        <f t="shared" si="3110"/>
        <v>AZ$12</v>
      </c>
      <c r="BA2582" s="192" t="str">
        <f t="shared" si="3110"/>
        <v>BA$12</v>
      </c>
      <c r="BB2582" s="192" t="str">
        <f t="shared" si="3110"/>
        <v>BB$12</v>
      </c>
      <c r="BC2582" s="192" t="str">
        <f t="shared" si="3110"/>
        <v>BC$12</v>
      </c>
      <c r="BD2582" s="192" t="str">
        <f t="shared" si="3110"/>
        <v>BD$12</v>
      </c>
      <c r="BE2582" s="192" t="str">
        <f t="shared" si="3110"/>
        <v>BE$12</v>
      </c>
      <c r="BF2582" s="192" t="str">
        <f t="shared" si="3110"/>
        <v>BF$12</v>
      </c>
      <c r="BG2582" s="192" t="str">
        <f t="shared" si="3110"/>
        <v>BG$12</v>
      </c>
      <c r="BH2582" s="192" t="str">
        <f t="shared" si="3110"/>
        <v>BH$12</v>
      </c>
      <c r="BI2582" s="192" t="str">
        <f t="shared" si="3110"/>
        <v>BI$12</v>
      </c>
      <c r="BJ2582" s="192" t="str">
        <f t="shared" si="3110"/>
        <v>BJ$12</v>
      </c>
      <c r="BK2582" s="192" t="str">
        <f t="shared" si="3110"/>
        <v>BK$12</v>
      </c>
      <c r="BL2582" s="192" t="str">
        <f t="shared" si="3110"/>
        <v>BL$12</v>
      </c>
      <c r="BM2582" s="192" t="str">
        <f t="shared" si="3110"/>
        <v>BM$12</v>
      </c>
      <c r="BN2582" s="192" t="str">
        <f t="shared" si="3110"/>
        <v>BN$12</v>
      </c>
      <c r="BO2582" s="192" t="str">
        <f t="shared" si="3110"/>
        <v>BO$12</v>
      </c>
      <c r="BP2582" s="192" t="str">
        <f t="shared" si="3110"/>
        <v>BP$12</v>
      </c>
      <c r="BQ2582" s="192" t="str">
        <f t="shared" si="3110"/>
        <v>BQ$12</v>
      </c>
      <c r="BR2582" s="192" t="str">
        <f t="shared" si="3110"/>
        <v>BR$12</v>
      </c>
      <c r="BS2582" s="192" t="str">
        <f t="shared" si="3110"/>
        <v>BS$12</v>
      </c>
      <c r="BT2582" s="192" t="str">
        <f t="shared" si="3110"/>
        <v>BT$12</v>
      </c>
      <c r="BU2582" s="192" t="str">
        <f t="shared" si="3110"/>
        <v>BU$12</v>
      </c>
      <c r="BV2582" s="192" t="str">
        <f t="shared" si="3110"/>
        <v>BV$12</v>
      </c>
      <c r="BW2582" s="192" t="str">
        <f t="shared" si="3110"/>
        <v>BW$12</v>
      </c>
      <c r="BX2582" s="192" t="str">
        <f t="shared" si="3110"/>
        <v>BX$12</v>
      </c>
      <c r="BY2582" s="192" t="str">
        <f t="shared" si="3110"/>
        <v>BY$12</v>
      </c>
      <c r="BZ2582" s="192" t="str">
        <f t="shared" si="3110"/>
        <v>BZ$12</v>
      </c>
      <c r="CA2582" s="192" t="str">
        <f t="shared" si="3110"/>
        <v>CA$12</v>
      </c>
      <c r="CB2582" s="192" t="str">
        <f t="shared" si="3110"/>
        <v>CB$12</v>
      </c>
      <c r="CC2582" s="192" t="str">
        <f t="shared" si="3110"/>
        <v>CC$12</v>
      </c>
      <c r="CD2582" s="192" t="str">
        <f t="shared" si="3110"/>
        <v>CD$12</v>
      </c>
      <c r="CE2582" s="192" t="str">
        <f t="shared" ref="CE2582:CL2582" si="3111">CE$16</f>
        <v>CE$12</v>
      </c>
      <c r="CF2582" s="192" t="str">
        <f t="shared" si="3111"/>
        <v>CF$12</v>
      </c>
      <c r="CG2582" s="192" t="str">
        <f t="shared" si="3111"/>
        <v>CG$12</v>
      </c>
      <c r="CH2582" s="192" t="str">
        <f t="shared" si="3111"/>
        <v>CH$12</v>
      </c>
      <c r="CI2582" s="192" t="str">
        <f t="shared" si="3111"/>
        <v>CI$12</v>
      </c>
      <c r="CJ2582" s="192" t="str">
        <f t="shared" si="3111"/>
        <v>CJ$12</v>
      </c>
      <c r="CK2582" s="192" t="str">
        <f t="shared" si="3111"/>
        <v>CK$12</v>
      </c>
      <c r="CL2582" s="192" t="str">
        <f t="shared" si="3111"/>
        <v>CL$12</v>
      </c>
    </row>
    <row r="2583" spans="2:90" x14ac:dyDescent="0.4">
      <c r="B2583" s="168" t="s">
        <v>460</v>
      </c>
      <c r="C2583" s="193"/>
      <c r="D2583" s="193"/>
      <c r="E2583" s="193" t="s">
        <v>906</v>
      </c>
      <c r="F2583" s="193"/>
      <c r="G2583" s="193"/>
      <c r="H2583" s="193"/>
      <c r="I2583" s="194"/>
      <c r="J2583" s="194"/>
      <c r="K2583" s="195"/>
      <c r="L2583" s="195"/>
      <c r="M2583" s="195"/>
      <c r="N2583" s="195"/>
      <c r="O2583" s="195"/>
      <c r="P2583" s="195"/>
      <c r="R2583" s="195"/>
      <c r="S2583" s="192" t="str">
        <f t="shared" ref="S2583:AX2583" si="3112">S$17</f>
        <v>S$13</v>
      </c>
      <c r="T2583" s="192" t="str">
        <f t="shared" si="3112"/>
        <v>T$13</v>
      </c>
      <c r="U2583" s="192" t="str">
        <f t="shared" si="3112"/>
        <v>U$13</v>
      </c>
      <c r="V2583" s="192" t="str">
        <f t="shared" si="3112"/>
        <v>V$13</v>
      </c>
      <c r="W2583" s="192" t="str">
        <f t="shared" si="3112"/>
        <v>W$13</v>
      </c>
      <c r="X2583" s="192" t="str">
        <f t="shared" si="3112"/>
        <v>X$13</v>
      </c>
      <c r="Y2583" s="192" t="str">
        <f t="shared" si="3112"/>
        <v>Y$13</v>
      </c>
      <c r="Z2583" s="192" t="str">
        <f t="shared" si="3112"/>
        <v>Z$13</v>
      </c>
      <c r="AA2583" s="192" t="str">
        <f t="shared" si="3112"/>
        <v>AA$13</v>
      </c>
      <c r="AB2583" s="192" t="str">
        <f t="shared" si="3112"/>
        <v>AB$13</v>
      </c>
      <c r="AC2583" s="192" t="str">
        <f t="shared" si="3112"/>
        <v>AC$13</v>
      </c>
      <c r="AD2583" s="192" t="str">
        <f t="shared" si="3112"/>
        <v>AD$13</v>
      </c>
      <c r="AE2583" s="192" t="str">
        <f t="shared" si="3112"/>
        <v>AE$13</v>
      </c>
      <c r="AF2583" s="192" t="str">
        <f t="shared" si="3112"/>
        <v>AF$13</v>
      </c>
      <c r="AG2583" s="192" t="str">
        <f t="shared" si="3112"/>
        <v>AG$13</v>
      </c>
      <c r="AH2583" s="192" t="str">
        <f t="shared" si="3112"/>
        <v>AH$13</v>
      </c>
      <c r="AI2583" s="192" t="str">
        <f t="shared" si="3112"/>
        <v>AI$13</v>
      </c>
      <c r="AJ2583" s="192" t="str">
        <f t="shared" si="3112"/>
        <v>AJ$13</v>
      </c>
      <c r="AK2583" s="192" t="str">
        <f t="shared" si="3112"/>
        <v>AK$13</v>
      </c>
      <c r="AL2583" s="192" t="str">
        <f t="shared" si="3112"/>
        <v>AL$13</v>
      </c>
      <c r="AM2583" s="192" t="str">
        <f t="shared" si="3112"/>
        <v>AM$13</v>
      </c>
      <c r="AN2583" s="192" t="str">
        <f t="shared" si="3112"/>
        <v>AN$13</v>
      </c>
      <c r="AO2583" s="192" t="str">
        <f t="shared" si="3112"/>
        <v>AO$13</v>
      </c>
      <c r="AP2583" s="192" t="str">
        <f t="shared" si="3112"/>
        <v>AP$13</v>
      </c>
      <c r="AQ2583" s="192" t="str">
        <f t="shared" si="3112"/>
        <v>AQ$13</v>
      </c>
      <c r="AR2583" s="192" t="str">
        <f t="shared" si="3112"/>
        <v>AR$13</v>
      </c>
      <c r="AS2583" s="192" t="str">
        <f t="shared" si="3112"/>
        <v>AS$13</v>
      </c>
      <c r="AT2583" s="192" t="str">
        <f t="shared" si="3112"/>
        <v>AT$13</v>
      </c>
      <c r="AU2583" s="192" t="str">
        <f t="shared" si="3112"/>
        <v>AU$13</v>
      </c>
      <c r="AV2583" s="192" t="str">
        <f t="shared" si="3112"/>
        <v>AV$13</v>
      </c>
      <c r="AW2583" s="192" t="str">
        <f t="shared" si="3112"/>
        <v>AW$13</v>
      </c>
      <c r="AX2583" s="192" t="str">
        <f t="shared" si="3112"/>
        <v>AX$13</v>
      </c>
      <c r="AY2583" s="192" t="str">
        <f t="shared" ref="AY2583:CD2583" si="3113">AY$17</f>
        <v>AY$13</v>
      </c>
      <c r="AZ2583" s="192" t="str">
        <f t="shared" si="3113"/>
        <v>AZ$13</v>
      </c>
      <c r="BA2583" s="192" t="str">
        <f t="shared" si="3113"/>
        <v>BA$13</v>
      </c>
      <c r="BB2583" s="192" t="str">
        <f t="shared" si="3113"/>
        <v>BB$13</v>
      </c>
      <c r="BC2583" s="192" t="str">
        <f t="shared" si="3113"/>
        <v>BC$13</v>
      </c>
      <c r="BD2583" s="192" t="str">
        <f t="shared" si="3113"/>
        <v>BD$13</v>
      </c>
      <c r="BE2583" s="192" t="str">
        <f t="shared" si="3113"/>
        <v>BE$13</v>
      </c>
      <c r="BF2583" s="192" t="str">
        <f t="shared" si="3113"/>
        <v>BF$13</v>
      </c>
      <c r="BG2583" s="192" t="str">
        <f t="shared" si="3113"/>
        <v>BG$13</v>
      </c>
      <c r="BH2583" s="192" t="str">
        <f t="shared" si="3113"/>
        <v>BH$13</v>
      </c>
      <c r="BI2583" s="192" t="str">
        <f t="shared" si="3113"/>
        <v>BI$13</v>
      </c>
      <c r="BJ2583" s="192" t="str">
        <f t="shared" si="3113"/>
        <v>BJ$13</v>
      </c>
      <c r="BK2583" s="192" t="str">
        <f t="shared" si="3113"/>
        <v>BK$13</v>
      </c>
      <c r="BL2583" s="192" t="str">
        <f t="shared" si="3113"/>
        <v>BL$13</v>
      </c>
      <c r="BM2583" s="192" t="str">
        <f t="shared" si="3113"/>
        <v>BM$13</v>
      </c>
      <c r="BN2583" s="192" t="str">
        <f t="shared" si="3113"/>
        <v>BN$13</v>
      </c>
      <c r="BO2583" s="192" t="str">
        <f t="shared" si="3113"/>
        <v>BO$13</v>
      </c>
      <c r="BP2583" s="192" t="str">
        <f t="shared" si="3113"/>
        <v>BP$13</v>
      </c>
      <c r="BQ2583" s="192" t="str">
        <f t="shared" si="3113"/>
        <v>BQ$13</v>
      </c>
      <c r="BR2583" s="192" t="str">
        <f t="shared" si="3113"/>
        <v>BR$13</v>
      </c>
      <c r="BS2583" s="192" t="str">
        <f t="shared" si="3113"/>
        <v>BS$13</v>
      </c>
      <c r="BT2583" s="192" t="str">
        <f t="shared" si="3113"/>
        <v>BT$13</v>
      </c>
      <c r="BU2583" s="192" t="str">
        <f t="shared" si="3113"/>
        <v>BU$13</v>
      </c>
      <c r="BV2583" s="192" t="str">
        <f t="shared" si="3113"/>
        <v>BV$13</v>
      </c>
      <c r="BW2583" s="192" t="str">
        <f t="shared" si="3113"/>
        <v>BW$13</v>
      </c>
      <c r="BX2583" s="192" t="str">
        <f t="shared" si="3113"/>
        <v>BX$13</v>
      </c>
      <c r="BY2583" s="192" t="str">
        <f t="shared" si="3113"/>
        <v>BY$13</v>
      </c>
      <c r="BZ2583" s="192" t="str">
        <f t="shared" si="3113"/>
        <v>BZ$13</v>
      </c>
      <c r="CA2583" s="192" t="str">
        <f t="shared" si="3113"/>
        <v>CA$13</v>
      </c>
      <c r="CB2583" s="192" t="str">
        <f t="shared" si="3113"/>
        <v>CB$13</v>
      </c>
      <c r="CC2583" s="192" t="str">
        <f t="shared" si="3113"/>
        <v>CC$13</v>
      </c>
      <c r="CD2583" s="192" t="str">
        <f t="shared" si="3113"/>
        <v>CD$13</v>
      </c>
      <c r="CE2583" s="192" t="str">
        <f t="shared" ref="CE2583:CL2583" si="3114">CE$17</f>
        <v>CE$13</v>
      </c>
      <c r="CF2583" s="192" t="str">
        <f t="shared" si="3114"/>
        <v>CF$13</v>
      </c>
      <c r="CG2583" s="192" t="str">
        <f t="shared" si="3114"/>
        <v>CG$13</v>
      </c>
      <c r="CH2583" s="192" t="str">
        <f t="shared" si="3114"/>
        <v>CH$13</v>
      </c>
      <c r="CI2583" s="192" t="str">
        <f t="shared" si="3114"/>
        <v>CI$13</v>
      </c>
      <c r="CJ2583" s="192" t="str">
        <f t="shared" si="3114"/>
        <v>CJ$13</v>
      </c>
      <c r="CK2583" s="192" t="str">
        <f t="shared" si="3114"/>
        <v>CK$13</v>
      </c>
      <c r="CL2583" s="192" t="str">
        <f t="shared" si="3114"/>
        <v>CL$13</v>
      </c>
    </row>
    <row r="2584" spans="2:90" x14ac:dyDescent="0.4">
      <c r="B2584" s="168" t="s">
        <v>488</v>
      </c>
      <c r="C2584" s="193"/>
      <c r="D2584" s="193"/>
      <c r="E2584" s="193" t="s">
        <v>906</v>
      </c>
      <c r="F2584" s="193"/>
      <c r="G2584" s="193"/>
      <c r="H2584" s="193"/>
      <c r="I2584" s="194"/>
      <c r="J2584" s="194"/>
      <c r="K2584" s="195"/>
      <c r="L2584" s="195"/>
      <c r="M2584" s="195"/>
      <c r="N2584" s="195"/>
      <c r="O2584" s="195"/>
      <c r="P2584" s="195"/>
      <c r="R2584" s="195"/>
      <c r="S2584" s="183"/>
      <c r="T2584" s="183"/>
      <c r="U2584" s="183"/>
      <c r="V2584" s="183"/>
      <c r="W2584" s="183"/>
      <c r="X2584" s="183"/>
      <c r="Y2584" s="183"/>
      <c r="Z2584" s="183"/>
      <c r="AA2584" s="183"/>
      <c r="AB2584" s="183"/>
      <c r="AC2584" s="183"/>
      <c r="AD2584" s="183"/>
      <c r="AE2584" s="183"/>
      <c r="AF2584" s="183"/>
      <c r="AG2584" s="183"/>
      <c r="AH2584" s="183"/>
      <c r="AI2584" s="183"/>
      <c r="AJ2584" s="183"/>
      <c r="AK2584" s="183"/>
      <c r="AL2584" s="183"/>
      <c r="AM2584" s="183"/>
      <c r="AN2584" s="183"/>
      <c r="AO2584" s="183"/>
      <c r="AP2584" s="183"/>
      <c r="AQ2584" s="183"/>
      <c r="AR2584" s="183"/>
      <c r="AS2584" s="183"/>
      <c r="AT2584" s="183"/>
      <c r="AU2584" s="183"/>
      <c r="AV2584" s="183"/>
      <c r="AW2584" s="183"/>
      <c r="AX2584" s="183"/>
      <c r="AY2584" s="183"/>
      <c r="AZ2584" s="183"/>
      <c r="BA2584" s="183"/>
      <c r="BB2584" s="183"/>
      <c r="BC2584" s="183"/>
      <c r="BD2584" s="183"/>
      <c r="BE2584" s="183"/>
      <c r="BF2584" s="183"/>
      <c r="BG2584" s="183"/>
      <c r="BH2584" s="183"/>
      <c r="BI2584" s="183"/>
      <c r="BJ2584" s="183"/>
      <c r="BK2584" s="183"/>
      <c r="BL2584" s="183"/>
      <c r="BM2584" s="183"/>
      <c r="BN2584" s="183"/>
      <c r="BO2584" s="183"/>
      <c r="BP2584" s="183"/>
      <c r="BQ2584" s="183"/>
      <c r="BR2584" s="183"/>
      <c r="BS2584" s="183"/>
      <c r="BT2584" s="183"/>
      <c r="BU2584" s="183"/>
      <c r="BV2584" s="183"/>
      <c r="BW2584" s="183"/>
      <c r="BX2584" s="183"/>
      <c r="BY2584" s="183"/>
      <c r="BZ2584" s="183"/>
      <c r="CA2584" s="183"/>
      <c r="CB2584" s="183"/>
      <c r="CC2584" s="183"/>
      <c r="CD2584" s="183"/>
      <c r="CE2584" s="183"/>
      <c r="CF2584" s="183"/>
      <c r="CG2584" s="183"/>
      <c r="CH2584" s="183"/>
      <c r="CI2584" s="183"/>
      <c r="CJ2584" s="183"/>
      <c r="CK2584" s="183"/>
      <c r="CL2584" s="183"/>
    </row>
    <row r="2585" spans="2:90" x14ac:dyDescent="0.4">
      <c r="B2585" s="168" t="s">
        <v>501</v>
      </c>
      <c r="C2585" s="193"/>
      <c r="D2585" s="193"/>
      <c r="E2585" s="193" t="s">
        <v>906</v>
      </c>
      <c r="F2585" s="193"/>
      <c r="G2585" s="193"/>
      <c r="H2585" s="193"/>
      <c r="I2585" s="194"/>
      <c r="J2585" s="194"/>
      <c r="K2585" s="195"/>
      <c r="L2585" s="195"/>
      <c r="M2585" s="195"/>
      <c r="N2585" s="195"/>
      <c r="O2585" s="195"/>
      <c r="P2585" s="195"/>
      <c r="R2585" s="195"/>
      <c r="S2585" s="183"/>
      <c r="T2585" s="183"/>
      <c r="U2585" s="183"/>
      <c r="V2585" s="183"/>
      <c r="W2585" s="183"/>
      <c r="X2585" s="183"/>
      <c r="Y2585" s="183"/>
      <c r="Z2585" s="183"/>
      <c r="AA2585" s="183"/>
      <c r="AB2585" s="183"/>
      <c r="AC2585" s="183"/>
      <c r="AD2585" s="183"/>
      <c r="AE2585" s="183"/>
      <c r="AF2585" s="183"/>
      <c r="AG2585" s="183"/>
      <c r="AH2585" s="183"/>
      <c r="AI2585" s="183"/>
      <c r="AJ2585" s="183"/>
      <c r="AK2585" s="183"/>
      <c r="AL2585" s="183"/>
      <c r="AM2585" s="183"/>
      <c r="AN2585" s="183"/>
      <c r="AO2585" s="183"/>
      <c r="AP2585" s="183"/>
      <c r="AQ2585" s="183"/>
      <c r="AR2585" s="183"/>
      <c r="AS2585" s="183"/>
      <c r="AT2585" s="183"/>
      <c r="AU2585" s="183"/>
      <c r="AV2585" s="183"/>
      <c r="AW2585" s="183"/>
      <c r="AX2585" s="183"/>
      <c r="AY2585" s="183"/>
      <c r="AZ2585" s="183"/>
      <c r="BA2585" s="183"/>
      <c r="BB2585" s="183"/>
      <c r="BC2585" s="183"/>
      <c r="BD2585" s="183"/>
      <c r="BE2585" s="183"/>
      <c r="BF2585" s="183"/>
      <c r="BG2585" s="183"/>
      <c r="BH2585" s="183"/>
      <c r="BI2585" s="183"/>
      <c r="BJ2585" s="183"/>
      <c r="BK2585" s="183"/>
      <c r="BL2585" s="183"/>
      <c r="BM2585" s="183"/>
      <c r="BN2585" s="183"/>
      <c r="BO2585" s="183"/>
      <c r="BP2585" s="183"/>
      <c r="BQ2585" s="183"/>
      <c r="BR2585" s="183"/>
      <c r="BS2585" s="183"/>
      <c r="BT2585" s="183"/>
      <c r="BU2585" s="183"/>
      <c r="BV2585" s="183"/>
      <c r="BW2585" s="183"/>
      <c r="BX2585" s="183"/>
      <c r="BY2585" s="183"/>
      <c r="BZ2585" s="183"/>
      <c r="CA2585" s="183"/>
      <c r="CB2585" s="183"/>
      <c r="CC2585" s="183"/>
      <c r="CD2585" s="183"/>
      <c r="CE2585" s="183"/>
      <c r="CF2585" s="183"/>
      <c r="CG2585" s="183"/>
      <c r="CH2585" s="183"/>
      <c r="CI2585" s="183"/>
      <c r="CJ2585" s="183"/>
      <c r="CK2585" s="183"/>
      <c r="CL2585" s="183"/>
    </row>
    <row r="2586" spans="2:90" x14ac:dyDescent="0.4">
      <c r="B2586" s="168" t="s">
        <v>461</v>
      </c>
      <c r="C2586" s="193"/>
      <c r="D2586" s="193"/>
      <c r="E2586" s="193" t="s">
        <v>906</v>
      </c>
      <c r="F2586" s="193"/>
      <c r="G2586" s="193"/>
      <c r="H2586" s="193"/>
      <c r="I2586" s="194"/>
      <c r="J2586" s="194"/>
      <c r="K2586" s="195"/>
      <c r="L2586" s="195"/>
      <c r="M2586" s="195"/>
      <c r="N2586" s="195"/>
      <c r="O2586" s="195"/>
      <c r="P2586" s="195"/>
      <c r="R2586" s="195"/>
      <c r="S2586" s="183" t="str">
        <f t="shared" ref="S2586:AX2586" si="3115">S$18</f>
        <v>S$14</v>
      </c>
      <c r="T2586" s="183" t="str">
        <f t="shared" si="3115"/>
        <v>T$14</v>
      </c>
      <c r="U2586" s="183" t="str">
        <f t="shared" si="3115"/>
        <v>U$14</v>
      </c>
      <c r="V2586" s="183" t="str">
        <f t="shared" si="3115"/>
        <v>V$14</v>
      </c>
      <c r="W2586" s="183" t="str">
        <f t="shared" si="3115"/>
        <v>W$14</v>
      </c>
      <c r="X2586" s="183" t="str">
        <f t="shared" si="3115"/>
        <v>X$14</v>
      </c>
      <c r="Y2586" s="183" t="str">
        <f t="shared" si="3115"/>
        <v>Y$14</v>
      </c>
      <c r="Z2586" s="183" t="str">
        <f t="shared" si="3115"/>
        <v>Z$14</v>
      </c>
      <c r="AA2586" s="183" t="str">
        <f t="shared" si="3115"/>
        <v>AA$14</v>
      </c>
      <c r="AB2586" s="183" t="str">
        <f t="shared" si="3115"/>
        <v>AB$14</v>
      </c>
      <c r="AC2586" s="183" t="str">
        <f t="shared" si="3115"/>
        <v>AC$14</v>
      </c>
      <c r="AD2586" s="183" t="str">
        <f t="shared" si="3115"/>
        <v>AD$14</v>
      </c>
      <c r="AE2586" s="183" t="str">
        <f t="shared" si="3115"/>
        <v>AE$14</v>
      </c>
      <c r="AF2586" s="183" t="str">
        <f t="shared" si="3115"/>
        <v>AF$14</v>
      </c>
      <c r="AG2586" s="183" t="str">
        <f t="shared" si="3115"/>
        <v>AG$14</v>
      </c>
      <c r="AH2586" s="183" t="str">
        <f t="shared" si="3115"/>
        <v>AH$14</v>
      </c>
      <c r="AI2586" s="183" t="str">
        <f t="shared" si="3115"/>
        <v>AI$14</v>
      </c>
      <c r="AJ2586" s="183" t="str">
        <f t="shared" si="3115"/>
        <v>AJ$14</v>
      </c>
      <c r="AK2586" s="183" t="str">
        <f t="shared" si="3115"/>
        <v>AK$14</v>
      </c>
      <c r="AL2586" s="183" t="str">
        <f t="shared" si="3115"/>
        <v>AL$14</v>
      </c>
      <c r="AM2586" s="183" t="str">
        <f t="shared" si="3115"/>
        <v>AM$14</v>
      </c>
      <c r="AN2586" s="183" t="str">
        <f t="shared" si="3115"/>
        <v>AN$14</v>
      </c>
      <c r="AO2586" s="183" t="str">
        <f t="shared" si="3115"/>
        <v>AO$14</v>
      </c>
      <c r="AP2586" s="183" t="str">
        <f t="shared" si="3115"/>
        <v>AP$14</v>
      </c>
      <c r="AQ2586" s="183" t="str">
        <f t="shared" si="3115"/>
        <v>AQ$14</v>
      </c>
      <c r="AR2586" s="183" t="str">
        <f t="shared" si="3115"/>
        <v>AR$14</v>
      </c>
      <c r="AS2586" s="183" t="str">
        <f t="shared" si="3115"/>
        <v>AS$14</v>
      </c>
      <c r="AT2586" s="183" t="str">
        <f t="shared" si="3115"/>
        <v>AT$14</v>
      </c>
      <c r="AU2586" s="183" t="str">
        <f t="shared" si="3115"/>
        <v>AU$14</v>
      </c>
      <c r="AV2586" s="183" t="str">
        <f t="shared" si="3115"/>
        <v>AV$14</v>
      </c>
      <c r="AW2586" s="183" t="str">
        <f t="shared" si="3115"/>
        <v>AW$14</v>
      </c>
      <c r="AX2586" s="183" t="str">
        <f t="shared" si="3115"/>
        <v>AX$14</v>
      </c>
      <c r="AY2586" s="183" t="str">
        <f t="shared" ref="AY2586:CD2586" si="3116">AY$18</f>
        <v>AY$14</v>
      </c>
      <c r="AZ2586" s="183" t="str">
        <f t="shared" si="3116"/>
        <v>AZ$14</v>
      </c>
      <c r="BA2586" s="183" t="str">
        <f t="shared" si="3116"/>
        <v>BA$14</v>
      </c>
      <c r="BB2586" s="183" t="str">
        <f t="shared" si="3116"/>
        <v>BB$14</v>
      </c>
      <c r="BC2586" s="183" t="str">
        <f t="shared" si="3116"/>
        <v>BC$14</v>
      </c>
      <c r="BD2586" s="183" t="str">
        <f t="shared" si="3116"/>
        <v>BD$14</v>
      </c>
      <c r="BE2586" s="183" t="str">
        <f t="shared" si="3116"/>
        <v>BE$14</v>
      </c>
      <c r="BF2586" s="183" t="str">
        <f t="shared" si="3116"/>
        <v>BF$14</v>
      </c>
      <c r="BG2586" s="183" t="str">
        <f t="shared" si="3116"/>
        <v>BG$14</v>
      </c>
      <c r="BH2586" s="183" t="str">
        <f t="shared" si="3116"/>
        <v>BH$14</v>
      </c>
      <c r="BI2586" s="183" t="str">
        <f t="shared" si="3116"/>
        <v>BI$14</v>
      </c>
      <c r="BJ2586" s="183" t="str">
        <f t="shared" si="3116"/>
        <v>BJ$14</v>
      </c>
      <c r="BK2586" s="183" t="str">
        <f t="shared" si="3116"/>
        <v>BK$14</v>
      </c>
      <c r="BL2586" s="183" t="str">
        <f t="shared" si="3116"/>
        <v>BL$14</v>
      </c>
      <c r="BM2586" s="183" t="str">
        <f t="shared" si="3116"/>
        <v>BM$14</v>
      </c>
      <c r="BN2586" s="183" t="str">
        <f t="shared" si="3116"/>
        <v>BN$14</v>
      </c>
      <c r="BO2586" s="183" t="str">
        <f t="shared" si="3116"/>
        <v>BO$14</v>
      </c>
      <c r="BP2586" s="183" t="str">
        <f t="shared" si="3116"/>
        <v>BP$14</v>
      </c>
      <c r="BQ2586" s="183" t="str">
        <f t="shared" si="3116"/>
        <v>BQ$14</v>
      </c>
      <c r="BR2586" s="183" t="str">
        <f t="shared" si="3116"/>
        <v>BR$14</v>
      </c>
      <c r="BS2586" s="183" t="str">
        <f t="shared" si="3116"/>
        <v>BS$14</v>
      </c>
      <c r="BT2586" s="183" t="str">
        <f t="shared" si="3116"/>
        <v>BT$14</v>
      </c>
      <c r="BU2586" s="183" t="str">
        <f t="shared" si="3116"/>
        <v>BU$14</v>
      </c>
      <c r="BV2586" s="183" t="str">
        <f t="shared" si="3116"/>
        <v>BV$14</v>
      </c>
      <c r="BW2586" s="183" t="str">
        <f t="shared" si="3116"/>
        <v>BW$14</v>
      </c>
      <c r="BX2586" s="183" t="str">
        <f t="shared" si="3116"/>
        <v>BX$14</v>
      </c>
      <c r="BY2586" s="183" t="str">
        <f t="shared" si="3116"/>
        <v>BY$14</v>
      </c>
      <c r="BZ2586" s="183" t="str">
        <f t="shared" si="3116"/>
        <v>BZ$14</v>
      </c>
      <c r="CA2586" s="183" t="str">
        <f t="shared" si="3116"/>
        <v>CA$14</v>
      </c>
      <c r="CB2586" s="183" t="str">
        <f t="shared" si="3116"/>
        <v>CB$14</v>
      </c>
      <c r="CC2586" s="183" t="str">
        <f t="shared" si="3116"/>
        <v>CC$14</v>
      </c>
      <c r="CD2586" s="183" t="str">
        <f t="shared" si="3116"/>
        <v>CD$14</v>
      </c>
      <c r="CE2586" s="183" t="str">
        <f t="shared" ref="CE2586:CL2586" si="3117">CE$18</f>
        <v>CE$14</v>
      </c>
      <c r="CF2586" s="183" t="str">
        <f t="shared" si="3117"/>
        <v>CF$14</v>
      </c>
      <c r="CG2586" s="183" t="str">
        <f t="shared" si="3117"/>
        <v>CG$14</v>
      </c>
      <c r="CH2586" s="183" t="str">
        <f t="shared" si="3117"/>
        <v>CH$14</v>
      </c>
      <c r="CI2586" s="183" t="str">
        <f t="shared" si="3117"/>
        <v>CI$14</v>
      </c>
      <c r="CJ2586" s="183" t="str">
        <f t="shared" si="3117"/>
        <v>CJ$14</v>
      </c>
      <c r="CK2586" s="183" t="str">
        <f t="shared" si="3117"/>
        <v>CK$14</v>
      </c>
      <c r="CL2586" s="183" t="str">
        <f t="shared" si="3117"/>
        <v>CL$14</v>
      </c>
    </row>
    <row r="2587" spans="2:90" x14ac:dyDescent="0.4">
      <c r="B2587" s="168" t="s">
        <v>462</v>
      </c>
      <c r="C2587" s="193"/>
      <c r="D2587" s="193"/>
      <c r="E2587" s="193" t="s">
        <v>906</v>
      </c>
      <c r="F2587" s="193"/>
      <c r="G2587" s="193"/>
      <c r="H2587" s="193"/>
      <c r="I2587" s="194"/>
      <c r="J2587" s="194"/>
      <c r="K2587" s="195"/>
      <c r="L2587" s="195"/>
      <c r="M2587" s="195"/>
      <c r="N2587" s="195"/>
      <c r="O2587" s="195"/>
      <c r="P2587" s="195"/>
      <c r="R2587" s="195"/>
      <c r="S2587" s="183" t="str">
        <f t="shared" ref="S2587:AX2587" si="3118">S$19</f>
        <v>S$15</v>
      </c>
      <c r="T2587" s="183" t="str">
        <f t="shared" si="3118"/>
        <v>T$15</v>
      </c>
      <c r="U2587" s="183" t="str">
        <f t="shared" si="3118"/>
        <v>U$15</v>
      </c>
      <c r="V2587" s="183" t="str">
        <f t="shared" si="3118"/>
        <v>V$15</v>
      </c>
      <c r="W2587" s="183" t="str">
        <f t="shared" si="3118"/>
        <v>W$15</v>
      </c>
      <c r="X2587" s="183" t="str">
        <f t="shared" si="3118"/>
        <v>X$15</v>
      </c>
      <c r="Y2587" s="183" t="str">
        <f t="shared" si="3118"/>
        <v>Y$15</v>
      </c>
      <c r="Z2587" s="183" t="str">
        <f t="shared" si="3118"/>
        <v>Z$15</v>
      </c>
      <c r="AA2587" s="183" t="str">
        <f t="shared" si="3118"/>
        <v>AA$15</v>
      </c>
      <c r="AB2587" s="183" t="str">
        <f t="shared" si="3118"/>
        <v>AB$15</v>
      </c>
      <c r="AC2587" s="183" t="str">
        <f t="shared" si="3118"/>
        <v>AC$15</v>
      </c>
      <c r="AD2587" s="183" t="str">
        <f t="shared" si="3118"/>
        <v>AD$15</v>
      </c>
      <c r="AE2587" s="183" t="str">
        <f t="shared" si="3118"/>
        <v>AE$15</v>
      </c>
      <c r="AF2587" s="183" t="str">
        <f t="shared" si="3118"/>
        <v>AF$15</v>
      </c>
      <c r="AG2587" s="183" t="str">
        <f t="shared" si="3118"/>
        <v>AG$15</v>
      </c>
      <c r="AH2587" s="183" t="str">
        <f t="shared" si="3118"/>
        <v>AH$15</v>
      </c>
      <c r="AI2587" s="183" t="str">
        <f t="shared" si="3118"/>
        <v>AI$15</v>
      </c>
      <c r="AJ2587" s="183" t="str">
        <f t="shared" si="3118"/>
        <v>AJ$15</v>
      </c>
      <c r="AK2587" s="183" t="str">
        <f t="shared" si="3118"/>
        <v>AK$15</v>
      </c>
      <c r="AL2587" s="183" t="str">
        <f t="shared" si="3118"/>
        <v>AL$15</v>
      </c>
      <c r="AM2587" s="183" t="str">
        <f t="shared" si="3118"/>
        <v>AM$15</v>
      </c>
      <c r="AN2587" s="183" t="str">
        <f t="shared" si="3118"/>
        <v>AN$15</v>
      </c>
      <c r="AO2587" s="183" t="str">
        <f t="shared" si="3118"/>
        <v>AO$15</v>
      </c>
      <c r="AP2587" s="183" t="str">
        <f t="shared" si="3118"/>
        <v>AP$15</v>
      </c>
      <c r="AQ2587" s="183" t="str">
        <f t="shared" si="3118"/>
        <v>AQ$15</v>
      </c>
      <c r="AR2587" s="183" t="str">
        <f t="shared" si="3118"/>
        <v>AR$15</v>
      </c>
      <c r="AS2587" s="183" t="str">
        <f t="shared" si="3118"/>
        <v>AS$15</v>
      </c>
      <c r="AT2587" s="183" t="str">
        <f t="shared" si="3118"/>
        <v>AT$15</v>
      </c>
      <c r="AU2587" s="183" t="str">
        <f t="shared" si="3118"/>
        <v>AU$15</v>
      </c>
      <c r="AV2587" s="183" t="str">
        <f t="shared" si="3118"/>
        <v>AV$15</v>
      </c>
      <c r="AW2587" s="183" t="str">
        <f t="shared" si="3118"/>
        <v>AW$15</v>
      </c>
      <c r="AX2587" s="183" t="str">
        <f t="shared" si="3118"/>
        <v>AX$15</v>
      </c>
      <c r="AY2587" s="183" t="str">
        <f t="shared" ref="AY2587:CD2587" si="3119">AY$19</f>
        <v>AY$15</v>
      </c>
      <c r="AZ2587" s="183" t="str">
        <f t="shared" si="3119"/>
        <v>AZ$15</v>
      </c>
      <c r="BA2587" s="183" t="str">
        <f t="shared" si="3119"/>
        <v>BA$15</v>
      </c>
      <c r="BB2587" s="183" t="str">
        <f t="shared" si="3119"/>
        <v>BB$15</v>
      </c>
      <c r="BC2587" s="183" t="str">
        <f t="shared" si="3119"/>
        <v>BC$15</v>
      </c>
      <c r="BD2587" s="183" t="str">
        <f t="shared" si="3119"/>
        <v>BD$15</v>
      </c>
      <c r="BE2587" s="183" t="str">
        <f t="shared" si="3119"/>
        <v>BE$15</v>
      </c>
      <c r="BF2587" s="183" t="str">
        <f t="shared" si="3119"/>
        <v>BF$15</v>
      </c>
      <c r="BG2587" s="183" t="str">
        <f t="shared" si="3119"/>
        <v>BG$15</v>
      </c>
      <c r="BH2587" s="183" t="str">
        <f t="shared" si="3119"/>
        <v>BH$15</v>
      </c>
      <c r="BI2587" s="183" t="str">
        <f t="shared" si="3119"/>
        <v>BI$15</v>
      </c>
      <c r="BJ2587" s="183" t="str">
        <f t="shared" si="3119"/>
        <v>BJ$15</v>
      </c>
      <c r="BK2587" s="183" t="str">
        <f t="shared" si="3119"/>
        <v>BK$15</v>
      </c>
      <c r="BL2587" s="183" t="str">
        <f t="shared" si="3119"/>
        <v>BL$15</v>
      </c>
      <c r="BM2587" s="183" t="str">
        <f t="shared" si="3119"/>
        <v>BM$15</v>
      </c>
      <c r="BN2587" s="183" t="str">
        <f t="shared" si="3119"/>
        <v>BN$15</v>
      </c>
      <c r="BO2587" s="183" t="str">
        <f t="shared" si="3119"/>
        <v>BO$15</v>
      </c>
      <c r="BP2587" s="183" t="str">
        <f t="shared" si="3119"/>
        <v>BP$15</v>
      </c>
      <c r="BQ2587" s="183" t="str">
        <f t="shared" si="3119"/>
        <v>BQ$15</v>
      </c>
      <c r="BR2587" s="183" t="str">
        <f t="shared" si="3119"/>
        <v>BR$15</v>
      </c>
      <c r="BS2587" s="183" t="str">
        <f t="shared" si="3119"/>
        <v>BS$15</v>
      </c>
      <c r="BT2587" s="183" t="str">
        <f t="shared" si="3119"/>
        <v>BT$15</v>
      </c>
      <c r="BU2587" s="183" t="str">
        <f t="shared" si="3119"/>
        <v>BU$15</v>
      </c>
      <c r="BV2587" s="183" t="str">
        <f t="shared" si="3119"/>
        <v>BV$15</v>
      </c>
      <c r="BW2587" s="183" t="str">
        <f t="shared" si="3119"/>
        <v>BW$15</v>
      </c>
      <c r="BX2587" s="183" t="str">
        <f t="shared" si="3119"/>
        <v>BX$15</v>
      </c>
      <c r="BY2587" s="183" t="str">
        <f t="shared" si="3119"/>
        <v>BY$15</v>
      </c>
      <c r="BZ2587" s="183" t="str">
        <f t="shared" si="3119"/>
        <v>BZ$15</v>
      </c>
      <c r="CA2587" s="183" t="str">
        <f t="shared" si="3119"/>
        <v>CA$15</v>
      </c>
      <c r="CB2587" s="183" t="str">
        <f t="shared" si="3119"/>
        <v>CB$15</v>
      </c>
      <c r="CC2587" s="183" t="str">
        <f t="shared" si="3119"/>
        <v>CC$15</v>
      </c>
      <c r="CD2587" s="183" t="str">
        <f t="shared" si="3119"/>
        <v>CD$15</v>
      </c>
      <c r="CE2587" s="183" t="str">
        <f t="shared" ref="CE2587:CL2587" si="3120">CE$19</f>
        <v>CE$15</v>
      </c>
      <c r="CF2587" s="183" t="str">
        <f t="shared" si="3120"/>
        <v>CF$15</v>
      </c>
      <c r="CG2587" s="183" t="str">
        <f t="shared" si="3120"/>
        <v>CG$15</v>
      </c>
      <c r="CH2587" s="183" t="str">
        <f t="shared" si="3120"/>
        <v>CH$15</v>
      </c>
      <c r="CI2587" s="183" t="str">
        <f t="shared" si="3120"/>
        <v>CI$15</v>
      </c>
      <c r="CJ2587" s="183" t="str">
        <f t="shared" si="3120"/>
        <v>CJ$15</v>
      </c>
      <c r="CK2587" s="183" t="str">
        <f t="shared" si="3120"/>
        <v>CK$15</v>
      </c>
      <c r="CL2587" s="183" t="str">
        <f t="shared" si="3120"/>
        <v>CL$15</v>
      </c>
    </row>
    <row r="2588" spans="2:90" x14ac:dyDescent="0.4">
      <c r="B2588" s="70" t="s">
        <v>527</v>
      </c>
      <c r="C2588" s="48"/>
      <c r="D2588" s="48" t="s">
        <v>525</v>
      </c>
      <c r="E2588" s="48" t="s">
        <v>525</v>
      </c>
      <c r="F2588" s="48" t="s">
        <v>526</v>
      </c>
      <c r="G2588" s="48" t="s">
        <v>243</v>
      </c>
      <c r="H2588" s="48"/>
      <c r="I2588" s="277"/>
      <c r="J2588" s="277"/>
      <c r="K2588" s="48"/>
      <c r="L2588" s="48"/>
      <c r="M2588" s="48"/>
      <c r="N2588" s="48"/>
      <c r="O2588" s="48"/>
      <c r="P2588" s="48"/>
      <c r="R2588" s="70"/>
      <c r="S2588" s="278"/>
      <c r="T2588" s="278"/>
      <c r="U2588" s="278"/>
      <c r="V2588" s="278"/>
      <c r="W2588" s="278"/>
      <c r="X2588" s="278"/>
      <c r="Y2588" s="278"/>
      <c r="Z2588" s="278"/>
      <c r="AA2588" s="278"/>
      <c r="AB2588" s="278"/>
      <c r="AC2588" s="278"/>
      <c r="AD2588" s="278"/>
      <c r="AE2588" s="278"/>
      <c r="AF2588" s="278"/>
      <c r="AG2588" s="278"/>
      <c r="AH2588" s="278"/>
      <c r="AI2588" s="278"/>
      <c r="AJ2588" s="278"/>
      <c r="AK2588" s="278"/>
      <c r="AL2588" s="278"/>
      <c r="AM2588" s="278"/>
      <c r="AN2588" s="278"/>
      <c r="AO2588" s="278"/>
      <c r="AP2588" s="278"/>
      <c r="AQ2588" s="278"/>
      <c r="AR2588" s="278"/>
      <c r="AS2588" s="278"/>
      <c r="AT2588" s="278"/>
      <c r="AU2588" s="278"/>
      <c r="AV2588" s="278"/>
      <c r="AW2588" s="278"/>
      <c r="AX2588" s="278"/>
      <c r="AY2588" s="278"/>
      <c r="AZ2588" s="278"/>
      <c r="BA2588" s="278"/>
      <c r="BB2588" s="278"/>
      <c r="BC2588" s="278"/>
      <c r="BD2588" s="278"/>
      <c r="BE2588" s="278"/>
      <c r="BF2588" s="278"/>
      <c r="BG2588" s="278"/>
      <c r="BH2588" s="278"/>
      <c r="BI2588" s="278"/>
      <c r="BJ2588" s="278"/>
      <c r="BK2588" s="278"/>
      <c r="BL2588" s="278"/>
      <c r="BM2588" s="278"/>
      <c r="BN2588" s="278"/>
      <c r="BO2588" s="278"/>
      <c r="BP2588" s="278"/>
      <c r="BQ2588" s="278"/>
      <c r="BR2588" s="278"/>
      <c r="BS2588" s="278"/>
      <c r="BT2588" s="278"/>
      <c r="BU2588" s="278"/>
      <c r="BV2588" s="278"/>
      <c r="BW2588" s="278"/>
      <c r="BX2588" s="278"/>
      <c r="BY2588" s="278"/>
      <c r="BZ2588" s="278"/>
      <c r="CA2588" s="278"/>
      <c r="CB2588" s="278"/>
      <c r="CC2588" s="278"/>
      <c r="CD2588" s="278"/>
      <c r="CE2588" s="278"/>
      <c r="CF2588" s="278"/>
      <c r="CG2588" s="278"/>
      <c r="CH2588" s="278"/>
      <c r="CI2588" s="278"/>
      <c r="CJ2588" s="278"/>
      <c r="CK2588" s="278"/>
      <c r="CL2588" s="278"/>
    </row>
    <row r="2589" spans="2:90" x14ac:dyDescent="0.4">
      <c r="B2589" s="120" t="str">
        <f>"Current asset - "&amp;(SUBSTITUTE(B2588,":",""))</f>
        <v>Current asset - Fixed constant current asset</v>
      </c>
      <c r="C2589" t="s">
        <v>224</v>
      </c>
      <c r="D2589" t="s">
        <v>525</v>
      </c>
      <c r="E2589" t="s">
        <v>906</v>
      </c>
      <c r="G2589" t="str">
        <f>E2589</f>
        <v/>
      </c>
      <c r="J2589" s="74">
        <v>1000</v>
      </c>
      <c r="K2589" s="53">
        <f>SUMIF($4:$4,K$2,2589:2589)</f>
        <v>1000</v>
      </c>
      <c r="L2589" s="53">
        <f>SUMIF($4:$4,L$2,2589:2589)</f>
        <v>1000</v>
      </c>
      <c r="M2589" s="53">
        <f>SUMIF($4:$4,M$2,2589:2589)</f>
        <v>1000</v>
      </c>
      <c r="N2589" s="53">
        <f>SUMIF($4:$4,N$2,2589:2589)</f>
        <v>1000</v>
      </c>
      <c r="O2589" s="53">
        <f>SUMIF($4:$4,O$2,2589:2589)</f>
        <v>1000</v>
      </c>
      <c r="P2589" s="53">
        <f>SUMIF($4:$4,P$2,2589:2589)</f>
        <v>1000</v>
      </c>
      <c r="R2589" s="24">
        <f>$J2589</f>
        <v>1000</v>
      </c>
      <c r="S2589" s="80">
        <f t="shared" ref="S2589:CE2589" si="3121">R2589</f>
        <v>1000</v>
      </c>
      <c r="T2589" s="80">
        <f t="shared" si="3121"/>
        <v>1000</v>
      </c>
      <c r="U2589" s="80">
        <f t="shared" si="3121"/>
        <v>1000</v>
      </c>
      <c r="V2589" s="80">
        <f t="shared" si="3121"/>
        <v>1000</v>
      </c>
      <c r="W2589" s="80">
        <f t="shared" si="3121"/>
        <v>1000</v>
      </c>
      <c r="X2589" s="80">
        <f t="shared" si="3121"/>
        <v>1000</v>
      </c>
      <c r="Y2589" s="80">
        <f t="shared" si="3121"/>
        <v>1000</v>
      </c>
      <c r="Z2589" s="80">
        <f t="shared" si="3121"/>
        <v>1000</v>
      </c>
      <c r="AA2589" s="80">
        <f t="shared" si="3121"/>
        <v>1000</v>
      </c>
      <c r="AB2589" s="80">
        <f t="shared" si="3121"/>
        <v>1000</v>
      </c>
      <c r="AC2589" s="80">
        <f t="shared" si="3121"/>
        <v>1000</v>
      </c>
      <c r="AD2589" s="80">
        <f t="shared" si="3121"/>
        <v>1000</v>
      </c>
      <c r="AE2589" s="80">
        <f t="shared" si="3121"/>
        <v>1000</v>
      </c>
      <c r="AF2589" s="80">
        <f t="shared" si="3121"/>
        <v>1000</v>
      </c>
      <c r="AG2589" s="80">
        <f t="shared" si="3121"/>
        <v>1000</v>
      </c>
      <c r="AH2589" s="80">
        <f t="shared" si="3121"/>
        <v>1000</v>
      </c>
      <c r="AI2589" s="80">
        <f t="shared" si="3121"/>
        <v>1000</v>
      </c>
      <c r="AJ2589" s="80">
        <f t="shared" si="3121"/>
        <v>1000</v>
      </c>
      <c r="AK2589" s="80">
        <f t="shared" si="3121"/>
        <v>1000</v>
      </c>
      <c r="AL2589" s="80">
        <f t="shared" si="3121"/>
        <v>1000</v>
      </c>
      <c r="AM2589" s="80">
        <f t="shared" si="3121"/>
        <v>1000</v>
      </c>
      <c r="AN2589" s="80">
        <f t="shared" si="3121"/>
        <v>1000</v>
      </c>
      <c r="AO2589" s="80">
        <f t="shared" si="3121"/>
        <v>1000</v>
      </c>
      <c r="AP2589" s="80">
        <f t="shared" si="3121"/>
        <v>1000</v>
      </c>
      <c r="AQ2589" s="80">
        <f t="shared" si="3121"/>
        <v>1000</v>
      </c>
      <c r="AR2589" s="80">
        <f t="shared" si="3121"/>
        <v>1000</v>
      </c>
      <c r="AS2589" s="80">
        <f t="shared" si="3121"/>
        <v>1000</v>
      </c>
      <c r="AT2589" s="80">
        <f t="shared" si="3121"/>
        <v>1000</v>
      </c>
      <c r="AU2589" s="80">
        <f t="shared" si="3121"/>
        <v>1000</v>
      </c>
      <c r="AV2589" s="80">
        <f t="shared" si="3121"/>
        <v>1000</v>
      </c>
      <c r="AW2589" s="80">
        <f t="shared" si="3121"/>
        <v>1000</v>
      </c>
      <c r="AX2589" s="80">
        <f t="shared" si="3121"/>
        <v>1000</v>
      </c>
      <c r="AY2589" s="80">
        <f t="shared" si="3121"/>
        <v>1000</v>
      </c>
      <c r="AZ2589" s="80">
        <f t="shared" si="3121"/>
        <v>1000</v>
      </c>
      <c r="BA2589" s="80">
        <f t="shared" si="3121"/>
        <v>1000</v>
      </c>
      <c r="BB2589" s="80">
        <f t="shared" si="3121"/>
        <v>1000</v>
      </c>
      <c r="BC2589" s="80">
        <f t="shared" si="3121"/>
        <v>1000</v>
      </c>
      <c r="BD2589" s="80">
        <f t="shared" si="3121"/>
        <v>1000</v>
      </c>
      <c r="BE2589" s="80">
        <f t="shared" si="3121"/>
        <v>1000</v>
      </c>
      <c r="BF2589" s="80">
        <f t="shared" si="3121"/>
        <v>1000</v>
      </c>
      <c r="BG2589" s="80">
        <f t="shared" si="3121"/>
        <v>1000</v>
      </c>
      <c r="BH2589" s="80">
        <f t="shared" si="3121"/>
        <v>1000</v>
      </c>
      <c r="BI2589" s="80">
        <f t="shared" si="3121"/>
        <v>1000</v>
      </c>
      <c r="BJ2589" s="80">
        <f t="shared" si="3121"/>
        <v>1000</v>
      </c>
      <c r="BK2589" s="80">
        <f t="shared" si="3121"/>
        <v>1000</v>
      </c>
      <c r="BL2589" s="80">
        <f t="shared" si="3121"/>
        <v>1000</v>
      </c>
      <c r="BM2589" s="80">
        <f t="shared" si="3121"/>
        <v>1000</v>
      </c>
      <c r="BN2589" s="80">
        <f t="shared" si="3121"/>
        <v>1000</v>
      </c>
      <c r="BO2589" s="80">
        <f t="shared" si="3121"/>
        <v>1000</v>
      </c>
      <c r="BP2589" s="80">
        <f t="shared" si="3121"/>
        <v>1000</v>
      </c>
      <c r="BQ2589" s="80">
        <f t="shared" si="3121"/>
        <v>1000</v>
      </c>
      <c r="BR2589" s="80">
        <f t="shared" si="3121"/>
        <v>1000</v>
      </c>
      <c r="BS2589" s="80">
        <f t="shared" si="3121"/>
        <v>1000</v>
      </c>
      <c r="BT2589" s="80">
        <f t="shared" si="3121"/>
        <v>1000</v>
      </c>
      <c r="BU2589" s="80">
        <f t="shared" si="3121"/>
        <v>1000</v>
      </c>
      <c r="BV2589" s="80">
        <f t="shared" si="3121"/>
        <v>1000</v>
      </c>
      <c r="BW2589" s="80">
        <f t="shared" si="3121"/>
        <v>1000</v>
      </c>
      <c r="BX2589" s="80">
        <f t="shared" si="3121"/>
        <v>1000</v>
      </c>
      <c r="BY2589" s="80">
        <f t="shared" si="3121"/>
        <v>1000</v>
      </c>
      <c r="BZ2589" s="80">
        <f t="shared" si="3121"/>
        <v>1000</v>
      </c>
      <c r="CA2589" s="80">
        <f t="shared" si="3121"/>
        <v>1000</v>
      </c>
      <c r="CB2589" s="80">
        <f t="shared" si="3121"/>
        <v>1000</v>
      </c>
      <c r="CC2589" s="80">
        <f t="shared" si="3121"/>
        <v>1000</v>
      </c>
      <c r="CD2589" s="80">
        <f t="shared" si="3121"/>
        <v>1000</v>
      </c>
      <c r="CE2589" s="80">
        <f t="shared" si="3121"/>
        <v>1000</v>
      </c>
      <c r="CF2589" s="80">
        <f>CE2589</f>
        <v>1000</v>
      </c>
      <c r="CG2589" s="80">
        <f t="shared" ref="CG2589:CL2589" si="3122">CF2589</f>
        <v>1000</v>
      </c>
      <c r="CH2589" s="80">
        <f t="shared" si="3122"/>
        <v>1000</v>
      </c>
      <c r="CI2589" s="80">
        <f t="shared" si="3122"/>
        <v>1000</v>
      </c>
      <c r="CJ2589" s="80">
        <f t="shared" si="3122"/>
        <v>1000</v>
      </c>
      <c r="CK2589" s="80">
        <f t="shared" si="3122"/>
        <v>1000</v>
      </c>
      <c r="CL2589" s="80">
        <f t="shared" si="3122"/>
        <v>1000</v>
      </c>
    </row>
    <row r="2590" spans="2:90" x14ac:dyDescent="0.4">
      <c r="B2590" s="121"/>
      <c r="C2590" s="27"/>
      <c r="D2590" s="27" t="s">
        <v>525</v>
      </c>
      <c r="E2590" s="27" t="s">
        <v>906</v>
      </c>
      <c r="F2590" s="27"/>
      <c r="G2590" s="27"/>
      <c r="H2590" s="27"/>
      <c r="I2590" s="77"/>
      <c r="J2590" s="77"/>
      <c r="K2590" s="28"/>
      <c r="L2590" s="28"/>
      <c r="M2590" s="28"/>
      <c r="N2590" s="28"/>
      <c r="O2590" s="28"/>
      <c r="P2590" s="28"/>
      <c r="R2590" s="33"/>
      <c r="S2590" s="77"/>
      <c r="T2590" s="77"/>
      <c r="U2590" s="77"/>
      <c r="V2590" s="77"/>
      <c r="W2590" s="77"/>
      <c r="X2590" s="77"/>
      <c r="Y2590" s="77"/>
      <c r="Z2590" s="77"/>
      <c r="AA2590" s="77"/>
      <c r="AB2590" s="77"/>
      <c r="AC2590" s="77"/>
      <c r="AD2590" s="77"/>
      <c r="AE2590" s="77"/>
      <c r="AF2590" s="77"/>
      <c r="AG2590" s="77"/>
      <c r="AH2590" s="77"/>
      <c r="AI2590" s="77"/>
      <c r="AJ2590" s="77"/>
      <c r="AK2590" s="77"/>
      <c r="AL2590" s="77"/>
      <c r="AM2590" s="77"/>
      <c r="AN2590" s="77"/>
      <c r="AO2590" s="77"/>
      <c r="AP2590" s="77"/>
      <c r="AQ2590" s="77"/>
      <c r="AR2590" s="77"/>
      <c r="AS2590" s="77"/>
      <c r="AT2590" s="77"/>
      <c r="AU2590" s="77"/>
      <c r="AV2590" s="77"/>
      <c r="AW2590" s="77"/>
      <c r="AX2590" s="77"/>
      <c r="AY2590" s="77"/>
      <c r="AZ2590" s="77"/>
      <c r="BA2590" s="77"/>
      <c r="BB2590" s="77"/>
      <c r="BC2590" s="77"/>
      <c r="BD2590" s="77"/>
      <c r="BE2590" s="77"/>
      <c r="BF2590" s="77"/>
      <c r="BG2590" s="77"/>
      <c r="BH2590" s="77"/>
      <c r="BI2590" s="77"/>
      <c r="BJ2590" s="77"/>
      <c r="BK2590" s="77"/>
      <c r="BL2590" s="77"/>
      <c r="BM2590" s="77"/>
      <c r="BN2590" s="77"/>
      <c r="BO2590" s="77"/>
      <c r="BP2590" s="77"/>
      <c r="BQ2590" s="77"/>
      <c r="BR2590" s="77"/>
      <c r="BS2590" s="77"/>
      <c r="BT2590" s="77"/>
      <c r="BU2590" s="77"/>
      <c r="BV2590" s="77"/>
      <c r="BW2590" s="77"/>
      <c r="BX2590" s="77"/>
      <c r="BY2590" s="77"/>
      <c r="BZ2590" s="77"/>
      <c r="CA2590" s="77"/>
      <c r="CB2590" s="77"/>
      <c r="CC2590" s="77"/>
      <c r="CD2590" s="77"/>
      <c r="CE2590" s="77"/>
      <c r="CF2590" s="77"/>
      <c r="CG2590" s="77"/>
      <c r="CH2590" s="77"/>
      <c r="CI2590" s="77"/>
      <c r="CJ2590" s="77"/>
      <c r="CK2590" s="77"/>
      <c r="CL2590" s="77"/>
    </row>
    <row r="2591" spans="2:90" x14ac:dyDescent="0.4">
      <c r="B2591" s="120" t="str">
        <f>"Change in "&amp;B2589</f>
        <v>Change in Current asset - Fixed constant current asset</v>
      </c>
      <c r="C2591" t="s">
        <v>234</v>
      </c>
      <c r="D2591" t="s">
        <v>525</v>
      </c>
      <c r="E2591" t="s">
        <v>906</v>
      </c>
      <c r="I2591" s="74"/>
      <c r="J2591" s="74"/>
      <c r="K2591" s="53">
        <f>SUMIF($3:$3,K$2,2591:2591)</f>
        <v>0</v>
      </c>
      <c r="L2591" s="53">
        <f>SUMIF($3:$3,L$2,2591:2591)</f>
        <v>0</v>
      </c>
      <c r="M2591" s="53">
        <f>SUMIF($3:$3,M$2,2591:2591)</f>
        <v>0</v>
      </c>
      <c r="N2591" s="53">
        <f>SUMIF($3:$3,N$2,2591:2591)</f>
        <v>0</v>
      </c>
      <c r="O2591" s="53">
        <f>SUMIF($3:$3,O$2,2591:2591)</f>
        <v>0</v>
      </c>
      <c r="P2591" s="53">
        <f>SUMIF($3:$3,P$2,2591:2591)</f>
        <v>0</v>
      </c>
      <c r="R2591" s="24"/>
      <c r="S2591" s="80">
        <f t="shared" ref="S2591:CE2591" si="3123">R2589-S2589</f>
        <v>0</v>
      </c>
      <c r="T2591" s="80">
        <f t="shared" si="3123"/>
        <v>0</v>
      </c>
      <c r="U2591" s="80">
        <f t="shared" si="3123"/>
        <v>0</v>
      </c>
      <c r="V2591" s="80">
        <f t="shared" si="3123"/>
        <v>0</v>
      </c>
      <c r="W2591" s="80">
        <f t="shared" si="3123"/>
        <v>0</v>
      </c>
      <c r="X2591" s="80">
        <f t="shared" si="3123"/>
        <v>0</v>
      </c>
      <c r="Y2591" s="80">
        <f t="shared" si="3123"/>
        <v>0</v>
      </c>
      <c r="Z2591" s="80">
        <f t="shared" si="3123"/>
        <v>0</v>
      </c>
      <c r="AA2591" s="80">
        <f t="shared" si="3123"/>
        <v>0</v>
      </c>
      <c r="AB2591" s="80">
        <f t="shared" si="3123"/>
        <v>0</v>
      </c>
      <c r="AC2591" s="80">
        <f t="shared" si="3123"/>
        <v>0</v>
      </c>
      <c r="AD2591" s="80">
        <f t="shared" si="3123"/>
        <v>0</v>
      </c>
      <c r="AE2591" s="80">
        <f t="shared" si="3123"/>
        <v>0</v>
      </c>
      <c r="AF2591" s="80">
        <f t="shared" si="3123"/>
        <v>0</v>
      </c>
      <c r="AG2591" s="80">
        <f t="shared" si="3123"/>
        <v>0</v>
      </c>
      <c r="AH2591" s="80">
        <f t="shared" si="3123"/>
        <v>0</v>
      </c>
      <c r="AI2591" s="80">
        <f t="shared" si="3123"/>
        <v>0</v>
      </c>
      <c r="AJ2591" s="80">
        <f t="shared" si="3123"/>
        <v>0</v>
      </c>
      <c r="AK2591" s="80">
        <f t="shared" si="3123"/>
        <v>0</v>
      </c>
      <c r="AL2591" s="80">
        <f t="shared" si="3123"/>
        <v>0</v>
      </c>
      <c r="AM2591" s="80">
        <f t="shared" si="3123"/>
        <v>0</v>
      </c>
      <c r="AN2591" s="80">
        <f t="shared" si="3123"/>
        <v>0</v>
      </c>
      <c r="AO2591" s="80">
        <f t="shared" si="3123"/>
        <v>0</v>
      </c>
      <c r="AP2591" s="80">
        <f t="shared" si="3123"/>
        <v>0</v>
      </c>
      <c r="AQ2591" s="80">
        <f t="shared" si="3123"/>
        <v>0</v>
      </c>
      <c r="AR2591" s="80">
        <f t="shared" si="3123"/>
        <v>0</v>
      </c>
      <c r="AS2591" s="80">
        <f t="shared" si="3123"/>
        <v>0</v>
      </c>
      <c r="AT2591" s="80">
        <f t="shared" si="3123"/>
        <v>0</v>
      </c>
      <c r="AU2591" s="80">
        <f t="shared" si="3123"/>
        <v>0</v>
      </c>
      <c r="AV2591" s="80">
        <f t="shared" si="3123"/>
        <v>0</v>
      </c>
      <c r="AW2591" s="80">
        <f t="shared" si="3123"/>
        <v>0</v>
      </c>
      <c r="AX2591" s="80">
        <f t="shared" si="3123"/>
        <v>0</v>
      </c>
      <c r="AY2591" s="80">
        <f t="shared" si="3123"/>
        <v>0</v>
      </c>
      <c r="AZ2591" s="80">
        <f t="shared" si="3123"/>
        <v>0</v>
      </c>
      <c r="BA2591" s="80">
        <f t="shared" si="3123"/>
        <v>0</v>
      </c>
      <c r="BB2591" s="80">
        <f t="shared" si="3123"/>
        <v>0</v>
      </c>
      <c r="BC2591" s="80">
        <f t="shared" si="3123"/>
        <v>0</v>
      </c>
      <c r="BD2591" s="80">
        <f t="shared" si="3123"/>
        <v>0</v>
      </c>
      <c r="BE2591" s="80">
        <f t="shared" si="3123"/>
        <v>0</v>
      </c>
      <c r="BF2591" s="80">
        <f t="shared" si="3123"/>
        <v>0</v>
      </c>
      <c r="BG2591" s="80">
        <f t="shared" si="3123"/>
        <v>0</v>
      </c>
      <c r="BH2591" s="80">
        <f t="shared" si="3123"/>
        <v>0</v>
      </c>
      <c r="BI2591" s="80">
        <f t="shared" si="3123"/>
        <v>0</v>
      </c>
      <c r="BJ2591" s="80">
        <f t="shared" si="3123"/>
        <v>0</v>
      </c>
      <c r="BK2591" s="80">
        <f t="shared" si="3123"/>
        <v>0</v>
      </c>
      <c r="BL2591" s="80">
        <f t="shared" si="3123"/>
        <v>0</v>
      </c>
      <c r="BM2591" s="80">
        <f t="shared" si="3123"/>
        <v>0</v>
      </c>
      <c r="BN2591" s="80">
        <f t="shared" si="3123"/>
        <v>0</v>
      </c>
      <c r="BO2591" s="80">
        <f t="shared" si="3123"/>
        <v>0</v>
      </c>
      <c r="BP2591" s="80">
        <f t="shared" si="3123"/>
        <v>0</v>
      </c>
      <c r="BQ2591" s="80">
        <f t="shared" si="3123"/>
        <v>0</v>
      </c>
      <c r="BR2591" s="80">
        <f t="shared" si="3123"/>
        <v>0</v>
      </c>
      <c r="BS2591" s="80">
        <f t="shared" si="3123"/>
        <v>0</v>
      </c>
      <c r="BT2591" s="80">
        <f t="shared" si="3123"/>
        <v>0</v>
      </c>
      <c r="BU2591" s="80">
        <f t="shared" si="3123"/>
        <v>0</v>
      </c>
      <c r="BV2591" s="80">
        <f t="shared" si="3123"/>
        <v>0</v>
      </c>
      <c r="BW2591" s="80">
        <f t="shared" si="3123"/>
        <v>0</v>
      </c>
      <c r="BX2591" s="80">
        <f t="shared" si="3123"/>
        <v>0</v>
      </c>
      <c r="BY2591" s="80">
        <f t="shared" si="3123"/>
        <v>0</v>
      </c>
      <c r="BZ2591" s="80">
        <f t="shared" si="3123"/>
        <v>0</v>
      </c>
      <c r="CA2591" s="80">
        <f t="shared" si="3123"/>
        <v>0</v>
      </c>
      <c r="CB2591" s="80">
        <f t="shared" si="3123"/>
        <v>0</v>
      </c>
      <c r="CC2591" s="80">
        <f t="shared" si="3123"/>
        <v>0</v>
      </c>
      <c r="CD2591" s="80">
        <f t="shared" si="3123"/>
        <v>0</v>
      </c>
      <c r="CE2591" s="80">
        <f t="shared" si="3123"/>
        <v>0</v>
      </c>
      <c r="CF2591" s="80">
        <f>CE2589-CF2589</f>
        <v>0</v>
      </c>
      <c r="CG2591" s="80">
        <f t="shared" ref="CG2591:CL2591" si="3124">CF2589-CG2589</f>
        <v>0</v>
      </c>
      <c r="CH2591" s="80">
        <f t="shared" si="3124"/>
        <v>0</v>
      </c>
      <c r="CI2591" s="80">
        <f t="shared" si="3124"/>
        <v>0</v>
      </c>
      <c r="CJ2591" s="80">
        <f t="shared" si="3124"/>
        <v>0</v>
      </c>
      <c r="CK2591" s="80">
        <f t="shared" si="3124"/>
        <v>0</v>
      </c>
      <c r="CL2591" s="80">
        <f t="shared" si="3124"/>
        <v>0</v>
      </c>
    </row>
    <row r="2592" spans="2:90" x14ac:dyDescent="0.4">
      <c r="B2592" s="120"/>
      <c r="D2592" t="s">
        <v>525</v>
      </c>
      <c r="E2592" t="s">
        <v>906</v>
      </c>
      <c r="I2592" s="74"/>
      <c r="J2592" s="74"/>
      <c r="K2592" s="53"/>
      <c r="L2592" s="53"/>
      <c r="M2592" s="53"/>
      <c r="N2592" s="53"/>
      <c r="O2592" s="53"/>
      <c r="P2592" s="53"/>
      <c r="R2592" s="24"/>
      <c r="S2592" s="80"/>
      <c r="T2592" s="80"/>
      <c r="U2592" s="80"/>
      <c r="V2592" s="80"/>
      <c r="W2592" s="80"/>
      <c r="X2592" s="80"/>
      <c r="Y2592" s="80"/>
      <c r="Z2592" s="80"/>
      <c r="AA2592" s="80"/>
      <c r="AB2592" s="80"/>
      <c r="AC2592" s="80"/>
      <c r="AD2592" s="80"/>
      <c r="AE2592" s="80"/>
      <c r="AF2592" s="80"/>
      <c r="AG2592" s="80"/>
      <c r="AH2592" s="80"/>
      <c r="AI2592" s="80"/>
      <c r="AJ2592" s="80"/>
      <c r="AK2592" s="80"/>
      <c r="AL2592" s="80"/>
      <c r="AM2592" s="80"/>
      <c r="AN2592" s="80"/>
      <c r="AO2592" s="80"/>
      <c r="AP2592" s="80"/>
      <c r="AQ2592" s="80"/>
      <c r="AR2592" s="80"/>
      <c r="AS2592" s="80"/>
      <c r="AT2592" s="80"/>
      <c r="AU2592" s="80"/>
      <c r="AV2592" s="80"/>
      <c r="AW2592" s="80"/>
      <c r="AX2592" s="80"/>
      <c r="AY2592" s="80"/>
      <c r="AZ2592" s="80"/>
      <c r="BA2592" s="80"/>
      <c r="BB2592" s="80"/>
      <c r="BC2592" s="80"/>
      <c r="BD2592" s="80"/>
      <c r="BE2592" s="80"/>
      <c r="BF2592" s="80"/>
      <c r="BG2592" s="80"/>
      <c r="BH2592" s="80"/>
      <c r="BI2592" s="80"/>
      <c r="BJ2592" s="80"/>
      <c r="BK2592" s="80"/>
      <c r="BL2592" s="80"/>
      <c r="BM2592" s="80"/>
      <c r="BN2592" s="80"/>
      <c r="BO2592" s="80"/>
      <c r="BP2592" s="80"/>
      <c r="BQ2592" s="80"/>
      <c r="BR2592" s="80"/>
      <c r="BS2592" s="80"/>
      <c r="BT2592" s="80"/>
      <c r="BU2592" s="80"/>
      <c r="BV2592" s="80"/>
      <c r="BW2592" s="80"/>
      <c r="BX2592" s="80"/>
      <c r="BY2592" s="80"/>
      <c r="BZ2592" s="80"/>
      <c r="CA2592" s="80"/>
      <c r="CB2592" s="80"/>
      <c r="CC2592" s="80"/>
      <c r="CD2592" s="80"/>
      <c r="CE2592" s="80"/>
      <c r="CF2592" s="80"/>
      <c r="CG2592" s="80"/>
      <c r="CH2592" s="80"/>
      <c r="CI2592" s="80"/>
      <c r="CJ2592" s="80"/>
      <c r="CK2592" s="80"/>
      <c r="CL2592" s="80"/>
    </row>
    <row r="2593" spans="2:90" x14ac:dyDescent="0.4">
      <c r="B2593" s="130" t="str">
        <f>B2580</f>
        <v>(Primary label)</v>
      </c>
      <c r="C2593" s="27"/>
      <c r="D2593" s="27" t="s">
        <v>525</v>
      </c>
      <c r="E2593" s="27" t="s">
        <v>906</v>
      </c>
      <c r="F2593" s="27"/>
      <c r="G2593" s="27" t="s">
        <v>330</v>
      </c>
      <c r="H2593" s="27"/>
      <c r="I2593" s="78"/>
      <c r="J2593" s="78"/>
      <c r="K2593" s="33"/>
      <c r="L2593" s="33"/>
      <c r="M2593" s="33"/>
      <c r="N2593" s="33"/>
      <c r="O2593" s="33"/>
      <c r="P2593" s="33"/>
      <c r="R2593" s="33"/>
      <c r="S2593" s="77"/>
      <c r="T2593" s="77"/>
      <c r="U2593" s="77"/>
      <c r="V2593" s="77"/>
      <c r="W2593" s="77"/>
      <c r="X2593" s="77"/>
      <c r="Y2593" s="77"/>
      <c r="Z2593" s="77"/>
      <c r="AA2593" s="77"/>
      <c r="AB2593" s="77"/>
      <c r="AC2593" s="77"/>
      <c r="AD2593" s="77"/>
      <c r="AE2593" s="77"/>
      <c r="AF2593" s="77"/>
      <c r="AG2593" s="77"/>
      <c r="AH2593" s="77"/>
      <c r="AI2593" s="77"/>
      <c r="AJ2593" s="77"/>
      <c r="AK2593" s="77"/>
      <c r="AL2593" s="77"/>
      <c r="AM2593" s="77"/>
      <c r="AN2593" s="77"/>
      <c r="AO2593" s="77"/>
      <c r="AP2593" s="77"/>
      <c r="AQ2593" s="77"/>
      <c r="AR2593" s="77"/>
      <c r="AS2593" s="77"/>
      <c r="AT2593" s="77"/>
      <c r="AU2593" s="77"/>
      <c r="AV2593" s="77"/>
      <c r="AW2593" s="77"/>
      <c r="AX2593" s="77"/>
      <c r="AY2593" s="77"/>
      <c r="AZ2593" s="77"/>
      <c r="BA2593" s="77"/>
      <c r="BB2593" s="77"/>
      <c r="BC2593" s="77"/>
      <c r="BD2593" s="77"/>
      <c r="BE2593" s="77"/>
      <c r="BF2593" s="77"/>
      <c r="BG2593" s="77"/>
      <c r="BH2593" s="77"/>
      <c r="BI2593" s="77"/>
      <c r="BJ2593" s="77"/>
      <c r="BK2593" s="77"/>
      <c r="BL2593" s="77"/>
      <c r="BM2593" s="77"/>
      <c r="BN2593" s="77"/>
      <c r="BO2593" s="77"/>
      <c r="BP2593" s="77"/>
      <c r="BQ2593" s="77"/>
      <c r="BR2593" s="77"/>
      <c r="BS2593" s="77"/>
      <c r="BT2593" s="77"/>
      <c r="BU2593" s="77"/>
      <c r="BV2593" s="77"/>
      <c r="BW2593" s="77"/>
      <c r="BX2593" s="77"/>
      <c r="BY2593" s="77"/>
      <c r="BZ2593" s="77"/>
      <c r="CA2593" s="77"/>
      <c r="CB2593" s="77"/>
      <c r="CC2593" s="77"/>
      <c r="CD2593" s="77"/>
      <c r="CE2593" s="77"/>
      <c r="CF2593" s="77"/>
      <c r="CG2593" s="77"/>
      <c r="CH2593" s="77"/>
      <c r="CI2593" s="77"/>
      <c r="CJ2593" s="77"/>
      <c r="CK2593" s="77"/>
      <c r="CL2593" s="77"/>
    </row>
    <row r="2594" spans="2:90" x14ac:dyDescent="0.4">
      <c r="B2594" s="130" t="str">
        <f>B2581</f>
        <v>primary unit</v>
      </c>
      <c r="C2594" s="27"/>
      <c r="D2594" s="27" t="s">
        <v>525</v>
      </c>
      <c r="E2594" s="27" t="s">
        <v>906</v>
      </c>
      <c r="F2594" s="27"/>
      <c r="G2594" s="27" t="s">
        <v>330</v>
      </c>
      <c r="H2594" s="27"/>
      <c r="I2594" s="78"/>
      <c r="J2594" s="78"/>
      <c r="K2594" s="33"/>
      <c r="L2594" s="33"/>
      <c r="M2594" s="33"/>
      <c r="N2594" s="33"/>
      <c r="O2594" s="33"/>
      <c r="P2594" s="33"/>
      <c r="R2594" s="33"/>
      <c r="S2594" s="77"/>
      <c r="T2594" s="77"/>
      <c r="U2594" s="77"/>
      <c r="V2594" s="77"/>
      <c r="W2594" s="77"/>
      <c r="X2594" s="77"/>
      <c r="Y2594" s="77"/>
      <c r="Z2594" s="77"/>
      <c r="AA2594" s="77"/>
      <c r="AB2594" s="77"/>
      <c r="AC2594" s="77"/>
      <c r="AD2594" s="77"/>
      <c r="AE2594" s="77"/>
      <c r="AF2594" s="77"/>
      <c r="AG2594" s="77"/>
      <c r="AH2594" s="77"/>
      <c r="AI2594" s="77"/>
      <c r="AJ2594" s="77"/>
      <c r="AK2594" s="77"/>
      <c r="AL2594" s="77"/>
      <c r="AM2594" s="77"/>
      <c r="AN2594" s="77"/>
      <c r="AO2594" s="77"/>
      <c r="AP2594" s="77"/>
      <c r="AQ2594" s="77"/>
      <c r="AR2594" s="77"/>
      <c r="AS2594" s="77"/>
      <c r="AT2594" s="77"/>
      <c r="AU2594" s="77"/>
      <c r="AV2594" s="77"/>
      <c r="AW2594" s="77"/>
      <c r="AX2594" s="77"/>
      <c r="AY2594" s="77"/>
      <c r="AZ2594" s="77"/>
      <c r="BA2594" s="77"/>
      <c r="BB2594" s="77"/>
      <c r="BC2594" s="77"/>
      <c r="BD2594" s="77"/>
      <c r="BE2594" s="77"/>
      <c r="BF2594" s="77"/>
      <c r="BG2594" s="77"/>
      <c r="BH2594" s="77"/>
      <c r="BI2594" s="77"/>
      <c r="BJ2594" s="77"/>
      <c r="BK2594" s="77"/>
      <c r="BL2594" s="77"/>
      <c r="BM2594" s="77"/>
      <c r="BN2594" s="77"/>
      <c r="BO2594" s="77"/>
      <c r="BP2594" s="77"/>
      <c r="BQ2594" s="77"/>
      <c r="BR2594" s="77"/>
      <c r="BS2594" s="77"/>
      <c r="BT2594" s="77"/>
      <c r="BU2594" s="77"/>
      <c r="BV2594" s="77"/>
      <c r="BW2594" s="77"/>
      <c r="BX2594" s="77"/>
      <c r="BY2594" s="77"/>
      <c r="BZ2594" s="77"/>
      <c r="CA2594" s="77"/>
      <c r="CB2594" s="77"/>
      <c r="CC2594" s="77"/>
      <c r="CD2594" s="77"/>
      <c r="CE2594" s="77"/>
      <c r="CF2594" s="77"/>
      <c r="CG2594" s="77"/>
      <c r="CH2594" s="77"/>
      <c r="CI2594" s="77"/>
      <c r="CJ2594" s="77"/>
      <c r="CK2594" s="77"/>
      <c r="CL2594" s="77"/>
    </row>
    <row r="2595" spans="2:90" x14ac:dyDescent="0.4">
      <c r="B2595" s="130" t="str">
        <f>B2582</f>
        <v>Primary revenue driver</v>
      </c>
      <c r="D2595" t="s">
        <v>525</v>
      </c>
      <c r="E2595" t="s">
        <v>906</v>
      </c>
      <c r="G2595" t="s">
        <v>330</v>
      </c>
      <c r="K2595" s="53"/>
      <c r="L2595" s="53"/>
      <c r="M2595" s="53"/>
      <c r="N2595" s="53"/>
      <c r="O2595" s="53"/>
      <c r="P2595" s="53"/>
      <c r="R2595" s="24"/>
      <c r="S2595" s="172" t="str">
        <f t="shared" ref="S2595" si="3125">S2582</f>
        <v>S$12</v>
      </c>
      <c r="T2595" s="172" t="str">
        <f t="shared" ref="T2595:AX2595" si="3126">T2582</f>
        <v>T$12</v>
      </c>
      <c r="U2595" s="172" t="str">
        <f t="shared" si="3126"/>
        <v>U$12</v>
      </c>
      <c r="V2595" s="172" t="str">
        <f t="shared" si="3126"/>
        <v>V$12</v>
      </c>
      <c r="W2595" s="172" t="str">
        <f t="shared" si="3126"/>
        <v>W$12</v>
      </c>
      <c r="X2595" s="172" t="str">
        <f t="shared" si="3126"/>
        <v>X$12</v>
      </c>
      <c r="Y2595" s="172" t="str">
        <f t="shared" si="3126"/>
        <v>Y$12</v>
      </c>
      <c r="Z2595" s="172" t="str">
        <f t="shared" si="3126"/>
        <v>Z$12</v>
      </c>
      <c r="AA2595" s="172" t="str">
        <f t="shared" si="3126"/>
        <v>AA$12</v>
      </c>
      <c r="AB2595" s="172" t="str">
        <f t="shared" si="3126"/>
        <v>AB$12</v>
      </c>
      <c r="AC2595" s="172" t="str">
        <f t="shared" si="3126"/>
        <v>AC$12</v>
      </c>
      <c r="AD2595" s="172" t="str">
        <f t="shared" si="3126"/>
        <v>AD$12</v>
      </c>
      <c r="AE2595" s="172" t="str">
        <f t="shared" si="3126"/>
        <v>AE$12</v>
      </c>
      <c r="AF2595" s="172" t="str">
        <f t="shared" si="3126"/>
        <v>AF$12</v>
      </c>
      <c r="AG2595" s="172" t="str">
        <f t="shared" si="3126"/>
        <v>AG$12</v>
      </c>
      <c r="AH2595" s="172" t="str">
        <f t="shared" si="3126"/>
        <v>AH$12</v>
      </c>
      <c r="AI2595" s="172" t="str">
        <f t="shared" si="3126"/>
        <v>AI$12</v>
      </c>
      <c r="AJ2595" s="172" t="str">
        <f t="shared" si="3126"/>
        <v>AJ$12</v>
      </c>
      <c r="AK2595" s="172" t="str">
        <f t="shared" si="3126"/>
        <v>AK$12</v>
      </c>
      <c r="AL2595" s="172" t="str">
        <f t="shared" si="3126"/>
        <v>AL$12</v>
      </c>
      <c r="AM2595" s="172" t="str">
        <f t="shared" si="3126"/>
        <v>AM$12</v>
      </c>
      <c r="AN2595" s="172" t="str">
        <f t="shared" si="3126"/>
        <v>AN$12</v>
      </c>
      <c r="AO2595" s="172" t="str">
        <f t="shared" si="3126"/>
        <v>AO$12</v>
      </c>
      <c r="AP2595" s="172" t="str">
        <f t="shared" si="3126"/>
        <v>AP$12</v>
      </c>
      <c r="AQ2595" s="172" t="str">
        <f t="shared" si="3126"/>
        <v>AQ$12</v>
      </c>
      <c r="AR2595" s="172" t="str">
        <f t="shared" si="3126"/>
        <v>AR$12</v>
      </c>
      <c r="AS2595" s="172" t="str">
        <f t="shared" si="3126"/>
        <v>AS$12</v>
      </c>
      <c r="AT2595" s="172" t="str">
        <f t="shared" si="3126"/>
        <v>AT$12</v>
      </c>
      <c r="AU2595" s="172" t="str">
        <f t="shared" si="3126"/>
        <v>AU$12</v>
      </c>
      <c r="AV2595" s="172" t="str">
        <f t="shared" si="3126"/>
        <v>AV$12</v>
      </c>
      <c r="AW2595" s="172" t="str">
        <f t="shared" si="3126"/>
        <v>AW$12</v>
      </c>
      <c r="AX2595" s="172" t="str">
        <f t="shared" si="3126"/>
        <v>AX$12</v>
      </c>
      <c r="AY2595" s="172" t="str">
        <f t="shared" ref="AY2595:CD2595" si="3127">AY2582</f>
        <v>AY$12</v>
      </c>
      <c r="AZ2595" s="172" t="str">
        <f t="shared" si="3127"/>
        <v>AZ$12</v>
      </c>
      <c r="BA2595" s="172" t="str">
        <f t="shared" si="3127"/>
        <v>BA$12</v>
      </c>
      <c r="BB2595" s="172" t="str">
        <f t="shared" si="3127"/>
        <v>BB$12</v>
      </c>
      <c r="BC2595" s="172" t="str">
        <f t="shared" si="3127"/>
        <v>BC$12</v>
      </c>
      <c r="BD2595" s="172" t="str">
        <f t="shared" si="3127"/>
        <v>BD$12</v>
      </c>
      <c r="BE2595" s="172" t="str">
        <f t="shared" si="3127"/>
        <v>BE$12</v>
      </c>
      <c r="BF2595" s="172" t="str">
        <f t="shared" si="3127"/>
        <v>BF$12</v>
      </c>
      <c r="BG2595" s="172" t="str">
        <f t="shared" si="3127"/>
        <v>BG$12</v>
      </c>
      <c r="BH2595" s="172" t="str">
        <f t="shared" si="3127"/>
        <v>BH$12</v>
      </c>
      <c r="BI2595" s="172" t="str">
        <f t="shared" si="3127"/>
        <v>BI$12</v>
      </c>
      <c r="BJ2595" s="172" t="str">
        <f t="shared" si="3127"/>
        <v>BJ$12</v>
      </c>
      <c r="BK2595" s="172" t="str">
        <f t="shared" si="3127"/>
        <v>BK$12</v>
      </c>
      <c r="BL2595" s="172" t="str">
        <f t="shared" si="3127"/>
        <v>BL$12</v>
      </c>
      <c r="BM2595" s="172" t="str">
        <f t="shared" si="3127"/>
        <v>BM$12</v>
      </c>
      <c r="BN2595" s="172" t="str">
        <f t="shared" si="3127"/>
        <v>BN$12</v>
      </c>
      <c r="BO2595" s="172" t="str">
        <f t="shared" si="3127"/>
        <v>BO$12</v>
      </c>
      <c r="BP2595" s="172" t="str">
        <f t="shared" si="3127"/>
        <v>BP$12</v>
      </c>
      <c r="BQ2595" s="172" t="str">
        <f t="shared" si="3127"/>
        <v>BQ$12</v>
      </c>
      <c r="BR2595" s="172" t="str">
        <f t="shared" si="3127"/>
        <v>BR$12</v>
      </c>
      <c r="BS2595" s="172" t="str">
        <f t="shared" si="3127"/>
        <v>BS$12</v>
      </c>
      <c r="BT2595" s="172" t="str">
        <f t="shared" si="3127"/>
        <v>BT$12</v>
      </c>
      <c r="BU2595" s="172" t="str">
        <f t="shared" si="3127"/>
        <v>BU$12</v>
      </c>
      <c r="BV2595" s="172" t="str">
        <f t="shared" si="3127"/>
        <v>BV$12</v>
      </c>
      <c r="BW2595" s="172" t="str">
        <f t="shared" si="3127"/>
        <v>BW$12</v>
      </c>
      <c r="BX2595" s="172" t="str">
        <f t="shared" si="3127"/>
        <v>BX$12</v>
      </c>
      <c r="BY2595" s="172" t="str">
        <f t="shared" si="3127"/>
        <v>BY$12</v>
      </c>
      <c r="BZ2595" s="172" t="str">
        <f t="shared" si="3127"/>
        <v>BZ$12</v>
      </c>
      <c r="CA2595" s="172" t="str">
        <f t="shared" si="3127"/>
        <v>CA$12</v>
      </c>
      <c r="CB2595" s="172" t="str">
        <f t="shared" si="3127"/>
        <v>CB$12</v>
      </c>
      <c r="CC2595" s="172" t="str">
        <f t="shared" si="3127"/>
        <v>CC$12</v>
      </c>
      <c r="CD2595" s="172" t="str">
        <f t="shared" si="3127"/>
        <v>CD$12</v>
      </c>
      <c r="CE2595" s="172" t="str">
        <f t="shared" ref="CE2595:CK2595" si="3128">CE2582</f>
        <v>CE$12</v>
      </c>
      <c r="CF2595" s="172" t="str">
        <f t="shared" si="3128"/>
        <v>CF$12</v>
      </c>
      <c r="CG2595" s="172" t="str">
        <f t="shared" si="3128"/>
        <v>CG$12</v>
      </c>
      <c r="CH2595" s="172" t="str">
        <f t="shared" si="3128"/>
        <v>CH$12</v>
      </c>
      <c r="CI2595" s="172" t="str">
        <f t="shared" si="3128"/>
        <v>CI$12</v>
      </c>
      <c r="CJ2595" s="172" t="str">
        <f t="shared" si="3128"/>
        <v>CJ$12</v>
      </c>
      <c r="CK2595" s="172" t="str">
        <f t="shared" si="3128"/>
        <v>CK$12</v>
      </c>
      <c r="CL2595" s="172" t="str">
        <f t="shared" ref="CL2595" si="3129">CL2582</f>
        <v>CL$12</v>
      </c>
    </row>
    <row r="2596" spans="2:90" x14ac:dyDescent="0.4">
      <c r="B2596" s="130" t="str">
        <f>B2583</f>
        <v>Primary volume driver</v>
      </c>
      <c r="C2596" s="12"/>
      <c r="D2596" s="12" t="s">
        <v>525</v>
      </c>
      <c r="E2596" s="12" t="s">
        <v>906</v>
      </c>
      <c r="F2596" s="12"/>
      <c r="G2596" s="12" t="s">
        <v>330</v>
      </c>
      <c r="H2596" s="12"/>
      <c r="I2596" s="60"/>
      <c r="J2596" s="60"/>
      <c r="K2596" s="15"/>
      <c r="L2596" s="15"/>
      <c r="M2596" s="15"/>
      <c r="N2596" s="15"/>
      <c r="O2596" s="15"/>
      <c r="P2596" s="15"/>
      <c r="R2596" s="15"/>
      <c r="S2596" s="172" t="str">
        <f t="shared" ref="S2596" si="3130">S2583</f>
        <v>S$13</v>
      </c>
      <c r="T2596" s="172" t="str">
        <f t="shared" ref="T2596:AX2596" si="3131">T2583</f>
        <v>T$13</v>
      </c>
      <c r="U2596" s="172" t="str">
        <f t="shared" si="3131"/>
        <v>U$13</v>
      </c>
      <c r="V2596" s="172" t="str">
        <f t="shared" si="3131"/>
        <v>V$13</v>
      </c>
      <c r="W2596" s="172" t="str">
        <f t="shared" si="3131"/>
        <v>W$13</v>
      </c>
      <c r="X2596" s="172" t="str">
        <f t="shared" si="3131"/>
        <v>X$13</v>
      </c>
      <c r="Y2596" s="172" t="str">
        <f t="shared" si="3131"/>
        <v>Y$13</v>
      </c>
      <c r="Z2596" s="172" t="str">
        <f t="shared" si="3131"/>
        <v>Z$13</v>
      </c>
      <c r="AA2596" s="172" t="str">
        <f t="shared" si="3131"/>
        <v>AA$13</v>
      </c>
      <c r="AB2596" s="172" t="str">
        <f t="shared" si="3131"/>
        <v>AB$13</v>
      </c>
      <c r="AC2596" s="172" t="str">
        <f t="shared" si="3131"/>
        <v>AC$13</v>
      </c>
      <c r="AD2596" s="172" t="str">
        <f t="shared" si="3131"/>
        <v>AD$13</v>
      </c>
      <c r="AE2596" s="172" t="str">
        <f t="shared" si="3131"/>
        <v>AE$13</v>
      </c>
      <c r="AF2596" s="172" t="str">
        <f t="shared" si="3131"/>
        <v>AF$13</v>
      </c>
      <c r="AG2596" s="172" t="str">
        <f t="shared" si="3131"/>
        <v>AG$13</v>
      </c>
      <c r="AH2596" s="172" t="str">
        <f t="shared" si="3131"/>
        <v>AH$13</v>
      </c>
      <c r="AI2596" s="172" t="str">
        <f t="shared" si="3131"/>
        <v>AI$13</v>
      </c>
      <c r="AJ2596" s="172" t="str">
        <f t="shared" si="3131"/>
        <v>AJ$13</v>
      </c>
      <c r="AK2596" s="172" t="str">
        <f t="shared" si="3131"/>
        <v>AK$13</v>
      </c>
      <c r="AL2596" s="172" t="str">
        <f t="shared" si="3131"/>
        <v>AL$13</v>
      </c>
      <c r="AM2596" s="172" t="str">
        <f t="shared" si="3131"/>
        <v>AM$13</v>
      </c>
      <c r="AN2596" s="172" t="str">
        <f t="shared" si="3131"/>
        <v>AN$13</v>
      </c>
      <c r="AO2596" s="172" t="str">
        <f t="shared" si="3131"/>
        <v>AO$13</v>
      </c>
      <c r="AP2596" s="172" t="str">
        <f t="shared" si="3131"/>
        <v>AP$13</v>
      </c>
      <c r="AQ2596" s="172" t="str">
        <f t="shared" si="3131"/>
        <v>AQ$13</v>
      </c>
      <c r="AR2596" s="172" t="str">
        <f t="shared" si="3131"/>
        <v>AR$13</v>
      </c>
      <c r="AS2596" s="172" t="str">
        <f t="shared" si="3131"/>
        <v>AS$13</v>
      </c>
      <c r="AT2596" s="172" t="str">
        <f t="shared" si="3131"/>
        <v>AT$13</v>
      </c>
      <c r="AU2596" s="172" t="str">
        <f t="shared" si="3131"/>
        <v>AU$13</v>
      </c>
      <c r="AV2596" s="172" t="str">
        <f t="shared" si="3131"/>
        <v>AV$13</v>
      </c>
      <c r="AW2596" s="172" t="str">
        <f t="shared" si="3131"/>
        <v>AW$13</v>
      </c>
      <c r="AX2596" s="172" t="str">
        <f t="shared" si="3131"/>
        <v>AX$13</v>
      </c>
      <c r="AY2596" s="172" t="str">
        <f t="shared" ref="AY2596:CD2596" si="3132">AY2583</f>
        <v>AY$13</v>
      </c>
      <c r="AZ2596" s="172" t="str">
        <f t="shared" si="3132"/>
        <v>AZ$13</v>
      </c>
      <c r="BA2596" s="172" t="str">
        <f t="shared" si="3132"/>
        <v>BA$13</v>
      </c>
      <c r="BB2596" s="172" t="str">
        <f t="shared" si="3132"/>
        <v>BB$13</v>
      </c>
      <c r="BC2596" s="172" t="str">
        <f t="shared" si="3132"/>
        <v>BC$13</v>
      </c>
      <c r="BD2596" s="172" t="str">
        <f t="shared" si="3132"/>
        <v>BD$13</v>
      </c>
      <c r="BE2596" s="172" t="str">
        <f t="shared" si="3132"/>
        <v>BE$13</v>
      </c>
      <c r="BF2596" s="172" t="str">
        <f t="shared" si="3132"/>
        <v>BF$13</v>
      </c>
      <c r="BG2596" s="172" t="str">
        <f t="shared" si="3132"/>
        <v>BG$13</v>
      </c>
      <c r="BH2596" s="172" t="str">
        <f t="shared" si="3132"/>
        <v>BH$13</v>
      </c>
      <c r="BI2596" s="172" t="str">
        <f t="shared" si="3132"/>
        <v>BI$13</v>
      </c>
      <c r="BJ2596" s="172" t="str">
        <f t="shared" si="3132"/>
        <v>BJ$13</v>
      </c>
      <c r="BK2596" s="172" t="str">
        <f t="shared" si="3132"/>
        <v>BK$13</v>
      </c>
      <c r="BL2596" s="172" t="str">
        <f t="shared" si="3132"/>
        <v>BL$13</v>
      </c>
      <c r="BM2596" s="172" t="str">
        <f t="shared" si="3132"/>
        <v>BM$13</v>
      </c>
      <c r="BN2596" s="172" t="str">
        <f t="shared" si="3132"/>
        <v>BN$13</v>
      </c>
      <c r="BO2596" s="172" t="str">
        <f t="shared" si="3132"/>
        <v>BO$13</v>
      </c>
      <c r="BP2596" s="172" t="str">
        <f t="shared" si="3132"/>
        <v>BP$13</v>
      </c>
      <c r="BQ2596" s="172" t="str">
        <f t="shared" si="3132"/>
        <v>BQ$13</v>
      </c>
      <c r="BR2596" s="172" t="str">
        <f t="shared" si="3132"/>
        <v>BR$13</v>
      </c>
      <c r="BS2596" s="172" t="str">
        <f t="shared" si="3132"/>
        <v>BS$13</v>
      </c>
      <c r="BT2596" s="172" t="str">
        <f t="shared" si="3132"/>
        <v>BT$13</v>
      </c>
      <c r="BU2596" s="172" t="str">
        <f t="shared" si="3132"/>
        <v>BU$13</v>
      </c>
      <c r="BV2596" s="172" t="str">
        <f t="shared" si="3132"/>
        <v>BV$13</v>
      </c>
      <c r="BW2596" s="172" t="str">
        <f t="shared" si="3132"/>
        <v>BW$13</v>
      </c>
      <c r="BX2596" s="172" t="str">
        <f t="shared" si="3132"/>
        <v>BX$13</v>
      </c>
      <c r="BY2596" s="172" t="str">
        <f t="shared" si="3132"/>
        <v>BY$13</v>
      </c>
      <c r="BZ2596" s="172" t="str">
        <f t="shared" si="3132"/>
        <v>BZ$13</v>
      </c>
      <c r="CA2596" s="172" t="str">
        <f t="shared" si="3132"/>
        <v>CA$13</v>
      </c>
      <c r="CB2596" s="172" t="str">
        <f t="shared" si="3132"/>
        <v>CB$13</v>
      </c>
      <c r="CC2596" s="172" t="str">
        <f t="shared" si="3132"/>
        <v>CC$13</v>
      </c>
      <c r="CD2596" s="172" t="str">
        <f t="shared" si="3132"/>
        <v>CD$13</v>
      </c>
      <c r="CE2596" s="172" t="str">
        <f t="shared" ref="CE2596:CK2596" si="3133">CE2583</f>
        <v>CE$13</v>
      </c>
      <c r="CF2596" s="172" t="str">
        <f t="shared" si="3133"/>
        <v>CF$13</v>
      </c>
      <c r="CG2596" s="172" t="str">
        <f t="shared" si="3133"/>
        <v>CG$13</v>
      </c>
      <c r="CH2596" s="172" t="str">
        <f t="shared" si="3133"/>
        <v>CH$13</v>
      </c>
      <c r="CI2596" s="172" t="str">
        <f t="shared" si="3133"/>
        <v>CI$13</v>
      </c>
      <c r="CJ2596" s="172" t="str">
        <f t="shared" si="3133"/>
        <v>CJ$13</v>
      </c>
      <c r="CK2596" s="172" t="str">
        <f t="shared" si="3133"/>
        <v>CK$13</v>
      </c>
      <c r="CL2596" s="172" t="str">
        <f t="shared" ref="CL2596" si="3134">CL2583</f>
        <v>CL$13</v>
      </c>
    </row>
    <row r="2597" spans="2:90" x14ac:dyDescent="0.4">
      <c r="B2597" s="184" t="str">
        <f>B2588</f>
        <v>Fixed constant current asset:</v>
      </c>
      <c r="C2597" s="12"/>
      <c r="D2597" s="12" t="s">
        <v>525</v>
      </c>
      <c r="E2597" s="12" t="s">
        <v>906</v>
      </c>
      <c r="F2597" s="12"/>
      <c r="G2597" s="12" t="s">
        <v>330</v>
      </c>
      <c r="H2597" s="12"/>
      <c r="I2597" s="60"/>
      <c r="J2597" s="60"/>
      <c r="K2597" s="15"/>
      <c r="L2597" s="15"/>
      <c r="M2597" s="15"/>
      <c r="N2597" s="15"/>
      <c r="O2597" s="15"/>
      <c r="P2597" s="15"/>
      <c r="R2597" s="15"/>
      <c r="S2597" s="172">
        <f t="shared" ref="S2597" si="3135">S2584</f>
        <v>0</v>
      </c>
      <c r="T2597" s="172">
        <f t="shared" ref="T2597:AX2597" si="3136">T2584</f>
        <v>0</v>
      </c>
      <c r="U2597" s="172">
        <f t="shared" si="3136"/>
        <v>0</v>
      </c>
      <c r="V2597" s="172">
        <f t="shared" si="3136"/>
        <v>0</v>
      </c>
      <c r="W2597" s="172">
        <f t="shared" si="3136"/>
        <v>0</v>
      </c>
      <c r="X2597" s="172">
        <f t="shared" si="3136"/>
        <v>0</v>
      </c>
      <c r="Y2597" s="172">
        <f t="shared" si="3136"/>
        <v>0</v>
      </c>
      <c r="Z2597" s="172">
        <f t="shared" si="3136"/>
        <v>0</v>
      </c>
      <c r="AA2597" s="172">
        <f t="shared" si="3136"/>
        <v>0</v>
      </c>
      <c r="AB2597" s="172">
        <f t="shared" si="3136"/>
        <v>0</v>
      </c>
      <c r="AC2597" s="172">
        <f t="shared" si="3136"/>
        <v>0</v>
      </c>
      <c r="AD2597" s="172">
        <f t="shared" si="3136"/>
        <v>0</v>
      </c>
      <c r="AE2597" s="172">
        <f t="shared" si="3136"/>
        <v>0</v>
      </c>
      <c r="AF2597" s="172">
        <f t="shared" si="3136"/>
        <v>0</v>
      </c>
      <c r="AG2597" s="172">
        <f t="shared" si="3136"/>
        <v>0</v>
      </c>
      <c r="AH2597" s="172">
        <f t="shared" si="3136"/>
        <v>0</v>
      </c>
      <c r="AI2597" s="172">
        <f t="shared" si="3136"/>
        <v>0</v>
      </c>
      <c r="AJ2597" s="172">
        <f t="shared" si="3136"/>
        <v>0</v>
      </c>
      <c r="AK2597" s="172">
        <f t="shared" si="3136"/>
        <v>0</v>
      </c>
      <c r="AL2597" s="172">
        <f t="shared" si="3136"/>
        <v>0</v>
      </c>
      <c r="AM2597" s="172">
        <f t="shared" si="3136"/>
        <v>0</v>
      </c>
      <c r="AN2597" s="172">
        <f t="shared" si="3136"/>
        <v>0</v>
      </c>
      <c r="AO2597" s="172">
        <f t="shared" si="3136"/>
        <v>0</v>
      </c>
      <c r="AP2597" s="172">
        <f t="shared" si="3136"/>
        <v>0</v>
      </c>
      <c r="AQ2597" s="172">
        <f t="shared" si="3136"/>
        <v>0</v>
      </c>
      <c r="AR2597" s="172">
        <f t="shared" si="3136"/>
        <v>0</v>
      </c>
      <c r="AS2597" s="172">
        <f t="shared" si="3136"/>
        <v>0</v>
      </c>
      <c r="AT2597" s="172">
        <f t="shared" si="3136"/>
        <v>0</v>
      </c>
      <c r="AU2597" s="172">
        <f t="shared" si="3136"/>
        <v>0</v>
      </c>
      <c r="AV2597" s="172">
        <f t="shared" si="3136"/>
        <v>0</v>
      </c>
      <c r="AW2597" s="172">
        <f t="shared" si="3136"/>
        <v>0</v>
      </c>
      <c r="AX2597" s="172">
        <f t="shared" si="3136"/>
        <v>0</v>
      </c>
      <c r="AY2597" s="172">
        <f t="shared" ref="AY2597:CD2597" si="3137">AY2584</f>
        <v>0</v>
      </c>
      <c r="AZ2597" s="172">
        <f t="shared" si="3137"/>
        <v>0</v>
      </c>
      <c r="BA2597" s="172">
        <f t="shared" si="3137"/>
        <v>0</v>
      </c>
      <c r="BB2597" s="172">
        <f t="shared" si="3137"/>
        <v>0</v>
      </c>
      <c r="BC2597" s="172">
        <f t="shared" si="3137"/>
        <v>0</v>
      </c>
      <c r="BD2597" s="172">
        <f t="shared" si="3137"/>
        <v>0</v>
      </c>
      <c r="BE2597" s="172">
        <f t="shared" si="3137"/>
        <v>0</v>
      </c>
      <c r="BF2597" s="172">
        <f t="shared" si="3137"/>
        <v>0</v>
      </c>
      <c r="BG2597" s="172">
        <f t="shared" si="3137"/>
        <v>0</v>
      </c>
      <c r="BH2597" s="172">
        <f t="shared" si="3137"/>
        <v>0</v>
      </c>
      <c r="BI2597" s="172">
        <f t="shared" si="3137"/>
        <v>0</v>
      </c>
      <c r="BJ2597" s="172">
        <f t="shared" si="3137"/>
        <v>0</v>
      </c>
      <c r="BK2597" s="172">
        <f t="shared" si="3137"/>
        <v>0</v>
      </c>
      <c r="BL2597" s="172">
        <f t="shared" si="3137"/>
        <v>0</v>
      </c>
      <c r="BM2597" s="172">
        <f t="shared" si="3137"/>
        <v>0</v>
      </c>
      <c r="BN2597" s="172">
        <f t="shared" si="3137"/>
        <v>0</v>
      </c>
      <c r="BO2597" s="172">
        <f t="shared" si="3137"/>
        <v>0</v>
      </c>
      <c r="BP2597" s="172">
        <f t="shared" si="3137"/>
        <v>0</v>
      </c>
      <c r="BQ2597" s="172">
        <f t="shared" si="3137"/>
        <v>0</v>
      </c>
      <c r="BR2597" s="172">
        <f t="shared" si="3137"/>
        <v>0</v>
      </c>
      <c r="BS2597" s="172">
        <f t="shared" si="3137"/>
        <v>0</v>
      </c>
      <c r="BT2597" s="172">
        <f t="shared" si="3137"/>
        <v>0</v>
      </c>
      <c r="BU2597" s="172">
        <f t="shared" si="3137"/>
        <v>0</v>
      </c>
      <c r="BV2597" s="172">
        <f t="shared" si="3137"/>
        <v>0</v>
      </c>
      <c r="BW2597" s="172">
        <f t="shared" si="3137"/>
        <v>0</v>
      </c>
      <c r="BX2597" s="172">
        <f t="shared" si="3137"/>
        <v>0</v>
      </c>
      <c r="BY2597" s="172">
        <f t="shared" si="3137"/>
        <v>0</v>
      </c>
      <c r="BZ2597" s="172">
        <f t="shared" si="3137"/>
        <v>0</v>
      </c>
      <c r="CA2597" s="172">
        <f t="shared" si="3137"/>
        <v>0</v>
      </c>
      <c r="CB2597" s="172">
        <f t="shared" si="3137"/>
        <v>0</v>
      </c>
      <c r="CC2597" s="172">
        <f t="shared" si="3137"/>
        <v>0</v>
      </c>
      <c r="CD2597" s="172">
        <f t="shared" si="3137"/>
        <v>0</v>
      </c>
      <c r="CE2597" s="172">
        <f t="shared" ref="CE2597:CK2597" si="3138">CE2584</f>
        <v>0</v>
      </c>
      <c r="CF2597" s="172">
        <f t="shared" si="3138"/>
        <v>0</v>
      </c>
      <c r="CG2597" s="172">
        <f t="shared" si="3138"/>
        <v>0</v>
      </c>
      <c r="CH2597" s="172">
        <f t="shared" si="3138"/>
        <v>0</v>
      </c>
      <c r="CI2597" s="172">
        <f t="shared" si="3138"/>
        <v>0</v>
      </c>
      <c r="CJ2597" s="172">
        <f t="shared" si="3138"/>
        <v>0</v>
      </c>
      <c r="CK2597" s="172">
        <f t="shared" si="3138"/>
        <v>0</v>
      </c>
      <c r="CL2597" s="172">
        <f t="shared" ref="CL2597" si="3139">CL2584</f>
        <v>0</v>
      </c>
    </row>
    <row r="2598" spans="2:90" x14ac:dyDescent="0.4">
      <c r="B2598" s="231" t="str">
        <f>IFERROR(SUBSTITUTE(TRIM(MID(B2588, SEARCH("-", B2588) + 1, LEN(B2588))),":",""),"no unit")</f>
        <v>no unit</v>
      </c>
      <c r="C2598" s="12"/>
      <c r="D2598" s="12" t="s">
        <v>525</v>
      </c>
      <c r="E2598" s="12" t="s">
        <v>906</v>
      </c>
      <c r="F2598" s="12"/>
      <c r="G2598" s="12" t="s">
        <v>330</v>
      </c>
      <c r="H2598" s="12"/>
      <c r="I2598" s="60"/>
      <c r="J2598" s="60"/>
      <c r="K2598" s="15"/>
      <c r="L2598" s="15"/>
      <c r="M2598" s="15"/>
      <c r="N2598" s="15"/>
      <c r="O2598" s="15"/>
      <c r="P2598" s="15"/>
      <c r="R2598" s="15"/>
      <c r="S2598" s="172"/>
      <c r="T2598" s="172"/>
      <c r="U2598" s="172"/>
      <c r="V2598" s="172"/>
      <c r="W2598" s="172"/>
      <c r="X2598" s="172"/>
      <c r="Y2598" s="172"/>
      <c r="Z2598" s="172"/>
      <c r="AA2598" s="172"/>
      <c r="AB2598" s="172"/>
      <c r="AC2598" s="172"/>
      <c r="AD2598" s="172"/>
      <c r="AE2598" s="172"/>
      <c r="AF2598" s="172"/>
      <c r="AG2598" s="172"/>
      <c r="AH2598" s="172"/>
      <c r="AI2598" s="172"/>
      <c r="AJ2598" s="172"/>
      <c r="AK2598" s="172"/>
      <c r="AL2598" s="172"/>
      <c r="AM2598" s="172"/>
      <c r="AN2598" s="172"/>
      <c r="AO2598" s="172"/>
      <c r="AP2598" s="172"/>
      <c r="AQ2598" s="172"/>
      <c r="AR2598" s="172"/>
      <c r="AS2598" s="172"/>
      <c r="AT2598" s="172"/>
      <c r="AU2598" s="172"/>
      <c r="AV2598" s="172"/>
      <c r="AW2598" s="172"/>
      <c r="AX2598" s="172"/>
      <c r="AY2598" s="172"/>
      <c r="AZ2598" s="172"/>
      <c r="BA2598" s="172"/>
      <c r="BB2598" s="172"/>
      <c r="BC2598" s="172"/>
      <c r="BD2598" s="172"/>
      <c r="BE2598" s="172"/>
      <c r="BF2598" s="172"/>
      <c r="BG2598" s="172"/>
      <c r="BH2598" s="172"/>
      <c r="BI2598" s="172"/>
      <c r="BJ2598" s="172"/>
      <c r="BK2598" s="172"/>
      <c r="BL2598" s="172"/>
      <c r="BM2598" s="172"/>
      <c r="BN2598" s="172"/>
      <c r="BO2598" s="172"/>
      <c r="BP2598" s="172"/>
      <c r="BQ2598" s="172"/>
      <c r="BR2598" s="172"/>
      <c r="BS2598" s="172"/>
      <c r="BT2598" s="172"/>
      <c r="BU2598" s="172"/>
      <c r="BV2598" s="172"/>
      <c r="BW2598" s="172"/>
      <c r="BX2598" s="172"/>
      <c r="BY2598" s="172"/>
      <c r="BZ2598" s="172"/>
      <c r="CA2598" s="172"/>
      <c r="CB2598" s="172"/>
      <c r="CC2598" s="172"/>
      <c r="CD2598" s="172"/>
      <c r="CE2598" s="172"/>
      <c r="CF2598" s="172"/>
      <c r="CG2598" s="172"/>
      <c r="CH2598" s="172"/>
      <c r="CI2598" s="172"/>
      <c r="CJ2598" s="172"/>
      <c r="CK2598" s="172"/>
      <c r="CL2598" s="172"/>
    </row>
    <row r="2599" spans="2:90" x14ac:dyDescent="0.4">
      <c r="B2599" s="130" t="str">
        <f>B2586</f>
        <v>Secondary revenue driver</v>
      </c>
      <c r="C2599" s="12"/>
      <c r="D2599" s="12" t="s">
        <v>525</v>
      </c>
      <c r="E2599" s="12" t="s">
        <v>906</v>
      </c>
      <c r="F2599" s="12"/>
      <c r="G2599" s="12" t="s">
        <v>330</v>
      </c>
      <c r="H2599" s="12"/>
      <c r="I2599" s="60"/>
      <c r="J2599" s="60"/>
      <c r="K2599" s="15"/>
      <c r="L2599" s="15"/>
      <c r="M2599" s="15"/>
      <c r="N2599" s="15"/>
      <c r="O2599" s="15"/>
      <c r="P2599" s="15"/>
      <c r="R2599" s="15"/>
      <c r="S2599" s="4" t="str">
        <f t="shared" ref="S2599" si="3140">ADDRESS(ROW(S2589),COLUMN(S2589),2)</f>
        <v>S$2589</v>
      </c>
      <c r="T2599" s="4" t="str">
        <f t="shared" ref="T2599:AX2599" si="3141">ADDRESS(ROW(T2589),COLUMN(T2589),2)</f>
        <v>T$2589</v>
      </c>
      <c r="U2599" s="4" t="str">
        <f t="shared" si="3141"/>
        <v>U$2589</v>
      </c>
      <c r="V2599" s="4" t="str">
        <f t="shared" si="3141"/>
        <v>V$2589</v>
      </c>
      <c r="W2599" s="4" t="str">
        <f t="shared" si="3141"/>
        <v>W$2589</v>
      </c>
      <c r="X2599" s="4" t="str">
        <f t="shared" si="3141"/>
        <v>X$2589</v>
      </c>
      <c r="Y2599" s="4" t="str">
        <f t="shared" si="3141"/>
        <v>Y$2589</v>
      </c>
      <c r="Z2599" s="4" t="str">
        <f t="shared" si="3141"/>
        <v>Z$2589</v>
      </c>
      <c r="AA2599" s="4" t="str">
        <f t="shared" si="3141"/>
        <v>AA$2589</v>
      </c>
      <c r="AB2599" s="4" t="str">
        <f t="shared" si="3141"/>
        <v>AB$2589</v>
      </c>
      <c r="AC2599" s="4" t="str">
        <f t="shared" si="3141"/>
        <v>AC$2589</v>
      </c>
      <c r="AD2599" s="4" t="str">
        <f t="shared" si="3141"/>
        <v>AD$2589</v>
      </c>
      <c r="AE2599" s="4" t="str">
        <f t="shared" si="3141"/>
        <v>AE$2589</v>
      </c>
      <c r="AF2599" s="4" t="str">
        <f t="shared" si="3141"/>
        <v>AF$2589</v>
      </c>
      <c r="AG2599" s="4" t="str">
        <f t="shared" si="3141"/>
        <v>AG$2589</v>
      </c>
      <c r="AH2599" s="4" t="str">
        <f t="shared" si="3141"/>
        <v>AH$2589</v>
      </c>
      <c r="AI2599" s="4" t="str">
        <f t="shared" si="3141"/>
        <v>AI$2589</v>
      </c>
      <c r="AJ2599" s="4" t="str">
        <f t="shared" si="3141"/>
        <v>AJ$2589</v>
      </c>
      <c r="AK2599" s="4" t="str">
        <f t="shared" si="3141"/>
        <v>AK$2589</v>
      </c>
      <c r="AL2599" s="4" t="str">
        <f t="shared" si="3141"/>
        <v>AL$2589</v>
      </c>
      <c r="AM2599" s="4" t="str">
        <f t="shared" si="3141"/>
        <v>AM$2589</v>
      </c>
      <c r="AN2599" s="4" t="str">
        <f t="shared" si="3141"/>
        <v>AN$2589</v>
      </c>
      <c r="AO2599" s="4" t="str">
        <f t="shared" si="3141"/>
        <v>AO$2589</v>
      </c>
      <c r="AP2599" s="4" t="str">
        <f t="shared" si="3141"/>
        <v>AP$2589</v>
      </c>
      <c r="AQ2599" s="4" t="str">
        <f t="shared" si="3141"/>
        <v>AQ$2589</v>
      </c>
      <c r="AR2599" s="4" t="str">
        <f t="shared" si="3141"/>
        <v>AR$2589</v>
      </c>
      <c r="AS2599" s="4" t="str">
        <f t="shared" si="3141"/>
        <v>AS$2589</v>
      </c>
      <c r="AT2599" s="4" t="str">
        <f t="shared" si="3141"/>
        <v>AT$2589</v>
      </c>
      <c r="AU2599" s="4" t="str">
        <f t="shared" si="3141"/>
        <v>AU$2589</v>
      </c>
      <c r="AV2599" s="4" t="str">
        <f t="shared" si="3141"/>
        <v>AV$2589</v>
      </c>
      <c r="AW2599" s="4" t="str">
        <f t="shared" si="3141"/>
        <v>AW$2589</v>
      </c>
      <c r="AX2599" s="4" t="str">
        <f t="shared" si="3141"/>
        <v>AX$2589</v>
      </c>
      <c r="AY2599" s="4" t="str">
        <f t="shared" ref="AY2599:CD2599" si="3142">ADDRESS(ROW(AY2589),COLUMN(AY2589),2)</f>
        <v>AY$2589</v>
      </c>
      <c r="AZ2599" s="4" t="str">
        <f t="shared" si="3142"/>
        <v>AZ$2589</v>
      </c>
      <c r="BA2599" s="4" t="str">
        <f t="shared" si="3142"/>
        <v>BA$2589</v>
      </c>
      <c r="BB2599" s="4" t="str">
        <f t="shared" si="3142"/>
        <v>BB$2589</v>
      </c>
      <c r="BC2599" s="4" t="str">
        <f t="shared" si="3142"/>
        <v>BC$2589</v>
      </c>
      <c r="BD2599" s="4" t="str">
        <f t="shared" si="3142"/>
        <v>BD$2589</v>
      </c>
      <c r="BE2599" s="4" t="str">
        <f t="shared" si="3142"/>
        <v>BE$2589</v>
      </c>
      <c r="BF2599" s="4" t="str">
        <f t="shared" si="3142"/>
        <v>BF$2589</v>
      </c>
      <c r="BG2599" s="4" t="str">
        <f t="shared" si="3142"/>
        <v>BG$2589</v>
      </c>
      <c r="BH2599" s="4" t="str">
        <f t="shared" si="3142"/>
        <v>BH$2589</v>
      </c>
      <c r="BI2599" s="4" t="str">
        <f t="shared" si="3142"/>
        <v>BI$2589</v>
      </c>
      <c r="BJ2599" s="4" t="str">
        <f t="shared" si="3142"/>
        <v>BJ$2589</v>
      </c>
      <c r="BK2599" s="4" t="str">
        <f t="shared" si="3142"/>
        <v>BK$2589</v>
      </c>
      <c r="BL2599" s="4" t="str">
        <f t="shared" si="3142"/>
        <v>BL$2589</v>
      </c>
      <c r="BM2599" s="4" t="str">
        <f t="shared" si="3142"/>
        <v>BM$2589</v>
      </c>
      <c r="BN2599" s="4" t="str">
        <f t="shared" si="3142"/>
        <v>BN$2589</v>
      </c>
      <c r="BO2599" s="4" t="str">
        <f t="shared" si="3142"/>
        <v>BO$2589</v>
      </c>
      <c r="BP2599" s="4" t="str">
        <f t="shared" si="3142"/>
        <v>BP$2589</v>
      </c>
      <c r="BQ2599" s="4" t="str">
        <f t="shared" si="3142"/>
        <v>BQ$2589</v>
      </c>
      <c r="BR2599" s="4" t="str">
        <f t="shared" si="3142"/>
        <v>BR$2589</v>
      </c>
      <c r="BS2599" s="4" t="str">
        <f t="shared" si="3142"/>
        <v>BS$2589</v>
      </c>
      <c r="BT2599" s="4" t="str">
        <f t="shared" si="3142"/>
        <v>BT$2589</v>
      </c>
      <c r="BU2599" s="4" t="str">
        <f t="shared" si="3142"/>
        <v>BU$2589</v>
      </c>
      <c r="BV2599" s="4" t="str">
        <f t="shared" si="3142"/>
        <v>BV$2589</v>
      </c>
      <c r="BW2599" s="4" t="str">
        <f t="shared" si="3142"/>
        <v>BW$2589</v>
      </c>
      <c r="BX2599" s="4" t="str">
        <f t="shared" si="3142"/>
        <v>BX$2589</v>
      </c>
      <c r="BY2599" s="4" t="str">
        <f t="shared" si="3142"/>
        <v>BY$2589</v>
      </c>
      <c r="BZ2599" s="4" t="str">
        <f t="shared" si="3142"/>
        <v>BZ$2589</v>
      </c>
      <c r="CA2599" s="4" t="str">
        <f t="shared" si="3142"/>
        <v>CA$2589</v>
      </c>
      <c r="CB2599" s="4" t="str">
        <f t="shared" si="3142"/>
        <v>CB$2589</v>
      </c>
      <c r="CC2599" s="4" t="str">
        <f t="shared" si="3142"/>
        <v>CC$2589</v>
      </c>
      <c r="CD2599" s="4" t="str">
        <f t="shared" si="3142"/>
        <v>CD$2589</v>
      </c>
      <c r="CE2599" s="4" t="str">
        <f t="shared" ref="CE2599:CK2599" si="3143">ADDRESS(ROW(CE2589),COLUMN(CE2589),2)</f>
        <v>CE$2589</v>
      </c>
      <c r="CF2599" s="4" t="str">
        <f t="shared" si="3143"/>
        <v>CF$2589</v>
      </c>
      <c r="CG2599" s="4" t="str">
        <f t="shared" si="3143"/>
        <v>CG$2589</v>
      </c>
      <c r="CH2599" s="4" t="str">
        <f t="shared" si="3143"/>
        <v>CH$2589</v>
      </c>
      <c r="CI2599" s="4" t="str">
        <f t="shared" si="3143"/>
        <v>CI$2589</v>
      </c>
      <c r="CJ2599" s="4" t="str">
        <f t="shared" si="3143"/>
        <v>CJ$2589</v>
      </c>
      <c r="CK2599" s="4" t="str">
        <f t="shared" si="3143"/>
        <v>CK$2589</v>
      </c>
      <c r="CL2599" s="4" t="str">
        <f t="shared" ref="CL2599" si="3144">ADDRESS(ROW(CL2589),COLUMN(CL2589),2)</f>
        <v>CL$2589</v>
      </c>
    </row>
    <row r="2600" spans="2:90" x14ac:dyDescent="0.4">
      <c r="B2600" s="130" t="str">
        <f>B2587</f>
        <v>Secondary volume driver</v>
      </c>
      <c r="C2600" s="12"/>
      <c r="D2600" s="12" t="s">
        <v>525</v>
      </c>
      <c r="E2600" s="12" t="s">
        <v>906</v>
      </c>
      <c r="F2600" s="12"/>
      <c r="G2600" s="12" t="s">
        <v>330</v>
      </c>
      <c r="H2600" s="12"/>
      <c r="I2600" s="60"/>
      <c r="J2600" s="60"/>
      <c r="K2600" s="15"/>
      <c r="L2600" s="15"/>
      <c r="M2600" s="15"/>
      <c r="N2600" s="15"/>
      <c r="O2600" s="15"/>
      <c r="P2600" s="15"/>
      <c r="R2600" s="15"/>
      <c r="S2600" s="172" t="str">
        <f t="shared" ref="S2600" si="3145">S2587</f>
        <v>S$15</v>
      </c>
      <c r="T2600" s="172" t="str">
        <f t="shared" ref="T2600:AX2600" si="3146">T2587</f>
        <v>T$15</v>
      </c>
      <c r="U2600" s="172" t="str">
        <f t="shared" si="3146"/>
        <v>U$15</v>
      </c>
      <c r="V2600" s="172" t="str">
        <f t="shared" si="3146"/>
        <v>V$15</v>
      </c>
      <c r="W2600" s="172" t="str">
        <f t="shared" si="3146"/>
        <v>W$15</v>
      </c>
      <c r="X2600" s="172" t="str">
        <f t="shared" si="3146"/>
        <v>X$15</v>
      </c>
      <c r="Y2600" s="172" t="str">
        <f t="shared" si="3146"/>
        <v>Y$15</v>
      </c>
      <c r="Z2600" s="172" t="str">
        <f t="shared" si="3146"/>
        <v>Z$15</v>
      </c>
      <c r="AA2600" s="172" t="str">
        <f t="shared" si="3146"/>
        <v>AA$15</v>
      </c>
      <c r="AB2600" s="172" t="str">
        <f t="shared" si="3146"/>
        <v>AB$15</v>
      </c>
      <c r="AC2600" s="172" t="str">
        <f t="shared" si="3146"/>
        <v>AC$15</v>
      </c>
      <c r="AD2600" s="172" t="str">
        <f t="shared" si="3146"/>
        <v>AD$15</v>
      </c>
      <c r="AE2600" s="172" t="str">
        <f t="shared" si="3146"/>
        <v>AE$15</v>
      </c>
      <c r="AF2600" s="172" t="str">
        <f t="shared" si="3146"/>
        <v>AF$15</v>
      </c>
      <c r="AG2600" s="172" t="str">
        <f t="shared" si="3146"/>
        <v>AG$15</v>
      </c>
      <c r="AH2600" s="172" t="str">
        <f t="shared" si="3146"/>
        <v>AH$15</v>
      </c>
      <c r="AI2600" s="172" t="str">
        <f t="shared" si="3146"/>
        <v>AI$15</v>
      </c>
      <c r="AJ2600" s="172" t="str">
        <f t="shared" si="3146"/>
        <v>AJ$15</v>
      </c>
      <c r="AK2600" s="172" t="str">
        <f t="shared" si="3146"/>
        <v>AK$15</v>
      </c>
      <c r="AL2600" s="172" t="str">
        <f t="shared" si="3146"/>
        <v>AL$15</v>
      </c>
      <c r="AM2600" s="172" t="str">
        <f t="shared" si="3146"/>
        <v>AM$15</v>
      </c>
      <c r="AN2600" s="172" t="str">
        <f t="shared" si="3146"/>
        <v>AN$15</v>
      </c>
      <c r="AO2600" s="172" t="str">
        <f t="shared" si="3146"/>
        <v>AO$15</v>
      </c>
      <c r="AP2600" s="172" t="str">
        <f t="shared" si="3146"/>
        <v>AP$15</v>
      </c>
      <c r="AQ2600" s="172" t="str">
        <f t="shared" si="3146"/>
        <v>AQ$15</v>
      </c>
      <c r="AR2600" s="172" t="str">
        <f t="shared" si="3146"/>
        <v>AR$15</v>
      </c>
      <c r="AS2600" s="172" t="str">
        <f t="shared" si="3146"/>
        <v>AS$15</v>
      </c>
      <c r="AT2600" s="172" t="str">
        <f t="shared" si="3146"/>
        <v>AT$15</v>
      </c>
      <c r="AU2600" s="172" t="str">
        <f t="shared" si="3146"/>
        <v>AU$15</v>
      </c>
      <c r="AV2600" s="172" t="str">
        <f t="shared" si="3146"/>
        <v>AV$15</v>
      </c>
      <c r="AW2600" s="172" t="str">
        <f t="shared" si="3146"/>
        <v>AW$15</v>
      </c>
      <c r="AX2600" s="172" t="str">
        <f t="shared" si="3146"/>
        <v>AX$15</v>
      </c>
      <c r="AY2600" s="172" t="str">
        <f t="shared" ref="AY2600:CD2600" si="3147">AY2587</f>
        <v>AY$15</v>
      </c>
      <c r="AZ2600" s="172" t="str">
        <f t="shared" si="3147"/>
        <v>AZ$15</v>
      </c>
      <c r="BA2600" s="172" t="str">
        <f t="shared" si="3147"/>
        <v>BA$15</v>
      </c>
      <c r="BB2600" s="172" t="str">
        <f t="shared" si="3147"/>
        <v>BB$15</v>
      </c>
      <c r="BC2600" s="172" t="str">
        <f t="shared" si="3147"/>
        <v>BC$15</v>
      </c>
      <c r="BD2600" s="172" t="str">
        <f t="shared" si="3147"/>
        <v>BD$15</v>
      </c>
      <c r="BE2600" s="172" t="str">
        <f t="shared" si="3147"/>
        <v>BE$15</v>
      </c>
      <c r="BF2600" s="172" t="str">
        <f t="shared" si="3147"/>
        <v>BF$15</v>
      </c>
      <c r="BG2600" s="172" t="str">
        <f t="shared" si="3147"/>
        <v>BG$15</v>
      </c>
      <c r="BH2600" s="172" t="str">
        <f t="shared" si="3147"/>
        <v>BH$15</v>
      </c>
      <c r="BI2600" s="172" t="str">
        <f t="shared" si="3147"/>
        <v>BI$15</v>
      </c>
      <c r="BJ2600" s="172" t="str">
        <f t="shared" si="3147"/>
        <v>BJ$15</v>
      </c>
      <c r="BK2600" s="172" t="str">
        <f t="shared" si="3147"/>
        <v>BK$15</v>
      </c>
      <c r="BL2600" s="172" t="str">
        <f t="shared" si="3147"/>
        <v>BL$15</v>
      </c>
      <c r="BM2600" s="172" t="str">
        <f t="shared" si="3147"/>
        <v>BM$15</v>
      </c>
      <c r="BN2600" s="172" t="str">
        <f t="shared" si="3147"/>
        <v>BN$15</v>
      </c>
      <c r="BO2600" s="172" t="str">
        <f t="shared" si="3147"/>
        <v>BO$15</v>
      </c>
      <c r="BP2600" s="172" t="str">
        <f t="shared" si="3147"/>
        <v>BP$15</v>
      </c>
      <c r="BQ2600" s="172" t="str">
        <f t="shared" si="3147"/>
        <v>BQ$15</v>
      </c>
      <c r="BR2600" s="172" t="str">
        <f t="shared" si="3147"/>
        <v>BR$15</v>
      </c>
      <c r="BS2600" s="172" t="str">
        <f t="shared" si="3147"/>
        <v>BS$15</v>
      </c>
      <c r="BT2600" s="172" t="str">
        <f t="shared" si="3147"/>
        <v>BT$15</v>
      </c>
      <c r="BU2600" s="172" t="str">
        <f t="shared" si="3147"/>
        <v>BU$15</v>
      </c>
      <c r="BV2600" s="172" t="str">
        <f t="shared" si="3147"/>
        <v>BV$15</v>
      </c>
      <c r="BW2600" s="172" t="str">
        <f t="shared" si="3147"/>
        <v>BW$15</v>
      </c>
      <c r="BX2600" s="172" t="str">
        <f t="shared" si="3147"/>
        <v>BX$15</v>
      </c>
      <c r="BY2600" s="172" t="str">
        <f t="shared" si="3147"/>
        <v>BY$15</v>
      </c>
      <c r="BZ2600" s="172" t="str">
        <f t="shared" si="3147"/>
        <v>BZ$15</v>
      </c>
      <c r="CA2600" s="172" t="str">
        <f t="shared" si="3147"/>
        <v>CA$15</v>
      </c>
      <c r="CB2600" s="172" t="str">
        <f t="shared" si="3147"/>
        <v>CB$15</v>
      </c>
      <c r="CC2600" s="172" t="str">
        <f t="shared" si="3147"/>
        <v>CC$15</v>
      </c>
      <c r="CD2600" s="172" t="str">
        <f t="shared" si="3147"/>
        <v>CD$15</v>
      </c>
      <c r="CE2600" s="172" t="str">
        <f t="shared" ref="CE2600:CK2600" si="3148">CE2587</f>
        <v>CE$15</v>
      </c>
      <c r="CF2600" s="172" t="str">
        <f t="shared" si="3148"/>
        <v>CF$15</v>
      </c>
      <c r="CG2600" s="172" t="str">
        <f t="shared" si="3148"/>
        <v>CG$15</v>
      </c>
      <c r="CH2600" s="172" t="str">
        <f t="shared" si="3148"/>
        <v>CH$15</v>
      </c>
      <c r="CI2600" s="172" t="str">
        <f t="shared" si="3148"/>
        <v>CI$15</v>
      </c>
      <c r="CJ2600" s="172" t="str">
        <f t="shared" si="3148"/>
        <v>CJ$15</v>
      </c>
      <c r="CK2600" s="172" t="str">
        <f t="shared" si="3148"/>
        <v>CK$15</v>
      </c>
      <c r="CL2600" s="172" t="str">
        <f t="shared" ref="CL2600" si="3149">CL2587</f>
        <v>CL$15</v>
      </c>
    </row>
    <row r="2601" spans="2:90" x14ac:dyDescent="0.4">
      <c r="B2601" s="130"/>
      <c r="C2601" s="12"/>
      <c r="D2601" s="12"/>
      <c r="E2601" s="12" t="s">
        <v>906</v>
      </c>
      <c r="F2601" s="12"/>
      <c r="G2601" s="12"/>
      <c r="H2601" s="12"/>
      <c r="I2601" s="60"/>
      <c r="J2601" s="60"/>
      <c r="K2601" s="15"/>
      <c r="L2601" s="15"/>
      <c r="M2601" s="15"/>
      <c r="N2601" s="15"/>
      <c r="O2601" s="15"/>
      <c r="P2601" s="15"/>
      <c r="R2601" s="15"/>
      <c r="S2601" s="172"/>
      <c r="T2601" s="172"/>
      <c r="U2601" s="172"/>
      <c r="V2601" s="172"/>
      <c r="W2601" s="172"/>
      <c r="X2601" s="172"/>
      <c r="Y2601" s="172"/>
      <c r="Z2601" s="172"/>
      <c r="AA2601" s="172"/>
      <c r="AB2601" s="172"/>
      <c r="AC2601" s="172"/>
      <c r="AD2601" s="172"/>
      <c r="AE2601" s="172"/>
      <c r="AF2601" s="172"/>
      <c r="AG2601" s="172"/>
      <c r="AH2601" s="172"/>
      <c r="AI2601" s="172"/>
      <c r="AJ2601" s="172"/>
      <c r="AK2601" s="172"/>
      <c r="AL2601" s="172"/>
      <c r="AM2601" s="172"/>
      <c r="AN2601" s="172"/>
      <c r="AO2601" s="172"/>
      <c r="AP2601" s="172"/>
      <c r="AQ2601" s="172"/>
      <c r="AR2601" s="172"/>
      <c r="AS2601" s="172"/>
      <c r="AT2601" s="172"/>
      <c r="AU2601" s="172"/>
      <c r="AV2601" s="172"/>
      <c r="AW2601" s="172"/>
      <c r="AX2601" s="172"/>
      <c r="AY2601" s="172"/>
      <c r="AZ2601" s="172"/>
      <c r="BA2601" s="172"/>
      <c r="BB2601" s="172"/>
      <c r="BC2601" s="172"/>
      <c r="BD2601" s="172"/>
      <c r="BE2601" s="172"/>
      <c r="BF2601" s="172"/>
      <c r="BG2601" s="172"/>
      <c r="BH2601" s="172"/>
      <c r="BI2601" s="172"/>
      <c r="BJ2601" s="172"/>
      <c r="BK2601" s="172"/>
      <c r="BL2601" s="172"/>
      <c r="BM2601" s="172"/>
      <c r="BN2601" s="172"/>
      <c r="BO2601" s="172"/>
      <c r="BP2601" s="172"/>
      <c r="BQ2601" s="172"/>
      <c r="BR2601" s="172"/>
      <c r="BS2601" s="172"/>
      <c r="BT2601" s="172"/>
      <c r="BU2601" s="172"/>
      <c r="BV2601" s="172"/>
      <c r="BW2601" s="172"/>
      <c r="BX2601" s="172"/>
      <c r="BY2601" s="172"/>
      <c r="BZ2601" s="172"/>
      <c r="CA2601" s="172"/>
      <c r="CB2601" s="172"/>
      <c r="CC2601" s="172"/>
      <c r="CD2601" s="172"/>
      <c r="CE2601" s="172"/>
      <c r="CF2601" s="172"/>
      <c r="CG2601" s="172"/>
      <c r="CH2601" s="172"/>
      <c r="CI2601" s="172"/>
      <c r="CJ2601" s="172"/>
      <c r="CK2601" s="172"/>
      <c r="CL2601" s="172"/>
    </row>
    <row r="2602" spans="2:90" x14ac:dyDescent="0.4">
      <c r="B2602" s="168" t="s">
        <v>487</v>
      </c>
      <c r="C2602" s="167"/>
      <c r="D2602" s="167"/>
      <c r="E2602" s="167" t="s">
        <v>906</v>
      </c>
      <c r="F2602" s="167"/>
      <c r="G2602" s="167"/>
      <c r="H2602" s="167"/>
      <c r="I2602" s="169"/>
      <c r="J2602" s="169"/>
      <c r="K2602" s="190"/>
      <c r="L2602" s="190"/>
      <c r="M2602" s="190"/>
      <c r="N2602" s="190"/>
      <c r="O2602" s="190"/>
      <c r="P2602" s="190"/>
      <c r="R2602" s="191"/>
      <c r="S2602" s="167"/>
      <c r="T2602" s="167"/>
      <c r="U2602" s="167"/>
      <c r="V2602" s="167"/>
      <c r="W2602" s="167"/>
      <c r="X2602" s="167"/>
      <c r="Y2602" s="167"/>
      <c r="Z2602" s="167"/>
      <c r="AA2602" s="167"/>
      <c r="AB2602" s="167"/>
      <c r="AC2602" s="167"/>
      <c r="AD2602" s="167"/>
      <c r="AE2602" s="167"/>
      <c r="AF2602" s="167"/>
      <c r="AG2602" s="167"/>
      <c r="AH2602" s="167"/>
      <c r="AI2602" s="167"/>
      <c r="AJ2602" s="167"/>
      <c r="AK2602" s="167"/>
      <c r="AL2602" s="167"/>
      <c r="AM2602" s="167"/>
      <c r="AN2602" s="167"/>
      <c r="AO2602" s="167"/>
      <c r="AP2602" s="167"/>
      <c r="AQ2602" s="167"/>
      <c r="AR2602" s="167"/>
      <c r="AS2602" s="167"/>
      <c r="AT2602" s="167"/>
      <c r="AU2602" s="167"/>
      <c r="AV2602" s="167"/>
      <c r="AW2602" s="167"/>
      <c r="AX2602" s="167"/>
      <c r="AY2602" s="167"/>
      <c r="AZ2602" s="167"/>
      <c r="BA2602" s="167"/>
      <c r="BB2602" s="167"/>
      <c r="BC2602" s="167"/>
      <c r="BD2602" s="167"/>
      <c r="BE2602" s="167"/>
      <c r="BF2602" s="167"/>
      <c r="BG2602" s="167"/>
      <c r="BH2602" s="167"/>
      <c r="BI2602" s="167"/>
      <c r="BJ2602" s="167"/>
      <c r="BK2602" s="167"/>
      <c r="BL2602" s="167"/>
      <c r="BM2602" s="167"/>
      <c r="BN2602" s="167"/>
      <c r="BO2602" s="167"/>
      <c r="BP2602" s="167"/>
      <c r="BQ2602" s="167"/>
      <c r="BR2602" s="167"/>
      <c r="BS2602" s="167"/>
      <c r="BT2602" s="167"/>
      <c r="BU2602" s="167"/>
      <c r="BV2602" s="167"/>
      <c r="BW2602" s="167"/>
      <c r="BX2602" s="167"/>
      <c r="BY2602" s="167"/>
      <c r="BZ2602" s="167"/>
      <c r="CA2602" s="167"/>
      <c r="CB2602" s="167"/>
      <c r="CC2602" s="167"/>
      <c r="CD2602" s="167"/>
      <c r="CE2602" s="167"/>
      <c r="CF2602" s="167"/>
      <c r="CG2602" s="167"/>
      <c r="CH2602" s="167"/>
      <c r="CI2602" s="167"/>
      <c r="CJ2602" s="167"/>
      <c r="CK2602" s="167"/>
      <c r="CL2602" s="167"/>
    </row>
    <row r="2603" spans="2:90" x14ac:dyDescent="0.4">
      <c r="B2603" s="168" t="s">
        <v>489</v>
      </c>
      <c r="C2603" s="167"/>
      <c r="D2603" s="167"/>
      <c r="E2603" s="167" t="s">
        <v>906</v>
      </c>
      <c r="F2603" s="167"/>
      <c r="G2603" s="167"/>
      <c r="H2603" s="167"/>
      <c r="I2603" s="169"/>
      <c r="J2603" s="169"/>
      <c r="K2603" s="190"/>
      <c r="L2603" s="190"/>
      <c r="M2603" s="190"/>
      <c r="N2603" s="190"/>
      <c r="O2603" s="190"/>
      <c r="P2603" s="190"/>
      <c r="R2603" s="191"/>
      <c r="S2603" s="167"/>
      <c r="T2603" s="167"/>
      <c r="U2603" s="167"/>
      <c r="V2603" s="167"/>
      <c r="W2603" s="167"/>
      <c r="X2603" s="167"/>
      <c r="Y2603" s="167"/>
      <c r="Z2603" s="167"/>
      <c r="AA2603" s="167"/>
      <c r="AB2603" s="167"/>
      <c r="AC2603" s="167"/>
      <c r="AD2603" s="167"/>
      <c r="AE2603" s="167"/>
      <c r="AF2603" s="167"/>
      <c r="AG2603" s="167"/>
      <c r="AH2603" s="167"/>
      <c r="AI2603" s="167"/>
      <c r="AJ2603" s="167"/>
      <c r="AK2603" s="167"/>
      <c r="AL2603" s="167"/>
      <c r="AM2603" s="167"/>
      <c r="AN2603" s="167"/>
      <c r="AO2603" s="167"/>
      <c r="AP2603" s="167"/>
      <c r="AQ2603" s="167"/>
      <c r="AR2603" s="167"/>
      <c r="AS2603" s="167"/>
      <c r="AT2603" s="167"/>
      <c r="AU2603" s="167"/>
      <c r="AV2603" s="167"/>
      <c r="AW2603" s="167"/>
      <c r="AX2603" s="167"/>
      <c r="AY2603" s="167"/>
      <c r="AZ2603" s="167"/>
      <c r="BA2603" s="167"/>
      <c r="BB2603" s="167"/>
      <c r="BC2603" s="167"/>
      <c r="BD2603" s="167"/>
      <c r="BE2603" s="167"/>
      <c r="BF2603" s="167"/>
      <c r="BG2603" s="167"/>
      <c r="BH2603" s="167"/>
      <c r="BI2603" s="167"/>
      <c r="BJ2603" s="167"/>
      <c r="BK2603" s="167"/>
      <c r="BL2603" s="167"/>
      <c r="BM2603" s="167"/>
      <c r="BN2603" s="167"/>
      <c r="BO2603" s="167"/>
      <c r="BP2603" s="167"/>
      <c r="BQ2603" s="167"/>
      <c r="BR2603" s="167"/>
      <c r="BS2603" s="167"/>
      <c r="BT2603" s="167"/>
      <c r="BU2603" s="167"/>
      <c r="BV2603" s="167"/>
      <c r="BW2603" s="167"/>
      <c r="BX2603" s="167"/>
      <c r="BY2603" s="167"/>
      <c r="BZ2603" s="167"/>
      <c r="CA2603" s="167"/>
      <c r="CB2603" s="167"/>
      <c r="CC2603" s="167"/>
      <c r="CD2603" s="167"/>
      <c r="CE2603" s="167"/>
      <c r="CF2603" s="167"/>
      <c r="CG2603" s="167"/>
      <c r="CH2603" s="167"/>
      <c r="CI2603" s="167"/>
      <c r="CJ2603" s="167"/>
      <c r="CK2603" s="167"/>
      <c r="CL2603" s="167"/>
    </row>
    <row r="2604" spans="2:90" x14ac:dyDescent="0.4">
      <c r="B2604" s="168" t="s">
        <v>459</v>
      </c>
      <c r="C2604" s="167"/>
      <c r="D2604" s="167"/>
      <c r="E2604" s="167" t="s">
        <v>906</v>
      </c>
      <c r="F2604" s="167"/>
      <c r="G2604" s="167"/>
      <c r="H2604" s="167"/>
      <c r="I2604" s="169"/>
      <c r="J2604" s="169"/>
      <c r="K2604" s="190"/>
      <c r="L2604" s="190"/>
      <c r="M2604" s="190"/>
      <c r="N2604" s="190"/>
      <c r="O2604" s="190"/>
      <c r="P2604" s="190"/>
      <c r="R2604" s="191"/>
      <c r="S2604" s="192" t="str">
        <f t="shared" ref="S2604:AX2604" si="3150">S$16</f>
        <v>S$12</v>
      </c>
      <c r="T2604" s="192" t="str">
        <f t="shared" si="3150"/>
        <v>T$12</v>
      </c>
      <c r="U2604" s="192" t="str">
        <f t="shared" si="3150"/>
        <v>U$12</v>
      </c>
      <c r="V2604" s="192" t="str">
        <f t="shared" si="3150"/>
        <v>V$12</v>
      </c>
      <c r="W2604" s="192" t="str">
        <f t="shared" si="3150"/>
        <v>W$12</v>
      </c>
      <c r="X2604" s="192" t="str">
        <f t="shared" si="3150"/>
        <v>X$12</v>
      </c>
      <c r="Y2604" s="192" t="str">
        <f t="shared" si="3150"/>
        <v>Y$12</v>
      </c>
      <c r="Z2604" s="192" t="str">
        <f t="shared" si="3150"/>
        <v>Z$12</v>
      </c>
      <c r="AA2604" s="192" t="str">
        <f t="shared" si="3150"/>
        <v>AA$12</v>
      </c>
      <c r="AB2604" s="192" t="str">
        <f t="shared" si="3150"/>
        <v>AB$12</v>
      </c>
      <c r="AC2604" s="192" t="str">
        <f t="shared" si="3150"/>
        <v>AC$12</v>
      </c>
      <c r="AD2604" s="192" t="str">
        <f t="shared" si="3150"/>
        <v>AD$12</v>
      </c>
      <c r="AE2604" s="192" t="str">
        <f t="shared" si="3150"/>
        <v>AE$12</v>
      </c>
      <c r="AF2604" s="192" t="str">
        <f t="shared" si="3150"/>
        <v>AF$12</v>
      </c>
      <c r="AG2604" s="192" t="str">
        <f t="shared" si="3150"/>
        <v>AG$12</v>
      </c>
      <c r="AH2604" s="192" t="str">
        <f t="shared" si="3150"/>
        <v>AH$12</v>
      </c>
      <c r="AI2604" s="192" t="str">
        <f t="shared" si="3150"/>
        <v>AI$12</v>
      </c>
      <c r="AJ2604" s="192" t="str">
        <f t="shared" si="3150"/>
        <v>AJ$12</v>
      </c>
      <c r="AK2604" s="192" t="str">
        <f t="shared" si="3150"/>
        <v>AK$12</v>
      </c>
      <c r="AL2604" s="192" t="str">
        <f t="shared" si="3150"/>
        <v>AL$12</v>
      </c>
      <c r="AM2604" s="192" t="str">
        <f t="shared" si="3150"/>
        <v>AM$12</v>
      </c>
      <c r="AN2604" s="192" t="str">
        <f t="shared" si="3150"/>
        <v>AN$12</v>
      </c>
      <c r="AO2604" s="192" t="str">
        <f t="shared" si="3150"/>
        <v>AO$12</v>
      </c>
      <c r="AP2604" s="192" t="str">
        <f t="shared" si="3150"/>
        <v>AP$12</v>
      </c>
      <c r="AQ2604" s="192" t="str">
        <f t="shared" si="3150"/>
        <v>AQ$12</v>
      </c>
      <c r="AR2604" s="192" t="str">
        <f t="shared" si="3150"/>
        <v>AR$12</v>
      </c>
      <c r="AS2604" s="192" t="str">
        <f t="shared" si="3150"/>
        <v>AS$12</v>
      </c>
      <c r="AT2604" s="192" t="str">
        <f t="shared" si="3150"/>
        <v>AT$12</v>
      </c>
      <c r="AU2604" s="192" t="str">
        <f t="shared" si="3150"/>
        <v>AU$12</v>
      </c>
      <c r="AV2604" s="192" t="str">
        <f t="shared" si="3150"/>
        <v>AV$12</v>
      </c>
      <c r="AW2604" s="192" t="str">
        <f t="shared" si="3150"/>
        <v>AW$12</v>
      </c>
      <c r="AX2604" s="192" t="str">
        <f t="shared" si="3150"/>
        <v>AX$12</v>
      </c>
      <c r="AY2604" s="192" t="str">
        <f t="shared" ref="AY2604:CD2604" si="3151">AY$16</f>
        <v>AY$12</v>
      </c>
      <c r="AZ2604" s="192" t="str">
        <f t="shared" si="3151"/>
        <v>AZ$12</v>
      </c>
      <c r="BA2604" s="192" t="str">
        <f t="shared" si="3151"/>
        <v>BA$12</v>
      </c>
      <c r="BB2604" s="192" t="str">
        <f t="shared" si="3151"/>
        <v>BB$12</v>
      </c>
      <c r="BC2604" s="192" t="str">
        <f t="shared" si="3151"/>
        <v>BC$12</v>
      </c>
      <c r="BD2604" s="192" t="str">
        <f t="shared" si="3151"/>
        <v>BD$12</v>
      </c>
      <c r="BE2604" s="192" t="str">
        <f t="shared" si="3151"/>
        <v>BE$12</v>
      </c>
      <c r="BF2604" s="192" t="str">
        <f t="shared" si="3151"/>
        <v>BF$12</v>
      </c>
      <c r="BG2604" s="192" t="str">
        <f t="shared" si="3151"/>
        <v>BG$12</v>
      </c>
      <c r="BH2604" s="192" t="str">
        <f t="shared" si="3151"/>
        <v>BH$12</v>
      </c>
      <c r="BI2604" s="192" t="str">
        <f t="shared" si="3151"/>
        <v>BI$12</v>
      </c>
      <c r="BJ2604" s="192" t="str">
        <f t="shared" si="3151"/>
        <v>BJ$12</v>
      </c>
      <c r="BK2604" s="192" t="str">
        <f t="shared" si="3151"/>
        <v>BK$12</v>
      </c>
      <c r="BL2604" s="192" t="str">
        <f t="shared" si="3151"/>
        <v>BL$12</v>
      </c>
      <c r="BM2604" s="192" t="str">
        <f t="shared" si="3151"/>
        <v>BM$12</v>
      </c>
      <c r="BN2604" s="192" t="str">
        <f t="shared" si="3151"/>
        <v>BN$12</v>
      </c>
      <c r="BO2604" s="192" t="str">
        <f t="shared" si="3151"/>
        <v>BO$12</v>
      </c>
      <c r="BP2604" s="192" t="str">
        <f t="shared" si="3151"/>
        <v>BP$12</v>
      </c>
      <c r="BQ2604" s="192" t="str">
        <f t="shared" si="3151"/>
        <v>BQ$12</v>
      </c>
      <c r="BR2604" s="192" t="str">
        <f t="shared" si="3151"/>
        <v>BR$12</v>
      </c>
      <c r="BS2604" s="192" t="str">
        <f t="shared" si="3151"/>
        <v>BS$12</v>
      </c>
      <c r="BT2604" s="192" t="str">
        <f t="shared" si="3151"/>
        <v>BT$12</v>
      </c>
      <c r="BU2604" s="192" t="str">
        <f t="shared" si="3151"/>
        <v>BU$12</v>
      </c>
      <c r="BV2604" s="192" t="str">
        <f t="shared" si="3151"/>
        <v>BV$12</v>
      </c>
      <c r="BW2604" s="192" t="str">
        <f t="shared" si="3151"/>
        <v>BW$12</v>
      </c>
      <c r="BX2604" s="192" t="str">
        <f t="shared" si="3151"/>
        <v>BX$12</v>
      </c>
      <c r="BY2604" s="192" t="str">
        <f t="shared" si="3151"/>
        <v>BY$12</v>
      </c>
      <c r="BZ2604" s="192" t="str">
        <f t="shared" si="3151"/>
        <v>BZ$12</v>
      </c>
      <c r="CA2604" s="192" t="str">
        <f t="shared" si="3151"/>
        <v>CA$12</v>
      </c>
      <c r="CB2604" s="192" t="str">
        <f t="shared" si="3151"/>
        <v>CB$12</v>
      </c>
      <c r="CC2604" s="192" t="str">
        <f t="shared" si="3151"/>
        <v>CC$12</v>
      </c>
      <c r="CD2604" s="192" t="str">
        <f t="shared" si="3151"/>
        <v>CD$12</v>
      </c>
      <c r="CE2604" s="192" t="str">
        <f t="shared" ref="CE2604:CL2604" si="3152">CE$16</f>
        <v>CE$12</v>
      </c>
      <c r="CF2604" s="192" t="str">
        <f t="shared" si="3152"/>
        <v>CF$12</v>
      </c>
      <c r="CG2604" s="192" t="str">
        <f t="shared" si="3152"/>
        <v>CG$12</v>
      </c>
      <c r="CH2604" s="192" t="str">
        <f t="shared" si="3152"/>
        <v>CH$12</v>
      </c>
      <c r="CI2604" s="192" t="str">
        <f t="shared" si="3152"/>
        <v>CI$12</v>
      </c>
      <c r="CJ2604" s="192" t="str">
        <f t="shared" si="3152"/>
        <v>CJ$12</v>
      </c>
      <c r="CK2604" s="192" t="str">
        <f t="shared" si="3152"/>
        <v>CK$12</v>
      </c>
      <c r="CL2604" s="192" t="str">
        <f t="shared" si="3152"/>
        <v>CL$12</v>
      </c>
    </row>
    <row r="2605" spans="2:90" x14ac:dyDescent="0.4">
      <c r="B2605" s="168" t="s">
        <v>460</v>
      </c>
      <c r="C2605" s="193"/>
      <c r="D2605" s="193"/>
      <c r="E2605" s="193" t="s">
        <v>906</v>
      </c>
      <c r="F2605" s="193"/>
      <c r="G2605" s="193"/>
      <c r="H2605" s="193"/>
      <c r="I2605" s="194"/>
      <c r="J2605" s="194"/>
      <c r="K2605" s="195"/>
      <c r="L2605" s="195"/>
      <c r="M2605" s="195"/>
      <c r="N2605" s="195"/>
      <c r="O2605" s="195"/>
      <c r="P2605" s="195"/>
      <c r="R2605" s="195"/>
      <c r="S2605" s="192" t="str">
        <f t="shared" ref="S2605:AX2605" si="3153">S$17</f>
        <v>S$13</v>
      </c>
      <c r="T2605" s="192" t="str">
        <f t="shared" si="3153"/>
        <v>T$13</v>
      </c>
      <c r="U2605" s="192" t="str">
        <f t="shared" si="3153"/>
        <v>U$13</v>
      </c>
      <c r="V2605" s="192" t="str">
        <f t="shared" si="3153"/>
        <v>V$13</v>
      </c>
      <c r="W2605" s="192" t="str">
        <f t="shared" si="3153"/>
        <v>W$13</v>
      </c>
      <c r="X2605" s="192" t="str">
        <f t="shared" si="3153"/>
        <v>X$13</v>
      </c>
      <c r="Y2605" s="192" t="str">
        <f t="shared" si="3153"/>
        <v>Y$13</v>
      </c>
      <c r="Z2605" s="192" t="str">
        <f t="shared" si="3153"/>
        <v>Z$13</v>
      </c>
      <c r="AA2605" s="192" t="str">
        <f t="shared" si="3153"/>
        <v>AA$13</v>
      </c>
      <c r="AB2605" s="192" t="str">
        <f t="shared" si="3153"/>
        <v>AB$13</v>
      </c>
      <c r="AC2605" s="192" t="str">
        <f t="shared" si="3153"/>
        <v>AC$13</v>
      </c>
      <c r="AD2605" s="192" t="str">
        <f t="shared" si="3153"/>
        <v>AD$13</v>
      </c>
      <c r="AE2605" s="192" t="str">
        <f t="shared" si="3153"/>
        <v>AE$13</v>
      </c>
      <c r="AF2605" s="192" t="str">
        <f t="shared" si="3153"/>
        <v>AF$13</v>
      </c>
      <c r="AG2605" s="192" t="str">
        <f t="shared" si="3153"/>
        <v>AG$13</v>
      </c>
      <c r="AH2605" s="192" t="str">
        <f t="shared" si="3153"/>
        <v>AH$13</v>
      </c>
      <c r="AI2605" s="192" t="str">
        <f t="shared" si="3153"/>
        <v>AI$13</v>
      </c>
      <c r="AJ2605" s="192" t="str">
        <f t="shared" si="3153"/>
        <v>AJ$13</v>
      </c>
      <c r="AK2605" s="192" t="str">
        <f t="shared" si="3153"/>
        <v>AK$13</v>
      </c>
      <c r="AL2605" s="192" t="str">
        <f t="shared" si="3153"/>
        <v>AL$13</v>
      </c>
      <c r="AM2605" s="192" t="str">
        <f t="shared" si="3153"/>
        <v>AM$13</v>
      </c>
      <c r="AN2605" s="192" t="str">
        <f t="shared" si="3153"/>
        <v>AN$13</v>
      </c>
      <c r="AO2605" s="192" t="str">
        <f t="shared" si="3153"/>
        <v>AO$13</v>
      </c>
      <c r="AP2605" s="192" t="str">
        <f t="shared" si="3153"/>
        <v>AP$13</v>
      </c>
      <c r="AQ2605" s="192" t="str">
        <f t="shared" si="3153"/>
        <v>AQ$13</v>
      </c>
      <c r="AR2605" s="192" t="str">
        <f t="shared" si="3153"/>
        <v>AR$13</v>
      </c>
      <c r="AS2605" s="192" t="str">
        <f t="shared" si="3153"/>
        <v>AS$13</v>
      </c>
      <c r="AT2605" s="192" t="str">
        <f t="shared" si="3153"/>
        <v>AT$13</v>
      </c>
      <c r="AU2605" s="192" t="str">
        <f t="shared" si="3153"/>
        <v>AU$13</v>
      </c>
      <c r="AV2605" s="192" t="str">
        <f t="shared" si="3153"/>
        <v>AV$13</v>
      </c>
      <c r="AW2605" s="192" t="str">
        <f t="shared" si="3153"/>
        <v>AW$13</v>
      </c>
      <c r="AX2605" s="192" t="str">
        <f t="shared" si="3153"/>
        <v>AX$13</v>
      </c>
      <c r="AY2605" s="192" t="str">
        <f t="shared" ref="AY2605:CD2605" si="3154">AY$17</f>
        <v>AY$13</v>
      </c>
      <c r="AZ2605" s="192" t="str">
        <f t="shared" si="3154"/>
        <v>AZ$13</v>
      </c>
      <c r="BA2605" s="192" t="str">
        <f t="shared" si="3154"/>
        <v>BA$13</v>
      </c>
      <c r="BB2605" s="192" t="str">
        <f t="shared" si="3154"/>
        <v>BB$13</v>
      </c>
      <c r="BC2605" s="192" t="str">
        <f t="shared" si="3154"/>
        <v>BC$13</v>
      </c>
      <c r="BD2605" s="192" t="str">
        <f t="shared" si="3154"/>
        <v>BD$13</v>
      </c>
      <c r="BE2605" s="192" t="str">
        <f t="shared" si="3154"/>
        <v>BE$13</v>
      </c>
      <c r="BF2605" s="192" t="str">
        <f t="shared" si="3154"/>
        <v>BF$13</v>
      </c>
      <c r="BG2605" s="192" t="str">
        <f t="shared" si="3154"/>
        <v>BG$13</v>
      </c>
      <c r="BH2605" s="192" t="str">
        <f t="shared" si="3154"/>
        <v>BH$13</v>
      </c>
      <c r="BI2605" s="192" t="str">
        <f t="shared" si="3154"/>
        <v>BI$13</v>
      </c>
      <c r="BJ2605" s="192" t="str">
        <f t="shared" si="3154"/>
        <v>BJ$13</v>
      </c>
      <c r="BK2605" s="192" t="str">
        <f t="shared" si="3154"/>
        <v>BK$13</v>
      </c>
      <c r="BL2605" s="192" t="str">
        <f t="shared" si="3154"/>
        <v>BL$13</v>
      </c>
      <c r="BM2605" s="192" t="str">
        <f t="shared" si="3154"/>
        <v>BM$13</v>
      </c>
      <c r="BN2605" s="192" t="str">
        <f t="shared" si="3154"/>
        <v>BN$13</v>
      </c>
      <c r="BO2605" s="192" t="str">
        <f t="shared" si="3154"/>
        <v>BO$13</v>
      </c>
      <c r="BP2605" s="192" t="str">
        <f t="shared" si="3154"/>
        <v>BP$13</v>
      </c>
      <c r="BQ2605" s="192" t="str">
        <f t="shared" si="3154"/>
        <v>BQ$13</v>
      </c>
      <c r="BR2605" s="192" t="str">
        <f t="shared" si="3154"/>
        <v>BR$13</v>
      </c>
      <c r="BS2605" s="192" t="str">
        <f t="shared" si="3154"/>
        <v>BS$13</v>
      </c>
      <c r="BT2605" s="192" t="str">
        <f t="shared" si="3154"/>
        <v>BT$13</v>
      </c>
      <c r="BU2605" s="192" t="str">
        <f t="shared" si="3154"/>
        <v>BU$13</v>
      </c>
      <c r="BV2605" s="192" t="str">
        <f t="shared" si="3154"/>
        <v>BV$13</v>
      </c>
      <c r="BW2605" s="192" t="str">
        <f t="shared" si="3154"/>
        <v>BW$13</v>
      </c>
      <c r="BX2605" s="192" t="str">
        <f t="shared" si="3154"/>
        <v>BX$13</v>
      </c>
      <c r="BY2605" s="192" t="str">
        <f t="shared" si="3154"/>
        <v>BY$13</v>
      </c>
      <c r="BZ2605" s="192" t="str">
        <f t="shared" si="3154"/>
        <v>BZ$13</v>
      </c>
      <c r="CA2605" s="192" t="str">
        <f t="shared" si="3154"/>
        <v>CA$13</v>
      </c>
      <c r="CB2605" s="192" t="str">
        <f t="shared" si="3154"/>
        <v>CB$13</v>
      </c>
      <c r="CC2605" s="192" t="str">
        <f t="shared" si="3154"/>
        <v>CC$13</v>
      </c>
      <c r="CD2605" s="192" t="str">
        <f t="shared" si="3154"/>
        <v>CD$13</v>
      </c>
      <c r="CE2605" s="192" t="str">
        <f t="shared" ref="CE2605:CL2605" si="3155">CE$17</f>
        <v>CE$13</v>
      </c>
      <c r="CF2605" s="192" t="str">
        <f t="shared" si="3155"/>
        <v>CF$13</v>
      </c>
      <c r="CG2605" s="192" t="str">
        <f t="shared" si="3155"/>
        <v>CG$13</v>
      </c>
      <c r="CH2605" s="192" t="str">
        <f t="shared" si="3155"/>
        <v>CH$13</v>
      </c>
      <c r="CI2605" s="192" t="str">
        <f t="shared" si="3155"/>
        <v>CI$13</v>
      </c>
      <c r="CJ2605" s="192" t="str">
        <f t="shared" si="3155"/>
        <v>CJ$13</v>
      </c>
      <c r="CK2605" s="192" t="str">
        <f t="shared" si="3155"/>
        <v>CK$13</v>
      </c>
      <c r="CL2605" s="192" t="str">
        <f t="shared" si="3155"/>
        <v>CL$13</v>
      </c>
    </row>
    <row r="2606" spans="2:90" x14ac:dyDescent="0.4">
      <c r="B2606" s="168" t="s">
        <v>488</v>
      </c>
      <c r="C2606" s="193"/>
      <c r="D2606" s="193"/>
      <c r="E2606" s="193" t="s">
        <v>906</v>
      </c>
      <c r="F2606" s="193"/>
      <c r="G2606" s="193"/>
      <c r="H2606" s="193"/>
      <c r="I2606" s="194"/>
      <c r="J2606" s="194"/>
      <c r="K2606" s="195"/>
      <c r="L2606" s="195"/>
      <c r="M2606" s="195"/>
      <c r="N2606" s="195"/>
      <c r="O2606" s="195"/>
      <c r="P2606" s="195"/>
      <c r="R2606" s="195"/>
      <c r="S2606" s="183"/>
      <c r="T2606" s="183"/>
      <c r="U2606" s="183"/>
      <c r="V2606" s="183"/>
      <c r="W2606" s="183"/>
      <c r="X2606" s="183"/>
      <c r="Y2606" s="183"/>
      <c r="Z2606" s="183"/>
      <c r="AA2606" s="183"/>
      <c r="AB2606" s="183"/>
      <c r="AC2606" s="183"/>
      <c r="AD2606" s="183"/>
      <c r="AE2606" s="183"/>
      <c r="AF2606" s="183"/>
      <c r="AG2606" s="183"/>
      <c r="AH2606" s="183"/>
      <c r="AI2606" s="183"/>
      <c r="AJ2606" s="183"/>
      <c r="AK2606" s="183"/>
      <c r="AL2606" s="183"/>
      <c r="AM2606" s="183"/>
      <c r="AN2606" s="183"/>
      <c r="AO2606" s="183"/>
      <c r="AP2606" s="183"/>
      <c r="AQ2606" s="183"/>
      <c r="AR2606" s="183"/>
      <c r="AS2606" s="183"/>
      <c r="AT2606" s="183"/>
      <c r="AU2606" s="183"/>
      <c r="AV2606" s="183"/>
      <c r="AW2606" s="183"/>
      <c r="AX2606" s="183"/>
      <c r="AY2606" s="183"/>
      <c r="AZ2606" s="183"/>
      <c r="BA2606" s="183"/>
      <c r="BB2606" s="183"/>
      <c r="BC2606" s="183"/>
      <c r="BD2606" s="183"/>
      <c r="BE2606" s="183"/>
      <c r="BF2606" s="183"/>
      <c r="BG2606" s="183"/>
      <c r="BH2606" s="183"/>
      <c r="BI2606" s="183"/>
      <c r="BJ2606" s="183"/>
      <c r="BK2606" s="183"/>
      <c r="BL2606" s="183"/>
      <c r="BM2606" s="183"/>
      <c r="BN2606" s="183"/>
      <c r="BO2606" s="183"/>
      <c r="BP2606" s="183"/>
      <c r="BQ2606" s="183"/>
      <c r="BR2606" s="183"/>
      <c r="BS2606" s="183"/>
      <c r="BT2606" s="183"/>
      <c r="BU2606" s="183"/>
      <c r="BV2606" s="183"/>
      <c r="BW2606" s="183"/>
      <c r="BX2606" s="183"/>
      <c r="BY2606" s="183"/>
      <c r="BZ2606" s="183"/>
      <c r="CA2606" s="183"/>
      <c r="CB2606" s="183"/>
      <c r="CC2606" s="183"/>
      <c r="CD2606" s="183"/>
      <c r="CE2606" s="183"/>
      <c r="CF2606" s="183"/>
      <c r="CG2606" s="183"/>
      <c r="CH2606" s="183"/>
      <c r="CI2606" s="183"/>
      <c r="CJ2606" s="183"/>
      <c r="CK2606" s="183"/>
      <c r="CL2606" s="183"/>
    </row>
    <row r="2607" spans="2:90" x14ac:dyDescent="0.4">
      <c r="B2607" s="168" t="s">
        <v>501</v>
      </c>
      <c r="C2607" s="193"/>
      <c r="D2607" s="193"/>
      <c r="E2607" s="193" t="s">
        <v>906</v>
      </c>
      <c r="F2607" s="193"/>
      <c r="G2607" s="193"/>
      <c r="H2607" s="193"/>
      <c r="I2607" s="194"/>
      <c r="J2607" s="194"/>
      <c r="K2607" s="195"/>
      <c r="L2607" s="195"/>
      <c r="M2607" s="195"/>
      <c r="N2607" s="195"/>
      <c r="O2607" s="195"/>
      <c r="P2607" s="195"/>
      <c r="R2607" s="195"/>
      <c r="S2607" s="183"/>
      <c r="T2607" s="183"/>
      <c r="U2607" s="183"/>
      <c r="V2607" s="183"/>
      <c r="W2607" s="183"/>
      <c r="X2607" s="183"/>
      <c r="Y2607" s="183"/>
      <c r="Z2607" s="183"/>
      <c r="AA2607" s="183"/>
      <c r="AB2607" s="183"/>
      <c r="AC2607" s="183"/>
      <c r="AD2607" s="183"/>
      <c r="AE2607" s="183"/>
      <c r="AF2607" s="183"/>
      <c r="AG2607" s="183"/>
      <c r="AH2607" s="183"/>
      <c r="AI2607" s="183"/>
      <c r="AJ2607" s="183"/>
      <c r="AK2607" s="183"/>
      <c r="AL2607" s="183"/>
      <c r="AM2607" s="183"/>
      <c r="AN2607" s="183"/>
      <c r="AO2607" s="183"/>
      <c r="AP2607" s="183"/>
      <c r="AQ2607" s="183"/>
      <c r="AR2607" s="183"/>
      <c r="AS2607" s="183"/>
      <c r="AT2607" s="183"/>
      <c r="AU2607" s="183"/>
      <c r="AV2607" s="183"/>
      <c r="AW2607" s="183"/>
      <c r="AX2607" s="183"/>
      <c r="AY2607" s="183"/>
      <c r="AZ2607" s="183"/>
      <c r="BA2607" s="183"/>
      <c r="BB2607" s="183"/>
      <c r="BC2607" s="183"/>
      <c r="BD2607" s="183"/>
      <c r="BE2607" s="183"/>
      <c r="BF2607" s="183"/>
      <c r="BG2607" s="183"/>
      <c r="BH2607" s="183"/>
      <c r="BI2607" s="183"/>
      <c r="BJ2607" s="183"/>
      <c r="BK2607" s="183"/>
      <c r="BL2607" s="183"/>
      <c r="BM2607" s="183"/>
      <c r="BN2607" s="183"/>
      <c r="BO2607" s="183"/>
      <c r="BP2607" s="183"/>
      <c r="BQ2607" s="183"/>
      <c r="BR2607" s="183"/>
      <c r="BS2607" s="183"/>
      <c r="BT2607" s="183"/>
      <c r="BU2607" s="183"/>
      <c r="BV2607" s="183"/>
      <c r="BW2607" s="183"/>
      <c r="BX2607" s="183"/>
      <c r="BY2607" s="183"/>
      <c r="BZ2607" s="183"/>
      <c r="CA2607" s="183"/>
      <c r="CB2607" s="183"/>
      <c r="CC2607" s="183"/>
      <c r="CD2607" s="183"/>
      <c r="CE2607" s="183"/>
      <c r="CF2607" s="183"/>
      <c r="CG2607" s="183"/>
      <c r="CH2607" s="183"/>
      <c r="CI2607" s="183"/>
      <c r="CJ2607" s="183"/>
      <c r="CK2607" s="183"/>
      <c r="CL2607" s="183"/>
    </row>
    <row r="2608" spans="2:90" x14ac:dyDescent="0.4">
      <c r="B2608" s="168" t="s">
        <v>461</v>
      </c>
      <c r="C2608" s="193"/>
      <c r="D2608" s="193"/>
      <c r="E2608" s="193" t="s">
        <v>906</v>
      </c>
      <c r="F2608" s="193"/>
      <c r="G2608" s="193"/>
      <c r="H2608" s="193"/>
      <c r="I2608" s="194"/>
      <c r="J2608" s="194"/>
      <c r="K2608" s="195"/>
      <c r="L2608" s="195"/>
      <c r="M2608" s="195"/>
      <c r="N2608" s="195"/>
      <c r="O2608" s="195"/>
      <c r="P2608" s="195"/>
      <c r="R2608" s="195"/>
      <c r="S2608" s="183" t="str">
        <f t="shared" ref="S2608:AX2608" si="3156">S$18</f>
        <v>S$14</v>
      </c>
      <c r="T2608" s="183" t="str">
        <f t="shared" si="3156"/>
        <v>T$14</v>
      </c>
      <c r="U2608" s="183" t="str">
        <f t="shared" si="3156"/>
        <v>U$14</v>
      </c>
      <c r="V2608" s="183" t="str">
        <f t="shared" si="3156"/>
        <v>V$14</v>
      </c>
      <c r="W2608" s="183" t="str">
        <f t="shared" si="3156"/>
        <v>W$14</v>
      </c>
      <c r="X2608" s="183" t="str">
        <f t="shared" si="3156"/>
        <v>X$14</v>
      </c>
      <c r="Y2608" s="183" t="str">
        <f t="shared" si="3156"/>
        <v>Y$14</v>
      </c>
      <c r="Z2608" s="183" t="str">
        <f t="shared" si="3156"/>
        <v>Z$14</v>
      </c>
      <c r="AA2608" s="183" t="str">
        <f t="shared" si="3156"/>
        <v>AA$14</v>
      </c>
      <c r="AB2608" s="183" t="str">
        <f t="shared" si="3156"/>
        <v>AB$14</v>
      </c>
      <c r="AC2608" s="183" t="str">
        <f t="shared" si="3156"/>
        <v>AC$14</v>
      </c>
      <c r="AD2608" s="183" t="str">
        <f t="shared" si="3156"/>
        <v>AD$14</v>
      </c>
      <c r="AE2608" s="183" t="str">
        <f t="shared" si="3156"/>
        <v>AE$14</v>
      </c>
      <c r="AF2608" s="183" t="str">
        <f t="shared" si="3156"/>
        <v>AF$14</v>
      </c>
      <c r="AG2608" s="183" t="str">
        <f t="shared" si="3156"/>
        <v>AG$14</v>
      </c>
      <c r="AH2608" s="183" t="str">
        <f t="shared" si="3156"/>
        <v>AH$14</v>
      </c>
      <c r="AI2608" s="183" t="str">
        <f t="shared" si="3156"/>
        <v>AI$14</v>
      </c>
      <c r="AJ2608" s="183" t="str">
        <f t="shared" si="3156"/>
        <v>AJ$14</v>
      </c>
      <c r="AK2608" s="183" t="str">
        <f t="shared" si="3156"/>
        <v>AK$14</v>
      </c>
      <c r="AL2608" s="183" t="str">
        <f t="shared" si="3156"/>
        <v>AL$14</v>
      </c>
      <c r="AM2608" s="183" t="str">
        <f t="shared" si="3156"/>
        <v>AM$14</v>
      </c>
      <c r="AN2608" s="183" t="str">
        <f t="shared" si="3156"/>
        <v>AN$14</v>
      </c>
      <c r="AO2608" s="183" t="str">
        <f t="shared" si="3156"/>
        <v>AO$14</v>
      </c>
      <c r="AP2608" s="183" t="str">
        <f t="shared" si="3156"/>
        <v>AP$14</v>
      </c>
      <c r="AQ2608" s="183" t="str">
        <f t="shared" si="3156"/>
        <v>AQ$14</v>
      </c>
      <c r="AR2608" s="183" t="str">
        <f t="shared" si="3156"/>
        <v>AR$14</v>
      </c>
      <c r="AS2608" s="183" t="str">
        <f t="shared" si="3156"/>
        <v>AS$14</v>
      </c>
      <c r="AT2608" s="183" t="str">
        <f t="shared" si="3156"/>
        <v>AT$14</v>
      </c>
      <c r="AU2608" s="183" t="str">
        <f t="shared" si="3156"/>
        <v>AU$14</v>
      </c>
      <c r="AV2608" s="183" t="str">
        <f t="shared" si="3156"/>
        <v>AV$14</v>
      </c>
      <c r="AW2608" s="183" t="str">
        <f t="shared" si="3156"/>
        <v>AW$14</v>
      </c>
      <c r="AX2608" s="183" t="str">
        <f t="shared" si="3156"/>
        <v>AX$14</v>
      </c>
      <c r="AY2608" s="183" t="str">
        <f t="shared" ref="AY2608:CD2608" si="3157">AY$18</f>
        <v>AY$14</v>
      </c>
      <c r="AZ2608" s="183" t="str">
        <f t="shared" si="3157"/>
        <v>AZ$14</v>
      </c>
      <c r="BA2608" s="183" t="str">
        <f t="shared" si="3157"/>
        <v>BA$14</v>
      </c>
      <c r="BB2608" s="183" t="str">
        <f t="shared" si="3157"/>
        <v>BB$14</v>
      </c>
      <c r="BC2608" s="183" t="str">
        <f t="shared" si="3157"/>
        <v>BC$14</v>
      </c>
      <c r="BD2608" s="183" t="str">
        <f t="shared" si="3157"/>
        <v>BD$14</v>
      </c>
      <c r="BE2608" s="183" t="str">
        <f t="shared" si="3157"/>
        <v>BE$14</v>
      </c>
      <c r="BF2608" s="183" t="str">
        <f t="shared" si="3157"/>
        <v>BF$14</v>
      </c>
      <c r="BG2608" s="183" t="str">
        <f t="shared" si="3157"/>
        <v>BG$14</v>
      </c>
      <c r="BH2608" s="183" t="str">
        <f t="shared" si="3157"/>
        <v>BH$14</v>
      </c>
      <c r="BI2608" s="183" t="str">
        <f t="shared" si="3157"/>
        <v>BI$14</v>
      </c>
      <c r="BJ2608" s="183" t="str">
        <f t="shared" si="3157"/>
        <v>BJ$14</v>
      </c>
      <c r="BK2608" s="183" t="str">
        <f t="shared" si="3157"/>
        <v>BK$14</v>
      </c>
      <c r="BL2608" s="183" t="str">
        <f t="shared" si="3157"/>
        <v>BL$14</v>
      </c>
      <c r="BM2608" s="183" t="str">
        <f t="shared" si="3157"/>
        <v>BM$14</v>
      </c>
      <c r="BN2608" s="183" t="str">
        <f t="shared" si="3157"/>
        <v>BN$14</v>
      </c>
      <c r="BO2608" s="183" t="str">
        <f t="shared" si="3157"/>
        <v>BO$14</v>
      </c>
      <c r="BP2608" s="183" t="str">
        <f t="shared" si="3157"/>
        <v>BP$14</v>
      </c>
      <c r="BQ2608" s="183" t="str">
        <f t="shared" si="3157"/>
        <v>BQ$14</v>
      </c>
      <c r="BR2608" s="183" t="str">
        <f t="shared" si="3157"/>
        <v>BR$14</v>
      </c>
      <c r="BS2608" s="183" t="str">
        <f t="shared" si="3157"/>
        <v>BS$14</v>
      </c>
      <c r="BT2608" s="183" t="str">
        <f t="shared" si="3157"/>
        <v>BT$14</v>
      </c>
      <c r="BU2608" s="183" t="str">
        <f t="shared" si="3157"/>
        <v>BU$14</v>
      </c>
      <c r="BV2608" s="183" t="str">
        <f t="shared" si="3157"/>
        <v>BV$14</v>
      </c>
      <c r="BW2608" s="183" t="str">
        <f t="shared" si="3157"/>
        <v>BW$14</v>
      </c>
      <c r="BX2608" s="183" t="str">
        <f t="shared" si="3157"/>
        <v>BX$14</v>
      </c>
      <c r="BY2608" s="183" t="str">
        <f t="shared" si="3157"/>
        <v>BY$14</v>
      </c>
      <c r="BZ2608" s="183" t="str">
        <f t="shared" si="3157"/>
        <v>BZ$14</v>
      </c>
      <c r="CA2608" s="183" t="str">
        <f t="shared" si="3157"/>
        <v>CA$14</v>
      </c>
      <c r="CB2608" s="183" t="str">
        <f t="shared" si="3157"/>
        <v>CB$14</v>
      </c>
      <c r="CC2608" s="183" t="str">
        <f t="shared" si="3157"/>
        <v>CC$14</v>
      </c>
      <c r="CD2608" s="183" t="str">
        <f t="shared" si="3157"/>
        <v>CD$14</v>
      </c>
      <c r="CE2608" s="183" t="str">
        <f t="shared" ref="CE2608:CL2608" si="3158">CE$18</f>
        <v>CE$14</v>
      </c>
      <c r="CF2608" s="183" t="str">
        <f t="shared" si="3158"/>
        <v>CF$14</v>
      </c>
      <c r="CG2608" s="183" t="str">
        <f t="shared" si="3158"/>
        <v>CG$14</v>
      </c>
      <c r="CH2608" s="183" t="str">
        <f t="shared" si="3158"/>
        <v>CH$14</v>
      </c>
      <c r="CI2608" s="183" t="str">
        <f t="shared" si="3158"/>
        <v>CI$14</v>
      </c>
      <c r="CJ2608" s="183" t="str">
        <f t="shared" si="3158"/>
        <v>CJ$14</v>
      </c>
      <c r="CK2608" s="183" t="str">
        <f t="shared" si="3158"/>
        <v>CK$14</v>
      </c>
      <c r="CL2608" s="183" t="str">
        <f t="shared" si="3158"/>
        <v>CL$14</v>
      </c>
    </row>
    <row r="2609" spans="2:90" x14ac:dyDescent="0.4">
      <c r="B2609" s="168" t="s">
        <v>462</v>
      </c>
      <c r="C2609" s="193"/>
      <c r="D2609" s="193"/>
      <c r="E2609" s="193" t="s">
        <v>906</v>
      </c>
      <c r="F2609" s="193"/>
      <c r="G2609" s="193"/>
      <c r="H2609" s="193"/>
      <c r="I2609" s="194"/>
      <c r="J2609" s="194"/>
      <c r="K2609" s="195"/>
      <c r="L2609" s="195"/>
      <c r="M2609" s="195"/>
      <c r="N2609" s="195"/>
      <c r="O2609" s="195"/>
      <c r="P2609" s="195"/>
      <c r="R2609" s="195"/>
      <c r="S2609" s="183" t="str">
        <f t="shared" ref="S2609:AX2609" si="3159">S$19</f>
        <v>S$15</v>
      </c>
      <c r="T2609" s="183" t="str">
        <f t="shared" si="3159"/>
        <v>T$15</v>
      </c>
      <c r="U2609" s="183" t="str">
        <f t="shared" si="3159"/>
        <v>U$15</v>
      </c>
      <c r="V2609" s="183" t="str">
        <f t="shared" si="3159"/>
        <v>V$15</v>
      </c>
      <c r="W2609" s="183" t="str">
        <f t="shared" si="3159"/>
        <v>W$15</v>
      </c>
      <c r="X2609" s="183" t="str">
        <f t="shared" si="3159"/>
        <v>X$15</v>
      </c>
      <c r="Y2609" s="183" t="str">
        <f t="shared" si="3159"/>
        <v>Y$15</v>
      </c>
      <c r="Z2609" s="183" t="str">
        <f t="shared" si="3159"/>
        <v>Z$15</v>
      </c>
      <c r="AA2609" s="183" t="str">
        <f t="shared" si="3159"/>
        <v>AA$15</v>
      </c>
      <c r="AB2609" s="183" t="str">
        <f t="shared" si="3159"/>
        <v>AB$15</v>
      </c>
      <c r="AC2609" s="183" t="str">
        <f t="shared" si="3159"/>
        <v>AC$15</v>
      </c>
      <c r="AD2609" s="183" t="str">
        <f t="shared" si="3159"/>
        <v>AD$15</v>
      </c>
      <c r="AE2609" s="183" t="str">
        <f t="shared" si="3159"/>
        <v>AE$15</v>
      </c>
      <c r="AF2609" s="183" t="str">
        <f t="shared" si="3159"/>
        <v>AF$15</v>
      </c>
      <c r="AG2609" s="183" t="str">
        <f t="shared" si="3159"/>
        <v>AG$15</v>
      </c>
      <c r="AH2609" s="183" t="str">
        <f t="shared" si="3159"/>
        <v>AH$15</v>
      </c>
      <c r="AI2609" s="183" t="str">
        <f t="shared" si="3159"/>
        <v>AI$15</v>
      </c>
      <c r="AJ2609" s="183" t="str">
        <f t="shared" si="3159"/>
        <v>AJ$15</v>
      </c>
      <c r="AK2609" s="183" t="str">
        <f t="shared" si="3159"/>
        <v>AK$15</v>
      </c>
      <c r="AL2609" s="183" t="str">
        <f t="shared" si="3159"/>
        <v>AL$15</v>
      </c>
      <c r="AM2609" s="183" t="str">
        <f t="shared" si="3159"/>
        <v>AM$15</v>
      </c>
      <c r="AN2609" s="183" t="str">
        <f t="shared" si="3159"/>
        <v>AN$15</v>
      </c>
      <c r="AO2609" s="183" t="str">
        <f t="shared" si="3159"/>
        <v>AO$15</v>
      </c>
      <c r="AP2609" s="183" t="str">
        <f t="shared" si="3159"/>
        <v>AP$15</v>
      </c>
      <c r="AQ2609" s="183" t="str">
        <f t="shared" si="3159"/>
        <v>AQ$15</v>
      </c>
      <c r="AR2609" s="183" t="str">
        <f t="shared" si="3159"/>
        <v>AR$15</v>
      </c>
      <c r="AS2609" s="183" t="str">
        <f t="shared" si="3159"/>
        <v>AS$15</v>
      </c>
      <c r="AT2609" s="183" t="str">
        <f t="shared" si="3159"/>
        <v>AT$15</v>
      </c>
      <c r="AU2609" s="183" t="str">
        <f t="shared" si="3159"/>
        <v>AU$15</v>
      </c>
      <c r="AV2609" s="183" t="str">
        <f t="shared" si="3159"/>
        <v>AV$15</v>
      </c>
      <c r="AW2609" s="183" t="str">
        <f t="shared" si="3159"/>
        <v>AW$15</v>
      </c>
      <c r="AX2609" s="183" t="str">
        <f t="shared" si="3159"/>
        <v>AX$15</v>
      </c>
      <c r="AY2609" s="183" t="str">
        <f t="shared" ref="AY2609:CD2609" si="3160">AY$19</f>
        <v>AY$15</v>
      </c>
      <c r="AZ2609" s="183" t="str">
        <f t="shared" si="3160"/>
        <v>AZ$15</v>
      </c>
      <c r="BA2609" s="183" t="str">
        <f t="shared" si="3160"/>
        <v>BA$15</v>
      </c>
      <c r="BB2609" s="183" t="str">
        <f t="shared" si="3160"/>
        <v>BB$15</v>
      </c>
      <c r="BC2609" s="183" t="str">
        <f t="shared" si="3160"/>
        <v>BC$15</v>
      </c>
      <c r="BD2609" s="183" t="str">
        <f t="shared" si="3160"/>
        <v>BD$15</v>
      </c>
      <c r="BE2609" s="183" t="str">
        <f t="shared" si="3160"/>
        <v>BE$15</v>
      </c>
      <c r="BF2609" s="183" t="str">
        <f t="shared" si="3160"/>
        <v>BF$15</v>
      </c>
      <c r="BG2609" s="183" t="str">
        <f t="shared" si="3160"/>
        <v>BG$15</v>
      </c>
      <c r="BH2609" s="183" t="str">
        <f t="shared" si="3160"/>
        <v>BH$15</v>
      </c>
      <c r="BI2609" s="183" t="str">
        <f t="shared" si="3160"/>
        <v>BI$15</v>
      </c>
      <c r="BJ2609" s="183" t="str">
        <f t="shared" si="3160"/>
        <v>BJ$15</v>
      </c>
      <c r="BK2609" s="183" t="str">
        <f t="shared" si="3160"/>
        <v>BK$15</v>
      </c>
      <c r="BL2609" s="183" t="str">
        <f t="shared" si="3160"/>
        <v>BL$15</v>
      </c>
      <c r="BM2609" s="183" t="str">
        <f t="shared" si="3160"/>
        <v>BM$15</v>
      </c>
      <c r="BN2609" s="183" t="str">
        <f t="shared" si="3160"/>
        <v>BN$15</v>
      </c>
      <c r="BO2609" s="183" t="str">
        <f t="shared" si="3160"/>
        <v>BO$15</v>
      </c>
      <c r="BP2609" s="183" t="str">
        <f t="shared" si="3160"/>
        <v>BP$15</v>
      </c>
      <c r="BQ2609" s="183" t="str">
        <f t="shared" si="3160"/>
        <v>BQ$15</v>
      </c>
      <c r="BR2609" s="183" t="str">
        <f t="shared" si="3160"/>
        <v>BR$15</v>
      </c>
      <c r="BS2609" s="183" t="str">
        <f t="shared" si="3160"/>
        <v>BS$15</v>
      </c>
      <c r="BT2609" s="183" t="str">
        <f t="shared" si="3160"/>
        <v>BT$15</v>
      </c>
      <c r="BU2609" s="183" t="str">
        <f t="shared" si="3160"/>
        <v>BU$15</v>
      </c>
      <c r="BV2609" s="183" t="str">
        <f t="shared" si="3160"/>
        <v>BV$15</v>
      </c>
      <c r="BW2609" s="183" t="str">
        <f t="shared" si="3160"/>
        <v>BW$15</v>
      </c>
      <c r="BX2609" s="183" t="str">
        <f t="shared" si="3160"/>
        <v>BX$15</v>
      </c>
      <c r="BY2609" s="183" t="str">
        <f t="shared" si="3160"/>
        <v>BY$15</v>
      </c>
      <c r="BZ2609" s="183" t="str">
        <f t="shared" si="3160"/>
        <v>BZ$15</v>
      </c>
      <c r="CA2609" s="183" t="str">
        <f t="shared" si="3160"/>
        <v>CA$15</v>
      </c>
      <c r="CB2609" s="183" t="str">
        <f t="shared" si="3160"/>
        <v>CB$15</v>
      </c>
      <c r="CC2609" s="183" t="str">
        <f t="shared" si="3160"/>
        <v>CC$15</v>
      </c>
      <c r="CD2609" s="183" t="str">
        <f t="shared" si="3160"/>
        <v>CD$15</v>
      </c>
      <c r="CE2609" s="183" t="str">
        <f t="shared" ref="CE2609:CL2609" si="3161">CE$19</f>
        <v>CE$15</v>
      </c>
      <c r="CF2609" s="183" t="str">
        <f t="shared" si="3161"/>
        <v>CF$15</v>
      </c>
      <c r="CG2609" s="183" t="str">
        <f t="shared" si="3161"/>
        <v>CG$15</v>
      </c>
      <c r="CH2609" s="183" t="str">
        <f t="shared" si="3161"/>
        <v>CH$15</v>
      </c>
      <c r="CI2609" s="183" t="str">
        <f t="shared" si="3161"/>
        <v>CI$15</v>
      </c>
      <c r="CJ2609" s="183" t="str">
        <f t="shared" si="3161"/>
        <v>CJ$15</v>
      </c>
      <c r="CK2609" s="183" t="str">
        <f t="shared" si="3161"/>
        <v>CK$15</v>
      </c>
      <c r="CL2609" s="183" t="str">
        <f t="shared" si="3161"/>
        <v>CL$15</v>
      </c>
    </row>
    <row r="2610" spans="2:90" x14ac:dyDescent="0.4">
      <c r="B2610" s="70" t="s">
        <v>523</v>
      </c>
      <c r="C2610" s="48"/>
      <c r="D2610" s="48" t="s">
        <v>524</v>
      </c>
      <c r="E2610" s="48" t="s">
        <v>524</v>
      </c>
      <c r="F2610" s="48" t="s">
        <v>522</v>
      </c>
      <c r="G2610" s="48" t="s">
        <v>243</v>
      </c>
      <c r="H2610" s="48"/>
      <c r="I2610" s="277"/>
      <c r="J2610" s="277"/>
      <c r="K2610" s="48"/>
      <c r="L2610" s="48"/>
      <c r="M2610" s="48"/>
      <c r="N2610" s="48"/>
      <c r="O2610" s="48"/>
      <c r="P2610" s="48"/>
      <c r="R2610" s="70"/>
      <c r="S2610" s="278"/>
      <c r="T2610" s="278"/>
      <c r="U2610" s="278"/>
      <c r="V2610" s="278"/>
      <c r="W2610" s="278"/>
      <c r="X2610" s="278"/>
      <c r="Y2610" s="278"/>
      <c r="Z2610" s="278"/>
      <c r="AA2610" s="278"/>
      <c r="AB2610" s="278"/>
      <c r="AC2610" s="278"/>
      <c r="AD2610" s="278"/>
      <c r="AE2610" s="278"/>
      <c r="AF2610" s="278"/>
      <c r="AG2610" s="278"/>
      <c r="AH2610" s="278"/>
      <c r="AI2610" s="278"/>
      <c r="AJ2610" s="278"/>
      <c r="AK2610" s="278"/>
      <c r="AL2610" s="278"/>
      <c r="AM2610" s="278"/>
      <c r="AN2610" s="278"/>
      <c r="AO2610" s="278"/>
      <c r="AP2610" s="278"/>
      <c r="AQ2610" s="278"/>
      <c r="AR2610" s="278"/>
      <c r="AS2610" s="278"/>
      <c r="AT2610" s="278"/>
      <c r="AU2610" s="278"/>
      <c r="AV2610" s="278"/>
      <c r="AW2610" s="278"/>
      <c r="AX2610" s="278"/>
      <c r="AY2610" s="278"/>
      <c r="AZ2610" s="278"/>
      <c r="BA2610" s="278"/>
      <c r="BB2610" s="278"/>
      <c r="BC2610" s="278"/>
      <c r="BD2610" s="278"/>
      <c r="BE2610" s="278"/>
      <c r="BF2610" s="278"/>
      <c r="BG2610" s="278"/>
      <c r="BH2610" s="278"/>
      <c r="BI2610" s="278"/>
      <c r="BJ2610" s="278"/>
      <c r="BK2610" s="278"/>
      <c r="BL2610" s="278"/>
      <c r="BM2610" s="278"/>
      <c r="BN2610" s="278"/>
      <c r="BO2610" s="278"/>
      <c r="BP2610" s="278"/>
      <c r="BQ2610" s="278"/>
      <c r="BR2610" s="278"/>
      <c r="BS2610" s="278"/>
      <c r="BT2610" s="278"/>
      <c r="BU2610" s="278"/>
      <c r="BV2610" s="278"/>
      <c r="BW2610" s="278"/>
      <c r="BX2610" s="278"/>
      <c r="BY2610" s="278"/>
      <c r="BZ2610" s="278"/>
      <c r="CA2610" s="278"/>
      <c r="CB2610" s="278"/>
      <c r="CC2610" s="278"/>
      <c r="CD2610" s="278"/>
      <c r="CE2610" s="278"/>
      <c r="CF2610" s="278"/>
      <c r="CG2610" s="278"/>
      <c r="CH2610" s="278"/>
      <c r="CI2610" s="278"/>
      <c r="CJ2610" s="278"/>
      <c r="CK2610" s="278"/>
      <c r="CL2610" s="278"/>
    </row>
    <row r="2611" spans="2:90" x14ac:dyDescent="0.4">
      <c r="B2611" s="120" t="str">
        <f>"Current liability - "&amp;(SUBSTITUTE(B2610,":",""))</f>
        <v>Current liability - Fixed constant current liability</v>
      </c>
      <c r="C2611" t="s">
        <v>232</v>
      </c>
      <c r="D2611" t="s">
        <v>524</v>
      </c>
      <c r="E2611" t="s">
        <v>906</v>
      </c>
      <c r="G2611" t="str">
        <f>E2611</f>
        <v/>
      </c>
      <c r="J2611" s="74">
        <v>1000</v>
      </c>
      <c r="K2611" s="53">
        <f>SUMIF($4:$4,K$2,2611:2611)</f>
        <v>1000</v>
      </c>
      <c r="L2611" s="53">
        <f>SUMIF($4:$4,L$2,2611:2611)</f>
        <v>1000</v>
      </c>
      <c r="M2611" s="53">
        <f>SUMIF($4:$4,M$2,2611:2611)</f>
        <v>1000</v>
      </c>
      <c r="N2611" s="53">
        <f>SUMIF($4:$4,N$2,2611:2611)</f>
        <v>1000</v>
      </c>
      <c r="O2611" s="53">
        <f>SUMIF($4:$4,O$2,2611:2611)</f>
        <v>1000</v>
      </c>
      <c r="P2611" s="53">
        <f>SUMIF($4:$4,P$2,2611:2611)</f>
        <v>1000</v>
      </c>
      <c r="R2611" s="24">
        <f>$J2611</f>
        <v>1000</v>
      </c>
      <c r="S2611" s="80">
        <f t="shared" ref="S2611:T2611" si="3162">R2611</f>
        <v>1000</v>
      </c>
      <c r="T2611" s="80">
        <f t="shared" si="3162"/>
        <v>1000</v>
      </c>
      <c r="U2611" s="80">
        <f t="shared" ref="U2611" si="3163">T2611</f>
        <v>1000</v>
      </c>
      <c r="V2611" s="80">
        <f t="shared" ref="V2611" si="3164">U2611</f>
        <v>1000</v>
      </c>
      <c r="W2611" s="80">
        <f t="shared" ref="W2611" si="3165">V2611</f>
        <v>1000</v>
      </c>
      <c r="X2611" s="80">
        <f t="shared" ref="X2611" si="3166">W2611</f>
        <v>1000</v>
      </c>
      <c r="Y2611" s="80">
        <f t="shared" ref="Y2611" si="3167">X2611</f>
        <v>1000</v>
      </c>
      <c r="Z2611" s="80">
        <f t="shared" ref="Z2611" si="3168">Y2611</f>
        <v>1000</v>
      </c>
      <c r="AA2611" s="80">
        <f t="shared" ref="AA2611" si="3169">Z2611</f>
        <v>1000</v>
      </c>
      <c r="AB2611" s="80">
        <f t="shared" ref="AB2611" si="3170">AA2611</f>
        <v>1000</v>
      </c>
      <c r="AC2611" s="80">
        <f t="shared" ref="AC2611" si="3171">AB2611</f>
        <v>1000</v>
      </c>
      <c r="AD2611" s="80">
        <f t="shared" ref="AD2611" si="3172">AC2611</f>
        <v>1000</v>
      </c>
      <c r="AE2611" s="80">
        <f t="shared" ref="AE2611" si="3173">AD2611</f>
        <v>1000</v>
      </c>
      <c r="AF2611" s="80">
        <f t="shared" ref="AF2611" si="3174">AE2611</f>
        <v>1000</v>
      </c>
      <c r="AG2611" s="80">
        <f t="shared" ref="AG2611" si="3175">AF2611</f>
        <v>1000</v>
      </c>
      <c r="AH2611" s="80">
        <f t="shared" ref="AH2611" si="3176">AG2611</f>
        <v>1000</v>
      </c>
      <c r="AI2611" s="80">
        <f t="shared" ref="AI2611" si="3177">AH2611</f>
        <v>1000</v>
      </c>
      <c r="AJ2611" s="80">
        <f t="shared" ref="AJ2611" si="3178">AI2611</f>
        <v>1000</v>
      </c>
      <c r="AK2611" s="80">
        <f t="shared" ref="AK2611" si="3179">AJ2611</f>
        <v>1000</v>
      </c>
      <c r="AL2611" s="80">
        <f t="shared" ref="AL2611" si="3180">AK2611</f>
        <v>1000</v>
      </c>
      <c r="AM2611" s="80">
        <f t="shared" ref="AM2611" si="3181">AL2611</f>
        <v>1000</v>
      </c>
      <c r="AN2611" s="80">
        <f t="shared" ref="AN2611" si="3182">AM2611</f>
        <v>1000</v>
      </c>
      <c r="AO2611" s="80">
        <f t="shared" ref="AO2611" si="3183">AN2611</f>
        <v>1000</v>
      </c>
      <c r="AP2611" s="80">
        <f t="shared" ref="AP2611" si="3184">AO2611</f>
        <v>1000</v>
      </c>
      <c r="AQ2611" s="80">
        <f t="shared" ref="AQ2611" si="3185">AP2611</f>
        <v>1000</v>
      </c>
      <c r="AR2611" s="80">
        <f t="shared" ref="AR2611" si="3186">AQ2611</f>
        <v>1000</v>
      </c>
      <c r="AS2611" s="80">
        <f t="shared" ref="AS2611" si="3187">AR2611</f>
        <v>1000</v>
      </c>
      <c r="AT2611" s="80">
        <f t="shared" ref="AT2611" si="3188">AS2611</f>
        <v>1000</v>
      </c>
      <c r="AU2611" s="80">
        <f t="shared" ref="AU2611" si="3189">AT2611</f>
        <v>1000</v>
      </c>
      <c r="AV2611" s="80">
        <f t="shared" ref="AV2611" si="3190">AU2611</f>
        <v>1000</v>
      </c>
      <c r="AW2611" s="80">
        <f t="shared" ref="AW2611" si="3191">AV2611</f>
        <v>1000</v>
      </c>
      <c r="AX2611" s="80">
        <f t="shared" ref="AX2611" si="3192">AW2611</f>
        <v>1000</v>
      </c>
      <c r="AY2611" s="80">
        <f t="shared" ref="AY2611" si="3193">AX2611</f>
        <v>1000</v>
      </c>
      <c r="AZ2611" s="80">
        <f t="shared" ref="AZ2611" si="3194">AY2611</f>
        <v>1000</v>
      </c>
      <c r="BA2611" s="80">
        <f t="shared" ref="BA2611" si="3195">AZ2611</f>
        <v>1000</v>
      </c>
      <c r="BB2611" s="80">
        <f t="shared" ref="BB2611" si="3196">BA2611</f>
        <v>1000</v>
      </c>
      <c r="BC2611" s="80">
        <f t="shared" ref="BC2611" si="3197">BB2611</f>
        <v>1000</v>
      </c>
      <c r="BD2611" s="80">
        <f t="shared" ref="BD2611" si="3198">BC2611</f>
        <v>1000</v>
      </c>
      <c r="BE2611" s="80">
        <f t="shared" ref="BE2611" si="3199">BD2611</f>
        <v>1000</v>
      </c>
      <c r="BF2611" s="80">
        <f t="shared" ref="BF2611" si="3200">BE2611</f>
        <v>1000</v>
      </c>
      <c r="BG2611" s="80">
        <f t="shared" ref="BG2611" si="3201">BF2611</f>
        <v>1000</v>
      </c>
      <c r="BH2611" s="80">
        <f t="shared" ref="BH2611" si="3202">BG2611</f>
        <v>1000</v>
      </c>
      <c r="BI2611" s="80">
        <f t="shared" ref="BI2611" si="3203">BH2611</f>
        <v>1000</v>
      </c>
      <c r="BJ2611" s="80">
        <f t="shared" ref="BJ2611" si="3204">BI2611</f>
        <v>1000</v>
      </c>
      <c r="BK2611" s="80">
        <f t="shared" ref="BK2611" si="3205">BJ2611</f>
        <v>1000</v>
      </c>
      <c r="BL2611" s="80">
        <f t="shared" ref="BL2611" si="3206">BK2611</f>
        <v>1000</v>
      </c>
      <c r="BM2611" s="80">
        <f t="shared" ref="BM2611" si="3207">BL2611</f>
        <v>1000</v>
      </c>
      <c r="BN2611" s="80">
        <f t="shared" ref="BN2611" si="3208">BM2611</f>
        <v>1000</v>
      </c>
      <c r="BO2611" s="80">
        <f t="shared" ref="BO2611" si="3209">BN2611</f>
        <v>1000</v>
      </c>
      <c r="BP2611" s="80">
        <f t="shared" ref="BP2611" si="3210">BO2611</f>
        <v>1000</v>
      </c>
      <c r="BQ2611" s="80">
        <f t="shared" ref="BQ2611" si="3211">BP2611</f>
        <v>1000</v>
      </c>
      <c r="BR2611" s="80">
        <f t="shared" ref="BR2611" si="3212">BQ2611</f>
        <v>1000</v>
      </c>
      <c r="BS2611" s="80">
        <f t="shared" ref="BS2611" si="3213">BR2611</f>
        <v>1000</v>
      </c>
      <c r="BT2611" s="80">
        <f t="shared" ref="BT2611" si="3214">BS2611</f>
        <v>1000</v>
      </c>
      <c r="BU2611" s="80">
        <f t="shared" ref="BU2611" si="3215">BT2611</f>
        <v>1000</v>
      </c>
      <c r="BV2611" s="80">
        <f t="shared" ref="BV2611" si="3216">BU2611</f>
        <v>1000</v>
      </c>
      <c r="BW2611" s="80">
        <f t="shared" ref="BW2611" si="3217">BV2611</f>
        <v>1000</v>
      </c>
      <c r="BX2611" s="80">
        <f t="shared" ref="BX2611" si="3218">BW2611</f>
        <v>1000</v>
      </c>
      <c r="BY2611" s="80">
        <f t="shared" ref="BY2611" si="3219">BX2611</f>
        <v>1000</v>
      </c>
      <c r="BZ2611" s="80">
        <f t="shared" ref="BZ2611" si="3220">BY2611</f>
        <v>1000</v>
      </c>
      <c r="CA2611" s="80">
        <f t="shared" ref="CA2611" si="3221">BZ2611</f>
        <v>1000</v>
      </c>
      <c r="CB2611" s="80">
        <f t="shared" ref="CB2611" si="3222">CA2611</f>
        <v>1000</v>
      </c>
      <c r="CC2611" s="80">
        <f t="shared" ref="CC2611" si="3223">CB2611</f>
        <v>1000</v>
      </c>
      <c r="CD2611" s="80">
        <f t="shared" ref="CD2611" si="3224">CC2611</f>
        <v>1000</v>
      </c>
      <c r="CE2611" s="80">
        <f t="shared" ref="CE2611" si="3225">CD2611</f>
        <v>1000</v>
      </c>
      <c r="CF2611" s="80">
        <f>CE2611</f>
        <v>1000</v>
      </c>
      <c r="CG2611" s="80">
        <f t="shared" ref="CG2611" si="3226">CF2611</f>
        <v>1000</v>
      </c>
      <c r="CH2611" s="80">
        <f t="shared" ref="CH2611" si="3227">CG2611</f>
        <v>1000</v>
      </c>
      <c r="CI2611" s="80">
        <f t="shared" ref="CI2611" si="3228">CH2611</f>
        <v>1000</v>
      </c>
      <c r="CJ2611" s="80">
        <f t="shared" ref="CJ2611" si="3229">CI2611</f>
        <v>1000</v>
      </c>
      <c r="CK2611" s="80">
        <f t="shared" ref="CK2611:CL2611" si="3230">CJ2611</f>
        <v>1000</v>
      </c>
      <c r="CL2611" s="80">
        <f t="shared" si="3230"/>
        <v>1000</v>
      </c>
    </row>
    <row r="2612" spans="2:90" x14ac:dyDescent="0.4">
      <c r="B2612" s="121"/>
      <c r="C2612" s="27"/>
      <c r="D2612" s="27" t="s">
        <v>524</v>
      </c>
      <c r="E2612" s="27" t="s">
        <v>906</v>
      </c>
      <c r="F2612" s="27"/>
      <c r="G2612" s="27"/>
      <c r="H2612" s="27"/>
      <c r="I2612" s="77"/>
      <c r="J2612" s="77"/>
      <c r="K2612" s="28"/>
      <c r="L2612" s="28"/>
      <c r="M2612" s="28"/>
      <c r="N2612" s="28"/>
      <c r="O2612" s="28"/>
      <c r="P2612" s="28"/>
      <c r="R2612" s="33"/>
      <c r="S2612" s="77"/>
      <c r="T2612" s="77"/>
      <c r="U2612" s="77"/>
      <c r="V2612" s="77"/>
      <c r="W2612" s="77"/>
      <c r="X2612" s="77"/>
      <c r="Y2612" s="77"/>
      <c r="Z2612" s="77"/>
      <c r="AA2612" s="77"/>
      <c r="AB2612" s="77"/>
      <c r="AC2612" s="77"/>
      <c r="AD2612" s="77"/>
      <c r="AE2612" s="77"/>
      <c r="AF2612" s="77"/>
      <c r="AG2612" s="77"/>
      <c r="AH2612" s="77"/>
      <c r="AI2612" s="77"/>
      <c r="AJ2612" s="77"/>
      <c r="AK2612" s="77"/>
      <c r="AL2612" s="77"/>
      <c r="AM2612" s="77"/>
      <c r="AN2612" s="77"/>
      <c r="AO2612" s="77"/>
      <c r="AP2612" s="77"/>
      <c r="AQ2612" s="77"/>
      <c r="AR2612" s="77"/>
      <c r="AS2612" s="77"/>
      <c r="AT2612" s="77"/>
      <c r="AU2612" s="77"/>
      <c r="AV2612" s="77"/>
      <c r="AW2612" s="77"/>
      <c r="AX2612" s="77"/>
      <c r="AY2612" s="77"/>
      <c r="AZ2612" s="77"/>
      <c r="BA2612" s="77"/>
      <c r="BB2612" s="77"/>
      <c r="BC2612" s="77"/>
      <c r="BD2612" s="77"/>
      <c r="BE2612" s="77"/>
      <c r="BF2612" s="77"/>
      <c r="BG2612" s="77"/>
      <c r="BH2612" s="77"/>
      <c r="BI2612" s="77"/>
      <c r="BJ2612" s="77"/>
      <c r="BK2612" s="77"/>
      <c r="BL2612" s="77"/>
      <c r="BM2612" s="77"/>
      <c r="BN2612" s="77"/>
      <c r="BO2612" s="77"/>
      <c r="BP2612" s="77"/>
      <c r="BQ2612" s="77"/>
      <c r="BR2612" s="77"/>
      <c r="BS2612" s="77"/>
      <c r="BT2612" s="77"/>
      <c r="BU2612" s="77"/>
      <c r="BV2612" s="77"/>
      <c r="BW2612" s="77"/>
      <c r="BX2612" s="77"/>
      <c r="BY2612" s="77"/>
      <c r="BZ2612" s="77"/>
      <c r="CA2612" s="77"/>
      <c r="CB2612" s="77"/>
      <c r="CC2612" s="77"/>
      <c r="CD2612" s="77"/>
      <c r="CE2612" s="77"/>
      <c r="CF2612" s="77"/>
      <c r="CG2612" s="77"/>
      <c r="CH2612" s="77"/>
      <c r="CI2612" s="77"/>
      <c r="CJ2612" s="77"/>
      <c r="CK2612" s="77"/>
      <c r="CL2612" s="77"/>
    </row>
    <row r="2613" spans="2:90" x14ac:dyDescent="0.4">
      <c r="B2613" s="120" t="str">
        <f>"Change in "&amp;B2611</f>
        <v>Change in Current liability - Fixed constant current liability</v>
      </c>
      <c r="C2613" t="s">
        <v>234</v>
      </c>
      <c r="D2613" t="s">
        <v>524</v>
      </c>
      <c r="E2613" t="s">
        <v>906</v>
      </c>
      <c r="I2613" s="74"/>
      <c r="J2613" s="74"/>
      <c r="K2613" s="53">
        <f>SUMIF($3:$3,K$2,2613:2613)</f>
        <v>0</v>
      </c>
      <c r="L2613" s="53">
        <f>SUMIF($3:$3,L$2,2613:2613)</f>
        <v>0</v>
      </c>
      <c r="M2613" s="53">
        <f>SUMIF($3:$3,M$2,2613:2613)</f>
        <v>0</v>
      </c>
      <c r="N2613" s="53">
        <f>SUMIF($3:$3,N$2,2613:2613)</f>
        <v>0</v>
      </c>
      <c r="O2613" s="53">
        <f>SUMIF($3:$3,O$2,2613:2613)</f>
        <v>0</v>
      </c>
      <c r="P2613" s="53">
        <f>SUMIF($3:$3,P$2,2613:2613)</f>
        <v>0</v>
      </c>
      <c r="R2613" s="24"/>
      <c r="S2613" s="80">
        <f t="shared" ref="S2613:CE2613" si="3231">S2611-R2611</f>
        <v>0</v>
      </c>
      <c r="T2613" s="80">
        <f t="shared" si="3231"/>
        <v>0</v>
      </c>
      <c r="U2613" s="80">
        <f t="shared" si="3231"/>
        <v>0</v>
      </c>
      <c r="V2613" s="80">
        <f t="shared" si="3231"/>
        <v>0</v>
      </c>
      <c r="W2613" s="80">
        <f t="shared" si="3231"/>
        <v>0</v>
      </c>
      <c r="X2613" s="80">
        <f t="shared" si="3231"/>
        <v>0</v>
      </c>
      <c r="Y2613" s="80">
        <f t="shared" si="3231"/>
        <v>0</v>
      </c>
      <c r="Z2613" s="80">
        <f t="shared" si="3231"/>
        <v>0</v>
      </c>
      <c r="AA2613" s="80">
        <f t="shared" si="3231"/>
        <v>0</v>
      </c>
      <c r="AB2613" s="80">
        <f t="shared" si="3231"/>
        <v>0</v>
      </c>
      <c r="AC2613" s="80">
        <f t="shared" si="3231"/>
        <v>0</v>
      </c>
      <c r="AD2613" s="80">
        <f t="shared" si="3231"/>
        <v>0</v>
      </c>
      <c r="AE2613" s="80">
        <f t="shared" si="3231"/>
        <v>0</v>
      </c>
      <c r="AF2613" s="80">
        <f t="shared" si="3231"/>
        <v>0</v>
      </c>
      <c r="AG2613" s="80">
        <f t="shared" si="3231"/>
        <v>0</v>
      </c>
      <c r="AH2613" s="80">
        <f t="shared" si="3231"/>
        <v>0</v>
      </c>
      <c r="AI2613" s="80">
        <f t="shared" si="3231"/>
        <v>0</v>
      </c>
      <c r="AJ2613" s="80">
        <f t="shared" si="3231"/>
        <v>0</v>
      </c>
      <c r="AK2613" s="80">
        <f t="shared" si="3231"/>
        <v>0</v>
      </c>
      <c r="AL2613" s="80">
        <f t="shared" si="3231"/>
        <v>0</v>
      </c>
      <c r="AM2613" s="80">
        <f t="shared" si="3231"/>
        <v>0</v>
      </c>
      <c r="AN2613" s="80">
        <f t="shared" si="3231"/>
        <v>0</v>
      </c>
      <c r="AO2613" s="80">
        <f t="shared" si="3231"/>
        <v>0</v>
      </c>
      <c r="AP2613" s="80">
        <f t="shared" si="3231"/>
        <v>0</v>
      </c>
      <c r="AQ2613" s="80">
        <f t="shared" si="3231"/>
        <v>0</v>
      </c>
      <c r="AR2613" s="80">
        <f t="shared" si="3231"/>
        <v>0</v>
      </c>
      <c r="AS2613" s="80">
        <f t="shared" si="3231"/>
        <v>0</v>
      </c>
      <c r="AT2613" s="80">
        <f t="shared" si="3231"/>
        <v>0</v>
      </c>
      <c r="AU2613" s="80">
        <f t="shared" si="3231"/>
        <v>0</v>
      </c>
      <c r="AV2613" s="80">
        <f t="shared" si="3231"/>
        <v>0</v>
      </c>
      <c r="AW2613" s="80">
        <f t="shared" si="3231"/>
        <v>0</v>
      </c>
      <c r="AX2613" s="80">
        <f t="shared" si="3231"/>
        <v>0</v>
      </c>
      <c r="AY2613" s="80">
        <f t="shared" si="3231"/>
        <v>0</v>
      </c>
      <c r="AZ2613" s="80">
        <f t="shared" si="3231"/>
        <v>0</v>
      </c>
      <c r="BA2613" s="80">
        <f t="shared" si="3231"/>
        <v>0</v>
      </c>
      <c r="BB2613" s="80">
        <f t="shared" si="3231"/>
        <v>0</v>
      </c>
      <c r="BC2613" s="80">
        <f t="shared" si="3231"/>
        <v>0</v>
      </c>
      <c r="BD2613" s="80">
        <f t="shared" si="3231"/>
        <v>0</v>
      </c>
      <c r="BE2613" s="80">
        <f t="shared" si="3231"/>
        <v>0</v>
      </c>
      <c r="BF2613" s="80">
        <f t="shared" si="3231"/>
        <v>0</v>
      </c>
      <c r="BG2613" s="80">
        <f t="shared" si="3231"/>
        <v>0</v>
      </c>
      <c r="BH2613" s="80">
        <f t="shared" si="3231"/>
        <v>0</v>
      </c>
      <c r="BI2613" s="80">
        <f t="shared" si="3231"/>
        <v>0</v>
      </c>
      <c r="BJ2613" s="80">
        <f t="shared" si="3231"/>
        <v>0</v>
      </c>
      <c r="BK2613" s="80">
        <f t="shared" si="3231"/>
        <v>0</v>
      </c>
      <c r="BL2613" s="80">
        <f t="shared" si="3231"/>
        <v>0</v>
      </c>
      <c r="BM2613" s="80">
        <f t="shared" si="3231"/>
        <v>0</v>
      </c>
      <c r="BN2613" s="80">
        <f t="shared" si="3231"/>
        <v>0</v>
      </c>
      <c r="BO2613" s="80">
        <f t="shared" si="3231"/>
        <v>0</v>
      </c>
      <c r="BP2613" s="80">
        <f t="shared" si="3231"/>
        <v>0</v>
      </c>
      <c r="BQ2613" s="80">
        <f t="shared" si="3231"/>
        <v>0</v>
      </c>
      <c r="BR2613" s="80">
        <f t="shared" si="3231"/>
        <v>0</v>
      </c>
      <c r="BS2613" s="80">
        <f t="shared" si="3231"/>
        <v>0</v>
      </c>
      <c r="BT2613" s="80">
        <f t="shared" si="3231"/>
        <v>0</v>
      </c>
      <c r="BU2613" s="80">
        <f t="shared" si="3231"/>
        <v>0</v>
      </c>
      <c r="BV2613" s="80">
        <f t="shared" si="3231"/>
        <v>0</v>
      </c>
      <c r="BW2613" s="80">
        <f t="shared" si="3231"/>
        <v>0</v>
      </c>
      <c r="BX2613" s="80">
        <f t="shared" si="3231"/>
        <v>0</v>
      </c>
      <c r="BY2613" s="80">
        <f t="shared" si="3231"/>
        <v>0</v>
      </c>
      <c r="BZ2613" s="80">
        <f t="shared" si="3231"/>
        <v>0</v>
      </c>
      <c r="CA2613" s="80">
        <f t="shared" si="3231"/>
        <v>0</v>
      </c>
      <c r="CB2613" s="80">
        <f t="shared" si="3231"/>
        <v>0</v>
      </c>
      <c r="CC2613" s="80">
        <f t="shared" si="3231"/>
        <v>0</v>
      </c>
      <c r="CD2613" s="80">
        <f t="shared" si="3231"/>
        <v>0</v>
      </c>
      <c r="CE2613" s="80">
        <f t="shared" si="3231"/>
        <v>0</v>
      </c>
      <c r="CF2613" s="80">
        <f>CF2611-CE2611</f>
        <v>0</v>
      </c>
      <c r="CG2613" s="80">
        <f t="shared" ref="CG2613:CL2613" si="3232">CG2611-CF2611</f>
        <v>0</v>
      </c>
      <c r="CH2613" s="80">
        <f t="shared" si="3232"/>
        <v>0</v>
      </c>
      <c r="CI2613" s="80">
        <f t="shared" si="3232"/>
        <v>0</v>
      </c>
      <c r="CJ2613" s="80">
        <f t="shared" si="3232"/>
        <v>0</v>
      </c>
      <c r="CK2613" s="80">
        <f t="shared" si="3232"/>
        <v>0</v>
      </c>
      <c r="CL2613" s="80">
        <f t="shared" si="3232"/>
        <v>0</v>
      </c>
    </row>
    <row r="2614" spans="2:90" x14ac:dyDescent="0.4">
      <c r="B2614" s="120"/>
      <c r="D2614" t="s">
        <v>524</v>
      </c>
      <c r="E2614" t="s">
        <v>906</v>
      </c>
      <c r="I2614" s="74"/>
      <c r="J2614" s="74"/>
      <c r="K2614" s="53"/>
      <c r="L2614" s="53"/>
      <c r="M2614" s="53"/>
      <c r="N2614" s="53"/>
      <c r="O2614" s="53"/>
      <c r="P2614" s="53"/>
      <c r="R2614" s="24"/>
      <c r="S2614" s="80"/>
      <c r="T2614" s="80"/>
      <c r="U2614" s="80"/>
      <c r="V2614" s="80"/>
      <c r="W2614" s="80"/>
      <c r="X2614" s="80"/>
      <c r="Y2614" s="80"/>
      <c r="Z2614" s="80"/>
      <c r="AA2614" s="80"/>
      <c r="AB2614" s="80"/>
      <c r="AC2614" s="80"/>
      <c r="AD2614" s="80"/>
      <c r="AE2614" s="80"/>
      <c r="AF2614" s="80"/>
      <c r="AG2614" s="80"/>
      <c r="AH2614" s="80"/>
      <c r="AI2614" s="80"/>
      <c r="AJ2614" s="80"/>
      <c r="AK2614" s="80"/>
      <c r="AL2614" s="80"/>
      <c r="AM2614" s="80"/>
      <c r="AN2614" s="80"/>
      <c r="AO2614" s="80"/>
      <c r="AP2614" s="80"/>
      <c r="AQ2614" s="80"/>
      <c r="AR2614" s="80"/>
      <c r="AS2614" s="80"/>
      <c r="AT2614" s="80"/>
      <c r="AU2614" s="80"/>
      <c r="AV2614" s="80"/>
      <c r="AW2614" s="80"/>
      <c r="AX2614" s="80"/>
      <c r="AY2614" s="80"/>
      <c r="AZ2614" s="80"/>
      <c r="BA2614" s="80"/>
      <c r="BB2614" s="80"/>
      <c r="BC2614" s="80"/>
      <c r="BD2614" s="80"/>
      <c r="BE2614" s="80"/>
      <c r="BF2614" s="80"/>
      <c r="BG2614" s="80"/>
      <c r="BH2614" s="80"/>
      <c r="BI2614" s="80"/>
      <c r="BJ2614" s="80"/>
      <c r="BK2614" s="80"/>
      <c r="BL2614" s="80"/>
      <c r="BM2614" s="80"/>
      <c r="BN2614" s="80"/>
      <c r="BO2614" s="80"/>
      <c r="BP2614" s="80"/>
      <c r="BQ2614" s="80"/>
      <c r="BR2614" s="80"/>
      <c r="BS2614" s="80"/>
      <c r="BT2614" s="80"/>
      <c r="BU2614" s="80"/>
      <c r="BV2614" s="80"/>
      <c r="BW2614" s="80"/>
      <c r="BX2614" s="80"/>
      <c r="BY2614" s="80"/>
      <c r="BZ2614" s="80"/>
      <c r="CA2614" s="80"/>
      <c r="CB2614" s="80"/>
      <c r="CC2614" s="80"/>
      <c r="CD2614" s="80"/>
      <c r="CE2614" s="80"/>
      <c r="CF2614" s="80"/>
      <c r="CG2614" s="80"/>
      <c r="CH2614" s="80"/>
      <c r="CI2614" s="80"/>
      <c r="CJ2614" s="80"/>
      <c r="CK2614" s="80"/>
      <c r="CL2614" s="80"/>
    </row>
    <row r="2615" spans="2:90" x14ac:dyDescent="0.4">
      <c r="B2615" s="130" t="str">
        <f>B2602</f>
        <v>(Primary label)</v>
      </c>
      <c r="C2615" s="27"/>
      <c r="D2615" s="27" t="s">
        <v>524</v>
      </c>
      <c r="E2615" s="27" t="s">
        <v>906</v>
      </c>
      <c r="F2615" s="27"/>
      <c r="G2615" s="27" t="s">
        <v>330</v>
      </c>
      <c r="H2615" s="27"/>
      <c r="I2615" s="78"/>
      <c r="J2615" s="78"/>
      <c r="K2615" s="33"/>
      <c r="L2615" s="33"/>
      <c r="M2615" s="33"/>
      <c r="N2615" s="33"/>
      <c r="O2615" s="33"/>
      <c r="P2615" s="33"/>
      <c r="R2615" s="33"/>
      <c r="S2615" s="77"/>
      <c r="T2615" s="77"/>
      <c r="U2615" s="77"/>
      <c r="V2615" s="77"/>
      <c r="W2615" s="77"/>
      <c r="X2615" s="77"/>
      <c r="Y2615" s="77"/>
      <c r="Z2615" s="77"/>
      <c r="AA2615" s="77"/>
      <c r="AB2615" s="77"/>
      <c r="AC2615" s="77"/>
      <c r="AD2615" s="77"/>
      <c r="AE2615" s="77"/>
      <c r="AF2615" s="77"/>
      <c r="AG2615" s="77"/>
      <c r="AH2615" s="77"/>
      <c r="AI2615" s="77"/>
      <c r="AJ2615" s="77"/>
      <c r="AK2615" s="77"/>
      <c r="AL2615" s="77"/>
      <c r="AM2615" s="77"/>
      <c r="AN2615" s="77"/>
      <c r="AO2615" s="77"/>
      <c r="AP2615" s="77"/>
      <c r="AQ2615" s="77"/>
      <c r="AR2615" s="77"/>
      <c r="AS2615" s="77"/>
      <c r="AT2615" s="77"/>
      <c r="AU2615" s="77"/>
      <c r="AV2615" s="77"/>
      <c r="AW2615" s="77"/>
      <c r="AX2615" s="77"/>
      <c r="AY2615" s="77"/>
      <c r="AZ2615" s="77"/>
      <c r="BA2615" s="77"/>
      <c r="BB2615" s="77"/>
      <c r="BC2615" s="77"/>
      <c r="BD2615" s="77"/>
      <c r="BE2615" s="77"/>
      <c r="BF2615" s="77"/>
      <c r="BG2615" s="77"/>
      <c r="BH2615" s="77"/>
      <c r="BI2615" s="77"/>
      <c r="BJ2615" s="77"/>
      <c r="BK2615" s="77"/>
      <c r="BL2615" s="77"/>
      <c r="BM2615" s="77"/>
      <c r="BN2615" s="77"/>
      <c r="BO2615" s="77"/>
      <c r="BP2615" s="77"/>
      <c r="BQ2615" s="77"/>
      <c r="BR2615" s="77"/>
      <c r="BS2615" s="77"/>
      <c r="BT2615" s="77"/>
      <c r="BU2615" s="77"/>
      <c r="BV2615" s="77"/>
      <c r="BW2615" s="77"/>
      <c r="BX2615" s="77"/>
      <c r="BY2615" s="77"/>
      <c r="BZ2615" s="77"/>
      <c r="CA2615" s="77"/>
      <c r="CB2615" s="77"/>
      <c r="CC2615" s="77"/>
      <c r="CD2615" s="77"/>
      <c r="CE2615" s="77"/>
      <c r="CF2615" s="77"/>
      <c r="CG2615" s="77"/>
      <c r="CH2615" s="77"/>
      <c r="CI2615" s="77"/>
      <c r="CJ2615" s="77"/>
      <c r="CK2615" s="77"/>
      <c r="CL2615" s="77"/>
    </row>
    <row r="2616" spans="2:90" x14ac:dyDescent="0.4">
      <c r="B2616" s="130" t="str">
        <f>B2603</f>
        <v>primary unit</v>
      </c>
      <c r="C2616" s="27"/>
      <c r="D2616" s="27" t="s">
        <v>524</v>
      </c>
      <c r="E2616" s="27" t="s">
        <v>906</v>
      </c>
      <c r="F2616" s="27"/>
      <c r="G2616" s="27" t="s">
        <v>330</v>
      </c>
      <c r="H2616" s="27"/>
      <c r="I2616" s="78"/>
      <c r="J2616" s="78"/>
      <c r="K2616" s="33"/>
      <c r="L2616" s="33"/>
      <c r="M2616" s="33"/>
      <c r="N2616" s="33"/>
      <c r="O2616" s="33"/>
      <c r="P2616" s="33"/>
      <c r="R2616" s="33"/>
      <c r="S2616" s="77"/>
      <c r="T2616" s="77"/>
      <c r="U2616" s="77"/>
      <c r="V2616" s="77"/>
      <c r="W2616" s="77"/>
      <c r="X2616" s="77"/>
      <c r="Y2616" s="77"/>
      <c r="Z2616" s="77"/>
      <c r="AA2616" s="77"/>
      <c r="AB2616" s="77"/>
      <c r="AC2616" s="77"/>
      <c r="AD2616" s="77"/>
      <c r="AE2616" s="77"/>
      <c r="AF2616" s="77"/>
      <c r="AG2616" s="77"/>
      <c r="AH2616" s="77"/>
      <c r="AI2616" s="77"/>
      <c r="AJ2616" s="77"/>
      <c r="AK2616" s="77"/>
      <c r="AL2616" s="77"/>
      <c r="AM2616" s="77"/>
      <c r="AN2616" s="77"/>
      <c r="AO2616" s="77"/>
      <c r="AP2616" s="77"/>
      <c r="AQ2616" s="77"/>
      <c r="AR2616" s="77"/>
      <c r="AS2616" s="77"/>
      <c r="AT2616" s="77"/>
      <c r="AU2616" s="77"/>
      <c r="AV2616" s="77"/>
      <c r="AW2616" s="77"/>
      <c r="AX2616" s="77"/>
      <c r="AY2616" s="77"/>
      <c r="AZ2616" s="77"/>
      <c r="BA2616" s="77"/>
      <c r="BB2616" s="77"/>
      <c r="BC2616" s="77"/>
      <c r="BD2616" s="77"/>
      <c r="BE2616" s="77"/>
      <c r="BF2616" s="77"/>
      <c r="BG2616" s="77"/>
      <c r="BH2616" s="77"/>
      <c r="BI2616" s="77"/>
      <c r="BJ2616" s="77"/>
      <c r="BK2616" s="77"/>
      <c r="BL2616" s="77"/>
      <c r="BM2616" s="77"/>
      <c r="BN2616" s="77"/>
      <c r="BO2616" s="77"/>
      <c r="BP2616" s="77"/>
      <c r="BQ2616" s="77"/>
      <c r="BR2616" s="77"/>
      <c r="BS2616" s="77"/>
      <c r="BT2616" s="77"/>
      <c r="BU2616" s="77"/>
      <c r="BV2616" s="77"/>
      <c r="BW2616" s="77"/>
      <c r="BX2616" s="77"/>
      <c r="BY2616" s="77"/>
      <c r="BZ2616" s="77"/>
      <c r="CA2616" s="77"/>
      <c r="CB2616" s="77"/>
      <c r="CC2616" s="77"/>
      <c r="CD2616" s="77"/>
      <c r="CE2616" s="77"/>
      <c r="CF2616" s="77"/>
      <c r="CG2616" s="77"/>
      <c r="CH2616" s="77"/>
      <c r="CI2616" s="77"/>
      <c r="CJ2616" s="77"/>
      <c r="CK2616" s="77"/>
      <c r="CL2616" s="77"/>
    </row>
    <row r="2617" spans="2:90" x14ac:dyDescent="0.4">
      <c r="B2617" s="130" t="str">
        <f>B2604</f>
        <v>Primary revenue driver</v>
      </c>
      <c r="D2617" t="s">
        <v>524</v>
      </c>
      <c r="E2617" t="s">
        <v>906</v>
      </c>
      <c r="G2617" t="s">
        <v>330</v>
      </c>
      <c r="K2617" s="53"/>
      <c r="L2617" s="53"/>
      <c r="M2617" s="53"/>
      <c r="N2617" s="53"/>
      <c r="O2617" s="53"/>
      <c r="P2617" s="53"/>
      <c r="R2617" s="24"/>
      <c r="S2617" s="172" t="str">
        <f t="shared" ref="S2617" si="3233">S2604</f>
        <v>S$12</v>
      </c>
      <c r="T2617" s="172" t="str">
        <f t="shared" ref="T2617:AX2617" si="3234">T2604</f>
        <v>T$12</v>
      </c>
      <c r="U2617" s="172" t="str">
        <f t="shared" si="3234"/>
        <v>U$12</v>
      </c>
      <c r="V2617" s="172" t="str">
        <f t="shared" si="3234"/>
        <v>V$12</v>
      </c>
      <c r="W2617" s="172" t="str">
        <f t="shared" si="3234"/>
        <v>W$12</v>
      </c>
      <c r="X2617" s="172" t="str">
        <f t="shared" si="3234"/>
        <v>X$12</v>
      </c>
      <c r="Y2617" s="172" t="str">
        <f t="shared" si="3234"/>
        <v>Y$12</v>
      </c>
      <c r="Z2617" s="172" t="str">
        <f t="shared" si="3234"/>
        <v>Z$12</v>
      </c>
      <c r="AA2617" s="172" t="str">
        <f t="shared" si="3234"/>
        <v>AA$12</v>
      </c>
      <c r="AB2617" s="172" t="str">
        <f t="shared" si="3234"/>
        <v>AB$12</v>
      </c>
      <c r="AC2617" s="172" t="str">
        <f t="shared" si="3234"/>
        <v>AC$12</v>
      </c>
      <c r="AD2617" s="172" t="str">
        <f t="shared" si="3234"/>
        <v>AD$12</v>
      </c>
      <c r="AE2617" s="172" t="str">
        <f t="shared" si="3234"/>
        <v>AE$12</v>
      </c>
      <c r="AF2617" s="172" t="str">
        <f t="shared" si="3234"/>
        <v>AF$12</v>
      </c>
      <c r="AG2617" s="172" t="str">
        <f t="shared" si="3234"/>
        <v>AG$12</v>
      </c>
      <c r="AH2617" s="172" t="str">
        <f t="shared" si="3234"/>
        <v>AH$12</v>
      </c>
      <c r="AI2617" s="172" t="str">
        <f t="shared" si="3234"/>
        <v>AI$12</v>
      </c>
      <c r="AJ2617" s="172" t="str">
        <f t="shared" si="3234"/>
        <v>AJ$12</v>
      </c>
      <c r="AK2617" s="172" t="str">
        <f t="shared" si="3234"/>
        <v>AK$12</v>
      </c>
      <c r="AL2617" s="172" t="str">
        <f t="shared" si="3234"/>
        <v>AL$12</v>
      </c>
      <c r="AM2617" s="172" t="str">
        <f t="shared" si="3234"/>
        <v>AM$12</v>
      </c>
      <c r="AN2617" s="172" t="str">
        <f t="shared" si="3234"/>
        <v>AN$12</v>
      </c>
      <c r="AO2617" s="172" t="str">
        <f t="shared" si="3234"/>
        <v>AO$12</v>
      </c>
      <c r="AP2617" s="172" t="str">
        <f t="shared" si="3234"/>
        <v>AP$12</v>
      </c>
      <c r="AQ2617" s="172" t="str">
        <f t="shared" si="3234"/>
        <v>AQ$12</v>
      </c>
      <c r="AR2617" s="172" t="str">
        <f t="shared" si="3234"/>
        <v>AR$12</v>
      </c>
      <c r="AS2617" s="172" t="str">
        <f t="shared" si="3234"/>
        <v>AS$12</v>
      </c>
      <c r="AT2617" s="172" t="str">
        <f t="shared" si="3234"/>
        <v>AT$12</v>
      </c>
      <c r="AU2617" s="172" t="str">
        <f t="shared" si="3234"/>
        <v>AU$12</v>
      </c>
      <c r="AV2617" s="172" t="str">
        <f t="shared" si="3234"/>
        <v>AV$12</v>
      </c>
      <c r="AW2617" s="172" t="str">
        <f t="shared" si="3234"/>
        <v>AW$12</v>
      </c>
      <c r="AX2617" s="172" t="str">
        <f t="shared" si="3234"/>
        <v>AX$12</v>
      </c>
      <c r="AY2617" s="172" t="str">
        <f t="shared" ref="AY2617:CD2617" si="3235">AY2604</f>
        <v>AY$12</v>
      </c>
      <c r="AZ2617" s="172" t="str">
        <f t="shared" si="3235"/>
        <v>AZ$12</v>
      </c>
      <c r="BA2617" s="172" t="str">
        <f t="shared" si="3235"/>
        <v>BA$12</v>
      </c>
      <c r="BB2617" s="172" t="str">
        <f t="shared" si="3235"/>
        <v>BB$12</v>
      </c>
      <c r="BC2617" s="172" t="str">
        <f t="shared" si="3235"/>
        <v>BC$12</v>
      </c>
      <c r="BD2617" s="172" t="str">
        <f t="shared" si="3235"/>
        <v>BD$12</v>
      </c>
      <c r="BE2617" s="172" t="str">
        <f t="shared" si="3235"/>
        <v>BE$12</v>
      </c>
      <c r="BF2617" s="172" t="str">
        <f t="shared" si="3235"/>
        <v>BF$12</v>
      </c>
      <c r="BG2617" s="172" t="str">
        <f t="shared" si="3235"/>
        <v>BG$12</v>
      </c>
      <c r="BH2617" s="172" t="str">
        <f t="shared" si="3235"/>
        <v>BH$12</v>
      </c>
      <c r="BI2617" s="172" t="str">
        <f t="shared" si="3235"/>
        <v>BI$12</v>
      </c>
      <c r="BJ2617" s="172" t="str">
        <f t="shared" si="3235"/>
        <v>BJ$12</v>
      </c>
      <c r="BK2617" s="172" t="str">
        <f t="shared" si="3235"/>
        <v>BK$12</v>
      </c>
      <c r="BL2617" s="172" t="str">
        <f t="shared" si="3235"/>
        <v>BL$12</v>
      </c>
      <c r="BM2617" s="172" t="str">
        <f t="shared" si="3235"/>
        <v>BM$12</v>
      </c>
      <c r="BN2617" s="172" t="str">
        <f t="shared" si="3235"/>
        <v>BN$12</v>
      </c>
      <c r="BO2617" s="172" t="str">
        <f t="shared" si="3235"/>
        <v>BO$12</v>
      </c>
      <c r="BP2617" s="172" t="str">
        <f t="shared" si="3235"/>
        <v>BP$12</v>
      </c>
      <c r="BQ2617" s="172" t="str">
        <f t="shared" si="3235"/>
        <v>BQ$12</v>
      </c>
      <c r="BR2617" s="172" t="str">
        <f t="shared" si="3235"/>
        <v>BR$12</v>
      </c>
      <c r="BS2617" s="172" t="str">
        <f t="shared" si="3235"/>
        <v>BS$12</v>
      </c>
      <c r="BT2617" s="172" t="str">
        <f t="shared" si="3235"/>
        <v>BT$12</v>
      </c>
      <c r="BU2617" s="172" t="str">
        <f t="shared" si="3235"/>
        <v>BU$12</v>
      </c>
      <c r="BV2617" s="172" t="str">
        <f t="shared" si="3235"/>
        <v>BV$12</v>
      </c>
      <c r="BW2617" s="172" t="str">
        <f t="shared" si="3235"/>
        <v>BW$12</v>
      </c>
      <c r="BX2617" s="172" t="str">
        <f t="shared" si="3235"/>
        <v>BX$12</v>
      </c>
      <c r="BY2617" s="172" t="str">
        <f t="shared" si="3235"/>
        <v>BY$12</v>
      </c>
      <c r="BZ2617" s="172" t="str">
        <f t="shared" si="3235"/>
        <v>BZ$12</v>
      </c>
      <c r="CA2617" s="172" t="str">
        <f t="shared" si="3235"/>
        <v>CA$12</v>
      </c>
      <c r="CB2617" s="172" t="str">
        <f t="shared" si="3235"/>
        <v>CB$12</v>
      </c>
      <c r="CC2617" s="172" t="str">
        <f t="shared" si="3235"/>
        <v>CC$12</v>
      </c>
      <c r="CD2617" s="172" t="str">
        <f t="shared" si="3235"/>
        <v>CD$12</v>
      </c>
      <c r="CE2617" s="172" t="str">
        <f t="shared" ref="CE2617:CK2617" si="3236">CE2604</f>
        <v>CE$12</v>
      </c>
      <c r="CF2617" s="172" t="str">
        <f t="shared" si="3236"/>
        <v>CF$12</v>
      </c>
      <c r="CG2617" s="172" t="str">
        <f t="shared" si="3236"/>
        <v>CG$12</v>
      </c>
      <c r="CH2617" s="172" t="str">
        <f t="shared" si="3236"/>
        <v>CH$12</v>
      </c>
      <c r="CI2617" s="172" t="str">
        <f t="shared" si="3236"/>
        <v>CI$12</v>
      </c>
      <c r="CJ2617" s="172" t="str">
        <f t="shared" si="3236"/>
        <v>CJ$12</v>
      </c>
      <c r="CK2617" s="172" t="str">
        <f t="shared" si="3236"/>
        <v>CK$12</v>
      </c>
      <c r="CL2617" s="172" t="str">
        <f t="shared" ref="CL2617" si="3237">CL2604</f>
        <v>CL$12</v>
      </c>
    </row>
    <row r="2618" spans="2:90" x14ac:dyDescent="0.4">
      <c r="B2618" s="130" t="str">
        <f>B2605</f>
        <v>Primary volume driver</v>
      </c>
      <c r="C2618" s="12"/>
      <c r="D2618" s="12" t="s">
        <v>524</v>
      </c>
      <c r="E2618" s="12" t="s">
        <v>906</v>
      </c>
      <c r="F2618" s="12"/>
      <c r="G2618" s="12" t="s">
        <v>330</v>
      </c>
      <c r="H2618" s="12"/>
      <c r="I2618" s="60"/>
      <c r="J2618" s="60"/>
      <c r="K2618" s="15"/>
      <c r="L2618" s="15"/>
      <c r="M2618" s="15"/>
      <c r="N2618" s="15"/>
      <c r="O2618" s="15"/>
      <c r="P2618" s="15"/>
      <c r="R2618" s="15"/>
      <c r="S2618" s="172" t="str">
        <f t="shared" ref="S2618" si="3238">S2605</f>
        <v>S$13</v>
      </c>
      <c r="T2618" s="172" t="str">
        <f t="shared" ref="T2618:AX2618" si="3239">T2605</f>
        <v>T$13</v>
      </c>
      <c r="U2618" s="172" t="str">
        <f t="shared" si="3239"/>
        <v>U$13</v>
      </c>
      <c r="V2618" s="172" t="str">
        <f t="shared" si="3239"/>
        <v>V$13</v>
      </c>
      <c r="W2618" s="172" t="str">
        <f t="shared" si="3239"/>
        <v>W$13</v>
      </c>
      <c r="X2618" s="172" t="str">
        <f t="shared" si="3239"/>
        <v>X$13</v>
      </c>
      <c r="Y2618" s="172" t="str">
        <f t="shared" si="3239"/>
        <v>Y$13</v>
      </c>
      <c r="Z2618" s="172" t="str">
        <f t="shared" si="3239"/>
        <v>Z$13</v>
      </c>
      <c r="AA2618" s="172" t="str">
        <f t="shared" si="3239"/>
        <v>AA$13</v>
      </c>
      <c r="AB2618" s="172" t="str">
        <f t="shared" si="3239"/>
        <v>AB$13</v>
      </c>
      <c r="AC2618" s="172" t="str">
        <f t="shared" si="3239"/>
        <v>AC$13</v>
      </c>
      <c r="AD2618" s="172" t="str">
        <f t="shared" si="3239"/>
        <v>AD$13</v>
      </c>
      <c r="AE2618" s="172" t="str">
        <f t="shared" si="3239"/>
        <v>AE$13</v>
      </c>
      <c r="AF2618" s="172" t="str">
        <f t="shared" si="3239"/>
        <v>AF$13</v>
      </c>
      <c r="AG2618" s="172" t="str">
        <f t="shared" si="3239"/>
        <v>AG$13</v>
      </c>
      <c r="AH2618" s="172" t="str">
        <f t="shared" si="3239"/>
        <v>AH$13</v>
      </c>
      <c r="AI2618" s="172" t="str">
        <f t="shared" si="3239"/>
        <v>AI$13</v>
      </c>
      <c r="AJ2618" s="172" t="str">
        <f t="shared" si="3239"/>
        <v>AJ$13</v>
      </c>
      <c r="AK2618" s="172" t="str">
        <f t="shared" si="3239"/>
        <v>AK$13</v>
      </c>
      <c r="AL2618" s="172" t="str">
        <f t="shared" si="3239"/>
        <v>AL$13</v>
      </c>
      <c r="AM2618" s="172" t="str">
        <f t="shared" si="3239"/>
        <v>AM$13</v>
      </c>
      <c r="AN2618" s="172" t="str">
        <f t="shared" si="3239"/>
        <v>AN$13</v>
      </c>
      <c r="AO2618" s="172" t="str">
        <f t="shared" si="3239"/>
        <v>AO$13</v>
      </c>
      <c r="AP2618" s="172" t="str">
        <f t="shared" si="3239"/>
        <v>AP$13</v>
      </c>
      <c r="AQ2618" s="172" t="str">
        <f t="shared" si="3239"/>
        <v>AQ$13</v>
      </c>
      <c r="AR2618" s="172" t="str">
        <f t="shared" si="3239"/>
        <v>AR$13</v>
      </c>
      <c r="AS2618" s="172" t="str">
        <f t="shared" si="3239"/>
        <v>AS$13</v>
      </c>
      <c r="AT2618" s="172" t="str">
        <f t="shared" si="3239"/>
        <v>AT$13</v>
      </c>
      <c r="AU2618" s="172" t="str">
        <f t="shared" si="3239"/>
        <v>AU$13</v>
      </c>
      <c r="AV2618" s="172" t="str">
        <f t="shared" si="3239"/>
        <v>AV$13</v>
      </c>
      <c r="AW2618" s="172" t="str">
        <f t="shared" si="3239"/>
        <v>AW$13</v>
      </c>
      <c r="AX2618" s="172" t="str">
        <f t="shared" si="3239"/>
        <v>AX$13</v>
      </c>
      <c r="AY2618" s="172" t="str">
        <f t="shared" ref="AY2618:CD2618" si="3240">AY2605</f>
        <v>AY$13</v>
      </c>
      <c r="AZ2618" s="172" t="str">
        <f t="shared" si="3240"/>
        <v>AZ$13</v>
      </c>
      <c r="BA2618" s="172" t="str">
        <f t="shared" si="3240"/>
        <v>BA$13</v>
      </c>
      <c r="BB2618" s="172" t="str">
        <f t="shared" si="3240"/>
        <v>BB$13</v>
      </c>
      <c r="BC2618" s="172" t="str">
        <f t="shared" si="3240"/>
        <v>BC$13</v>
      </c>
      <c r="BD2618" s="172" t="str">
        <f t="shared" si="3240"/>
        <v>BD$13</v>
      </c>
      <c r="BE2618" s="172" t="str">
        <f t="shared" si="3240"/>
        <v>BE$13</v>
      </c>
      <c r="BF2618" s="172" t="str">
        <f t="shared" si="3240"/>
        <v>BF$13</v>
      </c>
      <c r="BG2618" s="172" t="str">
        <f t="shared" si="3240"/>
        <v>BG$13</v>
      </c>
      <c r="BH2618" s="172" t="str">
        <f t="shared" si="3240"/>
        <v>BH$13</v>
      </c>
      <c r="BI2618" s="172" t="str">
        <f t="shared" si="3240"/>
        <v>BI$13</v>
      </c>
      <c r="BJ2618" s="172" t="str">
        <f t="shared" si="3240"/>
        <v>BJ$13</v>
      </c>
      <c r="BK2618" s="172" t="str">
        <f t="shared" si="3240"/>
        <v>BK$13</v>
      </c>
      <c r="BL2618" s="172" t="str">
        <f t="shared" si="3240"/>
        <v>BL$13</v>
      </c>
      <c r="BM2618" s="172" t="str">
        <f t="shared" si="3240"/>
        <v>BM$13</v>
      </c>
      <c r="BN2618" s="172" t="str">
        <f t="shared" si="3240"/>
        <v>BN$13</v>
      </c>
      <c r="BO2618" s="172" t="str">
        <f t="shared" si="3240"/>
        <v>BO$13</v>
      </c>
      <c r="BP2618" s="172" t="str">
        <f t="shared" si="3240"/>
        <v>BP$13</v>
      </c>
      <c r="BQ2618" s="172" t="str">
        <f t="shared" si="3240"/>
        <v>BQ$13</v>
      </c>
      <c r="BR2618" s="172" t="str">
        <f t="shared" si="3240"/>
        <v>BR$13</v>
      </c>
      <c r="BS2618" s="172" t="str">
        <f t="shared" si="3240"/>
        <v>BS$13</v>
      </c>
      <c r="BT2618" s="172" t="str">
        <f t="shared" si="3240"/>
        <v>BT$13</v>
      </c>
      <c r="BU2618" s="172" t="str">
        <f t="shared" si="3240"/>
        <v>BU$13</v>
      </c>
      <c r="BV2618" s="172" t="str">
        <f t="shared" si="3240"/>
        <v>BV$13</v>
      </c>
      <c r="BW2618" s="172" t="str">
        <f t="shared" si="3240"/>
        <v>BW$13</v>
      </c>
      <c r="BX2618" s="172" t="str">
        <f t="shared" si="3240"/>
        <v>BX$13</v>
      </c>
      <c r="BY2618" s="172" t="str">
        <f t="shared" si="3240"/>
        <v>BY$13</v>
      </c>
      <c r="BZ2618" s="172" t="str">
        <f t="shared" si="3240"/>
        <v>BZ$13</v>
      </c>
      <c r="CA2618" s="172" t="str">
        <f t="shared" si="3240"/>
        <v>CA$13</v>
      </c>
      <c r="CB2618" s="172" t="str">
        <f t="shared" si="3240"/>
        <v>CB$13</v>
      </c>
      <c r="CC2618" s="172" t="str">
        <f t="shared" si="3240"/>
        <v>CC$13</v>
      </c>
      <c r="CD2618" s="172" t="str">
        <f t="shared" si="3240"/>
        <v>CD$13</v>
      </c>
      <c r="CE2618" s="172" t="str">
        <f t="shared" ref="CE2618:CK2618" si="3241">CE2605</f>
        <v>CE$13</v>
      </c>
      <c r="CF2618" s="172" t="str">
        <f t="shared" si="3241"/>
        <v>CF$13</v>
      </c>
      <c r="CG2618" s="172" t="str">
        <f t="shared" si="3241"/>
        <v>CG$13</v>
      </c>
      <c r="CH2618" s="172" t="str">
        <f t="shared" si="3241"/>
        <v>CH$13</v>
      </c>
      <c r="CI2618" s="172" t="str">
        <f t="shared" si="3241"/>
        <v>CI$13</v>
      </c>
      <c r="CJ2618" s="172" t="str">
        <f t="shared" si="3241"/>
        <v>CJ$13</v>
      </c>
      <c r="CK2618" s="172" t="str">
        <f t="shared" si="3241"/>
        <v>CK$13</v>
      </c>
      <c r="CL2618" s="172" t="str">
        <f t="shared" ref="CL2618" si="3242">CL2605</f>
        <v>CL$13</v>
      </c>
    </row>
    <row r="2619" spans="2:90" x14ac:dyDescent="0.4">
      <c r="B2619" s="184" t="str">
        <f>B2610</f>
        <v>Fixed constant current liability:</v>
      </c>
      <c r="C2619" s="12"/>
      <c r="D2619" s="12" t="s">
        <v>524</v>
      </c>
      <c r="E2619" s="12" t="s">
        <v>906</v>
      </c>
      <c r="F2619" s="12"/>
      <c r="G2619" s="12" t="s">
        <v>330</v>
      </c>
      <c r="H2619" s="12"/>
      <c r="I2619" s="60"/>
      <c r="J2619" s="60"/>
      <c r="K2619" s="15"/>
      <c r="L2619" s="15"/>
      <c r="M2619" s="15"/>
      <c r="N2619" s="15"/>
      <c r="O2619" s="15"/>
      <c r="P2619" s="15"/>
      <c r="R2619" s="15"/>
      <c r="S2619" s="172">
        <f t="shared" ref="S2619" si="3243">S2606</f>
        <v>0</v>
      </c>
      <c r="T2619" s="172">
        <f t="shared" ref="T2619:AX2619" si="3244">T2606</f>
        <v>0</v>
      </c>
      <c r="U2619" s="172">
        <f t="shared" si="3244"/>
        <v>0</v>
      </c>
      <c r="V2619" s="172">
        <f t="shared" si="3244"/>
        <v>0</v>
      </c>
      <c r="W2619" s="172">
        <f t="shared" si="3244"/>
        <v>0</v>
      </c>
      <c r="X2619" s="172">
        <f t="shared" si="3244"/>
        <v>0</v>
      </c>
      <c r="Y2619" s="172">
        <f t="shared" si="3244"/>
        <v>0</v>
      </c>
      <c r="Z2619" s="172">
        <f t="shared" si="3244"/>
        <v>0</v>
      </c>
      <c r="AA2619" s="172">
        <f t="shared" si="3244"/>
        <v>0</v>
      </c>
      <c r="AB2619" s="172">
        <f t="shared" si="3244"/>
        <v>0</v>
      </c>
      <c r="AC2619" s="172">
        <f t="shared" si="3244"/>
        <v>0</v>
      </c>
      <c r="AD2619" s="172">
        <f t="shared" si="3244"/>
        <v>0</v>
      </c>
      <c r="AE2619" s="172">
        <f t="shared" si="3244"/>
        <v>0</v>
      </c>
      <c r="AF2619" s="172">
        <f t="shared" si="3244"/>
        <v>0</v>
      </c>
      <c r="AG2619" s="172">
        <f t="shared" si="3244"/>
        <v>0</v>
      </c>
      <c r="AH2619" s="172">
        <f t="shared" si="3244"/>
        <v>0</v>
      </c>
      <c r="AI2619" s="172">
        <f t="shared" si="3244"/>
        <v>0</v>
      </c>
      <c r="AJ2619" s="172">
        <f t="shared" si="3244"/>
        <v>0</v>
      </c>
      <c r="AK2619" s="172">
        <f t="shared" si="3244"/>
        <v>0</v>
      </c>
      <c r="AL2619" s="172">
        <f t="shared" si="3244"/>
        <v>0</v>
      </c>
      <c r="AM2619" s="172">
        <f t="shared" si="3244"/>
        <v>0</v>
      </c>
      <c r="AN2619" s="172">
        <f t="shared" si="3244"/>
        <v>0</v>
      </c>
      <c r="AO2619" s="172">
        <f t="shared" si="3244"/>
        <v>0</v>
      </c>
      <c r="AP2619" s="172">
        <f t="shared" si="3244"/>
        <v>0</v>
      </c>
      <c r="AQ2619" s="172">
        <f t="shared" si="3244"/>
        <v>0</v>
      </c>
      <c r="AR2619" s="172">
        <f t="shared" si="3244"/>
        <v>0</v>
      </c>
      <c r="AS2619" s="172">
        <f t="shared" si="3244"/>
        <v>0</v>
      </c>
      <c r="AT2619" s="172">
        <f t="shared" si="3244"/>
        <v>0</v>
      </c>
      <c r="AU2619" s="172">
        <f t="shared" si="3244"/>
        <v>0</v>
      </c>
      <c r="AV2619" s="172">
        <f t="shared" si="3244"/>
        <v>0</v>
      </c>
      <c r="AW2619" s="172">
        <f t="shared" si="3244"/>
        <v>0</v>
      </c>
      <c r="AX2619" s="172">
        <f t="shared" si="3244"/>
        <v>0</v>
      </c>
      <c r="AY2619" s="172">
        <f t="shared" ref="AY2619:CD2619" si="3245">AY2606</f>
        <v>0</v>
      </c>
      <c r="AZ2619" s="172">
        <f t="shared" si="3245"/>
        <v>0</v>
      </c>
      <c r="BA2619" s="172">
        <f t="shared" si="3245"/>
        <v>0</v>
      </c>
      <c r="BB2619" s="172">
        <f t="shared" si="3245"/>
        <v>0</v>
      </c>
      <c r="BC2619" s="172">
        <f t="shared" si="3245"/>
        <v>0</v>
      </c>
      <c r="BD2619" s="172">
        <f t="shared" si="3245"/>
        <v>0</v>
      </c>
      <c r="BE2619" s="172">
        <f t="shared" si="3245"/>
        <v>0</v>
      </c>
      <c r="BF2619" s="172">
        <f t="shared" si="3245"/>
        <v>0</v>
      </c>
      <c r="BG2619" s="172">
        <f t="shared" si="3245"/>
        <v>0</v>
      </c>
      <c r="BH2619" s="172">
        <f t="shared" si="3245"/>
        <v>0</v>
      </c>
      <c r="BI2619" s="172">
        <f t="shared" si="3245"/>
        <v>0</v>
      </c>
      <c r="BJ2619" s="172">
        <f t="shared" si="3245"/>
        <v>0</v>
      </c>
      <c r="BK2619" s="172">
        <f t="shared" si="3245"/>
        <v>0</v>
      </c>
      <c r="BL2619" s="172">
        <f t="shared" si="3245"/>
        <v>0</v>
      </c>
      <c r="BM2619" s="172">
        <f t="shared" si="3245"/>
        <v>0</v>
      </c>
      <c r="BN2619" s="172">
        <f t="shared" si="3245"/>
        <v>0</v>
      </c>
      <c r="BO2619" s="172">
        <f t="shared" si="3245"/>
        <v>0</v>
      </c>
      <c r="BP2619" s="172">
        <f t="shared" si="3245"/>
        <v>0</v>
      </c>
      <c r="BQ2619" s="172">
        <f t="shared" si="3245"/>
        <v>0</v>
      </c>
      <c r="BR2619" s="172">
        <f t="shared" si="3245"/>
        <v>0</v>
      </c>
      <c r="BS2619" s="172">
        <f t="shared" si="3245"/>
        <v>0</v>
      </c>
      <c r="BT2619" s="172">
        <f t="shared" si="3245"/>
        <v>0</v>
      </c>
      <c r="BU2619" s="172">
        <f t="shared" si="3245"/>
        <v>0</v>
      </c>
      <c r="BV2619" s="172">
        <f t="shared" si="3245"/>
        <v>0</v>
      </c>
      <c r="BW2619" s="172">
        <f t="shared" si="3245"/>
        <v>0</v>
      </c>
      <c r="BX2619" s="172">
        <f t="shared" si="3245"/>
        <v>0</v>
      </c>
      <c r="BY2619" s="172">
        <f t="shared" si="3245"/>
        <v>0</v>
      </c>
      <c r="BZ2619" s="172">
        <f t="shared" si="3245"/>
        <v>0</v>
      </c>
      <c r="CA2619" s="172">
        <f t="shared" si="3245"/>
        <v>0</v>
      </c>
      <c r="CB2619" s="172">
        <f t="shared" si="3245"/>
        <v>0</v>
      </c>
      <c r="CC2619" s="172">
        <f t="shared" si="3245"/>
        <v>0</v>
      </c>
      <c r="CD2619" s="172">
        <f t="shared" si="3245"/>
        <v>0</v>
      </c>
      <c r="CE2619" s="172">
        <f t="shared" ref="CE2619:CK2619" si="3246">CE2606</f>
        <v>0</v>
      </c>
      <c r="CF2619" s="172">
        <f t="shared" si="3246"/>
        <v>0</v>
      </c>
      <c r="CG2619" s="172">
        <f t="shared" si="3246"/>
        <v>0</v>
      </c>
      <c r="CH2619" s="172">
        <f t="shared" si="3246"/>
        <v>0</v>
      </c>
      <c r="CI2619" s="172">
        <f t="shared" si="3246"/>
        <v>0</v>
      </c>
      <c r="CJ2619" s="172">
        <f t="shared" si="3246"/>
        <v>0</v>
      </c>
      <c r="CK2619" s="172">
        <f t="shared" si="3246"/>
        <v>0</v>
      </c>
      <c r="CL2619" s="172">
        <f t="shared" ref="CL2619" si="3247">CL2606</f>
        <v>0</v>
      </c>
    </row>
    <row r="2620" spans="2:90" x14ac:dyDescent="0.4">
      <c r="B2620" s="231" t="str">
        <f>IFERROR(SUBSTITUTE(TRIM(MID(B2610, SEARCH("-", B2610) + 1, LEN(B2610))),":",""),"no unit")</f>
        <v>no unit</v>
      </c>
      <c r="C2620" s="12"/>
      <c r="D2620" s="12" t="s">
        <v>524</v>
      </c>
      <c r="E2620" s="12" t="s">
        <v>906</v>
      </c>
      <c r="F2620" s="12"/>
      <c r="G2620" s="12" t="s">
        <v>330</v>
      </c>
      <c r="H2620" s="12"/>
      <c r="I2620" s="60"/>
      <c r="J2620" s="60"/>
      <c r="K2620" s="15"/>
      <c r="L2620" s="15"/>
      <c r="M2620" s="15"/>
      <c r="N2620" s="15"/>
      <c r="O2620" s="15"/>
      <c r="P2620" s="15"/>
      <c r="R2620" s="15"/>
      <c r="S2620" s="172"/>
      <c r="T2620" s="172"/>
      <c r="U2620" s="172"/>
      <c r="V2620" s="172"/>
      <c r="W2620" s="172"/>
      <c r="X2620" s="172"/>
      <c r="Y2620" s="172"/>
      <c r="Z2620" s="172"/>
      <c r="AA2620" s="172"/>
      <c r="AB2620" s="172"/>
      <c r="AC2620" s="172"/>
      <c r="AD2620" s="172"/>
      <c r="AE2620" s="172"/>
      <c r="AF2620" s="172"/>
      <c r="AG2620" s="172"/>
      <c r="AH2620" s="172"/>
      <c r="AI2620" s="172"/>
      <c r="AJ2620" s="172"/>
      <c r="AK2620" s="172"/>
      <c r="AL2620" s="172"/>
      <c r="AM2620" s="172"/>
      <c r="AN2620" s="172"/>
      <c r="AO2620" s="172"/>
      <c r="AP2620" s="172"/>
      <c r="AQ2620" s="172"/>
      <c r="AR2620" s="172"/>
      <c r="AS2620" s="172"/>
      <c r="AT2620" s="172"/>
      <c r="AU2620" s="172"/>
      <c r="AV2620" s="172"/>
      <c r="AW2620" s="172"/>
      <c r="AX2620" s="172"/>
      <c r="AY2620" s="172"/>
      <c r="AZ2620" s="172"/>
      <c r="BA2620" s="172"/>
      <c r="BB2620" s="172"/>
      <c r="BC2620" s="172"/>
      <c r="BD2620" s="172"/>
      <c r="BE2620" s="172"/>
      <c r="BF2620" s="172"/>
      <c r="BG2620" s="172"/>
      <c r="BH2620" s="172"/>
      <c r="BI2620" s="172"/>
      <c r="BJ2620" s="172"/>
      <c r="BK2620" s="172"/>
      <c r="BL2620" s="172"/>
      <c r="BM2620" s="172"/>
      <c r="BN2620" s="172"/>
      <c r="BO2620" s="172"/>
      <c r="BP2620" s="172"/>
      <c r="BQ2620" s="172"/>
      <c r="BR2620" s="172"/>
      <c r="BS2620" s="172"/>
      <c r="BT2620" s="172"/>
      <c r="BU2620" s="172"/>
      <c r="BV2620" s="172"/>
      <c r="BW2620" s="172"/>
      <c r="BX2620" s="172"/>
      <c r="BY2620" s="172"/>
      <c r="BZ2620" s="172"/>
      <c r="CA2620" s="172"/>
      <c r="CB2620" s="172"/>
      <c r="CC2620" s="172"/>
      <c r="CD2620" s="172"/>
      <c r="CE2620" s="172"/>
      <c r="CF2620" s="172"/>
      <c r="CG2620" s="172"/>
      <c r="CH2620" s="172"/>
      <c r="CI2620" s="172"/>
      <c r="CJ2620" s="172"/>
      <c r="CK2620" s="172"/>
      <c r="CL2620" s="172"/>
    </row>
    <row r="2621" spans="2:90" x14ac:dyDescent="0.4">
      <c r="B2621" s="130" t="str">
        <f>B2608</f>
        <v>Secondary revenue driver</v>
      </c>
      <c r="C2621" s="12"/>
      <c r="D2621" s="12" t="s">
        <v>524</v>
      </c>
      <c r="E2621" s="12" t="s">
        <v>906</v>
      </c>
      <c r="F2621" s="12"/>
      <c r="G2621" s="12" t="s">
        <v>330</v>
      </c>
      <c r="H2621" s="12"/>
      <c r="I2621" s="60"/>
      <c r="J2621" s="60"/>
      <c r="K2621" s="15"/>
      <c r="L2621" s="15"/>
      <c r="M2621" s="15"/>
      <c r="N2621" s="15"/>
      <c r="O2621" s="15"/>
      <c r="P2621" s="15"/>
      <c r="R2621" s="15"/>
      <c r="S2621" s="4" t="str">
        <f t="shared" ref="S2621" si="3248">ADDRESS(ROW(S2611),COLUMN(S2611),2)</f>
        <v>S$2611</v>
      </c>
      <c r="T2621" s="4" t="str">
        <f t="shared" ref="T2621:AX2621" si="3249">ADDRESS(ROW(T2611),COLUMN(T2611),2)</f>
        <v>T$2611</v>
      </c>
      <c r="U2621" s="4" t="str">
        <f t="shared" si="3249"/>
        <v>U$2611</v>
      </c>
      <c r="V2621" s="4" t="str">
        <f t="shared" si="3249"/>
        <v>V$2611</v>
      </c>
      <c r="W2621" s="4" t="str">
        <f t="shared" si="3249"/>
        <v>W$2611</v>
      </c>
      <c r="X2621" s="4" t="str">
        <f t="shared" si="3249"/>
        <v>X$2611</v>
      </c>
      <c r="Y2621" s="4" t="str">
        <f t="shared" si="3249"/>
        <v>Y$2611</v>
      </c>
      <c r="Z2621" s="4" t="str">
        <f t="shared" si="3249"/>
        <v>Z$2611</v>
      </c>
      <c r="AA2621" s="4" t="str">
        <f t="shared" si="3249"/>
        <v>AA$2611</v>
      </c>
      <c r="AB2621" s="4" t="str">
        <f t="shared" si="3249"/>
        <v>AB$2611</v>
      </c>
      <c r="AC2621" s="4" t="str">
        <f t="shared" si="3249"/>
        <v>AC$2611</v>
      </c>
      <c r="AD2621" s="4" t="str">
        <f t="shared" si="3249"/>
        <v>AD$2611</v>
      </c>
      <c r="AE2621" s="4" t="str">
        <f t="shared" si="3249"/>
        <v>AE$2611</v>
      </c>
      <c r="AF2621" s="4" t="str">
        <f t="shared" si="3249"/>
        <v>AF$2611</v>
      </c>
      <c r="AG2621" s="4" t="str">
        <f t="shared" si="3249"/>
        <v>AG$2611</v>
      </c>
      <c r="AH2621" s="4" t="str">
        <f t="shared" si="3249"/>
        <v>AH$2611</v>
      </c>
      <c r="AI2621" s="4" t="str">
        <f t="shared" si="3249"/>
        <v>AI$2611</v>
      </c>
      <c r="AJ2621" s="4" t="str">
        <f t="shared" si="3249"/>
        <v>AJ$2611</v>
      </c>
      <c r="AK2621" s="4" t="str">
        <f t="shared" si="3249"/>
        <v>AK$2611</v>
      </c>
      <c r="AL2621" s="4" t="str">
        <f t="shared" si="3249"/>
        <v>AL$2611</v>
      </c>
      <c r="AM2621" s="4" t="str">
        <f t="shared" si="3249"/>
        <v>AM$2611</v>
      </c>
      <c r="AN2621" s="4" t="str">
        <f t="shared" si="3249"/>
        <v>AN$2611</v>
      </c>
      <c r="AO2621" s="4" t="str">
        <f t="shared" si="3249"/>
        <v>AO$2611</v>
      </c>
      <c r="AP2621" s="4" t="str">
        <f t="shared" si="3249"/>
        <v>AP$2611</v>
      </c>
      <c r="AQ2621" s="4" t="str">
        <f t="shared" si="3249"/>
        <v>AQ$2611</v>
      </c>
      <c r="AR2621" s="4" t="str">
        <f t="shared" si="3249"/>
        <v>AR$2611</v>
      </c>
      <c r="AS2621" s="4" t="str">
        <f t="shared" si="3249"/>
        <v>AS$2611</v>
      </c>
      <c r="AT2621" s="4" t="str">
        <f t="shared" si="3249"/>
        <v>AT$2611</v>
      </c>
      <c r="AU2621" s="4" t="str">
        <f t="shared" si="3249"/>
        <v>AU$2611</v>
      </c>
      <c r="AV2621" s="4" t="str">
        <f t="shared" si="3249"/>
        <v>AV$2611</v>
      </c>
      <c r="AW2621" s="4" t="str">
        <f t="shared" si="3249"/>
        <v>AW$2611</v>
      </c>
      <c r="AX2621" s="4" t="str">
        <f t="shared" si="3249"/>
        <v>AX$2611</v>
      </c>
      <c r="AY2621" s="4" t="str">
        <f t="shared" ref="AY2621:CD2621" si="3250">ADDRESS(ROW(AY2611),COLUMN(AY2611),2)</f>
        <v>AY$2611</v>
      </c>
      <c r="AZ2621" s="4" t="str">
        <f t="shared" si="3250"/>
        <v>AZ$2611</v>
      </c>
      <c r="BA2621" s="4" t="str">
        <f t="shared" si="3250"/>
        <v>BA$2611</v>
      </c>
      <c r="BB2621" s="4" t="str">
        <f t="shared" si="3250"/>
        <v>BB$2611</v>
      </c>
      <c r="BC2621" s="4" t="str">
        <f t="shared" si="3250"/>
        <v>BC$2611</v>
      </c>
      <c r="BD2621" s="4" t="str">
        <f t="shared" si="3250"/>
        <v>BD$2611</v>
      </c>
      <c r="BE2621" s="4" t="str">
        <f t="shared" si="3250"/>
        <v>BE$2611</v>
      </c>
      <c r="BF2621" s="4" t="str">
        <f t="shared" si="3250"/>
        <v>BF$2611</v>
      </c>
      <c r="BG2621" s="4" t="str">
        <f t="shared" si="3250"/>
        <v>BG$2611</v>
      </c>
      <c r="BH2621" s="4" t="str">
        <f t="shared" si="3250"/>
        <v>BH$2611</v>
      </c>
      <c r="BI2621" s="4" t="str">
        <f t="shared" si="3250"/>
        <v>BI$2611</v>
      </c>
      <c r="BJ2621" s="4" t="str">
        <f t="shared" si="3250"/>
        <v>BJ$2611</v>
      </c>
      <c r="BK2621" s="4" t="str">
        <f t="shared" si="3250"/>
        <v>BK$2611</v>
      </c>
      <c r="BL2621" s="4" t="str">
        <f t="shared" si="3250"/>
        <v>BL$2611</v>
      </c>
      <c r="BM2621" s="4" t="str">
        <f t="shared" si="3250"/>
        <v>BM$2611</v>
      </c>
      <c r="BN2621" s="4" t="str">
        <f t="shared" si="3250"/>
        <v>BN$2611</v>
      </c>
      <c r="BO2621" s="4" t="str">
        <f t="shared" si="3250"/>
        <v>BO$2611</v>
      </c>
      <c r="BP2621" s="4" t="str">
        <f t="shared" si="3250"/>
        <v>BP$2611</v>
      </c>
      <c r="BQ2621" s="4" t="str">
        <f t="shared" si="3250"/>
        <v>BQ$2611</v>
      </c>
      <c r="BR2621" s="4" t="str">
        <f t="shared" si="3250"/>
        <v>BR$2611</v>
      </c>
      <c r="BS2621" s="4" t="str">
        <f t="shared" si="3250"/>
        <v>BS$2611</v>
      </c>
      <c r="BT2621" s="4" t="str">
        <f t="shared" si="3250"/>
        <v>BT$2611</v>
      </c>
      <c r="BU2621" s="4" t="str">
        <f t="shared" si="3250"/>
        <v>BU$2611</v>
      </c>
      <c r="BV2621" s="4" t="str">
        <f t="shared" si="3250"/>
        <v>BV$2611</v>
      </c>
      <c r="BW2621" s="4" t="str">
        <f t="shared" si="3250"/>
        <v>BW$2611</v>
      </c>
      <c r="BX2621" s="4" t="str">
        <f t="shared" si="3250"/>
        <v>BX$2611</v>
      </c>
      <c r="BY2621" s="4" t="str">
        <f t="shared" si="3250"/>
        <v>BY$2611</v>
      </c>
      <c r="BZ2621" s="4" t="str">
        <f t="shared" si="3250"/>
        <v>BZ$2611</v>
      </c>
      <c r="CA2621" s="4" t="str">
        <f t="shared" si="3250"/>
        <v>CA$2611</v>
      </c>
      <c r="CB2621" s="4" t="str">
        <f t="shared" si="3250"/>
        <v>CB$2611</v>
      </c>
      <c r="CC2621" s="4" t="str">
        <f t="shared" si="3250"/>
        <v>CC$2611</v>
      </c>
      <c r="CD2621" s="4" t="str">
        <f t="shared" si="3250"/>
        <v>CD$2611</v>
      </c>
      <c r="CE2621" s="4" t="str">
        <f t="shared" ref="CE2621:CK2621" si="3251">ADDRESS(ROW(CE2611),COLUMN(CE2611),2)</f>
        <v>CE$2611</v>
      </c>
      <c r="CF2621" s="4" t="str">
        <f t="shared" si="3251"/>
        <v>CF$2611</v>
      </c>
      <c r="CG2621" s="4" t="str">
        <f t="shared" si="3251"/>
        <v>CG$2611</v>
      </c>
      <c r="CH2621" s="4" t="str">
        <f t="shared" si="3251"/>
        <v>CH$2611</v>
      </c>
      <c r="CI2621" s="4" t="str">
        <f t="shared" si="3251"/>
        <v>CI$2611</v>
      </c>
      <c r="CJ2621" s="4" t="str">
        <f t="shared" si="3251"/>
        <v>CJ$2611</v>
      </c>
      <c r="CK2621" s="4" t="str">
        <f t="shared" si="3251"/>
        <v>CK$2611</v>
      </c>
      <c r="CL2621" s="4" t="str">
        <f t="shared" ref="CL2621" si="3252">ADDRESS(ROW(CL2611),COLUMN(CL2611),2)</f>
        <v>CL$2611</v>
      </c>
    </row>
    <row r="2622" spans="2:90" x14ac:dyDescent="0.4">
      <c r="B2622" s="130" t="str">
        <f>B2609</f>
        <v>Secondary volume driver</v>
      </c>
      <c r="C2622" s="12"/>
      <c r="D2622" s="12" t="s">
        <v>524</v>
      </c>
      <c r="E2622" s="12" t="s">
        <v>906</v>
      </c>
      <c r="F2622" s="12"/>
      <c r="G2622" s="12" t="s">
        <v>330</v>
      </c>
      <c r="H2622" s="12"/>
      <c r="I2622" s="60"/>
      <c r="J2622" s="60"/>
      <c r="K2622" s="15"/>
      <c r="L2622" s="15"/>
      <c r="M2622" s="15"/>
      <c r="N2622" s="15"/>
      <c r="O2622" s="15"/>
      <c r="P2622" s="15"/>
      <c r="R2622" s="15"/>
      <c r="S2622" s="172" t="str">
        <f t="shared" ref="S2622" si="3253">S2609</f>
        <v>S$15</v>
      </c>
      <c r="T2622" s="172" t="str">
        <f t="shared" ref="T2622:AX2622" si="3254">T2609</f>
        <v>T$15</v>
      </c>
      <c r="U2622" s="172" t="str">
        <f t="shared" si="3254"/>
        <v>U$15</v>
      </c>
      <c r="V2622" s="172" t="str">
        <f t="shared" si="3254"/>
        <v>V$15</v>
      </c>
      <c r="W2622" s="172" t="str">
        <f t="shared" si="3254"/>
        <v>W$15</v>
      </c>
      <c r="X2622" s="172" t="str">
        <f t="shared" si="3254"/>
        <v>X$15</v>
      </c>
      <c r="Y2622" s="172" t="str">
        <f t="shared" si="3254"/>
        <v>Y$15</v>
      </c>
      <c r="Z2622" s="172" t="str">
        <f t="shared" si="3254"/>
        <v>Z$15</v>
      </c>
      <c r="AA2622" s="172" t="str">
        <f t="shared" si="3254"/>
        <v>AA$15</v>
      </c>
      <c r="AB2622" s="172" t="str">
        <f t="shared" si="3254"/>
        <v>AB$15</v>
      </c>
      <c r="AC2622" s="172" t="str">
        <f t="shared" si="3254"/>
        <v>AC$15</v>
      </c>
      <c r="AD2622" s="172" t="str">
        <f t="shared" si="3254"/>
        <v>AD$15</v>
      </c>
      <c r="AE2622" s="172" t="str">
        <f t="shared" si="3254"/>
        <v>AE$15</v>
      </c>
      <c r="AF2622" s="172" t="str">
        <f t="shared" si="3254"/>
        <v>AF$15</v>
      </c>
      <c r="AG2622" s="172" t="str">
        <f t="shared" si="3254"/>
        <v>AG$15</v>
      </c>
      <c r="AH2622" s="172" t="str">
        <f t="shared" si="3254"/>
        <v>AH$15</v>
      </c>
      <c r="AI2622" s="172" t="str">
        <f t="shared" si="3254"/>
        <v>AI$15</v>
      </c>
      <c r="AJ2622" s="172" t="str">
        <f t="shared" si="3254"/>
        <v>AJ$15</v>
      </c>
      <c r="AK2622" s="172" t="str">
        <f t="shared" si="3254"/>
        <v>AK$15</v>
      </c>
      <c r="AL2622" s="172" t="str">
        <f t="shared" si="3254"/>
        <v>AL$15</v>
      </c>
      <c r="AM2622" s="172" t="str">
        <f t="shared" si="3254"/>
        <v>AM$15</v>
      </c>
      <c r="AN2622" s="172" t="str">
        <f t="shared" si="3254"/>
        <v>AN$15</v>
      </c>
      <c r="AO2622" s="172" t="str">
        <f t="shared" si="3254"/>
        <v>AO$15</v>
      </c>
      <c r="AP2622" s="172" t="str">
        <f t="shared" si="3254"/>
        <v>AP$15</v>
      </c>
      <c r="AQ2622" s="172" t="str">
        <f t="shared" si="3254"/>
        <v>AQ$15</v>
      </c>
      <c r="AR2622" s="172" t="str">
        <f t="shared" si="3254"/>
        <v>AR$15</v>
      </c>
      <c r="AS2622" s="172" t="str">
        <f t="shared" si="3254"/>
        <v>AS$15</v>
      </c>
      <c r="AT2622" s="172" t="str">
        <f t="shared" si="3254"/>
        <v>AT$15</v>
      </c>
      <c r="AU2622" s="172" t="str">
        <f t="shared" si="3254"/>
        <v>AU$15</v>
      </c>
      <c r="AV2622" s="172" t="str">
        <f t="shared" si="3254"/>
        <v>AV$15</v>
      </c>
      <c r="AW2622" s="172" t="str">
        <f t="shared" si="3254"/>
        <v>AW$15</v>
      </c>
      <c r="AX2622" s="172" t="str">
        <f t="shared" si="3254"/>
        <v>AX$15</v>
      </c>
      <c r="AY2622" s="172" t="str">
        <f t="shared" ref="AY2622:CD2622" si="3255">AY2609</f>
        <v>AY$15</v>
      </c>
      <c r="AZ2622" s="172" t="str">
        <f t="shared" si="3255"/>
        <v>AZ$15</v>
      </c>
      <c r="BA2622" s="172" t="str">
        <f t="shared" si="3255"/>
        <v>BA$15</v>
      </c>
      <c r="BB2622" s="172" t="str">
        <f t="shared" si="3255"/>
        <v>BB$15</v>
      </c>
      <c r="BC2622" s="172" t="str">
        <f t="shared" si="3255"/>
        <v>BC$15</v>
      </c>
      <c r="BD2622" s="172" t="str">
        <f t="shared" si="3255"/>
        <v>BD$15</v>
      </c>
      <c r="BE2622" s="172" t="str">
        <f t="shared" si="3255"/>
        <v>BE$15</v>
      </c>
      <c r="BF2622" s="172" t="str">
        <f t="shared" si="3255"/>
        <v>BF$15</v>
      </c>
      <c r="BG2622" s="172" t="str">
        <f t="shared" si="3255"/>
        <v>BG$15</v>
      </c>
      <c r="BH2622" s="172" t="str">
        <f t="shared" si="3255"/>
        <v>BH$15</v>
      </c>
      <c r="BI2622" s="172" t="str">
        <f t="shared" si="3255"/>
        <v>BI$15</v>
      </c>
      <c r="BJ2622" s="172" t="str">
        <f t="shared" si="3255"/>
        <v>BJ$15</v>
      </c>
      <c r="BK2622" s="172" t="str">
        <f t="shared" si="3255"/>
        <v>BK$15</v>
      </c>
      <c r="BL2622" s="172" t="str">
        <f t="shared" si="3255"/>
        <v>BL$15</v>
      </c>
      <c r="BM2622" s="172" t="str">
        <f t="shared" si="3255"/>
        <v>BM$15</v>
      </c>
      <c r="BN2622" s="172" t="str">
        <f t="shared" si="3255"/>
        <v>BN$15</v>
      </c>
      <c r="BO2622" s="172" t="str">
        <f t="shared" si="3255"/>
        <v>BO$15</v>
      </c>
      <c r="BP2622" s="172" t="str">
        <f t="shared" si="3255"/>
        <v>BP$15</v>
      </c>
      <c r="BQ2622" s="172" t="str">
        <f t="shared" si="3255"/>
        <v>BQ$15</v>
      </c>
      <c r="BR2622" s="172" t="str">
        <f t="shared" si="3255"/>
        <v>BR$15</v>
      </c>
      <c r="BS2622" s="172" t="str">
        <f t="shared" si="3255"/>
        <v>BS$15</v>
      </c>
      <c r="BT2622" s="172" t="str">
        <f t="shared" si="3255"/>
        <v>BT$15</v>
      </c>
      <c r="BU2622" s="172" t="str">
        <f t="shared" si="3255"/>
        <v>BU$15</v>
      </c>
      <c r="BV2622" s="172" t="str">
        <f t="shared" si="3255"/>
        <v>BV$15</v>
      </c>
      <c r="BW2622" s="172" t="str">
        <f t="shared" si="3255"/>
        <v>BW$15</v>
      </c>
      <c r="BX2622" s="172" t="str">
        <f t="shared" si="3255"/>
        <v>BX$15</v>
      </c>
      <c r="BY2622" s="172" t="str">
        <f t="shared" si="3255"/>
        <v>BY$15</v>
      </c>
      <c r="BZ2622" s="172" t="str">
        <f t="shared" si="3255"/>
        <v>BZ$15</v>
      </c>
      <c r="CA2622" s="172" t="str">
        <f t="shared" si="3255"/>
        <v>CA$15</v>
      </c>
      <c r="CB2622" s="172" t="str">
        <f t="shared" si="3255"/>
        <v>CB$15</v>
      </c>
      <c r="CC2622" s="172" t="str">
        <f t="shared" si="3255"/>
        <v>CC$15</v>
      </c>
      <c r="CD2622" s="172" t="str">
        <f t="shared" si="3255"/>
        <v>CD$15</v>
      </c>
      <c r="CE2622" s="172" t="str">
        <f t="shared" ref="CE2622:CK2622" si="3256">CE2609</f>
        <v>CE$15</v>
      </c>
      <c r="CF2622" s="172" t="str">
        <f t="shared" si="3256"/>
        <v>CF$15</v>
      </c>
      <c r="CG2622" s="172" t="str">
        <f t="shared" si="3256"/>
        <v>CG$15</v>
      </c>
      <c r="CH2622" s="172" t="str">
        <f t="shared" si="3256"/>
        <v>CH$15</v>
      </c>
      <c r="CI2622" s="172" t="str">
        <f t="shared" si="3256"/>
        <v>CI$15</v>
      </c>
      <c r="CJ2622" s="172" t="str">
        <f t="shared" si="3256"/>
        <v>CJ$15</v>
      </c>
      <c r="CK2622" s="172" t="str">
        <f t="shared" si="3256"/>
        <v>CK$15</v>
      </c>
      <c r="CL2622" s="172" t="str">
        <f t="shared" ref="CL2622" si="3257">CL2609</f>
        <v>CL$15</v>
      </c>
    </row>
    <row r="2623" spans="2:90" x14ac:dyDescent="0.4">
      <c r="B2623" s="130"/>
      <c r="C2623" s="12"/>
      <c r="D2623" s="12"/>
      <c r="E2623" s="12" t="s">
        <v>906</v>
      </c>
      <c r="F2623" s="12"/>
      <c r="G2623" s="12"/>
      <c r="H2623" s="12"/>
      <c r="I2623" s="60"/>
      <c r="J2623" s="60"/>
      <c r="K2623" s="15"/>
      <c r="L2623" s="15"/>
      <c r="M2623" s="15"/>
      <c r="N2623" s="15"/>
      <c r="O2623" s="15"/>
      <c r="P2623" s="15"/>
      <c r="R2623" s="15"/>
      <c r="S2623" s="172"/>
      <c r="T2623" s="172"/>
      <c r="U2623" s="172"/>
      <c r="V2623" s="172"/>
      <c r="W2623" s="172"/>
      <c r="X2623" s="172"/>
      <c r="Y2623" s="172"/>
      <c r="Z2623" s="172"/>
      <c r="AA2623" s="172"/>
      <c r="AB2623" s="172"/>
      <c r="AC2623" s="172"/>
      <c r="AD2623" s="172"/>
      <c r="AE2623" s="172"/>
      <c r="AF2623" s="172"/>
      <c r="AG2623" s="172"/>
      <c r="AH2623" s="172"/>
      <c r="AI2623" s="172"/>
      <c r="AJ2623" s="172"/>
      <c r="AK2623" s="172"/>
      <c r="AL2623" s="172"/>
      <c r="AM2623" s="172"/>
      <c r="AN2623" s="172"/>
      <c r="AO2623" s="172"/>
      <c r="AP2623" s="172"/>
      <c r="AQ2623" s="172"/>
      <c r="AR2623" s="172"/>
      <c r="AS2623" s="172"/>
      <c r="AT2623" s="172"/>
      <c r="AU2623" s="172"/>
      <c r="AV2623" s="172"/>
      <c r="AW2623" s="172"/>
      <c r="AX2623" s="172"/>
      <c r="AY2623" s="172"/>
      <c r="AZ2623" s="172"/>
      <c r="BA2623" s="172"/>
      <c r="BB2623" s="172"/>
      <c r="BC2623" s="172"/>
      <c r="BD2623" s="172"/>
      <c r="BE2623" s="172"/>
      <c r="BF2623" s="172"/>
      <c r="BG2623" s="172"/>
      <c r="BH2623" s="172"/>
      <c r="BI2623" s="172"/>
      <c r="BJ2623" s="172"/>
      <c r="BK2623" s="172"/>
      <c r="BL2623" s="172"/>
      <c r="BM2623" s="172"/>
      <c r="BN2623" s="172"/>
      <c r="BO2623" s="172"/>
      <c r="BP2623" s="172"/>
      <c r="BQ2623" s="172"/>
      <c r="BR2623" s="172"/>
      <c r="BS2623" s="172"/>
      <c r="BT2623" s="172"/>
      <c r="BU2623" s="172"/>
      <c r="BV2623" s="172"/>
      <c r="BW2623" s="172"/>
      <c r="BX2623" s="172"/>
      <c r="BY2623" s="172"/>
      <c r="BZ2623" s="172"/>
      <c r="CA2623" s="172"/>
      <c r="CB2623" s="172"/>
      <c r="CC2623" s="172"/>
      <c r="CD2623" s="172"/>
      <c r="CE2623" s="172"/>
      <c r="CF2623" s="172"/>
      <c r="CG2623" s="172"/>
      <c r="CH2623" s="172"/>
      <c r="CI2623" s="172"/>
      <c r="CJ2623" s="172"/>
      <c r="CK2623" s="172"/>
      <c r="CL2623" s="172"/>
    </row>
    <row r="2624" spans="2:90" x14ac:dyDescent="0.4">
      <c r="B2624" s="168" t="s">
        <v>487</v>
      </c>
      <c r="C2624" s="167"/>
      <c r="D2624" s="167"/>
      <c r="E2624" s="167" t="s">
        <v>906</v>
      </c>
      <c r="F2624" s="167"/>
      <c r="G2624" s="167"/>
      <c r="H2624" s="167"/>
      <c r="I2624" s="169"/>
      <c r="J2624" s="169"/>
      <c r="K2624" s="190"/>
      <c r="L2624" s="190"/>
      <c r="M2624" s="190"/>
      <c r="N2624" s="190"/>
      <c r="O2624" s="190"/>
      <c r="P2624" s="190"/>
      <c r="R2624" s="191"/>
      <c r="S2624" s="167"/>
      <c r="T2624" s="167"/>
      <c r="U2624" s="167"/>
      <c r="V2624" s="167"/>
      <c r="W2624" s="167"/>
      <c r="X2624" s="167"/>
      <c r="Y2624" s="167"/>
      <c r="Z2624" s="167"/>
      <c r="AA2624" s="167"/>
      <c r="AB2624" s="167"/>
      <c r="AC2624" s="167"/>
      <c r="AD2624" s="167"/>
      <c r="AE2624" s="167"/>
      <c r="AF2624" s="167"/>
      <c r="AG2624" s="167"/>
      <c r="AH2624" s="167"/>
      <c r="AI2624" s="167"/>
      <c r="AJ2624" s="167"/>
      <c r="AK2624" s="167"/>
      <c r="AL2624" s="167"/>
      <c r="AM2624" s="167"/>
      <c r="AN2624" s="167"/>
      <c r="AO2624" s="167"/>
      <c r="AP2624" s="167"/>
      <c r="AQ2624" s="167"/>
      <c r="AR2624" s="167"/>
      <c r="AS2624" s="167"/>
      <c r="AT2624" s="167"/>
      <c r="AU2624" s="167"/>
      <c r="AV2624" s="167"/>
      <c r="AW2624" s="167"/>
      <c r="AX2624" s="167"/>
      <c r="AY2624" s="167"/>
      <c r="AZ2624" s="167"/>
      <c r="BA2624" s="167"/>
      <c r="BB2624" s="167"/>
      <c r="BC2624" s="167"/>
      <c r="BD2624" s="167"/>
      <c r="BE2624" s="167"/>
      <c r="BF2624" s="167"/>
      <c r="BG2624" s="167"/>
      <c r="BH2624" s="167"/>
      <c r="BI2624" s="167"/>
      <c r="BJ2624" s="167"/>
      <c r="BK2624" s="167"/>
      <c r="BL2624" s="167"/>
      <c r="BM2624" s="167"/>
      <c r="BN2624" s="167"/>
      <c r="BO2624" s="167"/>
      <c r="BP2624" s="167"/>
      <c r="BQ2624" s="167"/>
      <c r="BR2624" s="167"/>
      <c r="BS2624" s="167"/>
      <c r="BT2624" s="167"/>
      <c r="BU2624" s="167"/>
      <c r="BV2624" s="167"/>
      <c r="BW2624" s="167"/>
      <c r="BX2624" s="167"/>
      <c r="BY2624" s="167"/>
      <c r="BZ2624" s="167"/>
      <c r="CA2624" s="167"/>
      <c r="CB2624" s="167"/>
      <c r="CC2624" s="167"/>
      <c r="CD2624" s="167"/>
      <c r="CE2624" s="167"/>
      <c r="CF2624" s="167"/>
      <c r="CG2624" s="167"/>
      <c r="CH2624" s="167"/>
      <c r="CI2624" s="167"/>
      <c r="CJ2624" s="167"/>
      <c r="CK2624" s="167"/>
      <c r="CL2624" s="167"/>
    </row>
    <row r="2625" spans="2:90" x14ac:dyDescent="0.4">
      <c r="B2625" s="168" t="s">
        <v>489</v>
      </c>
      <c r="C2625" s="167"/>
      <c r="D2625" s="167"/>
      <c r="E2625" s="167" t="s">
        <v>906</v>
      </c>
      <c r="F2625" s="167"/>
      <c r="G2625" s="167"/>
      <c r="H2625" s="167"/>
      <c r="I2625" s="169"/>
      <c r="J2625" s="169"/>
      <c r="K2625" s="190"/>
      <c r="L2625" s="190"/>
      <c r="M2625" s="190"/>
      <c r="N2625" s="190"/>
      <c r="O2625" s="190"/>
      <c r="P2625" s="190"/>
      <c r="R2625" s="191"/>
      <c r="S2625" s="167"/>
      <c r="T2625" s="167"/>
      <c r="U2625" s="167"/>
      <c r="V2625" s="167"/>
      <c r="W2625" s="167"/>
      <c r="X2625" s="167"/>
      <c r="Y2625" s="167"/>
      <c r="Z2625" s="167"/>
      <c r="AA2625" s="167"/>
      <c r="AB2625" s="167"/>
      <c r="AC2625" s="167"/>
      <c r="AD2625" s="167"/>
      <c r="AE2625" s="167"/>
      <c r="AF2625" s="167"/>
      <c r="AG2625" s="167"/>
      <c r="AH2625" s="167"/>
      <c r="AI2625" s="167"/>
      <c r="AJ2625" s="167"/>
      <c r="AK2625" s="167"/>
      <c r="AL2625" s="167"/>
      <c r="AM2625" s="167"/>
      <c r="AN2625" s="167"/>
      <c r="AO2625" s="167"/>
      <c r="AP2625" s="167"/>
      <c r="AQ2625" s="167"/>
      <c r="AR2625" s="167"/>
      <c r="AS2625" s="167"/>
      <c r="AT2625" s="167"/>
      <c r="AU2625" s="167"/>
      <c r="AV2625" s="167"/>
      <c r="AW2625" s="167"/>
      <c r="AX2625" s="167"/>
      <c r="AY2625" s="167"/>
      <c r="AZ2625" s="167"/>
      <c r="BA2625" s="167"/>
      <c r="BB2625" s="167"/>
      <c r="BC2625" s="167"/>
      <c r="BD2625" s="167"/>
      <c r="BE2625" s="167"/>
      <c r="BF2625" s="167"/>
      <c r="BG2625" s="167"/>
      <c r="BH2625" s="167"/>
      <c r="BI2625" s="167"/>
      <c r="BJ2625" s="167"/>
      <c r="BK2625" s="167"/>
      <c r="BL2625" s="167"/>
      <c r="BM2625" s="167"/>
      <c r="BN2625" s="167"/>
      <c r="BO2625" s="167"/>
      <c r="BP2625" s="167"/>
      <c r="BQ2625" s="167"/>
      <c r="BR2625" s="167"/>
      <c r="BS2625" s="167"/>
      <c r="BT2625" s="167"/>
      <c r="BU2625" s="167"/>
      <c r="BV2625" s="167"/>
      <c r="BW2625" s="167"/>
      <c r="BX2625" s="167"/>
      <c r="BY2625" s="167"/>
      <c r="BZ2625" s="167"/>
      <c r="CA2625" s="167"/>
      <c r="CB2625" s="167"/>
      <c r="CC2625" s="167"/>
      <c r="CD2625" s="167"/>
      <c r="CE2625" s="167"/>
      <c r="CF2625" s="167"/>
      <c r="CG2625" s="167"/>
      <c r="CH2625" s="167"/>
      <c r="CI2625" s="167"/>
      <c r="CJ2625" s="167"/>
      <c r="CK2625" s="167"/>
      <c r="CL2625" s="167"/>
    </row>
    <row r="2626" spans="2:90" x14ac:dyDescent="0.4">
      <c r="B2626" s="168" t="s">
        <v>459</v>
      </c>
      <c r="C2626" s="167"/>
      <c r="D2626" s="167"/>
      <c r="E2626" s="167" t="s">
        <v>906</v>
      </c>
      <c r="F2626" s="167"/>
      <c r="G2626" s="167"/>
      <c r="H2626" s="167"/>
      <c r="I2626" s="169"/>
      <c r="J2626" s="169"/>
      <c r="K2626" s="190"/>
      <c r="L2626" s="190"/>
      <c r="M2626" s="190"/>
      <c r="N2626" s="190"/>
      <c r="O2626" s="190"/>
      <c r="P2626" s="190"/>
      <c r="R2626" s="191"/>
      <c r="S2626" s="192" t="str">
        <f t="shared" ref="S2626:AX2626" si="3258">S$16</f>
        <v>S$12</v>
      </c>
      <c r="T2626" s="192" t="str">
        <f t="shared" si="3258"/>
        <v>T$12</v>
      </c>
      <c r="U2626" s="192" t="str">
        <f t="shared" si="3258"/>
        <v>U$12</v>
      </c>
      <c r="V2626" s="192" t="str">
        <f t="shared" si="3258"/>
        <v>V$12</v>
      </c>
      <c r="W2626" s="192" t="str">
        <f t="shared" si="3258"/>
        <v>W$12</v>
      </c>
      <c r="X2626" s="192" t="str">
        <f t="shared" si="3258"/>
        <v>X$12</v>
      </c>
      <c r="Y2626" s="192" t="str">
        <f t="shared" si="3258"/>
        <v>Y$12</v>
      </c>
      <c r="Z2626" s="192" t="str">
        <f t="shared" si="3258"/>
        <v>Z$12</v>
      </c>
      <c r="AA2626" s="192" t="str">
        <f t="shared" si="3258"/>
        <v>AA$12</v>
      </c>
      <c r="AB2626" s="192" t="str">
        <f t="shared" si="3258"/>
        <v>AB$12</v>
      </c>
      <c r="AC2626" s="192" t="str">
        <f t="shared" si="3258"/>
        <v>AC$12</v>
      </c>
      <c r="AD2626" s="192" t="str">
        <f t="shared" si="3258"/>
        <v>AD$12</v>
      </c>
      <c r="AE2626" s="192" t="str">
        <f t="shared" si="3258"/>
        <v>AE$12</v>
      </c>
      <c r="AF2626" s="192" t="str">
        <f t="shared" si="3258"/>
        <v>AF$12</v>
      </c>
      <c r="AG2626" s="192" t="str">
        <f t="shared" si="3258"/>
        <v>AG$12</v>
      </c>
      <c r="AH2626" s="192" t="str">
        <f t="shared" si="3258"/>
        <v>AH$12</v>
      </c>
      <c r="AI2626" s="192" t="str">
        <f t="shared" si="3258"/>
        <v>AI$12</v>
      </c>
      <c r="AJ2626" s="192" t="str">
        <f t="shared" si="3258"/>
        <v>AJ$12</v>
      </c>
      <c r="AK2626" s="192" t="str">
        <f t="shared" si="3258"/>
        <v>AK$12</v>
      </c>
      <c r="AL2626" s="192" t="str">
        <f t="shared" si="3258"/>
        <v>AL$12</v>
      </c>
      <c r="AM2626" s="192" t="str">
        <f t="shared" si="3258"/>
        <v>AM$12</v>
      </c>
      <c r="AN2626" s="192" t="str">
        <f t="shared" si="3258"/>
        <v>AN$12</v>
      </c>
      <c r="AO2626" s="192" t="str">
        <f t="shared" si="3258"/>
        <v>AO$12</v>
      </c>
      <c r="AP2626" s="192" t="str">
        <f t="shared" si="3258"/>
        <v>AP$12</v>
      </c>
      <c r="AQ2626" s="192" t="str">
        <f t="shared" si="3258"/>
        <v>AQ$12</v>
      </c>
      <c r="AR2626" s="192" t="str">
        <f t="shared" si="3258"/>
        <v>AR$12</v>
      </c>
      <c r="AS2626" s="192" t="str">
        <f t="shared" si="3258"/>
        <v>AS$12</v>
      </c>
      <c r="AT2626" s="192" t="str">
        <f t="shared" si="3258"/>
        <v>AT$12</v>
      </c>
      <c r="AU2626" s="192" t="str">
        <f t="shared" si="3258"/>
        <v>AU$12</v>
      </c>
      <c r="AV2626" s="192" t="str">
        <f t="shared" si="3258"/>
        <v>AV$12</v>
      </c>
      <c r="AW2626" s="192" t="str">
        <f t="shared" si="3258"/>
        <v>AW$12</v>
      </c>
      <c r="AX2626" s="192" t="str">
        <f t="shared" si="3258"/>
        <v>AX$12</v>
      </c>
      <c r="AY2626" s="192" t="str">
        <f t="shared" ref="AY2626:CD2626" si="3259">AY$16</f>
        <v>AY$12</v>
      </c>
      <c r="AZ2626" s="192" t="str">
        <f t="shared" si="3259"/>
        <v>AZ$12</v>
      </c>
      <c r="BA2626" s="192" t="str">
        <f t="shared" si="3259"/>
        <v>BA$12</v>
      </c>
      <c r="BB2626" s="192" t="str">
        <f t="shared" si="3259"/>
        <v>BB$12</v>
      </c>
      <c r="BC2626" s="192" t="str">
        <f t="shared" si="3259"/>
        <v>BC$12</v>
      </c>
      <c r="BD2626" s="192" t="str">
        <f t="shared" si="3259"/>
        <v>BD$12</v>
      </c>
      <c r="BE2626" s="192" t="str">
        <f t="shared" si="3259"/>
        <v>BE$12</v>
      </c>
      <c r="BF2626" s="192" t="str">
        <f t="shared" si="3259"/>
        <v>BF$12</v>
      </c>
      <c r="BG2626" s="192" t="str">
        <f t="shared" si="3259"/>
        <v>BG$12</v>
      </c>
      <c r="BH2626" s="192" t="str">
        <f t="shared" si="3259"/>
        <v>BH$12</v>
      </c>
      <c r="BI2626" s="192" t="str">
        <f t="shared" si="3259"/>
        <v>BI$12</v>
      </c>
      <c r="BJ2626" s="192" t="str">
        <f t="shared" si="3259"/>
        <v>BJ$12</v>
      </c>
      <c r="BK2626" s="192" t="str">
        <f t="shared" si="3259"/>
        <v>BK$12</v>
      </c>
      <c r="BL2626" s="192" t="str">
        <f t="shared" si="3259"/>
        <v>BL$12</v>
      </c>
      <c r="BM2626" s="192" t="str">
        <f t="shared" si="3259"/>
        <v>BM$12</v>
      </c>
      <c r="BN2626" s="192" t="str">
        <f t="shared" si="3259"/>
        <v>BN$12</v>
      </c>
      <c r="BO2626" s="192" t="str">
        <f t="shared" si="3259"/>
        <v>BO$12</v>
      </c>
      <c r="BP2626" s="192" t="str">
        <f t="shared" si="3259"/>
        <v>BP$12</v>
      </c>
      <c r="BQ2626" s="192" t="str">
        <f t="shared" si="3259"/>
        <v>BQ$12</v>
      </c>
      <c r="BR2626" s="192" t="str">
        <f t="shared" si="3259"/>
        <v>BR$12</v>
      </c>
      <c r="BS2626" s="192" t="str">
        <f t="shared" si="3259"/>
        <v>BS$12</v>
      </c>
      <c r="BT2626" s="192" t="str">
        <f t="shared" si="3259"/>
        <v>BT$12</v>
      </c>
      <c r="BU2626" s="192" t="str">
        <f t="shared" si="3259"/>
        <v>BU$12</v>
      </c>
      <c r="BV2626" s="192" t="str">
        <f t="shared" si="3259"/>
        <v>BV$12</v>
      </c>
      <c r="BW2626" s="192" t="str">
        <f t="shared" si="3259"/>
        <v>BW$12</v>
      </c>
      <c r="BX2626" s="192" t="str">
        <f t="shared" si="3259"/>
        <v>BX$12</v>
      </c>
      <c r="BY2626" s="192" t="str">
        <f t="shared" si="3259"/>
        <v>BY$12</v>
      </c>
      <c r="BZ2626" s="192" t="str">
        <f t="shared" si="3259"/>
        <v>BZ$12</v>
      </c>
      <c r="CA2626" s="192" t="str">
        <f t="shared" si="3259"/>
        <v>CA$12</v>
      </c>
      <c r="CB2626" s="192" t="str">
        <f t="shared" si="3259"/>
        <v>CB$12</v>
      </c>
      <c r="CC2626" s="192" t="str">
        <f t="shared" si="3259"/>
        <v>CC$12</v>
      </c>
      <c r="CD2626" s="192" t="str">
        <f t="shared" si="3259"/>
        <v>CD$12</v>
      </c>
      <c r="CE2626" s="192" t="str">
        <f t="shared" ref="CE2626:CL2626" si="3260">CE$16</f>
        <v>CE$12</v>
      </c>
      <c r="CF2626" s="192" t="str">
        <f t="shared" si="3260"/>
        <v>CF$12</v>
      </c>
      <c r="CG2626" s="192" t="str">
        <f t="shared" si="3260"/>
        <v>CG$12</v>
      </c>
      <c r="CH2626" s="192" t="str">
        <f t="shared" si="3260"/>
        <v>CH$12</v>
      </c>
      <c r="CI2626" s="192" t="str">
        <f t="shared" si="3260"/>
        <v>CI$12</v>
      </c>
      <c r="CJ2626" s="192" t="str">
        <f t="shared" si="3260"/>
        <v>CJ$12</v>
      </c>
      <c r="CK2626" s="192" t="str">
        <f t="shared" si="3260"/>
        <v>CK$12</v>
      </c>
      <c r="CL2626" s="192" t="str">
        <f t="shared" si="3260"/>
        <v>CL$12</v>
      </c>
    </row>
    <row r="2627" spans="2:90" x14ac:dyDescent="0.4">
      <c r="B2627" s="168" t="s">
        <v>460</v>
      </c>
      <c r="C2627" s="193"/>
      <c r="D2627" s="193"/>
      <c r="E2627" s="193" t="s">
        <v>906</v>
      </c>
      <c r="F2627" s="193"/>
      <c r="G2627" s="193"/>
      <c r="H2627" s="193"/>
      <c r="I2627" s="194"/>
      <c r="J2627" s="194"/>
      <c r="K2627" s="195"/>
      <c r="L2627" s="195"/>
      <c r="M2627" s="195"/>
      <c r="N2627" s="195"/>
      <c r="O2627" s="195"/>
      <c r="P2627" s="195"/>
      <c r="R2627" s="195"/>
      <c r="S2627" s="192" t="str">
        <f t="shared" ref="S2627:AX2627" si="3261">S$17</f>
        <v>S$13</v>
      </c>
      <c r="T2627" s="192" t="str">
        <f t="shared" si="3261"/>
        <v>T$13</v>
      </c>
      <c r="U2627" s="192" t="str">
        <f t="shared" si="3261"/>
        <v>U$13</v>
      </c>
      <c r="V2627" s="192" t="str">
        <f t="shared" si="3261"/>
        <v>V$13</v>
      </c>
      <c r="W2627" s="192" t="str">
        <f t="shared" si="3261"/>
        <v>W$13</v>
      </c>
      <c r="X2627" s="192" t="str">
        <f t="shared" si="3261"/>
        <v>X$13</v>
      </c>
      <c r="Y2627" s="192" t="str">
        <f t="shared" si="3261"/>
        <v>Y$13</v>
      </c>
      <c r="Z2627" s="192" t="str">
        <f t="shared" si="3261"/>
        <v>Z$13</v>
      </c>
      <c r="AA2627" s="192" t="str">
        <f t="shared" si="3261"/>
        <v>AA$13</v>
      </c>
      <c r="AB2627" s="192" t="str">
        <f t="shared" si="3261"/>
        <v>AB$13</v>
      </c>
      <c r="AC2627" s="192" t="str">
        <f t="shared" si="3261"/>
        <v>AC$13</v>
      </c>
      <c r="AD2627" s="192" t="str">
        <f t="shared" si="3261"/>
        <v>AD$13</v>
      </c>
      <c r="AE2627" s="192" t="str">
        <f t="shared" si="3261"/>
        <v>AE$13</v>
      </c>
      <c r="AF2627" s="192" t="str">
        <f t="shared" si="3261"/>
        <v>AF$13</v>
      </c>
      <c r="AG2627" s="192" t="str">
        <f t="shared" si="3261"/>
        <v>AG$13</v>
      </c>
      <c r="AH2627" s="192" t="str">
        <f t="shared" si="3261"/>
        <v>AH$13</v>
      </c>
      <c r="AI2627" s="192" t="str">
        <f t="shared" si="3261"/>
        <v>AI$13</v>
      </c>
      <c r="AJ2627" s="192" t="str">
        <f t="shared" si="3261"/>
        <v>AJ$13</v>
      </c>
      <c r="AK2627" s="192" t="str">
        <f t="shared" si="3261"/>
        <v>AK$13</v>
      </c>
      <c r="AL2627" s="192" t="str">
        <f t="shared" si="3261"/>
        <v>AL$13</v>
      </c>
      <c r="AM2627" s="192" t="str">
        <f t="shared" si="3261"/>
        <v>AM$13</v>
      </c>
      <c r="AN2627" s="192" t="str">
        <f t="shared" si="3261"/>
        <v>AN$13</v>
      </c>
      <c r="AO2627" s="192" t="str">
        <f t="shared" si="3261"/>
        <v>AO$13</v>
      </c>
      <c r="AP2627" s="192" t="str">
        <f t="shared" si="3261"/>
        <v>AP$13</v>
      </c>
      <c r="AQ2627" s="192" t="str">
        <f t="shared" si="3261"/>
        <v>AQ$13</v>
      </c>
      <c r="AR2627" s="192" t="str">
        <f t="shared" si="3261"/>
        <v>AR$13</v>
      </c>
      <c r="AS2627" s="192" t="str">
        <f t="shared" si="3261"/>
        <v>AS$13</v>
      </c>
      <c r="AT2627" s="192" t="str">
        <f t="shared" si="3261"/>
        <v>AT$13</v>
      </c>
      <c r="AU2627" s="192" t="str">
        <f t="shared" si="3261"/>
        <v>AU$13</v>
      </c>
      <c r="AV2627" s="192" t="str">
        <f t="shared" si="3261"/>
        <v>AV$13</v>
      </c>
      <c r="AW2627" s="192" t="str">
        <f t="shared" si="3261"/>
        <v>AW$13</v>
      </c>
      <c r="AX2627" s="192" t="str">
        <f t="shared" si="3261"/>
        <v>AX$13</v>
      </c>
      <c r="AY2627" s="192" t="str">
        <f t="shared" ref="AY2627:CD2627" si="3262">AY$17</f>
        <v>AY$13</v>
      </c>
      <c r="AZ2627" s="192" t="str">
        <f t="shared" si="3262"/>
        <v>AZ$13</v>
      </c>
      <c r="BA2627" s="192" t="str">
        <f t="shared" si="3262"/>
        <v>BA$13</v>
      </c>
      <c r="BB2627" s="192" t="str">
        <f t="shared" si="3262"/>
        <v>BB$13</v>
      </c>
      <c r="BC2627" s="192" t="str">
        <f t="shared" si="3262"/>
        <v>BC$13</v>
      </c>
      <c r="BD2627" s="192" t="str">
        <f t="shared" si="3262"/>
        <v>BD$13</v>
      </c>
      <c r="BE2627" s="192" t="str">
        <f t="shared" si="3262"/>
        <v>BE$13</v>
      </c>
      <c r="BF2627" s="192" t="str">
        <f t="shared" si="3262"/>
        <v>BF$13</v>
      </c>
      <c r="BG2627" s="192" t="str">
        <f t="shared" si="3262"/>
        <v>BG$13</v>
      </c>
      <c r="BH2627" s="192" t="str">
        <f t="shared" si="3262"/>
        <v>BH$13</v>
      </c>
      <c r="BI2627" s="192" t="str">
        <f t="shared" si="3262"/>
        <v>BI$13</v>
      </c>
      <c r="BJ2627" s="192" t="str">
        <f t="shared" si="3262"/>
        <v>BJ$13</v>
      </c>
      <c r="BK2627" s="192" t="str">
        <f t="shared" si="3262"/>
        <v>BK$13</v>
      </c>
      <c r="BL2627" s="192" t="str">
        <f t="shared" si="3262"/>
        <v>BL$13</v>
      </c>
      <c r="BM2627" s="192" t="str">
        <f t="shared" si="3262"/>
        <v>BM$13</v>
      </c>
      <c r="BN2627" s="192" t="str">
        <f t="shared" si="3262"/>
        <v>BN$13</v>
      </c>
      <c r="BO2627" s="192" t="str">
        <f t="shared" si="3262"/>
        <v>BO$13</v>
      </c>
      <c r="BP2627" s="192" t="str">
        <f t="shared" si="3262"/>
        <v>BP$13</v>
      </c>
      <c r="BQ2627" s="192" t="str">
        <f t="shared" si="3262"/>
        <v>BQ$13</v>
      </c>
      <c r="BR2627" s="192" t="str">
        <f t="shared" si="3262"/>
        <v>BR$13</v>
      </c>
      <c r="BS2627" s="192" t="str">
        <f t="shared" si="3262"/>
        <v>BS$13</v>
      </c>
      <c r="BT2627" s="192" t="str">
        <f t="shared" si="3262"/>
        <v>BT$13</v>
      </c>
      <c r="BU2627" s="192" t="str">
        <f t="shared" si="3262"/>
        <v>BU$13</v>
      </c>
      <c r="BV2627" s="192" t="str">
        <f t="shared" si="3262"/>
        <v>BV$13</v>
      </c>
      <c r="BW2627" s="192" t="str">
        <f t="shared" si="3262"/>
        <v>BW$13</v>
      </c>
      <c r="BX2627" s="192" t="str">
        <f t="shared" si="3262"/>
        <v>BX$13</v>
      </c>
      <c r="BY2627" s="192" t="str">
        <f t="shared" si="3262"/>
        <v>BY$13</v>
      </c>
      <c r="BZ2627" s="192" t="str">
        <f t="shared" si="3262"/>
        <v>BZ$13</v>
      </c>
      <c r="CA2627" s="192" t="str">
        <f t="shared" si="3262"/>
        <v>CA$13</v>
      </c>
      <c r="CB2627" s="192" t="str">
        <f t="shared" si="3262"/>
        <v>CB$13</v>
      </c>
      <c r="CC2627" s="192" t="str">
        <f t="shared" si="3262"/>
        <v>CC$13</v>
      </c>
      <c r="CD2627" s="192" t="str">
        <f t="shared" si="3262"/>
        <v>CD$13</v>
      </c>
      <c r="CE2627" s="192" t="str">
        <f t="shared" ref="CE2627:CL2627" si="3263">CE$17</f>
        <v>CE$13</v>
      </c>
      <c r="CF2627" s="192" t="str">
        <f t="shared" si="3263"/>
        <v>CF$13</v>
      </c>
      <c r="CG2627" s="192" t="str">
        <f t="shared" si="3263"/>
        <v>CG$13</v>
      </c>
      <c r="CH2627" s="192" t="str">
        <f t="shared" si="3263"/>
        <v>CH$13</v>
      </c>
      <c r="CI2627" s="192" t="str">
        <f t="shared" si="3263"/>
        <v>CI$13</v>
      </c>
      <c r="CJ2627" s="192" t="str">
        <f t="shared" si="3263"/>
        <v>CJ$13</v>
      </c>
      <c r="CK2627" s="192" t="str">
        <f t="shared" si="3263"/>
        <v>CK$13</v>
      </c>
      <c r="CL2627" s="192" t="str">
        <f t="shared" si="3263"/>
        <v>CL$13</v>
      </c>
    </row>
    <row r="2628" spans="2:90" x14ac:dyDescent="0.4">
      <c r="B2628" s="168" t="s">
        <v>488</v>
      </c>
      <c r="C2628" s="193"/>
      <c r="D2628" s="193"/>
      <c r="E2628" s="193" t="s">
        <v>906</v>
      </c>
      <c r="F2628" s="193"/>
      <c r="G2628" s="193"/>
      <c r="H2628" s="193"/>
      <c r="I2628" s="194"/>
      <c r="J2628" s="194"/>
      <c r="K2628" s="195"/>
      <c r="L2628" s="195"/>
      <c r="M2628" s="195"/>
      <c r="N2628" s="195"/>
      <c r="O2628" s="195"/>
      <c r="P2628" s="195"/>
      <c r="R2628" s="195"/>
      <c r="S2628" s="183"/>
      <c r="T2628" s="183"/>
      <c r="U2628" s="183"/>
      <c r="V2628" s="183"/>
      <c r="W2628" s="183"/>
      <c r="X2628" s="183"/>
      <c r="Y2628" s="183"/>
      <c r="Z2628" s="183"/>
      <c r="AA2628" s="183"/>
      <c r="AB2628" s="183"/>
      <c r="AC2628" s="183"/>
      <c r="AD2628" s="183"/>
      <c r="AE2628" s="183"/>
      <c r="AF2628" s="183"/>
      <c r="AG2628" s="183"/>
      <c r="AH2628" s="183"/>
      <c r="AI2628" s="183"/>
      <c r="AJ2628" s="183"/>
      <c r="AK2628" s="183"/>
      <c r="AL2628" s="183"/>
      <c r="AM2628" s="183"/>
      <c r="AN2628" s="183"/>
      <c r="AO2628" s="183"/>
      <c r="AP2628" s="183"/>
      <c r="AQ2628" s="183"/>
      <c r="AR2628" s="183"/>
      <c r="AS2628" s="183"/>
      <c r="AT2628" s="183"/>
      <c r="AU2628" s="183"/>
      <c r="AV2628" s="183"/>
      <c r="AW2628" s="183"/>
      <c r="AX2628" s="183"/>
      <c r="AY2628" s="183"/>
      <c r="AZ2628" s="183"/>
      <c r="BA2628" s="183"/>
      <c r="BB2628" s="183"/>
      <c r="BC2628" s="183"/>
      <c r="BD2628" s="183"/>
      <c r="BE2628" s="183"/>
      <c r="BF2628" s="183"/>
      <c r="BG2628" s="183"/>
      <c r="BH2628" s="183"/>
      <c r="BI2628" s="183"/>
      <c r="BJ2628" s="183"/>
      <c r="BK2628" s="183"/>
      <c r="BL2628" s="183"/>
      <c r="BM2628" s="183"/>
      <c r="BN2628" s="183"/>
      <c r="BO2628" s="183"/>
      <c r="BP2628" s="183"/>
      <c r="BQ2628" s="183"/>
      <c r="BR2628" s="183"/>
      <c r="BS2628" s="183"/>
      <c r="BT2628" s="183"/>
      <c r="BU2628" s="183"/>
      <c r="BV2628" s="183"/>
      <c r="BW2628" s="183"/>
      <c r="BX2628" s="183"/>
      <c r="BY2628" s="183"/>
      <c r="BZ2628" s="183"/>
      <c r="CA2628" s="183"/>
      <c r="CB2628" s="183"/>
      <c r="CC2628" s="183"/>
      <c r="CD2628" s="183"/>
      <c r="CE2628" s="183"/>
      <c r="CF2628" s="183"/>
      <c r="CG2628" s="183"/>
      <c r="CH2628" s="183"/>
      <c r="CI2628" s="183"/>
      <c r="CJ2628" s="183"/>
      <c r="CK2628" s="183"/>
      <c r="CL2628" s="183"/>
    </row>
    <row r="2629" spans="2:90" x14ac:dyDescent="0.4">
      <c r="B2629" s="168" t="s">
        <v>501</v>
      </c>
      <c r="C2629" s="193"/>
      <c r="D2629" s="193"/>
      <c r="E2629" s="193" t="s">
        <v>906</v>
      </c>
      <c r="F2629" s="193"/>
      <c r="G2629" s="193"/>
      <c r="H2629" s="193"/>
      <c r="I2629" s="194"/>
      <c r="J2629" s="194"/>
      <c r="K2629" s="195"/>
      <c r="L2629" s="195"/>
      <c r="M2629" s="195"/>
      <c r="N2629" s="195"/>
      <c r="O2629" s="195"/>
      <c r="P2629" s="195"/>
      <c r="R2629" s="195"/>
      <c r="S2629" s="183"/>
      <c r="T2629" s="183"/>
      <c r="U2629" s="183"/>
      <c r="V2629" s="183"/>
      <c r="W2629" s="183"/>
      <c r="X2629" s="183"/>
      <c r="Y2629" s="183"/>
      <c r="Z2629" s="183"/>
      <c r="AA2629" s="183"/>
      <c r="AB2629" s="183"/>
      <c r="AC2629" s="183"/>
      <c r="AD2629" s="183"/>
      <c r="AE2629" s="183"/>
      <c r="AF2629" s="183"/>
      <c r="AG2629" s="183"/>
      <c r="AH2629" s="183"/>
      <c r="AI2629" s="183"/>
      <c r="AJ2629" s="183"/>
      <c r="AK2629" s="183"/>
      <c r="AL2629" s="183"/>
      <c r="AM2629" s="183"/>
      <c r="AN2629" s="183"/>
      <c r="AO2629" s="183"/>
      <c r="AP2629" s="183"/>
      <c r="AQ2629" s="183"/>
      <c r="AR2629" s="183"/>
      <c r="AS2629" s="183"/>
      <c r="AT2629" s="183"/>
      <c r="AU2629" s="183"/>
      <c r="AV2629" s="183"/>
      <c r="AW2629" s="183"/>
      <c r="AX2629" s="183"/>
      <c r="AY2629" s="183"/>
      <c r="AZ2629" s="183"/>
      <c r="BA2629" s="183"/>
      <c r="BB2629" s="183"/>
      <c r="BC2629" s="183"/>
      <c r="BD2629" s="183"/>
      <c r="BE2629" s="183"/>
      <c r="BF2629" s="183"/>
      <c r="BG2629" s="183"/>
      <c r="BH2629" s="183"/>
      <c r="BI2629" s="183"/>
      <c r="BJ2629" s="183"/>
      <c r="BK2629" s="183"/>
      <c r="BL2629" s="183"/>
      <c r="BM2629" s="183"/>
      <c r="BN2629" s="183"/>
      <c r="BO2629" s="183"/>
      <c r="BP2629" s="183"/>
      <c r="BQ2629" s="183"/>
      <c r="BR2629" s="183"/>
      <c r="BS2629" s="183"/>
      <c r="BT2629" s="183"/>
      <c r="BU2629" s="183"/>
      <c r="BV2629" s="183"/>
      <c r="BW2629" s="183"/>
      <c r="BX2629" s="183"/>
      <c r="BY2629" s="183"/>
      <c r="BZ2629" s="183"/>
      <c r="CA2629" s="183"/>
      <c r="CB2629" s="183"/>
      <c r="CC2629" s="183"/>
      <c r="CD2629" s="183"/>
      <c r="CE2629" s="183"/>
      <c r="CF2629" s="183"/>
      <c r="CG2629" s="183"/>
      <c r="CH2629" s="183"/>
      <c r="CI2629" s="183"/>
      <c r="CJ2629" s="183"/>
      <c r="CK2629" s="183"/>
      <c r="CL2629" s="183"/>
    </row>
    <row r="2630" spans="2:90" x14ac:dyDescent="0.4">
      <c r="B2630" s="168" t="s">
        <v>461</v>
      </c>
      <c r="C2630" s="193"/>
      <c r="D2630" s="193"/>
      <c r="E2630" s="193" t="s">
        <v>906</v>
      </c>
      <c r="F2630" s="193"/>
      <c r="G2630" s="193"/>
      <c r="H2630" s="193"/>
      <c r="I2630" s="194"/>
      <c r="J2630" s="194"/>
      <c r="K2630" s="195"/>
      <c r="L2630" s="195"/>
      <c r="M2630" s="195"/>
      <c r="N2630" s="195"/>
      <c r="O2630" s="195"/>
      <c r="P2630" s="195"/>
      <c r="R2630" s="195"/>
      <c r="S2630" s="183" t="str">
        <f t="shared" ref="S2630:AX2630" si="3264">S$18</f>
        <v>S$14</v>
      </c>
      <c r="T2630" s="183" t="str">
        <f t="shared" si="3264"/>
        <v>T$14</v>
      </c>
      <c r="U2630" s="183" t="str">
        <f t="shared" si="3264"/>
        <v>U$14</v>
      </c>
      <c r="V2630" s="183" t="str">
        <f t="shared" si="3264"/>
        <v>V$14</v>
      </c>
      <c r="W2630" s="183" t="str">
        <f t="shared" si="3264"/>
        <v>W$14</v>
      </c>
      <c r="X2630" s="183" t="str">
        <f t="shared" si="3264"/>
        <v>X$14</v>
      </c>
      <c r="Y2630" s="183" t="str">
        <f t="shared" si="3264"/>
        <v>Y$14</v>
      </c>
      <c r="Z2630" s="183" t="str">
        <f t="shared" si="3264"/>
        <v>Z$14</v>
      </c>
      <c r="AA2630" s="183" t="str">
        <f t="shared" si="3264"/>
        <v>AA$14</v>
      </c>
      <c r="AB2630" s="183" t="str">
        <f t="shared" si="3264"/>
        <v>AB$14</v>
      </c>
      <c r="AC2630" s="183" t="str">
        <f t="shared" si="3264"/>
        <v>AC$14</v>
      </c>
      <c r="AD2630" s="183" t="str">
        <f t="shared" si="3264"/>
        <v>AD$14</v>
      </c>
      <c r="AE2630" s="183" t="str">
        <f t="shared" si="3264"/>
        <v>AE$14</v>
      </c>
      <c r="AF2630" s="183" t="str">
        <f t="shared" si="3264"/>
        <v>AF$14</v>
      </c>
      <c r="AG2630" s="183" t="str">
        <f t="shared" si="3264"/>
        <v>AG$14</v>
      </c>
      <c r="AH2630" s="183" t="str">
        <f t="shared" si="3264"/>
        <v>AH$14</v>
      </c>
      <c r="AI2630" s="183" t="str">
        <f t="shared" si="3264"/>
        <v>AI$14</v>
      </c>
      <c r="AJ2630" s="183" t="str">
        <f t="shared" si="3264"/>
        <v>AJ$14</v>
      </c>
      <c r="AK2630" s="183" t="str">
        <f t="shared" si="3264"/>
        <v>AK$14</v>
      </c>
      <c r="AL2630" s="183" t="str">
        <f t="shared" si="3264"/>
        <v>AL$14</v>
      </c>
      <c r="AM2630" s="183" t="str">
        <f t="shared" si="3264"/>
        <v>AM$14</v>
      </c>
      <c r="AN2630" s="183" t="str">
        <f t="shared" si="3264"/>
        <v>AN$14</v>
      </c>
      <c r="AO2630" s="183" t="str">
        <f t="shared" si="3264"/>
        <v>AO$14</v>
      </c>
      <c r="AP2630" s="183" t="str">
        <f t="shared" si="3264"/>
        <v>AP$14</v>
      </c>
      <c r="AQ2630" s="183" t="str">
        <f t="shared" si="3264"/>
        <v>AQ$14</v>
      </c>
      <c r="AR2630" s="183" t="str">
        <f t="shared" si="3264"/>
        <v>AR$14</v>
      </c>
      <c r="AS2630" s="183" t="str">
        <f t="shared" si="3264"/>
        <v>AS$14</v>
      </c>
      <c r="AT2630" s="183" t="str">
        <f t="shared" si="3264"/>
        <v>AT$14</v>
      </c>
      <c r="AU2630" s="183" t="str">
        <f t="shared" si="3264"/>
        <v>AU$14</v>
      </c>
      <c r="AV2630" s="183" t="str">
        <f t="shared" si="3264"/>
        <v>AV$14</v>
      </c>
      <c r="AW2630" s="183" t="str">
        <f t="shared" si="3264"/>
        <v>AW$14</v>
      </c>
      <c r="AX2630" s="183" t="str">
        <f t="shared" si="3264"/>
        <v>AX$14</v>
      </c>
      <c r="AY2630" s="183" t="str">
        <f t="shared" ref="AY2630:CD2630" si="3265">AY$18</f>
        <v>AY$14</v>
      </c>
      <c r="AZ2630" s="183" t="str">
        <f t="shared" si="3265"/>
        <v>AZ$14</v>
      </c>
      <c r="BA2630" s="183" t="str">
        <f t="shared" si="3265"/>
        <v>BA$14</v>
      </c>
      <c r="BB2630" s="183" t="str">
        <f t="shared" si="3265"/>
        <v>BB$14</v>
      </c>
      <c r="BC2630" s="183" t="str">
        <f t="shared" si="3265"/>
        <v>BC$14</v>
      </c>
      <c r="BD2630" s="183" t="str">
        <f t="shared" si="3265"/>
        <v>BD$14</v>
      </c>
      <c r="BE2630" s="183" t="str">
        <f t="shared" si="3265"/>
        <v>BE$14</v>
      </c>
      <c r="BF2630" s="183" t="str">
        <f t="shared" si="3265"/>
        <v>BF$14</v>
      </c>
      <c r="BG2630" s="183" t="str">
        <f t="shared" si="3265"/>
        <v>BG$14</v>
      </c>
      <c r="BH2630" s="183" t="str">
        <f t="shared" si="3265"/>
        <v>BH$14</v>
      </c>
      <c r="BI2630" s="183" t="str">
        <f t="shared" si="3265"/>
        <v>BI$14</v>
      </c>
      <c r="BJ2630" s="183" t="str">
        <f t="shared" si="3265"/>
        <v>BJ$14</v>
      </c>
      <c r="BK2630" s="183" t="str">
        <f t="shared" si="3265"/>
        <v>BK$14</v>
      </c>
      <c r="BL2630" s="183" t="str">
        <f t="shared" si="3265"/>
        <v>BL$14</v>
      </c>
      <c r="BM2630" s="183" t="str">
        <f t="shared" si="3265"/>
        <v>BM$14</v>
      </c>
      <c r="BN2630" s="183" t="str">
        <f t="shared" si="3265"/>
        <v>BN$14</v>
      </c>
      <c r="BO2630" s="183" t="str">
        <f t="shared" si="3265"/>
        <v>BO$14</v>
      </c>
      <c r="BP2630" s="183" t="str">
        <f t="shared" si="3265"/>
        <v>BP$14</v>
      </c>
      <c r="BQ2630" s="183" t="str">
        <f t="shared" si="3265"/>
        <v>BQ$14</v>
      </c>
      <c r="BR2630" s="183" t="str">
        <f t="shared" si="3265"/>
        <v>BR$14</v>
      </c>
      <c r="BS2630" s="183" t="str">
        <f t="shared" si="3265"/>
        <v>BS$14</v>
      </c>
      <c r="BT2630" s="183" t="str">
        <f t="shared" si="3265"/>
        <v>BT$14</v>
      </c>
      <c r="BU2630" s="183" t="str">
        <f t="shared" si="3265"/>
        <v>BU$14</v>
      </c>
      <c r="BV2630" s="183" t="str">
        <f t="shared" si="3265"/>
        <v>BV$14</v>
      </c>
      <c r="BW2630" s="183" t="str">
        <f t="shared" si="3265"/>
        <v>BW$14</v>
      </c>
      <c r="BX2630" s="183" t="str">
        <f t="shared" si="3265"/>
        <v>BX$14</v>
      </c>
      <c r="BY2630" s="183" t="str">
        <f t="shared" si="3265"/>
        <v>BY$14</v>
      </c>
      <c r="BZ2630" s="183" t="str">
        <f t="shared" si="3265"/>
        <v>BZ$14</v>
      </c>
      <c r="CA2630" s="183" t="str">
        <f t="shared" si="3265"/>
        <v>CA$14</v>
      </c>
      <c r="CB2630" s="183" t="str">
        <f t="shared" si="3265"/>
        <v>CB$14</v>
      </c>
      <c r="CC2630" s="183" t="str">
        <f t="shared" si="3265"/>
        <v>CC$14</v>
      </c>
      <c r="CD2630" s="183" t="str">
        <f t="shared" si="3265"/>
        <v>CD$14</v>
      </c>
      <c r="CE2630" s="183" t="str">
        <f t="shared" ref="CE2630:CL2630" si="3266">CE$18</f>
        <v>CE$14</v>
      </c>
      <c r="CF2630" s="183" t="str">
        <f t="shared" si="3266"/>
        <v>CF$14</v>
      </c>
      <c r="CG2630" s="183" t="str">
        <f t="shared" si="3266"/>
        <v>CG$14</v>
      </c>
      <c r="CH2630" s="183" t="str">
        <f t="shared" si="3266"/>
        <v>CH$14</v>
      </c>
      <c r="CI2630" s="183" t="str">
        <f t="shared" si="3266"/>
        <v>CI$14</v>
      </c>
      <c r="CJ2630" s="183" t="str">
        <f t="shared" si="3266"/>
        <v>CJ$14</v>
      </c>
      <c r="CK2630" s="183" t="str">
        <f t="shared" si="3266"/>
        <v>CK$14</v>
      </c>
      <c r="CL2630" s="183" t="str">
        <f t="shared" si="3266"/>
        <v>CL$14</v>
      </c>
    </row>
    <row r="2631" spans="2:90" x14ac:dyDescent="0.4">
      <c r="B2631" s="168" t="s">
        <v>462</v>
      </c>
      <c r="C2631" s="193"/>
      <c r="D2631" s="193"/>
      <c r="E2631" s="193" t="s">
        <v>906</v>
      </c>
      <c r="F2631" s="193"/>
      <c r="G2631" s="193"/>
      <c r="H2631" s="193"/>
      <c r="I2631" s="194"/>
      <c r="J2631" s="194"/>
      <c r="K2631" s="195"/>
      <c r="L2631" s="195"/>
      <c r="M2631" s="195"/>
      <c r="N2631" s="195"/>
      <c r="O2631" s="195"/>
      <c r="P2631" s="195"/>
      <c r="R2631" s="195"/>
      <c r="S2631" s="183" t="str">
        <f t="shared" ref="S2631:AX2631" si="3267">S$19</f>
        <v>S$15</v>
      </c>
      <c r="T2631" s="183" t="str">
        <f t="shared" si="3267"/>
        <v>T$15</v>
      </c>
      <c r="U2631" s="183" t="str">
        <f t="shared" si="3267"/>
        <v>U$15</v>
      </c>
      <c r="V2631" s="183" t="str">
        <f t="shared" si="3267"/>
        <v>V$15</v>
      </c>
      <c r="W2631" s="183" t="str">
        <f t="shared" si="3267"/>
        <v>W$15</v>
      </c>
      <c r="X2631" s="183" t="str">
        <f t="shared" si="3267"/>
        <v>X$15</v>
      </c>
      <c r="Y2631" s="183" t="str">
        <f t="shared" si="3267"/>
        <v>Y$15</v>
      </c>
      <c r="Z2631" s="183" t="str">
        <f t="shared" si="3267"/>
        <v>Z$15</v>
      </c>
      <c r="AA2631" s="183" t="str">
        <f t="shared" si="3267"/>
        <v>AA$15</v>
      </c>
      <c r="AB2631" s="183" t="str">
        <f t="shared" si="3267"/>
        <v>AB$15</v>
      </c>
      <c r="AC2631" s="183" t="str">
        <f t="shared" si="3267"/>
        <v>AC$15</v>
      </c>
      <c r="AD2631" s="183" t="str">
        <f t="shared" si="3267"/>
        <v>AD$15</v>
      </c>
      <c r="AE2631" s="183" t="str">
        <f t="shared" si="3267"/>
        <v>AE$15</v>
      </c>
      <c r="AF2631" s="183" t="str">
        <f t="shared" si="3267"/>
        <v>AF$15</v>
      </c>
      <c r="AG2631" s="183" t="str">
        <f t="shared" si="3267"/>
        <v>AG$15</v>
      </c>
      <c r="AH2631" s="183" t="str">
        <f t="shared" si="3267"/>
        <v>AH$15</v>
      </c>
      <c r="AI2631" s="183" t="str">
        <f t="shared" si="3267"/>
        <v>AI$15</v>
      </c>
      <c r="AJ2631" s="183" t="str">
        <f t="shared" si="3267"/>
        <v>AJ$15</v>
      </c>
      <c r="AK2631" s="183" t="str">
        <f t="shared" si="3267"/>
        <v>AK$15</v>
      </c>
      <c r="AL2631" s="183" t="str">
        <f t="shared" si="3267"/>
        <v>AL$15</v>
      </c>
      <c r="AM2631" s="183" t="str">
        <f t="shared" si="3267"/>
        <v>AM$15</v>
      </c>
      <c r="AN2631" s="183" t="str">
        <f t="shared" si="3267"/>
        <v>AN$15</v>
      </c>
      <c r="AO2631" s="183" t="str">
        <f t="shared" si="3267"/>
        <v>AO$15</v>
      </c>
      <c r="AP2631" s="183" t="str">
        <f t="shared" si="3267"/>
        <v>AP$15</v>
      </c>
      <c r="AQ2631" s="183" t="str">
        <f t="shared" si="3267"/>
        <v>AQ$15</v>
      </c>
      <c r="AR2631" s="183" t="str">
        <f t="shared" si="3267"/>
        <v>AR$15</v>
      </c>
      <c r="AS2631" s="183" t="str">
        <f t="shared" si="3267"/>
        <v>AS$15</v>
      </c>
      <c r="AT2631" s="183" t="str">
        <f t="shared" si="3267"/>
        <v>AT$15</v>
      </c>
      <c r="AU2631" s="183" t="str">
        <f t="shared" si="3267"/>
        <v>AU$15</v>
      </c>
      <c r="AV2631" s="183" t="str">
        <f t="shared" si="3267"/>
        <v>AV$15</v>
      </c>
      <c r="AW2631" s="183" t="str">
        <f t="shared" si="3267"/>
        <v>AW$15</v>
      </c>
      <c r="AX2631" s="183" t="str">
        <f t="shared" si="3267"/>
        <v>AX$15</v>
      </c>
      <c r="AY2631" s="183" t="str">
        <f t="shared" ref="AY2631:CD2631" si="3268">AY$19</f>
        <v>AY$15</v>
      </c>
      <c r="AZ2631" s="183" t="str">
        <f t="shared" si="3268"/>
        <v>AZ$15</v>
      </c>
      <c r="BA2631" s="183" t="str">
        <f t="shared" si="3268"/>
        <v>BA$15</v>
      </c>
      <c r="BB2631" s="183" t="str">
        <f t="shared" si="3268"/>
        <v>BB$15</v>
      </c>
      <c r="BC2631" s="183" t="str">
        <f t="shared" si="3268"/>
        <v>BC$15</v>
      </c>
      <c r="BD2631" s="183" t="str">
        <f t="shared" si="3268"/>
        <v>BD$15</v>
      </c>
      <c r="BE2631" s="183" t="str">
        <f t="shared" si="3268"/>
        <v>BE$15</v>
      </c>
      <c r="BF2631" s="183" t="str">
        <f t="shared" si="3268"/>
        <v>BF$15</v>
      </c>
      <c r="BG2631" s="183" t="str">
        <f t="shared" si="3268"/>
        <v>BG$15</v>
      </c>
      <c r="BH2631" s="183" t="str">
        <f t="shared" si="3268"/>
        <v>BH$15</v>
      </c>
      <c r="BI2631" s="183" t="str">
        <f t="shared" si="3268"/>
        <v>BI$15</v>
      </c>
      <c r="BJ2631" s="183" t="str">
        <f t="shared" si="3268"/>
        <v>BJ$15</v>
      </c>
      <c r="BK2631" s="183" t="str">
        <f t="shared" si="3268"/>
        <v>BK$15</v>
      </c>
      <c r="BL2631" s="183" t="str">
        <f t="shared" si="3268"/>
        <v>BL$15</v>
      </c>
      <c r="BM2631" s="183" t="str">
        <f t="shared" si="3268"/>
        <v>BM$15</v>
      </c>
      <c r="BN2631" s="183" t="str">
        <f t="shared" si="3268"/>
        <v>BN$15</v>
      </c>
      <c r="BO2631" s="183" t="str">
        <f t="shared" si="3268"/>
        <v>BO$15</v>
      </c>
      <c r="BP2631" s="183" t="str">
        <f t="shared" si="3268"/>
        <v>BP$15</v>
      </c>
      <c r="BQ2631" s="183" t="str">
        <f t="shared" si="3268"/>
        <v>BQ$15</v>
      </c>
      <c r="BR2631" s="183" t="str">
        <f t="shared" si="3268"/>
        <v>BR$15</v>
      </c>
      <c r="BS2631" s="183" t="str">
        <f t="shared" si="3268"/>
        <v>BS$15</v>
      </c>
      <c r="BT2631" s="183" t="str">
        <f t="shared" si="3268"/>
        <v>BT$15</v>
      </c>
      <c r="BU2631" s="183" t="str">
        <f t="shared" si="3268"/>
        <v>BU$15</v>
      </c>
      <c r="BV2631" s="183" t="str">
        <f t="shared" si="3268"/>
        <v>BV$15</v>
      </c>
      <c r="BW2631" s="183" t="str">
        <f t="shared" si="3268"/>
        <v>BW$15</v>
      </c>
      <c r="BX2631" s="183" t="str">
        <f t="shared" si="3268"/>
        <v>BX$15</v>
      </c>
      <c r="BY2631" s="183" t="str">
        <f t="shared" si="3268"/>
        <v>BY$15</v>
      </c>
      <c r="BZ2631" s="183" t="str">
        <f t="shared" si="3268"/>
        <v>BZ$15</v>
      </c>
      <c r="CA2631" s="183" t="str">
        <f t="shared" si="3268"/>
        <v>CA$15</v>
      </c>
      <c r="CB2631" s="183" t="str">
        <f t="shared" si="3268"/>
        <v>CB$15</v>
      </c>
      <c r="CC2631" s="183" t="str">
        <f t="shared" si="3268"/>
        <v>CC$15</v>
      </c>
      <c r="CD2631" s="183" t="str">
        <f t="shared" si="3268"/>
        <v>CD$15</v>
      </c>
      <c r="CE2631" s="183" t="str">
        <f t="shared" ref="CE2631:CL2631" si="3269">CE$19</f>
        <v>CE$15</v>
      </c>
      <c r="CF2631" s="183" t="str">
        <f t="shared" si="3269"/>
        <v>CF$15</v>
      </c>
      <c r="CG2631" s="183" t="str">
        <f t="shared" si="3269"/>
        <v>CG$15</v>
      </c>
      <c r="CH2631" s="183" t="str">
        <f t="shared" si="3269"/>
        <v>CH$15</v>
      </c>
      <c r="CI2631" s="183" t="str">
        <f t="shared" si="3269"/>
        <v>CI$15</v>
      </c>
      <c r="CJ2631" s="183" t="str">
        <f t="shared" si="3269"/>
        <v>CJ$15</v>
      </c>
      <c r="CK2631" s="183" t="str">
        <f t="shared" si="3269"/>
        <v>CK$15</v>
      </c>
      <c r="CL2631" s="183" t="str">
        <f t="shared" si="3269"/>
        <v>CL$15</v>
      </c>
    </row>
    <row r="2632" spans="2:90" x14ac:dyDescent="0.4">
      <c r="B2632" s="70" t="s">
        <v>527</v>
      </c>
      <c r="C2632" s="48"/>
      <c r="D2632" s="48" t="s">
        <v>528</v>
      </c>
      <c r="E2632" s="48" t="s">
        <v>528</v>
      </c>
      <c r="F2632" s="48" t="s">
        <v>532</v>
      </c>
      <c r="G2632" s="48" t="s">
        <v>243</v>
      </c>
      <c r="H2632" s="48"/>
      <c r="I2632" s="277"/>
      <c r="J2632" s="277"/>
      <c r="K2632" s="48"/>
      <c r="L2632" s="48"/>
      <c r="M2632" s="48"/>
      <c r="N2632" s="48"/>
      <c r="O2632" s="48"/>
      <c r="P2632" s="48"/>
      <c r="R2632" s="70"/>
      <c r="S2632" s="278"/>
      <c r="T2632" s="278"/>
      <c r="U2632" s="278"/>
      <c r="V2632" s="278"/>
      <c r="W2632" s="278"/>
      <c r="X2632" s="278"/>
      <c r="Y2632" s="278"/>
      <c r="Z2632" s="278"/>
      <c r="AA2632" s="278"/>
      <c r="AB2632" s="278"/>
      <c r="AC2632" s="278"/>
      <c r="AD2632" s="278"/>
      <c r="AE2632" s="278"/>
      <c r="AF2632" s="278"/>
      <c r="AG2632" s="278"/>
      <c r="AH2632" s="278"/>
      <c r="AI2632" s="278"/>
      <c r="AJ2632" s="278"/>
      <c r="AK2632" s="278"/>
      <c r="AL2632" s="278"/>
      <c r="AM2632" s="278"/>
      <c r="AN2632" s="278"/>
      <c r="AO2632" s="278"/>
      <c r="AP2632" s="278"/>
      <c r="AQ2632" s="278"/>
      <c r="AR2632" s="278"/>
      <c r="AS2632" s="278"/>
      <c r="AT2632" s="278"/>
      <c r="AU2632" s="278"/>
      <c r="AV2632" s="278"/>
      <c r="AW2632" s="278"/>
      <c r="AX2632" s="278"/>
      <c r="AY2632" s="278"/>
      <c r="AZ2632" s="278"/>
      <c r="BA2632" s="278"/>
      <c r="BB2632" s="278"/>
      <c r="BC2632" s="278"/>
      <c r="BD2632" s="278"/>
      <c r="BE2632" s="278"/>
      <c r="BF2632" s="278"/>
      <c r="BG2632" s="278"/>
      <c r="BH2632" s="278"/>
      <c r="BI2632" s="278"/>
      <c r="BJ2632" s="278"/>
      <c r="BK2632" s="278"/>
      <c r="BL2632" s="278"/>
      <c r="BM2632" s="278"/>
      <c r="BN2632" s="278"/>
      <c r="BO2632" s="278"/>
      <c r="BP2632" s="278"/>
      <c r="BQ2632" s="278"/>
      <c r="BR2632" s="278"/>
      <c r="BS2632" s="278"/>
      <c r="BT2632" s="278"/>
      <c r="BU2632" s="278"/>
      <c r="BV2632" s="278"/>
      <c r="BW2632" s="278"/>
      <c r="BX2632" s="278"/>
      <c r="BY2632" s="278"/>
      <c r="BZ2632" s="278"/>
      <c r="CA2632" s="278"/>
      <c r="CB2632" s="278"/>
      <c r="CC2632" s="278"/>
      <c r="CD2632" s="278"/>
      <c r="CE2632" s="278"/>
      <c r="CF2632" s="278"/>
      <c r="CG2632" s="278"/>
      <c r="CH2632" s="278"/>
      <c r="CI2632" s="278"/>
      <c r="CJ2632" s="278"/>
      <c r="CK2632" s="278"/>
      <c r="CL2632" s="278"/>
    </row>
    <row r="2633" spans="2:90" x14ac:dyDescent="0.4">
      <c r="B2633" s="120" t="str">
        <f>"Net fixed asset - "&amp;(SUBSTITUTE(B2632,":",""))</f>
        <v>Net fixed asset - Fixed constant current asset</v>
      </c>
      <c r="C2633" t="s">
        <v>240</v>
      </c>
      <c r="D2633" t="s">
        <v>528</v>
      </c>
      <c r="E2633" t="s">
        <v>906</v>
      </c>
      <c r="G2633" t="str">
        <f>E2633</f>
        <v/>
      </c>
      <c r="J2633" s="74">
        <v>1000</v>
      </c>
      <c r="K2633" s="53">
        <f>SUMIF($4:$4,K$2,2633:2633)</f>
        <v>1000</v>
      </c>
      <c r="L2633" s="53">
        <f>SUMIF($4:$4,L$2,2633:2633)</f>
        <v>1000</v>
      </c>
      <c r="M2633" s="53">
        <f>SUMIF($4:$4,M$2,2633:2633)</f>
        <v>1000</v>
      </c>
      <c r="N2633" s="53">
        <f>SUMIF($4:$4,N$2,2633:2633)</f>
        <v>1000</v>
      </c>
      <c r="O2633" s="53">
        <f>SUMIF($4:$4,O$2,2633:2633)</f>
        <v>1000</v>
      </c>
      <c r="P2633" s="53">
        <f>SUMIF($4:$4,P$2,2633:2633)</f>
        <v>1000</v>
      </c>
      <c r="R2633" s="24">
        <f>$J2633</f>
        <v>1000</v>
      </c>
      <c r="S2633" s="80">
        <f t="shared" ref="S2633:T2633" si="3270">R2633</f>
        <v>1000</v>
      </c>
      <c r="T2633" s="80">
        <f t="shared" si="3270"/>
        <v>1000</v>
      </c>
      <c r="U2633" s="80">
        <f t="shared" ref="U2633" si="3271">T2633</f>
        <v>1000</v>
      </c>
      <c r="V2633" s="80">
        <f t="shared" ref="V2633" si="3272">U2633</f>
        <v>1000</v>
      </c>
      <c r="W2633" s="80">
        <f t="shared" ref="W2633" si="3273">V2633</f>
        <v>1000</v>
      </c>
      <c r="X2633" s="80">
        <f t="shared" ref="X2633" si="3274">W2633</f>
        <v>1000</v>
      </c>
      <c r="Y2633" s="80">
        <f t="shared" ref="Y2633" si="3275">X2633</f>
        <v>1000</v>
      </c>
      <c r="Z2633" s="80">
        <f t="shared" ref="Z2633" si="3276">Y2633</f>
        <v>1000</v>
      </c>
      <c r="AA2633" s="80">
        <f t="shared" ref="AA2633" si="3277">Z2633</f>
        <v>1000</v>
      </c>
      <c r="AB2633" s="80">
        <f t="shared" ref="AB2633" si="3278">AA2633</f>
        <v>1000</v>
      </c>
      <c r="AC2633" s="80">
        <f t="shared" ref="AC2633" si="3279">AB2633</f>
        <v>1000</v>
      </c>
      <c r="AD2633" s="80">
        <f t="shared" ref="AD2633" si="3280">AC2633</f>
        <v>1000</v>
      </c>
      <c r="AE2633" s="80">
        <f t="shared" ref="AE2633" si="3281">AD2633</f>
        <v>1000</v>
      </c>
      <c r="AF2633" s="80">
        <f t="shared" ref="AF2633" si="3282">AE2633</f>
        <v>1000</v>
      </c>
      <c r="AG2633" s="80">
        <f t="shared" ref="AG2633" si="3283">AF2633</f>
        <v>1000</v>
      </c>
      <c r="AH2633" s="80">
        <f t="shared" ref="AH2633" si="3284">AG2633</f>
        <v>1000</v>
      </c>
      <c r="AI2633" s="80">
        <f t="shared" ref="AI2633" si="3285">AH2633</f>
        <v>1000</v>
      </c>
      <c r="AJ2633" s="80">
        <f t="shared" ref="AJ2633" si="3286">AI2633</f>
        <v>1000</v>
      </c>
      <c r="AK2633" s="80">
        <f t="shared" ref="AK2633" si="3287">AJ2633</f>
        <v>1000</v>
      </c>
      <c r="AL2633" s="80">
        <f t="shared" ref="AL2633" si="3288">AK2633</f>
        <v>1000</v>
      </c>
      <c r="AM2633" s="80">
        <f t="shared" ref="AM2633" si="3289">AL2633</f>
        <v>1000</v>
      </c>
      <c r="AN2633" s="80">
        <f t="shared" ref="AN2633" si="3290">AM2633</f>
        <v>1000</v>
      </c>
      <c r="AO2633" s="80">
        <f t="shared" ref="AO2633" si="3291">AN2633</f>
        <v>1000</v>
      </c>
      <c r="AP2633" s="80">
        <f t="shared" ref="AP2633" si="3292">AO2633</f>
        <v>1000</v>
      </c>
      <c r="AQ2633" s="80">
        <f t="shared" ref="AQ2633" si="3293">AP2633</f>
        <v>1000</v>
      </c>
      <c r="AR2633" s="80">
        <f t="shared" ref="AR2633" si="3294">AQ2633</f>
        <v>1000</v>
      </c>
      <c r="AS2633" s="80">
        <f t="shared" ref="AS2633" si="3295">AR2633</f>
        <v>1000</v>
      </c>
      <c r="AT2633" s="80">
        <f t="shared" ref="AT2633" si="3296">AS2633</f>
        <v>1000</v>
      </c>
      <c r="AU2633" s="80">
        <f t="shared" ref="AU2633" si="3297">AT2633</f>
        <v>1000</v>
      </c>
      <c r="AV2633" s="80">
        <f t="shared" ref="AV2633" si="3298">AU2633</f>
        <v>1000</v>
      </c>
      <c r="AW2633" s="80">
        <f t="shared" ref="AW2633" si="3299">AV2633</f>
        <v>1000</v>
      </c>
      <c r="AX2633" s="80">
        <f t="shared" ref="AX2633" si="3300">AW2633</f>
        <v>1000</v>
      </c>
      <c r="AY2633" s="80">
        <f t="shared" ref="AY2633" si="3301">AX2633</f>
        <v>1000</v>
      </c>
      <c r="AZ2633" s="80">
        <f t="shared" ref="AZ2633" si="3302">AY2633</f>
        <v>1000</v>
      </c>
      <c r="BA2633" s="80">
        <f t="shared" ref="BA2633" si="3303">AZ2633</f>
        <v>1000</v>
      </c>
      <c r="BB2633" s="80">
        <f t="shared" ref="BB2633" si="3304">BA2633</f>
        <v>1000</v>
      </c>
      <c r="BC2633" s="80">
        <f t="shared" ref="BC2633" si="3305">BB2633</f>
        <v>1000</v>
      </c>
      <c r="BD2633" s="80">
        <f t="shared" ref="BD2633" si="3306">BC2633</f>
        <v>1000</v>
      </c>
      <c r="BE2633" s="80">
        <f t="shared" ref="BE2633" si="3307">BD2633</f>
        <v>1000</v>
      </c>
      <c r="BF2633" s="80">
        <f t="shared" ref="BF2633" si="3308">BE2633</f>
        <v>1000</v>
      </c>
      <c r="BG2633" s="80">
        <f t="shared" ref="BG2633" si="3309">BF2633</f>
        <v>1000</v>
      </c>
      <c r="BH2633" s="80">
        <f t="shared" ref="BH2633" si="3310">BG2633</f>
        <v>1000</v>
      </c>
      <c r="BI2633" s="80">
        <f t="shared" ref="BI2633" si="3311">BH2633</f>
        <v>1000</v>
      </c>
      <c r="BJ2633" s="80">
        <f t="shared" ref="BJ2633" si="3312">BI2633</f>
        <v>1000</v>
      </c>
      <c r="BK2633" s="80">
        <f t="shared" ref="BK2633" si="3313">BJ2633</f>
        <v>1000</v>
      </c>
      <c r="BL2633" s="80">
        <f t="shared" ref="BL2633" si="3314">BK2633</f>
        <v>1000</v>
      </c>
      <c r="BM2633" s="80">
        <f t="shared" ref="BM2633" si="3315">BL2633</f>
        <v>1000</v>
      </c>
      <c r="BN2633" s="80">
        <f t="shared" ref="BN2633" si="3316">BM2633</f>
        <v>1000</v>
      </c>
      <c r="BO2633" s="80">
        <f t="shared" ref="BO2633" si="3317">BN2633</f>
        <v>1000</v>
      </c>
      <c r="BP2633" s="80">
        <f t="shared" ref="BP2633" si="3318">BO2633</f>
        <v>1000</v>
      </c>
      <c r="BQ2633" s="80">
        <f t="shared" ref="BQ2633" si="3319">BP2633</f>
        <v>1000</v>
      </c>
      <c r="BR2633" s="80">
        <f t="shared" ref="BR2633" si="3320">BQ2633</f>
        <v>1000</v>
      </c>
      <c r="BS2633" s="80">
        <f t="shared" ref="BS2633" si="3321">BR2633</f>
        <v>1000</v>
      </c>
      <c r="BT2633" s="80">
        <f t="shared" ref="BT2633" si="3322">BS2633</f>
        <v>1000</v>
      </c>
      <c r="BU2633" s="80">
        <f t="shared" ref="BU2633" si="3323">BT2633</f>
        <v>1000</v>
      </c>
      <c r="BV2633" s="80">
        <f t="shared" ref="BV2633" si="3324">BU2633</f>
        <v>1000</v>
      </c>
      <c r="BW2633" s="80">
        <f t="shared" ref="BW2633" si="3325">BV2633</f>
        <v>1000</v>
      </c>
      <c r="BX2633" s="80">
        <f t="shared" ref="BX2633" si="3326">BW2633</f>
        <v>1000</v>
      </c>
      <c r="BY2633" s="80">
        <f t="shared" ref="BY2633" si="3327">BX2633</f>
        <v>1000</v>
      </c>
      <c r="BZ2633" s="80">
        <f t="shared" ref="BZ2633" si="3328">BY2633</f>
        <v>1000</v>
      </c>
      <c r="CA2633" s="80">
        <f t="shared" ref="CA2633" si="3329">BZ2633</f>
        <v>1000</v>
      </c>
      <c r="CB2633" s="80">
        <f t="shared" ref="CB2633" si="3330">CA2633</f>
        <v>1000</v>
      </c>
      <c r="CC2633" s="80">
        <f t="shared" ref="CC2633" si="3331">CB2633</f>
        <v>1000</v>
      </c>
      <c r="CD2633" s="80">
        <f t="shared" ref="CD2633" si="3332">CC2633</f>
        <v>1000</v>
      </c>
      <c r="CE2633" s="80">
        <f t="shared" ref="CE2633" si="3333">CD2633</f>
        <v>1000</v>
      </c>
      <c r="CF2633" s="80">
        <f>CE2633</f>
        <v>1000</v>
      </c>
      <c r="CG2633" s="80">
        <f t="shared" ref="CG2633" si="3334">CF2633</f>
        <v>1000</v>
      </c>
      <c r="CH2633" s="80">
        <f t="shared" ref="CH2633" si="3335">CG2633</f>
        <v>1000</v>
      </c>
      <c r="CI2633" s="80">
        <f t="shared" ref="CI2633" si="3336">CH2633</f>
        <v>1000</v>
      </c>
      <c r="CJ2633" s="80">
        <f t="shared" ref="CJ2633" si="3337">CI2633</f>
        <v>1000</v>
      </c>
      <c r="CK2633" s="80">
        <f t="shared" ref="CK2633:CL2633" si="3338">CJ2633</f>
        <v>1000</v>
      </c>
      <c r="CL2633" s="80">
        <f t="shared" si="3338"/>
        <v>1000</v>
      </c>
    </row>
    <row r="2634" spans="2:90" x14ac:dyDescent="0.4">
      <c r="B2634" s="121"/>
      <c r="C2634" s="27"/>
      <c r="D2634" s="27" t="s">
        <v>528</v>
      </c>
      <c r="E2634" s="27" t="s">
        <v>906</v>
      </c>
      <c r="F2634" s="27"/>
      <c r="G2634" s="27"/>
      <c r="H2634" s="27"/>
      <c r="I2634" s="77"/>
      <c r="J2634" s="77"/>
      <c r="K2634" s="28"/>
      <c r="L2634" s="28"/>
      <c r="M2634" s="28"/>
      <c r="N2634" s="28"/>
      <c r="O2634" s="28"/>
      <c r="P2634" s="28"/>
      <c r="R2634" s="33"/>
      <c r="S2634" s="77"/>
      <c r="T2634" s="77"/>
      <c r="U2634" s="77"/>
      <c r="V2634" s="77"/>
      <c r="W2634" s="77"/>
      <c r="X2634" s="77"/>
      <c r="Y2634" s="77"/>
      <c r="Z2634" s="77"/>
      <c r="AA2634" s="77"/>
      <c r="AB2634" s="77"/>
      <c r="AC2634" s="77"/>
      <c r="AD2634" s="77"/>
      <c r="AE2634" s="77"/>
      <c r="AF2634" s="77"/>
      <c r="AG2634" s="77"/>
      <c r="AH2634" s="77"/>
      <c r="AI2634" s="77"/>
      <c r="AJ2634" s="77"/>
      <c r="AK2634" s="77"/>
      <c r="AL2634" s="77"/>
      <c r="AM2634" s="77"/>
      <c r="AN2634" s="77"/>
      <c r="AO2634" s="77"/>
      <c r="AP2634" s="77"/>
      <c r="AQ2634" s="77"/>
      <c r="AR2634" s="77"/>
      <c r="AS2634" s="77"/>
      <c r="AT2634" s="77"/>
      <c r="AU2634" s="77"/>
      <c r="AV2634" s="77"/>
      <c r="AW2634" s="77"/>
      <c r="AX2634" s="77"/>
      <c r="AY2634" s="77"/>
      <c r="AZ2634" s="77"/>
      <c r="BA2634" s="77"/>
      <c r="BB2634" s="77"/>
      <c r="BC2634" s="77"/>
      <c r="BD2634" s="77"/>
      <c r="BE2634" s="77"/>
      <c r="BF2634" s="77"/>
      <c r="BG2634" s="77"/>
      <c r="BH2634" s="77"/>
      <c r="BI2634" s="77"/>
      <c r="BJ2634" s="77"/>
      <c r="BK2634" s="77"/>
      <c r="BL2634" s="77"/>
      <c r="BM2634" s="77"/>
      <c r="BN2634" s="77"/>
      <c r="BO2634" s="77"/>
      <c r="BP2634" s="77"/>
      <c r="BQ2634" s="77"/>
      <c r="BR2634" s="77"/>
      <c r="BS2634" s="77"/>
      <c r="BT2634" s="77"/>
      <c r="BU2634" s="77"/>
      <c r="BV2634" s="77"/>
      <c r="BW2634" s="77"/>
      <c r="BX2634" s="77"/>
      <c r="BY2634" s="77"/>
      <c r="BZ2634" s="77"/>
      <c r="CA2634" s="77"/>
      <c r="CB2634" s="77"/>
      <c r="CC2634" s="77"/>
      <c r="CD2634" s="77"/>
      <c r="CE2634" s="77"/>
      <c r="CF2634" s="77"/>
      <c r="CG2634" s="77"/>
      <c r="CH2634" s="77"/>
      <c r="CI2634" s="77"/>
      <c r="CJ2634" s="77"/>
      <c r="CK2634" s="77"/>
      <c r="CL2634" s="77"/>
    </row>
    <row r="2635" spans="2:90" x14ac:dyDescent="0.4">
      <c r="B2635" s="120" t="str">
        <f>"Sale/(purchase) of "&amp;B2633</f>
        <v>Sale/(purchase) of Net fixed asset - Fixed constant current asset</v>
      </c>
      <c r="C2635" t="s">
        <v>235</v>
      </c>
      <c r="D2635" t="s">
        <v>528</v>
      </c>
      <c r="E2635" t="s">
        <v>906</v>
      </c>
      <c r="I2635" s="74"/>
      <c r="J2635" s="74"/>
      <c r="K2635" s="53">
        <f>SUMIF($3:$3,K$2,2635:2635)</f>
        <v>0</v>
      </c>
      <c r="L2635" s="53">
        <f>SUMIF($3:$3,L$2,2635:2635)</f>
        <v>0</v>
      </c>
      <c r="M2635" s="53">
        <f>SUMIF($3:$3,M$2,2635:2635)</f>
        <v>0</v>
      </c>
      <c r="N2635" s="53">
        <f>SUMIF($3:$3,N$2,2635:2635)</f>
        <v>0</v>
      </c>
      <c r="O2635" s="53">
        <f>SUMIF($3:$3,O$2,2635:2635)</f>
        <v>0</v>
      </c>
      <c r="P2635" s="53">
        <f>SUMIF($3:$3,P$2,2635:2635)</f>
        <v>0</v>
      </c>
      <c r="R2635" s="24"/>
      <c r="S2635" s="80">
        <f t="shared" ref="S2635:T2635" si="3339">R2633-S2633</f>
        <v>0</v>
      </c>
      <c r="T2635" s="80">
        <f t="shared" si="3339"/>
        <v>0</v>
      </c>
      <c r="U2635" s="80">
        <f t="shared" ref="U2635" si="3340">T2633-U2633</f>
        <v>0</v>
      </c>
      <c r="V2635" s="80">
        <f t="shared" ref="V2635" si="3341">U2633-V2633</f>
        <v>0</v>
      </c>
      <c r="W2635" s="80">
        <f t="shared" ref="W2635" si="3342">V2633-W2633</f>
        <v>0</v>
      </c>
      <c r="X2635" s="80">
        <f t="shared" ref="X2635" si="3343">W2633-X2633</f>
        <v>0</v>
      </c>
      <c r="Y2635" s="80">
        <f t="shared" ref="Y2635" si="3344">X2633-Y2633</f>
        <v>0</v>
      </c>
      <c r="Z2635" s="80">
        <f t="shared" ref="Z2635" si="3345">Y2633-Z2633</f>
        <v>0</v>
      </c>
      <c r="AA2635" s="80">
        <f t="shared" ref="AA2635" si="3346">Z2633-AA2633</f>
        <v>0</v>
      </c>
      <c r="AB2635" s="80">
        <f t="shared" ref="AB2635" si="3347">AA2633-AB2633</f>
        <v>0</v>
      </c>
      <c r="AC2635" s="80">
        <f t="shared" ref="AC2635" si="3348">AB2633-AC2633</f>
        <v>0</v>
      </c>
      <c r="AD2635" s="80">
        <f t="shared" ref="AD2635" si="3349">AC2633-AD2633</f>
        <v>0</v>
      </c>
      <c r="AE2635" s="80">
        <f t="shared" ref="AE2635" si="3350">AD2633-AE2633</f>
        <v>0</v>
      </c>
      <c r="AF2635" s="80">
        <f t="shared" ref="AF2635" si="3351">AE2633-AF2633</f>
        <v>0</v>
      </c>
      <c r="AG2635" s="80">
        <f t="shared" ref="AG2635" si="3352">AF2633-AG2633</f>
        <v>0</v>
      </c>
      <c r="AH2635" s="80">
        <f t="shared" ref="AH2635" si="3353">AG2633-AH2633</f>
        <v>0</v>
      </c>
      <c r="AI2635" s="80">
        <f t="shared" ref="AI2635" si="3354">AH2633-AI2633</f>
        <v>0</v>
      </c>
      <c r="AJ2635" s="80">
        <f t="shared" ref="AJ2635" si="3355">AI2633-AJ2633</f>
        <v>0</v>
      </c>
      <c r="AK2635" s="80">
        <f t="shared" ref="AK2635" si="3356">AJ2633-AK2633</f>
        <v>0</v>
      </c>
      <c r="AL2635" s="80">
        <f t="shared" ref="AL2635" si="3357">AK2633-AL2633</f>
        <v>0</v>
      </c>
      <c r="AM2635" s="80">
        <f t="shared" ref="AM2635" si="3358">AL2633-AM2633</f>
        <v>0</v>
      </c>
      <c r="AN2635" s="80">
        <f t="shared" ref="AN2635" si="3359">AM2633-AN2633</f>
        <v>0</v>
      </c>
      <c r="AO2635" s="80">
        <f t="shared" ref="AO2635" si="3360">AN2633-AO2633</f>
        <v>0</v>
      </c>
      <c r="AP2635" s="80">
        <f t="shared" ref="AP2635" si="3361">AO2633-AP2633</f>
        <v>0</v>
      </c>
      <c r="AQ2635" s="80">
        <f t="shared" ref="AQ2635" si="3362">AP2633-AQ2633</f>
        <v>0</v>
      </c>
      <c r="AR2635" s="80">
        <f t="shared" ref="AR2635" si="3363">AQ2633-AR2633</f>
        <v>0</v>
      </c>
      <c r="AS2635" s="80">
        <f t="shared" ref="AS2635" si="3364">AR2633-AS2633</f>
        <v>0</v>
      </c>
      <c r="AT2635" s="80">
        <f t="shared" ref="AT2635" si="3365">AS2633-AT2633</f>
        <v>0</v>
      </c>
      <c r="AU2635" s="80">
        <f t="shared" ref="AU2635" si="3366">AT2633-AU2633</f>
        <v>0</v>
      </c>
      <c r="AV2635" s="80">
        <f t="shared" ref="AV2635" si="3367">AU2633-AV2633</f>
        <v>0</v>
      </c>
      <c r="AW2635" s="80">
        <f t="shared" ref="AW2635" si="3368">AV2633-AW2633</f>
        <v>0</v>
      </c>
      <c r="AX2635" s="80">
        <f t="shared" ref="AX2635" si="3369">AW2633-AX2633</f>
        <v>0</v>
      </c>
      <c r="AY2635" s="80">
        <f t="shared" ref="AY2635" si="3370">AX2633-AY2633</f>
        <v>0</v>
      </c>
      <c r="AZ2635" s="80">
        <f t="shared" ref="AZ2635" si="3371">AY2633-AZ2633</f>
        <v>0</v>
      </c>
      <c r="BA2635" s="80">
        <f t="shared" ref="BA2635" si="3372">AZ2633-BA2633</f>
        <v>0</v>
      </c>
      <c r="BB2635" s="80">
        <f t="shared" ref="BB2635" si="3373">BA2633-BB2633</f>
        <v>0</v>
      </c>
      <c r="BC2635" s="80">
        <f t="shared" ref="BC2635" si="3374">BB2633-BC2633</f>
        <v>0</v>
      </c>
      <c r="BD2635" s="80">
        <f t="shared" ref="BD2635" si="3375">BC2633-BD2633</f>
        <v>0</v>
      </c>
      <c r="BE2635" s="80">
        <f t="shared" ref="BE2635" si="3376">BD2633-BE2633</f>
        <v>0</v>
      </c>
      <c r="BF2635" s="80">
        <f t="shared" ref="BF2635" si="3377">BE2633-BF2633</f>
        <v>0</v>
      </c>
      <c r="BG2635" s="80">
        <f t="shared" ref="BG2635" si="3378">BF2633-BG2633</f>
        <v>0</v>
      </c>
      <c r="BH2635" s="80">
        <f t="shared" ref="BH2635" si="3379">BG2633-BH2633</f>
        <v>0</v>
      </c>
      <c r="BI2635" s="80">
        <f t="shared" ref="BI2635" si="3380">BH2633-BI2633</f>
        <v>0</v>
      </c>
      <c r="BJ2635" s="80">
        <f t="shared" ref="BJ2635" si="3381">BI2633-BJ2633</f>
        <v>0</v>
      </c>
      <c r="BK2635" s="80">
        <f t="shared" ref="BK2635" si="3382">BJ2633-BK2633</f>
        <v>0</v>
      </c>
      <c r="BL2635" s="80">
        <f t="shared" ref="BL2635" si="3383">BK2633-BL2633</f>
        <v>0</v>
      </c>
      <c r="BM2635" s="80">
        <f t="shared" ref="BM2635" si="3384">BL2633-BM2633</f>
        <v>0</v>
      </c>
      <c r="BN2635" s="80">
        <f t="shared" ref="BN2635" si="3385">BM2633-BN2633</f>
        <v>0</v>
      </c>
      <c r="BO2635" s="80">
        <f t="shared" ref="BO2635" si="3386">BN2633-BO2633</f>
        <v>0</v>
      </c>
      <c r="BP2635" s="80">
        <f t="shared" ref="BP2635" si="3387">BO2633-BP2633</f>
        <v>0</v>
      </c>
      <c r="BQ2635" s="80">
        <f t="shared" ref="BQ2635" si="3388">BP2633-BQ2633</f>
        <v>0</v>
      </c>
      <c r="BR2635" s="80">
        <f t="shared" ref="BR2635" si="3389">BQ2633-BR2633</f>
        <v>0</v>
      </c>
      <c r="BS2635" s="80">
        <f t="shared" ref="BS2635" si="3390">BR2633-BS2633</f>
        <v>0</v>
      </c>
      <c r="BT2635" s="80">
        <f t="shared" ref="BT2635" si="3391">BS2633-BT2633</f>
        <v>0</v>
      </c>
      <c r="BU2635" s="80">
        <f t="shared" ref="BU2635" si="3392">BT2633-BU2633</f>
        <v>0</v>
      </c>
      <c r="BV2635" s="80">
        <f t="shared" ref="BV2635" si="3393">BU2633-BV2633</f>
        <v>0</v>
      </c>
      <c r="BW2635" s="80">
        <f t="shared" ref="BW2635" si="3394">BV2633-BW2633</f>
        <v>0</v>
      </c>
      <c r="BX2635" s="80">
        <f t="shared" ref="BX2635" si="3395">BW2633-BX2633</f>
        <v>0</v>
      </c>
      <c r="BY2635" s="80">
        <f t="shared" ref="BY2635" si="3396">BX2633-BY2633</f>
        <v>0</v>
      </c>
      <c r="BZ2635" s="80">
        <f t="shared" ref="BZ2635" si="3397">BY2633-BZ2633</f>
        <v>0</v>
      </c>
      <c r="CA2635" s="80">
        <f t="shared" ref="CA2635" si="3398">BZ2633-CA2633</f>
        <v>0</v>
      </c>
      <c r="CB2635" s="80">
        <f t="shared" ref="CB2635" si="3399">CA2633-CB2633</f>
        <v>0</v>
      </c>
      <c r="CC2635" s="80">
        <f t="shared" ref="CC2635" si="3400">CB2633-CC2633</f>
        <v>0</v>
      </c>
      <c r="CD2635" s="80">
        <f t="shared" ref="CD2635" si="3401">CC2633-CD2633</f>
        <v>0</v>
      </c>
      <c r="CE2635" s="80">
        <f t="shared" ref="CE2635" si="3402">CD2633-CE2633</f>
        <v>0</v>
      </c>
      <c r="CF2635" s="80">
        <f>CE2633-CF2633</f>
        <v>0</v>
      </c>
      <c r="CG2635" s="80">
        <f t="shared" ref="CG2635" si="3403">CF2633-CG2633</f>
        <v>0</v>
      </c>
      <c r="CH2635" s="80">
        <f t="shared" ref="CH2635" si="3404">CG2633-CH2633</f>
        <v>0</v>
      </c>
      <c r="CI2635" s="80">
        <f t="shared" ref="CI2635" si="3405">CH2633-CI2633</f>
        <v>0</v>
      </c>
      <c r="CJ2635" s="80">
        <f t="shared" ref="CJ2635" si="3406">CI2633-CJ2633</f>
        <v>0</v>
      </c>
      <c r="CK2635" s="80">
        <f t="shared" ref="CK2635:CL2635" si="3407">CJ2633-CK2633</f>
        <v>0</v>
      </c>
      <c r="CL2635" s="80">
        <f t="shared" si="3407"/>
        <v>0</v>
      </c>
    </row>
    <row r="2636" spans="2:90" x14ac:dyDescent="0.4">
      <c r="B2636" s="130" t="str">
        <f>B2624</f>
        <v>(Primary label)</v>
      </c>
      <c r="C2636" s="27"/>
      <c r="D2636" s="27" t="s">
        <v>528</v>
      </c>
      <c r="E2636" s="27" t="s">
        <v>906</v>
      </c>
      <c r="F2636" s="27"/>
      <c r="G2636" s="27" t="s">
        <v>330</v>
      </c>
      <c r="H2636" s="27"/>
      <c r="I2636" s="78"/>
      <c r="J2636" s="78"/>
      <c r="K2636" s="33"/>
      <c r="L2636" s="33"/>
      <c r="M2636" s="33"/>
      <c r="N2636" s="33"/>
      <c r="O2636" s="33"/>
      <c r="P2636" s="33"/>
      <c r="R2636" s="33"/>
      <c r="S2636" s="77"/>
      <c r="T2636" s="77"/>
      <c r="U2636" s="77"/>
      <c r="V2636" s="77"/>
      <c r="W2636" s="77"/>
      <c r="X2636" s="77"/>
      <c r="Y2636" s="77"/>
      <c r="Z2636" s="77"/>
      <c r="AA2636" s="77"/>
      <c r="AB2636" s="77"/>
      <c r="AC2636" s="77"/>
      <c r="AD2636" s="77"/>
      <c r="AE2636" s="77"/>
      <c r="AF2636" s="77"/>
      <c r="AG2636" s="77"/>
      <c r="AH2636" s="77"/>
      <c r="AI2636" s="77"/>
      <c r="AJ2636" s="77"/>
      <c r="AK2636" s="77"/>
      <c r="AL2636" s="77"/>
      <c r="AM2636" s="77"/>
      <c r="AN2636" s="77"/>
      <c r="AO2636" s="77"/>
      <c r="AP2636" s="77"/>
      <c r="AQ2636" s="77"/>
      <c r="AR2636" s="77"/>
      <c r="AS2636" s="77"/>
      <c r="AT2636" s="77"/>
      <c r="AU2636" s="77"/>
      <c r="AV2636" s="77"/>
      <c r="AW2636" s="77"/>
      <c r="AX2636" s="77"/>
      <c r="AY2636" s="77"/>
      <c r="AZ2636" s="77"/>
      <c r="BA2636" s="77"/>
      <c r="BB2636" s="77"/>
      <c r="BC2636" s="77"/>
      <c r="BD2636" s="77"/>
      <c r="BE2636" s="77"/>
      <c r="BF2636" s="77"/>
      <c r="BG2636" s="77"/>
      <c r="BH2636" s="77"/>
      <c r="BI2636" s="77"/>
      <c r="BJ2636" s="77"/>
      <c r="BK2636" s="77"/>
      <c r="BL2636" s="77"/>
      <c r="BM2636" s="77"/>
      <c r="BN2636" s="77"/>
      <c r="BO2636" s="77"/>
      <c r="BP2636" s="77"/>
      <c r="BQ2636" s="77"/>
      <c r="BR2636" s="77"/>
      <c r="BS2636" s="77"/>
      <c r="BT2636" s="77"/>
      <c r="BU2636" s="77"/>
      <c r="BV2636" s="77"/>
      <c r="BW2636" s="77"/>
      <c r="BX2636" s="77"/>
      <c r="BY2636" s="77"/>
      <c r="BZ2636" s="77"/>
      <c r="CA2636" s="77"/>
      <c r="CB2636" s="77"/>
      <c r="CC2636" s="77"/>
      <c r="CD2636" s="77"/>
      <c r="CE2636" s="77"/>
      <c r="CF2636" s="77"/>
      <c r="CG2636" s="77"/>
      <c r="CH2636" s="77"/>
      <c r="CI2636" s="77"/>
      <c r="CJ2636" s="77"/>
      <c r="CK2636" s="77"/>
      <c r="CL2636" s="77"/>
    </row>
    <row r="2637" spans="2:90" x14ac:dyDescent="0.4">
      <c r="B2637" s="130" t="str">
        <f>B2625</f>
        <v>primary unit</v>
      </c>
      <c r="C2637" s="27"/>
      <c r="D2637" s="27" t="s">
        <v>528</v>
      </c>
      <c r="E2637" s="27" t="s">
        <v>906</v>
      </c>
      <c r="F2637" s="27"/>
      <c r="G2637" s="27" t="s">
        <v>330</v>
      </c>
      <c r="H2637" s="27"/>
      <c r="I2637" s="78"/>
      <c r="J2637" s="78"/>
      <c r="K2637" s="33"/>
      <c r="L2637" s="33"/>
      <c r="M2637" s="33"/>
      <c r="N2637" s="33"/>
      <c r="O2637" s="33"/>
      <c r="P2637" s="33"/>
      <c r="R2637" s="33"/>
      <c r="S2637" s="77"/>
      <c r="T2637" s="77"/>
      <c r="U2637" s="77"/>
      <c r="V2637" s="77"/>
      <c r="W2637" s="77"/>
      <c r="X2637" s="77"/>
      <c r="Y2637" s="77"/>
      <c r="Z2637" s="77"/>
      <c r="AA2637" s="77"/>
      <c r="AB2637" s="77"/>
      <c r="AC2637" s="77"/>
      <c r="AD2637" s="77"/>
      <c r="AE2637" s="77"/>
      <c r="AF2637" s="77"/>
      <c r="AG2637" s="77"/>
      <c r="AH2637" s="77"/>
      <c r="AI2637" s="77"/>
      <c r="AJ2637" s="77"/>
      <c r="AK2637" s="77"/>
      <c r="AL2637" s="77"/>
      <c r="AM2637" s="77"/>
      <c r="AN2637" s="77"/>
      <c r="AO2637" s="77"/>
      <c r="AP2637" s="77"/>
      <c r="AQ2637" s="77"/>
      <c r="AR2637" s="77"/>
      <c r="AS2637" s="77"/>
      <c r="AT2637" s="77"/>
      <c r="AU2637" s="77"/>
      <c r="AV2637" s="77"/>
      <c r="AW2637" s="77"/>
      <c r="AX2637" s="77"/>
      <c r="AY2637" s="77"/>
      <c r="AZ2637" s="77"/>
      <c r="BA2637" s="77"/>
      <c r="BB2637" s="77"/>
      <c r="BC2637" s="77"/>
      <c r="BD2637" s="77"/>
      <c r="BE2637" s="77"/>
      <c r="BF2637" s="77"/>
      <c r="BG2637" s="77"/>
      <c r="BH2637" s="77"/>
      <c r="BI2637" s="77"/>
      <c r="BJ2637" s="77"/>
      <c r="BK2637" s="77"/>
      <c r="BL2637" s="77"/>
      <c r="BM2637" s="77"/>
      <c r="BN2637" s="77"/>
      <c r="BO2637" s="77"/>
      <c r="BP2637" s="77"/>
      <c r="BQ2637" s="77"/>
      <c r="BR2637" s="77"/>
      <c r="BS2637" s="77"/>
      <c r="BT2637" s="77"/>
      <c r="BU2637" s="77"/>
      <c r="BV2637" s="77"/>
      <c r="BW2637" s="77"/>
      <c r="BX2637" s="77"/>
      <c r="BY2637" s="77"/>
      <c r="BZ2637" s="77"/>
      <c r="CA2637" s="77"/>
      <c r="CB2637" s="77"/>
      <c r="CC2637" s="77"/>
      <c r="CD2637" s="77"/>
      <c r="CE2637" s="77"/>
      <c r="CF2637" s="77"/>
      <c r="CG2637" s="77"/>
      <c r="CH2637" s="77"/>
      <c r="CI2637" s="77"/>
      <c r="CJ2637" s="77"/>
      <c r="CK2637" s="77"/>
      <c r="CL2637" s="77"/>
    </row>
    <row r="2638" spans="2:90" x14ac:dyDescent="0.4">
      <c r="B2638" s="130" t="str">
        <f>B2626</f>
        <v>Primary revenue driver</v>
      </c>
      <c r="D2638" t="s">
        <v>528</v>
      </c>
      <c r="E2638" t="s">
        <v>906</v>
      </c>
      <c r="G2638" t="s">
        <v>330</v>
      </c>
      <c r="K2638" s="53"/>
      <c r="L2638" s="53"/>
      <c r="M2638" s="53"/>
      <c r="N2638" s="53"/>
      <c r="O2638" s="53"/>
      <c r="P2638" s="53"/>
      <c r="R2638" s="24"/>
      <c r="S2638" s="172" t="str">
        <f t="shared" ref="S2638" si="3408">S2626</f>
        <v>S$12</v>
      </c>
      <c r="T2638" s="172" t="str">
        <f t="shared" ref="T2638:AX2638" si="3409">T2626</f>
        <v>T$12</v>
      </c>
      <c r="U2638" s="172" t="str">
        <f t="shared" si="3409"/>
        <v>U$12</v>
      </c>
      <c r="V2638" s="172" t="str">
        <f t="shared" si="3409"/>
        <v>V$12</v>
      </c>
      <c r="W2638" s="172" t="str">
        <f t="shared" si="3409"/>
        <v>W$12</v>
      </c>
      <c r="X2638" s="172" t="str">
        <f t="shared" si="3409"/>
        <v>X$12</v>
      </c>
      <c r="Y2638" s="172" t="str">
        <f t="shared" si="3409"/>
        <v>Y$12</v>
      </c>
      <c r="Z2638" s="172" t="str">
        <f t="shared" si="3409"/>
        <v>Z$12</v>
      </c>
      <c r="AA2638" s="172" t="str">
        <f t="shared" si="3409"/>
        <v>AA$12</v>
      </c>
      <c r="AB2638" s="172" t="str">
        <f t="shared" si="3409"/>
        <v>AB$12</v>
      </c>
      <c r="AC2638" s="172" t="str">
        <f t="shared" si="3409"/>
        <v>AC$12</v>
      </c>
      <c r="AD2638" s="172" t="str">
        <f t="shared" si="3409"/>
        <v>AD$12</v>
      </c>
      <c r="AE2638" s="172" t="str">
        <f t="shared" si="3409"/>
        <v>AE$12</v>
      </c>
      <c r="AF2638" s="172" t="str">
        <f t="shared" si="3409"/>
        <v>AF$12</v>
      </c>
      <c r="AG2638" s="172" t="str">
        <f t="shared" si="3409"/>
        <v>AG$12</v>
      </c>
      <c r="AH2638" s="172" t="str">
        <f t="shared" si="3409"/>
        <v>AH$12</v>
      </c>
      <c r="AI2638" s="172" t="str">
        <f t="shared" si="3409"/>
        <v>AI$12</v>
      </c>
      <c r="AJ2638" s="172" t="str">
        <f t="shared" si="3409"/>
        <v>AJ$12</v>
      </c>
      <c r="AK2638" s="172" t="str">
        <f t="shared" si="3409"/>
        <v>AK$12</v>
      </c>
      <c r="AL2638" s="172" t="str">
        <f t="shared" si="3409"/>
        <v>AL$12</v>
      </c>
      <c r="AM2638" s="172" t="str">
        <f t="shared" si="3409"/>
        <v>AM$12</v>
      </c>
      <c r="AN2638" s="172" t="str">
        <f t="shared" si="3409"/>
        <v>AN$12</v>
      </c>
      <c r="AO2638" s="172" t="str">
        <f t="shared" si="3409"/>
        <v>AO$12</v>
      </c>
      <c r="AP2638" s="172" t="str">
        <f t="shared" si="3409"/>
        <v>AP$12</v>
      </c>
      <c r="AQ2638" s="172" t="str">
        <f t="shared" si="3409"/>
        <v>AQ$12</v>
      </c>
      <c r="AR2638" s="172" t="str">
        <f t="shared" si="3409"/>
        <v>AR$12</v>
      </c>
      <c r="AS2638" s="172" t="str">
        <f t="shared" si="3409"/>
        <v>AS$12</v>
      </c>
      <c r="AT2638" s="172" t="str">
        <f t="shared" si="3409"/>
        <v>AT$12</v>
      </c>
      <c r="AU2638" s="172" t="str">
        <f t="shared" si="3409"/>
        <v>AU$12</v>
      </c>
      <c r="AV2638" s="172" t="str">
        <f t="shared" si="3409"/>
        <v>AV$12</v>
      </c>
      <c r="AW2638" s="172" t="str">
        <f t="shared" si="3409"/>
        <v>AW$12</v>
      </c>
      <c r="AX2638" s="172" t="str">
        <f t="shared" si="3409"/>
        <v>AX$12</v>
      </c>
      <c r="AY2638" s="172" t="str">
        <f t="shared" ref="AY2638:CD2638" si="3410">AY2626</f>
        <v>AY$12</v>
      </c>
      <c r="AZ2638" s="172" t="str">
        <f t="shared" si="3410"/>
        <v>AZ$12</v>
      </c>
      <c r="BA2638" s="172" t="str">
        <f t="shared" si="3410"/>
        <v>BA$12</v>
      </c>
      <c r="BB2638" s="172" t="str">
        <f t="shared" si="3410"/>
        <v>BB$12</v>
      </c>
      <c r="BC2638" s="172" t="str">
        <f t="shared" si="3410"/>
        <v>BC$12</v>
      </c>
      <c r="BD2638" s="172" t="str">
        <f t="shared" si="3410"/>
        <v>BD$12</v>
      </c>
      <c r="BE2638" s="172" t="str">
        <f t="shared" si="3410"/>
        <v>BE$12</v>
      </c>
      <c r="BF2638" s="172" t="str">
        <f t="shared" si="3410"/>
        <v>BF$12</v>
      </c>
      <c r="BG2638" s="172" t="str">
        <f t="shared" si="3410"/>
        <v>BG$12</v>
      </c>
      <c r="BH2638" s="172" t="str">
        <f t="shared" si="3410"/>
        <v>BH$12</v>
      </c>
      <c r="BI2638" s="172" t="str">
        <f t="shared" si="3410"/>
        <v>BI$12</v>
      </c>
      <c r="BJ2638" s="172" t="str">
        <f t="shared" si="3410"/>
        <v>BJ$12</v>
      </c>
      <c r="BK2638" s="172" t="str">
        <f t="shared" si="3410"/>
        <v>BK$12</v>
      </c>
      <c r="BL2638" s="172" t="str">
        <f t="shared" si="3410"/>
        <v>BL$12</v>
      </c>
      <c r="BM2638" s="172" t="str">
        <f t="shared" si="3410"/>
        <v>BM$12</v>
      </c>
      <c r="BN2638" s="172" t="str">
        <f t="shared" si="3410"/>
        <v>BN$12</v>
      </c>
      <c r="BO2638" s="172" t="str">
        <f t="shared" si="3410"/>
        <v>BO$12</v>
      </c>
      <c r="BP2638" s="172" t="str">
        <f t="shared" si="3410"/>
        <v>BP$12</v>
      </c>
      <c r="BQ2638" s="172" t="str">
        <f t="shared" si="3410"/>
        <v>BQ$12</v>
      </c>
      <c r="BR2638" s="172" t="str">
        <f t="shared" si="3410"/>
        <v>BR$12</v>
      </c>
      <c r="BS2638" s="172" t="str">
        <f t="shared" si="3410"/>
        <v>BS$12</v>
      </c>
      <c r="BT2638" s="172" t="str">
        <f t="shared" si="3410"/>
        <v>BT$12</v>
      </c>
      <c r="BU2638" s="172" t="str">
        <f t="shared" si="3410"/>
        <v>BU$12</v>
      </c>
      <c r="BV2638" s="172" t="str">
        <f t="shared" si="3410"/>
        <v>BV$12</v>
      </c>
      <c r="BW2638" s="172" t="str">
        <f t="shared" si="3410"/>
        <v>BW$12</v>
      </c>
      <c r="BX2638" s="172" t="str">
        <f t="shared" si="3410"/>
        <v>BX$12</v>
      </c>
      <c r="BY2638" s="172" t="str">
        <f t="shared" si="3410"/>
        <v>BY$12</v>
      </c>
      <c r="BZ2638" s="172" t="str">
        <f t="shared" si="3410"/>
        <v>BZ$12</v>
      </c>
      <c r="CA2638" s="172" t="str">
        <f t="shared" si="3410"/>
        <v>CA$12</v>
      </c>
      <c r="CB2638" s="172" t="str">
        <f t="shared" si="3410"/>
        <v>CB$12</v>
      </c>
      <c r="CC2638" s="172" t="str">
        <f t="shared" si="3410"/>
        <v>CC$12</v>
      </c>
      <c r="CD2638" s="172" t="str">
        <f t="shared" si="3410"/>
        <v>CD$12</v>
      </c>
      <c r="CE2638" s="172" t="str">
        <f t="shared" ref="CE2638:CK2638" si="3411">CE2626</f>
        <v>CE$12</v>
      </c>
      <c r="CF2638" s="172" t="str">
        <f t="shared" si="3411"/>
        <v>CF$12</v>
      </c>
      <c r="CG2638" s="172" t="str">
        <f t="shared" si="3411"/>
        <v>CG$12</v>
      </c>
      <c r="CH2638" s="172" t="str">
        <f t="shared" si="3411"/>
        <v>CH$12</v>
      </c>
      <c r="CI2638" s="172" t="str">
        <f t="shared" si="3411"/>
        <v>CI$12</v>
      </c>
      <c r="CJ2638" s="172" t="str">
        <f t="shared" si="3411"/>
        <v>CJ$12</v>
      </c>
      <c r="CK2638" s="172" t="str">
        <f t="shared" si="3411"/>
        <v>CK$12</v>
      </c>
      <c r="CL2638" s="172" t="str">
        <f t="shared" ref="CL2638" si="3412">CL2626</f>
        <v>CL$12</v>
      </c>
    </row>
    <row r="2639" spans="2:90" x14ac:dyDescent="0.4">
      <c r="B2639" s="130" t="str">
        <f>B2627</f>
        <v>Primary volume driver</v>
      </c>
      <c r="C2639" s="12"/>
      <c r="D2639" s="12" t="s">
        <v>528</v>
      </c>
      <c r="E2639" s="12" t="s">
        <v>906</v>
      </c>
      <c r="F2639" s="12"/>
      <c r="G2639" s="12" t="s">
        <v>330</v>
      </c>
      <c r="H2639" s="12"/>
      <c r="I2639" s="60"/>
      <c r="J2639" s="60"/>
      <c r="K2639" s="15"/>
      <c r="L2639" s="15"/>
      <c r="M2639" s="15"/>
      <c r="N2639" s="15"/>
      <c r="O2639" s="15"/>
      <c r="P2639" s="15"/>
      <c r="R2639" s="15"/>
      <c r="S2639" s="172" t="str">
        <f t="shared" ref="S2639" si="3413">S2627</f>
        <v>S$13</v>
      </c>
      <c r="T2639" s="172" t="str">
        <f t="shared" ref="T2639:AX2639" si="3414">T2627</f>
        <v>T$13</v>
      </c>
      <c r="U2639" s="172" t="str">
        <f t="shared" si="3414"/>
        <v>U$13</v>
      </c>
      <c r="V2639" s="172" t="str">
        <f t="shared" si="3414"/>
        <v>V$13</v>
      </c>
      <c r="W2639" s="172" t="str">
        <f t="shared" si="3414"/>
        <v>W$13</v>
      </c>
      <c r="X2639" s="172" t="str">
        <f t="shared" si="3414"/>
        <v>X$13</v>
      </c>
      <c r="Y2639" s="172" t="str">
        <f t="shared" si="3414"/>
        <v>Y$13</v>
      </c>
      <c r="Z2639" s="172" t="str">
        <f t="shared" si="3414"/>
        <v>Z$13</v>
      </c>
      <c r="AA2639" s="172" t="str">
        <f t="shared" si="3414"/>
        <v>AA$13</v>
      </c>
      <c r="AB2639" s="172" t="str">
        <f t="shared" si="3414"/>
        <v>AB$13</v>
      </c>
      <c r="AC2639" s="172" t="str">
        <f t="shared" si="3414"/>
        <v>AC$13</v>
      </c>
      <c r="AD2639" s="172" t="str">
        <f t="shared" si="3414"/>
        <v>AD$13</v>
      </c>
      <c r="AE2639" s="172" t="str">
        <f t="shared" si="3414"/>
        <v>AE$13</v>
      </c>
      <c r="AF2639" s="172" t="str">
        <f t="shared" si="3414"/>
        <v>AF$13</v>
      </c>
      <c r="AG2639" s="172" t="str">
        <f t="shared" si="3414"/>
        <v>AG$13</v>
      </c>
      <c r="AH2639" s="172" t="str">
        <f t="shared" si="3414"/>
        <v>AH$13</v>
      </c>
      <c r="AI2639" s="172" t="str">
        <f t="shared" si="3414"/>
        <v>AI$13</v>
      </c>
      <c r="AJ2639" s="172" t="str">
        <f t="shared" si="3414"/>
        <v>AJ$13</v>
      </c>
      <c r="AK2639" s="172" t="str">
        <f t="shared" si="3414"/>
        <v>AK$13</v>
      </c>
      <c r="AL2639" s="172" t="str">
        <f t="shared" si="3414"/>
        <v>AL$13</v>
      </c>
      <c r="AM2639" s="172" t="str">
        <f t="shared" si="3414"/>
        <v>AM$13</v>
      </c>
      <c r="AN2639" s="172" t="str">
        <f t="shared" si="3414"/>
        <v>AN$13</v>
      </c>
      <c r="AO2639" s="172" t="str">
        <f t="shared" si="3414"/>
        <v>AO$13</v>
      </c>
      <c r="AP2639" s="172" t="str">
        <f t="shared" si="3414"/>
        <v>AP$13</v>
      </c>
      <c r="AQ2639" s="172" t="str">
        <f t="shared" si="3414"/>
        <v>AQ$13</v>
      </c>
      <c r="AR2639" s="172" t="str">
        <f t="shared" si="3414"/>
        <v>AR$13</v>
      </c>
      <c r="AS2639" s="172" t="str">
        <f t="shared" si="3414"/>
        <v>AS$13</v>
      </c>
      <c r="AT2639" s="172" t="str">
        <f t="shared" si="3414"/>
        <v>AT$13</v>
      </c>
      <c r="AU2639" s="172" t="str">
        <f t="shared" si="3414"/>
        <v>AU$13</v>
      </c>
      <c r="AV2639" s="172" t="str">
        <f t="shared" si="3414"/>
        <v>AV$13</v>
      </c>
      <c r="AW2639" s="172" t="str">
        <f t="shared" si="3414"/>
        <v>AW$13</v>
      </c>
      <c r="AX2639" s="172" t="str">
        <f t="shared" si="3414"/>
        <v>AX$13</v>
      </c>
      <c r="AY2639" s="172" t="str">
        <f t="shared" ref="AY2639:CD2639" si="3415">AY2627</f>
        <v>AY$13</v>
      </c>
      <c r="AZ2639" s="172" t="str">
        <f t="shared" si="3415"/>
        <v>AZ$13</v>
      </c>
      <c r="BA2639" s="172" t="str">
        <f t="shared" si="3415"/>
        <v>BA$13</v>
      </c>
      <c r="BB2639" s="172" t="str">
        <f t="shared" si="3415"/>
        <v>BB$13</v>
      </c>
      <c r="BC2639" s="172" t="str">
        <f t="shared" si="3415"/>
        <v>BC$13</v>
      </c>
      <c r="BD2639" s="172" t="str">
        <f t="shared" si="3415"/>
        <v>BD$13</v>
      </c>
      <c r="BE2639" s="172" t="str">
        <f t="shared" si="3415"/>
        <v>BE$13</v>
      </c>
      <c r="BF2639" s="172" t="str">
        <f t="shared" si="3415"/>
        <v>BF$13</v>
      </c>
      <c r="BG2639" s="172" t="str">
        <f t="shared" si="3415"/>
        <v>BG$13</v>
      </c>
      <c r="BH2639" s="172" t="str">
        <f t="shared" si="3415"/>
        <v>BH$13</v>
      </c>
      <c r="BI2639" s="172" t="str">
        <f t="shared" si="3415"/>
        <v>BI$13</v>
      </c>
      <c r="BJ2639" s="172" t="str">
        <f t="shared" si="3415"/>
        <v>BJ$13</v>
      </c>
      <c r="BK2639" s="172" t="str">
        <f t="shared" si="3415"/>
        <v>BK$13</v>
      </c>
      <c r="BL2639" s="172" t="str">
        <f t="shared" si="3415"/>
        <v>BL$13</v>
      </c>
      <c r="BM2639" s="172" t="str">
        <f t="shared" si="3415"/>
        <v>BM$13</v>
      </c>
      <c r="BN2639" s="172" t="str">
        <f t="shared" si="3415"/>
        <v>BN$13</v>
      </c>
      <c r="BO2639" s="172" t="str">
        <f t="shared" si="3415"/>
        <v>BO$13</v>
      </c>
      <c r="BP2639" s="172" t="str">
        <f t="shared" si="3415"/>
        <v>BP$13</v>
      </c>
      <c r="BQ2639" s="172" t="str">
        <f t="shared" si="3415"/>
        <v>BQ$13</v>
      </c>
      <c r="BR2639" s="172" t="str">
        <f t="shared" si="3415"/>
        <v>BR$13</v>
      </c>
      <c r="BS2639" s="172" t="str">
        <f t="shared" si="3415"/>
        <v>BS$13</v>
      </c>
      <c r="BT2639" s="172" t="str">
        <f t="shared" si="3415"/>
        <v>BT$13</v>
      </c>
      <c r="BU2639" s="172" t="str">
        <f t="shared" si="3415"/>
        <v>BU$13</v>
      </c>
      <c r="BV2639" s="172" t="str">
        <f t="shared" si="3415"/>
        <v>BV$13</v>
      </c>
      <c r="BW2639" s="172" t="str">
        <f t="shared" si="3415"/>
        <v>BW$13</v>
      </c>
      <c r="BX2639" s="172" t="str">
        <f t="shared" si="3415"/>
        <v>BX$13</v>
      </c>
      <c r="BY2639" s="172" t="str">
        <f t="shared" si="3415"/>
        <v>BY$13</v>
      </c>
      <c r="BZ2639" s="172" t="str">
        <f t="shared" si="3415"/>
        <v>BZ$13</v>
      </c>
      <c r="CA2639" s="172" t="str">
        <f t="shared" si="3415"/>
        <v>CA$13</v>
      </c>
      <c r="CB2639" s="172" t="str">
        <f t="shared" si="3415"/>
        <v>CB$13</v>
      </c>
      <c r="CC2639" s="172" t="str">
        <f t="shared" si="3415"/>
        <v>CC$13</v>
      </c>
      <c r="CD2639" s="172" t="str">
        <f t="shared" si="3415"/>
        <v>CD$13</v>
      </c>
      <c r="CE2639" s="172" t="str">
        <f t="shared" ref="CE2639:CK2639" si="3416">CE2627</f>
        <v>CE$13</v>
      </c>
      <c r="CF2639" s="172" t="str">
        <f t="shared" si="3416"/>
        <v>CF$13</v>
      </c>
      <c r="CG2639" s="172" t="str">
        <f t="shared" si="3416"/>
        <v>CG$13</v>
      </c>
      <c r="CH2639" s="172" t="str">
        <f t="shared" si="3416"/>
        <v>CH$13</v>
      </c>
      <c r="CI2639" s="172" t="str">
        <f t="shared" si="3416"/>
        <v>CI$13</v>
      </c>
      <c r="CJ2639" s="172" t="str">
        <f t="shared" si="3416"/>
        <v>CJ$13</v>
      </c>
      <c r="CK2639" s="172" t="str">
        <f t="shared" si="3416"/>
        <v>CK$13</v>
      </c>
      <c r="CL2639" s="172" t="str">
        <f t="shared" ref="CL2639" si="3417">CL2627</f>
        <v>CL$13</v>
      </c>
    </row>
    <row r="2640" spans="2:90" x14ac:dyDescent="0.4">
      <c r="B2640" s="184" t="str">
        <f>B2632</f>
        <v>Fixed constant current asset:</v>
      </c>
      <c r="C2640" s="12"/>
      <c r="D2640" s="12" t="s">
        <v>528</v>
      </c>
      <c r="E2640" s="12" t="s">
        <v>906</v>
      </c>
      <c r="F2640" s="12"/>
      <c r="G2640" s="12" t="s">
        <v>330</v>
      </c>
      <c r="H2640" s="12"/>
      <c r="I2640" s="60"/>
      <c r="J2640" s="60"/>
      <c r="K2640" s="15"/>
      <c r="L2640" s="15"/>
      <c r="M2640" s="15"/>
      <c r="N2640" s="15"/>
      <c r="O2640" s="15"/>
      <c r="P2640" s="15"/>
      <c r="R2640" s="15"/>
      <c r="S2640" s="172">
        <f t="shared" ref="S2640" si="3418">S2628</f>
        <v>0</v>
      </c>
      <c r="T2640" s="172">
        <f t="shared" ref="T2640:AX2640" si="3419">T2628</f>
        <v>0</v>
      </c>
      <c r="U2640" s="172">
        <f t="shared" si="3419"/>
        <v>0</v>
      </c>
      <c r="V2640" s="172">
        <f t="shared" si="3419"/>
        <v>0</v>
      </c>
      <c r="W2640" s="172">
        <f t="shared" si="3419"/>
        <v>0</v>
      </c>
      <c r="X2640" s="172">
        <f t="shared" si="3419"/>
        <v>0</v>
      </c>
      <c r="Y2640" s="172">
        <f t="shared" si="3419"/>
        <v>0</v>
      </c>
      <c r="Z2640" s="172">
        <f t="shared" si="3419"/>
        <v>0</v>
      </c>
      <c r="AA2640" s="172">
        <f t="shared" si="3419"/>
        <v>0</v>
      </c>
      <c r="AB2640" s="172">
        <f t="shared" si="3419"/>
        <v>0</v>
      </c>
      <c r="AC2640" s="172">
        <f t="shared" si="3419"/>
        <v>0</v>
      </c>
      <c r="AD2640" s="172">
        <f t="shared" si="3419"/>
        <v>0</v>
      </c>
      <c r="AE2640" s="172">
        <f t="shared" si="3419"/>
        <v>0</v>
      </c>
      <c r="AF2640" s="172">
        <f t="shared" si="3419"/>
        <v>0</v>
      </c>
      <c r="AG2640" s="172">
        <f t="shared" si="3419"/>
        <v>0</v>
      </c>
      <c r="AH2640" s="172">
        <f t="shared" si="3419"/>
        <v>0</v>
      </c>
      <c r="AI2640" s="172">
        <f t="shared" si="3419"/>
        <v>0</v>
      </c>
      <c r="AJ2640" s="172">
        <f t="shared" si="3419"/>
        <v>0</v>
      </c>
      <c r="AK2640" s="172">
        <f t="shared" si="3419"/>
        <v>0</v>
      </c>
      <c r="AL2640" s="172">
        <f t="shared" si="3419"/>
        <v>0</v>
      </c>
      <c r="AM2640" s="172">
        <f t="shared" si="3419"/>
        <v>0</v>
      </c>
      <c r="AN2640" s="172">
        <f t="shared" si="3419"/>
        <v>0</v>
      </c>
      <c r="AO2640" s="172">
        <f t="shared" si="3419"/>
        <v>0</v>
      </c>
      <c r="AP2640" s="172">
        <f t="shared" si="3419"/>
        <v>0</v>
      </c>
      <c r="AQ2640" s="172">
        <f t="shared" si="3419"/>
        <v>0</v>
      </c>
      <c r="AR2640" s="172">
        <f t="shared" si="3419"/>
        <v>0</v>
      </c>
      <c r="AS2640" s="172">
        <f t="shared" si="3419"/>
        <v>0</v>
      </c>
      <c r="AT2640" s="172">
        <f t="shared" si="3419"/>
        <v>0</v>
      </c>
      <c r="AU2640" s="172">
        <f t="shared" si="3419"/>
        <v>0</v>
      </c>
      <c r="AV2640" s="172">
        <f t="shared" si="3419"/>
        <v>0</v>
      </c>
      <c r="AW2640" s="172">
        <f t="shared" si="3419"/>
        <v>0</v>
      </c>
      <c r="AX2640" s="172">
        <f t="shared" si="3419"/>
        <v>0</v>
      </c>
      <c r="AY2640" s="172">
        <f t="shared" ref="AY2640:CD2640" si="3420">AY2628</f>
        <v>0</v>
      </c>
      <c r="AZ2640" s="172">
        <f t="shared" si="3420"/>
        <v>0</v>
      </c>
      <c r="BA2640" s="172">
        <f t="shared" si="3420"/>
        <v>0</v>
      </c>
      <c r="BB2640" s="172">
        <f t="shared" si="3420"/>
        <v>0</v>
      </c>
      <c r="BC2640" s="172">
        <f t="shared" si="3420"/>
        <v>0</v>
      </c>
      <c r="BD2640" s="172">
        <f t="shared" si="3420"/>
        <v>0</v>
      </c>
      <c r="BE2640" s="172">
        <f t="shared" si="3420"/>
        <v>0</v>
      </c>
      <c r="BF2640" s="172">
        <f t="shared" si="3420"/>
        <v>0</v>
      </c>
      <c r="BG2640" s="172">
        <f t="shared" si="3420"/>
        <v>0</v>
      </c>
      <c r="BH2640" s="172">
        <f t="shared" si="3420"/>
        <v>0</v>
      </c>
      <c r="BI2640" s="172">
        <f t="shared" si="3420"/>
        <v>0</v>
      </c>
      <c r="BJ2640" s="172">
        <f t="shared" si="3420"/>
        <v>0</v>
      </c>
      <c r="BK2640" s="172">
        <f t="shared" si="3420"/>
        <v>0</v>
      </c>
      <c r="BL2640" s="172">
        <f t="shared" si="3420"/>
        <v>0</v>
      </c>
      <c r="BM2640" s="172">
        <f t="shared" si="3420"/>
        <v>0</v>
      </c>
      <c r="BN2640" s="172">
        <f t="shared" si="3420"/>
        <v>0</v>
      </c>
      <c r="BO2640" s="172">
        <f t="shared" si="3420"/>
        <v>0</v>
      </c>
      <c r="BP2640" s="172">
        <f t="shared" si="3420"/>
        <v>0</v>
      </c>
      <c r="BQ2640" s="172">
        <f t="shared" si="3420"/>
        <v>0</v>
      </c>
      <c r="BR2640" s="172">
        <f t="shared" si="3420"/>
        <v>0</v>
      </c>
      <c r="BS2640" s="172">
        <f t="shared" si="3420"/>
        <v>0</v>
      </c>
      <c r="BT2640" s="172">
        <f t="shared" si="3420"/>
        <v>0</v>
      </c>
      <c r="BU2640" s="172">
        <f t="shared" si="3420"/>
        <v>0</v>
      </c>
      <c r="BV2640" s="172">
        <f t="shared" si="3420"/>
        <v>0</v>
      </c>
      <c r="BW2640" s="172">
        <f t="shared" si="3420"/>
        <v>0</v>
      </c>
      <c r="BX2640" s="172">
        <f t="shared" si="3420"/>
        <v>0</v>
      </c>
      <c r="BY2640" s="172">
        <f t="shared" si="3420"/>
        <v>0</v>
      </c>
      <c r="BZ2640" s="172">
        <f t="shared" si="3420"/>
        <v>0</v>
      </c>
      <c r="CA2640" s="172">
        <f t="shared" si="3420"/>
        <v>0</v>
      </c>
      <c r="CB2640" s="172">
        <f t="shared" si="3420"/>
        <v>0</v>
      </c>
      <c r="CC2640" s="172">
        <f t="shared" si="3420"/>
        <v>0</v>
      </c>
      <c r="CD2640" s="172">
        <f t="shared" si="3420"/>
        <v>0</v>
      </c>
      <c r="CE2640" s="172">
        <f t="shared" ref="CE2640:CK2640" si="3421">CE2628</f>
        <v>0</v>
      </c>
      <c r="CF2640" s="172">
        <f t="shared" si="3421"/>
        <v>0</v>
      </c>
      <c r="CG2640" s="172">
        <f t="shared" si="3421"/>
        <v>0</v>
      </c>
      <c r="CH2640" s="172">
        <f t="shared" si="3421"/>
        <v>0</v>
      </c>
      <c r="CI2640" s="172">
        <f t="shared" si="3421"/>
        <v>0</v>
      </c>
      <c r="CJ2640" s="172">
        <f t="shared" si="3421"/>
        <v>0</v>
      </c>
      <c r="CK2640" s="172">
        <f t="shared" si="3421"/>
        <v>0</v>
      </c>
      <c r="CL2640" s="172">
        <f t="shared" ref="CL2640" si="3422">CL2628</f>
        <v>0</v>
      </c>
    </row>
    <row r="2641" spans="2:90" x14ac:dyDescent="0.4">
      <c r="B2641" s="231" t="str">
        <f>IFERROR(SUBSTITUTE(TRIM(MID(B2632, SEARCH("-", B2632) + 1, LEN(B2632))),":",""),"no unit")</f>
        <v>no unit</v>
      </c>
      <c r="C2641" s="12"/>
      <c r="D2641" s="12" t="s">
        <v>528</v>
      </c>
      <c r="E2641" s="12" t="s">
        <v>906</v>
      </c>
      <c r="F2641" s="12"/>
      <c r="G2641" s="12" t="s">
        <v>330</v>
      </c>
      <c r="H2641" s="12"/>
      <c r="I2641" s="60"/>
      <c r="J2641" s="60"/>
      <c r="K2641" s="15"/>
      <c r="L2641" s="15"/>
      <c r="M2641" s="15"/>
      <c r="N2641" s="15"/>
      <c r="O2641" s="15"/>
      <c r="P2641" s="15"/>
      <c r="R2641" s="15"/>
      <c r="S2641" s="172"/>
      <c r="T2641" s="172"/>
      <c r="U2641" s="172"/>
      <c r="V2641" s="172"/>
      <c r="W2641" s="172"/>
      <c r="X2641" s="172"/>
      <c r="Y2641" s="172"/>
      <c r="Z2641" s="172"/>
      <c r="AA2641" s="172"/>
      <c r="AB2641" s="172"/>
      <c r="AC2641" s="172"/>
      <c r="AD2641" s="172"/>
      <c r="AE2641" s="172"/>
      <c r="AF2641" s="172"/>
      <c r="AG2641" s="172"/>
      <c r="AH2641" s="172"/>
      <c r="AI2641" s="172"/>
      <c r="AJ2641" s="172"/>
      <c r="AK2641" s="172"/>
      <c r="AL2641" s="172"/>
      <c r="AM2641" s="172"/>
      <c r="AN2641" s="172"/>
      <c r="AO2641" s="172"/>
      <c r="AP2641" s="172"/>
      <c r="AQ2641" s="172"/>
      <c r="AR2641" s="172"/>
      <c r="AS2641" s="172"/>
      <c r="AT2641" s="172"/>
      <c r="AU2641" s="172"/>
      <c r="AV2641" s="172"/>
      <c r="AW2641" s="172"/>
      <c r="AX2641" s="172"/>
      <c r="AY2641" s="172"/>
      <c r="AZ2641" s="172"/>
      <c r="BA2641" s="172"/>
      <c r="BB2641" s="172"/>
      <c r="BC2641" s="172"/>
      <c r="BD2641" s="172"/>
      <c r="BE2641" s="172"/>
      <c r="BF2641" s="172"/>
      <c r="BG2641" s="172"/>
      <c r="BH2641" s="172"/>
      <c r="BI2641" s="172"/>
      <c r="BJ2641" s="172"/>
      <c r="BK2641" s="172"/>
      <c r="BL2641" s="172"/>
      <c r="BM2641" s="172"/>
      <c r="BN2641" s="172"/>
      <c r="BO2641" s="172"/>
      <c r="BP2641" s="172"/>
      <c r="BQ2641" s="172"/>
      <c r="BR2641" s="172"/>
      <c r="BS2641" s="172"/>
      <c r="BT2641" s="172"/>
      <c r="BU2641" s="172"/>
      <c r="BV2641" s="172"/>
      <c r="BW2641" s="172"/>
      <c r="BX2641" s="172"/>
      <c r="BY2641" s="172"/>
      <c r="BZ2641" s="172"/>
      <c r="CA2641" s="172"/>
      <c r="CB2641" s="172"/>
      <c r="CC2641" s="172"/>
      <c r="CD2641" s="172"/>
      <c r="CE2641" s="172"/>
      <c r="CF2641" s="172"/>
      <c r="CG2641" s="172"/>
      <c r="CH2641" s="172"/>
      <c r="CI2641" s="172"/>
      <c r="CJ2641" s="172"/>
      <c r="CK2641" s="172"/>
      <c r="CL2641" s="172"/>
    </row>
    <row r="2642" spans="2:90" x14ac:dyDescent="0.4">
      <c r="B2642" s="130" t="str">
        <f>B2630</f>
        <v>Secondary revenue driver</v>
      </c>
      <c r="C2642" s="12"/>
      <c r="D2642" s="12" t="s">
        <v>528</v>
      </c>
      <c r="E2642" s="12" t="s">
        <v>906</v>
      </c>
      <c r="F2642" s="12"/>
      <c r="G2642" s="12" t="s">
        <v>330</v>
      </c>
      <c r="H2642" s="12"/>
      <c r="I2642" s="60"/>
      <c r="J2642" s="60"/>
      <c r="K2642" s="15"/>
      <c r="L2642" s="15"/>
      <c r="M2642" s="15"/>
      <c r="N2642" s="15"/>
      <c r="O2642" s="15"/>
      <c r="P2642" s="15"/>
      <c r="R2642" s="15"/>
      <c r="S2642" s="4" t="str">
        <f t="shared" ref="S2642" si="3423">ADDRESS(ROW(S2633),COLUMN(S2633),2)</f>
        <v>S$2633</v>
      </c>
      <c r="T2642" s="4" t="str">
        <f t="shared" ref="T2642:AX2642" si="3424">ADDRESS(ROW(T2633),COLUMN(T2633),2)</f>
        <v>T$2633</v>
      </c>
      <c r="U2642" s="4" t="str">
        <f t="shared" si="3424"/>
        <v>U$2633</v>
      </c>
      <c r="V2642" s="4" t="str">
        <f t="shared" si="3424"/>
        <v>V$2633</v>
      </c>
      <c r="W2642" s="4" t="str">
        <f t="shared" si="3424"/>
        <v>W$2633</v>
      </c>
      <c r="X2642" s="4" t="str">
        <f t="shared" si="3424"/>
        <v>X$2633</v>
      </c>
      <c r="Y2642" s="4" t="str">
        <f t="shared" si="3424"/>
        <v>Y$2633</v>
      </c>
      <c r="Z2642" s="4" t="str">
        <f t="shared" si="3424"/>
        <v>Z$2633</v>
      </c>
      <c r="AA2642" s="4" t="str">
        <f t="shared" si="3424"/>
        <v>AA$2633</v>
      </c>
      <c r="AB2642" s="4" t="str">
        <f t="shared" si="3424"/>
        <v>AB$2633</v>
      </c>
      <c r="AC2642" s="4" t="str">
        <f t="shared" si="3424"/>
        <v>AC$2633</v>
      </c>
      <c r="AD2642" s="4" t="str">
        <f t="shared" si="3424"/>
        <v>AD$2633</v>
      </c>
      <c r="AE2642" s="4" t="str">
        <f t="shared" si="3424"/>
        <v>AE$2633</v>
      </c>
      <c r="AF2642" s="4" t="str">
        <f t="shared" si="3424"/>
        <v>AF$2633</v>
      </c>
      <c r="AG2642" s="4" t="str">
        <f t="shared" si="3424"/>
        <v>AG$2633</v>
      </c>
      <c r="AH2642" s="4" t="str">
        <f t="shared" si="3424"/>
        <v>AH$2633</v>
      </c>
      <c r="AI2642" s="4" t="str">
        <f t="shared" si="3424"/>
        <v>AI$2633</v>
      </c>
      <c r="AJ2642" s="4" t="str">
        <f t="shared" si="3424"/>
        <v>AJ$2633</v>
      </c>
      <c r="AK2642" s="4" t="str">
        <f t="shared" si="3424"/>
        <v>AK$2633</v>
      </c>
      <c r="AL2642" s="4" t="str">
        <f t="shared" si="3424"/>
        <v>AL$2633</v>
      </c>
      <c r="AM2642" s="4" t="str">
        <f t="shared" si="3424"/>
        <v>AM$2633</v>
      </c>
      <c r="AN2642" s="4" t="str">
        <f t="shared" si="3424"/>
        <v>AN$2633</v>
      </c>
      <c r="AO2642" s="4" t="str">
        <f t="shared" si="3424"/>
        <v>AO$2633</v>
      </c>
      <c r="AP2642" s="4" t="str">
        <f t="shared" si="3424"/>
        <v>AP$2633</v>
      </c>
      <c r="AQ2642" s="4" t="str">
        <f t="shared" si="3424"/>
        <v>AQ$2633</v>
      </c>
      <c r="AR2642" s="4" t="str">
        <f t="shared" si="3424"/>
        <v>AR$2633</v>
      </c>
      <c r="AS2642" s="4" t="str">
        <f t="shared" si="3424"/>
        <v>AS$2633</v>
      </c>
      <c r="AT2642" s="4" t="str">
        <f t="shared" si="3424"/>
        <v>AT$2633</v>
      </c>
      <c r="AU2642" s="4" t="str">
        <f t="shared" si="3424"/>
        <v>AU$2633</v>
      </c>
      <c r="AV2642" s="4" t="str">
        <f t="shared" si="3424"/>
        <v>AV$2633</v>
      </c>
      <c r="AW2642" s="4" t="str">
        <f t="shared" si="3424"/>
        <v>AW$2633</v>
      </c>
      <c r="AX2642" s="4" t="str">
        <f t="shared" si="3424"/>
        <v>AX$2633</v>
      </c>
      <c r="AY2642" s="4" t="str">
        <f t="shared" ref="AY2642:CD2642" si="3425">ADDRESS(ROW(AY2633),COLUMN(AY2633),2)</f>
        <v>AY$2633</v>
      </c>
      <c r="AZ2642" s="4" t="str">
        <f t="shared" si="3425"/>
        <v>AZ$2633</v>
      </c>
      <c r="BA2642" s="4" t="str">
        <f t="shared" si="3425"/>
        <v>BA$2633</v>
      </c>
      <c r="BB2642" s="4" t="str">
        <f t="shared" si="3425"/>
        <v>BB$2633</v>
      </c>
      <c r="BC2642" s="4" t="str">
        <f t="shared" si="3425"/>
        <v>BC$2633</v>
      </c>
      <c r="BD2642" s="4" t="str">
        <f t="shared" si="3425"/>
        <v>BD$2633</v>
      </c>
      <c r="BE2642" s="4" t="str">
        <f t="shared" si="3425"/>
        <v>BE$2633</v>
      </c>
      <c r="BF2642" s="4" t="str">
        <f t="shared" si="3425"/>
        <v>BF$2633</v>
      </c>
      <c r="BG2642" s="4" t="str">
        <f t="shared" si="3425"/>
        <v>BG$2633</v>
      </c>
      <c r="BH2642" s="4" t="str">
        <f t="shared" si="3425"/>
        <v>BH$2633</v>
      </c>
      <c r="BI2642" s="4" t="str">
        <f t="shared" si="3425"/>
        <v>BI$2633</v>
      </c>
      <c r="BJ2642" s="4" t="str">
        <f t="shared" si="3425"/>
        <v>BJ$2633</v>
      </c>
      <c r="BK2642" s="4" t="str">
        <f t="shared" si="3425"/>
        <v>BK$2633</v>
      </c>
      <c r="BL2642" s="4" t="str">
        <f t="shared" si="3425"/>
        <v>BL$2633</v>
      </c>
      <c r="BM2642" s="4" t="str">
        <f t="shared" si="3425"/>
        <v>BM$2633</v>
      </c>
      <c r="BN2642" s="4" t="str">
        <f t="shared" si="3425"/>
        <v>BN$2633</v>
      </c>
      <c r="BO2642" s="4" t="str">
        <f t="shared" si="3425"/>
        <v>BO$2633</v>
      </c>
      <c r="BP2642" s="4" t="str">
        <f t="shared" si="3425"/>
        <v>BP$2633</v>
      </c>
      <c r="BQ2642" s="4" t="str">
        <f t="shared" si="3425"/>
        <v>BQ$2633</v>
      </c>
      <c r="BR2642" s="4" t="str">
        <f t="shared" si="3425"/>
        <v>BR$2633</v>
      </c>
      <c r="BS2642" s="4" t="str">
        <f t="shared" si="3425"/>
        <v>BS$2633</v>
      </c>
      <c r="BT2642" s="4" t="str">
        <f t="shared" si="3425"/>
        <v>BT$2633</v>
      </c>
      <c r="BU2642" s="4" t="str">
        <f t="shared" si="3425"/>
        <v>BU$2633</v>
      </c>
      <c r="BV2642" s="4" t="str">
        <f t="shared" si="3425"/>
        <v>BV$2633</v>
      </c>
      <c r="BW2642" s="4" t="str">
        <f t="shared" si="3425"/>
        <v>BW$2633</v>
      </c>
      <c r="BX2642" s="4" t="str">
        <f t="shared" si="3425"/>
        <v>BX$2633</v>
      </c>
      <c r="BY2642" s="4" t="str">
        <f t="shared" si="3425"/>
        <v>BY$2633</v>
      </c>
      <c r="BZ2642" s="4" t="str">
        <f t="shared" si="3425"/>
        <v>BZ$2633</v>
      </c>
      <c r="CA2642" s="4" t="str">
        <f t="shared" si="3425"/>
        <v>CA$2633</v>
      </c>
      <c r="CB2642" s="4" t="str">
        <f t="shared" si="3425"/>
        <v>CB$2633</v>
      </c>
      <c r="CC2642" s="4" t="str">
        <f t="shared" si="3425"/>
        <v>CC$2633</v>
      </c>
      <c r="CD2642" s="4" t="str">
        <f t="shared" si="3425"/>
        <v>CD$2633</v>
      </c>
      <c r="CE2642" s="4" t="str">
        <f t="shared" ref="CE2642:CK2642" si="3426">ADDRESS(ROW(CE2633),COLUMN(CE2633),2)</f>
        <v>CE$2633</v>
      </c>
      <c r="CF2642" s="4" t="str">
        <f t="shared" si="3426"/>
        <v>CF$2633</v>
      </c>
      <c r="CG2642" s="4" t="str">
        <f t="shared" si="3426"/>
        <v>CG$2633</v>
      </c>
      <c r="CH2642" s="4" t="str">
        <f t="shared" si="3426"/>
        <v>CH$2633</v>
      </c>
      <c r="CI2642" s="4" t="str">
        <f t="shared" si="3426"/>
        <v>CI$2633</v>
      </c>
      <c r="CJ2642" s="4" t="str">
        <f t="shared" si="3426"/>
        <v>CJ$2633</v>
      </c>
      <c r="CK2642" s="4" t="str">
        <f t="shared" si="3426"/>
        <v>CK$2633</v>
      </c>
      <c r="CL2642" s="4" t="str">
        <f t="shared" ref="CL2642" si="3427">ADDRESS(ROW(CL2633),COLUMN(CL2633),2)</f>
        <v>CL$2633</v>
      </c>
    </row>
    <row r="2643" spans="2:90" x14ac:dyDescent="0.4">
      <c r="B2643" s="130" t="str">
        <f>B2631</f>
        <v>Secondary volume driver</v>
      </c>
      <c r="C2643" s="12"/>
      <c r="D2643" s="12" t="s">
        <v>528</v>
      </c>
      <c r="E2643" s="12" t="s">
        <v>906</v>
      </c>
      <c r="F2643" s="12"/>
      <c r="G2643" s="12" t="s">
        <v>330</v>
      </c>
      <c r="H2643" s="12"/>
      <c r="I2643" s="60"/>
      <c r="J2643" s="60"/>
      <c r="K2643" s="15"/>
      <c r="L2643" s="15"/>
      <c r="M2643" s="15"/>
      <c r="N2643" s="15"/>
      <c r="O2643" s="15"/>
      <c r="P2643" s="15"/>
      <c r="R2643" s="15"/>
      <c r="S2643" s="172" t="str">
        <f t="shared" ref="S2643" si="3428">S2631</f>
        <v>S$15</v>
      </c>
      <c r="T2643" s="172" t="str">
        <f t="shared" ref="T2643:AX2643" si="3429">T2631</f>
        <v>T$15</v>
      </c>
      <c r="U2643" s="172" t="str">
        <f t="shared" si="3429"/>
        <v>U$15</v>
      </c>
      <c r="V2643" s="172" t="str">
        <f t="shared" si="3429"/>
        <v>V$15</v>
      </c>
      <c r="W2643" s="172" t="str">
        <f t="shared" si="3429"/>
        <v>W$15</v>
      </c>
      <c r="X2643" s="172" t="str">
        <f t="shared" si="3429"/>
        <v>X$15</v>
      </c>
      <c r="Y2643" s="172" t="str">
        <f t="shared" si="3429"/>
        <v>Y$15</v>
      </c>
      <c r="Z2643" s="172" t="str">
        <f t="shared" si="3429"/>
        <v>Z$15</v>
      </c>
      <c r="AA2643" s="172" t="str">
        <f t="shared" si="3429"/>
        <v>AA$15</v>
      </c>
      <c r="AB2643" s="172" t="str">
        <f t="shared" si="3429"/>
        <v>AB$15</v>
      </c>
      <c r="AC2643" s="172" t="str">
        <f t="shared" si="3429"/>
        <v>AC$15</v>
      </c>
      <c r="AD2643" s="172" t="str">
        <f t="shared" si="3429"/>
        <v>AD$15</v>
      </c>
      <c r="AE2643" s="172" t="str">
        <f t="shared" si="3429"/>
        <v>AE$15</v>
      </c>
      <c r="AF2643" s="172" t="str">
        <f t="shared" si="3429"/>
        <v>AF$15</v>
      </c>
      <c r="AG2643" s="172" t="str">
        <f t="shared" si="3429"/>
        <v>AG$15</v>
      </c>
      <c r="AH2643" s="172" t="str">
        <f t="shared" si="3429"/>
        <v>AH$15</v>
      </c>
      <c r="AI2643" s="172" t="str">
        <f t="shared" si="3429"/>
        <v>AI$15</v>
      </c>
      <c r="AJ2643" s="172" t="str">
        <f t="shared" si="3429"/>
        <v>AJ$15</v>
      </c>
      <c r="AK2643" s="172" t="str">
        <f t="shared" si="3429"/>
        <v>AK$15</v>
      </c>
      <c r="AL2643" s="172" t="str">
        <f t="shared" si="3429"/>
        <v>AL$15</v>
      </c>
      <c r="AM2643" s="172" t="str">
        <f t="shared" si="3429"/>
        <v>AM$15</v>
      </c>
      <c r="AN2643" s="172" t="str">
        <f t="shared" si="3429"/>
        <v>AN$15</v>
      </c>
      <c r="AO2643" s="172" t="str">
        <f t="shared" si="3429"/>
        <v>AO$15</v>
      </c>
      <c r="AP2643" s="172" t="str">
        <f t="shared" si="3429"/>
        <v>AP$15</v>
      </c>
      <c r="AQ2643" s="172" t="str">
        <f t="shared" si="3429"/>
        <v>AQ$15</v>
      </c>
      <c r="AR2643" s="172" t="str">
        <f t="shared" si="3429"/>
        <v>AR$15</v>
      </c>
      <c r="AS2643" s="172" t="str">
        <f t="shared" si="3429"/>
        <v>AS$15</v>
      </c>
      <c r="AT2643" s="172" t="str">
        <f t="shared" si="3429"/>
        <v>AT$15</v>
      </c>
      <c r="AU2643" s="172" t="str">
        <f t="shared" si="3429"/>
        <v>AU$15</v>
      </c>
      <c r="AV2643" s="172" t="str">
        <f t="shared" si="3429"/>
        <v>AV$15</v>
      </c>
      <c r="AW2643" s="172" t="str">
        <f t="shared" si="3429"/>
        <v>AW$15</v>
      </c>
      <c r="AX2643" s="172" t="str">
        <f t="shared" si="3429"/>
        <v>AX$15</v>
      </c>
      <c r="AY2643" s="172" t="str">
        <f t="shared" ref="AY2643:CD2643" si="3430">AY2631</f>
        <v>AY$15</v>
      </c>
      <c r="AZ2643" s="172" t="str">
        <f t="shared" si="3430"/>
        <v>AZ$15</v>
      </c>
      <c r="BA2643" s="172" t="str">
        <f t="shared" si="3430"/>
        <v>BA$15</v>
      </c>
      <c r="BB2643" s="172" t="str">
        <f t="shared" si="3430"/>
        <v>BB$15</v>
      </c>
      <c r="BC2643" s="172" t="str">
        <f t="shared" si="3430"/>
        <v>BC$15</v>
      </c>
      <c r="BD2643" s="172" t="str">
        <f t="shared" si="3430"/>
        <v>BD$15</v>
      </c>
      <c r="BE2643" s="172" t="str">
        <f t="shared" si="3430"/>
        <v>BE$15</v>
      </c>
      <c r="BF2643" s="172" t="str">
        <f t="shared" si="3430"/>
        <v>BF$15</v>
      </c>
      <c r="BG2643" s="172" t="str">
        <f t="shared" si="3430"/>
        <v>BG$15</v>
      </c>
      <c r="BH2643" s="172" t="str">
        <f t="shared" si="3430"/>
        <v>BH$15</v>
      </c>
      <c r="BI2643" s="172" t="str">
        <f t="shared" si="3430"/>
        <v>BI$15</v>
      </c>
      <c r="BJ2643" s="172" t="str">
        <f t="shared" si="3430"/>
        <v>BJ$15</v>
      </c>
      <c r="BK2643" s="172" t="str">
        <f t="shared" si="3430"/>
        <v>BK$15</v>
      </c>
      <c r="BL2643" s="172" t="str">
        <f t="shared" si="3430"/>
        <v>BL$15</v>
      </c>
      <c r="BM2643" s="172" t="str">
        <f t="shared" si="3430"/>
        <v>BM$15</v>
      </c>
      <c r="BN2643" s="172" t="str">
        <f t="shared" si="3430"/>
        <v>BN$15</v>
      </c>
      <c r="BO2643" s="172" t="str">
        <f t="shared" si="3430"/>
        <v>BO$15</v>
      </c>
      <c r="BP2643" s="172" t="str">
        <f t="shared" si="3430"/>
        <v>BP$15</v>
      </c>
      <c r="BQ2643" s="172" t="str">
        <f t="shared" si="3430"/>
        <v>BQ$15</v>
      </c>
      <c r="BR2643" s="172" t="str">
        <f t="shared" si="3430"/>
        <v>BR$15</v>
      </c>
      <c r="BS2643" s="172" t="str">
        <f t="shared" si="3430"/>
        <v>BS$15</v>
      </c>
      <c r="BT2643" s="172" t="str">
        <f t="shared" si="3430"/>
        <v>BT$15</v>
      </c>
      <c r="BU2643" s="172" t="str">
        <f t="shared" si="3430"/>
        <v>BU$15</v>
      </c>
      <c r="BV2643" s="172" t="str">
        <f t="shared" si="3430"/>
        <v>BV$15</v>
      </c>
      <c r="BW2643" s="172" t="str">
        <f t="shared" si="3430"/>
        <v>BW$15</v>
      </c>
      <c r="BX2643" s="172" t="str">
        <f t="shared" si="3430"/>
        <v>BX$15</v>
      </c>
      <c r="BY2643" s="172" t="str">
        <f t="shared" si="3430"/>
        <v>BY$15</v>
      </c>
      <c r="BZ2643" s="172" t="str">
        <f t="shared" si="3430"/>
        <v>BZ$15</v>
      </c>
      <c r="CA2643" s="172" t="str">
        <f t="shared" si="3430"/>
        <v>CA$15</v>
      </c>
      <c r="CB2643" s="172" t="str">
        <f t="shared" si="3430"/>
        <v>CB$15</v>
      </c>
      <c r="CC2643" s="172" t="str">
        <f t="shared" si="3430"/>
        <v>CC$15</v>
      </c>
      <c r="CD2643" s="172" t="str">
        <f t="shared" si="3430"/>
        <v>CD$15</v>
      </c>
      <c r="CE2643" s="172" t="str">
        <f t="shared" ref="CE2643:CK2643" si="3431">CE2631</f>
        <v>CE$15</v>
      </c>
      <c r="CF2643" s="172" t="str">
        <f t="shared" si="3431"/>
        <v>CF$15</v>
      </c>
      <c r="CG2643" s="172" t="str">
        <f t="shared" si="3431"/>
        <v>CG$15</v>
      </c>
      <c r="CH2643" s="172" t="str">
        <f t="shared" si="3431"/>
        <v>CH$15</v>
      </c>
      <c r="CI2643" s="172" t="str">
        <f t="shared" si="3431"/>
        <v>CI$15</v>
      </c>
      <c r="CJ2643" s="172" t="str">
        <f t="shared" si="3431"/>
        <v>CJ$15</v>
      </c>
      <c r="CK2643" s="172" t="str">
        <f t="shared" si="3431"/>
        <v>CK$15</v>
      </c>
      <c r="CL2643" s="172" t="str">
        <f t="shared" ref="CL2643" si="3432">CL2631</f>
        <v>CL$15</v>
      </c>
    </row>
    <row r="2644" spans="2:90" x14ac:dyDescent="0.4">
      <c r="B2644" s="130"/>
      <c r="C2644" s="12"/>
      <c r="D2644" s="12"/>
      <c r="E2644" s="12" t="s">
        <v>906</v>
      </c>
      <c r="F2644" s="12"/>
      <c r="G2644" s="12"/>
      <c r="H2644" s="12"/>
      <c r="I2644" s="60"/>
      <c r="J2644" s="60"/>
      <c r="K2644" s="15"/>
      <c r="L2644" s="15"/>
      <c r="M2644" s="15"/>
      <c r="N2644" s="15"/>
      <c r="O2644" s="15"/>
      <c r="P2644" s="15"/>
      <c r="R2644" s="15"/>
      <c r="S2644" s="172"/>
      <c r="T2644" s="172"/>
      <c r="U2644" s="172"/>
      <c r="V2644" s="172"/>
      <c r="W2644" s="172"/>
      <c r="X2644" s="172"/>
      <c r="Y2644" s="172"/>
      <c r="Z2644" s="172"/>
      <c r="AA2644" s="172"/>
      <c r="AB2644" s="172"/>
      <c r="AC2644" s="172"/>
      <c r="AD2644" s="172"/>
      <c r="AE2644" s="172"/>
      <c r="AF2644" s="172"/>
      <c r="AG2644" s="172"/>
      <c r="AH2644" s="172"/>
      <c r="AI2644" s="172"/>
      <c r="AJ2644" s="172"/>
      <c r="AK2644" s="172"/>
      <c r="AL2644" s="172"/>
      <c r="AM2644" s="172"/>
      <c r="AN2644" s="172"/>
      <c r="AO2644" s="172"/>
      <c r="AP2644" s="172"/>
      <c r="AQ2644" s="172"/>
      <c r="AR2644" s="172"/>
      <c r="AS2644" s="172"/>
      <c r="AT2644" s="172"/>
      <c r="AU2644" s="172"/>
      <c r="AV2644" s="172"/>
      <c r="AW2644" s="172"/>
      <c r="AX2644" s="172"/>
      <c r="AY2644" s="172"/>
      <c r="AZ2644" s="172"/>
      <c r="BA2644" s="172"/>
      <c r="BB2644" s="172"/>
      <c r="BC2644" s="172"/>
      <c r="BD2644" s="172"/>
      <c r="BE2644" s="172"/>
      <c r="BF2644" s="172"/>
      <c r="BG2644" s="172"/>
      <c r="BH2644" s="172"/>
      <c r="BI2644" s="172"/>
      <c r="BJ2644" s="172"/>
      <c r="BK2644" s="172"/>
      <c r="BL2644" s="172"/>
      <c r="BM2644" s="172"/>
      <c r="BN2644" s="172"/>
      <c r="BO2644" s="172"/>
      <c r="BP2644" s="172"/>
      <c r="BQ2644" s="172"/>
      <c r="BR2644" s="172"/>
      <c r="BS2644" s="172"/>
      <c r="BT2644" s="172"/>
      <c r="BU2644" s="172"/>
      <c r="BV2644" s="172"/>
      <c r="BW2644" s="172"/>
      <c r="BX2644" s="172"/>
      <c r="BY2644" s="172"/>
      <c r="BZ2644" s="172"/>
      <c r="CA2644" s="172"/>
      <c r="CB2644" s="172"/>
      <c r="CC2644" s="172"/>
      <c r="CD2644" s="172"/>
      <c r="CE2644" s="172"/>
      <c r="CF2644" s="172"/>
      <c r="CG2644" s="172"/>
      <c r="CH2644" s="172"/>
      <c r="CI2644" s="172"/>
      <c r="CJ2644" s="172"/>
      <c r="CK2644" s="172"/>
      <c r="CL2644" s="172"/>
    </row>
    <row r="2645" spans="2:90" x14ac:dyDescent="0.4">
      <c r="B2645" s="168" t="s">
        <v>487</v>
      </c>
      <c r="C2645" s="167"/>
      <c r="D2645" s="167"/>
      <c r="E2645" s="167" t="s">
        <v>906</v>
      </c>
      <c r="F2645" s="167"/>
      <c r="G2645" s="167"/>
      <c r="H2645" s="167"/>
      <c r="I2645" s="169"/>
      <c r="J2645" s="169"/>
      <c r="K2645" s="190"/>
      <c r="L2645" s="190"/>
      <c r="M2645" s="190"/>
      <c r="N2645" s="190"/>
      <c r="O2645" s="190"/>
      <c r="P2645" s="190"/>
      <c r="R2645" s="191"/>
      <c r="S2645" s="167"/>
      <c r="T2645" s="167"/>
      <c r="U2645" s="167"/>
      <c r="V2645" s="167"/>
      <c r="W2645" s="167"/>
      <c r="X2645" s="167"/>
      <c r="Y2645" s="167"/>
      <c r="Z2645" s="167"/>
      <c r="AA2645" s="167"/>
      <c r="AB2645" s="167"/>
      <c r="AC2645" s="167"/>
      <c r="AD2645" s="167"/>
      <c r="AE2645" s="167"/>
      <c r="AF2645" s="167"/>
      <c r="AG2645" s="167"/>
      <c r="AH2645" s="167"/>
      <c r="AI2645" s="167"/>
      <c r="AJ2645" s="167"/>
      <c r="AK2645" s="167"/>
      <c r="AL2645" s="167"/>
      <c r="AM2645" s="167"/>
      <c r="AN2645" s="167"/>
      <c r="AO2645" s="167"/>
      <c r="AP2645" s="167"/>
      <c r="AQ2645" s="167"/>
      <c r="AR2645" s="167"/>
      <c r="AS2645" s="167"/>
      <c r="AT2645" s="167"/>
      <c r="AU2645" s="167"/>
      <c r="AV2645" s="167"/>
      <c r="AW2645" s="167"/>
      <c r="AX2645" s="167"/>
      <c r="AY2645" s="167"/>
      <c r="AZ2645" s="167"/>
      <c r="BA2645" s="167"/>
      <c r="BB2645" s="167"/>
      <c r="BC2645" s="167"/>
      <c r="BD2645" s="167"/>
      <c r="BE2645" s="167"/>
      <c r="BF2645" s="167"/>
      <c r="BG2645" s="167"/>
      <c r="BH2645" s="167"/>
      <c r="BI2645" s="167"/>
      <c r="BJ2645" s="167"/>
      <c r="BK2645" s="167"/>
      <c r="BL2645" s="167"/>
      <c r="BM2645" s="167"/>
      <c r="BN2645" s="167"/>
      <c r="BO2645" s="167"/>
      <c r="BP2645" s="167"/>
      <c r="BQ2645" s="167"/>
      <c r="BR2645" s="167"/>
      <c r="BS2645" s="167"/>
      <c r="BT2645" s="167"/>
      <c r="BU2645" s="167"/>
      <c r="BV2645" s="167"/>
      <c r="BW2645" s="167"/>
      <c r="BX2645" s="167"/>
      <c r="BY2645" s="167"/>
      <c r="BZ2645" s="167"/>
      <c r="CA2645" s="167"/>
      <c r="CB2645" s="167"/>
      <c r="CC2645" s="167"/>
      <c r="CD2645" s="167"/>
      <c r="CE2645" s="167"/>
      <c r="CF2645" s="167"/>
      <c r="CG2645" s="167"/>
      <c r="CH2645" s="167"/>
      <c r="CI2645" s="167"/>
      <c r="CJ2645" s="167"/>
      <c r="CK2645" s="167"/>
      <c r="CL2645" s="167"/>
    </row>
    <row r="2646" spans="2:90" x14ac:dyDescent="0.4">
      <c r="B2646" s="168" t="s">
        <v>489</v>
      </c>
      <c r="C2646" s="167"/>
      <c r="D2646" s="167"/>
      <c r="E2646" s="167" t="s">
        <v>906</v>
      </c>
      <c r="F2646" s="167"/>
      <c r="G2646" s="167"/>
      <c r="H2646" s="167"/>
      <c r="I2646" s="169"/>
      <c r="J2646" s="169"/>
      <c r="K2646" s="190"/>
      <c r="L2646" s="190"/>
      <c r="M2646" s="190"/>
      <c r="N2646" s="190"/>
      <c r="O2646" s="190"/>
      <c r="P2646" s="190"/>
      <c r="R2646" s="191"/>
      <c r="S2646" s="167"/>
      <c r="T2646" s="167"/>
      <c r="U2646" s="167"/>
      <c r="V2646" s="167"/>
      <c r="W2646" s="167"/>
      <c r="X2646" s="167"/>
      <c r="Y2646" s="167"/>
      <c r="Z2646" s="167"/>
      <c r="AA2646" s="167"/>
      <c r="AB2646" s="167"/>
      <c r="AC2646" s="167"/>
      <c r="AD2646" s="167"/>
      <c r="AE2646" s="167"/>
      <c r="AF2646" s="167"/>
      <c r="AG2646" s="167"/>
      <c r="AH2646" s="167"/>
      <c r="AI2646" s="167"/>
      <c r="AJ2646" s="167"/>
      <c r="AK2646" s="167"/>
      <c r="AL2646" s="167"/>
      <c r="AM2646" s="167"/>
      <c r="AN2646" s="167"/>
      <c r="AO2646" s="167"/>
      <c r="AP2646" s="167"/>
      <c r="AQ2646" s="167"/>
      <c r="AR2646" s="167"/>
      <c r="AS2646" s="167"/>
      <c r="AT2646" s="167"/>
      <c r="AU2646" s="167"/>
      <c r="AV2646" s="167"/>
      <c r="AW2646" s="167"/>
      <c r="AX2646" s="167"/>
      <c r="AY2646" s="167"/>
      <c r="AZ2646" s="167"/>
      <c r="BA2646" s="167"/>
      <c r="BB2646" s="167"/>
      <c r="BC2646" s="167"/>
      <c r="BD2646" s="167"/>
      <c r="BE2646" s="167"/>
      <c r="BF2646" s="167"/>
      <c r="BG2646" s="167"/>
      <c r="BH2646" s="167"/>
      <c r="BI2646" s="167"/>
      <c r="BJ2646" s="167"/>
      <c r="BK2646" s="167"/>
      <c r="BL2646" s="167"/>
      <c r="BM2646" s="167"/>
      <c r="BN2646" s="167"/>
      <c r="BO2646" s="167"/>
      <c r="BP2646" s="167"/>
      <c r="BQ2646" s="167"/>
      <c r="BR2646" s="167"/>
      <c r="BS2646" s="167"/>
      <c r="BT2646" s="167"/>
      <c r="BU2646" s="167"/>
      <c r="BV2646" s="167"/>
      <c r="BW2646" s="167"/>
      <c r="BX2646" s="167"/>
      <c r="BY2646" s="167"/>
      <c r="BZ2646" s="167"/>
      <c r="CA2646" s="167"/>
      <c r="CB2646" s="167"/>
      <c r="CC2646" s="167"/>
      <c r="CD2646" s="167"/>
      <c r="CE2646" s="167"/>
      <c r="CF2646" s="167"/>
      <c r="CG2646" s="167"/>
      <c r="CH2646" s="167"/>
      <c r="CI2646" s="167"/>
      <c r="CJ2646" s="167"/>
      <c r="CK2646" s="167"/>
      <c r="CL2646" s="167"/>
    </row>
    <row r="2647" spans="2:90" x14ac:dyDescent="0.4">
      <c r="B2647" s="168" t="s">
        <v>459</v>
      </c>
      <c r="C2647" s="167"/>
      <c r="D2647" s="167"/>
      <c r="E2647" s="167" t="s">
        <v>906</v>
      </c>
      <c r="F2647" s="167"/>
      <c r="G2647" s="167"/>
      <c r="H2647" s="167"/>
      <c r="I2647" s="169"/>
      <c r="J2647" s="169"/>
      <c r="K2647" s="190"/>
      <c r="L2647" s="190"/>
      <c r="M2647" s="190"/>
      <c r="N2647" s="190"/>
      <c r="O2647" s="190"/>
      <c r="P2647" s="190"/>
      <c r="R2647" s="191"/>
      <c r="S2647" s="192" t="str">
        <f t="shared" ref="S2647:AX2647" si="3433">S$16</f>
        <v>S$12</v>
      </c>
      <c r="T2647" s="192" t="str">
        <f t="shared" si="3433"/>
        <v>T$12</v>
      </c>
      <c r="U2647" s="192" t="str">
        <f t="shared" si="3433"/>
        <v>U$12</v>
      </c>
      <c r="V2647" s="192" t="str">
        <f t="shared" si="3433"/>
        <v>V$12</v>
      </c>
      <c r="W2647" s="192" t="str">
        <f t="shared" si="3433"/>
        <v>W$12</v>
      </c>
      <c r="X2647" s="192" t="str">
        <f t="shared" si="3433"/>
        <v>X$12</v>
      </c>
      <c r="Y2647" s="192" t="str">
        <f t="shared" si="3433"/>
        <v>Y$12</v>
      </c>
      <c r="Z2647" s="192" t="str">
        <f t="shared" si="3433"/>
        <v>Z$12</v>
      </c>
      <c r="AA2647" s="192" t="str">
        <f t="shared" si="3433"/>
        <v>AA$12</v>
      </c>
      <c r="AB2647" s="192" t="str">
        <f t="shared" si="3433"/>
        <v>AB$12</v>
      </c>
      <c r="AC2647" s="192" t="str">
        <f t="shared" si="3433"/>
        <v>AC$12</v>
      </c>
      <c r="AD2647" s="192" t="str">
        <f t="shared" si="3433"/>
        <v>AD$12</v>
      </c>
      <c r="AE2647" s="192" t="str">
        <f t="shared" si="3433"/>
        <v>AE$12</v>
      </c>
      <c r="AF2647" s="192" t="str">
        <f t="shared" si="3433"/>
        <v>AF$12</v>
      </c>
      <c r="AG2647" s="192" t="str">
        <f t="shared" si="3433"/>
        <v>AG$12</v>
      </c>
      <c r="AH2647" s="192" t="str">
        <f t="shared" si="3433"/>
        <v>AH$12</v>
      </c>
      <c r="AI2647" s="192" t="str">
        <f t="shared" si="3433"/>
        <v>AI$12</v>
      </c>
      <c r="AJ2647" s="192" t="str">
        <f t="shared" si="3433"/>
        <v>AJ$12</v>
      </c>
      <c r="AK2647" s="192" t="str">
        <f t="shared" si="3433"/>
        <v>AK$12</v>
      </c>
      <c r="AL2647" s="192" t="str">
        <f t="shared" si="3433"/>
        <v>AL$12</v>
      </c>
      <c r="AM2647" s="192" t="str">
        <f t="shared" si="3433"/>
        <v>AM$12</v>
      </c>
      <c r="AN2647" s="192" t="str">
        <f t="shared" si="3433"/>
        <v>AN$12</v>
      </c>
      <c r="AO2647" s="192" t="str">
        <f t="shared" si="3433"/>
        <v>AO$12</v>
      </c>
      <c r="AP2647" s="192" t="str">
        <f t="shared" si="3433"/>
        <v>AP$12</v>
      </c>
      <c r="AQ2647" s="192" t="str">
        <f t="shared" si="3433"/>
        <v>AQ$12</v>
      </c>
      <c r="AR2647" s="192" t="str">
        <f t="shared" si="3433"/>
        <v>AR$12</v>
      </c>
      <c r="AS2647" s="192" t="str">
        <f t="shared" si="3433"/>
        <v>AS$12</v>
      </c>
      <c r="AT2647" s="192" t="str">
        <f t="shared" si="3433"/>
        <v>AT$12</v>
      </c>
      <c r="AU2647" s="192" t="str">
        <f t="shared" si="3433"/>
        <v>AU$12</v>
      </c>
      <c r="AV2647" s="192" t="str">
        <f t="shared" si="3433"/>
        <v>AV$12</v>
      </c>
      <c r="AW2647" s="192" t="str">
        <f t="shared" si="3433"/>
        <v>AW$12</v>
      </c>
      <c r="AX2647" s="192" t="str">
        <f t="shared" si="3433"/>
        <v>AX$12</v>
      </c>
      <c r="AY2647" s="192" t="str">
        <f t="shared" ref="AY2647:CD2647" si="3434">AY$16</f>
        <v>AY$12</v>
      </c>
      <c r="AZ2647" s="192" t="str">
        <f t="shared" si="3434"/>
        <v>AZ$12</v>
      </c>
      <c r="BA2647" s="192" t="str">
        <f t="shared" si="3434"/>
        <v>BA$12</v>
      </c>
      <c r="BB2647" s="192" t="str">
        <f t="shared" si="3434"/>
        <v>BB$12</v>
      </c>
      <c r="BC2647" s="192" t="str">
        <f t="shared" si="3434"/>
        <v>BC$12</v>
      </c>
      <c r="BD2647" s="192" t="str">
        <f t="shared" si="3434"/>
        <v>BD$12</v>
      </c>
      <c r="BE2647" s="192" t="str">
        <f t="shared" si="3434"/>
        <v>BE$12</v>
      </c>
      <c r="BF2647" s="192" t="str">
        <f t="shared" si="3434"/>
        <v>BF$12</v>
      </c>
      <c r="BG2647" s="192" t="str">
        <f t="shared" si="3434"/>
        <v>BG$12</v>
      </c>
      <c r="BH2647" s="192" t="str">
        <f t="shared" si="3434"/>
        <v>BH$12</v>
      </c>
      <c r="BI2647" s="192" t="str">
        <f t="shared" si="3434"/>
        <v>BI$12</v>
      </c>
      <c r="BJ2647" s="192" t="str">
        <f t="shared" si="3434"/>
        <v>BJ$12</v>
      </c>
      <c r="BK2647" s="192" t="str">
        <f t="shared" si="3434"/>
        <v>BK$12</v>
      </c>
      <c r="BL2647" s="192" t="str">
        <f t="shared" si="3434"/>
        <v>BL$12</v>
      </c>
      <c r="BM2647" s="192" t="str">
        <f t="shared" si="3434"/>
        <v>BM$12</v>
      </c>
      <c r="BN2647" s="192" t="str">
        <f t="shared" si="3434"/>
        <v>BN$12</v>
      </c>
      <c r="BO2647" s="192" t="str">
        <f t="shared" si="3434"/>
        <v>BO$12</v>
      </c>
      <c r="BP2647" s="192" t="str">
        <f t="shared" si="3434"/>
        <v>BP$12</v>
      </c>
      <c r="BQ2647" s="192" t="str">
        <f t="shared" si="3434"/>
        <v>BQ$12</v>
      </c>
      <c r="BR2647" s="192" t="str">
        <f t="shared" si="3434"/>
        <v>BR$12</v>
      </c>
      <c r="BS2647" s="192" t="str">
        <f t="shared" si="3434"/>
        <v>BS$12</v>
      </c>
      <c r="BT2647" s="192" t="str">
        <f t="shared" si="3434"/>
        <v>BT$12</v>
      </c>
      <c r="BU2647" s="192" t="str">
        <f t="shared" si="3434"/>
        <v>BU$12</v>
      </c>
      <c r="BV2647" s="192" t="str">
        <f t="shared" si="3434"/>
        <v>BV$12</v>
      </c>
      <c r="BW2647" s="192" t="str">
        <f t="shared" si="3434"/>
        <v>BW$12</v>
      </c>
      <c r="BX2647" s="192" t="str">
        <f t="shared" si="3434"/>
        <v>BX$12</v>
      </c>
      <c r="BY2647" s="192" t="str">
        <f t="shared" si="3434"/>
        <v>BY$12</v>
      </c>
      <c r="BZ2647" s="192" t="str">
        <f t="shared" si="3434"/>
        <v>BZ$12</v>
      </c>
      <c r="CA2647" s="192" t="str">
        <f t="shared" si="3434"/>
        <v>CA$12</v>
      </c>
      <c r="CB2647" s="192" t="str">
        <f t="shared" si="3434"/>
        <v>CB$12</v>
      </c>
      <c r="CC2647" s="192" t="str">
        <f t="shared" si="3434"/>
        <v>CC$12</v>
      </c>
      <c r="CD2647" s="192" t="str">
        <f t="shared" si="3434"/>
        <v>CD$12</v>
      </c>
      <c r="CE2647" s="192" t="str">
        <f t="shared" ref="CE2647:CL2647" si="3435">CE$16</f>
        <v>CE$12</v>
      </c>
      <c r="CF2647" s="192" t="str">
        <f t="shared" si="3435"/>
        <v>CF$12</v>
      </c>
      <c r="CG2647" s="192" t="str">
        <f t="shared" si="3435"/>
        <v>CG$12</v>
      </c>
      <c r="CH2647" s="192" t="str">
        <f t="shared" si="3435"/>
        <v>CH$12</v>
      </c>
      <c r="CI2647" s="192" t="str">
        <f t="shared" si="3435"/>
        <v>CI$12</v>
      </c>
      <c r="CJ2647" s="192" t="str">
        <f t="shared" si="3435"/>
        <v>CJ$12</v>
      </c>
      <c r="CK2647" s="192" t="str">
        <f t="shared" si="3435"/>
        <v>CK$12</v>
      </c>
      <c r="CL2647" s="192" t="str">
        <f t="shared" si="3435"/>
        <v>CL$12</v>
      </c>
    </row>
    <row r="2648" spans="2:90" x14ac:dyDescent="0.4">
      <c r="B2648" s="168" t="s">
        <v>460</v>
      </c>
      <c r="C2648" s="193"/>
      <c r="D2648" s="193"/>
      <c r="E2648" s="193" t="s">
        <v>906</v>
      </c>
      <c r="F2648" s="193"/>
      <c r="G2648" s="193"/>
      <c r="H2648" s="193"/>
      <c r="I2648" s="194"/>
      <c r="J2648" s="194"/>
      <c r="K2648" s="195"/>
      <c r="L2648" s="195"/>
      <c r="M2648" s="195"/>
      <c r="N2648" s="195"/>
      <c r="O2648" s="195"/>
      <c r="P2648" s="195"/>
      <c r="R2648" s="195"/>
      <c r="S2648" s="192" t="str">
        <f t="shared" ref="S2648:AX2648" si="3436">S$17</f>
        <v>S$13</v>
      </c>
      <c r="T2648" s="192" t="str">
        <f t="shared" si="3436"/>
        <v>T$13</v>
      </c>
      <c r="U2648" s="192" t="str">
        <f t="shared" si="3436"/>
        <v>U$13</v>
      </c>
      <c r="V2648" s="192" t="str">
        <f t="shared" si="3436"/>
        <v>V$13</v>
      </c>
      <c r="W2648" s="192" t="str">
        <f t="shared" si="3436"/>
        <v>W$13</v>
      </c>
      <c r="X2648" s="192" t="str">
        <f t="shared" si="3436"/>
        <v>X$13</v>
      </c>
      <c r="Y2648" s="192" t="str">
        <f t="shared" si="3436"/>
        <v>Y$13</v>
      </c>
      <c r="Z2648" s="192" t="str">
        <f t="shared" si="3436"/>
        <v>Z$13</v>
      </c>
      <c r="AA2648" s="192" t="str">
        <f t="shared" si="3436"/>
        <v>AA$13</v>
      </c>
      <c r="AB2648" s="192" t="str">
        <f t="shared" si="3436"/>
        <v>AB$13</v>
      </c>
      <c r="AC2648" s="192" t="str">
        <f t="shared" si="3436"/>
        <v>AC$13</v>
      </c>
      <c r="AD2648" s="192" t="str">
        <f t="shared" si="3436"/>
        <v>AD$13</v>
      </c>
      <c r="AE2648" s="192" t="str">
        <f t="shared" si="3436"/>
        <v>AE$13</v>
      </c>
      <c r="AF2648" s="192" t="str">
        <f t="shared" si="3436"/>
        <v>AF$13</v>
      </c>
      <c r="AG2648" s="192" t="str">
        <f t="shared" si="3436"/>
        <v>AG$13</v>
      </c>
      <c r="AH2648" s="192" t="str">
        <f t="shared" si="3436"/>
        <v>AH$13</v>
      </c>
      <c r="AI2648" s="192" t="str">
        <f t="shared" si="3436"/>
        <v>AI$13</v>
      </c>
      <c r="AJ2648" s="192" t="str">
        <f t="shared" si="3436"/>
        <v>AJ$13</v>
      </c>
      <c r="AK2648" s="192" t="str">
        <f t="shared" si="3436"/>
        <v>AK$13</v>
      </c>
      <c r="AL2648" s="192" t="str">
        <f t="shared" si="3436"/>
        <v>AL$13</v>
      </c>
      <c r="AM2648" s="192" t="str">
        <f t="shared" si="3436"/>
        <v>AM$13</v>
      </c>
      <c r="AN2648" s="192" t="str">
        <f t="shared" si="3436"/>
        <v>AN$13</v>
      </c>
      <c r="AO2648" s="192" t="str">
        <f t="shared" si="3436"/>
        <v>AO$13</v>
      </c>
      <c r="AP2648" s="192" t="str">
        <f t="shared" si="3436"/>
        <v>AP$13</v>
      </c>
      <c r="AQ2648" s="192" t="str">
        <f t="shared" si="3436"/>
        <v>AQ$13</v>
      </c>
      <c r="AR2648" s="192" t="str">
        <f t="shared" si="3436"/>
        <v>AR$13</v>
      </c>
      <c r="AS2648" s="192" t="str">
        <f t="shared" si="3436"/>
        <v>AS$13</v>
      </c>
      <c r="AT2648" s="192" t="str">
        <f t="shared" si="3436"/>
        <v>AT$13</v>
      </c>
      <c r="AU2648" s="192" t="str">
        <f t="shared" si="3436"/>
        <v>AU$13</v>
      </c>
      <c r="AV2648" s="192" t="str">
        <f t="shared" si="3436"/>
        <v>AV$13</v>
      </c>
      <c r="AW2648" s="192" t="str">
        <f t="shared" si="3436"/>
        <v>AW$13</v>
      </c>
      <c r="AX2648" s="192" t="str">
        <f t="shared" si="3436"/>
        <v>AX$13</v>
      </c>
      <c r="AY2648" s="192" t="str">
        <f t="shared" ref="AY2648:CD2648" si="3437">AY$17</f>
        <v>AY$13</v>
      </c>
      <c r="AZ2648" s="192" t="str">
        <f t="shared" si="3437"/>
        <v>AZ$13</v>
      </c>
      <c r="BA2648" s="192" t="str">
        <f t="shared" si="3437"/>
        <v>BA$13</v>
      </c>
      <c r="BB2648" s="192" t="str">
        <f t="shared" si="3437"/>
        <v>BB$13</v>
      </c>
      <c r="BC2648" s="192" t="str">
        <f t="shared" si="3437"/>
        <v>BC$13</v>
      </c>
      <c r="BD2648" s="192" t="str">
        <f t="shared" si="3437"/>
        <v>BD$13</v>
      </c>
      <c r="BE2648" s="192" t="str">
        <f t="shared" si="3437"/>
        <v>BE$13</v>
      </c>
      <c r="BF2648" s="192" t="str">
        <f t="shared" si="3437"/>
        <v>BF$13</v>
      </c>
      <c r="BG2648" s="192" t="str">
        <f t="shared" si="3437"/>
        <v>BG$13</v>
      </c>
      <c r="BH2648" s="192" t="str">
        <f t="shared" si="3437"/>
        <v>BH$13</v>
      </c>
      <c r="BI2648" s="192" t="str">
        <f t="shared" si="3437"/>
        <v>BI$13</v>
      </c>
      <c r="BJ2648" s="192" t="str">
        <f t="shared" si="3437"/>
        <v>BJ$13</v>
      </c>
      <c r="BK2648" s="192" t="str">
        <f t="shared" si="3437"/>
        <v>BK$13</v>
      </c>
      <c r="BL2648" s="192" t="str">
        <f t="shared" si="3437"/>
        <v>BL$13</v>
      </c>
      <c r="BM2648" s="192" t="str">
        <f t="shared" si="3437"/>
        <v>BM$13</v>
      </c>
      <c r="BN2648" s="192" t="str">
        <f t="shared" si="3437"/>
        <v>BN$13</v>
      </c>
      <c r="BO2648" s="192" t="str">
        <f t="shared" si="3437"/>
        <v>BO$13</v>
      </c>
      <c r="BP2648" s="192" t="str">
        <f t="shared" si="3437"/>
        <v>BP$13</v>
      </c>
      <c r="BQ2648" s="192" t="str">
        <f t="shared" si="3437"/>
        <v>BQ$13</v>
      </c>
      <c r="BR2648" s="192" t="str">
        <f t="shared" si="3437"/>
        <v>BR$13</v>
      </c>
      <c r="BS2648" s="192" t="str">
        <f t="shared" si="3437"/>
        <v>BS$13</v>
      </c>
      <c r="BT2648" s="192" t="str">
        <f t="shared" si="3437"/>
        <v>BT$13</v>
      </c>
      <c r="BU2648" s="192" t="str">
        <f t="shared" si="3437"/>
        <v>BU$13</v>
      </c>
      <c r="BV2648" s="192" t="str">
        <f t="shared" si="3437"/>
        <v>BV$13</v>
      </c>
      <c r="BW2648" s="192" t="str">
        <f t="shared" si="3437"/>
        <v>BW$13</v>
      </c>
      <c r="BX2648" s="192" t="str">
        <f t="shared" si="3437"/>
        <v>BX$13</v>
      </c>
      <c r="BY2648" s="192" t="str">
        <f t="shared" si="3437"/>
        <v>BY$13</v>
      </c>
      <c r="BZ2648" s="192" t="str">
        <f t="shared" si="3437"/>
        <v>BZ$13</v>
      </c>
      <c r="CA2648" s="192" t="str">
        <f t="shared" si="3437"/>
        <v>CA$13</v>
      </c>
      <c r="CB2648" s="192" t="str">
        <f t="shared" si="3437"/>
        <v>CB$13</v>
      </c>
      <c r="CC2648" s="192" t="str">
        <f t="shared" si="3437"/>
        <v>CC$13</v>
      </c>
      <c r="CD2648" s="192" t="str">
        <f t="shared" si="3437"/>
        <v>CD$13</v>
      </c>
      <c r="CE2648" s="192" t="str">
        <f t="shared" ref="CE2648:CL2648" si="3438">CE$17</f>
        <v>CE$13</v>
      </c>
      <c r="CF2648" s="192" t="str">
        <f t="shared" si="3438"/>
        <v>CF$13</v>
      </c>
      <c r="CG2648" s="192" t="str">
        <f t="shared" si="3438"/>
        <v>CG$13</v>
      </c>
      <c r="CH2648" s="192" t="str">
        <f t="shared" si="3438"/>
        <v>CH$13</v>
      </c>
      <c r="CI2648" s="192" t="str">
        <f t="shared" si="3438"/>
        <v>CI$13</v>
      </c>
      <c r="CJ2648" s="192" t="str">
        <f t="shared" si="3438"/>
        <v>CJ$13</v>
      </c>
      <c r="CK2648" s="192" t="str">
        <f t="shared" si="3438"/>
        <v>CK$13</v>
      </c>
      <c r="CL2648" s="192" t="str">
        <f t="shared" si="3438"/>
        <v>CL$13</v>
      </c>
    </row>
    <row r="2649" spans="2:90" x14ac:dyDescent="0.4">
      <c r="B2649" s="168" t="s">
        <v>488</v>
      </c>
      <c r="C2649" s="193"/>
      <c r="D2649" s="193"/>
      <c r="E2649" s="193" t="s">
        <v>906</v>
      </c>
      <c r="F2649" s="193"/>
      <c r="G2649" s="193"/>
      <c r="H2649" s="193"/>
      <c r="I2649" s="194"/>
      <c r="J2649" s="194"/>
      <c r="K2649" s="195"/>
      <c r="L2649" s="195"/>
      <c r="M2649" s="195"/>
      <c r="N2649" s="195"/>
      <c r="O2649" s="195"/>
      <c r="P2649" s="195"/>
      <c r="R2649" s="195"/>
      <c r="S2649" s="183"/>
      <c r="T2649" s="183"/>
      <c r="U2649" s="183"/>
      <c r="V2649" s="183"/>
      <c r="W2649" s="183"/>
      <c r="X2649" s="183"/>
      <c r="Y2649" s="183"/>
      <c r="Z2649" s="183"/>
      <c r="AA2649" s="183"/>
      <c r="AB2649" s="183"/>
      <c r="AC2649" s="183"/>
      <c r="AD2649" s="183"/>
      <c r="AE2649" s="183"/>
      <c r="AF2649" s="183"/>
      <c r="AG2649" s="183"/>
      <c r="AH2649" s="183"/>
      <c r="AI2649" s="183"/>
      <c r="AJ2649" s="183"/>
      <c r="AK2649" s="183"/>
      <c r="AL2649" s="183"/>
      <c r="AM2649" s="183"/>
      <c r="AN2649" s="183"/>
      <c r="AO2649" s="183"/>
      <c r="AP2649" s="183"/>
      <c r="AQ2649" s="183"/>
      <c r="AR2649" s="183"/>
      <c r="AS2649" s="183"/>
      <c r="AT2649" s="183"/>
      <c r="AU2649" s="183"/>
      <c r="AV2649" s="183"/>
      <c r="AW2649" s="183"/>
      <c r="AX2649" s="183"/>
      <c r="AY2649" s="183"/>
      <c r="AZ2649" s="183"/>
      <c r="BA2649" s="183"/>
      <c r="BB2649" s="183"/>
      <c r="BC2649" s="183"/>
      <c r="BD2649" s="183"/>
      <c r="BE2649" s="183"/>
      <c r="BF2649" s="183"/>
      <c r="BG2649" s="183"/>
      <c r="BH2649" s="183"/>
      <c r="BI2649" s="183"/>
      <c r="BJ2649" s="183"/>
      <c r="BK2649" s="183"/>
      <c r="BL2649" s="183"/>
      <c r="BM2649" s="183"/>
      <c r="BN2649" s="183"/>
      <c r="BO2649" s="183"/>
      <c r="BP2649" s="183"/>
      <c r="BQ2649" s="183"/>
      <c r="BR2649" s="183"/>
      <c r="BS2649" s="183"/>
      <c r="BT2649" s="183"/>
      <c r="BU2649" s="183"/>
      <c r="BV2649" s="183"/>
      <c r="BW2649" s="183"/>
      <c r="BX2649" s="183"/>
      <c r="BY2649" s="183"/>
      <c r="BZ2649" s="183"/>
      <c r="CA2649" s="183"/>
      <c r="CB2649" s="183"/>
      <c r="CC2649" s="183"/>
      <c r="CD2649" s="183"/>
      <c r="CE2649" s="183"/>
      <c r="CF2649" s="183"/>
      <c r="CG2649" s="183"/>
      <c r="CH2649" s="183"/>
      <c r="CI2649" s="183"/>
      <c r="CJ2649" s="183"/>
      <c r="CK2649" s="183"/>
      <c r="CL2649" s="183"/>
    </row>
    <row r="2650" spans="2:90" x14ac:dyDescent="0.4">
      <c r="B2650" s="168" t="s">
        <v>501</v>
      </c>
      <c r="C2650" s="193"/>
      <c r="D2650" s="193"/>
      <c r="E2650" s="193" t="s">
        <v>906</v>
      </c>
      <c r="F2650" s="193"/>
      <c r="G2650" s="193"/>
      <c r="H2650" s="193"/>
      <c r="I2650" s="194"/>
      <c r="J2650" s="194"/>
      <c r="K2650" s="195"/>
      <c r="L2650" s="195"/>
      <c r="M2650" s="195"/>
      <c r="N2650" s="195"/>
      <c r="O2650" s="195"/>
      <c r="P2650" s="195"/>
      <c r="R2650" s="195"/>
      <c r="S2650" s="183"/>
      <c r="T2650" s="183"/>
      <c r="U2650" s="183"/>
      <c r="V2650" s="183"/>
      <c r="W2650" s="183"/>
      <c r="X2650" s="183"/>
      <c r="Y2650" s="183"/>
      <c r="Z2650" s="183"/>
      <c r="AA2650" s="183"/>
      <c r="AB2650" s="183"/>
      <c r="AC2650" s="183"/>
      <c r="AD2650" s="183"/>
      <c r="AE2650" s="183"/>
      <c r="AF2650" s="183"/>
      <c r="AG2650" s="183"/>
      <c r="AH2650" s="183"/>
      <c r="AI2650" s="183"/>
      <c r="AJ2650" s="183"/>
      <c r="AK2650" s="183"/>
      <c r="AL2650" s="183"/>
      <c r="AM2650" s="183"/>
      <c r="AN2650" s="183"/>
      <c r="AO2650" s="183"/>
      <c r="AP2650" s="183"/>
      <c r="AQ2650" s="183"/>
      <c r="AR2650" s="183"/>
      <c r="AS2650" s="183"/>
      <c r="AT2650" s="183"/>
      <c r="AU2650" s="183"/>
      <c r="AV2650" s="183"/>
      <c r="AW2650" s="183"/>
      <c r="AX2650" s="183"/>
      <c r="AY2650" s="183"/>
      <c r="AZ2650" s="183"/>
      <c r="BA2650" s="183"/>
      <c r="BB2650" s="183"/>
      <c r="BC2650" s="183"/>
      <c r="BD2650" s="183"/>
      <c r="BE2650" s="183"/>
      <c r="BF2650" s="183"/>
      <c r="BG2650" s="183"/>
      <c r="BH2650" s="183"/>
      <c r="BI2650" s="183"/>
      <c r="BJ2650" s="183"/>
      <c r="BK2650" s="183"/>
      <c r="BL2650" s="183"/>
      <c r="BM2650" s="183"/>
      <c r="BN2650" s="183"/>
      <c r="BO2650" s="183"/>
      <c r="BP2650" s="183"/>
      <c r="BQ2650" s="183"/>
      <c r="BR2650" s="183"/>
      <c r="BS2650" s="183"/>
      <c r="BT2650" s="183"/>
      <c r="BU2650" s="183"/>
      <c r="BV2650" s="183"/>
      <c r="BW2650" s="183"/>
      <c r="BX2650" s="183"/>
      <c r="BY2650" s="183"/>
      <c r="BZ2650" s="183"/>
      <c r="CA2650" s="183"/>
      <c r="CB2650" s="183"/>
      <c r="CC2650" s="183"/>
      <c r="CD2650" s="183"/>
      <c r="CE2650" s="183"/>
      <c r="CF2650" s="183"/>
      <c r="CG2650" s="183"/>
      <c r="CH2650" s="183"/>
      <c r="CI2650" s="183"/>
      <c r="CJ2650" s="183"/>
      <c r="CK2650" s="183"/>
      <c r="CL2650" s="183"/>
    </row>
    <row r="2651" spans="2:90" x14ac:dyDescent="0.4">
      <c r="B2651" s="168" t="s">
        <v>461</v>
      </c>
      <c r="C2651" s="193"/>
      <c r="D2651" s="193"/>
      <c r="E2651" s="193" t="s">
        <v>906</v>
      </c>
      <c r="F2651" s="193"/>
      <c r="G2651" s="193"/>
      <c r="H2651" s="193"/>
      <c r="I2651" s="194"/>
      <c r="J2651" s="194"/>
      <c r="K2651" s="195"/>
      <c r="L2651" s="195"/>
      <c r="M2651" s="195"/>
      <c r="N2651" s="195"/>
      <c r="O2651" s="195"/>
      <c r="P2651" s="195"/>
      <c r="R2651" s="195"/>
      <c r="S2651" s="183" t="str">
        <f t="shared" ref="S2651:AX2651" si="3439">S$18</f>
        <v>S$14</v>
      </c>
      <c r="T2651" s="183" t="str">
        <f t="shared" si="3439"/>
        <v>T$14</v>
      </c>
      <c r="U2651" s="183" t="str">
        <f t="shared" si="3439"/>
        <v>U$14</v>
      </c>
      <c r="V2651" s="183" t="str">
        <f t="shared" si="3439"/>
        <v>V$14</v>
      </c>
      <c r="W2651" s="183" t="str">
        <f t="shared" si="3439"/>
        <v>W$14</v>
      </c>
      <c r="X2651" s="183" t="str">
        <f t="shared" si="3439"/>
        <v>X$14</v>
      </c>
      <c r="Y2651" s="183" t="str">
        <f t="shared" si="3439"/>
        <v>Y$14</v>
      </c>
      <c r="Z2651" s="183" t="str">
        <f t="shared" si="3439"/>
        <v>Z$14</v>
      </c>
      <c r="AA2651" s="183" t="str">
        <f t="shared" si="3439"/>
        <v>AA$14</v>
      </c>
      <c r="AB2651" s="183" t="str">
        <f t="shared" si="3439"/>
        <v>AB$14</v>
      </c>
      <c r="AC2651" s="183" t="str">
        <f t="shared" si="3439"/>
        <v>AC$14</v>
      </c>
      <c r="AD2651" s="183" t="str">
        <f t="shared" si="3439"/>
        <v>AD$14</v>
      </c>
      <c r="AE2651" s="183" t="str">
        <f t="shared" si="3439"/>
        <v>AE$14</v>
      </c>
      <c r="AF2651" s="183" t="str">
        <f t="shared" si="3439"/>
        <v>AF$14</v>
      </c>
      <c r="AG2651" s="183" t="str">
        <f t="shared" si="3439"/>
        <v>AG$14</v>
      </c>
      <c r="AH2651" s="183" t="str">
        <f t="shared" si="3439"/>
        <v>AH$14</v>
      </c>
      <c r="AI2651" s="183" t="str">
        <f t="shared" si="3439"/>
        <v>AI$14</v>
      </c>
      <c r="AJ2651" s="183" t="str">
        <f t="shared" si="3439"/>
        <v>AJ$14</v>
      </c>
      <c r="AK2651" s="183" t="str">
        <f t="shared" si="3439"/>
        <v>AK$14</v>
      </c>
      <c r="AL2651" s="183" t="str">
        <f t="shared" si="3439"/>
        <v>AL$14</v>
      </c>
      <c r="AM2651" s="183" t="str">
        <f t="shared" si="3439"/>
        <v>AM$14</v>
      </c>
      <c r="AN2651" s="183" t="str">
        <f t="shared" si="3439"/>
        <v>AN$14</v>
      </c>
      <c r="AO2651" s="183" t="str">
        <f t="shared" si="3439"/>
        <v>AO$14</v>
      </c>
      <c r="AP2651" s="183" t="str">
        <f t="shared" si="3439"/>
        <v>AP$14</v>
      </c>
      <c r="AQ2651" s="183" t="str">
        <f t="shared" si="3439"/>
        <v>AQ$14</v>
      </c>
      <c r="AR2651" s="183" t="str">
        <f t="shared" si="3439"/>
        <v>AR$14</v>
      </c>
      <c r="AS2651" s="183" t="str">
        <f t="shared" si="3439"/>
        <v>AS$14</v>
      </c>
      <c r="AT2651" s="183" t="str">
        <f t="shared" si="3439"/>
        <v>AT$14</v>
      </c>
      <c r="AU2651" s="183" t="str">
        <f t="shared" si="3439"/>
        <v>AU$14</v>
      </c>
      <c r="AV2651" s="183" t="str">
        <f t="shared" si="3439"/>
        <v>AV$14</v>
      </c>
      <c r="AW2651" s="183" t="str">
        <f t="shared" si="3439"/>
        <v>AW$14</v>
      </c>
      <c r="AX2651" s="183" t="str">
        <f t="shared" si="3439"/>
        <v>AX$14</v>
      </c>
      <c r="AY2651" s="183" t="str">
        <f t="shared" ref="AY2651:CD2651" si="3440">AY$18</f>
        <v>AY$14</v>
      </c>
      <c r="AZ2651" s="183" t="str">
        <f t="shared" si="3440"/>
        <v>AZ$14</v>
      </c>
      <c r="BA2651" s="183" t="str">
        <f t="shared" si="3440"/>
        <v>BA$14</v>
      </c>
      <c r="BB2651" s="183" t="str">
        <f t="shared" si="3440"/>
        <v>BB$14</v>
      </c>
      <c r="BC2651" s="183" t="str">
        <f t="shared" si="3440"/>
        <v>BC$14</v>
      </c>
      <c r="BD2651" s="183" t="str">
        <f t="shared" si="3440"/>
        <v>BD$14</v>
      </c>
      <c r="BE2651" s="183" t="str">
        <f t="shared" si="3440"/>
        <v>BE$14</v>
      </c>
      <c r="BF2651" s="183" t="str">
        <f t="shared" si="3440"/>
        <v>BF$14</v>
      </c>
      <c r="BG2651" s="183" t="str">
        <f t="shared" si="3440"/>
        <v>BG$14</v>
      </c>
      <c r="BH2651" s="183" t="str">
        <f t="shared" si="3440"/>
        <v>BH$14</v>
      </c>
      <c r="BI2651" s="183" t="str">
        <f t="shared" si="3440"/>
        <v>BI$14</v>
      </c>
      <c r="BJ2651" s="183" t="str">
        <f t="shared" si="3440"/>
        <v>BJ$14</v>
      </c>
      <c r="BK2651" s="183" t="str">
        <f t="shared" si="3440"/>
        <v>BK$14</v>
      </c>
      <c r="BL2651" s="183" t="str">
        <f t="shared" si="3440"/>
        <v>BL$14</v>
      </c>
      <c r="BM2651" s="183" t="str">
        <f t="shared" si="3440"/>
        <v>BM$14</v>
      </c>
      <c r="BN2651" s="183" t="str">
        <f t="shared" si="3440"/>
        <v>BN$14</v>
      </c>
      <c r="BO2651" s="183" t="str">
        <f t="shared" si="3440"/>
        <v>BO$14</v>
      </c>
      <c r="BP2651" s="183" t="str">
        <f t="shared" si="3440"/>
        <v>BP$14</v>
      </c>
      <c r="BQ2651" s="183" t="str">
        <f t="shared" si="3440"/>
        <v>BQ$14</v>
      </c>
      <c r="BR2651" s="183" t="str">
        <f t="shared" si="3440"/>
        <v>BR$14</v>
      </c>
      <c r="BS2651" s="183" t="str">
        <f t="shared" si="3440"/>
        <v>BS$14</v>
      </c>
      <c r="BT2651" s="183" t="str">
        <f t="shared" si="3440"/>
        <v>BT$14</v>
      </c>
      <c r="BU2651" s="183" t="str">
        <f t="shared" si="3440"/>
        <v>BU$14</v>
      </c>
      <c r="BV2651" s="183" t="str">
        <f t="shared" si="3440"/>
        <v>BV$14</v>
      </c>
      <c r="BW2651" s="183" t="str">
        <f t="shared" si="3440"/>
        <v>BW$14</v>
      </c>
      <c r="BX2651" s="183" t="str">
        <f t="shared" si="3440"/>
        <v>BX$14</v>
      </c>
      <c r="BY2651" s="183" t="str">
        <f t="shared" si="3440"/>
        <v>BY$14</v>
      </c>
      <c r="BZ2651" s="183" t="str">
        <f t="shared" si="3440"/>
        <v>BZ$14</v>
      </c>
      <c r="CA2651" s="183" t="str">
        <f t="shared" si="3440"/>
        <v>CA$14</v>
      </c>
      <c r="CB2651" s="183" t="str">
        <f t="shared" si="3440"/>
        <v>CB$14</v>
      </c>
      <c r="CC2651" s="183" t="str">
        <f t="shared" si="3440"/>
        <v>CC$14</v>
      </c>
      <c r="CD2651" s="183" t="str">
        <f t="shared" si="3440"/>
        <v>CD$14</v>
      </c>
      <c r="CE2651" s="183" t="str">
        <f t="shared" ref="CE2651:CL2651" si="3441">CE$18</f>
        <v>CE$14</v>
      </c>
      <c r="CF2651" s="183" t="str">
        <f t="shared" si="3441"/>
        <v>CF$14</v>
      </c>
      <c r="CG2651" s="183" t="str">
        <f t="shared" si="3441"/>
        <v>CG$14</v>
      </c>
      <c r="CH2651" s="183" t="str">
        <f t="shared" si="3441"/>
        <v>CH$14</v>
      </c>
      <c r="CI2651" s="183" t="str">
        <f t="shared" si="3441"/>
        <v>CI$14</v>
      </c>
      <c r="CJ2651" s="183" t="str">
        <f t="shared" si="3441"/>
        <v>CJ$14</v>
      </c>
      <c r="CK2651" s="183" t="str">
        <f t="shared" si="3441"/>
        <v>CK$14</v>
      </c>
      <c r="CL2651" s="183" t="str">
        <f t="shared" si="3441"/>
        <v>CL$14</v>
      </c>
    </row>
    <row r="2652" spans="2:90" x14ac:dyDescent="0.4">
      <c r="B2652" s="168" t="s">
        <v>462</v>
      </c>
      <c r="C2652" s="193"/>
      <c r="D2652" s="193"/>
      <c r="E2652" s="193" t="s">
        <v>906</v>
      </c>
      <c r="F2652" s="193"/>
      <c r="G2652" s="193"/>
      <c r="H2652" s="193"/>
      <c r="I2652" s="194"/>
      <c r="J2652" s="194"/>
      <c r="K2652" s="195"/>
      <c r="L2652" s="195"/>
      <c r="M2652" s="195"/>
      <c r="N2652" s="195"/>
      <c r="O2652" s="195"/>
      <c r="P2652" s="195"/>
      <c r="R2652" s="195"/>
      <c r="S2652" s="183" t="str">
        <f t="shared" ref="S2652:AX2652" si="3442">S$19</f>
        <v>S$15</v>
      </c>
      <c r="T2652" s="183" t="str">
        <f t="shared" si="3442"/>
        <v>T$15</v>
      </c>
      <c r="U2652" s="183" t="str">
        <f t="shared" si="3442"/>
        <v>U$15</v>
      </c>
      <c r="V2652" s="183" t="str">
        <f t="shared" si="3442"/>
        <v>V$15</v>
      </c>
      <c r="W2652" s="183" t="str">
        <f t="shared" si="3442"/>
        <v>W$15</v>
      </c>
      <c r="X2652" s="183" t="str">
        <f t="shared" si="3442"/>
        <v>X$15</v>
      </c>
      <c r="Y2652" s="183" t="str">
        <f t="shared" si="3442"/>
        <v>Y$15</v>
      </c>
      <c r="Z2652" s="183" t="str">
        <f t="shared" si="3442"/>
        <v>Z$15</v>
      </c>
      <c r="AA2652" s="183" t="str">
        <f t="shared" si="3442"/>
        <v>AA$15</v>
      </c>
      <c r="AB2652" s="183" t="str">
        <f t="shared" si="3442"/>
        <v>AB$15</v>
      </c>
      <c r="AC2652" s="183" t="str">
        <f t="shared" si="3442"/>
        <v>AC$15</v>
      </c>
      <c r="AD2652" s="183" t="str">
        <f t="shared" si="3442"/>
        <v>AD$15</v>
      </c>
      <c r="AE2652" s="183" t="str">
        <f t="shared" si="3442"/>
        <v>AE$15</v>
      </c>
      <c r="AF2652" s="183" t="str">
        <f t="shared" si="3442"/>
        <v>AF$15</v>
      </c>
      <c r="AG2652" s="183" t="str">
        <f t="shared" si="3442"/>
        <v>AG$15</v>
      </c>
      <c r="AH2652" s="183" t="str">
        <f t="shared" si="3442"/>
        <v>AH$15</v>
      </c>
      <c r="AI2652" s="183" t="str">
        <f t="shared" si="3442"/>
        <v>AI$15</v>
      </c>
      <c r="AJ2652" s="183" t="str">
        <f t="shared" si="3442"/>
        <v>AJ$15</v>
      </c>
      <c r="AK2652" s="183" t="str">
        <f t="shared" si="3442"/>
        <v>AK$15</v>
      </c>
      <c r="AL2652" s="183" t="str">
        <f t="shared" si="3442"/>
        <v>AL$15</v>
      </c>
      <c r="AM2652" s="183" t="str">
        <f t="shared" si="3442"/>
        <v>AM$15</v>
      </c>
      <c r="AN2652" s="183" t="str">
        <f t="shared" si="3442"/>
        <v>AN$15</v>
      </c>
      <c r="AO2652" s="183" t="str">
        <f t="shared" si="3442"/>
        <v>AO$15</v>
      </c>
      <c r="AP2652" s="183" t="str">
        <f t="shared" si="3442"/>
        <v>AP$15</v>
      </c>
      <c r="AQ2652" s="183" t="str">
        <f t="shared" si="3442"/>
        <v>AQ$15</v>
      </c>
      <c r="AR2652" s="183" t="str">
        <f t="shared" si="3442"/>
        <v>AR$15</v>
      </c>
      <c r="AS2652" s="183" t="str">
        <f t="shared" si="3442"/>
        <v>AS$15</v>
      </c>
      <c r="AT2652" s="183" t="str">
        <f t="shared" si="3442"/>
        <v>AT$15</v>
      </c>
      <c r="AU2652" s="183" t="str">
        <f t="shared" si="3442"/>
        <v>AU$15</v>
      </c>
      <c r="AV2652" s="183" t="str">
        <f t="shared" si="3442"/>
        <v>AV$15</v>
      </c>
      <c r="AW2652" s="183" t="str">
        <f t="shared" si="3442"/>
        <v>AW$15</v>
      </c>
      <c r="AX2652" s="183" t="str">
        <f t="shared" si="3442"/>
        <v>AX$15</v>
      </c>
      <c r="AY2652" s="183" t="str">
        <f t="shared" ref="AY2652:CD2652" si="3443">AY$19</f>
        <v>AY$15</v>
      </c>
      <c r="AZ2652" s="183" t="str">
        <f t="shared" si="3443"/>
        <v>AZ$15</v>
      </c>
      <c r="BA2652" s="183" t="str">
        <f t="shared" si="3443"/>
        <v>BA$15</v>
      </c>
      <c r="BB2652" s="183" t="str">
        <f t="shared" si="3443"/>
        <v>BB$15</v>
      </c>
      <c r="BC2652" s="183" t="str">
        <f t="shared" si="3443"/>
        <v>BC$15</v>
      </c>
      <c r="BD2652" s="183" t="str">
        <f t="shared" si="3443"/>
        <v>BD$15</v>
      </c>
      <c r="BE2652" s="183" t="str">
        <f t="shared" si="3443"/>
        <v>BE$15</v>
      </c>
      <c r="BF2652" s="183" t="str">
        <f t="shared" si="3443"/>
        <v>BF$15</v>
      </c>
      <c r="BG2652" s="183" t="str">
        <f t="shared" si="3443"/>
        <v>BG$15</v>
      </c>
      <c r="BH2652" s="183" t="str">
        <f t="shared" si="3443"/>
        <v>BH$15</v>
      </c>
      <c r="BI2652" s="183" t="str">
        <f t="shared" si="3443"/>
        <v>BI$15</v>
      </c>
      <c r="BJ2652" s="183" t="str">
        <f t="shared" si="3443"/>
        <v>BJ$15</v>
      </c>
      <c r="BK2652" s="183" t="str">
        <f t="shared" si="3443"/>
        <v>BK$15</v>
      </c>
      <c r="BL2652" s="183" t="str">
        <f t="shared" si="3443"/>
        <v>BL$15</v>
      </c>
      <c r="BM2652" s="183" t="str">
        <f t="shared" si="3443"/>
        <v>BM$15</v>
      </c>
      <c r="BN2652" s="183" t="str">
        <f t="shared" si="3443"/>
        <v>BN$15</v>
      </c>
      <c r="BO2652" s="183" t="str">
        <f t="shared" si="3443"/>
        <v>BO$15</v>
      </c>
      <c r="BP2652" s="183" t="str">
        <f t="shared" si="3443"/>
        <v>BP$15</v>
      </c>
      <c r="BQ2652" s="183" t="str">
        <f t="shared" si="3443"/>
        <v>BQ$15</v>
      </c>
      <c r="BR2652" s="183" t="str">
        <f t="shared" si="3443"/>
        <v>BR$15</v>
      </c>
      <c r="BS2652" s="183" t="str">
        <f t="shared" si="3443"/>
        <v>BS$15</v>
      </c>
      <c r="BT2652" s="183" t="str">
        <f t="shared" si="3443"/>
        <v>BT$15</v>
      </c>
      <c r="BU2652" s="183" t="str">
        <f t="shared" si="3443"/>
        <v>BU$15</v>
      </c>
      <c r="BV2652" s="183" t="str">
        <f t="shared" si="3443"/>
        <v>BV$15</v>
      </c>
      <c r="BW2652" s="183" t="str">
        <f t="shared" si="3443"/>
        <v>BW$15</v>
      </c>
      <c r="BX2652" s="183" t="str">
        <f t="shared" si="3443"/>
        <v>BX$15</v>
      </c>
      <c r="BY2652" s="183" t="str">
        <f t="shared" si="3443"/>
        <v>BY$15</v>
      </c>
      <c r="BZ2652" s="183" t="str">
        <f t="shared" si="3443"/>
        <v>BZ$15</v>
      </c>
      <c r="CA2652" s="183" t="str">
        <f t="shared" si="3443"/>
        <v>CA$15</v>
      </c>
      <c r="CB2652" s="183" t="str">
        <f t="shared" si="3443"/>
        <v>CB$15</v>
      </c>
      <c r="CC2652" s="183" t="str">
        <f t="shared" si="3443"/>
        <v>CC$15</v>
      </c>
      <c r="CD2652" s="183" t="str">
        <f t="shared" si="3443"/>
        <v>CD$15</v>
      </c>
      <c r="CE2652" s="183" t="str">
        <f t="shared" ref="CE2652:CL2652" si="3444">CE$19</f>
        <v>CE$15</v>
      </c>
      <c r="CF2652" s="183" t="str">
        <f t="shared" si="3444"/>
        <v>CF$15</v>
      </c>
      <c r="CG2652" s="183" t="str">
        <f t="shared" si="3444"/>
        <v>CG$15</v>
      </c>
      <c r="CH2652" s="183" t="str">
        <f t="shared" si="3444"/>
        <v>CH$15</v>
      </c>
      <c r="CI2652" s="183" t="str">
        <f t="shared" si="3444"/>
        <v>CI$15</v>
      </c>
      <c r="CJ2652" s="183" t="str">
        <f t="shared" si="3444"/>
        <v>CJ$15</v>
      </c>
      <c r="CK2652" s="183" t="str">
        <f t="shared" si="3444"/>
        <v>CK$15</v>
      </c>
      <c r="CL2652" s="183" t="str">
        <f t="shared" si="3444"/>
        <v>CL$15</v>
      </c>
    </row>
    <row r="2653" spans="2:90" x14ac:dyDescent="0.4">
      <c r="B2653" s="70" t="s">
        <v>530</v>
      </c>
      <c r="C2653" s="48"/>
      <c r="D2653" s="48" t="s">
        <v>529</v>
      </c>
      <c r="E2653" s="48" t="s">
        <v>529</v>
      </c>
      <c r="F2653" s="48" t="s">
        <v>531</v>
      </c>
      <c r="G2653" s="48" t="s">
        <v>243</v>
      </c>
      <c r="H2653" s="48"/>
      <c r="I2653" s="277"/>
      <c r="J2653" s="277"/>
      <c r="K2653" s="48"/>
      <c r="L2653" s="48"/>
      <c r="M2653" s="48"/>
      <c r="N2653" s="48"/>
      <c r="O2653" s="48"/>
      <c r="P2653" s="48"/>
      <c r="R2653" s="70"/>
      <c r="S2653" s="278"/>
      <c r="T2653" s="278"/>
      <c r="U2653" s="278"/>
      <c r="V2653" s="278"/>
      <c r="W2653" s="278"/>
      <c r="X2653" s="278"/>
      <c r="Y2653" s="278"/>
      <c r="Z2653" s="278"/>
      <c r="AA2653" s="278"/>
      <c r="AB2653" s="278"/>
      <c r="AC2653" s="278"/>
      <c r="AD2653" s="278"/>
      <c r="AE2653" s="278"/>
      <c r="AF2653" s="278"/>
      <c r="AG2653" s="278"/>
      <c r="AH2653" s="278"/>
      <c r="AI2653" s="278"/>
      <c r="AJ2653" s="278"/>
      <c r="AK2653" s="278"/>
      <c r="AL2653" s="278"/>
      <c r="AM2653" s="278"/>
      <c r="AN2653" s="278"/>
      <c r="AO2653" s="278"/>
      <c r="AP2653" s="278"/>
      <c r="AQ2653" s="278"/>
      <c r="AR2653" s="278"/>
      <c r="AS2653" s="278"/>
      <c r="AT2653" s="278"/>
      <c r="AU2653" s="278"/>
      <c r="AV2653" s="278"/>
      <c r="AW2653" s="278"/>
      <c r="AX2653" s="278"/>
      <c r="AY2653" s="278"/>
      <c r="AZ2653" s="278"/>
      <c r="BA2653" s="278"/>
      <c r="BB2653" s="278"/>
      <c r="BC2653" s="278"/>
      <c r="BD2653" s="278"/>
      <c r="BE2653" s="278"/>
      <c r="BF2653" s="278"/>
      <c r="BG2653" s="278"/>
      <c r="BH2653" s="278"/>
      <c r="BI2653" s="278"/>
      <c r="BJ2653" s="278"/>
      <c r="BK2653" s="278"/>
      <c r="BL2653" s="278"/>
      <c r="BM2653" s="278"/>
      <c r="BN2653" s="278"/>
      <c r="BO2653" s="278"/>
      <c r="BP2653" s="278"/>
      <c r="BQ2653" s="278"/>
      <c r="BR2653" s="278"/>
      <c r="BS2653" s="278"/>
      <c r="BT2653" s="278"/>
      <c r="BU2653" s="278"/>
      <c r="BV2653" s="278"/>
      <c r="BW2653" s="278"/>
      <c r="BX2653" s="278"/>
      <c r="BY2653" s="278"/>
      <c r="BZ2653" s="278"/>
      <c r="CA2653" s="278"/>
      <c r="CB2653" s="278"/>
      <c r="CC2653" s="278"/>
      <c r="CD2653" s="278"/>
      <c r="CE2653" s="278"/>
      <c r="CF2653" s="278"/>
      <c r="CG2653" s="278"/>
      <c r="CH2653" s="278"/>
      <c r="CI2653" s="278"/>
      <c r="CJ2653" s="278"/>
      <c r="CK2653" s="278"/>
      <c r="CL2653" s="278"/>
    </row>
    <row r="2654" spans="2:90" x14ac:dyDescent="0.4">
      <c r="B2654" s="120" t="str">
        <f>"Long-term libaility - "&amp;(SUBSTITUTE(B2653,":",""))</f>
        <v>Long-term libaility - Fixed constant long-term liability</v>
      </c>
      <c r="C2654" t="s">
        <v>237</v>
      </c>
      <c r="D2654" t="s">
        <v>529</v>
      </c>
      <c r="E2654" t="s">
        <v>906</v>
      </c>
      <c r="G2654" t="str">
        <f>E2654</f>
        <v/>
      </c>
      <c r="J2654" s="74">
        <v>1000</v>
      </c>
      <c r="K2654" s="53">
        <f>SUMIF($4:$4,K$2,2654:2654)</f>
        <v>1000</v>
      </c>
      <c r="L2654" s="53">
        <f>SUMIF($4:$4,L$2,2654:2654)</f>
        <v>1000</v>
      </c>
      <c r="M2654" s="53">
        <f>SUMIF($4:$4,M$2,2654:2654)</f>
        <v>1000</v>
      </c>
      <c r="N2654" s="53">
        <f>SUMIF($4:$4,N$2,2654:2654)</f>
        <v>1000</v>
      </c>
      <c r="O2654" s="53">
        <f>SUMIF($4:$4,O$2,2654:2654)</f>
        <v>1000</v>
      </c>
      <c r="P2654" s="53">
        <f>SUMIF($4:$4,P$2,2654:2654)</f>
        <v>1000</v>
      </c>
      <c r="R2654" s="24">
        <f>$J2654</f>
        <v>1000</v>
      </c>
      <c r="S2654" s="80">
        <f t="shared" ref="S2654:T2654" si="3445">R2654</f>
        <v>1000</v>
      </c>
      <c r="T2654" s="80">
        <f t="shared" si="3445"/>
        <v>1000</v>
      </c>
      <c r="U2654" s="80">
        <f t="shared" ref="U2654" si="3446">T2654</f>
        <v>1000</v>
      </c>
      <c r="V2654" s="80">
        <f t="shared" ref="V2654" si="3447">U2654</f>
        <v>1000</v>
      </c>
      <c r="W2654" s="80">
        <f t="shared" ref="W2654" si="3448">V2654</f>
        <v>1000</v>
      </c>
      <c r="X2654" s="80">
        <f t="shared" ref="X2654" si="3449">W2654</f>
        <v>1000</v>
      </c>
      <c r="Y2654" s="80">
        <f t="shared" ref="Y2654" si="3450">X2654</f>
        <v>1000</v>
      </c>
      <c r="Z2654" s="80">
        <f t="shared" ref="Z2654" si="3451">Y2654</f>
        <v>1000</v>
      </c>
      <c r="AA2654" s="80">
        <f t="shared" ref="AA2654" si="3452">Z2654</f>
        <v>1000</v>
      </c>
      <c r="AB2654" s="80">
        <f t="shared" ref="AB2654" si="3453">AA2654</f>
        <v>1000</v>
      </c>
      <c r="AC2654" s="80">
        <f t="shared" ref="AC2654" si="3454">AB2654</f>
        <v>1000</v>
      </c>
      <c r="AD2654" s="80">
        <f t="shared" ref="AD2654" si="3455">AC2654</f>
        <v>1000</v>
      </c>
      <c r="AE2654" s="80">
        <f t="shared" ref="AE2654" si="3456">AD2654</f>
        <v>1000</v>
      </c>
      <c r="AF2654" s="80">
        <f t="shared" ref="AF2654" si="3457">AE2654</f>
        <v>1000</v>
      </c>
      <c r="AG2654" s="80">
        <f t="shared" ref="AG2654" si="3458">AF2654</f>
        <v>1000</v>
      </c>
      <c r="AH2654" s="80">
        <f t="shared" ref="AH2654" si="3459">AG2654</f>
        <v>1000</v>
      </c>
      <c r="AI2654" s="80">
        <f t="shared" ref="AI2654" si="3460">AH2654</f>
        <v>1000</v>
      </c>
      <c r="AJ2654" s="80">
        <f t="shared" ref="AJ2654" si="3461">AI2654</f>
        <v>1000</v>
      </c>
      <c r="AK2654" s="80">
        <f t="shared" ref="AK2654" si="3462">AJ2654</f>
        <v>1000</v>
      </c>
      <c r="AL2654" s="80">
        <f t="shared" ref="AL2654" si="3463">AK2654</f>
        <v>1000</v>
      </c>
      <c r="AM2654" s="80">
        <f t="shared" ref="AM2654" si="3464">AL2654</f>
        <v>1000</v>
      </c>
      <c r="AN2654" s="80">
        <f t="shared" ref="AN2654" si="3465">AM2654</f>
        <v>1000</v>
      </c>
      <c r="AO2654" s="80">
        <f t="shared" ref="AO2654" si="3466">AN2654</f>
        <v>1000</v>
      </c>
      <c r="AP2654" s="80">
        <f t="shared" ref="AP2654" si="3467">AO2654</f>
        <v>1000</v>
      </c>
      <c r="AQ2654" s="80">
        <f t="shared" ref="AQ2654" si="3468">AP2654</f>
        <v>1000</v>
      </c>
      <c r="AR2654" s="80">
        <f t="shared" ref="AR2654" si="3469">AQ2654</f>
        <v>1000</v>
      </c>
      <c r="AS2654" s="80">
        <f t="shared" ref="AS2654" si="3470">AR2654</f>
        <v>1000</v>
      </c>
      <c r="AT2654" s="80">
        <f t="shared" ref="AT2654" si="3471">AS2654</f>
        <v>1000</v>
      </c>
      <c r="AU2654" s="80">
        <f t="shared" ref="AU2654" si="3472">AT2654</f>
        <v>1000</v>
      </c>
      <c r="AV2654" s="80">
        <f t="shared" ref="AV2654" si="3473">AU2654</f>
        <v>1000</v>
      </c>
      <c r="AW2654" s="80">
        <f t="shared" ref="AW2654" si="3474">AV2654</f>
        <v>1000</v>
      </c>
      <c r="AX2654" s="80">
        <f t="shared" ref="AX2654" si="3475">AW2654</f>
        <v>1000</v>
      </c>
      <c r="AY2654" s="80">
        <f t="shared" ref="AY2654" si="3476">AX2654</f>
        <v>1000</v>
      </c>
      <c r="AZ2654" s="80">
        <f t="shared" ref="AZ2654" si="3477">AY2654</f>
        <v>1000</v>
      </c>
      <c r="BA2654" s="80">
        <f t="shared" ref="BA2654" si="3478">AZ2654</f>
        <v>1000</v>
      </c>
      <c r="BB2654" s="80">
        <f t="shared" ref="BB2654" si="3479">BA2654</f>
        <v>1000</v>
      </c>
      <c r="BC2654" s="80">
        <f t="shared" ref="BC2654" si="3480">BB2654</f>
        <v>1000</v>
      </c>
      <c r="BD2654" s="80">
        <f t="shared" ref="BD2654" si="3481">BC2654</f>
        <v>1000</v>
      </c>
      <c r="BE2654" s="80">
        <f t="shared" ref="BE2654" si="3482">BD2654</f>
        <v>1000</v>
      </c>
      <c r="BF2654" s="80">
        <f t="shared" ref="BF2654" si="3483">BE2654</f>
        <v>1000</v>
      </c>
      <c r="BG2654" s="80">
        <f t="shared" ref="BG2654" si="3484">BF2654</f>
        <v>1000</v>
      </c>
      <c r="BH2654" s="80">
        <f t="shared" ref="BH2654" si="3485">BG2654</f>
        <v>1000</v>
      </c>
      <c r="BI2654" s="80">
        <f t="shared" ref="BI2654" si="3486">BH2654</f>
        <v>1000</v>
      </c>
      <c r="BJ2654" s="80">
        <f t="shared" ref="BJ2654" si="3487">BI2654</f>
        <v>1000</v>
      </c>
      <c r="BK2654" s="80">
        <f t="shared" ref="BK2654" si="3488">BJ2654</f>
        <v>1000</v>
      </c>
      <c r="BL2654" s="80">
        <f t="shared" ref="BL2654" si="3489">BK2654</f>
        <v>1000</v>
      </c>
      <c r="BM2654" s="80">
        <f t="shared" ref="BM2654" si="3490">BL2654</f>
        <v>1000</v>
      </c>
      <c r="BN2654" s="80">
        <f t="shared" ref="BN2654" si="3491">BM2654</f>
        <v>1000</v>
      </c>
      <c r="BO2654" s="80">
        <f t="shared" ref="BO2654" si="3492">BN2654</f>
        <v>1000</v>
      </c>
      <c r="BP2654" s="80">
        <f t="shared" ref="BP2654" si="3493">BO2654</f>
        <v>1000</v>
      </c>
      <c r="BQ2654" s="80">
        <f t="shared" ref="BQ2654" si="3494">BP2654</f>
        <v>1000</v>
      </c>
      <c r="BR2654" s="80">
        <f t="shared" ref="BR2654" si="3495">BQ2654</f>
        <v>1000</v>
      </c>
      <c r="BS2654" s="80">
        <f t="shared" ref="BS2654" si="3496">BR2654</f>
        <v>1000</v>
      </c>
      <c r="BT2654" s="80">
        <f t="shared" ref="BT2654" si="3497">BS2654</f>
        <v>1000</v>
      </c>
      <c r="BU2654" s="80">
        <f t="shared" ref="BU2654" si="3498">BT2654</f>
        <v>1000</v>
      </c>
      <c r="BV2654" s="80">
        <f t="shared" ref="BV2654" si="3499">BU2654</f>
        <v>1000</v>
      </c>
      <c r="BW2654" s="80">
        <f t="shared" ref="BW2654" si="3500">BV2654</f>
        <v>1000</v>
      </c>
      <c r="BX2654" s="80">
        <f t="shared" ref="BX2654" si="3501">BW2654</f>
        <v>1000</v>
      </c>
      <c r="BY2654" s="80">
        <f t="shared" ref="BY2654" si="3502">BX2654</f>
        <v>1000</v>
      </c>
      <c r="BZ2654" s="80">
        <f t="shared" ref="BZ2654" si="3503">BY2654</f>
        <v>1000</v>
      </c>
      <c r="CA2654" s="80">
        <f t="shared" ref="CA2654" si="3504">BZ2654</f>
        <v>1000</v>
      </c>
      <c r="CB2654" s="80">
        <f t="shared" ref="CB2654" si="3505">CA2654</f>
        <v>1000</v>
      </c>
      <c r="CC2654" s="80">
        <f t="shared" ref="CC2654" si="3506">CB2654</f>
        <v>1000</v>
      </c>
      <c r="CD2654" s="80">
        <f t="shared" ref="CD2654" si="3507">CC2654</f>
        <v>1000</v>
      </c>
      <c r="CE2654" s="80">
        <f t="shared" ref="CE2654" si="3508">CD2654</f>
        <v>1000</v>
      </c>
      <c r="CF2654" s="80">
        <f>CE2654</f>
        <v>1000</v>
      </c>
      <c r="CG2654" s="80">
        <f t="shared" ref="CG2654" si="3509">CF2654</f>
        <v>1000</v>
      </c>
      <c r="CH2654" s="80">
        <f t="shared" ref="CH2654" si="3510">CG2654</f>
        <v>1000</v>
      </c>
      <c r="CI2654" s="80">
        <f t="shared" ref="CI2654" si="3511">CH2654</f>
        <v>1000</v>
      </c>
      <c r="CJ2654" s="80">
        <f t="shared" ref="CJ2654" si="3512">CI2654</f>
        <v>1000</v>
      </c>
      <c r="CK2654" s="80">
        <f t="shared" ref="CK2654:CL2654" si="3513">CJ2654</f>
        <v>1000</v>
      </c>
      <c r="CL2654" s="80">
        <f t="shared" si="3513"/>
        <v>1000</v>
      </c>
    </row>
    <row r="2655" spans="2:90" x14ac:dyDescent="0.4">
      <c r="B2655" s="121"/>
      <c r="C2655" s="27"/>
      <c r="D2655" s="27" t="s">
        <v>529</v>
      </c>
      <c r="E2655" s="27" t="s">
        <v>906</v>
      </c>
      <c r="F2655" s="27"/>
      <c r="G2655" s="27"/>
      <c r="H2655" s="27"/>
      <c r="I2655" s="77"/>
      <c r="J2655" s="77"/>
      <c r="K2655" s="28"/>
      <c r="L2655" s="28"/>
      <c r="M2655" s="28"/>
      <c r="N2655" s="28"/>
      <c r="O2655" s="28"/>
      <c r="P2655" s="28"/>
      <c r="R2655" s="33"/>
      <c r="S2655" s="77"/>
      <c r="T2655" s="77"/>
      <c r="U2655" s="77"/>
      <c r="V2655" s="77"/>
      <c r="W2655" s="77"/>
      <c r="X2655" s="77"/>
      <c r="Y2655" s="77"/>
      <c r="Z2655" s="77"/>
      <c r="AA2655" s="77"/>
      <c r="AB2655" s="77"/>
      <c r="AC2655" s="77"/>
      <c r="AD2655" s="77"/>
      <c r="AE2655" s="77"/>
      <c r="AF2655" s="77"/>
      <c r="AG2655" s="77"/>
      <c r="AH2655" s="77"/>
      <c r="AI2655" s="77"/>
      <c r="AJ2655" s="77"/>
      <c r="AK2655" s="77"/>
      <c r="AL2655" s="77"/>
      <c r="AM2655" s="77"/>
      <c r="AN2655" s="77"/>
      <c r="AO2655" s="77"/>
      <c r="AP2655" s="77"/>
      <c r="AQ2655" s="77"/>
      <c r="AR2655" s="77"/>
      <c r="AS2655" s="77"/>
      <c r="AT2655" s="77"/>
      <c r="AU2655" s="77"/>
      <c r="AV2655" s="77"/>
      <c r="AW2655" s="77"/>
      <c r="AX2655" s="77"/>
      <c r="AY2655" s="77"/>
      <c r="AZ2655" s="77"/>
      <c r="BA2655" s="77"/>
      <c r="BB2655" s="77"/>
      <c r="BC2655" s="77"/>
      <c r="BD2655" s="77"/>
      <c r="BE2655" s="77"/>
      <c r="BF2655" s="77"/>
      <c r="BG2655" s="77"/>
      <c r="BH2655" s="77"/>
      <c r="BI2655" s="77"/>
      <c r="BJ2655" s="77"/>
      <c r="BK2655" s="77"/>
      <c r="BL2655" s="77"/>
      <c r="BM2655" s="77"/>
      <c r="BN2655" s="77"/>
      <c r="BO2655" s="77"/>
      <c r="BP2655" s="77"/>
      <c r="BQ2655" s="77"/>
      <c r="BR2655" s="77"/>
      <c r="BS2655" s="77"/>
      <c r="BT2655" s="77"/>
      <c r="BU2655" s="77"/>
      <c r="BV2655" s="77"/>
      <c r="BW2655" s="77"/>
      <c r="BX2655" s="77"/>
      <c r="BY2655" s="77"/>
      <c r="BZ2655" s="77"/>
      <c r="CA2655" s="77"/>
      <c r="CB2655" s="77"/>
      <c r="CC2655" s="77"/>
      <c r="CD2655" s="77"/>
      <c r="CE2655" s="77"/>
      <c r="CF2655" s="77"/>
      <c r="CG2655" s="77"/>
      <c r="CH2655" s="77"/>
      <c r="CI2655" s="77"/>
      <c r="CJ2655" s="77"/>
      <c r="CK2655" s="77"/>
      <c r="CL2655" s="77"/>
    </row>
    <row r="2656" spans="2:90" x14ac:dyDescent="0.4">
      <c r="B2656" s="120" t="str">
        <f>"Net proceeds/(repayment) of "&amp;SUBSTITUTE(B2654,":","")</f>
        <v>Net proceeds/(repayment) of Long-term libaility - Fixed constant long-term liability</v>
      </c>
      <c r="C2656" t="s">
        <v>236</v>
      </c>
      <c r="D2656" t="s">
        <v>529</v>
      </c>
      <c r="E2656" t="s">
        <v>906</v>
      </c>
      <c r="I2656" s="74"/>
      <c r="J2656" s="74"/>
      <c r="K2656" s="53">
        <f>SUMIF($3:$3,K$2,2656:2656)</f>
        <v>0</v>
      </c>
      <c r="L2656" s="53">
        <f>SUMIF($3:$3,L$2,2656:2656)</f>
        <v>0</v>
      </c>
      <c r="M2656" s="53">
        <f>SUMIF($3:$3,M$2,2656:2656)</f>
        <v>0</v>
      </c>
      <c r="N2656" s="53">
        <f>SUMIF($3:$3,N$2,2656:2656)</f>
        <v>0</v>
      </c>
      <c r="O2656" s="53">
        <f>SUMIF($3:$3,O$2,2656:2656)</f>
        <v>0</v>
      </c>
      <c r="P2656" s="53">
        <f>SUMIF($3:$3,P$2,2656:2656)</f>
        <v>0</v>
      </c>
      <c r="R2656" s="24"/>
      <c r="S2656" s="80">
        <f t="shared" ref="S2656:CE2656" si="3514">S2654-R2654</f>
        <v>0</v>
      </c>
      <c r="T2656" s="80">
        <f t="shared" si="3514"/>
        <v>0</v>
      </c>
      <c r="U2656" s="80">
        <f t="shared" si="3514"/>
        <v>0</v>
      </c>
      <c r="V2656" s="80">
        <f t="shared" si="3514"/>
        <v>0</v>
      </c>
      <c r="W2656" s="80">
        <f t="shared" si="3514"/>
        <v>0</v>
      </c>
      <c r="X2656" s="80">
        <f t="shared" si="3514"/>
        <v>0</v>
      </c>
      <c r="Y2656" s="80">
        <f t="shared" si="3514"/>
        <v>0</v>
      </c>
      <c r="Z2656" s="80">
        <f t="shared" si="3514"/>
        <v>0</v>
      </c>
      <c r="AA2656" s="80">
        <f t="shared" si="3514"/>
        <v>0</v>
      </c>
      <c r="AB2656" s="80">
        <f t="shared" si="3514"/>
        <v>0</v>
      </c>
      <c r="AC2656" s="80">
        <f t="shared" si="3514"/>
        <v>0</v>
      </c>
      <c r="AD2656" s="80">
        <f t="shared" si="3514"/>
        <v>0</v>
      </c>
      <c r="AE2656" s="80">
        <f t="shared" si="3514"/>
        <v>0</v>
      </c>
      <c r="AF2656" s="80">
        <f t="shared" si="3514"/>
        <v>0</v>
      </c>
      <c r="AG2656" s="80">
        <f t="shared" si="3514"/>
        <v>0</v>
      </c>
      <c r="AH2656" s="80">
        <f t="shared" si="3514"/>
        <v>0</v>
      </c>
      <c r="AI2656" s="80">
        <f t="shared" si="3514"/>
        <v>0</v>
      </c>
      <c r="AJ2656" s="80">
        <f t="shared" si="3514"/>
        <v>0</v>
      </c>
      <c r="AK2656" s="80">
        <f t="shared" si="3514"/>
        <v>0</v>
      </c>
      <c r="AL2656" s="80">
        <f t="shared" si="3514"/>
        <v>0</v>
      </c>
      <c r="AM2656" s="80">
        <f t="shared" si="3514"/>
        <v>0</v>
      </c>
      <c r="AN2656" s="80">
        <f t="shared" si="3514"/>
        <v>0</v>
      </c>
      <c r="AO2656" s="80">
        <f t="shared" si="3514"/>
        <v>0</v>
      </c>
      <c r="AP2656" s="80">
        <f t="shared" si="3514"/>
        <v>0</v>
      </c>
      <c r="AQ2656" s="80">
        <f t="shared" si="3514"/>
        <v>0</v>
      </c>
      <c r="AR2656" s="80">
        <f t="shared" si="3514"/>
        <v>0</v>
      </c>
      <c r="AS2656" s="80">
        <f t="shared" si="3514"/>
        <v>0</v>
      </c>
      <c r="AT2656" s="80">
        <f t="shared" si="3514"/>
        <v>0</v>
      </c>
      <c r="AU2656" s="80">
        <f t="shared" si="3514"/>
        <v>0</v>
      </c>
      <c r="AV2656" s="80">
        <f t="shared" si="3514"/>
        <v>0</v>
      </c>
      <c r="AW2656" s="80">
        <f t="shared" si="3514"/>
        <v>0</v>
      </c>
      <c r="AX2656" s="80">
        <f t="shared" si="3514"/>
        <v>0</v>
      </c>
      <c r="AY2656" s="80">
        <f t="shared" si="3514"/>
        <v>0</v>
      </c>
      <c r="AZ2656" s="80">
        <f t="shared" si="3514"/>
        <v>0</v>
      </c>
      <c r="BA2656" s="80">
        <f t="shared" si="3514"/>
        <v>0</v>
      </c>
      <c r="BB2656" s="80">
        <f t="shared" si="3514"/>
        <v>0</v>
      </c>
      <c r="BC2656" s="80">
        <f t="shared" si="3514"/>
        <v>0</v>
      </c>
      <c r="BD2656" s="80">
        <f t="shared" si="3514"/>
        <v>0</v>
      </c>
      <c r="BE2656" s="80">
        <f t="shared" si="3514"/>
        <v>0</v>
      </c>
      <c r="BF2656" s="80">
        <f t="shared" si="3514"/>
        <v>0</v>
      </c>
      <c r="BG2656" s="80">
        <f t="shared" si="3514"/>
        <v>0</v>
      </c>
      <c r="BH2656" s="80">
        <f t="shared" si="3514"/>
        <v>0</v>
      </c>
      <c r="BI2656" s="80">
        <f t="shared" si="3514"/>
        <v>0</v>
      </c>
      <c r="BJ2656" s="80">
        <f t="shared" si="3514"/>
        <v>0</v>
      </c>
      <c r="BK2656" s="80">
        <f t="shared" si="3514"/>
        <v>0</v>
      </c>
      <c r="BL2656" s="80">
        <f t="shared" si="3514"/>
        <v>0</v>
      </c>
      <c r="BM2656" s="80">
        <f t="shared" si="3514"/>
        <v>0</v>
      </c>
      <c r="BN2656" s="80">
        <f t="shared" si="3514"/>
        <v>0</v>
      </c>
      <c r="BO2656" s="80">
        <f t="shared" si="3514"/>
        <v>0</v>
      </c>
      <c r="BP2656" s="80">
        <f t="shared" si="3514"/>
        <v>0</v>
      </c>
      <c r="BQ2656" s="80">
        <f t="shared" si="3514"/>
        <v>0</v>
      </c>
      <c r="BR2656" s="80">
        <f t="shared" si="3514"/>
        <v>0</v>
      </c>
      <c r="BS2656" s="80">
        <f t="shared" si="3514"/>
        <v>0</v>
      </c>
      <c r="BT2656" s="80">
        <f t="shared" si="3514"/>
        <v>0</v>
      </c>
      <c r="BU2656" s="80">
        <f t="shared" si="3514"/>
        <v>0</v>
      </c>
      <c r="BV2656" s="80">
        <f t="shared" si="3514"/>
        <v>0</v>
      </c>
      <c r="BW2656" s="80">
        <f t="shared" si="3514"/>
        <v>0</v>
      </c>
      <c r="BX2656" s="80">
        <f t="shared" si="3514"/>
        <v>0</v>
      </c>
      <c r="BY2656" s="80">
        <f t="shared" si="3514"/>
        <v>0</v>
      </c>
      <c r="BZ2656" s="80">
        <f t="shared" si="3514"/>
        <v>0</v>
      </c>
      <c r="CA2656" s="80">
        <f t="shared" si="3514"/>
        <v>0</v>
      </c>
      <c r="CB2656" s="80">
        <f t="shared" si="3514"/>
        <v>0</v>
      </c>
      <c r="CC2656" s="80">
        <f t="shared" si="3514"/>
        <v>0</v>
      </c>
      <c r="CD2656" s="80">
        <f t="shared" si="3514"/>
        <v>0</v>
      </c>
      <c r="CE2656" s="80">
        <f t="shared" si="3514"/>
        <v>0</v>
      </c>
      <c r="CF2656" s="80">
        <f>CF2654-CE2654</f>
        <v>0</v>
      </c>
      <c r="CG2656" s="80">
        <f t="shared" ref="CG2656:CL2656" si="3515">CG2654-CF2654</f>
        <v>0</v>
      </c>
      <c r="CH2656" s="80">
        <f t="shared" si="3515"/>
        <v>0</v>
      </c>
      <c r="CI2656" s="80">
        <f t="shared" si="3515"/>
        <v>0</v>
      </c>
      <c r="CJ2656" s="80">
        <f t="shared" si="3515"/>
        <v>0</v>
      </c>
      <c r="CK2656" s="80">
        <f t="shared" si="3515"/>
        <v>0</v>
      </c>
      <c r="CL2656" s="80">
        <f t="shared" si="3515"/>
        <v>0</v>
      </c>
    </row>
    <row r="2657" spans="2:90" x14ac:dyDescent="0.4">
      <c r="B2657" s="120"/>
      <c r="D2657" t="s">
        <v>529</v>
      </c>
      <c r="E2657" t="s">
        <v>906</v>
      </c>
      <c r="I2657" s="74"/>
      <c r="J2657" s="74"/>
      <c r="K2657" s="53"/>
      <c r="L2657" s="53"/>
      <c r="M2657" s="53"/>
      <c r="N2657" s="53"/>
      <c r="O2657" s="53"/>
      <c r="P2657" s="53"/>
      <c r="R2657" s="24"/>
      <c r="S2657" s="80"/>
      <c r="T2657" s="80"/>
      <c r="U2657" s="80"/>
      <c r="V2657" s="80"/>
      <c r="W2657" s="80"/>
      <c r="X2657" s="80"/>
      <c r="Y2657" s="80"/>
      <c r="Z2657" s="80"/>
      <c r="AA2657" s="80"/>
      <c r="AB2657" s="80"/>
      <c r="AC2657" s="80"/>
      <c r="AD2657" s="80"/>
      <c r="AE2657" s="80"/>
      <c r="AF2657" s="80"/>
      <c r="AG2657" s="80"/>
      <c r="AH2657" s="80"/>
      <c r="AI2657" s="80"/>
      <c r="AJ2657" s="80"/>
      <c r="AK2657" s="80"/>
      <c r="AL2657" s="80"/>
      <c r="AM2657" s="80"/>
      <c r="AN2657" s="80"/>
      <c r="AO2657" s="80"/>
      <c r="AP2657" s="80"/>
      <c r="AQ2657" s="80"/>
      <c r="AR2657" s="80"/>
      <c r="AS2657" s="80"/>
      <c r="AT2657" s="80"/>
      <c r="AU2657" s="80"/>
      <c r="AV2657" s="80"/>
      <c r="AW2657" s="80"/>
      <c r="AX2657" s="80"/>
      <c r="AY2657" s="80"/>
      <c r="AZ2657" s="80"/>
      <c r="BA2657" s="80"/>
      <c r="BB2657" s="80"/>
      <c r="BC2657" s="80"/>
      <c r="BD2657" s="80"/>
      <c r="BE2657" s="80"/>
      <c r="BF2657" s="80"/>
      <c r="BG2657" s="80"/>
      <c r="BH2657" s="80"/>
      <c r="BI2657" s="80"/>
      <c r="BJ2657" s="80"/>
      <c r="BK2657" s="80"/>
      <c r="BL2657" s="80"/>
      <c r="BM2657" s="80"/>
      <c r="BN2657" s="80"/>
      <c r="BO2657" s="80"/>
      <c r="BP2657" s="80"/>
      <c r="BQ2657" s="80"/>
      <c r="BR2657" s="80"/>
      <c r="BS2657" s="80"/>
      <c r="BT2657" s="80"/>
      <c r="BU2657" s="80"/>
      <c r="BV2657" s="80"/>
      <c r="BW2657" s="80"/>
      <c r="BX2657" s="80"/>
      <c r="BY2657" s="80"/>
      <c r="BZ2657" s="80"/>
      <c r="CA2657" s="80"/>
      <c r="CB2657" s="80"/>
      <c r="CC2657" s="80"/>
      <c r="CD2657" s="80"/>
      <c r="CE2657" s="80"/>
      <c r="CF2657" s="80"/>
      <c r="CG2657" s="80"/>
      <c r="CH2657" s="80"/>
      <c r="CI2657" s="80"/>
      <c r="CJ2657" s="80"/>
      <c r="CK2657" s="80"/>
      <c r="CL2657" s="80"/>
    </row>
    <row r="2658" spans="2:90" x14ac:dyDescent="0.4">
      <c r="B2658" s="130" t="str">
        <f>B2645</f>
        <v>(Primary label)</v>
      </c>
      <c r="C2658" s="27"/>
      <c r="D2658" s="27" t="s">
        <v>529</v>
      </c>
      <c r="E2658" s="27" t="s">
        <v>906</v>
      </c>
      <c r="F2658" s="27"/>
      <c r="G2658" s="27" t="s">
        <v>330</v>
      </c>
      <c r="H2658" s="27"/>
      <c r="I2658" s="78"/>
      <c r="J2658" s="78"/>
      <c r="K2658" s="33"/>
      <c r="L2658" s="33"/>
      <c r="M2658" s="33"/>
      <c r="N2658" s="33"/>
      <c r="O2658" s="33"/>
      <c r="P2658" s="33"/>
      <c r="R2658" s="33"/>
      <c r="S2658" s="77"/>
      <c r="T2658" s="77"/>
      <c r="U2658" s="77"/>
      <c r="V2658" s="77"/>
      <c r="W2658" s="77"/>
      <c r="X2658" s="77"/>
      <c r="Y2658" s="77"/>
      <c r="Z2658" s="77"/>
      <c r="AA2658" s="77"/>
      <c r="AB2658" s="77"/>
      <c r="AC2658" s="77"/>
      <c r="AD2658" s="77"/>
      <c r="AE2658" s="77"/>
      <c r="AF2658" s="77"/>
      <c r="AG2658" s="77"/>
      <c r="AH2658" s="77"/>
      <c r="AI2658" s="77"/>
      <c r="AJ2658" s="77"/>
      <c r="AK2658" s="77"/>
      <c r="AL2658" s="77"/>
      <c r="AM2658" s="77"/>
      <c r="AN2658" s="77"/>
      <c r="AO2658" s="77"/>
      <c r="AP2658" s="77"/>
      <c r="AQ2658" s="77"/>
      <c r="AR2658" s="77"/>
      <c r="AS2658" s="77"/>
      <c r="AT2658" s="77"/>
      <c r="AU2658" s="77"/>
      <c r="AV2658" s="77"/>
      <c r="AW2658" s="77"/>
      <c r="AX2658" s="77"/>
      <c r="AY2658" s="77"/>
      <c r="AZ2658" s="77"/>
      <c r="BA2658" s="77"/>
      <c r="BB2658" s="77"/>
      <c r="BC2658" s="77"/>
      <c r="BD2658" s="77"/>
      <c r="BE2658" s="77"/>
      <c r="BF2658" s="77"/>
      <c r="BG2658" s="77"/>
      <c r="BH2658" s="77"/>
      <c r="BI2658" s="77"/>
      <c r="BJ2658" s="77"/>
      <c r="BK2658" s="77"/>
      <c r="BL2658" s="77"/>
      <c r="BM2658" s="77"/>
      <c r="BN2658" s="77"/>
      <c r="BO2658" s="77"/>
      <c r="BP2658" s="77"/>
      <c r="BQ2658" s="77"/>
      <c r="BR2658" s="77"/>
      <c r="BS2658" s="77"/>
      <c r="BT2658" s="77"/>
      <c r="BU2658" s="77"/>
      <c r="BV2658" s="77"/>
      <c r="BW2658" s="77"/>
      <c r="BX2658" s="77"/>
      <c r="BY2658" s="77"/>
      <c r="BZ2658" s="77"/>
      <c r="CA2658" s="77"/>
      <c r="CB2658" s="77"/>
      <c r="CC2658" s="77"/>
      <c r="CD2658" s="77"/>
      <c r="CE2658" s="77"/>
      <c r="CF2658" s="77"/>
      <c r="CG2658" s="77"/>
      <c r="CH2658" s="77"/>
      <c r="CI2658" s="77"/>
      <c r="CJ2658" s="77"/>
      <c r="CK2658" s="77"/>
      <c r="CL2658" s="77"/>
    </row>
    <row r="2659" spans="2:90" x14ac:dyDescent="0.4">
      <c r="B2659" s="130" t="str">
        <f>B2646</f>
        <v>primary unit</v>
      </c>
      <c r="C2659" s="27"/>
      <c r="D2659" s="27" t="s">
        <v>529</v>
      </c>
      <c r="E2659" s="27" t="s">
        <v>906</v>
      </c>
      <c r="F2659" s="27"/>
      <c r="G2659" s="27" t="s">
        <v>330</v>
      </c>
      <c r="H2659" s="27"/>
      <c r="I2659" s="78"/>
      <c r="J2659" s="78"/>
      <c r="K2659" s="33"/>
      <c r="L2659" s="33"/>
      <c r="M2659" s="33"/>
      <c r="N2659" s="33"/>
      <c r="O2659" s="33"/>
      <c r="P2659" s="33"/>
      <c r="R2659" s="33"/>
      <c r="S2659" s="77"/>
      <c r="T2659" s="77"/>
      <c r="U2659" s="77"/>
      <c r="V2659" s="77"/>
      <c r="W2659" s="77"/>
      <c r="X2659" s="77"/>
      <c r="Y2659" s="77"/>
      <c r="Z2659" s="77"/>
      <c r="AA2659" s="77"/>
      <c r="AB2659" s="77"/>
      <c r="AC2659" s="77"/>
      <c r="AD2659" s="77"/>
      <c r="AE2659" s="77"/>
      <c r="AF2659" s="77"/>
      <c r="AG2659" s="77"/>
      <c r="AH2659" s="77"/>
      <c r="AI2659" s="77"/>
      <c r="AJ2659" s="77"/>
      <c r="AK2659" s="77"/>
      <c r="AL2659" s="77"/>
      <c r="AM2659" s="77"/>
      <c r="AN2659" s="77"/>
      <c r="AO2659" s="77"/>
      <c r="AP2659" s="77"/>
      <c r="AQ2659" s="77"/>
      <c r="AR2659" s="77"/>
      <c r="AS2659" s="77"/>
      <c r="AT2659" s="77"/>
      <c r="AU2659" s="77"/>
      <c r="AV2659" s="77"/>
      <c r="AW2659" s="77"/>
      <c r="AX2659" s="77"/>
      <c r="AY2659" s="77"/>
      <c r="AZ2659" s="77"/>
      <c r="BA2659" s="77"/>
      <c r="BB2659" s="77"/>
      <c r="BC2659" s="77"/>
      <c r="BD2659" s="77"/>
      <c r="BE2659" s="77"/>
      <c r="BF2659" s="77"/>
      <c r="BG2659" s="77"/>
      <c r="BH2659" s="77"/>
      <c r="BI2659" s="77"/>
      <c r="BJ2659" s="77"/>
      <c r="BK2659" s="77"/>
      <c r="BL2659" s="77"/>
      <c r="BM2659" s="77"/>
      <c r="BN2659" s="77"/>
      <c r="BO2659" s="77"/>
      <c r="BP2659" s="77"/>
      <c r="BQ2659" s="77"/>
      <c r="BR2659" s="77"/>
      <c r="BS2659" s="77"/>
      <c r="BT2659" s="77"/>
      <c r="BU2659" s="77"/>
      <c r="BV2659" s="77"/>
      <c r="BW2659" s="77"/>
      <c r="BX2659" s="77"/>
      <c r="BY2659" s="77"/>
      <c r="BZ2659" s="77"/>
      <c r="CA2659" s="77"/>
      <c r="CB2659" s="77"/>
      <c r="CC2659" s="77"/>
      <c r="CD2659" s="77"/>
      <c r="CE2659" s="77"/>
      <c r="CF2659" s="77"/>
      <c r="CG2659" s="77"/>
      <c r="CH2659" s="77"/>
      <c r="CI2659" s="77"/>
      <c r="CJ2659" s="77"/>
      <c r="CK2659" s="77"/>
      <c r="CL2659" s="77"/>
    </row>
    <row r="2660" spans="2:90" x14ac:dyDescent="0.4">
      <c r="B2660" s="130" t="str">
        <f>B2647</f>
        <v>Primary revenue driver</v>
      </c>
      <c r="D2660" t="s">
        <v>529</v>
      </c>
      <c r="E2660" t="s">
        <v>906</v>
      </c>
      <c r="G2660" t="s">
        <v>330</v>
      </c>
      <c r="K2660" s="53"/>
      <c r="L2660" s="53"/>
      <c r="M2660" s="53"/>
      <c r="N2660" s="53"/>
      <c r="O2660" s="53"/>
      <c r="P2660" s="53"/>
      <c r="R2660" s="24"/>
      <c r="S2660" s="172" t="str">
        <f t="shared" ref="S2660" si="3516">S2647</f>
        <v>S$12</v>
      </c>
      <c r="T2660" s="172" t="str">
        <f t="shared" ref="T2660:AX2660" si="3517">T2647</f>
        <v>T$12</v>
      </c>
      <c r="U2660" s="172" t="str">
        <f t="shared" si="3517"/>
        <v>U$12</v>
      </c>
      <c r="V2660" s="172" t="str">
        <f t="shared" si="3517"/>
        <v>V$12</v>
      </c>
      <c r="W2660" s="172" t="str">
        <f t="shared" si="3517"/>
        <v>W$12</v>
      </c>
      <c r="X2660" s="172" t="str">
        <f t="shared" si="3517"/>
        <v>X$12</v>
      </c>
      <c r="Y2660" s="172" t="str">
        <f t="shared" si="3517"/>
        <v>Y$12</v>
      </c>
      <c r="Z2660" s="172" t="str">
        <f t="shared" si="3517"/>
        <v>Z$12</v>
      </c>
      <c r="AA2660" s="172" t="str">
        <f t="shared" si="3517"/>
        <v>AA$12</v>
      </c>
      <c r="AB2660" s="172" t="str">
        <f t="shared" si="3517"/>
        <v>AB$12</v>
      </c>
      <c r="AC2660" s="172" t="str">
        <f t="shared" si="3517"/>
        <v>AC$12</v>
      </c>
      <c r="AD2660" s="172" t="str">
        <f t="shared" si="3517"/>
        <v>AD$12</v>
      </c>
      <c r="AE2660" s="172" t="str">
        <f t="shared" si="3517"/>
        <v>AE$12</v>
      </c>
      <c r="AF2660" s="172" t="str">
        <f t="shared" si="3517"/>
        <v>AF$12</v>
      </c>
      <c r="AG2660" s="172" t="str">
        <f t="shared" si="3517"/>
        <v>AG$12</v>
      </c>
      <c r="AH2660" s="172" t="str">
        <f t="shared" si="3517"/>
        <v>AH$12</v>
      </c>
      <c r="AI2660" s="172" t="str">
        <f t="shared" si="3517"/>
        <v>AI$12</v>
      </c>
      <c r="AJ2660" s="172" t="str">
        <f t="shared" si="3517"/>
        <v>AJ$12</v>
      </c>
      <c r="AK2660" s="172" t="str">
        <f t="shared" si="3517"/>
        <v>AK$12</v>
      </c>
      <c r="AL2660" s="172" t="str">
        <f t="shared" si="3517"/>
        <v>AL$12</v>
      </c>
      <c r="AM2660" s="172" t="str">
        <f t="shared" si="3517"/>
        <v>AM$12</v>
      </c>
      <c r="AN2660" s="172" t="str">
        <f t="shared" si="3517"/>
        <v>AN$12</v>
      </c>
      <c r="AO2660" s="172" t="str">
        <f t="shared" si="3517"/>
        <v>AO$12</v>
      </c>
      <c r="AP2660" s="172" t="str">
        <f t="shared" si="3517"/>
        <v>AP$12</v>
      </c>
      <c r="AQ2660" s="172" t="str">
        <f t="shared" si="3517"/>
        <v>AQ$12</v>
      </c>
      <c r="AR2660" s="172" t="str">
        <f t="shared" si="3517"/>
        <v>AR$12</v>
      </c>
      <c r="AS2660" s="172" t="str">
        <f t="shared" si="3517"/>
        <v>AS$12</v>
      </c>
      <c r="AT2660" s="172" t="str">
        <f t="shared" si="3517"/>
        <v>AT$12</v>
      </c>
      <c r="AU2660" s="172" t="str">
        <f t="shared" si="3517"/>
        <v>AU$12</v>
      </c>
      <c r="AV2660" s="172" t="str">
        <f t="shared" si="3517"/>
        <v>AV$12</v>
      </c>
      <c r="AW2660" s="172" t="str">
        <f t="shared" si="3517"/>
        <v>AW$12</v>
      </c>
      <c r="AX2660" s="172" t="str">
        <f t="shared" si="3517"/>
        <v>AX$12</v>
      </c>
      <c r="AY2660" s="172" t="str">
        <f t="shared" ref="AY2660:CD2660" si="3518">AY2647</f>
        <v>AY$12</v>
      </c>
      <c r="AZ2660" s="172" t="str">
        <f t="shared" si="3518"/>
        <v>AZ$12</v>
      </c>
      <c r="BA2660" s="172" t="str">
        <f t="shared" si="3518"/>
        <v>BA$12</v>
      </c>
      <c r="BB2660" s="172" t="str">
        <f t="shared" si="3518"/>
        <v>BB$12</v>
      </c>
      <c r="BC2660" s="172" t="str">
        <f t="shared" si="3518"/>
        <v>BC$12</v>
      </c>
      <c r="BD2660" s="172" t="str">
        <f t="shared" si="3518"/>
        <v>BD$12</v>
      </c>
      <c r="BE2660" s="172" t="str">
        <f t="shared" si="3518"/>
        <v>BE$12</v>
      </c>
      <c r="BF2660" s="172" t="str">
        <f t="shared" si="3518"/>
        <v>BF$12</v>
      </c>
      <c r="BG2660" s="172" t="str">
        <f t="shared" si="3518"/>
        <v>BG$12</v>
      </c>
      <c r="BH2660" s="172" t="str">
        <f t="shared" si="3518"/>
        <v>BH$12</v>
      </c>
      <c r="BI2660" s="172" t="str">
        <f t="shared" si="3518"/>
        <v>BI$12</v>
      </c>
      <c r="BJ2660" s="172" t="str">
        <f t="shared" si="3518"/>
        <v>BJ$12</v>
      </c>
      <c r="BK2660" s="172" t="str">
        <f t="shared" si="3518"/>
        <v>BK$12</v>
      </c>
      <c r="BL2660" s="172" t="str">
        <f t="shared" si="3518"/>
        <v>BL$12</v>
      </c>
      <c r="BM2660" s="172" t="str">
        <f t="shared" si="3518"/>
        <v>BM$12</v>
      </c>
      <c r="BN2660" s="172" t="str">
        <f t="shared" si="3518"/>
        <v>BN$12</v>
      </c>
      <c r="BO2660" s="172" t="str">
        <f t="shared" si="3518"/>
        <v>BO$12</v>
      </c>
      <c r="BP2660" s="172" t="str">
        <f t="shared" si="3518"/>
        <v>BP$12</v>
      </c>
      <c r="BQ2660" s="172" t="str">
        <f t="shared" si="3518"/>
        <v>BQ$12</v>
      </c>
      <c r="BR2660" s="172" t="str">
        <f t="shared" si="3518"/>
        <v>BR$12</v>
      </c>
      <c r="BS2660" s="172" t="str">
        <f t="shared" si="3518"/>
        <v>BS$12</v>
      </c>
      <c r="BT2660" s="172" t="str">
        <f t="shared" si="3518"/>
        <v>BT$12</v>
      </c>
      <c r="BU2660" s="172" t="str">
        <f t="shared" si="3518"/>
        <v>BU$12</v>
      </c>
      <c r="BV2660" s="172" t="str">
        <f t="shared" si="3518"/>
        <v>BV$12</v>
      </c>
      <c r="BW2660" s="172" t="str">
        <f t="shared" si="3518"/>
        <v>BW$12</v>
      </c>
      <c r="BX2660" s="172" t="str">
        <f t="shared" si="3518"/>
        <v>BX$12</v>
      </c>
      <c r="BY2660" s="172" t="str">
        <f t="shared" si="3518"/>
        <v>BY$12</v>
      </c>
      <c r="BZ2660" s="172" t="str">
        <f t="shared" si="3518"/>
        <v>BZ$12</v>
      </c>
      <c r="CA2660" s="172" t="str">
        <f t="shared" si="3518"/>
        <v>CA$12</v>
      </c>
      <c r="CB2660" s="172" t="str">
        <f t="shared" si="3518"/>
        <v>CB$12</v>
      </c>
      <c r="CC2660" s="172" t="str">
        <f t="shared" si="3518"/>
        <v>CC$12</v>
      </c>
      <c r="CD2660" s="172" t="str">
        <f t="shared" si="3518"/>
        <v>CD$12</v>
      </c>
      <c r="CE2660" s="172" t="str">
        <f t="shared" ref="CE2660:CK2660" si="3519">CE2647</f>
        <v>CE$12</v>
      </c>
      <c r="CF2660" s="172" t="str">
        <f t="shared" si="3519"/>
        <v>CF$12</v>
      </c>
      <c r="CG2660" s="172" t="str">
        <f t="shared" si="3519"/>
        <v>CG$12</v>
      </c>
      <c r="CH2660" s="172" t="str">
        <f t="shared" si="3519"/>
        <v>CH$12</v>
      </c>
      <c r="CI2660" s="172" t="str">
        <f t="shared" si="3519"/>
        <v>CI$12</v>
      </c>
      <c r="CJ2660" s="172" t="str">
        <f t="shared" si="3519"/>
        <v>CJ$12</v>
      </c>
      <c r="CK2660" s="172" t="str">
        <f t="shared" si="3519"/>
        <v>CK$12</v>
      </c>
      <c r="CL2660" s="172" t="str">
        <f t="shared" ref="CL2660" si="3520">CL2647</f>
        <v>CL$12</v>
      </c>
    </row>
    <row r="2661" spans="2:90" x14ac:dyDescent="0.4">
      <c r="B2661" s="130" t="str">
        <f>B2648</f>
        <v>Primary volume driver</v>
      </c>
      <c r="C2661" s="12"/>
      <c r="D2661" s="12" t="s">
        <v>529</v>
      </c>
      <c r="E2661" s="12" t="s">
        <v>906</v>
      </c>
      <c r="F2661" s="12"/>
      <c r="G2661" s="12" t="s">
        <v>330</v>
      </c>
      <c r="H2661" s="12"/>
      <c r="I2661" s="60"/>
      <c r="J2661" s="60"/>
      <c r="K2661" s="15"/>
      <c r="L2661" s="15"/>
      <c r="M2661" s="15"/>
      <c r="N2661" s="15"/>
      <c r="O2661" s="15"/>
      <c r="P2661" s="15"/>
      <c r="R2661" s="15"/>
      <c r="S2661" s="172" t="str">
        <f t="shared" ref="S2661" si="3521">S2648</f>
        <v>S$13</v>
      </c>
      <c r="T2661" s="172" t="str">
        <f t="shared" ref="T2661:AX2661" si="3522">T2648</f>
        <v>T$13</v>
      </c>
      <c r="U2661" s="172" t="str">
        <f t="shared" si="3522"/>
        <v>U$13</v>
      </c>
      <c r="V2661" s="172" t="str">
        <f t="shared" si="3522"/>
        <v>V$13</v>
      </c>
      <c r="W2661" s="172" t="str">
        <f t="shared" si="3522"/>
        <v>W$13</v>
      </c>
      <c r="X2661" s="172" t="str">
        <f t="shared" si="3522"/>
        <v>X$13</v>
      </c>
      <c r="Y2661" s="172" t="str">
        <f t="shared" si="3522"/>
        <v>Y$13</v>
      </c>
      <c r="Z2661" s="172" t="str">
        <f t="shared" si="3522"/>
        <v>Z$13</v>
      </c>
      <c r="AA2661" s="172" t="str">
        <f t="shared" si="3522"/>
        <v>AA$13</v>
      </c>
      <c r="AB2661" s="172" t="str">
        <f t="shared" si="3522"/>
        <v>AB$13</v>
      </c>
      <c r="AC2661" s="172" t="str">
        <f t="shared" si="3522"/>
        <v>AC$13</v>
      </c>
      <c r="AD2661" s="172" t="str">
        <f t="shared" si="3522"/>
        <v>AD$13</v>
      </c>
      <c r="AE2661" s="172" t="str">
        <f t="shared" si="3522"/>
        <v>AE$13</v>
      </c>
      <c r="AF2661" s="172" t="str">
        <f t="shared" si="3522"/>
        <v>AF$13</v>
      </c>
      <c r="AG2661" s="172" t="str">
        <f t="shared" si="3522"/>
        <v>AG$13</v>
      </c>
      <c r="AH2661" s="172" t="str">
        <f t="shared" si="3522"/>
        <v>AH$13</v>
      </c>
      <c r="AI2661" s="172" t="str">
        <f t="shared" si="3522"/>
        <v>AI$13</v>
      </c>
      <c r="AJ2661" s="172" t="str">
        <f t="shared" si="3522"/>
        <v>AJ$13</v>
      </c>
      <c r="AK2661" s="172" t="str">
        <f t="shared" si="3522"/>
        <v>AK$13</v>
      </c>
      <c r="AL2661" s="172" t="str">
        <f t="shared" si="3522"/>
        <v>AL$13</v>
      </c>
      <c r="AM2661" s="172" t="str">
        <f t="shared" si="3522"/>
        <v>AM$13</v>
      </c>
      <c r="AN2661" s="172" t="str">
        <f t="shared" si="3522"/>
        <v>AN$13</v>
      </c>
      <c r="AO2661" s="172" t="str">
        <f t="shared" si="3522"/>
        <v>AO$13</v>
      </c>
      <c r="AP2661" s="172" t="str">
        <f t="shared" si="3522"/>
        <v>AP$13</v>
      </c>
      <c r="AQ2661" s="172" t="str">
        <f t="shared" si="3522"/>
        <v>AQ$13</v>
      </c>
      <c r="AR2661" s="172" t="str">
        <f t="shared" si="3522"/>
        <v>AR$13</v>
      </c>
      <c r="AS2661" s="172" t="str">
        <f t="shared" si="3522"/>
        <v>AS$13</v>
      </c>
      <c r="AT2661" s="172" t="str">
        <f t="shared" si="3522"/>
        <v>AT$13</v>
      </c>
      <c r="AU2661" s="172" t="str">
        <f t="shared" si="3522"/>
        <v>AU$13</v>
      </c>
      <c r="AV2661" s="172" t="str">
        <f t="shared" si="3522"/>
        <v>AV$13</v>
      </c>
      <c r="AW2661" s="172" t="str">
        <f t="shared" si="3522"/>
        <v>AW$13</v>
      </c>
      <c r="AX2661" s="172" t="str">
        <f t="shared" si="3522"/>
        <v>AX$13</v>
      </c>
      <c r="AY2661" s="172" t="str">
        <f t="shared" ref="AY2661:CD2661" si="3523">AY2648</f>
        <v>AY$13</v>
      </c>
      <c r="AZ2661" s="172" t="str">
        <f t="shared" si="3523"/>
        <v>AZ$13</v>
      </c>
      <c r="BA2661" s="172" t="str">
        <f t="shared" si="3523"/>
        <v>BA$13</v>
      </c>
      <c r="BB2661" s="172" t="str">
        <f t="shared" si="3523"/>
        <v>BB$13</v>
      </c>
      <c r="BC2661" s="172" t="str">
        <f t="shared" si="3523"/>
        <v>BC$13</v>
      </c>
      <c r="BD2661" s="172" t="str">
        <f t="shared" si="3523"/>
        <v>BD$13</v>
      </c>
      <c r="BE2661" s="172" t="str">
        <f t="shared" si="3523"/>
        <v>BE$13</v>
      </c>
      <c r="BF2661" s="172" t="str">
        <f t="shared" si="3523"/>
        <v>BF$13</v>
      </c>
      <c r="BG2661" s="172" t="str">
        <f t="shared" si="3523"/>
        <v>BG$13</v>
      </c>
      <c r="BH2661" s="172" t="str">
        <f t="shared" si="3523"/>
        <v>BH$13</v>
      </c>
      <c r="BI2661" s="172" t="str">
        <f t="shared" si="3523"/>
        <v>BI$13</v>
      </c>
      <c r="BJ2661" s="172" t="str">
        <f t="shared" si="3523"/>
        <v>BJ$13</v>
      </c>
      <c r="BK2661" s="172" t="str">
        <f t="shared" si="3523"/>
        <v>BK$13</v>
      </c>
      <c r="BL2661" s="172" t="str">
        <f t="shared" si="3523"/>
        <v>BL$13</v>
      </c>
      <c r="BM2661" s="172" t="str">
        <f t="shared" si="3523"/>
        <v>BM$13</v>
      </c>
      <c r="BN2661" s="172" t="str">
        <f t="shared" si="3523"/>
        <v>BN$13</v>
      </c>
      <c r="BO2661" s="172" t="str">
        <f t="shared" si="3523"/>
        <v>BO$13</v>
      </c>
      <c r="BP2661" s="172" t="str">
        <f t="shared" si="3523"/>
        <v>BP$13</v>
      </c>
      <c r="BQ2661" s="172" t="str">
        <f t="shared" si="3523"/>
        <v>BQ$13</v>
      </c>
      <c r="BR2661" s="172" t="str">
        <f t="shared" si="3523"/>
        <v>BR$13</v>
      </c>
      <c r="BS2661" s="172" t="str">
        <f t="shared" si="3523"/>
        <v>BS$13</v>
      </c>
      <c r="BT2661" s="172" t="str">
        <f t="shared" si="3523"/>
        <v>BT$13</v>
      </c>
      <c r="BU2661" s="172" t="str">
        <f t="shared" si="3523"/>
        <v>BU$13</v>
      </c>
      <c r="BV2661" s="172" t="str">
        <f t="shared" si="3523"/>
        <v>BV$13</v>
      </c>
      <c r="BW2661" s="172" t="str">
        <f t="shared" si="3523"/>
        <v>BW$13</v>
      </c>
      <c r="BX2661" s="172" t="str">
        <f t="shared" si="3523"/>
        <v>BX$13</v>
      </c>
      <c r="BY2661" s="172" t="str">
        <f t="shared" si="3523"/>
        <v>BY$13</v>
      </c>
      <c r="BZ2661" s="172" t="str">
        <f t="shared" si="3523"/>
        <v>BZ$13</v>
      </c>
      <c r="CA2661" s="172" t="str">
        <f t="shared" si="3523"/>
        <v>CA$13</v>
      </c>
      <c r="CB2661" s="172" t="str">
        <f t="shared" si="3523"/>
        <v>CB$13</v>
      </c>
      <c r="CC2661" s="172" t="str">
        <f t="shared" si="3523"/>
        <v>CC$13</v>
      </c>
      <c r="CD2661" s="172" t="str">
        <f t="shared" si="3523"/>
        <v>CD$13</v>
      </c>
      <c r="CE2661" s="172" t="str">
        <f t="shared" ref="CE2661:CK2661" si="3524">CE2648</f>
        <v>CE$13</v>
      </c>
      <c r="CF2661" s="172" t="str">
        <f t="shared" si="3524"/>
        <v>CF$13</v>
      </c>
      <c r="CG2661" s="172" t="str">
        <f t="shared" si="3524"/>
        <v>CG$13</v>
      </c>
      <c r="CH2661" s="172" t="str">
        <f t="shared" si="3524"/>
        <v>CH$13</v>
      </c>
      <c r="CI2661" s="172" t="str">
        <f t="shared" si="3524"/>
        <v>CI$13</v>
      </c>
      <c r="CJ2661" s="172" t="str">
        <f t="shared" si="3524"/>
        <v>CJ$13</v>
      </c>
      <c r="CK2661" s="172" t="str">
        <f t="shared" si="3524"/>
        <v>CK$13</v>
      </c>
      <c r="CL2661" s="172" t="str">
        <f t="shared" ref="CL2661" si="3525">CL2648</f>
        <v>CL$13</v>
      </c>
    </row>
    <row r="2662" spans="2:90" x14ac:dyDescent="0.4">
      <c r="B2662" s="184" t="str">
        <f>B2653</f>
        <v>Fixed constant long-term liability:</v>
      </c>
      <c r="C2662" s="12"/>
      <c r="D2662" s="12" t="s">
        <v>529</v>
      </c>
      <c r="E2662" s="12" t="s">
        <v>906</v>
      </c>
      <c r="F2662" s="12"/>
      <c r="G2662" s="12" t="s">
        <v>330</v>
      </c>
      <c r="H2662" s="12"/>
      <c r="I2662" s="60"/>
      <c r="J2662" s="60"/>
      <c r="K2662" s="15"/>
      <c r="L2662" s="15"/>
      <c r="M2662" s="15"/>
      <c r="N2662" s="15"/>
      <c r="O2662" s="15"/>
      <c r="P2662" s="15"/>
      <c r="R2662" s="15"/>
      <c r="S2662" s="172">
        <f t="shared" ref="S2662" si="3526">S2649</f>
        <v>0</v>
      </c>
      <c r="T2662" s="172">
        <f t="shared" ref="T2662:AX2662" si="3527">T2649</f>
        <v>0</v>
      </c>
      <c r="U2662" s="172">
        <f t="shared" si="3527"/>
        <v>0</v>
      </c>
      <c r="V2662" s="172">
        <f t="shared" si="3527"/>
        <v>0</v>
      </c>
      <c r="W2662" s="172">
        <f t="shared" si="3527"/>
        <v>0</v>
      </c>
      <c r="X2662" s="172">
        <f t="shared" si="3527"/>
        <v>0</v>
      </c>
      <c r="Y2662" s="172">
        <f t="shared" si="3527"/>
        <v>0</v>
      </c>
      <c r="Z2662" s="172">
        <f t="shared" si="3527"/>
        <v>0</v>
      </c>
      <c r="AA2662" s="172">
        <f t="shared" si="3527"/>
        <v>0</v>
      </c>
      <c r="AB2662" s="172">
        <f t="shared" si="3527"/>
        <v>0</v>
      </c>
      <c r="AC2662" s="172">
        <f t="shared" si="3527"/>
        <v>0</v>
      </c>
      <c r="AD2662" s="172">
        <f t="shared" si="3527"/>
        <v>0</v>
      </c>
      <c r="AE2662" s="172">
        <f t="shared" si="3527"/>
        <v>0</v>
      </c>
      <c r="AF2662" s="172">
        <f t="shared" si="3527"/>
        <v>0</v>
      </c>
      <c r="AG2662" s="172">
        <f t="shared" si="3527"/>
        <v>0</v>
      </c>
      <c r="AH2662" s="172">
        <f t="shared" si="3527"/>
        <v>0</v>
      </c>
      <c r="AI2662" s="172">
        <f t="shared" si="3527"/>
        <v>0</v>
      </c>
      <c r="AJ2662" s="172">
        <f t="shared" si="3527"/>
        <v>0</v>
      </c>
      <c r="AK2662" s="172">
        <f t="shared" si="3527"/>
        <v>0</v>
      </c>
      <c r="AL2662" s="172">
        <f t="shared" si="3527"/>
        <v>0</v>
      </c>
      <c r="AM2662" s="172">
        <f t="shared" si="3527"/>
        <v>0</v>
      </c>
      <c r="AN2662" s="172">
        <f t="shared" si="3527"/>
        <v>0</v>
      </c>
      <c r="AO2662" s="172">
        <f t="shared" si="3527"/>
        <v>0</v>
      </c>
      <c r="AP2662" s="172">
        <f t="shared" si="3527"/>
        <v>0</v>
      </c>
      <c r="AQ2662" s="172">
        <f t="shared" si="3527"/>
        <v>0</v>
      </c>
      <c r="AR2662" s="172">
        <f t="shared" si="3527"/>
        <v>0</v>
      </c>
      <c r="AS2662" s="172">
        <f t="shared" si="3527"/>
        <v>0</v>
      </c>
      <c r="AT2662" s="172">
        <f t="shared" si="3527"/>
        <v>0</v>
      </c>
      <c r="AU2662" s="172">
        <f t="shared" si="3527"/>
        <v>0</v>
      </c>
      <c r="AV2662" s="172">
        <f t="shared" si="3527"/>
        <v>0</v>
      </c>
      <c r="AW2662" s="172">
        <f t="shared" si="3527"/>
        <v>0</v>
      </c>
      <c r="AX2662" s="172">
        <f t="shared" si="3527"/>
        <v>0</v>
      </c>
      <c r="AY2662" s="172">
        <f t="shared" ref="AY2662:CD2662" si="3528">AY2649</f>
        <v>0</v>
      </c>
      <c r="AZ2662" s="172">
        <f t="shared" si="3528"/>
        <v>0</v>
      </c>
      <c r="BA2662" s="172">
        <f t="shared" si="3528"/>
        <v>0</v>
      </c>
      <c r="BB2662" s="172">
        <f t="shared" si="3528"/>
        <v>0</v>
      </c>
      <c r="BC2662" s="172">
        <f t="shared" si="3528"/>
        <v>0</v>
      </c>
      <c r="BD2662" s="172">
        <f t="shared" si="3528"/>
        <v>0</v>
      </c>
      <c r="BE2662" s="172">
        <f t="shared" si="3528"/>
        <v>0</v>
      </c>
      <c r="BF2662" s="172">
        <f t="shared" si="3528"/>
        <v>0</v>
      </c>
      <c r="BG2662" s="172">
        <f t="shared" si="3528"/>
        <v>0</v>
      </c>
      <c r="BH2662" s="172">
        <f t="shared" si="3528"/>
        <v>0</v>
      </c>
      <c r="BI2662" s="172">
        <f t="shared" si="3528"/>
        <v>0</v>
      </c>
      <c r="BJ2662" s="172">
        <f t="shared" si="3528"/>
        <v>0</v>
      </c>
      <c r="BK2662" s="172">
        <f t="shared" si="3528"/>
        <v>0</v>
      </c>
      <c r="BL2662" s="172">
        <f t="shared" si="3528"/>
        <v>0</v>
      </c>
      <c r="BM2662" s="172">
        <f t="shared" si="3528"/>
        <v>0</v>
      </c>
      <c r="BN2662" s="172">
        <f t="shared" si="3528"/>
        <v>0</v>
      </c>
      <c r="BO2662" s="172">
        <f t="shared" si="3528"/>
        <v>0</v>
      </c>
      <c r="BP2662" s="172">
        <f t="shared" si="3528"/>
        <v>0</v>
      </c>
      <c r="BQ2662" s="172">
        <f t="shared" si="3528"/>
        <v>0</v>
      </c>
      <c r="BR2662" s="172">
        <f t="shared" si="3528"/>
        <v>0</v>
      </c>
      <c r="BS2662" s="172">
        <f t="shared" si="3528"/>
        <v>0</v>
      </c>
      <c r="BT2662" s="172">
        <f t="shared" si="3528"/>
        <v>0</v>
      </c>
      <c r="BU2662" s="172">
        <f t="shared" si="3528"/>
        <v>0</v>
      </c>
      <c r="BV2662" s="172">
        <f t="shared" si="3528"/>
        <v>0</v>
      </c>
      <c r="BW2662" s="172">
        <f t="shared" si="3528"/>
        <v>0</v>
      </c>
      <c r="BX2662" s="172">
        <f t="shared" si="3528"/>
        <v>0</v>
      </c>
      <c r="BY2662" s="172">
        <f t="shared" si="3528"/>
        <v>0</v>
      </c>
      <c r="BZ2662" s="172">
        <f t="shared" si="3528"/>
        <v>0</v>
      </c>
      <c r="CA2662" s="172">
        <f t="shared" si="3528"/>
        <v>0</v>
      </c>
      <c r="CB2662" s="172">
        <f t="shared" si="3528"/>
        <v>0</v>
      </c>
      <c r="CC2662" s="172">
        <f t="shared" si="3528"/>
        <v>0</v>
      </c>
      <c r="CD2662" s="172">
        <f t="shared" si="3528"/>
        <v>0</v>
      </c>
      <c r="CE2662" s="172">
        <f t="shared" ref="CE2662:CK2662" si="3529">CE2649</f>
        <v>0</v>
      </c>
      <c r="CF2662" s="172">
        <f t="shared" si="3529"/>
        <v>0</v>
      </c>
      <c r="CG2662" s="172">
        <f t="shared" si="3529"/>
        <v>0</v>
      </c>
      <c r="CH2662" s="172">
        <f t="shared" si="3529"/>
        <v>0</v>
      </c>
      <c r="CI2662" s="172">
        <f t="shared" si="3529"/>
        <v>0</v>
      </c>
      <c r="CJ2662" s="172">
        <f t="shared" si="3529"/>
        <v>0</v>
      </c>
      <c r="CK2662" s="172">
        <f t="shared" si="3529"/>
        <v>0</v>
      </c>
      <c r="CL2662" s="172">
        <f t="shared" ref="CL2662" si="3530">CL2649</f>
        <v>0</v>
      </c>
    </row>
    <row r="2663" spans="2:90" x14ac:dyDescent="0.4">
      <c r="B2663" s="231" t="str">
        <f>IFERROR(SUBSTITUTE(TRIM(MID(B2653, SEARCH("-", B2653) + 1, LEN(B2653))),":",""),"no unit")</f>
        <v>term liability</v>
      </c>
      <c r="C2663" s="12"/>
      <c r="D2663" s="12" t="s">
        <v>529</v>
      </c>
      <c r="E2663" s="12" t="s">
        <v>906</v>
      </c>
      <c r="F2663" s="12"/>
      <c r="G2663" s="12" t="s">
        <v>330</v>
      </c>
      <c r="H2663" s="12"/>
      <c r="I2663" s="60"/>
      <c r="J2663" s="60"/>
      <c r="K2663" s="15"/>
      <c r="L2663" s="15"/>
      <c r="M2663" s="15"/>
      <c r="N2663" s="15"/>
      <c r="O2663" s="15"/>
      <c r="P2663" s="15"/>
      <c r="R2663" s="15"/>
      <c r="S2663" s="172"/>
      <c r="T2663" s="172"/>
      <c r="U2663" s="172"/>
      <c r="V2663" s="172"/>
      <c r="W2663" s="172"/>
      <c r="X2663" s="172"/>
      <c r="Y2663" s="172"/>
      <c r="Z2663" s="172"/>
      <c r="AA2663" s="172"/>
      <c r="AB2663" s="172"/>
      <c r="AC2663" s="172"/>
      <c r="AD2663" s="172"/>
      <c r="AE2663" s="172"/>
      <c r="AF2663" s="172"/>
      <c r="AG2663" s="172"/>
      <c r="AH2663" s="172"/>
      <c r="AI2663" s="172"/>
      <c r="AJ2663" s="172"/>
      <c r="AK2663" s="172"/>
      <c r="AL2663" s="172"/>
      <c r="AM2663" s="172"/>
      <c r="AN2663" s="172"/>
      <c r="AO2663" s="172"/>
      <c r="AP2663" s="172"/>
      <c r="AQ2663" s="172"/>
      <c r="AR2663" s="172"/>
      <c r="AS2663" s="172"/>
      <c r="AT2663" s="172"/>
      <c r="AU2663" s="172"/>
      <c r="AV2663" s="172"/>
      <c r="AW2663" s="172"/>
      <c r="AX2663" s="172"/>
      <c r="AY2663" s="172"/>
      <c r="AZ2663" s="172"/>
      <c r="BA2663" s="172"/>
      <c r="BB2663" s="172"/>
      <c r="BC2663" s="172"/>
      <c r="BD2663" s="172"/>
      <c r="BE2663" s="172"/>
      <c r="BF2663" s="172"/>
      <c r="BG2663" s="172"/>
      <c r="BH2663" s="172"/>
      <c r="BI2663" s="172"/>
      <c r="BJ2663" s="172"/>
      <c r="BK2663" s="172"/>
      <c r="BL2663" s="172"/>
      <c r="BM2663" s="172"/>
      <c r="BN2663" s="172"/>
      <c r="BO2663" s="172"/>
      <c r="BP2663" s="172"/>
      <c r="BQ2663" s="172"/>
      <c r="BR2663" s="172"/>
      <c r="BS2663" s="172"/>
      <c r="BT2663" s="172"/>
      <c r="BU2663" s="172"/>
      <c r="BV2663" s="172"/>
      <c r="BW2663" s="172"/>
      <c r="BX2663" s="172"/>
      <c r="BY2663" s="172"/>
      <c r="BZ2663" s="172"/>
      <c r="CA2663" s="172"/>
      <c r="CB2663" s="172"/>
      <c r="CC2663" s="172"/>
      <c r="CD2663" s="172"/>
      <c r="CE2663" s="172"/>
      <c r="CF2663" s="172"/>
      <c r="CG2663" s="172"/>
      <c r="CH2663" s="172"/>
      <c r="CI2663" s="172"/>
      <c r="CJ2663" s="172"/>
      <c r="CK2663" s="172"/>
      <c r="CL2663" s="172"/>
    </row>
    <row r="2664" spans="2:90" x14ac:dyDescent="0.4">
      <c r="B2664" s="130" t="str">
        <f>B2651</f>
        <v>Secondary revenue driver</v>
      </c>
      <c r="C2664" s="12"/>
      <c r="D2664" s="12" t="s">
        <v>529</v>
      </c>
      <c r="E2664" s="12" t="s">
        <v>906</v>
      </c>
      <c r="F2664" s="12"/>
      <c r="G2664" s="12" t="s">
        <v>330</v>
      </c>
      <c r="H2664" s="12"/>
      <c r="I2664" s="60"/>
      <c r="J2664" s="60"/>
      <c r="K2664" s="15"/>
      <c r="L2664" s="15"/>
      <c r="M2664" s="15"/>
      <c r="N2664" s="15"/>
      <c r="O2664" s="15"/>
      <c r="P2664" s="15"/>
      <c r="R2664" s="15"/>
      <c r="S2664" s="4" t="str">
        <f t="shared" ref="S2664" si="3531">ADDRESS(ROW(S2654),COLUMN(S2654),2)</f>
        <v>S$2654</v>
      </c>
      <c r="T2664" s="4" t="str">
        <f t="shared" ref="T2664:AX2664" si="3532">ADDRESS(ROW(T2654),COLUMN(T2654),2)</f>
        <v>T$2654</v>
      </c>
      <c r="U2664" s="4" t="str">
        <f t="shared" si="3532"/>
        <v>U$2654</v>
      </c>
      <c r="V2664" s="4" t="str">
        <f t="shared" si="3532"/>
        <v>V$2654</v>
      </c>
      <c r="W2664" s="4" t="str">
        <f t="shared" si="3532"/>
        <v>W$2654</v>
      </c>
      <c r="X2664" s="4" t="str">
        <f t="shared" si="3532"/>
        <v>X$2654</v>
      </c>
      <c r="Y2664" s="4" t="str">
        <f t="shared" si="3532"/>
        <v>Y$2654</v>
      </c>
      <c r="Z2664" s="4" t="str">
        <f t="shared" si="3532"/>
        <v>Z$2654</v>
      </c>
      <c r="AA2664" s="4" t="str">
        <f t="shared" si="3532"/>
        <v>AA$2654</v>
      </c>
      <c r="AB2664" s="4" t="str">
        <f t="shared" si="3532"/>
        <v>AB$2654</v>
      </c>
      <c r="AC2664" s="4" t="str">
        <f t="shared" si="3532"/>
        <v>AC$2654</v>
      </c>
      <c r="AD2664" s="4" t="str">
        <f t="shared" si="3532"/>
        <v>AD$2654</v>
      </c>
      <c r="AE2664" s="4" t="str">
        <f t="shared" si="3532"/>
        <v>AE$2654</v>
      </c>
      <c r="AF2664" s="4" t="str">
        <f t="shared" si="3532"/>
        <v>AF$2654</v>
      </c>
      <c r="AG2664" s="4" t="str">
        <f t="shared" si="3532"/>
        <v>AG$2654</v>
      </c>
      <c r="AH2664" s="4" t="str">
        <f t="shared" si="3532"/>
        <v>AH$2654</v>
      </c>
      <c r="AI2664" s="4" t="str">
        <f t="shared" si="3532"/>
        <v>AI$2654</v>
      </c>
      <c r="AJ2664" s="4" t="str">
        <f t="shared" si="3532"/>
        <v>AJ$2654</v>
      </c>
      <c r="AK2664" s="4" t="str">
        <f t="shared" si="3532"/>
        <v>AK$2654</v>
      </c>
      <c r="AL2664" s="4" t="str">
        <f t="shared" si="3532"/>
        <v>AL$2654</v>
      </c>
      <c r="AM2664" s="4" t="str">
        <f t="shared" si="3532"/>
        <v>AM$2654</v>
      </c>
      <c r="AN2664" s="4" t="str">
        <f t="shared" si="3532"/>
        <v>AN$2654</v>
      </c>
      <c r="AO2664" s="4" t="str">
        <f t="shared" si="3532"/>
        <v>AO$2654</v>
      </c>
      <c r="AP2664" s="4" t="str">
        <f t="shared" si="3532"/>
        <v>AP$2654</v>
      </c>
      <c r="AQ2664" s="4" t="str">
        <f t="shared" si="3532"/>
        <v>AQ$2654</v>
      </c>
      <c r="AR2664" s="4" t="str">
        <f t="shared" si="3532"/>
        <v>AR$2654</v>
      </c>
      <c r="AS2664" s="4" t="str">
        <f t="shared" si="3532"/>
        <v>AS$2654</v>
      </c>
      <c r="AT2664" s="4" t="str">
        <f t="shared" si="3532"/>
        <v>AT$2654</v>
      </c>
      <c r="AU2664" s="4" t="str">
        <f t="shared" si="3532"/>
        <v>AU$2654</v>
      </c>
      <c r="AV2664" s="4" t="str">
        <f t="shared" si="3532"/>
        <v>AV$2654</v>
      </c>
      <c r="AW2664" s="4" t="str">
        <f t="shared" si="3532"/>
        <v>AW$2654</v>
      </c>
      <c r="AX2664" s="4" t="str">
        <f t="shared" si="3532"/>
        <v>AX$2654</v>
      </c>
      <c r="AY2664" s="4" t="str">
        <f t="shared" ref="AY2664:CD2664" si="3533">ADDRESS(ROW(AY2654),COLUMN(AY2654),2)</f>
        <v>AY$2654</v>
      </c>
      <c r="AZ2664" s="4" t="str">
        <f t="shared" si="3533"/>
        <v>AZ$2654</v>
      </c>
      <c r="BA2664" s="4" t="str">
        <f t="shared" si="3533"/>
        <v>BA$2654</v>
      </c>
      <c r="BB2664" s="4" t="str">
        <f t="shared" si="3533"/>
        <v>BB$2654</v>
      </c>
      <c r="BC2664" s="4" t="str">
        <f t="shared" si="3533"/>
        <v>BC$2654</v>
      </c>
      <c r="BD2664" s="4" t="str">
        <f t="shared" si="3533"/>
        <v>BD$2654</v>
      </c>
      <c r="BE2664" s="4" t="str">
        <f t="shared" si="3533"/>
        <v>BE$2654</v>
      </c>
      <c r="BF2664" s="4" t="str">
        <f t="shared" si="3533"/>
        <v>BF$2654</v>
      </c>
      <c r="BG2664" s="4" t="str">
        <f t="shared" si="3533"/>
        <v>BG$2654</v>
      </c>
      <c r="BH2664" s="4" t="str">
        <f t="shared" si="3533"/>
        <v>BH$2654</v>
      </c>
      <c r="BI2664" s="4" t="str">
        <f t="shared" si="3533"/>
        <v>BI$2654</v>
      </c>
      <c r="BJ2664" s="4" t="str">
        <f t="shared" si="3533"/>
        <v>BJ$2654</v>
      </c>
      <c r="BK2664" s="4" t="str">
        <f t="shared" si="3533"/>
        <v>BK$2654</v>
      </c>
      <c r="BL2664" s="4" t="str">
        <f t="shared" si="3533"/>
        <v>BL$2654</v>
      </c>
      <c r="BM2664" s="4" t="str">
        <f t="shared" si="3533"/>
        <v>BM$2654</v>
      </c>
      <c r="BN2664" s="4" t="str">
        <f t="shared" si="3533"/>
        <v>BN$2654</v>
      </c>
      <c r="BO2664" s="4" t="str">
        <f t="shared" si="3533"/>
        <v>BO$2654</v>
      </c>
      <c r="BP2664" s="4" t="str">
        <f t="shared" si="3533"/>
        <v>BP$2654</v>
      </c>
      <c r="BQ2664" s="4" t="str">
        <f t="shared" si="3533"/>
        <v>BQ$2654</v>
      </c>
      <c r="BR2664" s="4" t="str">
        <f t="shared" si="3533"/>
        <v>BR$2654</v>
      </c>
      <c r="BS2664" s="4" t="str">
        <f t="shared" si="3533"/>
        <v>BS$2654</v>
      </c>
      <c r="BT2664" s="4" t="str">
        <f t="shared" si="3533"/>
        <v>BT$2654</v>
      </c>
      <c r="BU2664" s="4" t="str">
        <f t="shared" si="3533"/>
        <v>BU$2654</v>
      </c>
      <c r="BV2664" s="4" t="str">
        <f t="shared" si="3533"/>
        <v>BV$2654</v>
      </c>
      <c r="BW2664" s="4" t="str">
        <f t="shared" si="3533"/>
        <v>BW$2654</v>
      </c>
      <c r="BX2664" s="4" t="str">
        <f t="shared" si="3533"/>
        <v>BX$2654</v>
      </c>
      <c r="BY2664" s="4" t="str">
        <f t="shared" si="3533"/>
        <v>BY$2654</v>
      </c>
      <c r="BZ2664" s="4" t="str">
        <f t="shared" si="3533"/>
        <v>BZ$2654</v>
      </c>
      <c r="CA2664" s="4" t="str">
        <f t="shared" si="3533"/>
        <v>CA$2654</v>
      </c>
      <c r="CB2664" s="4" t="str">
        <f t="shared" si="3533"/>
        <v>CB$2654</v>
      </c>
      <c r="CC2664" s="4" t="str">
        <f t="shared" si="3533"/>
        <v>CC$2654</v>
      </c>
      <c r="CD2664" s="4" t="str">
        <f t="shared" si="3533"/>
        <v>CD$2654</v>
      </c>
      <c r="CE2664" s="4" t="str">
        <f t="shared" ref="CE2664:CK2664" si="3534">ADDRESS(ROW(CE2654),COLUMN(CE2654),2)</f>
        <v>CE$2654</v>
      </c>
      <c r="CF2664" s="4" t="str">
        <f t="shared" si="3534"/>
        <v>CF$2654</v>
      </c>
      <c r="CG2664" s="4" t="str">
        <f t="shared" si="3534"/>
        <v>CG$2654</v>
      </c>
      <c r="CH2664" s="4" t="str">
        <f t="shared" si="3534"/>
        <v>CH$2654</v>
      </c>
      <c r="CI2664" s="4" t="str">
        <f t="shared" si="3534"/>
        <v>CI$2654</v>
      </c>
      <c r="CJ2664" s="4" t="str">
        <f t="shared" si="3534"/>
        <v>CJ$2654</v>
      </c>
      <c r="CK2664" s="4" t="str">
        <f t="shared" si="3534"/>
        <v>CK$2654</v>
      </c>
      <c r="CL2664" s="4" t="str">
        <f t="shared" ref="CL2664" si="3535">ADDRESS(ROW(CL2654),COLUMN(CL2654),2)</f>
        <v>CL$2654</v>
      </c>
    </row>
    <row r="2665" spans="2:90" x14ac:dyDescent="0.4">
      <c r="B2665" s="130" t="str">
        <f>B2652</f>
        <v>Secondary volume driver</v>
      </c>
      <c r="C2665" s="12"/>
      <c r="D2665" s="12" t="s">
        <v>529</v>
      </c>
      <c r="E2665" s="12" t="s">
        <v>906</v>
      </c>
      <c r="F2665" s="12"/>
      <c r="G2665" s="12" t="s">
        <v>330</v>
      </c>
      <c r="H2665" s="12"/>
      <c r="I2665" s="60"/>
      <c r="J2665" s="60"/>
      <c r="K2665" s="15"/>
      <c r="L2665" s="15"/>
      <c r="M2665" s="15"/>
      <c r="N2665" s="15"/>
      <c r="O2665" s="15"/>
      <c r="P2665" s="15"/>
      <c r="R2665" s="15"/>
      <c r="S2665" s="172" t="str">
        <f t="shared" ref="S2665" si="3536">S2652</f>
        <v>S$15</v>
      </c>
      <c r="T2665" s="172" t="str">
        <f t="shared" ref="T2665:AX2665" si="3537">T2652</f>
        <v>T$15</v>
      </c>
      <c r="U2665" s="172" t="str">
        <f t="shared" si="3537"/>
        <v>U$15</v>
      </c>
      <c r="V2665" s="172" t="str">
        <f t="shared" si="3537"/>
        <v>V$15</v>
      </c>
      <c r="W2665" s="172" t="str">
        <f t="shared" si="3537"/>
        <v>W$15</v>
      </c>
      <c r="X2665" s="172" t="str">
        <f t="shared" si="3537"/>
        <v>X$15</v>
      </c>
      <c r="Y2665" s="172" t="str">
        <f t="shared" si="3537"/>
        <v>Y$15</v>
      </c>
      <c r="Z2665" s="172" t="str">
        <f t="shared" si="3537"/>
        <v>Z$15</v>
      </c>
      <c r="AA2665" s="172" t="str">
        <f t="shared" si="3537"/>
        <v>AA$15</v>
      </c>
      <c r="AB2665" s="172" t="str">
        <f t="shared" si="3537"/>
        <v>AB$15</v>
      </c>
      <c r="AC2665" s="172" t="str">
        <f t="shared" si="3537"/>
        <v>AC$15</v>
      </c>
      <c r="AD2665" s="172" t="str">
        <f t="shared" si="3537"/>
        <v>AD$15</v>
      </c>
      <c r="AE2665" s="172" t="str">
        <f t="shared" si="3537"/>
        <v>AE$15</v>
      </c>
      <c r="AF2665" s="172" t="str">
        <f t="shared" si="3537"/>
        <v>AF$15</v>
      </c>
      <c r="AG2665" s="172" t="str">
        <f t="shared" si="3537"/>
        <v>AG$15</v>
      </c>
      <c r="AH2665" s="172" t="str">
        <f t="shared" si="3537"/>
        <v>AH$15</v>
      </c>
      <c r="AI2665" s="172" t="str">
        <f t="shared" si="3537"/>
        <v>AI$15</v>
      </c>
      <c r="AJ2665" s="172" t="str">
        <f t="shared" si="3537"/>
        <v>AJ$15</v>
      </c>
      <c r="AK2665" s="172" t="str">
        <f t="shared" si="3537"/>
        <v>AK$15</v>
      </c>
      <c r="AL2665" s="172" t="str">
        <f t="shared" si="3537"/>
        <v>AL$15</v>
      </c>
      <c r="AM2665" s="172" t="str">
        <f t="shared" si="3537"/>
        <v>AM$15</v>
      </c>
      <c r="AN2665" s="172" t="str">
        <f t="shared" si="3537"/>
        <v>AN$15</v>
      </c>
      <c r="AO2665" s="172" t="str">
        <f t="shared" si="3537"/>
        <v>AO$15</v>
      </c>
      <c r="AP2665" s="172" t="str">
        <f t="shared" si="3537"/>
        <v>AP$15</v>
      </c>
      <c r="AQ2665" s="172" t="str">
        <f t="shared" si="3537"/>
        <v>AQ$15</v>
      </c>
      <c r="AR2665" s="172" t="str">
        <f t="shared" si="3537"/>
        <v>AR$15</v>
      </c>
      <c r="AS2665" s="172" t="str">
        <f t="shared" si="3537"/>
        <v>AS$15</v>
      </c>
      <c r="AT2665" s="172" t="str">
        <f t="shared" si="3537"/>
        <v>AT$15</v>
      </c>
      <c r="AU2665" s="172" t="str">
        <f t="shared" si="3537"/>
        <v>AU$15</v>
      </c>
      <c r="AV2665" s="172" t="str">
        <f t="shared" si="3537"/>
        <v>AV$15</v>
      </c>
      <c r="AW2665" s="172" t="str">
        <f t="shared" si="3537"/>
        <v>AW$15</v>
      </c>
      <c r="AX2665" s="172" t="str">
        <f t="shared" si="3537"/>
        <v>AX$15</v>
      </c>
      <c r="AY2665" s="172" t="str">
        <f t="shared" ref="AY2665:CD2665" si="3538">AY2652</f>
        <v>AY$15</v>
      </c>
      <c r="AZ2665" s="172" t="str">
        <f t="shared" si="3538"/>
        <v>AZ$15</v>
      </c>
      <c r="BA2665" s="172" t="str">
        <f t="shared" si="3538"/>
        <v>BA$15</v>
      </c>
      <c r="BB2665" s="172" t="str">
        <f t="shared" si="3538"/>
        <v>BB$15</v>
      </c>
      <c r="BC2665" s="172" t="str">
        <f t="shared" si="3538"/>
        <v>BC$15</v>
      </c>
      <c r="BD2665" s="172" t="str">
        <f t="shared" si="3538"/>
        <v>BD$15</v>
      </c>
      <c r="BE2665" s="172" t="str">
        <f t="shared" si="3538"/>
        <v>BE$15</v>
      </c>
      <c r="BF2665" s="172" t="str">
        <f t="shared" si="3538"/>
        <v>BF$15</v>
      </c>
      <c r="BG2665" s="172" t="str">
        <f t="shared" si="3538"/>
        <v>BG$15</v>
      </c>
      <c r="BH2665" s="172" t="str">
        <f t="shared" si="3538"/>
        <v>BH$15</v>
      </c>
      <c r="BI2665" s="172" t="str">
        <f t="shared" si="3538"/>
        <v>BI$15</v>
      </c>
      <c r="BJ2665" s="172" t="str">
        <f t="shared" si="3538"/>
        <v>BJ$15</v>
      </c>
      <c r="BK2665" s="172" t="str">
        <f t="shared" si="3538"/>
        <v>BK$15</v>
      </c>
      <c r="BL2665" s="172" t="str">
        <f t="shared" si="3538"/>
        <v>BL$15</v>
      </c>
      <c r="BM2665" s="172" t="str">
        <f t="shared" si="3538"/>
        <v>BM$15</v>
      </c>
      <c r="BN2665" s="172" t="str">
        <f t="shared" si="3538"/>
        <v>BN$15</v>
      </c>
      <c r="BO2665" s="172" t="str">
        <f t="shared" si="3538"/>
        <v>BO$15</v>
      </c>
      <c r="BP2665" s="172" t="str">
        <f t="shared" si="3538"/>
        <v>BP$15</v>
      </c>
      <c r="BQ2665" s="172" t="str">
        <f t="shared" si="3538"/>
        <v>BQ$15</v>
      </c>
      <c r="BR2665" s="172" t="str">
        <f t="shared" si="3538"/>
        <v>BR$15</v>
      </c>
      <c r="BS2665" s="172" t="str">
        <f t="shared" si="3538"/>
        <v>BS$15</v>
      </c>
      <c r="BT2665" s="172" t="str">
        <f t="shared" si="3538"/>
        <v>BT$15</v>
      </c>
      <c r="BU2665" s="172" t="str">
        <f t="shared" si="3538"/>
        <v>BU$15</v>
      </c>
      <c r="BV2665" s="172" t="str">
        <f t="shared" si="3538"/>
        <v>BV$15</v>
      </c>
      <c r="BW2665" s="172" t="str">
        <f t="shared" si="3538"/>
        <v>BW$15</v>
      </c>
      <c r="BX2665" s="172" t="str">
        <f t="shared" si="3538"/>
        <v>BX$15</v>
      </c>
      <c r="BY2665" s="172" t="str">
        <f t="shared" si="3538"/>
        <v>BY$15</v>
      </c>
      <c r="BZ2665" s="172" t="str">
        <f t="shared" si="3538"/>
        <v>BZ$15</v>
      </c>
      <c r="CA2665" s="172" t="str">
        <f t="shared" si="3538"/>
        <v>CA$15</v>
      </c>
      <c r="CB2665" s="172" t="str">
        <f t="shared" si="3538"/>
        <v>CB$15</v>
      </c>
      <c r="CC2665" s="172" t="str">
        <f t="shared" si="3538"/>
        <v>CC$15</v>
      </c>
      <c r="CD2665" s="172" t="str">
        <f t="shared" si="3538"/>
        <v>CD$15</v>
      </c>
      <c r="CE2665" s="172" t="str">
        <f t="shared" ref="CE2665:CK2665" si="3539">CE2652</f>
        <v>CE$15</v>
      </c>
      <c r="CF2665" s="172" t="str">
        <f t="shared" si="3539"/>
        <v>CF$15</v>
      </c>
      <c r="CG2665" s="172" t="str">
        <f t="shared" si="3539"/>
        <v>CG$15</v>
      </c>
      <c r="CH2665" s="172" t="str">
        <f t="shared" si="3539"/>
        <v>CH$15</v>
      </c>
      <c r="CI2665" s="172" t="str">
        <f t="shared" si="3539"/>
        <v>CI$15</v>
      </c>
      <c r="CJ2665" s="172" t="str">
        <f t="shared" si="3539"/>
        <v>CJ$15</v>
      </c>
      <c r="CK2665" s="172" t="str">
        <f t="shared" si="3539"/>
        <v>CK$15</v>
      </c>
      <c r="CL2665" s="172" t="str">
        <f t="shared" ref="CL2665" si="3540">CL2652</f>
        <v>CL$15</v>
      </c>
    </row>
    <row r="2666" spans="2:90" x14ac:dyDescent="0.4">
      <c r="B2666" s="27"/>
      <c r="C2666" s="27"/>
      <c r="D2666" s="27"/>
      <c r="E2666" s="27" t="s">
        <v>906</v>
      </c>
      <c r="F2666" s="27"/>
      <c r="G2666" s="27"/>
      <c r="H2666" s="27"/>
      <c r="I2666" s="27"/>
      <c r="J2666" s="27"/>
      <c r="K2666" s="27"/>
      <c r="L2666" s="27"/>
      <c r="M2666" s="27"/>
      <c r="N2666" s="27"/>
      <c r="O2666" s="27"/>
      <c r="P2666" s="27"/>
    </row>
    <row r="2667" spans="2:90" x14ac:dyDescent="0.4">
      <c r="B2667" s="168" t="s">
        <v>487</v>
      </c>
      <c r="C2667" s="167"/>
      <c r="D2667" s="167"/>
      <c r="E2667" s="167" t="s">
        <v>906</v>
      </c>
      <c r="F2667" s="167"/>
      <c r="G2667" s="167"/>
      <c r="H2667" s="167"/>
      <c r="I2667" s="169"/>
      <c r="J2667" s="169"/>
      <c r="K2667" s="190"/>
      <c r="L2667" s="190"/>
      <c r="M2667" s="190"/>
      <c r="N2667" s="190"/>
      <c r="O2667" s="190"/>
      <c r="P2667" s="190"/>
      <c r="R2667" s="191"/>
      <c r="S2667" s="167"/>
      <c r="T2667" s="167"/>
      <c r="U2667" s="167"/>
      <c r="V2667" s="167"/>
      <c r="W2667" s="167"/>
      <c r="X2667" s="167"/>
      <c r="Y2667" s="167"/>
      <c r="Z2667" s="167"/>
      <c r="AA2667" s="167"/>
      <c r="AB2667" s="167"/>
      <c r="AC2667" s="167"/>
      <c r="AD2667" s="167"/>
      <c r="AE2667" s="167"/>
      <c r="AF2667" s="167"/>
      <c r="AG2667" s="167"/>
      <c r="AH2667" s="167"/>
      <c r="AI2667" s="167"/>
      <c r="AJ2667" s="167"/>
      <c r="AK2667" s="167"/>
      <c r="AL2667" s="167"/>
      <c r="AM2667" s="167"/>
      <c r="AN2667" s="167"/>
      <c r="AO2667" s="167"/>
      <c r="AP2667" s="167"/>
      <c r="AQ2667" s="167"/>
      <c r="AR2667" s="167"/>
      <c r="AS2667" s="167"/>
      <c r="AT2667" s="167"/>
      <c r="AU2667" s="167"/>
      <c r="AV2667" s="167"/>
      <c r="AW2667" s="167"/>
      <c r="AX2667" s="167"/>
      <c r="AY2667" s="167"/>
      <c r="AZ2667" s="167"/>
      <c r="BA2667" s="167"/>
      <c r="BB2667" s="167"/>
      <c r="BC2667" s="167"/>
      <c r="BD2667" s="167"/>
      <c r="BE2667" s="167"/>
      <c r="BF2667" s="167"/>
      <c r="BG2667" s="167"/>
      <c r="BH2667" s="167"/>
      <c r="BI2667" s="167"/>
      <c r="BJ2667" s="167"/>
      <c r="BK2667" s="167"/>
      <c r="BL2667" s="167"/>
      <c r="BM2667" s="167"/>
      <c r="BN2667" s="167"/>
      <c r="BO2667" s="167"/>
      <c r="BP2667" s="167"/>
      <c r="BQ2667" s="167"/>
      <c r="BR2667" s="167"/>
      <c r="BS2667" s="167"/>
      <c r="BT2667" s="167"/>
      <c r="BU2667" s="167"/>
      <c r="BV2667" s="167"/>
      <c r="BW2667" s="167"/>
      <c r="BX2667" s="167"/>
      <c r="BY2667" s="167"/>
      <c r="BZ2667" s="167"/>
      <c r="CA2667" s="167"/>
      <c r="CB2667" s="167"/>
      <c r="CC2667" s="167"/>
      <c r="CD2667" s="167"/>
      <c r="CE2667" s="167"/>
      <c r="CF2667" s="167"/>
      <c r="CG2667" s="167"/>
      <c r="CH2667" s="167"/>
      <c r="CI2667" s="167"/>
      <c r="CJ2667" s="167"/>
      <c r="CK2667" s="167"/>
      <c r="CL2667" s="167"/>
    </row>
    <row r="2668" spans="2:90" x14ac:dyDescent="0.4">
      <c r="B2668" s="168" t="s">
        <v>489</v>
      </c>
      <c r="C2668" s="167"/>
      <c r="D2668" s="167"/>
      <c r="E2668" s="167" t="s">
        <v>906</v>
      </c>
      <c r="F2668" s="167"/>
      <c r="G2668" s="167"/>
      <c r="H2668" s="167"/>
      <c r="I2668" s="169"/>
      <c r="J2668" s="169"/>
      <c r="K2668" s="190"/>
      <c r="L2668" s="190"/>
      <c r="M2668" s="190"/>
      <c r="N2668" s="190"/>
      <c r="O2668" s="190"/>
      <c r="P2668" s="190"/>
      <c r="R2668" s="191"/>
      <c r="S2668" s="167"/>
      <c r="T2668" s="167"/>
      <c r="U2668" s="167"/>
      <c r="V2668" s="167"/>
      <c r="W2668" s="167"/>
      <c r="X2668" s="167"/>
      <c r="Y2668" s="167"/>
      <c r="Z2668" s="167"/>
      <c r="AA2668" s="167"/>
      <c r="AB2668" s="167"/>
      <c r="AC2668" s="167"/>
      <c r="AD2668" s="167"/>
      <c r="AE2668" s="167"/>
      <c r="AF2668" s="167"/>
      <c r="AG2668" s="167"/>
      <c r="AH2668" s="167"/>
      <c r="AI2668" s="167"/>
      <c r="AJ2668" s="167"/>
      <c r="AK2668" s="167"/>
      <c r="AL2668" s="167"/>
      <c r="AM2668" s="167"/>
      <c r="AN2668" s="167"/>
      <c r="AO2668" s="167"/>
      <c r="AP2668" s="167"/>
      <c r="AQ2668" s="167"/>
      <c r="AR2668" s="167"/>
      <c r="AS2668" s="167"/>
      <c r="AT2668" s="167"/>
      <c r="AU2668" s="167"/>
      <c r="AV2668" s="167"/>
      <c r="AW2668" s="167"/>
      <c r="AX2668" s="167"/>
      <c r="AY2668" s="167"/>
      <c r="AZ2668" s="167"/>
      <c r="BA2668" s="167"/>
      <c r="BB2668" s="167"/>
      <c r="BC2668" s="167"/>
      <c r="BD2668" s="167"/>
      <c r="BE2668" s="167"/>
      <c r="BF2668" s="167"/>
      <c r="BG2668" s="167"/>
      <c r="BH2668" s="167"/>
      <c r="BI2668" s="167"/>
      <c r="BJ2668" s="167"/>
      <c r="BK2668" s="167"/>
      <c r="BL2668" s="167"/>
      <c r="BM2668" s="167"/>
      <c r="BN2668" s="167"/>
      <c r="BO2668" s="167"/>
      <c r="BP2668" s="167"/>
      <c r="BQ2668" s="167"/>
      <c r="BR2668" s="167"/>
      <c r="BS2668" s="167"/>
      <c r="BT2668" s="167"/>
      <c r="BU2668" s="167"/>
      <c r="BV2668" s="167"/>
      <c r="BW2668" s="167"/>
      <c r="BX2668" s="167"/>
      <c r="BY2668" s="167"/>
      <c r="BZ2668" s="167"/>
      <c r="CA2668" s="167"/>
      <c r="CB2668" s="167"/>
      <c r="CC2668" s="167"/>
      <c r="CD2668" s="167"/>
      <c r="CE2668" s="167"/>
      <c r="CF2668" s="167"/>
      <c r="CG2668" s="167"/>
      <c r="CH2668" s="167"/>
      <c r="CI2668" s="167"/>
      <c r="CJ2668" s="167"/>
      <c r="CK2668" s="167"/>
      <c r="CL2668" s="167"/>
    </row>
    <row r="2669" spans="2:90" x14ac:dyDescent="0.4">
      <c r="B2669" s="168" t="s">
        <v>459</v>
      </c>
      <c r="C2669" s="167"/>
      <c r="D2669" s="167"/>
      <c r="E2669" s="167" t="s">
        <v>906</v>
      </c>
      <c r="F2669" s="167"/>
      <c r="G2669" s="167"/>
      <c r="H2669" s="167"/>
      <c r="I2669" s="169"/>
      <c r="J2669" s="169"/>
      <c r="K2669" s="190"/>
      <c r="L2669" s="190"/>
      <c r="M2669" s="190"/>
      <c r="N2669" s="190"/>
      <c r="O2669" s="190"/>
      <c r="P2669" s="190"/>
      <c r="R2669" s="191"/>
      <c r="S2669" s="192" t="str">
        <f t="shared" ref="S2669:AX2669" si="3541">S$16</f>
        <v>S$12</v>
      </c>
      <c r="T2669" s="192" t="str">
        <f t="shared" si="3541"/>
        <v>T$12</v>
      </c>
      <c r="U2669" s="192" t="str">
        <f t="shared" si="3541"/>
        <v>U$12</v>
      </c>
      <c r="V2669" s="192" t="str">
        <f t="shared" si="3541"/>
        <v>V$12</v>
      </c>
      <c r="W2669" s="192" t="str">
        <f t="shared" si="3541"/>
        <v>W$12</v>
      </c>
      <c r="X2669" s="192" t="str">
        <f t="shared" si="3541"/>
        <v>X$12</v>
      </c>
      <c r="Y2669" s="192" t="str">
        <f t="shared" si="3541"/>
        <v>Y$12</v>
      </c>
      <c r="Z2669" s="192" t="str">
        <f t="shared" si="3541"/>
        <v>Z$12</v>
      </c>
      <c r="AA2669" s="192" t="str">
        <f t="shared" si="3541"/>
        <v>AA$12</v>
      </c>
      <c r="AB2669" s="192" t="str">
        <f t="shared" si="3541"/>
        <v>AB$12</v>
      </c>
      <c r="AC2669" s="192" t="str">
        <f t="shared" si="3541"/>
        <v>AC$12</v>
      </c>
      <c r="AD2669" s="192" t="str">
        <f t="shared" si="3541"/>
        <v>AD$12</v>
      </c>
      <c r="AE2669" s="192" t="str">
        <f t="shared" si="3541"/>
        <v>AE$12</v>
      </c>
      <c r="AF2669" s="192" t="str">
        <f t="shared" si="3541"/>
        <v>AF$12</v>
      </c>
      <c r="AG2669" s="192" t="str">
        <f t="shared" si="3541"/>
        <v>AG$12</v>
      </c>
      <c r="AH2669" s="192" t="str">
        <f t="shared" si="3541"/>
        <v>AH$12</v>
      </c>
      <c r="AI2669" s="192" t="str">
        <f t="shared" si="3541"/>
        <v>AI$12</v>
      </c>
      <c r="AJ2669" s="192" t="str">
        <f t="shared" si="3541"/>
        <v>AJ$12</v>
      </c>
      <c r="AK2669" s="192" t="str">
        <f t="shared" si="3541"/>
        <v>AK$12</v>
      </c>
      <c r="AL2669" s="192" t="str">
        <f t="shared" si="3541"/>
        <v>AL$12</v>
      </c>
      <c r="AM2669" s="192" t="str">
        <f t="shared" si="3541"/>
        <v>AM$12</v>
      </c>
      <c r="AN2669" s="192" t="str">
        <f t="shared" si="3541"/>
        <v>AN$12</v>
      </c>
      <c r="AO2669" s="192" t="str">
        <f t="shared" si="3541"/>
        <v>AO$12</v>
      </c>
      <c r="AP2669" s="192" t="str">
        <f t="shared" si="3541"/>
        <v>AP$12</v>
      </c>
      <c r="AQ2669" s="192" t="str">
        <f t="shared" si="3541"/>
        <v>AQ$12</v>
      </c>
      <c r="AR2669" s="192" t="str">
        <f t="shared" si="3541"/>
        <v>AR$12</v>
      </c>
      <c r="AS2669" s="192" t="str">
        <f t="shared" si="3541"/>
        <v>AS$12</v>
      </c>
      <c r="AT2669" s="192" t="str">
        <f t="shared" si="3541"/>
        <v>AT$12</v>
      </c>
      <c r="AU2669" s="192" t="str">
        <f t="shared" si="3541"/>
        <v>AU$12</v>
      </c>
      <c r="AV2669" s="192" t="str">
        <f t="shared" si="3541"/>
        <v>AV$12</v>
      </c>
      <c r="AW2669" s="192" t="str">
        <f t="shared" si="3541"/>
        <v>AW$12</v>
      </c>
      <c r="AX2669" s="192" t="str">
        <f t="shared" si="3541"/>
        <v>AX$12</v>
      </c>
      <c r="AY2669" s="192" t="str">
        <f t="shared" ref="AY2669:CD2669" si="3542">AY$16</f>
        <v>AY$12</v>
      </c>
      <c r="AZ2669" s="192" t="str">
        <f t="shared" si="3542"/>
        <v>AZ$12</v>
      </c>
      <c r="BA2669" s="192" t="str">
        <f t="shared" si="3542"/>
        <v>BA$12</v>
      </c>
      <c r="BB2669" s="192" t="str">
        <f t="shared" si="3542"/>
        <v>BB$12</v>
      </c>
      <c r="BC2669" s="192" t="str">
        <f t="shared" si="3542"/>
        <v>BC$12</v>
      </c>
      <c r="BD2669" s="192" t="str">
        <f t="shared" si="3542"/>
        <v>BD$12</v>
      </c>
      <c r="BE2669" s="192" t="str">
        <f t="shared" si="3542"/>
        <v>BE$12</v>
      </c>
      <c r="BF2669" s="192" t="str">
        <f t="shared" si="3542"/>
        <v>BF$12</v>
      </c>
      <c r="BG2669" s="192" t="str">
        <f t="shared" si="3542"/>
        <v>BG$12</v>
      </c>
      <c r="BH2669" s="192" t="str">
        <f t="shared" si="3542"/>
        <v>BH$12</v>
      </c>
      <c r="BI2669" s="192" t="str">
        <f t="shared" si="3542"/>
        <v>BI$12</v>
      </c>
      <c r="BJ2669" s="192" t="str">
        <f t="shared" si="3542"/>
        <v>BJ$12</v>
      </c>
      <c r="BK2669" s="192" t="str">
        <f t="shared" si="3542"/>
        <v>BK$12</v>
      </c>
      <c r="BL2669" s="192" t="str">
        <f t="shared" si="3542"/>
        <v>BL$12</v>
      </c>
      <c r="BM2669" s="192" t="str">
        <f t="shared" si="3542"/>
        <v>BM$12</v>
      </c>
      <c r="BN2669" s="192" t="str">
        <f t="shared" si="3542"/>
        <v>BN$12</v>
      </c>
      <c r="BO2669" s="192" t="str">
        <f t="shared" si="3542"/>
        <v>BO$12</v>
      </c>
      <c r="BP2669" s="192" t="str">
        <f t="shared" si="3542"/>
        <v>BP$12</v>
      </c>
      <c r="BQ2669" s="192" t="str">
        <f t="shared" si="3542"/>
        <v>BQ$12</v>
      </c>
      <c r="BR2669" s="192" t="str">
        <f t="shared" si="3542"/>
        <v>BR$12</v>
      </c>
      <c r="BS2669" s="192" t="str">
        <f t="shared" si="3542"/>
        <v>BS$12</v>
      </c>
      <c r="BT2669" s="192" t="str">
        <f t="shared" si="3542"/>
        <v>BT$12</v>
      </c>
      <c r="BU2669" s="192" t="str">
        <f t="shared" si="3542"/>
        <v>BU$12</v>
      </c>
      <c r="BV2669" s="192" t="str">
        <f t="shared" si="3542"/>
        <v>BV$12</v>
      </c>
      <c r="BW2669" s="192" t="str">
        <f t="shared" si="3542"/>
        <v>BW$12</v>
      </c>
      <c r="BX2669" s="192" t="str">
        <f t="shared" si="3542"/>
        <v>BX$12</v>
      </c>
      <c r="BY2669" s="192" t="str">
        <f t="shared" si="3542"/>
        <v>BY$12</v>
      </c>
      <c r="BZ2669" s="192" t="str">
        <f t="shared" si="3542"/>
        <v>BZ$12</v>
      </c>
      <c r="CA2669" s="192" t="str">
        <f t="shared" si="3542"/>
        <v>CA$12</v>
      </c>
      <c r="CB2669" s="192" t="str">
        <f t="shared" si="3542"/>
        <v>CB$12</v>
      </c>
      <c r="CC2669" s="192" t="str">
        <f t="shared" si="3542"/>
        <v>CC$12</v>
      </c>
      <c r="CD2669" s="192" t="str">
        <f t="shared" si="3542"/>
        <v>CD$12</v>
      </c>
      <c r="CE2669" s="192" t="str">
        <f t="shared" ref="CE2669:CL2669" si="3543">CE$16</f>
        <v>CE$12</v>
      </c>
      <c r="CF2669" s="192" t="str">
        <f t="shared" si="3543"/>
        <v>CF$12</v>
      </c>
      <c r="CG2669" s="192" t="str">
        <f t="shared" si="3543"/>
        <v>CG$12</v>
      </c>
      <c r="CH2669" s="192" t="str">
        <f t="shared" si="3543"/>
        <v>CH$12</v>
      </c>
      <c r="CI2669" s="192" t="str">
        <f t="shared" si="3543"/>
        <v>CI$12</v>
      </c>
      <c r="CJ2669" s="192" t="str">
        <f t="shared" si="3543"/>
        <v>CJ$12</v>
      </c>
      <c r="CK2669" s="192" t="str">
        <f t="shared" si="3543"/>
        <v>CK$12</v>
      </c>
      <c r="CL2669" s="192" t="str">
        <f t="shared" si="3543"/>
        <v>CL$12</v>
      </c>
    </row>
    <row r="2670" spans="2:90" x14ac:dyDescent="0.4">
      <c r="B2670" s="168" t="s">
        <v>460</v>
      </c>
      <c r="C2670" s="193"/>
      <c r="D2670" s="193"/>
      <c r="E2670" s="193" t="s">
        <v>906</v>
      </c>
      <c r="F2670" s="193"/>
      <c r="G2670" s="193"/>
      <c r="H2670" s="193"/>
      <c r="I2670" s="194"/>
      <c r="J2670" s="194"/>
      <c r="K2670" s="195"/>
      <c r="L2670" s="195"/>
      <c r="M2670" s="195"/>
      <c r="N2670" s="195"/>
      <c r="O2670" s="195"/>
      <c r="P2670" s="195"/>
      <c r="R2670" s="195"/>
      <c r="S2670" s="192" t="str">
        <f t="shared" ref="S2670:AX2670" si="3544">S$17</f>
        <v>S$13</v>
      </c>
      <c r="T2670" s="192" t="str">
        <f t="shared" si="3544"/>
        <v>T$13</v>
      </c>
      <c r="U2670" s="192" t="str">
        <f t="shared" si="3544"/>
        <v>U$13</v>
      </c>
      <c r="V2670" s="192" t="str">
        <f t="shared" si="3544"/>
        <v>V$13</v>
      </c>
      <c r="W2670" s="192" t="str">
        <f t="shared" si="3544"/>
        <v>W$13</v>
      </c>
      <c r="X2670" s="192" t="str">
        <f t="shared" si="3544"/>
        <v>X$13</v>
      </c>
      <c r="Y2670" s="192" t="str">
        <f t="shared" si="3544"/>
        <v>Y$13</v>
      </c>
      <c r="Z2670" s="192" t="str">
        <f t="shared" si="3544"/>
        <v>Z$13</v>
      </c>
      <c r="AA2670" s="192" t="str">
        <f t="shared" si="3544"/>
        <v>AA$13</v>
      </c>
      <c r="AB2670" s="192" t="str">
        <f t="shared" si="3544"/>
        <v>AB$13</v>
      </c>
      <c r="AC2670" s="192" t="str">
        <f t="shared" si="3544"/>
        <v>AC$13</v>
      </c>
      <c r="AD2670" s="192" t="str">
        <f t="shared" si="3544"/>
        <v>AD$13</v>
      </c>
      <c r="AE2670" s="192" t="str">
        <f t="shared" si="3544"/>
        <v>AE$13</v>
      </c>
      <c r="AF2670" s="192" t="str">
        <f t="shared" si="3544"/>
        <v>AF$13</v>
      </c>
      <c r="AG2670" s="192" t="str">
        <f t="shared" si="3544"/>
        <v>AG$13</v>
      </c>
      <c r="AH2670" s="192" t="str">
        <f t="shared" si="3544"/>
        <v>AH$13</v>
      </c>
      <c r="AI2670" s="192" t="str">
        <f t="shared" si="3544"/>
        <v>AI$13</v>
      </c>
      <c r="AJ2670" s="192" t="str">
        <f t="shared" si="3544"/>
        <v>AJ$13</v>
      </c>
      <c r="AK2670" s="192" t="str">
        <f t="shared" si="3544"/>
        <v>AK$13</v>
      </c>
      <c r="AL2670" s="192" t="str">
        <f t="shared" si="3544"/>
        <v>AL$13</v>
      </c>
      <c r="AM2670" s="192" t="str">
        <f t="shared" si="3544"/>
        <v>AM$13</v>
      </c>
      <c r="AN2670" s="192" t="str">
        <f t="shared" si="3544"/>
        <v>AN$13</v>
      </c>
      <c r="AO2670" s="192" t="str">
        <f t="shared" si="3544"/>
        <v>AO$13</v>
      </c>
      <c r="AP2670" s="192" t="str">
        <f t="shared" si="3544"/>
        <v>AP$13</v>
      </c>
      <c r="AQ2670" s="192" t="str">
        <f t="shared" si="3544"/>
        <v>AQ$13</v>
      </c>
      <c r="AR2670" s="192" t="str">
        <f t="shared" si="3544"/>
        <v>AR$13</v>
      </c>
      <c r="AS2670" s="192" t="str">
        <f t="shared" si="3544"/>
        <v>AS$13</v>
      </c>
      <c r="AT2670" s="192" t="str">
        <f t="shared" si="3544"/>
        <v>AT$13</v>
      </c>
      <c r="AU2670" s="192" t="str">
        <f t="shared" si="3544"/>
        <v>AU$13</v>
      </c>
      <c r="AV2670" s="192" t="str">
        <f t="shared" si="3544"/>
        <v>AV$13</v>
      </c>
      <c r="AW2670" s="192" t="str">
        <f t="shared" si="3544"/>
        <v>AW$13</v>
      </c>
      <c r="AX2670" s="192" t="str">
        <f t="shared" si="3544"/>
        <v>AX$13</v>
      </c>
      <c r="AY2670" s="192" t="str">
        <f t="shared" ref="AY2670:CD2670" si="3545">AY$17</f>
        <v>AY$13</v>
      </c>
      <c r="AZ2670" s="192" t="str">
        <f t="shared" si="3545"/>
        <v>AZ$13</v>
      </c>
      <c r="BA2670" s="192" t="str">
        <f t="shared" si="3545"/>
        <v>BA$13</v>
      </c>
      <c r="BB2670" s="192" t="str">
        <f t="shared" si="3545"/>
        <v>BB$13</v>
      </c>
      <c r="BC2670" s="192" t="str">
        <f t="shared" si="3545"/>
        <v>BC$13</v>
      </c>
      <c r="BD2670" s="192" t="str">
        <f t="shared" si="3545"/>
        <v>BD$13</v>
      </c>
      <c r="BE2670" s="192" t="str">
        <f t="shared" si="3545"/>
        <v>BE$13</v>
      </c>
      <c r="BF2670" s="192" t="str">
        <f t="shared" si="3545"/>
        <v>BF$13</v>
      </c>
      <c r="BG2670" s="192" t="str">
        <f t="shared" si="3545"/>
        <v>BG$13</v>
      </c>
      <c r="BH2670" s="192" t="str">
        <f t="shared" si="3545"/>
        <v>BH$13</v>
      </c>
      <c r="BI2670" s="192" t="str">
        <f t="shared" si="3545"/>
        <v>BI$13</v>
      </c>
      <c r="BJ2670" s="192" t="str">
        <f t="shared" si="3545"/>
        <v>BJ$13</v>
      </c>
      <c r="BK2670" s="192" t="str">
        <f t="shared" si="3545"/>
        <v>BK$13</v>
      </c>
      <c r="BL2670" s="192" t="str">
        <f t="shared" si="3545"/>
        <v>BL$13</v>
      </c>
      <c r="BM2670" s="192" t="str">
        <f t="shared" si="3545"/>
        <v>BM$13</v>
      </c>
      <c r="BN2670" s="192" t="str">
        <f t="shared" si="3545"/>
        <v>BN$13</v>
      </c>
      <c r="BO2670" s="192" t="str">
        <f t="shared" si="3545"/>
        <v>BO$13</v>
      </c>
      <c r="BP2670" s="192" t="str">
        <f t="shared" si="3545"/>
        <v>BP$13</v>
      </c>
      <c r="BQ2670" s="192" t="str">
        <f t="shared" si="3545"/>
        <v>BQ$13</v>
      </c>
      <c r="BR2670" s="192" t="str">
        <f t="shared" si="3545"/>
        <v>BR$13</v>
      </c>
      <c r="BS2670" s="192" t="str">
        <f t="shared" si="3545"/>
        <v>BS$13</v>
      </c>
      <c r="BT2670" s="192" t="str">
        <f t="shared" si="3545"/>
        <v>BT$13</v>
      </c>
      <c r="BU2670" s="192" t="str">
        <f t="shared" si="3545"/>
        <v>BU$13</v>
      </c>
      <c r="BV2670" s="192" t="str">
        <f t="shared" si="3545"/>
        <v>BV$13</v>
      </c>
      <c r="BW2670" s="192" t="str">
        <f t="shared" si="3545"/>
        <v>BW$13</v>
      </c>
      <c r="BX2670" s="192" t="str">
        <f t="shared" si="3545"/>
        <v>BX$13</v>
      </c>
      <c r="BY2670" s="192" t="str">
        <f t="shared" si="3545"/>
        <v>BY$13</v>
      </c>
      <c r="BZ2670" s="192" t="str">
        <f t="shared" si="3545"/>
        <v>BZ$13</v>
      </c>
      <c r="CA2670" s="192" t="str">
        <f t="shared" si="3545"/>
        <v>CA$13</v>
      </c>
      <c r="CB2670" s="192" t="str">
        <f t="shared" si="3545"/>
        <v>CB$13</v>
      </c>
      <c r="CC2670" s="192" t="str">
        <f t="shared" si="3545"/>
        <v>CC$13</v>
      </c>
      <c r="CD2670" s="192" t="str">
        <f t="shared" si="3545"/>
        <v>CD$13</v>
      </c>
      <c r="CE2670" s="192" t="str">
        <f t="shared" ref="CE2670:CL2670" si="3546">CE$17</f>
        <v>CE$13</v>
      </c>
      <c r="CF2670" s="192" t="str">
        <f t="shared" si="3546"/>
        <v>CF$13</v>
      </c>
      <c r="CG2670" s="192" t="str">
        <f t="shared" si="3546"/>
        <v>CG$13</v>
      </c>
      <c r="CH2670" s="192" t="str">
        <f t="shared" si="3546"/>
        <v>CH$13</v>
      </c>
      <c r="CI2670" s="192" t="str">
        <f t="shared" si="3546"/>
        <v>CI$13</v>
      </c>
      <c r="CJ2670" s="192" t="str">
        <f t="shared" si="3546"/>
        <v>CJ$13</v>
      </c>
      <c r="CK2670" s="192" t="str">
        <f t="shared" si="3546"/>
        <v>CK$13</v>
      </c>
      <c r="CL2670" s="192" t="str">
        <f t="shared" si="3546"/>
        <v>CL$13</v>
      </c>
    </row>
    <row r="2671" spans="2:90" x14ac:dyDescent="0.4">
      <c r="B2671" s="168" t="s">
        <v>488</v>
      </c>
      <c r="C2671" s="193"/>
      <c r="D2671" s="193"/>
      <c r="E2671" s="193" t="s">
        <v>906</v>
      </c>
      <c r="F2671" s="193"/>
      <c r="G2671" s="193"/>
      <c r="H2671" s="193"/>
      <c r="I2671" s="194"/>
      <c r="J2671" s="194"/>
      <c r="K2671" s="195"/>
      <c r="L2671" s="195"/>
      <c r="M2671" s="195"/>
      <c r="N2671" s="195"/>
      <c r="O2671" s="195"/>
      <c r="P2671" s="195"/>
      <c r="R2671" s="195"/>
      <c r="S2671" s="183"/>
      <c r="T2671" s="183"/>
      <c r="U2671" s="183"/>
      <c r="V2671" s="183"/>
      <c r="W2671" s="183"/>
      <c r="X2671" s="183"/>
      <c r="Y2671" s="183"/>
      <c r="Z2671" s="183"/>
      <c r="AA2671" s="183"/>
      <c r="AB2671" s="183"/>
      <c r="AC2671" s="183"/>
      <c r="AD2671" s="183"/>
      <c r="AE2671" s="183"/>
      <c r="AF2671" s="183"/>
      <c r="AG2671" s="183"/>
      <c r="AH2671" s="183"/>
      <c r="AI2671" s="183"/>
      <c r="AJ2671" s="183"/>
      <c r="AK2671" s="183"/>
      <c r="AL2671" s="183"/>
      <c r="AM2671" s="183"/>
      <c r="AN2671" s="183"/>
      <c r="AO2671" s="183"/>
      <c r="AP2671" s="183"/>
      <c r="AQ2671" s="183"/>
      <c r="AR2671" s="183"/>
      <c r="AS2671" s="183"/>
      <c r="AT2671" s="183"/>
      <c r="AU2671" s="183"/>
      <c r="AV2671" s="183"/>
      <c r="AW2671" s="183"/>
      <c r="AX2671" s="183"/>
      <c r="AY2671" s="183"/>
      <c r="AZ2671" s="183"/>
      <c r="BA2671" s="183"/>
      <c r="BB2671" s="183"/>
      <c r="BC2671" s="183"/>
      <c r="BD2671" s="183"/>
      <c r="BE2671" s="183"/>
      <c r="BF2671" s="183"/>
      <c r="BG2671" s="183"/>
      <c r="BH2671" s="183"/>
      <c r="BI2671" s="183"/>
      <c r="BJ2671" s="183"/>
      <c r="BK2671" s="183"/>
      <c r="BL2671" s="183"/>
      <c r="BM2671" s="183"/>
      <c r="BN2671" s="183"/>
      <c r="BO2671" s="183"/>
      <c r="BP2671" s="183"/>
      <c r="BQ2671" s="183"/>
      <c r="BR2671" s="183"/>
      <c r="BS2671" s="183"/>
      <c r="BT2671" s="183"/>
      <c r="BU2671" s="183"/>
      <c r="BV2671" s="183"/>
      <c r="BW2671" s="183"/>
      <c r="BX2671" s="183"/>
      <c r="BY2671" s="183"/>
      <c r="BZ2671" s="183"/>
      <c r="CA2671" s="183"/>
      <c r="CB2671" s="183"/>
      <c r="CC2671" s="183"/>
      <c r="CD2671" s="183"/>
      <c r="CE2671" s="183"/>
      <c r="CF2671" s="183"/>
      <c r="CG2671" s="183"/>
      <c r="CH2671" s="183"/>
      <c r="CI2671" s="183"/>
      <c r="CJ2671" s="183"/>
      <c r="CK2671" s="183"/>
      <c r="CL2671" s="183"/>
    </row>
    <row r="2672" spans="2:90" x14ac:dyDescent="0.4">
      <c r="B2672" s="168" t="s">
        <v>501</v>
      </c>
      <c r="C2672" s="193"/>
      <c r="D2672" s="193"/>
      <c r="E2672" s="193" t="s">
        <v>906</v>
      </c>
      <c r="F2672" s="193"/>
      <c r="G2672" s="193"/>
      <c r="H2672" s="193"/>
      <c r="I2672" s="194"/>
      <c r="J2672" s="194"/>
      <c r="K2672" s="195"/>
      <c r="L2672" s="195"/>
      <c r="M2672" s="195"/>
      <c r="N2672" s="195"/>
      <c r="O2672" s="195"/>
      <c r="P2672" s="195"/>
      <c r="R2672" s="195"/>
      <c r="S2672" s="183"/>
      <c r="T2672" s="183"/>
      <c r="U2672" s="183"/>
      <c r="V2672" s="183"/>
      <c r="W2672" s="183"/>
      <c r="X2672" s="183"/>
      <c r="Y2672" s="183"/>
      <c r="Z2672" s="183"/>
      <c r="AA2672" s="183"/>
      <c r="AB2672" s="183"/>
      <c r="AC2672" s="183"/>
      <c r="AD2672" s="183"/>
      <c r="AE2672" s="183"/>
      <c r="AF2672" s="183"/>
      <c r="AG2672" s="183"/>
      <c r="AH2672" s="183"/>
      <c r="AI2672" s="183"/>
      <c r="AJ2672" s="183"/>
      <c r="AK2672" s="183"/>
      <c r="AL2672" s="183"/>
      <c r="AM2672" s="183"/>
      <c r="AN2672" s="183"/>
      <c r="AO2672" s="183"/>
      <c r="AP2672" s="183"/>
      <c r="AQ2672" s="183"/>
      <c r="AR2672" s="183"/>
      <c r="AS2672" s="183"/>
      <c r="AT2672" s="183"/>
      <c r="AU2672" s="183"/>
      <c r="AV2672" s="183"/>
      <c r="AW2672" s="183"/>
      <c r="AX2672" s="183"/>
      <c r="AY2672" s="183"/>
      <c r="AZ2672" s="183"/>
      <c r="BA2672" s="183"/>
      <c r="BB2672" s="183"/>
      <c r="BC2672" s="183"/>
      <c r="BD2672" s="183"/>
      <c r="BE2672" s="183"/>
      <c r="BF2672" s="183"/>
      <c r="BG2672" s="183"/>
      <c r="BH2672" s="183"/>
      <c r="BI2672" s="183"/>
      <c r="BJ2672" s="183"/>
      <c r="BK2672" s="183"/>
      <c r="BL2672" s="183"/>
      <c r="BM2672" s="183"/>
      <c r="BN2672" s="183"/>
      <c r="BO2672" s="183"/>
      <c r="BP2672" s="183"/>
      <c r="BQ2672" s="183"/>
      <c r="BR2672" s="183"/>
      <c r="BS2672" s="183"/>
      <c r="BT2672" s="183"/>
      <c r="BU2672" s="183"/>
      <c r="BV2672" s="183"/>
      <c r="BW2672" s="183"/>
      <c r="BX2672" s="183"/>
      <c r="BY2672" s="183"/>
      <c r="BZ2672" s="183"/>
      <c r="CA2672" s="183"/>
      <c r="CB2672" s="183"/>
      <c r="CC2672" s="183"/>
      <c r="CD2672" s="183"/>
      <c r="CE2672" s="183"/>
      <c r="CF2672" s="183"/>
      <c r="CG2672" s="183"/>
      <c r="CH2672" s="183"/>
      <c r="CI2672" s="183"/>
      <c r="CJ2672" s="183"/>
      <c r="CK2672" s="183"/>
      <c r="CL2672" s="183"/>
    </row>
    <row r="2673" spans="2:90" x14ac:dyDescent="0.4">
      <c r="B2673" s="168" t="s">
        <v>461</v>
      </c>
      <c r="C2673" s="193"/>
      <c r="D2673" s="193"/>
      <c r="E2673" s="193" t="s">
        <v>906</v>
      </c>
      <c r="F2673" s="193"/>
      <c r="G2673" s="193"/>
      <c r="H2673" s="193"/>
      <c r="I2673" s="194"/>
      <c r="J2673" s="194"/>
      <c r="K2673" s="195"/>
      <c r="L2673" s="195"/>
      <c r="M2673" s="195"/>
      <c r="N2673" s="195"/>
      <c r="O2673" s="195"/>
      <c r="P2673" s="195"/>
      <c r="R2673" s="195"/>
      <c r="S2673" s="183" t="str">
        <f t="shared" ref="S2673:AX2673" si="3547">S$18</f>
        <v>S$14</v>
      </c>
      <c r="T2673" s="183" t="str">
        <f t="shared" si="3547"/>
        <v>T$14</v>
      </c>
      <c r="U2673" s="183" t="str">
        <f t="shared" si="3547"/>
        <v>U$14</v>
      </c>
      <c r="V2673" s="183" t="str">
        <f t="shared" si="3547"/>
        <v>V$14</v>
      </c>
      <c r="W2673" s="183" t="str">
        <f t="shared" si="3547"/>
        <v>W$14</v>
      </c>
      <c r="X2673" s="183" t="str">
        <f t="shared" si="3547"/>
        <v>X$14</v>
      </c>
      <c r="Y2673" s="183" t="str">
        <f t="shared" si="3547"/>
        <v>Y$14</v>
      </c>
      <c r="Z2673" s="183" t="str">
        <f t="shared" si="3547"/>
        <v>Z$14</v>
      </c>
      <c r="AA2673" s="183" t="str">
        <f t="shared" si="3547"/>
        <v>AA$14</v>
      </c>
      <c r="AB2673" s="183" t="str">
        <f t="shared" si="3547"/>
        <v>AB$14</v>
      </c>
      <c r="AC2673" s="183" t="str">
        <f t="shared" si="3547"/>
        <v>AC$14</v>
      </c>
      <c r="AD2673" s="183" t="str">
        <f t="shared" si="3547"/>
        <v>AD$14</v>
      </c>
      <c r="AE2673" s="183" t="str">
        <f t="shared" si="3547"/>
        <v>AE$14</v>
      </c>
      <c r="AF2673" s="183" t="str">
        <f t="shared" si="3547"/>
        <v>AF$14</v>
      </c>
      <c r="AG2673" s="183" t="str">
        <f t="shared" si="3547"/>
        <v>AG$14</v>
      </c>
      <c r="AH2673" s="183" t="str">
        <f t="shared" si="3547"/>
        <v>AH$14</v>
      </c>
      <c r="AI2673" s="183" t="str">
        <f t="shared" si="3547"/>
        <v>AI$14</v>
      </c>
      <c r="AJ2673" s="183" t="str">
        <f t="shared" si="3547"/>
        <v>AJ$14</v>
      </c>
      <c r="AK2673" s="183" t="str">
        <f t="shared" si="3547"/>
        <v>AK$14</v>
      </c>
      <c r="AL2673" s="183" t="str">
        <f t="shared" si="3547"/>
        <v>AL$14</v>
      </c>
      <c r="AM2673" s="183" t="str">
        <f t="shared" si="3547"/>
        <v>AM$14</v>
      </c>
      <c r="AN2673" s="183" t="str">
        <f t="shared" si="3547"/>
        <v>AN$14</v>
      </c>
      <c r="AO2673" s="183" t="str">
        <f t="shared" si="3547"/>
        <v>AO$14</v>
      </c>
      <c r="AP2673" s="183" t="str">
        <f t="shared" si="3547"/>
        <v>AP$14</v>
      </c>
      <c r="AQ2673" s="183" t="str">
        <f t="shared" si="3547"/>
        <v>AQ$14</v>
      </c>
      <c r="AR2673" s="183" t="str">
        <f t="shared" si="3547"/>
        <v>AR$14</v>
      </c>
      <c r="AS2673" s="183" t="str">
        <f t="shared" si="3547"/>
        <v>AS$14</v>
      </c>
      <c r="AT2673" s="183" t="str">
        <f t="shared" si="3547"/>
        <v>AT$14</v>
      </c>
      <c r="AU2673" s="183" t="str">
        <f t="shared" si="3547"/>
        <v>AU$14</v>
      </c>
      <c r="AV2673" s="183" t="str">
        <f t="shared" si="3547"/>
        <v>AV$14</v>
      </c>
      <c r="AW2673" s="183" t="str">
        <f t="shared" si="3547"/>
        <v>AW$14</v>
      </c>
      <c r="AX2673" s="183" t="str">
        <f t="shared" si="3547"/>
        <v>AX$14</v>
      </c>
      <c r="AY2673" s="183" t="str">
        <f t="shared" ref="AY2673:CD2673" si="3548">AY$18</f>
        <v>AY$14</v>
      </c>
      <c r="AZ2673" s="183" t="str">
        <f t="shared" si="3548"/>
        <v>AZ$14</v>
      </c>
      <c r="BA2673" s="183" t="str">
        <f t="shared" si="3548"/>
        <v>BA$14</v>
      </c>
      <c r="BB2673" s="183" t="str">
        <f t="shared" si="3548"/>
        <v>BB$14</v>
      </c>
      <c r="BC2673" s="183" t="str">
        <f t="shared" si="3548"/>
        <v>BC$14</v>
      </c>
      <c r="BD2673" s="183" t="str">
        <f t="shared" si="3548"/>
        <v>BD$14</v>
      </c>
      <c r="BE2673" s="183" t="str">
        <f t="shared" si="3548"/>
        <v>BE$14</v>
      </c>
      <c r="BF2673" s="183" t="str">
        <f t="shared" si="3548"/>
        <v>BF$14</v>
      </c>
      <c r="BG2673" s="183" t="str">
        <f t="shared" si="3548"/>
        <v>BG$14</v>
      </c>
      <c r="BH2673" s="183" t="str">
        <f t="shared" si="3548"/>
        <v>BH$14</v>
      </c>
      <c r="BI2673" s="183" t="str">
        <f t="shared" si="3548"/>
        <v>BI$14</v>
      </c>
      <c r="BJ2673" s="183" t="str">
        <f t="shared" si="3548"/>
        <v>BJ$14</v>
      </c>
      <c r="BK2673" s="183" t="str">
        <f t="shared" si="3548"/>
        <v>BK$14</v>
      </c>
      <c r="BL2673" s="183" t="str">
        <f t="shared" si="3548"/>
        <v>BL$14</v>
      </c>
      <c r="BM2673" s="183" t="str">
        <f t="shared" si="3548"/>
        <v>BM$14</v>
      </c>
      <c r="BN2673" s="183" t="str">
        <f t="shared" si="3548"/>
        <v>BN$14</v>
      </c>
      <c r="BO2673" s="183" t="str">
        <f t="shared" si="3548"/>
        <v>BO$14</v>
      </c>
      <c r="BP2673" s="183" t="str">
        <f t="shared" si="3548"/>
        <v>BP$14</v>
      </c>
      <c r="BQ2673" s="183" t="str">
        <f t="shared" si="3548"/>
        <v>BQ$14</v>
      </c>
      <c r="BR2673" s="183" t="str">
        <f t="shared" si="3548"/>
        <v>BR$14</v>
      </c>
      <c r="BS2673" s="183" t="str">
        <f t="shared" si="3548"/>
        <v>BS$14</v>
      </c>
      <c r="BT2673" s="183" t="str">
        <f t="shared" si="3548"/>
        <v>BT$14</v>
      </c>
      <c r="BU2673" s="183" t="str">
        <f t="shared" si="3548"/>
        <v>BU$14</v>
      </c>
      <c r="BV2673" s="183" t="str">
        <f t="shared" si="3548"/>
        <v>BV$14</v>
      </c>
      <c r="BW2673" s="183" t="str">
        <f t="shared" si="3548"/>
        <v>BW$14</v>
      </c>
      <c r="BX2673" s="183" t="str">
        <f t="shared" si="3548"/>
        <v>BX$14</v>
      </c>
      <c r="BY2673" s="183" t="str">
        <f t="shared" si="3548"/>
        <v>BY$14</v>
      </c>
      <c r="BZ2673" s="183" t="str">
        <f t="shared" si="3548"/>
        <v>BZ$14</v>
      </c>
      <c r="CA2673" s="183" t="str">
        <f t="shared" si="3548"/>
        <v>CA$14</v>
      </c>
      <c r="CB2673" s="183" t="str">
        <f t="shared" si="3548"/>
        <v>CB$14</v>
      </c>
      <c r="CC2673" s="183" t="str">
        <f t="shared" si="3548"/>
        <v>CC$14</v>
      </c>
      <c r="CD2673" s="183" t="str">
        <f t="shared" si="3548"/>
        <v>CD$14</v>
      </c>
      <c r="CE2673" s="183" t="str">
        <f t="shared" ref="CE2673:CL2673" si="3549">CE$18</f>
        <v>CE$14</v>
      </c>
      <c r="CF2673" s="183" t="str">
        <f t="shared" si="3549"/>
        <v>CF$14</v>
      </c>
      <c r="CG2673" s="183" t="str">
        <f t="shared" si="3549"/>
        <v>CG$14</v>
      </c>
      <c r="CH2673" s="183" t="str">
        <f t="shared" si="3549"/>
        <v>CH$14</v>
      </c>
      <c r="CI2673" s="183" t="str">
        <f t="shared" si="3549"/>
        <v>CI$14</v>
      </c>
      <c r="CJ2673" s="183" t="str">
        <f t="shared" si="3549"/>
        <v>CJ$14</v>
      </c>
      <c r="CK2673" s="183" t="str">
        <f t="shared" si="3549"/>
        <v>CK$14</v>
      </c>
      <c r="CL2673" s="183" t="str">
        <f t="shared" si="3549"/>
        <v>CL$14</v>
      </c>
    </row>
    <row r="2674" spans="2:90" x14ac:dyDescent="0.4">
      <c r="B2674" s="168" t="s">
        <v>462</v>
      </c>
      <c r="C2674" s="193"/>
      <c r="D2674" s="193"/>
      <c r="E2674" s="193" t="s">
        <v>906</v>
      </c>
      <c r="F2674" s="193"/>
      <c r="G2674" s="193"/>
      <c r="H2674" s="193"/>
      <c r="I2674" s="194"/>
      <c r="J2674" s="194"/>
      <c r="K2674" s="195"/>
      <c r="L2674" s="195"/>
      <c r="M2674" s="195"/>
      <c r="N2674" s="195"/>
      <c r="O2674" s="195"/>
      <c r="P2674" s="195"/>
      <c r="R2674" s="195"/>
      <c r="S2674" s="183" t="str">
        <f t="shared" ref="S2674:AX2674" si="3550">S$19</f>
        <v>S$15</v>
      </c>
      <c r="T2674" s="183" t="str">
        <f t="shared" si="3550"/>
        <v>T$15</v>
      </c>
      <c r="U2674" s="183" t="str">
        <f t="shared" si="3550"/>
        <v>U$15</v>
      </c>
      <c r="V2674" s="183" t="str">
        <f t="shared" si="3550"/>
        <v>V$15</v>
      </c>
      <c r="W2674" s="183" t="str">
        <f t="shared" si="3550"/>
        <v>W$15</v>
      </c>
      <c r="X2674" s="183" t="str">
        <f t="shared" si="3550"/>
        <v>X$15</v>
      </c>
      <c r="Y2674" s="183" t="str">
        <f t="shared" si="3550"/>
        <v>Y$15</v>
      </c>
      <c r="Z2674" s="183" t="str">
        <f t="shared" si="3550"/>
        <v>Z$15</v>
      </c>
      <c r="AA2674" s="183" t="str">
        <f t="shared" si="3550"/>
        <v>AA$15</v>
      </c>
      <c r="AB2674" s="183" t="str">
        <f t="shared" si="3550"/>
        <v>AB$15</v>
      </c>
      <c r="AC2674" s="183" t="str">
        <f t="shared" si="3550"/>
        <v>AC$15</v>
      </c>
      <c r="AD2674" s="183" t="str">
        <f t="shared" si="3550"/>
        <v>AD$15</v>
      </c>
      <c r="AE2674" s="183" t="str">
        <f t="shared" si="3550"/>
        <v>AE$15</v>
      </c>
      <c r="AF2674" s="183" t="str">
        <f t="shared" si="3550"/>
        <v>AF$15</v>
      </c>
      <c r="AG2674" s="183" t="str">
        <f t="shared" si="3550"/>
        <v>AG$15</v>
      </c>
      <c r="AH2674" s="183" t="str">
        <f t="shared" si="3550"/>
        <v>AH$15</v>
      </c>
      <c r="AI2674" s="183" t="str">
        <f t="shared" si="3550"/>
        <v>AI$15</v>
      </c>
      <c r="AJ2674" s="183" t="str">
        <f t="shared" si="3550"/>
        <v>AJ$15</v>
      </c>
      <c r="AK2674" s="183" t="str">
        <f t="shared" si="3550"/>
        <v>AK$15</v>
      </c>
      <c r="AL2674" s="183" t="str">
        <f t="shared" si="3550"/>
        <v>AL$15</v>
      </c>
      <c r="AM2674" s="183" t="str">
        <f t="shared" si="3550"/>
        <v>AM$15</v>
      </c>
      <c r="AN2674" s="183" t="str">
        <f t="shared" si="3550"/>
        <v>AN$15</v>
      </c>
      <c r="AO2674" s="183" t="str">
        <f t="shared" si="3550"/>
        <v>AO$15</v>
      </c>
      <c r="AP2674" s="183" t="str">
        <f t="shared" si="3550"/>
        <v>AP$15</v>
      </c>
      <c r="AQ2674" s="183" t="str">
        <f t="shared" si="3550"/>
        <v>AQ$15</v>
      </c>
      <c r="AR2674" s="183" t="str">
        <f t="shared" si="3550"/>
        <v>AR$15</v>
      </c>
      <c r="AS2674" s="183" t="str">
        <f t="shared" si="3550"/>
        <v>AS$15</v>
      </c>
      <c r="AT2674" s="183" t="str">
        <f t="shared" si="3550"/>
        <v>AT$15</v>
      </c>
      <c r="AU2674" s="183" t="str">
        <f t="shared" si="3550"/>
        <v>AU$15</v>
      </c>
      <c r="AV2674" s="183" t="str">
        <f t="shared" si="3550"/>
        <v>AV$15</v>
      </c>
      <c r="AW2674" s="183" t="str">
        <f t="shared" si="3550"/>
        <v>AW$15</v>
      </c>
      <c r="AX2674" s="183" t="str">
        <f t="shared" si="3550"/>
        <v>AX$15</v>
      </c>
      <c r="AY2674" s="183" t="str">
        <f t="shared" ref="AY2674:CD2674" si="3551">AY$19</f>
        <v>AY$15</v>
      </c>
      <c r="AZ2674" s="183" t="str">
        <f t="shared" si="3551"/>
        <v>AZ$15</v>
      </c>
      <c r="BA2674" s="183" t="str">
        <f t="shared" si="3551"/>
        <v>BA$15</v>
      </c>
      <c r="BB2674" s="183" t="str">
        <f t="shared" si="3551"/>
        <v>BB$15</v>
      </c>
      <c r="BC2674" s="183" t="str">
        <f t="shared" si="3551"/>
        <v>BC$15</v>
      </c>
      <c r="BD2674" s="183" t="str">
        <f t="shared" si="3551"/>
        <v>BD$15</v>
      </c>
      <c r="BE2674" s="183" t="str">
        <f t="shared" si="3551"/>
        <v>BE$15</v>
      </c>
      <c r="BF2674" s="183" t="str">
        <f t="shared" si="3551"/>
        <v>BF$15</v>
      </c>
      <c r="BG2674" s="183" t="str">
        <f t="shared" si="3551"/>
        <v>BG$15</v>
      </c>
      <c r="BH2674" s="183" t="str">
        <f t="shared" si="3551"/>
        <v>BH$15</v>
      </c>
      <c r="BI2674" s="183" t="str">
        <f t="shared" si="3551"/>
        <v>BI$15</v>
      </c>
      <c r="BJ2674" s="183" t="str">
        <f t="shared" si="3551"/>
        <v>BJ$15</v>
      </c>
      <c r="BK2674" s="183" t="str">
        <f t="shared" si="3551"/>
        <v>BK$15</v>
      </c>
      <c r="BL2674" s="183" t="str">
        <f t="shared" si="3551"/>
        <v>BL$15</v>
      </c>
      <c r="BM2674" s="183" t="str">
        <f t="shared" si="3551"/>
        <v>BM$15</v>
      </c>
      <c r="BN2674" s="183" t="str">
        <f t="shared" si="3551"/>
        <v>BN$15</v>
      </c>
      <c r="BO2674" s="183" t="str">
        <f t="shared" si="3551"/>
        <v>BO$15</v>
      </c>
      <c r="BP2674" s="183" t="str">
        <f t="shared" si="3551"/>
        <v>BP$15</v>
      </c>
      <c r="BQ2674" s="183" t="str">
        <f t="shared" si="3551"/>
        <v>BQ$15</v>
      </c>
      <c r="BR2674" s="183" t="str">
        <f t="shared" si="3551"/>
        <v>BR$15</v>
      </c>
      <c r="BS2674" s="183" t="str">
        <f t="shared" si="3551"/>
        <v>BS$15</v>
      </c>
      <c r="BT2674" s="183" t="str">
        <f t="shared" si="3551"/>
        <v>BT$15</v>
      </c>
      <c r="BU2674" s="183" t="str">
        <f t="shared" si="3551"/>
        <v>BU$15</v>
      </c>
      <c r="BV2674" s="183" t="str">
        <f t="shared" si="3551"/>
        <v>BV$15</v>
      </c>
      <c r="BW2674" s="183" t="str">
        <f t="shared" si="3551"/>
        <v>BW$15</v>
      </c>
      <c r="BX2674" s="183" t="str">
        <f t="shared" si="3551"/>
        <v>BX$15</v>
      </c>
      <c r="BY2674" s="183" t="str">
        <f t="shared" si="3551"/>
        <v>BY$15</v>
      </c>
      <c r="BZ2674" s="183" t="str">
        <f t="shared" si="3551"/>
        <v>BZ$15</v>
      </c>
      <c r="CA2674" s="183" t="str">
        <f t="shared" si="3551"/>
        <v>CA$15</v>
      </c>
      <c r="CB2674" s="183" t="str">
        <f t="shared" si="3551"/>
        <v>CB$15</v>
      </c>
      <c r="CC2674" s="183" t="str">
        <f t="shared" si="3551"/>
        <v>CC$15</v>
      </c>
      <c r="CD2674" s="183" t="str">
        <f t="shared" si="3551"/>
        <v>CD$15</v>
      </c>
      <c r="CE2674" s="183" t="str">
        <f t="shared" ref="CE2674:CL2674" si="3552">CE$19</f>
        <v>CE$15</v>
      </c>
      <c r="CF2674" s="183" t="str">
        <f t="shared" si="3552"/>
        <v>CF$15</v>
      </c>
      <c r="CG2674" s="183" t="str">
        <f t="shared" si="3552"/>
        <v>CG$15</v>
      </c>
      <c r="CH2674" s="183" t="str">
        <f t="shared" si="3552"/>
        <v>CH$15</v>
      </c>
      <c r="CI2674" s="183" t="str">
        <f t="shared" si="3552"/>
        <v>CI$15</v>
      </c>
      <c r="CJ2674" s="183" t="str">
        <f t="shared" si="3552"/>
        <v>CJ$15</v>
      </c>
      <c r="CK2674" s="183" t="str">
        <f t="shared" si="3552"/>
        <v>CK$15</v>
      </c>
      <c r="CL2674" s="183" t="str">
        <f t="shared" si="3552"/>
        <v>CL$15</v>
      </c>
    </row>
    <row r="2675" spans="2:90" x14ac:dyDescent="0.4">
      <c r="B2675" s="70" t="s">
        <v>284</v>
      </c>
      <c r="C2675" s="48"/>
      <c r="D2675" s="48" t="s">
        <v>424</v>
      </c>
      <c r="E2675" s="48" t="s">
        <v>424</v>
      </c>
      <c r="F2675" s="48" t="s">
        <v>347</v>
      </c>
      <c r="G2675" s="48" t="s">
        <v>243</v>
      </c>
      <c r="H2675" s="48"/>
      <c r="I2675" s="277"/>
      <c r="J2675" s="277"/>
      <c r="K2675" s="48"/>
      <c r="L2675" s="48"/>
      <c r="M2675" s="48"/>
      <c r="N2675" s="48"/>
      <c r="O2675" s="48"/>
      <c r="P2675" s="48"/>
      <c r="R2675" s="70"/>
      <c r="S2675" s="278"/>
      <c r="T2675" s="278"/>
      <c r="U2675" s="278"/>
      <c r="V2675" s="278"/>
      <c r="W2675" s="278"/>
      <c r="X2675" s="278"/>
      <c r="Y2675" s="278"/>
      <c r="Z2675" s="278"/>
      <c r="AA2675" s="278"/>
      <c r="AB2675" s="278"/>
      <c r="AC2675" s="278"/>
      <c r="AD2675" s="278"/>
      <c r="AE2675" s="278"/>
      <c r="AF2675" s="278"/>
      <c r="AG2675" s="278"/>
      <c r="AH2675" s="278"/>
      <c r="AI2675" s="278"/>
      <c r="AJ2675" s="278"/>
      <c r="AK2675" s="278"/>
      <c r="AL2675" s="278"/>
      <c r="AM2675" s="278"/>
      <c r="AN2675" s="278"/>
      <c r="AO2675" s="278"/>
      <c r="AP2675" s="278"/>
      <c r="AQ2675" s="278"/>
      <c r="AR2675" s="278"/>
      <c r="AS2675" s="278"/>
      <c r="AT2675" s="278"/>
      <c r="AU2675" s="278"/>
      <c r="AV2675" s="278"/>
      <c r="AW2675" s="278"/>
      <c r="AX2675" s="278"/>
      <c r="AY2675" s="278"/>
      <c r="AZ2675" s="278"/>
      <c r="BA2675" s="278"/>
      <c r="BB2675" s="278"/>
      <c r="BC2675" s="278"/>
      <c r="BD2675" s="278"/>
      <c r="BE2675" s="278"/>
      <c r="BF2675" s="278"/>
      <c r="BG2675" s="278"/>
      <c r="BH2675" s="278"/>
      <c r="BI2675" s="278"/>
      <c r="BJ2675" s="278"/>
      <c r="BK2675" s="278"/>
      <c r="BL2675" s="278"/>
      <c r="BM2675" s="278"/>
      <c r="BN2675" s="278"/>
      <c r="BO2675" s="278"/>
      <c r="BP2675" s="278"/>
      <c r="BQ2675" s="278"/>
      <c r="BR2675" s="278"/>
      <c r="BS2675" s="278"/>
      <c r="BT2675" s="278"/>
      <c r="BU2675" s="278"/>
      <c r="BV2675" s="278"/>
      <c r="BW2675" s="278"/>
      <c r="BX2675" s="278"/>
      <c r="BY2675" s="278"/>
      <c r="BZ2675" s="278"/>
      <c r="CA2675" s="278"/>
      <c r="CB2675" s="278"/>
      <c r="CC2675" s="278"/>
      <c r="CD2675" s="278"/>
      <c r="CE2675" s="278"/>
      <c r="CF2675" s="278"/>
      <c r="CG2675" s="278"/>
      <c r="CH2675" s="278"/>
      <c r="CI2675" s="278"/>
      <c r="CJ2675" s="278"/>
      <c r="CK2675" s="278"/>
      <c r="CL2675" s="278"/>
    </row>
    <row r="2676" spans="2:90" x14ac:dyDescent="0.4">
      <c r="B2676" s="93" t="str">
        <f>"Assumptions - "&amp;B2675</f>
        <v>Assumptions - Simple amortizing debt:</v>
      </c>
      <c r="D2676" t="s">
        <v>424</v>
      </c>
      <c r="E2676" t="s">
        <v>906</v>
      </c>
      <c r="G2676" t="str">
        <f>E2676</f>
        <v/>
      </c>
      <c r="I2676"/>
      <c r="J2676"/>
      <c r="R2676"/>
      <c r="S2676"/>
      <c r="T2676"/>
      <c r="U2676"/>
      <c r="V2676"/>
      <c r="W2676"/>
      <c r="X2676"/>
      <c r="Y2676"/>
      <c r="Z2676"/>
      <c r="AA2676"/>
      <c r="AB2676"/>
      <c r="AC2676"/>
      <c r="AD2676"/>
      <c r="AE2676"/>
      <c r="AF2676"/>
      <c r="AG2676"/>
      <c r="AH2676"/>
      <c r="AI2676"/>
      <c r="AJ2676"/>
      <c r="AK2676"/>
      <c r="AL2676"/>
      <c r="AM2676"/>
      <c r="AN2676"/>
      <c r="AO2676"/>
      <c r="AP2676"/>
      <c r="AQ2676"/>
      <c r="AR2676"/>
      <c r="AS2676"/>
      <c r="AT2676"/>
      <c r="AU2676"/>
      <c r="AV2676"/>
      <c r="AW2676"/>
      <c r="AX2676"/>
      <c r="AY2676"/>
      <c r="AZ2676"/>
      <c r="BA2676"/>
      <c r="BB2676"/>
      <c r="BC2676"/>
      <c r="BD2676"/>
      <c r="BE2676"/>
      <c r="BF2676"/>
      <c r="BG2676"/>
      <c r="BH2676"/>
      <c r="BI2676"/>
      <c r="BJ2676"/>
      <c r="BK2676"/>
      <c r="BL2676"/>
      <c r="BM2676"/>
      <c r="BN2676"/>
      <c r="BO2676"/>
      <c r="BP2676"/>
      <c r="BQ2676"/>
      <c r="BR2676"/>
      <c r="BS2676"/>
      <c r="BT2676"/>
      <c r="BU2676"/>
      <c r="BV2676"/>
      <c r="BW2676"/>
      <c r="BX2676"/>
      <c r="BY2676"/>
      <c r="BZ2676"/>
      <c r="CA2676"/>
      <c r="CB2676"/>
      <c r="CC2676"/>
      <c r="CD2676"/>
      <c r="CE2676"/>
      <c r="CF2676"/>
      <c r="CG2676"/>
      <c r="CH2676"/>
      <c r="CI2676"/>
      <c r="CJ2676"/>
      <c r="CK2676"/>
      <c r="CL2676"/>
    </row>
    <row r="2677" spans="2:90" x14ac:dyDescent="0.4">
      <c r="B2677" s="153" t="s">
        <v>285</v>
      </c>
      <c r="C2677" s="57"/>
      <c r="D2677" s="57" t="s">
        <v>424</v>
      </c>
      <c r="E2677" s="57" t="s">
        <v>906</v>
      </c>
      <c r="F2677" s="57"/>
      <c r="G2677" s="57" t="str">
        <f>E2677</f>
        <v/>
      </c>
      <c r="H2677" s="57">
        <v>36</v>
      </c>
      <c r="I2677" s="31"/>
      <c r="J2677" s="31"/>
      <c r="K2677" s="31"/>
      <c r="L2677" s="31"/>
      <c r="M2677" s="31"/>
      <c r="N2677" s="31"/>
      <c r="O2677" s="31"/>
      <c r="P2677" s="31"/>
      <c r="R2677" s="31"/>
      <c r="S2677" s="73"/>
      <c r="T2677" s="73"/>
      <c r="U2677" s="73"/>
      <c r="V2677" s="73"/>
      <c r="W2677" s="73"/>
      <c r="X2677" s="73"/>
      <c r="Y2677" s="73"/>
      <c r="Z2677" s="73"/>
      <c r="AA2677" s="73"/>
      <c r="AB2677" s="73"/>
      <c r="AC2677" s="73"/>
      <c r="AD2677" s="73"/>
      <c r="AE2677" s="73"/>
      <c r="AF2677" s="73"/>
      <c r="AG2677" s="73"/>
      <c r="AH2677" s="73"/>
      <c r="AI2677" s="73"/>
      <c r="AJ2677" s="73"/>
      <c r="AK2677" s="73"/>
      <c r="AL2677" s="73"/>
      <c r="AM2677" s="73"/>
      <c r="AN2677" s="73"/>
      <c r="AO2677" s="73"/>
      <c r="AP2677" s="73"/>
      <c r="AQ2677" s="73"/>
      <c r="AR2677" s="73"/>
      <c r="AS2677" s="73"/>
      <c r="AT2677" s="73"/>
      <c r="AU2677" s="73"/>
      <c r="AV2677" s="73"/>
      <c r="AW2677" s="73"/>
      <c r="AX2677" s="73"/>
      <c r="AY2677" s="73"/>
      <c r="AZ2677" s="73"/>
      <c r="BA2677" s="73"/>
      <c r="BB2677" s="73"/>
      <c r="BC2677" s="73"/>
      <c r="BD2677" s="73"/>
      <c r="BE2677" s="73"/>
      <c r="BF2677" s="73"/>
      <c r="BG2677" s="73"/>
      <c r="BH2677" s="73"/>
      <c r="BI2677" s="73"/>
      <c r="BJ2677" s="73"/>
      <c r="BK2677" s="73"/>
      <c r="BL2677" s="73"/>
      <c r="BM2677" s="73"/>
      <c r="BN2677" s="73"/>
      <c r="BO2677" s="73"/>
      <c r="BP2677" s="73"/>
      <c r="BQ2677" s="73"/>
      <c r="BR2677" s="73"/>
      <c r="BS2677" s="73"/>
      <c r="BT2677" s="73"/>
      <c r="BU2677" s="73"/>
      <c r="BV2677" s="73"/>
      <c r="BW2677" s="73"/>
      <c r="BX2677" s="73"/>
      <c r="BY2677" s="73"/>
      <c r="BZ2677" s="73"/>
      <c r="CA2677" s="73"/>
      <c r="CB2677" s="73"/>
      <c r="CC2677" s="73"/>
      <c r="CD2677" s="73"/>
      <c r="CE2677" s="73"/>
      <c r="CF2677" s="73"/>
      <c r="CG2677" s="73"/>
      <c r="CH2677" s="73"/>
      <c r="CI2677" s="73"/>
      <c r="CJ2677" s="73"/>
      <c r="CK2677" s="73"/>
      <c r="CL2677" s="73"/>
    </row>
    <row r="2678" spans="2:90" x14ac:dyDescent="0.4">
      <c r="B2678" s="153" t="s">
        <v>286</v>
      </c>
      <c r="C2678" s="59"/>
      <c r="D2678" s="59" t="s">
        <v>424</v>
      </c>
      <c r="E2678" s="59" t="s">
        <v>906</v>
      </c>
      <c r="F2678" s="59"/>
      <c r="G2678" s="59" t="str">
        <f>E2678</f>
        <v/>
      </c>
      <c r="H2678" s="59">
        <v>0.1</v>
      </c>
      <c r="I2678" s="31"/>
      <c r="J2678" s="31"/>
      <c r="K2678" s="31"/>
      <c r="L2678" s="31"/>
      <c r="M2678" s="31"/>
      <c r="N2678" s="31"/>
      <c r="O2678" s="31"/>
      <c r="P2678" s="31"/>
      <c r="R2678" s="31"/>
      <c r="S2678" s="73"/>
      <c r="T2678" s="73"/>
      <c r="U2678" s="73"/>
      <c r="V2678" s="73"/>
      <c r="W2678" s="73"/>
      <c r="X2678" s="73"/>
      <c r="Y2678" s="73"/>
      <c r="Z2678" s="73"/>
      <c r="AA2678" s="73"/>
      <c r="AB2678" s="73"/>
      <c r="AC2678" s="73"/>
      <c r="AD2678" s="73"/>
      <c r="AE2678" s="73"/>
      <c r="AF2678" s="73"/>
      <c r="AG2678" s="73"/>
      <c r="AH2678" s="73"/>
      <c r="AI2678" s="73"/>
      <c r="AJ2678" s="73"/>
      <c r="AK2678" s="73"/>
      <c r="AL2678" s="73"/>
      <c r="AM2678" s="73"/>
      <c r="AN2678" s="73"/>
      <c r="AO2678" s="73"/>
      <c r="AP2678" s="73"/>
      <c r="AQ2678" s="73"/>
      <c r="AR2678" s="73"/>
      <c r="AS2678" s="73"/>
      <c r="AT2678" s="73"/>
      <c r="AU2678" s="73"/>
      <c r="AV2678" s="73"/>
      <c r="AW2678" s="73"/>
      <c r="AX2678" s="73"/>
      <c r="AY2678" s="73"/>
      <c r="AZ2678" s="73"/>
      <c r="BA2678" s="73"/>
      <c r="BB2678" s="73"/>
      <c r="BC2678" s="73"/>
      <c r="BD2678" s="73"/>
      <c r="BE2678" s="73"/>
      <c r="BF2678" s="73"/>
      <c r="BG2678" s="73"/>
      <c r="BH2678" s="73"/>
      <c r="BI2678" s="73"/>
      <c r="BJ2678" s="73"/>
      <c r="BK2678" s="73"/>
      <c r="BL2678" s="73"/>
      <c r="BM2678" s="73"/>
      <c r="BN2678" s="73"/>
      <c r="BO2678" s="73"/>
      <c r="BP2678" s="73"/>
      <c r="BQ2678" s="73"/>
      <c r="BR2678" s="73"/>
      <c r="BS2678" s="73"/>
      <c r="BT2678" s="73"/>
      <c r="BU2678" s="73"/>
      <c r="BV2678" s="73"/>
      <c r="BW2678" s="73"/>
      <c r="BX2678" s="73"/>
      <c r="BY2678" s="73"/>
      <c r="BZ2678" s="73"/>
      <c r="CA2678" s="73"/>
      <c r="CB2678" s="73"/>
      <c r="CC2678" s="73"/>
      <c r="CD2678" s="73"/>
      <c r="CE2678" s="73"/>
      <c r="CF2678" s="73"/>
      <c r="CG2678" s="73"/>
      <c r="CH2678" s="73"/>
      <c r="CI2678" s="73"/>
      <c r="CJ2678" s="73"/>
      <c r="CK2678" s="73"/>
      <c r="CL2678" s="73"/>
    </row>
    <row r="2679" spans="2:90" x14ac:dyDescent="0.4">
      <c r="B2679" s="154" t="s">
        <v>287</v>
      </c>
      <c r="C2679" s="89"/>
      <c r="D2679" s="89" t="s">
        <v>424</v>
      </c>
      <c r="E2679" s="89" t="s">
        <v>906</v>
      </c>
      <c r="F2679" s="89"/>
      <c r="G2679" s="89" t="str">
        <f>E2679</f>
        <v/>
      </c>
      <c r="H2679" s="89">
        <v>1000</v>
      </c>
      <c r="I2679" s="31"/>
      <c r="J2679" s="31"/>
      <c r="K2679" s="31"/>
      <c r="L2679" s="31"/>
      <c r="M2679" s="31"/>
      <c r="N2679" s="31"/>
      <c r="O2679" s="31"/>
      <c r="P2679" s="31"/>
      <c r="R2679" s="31"/>
      <c r="S2679" s="73"/>
      <c r="T2679" s="73"/>
      <c r="U2679" s="73"/>
      <c r="V2679" s="73"/>
      <c r="W2679" s="73"/>
      <c r="X2679" s="73"/>
      <c r="Y2679" s="73"/>
      <c r="Z2679" s="73"/>
      <c r="AA2679" s="73"/>
      <c r="AB2679" s="73"/>
      <c r="AC2679" s="73"/>
      <c r="AD2679" s="73"/>
      <c r="AE2679" s="73"/>
      <c r="AF2679" s="73"/>
      <c r="AG2679" s="73"/>
      <c r="AH2679" s="73"/>
      <c r="AI2679" s="73"/>
      <c r="AJ2679" s="73"/>
      <c r="AK2679" s="73"/>
      <c r="AL2679" s="73"/>
      <c r="AM2679" s="73"/>
      <c r="AN2679" s="73"/>
      <c r="AO2679" s="73"/>
      <c r="AP2679" s="73"/>
      <c r="AQ2679" s="73"/>
      <c r="AR2679" s="73"/>
      <c r="AS2679" s="73"/>
      <c r="AT2679" s="73"/>
      <c r="AU2679" s="73"/>
      <c r="AV2679" s="73"/>
      <c r="AW2679" s="73"/>
      <c r="AX2679" s="73"/>
      <c r="AY2679" s="73"/>
      <c r="AZ2679" s="73"/>
      <c r="BA2679" s="73"/>
      <c r="BB2679" s="73"/>
      <c r="BC2679" s="73"/>
      <c r="BD2679" s="73"/>
      <c r="BE2679" s="73"/>
      <c r="BF2679" s="73"/>
      <c r="BG2679" s="73"/>
      <c r="BH2679" s="73"/>
      <c r="BI2679" s="73"/>
      <c r="BJ2679" s="73"/>
      <c r="BK2679" s="73"/>
      <c r="BL2679" s="73"/>
      <c r="BM2679" s="73"/>
      <c r="BN2679" s="73"/>
      <c r="BO2679" s="73"/>
      <c r="BP2679" s="73"/>
      <c r="BQ2679" s="73"/>
      <c r="BR2679" s="73"/>
      <c r="BS2679" s="73"/>
      <c r="BT2679" s="73"/>
      <c r="BU2679" s="73"/>
      <c r="BV2679" s="73"/>
      <c r="BW2679" s="73"/>
      <c r="BX2679" s="73"/>
      <c r="BY2679" s="73"/>
      <c r="BZ2679" s="73"/>
      <c r="CA2679" s="73"/>
      <c r="CB2679" s="73"/>
      <c r="CC2679" s="73"/>
      <c r="CD2679" s="73"/>
      <c r="CE2679" s="73"/>
      <c r="CF2679" s="73"/>
      <c r="CG2679" s="73"/>
      <c r="CH2679" s="73"/>
      <c r="CI2679" s="73"/>
      <c r="CJ2679" s="73"/>
      <c r="CK2679" s="73"/>
      <c r="CL2679" s="73"/>
    </row>
    <row r="2680" spans="2:90" x14ac:dyDescent="0.4">
      <c r="B2680" s="122"/>
      <c r="C2680" s="31"/>
      <c r="D2680" s="31" t="s">
        <v>424</v>
      </c>
      <c r="E2680" s="31" t="s">
        <v>906</v>
      </c>
      <c r="F2680" s="31"/>
      <c r="G2680" s="31"/>
      <c r="H2680" s="31"/>
      <c r="I2680" s="31"/>
      <c r="J2680" s="31"/>
      <c r="K2680" s="31"/>
      <c r="L2680" s="31"/>
      <c r="M2680" s="31"/>
      <c r="N2680" s="31"/>
      <c r="O2680" s="31"/>
      <c r="P2680" s="31"/>
      <c r="R2680" s="31"/>
      <c r="S2680" s="73"/>
      <c r="T2680" s="73"/>
      <c r="U2680" s="73"/>
      <c r="V2680" s="73"/>
      <c r="W2680" s="73"/>
      <c r="X2680" s="73"/>
      <c r="Y2680" s="73"/>
      <c r="Z2680" s="73"/>
      <c r="AA2680" s="73"/>
      <c r="AB2680" s="73"/>
      <c r="AC2680" s="73"/>
      <c r="AD2680" s="73"/>
      <c r="AE2680" s="73"/>
      <c r="AF2680" s="73"/>
      <c r="AG2680" s="73"/>
      <c r="AH2680" s="73"/>
      <c r="AI2680" s="73"/>
      <c r="AJ2680" s="73"/>
      <c r="AK2680" s="73"/>
      <c r="AL2680" s="73"/>
      <c r="AM2680" s="73"/>
      <c r="AN2680" s="73"/>
      <c r="AO2680" s="73"/>
      <c r="AP2680" s="73"/>
      <c r="AQ2680" s="73"/>
      <c r="AR2680" s="73"/>
      <c r="AS2680" s="73"/>
      <c r="AT2680" s="73"/>
      <c r="AU2680" s="73"/>
      <c r="AV2680" s="73"/>
      <c r="AW2680" s="73"/>
      <c r="AX2680" s="73"/>
      <c r="AY2680" s="73"/>
      <c r="AZ2680" s="73"/>
      <c r="BA2680" s="73"/>
      <c r="BB2680" s="73"/>
      <c r="BC2680" s="73"/>
      <c r="BD2680" s="73"/>
      <c r="BE2680" s="73"/>
      <c r="BF2680" s="73"/>
      <c r="BG2680" s="73"/>
      <c r="BH2680" s="73"/>
      <c r="BI2680" s="73"/>
      <c r="BJ2680" s="73"/>
      <c r="BK2680" s="73"/>
      <c r="BL2680" s="73"/>
      <c r="BM2680" s="73"/>
      <c r="BN2680" s="73"/>
      <c r="BO2680" s="73"/>
      <c r="BP2680" s="73"/>
      <c r="BQ2680" s="73"/>
      <c r="BR2680" s="73"/>
      <c r="BS2680" s="73"/>
      <c r="BT2680" s="73"/>
      <c r="BU2680" s="73"/>
      <c r="BV2680" s="73"/>
      <c r="BW2680" s="73"/>
      <c r="BX2680" s="73"/>
      <c r="BY2680" s="73"/>
      <c r="BZ2680" s="73"/>
      <c r="CA2680" s="73"/>
      <c r="CB2680" s="73"/>
      <c r="CC2680" s="73"/>
      <c r="CD2680" s="73"/>
      <c r="CE2680" s="73"/>
      <c r="CF2680" s="73"/>
      <c r="CG2680" s="73"/>
      <c r="CH2680" s="73"/>
      <c r="CI2680" s="73"/>
      <c r="CJ2680" s="73"/>
      <c r="CK2680" s="73"/>
      <c r="CL2680" s="73"/>
    </row>
    <row r="2681" spans="2:90" x14ac:dyDescent="0.4">
      <c r="B2681" s="93" t="s">
        <v>288</v>
      </c>
      <c r="D2681" t="s">
        <v>424</v>
      </c>
      <c r="E2681" t="s">
        <v>906</v>
      </c>
      <c r="R2681" s="90"/>
      <c r="S2681" s="148"/>
      <c r="T2681" s="148"/>
      <c r="U2681" s="148"/>
      <c r="V2681" s="148"/>
      <c r="W2681" s="148"/>
      <c r="X2681" s="148"/>
      <c r="Y2681" s="148"/>
      <c r="Z2681" s="148"/>
      <c r="AA2681" s="148"/>
      <c r="AB2681" s="148"/>
      <c r="AC2681" s="148"/>
      <c r="AD2681" s="148"/>
      <c r="AE2681" s="148"/>
      <c r="AF2681" s="148"/>
      <c r="AG2681" s="148"/>
      <c r="AH2681" s="148"/>
      <c r="AI2681" s="148"/>
      <c r="AJ2681" s="148"/>
      <c r="AK2681" s="148"/>
      <c r="AL2681" s="148"/>
      <c r="AM2681" s="148"/>
      <c r="AN2681" s="148"/>
      <c r="AO2681" s="148"/>
      <c r="AP2681" s="148"/>
      <c r="AQ2681" s="148"/>
      <c r="AR2681" s="148"/>
      <c r="AS2681" s="148"/>
      <c r="AT2681" s="148"/>
      <c r="AU2681" s="148"/>
      <c r="AV2681" s="148"/>
      <c r="AW2681" s="148"/>
      <c r="AX2681" s="148"/>
      <c r="AY2681" s="148"/>
      <c r="AZ2681" s="148"/>
      <c r="BA2681" s="148"/>
      <c r="BB2681" s="148"/>
      <c r="BC2681" s="148"/>
      <c r="BD2681" s="148"/>
      <c r="BE2681" s="148"/>
      <c r="BF2681" s="148"/>
      <c r="BG2681" s="148"/>
      <c r="BH2681" s="148"/>
      <c r="BI2681" s="148"/>
      <c r="BJ2681" s="148"/>
      <c r="BK2681" s="148"/>
      <c r="BL2681" s="148"/>
      <c r="BM2681" s="148"/>
      <c r="BN2681" s="148"/>
      <c r="BO2681" s="148"/>
      <c r="BP2681" s="148"/>
      <c r="BQ2681" s="148"/>
      <c r="BR2681" s="148"/>
      <c r="BS2681" s="148"/>
      <c r="BT2681" s="148"/>
      <c r="BU2681" s="148"/>
      <c r="BV2681" s="148"/>
      <c r="BW2681" s="148"/>
      <c r="BX2681" s="148"/>
      <c r="BY2681" s="148"/>
      <c r="BZ2681" s="148"/>
      <c r="CA2681" s="148"/>
      <c r="CB2681" s="148"/>
      <c r="CC2681" s="148"/>
      <c r="CD2681" s="148"/>
      <c r="CE2681" s="148"/>
      <c r="CF2681" s="148"/>
      <c r="CG2681" s="148"/>
      <c r="CH2681" s="148"/>
      <c r="CI2681" s="148"/>
      <c r="CJ2681" s="148"/>
      <c r="CK2681" s="148"/>
      <c r="CL2681" s="148"/>
    </row>
    <row r="2682" spans="2:90" x14ac:dyDescent="0.4">
      <c r="B2682" s="152" t="s">
        <v>287</v>
      </c>
      <c r="D2682" t="s">
        <v>424</v>
      </c>
      <c r="E2682" t="s">
        <v>906</v>
      </c>
      <c r="K2682" s="24">
        <f>H2679</f>
        <v>1000</v>
      </c>
      <c r="L2682" s="24">
        <f>SUMIF($4:$4,L$2,2680:2680)</f>
        <v>0</v>
      </c>
      <c r="M2682" s="24">
        <f>SUMIF($4:$4,M$2,2680:2680)</f>
        <v>0</v>
      </c>
      <c r="N2682" s="24">
        <f>SUMIF($4:$4,N$2,2680:2680)</f>
        <v>0</v>
      </c>
      <c r="O2682" s="24">
        <f>SUMIF($4:$4,O$2,2680:2680)</f>
        <v>0</v>
      </c>
      <c r="P2682" s="24">
        <f>SUMIF($4:$4,P$2,2680:2680)</f>
        <v>0</v>
      </c>
      <c r="R2682"/>
      <c r="S2682" s="62">
        <f t="shared" ref="S2682:AY2682" ca="1" si="3553">R2686</f>
        <v>1000</v>
      </c>
      <c r="T2682" s="62">
        <f t="shared" ca="1" si="3553"/>
        <v>1821.7217884495801</v>
      </c>
      <c r="U2682" s="62">
        <f t="shared" ca="1" si="3553"/>
        <v>2623.4019358080418</v>
      </c>
      <c r="V2682" s="62">
        <f t="shared" ca="1" si="3553"/>
        <v>3404.8734283996264</v>
      </c>
      <c r="W2682" s="62">
        <f t="shared" ca="1" si="3553"/>
        <v>4156.2071993065474</v>
      </c>
      <c r="X2682" s="62">
        <f t="shared" ca="1" si="3553"/>
        <v>4896.9960956428285</v>
      </c>
      <c r="Y2682" s="62">
        <f t="shared" ca="1" si="3553"/>
        <v>5617.0689101203807</v>
      </c>
      <c r="Z2682" s="62">
        <f t="shared" ca="1" si="3553"/>
        <v>6316.2530087237146</v>
      </c>
      <c r="AA2682" s="62">
        <f t="shared" ca="1" si="3553"/>
        <v>6994.3743188205444</v>
      </c>
      <c r="AB2682" s="62">
        <f t="shared" ca="1" si="3553"/>
        <v>7651.2573171733166</v>
      </c>
      <c r="AC2682" s="62">
        <f t="shared" ca="1" si="3553"/>
        <v>8286.7250178508311</v>
      </c>
      <c r="AD2682" s="62">
        <f t="shared" ca="1" si="3553"/>
        <v>8900.5989600391276</v>
      </c>
      <c r="AE2682" s="62">
        <f t="shared" ca="1" si="3553"/>
        <v>9492.6991957507962</v>
      </c>
      <c r="AF2682" s="62">
        <f t="shared" ca="1" si="3553"/>
        <v>9249.4558223156164</v>
      </c>
      <c r="AG2682" s="62">
        <f t="shared" ca="1" si="3553"/>
        <v>9004.1854207684773</v>
      </c>
      <c r="AH2682" s="62">
        <f t="shared" ca="1" si="3553"/>
        <v>8756.8710992084452</v>
      </c>
      <c r="AI2682" s="62">
        <f t="shared" ca="1" si="3553"/>
        <v>8507.4958249687461</v>
      </c>
      <c r="AJ2682" s="62">
        <f t="shared" ca="1" si="3553"/>
        <v>8256.042423443716</v>
      </c>
      <c r="AK2682" s="62">
        <f t="shared" ca="1" si="3553"/>
        <v>8002.4935769059766</v>
      </c>
      <c r="AL2682" s="62">
        <f t="shared" ca="1" si="3553"/>
        <v>7746.8318233137561</v>
      </c>
      <c r="AM2682" s="62">
        <f t="shared" ca="1" si="3553"/>
        <v>7489.0395551082675</v>
      </c>
      <c r="AN2682" s="62">
        <f t="shared" ca="1" si="3553"/>
        <v>7229.0990180010667</v>
      </c>
      <c r="AO2682" s="62">
        <f t="shared" ca="1" si="3553"/>
        <v>6966.9923097513056</v>
      </c>
      <c r="AP2682" s="62">
        <f t="shared" ca="1" si="3553"/>
        <v>6702.7013789327966</v>
      </c>
      <c r="AQ2682" s="62">
        <f t="shared" ca="1" si="3553"/>
        <v>6436.2080236908005</v>
      </c>
      <c r="AR2682" s="62">
        <f t="shared" ca="1" si="3553"/>
        <v>6167.4938904884539</v>
      </c>
      <c r="AS2682" s="62">
        <f t="shared" ca="1" si="3553"/>
        <v>5896.5404728427548</v>
      </c>
      <c r="AT2682" s="62">
        <f t="shared" ca="1" si="3553"/>
        <v>5623.3291100500082</v>
      </c>
      <c r="AU2682" s="62">
        <f t="shared" ca="1" si="3553"/>
        <v>5347.8409859006551</v>
      </c>
      <c r="AV2682" s="62">
        <f t="shared" ca="1" si="3553"/>
        <v>5070.0571273833903</v>
      </c>
      <c r="AW2682" s="62">
        <f t="shared" ca="1" si="3553"/>
        <v>4789.9584033784822</v>
      </c>
      <c r="AX2682" s="62">
        <f t="shared" ca="1" si="3553"/>
        <v>4507.5255233401995</v>
      </c>
      <c r="AY2682" s="62">
        <f t="shared" ca="1" si="3553"/>
        <v>4222.7390359682649</v>
      </c>
      <c r="AZ2682" s="62">
        <f t="shared" ref="AZ2682:CE2682" ca="1" si="3554">AY2686</f>
        <v>3935.5793278682304</v>
      </c>
      <c r="BA2682" s="62">
        <f t="shared" ca="1" si="3554"/>
        <v>3646.0266222006958</v>
      </c>
      <c r="BB2682" s="62">
        <f t="shared" ca="1" si="3554"/>
        <v>3354.060977319265</v>
      </c>
      <c r="BC2682" s="62">
        <f t="shared" ca="1" si="3554"/>
        <v>3059.6622853971558</v>
      </c>
      <c r="BD2682" s="62">
        <f t="shared" ca="1" si="3554"/>
        <v>2789.6995937038932</v>
      </c>
      <c r="BE2682" s="62">
        <f t="shared" ca="1" si="3554"/>
        <v>2544.3765355747182</v>
      </c>
      <c r="BF2682" s="62">
        <f t="shared" ca="1" si="3554"/>
        <v>2323.8984412893315</v>
      </c>
      <c r="BG2682" s="62">
        <f t="shared" ca="1" si="3554"/>
        <v>2128.1496803411592</v>
      </c>
      <c r="BH2682" s="62">
        <f t="shared" ca="1" si="3554"/>
        <v>1957.6590023799502</v>
      </c>
      <c r="BI2682" s="62">
        <f t="shared" ca="1" si="3554"/>
        <v>1812.6368914305956</v>
      </c>
      <c r="BJ2682" s="62">
        <f t="shared" ca="1" si="3554"/>
        <v>1693.2955855515277</v>
      </c>
      <c r="BK2682" s="62">
        <f t="shared" ca="1" si="3554"/>
        <v>1599.8490914516653</v>
      </c>
      <c r="BL2682" s="62">
        <f t="shared" ca="1" si="3554"/>
        <v>1532.5131992291688</v>
      </c>
      <c r="BM2682" s="62">
        <f t="shared" ca="1" si="3554"/>
        <v>1491.5054972330161</v>
      </c>
      <c r="BN2682" s="62">
        <f t="shared" ca="1" si="3554"/>
        <v>1477.0453870484266</v>
      </c>
      <c r="BO2682" s="62">
        <f t="shared" ca="1" si="3554"/>
        <v>1489.3540986071635</v>
      </c>
      <c r="BP2682" s="62">
        <f t="shared" ca="1" si="3554"/>
        <v>1501.7653827622232</v>
      </c>
      <c r="BQ2682" s="62">
        <f t="shared" ca="1" si="3554"/>
        <v>1514.2800942852418</v>
      </c>
      <c r="BR2682" s="62">
        <f t="shared" ca="1" si="3554"/>
        <v>1526.8990950709522</v>
      </c>
      <c r="BS2682" s="62">
        <f t="shared" ca="1" si="3554"/>
        <v>1539.6232541965435</v>
      </c>
      <c r="BT2682" s="62">
        <f t="shared" ca="1" si="3554"/>
        <v>1552.4534479815147</v>
      </c>
      <c r="BU2682" s="62">
        <f t="shared" ca="1" si="3554"/>
        <v>1565.3905600480273</v>
      </c>
      <c r="BV2682" s="62">
        <f t="shared" ca="1" si="3554"/>
        <v>1578.4354813817608</v>
      </c>
      <c r="BW2682" s="62">
        <f t="shared" ca="1" si="3554"/>
        <v>1591.5891103932754</v>
      </c>
      <c r="BX2682" s="62">
        <f t="shared" ca="1" si="3554"/>
        <v>1604.8523529798861</v>
      </c>
      <c r="BY2682" s="62">
        <f t="shared" ca="1" si="3554"/>
        <v>1618.2261225880518</v>
      </c>
      <c r="BZ2682" s="62">
        <f t="shared" ca="1" si="3554"/>
        <v>1631.7113402762855</v>
      </c>
      <c r="CA2682" s="62">
        <f t="shared" ca="1" si="3554"/>
        <v>1645.3089347785879</v>
      </c>
      <c r="CB2682" s="62">
        <f t="shared" ca="1" si="3554"/>
        <v>1659.0198425684093</v>
      </c>
      <c r="CC2682" s="62">
        <f t="shared" ca="1" si="3554"/>
        <v>1672.8450079231461</v>
      </c>
      <c r="CD2682" s="62">
        <f t="shared" ca="1" si="3554"/>
        <v>1686.7853829891724</v>
      </c>
      <c r="CE2682" s="62">
        <f t="shared" ca="1" si="3554"/>
        <v>1700.8419278474155</v>
      </c>
      <c r="CF2682" s="62">
        <f ca="1">CE2686</f>
        <v>1715.0156105794772</v>
      </c>
      <c r="CG2682" s="62">
        <f t="shared" ref="CG2682:CL2682" ca="1" si="3555">CF2686</f>
        <v>1729.3074073343062</v>
      </c>
      <c r="CH2682" s="62">
        <f t="shared" ca="1" si="3555"/>
        <v>1743.7183023954253</v>
      </c>
      <c r="CI2682" s="62">
        <f t="shared" ca="1" si="3555"/>
        <v>1758.2492882487206</v>
      </c>
      <c r="CJ2682" s="62">
        <f t="shared" ca="1" si="3555"/>
        <v>1772.9013656507932</v>
      </c>
      <c r="CK2682" s="62">
        <f t="shared" ca="1" si="3555"/>
        <v>1787.6755436978831</v>
      </c>
      <c r="CL2682" s="62">
        <f t="shared" ca="1" si="3555"/>
        <v>1802.5728398953654</v>
      </c>
    </row>
    <row r="2683" spans="2:90" x14ac:dyDescent="0.4">
      <c r="B2683" s="152" t="str">
        <f>"New borrowing - "&amp;SUBSTITUTE(B2675,":","")</f>
        <v>New borrowing - Simple amortizing debt</v>
      </c>
      <c r="C2683" t="s">
        <v>236</v>
      </c>
      <c r="D2683" t="s">
        <v>424</v>
      </c>
      <c r="E2683" t="s">
        <v>906</v>
      </c>
      <c r="G2683" t="str">
        <f>E2683</f>
        <v/>
      </c>
      <c r="K2683" s="23">
        <v>10000</v>
      </c>
      <c r="L2683" s="23">
        <v>0</v>
      </c>
      <c r="M2683" s="23">
        <v>0</v>
      </c>
      <c r="N2683" s="23">
        <v>0</v>
      </c>
      <c r="O2683" s="23">
        <v>0</v>
      </c>
      <c r="P2683" s="23">
        <v>0</v>
      </c>
      <c r="R2683"/>
      <c r="S2683" s="141" cm="1">
        <f t="array" ref="S2683">IFERROR(INDEX($K:$Q,ROW(),MATCH(S$3,$K$2:$Q$2,0))/12,0)</f>
        <v>833.33333333333337</v>
      </c>
      <c r="T2683" s="141" cm="1">
        <f t="array" ref="T2683">IFERROR(INDEX($K:$Q,ROW(),MATCH(T$3,$K$2:$Q$2,0))/12,0)</f>
        <v>833.33333333333337</v>
      </c>
      <c r="U2683" s="141" cm="1">
        <f t="array" ref="U2683">IFERROR(INDEX($K:$Q,ROW(),MATCH(U$3,$K$2:$Q$2,0))/12,0)</f>
        <v>833.33333333333337</v>
      </c>
      <c r="V2683" s="141" cm="1">
        <f t="array" ref="V2683">IFERROR(INDEX($K:$Q,ROW(),MATCH(V$3,$K$2:$Q$2,0))/12,0)</f>
        <v>833.33333333333337</v>
      </c>
      <c r="W2683" s="141" cm="1">
        <f t="array" ref="W2683">IFERROR(INDEX($K:$Q,ROW(),MATCH(W$3,$K$2:$Q$2,0))/12,0)</f>
        <v>833.33333333333337</v>
      </c>
      <c r="X2683" s="141" cm="1">
        <f t="array" ref="X2683">IFERROR(INDEX($K:$Q,ROW(),MATCH(X$3,$K$2:$Q$2,0))/12,0)</f>
        <v>833.33333333333337</v>
      </c>
      <c r="Y2683" s="141" cm="1">
        <f t="array" ref="Y2683">IFERROR(INDEX($K:$Q,ROW(),MATCH(Y$3,$K$2:$Q$2,0))/12,0)</f>
        <v>833.33333333333337</v>
      </c>
      <c r="Z2683" s="141" cm="1">
        <f t="array" ref="Z2683">IFERROR(INDEX($K:$Q,ROW(),MATCH(Z$3,$K$2:$Q$2,0))/12,0)</f>
        <v>833.33333333333337</v>
      </c>
      <c r="AA2683" s="141" cm="1">
        <f t="array" ref="AA2683">IFERROR(INDEX($K:$Q,ROW(),MATCH(AA$3,$K$2:$Q$2,0))/12,0)</f>
        <v>833.33333333333337</v>
      </c>
      <c r="AB2683" s="141" cm="1">
        <f t="array" ref="AB2683">IFERROR(INDEX($K:$Q,ROW(),MATCH(AB$3,$K$2:$Q$2,0))/12,0)</f>
        <v>833.33333333333337</v>
      </c>
      <c r="AC2683" s="141" cm="1">
        <f t="array" ref="AC2683">IFERROR(INDEX($K:$Q,ROW(),MATCH(AC$3,$K$2:$Q$2,0))/12,0)</f>
        <v>833.33333333333337</v>
      </c>
      <c r="AD2683" s="141" cm="1">
        <f t="array" ref="AD2683">IFERROR(INDEX($K:$Q,ROW(),MATCH(AD$3,$K$2:$Q$2,0))/12,0)</f>
        <v>833.33333333333337</v>
      </c>
      <c r="AE2683" s="141" cm="1">
        <f t="array" ref="AE2683">IFERROR(INDEX($K:$Q,ROW(),MATCH(AE$3,$K$2:$Q$2,0))/12,0)</f>
        <v>0</v>
      </c>
      <c r="AF2683" s="141" cm="1">
        <f t="array" ref="AF2683">IFERROR(INDEX($K:$Q,ROW(),MATCH(AF$3,$K$2:$Q$2,0))/12,0)</f>
        <v>0</v>
      </c>
      <c r="AG2683" s="141" cm="1">
        <f t="array" ref="AG2683">IFERROR(INDEX($K:$Q,ROW(),MATCH(AG$3,$K$2:$Q$2,0))/12,0)</f>
        <v>0</v>
      </c>
      <c r="AH2683" s="141" cm="1">
        <f t="array" ref="AH2683">IFERROR(INDEX($K:$Q,ROW(),MATCH(AH$3,$K$2:$Q$2,0))/12,0)</f>
        <v>0</v>
      </c>
      <c r="AI2683" s="141" cm="1">
        <f t="array" ref="AI2683">IFERROR(INDEX($K:$Q,ROW(),MATCH(AI$3,$K$2:$Q$2,0))/12,0)</f>
        <v>0</v>
      </c>
      <c r="AJ2683" s="141" cm="1">
        <f t="array" ref="AJ2683">IFERROR(INDEX($K:$Q,ROW(),MATCH(AJ$3,$K$2:$Q$2,0))/12,0)</f>
        <v>0</v>
      </c>
      <c r="AK2683" s="141" cm="1">
        <f t="array" ref="AK2683">IFERROR(INDEX($K:$Q,ROW(),MATCH(AK$3,$K$2:$Q$2,0))/12,0)</f>
        <v>0</v>
      </c>
      <c r="AL2683" s="141" cm="1">
        <f t="array" ref="AL2683">IFERROR(INDEX($K:$Q,ROW(),MATCH(AL$3,$K$2:$Q$2,0))/12,0)</f>
        <v>0</v>
      </c>
      <c r="AM2683" s="141" cm="1">
        <f t="array" ref="AM2683">IFERROR(INDEX($K:$Q,ROW(),MATCH(AM$3,$K$2:$Q$2,0))/12,0)</f>
        <v>0</v>
      </c>
      <c r="AN2683" s="141" cm="1">
        <f t="array" ref="AN2683">IFERROR(INDEX($K:$Q,ROW(),MATCH(AN$3,$K$2:$Q$2,0))/12,0)</f>
        <v>0</v>
      </c>
      <c r="AO2683" s="141" cm="1">
        <f t="array" ref="AO2683">IFERROR(INDEX($K:$Q,ROW(),MATCH(AO$3,$K$2:$Q$2,0))/12,0)</f>
        <v>0</v>
      </c>
      <c r="AP2683" s="141" cm="1">
        <f t="array" ref="AP2683">IFERROR(INDEX($K:$Q,ROW(),MATCH(AP$3,$K$2:$Q$2,0))/12,0)</f>
        <v>0</v>
      </c>
      <c r="AQ2683" s="141" cm="1">
        <f t="array" ref="AQ2683">IFERROR(INDEX($K:$Q,ROW(),MATCH(AQ$3,$K$2:$Q$2,0))/12,0)</f>
        <v>0</v>
      </c>
      <c r="AR2683" s="141" cm="1">
        <f t="array" ref="AR2683">IFERROR(INDEX($K:$Q,ROW(),MATCH(AR$3,$K$2:$Q$2,0))/12,0)</f>
        <v>0</v>
      </c>
      <c r="AS2683" s="141" cm="1">
        <f t="array" ref="AS2683">IFERROR(INDEX($K:$Q,ROW(),MATCH(AS$3,$K$2:$Q$2,0))/12,0)</f>
        <v>0</v>
      </c>
      <c r="AT2683" s="141" cm="1">
        <f t="array" ref="AT2683">IFERROR(INDEX($K:$Q,ROW(),MATCH(AT$3,$K$2:$Q$2,0))/12,0)</f>
        <v>0</v>
      </c>
      <c r="AU2683" s="141" cm="1">
        <f t="array" ref="AU2683">IFERROR(INDEX($K:$Q,ROW(),MATCH(AU$3,$K$2:$Q$2,0))/12,0)</f>
        <v>0</v>
      </c>
      <c r="AV2683" s="141" cm="1">
        <f t="array" ref="AV2683">IFERROR(INDEX($K:$Q,ROW(),MATCH(AV$3,$K$2:$Q$2,0))/12,0)</f>
        <v>0</v>
      </c>
      <c r="AW2683" s="141" cm="1">
        <f t="array" ref="AW2683">IFERROR(INDEX($K:$Q,ROW(),MATCH(AW$3,$K$2:$Q$2,0))/12,0)</f>
        <v>0</v>
      </c>
      <c r="AX2683" s="141" cm="1">
        <f t="array" ref="AX2683">IFERROR(INDEX($K:$Q,ROW(),MATCH(AX$3,$K$2:$Q$2,0))/12,0)</f>
        <v>0</v>
      </c>
      <c r="AY2683" s="141" cm="1">
        <f t="array" ref="AY2683">IFERROR(INDEX($K:$Q,ROW(),MATCH(AY$3,$K$2:$Q$2,0))/12,0)</f>
        <v>0</v>
      </c>
      <c r="AZ2683" s="141" cm="1">
        <f t="array" ref="AZ2683">IFERROR(INDEX($K:$Q,ROW(),MATCH(AZ$3,$K$2:$Q$2,0))/12,0)</f>
        <v>0</v>
      </c>
      <c r="BA2683" s="141" cm="1">
        <f t="array" ref="BA2683">IFERROR(INDEX($K:$Q,ROW(),MATCH(BA$3,$K$2:$Q$2,0))/12,0)</f>
        <v>0</v>
      </c>
      <c r="BB2683" s="141" cm="1">
        <f t="array" ref="BB2683">IFERROR(INDEX($K:$Q,ROW(),MATCH(BB$3,$K$2:$Q$2,0))/12,0)</f>
        <v>0</v>
      </c>
      <c r="BC2683" s="141" cm="1">
        <f t="array" ref="BC2683">IFERROR(INDEX($K:$Q,ROW(),MATCH(BC$3,$K$2:$Q$2,0))/12,0)</f>
        <v>0</v>
      </c>
      <c r="BD2683" s="141" cm="1">
        <f t="array" ref="BD2683">IFERROR(INDEX($K:$Q,ROW(),MATCH(BD$3,$K$2:$Q$2,0))/12,0)</f>
        <v>0</v>
      </c>
      <c r="BE2683" s="141" cm="1">
        <f t="array" ref="BE2683">IFERROR(INDEX($K:$Q,ROW(),MATCH(BE$3,$K$2:$Q$2,0))/12,0)</f>
        <v>0</v>
      </c>
      <c r="BF2683" s="141" cm="1">
        <f t="array" ref="BF2683">IFERROR(INDEX($K:$Q,ROW(),MATCH(BF$3,$K$2:$Q$2,0))/12,0)</f>
        <v>0</v>
      </c>
      <c r="BG2683" s="141" cm="1">
        <f t="array" ref="BG2683">IFERROR(INDEX($K:$Q,ROW(),MATCH(BG$3,$K$2:$Q$2,0))/12,0)</f>
        <v>0</v>
      </c>
      <c r="BH2683" s="141" cm="1">
        <f t="array" ref="BH2683">IFERROR(INDEX($K:$Q,ROW(),MATCH(BH$3,$K$2:$Q$2,0))/12,0)</f>
        <v>0</v>
      </c>
      <c r="BI2683" s="141" cm="1">
        <f t="array" ref="BI2683">IFERROR(INDEX($K:$Q,ROW(),MATCH(BI$3,$K$2:$Q$2,0))/12,0)</f>
        <v>0</v>
      </c>
      <c r="BJ2683" s="141" cm="1">
        <f t="array" ref="BJ2683">IFERROR(INDEX($K:$Q,ROW(),MATCH(BJ$3,$K$2:$Q$2,0))/12,0)</f>
        <v>0</v>
      </c>
      <c r="BK2683" s="141" cm="1">
        <f t="array" ref="BK2683">IFERROR(INDEX($K:$Q,ROW(),MATCH(BK$3,$K$2:$Q$2,0))/12,0)</f>
        <v>0</v>
      </c>
      <c r="BL2683" s="141" cm="1">
        <f t="array" ref="BL2683">IFERROR(INDEX($K:$Q,ROW(),MATCH(BL$3,$K$2:$Q$2,0))/12,0)</f>
        <v>0</v>
      </c>
      <c r="BM2683" s="141" cm="1">
        <f t="array" ref="BM2683">IFERROR(INDEX($K:$Q,ROW(),MATCH(BM$3,$K$2:$Q$2,0))/12,0)</f>
        <v>0</v>
      </c>
      <c r="BN2683" s="141" cm="1">
        <f t="array" ref="BN2683">IFERROR(INDEX($K:$Q,ROW(),MATCH(BN$3,$K$2:$Q$2,0))/12,0)</f>
        <v>0</v>
      </c>
      <c r="BO2683" s="141" cm="1">
        <f t="array" ref="BO2683">IFERROR(INDEX($K:$Q,ROW(),MATCH(BO$3,$K$2:$Q$2,0))/12,0)</f>
        <v>0</v>
      </c>
      <c r="BP2683" s="141" cm="1">
        <f t="array" ref="BP2683">IFERROR(INDEX($K:$Q,ROW(),MATCH(BP$3,$K$2:$Q$2,0))/12,0)</f>
        <v>0</v>
      </c>
      <c r="BQ2683" s="141" cm="1">
        <f t="array" ref="BQ2683">IFERROR(INDEX($K:$Q,ROW(),MATCH(BQ$3,$K$2:$Q$2,0))/12,0)</f>
        <v>0</v>
      </c>
      <c r="BR2683" s="141" cm="1">
        <f t="array" ref="BR2683">IFERROR(INDEX($K:$Q,ROW(),MATCH(BR$3,$K$2:$Q$2,0))/12,0)</f>
        <v>0</v>
      </c>
      <c r="BS2683" s="141" cm="1">
        <f t="array" ref="BS2683">IFERROR(INDEX($K:$Q,ROW(),MATCH(BS$3,$K$2:$Q$2,0))/12,0)</f>
        <v>0</v>
      </c>
      <c r="BT2683" s="141" cm="1">
        <f t="array" ref="BT2683">IFERROR(INDEX($K:$Q,ROW(),MATCH(BT$3,$K$2:$Q$2,0))/12,0)</f>
        <v>0</v>
      </c>
      <c r="BU2683" s="141" cm="1">
        <f t="array" ref="BU2683">IFERROR(INDEX($K:$Q,ROW(),MATCH(BU$3,$K$2:$Q$2,0))/12,0)</f>
        <v>0</v>
      </c>
      <c r="BV2683" s="141" cm="1">
        <f t="array" ref="BV2683">IFERROR(INDEX($K:$Q,ROW(),MATCH(BV$3,$K$2:$Q$2,0))/12,0)</f>
        <v>0</v>
      </c>
      <c r="BW2683" s="141" cm="1">
        <f t="array" ref="BW2683">IFERROR(INDEX($K:$Q,ROW(),MATCH(BW$3,$K$2:$Q$2,0))/12,0)</f>
        <v>0</v>
      </c>
      <c r="BX2683" s="141" cm="1">
        <f t="array" ref="BX2683">IFERROR(INDEX($K:$Q,ROW(),MATCH(BX$3,$K$2:$Q$2,0))/12,0)</f>
        <v>0</v>
      </c>
      <c r="BY2683" s="141" cm="1">
        <f t="array" ref="BY2683">IFERROR(INDEX($K:$Q,ROW(),MATCH(BY$3,$K$2:$Q$2,0))/12,0)</f>
        <v>0</v>
      </c>
      <c r="BZ2683" s="141" cm="1">
        <f t="array" ref="BZ2683">IFERROR(INDEX($K:$Q,ROW(),MATCH(BZ$3,$K$2:$Q$2,0))/12,0)</f>
        <v>0</v>
      </c>
      <c r="CA2683" s="141" cm="1">
        <f t="array" ref="CA2683">IFERROR(INDEX($K:$Q,ROW(),MATCH(CA$3,$K$2:$Q$2,0))/12,0)</f>
        <v>0</v>
      </c>
      <c r="CB2683" s="141" cm="1">
        <f t="array" ref="CB2683">IFERROR(INDEX($K:$Q,ROW(),MATCH(CB$3,$K$2:$Q$2,0))/12,0)</f>
        <v>0</v>
      </c>
      <c r="CC2683" s="141" cm="1">
        <f t="array" ref="CC2683">IFERROR(INDEX($K:$Q,ROW(),MATCH(CC$3,$K$2:$Q$2,0))/12,0)</f>
        <v>0</v>
      </c>
      <c r="CD2683" s="141" cm="1">
        <f t="array" ref="CD2683">IFERROR(INDEX($K:$Q,ROW(),MATCH(CD$3,$K$2:$Q$2,0))/12,0)</f>
        <v>0</v>
      </c>
      <c r="CE2683" s="141" cm="1">
        <f t="array" ref="CE2683">IFERROR(INDEX($K:$Q,ROW(),MATCH(CE$3,$K$2:$Q$2,0))/12,0)</f>
        <v>0</v>
      </c>
      <c r="CF2683" s="141" cm="1">
        <f t="array" ref="CF2683">IFERROR(INDEX($K:$Q,ROW(),MATCH(CF$3,$K$2:$Q$2,0))/12,0)</f>
        <v>0</v>
      </c>
      <c r="CG2683" s="141" cm="1">
        <f t="array" ref="CG2683">IFERROR(INDEX($K:$Q,ROW(),MATCH(CG$3,$K$2:$Q$2,0))/12,0)</f>
        <v>0</v>
      </c>
      <c r="CH2683" s="141" cm="1">
        <f t="array" ref="CH2683">IFERROR(INDEX($K:$Q,ROW(),MATCH(CH$3,$K$2:$Q$2,0))/12,0)</f>
        <v>0</v>
      </c>
      <c r="CI2683" s="141" cm="1">
        <f t="array" ref="CI2683">IFERROR(INDEX($K:$Q,ROW(),MATCH(CI$3,$K$2:$Q$2,0))/12,0)</f>
        <v>0</v>
      </c>
      <c r="CJ2683" s="141" cm="1">
        <f t="array" ref="CJ2683">IFERROR(INDEX($K:$Q,ROW(),MATCH(CJ$3,$K$2:$Q$2,0))/12,0)</f>
        <v>0</v>
      </c>
      <c r="CK2683" s="141" cm="1">
        <f t="array" ref="CK2683">IFERROR(INDEX($K:$Q,ROW(),MATCH(CK$3,$K$2:$Q$2,0))/12,0)</f>
        <v>0</v>
      </c>
      <c r="CL2683" s="141" cm="1">
        <f t="array" ref="CL2683">IFERROR(INDEX($K:$Q,ROW(),MATCH(CL$3,$K$2:$Q$2,0))/12,0)</f>
        <v>0</v>
      </c>
    </row>
    <row r="2684" spans="2:90" x14ac:dyDescent="0.4">
      <c r="B2684" s="152" t="str">
        <f>"Prepayment - "&amp;SUBSTITUTE(B2675,":","")</f>
        <v>Prepayment - Simple amortizing debt</v>
      </c>
      <c r="C2684" t="s">
        <v>236</v>
      </c>
      <c r="D2684" t="s">
        <v>424</v>
      </c>
      <c r="E2684" t="s">
        <v>906</v>
      </c>
      <c r="G2684" t="str">
        <f>E2684</f>
        <v/>
      </c>
      <c r="K2684" s="24">
        <f>SUMIF($3:$3,K$2,2684:2684)</f>
        <v>-10</v>
      </c>
      <c r="L2684" s="24">
        <f>SUMIF($3:$3,L$2,2684:2684)</f>
        <v>0</v>
      </c>
      <c r="M2684" s="24">
        <f>SUMIF($3:$3,M$2,2684:2684)</f>
        <v>0</v>
      </c>
      <c r="N2684" s="24">
        <f>SUMIF($3:$3,N$2,2684:2684)</f>
        <v>0</v>
      </c>
      <c r="O2684" s="24">
        <f>SUMIF($3:$3,O$2,2684:2684)</f>
        <v>0</v>
      </c>
      <c r="P2684" s="24">
        <f>SUMIF($3:$3,P$2,2684:2684)</f>
        <v>0</v>
      </c>
      <c r="R2684"/>
      <c r="S2684" s="127">
        <v>0</v>
      </c>
      <c r="T2684" s="127">
        <v>0</v>
      </c>
      <c r="U2684" s="127">
        <v>0</v>
      </c>
      <c r="V2684" s="74">
        <v>-10</v>
      </c>
      <c r="W2684" s="74">
        <v>0</v>
      </c>
      <c r="X2684" s="74">
        <v>0</v>
      </c>
      <c r="Y2684" s="74">
        <v>0</v>
      </c>
      <c r="Z2684" s="74">
        <v>0</v>
      </c>
      <c r="AA2684" s="74">
        <v>0</v>
      </c>
      <c r="AB2684" s="74">
        <v>0</v>
      </c>
      <c r="AC2684" s="74">
        <v>0</v>
      </c>
      <c r="AD2684" s="74">
        <v>0</v>
      </c>
      <c r="AE2684" s="74">
        <v>0</v>
      </c>
      <c r="AF2684" s="74">
        <v>0</v>
      </c>
      <c r="AG2684" s="74">
        <v>0</v>
      </c>
      <c r="AH2684" s="74">
        <v>0</v>
      </c>
      <c r="AI2684" s="74">
        <v>0</v>
      </c>
      <c r="AJ2684" s="74">
        <v>0</v>
      </c>
      <c r="AK2684" s="74">
        <v>0</v>
      </c>
      <c r="AL2684" s="74">
        <v>0</v>
      </c>
      <c r="AM2684" s="74">
        <v>0</v>
      </c>
      <c r="AN2684" s="74">
        <v>0</v>
      </c>
      <c r="AO2684" s="74">
        <v>0</v>
      </c>
      <c r="AP2684" s="74">
        <v>0</v>
      </c>
      <c r="AQ2684" s="74">
        <v>0</v>
      </c>
      <c r="AR2684" s="74">
        <v>0</v>
      </c>
      <c r="AS2684" s="74">
        <v>0</v>
      </c>
      <c r="AT2684" s="74">
        <v>0</v>
      </c>
      <c r="AU2684" s="74">
        <v>0</v>
      </c>
      <c r="AV2684" s="74">
        <v>0</v>
      </c>
      <c r="AW2684" s="74">
        <v>0</v>
      </c>
      <c r="AX2684" s="74">
        <v>0</v>
      </c>
      <c r="AY2684" s="74">
        <v>0</v>
      </c>
      <c r="AZ2684" s="74">
        <v>0</v>
      </c>
      <c r="BA2684" s="74">
        <v>0</v>
      </c>
      <c r="BB2684" s="74">
        <v>0</v>
      </c>
      <c r="BC2684" s="74">
        <v>0</v>
      </c>
      <c r="BD2684" s="74">
        <v>0</v>
      </c>
      <c r="BE2684" s="74">
        <v>0</v>
      </c>
      <c r="BF2684" s="74">
        <v>0</v>
      </c>
      <c r="BG2684" s="74">
        <v>0</v>
      </c>
      <c r="BH2684" s="74">
        <v>0</v>
      </c>
      <c r="BI2684" s="74">
        <v>0</v>
      </c>
      <c r="BJ2684" s="74">
        <v>0</v>
      </c>
      <c r="BK2684" s="74">
        <v>0</v>
      </c>
      <c r="BL2684" s="74">
        <v>0</v>
      </c>
      <c r="BM2684" s="74">
        <v>0</v>
      </c>
      <c r="BN2684" s="74">
        <v>0</v>
      </c>
      <c r="BO2684" s="74">
        <v>0</v>
      </c>
      <c r="BP2684" s="74">
        <v>0</v>
      </c>
      <c r="BQ2684" s="74">
        <v>0</v>
      </c>
      <c r="BR2684" s="74">
        <v>0</v>
      </c>
      <c r="BS2684" s="74">
        <v>0</v>
      </c>
      <c r="BT2684" s="74">
        <v>0</v>
      </c>
      <c r="BU2684" s="74">
        <v>0</v>
      </c>
      <c r="BV2684" s="74">
        <v>0</v>
      </c>
      <c r="BW2684" s="74">
        <v>0</v>
      </c>
      <c r="BX2684" s="74">
        <v>0</v>
      </c>
      <c r="BY2684" s="74">
        <v>0</v>
      </c>
      <c r="BZ2684" s="74">
        <v>0</v>
      </c>
      <c r="CA2684" s="74">
        <v>0</v>
      </c>
      <c r="CB2684" s="74">
        <v>0</v>
      </c>
      <c r="CC2684" s="74">
        <v>0</v>
      </c>
      <c r="CD2684" s="74">
        <v>0</v>
      </c>
      <c r="CE2684" s="74">
        <v>0</v>
      </c>
      <c r="CF2684" s="74">
        <v>0</v>
      </c>
      <c r="CG2684" s="74">
        <v>0</v>
      </c>
      <c r="CH2684" s="74">
        <v>0</v>
      </c>
      <c r="CI2684" s="74">
        <v>0</v>
      </c>
      <c r="CJ2684" s="74">
        <v>0</v>
      </c>
      <c r="CK2684" s="74">
        <v>0</v>
      </c>
      <c r="CL2684" s="74">
        <v>0</v>
      </c>
    </row>
    <row r="2685" spans="2:90" x14ac:dyDescent="0.4">
      <c r="B2685" s="152" t="str">
        <f>"Principal payments - "&amp;SUBSTITUTE(B2675,":","")</f>
        <v>Principal payments - Simple amortizing debt</v>
      </c>
      <c r="C2685" t="s">
        <v>236</v>
      </c>
      <c r="D2685" t="s">
        <v>424</v>
      </c>
      <c r="E2685" t="s">
        <v>906</v>
      </c>
      <c r="K2685" s="132">
        <f ca="1">SUMIF($3:$3,K$2,2685:2685)</f>
        <v>-1497.3008042492038</v>
      </c>
      <c r="L2685" s="132">
        <f ca="1">SUMIF($3:$3,L$2,2685:2685)</f>
        <v>-3056.4911720599976</v>
      </c>
      <c r="M2685" s="132">
        <f ca="1">SUMIF($3:$3,M$2,2685:2685)</f>
        <v>-3376.5457382936456</v>
      </c>
      <c r="N2685" s="132">
        <f ca="1">SUMIF($3:$3,N$2,2685:2685)</f>
        <v>-1570.3081867899921</v>
      </c>
      <c r="O2685" s="132">
        <f ca="1">SUMIF($3:$3,O$2,2685:2685)</f>
        <v>155.9548361714244</v>
      </c>
      <c r="P2685" s="132">
        <f ca="1">SUMIF($3:$3,P$2,2685:2685)</f>
        <v>172.28534544923917</v>
      </c>
      <c r="R2685"/>
      <c r="S2685" s="62">
        <f t="shared" ref="S2685" ca="1" si="3556">S2692-S2688</f>
        <v>-11.611544883753458</v>
      </c>
      <c r="T2685" s="62">
        <f t="shared" ref="T2685:AX2685" ca="1" si="3557">T2692-T2688</f>
        <v>-31.653185974871533</v>
      </c>
      <c r="U2685" s="62">
        <f t="shared" ca="1" si="3557"/>
        <v>-51.861840741748921</v>
      </c>
      <c r="V2685" s="62">
        <f t="shared" ca="1" si="3557"/>
        <v>-71.999562426411899</v>
      </c>
      <c r="W2685" s="62">
        <f t="shared" ca="1" si="3557"/>
        <v>-92.544436997052145</v>
      </c>
      <c r="X2685" s="62">
        <f t="shared" ca="1" si="3557"/>
        <v>-113.26051885578107</v>
      </c>
      <c r="Y2685" s="62">
        <f t="shared" ca="1" si="3557"/>
        <v>-134.14923472999939</v>
      </c>
      <c r="Z2685" s="62">
        <f t="shared" ca="1" si="3557"/>
        <v>-155.21202323650286</v>
      </c>
      <c r="AA2685" s="62">
        <f t="shared" ca="1" si="3557"/>
        <v>-176.45033498056051</v>
      </c>
      <c r="AB2685" s="62">
        <f t="shared" ca="1" si="3557"/>
        <v>-197.86563265581867</v>
      </c>
      <c r="AC2685" s="62">
        <f t="shared" ca="1" si="3557"/>
        <v>-219.45939114503727</v>
      </c>
      <c r="AD2685" s="62">
        <f t="shared" ca="1" si="3557"/>
        <v>-241.23309762166608</v>
      </c>
      <c r="AE2685" s="62">
        <f t="shared" ca="1" si="3557"/>
        <v>-243.24337343517993</v>
      </c>
      <c r="AF2685" s="62">
        <f t="shared" ca="1" si="3557"/>
        <v>-245.27040154713978</v>
      </c>
      <c r="AG2685" s="62">
        <f t="shared" ca="1" si="3557"/>
        <v>-247.31432156003262</v>
      </c>
      <c r="AH2685" s="62">
        <f t="shared" ca="1" si="3557"/>
        <v>-249.37527423969954</v>
      </c>
      <c r="AI2685" s="62">
        <f t="shared" ca="1" si="3557"/>
        <v>-251.45340152503036</v>
      </c>
      <c r="AJ2685" s="62">
        <f t="shared" ca="1" si="3557"/>
        <v>-253.54884653773894</v>
      </c>
      <c r="AK2685" s="62">
        <f t="shared" ca="1" si="3557"/>
        <v>-255.66175359222012</v>
      </c>
      <c r="AL2685" s="62">
        <f t="shared" ca="1" si="3557"/>
        <v>-257.79226820548865</v>
      </c>
      <c r="AM2685" s="62">
        <f t="shared" ca="1" si="3557"/>
        <v>-259.94053710720101</v>
      </c>
      <c r="AN2685" s="62">
        <f t="shared" ca="1" si="3557"/>
        <v>-262.10670824976103</v>
      </c>
      <c r="AO2685" s="62">
        <f t="shared" ca="1" si="3557"/>
        <v>-264.29093081850903</v>
      </c>
      <c r="AP2685" s="62">
        <f t="shared" ca="1" si="3557"/>
        <v>-266.4933552419966</v>
      </c>
      <c r="AQ2685" s="62">
        <f t="shared" ca="1" si="3557"/>
        <v>-268.7141332023466</v>
      </c>
      <c r="AR2685" s="62">
        <f t="shared" ca="1" si="3557"/>
        <v>-270.95341764569946</v>
      </c>
      <c r="AS2685" s="62">
        <f t="shared" ca="1" si="3557"/>
        <v>-273.21136279274697</v>
      </c>
      <c r="AT2685" s="62">
        <f t="shared" ca="1" si="3557"/>
        <v>-275.48812414935321</v>
      </c>
      <c r="AU2685" s="62">
        <f t="shared" ca="1" si="3557"/>
        <v>-277.78385851726443</v>
      </c>
      <c r="AV2685" s="62">
        <f t="shared" ca="1" si="3557"/>
        <v>-280.09872400490832</v>
      </c>
      <c r="AW2685" s="62">
        <f t="shared" ca="1" si="3557"/>
        <v>-282.43288003828258</v>
      </c>
      <c r="AX2685" s="62">
        <f t="shared" ca="1" si="3557"/>
        <v>-284.78648737193492</v>
      </c>
      <c r="AY2685" s="62">
        <f t="shared" ref="AY2685:CD2685" ca="1" si="3558">AY2692-AY2688</f>
        <v>-287.15970810003438</v>
      </c>
      <c r="AZ2685" s="62">
        <f t="shared" ca="1" si="3558"/>
        <v>-289.55270566753467</v>
      </c>
      <c r="BA2685" s="62">
        <f t="shared" ca="1" si="3558"/>
        <v>-291.96564488143082</v>
      </c>
      <c r="BB2685" s="62">
        <f t="shared" ca="1" si="3558"/>
        <v>-294.39869192210938</v>
      </c>
      <c r="BC2685" s="62">
        <f t="shared" ca="1" si="3558"/>
        <v>-269.9626916932624</v>
      </c>
      <c r="BD2685" s="62">
        <f t="shared" ca="1" si="3558"/>
        <v>-245.32305812917497</v>
      </c>
      <c r="BE2685" s="62">
        <f t="shared" ca="1" si="3558"/>
        <v>-220.47809428538685</v>
      </c>
      <c r="BF2685" s="62">
        <f t="shared" ca="1" si="3558"/>
        <v>-195.74876094817219</v>
      </c>
      <c r="BG2685" s="62">
        <f t="shared" ca="1" si="3558"/>
        <v>-170.49067796120906</v>
      </c>
      <c r="BH2685" s="62">
        <f t="shared" ca="1" si="3558"/>
        <v>-145.02211094935456</v>
      </c>
      <c r="BI2685" s="62">
        <f t="shared" ca="1" si="3558"/>
        <v>-119.3413058790679</v>
      </c>
      <c r="BJ2685" s="62">
        <f t="shared" ca="1" si="3558"/>
        <v>-93.446494099862221</v>
      </c>
      <c r="BK2685" s="62">
        <f t="shared" ca="1" si="3558"/>
        <v>-67.335892222496511</v>
      </c>
      <c r="BL2685" s="62">
        <f t="shared" ca="1" si="3558"/>
        <v>-41.00770199615274</v>
      </c>
      <c r="BM2685" s="62">
        <f t="shared" ca="1" si="3558"/>
        <v>-14.460110184589437</v>
      </c>
      <c r="BN2685" s="62">
        <f t="shared" ca="1" si="3558"/>
        <v>12.308711558736888</v>
      </c>
      <c r="BO2685" s="62">
        <f t="shared" ca="1" si="3558"/>
        <v>12.411284155059697</v>
      </c>
      <c r="BP2685" s="62">
        <f t="shared" ca="1" si="3558"/>
        <v>12.514711523018526</v>
      </c>
      <c r="BQ2685" s="62">
        <f t="shared" ca="1" si="3558"/>
        <v>12.619000785710348</v>
      </c>
      <c r="BR2685" s="62">
        <f t="shared" ca="1" si="3558"/>
        <v>12.724159125591269</v>
      </c>
      <c r="BS2685" s="62">
        <f t="shared" ca="1" si="3558"/>
        <v>12.830193784971195</v>
      </c>
      <c r="BT2685" s="62">
        <f t="shared" ca="1" si="3558"/>
        <v>12.937112066512624</v>
      </c>
      <c r="BU2685" s="62">
        <f t="shared" ca="1" si="3558"/>
        <v>13.044921333733562</v>
      </c>
      <c r="BV2685" s="62">
        <f t="shared" ca="1" si="3558"/>
        <v>13.153629011514674</v>
      </c>
      <c r="BW2685" s="62">
        <f t="shared" ca="1" si="3558"/>
        <v>13.26324258661063</v>
      </c>
      <c r="BX2685" s="62">
        <f t="shared" ca="1" si="3558"/>
        <v>13.373769608165718</v>
      </c>
      <c r="BY2685" s="62">
        <f t="shared" ca="1" si="3558"/>
        <v>13.485217688233766</v>
      </c>
      <c r="BZ2685" s="62">
        <f t="shared" ca="1" si="3558"/>
        <v>13.59759450230238</v>
      </c>
      <c r="CA2685" s="62">
        <f t="shared" ca="1" si="3558"/>
        <v>13.710907789821567</v>
      </c>
      <c r="CB2685" s="62">
        <f t="shared" ca="1" si="3558"/>
        <v>13.825165354736745</v>
      </c>
      <c r="CC2685" s="62">
        <f t="shared" ca="1" si="3558"/>
        <v>13.940375066026219</v>
      </c>
      <c r="CD2685" s="62">
        <f t="shared" ca="1" si="3558"/>
        <v>14.056544858243106</v>
      </c>
      <c r="CE2685" s="62">
        <f t="shared" ref="CE2685:CK2685" ca="1" si="3559">CE2692-CE2688</f>
        <v>14.173682732061797</v>
      </c>
      <c r="CF2685" s="62">
        <f t="shared" ca="1" si="3559"/>
        <v>14.291796754828978</v>
      </c>
      <c r="CG2685" s="62">
        <f t="shared" ca="1" si="3559"/>
        <v>14.41089506111922</v>
      </c>
      <c r="CH2685" s="62">
        <f t="shared" ca="1" si="3559"/>
        <v>14.530985853295212</v>
      </c>
      <c r="CI2685" s="62">
        <f t="shared" ca="1" si="3559"/>
        <v>14.652077402072672</v>
      </c>
      <c r="CJ2685" s="62">
        <f t="shared" ca="1" si="3559"/>
        <v>14.774178047089945</v>
      </c>
      <c r="CK2685" s="62">
        <f t="shared" ca="1" si="3559"/>
        <v>14.89729619748236</v>
      </c>
      <c r="CL2685" s="62">
        <f t="shared" ref="CL2685" ca="1" si="3560">CL2692-CL2688</f>
        <v>15.021440332461379</v>
      </c>
    </row>
    <row r="2686" spans="2:90" x14ac:dyDescent="0.4">
      <c r="B2686" s="121" t="str">
        <f>"Debt - "&amp;SUBSTITUTE(B2675,":","")</f>
        <v>Debt - Simple amortizing debt</v>
      </c>
      <c r="C2686" t="s">
        <v>237</v>
      </c>
      <c r="D2686" t="s">
        <v>424</v>
      </c>
      <c r="E2686" t="s">
        <v>906</v>
      </c>
      <c r="I2686" s="74"/>
      <c r="J2686" s="74"/>
      <c r="K2686" s="33">
        <f ca="1">SUMIF($4:$4,K$2,2686:2686)</f>
        <v>9492.6991957507962</v>
      </c>
      <c r="L2686" s="33">
        <f ca="1">SUMIF($4:$4,L$2,2686:2686)</f>
        <v>6436.2080236908005</v>
      </c>
      <c r="M2686" s="33">
        <f ca="1">SUMIF($4:$4,M$2,2686:2686)</f>
        <v>3059.6622853971558</v>
      </c>
      <c r="N2686" s="33">
        <f ca="1">SUMIF($4:$4,N$2,2686:2686)</f>
        <v>1489.3540986071635</v>
      </c>
      <c r="O2686" s="33">
        <f ca="1">SUMIF($4:$4,O$2,2686:2686)</f>
        <v>1645.3089347785879</v>
      </c>
      <c r="P2686" s="33">
        <f ca="1">SUMIF($4:$4,P$2,2686:2686)</f>
        <v>1817.5942802278269</v>
      </c>
      <c r="R2686" s="53">
        <f ca="1">S2682</f>
        <v>1000</v>
      </c>
      <c r="S2686" s="91">
        <f t="shared" ref="S2686" ca="1" si="3561">SUM(S2682:S2685)</f>
        <v>1821.7217884495801</v>
      </c>
      <c r="T2686" s="91">
        <f t="shared" ref="T2686:AX2686" ca="1" si="3562">SUM(T2682:T2685)</f>
        <v>2623.4019358080418</v>
      </c>
      <c r="U2686" s="91">
        <f t="shared" ca="1" si="3562"/>
        <v>3404.8734283996264</v>
      </c>
      <c r="V2686" s="91">
        <f t="shared" ca="1" si="3562"/>
        <v>4156.2071993065474</v>
      </c>
      <c r="W2686" s="91">
        <f t="shared" ca="1" si="3562"/>
        <v>4896.9960956428285</v>
      </c>
      <c r="X2686" s="91">
        <f t="shared" ca="1" si="3562"/>
        <v>5617.0689101203807</v>
      </c>
      <c r="Y2686" s="91">
        <f t="shared" ca="1" si="3562"/>
        <v>6316.2530087237146</v>
      </c>
      <c r="Z2686" s="91">
        <f t="shared" ca="1" si="3562"/>
        <v>6994.3743188205444</v>
      </c>
      <c r="AA2686" s="91">
        <f t="shared" ca="1" si="3562"/>
        <v>7651.2573171733166</v>
      </c>
      <c r="AB2686" s="91">
        <f t="shared" ca="1" si="3562"/>
        <v>8286.7250178508311</v>
      </c>
      <c r="AC2686" s="91">
        <f t="shared" ca="1" si="3562"/>
        <v>8900.5989600391276</v>
      </c>
      <c r="AD2686" s="91">
        <f t="shared" ca="1" si="3562"/>
        <v>9492.6991957507962</v>
      </c>
      <c r="AE2686" s="91">
        <f t="shared" ca="1" si="3562"/>
        <v>9249.4558223156164</v>
      </c>
      <c r="AF2686" s="91">
        <f t="shared" ca="1" si="3562"/>
        <v>9004.1854207684773</v>
      </c>
      <c r="AG2686" s="91">
        <f t="shared" ca="1" si="3562"/>
        <v>8756.8710992084452</v>
      </c>
      <c r="AH2686" s="91">
        <f t="shared" ca="1" si="3562"/>
        <v>8507.4958249687461</v>
      </c>
      <c r="AI2686" s="91">
        <f t="shared" ca="1" si="3562"/>
        <v>8256.042423443716</v>
      </c>
      <c r="AJ2686" s="91">
        <f t="shared" ca="1" si="3562"/>
        <v>8002.4935769059766</v>
      </c>
      <c r="AK2686" s="91">
        <f t="shared" ca="1" si="3562"/>
        <v>7746.8318233137561</v>
      </c>
      <c r="AL2686" s="91">
        <f t="shared" ca="1" si="3562"/>
        <v>7489.0395551082675</v>
      </c>
      <c r="AM2686" s="91">
        <f t="shared" ca="1" si="3562"/>
        <v>7229.0990180010667</v>
      </c>
      <c r="AN2686" s="91">
        <f t="shared" ca="1" si="3562"/>
        <v>6966.9923097513056</v>
      </c>
      <c r="AO2686" s="91">
        <f t="shared" ca="1" si="3562"/>
        <v>6702.7013789327966</v>
      </c>
      <c r="AP2686" s="91">
        <f t="shared" ca="1" si="3562"/>
        <v>6436.2080236908005</v>
      </c>
      <c r="AQ2686" s="91">
        <f t="shared" ca="1" si="3562"/>
        <v>6167.4938904884539</v>
      </c>
      <c r="AR2686" s="91">
        <f t="shared" ca="1" si="3562"/>
        <v>5896.5404728427548</v>
      </c>
      <c r="AS2686" s="91">
        <f t="shared" ca="1" si="3562"/>
        <v>5623.3291100500082</v>
      </c>
      <c r="AT2686" s="91">
        <f t="shared" ca="1" si="3562"/>
        <v>5347.8409859006551</v>
      </c>
      <c r="AU2686" s="91">
        <f t="shared" ca="1" si="3562"/>
        <v>5070.0571273833903</v>
      </c>
      <c r="AV2686" s="91">
        <f t="shared" ca="1" si="3562"/>
        <v>4789.9584033784822</v>
      </c>
      <c r="AW2686" s="91">
        <f t="shared" ca="1" si="3562"/>
        <v>4507.5255233401995</v>
      </c>
      <c r="AX2686" s="91">
        <f t="shared" ca="1" si="3562"/>
        <v>4222.7390359682649</v>
      </c>
      <c r="AY2686" s="91">
        <f t="shared" ref="AY2686:CD2686" ca="1" si="3563">SUM(AY2682:AY2685)</f>
        <v>3935.5793278682304</v>
      </c>
      <c r="AZ2686" s="91">
        <f t="shared" ca="1" si="3563"/>
        <v>3646.0266222006958</v>
      </c>
      <c r="BA2686" s="91">
        <f t="shared" ca="1" si="3563"/>
        <v>3354.060977319265</v>
      </c>
      <c r="BB2686" s="91">
        <f t="shared" ca="1" si="3563"/>
        <v>3059.6622853971558</v>
      </c>
      <c r="BC2686" s="91">
        <f t="shared" ca="1" si="3563"/>
        <v>2789.6995937038932</v>
      </c>
      <c r="BD2686" s="91">
        <f t="shared" ca="1" si="3563"/>
        <v>2544.3765355747182</v>
      </c>
      <c r="BE2686" s="91">
        <f t="shared" ca="1" si="3563"/>
        <v>2323.8984412893315</v>
      </c>
      <c r="BF2686" s="91">
        <f t="shared" ca="1" si="3563"/>
        <v>2128.1496803411592</v>
      </c>
      <c r="BG2686" s="91">
        <f t="shared" ca="1" si="3563"/>
        <v>1957.6590023799502</v>
      </c>
      <c r="BH2686" s="91">
        <f t="shared" ca="1" si="3563"/>
        <v>1812.6368914305956</v>
      </c>
      <c r="BI2686" s="91">
        <f t="shared" ca="1" si="3563"/>
        <v>1693.2955855515277</v>
      </c>
      <c r="BJ2686" s="91">
        <f t="shared" ca="1" si="3563"/>
        <v>1599.8490914516653</v>
      </c>
      <c r="BK2686" s="91">
        <f t="shared" ca="1" si="3563"/>
        <v>1532.5131992291688</v>
      </c>
      <c r="BL2686" s="91">
        <f t="shared" ca="1" si="3563"/>
        <v>1491.5054972330161</v>
      </c>
      <c r="BM2686" s="91">
        <f t="shared" ca="1" si="3563"/>
        <v>1477.0453870484266</v>
      </c>
      <c r="BN2686" s="91">
        <f t="shared" ca="1" si="3563"/>
        <v>1489.3540986071635</v>
      </c>
      <c r="BO2686" s="91">
        <f t="shared" ca="1" si="3563"/>
        <v>1501.7653827622232</v>
      </c>
      <c r="BP2686" s="91">
        <f t="shared" ca="1" si="3563"/>
        <v>1514.2800942852418</v>
      </c>
      <c r="BQ2686" s="91">
        <f t="shared" ca="1" si="3563"/>
        <v>1526.8990950709522</v>
      </c>
      <c r="BR2686" s="91">
        <f t="shared" ca="1" si="3563"/>
        <v>1539.6232541965435</v>
      </c>
      <c r="BS2686" s="91">
        <f t="shared" ca="1" si="3563"/>
        <v>1552.4534479815147</v>
      </c>
      <c r="BT2686" s="91">
        <f t="shared" ca="1" si="3563"/>
        <v>1565.3905600480273</v>
      </c>
      <c r="BU2686" s="91">
        <f t="shared" ca="1" si="3563"/>
        <v>1578.4354813817608</v>
      </c>
      <c r="BV2686" s="91">
        <f t="shared" ca="1" si="3563"/>
        <v>1591.5891103932754</v>
      </c>
      <c r="BW2686" s="91">
        <f t="shared" ca="1" si="3563"/>
        <v>1604.8523529798861</v>
      </c>
      <c r="BX2686" s="91">
        <f t="shared" ca="1" si="3563"/>
        <v>1618.2261225880518</v>
      </c>
      <c r="BY2686" s="91">
        <f t="shared" ca="1" si="3563"/>
        <v>1631.7113402762855</v>
      </c>
      <c r="BZ2686" s="91">
        <f t="shared" ca="1" si="3563"/>
        <v>1645.3089347785879</v>
      </c>
      <c r="CA2686" s="91">
        <f t="shared" ca="1" si="3563"/>
        <v>1659.0198425684093</v>
      </c>
      <c r="CB2686" s="91">
        <f t="shared" ca="1" si="3563"/>
        <v>1672.8450079231461</v>
      </c>
      <c r="CC2686" s="91">
        <f t="shared" ca="1" si="3563"/>
        <v>1686.7853829891724</v>
      </c>
      <c r="CD2686" s="91">
        <f t="shared" ca="1" si="3563"/>
        <v>1700.8419278474155</v>
      </c>
      <c r="CE2686" s="91">
        <f t="shared" ref="CE2686:CK2686" ca="1" si="3564">SUM(CE2682:CE2685)</f>
        <v>1715.0156105794772</v>
      </c>
      <c r="CF2686" s="91">
        <f t="shared" ca="1" si="3564"/>
        <v>1729.3074073343062</v>
      </c>
      <c r="CG2686" s="91">
        <f t="shared" ca="1" si="3564"/>
        <v>1743.7183023954253</v>
      </c>
      <c r="CH2686" s="91">
        <f t="shared" ca="1" si="3564"/>
        <v>1758.2492882487206</v>
      </c>
      <c r="CI2686" s="91">
        <f t="shared" ca="1" si="3564"/>
        <v>1772.9013656507932</v>
      </c>
      <c r="CJ2686" s="91">
        <f t="shared" ca="1" si="3564"/>
        <v>1787.6755436978831</v>
      </c>
      <c r="CK2686" s="91">
        <f t="shared" ca="1" si="3564"/>
        <v>1802.5728398953654</v>
      </c>
      <c r="CL2686" s="91">
        <f t="shared" ref="CL2686" ca="1" si="3565">SUM(CL2682:CL2685)</f>
        <v>1817.5942802278269</v>
      </c>
    </row>
    <row r="2687" spans="2:90" x14ac:dyDescent="0.4">
      <c r="B2687" s="120"/>
      <c r="D2687" t="s">
        <v>424</v>
      </c>
      <c r="E2687" t="s">
        <v>906</v>
      </c>
      <c r="R2687"/>
      <c r="S2687" s="62"/>
      <c r="T2687" s="62"/>
      <c r="U2687" s="62"/>
      <c r="V2687" s="62"/>
      <c r="W2687" s="62"/>
      <c r="X2687" s="62"/>
      <c r="Y2687" s="62"/>
      <c r="Z2687" s="62"/>
      <c r="AA2687" s="62"/>
      <c r="AB2687" s="62"/>
      <c r="AC2687" s="62"/>
      <c r="AD2687" s="62"/>
      <c r="AE2687" s="62"/>
      <c r="AF2687" s="62"/>
      <c r="AG2687" s="62"/>
      <c r="AH2687" s="62"/>
      <c r="AI2687" s="62"/>
      <c r="AJ2687" s="62"/>
      <c r="AK2687" s="62"/>
      <c r="AL2687" s="62"/>
      <c r="AM2687" s="62"/>
      <c r="AN2687" s="62"/>
      <c r="AO2687" s="62"/>
      <c r="AP2687" s="62"/>
      <c r="AQ2687" s="62"/>
      <c r="AR2687" s="62"/>
      <c r="AS2687" s="62"/>
      <c r="AT2687" s="62"/>
      <c r="AU2687" s="62"/>
      <c r="AV2687" s="62"/>
      <c r="AW2687" s="62"/>
      <c r="AX2687" s="62"/>
      <c r="AY2687" s="62"/>
      <c r="AZ2687" s="62"/>
      <c r="BA2687" s="62"/>
      <c r="BB2687" s="62"/>
      <c r="BC2687" s="62"/>
      <c r="BD2687" s="62"/>
      <c r="BE2687" s="62"/>
      <c r="BF2687" s="62"/>
      <c r="BG2687" s="62"/>
      <c r="BH2687" s="62"/>
      <c r="BI2687" s="62"/>
      <c r="BJ2687" s="62"/>
      <c r="BK2687" s="62"/>
      <c r="BL2687" s="62"/>
      <c r="BM2687" s="62"/>
      <c r="BN2687" s="62"/>
      <c r="BO2687" s="62"/>
      <c r="BP2687" s="62"/>
      <c r="BQ2687" s="62"/>
      <c r="BR2687" s="62"/>
      <c r="BS2687" s="62"/>
      <c r="BT2687" s="62"/>
      <c r="BU2687" s="62"/>
      <c r="BV2687" s="62"/>
      <c r="BW2687" s="62"/>
      <c r="BX2687" s="62"/>
      <c r="BY2687" s="62"/>
      <c r="BZ2687" s="62"/>
      <c r="CA2687" s="62"/>
      <c r="CB2687" s="62"/>
      <c r="CC2687" s="62"/>
      <c r="CD2687" s="62"/>
      <c r="CE2687" s="62"/>
      <c r="CF2687" s="62"/>
      <c r="CG2687" s="62"/>
      <c r="CH2687" s="62"/>
      <c r="CI2687" s="62"/>
      <c r="CJ2687" s="62"/>
      <c r="CK2687" s="62"/>
      <c r="CL2687" s="62"/>
    </row>
    <row r="2688" spans="2:90" x14ac:dyDescent="0.4">
      <c r="B2688" s="121" t="str">
        <f>"Interest expense - "&amp;SUBSTITUTE(B2675,":","")</f>
        <v>Interest expense - Simple amortizing debt</v>
      </c>
      <c r="C2688" t="s">
        <v>228</v>
      </c>
      <c r="D2688" t="s">
        <v>424</v>
      </c>
      <c r="E2688" t="s">
        <v>906</v>
      </c>
      <c r="J2688" s="91">
        <f>SUMIF($5:$5,I$2,2686:2686)</f>
        <v>0</v>
      </c>
      <c r="K2688" s="28">
        <f ca="1">SUMIF($3:$3,K$2,2688:2688)</f>
        <v>-597.1623165027878</v>
      </c>
      <c r="L2688" s="28">
        <f ca="1">SUMIF($3:$3,L$2,2688:2688)</f>
        <v>-811.69922873724147</v>
      </c>
      <c r="M2688" s="28">
        <f ca="1">SUMIF($3:$3,M$2,2688:2688)</f>
        <v>-491.64466250359339</v>
      </c>
      <c r="N2688" s="28">
        <f ca="1">SUMIF($3:$3,N$2,2688:2688)</f>
        <v>-203.41909325525506</v>
      </c>
      <c r="O2688" s="28">
        <f ca="1">SUMIF($3:$3,O$2,2688:2688)</f>
        <v>-155.9548361714244</v>
      </c>
      <c r="P2688" s="28">
        <f ca="1">SUMIF($3:$3,P$2,2688:2688)</f>
        <v>-172.28534544923917</v>
      </c>
      <c r="R2688" s="27"/>
      <c r="S2688" s="91">
        <f t="shared" ref="S2688" ca="1" si="3566">-SUM(S2682:S2684)*$H2678/12</f>
        <v>-15.27777777777778</v>
      </c>
      <c r="T2688" s="91">
        <f t="shared" ref="T2688:AX2688" ca="1" si="3567">-SUM(T2682:T2684)*$H2678/12</f>
        <v>-22.125459348190944</v>
      </c>
      <c r="U2688" s="91">
        <f t="shared" ca="1" si="3567"/>
        <v>-28.806127242844795</v>
      </c>
      <c r="V2688" s="91">
        <f t="shared" ca="1" si="3567"/>
        <v>-35.235056347774666</v>
      </c>
      <c r="W2688" s="91">
        <f t="shared" ca="1" si="3567"/>
        <v>-41.579504438665673</v>
      </c>
      <c r="X2688" s="91">
        <f t="shared" ca="1" si="3567"/>
        <v>-47.752745241468013</v>
      </c>
      <c r="Y2688" s="91">
        <f t="shared" ca="1" si="3567"/>
        <v>-53.753352028780945</v>
      </c>
      <c r="Z2688" s="91">
        <f t="shared" ca="1" si="3567"/>
        <v>-59.579886183808732</v>
      </c>
      <c r="AA2688" s="91">
        <f t="shared" ca="1" si="3567"/>
        <v>-65.230897101282309</v>
      </c>
      <c r="AB2688" s="91">
        <f t="shared" ca="1" si="3567"/>
        <v>-70.704922087555431</v>
      </c>
      <c r="AC2688" s="91">
        <f t="shared" ca="1" si="3567"/>
        <v>-76.000486259868055</v>
      </c>
      <c r="AD2688" s="91">
        <f t="shared" ca="1" si="3567"/>
        <v>-81.116102444770519</v>
      </c>
      <c r="AE2688" s="91">
        <f t="shared" ca="1" si="3567"/>
        <v>-79.105826631256647</v>
      </c>
      <c r="AF2688" s="91">
        <f t="shared" ca="1" si="3567"/>
        <v>-77.078798519296811</v>
      </c>
      <c r="AG2688" s="91">
        <f t="shared" ca="1" si="3567"/>
        <v>-75.034878506403984</v>
      </c>
      <c r="AH2688" s="91">
        <f t="shared" ca="1" si="3567"/>
        <v>-72.973925826737045</v>
      </c>
      <c r="AI2688" s="91">
        <f t="shared" ca="1" si="3567"/>
        <v>-70.895798541406222</v>
      </c>
      <c r="AJ2688" s="91">
        <f t="shared" ca="1" si="3567"/>
        <v>-68.800353528697642</v>
      </c>
      <c r="AK2688" s="91">
        <f t="shared" ca="1" si="3567"/>
        <v>-66.687446474216472</v>
      </c>
      <c r="AL2688" s="91">
        <f t="shared" ca="1" si="3567"/>
        <v>-64.556931860947969</v>
      </c>
      <c r="AM2688" s="91">
        <f t="shared" ca="1" si="3567"/>
        <v>-62.408662959235564</v>
      </c>
      <c r="AN2688" s="91">
        <f t="shared" ca="1" si="3567"/>
        <v>-60.24249181667556</v>
      </c>
      <c r="AO2688" s="91">
        <f t="shared" ca="1" si="3567"/>
        <v>-58.058269247927548</v>
      </c>
      <c r="AP2688" s="91">
        <f t="shared" ca="1" si="3567"/>
        <v>-55.855844824439977</v>
      </c>
      <c r="AQ2688" s="91">
        <f t="shared" ca="1" si="3567"/>
        <v>-53.635066864090014</v>
      </c>
      <c r="AR2688" s="91">
        <f t="shared" ca="1" si="3567"/>
        <v>-51.395782420737113</v>
      </c>
      <c r="AS2688" s="91">
        <f t="shared" ca="1" si="3567"/>
        <v>-49.137837273689627</v>
      </c>
      <c r="AT2688" s="91">
        <f t="shared" ca="1" si="3567"/>
        <v>-46.861075917083404</v>
      </c>
      <c r="AU2688" s="91">
        <f t="shared" ca="1" si="3567"/>
        <v>-44.565341549172132</v>
      </c>
      <c r="AV2688" s="91">
        <f t="shared" ca="1" si="3567"/>
        <v>-42.250476061528254</v>
      </c>
      <c r="AW2688" s="91">
        <f t="shared" ca="1" si="3567"/>
        <v>-39.916320028154018</v>
      </c>
      <c r="AX2688" s="91">
        <f t="shared" ca="1" si="3567"/>
        <v>-37.562712694501663</v>
      </c>
      <c r="AY2688" s="91">
        <f t="shared" ref="AY2688:CD2688" ca="1" si="3568">-SUM(AY2682:AY2684)*$H2678/12</f>
        <v>-35.189491966402208</v>
      </c>
      <c r="AZ2688" s="91">
        <f t="shared" ca="1" si="3568"/>
        <v>-32.79649439890192</v>
      </c>
      <c r="BA2688" s="91">
        <f t="shared" ca="1" si="3568"/>
        <v>-30.3835551850058</v>
      </c>
      <c r="BB2688" s="91">
        <f t="shared" ca="1" si="3568"/>
        <v>-27.950508144327213</v>
      </c>
      <c r="BC2688" s="91">
        <f t="shared" ca="1" si="3568"/>
        <v>-25.497185711642967</v>
      </c>
      <c r="BD2688" s="91">
        <f t="shared" ca="1" si="3568"/>
        <v>-23.247496614199111</v>
      </c>
      <c r="BE2688" s="91">
        <f t="shared" ca="1" si="3568"/>
        <v>-21.203137796455987</v>
      </c>
      <c r="BF2688" s="91">
        <f t="shared" ca="1" si="3568"/>
        <v>-19.365820344077765</v>
      </c>
      <c r="BG2688" s="91">
        <f t="shared" ca="1" si="3568"/>
        <v>-17.734580669509661</v>
      </c>
      <c r="BH2688" s="91">
        <f t="shared" ca="1" si="3568"/>
        <v>-16.313825019832919</v>
      </c>
      <c r="BI2688" s="91">
        <f t="shared" ca="1" si="3568"/>
        <v>-15.105307428588297</v>
      </c>
      <c r="BJ2688" s="91">
        <f t="shared" ca="1" si="3568"/>
        <v>-14.110796546262732</v>
      </c>
      <c r="BK2688" s="91">
        <f t="shared" ca="1" si="3568"/>
        <v>-13.332075762097212</v>
      </c>
      <c r="BL2688" s="91">
        <f t="shared" ca="1" si="3568"/>
        <v>-12.770943326909739</v>
      </c>
      <c r="BM2688" s="91">
        <f t="shared" ca="1" si="3568"/>
        <v>-12.429212476941801</v>
      </c>
      <c r="BN2688" s="91">
        <f t="shared" ca="1" si="3568"/>
        <v>-12.308711558736888</v>
      </c>
      <c r="BO2688" s="91">
        <f t="shared" ca="1" si="3568"/>
        <v>-12.411284155059697</v>
      </c>
      <c r="BP2688" s="91">
        <f t="shared" ca="1" si="3568"/>
        <v>-12.514711523018526</v>
      </c>
      <c r="BQ2688" s="91">
        <f t="shared" ca="1" si="3568"/>
        <v>-12.619000785710348</v>
      </c>
      <c r="BR2688" s="91">
        <f t="shared" ca="1" si="3568"/>
        <v>-12.724159125591269</v>
      </c>
      <c r="BS2688" s="91">
        <f t="shared" ca="1" si="3568"/>
        <v>-12.830193784971195</v>
      </c>
      <c r="BT2688" s="91">
        <f t="shared" ca="1" si="3568"/>
        <v>-12.937112066512624</v>
      </c>
      <c r="BU2688" s="91">
        <f t="shared" ca="1" si="3568"/>
        <v>-13.044921333733562</v>
      </c>
      <c r="BV2688" s="91">
        <f t="shared" ca="1" si="3568"/>
        <v>-13.153629011514674</v>
      </c>
      <c r="BW2688" s="91">
        <f t="shared" ca="1" si="3568"/>
        <v>-13.26324258661063</v>
      </c>
      <c r="BX2688" s="91">
        <f t="shared" ca="1" si="3568"/>
        <v>-13.373769608165718</v>
      </c>
      <c r="BY2688" s="91">
        <f t="shared" ca="1" si="3568"/>
        <v>-13.485217688233766</v>
      </c>
      <c r="BZ2688" s="91">
        <f t="shared" ca="1" si="3568"/>
        <v>-13.59759450230238</v>
      </c>
      <c r="CA2688" s="91">
        <f t="shared" ca="1" si="3568"/>
        <v>-13.710907789821567</v>
      </c>
      <c r="CB2688" s="91">
        <f t="shared" ca="1" si="3568"/>
        <v>-13.825165354736745</v>
      </c>
      <c r="CC2688" s="91">
        <f t="shared" ca="1" si="3568"/>
        <v>-13.940375066026219</v>
      </c>
      <c r="CD2688" s="91">
        <f t="shared" ca="1" si="3568"/>
        <v>-14.056544858243106</v>
      </c>
      <c r="CE2688" s="91">
        <f t="shared" ref="CE2688" ca="1" si="3569">-SUM(CE2682:CE2684)*$H2678/12</f>
        <v>-14.173682732061797</v>
      </c>
      <c r="CF2688" s="91">
        <f t="shared" ref="CF2688:CL2688" ca="1" si="3570">-SUM(CF2682:CF2684)*$H2678/12</f>
        <v>-14.291796754828978</v>
      </c>
      <c r="CG2688" s="91">
        <f t="shared" ca="1" si="3570"/>
        <v>-14.41089506111922</v>
      </c>
      <c r="CH2688" s="91">
        <f t="shared" ca="1" si="3570"/>
        <v>-14.530985853295212</v>
      </c>
      <c r="CI2688" s="91">
        <f t="shared" ca="1" si="3570"/>
        <v>-14.652077402072672</v>
      </c>
      <c r="CJ2688" s="91">
        <f t="shared" ca="1" si="3570"/>
        <v>-14.774178047089945</v>
      </c>
      <c r="CK2688" s="91">
        <f t="shared" ca="1" si="3570"/>
        <v>-14.89729619748236</v>
      </c>
      <c r="CL2688" s="91">
        <f t="shared" ca="1" si="3570"/>
        <v>-15.021440332461379</v>
      </c>
    </row>
    <row r="2689" spans="2:90" x14ac:dyDescent="0.4">
      <c r="B2689" s="120"/>
      <c r="D2689" t="s">
        <v>424</v>
      </c>
      <c r="E2689" t="s">
        <v>906</v>
      </c>
      <c r="G2689" t="s">
        <v>244</v>
      </c>
      <c r="R2689"/>
      <c r="S2689" s="1"/>
      <c r="T2689" s="1"/>
      <c r="U2689" s="1"/>
      <c r="V2689" s="1"/>
      <c r="W2689" s="1"/>
      <c r="X2689" s="1"/>
      <c r="Y2689" s="1"/>
      <c r="Z2689" s="1"/>
      <c r="AA2689" s="1"/>
      <c r="AB2689" s="1"/>
      <c r="AC2689" s="1"/>
      <c r="AD2689" s="1"/>
      <c r="AE2689" s="1"/>
      <c r="AF2689" s="1"/>
      <c r="AG2689" s="1"/>
      <c r="AH2689" s="1"/>
      <c r="AI2689" s="1"/>
      <c r="AJ2689" s="1"/>
      <c r="AK2689" s="1"/>
      <c r="AL2689" s="1"/>
      <c r="AM2689" s="1"/>
      <c r="AN2689" s="1"/>
      <c r="AO2689" s="1"/>
      <c r="AP2689" s="1"/>
      <c r="AQ2689" s="1"/>
      <c r="AR2689" s="1"/>
      <c r="AS2689" s="1"/>
      <c r="AT2689" s="1"/>
      <c r="AU2689" s="1"/>
      <c r="AV2689" s="1"/>
      <c r="AW2689" s="1"/>
      <c r="AX2689" s="1"/>
      <c r="AY2689" s="1"/>
      <c r="AZ2689" s="1"/>
      <c r="BA2689" s="1"/>
      <c r="BB2689" s="1"/>
      <c r="BC2689" s="1"/>
      <c r="BD2689" s="1"/>
      <c r="BE2689" s="1"/>
      <c r="BF2689" s="1"/>
      <c r="BG2689" s="1"/>
      <c r="BH2689" s="1"/>
      <c r="BI2689" s="1"/>
      <c r="BJ2689" s="1"/>
      <c r="BK2689" s="1"/>
      <c r="BL2689" s="1"/>
      <c r="BM2689" s="1"/>
      <c r="BN2689" s="1"/>
      <c r="BO2689" s="1"/>
      <c r="BP2689" s="1"/>
      <c r="BQ2689" s="1"/>
      <c r="BR2689" s="1"/>
      <c r="BS2689" s="1"/>
      <c r="BT2689" s="1"/>
      <c r="BU2689" s="1"/>
      <c r="BV2689" s="1"/>
      <c r="BW2689" s="1"/>
      <c r="BX2689" s="1"/>
      <c r="BY2689" s="1"/>
      <c r="BZ2689" s="1"/>
      <c r="CA2689" s="1"/>
      <c r="CB2689" s="1"/>
      <c r="CC2689" s="1"/>
      <c r="CD2689" s="1"/>
      <c r="CE2689" s="1"/>
      <c r="CF2689" s="1"/>
      <c r="CG2689" s="1"/>
      <c r="CH2689" s="1"/>
      <c r="CI2689" s="1"/>
      <c r="CJ2689" s="1"/>
      <c r="CK2689" s="1"/>
      <c r="CL2689" s="1"/>
    </row>
    <row r="2690" spans="2:90" x14ac:dyDescent="0.4">
      <c r="B2690" s="93" t="s">
        <v>289</v>
      </c>
      <c r="D2690" t="s">
        <v>424</v>
      </c>
      <c r="E2690" t="s">
        <v>906</v>
      </c>
      <c r="R2690"/>
      <c r="S2690" s="1"/>
      <c r="T2690" s="1"/>
      <c r="U2690" s="1"/>
      <c r="V2690" s="1"/>
      <c r="W2690" s="1"/>
      <c r="X2690" s="1"/>
      <c r="Y2690" s="1"/>
      <c r="Z2690" s="1"/>
      <c r="AA2690" s="1"/>
      <c r="AB2690" s="1"/>
      <c r="AC2690" s="1"/>
      <c r="AD2690" s="1"/>
      <c r="AE2690" s="1"/>
      <c r="AF2690" s="1"/>
      <c r="AG2690" s="1"/>
      <c r="AH2690" s="1"/>
      <c r="AI2690" s="1"/>
      <c r="AJ2690" s="1"/>
      <c r="AK2690" s="1"/>
      <c r="AL2690" s="1"/>
      <c r="AM2690" s="1"/>
      <c r="AN2690" s="1"/>
      <c r="AO2690" s="1"/>
      <c r="AP2690" s="1"/>
      <c r="AQ2690" s="1"/>
      <c r="AR2690" s="1"/>
      <c r="AS2690" s="1"/>
      <c r="AT2690" s="1"/>
      <c r="AU2690" s="1"/>
      <c r="AV2690" s="1"/>
      <c r="AW2690" s="1"/>
      <c r="AX2690" s="1"/>
      <c r="AY2690" s="1"/>
      <c r="AZ2690" s="1"/>
      <c r="BA2690" s="1"/>
      <c r="BB2690" s="1"/>
      <c r="BC2690" s="1"/>
      <c r="BD2690" s="1"/>
      <c r="BE2690" s="1"/>
      <c r="BF2690" s="1"/>
      <c r="BG2690" s="1"/>
      <c r="BH2690" s="1"/>
      <c r="BI2690" s="1"/>
      <c r="BJ2690" s="1"/>
      <c r="BK2690" s="1"/>
      <c r="BL2690" s="1"/>
      <c r="BM2690" s="1"/>
      <c r="BN2690" s="1"/>
      <c r="BO2690" s="1"/>
      <c r="BP2690" s="1"/>
      <c r="BQ2690" s="1"/>
      <c r="BR2690" s="1"/>
      <c r="BS2690" s="1"/>
      <c r="BT2690" s="1"/>
      <c r="BU2690" s="1"/>
      <c r="BV2690" s="1"/>
      <c r="BW2690" s="1"/>
      <c r="BX2690" s="1"/>
      <c r="BY2690" s="1"/>
      <c r="BZ2690" s="1"/>
      <c r="CA2690" s="1"/>
      <c r="CB2690" s="1"/>
      <c r="CC2690" s="1"/>
      <c r="CD2690" s="1"/>
      <c r="CE2690" s="1"/>
      <c r="CF2690" s="1"/>
      <c r="CG2690" s="1"/>
      <c r="CH2690" s="1"/>
      <c r="CI2690" s="1"/>
      <c r="CJ2690" s="1"/>
      <c r="CK2690" s="1"/>
      <c r="CL2690" s="1"/>
    </row>
    <row r="2691" spans="2:90" x14ac:dyDescent="0.4">
      <c r="B2691" s="152" t="s">
        <v>290</v>
      </c>
      <c r="D2691" t="s">
        <v>424</v>
      </c>
      <c r="E2691" t="s">
        <v>906</v>
      </c>
      <c r="J2691" s="81">
        <f>SUMIF($5:$5,I$2,2689:2689)</f>
        <v>0</v>
      </c>
      <c r="K2691" s="37">
        <f>SUMIF($3:$3,K$2,2691:2691)</f>
        <v>-322.34920006643659</v>
      </c>
      <c r="L2691" s="37">
        <f>SUMIF($3:$3,L$2,2691:2691)</f>
        <v>0</v>
      </c>
      <c r="M2691" s="37">
        <f>SUMIF($3:$3,M$2,2691:2691)</f>
        <v>0</v>
      </c>
      <c r="N2691" s="37">
        <f>SUMIF($3:$3,N$2,2691:2691)</f>
        <v>0</v>
      </c>
      <c r="O2691" s="37">
        <f>SUMIF($3:$3,O$2,2691:2691)</f>
        <v>0</v>
      </c>
      <c r="P2691" s="37">
        <f>SUMIF($3:$3,P$2,2691:2691)</f>
        <v>0</v>
      </c>
      <c r="R2691" s="53"/>
      <c r="S2691" s="92">
        <f t="shared" ref="S2691" si="3571">+PMT($H2678/12,$H2677,S2683+S2684,0)</f>
        <v>-26.889322661531239</v>
      </c>
      <c r="T2691" s="92">
        <f t="shared" ref="T2691:AY2691" si="3572">+PMT($H2678/12,$H2677,T2683+T2684,0)</f>
        <v>-26.889322661531239</v>
      </c>
      <c r="U2691" s="92">
        <f t="shared" si="3572"/>
        <v>-26.889322661531239</v>
      </c>
      <c r="V2691" s="92">
        <f t="shared" si="3572"/>
        <v>-26.566650789592863</v>
      </c>
      <c r="W2691" s="92">
        <f t="shared" si="3572"/>
        <v>-26.889322661531239</v>
      </c>
      <c r="X2691" s="92">
        <f t="shared" si="3572"/>
        <v>-26.889322661531239</v>
      </c>
      <c r="Y2691" s="92">
        <f t="shared" si="3572"/>
        <v>-26.889322661531239</v>
      </c>
      <c r="Z2691" s="92">
        <f t="shared" si="3572"/>
        <v>-26.889322661531239</v>
      </c>
      <c r="AA2691" s="92">
        <f t="shared" si="3572"/>
        <v>-26.889322661531239</v>
      </c>
      <c r="AB2691" s="92">
        <f t="shared" si="3572"/>
        <v>-26.889322661531239</v>
      </c>
      <c r="AC2691" s="92">
        <f t="shared" si="3572"/>
        <v>-26.889322661531239</v>
      </c>
      <c r="AD2691" s="92">
        <f t="shared" si="3572"/>
        <v>-26.889322661531239</v>
      </c>
      <c r="AE2691" s="92">
        <f t="shared" si="3572"/>
        <v>0</v>
      </c>
      <c r="AF2691" s="92">
        <f t="shared" si="3572"/>
        <v>0</v>
      </c>
      <c r="AG2691" s="92">
        <f t="shared" si="3572"/>
        <v>0</v>
      </c>
      <c r="AH2691" s="92">
        <f t="shared" si="3572"/>
        <v>0</v>
      </c>
      <c r="AI2691" s="92">
        <f t="shared" si="3572"/>
        <v>0</v>
      </c>
      <c r="AJ2691" s="92">
        <f t="shared" si="3572"/>
        <v>0</v>
      </c>
      <c r="AK2691" s="92">
        <f t="shared" si="3572"/>
        <v>0</v>
      </c>
      <c r="AL2691" s="92">
        <f t="shared" si="3572"/>
        <v>0</v>
      </c>
      <c r="AM2691" s="92">
        <f t="shared" si="3572"/>
        <v>0</v>
      </c>
      <c r="AN2691" s="92">
        <f t="shared" si="3572"/>
        <v>0</v>
      </c>
      <c r="AO2691" s="92">
        <f t="shared" si="3572"/>
        <v>0</v>
      </c>
      <c r="AP2691" s="92">
        <f t="shared" si="3572"/>
        <v>0</v>
      </c>
      <c r="AQ2691" s="92">
        <f t="shared" si="3572"/>
        <v>0</v>
      </c>
      <c r="AR2691" s="92">
        <f t="shared" si="3572"/>
        <v>0</v>
      </c>
      <c r="AS2691" s="92">
        <f t="shared" si="3572"/>
        <v>0</v>
      </c>
      <c r="AT2691" s="92">
        <f t="shared" si="3572"/>
        <v>0</v>
      </c>
      <c r="AU2691" s="92">
        <f t="shared" si="3572"/>
        <v>0</v>
      </c>
      <c r="AV2691" s="92">
        <f t="shared" si="3572"/>
        <v>0</v>
      </c>
      <c r="AW2691" s="92">
        <f t="shared" si="3572"/>
        <v>0</v>
      </c>
      <c r="AX2691" s="92">
        <f t="shared" si="3572"/>
        <v>0</v>
      </c>
      <c r="AY2691" s="92">
        <f t="shared" si="3572"/>
        <v>0</v>
      </c>
      <c r="AZ2691" s="92">
        <f t="shared" ref="AZ2691:CE2691" si="3573">+PMT($H2678/12,$H2677,AZ2683+AZ2684,0)</f>
        <v>0</v>
      </c>
      <c r="BA2691" s="92">
        <f t="shared" si="3573"/>
        <v>0</v>
      </c>
      <c r="BB2691" s="92">
        <f t="shared" si="3573"/>
        <v>0</v>
      </c>
      <c r="BC2691" s="92">
        <f t="shared" si="3573"/>
        <v>0</v>
      </c>
      <c r="BD2691" s="92">
        <f t="shared" si="3573"/>
        <v>0</v>
      </c>
      <c r="BE2691" s="92">
        <f t="shared" si="3573"/>
        <v>0</v>
      </c>
      <c r="BF2691" s="92">
        <f t="shared" si="3573"/>
        <v>0</v>
      </c>
      <c r="BG2691" s="92">
        <f t="shared" si="3573"/>
        <v>0</v>
      </c>
      <c r="BH2691" s="92">
        <f t="shared" si="3573"/>
        <v>0</v>
      </c>
      <c r="BI2691" s="92">
        <f t="shared" si="3573"/>
        <v>0</v>
      </c>
      <c r="BJ2691" s="92">
        <f t="shared" si="3573"/>
        <v>0</v>
      </c>
      <c r="BK2691" s="92">
        <f t="shared" si="3573"/>
        <v>0</v>
      </c>
      <c r="BL2691" s="92">
        <f t="shared" si="3573"/>
        <v>0</v>
      </c>
      <c r="BM2691" s="92">
        <f t="shared" si="3573"/>
        <v>0</v>
      </c>
      <c r="BN2691" s="92">
        <f t="shared" si="3573"/>
        <v>0</v>
      </c>
      <c r="BO2691" s="92">
        <f t="shared" si="3573"/>
        <v>0</v>
      </c>
      <c r="BP2691" s="92">
        <f t="shared" si="3573"/>
        <v>0</v>
      </c>
      <c r="BQ2691" s="92">
        <f t="shared" si="3573"/>
        <v>0</v>
      </c>
      <c r="BR2691" s="92">
        <f t="shared" si="3573"/>
        <v>0</v>
      </c>
      <c r="BS2691" s="92">
        <f t="shared" si="3573"/>
        <v>0</v>
      </c>
      <c r="BT2691" s="92">
        <f t="shared" si="3573"/>
        <v>0</v>
      </c>
      <c r="BU2691" s="92">
        <f t="shared" si="3573"/>
        <v>0</v>
      </c>
      <c r="BV2691" s="92">
        <f t="shared" si="3573"/>
        <v>0</v>
      </c>
      <c r="BW2691" s="92">
        <f t="shared" si="3573"/>
        <v>0</v>
      </c>
      <c r="BX2691" s="92">
        <f t="shared" si="3573"/>
        <v>0</v>
      </c>
      <c r="BY2691" s="92">
        <f t="shared" si="3573"/>
        <v>0</v>
      </c>
      <c r="BZ2691" s="92">
        <f t="shared" si="3573"/>
        <v>0</v>
      </c>
      <c r="CA2691" s="92">
        <f t="shared" si="3573"/>
        <v>0</v>
      </c>
      <c r="CB2691" s="92">
        <f t="shared" si="3573"/>
        <v>0</v>
      </c>
      <c r="CC2691" s="92">
        <f t="shared" si="3573"/>
        <v>0</v>
      </c>
      <c r="CD2691" s="92">
        <f t="shared" si="3573"/>
        <v>0</v>
      </c>
      <c r="CE2691" s="92">
        <f t="shared" si="3573"/>
        <v>0</v>
      </c>
      <c r="CF2691" s="92">
        <f t="shared" ref="CF2691:CL2691" si="3574">+PMT($H2678/12,$H2677,CF2683+CF2684,0)</f>
        <v>0</v>
      </c>
      <c r="CG2691" s="92">
        <f t="shared" si="3574"/>
        <v>0</v>
      </c>
      <c r="CH2691" s="92">
        <f t="shared" si="3574"/>
        <v>0</v>
      </c>
      <c r="CI2691" s="92">
        <f t="shared" si="3574"/>
        <v>0</v>
      </c>
      <c r="CJ2691" s="92">
        <f t="shared" si="3574"/>
        <v>0</v>
      </c>
      <c r="CK2691" s="92">
        <f t="shared" si="3574"/>
        <v>0</v>
      </c>
      <c r="CL2691" s="92">
        <f t="shared" si="3574"/>
        <v>0</v>
      </c>
    </row>
    <row r="2692" spans="2:90" x14ac:dyDescent="0.4">
      <c r="B2692" s="121" t="s">
        <v>291</v>
      </c>
      <c r="C2692" s="27"/>
      <c r="D2692" s="27" t="s">
        <v>424</v>
      </c>
      <c r="E2692" s="27" t="s">
        <v>906</v>
      </c>
      <c r="F2692" s="27"/>
      <c r="G2692" s="27"/>
      <c r="H2692" s="27"/>
      <c r="J2692" s="77">
        <f>SUMIF($5:$5,I$2,2690:2690)</f>
        <v>0</v>
      </c>
      <c r="K2692" s="33">
        <f>SUMIF($4:$4,K$2,2690:2690)</f>
        <v>0</v>
      </c>
      <c r="L2692" s="33">
        <f>SUMIF($4:$4,L$2,2690:2690)</f>
        <v>0</v>
      </c>
      <c r="M2692" s="33">
        <f>SUMIF($4:$4,M$2,2690:2690)</f>
        <v>0</v>
      </c>
      <c r="N2692" s="33">
        <f>SUMIF($4:$4,N$2,2690:2690)</f>
        <v>0</v>
      </c>
      <c r="O2692" s="33">
        <f>SUMIF($4:$4,O$2,2690:2690)</f>
        <v>0</v>
      </c>
      <c r="P2692" s="33">
        <f>SUMIF($4:$4,P$2,2690:2690)</f>
        <v>0</v>
      </c>
      <c r="R2692" s="28"/>
      <c r="S2692" s="91" cm="1">
        <f t="array" ref="S2692">SUM(INDEX(2689:2689,1,MAX(COLUMN($R:$R),COLUMN()-($H2677-1))):S2691)</f>
        <v>-26.889322661531239</v>
      </c>
      <c r="T2692" s="91" cm="1">
        <f t="array" ref="T2692">SUM(INDEX(2689:2689,1,MAX(COLUMN($R:$R),COLUMN()-($H2677-1))):T2691)</f>
        <v>-53.778645323062477</v>
      </c>
      <c r="U2692" s="91" cm="1">
        <f t="array" ref="U2692">SUM(INDEX(2689:2689,1,MAX(COLUMN($R:$R),COLUMN()-($H2677-1))):U2691)</f>
        <v>-80.667967984593716</v>
      </c>
      <c r="V2692" s="91" cm="1">
        <f t="array" ref="V2692">SUM(INDEX(2689:2689,1,MAX(COLUMN($R:$R),COLUMN()-($H2677-1))):V2691)</f>
        <v>-107.23461877418657</v>
      </c>
      <c r="W2692" s="91" cm="1">
        <f t="array" ref="W2692">SUM(INDEX(2689:2689,1,MAX(COLUMN($R:$R),COLUMN()-($H2677-1))):W2691)</f>
        <v>-134.12394143571782</v>
      </c>
      <c r="X2692" s="91" cm="1">
        <f t="array" ref="X2692">SUM(INDEX(2689:2689,1,MAX(COLUMN($R:$R),COLUMN()-($H2677-1))):X2691)</f>
        <v>-161.01326409724908</v>
      </c>
      <c r="Y2692" s="91" cm="1">
        <f t="array" ref="Y2692">SUM(INDEX(2689:2689,1,MAX(COLUMN($R:$R),COLUMN()-($H2677-1))):Y2691)</f>
        <v>-187.90258675878033</v>
      </c>
      <c r="Z2692" s="91" cm="1">
        <f t="array" ref="Z2692">SUM(INDEX(2689:2689,1,MAX(COLUMN($R:$R),COLUMN()-($H2677-1))):Z2691)</f>
        <v>-214.79190942031158</v>
      </c>
      <c r="AA2692" s="91" cm="1">
        <f t="array" ref="AA2692">SUM(INDEX(2689:2689,1,MAX(COLUMN($R:$R),COLUMN()-($H2677-1))):AA2691)</f>
        <v>-241.68123208184284</v>
      </c>
      <c r="AB2692" s="91" cm="1">
        <f t="array" ref="AB2692">SUM(INDEX(2689:2689,1,MAX(COLUMN($R:$R),COLUMN()-($H2677-1))):AB2691)</f>
        <v>-268.57055474337409</v>
      </c>
      <c r="AC2692" s="91" cm="1">
        <f t="array" ref="AC2692">SUM(INDEX(2689:2689,1,MAX(COLUMN($R:$R),COLUMN()-($H2677-1))):AC2691)</f>
        <v>-295.45987740490534</v>
      </c>
      <c r="AD2692" s="91" cm="1">
        <f t="array" ref="AD2692">SUM(INDEX(2689:2689,1,MAX(COLUMN($R:$R),COLUMN()-($H2677-1))):AD2691)</f>
        <v>-322.34920006643659</v>
      </c>
      <c r="AE2692" s="91" cm="1">
        <f t="array" ref="AE2692">SUM(INDEX(2689:2689,1,MAX(COLUMN($R:$R),COLUMN()-($H2677-1))):AE2691)</f>
        <v>-322.34920006643659</v>
      </c>
      <c r="AF2692" s="91" cm="1">
        <f t="array" ref="AF2692">SUM(INDEX(2689:2689,1,MAX(COLUMN($R:$R),COLUMN()-($H2677-1))):AF2691)</f>
        <v>-322.34920006643659</v>
      </c>
      <c r="AG2692" s="91" cm="1">
        <f t="array" ref="AG2692">SUM(INDEX(2689:2689,1,MAX(COLUMN($R:$R),COLUMN()-($H2677-1))):AG2691)</f>
        <v>-322.34920006643659</v>
      </c>
      <c r="AH2692" s="91" cm="1">
        <f t="array" ref="AH2692">SUM(INDEX(2689:2689,1,MAX(COLUMN($R:$R),COLUMN()-($H2677-1))):AH2691)</f>
        <v>-322.34920006643659</v>
      </c>
      <c r="AI2692" s="91" cm="1">
        <f t="array" ref="AI2692">SUM(INDEX(2689:2689,1,MAX(COLUMN($R:$R),COLUMN()-($H2677-1))):AI2691)</f>
        <v>-322.34920006643659</v>
      </c>
      <c r="AJ2692" s="91" cm="1">
        <f t="array" ref="AJ2692">SUM(INDEX(2689:2689,1,MAX(COLUMN($R:$R),COLUMN()-($H2677-1))):AJ2691)</f>
        <v>-322.34920006643659</v>
      </c>
      <c r="AK2692" s="91" cm="1">
        <f t="array" ref="AK2692">SUM(INDEX(2689:2689,1,MAX(COLUMN($R:$R),COLUMN()-($H2677-1))):AK2691)</f>
        <v>-322.34920006643659</v>
      </c>
      <c r="AL2692" s="91" cm="1">
        <f t="array" ref="AL2692">SUM(INDEX(2689:2689,1,MAX(COLUMN($R:$R),COLUMN()-($H2677-1))):AL2691)</f>
        <v>-322.34920006643659</v>
      </c>
      <c r="AM2692" s="91" cm="1">
        <f t="array" ref="AM2692">SUM(INDEX(2689:2689,1,MAX(COLUMN($R:$R),COLUMN()-($H2677-1))):AM2691)</f>
        <v>-322.34920006643659</v>
      </c>
      <c r="AN2692" s="91" cm="1">
        <f t="array" ref="AN2692">SUM(INDEX(2689:2689,1,MAX(COLUMN($R:$R),COLUMN()-($H2677-1))):AN2691)</f>
        <v>-322.34920006643659</v>
      </c>
      <c r="AO2692" s="91" cm="1">
        <f t="array" ref="AO2692">SUM(INDEX(2689:2689,1,MAX(COLUMN($R:$R),COLUMN()-($H2677-1))):AO2691)</f>
        <v>-322.34920006643659</v>
      </c>
      <c r="AP2692" s="91" cm="1">
        <f t="array" ref="AP2692">SUM(INDEX(2689:2689,1,MAX(COLUMN($R:$R),COLUMN()-($H2677-1))):AP2691)</f>
        <v>-322.34920006643659</v>
      </c>
      <c r="AQ2692" s="91" cm="1">
        <f t="array" ref="AQ2692">SUM(INDEX(2689:2689,1,MAX(COLUMN($R:$R),COLUMN()-($H2677-1))):AQ2691)</f>
        <v>-322.34920006643659</v>
      </c>
      <c r="AR2692" s="91" cm="1">
        <f t="array" ref="AR2692">SUM(INDEX(2689:2689,1,MAX(COLUMN($R:$R),COLUMN()-($H2677-1))):AR2691)</f>
        <v>-322.34920006643659</v>
      </c>
      <c r="AS2692" s="91" cm="1">
        <f t="array" ref="AS2692">SUM(INDEX(2689:2689,1,MAX(COLUMN($R:$R),COLUMN()-($H2677-1))):AS2691)</f>
        <v>-322.34920006643659</v>
      </c>
      <c r="AT2692" s="91" cm="1">
        <f t="array" ref="AT2692">SUM(INDEX(2689:2689,1,MAX(COLUMN($R:$R),COLUMN()-($H2677-1))):AT2691)</f>
        <v>-322.34920006643659</v>
      </c>
      <c r="AU2692" s="91" cm="1">
        <f t="array" ref="AU2692">SUM(INDEX(2689:2689,1,MAX(COLUMN($R:$R),COLUMN()-($H2677-1))):AU2691)</f>
        <v>-322.34920006643659</v>
      </c>
      <c r="AV2692" s="91" cm="1">
        <f t="array" ref="AV2692">SUM(INDEX(2689:2689,1,MAX(COLUMN($R:$R),COLUMN()-($H2677-1))):AV2691)</f>
        <v>-322.34920006643659</v>
      </c>
      <c r="AW2692" s="91" cm="1">
        <f t="array" ref="AW2692">SUM(INDEX(2689:2689,1,MAX(COLUMN($R:$R),COLUMN()-($H2677-1))):AW2691)</f>
        <v>-322.34920006643659</v>
      </c>
      <c r="AX2692" s="91" cm="1">
        <f t="array" ref="AX2692">SUM(INDEX(2689:2689,1,MAX(COLUMN($R:$R),COLUMN()-($H2677-1))):AX2691)</f>
        <v>-322.34920006643659</v>
      </c>
      <c r="AY2692" s="91" cm="1">
        <f t="array" ref="AY2692">SUM(INDEX(2689:2689,1,MAX(COLUMN($R:$R),COLUMN()-($H2677-1))):AY2691)</f>
        <v>-322.34920006643659</v>
      </c>
      <c r="AZ2692" s="91" cm="1">
        <f t="array" ref="AZ2692">SUM(INDEX(2689:2689,1,MAX(COLUMN($R:$R),COLUMN()-($H2677-1))):AZ2691)</f>
        <v>-322.34920006643659</v>
      </c>
      <c r="BA2692" s="91" cm="1">
        <f t="array" ref="BA2692">SUM(INDEX(2689:2689,1,MAX(COLUMN($R:$R),COLUMN()-($H2677-1))):BA2691)</f>
        <v>-322.34920006643659</v>
      </c>
      <c r="BB2692" s="91" cm="1">
        <f t="array" ref="BB2692">SUM(INDEX(2689:2689,1,MAX(COLUMN($R:$R),COLUMN()-($H2677-1))):BB2691)</f>
        <v>-322.34920006643659</v>
      </c>
      <c r="BC2692" s="91" cm="1">
        <f t="array" ref="BC2692">SUM(INDEX(2689:2689,1,MAX(COLUMN($R:$R),COLUMN()-($H2677-1))):BC2691)</f>
        <v>-295.45987740490534</v>
      </c>
      <c r="BD2692" s="91" cm="1">
        <f t="array" ref="BD2692">SUM(INDEX(2689:2689,1,MAX(COLUMN($R:$R),COLUMN()-($H2677-1))):BD2691)</f>
        <v>-268.57055474337409</v>
      </c>
      <c r="BE2692" s="91" cm="1">
        <f t="array" ref="BE2692">SUM(INDEX(2689:2689,1,MAX(COLUMN($R:$R),COLUMN()-($H2677-1))):BE2691)</f>
        <v>-241.68123208184284</v>
      </c>
      <c r="BF2692" s="91" cm="1">
        <f t="array" ref="BF2692">SUM(INDEX(2689:2689,1,MAX(COLUMN($R:$R),COLUMN()-($H2677-1))):BF2691)</f>
        <v>-215.11458129224997</v>
      </c>
      <c r="BG2692" s="91" cm="1">
        <f t="array" ref="BG2692">SUM(INDEX(2689:2689,1,MAX(COLUMN($R:$R),COLUMN()-($H2677-1))):BG2691)</f>
        <v>-188.22525863071871</v>
      </c>
      <c r="BH2692" s="91" cm="1">
        <f t="array" ref="BH2692">SUM(INDEX(2689:2689,1,MAX(COLUMN($R:$R),COLUMN()-($H2677-1))):BH2691)</f>
        <v>-161.33593596918746</v>
      </c>
      <c r="BI2692" s="91" cm="1">
        <f t="array" ref="BI2692">SUM(INDEX(2689:2689,1,MAX(COLUMN($R:$R),COLUMN()-($H2677-1))):BI2691)</f>
        <v>-134.44661330765621</v>
      </c>
      <c r="BJ2692" s="91" cm="1">
        <f t="array" ref="BJ2692">SUM(INDEX(2689:2689,1,MAX(COLUMN($R:$R),COLUMN()-($H2677-1))):BJ2691)</f>
        <v>-107.55729064612495</v>
      </c>
      <c r="BK2692" s="91" cm="1">
        <f t="array" ref="BK2692">SUM(INDEX(2689:2689,1,MAX(COLUMN($R:$R),COLUMN()-($H2677-1))):BK2691)</f>
        <v>-80.667967984593716</v>
      </c>
      <c r="BL2692" s="91" cm="1">
        <f t="array" ref="BL2692">SUM(INDEX(2689:2689,1,MAX(COLUMN($R:$R),COLUMN()-($H2677-1))):BL2691)</f>
        <v>-53.778645323062477</v>
      </c>
      <c r="BM2692" s="91" cm="1">
        <f t="array" ref="BM2692">SUM(INDEX(2689:2689,1,MAX(COLUMN($R:$R),COLUMN()-($H2677-1))):BM2691)</f>
        <v>-26.889322661531239</v>
      </c>
      <c r="BN2692" s="91" cm="1">
        <f t="array" ref="BN2692">SUM(INDEX(2689:2689,1,MAX(COLUMN($R:$R),COLUMN()-($H2677-1))):BN2691)</f>
        <v>0</v>
      </c>
      <c r="BO2692" s="91" cm="1">
        <f t="array" ref="BO2692">SUM(INDEX(2689:2689,1,MAX(COLUMN($R:$R),COLUMN()-($H2677-1))):BO2691)</f>
        <v>0</v>
      </c>
      <c r="BP2692" s="91" cm="1">
        <f t="array" ref="BP2692">SUM(INDEX(2689:2689,1,MAX(COLUMN($R:$R),COLUMN()-($H2677-1))):BP2691)</f>
        <v>0</v>
      </c>
      <c r="BQ2692" s="91" cm="1">
        <f t="array" ref="BQ2692">SUM(INDEX(2689:2689,1,MAX(COLUMN($R:$R),COLUMN()-($H2677-1))):BQ2691)</f>
        <v>0</v>
      </c>
      <c r="BR2692" s="91" cm="1">
        <f t="array" ref="BR2692">SUM(INDEX(2689:2689,1,MAX(COLUMN($R:$R),COLUMN()-($H2677-1))):BR2691)</f>
        <v>0</v>
      </c>
      <c r="BS2692" s="91" cm="1">
        <f t="array" ref="BS2692">SUM(INDEX(2689:2689,1,MAX(COLUMN($R:$R),COLUMN()-($H2677-1))):BS2691)</f>
        <v>0</v>
      </c>
      <c r="BT2692" s="91" cm="1">
        <f t="array" ref="BT2692">SUM(INDEX(2689:2689,1,MAX(COLUMN($R:$R),COLUMN()-($H2677-1))):BT2691)</f>
        <v>0</v>
      </c>
      <c r="BU2692" s="91" cm="1">
        <f t="array" ref="BU2692">SUM(INDEX(2689:2689,1,MAX(COLUMN($R:$R),COLUMN()-($H2677-1))):BU2691)</f>
        <v>0</v>
      </c>
      <c r="BV2692" s="91" cm="1">
        <f t="array" ref="BV2692">SUM(INDEX(2689:2689,1,MAX(COLUMN($R:$R),COLUMN()-($H2677-1))):BV2691)</f>
        <v>0</v>
      </c>
      <c r="BW2692" s="91" cm="1">
        <f t="array" ref="BW2692">SUM(INDEX(2689:2689,1,MAX(COLUMN($R:$R),COLUMN()-($H2677-1))):BW2691)</f>
        <v>0</v>
      </c>
      <c r="BX2692" s="91" cm="1">
        <f t="array" ref="BX2692">SUM(INDEX(2689:2689,1,MAX(COLUMN($R:$R),COLUMN()-($H2677-1))):BX2691)</f>
        <v>0</v>
      </c>
      <c r="BY2692" s="91" cm="1">
        <f t="array" ref="BY2692">SUM(INDEX(2689:2689,1,MAX(COLUMN($R:$R),COLUMN()-($H2677-1))):BY2691)</f>
        <v>0</v>
      </c>
      <c r="BZ2692" s="91" cm="1">
        <f t="array" ref="BZ2692">SUM(INDEX(2689:2689,1,MAX(COLUMN($R:$R),COLUMN()-($H2677-1))):BZ2691)</f>
        <v>0</v>
      </c>
      <c r="CA2692" s="91" cm="1">
        <f t="array" ref="CA2692">SUM(INDEX(2689:2689,1,MAX(COLUMN($R:$R),COLUMN()-($H2677-1))):CA2691)</f>
        <v>0</v>
      </c>
      <c r="CB2692" s="91" cm="1">
        <f t="array" ref="CB2692">SUM(INDEX(2689:2689,1,MAX(COLUMN($R:$R),COLUMN()-($H2677-1))):CB2691)</f>
        <v>0</v>
      </c>
      <c r="CC2692" s="91" cm="1">
        <f t="array" ref="CC2692">SUM(INDEX(2689:2689,1,MAX(COLUMN($R:$R),COLUMN()-($H2677-1))):CC2691)</f>
        <v>0</v>
      </c>
      <c r="CD2692" s="91" cm="1">
        <f t="array" ref="CD2692">SUM(INDEX(2689:2689,1,MAX(COLUMN($R:$R),COLUMN()-($H2677-1))):CD2691)</f>
        <v>0</v>
      </c>
      <c r="CE2692" s="91" cm="1">
        <f t="array" ref="CE2692">SUM(INDEX(2689:2689,1,MAX(COLUMN($R:$R),COLUMN()-($H2677-1))):CE2691)</f>
        <v>0</v>
      </c>
      <c r="CF2692" s="91" cm="1">
        <f t="array" ref="CF2692">SUM(INDEX(2689:2689,1,MAX(COLUMN($R:$R),COLUMN()-($H2677-1))):CF2691)</f>
        <v>0</v>
      </c>
      <c r="CG2692" s="91" cm="1">
        <f t="array" ref="CG2692">SUM(INDEX(2689:2689,1,MAX(COLUMN($R:$R),COLUMN()-($H2677-1))):CG2691)</f>
        <v>0</v>
      </c>
      <c r="CH2692" s="91" cm="1">
        <f t="array" ref="CH2692">SUM(INDEX(2689:2689,1,MAX(COLUMN($R:$R),COLUMN()-($H2677-1))):CH2691)</f>
        <v>0</v>
      </c>
      <c r="CI2692" s="91" cm="1">
        <f t="array" ref="CI2692">SUM(INDEX(2689:2689,1,MAX(COLUMN($R:$R),COLUMN()-($H2677-1))):CI2691)</f>
        <v>0</v>
      </c>
      <c r="CJ2692" s="91" cm="1">
        <f t="array" ref="CJ2692">SUM(INDEX(2689:2689,1,MAX(COLUMN($R:$R),COLUMN()-($H2677-1))):CJ2691)</f>
        <v>0</v>
      </c>
      <c r="CK2692" s="91" cm="1">
        <f t="array" ref="CK2692">SUM(INDEX(2689:2689,1,MAX(COLUMN($R:$R),COLUMN()-($H2677-1))):CK2691)</f>
        <v>0</v>
      </c>
      <c r="CL2692" s="91" cm="1">
        <f t="array" ref="CL2692">SUM(INDEX(2689:2689,1,MAX(COLUMN($R:$R),COLUMN()-($H2677-1))):CL2691)</f>
        <v>0</v>
      </c>
    </row>
    <row r="2693" spans="2:90" x14ac:dyDescent="0.4">
      <c r="B2693" s="121"/>
      <c r="C2693" s="27"/>
      <c r="D2693" s="27" t="s">
        <v>424</v>
      </c>
      <c r="E2693" s="27" t="s">
        <v>906</v>
      </c>
      <c r="F2693" s="27"/>
      <c r="G2693" s="27"/>
      <c r="H2693" s="27"/>
      <c r="J2693" s="77"/>
      <c r="K2693" s="33"/>
      <c r="L2693" s="33"/>
      <c r="M2693" s="33"/>
      <c r="N2693" s="33"/>
      <c r="O2693" s="33"/>
      <c r="P2693" s="33"/>
      <c r="R2693" s="28"/>
      <c r="S2693" s="91"/>
      <c r="T2693" s="91"/>
      <c r="U2693" s="91"/>
      <c r="V2693" s="91"/>
      <c r="W2693" s="91"/>
      <c r="X2693" s="91"/>
      <c r="Y2693" s="91"/>
      <c r="Z2693" s="91"/>
      <c r="AA2693" s="91"/>
      <c r="AB2693" s="91"/>
      <c r="AC2693" s="91"/>
      <c r="AD2693" s="91"/>
      <c r="AE2693" s="91"/>
      <c r="AF2693" s="91"/>
      <c r="AG2693" s="91"/>
      <c r="AH2693" s="91"/>
      <c r="AI2693" s="91"/>
      <c r="AJ2693" s="91"/>
      <c r="AK2693" s="91"/>
      <c r="AL2693" s="91"/>
      <c r="AM2693" s="91"/>
      <c r="AN2693" s="91"/>
      <c r="AO2693" s="91"/>
      <c r="AP2693" s="91"/>
      <c r="AQ2693" s="91"/>
      <c r="AR2693" s="91"/>
      <c r="AS2693" s="91"/>
      <c r="AT2693" s="91"/>
      <c r="AU2693" s="91"/>
      <c r="AV2693" s="91"/>
      <c r="AW2693" s="91"/>
      <c r="AX2693" s="91"/>
      <c r="AY2693" s="91"/>
      <c r="AZ2693" s="91"/>
      <c r="BA2693" s="91"/>
      <c r="BB2693" s="91"/>
      <c r="BC2693" s="91"/>
      <c r="BD2693" s="91"/>
      <c r="BE2693" s="91"/>
      <c r="BF2693" s="91"/>
      <c r="BG2693" s="91"/>
      <c r="BH2693" s="91"/>
      <c r="BI2693" s="91"/>
      <c r="BJ2693" s="91"/>
      <c r="BK2693" s="91"/>
      <c r="BL2693" s="91"/>
      <c r="BM2693" s="91"/>
      <c r="BN2693" s="91"/>
      <c r="BO2693" s="91"/>
      <c r="BP2693" s="91"/>
      <c r="BQ2693" s="91"/>
      <c r="BR2693" s="91"/>
      <c r="BS2693" s="91"/>
      <c r="BT2693" s="91"/>
      <c r="BU2693" s="91"/>
      <c r="BV2693" s="91"/>
      <c r="BW2693" s="91"/>
      <c r="BX2693" s="91"/>
      <c r="BY2693" s="91"/>
      <c r="BZ2693" s="91"/>
      <c r="CA2693" s="91"/>
      <c r="CB2693" s="91"/>
      <c r="CC2693" s="91"/>
      <c r="CD2693" s="91"/>
      <c r="CE2693" s="91"/>
      <c r="CF2693" s="91"/>
      <c r="CG2693" s="91"/>
      <c r="CH2693" s="91"/>
      <c r="CI2693" s="91"/>
      <c r="CJ2693" s="91"/>
      <c r="CK2693" s="91"/>
      <c r="CL2693" s="91"/>
    </row>
    <row r="2694" spans="2:90" x14ac:dyDescent="0.4">
      <c r="B2694" s="130" t="str">
        <f>B2667</f>
        <v>(Primary label)</v>
      </c>
      <c r="C2694" s="27"/>
      <c r="D2694" s="27" t="s">
        <v>424</v>
      </c>
      <c r="E2694" s="27" t="s">
        <v>906</v>
      </c>
      <c r="F2694" s="27"/>
      <c r="G2694" s="27" t="s">
        <v>330</v>
      </c>
      <c r="H2694" s="27"/>
      <c r="I2694" s="78"/>
      <c r="J2694" s="78"/>
      <c r="K2694" s="33"/>
      <c r="L2694" s="33"/>
      <c r="M2694" s="33"/>
      <c r="N2694" s="33"/>
      <c r="O2694" s="33"/>
      <c r="P2694" s="33"/>
      <c r="R2694" s="33"/>
      <c r="S2694" s="77"/>
      <c r="T2694" s="77"/>
      <c r="U2694" s="77"/>
      <c r="V2694" s="77"/>
      <c r="W2694" s="77"/>
      <c r="X2694" s="77"/>
      <c r="Y2694" s="77"/>
      <c r="Z2694" s="77"/>
      <c r="AA2694" s="77"/>
      <c r="AB2694" s="77"/>
      <c r="AC2694" s="77"/>
      <c r="AD2694" s="77"/>
      <c r="AE2694" s="77"/>
      <c r="AF2694" s="77"/>
      <c r="AG2694" s="77"/>
      <c r="AH2694" s="77"/>
      <c r="AI2694" s="77"/>
      <c r="AJ2694" s="77"/>
      <c r="AK2694" s="77"/>
      <c r="AL2694" s="77"/>
      <c r="AM2694" s="77"/>
      <c r="AN2694" s="77"/>
      <c r="AO2694" s="77"/>
      <c r="AP2694" s="77"/>
      <c r="AQ2694" s="77"/>
      <c r="AR2694" s="77"/>
      <c r="AS2694" s="77"/>
      <c r="AT2694" s="77"/>
      <c r="AU2694" s="77"/>
      <c r="AV2694" s="77"/>
      <c r="AW2694" s="77"/>
      <c r="AX2694" s="77"/>
      <c r="AY2694" s="77"/>
      <c r="AZ2694" s="77"/>
      <c r="BA2694" s="77"/>
      <c r="BB2694" s="77"/>
      <c r="BC2694" s="77"/>
      <c r="BD2694" s="77"/>
      <c r="BE2694" s="77"/>
      <c r="BF2694" s="77"/>
      <c r="BG2694" s="77"/>
      <c r="BH2694" s="77"/>
      <c r="BI2694" s="77"/>
      <c r="BJ2694" s="77"/>
      <c r="BK2694" s="77"/>
      <c r="BL2694" s="77"/>
      <c r="BM2694" s="77"/>
      <c r="BN2694" s="77"/>
      <c r="BO2694" s="77"/>
      <c r="BP2694" s="77"/>
      <c r="BQ2694" s="77"/>
      <c r="BR2694" s="77"/>
      <c r="BS2694" s="77"/>
      <c r="BT2694" s="77"/>
      <c r="BU2694" s="77"/>
      <c r="BV2694" s="77"/>
      <c r="BW2694" s="77"/>
      <c r="BX2694" s="77"/>
      <c r="BY2694" s="77"/>
      <c r="BZ2694" s="77"/>
      <c r="CA2694" s="77"/>
      <c r="CB2694" s="77"/>
      <c r="CC2694" s="77"/>
      <c r="CD2694" s="77"/>
      <c r="CE2694" s="77"/>
      <c r="CF2694" s="77"/>
      <c r="CG2694" s="77"/>
      <c r="CH2694" s="77"/>
      <c r="CI2694" s="77"/>
      <c r="CJ2694" s="77"/>
      <c r="CK2694" s="77"/>
      <c r="CL2694" s="77"/>
    </row>
    <row r="2695" spans="2:90" x14ac:dyDescent="0.4">
      <c r="B2695" s="130" t="str">
        <f>B2668</f>
        <v>primary unit</v>
      </c>
      <c r="C2695" s="27"/>
      <c r="D2695" s="27" t="s">
        <v>424</v>
      </c>
      <c r="E2695" s="27" t="s">
        <v>906</v>
      </c>
      <c r="F2695" s="27"/>
      <c r="G2695" s="27" t="s">
        <v>330</v>
      </c>
      <c r="H2695" s="27"/>
      <c r="I2695" s="78"/>
      <c r="J2695" s="78"/>
      <c r="K2695" s="33"/>
      <c r="L2695" s="33"/>
      <c r="M2695" s="33"/>
      <c r="N2695" s="33"/>
      <c r="O2695" s="33"/>
      <c r="P2695" s="33"/>
      <c r="R2695" s="33"/>
      <c r="S2695" s="77"/>
      <c r="T2695" s="77"/>
      <c r="U2695" s="77"/>
      <c r="V2695" s="77"/>
      <c r="W2695" s="77"/>
      <c r="X2695" s="77"/>
      <c r="Y2695" s="77"/>
      <c r="Z2695" s="77"/>
      <c r="AA2695" s="77"/>
      <c r="AB2695" s="77"/>
      <c r="AC2695" s="77"/>
      <c r="AD2695" s="77"/>
      <c r="AE2695" s="77"/>
      <c r="AF2695" s="77"/>
      <c r="AG2695" s="77"/>
      <c r="AH2695" s="77"/>
      <c r="AI2695" s="77"/>
      <c r="AJ2695" s="77"/>
      <c r="AK2695" s="77"/>
      <c r="AL2695" s="77"/>
      <c r="AM2695" s="77"/>
      <c r="AN2695" s="77"/>
      <c r="AO2695" s="77"/>
      <c r="AP2695" s="77"/>
      <c r="AQ2695" s="77"/>
      <c r="AR2695" s="77"/>
      <c r="AS2695" s="77"/>
      <c r="AT2695" s="77"/>
      <c r="AU2695" s="77"/>
      <c r="AV2695" s="77"/>
      <c r="AW2695" s="77"/>
      <c r="AX2695" s="77"/>
      <c r="AY2695" s="77"/>
      <c r="AZ2695" s="77"/>
      <c r="BA2695" s="77"/>
      <c r="BB2695" s="77"/>
      <c r="BC2695" s="77"/>
      <c r="BD2695" s="77"/>
      <c r="BE2695" s="77"/>
      <c r="BF2695" s="77"/>
      <c r="BG2695" s="77"/>
      <c r="BH2695" s="77"/>
      <c r="BI2695" s="77"/>
      <c r="BJ2695" s="77"/>
      <c r="BK2695" s="77"/>
      <c r="BL2695" s="77"/>
      <c r="BM2695" s="77"/>
      <c r="BN2695" s="77"/>
      <c r="BO2695" s="77"/>
      <c r="BP2695" s="77"/>
      <c r="BQ2695" s="77"/>
      <c r="BR2695" s="77"/>
      <c r="BS2695" s="77"/>
      <c r="BT2695" s="77"/>
      <c r="BU2695" s="77"/>
      <c r="BV2695" s="77"/>
      <c r="BW2695" s="77"/>
      <c r="BX2695" s="77"/>
      <c r="BY2695" s="77"/>
      <c r="BZ2695" s="77"/>
      <c r="CA2695" s="77"/>
      <c r="CB2695" s="77"/>
      <c r="CC2695" s="77"/>
      <c r="CD2695" s="77"/>
      <c r="CE2695" s="77"/>
      <c r="CF2695" s="77"/>
      <c r="CG2695" s="77"/>
      <c r="CH2695" s="77"/>
      <c r="CI2695" s="77"/>
      <c r="CJ2695" s="77"/>
      <c r="CK2695" s="77"/>
      <c r="CL2695" s="77"/>
    </row>
    <row r="2696" spans="2:90" x14ac:dyDescent="0.4">
      <c r="B2696" s="130" t="str">
        <f>B2669</f>
        <v>Primary revenue driver</v>
      </c>
      <c r="D2696" t="s">
        <v>424</v>
      </c>
      <c r="E2696" t="s">
        <v>906</v>
      </c>
      <c r="G2696" t="s">
        <v>330</v>
      </c>
      <c r="K2696" s="53"/>
      <c r="L2696" s="53"/>
      <c r="M2696" s="53"/>
      <c r="N2696" s="53"/>
      <c r="O2696" s="53"/>
      <c r="P2696" s="53"/>
      <c r="R2696" s="24"/>
      <c r="S2696" s="172" t="str">
        <f t="shared" ref="S2696" si="3575">S2669</f>
        <v>S$12</v>
      </c>
      <c r="T2696" s="172" t="str">
        <f t="shared" ref="T2696:AX2696" si="3576">T2669</f>
        <v>T$12</v>
      </c>
      <c r="U2696" s="172" t="str">
        <f t="shared" si="3576"/>
        <v>U$12</v>
      </c>
      <c r="V2696" s="172" t="str">
        <f t="shared" si="3576"/>
        <v>V$12</v>
      </c>
      <c r="W2696" s="172" t="str">
        <f t="shared" si="3576"/>
        <v>W$12</v>
      </c>
      <c r="X2696" s="172" t="str">
        <f t="shared" si="3576"/>
        <v>X$12</v>
      </c>
      <c r="Y2696" s="172" t="str">
        <f t="shared" si="3576"/>
        <v>Y$12</v>
      </c>
      <c r="Z2696" s="172" t="str">
        <f t="shared" si="3576"/>
        <v>Z$12</v>
      </c>
      <c r="AA2696" s="172" t="str">
        <f t="shared" si="3576"/>
        <v>AA$12</v>
      </c>
      <c r="AB2696" s="172" t="str">
        <f t="shared" si="3576"/>
        <v>AB$12</v>
      </c>
      <c r="AC2696" s="172" t="str">
        <f t="shared" si="3576"/>
        <v>AC$12</v>
      </c>
      <c r="AD2696" s="172" t="str">
        <f t="shared" si="3576"/>
        <v>AD$12</v>
      </c>
      <c r="AE2696" s="172" t="str">
        <f t="shared" si="3576"/>
        <v>AE$12</v>
      </c>
      <c r="AF2696" s="172" t="str">
        <f t="shared" si="3576"/>
        <v>AF$12</v>
      </c>
      <c r="AG2696" s="172" t="str">
        <f t="shared" si="3576"/>
        <v>AG$12</v>
      </c>
      <c r="AH2696" s="172" t="str">
        <f t="shared" si="3576"/>
        <v>AH$12</v>
      </c>
      <c r="AI2696" s="172" t="str">
        <f t="shared" si="3576"/>
        <v>AI$12</v>
      </c>
      <c r="AJ2696" s="172" t="str">
        <f t="shared" si="3576"/>
        <v>AJ$12</v>
      </c>
      <c r="AK2696" s="172" t="str">
        <f t="shared" si="3576"/>
        <v>AK$12</v>
      </c>
      <c r="AL2696" s="172" t="str">
        <f t="shared" si="3576"/>
        <v>AL$12</v>
      </c>
      <c r="AM2696" s="172" t="str">
        <f t="shared" si="3576"/>
        <v>AM$12</v>
      </c>
      <c r="AN2696" s="172" t="str">
        <f t="shared" si="3576"/>
        <v>AN$12</v>
      </c>
      <c r="AO2696" s="172" t="str">
        <f t="shared" si="3576"/>
        <v>AO$12</v>
      </c>
      <c r="AP2696" s="172" t="str">
        <f t="shared" si="3576"/>
        <v>AP$12</v>
      </c>
      <c r="AQ2696" s="172" t="str">
        <f t="shared" si="3576"/>
        <v>AQ$12</v>
      </c>
      <c r="AR2696" s="172" t="str">
        <f t="shared" si="3576"/>
        <v>AR$12</v>
      </c>
      <c r="AS2696" s="172" t="str">
        <f t="shared" si="3576"/>
        <v>AS$12</v>
      </c>
      <c r="AT2696" s="172" t="str">
        <f t="shared" si="3576"/>
        <v>AT$12</v>
      </c>
      <c r="AU2696" s="172" t="str">
        <f t="shared" si="3576"/>
        <v>AU$12</v>
      </c>
      <c r="AV2696" s="172" t="str">
        <f t="shared" si="3576"/>
        <v>AV$12</v>
      </c>
      <c r="AW2696" s="172" t="str">
        <f t="shared" si="3576"/>
        <v>AW$12</v>
      </c>
      <c r="AX2696" s="172" t="str">
        <f t="shared" si="3576"/>
        <v>AX$12</v>
      </c>
      <c r="AY2696" s="172" t="str">
        <f t="shared" ref="AY2696:CD2696" si="3577">AY2669</f>
        <v>AY$12</v>
      </c>
      <c r="AZ2696" s="172" t="str">
        <f t="shared" si="3577"/>
        <v>AZ$12</v>
      </c>
      <c r="BA2696" s="172" t="str">
        <f t="shared" si="3577"/>
        <v>BA$12</v>
      </c>
      <c r="BB2696" s="172" t="str">
        <f t="shared" si="3577"/>
        <v>BB$12</v>
      </c>
      <c r="BC2696" s="172" t="str">
        <f t="shared" si="3577"/>
        <v>BC$12</v>
      </c>
      <c r="BD2696" s="172" t="str">
        <f t="shared" si="3577"/>
        <v>BD$12</v>
      </c>
      <c r="BE2696" s="172" t="str">
        <f t="shared" si="3577"/>
        <v>BE$12</v>
      </c>
      <c r="BF2696" s="172" t="str">
        <f t="shared" si="3577"/>
        <v>BF$12</v>
      </c>
      <c r="BG2696" s="172" t="str">
        <f t="shared" si="3577"/>
        <v>BG$12</v>
      </c>
      <c r="BH2696" s="172" t="str">
        <f t="shared" si="3577"/>
        <v>BH$12</v>
      </c>
      <c r="BI2696" s="172" t="str">
        <f t="shared" si="3577"/>
        <v>BI$12</v>
      </c>
      <c r="BJ2696" s="172" t="str">
        <f t="shared" si="3577"/>
        <v>BJ$12</v>
      </c>
      <c r="BK2696" s="172" t="str">
        <f t="shared" si="3577"/>
        <v>BK$12</v>
      </c>
      <c r="BL2696" s="172" t="str">
        <f t="shared" si="3577"/>
        <v>BL$12</v>
      </c>
      <c r="BM2696" s="172" t="str">
        <f t="shared" si="3577"/>
        <v>BM$12</v>
      </c>
      <c r="BN2696" s="172" t="str">
        <f t="shared" si="3577"/>
        <v>BN$12</v>
      </c>
      <c r="BO2696" s="172" t="str">
        <f t="shared" si="3577"/>
        <v>BO$12</v>
      </c>
      <c r="BP2696" s="172" t="str">
        <f t="shared" si="3577"/>
        <v>BP$12</v>
      </c>
      <c r="BQ2696" s="172" t="str">
        <f t="shared" si="3577"/>
        <v>BQ$12</v>
      </c>
      <c r="BR2696" s="172" t="str">
        <f t="shared" si="3577"/>
        <v>BR$12</v>
      </c>
      <c r="BS2696" s="172" t="str">
        <f t="shared" si="3577"/>
        <v>BS$12</v>
      </c>
      <c r="BT2696" s="172" t="str">
        <f t="shared" si="3577"/>
        <v>BT$12</v>
      </c>
      <c r="BU2696" s="172" t="str">
        <f t="shared" si="3577"/>
        <v>BU$12</v>
      </c>
      <c r="BV2696" s="172" t="str">
        <f t="shared" si="3577"/>
        <v>BV$12</v>
      </c>
      <c r="BW2696" s="172" t="str">
        <f t="shared" si="3577"/>
        <v>BW$12</v>
      </c>
      <c r="BX2696" s="172" t="str">
        <f t="shared" si="3577"/>
        <v>BX$12</v>
      </c>
      <c r="BY2696" s="172" t="str">
        <f t="shared" si="3577"/>
        <v>BY$12</v>
      </c>
      <c r="BZ2696" s="172" t="str">
        <f t="shared" si="3577"/>
        <v>BZ$12</v>
      </c>
      <c r="CA2696" s="172" t="str">
        <f t="shared" si="3577"/>
        <v>CA$12</v>
      </c>
      <c r="CB2696" s="172" t="str">
        <f t="shared" si="3577"/>
        <v>CB$12</v>
      </c>
      <c r="CC2696" s="172" t="str">
        <f t="shared" si="3577"/>
        <v>CC$12</v>
      </c>
      <c r="CD2696" s="172" t="str">
        <f t="shared" si="3577"/>
        <v>CD$12</v>
      </c>
      <c r="CE2696" s="172" t="str">
        <f t="shared" ref="CE2696:CK2696" si="3578">CE2669</f>
        <v>CE$12</v>
      </c>
      <c r="CF2696" s="172" t="str">
        <f t="shared" si="3578"/>
        <v>CF$12</v>
      </c>
      <c r="CG2696" s="172" t="str">
        <f t="shared" si="3578"/>
        <v>CG$12</v>
      </c>
      <c r="CH2696" s="172" t="str">
        <f t="shared" si="3578"/>
        <v>CH$12</v>
      </c>
      <c r="CI2696" s="172" t="str">
        <f t="shared" si="3578"/>
        <v>CI$12</v>
      </c>
      <c r="CJ2696" s="172" t="str">
        <f t="shared" si="3578"/>
        <v>CJ$12</v>
      </c>
      <c r="CK2696" s="172" t="str">
        <f t="shared" si="3578"/>
        <v>CK$12</v>
      </c>
      <c r="CL2696" s="172" t="str">
        <f t="shared" ref="CL2696" si="3579">CL2669</f>
        <v>CL$12</v>
      </c>
    </row>
    <row r="2697" spans="2:90" x14ac:dyDescent="0.4">
      <c r="B2697" s="130" t="str">
        <f>B2670</f>
        <v>Primary volume driver</v>
      </c>
      <c r="C2697" s="12"/>
      <c r="D2697" s="12" t="s">
        <v>424</v>
      </c>
      <c r="E2697" s="12" t="s">
        <v>906</v>
      </c>
      <c r="F2697" s="12"/>
      <c r="G2697" s="12" t="s">
        <v>330</v>
      </c>
      <c r="H2697" s="12"/>
      <c r="I2697" s="60"/>
      <c r="J2697" s="60"/>
      <c r="K2697" s="15"/>
      <c r="L2697" s="15"/>
      <c r="M2697" s="15"/>
      <c r="N2697" s="15"/>
      <c r="O2697" s="15"/>
      <c r="P2697" s="15"/>
      <c r="R2697" s="15"/>
      <c r="S2697" s="172" t="str">
        <f t="shared" ref="S2697" si="3580">S2670</f>
        <v>S$13</v>
      </c>
      <c r="T2697" s="172" t="str">
        <f t="shared" ref="T2697:AX2697" si="3581">T2670</f>
        <v>T$13</v>
      </c>
      <c r="U2697" s="172" t="str">
        <f t="shared" si="3581"/>
        <v>U$13</v>
      </c>
      <c r="V2697" s="172" t="str">
        <f t="shared" si="3581"/>
        <v>V$13</v>
      </c>
      <c r="W2697" s="172" t="str">
        <f t="shared" si="3581"/>
        <v>W$13</v>
      </c>
      <c r="X2697" s="172" t="str">
        <f t="shared" si="3581"/>
        <v>X$13</v>
      </c>
      <c r="Y2697" s="172" t="str">
        <f t="shared" si="3581"/>
        <v>Y$13</v>
      </c>
      <c r="Z2697" s="172" t="str">
        <f t="shared" si="3581"/>
        <v>Z$13</v>
      </c>
      <c r="AA2697" s="172" t="str">
        <f t="shared" si="3581"/>
        <v>AA$13</v>
      </c>
      <c r="AB2697" s="172" t="str">
        <f t="shared" si="3581"/>
        <v>AB$13</v>
      </c>
      <c r="AC2697" s="172" t="str">
        <f t="shared" si="3581"/>
        <v>AC$13</v>
      </c>
      <c r="AD2697" s="172" t="str">
        <f t="shared" si="3581"/>
        <v>AD$13</v>
      </c>
      <c r="AE2697" s="172" t="str">
        <f t="shared" si="3581"/>
        <v>AE$13</v>
      </c>
      <c r="AF2697" s="172" t="str">
        <f t="shared" si="3581"/>
        <v>AF$13</v>
      </c>
      <c r="AG2697" s="172" t="str">
        <f t="shared" si="3581"/>
        <v>AG$13</v>
      </c>
      <c r="AH2697" s="172" t="str">
        <f t="shared" si="3581"/>
        <v>AH$13</v>
      </c>
      <c r="AI2697" s="172" t="str">
        <f t="shared" si="3581"/>
        <v>AI$13</v>
      </c>
      <c r="AJ2697" s="172" t="str">
        <f t="shared" si="3581"/>
        <v>AJ$13</v>
      </c>
      <c r="AK2697" s="172" t="str">
        <f t="shared" si="3581"/>
        <v>AK$13</v>
      </c>
      <c r="AL2697" s="172" t="str">
        <f t="shared" si="3581"/>
        <v>AL$13</v>
      </c>
      <c r="AM2697" s="172" t="str">
        <f t="shared" si="3581"/>
        <v>AM$13</v>
      </c>
      <c r="AN2697" s="172" t="str">
        <f t="shared" si="3581"/>
        <v>AN$13</v>
      </c>
      <c r="AO2697" s="172" t="str">
        <f t="shared" si="3581"/>
        <v>AO$13</v>
      </c>
      <c r="AP2697" s="172" t="str">
        <f t="shared" si="3581"/>
        <v>AP$13</v>
      </c>
      <c r="AQ2697" s="172" t="str">
        <f t="shared" si="3581"/>
        <v>AQ$13</v>
      </c>
      <c r="AR2697" s="172" t="str">
        <f t="shared" si="3581"/>
        <v>AR$13</v>
      </c>
      <c r="AS2697" s="172" t="str">
        <f t="shared" si="3581"/>
        <v>AS$13</v>
      </c>
      <c r="AT2697" s="172" t="str">
        <f t="shared" si="3581"/>
        <v>AT$13</v>
      </c>
      <c r="AU2697" s="172" t="str">
        <f t="shared" si="3581"/>
        <v>AU$13</v>
      </c>
      <c r="AV2697" s="172" t="str">
        <f t="shared" si="3581"/>
        <v>AV$13</v>
      </c>
      <c r="AW2697" s="172" t="str">
        <f t="shared" si="3581"/>
        <v>AW$13</v>
      </c>
      <c r="AX2697" s="172" t="str">
        <f t="shared" si="3581"/>
        <v>AX$13</v>
      </c>
      <c r="AY2697" s="172" t="str">
        <f t="shared" ref="AY2697:CD2697" si="3582">AY2670</f>
        <v>AY$13</v>
      </c>
      <c r="AZ2697" s="172" t="str">
        <f t="shared" si="3582"/>
        <v>AZ$13</v>
      </c>
      <c r="BA2697" s="172" t="str">
        <f t="shared" si="3582"/>
        <v>BA$13</v>
      </c>
      <c r="BB2697" s="172" t="str">
        <f t="shared" si="3582"/>
        <v>BB$13</v>
      </c>
      <c r="BC2697" s="172" t="str">
        <f t="shared" si="3582"/>
        <v>BC$13</v>
      </c>
      <c r="BD2697" s="172" t="str">
        <f t="shared" si="3582"/>
        <v>BD$13</v>
      </c>
      <c r="BE2697" s="172" t="str">
        <f t="shared" si="3582"/>
        <v>BE$13</v>
      </c>
      <c r="BF2697" s="172" t="str">
        <f t="shared" si="3582"/>
        <v>BF$13</v>
      </c>
      <c r="BG2697" s="172" t="str">
        <f t="shared" si="3582"/>
        <v>BG$13</v>
      </c>
      <c r="BH2697" s="172" t="str">
        <f t="shared" si="3582"/>
        <v>BH$13</v>
      </c>
      <c r="BI2697" s="172" t="str">
        <f t="shared" si="3582"/>
        <v>BI$13</v>
      </c>
      <c r="BJ2697" s="172" t="str">
        <f t="shared" si="3582"/>
        <v>BJ$13</v>
      </c>
      <c r="BK2697" s="172" t="str">
        <f t="shared" si="3582"/>
        <v>BK$13</v>
      </c>
      <c r="BL2697" s="172" t="str">
        <f t="shared" si="3582"/>
        <v>BL$13</v>
      </c>
      <c r="BM2697" s="172" t="str">
        <f t="shared" si="3582"/>
        <v>BM$13</v>
      </c>
      <c r="BN2697" s="172" t="str">
        <f t="shared" si="3582"/>
        <v>BN$13</v>
      </c>
      <c r="BO2697" s="172" t="str">
        <f t="shared" si="3582"/>
        <v>BO$13</v>
      </c>
      <c r="BP2697" s="172" t="str">
        <f t="shared" si="3582"/>
        <v>BP$13</v>
      </c>
      <c r="BQ2697" s="172" t="str">
        <f t="shared" si="3582"/>
        <v>BQ$13</v>
      </c>
      <c r="BR2697" s="172" t="str">
        <f t="shared" si="3582"/>
        <v>BR$13</v>
      </c>
      <c r="BS2697" s="172" t="str">
        <f t="shared" si="3582"/>
        <v>BS$13</v>
      </c>
      <c r="BT2697" s="172" t="str">
        <f t="shared" si="3582"/>
        <v>BT$13</v>
      </c>
      <c r="BU2697" s="172" t="str">
        <f t="shared" si="3582"/>
        <v>BU$13</v>
      </c>
      <c r="BV2697" s="172" t="str">
        <f t="shared" si="3582"/>
        <v>BV$13</v>
      </c>
      <c r="BW2697" s="172" t="str">
        <f t="shared" si="3582"/>
        <v>BW$13</v>
      </c>
      <c r="BX2697" s="172" t="str">
        <f t="shared" si="3582"/>
        <v>BX$13</v>
      </c>
      <c r="BY2697" s="172" t="str">
        <f t="shared" si="3582"/>
        <v>BY$13</v>
      </c>
      <c r="BZ2697" s="172" t="str">
        <f t="shared" si="3582"/>
        <v>BZ$13</v>
      </c>
      <c r="CA2697" s="172" t="str">
        <f t="shared" si="3582"/>
        <v>CA$13</v>
      </c>
      <c r="CB2697" s="172" t="str">
        <f t="shared" si="3582"/>
        <v>CB$13</v>
      </c>
      <c r="CC2697" s="172" t="str">
        <f t="shared" si="3582"/>
        <v>CC$13</v>
      </c>
      <c r="CD2697" s="172" t="str">
        <f t="shared" si="3582"/>
        <v>CD$13</v>
      </c>
      <c r="CE2697" s="172" t="str">
        <f t="shared" ref="CE2697:CK2697" si="3583">CE2670</f>
        <v>CE$13</v>
      </c>
      <c r="CF2697" s="172" t="str">
        <f t="shared" si="3583"/>
        <v>CF$13</v>
      </c>
      <c r="CG2697" s="172" t="str">
        <f t="shared" si="3583"/>
        <v>CG$13</v>
      </c>
      <c r="CH2697" s="172" t="str">
        <f t="shared" si="3583"/>
        <v>CH$13</v>
      </c>
      <c r="CI2697" s="172" t="str">
        <f t="shared" si="3583"/>
        <v>CI$13</v>
      </c>
      <c r="CJ2697" s="172" t="str">
        <f t="shared" si="3583"/>
        <v>CJ$13</v>
      </c>
      <c r="CK2697" s="172" t="str">
        <f t="shared" si="3583"/>
        <v>CK$13</v>
      </c>
      <c r="CL2697" s="172" t="str">
        <f t="shared" ref="CL2697" si="3584">CL2670</f>
        <v>CL$13</v>
      </c>
    </row>
    <row r="2698" spans="2:90" x14ac:dyDescent="0.4">
      <c r="B2698" s="184" t="str">
        <f>B2675</f>
        <v>Simple amortizing debt:</v>
      </c>
      <c r="C2698" s="12"/>
      <c r="D2698" s="12" t="s">
        <v>424</v>
      </c>
      <c r="E2698" s="12" t="s">
        <v>906</v>
      </c>
      <c r="F2698" s="12"/>
      <c r="G2698" s="12" t="s">
        <v>330</v>
      </c>
      <c r="H2698" s="12"/>
      <c r="I2698" s="60"/>
      <c r="J2698" s="60"/>
      <c r="K2698" s="15"/>
      <c r="L2698" s="15"/>
      <c r="M2698" s="15"/>
      <c r="N2698" s="15"/>
      <c r="O2698" s="15"/>
      <c r="P2698" s="15"/>
      <c r="R2698" s="15"/>
      <c r="S2698" s="172">
        <f t="shared" ref="S2698" si="3585">S2671</f>
        <v>0</v>
      </c>
      <c r="T2698" s="172">
        <f t="shared" ref="T2698:AX2698" si="3586">T2671</f>
        <v>0</v>
      </c>
      <c r="U2698" s="172">
        <f t="shared" si="3586"/>
        <v>0</v>
      </c>
      <c r="V2698" s="172">
        <f t="shared" si="3586"/>
        <v>0</v>
      </c>
      <c r="W2698" s="172">
        <f t="shared" si="3586"/>
        <v>0</v>
      </c>
      <c r="X2698" s="172">
        <f t="shared" si="3586"/>
        <v>0</v>
      </c>
      <c r="Y2698" s="172">
        <f t="shared" si="3586"/>
        <v>0</v>
      </c>
      <c r="Z2698" s="172">
        <f t="shared" si="3586"/>
        <v>0</v>
      </c>
      <c r="AA2698" s="172">
        <f t="shared" si="3586"/>
        <v>0</v>
      </c>
      <c r="AB2698" s="172">
        <f t="shared" si="3586"/>
        <v>0</v>
      </c>
      <c r="AC2698" s="172">
        <f t="shared" si="3586"/>
        <v>0</v>
      </c>
      <c r="AD2698" s="172">
        <f t="shared" si="3586"/>
        <v>0</v>
      </c>
      <c r="AE2698" s="172">
        <f t="shared" si="3586"/>
        <v>0</v>
      </c>
      <c r="AF2698" s="172">
        <f t="shared" si="3586"/>
        <v>0</v>
      </c>
      <c r="AG2698" s="172">
        <f t="shared" si="3586"/>
        <v>0</v>
      </c>
      <c r="AH2698" s="172">
        <f t="shared" si="3586"/>
        <v>0</v>
      </c>
      <c r="AI2698" s="172">
        <f t="shared" si="3586"/>
        <v>0</v>
      </c>
      <c r="AJ2698" s="172">
        <f t="shared" si="3586"/>
        <v>0</v>
      </c>
      <c r="AK2698" s="172">
        <f t="shared" si="3586"/>
        <v>0</v>
      </c>
      <c r="AL2698" s="172">
        <f t="shared" si="3586"/>
        <v>0</v>
      </c>
      <c r="AM2698" s="172">
        <f t="shared" si="3586"/>
        <v>0</v>
      </c>
      <c r="AN2698" s="172">
        <f t="shared" si="3586"/>
        <v>0</v>
      </c>
      <c r="AO2698" s="172">
        <f t="shared" si="3586"/>
        <v>0</v>
      </c>
      <c r="AP2698" s="172">
        <f t="shared" si="3586"/>
        <v>0</v>
      </c>
      <c r="AQ2698" s="172">
        <f t="shared" si="3586"/>
        <v>0</v>
      </c>
      <c r="AR2698" s="172">
        <f t="shared" si="3586"/>
        <v>0</v>
      </c>
      <c r="AS2698" s="172">
        <f t="shared" si="3586"/>
        <v>0</v>
      </c>
      <c r="AT2698" s="172">
        <f t="shared" si="3586"/>
        <v>0</v>
      </c>
      <c r="AU2698" s="172">
        <f t="shared" si="3586"/>
        <v>0</v>
      </c>
      <c r="AV2698" s="172">
        <f t="shared" si="3586"/>
        <v>0</v>
      </c>
      <c r="AW2698" s="172">
        <f t="shared" si="3586"/>
        <v>0</v>
      </c>
      <c r="AX2698" s="172">
        <f t="shared" si="3586"/>
        <v>0</v>
      </c>
      <c r="AY2698" s="172">
        <f t="shared" ref="AY2698:CD2698" si="3587">AY2671</f>
        <v>0</v>
      </c>
      <c r="AZ2698" s="172">
        <f t="shared" si="3587"/>
        <v>0</v>
      </c>
      <c r="BA2698" s="172">
        <f t="shared" si="3587"/>
        <v>0</v>
      </c>
      <c r="BB2698" s="172">
        <f t="shared" si="3587"/>
        <v>0</v>
      </c>
      <c r="BC2698" s="172">
        <f t="shared" si="3587"/>
        <v>0</v>
      </c>
      <c r="BD2698" s="172">
        <f t="shared" si="3587"/>
        <v>0</v>
      </c>
      <c r="BE2698" s="172">
        <f t="shared" si="3587"/>
        <v>0</v>
      </c>
      <c r="BF2698" s="172">
        <f t="shared" si="3587"/>
        <v>0</v>
      </c>
      <c r="BG2698" s="172">
        <f t="shared" si="3587"/>
        <v>0</v>
      </c>
      <c r="BH2698" s="172">
        <f t="shared" si="3587"/>
        <v>0</v>
      </c>
      <c r="BI2698" s="172">
        <f t="shared" si="3587"/>
        <v>0</v>
      </c>
      <c r="BJ2698" s="172">
        <f t="shared" si="3587"/>
        <v>0</v>
      </c>
      <c r="BK2698" s="172">
        <f t="shared" si="3587"/>
        <v>0</v>
      </c>
      <c r="BL2698" s="172">
        <f t="shared" si="3587"/>
        <v>0</v>
      </c>
      <c r="BM2698" s="172">
        <f t="shared" si="3587"/>
        <v>0</v>
      </c>
      <c r="BN2698" s="172">
        <f t="shared" si="3587"/>
        <v>0</v>
      </c>
      <c r="BO2698" s="172">
        <f t="shared" si="3587"/>
        <v>0</v>
      </c>
      <c r="BP2698" s="172">
        <f t="shared" si="3587"/>
        <v>0</v>
      </c>
      <c r="BQ2698" s="172">
        <f t="shared" si="3587"/>
        <v>0</v>
      </c>
      <c r="BR2698" s="172">
        <f t="shared" si="3587"/>
        <v>0</v>
      </c>
      <c r="BS2698" s="172">
        <f t="shared" si="3587"/>
        <v>0</v>
      </c>
      <c r="BT2698" s="172">
        <f t="shared" si="3587"/>
        <v>0</v>
      </c>
      <c r="BU2698" s="172">
        <f t="shared" si="3587"/>
        <v>0</v>
      </c>
      <c r="BV2698" s="172">
        <f t="shared" si="3587"/>
        <v>0</v>
      </c>
      <c r="BW2698" s="172">
        <f t="shared" si="3587"/>
        <v>0</v>
      </c>
      <c r="BX2698" s="172">
        <f t="shared" si="3587"/>
        <v>0</v>
      </c>
      <c r="BY2698" s="172">
        <f t="shared" si="3587"/>
        <v>0</v>
      </c>
      <c r="BZ2698" s="172">
        <f t="shared" si="3587"/>
        <v>0</v>
      </c>
      <c r="CA2698" s="172">
        <f t="shared" si="3587"/>
        <v>0</v>
      </c>
      <c r="CB2698" s="172">
        <f t="shared" si="3587"/>
        <v>0</v>
      </c>
      <c r="CC2698" s="172">
        <f t="shared" si="3587"/>
        <v>0</v>
      </c>
      <c r="CD2698" s="172">
        <f t="shared" si="3587"/>
        <v>0</v>
      </c>
      <c r="CE2698" s="172">
        <f t="shared" ref="CE2698:CK2698" si="3588">CE2671</f>
        <v>0</v>
      </c>
      <c r="CF2698" s="172">
        <f t="shared" si="3588"/>
        <v>0</v>
      </c>
      <c r="CG2698" s="172">
        <f t="shared" si="3588"/>
        <v>0</v>
      </c>
      <c r="CH2698" s="172">
        <f t="shared" si="3588"/>
        <v>0</v>
      </c>
      <c r="CI2698" s="172">
        <f t="shared" si="3588"/>
        <v>0</v>
      </c>
      <c r="CJ2698" s="172">
        <f t="shared" si="3588"/>
        <v>0</v>
      </c>
      <c r="CK2698" s="172">
        <f t="shared" si="3588"/>
        <v>0</v>
      </c>
      <c r="CL2698" s="172">
        <f t="shared" ref="CL2698" si="3589">CL2671</f>
        <v>0</v>
      </c>
    </row>
    <row r="2699" spans="2:90" x14ac:dyDescent="0.4">
      <c r="B2699" s="231" t="str">
        <f>IFERROR(SUBSTITUTE(TRIM(MID(B2675,SEARCH("-",B2675)+1,LEN(B2675))),":",""),"no unit")</f>
        <v>no unit</v>
      </c>
      <c r="C2699" s="12"/>
      <c r="D2699" s="12" t="s">
        <v>424</v>
      </c>
      <c r="E2699" s="12" t="s">
        <v>906</v>
      </c>
      <c r="F2699" s="12"/>
      <c r="G2699" s="12" t="s">
        <v>330</v>
      </c>
      <c r="H2699" s="12"/>
      <c r="I2699" s="60"/>
      <c r="J2699" s="60"/>
      <c r="K2699" s="15"/>
      <c r="L2699" s="15"/>
      <c r="M2699" s="15"/>
      <c r="N2699" s="15"/>
      <c r="O2699" s="15"/>
      <c r="P2699" s="15"/>
      <c r="R2699" s="15"/>
      <c r="S2699" s="172"/>
      <c r="T2699" s="172"/>
      <c r="U2699" s="172"/>
      <c r="V2699" s="172"/>
      <c r="W2699" s="172"/>
      <c r="X2699" s="172"/>
      <c r="Y2699" s="172"/>
      <c r="Z2699" s="172"/>
      <c r="AA2699" s="172"/>
      <c r="AB2699" s="172"/>
      <c r="AC2699" s="172"/>
      <c r="AD2699" s="172"/>
      <c r="AE2699" s="172"/>
      <c r="AF2699" s="172"/>
      <c r="AG2699" s="172"/>
      <c r="AH2699" s="172"/>
      <c r="AI2699" s="172"/>
      <c r="AJ2699" s="172"/>
      <c r="AK2699" s="172"/>
      <c r="AL2699" s="172"/>
      <c r="AM2699" s="172"/>
      <c r="AN2699" s="172"/>
      <c r="AO2699" s="172"/>
      <c r="AP2699" s="172"/>
      <c r="AQ2699" s="172"/>
      <c r="AR2699" s="172"/>
      <c r="AS2699" s="172"/>
      <c r="AT2699" s="172"/>
      <c r="AU2699" s="172"/>
      <c r="AV2699" s="172"/>
      <c r="AW2699" s="172"/>
      <c r="AX2699" s="172"/>
      <c r="AY2699" s="172"/>
      <c r="AZ2699" s="172"/>
      <c r="BA2699" s="172"/>
      <c r="BB2699" s="172"/>
      <c r="BC2699" s="172"/>
      <c r="BD2699" s="172"/>
      <c r="BE2699" s="172"/>
      <c r="BF2699" s="172"/>
      <c r="BG2699" s="172"/>
      <c r="BH2699" s="172"/>
      <c r="BI2699" s="172"/>
      <c r="BJ2699" s="172"/>
      <c r="BK2699" s="172"/>
      <c r="BL2699" s="172"/>
      <c r="BM2699" s="172"/>
      <c r="BN2699" s="172"/>
      <c r="BO2699" s="172"/>
      <c r="BP2699" s="172"/>
      <c r="BQ2699" s="172"/>
      <c r="BR2699" s="172"/>
      <c r="BS2699" s="172"/>
      <c r="BT2699" s="172"/>
      <c r="BU2699" s="172"/>
      <c r="BV2699" s="172"/>
      <c r="BW2699" s="172"/>
      <c r="BX2699" s="172"/>
      <c r="BY2699" s="172"/>
      <c r="BZ2699" s="172"/>
      <c r="CA2699" s="172"/>
      <c r="CB2699" s="172"/>
      <c r="CC2699" s="172"/>
      <c r="CD2699" s="172"/>
      <c r="CE2699" s="172"/>
      <c r="CF2699" s="172"/>
      <c r="CG2699" s="172"/>
      <c r="CH2699" s="172"/>
      <c r="CI2699" s="172"/>
      <c r="CJ2699" s="172"/>
      <c r="CK2699" s="172"/>
      <c r="CL2699" s="172"/>
    </row>
    <row r="2700" spans="2:90" x14ac:dyDescent="0.4">
      <c r="B2700" s="184" t="str">
        <f>B2673</f>
        <v>Secondary revenue driver</v>
      </c>
      <c r="C2700" s="88"/>
      <c r="D2700" s="88" t="s">
        <v>424</v>
      </c>
      <c r="E2700" s="88" t="s">
        <v>906</v>
      </c>
      <c r="F2700" s="88"/>
      <c r="G2700" s="88" t="s">
        <v>330</v>
      </c>
      <c r="H2700" s="88"/>
      <c r="I2700" s="206"/>
      <c r="J2700" s="206"/>
      <c r="K2700" s="207"/>
      <c r="L2700" s="207"/>
      <c r="M2700" s="207"/>
      <c r="N2700" s="207"/>
      <c r="O2700" s="207"/>
      <c r="P2700" s="207"/>
      <c r="R2700" s="207"/>
      <c r="S2700" s="4" t="str">
        <f t="shared" ref="S2700" si="3590">ADDRESS(ROW(S2686),COLUMN(S2686),2)</f>
        <v>S$2686</v>
      </c>
      <c r="T2700" s="4" t="str">
        <f t="shared" ref="T2700:AX2700" si="3591">ADDRESS(ROW(T2686),COLUMN(T2686),2)</f>
        <v>T$2686</v>
      </c>
      <c r="U2700" s="4" t="str">
        <f t="shared" si="3591"/>
        <v>U$2686</v>
      </c>
      <c r="V2700" s="4" t="str">
        <f t="shared" si="3591"/>
        <v>V$2686</v>
      </c>
      <c r="W2700" s="4" t="str">
        <f t="shared" si="3591"/>
        <v>W$2686</v>
      </c>
      <c r="X2700" s="4" t="str">
        <f t="shared" si="3591"/>
        <v>X$2686</v>
      </c>
      <c r="Y2700" s="4" t="str">
        <f t="shared" si="3591"/>
        <v>Y$2686</v>
      </c>
      <c r="Z2700" s="4" t="str">
        <f t="shared" si="3591"/>
        <v>Z$2686</v>
      </c>
      <c r="AA2700" s="4" t="str">
        <f t="shared" si="3591"/>
        <v>AA$2686</v>
      </c>
      <c r="AB2700" s="4" t="str">
        <f t="shared" si="3591"/>
        <v>AB$2686</v>
      </c>
      <c r="AC2700" s="4" t="str">
        <f t="shared" si="3591"/>
        <v>AC$2686</v>
      </c>
      <c r="AD2700" s="4" t="str">
        <f t="shared" si="3591"/>
        <v>AD$2686</v>
      </c>
      <c r="AE2700" s="4" t="str">
        <f t="shared" si="3591"/>
        <v>AE$2686</v>
      </c>
      <c r="AF2700" s="4" t="str">
        <f t="shared" si="3591"/>
        <v>AF$2686</v>
      </c>
      <c r="AG2700" s="4" t="str">
        <f t="shared" si="3591"/>
        <v>AG$2686</v>
      </c>
      <c r="AH2700" s="4" t="str">
        <f t="shared" si="3591"/>
        <v>AH$2686</v>
      </c>
      <c r="AI2700" s="4" t="str">
        <f t="shared" si="3591"/>
        <v>AI$2686</v>
      </c>
      <c r="AJ2700" s="4" t="str">
        <f t="shared" si="3591"/>
        <v>AJ$2686</v>
      </c>
      <c r="AK2700" s="4" t="str">
        <f t="shared" si="3591"/>
        <v>AK$2686</v>
      </c>
      <c r="AL2700" s="4" t="str">
        <f t="shared" si="3591"/>
        <v>AL$2686</v>
      </c>
      <c r="AM2700" s="4" t="str">
        <f t="shared" si="3591"/>
        <v>AM$2686</v>
      </c>
      <c r="AN2700" s="4" t="str">
        <f t="shared" si="3591"/>
        <v>AN$2686</v>
      </c>
      <c r="AO2700" s="4" t="str">
        <f t="shared" si="3591"/>
        <v>AO$2686</v>
      </c>
      <c r="AP2700" s="4" t="str">
        <f t="shared" si="3591"/>
        <v>AP$2686</v>
      </c>
      <c r="AQ2700" s="4" t="str">
        <f t="shared" si="3591"/>
        <v>AQ$2686</v>
      </c>
      <c r="AR2700" s="4" t="str">
        <f t="shared" si="3591"/>
        <v>AR$2686</v>
      </c>
      <c r="AS2700" s="4" t="str">
        <f t="shared" si="3591"/>
        <v>AS$2686</v>
      </c>
      <c r="AT2700" s="4" t="str">
        <f t="shared" si="3591"/>
        <v>AT$2686</v>
      </c>
      <c r="AU2700" s="4" t="str">
        <f t="shared" si="3591"/>
        <v>AU$2686</v>
      </c>
      <c r="AV2700" s="4" t="str">
        <f t="shared" si="3591"/>
        <v>AV$2686</v>
      </c>
      <c r="AW2700" s="4" t="str">
        <f t="shared" si="3591"/>
        <v>AW$2686</v>
      </c>
      <c r="AX2700" s="4" t="str">
        <f t="shared" si="3591"/>
        <v>AX$2686</v>
      </c>
      <c r="AY2700" s="4" t="str">
        <f t="shared" ref="AY2700:CD2700" si="3592">ADDRESS(ROW(AY2686),COLUMN(AY2686),2)</f>
        <v>AY$2686</v>
      </c>
      <c r="AZ2700" s="4" t="str">
        <f t="shared" si="3592"/>
        <v>AZ$2686</v>
      </c>
      <c r="BA2700" s="4" t="str">
        <f t="shared" si="3592"/>
        <v>BA$2686</v>
      </c>
      <c r="BB2700" s="4" t="str">
        <f t="shared" si="3592"/>
        <v>BB$2686</v>
      </c>
      <c r="BC2700" s="4" t="str">
        <f t="shared" si="3592"/>
        <v>BC$2686</v>
      </c>
      <c r="BD2700" s="4" t="str">
        <f t="shared" si="3592"/>
        <v>BD$2686</v>
      </c>
      <c r="BE2700" s="4" t="str">
        <f t="shared" si="3592"/>
        <v>BE$2686</v>
      </c>
      <c r="BF2700" s="4" t="str">
        <f t="shared" si="3592"/>
        <v>BF$2686</v>
      </c>
      <c r="BG2700" s="4" t="str">
        <f t="shared" si="3592"/>
        <v>BG$2686</v>
      </c>
      <c r="BH2700" s="4" t="str">
        <f t="shared" si="3592"/>
        <v>BH$2686</v>
      </c>
      <c r="BI2700" s="4" t="str">
        <f t="shared" si="3592"/>
        <v>BI$2686</v>
      </c>
      <c r="BJ2700" s="4" t="str">
        <f t="shared" si="3592"/>
        <v>BJ$2686</v>
      </c>
      <c r="BK2700" s="4" t="str">
        <f t="shared" si="3592"/>
        <v>BK$2686</v>
      </c>
      <c r="BL2700" s="4" t="str">
        <f t="shared" si="3592"/>
        <v>BL$2686</v>
      </c>
      <c r="BM2700" s="4" t="str">
        <f t="shared" si="3592"/>
        <v>BM$2686</v>
      </c>
      <c r="BN2700" s="4" t="str">
        <f t="shared" si="3592"/>
        <v>BN$2686</v>
      </c>
      <c r="BO2700" s="4" t="str">
        <f t="shared" si="3592"/>
        <v>BO$2686</v>
      </c>
      <c r="BP2700" s="4" t="str">
        <f t="shared" si="3592"/>
        <v>BP$2686</v>
      </c>
      <c r="BQ2700" s="4" t="str">
        <f t="shared" si="3592"/>
        <v>BQ$2686</v>
      </c>
      <c r="BR2700" s="4" t="str">
        <f t="shared" si="3592"/>
        <v>BR$2686</v>
      </c>
      <c r="BS2700" s="4" t="str">
        <f t="shared" si="3592"/>
        <v>BS$2686</v>
      </c>
      <c r="BT2700" s="4" t="str">
        <f t="shared" si="3592"/>
        <v>BT$2686</v>
      </c>
      <c r="BU2700" s="4" t="str">
        <f t="shared" si="3592"/>
        <v>BU$2686</v>
      </c>
      <c r="BV2700" s="4" t="str">
        <f t="shared" si="3592"/>
        <v>BV$2686</v>
      </c>
      <c r="BW2700" s="4" t="str">
        <f t="shared" si="3592"/>
        <v>BW$2686</v>
      </c>
      <c r="BX2700" s="4" t="str">
        <f t="shared" si="3592"/>
        <v>BX$2686</v>
      </c>
      <c r="BY2700" s="4" t="str">
        <f t="shared" si="3592"/>
        <v>BY$2686</v>
      </c>
      <c r="BZ2700" s="4" t="str">
        <f t="shared" si="3592"/>
        <v>BZ$2686</v>
      </c>
      <c r="CA2700" s="4" t="str">
        <f t="shared" si="3592"/>
        <v>CA$2686</v>
      </c>
      <c r="CB2700" s="4" t="str">
        <f t="shared" si="3592"/>
        <v>CB$2686</v>
      </c>
      <c r="CC2700" s="4" t="str">
        <f t="shared" si="3592"/>
        <v>CC$2686</v>
      </c>
      <c r="CD2700" s="4" t="str">
        <f t="shared" si="3592"/>
        <v>CD$2686</v>
      </c>
      <c r="CE2700" s="4" t="str">
        <f t="shared" ref="CE2700:CK2700" si="3593">ADDRESS(ROW(CE2686),COLUMN(CE2686),2)</f>
        <v>CE$2686</v>
      </c>
      <c r="CF2700" s="4" t="str">
        <f t="shared" si="3593"/>
        <v>CF$2686</v>
      </c>
      <c r="CG2700" s="4" t="str">
        <f t="shared" si="3593"/>
        <v>CG$2686</v>
      </c>
      <c r="CH2700" s="4" t="str">
        <f t="shared" si="3593"/>
        <v>CH$2686</v>
      </c>
      <c r="CI2700" s="4" t="str">
        <f t="shared" si="3593"/>
        <v>CI$2686</v>
      </c>
      <c r="CJ2700" s="4" t="str">
        <f t="shared" si="3593"/>
        <v>CJ$2686</v>
      </c>
      <c r="CK2700" s="4" t="str">
        <f t="shared" si="3593"/>
        <v>CK$2686</v>
      </c>
      <c r="CL2700" s="4" t="str">
        <f t="shared" ref="CL2700" si="3594">ADDRESS(ROW(CL2686),COLUMN(CL2686),2)</f>
        <v>CL$2686</v>
      </c>
    </row>
    <row r="2701" spans="2:90" x14ac:dyDescent="0.4">
      <c r="B2701" s="130" t="str">
        <f>B2674</f>
        <v>Secondary volume driver</v>
      </c>
      <c r="C2701" s="12"/>
      <c r="D2701" s="12" t="s">
        <v>424</v>
      </c>
      <c r="E2701" s="12" t="s">
        <v>906</v>
      </c>
      <c r="F2701" s="12"/>
      <c r="G2701" s="12" t="s">
        <v>330</v>
      </c>
      <c r="H2701" s="12"/>
      <c r="I2701" s="60"/>
      <c r="J2701" s="60"/>
      <c r="K2701" s="15"/>
      <c r="L2701" s="15"/>
      <c r="M2701" s="15"/>
      <c r="N2701" s="15"/>
      <c r="O2701" s="15"/>
      <c r="P2701" s="15"/>
      <c r="R2701" s="15"/>
      <c r="S2701" s="172" t="str">
        <f t="shared" ref="S2701" si="3595">S2674</f>
        <v>S$15</v>
      </c>
      <c r="T2701" s="172" t="str">
        <f t="shared" ref="T2701:AX2701" si="3596">T2674</f>
        <v>T$15</v>
      </c>
      <c r="U2701" s="172" t="str">
        <f t="shared" si="3596"/>
        <v>U$15</v>
      </c>
      <c r="V2701" s="172" t="str">
        <f t="shared" si="3596"/>
        <v>V$15</v>
      </c>
      <c r="W2701" s="172" t="str">
        <f t="shared" si="3596"/>
        <v>W$15</v>
      </c>
      <c r="X2701" s="172" t="str">
        <f t="shared" si="3596"/>
        <v>X$15</v>
      </c>
      <c r="Y2701" s="172" t="str">
        <f t="shared" si="3596"/>
        <v>Y$15</v>
      </c>
      <c r="Z2701" s="172" t="str">
        <f t="shared" si="3596"/>
        <v>Z$15</v>
      </c>
      <c r="AA2701" s="172" t="str">
        <f t="shared" si="3596"/>
        <v>AA$15</v>
      </c>
      <c r="AB2701" s="172" t="str">
        <f t="shared" si="3596"/>
        <v>AB$15</v>
      </c>
      <c r="AC2701" s="172" t="str">
        <f t="shared" si="3596"/>
        <v>AC$15</v>
      </c>
      <c r="AD2701" s="172" t="str">
        <f t="shared" si="3596"/>
        <v>AD$15</v>
      </c>
      <c r="AE2701" s="172" t="str">
        <f t="shared" si="3596"/>
        <v>AE$15</v>
      </c>
      <c r="AF2701" s="172" t="str">
        <f t="shared" si="3596"/>
        <v>AF$15</v>
      </c>
      <c r="AG2701" s="172" t="str">
        <f t="shared" si="3596"/>
        <v>AG$15</v>
      </c>
      <c r="AH2701" s="172" t="str">
        <f t="shared" si="3596"/>
        <v>AH$15</v>
      </c>
      <c r="AI2701" s="172" t="str">
        <f t="shared" si="3596"/>
        <v>AI$15</v>
      </c>
      <c r="AJ2701" s="172" t="str">
        <f t="shared" si="3596"/>
        <v>AJ$15</v>
      </c>
      <c r="AK2701" s="172" t="str">
        <f t="shared" si="3596"/>
        <v>AK$15</v>
      </c>
      <c r="AL2701" s="172" t="str">
        <f t="shared" si="3596"/>
        <v>AL$15</v>
      </c>
      <c r="AM2701" s="172" t="str">
        <f t="shared" si="3596"/>
        <v>AM$15</v>
      </c>
      <c r="AN2701" s="172" t="str">
        <f t="shared" si="3596"/>
        <v>AN$15</v>
      </c>
      <c r="AO2701" s="172" t="str">
        <f t="shared" si="3596"/>
        <v>AO$15</v>
      </c>
      <c r="AP2701" s="172" t="str">
        <f t="shared" si="3596"/>
        <v>AP$15</v>
      </c>
      <c r="AQ2701" s="172" t="str">
        <f t="shared" si="3596"/>
        <v>AQ$15</v>
      </c>
      <c r="AR2701" s="172" t="str">
        <f t="shared" si="3596"/>
        <v>AR$15</v>
      </c>
      <c r="AS2701" s="172" t="str">
        <f t="shared" si="3596"/>
        <v>AS$15</v>
      </c>
      <c r="AT2701" s="172" t="str">
        <f t="shared" si="3596"/>
        <v>AT$15</v>
      </c>
      <c r="AU2701" s="172" t="str">
        <f t="shared" si="3596"/>
        <v>AU$15</v>
      </c>
      <c r="AV2701" s="172" t="str">
        <f t="shared" si="3596"/>
        <v>AV$15</v>
      </c>
      <c r="AW2701" s="172" t="str">
        <f t="shared" si="3596"/>
        <v>AW$15</v>
      </c>
      <c r="AX2701" s="172" t="str">
        <f t="shared" si="3596"/>
        <v>AX$15</v>
      </c>
      <c r="AY2701" s="172" t="str">
        <f t="shared" ref="AY2701:CD2701" si="3597">AY2674</f>
        <v>AY$15</v>
      </c>
      <c r="AZ2701" s="172" t="str">
        <f t="shared" si="3597"/>
        <v>AZ$15</v>
      </c>
      <c r="BA2701" s="172" t="str">
        <f t="shared" si="3597"/>
        <v>BA$15</v>
      </c>
      <c r="BB2701" s="172" t="str">
        <f t="shared" si="3597"/>
        <v>BB$15</v>
      </c>
      <c r="BC2701" s="172" t="str">
        <f t="shared" si="3597"/>
        <v>BC$15</v>
      </c>
      <c r="BD2701" s="172" t="str">
        <f t="shared" si="3597"/>
        <v>BD$15</v>
      </c>
      <c r="BE2701" s="172" t="str">
        <f t="shared" si="3597"/>
        <v>BE$15</v>
      </c>
      <c r="BF2701" s="172" t="str">
        <f t="shared" si="3597"/>
        <v>BF$15</v>
      </c>
      <c r="BG2701" s="172" t="str">
        <f t="shared" si="3597"/>
        <v>BG$15</v>
      </c>
      <c r="BH2701" s="172" t="str">
        <f t="shared" si="3597"/>
        <v>BH$15</v>
      </c>
      <c r="BI2701" s="172" t="str">
        <f t="shared" si="3597"/>
        <v>BI$15</v>
      </c>
      <c r="BJ2701" s="172" t="str">
        <f t="shared" si="3597"/>
        <v>BJ$15</v>
      </c>
      <c r="BK2701" s="172" t="str">
        <f t="shared" si="3597"/>
        <v>BK$15</v>
      </c>
      <c r="BL2701" s="172" t="str">
        <f t="shared" si="3597"/>
        <v>BL$15</v>
      </c>
      <c r="BM2701" s="172" t="str">
        <f t="shared" si="3597"/>
        <v>BM$15</v>
      </c>
      <c r="BN2701" s="172" t="str">
        <f t="shared" si="3597"/>
        <v>BN$15</v>
      </c>
      <c r="BO2701" s="172" t="str">
        <f t="shared" si="3597"/>
        <v>BO$15</v>
      </c>
      <c r="BP2701" s="172" t="str">
        <f t="shared" si="3597"/>
        <v>BP$15</v>
      </c>
      <c r="BQ2701" s="172" t="str">
        <f t="shared" si="3597"/>
        <v>BQ$15</v>
      </c>
      <c r="BR2701" s="172" t="str">
        <f t="shared" si="3597"/>
        <v>BR$15</v>
      </c>
      <c r="BS2701" s="172" t="str">
        <f t="shared" si="3597"/>
        <v>BS$15</v>
      </c>
      <c r="BT2701" s="172" t="str">
        <f t="shared" si="3597"/>
        <v>BT$15</v>
      </c>
      <c r="BU2701" s="172" t="str">
        <f t="shared" si="3597"/>
        <v>BU$15</v>
      </c>
      <c r="BV2701" s="172" t="str">
        <f t="shared" si="3597"/>
        <v>BV$15</v>
      </c>
      <c r="BW2701" s="172" t="str">
        <f t="shared" si="3597"/>
        <v>BW$15</v>
      </c>
      <c r="BX2701" s="172" t="str">
        <f t="shared" si="3597"/>
        <v>BX$15</v>
      </c>
      <c r="BY2701" s="172" t="str">
        <f t="shared" si="3597"/>
        <v>BY$15</v>
      </c>
      <c r="BZ2701" s="172" t="str">
        <f t="shared" si="3597"/>
        <v>BZ$15</v>
      </c>
      <c r="CA2701" s="172" t="str">
        <f t="shared" si="3597"/>
        <v>CA$15</v>
      </c>
      <c r="CB2701" s="172" t="str">
        <f t="shared" si="3597"/>
        <v>CB$15</v>
      </c>
      <c r="CC2701" s="172" t="str">
        <f t="shared" si="3597"/>
        <v>CC$15</v>
      </c>
      <c r="CD2701" s="172" t="str">
        <f t="shared" si="3597"/>
        <v>CD$15</v>
      </c>
      <c r="CE2701" s="172" t="str">
        <f t="shared" ref="CE2701:CK2701" si="3598">CE2674</f>
        <v>CE$15</v>
      </c>
      <c r="CF2701" s="172" t="str">
        <f t="shared" si="3598"/>
        <v>CF$15</v>
      </c>
      <c r="CG2701" s="172" t="str">
        <f t="shared" si="3598"/>
        <v>CG$15</v>
      </c>
      <c r="CH2701" s="172" t="str">
        <f t="shared" si="3598"/>
        <v>CH$15</v>
      </c>
      <c r="CI2701" s="172" t="str">
        <f t="shared" si="3598"/>
        <v>CI$15</v>
      </c>
      <c r="CJ2701" s="172" t="str">
        <f t="shared" si="3598"/>
        <v>CJ$15</v>
      </c>
      <c r="CK2701" s="172" t="str">
        <f t="shared" si="3598"/>
        <v>CK$15</v>
      </c>
      <c r="CL2701" s="172" t="str">
        <f t="shared" ref="CL2701" si="3599">CL2674</f>
        <v>CL$15</v>
      </c>
    </row>
    <row r="2702" spans="2:90" x14ac:dyDescent="0.4">
      <c r="C2702" s="12"/>
      <c r="D2702" s="12"/>
      <c r="E2702" s="12" t="s">
        <v>906</v>
      </c>
      <c r="F2702" s="12"/>
      <c r="G2702" s="12"/>
      <c r="H2702" s="12"/>
      <c r="I2702" s="60"/>
      <c r="J2702" s="60"/>
      <c r="K2702" s="15"/>
      <c r="L2702" s="15"/>
      <c r="M2702" s="15"/>
      <c r="N2702" s="15"/>
      <c r="O2702" s="15"/>
      <c r="P2702" s="15"/>
      <c r="R2702" s="15"/>
      <c r="S2702" s="76"/>
      <c r="T2702" s="76"/>
      <c r="U2702" s="76"/>
      <c r="V2702" s="76"/>
      <c r="W2702" s="76"/>
      <c r="X2702" s="76"/>
      <c r="Y2702" s="76"/>
      <c r="Z2702" s="76"/>
      <c r="AA2702" s="76"/>
      <c r="AB2702" s="76"/>
      <c r="AC2702" s="76"/>
      <c r="AD2702" s="76"/>
      <c r="AE2702" s="76"/>
      <c r="AF2702" s="76"/>
      <c r="AG2702" s="76"/>
      <c r="AH2702" s="76"/>
      <c r="AI2702" s="76"/>
      <c r="AJ2702" s="76"/>
      <c r="AK2702" s="76"/>
      <c r="AL2702" s="76"/>
      <c r="AM2702" s="76"/>
      <c r="AN2702" s="76"/>
      <c r="AO2702" s="76"/>
      <c r="AP2702" s="76"/>
      <c r="AQ2702" s="76"/>
      <c r="AR2702" s="76"/>
      <c r="AS2702" s="76"/>
      <c r="AT2702" s="76"/>
      <c r="AU2702" s="76"/>
      <c r="AV2702" s="76"/>
      <c r="AW2702" s="76"/>
      <c r="AX2702" s="76"/>
      <c r="AY2702" s="76"/>
      <c r="AZ2702" s="76"/>
      <c r="BA2702" s="76"/>
      <c r="BB2702" s="76"/>
      <c r="BC2702" s="76"/>
      <c r="BD2702" s="76"/>
      <c r="BE2702" s="76"/>
      <c r="BF2702" s="76"/>
      <c r="BG2702" s="76"/>
      <c r="BH2702" s="76"/>
      <c r="BI2702" s="76"/>
      <c r="BJ2702" s="76"/>
      <c r="BK2702" s="76"/>
      <c r="BL2702" s="76"/>
      <c r="BM2702" s="76"/>
      <c r="BN2702" s="76"/>
      <c r="BO2702" s="76"/>
      <c r="BP2702" s="76"/>
      <c r="BQ2702" s="76"/>
      <c r="BR2702" s="76"/>
      <c r="BS2702" s="76"/>
      <c r="BT2702" s="76"/>
      <c r="BU2702" s="76"/>
      <c r="BV2702" s="76"/>
      <c r="BW2702" s="76"/>
      <c r="BX2702" s="76"/>
      <c r="BY2702" s="76"/>
      <c r="BZ2702" s="76"/>
      <c r="CA2702" s="76"/>
      <c r="CB2702" s="76"/>
      <c r="CC2702" s="76"/>
      <c r="CD2702" s="76"/>
      <c r="CE2702" s="76"/>
      <c r="CF2702" s="76"/>
      <c r="CG2702" s="76"/>
      <c r="CH2702" s="76"/>
      <c r="CI2702" s="76"/>
      <c r="CJ2702" s="76"/>
      <c r="CK2702" s="76"/>
      <c r="CL2702" s="76"/>
    </row>
    <row r="2703" spans="2:90" x14ac:dyDescent="0.4">
      <c r="B2703" s="168" t="s">
        <v>487</v>
      </c>
      <c r="C2703" s="167"/>
      <c r="D2703" s="167"/>
      <c r="E2703" s="167" t="s">
        <v>906</v>
      </c>
      <c r="F2703" s="167"/>
      <c r="G2703" s="167"/>
      <c r="H2703" s="167"/>
      <c r="I2703" s="169"/>
      <c r="J2703" s="169"/>
      <c r="K2703" s="190"/>
      <c r="L2703" s="190"/>
      <c r="M2703" s="190"/>
      <c r="N2703" s="190"/>
      <c r="O2703" s="190"/>
      <c r="P2703" s="190"/>
      <c r="R2703" s="191"/>
      <c r="S2703" s="167"/>
      <c r="T2703" s="167"/>
      <c r="U2703" s="167"/>
      <c r="V2703" s="167"/>
      <c r="W2703" s="167"/>
      <c r="X2703" s="167"/>
      <c r="Y2703" s="167"/>
      <c r="Z2703" s="167"/>
      <c r="AA2703" s="167"/>
      <c r="AB2703" s="167"/>
      <c r="AC2703" s="167"/>
      <c r="AD2703" s="167"/>
      <c r="AE2703" s="167"/>
      <c r="AF2703" s="167"/>
      <c r="AG2703" s="167"/>
      <c r="AH2703" s="167"/>
      <c r="AI2703" s="167"/>
      <c r="AJ2703" s="167"/>
      <c r="AK2703" s="167"/>
      <c r="AL2703" s="167"/>
      <c r="AM2703" s="167"/>
      <c r="AN2703" s="167"/>
      <c r="AO2703" s="167"/>
      <c r="AP2703" s="167"/>
      <c r="AQ2703" s="167"/>
      <c r="AR2703" s="167"/>
      <c r="AS2703" s="167"/>
      <c r="AT2703" s="167"/>
      <c r="AU2703" s="167"/>
      <c r="AV2703" s="167"/>
      <c r="AW2703" s="167"/>
      <c r="AX2703" s="167"/>
      <c r="AY2703" s="167"/>
      <c r="AZ2703" s="167"/>
      <c r="BA2703" s="167"/>
      <c r="BB2703" s="167"/>
      <c r="BC2703" s="167"/>
      <c r="BD2703" s="167"/>
      <c r="BE2703" s="167"/>
      <c r="BF2703" s="167"/>
      <c r="BG2703" s="167"/>
      <c r="BH2703" s="167"/>
      <c r="BI2703" s="167"/>
      <c r="BJ2703" s="167"/>
      <c r="BK2703" s="167"/>
      <c r="BL2703" s="167"/>
      <c r="BM2703" s="167"/>
      <c r="BN2703" s="167"/>
      <c r="BO2703" s="167"/>
      <c r="BP2703" s="167"/>
      <c r="BQ2703" s="167"/>
      <c r="BR2703" s="167"/>
      <c r="BS2703" s="167"/>
      <c r="BT2703" s="167"/>
      <c r="BU2703" s="167"/>
      <c r="BV2703" s="167"/>
      <c r="BW2703" s="167"/>
      <c r="BX2703" s="167"/>
      <c r="BY2703" s="167"/>
      <c r="BZ2703" s="167"/>
      <c r="CA2703" s="167"/>
      <c r="CB2703" s="167"/>
      <c r="CC2703" s="167"/>
      <c r="CD2703" s="167"/>
      <c r="CE2703" s="167"/>
      <c r="CF2703" s="167"/>
      <c r="CG2703" s="167"/>
      <c r="CH2703" s="167"/>
      <c r="CI2703" s="167"/>
      <c r="CJ2703" s="167"/>
      <c r="CK2703" s="167"/>
      <c r="CL2703" s="167"/>
    </row>
    <row r="2704" spans="2:90" x14ac:dyDescent="0.4">
      <c r="B2704" s="168" t="s">
        <v>489</v>
      </c>
      <c r="C2704" s="167"/>
      <c r="D2704" s="167"/>
      <c r="E2704" s="167" t="s">
        <v>906</v>
      </c>
      <c r="F2704" s="167"/>
      <c r="G2704" s="167"/>
      <c r="H2704" s="167"/>
      <c r="I2704" s="169"/>
      <c r="J2704" s="169"/>
      <c r="K2704" s="190"/>
      <c r="L2704" s="190"/>
      <c r="M2704" s="190"/>
      <c r="N2704" s="190"/>
      <c r="O2704" s="190"/>
      <c r="P2704" s="190"/>
      <c r="R2704" s="191"/>
      <c r="S2704" s="167"/>
      <c r="T2704" s="167"/>
      <c r="U2704" s="167"/>
      <c r="V2704" s="167"/>
      <c r="W2704" s="167"/>
      <c r="X2704" s="167"/>
      <c r="Y2704" s="167"/>
      <c r="Z2704" s="167"/>
      <c r="AA2704" s="167"/>
      <c r="AB2704" s="167"/>
      <c r="AC2704" s="167"/>
      <c r="AD2704" s="167"/>
      <c r="AE2704" s="167"/>
      <c r="AF2704" s="167"/>
      <c r="AG2704" s="167"/>
      <c r="AH2704" s="167"/>
      <c r="AI2704" s="167"/>
      <c r="AJ2704" s="167"/>
      <c r="AK2704" s="167"/>
      <c r="AL2704" s="167"/>
      <c r="AM2704" s="167"/>
      <c r="AN2704" s="167"/>
      <c r="AO2704" s="167"/>
      <c r="AP2704" s="167"/>
      <c r="AQ2704" s="167"/>
      <c r="AR2704" s="167"/>
      <c r="AS2704" s="167"/>
      <c r="AT2704" s="167"/>
      <c r="AU2704" s="167"/>
      <c r="AV2704" s="167"/>
      <c r="AW2704" s="167"/>
      <c r="AX2704" s="167"/>
      <c r="AY2704" s="167"/>
      <c r="AZ2704" s="167"/>
      <c r="BA2704" s="167"/>
      <c r="BB2704" s="167"/>
      <c r="BC2704" s="167"/>
      <c r="BD2704" s="167"/>
      <c r="BE2704" s="167"/>
      <c r="BF2704" s="167"/>
      <c r="BG2704" s="167"/>
      <c r="BH2704" s="167"/>
      <c r="BI2704" s="167"/>
      <c r="BJ2704" s="167"/>
      <c r="BK2704" s="167"/>
      <c r="BL2704" s="167"/>
      <c r="BM2704" s="167"/>
      <c r="BN2704" s="167"/>
      <c r="BO2704" s="167"/>
      <c r="BP2704" s="167"/>
      <c r="BQ2704" s="167"/>
      <c r="BR2704" s="167"/>
      <c r="BS2704" s="167"/>
      <c r="BT2704" s="167"/>
      <c r="BU2704" s="167"/>
      <c r="BV2704" s="167"/>
      <c r="BW2704" s="167"/>
      <c r="BX2704" s="167"/>
      <c r="BY2704" s="167"/>
      <c r="BZ2704" s="167"/>
      <c r="CA2704" s="167"/>
      <c r="CB2704" s="167"/>
      <c r="CC2704" s="167"/>
      <c r="CD2704" s="167"/>
      <c r="CE2704" s="167"/>
      <c r="CF2704" s="167"/>
      <c r="CG2704" s="167"/>
      <c r="CH2704" s="167"/>
      <c r="CI2704" s="167"/>
      <c r="CJ2704" s="167"/>
      <c r="CK2704" s="167"/>
      <c r="CL2704" s="167"/>
    </row>
    <row r="2705" spans="2:90" x14ac:dyDescent="0.4">
      <c r="B2705" s="168" t="s">
        <v>459</v>
      </c>
      <c r="C2705" s="167"/>
      <c r="D2705" s="167"/>
      <c r="E2705" s="167" t="s">
        <v>906</v>
      </c>
      <c r="F2705" s="167"/>
      <c r="G2705" s="167"/>
      <c r="H2705" s="167"/>
      <c r="I2705" s="169"/>
      <c r="J2705" s="169"/>
      <c r="K2705" s="190"/>
      <c r="L2705" s="190"/>
      <c r="M2705" s="190"/>
      <c r="N2705" s="190"/>
      <c r="O2705" s="190"/>
      <c r="P2705" s="190"/>
      <c r="R2705" s="191"/>
      <c r="S2705" s="192" t="str">
        <f t="shared" ref="S2705:AX2705" si="3600">S$16</f>
        <v>S$12</v>
      </c>
      <c r="T2705" s="192" t="str">
        <f t="shared" si="3600"/>
        <v>T$12</v>
      </c>
      <c r="U2705" s="192" t="str">
        <f t="shared" si="3600"/>
        <v>U$12</v>
      </c>
      <c r="V2705" s="192" t="str">
        <f t="shared" si="3600"/>
        <v>V$12</v>
      </c>
      <c r="W2705" s="192" t="str">
        <f t="shared" si="3600"/>
        <v>W$12</v>
      </c>
      <c r="X2705" s="192" t="str">
        <f t="shared" si="3600"/>
        <v>X$12</v>
      </c>
      <c r="Y2705" s="192" t="str">
        <f t="shared" si="3600"/>
        <v>Y$12</v>
      </c>
      <c r="Z2705" s="192" t="str">
        <f t="shared" si="3600"/>
        <v>Z$12</v>
      </c>
      <c r="AA2705" s="192" t="str">
        <f t="shared" si="3600"/>
        <v>AA$12</v>
      </c>
      <c r="AB2705" s="192" t="str">
        <f t="shared" si="3600"/>
        <v>AB$12</v>
      </c>
      <c r="AC2705" s="192" t="str">
        <f t="shared" si="3600"/>
        <v>AC$12</v>
      </c>
      <c r="AD2705" s="192" t="str">
        <f t="shared" si="3600"/>
        <v>AD$12</v>
      </c>
      <c r="AE2705" s="192" t="str">
        <f t="shared" si="3600"/>
        <v>AE$12</v>
      </c>
      <c r="AF2705" s="192" t="str">
        <f t="shared" si="3600"/>
        <v>AF$12</v>
      </c>
      <c r="AG2705" s="192" t="str">
        <f t="shared" si="3600"/>
        <v>AG$12</v>
      </c>
      <c r="AH2705" s="192" t="str">
        <f t="shared" si="3600"/>
        <v>AH$12</v>
      </c>
      <c r="AI2705" s="192" t="str">
        <f t="shared" si="3600"/>
        <v>AI$12</v>
      </c>
      <c r="AJ2705" s="192" t="str">
        <f t="shared" si="3600"/>
        <v>AJ$12</v>
      </c>
      <c r="AK2705" s="192" t="str">
        <f t="shared" si="3600"/>
        <v>AK$12</v>
      </c>
      <c r="AL2705" s="192" t="str">
        <f t="shared" si="3600"/>
        <v>AL$12</v>
      </c>
      <c r="AM2705" s="192" t="str">
        <f t="shared" si="3600"/>
        <v>AM$12</v>
      </c>
      <c r="AN2705" s="192" t="str">
        <f t="shared" si="3600"/>
        <v>AN$12</v>
      </c>
      <c r="AO2705" s="192" t="str">
        <f t="shared" si="3600"/>
        <v>AO$12</v>
      </c>
      <c r="AP2705" s="192" t="str">
        <f t="shared" si="3600"/>
        <v>AP$12</v>
      </c>
      <c r="AQ2705" s="192" t="str">
        <f t="shared" si="3600"/>
        <v>AQ$12</v>
      </c>
      <c r="AR2705" s="192" t="str">
        <f t="shared" si="3600"/>
        <v>AR$12</v>
      </c>
      <c r="AS2705" s="192" t="str">
        <f t="shared" si="3600"/>
        <v>AS$12</v>
      </c>
      <c r="AT2705" s="192" t="str">
        <f t="shared" si="3600"/>
        <v>AT$12</v>
      </c>
      <c r="AU2705" s="192" t="str">
        <f t="shared" si="3600"/>
        <v>AU$12</v>
      </c>
      <c r="AV2705" s="192" t="str">
        <f t="shared" si="3600"/>
        <v>AV$12</v>
      </c>
      <c r="AW2705" s="192" t="str">
        <f t="shared" si="3600"/>
        <v>AW$12</v>
      </c>
      <c r="AX2705" s="192" t="str">
        <f t="shared" si="3600"/>
        <v>AX$12</v>
      </c>
      <c r="AY2705" s="192" t="str">
        <f t="shared" ref="AY2705:CD2705" si="3601">AY$16</f>
        <v>AY$12</v>
      </c>
      <c r="AZ2705" s="192" t="str">
        <f t="shared" si="3601"/>
        <v>AZ$12</v>
      </c>
      <c r="BA2705" s="192" t="str">
        <f t="shared" si="3601"/>
        <v>BA$12</v>
      </c>
      <c r="BB2705" s="192" t="str">
        <f t="shared" si="3601"/>
        <v>BB$12</v>
      </c>
      <c r="BC2705" s="192" t="str">
        <f t="shared" si="3601"/>
        <v>BC$12</v>
      </c>
      <c r="BD2705" s="192" t="str">
        <f t="shared" si="3601"/>
        <v>BD$12</v>
      </c>
      <c r="BE2705" s="192" t="str">
        <f t="shared" si="3601"/>
        <v>BE$12</v>
      </c>
      <c r="BF2705" s="192" t="str">
        <f t="shared" si="3601"/>
        <v>BF$12</v>
      </c>
      <c r="BG2705" s="192" t="str">
        <f t="shared" si="3601"/>
        <v>BG$12</v>
      </c>
      <c r="BH2705" s="192" t="str">
        <f t="shared" si="3601"/>
        <v>BH$12</v>
      </c>
      <c r="BI2705" s="192" t="str">
        <f t="shared" si="3601"/>
        <v>BI$12</v>
      </c>
      <c r="BJ2705" s="192" t="str">
        <f t="shared" si="3601"/>
        <v>BJ$12</v>
      </c>
      <c r="BK2705" s="192" t="str">
        <f t="shared" si="3601"/>
        <v>BK$12</v>
      </c>
      <c r="BL2705" s="192" t="str">
        <f t="shared" si="3601"/>
        <v>BL$12</v>
      </c>
      <c r="BM2705" s="192" t="str">
        <f t="shared" si="3601"/>
        <v>BM$12</v>
      </c>
      <c r="BN2705" s="192" t="str">
        <f t="shared" si="3601"/>
        <v>BN$12</v>
      </c>
      <c r="BO2705" s="192" t="str">
        <f t="shared" si="3601"/>
        <v>BO$12</v>
      </c>
      <c r="BP2705" s="192" t="str">
        <f t="shared" si="3601"/>
        <v>BP$12</v>
      </c>
      <c r="BQ2705" s="192" t="str">
        <f t="shared" si="3601"/>
        <v>BQ$12</v>
      </c>
      <c r="BR2705" s="192" t="str">
        <f t="shared" si="3601"/>
        <v>BR$12</v>
      </c>
      <c r="BS2705" s="192" t="str">
        <f t="shared" si="3601"/>
        <v>BS$12</v>
      </c>
      <c r="BT2705" s="192" t="str">
        <f t="shared" si="3601"/>
        <v>BT$12</v>
      </c>
      <c r="BU2705" s="192" t="str">
        <f t="shared" si="3601"/>
        <v>BU$12</v>
      </c>
      <c r="BV2705" s="192" t="str">
        <f t="shared" si="3601"/>
        <v>BV$12</v>
      </c>
      <c r="BW2705" s="192" t="str">
        <f t="shared" si="3601"/>
        <v>BW$12</v>
      </c>
      <c r="BX2705" s="192" t="str">
        <f t="shared" si="3601"/>
        <v>BX$12</v>
      </c>
      <c r="BY2705" s="192" t="str">
        <f t="shared" si="3601"/>
        <v>BY$12</v>
      </c>
      <c r="BZ2705" s="192" t="str">
        <f t="shared" si="3601"/>
        <v>BZ$12</v>
      </c>
      <c r="CA2705" s="192" t="str">
        <f t="shared" si="3601"/>
        <v>CA$12</v>
      </c>
      <c r="CB2705" s="192" t="str">
        <f t="shared" si="3601"/>
        <v>CB$12</v>
      </c>
      <c r="CC2705" s="192" t="str">
        <f t="shared" si="3601"/>
        <v>CC$12</v>
      </c>
      <c r="CD2705" s="192" t="str">
        <f t="shared" si="3601"/>
        <v>CD$12</v>
      </c>
      <c r="CE2705" s="192" t="str">
        <f t="shared" ref="CE2705:CL2705" si="3602">CE$16</f>
        <v>CE$12</v>
      </c>
      <c r="CF2705" s="192" t="str">
        <f t="shared" si="3602"/>
        <v>CF$12</v>
      </c>
      <c r="CG2705" s="192" t="str">
        <f t="shared" si="3602"/>
        <v>CG$12</v>
      </c>
      <c r="CH2705" s="192" t="str">
        <f t="shared" si="3602"/>
        <v>CH$12</v>
      </c>
      <c r="CI2705" s="192" t="str">
        <f t="shared" si="3602"/>
        <v>CI$12</v>
      </c>
      <c r="CJ2705" s="192" t="str">
        <f t="shared" si="3602"/>
        <v>CJ$12</v>
      </c>
      <c r="CK2705" s="192" t="str">
        <f t="shared" si="3602"/>
        <v>CK$12</v>
      </c>
      <c r="CL2705" s="192" t="str">
        <f t="shared" si="3602"/>
        <v>CL$12</v>
      </c>
    </row>
    <row r="2706" spans="2:90" x14ac:dyDescent="0.4">
      <c r="B2706" s="168" t="s">
        <v>460</v>
      </c>
      <c r="C2706" s="193"/>
      <c r="D2706" s="193"/>
      <c r="E2706" s="193" t="s">
        <v>906</v>
      </c>
      <c r="F2706" s="193"/>
      <c r="G2706" s="193"/>
      <c r="H2706" s="193"/>
      <c r="I2706" s="194"/>
      <c r="J2706" s="194"/>
      <c r="K2706" s="195"/>
      <c r="L2706" s="195"/>
      <c r="M2706" s="195"/>
      <c r="N2706" s="195"/>
      <c r="O2706" s="195"/>
      <c r="P2706" s="195"/>
      <c r="R2706" s="195"/>
      <c r="S2706" s="192" t="str">
        <f t="shared" ref="S2706:AX2706" si="3603">S$17</f>
        <v>S$13</v>
      </c>
      <c r="T2706" s="192" t="str">
        <f t="shared" si="3603"/>
        <v>T$13</v>
      </c>
      <c r="U2706" s="192" t="str">
        <f t="shared" si="3603"/>
        <v>U$13</v>
      </c>
      <c r="V2706" s="192" t="str">
        <f t="shared" si="3603"/>
        <v>V$13</v>
      </c>
      <c r="W2706" s="192" t="str">
        <f t="shared" si="3603"/>
        <v>W$13</v>
      </c>
      <c r="X2706" s="192" t="str">
        <f t="shared" si="3603"/>
        <v>X$13</v>
      </c>
      <c r="Y2706" s="192" t="str">
        <f t="shared" si="3603"/>
        <v>Y$13</v>
      </c>
      <c r="Z2706" s="192" t="str">
        <f t="shared" si="3603"/>
        <v>Z$13</v>
      </c>
      <c r="AA2706" s="192" t="str">
        <f t="shared" si="3603"/>
        <v>AA$13</v>
      </c>
      <c r="AB2706" s="192" t="str">
        <f t="shared" si="3603"/>
        <v>AB$13</v>
      </c>
      <c r="AC2706" s="192" t="str">
        <f t="shared" si="3603"/>
        <v>AC$13</v>
      </c>
      <c r="AD2706" s="192" t="str">
        <f t="shared" si="3603"/>
        <v>AD$13</v>
      </c>
      <c r="AE2706" s="192" t="str">
        <f t="shared" si="3603"/>
        <v>AE$13</v>
      </c>
      <c r="AF2706" s="192" t="str">
        <f t="shared" si="3603"/>
        <v>AF$13</v>
      </c>
      <c r="AG2706" s="192" t="str">
        <f t="shared" si="3603"/>
        <v>AG$13</v>
      </c>
      <c r="AH2706" s="192" t="str">
        <f t="shared" si="3603"/>
        <v>AH$13</v>
      </c>
      <c r="AI2706" s="192" t="str">
        <f t="shared" si="3603"/>
        <v>AI$13</v>
      </c>
      <c r="AJ2706" s="192" t="str">
        <f t="shared" si="3603"/>
        <v>AJ$13</v>
      </c>
      <c r="AK2706" s="192" t="str">
        <f t="shared" si="3603"/>
        <v>AK$13</v>
      </c>
      <c r="AL2706" s="192" t="str">
        <f t="shared" si="3603"/>
        <v>AL$13</v>
      </c>
      <c r="AM2706" s="192" t="str">
        <f t="shared" si="3603"/>
        <v>AM$13</v>
      </c>
      <c r="AN2706" s="192" t="str">
        <f t="shared" si="3603"/>
        <v>AN$13</v>
      </c>
      <c r="AO2706" s="192" t="str">
        <f t="shared" si="3603"/>
        <v>AO$13</v>
      </c>
      <c r="AP2706" s="192" t="str">
        <f t="shared" si="3603"/>
        <v>AP$13</v>
      </c>
      <c r="AQ2706" s="192" t="str">
        <f t="shared" si="3603"/>
        <v>AQ$13</v>
      </c>
      <c r="AR2706" s="192" t="str">
        <f t="shared" si="3603"/>
        <v>AR$13</v>
      </c>
      <c r="AS2706" s="192" t="str">
        <f t="shared" si="3603"/>
        <v>AS$13</v>
      </c>
      <c r="AT2706" s="192" t="str">
        <f t="shared" si="3603"/>
        <v>AT$13</v>
      </c>
      <c r="AU2706" s="192" t="str">
        <f t="shared" si="3603"/>
        <v>AU$13</v>
      </c>
      <c r="AV2706" s="192" t="str">
        <f t="shared" si="3603"/>
        <v>AV$13</v>
      </c>
      <c r="AW2706" s="192" t="str">
        <f t="shared" si="3603"/>
        <v>AW$13</v>
      </c>
      <c r="AX2706" s="192" t="str">
        <f t="shared" si="3603"/>
        <v>AX$13</v>
      </c>
      <c r="AY2706" s="192" t="str">
        <f t="shared" ref="AY2706:CD2706" si="3604">AY$17</f>
        <v>AY$13</v>
      </c>
      <c r="AZ2706" s="192" t="str">
        <f t="shared" si="3604"/>
        <v>AZ$13</v>
      </c>
      <c r="BA2706" s="192" t="str">
        <f t="shared" si="3604"/>
        <v>BA$13</v>
      </c>
      <c r="BB2706" s="192" t="str">
        <f t="shared" si="3604"/>
        <v>BB$13</v>
      </c>
      <c r="BC2706" s="192" t="str">
        <f t="shared" si="3604"/>
        <v>BC$13</v>
      </c>
      <c r="BD2706" s="192" t="str">
        <f t="shared" si="3604"/>
        <v>BD$13</v>
      </c>
      <c r="BE2706" s="192" t="str">
        <f t="shared" si="3604"/>
        <v>BE$13</v>
      </c>
      <c r="BF2706" s="192" t="str">
        <f t="shared" si="3604"/>
        <v>BF$13</v>
      </c>
      <c r="BG2706" s="192" t="str">
        <f t="shared" si="3604"/>
        <v>BG$13</v>
      </c>
      <c r="BH2706" s="192" t="str">
        <f t="shared" si="3604"/>
        <v>BH$13</v>
      </c>
      <c r="BI2706" s="192" t="str">
        <f t="shared" si="3604"/>
        <v>BI$13</v>
      </c>
      <c r="BJ2706" s="192" t="str">
        <f t="shared" si="3604"/>
        <v>BJ$13</v>
      </c>
      <c r="BK2706" s="192" t="str">
        <f t="shared" si="3604"/>
        <v>BK$13</v>
      </c>
      <c r="BL2706" s="192" t="str">
        <f t="shared" si="3604"/>
        <v>BL$13</v>
      </c>
      <c r="BM2706" s="192" t="str">
        <f t="shared" si="3604"/>
        <v>BM$13</v>
      </c>
      <c r="BN2706" s="192" t="str">
        <f t="shared" si="3604"/>
        <v>BN$13</v>
      </c>
      <c r="BO2706" s="192" t="str">
        <f t="shared" si="3604"/>
        <v>BO$13</v>
      </c>
      <c r="BP2706" s="192" t="str">
        <f t="shared" si="3604"/>
        <v>BP$13</v>
      </c>
      <c r="BQ2706" s="192" t="str">
        <f t="shared" si="3604"/>
        <v>BQ$13</v>
      </c>
      <c r="BR2706" s="192" t="str">
        <f t="shared" si="3604"/>
        <v>BR$13</v>
      </c>
      <c r="BS2706" s="192" t="str">
        <f t="shared" si="3604"/>
        <v>BS$13</v>
      </c>
      <c r="BT2706" s="192" t="str">
        <f t="shared" si="3604"/>
        <v>BT$13</v>
      </c>
      <c r="BU2706" s="192" t="str">
        <f t="shared" si="3604"/>
        <v>BU$13</v>
      </c>
      <c r="BV2706" s="192" t="str">
        <f t="shared" si="3604"/>
        <v>BV$13</v>
      </c>
      <c r="BW2706" s="192" t="str">
        <f t="shared" si="3604"/>
        <v>BW$13</v>
      </c>
      <c r="BX2706" s="192" t="str">
        <f t="shared" si="3604"/>
        <v>BX$13</v>
      </c>
      <c r="BY2706" s="192" t="str">
        <f t="shared" si="3604"/>
        <v>BY$13</v>
      </c>
      <c r="BZ2706" s="192" t="str">
        <f t="shared" si="3604"/>
        <v>BZ$13</v>
      </c>
      <c r="CA2706" s="192" t="str">
        <f t="shared" si="3604"/>
        <v>CA$13</v>
      </c>
      <c r="CB2706" s="192" t="str">
        <f t="shared" si="3604"/>
        <v>CB$13</v>
      </c>
      <c r="CC2706" s="192" t="str">
        <f t="shared" si="3604"/>
        <v>CC$13</v>
      </c>
      <c r="CD2706" s="192" t="str">
        <f t="shared" si="3604"/>
        <v>CD$13</v>
      </c>
      <c r="CE2706" s="192" t="str">
        <f t="shared" ref="CE2706:CL2706" si="3605">CE$17</f>
        <v>CE$13</v>
      </c>
      <c r="CF2706" s="192" t="str">
        <f t="shared" si="3605"/>
        <v>CF$13</v>
      </c>
      <c r="CG2706" s="192" t="str">
        <f t="shared" si="3605"/>
        <v>CG$13</v>
      </c>
      <c r="CH2706" s="192" t="str">
        <f t="shared" si="3605"/>
        <v>CH$13</v>
      </c>
      <c r="CI2706" s="192" t="str">
        <f t="shared" si="3605"/>
        <v>CI$13</v>
      </c>
      <c r="CJ2706" s="192" t="str">
        <f t="shared" si="3605"/>
        <v>CJ$13</v>
      </c>
      <c r="CK2706" s="192" t="str">
        <f t="shared" si="3605"/>
        <v>CK$13</v>
      </c>
      <c r="CL2706" s="192" t="str">
        <f t="shared" si="3605"/>
        <v>CL$13</v>
      </c>
    </row>
    <row r="2707" spans="2:90" x14ac:dyDescent="0.4">
      <c r="B2707" s="168" t="s">
        <v>488</v>
      </c>
      <c r="C2707" s="193"/>
      <c r="D2707" s="193"/>
      <c r="E2707" s="193" t="s">
        <v>906</v>
      </c>
      <c r="F2707" s="193"/>
      <c r="G2707" s="193"/>
      <c r="H2707" s="193"/>
      <c r="I2707" s="194"/>
      <c r="J2707" s="194"/>
      <c r="K2707" s="195"/>
      <c r="L2707" s="195"/>
      <c r="M2707" s="195"/>
      <c r="N2707" s="195"/>
      <c r="O2707" s="195"/>
      <c r="P2707" s="195"/>
      <c r="R2707" s="195"/>
      <c r="S2707" s="183"/>
      <c r="T2707" s="183"/>
      <c r="U2707" s="183"/>
      <c r="V2707" s="183"/>
      <c r="W2707" s="183"/>
      <c r="X2707" s="183"/>
      <c r="Y2707" s="183"/>
      <c r="Z2707" s="183"/>
      <c r="AA2707" s="183"/>
      <c r="AB2707" s="183"/>
      <c r="AC2707" s="183"/>
      <c r="AD2707" s="183"/>
      <c r="AE2707" s="183"/>
      <c r="AF2707" s="183"/>
      <c r="AG2707" s="183"/>
      <c r="AH2707" s="183"/>
      <c r="AI2707" s="183"/>
      <c r="AJ2707" s="183"/>
      <c r="AK2707" s="183"/>
      <c r="AL2707" s="183"/>
      <c r="AM2707" s="183"/>
      <c r="AN2707" s="183"/>
      <c r="AO2707" s="183"/>
      <c r="AP2707" s="183"/>
      <c r="AQ2707" s="183"/>
      <c r="AR2707" s="183"/>
      <c r="AS2707" s="183"/>
      <c r="AT2707" s="183"/>
      <c r="AU2707" s="183"/>
      <c r="AV2707" s="183"/>
      <c r="AW2707" s="183"/>
      <c r="AX2707" s="183"/>
      <c r="AY2707" s="183"/>
      <c r="AZ2707" s="183"/>
      <c r="BA2707" s="183"/>
      <c r="BB2707" s="183"/>
      <c r="BC2707" s="183"/>
      <c r="BD2707" s="183"/>
      <c r="BE2707" s="183"/>
      <c r="BF2707" s="183"/>
      <c r="BG2707" s="183"/>
      <c r="BH2707" s="183"/>
      <c r="BI2707" s="183"/>
      <c r="BJ2707" s="183"/>
      <c r="BK2707" s="183"/>
      <c r="BL2707" s="183"/>
      <c r="BM2707" s="183"/>
      <c r="BN2707" s="183"/>
      <c r="BO2707" s="183"/>
      <c r="BP2707" s="183"/>
      <c r="BQ2707" s="183"/>
      <c r="BR2707" s="183"/>
      <c r="BS2707" s="183"/>
      <c r="BT2707" s="183"/>
      <c r="BU2707" s="183"/>
      <c r="BV2707" s="183"/>
      <c r="BW2707" s="183"/>
      <c r="BX2707" s="183"/>
      <c r="BY2707" s="183"/>
      <c r="BZ2707" s="183"/>
      <c r="CA2707" s="183"/>
      <c r="CB2707" s="183"/>
      <c r="CC2707" s="183"/>
      <c r="CD2707" s="183"/>
      <c r="CE2707" s="183"/>
      <c r="CF2707" s="183"/>
      <c r="CG2707" s="183"/>
      <c r="CH2707" s="183"/>
      <c r="CI2707" s="183"/>
      <c r="CJ2707" s="183"/>
      <c r="CK2707" s="183"/>
      <c r="CL2707" s="183"/>
    </row>
    <row r="2708" spans="2:90" x14ac:dyDescent="0.4">
      <c r="B2708" s="168" t="s">
        <v>501</v>
      </c>
      <c r="C2708" s="193"/>
      <c r="D2708" s="193"/>
      <c r="E2708" s="193" t="s">
        <v>906</v>
      </c>
      <c r="F2708" s="193"/>
      <c r="G2708" s="193"/>
      <c r="H2708" s="193"/>
      <c r="I2708" s="194"/>
      <c r="J2708" s="194"/>
      <c r="K2708" s="195"/>
      <c r="L2708" s="195"/>
      <c r="M2708" s="195"/>
      <c r="N2708" s="195"/>
      <c r="O2708" s="195"/>
      <c r="P2708" s="195"/>
      <c r="R2708" s="195"/>
      <c r="S2708" s="183"/>
      <c r="T2708" s="183"/>
      <c r="U2708" s="183"/>
      <c r="V2708" s="183"/>
      <c r="W2708" s="183"/>
      <c r="X2708" s="183"/>
      <c r="Y2708" s="183"/>
      <c r="Z2708" s="183"/>
      <c r="AA2708" s="183"/>
      <c r="AB2708" s="183"/>
      <c r="AC2708" s="183"/>
      <c r="AD2708" s="183"/>
      <c r="AE2708" s="183"/>
      <c r="AF2708" s="183"/>
      <c r="AG2708" s="183"/>
      <c r="AH2708" s="183"/>
      <c r="AI2708" s="183"/>
      <c r="AJ2708" s="183"/>
      <c r="AK2708" s="183"/>
      <c r="AL2708" s="183"/>
      <c r="AM2708" s="183"/>
      <c r="AN2708" s="183"/>
      <c r="AO2708" s="183"/>
      <c r="AP2708" s="183"/>
      <c r="AQ2708" s="183"/>
      <c r="AR2708" s="183"/>
      <c r="AS2708" s="183"/>
      <c r="AT2708" s="183"/>
      <c r="AU2708" s="183"/>
      <c r="AV2708" s="183"/>
      <c r="AW2708" s="183"/>
      <c r="AX2708" s="183"/>
      <c r="AY2708" s="183"/>
      <c r="AZ2708" s="183"/>
      <c r="BA2708" s="183"/>
      <c r="BB2708" s="183"/>
      <c r="BC2708" s="183"/>
      <c r="BD2708" s="183"/>
      <c r="BE2708" s="183"/>
      <c r="BF2708" s="183"/>
      <c r="BG2708" s="183"/>
      <c r="BH2708" s="183"/>
      <c r="BI2708" s="183"/>
      <c r="BJ2708" s="183"/>
      <c r="BK2708" s="183"/>
      <c r="BL2708" s="183"/>
      <c r="BM2708" s="183"/>
      <c r="BN2708" s="183"/>
      <c r="BO2708" s="183"/>
      <c r="BP2708" s="183"/>
      <c r="BQ2708" s="183"/>
      <c r="BR2708" s="183"/>
      <c r="BS2708" s="183"/>
      <c r="BT2708" s="183"/>
      <c r="BU2708" s="183"/>
      <c r="BV2708" s="183"/>
      <c r="BW2708" s="183"/>
      <c r="BX2708" s="183"/>
      <c r="BY2708" s="183"/>
      <c r="BZ2708" s="183"/>
      <c r="CA2708" s="183"/>
      <c r="CB2708" s="183"/>
      <c r="CC2708" s="183"/>
      <c r="CD2708" s="183"/>
      <c r="CE2708" s="183"/>
      <c r="CF2708" s="183"/>
      <c r="CG2708" s="183"/>
      <c r="CH2708" s="183"/>
      <c r="CI2708" s="183"/>
      <c r="CJ2708" s="183"/>
      <c r="CK2708" s="183"/>
      <c r="CL2708" s="183"/>
    </row>
    <row r="2709" spans="2:90" x14ac:dyDescent="0.4">
      <c r="B2709" s="168" t="s">
        <v>461</v>
      </c>
      <c r="C2709" s="193"/>
      <c r="D2709" s="193"/>
      <c r="E2709" s="193" t="s">
        <v>906</v>
      </c>
      <c r="F2709" s="193"/>
      <c r="G2709" s="193"/>
      <c r="H2709" s="193"/>
      <c r="I2709" s="194"/>
      <c r="J2709" s="194"/>
      <c r="K2709" s="195"/>
      <c r="L2709" s="195"/>
      <c r="M2709" s="195"/>
      <c r="N2709" s="195"/>
      <c r="O2709" s="195"/>
      <c r="P2709" s="195"/>
      <c r="R2709" s="195"/>
      <c r="S2709" s="183" t="str">
        <f t="shared" ref="S2709:AX2709" si="3606">S$18</f>
        <v>S$14</v>
      </c>
      <c r="T2709" s="183" t="str">
        <f t="shared" si="3606"/>
        <v>T$14</v>
      </c>
      <c r="U2709" s="183" t="str">
        <f t="shared" si="3606"/>
        <v>U$14</v>
      </c>
      <c r="V2709" s="183" t="str">
        <f t="shared" si="3606"/>
        <v>V$14</v>
      </c>
      <c r="W2709" s="183" t="str">
        <f t="shared" si="3606"/>
        <v>W$14</v>
      </c>
      <c r="X2709" s="183" t="str">
        <f t="shared" si="3606"/>
        <v>X$14</v>
      </c>
      <c r="Y2709" s="183" t="str">
        <f t="shared" si="3606"/>
        <v>Y$14</v>
      </c>
      <c r="Z2709" s="183" t="str">
        <f t="shared" si="3606"/>
        <v>Z$14</v>
      </c>
      <c r="AA2709" s="183" t="str">
        <f t="shared" si="3606"/>
        <v>AA$14</v>
      </c>
      <c r="AB2709" s="183" t="str">
        <f t="shared" si="3606"/>
        <v>AB$14</v>
      </c>
      <c r="AC2709" s="183" t="str">
        <f t="shared" si="3606"/>
        <v>AC$14</v>
      </c>
      <c r="AD2709" s="183" t="str">
        <f t="shared" si="3606"/>
        <v>AD$14</v>
      </c>
      <c r="AE2709" s="183" t="str">
        <f t="shared" si="3606"/>
        <v>AE$14</v>
      </c>
      <c r="AF2709" s="183" t="str">
        <f t="shared" si="3606"/>
        <v>AF$14</v>
      </c>
      <c r="AG2709" s="183" t="str">
        <f t="shared" si="3606"/>
        <v>AG$14</v>
      </c>
      <c r="AH2709" s="183" t="str">
        <f t="shared" si="3606"/>
        <v>AH$14</v>
      </c>
      <c r="AI2709" s="183" t="str">
        <f t="shared" si="3606"/>
        <v>AI$14</v>
      </c>
      <c r="AJ2709" s="183" t="str">
        <f t="shared" si="3606"/>
        <v>AJ$14</v>
      </c>
      <c r="AK2709" s="183" t="str">
        <f t="shared" si="3606"/>
        <v>AK$14</v>
      </c>
      <c r="AL2709" s="183" t="str">
        <f t="shared" si="3606"/>
        <v>AL$14</v>
      </c>
      <c r="AM2709" s="183" t="str">
        <f t="shared" si="3606"/>
        <v>AM$14</v>
      </c>
      <c r="AN2709" s="183" t="str">
        <f t="shared" si="3606"/>
        <v>AN$14</v>
      </c>
      <c r="AO2709" s="183" t="str">
        <f t="shared" si="3606"/>
        <v>AO$14</v>
      </c>
      <c r="AP2709" s="183" t="str">
        <f t="shared" si="3606"/>
        <v>AP$14</v>
      </c>
      <c r="AQ2709" s="183" t="str">
        <f t="shared" si="3606"/>
        <v>AQ$14</v>
      </c>
      <c r="AR2709" s="183" t="str">
        <f t="shared" si="3606"/>
        <v>AR$14</v>
      </c>
      <c r="AS2709" s="183" t="str">
        <f t="shared" si="3606"/>
        <v>AS$14</v>
      </c>
      <c r="AT2709" s="183" t="str">
        <f t="shared" si="3606"/>
        <v>AT$14</v>
      </c>
      <c r="AU2709" s="183" t="str">
        <f t="shared" si="3606"/>
        <v>AU$14</v>
      </c>
      <c r="AV2709" s="183" t="str">
        <f t="shared" si="3606"/>
        <v>AV$14</v>
      </c>
      <c r="AW2709" s="183" t="str">
        <f t="shared" si="3606"/>
        <v>AW$14</v>
      </c>
      <c r="AX2709" s="183" t="str">
        <f t="shared" si="3606"/>
        <v>AX$14</v>
      </c>
      <c r="AY2709" s="183" t="str">
        <f t="shared" ref="AY2709:CD2709" si="3607">AY$18</f>
        <v>AY$14</v>
      </c>
      <c r="AZ2709" s="183" t="str">
        <f t="shared" si="3607"/>
        <v>AZ$14</v>
      </c>
      <c r="BA2709" s="183" t="str">
        <f t="shared" si="3607"/>
        <v>BA$14</v>
      </c>
      <c r="BB2709" s="183" t="str">
        <f t="shared" si="3607"/>
        <v>BB$14</v>
      </c>
      <c r="BC2709" s="183" t="str">
        <f t="shared" si="3607"/>
        <v>BC$14</v>
      </c>
      <c r="BD2709" s="183" t="str">
        <f t="shared" si="3607"/>
        <v>BD$14</v>
      </c>
      <c r="BE2709" s="183" t="str">
        <f t="shared" si="3607"/>
        <v>BE$14</v>
      </c>
      <c r="BF2709" s="183" t="str">
        <f t="shared" si="3607"/>
        <v>BF$14</v>
      </c>
      <c r="BG2709" s="183" t="str">
        <f t="shared" si="3607"/>
        <v>BG$14</v>
      </c>
      <c r="BH2709" s="183" t="str">
        <f t="shared" si="3607"/>
        <v>BH$14</v>
      </c>
      <c r="BI2709" s="183" t="str">
        <f t="shared" si="3607"/>
        <v>BI$14</v>
      </c>
      <c r="BJ2709" s="183" t="str">
        <f t="shared" si="3607"/>
        <v>BJ$14</v>
      </c>
      <c r="BK2709" s="183" t="str">
        <f t="shared" si="3607"/>
        <v>BK$14</v>
      </c>
      <c r="BL2709" s="183" t="str">
        <f t="shared" si="3607"/>
        <v>BL$14</v>
      </c>
      <c r="BM2709" s="183" t="str">
        <f t="shared" si="3607"/>
        <v>BM$14</v>
      </c>
      <c r="BN2709" s="183" t="str">
        <f t="shared" si="3607"/>
        <v>BN$14</v>
      </c>
      <c r="BO2709" s="183" t="str">
        <f t="shared" si="3607"/>
        <v>BO$14</v>
      </c>
      <c r="BP2709" s="183" t="str">
        <f t="shared" si="3607"/>
        <v>BP$14</v>
      </c>
      <c r="BQ2709" s="183" t="str">
        <f t="shared" si="3607"/>
        <v>BQ$14</v>
      </c>
      <c r="BR2709" s="183" t="str">
        <f t="shared" si="3607"/>
        <v>BR$14</v>
      </c>
      <c r="BS2709" s="183" t="str">
        <f t="shared" si="3607"/>
        <v>BS$14</v>
      </c>
      <c r="BT2709" s="183" t="str">
        <f t="shared" si="3607"/>
        <v>BT$14</v>
      </c>
      <c r="BU2709" s="183" t="str">
        <f t="shared" si="3607"/>
        <v>BU$14</v>
      </c>
      <c r="BV2709" s="183" t="str">
        <f t="shared" si="3607"/>
        <v>BV$14</v>
      </c>
      <c r="BW2709" s="183" t="str">
        <f t="shared" si="3607"/>
        <v>BW$14</v>
      </c>
      <c r="BX2709" s="183" t="str">
        <f t="shared" si="3607"/>
        <v>BX$14</v>
      </c>
      <c r="BY2709" s="183" t="str">
        <f t="shared" si="3607"/>
        <v>BY$14</v>
      </c>
      <c r="BZ2709" s="183" t="str">
        <f t="shared" si="3607"/>
        <v>BZ$14</v>
      </c>
      <c r="CA2709" s="183" t="str">
        <f t="shared" si="3607"/>
        <v>CA$14</v>
      </c>
      <c r="CB2709" s="183" t="str">
        <f t="shared" si="3607"/>
        <v>CB$14</v>
      </c>
      <c r="CC2709" s="183" t="str">
        <f t="shared" si="3607"/>
        <v>CC$14</v>
      </c>
      <c r="CD2709" s="183" t="str">
        <f t="shared" si="3607"/>
        <v>CD$14</v>
      </c>
      <c r="CE2709" s="183" t="str">
        <f t="shared" ref="CE2709:CL2709" si="3608">CE$18</f>
        <v>CE$14</v>
      </c>
      <c r="CF2709" s="183" t="str">
        <f t="shared" si="3608"/>
        <v>CF$14</v>
      </c>
      <c r="CG2709" s="183" t="str">
        <f t="shared" si="3608"/>
        <v>CG$14</v>
      </c>
      <c r="CH2709" s="183" t="str">
        <f t="shared" si="3608"/>
        <v>CH$14</v>
      </c>
      <c r="CI2709" s="183" t="str">
        <f t="shared" si="3608"/>
        <v>CI$14</v>
      </c>
      <c r="CJ2709" s="183" t="str">
        <f t="shared" si="3608"/>
        <v>CJ$14</v>
      </c>
      <c r="CK2709" s="183" t="str">
        <f t="shared" si="3608"/>
        <v>CK$14</v>
      </c>
      <c r="CL2709" s="183" t="str">
        <f t="shared" si="3608"/>
        <v>CL$14</v>
      </c>
    </row>
    <row r="2710" spans="2:90" x14ac:dyDescent="0.4">
      <c r="B2710" s="168" t="s">
        <v>462</v>
      </c>
      <c r="C2710" s="193"/>
      <c r="D2710" s="193"/>
      <c r="E2710" s="193" t="s">
        <v>906</v>
      </c>
      <c r="F2710" s="193"/>
      <c r="G2710" s="193"/>
      <c r="H2710" s="193"/>
      <c r="I2710" s="194"/>
      <c r="J2710" s="194"/>
      <c r="K2710" s="195"/>
      <c r="L2710" s="195"/>
      <c r="M2710" s="195"/>
      <c r="N2710" s="195"/>
      <c r="O2710" s="195"/>
      <c r="P2710" s="195"/>
      <c r="R2710" s="195"/>
      <c r="S2710" s="183" t="str">
        <f t="shared" ref="S2710:AX2710" si="3609">S$19</f>
        <v>S$15</v>
      </c>
      <c r="T2710" s="183" t="str">
        <f t="shared" si="3609"/>
        <v>T$15</v>
      </c>
      <c r="U2710" s="183" t="str">
        <f t="shared" si="3609"/>
        <v>U$15</v>
      </c>
      <c r="V2710" s="183" t="str">
        <f t="shared" si="3609"/>
        <v>V$15</v>
      </c>
      <c r="W2710" s="183" t="str">
        <f t="shared" si="3609"/>
        <v>W$15</v>
      </c>
      <c r="X2710" s="183" t="str">
        <f t="shared" si="3609"/>
        <v>X$15</v>
      </c>
      <c r="Y2710" s="183" t="str">
        <f t="shared" si="3609"/>
        <v>Y$15</v>
      </c>
      <c r="Z2710" s="183" t="str">
        <f t="shared" si="3609"/>
        <v>Z$15</v>
      </c>
      <c r="AA2710" s="183" t="str">
        <f t="shared" si="3609"/>
        <v>AA$15</v>
      </c>
      <c r="AB2710" s="183" t="str">
        <f t="shared" si="3609"/>
        <v>AB$15</v>
      </c>
      <c r="AC2710" s="183" t="str">
        <f t="shared" si="3609"/>
        <v>AC$15</v>
      </c>
      <c r="AD2710" s="183" t="str">
        <f t="shared" si="3609"/>
        <v>AD$15</v>
      </c>
      <c r="AE2710" s="183" t="str">
        <f t="shared" si="3609"/>
        <v>AE$15</v>
      </c>
      <c r="AF2710" s="183" t="str">
        <f t="shared" si="3609"/>
        <v>AF$15</v>
      </c>
      <c r="AG2710" s="183" t="str">
        <f t="shared" si="3609"/>
        <v>AG$15</v>
      </c>
      <c r="AH2710" s="183" t="str">
        <f t="shared" si="3609"/>
        <v>AH$15</v>
      </c>
      <c r="AI2710" s="183" t="str">
        <f t="shared" si="3609"/>
        <v>AI$15</v>
      </c>
      <c r="AJ2710" s="183" t="str">
        <f t="shared" si="3609"/>
        <v>AJ$15</v>
      </c>
      <c r="AK2710" s="183" t="str">
        <f t="shared" si="3609"/>
        <v>AK$15</v>
      </c>
      <c r="AL2710" s="183" t="str">
        <f t="shared" si="3609"/>
        <v>AL$15</v>
      </c>
      <c r="AM2710" s="183" t="str">
        <f t="shared" si="3609"/>
        <v>AM$15</v>
      </c>
      <c r="AN2710" s="183" t="str">
        <f t="shared" si="3609"/>
        <v>AN$15</v>
      </c>
      <c r="AO2710" s="183" t="str">
        <f t="shared" si="3609"/>
        <v>AO$15</v>
      </c>
      <c r="AP2710" s="183" t="str">
        <f t="shared" si="3609"/>
        <v>AP$15</v>
      </c>
      <c r="AQ2710" s="183" t="str">
        <f t="shared" si="3609"/>
        <v>AQ$15</v>
      </c>
      <c r="AR2710" s="183" t="str">
        <f t="shared" si="3609"/>
        <v>AR$15</v>
      </c>
      <c r="AS2710" s="183" t="str">
        <f t="shared" si="3609"/>
        <v>AS$15</v>
      </c>
      <c r="AT2710" s="183" t="str">
        <f t="shared" si="3609"/>
        <v>AT$15</v>
      </c>
      <c r="AU2710" s="183" t="str">
        <f t="shared" si="3609"/>
        <v>AU$15</v>
      </c>
      <c r="AV2710" s="183" t="str">
        <f t="shared" si="3609"/>
        <v>AV$15</v>
      </c>
      <c r="AW2710" s="183" t="str">
        <f t="shared" si="3609"/>
        <v>AW$15</v>
      </c>
      <c r="AX2710" s="183" t="str">
        <f t="shared" si="3609"/>
        <v>AX$15</v>
      </c>
      <c r="AY2710" s="183" t="str">
        <f t="shared" ref="AY2710:CD2710" si="3610">AY$19</f>
        <v>AY$15</v>
      </c>
      <c r="AZ2710" s="183" t="str">
        <f t="shared" si="3610"/>
        <v>AZ$15</v>
      </c>
      <c r="BA2710" s="183" t="str">
        <f t="shared" si="3610"/>
        <v>BA$15</v>
      </c>
      <c r="BB2710" s="183" t="str">
        <f t="shared" si="3610"/>
        <v>BB$15</v>
      </c>
      <c r="BC2710" s="183" t="str">
        <f t="shared" si="3610"/>
        <v>BC$15</v>
      </c>
      <c r="BD2710" s="183" t="str">
        <f t="shared" si="3610"/>
        <v>BD$15</v>
      </c>
      <c r="BE2710" s="183" t="str">
        <f t="shared" si="3610"/>
        <v>BE$15</v>
      </c>
      <c r="BF2710" s="183" t="str">
        <f t="shared" si="3610"/>
        <v>BF$15</v>
      </c>
      <c r="BG2710" s="183" t="str">
        <f t="shared" si="3610"/>
        <v>BG$15</v>
      </c>
      <c r="BH2710" s="183" t="str">
        <f t="shared" si="3610"/>
        <v>BH$15</v>
      </c>
      <c r="BI2710" s="183" t="str">
        <f t="shared" si="3610"/>
        <v>BI$15</v>
      </c>
      <c r="BJ2710" s="183" t="str">
        <f t="shared" si="3610"/>
        <v>BJ$15</v>
      </c>
      <c r="BK2710" s="183" t="str">
        <f t="shared" si="3610"/>
        <v>BK$15</v>
      </c>
      <c r="BL2710" s="183" t="str">
        <f t="shared" si="3610"/>
        <v>BL$15</v>
      </c>
      <c r="BM2710" s="183" t="str">
        <f t="shared" si="3610"/>
        <v>BM$15</v>
      </c>
      <c r="BN2710" s="183" t="str">
        <f t="shared" si="3610"/>
        <v>BN$15</v>
      </c>
      <c r="BO2710" s="183" t="str">
        <f t="shared" si="3610"/>
        <v>BO$15</v>
      </c>
      <c r="BP2710" s="183" t="str">
        <f t="shared" si="3610"/>
        <v>BP$15</v>
      </c>
      <c r="BQ2710" s="183" t="str">
        <f t="shared" si="3610"/>
        <v>BQ$15</v>
      </c>
      <c r="BR2710" s="183" t="str">
        <f t="shared" si="3610"/>
        <v>BR$15</v>
      </c>
      <c r="BS2710" s="183" t="str">
        <f t="shared" si="3610"/>
        <v>BS$15</v>
      </c>
      <c r="BT2710" s="183" t="str">
        <f t="shared" si="3610"/>
        <v>BT$15</v>
      </c>
      <c r="BU2710" s="183" t="str">
        <f t="shared" si="3610"/>
        <v>BU$15</v>
      </c>
      <c r="BV2710" s="183" t="str">
        <f t="shared" si="3610"/>
        <v>BV$15</v>
      </c>
      <c r="BW2710" s="183" t="str">
        <f t="shared" si="3610"/>
        <v>BW$15</v>
      </c>
      <c r="BX2710" s="183" t="str">
        <f t="shared" si="3610"/>
        <v>BX$15</v>
      </c>
      <c r="BY2710" s="183" t="str">
        <f t="shared" si="3610"/>
        <v>BY$15</v>
      </c>
      <c r="BZ2710" s="183" t="str">
        <f t="shared" si="3610"/>
        <v>BZ$15</v>
      </c>
      <c r="CA2710" s="183" t="str">
        <f t="shared" si="3610"/>
        <v>CA$15</v>
      </c>
      <c r="CB2710" s="183" t="str">
        <f t="shared" si="3610"/>
        <v>CB$15</v>
      </c>
      <c r="CC2710" s="183" t="str">
        <f t="shared" si="3610"/>
        <v>CC$15</v>
      </c>
      <c r="CD2710" s="183" t="str">
        <f t="shared" si="3610"/>
        <v>CD$15</v>
      </c>
      <c r="CE2710" s="183" t="str">
        <f t="shared" ref="CE2710:CL2710" si="3611">CE$19</f>
        <v>CE$15</v>
      </c>
      <c r="CF2710" s="183" t="str">
        <f t="shared" si="3611"/>
        <v>CF$15</v>
      </c>
      <c r="CG2710" s="183" t="str">
        <f t="shared" si="3611"/>
        <v>CG$15</v>
      </c>
      <c r="CH2710" s="183" t="str">
        <f t="shared" si="3611"/>
        <v>CH$15</v>
      </c>
      <c r="CI2710" s="183" t="str">
        <f t="shared" si="3611"/>
        <v>CI$15</v>
      </c>
      <c r="CJ2710" s="183" t="str">
        <f t="shared" si="3611"/>
        <v>CJ$15</v>
      </c>
      <c r="CK2710" s="183" t="str">
        <f t="shared" si="3611"/>
        <v>CK$15</v>
      </c>
      <c r="CL2710" s="183" t="str">
        <f t="shared" si="3611"/>
        <v>CL$15</v>
      </c>
    </row>
    <row r="2711" spans="2:90" x14ac:dyDescent="0.4">
      <c r="B2711" s="70" t="s">
        <v>295</v>
      </c>
      <c r="C2711" s="48"/>
      <c r="D2711" s="48" t="s">
        <v>425</v>
      </c>
      <c r="E2711" s="48" t="s">
        <v>425</v>
      </c>
      <c r="F2711" s="48" t="s">
        <v>348</v>
      </c>
      <c r="G2711" s="48" t="s">
        <v>243</v>
      </c>
      <c r="H2711" s="48"/>
      <c r="I2711" s="277"/>
      <c r="J2711" s="277"/>
      <c r="K2711" s="48"/>
      <c r="L2711" s="48"/>
      <c r="M2711" s="48"/>
      <c r="N2711" s="48"/>
      <c r="O2711" s="48"/>
      <c r="P2711" s="48"/>
      <c r="R2711" s="70"/>
      <c r="S2711" s="278"/>
      <c r="T2711" s="278"/>
      <c r="U2711" s="278"/>
      <c r="V2711" s="278"/>
      <c r="W2711" s="278"/>
      <c r="X2711" s="278"/>
      <c r="Y2711" s="278"/>
      <c r="Z2711" s="278"/>
      <c r="AA2711" s="278"/>
      <c r="AB2711" s="278"/>
      <c r="AC2711" s="278"/>
      <c r="AD2711" s="278"/>
      <c r="AE2711" s="278"/>
      <c r="AF2711" s="278"/>
      <c r="AG2711" s="278"/>
      <c r="AH2711" s="278"/>
      <c r="AI2711" s="278"/>
      <c r="AJ2711" s="278"/>
      <c r="AK2711" s="278"/>
      <c r="AL2711" s="278"/>
      <c r="AM2711" s="278"/>
      <c r="AN2711" s="278"/>
      <c r="AO2711" s="278"/>
      <c r="AP2711" s="278"/>
      <c r="AQ2711" s="278"/>
      <c r="AR2711" s="278"/>
      <c r="AS2711" s="278"/>
      <c r="AT2711" s="278"/>
      <c r="AU2711" s="278"/>
      <c r="AV2711" s="278"/>
      <c r="AW2711" s="278"/>
      <c r="AX2711" s="278"/>
      <c r="AY2711" s="278"/>
      <c r="AZ2711" s="278"/>
      <c r="BA2711" s="278"/>
      <c r="BB2711" s="278"/>
      <c r="BC2711" s="278"/>
      <c r="BD2711" s="278"/>
      <c r="BE2711" s="278"/>
      <c r="BF2711" s="278"/>
      <c r="BG2711" s="278"/>
      <c r="BH2711" s="278"/>
      <c r="BI2711" s="278"/>
      <c r="BJ2711" s="278"/>
      <c r="BK2711" s="278"/>
      <c r="BL2711" s="278"/>
      <c r="BM2711" s="278"/>
      <c r="BN2711" s="278"/>
      <c r="BO2711" s="278"/>
      <c r="BP2711" s="278"/>
      <c r="BQ2711" s="278"/>
      <c r="BR2711" s="278"/>
      <c r="BS2711" s="278"/>
      <c r="BT2711" s="278"/>
      <c r="BU2711" s="278"/>
      <c r="BV2711" s="278"/>
      <c r="BW2711" s="278"/>
      <c r="BX2711" s="278"/>
      <c r="BY2711" s="278"/>
      <c r="BZ2711" s="278"/>
      <c r="CA2711" s="278"/>
      <c r="CB2711" s="278"/>
      <c r="CC2711" s="278"/>
      <c r="CD2711" s="278"/>
      <c r="CE2711" s="278"/>
      <c r="CF2711" s="278"/>
      <c r="CG2711" s="278"/>
      <c r="CH2711" s="278"/>
      <c r="CI2711" s="278"/>
      <c r="CJ2711" s="278"/>
      <c r="CK2711" s="278"/>
      <c r="CL2711" s="278"/>
    </row>
    <row r="2712" spans="2:90" x14ac:dyDescent="0.4">
      <c r="B2712" s="93" t="str">
        <f>"Assumptions - "&amp;B2711</f>
        <v>Assumptions - Rolling fixed term debt - multiple borrowings w/ annual control:</v>
      </c>
      <c r="D2712" t="s">
        <v>425</v>
      </c>
      <c r="E2712" t="s">
        <v>906</v>
      </c>
      <c r="G2712" t="str">
        <f>E2712</f>
        <v/>
      </c>
      <c r="I2712"/>
      <c r="J2712"/>
      <c r="R2712"/>
      <c r="S2712"/>
      <c r="T2712"/>
      <c r="U2712"/>
      <c r="V2712"/>
      <c r="W2712"/>
      <c r="X2712"/>
      <c r="Y2712"/>
      <c r="Z2712"/>
      <c r="AA2712"/>
      <c r="AB2712"/>
      <c r="AC2712"/>
      <c r="AD2712"/>
      <c r="AE2712"/>
      <c r="AF2712"/>
      <c r="AG2712"/>
      <c r="AH2712"/>
      <c r="AI2712"/>
      <c r="AJ2712"/>
      <c r="AK2712"/>
      <c r="AL2712"/>
      <c r="AM2712"/>
      <c r="AN2712"/>
      <c r="AO2712"/>
      <c r="AP2712"/>
      <c r="AQ2712"/>
      <c r="AR2712"/>
      <c r="AS2712"/>
      <c r="AT2712"/>
      <c r="AU2712"/>
      <c r="AV2712"/>
      <c r="AW2712"/>
      <c r="AX2712"/>
      <c r="AY2712"/>
      <c r="AZ2712"/>
      <c r="BA2712"/>
      <c r="BB2712"/>
      <c r="BC2712"/>
      <c r="BD2712"/>
      <c r="BE2712"/>
      <c r="BF2712"/>
      <c r="BG2712"/>
      <c r="BH2712"/>
      <c r="BI2712"/>
      <c r="BJ2712"/>
      <c r="BK2712"/>
      <c r="BL2712"/>
      <c r="BM2712"/>
      <c r="BN2712"/>
      <c r="BO2712"/>
      <c r="BP2712"/>
      <c r="BQ2712"/>
      <c r="BR2712"/>
      <c r="BS2712"/>
      <c r="BT2712"/>
      <c r="BU2712"/>
      <c r="BV2712"/>
      <c r="BW2712"/>
      <c r="BX2712"/>
      <c r="BY2712"/>
      <c r="BZ2712"/>
      <c r="CA2712"/>
      <c r="CB2712"/>
      <c r="CC2712"/>
      <c r="CD2712"/>
      <c r="CE2712"/>
      <c r="CF2712"/>
      <c r="CG2712"/>
      <c r="CH2712"/>
      <c r="CI2712"/>
      <c r="CJ2712"/>
      <c r="CK2712"/>
      <c r="CL2712"/>
    </row>
    <row r="2713" spans="2:90" x14ac:dyDescent="0.4">
      <c r="B2713" s="153" t="s">
        <v>285</v>
      </c>
      <c r="C2713" s="57"/>
      <c r="D2713" s="57" t="s">
        <v>425</v>
      </c>
      <c r="E2713" s="57" t="s">
        <v>906</v>
      </c>
      <c r="F2713" s="57"/>
      <c r="G2713" s="57" t="str">
        <f>E2713</f>
        <v/>
      </c>
      <c r="H2713" s="57">
        <v>4</v>
      </c>
      <c r="I2713" s="31"/>
      <c r="J2713" s="31"/>
      <c r="K2713" s="31"/>
      <c r="L2713" s="31"/>
      <c r="M2713" s="31"/>
      <c r="N2713" s="31"/>
      <c r="O2713" s="31"/>
      <c r="P2713" s="31"/>
      <c r="R2713" s="31"/>
      <c r="S2713" s="73"/>
      <c r="T2713" s="73"/>
      <c r="U2713" s="73"/>
      <c r="V2713" s="73"/>
      <c r="W2713" s="73"/>
      <c r="X2713" s="73"/>
      <c r="Y2713" s="73"/>
      <c r="Z2713" s="73"/>
      <c r="AA2713" s="73"/>
      <c r="AB2713" s="73"/>
      <c r="AC2713" s="73"/>
      <c r="AD2713" s="73"/>
      <c r="AE2713" s="73"/>
      <c r="AF2713" s="73"/>
      <c r="AG2713" s="73"/>
      <c r="AH2713" s="73"/>
      <c r="AI2713" s="73"/>
      <c r="AJ2713" s="73"/>
      <c r="AK2713" s="73"/>
      <c r="AL2713" s="73"/>
      <c r="AM2713" s="73"/>
      <c r="AN2713" s="73"/>
      <c r="AO2713" s="73"/>
      <c r="AP2713" s="73"/>
      <c r="AQ2713" s="73"/>
      <c r="AR2713" s="73"/>
      <c r="AS2713" s="73"/>
      <c r="AT2713" s="73"/>
      <c r="AU2713" s="73"/>
      <c r="AV2713" s="73"/>
      <c r="AW2713" s="73"/>
      <c r="AX2713" s="73"/>
      <c r="AY2713" s="73"/>
      <c r="AZ2713" s="73"/>
      <c r="BA2713" s="73"/>
      <c r="BB2713" s="73"/>
      <c r="BC2713" s="73"/>
      <c r="BD2713" s="73"/>
      <c r="BE2713" s="73"/>
      <c r="BF2713" s="73"/>
      <c r="BG2713" s="73"/>
      <c r="BH2713" s="73"/>
      <c r="BI2713" s="73"/>
      <c r="BJ2713" s="73"/>
      <c r="BK2713" s="73"/>
      <c r="BL2713" s="73"/>
      <c r="BM2713" s="73"/>
      <c r="BN2713" s="73"/>
      <c r="BO2713" s="73"/>
      <c r="BP2713" s="73"/>
      <c r="BQ2713" s="73"/>
      <c r="BR2713" s="73"/>
      <c r="BS2713" s="73"/>
      <c r="BT2713" s="73"/>
      <c r="BU2713" s="73"/>
      <c r="BV2713" s="73"/>
      <c r="BW2713" s="73"/>
      <c r="BX2713" s="73"/>
      <c r="BY2713" s="73"/>
      <c r="BZ2713" s="73"/>
      <c r="CA2713" s="73"/>
      <c r="CB2713" s="73"/>
      <c r="CC2713" s="73"/>
      <c r="CD2713" s="73"/>
      <c r="CE2713" s="73"/>
      <c r="CF2713" s="73"/>
      <c r="CG2713" s="73"/>
      <c r="CH2713" s="73"/>
      <c r="CI2713" s="73"/>
      <c r="CJ2713" s="73"/>
      <c r="CK2713" s="73"/>
      <c r="CL2713" s="73"/>
    </row>
    <row r="2714" spans="2:90" x14ac:dyDescent="0.4">
      <c r="B2714" s="153" t="s">
        <v>292</v>
      </c>
      <c r="C2714" s="57"/>
      <c r="D2714" s="57" t="s">
        <v>425</v>
      </c>
      <c r="E2714" s="57" t="s">
        <v>906</v>
      </c>
      <c r="F2714" s="57"/>
      <c r="G2714" s="57" t="str">
        <f>E2714</f>
        <v/>
      </c>
      <c r="H2714" s="57">
        <v>3</v>
      </c>
      <c r="I2714" s="31"/>
      <c r="J2714" s="31"/>
      <c r="K2714" s="31"/>
      <c r="L2714" s="31"/>
      <c r="M2714" s="31"/>
      <c r="N2714" s="31"/>
      <c r="O2714" s="31"/>
      <c r="P2714" s="31"/>
      <c r="R2714" s="31"/>
      <c r="S2714" s="73"/>
      <c r="T2714" s="73"/>
      <c r="U2714" s="73"/>
      <c r="V2714" s="73"/>
      <c r="W2714" s="73"/>
      <c r="X2714" s="73"/>
      <c r="Y2714" s="73"/>
      <c r="Z2714" s="73"/>
      <c r="AA2714" s="73"/>
      <c r="AB2714" s="73"/>
      <c r="AC2714" s="73"/>
      <c r="AD2714" s="73"/>
      <c r="AE2714" s="73"/>
      <c r="AF2714" s="73"/>
      <c r="AG2714" s="73"/>
      <c r="AH2714" s="73"/>
      <c r="AI2714" s="73"/>
      <c r="AJ2714" s="73"/>
      <c r="AK2714" s="73"/>
      <c r="AL2714" s="73"/>
      <c r="AM2714" s="73"/>
      <c r="AN2714" s="73"/>
      <c r="AO2714" s="73"/>
      <c r="AP2714" s="73"/>
      <c r="AQ2714" s="73"/>
      <c r="AR2714" s="73"/>
      <c r="AS2714" s="73"/>
      <c r="AT2714" s="73"/>
      <c r="AU2714" s="73"/>
      <c r="AV2714" s="73"/>
      <c r="AW2714" s="73"/>
      <c r="AX2714" s="73"/>
      <c r="AY2714" s="73"/>
      <c r="AZ2714" s="73"/>
      <c r="BA2714" s="73"/>
      <c r="BB2714" s="73"/>
      <c r="BC2714" s="73"/>
      <c r="BD2714" s="73"/>
      <c r="BE2714" s="73"/>
      <c r="BF2714" s="73"/>
      <c r="BG2714" s="73"/>
      <c r="BH2714" s="73"/>
      <c r="BI2714" s="73"/>
      <c r="BJ2714" s="73"/>
      <c r="BK2714" s="73"/>
      <c r="BL2714" s="73"/>
      <c r="BM2714" s="73"/>
      <c r="BN2714" s="73"/>
      <c r="BO2714" s="73"/>
      <c r="BP2714" s="73"/>
      <c r="BQ2714" s="73"/>
      <c r="BR2714" s="73"/>
      <c r="BS2714" s="73"/>
      <c r="BT2714" s="73"/>
      <c r="BU2714" s="73"/>
      <c r="BV2714" s="73"/>
      <c r="BW2714" s="73"/>
      <c r="BX2714" s="73"/>
      <c r="BY2714" s="73"/>
      <c r="BZ2714" s="73"/>
      <c r="CA2714" s="73"/>
      <c r="CB2714" s="73"/>
      <c r="CC2714" s="73"/>
      <c r="CD2714" s="73"/>
      <c r="CE2714" s="73"/>
      <c r="CF2714" s="73"/>
      <c r="CG2714" s="73"/>
      <c r="CH2714" s="73"/>
      <c r="CI2714" s="73"/>
      <c r="CJ2714" s="73"/>
      <c r="CK2714" s="73"/>
      <c r="CL2714" s="73"/>
    </row>
    <row r="2715" spans="2:90" x14ac:dyDescent="0.4">
      <c r="B2715" s="153" t="s">
        <v>286</v>
      </c>
      <c r="C2715" s="59"/>
      <c r="D2715" s="59" t="s">
        <v>425</v>
      </c>
      <c r="E2715" s="59" t="s">
        <v>906</v>
      </c>
      <c r="F2715" s="59"/>
      <c r="G2715" s="59" t="str">
        <f>E2715</f>
        <v/>
      </c>
      <c r="H2715" s="59">
        <v>0.1</v>
      </c>
      <c r="I2715" s="31"/>
      <c r="J2715" s="31"/>
      <c r="K2715" s="31"/>
      <c r="L2715" s="31"/>
      <c r="M2715" s="31"/>
      <c r="N2715" s="31"/>
      <c r="O2715" s="31"/>
      <c r="P2715" s="31"/>
      <c r="R2715" s="31"/>
      <c r="S2715" s="73"/>
      <c r="T2715" s="73"/>
      <c r="U2715" s="73"/>
      <c r="V2715" s="73"/>
      <c r="W2715" s="73"/>
      <c r="X2715" s="73"/>
      <c r="Y2715" s="73"/>
      <c r="Z2715" s="73"/>
      <c r="AA2715" s="73"/>
      <c r="AB2715" s="73"/>
      <c r="AC2715" s="73"/>
      <c r="AD2715" s="73"/>
      <c r="AE2715" s="73"/>
      <c r="AF2715" s="73"/>
      <c r="AG2715" s="73"/>
      <c r="AH2715" s="73"/>
      <c r="AI2715" s="73"/>
      <c r="AJ2715" s="73"/>
      <c r="AK2715" s="73"/>
      <c r="AL2715" s="73"/>
      <c r="AM2715" s="73"/>
      <c r="AN2715" s="73"/>
      <c r="AO2715" s="73"/>
      <c r="AP2715" s="73"/>
      <c r="AQ2715" s="73"/>
      <c r="AR2715" s="73"/>
      <c r="AS2715" s="73"/>
      <c r="AT2715" s="73"/>
      <c r="AU2715" s="73"/>
      <c r="AV2715" s="73"/>
      <c r="AW2715" s="73"/>
      <c r="AX2715" s="73"/>
      <c r="AY2715" s="73"/>
      <c r="AZ2715" s="73"/>
      <c r="BA2715" s="73"/>
      <c r="BB2715" s="73"/>
      <c r="BC2715" s="73"/>
      <c r="BD2715" s="73"/>
      <c r="BE2715" s="73"/>
      <c r="BF2715" s="73"/>
      <c r="BG2715" s="73"/>
      <c r="BH2715" s="73"/>
      <c r="BI2715" s="73"/>
      <c r="BJ2715" s="73"/>
      <c r="BK2715" s="73"/>
      <c r="BL2715" s="73"/>
      <c r="BM2715" s="73"/>
      <c r="BN2715" s="73"/>
      <c r="BO2715" s="73"/>
      <c r="BP2715" s="73"/>
      <c r="BQ2715" s="73"/>
      <c r="BR2715" s="73"/>
      <c r="BS2715" s="73"/>
      <c r="BT2715" s="73"/>
      <c r="BU2715" s="73"/>
      <c r="BV2715" s="73"/>
      <c r="BW2715" s="73"/>
      <c r="BX2715" s="73"/>
      <c r="BY2715" s="73"/>
      <c r="BZ2715" s="73"/>
      <c r="CA2715" s="73"/>
      <c r="CB2715" s="73"/>
      <c r="CC2715" s="73"/>
      <c r="CD2715" s="73"/>
      <c r="CE2715" s="73"/>
      <c r="CF2715" s="73"/>
      <c r="CG2715" s="73"/>
      <c r="CH2715" s="73"/>
      <c r="CI2715" s="73"/>
      <c r="CJ2715" s="73"/>
      <c r="CK2715" s="73"/>
      <c r="CL2715" s="73"/>
    </row>
    <row r="2716" spans="2:90" x14ac:dyDescent="0.4">
      <c r="B2716" s="152" t="s">
        <v>293</v>
      </c>
      <c r="C2716" s="23"/>
      <c r="D2716" s="23" t="s">
        <v>425</v>
      </c>
      <c r="E2716" s="23" t="s">
        <v>906</v>
      </c>
      <c r="F2716" s="23"/>
      <c r="G2716" s="23" t="str">
        <f>E2716</f>
        <v/>
      </c>
      <c r="H2716" s="23">
        <v>1000</v>
      </c>
      <c r="I2716" s="31"/>
      <c r="J2716" s="31"/>
      <c r="K2716" s="31"/>
      <c r="L2716" s="31"/>
      <c r="M2716" s="31"/>
      <c r="N2716" s="31"/>
      <c r="O2716" s="31"/>
      <c r="P2716" s="31"/>
      <c r="R2716" s="31"/>
      <c r="S2716" s="73"/>
      <c r="T2716" s="73"/>
      <c r="U2716" s="73"/>
      <c r="V2716" s="73"/>
      <c r="W2716" s="73"/>
      <c r="X2716" s="73"/>
      <c r="Y2716" s="73"/>
      <c r="Z2716" s="73"/>
      <c r="AA2716" s="73"/>
      <c r="AB2716" s="73"/>
      <c r="AC2716" s="73"/>
      <c r="AD2716" s="73"/>
      <c r="AE2716" s="73"/>
      <c r="AF2716" s="73"/>
      <c r="AG2716" s="73"/>
      <c r="AH2716" s="73"/>
      <c r="AI2716" s="73"/>
      <c r="AJ2716" s="73"/>
      <c r="AK2716" s="73"/>
      <c r="AL2716" s="73"/>
      <c r="AM2716" s="73"/>
      <c r="AN2716" s="73"/>
      <c r="AO2716" s="73"/>
      <c r="AP2716" s="73"/>
      <c r="AQ2716" s="73"/>
      <c r="AR2716" s="73"/>
      <c r="AS2716" s="73"/>
      <c r="AT2716" s="73"/>
      <c r="AU2716" s="73"/>
      <c r="AV2716" s="73"/>
      <c r="AW2716" s="73"/>
      <c r="AX2716" s="73"/>
      <c r="AY2716" s="73"/>
      <c r="AZ2716" s="73"/>
      <c r="BA2716" s="73"/>
      <c r="BB2716" s="73"/>
      <c r="BC2716" s="73"/>
      <c r="BD2716" s="73"/>
      <c r="BE2716" s="73"/>
      <c r="BF2716" s="73"/>
      <c r="BG2716" s="73"/>
      <c r="BH2716" s="73"/>
      <c r="BI2716" s="73"/>
      <c r="BJ2716" s="73"/>
      <c r="BK2716" s="73"/>
      <c r="BL2716" s="73"/>
      <c r="BM2716" s="73"/>
      <c r="BN2716" s="73"/>
      <c r="BO2716" s="73"/>
      <c r="BP2716" s="73"/>
      <c r="BQ2716" s="73"/>
      <c r="BR2716" s="73"/>
      <c r="BS2716" s="73"/>
      <c r="BT2716" s="73"/>
      <c r="BU2716" s="73"/>
      <c r="BV2716" s="73"/>
      <c r="BW2716" s="73"/>
      <c r="BX2716" s="73"/>
      <c r="BY2716" s="73"/>
      <c r="BZ2716" s="73"/>
      <c r="CA2716" s="73"/>
      <c r="CB2716" s="73"/>
      <c r="CC2716" s="73"/>
      <c r="CD2716" s="73"/>
      <c r="CE2716" s="73"/>
      <c r="CF2716" s="73"/>
      <c r="CG2716" s="73"/>
      <c r="CH2716" s="73"/>
      <c r="CI2716" s="73"/>
      <c r="CJ2716" s="73"/>
      <c r="CK2716" s="73"/>
      <c r="CL2716" s="73"/>
    </row>
    <row r="2717" spans="2:90" x14ac:dyDescent="0.4">
      <c r="B2717" s="122"/>
      <c r="C2717" s="31"/>
      <c r="D2717" s="31" t="s">
        <v>425</v>
      </c>
      <c r="E2717" s="31" t="s">
        <v>906</v>
      </c>
      <c r="F2717" s="31"/>
      <c r="G2717" s="31"/>
      <c r="H2717" s="31"/>
      <c r="I2717" s="31"/>
      <c r="J2717" s="31"/>
      <c r="K2717" s="31"/>
      <c r="L2717" s="31"/>
      <c r="M2717" s="31"/>
      <c r="N2717" s="31"/>
      <c r="O2717" s="31"/>
      <c r="P2717" s="31"/>
      <c r="R2717" s="31"/>
      <c r="S2717" s="73"/>
      <c r="T2717" s="73"/>
      <c r="U2717" s="73"/>
      <c r="V2717" s="73"/>
      <c r="W2717" s="73"/>
      <c r="X2717" s="73"/>
      <c r="Y2717" s="73"/>
      <c r="Z2717" s="73"/>
      <c r="AA2717" s="73"/>
      <c r="AB2717" s="73"/>
      <c r="AC2717" s="73"/>
      <c r="AD2717" s="73"/>
      <c r="AE2717" s="73"/>
      <c r="AF2717" s="73"/>
      <c r="AG2717" s="73"/>
      <c r="AH2717" s="73"/>
      <c r="AI2717" s="73"/>
      <c r="AJ2717" s="73"/>
      <c r="AK2717" s="73"/>
      <c r="AL2717" s="73"/>
      <c r="AM2717" s="73"/>
      <c r="AN2717" s="73"/>
      <c r="AO2717" s="73"/>
      <c r="AP2717" s="73"/>
      <c r="AQ2717" s="73"/>
      <c r="AR2717" s="73"/>
      <c r="AS2717" s="73"/>
      <c r="AT2717" s="73"/>
      <c r="AU2717" s="73"/>
      <c r="AV2717" s="73"/>
      <c r="AW2717" s="73"/>
      <c r="AX2717" s="73"/>
      <c r="AY2717" s="73"/>
      <c r="AZ2717" s="73"/>
      <c r="BA2717" s="73"/>
      <c r="BB2717" s="73"/>
      <c r="BC2717" s="73"/>
      <c r="BD2717" s="73"/>
      <c r="BE2717" s="73"/>
      <c r="BF2717" s="73"/>
      <c r="BG2717" s="73"/>
      <c r="BH2717" s="73"/>
      <c r="BI2717" s="73"/>
      <c r="BJ2717" s="73"/>
      <c r="BK2717" s="73"/>
      <c r="BL2717" s="73"/>
      <c r="BM2717" s="73"/>
      <c r="BN2717" s="73"/>
      <c r="BO2717" s="73"/>
      <c r="BP2717" s="73"/>
      <c r="BQ2717" s="73"/>
      <c r="BR2717" s="73"/>
      <c r="BS2717" s="73"/>
      <c r="BT2717" s="73"/>
      <c r="BU2717" s="73"/>
      <c r="BV2717" s="73"/>
      <c r="BW2717" s="73"/>
      <c r="BX2717" s="73"/>
      <c r="BY2717" s="73"/>
      <c r="BZ2717" s="73"/>
      <c r="CA2717" s="73"/>
      <c r="CB2717" s="73"/>
      <c r="CC2717" s="73"/>
      <c r="CD2717" s="73"/>
      <c r="CE2717" s="73"/>
      <c r="CF2717" s="73"/>
      <c r="CG2717" s="73"/>
      <c r="CH2717" s="73"/>
      <c r="CI2717" s="73"/>
      <c r="CJ2717" s="73"/>
      <c r="CK2717" s="73"/>
      <c r="CL2717" s="73"/>
    </row>
    <row r="2718" spans="2:90" x14ac:dyDescent="0.4">
      <c r="B2718" s="93" t="s">
        <v>288</v>
      </c>
      <c r="D2718" t="s">
        <v>425</v>
      </c>
      <c r="E2718" t="s">
        <v>906</v>
      </c>
      <c r="R2718" s="90"/>
      <c r="S2718" s="148"/>
      <c r="T2718" s="148"/>
      <c r="U2718" s="148"/>
      <c r="V2718" s="148"/>
      <c r="W2718" s="148"/>
      <c r="X2718" s="148"/>
      <c r="Y2718" s="148"/>
      <c r="Z2718" s="148"/>
      <c r="AA2718" s="148"/>
      <c r="AB2718" s="148"/>
      <c r="AC2718" s="148"/>
      <c r="AD2718" s="148"/>
      <c r="AE2718" s="148"/>
      <c r="AF2718" s="148"/>
      <c r="AG2718" s="148"/>
      <c r="AH2718" s="148"/>
      <c r="AI2718" s="148"/>
      <c r="AJ2718" s="148"/>
      <c r="AK2718" s="148"/>
      <c r="AL2718" s="148"/>
      <c r="AM2718" s="148"/>
      <c r="AN2718" s="148"/>
      <c r="AO2718" s="148"/>
      <c r="AP2718" s="148"/>
      <c r="AQ2718" s="148"/>
      <c r="AR2718" s="148"/>
      <c r="AS2718" s="148"/>
      <c r="AT2718" s="148"/>
      <c r="AU2718" s="148"/>
      <c r="AV2718" s="148"/>
      <c r="AW2718" s="148"/>
      <c r="AX2718" s="148"/>
      <c r="AY2718" s="148"/>
      <c r="AZ2718" s="148"/>
      <c r="BA2718" s="148"/>
      <c r="BB2718" s="148"/>
      <c r="BC2718" s="148"/>
      <c r="BD2718" s="148"/>
      <c r="BE2718" s="148"/>
      <c r="BF2718" s="148"/>
      <c r="BG2718" s="148"/>
      <c r="BH2718" s="148"/>
      <c r="BI2718" s="148"/>
      <c r="BJ2718" s="148"/>
      <c r="BK2718" s="148"/>
      <c r="BL2718" s="148"/>
      <c r="BM2718" s="148"/>
      <c r="BN2718" s="148"/>
      <c r="BO2718" s="148"/>
      <c r="BP2718" s="148"/>
      <c r="BQ2718" s="148"/>
      <c r="BR2718" s="148"/>
      <c r="BS2718" s="148"/>
      <c r="BT2718" s="148"/>
      <c r="BU2718" s="148"/>
      <c r="BV2718" s="148"/>
      <c r="BW2718" s="148"/>
      <c r="BX2718" s="148"/>
      <c r="BY2718" s="148"/>
      <c r="BZ2718" s="148"/>
      <c r="CA2718" s="148"/>
      <c r="CB2718" s="148"/>
      <c r="CC2718" s="148"/>
      <c r="CD2718" s="148"/>
      <c r="CE2718" s="148"/>
      <c r="CF2718" s="148"/>
      <c r="CG2718" s="148"/>
      <c r="CH2718" s="148"/>
      <c r="CI2718" s="148"/>
      <c r="CJ2718" s="148"/>
      <c r="CK2718" s="148"/>
      <c r="CL2718" s="148"/>
    </row>
    <row r="2719" spans="2:90" x14ac:dyDescent="0.4">
      <c r="B2719" s="152" t="s">
        <v>287</v>
      </c>
      <c r="D2719" t="s">
        <v>425</v>
      </c>
      <c r="E2719" t="s">
        <v>906</v>
      </c>
      <c r="K2719" s="24">
        <f>H2716</f>
        <v>1000</v>
      </c>
      <c r="L2719" s="24">
        <f ca="1">K2722</f>
        <v>2500.0000000000005</v>
      </c>
      <c r="M2719" s="24">
        <f ca="1">L2722</f>
        <v>0</v>
      </c>
      <c r="N2719" s="24">
        <f ca="1">M2722</f>
        <v>0</v>
      </c>
      <c r="O2719" s="24">
        <f ca="1">N2722</f>
        <v>0</v>
      </c>
      <c r="P2719" s="24">
        <f ca="1">O2722</f>
        <v>0</v>
      </c>
      <c r="R2719"/>
      <c r="S2719" s="62">
        <f t="shared" ref="S2719:AY2719" ca="1" si="3612">R2722</f>
        <v>1000</v>
      </c>
      <c r="T2719" s="62">
        <f t="shared" ca="1" si="3612"/>
        <v>1833.3333333333335</v>
      </c>
      <c r="U2719" s="62">
        <f t="shared" ca="1" si="3612"/>
        <v>2666.666666666667</v>
      </c>
      <c r="V2719" s="62">
        <f t="shared" ca="1" si="3612"/>
        <v>2500.0000000000005</v>
      </c>
      <c r="W2719" s="62">
        <f t="shared" ca="1" si="3612"/>
        <v>2500.0000000000005</v>
      </c>
      <c r="X2719" s="62">
        <f t="shared" ca="1" si="3612"/>
        <v>2500.0000000000005</v>
      </c>
      <c r="Y2719" s="62">
        <f t="shared" ca="1" si="3612"/>
        <v>2500.0000000000005</v>
      </c>
      <c r="Z2719" s="62">
        <f t="shared" ca="1" si="3612"/>
        <v>2500.0000000000005</v>
      </c>
      <c r="AA2719" s="62">
        <f t="shared" ca="1" si="3612"/>
        <v>2500.0000000000005</v>
      </c>
      <c r="AB2719" s="62">
        <f t="shared" ca="1" si="3612"/>
        <v>2500.0000000000005</v>
      </c>
      <c r="AC2719" s="62">
        <f t="shared" ca="1" si="3612"/>
        <v>2500.0000000000005</v>
      </c>
      <c r="AD2719" s="62">
        <f t="shared" ca="1" si="3612"/>
        <v>2500.0000000000005</v>
      </c>
      <c r="AE2719" s="62">
        <f t="shared" ca="1" si="3612"/>
        <v>2500.0000000000005</v>
      </c>
      <c r="AF2719" s="62">
        <f t="shared" ca="1" si="3612"/>
        <v>1666.666666666667</v>
      </c>
      <c r="AG2719" s="62">
        <f t="shared" ca="1" si="3612"/>
        <v>833.3333333333336</v>
      </c>
      <c r="AH2719" s="62">
        <f t="shared" ca="1" si="3612"/>
        <v>0</v>
      </c>
      <c r="AI2719" s="62">
        <f t="shared" ca="1" si="3612"/>
        <v>0</v>
      </c>
      <c r="AJ2719" s="62">
        <f t="shared" ca="1" si="3612"/>
        <v>0</v>
      </c>
      <c r="AK2719" s="62">
        <f t="shared" ca="1" si="3612"/>
        <v>0</v>
      </c>
      <c r="AL2719" s="62">
        <f t="shared" ca="1" si="3612"/>
        <v>0</v>
      </c>
      <c r="AM2719" s="62">
        <f t="shared" ca="1" si="3612"/>
        <v>0</v>
      </c>
      <c r="AN2719" s="62">
        <f t="shared" ca="1" si="3612"/>
        <v>0</v>
      </c>
      <c r="AO2719" s="62">
        <f t="shared" ca="1" si="3612"/>
        <v>0</v>
      </c>
      <c r="AP2719" s="62">
        <f t="shared" ca="1" si="3612"/>
        <v>0</v>
      </c>
      <c r="AQ2719" s="62">
        <f t="shared" ca="1" si="3612"/>
        <v>0</v>
      </c>
      <c r="AR2719" s="62">
        <f t="shared" ca="1" si="3612"/>
        <v>0</v>
      </c>
      <c r="AS2719" s="62">
        <f t="shared" ca="1" si="3612"/>
        <v>0</v>
      </c>
      <c r="AT2719" s="62">
        <f t="shared" ca="1" si="3612"/>
        <v>0</v>
      </c>
      <c r="AU2719" s="62">
        <f t="shared" ca="1" si="3612"/>
        <v>0</v>
      </c>
      <c r="AV2719" s="62">
        <f t="shared" ca="1" si="3612"/>
        <v>0</v>
      </c>
      <c r="AW2719" s="62">
        <f t="shared" ca="1" si="3612"/>
        <v>0</v>
      </c>
      <c r="AX2719" s="62">
        <f t="shared" ca="1" si="3612"/>
        <v>0</v>
      </c>
      <c r="AY2719" s="62">
        <f t="shared" ca="1" si="3612"/>
        <v>0</v>
      </c>
      <c r="AZ2719" s="62">
        <f t="shared" ref="AZ2719:CE2719" ca="1" si="3613">AY2722</f>
        <v>0</v>
      </c>
      <c r="BA2719" s="62">
        <f t="shared" ca="1" si="3613"/>
        <v>0</v>
      </c>
      <c r="BB2719" s="62">
        <f t="shared" ca="1" si="3613"/>
        <v>0</v>
      </c>
      <c r="BC2719" s="62">
        <f t="shared" ca="1" si="3613"/>
        <v>0</v>
      </c>
      <c r="BD2719" s="62">
        <f t="shared" ca="1" si="3613"/>
        <v>0</v>
      </c>
      <c r="BE2719" s="62">
        <f t="shared" ca="1" si="3613"/>
        <v>0</v>
      </c>
      <c r="BF2719" s="62">
        <f t="shared" ca="1" si="3613"/>
        <v>0</v>
      </c>
      <c r="BG2719" s="62">
        <f t="shared" ca="1" si="3613"/>
        <v>0</v>
      </c>
      <c r="BH2719" s="62">
        <f t="shared" ca="1" si="3613"/>
        <v>0</v>
      </c>
      <c r="BI2719" s="62">
        <f t="shared" ca="1" si="3613"/>
        <v>0</v>
      </c>
      <c r="BJ2719" s="62">
        <f t="shared" ca="1" si="3613"/>
        <v>0</v>
      </c>
      <c r="BK2719" s="62">
        <f t="shared" ca="1" si="3613"/>
        <v>0</v>
      </c>
      <c r="BL2719" s="62">
        <f t="shared" ca="1" si="3613"/>
        <v>0</v>
      </c>
      <c r="BM2719" s="62">
        <f t="shared" ca="1" si="3613"/>
        <v>0</v>
      </c>
      <c r="BN2719" s="62">
        <f t="shared" ca="1" si="3613"/>
        <v>0</v>
      </c>
      <c r="BO2719" s="62">
        <f t="shared" ca="1" si="3613"/>
        <v>0</v>
      </c>
      <c r="BP2719" s="62">
        <f t="shared" ca="1" si="3613"/>
        <v>0</v>
      </c>
      <c r="BQ2719" s="62">
        <f t="shared" ca="1" si="3613"/>
        <v>0</v>
      </c>
      <c r="BR2719" s="62">
        <f t="shared" ca="1" si="3613"/>
        <v>0</v>
      </c>
      <c r="BS2719" s="62">
        <f t="shared" ca="1" si="3613"/>
        <v>0</v>
      </c>
      <c r="BT2719" s="62">
        <f t="shared" ca="1" si="3613"/>
        <v>0</v>
      </c>
      <c r="BU2719" s="62">
        <f t="shared" ca="1" si="3613"/>
        <v>0</v>
      </c>
      <c r="BV2719" s="62">
        <f t="shared" ca="1" si="3613"/>
        <v>0</v>
      </c>
      <c r="BW2719" s="62">
        <f t="shared" ca="1" si="3613"/>
        <v>0</v>
      </c>
      <c r="BX2719" s="62">
        <f t="shared" ca="1" si="3613"/>
        <v>0</v>
      </c>
      <c r="BY2719" s="62">
        <f t="shared" ca="1" si="3613"/>
        <v>0</v>
      </c>
      <c r="BZ2719" s="62">
        <f t="shared" ca="1" si="3613"/>
        <v>0</v>
      </c>
      <c r="CA2719" s="62">
        <f t="shared" ca="1" si="3613"/>
        <v>0</v>
      </c>
      <c r="CB2719" s="62">
        <f t="shared" ca="1" si="3613"/>
        <v>0</v>
      </c>
      <c r="CC2719" s="62">
        <f t="shared" ca="1" si="3613"/>
        <v>0</v>
      </c>
      <c r="CD2719" s="62">
        <f t="shared" ca="1" si="3613"/>
        <v>0</v>
      </c>
      <c r="CE2719" s="62">
        <f t="shared" ca="1" si="3613"/>
        <v>0</v>
      </c>
      <c r="CF2719" s="62">
        <f ca="1">CE2722</f>
        <v>0</v>
      </c>
      <c r="CG2719" s="62">
        <f t="shared" ref="CG2719:CL2719" ca="1" si="3614">CF2722</f>
        <v>0</v>
      </c>
      <c r="CH2719" s="62">
        <f t="shared" ca="1" si="3614"/>
        <v>0</v>
      </c>
      <c r="CI2719" s="62">
        <f t="shared" ca="1" si="3614"/>
        <v>0</v>
      </c>
      <c r="CJ2719" s="62">
        <f t="shared" ca="1" si="3614"/>
        <v>0</v>
      </c>
      <c r="CK2719" s="62">
        <f t="shared" ca="1" si="3614"/>
        <v>0</v>
      </c>
      <c r="CL2719" s="62">
        <f t="shared" ca="1" si="3614"/>
        <v>0</v>
      </c>
    </row>
    <row r="2720" spans="2:90" x14ac:dyDescent="0.4">
      <c r="B2720" s="152" t="str">
        <f>"New borrowing - "&amp;SUBSTITUTE(B2711,":","")</f>
        <v>New borrowing - Rolling fixed term debt - multiple borrowings w/ annual control</v>
      </c>
      <c r="C2720" t="s">
        <v>236</v>
      </c>
      <c r="D2720" t="s">
        <v>425</v>
      </c>
      <c r="E2720" t="s">
        <v>906</v>
      </c>
      <c r="G2720" t="str">
        <f>E2720</f>
        <v/>
      </c>
      <c r="K2720" s="23">
        <v>10000</v>
      </c>
      <c r="L2720" s="23">
        <f>SUMIF($4:$4,L$2,2718:2718)</f>
        <v>0</v>
      </c>
      <c r="M2720" s="23">
        <f>SUMIF($4:$4,M$2,2718:2718)</f>
        <v>0</v>
      </c>
      <c r="N2720" s="23">
        <f>SUMIF($4:$4,N$2,2718:2718)</f>
        <v>0</v>
      </c>
      <c r="O2720" s="23">
        <f>SUMIF($4:$4,O$2,2718:2718)</f>
        <v>0</v>
      </c>
      <c r="P2720" s="23">
        <f>SUMIF($4:$4,P$2,2718:2718)</f>
        <v>0</v>
      </c>
      <c r="R2720" s="53">
        <f>H2716</f>
        <v>1000</v>
      </c>
      <c r="S2720" s="80" cm="1">
        <f t="array" ref="S2720">IFERROR(INDEX($K:$Q,ROW(),MATCH(S$3,$K$2:$Q$2,0))/12,0)</f>
        <v>833.33333333333337</v>
      </c>
      <c r="T2720" s="80" cm="1">
        <f t="array" ref="T2720">IFERROR(INDEX($K:$Q,ROW(),MATCH(T$3,$K$2:$Q$2,0))/12,0)</f>
        <v>833.33333333333337</v>
      </c>
      <c r="U2720" s="80" cm="1">
        <f t="array" ref="U2720">IFERROR(INDEX($K:$Q,ROW(),MATCH(U$3,$K$2:$Q$2,0))/12,0)</f>
        <v>833.33333333333337</v>
      </c>
      <c r="V2720" s="80" cm="1">
        <f t="array" ref="V2720">IFERROR(INDEX($K:$Q,ROW(),MATCH(V$3,$K$2:$Q$2,0))/12,0)</f>
        <v>833.33333333333337</v>
      </c>
      <c r="W2720" s="80" cm="1">
        <f t="array" ref="W2720">IFERROR(INDEX($K:$Q,ROW(),MATCH(W$3,$K$2:$Q$2,0))/12,0)</f>
        <v>833.33333333333337</v>
      </c>
      <c r="X2720" s="80" cm="1">
        <f t="array" ref="X2720">IFERROR(INDEX($K:$Q,ROW(),MATCH(X$3,$K$2:$Q$2,0))/12,0)</f>
        <v>833.33333333333337</v>
      </c>
      <c r="Y2720" s="80" cm="1">
        <f t="array" ref="Y2720">IFERROR(INDEX($K:$Q,ROW(),MATCH(Y$3,$K$2:$Q$2,0))/12,0)</f>
        <v>833.33333333333337</v>
      </c>
      <c r="Z2720" s="80" cm="1">
        <f t="array" ref="Z2720">IFERROR(INDEX($K:$Q,ROW(),MATCH(Z$3,$K$2:$Q$2,0))/12,0)</f>
        <v>833.33333333333337</v>
      </c>
      <c r="AA2720" s="80" cm="1">
        <f t="array" ref="AA2720">IFERROR(INDEX($K:$Q,ROW(),MATCH(AA$3,$K$2:$Q$2,0))/12,0)</f>
        <v>833.33333333333337</v>
      </c>
      <c r="AB2720" s="80" cm="1">
        <f t="array" ref="AB2720">IFERROR(INDEX($K:$Q,ROW(),MATCH(AB$3,$K$2:$Q$2,0))/12,0)</f>
        <v>833.33333333333337</v>
      </c>
      <c r="AC2720" s="80" cm="1">
        <f t="array" ref="AC2720">IFERROR(INDEX($K:$Q,ROW(),MATCH(AC$3,$K$2:$Q$2,0))/12,0)</f>
        <v>833.33333333333337</v>
      </c>
      <c r="AD2720" s="80" cm="1">
        <f t="array" ref="AD2720">IFERROR(INDEX($K:$Q,ROW(),MATCH(AD$3,$K$2:$Q$2,0))/12,0)</f>
        <v>833.33333333333337</v>
      </c>
      <c r="AE2720" s="80" cm="1">
        <f t="array" ref="AE2720">IFERROR(INDEX($K:$Q,ROW(),MATCH(AE$3,$K$2:$Q$2,0))/12,0)</f>
        <v>0</v>
      </c>
      <c r="AF2720" s="80" cm="1">
        <f t="array" ref="AF2720">IFERROR(INDEX($K:$Q,ROW(),MATCH(AF$3,$K$2:$Q$2,0))/12,0)</f>
        <v>0</v>
      </c>
      <c r="AG2720" s="80" cm="1">
        <f t="array" ref="AG2720">IFERROR(INDEX($K:$Q,ROW(),MATCH(AG$3,$K$2:$Q$2,0))/12,0)</f>
        <v>0</v>
      </c>
      <c r="AH2720" s="80" cm="1">
        <f t="array" ref="AH2720">IFERROR(INDEX($K:$Q,ROW(),MATCH(AH$3,$K$2:$Q$2,0))/12,0)</f>
        <v>0</v>
      </c>
      <c r="AI2720" s="80" cm="1">
        <f t="array" ref="AI2720">IFERROR(INDEX($K:$Q,ROW(),MATCH(AI$3,$K$2:$Q$2,0))/12,0)</f>
        <v>0</v>
      </c>
      <c r="AJ2720" s="80" cm="1">
        <f t="array" ref="AJ2720">IFERROR(INDEX($K:$Q,ROW(),MATCH(AJ$3,$K$2:$Q$2,0))/12,0)</f>
        <v>0</v>
      </c>
      <c r="AK2720" s="80" cm="1">
        <f t="array" ref="AK2720">IFERROR(INDEX($K:$Q,ROW(),MATCH(AK$3,$K$2:$Q$2,0))/12,0)</f>
        <v>0</v>
      </c>
      <c r="AL2720" s="80" cm="1">
        <f t="array" ref="AL2720">IFERROR(INDEX($K:$Q,ROW(),MATCH(AL$3,$K$2:$Q$2,0))/12,0)</f>
        <v>0</v>
      </c>
      <c r="AM2720" s="80" cm="1">
        <f t="array" ref="AM2720">IFERROR(INDEX($K:$Q,ROW(),MATCH(AM$3,$K$2:$Q$2,0))/12,0)</f>
        <v>0</v>
      </c>
      <c r="AN2720" s="80" cm="1">
        <f t="array" ref="AN2720">IFERROR(INDEX($K:$Q,ROW(),MATCH(AN$3,$K$2:$Q$2,0))/12,0)</f>
        <v>0</v>
      </c>
      <c r="AO2720" s="80" cm="1">
        <f t="array" ref="AO2720">IFERROR(INDEX($K:$Q,ROW(),MATCH(AO$3,$K$2:$Q$2,0))/12,0)</f>
        <v>0</v>
      </c>
      <c r="AP2720" s="80" cm="1">
        <f t="array" ref="AP2720">IFERROR(INDEX($K:$Q,ROW(),MATCH(AP$3,$K$2:$Q$2,0))/12,0)</f>
        <v>0</v>
      </c>
      <c r="AQ2720" s="80" cm="1">
        <f t="array" ref="AQ2720">IFERROR(INDEX($K:$Q,ROW(),MATCH(AQ$3,$K$2:$Q$2,0))/12,0)</f>
        <v>0</v>
      </c>
      <c r="AR2720" s="80" cm="1">
        <f t="array" ref="AR2720">IFERROR(INDEX($K:$Q,ROW(),MATCH(AR$3,$K$2:$Q$2,0))/12,0)</f>
        <v>0</v>
      </c>
      <c r="AS2720" s="80" cm="1">
        <f t="array" ref="AS2720">IFERROR(INDEX($K:$Q,ROW(),MATCH(AS$3,$K$2:$Q$2,0))/12,0)</f>
        <v>0</v>
      </c>
      <c r="AT2720" s="80" cm="1">
        <f t="array" ref="AT2720">IFERROR(INDEX($K:$Q,ROW(),MATCH(AT$3,$K$2:$Q$2,0))/12,0)</f>
        <v>0</v>
      </c>
      <c r="AU2720" s="80" cm="1">
        <f t="array" ref="AU2720">IFERROR(INDEX($K:$Q,ROW(),MATCH(AU$3,$K$2:$Q$2,0))/12,0)</f>
        <v>0</v>
      </c>
      <c r="AV2720" s="80" cm="1">
        <f t="array" ref="AV2720">IFERROR(INDEX($K:$Q,ROW(),MATCH(AV$3,$K$2:$Q$2,0))/12,0)</f>
        <v>0</v>
      </c>
      <c r="AW2720" s="80" cm="1">
        <f t="array" ref="AW2720">IFERROR(INDEX($K:$Q,ROW(),MATCH(AW$3,$K$2:$Q$2,0))/12,0)</f>
        <v>0</v>
      </c>
      <c r="AX2720" s="80" cm="1">
        <f t="array" ref="AX2720">IFERROR(INDEX($K:$Q,ROW(),MATCH(AX$3,$K$2:$Q$2,0))/12,0)</f>
        <v>0</v>
      </c>
      <c r="AY2720" s="80" cm="1">
        <f t="array" ref="AY2720">IFERROR(INDEX($K:$Q,ROW(),MATCH(AY$3,$K$2:$Q$2,0))/12,0)</f>
        <v>0</v>
      </c>
      <c r="AZ2720" s="80" cm="1">
        <f t="array" ref="AZ2720">IFERROR(INDEX($K:$Q,ROW(),MATCH(AZ$3,$K$2:$Q$2,0))/12,0)</f>
        <v>0</v>
      </c>
      <c r="BA2720" s="80" cm="1">
        <f t="array" ref="BA2720">IFERROR(INDEX($K:$Q,ROW(),MATCH(BA$3,$K$2:$Q$2,0))/12,0)</f>
        <v>0</v>
      </c>
      <c r="BB2720" s="80" cm="1">
        <f t="array" ref="BB2720">IFERROR(INDEX($K:$Q,ROW(),MATCH(BB$3,$K$2:$Q$2,0))/12,0)</f>
        <v>0</v>
      </c>
      <c r="BC2720" s="80" cm="1">
        <f t="array" ref="BC2720">IFERROR(INDEX($K:$Q,ROW(),MATCH(BC$3,$K$2:$Q$2,0))/12,0)</f>
        <v>0</v>
      </c>
      <c r="BD2720" s="80" cm="1">
        <f t="array" ref="BD2720">IFERROR(INDEX($K:$Q,ROW(),MATCH(BD$3,$K$2:$Q$2,0))/12,0)</f>
        <v>0</v>
      </c>
      <c r="BE2720" s="80" cm="1">
        <f t="array" ref="BE2720">IFERROR(INDEX($K:$Q,ROW(),MATCH(BE$3,$K$2:$Q$2,0))/12,0)</f>
        <v>0</v>
      </c>
      <c r="BF2720" s="80" cm="1">
        <f t="array" ref="BF2720">IFERROR(INDEX($K:$Q,ROW(),MATCH(BF$3,$K$2:$Q$2,0))/12,0)</f>
        <v>0</v>
      </c>
      <c r="BG2720" s="80" cm="1">
        <f t="array" ref="BG2720">IFERROR(INDEX($K:$Q,ROW(),MATCH(BG$3,$K$2:$Q$2,0))/12,0)</f>
        <v>0</v>
      </c>
      <c r="BH2720" s="80" cm="1">
        <f t="array" ref="BH2720">IFERROR(INDEX($K:$Q,ROW(),MATCH(BH$3,$K$2:$Q$2,0))/12,0)</f>
        <v>0</v>
      </c>
      <c r="BI2720" s="80" cm="1">
        <f t="array" ref="BI2720">IFERROR(INDEX($K:$Q,ROW(),MATCH(BI$3,$K$2:$Q$2,0))/12,0)</f>
        <v>0</v>
      </c>
      <c r="BJ2720" s="80" cm="1">
        <f t="array" ref="BJ2720">IFERROR(INDEX($K:$Q,ROW(),MATCH(BJ$3,$K$2:$Q$2,0))/12,0)</f>
        <v>0</v>
      </c>
      <c r="BK2720" s="80" cm="1">
        <f t="array" ref="BK2720">IFERROR(INDEX($K:$Q,ROW(),MATCH(BK$3,$K$2:$Q$2,0))/12,0)</f>
        <v>0</v>
      </c>
      <c r="BL2720" s="80" cm="1">
        <f t="array" ref="BL2720">IFERROR(INDEX($K:$Q,ROW(),MATCH(BL$3,$K$2:$Q$2,0))/12,0)</f>
        <v>0</v>
      </c>
      <c r="BM2720" s="80" cm="1">
        <f t="array" ref="BM2720">IFERROR(INDEX($K:$Q,ROW(),MATCH(BM$3,$K$2:$Q$2,0))/12,0)</f>
        <v>0</v>
      </c>
      <c r="BN2720" s="80" cm="1">
        <f t="array" ref="BN2720">IFERROR(INDEX($K:$Q,ROW(),MATCH(BN$3,$K$2:$Q$2,0))/12,0)</f>
        <v>0</v>
      </c>
      <c r="BO2720" s="80" cm="1">
        <f t="array" ref="BO2720">IFERROR(INDEX($K:$Q,ROW(),MATCH(BO$3,$K$2:$Q$2,0))/12,0)</f>
        <v>0</v>
      </c>
      <c r="BP2720" s="80" cm="1">
        <f t="array" ref="BP2720">IFERROR(INDEX($K:$Q,ROW(),MATCH(BP$3,$K$2:$Q$2,0))/12,0)</f>
        <v>0</v>
      </c>
      <c r="BQ2720" s="80" cm="1">
        <f t="array" ref="BQ2720">IFERROR(INDEX($K:$Q,ROW(),MATCH(BQ$3,$K$2:$Q$2,0))/12,0)</f>
        <v>0</v>
      </c>
      <c r="BR2720" s="80" cm="1">
        <f t="array" ref="BR2720">IFERROR(INDEX($K:$Q,ROW(),MATCH(BR$3,$K$2:$Q$2,0))/12,0)</f>
        <v>0</v>
      </c>
      <c r="BS2720" s="80" cm="1">
        <f t="array" ref="BS2720">IFERROR(INDEX($K:$Q,ROW(),MATCH(BS$3,$K$2:$Q$2,0))/12,0)</f>
        <v>0</v>
      </c>
      <c r="BT2720" s="80" cm="1">
        <f t="array" ref="BT2720">IFERROR(INDEX($K:$Q,ROW(),MATCH(BT$3,$K$2:$Q$2,0))/12,0)</f>
        <v>0</v>
      </c>
      <c r="BU2720" s="80" cm="1">
        <f t="array" ref="BU2720">IFERROR(INDEX($K:$Q,ROW(),MATCH(BU$3,$K$2:$Q$2,0))/12,0)</f>
        <v>0</v>
      </c>
      <c r="BV2720" s="80" cm="1">
        <f t="array" ref="BV2720">IFERROR(INDEX($K:$Q,ROW(),MATCH(BV$3,$K$2:$Q$2,0))/12,0)</f>
        <v>0</v>
      </c>
      <c r="BW2720" s="80" cm="1">
        <f t="array" ref="BW2720">IFERROR(INDEX($K:$Q,ROW(),MATCH(BW$3,$K$2:$Q$2,0))/12,0)</f>
        <v>0</v>
      </c>
      <c r="BX2720" s="80" cm="1">
        <f t="array" ref="BX2720">IFERROR(INDEX($K:$Q,ROW(),MATCH(BX$3,$K$2:$Q$2,0))/12,0)</f>
        <v>0</v>
      </c>
      <c r="BY2720" s="80" cm="1">
        <f t="array" ref="BY2720">IFERROR(INDEX($K:$Q,ROW(),MATCH(BY$3,$K$2:$Q$2,0))/12,0)</f>
        <v>0</v>
      </c>
      <c r="BZ2720" s="80" cm="1">
        <f t="array" ref="BZ2720">IFERROR(INDEX($K:$Q,ROW(),MATCH(BZ$3,$K$2:$Q$2,0))/12,0)</f>
        <v>0</v>
      </c>
      <c r="CA2720" s="80" cm="1">
        <f t="array" ref="CA2720">IFERROR(INDEX($K:$Q,ROW(),MATCH(CA$3,$K$2:$Q$2,0))/12,0)</f>
        <v>0</v>
      </c>
      <c r="CB2720" s="80" cm="1">
        <f t="array" ref="CB2720">IFERROR(INDEX($K:$Q,ROW(),MATCH(CB$3,$K$2:$Q$2,0))/12,0)</f>
        <v>0</v>
      </c>
      <c r="CC2720" s="80" cm="1">
        <f t="array" ref="CC2720">IFERROR(INDEX($K:$Q,ROW(),MATCH(CC$3,$K$2:$Q$2,0))/12,0)</f>
        <v>0</v>
      </c>
      <c r="CD2720" s="80" cm="1">
        <f t="array" ref="CD2720">IFERROR(INDEX($K:$Q,ROW(),MATCH(CD$3,$K$2:$Q$2,0))/12,0)</f>
        <v>0</v>
      </c>
      <c r="CE2720" s="80" cm="1">
        <f t="array" ref="CE2720">IFERROR(INDEX($K:$Q,ROW(),MATCH(CE$3,$K$2:$Q$2,0))/12,0)</f>
        <v>0</v>
      </c>
      <c r="CF2720" s="80" cm="1">
        <f t="array" ref="CF2720">IFERROR(INDEX($K:$Q,ROW(),MATCH(CF$3,$K$2:$Q$2,0))/12,0)</f>
        <v>0</v>
      </c>
      <c r="CG2720" s="80" cm="1">
        <f t="array" ref="CG2720">IFERROR(INDEX($K:$Q,ROW(),MATCH(CG$3,$K$2:$Q$2,0))/12,0)</f>
        <v>0</v>
      </c>
      <c r="CH2720" s="80" cm="1">
        <f t="array" ref="CH2720">IFERROR(INDEX($K:$Q,ROW(),MATCH(CH$3,$K$2:$Q$2,0))/12,0)</f>
        <v>0</v>
      </c>
      <c r="CI2720" s="80" cm="1">
        <f t="array" ref="CI2720">IFERROR(INDEX($K:$Q,ROW(),MATCH(CI$3,$K$2:$Q$2,0))/12,0)</f>
        <v>0</v>
      </c>
      <c r="CJ2720" s="80" cm="1">
        <f t="array" ref="CJ2720">IFERROR(INDEX($K:$Q,ROW(),MATCH(CJ$3,$K$2:$Q$2,0))/12,0)</f>
        <v>0</v>
      </c>
      <c r="CK2720" s="80" cm="1">
        <f t="array" ref="CK2720">IFERROR(INDEX($K:$Q,ROW(),MATCH(CK$3,$K$2:$Q$2,0))/12,0)</f>
        <v>0</v>
      </c>
      <c r="CL2720" s="80" cm="1">
        <f t="array" ref="CL2720">IFERROR(INDEX($K:$Q,ROW(),MATCH(CL$3,$K$2:$Q$2,0))/12,0)</f>
        <v>0</v>
      </c>
    </row>
    <row r="2721" spans="2:90" x14ac:dyDescent="0.4">
      <c r="B2721" s="152" t="str">
        <f>"Repayment - "&amp;SUBSTITUTE(B2711,":","")</f>
        <v>Repayment - Rolling fixed term debt - multiple borrowings w/ annual control</v>
      </c>
      <c r="C2721" t="s">
        <v>236</v>
      </c>
      <c r="D2721" t="s">
        <v>425</v>
      </c>
      <c r="E2721" t="s">
        <v>906</v>
      </c>
      <c r="K2721" s="132">
        <f ca="1">SUMIF($3:$3,K$2,2721:2721)</f>
        <v>-8500</v>
      </c>
      <c r="L2721" s="132">
        <f ca="1">SUMIF($3:$3,L$2,2721:2721)</f>
        <v>-2500</v>
      </c>
      <c r="M2721" s="132">
        <f ca="1">SUMIF($3:$3,M$2,2721:2721)</f>
        <v>0</v>
      </c>
      <c r="N2721" s="132">
        <f ca="1">SUMIF($3:$3,N$2,2721:2721)</f>
        <v>0</v>
      </c>
      <c r="O2721" s="132">
        <f ca="1">SUMIF($3:$3,O$2,2721:2721)</f>
        <v>0</v>
      </c>
      <c r="P2721" s="132">
        <f ca="1">SUMIF($3:$3,P$2,2721:2721)</f>
        <v>0</v>
      </c>
      <c r="R2721" s="217"/>
      <c r="S2721" s="218">
        <f ca="1">-IF(COUNT($R2720:S2720)&lt;$H2713,0,OFFSET(S2720,0,-$H2713+1))-$J$2689*(COUNT(R2720:$S2720)=($H2713-$H2714+1))</f>
        <v>0</v>
      </c>
      <c r="T2721" s="218">
        <f ca="1">-IF(COUNT($R2720:T2720)&lt;$H2713,0,OFFSET(T2720,0,-$H2713+1))-$J$2689*(COUNT(S2720:$S2720)=($H2713-$H2714+1))</f>
        <v>0</v>
      </c>
      <c r="U2721" s="218">
        <f ca="1">-IF(COUNT($R2720:U2720)&lt;$H2713,0,OFFSET(U2720,0,-$H2713+1))-$J$2689*(COUNT($S2720:T2720)=($H2713-$H2714+1))</f>
        <v>-1000</v>
      </c>
      <c r="V2721" s="218">
        <f ca="1">-IF(COUNT($R2720:V2720)&lt;$H2713,0,OFFSET(V2720,0,-$H2713+1))-$J$2689*(COUNT($S2720:U2720)=($H2713-$H2714+1))</f>
        <v>-833.33333333333337</v>
      </c>
      <c r="W2721" s="218">
        <f ca="1">-IF(COUNT($R2720:W2720)&lt;$H2713,0,OFFSET(W2720,0,-$H2713+1))-$J$2689*(COUNT($S2720:V2720)=($H2713-$H2714+1))</f>
        <v>-833.33333333333337</v>
      </c>
      <c r="X2721" s="218">
        <f ca="1">-IF(COUNT($R2720:X2720)&lt;$H2713,0,OFFSET(X2720,0,-$H2713+1))-$J$2689*(COUNT($S2720:W2720)=($H2713-$H2714+1))</f>
        <v>-833.33333333333337</v>
      </c>
      <c r="Y2721" s="218">
        <f ca="1">-IF(COUNT($R2720:Y2720)&lt;$H2713,0,OFFSET(Y2720,0,-$H2713+1))-$J$2689*(COUNT($S2720:X2720)=($H2713-$H2714+1))</f>
        <v>-833.33333333333337</v>
      </c>
      <c r="Z2721" s="218">
        <f ca="1">-IF(COUNT($R2720:Z2720)&lt;$H2713,0,OFFSET(Z2720,0,-$H2713+1))-$J$2689*(COUNT($S2720:Y2720)=($H2713-$H2714+1))</f>
        <v>-833.33333333333337</v>
      </c>
      <c r="AA2721" s="218">
        <f ca="1">-IF(COUNT($R2720:AA2720)&lt;$H2713,0,OFFSET(AA2720,0,-$H2713+1))-$J$2689*(COUNT($S2720:Z2720)=($H2713-$H2714+1))</f>
        <v>-833.33333333333337</v>
      </c>
      <c r="AB2721" s="218">
        <f ca="1">-IF(COUNT($R2720:AB2720)&lt;$H2713,0,OFFSET(AB2720,0,-$H2713+1))-$J$2689*(COUNT($S2720:AA2720)=($H2713-$H2714+1))</f>
        <v>-833.33333333333337</v>
      </c>
      <c r="AC2721" s="218">
        <f ca="1">-IF(COUNT($R2720:AC2720)&lt;$H2713,0,OFFSET(AC2720,0,-$H2713+1))-$J$2689*(COUNT($S2720:AB2720)=($H2713-$H2714+1))</f>
        <v>-833.33333333333337</v>
      </c>
      <c r="AD2721" s="218">
        <f ca="1">-IF(COUNT($R2720:AD2720)&lt;$H2713,0,OFFSET(AD2720,0,-$H2713+1))-$J$2689*(COUNT($S2720:AC2720)=($H2713-$H2714+1))</f>
        <v>-833.33333333333337</v>
      </c>
      <c r="AE2721" s="218">
        <f ca="1">-IF(COUNT($R2720:AE2720)&lt;$H2713,0,OFFSET(AE2720,0,-$H2713+1))-$J$2689*(COUNT($S2720:AD2720)=($H2713-$H2714+1))</f>
        <v>-833.33333333333337</v>
      </c>
      <c r="AF2721" s="218">
        <f ca="1">-IF(COUNT($R2720:AF2720)&lt;$H2713,0,OFFSET(AF2720,0,-$H2713+1))-$J$2689*(COUNT($S2720:AE2720)=($H2713-$H2714+1))</f>
        <v>-833.33333333333337</v>
      </c>
      <c r="AG2721" s="218">
        <f ca="1">-IF(COUNT($R2720:AG2720)&lt;$H2713,0,OFFSET(AG2720,0,-$H2713+1))-$J$2689*(COUNT($S2720:AF2720)=($H2713-$H2714+1))</f>
        <v>-833.33333333333337</v>
      </c>
      <c r="AH2721" s="218">
        <f ca="1">-IF(COUNT($R2720:AH2720)&lt;$H2713,0,OFFSET(AH2720,0,-$H2713+1))-$J$2689*(COUNT($S2720:AG2720)=($H2713-$H2714+1))</f>
        <v>0</v>
      </c>
      <c r="AI2721" s="218">
        <f ca="1">-IF(COUNT($R2720:AI2720)&lt;$H2713,0,OFFSET(AI2720,0,-$H2713+1))-$J$2689*(COUNT($S2720:AH2720)=($H2713-$H2714+1))</f>
        <v>0</v>
      </c>
      <c r="AJ2721" s="218">
        <f ca="1">-IF(COUNT($R2720:AJ2720)&lt;$H2713,0,OFFSET(AJ2720,0,-$H2713+1))-$J$2689*(COUNT($S2720:AI2720)=($H2713-$H2714+1))</f>
        <v>0</v>
      </c>
      <c r="AK2721" s="218">
        <f ca="1">-IF(COUNT($R2720:AK2720)&lt;$H2713,0,OFFSET(AK2720,0,-$H2713+1))-$J$2689*(COUNT($S2720:AJ2720)=($H2713-$H2714+1))</f>
        <v>0</v>
      </c>
      <c r="AL2721" s="218">
        <f ca="1">-IF(COUNT($R2720:AL2720)&lt;$H2713,0,OFFSET(AL2720,0,-$H2713+1))-$J$2689*(COUNT($S2720:AK2720)=($H2713-$H2714+1))</f>
        <v>0</v>
      </c>
      <c r="AM2721" s="218">
        <f ca="1">-IF(COUNT($R2720:AM2720)&lt;$H2713,0,OFFSET(AM2720,0,-$H2713+1))-$J$2689*(COUNT($S2720:AL2720)=($H2713-$H2714+1))</f>
        <v>0</v>
      </c>
      <c r="AN2721" s="218">
        <f ca="1">-IF(COUNT($R2720:AN2720)&lt;$H2713,0,OFFSET(AN2720,0,-$H2713+1))-$J$2689*(COUNT($S2720:AM2720)=($H2713-$H2714+1))</f>
        <v>0</v>
      </c>
      <c r="AO2721" s="218">
        <f ca="1">-IF(COUNT($R2720:AO2720)&lt;$H2713,0,OFFSET(AO2720,0,-$H2713+1))-$J$2689*(COUNT($S2720:AN2720)=($H2713-$H2714+1))</f>
        <v>0</v>
      </c>
      <c r="AP2721" s="218">
        <f ca="1">-IF(COUNT($R2720:AP2720)&lt;$H2713,0,OFFSET(AP2720,0,-$H2713+1))-$J$2689*(COUNT($S2720:AO2720)=($H2713-$H2714+1))</f>
        <v>0</v>
      </c>
      <c r="AQ2721" s="218">
        <f ca="1">-IF(COUNT($R2720:AQ2720)&lt;$H2713,0,OFFSET(AQ2720,0,-$H2713+1))-$J$2689*(COUNT($S2720:AP2720)=($H2713-$H2714+1))</f>
        <v>0</v>
      </c>
      <c r="AR2721" s="218">
        <f ca="1">-IF(COUNT($R2720:AR2720)&lt;$H2713,0,OFFSET(AR2720,0,-$H2713+1))-$J$2689*(COUNT($S2720:AQ2720)=($H2713-$H2714+1))</f>
        <v>0</v>
      </c>
      <c r="AS2721" s="218">
        <f ca="1">-IF(COUNT($R2720:AS2720)&lt;$H2713,0,OFFSET(AS2720,0,-$H2713+1))-$J$2689*(COUNT($S2720:AR2720)=($H2713-$H2714+1))</f>
        <v>0</v>
      </c>
      <c r="AT2721" s="218">
        <f ca="1">-IF(COUNT($R2720:AT2720)&lt;$H2713,0,OFFSET(AT2720,0,-$H2713+1))-$J$2689*(COUNT($S2720:AS2720)=($H2713-$H2714+1))</f>
        <v>0</v>
      </c>
      <c r="AU2721" s="218">
        <f ca="1">-IF(COUNT($R2720:AU2720)&lt;$H2713,0,OFFSET(AU2720,0,-$H2713+1))-$J$2689*(COUNT($S2720:AT2720)=($H2713-$H2714+1))</f>
        <v>0</v>
      </c>
      <c r="AV2721" s="218">
        <f ca="1">-IF(COUNT($R2720:AV2720)&lt;$H2713,0,OFFSET(AV2720,0,-$H2713+1))-$J$2689*(COUNT($S2720:AU2720)=($H2713-$H2714+1))</f>
        <v>0</v>
      </c>
      <c r="AW2721" s="218">
        <f ca="1">-IF(COUNT($R2720:AW2720)&lt;$H2713,0,OFFSET(AW2720,0,-$H2713+1))-$J$2689*(COUNT($S2720:AV2720)=($H2713-$H2714+1))</f>
        <v>0</v>
      </c>
      <c r="AX2721" s="218">
        <f ca="1">-IF(COUNT($R2720:AX2720)&lt;$H2713,0,OFFSET(AX2720,0,-$H2713+1))-$J$2689*(COUNT($S2720:AW2720)=($H2713-$H2714+1))</f>
        <v>0</v>
      </c>
      <c r="AY2721" s="218">
        <f ca="1">-IF(COUNT($R2720:AY2720)&lt;$H2713,0,OFFSET(AY2720,0,-$H2713+1))-$J$2689*(COUNT($S2720:AX2720)=($H2713-$H2714+1))</f>
        <v>0</v>
      </c>
      <c r="AZ2721" s="218">
        <f ca="1">-IF(COUNT($R2720:AZ2720)&lt;$H2713,0,OFFSET(AZ2720,0,-$H2713+1))-$J$2689*(COUNT($S2720:AY2720)=($H2713-$H2714+1))</f>
        <v>0</v>
      </c>
      <c r="BA2721" s="218">
        <f ca="1">-IF(COUNT($R2720:BA2720)&lt;$H2713,0,OFFSET(BA2720,0,-$H2713+1))-$J$2689*(COUNT($S2720:AZ2720)=($H2713-$H2714+1))</f>
        <v>0</v>
      </c>
      <c r="BB2721" s="218">
        <f ca="1">-IF(COUNT($R2720:BB2720)&lt;$H2713,0,OFFSET(BB2720,0,-$H2713+1))-$J$2689*(COUNT($S2720:BA2720)=($H2713-$H2714+1))</f>
        <v>0</v>
      </c>
      <c r="BC2721" s="218">
        <f ca="1">-IF(COUNT($R2720:BC2720)&lt;$H2713,0,OFFSET(BC2720,0,-$H2713+1))-$J$2689*(COUNT($S2720:BB2720)=($H2713-$H2714+1))</f>
        <v>0</v>
      </c>
      <c r="BD2721" s="218">
        <f ca="1">-IF(COUNT($R2720:BD2720)&lt;$H2713,0,OFFSET(BD2720,0,-$H2713+1))-$J$2689*(COUNT($S2720:BC2720)=($H2713-$H2714+1))</f>
        <v>0</v>
      </c>
      <c r="BE2721" s="218">
        <f ca="1">-IF(COUNT($R2720:BE2720)&lt;$H2713,0,OFFSET(BE2720,0,-$H2713+1))-$J$2689*(COUNT($S2720:BD2720)=($H2713-$H2714+1))</f>
        <v>0</v>
      </c>
      <c r="BF2721" s="218">
        <f ca="1">-IF(COUNT($R2720:BF2720)&lt;$H2713,0,OFFSET(BF2720,0,-$H2713+1))-$J$2689*(COUNT($S2720:BE2720)=($H2713-$H2714+1))</f>
        <v>0</v>
      </c>
      <c r="BG2721" s="218">
        <f ca="1">-IF(COUNT($R2720:BG2720)&lt;$H2713,0,OFFSET(BG2720,0,-$H2713+1))-$J$2689*(COUNT($S2720:BF2720)=($H2713-$H2714+1))</f>
        <v>0</v>
      </c>
      <c r="BH2721" s="218">
        <f ca="1">-IF(COUNT($R2720:BH2720)&lt;$H2713,0,OFFSET(BH2720,0,-$H2713+1))-$J$2689*(COUNT($S2720:BG2720)=($H2713-$H2714+1))</f>
        <v>0</v>
      </c>
      <c r="BI2721" s="218">
        <f ca="1">-IF(COUNT($R2720:BI2720)&lt;$H2713,0,OFFSET(BI2720,0,-$H2713+1))-$J$2689*(COUNT($S2720:BH2720)=($H2713-$H2714+1))</f>
        <v>0</v>
      </c>
      <c r="BJ2721" s="218">
        <f ca="1">-IF(COUNT($R2720:BJ2720)&lt;$H2713,0,OFFSET(BJ2720,0,-$H2713+1))-$J$2689*(COUNT($S2720:BI2720)=($H2713-$H2714+1))</f>
        <v>0</v>
      </c>
      <c r="BK2721" s="218">
        <f ca="1">-IF(COUNT($R2720:BK2720)&lt;$H2713,0,OFFSET(BK2720,0,-$H2713+1))-$J$2689*(COUNT($S2720:BJ2720)=($H2713-$H2714+1))</f>
        <v>0</v>
      </c>
      <c r="BL2721" s="218">
        <f ca="1">-IF(COUNT($R2720:BL2720)&lt;$H2713,0,OFFSET(BL2720,0,-$H2713+1))-$J$2689*(COUNT($S2720:BK2720)=($H2713-$H2714+1))</f>
        <v>0</v>
      </c>
      <c r="BM2721" s="218">
        <f ca="1">-IF(COUNT($R2720:BM2720)&lt;$H2713,0,OFFSET(BM2720,0,-$H2713+1))-$J$2689*(COUNT($S2720:BL2720)=($H2713-$H2714+1))</f>
        <v>0</v>
      </c>
      <c r="BN2721" s="218">
        <f ca="1">-IF(COUNT($R2720:BN2720)&lt;$H2713,0,OFFSET(BN2720,0,-$H2713+1))-$J$2689*(COUNT($S2720:BM2720)=($H2713-$H2714+1))</f>
        <v>0</v>
      </c>
      <c r="BO2721" s="218">
        <f ca="1">-IF(COUNT($R2720:BO2720)&lt;$H2713,0,OFFSET(BO2720,0,-$H2713+1))-$J$2689*(COUNT($S2720:BN2720)=($H2713-$H2714+1))</f>
        <v>0</v>
      </c>
      <c r="BP2721" s="218">
        <f ca="1">-IF(COUNT($R2720:BP2720)&lt;$H2713,0,OFFSET(BP2720,0,-$H2713+1))-$J$2689*(COUNT($S2720:BO2720)=($H2713-$H2714+1))</f>
        <v>0</v>
      </c>
      <c r="BQ2721" s="218">
        <f ca="1">-IF(COUNT($R2720:BQ2720)&lt;$H2713,0,OFFSET(BQ2720,0,-$H2713+1))-$J$2689*(COUNT($S2720:BP2720)=($H2713-$H2714+1))</f>
        <v>0</v>
      </c>
      <c r="BR2721" s="218">
        <f ca="1">-IF(COUNT($R2720:BR2720)&lt;$H2713,0,OFFSET(BR2720,0,-$H2713+1))-$J$2689*(COUNT($S2720:BQ2720)=($H2713-$H2714+1))</f>
        <v>0</v>
      </c>
      <c r="BS2721" s="218">
        <f ca="1">-IF(COUNT($R2720:BS2720)&lt;$H2713,0,OFFSET(BS2720,0,-$H2713+1))-$J$2689*(COUNT($S2720:BR2720)=($H2713-$H2714+1))</f>
        <v>0</v>
      </c>
      <c r="BT2721" s="218">
        <f ca="1">-IF(COUNT($R2720:BT2720)&lt;$H2713,0,OFFSET(BT2720,0,-$H2713+1))-$J$2689*(COUNT($S2720:BS2720)=($H2713-$H2714+1))</f>
        <v>0</v>
      </c>
      <c r="BU2721" s="218">
        <f ca="1">-IF(COUNT($R2720:BU2720)&lt;$H2713,0,OFFSET(BU2720,0,-$H2713+1))-$J$2689*(COUNT($S2720:BT2720)=($H2713-$H2714+1))</f>
        <v>0</v>
      </c>
      <c r="BV2721" s="218">
        <f ca="1">-IF(COUNT($R2720:BV2720)&lt;$H2713,0,OFFSET(BV2720,0,-$H2713+1))-$J$2689*(COUNT($S2720:BU2720)=($H2713-$H2714+1))</f>
        <v>0</v>
      </c>
      <c r="BW2721" s="218">
        <f ca="1">-IF(COUNT($R2720:BW2720)&lt;$H2713,0,OFFSET(BW2720,0,-$H2713+1))-$J$2689*(COUNT($S2720:BV2720)=($H2713-$H2714+1))</f>
        <v>0</v>
      </c>
      <c r="BX2721" s="218">
        <f ca="1">-IF(COUNT($R2720:BX2720)&lt;$H2713,0,OFFSET(BX2720,0,-$H2713+1))-$J$2689*(COUNT($S2720:BW2720)=($H2713-$H2714+1))</f>
        <v>0</v>
      </c>
      <c r="BY2721" s="218">
        <f ca="1">-IF(COUNT($R2720:BY2720)&lt;$H2713,0,OFFSET(BY2720,0,-$H2713+1))-$J$2689*(COUNT($S2720:BX2720)=($H2713-$H2714+1))</f>
        <v>0</v>
      </c>
      <c r="BZ2721" s="218">
        <f ca="1">-IF(COUNT($R2720:BZ2720)&lt;$H2713,0,OFFSET(BZ2720,0,-$H2713+1))-$J$2689*(COUNT($S2720:BY2720)=($H2713-$H2714+1))</f>
        <v>0</v>
      </c>
      <c r="CA2721" s="218">
        <f ca="1">-IF(COUNT($R2720:CA2720)&lt;$H2713,0,OFFSET(CA2720,0,-$H2713+1))-$J$2689*(COUNT($S2720:BZ2720)=($H2713-$H2714+1))</f>
        <v>0</v>
      </c>
      <c r="CB2721" s="218">
        <f ca="1">-IF(COUNT($R2720:CB2720)&lt;$H2713,0,OFFSET(CB2720,0,-$H2713+1))-$J$2689*(COUNT($S2720:CA2720)=($H2713-$H2714+1))</f>
        <v>0</v>
      </c>
      <c r="CC2721" s="218">
        <f ca="1">-IF(COUNT($R2720:CC2720)&lt;$H2713,0,OFFSET(CC2720,0,-$H2713+1))-$J$2689*(COUNT($S2720:CB2720)=($H2713-$H2714+1))</f>
        <v>0</v>
      </c>
      <c r="CD2721" s="218">
        <f ca="1">-IF(COUNT($R2720:CD2720)&lt;$H2713,0,OFFSET(CD2720,0,-$H2713+1))-$J$2689*(COUNT($S2720:CC2720)=($H2713-$H2714+1))</f>
        <v>0</v>
      </c>
      <c r="CE2721" s="218">
        <f ca="1">-IF(COUNT($R2720:CE2720)&lt;$H2713,0,OFFSET(CE2720,0,-$H2713+1))-$J$2689*(COUNT($S2720:CD2720)=($H2713-$H2714+1))</f>
        <v>0</v>
      </c>
      <c r="CF2721" s="218">
        <f ca="1">-IF(COUNT($R2720:CF2720)&lt;$H2713,0,OFFSET(CF2720,0,-$H2713+1))-$J$2689*(COUNT($S2720:CE2720)=($H2713-$H2714+1))</f>
        <v>0</v>
      </c>
      <c r="CG2721" s="218">
        <f ca="1">-IF(COUNT($R2720:CG2720)&lt;$H2713,0,OFFSET(CG2720,0,-$H2713+1))-$J$2689*(COUNT($S2720:CF2720)=($H2713-$H2714+1))</f>
        <v>0</v>
      </c>
      <c r="CH2721" s="218">
        <f ca="1">-IF(COUNT($R2720:CH2720)&lt;$H2713,0,OFFSET(CH2720,0,-$H2713+1))-$J$2689*(COUNT($S2720:CG2720)=($H2713-$H2714+1))</f>
        <v>0</v>
      </c>
      <c r="CI2721" s="218">
        <f ca="1">-IF(COUNT($R2720:CI2720)&lt;$H2713,0,OFFSET(CI2720,0,-$H2713+1))-$J$2689*(COUNT($S2720:CH2720)=($H2713-$H2714+1))</f>
        <v>0</v>
      </c>
      <c r="CJ2721" s="218">
        <f ca="1">-IF(COUNT($R2720:CJ2720)&lt;$H2713,0,OFFSET(CJ2720,0,-$H2713+1))-$J$2689*(COUNT($S2720:CI2720)=($H2713-$H2714+1))</f>
        <v>0</v>
      </c>
      <c r="CK2721" s="218">
        <f ca="1">-IF(COUNT($R2720:CK2720)&lt;$H2713,0,OFFSET(CK2720,0,-$H2713+1))-$J$2689*(COUNT($S2720:CJ2720)=($H2713-$H2714+1))</f>
        <v>0</v>
      </c>
      <c r="CL2721" s="218">
        <f ca="1">-IF(COUNT($R2720:CL2720)&lt;$H2713,0,OFFSET(CL2720,0,-$H2713+1))-$J$2689*(COUNT($S2720:CK2720)=($H2713-$H2714+1))</f>
        <v>0</v>
      </c>
    </row>
    <row r="2722" spans="2:90" x14ac:dyDescent="0.4">
      <c r="B2722" s="121" t="str">
        <f>"Debt - "&amp;SUBSTITUTE(B2711,":","")</f>
        <v>Debt - Rolling fixed term debt - multiple borrowings w/ annual control</v>
      </c>
      <c r="C2722" t="s">
        <v>237</v>
      </c>
      <c r="D2722" t="s">
        <v>425</v>
      </c>
      <c r="E2722" t="s">
        <v>906</v>
      </c>
      <c r="I2722" s="80"/>
      <c r="J2722" s="80"/>
      <c r="K2722" s="33">
        <f ca="1">SUMIF($4:$4,K$2,2722:2722)</f>
        <v>2500.0000000000005</v>
      </c>
      <c r="L2722" s="33">
        <f ca="1">SUMIF($4:$4,L$2,2722:2722)</f>
        <v>0</v>
      </c>
      <c r="M2722" s="33">
        <f ca="1">SUMIF($4:$4,M$2,2722:2722)</f>
        <v>0</v>
      </c>
      <c r="N2722" s="33">
        <f ca="1">SUMIF($4:$4,N$2,2722:2722)</f>
        <v>0</v>
      </c>
      <c r="O2722" s="33">
        <f ca="1">SUMIF($4:$4,O$2,2722:2722)</f>
        <v>0</v>
      </c>
      <c r="P2722" s="33">
        <f ca="1">SUMIF($4:$4,P$2,2722:2722)</f>
        <v>0</v>
      </c>
      <c r="R2722" s="53">
        <f ca="1">S2719</f>
        <v>1000</v>
      </c>
      <c r="S2722" s="91">
        <f t="shared" ref="S2722" ca="1" si="3615">SUM(S2719:S2721)</f>
        <v>1833.3333333333335</v>
      </c>
      <c r="T2722" s="91">
        <f t="shared" ref="T2722:AX2722" ca="1" si="3616">SUM(T2719:T2721)</f>
        <v>2666.666666666667</v>
      </c>
      <c r="U2722" s="91">
        <f t="shared" ca="1" si="3616"/>
        <v>2500.0000000000005</v>
      </c>
      <c r="V2722" s="91">
        <f t="shared" ca="1" si="3616"/>
        <v>2500.0000000000005</v>
      </c>
      <c r="W2722" s="91">
        <f t="shared" ca="1" si="3616"/>
        <v>2500.0000000000005</v>
      </c>
      <c r="X2722" s="91">
        <f t="shared" ca="1" si="3616"/>
        <v>2500.0000000000005</v>
      </c>
      <c r="Y2722" s="91">
        <f t="shared" ca="1" si="3616"/>
        <v>2500.0000000000005</v>
      </c>
      <c r="Z2722" s="91">
        <f t="shared" ca="1" si="3616"/>
        <v>2500.0000000000005</v>
      </c>
      <c r="AA2722" s="91">
        <f t="shared" ca="1" si="3616"/>
        <v>2500.0000000000005</v>
      </c>
      <c r="AB2722" s="91">
        <f t="shared" ca="1" si="3616"/>
        <v>2500.0000000000005</v>
      </c>
      <c r="AC2722" s="91">
        <f t="shared" ca="1" si="3616"/>
        <v>2500.0000000000005</v>
      </c>
      <c r="AD2722" s="91">
        <f t="shared" ca="1" si="3616"/>
        <v>2500.0000000000005</v>
      </c>
      <c r="AE2722" s="91">
        <f t="shared" ca="1" si="3616"/>
        <v>1666.666666666667</v>
      </c>
      <c r="AF2722" s="91">
        <f t="shared" ca="1" si="3616"/>
        <v>833.3333333333336</v>
      </c>
      <c r="AG2722" s="91">
        <f t="shared" ca="1" si="3616"/>
        <v>0</v>
      </c>
      <c r="AH2722" s="91">
        <f t="shared" ca="1" si="3616"/>
        <v>0</v>
      </c>
      <c r="AI2722" s="91">
        <f t="shared" ca="1" si="3616"/>
        <v>0</v>
      </c>
      <c r="AJ2722" s="91">
        <f t="shared" ca="1" si="3616"/>
        <v>0</v>
      </c>
      <c r="AK2722" s="91">
        <f t="shared" ca="1" si="3616"/>
        <v>0</v>
      </c>
      <c r="AL2722" s="91">
        <f t="shared" ca="1" si="3616"/>
        <v>0</v>
      </c>
      <c r="AM2722" s="91">
        <f t="shared" ca="1" si="3616"/>
        <v>0</v>
      </c>
      <c r="AN2722" s="91">
        <f t="shared" ca="1" si="3616"/>
        <v>0</v>
      </c>
      <c r="AO2722" s="91">
        <f t="shared" ca="1" si="3616"/>
        <v>0</v>
      </c>
      <c r="AP2722" s="91">
        <f t="shared" ca="1" si="3616"/>
        <v>0</v>
      </c>
      <c r="AQ2722" s="91">
        <f t="shared" ca="1" si="3616"/>
        <v>0</v>
      </c>
      <c r="AR2722" s="91">
        <f t="shared" ca="1" si="3616"/>
        <v>0</v>
      </c>
      <c r="AS2722" s="91">
        <f t="shared" ca="1" si="3616"/>
        <v>0</v>
      </c>
      <c r="AT2722" s="91">
        <f t="shared" ca="1" si="3616"/>
        <v>0</v>
      </c>
      <c r="AU2722" s="91">
        <f t="shared" ca="1" si="3616"/>
        <v>0</v>
      </c>
      <c r="AV2722" s="91">
        <f t="shared" ca="1" si="3616"/>
        <v>0</v>
      </c>
      <c r="AW2722" s="91">
        <f t="shared" ca="1" si="3616"/>
        <v>0</v>
      </c>
      <c r="AX2722" s="91">
        <f t="shared" ca="1" si="3616"/>
        <v>0</v>
      </c>
      <c r="AY2722" s="91">
        <f t="shared" ref="AY2722:CD2722" ca="1" si="3617">SUM(AY2719:AY2721)</f>
        <v>0</v>
      </c>
      <c r="AZ2722" s="91">
        <f t="shared" ca="1" si="3617"/>
        <v>0</v>
      </c>
      <c r="BA2722" s="91">
        <f t="shared" ca="1" si="3617"/>
        <v>0</v>
      </c>
      <c r="BB2722" s="91">
        <f t="shared" ca="1" si="3617"/>
        <v>0</v>
      </c>
      <c r="BC2722" s="91">
        <f t="shared" ca="1" si="3617"/>
        <v>0</v>
      </c>
      <c r="BD2722" s="91">
        <f t="shared" ca="1" si="3617"/>
        <v>0</v>
      </c>
      <c r="BE2722" s="91">
        <f t="shared" ca="1" si="3617"/>
        <v>0</v>
      </c>
      <c r="BF2722" s="91">
        <f t="shared" ca="1" si="3617"/>
        <v>0</v>
      </c>
      <c r="BG2722" s="91">
        <f t="shared" ca="1" si="3617"/>
        <v>0</v>
      </c>
      <c r="BH2722" s="91">
        <f t="shared" ca="1" si="3617"/>
        <v>0</v>
      </c>
      <c r="BI2722" s="91">
        <f t="shared" ca="1" si="3617"/>
        <v>0</v>
      </c>
      <c r="BJ2722" s="91">
        <f t="shared" ca="1" si="3617"/>
        <v>0</v>
      </c>
      <c r="BK2722" s="91">
        <f t="shared" ca="1" si="3617"/>
        <v>0</v>
      </c>
      <c r="BL2722" s="91">
        <f t="shared" ca="1" si="3617"/>
        <v>0</v>
      </c>
      <c r="BM2722" s="91">
        <f t="shared" ca="1" si="3617"/>
        <v>0</v>
      </c>
      <c r="BN2722" s="91">
        <f t="shared" ca="1" si="3617"/>
        <v>0</v>
      </c>
      <c r="BO2722" s="91">
        <f t="shared" ca="1" si="3617"/>
        <v>0</v>
      </c>
      <c r="BP2722" s="91">
        <f t="shared" ca="1" si="3617"/>
        <v>0</v>
      </c>
      <c r="BQ2722" s="91">
        <f t="shared" ca="1" si="3617"/>
        <v>0</v>
      </c>
      <c r="BR2722" s="91">
        <f t="shared" ca="1" si="3617"/>
        <v>0</v>
      </c>
      <c r="BS2722" s="91">
        <f t="shared" ca="1" si="3617"/>
        <v>0</v>
      </c>
      <c r="BT2722" s="91">
        <f t="shared" ca="1" si="3617"/>
        <v>0</v>
      </c>
      <c r="BU2722" s="91">
        <f t="shared" ca="1" si="3617"/>
        <v>0</v>
      </c>
      <c r="BV2722" s="91">
        <f t="shared" ca="1" si="3617"/>
        <v>0</v>
      </c>
      <c r="BW2722" s="91">
        <f t="shared" ca="1" si="3617"/>
        <v>0</v>
      </c>
      <c r="BX2722" s="91">
        <f t="shared" ca="1" si="3617"/>
        <v>0</v>
      </c>
      <c r="BY2722" s="91">
        <f t="shared" ca="1" si="3617"/>
        <v>0</v>
      </c>
      <c r="BZ2722" s="91">
        <f t="shared" ca="1" si="3617"/>
        <v>0</v>
      </c>
      <c r="CA2722" s="91">
        <f t="shared" ca="1" si="3617"/>
        <v>0</v>
      </c>
      <c r="CB2722" s="91">
        <f t="shared" ca="1" si="3617"/>
        <v>0</v>
      </c>
      <c r="CC2722" s="91">
        <f t="shared" ca="1" si="3617"/>
        <v>0</v>
      </c>
      <c r="CD2722" s="91">
        <f t="shared" ca="1" si="3617"/>
        <v>0</v>
      </c>
      <c r="CE2722" s="91">
        <f t="shared" ref="CE2722:CK2722" ca="1" si="3618">SUM(CE2719:CE2721)</f>
        <v>0</v>
      </c>
      <c r="CF2722" s="91">
        <f t="shared" ca="1" si="3618"/>
        <v>0</v>
      </c>
      <c r="CG2722" s="91">
        <f t="shared" ca="1" si="3618"/>
        <v>0</v>
      </c>
      <c r="CH2722" s="91">
        <f t="shared" ca="1" si="3618"/>
        <v>0</v>
      </c>
      <c r="CI2722" s="91">
        <f t="shared" ca="1" si="3618"/>
        <v>0</v>
      </c>
      <c r="CJ2722" s="91">
        <f t="shared" ca="1" si="3618"/>
        <v>0</v>
      </c>
      <c r="CK2722" s="91">
        <f t="shared" ca="1" si="3618"/>
        <v>0</v>
      </c>
      <c r="CL2722" s="91">
        <f t="shared" ref="CL2722" ca="1" si="3619">SUM(CL2719:CL2721)</f>
        <v>0</v>
      </c>
    </row>
    <row r="2723" spans="2:90" x14ac:dyDescent="0.4">
      <c r="B2723" s="120"/>
      <c r="D2723" t="s">
        <v>425</v>
      </c>
      <c r="E2723" t="s">
        <v>906</v>
      </c>
      <c r="R2723"/>
      <c r="S2723" s="62"/>
      <c r="T2723" s="62"/>
      <c r="U2723" s="62"/>
      <c r="V2723" s="62"/>
      <c r="W2723" s="62"/>
      <c r="X2723" s="62"/>
      <c r="Y2723" s="62"/>
      <c r="Z2723" s="62"/>
      <c r="AA2723" s="62"/>
      <c r="AB2723" s="62"/>
      <c r="AC2723" s="62"/>
      <c r="AD2723" s="62"/>
      <c r="AE2723" s="62"/>
      <c r="AF2723" s="62"/>
      <c r="AG2723" s="62"/>
      <c r="AH2723" s="62"/>
      <c r="AI2723" s="62"/>
      <c r="AJ2723" s="62"/>
      <c r="AK2723" s="62"/>
      <c r="AL2723" s="62"/>
      <c r="AM2723" s="62"/>
      <c r="AN2723" s="62"/>
      <c r="AO2723" s="62"/>
      <c r="AP2723" s="62"/>
      <c r="AQ2723" s="62"/>
      <c r="AR2723" s="62"/>
      <c r="AS2723" s="62"/>
      <c r="AT2723" s="62"/>
      <c r="AU2723" s="62"/>
      <c r="AV2723" s="62"/>
      <c r="AW2723" s="62"/>
      <c r="AX2723" s="62"/>
      <c r="AY2723" s="62"/>
      <c r="AZ2723" s="62"/>
      <c r="BA2723" s="62"/>
      <c r="BB2723" s="62"/>
      <c r="BC2723" s="62"/>
      <c r="BD2723" s="62"/>
      <c r="BE2723" s="62"/>
      <c r="BF2723" s="62"/>
      <c r="BG2723" s="62"/>
      <c r="BH2723" s="62"/>
      <c r="BI2723" s="62"/>
      <c r="BJ2723" s="62"/>
      <c r="BK2723" s="62"/>
      <c r="BL2723" s="62"/>
      <c r="BM2723" s="62"/>
      <c r="BN2723" s="62"/>
      <c r="BO2723" s="62"/>
      <c r="BP2723" s="62"/>
      <c r="BQ2723" s="62"/>
      <c r="BR2723" s="62"/>
      <c r="BS2723" s="62"/>
      <c r="BT2723" s="62"/>
      <c r="BU2723" s="62"/>
      <c r="BV2723" s="62"/>
      <c r="BW2723" s="62"/>
      <c r="BX2723" s="62"/>
      <c r="BY2723" s="62"/>
      <c r="BZ2723" s="62"/>
      <c r="CA2723" s="62"/>
      <c r="CB2723" s="62"/>
      <c r="CC2723" s="62"/>
      <c r="CD2723" s="62"/>
      <c r="CE2723" s="62"/>
      <c r="CF2723" s="62"/>
      <c r="CG2723" s="62"/>
      <c r="CH2723" s="62"/>
      <c r="CI2723" s="62"/>
      <c r="CJ2723" s="62"/>
      <c r="CK2723" s="62"/>
      <c r="CL2723" s="62"/>
    </row>
    <row r="2724" spans="2:90" x14ac:dyDescent="0.4">
      <c r="B2724" s="121" t="str">
        <f>"Interest expense - "&amp;SUBSTITUTE(B2711,":","")</f>
        <v>Interest expense - Rolling fixed term debt - multiple borrowings w/ annual control</v>
      </c>
      <c r="C2724" t="s">
        <v>228</v>
      </c>
      <c r="D2724" t="s">
        <v>425</v>
      </c>
      <c r="E2724" t="s">
        <v>906</v>
      </c>
      <c r="J2724" s="91">
        <f>SUMIF($5:$5,I$2,2722:2722)</f>
        <v>0</v>
      </c>
      <c r="K2724" s="28">
        <f ca="1">SUMIF($3:$3,K$2,2724:2724)</f>
        <v>-316.66666666666669</v>
      </c>
      <c r="L2724" s="28">
        <f ca="1">SUMIF($3:$3,L$2,2724:2724)</f>
        <v>-41.666666666666679</v>
      </c>
      <c r="M2724" s="28">
        <f ca="1">SUMIF($3:$3,M$2,2724:2724)</f>
        <v>0</v>
      </c>
      <c r="N2724" s="28">
        <f ca="1">SUMIF($3:$3,N$2,2724:2724)</f>
        <v>0</v>
      </c>
      <c r="O2724" s="28">
        <f ca="1">SUMIF($3:$3,O$2,2724:2724)</f>
        <v>0</v>
      </c>
      <c r="P2724" s="28">
        <f ca="1">SUMIF($3:$3,P$2,2724:2724)</f>
        <v>0</v>
      </c>
      <c r="R2724" s="27"/>
      <c r="S2724" s="91">
        <f t="shared" ref="S2724" ca="1" si="3620">-SUM(S2718:S2720)*$H2715/12</f>
        <v>-15.27777777777778</v>
      </c>
      <c r="T2724" s="91">
        <f t="shared" ref="T2724:AX2724" ca="1" si="3621">-SUM(T2718:T2720)*$H2715/12</f>
        <v>-22.222222222222225</v>
      </c>
      <c r="U2724" s="91">
        <f t="shared" ca="1" si="3621"/>
        <v>-29.166666666666671</v>
      </c>
      <c r="V2724" s="91">
        <f t="shared" ca="1" si="3621"/>
        <v>-27.777777777777786</v>
      </c>
      <c r="W2724" s="91">
        <f t="shared" ca="1" si="3621"/>
        <v>-27.777777777777786</v>
      </c>
      <c r="X2724" s="91">
        <f t="shared" ca="1" si="3621"/>
        <v>-27.777777777777786</v>
      </c>
      <c r="Y2724" s="91">
        <f t="shared" ca="1" si="3621"/>
        <v>-27.777777777777786</v>
      </c>
      <c r="Z2724" s="91">
        <f t="shared" ca="1" si="3621"/>
        <v>-27.777777777777786</v>
      </c>
      <c r="AA2724" s="91">
        <f t="shared" ca="1" si="3621"/>
        <v>-27.777777777777786</v>
      </c>
      <c r="AB2724" s="91">
        <f t="shared" ca="1" si="3621"/>
        <v>-27.777777777777786</v>
      </c>
      <c r="AC2724" s="91">
        <f t="shared" ca="1" si="3621"/>
        <v>-27.777777777777786</v>
      </c>
      <c r="AD2724" s="91">
        <f t="shared" ca="1" si="3621"/>
        <v>-27.777777777777786</v>
      </c>
      <c r="AE2724" s="91">
        <f t="shared" ca="1" si="3621"/>
        <v>-20.833333333333339</v>
      </c>
      <c r="AF2724" s="91">
        <f t="shared" ca="1" si="3621"/>
        <v>-13.888888888888893</v>
      </c>
      <c r="AG2724" s="91">
        <f t="shared" ca="1" si="3621"/>
        <v>-6.9444444444444473</v>
      </c>
      <c r="AH2724" s="91">
        <f t="shared" ca="1" si="3621"/>
        <v>0</v>
      </c>
      <c r="AI2724" s="91">
        <f t="shared" ca="1" si="3621"/>
        <v>0</v>
      </c>
      <c r="AJ2724" s="91">
        <f t="shared" ca="1" si="3621"/>
        <v>0</v>
      </c>
      <c r="AK2724" s="91">
        <f t="shared" ca="1" si="3621"/>
        <v>0</v>
      </c>
      <c r="AL2724" s="91">
        <f t="shared" ca="1" si="3621"/>
        <v>0</v>
      </c>
      <c r="AM2724" s="91">
        <f t="shared" ca="1" si="3621"/>
        <v>0</v>
      </c>
      <c r="AN2724" s="91">
        <f t="shared" ca="1" si="3621"/>
        <v>0</v>
      </c>
      <c r="AO2724" s="91">
        <f t="shared" ca="1" si="3621"/>
        <v>0</v>
      </c>
      <c r="AP2724" s="91">
        <f t="shared" ca="1" si="3621"/>
        <v>0</v>
      </c>
      <c r="AQ2724" s="91">
        <f t="shared" ca="1" si="3621"/>
        <v>0</v>
      </c>
      <c r="AR2724" s="91">
        <f t="shared" ca="1" si="3621"/>
        <v>0</v>
      </c>
      <c r="AS2724" s="91">
        <f t="shared" ca="1" si="3621"/>
        <v>0</v>
      </c>
      <c r="AT2724" s="91">
        <f t="shared" ca="1" si="3621"/>
        <v>0</v>
      </c>
      <c r="AU2724" s="91">
        <f t="shared" ca="1" si="3621"/>
        <v>0</v>
      </c>
      <c r="AV2724" s="91">
        <f t="shared" ca="1" si="3621"/>
        <v>0</v>
      </c>
      <c r="AW2724" s="91">
        <f t="shared" ca="1" si="3621"/>
        <v>0</v>
      </c>
      <c r="AX2724" s="91">
        <f t="shared" ca="1" si="3621"/>
        <v>0</v>
      </c>
      <c r="AY2724" s="91">
        <f t="shared" ref="AY2724:CD2724" ca="1" si="3622">-SUM(AY2718:AY2720)*$H2715/12</f>
        <v>0</v>
      </c>
      <c r="AZ2724" s="91">
        <f t="shared" ca="1" si="3622"/>
        <v>0</v>
      </c>
      <c r="BA2724" s="91">
        <f t="shared" ca="1" si="3622"/>
        <v>0</v>
      </c>
      <c r="BB2724" s="91">
        <f t="shared" ca="1" si="3622"/>
        <v>0</v>
      </c>
      <c r="BC2724" s="91">
        <f t="shared" ca="1" si="3622"/>
        <v>0</v>
      </c>
      <c r="BD2724" s="91">
        <f t="shared" ca="1" si="3622"/>
        <v>0</v>
      </c>
      <c r="BE2724" s="91">
        <f t="shared" ca="1" si="3622"/>
        <v>0</v>
      </c>
      <c r="BF2724" s="91">
        <f t="shared" ca="1" si="3622"/>
        <v>0</v>
      </c>
      <c r="BG2724" s="91">
        <f t="shared" ca="1" si="3622"/>
        <v>0</v>
      </c>
      <c r="BH2724" s="91">
        <f t="shared" ca="1" si="3622"/>
        <v>0</v>
      </c>
      <c r="BI2724" s="91">
        <f t="shared" ca="1" si="3622"/>
        <v>0</v>
      </c>
      <c r="BJ2724" s="91">
        <f t="shared" ca="1" si="3622"/>
        <v>0</v>
      </c>
      <c r="BK2724" s="91">
        <f t="shared" ca="1" si="3622"/>
        <v>0</v>
      </c>
      <c r="BL2724" s="91">
        <f t="shared" ca="1" si="3622"/>
        <v>0</v>
      </c>
      <c r="BM2724" s="91">
        <f t="shared" ca="1" si="3622"/>
        <v>0</v>
      </c>
      <c r="BN2724" s="91">
        <f t="shared" ca="1" si="3622"/>
        <v>0</v>
      </c>
      <c r="BO2724" s="91">
        <f t="shared" ca="1" si="3622"/>
        <v>0</v>
      </c>
      <c r="BP2724" s="91">
        <f t="shared" ca="1" si="3622"/>
        <v>0</v>
      </c>
      <c r="BQ2724" s="91">
        <f t="shared" ca="1" si="3622"/>
        <v>0</v>
      </c>
      <c r="BR2724" s="91">
        <f t="shared" ca="1" si="3622"/>
        <v>0</v>
      </c>
      <c r="BS2724" s="91">
        <f t="shared" ca="1" si="3622"/>
        <v>0</v>
      </c>
      <c r="BT2724" s="91">
        <f t="shared" ca="1" si="3622"/>
        <v>0</v>
      </c>
      <c r="BU2724" s="91">
        <f t="shared" ca="1" si="3622"/>
        <v>0</v>
      </c>
      <c r="BV2724" s="91">
        <f t="shared" ca="1" si="3622"/>
        <v>0</v>
      </c>
      <c r="BW2724" s="91">
        <f t="shared" ca="1" si="3622"/>
        <v>0</v>
      </c>
      <c r="BX2724" s="91">
        <f t="shared" ca="1" si="3622"/>
        <v>0</v>
      </c>
      <c r="BY2724" s="91">
        <f t="shared" ca="1" si="3622"/>
        <v>0</v>
      </c>
      <c r="BZ2724" s="91">
        <f t="shared" ca="1" si="3622"/>
        <v>0</v>
      </c>
      <c r="CA2724" s="91">
        <f t="shared" ca="1" si="3622"/>
        <v>0</v>
      </c>
      <c r="CB2724" s="91">
        <f t="shared" ca="1" si="3622"/>
        <v>0</v>
      </c>
      <c r="CC2724" s="91">
        <f t="shared" ca="1" si="3622"/>
        <v>0</v>
      </c>
      <c r="CD2724" s="91">
        <f t="shared" ca="1" si="3622"/>
        <v>0</v>
      </c>
      <c r="CE2724" s="91">
        <f t="shared" ref="CE2724" ca="1" si="3623">-SUM(CE2718:CE2720)*$H2715/12</f>
        <v>0</v>
      </c>
      <c r="CF2724" s="91">
        <f t="shared" ref="CF2724:CL2724" ca="1" si="3624">-SUM(CF2718:CF2720)*$H2715/12</f>
        <v>0</v>
      </c>
      <c r="CG2724" s="91">
        <f t="shared" ca="1" si="3624"/>
        <v>0</v>
      </c>
      <c r="CH2724" s="91">
        <f t="shared" ca="1" si="3624"/>
        <v>0</v>
      </c>
      <c r="CI2724" s="91">
        <f t="shared" ca="1" si="3624"/>
        <v>0</v>
      </c>
      <c r="CJ2724" s="91">
        <f t="shared" ca="1" si="3624"/>
        <v>0</v>
      </c>
      <c r="CK2724" s="91">
        <f t="shared" ca="1" si="3624"/>
        <v>0</v>
      </c>
      <c r="CL2724" s="91">
        <f t="shared" ca="1" si="3624"/>
        <v>0</v>
      </c>
    </row>
    <row r="2725" spans="2:90" x14ac:dyDescent="0.4">
      <c r="B2725" s="121"/>
      <c r="D2725" t="s">
        <v>425</v>
      </c>
      <c r="E2725" t="s">
        <v>906</v>
      </c>
      <c r="J2725" s="91"/>
      <c r="K2725" s="28"/>
      <c r="L2725" s="28"/>
      <c r="M2725" s="28"/>
      <c r="N2725" s="28"/>
      <c r="O2725" s="28"/>
      <c r="P2725" s="28"/>
      <c r="R2725" s="27"/>
      <c r="S2725" s="91"/>
      <c r="T2725" s="91"/>
      <c r="U2725" s="91"/>
      <c r="V2725" s="91"/>
      <c r="W2725" s="91"/>
      <c r="X2725" s="91"/>
      <c r="Y2725" s="91"/>
      <c r="Z2725" s="91"/>
      <c r="AA2725" s="91"/>
      <c r="AB2725" s="91"/>
      <c r="AC2725" s="91"/>
      <c r="AD2725" s="91"/>
      <c r="AE2725" s="91"/>
      <c r="AF2725" s="91"/>
      <c r="AG2725" s="91"/>
      <c r="AH2725" s="91"/>
      <c r="AI2725" s="91"/>
      <c r="AJ2725" s="91"/>
      <c r="AK2725" s="91"/>
      <c r="AL2725" s="91"/>
      <c r="AM2725" s="91"/>
      <c r="AN2725" s="91"/>
      <c r="AO2725" s="91"/>
      <c r="AP2725" s="91"/>
      <c r="AQ2725" s="91"/>
      <c r="AR2725" s="91"/>
      <c r="AS2725" s="91"/>
      <c r="AT2725" s="91"/>
      <c r="AU2725" s="91"/>
      <c r="AV2725" s="91"/>
      <c r="AW2725" s="91"/>
      <c r="AX2725" s="91"/>
      <c r="AY2725" s="91"/>
      <c r="AZ2725" s="91"/>
      <c r="BA2725" s="91"/>
      <c r="BB2725" s="91"/>
      <c r="BC2725" s="91"/>
      <c r="BD2725" s="91"/>
      <c r="BE2725" s="91"/>
      <c r="BF2725" s="91"/>
      <c r="BG2725" s="91"/>
      <c r="BH2725" s="91"/>
      <c r="BI2725" s="91"/>
      <c r="BJ2725" s="91"/>
      <c r="BK2725" s="91"/>
      <c r="BL2725" s="91"/>
      <c r="BM2725" s="91"/>
      <c r="BN2725" s="91"/>
      <c r="BO2725" s="91"/>
      <c r="BP2725" s="91"/>
      <c r="BQ2725" s="91"/>
      <c r="BR2725" s="91"/>
      <c r="BS2725" s="91"/>
      <c r="BT2725" s="91"/>
      <c r="BU2725" s="91"/>
      <c r="BV2725" s="91"/>
      <c r="BW2725" s="91"/>
      <c r="BX2725" s="91"/>
      <c r="BY2725" s="91"/>
      <c r="BZ2725" s="91"/>
      <c r="CA2725" s="91"/>
      <c r="CB2725" s="91"/>
      <c r="CC2725" s="91"/>
      <c r="CD2725" s="91"/>
      <c r="CE2725" s="91"/>
      <c r="CF2725" s="91"/>
      <c r="CG2725" s="91"/>
      <c r="CH2725" s="91"/>
      <c r="CI2725" s="91"/>
      <c r="CJ2725" s="91"/>
      <c r="CK2725" s="91"/>
      <c r="CL2725" s="91"/>
    </row>
    <row r="2726" spans="2:90" x14ac:dyDescent="0.4">
      <c r="B2726" s="130" t="str">
        <f>B2703</f>
        <v>(Primary label)</v>
      </c>
      <c r="C2726" s="27"/>
      <c r="D2726" s="27" t="s">
        <v>425</v>
      </c>
      <c r="E2726" s="27" t="s">
        <v>906</v>
      </c>
      <c r="F2726" s="27"/>
      <c r="G2726" s="27" t="s">
        <v>330</v>
      </c>
      <c r="H2726" s="27"/>
      <c r="I2726" s="78"/>
      <c r="J2726" s="78"/>
      <c r="K2726" s="33"/>
      <c r="L2726" s="33"/>
      <c r="M2726" s="33"/>
      <c r="N2726" s="33"/>
      <c r="O2726" s="33"/>
      <c r="P2726" s="33"/>
      <c r="R2726" s="33"/>
      <c r="S2726" s="77"/>
      <c r="T2726" s="77"/>
      <c r="U2726" s="77"/>
      <c r="V2726" s="77"/>
      <c r="W2726" s="77"/>
      <c r="X2726" s="77"/>
      <c r="Y2726" s="77"/>
      <c r="Z2726" s="77"/>
      <c r="AA2726" s="77"/>
      <c r="AB2726" s="77"/>
      <c r="AC2726" s="77"/>
      <c r="AD2726" s="77"/>
      <c r="AE2726" s="77"/>
      <c r="AF2726" s="77"/>
      <c r="AG2726" s="77"/>
      <c r="AH2726" s="77"/>
      <c r="AI2726" s="77"/>
      <c r="AJ2726" s="77"/>
      <c r="AK2726" s="77"/>
      <c r="AL2726" s="77"/>
      <c r="AM2726" s="77"/>
      <c r="AN2726" s="77"/>
      <c r="AO2726" s="77"/>
      <c r="AP2726" s="77"/>
      <c r="AQ2726" s="77"/>
      <c r="AR2726" s="77"/>
      <c r="AS2726" s="77"/>
      <c r="AT2726" s="77"/>
      <c r="AU2726" s="77"/>
      <c r="AV2726" s="77"/>
      <c r="AW2726" s="77"/>
      <c r="AX2726" s="77"/>
      <c r="AY2726" s="77"/>
      <c r="AZ2726" s="77"/>
      <c r="BA2726" s="77"/>
      <c r="BB2726" s="77"/>
      <c r="BC2726" s="77"/>
      <c r="BD2726" s="77"/>
      <c r="BE2726" s="77"/>
      <c r="BF2726" s="77"/>
      <c r="BG2726" s="77"/>
      <c r="BH2726" s="77"/>
      <c r="BI2726" s="77"/>
      <c r="BJ2726" s="77"/>
      <c r="BK2726" s="77"/>
      <c r="BL2726" s="77"/>
      <c r="BM2726" s="77"/>
      <c r="BN2726" s="77"/>
      <c r="BO2726" s="77"/>
      <c r="BP2726" s="77"/>
      <c r="BQ2726" s="77"/>
      <c r="BR2726" s="77"/>
      <c r="BS2726" s="77"/>
      <c r="BT2726" s="77"/>
      <c r="BU2726" s="77"/>
      <c r="BV2726" s="77"/>
      <c r="BW2726" s="77"/>
      <c r="BX2726" s="77"/>
      <c r="BY2726" s="77"/>
      <c r="BZ2726" s="77"/>
      <c r="CA2726" s="77"/>
      <c r="CB2726" s="77"/>
      <c r="CC2726" s="77"/>
      <c r="CD2726" s="77"/>
      <c r="CE2726" s="77"/>
      <c r="CF2726" s="77"/>
      <c r="CG2726" s="77"/>
      <c r="CH2726" s="77"/>
      <c r="CI2726" s="77"/>
      <c r="CJ2726" s="77"/>
      <c r="CK2726" s="77"/>
      <c r="CL2726" s="77"/>
    </row>
    <row r="2727" spans="2:90" x14ac:dyDescent="0.4">
      <c r="B2727" s="130" t="str">
        <f>B2704</f>
        <v>primary unit</v>
      </c>
      <c r="C2727" s="27"/>
      <c r="D2727" s="27" t="s">
        <v>425</v>
      </c>
      <c r="E2727" s="27" t="s">
        <v>906</v>
      </c>
      <c r="F2727" s="27"/>
      <c r="G2727" s="27" t="s">
        <v>330</v>
      </c>
      <c r="H2727" s="27"/>
      <c r="I2727" s="78"/>
      <c r="J2727" s="78"/>
      <c r="K2727" s="33"/>
      <c r="L2727" s="33"/>
      <c r="M2727" s="33"/>
      <c r="N2727" s="33"/>
      <c r="O2727" s="33"/>
      <c r="P2727" s="33"/>
      <c r="R2727" s="33"/>
      <c r="S2727" s="77"/>
      <c r="T2727" s="77"/>
      <c r="U2727" s="77"/>
      <c r="V2727" s="77"/>
      <c r="W2727" s="77"/>
      <c r="X2727" s="77"/>
      <c r="Y2727" s="77"/>
      <c r="Z2727" s="77"/>
      <c r="AA2727" s="77"/>
      <c r="AB2727" s="77"/>
      <c r="AC2727" s="77"/>
      <c r="AD2727" s="77"/>
      <c r="AE2727" s="77"/>
      <c r="AF2727" s="77"/>
      <c r="AG2727" s="77"/>
      <c r="AH2727" s="77"/>
      <c r="AI2727" s="77"/>
      <c r="AJ2727" s="77"/>
      <c r="AK2727" s="77"/>
      <c r="AL2727" s="77"/>
      <c r="AM2727" s="77"/>
      <c r="AN2727" s="77"/>
      <c r="AO2727" s="77"/>
      <c r="AP2727" s="77"/>
      <c r="AQ2727" s="77"/>
      <c r="AR2727" s="77"/>
      <c r="AS2727" s="77"/>
      <c r="AT2727" s="77"/>
      <c r="AU2727" s="77"/>
      <c r="AV2727" s="77"/>
      <c r="AW2727" s="77"/>
      <c r="AX2727" s="77"/>
      <c r="AY2727" s="77"/>
      <c r="AZ2727" s="77"/>
      <c r="BA2727" s="77"/>
      <c r="BB2727" s="77"/>
      <c r="BC2727" s="77"/>
      <c r="BD2727" s="77"/>
      <c r="BE2727" s="77"/>
      <c r="BF2727" s="77"/>
      <c r="BG2727" s="77"/>
      <c r="BH2727" s="77"/>
      <c r="BI2727" s="77"/>
      <c r="BJ2727" s="77"/>
      <c r="BK2727" s="77"/>
      <c r="BL2727" s="77"/>
      <c r="BM2727" s="77"/>
      <c r="BN2727" s="77"/>
      <c r="BO2727" s="77"/>
      <c r="BP2727" s="77"/>
      <c r="BQ2727" s="77"/>
      <c r="BR2727" s="77"/>
      <c r="BS2727" s="77"/>
      <c r="BT2727" s="77"/>
      <c r="BU2727" s="77"/>
      <c r="BV2727" s="77"/>
      <c r="BW2727" s="77"/>
      <c r="BX2727" s="77"/>
      <c r="BY2727" s="77"/>
      <c r="BZ2727" s="77"/>
      <c r="CA2727" s="77"/>
      <c r="CB2727" s="77"/>
      <c r="CC2727" s="77"/>
      <c r="CD2727" s="77"/>
      <c r="CE2727" s="77"/>
      <c r="CF2727" s="77"/>
      <c r="CG2727" s="77"/>
      <c r="CH2727" s="77"/>
      <c r="CI2727" s="77"/>
      <c r="CJ2727" s="77"/>
      <c r="CK2727" s="77"/>
      <c r="CL2727" s="77"/>
    </row>
    <row r="2728" spans="2:90" x14ac:dyDescent="0.4">
      <c r="B2728" s="130" t="str">
        <f>B2705</f>
        <v>Primary revenue driver</v>
      </c>
      <c r="D2728" t="s">
        <v>425</v>
      </c>
      <c r="E2728" t="s">
        <v>906</v>
      </c>
      <c r="G2728" t="s">
        <v>330</v>
      </c>
      <c r="K2728" s="53"/>
      <c r="L2728" s="53"/>
      <c r="M2728" s="53"/>
      <c r="N2728" s="53"/>
      <c r="O2728" s="53"/>
      <c r="P2728" s="53"/>
      <c r="R2728" s="24"/>
      <c r="S2728" s="172" t="str">
        <f t="shared" ref="S2728" si="3625">S2705</f>
        <v>S$12</v>
      </c>
      <c r="T2728" s="172" t="str">
        <f t="shared" ref="T2728:AX2728" si="3626">T2705</f>
        <v>T$12</v>
      </c>
      <c r="U2728" s="172" t="str">
        <f t="shared" si="3626"/>
        <v>U$12</v>
      </c>
      <c r="V2728" s="172" t="str">
        <f t="shared" si="3626"/>
        <v>V$12</v>
      </c>
      <c r="W2728" s="172" t="str">
        <f t="shared" si="3626"/>
        <v>W$12</v>
      </c>
      <c r="X2728" s="172" t="str">
        <f t="shared" si="3626"/>
        <v>X$12</v>
      </c>
      <c r="Y2728" s="172" t="str">
        <f t="shared" si="3626"/>
        <v>Y$12</v>
      </c>
      <c r="Z2728" s="172" t="str">
        <f t="shared" si="3626"/>
        <v>Z$12</v>
      </c>
      <c r="AA2728" s="172" t="str">
        <f t="shared" si="3626"/>
        <v>AA$12</v>
      </c>
      <c r="AB2728" s="172" t="str">
        <f t="shared" si="3626"/>
        <v>AB$12</v>
      </c>
      <c r="AC2728" s="172" t="str">
        <f t="shared" si="3626"/>
        <v>AC$12</v>
      </c>
      <c r="AD2728" s="172" t="str">
        <f t="shared" si="3626"/>
        <v>AD$12</v>
      </c>
      <c r="AE2728" s="172" t="str">
        <f t="shared" si="3626"/>
        <v>AE$12</v>
      </c>
      <c r="AF2728" s="172" t="str">
        <f t="shared" si="3626"/>
        <v>AF$12</v>
      </c>
      <c r="AG2728" s="172" t="str">
        <f t="shared" si="3626"/>
        <v>AG$12</v>
      </c>
      <c r="AH2728" s="172" t="str">
        <f t="shared" si="3626"/>
        <v>AH$12</v>
      </c>
      <c r="AI2728" s="172" t="str">
        <f t="shared" si="3626"/>
        <v>AI$12</v>
      </c>
      <c r="AJ2728" s="172" t="str">
        <f t="shared" si="3626"/>
        <v>AJ$12</v>
      </c>
      <c r="AK2728" s="172" t="str">
        <f t="shared" si="3626"/>
        <v>AK$12</v>
      </c>
      <c r="AL2728" s="172" t="str">
        <f t="shared" si="3626"/>
        <v>AL$12</v>
      </c>
      <c r="AM2728" s="172" t="str">
        <f t="shared" si="3626"/>
        <v>AM$12</v>
      </c>
      <c r="AN2728" s="172" t="str">
        <f t="shared" si="3626"/>
        <v>AN$12</v>
      </c>
      <c r="AO2728" s="172" t="str">
        <f t="shared" si="3626"/>
        <v>AO$12</v>
      </c>
      <c r="AP2728" s="172" t="str">
        <f t="shared" si="3626"/>
        <v>AP$12</v>
      </c>
      <c r="AQ2728" s="172" t="str">
        <f t="shared" si="3626"/>
        <v>AQ$12</v>
      </c>
      <c r="AR2728" s="172" t="str">
        <f t="shared" si="3626"/>
        <v>AR$12</v>
      </c>
      <c r="AS2728" s="172" t="str">
        <f t="shared" si="3626"/>
        <v>AS$12</v>
      </c>
      <c r="AT2728" s="172" t="str">
        <f t="shared" si="3626"/>
        <v>AT$12</v>
      </c>
      <c r="AU2728" s="172" t="str">
        <f t="shared" si="3626"/>
        <v>AU$12</v>
      </c>
      <c r="AV2728" s="172" t="str">
        <f t="shared" si="3626"/>
        <v>AV$12</v>
      </c>
      <c r="AW2728" s="172" t="str">
        <f t="shared" si="3626"/>
        <v>AW$12</v>
      </c>
      <c r="AX2728" s="172" t="str">
        <f t="shared" si="3626"/>
        <v>AX$12</v>
      </c>
      <c r="AY2728" s="172" t="str">
        <f t="shared" ref="AY2728:CD2728" si="3627">AY2705</f>
        <v>AY$12</v>
      </c>
      <c r="AZ2728" s="172" t="str">
        <f t="shared" si="3627"/>
        <v>AZ$12</v>
      </c>
      <c r="BA2728" s="172" t="str">
        <f t="shared" si="3627"/>
        <v>BA$12</v>
      </c>
      <c r="BB2728" s="172" t="str">
        <f t="shared" si="3627"/>
        <v>BB$12</v>
      </c>
      <c r="BC2728" s="172" t="str">
        <f t="shared" si="3627"/>
        <v>BC$12</v>
      </c>
      <c r="BD2728" s="172" t="str">
        <f t="shared" si="3627"/>
        <v>BD$12</v>
      </c>
      <c r="BE2728" s="172" t="str">
        <f t="shared" si="3627"/>
        <v>BE$12</v>
      </c>
      <c r="BF2728" s="172" t="str">
        <f t="shared" si="3627"/>
        <v>BF$12</v>
      </c>
      <c r="BG2728" s="172" t="str">
        <f t="shared" si="3627"/>
        <v>BG$12</v>
      </c>
      <c r="BH2728" s="172" t="str">
        <f t="shared" si="3627"/>
        <v>BH$12</v>
      </c>
      <c r="BI2728" s="172" t="str">
        <f t="shared" si="3627"/>
        <v>BI$12</v>
      </c>
      <c r="BJ2728" s="172" t="str">
        <f t="shared" si="3627"/>
        <v>BJ$12</v>
      </c>
      <c r="BK2728" s="172" t="str">
        <f t="shared" si="3627"/>
        <v>BK$12</v>
      </c>
      <c r="BL2728" s="172" t="str">
        <f t="shared" si="3627"/>
        <v>BL$12</v>
      </c>
      <c r="BM2728" s="172" t="str">
        <f t="shared" si="3627"/>
        <v>BM$12</v>
      </c>
      <c r="BN2728" s="172" t="str">
        <f t="shared" si="3627"/>
        <v>BN$12</v>
      </c>
      <c r="BO2728" s="172" t="str">
        <f t="shared" si="3627"/>
        <v>BO$12</v>
      </c>
      <c r="BP2728" s="172" t="str">
        <f t="shared" si="3627"/>
        <v>BP$12</v>
      </c>
      <c r="BQ2728" s="172" t="str">
        <f t="shared" si="3627"/>
        <v>BQ$12</v>
      </c>
      <c r="BR2728" s="172" t="str">
        <f t="shared" si="3627"/>
        <v>BR$12</v>
      </c>
      <c r="BS2728" s="172" t="str">
        <f t="shared" si="3627"/>
        <v>BS$12</v>
      </c>
      <c r="BT2728" s="172" t="str">
        <f t="shared" si="3627"/>
        <v>BT$12</v>
      </c>
      <c r="BU2728" s="172" t="str">
        <f t="shared" si="3627"/>
        <v>BU$12</v>
      </c>
      <c r="BV2728" s="172" t="str">
        <f t="shared" si="3627"/>
        <v>BV$12</v>
      </c>
      <c r="BW2728" s="172" t="str">
        <f t="shared" si="3627"/>
        <v>BW$12</v>
      </c>
      <c r="BX2728" s="172" t="str">
        <f t="shared" si="3627"/>
        <v>BX$12</v>
      </c>
      <c r="BY2728" s="172" t="str">
        <f t="shared" si="3627"/>
        <v>BY$12</v>
      </c>
      <c r="BZ2728" s="172" t="str">
        <f t="shared" si="3627"/>
        <v>BZ$12</v>
      </c>
      <c r="CA2728" s="172" t="str">
        <f t="shared" si="3627"/>
        <v>CA$12</v>
      </c>
      <c r="CB2728" s="172" t="str">
        <f t="shared" si="3627"/>
        <v>CB$12</v>
      </c>
      <c r="CC2728" s="172" t="str">
        <f t="shared" si="3627"/>
        <v>CC$12</v>
      </c>
      <c r="CD2728" s="172" t="str">
        <f t="shared" si="3627"/>
        <v>CD$12</v>
      </c>
      <c r="CE2728" s="172" t="str">
        <f t="shared" ref="CE2728:CK2728" si="3628">CE2705</f>
        <v>CE$12</v>
      </c>
      <c r="CF2728" s="172" t="str">
        <f t="shared" si="3628"/>
        <v>CF$12</v>
      </c>
      <c r="CG2728" s="172" t="str">
        <f t="shared" si="3628"/>
        <v>CG$12</v>
      </c>
      <c r="CH2728" s="172" t="str">
        <f t="shared" si="3628"/>
        <v>CH$12</v>
      </c>
      <c r="CI2728" s="172" t="str">
        <f t="shared" si="3628"/>
        <v>CI$12</v>
      </c>
      <c r="CJ2728" s="172" t="str">
        <f t="shared" si="3628"/>
        <v>CJ$12</v>
      </c>
      <c r="CK2728" s="172" t="str">
        <f t="shared" si="3628"/>
        <v>CK$12</v>
      </c>
      <c r="CL2728" s="172" t="str">
        <f t="shared" ref="CL2728" si="3629">CL2705</f>
        <v>CL$12</v>
      </c>
    </row>
    <row r="2729" spans="2:90" x14ac:dyDescent="0.4">
      <c r="B2729" s="130" t="str">
        <f>B2706</f>
        <v>Primary volume driver</v>
      </c>
      <c r="C2729" s="12"/>
      <c r="D2729" s="12" t="s">
        <v>425</v>
      </c>
      <c r="E2729" s="12" t="s">
        <v>906</v>
      </c>
      <c r="F2729" s="12"/>
      <c r="G2729" s="12" t="s">
        <v>330</v>
      </c>
      <c r="H2729" s="12"/>
      <c r="I2729" s="60"/>
      <c r="J2729" s="60"/>
      <c r="K2729" s="15"/>
      <c r="L2729" s="15"/>
      <c r="M2729" s="15"/>
      <c r="N2729" s="15"/>
      <c r="O2729" s="15"/>
      <c r="P2729" s="15"/>
      <c r="R2729" s="15"/>
      <c r="S2729" s="172" t="str">
        <f t="shared" ref="S2729" si="3630">S2706</f>
        <v>S$13</v>
      </c>
      <c r="T2729" s="172" t="str">
        <f t="shared" ref="T2729:AX2729" si="3631">T2706</f>
        <v>T$13</v>
      </c>
      <c r="U2729" s="172" t="str">
        <f t="shared" si="3631"/>
        <v>U$13</v>
      </c>
      <c r="V2729" s="172" t="str">
        <f t="shared" si="3631"/>
        <v>V$13</v>
      </c>
      <c r="W2729" s="172" t="str">
        <f t="shared" si="3631"/>
        <v>W$13</v>
      </c>
      <c r="X2729" s="172" t="str">
        <f t="shared" si="3631"/>
        <v>X$13</v>
      </c>
      <c r="Y2729" s="172" t="str">
        <f t="shared" si="3631"/>
        <v>Y$13</v>
      </c>
      <c r="Z2729" s="172" t="str">
        <f t="shared" si="3631"/>
        <v>Z$13</v>
      </c>
      <c r="AA2729" s="172" t="str">
        <f t="shared" si="3631"/>
        <v>AA$13</v>
      </c>
      <c r="AB2729" s="172" t="str">
        <f t="shared" si="3631"/>
        <v>AB$13</v>
      </c>
      <c r="AC2729" s="172" t="str">
        <f t="shared" si="3631"/>
        <v>AC$13</v>
      </c>
      <c r="AD2729" s="172" t="str">
        <f t="shared" si="3631"/>
        <v>AD$13</v>
      </c>
      <c r="AE2729" s="172" t="str">
        <f t="shared" si="3631"/>
        <v>AE$13</v>
      </c>
      <c r="AF2729" s="172" t="str">
        <f t="shared" si="3631"/>
        <v>AF$13</v>
      </c>
      <c r="AG2729" s="172" t="str">
        <f t="shared" si="3631"/>
        <v>AG$13</v>
      </c>
      <c r="AH2729" s="172" t="str">
        <f t="shared" si="3631"/>
        <v>AH$13</v>
      </c>
      <c r="AI2729" s="172" t="str">
        <f t="shared" si="3631"/>
        <v>AI$13</v>
      </c>
      <c r="AJ2729" s="172" t="str">
        <f t="shared" si="3631"/>
        <v>AJ$13</v>
      </c>
      <c r="AK2729" s="172" t="str">
        <f t="shared" si="3631"/>
        <v>AK$13</v>
      </c>
      <c r="AL2729" s="172" t="str">
        <f t="shared" si="3631"/>
        <v>AL$13</v>
      </c>
      <c r="AM2729" s="172" t="str">
        <f t="shared" si="3631"/>
        <v>AM$13</v>
      </c>
      <c r="AN2729" s="172" t="str">
        <f t="shared" si="3631"/>
        <v>AN$13</v>
      </c>
      <c r="AO2729" s="172" t="str">
        <f t="shared" si="3631"/>
        <v>AO$13</v>
      </c>
      <c r="AP2729" s="172" t="str">
        <f t="shared" si="3631"/>
        <v>AP$13</v>
      </c>
      <c r="AQ2729" s="172" t="str">
        <f t="shared" si="3631"/>
        <v>AQ$13</v>
      </c>
      <c r="AR2729" s="172" t="str">
        <f t="shared" si="3631"/>
        <v>AR$13</v>
      </c>
      <c r="AS2729" s="172" t="str">
        <f t="shared" si="3631"/>
        <v>AS$13</v>
      </c>
      <c r="AT2729" s="172" t="str">
        <f t="shared" si="3631"/>
        <v>AT$13</v>
      </c>
      <c r="AU2729" s="172" t="str">
        <f t="shared" si="3631"/>
        <v>AU$13</v>
      </c>
      <c r="AV2729" s="172" t="str">
        <f t="shared" si="3631"/>
        <v>AV$13</v>
      </c>
      <c r="AW2729" s="172" t="str">
        <f t="shared" si="3631"/>
        <v>AW$13</v>
      </c>
      <c r="AX2729" s="172" t="str">
        <f t="shared" si="3631"/>
        <v>AX$13</v>
      </c>
      <c r="AY2729" s="172" t="str">
        <f t="shared" ref="AY2729:CD2729" si="3632">AY2706</f>
        <v>AY$13</v>
      </c>
      <c r="AZ2729" s="172" t="str">
        <f t="shared" si="3632"/>
        <v>AZ$13</v>
      </c>
      <c r="BA2729" s="172" t="str">
        <f t="shared" si="3632"/>
        <v>BA$13</v>
      </c>
      <c r="BB2729" s="172" t="str">
        <f t="shared" si="3632"/>
        <v>BB$13</v>
      </c>
      <c r="BC2729" s="172" t="str">
        <f t="shared" si="3632"/>
        <v>BC$13</v>
      </c>
      <c r="BD2729" s="172" t="str">
        <f t="shared" si="3632"/>
        <v>BD$13</v>
      </c>
      <c r="BE2729" s="172" t="str">
        <f t="shared" si="3632"/>
        <v>BE$13</v>
      </c>
      <c r="BF2729" s="172" t="str">
        <f t="shared" si="3632"/>
        <v>BF$13</v>
      </c>
      <c r="BG2729" s="172" t="str">
        <f t="shared" si="3632"/>
        <v>BG$13</v>
      </c>
      <c r="BH2729" s="172" t="str">
        <f t="shared" si="3632"/>
        <v>BH$13</v>
      </c>
      <c r="BI2729" s="172" t="str">
        <f t="shared" si="3632"/>
        <v>BI$13</v>
      </c>
      <c r="BJ2729" s="172" t="str">
        <f t="shared" si="3632"/>
        <v>BJ$13</v>
      </c>
      <c r="BK2729" s="172" t="str">
        <f t="shared" si="3632"/>
        <v>BK$13</v>
      </c>
      <c r="BL2729" s="172" t="str">
        <f t="shared" si="3632"/>
        <v>BL$13</v>
      </c>
      <c r="BM2729" s="172" t="str">
        <f t="shared" si="3632"/>
        <v>BM$13</v>
      </c>
      <c r="BN2729" s="172" t="str">
        <f t="shared" si="3632"/>
        <v>BN$13</v>
      </c>
      <c r="BO2729" s="172" t="str">
        <f t="shared" si="3632"/>
        <v>BO$13</v>
      </c>
      <c r="BP2729" s="172" t="str">
        <f t="shared" si="3632"/>
        <v>BP$13</v>
      </c>
      <c r="BQ2729" s="172" t="str">
        <f t="shared" si="3632"/>
        <v>BQ$13</v>
      </c>
      <c r="BR2729" s="172" t="str">
        <f t="shared" si="3632"/>
        <v>BR$13</v>
      </c>
      <c r="BS2729" s="172" t="str">
        <f t="shared" si="3632"/>
        <v>BS$13</v>
      </c>
      <c r="BT2729" s="172" t="str">
        <f t="shared" si="3632"/>
        <v>BT$13</v>
      </c>
      <c r="BU2729" s="172" t="str">
        <f t="shared" si="3632"/>
        <v>BU$13</v>
      </c>
      <c r="BV2729" s="172" t="str">
        <f t="shared" si="3632"/>
        <v>BV$13</v>
      </c>
      <c r="BW2729" s="172" t="str">
        <f t="shared" si="3632"/>
        <v>BW$13</v>
      </c>
      <c r="BX2729" s="172" t="str">
        <f t="shared" si="3632"/>
        <v>BX$13</v>
      </c>
      <c r="BY2729" s="172" t="str">
        <f t="shared" si="3632"/>
        <v>BY$13</v>
      </c>
      <c r="BZ2729" s="172" t="str">
        <f t="shared" si="3632"/>
        <v>BZ$13</v>
      </c>
      <c r="CA2729" s="172" t="str">
        <f t="shared" si="3632"/>
        <v>CA$13</v>
      </c>
      <c r="CB2729" s="172" t="str">
        <f t="shared" si="3632"/>
        <v>CB$13</v>
      </c>
      <c r="CC2729" s="172" t="str">
        <f t="shared" si="3632"/>
        <v>CC$13</v>
      </c>
      <c r="CD2729" s="172" t="str">
        <f t="shared" si="3632"/>
        <v>CD$13</v>
      </c>
      <c r="CE2729" s="172" t="str">
        <f t="shared" ref="CE2729:CK2729" si="3633">CE2706</f>
        <v>CE$13</v>
      </c>
      <c r="CF2729" s="172" t="str">
        <f t="shared" si="3633"/>
        <v>CF$13</v>
      </c>
      <c r="CG2729" s="172" t="str">
        <f t="shared" si="3633"/>
        <v>CG$13</v>
      </c>
      <c r="CH2729" s="172" t="str">
        <f t="shared" si="3633"/>
        <v>CH$13</v>
      </c>
      <c r="CI2729" s="172" t="str">
        <f t="shared" si="3633"/>
        <v>CI$13</v>
      </c>
      <c r="CJ2729" s="172" t="str">
        <f t="shared" si="3633"/>
        <v>CJ$13</v>
      </c>
      <c r="CK2729" s="172" t="str">
        <f t="shared" si="3633"/>
        <v>CK$13</v>
      </c>
      <c r="CL2729" s="172" t="str">
        <f t="shared" ref="CL2729" si="3634">CL2706</f>
        <v>CL$13</v>
      </c>
    </row>
    <row r="2730" spans="2:90" x14ac:dyDescent="0.4">
      <c r="B2730" s="184" t="str">
        <f>B2711</f>
        <v>Rolling fixed term debt - multiple borrowings w/ annual control:</v>
      </c>
      <c r="C2730" s="12"/>
      <c r="D2730" s="12" t="s">
        <v>425</v>
      </c>
      <c r="E2730" s="12" t="s">
        <v>906</v>
      </c>
      <c r="F2730" s="12"/>
      <c r="G2730" s="12" t="s">
        <v>330</v>
      </c>
      <c r="H2730" s="12"/>
      <c r="I2730" s="60"/>
      <c r="J2730" s="60"/>
      <c r="K2730" s="15"/>
      <c r="L2730" s="15"/>
      <c r="M2730" s="15"/>
      <c r="N2730" s="15"/>
      <c r="O2730" s="15"/>
      <c r="P2730" s="15"/>
      <c r="R2730" s="15"/>
      <c r="S2730" s="172">
        <f t="shared" ref="S2730" si="3635">S2707</f>
        <v>0</v>
      </c>
      <c r="T2730" s="172">
        <f t="shared" ref="T2730:AX2730" si="3636">T2707</f>
        <v>0</v>
      </c>
      <c r="U2730" s="172">
        <f t="shared" si="3636"/>
        <v>0</v>
      </c>
      <c r="V2730" s="172">
        <f t="shared" si="3636"/>
        <v>0</v>
      </c>
      <c r="W2730" s="172">
        <f t="shared" si="3636"/>
        <v>0</v>
      </c>
      <c r="X2730" s="172">
        <f t="shared" si="3636"/>
        <v>0</v>
      </c>
      <c r="Y2730" s="172">
        <f t="shared" si="3636"/>
        <v>0</v>
      </c>
      <c r="Z2730" s="172">
        <f t="shared" si="3636"/>
        <v>0</v>
      </c>
      <c r="AA2730" s="172">
        <f t="shared" si="3636"/>
        <v>0</v>
      </c>
      <c r="AB2730" s="172">
        <f t="shared" si="3636"/>
        <v>0</v>
      </c>
      <c r="AC2730" s="172">
        <f t="shared" si="3636"/>
        <v>0</v>
      </c>
      <c r="AD2730" s="172">
        <f t="shared" si="3636"/>
        <v>0</v>
      </c>
      <c r="AE2730" s="172">
        <f t="shared" si="3636"/>
        <v>0</v>
      </c>
      <c r="AF2730" s="172">
        <f t="shared" si="3636"/>
        <v>0</v>
      </c>
      <c r="AG2730" s="172">
        <f t="shared" si="3636"/>
        <v>0</v>
      </c>
      <c r="AH2730" s="172">
        <f t="shared" si="3636"/>
        <v>0</v>
      </c>
      <c r="AI2730" s="172">
        <f t="shared" si="3636"/>
        <v>0</v>
      </c>
      <c r="AJ2730" s="172">
        <f t="shared" si="3636"/>
        <v>0</v>
      </c>
      <c r="AK2730" s="172">
        <f t="shared" si="3636"/>
        <v>0</v>
      </c>
      <c r="AL2730" s="172">
        <f t="shared" si="3636"/>
        <v>0</v>
      </c>
      <c r="AM2730" s="172">
        <f t="shared" si="3636"/>
        <v>0</v>
      </c>
      <c r="AN2730" s="172">
        <f t="shared" si="3636"/>
        <v>0</v>
      </c>
      <c r="AO2730" s="172">
        <f t="shared" si="3636"/>
        <v>0</v>
      </c>
      <c r="AP2730" s="172">
        <f t="shared" si="3636"/>
        <v>0</v>
      </c>
      <c r="AQ2730" s="172">
        <f t="shared" si="3636"/>
        <v>0</v>
      </c>
      <c r="AR2730" s="172">
        <f t="shared" si="3636"/>
        <v>0</v>
      </c>
      <c r="AS2730" s="172">
        <f t="shared" si="3636"/>
        <v>0</v>
      </c>
      <c r="AT2730" s="172">
        <f t="shared" si="3636"/>
        <v>0</v>
      </c>
      <c r="AU2730" s="172">
        <f t="shared" si="3636"/>
        <v>0</v>
      </c>
      <c r="AV2730" s="172">
        <f t="shared" si="3636"/>
        <v>0</v>
      </c>
      <c r="AW2730" s="172">
        <f t="shared" si="3636"/>
        <v>0</v>
      </c>
      <c r="AX2730" s="172">
        <f t="shared" si="3636"/>
        <v>0</v>
      </c>
      <c r="AY2730" s="172">
        <f t="shared" ref="AY2730:CD2730" si="3637">AY2707</f>
        <v>0</v>
      </c>
      <c r="AZ2730" s="172">
        <f t="shared" si="3637"/>
        <v>0</v>
      </c>
      <c r="BA2730" s="172">
        <f t="shared" si="3637"/>
        <v>0</v>
      </c>
      <c r="BB2730" s="172">
        <f t="shared" si="3637"/>
        <v>0</v>
      </c>
      <c r="BC2730" s="172">
        <f t="shared" si="3637"/>
        <v>0</v>
      </c>
      <c r="BD2730" s="172">
        <f t="shared" si="3637"/>
        <v>0</v>
      </c>
      <c r="BE2730" s="172">
        <f t="shared" si="3637"/>
        <v>0</v>
      </c>
      <c r="BF2730" s="172">
        <f t="shared" si="3637"/>
        <v>0</v>
      </c>
      <c r="BG2730" s="172">
        <f t="shared" si="3637"/>
        <v>0</v>
      </c>
      <c r="BH2730" s="172">
        <f t="shared" si="3637"/>
        <v>0</v>
      </c>
      <c r="BI2730" s="172">
        <f t="shared" si="3637"/>
        <v>0</v>
      </c>
      <c r="BJ2730" s="172">
        <f t="shared" si="3637"/>
        <v>0</v>
      </c>
      <c r="BK2730" s="172">
        <f t="shared" si="3637"/>
        <v>0</v>
      </c>
      <c r="BL2730" s="172">
        <f t="shared" si="3637"/>
        <v>0</v>
      </c>
      <c r="BM2730" s="172">
        <f t="shared" si="3637"/>
        <v>0</v>
      </c>
      <c r="BN2730" s="172">
        <f t="shared" si="3637"/>
        <v>0</v>
      </c>
      <c r="BO2730" s="172">
        <f t="shared" si="3637"/>
        <v>0</v>
      </c>
      <c r="BP2730" s="172">
        <f t="shared" si="3637"/>
        <v>0</v>
      </c>
      <c r="BQ2730" s="172">
        <f t="shared" si="3637"/>
        <v>0</v>
      </c>
      <c r="BR2730" s="172">
        <f t="shared" si="3637"/>
        <v>0</v>
      </c>
      <c r="BS2730" s="172">
        <f t="shared" si="3637"/>
        <v>0</v>
      </c>
      <c r="BT2730" s="172">
        <f t="shared" si="3637"/>
        <v>0</v>
      </c>
      <c r="BU2730" s="172">
        <f t="shared" si="3637"/>
        <v>0</v>
      </c>
      <c r="BV2730" s="172">
        <f t="shared" si="3637"/>
        <v>0</v>
      </c>
      <c r="BW2730" s="172">
        <f t="shared" si="3637"/>
        <v>0</v>
      </c>
      <c r="BX2730" s="172">
        <f t="shared" si="3637"/>
        <v>0</v>
      </c>
      <c r="BY2730" s="172">
        <f t="shared" si="3637"/>
        <v>0</v>
      </c>
      <c r="BZ2730" s="172">
        <f t="shared" si="3637"/>
        <v>0</v>
      </c>
      <c r="CA2730" s="172">
        <f t="shared" si="3637"/>
        <v>0</v>
      </c>
      <c r="CB2730" s="172">
        <f t="shared" si="3637"/>
        <v>0</v>
      </c>
      <c r="CC2730" s="172">
        <f t="shared" si="3637"/>
        <v>0</v>
      </c>
      <c r="CD2730" s="172">
        <f t="shared" si="3637"/>
        <v>0</v>
      </c>
      <c r="CE2730" s="172">
        <f t="shared" ref="CE2730:CK2730" si="3638">CE2707</f>
        <v>0</v>
      </c>
      <c r="CF2730" s="172">
        <f t="shared" si="3638"/>
        <v>0</v>
      </c>
      <c r="CG2730" s="172">
        <f t="shared" si="3638"/>
        <v>0</v>
      </c>
      <c r="CH2730" s="172">
        <f t="shared" si="3638"/>
        <v>0</v>
      </c>
      <c r="CI2730" s="172">
        <f t="shared" si="3638"/>
        <v>0</v>
      </c>
      <c r="CJ2730" s="172">
        <f t="shared" si="3638"/>
        <v>0</v>
      </c>
      <c r="CK2730" s="172">
        <f t="shared" si="3638"/>
        <v>0</v>
      </c>
      <c r="CL2730" s="172">
        <f t="shared" ref="CL2730" si="3639">CL2707</f>
        <v>0</v>
      </c>
    </row>
    <row r="2731" spans="2:90" x14ac:dyDescent="0.4">
      <c r="B2731" s="231" t="str">
        <f>IFERROR(SUBSTITUTE(TRIM(MID(B2711, SEARCH("-", B2711) + 1, LEN(B2711))),":",""),"no unit")</f>
        <v>multiple borrowings w/ annual control</v>
      </c>
      <c r="C2731" s="12"/>
      <c r="D2731" s="12" t="s">
        <v>425</v>
      </c>
      <c r="E2731" s="12" t="s">
        <v>906</v>
      </c>
      <c r="F2731" s="12"/>
      <c r="G2731" s="12" t="s">
        <v>330</v>
      </c>
      <c r="H2731" s="12"/>
      <c r="I2731" s="60"/>
      <c r="J2731" s="60"/>
      <c r="K2731" s="15"/>
      <c r="L2731" s="15"/>
      <c r="M2731" s="15"/>
      <c r="N2731" s="15"/>
      <c r="O2731" s="15"/>
      <c r="P2731" s="15"/>
      <c r="R2731" s="15"/>
      <c r="S2731" s="172"/>
      <c r="T2731" s="172"/>
      <c r="U2731" s="172"/>
      <c r="V2731" s="172"/>
      <c r="W2731" s="172"/>
      <c r="X2731" s="172"/>
      <c r="Y2731" s="172"/>
      <c r="Z2731" s="172"/>
      <c r="AA2731" s="172"/>
      <c r="AB2731" s="172"/>
      <c r="AC2731" s="172"/>
      <c r="AD2731" s="172"/>
      <c r="AE2731" s="172"/>
      <c r="AF2731" s="172"/>
      <c r="AG2731" s="172"/>
      <c r="AH2731" s="172"/>
      <c r="AI2731" s="172"/>
      <c r="AJ2731" s="172"/>
      <c r="AK2731" s="172"/>
      <c r="AL2731" s="172"/>
      <c r="AM2731" s="172"/>
      <c r="AN2731" s="172"/>
      <c r="AO2731" s="172"/>
      <c r="AP2731" s="172"/>
      <c r="AQ2731" s="172"/>
      <c r="AR2731" s="172"/>
      <c r="AS2731" s="172"/>
      <c r="AT2731" s="172"/>
      <c r="AU2731" s="172"/>
      <c r="AV2731" s="172"/>
      <c r="AW2731" s="172"/>
      <c r="AX2731" s="172"/>
      <c r="AY2731" s="172"/>
      <c r="AZ2731" s="172"/>
      <c r="BA2731" s="172"/>
      <c r="BB2731" s="172"/>
      <c r="BC2731" s="172"/>
      <c r="BD2731" s="172"/>
      <c r="BE2731" s="172"/>
      <c r="BF2731" s="172"/>
      <c r="BG2731" s="172"/>
      <c r="BH2731" s="172"/>
      <c r="BI2731" s="172"/>
      <c r="BJ2731" s="172"/>
      <c r="BK2731" s="172"/>
      <c r="BL2731" s="172"/>
      <c r="BM2731" s="172"/>
      <c r="BN2731" s="172"/>
      <c r="BO2731" s="172"/>
      <c r="BP2731" s="172"/>
      <c r="BQ2731" s="172"/>
      <c r="BR2731" s="172"/>
      <c r="BS2731" s="172"/>
      <c r="BT2731" s="172"/>
      <c r="BU2731" s="172"/>
      <c r="BV2731" s="172"/>
      <c r="BW2731" s="172"/>
      <c r="BX2731" s="172"/>
      <c r="BY2731" s="172"/>
      <c r="BZ2731" s="172"/>
      <c r="CA2731" s="172"/>
      <c r="CB2731" s="172"/>
      <c r="CC2731" s="172"/>
      <c r="CD2731" s="172"/>
      <c r="CE2731" s="172"/>
      <c r="CF2731" s="172"/>
      <c r="CG2731" s="172"/>
      <c r="CH2731" s="172"/>
      <c r="CI2731" s="172"/>
      <c r="CJ2731" s="172"/>
      <c r="CK2731" s="172"/>
      <c r="CL2731" s="172"/>
    </row>
    <row r="2732" spans="2:90" x14ac:dyDescent="0.4">
      <c r="B2732" s="184" t="str">
        <f>B2709</f>
        <v>Secondary revenue driver</v>
      </c>
      <c r="C2732" s="88"/>
      <c r="D2732" s="88" t="s">
        <v>425</v>
      </c>
      <c r="E2732" s="88" t="s">
        <v>906</v>
      </c>
      <c r="F2732" s="88"/>
      <c r="G2732" s="88" t="s">
        <v>330</v>
      </c>
      <c r="H2732" s="88"/>
      <c r="I2732" s="206"/>
      <c r="J2732" s="206"/>
      <c r="K2732" s="207"/>
      <c r="L2732" s="207"/>
      <c r="M2732" s="207"/>
      <c r="N2732" s="207"/>
      <c r="O2732" s="207"/>
      <c r="P2732" s="207"/>
      <c r="R2732" s="207"/>
      <c r="S2732" s="4" t="str">
        <f t="shared" ref="S2732" si="3640">ADDRESS(ROW(S2722),COLUMN(S2722),2)</f>
        <v>S$2722</v>
      </c>
      <c r="T2732" s="4" t="str">
        <f t="shared" ref="T2732:AX2732" si="3641">ADDRESS(ROW(T2722),COLUMN(T2722),2)</f>
        <v>T$2722</v>
      </c>
      <c r="U2732" s="4" t="str">
        <f t="shared" si="3641"/>
        <v>U$2722</v>
      </c>
      <c r="V2732" s="4" t="str">
        <f t="shared" si="3641"/>
        <v>V$2722</v>
      </c>
      <c r="W2732" s="4" t="str">
        <f t="shared" si="3641"/>
        <v>W$2722</v>
      </c>
      <c r="X2732" s="4" t="str">
        <f t="shared" si="3641"/>
        <v>X$2722</v>
      </c>
      <c r="Y2732" s="4" t="str">
        <f t="shared" si="3641"/>
        <v>Y$2722</v>
      </c>
      <c r="Z2732" s="4" t="str">
        <f t="shared" si="3641"/>
        <v>Z$2722</v>
      </c>
      <c r="AA2732" s="4" t="str">
        <f t="shared" si="3641"/>
        <v>AA$2722</v>
      </c>
      <c r="AB2732" s="4" t="str">
        <f t="shared" si="3641"/>
        <v>AB$2722</v>
      </c>
      <c r="AC2732" s="4" t="str">
        <f t="shared" si="3641"/>
        <v>AC$2722</v>
      </c>
      <c r="AD2732" s="4" t="str">
        <f t="shared" si="3641"/>
        <v>AD$2722</v>
      </c>
      <c r="AE2732" s="4" t="str">
        <f t="shared" si="3641"/>
        <v>AE$2722</v>
      </c>
      <c r="AF2732" s="4" t="str">
        <f t="shared" si="3641"/>
        <v>AF$2722</v>
      </c>
      <c r="AG2732" s="4" t="str">
        <f t="shared" si="3641"/>
        <v>AG$2722</v>
      </c>
      <c r="AH2732" s="4" t="str">
        <f t="shared" si="3641"/>
        <v>AH$2722</v>
      </c>
      <c r="AI2732" s="4" t="str">
        <f t="shared" si="3641"/>
        <v>AI$2722</v>
      </c>
      <c r="AJ2732" s="4" t="str">
        <f t="shared" si="3641"/>
        <v>AJ$2722</v>
      </c>
      <c r="AK2732" s="4" t="str">
        <f t="shared" si="3641"/>
        <v>AK$2722</v>
      </c>
      <c r="AL2732" s="4" t="str">
        <f t="shared" si="3641"/>
        <v>AL$2722</v>
      </c>
      <c r="AM2732" s="4" t="str">
        <f t="shared" si="3641"/>
        <v>AM$2722</v>
      </c>
      <c r="AN2732" s="4" t="str">
        <f t="shared" si="3641"/>
        <v>AN$2722</v>
      </c>
      <c r="AO2732" s="4" t="str">
        <f t="shared" si="3641"/>
        <v>AO$2722</v>
      </c>
      <c r="AP2732" s="4" t="str">
        <f t="shared" si="3641"/>
        <v>AP$2722</v>
      </c>
      <c r="AQ2732" s="4" t="str">
        <f t="shared" si="3641"/>
        <v>AQ$2722</v>
      </c>
      <c r="AR2732" s="4" t="str">
        <f t="shared" si="3641"/>
        <v>AR$2722</v>
      </c>
      <c r="AS2732" s="4" t="str">
        <f t="shared" si="3641"/>
        <v>AS$2722</v>
      </c>
      <c r="AT2732" s="4" t="str">
        <f t="shared" si="3641"/>
        <v>AT$2722</v>
      </c>
      <c r="AU2732" s="4" t="str">
        <f t="shared" si="3641"/>
        <v>AU$2722</v>
      </c>
      <c r="AV2732" s="4" t="str">
        <f t="shared" si="3641"/>
        <v>AV$2722</v>
      </c>
      <c r="AW2732" s="4" t="str">
        <f t="shared" si="3641"/>
        <v>AW$2722</v>
      </c>
      <c r="AX2732" s="4" t="str">
        <f t="shared" si="3641"/>
        <v>AX$2722</v>
      </c>
      <c r="AY2732" s="4" t="str">
        <f t="shared" ref="AY2732:CD2732" si="3642">ADDRESS(ROW(AY2722),COLUMN(AY2722),2)</f>
        <v>AY$2722</v>
      </c>
      <c r="AZ2732" s="4" t="str">
        <f t="shared" si="3642"/>
        <v>AZ$2722</v>
      </c>
      <c r="BA2732" s="4" t="str">
        <f t="shared" si="3642"/>
        <v>BA$2722</v>
      </c>
      <c r="BB2732" s="4" t="str">
        <f t="shared" si="3642"/>
        <v>BB$2722</v>
      </c>
      <c r="BC2732" s="4" t="str">
        <f t="shared" si="3642"/>
        <v>BC$2722</v>
      </c>
      <c r="BD2732" s="4" t="str">
        <f t="shared" si="3642"/>
        <v>BD$2722</v>
      </c>
      <c r="BE2732" s="4" t="str">
        <f t="shared" si="3642"/>
        <v>BE$2722</v>
      </c>
      <c r="BF2732" s="4" t="str">
        <f t="shared" si="3642"/>
        <v>BF$2722</v>
      </c>
      <c r="BG2732" s="4" t="str">
        <f t="shared" si="3642"/>
        <v>BG$2722</v>
      </c>
      <c r="BH2732" s="4" t="str">
        <f t="shared" si="3642"/>
        <v>BH$2722</v>
      </c>
      <c r="BI2732" s="4" t="str">
        <f t="shared" si="3642"/>
        <v>BI$2722</v>
      </c>
      <c r="BJ2732" s="4" t="str">
        <f t="shared" si="3642"/>
        <v>BJ$2722</v>
      </c>
      <c r="BK2732" s="4" t="str">
        <f t="shared" si="3642"/>
        <v>BK$2722</v>
      </c>
      <c r="BL2732" s="4" t="str">
        <f t="shared" si="3642"/>
        <v>BL$2722</v>
      </c>
      <c r="BM2732" s="4" t="str">
        <f t="shared" si="3642"/>
        <v>BM$2722</v>
      </c>
      <c r="BN2732" s="4" t="str">
        <f t="shared" si="3642"/>
        <v>BN$2722</v>
      </c>
      <c r="BO2732" s="4" t="str">
        <f t="shared" si="3642"/>
        <v>BO$2722</v>
      </c>
      <c r="BP2732" s="4" t="str">
        <f t="shared" si="3642"/>
        <v>BP$2722</v>
      </c>
      <c r="BQ2732" s="4" t="str">
        <f t="shared" si="3642"/>
        <v>BQ$2722</v>
      </c>
      <c r="BR2732" s="4" t="str">
        <f t="shared" si="3642"/>
        <v>BR$2722</v>
      </c>
      <c r="BS2732" s="4" t="str">
        <f t="shared" si="3642"/>
        <v>BS$2722</v>
      </c>
      <c r="BT2732" s="4" t="str">
        <f t="shared" si="3642"/>
        <v>BT$2722</v>
      </c>
      <c r="BU2732" s="4" t="str">
        <f t="shared" si="3642"/>
        <v>BU$2722</v>
      </c>
      <c r="BV2732" s="4" t="str">
        <f t="shared" si="3642"/>
        <v>BV$2722</v>
      </c>
      <c r="BW2732" s="4" t="str">
        <f t="shared" si="3642"/>
        <v>BW$2722</v>
      </c>
      <c r="BX2732" s="4" t="str">
        <f t="shared" si="3642"/>
        <v>BX$2722</v>
      </c>
      <c r="BY2732" s="4" t="str">
        <f t="shared" si="3642"/>
        <v>BY$2722</v>
      </c>
      <c r="BZ2732" s="4" t="str">
        <f t="shared" si="3642"/>
        <v>BZ$2722</v>
      </c>
      <c r="CA2732" s="4" t="str">
        <f t="shared" si="3642"/>
        <v>CA$2722</v>
      </c>
      <c r="CB2732" s="4" t="str">
        <f t="shared" si="3642"/>
        <v>CB$2722</v>
      </c>
      <c r="CC2732" s="4" t="str">
        <f t="shared" si="3642"/>
        <v>CC$2722</v>
      </c>
      <c r="CD2732" s="4" t="str">
        <f t="shared" si="3642"/>
        <v>CD$2722</v>
      </c>
      <c r="CE2732" s="4" t="str">
        <f t="shared" ref="CE2732:CK2732" si="3643">ADDRESS(ROW(CE2722),COLUMN(CE2722),2)</f>
        <v>CE$2722</v>
      </c>
      <c r="CF2732" s="4" t="str">
        <f t="shared" si="3643"/>
        <v>CF$2722</v>
      </c>
      <c r="CG2732" s="4" t="str">
        <f t="shared" si="3643"/>
        <v>CG$2722</v>
      </c>
      <c r="CH2732" s="4" t="str">
        <f t="shared" si="3643"/>
        <v>CH$2722</v>
      </c>
      <c r="CI2732" s="4" t="str">
        <f t="shared" si="3643"/>
        <v>CI$2722</v>
      </c>
      <c r="CJ2732" s="4" t="str">
        <f t="shared" si="3643"/>
        <v>CJ$2722</v>
      </c>
      <c r="CK2732" s="4" t="str">
        <f t="shared" si="3643"/>
        <v>CK$2722</v>
      </c>
      <c r="CL2732" s="4" t="str">
        <f t="shared" ref="CL2732" si="3644">ADDRESS(ROW(CL2722),COLUMN(CL2722),2)</f>
        <v>CL$2722</v>
      </c>
    </row>
    <row r="2733" spans="2:90" x14ac:dyDescent="0.4">
      <c r="B2733" s="130" t="str">
        <f>B2710</f>
        <v>Secondary volume driver</v>
      </c>
      <c r="C2733" s="12"/>
      <c r="D2733" s="12" t="s">
        <v>425</v>
      </c>
      <c r="E2733" s="12" t="s">
        <v>906</v>
      </c>
      <c r="F2733" s="12"/>
      <c r="G2733" s="12" t="s">
        <v>330</v>
      </c>
      <c r="H2733" s="12"/>
      <c r="I2733" s="60"/>
      <c r="J2733" s="60"/>
      <c r="K2733" s="15"/>
      <c r="L2733" s="15"/>
      <c r="M2733" s="15"/>
      <c r="N2733" s="15"/>
      <c r="O2733" s="15"/>
      <c r="P2733" s="15"/>
      <c r="R2733" s="15"/>
      <c r="S2733" s="172" t="str">
        <f t="shared" ref="S2733" si="3645">S2710</f>
        <v>S$15</v>
      </c>
      <c r="T2733" s="172" t="str">
        <f t="shared" ref="T2733:AX2733" si="3646">T2710</f>
        <v>T$15</v>
      </c>
      <c r="U2733" s="172" t="str">
        <f t="shared" si="3646"/>
        <v>U$15</v>
      </c>
      <c r="V2733" s="172" t="str">
        <f t="shared" si="3646"/>
        <v>V$15</v>
      </c>
      <c r="W2733" s="172" t="str">
        <f t="shared" si="3646"/>
        <v>W$15</v>
      </c>
      <c r="X2733" s="172" t="str">
        <f t="shared" si="3646"/>
        <v>X$15</v>
      </c>
      <c r="Y2733" s="172" t="str">
        <f t="shared" si="3646"/>
        <v>Y$15</v>
      </c>
      <c r="Z2733" s="172" t="str">
        <f t="shared" si="3646"/>
        <v>Z$15</v>
      </c>
      <c r="AA2733" s="172" t="str">
        <f t="shared" si="3646"/>
        <v>AA$15</v>
      </c>
      <c r="AB2733" s="172" t="str">
        <f t="shared" si="3646"/>
        <v>AB$15</v>
      </c>
      <c r="AC2733" s="172" t="str">
        <f t="shared" si="3646"/>
        <v>AC$15</v>
      </c>
      <c r="AD2733" s="172" t="str">
        <f t="shared" si="3646"/>
        <v>AD$15</v>
      </c>
      <c r="AE2733" s="172" t="str">
        <f t="shared" si="3646"/>
        <v>AE$15</v>
      </c>
      <c r="AF2733" s="172" t="str">
        <f t="shared" si="3646"/>
        <v>AF$15</v>
      </c>
      <c r="AG2733" s="172" t="str">
        <f t="shared" si="3646"/>
        <v>AG$15</v>
      </c>
      <c r="AH2733" s="172" t="str">
        <f t="shared" si="3646"/>
        <v>AH$15</v>
      </c>
      <c r="AI2733" s="172" t="str">
        <f t="shared" si="3646"/>
        <v>AI$15</v>
      </c>
      <c r="AJ2733" s="172" t="str">
        <f t="shared" si="3646"/>
        <v>AJ$15</v>
      </c>
      <c r="AK2733" s="172" t="str">
        <f t="shared" si="3646"/>
        <v>AK$15</v>
      </c>
      <c r="AL2733" s="172" t="str">
        <f t="shared" si="3646"/>
        <v>AL$15</v>
      </c>
      <c r="AM2733" s="172" t="str">
        <f t="shared" si="3646"/>
        <v>AM$15</v>
      </c>
      <c r="AN2733" s="172" t="str">
        <f t="shared" si="3646"/>
        <v>AN$15</v>
      </c>
      <c r="AO2733" s="172" t="str">
        <f t="shared" si="3646"/>
        <v>AO$15</v>
      </c>
      <c r="AP2733" s="172" t="str">
        <f t="shared" si="3646"/>
        <v>AP$15</v>
      </c>
      <c r="AQ2733" s="172" t="str">
        <f t="shared" si="3646"/>
        <v>AQ$15</v>
      </c>
      <c r="AR2733" s="172" t="str">
        <f t="shared" si="3646"/>
        <v>AR$15</v>
      </c>
      <c r="AS2733" s="172" t="str">
        <f t="shared" si="3646"/>
        <v>AS$15</v>
      </c>
      <c r="AT2733" s="172" t="str">
        <f t="shared" si="3646"/>
        <v>AT$15</v>
      </c>
      <c r="AU2733" s="172" t="str">
        <f t="shared" si="3646"/>
        <v>AU$15</v>
      </c>
      <c r="AV2733" s="172" t="str">
        <f t="shared" si="3646"/>
        <v>AV$15</v>
      </c>
      <c r="AW2733" s="172" t="str">
        <f t="shared" si="3646"/>
        <v>AW$15</v>
      </c>
      <c r="AX2733" s="172" t="str">
        <f t="shared" si="3646"/>
        <v>AX$15</v>
      </c>
      <c r="AY2733" s="172" t="str">
        <f t="shared" ref="AY2733:CD2733" si="3647">AY2710</f>
        <v>AY$15</v>
      </c>
      <c r="AZ2733" s="172" t="str">
        <f t="shared" si="3647"/>
        <v>AZ$15</v>
      </c>
      <c r="BA2733" s="172" t="str">
        <f t="shared" si="3647"/>
        <v>BA$15</v>
      </c>
      <c r="BB2733" s="172" t="str">
        <f t="shared" si="3647"/>
        <v>BB$15</v>
      </c>
      <c r="BC2733" s="172" t="str">
        <f t="shared" si="3647"/>
        <v>BC$15</v>
      </c>
      <c r="BD2733" s="172" t="str">
        <f t="shared" si="3647"/>
        <v>BD$15</v>
      </c>
      <c r="BE2733" s="172" t="str">
        <f t="shared" si="3647"/>
        <v>BE$15</v>
      </c>
      <c r="BF2733" s="172" t="str">
        <f t="shared" si="3647"/>
        <v>BF$15</v>
      </c>
      <c r="BG2733" s="172" t="str">
        <f t="shared" si="3647"/>
        <v>BG$15</v>
      </c>
      <c r="BH2733" s="172" t="str">
        <f t="shared" si="3647"/>
        <v>BH$15</v>
      </c>
      <c r="BI2733" s="172" t="str">
        <f t="shared" si="3647"/>
        <v>BI$15</v>
      </c>
      <c r="BJ2733" s="172" t="str">
        <f t="shared" si="3647"/>
        <v>BJ$15</v>
      </c>
      <c r="BK2733" s="172" t="str">
        <f t="shared" si="3647"/>
        <v>BK$15</v>
      </c>
      <c r="BL2733" s="172" t="str">
        <f t="shared" si="3647"/>
        <v>BL$15</v>
      </c>
      <c r="BM2733" s="172" t="str">
        <f t="shared" si="3647"/>
        <v>BM$15</v>
      </c>
      <c r="BN2733" s="172" t="str">
        <f t="shared" si="3647"/>
        <v>BN$15</v>
      </c>
      <c r="BO2733" s="172" t="str">
        <f t="shared" si="3647"/>
        <v>BO$15</v>
      </c>
      <c r="BP2733" s="172" t="str">
        <f t="shared" si="3647"/>
        <v>BP$15</v>
      </c>
      <c r="BQ2733" s="172" t="str">
        <f t="shared" si="3647"/>
        <v>BQ$15</v>
      </c>
      <c r="BR2733" s="172" t="str">
        <f t="shared" si="3647"/>
        <v>BR$15</v>
      </c>
      <c r="BS2733" s="172" t="str">
        <f t="shared" si="3647"/>
        <v>BS$15</v>
      </c>
      <c r="BT2733" s="172" t="str">
        <f t="shared" si="3647"/>
        <v>BT$15</v>
      </c>
      <c r="BU2733" s="172" t="str">
        <f t="shared" si="3647"/>
        <v>BU$15</v>
      </c>
      <c r="BV2733" s="172" t="str">
        <f t="shared" si="3647"/>
        <v>BV$15</v>
      </c>
      <c r="BW2733" s="172" t="str">
        <f t="shared" si="3647"/>
        <v>BW$15</v>
      </c>
      <c r="BX2733" s="172" t="str">
        <f t="shared" si="3647"/>
        <v>BX$15</v>
      </c>
      <c r="BY2733" s="172" t="str">
        <f t="shared" si="3647"/>
        <v>BY$15</v>
      </c>
      <c r="BZ2733" s="172" t="str">
        <f t="shared" si="3647"/>
        <v>BZ$15</v>
      </c>
      <c r="CA2733" s="172" t="str">
        <f t="shared" si="3647"/>
        <v>CA$15</v>
      </c>
      <c r="CB2733" s="172" t="str">
        <f t="shared" si="3647"/>
        <v>CB$15</v>
      </c>
      <c r="CC2733" s="172" t="str">
        <f t="shared" si="3647"/>
        <v>CC$15</v>
      </c>
      <c r="CD2733" s="172" t="str">
        <f t="shared" si="3647"/>
        <v>CD$15</v>
      </c>
      <c r="CE2733" s="172" t="str">
        <f t="shared" ref="CE2733:CK2733" si="3648">CE2710</f>
        <v>CE$15</v>
      </c>
      <c r="CF2733" s="172" t="str">
        <f t="shared" si="3648"/>
        <v>CF$15</v>
      </c>
      <c r="CG2733" s="172" t="str">
        <f t="shared" si="3648"/>
        <v>CG$15</v>
      </c>
      <c r="CH2733" s="172" t="str">
        <f t="shared" si="3648"/>
        <v>CH$15</v>
      </c>
      <c r="CI2733" s="172" t="str">
        <f t="shared" si="3648"/>
        <v>CI$15</v>
      </c>
      <c r="CJ2733" s="172" t="str">
        <f t="shared" si="3648"/>
        <v>CJ$15</v>
      </c>
      <c r="CK2733" s="172" t="str">
        <f t="shared" si="3648"/>
        <v>CK$15</v>
      </c>
      <c r="CL2733" s="172" t="str">
        <f t="shared" ref="CL2733" si="3649">CL2710</f>
        <v>CL$15</v>
      </c>
    </row>
    <row r="2734" spans="2:90" x14ac:dyDescent="0.4">
      <c r="B2734" s="130"/>
      <c r="C2734" s="12"/>
      <c r="D2734" s="12"/>
      <c r="E2734" s="12" t="s">
        <v>906</v>
      </c>
      <c r="F2734" s="12"/>
      <c r="G2734" s="12"/>
      <c r="H2734" s="12"/>
      <c r="I2734" s="60"/>
      <c r="J2734" s="60"/>
      <c r="K2734" s="15"/>
      <c r="L2734" s="15"/>
      <c r="M2734" s="15"/>
      <c r="N2734" s="15"/>
      <c r="O2734" s="15"/>
      <c r="P2734" s="15"/>
      <c r="R2734" s="15"/>
      <c r="S2734" s="172"/>
      <c r="T2734" s="172"/>
      <c r="U2734" s="172"/>
      <c r="V2734" s="172"/>
      <c r="W2734" s="172"/>
      <c r="X2734" s="172"/>
      <c r="Y2734" s="172"/>
      <c r="Z2734" s="172"/>
      <c r="AA2734" s="172"/>
      <c r="AB2734" s="172"/>
      <c r="AC2734" s="172"/>
      <c r="AD2734" s="172"/>
      <c r="AE2734" s="172"/>
      <c r="AF2734" s="172"/>
      <c r="AG2734" s="172"/>
      <c r="AH2734" s="172"/>
      <c r="AI2734" s="172"/>
      <c r="AJ2734" s="172"/>
      <c r="AK2734" s="172"/>
      <c r="AL2734" s="172"/>
      <c r="AM2734" s="172"/>
      <c r="AN2734" s="172"/>
      <c r="AO2734" s="172"/>
      <c r="AP2734" s="172"/>
      <c r="AQ2734" s="172"/>
      <c r="AR2734" s="172"/>
      <c r="AS2734" s="172"/>
      <c r="AT2734" s="172"/>
      <c r="AU2734" s="172"/>
      <c r="AV2734" s="172"/>
      <c r="AW2734" s="172"/>
      <c r="AX2734" s="172"/>
      <c r="AY2734" s="172"/>
      <c r="AZ2734" s="172"/>
      <c r="BA2734" s="172"/>
      <c r="BB2734" s="172"/>
      <c r="BC2734" s="172"/>
      <c r="BD2734" s="172"/>
      <c r="BE2734" s="172"/>
      <c r="BF2734" s="172"/>
      <c r="BG2734" s="172"/>
      <c r="BH2734" s="172"/>
      <c r="BI2734" s="172"/>
      <c r="BJ2734" s="172"/>
      <c r="BK2734" s="172"/>
      <c r="BL2734" s="172"/>
      <c r="BM2734" s="172"/>
      <c r="BN2734" s="172"/>
      <c r="BO2734" s="172"/>
      <c r="BP2734" s="172"/>
      <c r="BQ2734" s="172"/>
      <c r="BR2734" s="172"/>
      <c r="BS2734" s="172"/>
      <c r="BT2734" s="172"/>
      <c r="BU2734" s="172"/>
      <c r="BV2734" s="172"/>
      <c r="BW2734" s="172"/>
      <c r="BX2734" s="172"/>
      <c r="BY2734" s="172"/>
      <c r="BZ2734" s="172"/>
      <c r="CA2734" s="172"/>
      <c r="CB2734" s="172"/>
      <c r="CC2734" s="172"/>
      <c r="CD2734" s="172"/>
      <c r="CE2734" s="172"/>
      <c r="CF2734" s="172"/>
      <c r="CG2734" s="172"/>
      <c r="CH2734" s="172"/>
      <c r="CI2734" s="172"/>
      <c r="CJ2734" s="172"/>
      <c r="CK2734" s="172"/>
      <c r="CL2734" s="172"/>
    </row>
    <row r="2735" spans="2:90" x14ac:dyDescent="0.4">
      <c r="B2735" s="168" t="s">
        <v>487</v>
      </c>
      <c r="C2735" s="167"/>
      <c r="D2735" s="167"/>
      <c r="E2735" s="167" t="s">
        <v>906</v>
      </c>
      <c r="F2735" s="167"/>
      <c r="G2735" s="167"/>
      <c r="H2735" s="167"/>
      <c r="I2735" s="169"/>
      <c r="J2735" s="169"/>
      <c r="K2735" s="190"/>
      <c r="L2735" s="190"/>
      <c r="M2735" s="190"/>
      <c r="N2735" s="190"/>
      <c r="O2735" s="190"/>
      <c r="P2735" s="190"/>
      <c r="R2735" s="191"/>
      <c r="S2735" s="167"/>
      <c r="T2735" s="167"/>
      <c r="U2735" s="167"/>
      <c r="V2735" s="167"/>
      <c r="W2735" s="167"/>
      <c r="X2735" s="167"/>
      <c r="Y2735" s="167"/>
      <c r="Z2735" s="167"/>
      <c r="AA2735" s="167"/>
      <c r="AB2735" s="167"/>
      <c r="AC2735" s="167"/>
      <c r="AD2735" s="167"/>
      <c r="AE2735" s="167"/>
      <c r="AF2735" s="167"/>
      <c r="AG2735" s="167"/>
      <c r="AH2735" s="167"/>
      <c r="AI2735" s="167"/>
      <c r="AJ2735" s="167"/>
      <c r="AK2735" s="167"/>
      <c r="AL2735" s="167"/>
      <c r="AM2735" s="167"/>
      <c r="AN2735" s="167"/>
      <c r="AO2735" s="167"/>
      <c r="AP2735" s="167"/>
      <c r="AQ2735" s="167"/>
      <c r="AR2735" s="167"/>
      <c r="AS2735" s="167"/>
      <c r="AT2735" s="167"/>
      <c r="AU2735" s="167"/>
      <c r="AV2735" s="167"/>
      <c r="AW2735" s="167"/>
      <c r="AX2735" s="167"/>
      <c r="AY2735" s="167"/>
      <c r="AZ2735" s="167"/>
      <c r="BA2735" s="167"/>
      <c r="BB2735" s="167"/>
      <c r="BC2735" s="167"/>
      <c r="BD2735" s="167"/>
      <c r="BE2735" s="167"/>
      <c r="BF2735" s="167"/>
      <c r="BG2735" s="167"/>
      <c r="BH2735" s="167"/>
      <c r="BI2735" s="167"/>
      <c r="BJ2735" s="167"/>
      <c r="BK2735" s="167"/>
      <c r="BL2735" s="167"/>
      <c r="BM2735" s="167"/>
      <c r="BN2735" s="167"/>
      <c r="BO2735" s="167"/>
      <c r="BP2735" s="167"/>
      <c r="BQ2735" s="167"/>
      <c r="BR2735" s="167"/>
      <c r="BS2735" s="167"/>
      <c r="BT2735" s="167"/>
      <c r="BU2735" s="167"/>
      <c r="BV2735" s="167"/>
      <c r="BW2735" s="167"/>
      <c r="BX2735" s="167"/>
      <c r="BY2735" s="167"/>
      <c r="BZ2735" s="167"/>
      <c r="CA2735" s="167"/>
      <c r="CB2735" s="167"/>
      <c r="CC2735" s="167"/>
      <c r="CD2735" s="167"/>
      <c r="CE2735" s="167"/>
      <c r="CF2735" s="167"/>
      <c r="CG2735" s="167"/>
      <c r="CH2735" s="167"/>
      <c r="CI2735" s="167"/>
      <c r="CJ2735" s="167"/>
      <c r="CK2735" s="167"/>
      <c r="CL2735" s="167"/>
    </row>
    <row r="2736" spans="2:90" x14ac:dyDescent="0.4">
      <c r="B2736" s="168" t="s">
        <v>489</v>
      </c>
      <c r="C2736" s="167"/>
      <c r="D2736" s="167"/>
      <c r="E2736" s="167" t="s">
        <v>906</v>
      </c>
      <c r="F2736" s="167"/>
      <c r="G2736" s="167"/>
      <c r="H2736" s="167"/>
      <c r="I2736" s="169"/>
      <c r="J2736" s="169"/>
      <c r="K2736" s="190"/>
      <c r="L2736" s="190"/>
      <c r="M2736" s="190"/>
      <c r="N2736" s="190"/>
      <c r="O2736" s="190"/>
      <c r="P2736" s="190"/>
      <c r="R2736" s="191"/>
      <c r="S2736" s="167"/>
      <c r="T2736" s="167"/>
      <c r="U2736" s="167"/>
      <c r="V2736" s="167"/>
      <c r="W2736" s="167"/>
      <c r="X2736" s="167"/>
      <c r="Y2736" s="167"/>
      <c r="Z2736" s="167"/>
      <c r="AA2736" s="167"/>
      <c r="AB2736" s="167"/>
      <c r="AC2736" s="167"/>
      <c r="AD2736" s="167"/>
      <c r="AE2736" s="167"/>
      <c r="AF2736" s="167"/>
      <c r="AG2736" s="167"/>
      <c r="AH2736" s="167"/>
      <c r="AI2736" s="167"/>
      <c r="AJ2736" s="167"/>
      <c r="AK2736" s="167"/>
      <c r="AL2736" s="167"/>
      <c r="AM2736" s="167"/>
      <c r="AN2736" s="167"/>
      <c r="AO2736" s="167"/>
      <c r="AP2736" s="167"/>
      <c r="AQ2736" s="167"/>
      <c r="AR2736" s="167"/>
      <c r="AS2736" s="167"/>
      <c r="AT2736" s="167"/>
      <c r="AU2736" s="167"/>
      <c r="AV2736" s="167"/>
      <c r="AW2736" s="167"/>
      <c r="AX2736" s="167"/>
      <c r="AY2736" s="167"/>
      <c r="AZ2736" s="167"/>
      <c r="BA2736" s="167"/>
      <c r="BB2736" s="167"/>
      <c r="BC2736" s="167"/>
      <c r="BD2736" s="167"/>
      <c r="BE2736" s="167"/>
      <c r="BF2736" s="167"/>
      <c r="BG2736" s="167"/>
      <c r="BH2736" s="167"/>
      <c r="BI2736" s="167"/>
      <c r="BJ2736" s="167"/>
      <c r="BK2736" s="167"/>
      <c r="BL2736" s="167"/>
      <c r="BM2736" s="167"/>
      <c r="BN2736" s="167"/>
      <c r="BO2736" s="167"/>
      <c r="BP2736" s="167"/>
      <c r="BQ2736" s="167"/>
      <c r="BR2736" s="167"/>
      <c r="BS2736" s="167"/>
      <c r="BT2736" s="167"/>
      <c r="BU2736" s="167"/>
      <c r="BV2736" s="167"/>
      <c r="BW2736" s="167"/>
      <c r="BX2736" s="167"/>
      <c r="BY2736" s="167"/>
      <c r="BZ2736" s="167"/>
      <c r="CA2736" s="167"/>
      <c r="CB2736" s="167"/>
      <c r="CC2736" s="167"/>
      <c r="CD2736" s="167"/>
      <c r="CE2736" s="167"/>
      <c r="CF2736" s="167"/>
      <c r="CG2736" s="167"/>
      <c r="CH2736" s="167"/>
      <c r="CI2736" s="167"/>
      <c r="CJ2736" s="167"/>
      <c r="CK2736" s="167"/>
      <c r="CL2736" s="167"/>
    </row>
    <row r="2737" spans="2:90" x14ac:dyDescent="0.4">
      <c r="B2737" s="168" t="s">
        <v>459</v>
      </c>
      <c r="C2737" s="167"/>
      <c r="D2737" s="167"/>
      <c r="E2737" s="167" t="s">
        <v>906</v>
      </c>
      <c r="F2737" s="167"/>
      <c r="G2737" s="167"/>
      <c r="H2737" s="167"/>
      <c r="I2737" s="169"/>
      <c r="J2737" s="169"/>
      <c r="K2737" s="190"/>
      <c r="L2737" s="190"/>
      <c r="M2737" s="190"/>
      <c r="N2737" s="190"/>
      <c r="O2737" s="190"/>
      <c r="P2737" s="190"/>
      <c r="R2737" s="191"/>
      <c r="S2737" s="192" t="str">
        <f t="shared" ref="S2737:AX2737" si="3650">S$16</f>
        <v>S$12</v>
      </c>
      <c r="T2737" s="192" t="str">
        <f t="shared" si="3650"/>
        <v>T$12</v>
      </c>
      <c r="U2737" s="192" t="str">
        <f t="shared" si="3650"/>
        <v>U$12</v>
      </c>
      <c r="V2737" s="192" t="str">
        <f t="shared" si="3650"/>
        <v>V$12</v>
      </c>
      <c r="W2737" s="192" t="str">
        <f t="shared" si="3650"/>
        <v>W$12</v>
      </c>
      <c r="X2737" s="192" t="str">
        <f t="shared" si="3650"/>
        <v>X$12</v>
      </c>
      <c r="Y2737" s="192" t="str">
        <f t="shared" si="3650"/>
        <v>Y$12</v>
      </c>
      <c r="Z2737" s="192" t="str">
        <f t="shared" si="3650"/>
        <v>Z$12</v>
      </c>
      <c r="AA2737" s="192" t="str">
        <f t="shared" si="3650"/>
        <v>AA$12</v>
      </c>
      <c r="AB2737" s="192" t="str">
        <f t="shared" si="3650"/>
        <v>AB$12</v>
      </c>
      <c r="AC2737" s="192" t="str">
        <f t="shared" si="3650"/>
        <v>AC$12</v>
      </c>
      <c r="AD2737" s="192" t="str">
        <f t="shared" si="3650"/>
        <v>AD$12</v>
      </c>
      <c r="AE2737" s="192" t="str">
        <f t="shared" si="3650"/>
        <v>AE$12</v>
      </c>
      <c r="AF2737" s="192" t="str">
        <f t="shared" si="3650"/>
        <v>AF$12</v>
      </c>
      <c r="AG2737" s="192" t="str">
        <f t="shared" si="3650"/>
        <v>AG$12</v>
      </c>
      <c r="AH2737" s="192" t="str">
        <f t="shared" si="3650"/>
        <v>AH$12</v>
      </c>
      <c r="AI2737" s="192" t="str">
        <f t="shared" si="3650"/>
        <v>AI$12</v>
      </c>
      <c r="AJ2737" s="192" t="str">
        <f t="shared" si="3650"/>
        <v>AJ$12</v>
      </c>
      <c r="AK2737" s="192" t="str">
        <f t="shared" si="3650"/>
        <v>AK$12</v>
      </c>
      <c r="AL2737" s="192" t="str">
        <f t="shared" si="3650"/>
        <v>AL$12</v>
      </c>
      <c r="AM2737" s="192" t="str">
        <f t="shared" si="3650"/>
        <v>AM$12</v>
      </c>
      <c r="AN2737" s="192" t="str">
        <f t="shared" si="3650"/>
        <v>AN$12</v>
      </c>
      <c r="AO2737" s="192" t="str">
        <f t="shared" si="3650"/>
        <v>AO$12</v>
      </c>
      <c r="AP2737" s="192" t="str">
        <f t="shared" si="3650"/>
        <v>AP$12</v>
      </c>
      <c r="AQ2737" s="192" t="str">
        <f t="shared" si="3650"/>
        <v>AQ$12</v>
      </c>
      <c r="AR2737" s="192" t="str">
        <f t="shared" si="3650"/>
        <v>AR$12</v>
      </c>
      <c r="AS2737" s="192" t="str">
        <f t="shared" si="3650"/>
        <v>AS$12</v>
      </c>
      <c r="AT2737" s="192" t="str">
        <f t="shared" si="3650"/>
        <v>AT$12</v>
      </c>
      <c r="AU2737" s="192" t="str">
        <f t="shared" si="3650"/>
        <v>AU$12</v>
      </c>
      <c r="AV2737" s="192" t="str">
        <f t="shared" si="3650"/>
        <v>AV$12</v>
      </c>
      <c r="AW2737" s="192" t="str">
        <f t="shared" si="3650"/>
        <v>AW$12</v>
      </c>
      <c r="AX2737" s="192" t="str">
        <f t="shared" si="3650"/>
        <v>AX$12</v>
      </c>
      <c r="AY2737" s="192" t="str">
        <f t="shared" ref="AY2737:CD2737" si="3651">AY$16</f>
        <v>AY$12</v>
      </c>
      <c r="AZ2737" s="192" t="str">
        <f t="shared" si="3651"/>
        <v>AZ$12</v>
      </c>
      <c r="BA2737" s="192" t="str">
        <f t="shared" si="3651"/>
        <v>BA$12</v>
      </c>
      <c r="BB2737" s="192" t="str">
        <f t="shared" si="3651"/>
        <v>BB$12</v>
      </c>
      <c r="BC2737" s="192" t="str">
        <f t="shared" si="3651"/>
        <v>BC$12</v>
      </c>
      <c r="BD2737" s="192" t="str">
        <f t="shared" si="3651"/>
        <v>BD$12</v>
      </c>
      <c r="BE2737" s="192" t="str">
        <f t="shared" si="3651"/>
        <v>BE$12</v>
      </c>
      <c r="BF2737" s="192" t="str">
        <f t="shared" si="3651"/>
        <v>BF$12</v>
      </c>
      <c r="BG2737" s="192" t="str">
        <f t="shared" si="3651"/>
        <v>BG$12</v>
      </c>
      <c r="BH2737" s="192" t="str">
        <f t="shared" si="3651"/>
        <v>BH$12</v>
      </c>
      <c r="BI2737" s="192" t="str">
        <f t="shared" si="3651"/>
        <v>BI$12</v>
      </c>
      <c r="BJ2737" s="192" t="str">
        <f t="shared" si="3651"/>
        <v>BJ$12</v>
      </c>
      <c r="BK2737" s="192" t="str">
        <f t="shared" si="3651"/>
        <v>BK$12</v>
      </c>
      <c r="BL2737" s="192" t="str">
        <f t="shared" si="3651"/>
        <v>BL$12</v>
      </c>
      <c r="BM2737" s="192" t="str">
        <f t="shared" si="3651"/>
        <v>BM$12</v>
      </c>
      <c r="BN2737" s="192" t="str">
        <f t="shared" si="3651"/>
        <v>BN$12</v>
      </c>
      <c r="BO2737" s="192" t="str">
        <f t="shared" si="3651"/>
        <v>BO$12</v>
      </c>
      <c r="BP2737" s="192" t="str">
        <f t="shared" si="3651"/>
        <v>BP$12</v>
      </c>
      <c r="BQ2737" s="192" t="str">
        <f t="shared" si="3651"/>
        <v>BQ$12</v>
      </c>
      <c r="BR2737" s="192" t="str">
        <f t="shared" si="3651"/>
        <v>BR$12</v>
      </c>
      <c r="BS2737" s="192" t="str">
        <f t="shared" si="3651"/>
        <v>BS$12</v>
      </c>
      <c r="BT2737" s="192" t="str">
        <f t="shared" si="3651"/>
        <v>BT$12</v>
      </c>
      <c r="BU2737" s="192" t="str">
        <f t="shared" si="3651"/>
        <v>BU$12</v>
      </c>
      <c r="BV2737" s="192" t="str">
        <f t="shared" si="3651"/>
        <v>BV$12</v>
      </c>
      <c r="BW2737" s="192" t="str">
        <f t="shared" si="3651"/>
        <v>BW$12</v>
      </c>
      <c r="BX2737" s="192" t="str">
        <f t="shared" si="3651"/>
        <v>BX$12</v>
      </c>
      <c r="BY2737" s="192" t="str">
        <f t="shared" si="3651"/>
        <v>BY$12</v>
      </c>
      <c r="BZ2737" s="192" t="str">
        <f t="shared" si="3651"/>
        <v>BZ$12</v>
      </c>
      <c r="CA2737" s="192" t="str">
        <f t="shared" si="3651"/>
        <v>CA$12</v>
      </c>
      <c r="CB2737" s="192" t="str">
        <f t="shared" si="3651"/>
        <v>CB$12</v>
      </c>
      <c r="CC2737" s="192" t="str">
        <f t="shared" si="3651"/>
        <v>CC$12</v>
      </c>
      <c r="CD2737" s="192" t="str">
        <f t="shared" si="3651"/>
        <v>CD$12</v>
      </c>
      <c r="CE2737" s="192" t="str">
        <f t="shared" ref="CE2737:CL2737" si="3652">CE$16</f>
        <v>CE$12</v>
      </c>
      <c r="CF2737" s="192" t="str">
        <f t="shared" si="3652"/>
        <v>CF$12</v>
      </c>
      <c r="CG2737" s="192" t="str">
        <f t="shared" si="3652"/>
        <v>CG$12</v>
      </c>
      <c r="CH2737" s="192" t="str">
        <f t="shared" si="3652"/>
        <v>CH$12</v>
      </c>
      <c r="CI2737" s="192" t="str">
        <f t="shared" si="3652"/>
        <v>CI$12</v>
      </c>
      <c r="CJ2737" s="192" t="str">
        <f t="shared" si="3652"/>
        <v>CJ$12</v>
      </c>
      <c r="CK2737" s="192" t="str">
        <f t="shared" si="3652"/>
        <v>CK$12</v>
      </c>
      <c r="CL2737" s="192" t="str">
        <f t="shared" si="3652"/>
        <v>CL$12</v>
      </c>
    </row>
    <row r="2738" spans="2:90" x14ac:dyDescent="0.4">
      <c r="B2738" s="168" t="s">
        <v>460</v>
      </c>
      <c r="C2738" s="193"/>
      <c r="D2738" s="193"/>
      <c r="E2738" s="193" t="s">
        <v>906</v>
      </c>
      <c r="F2738" s="193"/>
      <c r="G2738" s="193"/>
      <c r="H2738" s="193"/>
      <c r="I2738" s="194"/>
      <c r="J2738" s="194"/>
      <c r="K2738" s="195"/>
      <c r="L2738" s="195"/>
      <c r="M2738" s="195"/>
      <c r="N2738" s="195"/>
      <c r="O2738" s="195"/>
      <c r="P2738" s="195"/>
      <c r="R2738" s="195"/>
      <c r="S2738" s="192" t="str">
        <f t="shared" ref="S2738:AX2738" si="3653">S$17</f>
        <v>S$13</v>
      </c>
      <c r="T2738" s="192" t="str">
        <f t="shared" si="3653"/>
        <v>T$13</v>
      </c>
      <c r="U2738" s="192" t="str">
        <f t="shared" si="3653"/>
        <v>U$13</v>
      </c>
      <c r="V2738" s="192" t="str">
        <f t="shared" si="3653"/>
        <v>V$13</v>
      </c>
      <c r="W2738" s="192" t="str">
        <f t="shared" si="3653"/>
        <v>W$13</v>
      </c>
      <c r="X2738" s="192" t="str">
        <f t="shared" si="3653"/>
        <v>X$13</v>
      </c>
      <c r="Y2738" s="192" t="str">
        <f t="shared" si="3653"/>
        <v>Y$13</v>
      </c>
      <c r="Z2738" s="192" t="str">
        <f t="shared" si="3653"/>
        <v>Z$13</v>
      </c>
      <c r="AA2738" s="192" t="str">
        <f t="shared" si="3653"/>
        <v>AA$13</v>
      </c>
      <c r="AB2738" s="192" t="str">
        <f t="shared" si="3653"/>
        <v>AB$13</v>
      </c>
      <c r="AC2738" s="192" t="str">
        <f t="shared" si="3653"/>
        <v>AC$13</v>
      </c>
      <c r="AD2738" s="192" t="str">
        <f t="shared" si="3653"/>
        <v>AD$13</v>
      </c>
      <c r="AE2738" s="192" t="str">
        <f t="shared" si="3653"/>
        <v>AE$13</v>
      </c>
      <c r="AF2738" s="192" t="str">
        <f t="shared" si="3653"/>
        <v>AF$13</v>
      </c>
      <c r="AG2738" s="192" t="str">
        <f t="shared" si="3653"/>
        <v>AG$13</v>
      </c>
      <c r="AH2738" s="192" t="str">
        <f t="shared" si="3653"/>
        <v>AH$13</v>
      </c>
      <c r="AI2738" s="192" t="str">
        <f t="shared" si="3653"/>
        <v>AI$13</v>
      </c>
      <c r="AJ2738" s="192" t="str">
        <f t="shared" si="3653"/>
        <v>AJ$13</v>
      </c>
      <c r="AK2738" s="192" t="str">
        <f t="shared" si="3653"/>
        <v>AK$13</v>
      </c>
      <c r="AL2738" s="192" t="str">
        <f t="shared" si="3653"/>
        <v>AL$13</v>
      </c>
      <c r="AM2738" s="192" t="str">
        <f t="shared" si="3653"/>
        <v>AM$13</v>
      </c>
      <c r="AN2738" s="192" t="str">
        <f t="shared" si="3653"/>
        <v>AN$13</v>
      </c>
      <c r="AO2738" s="192" t="str">
        <f t="shared" si="3653"/>
        <v>AO$13</v>
      </c>
      <c r="AP2738" s="192" t="str">
        <f t="shared" si="3653"/>
        <v>AP$13</v>
      </c>
      <c r="AQ2738" s="192" t="str">
        <f t="shared" si="3653"/>
        <v>AQ$13</v>
      </c>
      <c r="AR2738" s="192" t="str">
        <f t="shared" si="3653"/>
        <v>AR$13</v>
      </c>
      <c r="AS2738" s="192" t="str">
        <f t="shared" si="3653"/>
        <v>AS$13</v>
      </c>
      <c r="AT2738" s="192" t="str">
        <f t="shared" si="3653"/>
        <v>AT$13</v>
      </c>
      <c r="AU2738" s="192" t="str">
        <f t="shared" si="3653"/>
        <v>AU$13</v>
      </c>
      <c r="AV2738" s="192" t="str">
        <f t="shared" si="3653"/>
        <v>AV$13</v>
      </c>
      <c r="AW2738" s="192" t="str">
        <f t="shared" si="3653"/>
        <v>AW$13</v>
      </c>
      <c r="AX2738" s="192" t="str">
        <f t="shared" si="3653"/>
        <v>AX$13</v>
      </c>
      <c r="AY2738" s="192" t="str">
        <f t="shared" ref="AY2738:CD2738" si="3654">AY$17</f>
        <v>AY$13</v>
      </c>
      <c r="AZ2738" s="192" t="str">
        <f t="shared" si="3654"/>
        <v>AZ$13</v>
      </c>
      <c r="BA2738" s="192" t="str">
        <f t="shared" si="3654"/>
        <v>BA$13</v>
      </c>
      <c r="BB2738" s="192" t="str">
        <f t="shared" si="3654"/>
        <v>BB$13</v>
      </c>
      <c r="BC2738" s="192" t="str">
        <f t="shared" si="3654"/>
        <v>BC$13</v>
      </c>
      <c r="BD2738" s="192" t="str">
        <f t="shared" si="3654"/>
        <v>BD$13</v>
      </c>
      <c r="BE2738" s="192" t="str">
        <f t="shared" si="3654"/>
        <v>BE$13</v>
      </c>
      <c r="BF2738" s="192" t="str">
        <f t="shared" si="3654"/>
        <v>BF$13</v>
      </c>
      <c r="BG2738" s="192" t="str">
        <f t="shared" si="3654"/>
        <v>BG$13</v>
      </c>
      <c r="BH2738" s="192" t="str">
        <f t="shared" si="3654"/>
        <v>BH$13</v>
      </c>
      <c r="BI2738" s="192" t="str">
        <f t="shared" si="3654"/>
        <v>BI$13</v>
      </c>
      <c r="BJ2738" s="192" t="str">
        <f t="shared" si="3654"/>
        <v>BJ$13</v>
      </c>
      <c r="BK2738" s="192" t="str">
        <f t="shared" si="3654"/>
        <v>BK$13</v>
      </c>
      <c r="BL2738" s="192" t="str">
        <f t="shared" si="3654"/>
        <v>BL$13</v>
      </c>
      <c r="BM2738" s="192" t="str">
        <f t="shared" si="3654"/>
        <v>BM$13</v>
      </c>
      <c r="BN2738" s="192" t="str">
        <f t="shared" si="3654"/>
        <v>BN$13</v>
      </c>
      <c r="BO2738" s="192" t="str">
        <f t="shared" si="3654"/>
        <v>BO$13</v>
      </c>
      <c r="BP2738" s="192" t="str">
        <f t="shared" si="3654"/>
        <v>BP$13</v>
      </c>
      <c r="BQ2738" s="192" t="str">
        <f t="shared" si="3654"/>
        <v>BQ$13</v>
      </c>
      <c r="BR2738" s="192" t="str">
        <f t="shared" si="3654"/>
        <v>BR$13</v>
      </c>
      <c r="BS2738" s="192" t="str">
        <f t="shared" si="3654"/>
        <v>BS$13</v>
      </c>
      <c r="BT2738" s="192" t="str">
        <f t="shared" si="3654"/>
        <v>BT$13</v>
      </c>
      <c r="BU2738" s="192" t="str">
        <f t="shared" si="3654"/>
        <v>BU$13</v>
      </c>
      <c r="BV2738" s="192" t="str">
        <f t="shared" si="3654"/>
        <v>BV$13</v>
      </c>
      <c r="BW2738" s="192" t="str">
        <f t="shared" si="3654"/>
        <v>BW$13</v>
      </c>
      <c r="BX2738" s="192" t="str">
        <f t="shared" si="3654"/>
        <v>BX$13</v>
      </c>
      <c r="BY2738" s="192" t="str">
        <f t="shared" si="3654"/>
        <v>BY$13</v>
      </c>
      <c r="BZ2738" s="192" t="str">
        <f t="shared" si="3654"/>
        <v>BZ$13</v>
      </c>
      <c r="CA2738" s="192" t="str">
        <f t="shared" si="3654"/>
        <v>CA$13</v>
      </c>
      <c r="CB2738" s="192" t="str">
        <f t="shared" si="3654"/>
        <v>CB$13</v>
      </c>
      <c r="CC2738" s="192" t="str">
        <f t="shared" si="3654"/>
        <v>CC$13</v>
      </c>
      <c r="CD2738" s="192" t="str">
        <f t="shared" si="3654"/>
        <v>CD$13</v>
      </c>
      <c r="CE2738" s="192" t="str">
        <f t="shared" ref="CE2738:CL2738" si="3655">CE$17</f>
        <v>CE$13</v>
      </c>
      <c r="CF2738" s="192" t="str">
        <f t="shared" si="3655"/>
        <v>CF$13</v>
      </c>
      <c r="CG2738" s="192" t="str">
        <f t="shared" si="3655"/>
        <v>CG$13</v>
      </c>
      <c r="CH2738" s="192" t="str">
        <f t="shared" si="3655"/>
        <v>CH$13</v>
      </c>
      <c r="CI2738" s="192" t="str">
        <f t="shared" si="3655"/>
        <v>CI$13</v>
      </c>
      <c r="CJ2738" s="192" t="str">
        <f t="shared" si="3655"/>
        <v>CJ$13</v>
      </c>
      <c r="CK2738" s="192" t="str">
        <f t="shared" si="3655"/>
        <v>CK$13</v>
      </c>
      <c r="CL2738" s="192" t="str">
        <f t="shared" si="3655"/>
        <v>CL$13</v>
      </c>
    </row>
    <row r="2739" spans="2:90" x14ac:dyDescent="0.4">
      <c r="B2739" s="168" t="s">
        <v>488</v>
      </c>
      <c r="C2739" s="193"/>
      <c r="D2739" s="193"/>
      <c r="E2739" s="193" t="s">
        <v>906</v>
      </c>
      <c r="F2739" s="193"/>
      <c r="G2739" s="193"/>
      <c r="H2739" s="193"/>
      <c r="I2739" s="194"/>
      <c r="J2739" s="194"/>
      <c r="K2739" s="195"/>
      <c r="L2739" s="195"/>
      <c r="M2739" s="195"/>
      <c r="N2739" s="195"/>
      <c r="O2739" s="195"/>
      <c r="P2739" s="195"/>
      <c r="R2739" s="195"/>
      <c r="S2739" s="183"/>
      <c r="T2739" s="183"/>
      <c r="U2739" s="183"/>
      <c r="V2739" s="183"/>
      <c r="W2739" s="183"/>
      <c r="X2739" s="183"/>
      <c r="Y2739" s="183"/>
      <c r="Z2739" s="183"/>
      <c r="AA2739" s="183"/>
      <c r="AB2739" s="183"/>
      <c r="AC2739" s="183"/>
      <c r="AD2739" s="183"/>
      <c r="AE2739" s="183"/>
      <c r="AF2739" s="183"/>
      <c r="AG2739" s="183"/>
      <c r="AH2739" s="183"/>
      <c r="AI2739" s="183"/>
      <c r="AJ2739" s="183"/>
      <c r="AK2739" s="183"/>
      <c r="AL2739" s="183"/>
      <c r="AM2739" s="183"/>
      <c r="AN2739" s="183"/>
      <c r="AO2739" s="183"/>
      <c r="AP2739" s="183"/>
      <c r="AQ2739" s="183"/>
      <c r="AR2739" s="183"/>
      <c r="AS2739" s="183"/>
      <c r="AT2739" s="183"/>
      <c r="AU2739" s="183"/>
      <c r="AV2739" s="183"/>
      <c r="AW2739" s="183"/>
      <c r="AX2739" s="183"/>
      <c r="AY2739" s="183"/>
      <c r="AZ2739" s="183"/>
      <c r="BA2739" s="183"/>
      <c r="BB2739" s="183"/>
      <c r="BC2739" s="183"/>
      <c r="BD2739" s="183"/>
      <c r="BE2739" s="183"/>
      <c r="BF2739" s="183"/>
      <c r="BG2739" s="183"/>
      <c r="BH2739" s="183"/>
      <c r="BI2739" s="183"/>
      <c r="BJ2739" s="183"/>
      <c r="BK2739" s="183"/>
      <c r="BL2739" s="183"/>
      <c r="BM2739" s="183"/>
      <c r="BN2739" s="183"/>
      <c r="BO2739" s="183"/>
      <c r="BP2739" s="183"/>
      <c r="BQ2739" s="183"/>
      <c r="BR2739" s="183"/>
      <c r="BS2739" s="183"/>
      <c r="BT2739" s="183"/>
      <c r="BU2739" s="183"/>
      <c r="BV2739" s="183"/>
      <c r="BW2739" s="183"/>
      <c r="BX2739" s="183"/>
      <c r="BY2739" s="183"/>
      <c r="BZ2739" s="183"/>
      <c r="CA2739" s="183"/>
      <c r="CB2739" s="183"/>
      <c r="CC2739" s="183"/>
      <c r="CD2739" s="183"/>
      <c r="CE2739" s="183"/>
      <c r="CF2739" s="183"/>
      <c r="CG2739" s="183"/>
      <c r="CH2739" s="183"/>
      <c r="CI2739" s="183"/>
      <c r="CJ2739" s="183"/>
      <c r="CK2739" s="183"/>
      <c r="CL2739" s="183"/>
    </row>
    <row r="2740" spans="2:90" x14ac:dyDescent="0.4">
      <c r="B2740" s="168" t="s">
        <v>501</v>
      </c>
      <c r="C2740" s="193"/>
      <c r="D2740" s="193"/>
      <c r="E2740" s="193" t="s">
        <v>906</v>
      </c>
      <c r="F2740" s="193"/>
      <c r="G2740" s="193"/>
      <c r="H2740" s="193"/>
      <c r="I2740" s="194"/>
      <c r="J2740" s="194"/>
      <c r="K2740" s="195"/>
      <c r="L2740" s="195"/>
      <c r="M2740" s="195"/>
      <c r="N2740" s="195"/>
      <c r="O2740" s="195"/>
      <c r="P2740" s="195"/>
      <c r="R2740" s="195"/>
      <c r="S2740" s="183"/>
      <c r="T2740" s="183"/>
      <c r="U2740" s="183"/>
      <c r="V2740" s="183"/>
      <c r="W2740" s="183"/>
      <c r="X2740" s="183"/>
      <c r="Y2740" s="183"/>
      <c r="Z2740" s="183"/>
      <c r="AA2740" s="183"/>
      <c r="AB2740" s="183"/>
      <c r="AC2740" s="183"/>
      <c r="AD2740" s="183"/>
      <c r="AE2740" s="183"/>
      <c r="AF2740" s="183"/>
      <c r="AG2740" s="183"/>
      <c r="AH2740" s="183"/>
      <c r="AI2740" s="183"/>
      <c r="AJ2740" s="183"/>
      <c r="AK2740" s="183"/>
      <c r="AL2740" s="183"/>
      <c r="AM2740" s="183"/>
      <c r="AN2740" s="183"/>
      <c r="AO2740" s="183"/>
      <c r="AP2740" s="183"/>
      <c r="AQ2740" s="183"/>
      <c r="AR2740" s="183"/>
      <c r="AS2740" s="183"/>
      <c r="AT2740" s="183"/>
      <c r="AU2740" s="183"/>
      <c r="AV2740" s="183"/>
      <c r="AW2740" s="183"/>
      <c r="AX2740" s="183"/>
      <c r="AY2740" s="183"/>
      <c r="AZ2740" s="183"/>
      <c r="BA2740" s="183"/>
      <c r="BB2740" s="183"/>
      <c r="BC2740" s="183"/>
      <c r="BD2740" s="183"/>
      <c r="BE2740" s="183"/>
      <c r="BF2740" s="183"/>
      <c r="BG2740" s="183"/>
      <c r="BH2740" s="183"/>
      <c r="BI2740" s="183"/>
      <c r="BJ2740" s="183"/>
      <c r="BK2740" s="183"/>
      <c r="BL2740" s="183"/>
      <c r="BM2740" s="183"/>
      <c r="BN2740" s="183"/>
      <c r="BO2740" s="183"/>
      <c r="BP2740" s="183"/>
      <c r="BQ2740" s="183"/>
      <c r="BR2740" s="183"/>
      <c r="BS2740" s="183"/>
      <c r="BT2740" s="183"/>
      <c r="BU2740" s="183"/>
      <c r="BV2740" s="183"/>
      <c r="BW2740" s="183"/>
      <c r="BX2740" s="183"/>
      <c r="BY2740" s="183"/>
      <c r="BZ2740" s="183"/>
      <c r="CA2740" s="183"/>
      <c r="CB2740" s="183"/>
      <c r="CC2740" s="183"/>
      <c r="CD2740" s="183"/>
      <c r="CE2740" s="183"/>
      <c r="CF2740" s="183"/>
      <c r="CG2740" s="183"/>
      <c r="CH2740" s="183"/>
      <c r="CI2740" s="183"/>
      <c r="CJ2740" s="183"/>
      <c r="CK2740" s="183"/>
      <c r="CL2740" s="183"/>
    </row>
    <row r="2741" spans="2:90" x14ac:dyDescent="0.4">
      <c r="B2741" s="168" t="s">
        <v>461</v>
      </c>
      <c r="C2741" s="193"/>
      <c r="D2741" s="193"/>
      <c r="E2741" s="193" t="s">
        <v>906</v>
      </c>
      <c r="F2741" s="193"/>
      <c r="G2741" s="193"/>
      <c r="H2741" s="193"/>
      <c r="I2741" s="194"/>
      <c r="J2741" s="194"/>
      <c r="K2741" s="195"/>
      <c r="L2741" s="195"/>
      <c r="M2741" s="195"/>
      <c r="N2741" s="195"/>
      <c r="O2741" s="195"/>
      <c r="P2741" s="195"/>
      <c r="R2741" s="195"/>
      <c r="S2741" s="183" t="str">
        <f t="shared" ref="S2741:AX2741" si="3656">S$18</f>
        <v>S$14</v>
      </c>
      <c r="T2741" s="183" t="str">
        <f t="shared" si="3656"/>
        <v>T$14</v>
      </c>
      <c r="U2741" s="183" t="str">
        <f t="shared" si="3656"/>
        <v>U$14</v>
      </c>
      <c r="V2741" s="183" t="str">
        <f t="shared" si="3656"/>
        <v>V$14</v>
      </c>
      <c r="W2741" s="183" t="str">
        <f t="shared" si="3656"/>
        <v>W$14</v>
      </c>
      <c r="X2741" s="183" t="str">
        <f t="shared" si="3656"/>
        <v>X$14</v>
      </c>
      <c r="Y2741" s="183" t="str">
        <f t="shared" si="3656"/>
        <v>Y$14</v>
      </c>
      <c r="Z2741" s="183" t="str">
        <f t="shared" si="3656"/>
        <v>Z$14</v>
      </c>
      <c r="AA2741" s="183" t="str">
        <f t="shared" si="3656"/>
        <v>AA$14</v>
      </c>
      <c r="AB2741" s="183" t="str">
        <f t="shared" si="3656"/>
        <v>AB$14</v>
      </c>
      <c r="AC2741" s="183" t="str">
        <f t="shared" si="3656"/>
        <v>AC$14</v>
      </c>
      <c r="AD2741" s="183" t="str">
        <f t="shared" si="3656"/>
        <v>AD$14</v>
      </c>
      <c r="AE2741" s="183" t="str">
        <f t="shared" si="3656"/>
        <v>AE$14</v>
      </c>
      <c r="AF2741" s="183" t="str">
        <f t="shared" si="3656"/>
        <v>AF$14</v>
      </c>
      <c r="AG2741" s="183" t="str">
        <f t="shared" si="3656"/>
        <v>AG$14</v>
      </c>
      <c r="AH2741" s="183" t="str">
        <f t="shared" si="3656"/>
        <v>AH$14</v>
      </c>
      <c r="AI2741" s="183" t="str">
        <f t="shared" si="3656"/>
        <v>AI$14</v>
      </c>
      <c r="AJ2741" s="183" t="str">
        <f t="shared" si="3656"/>
        <v>AJ$14</v>
      </c>
      <c r="AK2741" s="183" t="str">
        <f t="shared" si="3656"/>
        <v>AK$14</v>
      </c>
      <c r="AL2741" s="183" t="str">
        <f t="shared" si="3656"/>
        <v>AL$14</v>
      </c>
      <c r="AM2741" s="183" t="str">
        <f t="shared" si="3656"/>
        <v>AM$14</v>
      </c>
      <c r="AN2741" s="183" t="str">
        <f t="shared" si="3656"/>
        <v>AN$14</v>
      </c>
      <c r="AO2741" s="183" t="str">
        <f t="shared" si="3656"/>
        <v>AO$14</v>
      </c>
      <c r="AP2741" s="183" t="str">
        <f t="shared" si="3656"/>
        <v>AP$14</v>
      </c>
      <c r="AQ2741" s="183" t="str">
        <f t="shared" si="3656"/>
        <v>AQ$14</v>
      </c>
      <c r="AR2741" s="183" t="str">
        <f t="shared" si="3656"/>
        <v>AR$14</v>
      </c>
      <c r="AS2741" s="183" t="str">
        <f t="shared" si="3656"/>
        <v>AS$14</v>
      </c>
      <c r="AT2741" s="183" t="str">
        <f t="shared" si="3656"/>
        <v>AT$14</v>
      </c>
      <c r="AU2741" s="183" t="str">
        <f t="shared" si="3656"/>
        <v>AU$14</v>
      </c>
      <c r="AV2741" s="183" t="str">
        <f t="shared" si="3656"/>
        <v>AV$14</v>
      </c>
      <c r="AW2741" s="183" t="str">
        <f t="shared" si="3656"/>
        <v>AW$14</v>
      </c>
      <c r="AX2741" s="183" t="str">
        <f t="shared" si="3656"/>
        <v>AX$14</v>
      </c>
      <c r="AY2741" s="183" t="str">
        <f t="shared" ref="AY2741:CD2741" si="3657">AY$18</f>
        <v>AY$14</v>
      </c>
      <c r="AZ2741" s="183" t="str">
        <f t="shared" si="3657"/>
        <v>AZ$14</v>
      </c>
      <c r="BA2741" s="183" t="str">
        <f t="shared" si="3657"/>
        <v>BA$14</v>
      </c>
      <c r="BB2741" s="183" t="str">
        <f t="shared" si="3657"/>
        <v>BB$14</v>
      </c>
      <c r="BC2741" s="183" t="str">
        <f t="shared" si="3657"/>
        <v>BC$14</v>
      </c>
      <c r="BD2741" s="183" t="str">
        <f t="shared" si="3657"/>
        <v>BD$14</v>
      </c>
      <c r="BE2741" s="183" t="str">
        <f t="shared" si="3657"/>
        <v>BE$14</v>
      </c>
      <c r="BF2741" s="183" t="str">
        <f t="shared" si="3657"/>
        <v>BF$14</v>
      </c>
      <c r="BG2741" s="183" t="str">
        <f t="shared" si="3657"/>
        <v>BG$14</v>
      </c>
      <c r="BH2741" s="183" t="str">
        <f t="shared" si="3657"/>
        <v>BH$14</v>
      </c>
      <c r="BI2741" s="183" t="str">
        <f t="shared" si="3657"/>
        <v>BI$14</v>
      </c>
      <c r="BJ2741" s="183" t="str">
        <f t="shared" si="3657"/>
        <v>BJ$14</v>
      </c>
      <c r="BK2741" s="183" t="str">
        <f t="shared" si="3657"/>
        <v>BK$14</v>
      </c>
      <c r="BL2741" s="183" t="str">
        <f t="shared" si="3657"/>
        <v>BL$14</v>
      </c>
      <c r="BM2741" s="183" t="str">
        <f t="shared" si="3657"/>
        <v>BM$14</v>
      </c>
      <c r="BN2741" s="183" t="str">
        <f t="shared" si="3657"/>
        <v>BN$14</v>
      </c>
      <c r="BO2741" s="183" t="str">
        <f t="shared" si="3657"/>
        <v>BO$14</v>
      </c>
      <c r="BP2741" s="183" t="str">
        <f t="shared" si="3657"/>
        <v>BP$14</v>
      </c>
      <c r="BQ2741" s="183" t="str">
        <f t="shared" si="3657"/>
        <v>BQ$14</v>
      </c>
      <c r="BR2741" s="183" t="str">
        <f t="shared" si="3657"/>
        <v>BR$14</v>
      </c>
      <c r="BS2741" s="183" t="str">
        <f t="shared" si="3657"/>
        <v>BS$14</v>
      </c>
      <c r="BT2741" s="183" t="str">
        <f t="shared" si="3657"/>
        <v>BT$14</v>
      </c>
      <c r="BU2741" s="183" t="str">
        <f t="shared" si="3657"/>
        <v>BU$14</v>
      </c>
      <c r="BV2741" s="183" t="str">
        <f t="shared" si="3657"/>
        <v>BV$14</v>
      </c>
      <c r="BW2741" s="183" t="str">
        <f t="shared" si="3657"/>
        <v>BW$14</v>
      </c>
      <c r="BX2741" s="183" t="str">
        <f t="shared" si="3657"/>
        <v>BX$14</v>
      </c>
      <c r="BY2741" s="183" t="str">
        <f t="shared" si="3657"/>
        <v>BY$14</v>
      </c>
      <c r="BZ2741" s="183" t="str">
        <f t="shared" si="3657"/>
        <v>BZ$14</v>
      </c>
      <c r="CA2741" s="183" t="str">
        <f t="shared" si="3657"/>
        <v>CA$14</v>
      </c>
      <c r="CB2741" s="183" t="str">
        <f t="shared" si="3657"/>
        <v>CB$14</v>
      </c>
      <c r="CC2741" s="183" t="str">
        <f t="shared" si="3657"/>
        <v>CC$14</v>
      </c>
      <c r="CD2741" s="183" t="str">
        <f t="shared" si="3657"/>
        <v>CD$14</v>
      </c>
      <c r="CE2741" s="183" t="str">
        <f t="shared" ref="CE2741:CL2741" si="3658">CE$18</f>
        <v>CE$14</v>
      </c>
      <c r="CF2741" s="183" t="str">
        <f t="shared" si="3658"/>
        <v>CF$14</v>
      </c>
      <c r="CG2741" s="183" t="str">
        <f t="shared" si="3658"/>
        <v>CG$14</v>
      </c>
      <c r="CH2741" s="183" t="str">
        <f t="shared" si="3658"/>
        <v>CH$14</v>
      </c>
      <c r="CI2741" s="183" t="str">
        <f t="shared" si="3658"/>
        <v>CI$14</v>
      </c>
      <c r="CJ2741" s="183" t="str">
        <f t="shared" si="3658"/>
        <v>CJ$14</v>
      </c>
      <c r="CK2741" s="183" t="str">
        <f t="shared" si="3658"/>
        <v>CK$14</v>
      </c>
      <c r="CL2741" s="183" t="str">
        <f t="shared" si="3658"/>
        <v>CL$14</v>
      </c>
    </row>
    <row r="2742" spans="2:90" x14ac:dyDescent="0.4">
      <c r="B2742" s="168" t="s">
        <v>462</v>
      </c>
      <c r="C2742" s="193"/>
      <c r="D2742" s="193"/>
      <c r="E2742" s="193" t="s">
        <v>906</v>
      </c>
      <c r="F2742" s="193"/>
      <c r="G2742" s="193"/>
      <c r="H2742" s="193"/>
      <c r="I2742" s="194"/>
      <c r="J2742" s="194"/>
      <c r="K2742" s="195"/>
      <c r="L2742" s="195"/>
      <c r="M2742" s="195"/>
      <c r="N2742" s="195"/>
      <c r="O2742" s="195"/>
      <c r="P2742" s="195"/>
      <c r="R2742" s="195"/>
      <c r="S2742" s="183" t="str">
        <f t="shared" ref="S2742:AX2742" si="3659">S$19</f>
        <v>S$15</v>
      </c>
      <c r="T2742" s="183" t="str">
        <f t="shared" si="3659"/>
        <v>T$15</v>
      </c>
      <c r="U2742" s="183" t="str">
        <f t="shared" si="3659"/>
        <v>U$15</v>
      </c>
      <c r="V2742" s="183" t="str">
        <f t="shared" si="3659"/>
        <v>V$15</v>
      </c>
      <c r="W2742" s="183" t="str">
        <f t="shared" si="3659"/>
        <v>W$15</v>
      </c>
      <c r="X2742" s="183" t="str">
        <f t="shared" si="3659"/>
        <v>X$15</v>
      </c>
      <c r="Y2742" s="183" t="str">
        <f t="shared" si="3659"/>
        <v>Y$15</v>
      </c>
      <c r="Z2742" s="183" t="str">
        <f t="shared" si="3659"/>
        <v>Z$15</v>
      </c>
      <c r="AA2742" s="183" t="str">
        <f t="shared" si="3659"/>
        <v>AA$15</v>
      </c>
      <c r="AB2742" s="183" t="str">
        <f t="shared" si="3659"/>
        <v>AB$15</v>
      </c>
      <c r="AC2742" s="183" t="str">
        <f t="shared" si="3659"/>
        <v>AC$15</v>
      </c>
      <c r="AD2742" s="183" t="str">
        <f t="shared" si="3659"/>
        <v>AD$15</v>
      </c>
      <c r="AE2742" s="183" t="str">
        <f t="shared" si="3659"/>
        <v>AE$15</v>
      </c>
      <c r="AF2742" s="183" t="str">
        <f t="shared" si="3659"/>
        <v>AF$15</v>
      </c>
      <c r="AG2742" s="183" t="str">
        <f t="shared" si="3659"/>
        <v>AG$15</v>
      </c>
      <c r="AH2742" s="183" t="str">
        <f t="shared" si="3659"/>
        <v>AH$15</v>
      </c>
      <c r="AI2742" s="183" t="str">
        <f t="shared" si="3659"/>
        <v>AI$15</v>
      </c>
      <c r="AJ2742" s="183" t="str">
        <f t="shared" si="3659"/>
        <v>AJ$15</v>
      </c>
      <c r="AK2742" s="183" t="str">
        <f t="shared" si="3659"/>
        <v>AK$15</v>
      </c>
      <c r="AL2742" s="183" t="str">
        <f t="shared" si="3659"/>
        <v>AL$15</v>
      </c>
      <c r="AM2742" s="183" t="str">
        <f t="shared" si="3659"/>
        <v>AM$15</v>
      </c>
      <c r="AN2742" s="183" t="str">
        <f t="shared" si="3659"/>
        <v>AN$15</v>
      </c>
      <c r="AO2742" s="183" t="str">
        <f t="shared" si="3659"/>
        <v>AO$15</v>
      </c>
      <c r="AP2742" s="183" t="str">
        <f t="shared" si="3659"/>
        <v>AP$15</v>
      </c>
      <c r="AQ2742" s="183" t="str">
        <f t="shared" si="3659"/>
        <v>AQ$15</v>
      </c>
      <c r="AR2742" s="183" t="str">
        <f t="shared" si="3659"/>
        <v>AR$15</v>
      </c>
      <c r="AS2742" s="183" t="str">
        <f t="shared" si="3659"/>
        <v>AS$15</v>
      </c>
      <c r="AT2742" s="183" t="str">
        <f t="shared" si="3659"/>
        <v>AT$15</v>
      </c>
      <c r="AU2742" s="183" t="str">
        <f t="shared" si="3659"/>
        <v>AU$15</v>
      </c>
      <c r="AV2742" s="183" t="str">
        <f t="shared" si="3659"/>
        <v>AV$15</v>
      </c>
      <c r="AW2742" s="183" t="str">
        <f t="shared" si="3659"/>
        <v>AW$15</v>
      </c>
      <c r="AX2742" s="183" t="str">
        <f t="shared" si="3659"/>
        <v>AX$15</v>
      </c>
      <c r="AY2742" s="183" t="str">
        <f t="shared" ref="AY2742:CD2742" si="3660">AY$19</f>
        <v>AY$15</v>
      </c>
      <c r="AZ2742" s="183" t="str">
        <f t="shared" si="3660"/>
        <v>AZ$15</v>
      </c>
      <c r="BA2742" s="183" t="str">
        <f t="shared" si="3660"/>
        <v>BA$15</v>
      </c>
      <c r="BB2742" s="183" t="str">
        <f t="shared" si="3660"/>
        <v>BB$15</v>
      </c>
      <c r="BC2742" s="183" t="str">
        <f t="shared" si="3660"/>
        <v>BC$15</v>
      </c>
      <c r="BD2742" s="183" t="str">
        <f t="shared" si="3660"/>
        <v>BD$15</v>
      </c>
      <c r="BE2742" s="183" t="str">
        <f t="shared" si="3660"/>
        <v>BE$15</v>
      </c>
      <c r="BF2742" s="183" t="str">
        <f t="shared" si="3660"/>
        <v>BF$15</v>
      </c>
      <c r="BG2742" s="183" t="str">
        <f t="shared" si="3660"/>
        <v>BG$15</v>
      </c>
      <c r="BH2742" s="183" t="str">
        <f t="shared" si="3660"/>
        <v>BH$15</v>
      </c>
      <c r="BI2742" s="183" t="str">
        <f t="shared" si="3660"/>
        <v>BI$15</v>
      </c>
      <c r="BJ2742" s="183" t="str">
        <f t="shared" si="3660"/>
        <v>BJ$15</v>
      </c>
      <c r="BK2742" s="183" t="str">
        <f t="shared" si="3660"/>
        <v>BK$15</v>
      </c>
      <c r="BL2742" s="183" t="str">
        <f t="shared" si="3660"/>
        <v>BL$15</v>
      </c>
      <c r="BM2742" s="183" t="str">
        <f t="shared" si="3660"/>
        <v>BM$15</v>
      </c>
      <c r="BN2742" s="183" t="str">
        <f t="shared" si="3660"/>
        <v>BN$15</v>
      </c>
      <c r="BO2742" s="183" t="str">
        <f t="shared" si="3660"/>
        <v>BO$15</v>
      </c>
      <c r="BP2742" s="183" t="str">
        <f t="shared" si="3660"/>
        <v>BP$15</v>
      </c>
      <c r="BQ2742" s="183" t="str">
        <f t="shared" si="3660"/>
        <v>BQ$15</v>
      </c>
      <c r="BR2742" s="183" t="str">
        <f t="shared" si="3660"/>
        <v>BR$15</v>
      </c>
      <c r="BS2742" s="183" t="str">
        <f t="shared" si="3660"/>
        <v>BS$15</v>
      </c>
      <c r="BT2742" s="183" t="str">
        <f t="shared" si="3660"/>
        <v>BT$15</v>
      </c>
      <c r="BU2742" s="183" t="str">
        <f t="shared" si="3660"/>
        <v>BU$15</v>
      </c>
      <c r="BV2742" s="183" t="str">
        <f t="shared" si="3660"/>
        <v>BV$15</v>
      </c>
      <c r="BW2742" s="183" t="str">
        <f t="shared" si="3660"/>
        <v>BW$15</v>
      </c>
      <c r="BX2742" s="183" t="str">
        <f t="shared" si="3660"/>
        <v>BX$15</v>
      </c>
      <c r="BY2742" s="183" t="str">
        <f t="shared" si="3660"/>
        <v>BY$15</v>
      </c>
      <c r="BZ2742" s="183" t="str">
        <f t="shared" si="3660"/>
        <v>BZ$15</v>
      </c>
      <c r="CA2742" s="183" t="str">
        <f t="shared" si="3660"/>
        <v>CA$15</v>
      </c>
      <c r="CB2742" s="183" t="str">
        <f t="shared" si="3660"/>
        <v>CB$15</v>
      </c>
      <c r="CC2742" s="183" t="str">
        <f t="shared" si="3660"/>
        <v>CC$15</v>
      </c>
      <c r="CD2742" s="183" t="str">
        <f t="shared" si="3660"/>
        <v>CD$15</v>
      </c>
      <c r="CE2742" s="183" t="str">
        <f t="shared" ref="CE2742:CL2742" si="3661">CE$19</f>
        <v>CE$15</v>
      </c>
      <c r="CF2742" s="183" t="str">
        <f t="shared" si="3661"/>
        <v>CF$15</v>
      </c>
      <c r="CG2742" s="183" t="str">
        <f t="shared" si="3661"/>
        <v>CG$15</v>
      </c>
      <c r="CH2742" s="183" t="str">
        <f t="shared" si="3661"/>
        <v>CH$15</v>
      </c>
      <c r="CI2742" s="183" t="str">
        <f t="shared" si="3661"/>
        <v>CI$15</v>
      </c>
      <c r="CJ2742" s="183" t="str">
        <f t="shared" si="3661"/>
        <v>CJ$15</v>
      </c>
      <c r="CK2742" s="183" t="str">
        <f t="shared" si="3661"/>
        <v>CK$15</v>
      </c>
      <c r="CL2742" s="183" t="str">
        <f t="shared" si="3661"/>
        <v>CL$15</v>
      </c>
    </row>
    <row r="2743" spans="2:90" x14ac:dyDescent="0.4">
      <c r="B2743" s="70" t="s">
        <v>818</v>
      </c>
      <c r="C2743" s="48"/>
      <c r="D2743" s="48" t="s">
        <v>816</v>
      </c>
      <c r="E2743" s="48" t="s">
        <v>816</v>
      </c>
      <c r="F2743" s="48" t="s">
        <v>348</v>
      </c>
      <c r="G2743" s="48" t="s">
        <v>243</v>
      </c>
      <c r="H2743" s="48"/>
      <c r="I2743" s="277"/>
      <c r="J2743" s="277"/>
      <c r="K2743" s="48"/>
      <c r="L2743" s="48"/>
      <c r="M2743" s="48"/>
      <c r="N2743" s="48"/>
      <c r="O2743" s="48"/>
      <c r="P2743" s="48"/>
      <c r="R2743" s="70"/>
      <c r="S2743" s="278"/>
      <c r="T2743" s="278"/>
      <c r="U2743" s="278"/>
      <c r="V2743" s="278"/>
      <c r="W2743" s="278"/>
      <c r="X2743" s="278"/>
      <c r="Y2743" s="278"/>
      <c r="Z2743" s="278"/>
      <c r="AA2743" s="278"/>
      <c r="AB2743" s="278"/>
      <c r="AC2743" s="278"/>
      <c r="AD2743" s="278"/>
      <c r="AE2743" s="278"/>
      <c r="AF2743" s="278"/>
      <c r="AG2743" s="278"/>
      <c r="AH2743" s="278"/>
      <c r="AI2743" s="278"/>
      <c r="AJ2743" s="278"/>
      <c r="AK2743" s="278"/>
      <c r="AL2743" s="278"/>
      <c r="AM2743" s="278"/>
      <c r="AN2743" s="278"/>
      <c r="AO2743" s="278"/>
      <c r="AP2743" s="278"/>
      <c r="AQ2743" s="278"/>
      <c r="AR2743" s="278"/>
      <c r="AS2743" s="278"/>
      <c r="AT2743" s="278"/>
      <c r="AU2743" s="278"/>
      <c r="AV2743" s="278"/>
      <c r="AW2743" s="278"/>
      <c r="AX2743" s="278"/>
      <c r="AY2743" s="278"/>
      <c r="AZ2743" s="278"/>
      <c r="BA2743" s="278"/>
      <c r="BB2743" s="278"/>
      <c r="BC2743" s="278"/>
      <c r="BD2743" s="278"/>
      <c r="BE2743" s="278"/>
      <c r="BF2743" s="278"/>
      <c r="BG2743" s="278"/>
      <c r="BH2743" s="278"/>
      <c r="BI2743" s="278"/>
      <c r="BJ2743" s="278"/>
      <c r="BK2743" s="278"/>
      <c r="BL2743" s="278"/>
      <c r="BM2743" s="278"/>
      <c r="BN2743" s="278"/>
      <c r="BO2743" s="278"/>
      <c r="BP2743" s="278"/>
      <c r="BQ2743" s="278"/>
      <c r="BR2743" s="278"/>
      <c r="BS2743" s="278"/>
      <c r="BT2743" s="278"/>
      <c r="BU2743" s="278"/>
      <c r="BV2743" s="278"/>
      <c r="BW2743" s="278"/>
      <c r="BX2743" s="278"/>
      <c r="BY2743" s="278"/>
      <c r="BZ2743" s="278"/>
      <c r="CA2743" s="278"/>
      <c r="CB2743" s="278"/>
      <c r="CC2743" s="278"/>
      <c r="CD2743" s="278"/>
      <c r="CE2743" s="278"/>
      <c r="CF2743" s="278"/>
      <c r="CG2743" s="278"/>
      <c r="CH2743" s="278"/>
      <c r="CI2743" s="278"/>
      <c r="CJ2743" s="278"/>
      <c r="CK2743" s="278"/>
      <c r="CL2743" s="278"/>
    </row>
    <row r="2744" spans="2:90" x14ac:dyDescent="0.4">
      <c r="B2744" s="93" t="str">
        <f>"Assumptions - "&amp;B2743</f>
        <v>Assumptions - Rolling fixed term loan - multiple borrowings w/ annual control:</v>
      </c>
      <c r="D2744" t="s">
        <v>816</v>
      </c>
      <c r="E2744" t="s">
        <v>906</v>
      </c>
      <c r="G2744" t="str">
        <f t="shared" ref="G2744:G2761" si="3662">E2744</f>
        <v/>
      </c>
      <c r="I2744"/>
      <c r="J2744"/>
      <c r="R2744"/>
      <c r="S2744"/>
      <c r="T2744"/>
      <c r="U2744"/>
      <c r="V2744"/>
      <c r="W2744"/>
      <c r="X2744"/>
      <c r="Y2744"/>
      <c r="Z2744"/>
      <c r="AA2744"/>
      <c r="AB2744"/>
      <c r="AC2744"/>
      <c r="AD2744"/>
      <c r="AE2744"/>
      <c r="AF2744"/>
      <c r="AG2744"/>
      <c r="AH2744"/>
      <c r="AI2744"/>
      <c r="AJ2744"/>
      <c r="AK2744"/>
      <c r="AL2744"/>
      <c r="AM2744"/>
      <c r="AN2744"/>
      <c r="AO2744"/>
      <c r="AP2744"/>
      <c r="AQ2744"/>
      <c r="AR2744"/>
      <c r="AS2744"/>
      <c r="AT2744"/>
      <c r="AU2744"/>
      <c r="AV2744"/>
      <c r="AW2744"/>
      <c r="AX2744"/>
      <c r="AY2744"/>
      <c r="AZ2744"/>
      <c r="BA2744"/>
      <c r="BB2744"/>
      <c r="BC2744"/>
      <c r="BD2744"/>
      <c r="BE2744"/>
      <c r="BF2744"/>
      <c r="BG2744"/>
      <c r="BH2744"/>
      <c r="BI2744"/>
      <c r="BJ2744"/>
      <c r="BK2744"/>
      <c r="BL2744"/>
      <c r="BM2744"/>
      <c r="BN2744"/>
      <c r="BO2744"/>
      <c r="BP2744"/>
      <c r="BQ2744"/>
      <c r="BR2744"/>
      <c r="BS2744"/>
      <c r="BT2744"/>
      <c r="BU2744"/>
      <c r="BV2744"/>
      <c r="BW2744"/>
      <c r="BX2744"/>
      <c r="BY2744"/>
      <c r="BZ2744"/>
      <c r="CA2744"/>
      <c r="CB2744"/>
      <c r="CC2744"/>
      <c r="CD2744"/>
      <c r="CE2744"/>
      <c r="CF2744"/>
      <c r="CG2744"/>
      <c r="CH2744"/>
      <c r="CI2744"/>
      <c r="CJ2744"/>
      <c r="CK2744"/>
      <c r="CL2744"/>
    </row>
    <row r="2745" spans="2:90" x14ac:dyDescent="0.4">
      <c r="B2745" s="153" t="s">
        <v>285</v>
      </c>
      <c r="C2745" s="57"/>
      <c r="D2745" s="57" t="s">
        <v>816</v>
      </c>
      <c r="E2745" s="57" t="s">
        <v>906</v>
      </c>
      <c r="F2745" s="57"/>
      <c r="G2745" s="57" t="str">
        <f t="shared" si="3662"/>
        <v/>
      </c>
      <c r="H2745" s="57">
        <v>4</v>
      </c>
      <c r="I2745" s="31"/>
      <c r="J2745" s="31"/>
      <c r="K2745" s="31"/>
      <c r="L2745" s="31"/>
      <c r="M2745" s="31"/>
      <c r="N2745" s="31"/>
      <c r="O2745" s="31"/>
      <c r="P2745" s="31"/>
      <c r="R2745" s="31"/>
      <c r="S2745" s="73"/>
      <c r="T2745" s="73"/>
      <c r="U2745" s="73"/>
      <c r="V2745" s="73"/>
      <c r="W2745" s="73"/>
      <c r="X2745" s="73"/>
      <c r="Y2745" s="73"/>
      <c r="Z2745" s="73"/>
      <c r="AA2745" s="73"/>
      <c r="AB2745" s="73"/>
      <c r="AC2745" s="73"/>
      <c r="AD2745" s="73"/>
      <c r="AE2745" s="73"/>
      <c r="AF2745" s="73"/>
      <c r="AG2745" s="73"/>
      <c r="AH2745" s="73"/>
      <c r="AI2745" s="73"/>
      <c r="AJ2745" s="73"/>
      <c r="AK2745" s="73"/>
      <c r="AL2745" s="73"/>
      <c r="AM2745" s="73"/>
      <c r="AN2745" s="73"/>
      <c r="AO2745" s="73"/>
      <c r="AP2745" s="73"/>
      <c r="AQ2745" s="73"/>
      <c r="AR2745" s="73"/>
      <c r="AS2745" s="73"/>
      <c r="AT2745" s="73"/>
      <c r="AU2745" s="73"/>
      <c r="AV2745" s="73"/>
      <c r="AW2745" s="73"/>
      <c r="AX2745" s="73"/>
      <c r="AY2745" s="73"/>
      <c r="AZ2745" s="73"/>
      <c r="BA2745" s="73"/>
      <c r="BB2745" s="73"/>
      <c r="BC2745" s="73"/>
      <c r="BD2745" s="73"/>
      <c r="BE2745" s="73"/>
      <c r="BF2745" s="73"/>
      <c r="BG2745" s="73"/>
      <c r="BH2745" s="73"/>
      <c r="BI2745" s="73"/>
      <c r="BJ2745" s="73"/>
      <c r="BK2745" s="73"/>
      <c r="BL2745" s="73"/>
      <c r="BM2745" s="73"/>
      <c r="BN2745" s="73"/>
      <c r="BO2745" s="73"/>
      <c r="BP2745" s="73"/>
      <c r="BQ2745" s="73"/>
      <c r="BR2745" s="73"/>
      <c r="BS2745" s="73"/>
      <c r="BT2745" s="73"/>
      <c r="BU2745" s="73"/>
      <c r="BV2745" s="73"/>
      <c r="BW2745" s="73"/>
      <c r="BX2745" s="73"/>
      <c r="BY2745" s="73"/>
      <c r="BZ2745" s="73"/>
      <c r="CA2745" s="73"/>
      <c r="CB2745" s="73"/>
      <c r="CC2745" s="73"/>
      <c r="CD2745" s="73"/>
      <c r="CE2745" s="73"/>
      <c r="CF2745" s="73"/>
      <c r="CG2745" s="73"/>
      <c r="CH2745" s="73"/>
      <c r="CI2745" s="73"/>
      <c r="CJ2745" s="73"/>
      <c r="CK2745" s="73"/>
      <c r="CL2745" s="73"/>
    </row>
    <row r="2746" spans="2:90" x14ac:dyDescent="0.4">
      <c r="B2746" s="153" t="s">
        <v>292</v>
      </c>
      <c r="C2746" s="57"/>
      <c r="D2746" s="57" t="s">
        <v>816</v>
      </c>
      <c r="E2746" s="57" t="s">
        <v>906</v>
      </c>
      <c r="F2746" s="57"/>
      <c r="G2746" s="57" t="str">
        <f t="shared" si="3662"/>
        <v/>
      </c>
      <c r="H2746" s="57">
        <v>3</v>
      </c>
      <c r="I2746" s="31"/>
      <c r="J2746" s="31"/>
      <c r="K2746" s="31"/>
      <c r="L2746" s="31"/>
      <c r="M2746" s="31"/>
      <c r="N2746" s="31"/>
      <c r="O2746" s="31"/>
      <c r="P2746" s="31"/>
      <c r="R2746" s="31"/>
      <c r="S2746" s="73"/>
      <c r="T2746" s="73"/>
      <c r="U2746" s="73"/>
      <c r="V2746" s="73"/>
      <c r="W2746" s="73"/>
      <c r="X2746" s="73"/>
      <c r="Y2746" s="73"/>
      <c r="Z2746" s="73"/>
      <c r="AA2746" s="73"/>
      <c r="AB2746" s="73"/>
      <c r="AC2746" s="73"/>
      <c r="AD2746" s="73"/>
      <c r="AE2746" s="73"/>
      <c r="AF2746" s="73"/>
      <c r="AG2746" s="73"/>
      <c r="AH2746" s="73"/>
      <c r="AI2746" s="73"/>
      <c r="AJ2746" s="73"/>
      <c r="AK2746" s="73"/>
      <c r="AL2746" s="73"/>
      <c r="AM2746" s="73"/>
      <c r="AN2746" s="73"/>
      <c r="AO2746" s="73"/>
      <c r="AP2746" s="73"/>
      <c r="AQ2746" s="73"/>
      <c r="AR2746" s="73"/>
      <c r="AS2746" s="73"/>
      <c r="AT2746" s="73"/>
      <c r="AU2746" s="73"/>
      <c r="AV2746" s="73"/>
      <c r="AW2746" s="73"/>
      <c r="AX2746" s="73"/>
      <c r="AY2746" s="73"/>
      <c r="AZ2746" s="73"/>
      <c r="BA2746" s="73"/>
      <c r="BB2746" s="73"/>
      <c r="BC2746" s="73"/>
      <c r="BD2746" s="73"/>
      <c r="BE2746" s="73"/>
      <c r="BF2746" s="73"/>
      <c r="BG2746" s="73"/>
      <c r="BH2746" s="73"/>
      <c r="BI2746" s="73"/>
      <c r="BJ2746" s="73"/>
      <c r="BK2746" s="73"/>
      <c r="BL2746" s="73"/>
      <c r="BM2746" s="73"/>
      <c r="BN2746" s="73"/>
      <c r="BO2746" s="73"/>
      <c r="BP2746" s="73"/>
      <c r="BQ2746" s="73"/>
      <c r="BR2746" s="73"/>
      <c r="BS2746" s="73"/>
      <c r="BT2746" s="73"/>
      <c r="BU2746" s="73"/>
      <c r="BV2746" s="73"/>
      <c r="BW2746" s="73"/>
      <c r="BX2746" s="73"/>
      <c r="BY2746" s="73"/>
      <c r="BZ2746" s="73"/>
      <c r="CA2746" s="73"/>
      <c r="CB2746" s="73"/>
      <c r="CC2746" s="73"/>
      <c r="CD2746" s="73"/>
      <c r="CE2746" s="73"/>
      <c r="CF2746" s="73"/>
      <c r="CG2746" s="73"/>
      <c r="CH2746" s="73"/>
      <c r="CI2746" s="73"/>
      <c r="CJ2746" s="73"/>
      <c r="CK2746" s="73"/>
      <c r="CL2746" s="73"/>
    </row>
    <row r="2747" spans="2:90" x14ac:dyDescent="0.4">
      <c r="B2747" s="153" t="s">
        <v>286</v>
      </c>
      <c r="C2747" s="59"/>
      <c r="D2747" s="59" t="s">
        <v>816</v>
      </c>
      <c r="E2747" s="59" t="s">
        <v>906</v>
      </c>
      <c r="F2747" s="59"/>
      <c r="G2747" s="59" t="str">
        <f t="shared" si="3662"/>
        <v/>
      </c>
      <c r="H2747" s="59">
        <v>0.1</v>
      </c>
      <c r="I2747" s="31"/>
      <c r="J2747" s="31"/>
      <c r="K2747" s="31"/>
      <c r="L2747" s="31"/>
      <c r="M2747" s="31"/>
      <c r="N2747" s="31"/>
      <c r="O2747" s="31"/>
      <c r="P2747" s="31"/>
      <c r="R2747" s="31"/>
      <c r="S2747" s="73"/>
      <c r="T2747" s="73"/>
      <c r="U2747" s="73"/>
      <c r="V2747" s="73"/>
      <c r="W2747" s="73"/>
      <c r="X2747" s="73"/>
      <c r="Y2747" s="73"/>
      <c r="Z2747" s="73"/>
      <c r="AA2747" s="73"/>
      <c r="AB2747" s="73"/>
      <c r="AC2747" s="73"/>
      <c r="AD2747" s="73"/>
      <c r="AE2747" s="73"/>
      <c r="AF2747" s="73"/>
      <c r="AG2747" s="73"/>
      <c r="AH2747" s="73"/>
      <c r="AI2747" s="73"/>
      <c r="AJ2747" s="73"/>
      <c r="AK2747" s="73"/>
      <c r="AL2747" s="73"/>
      <c r="AM2747" s="73"/>
      <c r="AN2747" s="73"/>
      <c r="AO2747" s="73"/>
      <c r="AP2747" s="73"/>
      <c r="AQ2747" s="73"/>
      <c r="AR2747" s="73"/>
      <c r="AS2747" s="73"/>
      <c r="AT2747" s="73"/>
      <c r="AU2747" s="73"/>
      <c r="AV2747" s="73"/>
      <c r="AW2747" s="73"/>
      <c r="AX2747" s="73"/>
      <c r="AY2747" s="73"/>
      <c r="AZ2747" s="73"/>
      <c r="BA2747" s="73"/>
      <c r="BB2747" s="73"/>
      <c r="BC2747" s="73"/>
      <c r="BD2747" s="73"/>
      <c r="BE2747" s="73"/>
      <c r="BF2747" s="73"/>
      <c r="BG2747" s="73"/>
      <c r="BH2747" s="73"/>
      <c r="BI2747" s="73"/>
      <c r="BJ2747" s="73"/>
      <c r="BK2747" s="73"/>
      <c r="BL2747" s="73"/>
      <c r="BM2747" s="73"/>
      <c r="BN2747" s="73"/>
      <c r="BO2747" s="73"/>
      <c r="BP2747" s="73"/>
      <c r="BQ2747" s="73"/>
      <c r="BR2747" s="73"/>
      <c r="BS2747" s="73"/>
      <c r="BT2747" s="73"/>
      <c r="BU2747" s="73"/>
      <c r="BV2747" s="73"/>
      <c r="BW2747" s="73"/>
      <c r="BX2747" s="73"/>
      <c r="BY2747" s="73"/>
      <c r="BZ2747" s="73"/>
      <c r="CA2747" s="73"/>
      <c r="CB2747" s="73"/>
      <c r="CC2747" s="73"/>
      <c r="CD2747" s="73"/>
      <c r="CE2747" s="73"/>
      <c r="CF2747" s="73"/>
      <c r="CG2747" s="73"/>
      <c r="CH2747" s="73"/>
      <c r="CI2747" s="73"/>
      <c r="CJ2747" s="73"/>
      <c r="CK2747" s="73"/>
      <c r="CL2747" s="73"/>
    </row>
    <row r="2748" spans="2:90" x14ac:dyDescent="0.4">
      <c r="B2748" s="152" t="s">
        <v>287</v>
      </c>
      <c r="C2748" s="23"/>
      <c r="D2748" s="23" t="s">
        <v>816</v>
      </c>
      <c r="E2748" s="23" t="s">
        <v>906</v>
      </c>
      <c r="F2748" s="23"/>
      <c r="G2748" s="23" t="str">
        <f t="shared" si="3662"/>
        <v/>
      </c>
      <c r="H2748" s="23">
        <v>1000</v>
      </c>
      <c r="I2748" s="31"/>
      <c r="J2748" s="31"/>
      <c r="K2748" s="31"/>
      <c r="L2748" s="31"/>
      <c r="M2748" s="31"/>
      <c r="N2748" s="31"/>
      <c r="O2748" s="31"/>
      <c r="P2748" s="31"/>
      <c r="R2748" s="31"/>
      <c r="S2748" s="73"/>
      <c r="T2748" s="73"/>
      <c r="U2748" s="73"/>
      <c r="V2748" s="73"/>
      <c r="W2748" s="73"/>
      <c r="X2748" s="73"/>
      <c r="Y2748" s="73"/>
      <c r="Z2748" s="73"/>
      <c r="AA2748" s="73"/>
      <c r="AB2748" s="73"/>
      <c r="AC2748" s="73"/>
      <c r="AD2748" s="73"/>
      <c r="AE2748" s="73"/>
      <c r="AF2748" s="73"/>
      <c r="AG2748" s="73"/>
      <c r="AH2748" s="73"/>
      <c r="AI2748" s="73"/>
      <c r="AJ2748" s="73"/>
      <c r="AK2748" s="73"/>
      <c r="AL2748" s="73"/>
      <c r="AM2748" s="73"/>
      <c r="AN2748" s="73"/>
      <c r="AO2748" s="73"/>
      <c r="AP2748" s="73"/>
      <c r="AQ2748" s="73"/>
      <c r="AR2748" s="73"/>
      <c r="AS2748" s="73"/>
      <c r="AT2748" s="73"/>
      <c r="AU2748" s="73"/>
      <c r="AV2748" s="73"/>
      <c r="AW2748" s="73"/>
      <c r="AX2748" s="73"/>
      <c r="AY2748" s="73"/>
      <c r="AZ2748" s="73"/>
      <c r="BA2748" s="73"/>
      <c r="BB2748" s="73"/>
      <c r="BC2748" s="73"/>
      <c r="BD2748" s="73"/>
      <c r="BE2748" s="73"/>
      <c r="BF2748" s="73"/>
      <c r="BG2748" s="73"/>
      <c r="BH2748" s="73"/>
      <c r="BI2748" s="73"/>
      <c r="BJ2748" s="73"/>
      <c r="BK2748" s="73"/>
      <c r="BL2748" s="73"/>
      <c r="BM2748" s="73"/>
      <c r="BN2748" s="73"/>
      <c r="BO2748" s="73"/>
      <c r="BP2748" s="73"/>
      <c r="BQ2748" s="73"/>
      <c r="BR2748" s="73"/>
      <c r="BS2748" s="73"/>
      <c r="BT2748" s="73"/>
      <c r="BU2748" s="73"/>
      <c r="BV2748" s="73"/>
      <c r="BW2748" s="73"/>
      <c r="BX2748" s="73"/>
      <c r="BY2748" s="73"/>
      <c r="BZ2748" s="73"/>
      <c r="CA2748" s="73"/>
      <c r="CB2748" s="73"/>
      <c r="CC2748" s="73"/>
      <c r="CD2748" s="73"/>
      <c r="CE2748" s="73"/>
      <c r="CF2748" s="73"/>
      <c r="CG2748" s="73"/>
      <c r="CH2748" s="73"/>
      <c r="CI2748" s="73"/>
      <c r="CJ2748" s="73"/>
      <c r="CK2748" s="73"/>
      <c r="CL2748" s="73"/>
    </row>
    <row r="2749" spans="2:90" x14ac:dyDescent="0.4">
      <c r="B2749" s="122"/>
      <c r="C2749" s="31"/>
      <c r="D2749" s="31" t="s">
        <v>816</v>
      </c>
      <c r="E2749" s="31" t="s">
        <v>906</v>
      </c>
      <c r="F2749" s="31"/>
      <c r="G2749" s="31" t="str">
        <f t="shared" si="3662"/>
        <v/>
      </c>
      <c r="H2749" s="31"/>
      <c r="I2749" s="31"/>
      <c r="J2749" s="31"/>
      <c r="K2749" s="31"/>
      <c r="L2749" s="31"/>
      <c r="M2749" s="31"/>
      <c r="N2749" s="31"/>
      <c r="O2749" s="31"/>
      <c r="P2749" s="31"/>
      <c r="R2749" s="31"/>
      <c r="S2749" s="73"/>
      <c r="T2749" s="73"/>
      <c r="U2749" s="73"/>
      <c r="V2749" s="73"/>
      <c r="W2749" s="73"/>
      <c r="X2749" s="73"/>
      <c r="Y2749" s="73"/>
      <c r="Z2749" s="73"/>
      <c r="AA2749" s="73"/>
      <c r="AB2749" s="73"/>
      <c r="AC2749" s="73"/>
      <c r="AD2749" s="73"/>
      <c r="AE2749" s="73"/>
      <c r="AF2749" s="73"/>
      <c r="AG2749" s="73"/>
      <c r="AH2749" s="73"/>
      <c r="AI2749" s="73"/>
      <c r="AJ2749" s="73"/>
      <c r="AK2749" s="73"/>
      <c r="AL2749" s="73"/>
      <c r="AM2749" s="73"/>
      <c r="AN2749" s="73"/>
      <c r="AO2749" s="73"/>
      <c r="AP2749" s="73"/>
      <c r="AQ2749" s="73"/>
      <c r="AR2749" s="73"/>
      <c r="AS2749" s="73"/>
      <c r="AT2749" s="73"/>
      <c r="AU2749" s="73"/>
      <c r="AV2749" s="73"/>
      <c r="AW2749" s="73"/>
      <c r="AX2749" s="73"/>
      <c r="AY2749" s="73"/>
      <c r="AZ2749" s="73"/>
      <c r="BA2749" s="73"/>
      <c r="BB2749" s="73"/>
      <c r="BC2749" s="73"/>
      <c r="BD2749" s="73"/>
      <c r="BE2749" s="73"/>
      <c r="BF2749" s="73"/>
      <c r="BG2749" s="73"/>
      <c r="BH2749" s="73"/>
      <c r="BI2749" s="73"/>
      <c r="BJ2749" s="73"/>
      <c r="BK2749" s="73"/>
      <c r="BL2749" s="73"/>
      <c r="BM2749" s="73"/>
      <c r="BN2749" s="73"/>
      <c r="BO2749" s="73"/>
      <c r="BP2749" s="73"/>
      <c r="BQ2749" s="73"/>
      <c r="BR2749" s="73"/>
      <c r="BS2749" s="73"/>
      <c r="BT2749" s="73"/>
      <c r="BU2749" s="73"/>
      <c r="BV2749" s="73"/>
      <c r="BW2749" s="73"/>
      <c r="BX2749" s="73"/>
      <c r="BY2749" s="73"/>
      <c r="BZ2749" s="73"/>
      <c r="CA2749" s="73"/>
      <c r="CB2749" s="73"/>
      <c r="CC2749" s="73"/>
      <c r="CD2749" s="73"/>
      <c r="CE2749" s="73"/>
      <c r="CF2749" s="73"/>
      <c r="CG2749" s="73"/>
      <c r="CH2749" s="73"/>
      <c r="CI2749" s="73"/>
      <c r="CJ2749" s="73"/>
      <c r="CK2749" s="73"/>
      <c r="CL2749" s="73"/>
    </row>
    <row r="2750" spans="2:90" x14ac:dyDescent="0.4">
      <c r="B2750" s="93" t="s">
        <v>288</v>
      </c>
      <c r="D2750" t="s">
        <v>816</v>
      </c>
      <c r="E2750" t="s">
        <v>906</v>
      </c>
      <c r="G2750" t="str">
        <f t="shared" si="3662"/>
        <v/>
      </c>
      <c r="R2750" s="90"/>
      <c r="S2750" s="148"/>
      <c r="T2750" s="148"/>
      <c r="U2750" s="148"/>
      <c r="V2750" s="148"/>
      <c r="W2750" s="148"/>
      <c r="X2750" s="148"/>
      <c r="Y2750" s="148"/>
      <c r="Z2750" s="148"/>
      <c r="AA2750" s="148"/>
      <c r="AB2750" s="148"/>
      <c r="AC2750" s="148"/>
      <c r="AD2750" s="148"/>
      <c r="AE2750" s="148"/>
      <c r="AF2750" s="148"/>
      <c r="AG2750" s="148"/>
      <c r="AH2750" s="148"/>
      <c r="AI2750" s="148"/>
      <c r="AJ2750" s="148"/>
      <c r="AK2750" s="148"/>
      <c r="AL2750" s="148"/>
      <c r="AM2750" s="148"/>
      <c r="AN2750" s="148"/>
      <c r="AO2750" s="148"/>
      <c r="AP2750" s="148"/>
      <c r="AQ2750" s="148"/>
      <c r="AR2750" s="148"/>
      <c r="AS2750" s="148"/>
      <c r="AT2750" s="148"/>
      <c r="AU2750" s="148"/>
      <c r="AV2750" s="148"/>
      <c r="AW2750" s="148"/>
      <c r="AX2750" s="148"/>
      <c r="AY2750" s="148"/>
      <c r="AZ2750" s="148"/>
      <c r="BA2750" s="148"/>
      <c r="BB2750" s="148"/>
      <c r="BC2750" s="148"/>
      <c r="BD2750" s="148"/>
      <c r="BE2750" s="148"/>
      <c r="BF2750" s="148"/>
      <c r="BG2750" s="148"/>
      <c r="BH2750" s="148"/>
      <c r="BI2750" s="148"/>
      <c r="BJ2750" s="148"/>
      <c r="BK2750" s="148"/>
      <c r="BL2750" s="148"/>
      <c r="BM2750" s="148"/>
      <c r="BN2750" s="148"/>
      <c r="BO2750" s="148"/>
      <c r="BP2750" s="148"/>
      <c r="BQ2750" s="148"/>
      <c r="BR2750" s="148"/>
      <c r="BS2750" s="148"/>
      <c r="BT2750" s="148"/>
      <c r="BU2750" s="148"/>
      <c r="BV2750" s="148"/>
      <c r="BW2750" s="148"/>
      <c r="BX2750" s="148"/>
      <c r="BY2750" s="148"/>
      <c r="BZ2750" s="148"/>
      <c r="CA2750" s="148"/>
      <c r="CB2750" s="148"/>
      <c r="CC2750" s="148"/>
      <c r="CD2750" s="148"/>
      <c r="CE2750" s="148"/>
      <c r="CF2750" s="148"/>
      <c r="CG2750" s="148"/>
      <c r="CH2750" s="148"/>
      <c r="CI2750" s="148"/>
      <c r="CJ2750" s="148"/>
      <c r="CK2750" s="148"/>
      <c r="CL2750" s="148"/>
    </row>
    <row r="2751" spans="2:90" x14ac:dyDescent="0.4">
      <c r="B2751" s="152" t="s">
        <v>287</v>
      </c>
      <c r="D2751" t="s">
        <v>816</v>
      </c>
      <c r="E2751" t="s">
        <v>906</v>
      </c>
      <c r="G2751" t="str">
        <f t="shared" si="3662"/>
        <v/>
      </c>
      <c r="K2751" s="24">
        <f>H2748</f>
        <v>1000</v>
      </c>
      <c r="L2751" s="24">
        <f ca="1">K2754</f>
        <v>2500.0000000000005</v>
      </c>
      <c r="M2751" s="24">
        <f ca="1">L2754</f>
        <v>0</v>
      </c>
      <c r="N2751" s="24">
        <f ca="1">M2754</f>
        <v>0</v>
      </c>
      <c r="O2751" s="24">
        <f ca="1">N2754</f>
        <v>0</v>
      </c>
      <c r="P2751" s="24">
        <f ca="1">O2754</f>
        <v>0</v>
      </c>
      <c r="R2751"/>
      <c r="S2751" s="62">
        <f t="shared" ref="S2751:AY2751" ca="1" si="3663">R2754</f>
        <v>1000</v>
      </c>
      <c r="T2751" s="62">
        <f t="shared" ca="1" si="3663"/>
        <v>1833.3333333333335</v>
      </c>
      <c r="U2751" s="62">
        <f t="shared" ca="1" si="3663"/>
        <v>2666.666666666667</v>
      </c>
      <c r="V2751" s="62">
        <f t="shared" ca="1" si="3663"/>
        <v>2500.0000000000005</v>
      </c>
      <c r="W2751" s="62">
        <f t="shared" ca="1" si="3663"/>
        <v>2500.0000000000005</v>
      </c>
      <c r="X2751" s="62">
        <f t="shared" ca="1" si="3663"/>
        <v>2500.0000000000005</v>
      </c>
      <c r="Y2751" s="62">
        <f t="shared" ca="1" si="3663"/>
        <v>2500.0000000000005</v>
      </c>
      <c r="Z2751" s="62">
        <f t="shared" ca="1" si="3663"/>
        <v>2500.0000000000005</v>
      </c>
      <c r="AA2751" s="62">
        <f t="shared" ca="1" si="3663"/>
        <v>2500.0000000000005</v>
      </c>
      <c r="AB2751" s="62">
        <f t="shared" ca="1" si="3663"/>
        <v>2500.0000000000005</v>
      </c>
      <c r="AC2751" s="62">
        <f t="shared" ca="1" si="3663"/>
        <v>2500.0000000000005</v>
      </c>
      <c r="AD2751" s="62">
        <f t="shared" ca="1" si="3663"/>
        <v>2500.0000000000005</v>
      </c>
      <c r="AE2751" s="62">
        <f t="shared" ca="1" si="3663"/>
        <v>2500.0000000000005</v>
      </c>
      <c r="AF2751" s="62">
        <f t="shared" ca="1" si="3663"/>
        <v>1666.666666666667</v>
      </c>
      <c r="AG2751" s="62">
        <f t="shared" ca="1" si="3663"/>
        <v>833.3333333333336</v>
      </c>
      <c r="AH2751" s="62">
        <f t="shared" ca="1" si="3663"/>
        <v>0</v>
      </c>
      <c r="AI2751" s="62">
        <f t="shared" ca="1" si="3663"/>
        <v>0</v>
      </c>
      <c r="AJ2751" s="62">
        <f t="shared" ca="1" si="3663"/>
        <v>0</v>
      </c>
      <c r="AK2751" s="62">
        <f t="shared" ca="1" si="3663"/>
        <v>0</v>
      </c>
      <c r="AL2751" s="62">
        <f t="shared" ca="1" si="3663"/>
        <v>0</v>
      </c>
      <c r="AM2751" s="62">
        <f t="shared" ca="1" si="3663"/>
        <v>0</v>
      </c>
      <c r="AN2751" s="62">
        <f t="shared" ca="1" si="3663"/>
        <v>0</v>
      </c>
      <c r="AO2751" s="62">
        <f t="shared" ca="1" si="3663"/>
        <v>0</v>
      </c>
      <c r="AP2751" s="62">
        <f t="shared" ca="1" si="3663"/>
        <v>0</v>
      </c>
      <c r="AQ2751" s="62">
        <f t="shared" ca="1" si="3663"/>
        <v>0</v>
      </c>
      <c r="AR2751" s="62">
        <f t="shared" ca="1" si="3663"/>
        <v>0</v>
      </c>
      <c r="AS2751" s="62">
        <f t="shared" ca="1" si="3663"/>
        <v>0</v>
      </c>
      <c r="AT2751" s="62">
        <f t="shared" ca="1" si="3663"/>
        <v>0</v>
      </c>
      <c r="AU2751" s="62">
        <f t="shared" ca="1" si="3663"/>
        <v>0</v>
      </c>
      <c r="AV2751" s="62">
        <f t="shared" ca="1" si="3663"/>
        <v>0</v>
      </c>
      <c r="AW2751" s="62">
        <f t="shared" ca="1" si="3663"/>
        <v>0</v>
      </c>
      <c r="AX2751" s="62">
        <f t="shared" ca="1" si="3663"/>
        <v>0</v>
      </c>
      <c r="AY2751" s="62">
        <f t="shared" ca="1" si="3663"/>
        <v>0</v>
      </c>
      <c r="AZ2751" s="62">
        <f t="shared" ref="AZ2751:CE2751" ca="1" si="3664">AY2754</f>
        <v>0</v>
      </c>
      <c r="BA2751" s="62">
        <f t="shared" ca="1" si="3664"/>
        <v>0</v>
      </c>
      <c r="BB2751" s="62">
        <f t="shared" ca="1" si="3664"/>
        <v>0</v>
      </c>
      <c r="BC2751" s="62">
        <f t="shared" ca="1" si="3664"/>
        <v>0</v>
      </c>
      <c r="BD2751" s="62">
        <f t="shared" ca="1" si="3664"/>
        <v>0</v>
      </c>
      <c r="BE2751" s="62">
        <f t="shared" ca="1" si="3664"/>
        <v>0</v>
      </c>
      <c r="BF2751" s="62">
        <f t="shared" ca="1" si="3664"/>
        <v>0</v>
      </c>
      <c r="BG2751" s="62">
        <f t="shared" ca="1" si="3664"/>
        <v>0</v>
      </c>
      <c r="BH2751" s="62">
        <f t="shared" ca="1" si="3664"/>
        <v>0</v>
      </c>
      <c r="BI2751" s="62">
        <f t="shared" ca="1" si="3664"/>
        <v>0</v>
      </c>
      <c r="BJ2751" s="62">
        <f t="shared" ca="1" si="3664"/>
        <v>0</v>
      </c>
      <c r="BK2751" s="62">
        <f t="shared" ca="1" si="3664"/>
        <v>0</v>
      </c>
      <c r="BL2751" s="62">
        <f t="shared" ca="1" si="3664"/>
        <v>0</v>
      </c>
      <c r="BM2751" s="62">
        <f t="shared" ca="1" si="3664"/>
        <v>0</v>
      </c>
      <c r="BN2751" s="62">
        <f t="shared" ca="1" si="3664"/>
        <v>0</v>
      </c>
      <c r="BO2751" s="62">
        <f t="shared" ca="1" si="3664"/>
        <v>0</v>
      </c>
      <c r="BP2751" s="62">
        <f t="shared" ca="1" si="3664"/>
        <v>0</v>
      </c>
      <c r="BQ2751" s="62">
        <f t="shared" ca="1" si="3664"/>
        <v>0</v>
      </c>
      <c r="BR2751" s="62">
        <f t="shared" ca="1" si="3664"/>
        <v>0</v>
      </c>
      <c r="BS2751" s="62">
        <f t="shared" ca="1" si="3664"/>
        <v>0</v>
      </c>
      <c r="BT2751" s="62">
        <f t="shared" ca="1" si="3664"/>
        <v>0</v>
      </c>
      <c r="BU2751" s="62">
        <f t="shared" ca="1" si="3664"/>
        <v>0</v>
      </c>
      <c r="BV2751" s="62">
        <f t="shared" ca="1" si="3664"/>
        <v>0</v>
      </c>
      <c r="BW2751" s="62">
        <f t="shared" ca="1" si="3664"/>
        <v>0</v>
      </c>
      <c r="BX2751" s="62">
        <f t="shared" ca="1" si="3664"/>
        <v>0</v>
      </c>
      <c r="BY2751" s="62">
        <f t="shared" ca="1" si="3664"/>
        <v>0</v>
      </c>
      <c r="BZ2751" s="62">
        <f t="shared" ca="1" si="3664"/>
        <v>0</v>
      </c>
      <c r="CA2751" s="62">
        <f t="shared" ca="1" si="3664"/>
        <v>0</v>
      </c>
      <c r="CB2751" s="62">
        <f t="shared" ca="1" si="3664"/>
        <v>0</v>
      </c>
      <c r="CC2751" s="62">
        <f t="shared" ca="1" si="3664"/>
        <v>0</v>
      </c>
      <c r="CD2751" s="62">
        <f t="shared" ca="1" si="3664"/>
        <v>0</v>
      </c>
      <c r="CE2751" s="62">
        <f t="shared" ca="1" si="3664"/>
        <v>0</v>
      </c>
      <c r="CF2751" s="62">
        <f ca="1">CE2754</f>
        <v>0</v>
      </c>
      <c r="CG2751" s="62">
        <f t="shared" ref="CG2751:CL2751" ca="1" si="3665">CF2754</f>
        <v>0</v>
      </c>
      <c r="CH2751" s="62">
        <f t="shared" ca="1" si="3665"/>
        <v>0</v>
      </c>
      <c r="CI2751" s="62">
        <f t="shared" ca="1" si="3665"/>
        <v>0</v>
      </c>
      <c r="CJ2751" s="62">
        <f t="shared" ca="1" si="3665"/>
        <v>0</v>
      </c>
      <c r="CK2751" s="62">
        <f t="shared" ca="1" si="3665"/>
        <v>0</v>
      </c>
      <c r="CL2751" s="62">
        <f t="shared" ca="1" si="3665"/>
        <v>0</v>
      </c>
    </row>
    <row r="2752" spans="2:90" x14ac:dyDescent="0.4">
      <c r="B2752" s="152" t="str">
        <f>"New borrowing - "&amp;SUBSTITUTE(B2743,":","")</f>
        <v>New borrowing - Rolling fixed term loan - multiple borrowings w/ annual control</v>
      </c>
      <c r="D2752" t="s">
        <v>816</v>
      </c>
      <c r="E2752" t="s">
        <v>906</v>
      </c>
      <c r="G2752" t="str">
        <f t="shared" si="3662"/>
        <v/>
      </c>
      <c r="K2752" s="23">
        <v>10000</v>
      </c>
      <c r="L2752" s="23">
        <f>SUMIF($4:$4,L$2,2750:2750)</f>
        <v>0</v>
      </c>
      <c r="M2752" s="23">
        <f>SUMIF($4:$4,M$2,2750:2750)</f>
        <v>0</v>
      </c>
      <c r="N2752" s="23">
        <f>SUMIF($4:$4,N$2,2750:2750)</f>
        <v>0</v>
      </c>
      <c r="O2752" s="23">
        <f>SUMIF($4:$4,O$2,2750:2750)</f>
        <v>0</v>
      </c>
      <c r="P2752" s="23">
        <f>SUMIF($4:$4,P$2,2750:2750)</f>
        <v>0</v>
      </c>
      <c r="R2752" s="53">
        <f>H2748</f>
        <v>1000</v>
      </c>
      <c r="S2752" s="80" cm="1">
        <f t="array" ref="S2752">IFERROR(INDEX($K:$Q,ROW(),MATCH(S$3,$K$2:$Q$2,0))/12,0)</f>
        <v>833.33333333333337</v>
      </c>
      <c r="T2752" s="80" cm="1">
        <f t="array" ref="T2752">IFERROR(INDEX($K:$Q,ROW(),MATCH(T$3,$K$2:$Q$2,0))/12,0)</f>
        <v>833.33333333333337</v>
      </c>
      <c r="U2752" s="80" cm="1">
        <f t="array" ref="U2752">IFERROR(INDEX($K:$Q,ROW(),MATCH(U$3,$K$2:$Q$2,0))/12,0)</f>
        <v>833.33333333333337</v>
      </c>
      <c r="V2752" s="80" cm="1">
        <f t="array" ref="V2752">IFERROR(INDEX($K:$Q,ROW(),MATCH(V$3,$K$2:$Q$2,0))/12,0)</f>
        <v>833.33333333333337</v>
      </c>
      <c r="W2752" s="80" cm="1">
        <f t="array" ref="W2752">IFERROR(INDEX($K:$Q,ROW(),MATCH(W$3,$K$2:$Q$2,0))/12,0)</f>
        <v>833.33333333333337</v>
      </c>
      <c r="X2752" s="80" cm="1">
        <f t="array" ref="X2752">IFERROR(INDEX($K:$Q,ROW(),MATCH(X$3,$K$2:$Q$2,0))/12,0)</f>
        <v>833.33333333333337</v>
      </c>
      <c r="Y2752" s="80" cm="1">
        <f t="array" ref="Y2752">IFERROR(INDEX($K:$Q,ROW(),MATCH(Y$3,$K$2:$Q$2,0))/12,0)</f>
        <v>833.33333333333337</v>
      </c>
      <c r="Z2752" s="80" cm="1">
        <f t="array" ref="Z2752">IFERROR(INDEX($K:$Q,ROW(),MATCH(Z$3,$K$2:$Q$2,0))/12,0)</f>
        <v>833.33333333333337</v>
      </c>
      <c r="AA2752" s="80" cm="1">
        <f t="array" ref="AA2752">IFERROR(INDEX($K:$Q,ROW(),MATCH(AA$3,$K$2:$Q$2,0))/12,0)</f>
        <v>833.33333333333337</v>
      </c>
      <c r="AB2752" s="80" cm="1">
        <f t="array" ref="AB2752">IFERROR(INDEX($K:$Q,ROW(),MATCH(AB$3,$K$2:$Q$2,0))/12,0)</f>
        <v>833.33333333333337</v>
      </c>
      <c r="AC2752" s="80" cm="1">
        <f t="array" ref="AC2752">IFERROR(INDEX($K:$Q,ROW(),MATCH(AC$3,$K$2:$Q$2,0))/12,0)</f>
        <v>833.33333333333337</v>
      </c>
      <c r="AD2752" s="80" cm="1">
        <f t="array" ref="AD2752">IFERROR(INDEX($K:$Q,ROW(),MATCH(AD$3,$K$2:$Q$2,0))/12,0)</f>
        <v>833.33333333333337</v>
      </c>
      <c r="AE2752" s="80" cm="1">
        <f t="array" ref="AE2752">IFERROR(INDEX($K:$Q,ROW(),MATCH(AE$3,$K$2:$Q$2,0))/12,0)</f>
        <v>0</v>
      </c>
      <c r="AF2752" s="80" cm="1">
        <f t="array" ref="AF2752">IFERROR(INDEX($K:$Q,ROW(),MATCH(AF$3,$K$2:$Q$2,0))/12,0)</f>
        <v>0</v>
      </c>
      <c r="AG2752" s="80" cm="1">
        <f t="array" ref="AG2752">IFERROR(INDEX($K:$Q,ROW(),MATCH(AG$3,$K$2:$Q$2,0))/12,0)</f>
        <v>0</v>
      </c>
      <c r="AH2752" s="80" cm="1">
        <f t="array" ref="AH2752">IFERROR(INDEX($K:$Q,ROW(),MATCH(AH$3,$K$2:$Q$2,0))/12,0)</f>
        <v>0</v>
      </c>
      <c r="AI2752" s="80" cm="1">
        <f t="array" ref="AI2752">IFERROR(INDEX($K:$Q,ROW(),MATCH(AI$3,$K$2:$Q$2,0))/12,0)</f>
        <v>0</v>
      </c>
      <c r="AJ2752" s="80" cm="1">
        <f t="array" ref="AJ2752">IFERROR(INDEX($K:$Q,ROW(),MATCH(AJ$3,$K$2:$Q$2,0))/12,0)</f>
        <v>0</v>
      </c>
      <c r="AK2752" s="80" cm="1">
        <f t="array" ref="AK2752">IFERROR(INDEX($K:$Q,ROW(),MATCH(AK$3,$K$2:$Q$2,0))/12,0)</f>
        <v>0</v>
      </c>
      <c r="AL2752" s="80" cm="1">
        <f t="array" ref="AL2752">IFERROR(INDEX($K:$Q,ROW(),MATCH(AL$3,$K$2:$Q$2,0))/12,0)</f>
        <v>0</v>
      </c>
      <c r="AM2752" s="80" cm="1">
        <f t="array" ref="AM2752">IFERROR(INDEX($K:$Q,ROW(),MATCH(AM$3,$K$2:$Q$2,0))/12,0)</f>
        <v>0</v>
      </c>
      <c r="AN2752" s="80" cm="1">
        <f t="array" ref="AN2752">IFERROR(INDEX($K:$Q,ROW(),MATCH(AN$3,$K$2:$Q$2,0))/12,0)</f>
        <v>0</v>
      </c>
      <c r="AO2752" s="80" cm="1">
        <f t="array" ref="AO2752">IFERROR(INDEX($K:$Q,ROW(),MATCH(AO$3,$K$2:$Q$2,0))/12,0)</f>
        <v>0</v>
      </c>
      <c r="AP2752" s="80" cm="1">
        <f t="array" ref="AP2752">IFERROR(INDEX($K:$Q,ROW(),MATCH(AP$3,$K$2:$Q$2,0))/12,0)</f>
        <v>0</v>
      </c>
      <c r="AQ2752" s="80" cm="1">
        <f t="array" ref="AQ2752">IFERROR(INDEX($K:$Q,ROW(),MATCH(AQ$3,$K$2:$Q$2,0))/12,0)</f>
        <v>0</v>
      </c>
      <c r="AR2752" s="80" cm="1">
        <f t="array" ref="AR2752">IFERROR(INDEX($K:$Q,ROW(),MATCH(AR$3,$K$2:$Q$2,0))/12,0)</f>
        <v>0</v>
      </c>
      <c r="AS2752" s="80" cm="1">
        <f t="array" ref="AS2752">IFERROR(INDEX($K:$Q,ROW(),MATCH(AS$3,$K$2:$Q$2,0))/12,0)</f>
        <v>0</v>
      </c>
      <c r="AT2752" s="80" cm="1">
        <f t="array" ref="AT2752">IFERROR(INDEX($K:$Q,ROW(),MATCH(AT$3,$K$2:$Q$2,0))/12,0)</f>
        <v>0</v>
      </c>
      <c r="AU2752" s="80" cm="1">
        <f t="array" ref="AU2752">IFERROR(INDEX($K:$Q,ROW(),MATCH(AU$3,$K$2:$Q$2,0))/12,0)</f>
        <v>0</v>
      </c>
      <c r="AV2752" s="80" cm="1">
        <f t="array" ref="AV2752">IFERROR(INDEX($K:$Q,ROW(),MATCH(AV$3,$K$2:$Q$2,0))/12,0)</f>
        <v>0</v>
      </c>
      <c r="AW2752" s="80" cm="1">
        <f t="array" ref="AW2752">IFERROR(INDEX($K:$Q,ROW(),MATCH(AW$3,$K$2:$Q$2,0))/12,0)</f>
        <v>0</v>
      </c>
      <c r="AX2752" s="80" cm="1">
        <f t="array" ref="AX2752">IFERROR(INDEX($K:$Q,ROW(),MATCH(AX$3,$K$2:$Q$2,0))/12,0)</f>
        <v>0</v>
      </c>
      <c r="AY2752" s="80" cm="1">
        <f t="array" ref="AY2752">IFERROR(INDEX($K:$Q,ROW(),MATCH(AY$3,$K$2:$Q$2,0))/12,0)</f>
        <v>0</v>
      </c>
      <c r="AZ2752" s="80" cm="1">
        <f t="array" ref="AZ2752">IFERROR(INDEX($K:$Q,ROW(),MATCH(AZ$3,$K$2:$Q$2,0))/12,0)</f>
        <v>0</v>
      </c>
      <c r="BA2752" s="80" cm="1">
        <f t="array" ref="BA2752">IFERROR(INDEX($K:$Q,ROW(),MATCH(BA$3,$K$2:$Q$2,0))/12,0)</f>
        <v>0</v>
      </c>
      <c r="BB2752" s="80" cm="1">
        <f t="array" ref="BB2752">IFERROR(INDEX($K:$Q,ROW(),MATCH(BB$3,$K$2:$Q$2,0))/12,0)</f>
        <v>0</v>
      </c>
      <c r="BC2752" s="80" cm="1">
        <f t="array" ref="BC2752">IFERROR(INDEX($K:$Q,ROW(),MATCH(BC$3,$K$2:$Q$2,0))/12,0)</f>
        <v>0</v>
      </c>
      <c r="BD2752" s="80" cm="1">
        <f t="array" ref="BD2752">IFERROR(INDEX($K:$Q,ROW(),MATCH(BD$3,$K$2:$Q$2,0))/12,0)</f>
        <v>0</v>
      </c>
      <c r="BE2752" s="80" cm="1">
        <f t="array" ref="BE2752">IFERROR(INDEX($K:$Q,ROW(),MATCH(BE$3,$K$2:$Q$2,0))/12,0)</f>
        <v>0</v>
      </c>
      <c r="BF2752" s="80" cm="1">
        <f t="array" ref="BF2752">IFERROR(INDEX($K:$Q,ROW(),MATCH(BF$3,$K$2:$Q$2,0))/12,0)</f>
        <v>0</v>
      </c>
      <c r="BG2752" s="80" cm="1">
        <f t="array" ref="BG2752">IFERROR(INDEX($K:$Q,ROW(),MATCH(BG$3,$K$2:$Q$2,0))/12,0)</f>
        <v>0</v>
      </c>
      <c r="BH2752" s="80" cm="1">
        <f t="array" ref="BH2752">IFERROR(INDEX($K:$Q,ROW(),MATCH(BH$3,$K$2:$Q$2,0))/12,0)</f>
        <v>0</v>
      </c>
      <c r="BI2752" s="80" cm="1">
        <f t="array" ref="BI2752">IFERROR(INDEX($K:$Q,ROW(),MATCH(BI$3,$K$2:$Q$2,0))/12,0)</f>
        <v>0</v>
      </c>
      <c r="BJ2752" s="80" cm="1">
        <f t="array" ref="BJ2752">IFERROR(INDEX($K:$Q,ROW(),MATCH(BJ$3,$K$2:$Q$2,0))/12,0)</f>
        <v>0</v>
      </c>
      <c r="BK2752" s="80" cm="1">
        <f t="array" ref="BK2752">IFERROR(INDEX($K:$Q,ROW(),MATCH(BK$3,$K$2:$Q$2,0))/12,0)</f>
        <v>0</v>
      </c>
      <c r="BL2752" s="80" cm="1">
        <f t="array" ref="BL2752">IFERROR(INDEX($K:$Q,ROW(),MATCH(BL$3,$K$2:$Q$2,0))/12,0)</f>
        <v>0</v>
      </c>
      <c r="BM2752" s="80" cm="1">
        <f t="array" ref="BM2752">IFERROR(INDEX($K:$Q,ROW(),MATCH(BM$3,$K$2:$Q$2,0))/12,0)</f>
        <v>0</v>
      </c>
      <c r="BN2752" s="80" cm="1">
        <f t="array" ref="BN2752">IFERROR(INDEX($K:$Q,ROW(),MATCH(BN$3,$K$2:$Q$2,0))/12,0)</f>
        <v>0</v>
      </c>
      <c r="BO2752" s="80" cm="1">
        <f t="array" ref="BO2752">IFERROR(INDEX($K:$Q,ROW(),MATCH(BO$3,$K$2:$Q$2,0))/12,0)</f>
        <v>0</v>
      </c>
      <c r="BP2752" s="80" cm="1">
        <f t="array" ref="BP2752">IFERROR(INDEX($K:$Q,ROW(),MATCH(BP$3,$K$2:$Q$2,0))/12,0)</f>
        <v>0</v>
      </c>
      <c r="BQ2752" s="80" cm="1">
        <f t="array" ref="BQ2752">IFERROR(INDEX($K:$Q,ROW(),MATCH(BQ$3,$K$2:$Q$2,0))/12,0)</f>
        <v>0</v>
      </c>
      <c r="BR2752" s="80" cm="1">
        <f t="array" ref="BR2752">IFERROR(INDEX($K:$Q,ROW(),MATCH(BR$3,$K$2:$Q$2,0))/12,0)</f>
        <v>0</v>
      </c>
      <c r="BS2752" s="80" cm="1">
        <f t="array" ref="BS2752">IFERROR(INDEX($K:$Q,ROW(),MATCH(BS$3,$K$2:$Q$2,0))/12,0)</f>
        <v>0</v>
      </c>
      <c r="BT2752" s="80" cm="1">
        <f t="array" ref="BT2752">IFERROR(INDEX($K:$Q,ROW(),MATCH(BT$3,$K$2:$Q$2,0))/12,0)</f>
        <v>0</v>
      </c>
      <c r="BU2752" s="80" cm="1">
        <f t="array" ref="BU2752">IFERROR(INDEX($K:$Q,ROW(),MATCH(BU$3,$K$2:$Q$2,0))/12,0)</f>
        <v>0</v>
      </c>
      <c r="BV2752" s="80" cm="1">
        <f t="array" ref="BV2752">IFERROR(INDEX($K:$Q,ROW(),MATCH(BV$3,$K$2:$Q$2,0))/12,0)</f>
        <v>0</v>
      </c>
      <c r="BW2752" s="80" cm="1">
        <f t="array" ref="BW2752">IFERROR(INDEX($K:$Q,ROW(),MATCH(BW$3,$K$2:$Q$2,0))/12,0)</f>
        <v>0</v>
      </c>
      <c r="BX2752" s="80" cm="1">
        <f t="array" ref="BX2752">IFERROR(INDEX($K:$Q,ROW(),MATCH(BX$3,$K$2:$Q$2,0))/12,0)</f>
        <v>0</v>
      </c>
      <c r="BY2752" s="80" cm="1">
        <f t="array" ref="BY2752">IFERROR(INDEX($K:$Q,ROW(),MATCH(BY$3,$K$2:$Q$2,0))/12,0)</f>
        <v>0</v>
      </c>
      <c r="BZ2752" s="80" cm="1">
        <f t="array" ref="BZ2752">IFERROR(INDEX($K:$Q,ROW(),MATCH(BZ$3,$K$2:$Q$2,0))/12,0)</f>
        <v>0</v>
      </c>
      <c r="CA2752" s="80" cm="1">
        <f t="array" ref="CA2752">IFERROR(INDEX($K:$Q,ROW(),MATCH(CA$3,$K$2:$Q$2,0))/12,0)</f>
        <v>0</v>
      </c>
      <c r="CB2752" s="80" cm="1">
        <f t="array" ref="CB2752">IFERROR(INDEX($K:$Q,ROW(),MATCH(CB$3,$K$2:$Q$2,0))/12,0)</f>
        <v>0</v>
      </c>
      <c r="CC2752" s="80" cm="1">
        <f t="array" ref="CC2752">IFERROR(INDEX($K:$Q,ROW(),MATCH(CC$3,$K$2:$Q$2,0))/12,0)</f>
        <v>0</v>
      </c>
      <c r="CD2752" s="80" cm="1">
        <f t="array" ref="CD2752">IFERROR(INDEX($K:$Q,ROW(),MATCH(CD$3,$K$2:$Q$2,0))/12,0)</f>
        <v>0</v>
      </c>
      <c r="CE2752" s="80" cm="1">
        <f t="array" ref="CE2752">IFERROR(INDEX($K:$Q,ROW(),MATCH(CE$3,$K$2:$Q$2,0))/12,0)</f>
        <v>0</v>
      </c>
      <c r="CF2752" s="80" cm="1">
        <f t="array" ref="CF2752">IFERROR(INDEX($K:$Q,ROW(),MATCH(CF$3,$K$2:$Q$2,0))/12,0)</f>
        <v>0</v>
      </c>
      <c r="CG2752" s="80" cm="1">
        <f t="array" ref="CG2752">IFERROR(INDEX($K:$Q,ROW(),MATCH(CG$3,$K$2:$Q$2,0))/12,0)</f>
        <v>0</v>
      </c>
      <c r="CH2752" s="80" cm="1">
        <f t="array" ref="CH2752">IFERROR(INDEX($K:$Q,ROW(),MATCH(CH$3,$K$2:$Q$2,0))/12,0)</f>
        <v>0</v>
      </c>
      <c r="CI2752" s="80" cm="1">
        <f t="array" ref="CI2752">IFERROR(INDEX($K:$Q,ROW(),MATCH(CI$3,$K$2:$Q$2,0))/12,0)</f>
        <v>0</v>
      </c>
      <c r="CJ2752" s="80" cm="1">
        <f t="array" ref="CJ2752">IFERROR(INDEX($K:$Q,ROW(),MATCH(CJ$3,$K$2:$Q$2,0))/12,0)</f>
        <v>0</v>
      </c>
      <c r="CK2752" s="80" cm="1">
        <f t="array" ref="CK2752">IFERROR(INDEX($K:$Q,ROW(),MATCH(CK$3,$K$2:$Q$2,0))/12,0)</f>
        <v>0</v>
      </c>
      <c r="CL2752" s="80" cm="1">
        <f t="array" ref="CL2752">IFERROR(INDEX($K:$Q,ROW(),MATCH(CL$3,$K$2:$Q$2,0))/12,0)</f>
        <v>0</v>
      </c>
    </row>
    <row r="2753" spans="2:90" x14ac:dyDescent="0.4">
      <c r="B2753" s="152" t="str">
        <f>"Repayment - "&amp;SUBSTITUTE(B2743,":","")</f>
        <v>Repayment - Rolling fixed term loan - multiple borrowings w/ annual control</v>
      </c>
      <c r="D2753" t="s">
        <v>816</v>
      </c>
      <c r="E2753" t="s">
        <v>906</v>
      </c>
      <c r="G2753" t="str">
        <f t="shared" si="3662"/>
        <v/>
      </c>
      <c r="K2753" s="132">
        <f ca="1">SUMIF($3:$3,K$2,2753:2753)</f>
        <v>-8500</v>
      </c>
      <c r="L2753" s="132">
        <f ca="1">SUMIF($3:$3,L$2,2753:2753)</f>
        <v>-2500</v>
      </c>
      <c r="M2753" s="132">
        <f ca="1">SUMIF($3:$3,M$2,2753:2753)</f>
        <v>0</v>
      </c>
      <c r="N2753" s="132">
        <f ca="1">SUMIF($3:$3,N$2,2753:2753)</f>
        <v>0</v>
      </c>
      <c r="O2753" s="132">
        <f ca="1">SUMIF($3:$3,O$2,2753:2753)</f>
        <v>0</v>
      </c>
      <c r="P2753" s="132">
        <f ca="1">SUMIF($3:$3,P$2,2753:2753)</f>
        <v>0</v>
      </c>
      <c r="R2753" s="217"/>
      <c r="S2753" s="218">
        <f ca="1">-IF(COUNT($R2752:S2752)&lt;$H2745,0,OFFSET(S2752,0,-$H2745+1))-$J$2689*(COUNT(R2752:$S2752)=($H2745-$H2746+1))</f>
        <v>0</v>
      </c>
      <c r="T2753" s="218">
        <f ca="1">-IF(COUNT($R2752:T2752)&lt;$H2745,0,OFFSET(T2752,0,-$H2745+1))-$J$2689*(COUNT(S2752:$S2752)=($H2745-$H2746+1))</f>
        <v>0</v>
      </c>
      <c r="U2753" s="218">
        <f ca="1">-IF(COUNT($R2752:U2752)&lt;$H2745,0,OFFSET(U2752,0,-$H2745+1))-$J$2689*(COUNT($S2752:T2752)=($H2745-$H2746+1))</f>
        <v>-1000</v>
      </c>
      <c r="V2753" s="218">
        <f ca="1">-IF(COUNT($R2752:V2752)&lt;$H2745,0,OFFSET(V2752,0,-$H2745+1))-$J$2689*(COUNT($S2752:U2752)=($H2745-$H2746+1))</f>
        <v>-833.33333333333337</v>
      </c>
      <c r="W2753" s="218">
        <f ca="1">-IF(COUNT($R2752:W2752)&lt;$H2745,0,OFFSET(W2752,0,-$H2745+1))-$J$2689*(COUNT($S2752:V2752)=($H2745-$H2746+1))</f>
        <v>-833.33333333333337</v>
      </c>
      <c r="X2753" s="218">
        <f ca="1">-IF(COUNT($R2752:X2752)&lt;$H2745,0,OFFSET(X2752,0,-$H2745+1))-$J$2689*(COUNT($S2752:W2752)=($H2745-$H2746+1))</f>
        <v>-833.33333333333337</v>
      </c>
      <c r="Y2753" s="218">
        <f ca="1">-IF(COUNT($R2752:Y2752)&lt;$H2745,0,OFFSET(Y2752,0,-$H2745+1))-$J$2689*(COUNT($S2752:X2752)=($H2745-$H2746+1))</f>
        <v>-833.33333333333337</v>
      </c>
      <c r="Z2753" s="218">
        <f ca="1">-IF(COUNT($R2752:Z2752)&lt;$H2745,0,OFFSET(Z2752,0,-$H2745+1))-$J$2689*(COUNT($S2752:Y2752)=($H2745-$H2746+1))</f>
        <v>-833.33333333333337</v>
      </c>
      <c r="AA2753" s="218">
        <f ca="1">-IF(COUNT($R2752:AA2752)&lt;$H2745,0,OFFSET(AA2752,0,-$H2745+1))-$J$2689*(COUNT($S2752:Z2752)=($H2745-$H2746+1))</f>
        <v>-833.33333333333337</v>
      </c>
      <c r="AB2753" s="218">
        <f ca="1">-IF(COUNT($R2752:AB2752)&lt;$H2745,0,OFFSET(AB2752,0,-$H2745+1))-$J$2689*(COUNT($S2752:AA2752)=($H2745-$H2746+1))</f>
        <v>-833.33333333333337</v>
      </c>
      <c r="AC2753" s="218">
        <f ca="1">-IF(COUNT($R2752:AC2752)&lt;$H2745,0,OFFSET(AC2752,0,-$H2745+1))-$J$2689*(COUNT($S2752:AB2752)=($H2745-$H2746+1))</f>
        <v>-833.33333333333337</v>
      </c>
      <c r="AD2753" s="218">
        <f ca="1">-IF(COUNT($R2752:AD2752)&lt;$H2745,0,OFFSET(AD2752,0,-$H2745+1))-$J$2689*(COUNT($S2752:AC2752)=($H2745-$H2746+1))</f>
        <v>-833.33333333333337</v>
      </c>
      <c r="AE2753" s="218">
        <f ca="1">-IF(COUNT($R2752:AE2752)&lt;$H2745,0,OFFSET(AE2752,0,-$H2745+1))-$J$2689*(COUNT($S2752:AD2752)=($H2745-$H2746+1))</f>
        <v>-833.33333333333337</v>
      </c>
      <c r="AF2753" s="218">
        <f ca="1">-IF(COUNT($R2752:AF2752)&lt;$H2745,0,OFFSET(AF2752,0,-$H2745+1))-$J$2689*(COUNT($S2752:AE2752)=($H2745-$H2746+1))</f>
        <v>-833.33333333333337</v>
      </c>
      <c r="AG2753" s="218">
        <f ca="1">-IF(COUNT($R2752:AG2752)&lt;$H2745,0,OFFSET(AG2752,0,-$H2745+1))-$J$2689*(COUNT($S2752:AF2752)=($H2745-$H2746+1))</f>
        <v>-833.33333333333337</v>
      </c>
      <c r="AH2753" s="218">
        <f ca="1">-IF(COUNT($R2752:AH2752)&lt;$H2745,0,OFFSET(AH2752,0,-$H2745+1))-$J$2689*(COUNT($S2752:AG2752)=($H2745-$H2746+1))</f>
        <v>0</v>
      </c>
      <c r="AI2753" s="218">
        <f ca="1">-IF(COUNT($R2752:AI2752)&lt;$H2745,0,OFFSET(AI2752,0,-$H2745+1))-$J$2689*(COUNT($S2752:AH2752)=($H2745-$H2746+1))</f>
        <v>0</v>
      </c>
      <c r="AJ2753" s="218">
        <f ca="1">-IF(COUNT($R2752:AJ2752)&lt;$H2745,0,OFFSET(AJ2752,0,-$H2745+1))-$J$2689*(COUNT($S2752:AI2752)=($H2745-$H2746+1))</f>
        <v>0</v>
      </c>
      <c r="AK2753" s="218">
        <f ca="1">-IF(COUNT($R2752:AK2752)&lt;$H2745,0,OFFSET(AK2752,0,-$H2745+1))-$J$2689*(COUNT($S2752:AJ2752)=($H2745-$H2746+1))</f>
        <v>0</v>
      </c>
      <c r="AL2753" s="218">
        <f ca="1">-IF(COUNT($R2752:AL2752)&lt;$H2745,0,OFFSET(AL2752,0,-$H2745+1))-$J$2689*(COUNT($S2752:AK2752)=($H2745-$H2746+1))</f>
        <v>0</v>
      </c>
      <c r="AM2753" s="218">
        <f ca="1">-IF(COUNT($R2752:AM2752)&lt;$H2745,0,OFFSET(AM2752,0,-$H2745+1))-$J$2689*(COUNT($S2752:AL2752)=($H2745-$H2746+1))</f>
        <v>0</v>
      </c>
      <c r="AN2753" s="218">
        <f ca="1">-IF(COUNT($R2752:AN2752)&lt;$H2745,0,OFFSET(AN2752,0,-$H2745+1))-$J$2689*(COUNT($S2752:AM2752)=($H2745-$H2746+1))</f>
        <v>0</v>
      </c>
      <c r="AO2753" s="218">
        <f ca="1">-IF(COUNT($R2752:AO2752)&lt;$H2745,0,OFFSET(AO2752,0,-$H2745+1))-$J$2689*(COUNT($S2752:AN2752)=($H2745-$H2746+1))</f>
        <v>0</v>
      </c>
      <c r="AP2753" s="218">
        <f ca="1">-IF(COUNT($R2752:AP2752)&lt;$H2745,0,OFFSET(AP2752,0,-$H2745+1))-$J$2689*(COUNT($S2752:AO2752)=($H2745-$H2746+1))</f>
        <v>0</v>
      </c>
      <c r="AQ2753" s="218">
        <f ca="1">-IF(COUNT($R2752:AQ2752)&lt;$H2745,0,OFFSET(AQ2752,0,-$H2745+1))-$J$2689*(COUNT($S2752:AP2752)=($H2745-$H2746+1))</f>
        <v>0</v>
      </c>
      <c r="AR2753" s="218">
        <f ca="1">-IF(COUNT($R2752:AR2752)&lt;$H2745,0,OFFSET(AR2752,0,-$H2745+1))-$J$2689*(COUNT($S2752:AQ2752)=($H2745-$H2746+1))</f>
        <v>0</v>
      </c>
      <c r="AS2753" s="218">
        <f ca="1">-IF(COUNT($R2752:AS2752)&lt;$H2745,0,OFFSET(AS2752,0,-$H2745+1))-$J$2689*(COUNT($S2752:AR2752)=($H2745-$H2746+1))</f>
        <v>0</v>
      </c>
      <c r="AT2753" s="218">
        <f ca="1">-IF(COUNT($R2752:AT2752)&lt;$H2745,0,OFFSET(AT2752,0,-$H2745+1))-$J$2689*(COUNT($S2752:AS2752)=($H2745-$H2746+1))</f>
        <v>0</v>
      </c>
      <c r="AU2753" s="218">
        <f ca="1">-IF(COUNT($R2752:AU2752)&lt;$H2745,0,OFFSET(AU2752,0,-$H2745+1))-$J$2689*(COUNT($S2752:AT2752)=($H2745-$H2746+1))</f>
        <v>0</v>
      </c>
      <c r="AV2753" s="218">
        <f ca="1">-IF(COUNT($R2752:AV2752)&lt;$H2745,0,OFFSET(AV2752,0,-$H2745+1))-$J$2689*(COUNT($S2752:AU2752)=($H2745-$H2746+1))</f>
        <v>0</v>
      </c>
      <c r="AW2753" s="218">
        <f ca="1">-IF(COUNT($R2752:AW2752)&lt;$H2745,0,OFFSET(AW2752,0,-$H2745+1))-$J$2689*(COUNT($S2752:AV2752)=($H2745-$H2746+1))</f>
        <v>0</v>
      </c>
      <c r="AX2753" s="218">
        <f ca="1">-IF(COUNT($R2752:AX2752)&lt;$H2745,0,OFFSET(AX2752,0,-$H2745+1))-$J$2689*(COUNT($S2752:AW2752)=($H2745-$H2746+1))</f>
        <v>0</v>
      </c>
      <c r="AY2753" s="218">
        <f ca="1">-IF(COUNT($R2752:AY2752)&lt;$H2745,0,OFFSET(AY2752,0,-$H2745+1))-$J$2689*(COUNT($S2752:AX2752)=($H2745-$H2746+1))</f>
        <v>0</v>
      </c>
      <c r="AZ2753" s="218">
        <f ca="1">-IF(COUNT($R2752:AZ2752)&lt;$H2745,0,OFFSET(AZ2752,0,-$H2745+1))-$J$2689*(COUNT($S2752:AY2752)=($H2745-$H2746+1))</f>
        <v>0</v>
      </c>
      <c r="BA2753" s="218">
        <f ca="1">-IF(COUNT($R2752:BA2752)&lt;$H2745,0,OFFSET(BA2752,0,-$H2745+1))-$J$2689*(COUNT($S2752:AZ2752)=($H2745-$H2746+1))</f>
        <v>0</v>
      </c>
      <c r="BB2753" s="218">
        <f ca="1">-IF(COUNT($R2752:BB2752)&lt;$H2745,0,OFFSET(BB2752,0,-$H2745+1))-$J$2689*(COUNT($S2752:BA2752)=($H2745-$H2746+1))</f>
        <v>0</v>
      </c>
      <c r="BC2753" s="218">
        <f ca="1">-IF(COUNT($R2752:BC2752)&lt;$H2745,0,OFFSET(BC2752,0,-$H2745+1))-$J$2689*(COUNT($S2752:BB2752)=($H2745-$H2746+1))</f>
        <v>0</v>
      </c>
      <c r="BD2753" s="218">
        <f ca="1">-IF(COUNT($R2752:BD2752)&lt;$H2745,0,OFFSET(BD2752,0,-$H2745+1))-$J$2689*(COUNT($S2752:BC2752)=($H2745-$H2746+1))</f>
        <v>0</v>
      </c>
      <c r="BE2753" s="218">
        <f ca="1">-IF(COUNT($R2752:BE2752)&lt;$H2745,0,OFFSET(BE2752,0,-$H2745+1))-$J$2689*(COUNT($S2752:BD2752)=($H2745-$H2746+1))</f>
        <v>0</v>
      </c>
      <c r="BF2753" s="218">
        <f ca="1">-IF(COUNT($R2752:BF2752)&lt;$H2745,0,OFFSET(BF2752,0,-$H2745+1))-$J$2689*(COUNT($S2752:BE2752)=($H2745-$H2746+1))</f>
        <v>0</v>
      </c>
      <c r="BG2753" s="218">
        <f ca="1">-IF(COUNT($R2752:BG2752)&lt;$H2745,0,OFFSET(BG2752,0,-$H2745+1))-$J$2689*(COUNT($S2752:BF2752)=($H2745-$H2746+1))</f>
        <v>0</v>
      </c>
      <c r="BH2753" s="218">
        <f ca="1">-IF(COUNT($R2752:BH2752)&lt;$H2745,0,OFFSET(BH2752,0,-$H2745+1))-$J$2689*(COUNT($S2752:BG2752)=($H2745-$H2746+1))</f>
        <v>0</v>
      </c>
      <c r="BI2753" s="218">
        <f ca="1">-IF(COUNT($R2752:BI2752)&lt;$H2745,0,OFFSET(BI2752,0,-$H2745+1))-$J$2689*(COUNT($S2752:BH2752)=($H2745-$H2746+1))</f>
        <v>0</v>
      </c>
      <c r="BJ2753" s="218">
        <f ca="1">-IF(COUNT($R2752:BJ2752)&lt;$H2745,0,OFFSET(BJ2752,0,-$H2745+1))-$J$2689*(COUNT($S2752:BI2752)=($H2745-$H2746+1))</f>
        <v>0</v>
      </c>
      <c r="BK2753" s="218">
        <f ca="1">-IF(COUNT($R2752:BK2752)&lt;$H2745,0,OFFSET(BK2752,0,-$H2745+1))-$J$2689*(COUNT($S2752:BJ2752)=($H2745-$H2746+1))</f>
        <v>0</v>
      </c>
      <c r="BL2753" s="218">
        <f ca="1">-IF(COUNT($R2752:BL2752)&lt;$H2745,0,OFFSET(BL2752,0,-$H2745+1))-$J$2689*(COUNT($S2752:BK2752)=($H2745-$H2746+1))</f>
        <v>0</v>
      </c>
      <c r="BM2753" s="218">
        <f ca="1">-IF(COUNT($R2752:BM2752)&lt;$H2745,0,OFFSET(BM2752,0,-$H2745+1))-$J$2689*(COUNT($S2752:BL2752)=($H2745-$H2746+1))</f>
        <v>0</v>
      </c>
      <c r="BN2753" s="218">
        <f ca="1">-IF(COUNT($R2752:BN2752)&lt;$H2745,0,OFFSET(BN2752,0,-$H2745+1))-$J$2689*(COUNT($S2752:BM2752)=($H2745-$H2746+1))</f>
        <v>0</v>
      </c>
      <c r="BO2753" s="218">
        <f ca="1">-IF(COUNT($R2752:BO2752)&lt;$H2745,0,OFFSET(BO2752,0,-$H2745+1))-$J$2689*(COUNT($S2752:BN2752)=($H2745-$H2746+1))</f>
        <v>0</v>
      </c>
      <c r="BP2753" s="218">
        <f ca="1">-IF(COUNT($R2752:BP2752)&lt;$H2745,0,OFFSET(BP2752,0,-$H2745+1))-$J$2689*(COUNT($S2752:BO2752)=($H2745-$H2746+1))</f>
        <v>0</v>
      </c>
      <c r="BQ2753" s="218">
        <f ca="1">-IF(COUNT($R2752:BQ2752)&lt;$H2745,0,OFFSET(BQ2752,0,-$H2745+1))-$J$2689*(COUNT($S2752:BP2752)=($H2745-$H2746+1))</f>
        <v>0</v>
      </c>
      <c r="BR2753" s="218">
        <f ca="1">-IF(COUNT($R2752:BR2752)&lt;$H2745,0,OFFSET(BR2752,0,-$H2745+1))-$J$2689*(COUNT($S2752:BQ2752)=($H2745-$H2746+1))</f>
        <v>0</v>
      </c>
      <c r="BS2753" s="218">
        <f ca="1">-IF(COUNT($R2752:BS2752)&lt;$H2745,0,OFFSET(BS2752,0,-$H2745+1))-$J$2689*(COUNT($S2752:BR2752)=($H2745-$H2746+1))</f>
        <v>0</v>
      </c>
      <c r="BT2753" s="218">
        <f ca="1">-IF(COUNT($R2752:BT2752)&lt;$H2745,0,OFFSET(BT2752,0,-$H2745+1))-$J$2689*(COUNT($S2752:BS2752)=($H2745-$H2746+1))</f>
        <v>0</v>
      </c>
      <c r="BU2753" s="218">
        <f ca="1">-IF(COUNT($R2752:BU2752)&lt;$H2745,0,OFFSET(BU2752,0,-$H2745+1))-$J$2689*(COUNT($S2752:BT2752)=($H2745-$H2746+1))</f>
        <v>0</v>
      </c>
      <c r="BV2753" s="218">
        <f ca="1">-IF(COUNT($R2752:BV2752)&lt;$H2745,0,OFFSET(BV2752,0,-$H2745+1))-$J$2689*(COUNT($S2752:BU2752)=($H2745-$H2746+1))</f>
        <v>0</v>
      </c>
      <c r="BW2753" s="218">
        <f ca="1">-IF(COUNT($R2752:BW2752)&lt;$H2745,0,OFFSET(BW2752,0,-$H2745+1))-$J$2689*(COUNT($S2752:BV2752)=($H2745-$H2746+1))</f>
        <v>0</v>
      </c>
      <c r="BX2753" s="218">
        <f ca="1">-IF(COUNT($R2752:BX2752)&lt;$H2745,0,OFFSET(BX2752,0,-$H2745+1))-$J$2689*(COUNT($S2752:BW2752)=($H2745-$H2746+1))</f>
        <v>0</v>
      </c>
      <c r="BY2753" s="218">
        <f ca="1">-IF(COUNT($R2752:BY2752)&lt;$H2745,0,OFFSET(BY2752,0,-$H2745+1))-$J$2689*(COUNT($S2752:BX2752)=($H2745-$H2746+1))</f>
        <v>0</v>
      </c>
      <c r="BZ2753" s="218">
        <f ca="1">-IF(COUNT($R2752:BZ2752)&lt;$H2745,0,OFFSET(BZ2752,0,-$H2745+1))-$J$2689*(COUNT($S2752:BY2752)=($H2745-$H2746+1))</f>
        <v>0</v>
      </c>
      <c r="CA2753" s="218">
        <f ca="1">-IF(COUNT($R2752:CA2752)&lt;$H2745,0,OFFSET(CA2752,0,-$H2745+1))-$J$2689*(COUNT($S2752:BZ2752)=($H2745-$H2746+1))</f>
        <v>0</v>
      </c>
      <c r="CB2753" s="218">
        <f ca="1">-IF(COUNT($R2752:CB2752)&lt;$H2745,0,OFFSET(CB2752,0,-$H2745+1))-$J$2689*(COUNT($S2752:CA2752)=($H2745-$H2746+1))</f>
        <v>0</v>
      </c>
      <c r="CC2753" s="218">
        <f ca="1">-IF(COUNT($R2752:CC2752)&lt;$H2745,0,OFFSET(CC2752,0,-$H2745+1))-$J$2689*(COUNT($S2752:CB2752)=($H2745-$H2746+1))</f>
        <v>0</v>
      </c>
      <c r="CD2753" s="218">
        <f ca="1">-IF(COUNT($R2752:CD2752)&lt;$H2745,0,OFFSET(CD2752,0,-$H2745+1))-$J$2689*(COUNT($S2752:CC2752)=($H2745-$H2746+1))</f>
        <v>0</v>
      </c>
      <c r="CE2753" s="218">
        <f ca="1">-IF(COUNT($R2752:CE2752)&lt;$H2745,0,OFFSET(CE2752,0,-$H2745+1))-$J$2689*(COUNT($S2752:CD2752)=($H2745-$H2746+1))</f>
        <v>0</v>
      </c>
      <c r="CF2753" s="218">
        <f ca="1">-IF(COUNT($R2752:CF2752)&lt;$H2745,0,OFFSET(CF2752,0,-$H2745+1))-$J$2689*(COUNT($S2752:CE2752)=($H2745-$H2746+1))</f>
        <v>0</v>
      </c>
      <c r="CG2753" s="218">
        <f ca="1">-IF(COUNT($R2752:CG2752)&lt;$H2745,0,OFFSET(CG2752,0,-$H2745+1))-$J$2689*(COUNT($S2752:CF2752)=($H2745-$H2746+1))</f>
        <v>0</v>
      </c>
      <c r="CH2753" s="218">
        <f ca="1">-IF(COUNT($R2752:CH2752)&lt;$H2745,0,OFFSET(CH2752,0,-$H2745+1))-$J$2689*(COUNT($S2752:CG2752)=($H2745-$H2746+1))</f>
        <v>0</v>
      </c>
      <c r="CI2753" s="218">
        <f ca="1">-IF(COUNT($R2752:CI2752)&lt;$H2745,0,OFFSET(CI2752,0,-$H2745+1))-$J$2689*(COUNT($S2752:CH2752)=($H2745-$H2746+1))</f>
        <v>0</v>
      </c>
      <c r="CJ2753" s="218">
        <f ca="1">-IF(COUNT($R2752:CJ2752)&lt;$H2745,0,OFFSET(CJ2752,0,-$H2745+1))-$J$2689*(COUNT($S2752:CI2752)=($H2745-$H2746+1))</f>
        <v>0</v>
      </c>
      <c r="CK2753" s="218">
        <f ca="1">-IF(COUNT($R2752:CK2752)&lt;$H2745,0,OFFSET(CK2752,0,-$H2745+1))-$J$2689*(COUNT($S2752:CJ2752)=($H2745-$H2746+1))</f>
        <v>0</v>
      </c>
      <c r="CL2753" s="218">
        <f ca="1">-IF(COUNT($R2752:CL2752)&lt;$H2745,0,OFFSET(CL2752,0,-$H2745+1))-$J$2689*(COUNT($S2752:CK2752)=($H2745-$H2746+1))</f>
        <v>0</v>
      </c>
    </row>
    <row r="2754" spans="2:90" x14ac:dyDescent="0.4">
      <c r="B2754" s="121" t="str">
        <f>"Loan - "&amp;SUBSTITUTE(B2743,":","")</f>
        <v>Loan - Rolling fixed term loan - multiple borrowings w/ annual control</v>
      </c>
      <c r="C2754" t="s">
        <v>240</v>
      </c>
      <c r="D2754" t="s">
        <v>816</v>
      </c>
      <c r="E2754" t="s">
        <v>906</v>
      </c>
      <c r="G2754" t="str">
        <f t="shared" si="3662"/>
        <v/>
      </c>
      <c r="I2754" s="80"/>
      <c r="J2754" s="80"/>
      <c r="K2754" s="33">
        <f ca="1">SUMIF($4:$4,K$2,2754:2754)</f>
        <v>2500.0000000000005</v>
      </c>
      <c r="L2754" s="33">
        <f ca="1">SUMIF($4:$4,L$2,2754:2754)</f>
        <v>0</v>
      </c>
      <c r="M2754" s="33">
        <f ca="1">SUMIF($4:$4,M$2,2754:2754)</f>
        <v>0</v>
      </c>
      <c r="N2754" s="33">
        <f ca="1">SUMIF($4:$4,N$2,2754:2754)</f>
        <v>0</v>
      </c>
      <c r="O2754" s="33">
        <f ca="1">SUMIF($4:$4,O$2,2754:2754)</f>
        <v>0</v>
      </c>
      <c r="P2754" s="33">
        <f ca="1">SUMIF($4:$4,P$2,2754:2754)</f>
        <v>0</v>
      </c>
      <c r="R2754" s="53">
        <f ca="1">S2751</f>
        <v>1000</v>
      </c>
      <c r="S2754" s="91">
        <f t="shared" ref="S2754" ca="1" si="3666">SUM(S2751:S2753)</f>
        <v>1833.3333333333335</v>
      </c>
      <c r="T2754" s="91">
        <f t="shared" ref="T2754:AX2754" ca="1" si="3667">SUM(T2751:T2753)</f>
        <v>2666.666666666667</v>
      </c>
      <c r="U2754" s="91">
        <f t="shared" ca="1" si="3667"/>
        <v>2500.0000000000005</v>
      </c>
      <c r="V2754" s="91">
        <f t="shared" ca="1" si="3667"/>
        <v>2500.0000000000005</v>
      </c>
      <c r="W2754" s="91">
        <f t="shared" ca="1" si="3667"/>
        <v>2500.0000000000005</v>
      </c>
      <c r="X2754" s="91">
        <f t="shared" ca="1" si="3667"/>
        <v>2500.0000000000005</v>
      </c>
      <c r="Y2754" s="91">
        <f t="shared" ca="1" si="3667"/>
        <v>2500.0000000000005</v>
      </c>
      <c r="Z2754" s="91">
        <f t="shared" ca="1" si="3667"/>
        <v>2500.0000000000005</v>
      </c>
      <c r="AA2754" s="91">
        <f t="shared" ca="1" si="3667"/>
        <v>2500.0000000000005</v>
      </c>
      <c r="AB2754" s="91">
        <f t="shared" ca="1" si="3667"/>
        <v>2500.0000000000005</v>
      </c>
      <c r="AC2754" s="91">
        <f t="shared" ca="1" si="3667"/>
        <v>2500.0000000000005</v>
      </c>
      <c r="AD2754" s="91">
        <f t="shared" ca="1" si="3667"/>
        <v>2500.0000000000005</v>
      </c>
      <c r="AE2754" s="91">
        <f t="shared" ca="1" si="3667"/>
        <v>1666.666666666667</v>
      </c>
      <c r="AF2754" s="91">
        <f t="shared" ca="1" si="3667"/>
        <v>833.3333333333336</v>
      </c>
      <c r="AG2754" s="91">
        <f t="shared" ca="1" si="3667"/>
        <v>0</v>
      </c>
      <c r="AH2754" s="91">
        <f t="shared" ca="1" si="3667"/>
        <v>0</v>
      </c>
      <c r="AI2754" s="91">
        <f t="shared" ca="1" si="3667"/>
        <v>0</v>
      </c>
      <c r="AJ2754" s="91">
        <f t="shared" ca="1" si="3667"/>
        <v>0</v>
      </c>
      <c r="AK2754" s="91">
        <f t="shared" ca="1" si="3667"/>
        <v>0</v>
      </c>
      <c r="AL2754" s="91">
        <f t="shared" ca="1" si="3667"/>
        <v>0</v>
      </c>
      <c r="AM2754" s="91">
        <f t="shared" ca="1" si="3667"/>
        <v>0</v>
      </c>
      <c r="AN2754" s="91">
        <f t="shared" ca="1" si="3667"/>
        <v>0</v>
      </c>
      <c r="AO2754" s="91">
        <f t="shared" ca="1" si="3667"/>
        <v>0</v>
      </c>
      <c r="AP2754" s="91">
        <f t="shared" ca="1" si="3667"/>
        <v>0</v>
      </c>
      <c r="AQ2754" s="91">
        <f t="shared" ca="1" si="3667"/>
        <v>0</v>
      </c>
      <c r="AR2754" s="91">
        <f t="shared" ca="1" si="3667"/>
        <v>0</v>
      </c>
      <c r="AS2754" s="91">
        <f t="shared" ca="1" si="3667"/>
        <v>0</v>
      </c>
      <c r="AT2754" s="91">
        <f t="shared" ca="1" si="3667"/>
        <v>0</v>
      </c>
      <c r="AU2754" s="91">
        <f t="shared" ca="1" si="3667"/>
        <v>0</v>
      </c>
      <c r="AV2754" s="91">
        <f t="shared" ca="1" si="3667"/>
        <v>0</v>
      </c>
      <c r="AW2754" s="91">
        <f t="shared" ca="1" si="3667"/>
        <v>0</v>
      </c>
      <c r="AX2754" s="91">
        <f t="shared" ca="1" si="3667"/>
        <v>0</v>
      </c>
      <c r="AY2754" s="91">
        <f t="shared" ref="AY2754:CD2754" ca="1" si="3668">SUM(AY2751:AY2753)</f>
        <v>0</v>
      </c>
      <c r="AZ2754" s="91">
        <f t="shared" ca="1" si="3668"/>
        <v>0</v>
      </c>
      <c r="BA2754" s="91">
        <f t="shared" ca="1" si="3668"/>
        <v>0</v>
      </c>
      <c r="BB2754" s="91">
        <f t="shared" ca="1" si="3668"/>
        <v>0</v>
      </c>
      <c r="BC2754" s="91">
        <f t="shared" ca="1" si="3668"/>
        <v>0</v>
      </c>
      <c r="BD2754" s="91">
        <f t="shared" ca="1" si="3668"/>
        <v>0</v>
      </c>
      <c r="BE2754" s="91">
        <f t="shared" ca="1" si="3668"/>
        <v>0</v>
      </c>
      <c r="BF2754" s="91">
        <f t="shared" ca="1" si="3668"/>
        <v>0</v>
      </c>
      <c r="BG2754" s="91">
        <f t="shared" ca="1" si="3668"/>
        <v>0</v>
      </c>
      <c r="BH2754" s="91">
        <f t="shared" ca="1" si="3668"/>
        <v>0</v>
      </c>
      <c r="BI2754" s="91">
        <f t="shared" ca="1" si="3668"/>
        <v>0</v>
      </c>
      <c r="BJ2754" s="91">
        <f t="shared" ca="1" si="3668"/>
        <v>0</v>
      </c>
      <c r="BK2754" s="91">
        <f t="shared" ca="1" si="3668"/>
        <v>0</v>
      </c>
      <c r="BL2754" s="91">
        <f t="shared" ca="1" si="3668"/>
        <v>0</v>
      </c>
      <c r="BM2754" s="91">
        <f t="shared" ca="1" si="3668"/>
        <v>0</v>
      </c>
      <c r="BN2754" s="91">
        <f t="shared" ca="1" si="3668"/>
        <v>0</v>
      </c>
      <c r="BO2754" s="91">
        <f t="shared" ca="1" si="3668"/>
        <v>0</v>
      </c>
      <c r="BP2754" s="91">
        <f t="shared" ca="1" si="3668"/>
        <v>0</v>
      </c>
      <c r="BQ2754" s="91">
        <f t="shared" ca="1" si="3668"/>
        <v>0</v>
      </c>
      <c r="BR2754" s="91">
        <f t="shared" ca="1" si="3668"/>
        <v>0</v>
      </c>
      <c r="BS2754" s="91">
        <f t="shared" ca="1" si="3668"/>
        <v>0</v>
      </c>
      <c r="BT2754" s="91">
        <f t="shared" ca="1" si="3668"/>
        <v>0</v>
      </c>
      <c r="BU2754" s="91">
        <f t="shared" ca="1" si="3668"/>
        <v>0</v>
      </c>
      <c r="BV2754" s="91">
        <f t="shared" ca="1" si="3668"/>
        <v>0</v>
      </c>
      <c r="BW2754" s="91">
        <f t="shared" ca="1" si="3668"/>
        <v>0</v>
      </c>
      <c r="BX2754" s="91">
        <f t="shared" ca="1" si="3668"/>
        <v>0</v>
      </c>
      <c r="BY2754" s="91">
        <f t="shared" ca="1" si="3668"/>
        <v>0</v>
      </c>
      <c r="BZ2754" s="91">
        <f t="shared" ca="1" si="3668"/>
        <v>0</v>
      </c>
      <c r="CA2754" s="91">
        <f t="shared" ca="1" si="3668"/>
        <v>0</v>
      </c>
      <c r="CB2754" s="91">
        <f t="shared" ca="1" si="3668"/>
        <v>0</v>
      </c>
      <c r="CC2754" s="91">
        <f t="shared" ca="1" si="3668"/>
        <v>0</v>
      </c>
      <c r="CD2754" s="91">
        <f t="shared" ca="1" si="3668"/>
        <v>0</v>
      </c>
      <c r="CE2754" s="91">
        <f t="shared" ref="CE2754:CK2754" ca="1" si="3669">SUM(CE2751:CE2753)</f>
        <v>0</v>
      </c>
      <c r="CF2754" s="91">
        <f t="shared" ca="1" si="3669"/>
        <v>0</v>
      </c>
      <c r="CG2754" s="91">
        <f t="shared" ca="1" si="3669"/>
        <v>0</v>
      </c>
      <c r="CH2754" s="91">
        <f t="shared" ca="1" si="3669"/>
        <v>0</v>
      </c>
      <c r="CI2754" s="91">
        <f t="shared" ca="1" si="3669"/>
        <v>0</v>
      </c>
      <c r="CJ2754" s="91">
        <f t="shared" ca="1" si="3669"/>
        <v>0</v>
      </c>
      <c r="CK2754" s="91">
        <f t="shared" ca="1" si="3669"/>
        <v>0</v>
      </c>
      <c r="CL2754" s="91">
        <f t="shared" ref="CL2754" ca="1" si="3670">SUM(CL2751:CL2753)</f>
        <v>0</v>
      </c>
    </row>
    <row r="2755" spans="2:90" x14ac:dyDescent="0.4">
      <c r="B2755" s="120"/>
      <c r="D2755" t="s">
        <v>816</v>
      </c>
      <c r="E2755" t="s">
        <v>906</v>
      </c>
      <c r="G2755" t="str">
        <f t="shared" si="3662"/>
        <v/>
      </c>
      <c r="R2755"/>
      <c r="S2755" s="62"/>
      <c r="T2755" s="62"/>
      <c r="U2755" s="62"/>
      <c r="V2755" s="62"/>
      <c r="W2755" s="62"/>
      <c r="X2755" s="62"/>
      <c r="Y2755" s="62"/>
      <c r="Z2755" s="62"/>
      <c r="AA2755" s="62"/>
      <c r="AB2755" s="62"/>
      <c r="AC2755" s="62"/>
      <c r="AD2755" s="62"/>
      <c r="AE2755" s="62"/>
      <c r="AF2755" s="62"/>
      <c r="AG2755" s="62"/>
      <c r="AH2755" s="62"/>
      <c r="AI2755" s="62"/>
      <c r="AJ2755" s="62"/>
      <c r="AK2755" s="62"/>
      <c r="AL2755" s="62"/>
      <c r="AM2755" s="62"/>
      <c r="AN2755" s="62"/>
      <c r="AO2755" s="62"/>
      <c r="AP2755" s="62"/>
      <c r="AQ2755" s="62"/>
      <c r="AR2755" s="62"/>
      <c r="AS2755" s="62"/>
      <c r="AT2755" s="62"/>
      <c r="AU2755" s="62"/>
      <c r="AV2755" s="62"/>
      <c r="AW2755" s="62"/>
      <c r="AX2755" s="62"/>
      <c r="AY2755" s="62"/>
      <c r="AZ2755" s="62"/>
      <c r="BA2755" s="62"/>
      <c r="BB2755" s="62"/>
      <c r="BC2755" s="62"/>
      <c r="BD2755" s="62"/>
      <c r="BE2755" s="62"/>
      <c r="BF2755" s="62"/>
      <c r="BG2755" s="62"/>
      <c r="BH2755" s="62"/>
      <c r="BI2755" s="62"/>
      <c r="BJ2755" s="62"/>
      <c r="BK2755" s="62"/>
      <c r="BL2755" s="62"/>
      <c r="BM2755" s="62"/>
      <c r="BN2755" s="62"/>
      <c r="BO2755" s="62"/>
      <c r="BP2755" s="62"/>
      <c r="BQ2755" s="62"/>
      <c r="BR2755" s="62"/>
      <c r="BS2755" s="62"/>
      <c r="BT2755" s="62"/>
      <c r="BU2755" s="62"/>
      <c r="BV2755" s="62"/>
      <c r="BW2755" s="62"/>
      <c r="BX2755" s="62"/>
      <c r="BY2755" s="62"/>
      <c r="BZ2755" s="62"/>
      <c r="CA2755" s="62"/>
      <c r="CB2755" s="62"/>
      <c r="CC2755" s="62"/>
      <c r="CD2755" s="62"/>
      <c r="CE2755" s="62"/>
      <c r="CF2755" s="62"/>
      <c r="CG2755" s="62"/>
      <c r="CH2755" s="62"/>
      <c r="CI2755" s="62"/>
      <c r="CJ2755" s="62"/>
      <c r="CK2755" s="62"/>
      <c r="CL2755" s="62"/>
    </row>
    <row r="2756" spans="2:90" x14ac:dyDescent="0.4">
      <c r="B2756" s="121" t="str">
        <f>"Interest income - "&amp;SUBSTITUTE(B2743,":","")</f>
        <v>Interest income - Rolling fixed term loan - multiple borrowings w/ annual control</v>
      </c>
      <c r="C2756" t="s">
        <v>228</v>
      </c>
      <c r="D2756" t="s">
        <v>816</v>
      </c>
      <c r="E2756" t="s">
        <v>906</v>
      </c>
      <c r="G2756" t="str">
        <f t="shared" si="3662"/>
        <v/>
      </c>
      <c r="J2756" s="91">
        <f>SUMIF($5:$5,I$2,2754:2754)</f>
        <v>0</v>
      </c>
      <c r="K2756" s="28">
        <f ca="1">SUMIF($3:$3,K$2,2756:2756)</f>
        <v>316.66666666666669</v>
      </c>
      <c r="L2756" s="28">
        <f ca="1">SUMIF($3:$3,L$2,2756:2756)</f>
        <v>41.666666666666679</v>
      </c>
      <c r="M2756" s="28">
        <f ca="1">SUMIF($3:$3,M$2,2756:2756)</f>
        <v>0</v>
      </c>
      <c r="N2756" s="28">
        <f ca="1">SUMIF($3:$3,N$2,2756:2756)</f>
        <v>0</v>
      </c>
      <c r="O2756" s="28">
        <f ca="1">SUMIF($3:$3,O$2,2756:2756)</f>
        <v>0</v>
      </c>
      <c r="P2756" s="28">
        <f ca="1">SUMIF($3:$3,P$2,2756:2756)</f>
        <v>0</v>
      </c>
      <c r="R2756" s="27"/>
      <c r="S2756" s="91">
        <f t="shared" ref="S2756" ca="1" si="3671">SUM(S2750:S2752)*$H2747/12</f>
        <v>15.27777777777778</v>
      </c>
      <c r="T2756" s="91">
        <f t="shared" ref="T2756:AX2756" ca="1" si="3672">SUM(T2750:T2752)*$H2747/12</f>
        <v>22.222222222222225</v>
      </c>
      <c r="U2756" s="91">
        <f t="shared" ca="1" si="3672"/>
        <v>29.166666666666671</v>
      </c>
      <c r="V2756" s="91">
        <f t="shared" ca="1" si="3672"/>
        <v>27.777777777777786</v>
      </c>
      <c r="W2756" s="91">
        <f t="shared" ca="1" si="3672"/>
        <v>27.777777777777786</v>
      </c>
      <c r="X2756" s="91">
        <f t="shared" ca="1" si="3672"/>
        <v>27.777777777777786</v>
      </c>
      <c r="Y2756" s="91">
        <f t="shared" ca="1" si="3672"/>
        <v>27.777777777777786</v>
      </c>
      <c r="Z2756" s="91">
        <f t="shared" ca="1" si="3672"/>
        <v>27.777777777777786</v>
      </c>
      <c r="AA2756" s="91">
        <f t="shared" ca="1" si="3672"/>
        <v>27.777777777777786</v>
      </c>
      <c r="AB2756" s="91">
        <f t="shared" ca="1" si="3672"/>
        <v>27.777777777777786</v>
      </c>
      <c r="AC2756" s="91">
        <f t="shared" ca="1" si="3672"/>
        <v>27.777777777777786</v>
      </c>
      <c r="AD2756" s="91">
        <f t="shared" ca="1" si="3672"/>
        <v>27.777777777777786</v>
      </c>
      <c r="AE2756" s="91">
        <f t="shared" ca="1" si="3672"/>
        <v>20.833333333333339</v>
      </c>
      <c r="AF2756" s="91">
        <f t="shared" ca="1" si="3672"/>
        <v>13.888888888888893</v>
      </c>
      <c r="AG2756" s="91">
        <f t="shared" ca="1" si="3672"/>
        <v>6.9444444444444473</v>
      </c>
      <c r="AH2756" s="91">
        <f t="shared" ca="1" si="3672"/>
        <v>0</v>
      </c>
      <c r="AI2756" s="91">
        <f t="shared" ca="1" si="3672"/>
        <v>0</v>
      </c>
      <c r="AJ2756" s="91">
        <f t="shared" ca="1" si="3672"/>
        <v>0</v>
      </c>
      <c r="AK2756" s="91">
        <f t="shared" ca="1" si="3672"/>
        <v>0</v>
      </c>
      <c r="AL2756" s="91">
        <f t="shared" ca="1" si="3672"/>
        <v>0</v>
      </c>
      <c r="AM2756" s="91">
        <f t="shared" ca="1" si="3672"/>
        <v>0</v>
      </c>
      <c r="AN2756" s="91">
        <f t="shared" ca="1" si="3672"/>
        <v>0</v>
      </c>
      <c r="AO2756" s="91">
        <f t="shared" ca="1" si="3672"/>
        <v>0</v>
      </c>
      <c r="AP2756" s="91">
        <f t="shared" ca="1" si="3672"/>
        <v>0</v>
      </c>
      <c r="AQ2756" s="91">
        <f t="shared" ca="1" si="3672"/>
        <v>0</v>
      </c>
      <c r="AR2756" s="91">
        <f t="shared" ca="1" si="3672"/>
        <v>0</v>
      </c>
      <c r="AS2756" s="91">
        <f t="shared" ca="1" si="3672"/>
        <v>0</v>
      </c>
      <c r="AT2756" s="91">
        <f t="shared" ca="1" si="3672"/>
        <v>0</v>
      </c>
      <c r="AU2756" s="91">
        <f t="shared" ca="1" si="3672"/>
        <v>0</v>
      </c>
      <c r="AV2756" s="91">
        <f t="shared" ca="1" si="3672"/>
        <v>0</v>
      </c>
      <c r="AW2756" s="91">
        <f t="shared" ca="1" si="3672"/>
        <v>0</v>
      </c>
      <c r="AX2756" s="91">
        <f t="shared" ca="1" si="3672"/>
        <v>0</v>
      </c>
      <c r="AY2756" s="91">
        <f t="shared" ref="AY2756:CD2756" ca="1" si="3673">SUM(AY2750:AY2752)*$H2747/12</f>
        <v>0</v>
      </c>
      <c r="AZ2756" s="91">
        <f t="shared" ca="1" si="3673"/>
        <v>0</v>
      </c>
      <c r="BA2756" s="91">
        <f t="shared" ca="1" si="3673"/>
        <v>0</v>
      </c>
      <c r="BB2756" s="91">
        <f t="shared" ca="1" si="3673"/>
        <v>0</v>
      </c>
      <c r="BC2756" s="91">
        <f t="shared" ca="1" si="3673"/>
        <v>0</v>
      </c>
      <c r="BD2756" s="91">
        <f t="shared" ca="1" si="3673"/>
        <v>0</v>
      </c>
      <c r="BE2756" s="91">
        <f t="shared" ca="1" si="3673"/>
        <v>0</v>
      </c>
      <c r="BF2756" s="91">
        <f t="shared" ca="1" si="3673"/>
        <v>0</v>
      </c>
      <c r="BG2756" s="91">
        <f t="shared" ca="1" si="3673"/>
        <v>0</v>
      </c>
      <c r="BH2756" s="91">
        <f t="shared" ca="1" si="3673"/>
        <v>0</v>
      </c>
      <c r="BI2756" s="91">
        <f t="shared" ca="1" si="3673"/>
        <v>0</v>
      </c>
      <c r="BJ2756" s="91">
        <f t="shared" ca="1" si="3673"/>
        <v>0</v>
      </c>
      <c r="BK2756" s="91">
        <f t="shared" ca="1" si="3673"/>
        <v>0</v>
      </c>
      <c r="BL2756" s="91">
        <f t="shared" ca="1" si="3673"/>
        <v>0</v>
      </c>
      <c r="BM2756" s="91">
        <f t="shared" ca="1" si="3673"/>
        <v>0</v>
      </c>
      <c r="BN2756" s="91">
        <f t="shared" ca="1" si="3673"/>
        <v>0</v>
      </c>
      <c r="BO2756" s="91">
        <f t="shared" ca="1" si="3673"/>
        <v>0</v>
      </c>
      <c r="BP2756" s="91">
        <f t="shared" ca="1" si="3673"/>
        <v>0</v>
      </c>
      <c r="BQ2756" s="91">
        <f t="shared" ca="1" si="3673"/>
        <v>0</v>
      </c>
      <c r="BR2756" s="91">
        <f t="shared" ca="1" si="3673"/>
        <v>0</v>
      </c>
      <c r="BS2756" s="91">
        <f t="shared" ca="1" si="3673"/>
        <v>0</v>
      </c>
      <c r="BT2756" s="91">
        <f t="shared" ca="1" si="3673"/>
        <v>0</v>
      </c>
      <c r="BU2756" s="91">
        <f t="shared" ca="1" si="3673"/>
        <v>0</v>
      </c>
      <c r="BV2756" s="91">
        <f t="shared" ca="1" si="3673"/>
        <v>0</v>
      </c>
      <c r="BW2756" s="91">
        <f t="shared" ca="1" si="3673"/>
        <v>0</v>
      </c>
      <c r="BX2756" s="91">
        <f t="shared" ca="1" si="3673"/>
        <v>0</v>
      </c>
      <c r="BY2756" s="91">
        <f t="shared" ca="1" si="3673"/>
        <v>0</v>
      </c>
      <c r="BZ2756" s="91">
        <f t="shared" ca="1" si="3673"/>
        <v>0</v>
      </c>
      <c r="CA2756" s="91">
        <f t="shared" ca="1" si="3673"/>
        <v>0</v>
      </c>
      <c r="CB2756" s="91">
        <f t="shared" ca="1" si="3673"/>
        <v>0</v>
      </c>
      <c r="CC2756" s="91">
        <f t="shared" ca="1" si="3673"/>
        <v>0</v>
      </c>
      <c r="CD2756" s="91">
        <f t="shared" ca="1" si="3673"/>
        <v>0</v>
      </c>
      <c r="CE2756" s="91">
        <f t="shared" ref="CE2756" ca="1" si="3674">SUM(CE2750:CE2752)*$H2747/12</f>
        <v>0</v>
      </c>
      <c r="CF2756" s="91">
        <f t="shared" ref="CF2756:CL2756" ca="1" si="3675">SUM(CF2750:CF2752)*$H2747/12</f>
        <v>0</v>
      </c>
      <c r="CG2756" s="91">
        <f t="shared" ca="1" si="3675"/>
        <v>0</v>
      </c>
      <c r="CH2756" s="91">
        <f t="shared" ca="1" si="3675"/>
        <v>0</v>
      </c>
      <c r="CI2756" s="91">
        <f t="shared" ca="1" si="3675"/>
        <v>0</v>
      </c>
      <c r="CJ2756" s="91">
        <f t="shared" ca="1" si="3675"/>
        <v>0</v>
      </c>
      <c r="CK2756" s="91">
        <f t="shared" ca="1" si="3675"/>
        <v>0</v>
      </c>
      <c r="CL2756" s="91">
        <f t="shared" ca="1" si="3675"/>
        <v>0</v>
      </c>
    </row>
    <row r="2757" spans="2:90" x14ac:dyDescent="0.4">
      <c r="B2757" s="121"/>
      <c r="D2757" t="s">
        <v>816</v>
      </c>
      <c r="E2757" t="s">
        <v>906</v>
      </c>
      <c r="G2757" t="str">
        <f t="shared" si="3662"/>
        <v/>
      </c>
      <c r="J2757" s="91"/>
      <c r="K2757" s="28"/>
      <c r="L2757" s="28"/>
      <c r="M2757" s="28"/>
      <c r="N2757" s="28"/>
      <c r="O2757" s="28"/>
      <c r="P2757" s="28"/>
      <c r="Q2757" s="28"/>
      <c r="R2757" s="28"/>
      <c r="S2757" s="28"/>
      <c r="T2757" s="28"/>
      <c r="U2757" s="28"/>
      <c r="V2757" s="28"/>
      <c r="W2757" s="28"/>
      <c r="X2757" s="28"/>
      <c r="Y2757" s="28"/>
      <c r="Z2757" s="28"/>
      <c r="AA2757" s="28"/>
      <c r="AB2757" s="28"/>
      <c r="AC2757" s="28"/>
      <c r="AD2757" s="28"/>
      <c r="AE2757" s="28"/>
      <c r="AF2757" s="28"/>
      <c r="AG2757" s="28"/>
      <c r="AH2757" s="28"/>
      <c r="AI2757" s="28"/>
      <c r="AJ2757" s="28"/>
      <c r="AK2757" s="28"/>
      <c r="AL2757" s="28"/>
      <c r="AM2757" s="28"/>
      <c r="AN2757" s="28"/>
      <c r="AO2757" s="28"/>
      <c r="AP2757" s="28"/>
      <c r="AQ2757" s="28"/>
      <c r="AR2757" s="28"/>
      <c r="AS2757" s="28"/>
      <c r="AT2757" s="28"/>
      <c r="AU2757" s="28"/>
      <c r="AV2757" s="28"/>
      <c r="AW2757" s="28"/>
      <c r="AX2757" s="28"/>
      <c r="AY2757" s="28"/>
      <c r="AZ2757" s="28"/>
      <c r="BA2757" s="28"/>
      <c r="BB2757" s="28"/>
      <c r="BC2757" s="28"/>
      <c r="BD2757" s="28"/>
      <c r="BE2757" s="28"/>
      <c r="BF2757" s="28"/>
      <c r="BG2757" s="28"/>
      <c r="BH2757" s="28"/>
      <c r="BI2757" s="28"/>
      <c r="BJ2757" s="28"/>
      <c r="BK2757" s="28"/>
      <c r="BL2757" s="28"/>
      <c r="BM2757" s="28"/>
      <c r="BN2757" s="28"/>
      <c r="BO2757" s="28"/>
      <c r="BP2757" s="28"/>
      <c r="BQ2757" s="28"/>
      <c r="BR2757" s="28"/>
      <c r="BS2757" s="28"/>
      <c r="BT2757" s="28"/>
      <c r="BU2757" s="28"/>
      <c r="BV2757" s="28"/>
      <c r="BW2757" s="28"/>
      <c r="BX2757" s="28"/>
      <c r="BY2757" s="28"/>
      <c r="BZ2757" s="28"/>
      <c r="CA2757" s="28"/>
      <c r="CB2757" s="28"/>
      <c r="CC2757" s="28"/>
      <c r="CD2757" s="28"/>
      <c r="CE2757" s="28"/>
      <c r="CF2757" s="28"/>
      <c r="CG2757" s="28"/>
      <c r="CH2757" s="28"/>
      <c r="CI2757" s="28"/>
      <c r="CJ2757" s="28"/>
      <c r="CK2757" s="28"/>
      <c r="CL2757" s="28"/>
    </row>
    <row r="2758" spans="2:90" x14ac:dyDescent="0.4">
      <c r="B2758" s="122" t="s">
        <v>819</v>
      </c>
      <c r="D2758" t="s">
        <v>816</v>
      </c>
      <c r="E2758" t="s">
        <v>906</v>
      </c>
      <c r="G2758" t="str">
        <f t="shared" si="3662"/>
        <v/>
      </c>
      <c r="J2758" s="91"/>
      <c r="K2758" s="28"/>
      <c r="L2758" s="28"/>
      <c r="M2758" s="28"/>
      <c r="N2758" s="28"/>
      <c r="O2758" s="28"/>
      <c r="P2758" s="28"/>
      <c r="Q2758" s="28"/>
      <c r="R2758" s="28"/>
      <c r="S2758" s="28"/>
      <c r="T2758" s="28"/>
      <c r="U2758" s="28"/>
      <c r="V2758" s="28"/>
      <c r="W2758" s="28"/>
      <c r="X2758" s="28"/>
      <c r="Y2758" s="28"/>
      <c r="Z2758" s="28"/>
      <c r="AA2758" s="28"/>
      <c r="AB2758" s="28"/>
      <c r="AC2758" s="28"/>
      <c r="AD2758" s="28"/>
      <c r="AE2758" s="28"/>
      <c r="AF2758" s="28"/>
      <c r="AG2758" s="28"/>
      <c r="AH2758" s="28"/>
      <c r="AI2758" s="28"/>
      <c r="AJ2758" s="28"/>
      <c r="AK2758" s="28"/>
      <c r="AL2758" s="28"/>
      <c r="AM2758" s="28"/>
      <c r="AN2758" s="28"/>
      <c r="AO2758" s="28"/>
      <c r="AP2758" s="28"/>
      <c r="AQ2758" s="28"/>
      <c r="AR2758" s="28"/>
      <c r="AS2758" s="28"/>
      <c r="AT2758" s="28"/>
      <c r="AU2758" s="28"/>
      <c r="AV2758" s="28"/>
      <c r="AW2758" s="28"/>
      <c r="AX2758" s="28"/>
      <c r="AY2758" s="28"/>
      <c r="AZ2758" s="28"/>
      <c r="BA2758" s="28"/>
      <c r="BB2758" s="28"/>
      <c r="BC2758" s="28"/>
      <c r="BD2758" s="28"/>
      <c r="BE2758" s="28"/>
      <c r="BF2758" s="28"/>
      <c r="BG2758" s="28"/>
      <c r="BH2758" s="28"/>
      <c r="BI2758" s="28"/>
      <c r="BJ2758" s="28"/>
      <c r="BK2758" s="28"/>
      <c r="BL2758" s="28"/>
      <c r="BM2758" s="28"/>
      <c r="BN2758" s="28"/>
      <c r="BO2758" s="28"/>
      <c r="BP2758" s="28"/>
      <c r="BQ2758" s="28"/>
      <c r="BR2758" s="28"/>
      <c r="BS2758" s="28"/>
      <c r="BT2758" s="28"/>
      <c r="BU2758" s="28"/>
      <c r="BV2758" s="28"/>
      <c r="BW2758" s="28"/>
      <c r="BX2758" s="28"/>
      <c r="BY2758" s="28"/>
      <c r="BZ2758" s="28"/>
      <c r="CA2758" s="28"/>
      <c r="CB2758" s="28"/>
      <c r="CC2758" s="28"/>
      <c r="CD2758" s="28"/>
      <c r="CE2758" s="28"/>
      <c r="CF2758" s="28"/>
      <c r="CG2758" s="28"/>
      <c r="CH2758" s="28"/>
      <c r="CI2758" s="28"/>
      <c r="CJ2758" s="28"/>
      <c r="CK2758" s="28"/>
      <c r="CL2758" s="28"/>
    </row>
    <row r="2759" spans="2:90" x14ac:dyDescent="0.4">
      <c r="B2759" s="152" t="str">
        <f>"Loans issued - "&amp;SUBSTITUTE(B2743,":","")</f>
        <v>Loans issued - Rolling fixed term loan - multiple borrowings w/ annual control</v>
      </c>
      <c r="C2759" t="s">
        <v>235</v>
      </c>
      <c r="D2759" t="s">
        <v>816</v>
      </c>
      <c r="E2759" t="s">
        <v>906</v>
      </c>
      <c r="G2759" t="str">
        <f t="shared" si="3662"/>
        <v/>
      </c>
      <c r="J2759" s="91"/>
      <c r="K2759" s="53">
        <f>-K2752</f>
        <v>-10000</v>
      </c>
      <c r="L2759" s="53">
        <f t="shared" ref="L2759:P2759" si="3676">-L2752</f>
        <v>0</v>
      </c>
      <c r="M2759" s="53">
        <f t="shared" si="3676"/>
        <v>0</v>
      </c>
      <c r="N2759" s="53">
        <f t="shared" si="3676"/>
        <v>0</v>
      </c>
      <c r="O2759" s="53">
        <f t="shared" si="3676"/>
        <v>0</v>
      </c>
      <c r="P2759" s="53">
        <f t="shared" si="3676"/>
        <v>0</v>
      </c>
      <c r="Q2759" s="53"/>
      <c r="R2759" s="53">
        <f t="shared" ref="R2759:S2759" si="3677">-R2752</f>
        <v>-1000</v>
      </c>
      <c r="S2759" s="53">
        <f t="shared" si="3677"/>
        <v>-833.33333333333337</v>
      </c>
      <c r="T2759" s="53">
        <f t="shared" ref="T2759:AX2759" si="3678">-T2752</f>
        <v>-833.33333333333337</v>
      </c>
      <c r="U2759" s="53">
        <f t="shared" si="3678"/>
        <v>-833.33333333333337</v>
      </c>
      <c r="V2759" s="53">
        <f t="shared" si="3678"/>
        <v>-833.33333333333337</v>
      </c>
      <c r="W2759" s="53">
        <f t="shared" si="3678"/>
        <v>-833.33333333333337</v>
      </c>
      <c r="X2759" s="53">
        <f t="shared" si="3678"/>
        <v>-833.33333333333337</v>
      </c>
      <c r="Y2759" s="53">
        <f t="shared" si="3678"/>
        <v>-833.33333333333337</v>
      </c>
      <c r="Z2759" s="53">
        <f t="shared" si="3678"/>
        <v>-833.33333333333337</v>
      </c>
      <c r="AA2759" s="53">
        <f t="shared" si="3678"/>
        <v>-833.33333333333337</v>
      </c>
      <c r="AB2759" s="53">
        <f t="shared" si="3678"/>
        <v>-833.33333333333337</v>
      </c>
      <c r="AC2759" s="53">
        <f t="shared" si="3678"/>
        <v>-833.33333333333337</v>
      </c>
      <c r="AD2759" s="53">
        <f t="shared" si="3678"/>
        <v>-833.33333333333337</v>
      </c>
      <c r="AE2759" s="53">
        <f t="shared" si="3678"/>
        <v>0</v>
      </c>
      <c r="AF2759" s="53">
        <f t="shared" si="3678"/>
        <v>0</v>
      </c>
      <c r="AG2759" s="53">
        <f t="shared" si="3678"/>
        <v>0</v>
      </c>
      <c r="AH2759" s="53">
        <f t="shared" si="3678"/>
        <v>0</v>
      </c>
      <c r="AI2759" s="53">
        <f t="shared" si="3678"/>
        <v>0</v>
      </c>
      <c r="AJ2759" s="53">
        <f t="shared" si="3678"/>
        <v>0</v>
      </c>
      <c r="AK2759" s="53">
        <f t="shared" si="3678"/>
        <v>0</v>
      </c>
      <c r="AL2759" s="53">
        <f t="shared" si="3678"/>
        <v>0</v>
      </c>
      <c r="AM2759" s="53">
        <f t="shared" si="3678"/>
        <v>0</v>
      </c>
      <c r="AN2759" s="53">
        <f t="shared" si="3678"/>
        <v>0</v>
      </c>
      <c r="AO2759" s="53">
        <f t="shared" si="3678"/>
        <v>0</v>
      </c>
      <c r="AP2759" s="53">
        <f t="shared" si="3678"/>
        <v>0</v>
      </c>
      <c r="AQ2759" s="53">
        <f t="shared" si="3678"/>
        <v>0</v>
      </c>
      <c r="AR2759" s="53">
        <f t="shared" si="3678"/>
        <v>0</v>
      </c>
      <c r="AS2759" s="53">
        <f t="shared" si="3678"/>
        <v>0</v>
      </c>
      <c r="AT2759" s="53">
        <f t="shared" si="3678"/>
        <v>0</v>
      </c>
      <c r="AU2759" s="53">
        <f t="shared" si="3678"/>
        <v>0</v>
      </c>
      <c r="AV2759" s="53">
        <f t="shared" si="3678"/>
        <v>0</v>
      </c>
      <c r="AW2759" s="53">
        <f t="shared" si="3678"/>
        <v>0</v>
      </c>
      <c r="AX2759" s="53">
        <f t="shared" si="3678"/>
        <v>0</v>
      </c>
      <c r="AY2759" s="53">
        <f t="shared" ref="AY2759:CD2759" si="3679">-AY2752</f>
        <v>0</v>
      </c>
      <c r="AZ2759" s="53">
        <f t="shared" si="3679"/>
        <v>0</v>
      </c>
      <c r="BA2759" s="53">
        <f t="shared" si="3679"/>
        <v>0</v>
      </c>
      <c r="BB2759" s="53">
        <f t="shared" si="3679"/>
        <v>0</v>
      </c>
      <c r="BC2759" s="53">
        <f t="shared" si="3679"/>
        <v>0</v>
      </c>
      <c r="BD2759" s="53">
        <f t="shared" si="3679"/>
        <v>0</v>
      </c>
      <c r="BE2759" s="53">
        <f t="shared" si="3679"/>
        <v>0</v>
      </c>
      <c r="BF2759" s="53">
        <f t="shared" si="3679"/>
        <v>0</v>
      </c>
      <c r="BG2759" s="53">
        <f t="shared" si="3679"/>
        <v>0</v>
      </c>
      <c r="BH2759" s="53">
        <f t="shared" si="3679"/>
        <v>0</v>
      </c>
      <c r="BI2759" s="53">
        <f t="shared" si="3679"/>
        <v>0</v>
      </c>
      <c r="BJ2759" s="53">
        <f t="shared" si="3679"/>
        <v>0</v>
      </c>
      <c r="BK2759" s="53">
        <f t="shared" si="3679"/>
        <v>0</v>
      </c>
      <c r="BL2759" s="53">
        <f t="shared" si="3679"/>
        <v>0</v>
      </c>
      <c r="BM2759" s="53">
        <f t="shared" si="3679"/>
        <v>0</v>
      </c>
      <c r="BN2759" s="53">
        <f t="shared" si="3679"/>
        <v>0</v>
      </c>
      <c r="BO2759" s="53">
        <f t="shared" si="3679"/>
        <v>0</v>
      </c>
      <c r="BP2759" s="53">
        <f t="shared" si="3679"/>
        <v>0</v>
      </c>
      <c r="BQ2759" s="53">
        <f t="shared" si="3679"/>
        <v>0</v>
      </c>
      <c r="BR2759" s="53">
        <f t="shared" si="3679"/>
        <v>0</v>
      </c>
      <c r="BS2759" s="53">
        <f t="shared" si="3679"/>
        <v>0</v>
      </c>
      <c r="BT2759" s="53">
        <f t="shared" si="3679"/>
        <v>0</v>
      </c>
      <c r="BU2759" s="53">
        <f t="shared" si="3679"/>
        <v>0</v>
      </c>
      <c r="BV2759" s="53">
        <f t="shared" si="3679"/>
        <v>0</v>
      </c>
      <c r="BW2759" s="53">
        <f t="shared" si="3679"/>
        <v>0</v>
      </c>
      <c r="BX2759" s="53">
        <f t="shared" si="3679"/>
        <v>0</v>
      </c>
      <c r="BY2759" s="53">
        <f t="shared" si="3679"/>
        <v>0</v>
      </c>
      <c r="BZ2759" s="53">
        <f t="shared" si="3679"/>
        <v>0</v>
      </c>
      <c r="CA2759" s="53">
        <f t="shared" si="3679"/>
        <v>0</v>
      </c>
      <c r="CB2759" s="53">
        <f t="shared" si="3679"/>
        <v>0</v>
      </c>
      <c r="CC2759" s="53">
        <f t="shared" si="3679"/>
        <v>0</v>
      </c>
      <c r="CD2759" s="53">
        <f t="shared" si="3679"/>
        <v>0</v>
      </c>
      <c r="CE2759" s="53">
        <f t="shared" ref="CE2759:CK2759" si="3680">-CE2752</f>
        <v>0</v>
      </c>
      <c r="CF2759" s="53">
        <f t="shared" si="3680"/>
        <v>0</v>
      </c>
      <c r="CG2759" s="53">
        <f t="shared" si="3680"/>
        <v>0</v>
      </c>
      <c r="CH2759" s="53">
        <f t="shared" si="3680"/>
        <v>0</v>
      </c>
      <c r="CI2759" s="53">
        <f t="shared" si="3680"/>
        <v>0</v>
      </c>
      <c r="CJ2759" s="53">
        <f t="shared" si="3680"/>
        <v>0</v>
      </c>
      <c r="CK2759" s="53">
        <f t="shared" si="3680"/>
        <v>0</v>
      </c>
      <c r="CL2759" s="53">
        <f t="shared" ref="CL2759" si="3681">-CL2752</f>
        <v>0</v>
      </c>
    </row>
    <row r="2760" spans="2:90" x14ac:dyDescent="0.4">
      <c r="B2760" s="152" t="str">
        <f>"Loans repaid- "&amp;SUBSTITUTE(B2743,":","")</f>
        <v>Loans repaid- Rolling fixed term loan - multiple borrowings w/ annual control</v>
      </c>
      <c r="C2760" t="s">
        <v>235</v>
      </c>
      <c r="D2760" t="s">
        <v>816</v>
      </c>
      <c r="E2760" t="s">
        <v>906</v>
      </c>
      <c r="G2760" t="str">
        <f t="shared" si="3662"/>
        <v/>
      </c>
      <c r="J2760" s="91"/>
      <c r="K2760" s="53">
        <f ca="1">-K2753</f>
        <v>8500</v>
      </c>
      <c r="L2760" s="53">
        <f ca="1">-L2753</f>
        <v>2500</v>
      </c>
      <c r="M2760" s="53">
        <f ca="1">-M2753</f>
        <v>0</v>
      </c>
      <c r="N2760" s="53">
        <f ca="1">-N2753</f>
        <v>0</v>
      </c>
      <c r="O2760" s="53">
        <f ca="1">-O2753</f>
        <v>0</v>
      </c>
      <c r="P2760" s="53">
        <f ca="1">-P2753</f>
        <v>0</v>
      </c>
      <c r="Q2760" s="53"/>
      <c r="R2760" s="53">
        <f t="shared" ref="R2760:S2760" si="3682">-R2753</f>
        <v>0</v>
      </c>
      <c r="S2760" s="53">
        <f t="shared" ca="1" si="3682"/>
        <v>0</v>
      </c>
      <c r="T2760" s="53">
        <f t="shared" ref="T2760:AX2760" ca="1" si="3683">-T2753</f>
        <v>0</v>
      </c>
      <c r="U2760" s="53">
        <f t="shared" ca="1" si="3683"/>
        <v>1000</v>
      </c>
      <c r="V2760" s="53">
        <f t="shared" ca="1" si="3683"/>
        <v>833.33333333333337</v>
      </c>
      <c r="W2760" s="53">
        <f t="shared" ca="1" si="3683"/>
        <v>833.33333333333337</v>
      </c>
      <c r="X2760" s="53">
        <f t="shared" ca="1" si="3683"/>
        <v>833.33333333333337</v>
      </c>
      <c r="Y2760" s="53">
        <f t="shared" ca="1" si="3683"/>
        <v>833.33333333333337</v>
      </c>
      <c r="Z2760" s="53">
        <f t="shared" ca="1" si="3683"/>
        <v>833.33333333333337</v>
      </c>
      <c r="AA2760" s="53">
        <f t="shared" ca="1" si="3683"/>
        <v>833.33333333333337</v>
      </c>
      <c r="AB2760" s="53">
        <f t="shared" ca="1" si="3683"/>
        <v>833.33333333333337</v>
      </c>
      <c r="AC2760" s="53">
        <f t="shared" ca="1" si="3683"/>
        <v>833.33333333333337</v>
      </c>
      <c r="AD2760" s="53">
        <f t="shared" ca="1" si="3683"/>
        <v>833.33333333333337</v>
      </c>
      <c r="AE2760" s="53">
        <f t="shared" ca="1" si="3683"/>
        <v>833.33333333333337</v>
      </c>
      <c r="AF2760" s="53">
        <f t="shared" ca="1" si="3683"/>
        <v>833.33333333333337</v>
      </c>
      <c r="AG2760" s="53">
        <f t="shared" ca="1" si="3683"/>
        <v>833.33333333333337</v>
      </c>
      <c r="AH2760" s="53">
        <f t="shared" ca="1" si="3683"/>
        <v>0</v>
      </c>
      <c r="AI2760" s="53">
        <f t="shared" ca="1" si="3683"/>
        <v>0</v>
      </c>
      <c r="AJ2760" s="53">
        <f t="shared" ca="1" si="3683"/>
        <v>0</v>
      </c>
      <c r="AK2760" s="53">
        <f t="shared" ca="1" si="3683"/>
        <v>0</v>
      </c>
      <c r="AL2760" s="53">
        <f t="shared" ca="1" si="3683"/>
        <v>0</v>
      </c>
      <c r="AM2760" s="53">
        <f t="shared" ca="1" si="3683"/>
        <v>0</v>
      </c>
      <c r="AN2760" s="53">
        <f t="shared" ca="1" si="3683"/>
        <v>0</v>
      </c>
      <c r="AO2760" s="53">
        <f t="shared" ca="1" si="3683"/>
        <v>0</v>
      </c>
      <c r="AP2760" s="53">
        <f t="shared" ca="1" si="3683"/>
        <v>0</v>
      </c>
      <c r="AQ2760" s="53">
        <f t="shared" ca="1" si="3683"/>
        <v>0</v>
      </c>
      <c r="AR2760" s="53">
        <f t="shared" ca="1" si="3683"/>
        <v>0</v>
      </c>
      <c r="AS2760" s="53">
        <f t="shared" ca="1" si="3683"/>
        <v>0</v>
      </c>
      <c r="AT2760" s="53">
        <f t="shared" ca="1" si="3683"/>
        <v>0</v>
      </c>
      <c r="AU2760" s="53">
        <f t="shared" ca="1" si="3683"/>
        <v>0</v>
      </c>
      <c r="AV2760" s="53">
        <f t="shared" ca="1" si="3683"/>
        <v>0</v>
      </c>
      <c r="AW2760" s="53">
        <f t="shared" ca="1" si="3683"/>
        <v>0</v>
      </c>
      <c r="AX2760" s="53">
        <f t="shared" ca="1" si="3683"/>
        <v>0</v>
      </c>
      <c r="AY2760" s="53">
        <f t="shared" ref="AY2760:CD2760" ca="1" si="3684">-AY2753</f>
        <v>0</v>
      </c>
      <c r="AZ2760" s="53">
        <f t="shared" ca="1" si="3684"/>
        <v>0</v>
      </c>
      <c r="BA2760" s="53">
        <f t="shared" ca="1" si="3684"/>
        <v>0</v>
      </c>
      <c r="BB2760" s="53">
        <f t="shared" ca="1" si="3684"/>
        <v>0</v>
      </c>
      <c r="BC2760" s="53">
        <f t="shared" ca="1" si="3684"/>
        <v>0</v>
      </c>
      <c r="BD2760" s="53">
        <f t="shared" ca="1" si="3684"/>
        <v>0</v>
      </c>
      <c r="BE2760" s="53">
        <f t="shared" ca="1" si="3684"/>
        <v>0</v>
      </c>
      <c r="BF2760" s="53">
        <f t="shared" ca="1" si="3684"/>
        <v>0</v>
      </c>
      <c r="BG2760" s="53">
        <f t="shared" ca="1" si="3684"/>
        <v>0</v>
      </c>
      <c r="BH2760" s="53">
        <f t="shared" ca="1" si="3684"/>
        <v>0</v>
      </c>
      <c r="BI2760" s="53">
        <f t="shared" ca="1" si="3684"/>
        <v>0</v>
      </c>
      <c r="BJ2760" s="53">
        <f t="shared" ca="1" si="3684"/>
        <v>0</v>
      </c>
      <c r="BK2760" s="53">
        <f t="shared" ca="1" si="3684"/>
        <v>0</v>
      </c>
      <c r="BL2760" s="53">
        <f t="shared" ca="1" si="3684"/>
        <v>0</v>
      </c>
      <c r="BM2760" s="53">
        <f t="shared" ca="1" si="3684"/>
        <v>0</v>
      </c>
      <c r="BN2760" s="53">
        <f t="shared" ca="1" si="3684"/>
        <v>0</v>
      </c>
      <c r="BO2760" s="53">
        <f t="shared" ca="1" si="3684"/>
        <v>0</v>
      </c>
      <c r="BP2760" s="53">
        <f t="shared" ca="1" si="3684"/>
        <v>0</v>
      </c>
      <c r="BQ2760" s="53">
        <f t="shared" ca="1" si="3684"/>
        <v>0</v>
      </c>
      <c r="BR2760" s="53">
        <f t="shared" ca="1" si="3684"/>
        <v>0</v>
      </c>
      <c r="BS2760" s="53">
        <f t="shared" ca="1" si="3684"/>
        <v>0</v>
      </c>
      <c r="BT2760" s="53">
        <f t="shared" ca="1" si="3684"/>
        <v>0</v>
      </c>
      <c r="BU2760" s="53">
        <f t="shared" ca="1" si="3684"/>
        <v>0</v>
      </c>
      <c r="BV2760" s="53">
        <f t="shared" ca="1" si="3684"/>
        <v>0</v>
      </c>
      <c r="BW2760" s="53">
        <f t="shared" ca="1" si="3684"/>
        <v>0</v>
      </c>
      <c r="BX2760" s="53">
        <f t="shared" ca="1" si="3684"/>
        <v>0</v>
      </c>
      <c r="BY2760" s="53">
        <f t="shared" ca="1" si="3684"/>
        <v>0</v>
      </c>
      <c r="BZ2760" s="53">
        <f t="shared" ca="1" si="3684"/>
        <v>0</v>
      </c>
      <c r="CA2760" s="53">
        <f t="shared" ca="1" si="3684"/>
        <v>0</v>
      </c>
      <c r="CB2760" s="53">
        <f t="shared" ca="1" si="3684"/>
        <v>0</v>
      </c>
      <c r="CC2760" s="53">
        <f t="shared" ca="1" si="3684"/>
        <v>0</v>
      </c>
      <c r="CD2760" s="53">
        <f t="shared" ca="1" si="3684"/>
        <v>0</v>
      </c>
      <c r="CE2760" s="53">
        <f t="shared" ref="CE2760:CK2760" ca="1" si="3685">-CE2753</f>
        <v>0</v>
      </c>
      <c r="CF2760" s="53">
        <f t="shared" ca="1" si="3685"/>
        <v>0</v>
      </c>
      <c r="CG2760" s="53">
        <f t="shared" ca="1" si="3685"/>
        <v>0</v>
      </c>
      <c r="CH2760" s="53">
        <f t="shared" ca="1" si="3685"/>
        <v>0</v>
      </c>
      <c r="CI2760" s="53">
        <f t="shared" ca="1" si="3685"/>
        <v>0</v>
      </c>
      <c r="CJ2760" s="53">
        <f t="shared" ca="1" si="3685"/>
        <v>0</v>
      </c>
      <c r="CK2760" s="53">
        <f t="shared" ca="1" si="3685"/>
        <v>0</v>
      </c>
      <c r="CL2760" s="53">
        <f t="shared" ref="CL2760" ca="1" si="3686">-CL2753</f>
        <v>0</v>
      </c>
    </row>
    <row r="2761" spans="2:90" x14ac:dyDescent="0.4">
      <c r="B2761" s="152"/>
      <c r="D2761" t="s">
        <v>816</v>
      </c>
      <c r="E2761" t="s">
        <v>906</v>
      </c>
      <c r="G2761" t="str">
        <f t="shared" si="3662"/>
        <v/>
      </c>
      <c r="J2761" s="91"/>
      <c r="K2761" s="28"/>
      <c r="L2761" s="28"/>
      <c r="M2761" s="28"/>
      <c r="N2761" s="28"/>
      <c r="O2761" s="28"/>
      <c r="P2761" s="28"/>
      <c r="R2761" s="27"/>
      <c r="S2761" s="91"/>
      <c r="T2761" s="91"/>
      <c r="U2761" s="91"/>
      <c r="V2761" s="91"/>
      <c r="W2761" s="91"/>
      <c r="X2761" s="91"/>
      <c r="Y2761" s="91"/>
      <c r="Z2761" s="91"/>
      <c r="AA2761" s="91"/>
      <c r="AB2761" s="91"/>
      <c r="AC2761" s="91"/>
      <c r="AD2761" s="91"/>
      <c r="AE2761" s="91"/>
      <c r="AF2761" s="91"/>
      <c r="AG2761" s="91"/>
      <c r="AH2761" s="91"/>
      <c r="AI2761" s="91"/>
      <c r="AJ2761" s="91"/>
      <c r="AK2761" s="91"/>
      <c r="AL2761" s="91"/>
      <c r="AM2761" s="91"/>
      <c r="AN2761" s="91"/>
      <c r="AO2761" s="91"/>
      <c r="AP2761" s="91"/>
      <c r="AQ2761" s="91"/>
      <c r="AR2761" s="91"/>
      <c r="AS2761" s="91"/>
      <c r="AT2761" s="91"/>
      <c r="AU2761" s="91"/>
      <c r="AV2761" s="91"/>
      <c r="AW2761" s="91"/>
      <c r="AX2761" s="91"/>
      <c r="AY2761" s="91"/>
      <c r="AZ2761" s="91"/>
      <c r="BA2761" s="91"/>
      <c r="BB2761" s="91"/>
      <c r="BC2761" s="91"/>
      <c r="BD2761" s="91"/>
      <c r="BE2761" s="91"/>
      <c r="BF2761" s="91"/>
      <c r="BG2761" s="91"/>
      <c r="BH2761" s="91"/>
      <c r="BI2761" s="91"/>
      <c r="BJ2761" s="91"/>
      <c r="BK2761" s="91"/>
      <c r="BL2761" s="91"/>
      <c r="BM2761" s="91"/>
      <c r="BN2761" s="91"/>
      <c r="BO2761" s="91"/>
      <c r="BP2761" s="91"/>
      <c r="BQ2761" s="91"/>
      <c r="BR2761" s="91"/>
      <c r="BS2761" s="91"/>
      <c r="BT2761" s="91"/>
      <c r="BU2761" s="91"/>
      <c r="BV2761" s="91"/>
      <c r="BW2761" s="91"/>
      <c r="BX2761" s="91"/>
      <c r="BY2761" s="91"/>
      <c r="BZ2761" s="91"/>
      <c r="CA2761" s="91"/>
      <c r="CB2761" s="91"/>
      <c r="CC2761" s="91"/>
      <c r="CD2761" s="91"/>
      <c r="CE2761" s="91"/>
      <c r="CF2761" s="91"/>
      <c r="CG2761" s="91"/>
      <c r="CH2761" s="91"/>
      <c r="CI2761" s="91"/>
      <c r="CJ2761" s="91"/>
      <c r="CK2761" s="91"/>
      <c r="CL2761" s="91"/>
    </row>
    <row r="2762" spans="2:90" x14ac:dyDescent="0.4">
      <c r="B2762" s="130" t="str">
        <f>B2735</f>
        <v>(Primary label)</v>
      </c>
      <c r="C2762" s="27"/>
      <c r="D2762" s="27" t="s">
        <v>816</v>
      </c>
      <c r="E2762" s="27" t="s">
        <v>906</v>
      </c>
      <c r="F2762" s="27"/>
      <c r="G2762" s="27" t="s">
        <v>330</v>
      </c>
      <c r="H2762" s="27"/>
      <c r="I2762" s="78"/>
      <c r="J2762" s="78"/>
      <c r="K2762" s="33"/>
      <c r="L2762" s="33"/>
      <c r="M2762" s="33"/>
      <c r="N2762" s="33"/>
      <c r="O2762" s="33"/>
      <c r="P2762" s="33"/>
      <c r="R2762" s="33"/>
      <c r="S2762" s="77"/>
      <c r="T2762" s="77"/>
      <c r="U2762" s="77"/>
      <c r="V2762" s="77"/>
      <c r="W2762" s="77"/>
      <c r="X2762" s="77"/>
      <c r="Y2762" s="77"/>
      <c r="Z2762" s="77"/>
      <c r="AA2762" s="77"/>
      <c r="AB2762" s="77"/>
      <c r="AC2762" s="77"/>
      <c r="AD2762" s="77"/>
      <c r="AE2762" s="77"/>
      <c r="AF2762" s="77"/>
      <c r="AG2762" s="77"/>
      <c r="AH2762" s="77"/>
      <c r="AI2762" s="77"/>
      <c r="AJ2762" s="77"/>
      <c r="AK2762" s="77"/>
      <c r="AL2762" s="77"/>
      <c r="AM2762" s="77"/>
      <c r="AN2762" s="77"/>
      <c r="AO2762" s="77"/>
      <c r="AP2762" s="77"/>
      <c r="AQ2762" s="77"/>
      <c r="AR2762" s="77"/>
      <c r="AS2762" s="77"/>
      <c r="AT2762" s="77"/>
      <c r="AU2762" s="77"/>
      <c r="AV2762" s="77"/>
      <c r="AW2762" s="77"/>
      <c r="AX2762" s="77"/>
      <c r="AY2762" s="77"/>
      <c r="AZ2762" s="77"/>
      <c r="BA2762" s="77"/>
      <c r="BB2762" s="77"/>
      <c r="BC2762" s="77"/>
      <c r="BD2762" s="77"/>
      <c r="BE2762" s="77"/>
      <c r="BF2762" s="77"/>
      <c r="BG2762" s="77"/>
      <c r="BH2762" s="77"/>
      <c r="BI2762" s="77"/>
      <c r="BJ2762" s="77"/>
      <c r="BK2762" s="77"/>
      <c r="BL2762" s="77"/>
      <c r="BM2762" s="77"/>
      <c r="BN2762" s="77"/>
      <c r="BO2762" s="77"/>
      <c r="BP2762" s="77"/>
      <c r="BQ2762" s="77"/>
      <c r="BR2762" s="77"/>
      <c r="BS2762" s="77"/>
      <c r="BT2762" s="77"/>
      <c r="BU2762" s="77"/>
      <c r="BV2762" s="77"/>
      <c r="BW2762" s="77"/>
      <c r="BX2762" s="77"/>
      <c r="BY2762" s="77"/>
      <c r="BZ2762" s="77"/>
      <c r="CA2762" s="77"/>
      <c r="CB2762" s="77"/>
      <c r="CC2762" s="77"/>
      <c r="CD2762" s="77"/>
      <c r="CE2762" s="77"/>
      <c r="CF2762" s="77"/>
      <c r="CG2762" s="77"/>
      <c r="CH2762" s="77"/>
      <c r="CI2762" s="77"/>
      <c r="CJ2762" s="77"/>
      <c r="CK2762" s="77"/>
      <c r="CL2762" s="77"/>
    </row>
    <row r="2763" spans="2:90" x14ac:dyDescent="0.4">
      <c r="B2763" s="130" t="str">
        <f>B2736</f>
        <v>primary unit</v>
      </c>
      <c r="C2763" s="27"/>
      <c r="D2763" s="27" t="s">
        <v>816</v>
      </c>
      <c r="E2763" s="27" t="s">
        <v>906</v>
      </c>
      <c r="F2763" s="27"/>
      <c r="G2763" s="27" t="s">
        <v>330</v>
      </c>
      <c r="H2763" s="27"/>
      <c r="I2763" s="78"/>
      <c r="J2763" s="78"/>
      <c r="K2763" s="33"/>
      <c r="L2763" s="33"/>
      <c r="M2763" s="33"/>
      <c r="N2763" s="33"/>
      <c r="O2763" s="33"/>
      <c r="P2763" s="33"/>
      <c r="R2763" s="33"/>
      <c r="S2763" s="77"/>
      <c r="T2763" s="77"/>
      <c r="U2763" s="77"/>
      <c r="V2763" s="77"/>
      <c r="W2763" s="77"/>
      <c r="X2763" s="77"/>
      <c r="Y2763" s="77"/>
      <c r="Z2763" s="77"/>
      <c r="AA2763" s="77"/>
      <c r="AB2763" s="77"/>
      <c r="AC2763" s="77"/>
      <c r="AD2763" s="77"/>
      <c r="AE2763" s="77"/>
      <c r="AF2763" s="77"/>
      <c r="AG2763" s="77"/>
      <c r="AH2763" s="77"/>
      <c r="AI2763" s="77"/>
      <c r="AJ2763" s="77"/>
      <c r="AK2763" s="77"/>
      <c r="AL2763" s="77"/>
      <c r="AM2763" s="77"/>
      <c r="AN2763" s="77"/>
      <c r="AO2763" s="77"/>
      <c r="AP2763" s="77"/>
      <c r="AQ2763" s="77"/>
      <c r="AR2763" s="77"/>
      <c r="AS2763" s="77"/>
      <c r="AT2763" s="77"/>
      <c r="AU2763" s="77"/>
      <c r="AV2763" s="77"/>
      <c r="AW2763" s="77"/>
      <c r="AX2763" s="77"/>
      <c r="AY2763" s="77"/>
      <c r="AZ2763" s="77"/>
      <c r="BA2763" s="77"/>
      <c r="BB2763" s="77"/>
      <c r="BC2763" s="77"/>
      <c r="BD2763" s="77"/>
      <c r="BE2763" s="77"/>
      <c r="BF2763" s="77"/>
      <c r="BG2763" s="77"/>
      <c r="BH2763" s="77"/>
      <c r="BI2763" s="77"/>
      <c r="BJ2763" s="77"/>
      <c r="BK2763" s="77"/>
      <c r="BL2763" s="77"/>
      <c r="BM2763" s="77"/>
      <c r="BN2763" s="77"/>
      <c r="BO2763" s="77"/>
      <c r="BP2763" s="77"/>
      <c r="BQ2763" s="77"/>
      <c r="BR2763" s="77"/>
      <c r="BS2763" s="77"/>
      <c r="BT2763" s="77"/>
      <c r="BU2763" s="77"/>
      <c r="BV2763" s="77"/>
      <c r="BW2763" s="77"/>
      <c r="BX2763" s="77"/>
      <c r="BY2763" s="77"/>
      <c r="BZ2763" s="77"/>
      <c r="CA2763" s="77"/>
      <c r="CB2763" s="77"/>
      <c r="CC2763" s="77"/>
      <c r="CD2763" s="77"/>
      <c r="CE2763" s="77"/>
      <c r="CF2763" s="77"/>
      <c r="CG2763" s="77"/>
      <c r="CH2763" s="77"/>
      <c r="CI2763" s="77"/>
      <c r="CJ2763" s="77"/>
      <c r="CK2763" s="77"/>
      <c r="CL2763" s="77"/>
    </row>
    <row r="2764" spans="2:90" x14ac:dyDescent="0.4">
      <c r="B2764" s="130" t="str">
        <f>B2737</f>
        <v>Primary revenue driver</v>
      </c>
      <c r="D2764" t="s">
        <v>816</v>
      </c>
      <c r="E2764" t="s">
        <v>906</v>
      </c>
      <c r="G2764" t="s">
        <v>330</v>
      </c>
      <c r="K2764" s="53"/>
      <c r="L2764" s="53"/>
      <c r="M2764" s="53"/>
      <c r="N2764" s="53"/>
      <c r="O2764" s="53"/>
      <c r="P2764" s="53"/>
      <c r="R2764" s="24"/>
      <c r="S2764" s="172">
        <f t="shared" ref="S2764" si="3687">S2736</f>
        <v>0</v>
      </c>
      <c r="T2764" s="172">
        <f t="shared" ref="T2764:AX2764" si="3688">T2736</f>
        <v>0</v>
      </c>
      <c r="U2764" s="172">
        <f t="shared" si="3688"/>
        <v>0</v>
      </c>
      <c r="V2764" s="172">
        <f t="shared" si="3688"/>
        <v>0</v>
      </c>
      <c r="W2764" s="172">
        <f t="shared" si="3688"/>
        <v>0</v>
      </c>
      <c r="X2764" s="172">
        <f t="shared" si="3688"/>
        <v>0</v>
      </c>
      <c r="Y2764" s="172">
        <f t="shared" si="3688"/>
        <v>0</v>
      </c>
      <c r="Z2764" s="172">
        <f t="shared" si="3688"/>
        <v>0</v>
      </c>
      <c r="AA2764" s="172">
        <f t="shared" si="3688"/>
        <v>0</v>
      </c>
      <c r="AB2764" s="172">
        <f t="shared" si="3688"/>
        <v>0</v>
      </c>
      <c r="AC2764" s="172">
        <f t="shared" si="3688"/>
        <v>0</v>
      </c>
      <c r="AD2764" s="172">
        <f t="shared" si="3688"/>
        <v>0</v>
      </c>
      <c r="AE2764" s="172">
        <f t="shared" si="3688"/>
        <v>0</v>
      </c>
      <c r="AF2764" s="172">
        <f t="shared" si="3688"/>
        <v>0</v>
      </c>
      <c r="AG2764" s="172">
        <f t="shared" si="3688"/>
        <v>0</v>
      </c>
      <c r="AH2764" s="172">
        <f t="shared" si="3688"/>
        <v>0</v>
      </c>
      <c r="AI2764" s="172">
        <f t="shared" si="3688"/>
        <v>0</v>
      </c>
      <c r="AJ2764" s="172">
        <f t="shared" si="3688"/>
        <v>0</v>
      </c>
      <c r="AK2764" s="172">
        <f t="shared" si="3688"/>
        <v>0</v>
      </c>
      <c r="AL2764" s="172">
        <f t="shared" si="3688"/>
        <v>0</v>
      </c>
      <c r="AM2764" s="172">
        <f t="shared" si="3688"/>
        <v>0</v>
      </c>
      <c r="AN2764" s="172">
        <f t="shared" si="3688"/>
        <v>0</v>
      </c>
      <c r="AO2764" s="172">
        <f t="shared" si="3688"/>
        <v>0</v>
      </c>
      <c r="AP2764" s="172">
        <f t="shared" si="3688"/>
        <v>0</v>
      </c>
      <c r="AQ2764" s="172">
        <f t="shared" si="3688"/>
        <v>0</v>
      </c>
      <c r="AR2764" s="172">
        <f t="shared" si="3688"/>
        <v>0</v>
      </c>
      <c r="AS2764" s="172">
        <f t="shared" si="3688"/>
        <v>0</v>
      </c>
      <c r="AT2764" s="172">
        <f t="shared" si="3688"/>
        <v>0</v>
      </c>
      <c r="AU2764" s="172">
        <f t="shared" si="3688"/>
        <v>0</v>
      </c>
      <c r="AV2764" s="172">
        <f t="shared" si="3688"/>
        <v>0</v>
      </c>
      <c r="AW2764" s="172">
        <f t="shared" si="3688"/>
        <v>0</v>
      </c>
      <c r="AX2764" s="172">
        <f t="shared" si="3688"/>
        <v>0</v>
      </c>
      <c r="AY2764" s="172">
        <f t="shared" ref="AY2764:CD2764" si="3689">AY2736</f>
        <v>0</v>
      </c>
      <c r="AZ2764" s="172">
        <f t="shared" si="3689"/>
        <v>0</v>
      </c>
      <c r="BA2764" s="172">
        <f t="shared" si="3689"/>
        <v>0</v>
      </c>
      <c r="BB2764" s="172">
        <f t="shared" si="3689"/>
        <v>0</v>
      </c>
      <c r="BC2764" s="172">
        <f t="shared" si="3689"/>
        <v>0</v>
      </c>
      <c r="BD2764" s="172">
        <f t="shared" si="3689"/>
        <v>0</v>
      </c>
      <c r="BE2764" s="172">
        <f t="shared" si="3689"/>
        <v>0</v>
      </c>
      <c r="BF2764" s="172">
        <f t="shared" si="3689"/>
        <v>0</v>
      </c>
      <c r="BG2764" s="172">
        <f t="shared" si="3689"/>
        <v>0</v>
      </c>
      <c r="BH2764" s="172">
        <f t="shared" si="3689"/>
        <v>0</v>
      </c>
      <c r="BI2764" s="172">
        <f t="shared" si="3689"/>
        <v>0</v>
      </c>
      <c r="BJ2764" s="172">
        <f t="shared" si="3689"/>
        <v>0</v>
      </c>
      <c r="BK2764" s="172">
        <f t="shared" si="3689"/>
        <v>0</v>
      </c>
      <c r="BL2764" s="172">
        <f t="shared" si="3689"/>
        <v>0</v>
      </c>
      <c r="BM2764" s="172">
        <f t="shared" si="3689"/>
        <v>0</v>
      </c>
      <c r="BN2764" s="172">
        <f t="shared" si="3689"/>
        <v>0</v>
      </c>
      <c r="BO2764" s="172">
        <f t="shared" si="3689"/>
        <v>0</v>
      </c>
      <c r="BP2764" s="172">
        <f t="shared" si="3689"/>
        <v>0</v>
      </c>
      <c r="BQ2764" s="172">
        <f t="shared" si="3689"/>
        <v>0</v>
      </c>
      <c r="BR2764" s="172">
        <f t="shared" si="3689"/>
        <v>0</v>
      </c>
      <c r="BS2764" s="172">
        <f t="shared" si="3689"/>
        <v>0</v>
      </c>
      <c r="BT2764" s="172">
        <f t="shared" si="3689"/>
        <v>0</v>
      </c>
      <c r="BU2764" s="172">
        <f t="shared" si="3689"/>
        <v>0</v>
      </c>
      <c r="BV2764" s="172">
        <f t="shared" si="3689"/>
        <v>0</v>
      </c>
      <c r="BW2764" s="172">
        <f t="shared" si="3689"/>
        <v>0</v>
      </c>
      <c r="BX2764" s="172">
        <f t="shared" si="3689"/>
        <v>0</v>
      </c>
      <c r="BY2764" s="172">
        <f t="shared" si="3689"/>
        <v>0</v>
      </c>
      <c r="BZ2764" s="172">
        <f t="shared" si="3689"/>
        <v>0</v>
      </c>
      <c r="CA2764" s="172">
        <f t="shared" si="3689"/>
        <v>0</v>
      </c>
      <c r="CB2764" s="172">
        <f t="shared" si="3689"/>
        <v>0</v>
      </c>
      <c r="CC2764" s="172">
        <f t="shared" si="3689"/>
        <v>0</v>
      </c>
      <c r="CD2764" s="172">
        <f t="shared" si="3689"/>
        <v>0</v>
      </c>
      <c r="CE2764" s="172">
        <f t="shared" ref="CE2764:CK2764" si="3690">CE2736</f>
        <v>0</v>
      </c>
      <c r="CF2764" s="172">
        <f t="shared" si="3690"/>
        <v>0</v>
      </c>
      <c r="CG2764" s="172">
        <f t="shared" si="3690"/>
        <v>0</v>
      </c>
      <c r="CH2764" s="172">
        <f t="shared" si="3690"/>
        <v>0</v>
      </c>
      <c r="CI2764" s="172">
        <f t="shared" si="3690"/>
        <v>0</v>
      </c>
      <c r="CJ2764" s="172">
        <f t="shared" si="3690"/>
        <v>0</v>
      </c>
      <c r="CK2764" s="172">
        <f t="shared" si="3690"/>
        <v>0</v>
      </c>
      <c r="CL2764" s="172">
        <f t="shared" ref="CL2764" si="3691">CL2736</f>
        <v>0</v>
      </c>
    </row>
    <row r="2765" spans="2:90" x14ac:dyDescent="0.4">
      <c r="B2765" s="130" t="str">
        <f>B2738</f>
        <v>Primary volume driver</v>
      </c>
      <c r="C2765" s="12"/>
      <c r="D2765" s="12" t="s">
        <v>816</v>
      </c>
      <c r="E2765" s="12" t="s">
        <v>906</v>
      </c>
      <c r="F2765" s="12"/>
      <c r="G2765" s="12" t="s">
        <v>330</v>
      </c>
      <c r="H2765" s="12"/>
      <c r="I2765" s="60"/>
      <c r="J2765" s="60"/>
      <c r="K2765" s="15"/>
      <c r="L2765" s="15"/>
      <c r="M2765" s="15"/>
      <c r="N2765" s="15"/>
      <c r="O2765" s="15"/>
      <c r="P2765" s="15"/>
      <c r="R2765" s="15"/>
      <c r="S2765" s="172" t="str">
        <f t="shared" ref="S2765" si="3692">S2737</f>
        <v>S$12</v>
      </c>
      <c r="T2765" s="172" t="str">
        <f t="shared" ref="T2765:AX2765" si="3693">T2737</f>
        <v>T$12</v>
      </c>
      <c r="U2765" s="172" t="str">
        <f t="shared" si="3693"/>
        <v>U$12</v>
      </c>
      <c r="V2765" s="172" t="str">
        <f t="shared" si="3693"/>
        <v>V$12</v>
      </c>
      <c r="W2765" s="172" t="str">
        <f t="shared" si="3693"/>
        <v>W$12</v>
      </c>
      <c r="X2765" s="172" t="str">
        <f t="shared" si="3693"/>
        <v>X$12</v>
      </c>
      <c r="Y2765" s="172" t="str">
        <f t="shared" si="3693"/>
        <v>Y$12</v>
      </c>
      <c r="Z2765" s="172" t="str">
        <f t="shared" si="3693"/>
        <v>Z$12</v>
      </c>
      <c r="AA2765" s="172" t="str">
        <f t="shared" si="3693"/>
        <v>AA$12</v>
      </c>
      <c r="AB2765" s="172" t="str">
        <f t="shared" si="3693"/>
        <v>AB$12</v>
      </c>
      <c r="AC2765" s="172" t="str">
        <f t="shared" si="3693"/>
        <v>AC$12</v>
      </c>
      <c r="AD2765" s="172" t="str">
        <f t="shared" si="3693"/>
        <v>AD$12</v>
      </c>
      <c r="AE2765" s="172" t="str">
        <f t="shared" si="3693"/>
        <v>AE$12</v>
      </c>
      <c r="AF2765" s="172" t="str">
        <f t="shared" si="3693"/>
        <v>AF$12</v>
      </c>
      <c r="AG2765" s="172" t="str">
        <f t="shared" si="3693"/>
        <v>AG$12</v>
      </c>
      <c r="AH2765" s="172" t="str">
        <f t="shared" si="3693"/>
        <v>AH$12</v>
      </c>
      <c r="AI2765" s="172" t="str">
        <f t="shared" si="3693"/>
        <v>AI$12</v>
      </c>
      <c r="AJ2765" s="172" t="str">
        <f t="shared" si="3693"/>
        <v>AJ$12</v>
      </c>
      <c r="AK2765" s="172" t="str">
        <f t="shared" si="3693"/>
        <v>AK$12</v>
      </c>
      <c r="AL2765" s="172" t="str">
        <f t="shared" si="3693"/>
        <v>AL$12</v>
      </c>
      <c r="AM2765" s="172" t="str">
        <f t="shared" si="3693"/>
        <v>AM$12</v>
      </c>
      <c r="AN2765" s="172" t="str">
        <f t="shared" si="3693"/>
        <v>AN$12</v>
      </c>
      <c r="AO2765" s="172" t="str">
        <f t="shared" si="3693"/>
        <v>AO$12</v>
      </c>
      <c r="AP2765" s="172" t="str">
        <f t="shared" si="3693"/>
        <v>AP$12</v>
      </c>
      <c r="AQ2765" s="172" t="str">
        <f t="shared" si="3693"/>
        <v>AQ$12</v>
      </c>
      <c r="AR2765" s="172" t="str">
        <f t="shared" si="3693"/>
        <v>AR$12</v>
      </c>
      <c r="AS2765" s="172" t="str">
        <f t="shared" si="3693"/>
        <v>AS$12</v>
      </c>
      <c r="AT2765" s="172" t="str">
        <f t="shared" si="3693"/>
        <v>AT$12</v>
      </c>
      <c r="AU2765" s="172" t="str">
        <f t="shared" si="3693"/>
        <v>AU$12</v>
      </c>
      <c r="AV2765" s="172" t="str">
        <f t="shared" si="3693"/>
        <v>AV$12</v>
      </c>
      <c r="AW2765" s="172" t="str">
        <f t="shared" si="3693"/>
        <v>AW$12</v>
      </c>
      <c r="AX2765" s="172" t="str">
        <f t="shared" si="3693"/>
        <v>AX$12</v>
      </c>
      <c r="AY2765" s="172" t="str">
        <f t="shared" ref="AY2765:CD2765" si="3694">AY2737</f>
        <v>AY$12</v>
      </c>
      <c r="AZ2765" s="172" t="str">
        <f t="shared" si="3694"/>
        <v>AZ$12</v>
      </c>
      <c r="BA2765" s="172" t="str">
        <f t="shared" si="3694"/>
        <v>BA$12</v>
      </c>
      <c r="BB2765" s="172" t="str">
        <f t="shared" si="3694"/>
        <v>BB$12</v>
      </c>
      <c r="BC2765" s="172" t="str">
        <f t="shared" si="3694"/>
        <v>BC$12</v>
      </c>
      <c r="BD2765" s="172" t="str">
        <f t="shared" si="3694"/>
        <v>BD$12</v>
      </c>
      <c r="BE2765" s="172" t="str">
        <f t="shared" si="3694"/>
        <v>BE$12</v>
      </c>
      <c r="BF2765" s="172" t="str">
        <f t="shared" si="3694"/>
        <v>BF$12</v>
      </c>
      <c r="BG2765" s="172" t="str">
        <f t="shared" si="3694"/>
        <v>BG$12</v>
      </c>
      <c r="BH2765" s="172" t="str">
        <f t="shared" si="3694"/>
        <v>BH$12</v>
      </c>
      <c r="BI2765" s="172" t="str">
        <f t="shared" si="3694"/>
        <v>BI$12</v>
      </c>
      <c r="BJ2765" s="172" t="str">
        <f t="shared" si="3694"/>
        <v>BJ$12</v>
      </c>
      <c r="BK2765" s="172" t="str">
        <f t="shared" si="3694"/>
        <v>BK$12</v>
      </c>
      <c r="BL2765" s="172" t="str">
        <f t="shared" si="3694"/>
        <v>BL$12</v>
      </c>
      <c r="BM2765" s="172" t="str">
        <f t="shared" si="3694"/>
        <v>BM$12</v>
      </c>
      <c r="BN2765" s="172" t="str">
        <f t="shared" si="3694"/>
        <v>BN$12</v>
      </c>
      <c r="BO2765" s="172" t="str">
        <f t="shared" si="3694"/>
        <v>BO$12</v>
      </c>
      <c r="BP2765" s="172" t="str">
        <f t="shared" si="3694"/>
        <v>BP$12</v>
      </c>
      <c r="BQ2765" s="172" t="str">
        <f t="shared" si="3694"/>
        <v>BQ$12</v>
      </c>
      <c r="BR2765" s="172" t="str">
        <f t="shared" si="3694"/>
        <v>BR$12</v>
      </c>
      <c r="BS2765" s="172" t="str">
        <f t="shared" si="3694"/>
        <v>BS$12</v>
      </c>
      <c r="BT2765" s="172" t="str">
        <f t="shared" si="3694"/>
        <v>BT$12</v>
      </c>
      <c r="BU2765" s="172" t="str">
        <f t="shared" si="3694"/>
        <v>BU$12</v>
      </c>
      <c r="BV2765" s="172" t="str">
        <f t="shared" si="3694"/>
        <v>BV$12</v>
      </c>
      <c r="BW2765" s="172" t="str">
        <f t="shared" si="3694"/>
        <v>BW$12</v>
      </c>
      <c r="BX2765" s="172" t="str">
        <f t="shared" si="3694"/>
        <v>BX$12</v>
      </c>
      <c r="BY2765" s="172" t="str">
        <f t="shared" si="3694"/>
        <v>BY$12</v>
      </c>
      <c r="BZ2765" s="172" t="str">
        <f t="shared" si="3694"/>
        <v>BZ$12</v>
      </c>
      <c r="CA2765" s="172" t="str">
        <f t="shared" si="3694"/>
        <v>CA$12</v>
      </c>
      <c r="CB2765" s="172" t="str">
        <f t="shared" si="3694"/>
        <v>CB$12</v>
      </c>
      <c r="CC2765" s="172" t="str">
        <f t="shared" si="3694"/>
        <v>CC$12</v>
      </c>
      <c r="CD2765" s="172" t="str">
        <f t="shared" si="3694"/>
        <v>CD$12</v>
      </c>
      <c r="CE2765" s="172" t="str">
        <f t="shared" ref="CE2765:CK2765" si="3695">CE2737</f>
        <v>CE$12</v>
      </c>
      <c r="CF2765" s="172" t="str">
        <f t="shared" si="3695"/>
        <v>CF$12</v>
      </c>
      <c r="CG2765" s="172" t="str">
        <f t="shared" si="3695"/>
        <v>CG$12</v>
      </c>
      <c r="CH2765" s="172" t="str">
        <f t="shared" si="3695"/>
        <v>CH$12</v>
      </c>
      <c r="CI2765" s="172" t="str">
        <f t="shared" si="3695"/>
        <v>CI$12</v>
      </c>
      <c r="CJ2765" s="172" t="str">
        <f t="shared" si="3695"/>
        <v>CJ$12</v>
      </c>
      <c r="CK2765" s="172" t="str">
        <f t="shared" si="3695"/>
        <v>CK$12</v>
      </c>
      <c r="CL2765" s="172" t="str">
        <f t="shared" ref="CL2765" si="3696">CL2737</f>
        <v>CL$12</v>
      </c>
    </row>
    <row r="2766" spans="2:90" x14ac:dyDescent="0.4">
      <c r="B2766" s="184" t="str">
        <f>B2743</f>
        <v>Rolling fixed term loan - multiple borrowings w/ annual control:</v>
      </c>
      <c r="C2766" s="12"/>
      <c r="D2766" s="12" t="s">
        <v>816</v>
      </c>
      <c r="E2766" s="12" t="s">
        <v>906</v>
      </c>
      <c r="F2766" s="12"/>
      <c r="G2766" s="12" t="s">
        <v>330</v>
      </c>
      <c r="H2766" s="12"/>
      <c r="I2766" s="60"/>
      <c r="J2766" s="60"/>
      <c r="K2766" s="15"/>
      <c r="L2766" s="15"/>
      <c r="M2766" s="15"/>
      <c r="N2766" s="15"/>
      <c r="O2766" s="15"/>
      <c r="P2766" s="15"/>
      <c r="R2766" s="15"/>
      <c r="S2766" s="172" t="str">
        <f t="shared" ref="S2766" si="3697">S2738</f>
        <v>S$13</v>
      </c>
      <c r="T2766" s="172" t="str">
        <f t="shared" ref="T2766:AX2766" si="3698">T2738</f>
        <v>T$13</v>
      </c>
      <c r="U2766" s="172" t="str">
        <f t="shared" si="3698"/>
        <v>U$13</v>
      </c>
      <c r="V2766" s="172" t="str">
        <f t="shared" si="3698"/>
        <v>V$13</v>
      </c>
      <c r="W2766" s="172" t="str">
        <f t="shared" si="3698"/>
        <v>W$13</v>
      </c>
      <c r="X2766" s="172" t="str">
        <f t="shared" si="3698"/>
        <v>X$13</v>
      </c>
      <c r="Y2766" s="172" t="str">
        <f t="shared" si="3698"/>
        <v>Y$13</v>
      </c>
      <c r="Z2766" s="172" t="str">
        <f t="shared" si="3698"/>
        <v>Z$13</v>
      </c>
      <c r="AA2766" s="172" t="str">
        <f t="shared" si="3698"/>
        <v>AA$13</v>
      </c>
      <c r="AB2766" s="172" t="str">
        <f t="shared" si="3698"/>
        <v>AB$13</v>
      </c>
      <c r="AC2766" s="172" t="str">
        <f t="shared" si="3698"/>
        <v>AC$13</v>
      </c>
      <c r="AD2766" s="172" t="str">
        <f t="shared" si="3698"/>
        <v>AD$13</v>
      </c>
      <c r="AE2766" s="172" t="str">
        <f t="shared" si="3698"/>
        <v>AE$13</v>
      </c>
      <c r="AF2766" s="172" t="str">
        <f t="shared" si="3698"/>
        <v>AF$13</v>
      </c>
      <c r="AG2766" s="172" t="str">
        <f t="shared" si="3698"/>
        <v>AG$13</v>
      </c>
      <c r="AH2766" s="172" t="str">
        <f t="shared" si="3698"/>
        <v>AH$13</v>
      </c>
      <c r="AI2766" s="172" t="str">
        <f t="shared" si="3698"/>
        <v>AI$13</v>
      </c>
      <c r="AJ2766" s="172" t="str">
        <f t="shared" si="3698"/>
        <v>AJ$13</v>
      </c>
      <c r="AK2766" s="172" t="str">
        <f t="shared" si="3698"/>
        <v>AK$13</v>
      </c>
      <c r="AL2766" s="172" t="str">
        <f t="shared" si="3698"/>
        <v>AL$13</v>
      </c>
      <c r="AM2766" s="172" t="str">
        <f t="shared" si="3698"/>
        <v>AM$13</v>
      </c>
      <c r="AN2766" s="172" t="str">
        <f t="shared" si="3698"/>
        <v>AN$13</v>
      </c>
      <c r="AO2766" s="172" t="str">
        <f t="shared" si="3698"/>
        <v>AO$13</v>
      </c>
      <c r="AP2766" s="172" t="str">
        <f t="shared" si="3698"/>
        <v>AP$13</v>
      </c>
      <c r="AQ2766" s="172" t="str">
        <f t="shared" si="3698"/>
        <v>AQ$13</v>
      </c>
      <c r="AR2766" s="172" t="str">
        <f t="shared" si="3698"/>
        <v>AR$13</v>
      </c>
      <c r="AS2766" s="172" t="str">
        <f t="shared" si="3698"/>
        <v>AS$13</v>
      </c>
      <c r="AT2766" s="172" t="str">
        <f t="shared" si="3698"/>
        <v>AT$13</v>
      </c>
      <c r="AU2766" s="172" t="str">
        <f t="shared" si="3698"/>
        <v>AU$13</v>
      </c>
      <c r="AV2766" s="172" t="str">
        <f t="shared" si="3698"/>
        <v>AV$13</v>
      </c>
      <c r="AW2766" s="172" t="str">
        <f t="shared" si="3698"/>
        <v>AW$13</v>
      </c>
      <c r="AX2766" s="172" t="str">
        <f t="shared" si="3698"/>
        <v>AX$13</v>
      </c>
      <c r="AY2766" s="172" t="str">
        <f t="shared" ref="AY2766:CD2766" si="3699">AY2738</f>
        <v>AY$13</v>
      </c>
      <c r="AZ2766" s="172" t="str">
        <f t="shared" si="3699"/>
        <v>AZ$13</v>
      </c>
      <c r="BA2766" s="172" t="str">
        <f t="shared" si="3699"/>
        <v>BA$13</v>
      </c>
      <c r="BB2766" s="172" t="str">
        <f t="shared" si="3699"/>
        <v>BB$13</v>
      </c>
      <c r="BC2766" s="172" t="str">
        <f t="shared" si="3699"/>
        <v>BC$13</v>
      </c>
      <c r="BD2766" s="172" t="str">
        <f t="shared" si="3699"/>
        <v>BD$13</v>
      </c>
      <c r="BE2766" s="172" t="str">
        <f t="shared" si="3699"/>
        <v>BE$13</v>
      </c>
      <c r="BF2766" s="172" t="str">
        <f t="shared" si="3699"/>
        <v>BF$13</v>
      </c>
      <c r="BG2766" s="172" t="str">
        <f t="shared" si="3699"/>
        <v>BG$13</v>
      </c>
      <c r="BH2766" s="172" t="str">
        <f t="shared" si="3699"/>
        <v>BH$13</v>
      </c>
      <c r="BI2766" s="172" t="str">
        <f t="shared" si="3699"/>
        <v>BI$13</v>
      </c>
      <c r="BJ2766" s="172" t="str">
        <f t="shared" si="3699"/>
        <v>BJ$13</v>
      </c>
      <c r="BK2766" s="172" t="str">
        <f t="shared" si="3699"/>
        <v>BK$13</v>
      </c>
      <c r="BL2766" s="172" t="str">
        <f t="shared" si="3699"/>
        <v>BL$13</v>
      </c>
      <c r="BM2766" s="172" t="str">
        <f t="shared" si="3699"/>
        <v>BM$13</v>
      </c>
      <c r="BN2766" s="172" t="str">
        <f t="shared" si="3699"/>
        <v>BN$13</v>
      </c>
      <c r="BO2766" s="172" t="str">
        <f t="shared" si="3699"/>
        <v>BO$13</v>
      </c>
      <c r="BP2766" s="172" t="str">
        <f t="shared" si="3699"/>
        <v>BP$13</v>
      </c>
      <c r="BQ2766" s="172" t="str">
        <f t="shared" si="3699"/>
        <v>BQ$13</v>
      </c>
      <c r="BR2766" s="172" t="str">
        <f t="shared" si="3699"/>
        <v>BR$13</v>
      </c>
      <c r="BS2766" s="172" t="str">
        <f t="shared" si="3699"/>
        <v>BS$13</v>
      </c>
      <c r="BT2766" s="172" t="str">
        <f t="shared" si="3699"/>
        <v>BT$13</v>
      </c>
      <c r="BU2766" s="172" t="str">
        <f t="shared" si="3699"/>
        <v>BU$13</v>
      </c>
      <c r="BV2766" s="172" t="str">
        <f t="shared" si="3699"/>
        <v>BV$13</v>
      </c>
      <c r="BW2766" s="172" t="str">
        <f t="shared" si="3699"/>
        <v>BW$13</v>
      </c>
      <c r="BX2766" s="172" t="str">
        <f t="shared" si="3699"/>
        <v>BX$13</v>
      </c>
      <c r="BY2766" s="172" t="str">
        <f t="shared" si="3699"/>
        <v>BY$13</v>
      </c>
      <c r="BZ2766" s="172" t="str">
        <f t="shared" si="3699"/>
        <v>BZ$13</v>
      </c>
      <c r="CA2766" s="172" t="str">
        <f t="shared" si="3699"/>
        <v>CA$13</v>
      </c>
      <c r="CB2766" s="172" t="str">
        <f t="shared" si="3699"/>
        <v>CB$13</v>
      </c>
      <c r="CC2766" s="172" t="str">
        <f t="shared" si="3699"/>
        <v>CC$13</v>
      </c>
      <c r="CD2766" s="172" t="str">
        <f t="shared" si="3699"/>
        <v>CD$13</v>
      </c>
      <c r="CE2766" s="172" t="str">
        <f t="shared" ref="CE2766:CK2766" si="3700">CE2738</f>
        <v>CE$13</v>
      </c>
      <c r="CF2766" s="172" t="str">
        <f t="shared" si="3700"/>
        <v>CF$13</v>
      </c>
      <c r="CG2766" s="172" t="str">
        <f t="shared" si="3700"/>
        <v>CG$13</v>
      </c>
      <c r="CH2766" s="172" t="str">
        <f t="shared" si="3700"/>
        <v>CH$13</v>
      </c>
      <c r="CI2766" s="172" t="str">
        <f t="shared" si="3700"/>
        <v>CI$13</v>
      </c>
      <c r="CJ2766" s="172" t="str">
        <f t="shared" si="3700"/>
        <v>CJ$13</v>
      </c>
      <c r="CK2766" s="172" t="str">
        <f t="shared" si="3700"/>
        <v>CK$13</v>
      </c>
      <c r="CL2766" s="172" t="str">
        <f t="shared" ref="CL2766" si="3701">CL2738</f>
        <v>CL$13</v>
      </c>
    </row>
    <row r="2767" spans="2:90" x14ac:dyDescent="0.4">
      <c r="B2767" s="231" t="str">
        <f>IFERROR(SUBSTITUTE(TRIM(MID(B2743, SEARCH("-", B2743) + 1, LEN(B2743))),":",""),"no unit")</f>
        <v>multiple borrowings w/ annual control</v>
      </c>
      <c r="C2767" s="12"/>
      <c r="D2767" s="12" t="s">
        <v>816</v>
      </c>
      <c r="E2767" s="12" t="s">
        <v>906</v>
      </c>
      <c r="F2767" s="12"/>
      <c r="G2767" s="12" t="s">
        <v>330</v>
      </c>
      <c r="H2767" s="12"/>
      <c r="I2767" s="60"/>
      <c r="J2767" s="60"/>
      <c r="K2767" s="15"/>
      <c r="L2767" s="15"/>
      <c r="M2767" s="15"/>
      <c r="N2767" s="15"/>
      <c r="O2767" s="15"/>
      <c r="P2767" s="15"/>
      <c r="R2767" s="15"/>
      <c r="S2767" s="172"/>
      <c r="T2767" s="172"/>
      <c r="U2767" s="172"/>
      <c r="V2767" s="172"/>
      <c r="W2767" s="172"/>
      <c r="X2767" s="172"/>
      <c r="Y2767" s="172"/>
      <c r="Z2767" s="172"/>
      <c r="AA2767" s="172"/>
      <c r="AB2767" s="172"/>
      <c r="AC2767" s="172"/>
      <c r="AD2767" s="172"/>
      <c r="AE2767" s="172"/>
      <c r="AF2767" s="172"/>
      <c r="AG2767" s="172"/>
      <c r="AH2767" s="172"/>
      <c r="AI2767" s="172"/>
      <c r="AJ2767" s="172"/>
      <c r="AK2767" s="172"/>
      <c r="AL2767" s="172"/>
      <c r="AM2767" s="172"/>
      <c r="AN2767" s="172"/>
      <c r="AO2767" s="172"/>
      <c r="AP2767" s="172"/>
      <c r="AQ2767" s="172"/>
      <c r="AR2767" s="172"/>
      <c r="AS2767" s="172"/>
      <c r="AT2767" s="172"/>
      <c r="AU2767" s="172"/>
      <c r="AV2767" s="172"/>
      <c r="AW2767" s="172"/>
      <c r="AX2767" s="172"/>
      <c r="AY2767" s="172"/>
      <c r="AZ2767" s="172"/>
      <c r="BA2767" s="172"/>
      <c r="BB2767" s="172"/>
      <c r="BC2767" s="172"/>
      <c r="BD2767" s="172"/>
      <c r="BE2767" s="172"/>
      <c r="BF2767" s="172"/>
      <c r="BG2767" s="172"/>
      <c r="BH2767" s="172"/>
      <c r="BI2767" s="172"/>
      <c r="BJ2767" s="172"/>
      <c r="BK2767" s="172"/>
      <c r="BL2767" s="172"/>
      <c r="BM2767" s="172"/>
      <c r="BN2767" s="172"/>
      <c r="BO2767" s="172"/>
      <c r="BP2767" s="172"/>
      <c r="BQ2767" s="172"/>
      <c r="BR2767" s="172"/>
      <c r="BS2767" s="172"/>
      <c r="BT2767" s="172"/>
      <c r="BU2767" s="172"/>
      <c r="BV2767" s="172"/>
      <c r="BW2767" s="172"/>
      <c r="BX2767" s="172"/>
      <c r="BY2767" s="172"/>
      <c r="BZ2767" s="172"/>
      <c r="CA2767" s="172"/>
      <c r="CB2767" s="172"/>
      <c r="CC2767" s="172"/>
      <c r="CD2767" s="172"/>
      <c r="CE2767" s="172"/>
      <c r="CF2767" s="172"/>
      <c r="CG2767" s="172"/>
      <c r="CH2767" s="172"/>
      <c r="CI2767" s="172"/>
      <c r="CJ2767" s="172"/>
      <c r="CK2767" s="172"/>
      <c r="CL2767" s="172"/>
    </row>
    <row r="2768" spans="2:90" x14ac:dyDescent="0.4">
      <c r="B2768" s="184" t="str">
        <f>B2741</f>
        <v>Secondary revenue driver</v>
      </c>
      <c r="C2768" s="88"/>
      <c r="D2768" s="88" t="s">
        <v>816</v>
      </c>
      <c r="E2768" s="88" t="s">
        <v>906</v>
      </c>
      <c r="F2768" s="88"/>
      <c r="G2768" s="88" t="s">
        <v>330</v>
      </c>
      <c r="H2768" s="88"/>
      <c r="I2768" s="206"/>
      <c r="J2768" s="206"/>
      <c r="K2768" s="207"/>
      <c r="L2768" s="207"/>
      <c r="M2768" s="207"/>
      <c r="N2768" s="207"/>
      <c r="O2768" s="207"/>
      <c r="P2768" s="207"/>
      <c r="R2768" s="207"/>
      <c r="S2768" s="4" t="str">
        <f t="shared" ref="S2768" si="3702">ADDRESS(ROW(S2753),COLUMN(S2753),2)</f>
        <v>S$2753</v>
      </c>
      <c r="T2768" s="4" t="str">
        <f t="shared" ref="T2768:AX2768" si="3703">ADDRESS(ROW(T2753),COLUMN(T2753),2)</f>
        <v>T$2753</v>
      </c>
      <c r="U2768" s="4" t="str">
        <f t="shared" si="3703"/>
        <v>U$2753</v>
      </c>
      <c r="V2768" s="4" t="str">
        <f t="shared" si="3703"/>
        <v>V$2753</v>
      </c>
      <c r="W2768" s="4" t="str">
        <f t="shared" si="3703"/>
        <v>W$2753</v>
      </c>
      <c r="X2768" s="4" t="str">
        <f t="shared" si="3703"/>
        <v>X$2753</v>
      </c>
      <c r="Y2768" s="4" t="str">
        <f t="shared" si="3703"/>
        <v>Y$2753</v>
      </c>
      <c r="Z2768" s="4" t="str">
        <f t="shared" si="3703"/>
        <v>Z$2753</v>
      </c>
      <c r="AA2768" s="4" t="str">
        <f t="shared" si="3703"/>
        <v>AA$2753</v>
      </c>
      <c r="AB2768" s="4" t="str">
        <f t="shared" si="3703"/>
        <v>AB$2753</v>
      </c>
      <c r="AC2768" s="4" t="str">
        <f t="shared" si="3703"/>
        <v>AC$2753</v>
      </c>
      <c r="AD2768" s="4" t="str">
        <f t="shared" si="3703"/>
        <v>AD$2753</v>
      </c>
      <c r="AE2768" s="4" t="str">
        <f t="shared" si="3703"/>
        <v>AE$2753</v>
      </c>
      <c r="AF2768" s="4" t="str">
        <f t="shared" si="3703"/>
        <v>AF$2753</v>
      </c>
      <c r="AG2768" s="4" t="str">
        <f t="shared" si="3703"/>
        <v>AG$2753</v>
      </c>
      <c r="AH2768" s="4" t="str">
        <f t="shared" si="3703"/>
        <v>AH$2753</v>
      </c>
      <c r="AI2768" s="4" t="str">
        <f t="shared" si="3703"/>
        <v>AI$2753</v>
      </c>
      <c r="AJ2768" s="4" t="str">
        <f t="shared" si="3703"/>
        <v>AJ$2753</v>
      </c>
      <c r="AK2768" s="4" t="str">
        <f t="shared" si="3703"/>
        <v>AK$2753</v>
      </c>
      <c r="AL2768" s="4" t="str">
        <f t="shared" si="3703"/>
        <v>AL$2753</v>
      </c>
      <c r="AM2768" s="4" t="str">
        <f t="shared" si="3703"/>
        <v>AM$2753</v>
      </c>
      <c r="AN2768" s="4" t="str">
        <f t="shared" si="3703"/>
        <v>AN$2753</v>
      </c>
      <c r="AO2768" s="4" t="str">
        <f t="shared" si="3703"/>
        <v>AO$2753</v>
      </c>
      <c r="AP2768" s="4" t="str">
        <f t="shared" si="3703"/>
        <v>AP$2753</v>
      </c>
      <c r="AQ2768" s="4" t="str">
        <f t="shared" si="3703"/>
        <v>AQ$2753</v>
      </c>
      <c r="AR2768" s="4" t="str">
        <f t="shared" si="3703"/>
        <v>AR$2753</v>
      </c>
      <c r="AS2768" s="4" t="str">
        <f t="shared" si="3703"/>
        <v>AS$2753</v>
      </c>
      <c r="AT2768" s="4" t="str">
        <f t="shared" si="3703"/>
        <v>AT$2753</v>
      </c>
      <c r="AU2768" s="4" t="str">
        <f t="shared" si="3703"/>
        <v>AU$2753</v>
      </c>
      <c r="AV2768" s="4" t="str">
        <f t="shared" si="3703"/>
        <v>AV$2753</v>
      </c>
      <c r="AW2768" s="4" t="str">
        <f t="shared" si="3703"/>
        <v>AW$2753</v>
      </c>
      <c r="AX2768" s="4" t="str">
        <f t="shared" si="3703"/>
        <v>AX$2753</v>
      </c>
      <c r="AY2768" s="4" t="str">
        <f t="shared" ref="AY2768:CD2768" si="3704">ADDRESS(ROW(AY2753),COLUMN(AY2753),2)</f>
        <v>AY$2753</v>
      </c>
      <c r="AZ2768" s="4" t="str">
        <f t="shared" si="3704"/>
        <v>AZ$2753</v>
      </c>
      <c r="BA2768" s="4" t="str">
        <f t="shared" si="3704"/>
        <v>BA$2753</v>
      </c>
      <c r="BB2768" s="4" t="str">
        <f t="shared" si="3704"/>
        <v>BB$2753</v>
      </c>
      <c r="BC2768" s="4" t="str">
        <f t="shared" si="3704"/>
        <v>BC$2753</v>
      </c>
      <c r="BD2768" s="4" t="str">
        <f t="shared" si="3704"/>
        <v>BD$2753</v>
      </c>
      <c r="BE2768" s="4" t="str">
        <f t="shared" si="3704"/>
        <v>BE$2753</v>
      </c>
      <c r="BF2768" s="4" t="str">
        <f t="shared" si="3704"/>
        <v>BF$2753</v>
      </c>
      <c r="BG2768" s="4" t="str">
        <f t="shared" si="3704"/>
        <v>BG$2753</v>
      </c>
      <c r="BH2768" s="4" t="str">
        <f t="shared" si="3704"/>
        <v>BH$2753</v>
      </c>
      <c r="BI2768" s="4" t="str">
        <f t="shared" si="3704"/>
        <v>BI$2753</v>
      </c>
      <c r="BJ2768" s="4" t="str">
        <f t="shared" si="3704"/>
        <v>BJ$2753</v>
      </c>
      <c r="BK2768" s="4" t="str">
        <f t="shared" si="3704"/>
        <v>BK$2753</v>
      </c>
      <c r="BL2768" s="4" t="str">
        <f t="shared" si="3704"/>
        <v>BL$2753</v>
      </c>
      <c r="BM2768" s="4" t="str">
        <f t="shared" si="3704"/>
        <v>BM$2753</v>
      </c>
      <c r="BN2768" s="4" t="str">
        <f t="shared" si="3704"/>
        <v>BN$2753</v>
      </c>
      <c r="BO2768" s="4" t="str">
        <f t="shared" si="3704"/>
        <v>BO$2753</v>
      </c>
      <c r="BP2768" s="4" t="str">
        <f t="shared" si="3704"/>
        <v>BP$2753</v>
      </c>
      <c r="BQ2768" s="4" t="str">
        <f t="shared" si="3704"/>
        <v>BQ$2753</v>
      </c>
      <c r="BR2768" s="4" t="str">
        <f t="shared" si="3704"/>
        <v>BR$2753</v>
      </c>
      <c r="BS2768" s="4" t="str">
        <f t="shared" si="3704"/>
        <v>BS$2753</v>
      </c>
      <c r="BT2768" s="4" t="str">
        <f t="shared" si="3704"/>
        <v>BT$2753</v>
      </c>
      <c r="BU2768" s="4" t="str">
        <f t="shared" si="3704"/>
        <v>BU$2753</v>
      </c>
      <c r="BV2768" s="4" t="str">
        <f t="shared" si="3704"/>
        <v>BV$2753</v>
      </c>
      <c r="BW2768" s="4" t="str">
        <f t="shared" si="3704"/>
        <v>BW$2753</v>
      </c>
      <c r="BX2768" s="4" t="str">
        <f t="shared" si="3704"/>
        <v>BX$2753</v>
      </c>
      <c r="BY2768" s="4" t="str">
        <f t="shared" si="3704"/>
        <v>BY$2753</v>
      </c>
      <c r="BZ2768" s="4" t="str">
        <f t="shared" si="3704"/>
        <v>BZ$2753</v>
      </c>
      <c r="CA2768" s="4" t="str">
        <f t="shared" si="3704"/>
        <v>CA$2753</v>
      </c>
      <c r="CB2768" s="4" t="str">
        <f t="shared" si="3704"/>
        <v>CB$2753</v>
      </c>
      <c r="CC2768" s="4" t="str">
        <f t="shared" si="3704"/>
        <v>CC$2753</v>
      </c>
      <c r="CD2768" s="4" t="str">
        <f t="shared" si="3704"/>
        <v>CD$2753</v>
      </c>
      <c r="CE2768" s="4" t="str">
        <f t="shared" ref="CE2768:CK2768" si="3705">ADDRESS(ROW(CE2753),COLUMN(CE2753),2)</f>
        <v>CE$2753</v>
      </c>
      <c r="CF2768" s="4" t="str">
        <f t="shared" si="3705"/>
        <v>CF$2753</v>
      </c>
      <c r="CG2768" s="4" t="str">
        <f t="shared" si="3705"/>
        <v>CG$2753</v>
      </c>
      <c r="CH2768" s="4" t="str">
        <f t="shared" si="3705"/>
        <v>CH$2753</v>
      </c>
      <c r="CI2768" s="4" t="str">
        <f t="shared" si="3705"/>
        <v>CI$2753</v>
      </c>
      <c r="CJ2768" s="4" t="str">
        <f t="shared" si="3705"/>
        <v>CJ$2753</v>
      </c>
      <c r="CK2768" s="4" t="str">
        <f t="shared" si="3705"/>
        <v>CK$2753</v>
      </c>
      <c r="CL2768" s="4" t="str">
        <f t="shared" ref="CL2768" si="3706">ADDRESS(ROW(CL2753),COLUMN(CL2753),2)</f>
        <v>CL$2753</v>
      </c>
    </row>
    <row r="2769" spans="2:90" x14ac:dyDescent="0.4">
      <c r="B2769" s="130" t="str">
        <f>B2742</f>
        <v>Secondary volume driver</v>
      </c>
      <c r="C2769" s="12"/>
      <c r="D2769" s="12" t="s">
        <v>816</v>
      </c>
      <c r="E2769" s="12" t="s">
        <v>906</v>
      </c>
      <c r="F2769" s="12"/>
      <c r="G2769" s="12" t="s">
        <v>330</v>
      </c>
      <c r="H2769" s="12"/>
      <c r="I2769" s="60"/>
      <c r="J2769" s="60"/>
      <c r="K2769" s="15"/>
      <c r="L2769" s="15"/>
      <c r="M2769" s="15"/>
      <c r="N2769" s="15"/>
      <c r="O2769" s="15"/>
      <c r="P2769" s="15"/>
      <c r="R2769" s="15"/>
      <c r="S2769" s="172" t="str">
        <f t="shared" ref="S2769" si="3707">S2741</f>
        <v>S$14</v>
      </c>
      <c r="T2769" s="172" t="str">
        <f t="shared" ref="T2769:AX2769" si="3708">T2741</f>
        <v>T$14</v>
      </c>
      <c r="U2769" s="172" t="str">
        <f t="shared" si="3708"/>
        <v>U$14</v>
      </c>
      <c r="V2769" s="172" t="str">
        <f t="shared" si="3708"/>
        <v>V$14</v>
      </c>
      <c r="W2769" s="172" t="str">
        <f t="shared" si="3708"/>
        <v>W$14</v>
      </c>
      <c r="X2769" s="172" t="str">
        <f t="shared" si="3708"/>
        <v>X$14</v>
      </c>
      <c r="Y2769" s="172" t="str">
        <f t="shared" si="3708"/>
        <v>Y$14</v>
      </c>
      <c r="Z2769" s="172" t="str">
        <f t="shared" si="3708"/>
        <v>Z$14</v>
      </c>
      <c r="AA2769" s="172" t="str">
        <f t="shared" si="3708"/>
        <v>AA$14</v>
      </c>
      <c r="AB2769" s="172" t="str">
        <f t="shared" si="3708"/>
        <v>AB$14</v>
      </c>
      <c r="AC2769" s="172" t="str">
        <f t="shared" si="3708"/>
        <v>AC$14</v>
      </c>
      <c r="AD2769" s="172" t="str">
        <f t="shared" si="3708"/>
        <v>AD$14</v>
      </c>
      <c r="AE2769" s="172" t="str">
        <f t="shared" si="3708"/>
        <v>AE$14</v>
      </c>
      <c r="AF2769" s="172" t="str">
        <f t="shared" si="3708"/>
        <v>AF$14</v>
      </c>
      <c r="AG2769" s="172" t="str">
        <f t="shared" si="3708"/>
        <v>AG$14</v>
      </c>
      <c r="AH2769" s="172" t="str">
        <f t="shared" si="3708"/>
        <v>AH$14</v>
      </c>
      <c r="AI2769" s="172" t="str">
        <f t="shared" si="3708"/>
        <v>AI$14</v>
      </c>
      <c r="AJ2769" s="172" t="str">
        <f t="shared" si="3708"/>
        <v>AJ$14</v>
      </c>
      <c r="AK2769" s="172" t="str">
        <f t="shared" si="3708"/>
        <v>AK$14</v>
      </c>
      <c r="AL2769" s="172" t="str">
        <f t="shared" si="3708"/>
        <v>AL$14</v>
      </c>
      <c r="AM2769" s="172" t="str">
        <f t="shared" si="3708"/>
        <v>AM$14</v>
      </c>
      <c r="AN2769" s="172" t="str">
        <f t="shared" si="3708"/>
        <v>AN$14</v>
      </c>
      <c r="AO2769" s="172" t="str">
        <f t="shared" si="3708"/>
        <v>AO$14</v>
      </c>
      <c r="AP2769" s="172" t="str">
        <f t="shared" si="3708"/>
        <v>AP$14</v>
      </c>
      <c r="AQ2769" s="172" t="str">
        <f t="shared" si="3708"/>
        <v>AQ$14</v>
      </c>
      <c r="AR2769" s="172" t="str">
        <f t="shared" si="3708"/>
        <v>AR$14</v>
      </c>
      <c r="AS2769" s="172" t="str">
        <f t="shared" si="3708"/>
        <v>AS$14</v>
      </c>
      <c r="AT2769" s="172" t="str">
        <f t="shared" si="3708"/>
        <v>AT$14</v>
      </c>
      <c r="AU2769" s="172" t="str">
        <f t="shared" si="3708"/>
        <v>AU$14</v>
      </c>
      <c r="AV2769" s="172" t="str">
        <f t="shared" si="3708"/>
        <v>AV$14</v>
      </c>
      <c r="AW2769" s="172" t="str">
        <f t="shared" si="3708"/>
        <v>AW$14</v>
      </c>
      <c r="AX2769" s="172" t="str">
        <f t="shared" si="3708"/>
        <v>AX$14</v>
      </c>
      <c r="AY2769" s="172" t="str">
        <f t="shared" ref="AY2769:CD2769" si="3709">AY2741</f>
        <v>AY$14</v>
      </c>
      <c r="AZ2769" s="172" t="str">
        <f t="shared" si="3709"/>
        <v>AZ$14</v>
      </c>
      <c r="BA2769" s="172" t="str">
        <f t="shared" si="3709"/>
        <v>BA$14</v>
      </c>
      <c r="BB2769" s="172" t="str">
        <f t="shared" si="3709"/>
        <v>BB$14</v>
      </c>
      <c r="BC2769" s="172" t="str">
        <f t="shared" si="3709"/>
        <v>BC$14</v>
      </c>
      <c r="BD2769" s="172" t="str">
        <f t="shared" si="3709"/>
        <v>BD$14</v>
      </c>
      <c r="BE2769" s="172" t="str">
        <f t="shared" si="3709"/>
        <v>BE$14</v>
      </c>
      <c r="BF2769" s="172" t="str">
        <f t="shared" si="3709"/>
        <v>BF$14</v>
      </c>
      <c r="BG2769" s="172" t="str">
        <f t="shared" si="3709"/>
        <v>BG$14</v>
      </c>
      <c r="BH2769" s="172" t="str">
        <f t="shared" si="3709"/>
        <v>BH$14</v>
      </c>
      <c r="BI2769" s="172" t="str">
        <f t="shared" si="3709"/>
        <v>BI$14</v>
      </c>
      <c r="BJ2769" s="172" t="str">
        <f t="shared" si="3709"/>
        <v>BJ$14</v>
      </c>
      <c r="BK2769" s="172" t="str">
        <f t="shared" si="3709"/>
        <v>BK$14</v>
      </c>
      <c r="BL2769" s="172" t="str">
        <f t="shared" si="3709"/>
        <v>BL$14</v>
      </c>
      <c r="BM2769" s="172" t="str">
        <f t="shared" si="3709"/>
        <v>BM$14</v>
      </c>
      <c r="BN2769" s="172" t="str">
        <f t="shared" si="3709"/>
        <v>BN$14</v>
      </c>
      <c r="BO2769" s="172" t="str">
        <f t="shared" si="3709"/>
        <v>BO$14</v>
      </c>
      <c r="BP2769" s="172" t="str">
        <f t="shared" si="3709"/>
        <v>BP$14</v>
      </c>
      <c r="BQ2769" s="172" t="str">
        <f t="shared" si="3709"/>
        <v>BQ$14</v>
      </c>
      <c r="BR2769" s="172" t="str">
        <f t="shared" si="3709"/>
        <v>BR$14</v>
      </c>
      <c r="BS2769" s="172" t="str">
        <f t="shared" si="3709"/>
        <v>BS$14</v>
      </c>
      <c r="BT2769" s="172" t="str">
        <f t="shared" si="3709"/>
        <v>BT$14</v>
      </c>
      <c r="BU2769" s="172" t="str">
        <f t="shared" si="3709"/>
        <v>BU$14</v>
      </c>
      <c r="BV2769" s="172" t="str">
        <f t="shared" si="3709"/>
        <v>BV$14</v>
      </c>
      <c r="BW2769" s="172" t="str">
        <f t="shared" si="3709"/>
        <v>BW$14</v>
      </c>
      <c r="BX2769" s="172" t="str">
        <f t="shared" si="3709"/>
        <v>BX$14</v>
      </c>
      <c r="BY2769" s="172" t="str">
        <f t="shared" si="3709"/>
        <v>BY$14</v>
      </c>
      <c r="BZ2769" s="172" t="str">
        <f t="shared" si="3709"/>
        <v>BZ$14</v>
      </c>
      <c r="CA2769" s="172" t="str">
        <f t="shared" si="3709"/>
        <v>CA$14</v>
      </c>
      <c r="CB2769" s="172" t="str">
        <f t="shared" si="3709"/>
        <v>CB$14</v>
      </c>
      <c r="CC2769" s="172" t="str">
        <f t="shared" si="3709"/>
        <v>CC$14</v>
      </c>
      <c r="CD2769" s="172" t="str">
        <f t="shared" si="3709"/>
        <v>CD$14</v>
      </c>
      <c r="CE2769" s="172" t="str">
        <f t="shared" ref="CE2769:CK2769" si="3710">CE2741</f>
        <v>CE$14</v>
      </c>
      <c r="CF2769" s="172" t="str">
        <f t="shared" si="3710"/>
        <v>CF$14</v>
      </c>
      <c r="CG2769" s="172" t="str">
        <f t="shared" si="3710"/>
        <v>CG$14</v>
      </c>
      <c r="CH2769" s="172" t="str">
        <f t="shared" si="3710"/>
        <v>CH$14</v>
      </c>
      <c r="CI2769" s="172" t="str">
        <f t="shared" si="3710"/>
        <v>CI$14</v>
      </c>
      <c r="CJ2769" s="172" t="str">
        <f t="shared" si="3710"/>
        <v>CJ$14</v>
      </c>
      <c r="CK2769" s="172" t="str">
        <f t="shared" si="3710"/>
        <v>CK$14</v>
      </c>
      <c r="CL2769" s="172" t="str">
        <f t="shared" ref="CL2769" si="3711">CL2741</f>
        <v>CL$14</v>
      </c>
    </row>
    <row r="2770" spans="2:90" x14ac:dyDescent="0.4">
      <c r="C2770" s="12"/>
      <c r="D2770" s="12"/>
      <c r="E2770" s="12" t="s">
        <v>906</v>
      </c>
      <c r="F2770" s="12"/>
      <c r="G2770" s="12"/>
      <c r="H2770" s="12"/>
      <c r="I2770" s="60"/>
      <c r="J2770" s="60"/>
      <c r="K2770" s="15"/>
      <c r="L2770" s="15"/>
      <c r="M2770" s="15"/>
      <c r="N2770" s="15"/>
      <c r="O2770" s="15"/>
      <c r="P2770" s="15"/>
      <c r="R2770" s="15"/>
      <c r="S2770" s="76"/>
      <c r="T2770" s="76"/>
      <c r="U2770" s="76"/>
      <c r="V2770" s="76"/>
      <c r="W2770" s="76"/>
      <c r="X2770" s="76"/>
      <c r="Y2770" s="76"/>
      <c r="Z2770" s="76"/>
      <c r="AA2770" s="76"/>
      <c r="AB2770" s="76"/>
      <c r="AC2770" s="76"/>
      <c r="AD2770" s="76"/>
      <c r="AE2770" s="76"/>
      <c r="AF2770" s="76"/>
      <c r="AG2770" s="76"/>
      <c r="AH2770" s="76"/>
      <c r="AI2770" s="76"/>
      <c r="AJ2770" s="76"/>
      <c r="AK2770" s="76"/>
      <c r="AL2770" s="76"/>
      <c r="AM2770" s="76"/>
      <c r="AN2770" s="76"/>
      <c r="AO2770" s="76"/>
      <c r="AP2770" s="76"/>
      <c r="AQ2770" s="76"/>
      <c r="AR2770" s="76"/>
      <c r="AS2770" s="76"/>
      <c r="AT2770" s="76"/>
      <c r="AU2770" s="76"/>
      <c r="AV2770" s="76"/>
      <c r="AW2770" s="76"/>
      <c r="AX2770" s="76"/>
      <c r="AY2770" s="76"/>
      <c r="AZ2770" s="76"/>
      <c r="BA2770" s="76"/>
      <c r="BB2770" s="76"/>
      <c r="BC2770" s="76"/>
      <c r="BD2770" s="76"/>
      <c r="BE2770" s="76"/>
      <c r="BF2770" s="76"/>
      <c r="BG2770" s="76"/>
      <c r="BH2770" s="76"/>
      <c r="BI2770" s="76"/>
      <c r="BJ2770" s="76"/>
      <c r="BK2770" s="76"/>
      <c r="BL2770" s="76"/>
      <c r="BM2770" s="76"/>
      <c r="BN2770" s="76"/>
      <c r="BO2770" s="76"/>
      <c r="BP2770" s="76"/>
      <c r="BQ2770" s="76"/>
      <c r="BR2770" s="76"/>
      <c r="BS2770" s="76"/>
      <c r="BT2770" s="76"/>
      <c r="BU2770" s="76"/>
      <c r="BV2770" s="76"/>
      <c r="BW2770" s="76"/>
      <c r="BX2770" s="76"/>
      <c r="BY2770" s="76"/>
      <c r="BZ2770" s="76"/>
      <c r="CA2770" s="76"/>
      <c r="CB2770" s="76"/>
      <c r="CC2770" s="76"/>
      <c r="CD2770" s="76"/>
      <c r="CE2770" s="76"/>
      <c r="CF2770" s="76"/>
      <c r="CG2770" s="76"/>
      <c r="CH2770" s="76"/>
      <c r="CI2770" s="76"/>
      <c r="CJ2770" s="76"/>
      <c r="CK2770" s="76"/>
      <c r="CL2770" s="76"/>
    </row>
    <row r="2771" spans="2:90" x14ac:dyDescent="0.4">
      <c r="B2771" s="168" t="s">
        <v>487</v>
      </c>
      <c r="C2771" s="167"/>
      <c r="D2771" s="167"/>
      <c r="E2771" s="167" t="s">
        <v>906</v>
      </c>
      <c r="F2771" s="167"/>
      <c r="G2771" s="167"/>
      <c r="H2771" s="167"/>
      <c r="I2771" s="169"/>
      <c r="J2771" s="169"/>
      <c r="K2771" s="190"/>
      <c r="L2771" s="190"/>
      <c r="M2771" s="190"/>
      <c r="N2771" s="190"/>
      <c r="O2771" s="190"/>
      <c r="P2771" s="190"/>
      <c r="R2771" s="191"/>
      <c r="S2771" s="167"/>
      <c r="T2771" s="167"/>
      <c r="U2771" s="167"/>
      <c r="V2771" s="167"/>
      <c r="W2771" s="167"/>
      <c r="X2771" s="167"/>
      <c r="Y2771" s="167"/>
      <c r="Z2771" s="167"/>
      <c r="AA2771" s="167"/>
      <c r="AB2771" s="167"/>
      <c r="AC2771" s="167"/>
      <c r="AD2771" s="167"/>
      <c r="AE2771" s="167"/>
      <c r="AF2771" s="167"/>
      <c r="AG2771" s="167"/>
      <c r="AH2771" s="167"/>
      <c r="AI2771" s="167"/>
      <c r="AJ2771" s="167"/>
      <c r="AK2771" s="167"/>
      <c r="AL2771" s="167"/>
      <c r="AM2771" s="167"/>
      <c r="AN2771" s="167"/>
      <c r="AO2771" s="167"/>
      <c r="AP2771" s="167"/>
      <c r="AQ2771" s="167"/>
      <c r="AR2771" s="167"/>
      <c r="AS2771" s="167"/>
      <c r="AT2771" s="167"/>
      <c r="AU2771" s="167"/>
      <c r="AV2771" s="167"/>
      <c r="AW2771" s="167"/>
      <c r="AX2771" s="167"/>
      <c r="AY2771" s="167"/>
      <c r="AZ2771" s="167"/>
      <c r="BA2771" s="167"/>
      <c r="BB2771" s="167"/>
      <c r="BC2771" s="167"/>
      <c r="BD2771" s="167"/>
      <c r="BE2771" s="167"/>
      <c r="BF2771" s="167"/>
      <c r="BG2771" s="167"/>
      <c r="BH2771" s="167"/>
      <c r="BI2771" s="167"/>
      <c r="BJ2771" s="167"/>
      <c r="BK2771" s="167"/>
      <c r="BL2771" s="167"/>
      <c r="BM2771" s="167"/>
      <c r="BN2771" s="167"/>
      <c r="BO2771" s="167"/>
      <c r="BP2771" s="167"/>
      <c r="BQ2771" s="167"/>
      <c r="BR2771" s="167"/>
      <c r="BS2771" s="167"/>
      <c r="BT2771" s="167"/>
      <c r="BU2771" s="167"/>
      <c r="BV2771" s="167"/>
      <c r="BW2771" s="167"/>
      <c r="BX2771" s="167"/>
      <c r="BY2771" s="167"/>
      <c r="BZ2771" s="167"/>
      <c r="CA2771" s="167"/>
      <c r="CB2771" s="167"/>
      <c r="CC2771" s="167"/>
      <c r="CD2771" s="167"/>
      <c r="CE2771" s="167"/>
      <c r="CF2771" s="167"/>
      <c r="CG2771" s="167"/>
      <c r="CH2771" s="167"/>
      <c r="CI2771" s="167"/>
      <c r="CJ2771" s="167"/>
      <c r="CK2771" s="167"/>
      <c r="CL2771" s="167"/>
    </row>
    <row r="2772" spans="2:90" x14ac:dyDescent="0.4">
      <c r="B2772" s="168" t="s">
        <v>489</v>
      </c>
      <c r="C2772" s="167"/>
      <c r="D2772" s="167"/>
      <c r="E2772" s="167" t="s">
        <v>906</v>
      </c>
      <c r="F2772" s="167"/>
      <c r="G2772" s="167"/>
      <c r="H2772" s="167"/>
      <c r="I2772" s="169"/>
      <c r="J2772" s="169"/>
      <c r="K2772" s="190"/>
      <c r="L2772" s="190"/>
      <c r="M2772" s="190"/>
      <c r="N2772" s="190"/>
      <c r="O2772" s="190"/>
      <c r="P2772" s="190"/>
      <c r="R2772" s="191"/>
      <c r="S2772" s="167"/>
      <c r="T2772" s="167"/>
      <c r="U2772" s="167"/>
      <c r="V2772" s="167"/>
      <c r="W2772" s="167"/>
      <c r="X2772" s="167"/>
      <c r="Y2772" s="167"/>
      <c r="Z2772" s="167"/>
      <c r="AA2772" s="167"/>
      <c r="AB2772" s="167"/>
      <c r="AC2772" s="167"/>
      <c r="AD2772" s="167"/>
      <c r="AE2772" s="167"/>
      <c r="AF2772" s="167"/>
      <c r="AG2772" s="167"/>
      <c r="AH2772" s="167"/>
      <c r="AI2772" s="167"/>
      <c r="AJ2772" s="167"/>
      <c r="AK2772" s="167"/>
      <c r="AL2772" s="167"/>
      <c r="AM2772" s="167"/>
      <c r="AN2772" s="167"/>
      <c r="AO2772" s="167"/>
      <c r="AP2772" s="167"/>
      <c r="AQ2772" s="167"/>
      <c r="AR2772" s="167"/>
      <c r="AS2772" s="167"/>
      <c r="AT2772" s="167"/>
      <c r="AU2772" s="167"/>
      <c r="AV2772" s="167"/>
      <c r="AW2772" s="167"/>
      <c r="AX2772" s="167"/>
      <c r="AY2772" s="167"/>
      <c r="AZ2772" s="167"/>
      <c r="BA2772" s="167"/>
      <c r="BB2772" s="167"/>
      <c r="BC2772" s="167"/>
      <c r="BD2772" s="167"/>
      <c r="BE2772" s="167"/>
      <c r="BF2772" s="167"/>
      <c r="BG2772" s="167"/>
      <c r="BH2772" s="167"/>
      <c r="BI2772" s="167"/>
      <c r="BJ2772" s="167"/>
      <c r="BK2772" s="167"/>
      <c r="BL2772" s="167"/>
      <c r="BM2772" s="167"/>
      <c r="BN2772" s="167"/>
      <c r="BO2772" s="167"/>
      <c r="BP2772" s="167"/>
      <c r="BQ2772" s="167"/>
      <c r="BR2772" s="167"/>
      <c r="BS2772" s="167"/>
      <c r="BT2772" s="167"/>
      <c r="BU2772" s="167"/>
      <c r="BV2772" s="167"/>
      <c r="BW2772" s="167"/>
      <c r="BX2772" s="167"/>
      <c r="BY2772" s="167"/>
      <c r="BZ2772" s="167"/>
      <c r="CA2772" s="167"/>
      <c r="CB2772" s="167"/>
      <c r="CC2772" s="167"/>
      <c r="CD2772" s="167"/>
      <c r="CE2772" s="167"/>
      <c r="CF2772" s="167"/>
      <c r="CG2772" s="167"/>
      <c r="CH2772" s="167"/>
      <c r="CI2772" s="167"/>
      <c r="CJ2772" s="167"/>
      <c r="CK2772" s="167"/>
      <c r="CL2772" s="167"/>
    </row>
    <row r="2773" spans="2:90" x14ac:dyDescent="0.4">
      <c r="B2773" s="168" t="s">
        <v>459</v>
      </c>
      <c r="C2773" s="167"/>
      <c r="D2773" s="167"/>
      <c r="E2773" s="167" t="s">
        <v>906</v>
      </c>
      <c r="F2773" s="167"/>
      <c r="G2773" s="167"/>
      <c r="H2773" s="167"/>
      <c r="I2773" s="169"/>
      <c r="J2773" s="169"/>
      <c r="K2773" s="190"/>
      <c r="L2773" s="190"/>
      <c r="M2773" s="190"/>
      <c r="N2773" s="190"/>
      <c r="O2773" s="190"/>
      <c r="P2773" s="190"/>
      <c r="R2773" s="191"/>
      <c r="S2773" s="192" t="str">
        <f t="shared" ref="S2773:AX2773" si="3712">S$16</f>
        <v>S$12</v>
      </c>
      <c r="T2773" s="192" t="str">
        <f t="shared" si="3712"/>
        <v>T$12</v>
      </c>
      <c r="U2773" s="192" t="str">
        <f t="shared" si="3712"/>
        <v>U$12</v>
      </c>
      <c r="V2773" s="192" t="str">
        <f t="shared" si="3712"/>
        <v>V$12</v>
      </c>
      <c r="W2773" s="192" t="str">
        <f t="shared" si="3712"/>
        <v>W$12</v>
      </c>
      <c r="X2773" s="192" t="str">
        <f t="shared" si="3712"/>
        <v>X$12</v>
      </c>
      <c r="Y2773" s="192" t="str">
        <f t="shared" si="3712"/>
        <v>Y$12</v>
      </c>
      <c r="Z2773" s="192" t="str">
        <f t="shared" si="3712"/>
        <v>Z$12</v>
      </c>
      <c r="AA2773" s="192" t="str">
        <f t="shared" si="3712"/>
        <v>AA$12</v>
      </c>
      <c r="AB2773" s="192" t="str">
        <f t="shared" si="3712"/>
        <v>AB$12</v>
      </c>
      <c r="AC2773" s="192" t="str">
        <f t="shared" si="3712"/>
        <v>AC$12</v>
      </c>
      <c r="AD2773" s="192" t="str">
        <f t="shared" si="3712"/>
        <v>AD$12</v>
      </c>
      <c r="AE2773" s="192" t="str">
        <f t="shared" si="3712"/>
        <v>AE$12</v>
      </c>
      <c r="AF2773" s="192" t="str">
        <f t="shared" si="3712"/>
        <v>AF$12</v>
      </c>
      <c r="AG2773" s="192" t="str">
        <f t="shared" si="3712"/>
        <v>AG$12</v>
      </c>
      <c r="AH2773" s="192" t="str">
        <f t="shared" si="3712"/>
        <v>AH$12</v>
      </c>
      <c r="AI2773" s="192" t="str">
        <f t="shared" si="3712"/>
        <v>AI$12</v>
      </c>
      <c r="AJ2773" s="192" t="str">
        <f t="shared" si="3712"/>
        <v>AJ$12</v>
      </c>
      <c r="AK2773" s="192" t="str">
        <f t="shared" si="3712"/>
        <v>AK$12</v>
      </c>
      <c r="AL2773" s="192" t="str">
        <f t="shared" si="3712"/>
        <v>AL$12</v>
      </c>
      <c r="AM2773" s="192" t="str">
        <f t="shared" si="3712"/>
        <v>AM$12</v>
      </c>
      <c r="AN2773" s="192" t="str">
        <f t="shared" si="3712"/>
        <v>AN$12</v>
      </c>
      <c r="AO2773" s="192" t="str">
        <f t="shared" si="3712"/>
        <v>AO$12</v>
      </c>
      <c r="AP2773" s="192" t="str">
        <f t="shared" si="3712"/>
        <v>AP$12</v>
      </c>
      <c r="AQ2773" s="192" t="str">
        <f t="shared" si="3712"/>
        <v>AQ$12</v>
      </c>
      <c r="AR2773" s="192" t="str">
        <f t="shared" si="3712"/>
        <v>AR$12</v>
      </c>
      <c r="AS2773" s="192" t="str">
        <f t="shared" si="3712"/>
        <v>AS$12</v>
      </c>
      <c r="AT2773" s="192" t="str">
        <f t="shared" si="3712"/>
        <v>AT$12</v>
      </c>
      <c r="AU2773" s="192" t="str">
        <f t="shared" si="3712"/>
        <v>AU$12</v>
      </c>
      <c r="AV2773" s="192" t="str">
        <f t="shared" si="3712"/>
        <v>AV$12</v>
      </c>
      <c r="AW2773" s="192" t="str">
        <f t="shared" si="3712"/>
        <v>AW$12</v>
      </c>
      <c r="AX2773" s="192" t="str">
        <f t="shared" si="3712"/>
        <v>AX$12</v>
      </c>
      <c r="AY2773" s="192" t="str">
        <f t="shared" ref="AY2773:CD2773" si="3713">AY$16</f>
        <v>AY$12</v>
      </c>
      <c r="AZ2773" s="192" t="str">
        <f t="shared" si="3713"/>
        <v>AZ$12</v>
      </c>
      <c r="BA2773" s="192" t="str">
        <f t="shared" si="3713"/>
        <v>BA$12</v>
      </c>
      <c r="BB2773" s="192" t="str">
        <f t="shared" si="3713"/>
        <v>BB$12</v>
      </c>
      <c r="BC2773" s="192" t="str">
        <f t="shared" si="3713"/>
        <v>BC$12</v>
      </c>
      <c r="BD2773" s="192" t="str">
        <f t="shared" si="3713"/>
        <v>BD$12</v>
      </c>
      <c r="BE2773" s="192" t="str">
        <f t="shared" si="3713"/>
        <v>BE$12</v>
      </c>
      <c r="BF2773" s="192" t="str">
        <f t="shared" si="3713"/>
        <v>BF$12</v>
      </c>
      <c r="BG2773" s="192" t="str">
        <f t="shared" si="3713"/>
        <v>BG$12</v>
      </c>
      <c r="BH2773" s="192" t="str">
        <f t="shared" si="3713"/>
        <v>BH$12</v>
      </c>
      <c r="BI2773" s="192" t="str">
        <f t="shared" si="3713"/>
        <v>BI$12</v>
      </c>
      <c r="BJ2773" s="192" t="str">
        <f t="shared" si="3713"/>
        <v>BJ$12</v>
      </c>
      <c r="BK2773" s="192" t="str">
        <f t="shared" si="3713"/>
        <v>BK$12</v>
      </c>
      <c r="BL2773" s="192" t="str">
        <f t="shared" si="3713"/>
        <v>BL$12</v>
      </c>
      <c r="BM2773" s="192" t="str">
        <f t="shared" si="3713"/>
        <v>BM$12</v>
      </c>
      <c r="BN2773" s="192" t="str">
        <f t="shared" si="3713"/>
        <v>BN$12</v>
      </c>
      <c r="BO2773" s="192" t="str">
        <f t="shared" si="3713"/>
        <v>BO$12</v>
      </c>
      <c r="BP2773" s="192" t="str">
        <f t="shared" si="3713"/>
        <v>BP$12</v>
      </c>
      <c r="BQ2773" s="192" t="str">
        <f t="shared" si="3713"/>
        <v>BQ$12</v>
      </c>
      <c r="BR2773" s="192" t="str">
        <f t="shared" si="3713"/>
        <v>BR$12</v>
      </c>
      <c r="BS2773" s="192" t="str">
        <f t="shared" si="3713"/>
        <v>BS$12</v>
      </c>
      <c r="BT2773" s="192" t="str">
        <f t="shared" si="3713"/>
        <v>BT$12</v>
      </c>
      <c r="BU2773" s="192" t="str">
        <f t="shared" si="3713"/>
        <v>BU$12</v>
      </c>
      <c r="BV2773" s="192" t="str">
        <f t="shared" si="3713"/>
        <v>BV$12</v>
      </c>
      <c r="BW2773" s="192" t="str">
        <f t="shared" si="3713"/>
        <v>BW$12</v>
      </c>
      <c r="BX2773" s="192" t="str">
        <f t="shared" si="3713"/>
        <v>BX$12</v>
      </c>
      <c r="BY2773" s="192" t="str">
        <f t="shared" si="3713"/>
        <v>BY$12</v>
      </c>
      <c r="BZ2773" s="192" t="str">
        <f t="shared" si="3713"/>
        <v>BZ$12</v>
      </c>
      <c r="CA2773" s="192" t="str">
        <f t="shared" si="3713"/>
        <v>CA$12</v>
      </c>
      <c r="CB2773" s="192" t="str">
        <f t="shared" si="3713"/>
        <v>CB$12</v>
      </c>
      <c r="CC2773" s="192" t="str">
        <f t="shared" si="3713"/>
        <v>CC$12</v>
      </c>
      <c r="CD2773" s="192" t="str">
        <f t="shared" si="3713"/>
        <v>CD$12</v>
      </c>
      <c r="CE2773" s="192" t="str">
        <f t="shared" ref="CE2773:CL2773" si="3714">CE$16</f>
        <v>CE$12</v>
      </c>
      <c r="CF2773" s="192" t="str">
        <f t="shared" si="3714"/>
        <v>CF$12</v>
      </c>
      <c r="CG2773" s="192" t="str">
        <f t="shared" si="3714"/>
        <v>CG$12</v>
      </c>
      <c r="CH2773" s="192" t="str">
        <f t="shared" si="3714"/>
        <v>CH$12</v>
      </c>
      <c r="CI2773" s="192" t="str">
        <f t="shared" si="3714"/>
        <v>CI$12</v>
      </c>
      <c r="CJ2773" s="192" t="str">
        <f t="shared" si="3714"/>
        <v>CJ$12</v>
      </c>
      <c r="CK2773" s="192" t="str">
        <f t="shared" si="3714"/>
        <v>CK$12</v>
      </c>
      <c r="CL2773" s="192" t="str">
        <f t="shared" si="3714"/>
        <v>CL$12</v>
      </c>
    </row>
    <row r="2774" spans="2:90" x14ac:dyDescent="0.4">
      <c r="B2774" s="168" t="s">
        <v>460</v>
      </c>
      <c r="C2774" s="193"/>
      <c r="D2774" s="193"/>
      <c r="E2774" s="193" t="s">
        <v>906</v>
      </c>
      <c r="F2774" s="193"/>
      <c r="G2774" s="193"/>
      <c r="H2774" s="193"/>
      <c r="I2774" s="194"/>
      <c r="J2774" s="194"/>
      <c r="K2774" s="195"/>
      <c r="L2774" s="195"/>
      <c r="M2774" s="195"/>
      <c r="N2774" s="195"/>
      <c r="O2774" s="195"/>
      <c r="P2774" s="195"/>
      <c r="R2774" s="195"/>
      <c r="S2774" s="192" t="str">
        <f t="shared" ref="S2774:AX2774" si="3715">S$17</f>
        <v>S$13</v>
      </c>
      <c r="T2774" s="192" t="str">
        <f t="shared" si="3715"/>
        <v>T$13</v>
      </c>
      <c r="U2774" s="192" t="str">
        <f t="shared" si="3715"/>
        <v>U$13</v>
      </c>
      <c r="V2774" s="192" t="str">
        <f t="shared" si="3715"/>
        <v>V$13</v>
      </c>
      <c r="W2774" s="192" t="str">
        <f t="shared" si="3715"/>
        <v>W$13</v>
      </c>
      <c r="X2774" s="192" t="str">
        <f t="shared" si="3715"/>
        <v>X$13</v>
      </c>
      <c r="Y2774" s="192" t="str">
        <f t="shared" si="3715"/>
        <v>Y$13</v>
      </c>
      <c r="Z2774" s="192" t="str">
        <f t="shared" si="3715"/>
        <v>Z$13</v>
      </c>
      <c r="AA2774" s="192" t="str">
        <f t="shared" si="3715"/>
        <v>AA$13</v>
      </c>
      <c r="AB2774" s="192" t="str">
        <f t="shared" si="3715"/>
        <v>AB$13</v>
      </c>
      <c r="AC2774" s="192" t="str">
        <f t="shared" si="3715"/>
        <v>AC$13</v>
      </c>
      <c r="AD2774" s="192" t="str">
        <f t="shared" si="3715"/>
        <v>AD$13</v>
      </c>
      <c r="AE2774" s="192" t="str">
        <f t="shared" si="3715"/>
        <v>AE$13</v>
      </c>
      <c r="AF2774" s="192" t="str">
        <f t="shared" si="3715"/>
        <v>AF$13</v>
      </c>
      <c r="AG2774" s="192" t="str">
        <f t="shared" si="3715"/>
        <v>AG$13</v>
      </c>
      <c r="AH2774" s="192" t="str">
        <f t="shared" si="3715"/>
        <v>AH$13</v>
      </c>
      <c r="AI2774" s="192" t="str">
        <f t="shared" si="3715"/>
        <v>AI$13</v>
      </c>
      <c r="AJ2774" s="192" t="str">
        <f t="shared" si="3715"/>
        <v>AJ$13</v>
      </c>
      <c r="AK2774" s="192" t="str">
        <f t="shared" si="3715"/>
        <v>AK$13</v>
      </c>
      <c r="AL2774" s="192" t="str">
        <f t="shared" si="3715"/>
        <v>AL$13</v>
      </c>
      <c r="AM2774" s="192" t="str">
        <f t="shared" si="3715"/>
        <v>AM$13</v>
      </c>
      <c r="AN2774" s="192" t="str">
        <f t="shared" si="3715"/>
        <v>AN$13</v>
      </c>
      <c r="AO2774" s="192" t="str">
        <f t="shared" si="3715"/>
        <v>AO$13</v>
      </c>
      <c r="AP2774" s="192" t="str">
        <f t="shared" si="3715"/>
        <v>AP$13</v>
      </c>
      <c r="AQ2774" s="192" t="str">
        <f t="shared" si="3715"/>
        <v>AQ$13</v>
      </c>
      <c r="AR2774" s="192" t="str">
        <f t="shared" si="3715"/>
        <v>AR$13</v>
      </c>
      <c r="AS2774" s="192" t="str">
        <f t="shared" si="3715"/>
        <v>AS$13</v>
      </c>
      <c r="AT2774" s="192" t="str">
        <f t="shared" si="3715"/>
        <v>AT$13</v>
      </c>
      <c r="AU2774" s="192" t="str">
        <f t="shared" si="3715"/>
        <v>AU$13</v>
      </c>
      <c r="AV2774" s="192" t="str">
        <f t="shared" si="3715"/>
        <v>AV$13</v>
      </c>
      <c r="AW2774" s="192" t="str">
        <f t="shared" si="3715"/>
        <v>AW$13</v>
      </c>
      <c r="AX2774" s="192" t="str">
        <f t="shared" si="3715"/>
        <v>AX$13</v>
      </c>
      <c r="AY2774" s="192" t="str">
        <f t="shared" ref="AY2774:CD2774" si="3716">AY$17</f>
        <v>AY$13</v>
      </c>
      <c r="AZ2774" s="192" t="str">
        <f t="shared" si="3716"/>
        <v>AZ$13</v>
      </c>
      <c r="BA2774" s="192" t="str">
        <f t="shared" si="3716"/>
        <v>BA$13</v>
      </c>
      <c r="BB2774" s="192" t="str">
        <f t="shared" si="3716"/>
        <v>BB$13</v>
      </c>
      <c r="BC2774" s="192" t="str">
        <f t="shared" si="3716"/>
        <v>BC$13</v>
      </c>
      <c r="BD2774" s="192" t="str">
        <f t="shared" si="3716"/>
        <v>BD$13</v>
      </c>
      <c r="BE2774" s="192" t="str">
        <f t="shared" si="3716"/>
        <v>BE$13</v>
      </c>
      <c r="BF2774" s="192" t="str">
        <f t="shared" si="3716"/>
        <v>BF$13</v>
      </c>
      <c r="BG2774" s="192" t="str">
        <f t="shared" si="3716"/>
        <v>BG$13</v>
      </c>
      <c r="BH2774" s="192" t="str">
        <f t="shared" si="3716"/>
        <v>BH$13</v>
      </c>
      <c r="BI2774" s="192" t="str">
        <f t="shared" si="3716"/>
        <v>BI$13</v>
      </c>
      <c r="BJ2774" s="192" t="str">
        <f t="shared" si="3716"/>
        <v>BJ$13</v>
      </c>
      <c r="BK2774" s="192" t="str">
        <f t="shared" si="3716"/>
        <v>BK$13</v>
      </c>
      <c r="BL2774" s="192" t="str">
        <f t="shared" si="3716"/>
        <v>BL$13</v>
      </c>
      <c r="BM2774" s="192" t="str">
        <f t="shared" si="3716"/>
        <v>BM$13</v>
      </c>
      <c r="BN2774" s="192" t="str">
        <f t="shared" si="3716"/>
        <v>BN$13</v>
      </c>
      <c r="BO2774" s="192" t="str">
        <f t="shared" si="3716"/>
        <v>BO$13</v>
      </c>
      <c r="BP2774" s="192" t="str">
        <f t="shared" si="3716"/>
        <v>BP$13</v>
      </c>
      <c r="BQ2774" s="192" t="str">
        <f t="shared" si="3716"/>
        <v>BQ$13</v>
      </c>
      <c r="BR2774" s="192" t="str">
        <f t="shared" si="3716"/>
        <v>BR$13</v>
      </c>
      <c r="BS2774" s="192" t="str">
        <f t="shared" si="3716"/>
        <v>BS$13</v>
      </c>
      <c r="BT2774" s="192" t="str">
        <f t="shared" si="3716"/>
        <v>BT$13</v>
      </c>
      <c r="BU2774" s="192" t="str">
        <f t="shared" si="3716"/>
        <v>BU$13</v>
      </c>
      <c r="BV2774" s="192" t="str">
        <f t="shared" si="3716"/>
        <v>BV$13</v>
      </c>
      <c r="BW2774" s="192" t="str">
        <f t="shared" si="3716"/>
        <v>BW$13</v>
      </c>
      <c r="BX2774" s="192" t="str">
        <f t="shared" si="3716"/>
        <v>BX$13</v>
      </c>
      <c r="BY2774" s="192" t="str">
        <f t="shared" si="3716"/>
        <v>BY$13</v>
      </c>
      <c r="BZ2774" s="192" t="str">
        <f t="shared" si="3716"/>
        <v>BZ$13</v>
      </c>
      <c r="CA2774" s="192" t="str">
        <f t="shared" si="3716"/>
        <v>CA$13</v>
      </c>
      <c r="CB2774" s="192" t="str">
        <f t="shared" si="3716"/>
        <v>CB$13</v>
      </c>
      <c r="CC2774" s="192" t="str">
        <f t="shared" si="3716"/>
        <v>CC$13</v>
      </c>
      <c r="CD2774" s="192" t="str">
        <f t="shared" si="3716"/>
        <v>CD$13</v>
      </c>
      <c r="CE2774" s="192" t="str">
        <f t="shared" ref="CE2774:CL2774" si="3717">CE$17</f>
        <v>CE$13</v>
      </c>
      <c r="CF2774" s="192" t="str">
        <f t="shared" si="3717"/>
        <v>CF$13</v>
      </c>
      <c r="CG2774" s="192" t="str">
        <f t="shared" si="3717"/>
        <v>CG$13</v>
      </c>
      <c r="CH2774" s="192" t="str">
        <f t="shared" si="3717"/>
        <v>CH$13</v>
      </c>
      <c r="CI2774" s="192" t="str">
        <f t="shared" si="3717"/>
        <v>CI$13</v>
      </c>
      <c r="CJ2774" s="192" t="str">
        <f t="shared" si="3717"/>
        <v>CJ$13</v>
      </c>
      <c r="CK2774" s="192" t="str">
        <f t="shared" si="3717"/>
        <v>CK$13</v>
      </c>
      <c r="CL2774" s="192" t="str">
        <f t="shared" si="3717"/>
        <v>CL$13</v>
      </c>
    </row>
    <row r="2775" spans="2:90" x14ac:dyDescent="0.4">
      <c r="B2775" s="168" t="s">
        <v>488</v>
      </c>
      <c r="C2775" s="193"/>
      <c r="D2775" s="193"/>
      <c r="E2775" s="193" t="s">
        <v>906</v>
      </c>
      <c r="F2775" s="193"/>
      <c r="G2775" s="193"/>
      <c r="H2775" s="193"/>
      <c r="I2775" s="194"/>
      <c r="J2775" s="194"/>
      <c r="K2775" s="195"/>
      <c r="L2775" s="195"/>
      <c r="M2775" s="195"/>
      <c r="N2775" s="195"/>
      <c r="O2775" s="195"/>
      <c r="P2775" s="195"/>
      <c r="R2775" s="195"/>
      <c r="S2775" s="183"/>
      <c r="T2775" s="183"/>
      <c r="U2775" s="183"/>
      <c r="V2775" s="183"/>
      <c r="W2775" s="183"/>
      <c r="X2775" s="183"/>
      <c r="Y2775" s="183"/>
      <c r="Z2775" s="183"/>
      <c r="AA2775" s="183"/>
      <c r="AB2775" s="183"/>
      <c r="AC2775" s="183"/>
      <c r="AD2775" s="183"/>
      <c r="AE2775" s="183"/>
      <c r="AF2775" s="183"/>
      <c r="AG2775" s="183"/>
      <c r="AH2775" s="183"/>
      <c r="AI2775" s="183"/>
      <c r="AJ2775" s="183"/>
      <c r="AK2775" s="183"/>
      <c r="AL2775" s="183"/>
      <c r="AM2775" s="183"/>
      <c r="AN2775" s="183"/>
      <c r="AO2775" s="183"/>
      <c r="AP2775" s="183"/>
      <c r="AQ2775" s="183"/>
      <c r="AR2775" s="183"/>
      <c r="AS2775" s="183"/>
      <c r="AT2775" s="183"/>
      <c r="AU2775" s="183"/>
      <c r="AV2775" s="183"/>
      <c r="AW2775" s="183"/>
      <c r="AX2775" s="183"/>
      <c r="AY2775" s="183"/>
      <c r="AZ2775" s="183"/>
      <c r="BA2775" s="183"/>
      <c r="BB2775" s="183"/>
      <c r="BC2775" s="183"/>
      <c r="BD2775" s="183"/>
      <c r="BE2775" s="183"/>
      <c r="BF2775" s="183"/>
      <c r="BG2775" s="183"/>
      <c r="BH2775" s="183"/>
      <c r="BI2775" s="183"/>
      <c r="BJ2775" s="183"/>
      <c r="BK2775" s="183"/>
      <c r="BL2775" s="183"/>
      <c r="BM2775" s="183"/>
      <c r="BN2775" s="183"/>
      <c r="BO2775" s="183"/>
      <c r="BP2775" s="183"/>
      <c r="BQ2775" s="183"/>
      <c r="BR2775" s="183"/>
      <c r="BS2775" s="183"/>
      <c r="BT2775" s="183"/>
      <c r="BU2775" s="183"/>
      <c r="BV2775" s="183"/>
      <c r="BW2775" s="183"/>
      <c r="BX2775" s="183"/>
      <c r="BY2775" s="183"/>
      <c r="BZ2775" s="183"/>
      <c r="CA2775" s="183"/>
      <c r="CB2775" s="183"/>
      <c r="CC2775" s="183"/>
      <c r="CD2775" s="183"/>
      <c r="CE2775" s="183"/>
      <c r="CF2775" s="183"/>
      <c r="CG2775" s="183"/>
      <c r="CH2775" s="183"/>
      <c r="CI2775" s="183"/>
      <c r="CJ2775" s="183"/>
      <c r="CK2775" s="183"/>
      <c r="CL2775" s="183"/>
    </row>
    <row r="2776" spans="2:90" x14ac:dyDescent="0.4">
      <c r="B2776" s="168" t="s">
        <v>501</v>
      </c>
      <c r="C2776" s="193"/>
      <c r="D2776" s="193"/>
      <c r="E2776" s="193" t="s">
        <v>906</v>
      </c>
      <c r="F2776" s="193"/>
      <c r="G2776" s="193"/>
      <c r="H2776" s="193"/>
      <c r="I2776" s="194"/>
      <c r="J2776" s="194"/>
      <c r="K2776" s="195"/>
      <c r="L2776" s="195"/>
      <c r="M2776" s="195"/>
      <c r="N2776" s="195"/>
      <c r="O2776" s="195"/>
      <c r="P2776" s="195"/>
      <c r="R2776" s="195"/>
      <c r="S2776" s="183"/>
      <c r="T2776" s="183"/>
      <c r="U2776" s="183"/>
      <c r="V2776" s="183"/>
      <c r="W2776" s="183"/>
      <c r="X2776" s="183"/>
      <c r="Y2776" s="183"/>
      <c r="Z2776" s="183"/>
      <c r="AA2776" s="183"/>
      <c r="AB2776" s="183"/>
      <c r="AC2776" s="183"/>
      <c r="AD2776" s="183"/>
      <c r="AE2776" s="183"/>
      <c r="AF2776" s="183"/>
      <c r="AG2776" s="183"/>
      <c r="AH2776" s="183"/>
      <c r="AI2776" s="183"/>
      <c r="AJ2776" s="183"/>
      <c r="AK2776" s="183"/>
      <c r="AL2776" s="183"/>
      <c r="AM2776" s="183"/>
      <c r="AN2776" s="183"/>
      <c r="AO2776" s="183"/>
      <c r="AP2776" s="183"/>
      <c r="AQ2776" s="183"/>
      <c r="AR2776" s="183"/>
      <c r="AS2776" s="183"/>
      <c r="AT2776" s="183"/>
      <c r="AU2776" s="183"/>
      <c r="AV2776" s="183"/>
      <c r="AW2776" s="183"/>
      <c r="AX2776" s="183"/>
      <c r="AY2776" s="183"/>
      <c r="AZ2776" s="183"/>
      <c r="BA2776" s="183"/>
      <c r="BB2776" s="183"/>
      <c r="BC2776" s="183"/>
      <c r="BD2776" s="183"/>
      <c r="BE2776" s="183"/>
      <c r="BF2776" s="183"/>
      <c r="BG2776" s="183"/>
      <c r="BH2776" s="183"/>
      <c r="BI2776" s="183"/>
      <c r="BJ2776" s="183"/>
      <c r="BK2776" s="183"/>
      <c r="BL2776" s="183"/>
      <c r="BM2776" s="183"/>
      <c r="BN2776" s="183"/>
      <c r="BO2776" s="183"/>
      <c r="BP2776" s="183"/>
      <c r="BQ2776" s="183"/>
      <c r="BR2776" s="183"/>
      <c r="BS2776" s="183"/>
      <c r="BT2776" s="183"/>
      <c r="BU2776" s="183"/>
      <c r="BV2776" s="183"/>
      <c r="BW2776" s="183"/>
      <c r="BX2776" s="183"/>
      <c r="BY2776" s="183"/>
      <c r="BZ2776" s="183"/>
      <c r="CA2776" s="183"/>
      <c r="CB2776" s="183"/>
      <c r="CC2776" s="183"/>
      <c r="CD2776" s="183"/>
      <c r="CE2776" s="183"/>
      <c r="CF2776" s="183"/>
      <c r="CG2776" s="183"/>
      <c r="CH2776" s="183"/>
      <c r="CI2776" s="183"/>
      <c r="CJ2776" s="183"/>
      <c r="CK2776" s="183"/>
      <c r="CL2776" s="183"/>
    </row>
    <row r="2777" spans="2:90" x14ac:dyDescent="0.4">
      <c r="B2777" s="168" t="s">
        <v>461</v>
      </c>
      <c r="C2777" s="193"/>
      <c r="D2777" s="193"/>
      <c r="E2777" s="193" t="s">
        <v>906</v>
      </c>
      <c r="F2777" s="193"/>
      <c r="G2777" s="193"/>
      <c r="H2777" s="193"/>
      <c r="I2777" s="194"/>
      <c r="J2777" s="194"/>
      <c r="K2777" s="195"/>
      <c r="L2777" s="195"/>
      <c r="M2777" s="195"/>
      <c r="N2777" s="195"/>
      <c r="O2777" s="195"/>
      <c r="P2777" s="195"/>
      <c r="R2777" s="195"/>
      <c r="S2777" s="183" t="str">
        <f t="shared" ref="S2777:AX2777" si="3718">S$18</f>
        <v>S$14</v>
      </c>
      <c r="T2777" s="183" t="str">
        <f t="shared" si="3718"/>
        <v>T$14</v>
      </c>
      <c r="U2777" s="183" t="str">
        <f t="shared" si="3718"/>
        <v>U$14</v>
      </c>
      <c r="V2777" s="183" t="str">
        <f t="shared" si="3718"/>
        <v>V$14</v>
      </c>
      <c r="W2777" s="183" t="str">
        <f t="shared" si="3718"/>
        <v>W$14</v>
      </c>
      <c r="X2777" s="183" t="str">
        <f t="shared" si="3718"/>
        <v>X$14</v>
      </c>
      <c r="Y2777" s="183" t="str">
        <f t="shared" si="3718"/>
        <v>Y$14</v>
      </c>
      <c r="Z2777" s="183" t="str">
        <f t="shared" si="3718"/>
        <v>Z$14</v>
      </c>
      <c r="AA2777" s="183" t="str">
        <f t="shared" si="3718"/>
        <v>AA$14</v>
      </c>
      <c r="AB2777" s="183" t="str">
        <f t="shared" si="3718"/>
        <v>AB$14</v>
      </c>
      <c r="AC2777" s="183" t="str">
        <f t="shared" si="3718"/>
        <v>AC$14</v>
      </c>
      <c r="AD2777" s="183" t="str">
        <f t="shared" si="3718"/>
        <v>AD$14</v>
      </c>
      <c r="AE2777" s="183" t="str">
        <f t="shared" si="3718"/>
        <v>AE$14</v>
      </c>
      <c r="AF2777" s="183" t="str">
        <f t="shared" si="3718"/>
        <v>AF$14</v>
      </c>
      <c r="AG2777" s="183" t="str">
        <f t="shared" si="3718"/>
        <v>AG$14</v>
      </c>
      <c r="AH2777" s="183" t="str">
        <f t="shared" si="3718"/>
        <v>AH$14</v>
      </c>
      <c r="AI2777" s="183" t="str">
        <f t="shared" si="3718"/>
        <v>AI$14</v>
      </c>
      <c r="AJ2777" s="183" t="str">
        <f t="shared" si="3718"/>
        <v>AJ$14</v>
      </c>
      <c r="AK2777" s="183" t="str">
        <f t="shared" si="3718"/>
        <v>AK$14</v>
      </c>
      <c r="AL2777" s="183" t="str">
        <f t="shared" si="3718"/>
        <v>AL$14</v>
      </c>
      <c r="AM2777" s="183" t="str">
        <f t="shared" si="3718"/>
        <v>AM$14</v>
      </c>
      <c r="AN2777" s="183" t="str">
        <f t="shared" si="3718"/>
        <v>AN$14</v>
      </c>
      <c r="AO2777" s="183" t="str">
        <f t="shared" si="3718"/>
        <v>AO$14</v>
      </c>
      <c r="AP2777" s="183" t="str">
        <f t="shared" si="3718"/>
        <v>AP$14</v>
      </c>
      <c r="AQ2777" s="183" t="str">
        <f t="shared" si="3718"/>
        <v>AQ$14</v>
      </c>
      <c r="AR2777" s="183" t="str">
        <f t="shared" si="3718"/>
        <v>AR$14</v>
      </c>
      <c r="AS2777" s="183" t="str">
        <f t="shared" si="3718"/>
        <v>AS$14</v>
      </c>
      <c r="AT2777" s="183" t="str">
        <f t="shared" si="3718"/>
        <v>AT$14</v>
      </c>
      <c r="AU2777" s="183" t="str">
        <f t="shared" si="3718"/>
        <v>AU$14</v>
      </c>
      <c r="AV2777" s="183" t="str">
        <f t="shared" si="3718"/>
        <v>AV$14</v>
      </c>
      <c r="AW2777" s="183" t="str">
        <f t="shared" si="3718"/>
        <v>AW$14</v>
      </c>
      <c r="AX2777" s="183" t="str">
        <f t="shared" si="3718"/>
        <v>AX$14</v>
      </c>
      <c r="AY2777" s="183" t="str">
        <f t="shared" ref="AY2777:CD2777" si="3719">AY$18</f>
        <v>AY$14</v>
      </c>
      <c r="AZ2777" s="183" t="str">
        <f t="shared" si="3719"/>
        <v>AZ$14</v>
      </c>
      <c r="BA2777" s="183" t="str">
        <f t="shared" si="3719"/>
        <v>BA$14</v>
      </c>
      <c r="BB2777" s="183" t="str">
        <f t="shared" si="3719"/>
        <v>BB$14</v>
      </c>
      <c r="BC2777" s="183" t="str">
        <f t="shared" si="3719"/>
        <v>BC$14</v>
      </c>
      <c r="BD2777" s="183" t="str">
        <f t="shared" si="3719"/>
        <v>BD$14</v>
      </c>
      <c r="BE2777" s="183" t="str">
        <f t="shared" si="3719"/>
        <v>BE$14</v>
      </c>
      <c r="BF2777" s="183" t="str">
        <f t="shared" si="3719"/>
        <v>BF$14</v>
      </c>
      <c r="BG2777" s="183" t="str">
        <f t="shared" si="3719"/>
        <v>BG$14</v>
      </c>
      <c r="BH2777" s="183" t="str">
        <f t="shared" si="3719"/>
        <v>BH$14</v>
      </c>
      <c r="BI2777" s="183" t="str">
        <f t="shared" si="3719"/>
        <v>BI$14</v>
      </c>
      <c r="BJ2777" s="183" t="str">
        <f t="shared" si="3719"/>
        <v>BJ$14</v>
      </c>
      <c r="BK2777" s="183" t="str">
        <f t="shared" si="3719"/>
        <v>BK$14</v>
      </c>
      <c r="BL2777" s="183" t="str">
        <f t="shared" si="3719"/>
        <v>BL$14</v>
      </c>
      <c r="BM2777" s="183" t="str">
        <f t="shared" si="3719"/>
        <v>BM$14</v>
      </c>
      <c r="BN2777" s="183" t="str">
        <f t="shared" si="3719"/>
        <v>BN$14</v>
      </c>
      <c r="BO2777" s="183" t="str">
        <f t="shared" si="3719"/>
        <v>BO$14</v>
      </c>
      <c r="BP2777" s="183" t="str">
        <f t="shared" si="3719"/>
        <v>BP$14</v>
      </c>
      <c r="BQ2777" s="183" t="str">
        <f t="shared" si="3719"/>
        <v>BQ$14</v>
      </c>
      <c r="BR2777" s="183" t="str">
        <f t="shared" si="3719"/>
        <v>BR$14</v>
      </c>
      <c r="BS2777" s="183" t="str">
        <f t="shared" si="3719"/>
        <v>BS$14</v>
      </c>
      <c r="BT2777" s="183" t="str">
        <f t="shared" si="3719"/>
        <v>BT$14</v>
      </c>
      <c r="BU2777" s="183" t="str">
        <f t="shared" si="3719"/>
        <v>BU$14</v>
      </c>
      <c r="BV2777" s="183" t="str">
        <f t="shared" si="3719"/>
        <v>BV$14</v>
      </c>
      <c r="BW2777" s="183" t="str">
        <f t="shared" si="3719"/>
        <v>BW$14</v>
      </c>
      <c r="BX2777" s="183" t="str">
        <f t="shared" si="3719"/>
        <v>BX$14</v>
      </c>
      <c r="BY2777" s="183" t="str">
        <f t="shared" si="3719"/>
        <v>BY$14</v>
      </c>
      <c r="BZ2777" s="183" t="str">
        <f t="shared" si="3719"/>
        <v>BZ$14</v>
      </c>
      <c r="CA2777" s="183" t="str">
        <f t="shared" si="3719"/>
        <v>CA$14</v>
      </c>
      <c r="CB2777" s="183" t="str">
        <f t="shared" si="3719"/>
        <v>CB$14</v>
      </c>
      <c r="CC2777" s="183" t="str">
        <f t="shared" si="3719"/>
        <v>CC$14</v>
      </c>
      <c r="CD2777" s="183" t="str">
        <f t="shared" si="3719"/>
        <v>CD$14</v>
      </c>
      <c r="CE2777" s="183" t="str">
        <f t="shared" ref="CE2777:CL2777" si="3720">CE$18</f>
        <v>CE$14</v>
      </c>
      <c r="CF2777" s="183" t="str">
        <f t="shared" si="3720"/>
        <v>CF$14</v>
      </c>
      <c r="CG2777" s="183" t="str">
        <f t="shared" si="3720"/>
        <v>CG$14</v>
      </c>
      <c r="CH2777" s="183" t="str">
        <f t="shared" si="3720"/>
        <v>CH$14</v>
      </c>
      <c r="CI2777" s="183" t="str">
        <f t="shared" si="3720"/>
        <v>CI$14</v>
      </c>
      <c r="CJ2777" s="183" t="str">
        <f t="shared" si="3720"/>
        <v>CJ$14</v>
      </c>
      <c r="CK2777" s="183" t="str">
        <f t="shared" si="3720"/>
        <v>CK$14</v>
      </c>
      <c r="CL2777" s="183" t="str">
        <f t="shared" si="3720"/>
        <v>CL$14</v>
      </c>
    </row>
    <row r="2778" spans="2:90" x14ac:dyDescent="0.4">
      <c r="B2778" s="168" t="s">
        <v>462</v>
      </c>
      <c r="C2778" s="193"/>
      <c r="D2778" s="193"/>
      <c r="E2778" s="193" t="s">
        <v>906</v>
      </c>
      <c r="F2778" s="193"/>
      <c r="G2778" s="193"/>
      <c r="H2778" s="193"/>
      <c r="I2778" s="194"/>
      <c r="J2778" s="194"/>
      <c r="K2778" s="195"/>
      <c r="L2778" s="195"/>
      <c r="M2778" s="195"/>
      <c r="N2778" s="195"/>
      <c r="O2778" s="195"/>
      <c r="P2778" s="195"/>
      <c r="R2778" s="195"/>
      <c r="S2778" s="183" t="str">
        <f t="shared" ref="S2778:AX2778" si="3721">S$19</f>
        <v>S$15</v>
      </c>
      <c r="T2778" s="183" t="str">
        <f t="shared" si="3721"/>
        <v>T$15</v>
      </c>
      <c r="U2778" s="183" t="str">
        <f t="shared" si="3721"/>
        <v>U$15</v>
      </c>
      <c r="V2778" s="183" t="str">
        <f t="shared" si="3721"/>
        <v>V$15</v>
      </c>
      <c r="W2778" s="183" t="str">
        <f t="shared" si="3721"/>
        <v>W$15</v>
      </c>
      <c r="X2778" s="183" t="str">
        <f t="shared" si="3721"/>
        <v>X$15</v>
      </c>
      <c r="Y2778" s="183" t="str">
        <f t="shared" si="3721"/>
        <v>Y$15</v>
      </c>
      <c r="Z2778" s="183" t="str">
        <f t="shared" si="3721"/>
        <v>Z$15</v>
      </c>
      <c r="AA2778" s="183" t="str">
        <f t="shared" si="3721"/>
        <v>AA$15</v>
      </c>
      <c r="AB2778" s="183" t="str">
        <f t="shared" si="3721"/>
        <v>AB$15</v>
      </c>
      <c r="AC2778" s="183" t="str">
        <f t="shared" si="3721"/>
        <v>AC$15</v>
      </c>
      <c r="AD2778" s="183" t="str">
        <f t="shared" si="3721"/>
        <v>AD$15</v>
      </c>
      <c r="AE2778" s="183" t="str">
        <f t="shared" si="3721"/>
        <v>AE$15</v>
      </c>
      <c r="AF2778" s="183" t="str">
        <f t="shared" si="3721"/>
        <v>AF$15</v>
      </c>
      <c r="AG2778" s="183" t="str">
        <f t="shared" si="3721"/>
        <v>AG$15</v>
      </c>
      <c r="AH2778" s="183" t="str">
        <f t="shared" si="3721"/>
        <v>AH$15</v>
      </c>
      <c r="AI2778" s="183" t="str">
        <f t="shared" si="3721"/>
        <v>AI$15</v>
      </c>
      <c r="AJ2778" s="183" t="str">
        <f t="shared" si="3721"/>
        <v>AJ$15</v>
      </c>
      <c r="AK2778" s="183" t="str">
        <f t="shared" si="3721"/>
        <v>AK$15</v>
      </c>
      <c r="AL2778" s="183" t="str">
        <f t="shared" si="3721"/>
        <v>AL$15</v>
      </c>
      <c r="AM2778" s="183" t="str">
        <f t="shared" si="3721"/>
        <v>AM$15</v>
      </c>
      <c r="AN2778" s="183" t="str">
        <f t="shared" si="3721"/>
        <v>AN$15</v>
      </c>
      <c r="AO2778" s="183" t="str">
        <f t="shared" si="3721"/>
        <v>AO$15</v>
      </c>
      <c r="AP2778" s="183" t="str">
        <f t="shared" si="3721"/>
        <v>AP$15</v>
      </c>
      <c r="AQ2778" s="183" t="str">
        <f t="shared" si="3721"/>
        <v>AQ$15</v>
      </c>
      <c r="AR2778" s="183" t="str">
        <f t="shared" si="3721"/>
        <v>AR$15</v>
      </c>
      <c r="AS2778" s="183" t="str">
        <f t="shared" si="3721"/>
        <v>AS$15</v>
      </c>
      <c r="AT2778" s="183" t="str">
        <f t="shared" si="3721"/>
        <v>AT$15</v>
      </c>
      <c r="AU2778" s="183" t="str">
        <f t="shared" si="3721"/>
        <v>AU$15</v>
      </c>
      <c r="AV2778" s="183" t="str">
        <f t="shared" si="3721"/>
        <v>AV$15</v>
      </c>
      <c r="AW2778" s="183" t="str">
        <f t="shared" si="3721"/>
        <v>AW$15</v>
      </c>
      <c r="AX2778" s="183" t="str">
        <f t="shared" si="3721"/>
        <v>AX$15</v>
      </c>
      <c r="AY2778" s="183" t="str">
        <f t="shared" ref="AY2778:CD2778" si="3722">AY$19</f>
        <v>AY$15</v>
      </c>
      <c r="AZ2778" s="183" t="str">
        <f t="shared" si="3722"/>
        <v>AZ$15</v>
      </c>
      <c r="BA2778" s="183" t="str">
        <f t="shared" si="3722"/>
        <v>BA$15</v>
      </c>
      <c r="BB2778" s="183" t="str">
        <f t="shared" si="3722"/>
        <v>BB$15</v>
      </c>
      <c r="BC2778" s="183" t="str">
        <f t="shared" si="3722"/>
        <v>BC$15</v>
      </c>
      <c r="BD2778" s="183" t="str">
        <f t="shared" si="3722"/>
        <v>BD$15</v>
      </c>
      <c r="BE2778" s="183" t="str">
        <f t="shared" si="3722"/>
        <v>BE$15</v>
      </c>
      <c r="BF2778" s="183" t="str">
        <f t="shared" si="3722"/>
        <v>BF$15</v>
      </c>
      <c r="BG2778" s="183" t="str">
        <f t="shared" si="3722"/>
        <v>BG$15</v>
      </c>
      <c r="BH2778" s="183" t="str">
        <f t="shared" si="3722"/>
        <v>BH$15</v>
      </c>
      <c r="BI2778" s="183" t="str">
        <f t="shared" si="3722"/>
        <v>BI$15</v>
      </c>
      <c r="BJ2778" s="183" t="str">
        <f t="shared" si="3722"/>
        <v>BJ$15</v>
      </c>
      <c r="BK2778" s="183" t="str">
        <f t="shared" si="3722"/>
        <v>BK$15</v>
      </c>
      <c r="BL2778" s="183" t="str">
        <f t="shared" si="3722"/>
        <v>BL$15</v>
      </c>
      <c r="BM2778" s="183" t="str">
        <f t="shared" si="3722"/>
        <v>BM$15</v>
      </c>
      <c r="BN2778" s="183" t="str">
        <f t="shared" si="3722"/>
        <v>BN$15</v>
      </c>
      <c r="BO2778" s="183" t="str">
        <f t="shared" si="3722"/>
        <v>BO$15</v>
      </c>
      <c r="BP2778" s="183" t="str">
        <f t="shared" si="3722"/>
        <v>BP$15</v>
      </c>
      <c r="BQ2778" s="183" t="str">
        <f t="shared" si="3722"/>
        <v>BQ$15</v>
      </c>
      <c r="BR2778" s="183" t="str">
        <f t="shared" si="3722"/>
        <v>BR$15</v>
      </c>
      <c r="BS2778" s="183" t="str">
        <f t="shared" si="3722"/>
        <v>BS$15</v>
      </c>
      <c r="BT2778" s="183" t="str">
        <f t="shared" si="3722"/>
        <v>BT$15</v>
      </c>
      <c r="BU2778" s="183" t="str">
        <f t="shared" si="3722"/>
        <v>BU$15</v>
      </c>
      <c r="BV2778" s="183" t="str">
        <f t="shared" si="3722"/>
        <v>BV$15</v>
      </c>
      <c r="BW2778" s="183" t="str">
        <f t="shared" si="3722"/>
        <v>BW$15</v>
      </c>
      <c r="BX2778" s="183" t="str">
        <f t="shared" si="3722"/>
        <v>BX$15</v>
      </c>
      <c r="BY2778" s="183" t="str">
        <f t="shared" si="3722"/>
        <v>BY$15</v>
      </c>
      <c r="BZ2778" s="183" t="str">
        <f t="shared" si="3722"/>
        <v>BZ$15</v>
      </c>
      <c r="CA2778" s="183" t="str">
        <f t="shared" si="3722"/>
        <v>CA$15</v>
      </c>
      <c r="CB2778" s="183" t="str">
        <f t="shared" si="3722"/>
        <v>CB$15</v>
      </c>
      <c r="CC2778" s="183" t="str">
        <f t="shared" si="3722"/>
        <v>CC$15</v>
      </c>
      <c r="CD2778" s="183" t="str">
        <f t="shared" si="3722"/>
        <v>CD$15</v>
      </c>
      <c r="CE2778" s="183" t="str">
        <f t="shared" ref="CE2778:CL2778" si="3723">CE$19</f>
        <v>CE$15</v>
      </c>
      <c r="CF2778" s="183" t="str">
        <f t="shared" si="3723"/>
        <v>CF$15</v>
      </c>
      <c r="CG2778" s="183" t="str">
        <f t="shared" si="3723"/>
        <v>CG$15</v>
      </c>
      <c r="CH2778" s="183" t="str">
        <f t="shared" si="3723"/>
        <v>CH$15</v>
      </c>
      <c r="CI2778" s="183" t="str">
        <f t="shared" si="3723"/>
        <v>CI$15</v>
      </c>
      <c r="CJ2778" s="183" t="str">
        <f t="shared" si="3723"/>
        <v>CJ$15</v>
      </c>
      <c r="CK2778" s="183" t="str">
        <f t="shared" si="3723"/>
        <v>CK$15</v>
      </c>
      <c r="CL2778" s="183" t="str">
        <f t="shared" si="3723"/>
        <v>CL$15</v>
      </c>
    </row>
    <row r="2779" spans="2:90" x14ac:dyDescent="0.4">
      <c r="B2779" s="70" t="s">
        <v>298</v>
      </c>
      <c r="C2779" s="48"/>
      <c r="D2779" s="48" t="s">
        <v>426</v>
      </c>
      <c r="E2779" s="48" t="s">
        <v>426</v>
      </c>
      <c r="F2779" s="48" t="s">
        <v>408</v>
      </c>
      <c r="G2779" s="48" t="s">
        <v>243</v>
      </c>
      <c r="H2779" s="48"/>
      <c r="I2779" s="277"/>
      <c r="J2779" s="277"/>
      <c r="K2779" s="48"/>
      <c r="L2779" s="48"/>
      <c r="M2779" s="48"/>
      <c r="N2779" s="48"/>
      <c r="O2779" s="48"/>
      <c r="P2779" s="48"/>
      <c r="R2779" s="70"/>
      <c r="S2779" s="278"/>
      <c r="T2779" s="278"/>
      <c r="U2779" s="278"/>
      <c r="V2779" s="278"/>
      <c r="W2779" s="278"/>
      <c r="X2779" s="278"/>
      <c r="Y2779" s="278"/>
      <c r="Z2779" s="278"/>
      <c r="AA2779" s="278"/>
      <c r="AB2779" s="278"/>
      <c r="AC2779" s="278"/>
      <c r="AD2779" s="278"/>
      <c r="AE2779" s="278"/>
      <c r="AF2779" s="278"/>
      <c r="AG2779" s="278"/>
      <c r="AH2779" s="278"/>
      <c r="AI2779" s="278"/>
      <c r="AJ2779" s="278"/>
      <c r="AK2779" s="278"/>
      <c r="AL2779" s="278"/>
      <c r="AM2779" s="278"/>
      <c r="AN2779" s="278"/>
      <c r="AO2779" s="278"/>
      <c r="AP2779" s="278"/>
      <c r="AQ2779" s="278"/>
      <c r="AR2779" s="278"/>
      <c r="AS2779" s="278"/>
      <c r="AT2779" s="278"/>
      <c r="AU2779" s="278"/>
      <c r="AV2779" s="278"/>
      <c r="AW2779" s="278"/>
      <c r="AX2779" s="278"/>
      <c r="AY2779" s="278"/>
      <c r="AZ2779" s="278"/>
      <c r="BA2779" s="278"/>
      <c r="BB2779" s="278"/>
      <c r="BC2779" s="278"/>
      <c r="BD2779" s="278"/>
      <c r="BE2779" s="278"/>
      <c r="BF2779" s="278"/>
      <c r="BG2779" s="278"/>
      <c r="BH2779" s="278"/>
      <c r="BI2779" s="278"/>
      <c r="BJ2779" s="278"/>
      <c r="BK2779" s="278"/>
      <c r="BL2779" s="278"/>
      <c r="BM2779" s="278"/>
      <c r="BN2779" s="278"/>
      <c r="BO2779" s="278"/>
      <c r="BP2779" s="278"/>
      <c r="BQ2779" s="278"/>
      <c r="BR2779" s="278"/>
      <c r="BS2779" s="278"/>
      <c r="BT2779" s="278"/>
      <c r="BU2779" s="278"/>
      <c r="BV2779" s="278"/>
      <c r="BW2779" s="278"/>
      <c r="BX2779" s="278"/>
      <c r="BY2779" s="278"/>
      <c r="BZ2779" s="278"/>
      <c r="CA2779" s="278"/>
      <c r="CB2779" s="278"/>
      <c r="CC2779" s="278"/>
      <c r="CD2779" s="278"/>
      <c r="CE2779" s="278"/>
      <c r="CF2779" s="278"/>
      <c r="CG2779" s="278"/>
      <c r="CH2779" s="278"/>
      <c r="CI2779" s="278"/>
      <c r="CJ2779" s="278"/>
      <c r="CK2779" s="278"/>
      <c r="CL2779" s="278"/>
    </row>
    <row r="2780" spans="2:90" x14ac:dyDescent="0.4">
      <c r="B2780" s="93" t="str">
        <f>"Assumptions - "&amp;B2779</f>
        <v>Assumptions - Fixed term debt - one-time borrowing</v>
      </c>
      <c r="D2780" t="s">
        <v>426</v>
      </c>
      <c r="E2780" t="s">
        <v>906</v>
      </c>
      <c r="G2780" t="str">
        <f t="shared" ref="G2780:G2785" si="3724">E2780</f>
        <v/>
      </c>
      <c r="I2780"/>
      <c r="J2780"/>
      <c r="R2780"/>
      <c r="S2780"/>
      <c r="T2780"/>
      <c r="U2780"/>
      <c r="V2780"/>
      <c r="W2780"/>
      <c r="X2780"/>
      <c r="Y2780"/>
      <c r="Z2780"/>
      <c r="AA2780"/>
      <c r="AB2780"/>
      <c r="AC2780"/>
      <c r="AD2780"/>
      <c r="AE2780"/>
      <c r="AF2780"/>
      <c r="AG2780"/>
      <c r="AH2780"/>
      <c r="AI2780"/>
      <c r="AJ2780"/>
      <c r="AK2780"/>
      <c r="AL2780"/>
      <c r="AM2780"/>
      <c r="AN2780"/>
      <c r="AO2780"/>
      <c r="AP2780"/>
      <c r="AQ2780"/>
      <c r="AR2780"/>
      <c r="AS2780"/>
      <c r="AT2780"/>
      <c r="AU2780"/>
      <c r="AV2780"/>
      <c r="AW2780"/>
      <c r="AX2780"/>
      <c r="AY2780"/>
      <c r="AZ2780"/>
      <c r="BA2780"/>
      <c r="BB2780"/>
      <c r="BC2780"/>
      <c r="BD2780"/>
      <c r="BE2780"/>
      <c r="BF2780"/>
      <c r="BG2780"/>
      <c r="BH2780"/>
      <c r="BI2780"/>
      <c r="BJ2780"/>
      <c r="BK2780"/>
      <c r="BL2780"/>
      <c r="BM2780"/>
      <c r="BN2780"/>
      <c r="BO2780"/>
      <c r="BP2780"/>
      <c r="BQ2780"/>
      <c r="BR2780"/>
      <c r="BS2780"/>
      <c r="BT2780"/>
      <c r="BU2780"/>
      <c r="BV2780"/>
      <c r="BW2780"/>
      <c r="BX2780"/>
      <c r="BY2780"/>
      <c r="BZ2780"/>
      <c r="CA2780"/>
      <c r="CB2780"/>
      <c r="CC2780"/>
      <c r="CD2780"/>
      <c r="CE2780"/>
      <c r="CF2780"/>
      <c r="CG2780"/>
      <c r="CH2780"/>
      <c r="CI2780"/>
      <c r="CJ2780"/>
      <c r="CK2780"/>
      <c r="CL2780"/>
    </row>
    <row r="2781" spans="2:90" x14ac:dyDescent="0.4">
      <c r="B2781" s="153" t="s">
        <v>285</v>
      </c>
      <c r="C2781" s="57"/>
      <c r="D2781" s="57" t="s">
        <v>426</v>
      </c>
      <c r="E2781" s="57" t="s">
        <v>906</v>
      </c>
      <c r="F2781" s="57"/>
      <c r="G2781" s="57" t="str">
        <f t="shared" si="3724"/>
        <v/>
      </c>
      <c r="H2781" s="57">
        <v>4</v>
      </c>
      <c r="I2781" s="31"/>
      <c r="J2781" s="31"/>
      <c r="K2781" s="31"/>
      <c r="L2781" s="31"/>
      <c r="M2781" s="31"/>
      <c r="N2781" s="31"/>
      <c r="O2781" s="31"/>
      <c r="P2781" s="31"/>
      <c r="R2781" s="31"/>
      <c r="S2781" s="73"/>
      <c r="T2781" s="73"/>
      <c r="U2781" s="73"/>
      <c r="V2781" s="73"/>
      <c r="W2781" s="73"/>
      <c r="X2781" s="73"/>
      <c r="Y2781" s="73"/>
      <c r="Z2781" s="73"/>
      <c r="AA2781" s="73"/>
      <c r="AB2781" s="73"/>
      <c r="AC2781" s="73"/>
      <c r="AD2781" s="73"/>
      <c r="AE2781" s="73"/>
      <c r="AF2781" s="73"/>
      <c r="AG2781" s="73"/>
      <c r="AH2781" s="73"/>
      <c r="AI2781" s="73"/>
      <c r="AJ2781" s="73"/>
      <c r="AK2781" s="73"/>
      <c r="AL2781" s="73"/>
      <c r="AM2781" s="73"/>
      <c r="AN2781" s="73"/>
      <c r="AO2781" s="73"/>
      <c r="AP2781" s="73"/>
      <c r="AQ2781" s="73"/>
      <c r="AR2781" s="73"/>
      <c r="AS2781" s="73"/>
      <c r="AT2781" s="73"/>
      <c r="AU2781" s="73"/>
      <c r="AV2781" s="73"/>
      <c r="AW2781" s="73"/>
      <c r="AX2781" s="73"/>
      <c r="AY2781" s="73"/>
      <c r="AZ2781" s="73"/>
      <c r="BA2781" s="73"/>
      <c r="BB2781" s="73"/>
      <c r="BC2781" s="73"/>
      <c r="BD2781" s="73"/>
      <c r="BE2781" s="73"/>
      <c r="BF2781" s="73"/>
      <c r="BG2781" s="73"/>
      <c r="BH2781" s="73"/>
      <c r="BI2781" s="73"/>
      <c r="BJ2781" s="73"/>
      <c r="BK2781" s="73"/>
      <c r="BL2781" s="73"/>
      <c r="BM2781" s="73"/>
      <c r="BN2781" s="73"/>
      <c r="BO2781" s="73"/>
      <c r="BP2781" s="73"/>
      <c r="BQ2781" s="73"/>
      <c r="BR2781" s="73"/>
      <c r="BS2781" s="73"/>
      <c r="BT2781" s="73"/>
      <c r="BU2781" s="73"/>
      <c r="BV2781" s="73"/>
      <c r="BW2781" s="73"/>
      <c r="BX2781" s="73"/>
      <c r="BY2781" s="73"/>
      <c r="BZ2781" s="73"/>
      <c r="CA2781" s="73"/>
      <c r="CB2781" s="73"/>
      <c r="CC2781" s="73"/>
      <c r="CD2781" s="73"/>
      <c r="CE2781" s="73"/>
      <c r="CF2781" s="73"/>
      <c r="CG2781" s="73"/>
      <c r="CH2781" s="73"/>
      <c r="CI2781" s="73"/>
      <c r="CJ2781" s="73"/>
      <c r="CK2781" s="73"/>
      <c r="CL2781" s="73"/>
    </row>
    <row r="2782" spans="2:90" x14ac:dyDescent="0.4">
      <c r="B2782" s="153" t="s">
        <v>286</v>
      </c>
      <c r="C2782" s="59"/>
      <c r="D2782" s="59" t="s">
        <v>426</v>
      </c>
      <c r="E2782" s="59" t="s">
        <v>906</v>
      </c>
      <c r="F2782" s="59"/>
      <c r="G2782" s="59" t="str">
        <f t="shared" si="3724"/>
        <v/>
      </c>
      <c r="H2782" s="59">
        <v>0.1</v>
      </c>
      <c r="I2782" s="31"/>
      <c r="J2782" s="31"/>
      <c r="K2782" s="31"/>
      <c r="L2782" s="31"/>
      <c r="M2782" s="31"/>
      <c r="N2782" s="31"/>
      <c r="O2782" s="31"/>
      <c r="P2782" s="31"/>
      <c r="R2782" s="31"/>
      <c r="S2782" s="73"/>
      <c r="T2782" s="73"/>
      <c r="U2782" s="73"/>
      <c r="V2782" s="73"/>
      <c r="W2782" s="73"/>
      <c r="X2782" s="73"/>
      <c r="Y2782" s="73"/>
      <c r="Z2782" s="73"/>
      <c r="AA2782" s="73"/>
      <c r="AB2782" s="73"/>
      <c r="AC2782" s="73"/>
      <c r="AD2782" s="73"/>
      <c r="AE2782" s="73"/>
      <c r="AF2782" s="73"/>
      <c r="AG2782" s="73"/>
      <c r="AH2782" s="73"/>
      <c r="AI2782" s="73"/>
      <c r="AJ2782" s="73"/>
      <c r="AK2782" s="73"/>
      <c r="AL2782" s="73"/>
      <c r="AM2782" s="73"/>
      <c r="AN2782" s="73"/>
      <c r="AO2782" s="73"/>
      <c r="AP2782" s="73"/>
      <c r="AQ2782" s="73"/>
      <c r="AR2782" s="73"/>
      <c r="AS2782" s="73"/>
      <c r="AT2782" s="73"/>
      <c r="AU2782" s="73"/>
      <c r="AV2782" s="73"/>
      <c r="AW2782" s="73"/>
      <c r="AX2782" s="73"/>
      <c r="AY2782" s="73"/>
      <c r="AZ2782" s="73"/>
      <c r="BA2782" s="73"/>
      <c r="BB2782" s="73"/>
      <c r="BC2782" s="73"/>
      <c r="BD2782" s="73"/>
      <c r="BE2782" s="73"/>
      <c r="BF2782" s="73"/>
      <c r="BG2782" s="73"/>
      <c r="BH2782" s="73"/>
      <c r="BI2782" s="73"/>
      <c r="BJ2782" s="73"/>
      <c r="BK2782" s="73"/>
      <c r="BL2782" s="73"/>
      <c r="BM2782" s="73"/>
      <c r="BN2782" s="73"/>
      <c r="BO2782" s="73"/>
      <c r="BP2782" s="73"/>
      <c r="BQ2782" s="73"/>
      <c r="BR2782" s="73"/>
      <c r="BS2782" s="73"/>
      <c r="BT2782" s="73"/>
      <c r="BU2782" s="73"/>
      <c r="BV2782" s="73"/>
      <c r="BW2782" s="73"/>
      <c r="BX2782" s="73"/>
      <c r="BY2782" s="73"/>
      <c r="BZ2782" s="73"/>
      <c r="CA2782" s="73"/>
      <c r="CB2782" s="73"/>
      <c r="CC2782" s="73"/>
      <c r="CD2782" s="73"/>
      <c r="CE2782" s="73"/>
      <c r="CF2782" s="73"/>
      <c r="CG2782" s="73"/>
      <c r="CH2782" s="73"/>
      <c r="CI2782" s="73"/>
      <c r="CJ2782" s="73"/>
      <c r="CK2782" s="73"/>
      <c r="CL2782" s="73"/>
    </row>
    <row r="2783" spans="2:90" x14ac:dyDescent="0.4">
      <c r="B2783" s="152" t="s">
        <v>299</v>
      </c>
      <c r="C2783" s="23"/>
      <c r="D2783" s="23" t="s">
        <v>426</v>
      </c>
      <c r="E2783" s="23" t="s">
        <v>906</v>
      </c>
      <c r="F2783" s="23"/>
      <c r="G2783" s="23" t="str">
        <f t="shared" si="3724"/>
        <v/>
      </c>
      <c r="H2783" s="23">
        <v>1000000</v>
      </c>
      <c r="I2783" s="31"/>
      <c r="J2783" s="31"/>
      <c r="K2783" s="31"/>
      <c r="L2783" s="31"/>
      <c r="M2783" s="31"/>
      <c r="N2783" s="31"/>
      <c r="O2783" s="31"/>
      <c r="P2783" s="31"/>
      <c r="R2783" s="31"/>
      <c r="S2783" s="73"/>
      <c r="T2783" s="73"/>
      <c r="U2783" s="73"/>
      <c r="V2783" s="73"/>
      <c r="W2783" s="73"/>
      <c r="X2783" s="73"/>
      <c r="Y2783" s="73"/>
      <c r="Z2783" s="73"/>
      <c r="AA2783" s="73"/>
      <c r="AB2783" s="73"/>
      <c r="AC2783" s="73"/>
      <c r="AD2783" s="73"/>
      <c r="AE2783" s="73"/>
      <c r="AF2783" s="73"/>
      <c r="AG2783" s="73"/>
      <c r="AH2783" s="73"/>
      <c r="AI2783" s="73"/>
      <c r="AJ2783" s="73"/>
      <c r="AK2783" s="73"/>
      <c r="AL2783" s="73"/>
      <c r="AM2783" s="73"/>
      <c r="AN2783" s="73"/>
      <c r="AO2783" s="73"/>
      <c r="AP2783" s="73"/>
      <c r="AQ2783" s="73"/>
      <c r="AR2783" s="73"/>
      <c r="AS2783" s="73"/>
      <c r="AT2783" s="73"/>
      <c r="AU2783" s="73"/>
      <c r="AV2783" s="73"/>
      <c r="AW2783" s="73"/>
      <c r="AX2783" s="73"/>
      <c r="AY2783" s="73"/>
      <c r="AZ2783" s="73"/>
      <c r="BA2783" s="73"/>
      <c r="BB2783" s="73"/>
      <c r="BC2783" s="73"/>
      <c r="BD2783" s="73"/>
      <c r="BE2783" s="73"/>
      <c r="BF2783" s="73"/>
      <c r="BG2783" s="73"/>
      <c r="BH2783" s="73"/>
      <c r="BI2783" s="73"/>
      <c r="BJ2783" s="73"/>
      <c r="BK2783" s="73"/>
      <c r="BL2783" s="73"/>
      <c r="BM2783" s="73"/>
      <c r="BN2783" s="73"/>
      <c r="BO2783" s="73"/>
      <c r="BP2783" s="73"/>
      <c r="BQ2783" s="73"/>
      <c r="BR2783" s="73"/>
      <c r="BS2783" s="73"/>
      <c r="BT2783" s="73"/>
      <c r="BU2783" s="73"/>
      <c r="BV2783" s="73"/>
      <c r="BW2783" s="73"/>
      <c r="BX2783" s="73"/>
      <c r="BY2783" s="73"/>
      <c r="BZ2783" s="73"/>
      <c r="CA2783" s="73"/>
      <c r="CB2783" s="73"/>
      <c r="CC2783" s="73"/>
      <c r="CD2783" s="73"/>
      <c r="CE2783" s="73"/>
      <c r="CF2783" s="73"/>
      <c r="CG2783" s="73"/>
      <c r="CH2783" s="73"/>
      <c r="CI2783" s="73"/>
      <c r="CJ2783" s="73"/>
      <c r="CK2783" s="73"/>
      <c r="CL2783" s="73"/>
    </row>
    <row r="2784" spans="2:90" x14ac:dyDescent="0.4">
      <c r="B2784" s="152" t="s">
        <v>294</v>
      </c>
      <c r="C2784" s="96"/>
      <c r="D2784" s="96" t="s">
        <v>426</v>
      </c>
      <c r="E2784" s="96" t="s">
        <v>906</v>
      </c>
      <c r="F2784" s="96"/>
      <c r="G2784" s="96" t="str">
        <f t="shared" si="3724"/>
        <v/>
      </c>
      <c r="H2784" s="96">
        <v>45444</v>
      </c>
      <c r="I2784" s="31"/>
      <c r="J2784" s="31"/>
      <c r="K2784" s="31"/>
      <c r="L2784" s="31"/>
      <c r="M2784" s="31"/>
      <c r="N2784" s="31"/>
      <c r="O2784" s="31"/>
      <c r="P2784" s="31"/>
      <c r="R2784" s="31"/>
      <c r="S2784" s="73"/>
      <c r="T2784" s="73"/>
      <c r="U2784" s="73"/>
      <c r="V2784" s="73"/>
      <c r="W2784" s="73"/>
      <c r="X2784" s="73"/>
      <c r="Y2784" s="73"/>
      <c r="Z2784" s="73"/>
      <c r="AA2784" s="73"/>
      <c r="AB2784" s="73"/>
      <c r="AC2784" s="73"/>
      <c r="AD2784" s="73"/>
      <c r="AE2784" s="73"/>
      <c r="AF2784" s="73"/>
      <c r="AG2784" s="73"/>
      <c r="AH2784" s="73"/>
      <c r="AI2784" s="73"/>
      <c r="AJ2784" s="73"/>
      <c r="AK2784" s="73"/>
      <c r="AL2784" s="73"/>
      <c r="AM2784" s="73"/>
      <c r="AN2784" s="73"/>
      <c r="AO2784" s="73"/>
      <c r="AP2784" s="73"/>
      <c r="AQ2784" s="73"/>
      <c r="AR2784" s="73"/>
      <c r="AS2784" s="73"/>
      <c r="AT2784" s="73"/>
      <c r="AU2784" s="73"/>
      <c r="AV2784" s="73"/>
      <c r="AW2784" s="73"/>
      <c r="AX2784" s="73"/>
      <c r="AY2784" s="73"/>
      <c r="AZ2784" s="73"/>
      <c r="BA2784" s="73"/>
      <c r="BB2784" s="73"/>
      <c r="BC2784" s="73"/>
      <c r="BD2784" s="73"/>
      <c r="BE2784" s="73"/>
      <c r="BF2784" s="73"/>
      <c r="BG2784" s="73"/>
      <c r="BH2784" s="73"/>
      <c r="BI2784" s="73"/>
      <c r="BJ2784" s="73"/>
      <c r="BK2784" s="73"/>
      <c r="BL2784" s="73"/>
      <c r="BM2784" s="73"/>
      <c r="BN2784" s="73"/>
      <c r="BO2784" s="73"/>
      <c r="BP2784" s="73"/>
      <c r="BQ2784" s="73"/>
      <c r="BR2784" s="73"/>
      <c r="BS2784" s="73"/>
      <c r="BT2784" s="73"/>
      <c r="BU2784" s="73"/>
      <c r="BV2784" s="73"/>
      <c r="BW2784" s="73"/>
      <c r="BX2784" s="73"/>
      <c r="BY2784" s="73"/>
      <c r="BZ2784" s="73"/>
      <c r="CA2784" s="73"/>
      <c r="CB2784" s="73"/>
      <c r="CC2784" s="73"/>
      <c r="CD2784" s="73"/>
      <c r="CE2784" s="73"/>
      <c r="CF2784" s="73"/>
      <c r="CG2784" s="73"/>
      <c r="CH2784" s="73"/>
      <c r="CI2784" s="73"/>
      <c r="CJ2784" s="73"/>
      <c r="CK2784" s="73"/>
      <c r="CL2784" s="73"/>
    </row>
    <row r="2785" spans="2:90" x14ac:dyDescent="0.4">
      <c r="B2785" s="120"/>
      <c r="C2785" s="23"/>
      <c r="D2785" s="23" t="s">
        <v>426</v>
      </c>
      <c r="E2785" s="23" t="s">
        <v>906</v>
      </c>
      <c r="F2785" s="23"/>
      <c r="G2785" s="23" t="str">
        <f t="shared" si="3724"/>
        <v/>
      </c>
      <c r="H2785" s="23"/>
      <c r="I2785" s="31"/>
      <c r="J2785" s="31"/>
      <c r="K2785" s="31"/>
      <c r="L2785" s="31"/>
      <c r="M2785" s="31"/>
      <c r="N2785" s="31"/>
      <c r="O2785" s="31"/>
      <c r="P2785" s="31"/>
      <c r="R2785" s="31"/>
      <c r="S2785" s="73"/>
      <c r="T2785" s="73"/>
      <c r="U2785" s="73"/>
      <c r="V2785" s="73"/>
      <c r="W2785" s="73"/>
      <c r="X2785" s="73"/>
      <c r="Y2785" s="73"/>
      <c r="Z2785" s="73"/>
      <c r="AA2785" s="73"/>
      <c r="AB2785" s="73"/>
      <c r="AC2785" s="73"/>
      <c r="AD2785" s="73"/>
      <c r="AE2785" s="73"/>
      <c r="AF2785" s="73"/>
      <c r="AG2785" s="73"/>
      <c r="AH2785" s="73"/>
      <c r="AI2785" s="73"/>
      <c r="AJ2785" s="73"/>
      <c r="AK2785" s="73"/>
      <c r="AL2785" s="73"/>
      <c r="AM2785" s="73"/>
      <c r="AN2785" s="73"/>
      <c r="AO2785" s="73"/>
      <c r="AP2785" s="73"/>
      <c r="AQ2785" s="73"/>
      <c r="AR2785" s="73"/>
      <c r="AS2785" s="73"/>
      <c r="AT2785" s="73"/>
      <c r="AU2785" s="73"/>
      <c r="AV2785" s="73"/>
      <c r="AW2785" s="73"/>
      <c r="AX2785" s="73"/>
      <c r="AY2785" s="73"/>
      <c r="AZ2785" s="73"/>
      <c r="BA2785" s="73"/>
      <c r="BB2785" s="73"/>
      <c r="BC2785" s="73"/>
      <c r="BD2785" s="73"/>
      <c r="BE2785" s="73"/>
      <c r="BF2785" s="73"/>
      <c r="BG2785" s="73"/>
      <c r="BH2785" s="73"/>
      <c r="BI2785" s="73"/>
      <c r="BJ2785" s="73"/>
      <c r="BK2785" s="73"/>
      <c r="BL2785" s="73"/>
      <c r="BM2785" s="73"/>
      <c r="BN2785" s="73"/>
      <c r="BO2785" s="73"/>
      <c r="BP2785" s="73"/>
      <c r="BQ2785" s="73"/>
      <c r="BR2785" s="73"/>
      <c r="BS2785" s="73"/>
      <c r="BT2785" s="73"/>
      <c r="BU2785" s="73"/>
      <c r="BV2785" s="73"/>
      <c r="BW2785" s="73"/>
      <c r="BX2785" s="73"/>
      <c r="BY2785" s="73"/>
      <c r="BZ2785" s="73"/>
      <c r="CA2785" s="73"/>
      <c r="CB2785" s="73"/>
      <c r="CC2785" s="73"/>
      <c r="CD2785" s="73"/>
      <c r="CE2785" s="73"/>
      <c r="CF2785" s="73"/>
      <c r="CG2785" s="73"/>
      <c r="CH2785" s="73"/>
      <c r="CI2785" s="73"/>
      <c r="CJ2785" s="73"/>
      <c r="CK2785" s="73"/>
      <c r="CL2785" s="73"/>
    </row>
    <row r="2786" spans="2:90" x14ac:dyDescent="0.4">
      <c r="B2786" s="93" t="s">
        <v>288</v>
      </c>
      <c r="D2786" t="s">
        <v>426</v>
      </c>
      <c r="E2786" t="s">
        <v>906</v>
      </c>
      <c r="R2786" s="90"/>
      <c r="S2786" s="148"/>
      <c r="T2786" s="148"/>
      <c r="U2786" s="148"/>
      <c r="V2786" s="148"/>
      <c r="W2786" s="148"/>
      <c r="X2786" s="148"/>
      <c r="Y2786" s="148"/>
      <c r="Z2786" s="148"/>
      <c r="AA2786" s="148"/>
      <c r="AB2786" s="148"/>
      <c r="AC2786" s="148"/>
      <c r="AD2786" s="148"/>
      <c r="AE2786" s="148"/>
      <c r="AF2786" s="148"/>
      <c r="AG2786" s="148"/>
      <c r="AH2786" s="148"/>
      <c r="AI2786" s="148"/>
      <c r="AJ2786" s="148"/>
      <c r="AK2786" s="148"/>
      <c r="AL2786" s="148"/>
      <c r="AM2786" s="148"/>
      <c r="AN2786" s="148"/>
      <c r="AO2786" s="148"/>
      <c r="AP2786" s="148"/>
      <c r="AQ2786" s="148"/>
      <c r="AR2786" s="148"/>
      <c r="AS2786" s="148"/>
      <c r="AT2786" s="148"/>
      <c r="AU2786" s="148"/>
      <c r="AV2786" s="148"/>
      <c r="AW2786" s="148"/>
      <c r="AX2786" s="148"/>
      <c r="AY2786" s="148"/>
      <c r="AZ2786" s="148"/>
      <c r="BA2786" s="148"/>
      <c r="BB2786" s="148"/>
      <c r="BC2786" s="148"/>
      <c r="BD2786" s="148"/>
      <c r="BE2786" s="148"/>
      <c r="BF2786" s="148"/>
      <c r="BG2786" s="148"/>
      <c r="BH2786" s="148"/>
      <c r="BI2786" s="148"/>
      <c r="BJ2786" s="148"/>
      <c r="BK2786" s="148"/>
      <c r="BL2786" s="148"/>
      <c r="BM2786" s="148"/>
      <c r="BN2786" s="148"/>
      <c r="BO2786" s="148"/>
      <c r="BP2786" s="148"/>
      <c r="BQ2786" s="148"/>
      <c r="BR2786" s="148"/>
      <c r="BS2786" s="148"/>
      <c r="BT2786" s="148"/>
      <c r="BU2786" s="148"/>
      <c r="BV2786" s="148"/>
      <c r="BW2786" s="148"/>
      <c r="BX2786" s="148"/>
      <c r="BY2786" s="148"/>
      <c r="BZ2786" s="148"/>
      <c r="CA2786" s="148"/>
      <c r="CB2786" s="148"/>
      <c r="CC2786" s="148"/>
      <c r="CD2786" s="148"/>
      <c r="CE2786" s="148"/>
      <c r="CF2786" s="148"/>
      <c r="CG2786" s="148"/>
      <c r="CH2786" s="148"/>
      <c r="CI2786" s="148"/>
      <c r="CJ2786" s="148"/>
      <c r="CK2786" s="148"/>
      <c r="CL2786" s="148"/>
    </row>
    <row r="2787" spans="2:90" x14ac:dyDescent="0.4">
      <c r="B2787" s="152" t="s">
        <v>287</v>
      </c>
      <c r="D2787" t="s">
        <v>426</v>
      </c>
      <c r="E2787" t="s">
        <v>906</v>
      </c>
      <c r="K2787" s="24">
        <v>0</v>
      </c>
      <c r="L2787" s="24">
        <f ca="1">K2790</f>
        <v>0</v>
      </c>
      <c r="M2787" s="24">
        <f ca="1">L2790</f>
        <v>0</v>
      </c>
      <c r="N2787" s="24">
        <f ca="1">M2790</f>
        <v>0</v>
      </c>
      <c r="O2787" s="24">
        <f ca="1">N2790</f>
        <v>0</v>
      </c>
      <c r="P2787" s="24">
        <f ca="1">O2790</f>
        <v>0</v>
      </c>
      <c r="R2787"/>
      <c r="S2787" s="62">
        <f t="shared" ref="S2787:AY2787" ca="1" si="3725">R2790</f>
        <v>0</v>
      </c>
      <c r="T2787" s="62">
        <f t="shared" ca="1" si="3725"/>
        <v>0</v>
      </c>
      <c r="U2787" s="62">
        <f t="shared" ca="1" si="3725"/>
        <v>0</v>
      </c>
      <c r="V2787" s="62">
        <f t="shared" ca="1" si="3725"/>
        <v>0</v>
      </c>
      <c r="W2787" s="62">
        <f t="shared" ca="1" si="3725"/>
        <v>0</v>
      </c>
      <c r="X2787" s="62">
        <f t="shared" ca="1" si="3725"/>
        <v>0</v>
      </c>
      <c r="Y2787" s="62">
        <f t="shared" ca="1" si="3725"/>
        <v>1000000</v>
      </c>
      <c r="Z2787" s="62">
        <f t="shared" ca="1" si="3725"/>
        <v>1000000</v>
      </c>
      <c r="AA2787" s="62">
        <f t="shared" ca="1" si="3725"/>
        <v>1000000</v>
      </c>
      <c r="AB2787" s="62">
        <f t="shared" ca="1" si="3725"/>
        <v>0</v>
      </c>
      <c r="AC2787" s="62">
        <f t="shared" ca="1" si="3725"/>
        <v>0</v>
      </c>
      <c r="AD2787" s="62">
        <f t="shared" ca="1" si="3725"/>
        <v>0</v>
      </c>
      <c r="AE2787" s="62">
        <f t="shared" ca="1" si="3725"/>
        <v>0</v>
      </c>
      <c r="AF2787" s="62">
        <f t="shared" ca="1" si="3725"/>
        <v>0</v>
      </c>
      <c r="AG2787" s="62">
        <f t="shared" ca="1" si="3725"/>
        <v>0</v>
      </c>
      <c r="AH2787" s="62">
        <f t="shared" ca="1" si="3725"/>
        <v>0</v>
      </c>
      <c r="AI2787" s="62">
        <f t="shared" ca="1" si="3725"/>
        <v>0</v>
      </c>
      <c r="AJ2787" s="62">
        <f t="shared" ca="1" si="3725"/>
        <v>0</v>
      </c>
      <c r="AK2787" s="62">
        <f t="shared" ca="1" si="3725"/>
        <v>0</v>
      </c>
      <c r="AL2787" s="62">
        <f t="shared" ca="1" si="3725"/>
        <v>0</v>
      </c>
      <c r="AM2787" s="62">
        <f t="shared" ca="1" si="3725"/>
        <v>0</v>
      </c>
      <c r="AN2787" s="62">
        <f t="shared" ca="1" si="3725"/>
        <v>0</v>
      </c>
      <c r="AO2787" s="62">
        <f t="shared" ca="1" si="3725"/>
        <v>0</v>
      </c>
      <c r="AP2787" s="62">
        <f t="shared" ca="1" si="3725"/>
        <v>0</v>
      </c>
      <c r="AQ2787" s="62">
        <f t="shared" ca="1" si="3725"/>
        <v>0</v>
      </c>
      <c r="AR2787" s="62">
        <f t="shared" ca="1" si="3725"/>
        <v>0</v>
      </c>
      <c r="AS2787" s="62">
        <f t="shared" ca="1" si="3725"/>
        <v>0</v>
      </c>
      <c r="AT2787" s="62">
        <f t="shared" ca="1" si="3725"/>
        <v>0</v>
      </c>
      <c r="AU2787" s="62">
        <f t="shared" ca="1" si="3725"/>
        <v>0</v>
      </c>
      <c r="AV2787" s="62">
        <f t="shared" ca="1" si="3725"/>
        <v>0</v>
      </c>
      <c r="AW2787" s="62">
        <f t="shared" ca="1" si="3725"/>
        <v>0</v>
      </c>
      <c r="AX2787" s="62">
        <f t="shared" ca="1" si="3725"/>
        <v>0</v>
      </c>
      <c r="AY2787" s="62">
        <f t="shared" ca="1" si="3725"/>
        <v>0</v>
      </c>
      <c r="AZ2787" s="62">
        <f t="shared" ref="AZ2787:CE2787" ca="1" si="3726">AY2790</f>
        <v>0</v>
      </c>
      <c r="BA2787" s="62">
        <f t="shared" ca="1" si="3726"/>
        <v>0</v>
      </c>
      <c r="BB2787" s="62">
        <f t="shared" ca="1" si="3726"/>
        <v>0</v>
      </c>
      <c r="BC2787" s="62">
        <f t="shared" ca="1" si="3726"/>
        <v>0</v>
      </c>
      <c r="BD2787" s="62">
        <f t="shared" ca="1" si="3726"/>
        <v>0</v>
      </c>
      <c r="BE2787" s="62">
        <f t="shared" ca="1" si="3726"/>
        <v>0</v>
      </c>
      <c r="BF2787" s="62">
        <f t="shared" ca="1" si="3726"/>
        <v>0</v>
      </c>
      <c r="BG2787" s="62">
        <f t="shared" ca="1" si="3726"/>
        <v>0</v>
      </c>
      <c r="BH2787" s="62">
        <f t="shared" ca="1" si="3726"/>
        <v>0</v>
      </c>
      <c r="BI2787" s="62">
        <f t="shared" ca="1" si="3726"/>
        <v>0</v>
      </c>
      <c r="BJ2787" s="62">
        <f t="shared" ca="1" si="3726"/>
        <v>0</v>
      </c>
      <c r="BK2787" s="62">
        <f t="shared" ca="1" si="3726"/>
        <v>0</v>
      </c>
      <c r="BL2787" s="62">
        <f t="shared" ca="1" si="3726"/>
        <v>0</v>
      </c>
      <c r="BM2787" s="62">
        <f t="shared" ca="1" si="3726"/>
        <v>0</v>
      </c>
      <c r="BN2787" s="62">
        <f t="shared" ca="1" si="3726"/>
        <v>0</v>
      </c>
      <c r="BO2787" s="62">
        <f t="shared" ca="1" si="3726"/>
        <v>0</v>
      </c>
      <c r="BP2787" s="62">
        <f t="shared" ca="1" si="3726"/>
        <v>0</v>
      </c>
      <c r="BQ2787" s="62">
        <f t="shared" ca="1" si="3726"/>
        <v>0</v>
      </c>
      <c r="BR2787" s="62">
        <f t="shared" ca="1" si="3726"/>
        <v>0</v>
      </c>
      <c r="BS2787" s="62">
        <f t="shared" ca="1" si="3726"/>
        <v>0</v>
      </c>
      <c r="BT2787" s="62">
        <f t="shared" ca="1" si="3726"/>
        <v>0</v>
      </c>
      <c r="BU2787" s="62">
        <f t="shared" ca="1" si="3726"/>
        <v>0</v>
      </c>
      <c r="BV2787" s="62">
        <f t="shared" ca="1" si="3726"/>
        <v>0</v>
      </c>
      <c r="BW2787" s="62">
        <f t="shared" ca="1" si="3726"/>
        <v>0</v>
      </c>
      <c r="BX2787" s="62">
        <f t="shared" ca="1" si="3726"/>
        <v>0</v>
      </c>
      <c r="BY2787" s="62">
        <f t="shared" ca="1" si="3726"/>
        <v>0</v>
      </c>
      <c r="BZ2787" s="62">
        <f t="shared" ca="1" si="3726"/>
        <v>0</v>
      </c>
      <c r="CA2787" s="62">
        <f t="shared" ca="1" si="3726"/>
        <v>0</v>
      </c>
      <c r="CB2787" s="62">
        <f t="shared" ca="1" si="3726"/>
        <v>0</v>
      </c>
      <c r="CC2787" s="62">
        <f t="shared" ca="1" si="3726"/>
        <v>0</v>
      </c>
      <c r="CD2787" s="62">
        <f t="shared" ca="1" si="3726"/>
        <v>0</v>
      </c>
      <c r="CE2787" s="62">
        <f t="shared" ca="1" si="3726"/>
        <v>0</v>
      </c>
      <c r="CF2787" s="62">
        <f ca="1">CE2790</f>
        <v>0</v>
      </c>
      <c r="CG2787" s="62">
        <f t="shared" ref="CG2787:CL2787" ca="1" si="3727">CF2790</f>
        <v>0</v>
      </c>
      <c r="CH2787" s="62">
        <f t="shared" ca="1" si="3727"/>
        <v>0</v>
      </c>
      <c r="CI2787" s="62">
        <f t="shared" ca="1" si="3727"/>
        <v>0</v>
      </c>
      <c r="CJ2787" s="62">
        <f t="shared" ca="1" si="3727"/>
        <v>0</v>
      </c>
      <c r="CK2787" s="62">
        <f t="shared" ca="1" si="3727"/>
        <v>0</v>
      </c>
      <c r="CL2787" s="62">
        <f t="shared" ca="1" si="3727"/>
        <v>0</v>
      </c>
    </row>
    <row r="2788" spans="2:90" x14ac:dyDescent="0.4">
      <c r="B2788" s="152" t="str">
        <f>"New borrowing - "&amp;SUBSTITUTE(B2779,":","")</f>
        <v>New borrowing - Fixed term debt - one-time borrowing</v>
      </c>
      <c r="C2788" t="s">
        <v>236</v>
      </c>
      <c r="D2788" t="s">
        <v>426</v>
      </c>
      <c r="E2788" t="s">
        <v>906</v>
      </c>
      <c r="G2788" t="str">
        <f>E2788</f>
        <v/>
      </c>
      <c r="K2788" s="23">
        <f>SUMIF($3:$3,K$2,2788:2788)</f>
        <v>1000000</v>
      </c>
      <c r="L2788" s="23">
        <f>SUMIF($3:$3,L$2,2788:2788)</f>
        <v>0</v>
      </c>
      <c r="M2788" s="23">
        <f>SUMIF($3:$3,M$2,2788:2788)</f>
        <v>0</v>
      </c>
      <c r="N2788" s="23">
        <f>SUMIF($3:$3,N$2,2788:2788)</f>
        <v>0</v>
      </c>
      <c r="O2788" s="23">
        <f>SUMIF($3:$3,O$2,2788:2788)</f>
        <v>0</v>
      </c>
      <c r="P2788" s="23">
        <f>SUMIF($3:$3,P$2,2788:2788)</f>
        <v>0</v>
      </c>
      <c r="R2788" s="53">
        <f>$H2783*(S$2=EOMONTH($H2784,0))</f>
        <v>0</v>
      </c>
      <c r="S2788" s="62">
        <f t="shared" ref="S2788" si="3728">$H2783*(S$2=EOMONTH($H2784,0))</f>
        <v>0</v>
      </c>
      <c r="T2788" s="62">
        <f t="shared" ref="T2788:AW2788" si="3729">$H2783*(T$2=EOMONTH($H2784,0))</f>
        <v>0</v>
      </c>
      <c r="U2788" s="62">
        <f t="shared" si="3729"/>
        <v>0</v>
      </c>
      <c r="V2788" s="62">
        <f t="shared" si="3729"/>
        <v>0</v>
      </c>
      <c r="W2788" s="62">
        <f t="shared" si="3729"/>
        <v>0</v>
      </c>
      <c r="X2788" s="62">
        <f t="shared" si="3729"/>
        <v>1000000</v>
      </c>
      <c r="Y2788" s="62">
        <f t="shared" si="3729"/>
        <v>0</v>
      </c>
      <c r="Z2788" s="62">
        <f t="shared" si="3729"/>
        <v>0</v>
      </c>
      <c r="AA2788" s="62">
        <f t="shared" si="3729"/>
        <v>0</v>
      </c>
      <c r="AB2788" s="62">
        <f t="shared" si="3729"/>
        <v>0</v>
      </c>
      <c r="AC2788" s="62">
        <f t="shared" si="3729"/>
        <v>0</v>
      </c>
      <c r="AD2788" s="62">
        <f t="shared" si="3729"/>
        <v>0</v>
      </c>
      <c r="AE2788" s="62">
        <f t="shared" si="3729"/>
        <v>0</v>
      </c>
      <c r="AF2788" s="62">
        <f t="shared" si="3729"/>
        <v>0</v>
      </c>
      <c r="AG2788" s="62">
        <f t="shared" si="3729"/>
        <v>0</v>
      </c>
      <c r="AH2788" s="62">
        <f t="shared" si="3729"/>
        <v>0</v>
      </c>
      <c r="AI2788" s="62">
        <f t="shared" si="3729"/>
        <v>0</v>
      </c>
      <c r="AJ2788" s="62">
        <f t="shared" si="3729"/>
        <v>0</v>
      </c>
      <c r="AK2788" s="62">
        <f t="shared" si="3729"/>
        <v>0</v>
      </c>
      <c r="AL2788" s="62">
        <f t="shared" si="3729"/>
        <v>0</v>
      </c>
      <c r="AM2788" s="62">
        <f t="shared" si="3729"/>
        <v>0</v>
      </c>
      <c r="AN2788" s="62">
        <f t="shared" si="3729"/>
        <v>0</v>
      </c>
      <c r="AO2788" s="62">
        <f t="shared" si="3729"/>
        <v>0</v>
      </c>
      <c r="AP2788" s="62">
        <f t="shared" si="3729"/>
        <v>0</v>
      </c>
      <c r="AQ2788" s="62">
        <f t="shared" si="3729"/>
        <v>0</v>
      </c>
      <c r="AR2788" s="62">
        <f t="shared" si="3729"/>
        <v>0</v>
      </c>
      <c r="AS2788" s="62">
        <f t="shared" si="3729"/>
        <v>0</v>
      </c>
      <c r="AT2788" s="62">
        <f t="shared" si="3729"/>
        <v>0</v>
      </c>
      <c r="AU2788" s="62">
        <f t="shared" si="3729"/>
        <v>0</v>
      </c>
      <c r="AV2788" s="62">
        <f t="shared" si="3729"/>
        <v>0</v>
      </c>
      <c r="AW2788" s="62">
        <f t="shared" si="3729"/>
        <v>0</v>
      </c>
      <c r="AX2788" s="62">
        <f t="shared" ref="AX2788:CC2788" si="3730">$H2783*(AX$2=EOMONTH($H2784,0))</f>
        <v>0</v>
      </c>
      <c r="AY2788" s="62">
        <f t="shared" si="3730"/>
        <v>0</v>
      </c>
      <c r="AZ2788" s="62">
        <f t="shared" si="3730"/>
        <v>0</v>
      </c>
      <c r="BA2788" s="62">
        <f t="shared" si="3730"/>
        <v>0</v>
      </c>
      <c r="BB2788" s="62">
        <f t="shared" si="3730"/>
        <v>0</v>
      </c>
      <c r="BC2788" s="62">
        <f t="shared" si="3730"/>
        <v>0</v>
      </c>
      <c r="BD2788" s="62">
        <f t="shared" si="3730"/>
        <v>0</v>
      </c>
      <c r="BE2788" s="62">
        <f t="shared" si="3730"/>
        <v>0</v>
      </c>
      <c r="BF2788" s="62">
        <f t="shared" si="3730"/>
        <v>0</v>
      </c>
      <c r="BG2788" s="62">
        <f t="shared" si="3730"/>
        <v>0</v>
      </c>
      <c r="BH2788" s="62">
        <f t="shared" si="3730"/>
        <v>0</v>
      </c>
      <c r="BI2788" s="62">
        <f t="shared" si="3730"/>
        <v>0</v>
      </c>
      <c r="BJ2788" s="62">
        <f t="shared" si="3730"/>
        <v>0</v>
      </c>
      <c r="BK2788" s="62">
        <f t="shared" si="3730"/>
        <v>0</v>
      </c>
      <c r="BL2788" s="62">
        <f t="shared" si="3730"/>
        <v>0</v>
      </c>
      <c r="BM2788" s="62">
        <f t="shared" si="3730"/>
        <v>0</v>
      </c>
      <c r="BN2788" s="62">
        <f t="shared" si="3730"/>
        <v>0</v>
      </c>
      <c r="BO2788" s="62">
        <f t="shared" si="3730"/>
        <v>0</v>
      </c>
      <c r="BP2788" s="62">
        <f t="shared" si="3730"/>
        <v>0</v>
      </c>
      <c r="BQ2788" s="62">
        <f t="shared" si="3730"/>
        <v>0</v>
      </c>
      <c r="BR2788" s="62">
        <f t="shared" si="3730"/>
        <v>0</v>
      </c>
      <c r="BS2788" s="62">
        <f t="shared" si="3730"/>
        <v>0</v>
      </c>
      <c r="BT2788" s="62">
        <f t="shared" si="3730"/>
        <v>0</v>
      </c>
      <c r="BU2788" s="62">
        <f t="shared" si="3730"/>
        <v>0</v>
      </c>
      <c r="BV2788" s="62">
        <f t="shared" si="3730"/>
        <v>0</v>
      </c>
      <c r="BW2788" s="62">
        <f t="shared" si="3730"/>
        <v>0</v>
      </c>
      <c r="BX2788" s="62">
        <f t="shared" si="3730"/>
        <v>0</v>
      </c>
      <c r="BY2788" s="62">
        <f t="shared" si="3730"/>
        <v>0</v>
      </c>
      <c r="BZ2788" s="62">
        <f t="shared" si="3730"/>
        <v>0</v>
      </c>
      <c r="CA2788" s="62">
        <f t="shared" si="3730"/>
        <v>0</v>
      </c>
      <c r="CB2788" s="62">
        <f t="shared" si="3730"/>
        <v>0</v>
      </c>
      <c r="CC2788" s="62">
        <f t="shared" si="3730"/>
        <v>0</v>
      </c>
      <c r="CD2788" s="62">
        <f t="shared" ref="CD2788:CE2788" si="3731">$H2783*(CD$2=EOMONTH($H2784,0))</f>
        <v>0</v>
      </c>
      <c r="CE2788" s="62">
        <f t="shared" si="3731"/>
        <v>0</v>
      </c>
      <c r="CF2788" s="62">
        <f t="shared" ref="CF2788:CL2788" si="3732">$H2783*(CF$2=EOMONTH($H2784,0))</f>
        <v>0</v>
      </c>
      <c r="CG2788" s="62">
        <f t="shared" si="3732"/>
        <v>0</v>
      </c>
      <c r="CH2788" s="62">
        <f t="shared" si="3732"/>
        <v>0</v>
      </c>
      <c r="CI2788" s="62">
        <f t="shared" si="3732"/>
        <v>0</v>
      </c>
      <c r="CJ2788" s="62">
        <f t="shared" si="3732"/>
        <v>0</v>
      </c>
      <c r="CK2788" s="62">
        <f t="shared" si="3732"/>
        <v>0</v>
      </c>
      <c r="CL2788" s="62">
        <f t="shared" si="3732"/>
        <v>0</v>
      </c>
    </row>
    <row r="2789" spans="2:90" x14ac:dyDescent="0.4">
      <c r="B2789" s="152" t="str">
        <f>"Repayment - "&amp;SUBSTITUTE(B2779,":","")</f>
        <v>Repayment - Fixed term debt - one-time borrowing</v>
      </c>
      <c r="C2789" t="s">
        <v>236</v>
      </c>
      <c r="D2789" t="s">
        <v>426</v>
      </c>
      <c r="E2789" t="s">
        <v>906</v>
      </c>
      <c r="K2789" s="132">
        <f ca="1">SUMIF($3:$3,K$2,2789:2789)</f>
        <v>-1000000</v>
      </c>
      <c r="L2789" s="132">
        <f ca="1">SUMIF($3:$3,L$2,2789:2789)</f>
        <v>0</v>
      </c>
      <c r="M2789" s="132">
        <f ca="1">SUMIF($3:$3,M$2,2789:2789)</f>
        <v>0</v>
      </c>
      <c r="N2789" s="132">
        <f ca="1">SUMIF($3:$3,N$2,2789:2789)</f>
        <v>0</v>
      </c>
      <c r="O2789" s="132">
        <f ca="1">SUMIF($3:$3,O$2,2789:2789)</f>
        <v>0</v>
      </c>
      <c r="P2789" s="132">
        <f ca="1">SUMIF($3:$3,P$2,2789:2789)</f>
        <v>0</v>
      </c>
      <c r="R2789" s="217"/>
      <c r="S2789" s="218">
        <f ca="1">-IF(COUNT($R2788:S2788)&lt;$H2781,0,OFFSET(S2788,0,-$H2781+1))</f>
        <v>0</v>
      </c>
      <c r="T2789" s="218">
        <f ca="1">-IF(COUNT($R2788:T2788)&lt;$H2781,0,OFFSET(T2788,0,-$H2781+1))</f>
        <v>0</v>
      </c>
      <c r="U2789" s="218">
        <f ca="1">-IF(COUNT($R2788:U2788)&lt;$H2781,0,OFFSET(U2788,0,-$H2781+1))</f>
        <v>0</v>
      </c>
      <c r="V2789" s="218">
        <f ca="1">-IF(COUNT($R2788:V2788)&lt;$H2781,0,OFFSET(V2788,0,-$H2781+1))</f>
        <v>0</v>
      </c>
      <c r="W2789" s="218">
        <f ca="1">-IF(COUNT($R2788:W2788)&lt;$H2781,0,OFFSET(W2788,0,-$H2781+1))</f>
        <v>0</v>
      </c>
      <c r="X2789" s="218">
        <f ca="1">-IF(COUNT($R2788:X2788)&lt;$H2781,0,OFFSET(X2788,0,-$H2781+1))</f>
        <v>0</v>
      </c>
      <c r="Y2789" s="218">
        <f ca="1">-IF(COUNT($R2788:Y2788)&lt;$H2781,0,OFFSET(Y2788,0,-$H2781+1))</f>
        <v>0</v>
      </c>
      <c r="Z2789" s="218">
        <f ca="1">-IF(COUNT($R2788:Z2788)&lt;$H2781,0,OFFSET(Z2788,0,-$H2781+1))</f>
        <v>0</v>
      </c>
      <c r="AA2789" s="218">
        <f ca="1">-IF(COUNT($R2788:AA2788)&lt;$H2781,0,OFFSET(AA2788,0,-$H2781+1))</f>
        <v>-1000000</v>
      </c>
      <c r="AB2789" s="218">
        <f ca="1">-IF(COUNT($R2788:AB2788)&lt;$H2781,0,OFFSET(AB2788,0,-$H2781+1))</f>
        <v>0</v>
      </c>
      <c r="AC2789" s="218">
        <f ca="1">-IF(COUNT($R2788:AC2788)&lt;$H2781,0,OFFSET(AC2788,0,-$H2781+1))</f>
        <v>0</v>
      </c>
      <c r="AD2789" s="218">
        <f ca="1">-IF(COUNT($R2788:AD2788)&lt;$H2781,0,OFFSET(AD2788,0,-$H2781+1))</f>
        <v>0</v>
      </c>
      <c r="AE2789" s="218">
        <f ca="1">-IF(COUNT($R2788:AE2788)&lt;$H2781,0,OFFSET(AE2788,0,-$H2781+1))</f>
        <v>0</v>
      </c>
      <c r="AF2789" s="218">
        <f ca="1">-IF(COUNT($R2788:AF2788)&lt;$H2781,0,OFFSET(AF2788,0,-$H2781+1))</f>
        <v>0</v>
      </c>
      <c r="AG2789" s="218">
        <f ca="1">-IF(COUNT($R2788:AG2788)&lt;$H2781,0,OFFSET(AG2788,0,-$H2781+1))</f>
        <v>0</v>
      </c>
      <c r="AH2789" s="218">
        <f ca="1">-IF(COUNT($R2788:AH2788)&lt;$H2781,0,OFFSET(AH2788,0,-$H2781+1))</f>
        <v>0</v>
      </c>
      <c r="AI2789" s="218">
        <f ca="1">-IF(COUNT($R2788:AI2788)&lt;$H2781,0,OFFSET(AI2788,0,-$H2781+1))</f>
        <v>0</v>
      </c>
      <c r="AJ2789" s="218">
        <f ca="1">-IF(COUNT($R2788:AJ2788)&lt;$H2781,0,OFFSET(AJ2788,0,-$H2781+1))</f>
        <v>0</v>
      </c>
      <c r="AK2789" s="218">
        <f ca="1">-IF(COUNT($R2788:AK2788)&lt;$H2781,0,OFFSET(AK2788,0,-$H2781+1))</f>
        <v>0</v>
      </c>
      <c r="AL2789" s="218">
        <f ca="1">-IF(COUNT($R2788:AL2788)&lt;$H2781,0,OFFSET(AL2788,0,-$H2781+1))</f>
        <v>0</v>
      </c>
      <c r="AM2789" s="218">
        <f ca="1">-IF(COUNT($R2788:AM2788)&lt;$H2781,0,OFFSET(AM2788,0,-$H2781+1))</f>
        <v>0</v>
      </c>
      <c r="AN2789" s="218">
        <f ca="1">-IF(COUNT($R2788:AN2788)&lt;$H2781,0,OFFSET(AN2788,0,-$H2781+1))</f>
        <v>0</v>
      </c>
      <c r="AO2789" s="218">
        <f ca="1">-IF(COUNT($R2788:AO2788)&lt;$H2781,0,OFFSET(AO2788,0,-$H2781+1))</f>
        <v>0</v>
      </c>
      <c r="AP2789" s="218">
        <f ca="1">-IF(COUNT($R2788:AP2788)&lt;$H2781,0,OFFSET(AP2788,0,-$H2781+1))</f>
        <v>0</v>
      </c>
      <c r="AQ2789" s="218">
        <f ca="1">-IF(COUNT($R2788:AQ2788)&lt;$H2781,0,OFFSET(AQ2788,0,-$H2781+1))</f>
        <v>0</v>
      </c>
      <c r="AR2789" s="218">
        <f ca="1">-IF(COUNT($R2788:AR2788)&lt;$H2781,0,OFFSET(AR2788,0,-$H2781+1))</f>
        <v>0</v>
      </c>
      <c r="AS2789" s="218">
        <f ca="1">-IF(COUNT($R2788:AS2788)&lt;$H2781,0,OFFSET(AS2788,0,-$H2781+1))</f>
        <v>0</v>
      </c>
      <c r="AT2789" s="218">
        <f ca="1">-IF(COUNT($R2788:AT2788)&lt;$H2781,0,OFFSET(AT2788,0,-$H2781+1))</f>
        <v>0</v>
      </c>
      <c r="AU2789" s="218">
        <f ca="1">-IF(COUNT($R2788:AU2788)&lt;$H2781,0,OFFSET(AU2788,0,-$H2781+1))</f>
        <v>0</v>
      </c>
      <c r="AV2789" s="218">
        <f ca="1">-IF(COUNT($R2788:AV2788)&lt;$H2781,0,OFFSET(AV2788,0,-$H2781+1))</f>
        <v>0</v>
      </c>
      <c r="AW2789" s="218">
        <f ca="1">-IF(COUNT($R2788:AW2788)&lt;$H2781,0,OFFSET(AW2788,0,-$H2781+1))</f>
        <v>0</v>
      </c>
      <c r="AX2789" s="218">
        <f ca="1">-IF(COUNT($R2788:AX2788)&lt;$H2781,0,OFFSET(AX2788,0,-$H2781+1))</f>
        <v>0</v>
      </c>
      <c r="AY2789" s="218">
        <f ca="1">-IF(COUNT($R2788:AY2788)&lt;$H2781,0,OFFSET(AY2788,0,-$H2781+1))</f>
        <v>0</v>
      </c>
      <c r="AZ2789" s="218">
        <f ca="1">-IF(COUNT($R2788:AZ2788)&lt;$H2781,0,OFFSET(AZ2788,0,-$H2781+1))</f>
        <v>0</v>
      </c>
      <c r="BA2789" s="218">
        <f ca="1">-IF(COUNT($R2788:BA2788)&lt;$H2781,0,OFFSET(BA2788,0,-$H2781+1))</f>
        <v>0</v>
      </c>
      <c r="BB2789" s="218">
        <f ca="1">-IF(COUNT($R2788:BB2788)&lt;$H2781,0,OFFSET(BB2788,0,-$H2781+1))</f>
        <v>0</v>
      </c>
      <c r="BC2789" s="218">
        <f ca="1">-IF(COUNT($R2788:BC2788)&lt;$H2781,0,OFFSET(BC2788,0,-$H2781+1))</f>
        <v>0</v>
      </c>
      <c r="BD2789" s="218">
        <f ca="1">-IF(COUNT($R2788:BD2788)&lt;$H2781,0,OFFSET(BD2788,0,-$H2781+1))</f>
        <v>0</v>
      </c>
      <c r="BE2789" s="218">
        <f ca="1">-IF(COUNT($R2788:BE2788)&lt;$H2781,0,OFFSET(BE2788,0,-$H2781+1))</f>
        <v>0</v>
      </c>
      <c r="BF2789" s="218">
        <f ca="1">-IF(COUNT($R2788:BF2788)&lt;$H2781,0,OFFSET(BF2788,0,-$H2781+1))</f>
        <v>0</v>
      </c>
      <c r="BG2789" s="218">
        <f ca="1">-IF(COUNT($R2788:BG2788)&lt;$H2781,0,OFFSET(BG2788,0,-$H2781+1))</f>
        <v>0</v>
      </c>
      <c r="BH2789" s="218">
        <f ca="1">-IF(COUNT($R2788:BH2788)&lt;$H2781,0,OFFSET(BH2788,0,-$H2781+1))</f>
        <v>0</v>
      </c>
      <c r="BI2789" s="218">
        <f ca="1">-IF(COUNT($R2788:BI2788)&lt;$H2781,0,OFFSET(BI2788,0,-$H2781+1))</f>
        <v>0</v>
      </c>
      <c r="BJ2789" s="218">
        <f ca="1">-IF(COUNT($R2788:BJ2788)&lt;$H2781,0,OFFSET(BJ2788,0,-$H2781+1))</f>
        <v>0</v>
      </c>
      <c r="BK2789" s="218">
        <f ca="1">-IF(COUNT($R2788:BK2788)&lt;$H2781,0,OFFSET(BK2788,0,-$H2781+1))</f>
        <v>0</v>
      </c>
      <c r="BL2789" s="218">
        <f ca="1">-IF(COUNT($R2788:BL2788)&lt;$H2781,0,OFFSET(BL2788,0,-$H2781+1))</f>
        <v>0</v>
      </c>
      <c r="BM2789" s="218">
        <f ca="1">-IF(COUNT($R2788:BM2788)&lt;$H2781,0,OFFSET(BM2788,0,-$H2781+1))</f>
        <v>0</v>
      </c>
      <c r="BN2789" s="218">
        <f ca="1">-IF(COUNT($R2788:BN2788)&lt;$H2781,0,OFFSET(BN2788,0,-$H2781+1))</f>
        <v>0</v>
      </c>
      <c r="BO2789" s="218">
        <f ca="1">-IF(COUNT($R2788:BO2788)&lt;$H2781,0,OFFSET(BO2788,0,-$H2781+1))</f>
        <v>0</v>
      </c>
      <c r="BP2789" s="218">
        <f ca="1">-IF(COUNT($R2788:BP2788)&lt;$H2781,0,OFFSET(BP2788,0,-$H2781+1))</f>
        <v>0</v>
      </c>
      <c r="BQ2789" s="218">
        <f ca="1">-IF(COUNT($R2788:BQ2788)&lt;$H2781,0,OFFSET(BQ2788,0,-$H2781+1))</f>
        <v>0</v>
      </c>
      <c r="BR2789" s="218">
        <f ca="1">-IF(COUNT($R2788:BR2788)&lt;$H2781,0,OFFSET(BR2788,0,-$H2781+1))</f>
        <v>0</v>
      </c>
      <c r="BS2789" s="218">
        <f ca="1">-IF(COUNT($R2788:BS2788)&lt;$H2781,0,OFFSET(BS2788,0,-$H2781+1))</f>
        <v>0</v>
      </c>
      <c r="BT2789" s="218">
        <f ca="1">-IF(COUNT($R2788:BT2788)&lt;$H2781,0,OFFSET(BT2788,0,-$H2781+1))</f>
        <v>0</v>
      </c>
      <c r="BU2789" s="218">
        <f ca="1">-IF(COUNT($R2788:BU2788)&lt;$H2781,0,OFFSET(BU2788,0,-$H2781+1))</f>
        <v>0</v>
      </c>
      <c r="BV2789" s="218">
        <f ca="1">-IF(COUNT($R2788:BV2788)&lt;$H2781,0,OFFSET(BV2788,0,-$H2781+1))</f>
        <v>0</v>
      </c>
      <c r="BW2789" s="218">
        <f ca="1">-IF(COUNT($R2788:BW2788)&lt;$H2781,0,OFFSET(BW2788,0,-$H2781+1))</f>
        <v>0</v>
      </c>
      <c r="BX2789" s="218">
        <f ca="1">-IF(COUNT($R2788:BX2788)&lt;$H2781,0,OFFSET(BX2788,0,-$H2781+1))</f>
        <v>0</v>
      </c>
      <c r="BY2789" s="218">
        <f ca="1">-IF(COUNT($R2788:BY2788)&lt;$H2781,0,OFFSET(BY2788,0,-$H2781+1))</f>
        <v>0</v>
      </c>
      <c r="BZ2789" s="218">
        <f ca="1">-IF(COUNT($R2788:BZ2788)&lt;$H2781,0,OFFSET(BZ2788,0,-$H2781+1))</f>
        <v>0</v>
      </c>
      <c r="CA2789" s="218">
        <f ca="1">-IF(COUNT($R2788:CA2788)&lt;$H2781,0,OFFSET(CA2788,0,-$H2781+1))</f>
        <v>0</v>
      </c>
      <c r="CB2789" s="218">
        <f ca="1">-IF(COUNT($R2788:CB2788)&lt;$H2781,0,OFFSET(CB2788,0,-$H2781+1))</f>
        <v>0</v>
      </c>
      <c r="CC2789" s="218">
        <f ca="1">-IF(COUNT($R2788:CC2788)&lt;$H2781,0,OFFSET(CC2788,0,-$H2781+1))</f>
        <v>0</v>
      </c>
      <c r="CD2789" s="218">
        <f ca="1">-IF(COUNT($R2788:CD2788)&lt;$H2781,0,OFFSET(CD2788,0,-$H2781+1))</f>
        <v>0</v>
      </c>
      <c r="CE2789" s="218">
        <f ca="1">-IF(COUNT($R2788:CE2788)&lt;$H2781,0,OFFSET(CE2788,0,-$H2781+1))</f>
        <v>0</v>
      </c>
      <c r="CF2789" s="218">
        <f ca="1">-IF(COUNT($R2788:CF2788)&lt;$H2781,0,OFFSET(CF2788,0,-$H2781+1))</f>
        <v>0</v>
      </c>
      <c r="CG2789" s="218">
        <f ca="1">-IF(COUNT($R2788:CG2788)&lt;$H2781,0,OFFSET(CG2788,0,-$H2781+1))</f>
        <v>0</v>
      </c>
      <c r="CH2789" s="218">
        <f ca="1">-IF(COUNT($R2788:CH2788)&lt;$H2781,0,OFFSET(CH2788,0,-$H2781+1))</f>
        <v>0</v>
      </c>
      <c r="CI2789" s="218">
        <f ca="1">-IF(COUNT($R2788:CI2788)&lt;$H2781,0,OFFSET(CI2788,0,-$H2781+1))</f>
        <v>0</v>
      </c>
      <c r="CJ2789" s="218">
        <f ca="1">-IF(COUNT($R2788:CJ2788)&lt;$H2781,0,OFFSET(CJ2788,0,-$H2781+1))</f>
        <v>0</v>
      </c>
      <c r="CK2789" s="218">
        <f ca="1">-IF(COUNT($R2788:CK2788)&lt;$H2781,0,OFFSET(CK2788,0,-$H2781+1))</f>
        <v>0</v>
      </c>
      <c r="CL2789" s="218">
        <f ca="1">-IF(COUNT($R2788:CL2788)&lt;$H2781,0,OFFSET(CL2788,0,-$H2781+1))</f>
        <v>0</v>
      </c>
    </row>
    <row r="2790" spans="2:90" x14ac:dyDescent="0.4">
      <c r="B2790" s="121" t="str">
        <f>"Debt - "&amp;SUBSTITUTE(B2779,":","")</f>
        <v>Debt - Fixed term debt - one-time borrowing</v>
      </c>
      <c r="C2790" t="s">
        <v>237</v>
      </c>
      <c r="D2790" t="s">
        <v>426</v>
      </c>
      <c r="E2790" t="s">
        <v>906</v>
      </c>
      <c r="I2790" s="80"/>
      <c r="J2790" s="80"/>
      <c r="K2790" s="33">
        <f ca="1">SUMIF($4:$4,K$2,2790:2790)</f>
        <v>0</v>
      </c>
      <c r="L2790" s="33">
        <f ca="1">SUMIF($4:$4,L$2,2790:2790)</f>
        <v>0</v>
      </c>
      <c r="M2790" s="33">
        <f ca="1">SUMIF($4:$4,M$2,2790:2790)</f>
        <v>0</v>
      </c>
      <c r="N2790" s="33">
        <f ca="1">SUMIF($4:$4,N$2,2790:2790)</f>
        <v>0</v>
      </c>
      <c r="O2790" s="33">
        <f ca="1">SUMIF($4:$4,O$2,2790:2790)</f>
        <v>0</v>
      </c>
      <c r="P2790" s="33">
        <f ca="1">SUMIF($4:$4,P$2,2790:2790)</f>
        <v>0</v>
      </c>
      <c r="R2790" s="53">
        <f ca="1">S2787</f>
        <v>0</v>
      </c>
      <c r="S2790" s="91">
        <f t="shared" ref="S2790" ca="1" si="3733">SUM(S2787:S2789)</f>
        <v>0</v>
      </c>
      <c r="T2790" s="91">
        <f t="shared" ref="T2790:AX2790" ca="1" si="3734">SUM(T2787:T2789)</f>
        <v>0</v>
      </c>
      <c r="U2790" s="91">
        <f t="shared" ca="1" si="3734"/>
        <v>0</v>
      </c>
      <c r="V2790" s="91">
        <f t="shared" ca="1" si="3734"/>
        <v>0</v>
      </c>
      <c r="W2790" s="91">
        <f t="shared" ca="1" si="3734"/>
        <v>0</v>
      </c>
      <c r="X2790" s="91">
        <f t="shared" ca="1" si="3734"/>
        <v>1000000</v>
      </c>
      <c r="Y2790" s="91">
        <f t="shared" ca="1" si="3734"/>
        <v>1000000</v>
      </c>
      <c r="Z2790" s="91">
        <f t="shared" ca="1" si="3734"/>
        <v>1000000</v>
      </c>
      <c r="AA2790" s="91">
        <f t="shared" ca="1" si="3734"/>
        <v>0</v>
      </c>
      <c r="AB2790" s="91">
        <f t="shared" ca="1" si="3734"/>
        <v>0</v>
      </c>
      <c r="AC2790" s="91">
        <f t="shared" ca="1" si="3734"/>
        <v>0</v>
      </c>
      <c r="AD2790" s="91">
        <f t="shared" ca="1" si="3734"/>
        <v>0</v>
      </c>
      <c r="AE2790" s="91">
        <f t="shared" ca="1" si="3734"/>
        <v>0</v>
      </c>
      <c r="AF2790" s="91">
        <f t="shared" ca="1" si="3734"/>
        <v>0</v>
      </c>
      <c r="AG2790" s="91">
        <f t="shared" ca="1" si="3734"/>
        <v>0</v>
      </c>
      <c r="AH2790" s="91">
        <f t="shared" ca="1" si="3734"/>
        <v>0</v>
      </c>
      <c r="AI2790" s="91">
        <f t="shared" ca="1" si="3734"/>
        <v>0</v>
      </c>
      <c r="AJ2790" s="91">
        <f t="shared" ca="1" si="3734"/>
        <v>0</v>
      </c>
      <c r="AK2790" s="91">
        <f t="shared" ca="1" si="3734"/>
        <v>0</v>
      </c>
      <c r="AL2790" s="91">
        <f t="shared" ca="1" si="3734"/>
        <v>0</v>
      </c>
      <c r="AM2790" s="91">
        <f t="shared" ca="1" si="3734"/>
        <v>0</v>
      </c>
      <c r="AN2790" s="91">
        <f t="shared" ca="1" si="3734"/>
        <v>0</v>
      </c>
      <c r="AO2790" s="91">
        <f t="shared" ca="1" si="3734"/>
        <v>0</v>
      </c>
      <c r="AP2790" s="91">
        <f t="shared" ca="1" si="3734"/>
        <v>0</v>
      </c>
      <c r="AQ2790" s="91">
        <f t="shared" ca="1" si="3734"/>
        <v>0</v>
      </c>
      <c r="AR2790" s="91">
        <f t="shared" ca="1" si="3734"/>
        <v>0</v>
      </c>
      <c r="AS2790" s="91">
        <f t="shared" ca="1" si="3734"/>
        <v>0</v>
      </c>
      <c r="AT2790" s="91">
        <f t="shared" ca="1" si="3734"/>
        <v>0</v>
      </c>
      <c r="AU2790" s="91">
        <f t="shared" ca="1" si="3734"/>
        <v>0</v>
      </c>
      <c r="AV2790" s="91">
        <f t="shared" ca="1" si="3734"/>
        <v>0</v>
      </c>
      <c r="AW2790" s="91">
        <f t="shared" ca="1" si="3734"/>
        <v>0</v>
      </c>
      <c r="AX2790" s="91">
        <f t="shared" ca="1" si="3734"/>
        <v>0</v>
      </c>
      <c r="AY2790" s="91">
        <f t="shared" ref="AY2790:CD2790" ca="1" si="3735">SUM(AY2787:AY2789)</f>
        <v>0</v>
      </c>
      <c r="AZ2790" s="91">
        <f t="shared" ca="1" si="3735"/>
        <v>0</v>
      </c>
      <c r="BA2790" s="91">
        <f t="shared" ca="1" si="3735"/>
        <v>0</v>
      </c>
      <c r="BB2790" s="91">
        <f t="shared" ca="1" si="3735"/>
        <v>0</v>
      </c>
      <c r="BC2790" s="91">
        <f t="shared" ca="1" si="3735"/>
        <v>0</v>
      </c>
      <c r="BD2790" s="91">
        <f t="shared" ca="1" si="3735"/>
        <v>0</v>
      </c>
      <c r="BE2790" s="91">
        <f t="shared" ca="1" si="3735"/>
        <v>0</v>
      </c>
      <c r="BF2790" s="91">
        <f t="shared" ca="1" si="3735"/>
        <v>0</v>
      </c>
      <c r="BG2790" s="91">
        <f t="shared" ca="1" si="3735"/>
        <v>0</v>
      </c>
      <c r="BH2790" s="91">
        <f t="shared" ca="1" si="3735"/>
        <v>0</v>
      </c>
      <c r="BI2790" s="91">
        <f t="shared" ca="1" si="3735"/>
        <v>0</v>
      </c>
      <c r="BJ2790" s="91">
        <f t="shared" ca="1" si="3735"/>
        <v>0</v>
      </c>
      <c r="BK2790" s="91">
        <f t="shared" ca="1" si="3735"/>
        <v>0</v>
      </c>
      <c r="BL2790" s="91">
        <f t="shared" ca="1" si="3735"/>
        <v>0</v>
      </c>
      <c r="BM2790" s="91">
        <f t="shared" ca="1" si="3735"/>
        <v>0</v>
      </c>
      <c r="BN2790" s="91">
        <f t="shared" ca="1" si="3735"/>
        <v>0</v>
      </c>
      <c r="BO2790" s="91">
        <f t="shared" ca="1" si="3735"/>
        <v>0</v>
      </c>
      <c r="BP2790" s="91">
        <f t="shared" ca="1" si="3735"/>
        <v>0</v>
      </c>
      <c r="BQ2790" s="91">
        <f t="shared" ca="1" si="3735"/>
        <v>0</v>
      </c>
      <c r="BR2790" s="91">
        <f t="shared" ca="1" si="3735"/>
        <v>0</v>
      </c>
      <c r="BS2790" s="91">
        <f t="shared" ca="1" si="3735"/>
        <v>0</v>
      </c>
      <c r="BT2790" s="91">
        <f t="shared" ca="1" si="3735"/>
        <v>0</v>
      </c>
      <c r="BU2790" s="91">
        <f t="shared" ca="1" si="3735"/>
        <v>0</v>
      </c>
      <c r="BV2790" s="91">
        <f t="shared" ca="1" si="3735"/>
        <v>0</v>
      </c>
      <c r="BW2790" s="91">
        <f t="shared" ca="1" si="3735"/>
        <v>0</v>
      </c>
      <c r="BX2790" s="91">
        <f t="shared" ca="1" si="3735"/>
        <v>0</v>
      </c>
      <c r="BY2790" s="91">
        <f t="shared" ca="1" si="3735"/>
        <v>0</v>
      </c>
      <c r="BZ2790" s="91">
        <f t="shared" ca="1" si="3735"/>
        <v>0</v>
      </c>
      <c r="CA2790" s="91">
        <f t="shared" ca="1" si="3735"/>
        <v>0</v>
      </c>
      <c r="CB2790" s="91">
        <f t="shared" ca="1" si="3735"/>
        <v>0</v>
      </c>
      <c r="CC2790" s="91">
        <f t="shared" ca="1" si="3735"/>
        <v>0</v>
      </c>
      <c r="CD2790" s="91">
        <f t="shared" ca="1" si="3735"/>
        <v>0</v>
      </c>
      <c r="CE2790" s="91">
        <f t="shared" ref="CE2790:CK2790" ca="1" si="3736">SUM(CE2787:CE2789)</f>
        <v>0</v>
      </c>
      <c r="CF2790" s="91">
        <f t="shared" ca="1" si="3736"/>
        <v>0</v>
      </c>
      <c r="CG2790" s="91">
        <f t="shared" ca="1" si="3736"/>
        <v>0</v>
      </c>
      <c r="CH2790" s="91">
        <f t="shared" ca="1" si="3736"/>
        <v>0</v>
      </c>
      <c r="CI2790" s="91">
        <f t="shared" ca="1" si="3736"/>
        <v>0</v>
      </c>
      <c r="CJ2790" s="91">
        <f t="shared" ca="1" si="3736"/>
        <v>0</v>
      </c>
      <c r="CK2790" s="91">
        <f t="shared" ca="1" si="3736"/>
        <v>0</v>
      </c>
      <c r="CL2790" s="91">
        <f t="shared" ref="CL2790" ca="1" si="3737">SUM(CL2787:CL2789)</f>
        <v>0</v>
      </c>
    </row>
    <row r="2791" spans="2:90" x14ac:dyDescent="0.4">
      <c r="B2791" s="120"/>
      <c r="D2791" t="s">
        <v>426</v>
      </c>
      <c r="E2791" t="s">
        <v>906</v>
      </c>
      <c r="R2791"/>
      <c r="S2791" s="62"/>
      <c r="T2791" s="62"/>
      <c r="U2791" s="62"/>
      <c r="V2791" s="62"/>
      <c r="W2791" s="62"/>
      <c r="X2791" s="62"/>
      <c r="Y2791" s="62"/>
      <c r="Z2791" s="62"/>
      <c r="AA2791" s="62"/>
      <c r="AB2791" s="62"/>
      <c r="AC2791" s="62"/>
      <c r="AD2791" s="62"/>
      <c r="AE2791" s="62"/>
      <c r="AF2791" s="62"/>
      <c r="AG2791" s="62"/>
      <c r="AH2791" s="62"/>
      <c r="AI2791" s="62"/>
      <c r="AJ2791" s="62"/>
      <c r="AK2791" s="62"/>
      <c r="AL2791" s="62"/>
      <c r="AM2791" s="62"/>
      <c r="AN2791" s="62"/>
      <c r="AO2791" s="62"/>
      <c r="AP2791" s="62"/>
      <c r="AQ2791" s="62"/>
      <c r="AR2791" s="62"/>
      <c r="AS2791" s="62"/>
      <c r="AT2791" s="62"/>
      <c r="AU2791" s="62"/>
      <c r="AV2791" s="62"/>
      <c r="AW2791" s="62"/>
      <c r="AX2791" s="62"/>
      <c r="AY2791" s="62"/>
      <c r="AZ2791" s="62"/>
      <c r="BA2791" s="62"/>
      <c r="BB2791" s="62"/>
      <c r="BC2791" s="62"/>
      <c r="BD2791" s="62"/>
      <c r="BE2791" s="62"/>
      <c r="BF2791" s="62"/>
      <c r="BG2791" s="62"/>
      <c r="BH2791" s="62"/>
      <c r="BI2791" s="62"/>
      <c r="BJ2791" s="62"/>
      <c r="BK2791" s="62"/>
      <c r="BL2791" s="62"/>
      <c r="BM2791" s="62"/>
      <c r="BN2791" s="62"/>
      <c r="BO2791" s="62"/>
      <c r="BP2791" s="62"/>
      <c r="BQ2791" s="62"/>
      <c r="BR2791" s="62"/>
      <c r="BS2791" s="62"/>
      <c r="BT2791" s="62"/>
      <c r="BU2791" s="62"/>
      <c r="BV2791" s="62"/>
      <c r="BW2791" s="62"/>
      <c r="BX2791" s="62"/>
      <c r="BY2791" s="62"/>
      <c r="BZ2791" s="62"/>
      <c r="CA2791" s="62"/>
      <c r="CB2791" s="62"/>
      <c r="CC2791" s="62"/>
      <c r="CD2791" s="62"/>
      <c r="CE2791" s="62"/>
      <c r="CF2791" s="62"/>
      <c r="CG2791" s="62"/>
      <c r="CH2791" s="62"/>
      <c r="CI2791" s="62"/>
      <c r="CJ2791" s="62"/>
      <c r="CK2791" s="62"/>
      <c r="CL2791" s="62"/>
    </row>
    <row r="2792" spans="2:90" x14ac:dyDescent="0.4">
      <c r="B2792" s="121" t="str">
        <f>"Interest expense - "&amp;SUBSTITUTE(B2779,":","")</f>
        <v>Interest expense - Fixed term debt - one-time borrowing</v>
      </c>
      <c r="C2792" t="s">
        <v>228</v>
      </c>
      <c r="D2792" t="s">
        <v>426</v>
      </c>
      <c r="E2792" t="s">
        <v>906</v>
      </c>
      <c r="J2792" s="91">
        <f>SUMIF($5:$5,I$2,2790:2790)</f>
        <v>0</v>
      </c>
      <c r="K2792" s="28">
        <f ca="1">SUMIF($3:$3,K$2,2792:2792)</f>
        <v>-33333.333333333336</v>
      </c>
      <c r="L2792" s="28">
        <f ca="1">SUMIF($3:$3,L$2,2792:2792)</f>
        <v>0</v>
      </c>
      <c r="M2792" s="28">
        <f ca="1">SUMIF($3:$3,M$2,2792:2792)</f>
        <v>0</v>
      </c>
      <c r="N2792" s="28">
        <f ca="1">SUMIF($3:$3,N$2,2792:2792)</f>
        <v>0</v>
      </c>
      <c r="O2792" s="28">
        <f ca="1">SUMIF($3:$3,O$2,2792:2792)</f>
        <v>0</v>
      </c>
      <c r="P2792" s="28">
        <f ca="1">SUMIF($3:$3,P$2,2792:2792)</f>
        <v>0</v>
      </c>
      <c r="R2792" s="27"/>
      <c r="S2792" s="91">
        <f t="shared" ref="S2792" ca="1" si="3738">-SUM(S2786:S2788)*$H2782/12</f>
        <v>0</v>
      </c>
      <c r="T2792" s="91">
        <f t="shared" ref="T2792:AY2792" ca="1" si="3739">-SUM(T2786:T2788)*$H2782/12</f>
        <v>0</v>
      </c>
      <c r="U2792" s="91">
        <f t="shared" ca="1" si="3739"/>
        <v>0</v>
      </c>
      <c r="V2792" s="91">
        <f t="shared" ca="1" si="3739"/>
        <v>0</v>
      </c>
      <c r="W2792" s="91">
        <f t="shared" ca="1" si="3739"/>
        <v>0</v>
      </c>
      <c r="X2792" s="91">
        <f t="shared" ca="1" si="3739"/>
        <v>-8333.3333333333339</v>
      </c>
      <c r="Y2792" s="91">
        <f t="shared" ca="1" si="3739"/>
        <v>-8333.3333333333339</v>
      </c>
      <c r="Z2792" s="91">
        <f t="shared" ca="1" si="3739"/>
        <v>-8333.3333333333339</v>
      </c>
      <c r="AA2792" s="91">
        <f t="shared" ca="1" si="3739"/>
        <v>-8333.3333333333339</v>
      </c>
      <c r="AB2792" s="91">
        <f t="shared" ca="1" si="3739"/>
        <v>0</v>
      </c>
      <c r="AC2792" s="91">
        <f t="shared" ca="1" si="3739"/>
        <v>0</v>
      </c>
      <c r="AD2792" s="91">
        <f t="shared" ca="1" si="3739"/>
        <v>0</v>
      </c>
      <c r="AE2792" s="91">
        <f t="shared" ca="1" si="3739"/>
        <v>0</v>
      </c>
      <c r="AF2792" s="91">
        <f t="shared" ca="1" si="3739"/>
        <v>0</v>
      </c>
      <c r="AG2792" s="91">
        <f t="shared" ca="1" si="3739"/>
        <v>0</v>
      </c>
      <c r="AH2792" s="91">
        <f t="shared" ca="1" si="3739"/>
        <v>0</v>
      </c>
      <c r="AI2792" s="91">
        <f t="shared" ca="1" si="3739"/>
        <v>0</v>
      </c>
      <c r="AJ2792" s="91">
        <f t="shared" ca="1" si="3739"/>
        <v>0</v>
      </c>
      <c r="AK2792" s="91">
        <f t="shared" ca="1" si="3739"/>
        <v>0</v>
      </c>
      <c r="AL2792" s="91">
        <f t="shared" ca="1" si="3739"/>
        <v>0</v>
      </c>
      <c r="AM2792" s="91">
        <f t="shared" ca="1" si="3739"/>
        <v>0</v>
      </c>
      <c r="AN2792" s="91">
        <f t="shared" ca="1" si="3739"/>
        <v>0</v>
      </c>
      <c r="AO2792" s="91">
        <f t="shared" ca="1" si="3739"/>
        <v>0</v>
      </c>
      <c r="AP2792" s="91">
        <f t="shared" ca="1" si="3739"/>
        <v>0</v>
      </c>
      <c r="AQ2792" s="91">
        <f t="shared" ca="1" si="3739"/>
        <v>0</v>
      </c>
      <c r="AR2792" s="91">
        <f t="shared" ca="1" si="3739"/>
        <v>0</v>
      </c>
      <c r="AS2792" s="91">
        <f t="shared" ca="1" si="3739"/>
        <v>0</v>
      </c>
      <c r="AT2792" s="91">
        <f t="shared" ca="1" si="3739"/>
        <v>0</v>
      </c>
      <c r="AU2792" s="91">
        <f t="shared" ca="1" si="3739"/>
        <v>0</v>
      </c>
      <c r="AV2792" s="91">
        <f t="shared" ca="1" si="3739"/>
        <v>0</v>
      </c>
      <c r="AW2792" s="91">
        <f t="shared" ca="1" si="3739"/>
        <v>0</v>
      </c>
      <c r="AX2792" s="91">
        <f t="shared" ca="1" si="3739"/>
        <v>0</v>
      </c>
      <c r="AY2792" s="91">
        <f t="shared" ca="1" si="3739"/>
        <v>0</v>
      </c>
      <c r="AZ2792" s="91">
        <f t="shared" ref="AZ2792:CE2792" ca="1" si="3740">-SUM(AZ2786:AZ2788)*$H2782/12</f>
        <v>0</v>
      </c>
      <c r="BA2792" s="91">
        <f t="shared" ca="1" si="3740"/>
        <v>0</v>
      </c>
      <c r="BB2792" s="91">
        <f t="shared" ca="1" si="3740"/>
        <v>0</v>
      </c>
      <c r="BC2792" s="91">
        <f t="shared" ca="1" si="3740"/>
        <v>0</v>
      </c>
      <c r="BD2792" s="91">
        <f t="shared" ca="1" si="3740"/>
        <v>0</v>
      </c>
      <c r="BE2792" s="91">
        <f t="shared" ca="1" si="3740"/>
        <v>0</v>
      </c>
      <c r="BF2792" s="91">
        <f t="shared" ca="1" si="3740"/>
        <v>0</v>
      </c>
      <c r="BG2792" s="91">
        <f t="shared" ca="1" si="3740"/>
        <v>0</v>
      </c>
      <c r="BH2792" s="91">
        <f t="shared" ca="1" si="3740"/>
        <v>0</v>
      </c>
      <c r="BI2792" s="91">
        <f t="shared" ca="1" si="3740"/>
        <v>0</v>
      </c>
      <c r="BJ2792" s="91">
        <f t="shared" ca="1" si="3740"/>
        <v>0</v>
      </c>
      <c r="BK2792" s="91">
        <f t="shared" ca="1" si="3740"/>
        <v>0</v>
      </c>
      <c r="BL2792" s="91">
        <f t="shared" ca="1" si="3740"/>
        <v>0</v>
      </c>
      <c r="BM2792" s="91">
        <f t="shared" ca="1" si="3740"/>
        <v>0</v>
      </c>
      <c r="BN2792" s="91">
        <f t="shared" ca="1" si="3740"/>
        <v>0</v>
      </c>
      <c r="BO2792" s="91">
        <f t="shared" ca="1" si="3740"/>
        <v>0</v>
      </c>
      <c r="BP2792" s="91">
        <f t="shared" ca="1" si="3740"/>
        <v>0</v>
      </c>
      <c r="BQ2792" s="91">
        <f t="shared" ca="1" si="3740"/>
        <v>0</v>
      </c>
      <c r="BR2792" s="91">
        <f t="shared" ca="1" si="3740"/>
        <v>0</v>
      </c>
      <c r="BS2792" s="91">
        <f t="shared" ca="1" si="3740"/>
        <v>0</v>
      </c>
      <c r="BT2792" s="91">
        <f t="shared" ca="1" si="3740"/>
        <v>0</v>
      </c>
      <c r="BU2792" s="91">
        <f t="shared" ca="1" si="3740"/>
        <v>0</v>
      </c>
      <c r="BV2792" s="91">
        <f t="shared" ca="1" si="3740"/>
        <v>0</v>
      </c>
      <c r="BW2792" s="91">
        <f t="shared" ca="1" si="3740"/>
        <v>0</v>
      </c>
      <c r="BX2792" s="91">
        <f t="shared" ca="1" si="3740"/>
        <v>0</v>
      </c>
      <c r="BY2792" s="91">
        <f t="shared" ca="1" si="3740"/>
        <v>0</v>
      </c>
      <c r="BZ2792" s="91">
        <f t="shared" ca="1" si="3740"/>
        <v>0</v>
      </c>
      <c r="CA2792" s="91">
        <f t="shared" ca="1" si="3740"/>
        <v>0</v>
      </c>
      <c r="CB2792" s="91">
        <f t="shared" ca="1" si="3740"/>
        <v>0</v>
      </c>
      <c r="CC2792" s="91">
        <f t="shared" ca="1" si="3740"/>
        <v>0</v>
      </c>
      <c r="CD2792" s="91">
        <f t="shared" ca="1" si="3740"/>
        <v>0</v>
      </c>
      <c r="CE2792" s="91">
        <f t="shared" ca="1" si="3740"/>
        <v>0</v>
      </c>
      <c r="CF2792" s="91">
        <f t="shared" ref="CF2792:CL2792" ca="1" si="3741">-SUM(CF2786:CF2788)*$H2782/12</f>
        <v>0</v>
      </c>
      <c r="CG2792" s="91">
        <f t="shared" ca="1" si="3741"/>
        <v>0</v>
      </c>
      <c r="CH2792" s="91">
        <f t="shared" ca="1" si="3741"/>
        <v>0</v>
      </c>
      <c r="CI2792" s="91">
        <f t="shared" ca="1" si="3741"/>
        <v>0</v>
      </c>
      <c r="CJ2792" s="91">
        <f t="shared" ca="1" si="3741"/>
        <v>0</v>
      </c>
      <c r="CK2792" s="91">
        <f t="shared" ca="1" si="3741"/>
        <v>0</v>
      </c>
      <c r="CL2792" s="91">
        <f t="shared" ca="1" si="3741"/>
        <v>0</v>
      </c>
    </row>
    <row r="2793" spans="2:90" x14ac:dyDescent="0.4">
      <c r="B2793" s="121"/>
      <c r="D2793" t="s">
        <v>426</v>
      </c>
      <c r="E2793" t="s">
        <v>906</v>
      </c>
      <c r="J2793" s="91"/>
      <c r="K2793" s="28"/>
      <c r="L2793" s="28"/>
      <c r="M2793" s="28"/>
      <c r="N2793" s="28"/>
      <c r="O2793" s="28"/>
      <c r="P2793" s="28"/>
      <c r="R2793" s="27"/>
      <c r="S2793" s="91"/>
      <c r="T2793" s="91"/>
      <c r="U2793" s="91"/>
      <c r="V2793" s="91"/>
      <c r="W2793" s="91"/>
      <c r="X2793" s="91"/>
      <c r="Y2793" s="91"/>
      <c r="Z2793" s="91"/>
      <c r="AA2793" s="91"/>
      <c r="AB2793" s="91"/>
      <c r="AC2793" s="91"/>
      <c r="AD2793" s="91"/>
      <c r="AE2793" s="91"/>
      <c r="AF2793" s="91"/>
      <c r="AG2793" s="91"/>
      <c r="AH2793" s="91"/>
      <c r="AI2793" s="91"/>
      <c r="AJ2793" s="91"/>
      <c r="AK2793" s="91"/>
      <c r="AL2793" s="91"/>
      <c r="AM2793" s="91"/>
      <c r="AN2793" s="91"/>
      <c r="AO2793" s="91"/>
      <c r="AP2793" s="91"/>
      <c r="AQ2793" s="91"/>
      <c r="AR2793" s="91"/>
      <c r="AS2793" s="91"/>
      <c r="AT2793" s="91"/>
      <c r="AU2793" s="91"/>
      <c r="AV2793" s="91"/>
      <c r="AW2793" s="91"/>
      <c r="AX2793" s="91"/>
      <c r="AY2793" s="91"/>
      <c r="AZ2793" s="91"/>
      <c r="BA2793" s="91"/>
      <c r="BB2793" s="91"/>
      <c r="BC2793" s="91"/>
      <c r="BD2793" s="91"/>
      <c r="BE2793" s="91"/>
      <c r="BF2793" s="91"/>
      <c r="BG2793" s="91"/>
      <c r="BH2793" s="91"/>
      <c r="BI2793" s="91"/>
      <c r="BJ2793" s="91"/>
      <c r="BK2793" s="91"/>
      <c r="BL2793" s="91"/>
      <c r="BM2793" s="91"/>
      <c r="BN2793" s="91"/>
      <c r="BO2793" s="91"/>
      <c r="BP2793" s="91"/>
      <c r="BQ2793" s="91"/>
      <c r="BR2793" s="91"/>
      <c r="BS2793" s="91"/>
      <c r="BT2793" s="91"/>
      <c r="BU2793" s="91"/>
      <c r="BV2793" s="91"/>
      <c r="BW2793" s="91"/>
      <c r="BX2793" s="91"/>
      <c r="BY2793" s="91"/>
      <c r="BZ2793" s="91"/>
      <c r="CA2793" s="91"/>
      <c r="CB2793" s="91"/>
      <c r="CC2793" s="91"/>
      <c r="CD2793" s="91"/>
      <c r="CE2793" s="91"/>
      <c r="CF2793" s="91"/>
      <c r="CG2793" s="91"/>
      <c r="CH2793" s="91"/>
      <c r="CI2793" s="91"/>
      <c r="CJ2793" s="91"/>
      <c r="CK2793" s="91"/>
      <c r="CL2793" s="91"/>
    </row>
    <row r="2794" spans="2:90" x14ac:dyDescent="0.4">
      <c r="B2794" s="130" t="str">
        <f>B2771</f>
        <v>(Primary label)</v>
      </c>
      <c r="C2794" s="27"/>
      <c r="D2794" s="27" t="s">
        <v>426</v>
      </c>
      <c r="E2794" s="27" t="s">
        <v>906</v>
      </c>
      <c r="F2794" s="27"/>
      <c r="G2794" s="27" t="s">
        <v>330</v>
      </c>
      <c r="H2794" s="27"/>
      <c r="I2794" s="78"/>
      <c r="J2794" s="78"/>
      <c r="K2794" s="33"/>
      <c r="L2794" s="33"/>
      <c r="M2794" s="33"/>
      <c r="N2794" s="33"/>
      <c r="O2794" s="33"/>
      <c r="P2794" s="33"/>
      <c r="R2794" s="33"/>
      <c r="S2794" s="77"/>
      <c r="T2794" s="77"/>
      <c r="U2794" s="77"/>
      <c r="V2794" s="77"/>
      <c r="W2794" s="77"/>
      <c r="X2794" s="77"/>
      <c r="Y2794" s="77"/>
      <c r="Z2794" s="77"/>
      <c r="AA2794" s="77"/>
      <c r="AB2794" s="77"/>
      <c r="AC2794" s="77"/>
      <c r="AD2794" s="77"/>
      <c r="AE2794" s="77"/>
      <c r="AF2794" s="77"/>
      <c r="AG2794" s="77"/>
      <c r="AH2794" s="77"/>
      <c r="AI2794" s="77"/>
      <c r="AJ2794" s="77"/>
      <c r="AK2794" s="77"/>
      <c r="AL2794" s="77"/>
      <c r="AM2794" s="77"/>
      <c r="AN2794" s="77"/>
      <c r="AO2794" s="77"/>
      <c r="AP2794" s="77"/>
      <c r="AQ2794" s="77"/>
      <c r="AR2794" s="77"/>
      <c r="AS2794" s="77"/>
      <c r="AT2794" s="77"/>
      <c r="AU2794" s="77"/>
      <c r="AV2794" s="77"/>
      <c r="AW2794" s="77"/>
      <c r="AX2794" s="77"/>
      <c r="AY2794" s="77"/>
      <c r="AZ2794" s="77"/>
      <c r="BA2794" s="77"/>
      <c r="BB2794" s="77"/>
      <c r="BC2794" s="77"/>
      <c r="BD2794" s="77"/>
      <c r="BE2794" s="77"/>
      <c r="BF2794" s="77"/>
      <c r="BG2794" s="77"/>
      <c r="BH2794" s="77"/>
      <c r="BI2794" s="77"/>
      <c r="BJ2794" s="77"/>
      <c r="BK2794" s="77"/>
      <c r="BL2794" s="77"/>
      <c r="BM2794" s="77"/>
      <c r="BN2794" s="77"/>
      <c r="BO2794" s="77"/>
      <c r="BP2794" s="77"/>
      <c r="BQ2794" s="77"/>
      <c r="BR2794" s="77"/>
      <c r="BS2794" s="77"/>
      <c r="BT2794" s="77"/>
      <c r="BU2794" s="77"/>
      <c r="BV2794" s="77"/>
      <c r="BW2794" s="77"/>
      <c r="BX2794" s="77"/>
      <c r="BY2794" s="77"/>
      <c r="BZ2794" s="77"/>
      <c r="CA2794" s="77"/>
      <c r="CB2794" s="77"/>
      <c r="CC2794" s="77"/>
      <c r="CD2794" s="77"/>
      <c r="CE2794" s="77"/>
      <c r="CF2794" s="77"/>
      <c r="CG2794" s="77"/>
      <c r="CH2794" s="77"/>
      <c r="CI2794" s="77"/>
      <c r="CJ2794" s="77"/>
      <c r="CK2794" s="77"/>
      <c r="CL2794" s="77"/>
    </row>
    <row r="2795" spans="2:90" x14ac:dyDescent="0.4">
      <c r="B2795" s="130" t="str">
        <f>B2772</f>
        <v>primary unit</v>
      </c>
      <c r="C2795" s="27"/>
      <c r="D2795" s="27" t="s">
        <v>426</v>
      </c>
      <c r="E2795" s="27" t="s">
        <v>906</v>
      </c>
      <c r="F2795" s="27"/>
      <c r="G2795" s="27" t="s">
        <v>330</v>
      </c>
      <c r="H2795" s="27"/>
      <c r="I2795" s="78"/>
      <c r="J2795" s="78"/>
      <c r="K2795" s="33"/>
      <c r="L2795" s="33"/>
      <c r="M2795" s="33"/>
      <c r="N2795" s="33"/>
      <c r="O2795" s="33"/>
      <c r="P2795" s="33"/>
      <c r="R2795" s="33"/>
      <c r="S2795" s="77"/>
      <c r="T2795" s="77"/>
      <c r="U2795" s="77"/>
      <c r="V2795" s="77"/>
      <c r="W2795" s="77"/>
      <c r="X2795" s="77"/>
      <c r="Y2795" s="77"/>
      <c r="Z2795" s="77"/>
      <c r="AA2795" s="77"/>
      <c r="AB2795" s="77"/>
      <c r="AC2795" s="77"/>
      <c r="AD2795" s="77"/>
      <c r="AE2795" s="77"/>
      <c r="AF2795" s="77"/>
      <c r="AG2795" s="77"/>
      <c r="AH2795" s="77"/>
      <c r="AI2795" s="77"/>
      <c r="AJ2795" s="77"/>
      <c r="AK2795" s="77"/>
      <c r="AL2795" s="77"/>
      <c r="AM2795" s="77"/>
      <c r="AN2795" s="77"/>
      <c r="AO2795" s="77"/>
      <c r="AP2795" s="77"/>
      <c r="AQ2795" s="77"/>
      <c r="AR2795" s="77"/>
      <c r="AS2795" s="77"/>
      <c r="AT2795" s="77"/>
      <c r="AU2795" s="77"/>
      <c r="AV2795" s="77"/>
      <c r="AW2795" s="77"/>
      <c r="AX2795" s="77"/>
      <c r="AY2795" s="77"/>
      <c r="AZ2795" s="77"/>
      <c r="BA2795" s="77"/>
      <c r="BB2795" s="77"/>
      <c r="BC2795" s="77"/>
      <c r="BD2795" s="77"/>
      <c r="BE2795" s="77"/>
      <c r="BF2795" s="77"/>
      <c r="BG2795" s="77"/>
      <c r="BH2795" s="77"/>
      <c r="BI2795" s="77"/>
      <c r="BJ2795" s="77"/>
      <c r="BK2795" s="77"/>
      <c r="BL2795" s="77"/>
      <c r="BM2795" s="77"/>
      <c r="BN2795" s="77"/>
      <c r="BO2795" s="77"/>
      <c r="BP2795" s="77"/>
      <c r="BQ2795" s="77"/>
      <c r="BR2795" s="77"/>
      <c r="BS2795" s="77"/>
      <c r="BT2795" s="77"/>
      <c r="BU2795" s="77"/>
      <c r="BV2795" s="77"/>
      <c r="BW2795" s="77"/>
      <c r="BX2795" s="77"/>
      <c r="BY2795" s="77"/>
      <c r="BZ2795" s="77"/>
      <c r="CA2795" s="77"/>
      <c r="CB2795" s="77"/>
      <c r="CC2795" s="77"/>
      <c r="CD2795" s="77"/>
      <c r="CE2795" s="77"/>
      <c r="CF2795" s="77"/>
      <c r="CG2795" s="77"/>
      <c r="CH2795" s="77"/>
      <c r="CI2795" s="77"/>
      <c r="CJ2795" s="77"/>
      <c r="CK2795" s="77"/>
      <c r="CL2795" s="77"/>
    </row>
    <row r="2796" spans="2:90" x14ac:dyDescent="0.4">
      <c r="B2796" s="130" t="str">
        <f>B2773</f>
        <v>Primary revenue driver</v>
      </c>
      <c r="D2796" t="s">
        <v>426</v>
      </c>
      <c r="E2796" t="s">
        <v>906</v>
      </c>
      <c r="G2796" t="s">
        <v>330</v>
      </c>
      <c r="K2796" s="53"/>
      <c r="L2796" s="53"/>
      <c r="M2796" s="53"/>
      <c r="N2796" s="53"/>
      <c r="O2796" s="53"/>
      <c r="P2796" s="53"/>
      <c r="R2796" s="24"/>
      <c r="S2796" s="80" t="str">
        <f t="shared" ref="S2796" si="3742">S2773</f>
        <v>S$12</v>
      </c>
      <c r="T2796" s="80" t="str">
        <f t="shared" ref="T2796:AX2796" si="3743">T2773</f>
        <v>T$12</v>
      </c>
      <c r="U2796" s="80" t="str">
        <f t="shared" si="3743"/>
        <v>U$12</v>
      </c>
      <c r="V2796" s="80" t="str">
        <f t="shared" si="3743"/>
        <v>V$12</v>
      </c>
      <c r="W2796" s="80" t="str">
        <f t="shared" si="3743"/>
        <v>W$12</v>
      </c>
      <c r="X2796" s="80" t="str">
        <f t="shared" si="3743"/>
        <v>X$12</v>
      </c>
      <c r="Y2796" s="80" t="str">
        <f t="shared" si="3743"/>
        <v>Y$12</v>
      </c>
      <c r="Z2796" s="80" t="str">
        <f t="shared" si="3743"/>
        <v>Z$12</v>
      </c>
      <c r="AA2796" s="80" t="str">
        <f t="shared" si="3743"/>
        <v>AA$12</v>
      </c>
      <c r="AB2796" s="80" t="str">
        <f t="shared" si="3743"/>
        <v>AB$12</v>
      </c>
      <c r="AC2796" s="80" t="str">
        <f t="shared" si="3743"/>
        <v>AC$12</v>
      </c>
      <c r="AD2796" s="80" t="str">
        <f t="shared" si="3743"/>
        <v>AD$12</v>
      </c>
      <c r="AE2796" s="80" t="str">
        <f t="shared" si="3743"/>
        <v>AE$12</v>
      </c>
      <c r="AF2796" s="80" t="str">
        <f t="shared" si="3743"/>
        <v>AF$12</v>
      </c>
      <c r="AG2796" s="80" t="str">
        <f t="shared" si="3743"/>
        <v>AG$12</v>
      </c>
      <c r="AH2796" s="80" t="str">
        <f t="shared" si="3743"/>
        <v>AH$12</v>
      </c>
      <c r="AI2796" s="80" t="str">
        <f t="shared" si="3743"/>
        <v>AI$12</v>
      </c>
      <c r="AJ2796" s="80" t="str">
        <f t="shared" si="3743"/>
        <v>AJ$12</v>
      </c>
      <c r="AK2796" s="80" t="str">
        <f t="shared" si="3743"/>
        <v>AK$12</v>
      </c>
      <c r="AL2796" s="80" t="str">
        <f t="shared" si="3743"/>
        <v>AL$12</v>
      </c>
      <c r="AM2796" s="80" t="str">
        <f t="shared" si="3743"/>
        <v>AM$12</v>
      </c>
      <c r="AN2796" s="80" t="str">
        <f t="shared" si="3743"/>
        <v>AN$12</v>
      </c>
      <c r="AO2796" s="80" t="str">
        <f t="shared" si="3743"/>
        <v>AO$12</v>
      </c>
      <c r="AP2796" s="80" t="str">
        <f t="shared" si="3743"/>
        <v>AP$12</v>
      </c>
      <c r="AQ2796" s="80" t="str">
        <f t="shared" si="3743"/>
        <v>AQ$12</v>
      </c>
      <c r="AR2796" s="80" t="str">
        <f t="shared" si="3743"/>
        <v>AR$12</v>
      </c>
      <c r="AS2796" s="80" t="str">
        <f t="shared" si="3743"/>
        <v>AS$12</v>
      </c>
      <c r="AT2796" s="80" t="str">
        <f t="shared" si="3743"/>
        <v>AT$12</v>
      </c>
      <c r="AU2796" s="80" t="str">
        <f t="shared" si="3743"/>
        <v>AU$12</v>
      </c>
      <c r="AV2796" s="80" t="str">
        <f t="shared" si="3743"/>
        <v>AV$12</v>
      </c>
      <c r="AW2796" s="80" t="str">
        <f t="shared" si="3743"/>
        <v>AW$12</v>
      </c>
      <c r="AX2796" s="80" t="str">
        <f t="shared" si="3743"/>
        <v>AX$12</v>
      </c>
      <c r="AY2796" s="80" t="str">
        <f t="shared" ref="AY2796:CD2796" si="3744">AY2773</f>
        <v>AY$12</v>
      </c>
      <c r="AZ2796" s="80" t="str">
        <f t="shared" si="3744"/>
        <v>AZ$12</v>
      </c>
      <c r="BA2796" s="80" t="str">
        <f t="shared" si="3744"/>
        <v>BA$12</v>
      </c>
      <c r="BB2796" s="80" t="str">
        <f t="shared" si="3744"/>
        <v>BB$12</v>
      </c>
      <c r="BC2796" s="80" t="str">
        <f t="shared" si="3744"/>
        <v>BC$12</v>
      </c>
      <c r="BD2796" s="80" t="str">
        <f t="shared" si="3744"/>
        <v>BD$12</v>
      </c>
      <c r="BE2796" s="80" t="str">
        <f t="shared" si="3744"/>
        <v>BE$12</v>
      </c>
      <c r="BF2796" s="80" t="str">
        <f t="shared" si="3744"/>
        <v>BF$12</v>
      </c>
      <c r="BG2796" s="80" t="str">
        <f t="shared" si="3744"/>
        <v>BG$12</v>
      </c>
      <c r="BH2796" s="80" t="str">
        <f t="shared" si="3744"/>
        <v>BH$12</v>
      </c>
      <c r="BI2796" s="80" t="str">
        <f t="shared" si="3744"/>
        <v>BI$12</v>
      </c>
      <c r="BJ2796" s="80" t="str">
        <f t="shared" si="3744"/>
        <v>BJ$12</v>
      </c>
      <c r="BK2796" s="80" t="str">
        <f t="shared" si="3744"/>
        <v>BK$12</v>
      </c>
      <c r="BL2796" s="80" t="str">
        <f t="shared" si="3744"/>
        <v>BL$12</v>
      </c>
      <c r="BM2796" s="80" t="str">
        <f t="shared" si="3744"/>
        <v>BM$12</v>
      </c>
      <c r="BN2796" s="80" t="str">
        <f t="shared" si="3744"/>
        <v>BN$12</v>
      </c>
      <c r="BO2796" s="80" t="str">
        <f t="shared" si="3744"/>
        <v>BO$12</v>
      </c>
      <c r="BP2796" s="80" t="str">
        <f t="shared" si="3744"/>
        <v>BP$12</v>
      </c>
      <c r="BQ2796" s="80" t="str">
        <f t="shared" si="3744"/>
        <v>BQ$12</v>
      </c>
      <c r="BR2796" s="80" t="str">
        <f t="shared" si="3744"/>
        <v>BR$12</v>
      </c>
      <c r="BS2796" s="80" t="str">
        <f t="shared" si="3744"/>
        <v>BS$12</v>
      </c>
      <c r="BT2796" s="80" t="str">
        <f t="shared" si="3744"/>
        <v>BT$12</v>
      </c>
      <c r="BU2796" s="80" t="str">
        <f t="shared" si="3744"/>
        <v>BU$12</v>
      </c>
      <c r="BV2796" s="80" t="str">
        <f t="shared" si="3744"/>
        <v>BV$12</v>
      </c>
      <c r="BW2796" s="80" t="str">
        <f t="shared" si="3744"/>
        <v>BW$12</v>
      </c>
      <c r="BX2796" s="80" t="str">
        <f t="shared" si="3744"/>
        <v>BX$12</v>
      </c>
      <c r="BY2796" s="80" t="str">
        <f t="shared" si="3744"/>
        <v>BY$12</v>
      </c>
      <c r="BZ2796" s="80" t="str">
        <f t="shared" si="3744"/>
        <v>BZ$12</v>
      </c>
      <c r="CA2796" s="80" t="str">
        <f t="shared" si="3744"/>
        <v>CA$12</v>
      </c>
      <c r="CB2796" s="80" t="str">
        <f t="shared" si="3744"/>
        <v>CB$12</v>
      </c>
      <c r="CC2796" s="80" t="str">
        <f t="shared" si="3744"/>
        <v>CC$12</v>
      </c>
      <c r="CD2796" s="80" t="str">
        <f t="shared" si="3744"/>
        <v>CD$12</v>
      </c>
      <c r="CE2796" s="80" t="str">
        <f t="shared" ref="CE2796:CK2796" si="3745">CE2773</f>
        <v>CE$12</v>
      </c>
      <c r="CF2796" s="80" t="str">
        <f t="shared" si="3745"/>
        <v>CF$12</v>
      </c>
      <c r="CG2796" s="80" t="str">
        <f t="shared" si="3745"/>
        <v>CG$12</v>
      </c>
      <c r="CH2796" s="80" t="str">
        <f t="shared" si="3745"/>
        <v>CH$12</v>
      </c>
      <c r="CI2796" s="80" t="str">
        <f t="shared" si="3745"/>
        <v>CI$12</v>
      </c>
      <c r="CJ2796" s="80" t="str">
        <f t="shared" si="3745"/>
        <v>CJ$12</v>
      </c>
      <c r="CK2796" s="80" t="str">
        <f t="shared" si="3745"/>
        <v>CK$12</v>
      </c>
      <c r="CL2796" s="80" t="str">
        <f t="shared" ref="CL2796" si="3746">CL2773</f>
        <v>CL$12</v>
      </c>
    </row>
    <row r="2797" spans="2:90" x14ac:dyDescent="0.4">
      <c r="B2797" s="130" t="str">
        <f>B2774</f>
        <v>Primary volume driver</v>
      </c>
      <c r="C2797" s="12"/>
      <c r="D2797" s="12" t="s">
        <v>426</v>
      </c>
      <c r="E2797" s="12" t="s">
        <v>906</v>
      </c>
      <c r="F2797" s="12"/>
      <c r="G2797" s="12" t="s">
        <v>330</v>
      </c>
      <c r="H2797" s="12"/>
      <c r="I2797" s="60"/>
      <c r="J2797" s="60"/>
      <c r="K2797" s="15"/>
      <c r="L2797" s="15"/>
      <c r="M2797" s="15"/>
      <c r="N2797" s="15"/>
      <c r="O2797" s="15"/>
      <c r="P2797" s="15"/>
      <c r="R2797" s="15"/>
      <c r="S2797" s="80" t="str">
        <f t="shared" ref="S2797" si="3747">S2774</f>
        <v>S$13</v>
      </c>
      <c r="T2797" s="80" t="str">
        <f t="shared" ref="T2797:AX2797" si="3748">T2774</f>
        <v>T$13</v>
      </c>
      <c r="U2797" s="80" t="str">
        <f t="shared" si="3748"/>
        <v>U$13</v>
      </c>
      <c r="V2797" s="80" t="str">
        <f t="shared" si="3748"/>
        <v>V$13</v>
      </c>
      <c r="W2797" s="80" t="str">
        <f t="shared" si="3748"/>
        <v>W$13</v>
      </c>
      <c r="X2797" s="80" t="str">
        <f t="shared" si="3748"/>
        <v>X$13</v>
      </c>
      <c r="Y2797" s="80" t="str">
        <f t="shared" si="3748"/>
        <v>Y$13</v>
      </c>
      <c r="Z2797" s="80" t="str">
        <f t="shared" si="3748"/>
        <v>Z$13</v>
      </c>
      <c r="AA2797" s="80" t="str">
        <f t="shared" si="3748"/>
        <v>AA$13</v>
      </c>
      <c r="AB2797" s="80" t="str">
        <f t="shared" si="3748"/>
        <v>AB$13</v>
      </c>
      <c r="AC2797" s="80" t="str">
        <f t="shared" si="3748"/>
        <v>AC$13</v>
      </c>
      <c r="AD2797" s="80" t="str">
        <f t="shared" si="3748"/>
        <v>AD$13</v>
      </c>
      <c r="AE2797" s="80" t="str">
        <f t="shared" si="3748"/>
        <v>AE$13</v>
      </c>
      <c r="AF2797" s="80" t="str">
        <f t="shared" si="3748"/>
        <v>AF$13</v>
      </c>
      <c r="AG2797" s="80" t="str">
        <f t="shared" si="3748"/>
        <v>AG$13</v>
      </c>
      <c r="AH2797" s="80" t="str">
        <f t="shared" si="3748"/>
        <v>AH$13</v>
      </c>
      <c r="AI2797" s="80" t="str">
        <f t="shared" si="3748"/>
        <v>AI$13</v>
      </c>
      <c r="AJ2797" s="80" t="str">
        <f t="shared" si="3748"/>
        <v>AJ$13</v>
      </c>
      <c r="AK2797" s="80" t="str">
        <f t="shared" si="3748"/>
        <v>AK$13</v>
      </c>
      <c r="AL2797" s="80" t="str">
        <f t="shared" si="3748"/>
        <v>AL$13</v>
      </c>
      <c r="AM2797" s="80" t="str">
        <f t="shared" si="3748"/>
        <v>AM$13</v>
      </c>
      <c r="AN2797" s="80" t="str">
        <f t="shared" si="3748"/>
        <v>AN$13</v>
      </c>
      <c r="AO2797" s="80" t="str">
        <f t="shared" si="3748"/>
        <v>AO$13</v>
      </c>
      <c r="AP2797" s="80" t="str">
        <f t="shared" si="3748"/>
        <v>AP$13</v>
      </c>
      <c r="AQ2797" s="80" t="str">
        <f t="shared" si="3748"/>
        <v>AQ$13</v>
      </c>
      <c r="AR2797" s="80" t="str">
        <f t="shared" si="3748"/>
        <v>AR$13</v>
      </c>
      <c r="AS2797" s="80" t="str">
        <f t="shared" si="3748"/>
        <v>AS$13</v>
      </c>
      <c r="AT2797" s="80" t="str">
        <f t="shared" si="3748"/>
        <v>AT$13</v>
      </c>
      <c r="AU2797" s="80" t="str">
        <f t="shared" si="3748"/>
        <v>AU$13</v>
      </c>
      <c r="AV2797" s="80" t="str">
        <f t="shared" si="3748"/>
        <v>AV$13</v>
      </c>
      <c r="AW2797" s="80" t="str">
        <f t="shared" si="3748"/>
        <v>AW$13</v>
      </c>
      <c r="AX2797" s="80" t="str">
        <f t="shared" si="3748"/>
        <v>AX$13</v>
      </c>
      <c r="AY2797" s="80" t="str">
        <f t="shared" ref="AY2797:CD2797" si="3749">AY2774</f>
        <v>AY$13</v>
      </c>
      <c r="AZ2797" s="80" t="str">
        <f t="shared" si="3749"/>
        <v>AZ$13</v>
      </c>
      <c r="BA2797" s="80" t="str">
        <f t="shared" si="3749"/>
        <v>BA$13</v>
      </c>
      <c r="BB2797" s="80" t="str">
        <f t="shared" si="3749"/>
        <v>BB$13</v>
      </c>
      <c r="BC2797" s="80" t="str">
        <f t="shared" si="3749"/>
        <v>BC$13</v>
      </c>
      <c r="BD2797" s="80" t="str">
        <f t="shared" si="3749"/>
        <v>BD$13</v>
      </c>
      <c r="BE2797" s="80" t="str">
        <f t="shared" si="3749"/>
        <v>BE$13</v>
      </c>
      <c r="BF2797" s="80" t="str">
        <f t="shared" si="3749"/>
        <v>BF$13</v>
      </c>
      <c r="BG2797" s="80" t="str">
        <f t="shared" si="3749"/>
        <v>BG$13</v>
      </c>
      <c r="BH2797" s="80" t="str">
        <f t="shared" si="3749"/>
        <v>BH$13</v>
      </c>
      <c r="BI2797" s="80" t="str">
        <f t="shared" si="3749"/>
        <v>BI$13</v>
      </c>
      <c r="BJ2797" s="80" t="str">
        <f t="shared" si="3749"/>
        <v>BJ$13</v>
      </c>
      <c r="BK2797" s="80" t="str">
        <f t="shared" si="3749"/>
        <v>BK$13</v>
      </c>
      <c r="BL2797" s="80" t="str">
        <f t="shared" si="3749"/>
        <v>BL$13</v>
      </c>
      <c r="BM2797" s="80" t="str">
        <f t="shared" si="3749"/>
        <v>BM$13</v>
      </c>
      <c r="BN2797" s="80" t="str">
        <f t="shared" si="3749"/>
        <v>BN$13</v>
      </c>
      <c r="BO2797" s="80" t="str">
        <f t="shared" si="3749"/>
        <v>BO$13</v>
      </c>
      <c r="BP2797" s="80" t="str">
        <f t="shared" si="3749"/>
        <v>BP$13</v>
      </c>
      <c r="BQ2797" s="80" t="str">
        <f t="shared" si="3749"/>
        <v>BQ$13</v>
      </c>
      <c r="BR2797" s="80" t="str">
        <f t="shared" si="3749"/>
        <v>BR$13</v>
      </c>
      <c r="BS2797" s="80" t="str">
        <f t="shared" si="3749"/>
        <v>BS$13</v>
      </c>
      <c r="BT2797" s="80" t="str">
        <f t="shared" si="3749"/>
        <v>BT$13</v>
      </c>
      <c r="BU2797" s="80" t="str">
        <f t="shared" si="3749"/>
        <v>BU$13</v>
      </c>
      <c r="BV2797" s="80" t="str">
        <f t="shared" si="3749"/>
        <v>BV$13</v>
      </c>
      <c r="BW2797" s="80" t="str">
        <f t="shared" si="3749"/>
        <v>BW$13</v>
      </c>
      <c r="BX2797" s="80" t="str">
        <f t="shared" si="3749"/>
        <v>BX$13</v>
      </c>
      <c r="BY2797" s="80" t="str">
        <f t="shared" si="3749"/>
        <v>BY$13</v>
      </c>
      <c r="BZ2797" s="80" t="str">
        <f t="shared" si="3749"/>
        <v>BZ$13</v>
      </c>
      <c r="CA2797" s="80" t="str">
        <f t="shared" si="3749"/>
        <v>CA$13</v>
      </c>
      <c r="CB2797" s="80" t="str">
        <f t="shared" si="3749"/>
        <v>CB$13</v>
      </c>
      <c r="CC2797" s="80" t="str">
        <f t="shared" si="3749"/>
        <v>CC$13</v>
      </c>
      <c r="CD2797" s="80" t="str">
        <f t="shared" si="3749"/>
        <v>CD$13</v>
      </c>
      <c r="CE2797" s="80" t="str">
        <f t="shared" ref="CE2797:CK2797" si="3750">CE2774</f>
        <v>CE$13</v>
      </c>
      <c r="CF2797" s="80" t="str">
        <f t="shared" si="3750"/>
        <v>CF$13</v>
      </c>
      <c r="CG2797" s="80" t="str">
        <f t="shared" si="3750"/>
        <v>CG$13</v>
      </c>
      <c r="CH2797" s="80" t="str">
        <f t="shared" si="3750"/>
        <v>CH$13</v>
      </c>
      <c r="CI2797" s="80" t="str">
        <f t="shared" si="3750"/>
        <v>CI$13</v>
      </c>
      <c r="CJ2797" s="80" t="str">
        <f t="shared" si="3750"/>
        <v>CJ$13</v>
      </c>
      <c r="CK2797" s="80" t="str">
        <f t="shared" si="3750"/>
        <v>CK$13</v>
      </c>
      <c r="CL2797" s="80" t="str">
        <f t="shared" ref="CL2797" si="3751">CL2774</f>
        <v>CL$13</v>
      </c>
    </row>
    <row r="2798" spans="2:90" x14ac:dyDescent="0.4">
      <c r="B2798" s="184" t="str">
        <f>B2779</f>
        <v>Fixed term debt - one-time borrowing</v>
      </c>
      <c r="C2798" s="12"/>
      <c r="D2798" s="12" t="s">
        <v>426</v>
      </c>
      <c r="E2798" s="12" t="s">
        <v>906</v>
      </c>
      <c r="F2798" s="12"/>
      <c r="G2798" s="12" t="s">
        <v>330</v>
      </c>
      <c r="H2798" s="12"/>
      <c r="I2798" s="60"/>
      <c r="J2798" s="60"/>
      <c r="K2798" s="15"/>
      <c r="L2798" s="15"/>
      <c r="M2798" s="15"/>
      <c r="N2798" s="15"/>
      <c r="O2798" s="15"/>
      <c r="P2798" s="15"/>
      <c r="R2798" s="15"/>
      <c r="S2798" s="172">
        <f t="shared" ref="S2798" si="3752">S2775</f>
        <v>0</v>
      </c>
      <c r="T2798" s="172">
        <f t="shared" ref="T2798:AX2798" si="3753">T2775</f>
        <v>0</v>
      </c>
      <c r="U2798" s="172">
        <f t="shared" si="3753"/>
        <v>0</v>
      </c>
      <c r="V2798" s="172">
        <f t="shared" si="3753"/>
        <v>0</v>
      </c>
      <c r="W2798" s="172">
        <f t="shared" si="3753"/>
        <v>0</v>
      </c>
      <c r="X2798" s="172">
        <f t="shared" si="3753"/>
        <v>0</v>
      </c>
      <c r="Y2798" s="172">
        <f t="shared" si="3753"/>
        <v>0</v>
      </c>
      <c r="Z2798" s="172">
        <f t="shared" si="3753"/>
        <v>0</v>
      </c>
      <c r="AA2798" s="172">
        <f t="shared" si="3753"/>
        <v>0</v>
      </c>
      <c r="AB2798" s="172">
        <f t="shared" si="3753"/>
        <v>0</v>
      </c>
      <c r="AC2798" s="172">
        <f t="shared" si="3753"/>
        <v>0</v>
      </c>
      <c r="AD2798" s="172">
        <f t="shared" si="3753"/>
        <v>0</v>
      </c>
      <c r="AE2798" s="172">
        <f t="shared" si="3753"/>
        <v>0</v>
      </c>
      <c r="AF2798" s="172">
        <f t="shared" si="3753"/>
        <v>0</v>
      </c>
      <c r="AG2798" s="172">
        <f t="shared" si="3753"/>
        <v>0</v>
      </c>
      <c r="AH2798" s="172">
        <f t="shared" si="3753"/>
        <v>0</v>
      </c>
      <c r="AI2798" s="172">
        <f t="shared" si="3753"/>
        <v>0</v>
      </c>
      <c r="AJ2798" s="172">
        <f t="shared" si="3753"/>
        <v>0</v>
      </c>
      <c r="AK2798" s="172">
        <f t="shared" si="3753"/>
        <v>0</v>
      </c>
      <c r="AL2798" s="172">
        <f t="shared" si="3753"/>
        <v>0</v>
      </c>
      <c r="AM2798" s="172">
        <f t="shared" si="3753"/>
        <v>0</v>
      </c>
      <c r="AN2798" s="172">
        <f t="shared" si="3753"/>
        <v>0</v>
      </c>
      <c r="AO2798" s="172">
        <f t="shared" si="3753"/>
        <v>0</v>
      </c>
      <c r="AP2798" s="172">
        <f t="shared" si="3753"/>
        <v>0</v>
      </c>
      <c r="AQ2798" s="172">
        <f t="shared" si="3753"/>
        <v>0</v>
      </c>
      <c r="AR2798" s="172">
        <f t="shared" si="3753"/>
        <v>0</v>
      </c>
      <c r="AS2798" s="172">
        <f t="shared" si="3753"/>
        <v>0</v>
      </c>
      <c r="AT2798" s="172">
        <f t="shared" si="3753"/>
        <v>0</v>
      </c>
      <c r="AU2798" s="172">
        <f t="shared" si="3753"/>
        <v>0</v>
      </c>
      <c r="AV2798" s="172">
        <f t="shared" si="3753"/>
        <v>0</v>
      </c>
      <c r="AW2798" s="172">
        <f t="shared" si="3753"/>
        <v>0</v>
      </c>
      <c r="AX2798" s="172">
        <f t="shared" si="3753"/>
        <v>0</v>
      </c>
      <c r="AY2798" s="172">
        <f t="shared" ref="AY2798:CD2798" si="3754">AY2775</f>
        <v>0</v>
      </c>
      <c r="AZ2798" s="172">
        <f t="shared" si="3754"/>
        <v>0</v>
      </c>
      <c r="BA2798" s="172">
        <f t="shared" si="3754"/>
        <v>0</v>
      </c>
      <c r="BB2798" s="172">
        <f t="shared" si="3754"/>
        <v>0</v>
      </c>
      <c r="BC2798" s="172">
        <f t="shared" si="3754"/>
        <v>0</v>
      </c>
      <c r="BD2798" s="172">
        <f t="shared" si="3754"/>
        <v>0</v>
      </c>
      <c r="BE2798" s="172">
        <f t="shared" si="3754"/>
        <v>0</v>
      </c>
      <c r="BF2798" s="172">
        <f t="shared" si="3754"/>
        <v>0</v>
      </c>
      <c r="BG2798" s="172">
        <f t="shared" si="3754"/>
        <v>0</v>
      </c>
      <c r="BH2798" s="172">
        <f t="shared" si="3754"/>
        <v>0</v>
      </c>
      <c r="BI2798" s="172">
        <f t="shared" si="3754"/>
        <v>0</v>
      </c>
      <c r="BJ2798" s="172">
        <f t="shared" si="3754"/>
        <v>0</v>
      </c>
      <c r="BK2798" s="172">
        <f t="shared" si="3754"/>
        <v>0</v>
      </c>
      <c r="BL2798" s="172">
        <f t="shared" si="3754"/>
        <v>0</v>
      </c>
      <c r="BM2798" s="172">
        <f t="shared" si="3754"/>
        <v>0</v>
      </c>
      <c r="BN2798" s="172">
        <f t="shared" si="3754"/>
        <v>0</v>
      </c>
      <c r="BO2798" s="172">
        <f t="shared" si="3754"/>
        <v>0</v>
      </c>
      <c r="BP2798" s="172">
        <f t="shared" si="3754"/>
        <v>0</v>
      </c>
      <c r="BQ2798" s="172">
        <f t="shared" si="3754"/>
        <v>0</v>
      </c>
      <c r="BR2798" s="172">
        <f t="shared" si="3754"/>
        <v>0</v>
      </c>
      <c r="BS2798" s="172">
        <f t="shared" si="3754"/>
        <v>0</v>
      </c>
      <c r="BT2798" s="172">
        <f t="shared" si="3754"/>
        <v>0</v>
      </c>
      <c r="BU2798" s="172">
        <f t="shared" si="3754"/>
        <v>0</v>
      </c>
      <c r="BV2798" s="172">
        <f t="shared" si="3754"/>
        <v>0</v>
      </c>
      <c r="BW2798" s="172">
        <f t="shared" si="3754"/>
        <v>0</v>
      </c>
      <c r="BX2798" s="172">
        <f t="shared" si="3754"/>
        <v>0</v>
      </c>
      <c r="BY2798" s="172">
        <f t="shared" si="3754"/>
        <v>0</v>
      </c>
      <c r="BZ2798" s="172">
        <f t="shared" si="3754"/>
        <v>0</v>
      </c>
      <c r="CA2798" s="172">
        <f t="shared" si="3754"/>
        <v>0</v>
      </c>
      <c r="CB2798" s="172">
        <f t="shared" si="3754"/>
        <v>0</v>
      </c>
      <c r="CC2798" s="172">
        <f t="shared" si="3754"/>
        <v>0</v>
      </c>
      <c r="CD2798" s="172">
        <f t="shared" si="3754"/>
        <v>0</v>
      </c>
      <c r="CE2798" s="172">
        <f t="shared" ref="CE2798:CK2798" si="3755">CE2775</f>
        <v>0</v>
      </c>
      <c r="CF2798" s="172">
        <f t="shared" si="3755"/>
        <v>0</v>
      </c>
      <c r="CG2798" s="172">
        <f t="shared" si="3755"/>
        <v>0</v>
      </c>
      <c r="CH2798" s="172">
        <f t="shared" si="3755"/>
        <v>0</v>
      </c>
      <c r="CI2798" s="172">
        <f t="shared" si="3755"/>
        <v>0</v>
      </c>
      <c r="CJ2798" s="172">
        <f t="shared" si="3755"/>
        <v>0</v>
      </c>
      <c r="CK2798" s="172">
        <f t="shared" si="3755"/>
        <v>0</v>
      </c>
      <c r="CL2798" s="172">
        <f t="shared" ref="CL2798" si="3756">CL2775</f>
        <v>0</v>
      </c>
    </row>
    <row r="2799" spans="2:90" x14ac:dyDescent="0.4">
      <c r="B2799" s="231" t="str">
        <f>IFERROR(SUBSTITUTE(TRIM(MID(B2779, SEARCH("-", B2779) + 1, LEN(B2779))),":",""),"no unit")</f>
        <v>one-time borrowing</v>
      </c>
      <c r="C2799" s="12"/>
      <c r="D2799" s="12" t="s">
        <v>426</v>
      </c>
      <c r="E2799" s="12" t="s">
        <v>906</v>
      </c>
      <c r="F2799" s="12"/>
      <c r="G2799" s="12" t="s">
        <v>330</v>
      </c>
      <c r="H2799" s="12"/>
      <c r="I2799" s="60"/>
      <c r="J2799" s="60"/>
      <c r="K2799" s="15"/>
      <c r="L2799" s="15"/>
      <c r="M2799" s="15"/>
      <c r="N2799" s="15"/>
      <c r="O2799" s="15"/>
      <c r="P2799" s="15"/>
      <c r="R2799" s="15"/>
      <c r="S2799" s="172"/>
      <c r="T2799" s="172"/>
      <c r="U2799" s="172"/>
      <c r="V2799" s="172"/>
      <c r="W2799" s="172"/>
      <c r="X2799" s="172"/>
      <c r="Y2799" s="172"/>
      <c r="Z2799" s="172"/>
      <c r="AA2799" s="172"/>
      <c r="AB2799" s="172"/>
      <c r="AC2799" s="172"/>
      <c r="AD2799" s="172"/>
      <c r="AE2799" s="172"/>
      <c r="AF2799" s="172"/>
      <c r="AG2799" s="172"/>
      <c r="AH2799" s="172"/>
      <c r="AI2799" s="172"/>
      <c r="AJ2799" s="172"/>
      <c r="AK2799" s="172"/>
      <c r="AL2799" s="172"/>
      <c r="AM2799" s="172"/>
      <c r="AN2799" s="172"/>
      <c r="AO2799" s="172"/>
      <c r="AP2799" s="172"/>
      <c r="AQ2799" s="172"/>
      <c r="AR2799" s="172"/>
      <c r="AS2799" s="172"/>
      <c r="AT2799" s="172"/>
      <c r="AU2799" s="172"/>
      <c r="AV2799" s="172"/>
      <c r="AW2799" s="172"/>
      <c r="AX2799" s="172"/>
      <c r="AY2799" s="172"/>
      <c r="AZ2799" s="172"/>
      <c r="BA2799" s="172"/>
      <c r="BB2799" s="172"/>
      <c r="BC2799" s="172"/>
      <c r="BD2799" s="172"/>
      <c r="BE2799" s="172"/>
      <c r="BF2799" s="172"/>
      <c r="BG2799" s="172"/>
      <c r="BH2799" s="172"/>
      <c r="BI2799" s="172"/>
      <c r="BJ2799" s="172"/>
      <c r="BK2799" s="172"/>
      <c r="BL2799" s="172"/>
      <c r="BM2799" s="172"/>
      <c r="BN2799" s="172"/>
      <c r="BO2799" s="172"/>
      <c r="BP2799" s="172"/>
      <c r="BQ2799" s="172"/>
      <c r="BR2799" s="172"/>
      <c r="BS2799" s="172"/>
      <c r="BT2799" s="172"/>
      <c r="BU2799" s="172"/>
      <c r="BV2799" s="172"/>
      <c r="BW2799" s="172"/>
      <c r="BX2799" s="172"/>
      <c r="BY2799" s="172"/>
      <c r="BZ2799" s="172"/>
      <c r="CA2799" s="172"/>
      <c r="CB2799" s="172"/>
      <c r="CC2799" s="172"/>
      <c r="CD2799" s="172"/>
      <c r="CE2799" s="172"/>
      <c r="CF2799" s="172"/>
      <c r="CG2799" s="172"/>
      <c r="CH2799" s="172"/>
      <c r="CI2799" s="172"/>
      <c r="CJ2799" s="172"/>
      <c r="CK2799" s="172"/>
      <c r="CL2799" s="172"/>
    </row>
    <row r="2800" spans="2:90" x14ac:dyDescent="0.4">
      <c r="B2800" s="184" t="str">
        <f>B2777</f>
        <v>Secondary revenue driver</v>
      </c>
      <c r="C2800" s="88"/>
      <c r="D2800" s="88" t="s">
        <v>426</v>
      </c>
      <c r="E2800" s="88" t="s">
        <v>906</v>
      </c>
      <c r="F2800" s="88"/>
      <c r="G2800" s="88" t="s">
        <v>330</v>
      </c>
      <c r="H2800" s="88"/>
      <c r="I2800" s="206"/>
      <c r="J2800" s="206"/>
      <c r="K2800" s="207"/>
      <c r="L2800" s="207"/>
      <c r="M2800" s="207"/>
      <c r="N2800" s="207"/>
      <c r="O2800" s="207"/>
      <c r="P2800" s="207"/>
      <c r="R2800" s="207"/>
      <c r="S2800" s="4" t="str">
        <f t="shared" ref="S2800" si="3757">ADDRESS(ROW(S2790),COLUMN(S2790),2)</f>
        <v>S$2790</v>
      </c>
      <c r="T2800" s="4" t="str">
        <f t="shared" ref="T2800:AX2800" si="3758">ADDRESS(ROW(T2790),COLUMN(T2790),2)</f>
        <v>T$2790</v>
      </c>
      <c r="U2800" s="4" t="str">
        <f t="shared" si="3758"/>
        <v>U$2790</v>
      </c>
      <c r="V2800" s="4" t="str">
        <f t="shared" si="3758"/>
        <v>V$2790</v>
      </c>
      <c r="W2800" s="4" t="str">
        <f t="shared" si="3758"/>
        <v>W$2790</v>
      </c>
      <c r="X2800" s="4" t="str">
        <f t="shared" si="3758"/>
        <v>X$2790</v>
      </c>
      <c r="Y2800" s="4" t="str">
        <f t="shared" si="3758"/>
        <v>Y$2790</v>
      </c>
      <c r="Z2800" s="4" t="str">
        <f t="shared" si="3758"/>
        <v>Z$2790</v>
      </c>
      <c r="AA2800" s="4" t="str">
        <f t="shared" si="3758"/>
        <v>AA$2790</v>
      </c>
      <c r="AB2800" s="4" t="str">
        <f t="shared" si="3758"/>
        <v>AB$2790</v>
      </c>
      <c r="AC2800" s="4" t="str">
        <f t="shared" si="3758"/>
        <v>AC$2790</v>
      </c>
      <c r="AD2800" s="4" t="str">
        <f t="shared" si="3758"/>
        <v>AD$2790</v>
      </c>
      <c r="AE2800" s="4" t="str">
        <f t="shared" si="3758"/>
        <v>AE$2790</v>
      </c>
      <c r="AF2800" s="4" t="str">
        <f t="shared" si="3758"/>
        <v>AF$2790</v>
      </c>
      <c r="AG2800" s="4" t="str">
        <f t="shared" si="3758"/>
        <v>AG$2790</v>
      </c>
      <c r="AH2800" s="4" t="str">
        <f t="shared" si="3758"/>
        <v>AH$2790</v>
      </c>
      <c r="AI2800" s="4" t="str">
        <f t="shared" si="3758"/>
        <v>AI$2790</v>
      </c>
      <c r="AJ2800" s="4" t="str">
        <f t="shared" si="3758"/>
        <v>AJ$2790</v>
      </c>
      <c r="AK2800" s="4" t="str">
        <f t="shared" si="3758"/>
        <v>AK$2790</v>
      </c>
      <c r="AL2800" s="4" t="str">
        <f t="shared" si="3758"/>
        <v>AL$2790</v>
      </c>
      <c r="AM2800" s="4" t="str">
        <f t="shared" si="3758"/>
        <v>AM$2790</v>
      </c>
      <c r="AN2800" s="4" t="str">
        <f t="shared" si="3758"/>
        <v>AN$2790</v>
      </c>
      <c r="AO2800" s="4" t="str">
        <f t="shared" si="3758"/>
        <v>AO$2790</v>
      </c>
      <c r="AP2800" s="4" t="str">
        <f t="shared" si="3758"/>
        <v>AP$2790</v>
      </c>
      <c r="AQ2800" s="4" t="str">
        <f t="shared" si="3758"/>
        <v>AQ$2790</v>
      </c>
      <c r="AR2800" s="4" t="str">
        <f t="shared" si="3758"/>
        <v>AR$2790</v>
      </c>
      <c r="AS2800" s="4" t="str">
        <f t="shared" si="3758"/>
        <v>AS$2790</v>
      </c>
      <c r="AT2800" s="4" t="str">
        <f t="shared" si="3758"/>
        <v>AT$2790</v>
      </c>
      <c r="AU2800" s="4" t="str">
        <f t="shared" si="3758"/>
        <v>AU$2790</v>
      </c>
      <c r="AV2800" s="4" t="str">
        <f t="shared" si="3758"/>
        <v>AV$2790</v>
      </c>
      <c r="AW2800" s="4" t="str">
        <f t="shared" si="3758"/>
        <v>AW$2790</v>
      </c>
      <c r="AX2800" s="4" t="str">
        <f t="shared" si="3758"/>
        <v>AX$2790</v>
      </c>
      <c r="AY2800" s="4" t="str">
        <f t="shared" ref="AY2800:CD2800" si="3759">ADDRESS(ROW(AY2790),COLUMN(AY2790),2)</f>
        <v>AY$2790</v>
      </c>
      <c r="AZ2800" s="4" t="str">
        <f t="shared" si="3759"/>
        <v>AZ$2790</v>
      </c>
      <c r="BA2800" s="4" t="str">
        <f t="shared" si="3759"/>
        <v>BA$2790</v>
      </c>
      <c r="BB2800" s="4" t="str">
        <f t="shared" si="3759"/>
        <v>BB$2790</v>
      </c>
      <c r="BC2800" s="4" t="str">
        <f t="shared" si="3759"/>
        <v>BC$2790</v>
      </c>
      <c r="BD2800" s="4" t="str">
        <f t="shared" si="3759"/>
        <v>BD$2790</v>
      </c>
      <c r="BE2800" s="4" t="str">
        <f t="shared" si="3759"/>
        <v>BE$2790</v>
      </c>
      <c r="BF2800" s="4" t="str">
        <f t="shared" si="3759"/>
        <v>BF$2790</v>
      </c>
      <c r="BG2800" s="4" t="str">
        <f t="shared" si="3759"/>
        <v>BG$2790</v>
      </c>
      <c r="BH2800" s="4" t="str">
        <f t="shared" si="3759"/>
        <v>BH$2790</v>
      </c>
      <c r="BI2800" s="4" t="str">
        <f t="shared" si="3759"/>
        <v>BI$2790</v>
      </c>
      <c r="BJ2800" s="4" t="str">
        <f t="shared" si="3759"/>
        <v>BJ$2790</v>
      </c>
      <c r="BK2800" s="4" t="str">
        <f t="shared" si="3759"/>
        <v>BK$2790</v>
      </c>
      <c r="BL2800" s="4" t="str">
        <f t="shared" si="3759"/>
        <v>BL$2790</v>
      </c>
      <c r="BM2800" s="4" t="str">
        <f t="shared" si="3759"/>
        <v>BM$2790</v>
      </c>
      <c r="BN2800" s="4" t="str">
        <f t="shared" si="3759"/>
        <v>BN$2790</v>
      </c>
      <c r="BO2800" s="4" t="str">
        <f t="shared" si="3759"/>
        <v>BO$2790</v>
      </c>
      <c r="BP2800" s="4" t="str">
        <f t="shared" si="3759"/>
        <v>BP$2790</v>
      </c>
      <c r="BQ2800" s="4" t="str">
        <f t="shared" si="3759"/>
        <v>BQ$2790</v>
      </c>
      <c r="BR2800" s="4" t="str">
        <f t="shared" si="3759"/>
        <v>BR$2790</v>
      </c>
      <c r="BS2800" s="4" t="str">
        <f t="shared" si="3759"/>
        <v>BS$2790</v>
      </c>
      <c r="BT2800" s="4" t="str">
        <f t="shared" si="3759"/>
        <v>BT$2790</v>
      </c>
      <c r="BU2800" s="4" t="str">
        <f t="shared" si="3759"/>
        <v>BU$2790</v>
      </c>
      <c r="BV2800" s="4" t="str">
        <f t="shared" si="3759"/>
        <v>BV$2790</v>
      </c>
      <c r="BW2800" s="4" t="str">
        <f t="shared" si="3759"/>
        <v>BW$2790</v>
      </c>
      <c r="BX2800" s="4" t="str">
        <f t="shared" si="3759"/>
        <v>BX$2790</v>
      </c>
      <c r="BY2800" s="4" t="str">
        <f t="shared" si="3759"/>
        <v>BY$2790</v>
      </c>
      <c r="BZ2800" s="4" t="str">
        <f t="shared" si="3759"/>
        <v>BZ$2790</v>
      </c>
      <c r="CA2800" s="4" t="str">
        <f t="shared" si="3759"/>
        <v>CA$2790</v>
      </c>
      <c r="CB2800" s="4" t="str">
        <f t="shared" si="3759"/>
        <v>CB$2790</v>
      </c>
      <c r="CC2800" s="4" t="str">
        <f t="shared" si="3759"/>
        <v>CC$2790</v>
      </c>
      <c r="CD2800" s="4" t="str">
        <f t="shared" si="3759"/>
        <v>CD$2790</v>
      </c>
      <c r="CE2800" s="4" t="str">
        <f t="shared" ref="CE2800:CK2800" si="3760">ADDRESS(ROW(CE2790),COLUMN(CE2790),2)</f>
        <v>CE$2790</v>
      </c>
      <c r="CF2800" s="4" t="str">
        <f t="shared" si="3760"/>
        <v>CF$2790</v>
      </c>
      <c r="CG2800" s="4" t="str">
        <f t="shared" si="3760"/>
        <v>CG$2790</v>
      </c>
      <c r="CH2800" s="4" t="str">
        <f t="shared" si="3760"/>
        <v>CH$2790</v>
      </c>
      <c r="CI2800" s="4" t="str">
        <f t="shared" si="3760"/>
        <v>CI$2790</v>
      </c>
      <c r="CJ2800" s="4" t="str">
        <f t="shared" si="3760"/>
        <v>CJ$2790</v>
      </c>
      <c r="CK2800" s="4" t="str">
        <f t="shared" si="3760"/>
        <v>CK$2790</v>
      </c>
      <c r="CL2800" s="4" t="str">
        <f t="shared" ref="CL2800" si="3761">ADDRESS(ROW(CL2790),COLUMN(CL2790),2)</f>
        <v>CL$2790</v>
      </c>
    </row>
    <row r="2801" spans="2:90" x14ac:dyDescent="0.4">
      <c r="B2801" s="130" t="str">
        <f>B2778</f>
        <v>Secondary volume driver</v>
      </c>
      <c r="C2801" s="12"/>
      <c r="D2801" s="12" t="s">
        <v>426</v>
      </c>
      <c r="E2801" s="12" t="s">
        <v>906</v>
      </c>
      <c r="F2801" s="12"/>
      <c r="G2801" s="12" t="s">
        <v>330</v>
      </c>
      <c r="H2801" s="12"/>
      <c r="I2801" s="60"/>
      <c r="J2801" s="60"/>
      <c r="K2801" s="15"/>
      <c r="L2801" s="15"/>
      <c r="M2801" s="15"/>
      <c r="N2801" s="15"/>
      <c r="O2801" s="15"/>
      <c r="P2801" s="15"/>
      <c r="R2801" s="15"/>
      <c r="S2801" s="80" t="str">
        <f t="shared" ref="S2801" si="3762">S2778</f>
        <v>S$15</v>
      </c>
      <c r="T2801" s="80" t="str">
        <f t="shared" ref="T2801:AX2801" si="3763">T2778</f>
        <v>T$15</v>
      </c>
      <c r="U2801" s="80" t="str">
        <f t="shared" si="3763"/>
        <v>U$15</v>
      </c>
      <c r="V2801" s="80" t="str">
        <f t="shared" si="3763"/>
        <v>V$15</v>
      </c>
      <c r="W2801" s="80" t="str">
        <f t="shared" si="3763"/>
        <v>W$15</v>
      </c>
      <c r="X2801" s="80" t="str">
        <f t="shared" si="3763"/>
        <v>X$15</v>
      </c>
      <c r="Y2801" s="80" t="str">
        <f t="shared" si="3763"/>
        <v>Y$15</v>
      </c>
      <c r="Z2801" s="80" t="str">
        <f t="shared" si="3763"/>
        <v>Z$15</v>
      </c>
      <c r="AA2801" s="80" t="str">
        <f t="shared" si="3763"/>
        <v>AA$15</v>
      </c>
      <c r="AB2801" s="80" t="str">
        <f t="shared" si="3763"/>
        <v>AB$15</v>
      </c>
      <c r="AC2801" s="80" t="str">
        <f t="shared" si="3763"/>
        <v>AC$15</v>
      </c>
      <c r="AD2801" s="80" t="str">
        <f t="shared" si="3763"/>
        <v>AD$15</v>
      </c>
      <c r="AE2801" s="80" t="str">
        <f t="shared" si="3763"/>
        <v>AE$15</v>
      </c>
      <c r="AF2801" s="80" t="str">
        <f t="shared" si="3763"/>
        <v>AF$15</v>
      </c>
      <c r="AG2801" s="80" t="str">
        <f t="shared" si="3763"/>
        <v>AG$15</v>
      </c>
      <c r="AH2801" s="80" t="str">
        <f t="shared" si="3763"/>
        <v>AH$15</v>
      </c>
      <c r="AI2801" s="80" t="str">
        <f t="shared" si="3763"/>
        <v>AI$15</v>
      </c>
      <c r="AJ2801" s="80" t="str">
        <f t="shared" si="3763"/>
        <v>AJ$15</v>
      </c>
      <c r="AK2801" s="80" t="str">
        <f t="shared" si="3763"/>
        <v>AK$15</v>
      </c>
      <c r="AL2801" s="80" t="str">
        <f t="shared" si="3763"/>
        <v>AL$15</v>
      </c>
      <c r="AM2801" s="80" t="str">
        <f t="shared" si="3763"/>
        <v>AM$15</v>
      </c>
      <c r="AN2801" s="80" t="str">
        <f t="shared" si="3763"/>
        <v>AN$15</v>
      </c>
      <c r="AO2801" s="80" t="str">
        <f t="shared" si="3763"/>
        <v>AO$15</v>
      </c>
      <c r="AP2801" s="80" t="str">
        <f t="shared" si="3763"/>
        <v>AP$15</v>
      </c>
      <c r="AQ2801" s="80" t="str">
        <f t="shared" si="3763"/>
        <v>AQ$15</v>
      </c>
      <c r="AR2801" s="80" t="str">
        <f t="shared" si="3763"/>
        <v>AR$15</v>
      </c>
      <c r="AS2801" s="80" t="str">
        <f t="shared" si="3763"/>
        <v>AS$15</v>
      </c>
      <c r="AT2801" s="80" t="str">
        <f t="shared" si="3763"/>
        <v>AT$15</v>
      </c>
      <c r="AU2801" s="80" t="str">
        <f t="shared" si="3763"/>
        <v>AU$15</v>
      </c>
      <c r="AV2801" s="80" t="str">
        <f t="shared" si="3763"/>
        <v>AV$15</v>
      </c>
      <c r="AW2801" s="80" t="str">
        <f t="shared" si="3763"/>
        <v>AW$15</v>
      </c>
      <c r="AX2801" s="80" t="str">
        <f t="shared" si="3763"/>
        <v>AX$15</v>
      </c>
      <c r="AY2801" s="80" t="str">
        <f t="shared" ref="AY2801:CD2801" si="3764">AY2778</f>
        <v>AY$15</v>
      </c>
      <c r="AZ2801" s="80" t="str">
        <f t="shared" si="3764"/>
        <v>AZ$15</v>
      </c>
      <c r="BA2801" s="80" t="str">
        <f t="shared" si="3764"/>
        <v>BA$15</v>
      </c>
      <c r="BB2801" s="80" t="str">
        <f t="shared" si="3764"/>
        <v>BB$15</v>
      </c>
      <c r="BC2801" s="80" t="str">
        <f t="shared" si="3764"/>
        <v>BC$15</v>
      </c>
      <c r="BD2801" s="80" t="str">
        <f t="shared" si="3764"/>
        <v>BD$15</v>
      </c>
      <c r="BE2801" s="80" t="str">
        <f t="shared" si="3764"/>
        <v>BE$15</v>
      </c>
      <c r="BF2801" s="80" t="str">
        <f t="shared" si="3764"/>
        <v>BF$15</v>
      </c>
      <c r="BG2801" s="80" t="str">
        <f t="shared" si="3764"/>
        <v>BG$15</v>
      </c>
      <c r="BH2801" s="80" t="str">
        <f t="shared" si="3764"/>
        <v>BH$15</v>
      </c>
      <c r="BI2801" s="80" t="str">
        <f t="shared" si="3764"/>
        <v>BI$15</v>
      </c>
      <c r="BJ2801" s="80" t="str">
        <f t="shared" si="3764"/>
        <v>BJ$15</v>
      </c>
      <c r="BK2801" s="80" t="str">
        <f t="shared" si="3764"/>
        <v>BK$15</v>
      </c>
      <c r="BL2801" s="80" t="str">
        <f t="shared" si="3764"/>
        <v>BL$15</v>
      </c>
      <c r="BM2801" s="80" t="str">
        <f t="shared" si="3764"/>
        <v>BM$15</v>
      </c>
      <c r="BN2801" s="80" t="str">
        <f t="shared" si="3764"/>
        <v>BN$15</v>
      </c>
      <c r="BO2801" s="80" t="str">
        <f t="shared" si="3764"/>
        <v>BO$15</v>
      </c>
      <c r="BP2801" s="80" t="str">
        <f t="shared" si="3764"/>
        <v>BP$15</v>
      </c>
      <c r="BQ2801" s="80" t="str">
        <f t="shared" si="3764"/>
        <v>BQ$15</v>
      </c>
      <c r="BR2801" s="80" t="str">
        <f t="shared" si="3764"/>
        <v>BR$15</v>
      </c>
      <c r="BS2801" s="80" t="str">
        <f t="shared" si="3764"/>
        <v>BS$15</v>
      </c>
      <c r="BT2801" s="80" t="str">
        <f t="shared" si="3764"/>
        <v>BT$15</v>
      </c>
      <c r="BU2801" s="80" t="str">
        <f t="shared" si="3764"/>
        <v>BU$15</v>
      </c>
      <c r="BV2801" s="80" t="str">
        <f t="shared" si="3764"/>
        <v>BV$15</v>
      </c>
      <c r="BW2801" s="80" t="str">
        <f t="shared" si="3764"/>
        <v>BW$15</v>
      </c>
      <c r="BX2801" s="80" t="str">
        <f t="shared" si="3764"/>
        <v>BX$15</v>
      </c>
      <c r="BY2801" s="80" t="str">
        <f t="shared" si="3764"/>
        <v>BY$15</v>
      </c>
      <c r="BZ2801" s="80" t="str">
        <f t="shared" si="3764"/>
        <v>BZ$15</v>
      </c>
      <c r="CA2801" s="80" t="str">
        <f t="shared" si="3764"/>
        <v>CA$15</v>
      </c>
      <c r="CB2801" s="80" t="str">
        <f t="shared" si="3764"/>
        <v>CB$15</v>
      </c>
      <c r="CC2801" s="80" t="str">
        <f t="shared" si="3764"/>
        <v>CC$15</v>
      </c>
      <c r="CD2801" s="80" t="str">
        <f t="shared" si="3764"/>
        <v>CD$15</v>
      </c>
      <c r="CE2801" s="80" t="str">
        <f t="shared" ref="CE2801:CK2801" si="3765">CE2778</f>
        <v>CE$15</v>
      </c>
      <c r="CF2801" s="80" t="str">
        <f t="shared" si="3765"/>
        <v>CF$15</v>
      </c>
      <c r="CG2801" s="80" t="str">
        <f t="shared" si="3765"/>
        <v>CG$15</v>
      </c>
      <c r="CH2801" s="80" t="str">
        <f t="shared" si="3765"/>
        <v>CH$15</v>
      </c>
      <c r="CI2801" s="80" t="str">
        <f t="shared" si="3765"/>
        <v>CI$15</v>
      </c>
      <c r="CJ2801" s="80" t="str">
        <f t="shared" si="3765"/>
        <v>CJ$15</v>
      </c>
      <c r="CK2801" s="80" t="str">
        <f t="shared" si="3765"/>
        <v>CK$15</v>
      </c>
      <c r="CL2801" s="80" t="str">
        <f t="shared" ref="CL2801" si="3766">CL2778</f>
        <v>CL$15</v>
      </c>
    </row>
    <row r="2802" spans="2:90" x14ac:dyDescent="0.4">
      <c r="B2802" s="27"/>
      <c r="C2802" s="27"/>
      <c r="D2802" s="27"/>
      <c r="E2802" s="27" t="s">
        <v>906</v>
      </c>
      <c r="F2802" s="27"/>
      <c r="G2802" s="27"/>
      <c r="H2802" s="27"/>
      <c r="I2802" s="27"/>
      <c r="J2802" s="27"/>
      <c r="K2802" s="27"/>
      <c r="L2802" s="27"/>
      <c r="M2802" s="27"/>
      <c r="N2802" s="27"/>
      <c r="O2802" s="27"/>
      <c r="P2802" s="27"/>
    </row>
    <row r="2803" spans="2:90" x14ac:dyDescent="0.4">
      <c r="B2803" s="168" t="s">
        <v>487</v>
      </c>
      <c r="C2803" s="167"/>
      <c r="D2803" s="167"/>
      <c r="E2803" s="167" t="s">
        <v>906</v>
      </c>
      <c r="F2803" s="167"/>
      <c r="G2803" s="167"/>
      <c r="H2803" s="167"/>
      <c r="I2803" s="169"/>
      <c r="J2803" s="169"/>
      <c r="K2803" s="190"/>
      <c r="L2803" s="190"/>
      <c r="M2803" s="190"/>
      <c r="N2803" s="190"/>
      <c r="O2803" s="190"/>
      <c r="P2803" s="190"/>
      <c r="R2803" s="191"/>
      <c r="S2803" s="167"/>
      <c r="T2803" s="167"/>
      <c r="U2803" s="167"/>
      <c r="V2803" s="167"/>
      <c r="W2803" s="167"/>
      <c r="X2803" s="167"/>
      <c r="Y2803" s="167"/>
      <c r="Z2803" s="167"/>
      <c r="AA2803" s="167"/>
      <c r="AB2803" s="167"/>
      <c r="AC2803" s="167"/>
      <c r="AD2803" s="167"/>
      <c r="AE2803" s="167"/>
      <c r="AF2803" s="167"/>
      <c r="AG2803" s="167"/>
      <c r="AH2803" s="167"/>
      <c r="AI2803" s="167"/>
      <c r="AJ2803" s="167"/>
      <c r="AK2803" s="167"/>
      <c r="AL2803" s="167"/>
      <c r="AM2803" s="167"/>
      <c r="AN2803" s="167"/>
      <c r="AO2803" s="167"/>
      <c r="AP2803" s="167"/>
      <c r="AQ2803" s="167"/>
      <c r="AR2803" s="167"/>
      <c r="AS2803" s="167"/>
      <c r="AT2803" s="167"/>
      <c r="AU2803" s="167"/>
      <c r="AV2803" s="167"/>
      <c r="AW2803" s="167"/>
      <c r="AX2803" s="167"/>
      <c r="AY2803" s="167"/>
      <c r="AZ2803" s="167"/>
      <c r="BA2803" s="167"/>
      <c r="BB2803" s="167"/>
      <c r="BC2803" s="167"/>
      <c r="BD2803" s="167"/>
      <c r="BE2803" s="167"/>
      <c r="BF2803" s="167"/>
      <c r="BG2803" s="167"/>
      <c r="BH2803" s="167"/>
      <c r="BI2803" s="167"/>
      <c r="BJ2803" s="167"/>
      <c r="BK2803" s="167"/>
      <c r="BL2803" s="167"/>
      <c r="BM2803" s="167"/>
      <c r="BN2803" s="167"/>
      <c r="BO2803" s="167"/>
      <c r="BP2803" s="167"/>
      <c r="BQ2803" s="167"/>
      <c r="BR2803" s="167"/>
      <c r="BS2803" s="167"/>
      <c r="BT2803" s="167"/>
      <c r="BU2803" s="167"/>
      <c r="BV2803" s="167"/>
      <c r="BW2803" s="167"/>
      <c r="BX2803" s="167"/>
      <c r="BY2803" s="167"/>
      <c r="BZ2803" s="167"/>
      <c r="CA2803" s="167"/>
      <c r="CB2803" s="167"/>
      <c r="CC2803" s="167"/>
      <c r="CD2803" s="167"/>
      <c r="CE2803" s="167"/>
      <c r="CF2803" s="167"/>
      <c r="CG2803" s="167"/>
      <c r="CH2803" s="167"/>
      <c r="CI2803" s="167"/>
      <c r="CJ2803" s="167"/>
      <c r="CK2803" s="167"/>
      <c r="CL2803" s="167"/>
    </row>
    <row r="2804" spans="2:90" x14ac:dyDescent="0.4">
      <c r="B2804" s="168" t="s">
        <v>489</v>
      </c>
      <c r="C2804" s="167"/>
      <c r="D2804" s="167"/>
      <c r="E2804" s="167" t="s">
        <v>906</v>
      </c>
      <c r="F2804" s="167"/>
      <c r="G2804" s="167"/>
      <c r="H2804" s="167"/>
      <c r="I2804" s="169"/>
      <c r="J2804" s="169"/>
      <c r="K2804" s="190"/>
      <c r="L2804" s="190"/>
      <c r="M2804" s="190"/>
      <c r="N2804" s="190"/>
      <c r="O2804" s="190"/>
      <c r="P2804" s="190"/>
      <c r="R2804" s="191"/>
      <c r="S2804" s="167"/>
      <c r="T2804" s="167"/>
      <c r="U2804" s="167"/>
      <c r="V2804" s="167"/>
      <c r="W2804" s="167"/>
      <c r="X2804" s="167"/>
      <c r="Y2804" s="167"/>
      <c r="Z2804" s="167"/>
      <c r="AA2804" s="167"/>
      <c r="AB2804" s="167"/>
      <c r="AC2804" s="167"/>
      <c r="AD2804" s="167"/>
      <c r="AE2804" s="167"/>
      <c r="AF2804" s="167"/>
      <c r="AG2804" s="167"/>
      <c r="AH2804" s="167"/>
      <c r="AI2804" s="167"/>
      <c r="AJ2804" s="167"/>
      <c r="AK2804" s="167"/>
      <c r="AL2804" s="167"/>
      <c r="AM2804" s="167"/>
      <c r="AN2804" s="167"/>
      <c r="AO2804" s="167"/>
      <c r="AP2804" s="167"/>
      <c r="AQ2804" s="167"/>
      <c r="AR2804" s="167"/>
      <c r="AS2804" s="167"/>
      <c r="AT2804" s="167"/>
      <c r="AU2804" s="167"/>
      <c r="AV2804" s="167"/>
      <c r="AW2804" s="167"/>
      <c r="AX2804" s="167"/>
      <c r="AY2804" s="167"/>
      <c r="AZ2804" s="167"/>
      <c r="BA2804" s="167"/>
      <c r="BB2804" s="167"/>
      <c r="BC2804" s="167"/>
      <c r="BD2804" s="167"/>
      <c r="BE2804" s="167"/>
      <c r="BF2804" s="167"/>
      <c r="BG2804" s="167"/>
      <c r="BH2804" s="167"/>
      <c r="BI2804" s="167"/>
      <c r="BJ2804" s="167"/>
      <c r="BK2804" s="167"/>
      <c r="BL2804" s="167"/>
      <c r="BM2804" s="167"/>
      <c r="BN2804" s="167"/>
      <c r="BO2804" s="167"/>
      <c r="BP2804" s="167"/>
      <c r="BQ2804" s="167"/>
      <c r="BR2804" s="167"/>
      <c r="BS2804" s="167"/>
      <c r="BT2804" s="167"/>
      <c r="BU2804" s="167"/>
      <c r="BV2804" s="167"/>
      <c r="BW2804" s="167"/>
      <c r="BX2804" s="167"/>
      <c r="BY2804" s="167"/>
      <c r="BZ2804" s="167"/>
      <c r="CA2804" s="167"/>
      <c r="CB2804" s="167"/>
      <c r="CC2804" s="167"/>
      <c r="CD2804" s="167"/>
      <c r="CE2804" s="167"/>
      <c r="CF2804" s="167"/>
      <c r="CG2804" s="167"/>
      <c r="CH2804" s="167"/>
      <c r="CI2804" s="167"/>
      <c r="CJ2804" s="167"/>
      <c r="CK2804" s="167"/>
      <c r="CL2804" s="167"/>
    </row>
    <row r="2805" spans="2:90" x14ac:dyDescent="0.4">
      <c r="B2805" s="168" t="s">
        <v>459</v>
      </c>
      <c r="C2805" s="167"/>
      <c r="D2805" s="167"/>
      <c r="E2805" s="167" t="s">
        <v>906</v>
      </c>
      <c r="F2805" s="167"/>
      <c r="G2805" s="167"/>
      <c r="H2805" s="167"/>
      <c r="I2805" s="169"/>
      <c r="J2805" s="169"/>
      <c r="K2805" s="190"/>
      <c r="L2805" s="190"/>
      <c r="M2805" s="190"/>
      <c r="N2805" s="190"/>
      <c r="O2805" s="190"/>
      <c r="P2805" s="190"/>
      <c r="R2805" s="191"/>
      <c r="S2805" s="192" t="str">
        <f t="shared" ref="S2805:AX2805" si="3767">S$16</f>
        <v>S$12</v>
      </c>
      <c r="T2805" s="192" t="str">
        <f t="shared" si="3767"/>
        <v>T$12</v>
      </c>
      <c r="U2805" s="192" t="str">
        <f t="shared" si="3767"/>
        <v>U$12</v>
      </c>
      <c r="V2805" s="192" t="str">
        <f t="shared" si="3767"/>
        <v>V$12</v>
      </c>
      <c r="W2805" s="192" t="str">
        <f t="shared" si="3767"/>
        <v>W$12</v>
      </c>
      <c r="X2805" s="192" t="str">
        <f t="shared" si="3767"/>
        <v>X$12</v>
      </c>
      <c r="Y2805" s="192" t="str">
        <f t="shared" si="3767"/>
        <v>Y$12</v>
      </c>
      <c r="Z2805" s="192" t="str">
        <f t="shared" si="3767"/>
        <v>Z$12</v>
      </c>
      <c r="AA2805" s="192" t="str">
        <f t="shared" si="3767"/>
        <v>AA$12</v>
      </c>
      <c r="AB2805" s="192" t="str">
        <f t="shared" si="3767"/>
        <v>AB$12</v>
      </c>
      <c r="AC2805" s="192" t="str">
        <f t="shared" si="3767"/>
        <v>AC$12</v>
      </c>
      <c r="AD2805" s="192" t="str">
        <f t="shared" si="3767"/>
        <v>AD$12</v>
      </c>
      <c r="AE2805" s="192" t="str">
        <f t="shared" si="3767"/>
        <v>AE$12</v>
      </c>
      <c r="AF2805" s="192" t="str">
        <f t="shared" si="3767"/>
        <v>AF$12</v>
      </c>
      <c r="AG2805" s="192" t="str">
        <f t="shared" si="3767"/>
        <v>AG$12</v>
      </c>
      <c r="AH2805" s="192" t="str">
        <f t="shared" si="3767"/>
        <v>AH$12</v>
      </c>
      <c r="AI2805" s="192" t="str">
        <f t="shared" si="3767"/>
        <v>AI$12</v>
      </c>
      <c r="AJ2805" s="192" t="str">
        <f t="shared" si="3767"/>
        <v>AJ$12</v>
      </c>
      <c r="AK2805" s="192" t="str">
        <f t="shared" si="3767"/>
        <v>AK$12</v>
      </c>
      <c r="AL2805" s="192" t="str">
        <f t="shared" si="3767"/>
        <v>AL$12</v>
      </c>
      <c r="AM2805" s="192" t="str">
        <f t="shared" si="3767"/>
        <v>AM$12</v>
      </c>
      <c r="AN2805" s="192" t="str">
        <f t="shared" si="3767"/>
        <v>AN$12</v>
      </c>
      <c r="AO2805" s="192" t="str">
        <f t="shared" si="3767"/>
        <v>AO$12</v>
      </c>
      <c r="AP2805" s="192" t="str">
        <f t="shared" si="3767"/>
        <v>AP$12</v>
      </c>
      <c r="AQ2805" s="192" t="str">
        <f t="shared" si="3767"/>
        <v>AQ$12</v>
      </c>
      <c r="AR2805" s="192" t="str">
        <f t="shared" si="3767"/>
        <v>AR$12</v>
      </c>
      <c r="AS2805" s="192" t="str">
        <f t="shared" si="3767"/>
        <v>AS$12</v>
      </c>
      <c r="AT2805" s="192" t="str">
        <f t="shared" si="3767"/>
        <v>AT$12</v>
      </c>
      <c r="AU2805" s="192" t="str">
        <f t="shared" si="3767"/>
        <v>AU$12</v>
      </c>
      <c r="AV2805" s="192" t="str">
        <f t="shared" si="3767"/>
        <v>AV$12</v>
      </c>
      <c r="AW2805" s="192" t="str">
        <f t="shared" si="3767"/>
        <v>AW$12</v>
      </c>
      <c r="AX2805" s="192" t="str">
        <f t="shared" si="3767"/>
        <v>AX$12</v>
      </c>
      <c r="AY2805" s="192" t="str">
        <f t="shared" ref="AY2805:CD2805" si="3768">AY$16</f>
        <v>AY$12</v>
      </c>
      <c r="AZ2805" s="192" t="str">
        <f t="shared" si="3768"/>
        <v>AZ$12</v>
      </c>
      <c r="BA2805" s="192" t="str">
        <f t="shared" si="3768"/>
        <v>BA$12</v>
      </c>
      <c r="BB2805" s="192" t="str">
        <f t="shared" si="3768"/>
        <v>BB$12</v>
      </c>
      <c r="BC2805" s="192" t="str">
        <f t="shared" si="3768"/>
        <v>BC$12</v>
      </c>
      <c r="BD2805" s="192" t="str">
        <f t="shared" si="3768"/>
        <v>BD$12</v>
      </c>
      <c r="BE2805" s="192" t="str">
        <f t="shared" si="3768"/>
        <v>BE$12</v>
      </c>
      <c r="BF2805" s="192" t="str">
        <f t="shared" si="3768"/>
        <v>BF$12</v>
      </c>
      <c r="BG2805" s="192" t="str">
        <f t="shared" si="3768"/>
        <v>BG$12</v>
      </c>
      <c r="BH2805" s="192" t="str">
        <f t="shared" si="3768"/>
        <v>BH$12</v>
      </c>
      <c r="BI2805" s="192" t="str">
        <f t="shared" si="3768"/>
        <v>BI$12</v>
      </c>
      <c r="BJ2805" s="192" t="str">
        <f t="shared" si="3768"/>
        <v>BJ$12</v>
      </c>
      <c r="BK2805" s="192" t="str">
        <f t="shared" si="3768"/>
        <v>BK$12</v>
      </c>
      <c r="BL2805" s="192" t="str">
        <f t="shared" si="3768"/>
        <v>BL$12</v>
      </c>
      <c r="BM2805" s="192" t="str">
        <f t="shared" si="3768"/>
        <v>BM$12</v>
      </c>
      <c r="BN2805" s="192" t="str">
        <f t="shared" si="3768"/>
        <v>BN$12</v>
      </c>
      <c r="BO2805" s="192" t="str">
        <f t="shared" si="3768"/>
        <v>BO$12</v>
      </c>
      <c r="BP2805" s="192" t="str">
        <f t="shared" si="3768"/>
        <v>BP$12</v>
      </c>
      <c r="BQ2805" s="192" t="str">
        <f t="shared" si="3768"/>
        <v>BQ$12</v>
      </c>
      <c r="BR2805" s="192" t="str">
        <f t="shared" si="3768"/>
        <v>BR$12</v>
      </c>
      <c r="BS2805" s="192" t="str">
        <f t="shared" si="3768"/>
        <v>BS$12</v>
      </c>
      <c r="BT2805" s="192" t="str">
        <f t="shared" si="3768"/>
        <v>BT$12</v>
      </c>
      <c r="BU2805" s="192" t="str">
        <f t="shared" si="3768"/>
        <v>BU$12</v>
      </c>
      <c r="BV2805" s="192" t="str">
        <f t="shared" si="3768"/>
        <v>BV$12</v>
      </c>
      <c r="BW2805" s="192" t="str">
        <f t="shared" si="3768"/>
        <v>BW$12</v>
      </c>
      <c r="BX2805" s="192" t="str">
        <f t="shared" si="3768"/>
        <v>BX$12</v>
      </c>
      <c r="BY2805" s="192" t="str">
        <f t="shared" si="3768"/>
        <v>BY$12</v>
      </c>
      <c r="BZ2805" s="192" t="str">
        <f t="shared" si="3768"/>
        <v>BZ$12</v>
      </c>
      <c r="CA2805" s="192" t="str">
        <f t="shared" si="3768"/>
        <v>CA$12</v>
      </c>
      <c r="CB2805" s="192" t="str">
        <f t="shared" si="3768"/>
        <v>CB$12</v>
      </c>
      <c r="CC2805" s="192" t="str">
        <f t="shared" si="3768"/>
        <v>CC$12</v>
      </c>
      <c r="CD2805" s="192" t="str">
        <f t="shared" si="3768"/>
        <v>CD$12</v>
      </c>
      <c r="CE2805" s="192" t="str">
        <f t="shared" ref="CE2805:CL2805" si="3769">CE$16</f>
        <v>CE$12</v>
      </c>
      <c r="CF2805" s="192" t="str">
        <f t="shared" si="3769"/>
        <v>CF$12</v>
      </c>
      <c r="CG2805" s="192" t="str">
        <f t="shared" si="3769"/>
        <v>CG$12</v>
      </c>
      <c r="CH2805" s="192" t="str">
        <f t="shared" si="3769"/>
        <v>CH$12</v>
      </c>
      <c r="CI2805" s="192" t="str">
        <f t="shared" si="3769"/>
        <v>CI$12</v>
      </c>
      <c r="CJ2805" s="192" t="str">
        <f t="shared" si="3769"/>
        <v>CJ$12</v>
      </c>
      <c r="CK2805" s="192" t="str">
        <f t="shared" si="3769"/>
        <v>CK$12</v>
      </c>
      <c r="CL2805" s="192" t="str">
        <f t="shared" si="3769"/>
        <v>CL$12</v>
      </c>
    </row>
    <row r="2806" spans="2:90" x14ac:dyDescent="0.4">
      <c r="B2806" s="168" t="s">
        <v>460</v>
      </c>
      <c r="C2806" s="193"/>
      <c r="D2806" s="193"/>
      <c r="E2806" s="193" t="s">
        <v>906</v>
      </c>
      <c r="F2806" s="193"/>
      <c r="G2806" s="193"/>
      <c r="H2806" s="193"/>
      <c r="I2806" s="194"/>
      <c r="J2806" s="194"/>
      <c r="K2806" s="195"/>
      <c r="L2806" s="195"/>
      <c r="M2806" s="195"/>
      <c r="N2806" s="195"/>
      <c r="O2806" s="195"/>
      <c r="P2806" s="195"/>
      <c r="R2806" s="195"/>
      <c r="S2806" s="192" t="str">
        <f t="shared" ref="S2806:AX2806" si="3770">S$17</f>
        <v>S$13</v>
      </c>
      <c r="T2806" s="192" t="str">
        <f t="shared" si="3770"/>
        <v>T$13</v>
      </c>
      <c r="U2806" s="192" t="str">
        <f t="shared" si="3770"/>
        <v>U$13</v>
      </c>
      <c r="V2806" s="192" t="str">
        <f t="shared" si="3770"/>
        <v>V$13</v>
      </c>
      <c r="W2806" s="192" t="str">
        <f t="shared" si="3770"/>
        <v>W$13</v>
      </c>
      <c r="X2806" s="192" t="str">
        <f t="shared" si="3770"/>
        <v>X$13</v>
      </c>
      <c r="Y2806" s="192" t="str">
        <f t="shared" si="3770"/>
        <v>Y$13</v>
      </c>
      <c r="Z2806" s="192" t="str">
        <f t="shared" si="3770"/>
        <v>Z$13</v>
      </c>
      <c r="AA2806" s="192" t="str">
        <f t="shared" si="3770"/>
        <v>AA$13</v>
      </c>
      <c r="AB2806" s="192" t="str">
        <f t="shared" si="3770"/>
        <v>AB$13</v>
      </c>
      <c r="AC2806" s="192" t="str">
        <f t="shared" si="3770"/>
        <v>AC$13</v>
      </c>
      <c r="AD2806" s="192" t="str">
        <f t="shared" si="3770"/>
        <v>AD$13</v>
      </c>
      <c r="AE2806" s="192" t="str">
        <f t="shared" si="3770"/>
        <v>AE$13</v>
      </c>
      <c r="AF2806" s="192" t="str">
        <f t="shared" si="3770"/>
        <v>AF$13</v>
      </c>
      <c r="AG2806" s="192" t="str">
        <f t="shared" si="3770"/>
        <v>AG$13</v>
      </c>
      <c r="AH2806" s="192" t="str">
        <f t="shared" si="3770"/>
        <v>AH$13</v>
      </c>
      <c r="AI2806" s="192" t="str">
        <f t="shared" si="3770"/>
        <v>AI$13</v>
      </c>
      <c r="AJ2806" s="192" t="str">
        <f t="shared" si="3770"/>
        <v>AJ$13</v>
      </c>
      <c r="AK2806" s="192" t="str">
        <f t="shared" si="3770"/>
        <v>AK$13</v>
      </c>
      <c r="AL2806" s="192" t="str">
        <f t="shared" si="3770"/>
        <v>AL$13</v>
      </c>
      <c r="AM2806" s="192" t="str">
        <f t="shared" si="3770"/>
        <v>AM$13</v>
      </c>
      <c r="AN2806" s="192" t="str">
        <f t="shared" si="3770"/>
        <v>AN$13</v>
      </c>
      <c r="AO2806" s="192" t="str">
        <f t="shared" si="3770"/>
        <v>AO$13</v>
      </c>
      <c r="AP2806" s="192" t="str">
        <f t="shared" si="3770"/>
        <v>AP$13</v>
      </c>
      <c r="AQ2806" s="192" t="str">
        <f t="shared" si="3770"/>
        <v>AQ$13</v>
      </c>
      <c r="AR2806" s="192" t="str">
        <f t="shared" si="3770"/>
        <v>AR$13</v>
      </c>
      <c r="AS2806" s="192" t="str">
        <f t="shared" si="3770"/>
        <v>AS$13</v>
      </c>
      <c r="AT2806" s="192" t="str">
        <f t="shared" si="3770"/>
        <v>AT$13</v>
      </c>
      <c r="AU2806" s="192" t="str">
        <f t="shared" si="3770"/>
        <v>AU$13</v>
      </c>
      <c r="AV2806" s="192" t="str">
        <f t="shared" si="3770"/>
        <v>AV$13</v>
      </c>
      <c r="AW2806" s="192" t="str">
        <f t="shared" si="3770"/>
        <v>AW$13</v>
      </c>
      <c r="AX2806" s="192" t="str">
        <f t="shared" si="3770"/>
        <v>AX$13</v>
      </c>
      <c r="AY2806" s="192" t="str">
        <f t="shared" ref="AY2806:CD2806" si="3771">AY$17</f>
        <v>AY$13</v>
      </c>
      <c r="AZ2806" s="192" t="str">
        <f t="shared" si="3771"/>
        <v>AZ$13</v>
      </c>
      <c r="BA2806" s="192" t="str">
        <f t="shared" si="3771"/>
        <v>BA$13</v>
      </c>
      <c r="BB2806" s="192" t="str">
        <f t="shared" si="3771"/>
        <v>BB$13</v>
      </c>
      <c r="BC2806" s="192" t="str">
        <f t="shared" si="3771"/>
        <v>BC$13</v>
      </c>
      <c r="BD2806" s="192" t="str">
        <f t="shared" si="3771"/>
        <v>BD$13</v>
      </c>
      <c r="BE2806" s="192" t="str">
        <f t="shared" si="3771"/>
        <v>BE$13</v>
      </c>
      <c r="BF2806" s="192" t="str">
        <f t="shared" si="3771"/>
        <v>BF$13</v>
      </c>
      <c r="BG2806" s="192" t="str">
        <f t="shared" si="3771"/>
        <v>BG$13</v>
      </c>
      <c r="BH2806" s="192" t="str">
        <f t="shared" si="3771"/>
        <v>BH$13</v>
      </c>
      <c r="BI2806" s="192" t="str">
        <f t="shared" si="3771"/>
        <v>BI$13</v>
      </c>
      <c r="BJ2806" s="192" t="str">
        <f t="shared" si="3771"/>
        <v>BJ$13</v>
      </c>
      <c r="BK2806" s="192" t="str">
        <f t="shared" si="3771"/>
        <v>BK$13</v>
      </c>
      <c r="BL2806" s="192" t="str">
        <f t="shared" si="3771"/>
        <v>BL$13</v>
      </c>
      <c r="BM2806" s="192" t="str">
        <f t="shared" si="3771"/>
        <v>BM$13</v>
      </c>
      <c r="BN2806" s="192" t="str">
        <f t="shared" si="3771"/>
        <v>BN$13</v>
      </c>
      <c r="BO2806" s="192" t="str">
        <f t="shared" si="3771"/>
        <v>BO$13</v>
      </c>
      <c r="BP2806" s="192" t="str">
        <f t="shared" si="3771"/>
        <v>BP$13</v>
      </c>
      <c r="BQ2806" s="192" t="str">
        <f t="shared" si="3771"/>
        <v>BQ$13</v>
      </c>
      <c r="BR2806" s="192" t="str">
        <f t="shared" si="3771"/>
        <v>BR$13</v>
      </c>
      <c r="BS2806" s="192" t="str">
        <f t="shared" si="3771"/>
        <v>BS$13</v>
      </c>
      <c r="BT2806" s="192" t="str">
        <f t="shared" si="3771"/>
        <v>BT$13</v>
      </c>
      <c r="BU2806" s="192" t="str">
        <f t="shared" si="3771"/>
        <v>BU$13</v>
      </c>
      <c r="BV2806" s="192" t="str">
        <f t="shared" si="3771"/>
        <v>BV$13</v>
      </c>
      <c r="BW2806" s="192" t="str">
        <f t="shared" si="3771"/>
        <v>BW$13</v>
      </c>
      <c r="BX2806" s="192" t="str">
        <f t="shared" si="3771"/>
        <v>BX$13</v>
      </c>
      <c r="BY2806" s="192" t="str">
        <f t="shared" si="3771"/>
        <v>BY$13</v>
      </c>
      <c r="BZ2806" s="192" t="str">
        <f t="shared" si="3771"/>
        <v>BZ$13</v>
      </c>
      <c r="CA2806" s="192" t="str">
        <f t="shared" si="3771"/>
        <v>CA$13</v>
      </c>
      <c r="CB2806" s="192" t="str">
        <f t="shared" si="3771"/>
        <v>CB$13</v>
      </c>
      <c r="CC2806" s="192" t="str">
        <f t="shared" si="3771"/>
        <v>CC$13</v>
      </c>
      <c r="CD2806" s="192" t="str">
        <f t="shared" si="3771"/>
        <v>CD$13</v>
      </c>
      <c r="CE2806" s="192" t="str">
        <f t="shared" ref="CE2806:CL2806" si="3772">CE$17</f>
        <v>CE$13</v>
      </c>
      <c r="CF2806" s="192" t="str">
        <f t="shared" si="3772"/>
        <v>CF$13</v>
      </c>
      <c r="CG2806" s="192" t="str">
        <f t="shared" si="3772"/>
        <v>CG$13</v>
      </c>
      <c r="CH2806" s="192" t="str">
        <f t="shared" si="3772"/>
        <v>CH$13</v>
      </c>
      <c r="CI2806" s="192" t="str">
        <f t="shared" si="3772"/>
        <v>CI$13</v>
      </c>
      <c r="CJ2806" s="192" t="str">
        <f t="shared" si="3772"/>
        <v>CJ$13</v>
      </c>
      <c r="CK2806" s="192" t="str">
        <f t="shared" si="3772"/>
        <v>CK$13</v>
      </c>
      <c r="CL2806" s="192" t="str">
        <f t="shared" si="3772"/>
        <v>CL$13</v>
      </c>
    </row>
    <row r="2807" spans="2:90" x14ac:dyDescent="0.4">
      <c r="B2807" s="168" t="s">
        <v>488</v>
      </c>
      <c r="C2807" s="193"/>
      <c r="D2807" s="193"/>
      <c r="E2807" s="193" t="s">
        <v>906</v>
      </c>
      <c r="F2807" s="193"/>
      <c r="G2807" s="193"/>
      <c r="H2807" s="193"/>
      <c r="I2807" s="194"/>
      <c r="J2807" s="194"/>
      <c r="K2807" s="195"/>
      <c r="L2807" s="195"/>
      <c r="M2807" s="195"/>
      <c r="N2807" s="195"/>
      <c r="O2807" s="195"/>
      <c r="P2807" s="195"/>
      <c r="R2807" s="195"/>
      <c r="S2807" s="183"/>
      <c r="T2807" s="183"/>
      <c r="U2807" s="183"/>
      <c r="V2807" s="183"/>
      <c r="W2807" s="183"/>
      <c r="X2807" s="183"/>
      <c r="Y2807" s="183"/>
      <c r="Z2807" s="183"/>
      <c r="AA2807" s="183"/>
      <c r="AB2807" s="183"/>
      <c r="AC2807" s="183"/>
      <c r="AD2807" s="183"/>
      <c r="AE2807" s="183"/>
      <c r="AF2807" s="183"/>
      <c r="AG2807" s="183"/>
      <c r="AH2807" s="183"/>
      <c r="AI2807" s="183"/>
      <c r="AJ2807" s="183"/>
      <c r="AK2807" s="183"/>
      <c r="AL2807" s="183"/>
      <c r="AM2807" s="183"/>
      <c r="AN2807" s="183"/>
      <c r="AO2807" s="183"/>
      <c r="AP2807" s="183"/>
      <c r="AQ2807" s="183"/>
      <c r="AR2807" s="183"/>
      <c r="AS2807" s="183"/>
      <c r="AT2807" s="183"/>
      <c r="AU2807" s="183"/>
      <c r="AV2807" s="183"/>
      <c r="AW2807" s="183"/>
      <c r="AX2807" s="183"/>
      <c r="AY2807" s="183"/>
      <c r="AZ2807" s="183"/>
      <c r="BA2807" s="183"/>
      <c r="BB2807" s="183"/>
      <c r="BC2807" s="183"/>
      <c r="BD2807" s="183"/>
      <c r="BE2807" s="183"/>
      <c r="BF2807" s="183"/>
      <c r="BG2807" s="183"/>
      <c r="BH2807" s="183"/>
      <c r="BI2807" s="183"/>
      <c r="BJ2807" s="183"/>
      <c r="BK2807" s="183"/>
      <c r="BL2807" s="183"/>
      <c r="BM2807" s="183"/>
      <c r="BN2807" s="183"/>
      <c r="BO2807" s="183"/>
      <c r="BP2807" s="183"/>
      <c r="BQ2807" s="183"/>
      <c r="BR2807" s="183"/>
      <c r="BS2807" s="183"/>
      <c r="BT2807" s="183"/>
      <c r="BU2807" s="183"/>
      <c r="BV2807" s="183"/>
      <c r="BW2807" s="183"/>
      <c r="BX2807" s="183"/>
      <c r="BY2807" s="183"/>
      <c r="BZ2807" s="183"/>
      <c r="CA2807" s="183"/>
      <c r="CB2807" s="183"/>
      <c r="CC2807" s="183"/>
      <c r="CD2807" s="183"/>
      <c r="CE2807" s="183"/>
      <c r="CF2807" s="183"/>
      <c r="CG2807" s="183"/>
      <c r="CH2807" s="183"/>
      <c r="CI2807" s="183"/>
      <c r="CJ2807" s="183"/>
      <c r="CK2807" s="183"/>
      <c r="CL2807" s="183"/>
    </row>
    <row r="2808" spans="2:90" x14ac:dyDescent="0.4">
      <c r="B2808" s="168" t="s">
        <v>501</v>
      </c>
      <c r="C2808" s="193"/>
      <c r="D2808" s="193"/>
      <c r="E2808" s="193" t="s">
        <v>906</v>
      </c>
      <c r="F2808" s="193"/>
      <c r="G2808" s="193"/>
      <c r="H2808" s="193"/>
      <c r="I2808" s="194"/>
      <c r="J2808" s="194"/>
      <c r="K2808" s="195"/>
      <c r="L2808" s="195"/>
      <c r="M2808" s="195"/>
      <c r="N2808" s="195"/>
      <c r="O2808" s="195"/>
      <c r="P2808" s="195"/>
      <c r="R2808" s="195"/>
      <c r="S2808" s="183"/>
      <c r="T2808" s="183"/>
      <c r="U2808" s="183"/>
      <c r="V2808" s="183"/>
      <c r="W2808" s="183"/>
      <c r="X2808" s="183"/>
      <c r="Y2808" s="183"/>
      <c r="Z2808" s="183"/>
      <c r="AA2808" s="183"/>
      <c r="AB2808" s="183"/>
      <c r="AC2808" s="183"/>
      <c r="AD2808" s="183"/>
      <c r="AE2808" s="183"/>
      <c r="AF2808" s="183"/>
      <c r="AG2808" s="183"/>
      <c r="AH2808" s="183"/>
      <c r="AI2808" s="183"/>
      <c r="AJ2808" s="183"/>
      <c r="AK2808" s="183"/>
      <c r="AL2808" s="183"/>
      <c r="AM2808" s="183"/>
      <c r="AN2808" s="183"/>
      <c r="AO2808" s="183"/>
      <c r="AP2808" s="183"/>
      <c r="AQ2808" s="183"/>
      <c r="AR2808" s="183"/>
      <c r="AS2808" s="183"/>
      <c r="AT2808" s="183"/>
      <c r="AU2808" s="183"/>
      <c r="AV2808" s="183"/>
      <c r="AW2808" s="183"/>
      <c r="AX2808" s="183"/>
      <c r="AY2808" s="183"/>
      <c r="AZ2808" s="183"/>
      <c r="BA2808" s="183"/>
      <c r="BB2808" s="183"/>
      <c r="BC2808" s="183"/>
      <c r="BD2808" s="183"/>
      <c r="BE2808" s="183"/>
      <c r="BF2808" s="183"/>
      <c r="BG2808" s="183"/>
      <c r="BH2808" s="183"/>
      <c r="BI2808" s="183"/>
      <c r="BJ2808" s="183"/>
      <c r="BK2808" s="183"/>
      <c r="BL2808" s="183"/>
      <c r="BM2808" s="183"/>
      <c r="BN2808" s="183"/>
      <c r="BO2808" s="183"/>
      <c r="BP2808" s="183"/>
      <c r="BQ2808" s="183"/>
      <c r="BR2808" s="183"/>
      <c r="BS2808" s="183"/>
      <c r="BT2808" s="183"/>
      <c r="BU2808" s="183"/>
      <c r="BV2808" s="183"/>
      <c r="BW2808" s="183"/>
      <c r="BX2808" s="183"/>
      <c r="BY2808" s="183"/>
      <c r="BZ2808" s="183"/>
      <c r="CA2808" s="183"/>
      <c r="CB2808" s="183"/>
      <c r="CC2808" s="183"/>
      <c r="CD2808" s="183"/>
      <c r="CE2808" s="183"/>
      <c r="CF2808" s="183"/>
      <c r="CG2808" s="183"/>
      <c r="CH2808" s="183"/>
      <c r="CI2808" s="183"/>
      <c r="CJ2808" s="183"/>
      <c r="CK2808" s="183"/>
      <c r="CL2808" s="183"/>
    </row>
    <row r="2809" spans="2:90" x14ac:dyDescent="0.4">
      <c r="B2809" s="168" t="s">
        <v>461</v>
      </c>
      <c r="C2809" s="193"/>
      <c r="D2809" s="193"/>
      <c r="E2809" s="193" t="s">
        <v>906</v>
      </c>
      <c r="F2809" s="193"/>
      <c r="G2809" s="193"/>
      <c r="H2809" s="193"/>
      <c r="I2809" s="194"/>
      <c r="J2809" s="194"/>
      <c r="K2809" s="195"/>
      <c r="L2809" s="195"/>
      <c r="M2809" s="195"/>
      <c r="N2809" s="195"/>
      <c r="O2809" s="195"/>
      <c r="P2809" s="195"/>
      <c r="R2809" s="195"/>
      <c r="S2809" s="183" t="str">
        <f t="shared" ref="S2809:AX2809" si="3773">S$18</f>
        <v>S$14</v>
      </c>
      <c r="T2809" s="183" t="str">
        <f t="shared" si="3773"/>
        <v>T$14</v>
      </c>
      <c r="U2809" s="183" t="str">
        <f t="shared" si="3773"/>
        <v>U$14</v>
      </c>
      <c r="V2809" s="183" t="str">
        <f t="shared" si="3773"/>
        <v>V$14</v>
      </c>
      <c r="W2809" s="183" t="str">
        <f t="shared" si="3773"/>
        <v>W$14</v>
      </c>
      <c r="X2809" s="183" t="str">
        <f t="shared" si="3773"/>
        <v>X$14</v>
      </c>
      <c r="Y2809" s="183" t="str">
        <f t="shared" si="3773"/>
        <v>Y$14</v>
      </c>
      <c r="Z2809" s="183" t="str">
        <f t="shared" si="3773"/>
        <v>Z$14</v>
      </c>
      <c r="AA2809" s="183" t="str">
        <f t="shared" si="3773"/>
        <v>AA$14</v>
      </c>
      <c r="AB2809" s="183" t="str">
        <f t="shared" si="3773"/>
        <v>AB$14</v>
      </c>
      <c r="AC2809" s="183" t="str">
        <f t="shared" si="3773"/>
        <v>AC$14</v>
      </c>
      <c r="AD2809" s="183" t="str">
        <f t="shared" si="3773"/>
        <v>AD$14</v>
      </c>
      <c r="AE2809" s="183" t="str">
        <f t="shared" si="3773"/>
        <v>AE$14</v>
      </c>
      <c r="AF2809" s="183" t="str">
        <f t="shared" si="3773"/>
        <v>AF$14</v>
      </c>
      <c r="AG2809" s="183" t="str">
        <f t="shared" si="3773"/>
        <v>AG$14</v>
      </c>
      <c r="AH2809" s="183" t="str">
        <f t="shared" si="3773"/>
        <v>AH$14</v>
      </c>
      <c r="AI2809" s="183" t="str">
        <f t="shared" si="3773"/>
        <v>AI$14</v>
      </c>
      <c r="AJ2809" s="183" t="str">
        <f t="shared" si="3773"/>
        <v>AJ$14</v>
      </c>
      <c r="AK2809" s="183" t="str">
        <f t="shared" si="3773"/>
        <v>AK$14</v>
      </c>
      <c r="AL2809" s="183" t="str">
        <f t="shared" si="3773"/>
        <v>AL$14</v>
      </c>
      <c r="AM2809" s="183" t="str">
        <f t="shared" si="3773"/>
        <v>AM$14</v>
      </c>
      <c r="AN2809" s="183" t="str">
        <f t="shared" si="3773"/>
        <v>AN$14</v>
      </c>
      <c r="AO2809" s="183" t="str">
        <f t="shared" si="3773"/>
        <v>AO$14</v>
      </c>
      <c r="AP2809" s="183" t="str">
        <f t="shared" si="3773"/>
        <v>AP$14</v>
      </c>
      <c r="AQ2809" s="183" t="str">
        <f t="shared" si="3773"/>
        <v>AQ$14</v>
      </c>
      <c r="AR2809" s="183" t="str">
        <f t="shared" si="3773"/>
        <v>AR$14</v>
      </c>
      <c r="AS2809" s="183" t="str">
        <f t="shared" si="3773"/>
        <v>AS$14</v>
      </c>
      <c r="AT2809" s="183" t="str">
        <f t="shared" si="3773"/>
        <v>AT$14</v>
      </c>
      <c r="AU2809" s="183" t="str">
        <f t="shared" si="3773"/>
        <v>AU$14</v>
      </c>
      <c r="AV2809" s="183" t="str">
        <f t="shared" si="3773"/>
        <v>AV$14</v>
      </c>
      <c r="AW2809" s="183" t="str">
        <f t="shared" si="3773"/>
        <v>AW$14</v>
      </c>
      <c r="AX2809" s="183" t="str">
        <f t="shared" si="3773"/>
        <v>AX$14</v>
      </c>
      <c r="AY2809" s="183" t="str">
        <f t="shared" ref="AY2809:CD2809" si="3774">AY$18</f>
        <v>AY$14</v>
      </c>
      <c r="AZ2809" s="183" t="str">
        <f t="shared" si="3774"/>
        <v>AZ$14</v>
      </c>
      <c r="BA2809" s="183" t="str">
        <f t="shared" si="3774"/>
        <v>BA$14</v>
      </c>
      <c r="BB2809" s="183" t="str">
        <f t="shared" si="3774"/>
        <v>BB$14</v>
      </c>
      <c r="BC2809" s="183" t="str">
        <f t="shared" si="3774"/>
        <v>BC$14</v>
      </c>
      <c r="BD2809" s="183" t="str">
        <f t="shared" si="3774"/>
        <v>BD$14</v>
      </c>
      <c r="BE2809" s="183" t="str">
        <f t="shared" si="3774"/>
        <v>BE$14</v>
      </c>
      <c r="BF2809" s="183" t="str">
        <f t="shared" si="3774"/>
        <v>BF$14</v>
      </c>
      <c r="BG2809" s="183" t="str">
        <f t="shared" si="3774"/>
        <v>BG$14</v>
      </c>
      <c r="BH2809" s="183" t="str">
        <f t="shared" si="3774"/>
        <v>BH$14</v>
      </c>
      <c r="BI2809" s="183" t="str">
        <f t="shared" si="3774"/>
        <v>BI$14</v>
      </c>
      <c r="BJ2809" s="183" t="str">
        <f t="shared" si="3774"/>
        <v>BJ$14</v>
      </c>
      <c r="BK2809" s="183" t="str">
        <f t="shared" si="3774"/>
        <v>BK$14</v>
      </c>
      <c r="BL2809" s="183" t="str">
        <f t="shared" si="3774"/>
        <v>BL$14</v>
      </c>
      <c r="BM2809" s="183" t="str">
        <f t="shared" si="3774"/>
        <v>BM$14</v>
      </c>
      <c r="BN2809" s="183" t="str">
        <f t="shared" si="3774"/>
        <v>BN$14</v>
      </c>
      <c r="BO2809" s="183" t="str">
        <f t="shared" si="3774"/>
        <v>BO$14</v>
      </c>
      <c r="BP2809" s="183" t="str">
        <f t="shared" si="3774"/>
        <v>BP$14</v>
      </c>
      <c r="BQ2809" s="183" t="str">
        <f t="shared" si="3774"/>
        <v>BQ$14</v>
      </c>
      <c r="BR2809" s="183" t="str">
        <f t="shared" si="3774"/>
        <v>BR$14</v>
      </c>
      <c r="BS2809" s="183" t="str">
        <f t="shared" si="3774"/>
        <v>BS$14</v>
      </c>
      <c r="BT2809" s="183" t="str">
        <f t="shared" si="3774"/>
        <v>BT$14</v>
      </c>
      <c r="BU2809" s="183" t="str">
        <f t="shared" si="3774"/>
        <v>BU$14</v>
      </c>
      <c r="BV2809" s="183" t="str">
        <f t="shared" si="3774"/>
        <v>BV$14</v>
      </c>
      <c r="BW2809" s="183" t="str">
        <f t="shared" si="3774"/>
        <v>BW$14</v>
      </c>
      <c r="BX2809" s="183" t="str">
        <f t="shared" si="3774"/>
        <v>BX$14</v>
      </c>
      <c r="BY2809" s="183" t="str">
        <f t="shared" si="3774"/>
        <v>BY$14</v>
      </c>
      <c r="BZ2809" s="183" t="str">
        <f t="shared" si="3774"/>
        <v>BZ$14</v>
      </c>
      <c r="CA2809" s="183" t="str">
        <f t="shared" si="3774"/>
        <v>CA$14</v>
      </c>
      <c r="CB2809" s="183" t="str">
        <f t="shared" si="3774"/>
        <v>CB$14</v>
      </c>
      <c r="CC2809" s="183" t="str">
        <f t="shared" si="3774"/>
        <v>CC$14</v>
      </c>
      <c r="CD2809" s="183" t="str">
        <f t="shared" si="3774"/>
        <v>CD$14</v>
      </c>
      <c r="CE2809" s="183" t="str">
        <f t="shared" ref="CE2809:CL2809" si="3775">CE$18</f>
        <v>CE$14</v>
      </c>
      <c r="CF2809" s="183" t="str">
        <f t="shared" si="3775"/>
        <v>CF$14</v>
      </c>
      <c r="CG2809" s="183" t="str">
        <f t="shared" si="3775"/>
        <v>CG$14</v>
      </c>
      <c r="CH2809" s="183" t="str">
        <f t="shared" si="3775"/>
        <v>CH$14</v>
      </c>
      <c r="CI2809" s="183" t="str">
        <f t="shared" si="3775"/>
        <v>CI$14</v>
      </c>
      <c r="CJ2809" s="183" t="str">
        <f t="shared" si="3775"/>
        <v>CJ$14</v>
      </c>
      <c r="CK2809" s="183" t="str">
        <f t="shared" si="3775"/>
        <v>CK$14</v>
      </c>
      <c r="CL2809" s="183" t="str">
        <f t="shared" si="3775"/>
        <v>CL$14</v>
      </c>
    </row>
    <row r="2810" spans="2:90" x14ac:dyDescent="0.4">
      <c r="B2810" s="168" t="s">
        <v>462</v>
      </c>
      <c r="C2810" s="193"/>
      <c r="D2810" s="193"/>
      <c r="E2810" s="193" t="s">
        <v>906</v>
      </c>
      <c r="F2810" s="193"/>
      <c r="G2810" s="193"/>
      <c r="H2810" s="193"/>
      <c r="I2810" s="194"/>
      <c r="J2810" s="194"/>
      <c r="K2810" s="195"/>
      <c r="L2810" s="195"/>
      <c r="M2810" s="195"/>
      <c r="N2810" s="195"/>
      <c r="O2810" s="195"/>
      <c r="P2810" s="195"/>
      <c r="R2810" s="195"/>
      <c r="S2810" s="183" t="str">
        <f t="shared" ref="S2810:AX2810" si="3776">S$19</f>
        <v>S$15</v>
      </c>
      <c r="T2810" s="183" t="str">
        <f t="shared" si="3776"/>
        <v>T$15</v>
      </c>
      <c r="U2810" s="183" t="str">
        <f t="shared" si="3776"/>
        <v>U$15</v>
      </c>
      <c r="V2810" s="183" t="str">
        <f t="shared" si="3776"/>
        <v>V$15</v>
      </c>
      <c r="W2810" s="183" t="str">
        <f t="shared" si="3776"/>
        <v>W$15</v>
      </c>
      <c r="X2810" s="183" t="str">
        <f t="shared" si="3776"/>
        <v>X$15</v>
      </c>
      <c r="Y2810" s="183" t="str">
        <f t="shared" si="3776"/>
        <v>Y$15</v>
      </c>
      <c r="Z2810" s="183" t="str">
        <f t="shared" si="3776"/>
        <v>Z$15</v>
      </c>
      <c r="AA2810" s="183" t="str">
        <f t="shared" si="3776"/>
        <v>AA$15</v>
      </c>
      <c r="AB2810" s="183" t="str">
        <f t="shared" si="3776"/>
        <v>AB$15</v>
      </c>
      <c r="AC2810" s="183" t="str">
        <f t="shared" si="3776"/>
        <v>AC$15</v>
      </c>
      <c r="AD2810" s="183" t="str">
        <f t="shared" si="3776"/>
        <v>AD$15</v>
      </c>
      <c r="AE2810" s="183" t="str">
        <f t="shared" si="3776"/>
        <v>AE$15</v>
      </c>
      <c r="AF2810" s="183" t="str">
        <f t="shared" si="3776"/>
        <v>AF$15</v>
      </c>
      <c r="AG2810" s="183" t="str">
        <f t="shared" si="3776"/>
        <v>AG$15</v>
      </c>
      <c r="AH2810" s="183" t="str">
        <f t="shared" si="3776"/>
        <v>AH$15</v>
      </c>
      <c r="AI2810" s="183" t="str">
        <f t="shared" si="3776"/>
        <v>AI$15</v>
      </c>
      <c r="AJ2810" s="183" t="str">
        <f t="shared" si="3776"/>
        <v>AJ$15</v>
      </c>
      <c r="AK2810" s="183" t="str">
        <f t="shared" si="3776"/>
        <v>AK$15</v>
      </c>
      <c r="AL2810" s="183" t="str">
        <f t="shared" si="3776"/>
        <v>AL$15</v>
      </c>
      <c r="AM2810" s="183" t="str">
        <f t="shared" si="3776"/>
        <v>AM$15</v>
      </c>
      <c r="AN2810" s="183" t="str">
        <f t="shared" si="3776"/>
        <v>AN$15</v>
      </c>
      <c r="AO2810" s="183" t="str">
        <f t="shared" si="3776"/>
        <v>AO$15</v>
      </c>
      <c r="AP2810" s="183" t="str">
        <f t="shared" si="3776"/>
        <v>AP$15</v>
      </c>
      <c r="AQ2810" s="183" t="str">
        <f t="shared" si="3776"/>
        <v>AQ$15</v>
      </c>
      <c r="AR2810" s="183" t="str">
        <f t="shared" si="3776"/>
        <v>AR$15</v>
      </c>
      <c r="AS2810" s="183" t="str">
        <f t="shared" si="3776"/>
        <v>AS$15</v>
      </c>
      <c r="AT2810" s="183" t="str">
        <f t="shared" si="3776"/>
        <v>AT$15</v>
      </c>
      <c r="AU2810" s="183" t="str">
        <f t="shared" si="3776"/>
        <v>AU$15</v>
      </c>
      <c r="AV2810" s="183" t="str">
        <f t="shared" si="3776"/>
        <v>AV$15</v>
      </c>
      <c r="AW2810" s="183" t="str">
        <f t="shared" si="3776"/>
        <v>AW$15</v>
      </c>
      <c r="AX2810" s="183" t="str">
        <f t="shared" si="3776"/>
        <v>AX$15</v>
      </c>
      <c r="AY2810" s="183" t="str">
        <f t="shared" ref="AY2810:CD2810" si="3777">AY$19</f>
        <v>AY$15</v>
      </c>
      <c r="AZ2810" s="183" t="str">
        <f t="shared" si="3777"/>
        <v>AZ$15</v>
      </c>
      <c r="BA2810" s="183" t="str">
        <f t="shared" si="3777"/>
        <v>BA$15</v>
      </c>
      <c r="BB2810" s="183" t="str">
        <f t="shared" si="3777"/>
        <v>BB$15</v>
      </c>
      <c r="BC2810" s="183" t="str">
        <f t="shared" si="3777"/>
        <v>BC$15</v>
      </c>
      <c r="BD2810" s="183" t="str">
        <f t="shared" si="3777"/>
        <v>BD$15</v>
      </c>
      <c r="BE2810" s="183" t="str">
        <f t="shared" si="3777"/>
        <v>BE$15</v>
      </c>
      <c r="BF2810" s="183" t="str">
        <f t="shared" si="3777"/>
        <v>BF$15</v>
      </c>
      <c r="BG2810" s="183" t="str">
        <f t="shared" si="3777"/>
        <v>BG$15</v>
      </c>
      <c r="BH2810" s="183" t="str">
        <f t="shared" si="3777"/>
        <v>BH$15</v>
      </c>
      <c r="BI2810" s="183" t="str">
        <f t="shared" si="3777"/>
        <v>BI$15</v>
      </c>
      <c r="BJ2810" s="183" t="str">
        <f t="shared" si="3777"/>
        <v>BJ$15</v>
      </c>
      <c r="BK2810" s="183" t="str">
        <f t="shared" si="3777"/>
        <v>BK$15</v>
      </c>
      <c r="BL2810" s="183" t="str">
        <f t="shared" si="3777"/>
        <v>BL$15</v>
      </c>
      <c r="BM2810" s="183" t="str">
        <f t="shared" si="3777"/>
        <v>BM$15</v>
      </c>
      <c r="BN2810" s="183" t="str">
        <f t="shared" si="3777"/>
        <v>BN$15</v>
      </c>
      <c r="BO2810" s="183" t="str">
        <f t="shared" si="3777"/>
        <v>BO$15</v>
      </c>
      <c r="BP2810" s="183" t="str">
        <f t="shared" si="3777"/>
        <v>BP$15</v>
      </c>
      <c r="BQ2810" s="183" t="str">
        <f t="shared" si="3777"/>
        <v>BQ$15</v>
      </c>
      <c r="BR2810" s="183" t="str">
        <f t="shared" si="3777"/>
        <v>BR$15</v>
      </c>
      <c r="BS2810" s="183" t="str">
        <f t="shared" si="3777"/>
        <v>BS$15</v>
      </c>
      <c r="BT2810" s="183" t="str">
        <f t="shared" si="3777"/>
        <v>BT$15</v>
      </c>
      <c r="BU2810" s="183" t="str">
        <f t="shared" si="3777"/>
        <v>BU$15</v>
      </c>
      <c r="BV2810" s="183" t="str">
        <f t="shared" si="3777"/>
        <v>BV$15</v>
      </c>
      <c r="BW2810" s="183" t="str">
        <f t="shared" si="3777"/>
        <v>BW$15</v>
      </c>
      <c r="BX2810" s="183" t="str">
        <f t="shared" si="3777"/>
        <v>BX$15</v>
      </c>
      <c r="BY2810" s="183" t="str">
        <f t="shared" si="3777"/>
        <v>BY$15</v>
      </c>
      <c r="BZ2810" s="183" t="str">
        <f t="shared" si="3777"/>
        <v>BZ$15</v>
      </c>
      <c r="CA2810" s="183" t="str">
        <f t="shared" si="3777"/>
        <v>CA$15</v>
      </c>
      <c r="CB2810" s="183" t="str">
        <f t="shared" si="3777"/>
        <v>CB$15</v>
      </c>
      <c r="CC2810" s="183" t="str">
        <f t="shared" si="3777"/>
        <v>CC$15</v>
      </c>
      <c r="CD2810" s="183" t="str">
        <f t="shared" si="3777"/>
        <v>CD$15</v>
      </c>
      <c r="CE2810" s="183" t="str">
        <f t="shared" ref="CE2810:CL2810" si="3778">CE$19</f>
        <v>CE$15</v>
      </c>
      <c r="CF2810" s="183" t="str">
        <f t="shared" si="3778"/>
        <v>CF$15</v>
      </c>
      <c r="CG2810" s="183" t="str">
        <f t="shared" si="3778"/>
        <v>CG$15</v>
      </c>
      <c r="CH2810" s="183" t="str">
        <f t="shared" si="3778"/>
        <v>CH$15</v>
      </c>
      <c r="CI2810" s="183" t="str">
        <f t="shared" si="3778"/>
        <v>CI$15</v>
      </c>
      <c r="CJ2810" s="183" t="str">
        <f t="shared" si="3778"/>
        <v>CJ$15</v>
      </c>
      <c r="CK2810" s="183" t="str">
        <f t="shared" si="3778"/>
        <v>CK$15</v>
      </c>
      <c r="CL2810" s="183" t="str">
        <f t="shared" si="3778"/>
        <v>CL$15</v>
      </c>
    </row>
    <row r="2811" spans="2:90" x14ac:dyDescent="0.4">
      <c r="B2811" s="70" t="s">
        <v>279</v>
      </c>
      <c r="C2811" s="48"/>
      <c r="D2811" s="48" t="s">
        <v>423</v>
      </c>
      <c r="E2811" s="48" t="s">
        <v>423</v>
      </c>
      <c r="F2811" s="48" t="s">
        <v>346</v>
      </c>
      <c r="G2811" s="48" t="s">
        <v>243</v>
      </c>
      <c r="H2811" s="48"/>
      <c r="I2811" s="277"/>
      <c r="J2811" s="277"/>
      <c r="K2811" s="48"/>
      <c r="L2811" s="48"/>
      <c r="M2811" s="48"/>
      <c r="N2811" s="48"/>
      <c r="O2811" s="48"/>
      <c r="P2811" s="48"/>
      <c r="R2811" s="70"/>
      <c r="S2811" s="278"/>
      <c r="T2811" s="278"/>
      <c r="U2811" s="278"/>
      <c r="V2811" s="278"/>
      <c r="W2811" s="278"/>
      <c r="X2811" s="278"/>
      <c r="Y2811" s="278"/>
      <c r="Z2811" s="278"/>
      <c r="AA2811" s="278"/>
      <c r="AB2811" s="278"/>
      <c r="AC2811" s="278"/>
      <c r="AD2811" s="278"/>
      <c r="AE2811" s="278"/>
      <c r="AF2811" s="278"/>
      <c r="AG2811" s="278"/>
      <c r="AH2811" s="278"/>
      <c r="AI2811" s="278"/>
      <c r="AJ2811" s="278"/>
      <c r="AK2811" s="278"/>
      <c r="AL2811" s="278"/>
      <c r="AM2811" s="278"/>
      <c r="AN2811" s="278"/>
      <c r="AO2811" s="278"/>
      <c r="AP2811" s="278"/>
      <c r="AQ2811" s="278"/>
      <c r="AR2811" s="278"/>
      <c r="AS2811" s="278"/>
      <c r="AT2811" s="278"/>
      <c r="AU2811" s="278"/>
      <c r="AV2811" s="278"/>
      <c r="AW2811" s="278"/>
      <c r="AX2811" s="278"/>
      <c r="AY2811" s="278"/>
      <c r="AZ2811" s="278"/>
      <c r="BA2811" s="278"/>
      <c r="BB2811" s="278"/>
      <c r="BC2811" s="278"/>
      <c r="BD2811" s="278"/>
      <c r="BE2811" s="278"/>
      <c r="BF2811" s="278"/>
      <c r="BG2811" s="278"/>
      <c r="BH2811" s="278"/>
      <c r="BI2811" s="278"/>
      <c r="BJ2811" s="278"/>
      <c r="BK2811" s="278"/>
      <c r="BL2811" s="278"/>
      <c r="BM2811" s="278"/>
      <c r="BN2811" s="278"/>
      <c r="BO2811" s="278"/>
      <c r="BP2811" s="278"/>
      <c r="BQ2811" s="278"/>
      <c r="BR2811" s="278"/>
      <c r="BS2811" s="278"/>
      <c r="BT2811" s="278"/>
      <c r="BU2811" s="278"/>
      <c r="BV2811" s="278"/>
      <c r="BW2811" s="278"/>
      <c r="BX2811" s="278"/>
      <c r="BY2811" s="278"/>
      <c r="BZ2811" s="278"/>
      <c r="CA2811" s="278"/>
      <c r="CB2811" s="278"/>
      <c r="CC2811" s="278"/>
      <c r="CD2811" s="278"/>
      <c r="CE2811" s="278"/>
      <c r="CF2811" s="278"/>
      <c r="CG2811" s="278"/>
      <c r="CH2811" s="278"/>
      <c r="CI2811" s="278"/>
      <c r="CJ2811" s="278"/>
      <c r="CK2811" s="278"/>
      <c r="CL2811" s="278"/>
    </row>
    <row r="2812" spans="2:90" x14ac:dyDescent="0.4">
      <c r="B2812" s="93" t="str">
        <f>"Assumptions - "&amp;B2811</f>
        <v>Assumptions - Fixed secondary PPE:</v>
      </c>
      <c r="D2812" t="s">
        <v>423</v>
      </c>
      <c r="E2812" t="s">
        <v>906</v>
      </c>
      <c r="G2812" t="str">
        <f>E2812</f>
        <v/>
      </c>
      <c r="I2812"/>
      <c r="J2812"/>
      <c r="R2812"/>
      <c r="S2812"/>
      <c r="T2812"/>
      <c r="U2812"/>
      <c r="V2812"/>
      <c r="W2812"/>
      <c r="X2812"/>
      <c r="Y2812"/>
      <c r="Z2812"/>
      <c r="AA2812"/>
      <c r="AB2812"/>
      <c r="AC2812"/>
      <c r="AD2812"/>
      <c r="AE2812"/>
      <c r="AF2812"/>
      <c r="AG2812"/>
      <c r="AH2812"/>
      <c r="AI2812"/>
      <c r="AJ2812"/>
      <c r="AK2812"/>
      <c r="AL2812"/>
      <c r="AM2812"/>
      <c r="AN2812"/>
      <c r="AO2812"/>
      <c r="AP2812"/>
      <c r="AQ2812"/>
      <c r="AR2812"/>
      <c r="AS2812"/>
      <c r="AT2812"/>
      <c r="AU2812"/>
      <c r="AV2812"/>
      <c r="AW2812"/>
      <c r="AX2812"/>
      <c r="AY2812"/>
      <c r="AZ2812"/>
      <c r="BA2812"/>
      <c r="BB2812"/>
      <c r="BC2812"/>
      <c r="BD2812"/>
      <c r="BE2812"/>
      <c r="BF2812"/>
      <c r="BG2812"/>
      <c r="BH2812"/>
      <c r="BI2812"/>
      <c r="BJ2812"/>
      <c r="BK2812"/>
      <c r="BL2812"/>
      <c r="BM2812"/>
      <c r="BN2812"/>
      <c r="BO2812"/>
      <c r="BP2812"/>
      <c r="BQ2812"/>
      <c r="BR2812"/>
      <c r="BS2812"/>
      <c r="BT2812"/>
      <c r="BU2812"/>
      <c r="BV2812"/>
      <c r="BW2812"/>
      <c r="BX2812"/>
      <c r="BY2812"/>
      <c r="BZ2812"/>
      <c r="CA2812"/>
      <c r="CB2812"/>
      <c r="CC2812"/>
      <c r="CD2812"/>
      <c r="CE2812"/>
      <c r="CF2812"/>
      <c r="CG2812"/>
      <c r="CH2812"/>
      <c r="CI2812"/>
      <c r="CJ2812"/>
      <c r="CK2812"/>
      <c r="CL2812"/>
    </row>
    <row r="2813" spans="2:90" x14ac:dyDescent="0.4">
      <c r="B2813" s="139" t="s">
        <v>206</v>
      </c>
      <c r="C2813" s="57"/>
      <c r="D2813" s="57" t="s">
        <v>423</v>
      </c>
      <c r="E2813" s="57" t="s">
        <v>906</v>
      </c>
      <c r="F2813" s="57"/>
      <c r="G2813" s="57" t="str">
        <f>E2813</f>
        <v/>
      </c>
      <c r="H2813" s="57">
        <v>5</v>
      </c>
      <c r="S2813" s="72"/>
      <c r="T2813" s="72"/>
      <c r="U2813" s="72"/>
      <c r="V2813" s="72"/>
      <c r="W2813" s="72"/>
      <c r="X2813" s="72"/>
      <c r="Y2813" s="72"/>
      <c r="Z2813" s="72"/>
      <c r="AA2813" s="72"/>
      <c r="AB2813" s="72"/>
      <c r="AC2813" s="72"/>
      <c r="AD2813" s="72"/>
      <c r="AE2813" s="72"/>
      <c r="AF2813" s="72"/>
      <c r="AG2813" s="72"/>
      <c r="AH2813" s="72"/>
      <c r="AI2813" s="72"/>
      <c r="AJ2813" s="72"/>
      <c r="AK2813" s="72"/>
      <c r="AL2813" s="72"/>
      <c r="AM2813" s="72"/>
      <c r="AN2813" s="72"/>
      <c r="AO2813" s="72"/>
      <c r="AP2813" s="72"/>
      <c r="AQ2813" s="72"/>
      <c r="AR2813" s="72"/>
      <c r="AS2813" s="72"/>
      <c r="AT2813" s="72"/>
      <c r="AU2813" s="72"/>
      <c r="AV2813" s="72"/>
      <c r="AW2813" s="72"/>
      <c r="AX2813" s="72"/>
      <c r="AY2813" s="72"/>
      <c r="AZ2813" s="72"/>
      <c r="BA2813" s="72"/>
      <c r="BB2813" s="72"/>
      <c r="BC2813" s="72"/>
      <c r="BD2813" s="72"/>
      <c r="BE2813" s="72"/>
      <c r="BF2813" s="72"/>
      <c r="BG2813" s="72"/>
      <c r="BH2813" s="72"/>
      <c r="BI2813" s="72"/>
      <c r="BJ2813" s="72"/>
      <c r="BK2813" s="72"/>
      <c r="BL2813" s="72"/>
      <c r="BM2813" s="72"/>
      <c r="BN2813" s="72"/>
      <c r="BO2813" s="72"/>
      <c r="BP2813" s="72"/>
      <c r="BQ2813" s="72"/>
      <c r="BR2813" s="72"/>
      <c r="BS2813" s="72"/>
      <c r="BT2813" s="72"/>
      <c r="BU2813" s="72"/>
      <c r="BV2813" s="72"/>
      <c r="BW2813" s="72"/>
      <c r="BX2813" s="72"/>
      <c r="BY2813" s="72"/>
      <c r="BZ2813" s="72"/>
      <c r="CA2813" s="72"/>
      <c r="CB2813" s="72"/>
      <c r="CC2813" s="72"/>
      <c r="CD2813" s="72"/>
      <c r="CE2813" s="72"/>
      <c r="CF2813" s="72"/>
      <c r="CG2813" s="72"/>
      <c r="CH2813" s="72"/>
      <c r="CI2813" s="72"/>
      <c r="CJ2813" s="72"/>
      <c r="CK2813" s="72"/>
      <c r="CL2813" s="72"/>
    </row>
    <row r="2814" spans="2:90" x14ac:dyDescent="0.4">
      <c r="B2814" s="139" t="s">
        <v>207</v>
      </c>
      <c r="C2814" s="57"/>
      <c r="D2814" s="57" t="s">
        <v>423</v>
      </c>
      <c r="E2814" s="57" t="s">
        <v>906</v>
      </c>
      <c r="F2814" s="57"/>
      <c r="G2814" s="57" t="str">
        <f>E2814</f>
        <v/>
      </c>
      <c r="H2814" s="57">
        <v>3</v>
      </c>
      <c r="S2814" s="72"/>
      <c r="T2814" s="72"/>
      <c r="U2814" s="72"/>
      <c r="V2814" s="72"/>
      <c r="W2814" s="72"/>
      <c r="X2814" s="72"/>
      <c r="Y2814" s="72"/>
      <c r="Z2814" s="72"/>
      <c r="AA2814" s="72"/>
      <c r="AB2814" s="72"/>
      <c r="AC2814" s="72"/>
      <c r="AD2814" s="72"/>
      <c r="AE2814" s="72"/>
      <c r="AF2814" s="72"/>
      <c r="AG2814" s="72"/>
      <c r="AH2814" s="72"/>
      <c r="AI2814" s="72"/>
      <c r="AJ2814" s="72"/>
      <c r="AK2814" s="72"/>
      <c r="AL2814" s="72"/>
      <c r="AM2814" s="72"/>
      <c r="AN2814" s="72"/>
      <c r="AO2814" s="72"/>
      <c r="AP2814" s="72"/>
      <c r="AQ2814" s="72"/>
      <c r="AR2814" s="72"/>
      <c r="AS2814" s="72"/>
      <c r="AT2814" s="72"/>
      <c r="AU2814" s="72"/>
      <c r="AV2814" s="72"/>
      <c r="AW2814" s="72"/>
      <c r="AX2814" s="72"/>
      <c r="AY2814" s="72"/>
      <c r="AZ2814" s="72"/>
      <c r="BA2814" s="72"/>
      <c r="BB2814" s="72"/>
      <c r="BC2814" s="72"/>
      <c r="BD2814" s="72"/>
      <c r="BE2814" s="72"/>
      <c r="BF2814" s="72"/>
      <c r="BG2814" s="72"/>
      <c r="BH2814" s="72"/>
      <c r="BI2814" s="72"/>
      <c r="BJ2814" s="72"/>
      <c r="BK2814" s="72"/>
      <c r="BL2814" s="72"/>
      <c r="BM2814" s="72"/>
      <c r="BN2814" s="72"/>
      <c r="BO2814" s="72"/>
      <c r="BP2814" s="72"/>
      <c r="BQ2814" s="72"/>
      <c r="BR2814" s="72"/>
      <c r="BS2814" s="72"/>
      <c r="BT2814" s="72"/>
      <c r="BU2814" s="72"/>
      <c r="BV2814" s="72"/>
      <c r="BW2814" s="72"/>
      <c r="BX2814" s="72"/>
      <c r="BY2814" s="72"/>
      <c r="BZ2814" s="72"/>
      <c r="CA2814" s="72"/>
      <c r="CB2814" s="72"/>
      <c r="CC2814" s="72"/>
      <c r="CD2814" s="72"/>
      <c r="CE2814" s="72"/>
      <c r="CF2814" s="72"/>
      <c r="CG2814" s="72"/>
      <c r="CH2814" s="72"/>
      <c r="CI2814" s="72"/>
      <c r="CJ2814" s="72"/>
      <c r="CK2814" s="72"/>
      <c r="CL2814" s="72"/>
    </row>
    <row r="2815" spans="2:90" x14ac:dyDescent="0.4">
      <c r="D2815" t="s">
        <v>423</v>
      </c>
      <c r="E2815" t="s">
        <v>906</v>
      </c>
      <c r="S2815" s="72"/>
      <c r="T2815" s="72"/>
      <c r="U2815" s="72"/>
      <c r="V2815" s="72"/>
      <c r="W2815" s="72"/>
      <c r="X2815" s="72"/>
      <c r="Y2815" s="72"/>
      <c r="Z2815" s="72"/>
      <c r="AA2815" s="72"/>
      <c r="AB2815" s="72"/>
      <c r="AC2815" s="72"/>
      <c r="AD2815" s="72"/>
      <c r="AE2815" s="72"/>
      <c r="AF2815" s="72"/>
      <c r="AG2815" s="72"/>
      <c r="AH2815" s="72"/>
      <c r="AI2815" s="72"/>
      <c r="AJ2815" s="72"/>
      <c r="AK2815" s="72"/>
      <c r="AL2815" s="72"/>
      <c r="AM2815" s="72"/>
      <c r="AN2815" s="72"/>
      <c r="AO2815" s="72"/>
      <c r="AP2815" s="72"/>
      <c r="AQ2815" s="72"/>
      <c r="AR2815" s="72"/>
      <c r="AS2815" s="72"/>
      <c r="AT2815" s="72"/>
      <c r="AU2815" s="72"/>
      <c r="AV2815" s="72"/>
      <c r="AW2815" s="72"/>
      <c r="AX2815" s="72"/>
      <c r="AY2815" s="72"/>
      <c r="AZ2815" s="72"/>
      <c r="BA2815" s="72"/>
      <c r="BB2815" s="72"/>
      <c r="BC2815" s="72"/>
      <c r="BD2815" s="72"/>
      <c r="BE2815" s="72"/>
      <c r="BF2815" s="72"/>
      <c r="BG2815" s="72"/>
      <c r="BH2815" s="72"/>
      <c r="BI2815" s="72"/>
      <c r="BJ2815" s="72"/>
      <c r="BK2815" s="72"/>
      <c r="BL2815" s="72"/>
      <c r="BM2815" s="72"/>
      <c r="BN2815" s="72"/>
      <c r="BO2815" s="72"/>
      <c r="BP2815" s="72"/>
      <c r="BQ2815" s="72"/>
      <c r="BR2815" s="72"/>
      <c r="BS2815" s="72"/>
      <c r="BT2815" s="72"/>
      <c r="BU2815" s="72"/>
      <c r="BV2815" s="72"/>
      <c r="BW2815" s="72"/>
      <c r="BX2815" s="72"/>
      <c r="BY2815" s="72"/>
      <c r="BZ2815" s="72"/>
      <c r="CA2815" s="72"/>
      <c r="CB2815" s="72"/>
      <c r="CC2815" s="72"/>
      <c r="CD2815" s="72"/>
      <c r="CE2815" s="72"/>
      <c r="CF2815" s="72"/>
      <c r="CG2815" s="72"/>
      <c r="CH2815" s="72"/>
      <c r="CI2815" s="72"/>
      <c r="CJ2815" s="72"/>
      <c r="CK2815" s="72"/>
      <c r="CL2815" s="72"/>
    </row>
    <row r="2816" spans="2:90" x14ac:dyDescent="0.4">
      <c r="B2816" s="120" t="str">
        <f>"Capital expenditures - "&amp;SUBSTITUTE(B2811,":","")</f>
        <v>Capital expenditures - Fixed secondary PPE</v>
      </c>
      <c r="C2816" t="s">
        <v>235</v>
      </c>
      <c r="D2816" t="s">
        <v>423</v>
      </c>
      <c r="E2816" t="s">
        <v>906</v>
      </c>
      <c r="G2816" t="str">
        <f>E2816</f>
        <v/>
      </c>
      <c r="I2816" s="74"/>
      <c r="J2816" s="74"/>
      <c r="K2816" s="23">
        <v>-1000</v>
      </c>
      <c r="L2816" s="23">
        <v>-2000</v>
      </c>
      <c r="M2816" s="23">
        <v>-4000</v>
      </c>
      <c r="N2816" s="23">
        <v>-8000</v>
      </c>
      <c r="O2816" s="23">
        <v>-16000</v>
      </c>
      <c r="P2816" s="23">
        <v>-32000</v>
      </c>
      <c r="R2816" s="24"/>
      <c r="S2816" s="80" cm="1">
        <f t="array" ref="S2816">INDEX($K:$Q,ROW(),MATCH(S$3,$K$2:$Q$2,0))/12</f>
        <v>-83.333333333333329</v>
      </c>
      <c r="T2816" s="80" cm="1">
        <f t="array" ref="T2816">INDEX($K:$Q,ROW(),MATCH(T$3,$K$2:$Q$2,0))/12</f>
        <v>-83.333333333333329</v>
      </c>
      <c r="U2816" s="80" cm="1">
        <f t="array" ref="U2816">INDEX($K:$Q,ROW(),MATCH(U$3,$K$2:$Q$2,0))/12</f>
        <v>-83.333333333333329</v>
      </c>
      <c r="V2816" s="80" cm="1">
        <f t="array" ref="V2816">INDEX($K:$Q,ROW(),MATCH(V$3,$K$2:$Q$2,0))/12</f>
        <v>-83.333333333333329</v>
      </c>
      <c r="W2816" s="80" cm="1">
        <f t="array" ref="W2816">INDEX($K:$Q,ROW(),MATCH(W$3,$K$2:$Q$2,0))/12</f>
        <v>-83.333333333333329</v>
      </c>
      <c r="X2816" s="80" cm="1">
        <f t="array" ref="X2816">INDEX($K:$Q,ROW(),MATCH(X$3,$K$2:$Q$2,0))/12</f>
        <v>-83.333333333333329</v>
      </c>
      <c r="Y2816" s="80" cm="1">
        <f t="array" ref="Y2816">INDEX($K:$Q,ROW(),MATCH(Y$3,$K$2:$Q$2,0))/12</f>
        <v>-83.333333333333329</v>
      </c>
      <c r="Z2816" s="80" cm="1">
        <f t="array" ref="Z2816">INDEX($K:$Q,ROW(),MATCH(Z$3,$K$2:$Q$2,0))/12</f>
        <v>-83.333333333333329</v>
      </c>
      <c r="AA2816" s="80" cm="1">
        <f t="array" ref="AA2816">INDEX($K:$Q,ROW(),MATCH(AA$3,$K$2:$Q$2,0))/12</f>
        <v>-83.333333333333329</v>
      </c>
      <c r="AB2816" s="80" cm="1">
        <f t="array" ref="AB2816">INDEX($K:$Q,ROW(),MATCH(AB$3,$K$2:$Q$2,0))/12</f>
        <v>-83.333333333333329</v>
      </c>
      <c r="AC2816" s="80" cm="1">
        <f t="array" ref="AC2816">INDEX($K:$Q,ROW(),MATCH(AC$3,$K$2:$Q$2,0))/12</f>
        <v>-83.333333333333329</v>
      </c>
      <c r="AD2816" s="80" cm="1">
        <f t="array" ref="AD2816">INDEX($K:$Q,ROW(),MATCH(AD$3,$K$2:$Q$2,0))/12</f>
        <v>-83.333333333333329</v>
      </c>
      <c r="AE2816" s="80" cm="1">
        <f t="array" ref="AE2816">INDEX($K:$Q,ROW(),MATCH(AE$3,$K$2:$Q$2,0))/12</f>
        <v>-166.66666666666666</v>
      </c>
      <c r="AF2816" s="80" cm="1">
        <f t="array" ref="AF2816">INDEX($K:$Q,ROW(),MATCH(AF$3,$K$2:$Q$2,0))/12</f>
        <v>-166.66666666666666</v>
      </c>
      <c r="AG2816" s="80" cm="1">
        <f t="array" ref="AG2816">INDEX($K:$Q,ROW(),MATCH(AG$3,$K$2:$Q$2,0))/12</f>
        <v>-166.66666666666666</v>
      </c>
      <c r="AH2816" s="80" cm="1">
        <f t="array" ref="AH2816">INDEX($K:$Q,ROW(),MATCH(AH$3,$K$2:$Q$2,0))/12</f>
        <v>-166.66666666666666</v>
      </c>
      <c r="AI2816" s="80" cm="1">
        <f t="array" ref="AI2816">INDEX($K:$Q,ROW(),MATCH(AI$3,$K$2:$Q$2,0))/12</f>
        <v>-166.66666666666666</v>
      </c>
      <c r="AJ2816" s="80" cm="1">
        <f t="array" ref="AJ2816">INDEX($K:$Q,ROW(),MATCH(AJ$3,$K$2:$Q$2,0))/12</f>
        <v>-166.66666666666666</v>
      </c>
      <c r="AK2816" s="80" cm="1">
        <f t="array" ref="AK2816">INDEX($K:$Q,ROW(),MATCH(AK$3,$K$2:$Q$2,0))/12</f>
        <v>-166.66666666666666</v>
      </c>
      <c r="AL2816" s="80" cm="1">
        <f t="array" ref="AL2816">INDEX($K:$Q,ROW(),MATCH(AL$3,$K$2:$Q$2,0))/12</f>
        <v>-166.66666666666666</v>
      </c>
      <c r="AM2816" s="80" cm="1">
        <f t="array" ref="AM2816">INDEX($K:$Q,ROW(),MATCH(AM$3,$K$2:$Q$2,0))/12</f>
        <v>-166.66666666666666</v>
      </c>
      <c r="AN2816" s="80" cm="1">
        <f t="array" ref="AN2816">INDEX($K:$Q,ROW(),MATCH(AN$3,$K$2:$Q$2,0))/12</f>
        <v>-166.66666666666666</v>
      </c>
      <c r="AO2816" s="80" cm="1">
        <f t="array" ref="AO2816">INDEX($K:$Q,ROW(),MATCH(AO$3,$K$2:$Q$2,0))/12</f>
        <v>-166.66666666666666</v>
      </c>
      <c r="AP2816" s="80" cm="1">
        <f t="array" ref="AP2816">INDEX($K:$Q,ROW(),MATCH(AP$3,$K$2:$Q$2,0))/12</f>
        <v>-166.66666666666666</v>
      </c>
      <c r="AQ2816" s="80" cm="1">
        <f t="array" ref="AQ2816">INDEX($K:$Q,ROW(),MATCH(AQ$3,$K$2:$Q$2,0))/12</f>
        <v>-333.33333333333331</v>
      </c>
      <c r="AR2816" s="80" cm="1">
        <f t="array" ref="AR2816">INDEX($K:$Q,ROW(),MATCH(AR$3,$K$2:$Q$2,0))/12</f>
        <v>-333.33333333333331</v>
      </c>
      <c r="AS2816" s="80" cm="1">
        <f t="array" ref="AS2816">INDEX($K:$Q,ROW(),MATCH(AS$3,$K$2:$Q$2,0))/12</f>
        <v>-333.33333333333331</v>
      </c>
      <c r="AT2816" s="80" cm="1">
        <f t="array" ref="AT2816">INDEX($K:$Q,ROW(),MATCH(AT$3,$K$2:$Q$2,0))/12</f>
        <v>-333.33333333333331</v>
      </c>
      <c r="AU2816" s="80" cm="1">
        <f t="array" ref="AU2816">INDEX($K:$Q,ROW(),MATCH(AU$3,$K$2:$Q$2,0))/12</f>
        <v>-333.33333333333331</v>
      </c>
      <c r="AV2816" s="80" cm="1">
        <f t="array" ref="AV2816">INDEX($K:$Q,ROW(),MATCH(AV$3,$K$2:$Q$2,0))/12</f>
        <v>-333.33333333333331</v>
      </c>
      <c r="AW2816" s="80" cm="1">
        <f t="array" ref="AW2816">INDEX($K:$Q,ROW(),MATCH(AW$3,$K$2:$Q$2,0))/12</f>
        <v>-333.33333333333331</v>
      </c>
      <c r="AX2816" s="80" cm="1">
        <f t="array" ref="AX2816">INDEX($K:$Q,ROW(),MATCH(AX$3,$K$2:$Q$2,0))/12</f>
        <v>-333.33333333333331</v>
      </c>
      <c r="AY2816" s="80" cm="1">
        <f t="array" ref="AY2816">INDEX($K:$Q,ROW(),MATCH(AY$3,$K$2:$Q$2,0))/12</f>
        <v>-333.33333333333331</v>
      </c>
      <c r="AZ2816" s="80" cm="1">
        <f t="array" ref="AZ2816">INDEX($K:$Q,ROW(),MATCH(AZ$3,$K$2:$Q$2,0))/12</f>
        <v>-333.33333333333331</v>
      </c>
      <c r="BA2816" s="80" cm="1">
        <f t="array" ref="BA2816">INDEX($K:$Q,ROW(),MATCH(BA$3,$K$2:$Q$2,0))/12</f>
        <v>-333.33333333333331</v>
      </c>
      <c r="BB2816" s="80" cm="1">
        <f t="array" ref="BB2816">INDEX($K:$Q,ROW(),MATCH(BB$3,$K$2:$Q$2,0))/12</f>
        <v>-333.33333333333331</v>
      </c>
      <c r="BC2816" s="80" cm="1">
        <f t="array" ref="BC2816">INDEX($K:$Q,ROW(),MATCH(BC$3,$K$2:$Q$2,0))/12</f>
        <v>-666.66666666666663</v>
      </c>
      <c r="BD2816" s="80" cm="1">
        <f t="array" ref="BD2816">INDEX($K:$Q,ROW(),MATCH(BD$3,$K$2:$Q$2,0))/12</f>
        <v>-666.66666666666663</v>
      </c>
      <c r="BE2816" s="80" cm="1">
        <f t="array" ref="BE2816">INDEX($K:$Q,ROW(),MATCH(BE$3,$K$2:$Q$2,0))/12</f>
        <v>-666.66666666666663</v>
      </c>
      <c r="BF2816" s="80" cm="1">
        <f t="array" ref="BF2816">INDEX($K:$Q,ROW(),MATCH(BF$3,$K$2:$Q$2,0))/12</f>
        <v>-666.66666666666663</v>
      </c>
      <c r="BG2816" s="80" cm="1">
        <f t="array" ref="BG2816">INDEX($K:$Q,ROW(),MATCH(BG$3,$K$2:$Q$2,0))/12</f>
        <v>-666.66666666666663</v>
      </c>
      <c r="BH2816" s="80" cm="1">
        <f t="array" ref="BH2816">INDEX($K:$Q,ROW(),MATCH(BH$3,$K$2:$Q$2,0))/12</f>
        <v>-666.66666666666663</v>
      </c>
      <c r="BI2816" s="80" cm="1">
        <f t="array" ref="BI2816">INDEX($K:$Q,ROW(),MATCH(BI$3,$K$2:$Q$2,0))/12</f>
        <v>-666.66666666666663</v>
      </c>
      <c r="BJ2816" s="80" cm="1">
        <f t="array" ref="BJ2816">INDEX($K:$Q,ROW(),MATCH(BJ$3,$K$2:$Q$2,0))/12</f>
        <v>-666.66666666666663</v>
      </c>
      <c r="BK2816" s="80" cm="1">
        <f t="array" ref="BK2816">INDEX($K:$Q,ROW(),MATCH(BK$3,$K$2:$Q$2,0))/12</f>
        <v>-666.66666666666663</v>
      </c>
      <c r="BL2816" s="80" cm="1">
        <f t="array" ref="BL2816">INDEX($K:$Q,ROW(),MATCH(BL$3,$K$2:$Q$2,0))/12</f>
        <v>-666.66666666666663</v>
      </c>
      <c r="BM2816" s="80" cm="1">
        <f t="array" ref="BM2816">INDEX($K:$Q,ROW(),MATCH(BM$3,$K$2:$Q$2,0))/12</f>
        <v>-666.66666666666663</v>
      </c>
      <c r="BN2816" s="80" cm="1">
        <f t="array" ref="BN2816">INDEX($K:$Q,ROW(),MATCH(BN$3,$K$2:$Q$2,0))/12</f>
        <v>-666.66666666666663</v>
      </c>
      <c r="BO2816" s="80" cm="1">
        <f t="array" ref="BO2816">INDEX($K:$Q,ROW(),MATCH(BO$3,$K$2:$Q$2,0))/12</f>
        <v>-1333.3333333333333</v>
      </c>
      <c r="BP2816" s="80" cm="1">
        <f t="array" ref="BP2816">INDEX($K:$Q,ROW(),MATCH(BP$3,$K$2:$Q$2,0))/12</f>
        <v>-1333.3333333333333</v>
      </c>
      <c r="BQ2816" s="80" cm="1">
        <f t="array" ref="BQ2816">INDEX($K:$Q,ROW(),MATCH(BQ$3,$K$2:$Q$2,0))/12</f>
        <v>-1333.3333333333333</v>
      </c>
      <c r="BR2816" s="80" cm="1">
        <f t="array" ref="BR2816">INDEX($K:$Q,ROW(),MATCH(BR$3,$K$2:$Q$2,0))/12</f>
        <v>-1333.3333333333333</v>
      </c>
      <c r="BS2816" s="80" cm="1">
        <f t="array" ref="BS2816">INDEX($K:$Q,ROW(),MATCH(BS$3,$K$2:$Q$2,0))/12</f>
        <v>-1333.3333333333333</v>
      </c>
      <c r="BT2816" s="80" cm="1">
        <f t="array" ref="BT2816">INDEX($K:$Q,ROW(),MATCH(BT$3,$K$2:$Q$2,0))/12</f>
        <v>-1333.3333333333333</v>
      </c>
      <c r="BU2816" s="80" cm="1">
        <f t="array" ref="BU2816">INDEX($K:$Q,ROW(),MATCH(BU$3,$K$2:$Q$2,0))/12</f>
        <v>-1333.3333333333333</v>
      </c>
      <c r="BV2816" s="80" cm="1">
        <f t="array" ref="BV2816">INDEX($K:$Q,ROW(),MATCH(BV$3,$K$2:$Q$2,0))/12</f>
        <v>-1333.3333333333333</v>
      </c>
      <c r="BW2816" s="80" cm="1">
        <f t="array" ref="BW2816">INDEX($K:$Q,ROW(),MATCH(BW$3,$K$2:$Q$2,0))/12</f>
        <v>-1333.3333333333333</v>
      </c>
      <c r="BX2816" s="80" cm="1">
        <f t="array" ref="BX2816">INDEX($K:$Q,ROW(),MATCH(BX$3,$K$2:$Q$2,0))/12</f>
        <v>-1333.3333333333333</v>
      </c>
      <c r="BY2816" s="80" cm="1">
        <f t="array" ref="BY2816">INDEX($K:$Q,ROW(),MATCH(BY$3,$K$2:$Q$2,0))/12</f>
        <v>-1333.3333333333333</v>
      </c>
      <c r="BZ2816" s="80" cm="1">
        <f t="array" ref="BZ2816">INDEX($K:$Q,ROW(),MATCH(BZ$3,$K$2:$Q$2,0))/12</f>
        <v>-1333.3333333333333</v>
      </c>
      <c r="CA2816" s="80" cm="1">
        <f t="array" ref="CA2816">INDEX($K:$Q,ROW(),MATCH(CA$3,$K$2:$Q$2,0))/12</f>
        <v>-2666.6666666666665</v>
      </c>
      <c r="CB2816" s="80" cm="1">
        <f t="array" ref="CB2816">INDEX($K:$Q,ROW(),MATCH(CB$3,$K$2:$Q$2,0))/12</f>
        <v>-2666.6666666666665</v>
      </c>
      <c r="CC2816" s="80" cm="1">
        <f t="array" ref="CC2816">INDEX($K:$Q,ROW(),MATCH(CC$3,$K$2:$Q$2,0))/12</f>
        <v>-2666.6666666666665</v>
      </c>
      <c r="CD2816" s="80" cm="1">
        <f t="array" ref="CD2816">INDEX($K:$Q,ROW(),MATCH(CD$3,$K$2:$Q$2,0))/12</f>
        <v>-2666.6666666666665</v>
      </c>
      <c r="CE2816" s="80" cm="1">
        <f t="array" ref="CE2816">INDEX($K:$Q,ROW(),MATCH(CE$3,$K$2:$Q$2,0))/12</f>
        <v>-2666.6666666666665</v>
      </c>
      <c r="CF2816" s="80" cm="1">
        <f t="array" ref="CF2816">INDEX($K:$Q,ROW(),MATCH(CF$3,$K$2:$Q$2,0))/12</f>
        <v>-2666.6666666666665</v>
      </c>
      <c r="CG2816" s="80" cm="1">
        <f t="array" ref="CG2816">INDEX($K:$Q,ROW(),MATCH(CG$3,$K$2:$Q$2,0))/12</f>
        <v>-2666.6666666666665</v>
      </c>
      <c r="CH2816" s="80" cm="1">
        <f t="array" ref="CH2816">INDEX($K:$Q,ROW(),MATCH(CH$3,$K$2:$Q$2,0))/12</f>
        <v>-2666.6666666666665</v>
      </c>
      <c r="CI2816" s="80" cm="1">
        <f t="array" ref="CI2816">INDEX($K:$Q,ROW(),MATCH(CI$3,$K$2:$Q$2,0))/12</f>
        <v>-2666.6666666666665</v>
      </c>
      <c r="CJ2816" s="80" cm="1">
        <f t="array" ref="CJ2816">INDEX($K:$Q,ROW(),MATCH(CJ$3,$K$2:$Q$2,0))/12</f>
        <v>-2666.6666666666665</v>
      </c>
      <c r="CK2816" s="80" cm="1">
        <f t="array" ref="CK2816">INDEX($K:$Q,ROW(),MATCH(CK$3,$K$2:$Q$2,0))/12</f>
        <v>-2666.6666666666665</v>
      </c>
      <c r="CL2816" s="80" cm="1">
        <f t="array" ref="CL2816">INDEX($K:$Q,ROW(),MATCH(CL$3,$K$2:$Q$2,0))/12</f>
        <v>-2666.6666666666665</v>
      </c>
    </row>
    <row r="2817" spans="2:90" x14ac:dyDescent="0.4">
      <c r="B2817" s="120"/>
      <c r="D2817" t="s">
        <v>423</v>
      </c>
      <c r="E2817" t="s">
        <v>906</v>
      </c>
      <c r="S2817" s="72"/>
      <c r="T2817" s="72"/>
      <c r="U2817" s="72"/>
      <c r="V2817" s="72"/>
      <c r="W2817" s="72"/>
      <c r="X2817" s="72"/>
      <c r="Y2817" s="72"/>
      <c r="Z2817" s="72"/>
      <c r="AA2817" s="72"/>
      <c r="AB2817" s="72"/>
      <c r="AC2817" s="72"/>
      <c r="AD2817" s="72"/>
      <c r="AE2817" s="72"/>
      <c r="AF2817" s="72"/>
      <c r="AG2817" s="72"/>
      <c r="AH2817" s="72"/>
      <c r="AI2817" s="72"/>
      <c r="AJ2817" s="72"/>
      <c r="AK2817" s="72"/>
      <c r="AL2817" s="72"/>
      <c r="AM2817" s="72"/>
      <c r="AN2817" s="72"/>
      <c r="AO2817" s="72"/>
      <c r="AP2817" s="72"/>
      <c r="AQ2817" s="72"/>
      <c r="AR2817" s="72"/>
      <c r="AS2817" s="72"/>
      <c r="AT2817" s="72"/>
      <c r="AU2817" s="72"/>
      <c r="AV2817" s="72"/>
      <c r="AW2817" s="72"/>
      <c r="AX2817" s="72"/>
      <c r="AY2817" s="72"/>
      <c r="AZ2817" s="72"/>
      <c r="BA2817" s="72"/>
      <c r="BB2817" s="72"/>
      <c r="BC2817" s="72"/>
      <c r="BD2817" s="72"/>
      <c r="BE2817" s="72"/>
      <c r="BF2817" s="72"/>
      <c r="BG2817" s="72"/>
      <c r="BH2817" s="72"/>
      <c r="BI2817" s="72"/>
      <c r="BJ2817" s="72"/>
      <c r="BK2817" s="72"/>
      <c r="BL2817" s="72"/>
      <c r="BM2817" s="72"/>
      <c r="BN2817" s="72"/>
      <c r="BO2817" s="72"/>
      <c r="BP2817" s="72"/>
      <c r="BQ2817" s="72"/>
      <c r="BR2817" s="72"/>
      <c r="BS2817" s="72"/>
      <c r="BT2817" s="72"/>
      <c r="BU2817" s="72"/>
      <c r="BV2817" s="72"/>
      <c r="BW2817" s="72"/>
      <c r="BX2817" s="72"/>
      <c r="BY2817" s="72"/>
      <c r="BZ2817" s="72"/>
      <c r="CA2817" s="72"/>
      <c r="CB2817" s="72"/>
      <c r="CC2817" s="72"/>
      <c r="CD2817" s="72"/>
      <c r="CE2817" s="72"/>
      <c r="CF2817" s="72"/>
      <c r="CG2817" s="72"/>
      <c r="CH2817" s="72"/>
      <c r="CI2817" s="72"/>
      <c r="CJ2817" s="72"/>
      <c r="CK2817" s="72"/>
      <c r="CL2817" s="72"/>
    </row>
    <row r="2818" spans="2:90" x14ac:dyDescent="0.4">
      <c r="B2818" s="93" t="s">
        <v>204</v>
      </c>
      <c r="C2818" s="12"/>
      <c r="D2818" s="12" t="s">
        <v>423</v>
      </c>
      <c r="E2818" s="12" t="s">
        <v>906</v>
      </c>
      <c r="F2818" s="12"/>
      <c r="G2818" s="12"/>
      <c r="H2818" s="12"/>
      <c r="S2818" s="72"/>
      <c r="T2818" s="72"/>
      <c r="U2818" s="72"/>
      <c r="V2818" s="72"/>
      <c r="W2818" s="72"/>
      <c r="X2818" s="72"/>
      <c r="Y2818" s="72"/>
      <c r="Z2818" s="72"/>
      <c r="AA2818" s="72"/>
      <c r="AB2818" s="72"/>
      <c r="AC2818" s="72"/>
      <c r="AD2818" s="72"/>
      <c r="AE2818" s="72"/>
      <c r="AF2818" s="72"/>
      <c r="AG2818" s="72"/>
      <c r="AH2818" s="72"/>
      <c r="AI2818" s="72"/>
      <c r="AJ2818" s="72"/>
      <c r="AK2818" s="72"/>
      <c r="AL2818" s="72"/>
      <c r="AM2818" s="72"/>
      <c r="AN2818" s="72"/>
      <c r="AO2818" s="72"/>
      <c r="AP2818" s="72"/>
      <c r="AQ2818" s="72"/>
      <c r="AR2818" s="72"/>
      <c r="AS2818" s="72"/>
      <c r="AT2818" s="72"/>
      <c r="AU2818" s="72"/>
      <c r="AV2818" s="72"/>
      <c r="AW2818" s="72"/>
      <c r="AX2818" s="72"/>
      <c r="AY2818" s="72"/>
      <c r="AZ2818" s="72"/>
      <c r="BA2818" s="72"/>
      <c r="BB2818" s="72"/>
      <c r="BC2818" s="72"/>
      <c r="BD2818" s="72"/>
      <c r="BE2818" s="72"/>
      <c r="BF2818" s="72"/>
      <c r="BG2818" s="72"/>
      <c r="BH2818" s="72"/>
      <c r="BI2818" s="72"/>
      <c r="BJ2818" s="72"/>
      <c r="BK2818" s="72"/>
      <c r="BL2818" s="72"/>
      <c r="BM2818" s="72"/>
      <c r="BN2818" s="72"/>
      <c r="BO2818" s="72"/>
      <c r="BP2818" s="72"/>
      <c r="BQ2818" s="72"/>
      <c r="BR2818" s="72"/>
      <c r="BS2818" s="72"/>
      <c r="BT2818" s="72"/>
      <c r="BU2818" s="72"/>
      <c r="BV2818" s="72"/>
      <c r="BW2818" s="72"/>
      <c r="BX2818" s="72"/>
      <c r="BY2818" s="72"/>
      <c r="BZ2818" s="72"/>
      <c r="CA2818" s="72"/>
      <c r="CB2818" s="72"/>
      <c r="CC2818" s="72"/>
      <c r="CD2818" s="72"/>
      <c r="CE2818" s="72"/>
      <c r="CF2818" s="72"/>
      <c r="CG2818" s="72"/>
      <c r="CH2818" s="72"/>
      <c r="CI2818" s="72"/>
      <c r="CJ2818" s="72"/>
      <c r="CK2818" s="72"/>
      <c r="CL2818" s="72"/>
    </row>
    <row r="2819" spans="2:90" x14ac:dyDescent="0.4">
      <c r="B2819" s="152" t="str">
        <f>"Depreciation - "&amp;SUBSTITUTE(B2811,":","")</f>
        <v>Depreciation - Fixed secondary PPE</v>
      </c>
      <c r="C2819" t="s">
        <v>233</v>
      </c>
      <c r="D2819" t="s">
        <v>423</v>
      </c>
      <c r="E2819" t="s">
        <v>906</v>
      </c>
      <c r="J2819" s="80">
        <f>SUMIF($5:$5,I$2,2817:2817)</f>
        <v>0</v>
      </c>
      <c r="K2819" s="24" t="e">
        <f ca="1">SUMIF($3:$3,K$2,2819:2819)</f>
        <v>#REF!</v>
      </c>
      <c r="L2819" s="24" t="e">
        <f ca="1">SUMIF($3:$3,L$2,2819:2819)</f>
        <v>#REF!</v>
      </c>
      <c r="M2819" s="24" t="e">
        <f ca="1">SUMIF($3:$3,M$2,2819:2819)</f>
        <v>#REF!</v>
      </c>
      <c r="N2819" s="24" t="e">
        <f ca="1">SUMIF($3:$3,N$2,2819:2819)</f>
        <v>#REF!</v>
      </c>
      <c r="O2819" s="24" t="e">
        <f ca="1">SUMIF($3:$3,O$2,2819:2819)</f>
        <v>#REF!</v>
      </c>
      <c r="P2819" s="24" t="e">
        <f ca="1">SUMIF($3:$3,P$2,2819:2819)</f>
        <v>#REF!</v>
      </c>
      <c r="R2819" s="24"/>
      <c r="S2819" s="80" t="e" cm="1">
        <f t="array" aca="1" ref="S2819" ca="1">(SUM(INDEX(2814:2814,1,MAX(COLUMN($R:$R),COLUMN()-($H2813*12-1))):S2816)/($H2813*12)+IF($R2821=0,0,SUM(INDEX(2819:2819,1,MAX(COLUMN($R:$R),COLUMN()-(($H2813-$H2814)*12))):S2821)/(($H2813)*12)))</f>
        <v>#REF!</v>
      </c>
      <c r="T2819" s="80" t="e" cm="1">
        <f t="array" aca="1" ref="T2819" ca="1">(SUM(INDEX(2814:2814,1,MAX(COLUMN($R:$R),COLUMN()-($H2813*12-1))):T2816)/($H2813*12)+IF($R2821=0,0,SUM(INDEX(2819:2819,1,MAX(COLUMN($R:$R),COLUMN()-(($H2813-$H2814)*12))):T2821)/(($H2813)*12)))</f>
        <v>#REF!</v>
      </c>
      <c r="U2819" s="80" t="e" cm="1">
        <f t="array" aca="1" ref="U2819" ca="1">(SUM(INDEX(2814:2814,1,MAX(COLUMN($R:$R),COLUMN()-($H2813*12-1))):U2816)/($H2813*12)+IF($R2821=0,0,SUM(INDEX(2819:2819,1,MAX(COLUMN($R:$R),COLUMN()-(($H2813-$H2814)*12))):U2821)/(($H2813)*12)))</f>
        <v>#REF!</v>
      </c>
      <c r="V2819" s="80" t="e" cm="1">
        <f t="array" aca="1" ref="V2819" ca="1">(SUM(INDEX(2814:2814,1,MAX(COLUMN($R:$R),COLUMN()-($H2813*12-1))):V2816)/($H2813*12)+IF($R2821=0,0,SUM(INDEX(2819:2819,1,MAX(COLUMN($R:$R),COLUMN()-(($H2813-$H2814)*12))):V2821)/(($H2813)*12)))</f>
        <v>#REF!</v>
      </c>
      <c r="W2819" s="80" t="e" cm="1">
        <f t="array" aca="1" ref="W2819" ca="1">(SUM(INDEX(2814:2814,1,MAX(COLUMN($R:$R),COLUMN()-($H2813*12-1))):W2816)/($H2813*12)+IF($R2821=0,0,SUM(INDEX(2819:2819,1,MAX(COLUMN($R:$R),COLUMN()-(($H2813-$H2814)*12))):W2821)/(($H2813)*12)))</f>
        <v>#REF!</v>
      </c>
      <c r="X2819" s="80" t="e" cm="1">
        <f t="array" aca="1" ref="X2819" ca="1">(SUM(INDEX(2814:2814,1,MAX(COLUMN($R:$R),COLUMN()-($H2813*12-1))):X2816)/($H2813*12)+IF($R2821=0,0,SUM(INDEX(2819:2819,1,MAX(COLUMN($R:$R),COLUMN()-(($H2813-$H2814)*12))):X2821)/(($H2813)*12)))</f>
        <v>#REF!</v>
      </c>
      <c r="Y2819" s="80" t="e" cm="1">
        <f t="array" aca="1" ref="Y2819" ca="1">(SUM(INDEX(2814:2814,1,MAX(COLUMN($R:$R),COLUMN()-($H2813*12-1))):Y2816)/($H2813*12)+IF($R2821=0,0,SUM(INDEX(2819:2819,1,MAX(COLUMN($R:$R),COLUMN()-(($H2813-$H2814)*12))):Y2821)/(($H2813)*12)))</f>
        <v>#REF!</v>
      </c>
      <c r="Z2819" s="80" t="e" cm="1">
        <f t="array" aca="1" ref="Z2819" ca="1">(SUM(INDEX(2814:2814,1,MAX(COLUMN($R:$R),COLUMN()-($H2813*12-1))):Z2816)/($H2813*12)+IF($R2821=0,0,SUM(INDEX(2819:2819,1,MAX(COLUMN($R:$R),COLUMN()-(($H2813-$H2814)*12))):Z2821)/(($H2813)*12)))</f>
        <v>#REF!</v>
      </c>
      <c r="AA2819" s="80" t="e" cm="1">
        <f t="array" aca="1" ref="AA2819" ca="1">(SUM(INDEX(2814:2814,1,MAX(COLUMN($R:$R),COLUMN()-($H2813*12-1))):AA2816)/($H2813*12)+IF($R2821=0,0,SUM(INDEX(2819:2819,1,MAX(COLUMN($R:$R),COLUMN()-(($H2813-$H2814)*12))):AA2821)/(($H2813)*12)))</f>
        <v>#REF!</v>
      </c>
      <c r="AB2819" s="80" t="e" cm="1">
        <f t="array" aca="1" ref="AB2819" ca="1">(SUM(INDEX(2814:2814,1,MAX(COLUMN($R:$R),COLUMN()-($H2813*12-1))):AB2816)/($H2813*12)+IF($R2821=0,0,SUM(INDEX(2819:2819,1,MAX(COLUMN($R:$R),COLUMN()-(($H2813-$H2814)*12))):AB2821)/(($H2813)*12)))</f>
        <v>#REF!</v>
      </c>
      <c r="AC2819" s="80" t="e" cm="1">
        <f t="array" aca="1" ref="AC2819" ca="1">(SUM(INDEX(2814:2814,1,MAX(COLUMN($R:$R),COLUMN()-($H2813*12-1))):AC2816)/($H2813*12)+IF($R2821=0,0,SUM(INDEX(2819:2819,1,MAX(COLUMN($R:$R),COLUMN()-(($H2813-$H2814)*12))):AC2821)/(($H2813)*12)))</f>
        <v>#REF!</v>
      </c>
      <c r="AD2819" s="80" t="e" cm="1">
        <f t="array" aca="1" ref="AD2819" ca="1">(SUM(INDEX(2814:2814,1,MAX(COLUMN($R:$R),COLUMN()-($H2813*12-1))):AD2816)/($H2813*12)+IF($R2821=0,0,SUM(INDEX(2819:2819,1,MAX(COLUMN($R:$R),COLUMN()-(($H2813-$H2814)*12))):AD2821)/(($H2813)*12)))</f>
        <v>#REF!</v>
      </c>
      <c r="AE2819" s="80" t="e" cm="1">
        <f t="array" aca="1" ref="AE2819" ca="1">(SUM(INDEX(2814:2814,1,MAX(COLUMN($R:$R),COLUMN()-($H2813*12-1))):AE2816)/($H2813*12)+IF($R2821=0,0,SUM(INDEX(2819:2819,1,MAX(COLUMN($R:$R),COLUMN()-(($H2813-$H2814)*12))):AE2821)/(($H2813)*12)))</f>
        <v>#REF!</v>
      </c>
      <c r="AF2819" s="80" t="e" cm="1">
        <f t="array" aca="1" ref="AF2819" ca="1">(SUM(INDEX(2814:2814,1,MAX(COLUMN($R:$R),COLUMN()-($H2813*12-1))):AF2816)/($H2813*12)+IF($R2821=0,0,SUM(INDEX(2819:2819,1,MAX(COLUMN($R:$R),COLUMN()-(($H2813-$H2814)*12))):AF2821)/(($H2813)*12)))</f>
        <v>#REF!</v>
      </c>
      <c r="AG2819" s="80" t="e" cm="1">
        <f t="array" aca="1" ref="AG2819" ca="1">(SUM(INDEX(2814:2814,1,MAX(COLUMN($R:$R),COLUMN()-($H2813*12-1))):AG2816)/($H2813*12)+IF($R2821=0,0,SUM(INDEX(2819:2819,1,MAX(COLUMN($R:$R),COLUMN()-(($H2813-$H2814)*12))):AG2821)/(($H2813)*12)))</f>
        <v>#REF!</v>
      </c>
      <c r="AH2819" s="80" t="e" cm="1">
        <f t="array" aca="1" ref="AH2819" ca="1">(SUM(INDEX(2814:2814,1,MAX(COLUMN($R:$R),COLUMN()-($H2813*12-1))):AH2816)/($H2813*12)+IF($R2821=0,0,SUM(INDEX(2819:2819,1,MAX(COLUMN($R:$R),COLUMN()-(($H2813-$H2814)*12))):AH2821)/(($H2813)*12)))</f>
        <v>#REF!</v>
      </c>
      <c r="AI2819" s="80" t="e" cm="1">
        <f t="array" aca="1" ref="AI2819" ca="1">(SUM(INDEX(2814:2814,1,MAX(COLUMN($R:$R),COLUMN()-($H2813*12-1))):AI2816)/($H2813*12)+IF($R2821=0,0,SUM(INDEX(2819:2819,1,MAX(COLUMN($R:$R),COLUMN()-(($H2813-$H2814)*12))):AI2821)/(($H2813)*12)))</f>
        <v>#REF!</v>
      </c>
      <c r="AJ2819" s="80" t="e" cm="1">
        <f t="array" aca="1" ref="AJ2819" ca="1">(SUM(INDEX(2814:2814,1,MAX(COLUMN($R:$R),COLUMN()-($H2813*12-1))):AJ2816)/($H2813*12)+IF($R2821=0,0,SUM(INDEX(2819:2819,1,MAX(COLUMN($R:$R),COLUMN()-(($H2813-$H2814)*12))):AJ2821)/(($H2813)*12)))</f>
        <v>#REF!</v>
      </c>
      <c r="AK2819" s="80" t="e" cm="1">
        <f t="array" aca="1" ref="AK2819" ca="1">(SUM(INDEX(2814:2814,1,MAX(COLUMN($R:$R),COLUMN()-($H2813*12-1))):AK2816)/($H2813*12)+IF($R2821=0,0,SUM(INDEX(2819:2819,1,MAX(COLUMN($R:$R),COLUMN()-(($H2813-$H2814)*12))):AK2821)/(($H2813)*12)))</f>
        <v>#REF!</v>
      </c>
      <c r="AL2819" s="80" t="e" cm="1">
        <f t="array" aca="1" ref="AL2819" ca="1">(SUM(INDEX(2814:2814,1,MAX(COLUMN($R:$R),COLUMN()-($H2813*12-1))):AL2816)/($H2813*12)+IF($R2821=0,0,SUM(INDEX(2819:2819,1,MAX(COLUMN($R:$R),COLUMN()-(($H2813-$H2814)*12))):AL2821)/(($H2813)*12)))</f>
        <v>#REF!</v>
      </c>
      <c r="AM2819" s="80" t="e" cm="1">
        <f t="array" aca="1" ref="AM2819" ca="1">(SUM(INDEX(2814:2814,1,MAX(COLUMN($R:$R),COLUMN()-($H2813*12-1))):AM2816)/($H2813*12)+IF($R2821=0,0,SUM(INDEX(2819:2819,1,MAX(COLUMN($R:$R),COLUMN()-(($H2813-$H2814)*12))):AM2821)/(($H2813)*12)))</f>
        <v>#REF!</v>
      </c>
      <c r="AN2819" s="80" t="e" cm="1">
        <f t="array" aca="1" ref="AN2819" ca="1">(SUM(INDEX(2814:2814,1,MAX(COLUMN($R:$R),COLUMN()-($H2813*12-1))):AN2816)/($H2813*12)+IF($R2821=0,0,SUM(INDEX(2819:2819,1,MAX(COLUMN($R:$R),COLUMN()-(($H2813-$H2814)*12))):AN2821)/(($H2813)*12)))</f>
        <v>#REF!</v>
      </c>
      <c r="AO2819" s="80" t="e" cm="1">
        <f t="array" aca="1" ref="AO2819" ca="1">(SUM(INDEX(2814:2814,1,MAX(COLUMN($R:$R),COLUMN()-($H2813*12-1))):AO2816)/($H2813*12)+IF($R2821=0,0,SUM(INDEX(2819:2819,1,MAX(COLUMN($R:$R),COLUMN()-(($H2813-$H2814)*12))):AO2821)/(($H2813)*12)))</f>
        <v>#REF!</v>
      </c>
      <c r="AP2819" s="80" t="e" cm="1">
        <f t="array" aca="1" ref="AP2819" ca="1">(SUM(INDEX(2814:2814,1,MAX(COLUMN($R:$R),COLUMN()-($H2813*12-1))):AP2816)/($H2813*12)+IF($R2821=0,0,SUM(INDEX(2819:2819,1,MAX(COLUMN($R:$R),COLUMN()-(($H2813-$H2814)*12))):AP2821)/(($H2813)*12)))</f>
        <v>#REF!</v>
      </c>
      <c r="AQ2819" s="80" t="e" cm="1">
        <f t="array" aca="1" ref="AQ2819" ca="1">(SUM(INDEX(2814:2814,1,MAX(COLUMN($R:$R),COLUMN()-($H2813*12-1))):AQ2816)/($H2813*12)+IF($R2821=0,0,SUM(INDEX(2819:2819,1,MAX(COLUMN($R:$R),COLUMN()-(($H2813-$H2814)*12))):AQ2821)/(($H2813)*12)))</f>
        <v>#REF!</v>
      </c>
      <c r="AR2819" s="80" t="e" cm="1">
        <f t="array" aca="1" ref="AR2819" ca="1">(SUM(INDEX(2814:2814,1,MAX(COLUMN($R:$R),COLUMN()-($H2813*12-1))):AR2816)/($H2813*12)+IF($R2821=0,0,SUM(INDEX(2819:2819,1,MAX(COLUMN($R:$R),COLUMN()-(($H2813-$H2814)*12))):AR2821)/(($H2813)*12)))</f>
        <v>#REF!</v>
      </c>
      <c r="AS2819" s="80" t="e" cm="1">
        <f t="array" aca="1" ref="AS2819" ca="1">(SUM(INDEX(2814:2814,1,MAX(COLUMN($R:$R),COLUMN()-($H2813*12-1))):AS2816)/($H2813*12)+IF($R2821=0,0,SUM(INDEX(2819:2819,1,MAX(COLUMN($R:$R),COLUMN()-(($H2813-$H2814)*12))):AS2821)/(($H2813)*12)))</f>
        <v>#REF!</v>
      </c>
      <c r="AT2819" s="80" t="e" cm="1">
        <f t="array" aca="1" ref="AT2819" ca="1">(SUM(INDEX(2814:2814,1,MAX(COLUMN($R:$R),COLUMN()-($H2813*12-1))):AT2816)/($H2813*12)+IF($R2821=0,0,SUM(INDEX(2819:2819,1,MAX(COLUMN($R:$R),COLUMN()-(($H2813-$H2814)*12))):AT2821)/(($H2813)*12)))</f>
        <v>#REF!</v>
      </c>
      <c r="AU2819" s="80" t="e" cm="1">
        <f t="array" aca="1" ref="AU2819" ca="1">(SUM(INDEX(2814:2814,1,MAX(COLUMN($R:$R),COLUMN()-($H2813*12-1))):AU2816)/($H2813*12)+IF($R2821=0,0,SUM(INDEX(2819:2819,1,MAX(COLUMN($R:$R),COLUMN()-(($H2813-$H2814)*12))):AU2821)/(($H2813)*12)))</f>
        <v>#REF!</v>
      </c>
      <c r="AV2819" s="80" t="e" cm="1">
        <f t="array" aca="1" ref="AV2819" ca="1">(SUM(INDEX(2814:2814,1,MAX(COLUMN($R:$R),COLUMN()-($H2813*12-1))):AV2816)/($H2813*12)+IF($R2821=0,0,SUM(INDEX(2819:2819,1,MAX(COLUMN($R:$R),COLUMN()-(($H2813-$H2814)*12))):AV2821)/(($H2813)*12)))</f>
        <v>#REF!</v>
      </c>
      <c r="AW2819" s="80" t="e" cm="1">
        <f t="array" aca="1" ref="AW2819" ca="1">(SUM(INDEX(2814:2814,1,MAX(COLUMN($R:$R),COLUMN()-($H2813*12-1))):AW2816)/($H2813*12)+IF($R2821=0,0,SUM(INDEX(2819:2819,1,MAX(COLUMN($R:$R),COLUMN()-(($H2813-$H2814)*12))):AW2821)/(($H2813)*12)))</f>
        <v>#REF!</v>
      </c>
      <c r="AX2819" s="80" t="e" cm="1">
        <f t="array" aca="1" ref="AX2819" ca="1">(SUM(INDEX(2814:2814,1,MAX(COLUMN($R:$R),COLUMN()-($H2813*12-1))):AX2816)/($H2813*12)+IF($R2821=0,0,SUM(INDEX(2819:2819,1,MAX(COLUMN($R:$R),COLUMN()-(($H2813-$H2814)*12))):AX2821)/(($H2813)*12)))</f>
        <v>#REF!</v>
      </c>
      <c r="AY2819" s="80" t="e" cm="1">
        <f t="array" aca="1" ref="AY2819" ca="1">(SUM(INDEX(2814:2814,1,MAX(COLUMN($R:$R),COLUMN()-($H2813*12-1))):AY2816)/($H2813*12)+IF($R2821=0,0,SUM(INDEX(2819:2819,1,MAX(COLUMN($R:$R),COLUMN()-(($H2813-$H2814)*12))):AY2821)/(($H2813)*12)))</f>
        <v>#REF!</v>
      </c>
      <c r="AZ2819" s="80" t="e" cm="1">
        <f t="array" aca="1" ref="AZ2819" ca="1">(SUM(INDEX(2814:2814,1,MAX(COLUMN($R:$R),COLUMN()-($H2813*12-1))):AZ2816)/($H2813*12)+IF($R2821=0,0,SUM(INDEX(2819:2819,1,MAX(COLUMN($R:$R),COLUMN()-(($H2813-$H2814)*12))):AZ2821)/(($H2813)*12)))</f>
        <v>#REF!</v>
      </c>
      <c r="BA2819" s="80" t="e" cm="1">
        <f t="array" aca="1" ref="BA2819" ca="1">(SUM(INDEX(2814:2814,1,MAX(COLUMN($R:$R),COLUMN()-($H2813*12-1))):BA2816)/($H2813*12)+IF($R2821=0,0,SUM(INDEX(2819:2819,1,MAX(COLUMN($R:$R),COLUMN()-(($H2813-$H2814)*12))):BA2821)/(($H2813)*12)))</f>
        <v>#REF!</v>
      </c>
      <c r="BB2819" s="80" t="e" cm="1">
        <f t="array" aca="1" ref="BB2819" ca="1">(SUM(INDEX(2814:2814,1,MAX(COLUMN($R:$R),COLUMN()-($H2813*12-1))):BB2816)/($H2813*12)+IF($R2821=0,0,SUM(INDEX(2819:2819,1,MAX(COLUMN($R:$R),COLUMN()-(($H2813-$H2814)*12))):BB2821)/(($H2813)*12)))</f>
        <v>#REF!</v>
      </c>
      <c r="BC2819" s="80" t="e" cm="1">
        <f t="array" aca="1" ref="BC2819" ca="1">(SUM(INDEX(2814:2814,1,MAX(COLUMN($R:$R),COLUMN()-($H2813*12-1))):BC2816)/($H2813*12)+IF($R2821=0,0,SUM(INDEX(2819:2819,1,MAX(COLUMN($R:$R),COLUMN()-(($H2813-$H2814)*12))):BC2821)/(($H2813)*12)))</f>
        <v>#REF!</v>
      </c>
      <c r="BD2819" s="80" t="e" cm="1">
        <f t="array" aca="1" ref="BD2819" ca="1">(SUM(INDEX(2814:2814,1,MAX(COLUMN($R:$R),COLUMN()-($H2813*12-1))):BD2816)/($H2813*12)+IF($R2821=0,0,SUM(INDEX(2819:2819,1,MAX(COLUMN($R:$R),COLUMN()-(($H2813-$H2814)*12))):BD2821)/(($H2813)*12)))</f>
        <v>#REF!</v>
      </c>
      <c r="BE2819" s="80" t="e" cm="1">
        <f t="array" aca="1" ref="BE2819" ca="1">(SUM(INDEX(2814:2814,1,MAX(COLUMN($R:$R),COLUMN()-($H2813*12-1))):BE2816)/($H2813*12)+IF($R2821=0,0,SUM(INDEX(2819:2819,1,MAX(COLUMN($R:$R),COLUMN()-(($H2813-$H2814)*12))):BE2821)/(($H2813)*12)))</f>
        <v>#REF!</v>
      </c>
      <c r="BF2819" s="80" t="e" cm="1">
        <f t="array" aca="1" ref="BF2819" ca="1">(SUM(INDEX(2814:2814,1,MAX(COLUMN($R:$R),COLUMN()-($H2813*12-1))):BF2816)/($H2813*12)+IF($R2821=0,0,SUM(INDEX(2819:2819,1,MAX(COLUMN($R:$R),COLUMN()-(($H2813-$H2814)*12))):BF2821)/(($H2813)*12)))</f>
        <v>#REF!</v>
      </c>
      <c r="BG2819" s="80" t="e" cm="1">
        <f t="array" aca="1" ref="BG2819" ca="1">(SUM(INDEX(2814:2814,1,MAX(COLUMN($R:$R),COLUMN()-($H2813*12-1))):BG2816)/($H2813*12)+IF($R2821=0,0,SUM(INDEX(2819:2819,1,MAX(COLUMN($R:$R),COLUMN()-(($H2813-$H2814)*12))):BG2821)/(($H2813)*12)))</f>
        <v>#REF!</v>
      </c>
      <c r="BH2819" s="80" t="e" cm="1">
        <f t="array" aca="1" ref="BH2819" ca="1">(SUM(INDEX(2814:2814,1,MAX(COLUMN($R:$R),COLUMN()-($H2813*12-1))):BH2816)/($H2813*12)+IF($R2821=0,0,SUM(INDEX(2819:2819,1,MAX(COLUMN($R:$R),COLUMN()-(($H2813-$H2814)*12))):BH2821)/(($H2813)*12)))</f>
        <v>#REF!</v>
      </c>
      <c r="BI2819" s="80" t="e" cm="1">
        <f t="array" aca="1" ref="BI2819" ca="1">(SUM(INDEX(2814:2814,1,MAX(COLUMN($R:$R),COLUMN()-($H2813*12-1))):BI2816)/($H2813*12)+IF($R2821=0,0,SUM(INDEX(2819:2819,1,MAX(COLUMN($R:$R),COLUMN()-(($H2813-$H2814)*12))):BI2821)/(($H2813)*12)))</f>
        <v>#REF!</v>
      </c>
      <c r="BJ2819" s="80" t="e" cm="1">
        <f t="array" aca="1" ref="BJ2819" ca="1">(SUM(INDEX(2814:2814,1,MAX(COLUMN($R:$R),COLUMN()-($H2813*12-1))):BJ2816)/($H2813*12)+IF($R2821=0,0,SUM(INDEX(2819:2819,1,MAX(COLUMN($R:$R),COLUMN()-(($H2813-$H2814)*12))):BJ2821)/(($H2813)*12)))</f>
        <v>#REF!</v>
      </c>
      <c r="BK2819" s="80" t="e" cm="1">
        <f t="array" aca="1" ref="BK2819" ca="1">(SUM(INDEX(2814:2814,1,MAX(COLUMN($R:$R),COLUMN()-($H2813*12-1))):BK2816)/($H2813*12)+IF($R2821=0,0,SUM(INDEX(2819:2819,1,MAX(COLUMN($R:$R),COLUMN()-(($H2813-$H2814)*12))):BK2821)/(($H2813)*12)))</f>
        <v>#REF!</v>
      </c>
      <c r="BL2819" s="80" t="e" cm="1">
        <f t="array" aca="1" ref="BL2819" ca="1">(SUM(INDEX(2814:2814,1,MAX(COLUMN($R:$R),COLUMN()-($H2813*12-1))):BL2816)/($H2813*12)+IF($R2821=0,0,SUM(INDEX(2819:2819,1,MAX(COLUMN($R:$R),COLUMN()-(($H2813-$H2814)*12))):BL2821)/(($H2813)*12)))</f>
        <v>#REF!</v>
      </c>
      <c r="BM2819" s="80" t="e" cm="1">
        <f t="array" aca="1" ref="BM2819" ca="1">(SUM(INDEX(2814:2814,1,MAX(COLUMN($R:$R),COLUMN()-($H2813*12-1))):BM2816)/($H2813*12)+IF($R2821=0,0,SUM(INDEX(2819:2819,1,MAX(COLUMN($R:$R),COLUMN()-(($H2813-$H2814)*12))):BM2821)/(($H2813)*12)))</f>
        <v>#REF!</v>
      </c>
      <c r="BN2819" s="80" t="e" cm="1">
        <f t="array" aca="1" ref="BN2819" ca="1">(SUM(INDEX(2814:2814,1,MAX(COLUMN($R:$R),COLUMN()-($H2813*12-1))):BN2816)/($H2813*12)+IF($R2821=0,0,SUM(INDEX(2819:2819,1,MAX(COLUMN($R:$R),COLUMN()-(($H2813-$H2814)*12))):BN2821)/(($H2813)*12)))</f>
        <v>#REF!</v>
      </c>
      <c r="BO2819" s="80" t="e" cm="1">
        <f t="array" aca="1" ref="BO2819" ca="1">(SUM(INDEX(2814:2814,1,MAX(COLUMN($R:$R),COLUMN()-($H2813*12-1))):BO2816)/($H2813*12)+IF($R2821=0,0,SUM(INDEX(2819:2819,1,MAX(COLUMN($R:$R),COLUMN()-(($H2813-$H2814)*12))):BO2821)/(($H2813)*12)))</f>
        <v>#REF!</v>
      </c>
      <c r="BP2819" s="80" t="e" cm="1">
        <f t="array" aca="1" ref="BP2819" ca="1">(SUM(INDEX(2814:2814,1,MAX(COLUMN($R:$R),COLUMN()-($H2813*12-1))):BP2816)/($H2813*12)+IF($R2821=0,0,SUM(INDEX(2819:2819,1,MAX(COLUMN($R:$R),COLUMN()-(($H2813-$H2814)*12))):BP2821)/(($H2813)*12)))</f>
        <v>#REF!</v>
      </c>
      <c r="BQ2819" s="80" t="e" cm="1">
        <f t="array" aca="1" ref="BQ2819" ca="1">(SUM(INDEX(2814:2814,1,MAX(COLUMN($R:$R),COLUMN()-($H2813*12-1))):BQ2816)/($H2813*12)+IF($R2821=0,0,SUM(INDEX(2819:2819,1,MAX(COLUMN($R:$R),COLUMN()-(($H2813-$H2814)*12))):BQ2821)/(($H2813)*12)))</f>
        <v>#REF!</v>
      </c>
      <c r="BR2819" s="80" t="e" cm="1">
        <f t="array" aca="1" ref="BR2819" ca="1">(SUM(INDEX(2814:2814,1,MAX(COLUMN($R:$R),COLUMN()-($H2813*12-1))):BR2816)/($H2813*12)+IF($R2821=0,0,SUM(INDEX(2819:2819,1,MAX(COLUMN($R:$R),COLUMN()-(($H2813-$H2814)*12))):BR2821)/(($H2813)*12)))</f>
        <v>#REF!</v>
      </c>
      <c r="BS2819" s="80" t="e" cm="1">
        <f t="array" aca="1" ref="BS2819" ca="1">(SUM(INDEX(2814:2814,1,MAX(COLUMN($R:$R),COLUMN()-($H2813*12-1))):BS2816)/($H2813*12)+IF($R2821=0,0,SUM(INDEX(2819:2819,1,MAX(COLUMN($R:$R),COLUMN()-(($H2813-$H2814)*12))):BS2821)/(($H2813)*12)))</f>
        <v>#REF!</v>
      </c>
      <c r="BT2819" s="80" t="e" cm="1">
        <f t="array" aca="1" ref="BT2819" ca="1">(SUM(INDEX(2814:2814,1,MAX(COLUMN($R:$R),COLUMN()-($H2813*12-1))):BT2816)/($H2813*12)+IF($R2821=0,0,SUM(INDEX(2819:2819,1,MAX(COLUMN($R:$R),COLUMN()-(($H2813-$H2814)*12))):BT2821)/(($H2813)*12)))</f>
        <v>#REF!</v>
      </c>
      <c r="BU2819" s="80" t="e" cm="1">
        <f t="array" aca="1" ref="BU2819" ca="1">(SUM(INDEX(2814:2814,1,MAX(COLUMN($R:$R),COLUMN()-($H2813*12-1))):BU2816)/($H2813*12)+IF($R2821=0,0,SUM(INDEX(2819:2819,1,MAX(COLUMN($R:$R),COLUMN()-(($H2813-$H2814)*12))):BU2821)/(($H2813)*12)))</f>
        <v>#REF!</v>
      </c>
      <c r="BV2819" s="80" t="e" cm="1">
        <f t="array" aca="1" ref="BV2819" ca="1">(SUM(INDEX(2814:2814,1,MAX(COLUMN($R:$R),COLUMN()-($H2813*12-1))):BV2816)/($H2813*12)+IF($R2821=0,0,SUM(INDEX(2819:2819,1,MAX(COLUMN($R:$R),COLUMN()-(($H2813-$H2814)*12))):BV2821)/(($H2813)*12)))</f>
        <v>#REF!</v>
      </c>
      <c r="BW2819" s="80" t="e" cm="1">
        <f t="array" aca="1" ref="BW2819" ca="1">(SUM(INDEX(2814:2814,1,MAX(COLUMN($R:$R),COLUMN()-($H2813*12-1))):BW2816)/($H2813*12)+IF($R2821=0,0,SUM(INDEX(2819:2819,1,MAX(COLUMN($R:$R),COLUMN()-(($H2813-$H2814)*12))):BW2821)/(($H2813)*12)))</f>
        <v>#REF!</v>
      </c>
      <c r="BX2819" s="80" t="e" cm="1">
        <f t="array" aca="1" ref="BX2819" ca="1">(SUM(INDEX(2814:2814,1,MAX(COLUMN($R:$R),COLUMN()-($H2813*12-1))):BX2816)/($H2813*12)+IF($R2821=0,0,SUM(INDEX(2819:2819,1,MAX(COLUMN($R:$R),COLUMN()-(($H2813-$H2814)*12))):BX2821)/(($H2813)*12)))</f>
        <v>#REF!</v>
      </c>
      <c r="BY2819" s="80" t="e" cm="1">
        <f t="array" aca="1" ref="BY2819" ca="1">(SUM(INDEX(2814:2814,1,MAX(COLUMN($R:$R),COLUMN()-($H2813*12-1))):BY2816)/($H2813*12)+IF($R2821=0,0,SUM(INDEX(2819:2819,1,MAX(COLUMN($R:$R),COLUMN()-(($H2813-$H2814)*12))):BY2821)/(($H2813)*12)))</f>
        <v>#REF!</v>
      </c>
      <c r="BZ2819" s="80" t="e" cm="1">
        <f t="array" aca="1" ref="BZ2819" ca="1">(SUM(INDEX(2814:2814,1,MAX(COLUMN($R:$R),COLUMN()-($H2813*12-1))):BZ2816)/($H2813*12)+IF($R2821=0,0,SUM(INDEX(2819:2819,1,MAX(COLUMN($R:$R),COLUMN()-(($H2813-$H2814)*12))):BZ2821)/(($H2813)*12)))</f>
        <v>#REF!</v>
      </c>
      <c r="CA2819" s="80" t="e" cm="1">
        <f t="array" aca="1" ref="CA2819" ca="1">(SUM(INDEX(2814:2814,1,MAX(COLUMN($R:$R),COLUMN()-($H2813*12-1))):CA2816)/($H2813*12)+IF($R2821=0,0,SUM(INDEX(2819:2819,1,MAX(COLUMN($R:$R),COLUMN()-(($H2813-$H2814)*12))):CA2821)/(($H2813)*12)))</f>
        <v>#REF!</v>
      </c>
      <c r="CB2819" s="80" t="e" cm="1">
        <f t="array" aca="1" ref="CB2819" ca="1">(SUM(INDEX(2814:2814,1,MAX(COLUMN($R:$R),COLUMN()-($H2813*12-1))):CB2816)/($H2813*12)+IF($R2821=0,0,SUM(INDEX(2819:2819,1,MAX(COLUMN($R:$R),COLUMN()-(($H2813-$H2814)*12))):CB2821)/(($H2813)*12)))</f>
        <v>#REF!</v>
      </c>
      <c r="CC2819" s="80" t="e" cm="1">
        <f t="array" aca="1" ref="CC2819" ca="1">(SUM(INDEX(2814:2814,1,MAX(COLUMN($R:$R),COLUMN()-($H2813*12-1))):CC2816)/($H2813*12)+IF($R2821=0,0,SUM(INDEX(2819:2819,1,MAX(COLUMN($R:$R),COLUMN()-(($H2813-$H2814)*12))):CC2821)/(($H2813)*12)))</f>
        <v>#REF!</v>
      </c>
      <c r="CD2819" s="80" t="e" cm="1">
        <f t="array" aca="1" ref="CD2819" ca="1">(SUM(INDEX(2814:2814,1,MAX(COLUMN($R:$R),COLUMN()-($H2813*12-1))):CD2816)/($H2813*12)+IF($R2821=0,0,SUM(INDEX(2819:2819,1,MAX(COLUMN($R:$R),COLUMN()-(($H2813-$H2814)*12))):CD2821)/(($H2813)*12)))</f>
        <v>#REF!</v>
      </c>
      <c r="CE2819" s="80" t="e" cm="1">
        <f t="array" aca="1" ref="CE2819" ca="1">(SUM(INDEX(2814:2814,1,MAX(COLUMN($R:$R),COLUMN()-($H2813*12-1))):CE2816)/($H2813*12)+IF($R2821=0,0,SUM(INDEX(2819:2819,1,MAX(COLUMN($R:$R),COLUMN()-(($H2813-$H2814)*12))):CE2821)/(($H2813)*12)))</f>
        <v>#REF!</v>
      </c>
      <c r="CF2819" s="80" t="e" cm="1">
        <f t="array" aca="1" ref="CF2819" ca="1">(SUM(INDEX(2814:2814,1,MAX(COLUMN($R:$R),COLUMN()-($H2813*12-1))):CF2816)/($H2813*12)+IF($R2821=0,0,SUM(INDEX(2819:2819,1,MAX(COLUMN($R:$R),COLUMN()-(($H2813-$H2814)*12))):CF2821)/(($H2813)*12)))</f>
        <v>#REF!</v>
      </c>
      <c r="CG2819" s="80" t="e" cm="1">
        <f t="array" aca="1" ref="CG2819" ca="1">(SUM(INDEX(2814:2814,1,MAX(COLUMN($R:$R),COLUMN()-($H2813*12-1))):CG2816)/($H2813*12)+IF($R2821=0,0,SUM(INDEX(2819:2819,1,MAX(COLUMN($R:$R),COLUMN()-(($H2813-$H2814)*12))):CG2821)/(($H2813)*12)))</f>
        <v>#REF!</v>
      </c>
      <c r="CH2819" s="80" t="e" cm="1">
        <f t="array" aca="1" ref="CH2819" ca="1">(SUM(INDEX(2814:2814,1,MAX(COLUMN($R:$R),COLUMN()-($H2813*12-1))):CH2816)/($H2813*12)+IF($R2821=0,0,SUM(INDEX(2819:2819,1,MAX(COLUMN($R:$R),COLUMN()-(($H2813-$H2814)*12))):CH2821)/(($H2813)*12)))</f>
        <v>#REF!</v>
      </c>
      <c r="CI2819" s="80" t="e" cm="1">
        <f t="array" aca="1" ref="CI2819" ca="1">(SUM(INDEX(2814:2814,1,MAX(COLUMN($R:$R),COLUMN()-($H2813*12-1))):CI2816)/($H2813*12)+IF($R2821=0,0,SUM(INDEX(2819:2819,1,MAX(COLUMN($R:$R),COLUMN()-(($H2813-$H2814)*12))):CI2821)/(($H2813)*12)))</f>
        <v>#REF!</v>
      </c>
      <c r="CJ2819" s="80" t="e" cm="1">
        <f t="array" aca="1" ref="CJ2819" ca="1">(SUM(INDEX(2814:2814,1,MAX(COLUMN($R:$R),COLUMN()-($H2813*12-1))):CJ2816)/($H2813*12)+IF($R2821=0,0,SUM(INDEX(2819:2819,1,MAX(COLUMN($R:$R),COLUMN()-(($H2813-$H2814)*12))):CJ2821)/(($H2813)*12)))</f>
        <v>#REF!</v>
      </c>
      <c r="CK2819" s="80" t="e" cm="1">
        <f t="array" aca="1" ref="CK2819" ca="1">(SUM(INDEX(2814:2814,1,MAX(COLUMN($R:$R),COLUMN()-($H2813*12-1))):CK2816)/($H2813*12)+IF($R2821=0,0,SUM(INDEX(2819:2819,1,MAX(COLUMN($R:$R),COLUMN()-(($H2813-$H2814)*12))):CK2821)/(($H2813)*12)))</f>
        <v>#REF!</v>
      </c>
      <c r="CL2819" s="80" t="e" cm="1">
        <f t="array" aca="1" ref="CL2819" ca="1">(SUM(INDEX(2814:2814,1,MAX(COLUMN($R:$R),COLUMN()-($H2813*12-1))):CL2816)/($H2813*12)+IF($R2821=0,0,SUM(INDEX(2819:2819,1,MAX(COLUMN($R:$R),COLUMN()-(($H2813-$H2814)*12))):CL2821)/(($H2813)*12)))</f>
        <v>#REF!</v>
      </c>
    </row>
    <row r="2820" spans="2:90" x14ac:dyDescent="0.4">
      <c r="B2820" s="120"/>
      <c r="D2820" t="s">
        <v>423</v>
      </c>
      <c r="E2820" t="s">
        <v>906</v>
      </c>
      <c r="J2820" s="62"/>
      <c r="K2820" s="53"/>
      <c r="L2820" s="53"/>
      <c r="M2820" s="53"/>
      <c r="N2820" s="53"/>
      <c r="O2820" s="53"/>
      <c r="P2820" s="53"/>
      <c r="R2820" s="82"/>
      <c r="S2820" s="147"/>
      <c r="T2820" s="147"/>
      <c r="U2820" s="147"/>
      <c r="V2820" s="147"/>
      <c r="W2820" s="147"/>
      <c r="X2820" s="147"/>
      <c r="Y2820" s="147"/>
      <c r="Z2820" s="147"/>
      <c r="AA2820" s="147"/>
      <c r="AB2820" s="147"/>
      <c r="AC2820" s="147"/>
      <c r="AD2820" s="147"/>
      <c r="AE2820" s="147"/>
      <c r="AF2820" s="147"/>
      <c r="AG2820" s="147"/>
      <c r="AH2820" s="147"/>
      <c r="AI2820" s="147"/>
      <c r="AJ2820" s="147"/>
      <c r="AK2820" s="147"/>
      <c r="AL2820" s="147"/>
      <c r="AM2820" s="147"/>
      <c r="AN2820" s="147"/>
      <c r="AO2820" s="147"/>
      <c r="AP2820" s="147"/>
      <c r="AQ2820" s="147"/>
      <c r="AR2820" s="147"/>
      <c r="AS2820" s="147"/>
      <c r="AT2820" s="147"/>
      <c r="AU2820" s="147"/>
      <c r="AV2820" s="147"/>
      <c r="AW2820" s="147"/>
      <c r="AX2820" s="147"/>
      <c r="AY2820" s="147"/>
      <c r="AZ2820" s="147"/>
      <c r="BA2820" s="147"/>
      <c r="BB2820" s="147"/>
      <c r="BC2820" s="147"/>
      <c r="BD2820" s="147"/>
      <c r="BE2820" s="147"/>
      <c r="BF2820" s="147"/>
      <c r="BG2820" s="147"/>
      <c r="BH2820" s="147"/>
      <c r="BI2820" s="147"/>
      <c r="BJ2820" s="147"/>
      <c r="BK2820" s="147"/>
      <c r="BL2820" s="147"/>
      <c r="BM2820" s="147"/>
      <c r="BN2820" s="147"/>
      <c r="BO2820" s="147"/>
      <c r="BP2820" s="147"/>
      <c r="BQ2820" s="147"/>
      <c r="BR2820" s="147"/>
      <c r="BS2820" s="147"/>
      <c r="BT2820" s="147"/>
      <c r="BU2820" s="147"/>
      <c r="BV2820" s="147"/>
      <c r="BW2820" s="147"/>
      <c r="BX2820" s="147"/>
      <c r="BY2820" s="147"/>
      <c r="BZ2820" s="147"/>
      <c r="CA2820" s="147"/>
      <c r="CB2820" s="147"/>
      <c r="CC2820" s="147"/>
      <c r="CD2820" s="147"/>
      <c r="CE2820" s="147"/>
      <c r="CF2820" s="147"/>
      <c r="CG2820" s="147"/>
      <c r="CH2820" s="147"/>
      <c r="CI2820" s="147"/>
      <c r="CJ2820" s="147"/>
      <c r="CK2820" s="147"/>
      <c r="CL2820" s="147"/>
    </row>
    <row r="2821" spans="2:90" x14ac:dyDescent="0.4">
      <c r="B2821" s="120" t="s">
        <v>219</v>
      </c>
      <c r="D2821" t="s">
        <v>423</v>
      </c>
      <c r="E2821" t="s">
        <v>906</v>
      </c>
      <c r="G2821" t="str">
        <f>E2821</f>
        <v/>
      </c>
      <c r="J2821" s="74">
        <v>100</v>
      </c>
      <c r="K2821" s="53"/>
      <c r="L2821" s="53"/>
      <c r="M2821" s="53"/>
      <c r="N2821" s="53"/>
      <c r="O2821" s="53"/>
      <c r="P2821" s="53"/>
      <c r="R2821" s="82">
        <f>-$J2821</f>
        <v>-100</v>
      </c>
      <c r="S2821" s="147"/>
      <c r="T2821" s="147"/>
      <c r="U2821" s="147"/>
      <c r="V2821" s="147"/>
      <c r="W2821" s="147"/>
      <c r="X2821" s="147"/>
      <c r="Y2821" s="147"/>
      <c r="Z2821" s="147"/>
      <c r="AA2821" s="147"/>
      <c r="AB2821" s="147"/>
      <c r="AC2821" s="147"/>
      <c r="AD2821" s="147"/>
      <c r="AE2821" s="147"/>
      <c r="AF2821" s="147"/>
      <c r="AG2821" s="147"/>
      <c r="AH2821" s="147"/>
      <c r="AI2821" s="147"/>
      <c r="AJ2821" s="147"/>
      <c r="AK2821" s="147"/>
      <c r="AL2821" s="147"/>
      <c r="AM2821" s="147"/>
      <c r="AN2821" s="147"/>
      <c r="AO2821" s="147"/>
      <c r="AP2821" s="147"/>
      <c r="AQ2821" s="147"/>
      <c r="AR2821" s="147"/>
      <c r="AS2821" s="147"/>
      <c r="AT2821" s="147"/>
      <c r="AU2821" s="147"/>
      <c r="AV2821" s="147"/>
      <c r="AW2821" s="147"/>
      <c r="AX2821" s="147"/>
      <c r="AY2821" s="147"/>
      <c r="AZ2821" s="147"/>
      <c r="BA2821" s="147"/>
      <c r="BB2821" s="147"/>
      <c r="BC2821" s="147"/>
      <c r="BD2821" s="147"/>
      <c r="BE2821" s="147"/>
      <c r="BF2821" s="147"/>
      <c r="BG2821" s="147"/>
      <c r="BH2821" s="147"/>
      <c r="BI2821" s="147"/>
      <c r="BJ2821" s="147"/>
      <c r="BK2821" s="147"/>
      <c r="BL2821" s="147"/>
      <c r="BM2821" s="147"/>
      <c r="BN2821" s="147"/>
      <c r="BO2821" s="147"/>
      <c r="BP2821" s="147"/>
      <c r="BQ2821" s="147"/>
      <c r="BR2821" s="147"/>
      <c r="BS2821" s="147"/>
      <c r="BT2821" s="147"/>
      <c r="BU2821" s="147"/>
      <c r="BV2821" s="147"/>
      <c r="BW2821" s="147"/>
      <c r="BX2821" s="147"/>
      <c r="BY2821" s="147"/>
      <c r="BZ2821" s="147"/>
      <c r="CA2821" s="147"/>
      <c r="CB2821" s="147"/>
      <c r="CC2821" s="147"/>
      <c r="CD2821" s="147"/>
      <c r="CE2821" s="147"/>
      <c r="CF2821" s="147"/>
      <c r="CG2821" s="147"/>
      <c r="CH2821" s="147"/>
      <c r="CI2821" s="147"/>
      <c r="CJ2821" s="147"/>
      <c r="CK2821" s="147"/>
      <c r="CL2821" s="147"/>
    </row>
    <row r="2822" spans="2:90" x14ac:dyDescent="0.4">
      <c r="B2822" s="120"/>
      <c r="D2822" t="s">
        <v>423</v>
      </c>
      <c r="E2822" t="s">
        <v>906</v>
      </c>
      <c r="S2822" s="72"/>
      <c r="T2822" s="72"/>
      <c r="U2822" s="72"/>
      <c r="V2822" s="72"/>
      <c r="W2822" s="72"/>
      <c r="X2822" s="72"/>
      <c r="Y2822" s="72"/>
      <c r="Z2822" s="72"/>
      <c r="AA2822" s="72"/>
      <c r="AB2822" s="72"/>
      <c r="AC2822" s="72"/>
      <c r="AD2822" s="72"/>
      <c r="AE2822" s="72"/>
      <c r="AF2822" s="72"/>
      <c r="AG2822" s="72"/>
      <c r="AH2822" s="72"/>
      <c r="AI2822" s="72"/>
      <c r="AJ2822" s="72"/>
      <c r="AK2822" s="72"/>
      <c r="AL2822" s="72"/>
      <c r="AM2822" s="72"/>
      <c r="AN2822" s="72"/>
      <c r="AO2822" s="72"/>
      <c r="AP2822" s="72"/>
      <c r="AQ2822" s="72"/>
      <c r="AR2822" s="72"/>
      <c r="AS2822" s="72"/>
      <c r="AT2822" s="72"/>
      <c r="AU2822" s="72"/>
      <c r="AV2822" s="72"/>
      <c r="AW2822" s="72"/>
      <c r="AX2822" s="72"/>
      <c r="AY2822" s="72"/>
      <c r="AZ2822" s="72"/>
      <c r="BA2822" s="72"/>
      <c r="BB2822" s="72"/>
      <c r="BC2822" s="72"/>
      <c r="BD2822" s="72"/>
      <c r="BE2822" s="72"/>
      <c r="BF2822" s="72"/>
      <c r="BG2822" s="72"/>
      <c r="BH2822" s="72"/>
      <c r="BI2822" s="72"/>
      <c r="BJ2822" s="72"/>
      <c r="BK2822" s="72"/>
      <c r="BL2822" s="72"/>
      <c r="BM2822" s="72"/>
      <c r="BN2822" s="72"/>
      <c r="BO2822" s="72"/>
      <c r="BP2822" s="72"/>
      <c r="BQ2822" s="72"/>
      <c r="BR2822" s="72"/>
      <c r="BS2822" s="72"/>
      <c r="BT2822" s="72"/>
      <c r="BU2822" s="72"/>
      <c r="BV2822" s="72"/>
      <c r="BW2822" s="72"/>
      <c r="BX2822" s="72"/>
      <c r="BY2822" s="72"/>
      <c r="BZ2822" s="72"/>
      <c r="CA2822" s="72"/>
      <c r="CB2822" s="72"/>
      <c r="CC2822" s="72"/>
      <c r="CD2822" s="72"/>
      <c r="CE2822" s="72"/>
      <c r="CF2822" s="72"/>
      <c r="CG2822" s="72"/>
      <c r="CH2822" s="72"/>
      <c r="CI2822" s="72"/>
      <c r="CJ2822" s="72"/>
      <c r="CK2822" s="72"/>
      <c r="CL2822" s="72"/>
    </row>
    <row r="2823" spans="2:90" x14ac:dyDescent="0.4">
      <c r="B2823" s="93" t="s">
        <v>205</v>
      </c>
      <c r="C2823" s="12"/>
      <c r="D2823" s="12" t="s">
        <v>423</v>
      </c>
      <c r="E2823" s="12" t="s">
        <v>906</v>
      </c>
      <c r="F2823" s="12"/>
      <c r="G2823" s="12"/>
      <c r="H2823" s="12"/>
      <c r="S2823" s="72"/>
      <c r="T2823" s="72"/>
      <c r="U2823" s="72"/>
      <c r="V2823" s="72"/>
      <c r="W2823" s="72"/>
      <c r="X2823" s="72"/>
      <c r="Y2823" s="72"/>
      <c r="Z2823" s="72"/>
      <c r="AA2823" s="72"/>
      <c r="AB2823" s="72"/>
      <c r="AC2823" s="72"/>
      <c r="AD2823" s="72"/>
      <c r="AE2823" s="72"/>
      <c r="AF2823" s="72"/>
      <c r="AG2823" s="72"/>
      <c r="AH2823" s="72"/>
      <c r="AI2823" s="72"/>
      <c r="AJ2823" s="72"/>
      <c r="AK2823" s="72"/>
      <c r="AL2823" s="72"/>
      <c r="AM2823" s="72"/>
      <c r="AN2823" s="72"/>
      <c r="AO2823" s="72"/>
      <c r="AP2823" s="72"/>
      <c r="AQ2823" s="72"/>
      <c r="AR2823" s="72"/>
      <c r="AS2823" s="72"/>
      <c r="AT2823" s="72"/>
      <c r="AU2823" s="72"/>
      <c r="AV2823" s="72"/>
      <c r="AW2823" s="72"/>
      <c r="AX2823" s="72"/>
      <c r="AY2823" s="72"/>
      <c r="AZ2823" s="72"/>
      <c r="BA2823" s="72"/>
      <c r="BB2823" s="72"/>
      <c r="BC2823" s="72"/>
      <c r="BD2823" s="72"/>
      <c r="BE2823" s="72"/>
      <c r="BF2823" s="72"/>
      <c r="BG2823" s="72"/>
      <c r="BH2823" s="72"/>
      <c r="BI2823" s="72"/>
      <c r="BJ2823" s="72"/>
      <c r="BK2823" s="72"/>
      <c r="BL2823" s="72"/>
      <c r="BM2823" s="72"/>
      <c r="BN2823" s="72"/>
      <c r="BO2823" s="72"/>
      <c r="BP2823" s="72"/>
      <c r="BQ2823" s="72"/>
      <c r="BR2823" s="72"/>
      <c r="BS2823" s="72"/>
      <c r="BT2823" s="72"/>
      <c r="BU2823" s="72"/>
      <c r="BV2823" s="72"/>
      <c r="BW2823" s="72"/>
      <c r="BX2823" s="72"/>
      <c r="BY2823" s="72"/>
      <c r="BZ2823" s="72"/>
      <c r="CA2823" s="72"/>
      <c r="CB2823" s="72"/>
      <c r="CC2823" s="72"/>
      <c r="CD2823" s="72"/>
      <c r="CE2823" s="72"/>
      <c r="CF2823" s="72"/>
      <c r="CG2823" s="72"/>
      <c r="CH2823" s="72"/>
      <c r="CI2823" s="72"/>
      <c r="CJ2823" s="72"/>
      <c r="CK2823" s="72"/>
      <c r="CL2823" s="72"/>
    </row>
    <row r="2824" spans="2:90" x14ac:dyDescent="0.4">
      <c r="B2824" s="152" t="str">
        <f>"Gross PP&amp;E - "&amp;SUBSTITUTE(B2811,":","")</f>
        <v>Gross PP&amp;E - Fixed secondary PPE</v>
      </c>
      <c r="D2824" t="s">
        <v>423</v>
      </c>
      <c r="E2824" t="s">
        <v>906</v>
      </c>
      <c r="J2824" s="80">
        <f>J2821</f>
        <v>100</v>
      </c>
      <c r="K2824" s="53">
        <f>SUMIF($4:$4,K$2,2824:2824)</f>
        <v>1100.0000000000002</v>
      </c>
      <c r="L2824" s="53">
        <f>SUMIF($4:$4,L$2,2824:2824)</f>
        <v>3099.9999999999995</v>
      </c>
      <c r="M2824" s="53">
        <f>SUMIF($4:$4,M$2,2824:2824)</f>
        <v>7099.9999999999973</v>
      </c>
      <c r="N2824" s="53">
        <f>SUMIF($4:$4,N$2,2824:2824)</f>
        <v>15099.999999999991</v>
      </c>
      <c r="O2824" s="53">
        <f>SUMIF($4:$4,O$2,2824:2824)</f>
        <v>31099.999999999978</v>
      </c>
      <c r="P2824" s="53">
        <f>SUMIF($4:$4,P$2,2824:2824)</f>
        <v>63099.999999999949</v>
      </c>
      <c r="R2824" s="24">
        <f>$J2824</f>
        <v>100</v>
      </c>
      <c r="S2824" s="80">
        <f t="shared" ref="S2824:AX2824" si="3779">-S2816+R2824</f>
        <v>183.33333333333331</v>
      </c>
      <c r="T2824" s="80">
        <f t="shared" si="3779"/>
        <v>266.66666666666663</v>
      </c>
      <c r="U2824" s="80">
        <f t="shared" si="3779"/>
        <v>349.99999999999994</v>
      </c>
      <c r="V2824" s="80">
        <f t="shared" si="3779"/>
        <v>433.33333333333326</v>
      </c>
      <c r="W2824" s="80">
        <f t="shared" si="3779"/>
        <v>516.66666666666663</v>
      </c>
      <c r="X2824" s="80">
        <f t="shared" si="3779"/>
        <v>600</v>
      </c>
      <c r="Y2824" s="80">
        <f t="shared" si="3779"/>
        <v>683.33333333333337</v>
      </c>
      <c r="Z2824" s="80">
        <f t="shared" si="3779"/>
        <v>766.66666666666674</v>
      </c>
      <c r="AA2824" s="80">
        <f t="shared" si="3779"/>
        <v>850.00000000000011</v>
      </c>
      <c r="AB2824" s="80">
        <f t="shared" si="3779"/>
        <v>933.33333333333348</v>
      </c>
      <c r="AC2824" s="80">
        <f t="shared" si="3779"/>
        <v>1016.6666666666669</v>
      </c>
      <c r="AD2824" s="80">
        <f t="shared" si="3779"/>
        <v>1100.0000000000002</v>
      </c>
      <c r="AE2824" s="80">
        <f t="shared" si="3779"/>
        <v>1266.666666666667</v>
      </c>
      <c r="AF2824" s="80">
        <f t="shared" si="3779"/>
        <v>1433.3333333333337</v>
      </c>
      <c r="AG2824" s="80">
        <f t="shared" si="3779"/>
        <v>1600.0000000000005</v>
      </c>
      <c r="AH2824" s="80">
        <f t="shared" si="3779"/>
        <v>1766.6666666666672</v>
      </c>
      <c r="AI2824" s="80">
        <f t="shared" si="3779"/>
        <v>1933.3333333333339</v>
      </c>
      <c r="AJ2824" s="80">
        <f t="shared" si="3779"/>
        <v>2100.0000000000005</v>
      </c>
      <c r="AK2824" s="80">
        <f t="shared" si="3779"/>
        <v>2266.666666666667</v>
      </c>
      <c r="AL2824" s="80">
        <f t="shared" si="3779"/>
        <v>2433.3333333333335</v>
      </c>
      <c r="AM2824" s="80">
        <f t="shared" si="3779"/>
        <v>2600</v>
      </c>
      <c r="AN2824" s="80">
        <f t="shared" si="3779"/>
        <v>2766.6666666666665</v>
      </c>
      <c r="AO2824" s="80">
        <f t="shared" si="3779"/>
        <v>2933.333333333333</v>
      </c>
      <c r="AP2824" s="80">
        <f t="shared" si="3779"/>
        <v>3099.9999999999995</v>
      </c>
      <c r="AQ2824" s="80">
        <f t="shared" si="3779"/>
        <v>3433.333333333333</v>
      </c>
      <c r="AR2824" s="80">
        <f t="shared" si="3779"/>
        <v>3766.6666666666665</v>
      </c>
      <c r="AS2824" s="80">
        <f t="shared" si="3779"/>
        <v>4100</v>
      </c>
      <c r="AT2824" s="80">
        <f t="shared" si="3779"/>
        <v>4433.333333333333</v>
      </c>
      <c r="AU2824" s="80">
        <f t="shared" si="3779"/>
        <v>4766.6666666666661</v>
      </c>
      <c r="AV2824" s="80">
        <f t="shared" si="3779"/>
        <v>5099.9999999999991</v>
      </c>
      <c r="AW2824" s="80">
        <f t="shared" si="3779"/>
        <v>5433.3333333333321</v>
      </c>
      <c r="AX2824" s="80">
        <f t="shared" si="3779"/>
        <v>5766.6666666666652</v>
      </c>
      <c r="AY2824" s="80">
        <f t="shared" ref="AY2824:CD2824" si="3780">-AY2816+AX2824</f>
        <v>6099.9999999999982</v>
      </c>
      <c r="AZ2824" s="80">
        <f t="shared" si="3780"/>
        <v>6433.3333333333312</v>
      </c>
      <c r="BA2824" s="80">
        <f t="shared" si="3780"/>
        <v>6766.6666666666642</v>
      </c>
      <c r="BB2824" s="80">
        <f t="shared" si="3780"/>
        <v>7099.9999999999973</v>
      </c>
      <c r="BC2824" s="80">
        <f t="shared" si="3780"/>
        <v>7766.6666666666642</v>
      </c>
      <c r="BD2824" s="80">
        <f t="shared" si="3780"/>
        <v>8433.3333333333303</v>
      </c>
      <c r="BE2824" s="80">
        <f t="shared" si="3780"/>
        <v>9099.9999999999964</v>
      </c>
      <c r="BF2824" s="80">
        <f t="shared" si="3780"/>
        <v>9766.6666666666624</v>
      </c>
      <c r="BG2824" s="80">
        <f t="shared" si="3780"/>
        <v>10433.333333333328</v>
      </c>
      <c r="BH2824" s="80">
        <f t="shared" si="3780"/>
        <v>11099.999999999995</v>
      </c>
      <c r="BI2824" s="80">
        <f t="shared" si="3780"/>
        <v>11766.666666666661</v>
      </c>
      <c r="BJ2824" s="80">
        <f t="shared" si="3780"/>
        <v>12433.333333333327</v>
      </c>
      <c r="BK2824" s="80">
        <f t="shared" si="3780"/>
        <v>13099.999999999993</v>
      </c>
      <c r="BL2824" s="80">
        <f t="shared" si="3780"/>
        <v>13766.666666666659</v>
      </c>
      <c r="BM2824" s="80">
        <f t="shared" si="3780"/>
        <v>14433.333333333325</v>
      </c>
      <c r="BN2824" s="80">
        <f t="shared" si="3780"/>
        <v>15099.999999999991</v>
      </c>
      <c r="BO2824" s="80">
        <f t="shared" si="3780"/>
        <v>16433.333333333325</v>
      </c>
      <c r="BP2824" s="80">
        <f t="shared" si="3780"/>
        <v>17766.666666666657</v>
      </c>
      <c r="BQ2824" s="80">
        <f t="shared" si="3780"/>
        <v>19099.999999999989</v>
      </c>
      <c r="BR2824" s="80">
        <f t="shared" si="3780"/>
        <v>20433.333333333321</v>
      </c>
      <c r="BS2824" s="80">
        <f t="shared" si="3780"/>
        <v>21766.666666666653</v>
      </c>
      <c r="BT2824" s="80">
        <f t="shared" si="3780"/>
        <v>23099.999999999985</v>
      </c>
      <c r="BU2824" s="80">
        <f t="shared" si="3780"/>
        <v>24433.333333333318</v>
      </c>
      <c r="BV2824" s="80">
        <f t="shared" si="3780"/>
        <v>25766.66666666665</v>
      </c>
      <c r="BW2824" s="80">
        <f t="shared" si="3780"/>
        <v>27099.999999999982</v>
      </c>
      <c r="BX2824" s="80">
        <f t="shared" si="3780"/>
        <v>28433.333333333314</v>
      </c>
      <c r="BY2824" s="80">
        <f t="shared" si="3780"/>
        <v>29766.666666666646</v>
      </c>
      <c r="BZ2824" s="80">
        <f t="shared" si="3780"/>
        <v>31099.999999999978</v>
      </c>
      <c r="CA2824" s="80">
        <f t="shared" si="3780"/>
        <v>33766.666666666642</v>
      </c>
      <c r="CB2824" s="80">
        <f t="shared" si="3780"/>
        <v>36433.333333333307</v>
      </c>
      <c r="CC2824" s="80">
        <f t="shared" si="3780"/>
        <v>39099.999999999971</v>
      </c>
      <c r="CD2824" s="80">
        <f t="shared" si="3780"/>
        <v>41766.666666666635</v>
      </c>
      <c r="CE2824" s="80">
        <f t="shared" ref="CE2824:CL2824" si="3781">-CE2816+CD2824</f>
        <v>44433.333333333299</v>
      </c>
      <c r="CF2824" s="80">
        <f>-CF2816+CE2824</f>
        <v>47099.999999999964</v>
      </c>
      <c r="CG2824" s="80">
        <f t="shared" si="3781"/>
        <v>49766.666666666628</v>
      </c>
      <c r="CH2824" s="80">
        <f t="shared" si="3781"/>
        <v>52433.333333333292</v>
      </c>
      <c r="CI2824" s="80">
        <f t="shared" si="3781"/>
        <v>55099.999999999956</v>
      </c>
      <c r="CJ2824" s="80">
        <f t="shared" si="3781"/>
        <v>57766.666666666621</v>
      </c>
      <c r="CK2824" s="80">
        <f t="shared" si="3781"/>
        <v>60433.333333333285</v>
      </c>
      <c r="CL2824" s="80">
        <f t="shared" si="3781"/>
        <v>63099.999999999949</v>
      </c>
    </row>
    <row r="2825" spans="2:90" x14ac:dyDescent="0.4">
      <c r="B2825" s="152" t="str">
        <f>"Accumulated depreciation - "&amp;SUBSTITUTE(B2811,":","")</f>
        <v>Accumulated depreciation - Fixed secondary PPE</v>
      </c>
      <c r="D2825" t="s">
        <v>423</v>
      </c>
      <c r="E2825" t="s">
        <v>906</v>
      </c>
      <c r="J2825" s="81">
        <f>-H2814/H2813*J2824</f>
        <v>-60</v>
      </c>
      <c r="K2825" s="43" t="e">
        <f ca="1">SUMIF($4:$4,K$2,2825:2825)</f>
        <v>#REF!</v>
      </c>
      <c r="L2825" s="43" t="e">
        <f ca="1">SUMIF($4:$4,L$2,2825:2825)</f>
        <v>#REF!</v>
      </c>
      <c r="M2825" s="43" t="e">
        <f ca="1">SUMIF($4:$4,M$2,2825:2825)</f>
        <v>#REF!</v>
      </c>
      <c r="N2825" s="43" t="e">
        <f ca="1">SUMIF($4:$4,N$2,2825:2825)</f>
        <v>#REF!</v>
      </c>
      <c r="O2825" s="43" t="e">
        <f ca="1">SUMIF($4:$4,O$2,2825:2825)</f>
        <v>#REF!</v>
      </c>
      <c r="P2825" s="43" t="e">
        <f ca="1">SUMIF($4:$4,P$2,2825:2825)</f>
        <v>#REF!</v>
      </c>
      <c r="R2825" s="37">
        <f>$J2825</f>
        <v>-60</v>
      </c>
      <c r="S2825" s="81" t="e">
        <f t="shared" ref="S2825:AX2825" ca="1" si="3782">R2825+S2819</f>
        <v>#REF!</v>
      </c>
      <c r="T2825" s="81" t="e">
        <f t="shared" ca="1" si="3782"/>
        <v>#REF!</v>
      </c>
      <c r="U2825" s="81" t="e">
        <f t="shared" ca="1" si="3782"/>
        <v>#REF!</v>
      </c>
      <c r="V2825" s="81" t="e">
        <f t="shared" ca="1" si="3782"/>
        <v>#REF!</v>
      </c>
      <c r="W2825" s="81" t="e">
        <f t="shared" ca="1" si="3782"/>
        <v>#REF!</v>
      </c>
      <c r="X2825" s="81" t="e">
        <f t="shared" ca="1" si="3782"/>
        <v>#REF!</v>
      </c>
      <c r="Y2825" s="81" t="e">
        <f t="shared" ca="1" si="3782"/>
        <v>#REF!</v>
      </c>
      <c r="Z2825" s="81" t="e">
        <f t="shared" ca="1" si="3782"/>
        <v>#REF!</v>
      </c>
      <c r="AA2825" s="81" t="e">
        <f t="shared" ca="1" si="3782"/>
        <v>#REF!</v>
      </c>
      <c r="AB2825" s="81" t="e">
        <f t="shared" ca="1" si="3782"/>
        <v>#REF!</v>
      </c>
      <c r="AC2825" s="81" t="e">
        <f t="shared" ca="1" si="3782"/>
        <v>#REF!</v>
      </c>
      <c r="AD2825" s="81" t="e">
        <f t="shared" ca="1" si="3782"/>
        <v>#REF!</v>
      </c>
      <c r="AE2825" s="81" t="e">
        <f t="shared" ca="1" si="3782"/>
        <v>#REF!</v>
      </c>
      <c r="AF2825" s="81" t="e">
        <f t="shared" ca="1" si="3782"/>
        <v>#REF!</v>
      </c>
      <c r="AG2825" s="81" t="e">
        <f t="shared" ca="1" si="3782"/>
        <v>#REF!</v>
      </c>
      <c r="AH2825" s="81" t="e">
        <f t="shared" ca="1" si="3782"/>
        <v>#REF!</v>
      </c>
      <c r="AI2825" s="81" t="e">
        <f t="shared" ca="1" si="3782"/>
        <v>#REF!</v>
      </c>
      <c r="AJ2825" s="81" t="e">
        <f t="shared" ca="1" si="3782"/>
        <v>#REF!</v>
      </c>
      <c r="AK2825" s="81" t="e">
        <f t="shared" ca="1" si="3782"/>
        <v>#REF!</v>
      </c>
      <c r="AL2825" s="81" t="e">
        <f t="shared" ca="1" si="3782"/>
        <v>#REF!</v>
      </c>
      <c r="AM2825" s="81" t="e">
        <f t="shared" ca="1" si="3782"/>
        <v>#REF!</v>
      </c>
      <c r="AN2825" s="81" t="e">
        <f t="shared" ca="1" si="3782"/>
        <v>#REF!</v>
      </c>
      <c r="AO2825" s="81" t="e">
        <f t="shared" ca="1" si="3782"/>
        <v>#REF!</v>
      </c>
      <c r="AP2825" s="81" t="e">
        <f t="shared" ca="1" si="3782"/>
        <v>#REF!</v>
      </c>
      <c r="AQ2825" s="81" t="e">
        <f t="shared" ca="1" si="3782"/>
        <v>#REF!</v>
      </c>
      <c r="AR2825" s="81" t="e">
        <f t="shared" ca="1" si="3782"/>
        <v>#REF!</v>
      </c>
      <c r="AS2825" s="81" t="e">
        <f t="shared" ca="1" si="3782"/>
        <v>#REF!</v>
      </c>
      <c r="AT2825" s="81" t="e">
        <f t="shared" ca="1" si="3782"/>
        <v>#REF!</v>
      </c>
      <c r="AU2825" s="81" t="e">
        <f t="shared" ca="1" si="3782"/>
        <v>#REF!</v>
      </c>
      <c r="AV2825" s="81" t="e">
        <f t="shared" ca="1" si="3782"/>
        <v>#REF!</v>
      </c>
      <c r="AW2825" s="81" t="e">
        <f t="shared" ca="1" si="3782"/>
        <v>#REF!</v>
      </c>
      <c r="AX2825" s="81" t="e">
        <f t="shared" ca="1" si="3782"/>
        <v>#REF!</v>
      </c>
      <c r="AY2825" s="81" t="e">
        <f t="shared" ref="AY2825:CD2825" ca="1" si="3783">AX2825+AY2819</f>
        <v>#REF!</v>
      </c>
      <c r="AZ2825" s="81" t="e">
        <f t="shared" ca="1" si="3783"/>
        <v>#REF!</v>
      </c>
      <c r="BA2825" s="81" t="e">
        <f t="shared" ca="1" si="3783"/>
        <v>#REF!</v>
      </c>
      <c r="BB2825" s="81" t="e">
        <f t="shared" ca="1" si="3783"/>
        <v>#REF!</v>
      </c>
      <c r="BC2825" s="81" t="e">
        <f t="shared" ca="1" si="3783"/>
        <v>#REF!</v>
      </c>
      <c r="BD2825" s="81" t="e">
        <f t="shared" ca="1" si="3783"/>
        <v>#REF!</v>
      </c>
      <c r="BE2825" s="81" t="e">
        <f t="shared" ca="1" si="3783"/>
        <v>#REF!</v>
      </c>
      <c r="BF2825" s="81" t="e">
        <f t="shared" ca="1" si="3783"/>
        <v>#REF!</v>
      </c>
      <c r="BG2825" s="81" t="e">
        <f t="shared" ca="1" si="3783"/>
        <v>#REF!</v>
      </c>
      <c r="BH2825" s="81" t="e">
        <f t="shared" ca="1" si="3783"/>
        <v>#REF!</v>
      </c>
      <c r="BI2825" s="81" t="e">
        <f t="shared" ca="1" si="3783"/>
        <v>#REF!</v>
      </c>
      <c r="BJ2825" s="81" t="e">
        <f t="shared" ca="1" si="3783"/>
        <v>#REF!</v>
      </c>
      <c r="BK2825" s="81" t="e">
        <f t="shared" ca="1" si="3783"/>
        <v>#REF!</v>
      </c>
      <c r="BL2825" s="81" t="e">
        <f t="shared" ca="1" si="3783"/>
        <v>#REF!</v>
      </c>
      <c r="BM2825" s="81" t="e">
        <f t="shared" ca="1" si="3783"/>
        <v>#REF!</v>
      </c>
      <c r="BN2825" s="81" t="e">
        <f t="shared" ca="1" si="3783"/>
        <v>#REF!</v>
      </c>
      <c r="BO2825" s="81" t="e">
        <f t="shared" ca="1" si="3783"/>
        <v>#REF!</v>
      </c>
      <c r="BP2825" s="81" t="e">
        <f t="shared" ca="1" si="3783"/>
        <v>#REF!</v>
      </c>
      <c r="BQ2825" s="81" t="e">
        <f t="shared" ca="1" si="3783"/>
        <v>#REF!</v>
      </c>
      <c r="BR2825" s="81" t="e">
        <f t="shared" ca="1" si="3783"/>
        <v>#REF!</v>
      </c>
      <c r="BS2825" s="81" t="e">
        <f t="shared" ca="1" si="3783"/>
        <v>#REF!</v>
      </c>
      <c r="BT2825" s="81" t="e">
        <f t="shared" ca="1" si="3783"/>
        <v>#REF!</v>
      </c>
      <c r="BU2825" s="81" t="e">
        <f t="shared" ca="1" si="3783"/>
        <v>#REF!</v>
      </c>
      <c r="BV2825" s="81" t="e">
        <f t="shared" ca="1" si="3783"/>
        <v>#REF!</v>
      </c>
      <c r="BW2825" s="81" t="e">
        <f t="shared" ca="1" si="3783"/>
        <v>#REF!</v>
      </c>
      <c r="BX2825" s="81" t="e">
        <f t="shared" ca="1" si="3783"/>
        <v>#REF!</v>
      </c>
      <c r="BY2825" s="81" t="e">
        <f t="shared" ca="1" si="3783"/>
        <v>#REF!</v>
      </c>
      <c r="BZ2825" s="81" t="e">
        <f t="shared" ca="1" si="3783"/>
        <v>#REF!</v>
      </c>
      <c r="CA2825" s="81" t="e">
        <f t="shared" ca="1" si="3783"/>
        <v>#REF!</v>
      </c>
      <c r="CB2825" s="81" t="e">
        <f t="shared" ca="1" si="3783"/>
        <v>#REF!</v>
      </c>
      <c r="CC2825" s="81" t="e">
        <f t="shared" ca="1" si="3783"/>
        <v>#REF!</v>
      </c>
      <c r="CD2825" s="81" t="e">
        <f t="shared" ca="1" si="3783"/>
        <v>#REF!</v>
      </c>
      <c r="CE2825" s="81" t="e">
        <f t="shared" ref="CE2825:CL2825" ca="1" si="3784">CD2825+CE2819</f>
        <v>#REF!</v>
      </c>
      <c r="CF2825" s="81" t="e">
        <f ca="1">CE2825+CF2819</f>
        <v>#REF!</v>
      </c>
      <c r="CG2825" s="81" t="e">
        <f t="shared" ca="1" si="3784"/>
        <v>#REF!</v>
      </c>
      <c r="CH2825" s="81" t="e">
        <f t="shared" ca="1" si="3784"/>
        <v>#REF!</v>
      </c>
      <c r="CI2825" s="81" t="e">
        <f t="shared" ca="1" si="3784"/>
        <v>#REF!</v>
      </c>
      <c r="CJ2825" s="81" t="e">
        <f t="shared" ca="1" si="3784"/>
        <v>#REF!</v>
      </c>
      <c r="CK2825" s="81" t="e">
        <f t="shared" ca="1" si="3784"/>
        <v>#REF!</v>
      </c>
      <c r="CL2825" s="81" t="e">
        <f t="shared" ca="1" si="3784"/>
        <v>#REF!</v>
      </c>
    </row>
    <row r="2826" spans="2:90" x14ac:dyDescent="0.4">
      <c r="B2826" s="121" t="str">
        <f>"Net PP&amp;E - "&amp;SUBSTITUTE(B2811,":","")</f>
        <v>Net PP&amp;E - Fixed secondary PPE</v>
      </c>
      <c r="C2826" s="27" t="s">
        <v>240</v>
      </c>
      <c r="D2826" s="27" t="s">
        <v>423</v>
      </c>
      <c r="E2826" s="27" t="s">
        <v>906</v>
      </c>
      <c r="F2826" s="27"/>
      <c r="G2826" s="27"/>
      <c r="H2826" s="27"/>
      <c r="J2826" s="77">
        <f>SUM(J2824:J2825)</f>
        <v>40</v>
      </c>
      <c r="K2826" s="28" t="e">
        <f ca="1">SUMIF($4:$4,K$2,2826:2826)</f>
        <v>#REF!</v>
      </c>
      <c r="L2826" s="28" t="e">
        <f ca="1">SUMIF($4:$4,L$2,2826:2826)</f>
        <v>#REF!</v>
      </c>
      <c r="M2826" s="28" t="e">
        <f ca="1">SUMIF($4:$4,M$2,2826:2826)</f>
        <v>#REF!</v>
      </c>
      <c r="N2826" s="28" t="e">
        <f ca="1">SUMIF($4:$4,N$2,2826:2826)</f>
        <v>#REF!</v>
      </c>
      <c r="O2826" s="28" t="e">
        <f ca="1">SUMIF($4:$4,O$2,2826:2826)</f>
        <v>#REF!</v>
      </c>
      <c r="P2826" s="28" t="e">
        <f ca="1">SUMIF($4:$4,P$2,2826:2826)</f>
        <v>#REF!</v>
      </c>
      <c r="R2826" s="33">
        <f>$J2826</f>
        <v>40</v>
      </c>
      <c r="S2826" s="77" t="e">
        <f t="shared" ref="S2826" ca="1" si="3785">SUM(S2824:S2825)</f>
        <v>#REF!</v>
      </c>
      <c r="T2826" s="77" t="e">
        <f t="shared" ref="T2826:AX2826" ca="1" si="3786">SUM(T2824:T2825)</f>
        <v>#REF!</v>
      </c>
      <c r="U2826" s="77" t="e">
        <f t="shared" ca="1" si="3786"/>
        <v>#REF!</v>
      </c>
      <c r="V2826" s="77" t="e">
        <f t="shared" ca="1" si="3786"/>
        <v>#REF!</v>
      </c>
      <c r="W2826" s="77" t="e">
        <f t="shared" ca="1" si="3786"/>
        <v>#REF!</v>
      </c>
      <c r="X2826" s="77" t="e">
        <f t="shared" ca="1" si="3786"/>
        <v>#REF!</v>
      </c>
      <c r="Y2826" s="77" t="e">
        <f t="shared" ca="1" si="3786"/>
        <v>#REF!</v>
      </c>
      <c r="Z2826" s="77" t="e">
        <f t="shared" ca="1" si="3786"/>
        <v>#REF!</v>
      </c>
      <c r="AA2826" s="77" t="e">
        <f t="shared" ca="1" si="3786"/>
        <v>#REF!</v>
      </c>
      <c r="AB2826" s="77" t="e">
        <f t="shared" ca="1" si="3786"/>
        <v>#REF!</v>
      </c>
      <c r="AC2826" s="77" t="e">
        <f t="shared" ca="1" si="3786"/>
        <v>#REF!</v>
      </c>
      <c r="AD2826" s="77" t="e">
        <f t="shared" ca="1" si="3786"/>
        <v>#REF!</v>
      </c>
      <c r="AE2826" s="77" t="e">
        <f t="shared" ca="1" si="3786"/>
        <v>#REF!</v>
      </c>
      <c r="AF2826" s="77" t="e">
        <f t="shared" ca="1" si="3786"/>
        <v>#REF!</v>
      </c>
      <c r="AG2826" s="77" t="e">
        <f t="shared" ca="1" si="3786"/>
        <v>#REF!</v>
      </c>
      <c r="AH2826" s="77" t="e">
        <f t="shared" ca="1" si="3786"/>
        <v>#REF!</v>
      </c>
      <c r="AI2826" s="77" t="e">
        <f t="shared" ca="1" si="3786"/>
        <v>#REF!</v>
      </c>
      <c r="AJ2826" s="77" t="e">
        <f t="shared" ca="1" si="3786"/>
        <v>#REF!</v>
      </c>
      <c r="AK2826" s="77" t="e">
        <f t="shared" ca="1" si="3786"/>
        <v>#REF!</v>
      </c>
      <c r="AL2826" s="77" t="e">
        <f t="shared" ca="1" si="3786"/>
        <v>#REF!</v>
      </c>
      <c r="AM2826" s="77" t="e">
        <f t="shared" ca="1" si="3786"/>
        <v>#REF!</v>
      </c>
      <c r="AN2826" s="77" t="e">
        <f t="shared" ca="1" si="3786"/>
        <v>#REF!</v>
      </c>
      <c r="AO2826" s="77" t="e">
        <f t="shared" ca="1" si="3786"/>
        <v>#REF!</v>
      </c>
      <c r="AP2826" s="77" t="e">
        <f t="shared" ca="1" si="3786"/>
        <v>#REF!</v>
      </c>
      <c r="AQ2826" s="77" t="e">
        <f t="shared" ca="1" si="3786"/>
        <v>#REF!</v>
      </c>
      <c r="AR2826" s="77" t="e">
        <f t="shared" ca="1" si="3786"/>
        <v>#REF!</v>
      </c>
      <c r="AS2826" s="77" t="e">
        <f t="shared" ca="1" si="3786"/>
        <v>#REF!</v>
      </c>
      <c r="AT2826" s="77" t="e">
        <f t="shared" ca="1" si="3786"/>
        <v>#REF!</v>
      </c>
      <c r="AU2826" s="77" t="e">
        <f t="shared" ca="1" si="3786"/>
        <v>#REF!</v>
      </c>
      <c r="AV2826" s="77" t="e">
        <f t="shared" ca="1" si="3786"/>
        <v>#REF!</v>
      </c>
      <c r="AW2826" s="77" t="e">
        <f t="shared" ca="1" si="3786"/>
        <v>#REF!</v>
      </c>
      <c r="AX2826" s="77" t="e">
        <f t="shared" ca="1" si="3786"/>
        <v>#REF!</v>
      </c>
      <c r="AY2826" s="77" t="e">
        <f t="shared" ref="AY2826:CD2826" ca="1" si="3787">SUM(AY2824:AY2825)</f>
        <v>#REF!</v>
      </c>
      <c r="AZ2826" s="77" t="e">
        <f t="shared" ca="1" si="3787"/>
        <v>#REF!</v>
      </c>
      <c r="BA2826" s="77" t="e">
        <f t="shared" ca="1" si="3787"/>
        <v>#REF!</v>
      </c>
      <c r="BB2826" s="77" t="e">
        <f t="shared" ca="1" si="3787"/>
        <v>#REF!</v>
      </c>
      <c r="BC2826" s="77" t="e">
        <f t="shared" ca="1" si="3787"/>
        <v>#REF!</v>
      </c>
      <c r="BD2826" s="77" t="e">
        <f t="shared" ca="1" si="3787"/>
        <v>#REF!</v>
      </c>
      <c r="BE2826" s="77" t="e">
        <f t="shared" ca="1" si="3787"/>
        <v>#REF!</v>
      </c>
      <c r="BF2826" s="77" t="e">
        <f t="shared" ca="1" si="3787"/>
        <v>#REF!</v>
      </c>
      <c r="BG2826" s="77" t="e">
        <f t="shared" ca="1" si="3787"/>
        <v>#REF!</v>
      </c>
      <c r="BH2826" s="77" t="e">
        <f t="shared" ca="1" si="3787"/>
        <v>#REF!</v>
      </c>
      <c r="BI2826" s="77" t="e">
        <f t="shared" ca="1" si="3787"/>
        <v>#REF!</v>
      </c>
      <c r="BJ2826" s="77" t="e">
        <f t="shared" ca="1" si="3787"/>
        <v>#REF!</v>
      </c>
      <c r="BK2826" s="77" t="e">
        <f t="shared" ca="1" si="3787"/>
        <v>#REF!</v>
      </c>
      <c r="BL2826" s="77" t="e">
        <f t="shared" ca="1" si="3787"/>
        <v>#REF!</v>
      </c>
      <c r="BM2826" s="77" t="e">
        <f t="shared" ca="1" si="3787"/>
        <v>#REF!</v>
      </c>
      <c r="BN2826" s="77" t="e">
        <f t="shared" ca="1" si="3787"/>
        <v>#REF!</v>
      </c>
      <c r="BO2826" s="77" t="e">
        <f t="shared" ca="1" si="3787"/>
        <v>#REF!</v>
      </c>
      <c r="BP2826" s="77" t="e">
        <f t="shared" ca="1" si="3787"/>
        <v>#REF!</v>
      </c>
      <c r="BQ2826" s="77" t="e">
        <f t="shared" ca="1" si="3787"/>
        <v>#REF!</v>
      </c>
      <c r="BR2826" s="77" t="e">
        <f t="shared" ca="1" si="3787"/>
        <v>#REF!</v>
      </c>
      <c r="BS2826" s="77" t="e">
        <f t="shared" ca="1" si="3787"/>
        <v>#REF!</v>
      </c>
      <c r="BT2826" s="77" t="e">
        <f t="shared" ca="1" si="3787"/>
        <v>#REF!</v>
      </c>
      <c r="BU2826" s="77" t="e">
        <f t="shared" ca="1" si="3787"/>
        <v>#REF!</v>
      </c>
      <c r="BV2826" s="77" t="e">
        <f t="shared" ca="1" si="3787"/>
        <v>#REF!</v>
      </c>
      <c r="BW2826" s="77" t="e">
        <f t="shared" ca="1" si="3787"/>
        <v>#REF!</v>
      </c>
      <c r="BX2826" s="77" t="e">
        <f t="shared" ca="1" si="3787"/>
        <v>#REF!</v>
      </c>
      <c r="BY2826" s="77" t="e">
        <f t="shared" ca="1" si="3787"/>
        <v>#REF!</v>
      </c>
      <c r="BZ2826" s="77" t="e">
        <f t="shared" ca="1" si="3787"/>
        <v>#REF!</v>
      </c>
      <c r="CA2826" s="77" t="e">
        <f t="shared" ca="1" si="3787"/>
        <v>#REF!</v>
      </c>
      <c r="CB2826" s="77" t="e">
        <f t="shared" ca="1" si="3787"/>
        <v>#REF!</v>
      </c>
      <c r="CC2826" s="77" t="e">
        <f t="shared" ca="1" si="3787"/>
        <v>#REF!</v>
      </c>
      <c r="CD2826" s="77" t="e">
        <f t="shared" ca="1" si="3787"/>
        <v>#REF!</v>
      </c>
      <c r="CE2826" s="77" t="e">
        <f t="shared" ref="CE2826:CK2826" ca="1" si="3788">SUM(CE2824:CE2825)</f>
        <v>#REF!</v>
      </c>
      <c r="CF2826" s="77" t="e">
        <f t="shared" ca="1" si="3788"/>
        <v>#REF!</v>
      </c>
      <c r="CG2826" s="77" t="e">
        <f t="shared" ca="1" si="3788"/>
        <v>#REF!</v>
      </c>
      <c r="CH2826" s="77" t="e">
        <f t="shared" ca="1" si="3788"/>
        <v>#REF!</v>
      </c>
      <c r="CI2826" s="77" t="e">
        <f t="shared" ca="1" si="3788"/>
        <v>#REF!</v>
      </c>
      <c r="CJ2826" s="77" t="e">
        <f t="shared" ca="1" si="3788"/>
        <v>#REF!</v>
      </c>
      <c r="CK2826" s="77" t="e">
        <f t="shared" ca="1" si="3788"/>
        <v>#REF!</v>
      </c>
      <c r="CL2826" s="77" t="e">
        <f t="shared" ref="CL2826" ca="1" si="3789">SUM(CL2824:CL2825)</f>
        <v>#REF!</v>
      </c>
    </row>
    <row r="2827" spans="2:90" x14ac:dyDescent="0.4">
      <c r="B2827" s="121"/>
      <c r="C2827" s="27"/>
      <c r="D2827" s="27" t="s">
        <v>423</v>
      </c>
      <c r="E2827" s="27" t="s">
        <v>906</v>
      </c>
      <c r="F2827" s="27"/>
      <c r="G2827" s="27"/>
      <c r="H2827" s="27"/>
      <c r="J2827" s="77"/>
      <c r="K2827" s="28"/>
      <c r="L2827" s="28"/>
      <c r="M2827" s="28"/>
      <c r="N2827" s="28"/>
      <c r="O2827" s="28"/>
      <c r="P2827" s="28"/>
      <c r="R2827" s="33"/>
      <c r="S2827" s="77"/>
      <c r="T2827" s="77"/>
      <c r="U2827" s="77"/>
      <c r="V2827" s="77"/>
      <c r="W2827" s="77"/>
      <c r="X2827" s="77"/>
      <c r="Y2827" s="77"/>
      <c r="Z2827" s="77"/>
      <c r="AA2827" s="77"/>
      <c r="AB2827" s="77"/>
      <c r="AC2827" s="77"/>
      <c r="AD2827" s="77"/>
      <c r="AE2827" s="77"/>
      <c r="AF2827" s="77"/>
      <c r="AG2827" s="77"/>
      <c r="AH2827" s="77"/>
      <c r="AI2827" s="77"/>
      <c r="AJ2827" s="77"/>
      <c r="AK2827" s="77"/>
      <c r="AL2827" s="77"/>
      <c r="AM2827" s="77"/>
      <c r="AN2827" s="77"/>
      <c r="AO2827" s="77"/>
      <c r="AP2827" s="77"/>
      <c r="AQ2827" s="77"/>
      <c r="AR2827" s="77"/>
      <c r="AS2827" s="77"/>
      <c r="AT2827" s="77"/>
      <c r="AU2827" s="77"/>
      <c r="AV2827" s="77"/>
      <c r="AW2827" s="77"/>
      <c r="AX2827" s="77"/>
      <c r="AY2827" s="77"/>
      <c r="AZ2827" s="77"/>
      <c r="BA2827" s="77"/>
      <c r="BB2827" s="77"/>
      <c r="BC2827" s="77"/>
      <c r="BD2827" s="77"/>
      <c r="BE2827" s="77"/>
      <c r="BF2827" s="77"/>
      <c r="BG2827" s="77"/>
      <c r="BH2827" s="77"/>
      <c r="BI2827" s="77"/>
      <c r="BJ2827" s="77"/>
      <c r="BK2827" s="77"/>
      <c r="BL2827" s="77"/>
      <c r="BM2827" s="77"/>
      <c r="BN2827" s="77"/>
      <c r="BO2827" s="77"/>
      <c r="BP2827" s="77"/>
      <c r="BQ2827" s="77"/>
      <c r="BR2827" s="77"/>
      <c r="BS2827" s="77"/>
      <c r="BT2827" s="77"/>
      <c r="BU2827" s="77"/>
      <c r="BV2827" s="77"/>
      <c r="BW2827" s="77"/>
      <c r="BX2827" s="77"/>
      <c r="BY2827" s="77"/>
      <c r="BZ2827" s="77"/>
      <c r="CA2827" s="77"/>
      <c r="CB2827" s="77"/>
      <c r="CC2827" s="77"/>
      <c r="CD2827" s="77"/>
      <c r="CE2827" s="77"/>
      <c r="CF2827" s="77"/>
      <c r="CG2827" s="77"/>
      <c r="CH2827" s="77"/>
      <c r="CI2827" s="77"/>
      <c r="CJ2827" s="77"/>
      <c r="CK2827" s="77"/>
      <c r="CL2827" s="77"/>
    </row>
    <row r="2828" spans="2:90" x14ac:dyDescent="0.4">
      <c r="B2828" s="130" t="str">
        <f>B2803</f>
        <v>(Primary label)</v>
      </c>
      <c r="C2828" s="27"/>
      <c r="D2828" s="27" t="s">
        <v>423</v>
      </c>
      <c r="E2828" s="27" t="s">
        <v>906</v>
      </c>
      <c r="F2828" s="27"/>
      <c r="G2828" s="27" t="s">
        <v>330</v>
      </c>
      <c r="H2828" s="27"/>
      <c r="I2828" s="78"/>
      <c r="J2828" s="78"/>
      <c r="K2828" s="33"/>
      <c r="L2828" s="33"/>
      <c r="M2828" s="33"/>
      <c r="N2828" s="33"/>
      <c r="O2828" s="33"/>
      <c r="P2828" s="33"/>
      <c r="R2828" s="33"/>
      <c r="S2828" s="77"/>
      <c r="T2828" s="77"/>
      <c r="U2828" s="77"/>
      <c r="V2828" s="77"/>
      <c r="W2828" s="77"/>
      <c r="X2828" s="77"/>
      <c r="Y2828" s="77"/>
      <c r="Z2828" s="77"/>
      <c r="AA2828" s="77"/>
      <c r="AB2828" s="77"/>
      <c r="AC2828" s="77"/>
      <c r="AD2828" s="77"/>
      <c r="AE2828" s="77"/>
      <c r="AF2828" s="77"/>
      <c r="AG2828" s="77"/>
      <c r="AH2828" s="77"/>
      <c r="AI2828" s="77"/>
      <c r="AJ2828" s="77"/>
      <c r="AK2828" s="77"/>
      <c r="AL2828" s="77"/>
      <c r="AM2828" s="77"/>
      <c r="AN2828" s="77"/>
      <c r="AO2828" s="77"/>
      <c r="AP2828" s="77"/>
      <c r="AQ2828" s="77"/>
      <c r="AR2828" s="77"/>
      <c r="AS2828" s="77"/>
      <c r="AT2828" s="77"/>
      <c r="AU2828" s="77"/>
      <c r="AV2828" s="77"/>
      <c r="AW2828" s="77"/>
      <c r="AX2828" s="77"/>
      <c r="AY2828" s="77"/>
      <c r="AZ2828" s="77"/>
      <c r="BA2828" s="77"/>
      <c r="BB2828" s="77"/>
      <c r="BC2828" s="77"/>
      <c r="BD2828" s="77"/>
      <c r="BE2828" s="77"/>
      <c r="BF2828" s="77"/>
      <c r="BG2828" s="77"/>
      <c r="BH2828" s="77"/>
      <c r="BI2828" s="77"/>
      <c r="BJ2828" s="77"/>
      <c r="BK2828" s="77"/>
      <c r="BL2828" s="77"/>
      <c r="BM2828" s="77"/>
      <c r="BN2828" s="77"/>
      <c r="BO2828" s="77"/>
      <c r="BP2828" s="77"/>
      <c r="BQ2828" s="77"/>
      <c r="BR2828" s="77"/>
      <c r="BS2828" s="77"/>
      <c r="BT2828" s="77"/>
      <c r="BU2828" s="77"/>
      <c r="BV2828" s="77"/>
      <c r="BW2828" s="77"/>
      <c r="BX2828" s="77"/>
      <c r="BY2828" s="77"/>
      <c r="BZ2828" s="77"/>
      <c r="CA2828" s="77"/>
      <c r="CB2828" s="77"/>
      <c r="CC2828" s="77"/>
      <c r="CD2828" s="77"/>
      <c r="CE2828" s="77"/>
      <c r="CF2828" s="77"/>
      <c r="CG2828" s="77"/>
      <c r="CH2828" s="77"/>
      <c r="CI2828" s="77"/>
      <c r="CJ2828" s="77"/>
      <c r="CK2828" s="77"/>
      <c r="CL2828" s="77"/>
    </row>
    <row r="2829" spans="2:90" x14ac:dyDescent="0.4">
      <c r="B2829" s="130" t="str">
        <f>B2804</f>
        <v>primary unit</v>
      </c>
      <c r="C2829" s="27"/>
      <c r="D2829" s="27" t="s">
        <v>423</v>
      </c>
      <c r="E2829" s="27" t="s">
        <v>906</v>
      </c>
      <c r="F2829" s="27"/>
      <c r="G2829" s="27" t="s">
        <v>330</v>
      </c>
      <c r="H2829" s="27"/>
      <c r="I2829" s="78"/>
      <c r="J2829" s="78"/>
      <c r="K2829" s="33"/>
      <c r="L2829" s="33"/>
      <c r="M2829" s="33"/>
      <c r="N2829" s="33"/>
      <c r="O2829" s="33"/>
      <c r="P2829" s="33"/>
      <c r="R2829" s="33"/>
      <c r="S2829" s="77"/>
      <c r="T2829" s="77"/>
      <c r="U2829" s="77"/>
      <c r="V2829" s="77"/>
      <c r="W2829" s="77"/>
      <c r="X2829" s="77"/>
      <c r="Y2829" s="77"/>
      <c r="Z2829" s="77"/>
      <c r="AA2829" s="77"/>
      <c r="AB2829" s="77"/>
      <c r="AC2829" s="77"/>
      <c r="AD2829" s="77"/>
      <c r="AE2829" s="77"/>
      <c r="AF2829" s="77"/>
      <c r="AG2829" s="77"/>
      <c r="AH2829" s="77"/>
      <c r="AI2829" s="77"/>
      <c r="AJ2829" s="77"/>
      <c r="AK2829" s="77"/>
      <c r="AL2829" s="77"/>
      <c r="AM2829" s="77"/>
      <c r="AN2829" s="77"/>
      <c r="AO2829" s="77"/>
      <c r="AP2829" s="77"/>
      <c r="AQ2829" s="77"/>
      <c r="AR2829" s="77"/>
      <c r="AS2829" s="77"/>
      <c r="AT2829" s="77"/>
      <c r="AU2829" s="77"/>
      <c r="AV2829" s="77"/>
      <c r="AW2829" s="77"/>
      <c r="AX2829" s="77"/>
      <c r="AY2829" s="77"/>
      <c r="AZ2829" s="77"/>
      <c r="BA2829" s="77"/>
      <c r="BB2829" s="77"/>
      <c r="BC2829" s="77"/>
      <c r="BD2829" s="77"/>
      <c r="BE2829" s="77"/>
      <c r="BF2829" s="77"/>
      <c r="BG2829" s="77"/>
      <c r="BH2829" s="77"/>
      <c r="BI2829" s="77"/>
      <c r="BJ2829" s="77"/>
      <c r="BK2829" s="77"/>
      <c r="BL2829" s="77"/>
      <c r="BM2829" s="77"/>
      <c r="BN2829" s="77"/>
      <c r="BO2829" s="77"/>
      <c r="BP2829" s="77"/>
      <c r="BQ2829" s="77"/>
      <c r="BR2829" s="77"/>
      <c r="BS2829" s="77"/>
      <c r="BT2829" s="77"/>
      <c r="BU2829" s="77"/>
      <c r="BV2829" s="77"/>
      <c r="BW2829" s="77"/>
      <c r="BX2829" s="77"/>
      <c r="BY2829" s="77"/>
      <c r="BZ2829" s="77"/>
      <c r="CA2829" s="77"/>
      <c r="CB2829" s="77"/>
      <c r="CC2829" s="77"/>
      <c r="CD2829" s="77"/>
      <c r="CE2829" s="77"/>
      <c r="CF2829" s="77"/>
      <c r="CG2829" s="77"/>
      <c r="CH2829" s="77"/>
      <c r="CI2829" s="77"/>
      <c r="CJ2829" s="77"/>
      <c r="CK2829" s="77"/>
      <c r="CL2829" s="77"/>
    </row>
    <row r="2830" spans="2:90" x14ac:dyDescent="0.4">
      <c r="B2830" s="130" t="str">
        <f>B2805</f>
        <v>Primary revenue driver</v>
      </c>
      <c r="D2830" t="s">
        <v>423</v>
      </c>
      <c r="E2830" t="s">
        <v>906</v>
      </c>
      <c r="G2830" t="s">
        <v>330</v>
      </c>
      <c r="K2830" s="53"/>
      <c r="L2830" s="53"/>
      <c r="M2830" s="53"/>
      <c r="N2830" s="53"/>
      <c r="O2830" s="53"/>
      <c r="P2830" s="53"/>
      <c r="R2830" s="24"/>
      <c r="S2830" s="172" t="str">
        <f t="shared" ref="S2830" si="3790">S2805</f>
        <v>S$12</v>
      </c>
      <c r="T2830" s="172" t="str">
        <f t="shared" ref="T2830:AX2830" si="3791">T2805</f>
        <v>T$12</v>
      </c>
      <c r="U2830" s="172" t="str">
        <f t="shared" si="3791"/>
        <v>U$12</v>
      </c>
      <c r="V2830" s="172" t="str">
        <f t="shared" si="3791"/>
        <v>V$12</v>
      </c>
      <c r="W2830" s="172" t="str">
        <f t="shared" si="3791"/>
        <v>W$12</v>
      </c>
      <c r="X2830" s="172" t="str">
        <f t="shared" si="3791"/>
        <v>X$12</v>
      </c>
      <c r="Y2830" s="172" t="str">
        <f t="shared" si="3791"/>
        <v>Y$12</v>
      </c>
      <c r="Z2830" s="172" t="str">
        <f t="shared" si="3791"/>
        <v>Z$12</v>
      </c>
      <c r="AA2830" s="172" t="str">
        <f t="shared" si="3791"/>
        <v>AA$12</v>
      </c>
      <c r="AB2830" s="172" t="str">
        <f t="shared" si="3791"/>
        <v>AB$12</v>
      </c>
      <c r="AC2830" s="172" t="str">
        <f t="shared" si="3791"/>
        <v>AC$12</v>
      </c>
      <c r="AD2830" s="172" t="str">
        <f t="shared" si="3791"/>
        <v>AD$12</v>
      </c>
      <c r="AE2830" s="172" t="str">
        <f t="shared" si="3791"/>
        <v>AE$12</v>
      </c>
      <c r="AF2830" s="172" t="str">
        <f t="shared" si="3791"/>
        <v>AF$12</v>
      </c>
      <c r="AG2830" s="172" t="str">
        <f t="shared" si="3791"/>
        <v>AG$12</v>
      </c>
      <c r="AH2830" s="172" t="str">
        <f t="shared" si="3791"/>
        <v>AH$12</v>
      </c>
      <c r="AI2830" s="172" t="str">
        <f t="shared" si="3791"/>
        <v>AI$12</v>
      </c>
      <c r="AJ2830" s="172" t="str">
        <f t="shared" si="3791"/>
        <v>AJ$12</v>
      </c>
      <c r="AK2830" s="172" t="str">
        <f t="shared" si="3791"/>
        <v>AK$12</v>
      </c>
      <c r="AL2830" s="172" t="str">
        <f t="shared" si="3791"/>
        <v>AL$12</v>
      </c>
      <c r="AM2830" s="172" t="str">
        <f t="shared" si="3791"/>
        <v>AM$12</v>
      </c>
      <c r="AN2830" s="172" t="str">
        <f t="shared" si="3791"/>
        <v>AN$12</v>
      </c>
      <c r="AO2830" s="172" t="str">
        <f t="shared" si="3791"/>
        <v>AO$12</v>
      </c>
      <c r="AP2830" s="172" t="str">
        <f t="shared" si="3791"/>
        <v>AP$12</v>
      </c>
      <c r="AQ2830" s="172" t="str">
        <f t="shared" si="3791"/>
        <v>AQ$12</v>
      </c>
      <c r="AR2830" s="172" t="str">
        <f t="shared" si="3791"/>
        <v>AR$12</v>
      </c>
      <c r="AS2830" s="172" t="str">
        <f t="shared" si="3791"/>
        <v>AS$12</v>
      </c>
      <c r="AT2830" s="172" t="str">
        <f t="shared" si="3791"/>
        <v>AT$12</v>
      </c>
      <c r="AU2830" s="172" t="str">
        <f t="shared" si="3791"/>
        <v>AU$12</v>
      </c>
      <c r="AV2830" s="172" t="str">
        <f t="shared" si="3791"/>
        <v>AV$12</v>
      </c>
      <c r="AW2830" s="172" t="str">
        <f t="shared" si="3791"/>
        <v>AW$12</v>
      </c>
      <c r="AX2830" s="172" t="str">
        <f t="shared" si="3791"/>
        <v>AX$12</v>
      </c>
      <c r="AY2830" s="172" t="str">
        <f t="shared" ref="AY2830:CD2830" si="3792">AY2805</f>
        <v>AY$12</v>
      </c>
      <c r="AZ2830" s="172" t="str">
        <f t="shared" si="3792"/>
        <v>AZ$12</v>
      </c>
      <c r="BA2830" s="172" t="str">
        <f t="shared" si="3792"/>
        <v>BA$12</v>
      </c>
      <c r="BB2830" s="172" t="str">
        <f t="shared" si="3792"/>
        <v>BB$12</v>
      </c>
      <c r="BC2830" s="172" t="str">
        <f t="shared" si="3792"/>
        <v>BC$12</v>
      </c>
      <c r="BD2830" s="172" t="str">
        <f t="shared" si="3792"/>
        <v>BD$12</v>
      </c>
      <c r="BE2830" s="172" t="str">
        <f t="shared" si="3792"/>
        <v>BE$12</v>
      </c>
      <c r="BF2830" s="172" t="str">
        <f t="shared" si="3792"/>
        <v>BF$12</v>
      </c>
      <c r="BG2830" s="172" t="str">
        <f t="shared" si="3792"/>
        <v>BG$12</v>
      </c>
      <c r="BH2830" s="172" t="str">
        <f t="shared" si="3792"/>
        <v>BH$12</v>
      </c>
      <c r="BI2830" s="172" t="str">
        <f t="shared" si="3792"/>
        <v>BI$12</v>
      </c>
      <c r="BJ2830" s="172" t="str">
        <f t="shared" si="3792"/>
        <v>BJ$12</v>
      </c>
      <c r="BK2830" s="172" t="str">
        <f t="shared" si="3792"/>
        <v>BK$12</v>
      </c>
      <c r="BL2830" s="172" t="str">
        <f t="shared" si="3792"/>
        <v>BL$12</v>
      </c>
      <c r="BM2830" s="172" t="str">
        <f t="shared" si="3792"/>
        <v>BM$12</v>
      </c>
      <c r="BN2830" s="172" t="str">
        <f t="shared" si="3792"/>
        <v>BN$12</v>
      </c>
      <c r="BO2830" s="172" t="str">
        <f t="shared" si="3792"/>
        <v>BO$12</v>
      </c>
      <c r="BP2830" s="172" t="str">
        <f t="shared" si="3792"/>
        <v>BP$12</v>
      </c>
      <c r="BQ2830" s="172" t="str">
        <f t="shared" si="3792"/>
        <v>BQ$12</v>
      </c>
      <c r="BR2830" s="172" t="str">
        <f t="shared" si="3792"/>
        <v>BR$12</v>
      </c>
      <c r="BS2830" s="172" t="str">
        <f t="shared" si="3792"/>
        <v>BS$12</v>
      </c>
      <c r="BT2830" s="172" t="str">
        <f t="shared" si="3792"/>
        <v>BT$12</v>
      </c>
      <c r="BU2830" s="172" t="str">
        <f t="shared" si="3792"/>
        <v>BU$12</v>
      </c>
      <c r="BV2830" s="172" t="str">
        <f t="shared" si="3792"/>
        <v>BV$12</v>
      </c>
      <c r="BW2830" s="172" t="str">
        <f t="shared" si="3792"/>
        <v>BW$12</v>
      </c>
      <c r="BX2830" s="172" t="str">
        <f t="shared" si="3792"/>
        <v>BX$12</v>
      </c>
      <c r="BY2830" s="172" t="str">
        <f t="shared" si="3792"/>
        <v>BY$12</v>
      </c>
      <c r="BZ2830" s="172" t="str">
        <f t="shared" si="3792"/>
        <v>BZ$12</v>
      </c>
      <c r="CA2830" s="172" t="str">
        <f t="shared" si="3792"/>
        <v>CA$12</v>
      </c>
      <c r="CB2830" s="172" t="str">
        <f t="shared" si="3792"/>
        <v>CB$12</v>
      </c>
      <c r="CC2830" s="172" t="str">
        <f t="shared" si="3792"/>
        <v>CC$12</v>
      </c>
      <c r="CD2830" s="172" t="str">
        <f t="shared" si="3792"/>
        <v>CD$12</v>
      </c>
      <c r="CE2830" s="172" t="str">
        <f t="shared" ref="CE2830:CK2830" si="3793">CE2805</f>
        <v>CE$12</v>
      </c>
      <c r="CF2830" s="172" t="str">
        <f t="shared" si="3793"/>
        <v>CF$12</v>
      </c>
      <c r="CG2830" s="172" t="str">
        <f t="shared" si="3793"/>
        <v>CG$12</v>
      </c>
      <c r="CH2830" s="172" t="str">
        <f t="shared" si="3793"/>
        <v>CH$12</v>
      </c>
      <c r="CI2830" s="172" t="str">
        <f t="shared" si="3793"/>
        <v>CI$12</v>
      </c>
      <c r="CJ2830" s="172" t="str">
        <f t="shared" si="3793"/>
        <v>CJ$12</v>
      </c>
      <c r="CK2830" s="172" t="str">
        <f t="shared" si="3793"/>
        <v>CK$12</v>
      </c>
      <c r="CL2830" s="172" t="str">
        <f t="shared" ref="CL2830" si="3794">CL2805</f>
        <v>CL$12</v>
      </c>
    </row>
    <row r="2831" spans="2:90" x14ac:dyDescent="0.4">
      <c r="B2831" s="130" t="str">
        <f>B2806</f>
        <v>Primary volume driver</v>
      </c>
      <c r="C2831" s="12"/>
      <c r="D2831" s="12" t="s">
        <v>423</v>
      </c>
      <c r="E2831" s="12" t="s">
        <v>906</v>
      </c>
      <c r="F2831" s="12"/>
      <c r="G2831" s="12" t="s">
        <v>330</v>
      </c>
      <c r="H2831" s="12"/>
      <c r="I2831" s="60"/>
      <c r="J2831" s="60"/>
      <c r="K2831" s="15"/>
      <c r="L2831" s="15"/>
      <c r="M2831" s="15"/>
      <c r="N2831" s="15"/>
      <c r="O2831" s="15"/>
      <c r="P2831" s="15"/>
      <c r="R2831" s="15"/>
      <c r="S2831" s="172" t="str">
        <f t="shared" ref="S2831" si="3795">S2806</f>
        <v>S$13</v>
      </c>
      <c r="T2831" s="172" t="str">
        <f t="shared" ref="T2831:AX2831" si="3796">T2806</f>
        <v>T$13</v>
      </c>
      <c r="U2831" s="172" t="str">
        <f t="shared" si="3796"/>
        <v>U$13</v>
      </c>
      <c r="V2831" s="172" t="str">
        <f t="shared" si="3796"/>
        <v>V$13</v>
      </c>
      <c r="W2831" s="172" t="str">
        <f t="shared" si="3796"/>
        <v>W$13</v>
      </c>
      <c r="X2831" s="172" t="str">
        <f t="shared" si="3796"/>
        <v>X$13</v>
      </c>
      <c r="Y2831" s="172" t="str">
        <f t="shared" si="3796"/>
        <v>Y$13</v>
      </c>
      <c r="Z2831" s="172" t="str">
        <f t="shared" si="3796"/>
        <v>Z$13</v>
      </c>
      <c r="AA2831" s="172" t="str">
        <f t="shared" si="3796"/>
        <v>AA$13</v>
      </c>
      <c r="AB2831" s="172" t="str">
        <f t="shared" si="3796"/>
        <v>AB$13</v>
      </c>
      <c r="AC2831" s="172" t="str">
        <f t="shared" si="3796"/>
        <v>AC$13</v>
      </c>
      <c r="AD2831" s="172" t="str">
        <f t="shared" si="3796"/>
        <v>AD$13</v>
      </c>
      <c r="AE2831" s="172" t="str">
        <f t="shared" si="3796"/>
        <v>AE$13</v>
      </c>
      <c r="AF2831" s="172" t="str">
        <f t="shared" si="3796"/>
        <v>AF$13</v>
      </c>
      <c r="AG2831" s="172" t="str">
        <f t="shared" si="3796"/>
        <v>AG$13</v>
      </c>
      <c r="AH2831" s="172" t="str">
        <f t="shared" si="3796"/>
        <v>AH$13</v>
      </c>
      <c r="AI2831" s="172" t="str">
        <f t="shared" si="3796"/>
        <v>AI$13</v>
      </c>
      <c r="AJ2831" s="172" t="str">
        <f t="shared" si="3796"/>
        <v>AJ$13</v>
      </c>
      <c r="AK2831" s="172" t="str">
        <f t="shared" si="3796"/>
        <v>AK$13</v>
      </c>
      <c r="AL2831" s="172" t="str">
        <f t="shared" si="3796"/>
        <v>AL$13</v>
      </c>
      <c r="AM2831" s="172" t="str">
        <f t="shared" si="3796"/>
        <v>AM$13</v>
      </c>
      <c r="AN2831" s="172" t="str">
        <f t="shared" si="3796"/>
        <v>AN$13</v>
      </c>
      <c r="AO2831" s="172" t="str">
        <f t="shared" si="3796"/>
        <v>AO$13</v>
      </c>
      <c r="AP2831" s="172" t="str">
        <f t="shared" si="3796"/>
        <v>AP$13</v>
      </c>
      <c r="AQ2831" s="172" t="str">
        <f t="shared" si="3796"/>
        <v>AQ$13</v>
      </c>
      <c r="AR2831" s="172" t="str">
        <f t="shared" si="3796"/>
        <v>AR$13</v>
      </c>
      <c r="AS2831" s="172" t="str">
        <f t="shared" si="3796"/>
        <v>AS$13</v>
      </c>
      <c r="AT2831" s="172" t="str">
        <f t="shared" si="3796"/>
        <v>AT$13</v>
      </c>
      <c r="AU2831" s="172" t="str">
        <f t="shared" si="3796"/>
        <v>AU$13</v>
      </c>
      <c r="AV2831" s="172" t="str">
        <f t="shared" si="3796"/>
        <v>AV$13</v>
      </c>
      <c r="AW2831" s="172" t="str">
        <f t="shared" si="3796"/>
        <v>AW$13</v>
      </c>
      <c r="AX2831" s="172" t="str">
        <f t="shared" si="3796"/>
        <v>AX$13</v>
      </c>
      <c r="AY2831" s="172" t="str">
        <f t="shared" ref="AY2831:CD2831" si="3797">AY2806</f>
        <v>AY$13</v>
      </c>
      <c r="AZ2831" s="172" t="str">
        <f t="shared" si="3797"/>
        <v>AZ$13</v>
      </c>
      <c r="BA2831" s="172" t="str">
        <f t="shared" si="3797"/>
        <v>BA$13</v>
      </c>
      <c r="BB2831" s="172" t="str">
        <f t="shared" si="3797"/>
        <v>BB$13</v>
      </c>
      <c r="BC2831" s="172" t="str">
        <f t="shared" si="3797"/>
        <v>BC$13</v>
      </c>
      <c r="BD2831" s="172" t="str">
        <f t="shared" si="3797"/>
        <v>BD$13</v>
      </c>
      <c r="BE2831" s="172" t="str">
        <f t="shared" si="3797"/>
        <v>BE$13</v>
      </c>
      <c r="BF2831" s="172" t="str">
        <f t="shared" si="3797"/>
        <v>BF$13</v>
      </c>
      <c r="BG2831" s="172" t="str">
        <f t="shared" si="3797"/>
        <v>BG$13</v>
      </c>
      <c r="BH2831" s="172" t="str">
        <f t="shared" si="3797"/>
        <v>BH$13</v>
      </c>
      <c r="BI2831" s="172" t="str">
        <f t="shared" si="3797"/>
        <v>BI$13</v>
      </c>
      <c r="BJ2831" s="172" t="str">
        <f t="shared" si="3797"/>
        <v>BJ$13</v>
      </c>
      <c r="BK2831" s="172" t="str">
        <f t="shared" si="3797"/>
        <v>BK$13</v>
      </c>
      <c r="BL2831" s="172" t="str">
        <f t="shared" si="3797"/>
        <v>BL$13</v>
      </c>
      <c r="BM2831" s="172" t="str">
        <f t="shared" si="3797"/>
        <v>BM$13</v>
      </c>
      <c r="BN2831" s="172" t="str">
        <f t="shared" si="3797"/>
        <v>BN$13</v>
      </c>
      <c r="BO2831" s="172" t="str">
        <f t="shared" si="3797"/>
        <v>BO$13</v>
      </c>
      <c r="BP2831" s="172" t="str">
        <f t="shared" si="3797"/>
        <v>BP$13</v>
      </c>
      <c r="BQ2831" s="172" t="str">
        <f t="shared" si="3797"/>
        <v>BQ$13</v>
      </c>
      <c r="BR2831" s="172" t="str">
        <f t="shared" si="3797"/>
        <v>BR$13</v>
      </c>
      <c r="BS2831" s="172" t="str">
        <f t="shared" si="3797"/>
        <v>BS$13</v>
      </c>
      <c r="BT2831" s="172" t="str">
        <f t="shared" si="3797"/>
        <v>BT$13</v>
      </c>
      <c r="BU2831" s="172" t="str">
        <f t="shared" si="3797"/>
        <v>BU$13</v>
      </c>
      <c r="BV2831" s="172" t="str">
        <f t="shared" si="3797"/>
        <v>BV$13</v>
      </c>
      <c r="BW2831" s="172" t="str">
        <f t="shared" si="3797"/>
        <v>BW$13</v>
      </c>
      <c r="BX2831" s="172" t="str">
        <f t="shared" si="3797"/>
        <v>BX$13</v>
      </c>
      <c r="BY2831" s="172" t="str">
        <f t="shared" si="3797"/>
        <v>BY$13</v>
      </c>
      <c r="BZ2831" s="172" t="str">
        <f t="shared" si="3797"/>
        <v>BZ$13</v>
      </c>
      <c r="CA2831" s="172" t="str">
        <f t="shared" si="3797"/>
        <v>CA$13</v>
      </c>
      <c r="CB2831" s="172" t="str">
        <f t="shared" si="3797"/>
        <v>CB$13</v>
      </c>
      <c r="CC2831" s="172" t="str">
        <f t="shared" si="3797"/>
        <v>CC$13</v>
      </c>
      <c r="CD2831" s="172" t="str">
        <f t="shared" si="3797"/>
        <v>CD$13</v>
      </c>
      <c r="CE2831" s="172" t="str">
        <f t="shared" ref="CE2831:CK2831" si="3798">CE2806</f>
        <v>CE$13</v>
      </c>
      <c r="CF2831" s="172" t="str">
        <f t="shared" si="3798"/>
        <v>CF$13</v>
      </c>
      <c r="CG2831" s="172" t="str">
        <f t="shared" si="3798"/>
        <v>CG$13</v>
      </c>
      <c r="CH2831" s="172" t="str">
        <f t="shared" si="3798"/>
        <v>CH$13</v>
      </c>
      <c r="CI2831" s="172" t="str">
        <f t="shared" si="3798"/>
        <v>CI$13</v>
      </c>
      <c r="CJ2831" s="172" t="str">
        <f t="shared" si="3798"/>
        <v>CJ$13</v>
      </c>
      <c r="CK2831" s="172" t="str">
        <f t="shared" si="3798"/>
        <v>CK$13</v>
      </c>
      <c r="CL2831" s="172" t="str">
        <f t="shared" ref="CL2831" si="3799">CL2806</f>
        <v>CL$13</v>
      </c>
    </row>
    <row r="2832" spans="2:90" x14ac:dyDescent="0.4">
      <c r="B2832" s="184" t="str">
        <f>B2811</f>
        <v>Fixed secondary PPE:</v>
      </c>
      <c r="C2832" s="12"/>
      <c r="D2832" s="12" t="s">
        <v>423</v>
      </c>
      <c r="E2832" s="12" t="s">
        <v>906</v>
      </c>
      <c r="F2832" s="12"/>
      <c r="G2832" s="12" t="s">
        <v>330</v>
      </c>
      <c r="H2832" s="12"/>
      <c r="I2832" s="60"/>
      <c r="J2832" s="60"/>
      <c r="K2832" s="15"/>
      <c r="L2832" s="15"/>
      <c r="M2832" s="15"/>
      <c r="N2832" s="15"/>
      <c r="O2832" s="15"/>
      <c r="P2832" s="15"/>
      <c r="R2832" s="15"/>
      <c r="S2832" s="172">
        <f t="shared" ref="S2832" si="3800">S2807</f>
        <v>0</v>
      </c>
      <c r="T2832" s="172">
        <f t="shared" ref="T2832:AX2832" si="3801">T2807</f>
        <v>0</v>
      </c>
      <c r="U2832" s="172">
        <f t="shared" si="3801"/>
        <v>0</v>
      </c>
      <c r="V2832" s="172">
        <f t="shared" si="3801"/>
        <v>0</v>
      </c>
      <c r="W2832" s="172">
        <f t="shared" si="3801"/>
        <v>0</v>
      </c>
      <c r="X2832" s="172">
        <f t="shared" si="3801"/>
        <v>0</v>
      </c>
      <c r="Y2832" s="172">
        <f t="shared" si="3801"/>
        <v>0</v>
      </c>
      <c r="Z2832" s="172">
        <f t="shared" si="3801"/>
        <v>0</v>
      </c>
      <c r="AA2832" s="172">
        <f t="shared" si="3801"/>
        <v>0</v>
      </c>
      <c r="AB2832" s="172">
        <f t="shared" si="3801"/>
        <v>0</v>
      </c>
      <c r="AC2832" s="172">
        <f t="shared" si="3801"/>
        <v>0</v>
      </c>
      <c r="AD2832" s="172">
        <f t="shared" si="3801"/>
        <v>0</v>
      </c>
      <c r="AE2832" s="172">
        <f t="shared" si="3801"/>
        <v>0</v>
      </c>
      <c r="AF2832" s="172">
        <f t="shared" si="3801"/>
        <v>0</v>
      </c>
      <c r="AG2832" s="172">
        <f t="shared" si="3801"/>
        <v>0</v>
      </c>
      <c r="AH2832" s="172">
        <f t="shared" si="3801"/>
        <v>0</v>
      </c>
      <c r="AI2832" s="172">
        <f t="shared" si="3801"/>
        <v>0</v>
      </c>
      <c r="AJ2832" s="172">
        <f t="shared" si="3801"/>
        <v>0</v>
      </c>
      <c r="AK2832" s="172">
        <f t="shared" si="3801"/>
        <v>0</v>
      </c>
      <c r="AL2832" s="172">
        <f t="shared" si="3801"/>
        <v>0</v>
      </c>
      <c r="AM2832" s="172">
        <f t="shared" si="3801"/>
        <v>0</v>
      </c>
      <c r="AN2832" s="172">
        <f t="shared" si="3801"/>
        <v>0</v>
      </c>
      <c r="AO2832" s="172">
        <f t="shared" si="3801"/>
        <v>0</v>
      </c>
      <c r="AP2832" s="172">
        <f t="shared" si="3801"/>
        <v>0</v>
      </c>
      <c r="AQ2832" s="172">
        <f t="shared" si="3801"/>
        <v>0</v>
      </c>
      <c r="AR2832" s="172">
        <f t="shared" si="3801"/>
        <v>0</v>
      </c>
      <c r="AS2832" s="172">
        <f t="shared" si="3801"/>
        <v>0</v>
      </c>
      <c r="AT2832" s="172">
        <f t="shared" si="3801"/>
        <v>0</v>
      </c>
      <c r="AU2832" s="172">
        <f t="shared" si="3801"/>
        <v>0</v>
      </c>
      <c r="AV2832" s="172">
        <f t="shared" si="3801"/>
        <v>0</v>
      </c>
      <c r="AW2832" s="172">
        <f t="shared" si="3801"/>
        <v>0</v>
      </c>
      <c r="AX2832" s="172">
        <f t="shared" si="3801"/>
        <v>0</v>
      </c>
      <c r="AY2832" s="172">
        <f t="shared" ref="AY2832:CD2832" si="3802">AY2807</f>
        <v>0</v>
      </c>
      <c r="AZ2832" s="172">
        <f t="shared" si="3802"/>
        <v>0</v>
      </c>
      <c r="BA2832" s="172">
        <f t="shared" si="3802"/>
        <v>0</v>
      </c>
      <c r="BB2832" s="172">
        <f t="shared" si="3802"/>
        <v>0</v>
      </c>
      <c r="BC2832" s="172">
        <f t="shared" si="3802"/>
        <v>0</v>
      </c>
      <c r="BD2832" s="172">
        <f t="shared" si="3802"/>
        <v>0</v>
      </c>
      <c r="BE2832" s="172">
        <f t="shared" si="3802"/>
        <v>0</v>
      </c>
      <c r="BF2832" s="172">
        <f t="shared" si="3802"/>
        <v>0</v>
      </c>
      <c r="BG2832" s="172">
        <f t="shared" si="3802"/>
        <v>0</v>
      </c>
      <c r="BH2832" s="172">
        <f t="shared" si="3802"/>
        <v>0</v>
      </c>
      <c r="BI2832" s="172">
        <f t="shared" si="3802"/>
        <v>0</v>
      </c>
      <c r="BJ2832" s="172">
        <f t="shared" si="3802"/>
        <v>0</v>
      </c>
      <c r="BK2832" s="172">
        <f t="shared" si="3802"/>
        <v>0</v>
      </c>
      <c r="BL2832" s="172">
        <f t="shared" si="3802"/>
        <v>0</v>
      </c>
      <c r="BM2832" s="172">
        <f t="shared" si="3802"/>
        <v>0</v>
      </c>
      <c r="BN2832" s="172">
        <f t="shared" si="3802"/>
        <v>0</v>
      </c>
      <c r="BO2832" s="172">
        <f t="shared" si="3802"/>
        <v>0</v>
      </c>
      <c r="BP2832" s="172">
        <f t="shared" si="3802"/>
        <v>0</v>
      </c>
      <c r="BQ2832" s="172">
        <f t="shared" si="3802"/>
        <v>0</v>
      </c>
      <c r="BR2832" s="172">
        <f t="shared" si="3802"/>
        <v>0</v>
      </c>
      <c r="BS2832" s="172">
        <f t="shared" si="3802"/>
        <v>0</v>
      </c>
      <c r="BT2832" s="172">
        <f t="shared" si="3802"/>
        <v>0</v>
      </c>
      <c r="BU2832" s="172">
        <f t="shared" si="3802"/>
        <v>0</v>
      </c>
      <c r="BV2832" s="172">
        <f t="shared" si="3802"/>
        <v>0</v>
      </c>
      <c r="BW2832" s="172">
        <f t="shared" si="3802"/>
        <v>0</v>
      </c>
      <c r="BX2832" s="172">
        <f t="shared" si="3802"/>
        <v>0</v>
      </c>
      <c r="BY2832" s="172">
        <f t="shared" si="3802"/>
        <v>0</v>
      </c>
      <c r="BZ2832" s="172">
        <f t="shared" si="3802"/>
        <v>0</v>
      </c>
      <c r="CA2832" s="172">
        <f t="shared" si="3802"/>
        <v>0</v>
      </c>
      <c r="CB2832" s="172">
        <f t="shared" si="3802"/>
        <v>0</v>
      </c>
      <c r="CC2832" s="172">
        <f t="shared" si="3802"/>
        <v>0</v>
      </c>
      <c r="CD2832" s="172">
        <f t="shared" si="3802"/>
        <v>0</v>
      </c>
      <c r="CE2832" s="172">
        <f t="shared" ref="CE2832:CK2832" si="3803">CE2807</f>
        <v>0</v>
      </c>
      <c r="CF2832" s="172">
        <f t="shared" si="3803"/>
        <v>0</v>
      </c>
      <c r="CG2832" s="172">
        <f t="shared" si="3803"/>
        <v>0</v>
      </c>
      <c r="CH2832" s="172">
        <f t="shared" si="3803"/>
        <v>0</v>
      </c>
      <c r="CI2832" s="172">
        <f t="shared" si="3803"/>
        <v>0</v>
      </c>
      <c r="CJ2832" s="172">
        <f t="shared" si="3803"/>
        <v>0</v>
      </c>
      <c r="CK2832" s="172">
        <f t="shared" si="3803"/>
        <v>0</v>
      </c>
      <c r="CL2832" s="172">
        <f t="shared" ref="CL2832" si="3804">CL2807</f>
        <v>0</v>
      </c>
    </row>
    <row r="2833" spans="2:90" x14ac:dyDescent="0.4">
      <c r="B2833" s="231" t="str">
        <f>IFERROR(SUBSTITUTE(TRIM(MID(B2811, SEARCH("-", B2811) + 1, LEN(B2811))),":",""),"no unit")</f>
        <v>no unit</v>
      </c>
      <c r="C2833" s="12"/>
      <c r="D2833" s="12" t="s">
        <v>423</v>
      </c>
      <c r="E2833" s="12" t="s">
        <v>906</v>
      </c>
      <c r="F2833" s="12"/>
      <c r="G2833" s="12" t="s">
        <v>330</v>
      </c>
      <c r="H2833" s="12"/>
      <c r="I2833" s="60"/>
      <c r="J2833" s="60"/>
      <c r="K2833" s="15"/>
      <c r="L2833" s="15"/>
      <c r="M2833" s="15"/>
      <c r="N2833" s="15"/>
      <c r="O2833" s="15"/>
      <c r="P2833" s="15"/>
      <c r="R2833" s="15"/>
      <c r="S2833" s="172"/>
      <c r="T2833" s="172"/>
      <c r="U2833" s="172"/>
      <c r="V2833" s="172"/>
      <c r="W2833" s="172"/>
      <c r="X2833" s="172"/>
      <c r="Y2833" s="172"/>
      <c r="Z2833" s="172"/>
      <c r="AA2833" s="172"/>
      <c r="AB2833" s="172"/>
      <c r="AC2833" s="172"/>
      <c r="AD2833" s="172"/>
      <c r="AE2833" s="172"/>
      <c r="AF2833" s="172"/>
      <c r="AG2833" s="172"/>
      <c r="AH2833" s="172"/>
      <c r="AI2833" s="172"/>
      <c r="AJ2833" s="172"/>
      <c r="AK2833" s="172"/>
      <c r="AL2833" s="172"/>
      <c r="AM2833" s="172"/>
      <c r="AN2833" s="172"/>
      <c r="AO2833" s="172"/>
      <c r="AP2833" s="172"/>
      <c r="AQ2833" s="172"/>
      <c r="AR2833" s="172"/>
      <c r="AS2833" s="172"/>
      <c r="AT2833" s="172"/>
      <c r="AU2833" s="172"/>
      <c r="AV2833" s="172"/>
      <c r="AW2833" s="172"/>
      <c r="AX2833" s="172"/>
      <c r="AY2833" s="172"/>
      <c r="AZ2833" s="172"/>
      <c r="BA2833" s="172"/>
      <c r="BB2833" s="172"/>
      <c r="BC2833" s="172"/>
      <c r="BD2833" s="172"/>
      <c r="BE2833" s="172"/>
      <c r="BF2833" s="172"/>
      <c r="BG2833" s="172"/>
      <c r="BH2833" s="172"/>
      <c r="BI2833" s="172"/>
      <c r="BJ2833" s="172"/>
      <c r="BK2833" s="172"/>
      <c r="BL2833" s="172"/>
      <c r="BM2833" s="172"/>
      <c r="BN2833" s="172"/>
      <c r="BO2833" s="172"/>
      <c r="BP2833" s="172"/>
      <c r="BQ2833" s="172"/>
      <c r="BR2833" s="172"/>
      <c r="BS2833" s="172"/>
      <c r="BT2833" s="172"/>
      <c r="BU2833" s="172"/>
      <c r="BV2833" s="172"/>
      <c r="BW2833" s="172"/>
      <c r="BX2833" s="172"/>
      <c r="BY2833" s="172"/>
      <c r="BZ2833" s="172"/>
      <c r="CA2833" s="172"/>
      <c r="CB2833" s="172"/>
      <c r="CC2833" s="172"/>
      <c r="CD2833" s="172"/>
      <c r="CE2833" s="172"/>
      <c r="CF2833" s="172"/>
      <c r="CG2833" s="172"/>
      <c r="CH2833" s="172"/>
      <c r="CI2833" s="172"/>
      <c r="CJ2833" s="172"/>
      <c r="CK2833" s="172"/>
      <c r="CL2833" s="172"/>
    </row>
    <row r="2834" spans="2:90" x14ac:dyDescent="0.4">
      <c r="B2834" s="184" t="str">
        <f>B2809</f>
        <v>Secondary revenue driver</v>
      </c>
      <c r="C2834" s="88"/>
      <c r="D2834" s="88" t="s">
        <v>423</v>
      </c>
      <c r="E2834" s="88" t="s">
        <v>906</v>
      </c>
      <c r="F2834" s="88"/>
      <c r="G2834" s="88" t="s">
        <v>330</v>
      </c>
      <c r="H2834" s="88"/>
      <c r="I2834" s="206"/>
      <c r="J2834" s="206"/>
      <c r="K2834" s="207"/>
      <c r="L2834" s="207"/>
      <c r="M2834" s="207"/>
      <c r="N2834" s="207"/>
      <c r="O2834" s="207"/>
      <c r="P2834" s="207"/>
      <c r="R2834" s="207"/>
      <c r="S2834" s="4" t="str">
        <f t="shared" ref="S2834" si="3805">ADDRESS(ROW(S2826),COLUMN(S2826),2)</f>
        <v>S$2826</v>
      </c>
      <c r="T2834" s="4" t="str">
        <f t="shared" ref="T2834:AX2834" si="3806">ADDRESS(ROW(T2826),COLUMN(T2826),2)</f>
        <v>T$2826</v>
      </c>
      <c r="U2834" s="4" t="str">
        <f t="shared" si="3806"/>
        <v>U$2826</v>
      </c>
      <c r="V2834" s="4" t="str">
        <f t="shared" si="3806"/>
        <v>V$2826</v>
      </c>
      <c r="W2834" s="4" t="str">
        <f t="shared" si="3806"/>
        <v>W$2826</v>
      </c>
      <c r="X2834" s="4" t="str">
        <f t="shared" si="3806"/>
        <v>X$2826</v>
      </c>
      <c r="Y2834" s="4" t="str">
        <f t="shared" si="3806"/>
        <v>Y$2826</v>
      </c>
      <c r="Z2834" s="4" t="str">
        <f t="shared" si="3806"/>
        <v>Z$2826</v>
      </c>
      <c r="AA2834" s="4" t="str">
        <f t="shared" si="3806"/>
        <v>AA$2826</v>
      </c>
      <c r="AB2834" s="4" t="str">
        <f t="shared" si="3806"/>
        <v>AB$2826</v>
      </c>
      <c r="AC2834" s="4" t="str">
        <f t="shared" si="3806"/>
        <v>AC$2826</v>
      </c>
      <c r="AD2834" s="4" t="str">
        <f t="shared" si="3806"/>
        <v>AD$2826</v>
      </c>
      <c r="AE2834" s="4" t="str">
        <f t="shared" si="3806"/>
        <v>AE$2826</v>
      </c>
      <c r="AF2834" s="4" t="str">
        <f t="shared" si="3806"/>
        <v>AF$2826</v>
      </c>
      <c r="AG2834" s="4" t="str">
        <f t="shared" si="3806"/>
        <v>AG$2826</v>
      </c>
      <c r="AH2834" s="4" t="str">
        <f t="shared" si="3806"/>
        <v>AH$2826</v>
      </c>
      <c r="AI2834" s="4" t="str">
        <f t="shared" si="3806"/>
        <v>AI$2826</v>
      </c>
      <c r="AJ2834" s="4" t="str">
        <f t="shared" si="3806"/>
        <v>AJ$2826</v>
      </c>
      <c r="AK2834" s="4" t="str">
        <f t="shared" si="3806"/>
        <v>AK$2826</v>
      </c>
      <c r="AL2834" s="4" t="str">
        <f t="shared" si="3806"/>
        <v>AL$2826</v>
      </c>
      <c r="AM2834" s="4" t="str">
        <f t="shared" si="3806"/>
        <v>AM$2826</v>
      </c>
      <c r="AN2834" s="4" t="str">
        <f t="shared" si="3806"/>
        <v>AN$2826</v>
      </c>
      <c r="AO2834" s="4" t="str">
        <f t="shared" si="3806"/>
        <v>AO$2826</v>
      </c>
      <c r="AP2834" s="4" t="str">
        <f t="shared" si="3806"/>
        <v>AP$2826</v>
      </c>
      <c r="AQ2834" s="4" t="str">
        <f t="shared" si="3806"/>
        <v>AQ$2826</v>
      </c>
      <c r="AR2834" s="4" t="str">
        <f t="shared" si="3806"/>
        <v>AR$2826</v>
      </c>
      <c r="AS2834" s="4" t="str">
        <f t="shared" si="3806"/>
        <v>AS$2826</v>
      </c>
      <c r="AT2834" s="4" t="str">
        <f t="shared" si="3806"/>
        <v>AT$2826</v>
      </c>
      <c r="AU2834" s="4" t="str">
        <f t="shared" si="3806"/>
        <v>AU$2826</v>
      </c>
      <c r="AV2834" s="4" t="str">
        <f t="shared" si="3806"/>
        <v>AV$2826</v>
      </c>
      <c r="AW2834" s="4" t="str">
        <f t="shared" si="3806"/>
        <v>AW$2826</v>
      </c>
      <c r="AX2834" s="4" t="str">
        <f t="shared" si="3806"/>
        <v>AX$2826</v>
      </c>
      <c r="AY2834" s="4" t="str">
        <f t="shared" ref="AY2834:CD2834" si="3807">ADDRESS(ROW(AY2826),COLUMN(AY2826),2)</f>
        <v>AY$2826</v>
      </c>
      <c r="AZ2834" s="4" t="str">
        <f t="shared" si="3807"/>
        <v>AZ$2826</v>
      </c>
      <c r="BA2834" s="4" t="str">
        <f t="shared" si="3807"/>
        <v>BA$2826</v>
      </c>
      <c r="BB2834" s="4" t="str">
        <f t="shared" si="3807"/>
        <v>BB$2826</v>
      </c>
      <c r="BC2834" s="4" t="str">
        <f t="shared" si="3807"/>
        <v>BC$2826</v>
      </c>
      <c r="BD2834" s="4" t="str">
        <f t="shared" si="3807"/>
        <v>BD$2826</v>
      </c>
      <c r="BE2834" s="4" t="str">
        <f t="shared" si="3807"/>
        <v>BE$2826</v>
      </c>
      <c r="BF2834" s="4" t="str">
        <f t="shared" si="3807"/>
        <v>BF$2826</v>
      </c>
      <c r="BG2834" s="4" t="str">
        <f t="shared" si="3807"/>
        <v>BG$2826</v>
      </c>
      <c r="BH2834" s="4" t="str">
        <f t="shared" si="3807"/>
        <v>BH$2826</v>
      </c>
      <c r="BI2834" s="4" t="str">
        <f t="shared" si="3807"/>
        <v>BI$2826</v>
      </c>
      <c r="BJ2834" s="4" t="str">
        <f t="shared" si="3807"/>
        <v>BJ$2826</v>
      </c>
      <c r="BK2834" s="4" t="str">
        <f t="shared" si="3807"/>
        <v>BK$2826</v>
      </c>
      <c r="BL2834" s="4" t="str">
        <f t="shared" si="3807"/>
        <v>BL$2826</v>
      </c>
      <c r="BM2834" s="4" t="str">
        <f t="shared" si="3807"/>
        <v>BM$2826</v>
      </c>
      <c r="BN2834" s="4" t="str">
        <f t="shared" si="3807"/>
        <v>BN$2826</v>
      </c>
      <c r="BO2834" s="4" t="str">
        <f t="shared" si="3807"/>
        <v>BO$2826</v>
      </c>
      <c r="BP2834" s="4" t="str">
        <f t="shared" si="3807"/>
        <v>BP$2826</v>
      </c>
      <c r="BQ2834" s="4" t="str">
        <f t="shared" si="3807"/>
        <v>BQ$2826</v>
      </c>
      <c r="BR2834" s="4" t="str">
        <f t="shared" si="3807"/>
        <v>BR$2826</v>
      </c>
      <c r="BS2834" s="4" t="str">
        <f t="shared" si="3807"/>
        <v>BS$2826</v>
      </c>
      <c r="BT2834" s="4" t="str">
        <f t="shared" si="3807"/>
        <v>BT$2826</v>
      </c>
      <c r="BU2834" s="4" t="str">
        <f t="shared" si="3807"/>
        <v>BU$2826</v>
      </c>
      <c r="BV2834" s="4" t="str">
        <f t="shared" si="3807"/>
        <v>BV$2826</v>
      </c>
      <c r="BW2834" s="4" t="str">
        <f t="shared" si="3807"/>
        <v>BW$2826</v>
      </c>
      <c r="BX2834" s="4" t="str">
        <f t="shared" si="3807"/>
        <v>BX$2826</v>
      </c>
      <c r="BY2834" s="4" t="str">
        <f t="shared" si="3807"/>
        <v>BY$2826</v>
      </c>
      <c r="BZ2834" s="4" t="str">
        <f t="shared" si="3807"/>
        <v>BZ$2826</v>
      </c>
      <c r="CA2834" s="4" t="str">
        <f t="shared" si="3807"/>
        <v>CA$2826</v>
      </c>
      <c r="CB2834" s="4" t="str">
        <f t="shared" si="3807"/>
        <v>CB$2826</v>
      </c>
      <c r="CC2834" s="4" t="str">
        <f t="shared" si="3807"/>
        <v>CC$2826</v>
      </c>
      <c r="CD2834" s="4" t="str">
        <f t="shared" si="3807"/>
        <v>CD$2826</v>
      </c>
      <c r="CE2834" s="4" t="str">
        <f t="shared" ref="CE2834:CK2834" si="3808">ADDRESS(ROW(CE2826),COLUMN(CE2826),2)</f>
        <v>CE$2826</v>
      </c>
      <c r="CF2834" s="4" t="str">
        <f t="shared" si="3808"/>
        <v>CF$2826</v>
      </c>
      <c r="CG2834" s="4" t="str">
        <f t="shared" si="3808"/>
        <v>CG$2826</v>
      </c>
      <c r="CH2834" s="4" t="str">
        <f t="shared" si="3808"/>
        <v>CH$2826</v>
      </c>
      <c r="CI2834" s="4" t="str">
        <f t="shared" si="3808"/>
        <v>CI$2826</v>
      </c>
      <c r="CJ2834" s="4" t="str">
        <f t="shared" si="3808"/>
        <v>CJ$2826</v>
      </c>
      <c r="CK2834" s="4" t="str">
        <f t="shared" si="3808"/>
        <v>CK$2826</v>
      </c>
      <c r="CL2834" s="4" t="str">
        <f t="shared" ref="CL2834" si="3809">ADDRESS(ROW(CL2826),COLUMN(CL2826),2)</f>
        <v>CL$2826</v>
      </c>
    </row>
    <row r="2835" spans="2:90" x14ac:dyDescent="0.4">
      <c r="B2835" s="130" t="str">
        <f>B2810</f>
        <v>Secondary volume driver</v>
      </c>
      <c r="C2835" s="12"/>
      <c r="D2835" s="12" t="s">
        <v>423</v>
      </c>
      <c r="E2835" s="12" t="s">
        <v>906</v>
      </c>
      <c r="F2835" s="12"/>
      <c r="G2835" s="12" t="s">
        <v>330</v>
      </c>
      <c r="H2835" s="12"/>
      <c r="I2835" s="60"/>
      <c r="J2835" s="60"/>
      <c r="K2835" s="15"/>
      <c r="L2835" s="15"/>
      <c r="M2835" s="15"/>
      <c r="N2835" s="15"/>
      <c r="O2835" s="15"/>
      <c r="P2835" s="15"/>
      <c r="R2835" s="15"/>
      <c r="S2835" s="172" t="str">
        <f t="shared" ref="S2835" si="3810">S2810</f>
        <v>S$15</v>
      </c>
      <c r="T2835" s="172" t="str">
        <f t="shared" ref="T2835:AX2835" si="3811">T2810</f>
        <v>T$15</v>
      </c>
      <c r="U2835" s="172" t="str">
        <f t="shared" si="3811"/>
        <v>U$15</v>
      </c>
      <c r="V2835" s="172" t="str">
        <f t="shared" si="3811"/>
        <v>V$15</v>
      </c>
      <c r="W2835" s="172" t="str">
        <f t="shared" si="3811"/>
        <v>W$15</v>
      </c>
      <c r="X2835" s="172" t="str">
        <f t="shared" si="3811"/>
        <v>X$15</v>
      </c>
      <c r="Y2835" s="172" t="str">
        <f t="shared" si="3811"/>
        <v>Y$15</v>
      </c>
      <c r="Z2835" s="172" t="str">
        <f t="shared" si="3811"/>
        <v>Z$15</v>
      </c>
      <c r="AA2835" s="172" t="str">
        <f t="shared" si="3811"/>
        <v>AA$15</v>
      </c>
      <c r="AB2835" s="172" t="str">
        <f t="shared" si="3811"/>
        <v>AB$15</v>
      </c>
      <c r="AC2835" s="172" t="str">
        <f t="shared" si="3811"/>
        <v>AC$15</v>
      </c>
      <c r="AD2835" s="172" t="str">
        <f t="shared" si="3811"/>
        <v>AD$15</v>
      </c>
      <c r="AE2835" s="172" t="str">
        <f t="shared" si="3811"/>
        <v>AE$15</v>
      </c>
      <c r="AF2835" s="172" t="str">
        <f t="shared" si="3811"/>
        <v>AF$15</v>
      </c>
      <c r="AG2835" s="172" t="str">
        <f t="shared" si="3811"/>
        <v>AG$15</v>
      </c>
      <c r="AH2835" s="172" t="str">
        <f t="shared" si="3811"/>
        <v>AH$15</v>
      </c>
      <c r="AI2835" s="172" t="str">
        <f t="shared" si="3811"/>
        <v>AI$15</v>
      </c>
      <c r="AJ2835" s="172" t="str">
        <f t="shared" si="3811"/>
        <v>AJ$15</v>
      </c>
      <c r="AK2835" s="172" t="str">
        <f t="shared" si="3811"/>
        <v>AK$15</v>
      </c>
      <c r="AL2835" s="172" t="str">
        <f t="shared" si="3811"/>
        <v>AL$15</v>
      </c>
      <c r="AM2835" s="172" t="str">
        <f t="shared" si="3811"/>
        <v>AM$15</v>
      </c>
      <c r="AN2835" s="172" t="str">
        <f t="shared" si="3811"/>
        <v>AN$15</v>
      </c>
      <c r="AO2835" s="172" t="str">
        <f t="shared" si="3811"/>
        <v>AO$15</v>
      </c>
      <c r="AP2835" s="172" t="str">
        <f t="shared" si="3811"/>
        <v>AP$15</v>
      </c>
      <c r="AQ2835" s="172" t="str">
        <f t="shared" si="3811"/>
        <v>AQ$15</v>
      </c>
      <c r="AR2835" s="172" t="str">
        <f t="shared" si="3811"/>
        <v>AR$15</v>
      </c>
      <c r="AS2835" s="172" t="str">
        <f t="shared" si="3811"/>
        <v>AS$15</v>
      </c>
      <c r="AT2835" s="172" t="str">
        <f t="shared" si="3811"/>
        <v>AT$15</v>
      </c>
      <c r="AU2835" s="172" t="str">
        <f t="shared" si="3811"/>
        <v>AU$15</v>
      </c>
      <c r="AV2835" s="172" t="str">
        <f t="shared" si="3811"/>
        <v>AV$15</v>
      </c>
      <c r="AW2835" s="172" t="str">
        <f t="shared" si="3811"/>
        <v>AW$15</v>
      </c>
      <c r="AX2835" s="172" t="str">
        <f t="shared" si="3811"/>
        <v>AX$15</v>
      </c>
      <c r="AY2835" s="172" t="str">
        <f t="shared" ref="AY2835:CD2835" si="3812">AY2810</f>
        <v>AY$15</v>
      </c>
      <c r="AZ2835" s="172" t="str">
        <f t="shared" si="3812"/>
        <v>AZ$15</v>
      </c>
      <c r="BA2835" s="172" t="str">
        <f t="shared" si="3812"/>
        <v>BA$15</v>
      </c>
      <c r="BB2835" s="172" t="str">
        <f t="shared" si="3812"/>
        <v>BB$15</v>
      </c>
      <c r="BC2835" s="172" t="str">
        <f t="shared" si="3812"/>
        <v>BC$15</v>
      </c>
      <c r="BD2835" s="172" t="str">
        <f t="shared" si="3812"/>
        <v>BD$15</v>
      </c>
      <c r="BE2835" s="172" t="str">
        <f t="shared" si="3812"/>
        <v>BE$15</v>
      </c>
      <c r="BF2835" s="172" t="str">
        <f t="shared" si="3812"/>
        <v>BF$15</v>
      </c>
      <c r="BG2835" s="172" t="str">
        <f t="shared" si="3812"/>
        <v>BG$15</v>
      </c>
      <c r="BH2835" s="172" t="str">
        <f t="shared" si="3812"/>
        <v>BH$15</v>
      </c>
      <c r="BI2835" s="172" t="str">
        <f t="shared" si="3812"/>
        <v>BI$15</v>
      </c>
      <c r="BJ2835" s="172" t="str">
        <f t="shared" si="3812"/>
        <v>BJ$15</v>
      </c>
      <c r="BK2835" s="172" t="str">
        <f t="shared" si="3812"/>
        <v>BK$15</v>
      </c>
      <c r="BL2835" s="172" t="str">
        <f t="shared" si="3812"/>
        <v>BL$15</v>
      </c>
      <c r="BM2835" s="172" t="str">
        <f t="shared" si="3812"/>
        <v>BM$15</v>
      </c>
      <c r="BN2835" s="172" t="str">
        <f t="shared" si="3812"/>
        <v>BN$15</v>
      </c>
      <c r="BO2835" s="172" t="str">
        <f t="shared" si="3812"/>
        <v>BO$15</v>
      </c>
      <c r="BP2835" s="172" t="str">
        <f t="shared" si="3812"/>
        <v>BP$15</v>
      </c>
      <c r="BQ2835" s="172" t="str">
        <f t="shared" si="3812"/>
        <v>BQ$15</v>
      </c>
      <c r="BR2835" s="172" t="str">
        <f t="shared" si="3812"/>
        <v>BR$15</v>
      </c>
      <c r="BS2835" s="172" t="str">
        <f t="shared" si="3812"/>
        <v>BS$15</v>
      </c>
      <c r="BT2835" s="172" t="str">
        <f t="shared" si="3812"/>
        <v>BT$15</v>
      </c>
      <c r="BU2835" s="172" t="str">
        <f t="shared" si="3812"/>
        <v>BU$15</v>
      </c>
      <c r="BV2835" s="172" t="str">
        <f t="shared" si="3812"/>
        <v>BV$15</v>
      </c>
      <c r="BW2835" s="172" t="str">
        <f t="shared" si="3812"/>
        <v>BW$15</v>
      </c>
      <c r="BX2835" s="172" t="str">
        <f t="shared" si="3812"/>
        <v>BX$15</v>
      </c>
      <c r="BY2835" s="172" t="str">
        <f t="shared" si="3812"/>
        <v>BY$15</v>
      </c>
      <c r="BZ2835" s="172" t="str">
        <f t="shared" si="3812"/>
        <v>BZ$15</v>
      </c>
      <c r="CA2835" s="172" t="str">
        <f t="shared" si="3812"/>
        <v>CA$15</v>
      </c>
      <c r="CB2835" s="172" t="str">
        <f t="shared" si="3812"/>
        <v>CB$15</v>
      </c>
      <c r="CC2835" s="172" t="str">
        <f t="shared" si="3812"/>
        <v>CC$15</v>
      </c>
      <c r="CD2835" s="172" t="str">
        <f t="shared" si="3812"/>
        <v>CD$15</v>
      </c>
      <c r="CE2835" s="172" t="str">
        <f t="shared" ref="CE2835:CK2835" si="3813">CE2810</f>
        <v>CE$15</v>
      </c>
      <c r="CF2835" s="172" t="str">
        <f t="shared" si="3813"/>
        <v>CF$15</v>
      </c>
      <c r="CG2835" s="172" t="str">
        <f t="shared" si="3813"/>
        <v>CG$15</v>
      </c>
      <c r="CH2835" s="172" t="str">
        <f t="shared" si="3813"/>
        <v>CH$15</v>
      </c>
      <c r="CI2835" s="172" t="str">
        <f t="shared" si="3813"/>
        <v>CI$15</v>
      </c>
      <c r="CJ2835" s="172" t="str">
        <f t="shared" si="3813"/>
        <v>CJ$15</v>
      </c>
      <c r="CK2835" s="172" t="str">
        <f t="shared" si="3813"/>
        <v>CK$15</v>
      </c>
      <c r="CL2835" s="172" t="str">
        <f t="shared" ref="CL2835" si="3814">CL2810</f>
        <v>CL$15</v>
      </c>
    </row>
    <row r="2836" spans="2:90" x14ac:dyDescent="0.4">
      <c r="B2836" s="27"/>
      <c r="C2836" s="27"/>
      <c r="D2836" s="27"/>
      <c r="E2836" s="27" t="s">
        <v>906</v>
      </c>
      <c r="F2836" s="27"/>
      <c r="G2836" s="27"/>
      <c r="H2836" s="27"/>
      <c r="I2836" s="27"/>
      <c r="J2836" s="27"/>
      <c r="K2836" s="27"/>
      <c r="L2836" s="27"/>
      <c r="M2836" s="27"/>
      <c r="N2836" s="27"/>
      <c r="O2836" s="27"/>
      <c r="P2836" s="27"/>
    </row>
    <row r="2837" spans="2:90" x14ac:dyDescent="0.4">
      <c r="B2837" s="168" t="s">
        <v>487</v>
      </c>
      <c r="C2837" s="167"/>
      <c r="D2837" s="167"/>
      <c r="E2837" s="167" t="s">
        <v>906</v>
      </c>
      <c r="F2837" s="167"/>
      <c r="G2837" s="167"/>
      <c r="H2837" s="167"/>
      <c r="I2837" s="169"/>
      <c r="J2837" s="169"/>
      <c r="K2837" s="190"/>
      <c r="L2837" s="190"/>
      <c r="M2837" s="190"/>
      <c r="N2837" s="190"/>
      <c r="O2837" s="190"/>
      <c r="P2837" s="190"/>
      <c r="R2837" s="191"/>
      <c r="S2837" s="167"/>
      <c r="T2837" s="167"/>
      <c r="U2837" s="167"/>
      <c r="V2837" s="167"/>
      <c r="W2837" s="167"/>
      <c r="X2837" s="167"/>
      <c r="Y2837" s="167"/>
      <c r="Z2837" s="167"/>
      <c r="AA2837" s="167"/>
      <c r="AB2837" s="167"/>
      <c r="AC2837" s="167"/>
      <c r="AD2837" s="167"/>
      <c r="AE2837" s="167"/>
      <c r="AF2837" s="167"/>
      <c r="AG2837" s="167"/>
      <c r="AH2837" s="167"/>
      <c r="AI2837" s="167"/>
      <c r="AJ2837" s="167"/>
      <c r="AK2837" s="167"/>
      <c r="AL2837" s="167"/>
      <c r="AM2837" s="167"/>
      <c r="AN2837" s="167"/>
      <c r="AO2837" s="167"/>
      <c r="AP2837" s="167"/>
      <c r="AQ2837" s="167"/>
      <c r="AR2837" s="167"/>
      <c r="AS2837" s="167"/>
      <c r="AT2837" s="167"/>
      <c r="AU2837" s="167"/>
      <c r="AV2837" s="167"/>
      <c r="AW2837" s="167"/>
      <c r="AX2837" s="167"/>
      <c r="AY2837" s="167"/>
      <c r="AZ2837" s="167"/>
      <c r="BA2837" s="167"/>
      <c r="BB2837" s="167"/>
      <c r="BC2837" s="167"/>
      <c r="BD2837" s="167"/>
      <c r="BE2837" s="167"/>
      <c r="BF2837" s="167"/>
      <c r="BG2837" s="167"/>
      <c r="BH2837" s="167"/>
      <c r="BI2837" s="167"/>
      <c r="BJ2837" s="167"/>
      <c r="BK2837" s="167"/>
      <c r="BL2837" s="167"/>
      <c r="BM2837" s="167"/>
      <c r="BN2837" s="167"/>
      <c r="BO2837" s="167"/>
      <c r="BP2837" s="167"/>
      <c r="BQ2837" s="167"/>
      <c r="BR2837" s="167"/>
      <c r="BS2837" s="167"/>
      <c r="BT2837" s="167"/>
      <c r="BU2837" s="167"/>
      <c r="BV2837" s="167"/>
      <c r="BW2837" s="167"/>
      <c r="BX2837" s="167"/>
      <c r="BY2837" s="167"/>
      <c r="BZ2837" s="167"/>
      <c r="CA2837" s="167"/>
      <c r="CB2837" s="167"/>
      <c r="CC2837" s="167"/>
      <c r="CD2837" s="167"/>
      <c r="CE2837" s="167"/>
      <c r="CF2837" s="167"/>
      <c r="CG2837" s="167"/>
      <c r="CH2837" s="167"/>
      <c r="CI2837" s="167"/>
      <c r="CJ2837" s="167"/>
      <c r="CK2837" s="167"/>
      <c r="CL2837" s="167"/>
    </row>
    <row r="2838" spans="2:90" x14ac:dyDescent="0.4">
      <c r="B2838" s="168" t="s">
        <v>489</v>
      </c>
      <c r="C2838" s="167"/>
      <c r="D2838" s="167"/>
      <c r="E2838" s="167" t="s">
        <v>906</v>
      </c>
      <c r="F2838" s="167"/>
      <c r="G2838" s="167"/>
      <c r="H2838" s="167"/>
      <c r="I2838" s="169"/>
      <c r="J2838" s="169"/>
      <c r="K2838" s="190"/>
      <c r="L2838" s="190"/>
      <c r="M2838" s="190"/>
      <c r="N2838" s="190"/>
      <c r="O2838" s="190"/>
      <c r="P2838" s="190"/>
      <c r="R2838" s="191"/>
      <c r="S2838" s="167"/>
      <c r="T2838" s="167"/>
      <c r="U2838" s="167"/>
      <c r="V2838" s="167"/>
      <c r="W2838" s="167"/>
      <c r="X2838" s="167"/>
      <c r="Y2838" s="167"/>
      <c r="Z2838" s="167"/>
      <c r="AA2838" s="167"/>
      <c r="AB2838" s="167"/>
      <c r="AC2838" s="167"/>
      <c r="AD2838" s="167"/>
      <c r="AE2838" s="167"/>
      <c r="AF2838" s="167"/>
      <c r="AG2838" s="167"/>
      <c r="AH2838" s="167"/>
      <c r="AI2838" s="167"/>
      <c r="AJ2838" s="167"/>
      <c r="AK2838" s="167"/>
      <c r="AL2838" s="167"/>
      <c r="AM2838" s="167"/>
      <c r="AN2838" s="167"/>
      <c r="AO2838" s="167"/>
      <c r="AP2838" s="167"/>
      <c r="AQ2838" s="167"/>
      <c r="AR2838" s="167"/>
      <c r="AS2838" s="167"/>
      <c r="AT2838" s="167"/>
      <c r="AU2838" s="167"/>
      <c r="AV2838" s="167"/>
      <c r="AW2838" s="167"/>
      <c r="AX2838" s="167"/>
      <c r="AY2838" s="167"/>
      <c r="AZ2838" s="167"/>
      <c r="BA2838" s="167"/>
      <c r="BB2838" s="167"/>
      <c r="BC2838" s="167"/>
      <c r="BD2838" s="167"/>
      <c r="BE2838" s="167"/>
      <c r="BF2838" s="167"/>
      <c r="BG2838" s="167"/>
      <c r="BH2838" s="167"/>
      <c r="BI2838" s="167"/>
      <c r="BJ2838" s="167"/>
      <c r="BK2838" s="167"/>
      <c r="BL2838" s="167"/>
      <c r="BM2838" s="167"/>
      <c r="BN2838" s="167"/>
      <c r="BO2838" s="167"/>
      <c r="BP2838" s="167"/>
      <c r="BQ2838" s="167"/>
      <c r="BR2838" s="167"/>
      <c r="BS2838" s="167"/>
      <c r="BT2838" s="167"/>
      <c r="BU2838" s="167"/>
      <c r="BV2838" s="167"/>
      <c r="BW2838" s="167"/>
      <c r="BX2838" s="167"/>
      <c r="BY2838" s="167"/>
      <c r="BZ2838" s="167"/>
      <c r="CA2838" s="167"/>
      <c r="CB2838" s="167"/>
      <c r="CC2838" s="167"/>
      <c r="CD2838" s="167"/>
      <c r="CE2838" s="167"/>
      <c r="CF2838" s="167"/>
      <c r="CG2838" s="167"/>
      <c r="CH2838" s="167"/>
      <c r="CI2838" s="167"/>
      <c r="CJ2838" s="167"/>
      <c r="CK2838" s="167"/>
      <c r="CL2838" s="167"/>
    </row>
    <row r="2839" spans="2:90" x14ac:dyDescent="0.4">
      <c r="B2839" s="168" t="s">
        <v>459</v>
      </c>
      <c r="C2839" s="167"/>
      <c r="D2839" s="167"/>
      <c r="E2839" s="167" t="s">
        <v>906</v>
      </c>
      <c r="F2839" s="167"/>
      <c r="G2839" s="167"/>
      <c r="H2839" s="167"/>
      <c r="I2839" s="169"/>
      <c r="J2839" s="169"/>
      <c r="K2839" s="190"/>
      <c r="L2839" s="190"/>
      <c r="M2839" s="190"/>
      <c r="N2839" s="190"/>
      <c r="O2839" s="190"/>
      <c r="P2839" s="190"/>
      <c r="R2839" s="191"/>
      <c r="S2839" s="192" t="str">
        <f t="shared" ref="S2839:AX2839" si="3815">S$16</f>
        <v>S$12</v>
      </c>
      <c r="T2839" s="192" t="str">
        <f t="shared" si="3815"/>
        <v>T$12</v>
      </c>
      <c r="U2839" s="192" t="str">
        <f t="shared" si="3815"/>
        <v>U$12</v>
      </c>
      <c r="V2839" s="192" t="str">
        <f t="shared" si="3815"/>
        <v>V$12</v>
      </c>
      <c r="W2839" s="192" t="str">
        <f t="shared" si="3815"/>
        <v>W$12</v>
      </c>
      <c r="X2839" s="192" t="str">
        <f t="shared" si="3815"/>
        <v>X$12</v>
      </c>
      <c r="Y2839" s="192" t="str">
        <f t="shared" si="3815"/>
        <v>Y$12</v>
      </c>
      <c r="Z2839" s="192" t="str">
        <f t="shared" si="3815"/>
        <v>Z$12</v>
      </c>
      <c r="AA2839" s="192" t="str">
        <f t="shared" si="3815"/>
        <v>AA$12</v>
      </c>
      <c r="AB2839" s="192" t="str">
        <f t="shared" si="3815"/>
        <v>AB$12</v>
      </c>
      <c r="AC2839" s="192" t="str">
        <f t="shared" si="3815"/>
        <v>AC$12</v>
      </c>
      <c r="AD2839" s="192" t="str">
        <f t="shared" si="3815"/>
        <v>AD$12</v>
      </c>
      <c r="AE2839" s="192" t="str">
        <f t="shared" si="3815"/>
        <v>AE$12</v>
      </c>
      <c r="AF2839" s="192" t="str">
        <f t="shared" si="3815"/>
        <v>AF$12</v>
      </c>
      <c r="AG2839" s="192" t="str">
        <f t="shared" si="3815"/>
        <v>AG$12</v>
      </c>
      <c r="AH2839" s="192" t="str">
        <f t="shared" si="3815"/>
        <v>AH$12</v>
      </c>
      <c r="AI2839" s="192" t="str">
        <f t="shared" si="3815"/>
        <v>AI$12</v>
      </c>
      <c r="AJ2839" s="192" t="str">
        <f t="shared" si="3815"/>
        <v>AJ$12</v>
      </c>
      <c r="AK2839" s="192" t="str">
        <f t="shared" si="3815"/>
        <v>AK$12</v>
      </c>
      <c r="AL2839" s="192" t="str">
        <f t="shared" si="3815"/>
        <v>AL$12</v>
      </c>
      <c r="AM2839" s="192" t="str">
        <f t="shared" si="3815"/>
        <v>AM$12</v>
      </c>
      <c r="AN2839" s="192" t="str">
        <f t="shared" si="3815"/>
        <v>AN$12</v>
      </c>
      <c r="AO2839" s="192" t="str">
        <f t="shared" si="3815"/>
        <v>AO$12</v>
      </c>
      <c r="AP2839" s="192" t="str">
        <f t="shared" si="3815"/>
        <v>AP$12</v>
      </c>
      <c r="AQ2839" s="192" t="str">
        <f t="shared" si="3815"/>
        <v>AQ$12</v>
      </c>
      <c r="AR2839" s="192" t="str">
        <f t="shared" si="3815"/>
        <v>AR$12</v>
      </c>
      <c r="AS2839" s="192" t="str">
        <f t="shared" si="3815"/>
        <v>AS$12</v>
      </c>
      <c r="AT2839" s="192" t="str">
        <f t="shared" si="3815"/>
        <v>AT$12</v>
      </c>
      <c r="AU2839" s="192" t="str">
        <f t="shared" si="3815"/>
        <v>AU$12</v>
      </c>
      <c r="AV2839" s="192" t="str">
        <f t="shared" si="3815"/>
        <v>AV$12</v>
      </c>
      <c r="AW2839" s="192" t="str">
        <f t="shared" si="3815"/>
        <v>AW$12</v>
      </c>
      <c r="AX2839" s="192" t="str">
        <f t="shared" si="3815"/>
        <v>AX$12</v>
      </c>
      <c r="AY2839" s="192" t="str">
        <f t="shared" ref="AY2839:CD2839" si="3816">AY$16</f>
        <v>AY$12</v>
      </c>
      <c r="AZ2839" s="192" t="str">
        <f t="shared" si="3816"/>
        <v>AZ$12</v>
      </c>
      <c r="BA2839" s="192" t="str">
        <f t="shared" si="3816"/>
        <v>BA$12</v>
      </c>
      <c r="BB2839" s="192" t="str">
        <f t="shared" si="3816"/>
        <v>BB$12</v>
      </c>
      <c r="BC2839" s="192" t="str">
        <f t="shared" si="3816"/>
        <v>BC$12</v>
      </c>
      <c r="BD2839" s="192" t="str">
        <f t="shared" si="3816"/>
        <v>BD$12</v>
      </c>
      <c r="BE2839" s="192" t="str">
        <f t="shared" si="3816"/>
        <v>BE$12</v>
      </c>
      <c r="BF2839" s="192" t="str">
        <f t="shared" si="3816"/>
        <v>BF$12</v>
      </c>
      <c r="BG2839" s="192" t="str">
        <f t="shared" si="3816"/>
        <v>BG$12</v>
      </c>
      <c r="BH2839" s="192" t="str">
        <f t="shared" si="3816"/>
        <v>BH$12</v>
      </c>
      <c r="BI2839" s="192" t="str">
        <f t="shared" si="3816"/>
        <v>BI$12</v>
      </c>
      <c r="BJ2839" s="192" t="str">
        <f t="shared" si="3816"/>
        <v>BJ$12</v>
      </c>
      <c r="BK2839" s="192" t="str">
        <f t="shared" si="3816"/>
        <v>BK$12</v>
      </c>
      <c r="BL2839" s="192" t="str">
        <f t="shared" si="3816"/>
        <v>BL$12</v>
      </c>
      <c r="BM2839" s="192" t="str">
        <f t="shared" si="3816"/>
        <v>BM$12</v>
      </c>
      <c r="BN2839" s="192" t="str">
        <f t="shared" si="3816"/>
        <v>BN$12</v>
      </c>
      <c r="BO2839" s="192" t="str">
        <f t="shared" si="3816"/>
        <v>BO$12</v>
      </c>
      <c r="BP2839" s="192" t="str">
        <f t="shared" si="3816"/>
        <v>BP$12</v>
      </c>
      <c r="BQ2839" s="192" t="str">
        <f t="shared" si="3816"/>
        <v>BQ$12</v>
      </c>
      <c r="BR2839" s="192" t="str">
        <f t="shared" si="3816"/>
        <v>BR$12</v>
      </c>
      <c r="BS2839" s="192" t="str">
        <f t="shared" si="3816"/>
        <v>BS$12</v>
      </c>
      <c r="BT2839" s="192" t="str">
        <f t="shared" si="3816"/>
        <v>BT$12</v>
      </c>
      <c r="BU2839" s="192" t="str">
        <f t="shared" si="3816"/>
        <v>BU$12</v>
      </c>
      <c r="BV2839" s="192" t="str">
        <f t="shared" si="3816"/>
        <v>BV$12</v>
      </c>
      <c r="BW2839" s="192" t="str">
        <f t="shared" si="3816"/>
        <v>BW$12</v>
      </c>
      <c r="BX2839" s="192" t="str">
        <f t="shared" si="3816"/>
        <v>BX$12</v>
      </c>
      <c r="BY2839" s="192" t="str">
        <f t="shared" si="3816"/>
        <v>BY$12</v>
      </c>
      <c r="BZ2839" s="192" t="str">
        <f t="shared" si="3816"/>
        <v>BZ$12</v>
      </c>
      <c r="CA2839" s="192" t="str">
        <f t="shared" si="3816"/>
        <v>CA$12</v>
      </c>
      <c r="CB2839" s="192" t="str">
        <f t="shared" si="3816"/>
        <v>CB$12</v>
      </c>
      <c r="CC2839" s="192" t="str">
        <f t="shared" si="3816"/>
        <v>CC$12</v>
      </c>
      <c r="CD2839" s="192" t="str">
        <f t="shared" si="3816"/>
        <v>CD$12</v>
      </c>
      <c r="CE2839" s="192" t="str">
        <f t="shared" ref="CE2839:CL2839" si="3817">CE$16</f>
        <v>CE$12</v>
      </c>
      <c r="CF2839" s="192" t="str">
        <f t="shared" si="3817"/>
        <v>CF$12</v>
      </c>
      <c r="CG2839" s="192" t="str">
        <f t="shared" si="3817"/>
        <v>CG$12</v>
      </c>
      <c r="CH2839" s="192" t="str">
        <f t="shared" si="3817"/>
        <v>CH$12</v>
      </c>
      <c r="CI2839" s="192" t="str">
        <f t="shared" si="3817"/>
        <v>CI$12</v>
      </c>
      <c r="CJ2839" s="192" t="str">
        <f t="shared" si="3817"/>
        <v>CJ$12</v>
      </c>
      <c r="CK2839" s="192" t="str">
        <f t="shared" si="3817"/>
        <v>CK$12</v>
      </c>
      <c r="CL2839" s="192" t="str">
        <f t="shared" si="3817"/>
        <v>CL$12</v>
      </c>
    </row>
    <row r="2840" spans="2:90" x14ac:dyDescent="0.4">
      <c r="B2840" s="168" t="s">
        <v>460</v>
      </c>
      <c r="C2840" s="193"/>
      <c r="D2840" s="193"/>
      <c r="E2840" s="193" t="s">
        <v>906</v>
      </c>
      <c r="F2840" s="193"/>
      <c r="G2840" s="193"/>
      <c r="H2840" s="193"/>
      <c r="I2840" s="194"/>
      <c r="J2840" s="194"/>
      <c r="K2840" s="195"/>
      <c r="L2840" s="195"/>
      <c r="M2840" s="195"/>
      <c r="N2840" s="195"/>
      <c r="O2840" s="195"/>
      <c r="P2840" s="195"/>
      <c r="R2840" s="195"/>
      <c r="S2840" s="192" t="str">
        <f t="shared" ref="S2840:AX2840" si="3818">S$17</f>
        <v>S$13</v>
      </c>
      <c r="T2840" s="192" t="str">
        <f t="shared" si="3818"/>
        <v>T$13</v>
      </c>
      <c r="U2840" s="192" t="str">
        <f t="shared" si="3818"/>
        <v>U$13</v>
      </c>
      <c r="V2840" s="192" t="str">
        <f t="shared" si="3818"/>
        <v>V$13</v>
      </c>
      <c r="W2840" s="192" t="str">
        <f t="shared" si="3818"/>
        <v>W$13</v>
      </c>
      <c r="X2840" s="192" t="str">
        <f t="shared" si="3818"/>
        <v>X$13</v>
      </c>
      <c r="Y2840" s="192" t="str">
        <f t="shared" si="3818"/>
        <v>Y$13</v>
      </c>
      <c r="Z2840" s="192" t="str">
        <f t="shared" si="3818"/>
        <v>Z$13</v>
      </c>
      <c r="AA2840" s="192" t="str">
        <f t="shared" si="3818"/>
        <v>AA$13</v>
      </c>
      <c r="AB2840" s="192" t="str">
        <f t="shared" si="3818"/>
        <v>AB$13</v>
      </c>
      <c r="AC2840" s="192" t="str">
        <f t="shared" si="3818"/>
        <v>AC$13</v>
      </c>
      <c r="AD2840" s="192" t="str">
        <f t="shared" si="3818"/>
        <v>AD$13</v>
      </c>
      <c r="AE2840" s="192" t="str">
        <f t="shared" si="3818"/>
        <v>AE$13</v>
      </c>
      <c r="AF2840" s="192" t="str">
        <f t="shared" si="3818"/>
        <v>AF$13</v>
      </c>
      <c r="AG2840" s="192" t="str">
        <f t="shared" si="3818"/>
        <v>AG$13</v>
      </c>
      <c r="AH2840" s="192" t="str">
        <f t="shared" si="3818"/>
        <v>AH$13</v>
      </c>
      <c r="AI2840" s="192" t="str">
        <f t="shared" si="3818"/>
        <v>AI$13</v>
      </c>
      <c r="AJ2840" s="192" t="str">
        <f t="shared" si="3818"/>
        <v>AJ$13</v>
      </c>
      <c r="AK2840" s="192" t="str">
        <f t="shared" si="3818"/>
        <v>AK$13</v>
      </c>
      <c r="AL2840" s="192" t="str">
        <f t="shared" si="3818"/>
        <v>AL$13</v>
      </c>
      <c r="AM2840" s="192" t="str">
        <f t="shared" si="3818"/>
        <v>AM$13</v>
      </c>
      <c r="AN2840" s="192" t="str">
        <f t="shared" si="3818"/>
        <v>AN$13</v>
      </c>
      <c r="AO2840" s="192" t="str">
        <f t="shared" si="3818"/>
        <v>AO$13</v>
      </c>
      <c r="AP2840" s="192" t="str">
        <f t="shared" si="3818"/>
        <v>AP$13</v>
      </c>
      <c r="AQ2840" s="192" t="str">
        <f t="shared" si="3818"/>
        <v>AQ$13</v>
      </c>
      <c r="AR2840" s="192" t="str">
        <f t="shared" si="3818"/>
        <v>AR$13</v>
      </c>
      <c r="AS2840" s="192" t="str">
        <f t="shared" si="3818"/>
        <v>AS$13</v>
      </c>
      <c r="AT2840" s="192" t="str">
        <f t="shared" si="3818"/>
        <v>AT$13</v>
      </c>
      <c r="AU2840" s="192" t="str">
        <f t="shared" si="3818"/>
        <v>AU$13</v>
      </c>
      <c r="AV2840" s="192" t="str">
        <f t="shared" si="3818"/>
        <v>AV$13</v>
      </c>
      <c r="AW2840" s="192" t="str">
        <f t="shared" si="3818"/>
        <v>AW$13</v>
      </c>
      <c r="AX2840" s="192" t="str">
        <f t="shared" si="3818"/>
        <v>AX$13</v>
      </c>
      <c r="AY2840" s="192" t="str">
        <f t="shared" ref="AY2840:CD2840" si="3819">AY$17</f>
        <v>AY$13</v>
      </c>
      <c r="AZ2840" s="192" t="str">
        <f t="shared" si="3819"/>
        <v>AZ$13</v>
      </c>
      <c r="BA2840" s="192" t="str">
        <f t="shared" si="3819"/>
        <v>BA$13</v>
      </c>
      <c r="BB2840" s="192" t="str">
        <f t="shared" si="3819"/>
        <v>BB$13</v>
      </c>
      <c r="BC2840" s="192" t="str">
        <f t="shared" si="3819"/>
        <v>BC$13</v>
      </c>
      <c r="BD2840" s="192" t="str">
        <f t="shared" si="3819"/>
        <v>BD$13</v>
      </c>
      <c r="BE2840" s="192" t="str">
        <f t="shared" si="3819"/>
        <v>BE$13</v>
      </c>
      <c r="BF2840" s="192" t="str">
        <f t="shared" si="3819"/>
        <v>BF$13</v>
      </c>
      <c r="BG2840" s="192" t="str">
        <f t="shared" si="3819"/>
        <v>BG$13</v>
      </c>
      <c r="BH2840" s="192" t="str">
        <f t="shared" si="3819"/>
        <v>BH$13</v>
      </c>
      <c r="BI2840" s="192" t="str">
        <f t="shared" si="3819"/>
        <v>BI$13</v>
      </c>
      <c r="BJ2840" s="192" t="str">
        <f t="shared" si="3819"/>
        <v>BJ$13</v>
      </c>
      <c r="BK2840" s="192" t="str">
        <f t="shared" si="3819"/>
        <v>BK$13</v>
      </c>
      <c r="BL2840" s="192" t="str">
        <f t="shared" si="3819"/>
        <v>BL$13</v>
      </c>
      <c r="BM2840" s="192" t="str">
        <f t="shared" si="3819"/>
        <v>BM$13</v>
      </c>
      <c r="BN2840" s="192" t="str">
        <f t="shared" si="3819"/>
        <v>BN$13</v>
      </c>
      <c r="BO2840" s="192" t="str">
        <f t="shared" si="3819"/>
        <v>BO$13</v>
      </c>
      <c r="BP2840" s="192" t="str">
        <f t="shared" si="3819"/>
        <v>BP$13</v>
      </c>
      <c r="BQ2840" s="192" t="str">
        <f t="shared" si="3819"/>
        <v>BQ$13</v>
      </c>
      <c r="BR2840" s="192" t="str">
        <f t="shared" si="3819"/>
        <v>BR$13</v>
      </c>
      <c r="BS2840" s="192" t="str">
        <f t="shared" si="3819"/>
        <v>BS$13</v>
      </c>
      <c r="BT2840" s="192" t="str">
        <f t="shared" si="3819"/>
        <v>BT$13</v>
      </c>
      <c r="BU2840" s="192" t="str">
        <f t="shared" si="3819"/>
        <v>BU$13</v>
      </c>
      <c r="BV2840" s="192" t="str">
        <f t="shared" si="3819"/>
        <v>BV$13</v>
      </c>
      <c r="BW2840" s="192" t="str">
        <f t="shared" si="3819"/>
        <v>BW$13</v>
      </c>
      <c r="BX2840" s="192" t="str">
        <f t="shared" si="3819"/>
        <v>BX$13</v>
      </c>
      <c r="BY2840" s="192" t="str">
        <f t="shared" si="3819"/>
        <v>BY$13</v>
      </c>
      <c r="BZ2840" s="192" t="str">
        <f t="shared" si="3819"/>
        <v>BZ$13</v>
      </c>
      <c r="CA2840" s="192" t="str">
        <f t="shared" si="3819"/>
        <v>CA$13</v>
      </c>
      <c r="CB2840" s="192" t="str">
        <f t="shared" si="3819"/>
        <v>CB$13</v>
      </c>
      <c r="CC2840" s="192" t="str">
        <f t="shared" si="3819"/>
        <v>CC$13</v>
      </c>
      <c r="CD2840" s="192" t="str">
        <f t="shared" si="3819"/>
        <v>CD$13</v>
      </c>
      <c r="CE2840" s="192" t="str">
        <f t="shared" ref="CE2840:CL2840" si="3820">CE$17</f>
        <v>CE$13</v>
      </c>
      <c r="CF2840" s="192" t="str">
        <f t="shared" si="3820"/>
        <v>CF$13</v>
      </c>
      <c r="CG2840" s="192" t="str">
        <f t="shared" si="3820"/>
        <v>CG$13</v>
      </c>
      <c r="CH2840" s="192" t="str">
        <f t="shared" si="3820"/>
        <v>CH$13</v>
      </c>
      <c r="CI2840" s="192" t="str">
        <f t="shared" si="3820"/>
        <v>CI$13</v>
      </c>
      <c r="CJ2840" s="192" t="str">
        <f t="shared" si="3820"/>
        <v>CJ$13</v>
      </c>
      <c r="CK2840" s="192" t="str">
        <f t="shared" si="3820"/>
        <v>CK$13</v>
      </c>
      <c r="CL2840" s="192" t="str">
        <f t="shared" si="3820"/>
        <v>CL$13</v>
      </c>
    </row>
    <row r="2841" spans="2:90" x14ac:dyDescent="0.4">
      <c r="B2841" s="168" t="s">
        <v>488</v>
      </c>
      <c r="C2841" s="193"/>
      <c r="D2841" s="193"/>
      <c r="E2841" s="193" t="s">
        <v>906</v>
      </c>
      <c r="F2841" s="193"/>
      <c r="G2841" s="193"/>
      <c r="H2841" s="193"/>
      <c r="I2841" s="194"/>
      <c r="J2841" s="194"/>
      <c r="K2841" s="195"/>
      <c r="L2841" s="195"/>
      <c r="M2841" s="195"/>
      <c r="N2841" s="195"/>
      <c r="O2841" s="195"/>
      <c r="P2841" s="195"/>
      <c r="R2841" s="195"/>
      <c r="S2841" s="183"/>
      <c r="T2841" s="183"/>
      <c r="U2841" s="183"/>
      <c r="V2841" s="183"/>
      <c r="W2841" s="183"/>
      <c r="X2841" s="183"/>
      <c r="Y2841" s="183"/>
      <c r="Z2841" s="183"/>
      <c r="AA2841" s="183"/>
      <c r="AB2841" s="183"/>
      <c r="AC2841" s="183"/>
      <c r="AD2841" s="183"/>
      <c r="AE2841" s="183"/>
      <c r="AF2841" s="183"/>
      <c r="AG2841" s="183"/>
      <c r="AH2841" s="183"/>
      <c r="AI2841" s="183"/>
      <c r="AJ2841" s="183"/>
      <c r="AK2841" s="183"/>
      <c r="AL2841" s="183"/>
      <c r="AM2841" s="183"/>
      <c r="AN2841" s="183"/>
      <c r="AO2841" s="183"/>
      <c r="AP2841" s="183"/>
      <c r="AQ2841" s="183"/>
      <c r="AR2841" s="183"/>
      <c r="AS2841" s="183"/>
      <c r="AT2841" s="183"/>
      <c r="AU2841" s="183"/>
      <c r="AV2841" s="183"/>
      <c r="AW2841" s="183"/>
      <c r="AX2841" s="183"/>
      <c r="AY2841" s="183"/>
      <c r="AZ2841" s="183"/>
      <c r="BA2841" s="183"/>
      <c r="BB2841" s="183"/>
      <c r="BC2841" s="183"/>
      <c r="BD2841" s="183"/>
      <c r="BE2841" s="183"/>
      <c r="BF2841" s="183"/>
      <c r="BG2841" s="183"/>
      <c r="BH2841" s="183"/>
      <c r="BI2841" s="183"/>
      <c r="BJ2841" s="183"/>
      <c r="BK2841" s="183"/>
      <c r="BL2841" s="183"/>
      <c r="BM2841" s="183"/>
      <c r="BN2841" s="183"/>
      <c r="BO2841" s="183"/>
      <c r="BP2841" s="183"/>
      <c r="BQ2841" s="183"/>
      <c r="BR2841" s="183"/>
      <c r="BS2841" s="183"/>
      <c r="BT2841" s="183"/>
      <c r="BU2841" s="183"/>
      <c r="BV2841" s="183"/>
      <c r="BW2841" s="183"/>
      <c r="BX2841" s="183"/>
      <c r="BY2841" s="183"/>
      <c r="BZ2841" s="183"/>
      <c r="CA2841" s="183"/>
      <c r="CB2841" s="183"/>
      <c r="CC2841" s="183"/>
      <c r="CD2841" s="183"/>
      <c r="CE2841" s="183"/>
      <c r="CF2841" s="183"/>
      <c r="CG2841" s="183"/>
      <c r="CH2841" s="183"/>
      <c r="CI2841" s="183"/>
      <c r="CJ2841" s="183"/>
      <c r="CK2841" s="183"/>
      <c r="CL2841" s="183"/>
    </row>
    <row r="2842" spans="2:90" x14ac:dyDescent="0.4">
      <c r="B2842" s="168" t="s">
        <v>501</v>
      </c>
      <c r="C2842" s="193"/>
      <c r="D2842" s="193"/>
      <c r="E2842" s="193" t="s">
        <v>906</v>
      </c>
      <c r="F2842" s="193"/>
      <c r="G2842" s="193"/>
      <c r="H2842" s="193"/>
      <c r="I2842" s="194"/>
      <c r="J2842" s="194"/>
      <c r="K2842" s="195"/>
      <c r="L2842" s="195"/>
      <c r="M2842" s="195"/>
      <c r="N2842" s="195"/>
      <c r="O2842" s="195"/>
      <c r="P2842" s="195"/>
      <c r="R2842" s="195"/>
      <c r="S2842" s="183"/>
      <c r="T2842" s="183"/>
      <c r="U2842" s="183"/>
      <c r="V2842" s="183"/>
      <c r="W2842" s="183"/>
      <c r="X2842" s="183"/>
      <c r="Y2842" s="183"/>
      <c r="Z2842" s="183"/>
      <c r="AA2842" s="183"/>
      <c r="AB2842" s="183"/>
      <c r="AC2842" s="183"/>
      <c r="AD2842" s="183"/>
      <c r="AE2842" s="183"/>
      <c r="AF2842" s="183"/>
      <c r="AG2842" s="183"/>
      <c r="AH2842" s="183"/>
      <c r="AI2842" s="183"/>
      <c r="AJ2842" s="183"/>
      <c r="AK2842" s="183"/>
      <c r="AL2842" s="183"/>
      <c r="AM2842" s="183"/>
      <c r="AN2842" s="183"/>
      <c r="AO2842" s="183"/>
      <c r="AP2842" s="183"/>
      <c r="AQ2842" s="183"/>
      <c r="AR2842" s="183"/>
      <c r="AS2842" s="183"/>
      <c r="AT2842" s="183"/>
      <c r="AU2842" s="183"/>
      <c r="AV2842" s="183"/>
      <c r="AW2842" s="183"/>
      <c r="AX2842" s="183"/>
      <c r="AY2842" s="183"/>
      <c r="AZ2842" s="183"/>
      <c r="BA2842" s="183"/>
      <c r="BB2842" s="183"/>
      <c r="BC2842" s="183"/>
      <c r="BD2842" s="183"/>
      <c r="BE2842" s="183"/>
      <c r="BF2842" s="183"/>
      <c r="BG2842" s="183"/>
      <c r="BH2842" s="183"/>
      <c r="BI2842" s="183"/>
      <c r="BJ2842" s="183"/>
      <c r="BK2842" s="183"/>
      <c r="BL2842" s="183"/>
      <c r="BM2842" s="183"/>
      <c r="BN2842" s="183"/>
      <c r="BO2842" s="183"/>
      <c r="BP2842" s="183"/>
      <c r="BQ2842" s="183"/>
      <c r="BR2842" s="183"/>
      <c r="BS2842" s="183"/>
      <c r="BT2842" s="183"/>
      <c r="BU2842" s="183"/>
      <c r="BV2842" s="183"/>
      <c r="BW2842" s="183"/>
      <c r="BX2842" s="183"/>
      <c r="BY2842" s="183"/>
      <c r="BZ2842" s="183"/>
      <c r="CA2842" s="183"/>
      <c r="CB2842" s="183"/>
      <c r="CC2842" s="183"/>
      <c r="CD2842" s="183"/>
      <c r="CE2842" s="183"/>
      <c r="CF2842" s="183"/>
      <c r="CG2842" s="183"/>
      <c r="CH2842" s="183"/>
      <c r="CI2842" s="183"/>
      <c r="CJ2842" s="183"/>
      <c r="CK2842" s="183"/>
      <c r="CL2842" s="183"/>
    </row>
    <row r="2843" spans="2:90" x14ac:dyDescent="0.4">
      <c r="B2843" s="168" t="s">
        <v>461</v>
      </c>
      <c r="C2843" s="193"/>
      <c r="D2843" s="193"/>
      <c r="E2843" s="193" t="s">
        <v>906</v>
      </c>
      <c r="F2843" s="193"/>
      <c r="G2843" s="193"/>
      <c r="H2843" s="193"/>
      <c r="I2843" s="194"/>
      <c r="J2843" s="194"/>
      <c r="K2843" s="195"/>
      <c r="L2843" s="195"/>
      <c r="M2843" s="195"/>
      <c r="N2843" s="195"/>
      <c r="O2843" s="195"/>
      <c r="P2843" s="195"/>
      <c r="R2843" s="195"/>
      <c r="S2843" s="183" t="str">
        <f t="shared" ref="S2843:AX2843" si="3821">S$18</f>
        <v>S$14</v>
      </c>
      <c r="T2843" s="183" t="str">
        <f t="shared" si="3821"/>
        <v>T$14</v>
      </c>
      <c r="U2843" s="183" t="str">
        <f t="shared" si="3821"/>
        <v>U$14</v>
      </c>
      <c r="V2843" s="183" t="str">
        <f t="shared" si="3821"/>
        <v>V$14</v>
      </c>
      <c r="W2843" s="183" t="str">
        <f t="shared" si="3821"/>
        <v>W$14</v>
      </c>
      <c r="X2843" s="183" t="str">
        <f t="shared" si="3821"/>
        <v>X$14</v>
      </c>
      <c r="Y2843" s="183" t="str">
        <f t="shared" si="3821"/>
        <v>Y$14</v>
      </c>
      <c r="Z2843" s="183" t="str">
        <f t="shared" si="3821"/>
        <v>Z$14</v>
      </c>
      <c r="AA2843" s="183" t="str">
        <f t="shared" si="3821"/>
        <v>AA$14</v>
      </c>
      <c r="AB2843" s="183" t="str">
        <f t="shared" si="3821"/>
        <v>AB$14</v>
      </c>
      <c r="AC2843" s="183" t="str">
        <f t="shared" si="3821"/>
        <v>AC$14</v>
      </c>
      <c r="AD2843" s="183" t="str">
        <f t="shared" si="3821"/>
        <v>AD$14</v>
      </c>
      <c r="AE2843" s="183" t="str">
        <f t="shared" si="3821"/>
        <v>AE$14</v>
      </c>
      <c r="AF2843" s="183" t="str">
        <f t="shared" si="3821"/>
        <v>AF$14</v>
      </c>
      <c r="AG2843" s="183" t="str">
        <f t="shared" si="3821"/>
        <v>AG$14</v>
      </c>
      <c r="AH2843" s="183" t="str">
        <f t="shared" si="3821"/>
        <v>AH$14</v>
      </c>
      <c r="AI2843" s="183" t="str">
        <f t="shared" si="3821"/>
        <v>AI$14</v>
      </c>
      <c r="AJ2843" s="183" t="str">
        <f t="shared" si="3821"/>
        <v>AJ$14</v>
      </c>
      <c r="AK2843" s="183" t="str">
        <f t="shared" si="3821"/>
        <v>AK$14</v>
      </c>
      <c r="AL2843" s="183" t="str">
        <f t="shared" si="3821"/>
        <v>AL$14</v>
      </c>
      <c r="AM2843" s="183" t="str">
        <f t="shared" si="3821"/>
        <v>AM$14</v>
      </c>
      <c r="AN2843" s="183" t="str">
        <f t="shared" si="3821"/>
        <v>AN$14</v>
      </c>
      <c r="AO2843" s="183" t="str">
        <f t="shared" si="3821"/>
        <v>AO$14</v>
      </c>
      <c r="AP2843" s="183" t="str">
        <f t="shared" si="3821"/>
        <v>AP$14</v>
      </c>
      <c r="AQ2843" s="183" t="str">
        <f t="shared" si="3821"/>
        <v>AQ$14</v>
      </c>
      <c r="AR2843" s="183" t="str">
        <f t="shared" si="3821"/>
        <v>AR$14</v>
      </c>
      <c r="AS2843" s="183" t="str">
        <f t="shared" si="3821"/>
        <v>AS$14</v>
      </c>
      <c r="AT2843" s="183" t="str">
        <f t="shared" si="3821"/>
        <v>AT$14</v>
      </c>
      <c r="AU2843" s="183" t="str">
        <f t="shared" si="3821"/>
        <v>AU$14</v>
      </c>
      <c r="AV2843" s="183" t="str">
        <f t="shared" si="3821"/>
        <v>AV$14</v>
      </c>
      <c r="AW2843" s="183" t="str">
        <f t="shared" si="3821"/>
        <v>AW$14</v>
      </c>
      <c r="AX2843" s="183" t="str">
        <f t="shared" si="3821"/>
        <v>AX$14</v>
      </c>
      <c r="AY2843" s="183" t="str">
        <f t="shared" ref="AY2843:CD2843" si="3822">AY$18</f>
        <v>AY$14</v>
      </c>
      <c r="AZ2843" s="183" t="str">
        <f t="shared" si="3822"/>
        <v>AZ$14</v>
      </c>
      <c r="BA2843" s="183" t="str">
        <f t="shared" si="3822"/>
        <v>BA$14</v>
      </c>
      <c r="BB2843" s="183" t="str">
        <f t="shared" si="3822"/>
        <v>BB$14</v>
      </c>
      <c r="BC2843" s="183" t="str">
        <f t="shared" si="3822"/>
        <v>BC$14</v>
      </c>
      <c r="BD2843" s="183" t="str">
        <f t="shared" si="3822"/>
        <v>BD$14</v>
      </c>
      <c r="BE2843" s="183" t="str">
        <f t="shared" si="3822"/>
        <v>BE$14</v>
      </c>
      <c r="BF2843" s="183" t="str">
        <f t="shared" si="3822"/>
        <v>BF$14</v>
      </c>
      <c r="BG2843" s="183" t="str">
        <f t="shared" si="3822"/>
        <v>BG$14</v>
      </c>
      <c r="BH2843" s="183" t="str">
        <f t="shared" si="3822"/>
        <v>BH$14</v>
      </c>
      <c r="BI2843" s="183" t="str">
        <f t="shared" si="3822"/>
        <v>BI$14</v>
      </c>
      <c r="BJ2843" s="183" t="str">
        <f t="shared" si="3822"/>
        <v>BJ$14</v>
      </c>
      <c r="BK2843" s="183" t="str">
        <f t="shared" si="3822"/>
        <v>BK$14</v>
      </c>
      <c r="BL2843" s="183" t="str">
        <f t="shared" si="3822"/>
        <v>BL$14</v>
      </c>
      <c r="BM2843" s="183" t="str">
        <f t="shared" si="3822"/>
        <v>BM$14</v>
      </c>
      <c r="BN2843" s="183" t="str">
        <f t="shared" si="3822"/>
        <v>BN$14</v>
      </c>
      <c r="BO2843" s="183" t="str">
        <f t="shared" si="3822"/>
        <v>BO$14</v>
      </c>
      <c r="BP2843" s="183" t="str">
        <f t="shared" si="3822"/>
        <v>BP$14</v>
      </c>
      <c r="BQ2843" s="183" t="str">
        <f t="shared" si="3822"/>
        <v>BQ$14</v>
      </c>
      <c r="BR2843" s="183" t="str">
        <f t="shared" si="3822"/>
        <v>BR$14</v>
      </c>
      <c r="BS2843" s="183" t="str">
        <f t="shared" si="3822"/>
        <v>BS$14</v>
      </c>
      <c r="BT2843" s="183" t="str">
        <f t="shared" si="3822"/>
        <v>BT$14</v>
      </c>
      <c r="BU2843" s="183" t="str">
        <f t="shared" si="3822"/>
        <v>BU$14</v>
      </c>
      <c r="BV2843" s="183" t="str">
        <f t="shared" si="3822"/>
        <v>BV$14</v>
      </c>
      <c r="BW2843" s="183" t="str">
        <f t="shared" si="3822"/>
        <v>BW$14</v>
      </c>
      <c r="BX2843" s="183" t="str">
        <f t="shared" si="3822"/>
        <v>BX$14</v>
      </c>
      <c r="BY2843" s="183" t="str">
        <f t="shared" si="3822"/>
        <v>BY$14</v>
      </c>
      <c r="BZ2843" s="183" t="str">
        <f t="shared" si="3822"/>
        <v>BZ$14</v>
      </c>
      <c r="CA2843" s="183" t="str">
        <f t="shared" si="3822"/>
        <v>CA$14</v>
      </c>
      <c r="CB2843" s="183" t="str">
        <f t="shared" si="3822"/>
        <v>CB$14</v>
      </c>
      <c r="CC2843" s="183" t="str">
        <f t="shared" si="3822"/>
        <v>CC$14</v>
      </c>
      <c r="CD2843" s="183" t="str">
        <f t="shared" si="3822"/>
        <v>CD$14</v>
      </c>
      <c r="CE2843" s="183" t="str">
        <f t="shared" ref="CE2843:CL2843" si="3823">CE$18</f>
        <v>CE$14</v>
      </c>
      <c r="CF2843" s="183" t="str">
        <f t="shared" si="3823"/>
        <v>CF$14</v>
      </c>
      <c r="CG2843" s="183" t="str">
        <f t="shared" si="3823"/>
        <v>CG$14</v>
      </c>
      <c r="CH2843" s="183" t="str">
        <f t="shared" si="3823"/>
        <v>CH$14</v>
      </c>
      <c r="CI2843" s="183" t="str">
        <f t="shared" si="3823"/>
        <v>CI$14</v>
      </c>
      <c r="CJ2843" s="183" t="str">
        <f t="shared" si="3823"/>
        <v>CJ$14</v>
      </c>
      <c r="CK2843" s="183" t="str">
        <f t="shared" si="3823"/>
        <v>CK$14</v>
      </c>
      <c r="CL2843" s="183" t="str">
        <f t="shared" si="3823"/>
        <v>CL$14</v>
      </c>
    </row>
    <row r="2844" spans="2:90" x14ac:dyDescent="0.4">
      <c r="B2844" s="168" t="s">
        <v>462</v>
      </c>
      <c r="C2844" s="193"/>
      <c r="D2844" s="193"/>
      <c r="E2844" s="193" t="s">
        <v>906</v>
      </c>
      <c r="F2844" s="193"/>
      <c r="G2844" s="193"/>
      <c r="H2844" s="193"/>
      <c r="I2844" s="194"/>
      <c r="J2844" s="194"/>
      <c r="K2844" s="195"/>
      <c r="L2844" s="195"/>
      <c r="M2844" s="195"/>
      <c r="N2844" s="195"/>
      <c r="O2844" s="195"/>
      <c r="P2844" s="195"/>
      <c r="R2844" s="195"/>
      <c r="S2844" s="183" t="str">
        <f t="shared" ref="S2844:AX2844" si="3824">S$19</f>
        <v>S$15</v>
      </c>
      <c r="T2844" s="183" t="str">
        <f t="shared" si="3824"/>
        <v>T$15</v>
      </c>
      <c r="U2844" s="183" t="str">
        <f t="shared" si="3824"/>
        <v>U$15</v>
      </c>
      <c r="V2844" s="183" t="str">
        <f t="shared" si="3824"/>
        <v>V$15</v>
      </c>
      <c r="W2844" s="183" t="str">
        <f t="shared" si="3824"/>
        <v>W$15</v>
      </c>
      <c r="X2844" s="183" t="str">
        <f t="shared" si="3824"/>
        <v>X$15</v>
      </c>
      <c r="Y2844" s="183" t="str">
        <f t="shared" si="3824"/>
        <v>Y$15</v>
      </c>
      <c r="Z2844" s="183" t="str">
        <f t="shared" si="3824"/>
        <v>Z$15</v>
      </c>
      <c r="AA2844" s="183" t="str">
        <f t="shared" si="3824"/>
        <v>AA$15</v>
      </c>
      <c r="AB2844" s="183" t="str">
        <f t="shared" si="3824"/>
        <v>AB$15</v>
      </c>
      <c r="AC2844" s="183" t="str">
        <f t="shared" si="3824"/>
        <v>AC$15</v>
      </c>
      <c r="AD2844" s="183" t="str">
        <f t="shared" si="3824"/>
        <v>AD$15</v>
      </c>
      <c r="AE2844" s="183" t="str">
        <f t="shared" si="3824"/>
        <v>AE$15</v>
      </c>
      <c r="AF2844" s="183" t="str">
        <f t="shared" si="3824"/>
        <v>AF$15</v>
      </c>
      <c r="AG2844" s="183" t="str">
        <f t="shared" si="3824"/>
        <v>AG$15</v>
      </c>
      <c r="AH2844" s="183" t="str">
        <f t="shared" si="3824"/>
        <v>AH$15</v>
      </c>
      <c r="AI2844" s="183" t="str">
        <f t="shared" si="3824"/>
        <v>AI$15</v>
      </c>
      <c r="AJ2844" s="183" t="str">
        <f t="shared" si="3824"/>
        <v>AJ$15</v>
      </c>
      <c r="AK2844" s="183" t="str">
        <f t="shared" si="3824"/>
        <v>AK$15</v>
      </c>
      <c r="AL2844" s="183" t="str">
        <f t="shared" si="3824"/>
        <v>AL$15</v>
      </c>
      <c r="AM2844" s="183" t="str">
        <f t="shared" si="3824"/>
        <v>AM$15</v>
      </c>
      <c r="AN2844" s="183" t="str">
        <f t="shared" si="3824"/>
        <v>AN$15</v>
      </c>
      <c r="AO2844" s="183" t="str">
        <f t="shared" si="3824"/>
        <v>AO$15</v>
      </c>
      <c r="AP2844" s="183" t="str">
        <f t="shared" si="3824"/>
        <v>AP$15</v>
      </c>
      <c r="AQ2844" s="183" t="str">
        <f t="shared" si="3824"/>
        <v>AQ$15</v>
      </c>
      <c r="AR2844" s="183" t="str">
        <f t="shared" si="3824"/>
        <v>AR$15</v>
      </c>
      <c r="AS2844" s="183" t="str">
        <f t="shared" si="3824"/>
        <v>AS$15</v>
      </c>
      <c r="AT2844" s="183" t="str">
        <f t="shared" si="3824"/>
        <v>AT$15</v>
      </c>
      <c r="AU2844" s="183" t="str">
        <f t="shared" si="3824"/>
        <v>AU$15</v>
      </c>
      <c r="AV2844" s="183" t="str">
        <f t="shared" si="3824"/>
        <v>AV$15</v>
      </c>
      <c r="AW2844" s="183" t="str">
        <f t="shared" si="3824"/>
        <v>AW$15</v>
      </c>
      <c r="AX2844" s="183" t="str">
        <f t="shared" si="3824"/>
        <v>AX$15</v>
      </c>
      <c r="AY2844" s="183" t="str">
        <f t="shared" ref="AY2844:CD2844" si="3825">AY$19</f>
        <v>AY$15</v>
      </c>
      <c r="AZ2844" s="183" t="str">
        <f t="shared" si="3825"/>
        <v>AZ$15</v>
      </c>
      <c r="BA2844" s="183" t="str">
        <f t="shared" si="3825"/>
        <v>BA$15</v>
      </c>
      <c r="BB2844" s="183" t="str">
        <f t="shared" si="3825"/>
        <v>BB$15</v>
      </c>
      <c r="BC2844" s="183" t="str">
        <f t="shared" si="3825"/>
        <v>BC$15</v>
      </c>
      <c r="BD2844" s="183" t="str">
        <f t="shared" si="3825"/>
        <v>BD$15</v>
      </c>
      <c r="BE2844" s="183" t="str">
        <f t="shared" si="3825"/>
        <v>BE$15</v>
      </c>
      <c r="BF2844" s="183" t="str">
        <f t="shared" si="3825"/>
        <v>BF$15</v>
      </c>
      <c r="BG2844" s="183" t="str">
        <f t="shared" si="3825"/>
        <v>BG$15</v>
      </c>
      <c r="BH2844" s="183" t="str">
        <f t="shared" si="3825"/>
        <v>BH$15</v>
      </c>
      <c r="BI2844" s="183" t="str">
        <f t="shared" si="3825"/>
        <v>BI$15</v>
      </c>
      <c r="BJ2844" s="183" t="str">
        <f t="shared" si="3825"/>
        <v>BJ$15</v>
      </c>
      <c r="BK2844" s="183" t="str">
        <f t="shared" si="3825"/>
        <v>BK$15</v>
      </c>
      <c r="BL2844" s="183" t="str">
        <f t="shared" si="3825"/>
        <v>BL$15</v>
      </c>
      <c r="BM2844" s="183" t="str">
        <f t="shared" si="3825"/>
        <v>BM$15</v>
      </c>
      <c r="BN2844" s="183" t="str">
        <f t="shared" si="3825"/>
        <v>BN$15</v>
      </c>
      <c r="BO2844" s="183" t="str">
        <f t="shared" si="3825"/>
        <v>BO$15</v>
      </c>
      <c r="BP2844" s="183" t="str">
        <f t="shared" si="3825"/>
        <v>BP$15</v>
      </c>
      <c r="BQ2844" s="183" t="str">
        <f t="shared" si="3825"/>
        <v>BQ$15</v>
      </c>
      <c r="BR2844" s="183" t="str">
        <f t="shared" si="3825"/>
        <v>BR$15</v>
      </c>
      <c r="BS2844" s="183" t="str">
        <f t="shared" si="3825"/>
        <v>BS$15</v>
      </c>
      <c r="BT2844" s="183" t="str">
        <f t="shared" si="3825"/>
        <v>BT$15</v>
      </c>
      <c r="BU2844" s="183" t="str">
        <f t="shared" si="3825"/>
        <v>BU$15</v>
      </c>
      <c r="BV2844" s="183" t="str">
        <f t="shared" si="3825"/>
        <v>BV$15</v>
      </c>
      <c r="BW2844" s="183" t="str">
        <f t="shared" si="3825"/>
        <v>BW$15</v>
      </c>
      <c r="BX2844" s="183" t="str">
        <f t="shared" si="3825"/>
        <v>BX$15</v>
      </c>
      <c r="BY2844" s="183" t="str">
        <f t="shared" si="3825"/>
        <v>BY$15</v>
      </c>
      <c r="BZ2844" s="183" t="str">
        <f t="shared" si="3825"/>
        <v>BZ$15</v>
      </c>
      <c r="CA2844" s="183" t="str">
        <f t="shared" si="3825"/>
        <v>CA$15</v>
      </c>
      <c r="CB2844" s="183" t="str">
        <f t="shared" si="3825"/>
        <v>CB$15</v>
      </c>
      <c r="CC2844" s="183" t="str">
        <f t="shared" si="3825"/>
        <v>CC$15</v>
      </c>
      <c r="CD2844" s="183" t="str">
        <f t="shared" si="3825"/>
        <v>CD$15</v>
      </c>
      <c r="CE2844" s="183" t="str">
        <f t="shared" ref="CE2844:CL2844" si="3826">CE$19</f>
        <v>CE$15</v>
      </c>
      <c r="CF2844" s="183" t="str">
        <f t="shared" si="3826"/>
        <v>CF$15</v>
      </c>
      <c r="CG2844" s="183" t="str">
        <f t="shared" si="3826"/>
        <v>CG$15</v>
      </c>
      <c r="CH2844" s="183" t="str">
        <f t="shared" si="3826"/>
        <v>CH$15</v>
      </c>
      <c r="CI2844" s="183" t="str">
        <f t="shared" si="3826"/>
        <v>CI$15</v>
      </c>
      <c r="CJ2844" s="183" t="str">
        <f t="shared" si="3826"/>
        <v>CJ$15</v>
      </c>
      <c r="CK2844" s="183" t="str">
        <f t="shared" si="3826"/>
        <v>CK$15</v>
      </c>
      <c r="CL2844" s="183" t="str">
        <f t="shared" si="3826"/>
        <v>CL$15</v>
      </c>
    </row>
    <row r="2845" spans="2:90" x14ac:dyDescent="0.4">
      <c r="B2845" s="70" t="s">
        <v>280</v>
      </c>
      <c r="C2845" s="48"/>
      <c r="D2845" s="48" t="s">
        <v>422</v>
      </c>
      <c r="E2845" s="48" t="s">
        <v>422</v>
      </c>
      <c r="F2845" s="48" t="s">
        <v>345</v>
      </c>
      <c r="G2845" s="48" t="s">
        <v>243</v>
      </c>
      <c r="H2845" s="48"/>
      <c r="I2845" s="277"/>
      <c r="J2845" s="277"/>
      <c r="K2845" s="48"/>
      <c r="L2845" s="48"/>
      <c r="M2845" s="48"/>
      <c r="N2845" s="48"/>
      <c r="O2845" s="48"/>
      <c r="P2845" s="48"/>
      <c r="R2845" s="70"/>
      <c r="S2845" s="278"/>
      <c r="T2845" s="278"/>
      <c r="U2845" s="278"/>
      <c r="V2845" s="278"/>
      <c r="W2845" s="278"/>
      <c r="X2845" s="278"/>
      <c r="Y2845" s="278"/>
      <c r="Z2845" s="278"/>
      <c r="AA2845" s="278"/>
      <c r="AB2845" s="278"/>
      <c r="AC2845" s="278"/>
      <c r="AD2845" s="278"/>
      <c r="AE2845" s="278"/>
      <c r="AF2845" s="278"/>
      <c r="AG2845" s="278"/>
      <c r="AH2845" s="278"/>
      <c r="AI2845" s="278"/>
      <c r="AJ2845" s="278"/>
      <c r="AK2845" s="278"/>
      <c r="AL2845" s="278"/>
      <c r="AM2845" s="278"/>
      <c r="AN2845" s="278"/>
      <c r="AO2845" s="278"/>
      <c r="AP2845" s="278"/>
      <c r="AQ2845" s="278"/>
      <c r="AR2845" s="278"/>
      <c r="AS2845" s="278"/>
      <c r="AT2845" s="278"/>
      <c r="AU2845" s="278"/>
      <c r="AV2845" s="278"/>
      <c r="AW2845" s="278"/>
      <c r="AX2845" s="278"/>
      <c r="AY2845" s="278"/>
      <c r="AZ2845" s="278"/>
      <c r="BA2845" s="278"/>
      <c r="BB2845" s="278"/>
      <c r="BC2845" s="278"/>
      <c r="BD2845" s="278"/>
      <c r="BE2845" s="278"/>
      <c r="BF2845" s="278"/>
      <c r="BG2845" s="278"/>
      <c r="BH2845" s="278"/>
      <c r="BI2845" s="278"/>
      <c r="BJ2845" s="278"/>
      <c r="BK2845" s="278"/>
      <c r="BL2845" s="278"/>
      <c r="BM2845" s="278"/>
      <c r="BN2845" s="278"/>
      <c r="BO2845" s="278"/>
      <c r="BP2845" s="278"/>
      <c r="BQ2845" s="278"/>
      <c r="BR2845" s="278"/>
      <c r="BS2845" s="278"/>
      <c r="BT2845" s="278"/>
      <c r="BU2845" s="278"/>
      <c r="BV2845" s="278"/>
      <c r="BW2845" s="278"/>
      <c r="BX2845" s="278"/>
      <c r="BY2845" s="278"/>
      <c r="BZ2845" s="278"/>
      <c r="CA2845" s="278"/>
      <c r="CB2845" s="278"/>
      <c r="CC2845" s="278"/>
      <c r="CD2845" s="278"/>
      <c r="CE2845" s="278"/>
      <c r="CF2845" s="278"/>
      <c r="CG2845" s="278"/>
      <c r="CH2845" s="278"/>
      <c r="CI2845" s="278"/>
      <c r="CJ2845" s="278"/>
      <c r="CK2845" s="278"/>
      <c r="CL2845" s="278"/>
    </row>
    <row r="2846" spans="2:90" x14ac:dyDescent="0.4">
      <c r="B2846" s="93" t="str">
        <f>"Assumptions - "&amp;B2845</f>
        <v>Assumptions - Fixed secondary intangible assets:</v>
      </c>
      <c r="C2846" s="31"/>
      <c r="D2846" s="31" t="s">
        <v>422</v>
      </c>
      <c r="E2846" s="31" t="s">
        <v>906</v>
      </c>
      <c r="F2846" s="31"/>
      <c r="G2846" s="31" t="str">
        <f>E2846</f>
        <v/>
      </c>
      <c r="H2846" s="31"/>
      <c r="I2846" s="73"/>
      <c r="J2846" s="73"/>
      <c r="K2846" s="31"/>
      <c r="L2846" s="31"/>
      <c r="M2846" s="31"/>
      <c r="N2846" s="31"/>
      <c r="O2846" s="31"/>
      <c r="P2846" s="31"/>
      <c r="R2846" s="67"/>
      <c r="S2846" s="150"/>
      <c r="T2846" s="150"/>
      <c r="U2846" s="150"/>
      <c r="V2846" s="150"/>
      <c r="W2846" s="150"/>
      <c r="X2846" s="150"/>
      <c r="Y2846" s="150"/>
      <c r="Z2846" s="150"/>
      <c r="AA2846" s="150"/>
      <c r="AB2846" s="150"/>
      <c r="AC2846" s="150"/>
      <c r="AD2846" s="150"/>
      <c r="AE2846" s="150"/>
      <c r="AF2846" s="150"/>
      <c r="AG2846" s="150"/>
      <c r="AH2846" s="150"/>
      <c r="AI2846" s="150"/>
      <c r="AJ2846" s="150"/>
      <c r="AK2846" s="150"/>
      <c r="AL2846" s="150"/>
      <c r="AM2846" s="150"/>
      <c r="AN2846" s="150"/>
      <c r="AO2846" s="150"/>
      <c r="AP2846" s="150"/>
      <c r="AQ2846" s="150"/>
      <c r="AR2846" s="150"/>
      <c r="AS2846" s="150"/>
      <c r="AT2846" s="150"/>
      <c r="AU2846" s="150"/>
      <c r="AV2846" s="150"/>
      <c r="AW2846" s="150"/>
      <c r="AX2846" s="150"/>
      <c r="AY2846" s="150"/>
      <c r="AZ2846" s="150"/>
      <c r="BA2846" s="150"/>
      <c r="BB2846" s="150"/>
      <c r="BC2846" s="150"/>
      <c r="BD2846" s="150"/>
      <c r="BE2846" s="150"/>
      <c r="BF2846" s="150"/>
      <c r="BG2846" s="150"/>
      <c r="BH2846" s="150"/>
      <c r="BI2846" s="150"/>
      <c r="BJ2846" s="150"/>
      <c r="BK2846" s="150"/>
      <c r="BL2846" s="150"/>
      <c r="BM2846" s="150"/>
      <c r="BN2846" s="150"/>
      <c r="BO2846" s="150"/>
      <c r="BP2846" s="150"/>
      <c r="BQ2846" s="150"/>
      <c r="BR2846" s="150"/>
      <c r="BS2846" s="150"/>
      <c r="BT2846" s="150"/>
      <c r="BU2846" s="150"/>
      <c r="BV2846" s="150"/>
      <c r="BW2846" s="150"/>
      <c r="BX2846" s="150"/>
      <c r="BY2846" s="150"/>
      <c r="BZ2846" s="150"/>
      <c r="CA2846" s="150"/>
      <c r="CB2846" s="150"/>
      <c r="CC2846" s="150"/>
      <c r="CD2846" s="150"/>
      <c r="CE2846" s="150"/>
      <c r="CF2846" s="150"/>
      <c r="CG2846" s="150"/>
      <c r="CH2846" s="150"/>
      <c r="CI2846" s="150"/>
      <c r="CJ2846" s="150"/>
      <c r="CK2846" s="150"/>
      <c r="CL2846" s="150"/>
    </row>
    <row r="2847" spans="2:90" x14ac:dyDescent="0.4">
      <c r="B2847" s="139" t="s">
        <v>206</v>
      </c>
      <c r="C2847" s="57"/>
      <c r="D2847" s="57" t="s">
        <v>422</v>
      </c>
      <c r="E2847" s="57" t="s">
        <v>906</v>
      </c>
      <c r="F2847" s="57"/>
      <c r="G2847" s="57" t="str">
        <f>E2847</f>
        <v/>
      </c>
      <c r="H2847" s="57">
        <v>5</v>
      </c>
      <c r="S2847" s="72"/>
      <c r="T2847" s="72"/>
      <c r="U2847" s="72"/>
      <c r="V2847" s="72"/>
      <c r="W2847" s="72"/>
      <c r="X2847" s="72"/>
      <c r="Y2847" s="72"/>
      <c r="Z2847" s="72"/>
      <c r="AA2847" s="72"/>
      <c r="AB2847" s="72"/>
      <c r="AC2847" s="72"/>
      <c r="AD2847" s="72"/>
      <c r="AE2847" s="72"/>
      <c r="AF2847" s="72"/>
      <c r="AG2847" s="72"/>
      <c r="AH2847" s="72"/>
      <c r="AI2847" s="72"/>
      <c r="AJ2847" s="72"/>
      <c r="AK2847" s="72"/>
      <c r="AL2847" s="72"/>
      <c r="AM2847" s="72"/>
      <c r="AN2847" s="72"/>
      <c r="AO2847" s="72"/>
      <c r="AP2847" s="72"/>
      <c r="AQ2847" s="72"/>
      <c r="AR2847" s="72"/>
      <c r="AS2847" s="72"/>
      <c r="AT2847" s="72"/>
      <c r="AU2847" s="72"/>
      <c r="AV2847" s="72"/>
      <c r="AW2847" s="72"/>
      <c r="AX2847" s="72"/>
      <c r="AY2847" s="72"/>
      <c r="AZ2847" s="72"/>
      <c r="BA2847" s="72"/>
      <c r="BB2847" s="72"/>
      <c r="BC2847" s="72"/>
      <c r="BD2847" s="72"/>
      <c r="BE2847" s="72"/>
      <c r="BF2847" s="72"/>
      <c r="BG2847" s="72"/>
      <c r="BH2847" s="72"/>
      <c r="BI2847" s="72"/>
      <c r="BJ2847" s="72"/>
      <c r="BK2847" s="72"/>
      <c r="BL2847" s="72"/>
      <c r="BM2847" s="72"/>
      <c r="BN2847" s="72"/>
      <c r="BO2847" s="72"/>
      <c r="BP2847" s="72"/>
      <c r="BQ2847" s="72"/>
      <c r="BR2847" s="72"/>
      <c r="BS2847" s="72"/>
      <c r="BT2847" s="72"/>
      <c r="BU2847" s="72"/>
      <c r="BV2847" s="72"/>
      <c r="BW2847" s="72"/>
      <c r="BX2847" s="72"/>
      <c r="BY2847" s="72"/>
      <c r="BZ2847" s="72"/>
      <c r="CA2847" s="72"/>
      <c r="CB2847" s="72"/>
      <c r="CC2847" s="72"/>
      <c r="CD2847" s="72"/>
      <c r="CE2847" s="72"/>
      <c r="CF2847" s="72"/>
      <c r="CG2847" s="72"/>
      <c r="CH2847" s="72"/>
      <c r="CI2847" s="72"/>
      <c r="CJ2847" s="72"/>
      <c r="CK2847" s="72"/>
      <c r="CL2847" s="72"/>
    </row>
    <row r="2848" spans="2:90" x14ac:dyDescent="0.4">
      <c r="B2848" s="139" t="s">
        <v>207</v>
      </c>
      <c r="C2848" s="57"/>
      <c r="D2848" s="57" t="s">
        <v>422</v>
      </c>
      <c r="E2848" s="57" t="s">
        <v>906</v>
      </c>
      <c r="F2848" s="57"/>
      <c r="G2848" s="57" t="str">
        <f>E2848</f>
        <v/>
      </c>
      <c r="H2848" s="57">
        <v>3</v>
      </c>
      <c r="S2848" s="72"/>
      <c r="T2848" s="72"/>
      <c r="U2848" s="72"/>
      <c r="V2848" s="72"/>
      <c r="W2848" s="72"/>
      <c r="X2848" s="72"/>
      <c r="Y2848" s="72"/>
      <c r="Z2848" s="72"/>
      <c r="AA2848" s="72"/>
      <c r="AB2848" s="72"/>
      <c r="AC2848" s="72"/>
      <c r="AD2848" s="72"/>
      <c r="AE2848" s="72"/>
      <c r="AF2848" s="72"/>
      <c r="AG2848" s="72"/>
      <c r="AH2848" s="72"/>
      <c r="AI2848" s="72"/>
      <c r="AJ2848" s="72"/>
      <c r="AK2848" s="72"/>
      <c r="AL2848" s="72"/>
      <c r="AM2848" s="72"/>
      <c r="AN2848" s="72"/>
      <c r="AO2848" s="72"/>
      <c r="AP2848" s="72"/>
      <c r="AQ2848" s="72"/>
      <c r="AR2848" s="72"/>
      <c r="AS2848" s="72"/>
      <c r="AT2848" s="72"/>
      <c r="AU2848" s="72"/>
      <c r="AV2848" s="72"/>
      <c r="AW2848" s="72"/>
      <c r="AX2848" s="72"/>
      <c r="AY2848" s="72"/>
      <c r="AZ2848" s="72"/>
      <c r="BA2848" s="72"/>
      <c r="BB2848" s="72"/>
      <c r="BC2848" s="72"/>
      <c r="BD2848" s="72"/>
      <c r="BE2848" s="72"/>
      <c r="BF2848" s="72"/>
      <c r="BG2848" s="72"/>
      <c r="BH2848" s="72"/>
      <c r="BI2848" s="72"/>
      <c r="BJ2848" s="72"/>
      <c r="BK2848" s="72"/>
      <c r="BL2848" s="72"/>
      <c r="BM2848" s="72"/>
      <c r="BN2848" s="72"/>
      <c r="BO2848" s="72"/>
      <c r="BP2848" s="72"/>
      <c r="BQ2848" s="72"/>
      <c r="BR2848" s="72"/>
      <c r="BS2848" s="72"/>
      <c r="BT2848" s="72"/>
      <c r="BU2848" s="72"/>
      <c r="BV2848" s="72"/>
      <c r="BW2848" s="72"/>
      <c r="BX2848" s="72"/>
      <c r="BY2848" s="72"/>
      <c r="BZ2848" s="72"/>
      <c r="CA2848" s="72"/>
      <c r="CB2848" s="72"/>
      <c r="CC2848" s="72"/>
      <c r="CD2848" s="72"/>
      <c r="CE2848" s="72"/>
      <c r="CF2848" s="72"/>
      <c r="CG2848" s="72"/>
      <c r="CH2848" s="72"/>
      <c r="CI2848" s="72"/>
      <c r="CJ2848" s="72"/>
      <c r="CK2848" s="72"/>
      <c r="CL2848" s="72"/>
    </row>
    <row r="2849" spans="2:90" x14ac:dyDescent="0.4">
      <c r="B2849" s="8" t="s">
        <v>337</v>
      </c>
      <c r="D2849" t="s">
        <v>422</v>
      </c>
      <c r="E2849" t="s">
        <v>906</v>
      </c>
      <c r="S2849" s="72"/>
      <c r="T2849" s="72"/>
      <c r="U2849" s="72"/>
      <c r="V2849" s="72"/>
      <c r="W2849" s="72"/>
      <c r="X2849" s="72"/>
      <c r="Y2849" s="72"/>
      <c r="Z2849" s="72"/>
      <c r="AA2849" s="72"/>
      <c r="AB2849" s="72"/>
      <c r="AC2849" s="72"/>
      <c r="AD2849" s="72"/>
      <c r="AE2849" s="72"/>
      <c r="AF2849" s="72"/>
      <c r="AG2849" s="72"/>
      <c r="AH2849" s="72"/>
      <c r="AI2849" s="72"/>
      <c r="AJ2849" s="72"/>
      <c r="AK2849" s="72"/>
      <c r="AL2849" s="72"/>
      <c r="AM2849" s="72"/>
      <c r="AN2849" s="72"/>
      <c r="AO2849" s="72"/>
      <c r="AP2849" s="72"/>
      <c r="AQ2849" s="72"/>
      <c r="AR2849" s="72"/>
      <c r="AS2849" s="72"/>
      <c r="AT2849" s="72"/>
      <c r="AU2849" s="72"/>
      <c r="AV2849" s="72"/>
      <c r="AW2849" s="72"/>
      <c r="AX2849" s="72"/>
      <c r="AY2849" s="72"/>
      <c r="AZ2849" s="72"/>
      <c r="BA2849" s="72"/>
      <c r="BB2849" s="72"/>
      <c r="BC2849" s="72"/>
      <c r="BD2849" s="72"/>
      <c r="BE2849" s="72"/>
      <c r="BF2849" s="72"/>
      <c r="BG2849" s="72"/>
      <c r="BH2849" s="72"/>
      <c r="BI2849" s="72"/>
      <c r="BJ2849" s="72"/>
      <c r="BK2849" s="72"/>
      <c r="BL2849" s="72"/>
      <c r="BM2849" s="72"/>
      <c r="BN2849" s="72"/>
      <c r="BO2849" s="72"/>
      <c r="BP2849" s="72"/>
      <c r="BQ2849" s="72"/>
      <c r="BR2849" s="72"/>
      <c r="BS2849" s="72"/>
      <c r="BT2849" s="72"/>
      <c r="BU2849" s="72"/>
      <c r="BV2849" s="72"/>
      <c r="BW2849" s="72"/>
      <c r="BX2849" s="72"/>
      <c r="BY2849" s="72"/>
      <c r="BZ2849" s="72"/>
      <c r="CA2849" s="72"/>
      <c r="CB2849" s="72"/>
      <c r="CC2849" s="72"/>
      <c r="CD2849" s="72"/>
      <c r="CE2849" s="72"/>
      <c r="CF2849" s="72"/>
      <c r="CG2849" s="72"/>
      <c r="CH2849" s="72"/>
      <c r="CI2849" s="72"/>
      <c r="CJ2849" s="72"/>
      <c r="CK2849" s="72"/>
      <c r="CL2849" s="72"/>
    </row>
    <row r="2850" spans="2:90" x14ac:dyDescent="0.4">
      <c r="B2850" s="120" t="str">
        <f>"Investment in intangibles - "&amp;SUBSTITUTE(B2845,":","")</f>
        <v>Investment in intangibles - Fixed secondary intangible assets</v>
      </c>
      <c r="C2850" t="s">
        <v>235</v>
      </c>
      <c r="D2850" t="s">
        <v>422</v>
      </c>
      <c r="E2850" t="s">
        <v>906</v>
      </c>
      <c r="G2850" t="str">
        <f>E2850</f>
        <v/>
      </c>
      <c r="I2850" s="74"/>
      <c r="J2850" s="74"/>
      <c r="K2850" s="23">
        <v>-1000</v>
      </c>
      <c r="L2850" s="23">
        <v>-1000</v>
      </c>
      <c r="M2850" s="23">
        <v>-1000</v>
      </c>
      <c r="N2850" s="23">
        <v>-1000</v>
      </c>
      <c r="O2850" s="23">
        <v>-1000</v>
      </c>
      <c r="P2850" s="23">
        <v>-1000</v>
      </c>
      <c r="R2850" s="24"/>
      <c r="S2850" s="80" cm="1">
        <f t="array" ref="S2850">INDEX($K:$Q,ROW(),MATCH(S$3,$K$2:$Q$2,0))/12</f>
        <v>-83.333333333333329</v>
      </c>
      <c r="T2850" s="80" cm="1">
        <f t="array" ref="T2850">INDEX($K:$Q,ROW(),MATCH(T$3,$K$2:$Q$2,0))/12</f>
        <v>-83.333333333333329</v>
      </c>
      <c r="U2850" s="80" cm="1">
        <f t="array" ref="U2850">INDEX($K:$Q,ROW(),MATCH(U$3,$K$2:$Q$2,0))/12</f>
        <v>-83.333333333333329</v>
      </c>
      <c r="V2850" s="80" cm="1">
        <f t="array" ref="V2850">INDEX($K:$Q,ROW(),MATCH(V$3,$K$2:$Q$2,0))/12</f>
        <v>-83.333333333333329</v>
      </c>
      <c r="W2850" s="80" cm="1">
        <f t="array" ref="W2850">INDEX($K:$Q,ROW(),MATCH(W$3,$K$2:$Q$2,0))/12</f>
        <v>-83.333333333333329</v>
      </c>
      <c r="X2850" s="80" cm="1">
        <f t="array" ref="X2850">INDEX($K:$Q,ROW(),MATCH(X$3,$K$2:$Q$2,0))/12</f>
        <v>-83.333333333333329</v>
      </c>
      <c r="Y2850" s="80" cm="1">
        <f t="array" ref="Y2850">INDEX($K:$Q,ROW(),MATCH(Y$3,$K$2:$Q$2,0))/12</f>
        <v>-83.333333333333329</v>
      </c>
      <c r="Z2850" s="80" cm="1">
        <f t="array" ref="Z2850">INDEX($K:$Q,ROW(),MATCH(Z$3,$K$2:$Q$2,0))/12</f>
        <v>-83.333333333333329</v>
      </c>
      <c r="AA2850" s="80" cm="1">
        <f t="array" ref="AA2850">INDEX($K:$Q,ROW(),MATCH(AA$3,$K$2:$Q$2,0))/12</f>
        <v>-83.333333333333329</v>
      </c>
      <c r="AB2850" s="80" cm="1">
        <f t="array" ref="AB2850">INDEX($K:$Q,ROW(),MATCH(AB$3,$K$2:$Q$2,0))/12</f>
        <v>-83.333333333333329</v>
      </c>
      <c r="AC2850" s="80" cm="1">
        <f t="array" ref="AC2850">INDEX($K:$Q,ROW(),MATCH(AC$3,$K$2:$Q$2,0))/12</f>
        <v>-83.333333333333329</v>
      </c>
      <c r="AD2850" s="80" cm="1">
        <f t="array" ref="AD2850">INDEX($K:$Q,ROW(),MATCH(AD$3,$K$2:$Q$2,0))/12</f>
        <v>-83.333333333333329</v>
      </c>
      <c r="AE2850" s="80" cm="1">
        <f t="array" ref="AE2850">INDEX($K:$Q,ROW(),MATCH(AE$3,$K$2:$Q$2,0))/12</f>
        <v>-83.333333333333329</v>
      </c>
      <c r="AF2850" s="80" cm="1">
        <f t="array" ref="AF2850">INDEX($K:$Q,ROW(),MATCH(AF$3,$K$2:$Q$2,0))/12</f>
        <v>-83.333333333333329</v>
      </c>
      <c r="AG2850" s="80" cm="1">
        <f t="array" ref="AG2850">INDEX($K:$Q,ROW(),MATCH(AG$3,$K$2:$Q$2,0))/12</f>
        <v>-83.333333333333329</v>
      </c>
      <c r="AH2850" s="80" cm="1">
        <f t="array" ref="AH2850">INDEX($K:$Q,ROW(),MATCH(AH$3,$K$2:$Q$2,0))/12</f>
        <v>-83.333333333333329</v>
      </c>
      <c r="AI2850" s="80" cm="1">
        <f t="array" ref="AI2850">INDEX($K:$Q,ROW(),MATCH(AI$3,$K$2:$Q$2,0))/12</f>
        <v>-83.333333333333329</v>
      </c>
      <c r="AJ2850" s="80" cm="1">
        <f t="array" ref="AJ2850">INDEX($K:$Q,ROW(),MATCH(AJ$3,$K$2:$Q$2,0))/12</f>
        <v>-83.333333333333329</v>
      </c>
      <c r="AK2850" s="80" cm="1">
        <f t="array" ref="AK2850">INDEX($K:$Q,ROW(),MATCH(AK$3,$K$2:$Q$2,0))/12</f>
        <v>-83.333333333333329</v>
      </c>
      <c r="AL2850" s="80" cm="1">
        <f t="array" ref="AL2850">INDEX($K:$Q,ROW(),MATCH(AL$3,$K$2:$Q$2,0))/12</f>
        <v>-83.333333333333329</v>
      </c>
      <c r="AM2850" s="80" cm="1">
        <f t="array" ref="AM2850">INDEX($K:$Q,ROW(),MATCH(AM$3,$K$2:$Q$2,0))/12</f>
        <v>-83.333333333333329</v>
      </c>
      <c r="AN2850" s="80" cm="1">
        <f t="array" ref="AN2850">INDEX($K:$Q,ROW(),MATCH(AN$3,$K$2:$Q$2,0))/12</f>
        <v>-83.333333333333329</v>
      </c>
      <c r="AO2850" s="80" cm="1">
        <f t="array" ref="AO2850">INDEX($K:$Q,ROW(),MATCH(AO$3,$K$2:$Q$2,0))/12</f>
        <v>-83.333333333333329</v>
      </c>
      <c r="AP2850" s="80" cm="1">
        <f t="array" ref="AP2850">INDEX($K:$Q,ROW(),MATCH(AP$3,$K$2:$Q$2,0))/12</f>
        <v>-83.333333333333329</v>
      </c>
      <c r="AQ2850" s="80" cm="1">
        <f t="array" ref="AQ2850">INDEX($K:$Q,ROW(),MATCH(AQ$3,$K$2:$Q$2,0))/12</f>
        <v>-83.333333333333329</v>
      </c>
      <c r="AR2850" s="80" cm="1">
        <f t="array" ref="AR2850">INDEX($K:$Q,ROW(),MATCH(AR$3,$K$2:$Q$2,0))/12</f>
        <v>-83.333333333333329</v>
      </c>
      <c r="AS2850" s="80" cm="1">
        <f t="array" ref="AS2850">INDEX($K:$Q,ROW(),MATCH(AS$3,$K$2:$Q$2,0))/12</f>
        <v>-83.333333333333329</v>
      </c>
      <c r="AT2850" s="80" cm="1">
        <f t="array" ref="AT2850">INDEX($K:$Q,ROW(),MATCH(AT$3,$K$2:$Q$2,0))/12</f>
        <v>-83.333333333333329</v>
      </c>
      <c r="AU2850" s="80" cm="1">
        <f t="array" ref="AU2850">INDEX($K:$Q,ROW(),MATCH(AU$3,$K$2:$Q$2,0))/12</f>
        <v>-83.333333333333329</v>
      </c>
      <c r="AV2850" s="80" cm="1">
        <f t="array" ref="AV2850">INDEX($K:$Q,ROW(),MATCH(AV$3,$K$2:$Q$2,0))/12</f>
        <v>-83.333333333333329</v>
      </c>
      <c r="AW2850" s="80" cm="1">
        <f t="array" ref="AW2850">INDEX($K:$Q,ROW(),MATCH(AW$3,$K$2:$Q$2,0))/12</f>
        <v>-83.333333333333329</v>
      </c>
      <c r="AX2850" s="80" cm="1">
        <f t="array" ref="AX2850">INDEX($K:$Q,ROW(),MATCH(AX$3,$K$2:$Q$2,0))/12</f>
        <v>-83.333333333333329</v>
      </c>
      <c r="AY2850" s="80" cm="1">
        <f t="array" ref="AY2850">INDEX($K:$Q,ROW(),MATCH(AY$3,$K$2:$Q$2,0))/12</f>
        <v>-83.333333333333329</v>
      </c>
      <c r="AZ2850" s="80" cm="1">
        <f t="array" ref="AZ2850">INDEX($K:$Q,ROW(),MATCH(AZ$3,$K$2:$Q$2,0))/12</f>
        <v>-83.333333333333329</v>
      </c>
      <c r="BA2850" s="80" cm="1">
        <f t="array" ref="BA2850">INDEX($K:$Q,ROW(),MATCH(BA$3,$K$2:$Q$2,0))/12</f>
        <v>-83.333333333333329</v>
      </c>
      <c r="BB2850" s="80" cm="1">
        <f t="array" ref="BB2850">INDEX($K:$Q,ROW(),MATCH(BB$3,$K$2:$Q$2,0))/12</f>
        <v>-83.333333333333329</v>
      </c>
      <c r="BC2850" s="80" cm="1">
        <f t="array" ref="BC2850">INDEX($K:$Q,ROW(),MATCH(BC$3,$K$2:$Q$2,0))/12</f>
        <v>-83.333333333333329</v>
      </c>
      <c r="BD2850" s="80" cm="1">
        <f t="array" ref="BD2850">INDEX($K:$Q,ROW(),MATCH(BD$3,$K$2:$Q$2,0))/12</f>
        <v>-83.333333333333329</v>
      </c>
      <c r="BE2850" s="80" cm="1">
        <f t="array" ref="BE2850">INDEX($K:$Q,ROW(),MATCH(BE$3,$K$2:$Q$2,0))/12</f>
        <v>-83.333333333333329</v>
      </c>
      <c r="BF2850" s="80" cm="1">
        <f t="array" ref="BF2850">INDEX($K:$Q,ROW(),MATCH(BF$3,$K$2:$Q$2,0))/12</f>
        <v>-83.333333333333329</v>
      </c>
      <c r="BG2850" s="80" cm="1">
        <f t="array" ref="BG2850">INDEX($K:$Q,ROW(),MATCH(BG$3,$K$2:$Q$2,0))/12</f>
        <v>-83.333333333333329</v>
      </c>
      <c r="BH2850" s="80" cm="1">
        <f t="array" ref="BH2850">INDEX($K:$Q,ROW(),MATCH(BH$3,$K$2:$Q$2,0))/12</f>
        <v>-83.333333333333329</v>
      </c>
      <c r="BI2850" s="80" cm="1">
        <f t="array" ref="BI2850">INDEX($K:$Q,ROW(),MATCH(BI$3,$K$2:$Q$2,0))/12</f>
        <v>-83.333333333333329</v>
      </c>
      <c r="BJ2850" s="80" cm="1">
        <f t="array" ref="BJ2850">INDEX($K:$Q,ROW(),MATCH(BJ$3,$K$2:$Q$2,0))/12</f>
        <v>-83.333333333333329</v>
      </c>
      <c r="BK2850" s="80" cm="1">
        <f t="array" ref="BK2850">INDEX($K:$Q,ROW(),MATCH(BK$3,$K$2:$Q$2,0))/12</f>
        <v>-83.333333333333329</v>
      </c>
      <c r="BL2850" s="80" cm="1">
        <f t="array" ref="BL2850">INDEX($K:$Q,ROW(),MATCH(BL$3,$K$2:$Q$2,0))/12</f>
        <v>-83.333333333333329</v>
      </c>
      <c r="BM2850" s="80" cm="1">
        <f t="array" ref="BM2850">INDEX($K:$Q,ROW(),MATCH(BM$3,$K$2:$Q$2,0))/12</f>
        <v>-83.333333333333329</v>
      </c>
      <c r="BN2850" s="80" cm="1">
        <f t="array" ref="BN2850">INDEX($K:$Q,ROW(),MATCH(BN$3,$K$2:$Q$2,0))/12</f>
        <v>-83.333333333333329</v>
      </c>
      <c r="BO2850" s="80" cm="1">
        <f t="array" ref="BO2850">INDEX($K:$Q,ROW(),MATCH(BO$3,$K$2:$Q$2,0))/12</f>
        <v>-83.333333333333329</v>
      </c>
      <c r="BP2850" s="80" cm="1">
        <f t="array" ref="BP2850">INDEX($K:$Q,ROW(),MATCH(BP$3,$K$2:$Q$2,0))/12</f>
        <v>-83.333333333333329</v>
      </c>
      <c r="BQ2850" s="80" cm="1">
        <f t="array" ref="BQ2850">INDEX($K:$Q,ROW(),MATCH(BQ$3,$K$2:$Q$2,0))/12</f>
        <v>-83.333333333333329</v>
      </c>
      <c r="BR2850" s="80" cm="1">
        <f t="array" ref="BR2850">INDEX($K:$Q,ROW(),MATCH(BR$3,$K$2:$Q$2,0))/12</f>
        <v>-83.333333333333329</v>
      </c>
      <c r="BS2850" s="80" cm="1">
        <f t="array" ref="BS2850">INDEX($K:$Q,ROW(),MATCH(BS$3,$K$2:$Q$2,0))/12</f>
        <v>-83.333333333333329</v>
      </c>
      <c r="BT2850" s="80" cm="1">
        <f t="array" ref="BT2850">INDEX($K:$Q,ROW(),MATCH(BT$3,$K$2:$Q$2,0))/12</f>
        <v>-83.333333333333329</v>
      </c>
      <c r="BU2850" s="80" cm="1">
        <f t="array" ref="BU2850">INDEX($K:$Q,ROW(),MATCH(BU$3,$K$2:$Q$2,0))/12</f>
        <v>-83.333333333333329</v>
      </c>
      <c r="BV2850" s="80" cm="1">
        <f t="array" ref="BV2850">INDEX($K:$Q,ROW(),MATCH(BV$3,$K$2:$Q$2,0))/12</f>
        <v>-83.333333333333329</v>
      </c>
      <c r="BW2850" s="80" cm="1">
        <f t="array" ref="BW2850">INDEX($K:$Q,ROW(),MATCH(BW$3,$K$2:$Q$2,0))/12</f>
        <v>-83.333333333333329</v>
      </c>
      <c r="BX2850" s="80" cm="1">
        <f t="array" ref="BX2850">INDEX($K:$Q,ROW(),MATCH(BX$3,$K$2:$Q$2,0))/12</f>
        <v>-83.333333333333329</v>
      </c>
      <c r="BY2850" s="80" cm="1">
        <f t="array" ref="BY2850">INDEX($K:$Q,ROW(),MATCH(BY$3,$K$2:$Q$2,0))/12</f>
        <v>-83.333333333333329</v>
      </c>
      <c r="BZ2850" s="80" cm="1">
        <f t="array" ref="BZ2850">INDEX($K:$Q,ROW(),MATCH(BZ$3,$K$2:$Q$2,0))/12</f>
        <v>-83.333333333333329</v>
      </c>
      <c r="CA2850" s="80" cm="1">
        <f t="array" ref="CA2850">INDEX($K:$Q,ROW(),MATCH(CA$3,$K$2:$Q$2,0))/12</f>
        <v>-83.333333333333329</v>
      </c>
      <c r="CB2850" s="80" cm="1">
        <f t="array" ref="CB2850">INDEX($K:$Q,ROW(),MATCH(CB$3,$K$2:$Q$2,0))/12</f>
        <v>-83.333333333333329</v>
      </c>
      <c r="CC2850" s="80" cm="1">
        <f t="array" ref="CC2850">INDEX($K:$Q,ROW(),MATCH(CC$3,$K$2:$Q$2,0))/12</f>
        <v>-83.333333333333329</v>
      </c>
      <c r="CD2850" s="80" cm="1">
        <f t="array" ref="CD2850">INDEX($K:$Q,ROW(),MATCH(CD$3,$K$2:$Q$2,0))/12</f>
        <v>-83.333333333333329</v>
      </c>
      <c r="CE2850" s="80" cm="1">
        <f t="array" ref="CE2850">INDEX($K:$Q,ROW(),MATCH(CE$3,$K$2:$Q$2,0))/12</f>
        <v>-83.333333333333329</v>
      </c>
      <c r="CF2850" s="80" cm="1">
        <f t="array" ref="CF2850">INDEX($K:$Q,ROW(),MATCH(CF$3,$K$2:$Q$2,0))/12</f>
        <v>-83.333333333333329</v>
      </c>
      <c r="CG2850" s="80" cm="1">
        <f t="array" ref="CG2850">INDEX($K:$Q,ROW(),MATCH(CG$3,$K$2:$Q$2,0))/12</f>
        <v>-83.333333333333329</v>
      </c>
      <c r="CH2850" s="80" cm="1">
        <f t="array" ref="CH2850">INDEX($K:$Q,ROW(),MATCH(CH$3,$K$2:$Q$2,0))/12</f>
        <v>-83.333333333333329</v>
      </c>
      <c r="CI2850" s="80" cm="1">
        <f t="array" ref="CI2850">INDEX($K:$Q,ROW(),MATCH(CI$3,$K$2:$Q$2,0))/12</f>
        <v>-83.333333333333329</v>
      </c>
      <c r="CJ2850" s="80" cm="1">
        <f t="array" ref="CJ2850">INDEX($K:$Q,ROW(),MATCH(CJ$3,$K$2:$Q$2,0))/12</f>
        <v>-83.333333333333329</v>
      </c>
      <c r="CK2850" s="80" cm="1">
        <f t="array" ref="CK2850">INDEX($K:$Q,ROW(),MATCH(CK$3,$K$2:$Q$2,0))/12</f>
        <v>-83.333333333333329</v>
      </c>
      <c r="CL2850" s="80" cm="1">
        <f t="array" ref="CL2850">INDEX($K:$Q,ROW(),MATCH(CL$3,$K$2:$Q$2,0))/12</f>
        <v>-83.333333333333329</v>
      </c>
    </row>
    <row r="2851" spans="2:90" x14ac:dyDescent="0.4">
      <c r="B2851" s="120"/>
      <c r="D2851" t="s">
        <v>422</v>
      </c>
      <c r="E2851" t="s">
        <v>906</v>
      </c>
      <c r="S2851" s="72"/>
      <c r="T2851" s="72"/>
      <c r="U2851" s="72"/>
      <c r="V2851" s="72"/>
      <c r="W2851" s="72"/>
      <c r="X2851" s="72"/>
      <c r="Y2851" s="72"/>
      <c r="Z2851" s="72"/>
      <c r="AA2851" s="72"/>
      <c r="AB2851" s="72"/>
      <c r="AC2851" s="72"/>
      <c r="AD2851" s="72"/>
      <c r="AE2851" s="72"/>
      <c r="AF2851" s="72"/>
      <c r="AG2851" s="72"/>
      <c r="AH2851" s="72"/>
      <c r="AI2851" s="72"/>
      <c r="AJ2851" s="72"/>
      <c r="AK2851" s="72"/>
      <c r="AL2851" s="72"/>
      <c r="AM2851" s="72"/>
      <c r="AN2851" s="72"/>
      <c r="AO2851" s="72"/>
      <c r="AP2851" s="72"/>
      <c r="AQ2851" s="72"/>
      <c r="AR2851" s="72"/>
      <c r="AS2851" s="72"/>
      <c r="AT2851" s="72"/>
      <c r="AU2851" s="72"/>
      <c r="AV2851" s="72"/>
      <c r="AW2851" s="72"/>
      <c r="AX2851" s="72"/>
      <c r="AY2851" s="72"/>
      <c r="AZ2851" s="72"/>
      <c r="BA2851" s="72"/>
      <c r="BB2851" s="72"/>
      <c r="BC2851" s="72"/>
      <c r="BD2851" s="72"/>
      <c r="BE2851" s="72"/>
      <c r="BF2851" s="72"/>
      <c r="BG2851" s="72"/>
      <c r="BH2851" s="72"/>
      <c r="BI2851" s="72"/>
      <c r="BJ2851" s="72"/>
      <c r="BK2851" s="72"/>
      <c r="BL2851" s="72"/>
      <c r="BM2851" s="72"/>
      <c r="BN2851" s="72"/>
      <c r="BO2851" s="72"/>
      <c r="BP2851" s="72"/>
      <c r="BQ2851" s="72"/>
      <c r="BR2851" s="72"/>
      <c r="BS2851" s="72"/>
      <c r="BT2851" s="72"/>
      <c r="BU2851" s="72"/>
      <c r="BV2851" s="72"/>
      <c r="BW2851" s="72"/>
      <c r="BX2851" s="72"/>
      <c r="BY2851" s="72"/>
      <c r="BZ2851" s="72"/>
      <c r="CA2851" s="72"/>
      <c r="CB2851" s="72"/>
      <c r="CC2851" s="72"/>
      <c r="CD2851" s="72"/>
      <c r="CE2851" s="72"/>
      <c r="CF2851" s="72"/>
      <c r="CG2851" s="72"/>
      <c r="CH2851" s="72"/>
      <c r="CI2851" s="72"/>
      <c r="CJ2851" s="72"/>
      <c r="CK2851" s="72"/>
      <c r="CL2851" s="72"/>
    </row>
    <row r="2852" spans="2:90" x14ac:dyDescent="0.4">
      <c r="B2852" s="93" t="s">
        <v>204</v>
      </c>
      <c r="C2852" s="12"/>
      <c r="D2852" s="12" t="s">
        <v>422</v>
      </c>
      <c r="E2852" s="12" t="s">
        <v>906</v>
      </c>
      <c r="F2852" s="12"/>
      <c r="G2852" s="12"/>
      <c r="H2852" s="12"/>
      <c r="S2852" s="72"/>
      <c r="T2852" s="72"/>
      <c r="U2852" s="72"/>
      <c r="V2852" s="72"/>
      <c r="W2852" s="72"/>
      <c r="X2852" s="72"/>
      <c r="Y2852" s="72"/>
      <c r="Z2852" s="72"/>
      <c r="AA2852" s="72"/>
      <c r="AB2852" s="72"/>
      <c r="AC2852" s="72"/>
      <c r="AD2852" s="72"/>
      <c r="AE2852" s="72"/>
      <c r="AF2852" s="72"/>
      <c r="AG2852" s="72"/>
      <c r="AH2852" s="72"/>
      <c r="AI2852" s="72"/>
      <c r="AJ2852" s="72"/>
      <c r="AK2852" s="72"/>
      <c r="AL2852" s="72"/>
      <c r="AM2852" s="72"/>
      <c r="AN2852" s="72"/>
      <c r="AO2852" s="72"/>
      <c r="AP2852" s="72"/>
      <c r="AQ2852" s="72"/>
      <c r="AR2852" s="72"/>
      <c r="AS2852" s="72"/>
      <c r="AT2852" s="72"/>
      <c r="AU2852" s="72"/>
      <c r="AV2852" s="72"/>
      <c r="AW2852" s="72"/>
      <c r="AX2852" s="72"/>
      <c r="AY2852" s="72"/>
      <c r="AZ2852" s="72"/>
      <c r="BA2852" s="72"/>
      <c r="BB2852" s="72"/>
      <c r="BC2852" s="72"/>
      <c r="BD2852" s="72"/>
      <c r="BE2852" s="72"/>
      <c r="BF2852" s="72"/>
      <c r="BG2852" s="72"/>
      <c r="BH2852" s="72"/>
      <c r="BI2852" s="72"/>
      <c r="BJ2852" s="72"/>
      <c r="BK2852" s="72"/>
      <c r="BL2852" s="72"/>
      <c r="BM2852" s="72"/>
      <c r="BN2852" s="72"/>
      <c r="BO2852" s="72"/>
      <c r="BP2852" s="72"/>
      <c r="BQ2852" s="72"/>
      <c r="BR2852" s="72"/>
      <c r="BS2852" s="72"/>
      <c r="BT2852" s="72"/>
      <c r="BU2852" s="72"/>
      <c r="BV2852" s="72"/>
      <c r="BW2852" s="72"/>
      <c r="BX2852" s="72"/>
      <c r="BY2852" s="72"/>
      <c r="BZ2852" s="72"/>
      <c r="CA2852" s="72"/>
      <c r="CB2852" s="72"/>
      <c r="CC2852" s="72"/>
      <c r="CD2852" s="72"/>
      <c r="CE2852" s="72"/>
      <c r="CF2852" s="72"/>
      <c r="CG2852" s="72"/>
      <c r="CH2852" s="72"/>
      <c r="CI2852" s="72"/>
      <c r="CJ2852" s="72"/>
      <c r="CK2852" s="72"/>
      <c r="CL2852" s="72"/>
    </row>
    <row r="2853" spans="2:90" x14ac:dyDescent="0.4">
      <c r="B2853" s="120" t="str">
        <f>"Amortization - "&amp;SUBSTITUTE(B2845,":","")</f>
        <v>Amortization - Fixed secondary intangible assets</v>
      </c>
      <c r="C2853" t="s">
        <v>233</v>
      </c>
      <c r="D2853" t="s">
        <v>422</v>
      </c>
      <c r="E2853" t="s">
        <v>906</v>
      </c>
      <c r="J2853" s="80">
        <f>SUMIF($3:$3,I$2,2851:2851)</f>
        <v>0</v>
      </c>
      <c r="K2853" s="80">
        <f>SUMIF($3:$3,K$2,2851:2851)</f>
        <v>0</v>
      </c>
      <c r="L2853" s="80">
        <f>SUMIF($3:$3,L$2,2851:2851)</f>
        <v>0</v>
      </c>
      <c r="M2853" s="80">
        <f>SUMIF($3:$3,M$2,2851:2851)</f>
        <v>0</v>
      </c>
      <c r="N2853" s="80">
        <f>SUMIF($3:$3,N$2,2851:2851)</f>
        <v>0</v>
      </c>
      <c r="O2853" s="80">
        <f>SUMIF($3:$3,O$2,2851:2851)</f>
        <v>0</v>
      </c>
      <c r="P2853" s="80">
        <f>SUMIF($3:$3,P$2,2851:2851)</f>
        <v>0</v>
      </c>
      <c r="R2853" s="24"/>
      <c r="S2853" s="80" t="e" cm="1">
        <f t="array" aca="1" ref="S2853" ca="1">(SUM(INDEX(2848:2848,1,MAX(COLUMN($R:$R),COLUMN()-($H2847*12-1))):S2850)/($H2847*12)+IF($R2855=0,0,SUM(INDEX(2853:2853,1,MAX(COLUMN($R:$R),COLUMN()-(($H2847-$H2848)*12))):S2855)/(($H2847)*12)))</f>
        <v>#REF!</v>
      </c>
      <c r="T2853" s="80" t="e" cm="1">
        <f t="array" aca="1" ref="T2853" ca="1">(SUM(INDEX(2848:2848,1,MAX(COLUMN($R:$R),COLUMN()-($H2847*12-1))):T2850)/($H2847*12)+IF($R2855=0,0,SUM(INDEX(2853:2853,1,MAX(COLUMN($R:$R),COLUMN()-(($H2847-$H2848)*12))):T2855)/(($H2847)*12)))</f>
        <v>#REF!</v>
      </c>
      <c r="U2853" s="80" t="e" cm="1">
        <f t="array" aca="1" ref="U2853" ca="1">(SUM(INDEX(2848:2848,1,MAX(COLUMN($R:$R),COLUMN()-($H2847*12-1))):U2850)/($H2847*12)+IF($R2855=0,0,SUM(INDEX(2853:2853,1,MAX(COLUMN($R:$R),COLUMN()-(($H2847-$H2848)*12))):U2855)/(($H2847)*12)))</f>
        <v>#REF!</v>
      </c>
      <c r="V2853" s="80" t="e" cm="1">
        <f t="array" aca="1" ref="V2853" ca="1">(SUM(INDEX(2848:2848,1,MAX(COLUMN($R:$R),COLUMN()-($H2847*12-1))):V2850)/($H2847*12)+IF($R2855=0,0,SUM(INDEX(2853:2853,1,MAX(COLUMN($R:$R),COLUMN()-(($H2847-$H2848)*12))):V2855)/(($H2847)*12)))</f>
        <v>#REF!</v>
      </c>
      <c r="W2853" s="80" t="e" cm="1">
        <f t="array" aca="1" ref="W2853" ca="1">(SUM(INDEX(2848:2848,1,MAX(COLUMN($R:$R),COLUMN()-($H2847*12-1))):W2850)/($H2847*12)+IF($R2855=0,0,SUM(INDEX(2853:2853,1,MAX(COLUMN($R:$R),COLUMN()-(($H2847-$H2848)*12))):W2855)/(($H2847)*12)))</f>
        <v>#REF!</v>
      </c>
      <c r="X2853" s="80" t="e" cm="1">
        <f t="array" aca="1" ref="X2853" ca="1">(SUM(INDEX(2848:2848,1,MAX(COLUMN($R:$R),COLUMN()-($H2847*12-1))):X2850)/($H2847*12)+IF($R2855=0,0,SUM(INDEX(2853:2853,1,MAX(COLUMN($R:$R),COLUMN()-(($H2847-$H2848)*12))):X2855)/(($H2847)*12)))</f>
        <v>#REF!</v>
      </c>
      <c r="Y2853" s="80" t="e" cm="1">
        <f t="array" aca="1" ref="Y2853" ca="1">(SUM(INDEX(2848:2848,1,MAX(COLUMN($R:$R),COLUMN()-($H2847*12-1))):Y2850)/($H2847*12)+IF($R2855=0,0,SUM(INDEX(2853:2853,1,MAX(COLUMN($R:$R),COLUMN()-(($H2847-$H2848)*12))):Y2855)/(($H2847)*12)))</f>
        <v>#REF!</v>
      </c>
      <c r="Z2853" s="80" t="e" cm="1">
        <f t="array" aca="1" ref="Z2853" ca="1">(SUM(INDEX(2848:2848,1,MAX(COLUMN($R:$R),COLUMN()-($H2847*12-1))):Z2850)/($H2847*12)+IF($R2855=0,0,SUM(INDEX(2853:2853,1,MAX(COLUMN($R:$R),COLUMN()-(($H2847-$H2848)*12))):Z2855)/(($H2847)*12)))</f>
        <v>#REF!</v>
      </c>
      <c r="AA2853" s="80" t="e" cm="1">
        <f t="array" aca="1" ref="AA2853" ca="1">(SUM(INDEX(2848:2848,1,MAX(COLUMN($R:$R),COLUMN()-($H2847*12-1))):AA2850)/($H2847*12)+IF($R2855=0,0,SUM(INDEX(2853:2853,1,MAX(COLUMN($R:$R),COLUMN()-(($H2847-$H2848)*12))):AA2855)/(($H2847)*12)))</f>
        <v>#REF!</v>
      </c>
      <c r="AB2853" s="80" t="e" cm="1">
        <f t="array" aca="1" ref="AB2853" ca="1">(SUM(INDEX(2848:2848,1,MAX(COLUMN($R:$R),COLUMN()-($H2847*12-1))):AB2850)/($H2847*12)+IF($R2855=0,0,SUM(INDEX(2853:2853,1,MAX(COLUMN($R:$R),COLUMN()-(($H2847-$H2848)*12))):AB2855)/(($H2847)*12)))</f>
        <v>#REF!</v>
      </c>
      <c r="AC2853" s="80" t="e" cm="1">
        <f t="array" aca="1" ref="AC2853" ca="1">(SUM(INDEX(2848:2848,1,MAX(COLUMN($R:$R),COLUMN()-($H2847*12-1))):AC2850)/($H2847*12)+IF($R2855=0,0,SUM(INDEX(2853:2853,1,MAX(COLUMN($R:$R),COLUMN()-(($H2847-$H2848)*12))):AC2855)/(($H2847)*12)))</f>
        <v>#REF!</v>
      </c>
      <c r="AD2853" s="80" t="e" cm="1">
        <f t="array" aca="1" ref="AD2853" ca="1">(SUM(INDEX(2848:2848,1,MAX(COLUMN($R:$R),COLUMN()-($H2847*12-1))):AD2850)/($H2847*12)+IF($R2855=0,0,SUM(INDEX(2853:2853,1,MAX(COLUMN($R:$R),COLUMN()-(($H2847-$H2848)*12))):AD2855)/(($H2847)*12)))</f>
        <v>#REF!</v>
      </c>
      <c r="AE2853" s="80" t="e" cm="1">
        <f t="array" aca="1" ref="AE2853" ca="1">(SUM(INDEX(2848:2848,1,MAX(COLUMN($R:$R),COLUMN()-($H2847*12-1))):AE2850)/($H2847*12)+IF($R2855=0,0,SUM(INDEX(2853:2853,1,MAX(COLUMN($R:$R),COLUMN()-(($H2847-$H2848)*12))):AE2855)/(($H2847)*12)))</f>
        <v>#REF!</v>
      </c>
      <c r="AF2853" s="80" t="e" cm="1">
        <f t="array" aca="1" ref="AF2853" ca="1">(SUM(INDEX(2848:2848,1,MAX(COLUMN($R:$R),COLUMN()-($H2847*12-1))):AF2850)/($H2847*12)+IF($R2855=0,0,SUM(INDEX(2853:2853,1,MAX(COLUMN($R:$R),COLUMN()-(($H2847-$H2848)*12))):AF2855)/(($H2847)*12)))</f>
        <v>#REF!</v>
      </c>
      <c r="AG2853" s="80" t="e" cm="1">
        <f t="array" aca="1" ref="AG2853" ca="1">(SUM(INDEX(2848:2848,1,MAX(COLUMN($R:$R),COLUMN()-($H2847*12-1))):AG2850)/($H2847*12)+IF($R2855=0,0,SUM(INDEX(2853:2853,1,MAX(COLUMN($R:$R),COLUMN()-(($H2847-$H2848)*12))):AG2855)/(($H2847)*12)))</f>
        <v>#REF!</v>
      </c>
      <c r="AH2853" s="80" t="e" cm="1">
        <f t="array" aca="1" ref="AH2853" ca="1">(SUM(INDEX(2848:2848,1,MAX(COLUMN($R:$R),COLUMN()-($H2847*12-1))):AH2850)/($H2847*12)+IF($R2855=0,0,SUM(INDEX(2853:2853,1,MAX(COLUMN($R:$R),COLUMN()-(($H2847-$H2848)*12))):AH2855)/(($H2847)*12)))</f>
        <v>#REF!</v>
      </c>
      <c r="AI2853" s="80" t="e" cm="1">
        <f t="array" aca="1" ref="AI2853" ca="1">(SUM(INDEX(2848:2848,1,MAX(COLUMN($R:$R),COLUMN()-($H2847*12-1))):AI2850)/($H2847*12)+IF($R2855=0,0,SUM(INDEX(2853:2853,1,MAX(COLUMN($R:$R),COLUMN()-(($H2847-$H2848)*12))):AI2855)/(($H2847)*12)))</f>
        <v>#REF!</v>
      </c>
      <c r="AJ2853" s="80" t="e" cm="1">
        <f t="array" aca="1" ref="AJ2853" ca="1">(SUM(INDEX(2848:2848,1,MAX(COLUMN($R:$R),COLUMN()-($H2847*12-1))):AJ2850)/($H2847*12)+IF($R2855=0,0,SUM(INDEX(2853:2853,1,MAX(COLUMN($R:$R),COLUMN()-(($H2847-$H2848)*12))):AJ2855)/(($H2847)*12)))</f>
        <v>#REF!</v>
      </c>
      <c r="AK2853" s="80" t="e" cm="1">
        <f t="array" aca="1" ref="AK2853" ca="1">(SUM(INDEX(2848:2848,1,MAX(COLUMN($R:$R),COLUMN()-($H2847*12-1))):AK2850)/($H2847*12)+IF($R2855=0,0,SUM(INDEX(2853:2853,1,MAX(COLUMN($R:$R),COLUMN()-(($H2847-$H2848)*12))):AK2855)/(($H2847)*12)))</f>
        <v>#REF!</v>
      </c>
      <c r="AL2853" s="80" t="e" cm="1">
        <f t="array" aca="1" ref="AL2853" ca="1">(SUM(INDEX(2848:2848,1,MAX(COLUMN($R:$R),COLUMN()-($H2847*12-1))):AL2850)/($H2847*12)+IF($R2855=0,0,SUM(INDEX(2853:2853,1,MAX(COLUMN($R:$R),COLUMN()-(($H2847-$H2848)*12))):AL2855)/(($H2847)*12)))</f>
        <v>#REF!</v>
      </c>
      <c r="AM2853" s="80" t="e" cm="1">
        <f t="array" aca="1" ref="AM2853" ca="1">(SUM(INDEX(2848:2848,1,MAX(COLUMN($R:$R),COLUMN()-($H2847*12-1))):AM2850)/($H2847*12)+IF($R2855=0,0,SUM(INDEX(2853:2853,1,MAX(COLUMN($R:$R),COLUMN()-(($H2847-$H2848)*12))):AM2855)/(($H2847)*12)))</f>
        <v>#REF!</v>
      </c>
      <c r="AN2853" s="80" t="e" cm="1">
        <f t="array" aca="1" ref="AN2853" ca="1">(SUM(INDEX(2848:2848,1,MAX(COLUMN($R:$R),COLUMN()-($H2847*12-1))):AN2850)/($H2847*12)+IF($R2855=0,0,SUM(INDEX(2853:2853,1,MAX(COLUMN($R:$R),COLUMN()-(($H2847-$H2848)*12))):AN2855)/(($H2847)*12)))</f>
        <v>#REF!</v>
      </c>
      <c r="AO2853" s="80" t="e" cm="1">
        <f t="array" aca="1" ref="AO2853" ca="1">(SUM(INDEX(2848:2848,1,MAX(COLUMN($R:$R),COLUMN()-($H2847*12-1))):AO2850)/($H2847*12)+IF($R2855=0,0,SUM(INDEX(2853:2853,1,MAX(COLUMN($R:$R),COLUMN()-(($H2847-$H2848)*12))):AO2855)/(($H2847)*12)))</f>
        <v>#REF!</v>
      </c>
      <c r="AP2853" s="80" t="e" cm="1">
        <f t="array" aca="1" ref="AP2853" ca="1">(SUM(INDEX(2848:2848,1,MAX(COLUMN($R:$R),COLUMN()-($H2847*12-1))):AP2850)/($H2847*12)+IF($R2855=0,0,SUM(INDEX(2853:2853,1,MAX(COLUMN($R:$R),COLUMN()-(($H2847-$H2848)*12))):AP2855)/(($H2847)*12)))</f>
        <v>#REF!</v>
      </c>
      <c r="AQ2853" s="80" t="e" cm="1">
        <f t="array" aca="1" ref="AQ2853" ca="1">(SUM(INDEX(2848:2848,1,MAX(COLUMN($R:$R),COLUMN()-($H2847*12-1))):AQ2850)/($H2847*12)+IF($R2855=0,0,SUM(INDEX(2853:2853,1,MAX(COLUMN($R:$R),COLUMN()-(($H2847-$H2848)*12))):AQ2855)/(($H2847)*12)))</f>
        <v>#REF!</v>
      </c>
      <c r="AR2853" s="80" t="e" cm="1">
        <f t="array" aca="1" ref="AR2853" ca="1">(SUM(INDEX(2848:2848,1,MAX(COLUMN($R:$R),COLUMN()-($H2847*12-1))):AR2850)/($H2847*12)+IF($R2855=0,0,SUM(INDEX(2853:2853,1,MAX(COLUMN($R:$R),COLUMN()-(($H2847-$H2848)*12))):AR2855)/(($H2847)*12)))</f>
        <v>#REF!</v>
      </c>
      <c r="AS2853" s="80" t="e" cm="1">
        <f t="array" aca="1" ref="AS2853" ca="1">(SUM(INDEX(2848:2848,1,MAX(COLUMN($R:$R),COLUMN()-($H2847*12-1))):AS2850)/($H2847*12)+IF($R2855=0,0,SUM(INDEX(2853:2853,1,MAX(COLUMN($R:$R),COLUMN()-(($H2847-$H2848)*12))):AS2855)/(($H2847)*12)))</f>
        <v>#REF!</v>
      </c>
      <c r="AT2853" s="80" t="e" cm="1">
        <f t="array" aca="1" ref="AT2853" ca="1">(SUM(INDEX(2848:2848,1,MAX(COLUMN($R:$R),COLUMN()-($H2847*12-1))):AT2850)/($H2847*12)+IF($R2855=0,0,SUM(INDEX(2853:2853,1,MAX(COLUMN($R:$R),COLUMN()-(($H2847-$H2848)*12))):AT2855)/(($H2847)*12)))</f>
        <v>#REF!</v>
      </c>
      <c r="AU2853" s="80" t="e" cm="1">
        <f t="array" aca="1" ref="AU2853" ca="1">(SUM(INDEX(2848:2848,1,MAX(COLUMN($R:$R),COLUMN()-($H2847*12-1))):AU2850)/($H2847*12)+IF($R2855=0,0,SUM(INDEX(2853:2853,1,MAX(COLUMN($R:$R),COLUMN()-(($H2847-$H2848)*12))):AU2855)/(($H2847)*12)))</f>
        <v>#REF!</v>
      </c>
      <c r="AV2853" s="80" t="e" cm="1">
        <f t="array" aca="1" ref="AV2853" ca="1">(SUM(INDEX(2848:2848,1,MAX(COLUMN($R:$R),COLUMN()-($H2847*12-1))):AV2850)/($H2847*12)+IF($R2855=0,0,SUM(INDEX(2853:2853,1,MAX(COLUMN($R:$R),COLUMN()-(($H2847-$H2848)*12))):AV2855)/(($H2847)*12)))</f>
        <v>#REF!</v>
      </c>
      <c r="AW2853" s="80" t="e" cm="1">
        <f t="array" aca="1" ref="AW2853" ca="1">(SUM(INDEX(2848:2848,1,MAX(COLUMN($R:$R),COLUMN()-($H2847*12-1))):AW2850)/($H2847*12)+IF($R2855=0,0,SUM(INDEX(2853:2853,1,MAX(COLUMN($R:$R),COLUMN()-(($H2847-$H2848)*12))):AW2855)/(($H2847)*12)))</f>
        <v>#REF!</v>
      </c>
      <c r="AX2853" s="80" t="e" cm="1">
        <f t="array" aca="1" ref="AX2853" ca="1">(SUM(INDEX(2848:2848,1,MAX(COLUMN($R:$R),COLUMN()-($H2847*12-1))):AX2850)/($H2847*12)+IF($R2855=0,0,SUM(INDEX(2853:2853,1,MAX(COLUMN($R:$R),COLUMN()-(($H2847-$H2848)*12))):AX2855)/(($H2847)*12)))</f>
        <v>#REF!</v>
      </c>
      <c r="AY2853" s="80" t="e" cm="1">
        <f t="array" aca="1" ref="AY2853" ca="1">(SUM(INDEX(2848:2848,1,MAX(COLUMN($R:$R),COLUMN()-($H2847*12-1))):AY2850)/($H2847*12)+IF($R2855=0,0,SUM(INDEX(2853:2853,1,MAX(COLUMN($R:$R),COLUMN()-(($H2847-$H2848)*12))):AY2855)/(($H2847)*12)))</f>
        <v>#REF!</v>
      </c>
      <c r="AZ2853" s="80" t="e" cm="1">
        <f t="array" aca="1" ref="AZ2853" ca="1">(SUM(INDEX(2848:2848,1,MAX(COLUMN($R:$R),COLUMN()-($H2847*12-1))):AZ2850)/($H2847*12)+IF($R2855=0,0,SUM(INDEX(2853:2853,1,MAX(COLUMN($R:$R),COLUMN()-(($H2847-$H2848)*12))):AZ2855)/(($H2847)*12)))</f>
        <v>#REF!</v>
      </c>
      <c r="BA2853" s="80" t="e" cm="1">
        <f t="array" aca="1" ref="BA2853" ca="1">(SUM(INDEX(2848:2848,1,MAX(COLUMN($R:$R),COLUMN()-($H2847*12-1))):BA2850)/($H2847*12)+IF($R2855=0,0,SUM(INDEX(2853:2853,1,MAX(COLUMN($R:$R),COLUMN()-(($H2847-$H2848)*12))):BA2855)/(($H2847)*12)))</f>
        <v>#REF!</v>
      </c>
      <c r="BB2853" s="80" t="e" cm="1">
        <f t="array" aca="1" ref="BB2853" ca="1">(SUM(INDEX(2848:2848,1,MAX(COLUMN($R:$R),COLUMN()-($H2847*12-1))):BB2850)/($H2847*12)+IF($R2855=0,0,SUM(INDEX(2853:2853,1,MAX(COLUMN($R:$R),COLUMN()-(($H2847-$H2848)*12))):BB2855)/(($H2847)*12)))</f>
        <v>#REF!</v>
      </c>
      <c r="BC2853" s="80" t="e" cm="1">
        <f t="array" aca="1" ref="BC2853" ca="1">(SUM(INDEX(2848:2848,1,MAX(COLUMN($R:$R),COLUMN()-($H2847*12-1))):BC2850)/($H2847*12)+IF($R2855=0,0,SUM(INDEX(2853:2853,1,MAX(COLUMN($R:$R),COLUMN()-(($H2847-$H2848)*12))):BC2855)/(($H2847)*12)))</f>
        <v>#REF!</v>
      </c>
      <c r="BD2853" s="80" t="e" cm="1">
        <f t="array" aca="1" ref="BD2853" ca="1">(SUM(INDEX(2848:2848,1,MAX(COLUMN($R:$R),COLUMN()-($H2847*12-1))):BD2850)/($H2847*12)+IF($R2855=0,0,SUM(INDEX(2853:2853,1,MAX(COLUMN($R:$R),COLUMN()-(($H2847-$H2848)*12))):BD2855)/(($H2847)*12)))</f>
        <v>#REF!</v>
      </c>
      <c r="BE2853" s="80" t="e" cm="1">
        <f t="array" aca="1" ref="BE2853" ca="1">(SUM(INDEX(2848:2848,1,MAX(COLUMN($R:$R),COLUMN()-($H2847*12-1))):BE2850)/($H2847*12)+IF($R2855=0,0,SUM(INDEX(2853:2853,1,MAX(COLUMN($R:$R),COLUMN()-(($H2847-$H2848)*12))):BE2855)/(($H2847)*12)))</f>
        <v>#REF!</v>
      </c>
      <c r="BF2853" s="80" t="e" cm="1">
        <f t="array" aca="1" ref="BF2853" ca="1">(SUM(INDEX(2848:2848,1,MAX(COLUMN($R:$R),COLUMN()-($H2847*12-1))):BF2850)/($H2847*12)+IF($R2855=0,0,SUM(INDEX(2853:2853,1,MAX(COLUMN($R:$R),COLUMN()-(($H2847-$H2848)*12))):BF2855)/(($H2847)*12)))</f>
        <v>#REF!</v>
      </c>
      <c r="BG2853" s="80" t="e" cm="1">
        <f t="array" aca="1" ref="BG2853" ca="1">(SUM(INDEX(2848:2848,1,MAX(COLUMN($R:$R),COLUMN()-($H2847*12-1))):BG2850)/($H2847*12)+IF($R2855=0,0,SUM(INDEX(2853:2853,1,MAX(COLUMN($R:$R),COLUMN()-(($H2847-$H2848)*12))):BG2855)/(($H2847)*12)))</f>
        <v>#REF!</v>
      </c>
      <c r="BH2853" s="80" t="e" cm="1">
        <f t="array" aca="1" ref="BH2853" ca="1">(SUM(INDEX(2848:2848,1,MAX(COLUMN($R:$R),COLUMN()-($H2847*12-1))):BH2850)/($H2847*12)+IF($R2855=0,0,SUM(INDEX(2853:2853,1,MAX(COLUMN($R:$R),COLUMN()-(($H2847-$H2848)*12))):BH2855)/(($H2847)*12)))</f>
        <v>#REF!</v>
      </c>
      <c r="BI2853" s="80" t="e" cm="1">
        <f t="array" aca="1" ref="BI2853" ca="1">(SUM(INDEX(2848:2848,1,MAX(COLUMN($R:$R),COLUMN()-($H2847*12-1))):BI2850)/($H2847*12)+IF($R2855=0,0,SUM(INDEX(2853:2853,1,MAX(COLUMN($R:$R),COLUMN()-(($H2847-$H2848)*12))):BI2855)/(($H2847)*12)))</f>
        <v>#REF!</v>
      </c>
      <c r="BJ2853" s="80" t="e" cm="1">
        <f t="array" aca="1" ref="BJ2853" ca="1">(SUM(INDEX(2848:2848,1,MAX(COLUMN($R:$R),COLUMN()-($H2847*12-1))):BJ2850)/($H2847*12)+IF($R2855=0,0,SUM(INDEX(2853:2853,1,MAX(COLUMN($R:$R),COLUMN()-(($H2847-$H2848)*12))):BJ2855)/(($H2847)*12)))</f>
        <v>#REF!</v>
      </c>
      <c r="BK2853" s="80" t="e" cm="1">
        <f t="array" aca="1" ref="BK2853" ca="1">(SUM(INDEX(2848:2848,1,MAX(COLUMN($R:$R),COLUMN()-($H2847*12-1))):BK2850)/($H2847*12)+IF($R2855=0,0,SUM(INDEX(2853:2853,1,MAX(COLUMN($R:$R),COLUMN()-(($H2847-$H2848)*12))):BK2855)/(($H2847)*12)))</f>
        <v>#REF!</v>
      </c>
      <c r="BL2853" s="80" t="e" cm="1">
        <f t="array" aca="1" ref="BL2853" ca="1">(SUM(INDEX(2848:2848,1,MAX(COLUMN($R:$R),COLUMN()-($H2847*12-1))):BL2850)/($H2847*12)+IF($R2855=0,0,SUM(INDEX(2853:2853,1,MAX(COLUMN($R:$R),COLUMN()-(($H2847-$H2848)*12))):BL2855)/(($H2847)*12)))</f>
        <v>#REF!</v>
      </c>
      <c r="BM2853" s="80" t="e" cm="1">
        <f t="array" aca="1" ref="BM2853" ca="1">(SUM(INDEX(2848:2848,1,MAX(COLUMN($R:$R),COLUMN()-($H2847*12-1))):BM2850)/($H2847*12)+IF($R2855=0,0,SUM(INDEX(2853:2853,1,MAX(COLUMN($R:$R),COLUMN()-(($H2847-$H2848)*12))):BM2855)/(($H2847)*12)))</f>
        <v>#REF!</v>
      </c>
      <c r="BN2853" s="80" t="e" cm="1">
        <f t="array" aca="1" ref="BN2853" ca="1">(SUM(INDEX(2848:2848,1,MAX(COLUMN($R:$R),COLUMN()-($H2847*12-1))):BN2850)/($H2847*12)+IF($R2855=0,0,SUM(INDEX(2853:2853,1,MAX(COLUMN($R:$R),COLUMN()-(($H2847-$H2848)*12))):BN2855)/(($H2847)*12)))</f>
        <v>#REF!</v>
      </c>
      <c r="BO2853" s="80" t="e" cm="1">
        <f t="array" aca="1" ref="BO2853" ca="1">(SUM(INDEX(2848:2848,1,MAX(COLUMN($R:$R),COLUMN()-($H2847*12-1))):BO2850)/($H2847*12)+IF($R2855=0,0,SUM(INDEX(2853:2853,1,MAX(COLUMN($R:$R),COLUMN()-(($H2847-$H2848)*12))):BO2855)/(($H2847)*12)))</f>
        <v>#REF!</v>
      </c>
      <c r="BP2853" s="80" t="e" cm="1">
        <f t="array" aca="1" ref="BP2853" ca="1">(SUM(INDEX(2848:2848,1,MAX(COLUMN($R:$R),COLUMN()-($H2847*12-1))):BP2850)/($H2847*12)+IF($R2855=0,0,SUM(INDEX(2853:2853,1,MAX(COLUMN($R:$R),COLUMN()-(($H2847-$H2848)*12))):BP2855)/(($H2847)*12)))</f>
        <v>#REF!</v>
      </c>
      <c r="BQ2853" s="80" t="e" cm="1">
        <f t="array" aca="1" ref="BQ2853" ca="1">(SUM(INDEX(2848:2848,1,MAX(COLUMN($R:$R),COLUMN()-($H2847*12-1))):BQ2850)/($H2847*12)+IF($R2855=0,0,SUM(INDEX(2853:2853,1,MAX(COLUMN($R:$R),COLUMN()-(($H2847-$H2848)*12))):BQ2855)/(($H2847)*12)))</f>
        <v>#REF!</v>
      </c>
      <c r="BR2853" s="80" t="e" cm="1">
        <f t="array" aca="1" ref="BR2853" ca="1">(SUM(INDEX(2848:2848,1,MAX(COLUMN($R:$R),COLUMN()-($H2847*12-1))):BR2850)/($H2847*12)+IF($R2855=0,0,SUM(INDEX(2853:2853,1,MAX(COLUMN($R:$R),COLUMN()-(($H2847-$H2848)*12))):BR2855)/(($H2847)*12)))</f>
        <v>#REF!</v>
      </c>
      <c r="BS2853" s="80" t="e" cm="1">
        <f t="array" aca="1" ref="BS2853" ca="1">(SUM(INDEX(2848:2848,1,MAX(COLUMN($R:$R),COLUMN()-($H2847*12-1))):BS2850)/($H2847*12)+IF($R2855=0,0,SUM(INDEX(2853:2853,1,MAX(COLUMN($R:$R),COLUMN()-(($H2847-$H2848)*12))):BS2855)/(($H2847)*12)))</f>
        <v>#REF!</v>
      </c>
      <c r="BT2853" s="80" t="e" cm="1">
        <f t="array" aca="1" ref="BT2853" ca="1">(SUM(INDEX(2848:2848,1,MAX(COLUMN($R:$R),COLUMN()-($H2847*12-1))):BT2850)/($H2847*12)+IF($R2855=0,0,SUM(INDEX(2853:2853,1,MAX(COLUMN($R:$R),COLUMN()-(($H2847-$H2848)*12))):BT2855)/(($H2847)*12)))</f>
        <v>#REF!</v>
      </c>
      <c r="BU2853" s="80" t="e" cm="1">
        <f t="array" aca="1" ref="BU2853" ca="1">(SUM(INDEX(2848:2848,1,MAX(COLUMN($R:$R),COLUMN()-($H2847*12-1))):BU2850)/($H2847*12)+IF($R2855=0,0,SUM(INDEX(2853:2853,1,MAX(COLUMN($R:$R),COLUMN()-(($H2847-$H2848)*12))):BU2855)/(($H2847)*12)))</f>
        <v>#REF!</v>
      </c>
      <c r="BV2853" s="80" t="e" cm="1">
        <f t="array" aca="1" ref="BV2853" ca="1">(SUM(INDEX(2848:2848,1,MAX(COLUMN($R:$R),COLUMN()-($H2847*12-1))):BV2850)/($H2847*12)+IF($R2855=0,0,SUM(INDEX(2853:2853,1,MAX(COLUMN($R:$R),COLUMN()-(($H2847-$H2848)*12))):BV2855)/(($H2847)*12)))</f>
        <v>#REF!</v>
      </c>
      <c r="BW2853" s="80" t="e" cm="1">
        <f t="array" aca="1" ref="BW2853" ca="1">(SUM(INDEX(2848:2848,1,MAX(COLUMN($R:$R),COLUMN()-($H2847*12-1))):BW2850)/($H2847*12)+IF($R2855=0,0,SUM(INDEX(2853:2853,1,MAX(COLUMN($R:$R),COLUMN()-(($H2847-$H2848)*12))):BW2855)/(($H2847)*12)))</f>
        <v>#REF!</v>
      </c>
      <c r="BX2853" s="80" t="e" cm="1">
        <f t="array" aca="1" ref="BX2853" ca="1">(SUM(INDEX(2848:2848,1,MAX(COLUMN($R:$R),COLUMN()-($H2847*12-1))):BX2850)/($H2847*12)+IF($R2855=0,0,SUM(INDEX(2853:2853,1,MAX(COLUMN($R:$R),COLUMN()-(($H2847-$H2848)*12))):BX2855)/(($H2847)*12)))</f>
        <v>#REF!</v>
      </c>
      <c r="BY2853" s="80" t="e" cm="1">
        <f t="array" aca="1" ref="BY2853" ca="1">(SUM(INDEX(2848:2848,1,MAX(COLUMN($R:$R),COLUMN()-($H2847*12-1))):BY2850)/($H2847*12)+IF($R2855=0,0,SUM(INDEX(2853:2853,1,MAX(COLUMN($R:$R),COLUMN()-(($H2847-$H2848)*12))):BY2855)/(($H2847)*12)))</f>
        <v>#REF!</v>
      </c>
      <c r="BZ2853" s="80" t="e" cm="1">
        <f t="array" aca="1" ref="BZ2853" ca="1">(SUM(INDEX(2848:2848,1,MAX(COLUMN($R:$R),COLUMN()-($H2847*12-1))):BZ2850)/($H2847*12)+IF($R2855=0,0,SUM(INDEX(2853:2853,1,MAX(COLUMN($R:$R),COLUMN()-(($H2847-$H2848)*12))):BZ2855)/(($H2847)*12)))</f>
        <v>#REF!</v>
      </c>
      <c r="CA2853" s="80" t="e" cm="1">
        <f t="array" aca="1" ref="CA2853" ca="1">(SUM(INDEX(2848:2848,1,MAX(COLUMN($R:$R),COLUMN()-($H2847*12-1))):CA2850)/($H2847*12)+IF($R2855=0,0,SUM(INDEX(2853:2853,1,MAX(COLUMN($R:$R),COLUMN()-(($H2847-$H2848)*12))):CA2855)/(($H2847)*12)))</f>
        <v>#REF!</v>
      </c>
      <c r="CB2853" s="80" t="e" cm="1">
        <f t="array" aca="1" ref="CB2853" ca="1">(SUM(INDEX(2848:2848,1,MAX(COLUMN($R:$R),COLUMN()-($H2847*12-1))):CB2850)/($H2847*12)+IF($R2855=0,0,SUM(INDEX(2853:2853,1,MAX(COLUMN($R:$R),COLUMN()-(($H2847-$H2848)*12))):CB2855)/(($H2847)*12)))</f>
        <v>#REF!</v>
      </c>
      <c r="CC2853" s="80" t="e" cm="1">
        <f t="array" aca="1" ref="CC2853" ca="1">(SUM(INDEX(2848:2848,1,MAX(COLUMN($R:$R),COLUMN()-($H2847*12-1))):CC2850)/($H2847*12)+IF($R2855=0,0,SUM(INDEX(2853:2853,1,MAX(COLUMN($R:$R),COLUMN()-(($H2847-$H2848)*12))):CC2855)/(($H2847)*12)))</f>
        <v>#REF!</v>
      </c>
      <c r="CD2853" s="80" t="e" cm="1">
        <f t="array" aca="1" ref="CD2853" ca="1">(SUM(INDEX(2848:2848,1,MAX(COLUMN($R:$R),COLUMN()-($H2847*12-1))):CD2850)/($H2847*12)+IF($R2855=0,0,SUM(INDEX(2853:2853,1,MAX(COLUMN($R:$R),COLUMN()-(($H2847-$H2848)*12))):CD2855)/(($H2847)*12)))</f>
        <v>#REF!</v>
      </c>
      <c r="CE2853" s="80" t="e" cm="1">
        <f t="array" aca="1" ref="CE2853" ca="1">(SUM(INDEX(2848:2848,1,MAX(COLUMN($R:$R),COLUMN()-($H2847*12-1))):CE2850)/($H2847*12)+IF($R2855=0,0,SUM(INDEX(2853:2853,1,MAX(COLUMN($R:$R),COLUMN()-(($H2847-$H2848)*12))):CE2855)/(($H2847)*12)))</f>
        <v>#REF!</v>
      </c>
      <c r="CF2853" s="80" t="e" cm="1">
        <f t="array" aca="1" ref="CF2853" ca="1">(SUM(INDEX(2848:2848,1,MAX(COLUMN($R:$R),COLUMN()-($H2847*12-1))):CF2850)/($H2847*12)+IF($R2855=0,0,SUM(INDEX(2853:2853,1,MAX(COLUMN($R:$R),COLUMN()-(($H2847-$H2848)*12))):CF2855)/(($H2847)*12)))</f>
        <v>#REF!</v>
      </c>
      <c r="CG2853" s="80" t="e" cm="1">
        <f t="array" aca="1" ref="CG2853" ca="1">(SUM(INDEX(2848:2848,1,MAX(COLUMN($R:$R),COLUMN()-($H2847*12-1))):CG2850)/($H2847*12)+IF($R2855=0,0,SUM(INDEX(2853:2853,1,MAX(COLUMN($R:$R),COLUMN()-(($H2847-$H2848)*12))):CG2855)/(($H2847)*12)))</f>
        <v>#REF!</v>
      </c>
      <c r="CH2853" s="80" t="e" cm="1">
        <f t="array" aca="1" ref="CH2853" ca="1">(SUM(INDEX(2848:2848,1,MAX(COLUMN($R:$R),COLUMN()-($H2847*12-1))):CH2850)/($H2847*12)+IF($R2855=0,0,SUM(INDEX(2853:2853,1,MAX(COLUMN($R:$R),COLUMN()-(($H2847-$H2848)*12))):CH2855)/(($H2847)*12)))</f>
        <v>#REF!</v>
      </c>
      <c r="CI2853" s="80" t="e" cm="1">
        <f t="array" aca="1" ref="CI2853" ca="1">(SUM(INDEX(2848:2848,1,MAX(COLUMN($R:$R),COLUMN()-($H2847*12-1))):CI2850)/($H2847*12)+IF($R2855=0,0,SUM(INDEX(2853:2853,1,MAX(COLUMN($R:$R),COLUMN()-(($H2847-$H2848)*12))):CI2855)/(($H2847)*12)))</f>
        <v>#REF!</v>
      </c>
      <c r="CJ2853" s="80" t="e" cm="1">
        <f t="array" aca="1" ref="CJ2853" ca="1">(SUM(INDEX(2848:2848,1,MAX(COLUMN($R:$R),COLUMN()-($H2847*12-1))):CJ2850)/($H2847*12)+IF($R2855=0,0,SUM(INDEX(2853:2853,1,MAX(COLUMN($R:$R),COLUMN()-(($H2847-$H2848)*12))):CJ2855)/(($H2847)*12)))</f>
        <v>#REF!</v>
      </c>
      <c r="CK2853" s="80" t="e" cm="1">
        <f t="array" aca="1" ref="CK2853" ca="1">(SUM(INDEX(2848:2848,1,MAX(COLUMN($R:$R),COLUMN()-($H2847*12-1))):CK2850)/($H2847*12)+IF($R2855=0,0,SUM(INDEX(2853:2853,1,MAX(COLUMN($R:$R),COLUMN()-(($H2847-$H2848)*12))):CK2855)/(($H2847)*12)))</f>
        <v>#REF!</v>
      </c>
      <c r="CL2853" s="80" t="e" cm="1">
        <f t="array" aca="1" ref="CL2853" ca="1">(SUM(INDEX(2848:2848,1,MAX(COLUMN($R:$R),COLUMN()-($H2847*12-1))):CL2850)/($H2847*12)+IF($R2855=0,0,SUM(INDEX(2853:2853,1,MAX(COLUMN($R:$R),COLUMN()-(($H2847-$H2848)*12))):CL2855)/(($H2847)*12)))</f>
        <v>#REF!</v>
      </c>
    </row>
    <row r="2854" spans="2:90" x14ac:dyDescent="0.4">
      <c r="B2854" s="120"/>
      <c r="D2854" t="s">
        <v>422</v>
      </c>
      <c r="E2854" t="s">
        <v>906</v>
      </c>
      <c r="J2854" s="62"/>
      <c r="K2854" s="53"/>
      <c r="L2854" s="53"/>
      <c r="M2854" s="53"/>
      <c r="N2854" s="53"/>
      <c r="O2854" s="53"/>
      <c r="P2854" s="53"/>
      <c r="R2854" s="82"/>
      <c r="S2854" s="147"/>
      <c r="T2854" s="147"/>
      <c r="U2854" s="147"/>
      <c r="V2854" s="147"/>
      <c r="W2854" s="147"/>
      <c r="X2854" s="147"/>
      <c r="Y2854" s="147"/>
      <c r="Z2854" s="147"/>
      <c r="AA2854" s="147"/>
      <c r="AB2854" s="147"/>
      <c r="AC2854" s="147"/>
      <c r="AD2854" s="147"/>
      <c r="AE2854" s="147"/>
      <c r="AF2854" s="147"/>
      <c r="AG2854" s="147"/>
      <c r="AH2854" s="147"/>
      <c r="AI2854" s="147"/>
      <c r="AJ2854" s="147"/>
      <c r="AK2854" s="147"/>
      <c r="AL2854" s="147"/>
      <c r="AM2854" s="147"/>
      <c r="AN2854" s="147"/>
      <c r="AO2854" s="147"/>
      <c r="AP2854" s="147"/>
      <c r="AQ2854" s="147"/>
      <c r="AR2854" s="147"/>
      <c r="AS2854" s="147"/>
      <c r="AT2854" s="147"/>
      <c r="AU2854" s="147"/>
      <c r="AV2854" s="147"/>
      <c r="AW2854" s="147"/>
      <c r="AX2854" s="147"/>
      <c r="AY2854" s="147"/>
      <c r="AZ2854" s="147"/>
      <c r="BA2854" s="147"/>
      <c r="BB2854" s="147"/>
      <c r="BC2854" s="147"/>
      <c r="BD2854" s="147"/>
      <c r="BE2854" s="147"/>
      <c r="BF2854" s="147"/>
      <c r="BG2854" s="147"/>
      <c r="BH2854" s="147"/>
      <c r="BI2854" s="147"/>
      <c r="BJ2854" s="147"/>
      <c r="BK2854" s="147"/>
      <c r="BL2854" s="147"/>
      <c r="BM2854" s="147"/>
      <c r="BN2854" s="147"/>
      <c r="BO2854" s="147"/>
      <c r="BP2854" s="147"/>
      <c r="BQ2854" s="147"/>
      <c r="BR2854" s="147"/>
      <c r="BS2854" s="147"/>
      <c r="BT2854" s="147"/>
      <c r="BU2854" s="147"/>
      <c r="BV2854" s="147"/>
      <c r="BW2854" s="147"/>
      <c r="BX2854" s="147"/>
      <c r="BY2854" s="147"/>
      <c r="BZ2854" s="147"/>
      <c r="CA2854" s="147"/>
      <c r="CB2854" s="147"/>
      <c r="CC2854" s="147"/>
      <c r="CD2854" s="147"/>
      <c r="CE2854" s="147"/>
      <c r="CF2854" s="147"/>
      <c r="CG2854" s="147"/>
      <c r="CH2854" s="147"/>
      <c r="CI2854" s="147"/>
      <c r="CJ2854" s="147"/>
      <c r="CK2854" s="147"/>
      <c r="CL2854" s="147"/>
    </row>
    <row r="2855" spans="2:90" x14ac:dyDescent="0.4">
      <c r="B2855" s="120" t="s">
        <v>219</v>
      </c>
      <c r="D2855" t="s">
        <v>422</v>
      </c>
      <c r="E2855" t="s">
        <v>906</v>
      </c>
      <c r="G2855" t="str">
        <f>E2855</f>
        <v/>
      </c>
      <c r="J2855" s="74">
        <v>100</v>
      </c>
      <c r="K2855" s="53"/>
      <c r="L2855" s="53"/>
      <c r="M2855" s="53"/>
      <c r="N2855" s="53"/>
      <c r="O2855" s="53"/>
      <c r="P2855" s="53"/>
      <c r="R2855" s="82">
        <f>-$J2855</f>
        <v>-100</v>
      </c>
      <c r="S2855" s="147"/>
      <c r="T2855" s="147"/>
      <c r="U2855" s="147"/>
      <c r="V2855" s="147"/>
      <c r="W2855" s="147"/>
      <c r="X2855" s="147"/>
      <c r="Y2855" s="147"/>
      <c r="Z2855" s="147"/>
      <c r="AA2855" s="147"/>
      <c r="AB2855" s="147"/>
      <c r="AC2855" s="147"/>
      <c r="AD2855" s="147"/>
      <c r="AE2855" s="147"/>
      <c r="AF2855" s="147"/>
      <c r="AG2855" s="147"/>
      <c r="AH2855" s="147"/>
      <c r="AI2855" s="147"/>
      <c r="AJ2855" s="147"/>
      <c r="AK2855" s="147"/>
      <c r="AL2855" s="147"/>
      <c r="AM2855" s="147"/>
      <c r="AN2855" s="147"/>
      <c r="AO2855" s="147"/>
      <c r="AP2855" s="147"/>
      <c r="AQ2855" s="147"/>
      <c r="AR2855" s="147"/>
      <c r="AS2855" s="147"/>
      <c r="AT2855" s="147"/>
      <c r="AU2855" s="147"/>
      <c r="AV2855" s="147"/>
      <c r="AW2855" s="147"/>
      <c r="AX2855" s="147"/>
      <c r="AY2855" s="147"/>
      <c r="AZ2855" s="147"/>
      <c r="BA2855" s="147"/>
      <c r="BB2855" s="147"/>
      <c r="BC2855" s="147"/>
      <c r="BD2855" s="147"/>
      <c r="BE2855" s="147"/>
      <c r="BF2855" s="147"/>
      <c r="BG2855" s="147"/>
      <c r="BH2855" s="147"/>
      <c r="BI2855" s="147"/>
      <c r="BJ2855" s="147"/>
      <c r="BK2855" s="147"/>
      <c r="BL2855" s="147"/>
      <c r="BM2855" s="147"/>
      <c r="BN2855" s="147"/>
      <c r="BO2855" s="147"/>
      <c r="BP2855" s="147"/>
      <c r="BQ2855" s="147"/>
      <c r="BR2855" s="147"/>
      <c r="BS2855" s="147"/>
      <c r="BT2855" s="147"/>
      <c r="BU2855" s="147"/>
      <c r="BV2855" s="147"/>
      <c r="BW2855" s="147"/>
      <c r="BX2855" s="147"/>
      <c r="BY2855" s="147"/>
      <c r="BZ2855" s="147"/>
      <c r="CA2855" s="147"/>
      <c r="CB2855" s="147"/>
      <c r="CC2855" s="147"/>
      <c r="CD2855" s="147"/>
      <c r="CE2855" s="147"/>
      <c r="CF2855" s="147"/>
      <c r="CG2855" s="147"/>
      <c r="CH2855" s="147"/>
      <c r="CI2855" s="147"/>
      <c r="CJ2855" s="147"/>
      <c r="CK2855" s="147"/>
      <c r="CL2855" s="147"/>
    </row>
    <row r="2856" spans="2:90" x14ac:dyDescent="0.4">
      <c r="B2856" s="120"/>
      <c r="D2856" t="s">
        <v>422</v>
      </c>
      <c r="E2856" t="s">
        <v>906</v>
      </c>
      <c r="S2856" s="72"/>
      <c r="T2856" s="72"/>
      <c r="U2856" s="72"/>
      <c r="V2856" s="72"/>
      <c r="W2856" s="72"/>
      <c r="X2856" s="72"/>
      <c r="Y2856" s="72"/>
      <c r="Z2856" s="72"/>
      <c r="AA2856" s="72"/>
      <c r="AB2856" s="72"/>
      <c r="AC2856" s="72"/>
      <c r="AD2856" s="72"/>
      <c r="AE2856" s="72"/>
      <c r="AF2856" s="72"/>
      <c r="AG2856" s="72"/>
      <c r="AH2856" s="72"/>
      <c r="AI2856" s="72"/>
      <c r="AJ2856" s="72"/>
      <c r="AK2856" s="72"/>
      <c r="AL2856" s="72"/>
      <c r="AM2856" s="72"/>
      <c r="AN2856" s="72"/>
      <c r="AO2856" s="72"/>
      <c r="AP2856" s="72"/>
      <c r="AQ2856" s="72"/>
      <c r="AR2856" s="72"/>
      <c r="AS2856" s="72"/>
      <c r="AT2856" s="72"/>
      <c r="AU2856" s="72"/>
      <c r="AV2856" s="72"/>
      <c r="AW2856" s="72"/>
      <c r="AX2856" s="72"/>
      <c r="AY2856" s="72"/>
      <c r="AZ2856" s="72"/>
      <c r="BA2856" s="72"/>
      <c r="BB2856" s="72"/>
      <c r="BC2856" s="72"/>
      <c r="BD2856" s="72"/>
      <c r="BE2856" s="72"/>
      <c r="BF2856" s="72"/>
      <c r="BG2856" s="72"/>
      <c r="BH2856" s="72"/>
      <c r="BI2856" s="72"/>
      <c r="BJ2856" s="72"/>
      <c r="BK2856" s="72"/>
      <c r="BL2856" s="72"/>
      <c r="BM2856" s="72"/>
      <c r="BN2856" s="72"/>
      <c r="BO2856" s="72"/>
      <c r="BP2856" s="72"/>
      <c r="BQ2856" s="72"/>
      <c r="BR2856" s="72"/>
      <c r="BS2856" s="72"/>
      <c r="BT2856" s="72"/>
      <c r="BU2856" s="72"/>
      <c r="BV2856" s="72"/>
      <c r="BW2856" s="72"/>
      <c r="BX2856" s="72"/>
      <c r="BY2856" s="72"/>
      <c r="BZ2856" s="72"/>
      <c r="CA2856" s="72"/>
      <c r="CB2856" s="72"/>
      <c r="CC2856" s="72"/>
      <c r="CD2856" s="72"/>
      <c r="CE2856" s="72"/>
      <c r="CF2856" s="72"/>
      <c r="CG2856" s="72"/>
      <c r="CH2856" s="72"/>
      <c r="CI2856" s="72"/>
      <c r="CJ2856" s="72"/>
      <c r="CK2856" s="72"/>
      <c r="CL2856" s="72"/>
    </row>
    <row r="2857" spans="2:90" x14ac:dyDescent="0.4">
      <c r="B2857" s="93" t="s">
        <v>205</v>
      </c>
      <c r="C2857" s="12"/>
      <c r="D2857" s="12" t="s">
        <v>422</v>
      </c>
      <c r="E2857" s="12" t="s">
        <v>906</v>
      </c>
      <c r="F2857" s="12"/>
      <c r="G2857" s="12"/>
      <c r="H2857" s="12"/>
      <c r="S2857" s="72"/>
      <c r="T2857" s="72"/>
      <c r="U2857" s="72"/>
      <c r="V2857" s="72"/>
      <c r="W2857" s="72"/>
      <c r="X2857" s="72"/>
      <c r="Y2857" s="72"/>
      <c r="Z2857" s="72"/>
      <c r="AA2857" s="72"/>
      <c r="AB2857" s="72"/>
      <c r="AC2857" s="72"/>
      <c r="AD2857" s="72"/>
      <c r="AE2857" s="72"/>
      <c r="AF2857" s="72"/>
      <c r="AG2857" s="72"/>
      <c r="AH2857" s="72"/>
      <c r="AI2857" s="72"/>
      <c r="AJ2857" s="72"/>
      <c r="AK2857" s="72"/>
      <c r="AL2857" s="72"/>
      <c r="AM2857" s="72"/>
      <c r="AN2857" s="72"/>
      <c r="AO2857" s="72"/>
      <c r="AP2857" s="72"/>
      <c r="AQ2857" s="72"/>
      <c r="AR2857" s="72"/>
      <c r="AS2857" s="72"/>
      <c r="AT2857" s="72"/>
      <c r="AU2857" s="72"/>
      <c r="AV2857" s="72"/>
      <c r="AW2857" s="72"/>
      <c r="AX2857" s="72"/>
      <c r="AY2857" s="72"/>
      <c r="AZ2857" s="72"/>
      <c r="BA2857" s="72"/>
      <c r="BB2857" s="72"/>
      <c r="BC2857" s="72"/>
      <c r="BD2857" s="72"/>
      <c r="BE2857" s="72"/>
      <c r="BF2857" s="72"/>
      <c r="BG2857" s="72"/>
      <c r="BH2857" s="72"/>
      <c r="BI2857" s="72"/>
      <c r="BJ2857" s="72"/>
      <c r="BK2857" s="72"/>
      <c r="BL2857" s="72"/>
      <c r="BM2857" s="72"/>
      <c r="BN2857" s="72"/>
      <c r="BO2857" s="72"/>
      <c r="BP2857" s="72"/>
      <c r="BQ2857" s="72"/>
      <c r="BR2857" s="72"/>
      <c r="BS2857" s="72"/>
      <c r="BT2857" s="72"/>
      <c r="BU2857" s="72"/>
      <c r="BV2857" s="72"/>
      <c r="BW2857" s="72"/>
      <c r="BX2857" s="72"/>
      <c r="BY2857" s="72"/>
      <c r="BZ2857" s="72"/>
      <c r="CA2857" s="72"/>
      <c r="CB2857" s="72"/>
      <c r="CC2857" s="72"/>
      <c r="CD2857" s="72"/>
      <c r="CE2857" s="72"/>
      <c r="CF2857" s="72"/>
      <c r="CG2857" s="72"/>
      <c r="CH2857" s="72"/>
      <c r="CI2857" s="72"/>
      <c r="CJ2857" s="72"/>
      <c r="CK2857" s="72"/>
      <c r="CL2857" s="72"/>
    </row>
    <row r="2858" spans="2:90" x14ac:dyDescent="0.4">
      <c r="B2858" s="120" t="str">
        <f>"Gross Intangibles - "&amp;SUBSTITUTE(B2845,":","")</f>
        <v>Gross Intangibles - Fixed secondary intangible assets</v>
      </c>
      <c r="D2858" t="s">
        <v>422</v>
      </c>
      <c r="E2858" t="s">
        <v>906</v>
      </c>
      <c r="J2858" s="80">
        <f>J2855</f>
        <v>100</v>
      </c>
      <c r="K2858" s="53">
        <f>SUMIF($4:$4,K$2,2856:2856)</f>
        <v>0</v>
      </c>
      <c r="L2858" s="53">
        <f>SUMIF($4:$4,L$2,2856:2856)</f>
        <v>0</v>
      </c>
      <c r="M2858" s="53">
        <f>SUMIF($4:$4,M$2,2856:2856)</f>
        <v>0</v>
      </c>
      <c r="N2858" s="53">
        <f>SUMIF($4:$4,N$2,2856:2856)</f>
        <v>0</v>
      </c>
      <c r="O2858" s="53">
        <f>SUMIF($4:$4,O$2,2856:2856)</f>
        <v>0</v>
      </c>
      <c r="P2858" s="53">
        <f>SUMIF($4:$4,P$2,2856:2856)</f>
        <v>0</v>
      </c>
      <c r="R2858" s="24">
        <f>$J2858</f>
        <v>100</v>
      </c>
      <c r="S2858" s="80">
        <f t="shared" ref="S2858:AX2858" si="3827">-S2850+R2858</f>
        <v>183.33333333333331</v>
      </c>
      <c r="T2858" s="80">
        <f t="shared" si="3827"/>
        <v>266.66666666666663</v>
      </c>
      <c r="U2858" s="80">
        <f t="shared" si="3827"/>
        <v>349.99999999999994</v>
      </c>
      <c r="V2858" s="80">
        <f t="shared" si="3827"/>
        <v>433.33333333333326</v>
      </c>
      <c r="W2858" s="80">
        <f t="shared" si="3827"/>
        <v>516.66666666666663</v>
      </c>
      <c r="X2858" s="80">
        <f t="shared" si="3827"/>
        <v>600</v>
      </c>
      <c r="Y2858" s="80">
        <f t="shared" si="3827"/>
        <v>683.33333333333337</v>
      </c>
      <c r="Z2858" s="80">
        <f t="shared" si="3827"/>
        <v>766.66666666666674</v>
      </c>
      <c r="AA2858" s="80">
        <f t="shared" si="3827"/>
        <v>850.00000000000011</v>
      </c>
      <c r="AB2858" s="80">
        <f t="shared" si="3827"/>
        <v>933.33333333333348</v>
      </c>
      <c r="AC2858" s="80">
        <f t="shared" si="3827"/>
        <v>1016.6666666666669</v>
      </c>
      <c r="AD2858" s="80">
        <f t="shared" si="3827"/>
        <v>1100.0000000000002</v>
      </c>
      <c r="AE2858" s="80">
        <f t="shared" si="3827"/>
        <v>1183.3333333333335</v>
      </c>
      <c r="AF2858" s="80">
        <f t="shared" si="3827"/>
        <v>1266.6666666666667</v>
      </c>
      <c r="AG2858" s="80">
        <f t="shared" si="3827"/>
        <v>1350</v>
      </c>
      <c r="AH2858" s="80">
        <f t="shared" si="3827"/>
        <v>1433.3333333333333</v>
      </c>
      <c r="AI2858" s="80">
        <f t="shared" si="3827"/>
        <v>1516.6666666666665</v>
      </c>
      <c r="AJ2858" s="80">
        <f t="shared" si="3827"/>
        <v>1599.9999999999998</v>
      </c>
      <c r="AK2858" s="80">
        <f t="shared" si="3827"/>
        <v>1683.333333333333</v>
      </c>
      <c r="AL2858" s="80">
        <f t="shared" si="3827"/>
        <v>1766.6666666666663</v>
      </c>
      <c r="AM2858" s="80">
        <f t="shared" si="3827"/>
        <v>1849.9999999999995</v>
      </c>
      <c r="AN2858" s="80">
        <f t="shared" si="3827"/>
        <v>1933.3333333333328</v>
      </c>
      <c r="AO2858" s="80">
        <f t="shared" si="3827"/>
        <v>2016.6666666666661</v>
      </c>
      <c r="AP2858" s="80">
        <f t="shared" si="3827"/>
        <v>2099.9999999999995</v>
      </c>
      <c r="AQ2858" s="80">
        <f t="shared" si="3827"/>
        <v>2183.333333333333</v>
      </c>
      <c r="AR2858" s="80">
        <f t="shared" si="3827"/>
        <v>2266.6666666666665</v>
      </c>
      <c r="AS2858" s="80">
        <f t="shared" si="3827"/>
        <v>2350</v>
      </c>
      <c r="AT2858" s="80">
        <f t="shared" si="3827"/>
        <v>2433.3333333333335</v>
      </c>
      <c r="AU2858" s="80">
        <f t="shared" si="3827"/>
        <v>2516.666666666667</v>
      </c>
      <c r="AV2858" s="80">
        <f t="shared" si="3827"/>
        <v>2600.0000000000005</v>
      </c>
      <c r="AW2858" s="80">
        <f t="shared" si="3827"/>
        <v>2683.3333333333339</v>
      </c>
      <c r="AX2858" s="80">
        <f t="shared" si="3827"/>
        <v>2766.6666666666674</v>
      </c>
      <c r="AY2858" s="80">
        <f t="shared" ref="AY2858:CD2858" si="3828">-AY2850+AX2858</f>
        <v>2850.0000000000009</v>
      </c>
      <c r="AZ2858" s="80">
        <f t="shared" si="3828"/>
        <v>2933.3333333333344</v>
      </c>
      <c r="BA2858" s="80">
        <f t="shared" si="3828"/>
        <v>3016.6666666666679</v>
      </c>
      <c r="BB2858" s="80">
        <f t="shared" si="3828"/>
        <v>3100.0000000000014</v>
      </c>
      <c r="BC2858" s="80">
        <f t="shared" si="3828"/>
        <v>3183.3333333333348</v>
      </c>
      <c r="BD2858" s="80">
        <f t="shared" si="3828"/>
        <v>3266.6666666666683</v>
      </c>
      <c r="BE2858" s="80">
        <f t="shared" si="3828"/>
        <v>3350.0000000000018</v>
      </c>
      <c r="BF2858" s="80">
        <f t="shared" si="3828"/>
        <v>3433.3333333333353</v>
      </c>
      <c r="BG2858" s="80">
        <f t="shared" si="3828"/>
        <v>3516.6666666666688</v>
      </c>
      <c r="BH2858" s="80">
        <f t="shared" si="3828"/>
        <v>3600.0000000000023</v>
      </c>
      <c r="BI2858" s="80">
        <f t="shared" si="3828"/>
        <v>3683.3333333333358</v>
      </c>
      <c r="BJ2858" s="80">
        <f t="shared" si="3828"/>
        <v>3766.6666666666692</v>
      </c>
      <c r="BK2858" s="80">
        <f t="shared" si="3828"/>
        <v>3850.0000000000027</v>
      </c>
      <c r="BL2858" s="80">
        <f t="shared" si="3828"/>
        <v>3933.3333333333362</v>
      </c>
      <c r="BM2858" s="80">
        <f t="shared" si="3828"/>
        <v>4016.6666666666697</v>
      </c>
      <c r="BN2858" s="80">
        <f t="shared" si="3828"/>
        <v>4100.0000000000027</v>
      </c>
      <c r="BO2858" s="80">
        <f t="shared" si="3828"/>
        <v>4183.3333333333358</v>
      </c>
      <c r="BP2858" s="80">
        <f t="shared" si="3828"/>
        <v>4266.6666666666688</v>
      </c>
      <c r="BQ2858" s="80">
        <f t="shared" si="3828"/>
        <v>4350.0000000000018</v>
      </c>
      <c r="BR2858" s="80">
        <f t="shared" si="3828"/>
        <v>4433.3333333333348</v>
      </c>
      <c r="BS2858" s="80">
        <f t="shared" si="3828"/>
        <v>4516.6666666666679</v>
      </c>
      <c r="BT2858" s="80">
        <f t="shared" si="3828"/>
        <v>4600.0000000000009</v>
      </c>
      <c r="BU2858" s="80">
        <f t="shared" si="3828"/>
        <v>4683.3333333333339</v>
      </c>
      <c r="BV2858" s="80">
        <f t="shared" si="3828"/>
        <v>4766.666666666667</v>
      </c>
      <c r="BW2858" s="80">
        <f t="shared" si="3828"/>
        <v>4850</v>
      </c>
      <c r="BX2858" s="80">
        <f t="shared" si="3828"/>
        <v>4933.333333333333</v>
      </c>
      <c r="BY2858" s="80">
        <f t="shared" si="3828"/>
        <v>5016.6666666666661</v>
      </c>
      <c r="BZ2858" s="80">
        <f t="shared" si="3828"/>
        <v>5099.9999999999991</v>
      </c>
      <c r="CA2858" s="80">
        <f t="shared" si="3828"/>
        <v>5183.3333333333321</v>
      </c>
      <c r="CB2858" s="80">
        <f t="shared" si="3828"/>
        <v>5266.6666666666652</v>
      </c>
      <c r="CC2858" s="80">
        <f t="shared" si="3828"/>
        <v>5349.9999999999982</v>
      </c>
      <c r="CD2858" s="80">
        <f t="shared" si="3828"/>
        <v>5433.3333333333312</v>
      </c>
      <c r="CE2858" s="80">
        <f t="shared" ref="CE2858:CL2858" si="3829">-CE2850+CD2858</f>
        <v>5516.6666666666642</v>
      </c>
      <c r="CF2858" s="80">
        <f>-CF2850+CE2858</f>
        <v>5599.9999999999973</v>
      </c>
      <c r="CG2858" s="80">
        <f t="shared" si="3829"/>
        <v>5683.3333333333303</v>
      </c>
      <c r="CH2858" s="80">
        <f t="shared" si="3829"/>
        <v>5766.6666666666633</v>
      </c>
      <c r="CI2858" s="80">
        <f t="shared" si="3829"/>
        <v>5849.9999999999964</v>
      </c>
      <c r="CJ2858" s="80">
        <f t="shared" si="3829"/>
        <v>5933.3333333333294</v>
      </c>
      <c r="CK2858" s="80">
        <f t="shared" si="3829"/>
        <v>6016.6666666666624</v>
      </c>
      <c r="CL2858" s="80">
        <f t="shared" si="3829"/>
        <v>6099.9999999999955</v>
      </c>
    </row>
    <row r="2859" spans="2:90" x14ac:dyDescent="0.4">
      <c r="B2859" s="120" t="str">
        <f>"Accumulated amortization - "&amp;SUBSTITUTE(B2845,":","")</f>
        <v>Accumulated amortization - Fixed secondary intangible assets</v>
      </c>
      <c r="D2859" t="s">
        <v>422</v>
      </c>
      <c r="E2859" t="s">
        <v>906</v>
      </c>
      <c r="J2859" s="81">
        <f>-H2848/H2847*J2858</f>
        <v>-60</v>
      </c>
      <c r="K2859" s="43">
        <f>SUMIF($4:$4,K$2,2857:2857)</f>
        <v>0</v>
      </c>
      <c r="L2859" s="43">
        <f>SUMIF($4:$4,L$2,2857:2857)</f>
        <v>0</v>
      </c>
      <c r="M2859" s="43">
        <f>SUMIF($4:$4,M$2,2857:2857)</f>
        <v>0</v>
      </c>
      <c r="N2859" s="43">
        <f>SUMIF($4:$4,N$2,2857:2857)</f>
        <v>0</v>
      </c>
      <c r="O2859" s="43">
        <f>SUMIF($4:$4,O$2,2857:2857)</f>
        <v>0</v>
      </c>
      <c r="P2859" s="43">
        <f>SUMIF($4:$4,P$2,2857:2857)</f>
        <v>0</v>
      </c>
      <c r="R2859" s="37">
        <f>$J2859</f>
        <v>-60</v>
      </c>
      <c r="S2859" s="81" t="e">
        <f t="shared" ref="S2859:AX2859" ca="1" si="3830">R2859+S2853</f>
        <v>#REF!</v>
      </c>
      <c r="T2859" s="81" t="e">
        <f t="shared" ca="1" si="3830"/>
        <v>#REF!</v>
      </c>
      <c r="U2859" s="81" t="e">
        <f t="shared" ca="1" si="3830"/>
        <v>#REF!</v>
      </c>
      <c r="V2859" s="81" t="e">
        <f t="shared" ca="1" si="3830"/>
        <v>#REF!</v>
      </c>
      <c r="W2859" s="81" t="e">
        <f t="shared" ca="1" si="3830"/>
        <v>#REF!</v>
      </c>
      <c r="X2859" s="81" t="e">
        <f t="shared" ca="1" si="3830"/>
        <v>#REF!</v>
      </c>
      <c r="Y2859" s="81" t="e">
        <f t="shared" ca="1" si="3830"/>
        <v>#REF!</v>
      </c>
      <c r="Z2859" s="81" t="e">
        <f t="shared" ca="1" si="3830"/>
        <v>#REF!</v>
      </c>
      <c r="AA2859" s="81" t="e">
        <f t="shared" ca="1" si="3830"/>
        <v>#REF!</v>
      </c>
      <c r="AB2859" s="81" t="e">
        <f t="shared" ca="1" si="3830"/>
        <v>#REF!</v>
      </c>
      <c r="AC2859" s="81" t="e">
        <f t="shared" ca="1" si="3830"/>
        <v>#REF!</v>
      </c>
      <c r="AD2859" s="81" t="e">
        <f t="shared" ca="1" si="3830"/>
        <v>#REF!</v>
      </c>
      <c r="AE2859" s="81" t="e">
        <f t="shared" ca="1" si="3830"/>
        <v>#REF!</v>
      </c>
      <c r="AF2859" s="81" t="e">
        <f t="shared" ca="1" si="3830"/>
        <v>#REF!</v>
      </c>
      <c r="AG2859" s="81" t="e">
        <f t="shared" ca="1" si="3830"/>
        <v>#REF!</v>
      </c>
      <c r="AH2859" s="81" t="e">
        <f t="shared" ca="1" si="3830"/>
        <v>#REF!</v>
      </c>
      <c r="AI2859" s="81" t="e">
        <f t="shared" ca="1" si="3830"/>
        <v>#REF!</v>
      </c>
      <c r="AJ2859" s="81" t="e">
        <f t="shared" ca="1" si="3830"/>
        <v>#REF!</v>
      </c>
      <c r="AK2859" s="81" t="e">
        <f t="shared" ca="1" si="3830"/>
        <v>#REF!</v>
      </c>
      <c r="AL2859" s="81" t="e">
        <f t="shared" ca="1" si="3830"/>
        <v>#REF!</v>
      </c>
      <c r="AM2859" s="81" t="e">
        <f t="shared" ca="1" si="3830"/>
        <v>#REF!</v>
      </c>
      <c r="AN2859" s="81" t="e">
        <f t="shared" ca="1" si="3830"/>
        <v>#REF!</v>
      </c>
      <c r="AO2859" s="81" t="e">
        <f t="shared" ca="1" si="3830"/>
        <v>#REF!</v>
      </c>
      <c r="AP2859" s="81" t="e">
        <f t="shared" ca="1" si="3830"/>
        <v>#REF!</v>
      </c>
      <c r="AQ2859" s="81" t="e">
        <f t="shared" ca="1" si="3830"/>
        <v>#REF!</v>
      </c>
      <c r="AR2859" s="81" t="e">
        <f t="shared" ca="1" si="3830"/>
        <v>#REF!</v>
      </c>
      <c r="AS2859" s="81" t="e">
        <f t="shared" ca="1" si="3830"/>
        <v>#REF!</v>
      </c>
      <c r="AT2859" s="81" t="e">
        <f t="shared" ca="1" si="3830"/>
        <v>#REF!</v>
      </c>
      <c r="AU2859" s="81" t="e">
        <f t="shared" ca="1" si="3830"/>
        <v>#REF!</v>
      </c>
      <c r="AV2859" s="81" t="e">
        <f t="shared" ca="1" si="3830"/>
        <v>#REF!</v>
      </c>
      <c r="AW2859" s="81" t="e">
        <f t="shared" ca="1" si="3830"/>
        <v>#REF!</v>
      </c>
      <c r="AX2859" s="81" t="e">
        <f t="shared" ca="1" si="3830"/>
        <v>#REF!</v>
      </c>
      <c r="AY2859" s="81" t="e">
        <f t="shared" ref="AY2859:CD2859" ca="1" si="3831">AX2859+AY2853</f>
        <v>#REF!</v>
      </c>
      <c r="AZ2859" s="81" t="e">
        <f t="shared" ca="1" si="3831"/>
        <v>#REF!</v>
      </c>
      <c r="BA2859" s="81" t="e">
        <f t="shared" ca="1" si="3831"/>
        <v>#REF!</v>
      </c>
      <c r="BB2859" s="81" t="e">
        <f t="shared" ca="1" si="3831"/>
        <v>#REF!</v>
      </c>
      <c r="BC2859" s="81" t="e">
        <f t="shared" ca="1" si="3831"/>
        <v>#REF!</v>
      </c>
      <c r="BD2859" s="81" t="e">
        <f t="shared" ca="1" si="3831"/>
        <v>#REF!</v>
      </c>
      <c r="BE2859" s="81" t="e">
        <f t="shared" ca="1" si="3831"/>
        <v>#REF!</v>
      </c>
      <c r="BF2859" s="81" t="e">
        <f t="shared" ca="1" si="3831"/>
        <v>#REF!</v>
      </c>
      <c r="BG2859" s="81" t="e">
        <f t="shared" ca="1" si="3831"/>
        <v>#REF!</v>
      </c>
      <c r="BH2859" s="81" t="e">
        <f t="shared" ca="1" si="3831"/>
        <v>#REF!</v>
      </c>
      <c r="BI2859" s="81" t="e">
        <f t="shared" ca="1" si="3831"/>
        <v>#REF!</v>
      </c>
      <c r="BJ2859" s="81" t="e">
        <f t="shared" ca="1" si="3831"/>
        <v>#REF!</v>
      </c>
      <c r="BK2859" s="81" t="e">
        <f t="shared" ca="1" si="3831"/>
        <v>#REF!</v>
      </c>
      <c r="BL2859" s="81" t="e">
        <f t="shared" ca="1" si="3831"/>
        <v>#REF!</v>
      </c>
      <c r="BM2859" s="81" t="e">
        <f t="shared" ca="1" si="3831"/>
        <v>#REF!</v>
      </c>
      <c r="BN2859" s="81" t="e">
        <f t="shared" ca="1" si="3831"/>
        <v>#REF!</v>
      </c>
      <c r="BO2859" s="81" t="e">
        <f t="shared" ca="1" si="3831"/>
        <v>#REF!</v>
      </c>
      <c r="BP2859" s="81" t="e">
        <f t="shared" ca="1" si="3831"/>
        <v>#REF!</v>
      </c>
      <c r="BQ2859" s="81" t="e">
        <f t="shared" ca="1" si="3831"/>
        <v>#REF!</v>
      </c>
      <c r="BR2859" s="81" t="e">
        <f t="shared" ca="1" si="3831"/>
        <v>#REF!</v>
      </c>
      <c r="BS2859" s="81" t="e">
        <f t="shared" ca="1" si="3831"/>
        <v>#REF!</v>
      </c>
      <c r="BT2859" s="81" t="e">
        <f t="shared" ca="1" si="3831"/>
        <v>#REF!</v>
      </c>
      <c r="BU2859" s="81" t="e">
        <f t="shared" ca="1" si="3831"/>
        <v>#REF!</v>
      </c>
      <c r="BV2859" s="81" t="e">
        <f t="shared" ca="1" si="3831"/>
        <v>#REF!</v>
      </c>
      <c r="BW2859" s="81" t="e">
        <f t="shared" ca="1" si="3831"/>
        <v>#REF!</v>
      </c>
      <c r="BX2859" s="81" t="e">
        <f t="shared" ca="1" si="3831"/>
        <v>#REF!</v>
      </c>
      <c r="BY2859" s="81" t="e">
        <f t="shared" ca="1" si="3831"/>
        <v>#REF!</v>
      </c>
      <c r="BZ2859" s="81" t="e">
        <f t="shared" ca="1" si="3831"/>
        <v>#REF!</v>
      </c>
      <c r="CA2859" s="81" t="e">
        <f t="shared" ca="1" si="3831"/>
        <v>#REF!</v>
      </c>
      <c r="CB2859" s="81" t="e">
        <f t="shared" ca="1" si="3831"/>
        <v>#REF!</v>
      </c>
      <c r="CC2859" s="81" t="e">
        <f t="shared" ca="1" si="3831"/>
        <v>#REF!</v>
      </c>
      <c r="CD2859" s="81" t="e">
        <f t="shared" ca="1" si="3831"/>
        <v>#REF!</v>
      </c>
      <c r="CE2859" s="81" t="e">
        <f t="shared" ref="CE2859:CL2859" ca="1" si="3832">CD2859+CE2853</f>
        <v>#REF!</v>
      </c>
      <c r="CF2859" s="81" t="e">
        <f ca="1">CE2859+CF2853</f>
        <v>#REF!</v>
      </c>
      <c r="CG2859" s="81" t="e">
        <f t="shared" ca="1" si="3832"/>
        <v>#REF!</v>
      </c>
      <c r="CH2859" s="81" t="e">
        <f t="shared" ca="1" si="3832"/>
        <v>#REF!</v>
      </c>
      <c r="CI2859" s="81" t="e">
        <f t="shared" ca="1" si="3832"/>
        <v>#REF!</v>
      </c>
      <c r="CJ2859" s="81" t="e">
        <f t="shared" ca="1" si="3832"/>
        <v>#REF!</v>
      </c>
      <c r="CK2859" s="81" t="e">
        <f t="shared" ca="1" si="3832"/>
        <v>#REF!</v>
      </c>
      <c r="CL2859" s="81" t="e">
        <f t="shared" ca="1" si="3832"/>
        <v>#REF!</v>
      </c>
    </row>
    <row r="2860" spans="2:90" x14ac:dyDescent="0.4">
      <c r="B2860" s="121" t="str">
        <f>"Net Intangibles - "&amp;SUBSTITUTE(B2845,":","")</f>
        <v>Net Intangibles - Fixed secondary intangible assets</v>
      </c>
      <c r="C2860" s="27" t="s">
        <v>240</v>
      </c>
      <c r="D2860" s="27" t="s">
        <v>422</v>
      </c>
      <c r="E2860" s="27" t="s">
        <v>906</v>
      </c>
      <c r="F2860" s="27"/>
      <c r="G2860" s="27"/>
      <c r="H2860" s="27"/>
      <c r="J2860" s="77">
        <f>SUM(J2858:J2859)</f>
        <v>40</v>
      </c>
      <c r="K2860" s="28" t="e">
        <f ca="1">SUMIF($4:$4,K$2,2860:2860)</f>
        <v>#REF!</v>
      </c>
      <c r="L2860" s="28" t="e">
        <f ca="1">SUMIF($4:$4,L$2,2860:2860)</f>
        <v>#REF!</v>
      </c>
      <c r="M2860" s="28" t="e">
        <f ca="1">SUMIF($4:$4,M$2,2860:2860)</f>
        <v>#REF!</v>
      </c>
      <c r="N2860" s="28" t="e">
        <f ca="1">SUMIF($4:$4,N$2,2860:2860)</f>
        <v>#REF!</v>
      </c>
      <c r="O2860" s="28" t="e">
        <f ca="1">SUMIF($4:$4,O$2,2860:2860)</f>
        <v>#REF!</v>
      </c>
      <c r="P2860" s="28" t="e">
        <f ca="1">SUMIF($4:$4,P$2,2860:2860)</f>
        <v>#REF!</v>
      </c>
      <c r="R2860" s="33">
        <f>$J2860</f>
        <v>40</v>
      </c>
      <c r="S2860" s="77" t="e">
        <f t="shared" ref="S2860" ca="1" si="3833">SUM(S2858:S2859)</f>
        <v>#REF!</v>
      </c>
      <c r="T2860" s="77" t="e">
        <f t="shared" ref="T2860:AX2860" ca="1" si="3834">SUM(T2858:T2859)</f>
        <v>#REF!</v>
      </c>
      <c r="U2860" s="77" t="e">
        <f t="shared" ca="1" si="3834"/>
        <v>#REF!</v>
      </c>
      <c r="V2860" s="77" t="e">
        <f t="shared" ca="1" si="3834"/>
        <v>#REF!</v>
      </c>
      <c r="W2860" s="77" t="e">
        <f t="shared" ca="1" si="3834"/>
        <v>#REF!</v>
      </c>
      <c r="X2860" s="77" t="e">
        <f t="shared" ca="1" si="3834"/>
        <v>#REF!</v>
      </c>
      <c r="Y2860" s="77" t="e">
        <f t="shared" ca="1" si="3834"/>
        <v>#REF!</v>
      </c>
      <c r="Z2860" s="77" t="e">
        <f t="shared" ca="1" si="3834"/>
        <v>#REF!</v>
      </c>
      <c r="AA2860" s="77" t="e">
        <f t="shared" ca="1" si="3834"/>
        <v>#REF!</v>
      </c>
      <c r="AB2860" s="77" t="e">
        <f t="shared" ca="1" si="3834"/>
        <v>#REF!</v>
      </c>
      <c r="AC2860" s="77" t="e">
        <f t="shared" ca="1" si="3834"/>
        <v>#REF!</v>
      </c>
      <c r="AD2860" s="77" t="e">
        <f t="shared" ca="1" si="3834"/>
        <v>#REF!</v>
      </c>
      <c r="AE2860" s="77" t="e">
        <f t="shared" ca="1" si="3834"/>
        <v>#REF!</v>
      </c>
      <c r="AF2860" s="77" t="e">
        <f t="shared" ca="1" si="3834"/>
        <v>#REF!</v>
      </c>
      <c r="AG2860" s="77" t="e">
        <f t="shared" ca="1" si="3834"/>
        <v>#REF!</v>
      </c>
      <c r="AH2860" s="77" t="e">
        <f t="shared" ca="1" si="3834"/>
        <v>#REF!</v>
      </c>
      <c r="AI2860" s="77" t="e">
        <f t="shared" ca="1" si="3834"/>
        <v>#REF!</v>
      </c>
      <c r="AJ2860" s="77" t="e">
        <f t="shared" ca="1" si="3834"/>
        <v>#REF!</v>
      </c>
      <c r="AK2860" s="77" t="e">
        <f t="shared" ca="1" si="3834"/>
        <v>#REF!</v>
      </c>
      <c r="AL2860" s="77" t="e">
        <f t="shared" ca="1" si="3834"/>
        <v>#REF!</v>
      </c>
      <c r="AM2860" s="77" t="e">
        <f t="shared" ca="1" si="3834"/>
        <v>#REF!</v>
      </c>
      <c r="AN2860" s="77" t="e">
        <f t="shared" ca="1" si="3834"/>
        <v>#REF!</v>
      </c>
      <c r="AO2860" s="77" t="e">
        <f t="shared" ca="1" si="3834"/>
        <v>#REF!</v>
      </c>
      <c r="AP2860" s="77" t="e">
        <f t="shared" ca="1" si="3834"/>
        <v>#REF!</v>
      </c>
      <c r="AQ2860" s="77" t="e">
        <f t="shared" ca="1" si="3834"/>
        <v>#REF!</v>
      </c>
      <c r="AR2860" s="77" t="e">
        <f t="shared" ca="1" si="3834"/>
        <v>#REF!</v>
      </c>
      <c r="AS2860" s="77" t="e">
        <f t="shared" ca="1" si="3834"/>
        <v>#REF!</v>
      </c>
      <c r="AT2860" s="77" t="e">
        <f t="shared" ca="1" si="3834"/>
        <v>#REF!</v>
      </c>
      <c r="AU2860" s="77" t="e">
        <f t="shared" ca="1" si="3834"/>
        <v>#REF!</v>
      </c>
      <c r="AV2860" s="77" t="e">
        <f t="shared" ca="1" si="3834"/>
        <v>#REF!</v>
      </c>
      <c r="AW2860" s="77" t="e">
        <f t="shared" ca="1" si="3834"/>
        <v>#REF!</v>
      </c>
      <c r="AX2860" s="77" t="e">
        <f t="shared" ca="1" si="3834"/>
        <v>#REF!</v>
      </c>
      <c r="AY2860" s="77" t="e">
        <f t="shared" ref="AY2860:CD2860" ca="1" si="3835">SUM(AY2858:AY2859)</f>
        <v>#REF!</v>
      </c>
      <c r="AZ2860" s="77" t="e">
        <f t="shared" ca="1" si="3835"/>
        <v>#REF!</v>
      </c>
      <c r="BA2860" s="77" t="e">
        <f t="shared" ca="1" si="3835"/>
        <v>#REF!</v>
      </c>
      <c r="BB2860" s="77" t="e">
        <f t="shared" ca="1" si="3835"/>
        <v>#REF!</v>
      </c>
      <c r="BC2860" s="77" t="e">
        <f t="shared" ca="1" si="3835"/>
        <v>#REF!</v>
      </c>
      <c r="BD2860" s="77" t="e">
        <f t="shared" ca="1" si="3835"/>
        <v>#REF!</v>
      </c>
      <c r="BE2860" s="77" t="e">
        <f t="shared" ca="1" si="3835"/>
        <v>#REF!</v>
      </c>
      <c r="BF2860" s="77" t="e">
        <f t="shared" ca="1" si="3835"/>
        <v>#REF!</v>
      </c>
      <c r="BG2860" s="77" t="e">
        <f t="shared" ca="1" si="3835"/>
        <v>#REF!</v>
      </c>
      <c r="BH2860" s="77" t="e">
        <f t="shared" ca="1" si="3835"/>
        <v>#REF!</v>
      </c>
      <c r="BI2860" s="77" t="e">
        <f t="shared" ca="1" si="3835"/>
        <v>#REF!</v>
      </c>
      <c r="BJ2860" s="77" t="e">
        <f t="shared" ca="1" si="3835"/>
        <v>#REF!</v>
      </c>
      <c r="BK2860" s="77" t="e">
        <f t="shared" ca="1" si="3835"/>
        <v>#REF!</v>
      </c>
      <c r="BL2860" s="77" t="e">
        <f t="shared" ca="1" si="3835"/>
        <v>#REF!</v>
      </c>
      <c r="BM2860" s="77" t="e">
        <f t="shared" ca="1" si="3835"/>
        <v>#REF!</v>
      </c>
      <c r="BN2860" s="77" t="e">
        <f t="shared" ca="1" si="3835"/>
        <v>#REF!</v>
      </c>
      <c r="BO2860" s="77" t="e">
        <f t="shared" ca="1" si="3835"/>
        <v>#REF!</v>
      </c>
      <c r="BP2860" s="77" t="e">
        <f t="shared" ca="1" si="3835"/>
        <v>#REF!</v>
      </c>
      <c r="BQ2860" s="77" t="e">
        <f t="shared" ca="1" si="3835"/>
        <v>#REF!</v>
      </c>
      <c r="BR2860" s="77" t="e">
        <f t="shared" ca="1" si="3835"/>
        <v>#REF!</v>
      </c>
      <c r="BS2860" s="77" t="e">
        <f t="shared" ca="1" si="3835"/>
        <v>#REF!</v>
      </c>
      <c r="BT2860" s="77" t="e">
        <f t="shared" ca="1" si="3835"/>
        <v>#REF!</v>
      </c>
      <c r="BU2860" s="77" t="e">
        <f t="shared" ca="1" si="3835"/>
        <v>#REF!</v>
      </c>
      <c r="BV2860" s="77" t="e">
        <f t="shared" ca="1" si="3835"/>
        <v>#REF!</v>
      </c>
      <c r="BW2860" s="77" t="e">
        <f t="shared" ca="1" si="3835"/>
        <v>#REF!</v>
      </c>
      <c r="BX2860" s="77" t="e">
        <f t="shared" ca="1" si="3835"/>
        <v>#REF!</v>
      </c>
      <c r="BY2860" s="77" t="e">
        <f t="shared" ca="1" si="3835"/>
        <v>#REF!</v>
      </c>
      <c r="BZ2860" s="77" t="e">
        <f t="shared" ca="1" si="3835"/>
        <v>#REF!</v>
      </c>
      <c r="CA2860" s="77" t="e">
        <f t="shared" ca="1" si="3835"/>
        <v>#REF!</v>
      </c>
      <c r="CB2860" s="77" t="e">
        <f t="shared" ca="1" si="3835"/>
        <v>#REF!</v>
      </c>
      <c r="CC2860" s="77" t="e">
        <f t="shared" ca="1" si="3835"/>
        <v>#REF!</v>
      </c>
      <c r="CD2860" s="77" t="e">
        <f t="shared" ca="1" si="3835"/>
        <v>#REF!</v>
      </c>
      <c r="CE2860" s="77" t="e">
        <f t="shared" ref="CE2860:CK2860" ca="1" si="3836">SUM(CE2858:CE2859)</f>
        <v>#REF!</v>
      </c>
      <c r="CF2860" s="77" t="e">
        <f t="shared" ca="1" si="3836"/>
        <v>#REF!</v>
      </c>
      <c r="CG2860" s="77" t="e">
        <f t="shared" ca="1" si="3836"/>
        <v>#REF!</v>
      </c>
      <c r="CH2860" s="77" t="e">
        <f t="shared" ca="1" si="3836"/>
        <v>#REF!</v>
      </c>
      <c r="CI2860" s="77" t="e">
        <f t="shared" ca="1" si="3836"/>
        <v>#REF!</v>
      </c>
      <c r="CJ2860" s="77" t="e">
        <f t="shared" ca="1" si="3836"/>
        <v>#REF!</v>
      </c>
      <c r="CK2860" s="77" t="e">
        <f t="shared" ca="1" si="3836"/>
        <v>#REF!</v>
      </c>
      <c r="CL2860" s="77" t="e">
        <f t="shared" ref="CL2860" ca="1" si="3837">SUM(CL2858:CL2859)</f>
        <v>#REF!</v>
      </c>
    </row>
    <row r="2861" spans="2:90" x14ac:dyDescent="0.4">
      <c r="B2861" s="121"/>
      <c r="C2861" s="27"/>
      <c r="D2861" s="27" t="s">
        <v>422</v>
      </c>
      <c r="E2861" s="27" t="s">
        <v>906</v>
      </c>
      <c r="F2861" s="27"/>
      <c r="G2861" s="27"/>
      <c r="H2861" s="27"/>
      <c r="J2861" s="77"/>
      <c r="K2861" s="28"/>
      <c r="L2861" s="28"/>
      <c r="M2861" s="28"/>
      <c r="N2861" s="28"/>
      <c r="O2861" s="28"/>
      <c r="P2861" s="28"/>
      <c r="R2861" s="33"/>
      <c r="S2861" s="77"/>
      <c r="T2861" s="77"/>
      <c r="U2861" s="77"/>
      <c r="V2861" s="77"/>
      <c r="W2861" s="77"/>
      <c r="X2861" s="77"/>
      <c r="Y2861" s="77"/>
      <c r="Z2861" s="77"/>
      <c r="AA2861" s="77"/>
      <c r="AB2861" s="77"/>
      <c r="AC2861" s="77"/>
      <c r="AD2861" s="77"/>
      <c r="AE2861" s="77"/>
      <c r="AF2861" s="77"/>
      <c r="AG2861" s="77"/>
      <c r="AH2861" s="77"/>
      <c r="AI2861" s="77"/>
      <c r="AJ2861" s="77"/>
      <c r="AK2861" s="77"/>
      <c r="AL2861" s="77"/>
      <c r="AM2861" s="77"/>
      <c r="AN2861" s="77"/>
      <c r="AO2861" s="77"/>
      <c r="AP2861" s="77"/>
      <c r="AQ2861" s="77"/>
      <c r="AR2861" s="77"/>
      <c r="AS2861" s="77"/>
      <c r="AT2861" s="77"/>
      <c r="AU2861" s="77"/>
      <c r="AV2861" s="77"/>
      <c r="AW2861" s="77"/>
      <c r="AX2861" s="77"/>
      <c r="AY2861" s="77"/>
      <c r="AZ2861" s="77"/>
      <c r="BA2861" s="77"/>
      <c r="BB2861" s="77"/>
      <c r="BC2861" s="77"/>
      <c r="BD2861" s="77"/>
      <c r="BE2861" s="77"/>
      <c r="BF2861" s="77"/>
      <c r="BG2861" s="77"/>
      <c r="BH2861" s="77"/>
      <c r="BI2861" s="77"/>
      <c r="BJ2861" s="77"/>
      <c r="BK2861" s="77"/>
      <c r="BL2861" s="77"/>
      <c r="BM2861" s="77"/>
      <c r="BN2861" s="77"/>
      <c r="BO2861" s="77"/>
      <c r="BP2861" s="77"/>
      <c r="BQ2861" s="77"/>
      <c r="BR2861" s="77"/>
      <c r="BS2861" s="77"/>
      <c r="BT2861" s="77"/>
      <c r="BU2861" s="77"/>
      <c r="BV2861" s="77"/>
      <c r="BW2861" s="77"/>
      <c r="BX2861" s="77"/>
      <c r="BY2861" s="77"/>
      <c r="BZ2861" s="77"/>
      <c r="CA2861" s="77"/>
      <c r="CB2861" s="77"/>
      <c r="CC2861" s="77"/>
      <c r="CD2861" s="77"/>
      <c r="CE2861" s="77"/>
      <c r="CF2861" s="77"/>
      <c r="CG2861" s="77"/>
      <c r="CH2861" s="77"/>
      <c r="CI2861" s="77"/>
      <c r="CJ2861" s="77"/>
      <c r="CK2861" s="77"/>
      <c r="CL2861" s="77"/>
    </row>
    <row r="2862" spans="2:90" x14ac:dyDescent="0.4">
      <c r="B2862" s="130" t="str">
        <f>B2837</f>
        <v>(Primary label)</v>
      </c>
      <c r="C2862" s="27"/>
      <c r="D2862" s="27" t="s">
        <v>422</v>
      </c>
      <c r="E2862" s="27" t="s">
        <v>906</v>
      </c>
      <c r="F2862" s="27"/>
      <c r="G2862" s="27" t="s">
        <v>330</v>
      </c>
      <c r="H2862" s="27"/>
      <c r="I2862" s="78"/>
      <c r="J2862" s="78"/>
      <c r="K2862" s="33"/>
      <c r="L2862" s="33"/>
      <c r="M2862" s="33"/>
      <c r="N2862" s="33"/>
      <c r="O2862" s="33"/>
      <c r="P2862" s="33"/>
      <c r="R2862" s="33"/>
      <c r="S2862" s="77"/>
      <c r="T2862" s="77"/>
      <c r="U2862" s="77"/>
      <c r="V2862" s="77"/>
      <c r="W2862" s="77"/>
      <c r="X2862" s="77"/>
      <c r="Y2862" s="77"/>
      <c r="Z2862" s="77"/>
      <c r="AA2862" s="77"/>
      <c r="AB2862" s="77"/>
      <c r="AC2862" s="77"/>
      <c r="AD2862" s="77"/>
      <c r="AE2862" s="77"/>
      <c r="AF2862" s="77"/>
      <c r="AG2862" s="77"/>
      <c r="AH2862" s="77"/>
      <c r="AI2862" s="77"/>
      <c r="AJ2862" s="77"/>
      <c r="AK2862" s="77"/>
      <c r="AL2862" s="77"/>
      <c r="AM2862" s="77"/>
      <c r="AN2862" s="77"/>
      <c r="AO2862" s="77"/>
      <c r="AP2862" s="77"/>
      <c r="AQ2862" s="77"/>
      <c r="AR2862" s="77"/>
      <c r="AS2862" s="77"/>
      <c r="AT2862" s="77"/>
      <c r="AU2862" s="77"/>
      <c r="AV2862" s="77"/>
      <c r="AW2862" s="77"/>
      <c r="AX2862" s="77"/>
      <c r="AY2862" s="77"/>
      <c r="AZ2862" s="77"/>
      <c r="BA2862" s="77"/>
      <c r="BB2862" s="77"/>
      <c r="BC2862" s="77"/>
      <c r="BD2862" s="77"/>
      <c r="BE2862" s="77"/>
      <c r="BF2862" s="77"/>
      <c r="BG2862" s="77"/>
      <c r="BH2862" s="77"/>
      <c r="BI2862" s="77"/>
      <c r="BJ2862" s="77"/>
      <c r="BK2862" s="77"/>
      <c r="BL2862" s="77"/>
      <c r="BM2862" s="77"/>
      <c r="BN2862" s="77"/>
      <c r="BO2862" s="77"/>
      <c r="BP2862" s="77"/>
      <c r="BQ2862" s="77"/>
      <c r="BR2862" s="77"/>
      <c r="BS2862" s="77"/>
      <c r="BT2862" s="77"/>
      <c r="BU2862" s="77"/>
      <c r="BV2862" s="77"/>
      <c r="BW2862" s="77"/>
      <c r="BX2862" s="77"/>
      <c r="BY2862" s="77"/>
      <c r="BZ2862" s="77"/>
      <c r="CA2862" s="77"/>
      <c r="CB2862" s="77"/>
      <c r="CC2862" s="77"/>
      <c r="CD2862" s="77"/>
      <c r="CE2862" s="77"/>
      <c r="CF2862" s="77"/>
      <c r="CG2862" s="77"/>
      <c r="CH2862" s="77"/>
      <c r="CI2862" s="77"/>
      <c r="CJ2862" s="77"/>
      <c r="CK2862" s="77"/>
      <c r="CL2862" s="77"/>
    </row>
    <row r="2863" spans="2:90" x14ac:dyDescent="0.4">
      <c r="B2863" s="130" t="str">
        <f>B2838</f>
        <v>primary unit</v>
      </c>
      <c r="D2863" t="s">
        <v>422</v>
      </c>
      <c r="E2863" t="s">
        <v>906</v>
      </c>
      <c r="G2863" t="s">
        <v>330</v>
      </c>
      <c r="S2863" s="72"/>
      <c r="T2863" s="72"/>
      <c r="U2863" s="72"/>
      <c r="V2863" s="72"/>
      <c r="W2863" s="72"/>
      <c r="X2863" s="72"/>
      <c r="Y2863" s="72"/>
      <c r="Z2863" s="72"/>
      <c r="AA2863" s="72"/>
      <c r="AB2863" s="72"/>
      <c r="AC2863" s="72"/>
      <c r="AD2863" s="72"/>
      <c r="AE2863" s="72"/>
      <c r="AF2863" s="72"/>
      <c r="AG2863" s="72"/>
      <c r="AH2863" s="72"/>
      <c r="AI2863" s="72"/>
      <c r="AJ2863" s="72"/>
      <c r="AK2863" s="72"/>
      <c r="AL2863" s="72"/>
      <c r="AM2863" s="72"/>
      <c r="AN2863" s="72"/>
      <c r="AO2863" s="72"/>
      <c r="AP2863" s="72"/>
      <c r="AQ2863" s="72"/>
      <c r="AR2863" s="72"/>
      <c r="AS2863" s="72"/>
      <c r="AT2863" s="72"/>
      <c r="AU2863" s="72"/>
      <c r="AV2863" s="72"/>
      <c r="AW2863" s="72"/>
      <c r="AX2863" s="72"/>
      <c r="AY2863" s="72"/>
      <c r="AZ2863" s="72"/>
      <c r="BA2863" s="72"/>
      <c r="BB2863" s="72"/>
      <c r="BC2863" s="72"/>
      <c r="BD2863" s="72"/>
      <c r="BE2863" s="72"/>
      <c r="BF2863" s="72"/>
      <c r="BG2863" s="72"/>
      <c r="BH2863" s="72"/>
      <c r="BI2863" s="72"/>
      <c r="BJ2863" s="72"/>
      <c r="BK2863" s="72"/>
      <c r="BL2863" s="72"/>
      <c r="BM2863" s="72"/>
      <c r="BN2863" s="72"/>
      <c r="BO2863" s="72"/>
      <c r="BP2863" s="72"/>
      <c r="BQ2863" s="72"/>
      <c r="BR2863" s="72"/>
      <c r="BS2863" s="72"/>
      <c r="BT2863" s="72"/>
      <c r="BU2863" s="72"/>
      <c r="BV2863" s="72"/>
      <c r="BW2863" s="72"/>
      <c r="BX2863" s="72"/>
      <c r="BY2863" s="72"/>
      <c r="BZ2863" s="72"/>
      <c r="CA2863" s="72"/>
      <c r="CB2863" s="72"/>
      <c r="CC2863" s="72"/>
      <c r="CD2863" s="72"/>
      <c r="CE2863" s="72"/>
      <c r="CF2863" s="72"/>
      <c r="CG2863" s="72"/>
      <c r="CH2863" s="72"/>
      <c r="CI2863" s="72"/>
      <c r="CJ2863" s="72"/>
      <c r="CK2863" s="72"/>
      <c r="CL2863" s="72"/>
    </row>
    <row r="2864" spans="2:90" x14ac:dyDescent="0.4">
      <c r="B2864" s="130" t="str">
        <f>B2839</f>
        <v>Primary revenue driver</v>
      </c>
      <c r="D2864" t="s">
        <v>422</v>
      </c>
      <c r="E2864" t="s">
        <v>906</v>
      </c>
      <c r="G2864" t="s">
        <v>330</v>
      </c>
      <c r="K2864" s="53"/>
      <c r="L2864" s="53"/>
      <c r="M2864" s="53"/>
      <c r="N2864" s="53"/>
      <c r="O2864" s="53"/>
      <c r="P2864" s="53"/>
      <c r="R2864" s="24"/>
      <c r="S2864" s="172" t="str">
        <f t="shared" ref="S2864" si="3838">S2839</f>
        <v>S$12</v>
      </c>
      <c r="T2864" s="172" t="str">
        <f t="shared" ref="T2864:AX2864" si="3839">T2839</f>
        <v>T$12</v>
      </c>
      <c r="U2864" s="172" t="str">
        <f t="shared" si="3839"/>
        <v>U$12</v>
      </c>
      <c r="V2864" s="172" t="str">
        <f t="shared" si="3839"/>
        <v>V$12</v>
      </c>
      <c r="W2864" s="172" t="str">
        <f t="shared" si="3839"/>
        <v>W$12</v>
      </c>
      <c r="X2864" s="172" t="str">
        <f t="shared" si="3839"/>
        <v>X$12</v>
      </c>
      <c r="Y2864" s="172" t="str">
        <f t="shared" si="3839"/>
        <v>Y$12</v>
      </c>
      <c r="Z2864" s="172" t="str">
        <f t="shared" si="3839"/>
        <v>Z$12</v>
      </c>
      <c r="AA2864" s="172" t="str">
        <f t="shared" si="3839"/>
        <v>AA$12</v>
      </c>
      <c r="AB2864" s="172" t="str">
        <f t="shared" si="3839"/>
        <v>AB$12</v>
      </c>
      <c r="AC2864" s="172" t="str">
        <f t="shared" si="3839"/>
        <v>AC$12</v>
      </c>
      <c r="AD2864" s="172" t="str">
        <f t="shared" si="3839"/>
        <v>AD$12</v>
      </c>
      <c r="AE2864" s="172" t="str">
        <f t="shared" si="3839"/>
        <v>AE$12</v>
      </c>
      <c r="AF2864" s="172" t="str">
        <f t="shared" si="3839"/>
        <v>AF$12</v>
      </c>
      <c r="AG2864" s="172" t="str">
        <f t="shared" si="3839"/>
        <v>AG$12</v>
      </c>
      <c r="AH2864" s="172" t="str">
        <f t="shared" si="3839"/>
        <v>AH$12</v>
      </c>
      <c r="AI2864" s="172" t="str">
        <f t="shared" si="3839"/>
        <v>AI$12</v>
      </c>
      <c r="AJ2864" s="172" t="str">
        <f t="shared" si="3839"/>
        <v>AJ$12</v>
      </c>
      <c r="AK2864" s="172" t="str">
        <f t="shared" si="3839"/>
        <v>AK$12</v>
      </c>
      <c r="AL2864" s="172" t="str">
        <f t="shared" si="3839"/>
        <v>AL$12</v>
      </c>
      <c r="AM2864" s="172" t="str">
        <f t="shared" si="3839"/>
        <v>AM$12</v>
      </c>
      <c r="AN2864" s="172" t="str">
        <f t="shared" si="3839"/>
        <v>AN$12</v>
      </c>
      <c r="AO2864" s="172" t="str">
        <f t="shared" si="3839"/>
        <v>AO$12</v>
      </c>
      <c r="AP2864" s="172" t="str">
        <f t="shared" si="3839"/>
        <v>AP$12</v>
      </c>
      <c r="AQ2864" s="172" t="str">
        <f t="shared" si="3839"/>
        <v>AQ$12</v>
      </c>
      <c r="AR2864" s="172" t="str">
        <f t="shared" si="3839"/>
        <v>AR$12</v>
      </c>
      <c r="AS2864" s="172" t="str">
        <f t="shared" si="3839"/>
        <v>AS$12</v>
      </c>
      <c r="AT2864" s="172" t="str">
        <f t="shared" si="3839"/>
        <v>AT$12</v>
      </c>
      <c r="AU2864" s="172" t="str">
        <f t="shared" si="3839"/>
        <v>AU$12</v>
      </c>
      <c r="AV2864" s="172" t="str">
        <f t="shared" si="3839"/>
        <v>AV$12</v>
      </c>
      <c r="AW2864" s="172" t="str">
        <f t="shared" si="3839"/>
        <v>AW$12</v>
      </c>
      <c r="AX2864" s="172" t="str">
        <f t="shared" si="3839"/>
        <v>AX$12</v>
      </c>
      <c r="AY2864" s="172" t="str">
        <f t="shared" ref="AY2864:CD2864" si="3840">AY2839</f>
        <v>AY$12</v>
      </c>
      <c r="AZ2864" s="172" t="str">
        <f t="shared" si="3840"/>
        <v>AZ$12</v>
      </c>
      <c r="BA2864" s="172" t="str">
        <f t="shared" si="3840"/>
        <v>BA$12</v>
      </c>
      <c r="BB2864" s="172" t="str">
        <f t="shared" si="3840"/>
        <v>BB$12</v>
      </c>
      <c r="BC2864" s="172" t="str">
        <f t="shared" si="3840"/>
        <v>BC$12</v>
      </c>
      <c r="BD2864" s="172" t="str">
        <f t="shared" si="3840"/>
        <v>BD$12</v>
      </c>
      <c r="BE2864" s="172" t="str">
        <f t="shared" si="3840"/>
        <v>BE$12</v>
      </c>
      <c r="BF2864" s="172" t="str">
        <f t="shared" si="3840"/>
        <v>BF$12</v>
      </c>
      <c r="BG2864" s="172" t="str">
        <f t="shared" si="3840"/>
        <v>BG$12</v>
      </c>
      <c r="BH2864" s="172" t="str">
        <f t="shared" si="3840"/>
        <v>BH$12</v>
      </c>
      <c r="BI2864" s="172" t="str">
        <f t="shared" si="3840"/>
        <v>BI$12</v>
      </c>
      <c r="BJ2864" s="172" t="str">
        <f t="shared" si="3840"/>
        <v>BJ$12</v>
      </c>
      <c r="BK2864" s="172" t="str">
        <f t="shared" si="3840"/>
        <v>BK$12</v>
      </c>
      <c r="BL2864" s="172" t="str">
        <f t="shared" si="3840"/>
        <v>BL$12</v>
      </c>
      <c r="BM2864" s="172" t="str">
        <f t="shared" si="3840"/>
        <v>BM$12</v>
      </c>
      <c r="BN2864" s="172" t="str">
        <f t="shared" si="3840"/>
        <v>BN$12</v>
      </c>
      <c r="BO2864" s="172" t="str">
        <f t="shared" si="3840"/>
        <v>BO$12</v>
      </c>
      <c r="BP2864" s="172" t="str">
        <f t="shared" si="3840"/>
        <v>BP$12</v>
      </c>
      <c r="BQ2864" s="172" t="str">
        <f t="shared" si="3840"/>
        <v>BQ$12</v>
      </c>
      <c r="BR2864" s="172" t="str">
        <f t="shared" si="3840"/>
        <v>BR$12</v>
      </c>
      <c r="BS2864" s="172" t="str">
        <f t="shared" si="3840"/>
        <v>BS$12</v>
      </c>
      <c r="BT2864" s="172" t="str">
        <f t="shared" si="3840"/>
        <v>BT$12</v>
      </c>
      <c r="BU2864" s="172" t="str">
        <f t="shared" si="3840"/>
        <v>BU$12</v>
      </c>
      <c r="BV2864" s="172" t="str">
        <f t="shared" si="3840"/>
        <v>BV$12</v>
      </c>
      <c r="BW2864" s="172" t="str">
        <f t="shared" si="3840"/>
        <v>BW$12</v>
      </c>
      <c r="BX2864" s="172" t="str">
        <f t="shared" si="3840"/>
        <v>BX$12</v>
      </c>
      <c r="BY2864" s="172" t="str">
        <f t="shared" si="3840"/>
        <v>BY$12</v>
      </c>
      <c r="BZ2864" s="172" t="str">
        <f t="shared" si="3840"/>
        <v>BZ$12</v>
      </c>
      <c r="CA2864" s="172" t="str">
        <f t="shared" si="3840"/>
        <v>CA$12</v>
      </c>
      <c r="CB2864" s="172" t="str">
        <f t="shared" si="3840"/>
        <v>CB$12</v>
      </c>
      <c r="CC2864" s="172" t="str">
        <f t="shared" si="3840"/>
        <v>CC$12</v>
      </c>
      <c r="CD2864" s="172" t="str">
        <f t="shared" si="3840"/>
        <v>CD$12</v>
      </c>
      <c r="CE2864" s="172" t="str">
        <f t="shared" ref="CE2864:CK2864" si="3841">CE2839</f>
        <v>CE$12</v>
      </c>
      <c r="CF2864" s="172" t="str">
        <f t="shared" si="3841"/>
        <v>CF$12</v>
      </c>
      <c r="CG2864" s="172" t="str">
        <f t="shared" si="3841"/>
        <v>CG$12</v>
      </c>
      <c r="CH2864" s="172" t="str">
        <f t="shared" si="3841"/>
        <v>CH$12</v>
      </c>
      <c r="CI2864" s="172" t="str">
        <f t="shared" si="3841"/>
        <v>CI$12</v>
      </c>
      <c r="CJ2864" s="172" t="str">
        <f t="shared" si="3841"/>
        <v>CJ$12</v>
      </c>
      <c r="CK2864" s="172" t="str">
        <f t="shared" si="3841"/>
        <v>CK$12</v>
      </c>
      <c r="CL2864" s="172" t="str">
        <f t="shared" ref="CL2864" si="3842">CL2839</f>
        <v>CL$12</v>
      </c>
    </row>
    <row r="2865" spans="2:90" x14ac:dyDescent="0.4">
      <c r="B2865" s="130" t="str">
        <f>B2840</f>
        <v>Primary volume driver</v>
      </c>
      <c r="C2865" s="12"/>
      <c r="D2865" s="12" t="s">
        <v>422</v>
      </c>
      <c r="E2865" s="12" t="s">
        <v>906</v>
      </c>
      <c r="F2865" s="12"/>
      <c r="G2865" s="12" t="s">
        <v>330</v>
      </c>
      <c r="H2865" s="12"/>
      <c r="I2865" s="60"/>
      <c r="J2865" s="60"/>
      <c r="K2865" s="15"/>
      <c r="L2865" s="15"/>
      <c r="M2865" s="15"/>
      <c r="N2865" s="15"/>
      <c r="O2865" s="15"/>
      <c r="P2865" s="15"/>
      <c r="R2865" s="15"/>
      <c r="S2865" s="172" t="str">
        <f t="shared" ref="S2865" si="3843">S2840</f>
        <v>S$13</v>
      </c>
      <c r="T2865" s="172" t="str">
        <f t="shared" ref="T2865:AX2865" si="3844">T2840</f>
        <v>T$13</v>
      </c>
      <c r="U2865" s="172" t="str">
        <f t="shared" si="3844"/>
        <v>U$13</v>
      </c>
      <c r="V2865" s="172" t="str">
        <f t="shared" si="3844"/>
        <v>V$13</v>
      </c>
      <c r="W2865" s="172" t="str">
        <f t="shared" si="3844"/>
        <v>W$13</v>
      </c>
      <c r="X2865" s="172" t="str">
        <f t="shared" si="3844"/>
        <v>X$13</v>
      </c>
      <c r="Y2865" s="172" t="str">
        <f t="shared" si="3844"/>
        <v>Y$13</v>
      </c>
      <c r="Z2865" s="172" t="str">
        <f t="shared" si="3844"/>
        <v>Z$13</v>
      </c>
      <c r="AA2865" s="172" t="str">
        <f t="shared" si="3844"/>
        <v>AA$13</v>
      </c>
      <c r="AB2865" s="172" t="str">
        <f t="shared" si="3844"/>
        <v>AB$13</v>
      </c>
      <c r="AC2865" s="172" t="str">
        <f t="shared" si="3844"/>
        <v>AC$13</v>
      </c>
      <c r="AD2865" s="172" t="str">
        <f t="shared" si="3844"/>
        <v>AD$13</v>
      </c>
      <c r="AE2865" s="172" t="str">
        <f t="shared" si="3844"/>
        <v>AE$13</v>
      </c>
      <c r="AF2865" s="172" t="str">
        <f t="shared" si="3844"/>
        <v>AF$13</v>
      </c>
      <c r="AG2865" s="172" t="str">
        <f t="shared" si="3844"/>
        <v>AG$13</v>
      </c>
      <c r="AH2865" s="172" t="str">
        <f t="shared" si="3844"/>
        <v>AH$13</v>
      </c>
      <c r="AI2865" s="172" t="str">
        <f t="shared" si="3844"/>
        <v>AI$13</v>
      </c>
      <c r="AJ2865" s="172" t="str">
        <f t="shared" si="3844"/>
        <v>AJ$13</v>
      </c>
      <c r="AK2865" s="172" t="str">
        <f t="shared" si="3844"/>
        <v>AK$13</v>
      </c>
      <c r="AL2865" s="172" t="str">
        <f t="shared" si="3844"/>
        <v>AL$13</v>
      </c>
      <c r="AM2865" s="172" t="str">
        <f t="shared" si="3844"/>
        <v>AM$13</v>
      </c>
      <c r="AN2865" s="172" t="str">
        <f t="shared" si="3844"/>
        <v>AN$13</v>
      </c>
      <c r="AO2865" s="172" t="str">
        <f t="shared" si="3844"/>
        <v>AO$13</v>
      </c>
      <c r="AP2865" s="172" t="str">
        <f t="shared" si="3844"/>
        <v>AP$13</v>
      </c>
      <c r="AQ2865" s="172" t="str">
        <f t="shared" si="3844"/>
        <v>AQ$13</v>
      </c>
      <c r="AR2865" s="172" t="str">
        <f t="shared" si="3844"/>
        <v>AR$13</v>
      </c>
      <c r="AS2865" s="172" t="str">
        <f t="shared" si="3844"/>
        <v>AS$13</v>
      </c>
      <c r="AT2865" s="172" t="str">
        <f t="shared" si="3844"/>
        <v>AT$13</v>
      </c>
      <c r="AU2865" s="172" t="str">
        <f t="shared" si="3844"/>
        <v>AU$13</v>
      </c>
      <c r="AV2865" s="172" t="str">
        <f t="shared" si="3844"/>
        <v>AV$13</v>
      </c>
      <c r="AW2865" s="172" t="str">
        <f t="shared" si="3844"/>
        <v>AW$13</v>
      </c>
      <c r="AX2865" s="172" t="str">
        <f t="shared" si="3844"/>
        <v>AX$13</v>
      </c>
      <c r="AY2865" s="172" t="str">
        <f t="shared" ref="AY2865:CD2865" si="3845">AY2840</f>
        <v>AY$13</v>
      </c>
      <c r="AZ2865" s="172" t="str">
        <f t="shared" si="3845"/>
        <v>AZ$13</v>
      </c>
      <c r="BA2865" s="172" t="str">
        <f t="shared" si="3845"/>
        <v>BA$13</v>
      </c>
      <c r="BB2865" s="172" t="str">
        <f t="shared" si="3845"/>
        <v>BB$13</v>
      </c>
      <c r="BC2865" s="172" t="str">
        <f t="shared" si="3845"/>
        <v>BC$13</v>
      </c>
      <c r="BD2865" s="172" t="str">
        <f t="shared" si="3845"/>
        <v>BD$13</v>
      </c>
      <c r="BE2865" s="172" t="str">
        <f t="shared" si="3845"/>
        <v>BE$13</v>
      </c>
      <c r="BF2865" s="172" t="str">
        <f t="shared" si="3845"/>
        <v>BF$13</v>
      </c>
      <c r="BG2865" s="172" t="str">
        <f t="shared" si="3845"/>
        <v>BG$13</v>
      </c>
      <c r="BH2865" s="172" t="str">
        <f t="shared" si="3845"/>
        <v>BH$13</v>
      </c>
      <c r="BI2865" s="172" t="str">
        <f t="shared" si="3845"/>
        <v>BI$13</v>
      </c>
      <c r="BJ2865" s="172" t="str">
        <f t="shared" si="3845"/>
        <v>BJ$13</v>
      </c>
      <c r="BK2865" s="172" t="str">
        <f t="shared" si="3845"/>
        <v>BK$13</v>
      </c>
      <c r="BL2865" s="172" t="str">
        <f t="shared" si="3845"/>
        <v>BL$13</v>
      </c>
      <c r="BM2865" s="172" t="str">
        <f t="shared" si="3845"/>
        <v>BM$13</v>
      </c>
      <c r="BN2865" s="172" t="str">
        <f t="shared" si="3845"/>
        <v>BN$13</v>
      </c>
      <c r="BO2865" s="172" t="str">
        <f t="shared" si="3845"/>
        <v>BO$13</v>
      </c>
      <c r="BP2865" s="172" t="str">
        <f t="shared" si="3845"/>
        <v>BP$13</v>
      </c>
      <c r="BQ2865" s="172" t="str">
        <f t="shared" si="3845"/>
        <v>BQ$13</v>
      </c>
      <c r="BR2865" s="172" t="str">
        <f t="shared" si="3845"/>
        <v>BR$13</v>
      </c>
      <c r="BS2865" s="172" t="str">
        <f t="shared" si="3845"/>
        <v>BS$13</v>
      </c>
      <c r="BT2865" s="172" t="str">
        <f t="shared" si="3845"/>
        <v>BT$13</v>
      </c>
      <c r="BU2865" s="172" t="str">
        <f t="shared" si="3845"/>
        <v>BU$13</v>
      </c>
      <c r="BV2865" s="172" t="str">
        <f t="shared" si="3845"/>
        <v>BV$13</v>
      </c>
      <c r="BW2865" s="172" t="str">
        <f t="shared" si="3845"/>
        <v>BW$13</v>
      </c>
      <c r="BX2865" s="172" t="str">
        <f t="shared" si="3845"/>
        <v>BX$13</v>
      </c>
      <c r="BY2865" s="172" t="str">
        <f t="shared" si="3845"/>
        <v>BY$13</v>
      </c>
      <c r="BZ2865" s="172" t="str">
        <f t="shared" si="3845"/>
        <v>BZ$13</v>
      </c>
      <c r="CA2865" s="172" t="str">
        <f t="shared" si="3845"/>
        <v>CA$13</v>
      </c>
      <c r="CB2865" s="172" t="str">
        <f t="shared" si="3845"/>
        <v>CB$13</v>
      </c>
      <c r="CC2865" s="172" t="str">
        <f t="shared" si="3845"/>
        <v>CC$13</v>
      </c>
      <c r="CD2865" s="172" t="str">
        <f t="shared" si="3845"/>
        <v>CD$13</v>
      </c>
      <c r="CE2865" s="172" t="str">
        <f t="shared" ref="CE2865:CK2865" si="3846">CE2840</f>
        <v>CE$13</v>
      </c>
      <c r="CF2865" s="172" t="str">
        <f t="shared" si="3846"/>
        <v>CF$13</v>
      </c>
      <c r="CG2865" s="172" t="str">
        <f t="shared" si="3846"/>
        <v>CG$13</v>
      </c>
      <c r="CH2865" s="172" t="str">
        <f t="shared" si="3846"/>
        <v>CH$13</v>
      </c>
      <c r="CI2865" s="172" t="str">
        <f t="shared" si="3846"/>
        <v>CI$13</v>
      </c>
      <c r="CJ2865" s="172" t="str">
        <f t="shared" si="3846"/>
        <v>CJ$13</v>
      </c>
      <c r="CK2865" s="172" t="str">
        <f t="shared" si="3846"/>
        <v>CK$13</v>
      </c>
      <c r="CL2865" s="172" t="str">
        <f t="shared" ref="CL2865" si="3847">CL2840</f>
        <v>CL$13</v>
      </c>
    </row>
    <row r="2866" spans="2:90" x14ac:dyDescent="0.4">
      <c r="B2866" s="130" t="str">
        <f>B2845</f>
        <v>Fixed secondary intangible assets:</v>
      </c>
      <c r="C2866" s="12"/>
      <c r="D2866" s="12" t="s">
        <v>422</v>
      </c>
      <c r="E2866" s="12" t="s">
        <v>906</v>
      </c>
      <c r="F2866" s="12"/>
      <c r="G2866" s="12" t="s">
        <v>330</v>
      </c>
      <c r="H2866" s="12"/>
      <c r="I2866" s="60"/>
      <c r="J2866" s="60"/>
      <c r="K2866" s="15"/>
      <c r="L2866" s="15"/>
      <c r="M2866" s="15"/>
      <c r="N2866" s="15"/>
      <c r="O2866" s="15"/>
      <c r="P2866" s="15"/>
      <c r="R2866" s="15"/>
      <c r="S2866" s="172">
        <f t="shared" ref="S2866" si="3848">S2841</f>
        <v>0</v>
      </c>
      <c r="T2866" s="172">
        <f t="shared" ref="T2866:AX2866" si="3849">T2841</f>
        <v>0</v>
      </c>
      <c r="U2866" s="172">
        <f t="shared" si="3849"/>
        <v>0</v>
      </c>
      <c r="V2866" s="172">
        <f t="shared" si="3849"/>
        <v>0</v>
      </c>
      <c r="W2866" s="172">
        <f t="shared" si="3849"/>
        <v>0</v>
      </c>
      <c r="X2866" s="172">
        <f t="shared" si="3849"/>
        <v>0</v>
      </c>
      <c r="Y2866" s="172">
        <f t="shared" si="3849"/>
        <v>0</v>
      </c>
      <c r="Z2866" s="172">
        <f t="shared" si="3849"/>
        <v>0</v>
      </c>
      <c r="AA2866" s="172">
        <f t="shared" si="3849"/>
        <v>0</v>
      </c>
      <c r="AB2866" s="172">
        <f t="shared" si="3849"/>
        <v>0</v>
      </c>
      <c r="AC2866" s="172">
        <f t="shared" si="3849"/>
        <v>0</v>
      </c>
      <c r="AD2866" s="172">
        <f t="shared" si="3849"/>
        <v>0</v>
      </c>
      <c r="AE2866" s="172">
        <f t="shared" si="3849"/>
        <v>0</v>
      </c>
      <c r="AF2866" s="172">
        <f t="shared" si="3849"/>
        <v>0</v>
      </c>
      <c r="AG2866" s="172">
        <f t="shared" si="3849"/>
        <v>0</v>
      </c>
      <c r="AH2866" s="172">
        <f t="shared" si="3849"/>
        <v>0</v>
      </c>
      <c r="AI2866" s="172">
        <f t="shared" si="3849"/>
        <v>0</v>
      </c>
      <c r="AJ2866" s="172">
        <f t="shared" si="3849"/>
        <v>0</v>
      </c>
      <c r="AK2866" s="172">
        <f t="shared" si="3849"/>
        <v>0</v>
      </c>
      <c r="AL2866" s="172">
        <f t="shared" si="3849"/>
        <v>0</v>
      </c>
      <c r="AM2866" s="172">
        <f t="shared" si="3849"/>
        <v>0</v>
      </c>
      <c r="AN2866" s="172">
        <f t="shared" si="3849"/>
        <v>0</v>
      </c>
      <c r="AO2866" s="172">
        <f t="shared" si="3849"/>
        <v>0</v>
      </c>
      <c r="AP2866" s="172">
        <f t="shared" si="3849"/>
        <v>0</v>
      </c>
      <c r="AQ2866" s="172">
        <f t="shared" si="3849"/>
        <v>0</v>
      </c>
      <c r="AR2866" s="172">
        <f t="shared" si="3849"/>
        <v>0</v>
      </c>
      <c r="AS2866" s="172">
        <f t="shared" si="3849"/>
        <v>0</v>
      </c>
      <c r="AT2866" s="172">
        <f t="shared" si="3849"/>
        <v>0</v>
      </c>
      <c r="AU2866" s="172">
        <f t="shared" si="3849"/>
        <v>0</v>
      </c>
      <c r="AV2866" s="172">
        <f t="shared" si="3849"/>
        <v>0</v>
      </c>
      <c r="AW2866" s="172">
        <f t="shared" si="3849"/>
        <v>0</v>
      </c>
      <c r="AX2866" s="172">
        <f t="shared" si="3849"/>
        <v>0</v>
      </c>
      <c r="AY2866" s="172">
        <f t="shared" ref="AY2866:CD2866" si="3850">AY2841</f>
        <v>0</v>
      </c>
      <c r="AZ2866" s="172">
        <f t="shared" si="3850"/>
        <v>0</v>
      </c>
      <c r="BA2866" s="172">
        <f t="shared" si="3850"/>
        <v>0</v>
      </c>
      <c r="BB2866" s="172">
        <f t="shared" si="3850"/>
        <v>0</v>
      </c>
      <c r="BC2866" s="172">
        <f t="shared" si="3850"/>
        <v>0</v>
      </c>
      <c r="BD2866" s="172">
        <f t="shared" si="3850"/>
        <v>0</v>
      </c>
      <c r="BE2866" s="172">
        <f t="shared" si="3850"/>
        <v>0</v>
      </c>
      <c r="BF2866" s="172">
        <f t="shared" si="3850"/>
        <v>0</v>
      </c>
      <c r="BG2866" s="172">
        <f t="shared" si="3850"/>
        <v>0</v>
      </c>
      <c r="BH2866" s="172">
        <f t="shared" si="3850"/>
        <v>0</v>
      </c>
      <c r="BI2866" s="172">
        <f t="shared" si="3850"/>
        <v>0</v>
      </c>
      <c r="BJ2866" s="172">
        <f t="shared" si="3850"/>
        <v>0</v>
      </c>
      <c r="BK2866" s="172">
        <f t="shared" si="3850"/>
        <v>0</v>
      </c>
      <c r="BL2866" s="172">
        <f t="shared" si="3850"/>
        <v>0</v>
      </c>
      <c r="BM2866" s="172">
        <f t="shared" si="3850"/>
        <v>0</v>
      </c>
      <c r="BN2866" s="172">
        <f t="shared" si="3850"/>
        <v>0</v>
      </c>
      <c r="BO2866" s="172">
        <f t="shared" si="3850"/>
        <v>0</v>
      </c>
      <c r="BP2866" s="172">
        <f t="shared" si="3850"/>
        <v>0</v>
      </c>
      <c r="BQ2866" s="172">
        <f t="shared" si="3850"/>
        <v>0</v>
      </c>
      <c r="BR2866" s="172">
        <f t="shared" si="3850"/>
        <v>0</v>
      </c>
      <c r="BS2866" s="172">
        <f t="shared" si="3850"/>
        <v>0</v>
      </c>
      <c r="BT2866" s="172">
        <f t="shared" si="3850"/>
        <v>0</v>
      </c>
      <c r="BU2866" s="172">
        <f t="shared" si="3850"/>
        <v>0</v>
      </c>
      <c r="BV2866" s="172">
        <f t="shared" si="3850"/>
        <v>0</v>
      </c>
      <c r="BW2866" s="172">
        <f t="shared" si="3850"/>
        <v>0</v>
      </c>
      <c r="BX2866" s="172">
        <f t="shared" si="3850"/>
        <v>0</v>
      </c>
      <c r="BY2866" s="172">
        <f t="shared" si="3850"/>
        <v>0</v>
      </c>
      <c r="BZ2866" s="172">
        <f t="shared" si="3850"/>
        <v>0</v>
      </c>
      <c r="CA2866" s="172">
        <f t="shared" si="3850"/>
        <v>0</v>
      </c>
      <c r="CB2866" s="172">
        <f t="shared" si="3850"/>
        <v>0</v>
      </c>
      <c r="CC2866" s="172">
        <f t="shared" si="3850"/>
        <v>0</v>
      </c>
      <c r="CD2866" s="172">
        <f t="shared" si="3850"/>
        <v>0</v>
      </c>
      <c r="CE2866" s="172">
        <f t="shared" ref="CE2866:CK2866" si="3851">CE2841</f>
        <v>0</v>
      </c>
      <c r="CF2866" s="172">
        <f t="shared" si="3851"/>
        <v>0</v>
      </c>
      <c r="CG2866" s="172">
        <f t="shared" si="3851"/>
        <v>0</v>
      </c>
      <c r="CH2866" s="172">
        <f t="shared" si="3851"/>
        <v>0</v>
      </c>
      <c r="CI2866" s="172">
        <f t="shared" si="3851"/>
        <v>0</v>
      </c>
      <c r="CJ2866" s="172">
        <f t="shared" si="3851"/>
        <v>0</v>
      </c>
      <c r="CK2866" s="172">
        <f t="shared" si="3851"/>
        <v>0</v>
      </c>
      <c r="CL2866" s="172">
        <f t="shared" ref="CL2866" si="3852">CL2841</f>
        <v>0</v>
      </c>
    </row>
    <row r="2867" spans="2:90" x14ac:dyDescent="0.4">
      <c r="B2867" s="231" t="str">
        <f>IFERROR(SUBSTITUTE(TRIM(MID(B2845, SEARCH("-", B2845) + 1, LEN(B2845))),":",""),"no unit")</f>
        <v>no unit</v>
      </c>
      <c r="C2867" s="12"/>
      <c r="D2867" s="12" t="s">
        <v>422</v>
      </c>
      <c r="E2867" s="12" t="s">
        <v>906</v>
      </c>
      <c r="F2867" s="12"/>
      <c r="G2867" s="12" t="s">
        <v>330</v>
      </c>
      <c r="H2867" s="12"/>
      <c r="I2867" s="60"/>
      <c r="J2867" s="60"/>
      <c r="K2867" s="15"/>
      <c r="L2867" s="15"/>
      <c r="M2867" s="15"/>
      <c r="N2867" s="15"/>
      <c r="O2867" s="15"/>
      <c r="P2867" s="15"/>
      <c r="R2867" s="15"/>
      <c r="S2867" s="172"/>
      <c r="T2867" s="172"/>
      <c r="U2867" s="172"/>
      <c r="V2867" s="172"/>
      <c r="W2867" s="172"/>
      <c r="X2867" s="172"/>
      <c r="Y2867" s="172"/>
      <c r="Z2867" s="172"/>
      <c r="AA2867" s="172"/>
      <c r="AB2867" s="172"/>
      <c r="AC2867" s="172"/>
      <c r="AD2867" s="172"/>
      <c r="AE2867" s="172"/>
      <c r="AF2867" s="172"/>
      <c r="AG2867" s="172"/>
      <c r="AH2867" s="172"/>
      <c r="AI2867" s="172"/>
      <c r="AJ2867" s="172"/>
      <c r="AK2867" s="172"/>
      <c r="AL2867" s="172"/>
      <c r="AM2867" s="172"/>
      <c r="AN2867" s="172"/>
      <c r="AO2867" s="172"/>
      <c r="AP2867" s="172"/>
      <c r="AQ2867" s="172"/>
      <c r="AR2867" s="172"/>
      <c r="AS2867" s="172"/>
      <c r="AT2867" s="172"/>
      <c r="AU2867" s="172"/>
      <c r="AV2867" s="172"/>
      <c r="AW2867" s="172"/>
      <c r="AX2867" s="172"/>
      <c r="AY2867" s="172"/>
      <c r="AZ2867" s="172"/>
      <c r="BA2867" s="172"/>
      <c r="BB2867" s="172"/>
      <c r="BC2867" s="172"/>
      <c r="BD2867" s="172"/>
      <c r="BE2867" s="172"/>
      <c r="BF2867" s="172"/>
      <c r="BG2867" s="172"/>
      <c r="BH2867" s="172"/>
      <c r="BI2867" s="172"/>
      <c r="BJ2867" s="172"/>
      <c r="BK2867" s="172"/>
      <c r="BL2867" s="172"/>
      <c r="BM2867" s="172"/>
      <c r="BN2867" s="172"/>
      <c r="BO2867" s="172"/>
      <c r="BP2867" s="172"/>
      <c r="BQ2867" s="172"/>
      <c r="BR2867" s="172"/>
      <c r="BS2867" s="172"/>
      <c r="BT2867" s="172"/>
      <c r="BU2867" s="172"/>
      <c r="BV2867" s="172"/>
      <c r="BW2867" s="172"/>
      <c r="BX2867" s="172"/>
      <c r="BY2867" s="172"/>
      <c r="BZ2867" s="172"/>
      <c r="CA2867" s="172"/>
      <c r="CB2867" s="172"/>
      <c r="CC2867" s="172"/>
      <c r="CD2867" s="172"/>
      <c r="CE2867" s="172"/>
      <c r="CF2867" s="172"/>
      <c r="CG2867" s="172"/>
      <c r="CH2867" s="172"/>
      <c r="CI2867" s="172"/>
      <c r="CJ2867" s="172"/>
      <c r="CK2867" s="172"/>
      <c r="CL2867" s="172"/>
    </row>
    <row r="2868" spans="2:90" x14ac:dyDescent="0.4">
      <c r="B2868" s="184" t="str">
        <f>B2843</f>
        <v>Secondary revenue driver</v>
      </c>
      <c r="C2868" s="88"/>
      <c r="D2868" s="88" t="s">
        <v>422</v>
      </c>
      <c r="E2868" s="88" t="s">
        <v>906</v>
      </c>
      <c r="F2868" s="88"/>
      <c r="G2868" s="88" t="s">
        <v>330</v>
      </c>
      <c r="H2868" s="88"/>
      <c r="I2868" s="206"/>
      <c r="J2868" s="206"/>
      <c r="K2868" s="207"/>
      <c r="L2868" s="207"/>
      <c r="M2868" s="207"/>
      <c r="N2868" s="207"/>
      <c r="O2868" s="207"/>
      <c r="P2868" s="207"/>
      <c r="R2868" s="207"/>
      <c r="S2868" s="4" t="str">
        <f t="shared" ref="S2868" si="3853">ADDRESS(ROW(S2860),COLUMN(S2860),2)</f>
        <v>S$2860</v>
      </c>
      <c r="T2868" s="4" t="str">
        <f t="shared" ref="T2868:AX2868" si="3854">ADDRESS(ROW(T2860),COLUMN(T2860),2)</f>
        <v>T$2860</v>
      </c>
      <c r="U2868" s="4" t="str">
        <f t="shared" si="3854"/>
        <v>U$2860</v>
      </c>
      <c r="V2868" s="4" t="str">
        <f t="shared" si="3854"/>
        <v>V$2860</v>
      </c>
      <c r="W2868" s="4" t="str">
        <f t="shared" si="3854"/>
        <v>W$2860</v>
      </c>
      <c r="X2868" s="4" t="str">
        <f t="shared" si="3854"/>
        <v>X$2860</v>
      </c>
      <c r="Y2868" s="4" t="str">
        <f t="shared" si="3854"/>
        <v>Y$2860</v>
      </c>
      <c r="Z2868" s="4" t="str">
        <f t="shared" si="3854"/>
        <v>Z$2860</v>
      </c>
      <c r="AA2868" s="4" t="str">
        <f t="shared" si="3854"/>
        <v>AA$2860</v>
      </c>
      <c r="AB2868" s="4" t="str">
        <f t="shared" si="3854"/>
        <v>AB$2860</v>
      </c>
      <c r="AC2868" s="4" t="str">
        <f t="shared" si="3854"/>
        <v>AC$2860</v>
      </c>
      <c r="AD2868" s="4" t="str">
        <f t="shared" si="3854"/>
        <v>AD$2860</v>
      </c>
      <c r="AE2868" s="4" t="str">
        <f t="shared" si="3854"/>
        <v>AE$2860</v>
      </c>
      <c r="AF2868" s="4" t="str">
        <f t="shared" si="3854"/>
        <v>AF$2860</v>
      </c>
      <c r="AG2868" s="4" t="str">
        <f t="shared" si="3854"/>
        <v>AG$2860</v>
      </c>
      <c r="AH2868" s="4" t="str">
        <f t="shared" si="3854"/>
        <v>AH$2860</v>
      </c>
      <c r="AI2868" s="4" t="str">
        <f t="shared" si="3854"/>
        <v>AI$2860</v>
      </c>
      <c r="AJ2868" s="4" t="str">
        <f t="shared" si="3854"/>
        <v>AJ$2860</v>
      </c>
      <c r="AK2868" s="4" t="str">
        <f t="shared" si="3854"/>
        <v>AK$2860</v>
      </c>
      <c r="AL2868" s="4" t="str">
        <f t="shared" si="3854"/>
        <v>AL$2860</v>
      </c>
      <c r="AM2868" s="4" t="str">
        <f t="shared" si="3854"/>
        <v>AM$2860</v>
      </c>
      <c r="AN2868" s="4" t="str">
        <f t="shared" si="3854"/>
        <v>AN$2860</v>
      </c>
      <c r="AO2868" s="4" t="str">
        <f t="shared" si="3854"/>
        <v>AO$2860</v>
      </c>
      <c r="AP2868" s="4" t="str">
        <f t="shared" si="3854"/>
        <v>AP$2860</v>
      </c>
      <c r="AQ2868" s="4" t="str">
        <f t="shared" si="3854"/>
        <v>AQ$2860</v>
      </c>
      <c r="AR2868" s="4" t="str">
        <f t="shared" si="3854"/>
        <v>AR$2860</v>
      </c>
      <c r="AS2868" s="4" t="str">
        <f t="shared" si="3854"/>
        <v>AS$2860</v>
      </c>
      <c r="AT2868" s="4" t="str">
        <f t="shared" si="3854"/>
        <v>AT$2860</v>
      </c>
      <c r="AU2868" s="4" t="str">
        <f t="shared" si="3854"/>
        <v>AU$2860</v>
      </c>
      <c r="AV2868" s="4" t="str">
        <f t="shared" si="3854"/>
        <v>AV$2860</v>
      </c>
      <c r="AW2868" s="4" t="str">
        <f t="shared" si="3854"/>
        <v>AW$2860</v>
      </c>
      <c r="AX2868" s="4" t="str">
        <f t="shared" si="3854"/>
        <v>AX$2860</v>
      </c>
      <c r="AY2868" s="4" t="str">
        <f t="shared" ref="AY2868:CD2868" si="3855">ADDRESS(ROW(AY2860),COLUMN(AY2860),2)</f>
        <v>AY$2860</v>
      </c>
      <c r="AZ2868" s="4" t="str">
        <f t="shared" si="3855"/>
        <v>AZ$2860</v>
      </c>
      <c r="BA2868" s="4" t="str">
        <f t="shared" si="3855"/>
        <v>BA$2860</v>
      </c>
      <c r="BB2868" s="4" t="str">
        <f t="shared" si="3855"/>
        <v>BB$2860</v>
      </c>
      <c r="BC2868" s="4" t="str">
        <f t="shared" si="3855"/>
        <v>BC$2860</v>
      </c>
      <c r="BD2868" s="4" t="str">
        <f t="shared" si="3855"/>
        <v>BD$2860</v>
      </c>
      <c r="BE2868" s="4" t="str">
        <f t="shared" si="3855"/>
        <v>BE$2860</v>
      </c>
      <c r="BF2868" s="4" t="str">
        <f t="shared" si="3855"/>
        <v>BF$2860</v>
      </c>
      <c r="BG2868" s="4" t="str">
        <f t="shared" si="3855"/>
        <v>BG$2860</v>
      </c>
      <c r="BH2868" s="4" t="str">
        <f t="shared" si="3855"/>
        <v>BH$2860</v>
      </c>
      <c r="BI2868" s="4" t="str">
        <f t="shared" si="3855"/>
        <v>BI$2860</v>
      </c>
      <c r="BJ2868" s="4" t="str">
        <f t="shared" si="3855"/>
        <v>BJ$2860</v>
      </c>
      <c r="BK2868" s="4" t="str">
        <f t="shared" si="3855"/>
        <v>BK$2860</v>
      </c>
      <c r="BL2868" s="4" t="str">
        <f t="shared" si="3855"/>
        <v>BL$2860</v>
      </c>
      <c r="BM2868" s="4" t="str">
        <f t="shared" si="3855"/>
        <v>BM$2860</v>
      </c>
      <c r="BN2868" s="4" t="str">
        <f t="shared" si="3855"/>
        <v>BN$2860</v>
      </c>
      <c r="BO2868" s="4" t="str">
        <f t="shared" si="3855"/>
        <v>BO$2860</v>
      </c>
      <c r="BP2868" s="4" t="str">
        <f t="shared" si="3855"/>
        <v>BP$2860</v>
      </c>
      <c r="BQ2868" s="4" t="str">
        <f t="shared" si="3855"/>
        <v>BQ$2860</v>
      </c>
      <c r="BR2868" s="4" t="str">
        <f t="shared" si="3855"/>
        <v>BR$2860</v>
      </c>
      <c r="BS2868" s="4" t="str">
        <f t="shared" si="3855"/>
        <v>BS$2860</v>
      </c>
      <c r="BT2868" s="4" t="str">
        <f t="shared" si="3855"/>
        <v>BT$2860</v>
      </c>
      <c r="BU2868" s="4" t="str">
        <f t="shared" si="3855"/>
        <v>BU$2860</v>
      </c>
      <c r="BV2868" s="4" t="str">
        <f t="shared" si="3855"/>
        <v>BV$2860</v>
      </c>
      <c r="BW2868" s="4" t="str">
        <f t="shared" si="3855"/>
        <v>BW$2860</v>
      </c>
      <c r="BX2868" s="4" t="str">
        <f t="shared" si="3855"/>
        <v>BX$2860</v>
      </c>
      <c r="BY2868" s="4" t="str">
        <f t="shared" si="3855"/>
        <v>BY$2860</v>
      </c>
      <c r="BZ2868" s="4" t="str">
        <f t="shared" si="3855"/>
        <v>BZ$2860</v>
      </c>
      <c r="CA2868" s="4" t="str">
        <f t="shared" si="3855"/>
        <v>CA$2860</v>
      </c>
      <c r="CB2868" s="4" t="str">
        <f t="shared" si="3855"/>
        <v>CB$2860</v>
      </c>
      <c r="CC2868" s="4" t="str">
        <f t="shared" si="3855"/>
        <v>CC$2860</v>
      </c>
      <c r="CD2868" s="4" t="str">
        <f t="shared" si="3855"/>
        <v>CD$2860</v>
      </c>
      <c r="CE2868" s="4" t="str">
        <f t="shared" ref="CE2868:CK2868" si="3856">ADDRESS(ROW(CE2860),COLUMN(CE2860),2)</f>
        <v>CE$2860</v>
      </c>
      <c r="CF2868" s="4" t="str">
        <f t="shared" si="3856"/>
        <v>CF$2860</v>
      </c>
      <c r="CG2868" s="4" t="str">
        <f t="shared" si="3856"/>
        <v>CG$2860</v>
      </c>
      <c r="CH2868" s="4" t="str">
        <f t="shared" si="3856"/>
        <v>CH$2860</v>
      </c>
      <c r="CI2868" s="4" t="str">
        <f t="shared" si="3856"/>
        <v>CI$2860</v>
      </c>
      <c r="CJ2868" s="4" t="str">
        <f t="shared" si="3856"/>
        <v>CJ$2860</v>
      </c>
      <c r="CK2868" s="4" t="str">
        <f t="shared" si="3856"/>
        <v>CK$2860</v>
      </c>
      <c r="CL2868" s="4" t="str">
        <f t="shared" ref="CL2868" si="3857">ADDRESS(ROW(CL2860),COLUMN(CL2860),2)</f>
        <v>CL$2860</v>
      </c>
    </row>
    <row r="2869" spans="2:90" x14ac:dyDescent="0.4">
      <c r="B2869" s="130" t="str">
        <f>B2844</f>
        <v>Secondary volume driver</v>
      </c>
      <c r="C2869" s="12"/>
      <c r="D2869" s="12" t="s">
        <v>422</v>
      </c>
      <c r="E2869" s="12" t="s">
        <v>906</v>
      </c>
      <c r="F2869" s="12"/>
      <c r="G2869" s="12" t="s">
        <v>330</v>
      </c>
      <c r="H2869" s="12"/>
      <c r="I2869" s="60"/>
      <c r="J2869" s="60"/>
      <c r="K2869" s="15"/>
      <c r="L2869" s="15"/>
      <c r="M2869" s="15"/>
      <c r="N2869" s="15"/>
      <c r="O2869" s="15"/>
      <c r="P2869" s="15"/>
      <c r="R2869" s="15"/>
      <c r="S2869" s="172" t="str">
        <f t="shared" ref="S2869" si="3858">S2844</f>
        <v>S$15</v>
      </c>
      <c r="T2869" s="172" t="str">
        <f t="shared" ref="T2869:AX2869" si="3859">T2844</f>
        <v>T$15</v>
      </c>
      <c r="U2869" s="172" t="str">
        <f t="shared" si="3859"/>
        <v>U$15</v>
      </c>
      <c r="V2869" s="172" t="str">
        <f t="shared" si="3859"/>
        <v>V$15</v>
      </c>
      <c r="W2869" s="172" t="str">
        <f t="shared" si="3859"/>
        <v>W$15</v>
      </c>
      <c r="X2869" s="172" t="str">
        <f t="shared" si="3859"/>
        <v>X$15</v>
      </c>
      <c r="Y2869" s="172" t="str">
        <f t="shared" si="3859"/>
        <v>Y$15</v>
      </c>
      <c r="Z2869" s="172" t="str">
        <f t="shared" si="3859"/>
        <v>Z$15</v>
      </c>
      <c r="AA2869" s="172" t="str">
        <f t="shared" si="3859"/>
        <v>AA$15</v>
      </c>
      <c r="AB2869" s="172" t="str">
        <f t="shared" si="3859"/>
        <v>AB$15</v>
      </c>
      <c r="AC2869" s="172" t="str">
        <f t="shared" si="3859"/>
        <v>AC$15</v>
      </c>
      <c r="AD2869" s="172" t="str">
        <f t="shared" si="3859"/>
        <v>AD$15</v>
      </c>
      <c r="AE2869" s="172" t="str">
        <f t="shared" si="3859"/>
        <v>AE$15</v>
      </c>
      <c r="AF2869" s="172" t="str">
        <f t="shared" si="3859"/>
        <v>AF$15</v>
      </c>
      <c r="AG2869" s="172" t="str">
        <f t="shared" si="3859"/>
        <v>AG$15</v>
      </c>
      <c r="AH2869" s="172" t="str">
        <f t="shared" si="3859"/>
        <v>AH$15</v>
      </c>
      <c r="AI2869" s="172" t="str">
        <f t="shared" si="3859"/>
        <v>AI$15</v>
      </c>
      <c r="AJ2869" s="172" t="str">
        <f t="shared" si="3859"/>
        <v>AJ$15</v>
      </c>
      <c r="AK2869" s="172" t="str">
        <f t="shared" si="3859"/>
        <v>AK$15</v>
      </c>
      <c r="AL2869" s="172" t="str">
        <f t="shared" si="3859"/>
        <v>AL$15</v>
      </c>
      <c r="AM2869" s="172" t="str">
        <f t="shared" si="3859"/>
        <v>AM$15</v>
      </c>
      <c r="AN2869" s="172" t="str">
        <f t="shared" si="3859"/>
        <v>AN$15</v>
      </c>
      <c r="AO2869" s="172" t="str">
        <f t="shared" si="3859"/>
        <v>AO$15</v>
      </c>
      <c r="AP2869" s="172" t="str">
        <f t="shared" si="3859"/>
        <v>AP$15</v>
      </c>
      <c r="AQ2869" s="172" t="str">
        <f t="shared" si="3859"/>
        <v>AQ$15</v>
      </c>
      <c r="AR2869" s="172" t="str">
        <f t="shared" si="3859"/>
        <v>AR$15</v>
      </c>
      <c r="AS2869" s="172" t="str">
        <f t="shared" si="3859"/>
        <v>AS$15</v>
      </c>
      <c r="AT2869" s="172" t="str">
        <f t="shared" si="3859"/>
        <v>AT$15</v>
      </c>
      <c r="AU2869" s="172" t="str">
        <f t="shared" si="3859"/>
        <v>AU$15</v>
      </c>
      <c r="AV2869" s="172" t="str">
        <f t="shared" si="3859"/>
        <v>AV$15</v>
      </c>
      <c r="AW2869" s="172" t="str">
        <f t="shared" si="3859"/>
        <v>AW$15</v>
      </c>
      <c r="AX2869" s="172" t="str">
        <f t="shared" si="3859"/>
        <v>AX$15</v>
      </c>
      <c r="AY2869" s="172" t="str">
        <f t="shared" ref="AY2869:CD2869" si="3860">AY2844</f>
        <v>AY$15</v>
      </c>
      <c r="AZ2869" s="172" t="str">
        <f t="shared" si="3860"/>
        <v>AZ$15</v>
      </c>
      <c r="BA2869" s="172" t="str">
        <f t="shared" si="3860"/>
        <v>BA$15</v>
      </c>
      <c r="BB2869" s="172" t="str">
        <f t="shared" si="3860"/>
        <v>BB$15</v>
      </c>
      <c r="BC2869" s="172" t="str">
        <f t="shared" si="3860"/>
        <v>BC$15</v>
      </c>
      <c r="BD2869" s="172" t="str">
        <f t="shared" si="3860"/>
        <v>BD$15</v>
      </c>
      <c r="BE2869" s="172" t="str">
        <f t="shared" si="3860"/>
        <v>BE$15</v>
      </c>
      <c r="BF2869" s="172" t="str">
        <f t="shared" si="3860"/>
        <v>BF$15</v>
      </c>
      <c r="BG2869" s="172" t="str">
        <f t="shared" si="3860"/>
        <v>BG$15</v>
      </c>
      <c r="BH2869" s="172" t="str">
        <f t="shared" si="3860"/>
        <v>BH$15</v>
      </c>
      <c r="BI2869" s="172" t="str">
        <f t="shared" si="3860"/>
        <v>BI$15</v>
      </c>
      <c r="BJ2869" s="172" t="str">
        <f t="shared" si="3860"/>
        <v>BJ$15</v>
      </c>
      <c r="BK2869" s="172" t="str">
        <f t="shared" si="3860"/>
        <v>BK$15</v>
      </c>
      <c r="BL2869" s="172" t="str">
        <f t="shared" si="3860"/>
        <v>BL$15</v>
      </c>
      <c r="BM2869" s="172" t="str">
        <f t="shared" si="3860"/>
        <v>BM$15</v>
      </c>
      <c r="BN2869" s="172" t="str">
        <f t="shared" si="3860"/>
        <v>BN$15</v>
      </c>
      <c r="BO2869" s="172" t="str">
        <f t="shared" si="3860"/>
        <v>BO$15</v>
      </c>
      <c r="BP2869" s="172" t="str">
        <f t="shared" si="3860"/>
        <v>BP$15</v>
      </c>
      <c r="BQ2869" s="172" t="str">
        <f t="shared" si="3860"/>
        <v>BQ$15</v>
      </c>
      <c r="BR2869" s="172" t="str">
        <f t="shared" si="3860"/>
        <v>BR$15</v>
      </c>
      <c r="BS2869" s="172" t="str">
        <f t="shared" si="3860"/>
        <v>BS$15</v>
      </c>
      <c r="BT2869" s="172" t="str">
        <f t="shared" si="3860"/>
        <v>BT$15</v>
      </c>
      <c r="BU2869" s="172" t="str">
        <f t="shared" si="3860"/>
        <v>BU$15</v>
      </c>
      <c r="BV2869" s="172" t="str">
        <f t="shared" si="3860"/>
        <v>BV$15</v>
      </c>
      <c r="BW2869" s="172" t="str">
        <f t="shared" si="3860"/>
        <v>BW$15</v>
      </c>
      <c r="BX2869" s="172" t="str">
        <f t="shared" si="3860"/>
        <v>BX$15</v>
      </c>
      <c r="BY2869" s="172" t="str">
        <f t="shared" si="3860"/>
        <v>BY$15</v>
      </c>
      <c r="BZ2869" s="172" t="str">
        <f t="shared" si="3860"/>
        <v>BZ$15</v>
      </c>
      <c r="CA2869" s="172" t="str">
        <f t="shared" si="3860"/>
        <v>CA$15</v>
      </c>
      <c r="CB2869" s="172" t="str">
        <f t="shared" si="3860"/>
        <v>CB$15</v>
      </c>
      <c r="CC2869" s="172" t="str">
        <f t="shared" si="3860"/>
        <v>CC$15</v>
      </c>
      <c r="CD2869" s="172" t="str">
        <f t="shared" si="3860"/>
        <v>CD$15</v>
      </c>
      <c r="CE2869" s="172" t="str">
        <f t="shared" ref="CE2869:CK2869" si="3861">CE2844</f>
        <v>CE$15</v>
      </c>
      <c r="CF2869" s="172" t="str">
        <f t="shared" si="3861"/>
        <v>CF$15</v>
      </c>
      <c r="CG2869" s="172" t="str">
        <f t="shared" si="3861"/>
        <v>CG$15</v>
      </c>
      <c r="CH2869" s="172" t="str">
        <f t="shared" si="3861"/>
        <v>CH$15</v>
      </c>
      <c r="CI2869" s="172" t="str">
        <f t="shared" si="3861"/>
        <v>CI$15</v>
      </c>
      <c r="CJ2869" s="172" t="str">
        <f t="shared" si="3861"/>
        <v>CJ$15</v>
      </c>
      <c r="CK2869" s="172" t="str">
        <f t="shared" si="3861"/>
        <v>CK$15</v>
      </c>
      <c r="CL2869" s="172" t="str">
        <f t="shared" ref="CL2869" si="3862">CL2844</f>
        <v>CL$15</v>
      </c>
    </row>
    <row r="2870" spans="2:90" x14ac:dyDescent="0.4">
      <c r="B2870" s="27"/>
      <c r="C2870" s="27"/>
      <c r="D2870" s="27"/>
      <c r="E2870" s="27" t="s">
        <v>906</v>
      </c>
      <c r="F2870" s="27"/>
      <c r="G2870" s="27"/>
      <c r="H2870" s="27"/>
      <c r="I2870" s="27"/>
      <c r="J2870" s="27"/>
      <c r="K2870" s="27"/>
      <c r="L2870" s="27"/>
      <c r="M2870" s="27"/>
      <c r="N2870" s="27"/>
      <c r="O2870" s="27"/>
      <c r="P2870" s="27"/>
    </row>
    <row r="2871" spans="2:90" x14ac:dyDescent="0.4">
      <c r="B2871" s="168" t="s">
        <v>487</v>
      </c>
      <c r="C2871" s="167"/>
      <c r="D2871" s="167"/>
      <c r="E2871" s="167" t="s">
        <v>906</v>
      </c>
      <c r="F2871" s="167"/>
      <c r="G2871" s="167"/>
      <c r="H2871" s="167"/>
      <c r="I2871" s="169"/>
      <c r="J2871" s="169"/>
      <c r="K2871" s="190"/>
      <c r="L2871" s="190"/>
      <c r="M2871" s="190"/>
      <c r="N2871" s="190"/>
      <c r="O2871" s="190"/>
      <c r="P2871" s="190"/>
      <c r="R2871" s="191"/>
      <c r="S2871" s="167"/>
      <c r="T2871" s="167"/>
      <c r="U2871" s="167"/>
      <c r="V2871" s="167"/>
      <c r="W2871" s="167"/>
      <c r="X2871" s="167"/>
      <c r="Y2871" s="167"/>
      <c r="Z2871" s="167"/>
      <c r="AA2871" s="167"/>
      <c r="AB2871" s="167"/>
      <c r="AC2871" s="167"/>
      <c r="AD2871" s="167"/>
      <c r="AE2871" s="167"/>
      <c r="AF2871" s="167"/>
      <c r="AG2871" s="167"/>
      <c r="AH2871" s="167"/>
      <c r="AI2871" s="167"/>
      <c r="AJ2871" s="167"/>
      <c r="AK2871" s="167"/>
      <c r="AL2871" s="167"/>
      <c r="AM2871" s="167"/>
      <c r="AN2871" s="167"/>
      <c r="AO2871" s="167"/>
      <c r="AP2871" s="167"/>
      <c r="AQ2871" s="167"/>
      <c r="AR2871" s="167"/>
      <c r="AS2871" s="167"/>
      <c r="AT2871" s="167"/>
      <c r="AU2871" s="167"/>
      <c r="AV2871" s="167"/>
      <c r="AW2871" s="167"/>
      <c r="AX2871" s="167"/>
      <c r="AY2871" s="167"/>
      <c r="AZ2871" s="167"/>
      <c r="BA2871" s="167"/>
      <c r="BB2871" s="167"/>
      <c r="BC2871" s="167"/>
      <c r="BD2871" s="167"/>
      <c r="BE2871" s="167"/>
      <c r="BF2871" s="167"/>
      <c r="BG2871" s="167"/>
      <c r="BH2871" s="167"/>
      <c r="BI2871" s="167"/>
      <c r="BJ2871" s="167"/>
      <c r="BK2871" s="167"/>
      <c r="BL2871" s="167"/>
      <c r="BM2871" s="167"/>
      <c r="BN2871" s="167"/>
      <c r="BO2871" s="167"/>
      <c r="BP2871" s="167"/>
      <c r="BQ2871" s="167"/>
      <c r="BR2871" s="167"/>
      <c r="BS2871" s="167"/>
      <c r="BT2871" s="167"/>
      <c r="BU2871" s="167"/>
      <c r="BV2871" s="167"/>
      <c r="BW2871" s="167"/>
      <c r="BX2871" s="167"/>
      <c r="BY2871" s="167"/>
      <c r="BZ2871" s="167"/>
      <c r="CA2871" s="167"/>
      <c r="CB2871" s="167"/>
      <c r="CC2871" s="167"/>
      <c r="CD2871" s="167"/>
      <c r="CE2871" s="167"/>
      <c r="CF2871" s="167"/>
      <c r="CG2871" s="167"/>
      <c r="CH2871" s="167"/>
      <c r="CI2871" s="167"/>
      <c r="CJ2871" s="167"/>
      <c r="CK2871" s="167"/>
      <c r="CL2871" s="167"/>
    </row>
    <row r="2872" spans="2:90" x14ac:dyDescent="0.4">
      <c r="B2872" s="168" t="s">
        <v>489</v>
      </c>
      <c r="C2872" s="167"/>
      <c r="D2872" s="167"/>
      <c r="E2872" s="167" t="s">
        <v>906</v>
      </c>
      <c r="F2872" s="167"/>
      <c r="G2872" s="167"/>
      <c r="H2872" s="167"/>
      <c r="I2872" s="169"/>
      <c r="J2872" s="169"/>
      <c r="K2872" s="190"/>
      <c r="L2872" s="190"/>
      <c r="M2872" s="190"/>
      <c r="N2872" s="190"/>
      <c r="O2872" s="190"/>
      <c r="P2872" s="190"/>
      <c r="R2872" s="191"/>
      <c r="S2872" s="167"/>
      <c r="T2872" s="167"/>
      <c r="U2872" s="167"/>
      <c r="V2872" s="167"/>
      <c r="W2872" s="167"/>
      <c r="X2872" s="167"/>
      <c r="Y2872" s="167"/>
      <c r="Z2872" s="167"/>
      <c r="AA2872" s="167"/>
      <c r="AB2872" s="167"/>
      <c r="AC2872" s="167"/>
      <c r="AD2872" s="167"/>
      <c r="AE2872" s="167"/>
      <c r="AF2872" s="167"/>
      <c r="AG2872" s="167"/>
      <c r="AH2872" s="167"/>
      <c r="AI2872" s="167"/>
      <c r="AJ2872" s="167"/>
      <c r="AK2872" s="167"/>
      <c r="AL2872" s="167"/>
      <c r="AM2872" s="167"/>
      <c r="AN2872" s="167"/>
      <c r="AO2872" s="167"/>
      <c r="AP2872" s="167"/>
      <c r="AQ2872" s="167"/>
      <c r="AR2872" s="167"/>
      <c r="AS2872" s="167"/>
      <c r="AT2872" s="167"/>
      <c r="AU2872" s="167"/>
      <c r="AV2872" s="167"/>
      <c r="AW2872" s="167"/>
      <c r="AX2872" s="167"/>
      <c r="AY2872" s="167"/>
      <c r="AZ2872" s="167"/>
      <c r="BA2872" s="167"/>
      <c r="BB2872" s="167"/>
      <c r="BC2872" s="167"/>
      <c r="BD2872" s="167"/>
      <c r="BE2872" s="167"/>
      <c r="BF2872" s="167"/>
      <c r="BG2872" s="167"/>
      <c r="BH2872" s="167"/>
      <c r="BI2872" s="167"/>
      <c r="BJ2872" s="167"/>
      <c r="BK2872" s="167"/>
      <c r="BL2872" s="167"/>
      <c r="BM2872" s="167"/>
      <c r="BN2872" s="167"/>
      <c r="BO2872" s="167"/>
      <c r="BP2872" s="167"/>
      <c r="BQ2872" s="167"/>
      <c r="BR2872" s="167"/>
      <c r="BS2872" s="167"/>
      <c r="BT2872" s="167"/>
      <c r="BU2872" s="167"/>
      <c r="BV2872" s="167"/>
      <c r="BW2872" s="167"/>
      <c r="BX2872" s="167"/>
      <c r="BY2872" s="167"/>
      <c r="BZ2872" s="167"/>
      <c r="CA2872" s="167"/>
      <c r="CB2872" s="167"/>
      <c r="CC2872" s="167"/>
      <c r="CD2872" s="167"/>
      <c r="CE2872" s="167"/>
      <c r="CF2872" s="167"/>
      <c r="CG2872" s="167"/>
      <c r="CH2872" s="167"/>
      <c r="CI2872" s="167"/>
      <c r="CJ2872" s="167"/>
      <c r="CK2872" s="167"/>
      <c r="CL2872" s="167"/>
    </row>
    <row r="2873" spans="2:90" x14ac:dyDescent="0.4">
      <c r="B2873" s="168" t="s">
        <v>459</v>
      </c>
      <c r="C2873" s="167"/>
      <c r="D2873" s="167"/>
      <c r="E2873" s="167" t="s">
        <v>906</v>
      </c>
      <c r="F2873" s="167"/>
      <c r="G2873" s="167"/>
      <c r="H2873" s="167"/>
      <c r="I2873" s="169"/>
      <c r="J2873" s="169"/>
      <c r="K2873" s="190"/>
      <c r="L2873" s="190"/>
      <c r="M2873" s="190"/>
      <c r="N2873" s="190"/>
      <c r="O2873" s="190"/>
      <c r="P2873" s="190"/>
      <c r="R2873" s="191"/>
      <c r="S2873" s="192" t="str">
        <f t="shared" ref="S2873:AX2873" si="3863">S$16</f>
        <v>S$12</v>
      </c>
      <c r="T2873" s="192" t="str">
        <f t="shared" si="3863"/>
        <v>T$12</v>
      </c>
      <c r="U2873" s="192" t="str">
        <f t="shared" si="3863"/>
        <v>U$12</v>
      </c>
      <c r="V2873" s="192" t="str">
        <f t="shared" si="3863"/>
        <v>V$12</v>
      </c>
      <c r="W2873" s="192" t="str">
        <f t="shared" si="3863"/>
        <v>W$12</v>
      </c>
      <c r="X2873" s="192" t="str">
        <f t="shared" si="3863"/>
        <v>X$12</v>
      </c>
      <c r="Y2873" s="192" t="str">
        <f t="shared" si="3863"/>
        <v>Y$12</v>
      </c>
      <c r="Z2873" s="192" t="str">
        <f t="shared" si="3863"/>
        <v>Z$12</v>
      </c>
      <c r="AA2873" s="192" t="str">
        <f t="shared" si="3863"/>
        <v>AA$12</v>
      </c>
      <c r="AB2873" s="192" t="str">
        <f t="shared" si="3863"/>
        <v>AB$12</v>
      </c>
      <c r="AC2873" s="192" t="str">
        <f t="shared" si="3863"/>
        <v>AC$12</v>
      </c>
      <c r="AD2873" s="192" t="str">
        <f t="shared" si="3863"/>
        <v>AD$12</v>
      </c>
      <c r="AE2873" s="192" t="str">
        <f t="shared" si="3863"/>
        <v>AE$12</v>
      </c>
      <c r="AF2873" s="192" t="str">
        <f t="shared" si="3863"/>
        <v>AF$12</v>
      </c>
      <c r="AG2873" s="192" t="str">
        <f t="shared" si="3863"/>
        <v>AG$12</v>
      </c>
      <c r="AH2873" s="192" t="str">
        <f t="shared" si="3863"/>
        <v>AH$12</v>
      </c>
      <c r="AI2873" s="192" t="str">
        <f t="shared" si="3863"/>
        <v>AI$12</v>
      </c>
      <c r="AJ2873" s="192" t="str">
        <f t="shared" si="3863"/>
        <v>AJ$12</v>
      </c>
      <c r="AK2873" s="192" t="str">
        <f t="shared" si="3863"/>
        <v>AK$12</v>
      </c>
      <c r="AL2873" s="192" t="str">
        <f t="shared" si="3863"/>
        <v>AL$12</v>
      </c>
      <c r="AM2873" s="192" t="str">
        <f t="shared" si="3863"/>
        <v>AM$12</v>
      </c>
      <c r="AN2873" s="192" t="str">
        <f t="shared" si="3863"/>
        <v>AN$12</v>
      </c>
      <c r="AO2873" s="192" t="str">
        <f t="shared" si="3863"/>
        <v>AO$12</v>
      </c>
      <c r="AP2873" s="192" t="str">
        <f t="shared" si="3863"/>
        <v>AP$12</v>
      </c>
      <c r="AQ2873" s="192" t="str">
        <f t="shared" si="3863"/>
        <v>AQ$12</v>
      </c>
      <c r="AR2873" s="192" t="str">
        <f t="shared" si="3863"/>
        <v>AR$12</v>
      </c>
      <c r="AS2873" s="192" t="str">
        <f t="shared" si="3863"/>
        <v>AS$12</v>
      </c>
      <c r="AT2873" s="192" t="str">
        <f t="shared" si="3863"/>
        <v>AT$12</v>
      </c>
      <c r="AU2873" s="192" t="str">
        <f t="shared" si="3863"/>
        <v>AU$12</v>
      </c>
      <c r="AV2873" s="192" t="str">
        <f t="shared" si="3863"/>
        <v>AV$12</v>
      </c>
      <c r="AW2873" s="192" t="str">
        <f t="shared" si="3863"/>
        <v>AW$12</v>
      </c>
      <c r="AX2873" s="192" t="str">
        <f t="shared" si="3863"/>
        <v>AX$12</v>
      </c>
      <c r="AY2873" s="192" t="str">
        <f t="shared" ref="AY2873:CD2873" si="3864">AY$16</f>
        <v>AY$12</v>
      </c>
      <c r="AZ2873" s="192" t="str">
        <f t="shared" si="3864"/>
        <v>AZ$12</v>
      </c>
      <c r="BA2873" s="192" t="str">
        <f t="shared" si="3864"/>
        <v>BA$12</v>
      </c>
      <c r="BB2873" s="192" t="str">
        <f t="shared" si="3864"/>
        <v>BB$12</v>
      </c>
      <c r="BC2873" s="192" t="str">
        <f t="shared" si="3864"/>
        <v>BC$12</v>
      </c>
      <c r="BD2873" s="192" t="str">
        <f t="shared" si="3864"/>
        <v>BD$12</v>
      </c>
      <c r="BE2873" s="192" t="str">
        <f t="shared" si="3864"/>
        <v>BE$12</v>
      </c>
      <c r="BF2873" s="192" t="str">
        <f t="shared" si="3864"/>
        <v>BF$12</v>
      </c>
      <c r="BG2873" s="192" t="str">
        <f t="shared" si="3864"/>
        <v>BG$12</v>
      </c>
      <c r="BH2873" s="192" t="str">
        <f t="shared" si="3864"/>
        <v>BH$12</v>
      </c>
      <c r="BI2873" s="192" t="str">
        <f t="shared" si="3864"/>
        <v>BI$12</v>
      </c>
      <c r="BJ2873" s="192" t="str">
        <f t="shared" si="3864"/>
        <v>BJ$12</v>
      </c>
      <c r="BK2873" s="192" t="str">
        <f t="shared" si="3864"/>
        <v>BK$12</v>
      </c>
      <c r="BL2873" s="192" t="str">
        <f t="shared" si="3864"/>
        <v>BL$12</v>
      </c>
      <c r="BM2873" s="192" t="str">
        <f t="shared" si="3864"/>
        <v>BM$12</v>
      </c>
      <c r="BN2873" s="192" t="str">
        <f t="shared" si="3864"/>
        <v>BN$12</v>
      </c>
      <c r="BO2873" s="192" t="str">
        <f t="shared" si="3864"/>
        <v>BO$12</v>
      </c>
      <c r="BP2873" s="192" t="str">
        <f t="shared" si="3864"/>
        <v>BP$12</v>
      </c>
      <c r="BQ2873" s="192" t="str">
        <f t="shared" si="3864"/>
        <v>BQ$12</v>
      </c>
      <c r="BR2873" s="192" t="str">
        <f t="shared" si="3864"/>
        <v>BR$12</v>
      </c>
      <c r="BS2873" s="192" t="str">
        <f t="shared" si="3864"/>
        <v>BS$12</v>
      </c>
      <c r="BT2873" s="192" t="str">
        <f t="shared" si="3864"/>
        <v>BT$12</v>
      </c>
      <c r="BU2873" s="192" t="str">
        <f t="shared" si="3864"/>
        <v>BU$12</v>
      </c>
      <c r="BV2873" s="192" t="str">
        <f t="shared" si="3864"/>
        <v>BV$12</v>
      </c>
      <c r="BW2873" s="192" t="str">
        <f t="shared" si="3864"/>
        <v>BW$12</v>
      </c>
      <c r="BX2873" s="192" t="str">
        <f t="shared" si="3864"/>
        <v>BX$12</v>
      </c>
      <c r="BY2873" s="192" t="str">
        <f t="shared" si="3864"/>
        <v>BY$12</v>
      </c>
      <c r="BZ2873" s="192" t="str">
        <f t="shared" si="3864"/>
        <v>BZ$12</v>
      </c>
      <c r="CA2873" s="192" t="str">
        <f t="shared" si="3864"/>
        <v>CA$12</v>
      </c>
      <c r="CB2873" s="192" t="str">
        <f t="shared" si="3864"/>
        <v>CB$12</v>
      </c>
      <c r="CC2873" s="192" t="str">
        <f t="shared" si="3864"/>
        <v>CC$12</v>
      </c>
      <c r="CD2873" s="192" t="str">
        <f t="shared" si="3864"/>
        <v>CD$12</v>
      </c>
      <c r="CE2873" s="192" t="str">
        <f t="shared" ref="CE2873:CL2873" si="3865">CE$16</f>
        <v>CE$12</v>
      </c>
      <c r="CF2873" s="192" t="str">
        <f t="shared" si="3865"/>
        <v>CF$12</v>
      </c>
      <c r="CG2873" s="192" t="str">
        <f t="shared" si="3865"/>
        <v>CG$12</v>
      </c>
      <c r="CH2873" s="192" t="str">
        <f t="shared" si="3865"/>
        <v>CH$12</v>
      </c>
      <c r="CI2873" s="192" t="str">
        <f t="shared" si="3865"/>
        <v>CI$12</v>
      </c>
      <c r="CJ2873" s="192" t="str">
        <f t="shared" si="3865"/>
        <v>CJ$12</v>
      </c>
      <c r="CK2873" s="192" t="str">
        <f t="shared" si="3865"/>
        <v>CK$12</v>
      </c>
      <c r="CL2873" s="192" t="str">
        <f t="shared" si="3865"/>
        <v>CL$12</v>
      </c>
    </row>
    <row r="2874" spans="2:90" x14ac:dyDescent="0.4">
      <c r="B2874" s="168" t="s">
        <v>460</v>
      </c>
      <c r="C2874" s="193"/>
      <c r="D2874" s="193"/>
      <c r="E2874" s="193" t="s">
        <v>906</v>
      </c>
      <c r="F2874" s="193"/>
      <c r="G2874" s="193"/>
      <c r="H2874" s="193"/>
      <c r="I2874" s="194"/>
      <c r="J2874" s="194"/>
      <c r="K2874" s="195"/>
      <c r="L2874" s="195"/>
      <c r="M2874" s="195"/>
      <c r="N2874" s="195"/>
      <c r="O2874" s="195"/>
      <c r="P2874" s="195"/>
      <c r="R2874" s="195"/>
      <c r="S2874" s="192" t="str">
        <f t="shared" ref="S2874:AX2874" si="3866">S$17</f>
        <v>S$13</v>
      </c>
      <c r="T2874" s="192" t="str">
        <f t="shared" si="3866"/>
        <v>T$13</v>
      </c>
      <c r="U2874" s="192" t="str">
        <f t="shared" si="3866"/>
        <v>U$13</v>
      </c>
      <c r="V2874" s="192" t="str">
        <f t="shared" si="3866"/>
        <v>V$13</v>
      </c>
      <c r="W2874" s="192" t="str">
        <f t="shared" si="3866"/>
        <v>W$13</v>
      </c>
      <c r="X2874" s="192" t="str">
        <f t="shared" si="3866"/>
        <v>X$13</v>
      </c>
      <c r="Y2874" s="192" t="str">
        <f t="shared" si="3866"/>
        <v>Y$13</v>
      </c>
      <c r="Z2874" s="192" t="str">
        <f t="shared" si="3866"/>
        <v>Z$13</v>
      </c>
      <c r="AA2874" s="192" t="str">
        <f t="shared" si="3866"/>
        <v>AA$13</v>
      </c>
      <c r="AB2874" s="192" t="str">
        <f t="shared" si="3866"/>
        <v>AB$13</v>
      </c>
      <c r="AC2874" s="192" t="str">
        <f t="shared" si="3866"/>
        <v>AC$13</v>
      </c>
      <c r="AD2874" s="192" t="str">
        <f t="shared" si="3866"/>
        <v>AD$13</v>
      </c>
      <c r="AE2874" s="192" t="str">
        <f t="shared" si="3866"/>
        <v>AE$13</v>
      </c>
      <c r="AF2874" s="192" t="str">
        <f t="shared" si="3866"/>
        <v>AF$13</v>
      </c>
      <c r="AG2874" s="192" t="str">
        <f t="shared" si="3866"/>
        <v>AG$13</v>
      </c>
      <c r="AH2874" s="192" t="str">
        <f t="shared" si="3866"/>
        <v>AH$13</v>
      </c>
      <c r="AI2874" s="192" t="str">
        <f t="shared" si="3866"/>
        <v>AI$13</v>
      </c>
      <c r="AJ2874" s="192" t="str">
        <f t="shared" si="3866"/>
        <v>AJ$13</v>
      </c>
      <c r="AK2874" s="192" t="str">
        <f t="shared" si="3866"/>
        <v>AK$13</v>
      </c>
      <c r="AL2874" s="192" t="str">
        <f t="shared" si="3866"/>
        <v>AL$13</v>
      </c>
      <c r="AM2874" s="192" t="str">
        <f t="shared" si="3866"/>
        <v>AM$13</v>
      </c>
      <c r="AN2874" s="192" t="str">
        <f t="shared" si="3866"/>
        <v>AN$13</v>
      </c>
      <c r="AO2874" s="192" t="str">
        <f t="shared" si="3866"/>
        <v>AO$13</v>
      </c>
      <c r="AP2874" s="192" t="str">
        <f t="shared" si="3866"/>
        <v>AP$13</v>
      </c>
      <c r="AQ2874" s="192" t="str">
        <f t="shared" si="3866"/>
        <v>AQ$13</v>
      </c>
      <c r="AR2874" s="192" t="str">
        <f t="shared" si="3866"/>
        <v>AR$13</v>
      </c>
      <c r="AS2874" s="192" t="str">
        <f t="shared" si="3866"/>
        <v>AS$13</v>
      </c>
      <c r="AT2874" s="192" t="str">
        <f t="shared" si="3866"/>
        <v>AT$13</v>
      </c>
      <c r="AU2874" s="192" t="str">
        <f t="shared" si="3866"/>
        <v>AU$13</v>
      </c>
      <c r="AV2874" s="192" t="str">
        <f t="shared" si="3866"/>
        <v>AV$13</v>
      </c>
      <c r="AW2874" s="192" t="str">
        <f t="shared" si="3866"/>
        <v>AW$13</v>
      </c>
      <c r="AX2874" s="192" t="str">
        <f t="shared" si="3866"/>
        <v>AX$13</v>
      </c>
      <c r="AY2874" s="192" t="str">
        <f t="shared" ref="AY2874:CD2874" si="3867">AY$17</f>
        <v>AY$13</v>
      </c>
      <c r="AZ2874" s="192" t="str">
        <f t="shared" si="3867"/>
        <v>AZ$13</v>
      </c>
      <c r="BA2874" s="192" t="str">
        <f t="shared" si="3867"/>
        <v>BA$13</v>
      </c>
      <c r="BB2874" s="192" t="str">
        <f t="shared" si="3867"/>
        <v>BB$13</v>
      </c>
      <c r="BC2874" s="192" t="str">
        <f t="shared" si="3867"/>
        <v>BC$13</v>
      </c>
      <c r="BD2874" s="192" t="str">
        <f t="shared" si="3867"/>
        <v>BD$13</v>
      </c>
      <c r="BE2874" s="192" t="str">
        <f t="shared" si="3867"/>
        <v>BE$13</v>
      </c>
      <c r="BF2874" s="192" t="str">
        <f t="shared" si="3867"/>
        <v>BF$13</v>
      </c>
      <c r="BG2874" s="192" t="str">
        <f t="shared" si="3867"/>
        <v>BG$13</v>
      </c>
      <c r="BH2874" s="192" t="str">
        <f t="shared" si="3867"/>
        <v>BH$13</v>
      </c>
      <c r="BI2874" s="192" t="str">
        <f t="shared" si="3867"/>
        <v>BI$13</v>
      </c>
      <c r="BJ2874" s="192" t="str">
        <f t="shared" si="3867"/>
        <v>BJ$13</v>
      </c>
      <c r="BK2874" s="192" t="str">
        <f t="shared" si="3867"/>
        <v>BK$13</v>
      </c>
      <c r="BL2874" s="192" t="str">
        <f t="shared" si="3867"/>
        <v>BL$13</v>
      </c>
      <c r="BM2874" s="192" t="str">
        <f t="shared" si="3867"/>
        <v>BM$13</v>
      </c>
      <c r="BN2874" s="192" t="str">
        <f t="shared" si="3867"/>
        <v>BN$13</v>
      </c>
      <c r="BO2874" s="192" t="str">
        <f t="shared" si="3867"/>
        <v>BO$13</v>
      </c>
      <c r="BP2874" s="192" t="str">
        <f t="shared" si="3867"/>
        <v>BP$13</v>
      </c>
      <c r="BQ2874" s="192" t="str">
        <f t="shared" si="3867"/>
        <v>BQ$13</v>
      </c>
      <c r="BR2874" s="192" t="str">
        <f t="shared" si="3867"/>
        <v>BR$13</v>
      </c>
      <c r="BS2874" s="192" t="str">
        <f t="shared" si="3867"/>
        <v>BS$13</v>
      </c>
      <c r="BT2874" s="192" t="str">
        <f t="shared" si="3867"/>
        <v>BT$13</v>
      </c>
      <c r="BU2874" s="192" t="str">
        <f t="shared" si="3867"/>
        <v>BU$13</v>
      </c>
      <c r="BV2874" s="192" t="str">
        <f t="shared" si="3867"/>
        <v>BV$13</v>
      </c>
      <c r="BW2874" s="192" t="str">
        <f t="shared" si="3867"/>
        <v>BW$13</v>
      </c>
      <c r="BX2874" s="192" t="str">
        <f t="shared" si="3867"/>
        <v>BX$13</v>
      </c>
      <c r="BY2874" s="192" t="str">
        <f t="shared" si="3867"/>
        <v>BY$13</v>
      </c>
      <c r="BZ2874" s="192" t="str">
        <f t="shared" si="3867"/>
        <v>BZ$13</v>
      </c>
      <c r="CA2874" s="192" t="str">
        <f t="shared" si="3867"/>
        <v>CA$13</v>
      </c>
      <c r="CB2874" s="192" t="str">
        <f t="shared" si="3867"/>
        <v>CB$13</v>
      </c>
      <c r="CC2874" s="192" t="str">
        <f t="shared" si="3867"/>
        <v>CC$13</v>
      </c>
      <c r="CD2874" s="192" t="str">
        <f t="shared" si="3867"/>
        <v>CD$13</v>
      </c>
      <c r="CE2874" s="192" t="str">
        <f t="shared" ref="CE2874:CL2874" si="3868">CE$17</f>
        <v>CE$13</v>
      </c>
      <c r="CF2874" s="192" t="str">
        <f t="shared" si="3868"/>
        <v>CF$13</v>
      </c>
      <c r="CG2874" s="192" t="str">
        <f t="shared" si="3868"/>
        <v>CG$13</v>
      </c>
      <c r="CH2874" s="192" t="str">
        <f t="shared" si="3868"/>
        <v>CH$13</v>
      </c>
      <c r="CI2874" s="192" t="str">
        <f t="shared" si="3868"/>
        <v>CI$13</v>
      </c>
      <c r="CJ2874" s="192" t="str">
        <f t="shared" si="3868"/>
        <v>CJ$13</v>
      </c>
      <c r="CK2874" s="192" t="str">
        <f t="shared" si="3868"/>
        <v>CK$13</v>
      </c>
      <c r="CL2874" s="192" t="str">
        <f t="shared" si="3868"/>
        <v>CL$13</v>
      </c>
    </row>
    <row r="2875" spans="2:90" x14ac:dyDescent="0.4">
      <c r="B2875" s="168" t="s">
        <v>488</v>
      </c>
      <c r="C2875" s="193"/>
      <c r="D2875" s="193"/>
      <c r="E2875" s="193" t="s">
        <v>906</v>
      </c>
      <c r="F2875" s="193"/>
      <c r="G2875" s="193"/>
      <c r="H2875" s="193"/>
      <c r="I2875" s="194"/>
      <c r="J2875" s="194"/>
      <c r="K2875" s="195"/>
      <c r="L2875" s="195"/>
      <c r="M2875" s="195"/>
      <c r="N2875" s="195"/>
      <c r="O2875" s="195"/>
      <c r="P2875" s="195"/>
      <c r="R2875" s="195"/>
      <c r="S2875" s="183"/>
      <c r="T2875" s="183"/>
      <c r="U2875" s="183"/>
      <c r="V2875" s="183"/>
      <c r="W2875" s="183"/>
      <c r="X2875" s="183"/>
      <c r="Y2875" s="183"/>
      <c r="Z2875" s="183"/>
      <c r="AA2875" s="183"/>
      <c r="AB2875" s="183"/>
      <c r="AC2875" s="183"/>
      <c r="AD2875" s="183"/>
      <c r="AE2875" s="183"/>
      <c r="AF2875" s="183"/>
      <c r="AG2875" s="183"/>
      <c r="AH2875" s="183"/>
      <c r="AI2875" s="183"/>
      <c r="AJ2875" s="183"/>
      <c r="AK2875" s="183"/>
      <c r="AL2875" s="183"/>
      <c r="AM2875" s="183"/>
      <c r="AN2875" s="183"/>
      <c r="AO2875" s="183"/>
      <c r="AP2875" s="183"/>
      <c r="AQ2875" s="183"/>
      <c r="AR2875" s="183"/>
      <c r="AS2875" s="183"/>
      <c r="AT2875" s="183"/>
      <c r="AU2875" s="183"/>
      <c r="AV2875" s="183"/>
      <c r="AW2875" s="183"/>
      <c r="AX2875" s="183"/>
      <c r="AY2875" s="183"/>
      <c r="AZ2875" s="183"/>
      <c r="BA2875" s="183"/>
      <c r="BB2875" s="183"/>
      <c r="BC2875" s="183"/>
      <c r="BD2875" s="183"/>
      <c r="BE2875" s="183"/>
      <c r="BF2875" s="183"/>
      <c r="BG2875" s="183"/>
      <c r="BH2875" s="183"/>
      <c r="BI2875" s="183"/>
      <c r="BJ2875" s="183"/>
      <c r="BK2875" s="183"/>
      <c r="BL2875" s="183"/>
      <c r="BM2875" s="183"/>
      <c r="BN2875" s="183"/>
      <c r="BO2875" s="183"/>
      <c r="BP2875" s="183"/>
      <c r="BQ2875" s="183"/>
      <c r="BR2875" s="183"/>
      <c r="BS2875" s="183"/>
      <c r="BT2875" s="183"/>
      <c r="BU2875" s="183"/>
      <c r="BV2875" s="183"/>
      <c r="BW2875" s="183"/>
      <c r="BX2875" s="183"/>
      <c r="BY2875" s="183"/>
      <c r="BZ2875" s="183"/>
      <c r="CA2875" s="183"/>
      <c r="CB2875" s="183"/>
      <c r="CC2875" s="183"/>
      <c r="CD2875" s="183"/>
      <c r="CE2875" s="183"/>
      <c r="CF2875" s="183"/>
      <c r="CG2875" s="183"/>
      <c r="CH2875" s="183"/>
      <c r="CI2875" s="183"/>
      <c r="CJ2875" s="183"/>
      <c r="CK2875" s="183"/>
      <c r="CL2875" s="183"/>
    </row>
    <row r="2876" spans="2:90" x14ac:dyDescent="0.4">
      <c r="B2876" s="168" t="s">
        <v>501</v>
      </c>
      <c r="C2876" s="193"/>
      <c r="D2876" s="193"/>
      <c r="E2876" s="193" t="s">
        <v>906</v>
      </c>
      <c r="F2876" s="193"/>
      <c r="G2876" s="193"/>
      <c r="H2876" s="193"/>
      <c r="I2876" s="194"/>
      <c r="J2876" s="194"/>
      <c r="K2876" s="195"/>
      <c r="L2876" s="195"/>
      <c r="M2876" s="195"/>
      <c r="N2876" s="195"/>
      <c r="O2876" s="195"/>
      <c r="P2876" s="195"/>
      <c r="R2876" s="195"/>
      <c r="S2876" s="183"/>
      <c r="T2876" s="183"/>
      <c r="U2876" s="183"/>
      <c r="V2876" s="183"/>
      <c r="W2876" s="183"/>
      <c r="X2876" s="183"/>
      <c r="Y2876" s="183"/>
      <c r="Z2876" s="183"/>
      <c r="AA2876" s="183"/>
      <c r="AB2876" s="183"/>
      <c r="AC2876" s="183"/>
      <c r="AD2876" s="183"/>
      <c r="AE2876" s="183"/>
      <c r="AF2876" s="183"/>
      <c r="AG2876" s="183"/>
      <c r="AH2876" s="183"/>
      <c r="AI2876" s="183"/>
      <c r="AJ2876" s="183"/>
      <c r="AK2876" s="183"/>
      <c r="AL2876" s="183"/>
      <c r="AM2876" s="183"/>
      <c r="AN2876" s="183"/>
      <c r="AO2876" s="183"/>
      <c r="AP2876" s="183"/>
      <c r="AQ2876" s="183"/>
      <c r="AR2876" s="183"/>
      <c r="AS2876" s="183"/>
      <c r="AT2876" s="183"/>
      <c r="AU2876" s="183"/>
      <c r="AV2876" s="183"/>
      <c r="AW2876" s="183"/>
      <c r="AX2876" s="183"/>
      <c r="AY2876" s="183"/>
      <c r="AZ2876" s="183"/>
      <c r="BA2876" s="183"/>
      <c r="BB2876" s="183"/>
      <c r="BC2876" s="183"/>
      <c r="BD2876" s="183"/>
      <c r="BE2876" s="183"/>
      <c r="BF2876" s="183"/>
      <c r="BG2876" s="183"/>
      <c r="BH2876" s="183"/>
      <c r="BI2876" s="183"/>
      <c r="BJ2876" s="183"/>
      <c r="BK2876" s="183"/>
      <c r="BL2876" s="183"/>
      <c r="BM2876" s="183"/>
      <c r="BN2876" s="183"/>
      <c r="BO2876" s="183"/>
      <c r="BP2876" s="183"/>
      <c r="BQ2876" s="183"/>
      <c r="BR2876" s="183"/>
      <c r="BS2876" s="183"/>
      <c r="BT2876" s="183"/>
      <c r="BU2876" s="183"/>
      <c r="BV2876" s="183"/>
      <c r="BW2876" s="183"/>
      <c r="BX2876" s="183"/>
      <c r="BY2876" s="183"/>
      <c r="BZ2876" s="183"/>
      <c r="CA2876" s="183"/>
      <c r="CB2876" s="183"/>
      <c r="CC2876" s="183"/>
      <c r="CD2876" s="183"/>
      <c r="CE2876" s="183"/>
      <c r="CF2876" s="183"/>
      <c r="CG2876" s="183"/>
      <c r="CH2876" s="183"/>
      <c r="CI2876" s="183"/>
      <c r="CJ2876" s="183"/>
      <c r="CK2876" s="183"/>
      <c r="CL2876" s="183"/>
    </row>
    <row r="2877" spans="2:90" x14ac:dyDescent="0.4">
      <c r="B2877" s="168" t="s">
        <v>461</v>
      </c>
      <c r="C2877" s="193"/>
      <c r="D2877" s="193"/>
      <c r="E2877" s="193" t="s">
        <v>906</v>
      </c>
      <c r="F2877" s="193"/>
      <c r="G2877" s="193"/>
      <c r="H2877" s="193"/>
      <c r="I2877" s="194"/>
      <c r="J2877" s="194"/>
      <c r="K2877" s="195"/>
      <c r="L2877" s="195"/>
      <c r="M2877" s="195"/>
      <c r="N2877" s="195"/>
      <c r="O2877" s="195"/>
      <c r="P2877" s="195"/>
      <c r="R2877" s="195"/>
      <c r="S2877" s="183" t="str">
        <f t="shared" ref="S2877:AX2877" si="3869">S$18</f>
        <v>S$14</v>
      </c>
      <c r="T2877" s="183" t="str">
        <f t="shared" si="3869"/>
        <v>T$14</v>
      </c>
      <c r="U2877" s="183" t="str">
        <f t="shared" si="3869"/>
        <v>U$14</v>
      </c>
      <c r="V2877" s="183" t="str">
        <f t="shared" si="3869"/>
        <v>V$14</v>
      </c>
      <c r="W2877" s="183" t="str">
        <f t="shared" si="3869"/>
        <v>W$14</v>
      </c>
      <c r="X2877" s="183" t="str">
        <f t="shared" si="3869"/>
        <v>X$14</v>
      </c>
      <c r="Y2877" s="183" t="str">
        <f t="shared" si="3869"/>
        <v>Y$14</v>
      </c>
      <c r="Z2877" s="183" t="str">
        <f t="shared" si="3869"/>
        <v>Z$14</v>
      </c>
      <c r="AA2877" s="183" t="str">
        <f t="shared" si="3869"/>
        <v>AA$14</v>
      </c>
      <c r="AB2877" s="183" t="str">
        <f t="shared" si="3869"/>
        <v>AB$14</v>
      </c>
      <c r="AC2877" s="183" t="str">
        <f t="shared" si="3869"/>
        <v>AC$14</v>
      </c>
      <c r="AD2877" s="183" t="str">
        <f t="shared" si="3869"/>
        <v>AD$14</v>
      </c>
      <c r="AE2877" s="183" t="str">
        <f t="shared" si="3869"/>
        <v>AE$14</v>
      </c>
      <c r="AF2877" s="183" t="str">
        <f t="shared" si="3869"/>
        <v>AF$14</v>
      </c>
      <c r="AG2877" s="183" t="str">
        <f t="shared" si="3869"/>
        <v>AG$14</v>
      </c>
      <c r="AH2877" s="183" t="str">
        <f t="shared" si="3869"/>
        <v>AH$14</v>
      </c>
      <c r="AI2877" s="183" t="str">
        <f t="shared" si="3869"/>
        <v>AI$14</v>
      </c>
      <c r="AJ2877" s="183" t="str">
        <f t="shared" si="3869"/>
        <v>AJ$14</v>
      </c>
      <c r="AK2877" s="183" t="str">
        <f t="shared" si="3869"/>
        <v>AK$14</v>
      </c>
      <c r="AL2877" s="183" t="str">
        <f t="shared" si="3869"/>
        <v>AL$14</v>
      </c>
      <c r="AM2877" s="183" t="str">
        <f t="shared" si="3869"/>
        <v>AM$14</v>
      </c>
      <c r="AN2877" s="183" t="str">
        <f t="shared" si="3869"/>
        <v>AN$14</v>
      </c>
      <c r="AO2877" s="183" t="str">
        <f t="shared" si="3869"/>
        <v>AO$14</v>
      </c>
      <c r="AP2877" s="183" t="str">
        <f t="shared" si="3869"/>
        <v>AP$14</v>
      </c>
      <c r="AQ2877" s="183" t="str">
        <f t="shared" si="3869"/>
        <v>AQ$14</v>
      </c>
      <c r="AR2877" s="183" t="str">
        <f t="shared" si="3869"/>
        <v>AR$14</v>
      </c>
      <c r="AS2877" s="183" t="str">
        <f t="shared" si="3869"/>
        <v>AS$14</v>
      </c>
      <c r="AT2877" s="183" t="str">
        <f t="shared" si="3869"/>
        <v>AT$14</v>
      </c>
      <c r="AU2877" s="183" t="str">
        <f t="shared" si="3869"/>
        <v>AU$14</v>
      </c>
      <c r="AV2877" s="183" t="str">
        <f t="shared" si="3869"/>
        <v>AV$14</v>
      </c>
      <c r="AW2877" s="183" t="str">
        <f t="shared" si="3869"/>
        <v>AW$14</v>
      </c>
      <c r="AX2877" s="183" t="str">
        <f t="shared" si="3869"/>
        <v>AX$14</v>
      </c>
      <c r="AY2877" s="183" t="str">
        <f t="shared" ref="AY2877:CD2877" si="3870">AY$18</f>
        <v>AY$14</v>
      </c>
      <c r="AZ2877" s="183" t="str">
        <f t="shared" si="3870"/>
        <v>AZ$14</v>
      </c>
      <c r="BA2877" s="183" t="str">
        <f t="shared" si="3870"/>
        <v>BA$14</v>
      </c>
      <c r="BB2877" s="183" t="str">
        <f t="shared" si="3870"/>
        <v>BB$14</v>
      </c>
      <c r="BC2877" s="183" t="str">
        <f t="shared" si="3870"/>
        <v>BC$14</v>
      </c>
      <c r="BD2877" s="183" t="str">
        <f t="shared" si="3870"/>
        <v>BD$14</v>
      </c>
      <c r="BE2877" s="183" t="str">
        <f t="shared" si="3870"/>
        <v>BE$14</v>
      </c>
      <c r="BF2877" s="183" t="str">
        <f t="shared" si="3870"/>
        <v>BF$14</v>
      </c>
      <c r="BG2877" s="183" t="str">
        <f t="shared" si="3870"/>
        <v>BG$14</v>
      </c>
      <c r="BH2877" s="183" t="str">
        <f t="shared" si="3870"/>
        <v>BH$14</v>
      </c>
      <c r="BI2877" s="183" t="str">
        <f t="shared" si="3870"/>
        <v>BI$14</v>
      </c>
      <c r="BJ2877" s="183" t="str">
        <f t="shared" si="3870"/>
        <v>BJ$14</v>
      </c>
      <c r="BK2877" s="183" t="str">
        <f t="shared" si="3870"/>
        <v>BK$14</v>
      </c>
      <c r="BL2877" s="183" t="str">
        <f t="shared" si="3870"/>
        <v>BL$14</v>
      </c>
      <c r="BM2877" s="183" t="str">
        <f t="shared" si="3870"/>
        <v>BM$14</v>
      </c>
      <c r="BN2877" s="183" t="str">
        <f t="shared" si="3870"/>
        <v>BN$14</v>
      </c>
      <c r="BO2877" s="183" t="str">
        <f t="shared" si="3870"/>
        <v>BO$14</v>
      </c>
      <c r="BP2877" s="183" t="str">
        <f t="shared" si="3870"/>
        <v>BP$14</v>
      </c>
      <c r="BQ2877" s="183" t="str">
        <f t="shared" si="3870"/>
        <v>BQ$14</v>
      </c>
      <c r="BR2877" s="183" t="str">
        <f t="shared" si="3870"/>
        <v>BR$14</v>
      </c>
      <c r="BS2877" s="183" t="str">
        <f t="shared" si="3870"/>
        <v>BS$14</v>
      </c>
      <c r="BT2877" s="183" t="str">
        <f t="shared" si="3870"/>
        <v>BT$14</v>
      </c>
      <c r="BU2877" s="183" t="str">
        <f t="shared" si="3870"/>
        <v>BU$14</v>
      </c>
      <c r="BV2877" s="183" t="str">
        <f t="shared" si="3870"/>
        <v>BV$14</v>
      </c>
      <c r="BW2877" s="183" t="str">
        <f t="shared" si="3870"/>
        <v>BW$14</v>
      </c>
      <c r="BX2877" s="183" t="str">
        <f t="shared" si="3870"/>
        <v>BX$14</v>
      </c>
      <c r="BY2877" s="183" t="str">
        <f t="shared" si="3870"/>
        <v>BY$14</v>
      </c>
      <c r="BZ2877" s="183" t="str">
        <f t="shared" si="3870"/>
        <v>BZ$14</v>
      </c>
      <c r="CA2877" s="183" t="str">
        <f t="shared" si="3870"/>
        <v>CA$14</v>
      </c>
      <c r="CB2877" s="183" t="str">
        <f t="shared" si="3870"/>
        <v>CB$14</v>
      </c>
      <c r="CC2877" s="183" t="str">
        <f t="shared" si="3870"/>
        <v>CC$14</v>
      </c>
      <c r="CD2877" s="183" t="str">
        <f t="shared" si="3870"/>
        <v>CD$14</v>
      </c>
      <c r="CE2877" s="183" t="str">
        <f t="shared" ref="CE2877:CL2877" si="3871">CE$18</f>
        <v>CE$14</v>
      </c>
      <c r="CF2877" s="183" t="str">
        <f t="shared" si="3871"/>
        <v>CF$14</v>
      </c>
      <c r="CG2877" s="183" t="str">
        <f t="shared" si="3871"/>
        <v>CG$14</v>
      </c>
      <c r="CH2877" s="183" t="str">
        <f t="shared" si="3871"/>
        <v>CH$14</v>
      </c>
      <c r="CI2877" s="183" t="str">
        <f t="shared" si="3871"/>
        <v>CI$14</v>
      </c>
      <c r="CJ2877" s="183" t="str">
        <f t="shared" si="3871"/>
        <v>CJ$14</v>
      </c>
      <c r="CK2877" s="183" t="str">
        <f t="shared" si="3871"/>
        <v>CK$14</v>
      </c>
      <c r="CL2877" s="183" t="str">
        <f t="shared" si="3871"/>
        <v>CL$14</v>
      </c>
    </row>
    <row r="2878" spans="2:90" x14ac:dyDescent="0.4">
      <c r="B2878" s="168" t="s">
        <v>462</v>
      </c>
      <c r="C2878" s="193"/>
      <c r="D2878" s="193"/>
      <c r="E2878" s="193" t="s">
        <v>906</v>
      </c>
      <c r="F2878" s="193"/>
      <c r="G2878" s="193"/>
      <c r="H2878" s="193"/>
      <c r="I2878" s="194"/>
      <c r="J2878" s="194"/>
      <c r="K2878" s="195"/>
      <c r="L2878" s="195"/>
      <c r="M2878" s="195"/>
      <c r="N2878" s="195"/>
      <c r="O2878" s="195"/>
      <c r="P2878" s="195"/>
      <c r="R2878" s="195"/>
      <c r="S2878" s="183" t="str">
        <f t="shared" ref="S2878:AX2878" si="3872">S$19</f>
        <v>S$15</v>
      </c>
      <c r="T2878" s="183" t="str">
        <f t="shared" si="3872"/>
        <v>T$15</v>
      </c>
      <c r="U2878" s="183" t="str">
        <f t="shared" si="3872"/>
        <v>U$15</v>
      </c>
      <c r="V2878" s="183" t="str">
        <f t="shared" si="3872"/>
        <v>V$15</v>
      </c>
      <c r="W2878" s="183" t="str">
        <f t="shared" si="3872"/>
        <v>W$15</v>
      </c>
      <c r="X2878" s="183" t="str">
        <f t="shared" si="3872"/>
        <v>X$15</v>
      </c>
      <c r="Y2878" s="183" t="str">
        <f t="shared" si="3872"/>
        <v>Y$15</v>
      </c>
      <c r="Z2878" s="183" t="str">
        <f t="shared" si="3872"/>
        <v>Z$15</v>
      </c>
      <c r="AA2878" s="183" t="str">
        <f t="shared" si="3872"/>
        <v>AA$15</v>
      </c>
      <c r="AB2878" s="183" t="str">
        <f t="shared" si="3872"/>
        <v>AB$15</v>
      </c>
      <c r="AC2878" s="183" t="str">
        <f t="shared" si="3872"/>
        <v>AC$15</v>
      </c>
      <c r="AD2878" s="183" t="str">
        <f t="shared" si="3872"/>
        <v>AD$15</v>
      </c>
      <c r="AE2878" s="183" t="str">
        <f t="shared" si="3872"/>
        <v>AE$15</v>
      </c>
      <c r="AF2878" s="183" t="str">
        <f t="shared" si="3872"/>
        <v>AF$15</v>
      </c>
      <c r="AG2878" s="183" t="str">
        <f t="shared" si="3872"/>
        <v>AG$15</v>
      </c>
      <c r="AH2878" s="183" t="str">
        <f t="shared" si="3872"/>
        <v>AH$15</v>
      </c>
      <c r="AI2878" s="183" t="str">
        <f t="shared" si="3872"/>
        <v>AI$15</v>
      </c>
      <c r="AJ2878" s="183" t="str">
        <f t="shared" si="3872"/>
        <v>AJ$15</v>
      </c>
      <c r="AK2878" s="183" t="str">
        <f t="shared" si="3872"/>
        <v>AK$15</v>
      </c>
      <c r="AL2878" s="183" t="str">
        <f t="shared" si="3872"/>
        <v>AL$15</v>
      </c>
      <c r="AM2878" s="183" t="str">
        <f t="shared" si="3872"/>
        <v>AM$15</v>
      </c>
      <c r="AN2878" s="183" t="str">
        <f t="shared" si="3872"/>
        <v>AN$15</v>
      </c>
      <c r="AO2878" s="183" t="str">
        <f t="shared" si="3872"/>
        <v>AO$15</v>
      </c>
      <c r="AP2878" s="183" t="str">
        <f t="shared" si="3872"/>
        <v>AP$15</v>
      </c>
      <c r="AQ2878" s="183" t="str">
        <f t="shared" si="3872"/>
        <v>AQ$15</v>
      </c>
      <c r="AR2878" s="183" t="str">
        <f t="shared" si="3872"/>
        <v>AR$15</v>
      </c>
      <c r="AS2878" s="183" t="str">
        <f t="shared" si="3872"/>
        <v>AS$15</v>
      </c>
      <c r="AT2878" s="183" t="str">
        <f t="shared" si="3872"/>
        <v>AT$15</v>
      </c>
      <c r="AU2878" s="183" t="str">
        <f t="shared" si="3872"/>
        <v>AU$15</v>
      </c>
      <c r="AV2878" s="183" t="str">
        <f t="shared" si="3872"/>
        <v>AV$15</v>
      </c>
      <c r="AW2878" s="183" t="str">
        <f t="shared" si="3872"/>
        <v>AW$15</v>
      </c>
      <c r="AX2878" s="183" t="str">
        <f t="shared" si="3872"/>
        <v>AX$15</v>
      </c>
      <c r="AY2878" s="183" t="str">
        <f t="shared" ref="AY2878:CD2878" si="3873">AY$19</f>
        <v>AY$15</v>
      </c>
      <c r="AZ2878" s="183" t="str">
        <f t="shared" si="3873"/>
        <v>AZ$15</v>
      </c>
      <c r="BA2878" s="183" t="str">
        <f t="shared" si="3873"/>
        <v>BA$15</v>
      </c>
      <c r="BB2878" s="183" t="str">
        <f t="shared" si="3873"/>
        <v>BB$15</v>
      </c>
      <c r="BC2878" s="183" t="str">
        <f t="shared" si="3873"/>
        <v>BC$15</v>
      </c>
      <c r="BD2878" s="183" t="str">
        <f t="shared" si="3873"/>
        <v>BD$15</v>
      </c>
      <c r="BE2878" s="183" t="str">
        <f t="shared" si="3873"/>
        <v>BE$15</v>
      </c>
      <c r="BF2878" s="183" t="str">
        <f t="shared" si="3873"/>
        <v>BF$15</v>
      </c>
      <c r="BG2878" s="183" t="str">
        <f t="shared" si="3873"/>
        <v>BG$15</v>
      </c>
      <c r="BH2878" s="183" t="str">
        <f t="shared" si="3873"/>
        <v>BH$15</v>
      </c>
      <c r="BI2878" s="183" t="str">
        <f t="shared" si="3873"/>
        <v>BI$15</v>
      </c>
      <c r="BJ2878" s="183" t="str">
        <f t="shared" si="3873"/>
        <v>BJ$15</v>
      </c>
      <c r="BK2878" s="183" t="str">
        <f t="shared" si="3873"/>
        <v>BK$15</v>
      </c>
      <c r="BL2878" s="183" t="str">
        <f t="shared" si="3873"/>
        <v>BL$15</v>
      </c>
      <c r="BM2878" s="183" t="str">
        <f t="shared" si="3873"/>
        <v>BM$15</v>
      </c>
      <c r="BN2878" s="183" t="str">
        <f t="shared" si="3873"/>
        <v>BN$15</v>
      </c>
      <c r="BO2878" s="183" t="str">
        <f t="shared" si="3873"/>
        <v>BO$15</v>
      </c>
      <c r="BP2878" s="183" t="str">
        <f t="shared" si="3873"/>
        <v>BP$15</v>
      </c>
      <c r="BQ2878" s="183" t="str">
        <f t="shared" si="3873"/>
        <v>BQ$15</v>
      </c>
      <c r="BR2878" s="183" t="str">
        <f t="shared" si="3873"/>
        <v>BR$15</v>
      </c>
      <c r="BS2878" s="183" t="str">
        <f t="shared" si="3873"/>
        <v>BS$15</v>
      </c>
      <c r="BT2878" s="183" t="str">
        <f t="shared" si="3873"/>
        <v>BT$15</v>
      </c>
      <c r="BU2878" s="183" t="str">
        <f t="shared" si="3873"/>
        <v>BU$15</v>
      </c>
      <c r="BV2878" s="183" t="str">
        <f t="shared" si="3873"/>
        <v>BV$15</v>
      </c>
      <c r="BW2878" s="183" t="str">
        <f t="shared" si="3873"/>
        <v>BW$15</v>
      </c>
      <c r="BX2878" s="183" t="str">
        <f t="shared" si="3873"/>
        <v>BX$15</v>
      </c>
      <c r="BY2878" s="183" t="str">
        <f t="shared" si="3873"/>
        <v>BY$15</v>
      </c>
      <c r="BZ2878" s="183" t="str">
        <f t="shared" si="3873"/>
        <v>BZ$15</v>
      </c>
      <c r="CA2878" s="183" t="str">
        <f t="shared" si="3873"/>
        <v>CA$15</v>
      </c>
      <c r="CB2878" s="183" t="str">
        <f t="shared" si="3873"/>
        <v>CB$15</v>
      </c>
      <c r="CC2878" s="183" t="str">
        <f t="shared" si="3873"/>
        <v>CC$15</v>
      </c>
      <c r="CD2878" s="183" t="str">
        <f t="shared" si="3873"/>
        <v>CD$15</v>
      </c>
      <c r="CE2878" s="183" t="str">
        <f t="shared" ref="CE2878:CL2878" si="3874">CE$19</f>
        <v>CE$15</v>
      </c>
      <c r="CF2878" s="183" t="str">
        <f t="shared" si="3874"/>
        <v>CF$15</v>
      </c>
      <c r="CG2878" s="183" t="str">
        <f t="shared" si="3874"/>
        <v>CG$15</v>
      </c>
      <c r="CH2878" s="183" t="str">
        <f t="shared" si="3874"/>
        <v>CH$15</v>
      </c>
      <c r="CI2878" s="183" t="str">
        <f t="shared" si="3874"/>
        <v>CI$15</v>
      </c>
      <c r="CJ2878" s="183" t="str">
        <f t="shared" si="3874"/>
        <v>CJ$15</v>
      </c>
      <c r="CK2878" s="183" t="str">
        <f t="shared" si="3874"/>
        <v>CK$15</v>
      </c>
      <c r="CL2878" s="183" t="str">
        <f t="shared" si="3874"/>
        <v>CL$15</v>
      </c>
    </row>
    <row r="2879" spans="2:90" x14ac:dyDescent="0.4">
      <c r="B2879" s="70" t="s">
        <v>279</v>
      </c>
      <c r="C2879" s="48"/>
      <c r="D2879" s="48" t="s">
        <v>560</v>
      </c>
      <c r="E2879" s="48" t="s">
        <v>560</v>
      </c>
      <c r="F2879" s="48" t="s">
        <v>566</v>
      </c>
      <c r="G2879" s="48" t="s">
        <v>243</v>
      </c>
      <c r="H2879" s="48"/>
      <c r="I2879" s="277"/>
      <c r="J2879" s="277"/>
      <c r="K2879" s="48"/>
      <c r="L2879" s="48"/>
      <c r="M2879" s="48"/>
      <c r="N2879" s="48"/>
      <c r="O2879" s="48"/>
      <c r="P2879" s="48"/>
      <c r="R2879" s="70"/>
      <c r="S2879" s="278"/>
      <c r="T2879" s="278"/>
      <c r="U2879" s="278"/>
      <c r="V2879" s="278"/>
      <c r="W2879" s="278"/>
      <c r="X2879" s="278"/>
      <c r="Y2879" s="278"/>
      <c r="Z2879" s="278"/>
      <c r="AA2879" s="278"/>
      <c r="AB2879" s="278"/>
      <c r="AC2879" s="278"/>
      <c r="AD2879" s="278"/>
      <c r="AE2879" s="278"/>
      <c r="AF2879" s="278"/>
      <c r="AG2879" s="278"/>
      <c r="AH2879" s="278"/>
      <c r="AI2879" s="278"/>
      <c r="AJ2879" s="278"/>
      <c r="AK2879" s="278"/>
      <c r="AL2879" s="278"/>
      <c r="AM2879" s="278"/>
      <c r="AN2879" s="278"/>
      <c r="AO2879" s="278"/>
      <c r="AP2879" s="278"/>
      <c r="AQ2879" s="278"/>
      <c r="AR2879" s="278"/>
      <c r="AS2879" s="278"/>
      <c r="AT2879" s="278"/>
      <c r="AU2879" s="278"/>
      <c r="AV2879" s="278"/>
      <c r="AW2879" s="278"/>
      <c r="AX2879" s="278"/>
      <c r="AY2879" s="278"/>
      <c r="AZ2879" s="278"/>
      <c r="BA2879" s="278"/>
      <c r="BB2879" s="278"/>
      <c r="BC2879" s="278"/>
      <c r="BD2879" s="278"/>
      <c r="BE2879" s="278"/>
      <c r="BF2879" s="278"/>
      <c r="BG2879" s="278"/>
      <c r="BH2879" s="278"/>
      <c r="BI2879" s="278"/>
      <c r="BJ2879" s="278"/>
      <c r="BK2879" s="278"/>
      <c r="BL2879" s="278"/>
      <c r="BM2879" s="278"/>
      <c r="BN2879" s="278"/>
      <c r="BO2879" s="278"/>
      <c r="BP2879" s="278"/>
      <c r="BQ2879" s="278"/>
      <c r="BR2879" s="278"/>
      <c r="BS2879" s="278"/>
      <c r="BT2879" s="278"/>
      <c r="BU2879" s="278"/>
      <c r="BV2879" s="278"/>
      <c r="BW2879" s="278"/>
      <c r="BX2879" s="278"/>
      <c r="BY2879" s="278"/>
      <c r="BZ2879" s="278"/>
      <c r="CA2879" s="278"/>
      <c r="CB2879" s="278"/>
      <c r="CC2879" s="278"/>
      <c r="CD2879" s="278"/>
      <c r="CE2879" s="278"/>
      <c r="CF2879" s="278"/>
      <c r="CG2879" s="278"/>
      <c r="CH2879" s="278"/>
      <c r="CI2879" s="278"/>
      <c r="CJ2879" s="278"/>
      <c r="CK2879" s="278"/>
      <c r="CL2879" s="278"/>
    </row>
    <row r="2880" spans="2:90" x14ac:dyDescent="0.4">
      <c r="B2880" s="93" t="str">
        <f>"Assumptions - "&amp;B2879</f>
        <v>Assumptions - Fixed secondary PPE:</v>
      </c>
      <c r="D2880" t="s">
        <v>560</v>
      </c>
      <c r="E2880" t="s">
        <v>906</v>
      </c>
      <c r="G2880" t="str">
        <f>E2880</f>
        <v/>
      </c>
      <c r="I2880"/>
      <c r="J2880"/>
      <c r="R2880"/>
      <c r="S2880"/>
      <c r="T2880"/>
      <c r="U2880"/>
      <c r="V2880"/>
      <c r="W2880"/>
      <c r="X2880"/>
      <c r="Y2880"/>
      <c r="Z2880"/>
      <c r="AA2880"/>
      <c r="AB2880"/>
      <c r="AC2880"/>
      <c r="AD2880"/>
      <c r="AE2880"/>
      <c r="AF2880"/>
      <c r="AG2880"/>
      <c r="AH2880"/>
      <c r="AI2880"/>
      <c r="AJ2880"/>
      <c r="AK2880"/>
      <c r="AL2880"/>
      <c r="AM2880"/>
      <c r="AN2880"/>
      <c r="AO2880"/>
      <c r="AP2880"/>
      <c r="AQ2880"/>
      <c r="AR2880"/>
      <c r="AS2880"/>
      <c r="AT2880"/>
      <c r="AU2880"/>
      <c r="AV2880"/>
      <c r="AW2880"/>
      <c r="AX2880"/>
      <c r="AY2880"/>
      <c r="AZ2880"/>
      <c r="BA2880"/>
      <c r="BB2880"/>
      <c r="BC2880"/>
      <c r="BD2880"/>
      <c r="BE2880"/>
      <c r="BF2880"/>
      <c r="BG2880"/>
      <c r="BH2880"/>
      <c r="BI2880"/>
      <c r="BJ2880"/>
      <c r="BK2880"/>
      <c r="BL2880"/>
      <c r="BM2880"/>
      <c r="BN2880"/>
      <c r="BO2880"/>
      <c r="BP2880"/>
      <c r="BQ2880"/>
      <c r="BR2880"/>
      <c r="BS2880"/>
      <c r="BT2880"/>
      <c r="BU2880"/>
      <c r="BV2880"/>
      <c r="BW2880"/>
      <c r="BX2880"/>
      <c r="BY2880"/>
      <c r="BZ2880"/>
      <c r="CA2880"/>
      <c r="CB2880"/>
      <c r="CC2880"/>
      <c r="CD2880"/>
      <c r="CE2880"/>
      <c r="CF2880"/>
      <c r="CG2880"/>
      <c r="CH2880"/>
      <c r="CI2880"/>
      <c r="CJ2880"/>
      <c r="CK2880"/>
      <c r="CL2880"/>
    </row>
    <row r="2881" spans="2:90" x14ac:dyDescent="0.4">
      <c r="B2881" s="139" t="s">
        <v>206</v>
      </c>
      <c r="C2881" s="57"/>
      <c r="D2881" s="57" t="s">
        <v>560</v>
      </c>
      <c r="E2881" s="57" t="s">
        <v>906</v>
      </c>
      <c r="F2881" s="57"/>
      <c r="G2881" s="57" t="str">
        <f>E2881</f>
        <v/>
      </c>
      <c r="H2881" s="57">
        <v>5</v>
      </c>
      <c r="S2881" s="72"/>
      <c r="T2881" s="72"/>
      <c r="U2881" s="72"/>
      <c r="V2881" s="72"/>
      <c r="W2881" s="72"/>
      <c r="X2881" s="72"/>
      <c r="Y2881" s="72"/>
      <c r="Z2881" s="72"/>
      <c r="AA2881" s="72"/>
      <c r="AB2881" s="72"/>
      <c r="AC2881" s="72"/>
      <c r="AD2881" s="72"/>
      <c r="AE2881" s="72"/>
      <c r="AF2881" s="72"/>
      <c r="AG2881" s="72"/>
      <c r="AH2881" s="72"/>
      <c r="AI2881" s="72"/>
      <c r="AJ2881" s="72"/>
      <c r="AK2881" s="72"/>
      <c r="AL2881" s="72"/>
      <c r="AM2881" s="72"/>
      <c r="AN2881" s="72"/>
      <c r="AO2881" s="72"/>
      <c r="AP2881" s="72"/>
      <c r="AQ2881" s="72"/>
      <c r="AR2881" s="72"/>
      <c r="AS2881" s="72"/>
      <c r="AT2881" s="72"/>
      <c r="AU2881" s="72"/>
      <c r="AV2881" s="72"/>
      <c r="AW2881" s="72"/>
      <c r="AX2881" s="72"/>
      <c r="AY2881" s="72"/>
      <c r="AZ2881" s="72"/>
      <c r="BA2881" s="72"/>
      <c r="BB2881" s="72"/>
      <c r="BC2881" s="72"/>
      <c r="BD2881" s="72"/>
      <c r="BE2881" s="72"/>
      <c r="BF2881" s="72"/>
      <c r="BG2881" s="72"/>
      <c r="BH2881" s="72"/>
      <c r="BI2881" s="72"/>
      <c r="BJ2881" s="72"/>
      <c r="BK2881" s="72"/>
      <c r="BL2881" s="72"/>
      <c r="BM2881" s="72"/>
      <c r="BN2881" s="72"/>
      <c r="BO2881" s="72"/>
      <c r="BP2881" s="72"/>
      <c r="BQ2881" s="72"/>
      <c r="BR2881" s="72"/>
      <c r="BS2881" s="72"/>
      <c r="BT2881" s="72"/>
      <c r="BU2881" s="72"/>
      <c r="BV2881" s="72"/>
      <c r="BW2881" s="72"/>
      <c r="BX2881" s="72"/>
      <c r="BY2881" s="72"/>
      <c r="BZ2881" s="72"/>
      <c r="CA2881" s="72"/>
      <c r="CB2881" s="72"/>
      <c r="CC2881" s="72"/>
      <c r="CD2881" s="72"/>
      <c r="CE2881" s="72"/>
      <c r="CF2881" s="72"/>
      <c r="CG2881" s="72"/>
      <c r="CH2881" s="72"/>
      <c r="CI2881" s="72"/>
      <c r="CJ2881" s="72"/>
      <c r="CK2881" s="72"/>
      <c r="CL2881" s="72"/>
    </row>
    <row r="2882" spans="2:90" x14ac:dyDescent="0.4">
      <c r="B2882" s="139" t="s">
        <v>207</v>
      </c>
      <c r="C2882" s="57"/>
      <c r="D2882" s="57" t="s">
        <v>560</v>
      </c>
      <c r="E2882" s="57" t="s">
        <v>906</v>
      </c>
      <c r="F2882" s="57"/>
      <c r="G2882" s="57" t="str">
        <f>E2882</f>
        <v/>
      </c>
      <c r="H2882" s="57">
        <v>3</v>
      </c>
      <c r="S2882" s="72"/>
      <c r="T2882" s="72"/>
      <c r="U2882" s="72"/>
      <c r="V2882" s="72"/>
      <c r="W2882" s="72"/>
      <c r="X2882" s="72"/>
      <c r="Y2882" s="72"/>
      <c r="Z2882" s="72"/>
      <c r="AA2882" s="72"/>
      <c r="AB2882" s="72"/>
      <c r="AC2882" s="72"/>
      <c r="AD2882" s="72"/>
      <c r="AE2882" s="72"/>
      <c r="AF2882" s="72"/>
      <c r="AG2882" s="72"/>
      <c r="AH2882" s="72"/>
      <c r="AI2882" s="72"/>
      <c r="AJ2882" s="72"/>
      <c r="AK2882" s="72"/>
      <c r="AL2882" s="72"/>
      <c r="AM2882" s="72"/>
      <c r="AN2882" s="72"/>
      <c r="AO2882" s="72"/>
      <c r="AP2882" s="72"/>
      <c r="AQ2882" s="72"/>
      <c r="AR2882" s="72"/>
      <c r="AS2882" s="72"/>
      <c r="AT2882" s="72"/>
      <c r="AU2882" s="72"/>
      <c r="AV2882" s="72"/>
      <c r="AW2882" s="72"/>
      <c r="AX2882" s="72"/>
      <c r="AY2882" s="72"/>
      <c r="AZ2882" s="72"/>
      <c r="BA2882" s="72"/>
      <c r="BB2882" s="72"/>
      <c r="BC2882" s="72"/>
      <c r="BD2882" s="72"/>
      <c r="BE2882" s="72"/>
      <c r="BF2882" s="72"/>
      <c r="BG2882" s="72"/>
      <c r="BH2882" s="72"/>
      <c r="BI2882" s="72"/>
      <c r="BJ2882" s="72"/>
      <c r="BK2882" s="72"/>
      <c r="BL2882" s="72"/>
      <c r="BM2882" s="72"/>
      <c r="BN2882" s="72"/>
      <c r="BO2882" s="72"/>
      <c r="BP2882" s="72"/>
      <c r="BQ2882" s="72"/>
      <c r="BR2882" s="72"/>
      <c r="BS2882" s="72"/>
      <c r="BT2882" s="72"/>
      <c r="BU2882" s="72"/>
      <c r="BV2882" s="72"/>
      <c r="BW2882" s="72"/>
      <c r="BX2882" s="72"/>
      <c r="BY2882" s="72"/>
      <c r="BZ2882" s="72"/>
      <c r="CA2882" s="72"/>
      <c r="CB2882" s="72"/>
      <c r="CC2882" s="72"/>
      <c r="CD2882" s="72"/>
      <c r="CE2882" s="72"/>
      <c r="CF2882" s="72"/>
      <c r="CG2882" s="72"/>
      <c r="CH2882" s="72"/>
      <c r="CI2882" s="72"/>
      <c r="CJ2882" s="72"/>
      <c r="CK2882" s="72"/>
      <c r="CL2882" s="72"/>
    </row>
    <row r="2883" spans="2:90" x14ac:dyDescent="0.4">
      <c r="D2883" t="s">
        <v>560</v>
      </c>
      <c r="E2883" t="s">
        <v>906</v>
      </c>
      <c r="S2883" s="72"/>
      <c r="T2883" s="72"/>
      <c r="U2883" s="72"/>
      <c r="V2883" s="72"/>
      <c r="W2883" s="72"/>
      <c r="X2883" s="72"/>
      <c r="Y2883" s="72"/>
      <c r="Z2883" s="72"/>
      <c r="AA2883" s="72"/>
      <c r="AB2883" s="72"/>
      <c r="AC2883" s="72"/>
      <c r="AD2883" s="72"/>
      <c r="AE2883" s="72"/>
      <c r="AF2883" s="72"/>
      <c r="AG2883" s="72"/>
      <c r="AH2883" s="72"/>
      <c r="AI2883" s="72"/>
      <c r="AJ2883" s="72"/>
      <c r="AK2883" s="72"/>
      <c r="AL2883" s="72"/>
      <c r="AM2883" s="72"/>
      <c r="AN2883" s="72"/>
      <c r="AO2883" s="72"/>
      <c r="AP2883" s="72"/>
      <c r="AQ2883" s="72"/>
      <c r="AR2883" s="72"/>
      <c r="AS2883" s="72"/>
      <c r="AT2883" s="72"/>
      <c r="AU2883" s="72"/>
      <c r="AV2883" s="72"/>
      <c r="AW2883" s="72"/>
      <c r="AX2883" s="72"/>
      <c r="AY2883" s="72"/>
      <c r="AZ2883" s="72"/>
      <c r="BA2883" s="72"/>
      <c r="BB2883" s="72"/>
      <c r="BC2883" s="72"/>
      <c r="BD2883" s="72"/>
      <c r="BE2883" s="72"/>
      <c r="BF2883" s="72"/>
      <c r="BG2883" s="72"/>
      <c r="BH2883" s="72"/>
      <c r="BI2883" s="72"/>
      <c r="BJ2883" s="72"/>
      <c r="BK2883" s="72"/>
      <c r="BL2883" s="72"/>
      <c r="BM2883" s="72"/>
      <c r="BN2883" s="72"/>
      <c r="BO2883" s="72"/>
      <c r="BP2883" s="72"/>
      <c r="BQ2883" s="72"/>
      <c r="BR2883" s="72"/>
      <c r="BS2883" s="72"/>
      <c r="BT2883" s="72"/>
      <c r="BU2883" s="72"/>
      <c r="BV2883" s="72"/>
      <c r="BW2883" s="72"/>
      <c r="BX2883" s="72"/>
      <c r="BY2883" s="72"/>
      <c r="BZ2883" s="72"/>
      <c r="CA2883" s="72"/>
      <c r="CB2883" s="72"/>
      <c r="CC2883" s="72"/>
      <c r="CD2883" s="72"/>
      <c r="CE2883" s="72"/>
      <c r="CF2883" s="72"/>
      <c r="CG2883" s="72"/>
      <c r="CH2883" s="72"/>
      <c r="CI2883" s="72"/>
      <c r="CJ2883" s="72"/>
      <c r="CK2883" s="72"/>
      <c r="CL2883" s="72"/>
    </row>
    <row r="2884" spans="2:90" x14ac:dyDescent="0.4">
      <c r="B2884" s="13" t="str">
        <f>"Capital expenditures - "&amp;B2879</f>
        <v>Capital expenditures - Fixed secondary PPE:</v>
      </c>
      <c r="D2884" t="s">
        <v>560</v>
      </c>
      <c r="E2884" t="s">
        <v>906</v>
      </c>
      <c r="S2884" s="72"/>
      <c r="T2884" s="72"/>
      <c r="U2884" s="72"/>
      <c r="V2884" s="72"/>
      <c r="W2884" s="72"/>
      <c r="X2884" s="72"/>
      <c r="Y2884" s="72"/>
      <c r="Z2884" s="72"/>
      <c r="AA2884" s="72"/>
      <c r="AB2884" s="72"/>
      <c r="AC2884" s="72"/>
      <c r="AD2884" s="72"/>
      <c r="AE2884" s="72"/>
      <c r="AF2884" s="72"/>
      <c r="AG2884" s="72"/>
      <c r="AH2884" s="72"/>
      <c r="AI2884" s="72"/>
      <c r="AJ2884" s="72"/>
      <c r="AK2884" s="72"/>
      <c r="AL2884" s="72"/>
      <c r="AM2884" s="72"/>
      <c r="AN2884" s="72"/>
      <c r="AO2884" s="72"/>
      <c r="AP2884" s="72"/>
      <c r="AQ2884" s="72"/>
      <c r="AR2884" s="72"/>
      <c r="AS2884" s="72"/>
      <c r="AT2884" s="72"/>
      <c r="AU2884" s="72"/>
      <c r="AV2884" s="72"/>
      <c r="AW2884" s="72"/>
      <c r="AX2884" s="72"/>
      <c r="AY2884" s="72"/>
      <c r="AZ2884" s="72"/>
      <c r="BA2884" s="72"/>
      <c r="BB2884" s="72"/>
      <c r="BC2884" s="72"/>
      <c r="BD2884" s="72"/>
      <c r="BE2884" s="72"/>
      <c r="BF2884" s="72"/>
      <c r="BG2884" s="72"/>
      <c r="BH2884" s="72"/>
      <c r="BI2884" s="72"/>
      <c r="BJ2884" s="72"/>
      <c r="BK2884" s="72"/>
      <c r="BL2884" s="72"/>
      <c r="BM2884" s="72"/>
      <c r="BN2884" s="72"/>
      <c r="BO2884" s="72"/>
      <c r="BP2884" s="72"/>
      <c r="BQ2884" s="72"/>
      <c r="BR2884" s="72"/>
      <c r="BS2884" s="72"/>
      <c r="BT2884" s="72"/>
      <c r="BU2884" s="72"/>
      <c r="BV2884" s="72"/>
      <c r="BW2884" s="72"/>
      <c r="BX2884" s="72"/>
      <c r="BY2884" s="72"/>
      <c r="BZ2884" s="72"/>
      <c r="CA2884" s="72"/>
      <c r="CB2884" s="72"/>
      <c r="CC2884" s="72"/>
      <c r="CD2884" s="72"/>
      <c r="CE2884" s="72"/>
      <c r="CF2884" s="72"/>
      <c r="CG2884" s="72"/>
      <c r="CH2884" s="72"/>
      <c r="CI2884" s="72"/>
      <c r="CJ2884" s="72"/>
      <c r="CK2884" s="72"/>
      <c r="CL2884" s="72"/>
    </row>
    <row r="2885" spans="2:90" x14ac:dyDescent="0.4">
      <c r="B2885" s="135" t="s">
        <v>318</v>
      </c>
      <c r="D2885" t="s">
        <v>560</v>
      </c>
      <c r="E2885" t="s">
        <v>906</v>
      </c>
      <c r="K2885" s="23">
        <v>-1000</v>
      </c>
      <c r="L2885" s="23">
        <v>-1000</v>
      </c>
      <c r="M2885" s="23">
        <v>-1000</v>
      </c>
      <c r="N2885" s="23">
        <v>-1000</v>
      </c>
      <c r="O2885" s="23">
        <v>-1000</v>
      </c>
      <c r="P2885" s="23">
        <v>-1000</v>
      </c>
      <c r="S2885" s="80" cm="1">
        <f t="array" ref="S2885">INDEX($K:$Q,ROW(),MATCH(S$3,$K$2:$Q$2,0))/12</f>
        <v>-83.333333333333329</v>
      </c>
      <c r="T2885" s="80" cm="1">
        <f t="array" ref="T2885">INDEX($K:$Q,ROW(),MATCH(T$3,$K$2:$Q$2,0))/12</f>
        <v>-83.333333333333329</v>
      </c>
      <c r="U2885" s="80" cm="1">
        <f t="array" ref="U2885">INDEX($K:$Q,ROW(),MATCH(U$3,$K$2:$Q$2,0))/12</f>
        <v>-83.333333333333329</v>
      </c>
      <c r="V2885" s="80" cm="1">
        <f t="array" ref="V2885">INDEX($K:$Q,ROW(),MATCH(V$3,$K$2:$Q$2,0))/12</f>
        <v>-83.333333333333329</v>
      </c>
      <c r="W2885" s="80" cm="1">
        <f t="array" ref="W2885">INDEX($K:$Q,ROW(),MATCH(W$3,$K$2:$Q$2,0))/12</f>
        <v>-83.333333333333329</v>
      </c>
      <c r="X2885" s="80" cm="1">
        <f t="array" ref="X2885">INDEX($K:$Q,ROW(),MATCH(X$3,$K$2:$Q$2,0))/12</f>
        <v>-83.333333333333329</v>
      </c>
      <c r="Y2885" s="80" cm="1">
        <f t="array" ref="Y2885">INDEX($K:$Q,ROW(),MATCH(Y$3,$K$2:$Q$2,0))/12</f>
        <v>-83.333333333333329</v>
      </c>
      <c r="Z2885" s="80" cm="1">
        <f t="array" ref="Z2885">INDEX($K:$Q,ROW(),MATCH(Z$3,$K$2:$Q$2,0))/12</f>
        <v>-83.333333333333329</v>
      </c>
      <c r="AA2885" s="80" cm="1">
        <f t="array" ref="AA2885">INDEX($K:$Q,ROW(),MATCH(AA$3,$K$2:$Q$2,0))/12</f>
        <v>-83.333333333333329</v>
      </c>
      <c r="AB2885" s="80" cm="1">
        <f t="array" ref="AB2885">INDEX($K:$Q,ROW(),MATCH(AB$3,$K$2:$Q$2,0))/12</f>
        <v>-83.333333333333329</v>
      </c>
      <c r="AC2885" s="80" cm="1">
        <f t="array" ref="AC2885">INDEX($K:$Q,ROW(),MATCH(AC$3,$K$2:$Q$2,0))/12</f>
        <v>-83.333333333333329</v>
      </c>
      <c r="AD2885" s="80" cm="1">
        <f t="array" ref="AD2885">INDEX($K:$Q,ROW(),MATCH(AD$3,$K$2:$Q$2,0))/12</f>
        <v>-83.333333333333329</v>
      </c>
      <c r="AE2885" s="80" cm="1">
        <f t="array" ref="AE2885">INDEX($K:$Q,ROW(),MATCH(AE$3,$K$2:$Q$2,0))/12</f>
        <v>-83.333333333333329</v>
      </c>
      <c r="AF2885" s="80" cm="1">
        <f t="array" ref="AF2885">INDEX($K:$Q,ROW(),MATCH(AF$3,$K$2:$Q$2,0))/12</f>
        <v>-83.333333333333329</v>
      </c>
      <c r="AG2885" s="80" cm="1">
        <f t="array" ref="AG2885">INDEX($K:$Q,ROW(),MATCH(AG$3,$K$2:$Q$2,0))/12</f>
        <v>-83.333333333333329</v>
      </c>
      <c r="AH2885" s="80" cm="1">
        <f t="array" ref="AH2885">INDEX($K:$Q,ROW(),MATCH(AH$3,$K$2:$Q$2,0))/12</f>
        <v>-83.333333333333329</v>
      </c>
      <c r="AI2885" s="80" cm="1">
        <f t="array" ref="AI2885">INDEX($K:$Q,ROW(),MATCH(AI$3,$K$2:$Q$2,0))/12</f>
        <v>-83.333333333333329</v>
      </c>
      <c r="AJ2885" s="80" cm="1">
        <f t="array" ref="AJ2885">INDEX($K:$Q,ROW(),MATCH(AJ$3,$K$2:$Q$2,0))/12</f>
        <v>-83.333333333333329</v>
      </c>
      <c r="AK2885" s="80" cm="1">
        <f t="array" ref="AK2885">INDEX($K:$Q,ROW(),MATCH(AK$3,$K$2:$Q$2,0))/12</f>
        <v>-83.333333333333329</v>
      </c>
      <c r="AL2885" s="80" cm="1">
        <f t="array" ref="AL2885">INDEX($K:$Q,ROW(),MATCH(AL$3,$K$2:$Q$2,0))/12</f>
        <v>-83.333333333333329</v>
      </c>
      <c r="AM2885" s="80" cm="1">
        <f t="array" ref="AM2885">INDEX($K:$Q,ROW(),MATCH(AM$3,$K$2:$Q$2,0))/12</f>
        <v>-83.333333333333329</v>
      </c>
      <c r="AN2885" s="80" cm="1">
        <f t="array" ref="AN2885">INDEX($K:$Q,ROW(),MATCH(AN$3,$K$2:$Q$2,0))/12</f>
        <v>-83.333333333333329</v>
      </c>
      <c r="AO2885" s="80" cm="1">
        <f t="array" ref="AO2885">INDEX($K:$Q,ROW(),MATCH(AO$3,$K$2:$Q$2,0))/12</f>
        <v>-83.333333333333329</v>
      </c>
      <c r="AP2885" s="80" cm="1">
        <f t="array" ref="AP2885">INDEX($K:$Q,ROW(),MATCH(AP$3,$K$2:$Q$2,0))/12</f>
        <v>-83.333333333333329</v>
      </c>
      <c r="AQ2885" s="80" cm="1">
        <f t="array" ref="AQ2885">INDEX($K:$Q,ROW(),MATCH(AQ$3,$K$2:$Q$2,0))/12</f>
        <v>-83.333333333333329</v>
      </c>
      <c r="AR2885" s="80" cm="1">
        <f t="array" ref="AR2885">INDEX($K:$Q,ROW(),MATCH(AR$3,$K$2:$Q$2,0))/12</f>
        <v>-83.333333333333329</v>
      </c>
      <c r="AS2885" s="80" cm="1">
        <f t="array" ref="AS2885">INDEX($K:$Q,ROW(),MATCH(AS$3,$K$2:$Q$2,0))/12</f>
        <v>-83.333333333333329</v>
      </c>
      <c r="AT2885" s="80" cm="1">
        <f t="array" ref="AT2885">INDEX($K:$Q,ROW(),MATCH(AT$3,$K$2:$Q$2,0))/12</f>
        <v>-83.333333333333329</v>
      </c>
      <c r="AU2885" s="80" cm="1">
        <f t="array" ref="AU2885">INDEX($K:$Q,ROW(),MATCH(AU$3,$K$2:$Q$2,0))/12</f>
        <v>-83.333333333333329</v>
      </c>
      <c r="AV2885" s="80" cm="1">
        <f t="array" ref="AV2885">INDEX($K:$Q,ROW(),MATCH(AV$3,$K$2:$Q$2,0))/12</f>
        <v>-83.333333333333329</v>
      </c>
      <c r="AW2885" s="80" cm="1">
        <f t="array" ref="AW2885">INDEX($K:$Q,ROW(),MATCH(AW$3,$K$2:$Q$2,0))/12</f>
        <v>-83.333333333333329</v>
      </c>
      <c r="AX2885" s="80" cm="1">
        <f t="array" ref="AX2885">INDEX($K:$Q,ROW(),MATCH(AX$3,$K$2:$Q$2,0))/12</f>
        <v>-83.333333333333329</v>
      </c>
      <c r="AY2885" s="80" cm="1">
        <f t="array" ref="AY2885">INDEX($K:$Q,ROW(),MATCH(AY$3,$K$2:$Q$2,0))/12</f>
        <v>-83.333333333333329</v>
      </c>
      <c r="AZ2885" s="80" cm="1">
        <f t="array" ref="AZ2885">INDEX($K:$Q,ROW(),MATCH(AZ$3,$K$2:$Q$2,0))/12</f>
        <v>-83.333333333333329</v>
      </c>
      <c r="BA2885" s="80" cm="1">
        <f t="array" ref="BA2885">INDEX($K:$Q,ROW(),MATCH(BA$3,$K$2:$Q$2,0))/12</f>
        <v>-83.333333333333329</v>
      </c>
      <c r="BB2885" s="80" cm="1">
        <f t="array" ref="BB2885">INDEX($K:$Q,ROW(),MATCH(BB$3,$K$2:$Q$2,0))/12</f>
        <v>-83.333333333333329</v>
      </c>
      <c r="BC2885" s="80" cm="1">
        <f t="array" ref="BC2885">INDEX($K:$Q,ROW(),MATCH(BC$3,$K$2:$Q$2,0))/12</f>
        <v>-83.333333333333329</v>
      </c>
      <c r="BD2885" s="80" cm="1">
        <f t="array" ref="BD2885">INDEX($K:$Q,ROW(),MATCH(BD$3,$K$2:$Q$2,0))/12</f>
        <v>-83.333333333333329</v>
      </c>
      <c r="BE2885" s="80" cm="1">
        <f t="array" ref="BE2885">INDEX($K:$Q,ROW(),MATCH(BE$3,$K$2:$Q$2,0))/12</f>
        <v>-83.333333333333329</v>
      </c>
      <c r="BF2885" s="80" cm="1">
        <f t="array" ref="BF2885">INDEX($K:$Q,ROW(),MATCH(BF$3,$K$2:$Q$2,0))/12</f>
        <v>-83.333333333333329</v>
      </c>
      <c r="BG2885" s="80" cm="1">
        <f t="array" ref="BG2885">INDEX($K:$Q,ROW(),MATCH(BG$3,$K$2:$Q$2,0))/12</f>
        <v>-83.333333333333329</v>
      </c>
      <c r="BH2885" s="80" cm="1">
        <f t="array" ref="BH2885">INDEX($K:$Q,ROW(),MATCH(BH$3,$K$2:$Q$2,0))/12</f>
        <v>-83.333333333333329</v>
      </c>
      <c r="BI2885" s="80" cm="1">
        <f t="array" ref="BI2885">INDEX($K:$Q,ROW(),MATCH(BI$3,$K$2:$Q$2,0))/12</f>
        <v>-83.333333333333329</v>
      </c>
      <c r="BJ2885" s="80" cm="1">
        <f t="array" ref="BJ2885">INDEX($K:$Q,ROW(),MATCH(BJ$3,$K$2:$Q$2,0))/12</f>
        <v>-83.333333333333329</v>
      </c>
      <c r="BK2885" s="80" cm="1">
        <f t="array" ref="BK2885">INDEX($K:$Q,ROW(),MATCH(BK$3,$K$2:$Q$2,0))/12</f>
        <v>-83.333333333333329</v>
      </c>
      <c r="BL2885" s="80" cm="1">
        <f t="array" ref="BL2885">INDEX($K:$Q,ROW(),MATCH(BL$3,$K$2:$Q$2,0))/12</f>
        <v>-83.333333333333329</v>
      </c>
      <c r="BM2885" s="80" cm="1">
        <f t="array" ref="BM2885">INDEX($K:$Q,ROW(),MATCH(BM$3,$K$2:$Q$2,0))/12</f>
        <v>-83.333333333333329</v>
      </c>
      <c r="BN2885" s="80" cm="1">
        <f t="array" ref="BN2885">INDEX($K:$Q,ROW(),MATCH(BN$3,$K$2:$Q$2,0))/12</f>
        <v>-83.333333333333329</v>
      </c>
      <c r="BO2885" s="80" cm="1">
        <f t="array" ref="BO2885">INDEX($K:$Q,ROW(),MATCH(BO$3,$K$2:$Q$2,0))/12</f>
        <v>-83.333333333333329</v>
      </c>
      <c r="BP2885" s="80" cm="1">
        <f t="array" ref="BP2885">INDEX($K:$Q,ROW(),MATCH(BP$3,$K$2:$Q$2,0))/12</f>
        <v>-83.333333333333329</v>
      </c>
      <c r="BQ2885" s="80" cm="1">
        <f t="array" ref="BQ2885">INDEX($K:$Q,ROW(),MATCH(BQ$3,$K$2:$Q$2,0))/12</f>
        <v>-83.333333333333329</v>
      </c>
      <c r="BR2885" s="80" cm="1">
        <f t="array" ref="BR2885">INDEX($K:$Q,ROW(),MATCH(BR$3,$K$2:$Q$2,0))/12</f>
        <v>-83.333333333333329</v>
      </c>
      <c r="BS2885" s="80" cm="1">
        <f t="array" ref="BS2885">INDEX($K:$Q,ROW(),MATCH(BS$3,$K$2:$Q$2,0))/12</f>
        <v>-83.333333333333329</v>
      </c>
      <c r="BT2885" s="80" cm="1">
        <f t="array" ref="BT2885">INDEX($K:$Q,ROW(),MATCH(BT$3,$K$2:$Q$2,0))/12</f>
        <v>-83.333333333333329</v>
      </c>
      <c r="BU2885" s="80" cm="1">
        <f t="array" ref="BU2885">INDEX($K:$Q,ROW(),MATCH(BU$3,$K$2:$Q$2,0))/12</f>
        <v>-83.333333333333329</v>
      </c>
      <c r="BV2885" s="80" cm="1">
        <f t="array" ref="BV2885">INDEX($K:$Q,ROW(),MATCH(BV$3,$K$2:$Q$2,0))/12</f>
        <v>-83.333333333333329</v>
      </c>
      <c r="BW2885" s="80" cm="1">
        <f t="array" ref="BW2885">INDEX($K:$Q,ROW(),MATCH(BW$3,$K$2:$Q$2,0))/12</f>
        <v>-83.333333333333329</v>
      </c>
      <c r="BX2885" s="80" cm="1">
        <f t="array" ref="BX2885">INDEX($K:$Q,ROW(),MATCH(BX$3,$K$2:$Q$2,0))/12</f>
        <v>-83.333333333333329</v>
      </c>
      <c r="BY2885" s="80" cm="1">
        <f t="array" ref="BY2885">INDEX($K:$Q,ROW(),MATCH(BY$3,$K$2:$Q$2,0))/12</f>
        <v>-83.333333333333329</v>
      </c>
      <c r="BZ2885" s="80" cm="1">
        <f t="array" ref="BZ2885">INDEX($K:$Q,ROW(),MATCH(BZ$3,$K$2:$Q$2,0))/12</f>
        <v>-83.333333333333329</v>
      </c>
      <c r="CA2885" s="80" cm="1">
        <f t="array" ref="CA2885">INDEX($K:$Q,ROW(),MATCH(CA$3,$K$2:$Q$2,0))/12</f>
        <v>-83.333333333333329</v>
      </c>
      <c r="CB2885" s="80" cm="1">
        <f t="array" ref="CB2885">INDEX($K:$Q,ROW(),MATCH(CB$3,$K$2:$Q$2,0))/12</f>
        <v>-83.333333333333329</v>
      </c>
      <c r="CC2885" s="80" cm="1">
        <f t="array" ref="CC2885">INDEX($K:$Q,ROW(),MATCH(CC$3,$K$2:$Q$2,0))/12</f>
        <v>-83.333333333333329</v>
      </c>
      <c r="CD2885" s="80" cm="1">
        <f t="array" ref="CD2885">INDEX($K:$Q,ROW(),MATCH(CD$3,$K$2:$Q$2,0))/12</f>
        <v>-83.333333333333329</v>
      </c>
      <c r="CE2885" s="80" cm="1">
        <f t="array" ref="CE2885">INDEX($K:$Q,ROW(),MATCH(CE$3,$K$2:$Q$2,0))/12</f>
        <v>-83.333333333333329</v>
      </c>
      <c r="CF2885" s="80" cm="1">
        <f t="array" ref="CF2885">INDEX($K:$Q,ROW(),MATCH(CF$3,$K$2:$Q$2,0))/12</f>
        <v>-83.333333333333329</v>
      </c>
      <c r="CG2885" s="80" cm="1">
        <f t="array" ref="CG2885">INDEX($K:$Q,ROW(),MATCH(CG$3,$K$2:$Q$2,0))/12</f>
        <v>-83.333333333333329</v>
      </c>
      <c r="CH2885" s="80" cm="1">
        <f t="array" ref="CH2885">INDEX($K:$Q,ROW(),MATCH(CH$3,$K$2:$Q$2,0))/12</f>
        <v>-83.333333333333329</v>
      </c>
      <c r="CI2885" s="80" cm="1">
        <f t="array" ref="CI2885">INDEX($K:$Q,ROW(),MATCH(CI$3,$K$2:$Q$2,0))/12</f>
        <v>-83.333333333333329</v>
      </c>
      <c r="CJ2885" s="80" cm="1">
        <f t="array" ref="CJ2885">INDEX($K:$Q,ROW(),MATCH(CJ$3,$K$2:$Q$2,0))/12</f>
        <v>-83.333333333333329</v>
      </c>
      <c r="CK2885" s="80" cm="1">
        <f t="array" ref="CK2885">INDEX($K:$Q,ROW(),MATCH(CK$3,$K$2:$Q$2,0))/12</f>
        <v>-83.333333333333329</v>
      </c>
      <c r="CL2885" s="80" cm="1">
        <f t="array" ref="CL2885">INDEX($K:$Q,ROW(),MATCH(CL$3,$K$2:$Q$2,0))/12</f>
        <v>-83.333333333333329</v>
      </c>
    </row>
    <row r="2886" spans="2:90" x14ac:dyDescent="0.4">
      <c r="B2886" s="135" t="s">
        <v>319</v>
      </c>
      <c r="D2886" t="s">
        <v>560</v>
      </c>
      <c r="E2886" t="s">
        <v>906</v>
      </c>
      <c r="K2886" s="23">
        <v>-2000</v>
      </c>
      <c r="L2886" s="23">
        <v>-2000</v>
      </c>
      <c r="M2886" s="23">
        <v>-2000</v>
      </c>
      <c r="N2886" s="23">
        <v>-2000</v>
      </c>
      <c r="O2886" s="23">
        <v>-2000</v>
      </c>
      <c r="P2886" s="23">
        <v>-2000</v>
      </c>
      <c r="S2886" s="80" cm="1">
        <f t="array" ref="S2886">INDEX($K:$Q,ROW(),MATCH(S$3,$K$2:$Q$2,0))/12</f>
        <v>-166.66666666666666</v>
      </c>
      <c r="T2886" s="80" cm="1">
        <f t="array" ref="T2886">INDEX($K:$Q,ROW(),MATCH(T$3,$K$2:$Q$2,0))/12</f>
        <v>-166.66666666666666</v>
      </c>
      <c r="U2886" s="80" cm="1">
        <f t="array" ref="U2886">INDEX($K:$Q,ROW(),MATCH(U$3,$K$2:$Q$2,0))/12</f>
        <v>-166.66666666666666</v>
      </c>
      <c r="V2886" s="80" cm="1">
        <f t="array" ref="V2886">INDEX($K:$Q,ROW(),MATCH(V$3,$K$2:$Q$2,0))/12</f>
        <v>-166.66666666666666</v>
      </c>
      <c r="W2886" s="80" cm="1">
        <f t="array" ref="W2886">INDEX($K:$Q,ROW(),MATCH(W$3,$K$2:$Q$2,0))/12</f>
        <v>-166.66666666666666</v>
      </c>
      <c r="X2886" s="80" cm="1">
        <f t="array" ref="X2886">INDEX($K:$Q,ROW(),MATCH(X$3,$K$2:$Q$2,0))/12</f>
        <v>-166.66666666666666</v>
      </c>
      <c r="Y2886" s="80" cm="1">
        <f t="array" ref="Y2886">INDEX($K:$Q,ROW(),MATCH(Y$3,$K$2:$Q$2,0))/12</f>
        <v>-166.66666666666666</v>
      </c>
      <c r="Z2886" s="80" cm="1">
        <f t="array" ref="Z2886">INDEX($K:$Q,ROW(),MATCH(Z$3,$K$2:$Q$2,0))/12</f>
        <v>-166.66666666666666</v>
      </c>
      <c r="AA2886" s="80" cm="1">
        <f t="array" ref="AA2886">INDEX($K:$Q,ROW(),MATCH(AA$3,$K$2:$Q$2,0))/12</f>
        <v>-166.66666666666666</v>
      </c>
      <c r="AB2886" s="80" cm="1">
        <f t="array" ref="AB2886">INDEX($K:$Q,ROW(),MATCH(AB$3,$K$2:$Q$2,0))/12</f>
        <v>-166.66666666666666</v>
      </c>
      <c r="AC2886" s="80" cm="1">
        <f t="array" ref="AC2886">INDEX($K:$Q,ROW(),MATCH(AC$3,$K$2:$Q$2,0))/12</f>
        <v>-166.66666666666666</v>
      </c>
      <c r="AD2886" s="80" cm="1">
        <f t="array" ref="AD2886">INDEX($K:$Q,ROW(),MATCH(AD$3,$K$2:$Q$2,0))/12</f>
        <v>-166.66666666666666</v>
      </c>
      <c r="AE2886" s="80" cm="1">
        <f t="array" ref="AE2886">INDEX($K:$Q,ROW(),MATCH(AE$3,$K$2:$Q$2,0))/12</f>
        <v>-166.66666666666666</v>
      </c>
      <c r="AF2886" s="80" cm="1">
        <f t="array" ref="AF2886">INDEX($K:$Q,ROW(),MATCH(AF$3,$K$2:$Q$2,0))/12</f>
        <v>-166.66666666666666</v>
      </c>
      <c r="AG2886" s="80" cm="1">
        <f t="array" ref="AG2886">INDEX($K:$Q,ROW(),MATCH(AG$3,$K$2:$Q$2,0))/12</f>
        <v>-166.66666666666666</v>
      </c>
      <c r="AH2886" s="80" cm="1">
        <f t="array" ref="AH2886">INDEX($K:$Q,ROW(),MATCH(AH$3,$K$2:$Q$2,0))/12</f>
        <v>-166.66666666666666</v>
      </c>
      <c r="AI2886" s="80" cm="1">
        <f t="array" ref="AI2886">INDEX($K:$Q,ROW(),MATCH(AI$3,$K$2:$Q$2,0))/12</f>
        <v>-166.66666666666666</v>
      </c>
      <c r="AJ2886" s="80" cm="1">
        <f t="array" ref="AJ2886">INDEX($K:$Q,ROW(),MATCH(AJ$3,$K$2:$Q$2,0))/12</f>
        <v>-166.66666666666666</v>
      </c>
      <c r="AK2886" s="80" cm="1">
        <f t="array" ref="AK2886">INDEX($K:$Q,ROW(),MATCH(AK$3,$K$2:$Q$2,0))/12</f>
        <v>-166.66666666666666</v>
      </c>
      <c r="AL2886" s="80" cm="1">
        <f t="array" ref="AL2886">INDEX($K:$Q,ROW(),MATCH(AL$3,$K$2:$Q$2,0))/12</f>
        <v>-166.66666666666666</v>
      </c>
      <c r="AM2886" s="80" cm="1">
        <f t="array" ref="AM2886">INDEX($K:$Q,ROW(),MATCH(AM$3,$K$2:$Q$2,0))/12</f>
        <v>-166.66666666666666</v>
      </c>
      <c r="AN2886" s="80" cm="1">
        <f t="array" ref="AN2886">INDEX($K:$Q,ROW(),MATCH(AN$3,$K$2:$Q$2,0))/12</f>
        <v>-166.66666666666666</v>
      </c>
      <c r="AO2886" s="80" cm="1">
        <f t="array" ref="AO2886">INDEX($K:$Q,ROW(),MATCH(AO$3,$K$2:$Q$2,0))/12</f>
        <v>-166.66666666666666</v>
      </c>
      <c r="AP2886" s="80" cm="1">
        <f t="array" ref="AP2886">INDEX($K:$Q,ROW(),MATCH(AP$3,$K$2:$Q$2,0))/12</f>
        <v>-166.66666666666666</v>
      </c>
      <c r="AQ2886" s="80" cm="1">
        <f t="array" ref="AQ2886">INDEX($K:$Q,ROW(),MATCH(AQ$3,$K$2:$Q$2,0))/12</f>
        <v>-166.66666666666666</v>
      </c>
      <c r="AR2886" s="80" cm="1">
        <f t="array" ref="AR2886">INDEX($K:$Q,ROW(),MATCH(AR$3,$K$2:$Q$2,0))/12</f>
        <v>-166.66666666666666</v>
      </c>
      <c r="AS2886" s="80" cm="1">
        <f t="array" ref="AS2886">INDEX($K:$Q,ROW(),MATCH(AS$3,$K$2:$Q$2,0))/12</f>
        <v>-166.66666666666666</v>
      </c>
      <c r="AT2886" s="80" cm="1">
        <f t="array" ref="AT2886">INDEX($K:$Q,ROW(),MATCH(AT$3,$K$2:$Q$2,0))/12</f>
        <v>-166.66666666666666</v>
      </c>
      <c r="AU2886" s="80" cm="1">
        <f t="array" ref="AU2886">INDEX($K:$Q,ROW(),MATCH(AU$3,$K$2:$Q$2,0))/12</f>
        <v>-166.66666666666666</v>
      </c>
      <c r="AV2886" s="80" cm="1">
        <f t="array" ref="AV2886">INDEX($K:$Q,ROW(),MATCH(AV$3,$K$2:$Q$2,0))/12</f>
        <v>-166.66666666666666</v>
      </c>
      <c r="AW2886" s="80" cm="1">
        <f t="array" ref="AW2886">INDEX($K:$Q,ROW(),MATCH(AW$3,$K$2:$Q$2,0))/12</f>
        <v>-166.66666666666666</v>
      </c>
      <c r="AX2886" s="80" cm="1">
        <f t="array" ref="AX2886">INDEX($K:$Q,ROW(),MATCH(AX$3,$K$2:$Q$2,0))/12</f>
        <v>-166.66666666666666</v>
      </c>
      <c r="AY2886" s="80" cm="1">
        <f t="array" ref="AY2886">INDEX($K:$Q,ROW(),MATCH(AY$3,$K$2:$Q$2,0))/12</f>
        <v>-166.66666666666666</v>
      </c>
      <c r="AZ2886" s="80" cm="1">
        <f t="array" ref="AZ2886">INDEX($K:$Q,ROW(),MATCH(AZ$3,$K$2:$Q$2,0))/12</f>
        <v>-166.66666666666666</v>
      </c>
      <c r="BA2886" s="80" cm="1">
        <f t="array" ref="BA2886">INDEX($K:$Q,ROW(),MATCH(BA$3,$K$2:$Q$2,0))/12</f>
        <v>-166.66666666666666</v>
      </c>
      <c r="BB2886" s="80" cm="1">
        <f t="array" ref="BB2886">INDEX($K:$Q,ROW(),MATCH(BB$3,$K$2:$Q$2,0))/12</f>
        <v>-166.66666666666666</v>
      </c>
      <c r="BC2886" s="80" cm="1">
        <f t="array" ref="BC2886">INDEX($K:$Q,ROW(),MATCH(BC$3,$K$2:$Q$2,0))/12</f>
        <v>-166.66666666666666</v>
      </c>
      <c r="BD2886" s="80" cm="1">
        <f t="array" ref="BD2886">INDEX($K:$Q,ROW(),MATCH(BD$3,$K$2:$Q$2,0))/12</f>
        <v>-166.66666666666666</v>
      </c>
      <c r="BE2886" s="80" cm="1">
        <f t="array" ref="BE2886">INDEX($K:$Q,ROW(),MATCH(BE$3,$K$2:$Q$2,0))/12</f>
        <v>-166.66666666666666</v>
      </c>
      <c r="BF2886" s="80" cm="1">
        <f t="array" ref="BF2886">INDEX($K:$Q,ROW(),MATCH(BF$3,$K$2:$Q$2,0))/12</f>
        <v>-166.66666666666666</v>
      </c>
      <c r="BG2886" s="80" cm="1">
        <f t="array" ref="BG2886">INDEX($K:$Q,ROW(),MATCH(BG$3,$K$2:$Q$2,0))/12</f>
        <v>-166.66666666666666</v>
      </c>
      <c r="BH2886" s="80" cm="1">
        <f t="array" ref="BH2886">INDEX($K:$Q,ROW(),MATCH(BH$3,$K$2:$Q$2,0))/12</f>
        <v>-166.66666666666666</v>
      </c>
      <c r="BI2886" s="80" cm="1">
        <f t="array" ref="BI2886">INDEX($K:$Q,ROW(),MATCH(BI$3,$K$2:$Q$2,0))/12</f>
        <v>-166.66666666666666</v>
      </c>
      <c r="BJ2886" s="80" cm="1">
        <f t="array" ref="BJ2886">INDEX($K:$Q,ROW(),MATCH(BJ$3,$K$2:$Q$2,0))/12</f>
        <v>-166.66666666666666</v>
      </c>
      <c r="BK2886" s="80" cm="1">
        <f t="array" ref="BK2886">INDEX($K:$Q,ROW(),MATCH(BK$3,$K$2:$Q$2,0))/12</f>
        <v>-166.66666666666666</v>
      </c>
      <c r="BL2886" s="80" cm="1">
        <f t="array" ref="BL2886">INDEX($K:$Q,ROW(),MATCH(BL$3,$K$2:$Q$2,0))/12</f>
        <v>-166.66666666666666</v>
      </c>
      <c r="BM2886" s="80" cm="1">
        <f t="array" ref="BM2886">INDEX($K:$Q,ROW(),MATCH(BM$3,$K$2:$Q$2,0))/12</f>
        <v>-166.66666666666666</v>
      </c>
      <c r="BN2886" s="80" cm="1">
        <f t="array" ref="BN2886">INDEX($K:$Q,ROW(),MATCH(BN$3,$K$2:$Q$2,0))/12</f>
        <v>-166.66666666666666</v>
      </c>
      <c r="BO2886" s="80" cm="1">
        <f t="array" ref="BO2886">INDEX($K:$Q,ROW(),MATCH(BO$3,$K$2:$Q$2,0))/12</f>
        <v>-166.66666666666666</v>
      </c>
      <c r="BP2886" s="80" cm="1">
        <f t="array" ref="BP2886">INDEX($K:$Q,ROW(),MATCH(BP$3,$K$2:$Q$2,0))/12</f>
        <v>-166.66666666666666</v>
      </c>
      <c r="BQ2886" s="80" cm="1">
        <f t="array" ref="BQ2886">INDEX($K:$Q,ROW(),MATCH(BQ$3,$K$2:$Q$2,0))/12</f>
        <v>-166.66666666666666</v>
      </c>
      <c r="BR2886" s="80" cm="1">
        <f t="array" ref="BR2886">INDEX($K:$Q,ROW(),MATCH(BR$3,$K$2:$Q$2,0))/12</f>
        <v>-166.66666666666666</v>
      </c>
      <c r="BS2886" s="80" cm="1">
        <f t="array" ref="BS2886">INDEX($K:$Q,ROW(),MATCH(BS$3,$K$2:$Q$2,0))/12</f>
        <v>-166.66666666666666</v>
      </c>
      <c r="BT2886" s="80" cm="1">
        <f t="array" ref="BT2886">INDEX($K:$Q,ROW(),MATCH(BT$3,$K$2:$Q$2,0))/12</f>
        <v>-166.66666666666666</v>
      </c>
      <c r="BU2886" s="80" cm="1">
        <f t="array" ref="BU2886">INDEX($K:$Q,ROW(),MATCH(BU$3,$K$2:$Q$2,0))/12</f>
        <v>-166.66666666666666</v>
      </c>
      <c r="BV2886" s="80" cm="1">
        <f t="array" ref="BV2886">INDEX($K:$Q,ROW(),MATCH(BV$3,$K$2:$Q$2,0))/12</f>
        <v>-166.66666666666666</v>
      </c>
      <c r="BW2886" s="80" cm="1">
        <f t="array" ref="BW2886">INDEX($K:$Q,ROW(),MATCH(BW$3,$K$2:$Q$2,0))/12</f>
        <v>-166.66666666666666</v>
      </c>
      <c r="BX2886" s="80" cm="1">
        <f t="array" ref="BX2886">INDEX($K:$Q,ROW(),MATCH(BX$3,$K$2:$Q$2,0))/12</f>
        <v>-166.66666666666666</v>
      </c>
      <c r="BY2886" s="80" cm="1">
        <f t="array" ref="BY2886">INDEX($K:$Q,ROW(),MATCH(BY$3,$K$2:$Q$2,0))/12</f>
        <v>-166.66666666666666</v>
      </c>
      <c r="BZ2886" s="80" cm="1">
        <f t="array" ref="BZ2886">INDEX($K:$Q,ROW(),MATCH(BZ$3,$K$2:$Q$2,0))/12</f>
        <v>-166.66666666666666</v>
      </c>
      <c r="CA2886" s="80" cm="1">
        <f t="array" ref="CA2886">INDEX($K:$Q,ROW(),MATCH(CA$3,$K$2:$Q$2,0))/12</f>
        <v>-166.66666666666666</v>
      </c>
      <c r="CB2886" s="80" cm="1">
        <f t="array" ref="CB2886">INDEX($K:$Q,ROW(),MATCH(CB$3,$K$2:$Q$2,0))/12</f>
        <v>-166.66666666666666</v>
      </c>
      <c r="CC2886" s="80" cm="1">
        <f t="array" ref="CC2886">INDEX($K:$Q,ROW(),MATCH(CC$3,$K$2:$Q$2,0))/12</f>
        <v>-166.66666666666666</v>
      </c>
      <c r="CD2886" s="80" cm="1">
        <f t="array" ref="CD2886">INDEX($K:$Q,ROW(),MATCH(CD$3,$K$2:$Q$2,0))/12</f>
        <v>-166.66666666666666</v>
      </c>
      <c r="CE2886" s="80" cm="1">
        <f t="array" ref="CE2886">INDEX($K:$Q,ROW(),MATCH(CE$3,$K$2:$Q$2,0))/12</f>
        <v>-166.66666666666666</v>
      </c>
      <c r="CF2886" s="80" cm="1">
        <f t="array" ref="CF2886">INDEX($K:$Q,ROW(),MATCH(CF$3,$K$2:$Q$2,0))/12</f>
        <v>-166.66666666666666</v>
      </c>
      <c r="CG2886" s="80" cm="1">
        <f t="array" ref="CG2886">INDEX($K:$Q,ROW(),MATCH(CG$3,$K$2:$Q$2,0))/12</f>
        <v>-166.66666666666666</v>
      </c>
      <c r="CH2886" s="80" cm="1">
        <f t="array" ref="CH2886">INDEX($K:$Q,ROW(),MATCH(CH$3,$K$2:$Q$2,0))/12</f>
        <v>-166.66666666666666</v>
      </c>
      <c r="CI2886" s="80" cm="1">
        <f t="array" ref="CI2886">INDEX($K:$Q,ROW(),MATCH(CI$3,$K$2:$Q$2,0))/12</f>
        <v>-166.66666666666666</v>
      </c>
      <c r="CJ2886" s="80" cm="1">
        <f t="array" ref="CJ2886">INDEX($K:$Q,ROW(),MATCH(CJ$3,$K$2:$Q$2,0))/12</f>
        <v>-166.66666666666666</v>
      </c>
      <c r="CK2886" s="80" cm="1">
        <f t="array" ref="CK2886">INDEX($K:$Q,ROW(),MATCH(CK$3,$K$2:$Q$2,0))/12</f>
        <v>-166.66666666666666</v>
      </c>
      <c r="CL2886" s="80" cm="1">
        <f t="array" ref="CL2886">INDEX($K:$Q,ROW(),MATCH(CL$3,$K$2:$Q$2,0))/12</f>
        <v>-166.66666666666666</v>
      </c>
    </row>
    <row r="2887" spans="2:90" x14ac:dyDescent="0.4">
      <c r="B2887" s="135" t="s">
        <v>320</v>
      </c>
      <c r="D2887" t="s">
        <v>560</v>
      </c>
      <c r="E2887" t="s">
        <v>906</v>
      </c>
      <c r="K2887" s="23">
        <v>-4000</v>
      </c>
      <c r="L2887" s="23">
        <v>-4000</v>
      </c>
      <c r="M2887" s="23">
        <v>-4000</v>
      </c>
      <c r="N2887" s="23">
        <v>-4000</v>
      </c>
      <c r="O2887" s="23">
        <v>-4000</v>
      </c>
      <c r="P2887" s="23">
        <v>-4000</v>
      </c>
      <c r="S2887" s="80" cm="1">
        <f t="array" ref="S2887">INDEX($K:$Q,ROW(),MATCH(S$3,$K$2:$Q$2,0))/12</f>
        <v>-333.33333333333331</v>
      </c>
      <c r="T2887" s="80" cm="1">
        <f t="array" ref="T2887">INDEX($K:$Q,ROW(),MATCH(T$3,$K$2:$Q$2,0))/12</f>
        <v>-333.33333333333331</v>
      </c>
      <c r="U2887" s="80" cm="1">
        <f t="array" ref="U2887">INDEX($K:$Q,ROW(),MATCH(U$3,$K$2:$Q$2,0))/12</f>
        <v>-333.33333333333331</v>
      </c>
      <c r="V2887" s="80" cm="1">
        <f t="array" ref="V2887">INDEX($K:$Q,ROW(),MATCH(V$3,$K$2:$Q$2,0))/12</f>
        <v>-333.33333333333331</v>
      </c>
      <c r="W2887" s="80" cm="1">
        <f t="array" ref="W2887">INDEX($K:$Q,ROW(),MATCH(W$3,$K$2:$Q$2,0))/12</f>
        <v>-333.33333333333331</v>
      </c>
      <c r="X2887" s="80" cm="1">
        <f t="array" ref="X2887">INDEX($K:$Q,ROW(),MATCH(X$3,$K$2:$Q$2,0))/12</f>
        <v>-333.33333333333331</v>
      </c>
      <c r="Y2887" s="80" cm="1">
        <f t="array" ref="Y2887">INDEX($K:$Q,ROW(),MATCH(Y$3,$K$2:$Q$2,0))/12</f>
        <v>-333.33333333333331</v>
      </c>
      <c r="Z2887" s="80" cm="1">
        <f t="array" ref="Z2887">INDEX($K:$Q,ROW(),MATCH(Z$3,$K$2:$Q$2,0))/12</f>
        <v>-333.33333333333331</v>
      </c>
      <c r="AA2887" s="80" cm="1">
        <f t="array" ref="AA2887">INDEX($K:$Q,ROW(),MATCH(AA$3,$K$2:$Q$2,0))/12</f>
        <v>-333.33333333333331</v>
      </c>
      <c r="AB2887" s="80" cm="1">
        <f t="array" ref="AB2887">INDEX($K:$Q,ROW(),MATCH(AB$3,$K$2:$Q$2,0))/12</f>
        <v>-333.33333333333331</v>
      </c>
      <c r="AC2887" s="80" cm="1">
        <f t="array" ref="AC2887">INDEX($K:$Q,ROW(),MATCH(AC$3,$K$2:$Q$2,0))/12</f>
        <v>-333.33333333333331</v>
      </c>
      <c r="AD2887" s="80" cm="1">
        <f t="array" ref="AD2887">INDEX($K:$Q,ROW(),MATCH(AD$3,$K$2:$Q$2,0))/12</f>
        <v>-333.33333333333331</v>
      </c>
      <c r="AE2887" s="80" cm="1">
        <f t="array" ref="AE2887">INDEX($K:$Q,ROW(),MATCH(AE$3,$K$2:$Q$2,0))/12</f>
        <v>-333.33333333333331</v>
      </c>
      <c r="AF2887" s="80" cm="1">
        <f t="array" ref="AF2887">INDEX($K:$Q,ROW(),MATCH(AF$3,$K$2:$Q$2,0))/12</f>
        <v>-333.33333333333331</v>
      </c>
      <c r="AG2887" s="80" cm="1">
        <f t="array" ref="AG2887">INDEX($K:$Q,ROW(),MATCH(AG$3,$K$2:$Q$2,0))/12</f>
        <v>-333.33333333333331</v>
      </c>
      <c r="AH2887" s="80" cm="1">
        <f t="array" ref="AH2887">INDEX($K:$Q,ROW(),MATCH(AH$3,$K$2:$Q$2,0))/12</f>
        <v>-333.33333333333331</v>
      </c>
      <c r="AI2887" s="80" cm="1">
        <f t="array" ref="AI2887">INDEX($K:$Q,ROW(),MATCH(AI$3,$K$2:$Q$2,0))/12</f>
        <v>-333.33333333333331</v>
      </c>
      <c r="AJ2887" s="80" cm="1">
        <f t="array" ref="AJ2887">INDEX($K:$Q,ROW(),MATCH(AJ$3,$K$2:$Q$2,0))/12</f>
        <v>-333.33333333333331</v>
      </c>
      <c r="AK2887" s="80" cm="1">
        <f t="array" ref="AK2887">INDEX($K:$Q,ROW(),MATCH(AK$3,$K$2:$Q$2,0))/12</f>
        <v>-333.33333333333331</v>
      </c>
      <c r="AL2887" s="80" cm="1">
        <f t="array" ref="AL2887">INDEX($K:$Q,ROW(),MATCH(AL$3,$K$2:$Q$2,0))/12</f>
        <v>-333.33333333333331</v>
      </c>
      <c r="AM2887" s="80" cm="1">
        <f t="array" ref="AM2887">INDEX($K:$Q,ROW(),MATCH(AM$3,$K$2:$Q$2,0))/12</f>
        <v>-333.33333333333331</v>
      </c>
      <c r="AN2887" s="80" cm="1">
        <f t="array" ref="AN2887">INDEX($K:$Q,ROW(),MATCH(AN$3,$K$2:$Q$2,0))/12</f>
        <v>-333.33333333333331</v>
      </c>
      <c r="AO2887" s="80" cm="1">
        <f t="array" ref="AO2887">INDEX($K:$Q,ROW(),MATCH(AO$3,$K$2:$Q$2,0))/12</f>
        <v>-333.33333333333331</v>
      </c>
      <c r="AP2887" s="80" cm="1">
        <f t="array" ref="AP2887">INDEX($K:$Q,ROW(),MATCH(AP$3,$K$2:$Q$2,0))/12</f>
        <v>-333.33333333333331</v>
      </c>
      <c r="AQ2887" s="80" cm="1">
        <f t="array" ref="AQ2887">INDEX($K:$Q,ROW(),MATCH(AQ$3,$K$2:$Q$2,0))/12</f>
        <v>-333.33333333333331</v>
      </c>
      <c r="AR2887" s="80" cm="1">
        <f t="array" ref="AR2887">INDEX($K:$Q,ROW(),MATCH(AR$3,$K$2:$Q$2,0))/12</f>
        <v>-333.33333333333331</v>
      </c>
      <c r="AS2887" s="80" cm="1">
        <f t="array" ref="AS2887">INDEX($K:$Q,ROW(),MATCH(AS$3,$K$2:$Q$2,0))/12</f>
        <v>-333.33333333333331</v>
      </c>
      <c r="AT2887" s="80" cm="1">
        <f t="array" ref="AT2887">INDEX($K:$Q,ROW(),MATCH(AT$3,$K$2:$Q$2,0))/12</f>
        <v>-333.33333333333331</v>
      </c>
      <c r="AU2887" s="80" cm="1">
        <f t="array" ref="AU2887">INDEX($K:$Q,ROW(),MATCH(AU$3,$K$2:$Q$2,0))/12</f>
        <v>-333.33333333333331</v>
      </c>
      <c r="AV2887" s="80" cm="1">
        <f t="array" ref="AV2887">INDEX($K:$Q,ROW(),MATCH(AV$3,$K$2:$Q$2,0))/12</f>
        <v>-333.33333333333331</v>
      </c>
      <c r="AW2887" s="80" cm="1">
        <f t="array" ref="AW2887">INDEX($K:$Q,ROW(),MATCH(AW$3,$K$2:$Q$2,0))/12</f>
        <v>-333.33333333333331</v>
      </c>
      <c r="AX2887" s="80" cm="1">
        <f t="array" ref="AX2887">INDEX($K:$Q,ROW(),MATCH(AX$3,$K$2:$Q$2,0))/12</f>
        <v>-333.33333333333331</v>
      </c>
      <c r="AY2887" s="80" cm="1">
        <f t="array" ref="AY2887">INDEX($K:$Q,ROW(),MATCH(AY$3,$K$2:$Q$2,0))/12</f>
        <v>-333.33333333333331</v>
      </c>
      <c r="AZ2887" s="80" cm="1">
        <f t="array" ref="AZ2887">INDEX($K:$Q,ROW(),MATCH(AZ$3,$K$2:$Q$2,0))/12</f>
        <v>-333.33333333333331</v>
      </c>
      <c r="BA2887" s="80" cm="1">
        <f t="array" ref="BA2887">INDEX($K:$Q,ROW(),MATCH(BA$3,$K$2:$Q$2,0))/12</f>
        <v>-333.33333333333331</v>
      </c>
      <c r="BB2887" s="80" cm="1">
        <f t="array" ref="BB2887">INDEX($K:$Q,ROW(),MATCH(BB$3,$K$2:$Q$2,0))/12</f>
        <v>-333.33333333333331</v>
      </c>
      <c r="BC2887" s="80" cm="1">
        <f t="array" ref="BC2887">INDEX($K:$Q,ROW(),MATCH(BC$3,$K$2:$Q$2,0))/12</f>
        <v>-333.33333333333331</v>
      </c>
      <c r="BD2887" s="80" cm="1">
        <f t="array" ref="BD2887">INDEX($K:$Q,ROW(),MATCH(BD$3,$K$2:$Q$2,0))/12</f>
        <v>-333.33333333333331</v>
      </c>
      <c r="BE2887" s="80" cm="1">
        <f t="array" ref="BE2887">INDEX($K:$Q,ROW(),MATCH(BE$3,$K$2:$Q$2,0))/12</f>
        <v>-333.33333333333331</v>
      </c>
      <c r="BF2887" s="80" cm="1">
        <f t="array" ref="BF2887">INDEX($K:$Q,ROW(),MATCH(BF$3,$K$2:$Q$2,0))/12</f>
        <v>-333.33333333333331</v>
      </c>
      <c r="BG2887" s="80" cm="1">
        <f t="array" ref="BG2887">INDEX($K:$Q,ROW(),MATCH(BG$3,$K$2:$Q$2,0))/12</f>
        <v>-333.33333333333331</v>
      </c>
      <c r="BH2887" s="80" cm="1">
        <f t="array" ref="BH2887">INDEX($K:$Q,ROW(),MATCH(BH$3,$K$2:$Q$2,0))/12</f>
        <v>-333.33333333333331</v>
      </c>
      <c r="BI2887" s="80" cm="1">
        <f t="array" ref="BI2887">INDEX($K:$Q,ROW(),MATCH(BI$3,$K$2:$Q$2,0))/12</f>
        <v>-333.33333333333331</v>
      </c>
      <c r="BJ2887" s="80" cm="1">
        <f t="array" ref="BJ2887">INDEX($K:$Q,ROW(),MATCH(BJ$3,$K$2:$Q$2,0))/12</f>
        <v>-333.33333333333331</v>
      </c>
      <c r="BK2887" s="80" cm="1">
        <f t="array" ref="BK2887">INDEX($K:$Q,ROW(),MATCH(BK$3,$K$2:$Q$2,0))/12</f>
        <v>-333.33333333333331</v>
      </c>
      <c r="BL2887" s="80" cm="1">
        <f t="array" ref="BL2887">INDEX($K:$Q,ROW(),MATCH(BL$3,$K$2:$Q$2,0))/12</f>
        <v>-333.33333333333331</v>
      </c>
      <c r="BM2887" s="80" cm="1">
        <f t="array" ref="BM2887">INDEX($K:$Q,ROW(),MATCH(BM$3,$K$2:$Q$2,0))/12</f>
        <v>-333.33333333333331</v>
      </c>
      <c r="BN2887" s="80" cm="1">
        <f t="array" ref="BN2887">INDEX($K:$Q,ROW(),MATCH(BN$3,$K$2:$Q$2,0))/12</f>
        <v>-333.33333333333331</v>
      </c>
      <c r="BO2887" s="80" cm="1">
        <f t="array" ref="BO2887">INDEX($K:$Q,ROW(),MATCH(BO$3,$K$2:$Q$2,0))/12</f>
        <v>-333.33333333333331</v>
      </c>
      <c r="BP2887" s="80" cm="1">
        <f t="array" ref="BP2887">INDEX($K:$Q,ROW(),MATCH(BP$3,$K$2:$Q$2,0))/12</f>
        <v>-333.33333333333331</v>
      </c>
      <c r="BQ2887" s="80" cm="1">
        <f t="array" ref="BQ2887">INDEX($K:$Q,ROW(),MATCH(BQ$3,$K$2:$Q$2,0))/12</f>
        <v>-333.33333333333331</v>
      </c>
      <c r="BR2887" s="80" cm="1">
        <f t="array" ref="BR2887">INDEX($K:$Q,ROW(),MATCH(BR$3,$K$2:$Q$2,0))/12</f>
        <v>-333.33333333333331</v>
      </c>
      <c r="BS2887" s="80" cm="1">
        <f t="array" ref="BS2887">INDEX($K:$Q,ROW(),MATCH(BS$3,$K$2:$Q$2,0))/12</f>
        <v>-333.33333333333331</v>
      </c>
      <c r="BT2887" s="80" cm="1">
        <f t="array" ref="BT2887">INDEX($K:$Q,ROW(),MATCH(BT$3,$K$2:$Q$2,0))/12</f>
        <v>-333.33333333333331</v>
      </c>
      <c r="BU2887" s="80" cm="1">
        <f t="array" ref="BU2887">INDEX($K:$Q,ROW(),MATCH(BU$3,$K$2:$Q$2,0))/12</f>
        <v>-333.33333333333331</v>
      </c>
      <c r="BV2887" s="80" cm="1">
        <f t="array" ref="BV2887">INDEX($K:$Q,ROW(),MATCH(BV$3,$K$2:$Q$2,0))/12</f>
        <v>-333.33333333333331</v>
      </c>
      <c r="BW2887" s="80" cm="1">
        <f t="array" ref="BW2887">INDEX($K:$Q,ROW(),MATCH(BW$3,$K$2:$Q$2,0))/12</f>
        <v>-333.33333333333331</v>
      </c>
      <c r="BX2887" s="80" cm="1">
        <f t="array" ref="BX2887">INDEX($K:$Q,ROW(),MATCH(BX$3,$K$2:$Q$2,0))/12</f>
        <v>-333.33333333333331</v>
      </c>
      <c r="BY2887" s="80" cm="1">
        <f t="array" ref="BY2887">INDEX($K:$Q,ROW(),MATCH(BY$3,$K$2:$Q$2,0))/12</f>
        <v>-333.33333333333331</v>
      </c>
      <c r="BZ2887" s="80" cm="1">
        <f t="array" ref="BZ2887">INDEX($K:$Q,ROW(),MATCH(BZ$3,$K$2:$Q$2,0))/12</f>
        <v>-333.33333333333331</v>
      </c>
      <c r="CA2887" s="80" cm="1">
        <f t="array" ref="CA2887">INDEX($K:$Q,ROW(),MATCH(CA$3,$K$2:$Q$2,0))/12</f>
        <v>-333.33333333333331</v>
      </c>
      <c r="CB2887" s="80" cm="1">
        <f t="array" ref="CB2887">INDEX($K:$Q,ROW(),MATCH(CB$3,$K$2:$Q$2,0))/12</f>
        <v>-333.33333333333331</v>
      </c>
      <c r="CC2887" s="80" cm="1">
        <f t="array" ref="CC2887">INDEX($K:$Q,ROW(),MATCH(CC$3,$K$2:$Q$2,0))/12</f>
        <v>-333.33333333333331</v>
      </c>
      <c r="CD2887" s="80" cm="1">
        <f t="array" ref="CD2887">INDEX($K:$Q,ROW(),MATCH(CD$3,$K$2:$Q$2,0))/12</f>
        <v>-333.33333333333331</v>
      </c>
      <c r="CE2887" s="80" cm="1">
        <f t="array" ref="CE2887">INDEX($K:$Q,ROW(),MATCH(CE$3,$K$2:$Q$2,0))/12</f>
        <v>-333.33333333333331</v>
      </c>
      <c r="CF2887" s="80" cm="1">
        <f t="array" ref="CF2887">INDEX($K:$Q,ROW(),MATCH(CF$3,$K$2:$Q$2,0))/12</f>
        <v>-333.33333333333331</v>
      </c>
      <c r="CG2887" s="80" cm="1">
        <f t="array" ref="CG2887">INDEX($K:$Q,ROW(),MATCH(CG$3,$K$2:$Q$2,0))/12</f>
        <v>-333.33333333333331</v>
      </c>
      <c r="CH2887" s="80" cm="1">
        <f t="array" ref="CH2887">INDEX($K:$Q,ROW(),MATCH(CH$3,$K$2:$Q$2,0))/12</f>
        <v>-333.33333333333331</v>
      </c>
      <c r="CI2887" s="80" cm="1">
        <f t="array" ref="CI2887">INDEX($K:$Q,ROW(),MATCH(CI$3,$K$2:$Q$2,0))/12</f>
        <v>-333.33333333333331</v>
      </c>
      <c r="CJ2887" s="80" cm="1">
        <f t="array" ref="CJ2887">INDEX($K:$Q,ROW(),MATCH(CJ$3,$K$2:$Q$2,0))/12</f>
        <v>-333.33333333333331</v>
      </c>
      <c r="CK2887" s="80" cm="1">
        <f t="array" ref="CK2887">INDEX($K:$Q,ROW(),MATCH(CK$3,$K$2:$Q$2,0))/12</f>
        <v>-333.33333333333331</v>
      </c>
      <c r="CL2887" s="80" cm="1">
        <f t="array" ref="CL2887">INDEX($K:$Q,ROW(),MATCH(CL$3,$K$2:$Q$2,0))/12</f>
        <v>-333.33333333333331</v>
      </c>
    </row>
    <row r="2888" spans="2:90" x14ac:dyDescent="0.4">
      <c r="B2888" s="135" t="s">
        <v>321</v>
      </c>
      <c r="D2888" t="s">
        <v>560</v>
      </c>
      <c r="E2888" t="s">
        <v>906</v>
      </c>
      <c r="K2888" s="23">
        <v>-8000</v>
      </c>
      <c r="L2888" s="23">
        <v>-8000</v>
      </c>
      <c r="M2888" s="23">
        <v>-8000</v>
      </c>
      <c r="N2888" s="23">
        <v>-8000</v>
      </c>
      <c r="O2888" s="23">
        <v>-8000</v>
      </c>
      <c r="P2888" s="23">
        <v>-8000</v>
      </c>
      <c r="S2888" s="80" cm="1">
        <f t="array" ref="S2888">INDEX($K:$Q,ROW(),MATCH(S$3,$K$2:$Q$2,0))/12</f>
        <v>-666.66666666666663</v>
      </c>
      <c r="T2888" s="80" cm="1">
        <f t="array" ref="T2888">INDEX($K:$Q,ROW(),MATCH(T$3,$K$2:$Q$2,0))/12</f>
        <v>-666.66666666666663</v>
      </c>
      <c r="U2888" s="80" cm="1">
        <f t="array" ref="U2888">INDEX($K:$Q,ROW(),MATCH(U$3,$K$2:$Q$2,0))/12</f>
        <v>-666.66666666666663</v>
      </c>
      <c r="V2888" s="80" cm="1">
        <f t="array" ref="V2888">INDEX($K:$Q,ROW(),MATCH(V$3,$K$2:$Q$2,0))/12</f>
        <v>-666.66666666666663</v>
      </c>
      <c r="W2888" s="80" cm="1">
        <f t="array" ref="W2888">INDEX($K:$Q,ROW(),MATCH(W$3,$K$2:$Q$2,0))/12</f>
        <v>-666.66666666666663</v>
      </c>
      <c r="X2888" s="80" cm="1">
        <f t="array" ref="X2888">INDEX($K:$Q,ROW(),MATCH(X$3,$K$2:$Q$2,0))/12</f>
        <v>-666.66666666666663</v>
      </c>
      <c r="Y2888" s="80" cm="1">
        <f t="array" ref="Y2888">INDEX($K:$Q,ROW(),MATCH(Y$3,$K$2:$Q$2,0))/12</f>
        <v>-666.66666666666663</v>
      </c>
      <c r="Z2888" s="80" cm="1">
        <f t="array" ref="Z2888">INDEX($K:$Q,ROW(),MATCH(Z$3,$K$2:$Q$2,0))/12</f>
        <v>-666.66666666666663</v>
      </c>
      <c r="AA2888" s="80" cm="1">
        <f t="array" ref="AA2888">INDEX($K:$Q,ROW(),MATCH(AA$3,$K$2:$Q$2,0))/12</f>
        <v>-666.66666666666663</v>
      </c>
      <c r="AB2888" s="80" cm="1">
        <f t="array" ref="AB2888">INDEX($K:$Q,ROW(),MATCH(AB$3,$K$2:$Q$2,0))/12</f>
        <v>-666.66666666666663</v>
      </c>
      <c r="AC2888" s="80" cm="1">
        <f t="array" ref="AC2888">INDEX($K:$Q,ROW(),MATCH(AC$3,$K$2:$Q$2,0))/12</f>
        <v>-666.66666666666663</v>
      </c>
      <c r="AD2888" s="80" cm="1">
        <f t="array" ref="AD2888">INDEX($K:$Q,ROW(),MATCH(AD$3,$K$2:$Q$2,0))/12</f>
        <v>-666.66666666666663</v>
      </c>
      <c r="AE2888" s="80" cm="1">
        <f t="array" ref="AE2888">INDEX($K:$Q,ROW(),MATCH(AE$3,$K$2:$Q$2,0))/12</f>
        <v>-666.66666666666663</v>
      </c>
      <c r="AF2888" s="80" cm="1">
        <f t="array" ref="AF2888">INDEX($K:$Q,ROW(),MATCH(AF$3,$K$2:$Q$2,0))/12</f>
        <v>-666.66666666666663</v>
      </c>
      <c r="AG2888" s="80" cm="1">
        <f t="array" ref="AG2888">INDEX($K:$Q,ROW(),MATCH(AG$3,$K$2:$Q$2,0))/12</f>
        <v>-666.66666666666663</v>
      </c>
      <c r="AH2888" s="80" cm="1">
        <f t="array" ref="AH2888">INDEX($K:$Q,ROW(),MATCH(AH$3,$K$2:$Q$2,0))/12</f>
        <v>-666.66666666666663</v>
      </c>
      <c r="AI2888" s="80" cm="1">
        <f t="array" ref="AI2888">INDEX($K:$Q,ROW(),MATCH(AI$3,$K$2:$Q$2,0))/12</f>
        <v>-666.66666666666663</v>
      </c>
      <c r="AJ2888" s="80" cm="1">
        <f t="array" ref="AJ2888">INDEX($K:$Q,ROW(),MATCH(AJ$3,$K$2:$Q$2,0))/12</f>
        <v>-666.66666666666663</v>
      </c>
      <c r="AK2888" s="80" cm="1">
        <f t="array" ref="AK2888">INDEX($K:$Q,ROW(),MATCH(AK$3,$K$2:$Q$2,0))/12</f>
        <v>-666.66666666666663</v>
      </c>
      <c r="AL2888" s="80" cm="1">
        <f t="array" ref="AL2888">INDEX($K:$Q,ROW(),MATCH(AL$3,$K$2:$Q$2,0))/12</f>
        <v>-666.66666666666663</v>
      </c>
      <c r="AM2888" s="80" cm="1">
        <f t="array" ref="AM2888">INDEX($K:$Q,ROW(),MATCH(AM$3,$K$2:$Q$2,0))/12</f>
        <v>-666.66666666666663</v>
      </c>
      <c r="AN2888" s="80" cm="1">
        <f t="array" ref="AN2888">INDEX($K:$Q,ROW(),MATCH(AN$3,$K$2:$Q$2,0))/12</f>
        <v>-666.66666666666663</v>
      </c>
      <c r="AO2888" s="80" cm="1">
        <f t="array" ref="AO2888">INDEX($K:$Q,ROW(),MATCH(AO$3,$K$2:$Q$2,0))/12</f>
        <v>-666.66666666666663</v>
      </c>
      <c r="AP2888" s="80" cm="1">
        <f t="array" ref="AP2888">INDEX($K:$Q,ROW(),MATCH(AP$3,$K$2:$Q$2,0))/12</f>
        <v>-666.66666666666663</v>
      </c>
      <c r="AQ2888" s="80" cm="1">
        <f t="array" ref="AQ2888">INDEX($K:$Q,ROW(),MATCH(AQ$3,$K$2:$Q$2,0))/12</f>
        <v>-666.66666666666663</v>
      </c>
      <c r="AR2888" s="80" cm="1">
        <f t="array" ref="AR2888">INDEX($K:$Q,ROW(),MATCH(AR$3,$K$2:$Q$2,0))/12</f>
        <v>-666.66666666666663</v>
      </c>
      <c r="AS2888" s="80" cm="1">
        <f t="array" ref="AS2888">INDEX($K:$Q,ROW(),MATCH(AS$3,$K$2:$Q$2,0))/12</f>
        <v>-666.66666666666663</v>
      </c>
      <c r="AT2888" s="80" cm="1">
        <f t="array" ref="AT2888">INDEX($K:$Q,ROW(),MATCH(AT$3,$K$2:$Q$2,0))/12</f>
        <v>-666.66666666666663</v>
      </c>
      <c r="AU2888" s="80" cm="1">
        <f t="array" ref="AU2888">INDEX($K:$Q,ROW(),MATCH(AU$3,$K$2:$Q$2,0))/12</f>
        <v>-666.66666666666663</v>
      </c>
      <c r="AV2888" s="80" cm="1">
        <f t="array" ref="AV2888">INDEX($K:$Q,ROW(),MATCH(AV$3,$K$2:$Q$2,0))/12</f>
        <v>-666.66666666666663</v>
      </c>
      <c r="AW2888" s="80" cm="1">
        <f t="array" ref="AW2888">INDEX($K:$Q,ROW(),MATCH(AW$3,$K$2:$Q$2,0))/12</f>
        <v>-666.66666666666663</v>
      </c>
      <c r="AX2888" s="80" cm="1">
        <f t="array" ref="AX2888">INDEX($K:$Q,ROW(),MATCH(AX$3,$K$2:$Q$2,0))/12</f>
        <v>-666.66666666666663</v>
      </c>
      <c r="AY2888" s="80" cm="1">
        <f t="array" ref="AY2888">INDEX($K:$Q,ROW(),MATCH(AY$3,$K$2:$Q$2,0))/12</f>
        <v>-666.66666666666663</v>
      </c>
      <c r="AZ2888" s="80" cm="1">
        <f t="array" ref="AZ2888">INDEX($K:$Q,ROW(),MATCH(AZ$3,$K$2:$Q$2,0))/12</f>
        <v>-666.66666666666663</v>
      </c>
      <c r="BA2888" s="80" cm="1">
        <f t="array" ref="BA2888">INDEX($K:$Q,ROW(),MATCH(BA$3,$K$2:$Q$2,0))/12</f>
        <v>-666.66666666666663</v>
      </c>
      <c r="BB2888" s="80" cm="1">
        <f t="array" ref="BB2888">INDEX($K:$Q,ROW(),MATCH(BB$3,$K$2:$Q$2,0))/12</f>
        <v>-666.66666666666663</v>
      </c>
      <c r="BC2888" s="80" cm="1">
        <f t="array" ref="BC2888">INDEX($K:$Q,ROW(),MATCH(BC$3,$K$2:$Q$2,0))/12</f>
        <v>-666.66666666666663</v>
      </c>
      <c r="BD2888" s="80" cm="1">
        <f t="array" ref="BD2888">INDEX($K:$Q,ROW(),MATCH(BD$3,$K$2:$Q$2,0))/12</f>
        <v>-666.66666666666663</v>
      </c>
      <c r="BE2888" s="80" cm="1">
        <f t="array" ref="BE2888">INDEX($K:$Q,ROW(),MATCH(BE$3,$K$2:$Q$2,0))/12</f>
        <v>-666.66666666666663</v>
      </c>
      <c r="BF2888" s="80" cm="1">
        <f t="array" ref="BF2888">INDEX($K:$Q,ROW(),MATCH(BF$3,$K$2:$Q$2,0))/12</f>
        <v>-666.66666666666663</v>
      </c>
      <c r="BG2888" s="80" cm="1">
        <f t="array" ref="BG2888">INDEX($K:$Q,ROW(),MATCH(BG$3,$K$2:$Q$2,0))/12</f>
        <v>-666.66666666666663</v>
      </c>
      <c r="BH2888" s="80" cm="1">
        <f t="array" ref="BH2888">INDEX($K:$Q,ROW(),MATCH(BH$3,$K$2:$Q$2,0))/12</f>
        <v>-666.66666666666663</v>
      </c>
      <c r="BI2888" s="80" cm="1">
        <f t="array" ref="BI2888">INDEX($K:$Q,ROW(),MATCH(BI$3,$K$2:$Q$2,0))/12</f>
        <v>-666.66666666666663</v>
      </c>
      <c r="BJ2888" s="80" cm="1">
        <f t="array" ref="BJ2888">INDEX($K:$Q,ROW(),MATCH(BJ$3,$K$2:$Q$2,0))/12</f>
        <v>-666.66666666666663</v>
      </c>
      <c r="BK2888" s="80" cm="1">
        <f t="array" ref="BK2888">INDEX($K:$Q,ROW(),MATCH(BK$3,$K$2:$Q$2,0))/12</f>
        <v>-666.66666666666663</v>
      </c>
      <c r="BL2888" s="80" cm="1">
        <f t="array" ref="BL2888">INDEX($K:$Q,ROW(),MATCH(BL$3,$K$2:$Q$2,0))/12</f>
        <v>-666.66666666666663</v>
      </c>
      <c r="BM2888" s="80" cm="1">
        <f t="array" ref="BM2888">INDEX($K:$Q,ROW(),MATCH(BM$3,$K$2:$Q$2,0))/12</f>
        <v>-666.66666666666663</v>
      </c>
      <c r="BN2888" s="80" cm="1">
        <f t="array" ref="BN2888">INDEX($K:$Q,ROW(),MATCH(BN$3,$K$2:$Q$2,0))/12</f>
        <v>-666.66666666666663</v>
      </c>
      <c r="BO2888" s="80" cm="1">
        <f t="array" ref="BO2888">INDEX($K:$Q,ROW(),MATCH(BO$3,$K$2:$Q$2,0))/12</f>
        <v>-666.66666666666663</v>
      </c>
      <c r="BP2888" s="80" cm="1">
        <f t="array" ref="BP2888">INDEX($K:$Q,ROW(),MATCH(BP$3,$K$2:$Q$2,0))/12</f>
        <v>-666.66666666666663</v>
      </c>
      <c r="BQ2888" s="80" cm="1">
        <f t="array" ref="BQ2888">INDEX($K:$Q,ROW(),MATCH(BQ$3,$K$2:$Q$2,0))/12</f>
        <v>-666.66666666666663</v>
      </c>
      <c r="BR2888" s="80" cm="1">
        <f t="array" ref="BR2888">INDEX($K:$Q,ROW(),MATCH(BR$3,$K$2:$Q$2,0))/12</f>
        <v>-666.66666666666663</v>
      </c>
      <c r="BS2888" s="80" cm="1">
        <f t="array" ref="BS2888">INDEX($K:$Q,ROW(),MATCH(BS$3,$K$2:$Q$2,0))/12</f>
        <v>-666.66666666666663</v>
      </c>
      <c r="BT2888" s="80" cm="1">
        <f t="array" ref="BT2888">INDEX($K:$Q,ROW(),MATCH(BT$3,$K$2:$Q$2,0))/12</f>
        <v>-666.66666666666663</v>
      </c>
      <c r="BU2888" s="80" cm="1">
        <f t="array" ref="BU2888">INDEX($K:$Q,ROW(),MATCH(BU$3,$K$2:$Q$2,0))/12</f>
        <v>-666.66666666666663</v>
      </c>
      <c r="BV2888" s="80" cm="1">
        <f t="array" ref="BV2888">INDEX($K:$Q,ROW(),MATCH(BV$3,$K$2:$Q$2,0))/12</f>
        <v>-666.66666666666663</v>
      </c>
      <c r="BW2888" s="80" cm="1">
        <f t="array" ref="BW2888">INDEX($K:$Q,ROW(),MATCH(BW$3,$K$2:$Q$2,0))/12</f>
        <v>-666.66666666666663</v>
      </c>
      <c r="BX2888" s="80" cm="1">
        <f t="array" ref="BX2888">INDEX($K:$Q,ROW(),MATCH(BX$3,$K$2:$Q$2,0))/12</f>
        <v>-666.66666666666663</v>
      </c>
      <c r="BY2888" s="80" cm="1">
        <f t="array" ref="BY2888">INDEX($K:$Q,ROW(),MATCH(BY$3,$K$2:$Q$2,0))/12</f>
        <v>-666.66666666666663</v>
      </c>
      <c r="BZ2888" s="80" cm="1">
        <f t="array" ref="BZ2888">INDEX($K:$Q,ROW(),MATCH(BZ$3,$K$2:$Q$2,0))/12</f>
        <v>-666.66666666666663</v>
      </c>
      <c r="CA2888" s="80" cm="1">
        <f t="array" ref="CA2888">INDEX($K:$Q,ROW(),MATCH(CA$3,$K$2:$Q$2,0))/12</f>
        <v>-666.66666666666663</v>
      </c>
      <c r="CB2888" s="80" cm="1">
        <f t="array" ref="CB2888">INDEX($K:$Q,ROW(),MATCH(CB$3,$K$2:$Q$2,0))/12</f>
        <v>-666.66666666666663</v>
      </c>
      <c r="CC2888" s="80" cm="1">
        <f t="array" ref="CC2888">INDEX($K:$Q,ROW(),MATCH(CC$3,$K$2:$Q$2,0))/12</f>
        <v>-666.66666666666663</v>
      </c>
      <c r="CD2888" s="80" cm="1">
        <f t="array" ref="CD2888">INDEX($K:$Q,ROW(),MATCH(CD$3,$K$2:$Q$2,0))/12</f>
        <v>-666.66666666666663</v>
      </c>
      <c r="CE2888" s="80" cm="1">
        <f t="array" ref="CE2888">INDEX($K:$Q,ROW(),MATCH(CE$3,$K$2:$Q$2,0))/12</f>
        <v>-666.66666666666663</v>
      </c>
      <c r="CF2888" s="80" cm="1">
        <f t="array" ref="CF2888">INDEX($K:$Q,ROW(),MATCH(CF$3,$K$2:$Q$2,0))/12</f>
        <v>-666.66666666666663</v>
      </c>
      <c r="CG2888" s="80" cm="1">
        <f t="array" ref="CG2888">INDEX($K:$Q,ROW(),MATCH(CG$3,$K$2:$Q$2,0))/12</f>
        <v>-666.66666666666663</v>
      </c>
      <c r="CH2888" s="80" cm="1">
        <f t="array" ref="CH2888">INDEX($K:$Q,ROW(),MATCH(CH$3,$K$2:$Q$2,0))/12</f>
        <v>-666.66666666666663</v>
      </c>
      <c r="CI2888" s="80" cm="1">
        <f t="array" ref="CI2888">INDEX($K:$Q,ROW(),MATCH(CI$3,$K$2:$Q$2,0))/12</f>
        <v>-666.66666666666663</v>
      </c>
      <c r="CJ2888" s="80" cm="1">
        <f t="array" ref="CJ2888">INDEX($K:$Q,ROW(),MATCH(CJ$3,$K$2:$Q$2,0))/12</f>
        <v>-666.66666666666663</v>
      </c>
      <c r="CK2888" s="80" cm="1">
        <f t="array" ref="CK2888">INDEX($K:$Q,ROW(),MATCH(CK$3,$K$2:$Q$2,0))/12</f>
        <v>-666.66666666666663</v>
      </c>
      <c r="CL2888" s="80" cm="1">
        <f t="array" ref="CL2888">INDEX($K:$Q,ROW(),MATCH(CL$3,$K$2:$Q$2,0))/12</f>
        <v>-666.66666666666663</v>
      </c>
    </row>
    <row r="2889" spans="2:90" x14ac:dyDescent="0.4">
      <c r="B2889" s="135" t="s">
        <v>562</v>
      </c>
      <c r="D2889" t="s">
        <v>560</v>
      </c>
      <c r="E2889" t="s">
        <v>906</v>
      </c>
      <c r="K2889" s="23">
        <v>-16000</v>
      </c>
      <c r="L2889" s="23">
        <v>-16000</v>
      </c>
      <c r="M2889" s="23">
        <v>-16000</v>
      </c>
      <c r="N2889" s="23">
        <v>-16000</v>
      </c>
      <c r="O2889" s="23">
        <v>-16000</v>
      </c>
      <c r="P2889" s="23">
        <v>-16000</v>
      </c>
      <c r="S2889" s="80" cm="1">
        <f t="array" ref="S2889">INDEX($K:$Q,ROW(),MATCH(S$3,$K$2:$Q$2,0))/12</f>
        <v>-1333.3333333333333</v>
      </c>
      <c r="T2889" s="80" cm="1">
        <f t="array" ref="T2889">INDEX($K:$Q,ROW(),MATCH(T$3,$K$2:$Q$2,0))/12</f>
        <v>-1333.3333333333333</v>
      </c>
      <c r="U2889" s="80" cm="1">
        <f t="array" ref="U2889">INDEX($K:$Q,ROW(),MATCH(U$3,$K$2:$Q$2,0))/12</f>
        <v>-1333.3333333333333</v>
      </c>
      <c r="V2889" s="80" cm="1">
        <f t="array" ref="V2889">INDEX($K:$Q,ROW(),MATCH(V$3,$K$2:$Q$2,0))/12</f>
        <v>-1333.3333333333333</v>
      </c>
      <c r="W2889" s="80" cm="1">
        <f t="array" ref="W2889">INDEX($K:$Q,ROW(),MATCH(W$3,$K$2:$Q$2,0))/12</f>
        <v>-1333.3333333333333</v>
      </c>
      <c r="X2889" s="80" cm="1">
        <f t="array" ref="X2889">INDEX($K:$Q,ROW(),MATCH(X$3,$K$2:$Q$2,0))/12</f>
        <v>-1333.3333333333333</v>
      </c>
      <c r="Y2889" s="80" cm="1">
        <f t="array" ref="Y2889">INDEX($K:$Q,ROW(),MATCH(Y$3,$K$2:$Q$2,0))/12</f>
        <v>-1333.3333333333333</v>
      </c>
      <c r="Z2889" s="80" cm="1">
        <f t="array" ref="Z2889">INDEX($K:$Q,ROW(),MATCH(Z$3,$K$2:$Q$2,0))/12</f>
        <v>-1333.3333333333333</v>
      </c>
      <c r="AA2889" s="80" cm="1">
        <f t="array" ref="AA2889">INDEX($K:$Q,ROW(),MATCH(AA$3,$K$2:$Q$2,0))/12</f>
        <v>-1333.3333333333333</v>
      </c>
      <c r="AB2889" s="80" cm="1">
        <f t="array" ref="AB2889">INDEX($K:$Q,ROW(),MATCH(AB$3,$K$2:$Q$2,0))/12</f>
        <v>-1333.3333333333333</v>
      </c>
      <c r="AC2889" s="80" cm="1">
        <f t="array" ref="AC2889">INDEX($K:$Q,ROW(),MATCH(AC$3,$K$2:$Q$2,0))/12</f>
        <v>-1333.3333333333333</v>
      </c>
      <c r="AD2889" s="80" cm="1">
        <f t="array" ref="AD2889">INDEX($K:$Q,ROW(),MATCH(AD$3,$K$2:$Q$2,0))/12</f>
        <v>-1333.3333333333333</v>
      </c>
      <c r="AE2889" s="80" cm="1">
        <f t="array" ref="AE2889">INDEX($K:$Q,ROW(),MATCH(AE$3,$K$2:$Q$2,0))/12</f>
        <v>-1333.3333333333333</v>
      </c>
      <c r="AF2889" s="80" cm="1">
        <f t="array" ref="AF2889">INDEX($K:$Q,ROW(),MATCH(AF$3,$K$2:$Q$2,0))/12</f>
        <v>-1333.3333333333333</v>
      </c>
      <c r="AG2889" s="80" cm="1">
        <f t="array" ref="AG2889">INDEX($K:$Q,ROW(),MATCH(AG$3,$K$2:$Q$2,0))/12</f>
        <v>-1333.3333333333333</v>
      </c>
      <c r="AH2889" s="80" cm="1">
        <f t="array" ref="AH2889">INDEX($K:$Q,ROW(),MATCH(AH$3,$K$2:$Q$2,0))/12</f>
        <v>-1333.3333333333333</v>
      </c>
      <c r="AI2889" s="80" cm="1">
        <f t="array" ref="AI2889">INDEX($K:$Q,ROW(),MATCH(AI$3,$K$2:$Q$2,0))/12</f>
        <v>-1333.3333333333333</v>
      </c>
      <c r="AJ2889" s="80" cm="1">
        <f t="array" ref="AJ2889">INDEX($K:$Q,ROW(),MATCH(AJ$3,$K$2:$Q$2,0))/12</f>
        <v>-1333.3333333333333</v>
      </c>
      <c r="AK2889" s="80" cm="1">
        <f t="array" ref="AK2889">INDEX($K:$Q,ROW(),MATCH(AK$3,$K$2:$Q$2,0))/12</f>
        <v>-1333.3333333333333</v>
      </c>
      <c r="AL2889" s="80" cm="1">
        <f t="array" ref="AL2889">INDEX($K:$Q,ROW(),MATCH(AL$3,$K$2:$Q$2,0))/12</f>
        <v>-1333.3333333333333</v>
      </c>
      <c r="AM2889" s="80" cm="1">
        <f t="array" ref="AM2889">INDEX($K:$Q,ROW(),MATCH(AM$3,$K$2:$Q$2,0))/12</f>
        <v>-1333.3333333333333</v>
      </c>
      <c r="AN2889" s="80" cm="1">
        <f t="array" ref="AN2889">INDEX($K:$Q,ROW(),MATCH(AN$3,$K$2:$Q$2,0))/12</f>
        <v>-1333.3333333333333</v>
      </c>
      <c r="AO2889" s="80" cm="1">
        <f t="array" ref="AO2889">INDEX($K:$Q,ROW(),MATCH(AO$3,$K$2:$Q$2,0))/12</f>
        <v>-1333.3333333333333</v>
      </c>
      <c r="AP2889" s="80" cm="1">
        <f t="array" ref="AP2889">INDEX($K:$Q,ROW(),MATCH(AP$3,$K$2:$Q$2,0))/12</f>
        <v>-1333.3333333333333</v>
      </c>
      <c r="AQ2889" s="80" cm="1">
        <f t="array" ref="AQ2889">INDEX($K:$Q,ROW(),MATCH(AQ$3,$K$2:$Q$2,0))/12</f>
        <v>-1333.3333333333333</v>
      </c>
      <c r="AR2889" s="80" cm="1">
        <f t="array" ref="AR2889">INDEX($K:$Q,ROW(),MATCH(AR$3,$K$2:$Q$2,0))/12</f>
        <v>-1333.3333333333333</v>
      </c>
      <c r="AS2889" s="80" cm="1">
        <f t="array" ref="AS2889">INDEX($K:$Q,ROW(),MATCH(AS$3,$K$2:$Q$2,0))/12</f>
        <v>-1333.3333333333333</v>
      </c>
      <c r="AT2889" s="80" cm="1">
        <f t="array" ref="AT2889">INDEX($K:$Q,ROW(),MATCH(AT$3,$K$2:$Q$2,0))/12</f>
        <v>-1333.3333333333333</v>
      </c>
      <c r="AU2889" s="80" cm="1">
        <f t="array" ref="AU2889">INDEX($K:$Q,ROW(),MATCH(AU$3,$K$2:$Q$2,0))/12</f>
        <v>-1333.3333333333333</v>
      </c>
      <c r="AV2889" s="80" cm="1">
        <f t="array" ref="AV2889">INDEX($K:$Q,ROW(),MATCH(AV$3,$K$2:$Q$2,0))/12</f>
        <v>-1333.3333333333333</v>
      </c>
      <c r="AW2889" s="80" cm="1">
        <f t="array" ref="AW2889">INDEX($K:$Q,ROW(),MATCH(AW$3,$K$2:$Q$2,0))/12</f>
        <v>-1333.3333333333333</v>
      </c>
      <c r="AX2889" s="80" cm="1">
        <f t="array" ref="AX2889">INDEX($K:$Q,ROW(),MATCH(AX$3,$K$2:$Q$2,0))/12</f>
        <v>-1333.3333333333333</v>
      </c>
      <c r="AY2889" s="80" cm="1">
        <f t="array" ref="AY2889">INDEX($K:$Q,ROW(),MATCH(AY$3,$K$2:$Q$2,0))/12</f>
        <v>-1333.3333333333333</v>
      </c>
      <c r="AZ2889" s="80" cm="1">
        <f t="array" ref="AZ2889">INDEX($K:$Q,ROW(),MATCH(AZ$3,$K$2:$Q$2,0))/12</f>
        <v>-1333.3333333333333</v>
      </c>
      <c r="BA2889" s="80" cm="1">
        <f t="array" ref="BA2889">INDEX($K:$Q,ROW(),MATCH(BA$3,$K$2:$Q$2,0))/12</f>
        <v>-1333.3333333333333</v>
      </c>
      <c r="BB2889" s="80" cm="1">
        <f t="array" ref="BB2889">INDEX($K:$Q,ROW(),MATCH(BB$3,$K$2:$Q$2,0))/12</f>
        <v>-1333.3333333333333</v>
      </c>
      <c r="BC2889" s="80" cm="1">
        <f t="array" ref="BC2889">INDEX($K:$Q,ROW(),MATCH(BC$3,$K$2:$Q$2,0))/12</f>
        <v>-1333.3333333333333</v>
      </c>
      <c r="BD2889" s="80" cm="1">
        <f t="array" ref="BD2889">INDEX($K:$Q,ROW(),MATCH(BD$3,$K$2:$Q$2,0))/12</f>
        <v>-1333.3333333333333</v>
      </c>
      <c r="BE2889" s="80" cm="1">
        <f t="array" ref="BE2889">INDEX($K:$Q,ROW(),MATCH(BE$3,$K$2:$Q$2,0))/12</f>
        <v>-1333.3333333333333</v>
      </c>
      <c r="BF2889" s="80" cm="1">
        <f t="array" ref="BF2889">INDEX($K:$Q,ROW(),MATCH(BF$3,$K$2:$Q$2,0))/12</f>
        <v>-1333.3333333333333</v>
      </c>
      <c r="BG2889" s="80" cm="1">
        <f t="array" ref="BG2889">INDEX($K:$Q,ROW(),MATCH(BG$3,$K$2:$Q$2,0))/12</f>
        <v>-1333.3333333333333</v>
      </c>
      <c r="BH2889" s="80" cm="1">
        <f t="array" ref="BH2889">INDEX($K:$Q,ROW(),MATCH(BH$3,$K$2:$Q$2,0))/12</f>
        <v>-1333.3333333333333</v>
      </c>
      <c r="BI2889" s="80" cm="1">
        <f t="array" ref="BI2889">INDEX($K:$Q,ROW(),MATCH(BI$3,$K$2:$Q$2,0))/12</f>
        <v>-1333.3333333333333</v>
      </c>
      <c r="BJ2889" s="80" cm="1">
        <f t="array" ref="BJ2889">INDEX($K:$Q,ROW(),MATCH(BJ$3,$K$2:$Q$2,0))/12</f>
        <v>-1333.3333333333333</v>
      </c>
      <c r="BK2889" s="80" cm="1">
        <f t="array" ref="BK2889">INDEX($K:$Q,ROW(),MATCH(BK$3,$K$2:$Q$2,0))/12</f>
        <v>-1333.3333333333333</v>
      </c>
      <c r="BL2889" s="80" cm="1">
        <f t="array" ref="BL2889">INDEX($K:$Q,ROW(),MATCH(BL$3,$K$2:$Q$2,0))/12</f>
        <v>-1333.3333333333333</v>
      </c>
      <c r="BM2889" s="80" cm="1">
        <f t="array" ref="BM2889">INDEX($K:$Q,ROW(),MATCH(BM$3,$K$2:$Q$2,0))/12</f>
        <v>-1333.3333333333333</v>
      </c>
      <c r="BN2889" s="80" cm="1">
        <f t="array" ref="BN2889">INDEX($K:$Q,ROW(),MATCH(BN$3,$K$2:$Q$2,0))/12</f>
        <v>-1333.3333333333333</v>
      </c>
      <c r="BO2889" s="80" cm="1">
        <f t="array" ref="BO2889">INDEX($K:$Q,ROW(),MATCH(BO$3,$K$2:$Q$2,0))/12</f>
        <v>-1333.3333333333333</v>
      </c>
      <c r="BP2889" s="80" cm="1">
        <f t="array" ref="BP2889">INDEX($K:$Q,ROW(),MATCH(BP$3,$K$2:$Q$2,0))/12</f>
        <v>-1333.3333333333333</v>
      </c>
      <c r="BQ2889" s="80" cm="1">
        <f t="array" ref="BQ2889">INDEX($K:$Q,ROW(),MATCH(BQ$3,$K$2:$Q$2,0))/12</f>
        <v>-1333.3333333333333</v>
      </c>
      <c r="BR2889" s="80" cm="1">
        <f t="array" ref="BR2889">INDEX($K:$Q,ROW(),MATCH(BR$3,$K$2:$Q$2,0))/12</f>
        <v>-1333.3333333333333</v>
      </c>
      <c r="BS2889" s="80" cm="1">
        <f t="array" ref="BS2889">INDEX($K:$Q,ROW(),MATCH(BS$3,$K$2:$Q$2,0))/12</f>
        <v>-1333.3333333333333</v>
      </c>
      <c r="BT2889" s="80" cm="1">
        <f t="array" ref="BT2889">INDEX($K:$Q,ROW(),MATCH(BT$3,$K$2:$Q$2,0))/12</f>
        <v>-1333.3333333333333</v>
      </c>
      <c r="BU2889" s="80" cm="1">
        <f t="array" ref="BU2889">INDEX($K:$Q,ROW(),MATCH(BU$3,$K$2:$Q$2,0))/12</f>
        <v>-1333.3333333333333</v>
      </c>
      <c r="BV2889" s="80" cm="1">
        <f t="array" ref="BV2889">INDEX($K:$Q,ROW(),MATCH(BV$3,$K$2:$Q$2,0))/12</f>
        <v>-1333.3333333333333</v>
      </c>
      <c r="BW2889" s="80" cm="1">
        <f t="array" ref="BW2889">INDEX($K:$Q,ROW(),MATCH(BW$3,$K$2:$Q$2,0))/12</f>
        <v>-1333.3333333333333</v>
      </c>
      <c r="BX2889" s="80" cm="1">
        <f t="array" ref="BX2889">INDEX($K:$Q,ROW(),MATCH(BX$3,$K$2:$Q$2,0))/12</f>
        <v>-1333.3333333333333</v>
      </c>
      <c r="BY2889" s="80" cm="1">
        <f t="array" ref="BY2889">INDEX($K:$Q,ROW(),MATCH(BY$3,$K$2:$Q$2,0))/12</f>
        <v>-1333.3333333333333</v>
      </c>
      <c r="BZ2889" s="80" cm="1">
        <f t="array" ref="BZ2889">INDEX($K:$Q,ROW(),MATCH(BZ$3,$K$2:$Q$2,0))/12</f>
        <v>-1333.3333333333333</v>
      </c>
      <c r="CA2889" s="80" cm="1">
        <f t="array" ref="CA2889">INDEX($K:$Q,ROW(),MATCH(CA$3,$K$2:$Q$2,0))/12</f>
        <v>-1333.3333333333333</v>
      </c>
      <c r="CB2889" s="80" cm="1">
        <f t="array" ref="CB2889">INDEX($K:$Q,ROW(),MATCH(CB$3,$K$2:$Q$2,0))/12</f>
        <v>-1333.3333333333333</v>
      </c>
      <c r="CC2889" s="80" cm="1">
        <f t="array" ref="CC2889">INDEX($K:$Q,ROW(),MATCH(CC$3,$K$2:$Q$2,0))/12</f>
        <v>-1333.3333333333333</v>
      </c>
      <c r="CD2889" s="80" cm="1">
        <f t="array" ref="CD2889">INDEX($K:$Q,ROW(),MATCH(CD$3,$K$2:$Q$2,0))/12</f>
        <v>-1333.3333333333333</v>
      </c>
      <c r="CE2889" s="80" cm="1">
        <f t="array" ref="CE2889">INDEX($K:$Q,ROW(),MATCH(CE$3,$K$2:$Q$2,0))/12</f>
        <v>-1333.3333333333333</v>
      </c>
      <c r="CF2889" s="80" cm="1">
        <f t="array" ref="CF2889">INDEX($K:$Q,ROW(),MATCH(CF$3,$K$2:$Q$2,0))/12</f>
        <v>-1333.3333333333333</v>
      </c>
      <c r="CG2889" s="80" cm="1">
        <f t="array" ref="CG2889">INDEX($K:$Q,ROW(),MATCH(CG$3,$K$2:$Q$2,0))/12</f>
        <v>-1333.3333333333333</v>
      </c>
      <c r="CH2889" s="80" cm="1">
        <f t="array" ref="CH2889">INDEX($K:$Q,ROW(),MATCH(CH$3,$K$2:$Q$2,0))/12</f>
        <v>-1333.3333333333333</v>
      </c>
      <c r="CI2889" s="80" cm="1">
        <f t="array" ref="CI2889">INDEX($K:$Q,ROW(),MATCH(CI$3,$K$2:$Q$2,0))/12</f>
        <v>-1333.3333333333333</v>
      </c>
      <c r="CJ2889" s="80" cm="1">
        <f t="array" ref="CJ2889">INDEX($K:$Q,ROW(),MATCH(CJ$3,$K$2:$Q$2,0))/12</f>
        <v>-1333.3333333333333</v>
      </c>
      <c r="CK2889" s="80" cm="1">
        <f t="array" ref="CK2889">INDEX($K:$Q,ROW(),MATCH(CK$3,$K$2:$Q$2,0))/12</f>
        <v>-1333.3333333333333</v>
      </c>
      <c r="CL2889" s="80" cm="1">
        <f t="array" ref="CL2889">INDEX($K:$Q,ROW(),MATCH(CL$3,$K$2:$Q$2,0))/12</f>
        <v>-1333.3333333333333</v>
      </c>
    </row>
    <row r="2890" spans="2:90" x14ac:dyDescent="0.4">
      <c r="B2890" s="135" t="s">
        <v>563</v>
      </c>
      <c r="D2890" t="s">
        <v>560</v>
      </c>
      <c r="E2890" t="s">
        <v>906</v>
      </c>
      <c r="K2890" s="23">
        <v>-32000</v>
      </c>
      <c r="L2890" s="23">
        <v>-32000</v>
      </c>
      <c r="M2890" s="23">
        <v>-32000</v>
      </c>
      <c r="N2890" s="23">
        <v>-32000</v>
      </c>
      <c r="O2890" s="23">
        <v>-32000</v>
      </c>
      <c r="P2890" s="23">
        <v>-32000</v>
      </c>
      <c r="S2890" s="80" cm="1">
        <f t="array" ref="S2890">INDEX($K:$Q,ROW(),MATCH(S$3,$K$2:$Q$2,0))/12</f>
        <v>-2666.6666666666665</v>
      </c>
      <c r="T2890" s="80" cm="1">
        <f t="array" ref="T2890">INDEX($K:$Q,ROW(),MATCH(T$3,$K$2:$Q$2,0))/12</f>
        <v>-2666.6666666666665</v>
      </c>
      <c r="U2890" s="80" cm="1">
        <f t="array" ref="U2890">INDEX($K:$Q,ROW(),MATCH(U$3,$K$2:$Q$2,0))/12</f>
        <v>-2666.6666666666665</v>
      </c>
      <c r="V2890" s="80" cm="1">
        <f t="array" ref="V2890">INDEX($K:$Q,ROW(),MATCH(V$3,$K$2:$Q$2,0))/12</f>
        <v>-2666.6666666666665</v>
      </c>
      <c r="W2890" s="80" cm="1">
        <f t="array" ref="W2890">INDEX($K:$Q,ROW(),MATCH(W$3,$K$2:$Q$2,0))/12</f>
        <v>-2666.6666666666665</v>
      </c>
      <c r="X2890" s="80" cm="1">
        <f t="array" ref="X2890">INDEX($K:$Q,ROW(),MATCH(X$3,$K$2:$Q$2,0))/12</f>
        <v>-2666.6666666666665</v>
      </c>
      <c r="Y2890" s="80" cm="1">
        <f t="array" ref="Y2890">INDEX($K:$Q,ROW(),MATCH(Y$3,$K$2:$Q$2,0))/12</f>
        <v>-2666.6666666666665</v>
      </c>
      <c r="Z2890" s="80" cm="1">
        <f t="array" ref="Z2890">INDEX($K:$Q,ROW(),MATCH(Z$3,$K$2:$Q$2,0))/12</f>
        <v>-2666.6666666666665</v>
      </c>
      <c r="AA2890" s="80" cm="1">
        <f t="array" ref="AA2890">INDEX($K:$Q,ROW(),MATCH(AA$3,$K$2:$Q$2,0))/12</f>
        <v>-2666.6666666666665</v>
      </c>
      <c r="AB2890" s="80" cm="1">
        <f t="array" ref="AB2890">INDEX($K:$Q,ROW(),MATCH(AB$3,$K$2:$Q$2,0))/12</f>
        <v>-2666.6666666666665</v>
      </c>
      <c r="AC2890" s="80" cm="1">
        <f t="array" ref="AC2890">INDEX($K:$Q,ROW(),MATCH(AC$3,$K$2:$Q$2,0))/12</f>
        <v>-2666.6666666666665</v>
      </c>
      <c r="AD2890" s="80" cm="1">
        <f t="array" ref="AD2890">INDEX($K:$Q,ROW(),MATCH(AD$3,$K$2:$Q$2,0))/12</f>
        <v>-2666.6666666666665</v>
      </c>
      <c r="AE2890" s="80" cm="1">
        <f t="array" ref="AE2890">INDEX($K:$Q,ROW(),MATCH(AE$3,$K$2:$Q$2,0))/12</f>
        <v>-2666.6666666666665</v>
      </c>
      <c r="AF2890" s="80" cm="1">
        <f t="array" ref="AF2890">INDEX($K:$Q,ROW(),MATCH(AF$3,$K$2:$Q$2,0))/12</f>
        <v>-2666.6666666666665</v>
      </c>
      <c r="AG2890" s="80" cm="1">
        <f t="array" ref="AG2890">INDEX($K:$Q,ROW(),MATCH(AG$3,$K$2:$Q$2,0))/12</f>
        <v>-2666.6666666666665</v>
      </c>
      <c r="AH2890" s="80" cm="1">
        <f t="array" ref="AH2890">INDEX($K:$Q,ROW(),MATCH(AH$3,$K$2:$Q$2,0))/12</f>
        <v>-2666.6666666666665</v>
      </c>
      <c r="AI2890" s="80" cm="1">
        <f t="array" ref="AI2890">INDEX($K:$Q,ROW(),MATCH(AI$3,$K$2:$Q$2,0))/12</f>
        <v>-2666.6666666666665</v>
      </c>
      <c r="AJ2890" s="80" cm="1">
        <f t="array" ref="AJ2890">INDEX($K:$Q,ROW(),MATCH(AJ$3,$K$2:$Q$2,0))/12</f>
        <v>-2666.6666666666665</v>
      </c>
      <c r="AK2890" s="80" cm="1">
        <f t="array" ref="AK2890">INDEX($K:$Q,ROW(),MATCH(AK$3,$K$2:$Q$2,0))/12</f>
        <v>-2666.6666666666665</v>
      </c>
      <c r="AL2890" s="80" cm="1">
        <f t="array" ref="AL2890">INDEX($K:$Q,ROW(),MATCH(AL$3,$K$2:$Q$2,0))/12</f>
        <v>-2666.6666666666665</v>
      </c>
      <c r="AM2890" s="80" cm="1">
        <f t="array" ref="AM2890">INDEX($K:$Q,ROW(),MATCH(AM$3,$K$2:$Q$2,0))/12</f>
        <v>-2666.6666666666665</v>
      </c>
      <c r="AN2890" s="80" cm="1">
        <f t="array" ref="AN2890">INDEX($K:$Q,ROW(),MATCH(AN$3,$K$2:$Q$2,0))/12</f>
        <v>-2666.6666666666665</v>
      </c>
      <c r="AO2890" s="80" cm="1">
        <f t="array" ref="AO2890">INDEX($K:$Q,ROW(),MATCH(AO$3,$K$2:$Q$2,0))/12</f>
        <v>-2666.6666666666665</v>
      </c>
      <c r="AP2890" s="80" cm="1">
        <f t="array" ref="AP2890">INDEX($K:$Q,ROW(),MATCH(AP$3,$K$2:$Q$2,0))/12</f>
        <v>-2666.6666666666665</v>
      </c>
      <c r="AQ2890" s="80" cm="1">
        <f t="array" ref="AQ2890">INDEX($K:$Q,ROW(),MATCH(AQ$3,$K$2:$Q$2,0))/12</f>
        <v>-2666.6666666666665</v>
      </c>
      <c r="AR2890" s="80" cm="1">
        <f t="array" ref="AR2890">INDEX($K:$Q,ROW(),MATCH(AR$3,$K$2:$Q$2,0))/12</f>
        <v>-2666.6666666666665</v>
      </c>
      <c r="AS2890" s="80" cm="1">
        <f t="array" ref="AS2890">INDEX($K:$Q,ROW(),MATCH(AS$3,$K$2:$Q$2,0))/12</f>
        <v>-2666.6666666666665</v>
      </c>
      <c r="AT2890" s="80" cm="1">
        <f t="array" ref="AT2890">INDEX($K:$Q,ROW(),MATCH(AT$3,$K$2:$Q$2,0))/12</f>
        <v>-2666.6666666666665</v>
      </c>
      <c r="AU2890" s="80" cm="1">
        <f t="array" ref="AU2890">INDEX($K:$Q,ROW(),MATCH(AU$3,$K$2:$Q$2,0))/12</f>
        <v>-2666.6666666666665</v>
      </c>
      <c r="AV2890" s="80" cm="1">
        <f t="array" ref="AV2890">INDEX($K:$Q,ROW(),MATCH(AV$3,$K$2:$Q$2,0))/12</f>
        <v>-2666.6666666666665</v>
      </c>
      <c r="AW2890" s="80" cm="1">
        <f t="array" ref="AW2890">INDEX($K:$Q,ROW(),MATCH(AW$3,$K$2:$Q$2,0))/12</f>
        <v>-2666.6666666666665</v>
      </c>
      <c r="AX2890" s="80" cm="1">
        <f t="array" ref="AX2890">INDEX($K:$Q,ROW(),MATCH(AX$3,$K$2:$Q$2,0))/12</f>
        <v>-2666.6666666666665</v>
      </c>
      <c r="AY2890" s="80" cm="1">
        <f t="array" ref="AY2890">INDEX($K:$Q,ROW(),MATCH(AY$3,$K$2:$Q$2,0))/12</f>
        <v>-2666.6666666666665</v>
      </c>
      <c r="AZ2890" s="80" cm="1">
        <f t="array" ref="AZ2890">INDEX($K:$Q,ROW(),MATCH(AZ$3,$K$2:$Q$2,0))/12</f>
        <v>-2666.6666666666665</v>
      </c>
      <c r="BA2890" s="80" cm="1">
        <f t="array" ref="BA2890">INDEX($K:$Q,ROW(),MATCH(BA$3,$K$2:$Q$2,0))/12</f>
        <v>-2666.6666666666665</v>
      </c>
      <c r="BB2890" s="80" cm="1">
        <f t="array" ref="BB2890">INDEX($K:$Q,ROW(),MATCH(BB$3,$K$2:$Q$2,0))/12</f>
        <v>-2666.6666666666665</v>
      </c>
      <c r="BC2890" s="80" cm="1">
        <f t="array" ref="BC2890">INDEX($K:$Q,ROW(),MATCH(BC$3,$K$2:$Q$2,0))/12</f>
        <v>-2666.6666666666665</v>
      </c>
      <c r="BD2890" s="80" cm="1">
        <f t="array" ref="BD2890">INDEX($K:$Q,ROW(),MATCH(BD$3,$K$2:$Q$2,0))/12</f>
        <v>-2666.6666666666665</v>
      </c>
      <c r="BE2890" s="80" cm="1">
        <f t="array" ref="BE2890">INDEX($K:$Q,ROW(),MATCH(BE$3,$K$2:$Q$2,0))/12</f>
        <v>-2666.6666666666665</v>
      </c>
      <c r="BF2890" s="80" cm="1">
        <f t="array" ref="BF2890">INDEX($K:$Q,ROW(),MATCH(BF$3,$K$2:$Q$2,0))/12</f>
        <v>-2666.6666666666665</v>
      </c>
      <c r="BG2890" s="80" cm="1">
        <f t="array" ref="BG2890">INDEX($K:$Q,ROW(),MATCH(BG$3,$K$2:$Q$2,0))/12</f>
        <v>-2666.6666666666665</v>
      </c>
      <c r="BH2890" s="80" cm="1">
        <f t="array" ref="BH2890">INDEX($K:$Q,ROW(),MATCH(BH$3,$K$2:$Q$2,0))/12</f>
        <v>-2666.6666666666665</v>
      </c>
      <c r="BI2890" s="80" cm="1">
        <f t="array" ref="BI2890">INDEX($K:$Q,ROW(),MATCH(BI$3,$K$2:$Q$2,0))/12</f>
        <v>-2666.6666666666665</v>
      </c>
      <c r="BJ2890" s="80" cm="1">
        <f t="array" ref="BJ2890">INDEX($K:$Q,ROW(),MATCH(BJ$3,$K$2:$Q$2,0))/12</f>
        <v>-2666.6666666666665</v>
      </c>
      <c r="BK2890" s="80" cm="1">
        <f t="array" ref="BK2890">INDEX($K:$Q,ROW(),MATCH(BK$3,$K$2:$Q$2,0))/12</f>
        <v>-2666.6666666666665</v>
      </c>
      <c r="BL2890" s="80" cm="1">
        <f t="array" ref="BL2890">INDEX($K:$Q,ROW(),MATCH(BL$3,$K$2:$Q$2,0))/12</f>
        <v>-2666.6666666666665</v>
      </c>
      <c r="BM2890" s="80" cm="1">
        <f t="array" ref="BM2890">INDEX($K:$Q,ROW(),MATCH(BM$3,$K$2:$Q$2,0))/12</f>
        <v>-2666.6666666666665</v>
      </c>
      <c r="BN2890" s="80" cm="1">
        <f t="array" ref="BN2890">INDEX($K:$Q,ROW(),MATCH(BN$3,$K$2:$Q$2,0))/12</f>
        <v>-2666.6666666666665</v>
      </c>
      <c r="BO2890" s="80" cm="1">
        <f t="array" ref="BO2890">INDEX($K:$Q,ROW(),MATCH(BO$3,$K$2:$Q$2,0))/12</f>
        <v>-2666.6666666666665</v>
      </c>
      <c r="BP2890" s="80" cm="1">
        <f t="array" ref="BP2890">INDEX($K:$Q,ROW(),MATCH(BP$3,$K$2:$Q$2,0))/12</f>
        <v>-2666.6666666666665</v>
      </c>
      <c r="BQ2890" s="80" cm="1">
        <f t="array" ref="BQ2890">INDEX($K:$Q,ROW(),MATCH(BQ$3,$K$2:$Q$2,0))/12</f>
        <v>-2666.6666666666665</v>
      </c>
      <c r="BR2890" s="80" cm="1">
        <f t="array" ref="BR2890">INDEX($K:$Q,ROW(),MATCH(BR$3,$K$2:$Q$2,0))/12</f>
        <v>-2666.6666666666665</v>
      </c>
      <c r="BS2890" s="80" cm="1">
        <f t="array" ref="BS2890">INDEX($K:$Q,ROW(),MATCH(BS$3,$K$2:$Q$2,0))/12</f>
        <v>-2666.6666666666665</v>
      </c>
      <c r="BT2890" s="80" cm="1">
        <f t="array" ref="BT2890">INDEX($K:$Q,ROW(),MATCH(BT$3,$K$2:$Q$2,0))/12</f>
        <v>-2666.6666666666665</v>
      </c>
      <c r="BU2890" s="80" cm="1">
        <f t="array" ref="BU2890">INDEX($K:$Q,ROW(),MATCH(BU$3,$K$2:$Q$2,0))/12</f>
        <v>-2666.6666666666665</v>
      </c>
      <c r="BV2890" s="80" cm="1">
        <f t="array" ref="BV2890">INDEX($K:$Q,ROW(),MATCH(BV$3,$K$2:$Q$2,0))/12</f>
        <v>-2666.6666666666665</v>
      </c>
      <c r="BW2890" s="80" cm="1">
        <f t="array" ref="BW2890">INDEX($K:$Q,ROW(),MATCH(BW$3,$K$2:$Q$2,0))/12</f>
        <v>-2666.6666666666665</v>
      </c>
      <c r="BX2890" s="80" cm="1">
        <f t="array" ref="BX2890">INDEX($K:$Q,ROW(),MATCH(BX$3,$K$2:$Q$2,0))/12</f>
        <v>-2666.6666666666665</v>
      </c>
      <c r="BY2890" s="80" cm="1">
        <f t="array" ref="BY2890">INDEX($K:$Q,ROW(),MATCH(BY$3,$K$2:$Q$2,0))/12</f>
        <v>-2666.6666666666665</v>
      </c>
      <c r="BZ2890" s="80" cm="1">
        <f t="array" ref="BZ2890">INDEX($K:$Q,ROW(),MATCH(BZ$3,$K$2:$Q$2,0))/12</f>
        <v>-2666.6666666666665</v>
      </c>
      <c r="CA2890" s="80" cm="1">
        <f t="array" ref="CA2890">INDEX($K:$Q,ROW(),MATCH(CA$3,$K$2:$Q$2,0))/12</f>
        <v>-2666.6666666666665</v>
      </c>
      <c r="CB2890" s="80" cm="1">
        <f t="array" ref="CB2890">INDEX($K:$Q,ROW(),MATCH(CB$3,$K$2:$Q$2,0))/12</f>
        <v>-2666.6666666666665</v>
      </c>
      <c r="CC2890" s="80" cm="1">
        <f t="array" ref="CC2890">INDEX($K:$Q,ROW(),MATCH(CC$3,$K$2:$Q$2,0))/12</f>
        <v>-2666.6666666666665</v>
      </c>
      <c r="CD2890" s="80" cm="1">
        <f t="array" ref="CD2890">INDEX($K:$Q,ROW(),MATCH(CD$3,$K$2:$Q$2,0))/12</f>
        <v>-2666.6666666666665</v>
      </c>
      <c r="CE2890" s="80" cm="1">
        <f t="array" ref="CE2890">INDEX($K:$Q,ROW(),MATCH(CE$3,$K$2:$Q$2,0))/12</f>
        <v>-2666.6666666666665</v>
      </c>
      <c r="CF2890" s="80" cm="1">
        <f t="array" ref="CF2890">INDEX($K:$Q,ROW(),MATCH(CF$3,$K$2:$Q$2,0))/12</f>
        <v>-2666.6666666666665</v>
      </c>
      <c r="CG2890" s="80" cm="1">
        <f t="array" ref="CG2890">INDEX($K:$Q,ROW(),MATCH(CG$3,$K$2:$Q$2,0))/12</f>
        <v>-2666.6666666666665</v>
      </c>
      <c r="CH2890" s="80" cm="1">
        <f t="array" ref="CH2890">INDEX($K:$Q,ROW(),MATCH(CH$3,$K$2:$Q$2,0))/12</f>
        <v>-2666.6666666666665</v>
      </c>
      <c r="CI2890" s="80" cm="1">
        <f t="array" ref="CI2890">INDEX($K:$Q,ROW(),MATCH(CI$3,$K$2:$Q$2,0))/12</f>
        <v>-2666.6666666666665</v>
      </c>
      <c r="CJ2890" s="80" cm="1">
        <f t="array" ref="CJ2890">INDEX($K:$Q,ROW(),MATCH(CJ$3,$K$2:$Q$2,0))/12</f>
        <v>-2666.6666666666665</v>
      </c>
      <c r="CK2890" s="80" cm="1">
        <f t="array" ref="CK2890">INDEX($K:$Q,ROW(),MATCH(CK$3,$K$2:$Q$2,0))/12</f>
        <v>-2666.6666666666665</v>
      </c>
      <c r="CL2890" s="80" cm="1">
        <f t="array" ref="CL2890">INDEX($K:$Q,ROW(),MATCH(CL$3,$K$2:$Q$2,0))/12</f>
        <v>-2666.6666666666665</v>
      </c>
    </row>
    <row r="2891" spans="2:90" x14ac:dyDescent="0.4">
      <c r="B2891" s="135" t="s">
        <v>564</v>
      </c>
      <c r="D2891" t="s">
        <v>560</v>
      </c>
      <c r="E2891" t="s">
        <v>906</v>
      </c>
      <c r="K2891" s="23">
        <v>-64000</v>
      </c>
      <c r="L2891" s="23">
        <v>-64000</v>
      </c>
      <c r="M2891" s="23">
        <v>-64000</v>
      </c>
      <c r="N2891" s="23">
        <v>-64000</v>
      </c>
      <c r="O2891" s="23">
        <v>-64000</v>
      </c>
      <c r="P2891" s="23">
        <v>-64000</v>
      </c>
      <c r="S2891" s="80" cm="1">
        <f t="array" ref="S2891">INDEX($K:$Q,ROW(),MATCH(S$3,$K$2:$Q$2,0))/12</f>
        <v>-5333.333333333333</v>
      </c>
      <c r="T2891" s="80" cm="1">
        <f t="array" ref="T2891">INDEX($K:$Q,ROW(),MATCH(T$3,$K$2:$Q$2,0))/12</f>
        <v>-5333.333333333333</v>
      </c>
      <c r="U2891" s="80" cm="1">
        <f t="array" ref="U2891">INDEX($K:$Q,ROW(),MATCH(U$3,$K$2:$Q$2,0))/12</f>
        <v>-5333.333333333333</v>
      </c>
      <c r="V2891" s="80" cm="1">
        <f t="array" ref="V2891">INDEX($K:$Q,ROW(),MATCH(V$3,$K$2:$Q$2,0))/12</f>
        <v>-5333.333333333333</v>
      </c>
      <c r="W2891" s="80" cm="1">
        <f t="array" ref="W2891">INDEX($K:$Q,ROW(),MATCH(W$3,$K$2:$Q$2,0))/12</f>
        <v>-5333.333333333333</v>
      </c>
      <c r="X2891" s="80" cm="1">
        <f t="array" ref="X2891">INDEX($K:$Q,ROW(),MATCH(X$3,$K$2:$Q$2,0))/12</f>
        <v>-5333.333333333333</v>
      </c>
      <c r="Y2891" s="80" cm="1">
        <f t="array" ref="Y2891">INDEX($K:$Q,ROW(),MATCH(Y$3,$K$2:$Q$2,0))/12</f>
        <v>-5333.333333333333</v>
      </c>
      <c r="Z2891" s="80" cm="1">
        <f t="array" ref="Z2891">INDEX($K:$Q,ROW(),MATCH(Z$3,$K$2:$Q$2,0))/12</f>
        <v>-5333.333333333333</v>
      </c>
      <c r="AA2891" s="80" cm="1">
        <f t="array" ref="AA2891">INDEX($K:$Q,ROW(),MATCH(AA$3,$K$2:$Q$2,0))/12</f>
        <v>-5333.333333333333</v>
      </c>
      <c r="AB2891" s="80" cm="1">
        <f t="array" ref="AB2891">INDEX($K:$Q,ROW(),MATCH(AB$3,$K$2:$Q$2,0))/12</f>
        <v>-5333.333333333333</v>
      </c>
      <c r="AC2891" s="80" cm="1">
        <f t="array" ref="AC2891">INDEX($K:$Q,ROW(),MATCH(AC$3,$K$2:$Q$2,0))/12</f>
        <v>-5333.333333333333</v>
      </c>
      <c r="AD2891" s="80" cm="1">
        <f t="array" ref="AD2891">INDEX($K:$Q,ROW(),MATCH(AD$3,$K$2:$Q$2,0))/12</f>
        <v>-5333.333333333333</v>
      </c>
      <c r="AE2891" s="80" cm="1">
        <f t="array" ref="AE2891">INDEX($K:$Q,ROW(),MATCH(AE$3,$K$2:$Q$2,0))/12</f>
        <v>-5333.333333333333</v>
      </c>
      <c r="AF2891" s="80" cm="1">
        <f t="array" ref="AF2891">INDEX($K:$Q,ROW(),MATCH(AF$3,$K$2:$Q$2,0))/12</f>
        <v>-5333.333333333333</v>
      </c>
      <c r="AG2891" s="80" cm="1">
        <f t="array" ref="AG2891">INDEX($K:$Q,ROW(),MATCH(AG$3,$K$2:$Q$2,0))/12</f>
        <v>-5333.333333333333</v>
      </c>
      <c r="AH2891" s="80" cm="1">
        <f t="array" ref="AH2891">INDEX($K:$Q,ROW(),MATCH(AH$3,$K$2:$Q$2,0))/12</f>
        <v>-5333.333333333333</v>
      </c>
      <c r="AI2891" s="80" cm="1">
        <f t="array" ref="AI2891">INDEX($K:$Q,ROW(),MATCH(AI$3,$K$2:$Q$2,0))/12</f>
        <v>-5333.333333333333</v>
      </c>
      <c r="AJ2891" s="80" cm="1">
        <f t="array" ref="AJ2891">INDEX($K:$Q,ROW(),MATCH(AJ$3,$K$2:$Q$2,0))/12</f>
        <v>-5333.333333333333</v>
      </c>
      <c r="AK2891" s="80" cm="1">
        <f t="array" ref="AK2891">INDEX($K:$Q,ROW(),MATCH(AK$3,$K$2:$Q$2,0))/12</f>
        <v>-5333.333333333333</v>
      </c>
      <c r="AL2891" s="80" cm="1">
        <f t="array" ref="AL2891">INDEX($K:$Q,ROW(),MATCH(AL$3,$K$2:$Q$2,0))/12</f>
        <v>-5333.333333333333</v>
      </c>
      <c r="AM2891" s="80" cm="1">
        <f t="array" ref="AM2891">INDEX($K:$Q,ROW(),MATCH(AM$3,$K$2:$Q$2,0))/12</f>
        <v>-5333.333333333333</v>
      </c>
      <c r="AN2891" s="80" cm="1">
        <f t="array" ref="AN2891">INDEX($K:$Q,ROW(),MATCH(AN$3,$K$2:$Q$2,0))/12</f>
        <v>-5333.333333333333</v>
      </c>
      <c r="AO2891" s="80" cm="1">
        <f t="array" ref="AO2891">INDEX($K:$Q,ROW(),MATCH(AO$3,$K$2:$Q$2,0))/12</f>
        <v>-5333.333333333333</v>
      </c>
      <c r="AP2891" s="80" cm="1">
        <f t="array" ref="AP2891">INDEX($K:$Q,ROW(),MATCH(AP$3,$K$2:$Q$2,0))/12</f>
        <v>-5333.333333333333</v>
      </c>
      <c r="AQ2891" s="80" cm="1">
        <f t="array" ref="AQ2891">INDEX($K:$Q,ROW(),MATCH(AQ$3,$K$2:$Q$2,0))/12</f>
        <v>-5333.333333333333</v>
      </c>
      <c r="AR2891" s="80" cm="1">
        <f t="array" ref="AR2891">INDEX($K:$Q,ROW(),MATCH(AR$3,$K$2:$Q$2,0))/12</f>
        <v>-5333.333333333333</v>
      </c>
      <c r="AS2891" s="80" cm="1">
        <f t="array" ref="AS2891">INDEX($K:$Q,ROW(),MATCH(AS$3,$K$2:$Q$2,0))/12</f>
        <v>-5333.333333333333</v>
      </c>
      <c r="AT2891" s="80" cm="1">
        <f t="array" ref="AT2891">INDEX($K:$Q,ROW(),MATCH(AT$3,$K$2:$Q$2,0))/12</f>
        <v>-5333.333333333333</v>
      </c>
      <c r="AU2891" s="80" cm="1">
        <f t="array" ref="AU2891">INDEX($K:$Q,ROW(),MATCH(AU$3,$K$2:$Q$2,0))/12</f>
        <v>-5333.333333333333</v>
      </c>
      <c r="AV2891" s="80" cm="1">
        <f t="array" ref="AV2891">INDEX($K:$Q,ROW(),MATCH(AV$3,$K$2:$Q$2,0))/12</f>
        <v>-5333.333333333333</v>
      </c>
      <c r="AW2891" s="80" cm="1">
        <f t="array" ref="AW2891">INDEX($K:$Q,ROW(),MATCH(AW$3,$K$2:$Q$2,0))/12</f>
        <v>-5333.333333333333</v>
      </c>
      <c r="AX2891" s="80" cm="1">
        <f t="array" ref="AX2891">INDEX($K:$Q,ROW(),MATCH(AX$3,$K$2:$Q$2,0))/12</f>
        <v>-5333.333333333333</v>
      </c>
      <c r="AY2891" s="80" cm="1">
        <f t="array" ref="AY2891">INDEX($K:$Q,ROW(),MATCH(AY$3,$K$2:$Q$2,0))/12</f>
        <v>-5333.333333333333</v>
      </c>
      <c r="AZ2891" s="80" cm="1">
        <f t="array" ref="AZ2891">INDEX($K:$Q,ROW(),MATCH(AZ$3,$K$2:$Q$2,0))/12</f>
        <v>-5333.333333333333</v>
      </c>
      <c r="BA2891" s="80" cm="1">
        <f t="array" ref="BA2891">INDEX($K:$Q,ROW(),MATCH(BA$3,$K$2:$Q$2,0))/12</f>
        <v>-5333.333333333333</v>
      </c>
      <c r="BB2891" s="80" cm="1">
        <f t="array" ref="BB2891">INDEX($K:$Q,ROW(),MATCH(BB$3,$K$2:$Q$2,0))/12</f>
        <v>-5333.333333333333</v>
      </c>
      <c r="BC2891" s="80" cm="1">
        <f t="array" ref="BC2891">INDEX($K:$Q,ROW(),MATCH(BC$3,$K$2:$Q$2,0))/12</f>
        <v>-5333.333333333333</v>
      </c>
      <c r="BD2891" s="80" cm="1">
        <f t="array" ref="BD2891">INDEX($K:$Q,ROW(),MATCH(BD$3,$K$2:$Q$2,0))/12</f>
        <v>-5333.333333333333</v>
      </c>
      <c r="BE2891" s="80" cm="1">
        <f t="array" ref="BE2891">INDEX($K:$Q,ROW(),MATCH(BE$3,$K$2:$Q$2,0))/12</f>
        <v>-5333.333333333333</v>
      </c>
      <c r="BF2891" s="80" cm="1">
        <f t="array" ref="BF2891">INDEX($K:$Q,ROW(),MATCH(BF$3,$K$2:$Q$2,0))/12</f>
        <v>-5333.333333333333</v>
      </c>
      <c r="BG2891" s="80" cm="1">
        <f t="array" ref="BG2891">INDEX($K:$Q,ROW(),MATCH(BG$3,$K$2:$Q$2,0))/12</f>
        <v>-5333.333333333333</v>
      </c>
      <c r="BH2891" s="80" cm="1">
        <f t="array" ref="BH2891">INDEX($K:$Q,ROW(),MATCH(BH$3,$K$2:$Q$2,0))/12</f>
        <v>-5333.333333333333</v>
      </c>
      <c r="BI2891" s="80" cm="1">
        <f t="array" ref="BI2891">INDEX($K:$Q,ROW(),MATCH(BI$3,$K$2:$Q$2,0))/12</f>
        <v>-5333.333333333333</v>
      </c>
      <c r="BJ2891" s="80" cm="1">
        <f t="array" ref="BJ2891">INDEX($K:$Q,ROW(),MATCH(BJ$3,$K$2:$Q$2,0))/12</f>
        <v>-5333.333333333333</v>
      </c>
      <c r="BK2891" s="80" cm="1">
        <f t="array" ref="BK2891">INDEX($K:$Q,ROW(),MATCH(BK$3,$K$2:$Q$2,0))/12</f>
        <v>-5333.333333333333</v>
      </c>
      <c r="BL2891" s="80" cm="1">
        <f t="array" ref="BL2891">INDEX($K:$Q,ROW(),MATCH(BL$3,$K$2:$Q$2,0))/12</f>
        <v>-5333.333333333333</v>
      </c>
      <c r="BM2891" s="80" cm="1">
        <f t="array" ref="BM2891">INDEX($K:$Q,ROW(),MATCH(BM$3,$K$2:$Q$2,0))/12</f>
        <v>-5333.333333333333</v>
      </c>
      <c r="BN2891" s="80" cm="1">
        <f t="array" ref="BN2891">INDEX($K:$Q,ROW(),MATCH(BN$3,$K$2:$Q$2,0))/12</f>
        <v>-5333.333333333333</v>
      </c>
      <c r="BO2891" s="80" cm="1">
        <f t="array" ref="BO2891">INDEX($K:$Q,ROW(),MATCH(BO$3,$K$2:$Q$2,0))/12</f>
        <v>-5333.333333333333</v>
      </c>
      <c r="BP2891" s="80" cm="1">
        <f t="array" ref="BP2891">INDEX($K:$Q,ROW(),MATCH(BP$3,$K$2:$Q$2,0))/12</f>
        <v>-5333.333333333333</v>
      </c>
      <c r="BQ2891" s="80" cm="1">
        <f t="array" ref="BQ2891">INDEX($K:$Q,ROW(),MATCH(BQ$3,$K$2:$Q$2,0))/12</f>
        <v>-5333.333333333333</v>
      </c>
      <c r="BR2891" s="80" cm="1">
        <f t="array" ref="BR2891">INDEX($K:$Q,ROW(),MATCH(BR$3,$K$2:$Q$2,0))/12</f>
        <v>-5333.333333333333</v>
      </c>
      <c r="BS2891" s="80" cm="1">
        <f t="array" ref="BS2891">INDEX($K:$Q,ROW(),MATCH(BS$3,$K$2:$Q$2,0))/12</f>
        <v>-5333.333333333333</v>
      </c>
      <c r="BT2891" s="80" cm="1">
        <f t="array" ref="BT2891">INDEX($K:$Q,ROW(),MATCH(BT$3,$K$2:$Q$2,0))/12</f>
        <v>-5333.333333333333</v>
      </c>
      <c r="BU2891" s="80" cm="1">
        <f t="array" ref="BU2891">INDEX($K:$Q,ROW(),MATCH(BU$3,$K$2:$Q$2,0))/12</f>
        <v>-5333.333333333333</v>
      </c>
      <c r="BV2891" s="80" cm="1">
        <f t="array" ref="BV2891">INDEX($K:$Q,ROW(),MATCH(BV$3,$K$2:$Q$2,0))/12</f>
        <v>-5333.333333333333</v>
      </c>
      <c r="BW2891" s="80" cm="1">
        <f t="array" ref="BW2891">INDEX($K:$Q,ROW(),MATCH(BW$3,$K$2:$Q$2,0))/12</f>
        <v>-5333.333333333333</v>
      </c>
      <c r="BX2891" s="80" cm="1">
        <f t="array" ref="BX2891">INDEX($K:$Q,ROW(),MATCH(BX$3,$K$2:$Q$2,0))/12</f>
        <v>-5333.333333333333</v>
      </c>
      <c r="BY2891" s="80" cm="1">
        <f t="array" ref="BY2891">INDEX($K:$Q,ROW(),MATCH(BY$3,$K$2:$Q$2,0))/12</f>
        <v>-5333.333333333333</v>
      </c>
      <c r="BZ2891" s="80" cm="1">
        <f t="array" ref="BZ2891">INDEX($K:$Q,ROW(),MATCH(BZ$3,$K$2:$Q$2,0))/12</f>
        <v>-5333.333333333333</v>
      </c>
      <c r="CA2891" s="80" cm="1">
        <f t="array" ref="CA2891">INDEX($K:$Q,ROW(),MATCH(CA$3,$K$2:$Q$2,0))/12</f>
        <v>-5333.333333333333</v>
      </c>
      <c r="CB2891" s="80" cm="1">
        <f t="array" ref="CB2891">INDEX($K:$Q,ROW(),MATCH(CB$3,$K$2:$Q$2,0))/12</f>
        <v>-5333.333333333333</v>
      </c>
      <c r="CC2891" s="80" cm="1">
        <f t="array" ref="CC2891">INDEX($K:$Q,ROW(),MATCH(CC$3,$K$2:$Q$2,0))/12</f>
        <v>-5333.333333333333</v>
      </c>
      <c r="CD2891" s="80" cm="1">
        <f t="array" ref="CD2891">INDEX($K:$Q,ROW(),MATCH(CD$3,$K$2:$Q$2,0))/12</f>
        <v>-5333.333333333333</v>
      </c>
      <c r="CE2891" s="80" cm="1">
        <f t="array" ref="CE2891">INDEX($K:$Q,ROW(),MATCH(CE$3,$K$2:$Q$2,0))/12</f>
        <v>-5333.333333333333</v>
      </c>
      <c r="CF2891" s="80" cm="1">
        <f t="array" ref="CF2891">INDEX($K:$Q,ROW(),MATCH(CF$3,$K$2:$Q$2,0))/12</f>
        <v>-5333.333333333333</v>
      </c>
      <c r="CG2891" s="80" cm="1">
        <f t="array" ref="CG2891">INDEX($K:$Q,ROW(),MATCH(CG$3,$K$2:$Q$2,0))/12</f>
        <v>-5333.333333333333</v>
      </c>
      <c r="CH2891" s="80" cm="1">
        <f t="array" ref="CH2891">INDEX($K:$Q,ROW(),MATCH(CH$3,$K$2:$Q$2,0))/12</f>
        <v>-5333.333333333333</v>
      </c>
      <c r="CI2891" s="80" cm="1">
        <f t="array" ref="CI2891">INDEX($K:$Q,ROW(),MATCH(CI$3,$K$2:$Q$2,0))/12</f>
        <v>-5333.333333333333</v>
      </c>
      <c r="CJ2891" s="80" cm="1">
        <f t="array" ref="CJ2891">INDEX($K:$Q,ROW(),MATCH(CJ$3,$K$2:$Q$2,0))/12</f>
        <v>-5333.333333333333</v>
      </c>
      <c r="CK2891" s="80" cm="1">
        <f t="array" ref="CK2891">INDEX($K:$Q,ROW(),MATCH(CK$3,$K$2:$Q$2,0))/12</f>
        <v>-5333.333333333333</v>
      </c>
      <c r="CL2891" s="80" cm="1">
        <f t="array" ref="CL2891">INDEX($K:$Q,ROW(),MATCH(CL$3,$K$2:$Q$2,0))/12</f>
        <v>-5333.333333333333</v>
      </c>
    </row>
    <row r="2892" spans="2:90" x14ac:dyDescent="0.4">
      <c r="B2892" s="135" t="s">
        <v>565</v>
      </c>
      <c r="D2892" t="s">
        <v>560</v>
      </c>
      <c r="E2892" t="s">
        <v>906</v>
      </c>
      <c r="K2892" s="23">
        <v>-128000</v>
      </c>
      <c r="L2892" s="23">
        <v>-128000</v>
      </c>
      <c r="M2892" s="23">
        <v>-128000</v>
      </c>
      <c r="N2892" s="23">
        <v>-128000</v>
      </c>
      <c r="O2892" s="23">
        <v>-128000</v>
      </c>
      <c r="P2892" s="23">
        <v>-128000</v>
      </c>
      <c r="S2892" s="80" cm="1">
        <f t="array" ref="S2892">INDEX($K:$Q,ROW(),MATCH(S$3,$K$2:$Q$2,0))/12</f>
        <v>-10666.666666666666</v>
      </c>
      <c r="T2892" s="80" cm="1">
        <f t="array" ref="T2892">INDEX($K:$Q,ROW(),MATCH(T$3,$K$2:$Q$2,0))/12</f>
        <v>-10666.666666666666</v>
      </c>
      <c r="U2892" s="80" cm="1">
        <f t="array" ref="U2892">INDEX($K:$Q,ROW(),MATCH(U$3,$K$2:$Q$2,0))/12</f>
        <v>-10666.666666666666</v>
      </c>
      <c r="V2892" s="80" cm="1">
        <f t="array" ref="V2892">INDEX($K:$Q,ROW(),MATCH(V$3,$K$2:$Q$2,0))/12</f>
        <v>-10666.666666666666</v>
      </c>
      <c r="W2892" s="80" cm="1">
        <f t="array" ref="W2892">INDEX($K:$Q,ROW(),MATCH(W$3,$K$2:$Q$2,0))/12</f>
        <v>-10666.666666666666</v>
      </c>
      <c r="X2892" s="80" cm="1">
        <f t="array" ref="X2892">INDEX($K:$Q,ROW(),MATCH(X$3,$K$2:$Q$2,0))/12</f>
        <v>-10666.666666666666</v>
      </c>
      <c r="Y2892" s="80" cm="1">
        <f t="array" ref="Y2892">INDEX($K:$Q,ROW(),MATCH(Y$3,$K$2:$Q$2,0))/12</f>
        <v>-10666.666666666666</v>
      </c>
      <c r="Z2892" s="80" cm="1">
        <f t="array" ref="Z2892">INDEX($K:$Q,ROW(),MATCH(Z$3,$K$2:$Q$2,0))/12</f>
        <v>-10666.666666666666</v>
      </c>
      <c r="AA2892" s="80" cm="1">
        <f t="array" ref="AA2892">INDEX($K:$Q,ROW(),MATCH(AA$3,$K$2:$Q$2,0))/12</f>
        <v>-10666.666666666666</v>
      </c>
      <c r="AB2892" s="80" cm="1">
        <f t="array" ref="AB2892">INDEX($K:$Q,ROW(),MATCH(AB$3,$K$2:$Q$2,0))/12</f>
        <v>-10666.666666666666</v>
      </c>
      <c r="AC2892" s="80" cm="1">
        <f t="array" ref="AC2892">INDEX($K:$Q,ROW(),MATCH(AC$3,$K$2:$Q$2,0))/12</f>
        <v>-10666.666666666666</v>
      </c>
      <c r="AD2892" s="80" cm="1">
        <f t="array" ref="AD2892">INDEX($K:$Q,ROW(),MATCH(AD$3,$K$2:$Q$2,0))/12</f>
        <v>-10666.666666666666</v>
      </c>
      <c r="AE2892" s="80" cm="1">
        <f t="array" ref="AE2892">INDEX($K:$Q,ROW(),MATCH(AE$3,$K$2:$Q$2,0))/12</f>
        <v>-10666.666666666666</v>
      </c>
      <c r="AF2892" s="80" cm="1">
        <f t="array" ref="AF2892">INDEX($K:$Q,ROW(),MATCH(AF$3,$K$2:$Q$2,0))/12</f>
        <v>-10666.666666666666</v>
      </c>
      <c r="AG2892" s="80" cm="1">
        <f t="array" ref="AG2892">INDEX($K:$Q,ROW(),MATCH(AG$3,$K$2:$Q$2,0))/12</f>
        <v>-10666.666666666666</v>
      </c>
      <c r="AH2892" s="80" cm="1">
        <f t="array" ref="AH2892">INDEX($K:$Q,ROW(),MATCH(AH$3,$K$2:$Q$2,0))/12</f>
        <v>-10666.666666666666</v>
      </c>
      <c r="AI2892" s="80" cm="1">
        <f t="array" ref="AI2892">INDEX($K:$Q,ROW(),MATCH(AI$3,$K$2:$Q$2,0))/12</f>
        <v>-10666.666666666666</v>
      </c>
      <c r="AJ2892" s="80" cm="1">
        <f t="array" ref="AJ2892">INDEX($K:$Q,ROW(),MATCH(AJ$3,$K$2:$Q$2,0))/12</f>
        <v>-10666.666666666666</v>
      </c>
      <c r="AK2892" s="80" cm="1">
        <f t="array" ref="AK2892">INDEX($K:$Q,ROW(),MATCH(AK$3,$K$2:$Q$2,0))/12</f>
        <v>-10666.666666666666</v>
      </c>
      <c r="AL2892" s="80" cm="1">
        <f t="array" ref="AL2892">INDEX($K:$Q,ROW(),MATCH(AL$3,$K$2:$Q$2,0))/12</f>
        <v>-10666.666666666666</v>
      </c>
      <c r="AM2892" s="80" cm="1">
        <f t="array" ref="AM2892">INDEX($K:$Q,ROW(),MATCH(AM$3,$K$2:$Q$2,0))/12</f>
        <v>-10666.666666666666</v>
      </c>
      <c r="AN2892" s="80" cm="1">
        <f t="array" ref="AN2892">INDEX($K:$Q,ROW(),MATCH(AN$3,$K$2:$Q$2,0))/12</f>
        <v>-10666.666666666666</v>
      </c>
      <c r="AO2892" s="80" cm="1">
        <f t="array" ref="AO2892">INDEX($K:$Q,ROW(),MATCH(AO$3,$K$2:$Q$2,0))/12</f>
        <v>-10666.666666666666</v>
      </c>
      <c r="AP2892" s="80" cm="1">
        <f t="array" ref="AP2892">INDEX($K:$Q,ROW(),MATCH(AP$3,$K$2:$Q$2,0))/12</f>
        <v>-10666.666666666666</v>
      </c>
      <c r="AQ2892" s="80" cm="1">
        <f t="array" ref="AQ2892">INDEX($K:$Q,ROW(),MATCH(AQ$3,$K$2:$Q$2,0))/12</f>
        <v>-10666.666666666666</v>
      </c>
      <c r="AR2892" s="80" cm="1">
        <f t="array" ref="AR2892">INDEX($K:$Q,ROW(),MATCH(AR$3,$K$2:$Q$2,0))/12</f>
        <v>-10666.666666666666</v>
      </c>
      <c r="AS2892" s="80" cm="1">
        <f t="array" ref="AS2892">INDEX($K:$Q,ROW(),MATCH(AS$3,$K$2:$Q$2,0))/12</f>
        <v>-10666.666666666666</v>
      </c>
      <c r="AT2892" s="80" cm="1">
        <f t="array" ref="AT2892">INDEX($K:$Q,ROW(),MATCH(AT$3,$K$2:$Q$2,0))/12</f>
        <v>-10666.666666666666</v>
      </c>
      <c r="AU2892" s="80" cm="1">
        <f t="array" ref="AU2892">INDEX($K:$Q,ROW(),MATCH(AU$3,$K$2:$Q$2,0))/12</f>
        <v>-10666.666666666666</v>
      </c>
      <c r="AV2892" s="80" cm="1">
        <f t="array" ref="AV2892">INDEX($K:$Q,ROW(),MATCH(AV$3,$K$2:$Q$2,0))/12</f>
        <v>-10666.666666666666</v>
      </c>
      <c r="AW2892" s="80" cm="1">
        <f t="array" ref="AW2892">INDEX($K:$Q,ROW(),MATCH(AW$3,$K$2:$Q$2,0))/12</f>
        <v>-10666.666666666666</v>
      </c>
      <c r="AX2892" s="80" cm="1">
        <f t="array" ref="AX2892">INDEX($K:$Q,ROW(),MATCH(AX$3,$K$2:$Q$2,0))/12</f>
        <v>-10666.666666666666</v>
      </c>
      <c r="AY2892" s="80" cm="1">
        <f t="array" ref="AY2892">INDEX($K:$Q,ROW(),MATCH(AY$3,$K$2:$Q$2,0))/12</f>
        <v>-10666.666666666666</v>
      </c>
      <c r="AZ2892" s="80" cm="1">
        <f t="array" ref="AZ2892">INDEX($K:$Q,ROW(),MATCH(AZ$3,$K$2:$Q$2,0))/12</f>
        <v>-10666.666666666666</v>
      </c>
      <c r="BA2892" s="80" cm="1">
        <f t="array" ref="BA2892">INDEX($K:$Q,ROW(),MATCH(BA$3,$K$2:$Q$2,0))/12</f>
        <v>-10666.666666666666</v>
      </c>
      <c r="BB2892" s="80" cm="1">
        <f t="array" ref="BB2892">INDEX($K:$Q,ROW(),MATCH(BB$3,$K$2:$Q$2,0))/12</f>
        <v>-10666.666666666666</v>
      </c>
      <c r="BC2892" s="80" cm="1">
        <f t="array" ref="BC2892">INDEX($K:$Q,ROW(),MATCH(BC$3,$K$2:$Q$2,0))/12</f>
        <v>-10666.666666666666</v>
      </c>
      <c r="BD2892" s="80" cm="1">
        <f t="array" ref="BD2892">INDEX($K:$Q,ROW(),MATCH(BD$3,$K$2:$Q$2,0))/12</f>
        <v>-10666.666666666666</v>
      </c>
      <c r="BE2892" s="80" cm="1">
        <f t="array" ref="BE2892">INDEX($K:$Q,ROW(),MATCH(BE$3,$K$2:$Q$2,0))/12</f>
        <v>-10666.666666666666</v>
      </c>
      <c r="BF2892" s="80" cm="1">
        <f t="array" ref="BF2892">INDEX($K:$Q,ROW(),MATCH(BF$3,$K$2:$Q$2,0))/12</f>
        <v>-10666.666666666666</v>
      </c>
      <c r="BG2892" s="80" cm="1">
        <f t="array" ref="BG2892">INDEX($K:$Q,ROW(),MATCH(BG$3,$K$2:$Q$2,0))/12</f>
        <v>-10666.666666666666</v>
      </c>
      <c r="BH2892" s="80" cm="1">
        <f t="array" ref="BH2892">INDEX($K:$Q,ROW(),MATCH(BH$3,$K$2:$Q$2,0))/12</f>
        <v>-10666.666666666666</v>
      </c>
      <c r="BI2892" s="80" cm="1">
        <f t="array" ref="BI2892">INDEX($K:$Q,ROW(),MATCH(BI$3,$K$2:$Q$2,0))/12</f>
        <v>-10666.666666666666</v>
      </c>
      <c r="BJ2892" s="80" cm="1">
        <f t="array" ref="BJ2892">INDEX($K:$Q,ROW(),MATCH(BJ$3,$K$2:$Q$2,0))/12</f>
        <v>-10666.666666666666</v>
      </c>
      <c r="BK2892" s="80" cm="1">
        <f t="array" ref="BK2892">INDEX($K:$Q,ROW(),MATCH(BK$3,$K$2:$Q$2,0))/12</f>
        <v>-10666.666666666666</v>
      </c>
      <c r="BL2892" s="80" cm="1">
        <f t="array" ref="BL2892">INDEX($K:$Q,ROW(),MATCH(BL$3,$K$2:$Q$2,0))/12</f>
        <v>-10666.666666666666</v>
      </c>
      <c r="BM2892" s="80" cm="1">
        <f t="array" ref="BM2892">INDEX($K:$Q,ROW(),MATCH(BM$3,$K$2:$Q$2,0))/12</f>
        <v>-10666.666666666666</v>
      </c>
      <c r="BN2892" s="80" cm="1">
        <f t="array" ref="BN2892">INDEX($K:$Q,ROW(),MATCH(BN$3,$K$2:$Q$2,0))/12</f>
        <v>-10666.666666666666</v>
      </c>
      <c r="BO2892" s="80" cm="1">
        <f t="array" ref="BO2892">INDEX($K:$Q,ROW(),MATCH(BO$3,$K$2:$Q$2,0))/12</f>
        <v>-10666.666666666666</v>
      </c>
      <c r="BP2892" s="80" cm="1">
        <f t="array" ref="BP2892">INDEX($K:$Q,ROW(),MATCH(BP$3,$K$2:$Q$2,0))/12</f>
        <v>-10666.666666666666</v>
      </c>
      <c r="BQ2892" s="80" cm="1">
        <f t="array" ref="BQ2892">INDEX($K:$Q,ROW(),MATCH(BQ$3,$K$2:$Q$2,0))/12</f>
        <v>-10666.666666666666</v>
      </c>
      <c r="BR2892" s="80" cm="1">
        <f t="array" ref="BR2892">INDEX($K:$Q,ROW(),MATCH(BR$3,$K$2:$Q$2,0))/12</f>
        <v>-10666.666666666666</v>
      </c>
      <c r="BS2892" s="80" cm="1">
        <f t="array" ref="BS2892">INDEX($K:$Q,ROW(),MATCH(BS$3,$K$2:$Q$2,0))/12</f>
        <v>-10666.666666666666</v>
      </c>
      <c r="BT2892" s="80" cm="1">
        <f t="array" ref="BT2892">INDEX($K:$Q,ROW(),MATCH(BT$3,$K$2:$Q$2,0))/12</f>
        <v>-10666.666666666666</v>
      </c>
      <c r="BU2892" s="80" cm="1">
        <f t="array" ref="BU2892">INDEX($K:$Q,ROW(),MATCH(BU$3,$K$2:$Q$2,0))/12</f>
        <v>-10666.666666666666</v>
      </c>
      <c r="BV2892" s="80" cm="1">
        <f t="array" ref="BV2892">INDEX($K:$Q,ROW(),MATCH(BV$3,$K$2:$Q$2,0))/12</f>
        <v>-10666.666666666666</v>
      </c>
      <c r="BW2892" s="80" cm="1">
        <f t="array" ref="BW2892">INDEX($K:$Q,ROW(),MATCH(BW$3,$K$2:$Q$2,0))/12</f>
        <v>-10666.666666666666</v>
      </c>
      <c r="BX2892" s="80" cm="1">
        <f t="array" ref="BX2892">INDEX($K:$Q,ROW(),MATCH(BX$3,$K$2:$Q$2,0))/12</f>
        <v>-10666.666666666666</v>
      </c>
      <c r="BY2892" s="80" cm="1">
        <f t="array" ref="BY2892">INDEX($K:$Q,ROW(),MATCH(BY$3,$K$2:$Q$2,0))/12</f>
        <v>-10666.666666666666</v>
      </c>
      <c r="BZ2892" s="80" cm="1">
        <f t="array" ref="BZ2892">INDEX($K:$Q,ROW(),MATCH(BZ$3,$K$2:$Q$2,0))/12</f>
        <v>-10666.666666666666</v>
      </c>
      <c r="CA2892" s="80" cm="1">
        <f t="array" ref="CA2892">INDEX($K:$Q,ROW(),MATCH(CA$3,$K$2:$Q$2,0))/12</f>
        <v>-10666.666666666666</v>
      </c>
      <c r="CB2892" s="80" cm="1">
        <f t="array" ref="CB2892">INDEX($K:$Q,ROW(),MATCH(CB$3,$K$2:$Q$2,0))/12</f>
        <v>-10666.666666666666</v>
      </c>
      <c r="CC2892" s="80" cm="1">
        <f t="array" ref="CC2892">INDEX($K:$Q,ROW(),MATCH(CC$3,$K$2:$Q$2,0))/12</f>
        <v>-10666.666666666666</v>
      </c>
      <c r="CD2892" s="80" cm="1">
        <f t="array" ref="CD2892">INDEX($K:$Q,ROW(),MATCH(CD$3,$K$2:$Q$2,0))/12</f>
        <v>-10666.666666666666</v>
      </c>
      <c r="CE2892" s="80" cm="1">
        <f t="array" ref="CE2892">INDEX($K:$Q,ROW(),MATCH(CE$3,$K$2:$Q$2,0))/12</f>
        <v>-10666.666666666666</v>
      </c>
      <c r="CF2892" s="80" cm="1">
        <f t="array" ref="CF2892">INDEX($K:$Q,ROW(),MATCH(CF$3,$K$2:$Q$2,0))/12</f>
        <v>-10666.666666666666</v>
      </c>
      <c r="CG2892" s="80" cm="1">
        <f t="array" ref="CG2892">INDEX($K:$Q,ROW(),MATCH(CG$3,$K$2:$Q$2,0))/12</f>
        <v>-10666.666666666666</v>
      </c>
      <c r="CH2892" s="80" cm="1">
        <f t="array" ref="CH2892">INDEX($K:$Q,ROW(),MATCH(CH$3,$K$2:$Q$2,0))/12</f>
        <v>-10666.666666666666</v>
      </c>
      <c r="CI2892" s="80" cm="1">
        <f t="array" ref="CI2892">INDEX($K:$Q,ROW(),MATCH(CI$3,$K$2:$Q$2,0))/12</f>
        <v>-10666.666666666666</v>
      </c>
      <c r="CJ2892" s="80" cm="1">
        <f t="array" ref="CJ2892">INDEX($K:$Q,ROW(),MATCH(CJ$3,$K$2:$Q$2,0))/12</f>
        <v>-10666.666666666666</v>
      </c>
      <c r="CK2892" s="80" cm="1">
        <f t="array" ref="CK2892">INDEX($K:$Q,ROW(),MATCH(CK$3,$K$2:$Q$2,0))/12</f>
        <v>-10666.666666666666</v>
      </c>
      <c r="CL2892" s="80" cm="1">
        <f t="array" ref="CL2892">INDEX($K:$Q,ROW(),MATCH(CL$3,$K$2:$Q$2,0))/12</f>
        <v>-10666.666666666666</v>
      </c>
    </row>
    <row r="2893" spans="2:90" x14ac:dyDescent="0.4">
      <c r="B2893" s="135" t="s">
        <v>561</v>
      </c>
      <c r="D2893" t="s">
        <v>560</v>
      </c>
      <c r="E2893" t="s">
        <v>906</v>
      </c>
      <c r="K2893" s="23">
        <v>-256000</v>
      </c>
      <c r="L2893" s="23">
        <v>-256000</v>
      </c>
      <c r="M2893" s="23">
        <v>-256000</v>
      </c>
      <c r="N2893" s="23">
        <v>-256000</v>
      </c>
      <c r="O2893" s="23">
        <v>-256000</v>
      </c>
      <c r="P2893" s="23">
        <v>-256000</v>
      </c>
      <c r="S2893" s="80" cm="1">
        <f t="array" ref="S2893">INDEX($K:$Q,ROW(),MATCH(S$3,$K$2:$Q$2,0))/12</f>
        <v>-21333.333333333332</v>
      </c>
      <c r="T2893" s="80" cm="1">
        <f t="array" ref="T2893">INDEX($K:$Q,ROW(),MATCH(T$3,$K$2:$Q$2,0))/12</f>
        <v>-21333.333333333332</v>
      </c>
      <c r="U2893" s="80" cm="1">
        <f t="array" ref="U2893">INDEX($K:$Q,ROW(),MATCH(U$3,$K$2:$Q$2,0))/12</f>
        <v>-21333.333333333332</v>
      </c>
      <c r="V2893" s="80" cm="1">
        <f t="array" ref="V2893">INDEX($K:$Q,ROW(),MATCH(V$3,$K$2:$Q$2,0))/12</f>
        <v>-21333.333333333332</v>
      </c>
      <c r="W2893" s="80" cm="1">
        <f t="array" ref="W2893">INDEX($K:$Q,ROW(),MATCH(W$3,$K$2:$Q$2,0))/12</f>
        <v>-21333.333333333332</v>
      </c>
      <c r="X2893" s="80" cm="1">
        <f t="array" ref="X2893">INDEX($K:$Q,ROW(),MATCH(X$3,$K$2:$Q$2,0))/12</f>
        <v>-21333.333333333332</v>
      </c>
      <c r="Y2893" s="80" cm="1">
        <f t="array" ref="Y2893">INDEX($K:$Q,ROW(),MATCH(Y$3,$K$2:$Q$2,0))/12</f>
        <v>-21333.333333333332</v>
      </c>
      <c r="Z2893" s="80" cm="1">
        <f t="array" ref="Z2893">INDEX($K:$Q,ROW(),MATCH(Z$3,$K$2:$Q$2,0))/12</f>
        <v>-21333.333333333332</v>
      </c>
      <c r="AA2893" s="80" cm="1">
        <f t="array" ref="AA2893">INDEX($K:$Q,ROW(),MATCH(AA$3,$K$2:$Q$2,0))/12</f>
        <v>-21333.333333333332</v>
      </c>
      <c r="AB2893" s="80" cm="1">
        <f t="array" ref="AB2893">INDEX($K:$Q,ROW(),MATCH(AB$3,$K$2:$Q$2,0))/12</f>
        <v>-21333.333333333332</v>
      </c>
      <c r="AC2893" s="80" cm="1">
        <f t="array" ref="AC2893">INDEX($K:$Q,ROW(),MATCH(AC$3,$K$2:$Q$2,0))/12</f>
        <v>-21333.333333333332</v>
      </c>
      <c r="AD2893" s="80" cm="1">
        <f t="array" ref="AD2893">INDEX($K:$Q,ROW(),MATCH(AD$3,$K$2:$Q$2,0))/12</f>
        <v>-21333.333333333332</v>
      </c>
      <c r="AE2893" s="80" cm="1">
        <f t="array" ref="AE2893">INDEX($K:$Q,ROW(),MATCH(AE$3,$K$2:$Q$2,0))/12</f>
        <v>-21333.333333333332</v>
      </c>
      <c r="AF2893" s="80" cm="1">
        <f t="array" ref="AF2893">INDEX($K:$Q,ROW(),MATCH(AF$3,$K$2:$Q$2,0))/12</f>
        <v>-21333.333333333332</v>
      </c>
      <c r="AG2893" s="80" cm="1">
        <f t="array" ref="AG2893">INDEX($K:$Q,ROW(),MATCH(AG$3,$K$2:$Q$2,0))/12</f>
        <v>-21333.333333333332</v>
      </c>
      <c r="AH2893" s="80" cm="1">
        <f t="array" ref="AH2893">INDEX($K:$Q,ROW(),MATCH(AH$3,$K$2:$Q$2,0))/12</f>
        <v>-21333.333333333332</v>
      </c>
      <c r="AI2893" s="80" cm="1">
        <f t="array" ref="AI2893">INDEX($K:$Q,ROW(),MATCH(AI$3,$K$2:$Q$2,0))/12</f>
        <v>-21333.333333333332</v>
      </c>
      <c r="AJ2893" s="80" cm="1">
        <f t="array" ref="AJ2893">INDEX($K:$Q,ROW(),MATCH(AJ$3,$K$2:$Q$2,0))/12</f>
        <v>-21333.333333333332</v>
      </c>
      <c r="AK2893" s="80" cm="1">
        <f t="array" ref="AK2893">INDEX($K:$Q,ROW(),MATCH(AK$3,$K$2:$Q$2,0))/12</f>
        <v>-21333.333333333332</v>
      </c>
      <c r="AL2893" s="80" cm="1">
        <f t="array" ref="AL2893">INDEX($K:$Q,ROW(),MATCH(AL$3,$K$2:$Q$2,0))/12</f>
        <v>-21333.333333333332</v>
      </c>
      <c r="AM2893" s="80" cm="1">
        <f t="array" ref="AM2893">INDEX($K:$Q,ROW(),MATCH(AM$3,$K$2:$Q$2,0))/12</f>
        <v>-21333.333333333332</v>
      </c>
      <c r="AN2893" s="80" cm="1">
        <f t="array" ref="AN2893">INDEX($K:$Q,ROW(),MATCH(AN$3,$K$2:$Q$2,0))/12</f>
        <v>-21333.333333333332</v>
      </c>
      <c r="AO2893" s="80" cm="1">
        <f t="array" ref="AO2893">INDEX($K:$Q,ROW(),MATCH(AO$3,$K$2:$Q$2,0))/12</f>
        <v>-21333.333333333332</v>
      </c>
      <c r="AP2893" s="80" cm="1">
        <f t="array" ref="AP2893">INDEX($K:$Q,ROW(),MATCH(AP$3,$K$2:$Q$2,0))/12</f>
        <v>-21333.333333333332</v>
      </c>
      <c r="AQ2893" s="80" cm="1">
        <f t="array" ref="AQ2893">INDEX($K:$Q,ROW(),MATCH(AQ$3,$K$2:$Q$2,0))/12</f>
        <v>-21333.333333333332</v>
      </c>
      <c r="AR2893" s="80" cm="1">
        <f t="array" ref="AR2893">INDEX($K:$Q,ROW(),MATCH(AR$3,$K$2:$Q$2,0))/12</f>
        <v>-21333.333333333332</v>
      </c>
      <c r="AS2893" s="80" cm="1">
        <f t="array" ref="AS2893">INDEX($K:$Q,ROW(),MATCH(AS$3,$K$2:$Q$2,0))/12</f>
        <v>-21333.333333333332</v>
      </c>
      <c r="AT2893" s="80" cm="1">
        <f t="array" ref="AT2893">INDEX($K:$Q,ROW(),MATCH(AT$3,$K$2:$Q$2,0))/12</f>
        <v>-21333.333333333332</v>
      </c>
      <c r="AU2893" s="80" cm="1">
        <f t="array" ref="AU2893">INDEX($K:$Q,ROW(),MATCH(AU$3,$K$2:$Q$2,0))/12</f>
        <v>-21333.333333333332</v>
      </c>
      <c r="AV2893" s="80" cm="1">
        <f t="array" ref="AV2893">INDEX($K:$Q,ROW(),MATCH(AV$3,$K$2:$Q$2,0))/12</f>
        <v>-21333.333333333332</v>
      </c>
      <c r="AW2893" s="80" cm="1">
        <f t="array" ref="AW2893">INDEX($K:$Q,ROW(),MATCH(AW$3,$K$2:$Q$2,0))/12</f>
        <v>-21333.333333333332</v>
      </c>
      <c r="AX2893" s="80" cm="1">
        <f t="array" ref="AX2893">INDEX($K:$Q,ROW(),MATCH(AX$3,$K$2:$Q$2,0))/12</f>
        <v>-21333.333333333332</v>
      </c>
      <c r="AY2893" s="80" cm="1">
        <f t="array" ref="AY2893">INDEX($K:$Q,ROW(),MATCH(AY$3,$K$2:$Q$2,0))/12</f>
        <v>-21333.333333333332</v>
      </c>
      <c r="AZ2893" s="80" cm="1">
        <f t="array" ref="AZ2893">INDEX($K:$Q,ROW(),MATCH(AZ$3,$K$2:$Q$2,0))/12</f>
        <v>-21333.333333333332</v>
      </c>
      <c r="BA2893" s="80" cm="1">
        <f t="array" ref="BA2893">INDEX($K:$Q,ROW(),MATCH(BA$3,$K$2:$Q$2,0))/12</f>
        <v>-21333.333333333332</v>
      </c>
      <c r="BB2893" s="80" cm="1">
        <f t="array" ref="BB2893">INDEX($K:$Q,ROW(),MATCH(BB$3,$K$2:$Q$2,0))/12</f>
        <v>-21333.333333333332</v>
      </c>
      <c r="BC2893" s="80" cm="1">
        <f t="array" ref="BC2893">INDEX($K:$Q,ROW(),MATCH(BC$3,$K$2:$Q$2,0))/12</f>
        <v>-21333.333333333332</v>
      </c>
      <c r="BD2893" s="80" cm="1">
        <f t="array" ref="BD2893">INDEX($K:$Q,ROW(),MATCH(BD$3,$K$2:$Q$2,0))/12</f>
        <v>-21333.333333333332</v>
      </c>
      <c r="BE2893" s="80" cm="1">
        <f t="array" ref="BE2893">INDEX($K:$Q,ROW(),MATCH(BE$3,$K$2:$Q$2,0))/12</f>
        <v>-21333.333333333332</v>
      </c>
      <c r="BF2893" s="80" cm="1">
        <f t="array" ref="BF2893">INDEX($K:$Q,ROW(),MATCH(BF$3,$K$2:$Q$2,0))/12</f>
        <v>-21333.333333333332</v>
      </c>
      <c r="BG2893" s="80" cm="1">
        <f t="array" ref="BG2893">INDEX($K:$Q,ROW(),MATCH(BG$3,$K$2:$Q$2,0))/12</f>
        <v>-21333.333333333332</v>
      </c>
      <c r="BH2893" s="80" cm="1">
        <f t="array" ref="BH2893">INDEX($K:$Q,ROW(),MATCH(BH$3,$K$2:$Q$2,0))/12</f>
        <v>-21333.333333333332</v>
      </c>
      <c r="BI2893" s="80" cm="1">
        <f t="array" ref="BI2893">INDEX($K:$Q,ROW(),MATCH(BI$3,$K$2:$Q$2,0))/12</f>
        <v>-21333.333333333332</v>
      </c>
      <c r="BJ2893" s="80" cm="1">
        <f t="array" ref="BJ2893">INDEX($K:$Q,ROW(),MATCH(BJ$3,$K$2:$Q$2,0))/12</f>
        <v>-21333.333333333332</v>
      </c>
      <c r="BK2893" s="80" cm="1">
        <f t="array" ref="BK2893">INDEX($K:$Q,ROW(),MATCH(BK$3,$K$2:$Q$2,0))/12</f>
        <v>-21333.333333333332</v>
      </c>
      <c r="BL2893" s="80" cm="1">
        <f t="array" ref="BL2893">INDEX($K:$Q,ROW(),MATCH(BL$3,$K$2:$Q$2,0))/12</f>
        <v>-21333.333333333332</v>
      </c>
      <c r="BM2893" s="80" cm="1">
        <f t="array" ref="BM2893">INDEX($K:$Q,ROW(),MATCH(BM$3,$K$2:$Q$2,0))/12</f>
        <v>-21333.333333333332</v>
      </c>
      <c r="BN2893" s="80" cm="1">
        <f t="array" ref="BN2893">INDEX($K:$Q,ROW(),MATCH(BN$3,$K$2:$Q$2,0))/12</f>
        <v>-21333.333333333332</v>
      </c>
      <c r="BO2893" s="80" cm="1">
        <f t="array" ref="BO2893">INDEX($K:$Q,ROW(),MATCH(BO$3,$K$2:$Q$2,0))/12</f>
        <v>-21333.333333333332</v>
      </c>
      <c r="BP2893" s="80" cm="1">
        <f t="array" ref="BP2893">INDEX($K:$Q,ROW(),MATCH(BP$3,$K$2:$Q$2,0))/12</f>
        <v>-21333.333333333332</v>
      </c>
      <c r="BQ2893" s="80" cm="1">
        <f t="array" ref="BQ2893">INDEX($K:$Q,ROW(),MATCH(BQ$3,$K$2:$Q$2,0))/12</f>
        <v>-21333.333333333332</v>
      </c>
      <c r="BR2893" s="80" cm="1">
        <f t="array" ref="BR2893">INDEX($K:$Q,ROW(),MATCH(BR$3,$K$2:$Q$2,0))/12</f>
        <v>-21333.333333333332</v>
      </c>
      <c r="BS2893" s="80" cm="1">
        <f t="array" ref="BS2893">INDEX($K:$Q,ROW(),MATCH(BS$3,$K$2:$Q$2,0))/12</f>
        <v>-21333.333333333332</v>
      </c>
      <c r="BT2893" s="80" cm="1">
        <f t="array" ref="BT2893">INDEX($K:$Q,ROW(),MATCH(BT$3,$K$2:$Q$2,0))/12</f>
        <v>-21333.333333333332</v>
      </c>
      <c r="BU2893" s="80" cm="1">
        <f t="array" ref="BU2893">INDEX($K:$Q,ROW(),MATCH(BU$3,$K$2:$Q$2,0))/12</f>
        <v>-21333.333333333332</v>
      </c>
      <c r="BV2893" s="80" cm="1">
        <f t="array" ref="BV2893">INDEX($K:$Q,ROW(),MATCH(BV$3,$K$2:$Q$2,0))/12</f>
        <v>-21333.333333333332</v>
      </c>
      <c r="BW2893" s="80" cm="1">
        <f t="array" ref="BW2893">INDEX($K:$Q,ROW(),MATCH(BW$3,$K$2:$Q$2,0))/12</f>
        <v>-21333.333333333332</v>
      </c>
      <c r="BX2893" s="80" cm="1">
        <f t="array" ref="BX2893">INDEX($K:$Q,ROW(),MATCH(BX$3,$K$2:$Q$2,0))/12</f>
        <v>-21333.333333333332</v>
      </c>
      <c r="BY2893" s="80" cm="1">
        <f t="array" ref="BY2893">INDEX($K:$Q,ROW(),MATCH(BY$3,$K$2:$Q$2,0))/12</f>
        <v>-21333.333333333332</v>
      </c>
      <c r="BZ2893" s="80" cm="1">
        <f t="array" ref="BZ2893">INDEX($K:$Q,ROW(),MATCH(BZ$3,$K$2:$Q$2,0))/12</f>
        <v>-21333.333333333332</v>
      </c>
      <c r="CA2893" s="80" cm="1">
        <f t="array" ref="CA2893">INDEX($K:$Q,ROW(),MATCH(CA$3,$K$2:$Q$2,0))/12</f>
        <v>-21333.333333333332</v>
      </c>
      <c r="CB2893" s="80" cm="1">
        <f t="array" ref="CB2893">INDEX($K:$Q,ROW(),MATCH(CB$3,$K$2:$Q$2,0))/12</f>
        <v>-21333.333333333332</v>
      </c>
      <c r="CC2893" s="80" cm="1">
        <f t="array" ref="CC2893">INDEX($K:$Q,ROW(),MATCH(CC$3,$K$2:$Q$2,0))/12</f>
        <v>-21333.333333333332</v>
      </c>
      <c r="CD2893" s="80" cm="1">
        <f t="array" ref="CD2893">INDEX($K:$Q,ROW(),MATCH(CD$3,$K$2:$Q$2,0))/12</f>
        <v>-21333.333333333332</v>
      </c>
      <c r="CE2893" s="80" cm="1">
        <f t="array" ref="CE2893">INDEX($K:$Q,ROW(),MATCH(CE$3,$K$2:$Q$2,0))/12</f>
        <v>-21333.333333333332</v>
      </c>
      <c r="CF2893" s="80" cm="1">
        <f t="array" ref="CF2893">INDEX($K:$Q,ROW(),MATCH(CF$3,$K$2:$Q$2,0))/12</f>
        <v>-21333.333333333332</v>
      </c>
      <c r="CG2893" s="80" cm="1">
        <f t="array" ref="CG2893">INDEX($K:$Q,ROW(),MATCH(CG$3,$K$2:$Q$2,0))/12</f>
        <v>-21333.333333333332</v>
      </c>
      <c r="CH2893" s="80" cm="1">
        <f t="array" ref="CH2893">INDEX($K:$Q,ROW(),MATCH(CH$3,$K$2:$Q$2,0))/12</f>
        <v>-21333.333333333332</v>
      </c>
      <c r="CI2893" s="80" cm="1">
        <f t="array" ref="CI2893">INDEX($K:$Q,ROW(),MATCH(CI$3,$K$2:$Q$2,0))/12</f>
        <v>-21333.333333333332</v>
      </c>
      <c r="CJ2893" s="80" cm="1">
        <f t="array" ref="CJ2893">INDEX($K:$Q,ROW(),MATCH(CJ$3,$K$2:$Q$2,0))/12</f>
        <v>-21333.333333333332</v>
      </c>
      <c r="CK2893" s="80" cm="1">
        <f t="array" ref="CK2893">INDEX($K:$Q,ROW(),MATCH(CK$3,$K$2:$Q$2,0))/12</f>
        <v>-21333.333333333332</v>
      </c>
      <c r="CL2893" s="80" cm="1">
        <f t="array" ref="CL2893">INDEX($K:$Q,ROW(),MATCH(CL$3,$K$2:$Q$2,0))/12</f>
        <v>-21333.333333333332</v>
      </c>
    </row>
    <row r="2894" spans="2:90" x14ac:dyDescent="0.4">
      <c r="B2894" s="121" t="str">
        <f>"Total capital expenditures - "&amp;SUBSTITUTE(B2879,":","")</f>
        <v>Total capital expenditures - Fixed secondary PPE</v>
      </c>
      <c r="C2894" t="s">
        <v>235</v>
      </c>
      <c r="D2894" t="s">
        <v>560</v>
      </c>
      <c r="E2894" t="s">
        <v>906</v>
      </c>
      <c r="G2894" t="str">
        <f>E2894</f>
        <v/>
      </c>
      <c r="I2894" s="74"/>
      <c r="J2894" s="74"/>
      <c r="K2894" s="113">
        <f>SUMIF($3:$3,K$2,2894:2894)</f>
        <v>-510999.99999999983</v>
      </c>
      <c r="L2894" s="113">
        <f>SUMIF($3:$3,L$2,2894:2894)</f>
        <v>-510999.99999999983</v>
      </c>
      <c r="M2894" s="113">
        <f>SUMIF($3:$3,M$2,2894:2894)</f>
        <v>-510999.99999999983</v>
      </c>
      <c r="N2894" s="113">
        <f>SUMIF($3:$3,N$2,2894:2894)</f>
        <v>-510999.99999999983</v>
      </c>
      <c r="O2894" s="113">
        <f>SUMIF($3:$3,O$2,2894:2894)</f>
        <v>-510999.99999999983</v>
      </c>
      <c r="P2894" s="113">
        <f>SUMIF($3:$3,P$2,2894:2894)</f>
        <v>-510999.99999999983</v>
      </c>
      <c r="R2894" s="24"/>
      <c r="S2894" s="142">
        <f t="shared" ref="S2894" si="3875">SUM(S2885:S2893)</f>
        <v>-42583.333333333328</v>
      </c>
      <c r="T2894" s="142">
        <f t="shared" ref="T2894:AX2894" si="3876">SUM(T2885:T2893)</f>
        <v>-42583.333333333328</v>
      </c>
      <c r="U2894" s="142">
        <f t="shared" si="3876"/>
        <v>-42583.333333333328</v>
      </c>
      <c r="V2894" s="142">
        <f t="shared" si="3876"/>
        <v>-42583.333333333328</v>
      </c>
      <c r="W2894" s="142">
        <f t="shared" si="3876"/>
        <v>-42583.333333333328</v>
      </c>
      <c r="X2894" s="142">
        <f t="shared" si="3876"/>
        <v>-42583.333333333328</v>
      </c>
      <c r="Y2894" s="142">
        <f t="shared" si="3876"/>
        <v>-42583.333333333328</v>
      </c>
      <c r="Z2894" s="142">
        <f t="shared" si="3876"/>
        <v>-42583.333333333328</v>
      </c>
      <c r="AA2894" s="142">
        <f t="shared" si="3876"/>
        <v>-42583.333333333328</v>
      </c>
      <c r="AB2894" s="142">
        <f t="shared" si="3876"/>
        <v>-42583.333333333328</v>
      </c>
      <c r="AC2894" s="142">
        <f t="shared" si="3876"/>
        <v>-42583.333333333328</v>
      </c>
      <c r="AD2894" s="142">
        <f t="shared" si="3876"/>
        <v>-42583.333333333328</v>
      </c>
      <c r="AE2894" s="142">
        <f t="shared" si="3876"/>
        <v>-42583.333333333328</v>
      </c>
      <c r="AF2894" s="142">
        <f t="shared" si="3876"/>
        <v>-42583.333333333328</v>
      </c>
      <c r="AG2894" s="142">
        <f t="shared" si="3876"/>
        <v>-42583.333333333328</v>
      </c>
      <c r="AH2894" s="142">
        <f t="shared" si="3876"/>
        <v>-42583.333333333328</v>
      </c>
      <c r="AI2894" s="142">
        <f t="shared" si="3876"/>
        <v>-42583.333333333328</v>
      </c>
      <c r="AJ2894" s="142">
        <f t="shared" si="3876"/>
        <v>-42583.333333333328</v>
      </c>
      <c r="AK2894" s="142">
        <f t="shared" si="3876"/>
        <v>-42583.333333333328</v>
      </c>
      <c r="AL2894" s="142">
        <f t="shared" si="3876"/>
        <v>-42583.333333333328</v>
      </c>
      <c r="AM2894" s="142">
        <f t="shared" si="3876"/>
        <v>-42583.333333333328</v>
      </c>
      <c r="AN2894" s="142">
        <f t="shared" si="3876"/>
        <v>-42583.333333333328</v>
      </c>
      <c r="AO2894" s="142">
        <f t="shared" si="3876"/>
        <v>-42583.333333333328</v>
      </c>
      <c r="AP2894" s="142">
        <f t="shared" si="3876"/>
        <v>-42583.333333333328</v>
      </c>
      <c r="AQ2894" s="142">
        <f t="shared" si="3876"/>
        <v>-42583.333333333328</v>
      </c>
      <c r="AR2894" s="142">
        <f t="shared" si="3876"/>
        <v>-42583.333333333328</v>
      </c>
      <c r="AS2894" s="142">
        <f t="shared" si="3876"/>
        <v>-42583.333333333328</v>
      </c>
      <c r="AT2894" s="142">
        <f t="shared" si="3876"/>
        <v>-42583.333333333328</v>
      </c>
      <c r="AU2894" s="142">
        <f t="shared" si="3876"/>
        <v>-42583.333333333328</v>
      </c>
      <c r="AV2894" s="142">
        <f t="shared" si="3876"/>
        <v>-42583.333333333328</v>
      </c>
      <c r="AW2894" s="142">
        <f t="shared" si="3876"/>
        <v>-42583.333333333328</v>
      </c>
      <c r="AX2894" s="142">
        <f t="shared" si="3876"/>
        <v>-42583.333333333328</v>
      </c>
      <c r="AY2894" s="142">
        <f t="shared" ref="AY2894:CD2894" si="3877">SUM(AY2885:AY2893)</f>
        <v>-42583.333333333328</v>
      </c>
      <c r="AZ2894" s="142">
        <f t="shared" si="3877"/>
        <v>-42583.333333333328</v>
      </c>
      <c r="BA2894" s="142">
        <f t="shared" si="3877"/>
        <v>-42583.333333333328</v>
      </c>
      <c r="BB2894" s="142">
        <f t="shared" si="3877"/>
        <v>-42583.333333333328</v>
      </c>
      <c r="BC2894" s="142">
        <f t="shared" si="3877"/>
        <v>-42583.333333333328</v>
      </c>
      <c r="BD2894" s="142">
        <f t="shared" si="3877"/>
        <v>-42583.333333333328</v>
      </c>
      <c r="BE2894" s="142">
        <f t="shared" si="3877"/>
        <v>-42583.333333333328</v>
      </c>
      <c r="BF2894" s="142">
        <f t="shared" si="3877"/>
        <v>-42583.333333333328</v>
      </c>
      <c r="BG2894" s="142">
        <f t="shared" si="3877"/>
        <v>-42583.333333333328</v>
      </c>
      <c r="BH2894" s="142">
        <f t="shared" si="3877"/>
        <v>-42583.333333333328</v>
      </c>
      <c r="BI2894" s="142">
        <f t="shared" si="3877"/>
        <v>-42583.333333333328</v>
      </c>
      <c r="BJ2894" s="142">
        <f t="shared" si="3877"/>
        <v>-42583.333333333328</v>
      </c>
      <c r="BK2894" s="142">
        <f t="shared" si="3877"/>
        <v>-42583.333333333328</v>
      </c>
      <c r="BL2894" s="142">
        <f t="shared" si="3877"/>
        <v>-42583.333333333328</v>
      </c>
      <c r="BM2894" s="142">
        <f t="shared" si="3877"/>
        <v>-42583.333333333328</v>
      </c>
      <c r="BN2894" s="142">
        <f t="shared" si="3877"/>
        <v>-42583.333333333328</v>
      </c>
      <c r="BO2894" s="142">
        <f t="shared" si="3877"/>
        <v>-42583.333333333328</v>
      </c>
      <c r="BP2894" s="142">
        <f t="shared" si="3877"/>
        <v>-42583.333333333328</v>
      </c>
      <c r="BQ2894" s="142">
        <f t="shared" si="3877"/>
        <v>-42583.333333333328</v>
      </c>
      <c r="BR2894" s="142">
        <f t="shared" si="3877"/>
        <v>-42583.333333333328</v>
      </c>
      <c r="BS2894" s="142">
        <f t="shared" si="3877"/>
        <v>-42583.333333333328</v>
      </c>
      <c r="BT2894" s="142">
        <f t="shared" si="3877"/>
        <v>-42583.333333333328</v>
      </c>
      <c r="BU2894" s="142">
        <f t="shared" si="3877"/>
        <v>-42583.333333333328</v>
      </c>
      <c r="BV2894" s="142">
        <f t="shared" si="3877"/>
        <v>-42583.333333333328</v>
      </c>
      <c r="BW2894" s="142">
        <f t="shared" si="3877"/>
        <v>-42583.333333333328</v>
      </c>
      <c r="BX2894" s="142">
        <f t="shared" si="3877"/>
        <v>-42583.333333333328</v>
      </c>
      <c r="BY2894" s="142">
        <f t="shared" si="3877"/>
        <v>-42583.333333333328</v>
      </c>
      <c r="BZ2894" s="142">
        <f t="shared" si="3877"/>
        <v>-42583.333333333328</v>
      </c>
      <c r="CA2894" s="142">
        <f t="shared" si="3877"/>
        <v>-42583.333333333328</v>
      </c>
      <c r="CB2894" s="142">
        <f t="shared" si="3877"/>
        <v>-42583.333333333328</v>
      </c>
      <c r="CC2894" s="142">
        <f t="shared" si="3877"/>
        <v>-42583.333333333328</v>
      </c>
      <c r="CD2894" s="142">
        <f t="shared" si="3877"/>
        <v>-42583.333333333328</v>
      </c>
      <c r="CE2894" s="142">
        <f t="shared" ref="CE2894:CK2894" si="3878">SUM(CE2885:CE2893)</f>
        <v>-42583.333333333328</v>
      </c>
      <c r="CF2894" s="142">
        <f t="shared" si="3878"/>
        <v>-42583.333333333328</v>
      </c>
      <c r="CG2894" s="142">
        <f t="shared" si="3878"/>
        <v>-42583.333333333328</v>
      </c>
      <c r="CH2894" s="142">
        <f t="shared" si="3878"/>
        <v>-42583.333333333328</v>
      </c>
      <c r="CI2894" s="142">
        <f t="shared" si="3878"/>
        <v>-42583.333333333328</v>
      </c>
      <c r="CJ2894" s="142">
        <f t="shared" si="3878"/>
        <v>-42583.333333333328</v>
      </c>
      <c r="CK2894" s="142">
        <f t="shared" si="3878"/>
        <v>-42583.333333333328</v>
      </c>
      <c r="CL2894" s="142">
        <f t="shared" ref="CL2894" si="3879">SUM(CL2885:CL2893)</f>
        <v>-42583.333333333328</v>
      </c>
    </row>
    <row r="2895" spans="2:90" x14ac:dyDescent="0.4">
      <c r="B2895" s="120"/>
      <c r="D2895" t="s">
        <v>560</v>
      </c>
      <c r="E2895" t="s">
        <v>906</v>
      </c>
      <c r="S2895" s="72"/>
      <c r="T2895" s="72"/>
      <c r="U2895" s="72"/>
      <c r="V2895" s="72"/>
      <c r="W2895" s="72"/>
      <c r="X2895" s="72"/>
      <c r="Y2895" s="72"/>
      <c r="Z2895" s="72"/>
      <c r="AA2895" s="72"/>
      <c r="AB2895" s="72"/>
      <c r="AC2895" s="72"/>
      <c r="AD2895" s="72"/>
      <c r="AE2895" s="72"/>
      <c r="AF2895" s="72"/>
      <c r="AG2895" s="72"/>
      <c r="AH2895" s="72"/>
      <c r="AI2895" s="72"/>
      <c r="AJ2895" s="72"/>
      <c r="AK2895" s="72"/>
      <c r="AL2895" s="72"/>
      <c r="AM2895" s="72"/>
      <c r="AN2895" s="72"/>
      <c r="AO2895" s="72"/>
      <c r="AP2895" s="72"/>
      <c r="AQ2895" s="72"/>
      <c r="AR2895" s="72"/>
      <c r="AS2895" s="72"/>
      <c r="AT2895" s="72"/>
      <c r="AU2895" s="72"/>
      <c r="AV2895" s="72"/>
      <c r="AW2895" s="72"/>
      <c r="AX2895" s="72"/>
      <c r="AY2895" s="72"/>
      <c r="AZ2895" s="72"/>
      <c r="BA2895" s="72"/>
      <c r="BB2895" s="72"/>
      <c r="BC2895" s="72"/>
      <c r="BD2895" s="72"/>
      <c r="BE2895" s="72"/>
      <c r="BF2895" s="72"/>
      <c r="BG2895" s="72"/>
      <c r="BH2895" s="72"/>
      <c r="BI2895" s="72"/>
      <c r="BJ2895" s="72"/>
      <c r="BK2895" s="72"/>
      <c r="BL2895" s="72"/>
      <c r="BM2895" s="72"/>
      <c r="BN2895" s="72"/>
      <c r="BO2895" s="72"/>
      <c r="BP2895" s="72"/>
      <c r="BQ2895" s="72"/>
      <c r="BR2895" s="72"/>
      <c r="BS2895" s="72"/>
      <c r="BT2895" s="72"/>
      <c r="BU2895" s="72"/>
      <c r="BV2895" s="72"/>
      <c r="BW2895" s="72"/>
      <c r="BX2895" s="72"/>
      <c r="BY2895" s="72"/>
      <c r="BZ2895" s="72"/>
      <c r="CA2895" s="72"/>
      <c r="CB2895" s="72"/>
      <c r="CC2895" s="72"/>
      <c r="CD2895" s="72"/>
      <c r="CE2895" s="72"/>
      <c r="CF2895" s="72"/>
      <c r="CG2895" s="72"/>
      <c r="CH2895" s="72"/>
      <c r="CI2895" s="72"/>
      <c r="CJ2895" s="72"/>
      <c r="CK2895" s="72"/>
      <c r="CL2895" s="72"/>
    </row>
    <row r="2896" spans="2:90" x14ac:dyDescent="0.4">
      <c r="B2896" s="93" t="s">
        <v>204</v>
      </c>
      <c r="C2896" s="12"/>
      <c r="D2896" s="12" t="s">
        <v>560</v>
      </c>
      <c r="E2896" s="12" t="s">
        <v>906</v>
      </c>
      <c r="F2896" s="12"/>
      <c r="G2896" s="12"/>
      <c r="H2896" s="12"/>
      <c r="S2896" s="72"/>
      <c r="T2896" s="72"/>
      <c r="U2896" s="72"/>
      <c r="V2896" s="72"/>
      <c r="W2896" s="72"/>
      <c r="X2896" s="72"/>
      <c r="Y2896" s="72"/>
      <c r="Z2896" s="72"/>
      <c r="AA2896" s="72"/>
      <c r="AB2896" s="72"/>
      <c r="AC2896" s="72"/>
      <c r="AD2896" s="72"/>
      <c r="AE2896" s="72"/>
      <c r="AF2896" s="72"/>
      <c r="AG2896" s="72"/>
      <c r="AH2896" s="72"/>
      <c r="AI2896" s="72"/>
      <c r="AJ2896" s="72"/>
      <c r="AK2896" s="72"/>
      <c r="AL2896" s="72"/>
      <c r="AM2896" s="72"/>
      <c r="AN2896" s="72"/>
      <c r="AO2896" s="72"/>
      <c r="AP2896" s="72"/>
      <c r="AQ2896" s="72"/>
      <c r="AR2896" s="72"/>
      <c r="AS2896" s="72"/>
      <c r="AT2896" s="72"/>
      <c r="AU2896" s="72"/>
      <c r="AV2896" s="72"/>
      <c r="AW2896" s="72"/>
      <c r="AX2896" s="72"/>
      <c r="AY2896" s="72"/>
      <c r="AZ2896" s="72"/>
      <c r="BA2896" s="72"/>
      <c r="BB2896" s="72"/>
      <c r="BC2896" s="72"/>
      <c r="BD2896" s="72"/>
      <c r="BE2896" s="72"/>
      <c r="BF2896" s="72"/>
      <c r="BG2896" s="72"/>
      <c r="BH2896" s="72"/>
      <c r="BI2896" s="72"/>
      <c r="BJ2896" s="72"/>
      <c r="BK2896" s="72"/>
      <c r="BL2896" s="72"/>
      <c r="BM2896" s="72"/>
      <c r="BN2896" s="72"/>
      <c r="BO2896" s="72"/>
      <c r="BP2896" s="72"/>
      <c r="BQ2896" s="72"/>
      <c r="BR2896" s="72"/>
      <c r="BS2896" s="72"/>
      <c r="BT2896" s="72"/>
      <c r="BU2896" s="72"/>
      <c r="BV2896" s="72"/>
      <c r="BW2896" s="72"/>
      <c r="BX2896" s="72"/>
      <c r="BY2896" s="72"/>
      <c r="BZ2896" s="72"/>
      <c r="CA2896" s="72"/>
      <c r="CB2896" s="72"/>
      <c r="CC2896" s="72"/>
      <c r="CD2896" s="72"/>
      <c r="CE2896" s="72"/>
      <c r="CF2896" s="72"/>
      <c r="CG2896" s="72"/>
      <c r="CH2896" s="72"/>
      <c r="CI2896" s="72"/>
      <c r="CJ2896" s="72"/>
      <c r="CK2896" s="72"/>
      <c r="CL2896" s="72"/>
    </row>
    <row r="2897" spans="2:90" x14ac:dyDescent="0.4">
      <c r="B2897" s="152" t="str">
        <f>"Depreciation - "&amp;SUBSTITUTE(B2879,":","")</f>
        <v>Depreciation - Fixed secondary PPE</v>
      </c>
      <c r="C2897" t="s">
        <v>233</v>
      </c>
      <c r="D2897" t="s">
        <v>560</v>
      </c>
      <c r="E2897" t="s">
        <v>906</v>
      </c>
      <c r="J2897" s="80">
        <f>SUMIF($5:$5,I$2,2895:2895)</f>
        <v>0</v>
      </c>
      <c r="K2897" s="24" t="e">
        <f ca="1">SUMIF($3:$3,K$2,2897:2897)</f>
        <v>#REF!</v>
      </c>
      <c r="L2897" s="24" t="e">
        <f ca="1">SUMIF($3:$3,L$2,2897:2897)</f>
        <v>#REF!</v>
      </c>
      <c r="M2897" s="24" t="e">
        <f ca="1">SUMIF($3:$3,M$2,2897:2897)</f>
        <v>#REF!</v>
      </c>
      <c r="N2897" s="24" t="e">
        <f ca="1">SUMIF($3:$3,N$2,2897:2897)</f>
        <v>#REF!</v>
      </c>
      <c r="O2897" s="24" t="e">
        <f ca="1">SUMIF($3:$3,O$2,2897:2897)</f>
        <v>#REF!</v>
      </c>
      <c r="P2897" s="24" t="e">
        <f ca="1">SUMIF($3:$3,P$2,2897:2897)</f>
        <v>#REF!</v>
      </c>
      <c r="R2897" s="24"/>
      <c r="S2897" s="80" t="e" cm="1">
        <f t="array" aca="1" ref="S2897" ca="1">(SUM(INDEX(2892:2892,1,MAX(COLUMN($R:$R),COLUMN()-($H2881*12-1))):S2894)/($H2881*12)+IF($R2899=0,0,SUM(INDEX(2897:2897,1,MAX(COLUMN($R:$R),COLUMN()-(($H2881-$H2882)*12))):S2899)/(($H2881)*12)))</f>
        <v>#REF!</v>
      </c>
      <c r="T2897" s="80" t="e" cm="1">
        <f t="array" aca="1" ref="T2897" ca="1">(SUM(INDEX(2892:2892,1,MAX(COLUMN($R:$R),COLUMN()-($H2881*12-1))):T2894)/($H2881*12)+IF($R2899=0,0,SUM(INDEX(2897:2897,1,MAX(COLUMN($R:$R),COLUMN()-(($H2881-$H2882)*12))):T2899)/(($H2881)*12)))</f>
        <v>#REF!</v>
      </c>
      <c r="U2897" s="80" t="e" cm="1">
        <f t="array" aca="1" ref="U2897" ca="1">(SUM(INDEX(2892:2892,1,MAX(COLUMN($R:$R),COLUMN()-($H2881*12-1))):U2894)/($H2881*12)+IF($R2899=0,0,SUM(INDEX(2897:2897,1,MAX(COLUMN($R:$R),COLUMN()-(($H2881-$H2882)*12))):U2899)/(($H2881)*12)))</f>
        <v>#REF!</v>
      </c>
      <c r="V2897" s="80" t="e" cm="1">
        <f t="array" aca="1" ref="V2897" ca="1">(SUM(INDEX(2892:2892,1,MAX(COLUMN($R:$R),COLUMN()-($H2881*12-1))):V2894)/($H2881*12)+IF($R2899=0,0,SUM(INDEX(2897:2897,1,MAX(COLUMN($R:$R),COLUMN()-(($H2881-$H2882)*12))):V2899)/(($H2881)*12)))</f>
        <v>#REF!</v>
      </c>
      <c r="W2897" s="80" t="e" cm="1">
        <f t="array" aca="1" ref="W2897" ca="1">(SUM(INDEX(2892:2892,1,MAX(COLUMN($R:$R),COLUMN()-($H2881*12-1))):W2894)/($H2881*12)+IF($R2899=0,0,SUM(INDEX(2897:2897,1,MAX(COLUMN($R:$R),COLUMN()-(($H2881-$H2882)*12))):W2899)/(($H2881)*12)))</f>
        <v>#REF!</v>
      </c>
      <c r="X2897" s="80" t="e" cm="1">
        <f t="array" aca="1" ref="X2897" ca="1">(SUM(INDEX(2892:2892,1,MAX(COLUMN($R:$R),COLUMN()-($H2881*12-1))):X2894)/($H2881*12)+IF($R2899=0,0,SUM(INDEX(2897:2897,1,MAX(COLUMN($R:$R),COLUMN()-(($H2881-$H2882)*12))):X2899)/(($H2881)*12)))</f>
        <v>#REF!</v>
      </c>
      <c r="Y2897" s="80" t="e" cm="1">
        <f t="array" aca="1" ref="Y2897" ca="1">(SUM(INDEX(2892:2892,1,MAX(COLUMN($R:$R),COLUMN()-($H2881*12-1))):Y2894)/($H2881*12)+IF($R2899=0,0,SUM(INDEX(2897:2897,1,MAX(COLUMN($R:$R),COLUMN()-(($H2881-$H2882)*12))):Y2899)/(($H2881)*12)))</f>
        <v>#REF!</v>
      </c>
      <c r="Z2897" s="80" t="e" cm="1">
        <f t="array" aca="1" ref="Z2897" ca="1">(SUM(INDEX(2892:2892,1,MAX(COLUMN($R:$R),COLUMN()-($H2881*12-1))):Z2894)/($H2881*12)+IF($R2899=0,0,SUM(INDEX(2897:2897,1,MAX(COLUMN($R:$R),COLUMN()-(($H2881-$H2882)*12))):Z2899)/(($H2881)*12)))</f>
        <v>#REF!</v>
      </c>
      <c r="AA2897" s="80" t="e" cm="1">
        <f t="array" aca="1" ref="AA2897" ca="1">(SUM(INDEX(2892:2892,1,MAX(COLUMN($R:$R),COLUMN()-($H2881*12-1))):AA2894)/($H2881*12)+IF($R2899=0,0,SUM(INDEX(2897:2897,1,MAX(COLUMN($R:$R),COLUMN()-(($H2881-$H2882)*12))):AA2899)/(($H2881)*12)))</f>
        <v>#REF!</v>
      </c>
      <c r="AB2897" s="80" t="e" cm="1">
        <f t="array" aca="1" ref="AB2897" ca="1">(SUM(INDEX(2892:2892,1,MAX(COLUMN($R:$R),COLUMN()-($H2881*12-1))):AB2894)/($H2881*12)+IF($R2899=0,0,SUM(INDEX(2897:2897,1,MAX(COLUMN($R:$R),COLUMN()-(($H2881-$H2882)*12))):AB2899)/(($H2881)*12)))</f>
        <v>#REF!</v>
      </c>
      <c r="AC2897" s="80" t="e" cm="1">
        <f t="array" aca="1" ref="AC2897" ca="1">(SUM(INDEX(2892:2892,1,MAX(COLUMN($R:$R),COLUMN()-($H2881*12-1))):AC2894)/($H2881*12)+IF($R2899=0,0,SUM(INDEX(2897:2897,1,MAX(COLUMN($R:$R),COLUMN()-(($H2881-$H2882)*12))):AC2899)/(($H2881)*12)))</f>
        <v>#REF!</v>
      </c>
      <c r="AD2897" s="80" t="e" cm="1">
        <f t="array" aca="1" ref="AD2897" ca="1">(SUM(INDEX(2892:2892,1,MAX(COLUMN($R:$R),COLUMN()-($H2881*12-1))):AD2894)/($H2881*12)+IF($R2899=0,0,SUM(INDEX(2897:2897,1,MAX(COLUMN($R:$R),COLUMN()-(($H2881-$H2882)*12))):AD2899)/(($H2881)*12)))</f>
        <v>#REF!</v>
      </c>
      <c r="AE2897" s="80" t="e" cm="1">
        <f t="array" aca="1" ref="AE2897" ca="1">(SUM(INDEX(2892:2892,1,MAX(COLUMN($R:$R),COLUMN()-($H2881*12-1))):AE2894)/($H2881*12)+IF($R2899=0,0,SUM(INDEX(2897:2897,1,MAX(COLUMN($R:$R),COLUMN()-(($H2881-$H2882)*12))):AE2899)/(($H2881)*12)))</f>
        <v>#REF!</v>
      </c>
      <c r="AF2897" s="80" t="e" cm="1">
        <f t="array" aca="1" ref="AF2897" ca="1">(SUM(INDEX(2892:2892,1,MAX(COLUMN($R:$R),COLUMN()-($H2881*12-1))):AF2894)/($H2881*12)+IF($R2899=0,0,SUM(INDEX(2897:2897,1,MAX(COLUMN($R:$R),COLUMN()-(($H2881-$H2882)*12))):AF2899)/(($H2881)*12)))</f>
        <v>#REF!</v>
      </c>
      <c r="AG2897" s="80" t="e" cm="1">
        <f t="array" aca="1" ref="AG2897" ca="1">(SUM(INDEX(2892:2892,1,MAX(COLUMN($R:$R),COLUMN()-($H2881*12-1))):AG2894)/($H2881*12)+IF($R2899=0,0,SUM(INDEX(2897:2897,1,MAX(COLUMN($R:$R),COLUMN()-(($H2881-$H2882)*12))):AG2899)/(($H2881)*12)))</f>
        <v>#REF!</v>
      </c>
      <c r="AH2897" s="80" t="e" cm="1">
        <f t="array" aca="1" ref="AH2897" ca="1">(SUM(INDEX(2892:2892,1,MAX(COLUMN($R:$R),COLUMN()-($H2881*12-1))):AH2894)/($H2881*12)+IF($R2899=0,0,SUM(INDEX(2897:2897,1,MAX(COLUMN($R:$R),COLUMN()-(($H2881-$H2882)*12))):AH2899)/(($H2881)*12)))</f>
        <v>#REF!</v>
      </c>
      <c r="AI2897" s="80" t="e" cm="1">
        <f t="array" aca="1" ref="AI2897" ca="1">(SUM(INDEX(2892:2892,1,MAX(COLUMN($R:$R),COLUMN()-($H2881*12-1))):AI2894)/($H2881*12)+IF($R2899=0,0,SUM(INDEX(2897:2897,1,MAX(COLUMN($R:$R),COLUMN()-(($H2881-$H2882)*12))):AI2899)/(($H2881)*12)))</f>
        <v>#REF!</v>
      </c>
      <c r="AJ2897" s="80" t="e" cm="1">
        <f t="array" aca="1" ref="AJ2897" ca="1">(SUM(INDEX(2892:2892,1,MAX(COLUMN($R:$R),COLUMN()-($H2881*12-1))):AJ2894)/($H2881*12)+IF($R2899=0,0,SUM(INDEX(2897:2897,1,MAX(COLUMN($R:$R),COLUMN()-(($H2881-$H2882)*12))):AJ2899)/(($H2881)*12)))</f>
        <v>#REF!</v>
      </c>
      <c r="AK2897" s="80" t="e" cm="1">
        <f t="array" aca="1" ref="AK2897" ca="1">(SUM(INDEX(2892:2892,1,MAX(COLUMN($R:$R),COLUMN()-($H2881*12-1))):AK2894)/($H2881*12)+IF($R2899=0,0,SUM(INDEX(2897:2897,1,MAX(COLUMN($R:$R),COLUMN()-(($H2881-$H2882)*12))):AK2899)/(($H2881)*12)))</f>
        <v>#REF!</v>
      </c>
      <c r="AL2897" s="80" t="e" cm="1">
        <f t="array" aca="1" ref="AL2897" ca="1">(SUM(INDEX(2892:2892,1,MAX(COLUMN($R:$R),COLUMN()-($H2881*12-1))):AL2894)/($H2881*12)+IF($R2899=0,0,SUM(INDEX(2897:2897,1,MAX(COLUMN($R:$R),COLUMN()-(($H2881-$H2882)*12))):AL2899)/(($H2881)*12)))</f>
        <v>#REF!</v>
      </c>
      <c r="AM2897" s="80" t="e" cm="1">
        <f t="array" aca="1" ref="AM2897" ca="1">(SUM(INDEX(2892:2892,1,MAX(COLUMN($R:$R),COLUMN()-($H2881*12-1))):AM2894)/($H2881*12)+IF($R2899=0,0,SUM(INDEX(2897:2897,1,MAX(COLUMN($R:$R),COLUMN()-(($H2881-$H2882)*12))):AM2899)/(($H2881)*12)))</f>
        <v>#REF!</v>
      </c>
      <c r="AN2897" s="80" t="e" cm="1">
        <f t="array" aca="1" ref="AN2897" ca="1">(SUM(INDEX(2892:2892,1,MAX(COLUMN($R:$R),COLUMN()-($H2881*12-1))):AN2894)/($H2881*12)+IF($R2899=0,0,SUM(INDEX(2897:2897,1,MAX(COLUMN($R:$R),COLUMN()-(($H2881-$H2882)*12))):AN2899)/(($H2881)*12)))</f>
        <v>#REF!</v>
      </c>
      <c r="AO2897" s="80" t="e" cm="1">
        <f t="array" aca="1" ref="AO2897" ca="1">(SUM(INDEX(2892:2892,1,MAX(COLUMN($R:$R),COLUMN()-($H2881*12-1))):AO2894)/($H2881*12)+IF($R2899=0,0,SUM(INDEX(2897:2897,1,MAX(COLUMN($R:$R),COLUMN()-(($H2881-$H2882)*12))):AO2899)/(($H2881)*12)))</f>
        <v>#REF!</v>
      </c>
      <c r="AP2897" s="80" t="e" cm="1">
        <f t="array" aca="1" ref="AP2897" ca="1">(SUM(INDEX(2892:2892,1,MAX(COLUMN($R:$R),COLUMN()-($H2881*12-1))):AP2894)/($H2881*12)+IF($R2899=0,0,SUM(INDEX(2897:2897,1,MAX(COLUMN($R:$R),COLUMN()-(($H2881-$H2882)*12))):AP2899)/(($H2881)*12)))</f>
        <v>#REF!</v>
      </c>
      <c r="AQ2897" s="80" t="e" cm="1">
        <f t="array" aca="1" ref="AQ2897" ca="1">(SUM(INDEX(2892:2892,1,MAX(COLUMN($R:$R),COLUMN()-($H2881*12-1))):AQ2894)/($H2881*12)+IF($R2899=0,0,SUM(INDEX(2897:2897,1,MAX(COLUMN($R:$R),COLUMN()-(($H2881-$H2882)*12))):AQ2899)/(($H2881)*12)))</f>
        <v>#REF!</v>
      </c>
      <c r="AR2897" s="80" t="e" cm="1">
        <f t="array" aca="1" ref="AR2897" ca="1">(SUM(INDEX(2892:2892,1,MAX(COLUMN($R:$R),COLUMN()-($H2881*12-1))):AR2894)/($H2881*12)+IF($R2899=0,0,SUM(INDEX(2897:2897,1,MAX(COLUMN($R:$R),COLUMN()-(($H2881-$H2882)*12))):AR2899)/(($H2881)*12)))</f>
        <v>#REF!</v>
      </c>
      <c r="AS2897" s="80" t="e" cm="1">
        <f t="array" aca="1" ref="AS2897" ca="1">(SUM(INDEX(2892:2892,1,MAX(COLUMN($R:$R),COLUMN()-($H2881*12-1))):AS2894)/($H2881*12)+IF($R2899=0,0,SUM(INDEX(2897:2897,1,MAX(COLUMN($R:$R),COLUMN()-(($H2881-$H2882)*12))):AS2899)/(($H2881)*12)))</f>
        <v>#REF!</v>
      </c>
      <c r="AT2897" s="80" t="e" cm="1">
        <f t="array" aca="1" ref="AT2897" ca="1">(SUM(INDEX(2892:2892,1,MAX(COLUMN($R:$R),COLUMN()-($H2881*12-1))):AT2894)/($H2881*12)+IF($R2899=0,0,SUM(INDEX(2897:2897,1,MAX(COLUMN($R:$R),COLUMN()-(($H2881-$H2882)*12))):AT2899)/(($H2881)*12)))</f>
        <v>#REF!</v>
      </c>
      <c r="AU2897" s="80" t="e" cm="1">
        <f t="array" aca="1" ref="AU2897" ca="1">(SUM(INDEX(2892:2892,1,MAX(COLUMN($R:$R),COLUMN()-($H2881*12-1))):AU2894)/($H2881*12)+IF($R2899=0,0,SUM(INDEX(2897:2897,1,MAX(COLUMN($R:$R),COLUMN()-(($H2881-$H2882)*12))):AU2899)/(($H2881)*12)))</f>
        <v>#REF!</v>
      </c>
      <c r="AV2897" s="80" t="e" cm="1">
        <f t="array" aca="1" ref="AV2897" ca="1">(SUM(INDEX(2892:2892,1,MAX(COLUMN($R:$R),COLUMN()-($H2881*12-1))):AV2894)/($H2881*12)+IF($R2899=0,0,SUM(INDEX(2897:2897,1,MAX(COLUMN($R:$R),COLUMN()-(($H2881-$H2882)*12))):AV2899)/(($H2881)*12)))</f>
        <v>#REF!</v>
      </c>
      <c r="AW2897" s="80" t="e" cm="1">
        <f t="array" aca="1" ref="AW2897" ca="1">(SUM(INDEX(2892:2892,1,MAX(COLUMN($R:$R),COLUMN()-($H2881*12-1))):AW2894)/($H2881*12)+IF($R2899=0,0,SUM(INDEX(2897:2897,1,MAX(COLUMN($R:$R),COLUMN()-(($H2881-$H2882)*12))):AW2899)/(($H2881)*12)))</f>
        <v>#REF!</v>
      </c>
      <c r="AX2897" s="80" t="e" cm="1">
        <f t="array" aca="1" ref="AX2897" ca="1">(SUM(INDEX(2892:2892,1,MAX(COLUMN($R:$R),COLUMN()-($H2881*12-1))):AX2894)/($H2881*12)+IF($R2899=0,0,SUM(INDEX(2897:2897,1,MAX(COLUMN($R:$R),COLUMN()-(($H2881-$H2882)*12))):AX2899)/(($H2881)*12)))</f>
        <v>#REF!</v>
      </c>
      <c r="AY2897" s="80" t="e" cm="1">
        <f t="array" aca="1" ref="AY2897" ca="1">(SUM(INDEX(2892:2892,1,MAX(COLUMN($R:$R),COLUMN()-($H2881*12-1))):AY2894)/($H2881*12)+IF($R2899=0,0,SUM(INDEX(2897:2897,1,MAX(COLUMN($R:$R),COLUMN()-(($H2881-$H2882)*12))):AY2899)/(($H2881)*12)))</f>
        <v>#REF!</v>
      </c>
      <c r="AZ2897" s="80" t="e" cm="1">
        <f t="array" aca="1" ref="AZ2897" ca="1">(SUM(INDEX(2892:2892,1,MAX(COLUMN($R:$R),COLUMN()-($H2881*12-1))):AZ2894)/($H2881*12)+IF($R2899=0,0,SUM(INDEX(2897:2897,1,MAX(COLUMN($R:$R),COLUMN()-(($H2881-$H2882)*12))):AZ2899)/(($H2881)*12)))</f>
        <v>#REF!</v>
      </c>
      <c r="BA2897" s="80" t="e" cm="1">
        <f t="array" aca="1" ref="BA2897" ca="1">(SUM(INDEX(2892:2892,1,MAX(COLUMN($R:$R),COLUMN()-($H2881*12-1))):BA2894)/($H2881*12)+IF($R2899=0,0,SUM(INDEX(2897:2897,1,MAX(COLUMN($R:$R),COLUMN()-(($H2881-$H2882)*12))):BA2899)/(($H2881)*12)))</f>
        <v>#REF!</v>
      </c>
      <c r="BB2897" s="80" t="e" cm="1">
        <f t="array" aca="1" ref="BB2897" ca="1">(SUM(INDEX(2892:2892,1,MAX(COLUMN($R:$R),COLUMN()-($H2881*12-1))):BB2894)/($H2881*12)+IF($R2899=0,0,SUM(INDEX(2897:2897,1,MAX(COLUMN($R:$R),COLUMN()-(($H2881-$H2882)*12))):BB2899)/(($H2881)*12)))</f>
        <v>#REF!</v>
      </c>
      <c r="BC2897" s="80" t="e" cm="1">
        <f t="array" aca="1" ref="BC2897" ca="1">(SUM(INDEX(2892:2892,1,MAX(COLUMN($R:$R),COLUMN()-($H2881*12-1))):BC2894)/($H2881*12)+IF($R2899=0,0,SUM(INDEX(2897:2897,1,MAX(COLUMN($R:$R),COLUMN()-(($H2881-$H2882)*12))):BC2899)/(($H2881)*12)))</f>
        <v>#REF!</v>
      </c>
      <c r="BD2897" s="80" t="e" cm="1">
        <f t="array" aca="1" ref="BD2897" ca="1">(SUM(INDEX(2892:2892,1,MAX(COLUMN($R:$R),COLUMN()-($H2881*12-1))):BD2894)/($H2881*12)+IF($R2899=0,0,SUM(INDEX(2897:2897,1,MAX(COLUMN($R:$R),COLUMN()-(($H2881-$H2882)*12))):BD2899)/(($H2881)*12)))</f>
        <v>#REF!</v>
      </c>
      <c r="BE2897" s="80" t="e" cm="1">
        <f t="array" aca="1" ref="BE2897" ca="1">(SUM(INDEX(2892:2892,1,MAX(COLUMN($R:$R),COLUMN()-($H2881*12-1))):BE2894)/($H2881*12)+IF($R2899=0,0,SUM(INDEX(2897:2897,1,MAX(COLUMN($R:$R),COLUMN()-(($H2881-$H2882)*12))):BE2899)/(($H2881)*12)))</f>
        <v>#REF!</v>
      </c>
      <c r="BF2897" s="80" t="e" cm="1">
        <f t="array" aca="1" ref="BF2897" ca="1">(SUM(INDEX(2892:2892,1,MAX(COLUMN($R:$R),COLUMN()-($H2881*12-1))):BF2894)/($H2881*12)+IF($R2899=0,0,SUM(INDEX(2897:2897,1,MAX(COLUMN($R:$R),COLUMN()-(($H2881-$H2882)*12))):BF2899)/(($H2881)*12)))</f>
        <v>#REF!</v>
      </c>
      <c r="BG2897" s="80" t="e" cm="1">
        <f t="array" aca="1" ref="BG2897" ca="1">(SUM(INDEX(2892:2892,1,MAX(COLUMN($R:$R),COLUMN()-($H2881*12-1))):BG2894)/($H2881*12)+IF($R2899=0,0,SUM(INDEX(2897:2897,1,MAX(COLUMN($R:$R),COLUMN()-(($H2881-$H2882)*12))):BG2899)/(($H2881)*12)))</f>
        <v>#REF!</v>
      </c>
      <c r="BH2897" s="80" t="e" cm="1">
        <f t="array" aca="1" ref="BH2897" ca="1">(SUM(INDEX(2892:2892,1,MAX(COLUMN($R:$R),COLUMN()-($H2881*12-1))):BH2894)/($H2881*12)+IF($R2899=0,0,SUM(INDEX(2897:2897,1,MAX(COLUMN($R:$R),COLUMN()-(($H2881-$H2882)*12))):BH2899)/(($H2881)*12)))</f>
        <v>#REF!</v>
      </c>
      <c r="BI2897" s="80" t="e" cm="1">
        <f t="array" aca="1" ref="BI2897" ca="1">(SUM(INDEX(2892:2892,1,MAX(COLUMN($R:$R),COLUMN()-($H2881*12-1))):BI2894)/($H2881*12)+IF($R2899=0,0,SUM(INDEX(2897:2897,1,MAX(COLUMN($R:$R),COLUMN()-(($H2881-$H2882)*12))):BI2899)/(($H2881)*12)))</f>
        <v>#REF!</v>
      </c>
      <c r="BJ2897" s="80" t="e" cm="1">
        <f t="array" aca="1" ref="BJ2897" ca="1">(SUM(INDEX(2892:2892,1,MAX(COLUMN($R:$R),COLUMN()-($H2881*12-1))):BJ2894)/($H2881*12)+IF($R2899=0,0,SUM(INDEX(2897:2897,1,MAX(COLUMN($R:$R),COLUMN()-(($H2881-$H2882)*12))):BJ2899)/(($H2881)*12)))</f>
        <v>#REF!</v>
      </c>
      <c r="BK2897" s="80" t="e" cm="1">
        <f t="array" aca="1" ref="BK2897" ca="1">(SUM(INDEX(2892:2892,1,MAX(COLUMN($R:$R),COLUMN()-($H2881*12-1))):BK2894)/($H2881*12)+IF($R2899=0,0,SUM(INDEX(2897:2897,1,MAX(COLUMN($R:$R),COLUMN()-(($H2881-$H2882)*12))):BK2899)/(($H2881)*12)))</f>
        <v>#REF!</v>
      </c>
      <c r="BL2897" s="80" t="e" cm="1">
        <f t="array" aca="1" ref="BL2897" ca="1">(SUM(INDEX(2892:2892,1,MAX(COLUMN($R:$R),COLUMN()-($H2881*12-1))):BL2894)/($H2881*12)+IF($R2899=0,0,SUM(INDEX(2897:2897,1,MAX(COLUMN($R:$R),COLUMN()-(($H2881-$H2882)*12))):BL2899)/(($H2881)*12)))</f>
        <v>#REF!</v>
      </c>
      <c r="BM2897" s="80" t="e" cm="1">
        <f t="array" aca="1" ref="BM2897" ca="1">(SUM(INDEX(2892:2892,1,MAX(COLUMN($R:$R),COLUMN()-($H2881*12-1))):BM2894)/($H2881*12)+IF($R2899=0,0,SUM(INDEX(2897:2897,1,MAX(COLUMN($R:$R),COLUMN()-(($H2881-$H2882)*12))):BM2899)/(($H2881)*12)))</f>
        <v>#REF!</v>
      </c>
      <c r="BN2897" s="80" t="e" cm="1">
        <f t="array" aca="1" ref="BN2897" ca="1">(SUM(INDEX(2892:2892,1,MAX(COLUMN($R:$R),COLUMN()-($H2881*12-1))):BN2894)/($H2881*12)+IF($R2899=0,0,SUM(INDEX(2897:2897,1,MAX(COLUMN($R:$R),COLUMN()-(($H2881-$H2882)*12))):BN2899)/(($H2881)*12)))</f>
        <v>#REF!</v>
      </c>
      <c r="BO2897" s="80" t="e" cm="1">
        <f t="array" aca="1" ref="BO2897" ca="1">(SUM(INDEX(2892:2892,1,MAX(COLUMN($R:$R),COLUMN()-($H2881*12-1))):BO2894)/($H2881*12)+IF($R2899=0,0,SUM(INDEX(2897:2897,1,MAX(COLUMN($R:$R),COLUMN()-(($H2881-$H2882)*12))):BO2899)/(($H2881)*12)))</f>
        <v>#REF!</v>
      </c>
      <c r="BP2897" s="80" t="e" cm="1">
        <f t="array" aca="1" ref="BP2897" ca="1">(SUM(INDEX(2892:2892,1,MAX(COLUMN($R:$R),COLUMN()-($H2881*12-1))):BP2894)/($H2881*12)+IF($R2899=0,0,SUM(INDEX(2897:2897,1,MAX(COLUMN($R:$R),COLUMN()-(($H2881-$H2882)*12))):BP2899)/(($H2881)*12)))</f>
        <v>#REF!</v>
      </c>
      <c r="BQ2897" s="80" t="e" cm="1">
        <f t="array" aca="1" ref="BQ2897" ca="1">(SUM(INDEX(2892:2892,1,MAX(COLUMN($R:$R),COLUMN()-($H2881*12-1))):BQ2894)/($H2881*12)+IF($R2899=0,0,SUM(INDEX(2897:2897,1,MAX(COLUMN($R:$R),COLUMN()-(($H2881-$H2882)*12))):BQ2899)/(($H2881)*12)))</f>
        <v>#REF!</v>
      </c>
      <c r="BR2897" s="80" t="e" cm="1">
        <f t="array" aca="1" ref="BR2897" ca="1">(SUM(INDEX(2892:2892,1,MAX(COLUMN($R:$R),COLUMN()-($H2881*12-1))):BR2894)/($H2881*12)+IF($R2899=0,0,SUM(INDEX(2897:2897,1,MAX(COLUMN($R:$R),COLUMN()-(($H2881-$H2882)*12))):BR2899)/(($H2881)*12)))</f>
        <v>#REF!</v>
      </c>
      <c r="BS2897" s="80" t="e" cm="1">
        <f t="array" aca="1" ref="BS2897" ca="1">(SUM(INDEX(2892:2892,1,MAX(COLUMN($R:$R),COLUMN()-($H2881*12-1))):BS2894)/($H2881*12)+IF($R2899=0,0,SUM(INDEX(2897:2897,1,MAX(COLUMN($R:$R),COLUMN()-(($H2881-$H2882)*12))):BS2899)/(($H2881)*12)))</f>
        <v>#REF!</v>
      </c>
      <c r="BT2897" s="80" t="e" cm="1">
        <f t="array" aca="1" ref="BT2897" ca="1">(SUM(INDEX(2892:2892,1,MAX(COLUMN($R:$R),COLUMN()-($H2881*12-1))):BT2894)/($H2881*12)+IF($R2899=0,0,SUM(INDEX(2897:2897,1,MAX(COLUMN($R:$R),COLUMN()-(($H2881-$H2882)*12))):BT2899)/(($H2881)*12)))</f>
        <v>#REF!</v>
      </c>
      <c r="BU2897" s="80" t="e" cm="1">
        <f t="array" aca="1" ref="BU2897" ca="1">(SUM(INDEX(2892:2892,1,MAX(COLUMN($R:$R),COLUMN()-($H2881*12-1))):BU2894)/($H2881*12)+IF($R2899=0,0,SUM(INDEX(2897:2897,1,MAX(COLUMN($R:$R),COLUMN()-(($H2881-$H2882)*12))):BU2899)/(($H2881)*12)))</f>
        <v>#REF!</v>
      </c>
      <c r="BV2897" s="80" t="e" cm="1">
        <f t="array" aca="1" ref="BV2897" ca="1">(SUM(INDEX(2892:2892,1,MAX(COLUMN($R:$R),COLUMN()-($H2881*12-1))):BV2894)/($H2881*12)+IF($R2899=0,0,SUM(INDEX(2897:2897,1,MAX(COLUMN($R:$R),COLUMN()-(($H2881-$H2882)*12))):BV2899)/(($H2881)*12)))</f>
        <v>#REF!</v>
      </c>
      <c r="BW2897" s="80" t="e" cm="1">
        <f t="array" aca="1" ref="BW2897" ca="1">(SUM(INDEX(2892:2892,1,MAX(COLUMN($R:$R),COLUMN()-($H2881*12-1))):BW2894)/($H2881*12)+IF($R2899=0,0,SUM(INDEX(2897:2897,1,MAX(COLUMN($R:$R),COLUMN()-(($H2881-$H2882)*12))):BW2899)/(($H2881)*12)))</f>
        <v>#REF!</v>
      </c>
      <c r="BX2897" s="80" t="e" cm="1">
        <f t="array" aca="1" ref="BX2897" ca="1">(SUM(INDEX(2892:2892,1,MAX(COLUMN($R:$R),COLUMN()-($H2881*12-1))):BX2894)/($H2881*12)+IF($R2899=0,0,SUM(INDEX(2897:2897,1,MAX(COLUMN($R:$R),COLUMN()-(($H2881-$H2882)*12))):BX2899)/(($H2881)*12)))</f>
        <v>#REF!</v>
      </c>
      <c r="BY2897" s="80" t="e" cm="1">
        <f t="array" aca="1" ref="BY2897" ca="1">(SUM(INDEX(2892:2892,1,MAX(COLUMN($R:$R),COLUMN()-($H2881*12-1))):BY2894)/($H2881*12)+IF($R2899=0,0,SUM(INDEX(2897:2897,1,MAX(COLUMN($R:$R),COLUMN()-(($H2881-$H2882)*12))):BY2899)/(($H2881)*12)))</f>
        <v>#REF!</v>
      </c>
      <c r="BZ2897" s="80" t="e" cm="1">
        <f t="array" aca="1" ref="BZ2897" ca="1">(SUM(INDEX(2892:2892,1,MAX(COLUMN($R:$R),COLUMN()-($H2881*12-1))):BZ2894)/($H2881*12)+IF($R2899=0,0,SUM(INDEX(2897:2897,1,MAX(COLUMN($R:$R),COLUMN()-(($H2881-$H2882)*12))):BZ2899)/(($H2881)*12)))</f>
        <v>#REF!</v>
      </c>
      <c r="CA2897" s="80" t="e" cm="1">
        <f t="array" aca="1" ref="CA2897" ca="1">(SUM(INDEX(2892:2892,1,MAX(COLUMN($R:$R),COLUMN()-($H2881*12-1))):CA2894)/($H2881*12)+IF($R2899=0,0,SUM(INDEX(2897:2897,1,MAX(COLUMN($R:$R),COLUMN()-(($H2881-$H2882)*12))):CA2899)/(($H2881)*12)))</f>
        <v>#REF!</v>
      </c>
      <c r="CB2897" s="80" t="e" cm="1">
        <f t="array" aca="1" ref="CB2897" ca="1">(SUM(INDEX(2892:2892,1,MAX(COLUMN($R:$R),COLUMN()-($H2881*12-1))):CB2894)/($H2881*12)+IF($R2899=0,0,SUM(INDEX(2897:2897,1,MAX(COLUMN($R:$R),COLUMN()-(($H2881-$H2882)*12))):CB2899)/(($H2881)*12)))</f>
        <v>#REF!</v>
      </c>
      <c r="CC2897" s="80" t="e" cm="1">
        <f t="array" aca="1" ref="CC2897" ca="1">(SUM(INDEX(2892:2892,1,MAX(COLUMN($R:$R),COLUMN()-($H2881*12-1))):CC2894)/($H2881*12)+IF($R2899=0,0,SUM(INDEX(2897:2897,1,MAX(COLUMN($R:$R),COLUMN()-(($H2881-$H2882)*12))):CC2899)/(($H2881)*12)))</f>
        <v>#REF!</v>
      </c>
      <c r="CD2897" s="80" t="e" cm="1">
        <f t="array" aca="1" ref="CD2897" ca="1">(SUM(INDEX(2892:2892,1,MAX(COLUMN($R:$R),COLUMN()-($H2881*12-1))):CD2894)/($H2881*12)+IF($R2899=0,0,SUM(INDEX(2897:2897,1,MAX(COLUMN($R:$R),COLUMN()-(($H2881-$H2882)*12))):CD2899)/(($H2881)*12)))</f>
        <v>#REF!</v>
      </c>
      <c r="CE2897" s="80" t="e" cm="1">
        <f t="array" aca="1" ref="CE2897" ca="1">(SUM(INDEX(2892:2892,1,MAX(COLUMN($R:$R),COLUMN()-($H2881*12-1))):CE2894)/($H2881*12)+IF($R2899=0,0,SUM(INDEX(2897:2897,1,MAX(COLUMN($R:$R),COLUMN()-(($H2881-$H2882)*12))):CE2899)/(($H2881)*12)))</f>
        <v>#REF!</v>
      </c>
      <c r="CF2897" s="80" t="e" cm="1">
        <f t="array" aca="1" ref="CF2897" ca="1">(SUM(INDEX(2892:2892,1,MAX(COLUMN($R:$R),COLUMN()-($H2881*12-1))):CF2894)/($H2881*12)+IF($R2899=0,0,SUM(INDEX(2897:2897,1,MAX(COLUMN($R:$R),COLUMN()-(($H2881-$H2882)*12))):CF2899)/(($H2881)*12)))</f>
        <v>#REF!</v>
      </c>
      <c r="CG2897" s="80" t="e" cm="1">
        <f t="array" aca="1" ref="CG2897" ca="1">(SUM(INDEX(2892:2892,1,MAX(COLUMN($R:$R),COLUMN()-($H2881*12-1))):CG2894)/($H2881*12)+IF($R2899=0,0,SUM(INDEX(2897:2897,1,MAX(COLUMN($R:$R),COLUMN()-(($H2881-$H2882)*12))):CG2899)/(($H2881)*12)))</f>
        <v>#REF!</v>
      </c>
      <c r="CH2897" s="80" t="e" cm="1">
        <f t="array" aca="1" ref="CH2897" ca="1">(SUM(INDEX(2892:2892,1,MAX(COLUMN($R:$R),COLUMN()-($H2881*12-1))):CH2894)/($H2881*12)+IF($R2899=0,0,SUM(INDEX(2897:2897,1,MAX(COLUMN($R:$R),COLUMN()-(($H2881-$H2882)*12))):CH2899)/(($H2881)*12)))</f>
        <v>#REF!</v>
      </c>
      <c r="CI2897" s="80" t="e" cm="1">
        <f t="array" aca="1" ref="CI2897" ca="1">(SUM(INDEX(2892:2892,1,MAX(COLUMN($R:$R),COLUMN()-($H2881*12-1))):CI2894)/($H2881*12)+IF($R2899=0,0,SUM(INDEX(2897:2897,1,MAX(COLUMN($R:$R),COLUMN()-(($H2881-$H2882)*12))):CI2899)/(($H2881)*12)))</f>
        <v>#REF!</v>
      </c>
      <c r="CJ2897" s="80" t="e" cm="1">
        <f t="array" aca="1" ref="CJ2897" ca="1">(SUM(INDEX(2892:2892,1,MAX(COLUMN($R:$R),COLUMN()-($H2881*12-1))):CJ2894)/($H2881*12)+IF($R2899=0,0,SUM(INDEX(2897:2897,1,MAX(COLUMN($R:$R),COLUMN()-(($H2881-$H2882)*12))):CJ2899)/(($H2881)*12)))</f>
        <v>#REF!</v>
      </c>
      <c r="CK2897" s="80" t="e" cm="1">
        <f t="array" aca="1" ref="CK2897" ca="1">(SUM(INDEX(2892:2892,1,MAX(COLUMN($R:$R),COLUMN()-($H2881*12-1))):CK2894)/($H2881*12)+IF($R2899=0,0,SUM(INDEX(2897:2897,1,MAX(COLUMN($R:$R),COLUMN()-(($H2881-$H2882)*12))):CK2899)/(($H2881)*12)))</f>
        <v>#REF!</v>
      </c>
      <c r="CL2897" s="80" t="e" cm="1">
        <f t="array" aca="1" ref="CL2897" ca="1">(SUM(INDEX(2892:2892,1,MAX(COLUMN($R:$R),COLUMN()-($H2881*12-1))):CL2894)/($H2881*12)+IF($R2899=0,0,SUM(INDEX(2897:2897,1,MAX(COLUMN($R:$R),COLUMN()-(($H2881-$H2882)*12))):CL2899)/(($H2881)*12)))</f>
        <v>#REF!</v>
      </c>
    </row>
    <row r="2898" spans="2:90" x14ac:dyDescent="0.4">
      <c r="B2898" s="120"/>
      <c r="D2898" t="s">
        <v>560</v>
      </c>
      <c r="E2898" t="s">
        <v>906</v>
      </c>
      <c r="J2898" s="62"/>
      <c r="K2898" s="53"/>
      <c r="L2898" s="53"/>
      <c r="M2898" s="53"/>
      <c r="N2898" s="53"/>
      <c r="O2898" s="53"/>
      <c r="P2898" s="53"/>
      <c r="R2898" s="82"/>
      <c r="S2898" s="147"/>
      <c r="T2898" s="147"/>
      <c r="U2898" s="147"/>
      <c r="V2898" s="147"/>
      <c r="W2898" s="147"/>
      <c r="X2898" s="147"/>
      <c r="Y2898" s="147"/>
      <c r="Z2898" s="147"/>
      <c r="AA2898" s="147"/>
      <c r="AB2898" s="147"/>
      <c r="AC2898" s="147"/>
      <c r="AD2898" s="147"/>
      <c r="AE2898" s="147"/>
      <c r="AF2898" s="147"/>
      <c r="AG2898" s="147"/>
      <c r="AH2898" s="147"/>
      <c r="AI2898" s="147"/>
      <c r="AJ2898" s="147"/>
      <c r="AK2898" s="147"/>
      <c r="AL2898" s="147"/>
      <c r="AM2898" s="147"/>
      <c r="AN2898" s="147"/>
      <c r="AO2898" s="147"/>
      <c r="AP2898" s="147"/>
      <c r="AQ2898" s="147"/>
      <c r="AR2898" s="147"/>
      <c r="AS2898" s="147"/>
      <c r="AT2898" s="147"/>
      <c r="AU2898" s="147"/>
      <c r="AV2898" s="147"/>
      <c r="AW2898" s="147"/>
      <c r="AX2898" s="147"/>
      <c r="AY2898" s="147"/>
      <c r="AZ2898" s="147"/>
      <c r="BA2898" s="147"/>
      <c r="BB2898" s="147"/>
      <c r="BC2898" s="147"/>
      <c r="BD2898" s="147"/>
      <c r="BE2898" s="147"/>
      <c r="BF2898" s="147"/>
      <c r="BG2898" s="147"/>
      <c r="BH2898" s="147"/>
      <c r="BI2898" s="147"/>
      <c r="BJ2898" s="147"/>
      <c r="BK2898" s="147"/>
      <c r="BL2898" s="147"/>
      <c r="BM2898" s="147"/>
      <c r="BN2898" s="147"/>
      <c r="BO2898" s="147"/>
      <c r="BP2898" s="147"/>
      <c r="BQ2898" s="147"/>
      <c r="BR2898" s="147"/>
      <c r="BS2898" s="147"/>
      <c r="BT2898" s="147"/>
      <c r="BU2898" s="147"/>
      <c r="BV2898" s="147"/>
      <c r="BW2898" s="147"/>
      <c r="BX2898" s="147"/>
      <c r="BY2898" s="147"/>
      <c r="BZ2898" s="147"/>
      <c r="CA2898" s="147"/>
      <c r="CB2898" s="147"/>
      <c r="CC2898" s="147"/>
      <c r="CD2898" s="147"/>
      <c r="CE2898" s="147"/>
      <c r="CF2898" s="147"/>
      <c r="CG2898" s="147"/>
      <c r="CH2898" s="147"/>
      <c r="CI2898" s="147"/>
      <c r="CJ2898" s="147"/>
      <c r="CK2898" s="147"/>
      <c r="CL2898" s="147"/>
    </row>
    <row r="2899" spans="2:90" x14ac:dyDescent="0.4">
      <c r="B2899" s="120" t="s">
        <v>219</v>
      </c>
      <c r="D2899" t="s">
        <v>560</v>
      </c>
      <c r="E2899" t="s">
        <v>906</v>
      </c>
      <c r="G2899" t="str">
        <f>E2899</f>
        <v/>
      </c>
      <c r="J2899" s="74">
        <v>100</v>
      </c>
      <c r="K2899" s="53"/>
      <c r="L2899" s="53"/>
      <c r="M2899" s="53"/>
      <c r="N2899" s="53"/>
      <c r="O2899" s="53"/>
      <c r="P2899" s="53"/>
      <c r="R2899" s="82">
        <f>-$J2899</f>
        <v>-100</v>
      </c>
      <c r="S2899" s="147"/>
      <c r="T2899" s="147"/>
      <c r="U2899" s="147"/>
      <c r="V2899" s="147"/>
      <c r="W2899" s="147"/>
      <c r="X2899" s="147"/>
      <c r="Y2899" s="147"/>
      <c r="Z2899" s="147"/>
      <c r="AA2899" s="147"/>
      <c r="AB2899" s="147"/>
      <c r="AC2899" s="147"/>
      <c r="AD2899" s="147"/>
      <c r="AE2899" s="147"/>
      <c r="AF2899" s="147"/>
      <c r="AG2899" s="147"/>
      <c r="AH2899" s="147"/>
      <c r="AI2899" s="147"/>
      <c r="AJ2899" s="147"/>
      <c r="AK2899" s="147"/>
      <c r="AL2899" s="147"/>
      <c r="AM2899" s="147"/>
      <c r="AN2899" s="147"/>
      <c r="AO2899" s="147"/>
      <c r="AP2899" s="147"/>
      <c r="AQ2899" s="147"/>
      <c r="AR2899" s="147"/>
      <c r="AS2899" s="147"/>
      <c r="AT2899" s="147"/>
      <c r="AU2899" s="147"/>
      <c r="AV2899" s="147"/>
      <c r="AW2899" s="147"/>
      <c r="AX2899" s="147"/>
      <c r="AY2899" s="147"/>
      <c r="AZ2899" s="147"/>
      <c r="BA2899" s="147"/>
      <c r="BB2899" s="147"/>
      <c r="BC2899" s="147"/>
      <c r="BD2899" s="147"/>
      <c r="BE2899" s="147"/>
      <c r="BF2899" s="147"/>
      <c r="BG2899" s="147"/>
      <c r="BH2899" s="147"/>
      <c r="BI2899" s="147"/>
      <c r="BJ2899" s="147"/>
      <c r="BK2899" s="147"/>
      <c r="BL2899" s="147"/>
      <c r="BM2899" s="147"/>
      <c r="BN2899" s="147"/>
      <c r="BO2899" s="147"/>
      <c r="BP2899" s="147"/>
      <c r="BQ2899" s="147"/>
      <c r="BR2899" s="147"/>
      <c r="BS2899" s="147"/>
      <c r="BT2899" s="147"/>
      <c r="BU2899" s="147"/>
      <c r="BV2899" s="147"/>
      <c r="BW2899" s="147"/>
      <c r="BX2899" s="147"/>
      <c r="BY2899" s="147"/>
      <c r="BZ2899" s="147"/>
      <c r="CA2899" s="147"/>
      <c r="CB2899" s="147"/>
      <c r="CC2899" s="147"/>
      <c r="CD2899" s="147"/>
      <c r="CE2899" s="147"/>
      <c r="CF2899" s="147"/>
      <c r="CG2899" s="147"/>
      <c r="CH2899" s="147"/>
      <c r="CI2899" s="147"/>
      <c r="CJ2899" s="147"/>
      <c r="CK2899" s="147"/>
      <c r="CL2899" s="147"/>
    </row>
    <row r="2900" spans="2:90" x14ac:dyDescent="0.4">
      <c r="B2900" s="120"/>
      <c r="D2900" t="s">
        <v>560</v>
      </c>
      <c r="E2900" t="s">
        <v>906</v>
      </c>
      <c r="S2900" s="72"/>
      <c r="T2900" s="72"/>
      <c r="U2900" s="72"/>
      <c r="V2900" s="72"/>
      <c r="W2900" s="72"/>
      <c r="X2900" s="72"/>
      <c r="Y2900" s="72"/>
      <c r="Z2900" s="72"/>
      <c r="AA2900" s="72"/>
      <c r="AB2900" s="72"/>
      <c r="AC2900" s="72"/>
      <c r="AD2900" s="72"/>
      <c r="AE2900" s="72"/>
      <c r="AF2900" s="72"/>
      <c r="AG2900" s="72"/>
      <c r="AH2900" s="72"/>
      <c r="AI2900" s="72"/>
      <c r="AJ2900" s="72"/>
      <c r="AK2900" s="72"/>
      <c r="AL2900" s="72"/>
      <c r="AM2900" s="72"/>
      <c r="AN2900" s="72"/>
      <c r="AO2900" s="72"/>
      <c r="AP2900" s="72"/>
      <c r="AQ2900" s="72"/>
      <c r="AR2900" s="72"/>
      <c r="AS2900" s="72"/>
      <c r="AT2900" s="72"/>
      <c r="AU2900" s="72"/>
      <c r="AV2900" s="72"/>
      <c r="AW2900" s="72"/>
      <c r="AX2900" s="72"/>
      <c r="AY2900" s="72"/>
      <c r="AZ2900" s="72"/>
      <c r="BA2900" s="72"/>
      <c r="BB2900" s="72"/>
      <c r="BC2900" s="72"/>
      <c r="BD2900" s="72"/>
      <c r="BE2900" s="72"/>
      <c r="BF2900" s="72"/>
      <c r="BG2900" s="72"/>
      <c r="BH2900" s="72"/>
      <c r="BI2900" s="72"/>
      <c r="BJ2900" s="72"/>
      <c r="BK2900" s="72"/>
      <c r="BL2900" s="72"/>
      <c r="BM2900" s="72"/>
      <c r="BN2900" s="72"/>
      <c r="BO2900" s="72"/>
      <c r="BP2900" s="72"/>
      <c r="BQ2900" s="72"/>
      <c r="BR2900" s="72"/>
      <c r="BS2900" s="72"/>
      <c r="BT2900" s="72"/>
      <c r="BU2900" s="72"/>
      <c r="BV2900" s="72"/>
      <c r="BW2900" s="72"/>
      <c r="BX2900" s="72"/>
      <c r="BY2900" s="72"/>
      <c r="BZ2900" s="72"/>
      <c r="CA2900" s="72"/>
      <c r="CB2900" s="72"/>
      <c r="CC2900" s="72"/>
      <c r="CD2900" s="72"/>
      <c r="CE2900" s="72"/>
      <c r="CF2900" s="72"/>
      <c r="CG2900" s="72"/>
      <c r="CH2900" s="72"/>
      <c r="CI2900" s="72"/>
      <c r="CJ2900" s="72"/>
      <c r="CK2900" s="72"/>
      <c r="CL2900" s="72"/>
    </row>
    <row r="2901" spans="2:90" x14ac:dyDescent="0.4">
      <c r="B2901" s="93" t="s">
        <v>205</v>
      </c>
      <c r="C2901" s="12"/>
      <c r="D2901" s="12" t="s">
        <v>560</v>
      </c>
      <c r="E2901" s="12" t="s">
        <v>906</v>
      </c>
      <c r="F2901" s="12"/>
      <c r="G2901" s="12"/>
      <c r="H2901" s="12"/>
      <c r="S2901" s="72"/>
      <c r="T2901" s="72"/>
      <c r="U2901" s="72"/>
      <c r="V2901" s="72"/>
      <c r="W2901" s="72"/>
      <c r="X2901" s="72"/>
      <c r="Y2901" s="72"/>
      <c r="Z2901" s="72"/>
      <c r="AA2901" s="72"/>
      <c r="AB2901" s="72"/>
      <c r="AC2901" s="72"/>
      <c r="AD2901" s="72"/>
      <c r="AE2901" s="72"/>
      <c r="AF2901" s="72"/>
      <c r="AG2901" s="72"/>
      <c r="AH2901" s="72"/>
      <c r="AI2901" s="72"/>
      <c r="AJ2901" s="72"/>
      <c r="AK2901" s="72"/>
      <c r="AL2901" s="72"/>
      <c r="AM2901" s="72"/>
      <c r="AN2901" s="72"/>
      <c r="AO2901" s="72"/>
      <c r="AP2901" s="72"/>
      <c r="AQ2901" s="72"/>
      <c r="AR2901" s="72"/>
      <c r="AS2901" s="72"/>
      <c r="AT2901" s="72"/>
      <c r="AU2901" s="72"/>
      <c r="AV2901" s="72"/>
      <c r="AW2901" s="72"/>
      <c r="AX2901" s="72"/>
      <c r="AY2901" s="72"/>
      <c r="AZ2901" s="72"/>
      <c r="BA2901" s="72"/>
      <c r="BB2901" s="72"/>
      <c r="BC2901" s="72"/>
      <c r="BD2901" s="72"/>
      <c r="BE2901" s="72"/>
      <c r="BF2901" s="72"/>
      <c r="BG2901" s="72"/>
      <c r="BH2901" s="72"/>
      <c r="BI2901" s="72"/>
      <c r="BJ2901" s="72"/>
      <c r="BK2901" s="72"/>
      <c r="BL2901" s="72"/>
      <c r="BM2901" s="72"/>
      <c r="BN2901" s="72"/>
      <c r="BO2901" s="72"/>
      <c r="BP2901" s="72"/>
      <c r="BQ2901" s="72"/>
      <c r="BR2901" s="72"/>
      <c r="BS2901" s="72"/>
      <c r="BT2901" s="72"/>
      <c r="BU2901" s="72"/>
      <c r="BV2901" s="72"/>
      <c r="BW2901" s="72"/>
      <c r="BX2901" s="72"/>
      <c r="BY2901" s="72"/>
      <c r="BZ2901" s="72"/>
      <c r="CA2901" s="72"/>
      <c r="CB2901" s="72"/>
      <c r="CC2901" s="72"/>
      <c r="CD2901" s="72"/>
      <c r="CE2901" s="72"/>
      <c r="CF2901" s="72"/>
      <c r="CG2901" s="72"/>
      <c r="CH2901" s="72"/>
      <c r="CI2901" s="72"/>
      <c r="CJ2901" s="72"/>
      <c r="CK2901" s="72"/>
      <c r="CL2901" s="72"/>
    </row>
    <row r="2902" spans="2:90" x14ac:dyDescent="0.4">
      <c r="B2902" s="152" t="str">
        <f>"Gross PP&amp;E - "&amp;SUBSTITUTE(B2879,":","")</f>
        <v>Gross PP&amp;E - Fixed secondary PPE</v>
      </c>
      <c r="D2902" t="s">
        <v>560</v>
      </c>
      <c r="E2902" t="s">
        <v>906</v>
      </c>
      <c r="J2902" s="80">
        <f>J2899</f>
        <v>100</v>
      </c>
      <c r="K2902" s="53">
        <f>SUMIF($4:$4,K$2,2902:2902)</f>
        <v>511099.99999999983</v>
      </c>
      <c r="L2902" s="53">
        <f>SUMIF($4:$4,L$2,2902:2902)</f>
        <v>1022100.0000000002</v>
      </c>
      <c r="M2902" s="53">
        <f>SUMIF($4:$4,M$2,2902:2902)</f>
        <v>1533099.9999999993</v>
      </c>
      <c r="N2902" s="53">
        <f>SUMIF($4:$4,N$2,2902:2902)</f>
        <v>2044099.9999999984</v>
      </c>
      <c r="O2902" s="53">
        <f>SUMIF($4:$4,O$2,2902:2902)</f>
        <v>2555100</v>
      </c>
      <c r="P2902" s="53">
        <f>SUMIF($4:$4,P$2,2902:2902)</f>
        <v>3066100.0000000019</v>
      </c>
      <c r="R2902" s="24">
        <f>$J2902</f>
        <v>100</v>
      </c>
      <c r="S2902" s="80">
        <f t="shared" ref="S2902:AX2902" si="3880">-S2894+R2902</f>
        <v>42683.333333333328</v>
      </c>
      <c r="T2902" s="80">
        <f t="shared" si="3880"/>
        <v>85266.666666666657</v>
      </c>
      <c r="U2902" s="80">
        <f t="shared" si="3880"/>
        <v>127849.99999999999</v>
      </c>
      <c r="V2902" s="80">
        <f t="shared" si="3880"/>
        <v>170433.33333333331</v>
      </c>
      <c r="W2902" s="80">
        <f t="shared" si="3880"/>
        <v>213016.66666666663</v>
      </c>
      <c r="X2902" s="80">
        <f t="shared" si="3880"/>
        <v>255599.99999999994</v>
      </c>
      <c r="Y2902" s="80">
        <f t="shared" si="3880"/>
        <v>298183.33333333326</v>
      </c>
      <c r="Z2902" s="80">
        <f t="shared" si="3880"/>
        <v>340766.66666666657</v>
      </c>
      <c r="AA2902" s="80">
        <f t="shared" si="3880"/>
        <v>383349.99999999988</v>
      </c>
      <c r="AB2902" s="80">
        <f t="shared" si="3880"/>
        <v>425933.3333333332</v>
      </c>
      <c r="AC2902" s="80">
        <f t="shared" si="3880"/>
        <v>468516.66666666651</v>
      </c>
      <c r="AD2902" s="80">
        <f t="shared" si="3880"/>
        <v>511099.99999999983</v>
      </c>
      <c r="AE2902" s="80">
        <f t="shared" si="3880"/>
        <v>553683.33333333314</v>
      </c>
      <c r="AF2902" s="80">
        <f t="shared" si="3880"/>
        <v>596266.66666666651</v>
      </c>
      <c r="AG2902" s="80">
        <f t="shared" si="3880"/>
        <v>638849.99999999988</v>
      </c>
      <c r="AH2902" s="80">
        <f t="shared" si="3880"/>
        <v>681433.33333333326</v>
      </c>
      <c r="AI2902" s="80">
        <f t="shared" si="3880"/>
        <v>724016.66666666663</v>
      </c>
      <c r="AJ2902" s="80">
        <f t="shared" si="3880"/>
        <v>766600</v>
      </c>
      <c r="AK2902" s="80">
        <f t="shared" si="3880"/>
        <v>809183.33333333337</v>
      </c>
      <c r="AL2902" s="80">
        <f t="shared" si="3880"/>
        <v>851766.66666666674</v>
      </c>
      <c r="AM2902" s="80">
        <f t="shared" si="3880"/>
        <v>894350.00000000012</v>
      </c>
      <c r="AN2902" s="80">
        <f t="shared" si="3880"/>
        <v>936933.33333333349</v>
      </c>
      <c r="AO2902" s="80">
        <f t="shared" si="3880"/>
        <v>979516.66666666686</v>
      </c>
      <c r="AP2902" s="80">
        <f t="shared" si="3880"/>
        <v>1022100.0000000002</v>
      </c>
      <c r="AQ2902" s="80">
        <f t="shared" si="3880"/>
        <v>1064683.3333333335</v>
      </c>
      <c r="AR2902" s="80">
        <f t="shared" si="3880"/>
        <v>1107266.6666666667</v>
      </c>
      <c r="AS2902" s="80">
        <f t="shared" si="3880"/>
        <v>1149850</v>
      </c>
      <c r="AT2902" s="80">
        <f t="shared" si="3880"/>
        <v>1192433.3333333333</v>
      </c>
      <c r="AU2902" s="80">
        <f t="shared" si="3880"/>
        <v>1235016.6666666665</v>
      </c>
      <c r="AV2902" s="80">
        <f t="shared" si="3880"/>
        <v>1277599.9999999998</v>
      </c>
      <c r="AW2902" s="80">
        <f t="shared" si="3880"/>
        <v>1320183.333333333</v>
      </c>
      <c r="AX2902" s="80">
        <f t="shared" si="3880"/>
        <v>1362766.6666666663</v>
      </c>
      <c r="AY2902" s="80">
        <f t="shared" ref="AY2902:CD2902" si="3881">-AY2894+AX2902</f>
        <v>1405349.9999999995</v>
      </c>
      <c r="AZ2902" s="80">
        <f t="shared" si="3881"/>
        <v>1447933.3333333328</v>
      </c>
      <c r="BA2902" s="80">
        <f t="shared" si="3881"/>
        <v>1490516.666666666</v>
      </c>
      <c r="BB2902" s="80">
        <f t="shared" si="3881"/>
        <v>1533099.9999999993</v>
      </c>
      <c r="BC2902" s="80">
        <f t="shared" si="3881"/>
        <v>1575683.3333333326</v>
      </c>
      <c r="BD2902" s="80">
        <f t="shared" si="3881"/>
        <v>1618266.6666666658</v>
      </c>
      <c r="BE2902" s="80">
        <f t="shared" si="3881"/>
        <v>1660849.9999999991</v>
      </c>
      <c r="BF2902" s="80">
        <f t="shared" si="3881"/>
        <v>1703433.3333333323</v>
      </c>
      <c r="BG2902" s="80">
        <f t="shared" si="3881"/>
        <v>1746016.6666666656</v>
      </c>
      <c r="BH2902" s="80">
        <f t="shared" si="3881"/>
        <v>1788599.9999999988</v>
      </c>
      <c r="BI2902" s="80">
        <f t="shared" si="3881"/>
        <v>1831183.3333333321</v>
      </c>
      <c r="BJ2902" s="80">
        <f t="shared" si="3881"/>
        <v>1873766.6666666653</v>
      </c>
      <c r="BK2902" s="80">
        <f t="shared" si="3881"/>
        <v>1916349.9999999986</v>
      </c>
      <c r="BL2902" s="80">
        <f t="shared" si="3881"/>
        <v>1958933.3333333319</v>
      </c>
      <c r="BM2902" s="80">
        <f t="shared" si="3881"/>
        <v>2001516.6666666651</v>
      </c>
      <c r="BN2902" s="80">
        <f t="shared" si="3881"/>
        <v>2044099.9999999984</v>
      </c>
      <c r="BO2902" s="80">
        <f t="shared" si="3881"/>
        <v>2086683.3333333316</v>
      </c>
      <c r="BP2902" s="80">
        <f t="shared" si="3881"/>
        <v>2129266.6666666651</v>
      </c>
      <c r="BQ2902" s="80">
        <f t="shared" si="3881"/>
        <v>2171849.9999999986</v>
      </c>
      <c r="BR2902" s="80">
        <f t="shared" si="3881"/>
        <v>2214433.3333333321</v>
      </c>
      <c r="BS2902" s="80">
        <f t="shared" si="3881"/>
        <v>2257016.6666666656</v>
      </c>
      <c r="BT2902" s="80">
        <f t="shared" si="3881"/>
        <v>2299599.9999999991</v>
      </c>
      <c r="BU2902" s="80">
        <f t="shared" si="3881"/>
        <v>2342183.3333333326</v>
      </c>
      <c r="BV2902" s="80">
        <f t="shared" si="3881"/>
        <v>2384766.666666666</v>
      </c>
      <c r="BW2902" s="80">
        <f t="shared" si="3881"/>
        <v>2427349.9999999995</v>
      </c>
      <c r="BX2902" s="80">
        <f t="shared" si="3881"/>
        <v>2469933.333333333</v>
      </c>
      <c r="BY2902" s="80">
        <f t="shared" si="3881"/>
        <v>2512516.6666666665</v>
      </c>
      <c r="BZ2902" s="80">
        <f t="shared" si="3881"/>
        <v>2555100</v>
      </c>
      <c r="CA2902" s="80">
        <f t="shared" si="3881"/>
        <v>2597683.3333333335</v>
      </c>
      <c r="CB2902" s="80">
        <f t="shared" si="3881"/>
        <v>2640266.666666667</v>
      </c>
      <c r="CC2902" s="80">
        <f t="shared" si="3881"/>
        <v>2682850.0000000005</v>
      </c>
      <c r="CD2902" s="80">
        <f t="shared" si="3881"/>
        <v>2725433.333333334</v>
      </c>
      <c r="CE2902" s="80">
        <f t="shared" ref="CE2902:CL2902" si="3882">-CE2894+CD2902</f>
        <v>2768016.6666666674</v>
      </c>
      <c r="CF2902" s="80">
        <f>-CF2894+CE2902</f>
        <v>2810600.0000000009</v>
      </c>
      <c r="CG2902" s="80">
        <f t="shared" si="3882"/>
        <v>2853183.3333333344</v>
      </c>
      <c r="CH2902" s="80">
        <f t="shared" si="3882"/>
        <v>2895766.6666666679</v>
      </c>
      <c r="CI2902" s="80">
        <f t="shared" si="3882"/>
        <v>2938350.0000000014</v>
      </c>
      <c r="CJ2902" s="80">
        <f t="shared" si="3882"/>
        <v>2980933.3333333349</v>
      </c>
      <c r="CK2902" s="80">
        <f t="shared" si="3882"/>
        <v>3023516.6666666684</v>
      </c>
      <c r="CL2902" s="80">
        <f t="shared" si="3882"/>
        <v>3066100.0000000019</v>
      </c>
    </row>
    <row r="2903" spans="2:90" x14ac:dyDescent="0.4">
      <c r="B2903" s="152" t="str">
        <f>"Accumulated depreciation - "&amp;SUBSTITUTE(B2879,":","")</f>
        <v>Accumulated depreciation - Fixed secondary PPE</v>
      </c>
      <c r="D2903" t="s">
        <v>560</v>
      </c>
      <c r="E2903" t="s">
        <v>906</v>
      </c>
      <c r="J2903" s="81">
        <f>-H2882/H2881*J2902</f>
        <v>-60</v>
      </c>
      <c r="K2903" s="43" t="e">
        <f ca="1">SUMIF($4:$4,K$2,2903:2903)</f>
        <v>#REF!</v>
      </c>
      <c r="L2903" s="43" t="e">
        <f ca="1">SUMIF($4:$4,L$2,2903:2903)</f>
        <v>#REF!</v>
      </c>
      <c r="M2903" s="43" t="e">
        <f ca="1">SUMIF($4:$4,M$2,2903:2903)</f>
        <v>#REF!</v>
      </c>
      <c r="N2903" s="43" t="e">
        <f ca="1">SUMIF($4:$4,N$2,2903:2903)</f>
        <v>#REF!</v>
      </c>
      <c r="O2903" s="43" t="e">
        <f ca="1">SUMIF($4:$4,O$2,2903:2903)</f>
        <v>#REF!</v>
      </c>
      <c r="P2903" s="43" t="e">
        <f ca="1">SUMIF($4:$4,P$2,2903:2903)</f>
        <v>#REF!</v>
      </c>
      <c r="R2903" s="37">
        <f>$J2903</f>
        <v>-60</v>
      </c>
      <c r="S2903" s="81" t="e">
        <f t="shared" ref="S2903:AX2903" ca="1" si="3883">R2903+S2897</f>
        <v>#REF!</v>
      </c>
      <c r="T2903" s="81" t="e">
        <f t="shared" ca="1" si="3883"/>
        <v>#REF!</v>
      </c>
      <c r="U2903" s="81" t="e">
        <f t="shared" ca="1" si="3883"/>
        <v>#REF!</v>
      </c>
      <c r="V2903" s="81" t="e">
        <f t="shared" ca="1" si="3883"/>
        <v>#REF!</v>
      </c>
      <c r="W2903" s="81" t="e">
        <f t="shared" ca="1" si="3883"/>
        <v>#REF!</v>
      </c>
      <c r="X2903" s="81" t="e">
        <f t="shared" ca="1" si="3883"/>
        <v>#REF!</v>
      </c>
      <c r="Y2903" s="81" t="e">
        <f t="shared" ca="1" si="3883"/>
        <v>#REF!</v>
      </c>
      <c r="Z2903" s="81" t="e">
        <f t="shared" ca="1" si="3883"/>
        <v>#REF!</v>
      </c>
      <c r="AA2903" s="81" t="e">
        <f t="shared" ca="1" si="3883"/>
        <v>#REF!</v>
      </c>
      <c r="AB2903" s="81" t="e">
        <f t="shared" ca="1" si="3883"/>
        <v>#REF!</v>
      </c>
      <c r="AC2903" s="81" t="e">
        <f t="shared" ca="1" si="3883"/>
        <v>#REF!</v>
      </c>
      <c r="AD2903" s="81" t="e">
        <f t="shared" ca="1" si="3883"/>
        <v>#REF!</v>
      </c>
      <c r="AE2903" s="81" t="e">
        <f t="shared" ca="1" si="3883"/>
        <v>#REF!</v>
      </c>
      <c r="AF2903" s="81" t="e">
        <f t="shared" ca="1" si="3883"/>
        <v>#REF!</v>
      </c>
      <c r="AG2903" s="81" t="e">
        <f t="shared" ca="1" si="3883"/>
        <v>#REF!</v>
      </c>
      <c r="AH2903" s="81" t="e">
        <f t="shared" ca="1" si="3883"/>
        <v>#REF!</v>
      </c>
      <c r="AI2903" s="81" t="e">
        <f t="shared" ca="1" si="3883"/>
        <v>#REF!</v>
      </c>
      <c r="AJ2903" s="81" t="e">
        <f t="shared" ca="1" si="3883"/>
        <v>#REF!</v>
      </c>
      <c r="AK2903" s="81" t="e">
        <f t="shared" ca="1" si="3883"/>
        <v>#REF!</v>
      </c>
      <c r="AL2903" s="81" t="e">
        <f t="shared" ca="1" si="3883"/>
        <v>#REF!</v>
      </c>
      <c r="AM2903" s="81" t="e">
        <f t="shared" ca="1" si="3883"/>
        <v>#REF!</v>
      </c>
      <c r="AN2903" s="81" t="e">
        <f t="shared" ca="1" si="3883"/>
        <v>#REF!</v>
      </c>
      <c r="AO2903" s="81" t="e">
        <f t="shared" ca="1" si="3883"/>
        <v>#REF!</v>
      </c>
      <c r="AP2903" s="81" t="e">
        <f t="shared" ca="1" si="3883"/>
        <v>#REF!</v>
      </c>
      <c r="AQ2903" s="81" t="e">
        <f t="shared" ca="1" si="3883"/>
        <v>#REF!</v>
      </c>
      <c r="AR2903" s="81" t="e">
        <f t="shared" ca="1" si="3883"/>
        <v>#REF!</v>
      </c>
      <c r="AS2903" s="81" t="e">
        <f t="shared" ca="1" si="3883"/>
        <v>#REF!</v>
      </c>
      <c r="AT2903" s="81" t="e">
        <f t="shared" ca="1" si="3883"/>
        <v>#REF!</v>
      </c>
      <c r="AU2903" s="81" t="e">
        <f t="shared" ca="1" si="3883"/>
        <v>#REF!</v>
      </c>
      <c r="AV2903" s="81" t="e">
        <f t="shared" ca="1" si="3883"/>
        <v>#REF!</v>
      </c>
      <c r="AW2903" s="81" t="e">
        <f t="shared" ca="1" si="3883"/>
        <v>#REF!</v>
      </c>
      <c r="AX2903" s="81" t="e">
        <f t="shared" ca="1" si="3883"/>
        <v>#REF!</v>
      </c>
      <c r="AY2903" s="81" t="e">
        <f t="shared" ref="AY2903:CD2903" ca="1" si="3884">AX2903+AY2897</f>
        <v>#REF!</v>
      </c>
      <c r="AZ2903" s="81" t="e">
        <f t="shared" ca="1" si="3884"/>
        <v>#REF!</v>
      </c>
      <c r="BA2903" s="81" t="e">
        <f t="shared" ca="1" si="3884"/>
        <v>#REF!</v>
      </c>
      <c r="BB2903" s="81" t="e">
        <f t="shared" ca="1" si="3884"/>
        <v>#REF!</v>
      </c>
      <c r="BC2903" s="81" t="e">
        <f t="shared" ca="1" si="3884"/>
        <v>#REF!</v>
      </c>
      <c r="BD2903" s="81" t="e">
        <f t="shared" ca="1" si="3884"/>
        <v>#REF!</v>
      </c>
      <c r="BE2903" s="81" t="e">
        <f t="shared" ca="1" si="3884"/>
        <v>#REF!</v>
      </c>
      <c r="BF2903" s="81" t="e">
        <f t="shared" ca="1" si="3884"/>
        <v>#REF!</v>
      </c>
      <c r="BG2903" s="81" t="e">
        <f t="shared" ca="1" si="3884"/>
        <v>#REF!</v>
      </c>
      <c r="BH2903" s="81" t="e">
        <f t="shared" ca="1" si="3884"/>
        <v>#REF!</v>
      </c>
      <c r="BI2903" s="81" t="e">
        <f t="shared" ca="1" si="3884"/>
        <v>#REF!</v>
      </c>
      <c r="BJ2903" s="81" t="e">
        <f t="shared" ca="1" si="3884"/>
        <v>#REF!</v>
      </c>
      <c r="BK2903" s="81" t="e">
        <f t="shared" ca="1" si="3884"/>
        <v>#REF!</v>
      </c>
      <c r="BL2903" s="81" t="e">
        <f t="shared" ca="1" si="3884"/>
        <v>#REF!</v>
      </c>
      <c r="BM2903" s="81" t="e">
        <f t="shared" ca="1" si="3884"/>
        <v>#REF!</v>
      </c>
      <c r="BN2903" s="81" t="e">
        <f t="shared" ca="1" si="3884"/>
        <v>#REF!</v>
      </c>
      <c r="BO2903" s="81" t="e">
        <f t="shared" ca="1" si="3884"/>
        <v>#REF!</v>
      </c>
      <c r="BP2903" s="81" t="e">
        <f t="shared" ca="1" si="3884"/>
        <v>#REF!</v>
      </c>
      <c r="BQ2903" s="81" t="e">
        <f t="shared" ca="1" si="3884"/>
        <v>#REF!</v>
      </c>
      <c r="BR2903" s="81" t="e">
        <f t="shared" ca="1" si="3884"/>
        <v>#REF!</v>
      </c>
      <c r="BS2903" s="81" t="e">
        <f t="shared" ca="1" si="3884"/>
        <v>#REF!</v>
      </c>
      <c r="BT2903" s="81" t="e">
        <f t="shared" ca="1" si="3884"/>
        <v>#REF!</v>
      </c>
      <c r="BU2903" s="81" t="e">
        <f t="shared" ca="1" si="3884"/>
        <v>#REF!</v>
      </c>
      <c r="BV2903" s="81" t="e">
        <f t="shared" ca="1" si="3884"/>
        <v>#REF!</v>
      </c>
      <c r="BW2903" s="81" t="e">
        <f t="shared" ca="1" si="3884"/>
        <v>#REF!</v>
      </c>
      <c r="BX2903" s="81" t="e">
        <f t="shared" ca="1" si="3884"/>
        <v>#REF!</v>
      </c>
      <c r="BY2903" s="81" t="e">
        <f t="shared" ca="1" si="3884"/>
        <v>#REF!</v>
      </c>
      <c r="BZ2903" s="81" t="e">
        <f t="shared" ca="1" si="3884"/>
        <v>#REF!</v>
      </c>
      <c r="CA2903" s="81" t="e">
        <f t="shared" ca="1" si="3884"/>
        <v>#REF!</v>
      </c>
      <c r="CB2903" s="81" t="e">
        <f t="shared" ca="1" si="3884"/>
        <v>#REF!</v>
      </c>
      <c r="CC2903" s="81" t="e">
        <f t="shared" ca="1" si="3884"/>
        <v>#REF!</v>
      </c>
      <c r="CD2903" s="81" t="e">
        <f t="shared" ca="1" si="3884"/>
        <v>#REF!</v>
      </c>
      <c r="CE2903" s="81" t="e">
        <f t="shared" ref="CE2903:CL2903" ca="1" si="3885">CD2903+CE2897</f>
        <v>#REF!</v>
      </c>
      <c r="CF2903" s="81" t="e">
        <f ca="1">CE2903+CF2897</f>
        <v>#REF!</v>
      </c>
      <c r="CG2903" s="81" t="e">
        <f t="shared" ca="1" si="3885"/>
        <v>#REF!</v>
      </c>
      <c r="CH2903" s="81" t="e">
        <f t="shared" ca="1" si="3885"/>
        <v>#REF!</v>
      </c>
      <c r="CI2903" s="81" t="e">
        <f t="shared" ca="1" si="3885"/>
        <v>#REF!</v>
      </c>
      <c r="CJ2903" s="81" t="e">
        <f t="shared" ca="1" si="3885"/>
        <v>#REF!</v>
      </c>
      <c r="CK2903" s="81" t="e">
        <f t="shared" ca="1" si="3885"/>
        <v>#REF!</v>
      </c>
      <c r="CL2903" s="81" t="e">
        <f t="shared" ca="1" si="3885"/>
        <v>#REF!</v>
      </c>
    </row>
    <row r="2904" spans="2:90" x14ac:dyDescent="0.4">
      <c r="B2904" s="121" t="str">
        <f>"Net PP&amp;E - "&amp;SUBSTITUTE(B2879,":","")</f>
        <v>Net PP&amp;E - Fixed secondary PPE</v>
      </c>
      <c r="C2904" s="27" t="s">
        <v>240</v>
      </c>
      <c r="D2904" s="27" t="s">
        <v>560</v>
      </c>
      <c r="E2904" s="27" t="s">
        <v>906</v>
      </c>
      <c r="F2904" s="27"/>
      <c r="G2904" s="27"/>
      <c r="H2904" s="27"/>
      <c r="J2904" s="77">
        <f>SUM(J2902:J2903)</f>
        <v>40</v>
      </c>
      <c r="K2904" s="28" t="e">
        <f ca="1">SUMIF($4:$4,K$2,2904:2904)</f>
        <v>#REF!</v>
      </c>
      <c r="L2904" s="28" t="e">
        <f ca="1">SUMIF($4:$4,L$2,2904:2904)</f>
        <v>#REF!</v>
      </c>
      <c r="M2904" s="28" t="e">
        <f ca="1">SUMIF($4:$4,M$2,2904:2904)</f>
        <v>#REF!</v>
      </c>
      <c r="N2904" s="28" t="e">
        <f ca="1">SUMIF($4:$4,N$2,2904:2904)</f>
        <v>#REF!</v>
      </c>
      <c r="O2904" s="28" t="e">
        <f ca="1">SUMIF($4:$4,O$2,2904:2904)</f>
        <v>#REF!</v>
      </c>
      <c r="P2904" s="28" t="e">
        <f ca="1">SUMIF($4:$4,P$2,2904:2904)</f>
        <v>#REF!</v>
      </c>
      <c r="R2904" s="33">
        <f>$J2904</f>
        <v>40</v>
      </c>
      <c r="S2904" s="77" t="e">
        <f t="shared" ref="S2904" ca="1" si="3886">SUM(S2902:S2903)</f>
        <v>#REF!</v>
      </c>
      <c r="T2904" s="77" t="e">
        <f t="shared" ref="T2904:AX2904" ca="1" si="3887">SUM(T2902:T2903)</f>
        <v>#REF!</v>
      </c>
      <c r="U2904" s="77" t="e">
        <f t="shared" ca="1" si="3887"/>
        <v>#REF!</v>
      </c>
      <c r="V2904" s="77" t="e">
        <f t="shared" ca="1" si="3887"/>
        <v>#REF!</v>
      </c>
      <c r="W2904" s="77" t="e">
        <f t="shared" ca="1" si="3887"/>
        <v>#REF!</v>
      </c>
      <c r="X2904" s="77" t="e">
        <f t="shared" ca="1" si="3887"/>
        <v>#REF!</v>
      </c>
      <c r="Y2904" s="77" t="e">
        <f t="shared" ca="1" si="3887"/>
        <v>#REF!</v>
      </c>
      <c r="Z2904" s="77" t="e">
        <f t="shared" ca="1" si="3887"/>
        <v>#REF!</v>
      </c>
      <c r="AA2904" s="77" t="e">
        <f t="shared" ca="1" si="3887"/>
        <v>#REF!</v>
      </c>
      <c r="AB2904" s="77" t="e">
        <f t="shared" ca="1" si="3887"/>
        <v>#REF!</v>
      </c>
      <c r="AC2904" s="77" t="e">
        <f t="shared" ca="1" si="3887"/>
        <v>#REF!</v>
      </c>
      <c r="AD2904" s="77" t="e">
        <f t="shared" ca="1" si="3887"/>
        <v>#REF!</v>
      </c>
      <c r="AE2904" s="77" t="e">
        <f t="shared" ca="1" si="3887"/>
        <v>#REF!</v>
      </c>
      <c r="AF2904" s="77" t="e">
        <f t="shared" ca="1" si="3887"/>
        <v>#REF!</v>
      </c>
      <c r="AG2904" s="77" t="e">
        <f t="shared" ca="1" si="3887"/>
        <v>#REF!</v>
      </c>
      <c r="AH2904" s="77" t="e">
        <f t="shared" ca="1" si="3887"/>
        <v>#REF!</v>
      </c>
      <c r="AI2904" s="77" t="e">
        <f t="shared" ca="1" si="3887"/>
        <v>#REF!</v>
      </c>
      <c r="AJ2904" s="77" t="e">
        <f t="shared" ca="1" si="3887"/>
        <v>#REF!</v>
      </c>
      <c r="AK2904" s="77" t="e">
        <f t="shared" ca="1" si="3887"/>
        <v>#REF!</v>
      </c>
      <c r="AL2904" s="77" t="e">
        <f t="shared" ca="1" si="3887"/>
        <v>#REF!</v>
      </c>
      <c r="AM2904" s="77" t="e">
        <f t="shared" ca="1" si="3887"/>
        <v>#REF!</v>
      </c>
      <c r="AN2904" s="77" t="e">
        <f t="shared" ca="1" si="3887"/>
        <v>#REF!</v>
      </c>
      <c r="AO2904" s="77" t="e">
        <f t="shared" ca="1" si="3887"/>
        <v>#REF!</v>
      </c>
      <c r="AP2904" s="77" t="e">
        <f t="shared" ca="1" si="3887"/>
        <v>#REF!</v>
      </c>
      <c r="AQ2904" s="77" t="e">
        <f t="shared" ca="1" si="3887"/>
        <v>#REF!</v>
      </c>
      <c r="AR2904" s="77" t="e">
        <f t="shared" ca="1" si="3887"/>
        <v>#REF!</v>
      </c>
      <c r="AS2904" s="77" t="e">
        <f t="shared" ca="1" si="3887"/>
        <v>#REF!</v>
      </c>
      <c r="AT2904" s="77" t="e">
        <f t="shared" ca="1" si="3887"/>
        <v>#REF!</v>
      </c>
      <c r="AU2904" s="77" t="e">
        <f t="shared" ca="1" si="3887"/>
        <v>#REF!</v>
      </c>
      <c r="AV2904" s="77" t="e">
        <f t="shared" ca="1" si="3887"/>
        <v>#REF!</v>
      </c>
      <c r="AW2904" s="77" t="e">
        <f t="shared" ca="1" si="3887"/>
        <v>#REF!</v>
      </c>
      <c r="AX2904" s="77" t="e">
        <f t="shared" ca="1" si="3887"/>
        <v>#REF!</v>
      </c>
      <c r="AY2904" s="77" t="e">
        <f t="shared" ref="AY2904:CD2904" ca="1" si="3888">SUM(AY2902:AY2903)</f>
        <v>#REF!</v>
      </c>
      <c r="AZ2904" s="77" t="e">
        <f t="shared" ca="1" si="3888"/>
        <v>#REF!</v>
      </c>
      <c r="BA2904" s="77" t="e">
        <f t="shared" ca="1" si="3888"/>
        <v>#REF!</v>
      </c>
      <c r="BB2904" s="77" t="e">
        <f t="shared" ca="1" si="3888"/>
        <v>#REF!</v>
      </c>
      <c r="BC2904" s="77" t="e">
        <f t="shared" ca="1" si="3888"/>
        <v>#REF!</v>
      </c>
      <c r="BD2904" s="77" t="e">
        <f t="shared" ca="1" si="3888"/>
        <v>#REF!</v>
      </c>
      <c r="BE2904" s="77" t="e">
        <f t="shared" ca="1" si="3888"/>
        <v>#REF!</v>
      </c>
      <c r="BF2904" s="77" t="e">
        <f t="shared" ca="1" si="3888"/>
        <v>#REF!</v>
      </c>
      <c r="BG2904" s="77" t="e">
        <f t="shared" ca="1" si="3888"/>
        <v>#REF!</v>
      </c>
      <c r="BH2904" s="77" t="e">
        <f t="shared" ca="1" si="3888"/>
        <v>#REF!</v>
      </c>
      <c r="BI2904" s="77" t="e">
        <f t="shared" ca="1" si="3888"/>
        <v>#REF!</v>
      </c>
      <c r="BJ2904" s="77" t="e">
        <f t="shared" ca="1" si="3888"/>
        <v>#REF!</v>
      </c>
      <c r="BK2904" s="77" t="e">
        <f t="shared" ca="1" si="3888"/>
        <v>#REF!</v>
      </c>
      <c r="BL2904" s="77" t="e">
        <f t="shared" ca="1" si="3888"/>
        <v>#REF!</v>
      </c>
      <c r="BM2904" s="77" t="e">
        <f t="shared" ca="1" si="3888"/>
        <v>#REF!</v>
      </c>
      <c r="BN2904" s="77" t="e">
        <f t="shared" ca="1" si="3888"/>
        <v>#REF!</v>
      </c>
      <c r="BO2904" s="77" t="e">
        <f t="shared" ca="1" si="3888"/>
        <v>#REF!</v>
      </c>
      <c r="BP2904" s="77" t="e">
        <f t="shared" ca="1" si="3888"/>
        <v>#REF!</v>
      </c>
      <c r="BQ2904" s="77" t="e">
        <f t="shared" ca="1" si="3888"/>
        <v>#REF!</v>
      </c>
      <c r="BR2904" s="77" t="e">
        <f t="shared" ca="1" si="3888"/>
        <v>#REF!</v>
      </c>
      <c r="BS2904" s="77" t="e">
        <f t="shared" ca="1" si="3888"/>
        <v>#REF!</v>
      </c>
      <c r="BT2904" s="77" t="e">
        <f t="shared" ca="1" si="3888"/>
        <v>#REF!</v>
      </c>
      <c r="BU2904" s="77" t="e">
        <f t="shared" ca="1" si="3888"/>
        <v>#REF!</v>
      </c>
      <c r="BV2904" s="77" t="e">
        <f t="shared" ca="1" si="3888"/>
        <v>#REF!</v>
      </c>
      <c r="BW2904" s="77" t="e">
        <f t="shared" ca="1" si="3888"/>
        <v>#REF!</v>
      </c>
      <c r="BX2904" s="77" t="e">
        <f t="shared" ca="1" si="3888"/>
        <v>#REF!</v>
      </c>
      <c r="BY2904" s="77" t="e">
        <f t="shared" ca="1" si="3888"/>
        <v>#REF!</v>
      </c>
      <c r="BZ2904" s="77" t="e">
        <f t="shared" ca="1" si="3888"/>
        <v>#REF!</v>
      </c>
      <c r="CA2904" s="77" t="e">
        <f t="shared" ca="1" si="3888"/>
        <v>#REF!</v>
      </c>
      <c r="CB2904" s="77" t="e">
        <f t="shared" ca="1" si="3888"/>
        <v>#REF!</v>
      </c>
      <c r="CC2904" s="77" t="e">
        <f t="shared" ca="1" si="3888"/>
        <v>#REF!</v>
      </c>
      <c r="CD2904" s="77" t="e">
        <f t="shared" ca="1" si="3888"/>
        <v>#REF!</v>
      </c>
      <c r="CE2904" s="77" t="e">
        <f t="shared" ref="CE2904:CK2904" ca="1" si="3889">SUM(CE2902:CE2903)</f>
        <v>#REF!</v>
      </c>
      <c r="CF2904" s="77" t="e">
        <f t="shared" ca="1" si="3889"/>
        <v>#REF!</v>
      </c>
      <c r="CG2904" s="77" t="e">
        <f t="shared" ca="1" si="3889"/>
        <v>#REF!</v>
      </c>
      <c r="CH2904" s="77" t="e">
        <f t="shared" ca="1" si="3889"/>
        <v>#REF!</v>
      </c>
      <c r="CI2904" s="77" t="e">
        <f t="shared" ca="1" si="3889"/>
        <v>#REF!</v>
      </c>
      <c r="CJ2904" s="77" t="e">
        <f t="shared" ca="1" si="3889"/>
        <v>#REF!</v>
      </c>
      <c r="CK2904" s="77" t="e">
        <f t="shared" ca="1" si="3889"/>
        <v>#REF!</v>
      </c>
      <c r="CL2904" s="77" t="e">
        <f t="shared" ref="CL2904" ca="1" si="3890">SUM(CL2902:CL2903)</f>
        <v>#REF!</v>
      </c>
    </row>
    <row r="2905" spans="2:90" x14ac:dyDescent="0.4">
      <c r="B2905" s="121"/>
      <c r="C2905" s="27"/>
      <c r="D2905" s="27" t="s">
        <v>560</v>
      </c>
      <c r="E2905" s="27" t="s">
        <v>906</v>
      </c>
      <c r="F2905" s="27"/>
      <c r="G2905" s="27"/>
      <c r="H2905" s="27"/>
      <c r="J2905" s="77"/>
      <c r="K2905" s="28"/>
      <c r="L2905" s="28"/>
      <c r="M2905" s="28"/>
      <c r="N2905" s="28"/>
      <c r="O2905" s="28"/>
      <c r="P2905" s="28"/>
      <c r="R2905" s="33"/>
      <c r="S2905" s="77"/>
      <c r="T2905" s="77"/>
      <c r="U2905" s="77"/>
      <c r="V2905" s="77"/>
      <c r="W2905" s="77"/>
      <c r="X2905" s="77"/>
      <c r="Y2905" s="77"/>
      <c r="Z2905" s="77"/>
      <c r="AA2905" s="77"/>
      <c r="AB2905" s="77"/>
      <c r="AC2905" s="77"/>
      <c r="AD2905" s="77"/>
      <c r="AE2905" s="77"/>
      <c r="AF2905" s="77"/>
      <c r="AG2905" s="77"/>
      <c r="AH2905" s="77"/>
      <c r="AI2905" s="77"/>
      <c r="AJ2905" s="77"/>
      <c r="AK2905" s="77"/>
      <c r="AL2905" s="77"/>
      <c r="AM2905" s="77"/>
      <c r="AN2905" s="77"/>
      <c r="AO2905" s="77"/>
      <c r="AP2905" s="77"/>
      <c r="AQ2905" s="77"/>
      <c r="AR2905" s="77"/>
      <c r="AS2905" s="77"/>
      <c r="AT2905" s="77"/>
      <c r="AU2905" s="77"/>
      <c r="AV2905" s="77"/>
      <c r="AW2905" s="77"/>
      <c r="AX2905" s="77"/>
      <c r="AY2905" s="77"/>
      <c r="AZ2905" s="77"/>
      <c r="BA2905" s="77"/>
      <c r="BB2905" s="77"/>
      <c r="BC2905" s="77"/>
      <c r="BD2905" s="77"/>
      <c r="BE2905" s="77"/>
      <c r="BF2905" s="77"/>
      <c r="BG2905" s="77"/>
      <c r="BH2905" s="77"/>
      <c r="BI2905" s="77"/>
      <c r="BJ2905" s="77"/>
      <c r="BK2905" s="77"/>
      <c r="BL2905" s="77"/>
      <c r="BM2905" s="77"/>
      <c r="BN2905" s="77"/>
      <c r="BO2905" s="77"/>
      <c r="BP2905" s="77"/>
      <c r="BQ2905" s="77"/>
      <c r="BR2905" s="77"/>
      <c r="BS2905" s="77"/>
      <c r="BT2905" s="77"/>
      <c r="BU2905" s="77"/>
      <c r="BV2905" s="77"/>
      <c r="BW2905" s="77"/>
      <c r="BX2905" s="77"/>
      <c r="BY2905" s="77"/>
      <c r="BZ2905" s="77"/>
      <c r="CA2905" s="77"/>
      <c r="CB2905" s="77"/>
      <c r="CC2905" s="77"/>
      <c r="CD2905" s="77"/>
      <c r="CE2905" s="77"/>
      <c r="CF2905" s="77"/>
      <c r="CG2905" s="77"/>
      <c r="CH2905" s="77"/>
      <c r="CI2905" s="77"/>
      <c r="CJ2905" s="77"/>
      <c r="CK2905" s="77"/>
      <c r="CL2905" s="77"/>
    </row>
    <row r="2906" spans="2:90" x14ac:dyDescent="0.4">
      <c r="B2906" s="130" t="str">
        <f t="shared" ref="B2906:B2913" si="3891">B2871</f>
        <v>(Primary label)</v>
      </c>
      <c r="C2906" s="27"/>
      <c r="D2906" s="27" t="s">
        <v>560</v>
      </c>
      <c r="E2906" s="27" t="s">
        <v>906</v>
      </c>
      <c r="F2906" s="27"/>
      <c r="G2906" s="27" t="s">
        <v>330</v>
      </c>
      <c r="H2906" s="27"/>
      <c r="I2906" s="78"/>
      <c r="J2906" s="78"/>
      <c r="K2906" s="33"/>
      <c r="L2906" s="33"/>
      <c r="M2906" s="33"/>
      <c r="N2906" s="33"/>
      <c r="O2906" s="33"/>
      <c r="P2906" s="33"/>
      <c r="R2906" s="33"/>
      <c r="S2906" s="77"/>
      <c r="T2906" s="77"/>
      <c r="U2906" s="77"/>
      <c r="V2906" s="77"/>
      <c r="W2906" s="77"/>
      <c r="X2906" s="77"/>
      <c r="Y2906" s="77"/>
      <c r="Z2906" s="77"/>
      <c r="AA2906" s="77"/>
      <c r="AB2906" s="77"/>
      <c r="AC2906" s="77"/>
      <c r="AD2906" s="77"/>
      <c r="AE2906" s="77"/>
      <c r="AF2906" s="77"/>
      <c r="AG2906" s="77"/>
      <c r="AH2906" s="77"/>
      <c r="AI2906" s="77"/>
      <c r="AJ2906" s="77"/>
      <c r="AK2906" s="77"/>
      <c r="AL2906" s="77"/>
      <c r="AM2906" s="77"/>
      <c r="AN2906" s="77"/>
      <c r="AO2906" s="77"/>
      <c r="AP2906" s="77"/>
      <c r="AQ2906" s="77"/>
      <c r="AR2906" s="77"/>
      <c r="AS2906" s="77"/>
      <c r="AT2906" s="77"/>
      <c r="AU2906" s="77"/>
      <c r="AV2906" s="77"/>
      <c r="AW2906" s="77"/>
      <c r="AX2906" s="77"/>
      <c r="AY2906" s="77"/>
      <c r="AZ2906" s="77"/>
      <c r="BA2906" s="77"/>
      <c r="BB2906" s="77"/>
      <c r="BC2906" s="77"/>
      <c r="BD2906" s="77"/>
      <c r="BE2906" s="77"/>
      <c r="BF2906" s="77"/>
      <c r="BG2906" s="77"/>
      <c r="BH2906" s="77"/>
      <c r="BI2906" s="77"/>
      <c r="BJ2906" s="77"/>
      <c r="BK2906" s="77"/>
      <c r="BL2906" s="77"/>
      <c r="BM2906" s="77"/>
      <c r="BN2906" s="77"/>
      <c r="BO2906" s="77"/>
      <c r="BP2906" s="77"/>
      <c r="BQ2906" s="77"/>
      <c r="BR2906" s="77"/>
      <c r="BS2906" s="77"/>
      <c r="BT2906" s="77"/>
      <c r="BU2906" s="77"/>
      <c r="BV2906" s="77"/>
      <c r="BW2906" s="77"/>
      <c r="BX2906" s="77"/>
      <c r="BY2906" s="77"/>
      <c r="BZ2906" s="77"/>
      <c r="CA2906" s="77"/>
      <c r="CB2906" s="77"/>
      <c r="CC2906" s="77"/>
      <c r="CD2906" s="77"/>
      <c r="CE2906" s="77"/>
      <c r="CF2906" s="77"/>
      <c r="CG2906" s="77"/>
      <c r="CH2906" s="77"/>
      <c r="CI2906" s="77"/>
      <c r="CJ2906" s="77"/>
      <c r="CK2906" s="77"/>
      <c r="CL2906" s="77"/>
    </row>
    <row r="2907" spans="2:90" x14ac:dyDescent="0.4">
      <c r="B2907" s="130" t="str">
        <f t="shared" si="3891"/>
        <v>primary unit</v>
      </c>
      <c r="C2907" s="27"/>
      <c r="D2907" s="27" t="s">
        <v>560</v>
      </c>
      <c r="E2907" s="27" t="s">
        <v>906</v>
      </c>
      <c r="F2907" s="27"/>
      <c r="G2907" s="27" t="s">
        <v>330</v>
      </c>
      <c r="H2907" s="27"/>
      <c r="I2907" s="78"/>
      <c r="J2907" s="78"/>
      <c r="K2907" s="33"/>
      <c r="L2907" s="33"/>
      <c r="M2907" s="33"/>
      <c r="N2907" s="33"/>
      <c r="O2907" s="33"/>
      <c r="P2907" s="33"/>
      <c r="R2907" s="33"/>
    </row>
    <row r="2908" spans="2:90" x14ac:dyDescent="0.4">
      <c r="B2908" s="130" t="str">
        <f t="shared" si="3891"/>
        <v>Primary revenue driver</v>
      </c>
      <c r="D2908" t="s">
        <v>560</v>
      </c>
      <c r="E2908" t="s">
        <v>906</v>
      </c>
      <c r="G2908" t="s">
        <v>330</v>
      </c>
      <c r="K2908" s="53"/>
      <c r="L2908" s="53"/>
      <c r="M2908" s="53"/>
      <c r="N2908" s="53"/>
      <c r="O2908" s="53"/>
      <c r="P2908" s="53"/>
      <c r="R2908" s="24"/>
      <c r="S2908" s="80" t="str">
        <f t="shared" ref="S2908" si="3892">S2873</f>
        <v>S$12</v>
      </c>
      <c r="T2908" s="80" t="str">
        <f t="shared" ref="T2908:AX2908" si="3893">T2873</f>
        <v>T$12</v>
      </c>
      <c r="U2908" s="80" t="str">
        <f t="shared" si="3893"/>
        <v>U$12</v>
      </c>
      <c r="V2908" s="80" t="str">
        <f t="shared" si="3893"/>
        <v>V$12</v>
      </c>
      <c r="W2908" s="80" t="str">
        <f t="shared" si="3893"/>
        <v>W$12</v>
      </c>
      <c r="X2908" s="80" t="str">
        <f t="shared" si="3893"/>
        <v>X$12</v>
      </c>
      <c r="Y2908" s="80" t="str">
        <f t="shared" si="3893"/>
        <v>Y$12</v>
      </c>
      <c r="Z2908" s="80" t="str">
        <f t="shared" si="3893"/>
        <v>Z$12</v>
      </c>
      <c r="AA2908" s="80" t="str">
        <f t="shared" si="3893"/>
        <v>AA$12</v>
      </c>
      <c r="AB2908" s="80" t="str">
        <f t="shared" si="3893"/>
        <v>AB$12</v>
      </c>
      <c r="AC2908" s="80" t="str">
        <f t="shared" si="3893"/>
        <v>AC$12</v>
      </c>
      <c r="AD2908" s="80" t="str">
        <f t="shared" si="3893"/>
        <v>AD$12</v>
      </c>
      <c r="AE2908" s="80" t="str">
        <f t="shared" si="3893"/>
        <v>AE$12</v>
      </c>
      <c r="AF2908" s="80" t="str">
        <f t="shared" si="3893"/>
        <v>AF$12</v>
      </c>
      <c r="AG2908" s="80" t="str">
        <f t="shared" si="3893"/>
        <v>AG$12</v>
      </c>
      <c r="AH2908" s="80" t="str">
        <f t="shared" si="3893"/>
        <v>AH$12</v>
      </c>
      <c r="AI2908" s="80" t="str">
        <f t="shared" si="3893"/>
        <v>AI$12</v>
      </c>
      <c r="AJ2908" s="80" t="str">
        <f t="shared" si="3893"/>
        <v>AJ$12</v>
      </c>
      <c r="AK2908" s="80" t="str">
        <f t="shared" si="3893"/>
        <v>AK$12</v>
      </c>
      <c r="AL2908" s="80" t="str">
        <f t="shared" si="3893"/>
        <v>AL$12</v>
      </c>
      <c r="AM2908" s="80" t="str">
        <f t="shared" si="3893"/>
        <v>AM$12</v>
      </c>
      <c r="AN2908" s="80" t="str">
        <f t="shared" si="3893"/>
        <v>AN$12</v>
      </c>
      <c r="AO2908" s="80" t="str">
        <f t="shared" si="3893"/>
        <v>AO$12</v>
      </c>
      <c r="AP2908" s="80" t="str">
        <f t="shared" si="3893"/>
        <v>AP$12</v>
      </c>
      <c r="AQ2908" s="80" t="str">
        <f t="shared" si="3893"/>
        <v>AQ$12</v>
      </c>
      <c r="AR2908" s="80" t="str">
        <f t="shared" si="3893"/>
        <v>AR$12</v>
      </c>
      <c r="AS2908" s="80" t="str">
        <f t="shared" si="3893"/>
        <v>AS$12</v>
      </c>
      <c r="AT2908" s="80" t="str">
        <f t="shared" si="3893"/>
        <v>AT$12</v>
      </c>
      <c r="AU2908" s="80" t="str">
        <f t="shared" si="3893"/>
        <v>AU$12</v>
      </c>
      <c r="AV2908" s="80" t="str">
        <f t="shared" si="3893"/>
        <v>AV$12</v>
      </c>
      <c r="AW2908" s="80" t="str">
        <f t="shared" si="3893"/>
        <v>AW$12</v>
      </c>
      <c r="AX2908" s="80" t="str">
        <f t="shared" si="3893"/>
        <v>AX$12</v>
      </c>
      <c r="AY2908" s="80" t="str">
        <f t="shared" ref="AY2908:CD2908" si="3894">AY2873</f>
        <v>AY$12</v>
      </c>
      <c r="AZ2908" s="80" t="str">
        <f t="shared" si="3894"/>
        <v>AZ$12</v>
      </c>
      <c r="BA2908" s="80" t="str">
        <f t="shared" si="3894"/>
        <v>BA$12</v>
      </c>
      <c r="BB2908" s="80" t="str">
        <f t="shared" si="3894"/>
        <v>BB$12</v>
      </c>
      <c r="BC2908" s="80" t="str">
        <f t="shared" si="3894"/>
        <v>BC$12</v>
      </c>
      <c r="BD2908" s="80" t="str">
        <f t="shared" si="3894"/>
        <v>BD$12</v>
      </c>
      <c r="BE2908" s="80" t="str">
        <f t="shared" si="3894"/>
        <v>BE$12</v>
      </c>
      <c r="BF2908" s="80" t="str">
        <f t="shared" si="3894"/>
        <v>BF$12</v>
      </c>
      <c r="BG2908" s="80" t="str">
        <f t="shared" si="3894"/>
        <v>BG$12</v>
      </c>
      <c r="BH2908" s="80" t="str">
        <f t="shared" si="3894"/>
        <v>BH$12</v>
      </c>
      <c r="BI2908" s="80" t="str">
        <f t="shared" si="3894"/>
        <v>BI$12</v>
      </c>
      <c r="BJ2908" s="80" t="str">
        <f t="shared" si="3894"/>
        <v>BJ$12</v>
      </c>
      <c r="BK2908" s="80" t="str">
        <f t="shared" si="3894"/>
        <v>BK$12</v>
      </c>
      <c r="BL2908" s="80" t="str">
        <f t="shared" si="3894"/>
        <v>BL$12</v>
      </c>
      <c r="BM2908" s="80" t="str">
        <f t="shared" si="3894"/>
        <v>BM$12</v>
      </c>
      <c r="BN2908" s="80" t="str">
        <f t="shared" si="3894"/>
        <v>BN$12</v>
      </c>
      <c r="BO2908" s="80" t="str">
        <f t="shared" si="3894"/>
        <v>BO$12</v>
      </c>
      <c r="BP2908" s="80" t="str">
        <f t="shared" si="3894"/>
        <v>BP$12</v>
      </c>
      <c r="BQ2908" s="80" t="str">
        <f t="shared" si="3894"/>
        <v>BQ$12</v>
      </c>
      <c r="BR2908" s="80" t="str">
        <f t="shared" si="3894"/>
        <v>BR$12</v>
      </c>
      <c r="BS2908" s="80" t="str">
        <f t="shared" si="3894"/>
        <v>BS$12</v>
      </c>
      <c r="BT2908" s="80" t="str">
        <f t="shared" si="3894"/>
        <v>BT$12</v>
      </c>
      <c r="BU2908" s="80" t="str">
        <f t="shared" si="3894"/>
        <v>BU$12</v>
      </c>
      <c r="BV2908" s="80" t="str">
        <f t="shared" si="3894"/>
        <v>BV$12</v>
      </c>
      <c r="BW2908" s="80" t="str">
        <f t="shared" si="3894"/>
        <v>BW$12</v>
      </c>
      <c r="BX2908" s="80" t="str">
        <f t="shared" si="3894"/>
        <v>BX$12</v>
      </c>
      <c r="BY2908" s="80" t="str">
        <f t="shared" si="3894"/>
        <v>BY$12</v>
      </c>
      <c r="BZ2908" s="80" t="str">
        <f t="shared" si="3894"/>
        <v>BZ$12</v>
      </c>
      <c r="CA2908" s="80" t="str">
        <f t="shared" si="3894"/>
        <v>CA$12</v>
      </c>
      <c r="CB2908" s="80" t="str">
        <f t="shared" si="3894"/>
        <v>CB$12</v>
      </c>
      <c r="CC2908" s="80" t="str">
        <f t="shared" si="3894"/>
        <v>CC$12</v>
      </c>
      <c r="CD2908" s="80" t="str">
        <f t="shared" si="3894"/>
        <v>CD$12</v>
      </c>
      <c r="CE2908" s="80" t="str">
        <f t="shared" ref="CE2908:CK2908" si="3895">CE2873</f>
        <v>CE$12</v>
      </c>
      <c r="CF2908" s="80" t="str">
        <f t="shared" si="3895"/>
        <v>CF$12</v>
      </c>
      <c r="CG2908" s="80" t="str">
        <f t="shared" si="3895"/>
        <v>CG$12</v>
      </c>
      <c r="CH2908" s="80" t="str">
        <f t="shared" si="3895"/>
        <v>CH$12</v>
      </c>
      <c r="CI2908" s="80" t="str">
        <f t="shared" si="3895"/>
        <v>CI$12</v>
      </c>
      <c r="CJ2908" s="80" t="str">
        <f t="shared" si="3895"/>
        <v>CJ$12</v>
      </c>
      <c r="CK2908" s="80" t="str">
        <f t="shared" si="3895"/>
        <v>CK$12</v>
      </c>
      <c r="CL2908" s="80" t="str">
        <f t="shared" ref="CL2908" si="3896">CL2873</f>
        <v>CL$12</v>
      </c>
    </row>
    <row r="2909" spans="2:90" x14ac:dyDescent="0.4">
      <c r="B2909" s="130" t="str">
        <f t="shared" si="3891"/>
        <v>Primary volume driver</v>
      </c>
      <c r="C2909" s="12"/>
      <c r="D2909" s="12" t="s">
        <v>560</v>
      </c>
      <c r="E2909" s="12" t="s">
        <v>906</v>
      </c>
      <c r="F2909" s="12"/>
      <c r="G2909" s="12" t="s">
        <v>330</v>
      </c>
      <c r="H2909" s="12"/>
      <c r="I2909" s="60"/>
      <c r="J2909" s="60"/>
      <c r="K2909" s="15"/>
      <c r="L2909" s="15"/>
      <c r="M2909" s="15"/>
      <c r="N2909" s="15"/>
      <c r="O2909" s="15"/>
      <c r="P2909" s="15"/>
      <c r="R2909" s="15"/>
      <c r="S2909" s="80" t="str">
        <f t="shared" ref="S2909" si="3897">S2874</f>
        <v>S$13</v>
      </c>
      <c r="T2909" s="80" t="str">
        <f t="shared" ref="T2909:AX2909" si="3898">T2874</f>
        <v>T$13</v>
      </c>
      <c r="U2909" s="80" t="str">
        <f t="shared" si="3898"/>
        <v>U$13</v>
      </c>
      <c r="V2909" s="80" t="str">
        <f t="shared" si="3898"/>
        <v>V$13</v>
      </c>
      <c r="W2909" s="80" t="str">
        <f t="shared" si="3898"/>
        <v>W$13</v>
      </c>
      <c r="X2909" s="80" t="str">
        <f t="shared" si="3898"/>
        <v>X$13</v>
      </c>
      <c r="Y2909" s="80" t="str">
        <f t="shared" si="3898"/>
        <v>Y$13</v>
      </c>
      <c r="Z2909" s="80" t="str">
        <f t="shared" si="3898"/>
        <v>Z$13</v>
      </c>
      <c r="AA2909" s="80" t="str">
        <f t="shared" si="3898"/>
        <v>AA$13</v>
      </c>
      <c r="AB2909" s="80" t="str">
        <f t="shared" si="3898"/>
        <v>AB$13</v>
      </c>
      <c r="AC2909" s="80" t="str">
        <f t="shared" si="3898"/>
        <v>AC$13</v>
      </c>
      <c r="AD2909" s="80" t="str">
        <f t="shared" si="3898"/>
        <v>AD$13</v>
      </c>
      <c r="AE2909" s="80" t="str">
        <f t="shared" si="3898"/>
        <v>AE$13</v>
      </c>
      <c r="AF2909" s="80" t="str">
        <f t="shared" si="3898"/>
        <v>AF$13</v>
      </c>
      <c r="AG2909" s="80" t="str">
        <f t="shared" si="3898"/>
        <v>AG$13</v>
      </c>
      <c r="AH2909" s="80" t="str">
        <f t="shared" si="3898"/>
        <v>AH$13</v>
      </c>
      <c r="AI2909" s="80" t="str">
        <f t="shared" si="3898"/>
        <v>AI$13</v>
      </c>
      <c r="AJ2909" s="80" t="str">
        <f t="shared" si="3898"/>
        <v>AJ$13</v>
      </c>
      <c r="AK2909" s="80" t="str">
        <f t="shared" si="3898"/>
        <v>AK$13</v>
      </c>
      <c r="AL2909" s="80" t="str">
        <f t="shared" si="3898"/>
        <v>AL$13</v>
      </c>
      <c r="AM2909" s="80" t="str">
        <f t="shared" si="3898"/>
        <v>AM$13</v>
      </c>
      <c r="AN2909" s="80" t="str">
        <f t="shared" si="3898"/>
        <v>AN$13</v>
      </c>
      <c r="AO2909" s="80" t="str">
        <f t="shared" si="3898"/>
        <v>AO$13</v>
      </c>
      <c r="AP2909" s="80" t="str">
        <f t="shared" si="3898"/>
        <v>AP$13</v>
      </c>
      <c r="AQ2909" s="80" t="str">
        <f t="shared" si="3898"/>
        <v>AQ$13</v>
      </c>
      <c r="AR2909" s="80" t="str">
        <f t="shared" si="3898"/>
        <v>AR$13</v>
      </c>
      <c r="AS2909" s="80" t="str">
        <f t="shared" si="3898"/>
        <v>AS$13</v>
      </c>
      <c r="AT2909" s="80" t="str">
        <f t="shared" si="3898"/>
        <v>AT$13</v>
      </c>
      <c r="AU2909" s="80" t="str">
        <f t="shared" si="3898"/>
        <v>AU$13</v>
      </c>
      <c r="AV2909" s="80" t="str">
        <f t="shared" si="3898"/>
        <v>AV$13</v>
      </c>
      <c r="AW2909" s="80" t="str">
        <f t="shared" si="3898"/>
        <v>AW$13</v>
      </c>
      <c r="AX2909" s="80" t="str">
        <f t="shared" si="3898"/>
        <v>AX$13</v>
      </c>
      <c r="AY2909" s="80" t="str">
        <f t="shared" ref="AY2909:CD2909" si="3899">AY2874</f>
        <v>AY$13</v>
      </c>
      <c r="AZ2909" s="80" t="str">
        <f t="shared" si="3899"/>
        <v>AZ$13</v>
      </c>
      <c r="BA2909" s="80" t="str">
        <f t="shared" si="3899"/>
        <v>BA$13</v>
      </c>
      <c r="BB2909" s="80" t="str">
        <f t="shared" si="3899"/>
        <v>BB$13</v>
      </c>
      <c r="BC2909" s="80" t="str">
        <f t="shared" si="3899"/>
        <v>BC$13</v>
      </c>
      <c r="BD2909" s="80" t="str">
        <f t="shared" si="3899"/>
        <v>BD$13</v>
      </c>
      <c r="BE2909" s="80" t="str">
        <f t="shared" si="3899"/>
        <v>BE$13</v>
      </c>
      <c r="BF2909" s="80" t="str">
        <f t="shared" si="3899"/>
        <v>BF$13</v>
      </c>
      <c r="BG2909" s="80" t="str">
        <f t="shared" si="3899"/>
        <v>BG$13</v>
      </c>
      <c r="BH2909" s="80" t="str">
        <f t="shared" si="3899"/>
        <v>BH$13</v>
      </c>
      <c r="BI2909" s="80" t="str">
        <f t="shared" si="3899"/>
        <v>BI$13</v>
      </c>
      <c r="BJ2909" s="80" t="str">
        <f t="shared" si="3899"/>
        <v>BJ$13</v>
      </c>
      <c r="BK2909" s="80" t="str">
        <f t="shared" si="3899"/>
        <v>BK$13</v>
      </c>
      <c r="BL2909" s="80" t="str">
        <f t="shared" si="3899"/>
        <v>BL$13</v>
      </c>
      <c r="BM2909" s="80" t="str">
        <f t="shared" si="3899"/>
        <v>BM$13</v>
      </c>
      <c r="BN2909" s="80" t="str">
        <f t="shared" si="3899"/>
        <v>BN$13</v>
      </c>
      <c r="BO2909" s="80" t="str">
        <f t="shared" si="3899"/>
        <v>BO$13</v>
      </c>
      <c r="BP2909" s="80" t="str">
        <f t="shared" si="3899"/>
        <v>BP$13</v>
      </c>
      <c r="BQ2909" s="80" t="str">
        <f t="shared" si="3899"/>
        <v>BQ$13</v>
      </c>
      <c r="BR2909" s="80" t="str">
        <f t="shared" si="3899"/>
        <v>BR$13</v>
      </c>
      <c r="BS2909" s="80" t="str">
        <f t="shared" si="3899"/>
        <v>BS$13</v>
      </c>
      <c r="BT2909" s="80" t="str">
        <f t="shared" si="3899"/>
        <v>BT$13</v>
      </c>
      <c r="BU2909" s="80" t="str">
        <f t="shared" si="3899"/>
        <v>BU$13</v>
      </c>
      <c r="BV2909" s="80" t="str">
        <f t="shared" si="3899"/>
        <v>BV$13</v>
      </c>
      <c r="BW2909" s="80" t="str">
        <f t="shared" si="3899"/>
        <v>BW$13</v>
      </c>
      <c r="BX2909" s="80" t="str">
        <f t="shared" si="3899"/>
        <v>BX$13</v>
      </c>
      <c r="BY2909" s="80" t="str">
        <f t="shared" si="3899"/>
        <v>BY$13</v>
      </c>
      <c r="BZ2909" s="80" t="str">
        <f t="shared" si="3899"/>
        <v>BZ$13</v>
      </c>
      <c r="CA2909" s="80" t="str">
        <f t="shared" si="3899"/>
        <v>CA$13</v>
      </c>
      <c r="CB2909" s="80" t="str">
        <f t="shared" si="3899"/>
        <v>CB$13</v>
      </c>
      <c r="CC2909" s="80" t="str">
        <f t="shared" si="3899"/>
        <v>CC$13</v>
      </c>
      <c r="CD2909" s="80" t="str">
        <f t="shared" si="3899"/>
        <v>CD$13</v>
      </c>
      <c r="CE2909" s="80" t="str">
        <f t="shared" ref="CE2909:CK2909" si="3900">CE2874</f>
        <v>CE$13</v>
      </c>
      <c r="CF2909" s="80" t="str">
        <f t="shared" si="3900"/>
        <v>CF$13</v>
      </c>
      <c r="CG2909" s="80" t="str">
        <f t="shared" si="3900"/>
        <v>CG$13</v>
      </c>
      <c r="CH2909" s="80" t="str">
        <f t="shared" si="3900"/>
        <v>CH$13</v>
      </c>
      <c r="CI2909" s="80" t="str">
        <f t="shared" si="3900"/>
        <v>CI$13</v>
      </c>
      <c r="CJ2909" s="80" t="str">
        <f t="shared" si="3900"/>
        <v>CJ$13</v>
      </c>
      <c r="CK2909" s="80" t="str">
        <f t="shared" si="3900"/>
        <v>CK$13</v>
      </c>
      <c r="CL2909" s="80" t="str">
        <f t="shared" ref="CL2909" si="3901">CL2874</f>
        <v>CL$13</v>
      </c>
    </row>
    <row r="2910" spans="2:90" x14ac:dyDescent="0.4">
      <c r="B2910" s="130" t="str">
        <f t="shared" si="3891"/>
        <v>(Secondary label)</v>
      </c>
      <c r="C2910" s="12"/>
      <c r="D2910" s="12" t="s">
        <v>560</v>
      </c>
      <c r="E2910" s="12" t="s">
        <v>906</v>
      </c>
      <c r="F2910" s="12"/>
      <c r="G2910" s="12" t="s">
        <v>330</v>
      </c>
      <c r="H2910" s="12"/>
      <c r="I2910" s="60"/>
      <c r="J2910" s="60"/>
      <c r="K2910" s="15"/>
      <c r="L2910" s="15"/>
      <c r="M2910" s="15"/>
      <c r="N2910" s="15"/>
      <c r="O2910" s="15"/>
      <c r="P2910" s="15"/>
      <c r="R2910" s="15"/>
      <c r="S2910" s="172"/>
      <c r="T2910" s="172"/>
      <c r="U2910" s="172"/>
      <c r="V2910" s="172"/>
      <c r="W2910" s="172"/>
      <c r="X2910" s="172"/>
      <c r="Y2910" s="172"/>
      <c r="Z2910" s="172"/>
      <c r="AA2910" s="172"/>
      <c r="AB2910" s="172"/>
      <c r="AC2910" s="172"/>
      <c r="AD2910" s="172"/>
      <c r="AE2910" s="172"/>
      <c r="AF2910" s="172"/>
      <c r="AG2910" s="172"/>
      <c r="AH2910" s="172"/>
      <c r="AI2910" s="172"/>
      <c r="AJ2910" s="172"/>
      <c r="AK2910" s="172"/>
      <c r="AL2910" s="172"/>
      <c r="AM2910" s="172"/>
      <c r="AN2910" s="172"/>
      <c r="AO2910" s="172"/>
      <c r="AP2910" s="172"/>
      <c r="AQ2910" s="172"/>
      <c r="AR2910" s="172"/>
      <c r="AS2910" s="172"/>
      <c r="AT2910" s="172"/>
      <c r="AU2910" s="172"/>
      <c r="AV2910" s="172"/>
      <c r="AW2910" s="172"/>
      <c r="AX2910" s="172"/>
      <c r="AY2910" s="172"/>
      <c r="AZ2910" s="172"/>
      <c r="BA2910" s="172"/>
      <c r="BB2910" s="172"/>
      <c r="BC2910" s="172"/>
      <c r="BD2910" s="172"/>
      <c r="BE2910" s="172"/>
      <c r="BF2910" s="172"/>
      <c r="BG2910" s="172"/>
      <c r="BH2910" s="172"/>
      <c r="BI2910" s="172"/>
      <c r="BJ2910" s="172"/>
      <c r="BK2910" s="172"/>
      <c r="BL2910" s="172"/>
      <c r="BM2910" s="172"/>
      <c r="BN2910" s="172"/>
      <c r="BO2910" s="172"/>
      <c r="BP2910" s="172"/>
      <c r="BQ2910" s="172"/>
      <c r="BR2910" s="172"/>
      <c r="BS2910" s="172"/>
      <c r="BT2910" s="172"/>
      <c r="BU2910" s="172"/>
      <c r="BV2910" s="172"/>
      <c r="BW2910" s="172"/>
      <c r="BX2910" s="172"/>
      <c r="BY2910" s="172"/>
      <c r="BZ2910" s="172"/>
      <c r="CA2910" s="172"/>
      <c r="CB2910" s="172"/>
      <c r="CC2910" s="172"/>
      <c r="CD2910" s="172"/>
      <c r="CE2910" s="172"/>
      <c r="CF2910" s="172"/>
      <c r="CG2910" s="172"/>
      <c r="CH2910" s="172"/>
      <c r="CI2910" s="172"/>
      <c r="CJ2910" s="172"/>
      <c r="CK2910" s="172"/>
      <c r="CL2910" s="172"/>
    </row>
    <row r="2911" spans="2:90" x14ac:dyDescent="0.4">
      <c r="B2911" s="130" t="str">
        <f t="shared" si="3891"/>
        <v xml:space="preserve">secondary unit </v>
      </c>
      <c r="C2911" s="12"/>
      <c r="D2911" s="12" t="s">
        <v>560</v>
      </c>
      <c r="E2911" s="12" t="s">
        <v>906</v>
      </c>
      <c r="F2911" s="12"/>
      <c r="G2911" s="12" t="s">
        <v>330</v>
      </c>
      <c r="H2911" s="12"/>
      <c r="I2911" s="60"/>
      <c r="J2911" s="60"/>
      <c r="K2911" s="15"/>
      <c r="L2911" s="15"/>
      <c r="M2911" s="15"/>
      <c r="N2911" s="15"/>
      <c r="O2911" s="15"/>
      <c r="P2911" s="15"/>
      <c r="R2911" s="15"/>
      <c r="S2911" s="80"/>
      <c r="T2911" s="80"/>
      <c r="U2911" s="80"/>
      <c r="V2911" s="80"/>
      <c r="W2911" s="80"/>
      <c r="X2911" s="80"/>
      <c r="Y2911" s="80"/>
      <c r="Z2911" s="80"/>
      <c r="AA2911" s="80"/>
      <c r="AB2911" s="80"/>
      <c r="AC2911" s="80"/>
      <c r="AD2911" s="80"/>
      <c r="AE2911" s="80"/>
      <c r="AF2911" s="80"/>
      <c r="AG2911" s="80"/>
      <c r="AH2911" s="80"/>
      <c r="AI2911" s="80"/>
      <c r="AJ2911" s="80"/>
      <c r="AK2911" s="80"/>
      <c r="AL2911" s="80"/>
      <c r="AM2911" s="80"/>
      <c r="AN2911" s="80"/>
      <c r="AO2911" s="80"/>
      <c r="AP2911" s="80"/>
      <c r="AQ2911" s="80"/>
      <c r="AR2911" s="80"/>
      <c r="AS2911" s="80"/>
      <c r="AT2911" s="80"/>
      <c r="AU2911" s="80"/>
      <c r="AV2911" s="80"/>
      <c r="AW2911" s="80"/>
      <c r="AX2911" s="80"/>
      <c r="AY2911" s="80"/>
      <c r="AZ2911" s="80"/>
      <c r="BA2911" s="80"/>
      <c r="BB2911" s="80"/>
      <c r="BC2911" s="80"/>
      <c r="BD2911" s="80"/>
      <c r="BE2911" s="80"/>
      <c r="BF2911" s="80"/>
      <c r="BG2911" s="80"/>
      <c r="BH2911" s="80"/>
      <c r="BI2911" s="80"/>
      <c r="BJ2911" s="80"/>
      <c r="BK2911" s="80"/>
      <c r="BL2911" s="80"/>
      <c r="BM2911" s="80"/>
      <c r="BN2911" s="80"/>
      <c r="BO2911" s="80"/>
      <c r="BP2911" s="80"/>
      <c r="BQ2911" s="80"/>
      <c r="BR2911" s="80"/>
      <c r="BS2911" s="80"/>
      <c r="BT2911" s="80"/>
      <c r="BU2911" s="80"/>
      <c r="BV2911" s="80"/>
      <c r="BW2911" s="80"/>
      <c r="BX2911" s="80"/>
      <c r="BY2911" s="80"/>
      <c r="BZ2911" s="80"/>
      <c r="CA2911" s="80"/>
      <c r="CB2911" s="80"/>
      <c r="CC2911" s="80"/>
      <c r="CD2911" s="80"/>
      <c r="CE2911" s="80"/>
      <c r="CF2911" s="80"/>
      <c r="CG2911" s="80"/>
      <c r="CH2911" s="80"/>
      <c r="CI2911" s="80"/>
      <c r="CJ2911" s="80"/>
      <c r="CK2911" s="80"/>
      <c r="CL2911" s="80"/>
    </row>
    <row r="2912" spans="2:90" x14ac:dyDescent="0.4">
      <c r="B2912" s="130" t="str">
        <f t="shared" si="3891"/>
        <v>Secondary revenue driver</v>
      </c>
      <c r="C2912" s="12"/>
      <c r="D2912" s="12" t="s">
        <v>560</v>
      </c>
      <c r="E2912" s="12" t="s">
        <v>906</v>
      </c>
      <c r="F2912" s="12"/>
      <c r="G2912" s="12" t="s">
        <v>330</v>
      </c>
      <c r="H2912" s="12"/>
      <c r="I2912" s="60"/>
      <c r="J2912" s="60"/>
      <c r="K2912" s="15"/>
      <c r="L2912" s="15"/>
      <c r="M2912" s="15"/>
      <c r="N2912" s="15"/>
      <c r="O2912" s="15"/>
      <c r="P2912" s="15"/>
      <c r="R2912" s="15"/>
      <c r="S2912" s="80" t="str">
        <f t="shared" ref="S2912" si="3902">S2877</f>
        <v>S$14</v>
      </c>
      <c r="T2912" s="80" t="str">
        <f t="shared" ref="T2912:AX2912" si="3903">T2877</f>
        <v>T$14</v>
      </c>
      <c r="U2912" s="80" t="str">
        <f t="shared" si="3903"/>
        <v>U$14</v>
      </c>
      <c r="V2912" s="80" t="str">
        <f t="shared" si="3903"/>
        <v>V$14</v>
      </c>
      <c r="W2912" s="80" t="str">
        <f t="shared" si="3903"/>
        <v>W$14</v>
      </c>
      <c r="X2912" s="80" t="str">
        <f t="shared" si="3903"/>
        <v>X$14</v>
      </c>
      <c r="Y2912" s="80" t="str">
        <f t="shared" si="3903"/>
        <v>Y$14</v>
      </c>
      <c r="Z2912" s="80" t="str">
        <f t="shared" si="3903"/>
        <v>Z$14</v>
      </c>
      <c r="AA2912" s="80" t="str">
        <f t="shared" si="3903"/>
        <v>AA$14</v>
      </c>
      <c r="AB2912" s="80" t="str">
        <f t="shared" si="3903"/>
        <v>AB$14</v>
      </c>
      <c r="AC2912" s="80" t="str">
        <f t="shared" si="3903"/>
        <v>AC$14</v>
      </c>
      <c r="AD2912" s="80" t="str">
        <f t="shared" si="3903"/>
        <v>AD$14</v>
      </c>
      <c r="AE2912" s="80" t="str">
        <f t="shared" si="3903"/>
        <v>AE$14</v>
      </c>
      <c r="AF2912" s="80" t="str">
        <f t="shared" si="3903"/>
        <v>AF$14</v>
      </c>
      <c r="AG2912" s="80" t="str">
        <f t="shared" si="3903"/>
        <v>AG$14</v>
      </c>
      <c r="AH2912" s="80" t="str">
        <f t="shared" si="3903"/>
        <v>AH$14</v>
      </c>
      <c r="AI2912" s="80" t="str">
        <f t="shared" si="3903"/>
        <v>AI$14</v>
      </c>
      <c r="AJ2912" s="80" t="str">
        <f t="shared" si="3903"/>
        <v>AJ$14</v>
      </c>
      <c r="AK2912" s="80" t="str">
        <f t="shared" si="3903"/>
        <v>AK$14</v>
      </c>
      <c r="AL2912" s="80" t="str">
        <f t="shared" si="3903"/>
        <v>AL$14</v>
      </c>
      <c r="AM2912" s="80" t="str">
        <f t="shared" si="3903"/>
        <v>AM$14</v>
      </c>
      <c r="AN2912" s="80" t="str">
        <f t="shared" si="3903"/>
        <v>AN$14</v>
      </c>
      <c r="AO2912" s="80" t="str">
        <f t="shared" si="3903"/>
        <v>AO$14</v>
      </c>
      <c r="AP2912" s="80" t="str">
        <f t="shared" si="3903"/>
        <v>AP$14</v>
      </c>
      <c r="AQ2912" s="80" t="str">
        <f t="shared" si="3903"/>
        <v>AQ$14</v>
      </c>
      <c r="AR2912" s="80" t="str">
        <f t="shared" si="3903"/>
        <v>AR$14</v>
      </c>
      <c r="AS2912" s="80" t="str">
        <f t="shared" si="3903"/>
        <v>AS$14</v>
      </c>
      <c r="AT2912" s="80" t="str">
        <f t="shared" si="3903"/>
        <v>AT$14</v>
      </c>
      <c r="AU2912" s="80" t="str">
        <f t="shared" si="3903"/>
        <v>AU$14</v>
      </c>
      <c r="AV2912" s="80" t="str">
        <f t="shared" si="3903"/>
        <v>AV$14</v>
      </c>
      <c r="AW2912" s="80" t="str">
        <f t="shared" si="3903"/>
        <v>AW$14</v>
      </c>
      <c r="AX2912" s="80" t="str">
        <f t="shared" si="3903"/>
        <v>AX$14</v>
      </c>
      <c r="AY2912" s="80" t="str">
        <f t="shared" ref="AY2912:CD2912" si="3904">AY2877</f>
        <v>AY$14</v>
      </c>
      <c r="AZ2912" s="80" t="str">
        <f t="shared" si="3904"/>
        <v>AZ$14</v>
      </c>
      <c r="BA2912" s="80" t="str">
        <f t="shared" si="3904"/>
        <v>BA$14</v>
      </c>
      <c r="BB2912" s="80" t="str">
        <f t="shared" si="3904"/>
        <v>BB$14</v>
      </c>
      <c r="BC2912" s="80" t="str">
        <f t="shared" si="3904"/>
        <v>BC$14</v>
      </c>
      <c r="BD2912" s="80" t="str">
        <f t="shared" si="3904"/>
        <v>BD$14</v>
      </c>
      <c r="BE2912" s="80" t="str">
        <f t="shared" si="3904"/>
        <v>BE$14</v>
      </c>
      <c r="BF2912" s="80" t="str">
        <f t="shared" si="3904"/>
        <v>BF$14</v>
      </c>
      <c r="BG2912" s="80" t="str">
        <f t="shared" si="3904"/>
        <v>BG$14</v>
      </c>
      <c r="BH2912" s="80" t="str">
        <f t="shared" si="3904"/>
        <v>BH$14</v>
      </c>
      <c r="BI2912" s="80" t="str">
        <f t="shared" si="3904"/>
        <v>BI$14</v>
      </c>
      <c r="BJ2912" s="80" t="str">
        <f t="shared" si="3904"/>
        <v>BJ$14</v>
      </c>
      <c r="BK2912" s="80" t="str">
        <f t="shared" si="3904"/>
        <v>BK$14</v>
      </c>
      <c r="BL2912" s="80" t="str">
        <f t="shared" si="3904"/>
        <v>BL$14</v>
      </c>
      <c r="BM2912" s="80" t="str">
        <f t="shared" si="3904"/>
        <v>BM$14</v>
      </c>
      <c r="BN2912" s="80" t="str">
        <f t="shared" si="3904"/>
        <v>BN$14</v>
      </c>
      <c r="BO2912" s="80" t="str">
        <f t="shared" si="3904"/>
        <v>BO$14</v>
      </c>
      <c r="BP2912" s="80" t="str">
        <f t="shared" si="3904"/>
        <v>BP$14</v>
      </c>
      <c r="BQ2912" s="80" t="str">
        <f t="shared" si="3904"/>
        <v>BQ$14</v>
      </c>
      <c r="BR2912" s="80" t="str">
        <f t="shared" si="3904"/>
        <v>BR$14</v>
      </c>
      <c r="BS2912" s="80" t="str">
        <f t="shared" si="3904"/>
        <v>BS$14</v>
      </c>
      <c r="BT2912" s="80" t="str">
        <f t="shared" si="3904"/>
        <v>BT$14</v>
      </c>
      <c r="BU2912" s="80" t="str">
        <f t="shared" si="3904"/>
        <v>BU$14</v>
      </c>
      <c r="BV2912" s="80" t="str">
        <f t="shared" si="3904"/>
        <v>BV$14</v>
      </c>
      <c r="BW2912" s="80" t="str">
        <f t="shared" si="3904"/>
        <v>BW$14</v>
      </c>
      <c r="BX2912" s="80" t="str">
        <f t="shared" si="3904"/>
        <v>BX$14</v>
      </c>
      <c r="BY2912" s="80" t="str">
        <f t="shared" si="3904"/>
        <v>BY$14</v>
      </c>
      <c r="BZ2912" s="80" t="str">
        <f t="shared" si="3904"/>
        <v>BZ$14</v>
      </c>
      <c r="CA2912" s="80" t="str">
        <f t="shared" si="3904"/>
        <v>CA$14</v>
      </c>
      <c r="CB2912" s="80" t="str">
        <f t="shared" si="3904"/>
        <v>CB$14</v>
      </c>
      <c r="CC2912" s="80" t="str">
        <f t="shared" si="3904"/>
        <v>CC$14</v>
      </c>
      <c r="CD2912" s="80" t="str">
        <f t="shared" si="3904"/>
        <v>CD$14</v>
      </c>
      <c r="CE2912" s="80" t="str">
        <f t="shared" ref="CE2912:CK2912" si="3905">CE2877</f>
        <v>CE$14</v>
      </c>
      <c r="CF2912" s="80" t="str">
        <f t="shared" si="3905"/>
        <v>CF$14</v>
      </c>
      <c r="CG2912" s="80" t="str">
        <f t="shared" si="3905"/>
        <v>CG$14</v>
      </c>
      <c r="CH2912" s="80" t="str">
        <f t="shared" si="3905"/>
        <v>CH$14</v>
      </c>
      <c r="CI2912" s="80" t="str">
        <f t="shared" si="3905"/>
        <v>CI$14</v>
      </c>
      <c r="CJ2912" s="80" t="str">
        <f t="shared" si="3905"/>
        <v>CJ$14</v>
      </c>
      <c r="CK2912" s="80" t="str">
        <f t="shared" si="3905"/>
        <v>CK$14</v>
      </c>
      <c r="CL2912" s="80" t="str">
        <f t="shared" ref="CL2912" si="3906">CL2877</f>
        <v>CL$14</v>
      </c>
    </row>
    <row r="2913" spans="2:90" x14ac:dyDescent="0.4">
      <c r="B2913" s="130" t="str">
        <f t="shared" si="3891"/>
        <v>Secondary volume driver</v>
      </c>
      <c r="C2913" s="12"/>
      <c r="D2913" s="12" t="s">
        <v>560</v>
      </c>
      <c r="E2913" s="12" t="s">
        <v>906</v>
      </c>
      <c r="F2913" s="12"/>
      <c r="G2913" s="12" t="s">
        <v>330</v>
      </c>
      <c r="H2913" s="12"/>
      <c r="I2913" s="60"/>
      <c r="J2913" s="60"/>
      <c r="K2913" s="15"/>
      <c r="L2913" s="15"/>
      <c r="M2913" s="15"/>
      <c r="N2913" s="15"/>
      <c r="O2913" s="15"/>
      <c r="P2913" s="15"/>
      <c r="R2913" s="15"/>
      <c r="S2913" s="80" t="str">
        <f t="shared" ref="S2913" si="3907">S2878</f>
        <v>S$15</v>
      </c>
      <c r="T2913" s="80" t="str">
        <f t="shared" ref="T2913:AX2913" si="3908">T2878</f>
        <v>T$15</v>
      </c>
      <c r="U2913" s="80" t="str">
        <f t="shared" si="3908"/>
        <v>U$15</v>
      </c>
      <c r="V2913" s="80" t="str">
        <f t="shared" si="3908"/>
        <v>V$15</v>
      </c>
      <c r="W2913" s="80" t="str">
        <f t="shared" si="3908"/>
        <v>W$15</v>
      </c>
      <c r="X2913" s="80" t="str">
        <f t="shared" si="3908"/>
        <v>X$15</v>
      </c>
      <c r="Y2913" s="80" t="str">
        <f t="shared" si="3908"/>
        <v>Y$15</v>
      </c>
      <c r="Z2913" s="80" t="str">
        <f t="shared" si="3908"/>
        <v>Z$15</v>
      </c>
      <c r="AA2913" s="80" t="str">
        <f t="shared" si="3908"/>
        <v>AA$15</v>
      </c>
      <c r="AB2913" s="80" t="str">
        <f t="shared" si="3908"/>
        <v>AB$15</v>
      </c>
      <c r="AC2913" s="80" t="str">
        <f t="shared" si="3908"/>
        <v>AC$15</v>
      </c>
      <c r="AD2913" s="80" t="str">
        <f t="shared" si="3908"/>
        <v>AD$15</v>
      </c>
      <c r="AE2913" s="80" t="str">
        <f t="shared" si="3908"/>
        <v>AE$15</v>
      </c>
      <c r="AF2913" s="80" t="str">
        <f t="shared" si="3908"/>
        <v>AF$15</v>
      </c>
      <c r="AG2913" s="80" t="str">
        <f t="shared" si="3908"/>
        <v>AG$15</v>
      </c>
      <c r="AH2913" s="80" t="str">
        <f t="shared" si="3908"/>
        <v>AH$15</v>
      </c>
      <c r="AI2913" s="80" t="str">
        <f t="shared" si="3908"/>
        <v>AI$15</v>
      </c>
      <c r="AJ2913" s="80" t="str">
        <f t="shared" si="3908"/>
        <v>AJ$15</v>
      </c>
      <c r="AK2913" s="80" t="str">
        <f t="shared" si="3908"/>
        <v>AK$15</v>
      </c>
      <c r="AL2913" s="80" t="str">
        <f t="shared" si="3908"/>
        <v>AL$15</v>
      </c>
      <c r="AM2913" s="80" t="str">
        <f t="shared" si="3908"/>
        <v>AM$15</v>
      </c>
      <c r="AN2913" s="80" t="str">
        <f t="shared" si="3908"/>
        <v>AN$15</v>
      </c>
      <c r="AO2913" s="80" t="str">
        <f t="shared" si="3908"/>
        <v>AO$15</v>
      </c>
      <c r="AP2913" s="80" t="str">
        <f t="shared" si="3908"/>
        <v>AP$15</v>
      </c>
      <c r="AQ2913" s="80" t="str">
        <f t="shared" si="3908"/>
        <v>AQ$15</v>
      </c>
      <c r="AR2913" s="80" t="str">
        <f t="shared" si="3908"/>
        <v>AR$15</v>
      </c>
      <c r="AS2913" s="80" t="str">
        <f t="shared" si="3908"/>
        <v>AS$15</v>
      </c>
      <c r="AT2913" s="80" t="str">
        <f t="shared" si="3908"/>
        <v>AT$15</v>
      </c>
      <c r="AU2913" s="80" t="str">
        <f t="shared" si="3908"/>
        <v>AU$15</v>
      </c>
      <c r="AV2913" s="80" t="str">
        <f t="shared" si="3908"/>
        <v>AV$15</v>
      </c>
      <c r="AW2913" s="80" t="str">
        <f t="shared" si="3908"/>
        <v>AW$15</v>
      </c>
      <c r="AX2913" s="80" t="str">
        <f t="shared" si="3908"/>
        <v>AX$15</v>
      </c>
      <c r="AY2913" s="80" t="str">
        <f t="shared" ref="AY2913:CD2913" si="3909">AY2878</f>
        <v>AY$15</v>
      </c>
      <c r="AZ2913" s="80" t="str">
        <f t="shared" si="3909"/>
        <v>AZ$15</v>
      </c>
      <c r="BA2913" s="80" t="str">
        <f t="shared" si="3909"/>
        <v>BA$15</v>
      </c>
      <c r="BB2913" s="80" t="str">
        <f t="shared" si="3909"/>
        <v>BB$15</v>
      </c>
      <c r="BC2913" s="80" t="str">
        <f t="shared" si="3909"/>
        <v>BC$15</v>
      </c>
      <c r="BD2913" s="80" t="str">
        <f t="shared" si="3909"/>
        <v>BD$15</v>
      </c>
      <c r="BE2913" s="80" t="str">
        <f t="shared" si="3909"/>
        <v>BE$15</v>
      </c>
      <c r="BF2913" s="80" t="str">
        <f t="shared" si="3909"/>
        <v>BF$15</v>
      </c>
      <c r="BG2913" s="80" t="str">
        <f t="shared" si="3909"/>
        <v>BG$15</v>
      </c>
      <c r="BH2913" s="80" t="str">
        <f t="shared" si="3909"/>
        <v>BH$15</v>
      </c>
      <c r="BI2913" s="80" t="str">
        <f t="shared" si="3909"/>
        <v>BI$15</v>
      </c>
      <c r="BJ2913" s="80" t="str">
        <f t="shared" si="3909"/>
        <v>BJ$15</v>
      </c>
      <c r="BK2913" s="80" t="str">
        <f t="shared" si="3909"/>
        <v>BK$15</v>
      </c>
      <c r="BL2913" s="80" t="str">
        <f t="shared" si="3909"/>
        <v>BL$15</v>
      </c>
      <c r="BM2913" s="80" t="str">
        <f t="shared" si="3909"/>
        <v>BM$15</v>
      </c>
      <c r="BN2913" s="80" t="str">
        <f t="shared" si="3909"/>
        <v>BN$15</v>
      </c>
      <c r="BO2913" s="80" t="str">
        <f t="shared" si="3909"/>
        <v>BO$15</v>
      </c>
      <c r="BP2913" s="80" t="str">
        <f t="shared" si="3909"/>
        <v>BP$15</v>
      </c>
      <c r="BQ2913" s="80" t="str">
        <f t="shared" si="3909"/>
        <v>BQ$15</v>
      </c>
      <c r="BR2913" s="80" t="str">
        <f t="shared" si="3909"/>
        <v>BR$15</v>
      </c>
      <c r="BS2913" s="80" t="str">
        <f t="shared" si="3909"/>
        <v>BS$15</v>
      </c>
      <c r="BT2913" s="80" t="str">
        <f t="shared" si="3909"/>
        <v>BT$15</v>
      </c>
      <c r="BU2913" s="80" t="str">
        <f t="shared" si="3909"/>
        <v>BU$15</v>
      </c>
      <c r="BV2913" s="80" t="str">
        <f t="shared" si="3909"/>
        <v>BV$15</v>
      </c>
      <c r="BW2913" s="80" t="str">
        <f t="shared" si="3909"/>
        <v>BW$15</v>
      </c>
      <c r="BX2913" s="80" t="str">
        <f t="shared" si="3909"/>
        <v>BX$15</v>
      </c>
      <c r="BY2913" s="80" t="str">
        <f t="shared" si="3909"/>
        <v>BY$15</v>
      </c>
      <c r="BZ2913" s="80" t="str">
        <f t="shared" si="3909"/>
        <v>BZ$15</v>
      </c>
      <c r="CA2913" s="80" t="str">
        <f t="shared" si="3909"/>
        <v>CA$15</v>
      </c>
      <c r="CB2913" s="80" t="str">
        <f t="shared" si="3909"/>
        <v>CB$15</v>
      </c>
      <c r="CC2913" s="80" t="str">
        <f t="shared" si="3909"/>
        <v>CC$15</v>
      </c>
      <c r="CD2913" s="80" t="str">
        <f t="shared" si="3909"/>
        <v>CD$15</v>
      </c>
      <c r="CE2913" s="80" t="str">
        <f t="shared" ref="CE2913:CK2913" si="3910">CE2878</f>
        <v>CE$15</v>
      </c>
      <c r="CF2913" s="80" t="str">
        <f t="shared" si="3910"/>
        <v>CF$15</v>
      </c>
      <c r="CG2913" s="80" t="str">
        <f t="shared" si="3910"/>
        <v>CG$15</v>
      </c>
      <c r="CH2913" s="80" t="str">
        <f t="shared" si="3910"/>
        <v>CH$15</v>
      </c>
      <c r="CI2913" s="80" t="str">
        <f t="shared" si="3910"/>
        <v>CI$15</v>
      </c>
      <c r="CJ2913" s="80" t="str">
        <f t="shared" si="3910"/>
        <v>CJ$15</v>
      </c>
      <c r="CK2913" s="80" t="str">
        <f t="shared" si="3910"/>
        <v>CK$15</v>
      </c>
      <c r="CL2913" s="80" t="str">
        <f t="shared" ref="CL2913" si="3911">CL2878</f>
        <v>CL$15</v>
      </c>
    </row>
    <row r="2914" spans="2:90" x14ac:dyDescent="0.4">
      <c r="B2914" s="130"/>
      <c r="C2914" s="12"/>
      <c r="D2914" s="12"/>
      <c r="E2914" s="12" t="s">
        <v>906</v>
      </c>
      <c r="F2914" s="12"/>
      <c r="G2914" s="12"/>
      <c r="H2914" s="12"/>
      <c r="I2914" s="60"/>
      <c r="J2914" s="60"/>
      <c r="K2914" s="15"/>
      <c r="L2914" s="15"/>
      <c r="M2914" s="15"/>
      <c r="N2914" s="15"/>
      <c r="O2914" s="15"/>
      <c r="P2914" s="15"/>
      <c r="R2914" s="15"/>
      <c r="S2914" s="80"/>
      <c r="T2914" s="80"/>
      <c r="U2914" s="80"/>
      <c r="V2914" s="80"/>
      <c r="W2914" s="80"/>
      <c r="X2914" s="80"/>
      <c r="Y2914" s="80"/>
      <c r="Z2914" s="80"/>
      <c r="AA2914" s="80"/>
      <c r="AB2914" s="80"/>
      <c r="AC2914" s="80"/>
      <c r="AD2914" s="80"/>
      <c r="AE2914" s="80"/>
      <c r="AF2914" s="80"/>
      <c r="AG2914" s="80"/>
      <c r="AH2914" s="80"/>
      <c r="AI2914" s="80"/>
      <c r="AJ2914" s="80"/>
      <c r="AK2914" s="80"/>
      <c r="AL2914" s="80"/>
      <c r="AM2914" s="80"/>
      <c r="AN2914" s="80"/>
      <c r="AO2914" s="80"/>
      <c r="AP2914" s="80"/>
      <c r="AQ2914" s="80"/>
      <c r="AR2914" s="80"/>
      <c r="AS2914" s="80"/>
      <c r="AT2914" s="80"/>
      <c r="AU2914" s="80"/>
      <c r="AV2914" s="80"/>
      <c r="AW2914" s="80"/>
      <c r="AX2914" s="80"/>
      <c r="AY2914" s="80"/>
      <c r="AZ2914" s="80"/>
      <c r="BA2914" s="80"/>
      <c r="BB2914" s="80"/>
      <c r="BC2914" s="80"/>
      <c r="BD2914" s="80"/>
      <c r="BE2914" s="80"/>
      <c r="BF2914" s="80"/>
      <c r="BG2914" s="80"/>
      <c r="BH2914" s="80"/>
      <c r="BI2914" s="80"/>
      <c r="BJ2914" s="80"/>
      <c r="BK2914" s="80"/>
      <c r="BL2914" s="80"/>
      <c r="BM2914" s="80"/>
      <c r="BN2914" s="80"/>
      <c r="BO2914" s="80"/>
      <c r="BP2914" s="80"/>
      <c r="BQ2914" s="80"/>
      <c r="BR2914" s="80"/>
      <c r="BS2914" s="80"/>
      <c r="BT2914" s="80"/>
      <c r="BU2914" s="80"/>
      <c r="BV2914" s="80"/>
      <c r="BW2914" s="80"/>
      <c r="BX2914" s="80"/>
      <c r="BY2914" s="80"/>
      <c r="BZ2914" s="80"/>
      <c r="CA2914" s="80"/>
      <c r="CB2914" s="80"/>
      <c r="CC2914" s="80"/>
      <c r="CD2914" s="80"/>
      <c r="CE2914" s="80"/>
      <c r="CF2914" s="80"/>
      <c r="CG2914" s="80"/>
      <c r="CH2914" s="80"/>
      <c r="CI2914" s="80"/>
      <c r="CJ2914" s="80"/>
      <c r="CK2914" s="80"/>
      <c r="CL2914" s="80"/>
    </row>
    <row r="2915" spans="2:90" x14ac:dyDescent="0.4">
      <c r="B2915" s="168" t="s">
        <v>487</v>
      </c>
      <c r="C2915" s="167"/>
      <c r="D2915" s="167"/>
      <c r="E2915" s="167" t="s">
        <v>906</v>
      </c>
      <c r="F2915" s="167"/>
      <c r="G2915" s="167"/>
      <c r="H2915" s="167"/>
      <c r="I2915" s="169"/>
      <c r="J2915" s="169"/>
      <c r="K2915" s="190"/>
      <c r="L2915" s="190"/>
      <c r="M2915" s="190"/>
      <c r="N2915" s="190"/>
      <c r="O2915" s="190"/>
      <c r="P2915" s="190"/>
      <c r="R2915" s="191"/>
      <c r="S2915" s="167"/>
      <c r="T2915" s="167"/>
      <c r="U2915" s="167"/>
      <c r="V2915" s="167"/>
      <c r="W2915" s="167"/>
      <c r="X2915" s="167"/>
      <c r="Y2915" s="167"/>
      <c r="Z2915" s="167"/>
      <c r="AA2915" s="167"/>
      <c r="AB2915" s="167"/>
      <c r="AC2915" s="167"/>
      <c r="AD2915" s="167"/>
      <c r="AE2915" s="167"/>
      <c r="AF2915" s="167"/>
      <c r="AG2915" s="167"/>
      <c r="AH2915" s="167"/>
      <c r="AI2915" s="167"/>
      <c r="AJ2915" s="167"/>
      <c r="AK2915" s="167"/>
      <c r="AL2915" s="167"/>
      <c r="AM2915" s="167"/>
      <c r="AN2915" s="167"/>
      <c r="AO2915" s="167"/>
      <c r="AP2915" s="167"/>
      <c r="AQ2915" s="167"/>
      <c r="AR2915" s="167"/>
      <c r="AS2915" s="167"/>
      <c r="AT2915" s="167"/>
      <c r="AU2915" s="167"/>
      <c r="AV2915" s="167"/>
      <c r="AW2915" s="167"/>
      <c r="AX2915" s="167"/>
      <c r="AY2915" s="167"/>
      <c r="AZ2915" s="167"/>
      <c r="BA2915" s="167"/>
      <c r="BB2915" s="167"/>
      <c r="BC2915" s="167"/>
      <c r="BD2915" s="167"/>
      <c r="BE2915" s="167"/>
      <c r="BF2915" s="167"/>
      <c r="BG2915" s="167"/>
      <c r="BH2915" s="167"/>
      <c r="BI2915" s="167"/>
      <c r="BJ2915" s="167"/>
      <c r="BK2915" s="167"/>
      <c r="BL2915" s="167"/>
      <c r="BM2915" s="167"/>
      <c r="BN2915" s="167"/>
      <c r="BO2915" s="167"/>
      <c r="BP2915" s="167"/>
      <c r="BQ2915" s="167"/>
      <c r="BR2915" s="167"/>
      <c r="BS2915" s="167"/>
      <c r="BT2915" s="167"/>
      <c r="BU2915" s="167"/>
      <c r="BV2915" s="167"/>
      <c r="BW2915" s="167"/>
      <c r="BX2915" s="167"/>
      <c r="BY2915" s="167"/>
      <c r="BZ2915" s="167"/>
      <c r="CA2915" s="167"/>
      <c r="CB2915" s="167"/>
      <c r="CC2915" s="167"/>
      <c r="CD2915" s="167"/>
      <c r="CE2915" s="167"/>
      <c r="CF2915" s="167"/>
      <c r="CG2915" s="167"/>
      <c r="CH2915" s="167"/>
      <c r="CI2915" s="167"/>
      <c r="CJ2915" s="167"/>
      <c r="CK2915" s="167"/>
      <c r="CL2915" s="167"/>
    </row>
    <row r="2916" spans="2:90" x14ac:dyDescent="0.4">
      <c r="B2916" s="168" t="s">
        <v>489</v>
      </c>
      <c r="C2916" s="167"/>
      <c r="D2916" s="167"/>
      <c r="E2916" s="167" t="s">
        <v>906</v>
      </c>
      <c r="F2916" s="167"/>
      <c r="G2916" s="167"/>
      <c r="H2916" s="167"/>
      <c r="I2916" s="169"/>
      <c r="J2916" s="169"/>
      <c r="K2916" s="190"/>
      <c r="L2916" s="190"/>
      <c r="M2916" s="190"/>
      <c r="N2916" s="190"/>
      <c r="O2916" s="190"/>
      <c r="P2916" s="190"/>
      <c r="R2916" s="191"/>
      <c r="S2916" s="167"/>
      <c r="T2916" s="167"/>
      <c r="U2916" s="167"/>
      <c r="V2916" s="167"/>
      <c r="W2916" s="167"/>
      <c r="X2916" s="167"/>
      <c r="Y2916" s="167"/>
      <c r="Z2916" s="167"/>
      <c r="AA2916" s="167"/>
      <c r="AB2916" s="167"/>
      <c r="AC2916" s="167"/>
      <c r="AD2916" s="167"/>
      <c r="AE2916" s="167"/>
      <c r="AF2916" s="167"/>
      <c r="AG2916" s="167"/>
      <c r="AH2916" s="167"/>
      <c r="AI2916" s="167"/>
      <c r="AJ2916" s="167"/>
      <c r="AK2916" s="167"/>
      <c r="AL2916" s="167"/>
      <c r="AM2916" s="167"/>
      <c r="AN2916" s="167"/>
      <c r="AO2916" s="167"/>
      <c r="AP2916" s="167"/>
      <c r="AQ2916" s="167"/>
      <c r="AR2916" s="167"/>
      <c r="AS2916" s="167"/>
      <c r="AT2916" s="167"/>
      <c r="AU2916" s="167"/>
      <c r="AV2916" s="167"/>
      <c r="AW2916" s="167"/>
      <c r="AX2916" s="167"/>
      <c r="AY2916" s="167"/>
      <c r="AZ2916" s="167"/>
      <c r="BA2916" s="167"/>
      <c r="BB2916" s="167"/>
      <c r="BC2916" s="167"/>
      <c r="BD2916" s="167"/>
      <c r="BE2916" s="167"/>
      <c r="BF2916" s="167"/>
      <c r="BG2916" s="167"/>
      <c r="BH2916" s="167"/>
      <c r="BI2916" s="167"/>
      <c r="BJ2916" s="167"/>
      <c r="BK2916" s="167"/>
      <c r="BL2916" s="167"/>
      <c r="BM2916" s="167"/>
      <c r="BN2916" s="167"/>
      <c r="BO2916" s="167"/>
      <c r="BP2916" s="167"/>
      <c r="BQ2916" s="167"/>
      <c r="BR2916" s="167"/>
      <c r="BS2916" s="167"/>
      <c r="BT2916" s="167"/>
      <c r="BU2916" s="167"/>
      <c r="BV2916" s="167"/>
      <c r="BW2916" s="167"/>
      <c r="BX2916" s="167"/>
      <c r="BY2916" s="167"/>
      <c r="BZ2916" s="167"/>
      <c r="CA2916" s="167"/>
      <c r="CB2916" s="167"/>
      <c r="CC2916" s="167"/>
      <c r="CD2916" s="167"/>
      <c r="CE2916" s="167"/>
      <c r="CF2916" s="167"/>
      <c r="CG2916" s="167"/>
      <c r="CH2916" s="167"/>
      <c r="CI2916" s="167"/>
      <c r="CJ2916" s="167"/>
      <c r="CK2916" s="167"/>
      <c r="CL2916" s="167"/>
    </row>
    <row r="2917" spans="2:90" x14ac:dyDescent="0.4">
      <c r="B2917" s="168" t="s">
        <v>459</v>
      </c>
      <c r="C2917" s="167"/>
      <c r="D2917" s="167"/>
      <c r="E2917" s="167" t="s">
        <v>906</v>
      </c>
      <c r="F2917" s="167"/>
      <c r="G2917" s="167"/>
      <c r="H2917" s="167"/>
      <c r="I2917" s="169"/>
      <c r="J2917" s="169"/>
      <c r="K2917" s="190"/>
      <c r="L2917" s="190"/>
      <c r="M2917" s="190"/>
      <c r="N2917" s="190"/>
      <c r="O2917" s="190"/>
      <c r="P2917" s="190"/>
      <c r="R2917" s="191"/>
      <c r="S2917" s="192" t="str">
        <f t="shared" ref="S2917:AX2917" si="3912">S$16</f>
        <v>S$12</v>
      </c>
      <c r="T2917" s="192" t="str">
        <f t="shared" si="3912"/>
        <v>T$12</v>
      </c>
      <c r="U2917" s="192" t="str">
        <f t="shared" si="3912"/>
        <v>U$12</v>
      </c>
      <c r="V2917" s="192" t="str">
        <f t="shared" si="3912"/>
        <v>V$12</v>
      </c>
      <c r="W2917" s="192" t="str">
        <f t="shared" si="3912"/>
        <v>W$12</v>
      </c>
      <c r="X2917" s="192" t="str">
        <f t="shared" si="3912"/>
        <v>X$12</v>
      </c>
      <c r="Y2917" s="192" t="str">
        <f t="shared" si="3912"/>
        <v>Y$12</v>
      </c>
      <c r="Z2917" s="192" t="str">
        <f t="shared" si="3912"/>
        <v>Z$12</v>
      </c>
      <c r="AA2917" s="192" t="str">
        <f t="shared" si="3912"/>
        <v>AA$12</v>
      </c>
      <c r="AB2917" s="192" t="str">
        <f t="shared" si="3912"/>
        <v>AB$12</v>
      </c>
      <c r="AC2917" s="192" t="str">
        <f t="shared" si="3912"/>
        <v>AC$12</v>
      </c>
      <c r="AD2917" s="192" t="str">
        <f t="shared" si="3912"/>
        <v>AD$12</v>
      </c>
      <c r="AE2917" s="192" t="str">
        <f t="shared" si="3912"/>
        <v>AE$12</v>
      </c>
      <c r="AF2917" s="192" t="str">
        <f t="shared" si="3912"/>
        <v>AF$12</v>
      </c>
      <c r="AG2917" s="192" t="str">
        <f t="shared" si="3912"/>
        <v>AG$12</v>
      </c>
      <c r="AH2917" s="192" t="str">
        <f t="shared" si="3912"/>
        <v>AH$12</v>
      </c>
      <c r="AI2917" s="192" t="str">
        <f t="shared" si="3912"/>
        <v>AI$12</v>
      </c>
      <c r="AJ2917" s="192" t="str">
        <f t="shared" si="3912"/>
        <v>AJ$12</v>
      </c>
      <c r="AK2917" s="192" t="str">
        <f t="shared" si="3912"/>
        <v>AK$12</v>
      </c>
      <c r="AL2917" s="192" t="str">
        <f t="shared" si="3912"/>
        <v>AL$12</v>
      </c>
      <c r="AM2917" s="192" t="str">
        <f t="shared" si="3912"/>
        <v>AM$12</v>
      </c>
      <c r="AN2917" s="192" t="str">
        <f t="shared" si="3912"/>
        <v>AN$12</v>
      </c>
      <c r="AO2917" s="192" t="str">
        <f t="shared" si="3912"/>
        <v>AO$12</v>
      </c>
      <c r="AP2917" s="192" t="str">
        <f t="shared" si="3912"/>
        <v>AP$12</v>
      </c>
      <c r="AQ2917" s="192" t="str">
        <f t="shared" si="3912"/>
        <v>AQ$12</v>
      </c>
      <c r="AR2917" s="192" t="str">
        <f t="shared" si="3912"/>
        <v>AR$12</v>
      </c>
      <c r="AS2917" s="192" t="str">
        <f t="shared" si="3912"/>
        <v>AS$12</v>
      </c>
      <c r="AT2917" s="192" t="str">
        <f t="shared" si="3912"/>
        <v>AT$12</v>
      </c>
      <c r="AU2917" s="192" t="str">
        <f t="shared" si="3912"/>
        <v>AU$12</v>
      </c>
      <c r="AV2917" s="192" t="str">
        <f t="shared" si="3912"/>
        <v>AV$12</v>
      </c>
      <c r="AW2917" s="192" t="str">
        <f t="shared" si="3912"/>
        <v>AW$12</v>
      </c>
      <c r="AX2917" s="192" t="str">
        <f t="shared" si="3912"/>
        <v>AX$12</v>
      </c>
      <c r="AY2917" s="192" t="str">
        <f t="shared" ref="AY2917:CD2917" si="3913">AY$16</f>
        <v>AY$12</v>
      </c>
      <c r="AZ2917" s="192" t="str">
        <f t="shared" si="3913"/>
        <v>AZ$12</v>
      </c>
      <c r="BA2917" s="192" t="str">
        <f t="shared" si="3913"/>
        <v>BA$12</v>
      </c>
      <c r="BB2917" s="192" t="str">
        <f t="shared" si="3913"/>
        <v>BB$12</v>
      </c>
      <c r="BC2917" s="192" t="str">
        <f t="shared" si="3913"/>
        <v>BC$12</v>
      </c>
      <c r="BD2917" s="192" t="str">
        <f t="shared" si="3913"/>
        <v>BD$12</v>
      </c>
      <c r="BE2917" s="192" t="str">
        <f t="shared" si="3913"/>
        <v>BE$12</v>
      </c>
      <c r="BF2917" s="192" t="str">
        <f t="shared" si="3913"/>
        <v>BF$12</v>
      </c>
      <c r="BG2917" s="192" t="str">
        <f t="shared" si="3913"/>
        <v>BG$12</v>
      </c>
      <c r="BH2917" s="192" t="str">
        <f t="shared" si="3913"/>
        <v>BH$12</v>
      </c>
      <c r="BI2917" s="192" t="str">
        <f t="shared" si="3913"/>
        <v>BI$12</v>
      </c>
      <c r="BJ2917" s="192" t="str">
        <f t="shared" si="3913"/>
        <v>BJ$12</v>
      </c>
      <c r="BK2917" s="192" t="str">
        <f t="shared" si="3913"/>
        <v>BK$12</v>
      </c>
      <c r="BL2917" s="192" t="str">
        <f t="shared" si="3913"/>
        <v>BL$12</v>
      </c>
      <c r="BM2917" s="192" t="str">
        <f t="shared" si="3913"/>
        <v>BM$12</v>
      </c>
      <c r="BN2917" s="192" t="str">
        <f t="shared" si="3913"/>
        <v>BN$12</v>
      </c>
      <c r="BO2917" s="192" t="str">
        <f t="shared" si="3913"/>
        <v>BO$12</v>
      </c>
      <c r="BP2917" s="192" t="str">
        <f t="shared" si="3913"/>
        <v>BP$12</v>
      </c>
      <c r="BQ2917" s="192" t="str">
        <f t="shared" si="3913"/>
        <v>BQ$12</v>
      </c>
      <c r="BR2917" s="192" t="str">
        <f t="shared" si="3913"/>
        <v>BR$12</v>
      </c>
      <c r="BS2917" s="192" t="str">
        <f t="shared" si="3913"/>
        <v>BS$12</v>
      </c>
      <c r="BT2917" s="192" t="str">
        <f t="shared" si="3913"/>
        <v>BT$12</v>
      </c>
      <c r="BU2917" s="192" t="str">
        <f t="shared" si="3913"/>
        <v>BU$12</v>
      </c>
      <c r="BV2917" s="192" t="str">
        <f t="shared" si="3913"/>
        <v>BV$12</v>
      </c>
      <c r="BW2917" s="192" t="str">
        <f t="shared" si="3913"/>
        <v>BW$12</v>
      </c>
      <c r="BX2917" s="192" t="str">
        <f t="shared" si="3913"/>
        <v>BX$12</v>
      </c>
      <c r="BY2917" s="192" t="str">
        <f t="shared" si="3913"/>
        <v>BY$12</v>
      </c>
      <c r="BZ2917" s="192" t="str">
        <f t="shared" si="3913"/>
        <v>BZ$12</v>
      </c>
      <c r="CA2917" s="192" t="str">
        <f t="shared" si="3913"/>
        <v>CA$12</v>
      </c>
      <c r="CB2917" s="192" t="str">
        <f t="shared" si="3913"/>
        <v>CB$12</v>
      </c>
      <c r="CC2917" s="192" t="str">
        <f t="shared" si="3913"/>
        <v>CC$12</v>
      </c>
      <c r="CD2917" s="192" t="str">
        <f t="shared" si="3913"/>
        <v>CD$12</v>
      </c>
      <c r="CE2917" s="192" t="str">
        <f t="shared" ref="CE2917:CL2917" si="3914">CE$16</f>
        <v>CE$12</v>
      </c>
      <c r="CF2917" s="192" t="str">
        <f t="shared" si="3914"/>
        <v>CF$12</v>
      </c>
      <c r="CG2917" s="192" t="str">
        <f t="shared" si="3914"/>
        <v>CG$12</v>
      </c>
      <c r="CH2917" s="192" t="str">
        <f t="shared" si="3914"/>
        <v>CH$12</v>
      </c>
      <c r="CI2917" s="192" t="str">
        <f t="shared" si="3914"/>
        <v>CI$12</v>
      </c>
      <c r="CJ2917" s="192" t="str">
        <f t="shared" si="3914"/>
        <v>CJ$12</v>
      </c>
      <c r="CK2917" s="192" t="str">
        <f t="shared" si="3914"/>
        <v>CK$12</v>
      </c>
      <c r="CL2917" s="192" t="str">
        <f t="shared" si="3914"/>
        <v>CL$12</v>
      </c>
    </row>
    <row r="2918" spans="2:90" x14ac:dyDescent="0.4">
      <c r="B2918" s="168" t="s">
        <v>460</v>
      </c>
      <c r="C2918" s="193"/>
      <c r="D2918" s="193"/>
      <c r="E2918" s="193" t="s">
        <v>906</v>
      </c>
      <c r="F2918" s="193"/>
      <c r="G2918" s="193"/>
      <c r="H2918" s="193"/>
      <c r="I2918" s="194"/>
      <c r="J2918" s="194"/>
      <c r="K2918" s="195"/>
      <c r="L2918" s="195"/>
      <c r="M2918" s="195"/>
      <c r="N2918" s="195"/>
      <c r="O2918" s="195"/>
      <c r="P2918" s="195"/>
      <c r="R2918" s="195"/>
      <c r="S2918" s="192" t="str">
        <f t="shared" ref="S2918:AX2918" si="3915">S$17</f>
        <v>S$13</v>
      </c>
      <c r="T2918" s="192" t="str">
        <f t="shared" si="3915"/>
        <v>T$13</v>
      </c>
      <c r="U2918" s="192" t="str">
        <f t="shared" si="3915"/>
        <v>U$13</v>
      </c>
      <c r="V2918" s="192" t="str">
        <f t="shared" si="3915"/>
        <v>V$13</v>
      </c>
      <c r="W2918" s="192" t="str">
        <f t="shared" si="3915"/>
        <v>W$13</v>
      </c>
      <c r="X2918" s="192" t="str">
        <f t="shared" si="3915"/>
        <v>X$13</v>
      </c>
      <c r="Y2918" s="192" t="str">
        <f t="shared" si="3915"/>
        <v>Y$13</v>
      </c>
      <c r="Z2918" s="192" t="str">
        <f t="shared" si="3915"/>
        <v>Z$13</v>
      </c>
      <c r="AA2918" s="192" t="str">
        <f t="shared" si="3915"/>
        <v>AA$13</v>
      </c>
      <c r="AB2918" s="192" t="str">
        <f t="shared" si="3915"/>
        <v>AB$13</v>
      </c>
      <c r="AC2918" s="192" t="str">
        <f t="shared" si="3915"/>
        <v>AC$13</v>
      </c>
      <c r="AD2918" s="192" t="str">
        <f t="shared" si="3915"/>
        <v>AD$13</v>
      </c>
      <c r="AE2918" s="192" t="str">
        <f t="shared" si="3915"/>
        <v>AE$13</v>
      </c>
      <c r="AF2918" s="192" t="str">
        <f t="shared" si="3915"/>
        <v>AF$13</v>
      </c>
      <c r="AG2918" s="192" t="str">
        <f t="shared" si="3915"/>
        <v>AG$13</v>
      </c>
      <c r="AH2918" s="192" t="str">
        <f t="shared" si="3915"/>
        <v>AH$13</v>
      </c>
      <c r="AI2918" s="192" t="str">
        <f t="shared" si="3915"/>
        <v>AI$13</v>
      </c>
      <c r="AJ2918" s="192" t="str">
        <f t="shared" si="3915"/>
        <v>AJ$13</v>
      </c>
      <c r="AK2918" s="192" t="str">
        <f t="shared" si="3915"/>
        <v>AK$13</v>
      </c>
      <c r="AL2918" s="192" t="str">
        <f t="shared" si="3915"/>
        <v>AL$13</v>
      </c>
      <c r="AM2918" s="192" t="str">
        <f t="shared" si="3915"/>
        <v>AM$13</v>
      </c>
      <c r="AN2918" s="192" t="str">
        <f t="shared" si="3915"/>
        <v>AN$13</v>
      </c>
      <c r="AO2918" s="192" t="str">
        <f t="shared" si="3915"/>
        <v>AO$13</v>
      </c>
      <c r="AP2918" s="192" t="str">
        <f t="shared" si="3915"/>
        <v>AP$13</v>
      </c>
      <c r="AQ2918" s="192" t="str">
        <f t="shared" si="3915"/>
        <v>AQ$13</v>
      </c>
      <c r="AR2918" s="192" t="str">
        <f t="shared" si="3915"/>
        <v>AR$13</v>
      </c>
      <c r="AS2918" s="192" t="str">
        <f t="shared" si="3915"/>
        <v>AS$13</v>
      </c>
      <c r="AT2918" s="192" t="str">
        <f t="shared" si="3915"/>
        <v>AT$13</v>
      </c>
      <c r="AU2918" s="192" t="str">
        <f t="shared" si="3915"/>
        <v>AU$13</v>
      </c>
      <c r="AV2918" s="192" t="str">
        <f t="shared" si="3915"/>
        <v>AV$13</v>
      </c>
      <c r="AW2918" s="192" t="str">
        <f t="shared" si="3915"/>
        <v>AW$13</v>
      </c>
      <c r="AX2918" s="192" t="str">
        <f t="shared" si="3915"/>
        <v>AX$13</v>
      </c>
      <c r="AY2918" s="192" t="str">
        <f t="shared" ref="AY2918:CD2918" si="3916">AY$17</f>
        <v>AY$13</v>
      </c>
      <c r="AZ2918" s="192" t="str">
        <f t="shared" si="3916"/>
        <v>AZ$13</v>
      </c>
      <c r="BA2918" s="192" t="str">
        <f t="shared" si="3916"/>
        <v>BA$13</v>
      </c>
      <c r="BB2918" s="192" t="str">
        <f t="shared" si="3916"/>
        <v>BB$13</v>
      </c>
      <c r="BC2918" s="192" t="str">
        <f t="shared" si="3916"/>
        <v>BC$13</v>
      </c>
      <c r="BD2918" s="192" t="str">
        <f t="shared" si="3916"/>
        <v>BD$13</v>
      </c>
      <c r="BE2918" s="192" t="str">
        <f t="shared" si="3916"/>
        <v>BE$13</v>
      </c>
      <c r="BF2918" s="192" t="str">
        <f t="shared" si="3916"/>
        <v>BF$13</v>
      </c>
      <c r="BG2918" s="192" t="str">
        <f t="shared" si="3916"/>
        <v>BG$13</v>
      </c>
      <c r="BH2918" s="192" t="str">
        <f t="shared" si="3916"/>
        <v>BH$13</v>
      </c>
      <c r="BI2918" s="192" t="str">
        <f t="shared" si="3916"/>
        <v>BI$13</v>
      </c>
      <c r="BJ2918" s="192" t="str">
        <f t="shared" si="3916"/>
        <v>BJ$13</v>
      </c>
      <c r="BK2918" s="192" t="str">
        <f t="shared" si="3916"/>
        <v>BK$13</v>
      </c>
      <c r="BL2918" s="192" t="str">
        <f t="shared" si="3916"/>
        <v>BL$13</v>
      </c>
      <c r="BM2918" s="192" t="str">
        <f t="shared" si="3916"/>
        <v>BM$13</v>
      </c>
      <c r="BN2918" s="192" t="str">
        <f t="shared" si="3916"/>
        <v>BN$13</v>
      </c>
      <c r="BO2918" s="192" t="str">
        <f t="shared" si="3916"/>
        <v>BO$13</v>
      </c>
      <c r="BP2918" s="192" t="str">
        <f t="shared" si="3916"/>
        <v>BP$13</v>
      </c>
      <c r="BQ2918" s="192" t="str">
        <f t="shared" si="3916"/>
        <v>BQ$13</v>
      </c>
      <c r="BR2918" s="192" t="str">
        <f t="shared" si="3916"/>
        <v>BR$13</v>
      </c>
      <c r="BS2918" s="192" t="str">
        <f t="shared" si="3916"/>
        <v>BS$13</v>
      </c>
      <c r="BT2918" s="192" t="str">
        <f t="shared" si="3916"/>
        <v>BT$13</v>
      </c>
      <c r="BU2918" s="192" t="str">
        <f t="shared" si="3916"/>
        <v>BU$13</v>
      </c>
      <c r="BV2918" s="192" t="str">
        <f t="shared" si="3916"/>
        <v>BV$13</v>
      </c>
      <c r="BW2918" s="192" t="str">
        <f t="shared" si="3916"/>
        <v>BW$13</v>
      </c>
      <c r="BX2918" s="192" t="str">
        <f t="shared" si="3916"/>
        <v>BX$13</v>
      </c>
      <c r="BY2918" s="192" t="str">
        <f t="shared" si="3916"/>
        <v>BY$13</v>
      </c>
      <c r="BZ2918" s="192" t="str">
        <f t="shared" si="3916"/>
        <v>BZ$13</v>
      </c>
      <c r="CA2918" s="192" t="str">
        <f t="shared" si="3916"/>
        <v>CA$13</v>
      </c>
      <c r="CB2918" s="192" t="str">
        <f t="shared" si="3916"/>
        <v>CB$13</v>
      </c>
      <c r="CC2918" s="192" t="str">
        <f t="shared" si="3916"/>
        <v>CC$13</v>
      </c>
      <c r="CD2918" s="192" t="str">
        <f t="shared" si="3916"/>
        <v>CD$13</v>
      </c>
      <c r="CE2918" s="192" t="str">
        <f t="shared" ref="CE2918:CL2918" si="3917">CE$17</f>
        <v>CE$13</v>
      </c>
      <c r="CF2918" s="192" t="str">
        <f t="shared" si="3917"/>
        <v>CF$13</v>
      </c>
      <c r="CG2918" s="192" t="str">
        <f t="shared" si="3917"/>
        <v>CG$13</v>
      </c>
      <c r="CH2918" s="192" t="str">
        <f t="shared" si="3917"/>
        <v>CH$13</v>
      </c>
      <c r="CI2918" s="192" t="str">
        <f t="shared" si="3917"/>
        <v>CI$13</v>
      </c>
      <c r="CJ2918" s="192" t="str">
        <f t="shared" si="3917"/>
        <v>CJ$13</v>
      </c>
      <c r="CK2918" s="192" t="str">
        <f t="shared" si="3917"/>
        <v>CK$13</v>
      </c>
      <c r="CL2918" s="192" t="str">
        <f t="shared" si="3917"/>
        <v>CL$13</v>
      </c>
    </row>
    <row r="2919" spans="2:90" x14ac:dyDescent="0.4">
      <c r="B2919" s="168" t="s">
        <v>488</v>
      </c>
      <c r="C2919" s="193"/>
      <c r="D2919" s="193"/>
      <c r="E2919" s="193" t="s">
        <v>906</v>
      </c>
      <c r="F2919" s="193"/>
      <c r="G2919" s="193"/>
      <c r="H2919" s="193"/>
      <c r="I2919" s="194"/>
      <c r="J2919" s="194"/>
      <c r="K2919" s="195"/>
      <c r="L2919" s="195"/>
      <c r="M2919" s="195"/>
      <c r="N2919" s="195"/>
      <c r="O2919" s="195"/>
      <c r="P2919" s="195"/>
      <c r="R2919" s="195"/>
      <c r="S2919" s="183"/>
      <c r="T2919" s="183"/>
      <c r="U2919" s="183"/>
      <c r="V2919" s="183"/>
      <c r="W2919" s="183"/>
      <c r="X2919" s="183"/>
      <c r="Y2919" s="183"/>
      <c r="Z2919" s="183"/>
      <c r="AA2919" s="183"/>
      <c r="AB2919" s="183"/>
      <c r="AC2919" s="183"/>
      <c r="AD2919" s="183"/>
      <c r="AE2919" s="183"/>
      <c r="AF2919" s="183"/>
      <c r="AG2919" s="183"/>
      <c r="AH2919" s="183"/>
      <c r="AI2919" s="183"/>
      <c r="AJ2919" s="183"/>
      <c r="AK2919" s="183"/>
      <c r="AL2919" s="183"/>
      <c r="AM2919" s="183"/>
      <c r="AN2919" s="183"/>
      <c r="AO2919" s="183"/>
      <c r="AP2919" s="183"/>
      <c r="AQ2919" s="183"/>
      <c r="AR2919" s="183"/>
      <c r="AS2919" s="183"/>
      <c r="AT2919" s="183"/>
      <c r="AU2919" s="183"/>
      <c r="AV2919" s="183"/>
      <c r="AW2919" s="183"/>
      <c r="AX2919" s="183"/>
      <c r="AY2919" s="183"/>
      <c r="AZ2919" s="183"/>
      <c r="BA2919" s="183"/>
      <c r="BB2919" s="183"/>
      <c r="BC2919" s="183"/>
      <c r="BD2919" s="183"/>
      <c r="BE2919" s="183"/>
      <c r="BF2919" s="183"/>
      <c r="BG2919" s="183"/>
      <c r="BH2919" s="183"/>
      <c r="BI2919" s="183"/>
      <c r="BJ2919" s="183"/>
      <c r="BK2919" s="183"/>
      <c r="BL2919" s="183"/>
      <c r="BM2919" s="183"/>
      <c r="BN2919" s="183"/>
      <c r="BO2919" s="183"/>
      <c r="BP2919" s="183"/>
      <c r="BQ2919" s="183"/>
      <c r="BR2919" s="183"/>
      <c r="BS2919" s="183"/>
      <c r="BT2919" s="183"/>
      <c r="BU2919" s="183"/>
      <c r="BV2919" s="183"/>
      <c r="BW2919" s="183"/>
      <c r="BX2919" s="183"/>
      <c r="BY2919" s="183"/>
      <c r="BZ2919" s="183"/>
      <c r="CA2919" s="183"/>
      <c r="CB2919" s="183"/>
      <c r="CC2919" s="183"/>
      <c r="CD2919" s="183"/>
      <c r="CE2919" s="183"/>
      <c r="CF2919" s="183"/>
      <c r="CG2919" s="183"/>
      <c r="CH2919" s="183"/>
      <c r="CI2919" s="183"/>
      <c r="CJ2919" s="183"/>
      <c r="CK2919" s="183"/>
      <c r="CL2919" s="183"/>
    </row>
    <row r="2920" spans="2:90" x14ac:dyDescent="0.4">
      <c r="B2920" s="168" t="s">
        <v>501</v>
      </c>
      <c r="C2920" s="193"/>
      <c r="D2920" s="193"/>
      <c r="E2920" s="193" t="s">
        <v>906</v>
      </c>
      <c r="F2920" s="193"/>
      <c r="G2920" s="193"/>
      <c r="H2920" s="193"/>
      <c r="I2920" s="194"/>
      <c r="J2920" s="194"/>
      <c r="K2920" s="195"/>
      <c r="L2920" s="195"/>
      <c r="M2920" s="195"/>
      <c r="N2920" s="195"/>
      <c r="O2920" s="195"/>
      <c r="P2920" s="195"/>
      <c r="R2920" s="195"/>
      <c r="S2920" s="183"/>
      <c r="T2920" s="183"/>
      <c r="U2920" s="183"/>
      <c r="V2920" s="183"/>
      <c r="W2920" s="183"/>
      <c r="X2920" s="183"/>
      <c r="Y2920" s="183"/>
      <c r="Z2920" s="183"/>
      <c r="AA2920" s="183"/>
      <c r="AB2920" s="183"/>
      <c r="AC2920" s="183"/>
      <c r="AD2920" s="183"/>
      <c r="AE2920" s="183"/>
      <c r="AF2920" s="183"/>
      <c r="AG2920" s="183"/>
      <c r="AH2920" s="183"/>
      <c r="AI2920" s="183"/>
      <c r="AJ2920" s="183"/>
      <c r="AK2920" s="183"/>
      <c r="AL2920" s="183"/>
      <c r="AM2920" s="183"/>
      <c r="AN2920" s="183"/>
      <c r="AO2920" s="183"/>
      <c r="AP2920" s="183"/>
      <c r="AQ2920" s="183"/>
      <c r="AR2920" s="183"/>
      <c r="AS2920" s="183"/>
      <c r="AT2920" s="183"/>
      <c r="AU2920" s="183"/>
      <c r="AV2920" s="183"/>
      <c r="AW2920" s="183"/>
      <c r="AX2920" s="183"/>
      <c r="AY2920" s="183"/>
      <c r="AZ2920" s="183"/>
      <c r="BA2920" s="183"/>
      <c r="BB2920" s="183"/>
      <c r="BC2920" s="183"/>
      <c r="BD2920" s="183"/>
      <c r="BE2920" s="183"/>
      <c r="BF2920" s="183"/>
      <c r="BG2920" s="183"/>
      <c r="BH2920" s="183"/>
      <c r="BI2920" s="183"/>
      <c r="BJ2920" s="183"/>
      <c r="BK2920" s="183"/>
      <c r="BL2920" s="183"/>
      <c r="BM2920" s="183"/>
      <c r="BN2920" s="183"/>
      <c r="BO2920" s="183"/>
      <c r="BP2920" s="183"/>
      <c r="BQ2920" s="183"/>
      <c r="BR2920" s="183"/>
      <c r="BS2920" s="183"/>
      <c r="BT2920" s="183"/>
      <c r="BU2920" s="183"/>
      <c r="BV2920" s="183"/>
      <c r="BW2920" s="183"/>
      <c r="BX2920" s="183"/>
      <c r="BY2920" s="183"/>
      <c r="BZ2920" s="183"/>
      <c r="CA2920" s="183"/>
      <c r="CB2920" s="183"/>
      <c r="CC2920" s="183"/>
      <c r="CD2920" s="183"/>
      <c r="CE2920" s="183"/>
      <c r="CF2920" s="183"/>
      <c r="CG2920" s="183"/>
      <c r="CH2920" s="183"/>
      <c r="CI2920" s="183"/>
      <c r="CJ2920" s="183"/>
      <c r="CK2920" s="183"/>
      <c r="CL2920" s="183"/>
    </row>
    <row r="2921" spans="2:90" x14ac:dyDescent="0.4">
      <c r="B2921" s="168" t="s">
        <v>461</v>
      </c>
      <c r="C2921" s="193"/>
      <c r="D2921" s="193"/>
      <c r="E2921" s="193" t="s">
        <v>906</v>
      </c>
      <c r="F2921" s="193"/>
      <c r="G2921" s="193"/>
      <c r="H2921" s="193"/>
      <c r="I2921" s="194"/>
      <c r="J2921" s="194"/>
      <c r="K2921" s="195"/>
      <c r="L2921" s="195"/>
      <c r="M2921" s="195"/>
      <c r="N2921" s="195"/>
      <c r="O2921" s="195"/>
      <c r="P2921" s="195"/>
      <c r="R2921" s="195"/>
      <c r="S2921" s="183" t="str">
        <f t="shared" ref="S2921:AX2921" si="3918">S$18</f>
        <v>S$14</v>
      </c>
      <c r="T2921" s="183" t="str">
        <f t="shared" si="3918"/>
        <v>T$14</v>
      </c>
      <c r="U2921" s="183" t="str">
        <f t="shared" si="3918"/>
        <v>U$14</v>
      </c>
      <c r="V2921" s="183" t="str">
        <f t="shared" si="3918"/>
        <v>V$14</v>
      </c>
      <c r="W2921" s="183" t="str">
        <f t="shared" si="3918"/>
        <v>W$14</v>
      </c>
      <c r="X2921" s="183" t="str">
        <f t="shared" si="3918"/>
        <v>X$14</v>
      </c>
      <c r="Y2921" s="183" t="str">
        <f t="shared" si="3918"/>
        <v>Y$14</v>
      </c>
      <c r="Z2921" s="183" t="str">
        <f t="shared" si="3918"/>
        <v>Z$14</v>
      </c>
      <c r="AA2921" s="183" t="str">
        <f t="shared" si="3918"/>
        <v>AA$14</v>
      </c>
      <c r="AB2921" s="183" t="str">
        <f t="shared" si="3918"/>
        <v>AB$14</v>
      </c>
      <c r="AC2921" s="183" t="str">
        <f t="shared" si="3918"/>
        <v>AC$14</v>
      </c>
      <c r="AD2921" s="183" t="str">
        <f t="shared" si="3918"/>
        <v>AD$14</v>
      </c>
      <c r="AE2921" s="183" t="str">
        <f t="shared" si="3918"/>
        <v>AE$14</v>
      </c>
      <c r="AF2921" s="183" t="str">
        <f t="shared" si="3918"/>
        <v>AF$14</v>
      </c>
      <c r="AG2921" s="183" t="str">
        <f t="shared" si="3918"/>
        <v>AG$14</v>
      </c>
      <c r="AH2921" s="183" t="str">
        <f t="shared" si="3918"/>
        <v>AH$14</v>
      </c>
      <c r="AI2921" s="183" t="str">
        <f t="shared" si="3918"/>
        <v>AI$14</v>
      </c>
      <c r="AJ2921" s="183" t="str">
        <f t="shared" si="3918"/>
        <v>AJ$14</v>
      </c>
      <c r="AK2921" s="183" t="str">
        <f t="shared" si="3918"/>
        <v>AK$14</v>
      </c>
      <c r="AL2921" s="183" t="str">
        <f t="shared" si="3918"/>
        <v>AL$14</v>
      </c>
      <c r="AM2921" s="183" t="str">
        <f t="shared" si="3918"/>
        <v>AM$14</v>
      </c>
      <c r="AN2921" s="183" t="str">
        <f t="shared" si="3918"/>
        <v>AN$14</v>
      </c>
      <c r="AO2921" s="183" t="str">
        <f t="shared" si="3918"/>
        <v>AO$14</v>
      </c>
      <c r="AP2921" s="183" t="str">
        <f t="shared" si="3918"/>
        <v>AP$14</v>
      </c>
      <c r="AQ2921" s="183" t="str">
        <f t="shared" si="3918"/>
        <v>AQ$14</v>
      </c>
      <c r="AR2921" s="183" t="str">
        <f t="shared" si="3918"/>
        <v>AR$14</v>
      </c>
      <c r="AS2921" s="183" t="str">
        <f t="shared" si="3918"/>
        <v>AS$14</v>
      </c>
      <c r="AT2921" s="183" t="str">
        <f t="shared" si="3918"/>
        <v>AT$14</v>
      </c>
      <c r="AU2921" s="183" t="str">
        <f t="shared" si="3918"/>
        <v>AU$14</v>
      </c>
      <c r="AV2921" s="183" t="str">
        <f t="shared" si="3918"/>
        <v>AV$14</v>
      </c>
      <c r="AW2921" s="183" t="str">
        <f t="shared" si="3918"/>
        <v>AW$14</v>
      </c>
      <c r="AX2921" s="183" t="str">
        <f t="shared" si="3918"/>
        <v>AX$14</v>
      </c>
      <c r="AY2921" s="183" t="str">
        <f t="shared" ref="AY2921:CD2921" si="3919">AY$18</f>
        <v>AY$14</v>
      </c>
      <c r="AZ2921" s="183" t="str">
        <f t="shared" si="3919"/>
        <v>AZ$14</v>
      </c>
      <c r="BA2921" s="183" t="str">
        <f t="shared" si="3919"/>
        <v>BA$14</v>
      </c>
      <c r="BB2921" s="183" t="str">
        <f t="shared" si="3919"/>
        <v>BB$14</v>
      </c>
      <c r="BC2921" s="183" t="str">
        <f t="shared" si="3919"/>
        <v>BC$14</v>
      </c>
      <c r="BD2921" s="183" t="str">
        <f t="shared" si="3919"/>
        <v>BD$14</v>
      </c>
      <c r="BE2921" s="183" t="str">
        <f t="shared" si="3919"/>
        <v>BE$14</v>
      </c>
      <c r="BF2921" s="183" t="str">
        <f t="shared" si="3919"/>
        <v>BF$14</v>
      </c>
      <c r="BG2921" s="183" t="str">
        <f t="shared" si="3919"/>
        <v>BG$14</v>
      </c>
      <c r="BH2921" s="183" t="str">
        <f t="shared" si="3919"/>
        <v>BH$14</v>
      </c>
      <c r="BI2921" s="183" t="str">
        <f t="shared" si="3919"/>
        <v>BI$14</v>
      </c>
      <c r="BJ2921" s="183" t="str">
        <f t="shared" si="3919"/>
        <v>BJ$14</v>
      </c>
      <c r="BK2921" s="183" t="str">
        <f t="shared" si="3919"/>
        <v>BK$14</v>
      </c>
      <c r="BL2921" s="183" t="str">
        <f t="shared" si="3919"/>
        <v>BL$14</v>
      </c>
      <c r="BM2921" s="183" t="str">
        <f t="shared" si="3919"/>
        <v>BM$14</v>
      </c>
      <c r="BN2921" s="183" t="str">
        <f t="shared" si="3919"/>
        <v>BN$14</v>
      </c>
      <c r="BO2921" s="183" t="str">
        <f t="shared" si="3919"/>
        <v>BO$14</v>
      </c>
      <c r="BP2921" s="183" t="str">
        <f t="shared" si="3919"/>
        <v>BP$14</v>
      </c>
      <c r="BQ2921" s="183" t="str">
        <f t="shared" si="3919"/>
        <v>BQ$14</v>
      </c>
      <c r="BR2921" s="183" t="str">
        <f t="shared" si="3919"/>
        <v>BR$14</v>
      </c>
      <c r="BS2921" s="183" t="str">
        <f t="shared" si="3919"/>
        <v>BS$14</v>
      </c>
      <c r="BT2921" s="183" t="str">
        <f t="shared" si="3919"/>
        <v>BT$14</v>
      </c>
      <c r="BU2921" s="183" t="str">
        <f t="shared" si="3919"/>
        <v>BU$14</v>
      </c>
      <c r="BV2921" s="183" t="str">
        <f t="shared" si="3919"/>
        <v>BV$14</v>
      </c>
      <c r="BW2921" s="183" t="str">
        <f t="shared" si="3919"/>
        <v>BW$14</v>
      </c>
      <c r="BX2921" s="183" t="str">
        <f t="shared" si="3919"/>
        <v>BX$14</v>
      </c>
      <c r="BY2921" s="183" t="str">
        <f t="shared" si="3919"/>
        <v>BY$14</v>
      </c>
      <c r="BZ2921" s="183" t="str">
        <f t="shared" si="3919"/>
        <v>BZ$14</v>
      </c>
      <c r="CA2921" s="183" t="str">
        <f t="shared" si="3919"/>
        <v>CA$14</v>
      </c>
      <c r="CB2921" s="183" t="str">
        <f t="shared" si="3919"/>
        <v>CB$14</v>
      </c>
      <c r="CC2921" s="183" t="str">
        <f t="shared" si="3919"/>
        <v>CC$14</v>
      </c>
      <c r="CD2921" s="183" t="str">
        <f t="shared" si="3919"/>
        <v>CD$14</v>
      </c>
      <c r="CE2921" s="183" t="str">
        <f t="shared" ref="CE2921:CL2921" si="3920">CE$18</f>
        <v>CE$14</v>
      </c>
      <c r="CF2921" s="183" t="str">
        <f t="shared" si="3920"/>
        <v>CF$14</v>
      </c>
      <c r="CG2921" s="183" t="str">
        <f t="shared" si="3920"/>
        <v>CG$14</v>
      </c>
      <c r="CH2921" s="183" t="str">
        <f t="shared" si="3920"/>
        <v>CH$14</v>
      </c>
      <c r="CI2921" s="183" t="str">
        <f t="shared" si="3920"/>
        <v>CI$14</v>
      </c>
      <c r="CJ2921" s="183" t="str">
        <f t="shared" si="3920"/>
        <v>CJ$14</v>
      </c>
      <c r="CK2921" s="183" t="str">
        <f t="shared" si="3920"/>
        <v>CK$14</v>
      </c>
      <c r="CL2921" s="183" t="str">
        <f t="shared" si="3920"/>
        <v>CL$14</v>
      </c>
    </row>
    <row r="2922" spans="2:90" x14ac:dyDescent="0.4">
      <c r="B2922" s="168" t="s">
        <v>462</v>
      </c>
      <c r="C2922" s="193"/>
      <c r="D2922" s="193"/>
      <c r="E2922" s="193" t="s">
        <v>906</v>
      </c>
      <c r="F2922" s="193"/>
      <c r="G2922" s="193"/>
      <c r="H2922" s="193"/>
      <c r="I2922" s="194"/>
      <c r="J2922" s="194"/>
      <c r="K2922" s="195"/>
      <c r="L2922" s="195"/>
      <c r="M2922" s="195"/>
      <c r="N2922" s="195"/>
      <c r="O2922" s="195"/>
      <c r="P2922" s="195"/>
      <c r="R2922" s="195"/>
      <c r="S2922" s="183" t="str">
        <f t="shared" ref="S2922:AX2922" si="3921">S$19</f>
        <v>S$15</v>
      </c>
      <c r="T2922" s="183" t="str">
        <f t="shared" si="3921"/>
        <v>T$15</v>
      </c>
      <c r="U2922" s="183" t="str">
        <f t="shared" si="3921"/>
        <v>U$15</v>
      </c>
      <c r="V2922" s="183" t="str">
        <f t="shared" si="3921"/>
        <v>V$15</v>
      </c>
      <c r="W2922" s="183" t="str">
        <f t="shared" si="3921"/>
        <v>W$15</v>
      </c>
      <c r="X2922" s="183" t="str">
        <f t="shared" si="3921"/>
        <v>X$15</v>
      </c>
      <c r="Y2922" s="183" t="str">
        <f t="shared" si="3921"/>
        <v>Y$15</v>
      </c>
      <c r="Z2922" s="183" t="str">
        <f t="shared" si="3921"/>
        <v>Z$15</v>
      </c>
      <c r="AA2922" s="183" t="str">
        <f t="shared" si="3921"/>
        <v>AA$15</v>
      </c>
      <c r="AB2922" s="183" t="str">
        <f t="shared" si="3921"/>
        <v>AB$15</v>
      </c>
      <c r="AC2922" s="183" t="str">
        <f t="shared" si="3921"/>
        <v>AC$15</v>
      </c>
      <c r="AD2922" s="183" t="str">
        <f t="shared" si="3921"/>
        <v>AD$15</v>
      </c>
      <c r="AE2922" s="183" t="str">
        <f t="shared" si="3921"/>
        <v>AE$15</v>
      </c>
      <c r="AF2922" s="183" t="str">
        <f t="shared" si="3921"/>
        <v>AF$15</v>
      </c>
      <c r="AG2922" s="183" t="str">
        <f t="shared" si="3921"/>
        <v>AG$15</v>
      </c>
      <c r="AH2922" s="183" t="str">
        <f t="shared" si="3921"/>
        <v>AH$15</v>
      </c>
      <c r="AI2922" s="183" t="str">
        <f t="shared" si="3921"/>
        <v>AI$15</v>
      </c>
      <c r="AJ2922" s="183" t="str">
        <f t="shared" si="3921"/>
        <v>AJ$15</v>
      </c>
      <c r="AK2922" s="183" t="str">
        <f t="shared" si="3921"/>
        <v>AK$15</v>
      </c>
      <c r="AL2922" s="183" t="str">
        <f t="shared" si="3921"/>
        <v>AL$15</v>
      </c>
      <c r="AM2922" s="183" t="str">
        <f t="shared" si="3921"/>
        <v>AM$15</v>
      </c>
      <c r="AN2922" s="183" t="str">
        <f t="shared" si="3921"/>
        <v>AN$15</v>
      </c>
      <c r="AO2922" s="183" t="str">
        <f t="shared" si="3921"/>
        <v>AO$15</v>
      </c>
      <c r="AP2922" s="183" t="str">
        <f t="shared" si="3921"/>
        <v>AP$15</v>
      </c>
      <c r="AQ2922" s="183" t="str">
        <f t="shared" si="3921"/>
        <v>AQ$15</v>
      </c>
      <c r="AR2922" s="183" t="str">
        <f t="shared" si="3921"/>
        <v>AR$15</v>
      </c>
      <c r="AS2922" s="183" t="str">
        <f t="shared" si="3921"/>
        <v>AS$15</v>
      </c>
      <c r="AT2922" s="183" t="str">
        <f t="shared" si="3921"/>
        <v>AT$15</v>
      </c>
      <c r="AU2922" s="183" t="str">
        <f t="shared" si="3921"/>
        <v>AU$15</v>
      </c>
      <c r="AV2922" s="183" t="str">
        <f t="shared" si="3921"/>
        <v>AV$15</v>
      </c>
      <c r="AW2922" s="183" t="str">
        <f t="shared" si="3921"/>
        <v>AW$15</v>
      </c>
      <c r="AX2922" s="183" t="str">
        <f t="shared" si="3921"/>
        <v>AX$15</v>
      </c>
      <c r="AY2922" s="183" t="str">
        <f t="shared" ref="AY2922:CD2922" si="3922">AY$19</f>
        <v>AY$15</v>
      </c>
      <c r="AZ2922" s="183" t="str">
        <f t="shared" si="3922"/>
        <v>AZ$15</v>
      </c>
      <c r="BA2922" s="183" t="str">
        <f t="shared" si="3922"/>
        <v>BA$15</v>
      </c>
      <c r="BB2922" s="183" t="str">
        <f t="shared" si="3922"/>
        <v>BB$15</v>
      </c>
      <c r="BC2922" s="183" t="str">
        <f t="shared" si="3922"/>
        <v>BC$15</v>
      </c>
      <c r="BD2922" s="183" t="str">
        <f t="shared" si="3922"/>
        <v>BD$15</v>
      </c>
      <c r="BE2922" s="183" t="str">
        <f t="shared" si="3922"/>
        <v>BE$15</v>
      </c>
      <c r="BF2922" s="183" t="str">
        <f t="shared" si="3922"/>
        <v>BF$15</v>
      </c>
      <c r="BG2922" s="183" t="str">
        <f t="shared" si="3922"/>
        <v>BG$15</v>
      </c>
      <c r="BH2922" s="183" t="str">
        <f t="shared" si="3922"/>
        <v>BH$15</v>
      </c>
      <c r="BI2922" s="183" t="str">
        <f t="shared" si="3922"/>
        <v>BI$15</v>
      </c>
      <c r="BJ2922" s="183" t="str">
        <f t="shared" si="3922"/>
        <v>BJ$15</v>
      </c>
      <c r="BK2922" s="183" t="str">
        <f t="shared" si="3922"/>
        <v>BK$15</v>
      </c>
      <c r="BL2922" s="183" t="str">
        <f t="shared" si="3922"/>
        <v>BL$15</v>
      </c>
      <c r="BM2922" s="183" t="str">
        <f t="shared" si="3922"/>
        <v>BM$15</v>
      </c>
      <c r="BN2922" s="183" t="str">
        <f t="shared" si="3922"/>
        <v>BN$15</v>
      </c>
      <c r="BO2922" s="183" t="str">
        <f t="shared" si="3922"/>
        <v>BO$15</v>
      </c>
      <c r="BP2922" s="183" t="str">
        <f t="shared" si="3922"/>
        <v>BP$15</v>
      </c>
      <c r="BQ2922" s="183" t="str">
        <f t="shared" si="3922"/>
        <v>BQ$15</v>
      </c>
      <c r="BR2922" s="183" t="str">
        <f t="shared" si="3922"/>
        <v>BR$15</v>
      </c>
      <c r="BS2922" s="183" t="str">
        <f t="shared" si="3922"/>
        <v>BS$15</v>
      </c>
      <c r="BT2922" s="183" t="str">
        <f t="shared" si="3922"/>
        <v>BT$15</v>
      </c>
      <c r="BU2922" s="183" t="str">
        <f t="shared" si="3922"/>
        <v>BU$15</v>
      </c>
      <c r="BV2922" s="183" t="str">
        <f t="shared" si="3922"/>
        <v>BV$15</v>
      </c>
      <c r="BW2922" s="183" t="str">
        <f t="shared" si="3922"/>
        <v>BW$15</v>
      </c>
      <c r="BX2922" s="183" t="str">
        <f t="shared" si="3922"/>
        <v>BX$15</v>
      </c>
      <c r="BY2922" s="183" t="str">
        <f t="shared" si="3922"/>
        <v>BY$15</v>
      </c>
      <c r="BZ2922" s="183" t="str">
        <f t="shared" si="3922"/>
        <v>BZ$15</v>
      </c>
      <c r="CA2922" s="183" t="str">
        <f t="shared" si="3922"/>
        <v>CA$15</v>
      </c>
      <c r="CB2922" s="183" t="str">
        <f t="shared" si="3922"/>
        <v>CB$15</v>
      </c>
      <c r="CC2922" s="183" t="str">
        <f t="shared" si="3922"/>
        <v>CC$15</v>
      </c>
      <c r="CD2922" s="183" t="str">
        <f t="shared" si="3922"/>
        <v>CD$15</v>
      </c>
      <c r="CE2922" s="183" t="str">
        <f t="shared" ref="CE2922:CL2922" si="3923">CE$19</f>
        <v>CE$15</v>
      </c>
      <c r="CF2922" s="183" t="str">
        <f t="shared" si="3923"/>
        <v>CF$15</v>
      </c>
      <c r="CG2922" s="183" t="str">
        <f t="shared" si="3923"/>
        <v>CG$15</v>
      </c>
      <c r="CH2922" s="183" t="str">
        <f t="shared" si="3923"/>
        <v>CH$15</v>
      </c>
      <c r="CI2922" s="183" t="str">
        <f t="shared" si="3923"/>
        <v>CI$15</v>
      </c>
      <c r="CJ2922" s="183" t="str">
        <f t="shared" si="3923"/>
        <v>CJ$15</v>
      </c>
      <c r="CK2922" s="183" t="str">
        <f t="shared" si="3923"/>
        <v>CK$15</v>
      </c>
      <c r="CL2922" s="183" t="str">
        <f t="shared" si="3923"/>
        <v>CL$15</v>
      </c>
    </row>
    <row r="2923" spans="2:90" x14ac:dyDescent="0.4">
      <c r="B2923" s="130"/>
      <c r="C2923" s="12"/>
      <c r="D2923" s="12"/>
      <c r="E2923" s="12" t="s">
        <v>906</v>
      </c>
      <c r="F2923" s="12"/>
      <c r="G2923" s="12"/>
      <c r="H2923" s="12"/>
      <c r="I2923" s="60"/>
      <c r="J2923" s="60"/>
      <c r="K2923" s="15"/>
      <c r="L2923" s="15"/>
      <c r="M2923" s="15"/>
      <c r="N2923" s="15"/>
      <c r="O2923" s="15"/>
      <c r="P2923" s="15"/>
      <c r="R2923" s="15"/>
      <c r="S2923" s="80"/>
      <c r="T2923" s="80"/>
      <c r="U2923" s="80"/>
      <c r="V2923" s="80"/>
      <c r="W2923" s="80"/>
      <c r="X2923" s="80"/>
      <c r="Y2923" s="80"/>
      <c r="Z2923" s="80"/>
      <c r="AA2923" s="80"/>
      <c r="AB2923" s="80"/>
      <c r="AC2923" s="80"/>
      <c r="AD2923" s="80"/>
      <c r="AE2923" s="80"/>
      <c r="AF2923" s="80"/>
      <c r="AG2923" s="80"/>
      <c r="AH2923" s="80"/>
      <c r="AI2923" s="80"/>
      <c r="AJ2923" s="80"/>
      <c r="AK2923" s="80"/>
      <c r="AL2923" s="80"/>
      <c r="AM2923" s="80"/>
      <c r="AN2923" s="80"/>
      <c r="AO2923" s="80"/>
      <c r="AP2923" s="80"/>
      <c r="AQ2923" s="80"/>
      <c r="AR2923" s="80"/>
      <c r="AS2923" s="80"/>
      <c r="AT2923" s="80"/>
      <c r="AU2923" s="80"/>
      <c r="AV2923" s="80"/>
      <c r="AW2923" s="80"/>
      <c r="AX2923" s="80"/>
      <c r="AY2923" s="80"/>
      <c r="AZ2923" s="80"/>
      <c r="BA2923" s="80"/>
      <c r="BB2923" s="80"/>
      <c r="BC2923" s="80"/>
      <c r="BD2923" s="80"/>
      <c r="BE2923" s="80"/>
      <c r="BF2923" s="80"/>
      <c r="BG2923" s="80"/>
      <c r="BH2923" s="80"/>
      <c r="BI2923" s="80"/>
      <c r="BJ2923" s="80"/>
      <c r="BK2923" s="80"/>
      <c r="BL2923" s="80"/>
      <c r="BM2923" s="80"/>
      <c r="BN2923" s="80"/>
      <c r="BO2923" s="80"/>
      <c r="BP2923" s="80"/>
      <c r="BQ2923" s="80"/>
      <c r="BR2923" s="80"/>
      <c r="BS2923" s="80"/>
      <c r="BT2923" s="80"/>
      <c r="BU2923" s="80"/>
      <c r="BV2923" s="80"/>
      <c r="BW2923" s="80"/>
      <c r="BX2923" s="80"/>
      <c r="BY2923" s="80"/>
      <c r="BZ2923" s="80"/>
      <c r="CA2923" s="80"/>
      <c r="CB2923" s="80"/>
      <c r="CC2923" s="80"/>
      <c r="CD2923" s="80"/>
      <c r="CE2923" s="80"/>
      <c r="CF2923" s="80"/>
      <c r="CG2923" s="80"/>
      <c r="CH2923" s="80"/>
      <c r="CI2923" s="80"/>
      <c r="CJ2923" s="80"/>
      <c r="CK2923" s="80"/>
      <c r="CL2923" s="80"/>
    </row>
    <row r="2924" spans="2:90" x14ac:dyDescent="0.4">
      <c r="B2924" s="130"/>
      <c r="C2924" s="12"/>
      <c r="D2924" s="12"/>
      <c r="E2924" s="12" t="s">
        <v>906</v>
      </c>
      <c r="F2924" s="12"/>
      <c r="G2924" s="12"/>
      <c r="H2924" s="12"/>
      <c r="I2924" s="60"/>
      <c r="J2924" s="60"/>
      <c r="K2924" s="15"/>
      <c r="L2924" s="15"/>
      <c r="M2924" s="15"/>
      <c r="N2924" s="15"/>
      <c r="O2924" s="15"/>
      <c r="P2924" s="15"/>
      <c r="R2924" s="15"/>
      <c r="S2924" s="80"/>
      <c r="T2924" s="80"/>
      <c r="U2924" s="80"/>
      <c r="V2924" s="80"/>
      <c r="W2924" s="80"/>
      <c r="X2924" s="80"/>
      <c r="Y2924" s="80"/>
      <c r="Z2924" s="80"/>
      <c r="AA2924" s="80"/>
      <c r="AB2924" s="80"/>
      <c r="AC2924" s="80"/>
      <c r="AD2924" s="80"/>
      <c r="AE2924" s="80"/>
      <c r="AF2924" s="80"/>
      <c r="AG2924" s="80"/>
      <c r="AH2924" s="80"/>
      <c r="AI2924" s="80"/>
      <c r="AJ2924" s="80"/>
      <c r="AK2924" s="80"/>
      <c r="AL2924" s="80"/>
      <c r="AM2924" s="80"/>
      <c r="AN2924" s="80"/>
      <c r="AO2924" s="80"/>
      <c r="AP2924" s="80"/>
      <c r="AQ2924" s="80"/>
      <c r="AR2924" s="80"/>
      <c r="AS2924" s="80"/>
      <c r="AT2924" s="80"/>
      <c r="AU2924" s="80"/>
      <c r="AV2924" s="80"/>
      <c r="AW2924" s="80"/>
      <c r="AX2924" s="80"/>
      <c r="AY2924" s="80"/>
      <c r="AZ2924" s="80"/>
      <c r="BA2924" s="80"/>
      <c r="BB2924" s="80"/>
      <c r="BC2924" s="80"/>
      <c r="BD2924" s="80"/>
      <c r="BE2924" s="80"/>
      <c r="BF2924" s="80"/>
      <c r="BG2924" s="80"/>
      <c r="BH2924" s="80"/>
      <c r="BI2924" s="80"/>
      <c r="BJ2924" s="80"/>
      <c r="BK2924" s="80"/>
      <c r="BL2924" s="80"/>
      <c r="BM2924" s="80"/>
      <c r="BN2924" s="80"/>
      <c r="BO2924" s="80"/>
      <c r="BP2924" s="80"/>
      <c r="BQ2924" s="80"/>
      <c r="BR2924" s="80"/>
      <c r="BS2924" s="80"/>
      <c r="BT2924" s="80"/>
      <c r="BU2924" s="80"/>
      <c r="BV2924" s="80"/>
      <c r="BW2924" s="80"/>
      <c r="BX2924" s="80"/>
      <c r="BY2924" s="80"/>
      <c r="BZ2924" s="80"/>
      <c r="CA2924" s="80"/>
      <c r="CB2924" s="80"/>
      <c r="CC2924" s="80"/>
      <c r="CD2924" s="80"/>
      <c r="CE2924" s="80"/>
      <c r="CF2924" s="80"/>
      <c r="CG2924" s="80"/>
      <c r="CH2924" s="80"/>
      <c r="CI2924" s="80"/>
      <c r="CJ2924" s="80"/>
      <c r="CK2924" s="80"/>
      <c r="CL2924" s="80"/>
    </row>
    <row r="2925" spans="2:90" x14ac:dyDescent="0.4">
      <c r="B2925" s="130"/>
      <c r="C2925" s="12"/>
      <c r="D2925" s="12"/>
      <c r="E2925" s="12" t="s">
        <v>906</v>
      </c>
      <c r="F2925" s="12"/>
      <c r="G2925" s="12"/>
      <c r="H2925" s="12"/>
      <c r="I2925" s="60"/>
      <c r="J2925" s="60"/>
      <c r="K2925" s="15"/>
      <c r="L2925" s="15"/>
      <c r="M2925" s="15"/>
      <c r="N2925" s="15"/>
      <c r="O2925" s="15"/>
      <c r="P2925" s="15"/>
      <c r="R2925" s="15"/>
      <c r="S2925" s="80"/>
      <c r="T2925" s="80"/>
      <c r="U2925" s="80"/>
      <c r="V2925" s="80"/>
      <c r="W2925" s="80"/>
      <c r="X2925" s="80"/>
      <c r="Y2925" s="80"/>
      <c r="Z2925" s="80"/>
      <c r="AA2925" s="80"/>
      <c r="AB2925" s="80"/>
      <c r="AC2925" s="80"/>
      <c r="AD2925" s="80"/>
      <c r="AE2925" s="80"/>
      <c r="AF2925" s="80"/>
      <c r="AG2925" s="80"/>
      <c r="AH2925" s="80"/>
      <c r="AI2925" s="80"/>
      <c r="AJ2925" s="80"/>
      <c r="AK2925" s="80"/>
      <c r="AL2925" s="80"/>
      <c r="AM2925" s="80"/>
      <c r="AN2925" s="80"/>
      <c r="AO2925" s="80"/>
      <c r="AP2925" s="80"/>
      <c r="AQ2925" s="80"/>
      <c r="AR2925" s="80"/>
      <c r="AS2925" s="80"/>
      <c r="AT2925" s="80"/>
      <c r="AU2925" s="80"/>
      <c r="AV2925" s="80"/>
      <c r="AW2925" s="80"/>
      <c r="AX2925" s="80"/>
      <c r="AY2925" s="80"/>
      <c r="AZ2925" s="80"/>
      <c r="BA2925" s="80"/>
      <c r="BB2925" s="80"/>
      <c r="BC2925" s="80"/>
      <c r="BD2925" s="80"/>
      <c r="BE2925" s="80"/>
      <c r="BF2925" s="80"/>
      <c r="BG2925" s="80"/>
      <c r="BH2925" s="80"/>
      <c r="BI2925" s="80"/>
      <c r="BJ2925" s="80"/>
      <c r="BK2925" s="80"/>
      <c r="BL2925" s="80"/>
      <c r="BM2925" s="80"/>
      <c r="BN2925" s="80"/>
      <c r="BO2925" s="80"/>
      <c r="BP2925" s="80"/>
      <c r="BQ2925" s="80"/>
      <c r="BR2925" s="80"/>
      <c r="BS2925" s="80"/>
      <c r="BT2925" s="80"/>
      <c r="BU2925" s="80"/>
      <c r="BV2925" s="80"/>
      <c r="BW2925" s="80"/>
      <c r="BX2925" s="80"/>
      <c r="BY2925" s="80"/>
      <c r="BZ2925" s="80"/>
      <c r="CA2925" s="80"/>
      <c r="CB2925" s="80"/>
      <c r="CC2925" s="80"/>
      <c r="CD2925" s="80"/>
      <c r="CE2925" s="80"/>
      <c r="CF2925" s="80"/>
      <c r="CG2925" s="80"/>
      <c r="CH2925" s="80"/>
      <c r="CI2925" s="80"/>
      <c r="CJ2925" s="80"/>
      <c r="CK2925" s="80"/>
      <c r="CL2925" s="80"/>
    </row>
    <row r="2926" spans="2:90" x14ac:dyDescent="0.4">
      <c r="B2926" s="130"/>
      <c r="C2926" s="12"/>
      <c r="D2926" s="12"/>
      <c r="E2926" s="12" t="s">
        <v>906</v>
      </c>
      <c r="F2926" s="12"/>
      <c r="G2926" s="12"/>
      <c r="H2926" s="12"/>
      <c r="I2926" s="60"/>
      <c r="J2926" s="60"/>
      <c r="K2926" s="15"/>
      <c r="L2926" s="15"/>
      <c r="M2926" s="15"/>
      <c r="N2926" s="15"/>
      <c r="O2926" s="15"/>
      <c r="P2926" s="15"/>
      <c r="R2926" s="15"/>
      <c r="S2926" s="80"/>
      <c r="T2926" s="80"/>
      <c r="U2926" s="80"/>
      <c r="V2926" s="80"/>
      <c r="W2926" s="80"/>
      <c r="X2926" s="80"/>
      <c r="Y2926" s="80"/>
      <c r="Z2926" s="80"/>
      <c r="AA2926" s="80"/>
      <c r="AB2926" s="80"/>
      <c r="AC2926" s="80"/>
      <c r="AD2926" s="80"/>
      <c r="AE2926" s="80"/>
      <c r="AF2926" s="80"/>
      <c r="AG2926" s="80"/>
      <c r="AH2926" s="80"/>
      <c r="AI2926" s="80"/>
      <c r="AJ2926" s="80"/>
      <c r="AK2926" s="80"/>
      <c r="AL2926" s="80"/>
      <c r="AM2926" s="80"/>
      <c r="AN2926" s="80"/>
      <c r="AO2926" s="80"/>
      <c r="AP2926" s="80"/>
      <c r="AQ2926" s="80"/>
      <c r="AR2926" s="80"/>
      <c r="AS2926" s="80"/>
      <c r="AT2926" s="80"/>
      <c r="AU2926" s="80"/>
      <c r="AV2926" s="80"/>
      <c r="AW2926" s="80"/>
      <c r="AX2926" s="80"/>
      <c r="AY2926" s="80"/>
      <c r="AZ2926" s="80"/>
      <c r="BA2926" s="80"/>
      <c r="BB2926" s="80"/>
      <c r="BC2926" s="80"/>
      <c r="BD2926" s="80"/>
      <c r="BE2926" s="80"/>
      <c r="BF2926" s="80"/>
      <c r="BG2926" s="80"/>
      <c r="BH2926" s="80"/>
      <c r="BI2926" s="80"/>
      <c r="BJ2926" s="80"/>
      <c r="BK2926" s="80"/>
      <c r="BL2926" s="80"/>
      <c r="BM2926" s="80"/>
      <c r="BN2926" s="80"/>
      <c r="BO2926" s="80"/>
      <c r="BP2926" s="80"/>
      <c r="BQ2926" s="80"/>
      <c r="BR2926" s="80"/>
      <c r="BS2926" s="80"/>
      <c r="BT2926" s="80"/>
      <c r="BU2926" s="80"/>
      <c r="BV2926" s="80"/>
      <c r="BW2926" s="80"/>
      <c r="BX2926" s="80"/>
      <c r="BY2926" s="80"/>
      <c r="BZ2926" s="80"/>
      <c r="CA2926" s="80"/>
      <c r="CB2926" s="80"/>
      <c r="CC2926" s="80"/>
      <c r="CD2926" s="80"/>
      <c r="CE2926" s="80"/>
      <c r="CF2926" s="80"/>
      <c r="CG2926" s="80"/>
      <c r="CH2926" s="80"/>
      <c r="CI2926" s="80"/>
      <c r="CJ2926" s="80"/>
      <c r="CK2926" s="80"/>
      <c r="CL2926" s="80"/>
    </row>
    <row r="2927" spans="2:90" x14ac:dyDescent="0.4">
      <c r="B2927" s="130"/>
      <c r="C2927" s="12"/>
      <c r="D2927" s="12"/>
      <c r="E2927" s="12" t="s">
        <v>906</v>
      </c>
      <c r="F2927" s="12"/>
      <c r="G2927" s="12"/>
      <c r="H2927" s="12"/>
      <c r="I2927" s="60"/>
      <c r="J2927" s="60"/>
      <c r="K2927" s="15"/>
      <c r="L2927" s="15"/>
      <c r="M2927" s="15"/>
      <c r="N2927" s="15"/>
      <c r="O2927" s="15"/>
      <c r="P2927" s="15"/>
      <c r="R2927" s="15"/>
      <c r="S2927" s="80"/>
      <c r="T2927" s="80"/>
      <c r="U2927" s="80"/>
      <c r="V2927" s="80"/>
      <c r="W2927" s="80"/>
      <c r="X2927" s="80"/>
      <c r="Y2927" s="80"/>
      <c r="Z2927" s="80"/>
      <c r="AA2927" s="80"/>
      <c r="AB2927" s="80"/>
      <c r="AC2927" s="80"/>
      <c r="AD2927" s="80"/>
      <c r="AE2927" s="80"/>
      <c r="AF2927" s="80"/>
      <c r="AG2927" s="80"/>
      <c r="AH2927" s="80"/>
      <c r="AI2927" s="80"/>
      <c r="AJ2927" s="80"/>
      <c r="AK2927" s="80"/>
      <c r="AL2927" s="80"/>
      <c r="AM2927" s="80"/>
      <c r="AN2927" s="80"/>
      <c r="AO2927" s="80"/>
      <c r="AP2927" s="80"/>
      <c r="AQ2927" s="80"/>
      <c r="AR2927" s="80"/>
      <c r="AS2927" s="80"/>
      <c r="AT2927" s="80"/>
      <c r="AU2927" s="80"/>
      <c r="AV2927" s="80"/>
      <c r="AW2927" s="80"/>
      <c r="AX2927" s="80"/>
      <c r="AY2927" s="80"/>
      <c r="AZ2927" s="80"/>
      <c r="BA2927" s="80"/>
      <c r="BB2927" s="80"/>
      <c r="BC2927" s="80"/>
      <c r="BD2927" s="80"/>
      <c r="BE2927" s="80"/>
      <c r="BF2927" s="80"/>
      <c r="BG2927" s="80"/>
      <c r="BH2927" s="80"/>
      <c r="BI2927" s="80"/>
      <c r="BJ2927" s="80"/>
      <c r="BK2927" s="80"/>
      <c r="BL2927" s="80"/>
      <c r="BM2927" s="80"/>
      <c r="BN2927" s="80"/>
      <c r="BO2927" s="80"/>
      <c r="BP2927" s="80"/>
      <c r="BQ2927" s="80"/>
      <c r="BR2927" s="80"/>
      <c r="BS2927" s="80"/>
      <c r="BT2927" s="80"/>
      <c r="BU2927" s="80"/>
      <c r="BV2927" s="80"/>
      <c r="BW2927" s="80"/>
      <c r="BX2927" s="80"/>
      <c r="BY2927" s="80"/>
      <c r="BZ2927" s="80"/>
      <c r="CA2927" s="80"/>
      <c r="CB2927" s="80"/>
      <c r="CC2927" s="80"/>
      <c r="CD2927" s="80"/>
      <c r="CE2927" s="80"/>
      <c r="CF2927" s="80"/>
      <c r="CG2927" s="80"/>
      <c r="CH2927" s="80"/>
      <c r="CI2927" s="80"/>
      <c r="CJ2927" s="80"/>
      <c r="CK2927" s="80"/>
      <c r="CL2927" s="80"/>
    </row>
    <row r="2928" spans="2:90" x14ac:dyDescent="0.4">
      <c r="B2928" s="130"/>
      <c r="C2928" s="12"/>
      <c r="D2928" s="12"/>
      <c r="E2928" s="12" t="s">
        <v>906</v>
      </c>
      <c r="F2928" s="12"/>
      <c r="G2928" s="12"/>
      <c r="H2928" s="12"/>
      <c r="I2928" s="60"/>
      <c r="J2928" s="60"/>
      <c r="K2928" s="15"/>
      <c r="L2928" s="15"/>
      <c r="M2928" s="15"/>
      <c r="N2928" s="15"/>
      <c r="O2928" s="15"/>
      <c r="P2928" s="15"/>
      <c r="R2928" s="15"/>
      <c r="S2928" s="80"/>
      <c r="T2928" s="80"/>
      <c r="U2928" s="80"/>
      <c r="V2928" s="80"/>
      <c r="W2928" s="80"/>
      <c r="X2928" s="80"/>
      <c r="Y2928" s="80"/>
      <c r="Z2928" s="80"/>
      <c r="AA2928" s="80"/>
      <c r="AB2928" s="80"/>
      <c r="AC2928" s="80"/>
      <c r="AD2928" s="80"/>
      <c r="AE2928" s="80"/>
      <c r="AF2928" s="80"/>
      <c r="AG2928" s="80"/>
      <c r="AH2928" s="80"/>
      <c r="AI2928" s="80"/>
      <c r="AJ2928" s="80"/>
      <c r="AK2928" s="80"/>
      <c r="AL2928" s="80"/>
      <c r="AM2928" s="80"/>
      <c r="AN2928" s="80"/>
      <c r="AO2928" s="80"/>
      <c r="AP2928" s="80"/>
      <c r="AQ2928" s="80"/>
      <c r="AR2928" s="80"/>
      <c r="AS2928" s="80"/>
      <c r="AT2928" s="80"/>
      <c r="AU2928" s="80"/>
      <c r="AV2928" s="80"/>
      <c r="AW2928" s="80"/>
      <c r="AX2928" s="80"/>
      <c r="AY2928" s="80"/>
      <c r="AZ2928" s="80"/>
      <c r="BA2928" s="80"/>
      <c r="BB2928" s="80"/>
      <c r="BC2928" s="80"/>
      <c r="BD2928" s="80"/>
      <c r="BE2928" s="80"/>
      <c r="BF2928" s="80"/>
      <c r="BG2928" s="80"/>
      <c r="BH2928" s="80"/>
      <c r="BI2928" s="80"/>
      <c r="BJ2928" s="80"/>
      <c r="BK2928" s="80"/>
      <c r="BL2928" s="80"/>
      <c r="BM2928" s="80"/>
      <c r="BN2928" s="80"/>
      <c r="BO2928" s="80"/>
      <c r="BP2928" s="80"/>
      <c r="BQ2928" s="80"/>
      <c r="BR2928" s="80"/>
      <c r="BS2928" s="80"/>
      <c r="BT2928" s="80"/>
      <c r="BU2928" s="80"/>
      <c r="BV2928" s="80"/>
      <c r="BW2928" s="80"/>
      <c r="BX2928" s="80"/>
      <c r="BY2928" s="80"/>
      <c r="BZ2928" s="80"/>
      <c r="CA2928" s="80"/>
      <c r="CB2928" s="80"/>
      <c r="CC2928" s="80"/>
      <c r="CD2928" s="80"/>
      <c r="CE2928" s="80"/>
      <c r="CF2928" s="80"/>
      <c r="CG2928" s="80"/>
      <c r="CH2928" s="80"/>
      <c r="CI2928" s="80"/>
      <c r="CJ2928" s="80"/>
      <c r="CK2928" s="80"/>
      <c r="CL2928" s="80"/>
    </row>
    <row r="2929" spans="2:90" x14ac:dyDescent="0.4">
      <c r="B2929" s="130"/>
      <c r="C2929" s="12"/>
      <c r="D2929" s="12"/>
      <c r="E2929" s="12" t="s">
        <v>906</v>
      </c>
      <c r="F2929" s="12"/>
      <c r="G2929" s="12"/>
      <c r="H2929" s="12"/>
      <c r="I2929" s="60"/>
      <c r="J2929" s="60"/>
      <c r="K2929" s="15"/>
      <c r="L2929" s="15"/>
      <c r="M2929" s="15"/>
      <c r="N2929" s="15"/>
      <c r="O2929" s="15"/>
      <c r="P2929" s="15"/>
      <c r="R2929" s="15"/>
      <c r="S2929" s="80"/>
      <c r="T2929" s="80"/>
      <c r="U2929" s="80"/>
      <c r="V2929" s="80"/>
      <c r="W2929" s="80"/>
      <c r="X2929" s="80"/>
      <c r="Y2929" s="80"/>
      <c r="Z2929" s="80"/>
      <c r="AA2929" s="80"/>
      <c r="AB2929" s="80"/>
      <c r="AC2929" s="80"/>
      <c r="AD2929" s="80"/>
      <c r="AE2929" s="80"/>
      <c r="AF2929" s="80"/>
      <c r="AG2929" s="80"/>
      <c r="AH2929" s="80"/>
      <c r="AI2929" s="80"/>
      <c r="AJ2929" s="80"/>
      <c r="AK2929" s="80"/>
      <c r="AL2929" s="80"/>
      <c r="AM2929" s="80"/>
      <c r="AN2929" s="80"/>
      <c r="AO2929" s="80"/>
      <c r="AP2929" s="80"/>
      <c r="AQ2929" s="80"/>
      <c r="AR2929" s="80"/>
      <c r="AS2929" s="80"/>
      <c r="AT2929" s="80"/>
      <c r="AU2929" s="80"/>
      <c r="AV2929" s="80"/>
      <c r="AW2929" s="80"/>
      <c r="AX2929" s="80"/>
      <c r="AY2929" s="80"/>
      <c r="AZ2929" s="80"/>
      <c r="BA2929" s="80"/>
      <c r="BB2929" s="80"/>
      <c r="BC2929" s="80"/>
      <c r="BD2929" s="80"/>
      <c r="BE2929" s="80"/>
      <c r="BF2929" s="80"/>
      <c r="BG2929" s="80"/>
      <c r="BH2929" s="80"/>
      <c r="BI2929" s="80"/>
      <c r="BJ2929" s="80"/>
      <c r="BK2929" s="80"/>
      <c r="BL2929" s="80"/>
      <c r="BM2929" s="80"/>
      <c r="BN2929" s="80"/>
      <c r="BO2929" s="80"/>
      <c r="BP2929" s="80"/>
      <c r="BQ2929" s="80"/>
      <c r="BR2929" s="80"/>
      <c r="BS2929" s="80"/>
      <c r="BT2929" s="80"/>
      <c r="BU2929" s="80"/>
      <c r="BV2929" s="80"/>
      <c r="BW2929" s="80"/>
      <c r="BX2929" s="80"/>
      <c r="BY2929" s="80"/>
      <c r="BZ2929" s="80"/>
      <c r="CA2929" s="80"/>
      <c r="CB2929" s="80"/>
      <c r="CC2929" s="80"/>
      <c r="CD2929" s="80"/>
      <c r="CE2929" s="80"/>
      <c r="CF2929" s="80"/>
      <c r="CG2929" s="80"/>
      <c r="CH2929" s="80"/>
      <c r="CI2929" s="80"/>
      <c r="CJ2929" s="80"/>
      <c r="CK2929" s="80"/>
      <c r="CL2929" s="80"/>
    </row>
    <row r="2930" spans="2:90" x14ac:dyDescent="0.4">
      <c r="B2930" s="130"/>
      <c r="C2930" s="12"/>
      <c r="D2930" s="12"/>
      <c r="E2930" s="12" t="s">
        <v>906</v>
      </c>
      <c r="F2930" s="12"/>
      <c r="G2930" s="12"/>
      <c r="H2930" s="12"/>
      <c r="I2930" s="60"/>
      <c r="J2930" s="60"/>
      <c r="K2930" s="15"/>
      <c r="L2930" s="15"/>
      <c r="M2930" s="15"/>
      <c r="N2930" s="15"/>
      <c r="O2930" s="15"/>
      <c r="P2930" s="15"/>
      <c r="R2930" s="15"/>
      <c r="S2930" s="80"/>
      <c r="T2930" s="80"/>
      <c r="U2930" s="80"/>
      <c r="V2930" s="80"/>
      <c r="W2930" s="80"/>
      <c r="X2930" s="80"/>
      <c r="Y2930" s="80"/>
      <c r="Z2930" s="80"/>
      <c r="AA2930" s="80"/>
      <c r="AB2930" s="80"/>
      <c r="AC2930" s="80"/>
      <c r="AD2930" s="80"/>
      <c r="AE2930" s="80"/>
      <c r="AF2930" s="80"/>
      <c r="AG2930" s="80"/>
      <c r="AH2930" s="80"/>
      <c r="AI2930" s="80"/>
      <c r="AJ2930" s="80"/>
      <c r="AK2930" s="80"/>
      <c r="AL2930" s="80"/>
      <c r="AM2930" s="80"/>
      <c r="AN2930" s="80"/>
      <c r="AO2930" s="80"/>
      <c r="AP2930" s="80"/>
      <c r="AQ2930" s="80"/>
      <c r="AR2930" s="80"/>
      <c r="AS2930" s="80"/>
      <c r="AT2930" s="80"/>
      <c r="AU2930" s="80"/>
      <c r="AV2930" s="80"/>
      <c r="AW2930" s="80"/>
      <c r="AX2930" s="80"/>
      <c r="AY2930" s="80"/>
      <c r="AZ2930" s="80"/>
      <c r="BA2930" s="80"/>
      <c r="BB2930" s="80"/>
      <c r="BC2930" s="80"/>
      <c r="BD2930" s="80"/>
      <c r="BE2930" s="80"/>
      <c r="BF2930" s="80"/>
      <c r="BG2930" s="80"/>
      <c r="BH2930" s="80"/>
      <c r="BI2930" s="80"/>
      <c r="BJ2930" s="80"/>
      <c r="BK2930" s="80"/>
      <c r="BL2930" s="80"/>
      <c r="BM2930" s="80"/>
      <c r="BN2930" s="80"/>
      <c r="BO2930" s="80"/>
      <c r="BP2930" s="80"/>
      <c r="BQ2930" s="80"/>
      <c r="BR2930" s="80"/>
      <c r="BS2930" s="80"/>
      <c r="BT2930" s="80"/>
      <c r="BU2930" s="80"/>
      <c r="BV2930" s="80"/>
      <c r="BW2930" s="80"/>
      <c r="BX2930" s="80"/>
      <c r="BY2930" s="80"/>
      <c r="BZ2930" s="80"/>
      <c r="CA2930" s="80"/>
      <c r="CB2930" s="80"/>
      <c r="CC2930" s="80"/>
      <c r="CD2930" s="80"/>
      <c r="CE2930" s="80"/>
      <c r="CF2930" s="80"/>
      <c r="CG2930" s="80"/>
      <c r="CH2930" s="80"/>
      <c r="CI2930" s="80"/>
      <c r="CJ2930" s="80"/>
      <c r="CK2930" s="80"/>
      <c r="CL2930" s="80"/>
    </row>
    <row r="2931" spans="2:90" x14ac:dyDescent="0.4">
      <c r="B2931" s="130"/>
      <c r="C2931" s="12"/>
      <c r="D2931" s="12"/>
      <c r="E2931" s="12" t="s">
        <v>906</v>
      </c>
      <c r="F2931" s="12"/>
      <c r="G2931" s="12"/>
      <c r="H2931" s="12"/>
      <c r="I2931" s="60"/>
      <c r="J2931" s="60"/>
      <c r="K2931" s="15"/>
      <c r="L2931" s="15"/>
      <c r="M2931" s="15"/>
      <c r="N2931" s="15"/>
      <c r="O2931" s="15"/>
      <c r="P2931" s="15"/>
      <c r="R2931" s="15"/>
      <c r="S2931" s="80"/>
      <c r="T2931" s="80"/>
      <c r="U2931" s="80"/>
      <c r="V2931" s="80"/>
      <c r="W2931" s="80"/>
      <c r="X2931" s="80"/>
      <c r="Y2931" s="80"/>
      <c r="Z2931" s="80"/>
      <c r="AA2931" s="80"/>
      <c r="AB2931" s="80"/>
      <c r="AC2931" s="80"/>
      <c r="AD2931" s="80"/>
      <c r="AE2931" s="80"/>
      <c r="AF2931" s="80"/>
      <c r="AG2931" s="80"/>
      <c r="AH2931" s="80"/>
      <c r="AI2931" s="80"/>
      <c r="AJ2931" s="80"/>
      <c r="AK2931" s="80"/>
      <c r="AL2931" s="80"/>
      <c r="AM2931" s="80"/>
      <c r="AN2931" s="80"/>
      <c r="AO2931" s="80"/>
      <c r="AP2931" s="80"/>
      <c r="AQ2931" s="80"/>
      <c r="AR2931" s="80"/>
      <c r="AS2931" s="80"/>
      <c r="AT2931" s="80"/>
      <c r="AU2931" s="80"/>
      <c r="AV2931" s="80"/>
      <c r="AW2931" s="80"/>
      <c r="AX2931" s="80"/>
      <c r="AY2931" s="80"/>
      <c r="AZ2931" s="80"/>
      <c r="BA2931" s="80"/>
      <c r="BB2931" s="80"/>
      <c r="BC2931" s="80"/>
      <c r="BD2931" s="80"/>
      <c r="BE2931" s="80"/>
      <c r="BF2931" s="80"/>
      <c r="BG2931" s="80"/>
      <c r="BH2931" s="80"/>
      <c r="BI2931" s="80"/>
      <c r="BJ2931" s="80"/>
      <c r="BK2931" s="80"/>
      <c r="BL2931" s="80"/>
      <c r="BM2931" s="80"/>
      <c r="BN2931" s="80"/>
      <c r="BO2931" s="80"/>
      <c r="BP2931" s="80"/>
      <c r="BQ2931" s="80"/>
      <c r="BR2931" s="80"/>
      <c r="BS2931" s="80"/>
      <c r="BT2931" s="80"/>
      <c r="BU2931" s="80"/>
      <c r="BV2931" s="80"/>
      <c r="BW2931" s="80"/>
      <c r="BX2931" s="80"/>
      <c r="BY2931" s="80"/>
      <c r="BZ2931" s="80"/>
      <c r="CA2931" s="80"/>
      <c r="CB2931" s="80"/>
      <c r="CC2931" s="80"/>
      <c r="CD2931" s="80"/>
      <c r="CE2931" s="80"/>
      <c r="CF2931" s="80"/>
      <c r="CG2931" s="80"/>
      <c r="CH2931" s="80"/>
      <c r="CI2931" s="80"/>
      <c r="CJ2931" s="80"/>
      <c r="CK2931" s="80"/>
      <c r="CL2931" s="80"/>
    </row>
    <row r="2932" spans="2:90" x14ac:dyDescent="0.4">
      <c r="B2932" s="130"/>
      <c r="C2932" s="12"/>
      <c r="D2932" s="12"/>
      <c r="E2932" s="12" t="s">
        <v>906</v>
      </c>
      <c r="F2932" s="12"/>
      <c r="G2932" s="12"/>
      <c r="H2932" s="12"/>
      <c r="I2932" s="60"/>
      <c r="J2932" s="60"/>
      <c r="K2932" s="15"/>
      <c r="L2932" s="15"/>
      <c r="M2932" s="15"/>
      <c r="N2932" s="15"/>
      <c r="O2932" s="15"/>
      <c r="P2932" s="15"/>
      <c r="R2932" s="15"/>
      <c r="S2932" s="80"/>
      <c r="T2932" s="80"/>
      <c r="U2932" s="80"/>
      <c r="V2932" s="80"/>
      <c r="W2932" s="80"/>
      <c r="X2932" s="80"/>
      <c r="Y2932" s="80"/>
      <c r="Z2932" s="80"/>
      <c r="AA2932" s="80"/>
      <c r="AB2932" s="80"/>
      <c r="AC2932" s="80"/>
      <c r="AD2932" s="80"/>
      <c r="AE2932" s="80"/>
      <c r="AF2932" s="80"/>
      <c r="AG2932" s="80"/>
      <c r="AH2932" s="80"/>
      <c r="AI2932" s="80"/>
      <c r="AJ2932" s="80"/>
      <c r="AK2932" s="80"/>
      <c r="AL2932" s="80"/>
      <c r="AM2932" s="80"/>
      <c r="AN2932" s="80"/>
      <c r="AO2932" s="80"/>
      <c r="AP2932" s="80"/>
      <c r="AQ2932" s="80"/>
      <c r="AR2932" s="80"/>
      <c r="AS2932" s="80"/>
      <c r="AT2932" s="80"/>
      <c r="AU2932" s="80"/>
      <c r="AV2932" s="80"/>
      <c r="AW2932" s="80"/>
      <c r="AX2932" s="80"/>
      <c r="AY2932" s="80"/>
      <c r="AZ2932" s="80"/>
      <c r="BA2932" s="80"/>
      <c r="BB2932" s="80"/>
      <c r="BC2932" s="80"/>
      <c r="BD2932" s="80"/>
      <c r="BE2932" s="80"/>
      <c r="BF2932" s="80"/>
      <c r="BG2932" s="80"/>
      <c r="BH2932" s="80"/>
      <c r="BI2932" s="80"/>
      <c r="BJ2932" s="80"/>
      <c r="BK2932" s="80"/>
      <c r="BL2932" s="80"/>
      <c r="BM2932" s="80"/>
      <c r="BN2932" s="80"/>
      <c r="BO2932" s="80"/>
      <c r="BP2932" s="80"/>
      <c r="BQ2932" s="80"/>
      <c r="BR2932" s="80"/>
      <c r="BS2932" s="80"/>
      <c r="BT2932" s="80"/>
      <c r="BU2932" s="80"/>
      <c r="BV2932" s="80"/>
      <c r="BW2932" s="80"/>
      <c r="BX2932" s="80"/>
      <c r="BY2932" s="80"/>
      <c r="BZ2932" s="80"/>
      <c r="CA2932" s="80"/>
      <c r="CB2932" s="80"/>
      <c r="CC2932" s="80"/>
      <c r="CD2932" s="80"/>
      <c r="CE2932" s="80"/>
      <c r="CF2932" s="80"/>
      <c r="CG2932" s="80"/>
      <c r="CH2932" s="80"/>
      <c r="CI2932" s="80"/>
      <c r="CJ2932" s="80"/>
      <c r="CK2932" s="80"/>
      <c r="CL2932" s="80"/>
    </row>
    <row r="2933" spans="2:90" x14ac:dyDescent="0.4">
      <c r="B2933" s="27"/>
      <c r="C2933" s="27"/>
      <c r="D2933" s="27"/>
      <c r="E2933" s="27" t="s">
        <v>906</v>
      </c>
      <c r="F2933" s="27"/>
      <c r="G2933" s="27"/>
      <c r="H2933" s="27"/>
      <c r="I2933" s="27"/>
      <c r="J2933" s="27"/>
      <c r="K2933" s="27"/>
      <c r="L2933" s="27"/>
      <c r="M2933" s="27"/>
      <c r="N2933" s="27"/>
      <c r="O2933" s="27"/>
      <c r="P2933" s="27"/>
    </row>
    <row r="2934" spans="2:90" x14ac:dyDescent="0.4">
      <c r="E2934" t="s">
        <v>906</v>
      </c>
    </row>
    <row r="2935" spans="2:90" x14ac:dyDescent="0.4">
      <c r="E2935" t="s">
        <v>906</v>
      </c>
    </row>
    <row r="2936" spans="2:90" x14ac:dyDescent="0.4">
      <c r="E2936" t="s">
        <v>906</v>
      </c>
    </row>
    <row r="2937" spans="2:90" x14ac:dyDescent="0.4">
      <c r="E2937" t="s">
        <v>906</v>
      </c>
    </row>
    <row r="2938" spans="2:90" x14ac:dyDescent="0.4">
      <c r="E2938" t="s">
        <v>906</v>
      </c>
    </row>
    <row r="2939" spans="2:90" x14ac:dyDescent="0.4">
      <c r="E2939" t="s">
        <v>906</v>
      </c>
    </row>
    <row r="2940" spans="2:90" x14ac:dyDescent="0.4">
      <c r="B2940" s="27"/>
      <c r="C2940" s="27"/>
      <c r="D2940" s="27"/>
      <c r="E2940" s="27" t="s">
        <v>906</v>
      </c>
      <c r="F2940" s="27"/>
      <c r="G2940" s="27"/>
      <c r="H2940" s="27"/>
      <c r="I2940" s="27"/>
      <c r="J2940" s="27"/>
      <c r="K2940" s="27"/>
      <c r="L2940" s="27"/>
      <c r="M2940" s="27"/>
      <c r="N2940" s="27"/>
      <c r="O2940" s="27"/>
      <c r="P2940" s="27"/>
    </row>
    <row r="2941" spans="2:90" x14ac:dyDescent="0.4">
      <c r="B2941" s="27"/>
      <c r="C2941" s="27"/>
      <c r="D2941" s="27"/>
      <c r="E2941" s="27" t="s">
        <v>906</v>
      </c>
      <c r="F2941" s="27"/>
      <c r="G2941" s="27"/>
      <c r="H2941" s="27"/>
      <c r="I2941" s="27"/>
      <c r="J2941" s="27"/>
      <c r="K2941" s="27"/>
      <c r="L2941" s="27"/>
      <c r="M2941" s="27"/>
      <c r="N2941" s="27"/>
      <c r="O2941" s="27"/>
      <c r="P2941" s="27"/>
    </row>
    <row r="2942" spans="2:90" x14ac:dyDescent="0.4">
      <c r="B2942" s="27"/>
      <c r="C2942" s="27"/>
      <c r="D2942" s="27"/>
      <c r="E2942" s="27" t="s">
        <v>906</v>
      </c>
      <c r="F2942" s="27"/>
      <c r="G2942" s="27"/>
      <c r="H2942" s="27"/>
      <c r="I2942" s="27"/>
      <c r="J2942" s="27"/>
      <c r="K2942" s="27"/>
      <c r="L2942" s="27"/>
      <c r="M2942" s="27"/>
      <c r="N2942" s="27"/>
      <c r="O2942" s="27"/>
      <c r="P2942" s="27"/>
    </row>
    <row r="2943" spans="2:90" x14ac:dyDescent="0.4">
      <c r="B2943" s="27"/>
      <c r="C2943" s="27"/>
      <c r="D2943" s="27"/>
      <c r="E2943" s="27" t="s">
        <v>906</v>
      </c>
      <c r="F2943" s="27"/>
      <c r="G2943" s="27"/>
      <c r="H2943" s="27"/>
      <c r="I2943" s="27"/>
      <c r="J2943" s="27"/>
      <c r="K2943" s="27"/>
      <c r="L2943" s="27"/>
      <c r="M2943" s="27"/>
      <c r="N2943" s="27"/>
      <c r="O2943" s="27"/>
      <c r="P2943" s="27"/>
    </row>
    <row r="2944" spans="2:90" x14ac:dyDescent="0.4">
      <c r="B2944" s="27"/>
      <c r="C2944" s="27"/>
      <c r="D2944" s="27"/>
      <c r="E2944" s="27" t="s">
        <v>906</v>
      </c>
      <c r="F2944" s="27"/>
      <c r="G2944" s="27"/>
      <c r="H2944" s="27"/>
      <c r="I2944" s="27"/>
      <c r="J2944" s="27"/>
      <c r="K2944" s="27"/>
      <c r="L2944" s="27"/>
      <c r="M2944" s="27"/>
      <c r="N2944" s="27"/>
      <c r="O2944" s="27"/>
      <c r="P2944" s="27"/>
    </row>
    <row r="2945" spans="2:90" x14ac:dyDescent="0.4">
      <c r="B2945" s="27"/>
      <c r="C2945" s="27"/>
      <c r="D2945" s="27"/>
      <c r="E2945" s="27" t="s">
        <v>906</v>
      </c>
      <c r="F2945" s="27"/>
      <c r="G2945" s="27"/>
      <c r="H2945" s="27"/>
      <c r="I2945" s="27"/>
      <c r="J2945" s="27"/>
      <c r="K2945" s="27"/>
      <c r="L2945" s="27"/>
      <c r="M2945" s="27"/>
      <c r="N2945" s="27"/>
      <c r="O2945" s="27"/>
      <c r="P2945" s="27"/>
    </row>
    <row r="2946" spans="2:90" x14ac:dyDescent="0.4">
      <c r="B2946" s="27"/>
      <c r="C2946" s="27"/>
      <c r="D2946" s="27"/>
      <c r="E2946" s="27" t="s">
        <v>906</v>
      </c>
      <c r="F2946" s="27"/>
      <c r="G2946" s="27"/>
      <c r="H2946" s="27"/>
      <c r="I2946" s="27"/>
      <c r="J2946" s="27"/>
      <c r="K2946" s="27"/>
      <c r="L2946" s="27"/>
      <c r="M2946" s="27"/>
      <c r="N2946" s="27"/>
      <c r="O2946" s="27"/>
      <c r="P2946" s="27"/>
    </row>
    <row r="2947" spans="2:90" x14ac:dyDescent="0.4">
      <c r="B2947" s="27"/>
      <c r="C2947" s="27"/>
      <c r="D2947" s="27"/>
      <c r="E2947" s="27" t="s">
        <v>906</v>
      </c>
      <c r="F2947" s="27"/>
      <c r="G2947" s="27"/>
      <c r="H2947" s="27"/>
      <c r="I2947" s="27"/>
      <c r="J2947" s="27"/>
      <c r="K2947" s="27"/>
      <c r="L2947" s="27"/>
      <c r="M2947" s="27"/>
      <c r="N2947" s="27"/>
      <c r="O2947" s="27"/>
      <c r="P2947" s="27"/>
    </row>
    <row r="2948" spans="2:90" x14ac:dyDescent="0.4">
      <c r="B2948" s="27"/>
      <c r="C2948" s="27"/>
      <c r="D2948" s="27"/>
      <c r="E2948" s="27" t="s">
        <v>906</v>
      </c>
      <c r="F2948" s="27"/>
      <c r="G2948" s="27"/>
      <c r="H2948" s="27"/>
      <c r="I2948" s="27"/>
      <c r="J2948" s="27"/>
      <c r="K2948" s="27"/>
      <c r="L2948" s="27"/>
      <c r="M2948" s="27"/>
      <c r="N2948" s="27"/>
      <c r="O2948" s="27"/>
      <c r="P2948" s="27"/>
    </row>
    <row r="2949" spans="2:90" x14ac:dyDescent="0.4">
      <c r="B2949" s="27"/>
      <c r="C2949" s="27"/>
      <c r="D2949" s="27"/>
      <c r="E2949" s="27" t="s">
        <v>906</v>
      </c>
      <c r="F2949" s="27"/>
      <c r="G2949" s="27"/>
      <c r="H2949" s="27"/>
      <c r="I2949" s="27"/>
      <c r="J2949" s="27"/>
      <c r="K2949" s="27"/>
      <c r="L2949" s="27"/>
      <c r="M2949" s="27"/>
      <c r="N2949" s="27"/>
      <c r="O2949" s="27"/>
      <c r="P2949" s="27"/>
    </row>
    <row r="2950" spans="2:90" x14ac:dyDescent="0.4">
      <c r="B2950" s="27"/>
      <c r="C2950" s="27"/>
      <c r="D2950" s="27"/>
      <c r="E2950" s="27" t="s">
        <v>906</v>
      </c>
      <c r="F2950" s="27"/>
      <c r="G2950" s="27"/>
      <c r="H2950" s="27"/>
      <c r="I2950" s="27"/>
      <c r="J2950" s="27"/>
      <c r="K2950" s="27"/>
      <c r="L2950" s="27"/>
      <c r="M2950" s="27"/>
      <c r="N2950" s="27"/>
      <c r="O2950" s="27"/>
      <c r="P2950" s="27"/>
    </row>
    <row r="2951" spans="2:90" x14ac:dyDescent="0.4">
      <c r="B2951" s="130"/>
      <c r="C2951" s="12"/>
      <c r="D2951" s="12"/>
      <c r="E2951" s="12" t="s">
        <v>906</v>
      </c>
      <c r="F2951" s="12"/>
      <c r="G2951" s="12"/>
      <c r="H2951" s="12"/>
      <c r="I2951" s="60"/>
      <c r="J2951" s="60"/>
      <c r="K2951" s="15"/>
      <c r="L2951" s="15"/>
      <c r="M2951" s="15"/>
      <c r="N2951" s="15"/>
      <c r="O2951" s="15"/>
      <c r="P2951" s="15"/>
      <c r="R2951" s="15"/>
      <c r="S2951" s="172"/>
      <c r="T2951" s="172"/>
      <c r="U2951" s="172"/>
      <c r="V2951" s="172"/>
      <c r="W2951" s="172"/>
      <c r="X2951" s="172"/>
      <c r="Y2951" s="172"/>
      <c r="Z2951" s="172"/>
      <c r="AA2951" s="172"/>
      <c r="AB2951" s="172"/>
      <c r="AC2951" s="172"/>
      <c r="AD2951" s="172"/>
      <c r="AE2951" s="172"/>
      <c r="AF2951" s="172"/>
      <c r="AG2951" s="172"/>
      <c r="AH2951" s="172"/>
      <c r="AI2951" s="172"/>
      <c r="AJ2951" s="172"/>
      <c r="AK2951" s="172"/>
      <c r="AL2951" s="172"/>
      <c r="AM2951" s="172"/>
      <c r="AN2951" s="172"/>
      <c r="AO2951" s="172"/>
      <c r="AP2951" s="172"/>
      <c r="AQ2951" s="172"/>
      <c r="AR2951" s="172"/>
      <c r="AS2951" s="172"/>
      <c r="AT2951" s="172"/>
      <c r="AU2951" s="172"/>
      <c r="AV2951" s="172"/>
      <c r="AW2951" s="172"/>
      <c r="AX2951" s="172"/>
      <c r="AY2951" s="172"/>
      <c r="AZ2951" s="172"/>
      <c r="BA2951" s="172"/>
      <c r="BB2951" s="172"/>
      <c r="BC2951" s="172"/>
      <c r="BD2951" s="172"/>
      <c r="BE2951" s="172"/>
      <c r="BF2951" s="172"/>
      <c r="BG2951" s="172"/>
      <c r="BH2951" s="172"/>
      <c r="BI2951" s="172"/>
      <c r="BJ2951" s="172"/>
      <c r="BK2951" s="172"/>
      <c r="BL2951" s="172"/>
      <c r="BM2951" s="172"/>
      <c r="BN2951" s="172"/>
      <c r="BO2951" s="172"/>
      <c r="BP2951" s="172"/>
      <c r="BQ2951" s="172"/>
      <c r="BR2951" s="172"/>
      <c r="BS2951" s="172"/>
      <c r="BT2951" s="172"/>
      <c r="BU2951" s="172"/>
      <c r="BV2951" s="172"/>
      <c r="BW2951" s="172"/>
      <c r="BX2951" s="172"/>
      <c r="BY2951" s="172"/>
      <c r="BZ2951" s="172"/>
      <c r="CA2951" s="172"/>
      <c r="CB2951" s="172"/>
      <c r="CC2951" s="172"/>
      <c r="CD2951" s="172"/>
      <c r="CE2951" s="172"/>
      <c r="CF2951" s="172"/>
      <c r="CG2951" s="172"/>
      <c r="CH2951" s="172"/>
      <c r="CI2951" s="172"/>
      <c r="CJ2951" s="172"/>
      <c r="CK2951" s="172"/>
      <c r="CL2951" s="172"/>
    </row>
    <row r="2952" spans="2:90" x14ac:dyDescent="0.4">
      <c r="B2952" s="130"/>
      <c r="C2952" s="12"/>
      <c r="D2952" s="12"/>
      <c r="E2952" s="12" t="s">
        <v>906</v>
      </c>
      <c r="F2952" s="12"/>
      <c r="G2952" s="12"/>
      <c r="H2952" s="12"/>
      <c r="I2952" s="60"/>
      <c r="J2952" s="60"/>
      <c r="K2952" s="15"/>
      <c r="L2952" s="15"/>
      <c r="M2952" s="15"/>
      <c r="N2952" s="15"/>
      <c r="O2952" s="15"/>
      <c r="P2952" s="15"/>
      <c r="R2952" s="15"/>
      <c r="S2952" s="172"/>
      <c r="T2952" s="172"/>
      <c r="U2952" s="172"/>
      <c r="V2952" s="172"/>
      <c r="W2952" s="172"/>
      <c r="X2952" s="172"/>
      <c r="Y2952" s="172"/>
      <c r="Z2952" s="172"/>
      <c r="AA2952" s="172"/>
      <c r="AB2952" s="172"/>
      <c r="AC2952" s="172"/>
      <c r="AD2952" s="172"/>
      <c r="AE2952" s="172"/>
      <c r="AF2952" s="172"/>
      <c r="AG2952" s="172"/>
      <c r="AH2952" s="172"/>
      <c r="AI2952" s="172"/>
      <c r="AJ2952" s="172"/>
      <c r="AK2952" s="172"/>
      <c r="AL2952" s="172"/>
      <c r="AM2952" s="172"/>
      <c r="AN2952" s="172"/>
      <c r="AO2952" s="172"/>
      <c r="AP2952" s="172"/>
      <c r="AQ2952" s="172"/>
      <c r="AR2952" s="172"/>
      <c r="AS2952" s="172"/>
      <c r="AT2952" s="172"/>
      <c r="AU2952" s="172"/>
      <c r="AV2952" s="172"/>
      <c r="AW2952" s="172"/>
      <c r="AX2952" s="172"/>
      <c r="AY2952" s="172"/>
      <c r="AZ2952" s="172"/>
      <c r="BA2952" s="172"/>
      <c r="BB2952" s="172"/>
      <c r="BC2952" s="172"/>
      <c r="BD2952" s="172"/>
      <c r="BE2952" s="172"/>
      <c r="BF2952" s="172"/>
      <c r="BG2952" s="172"/>
      <c r="BH2952" s="172"/>
      <c r="BI2952" s="172"/>
      <c r="BJ2952" s="172"/>
      <c r="BK2952" s="172"/>
      <c r="BL2952" s="172"/>
      <c r="BM2952" s="172"/>
      <c r="BN2952" s="172"/>
      <c r="BO2952" s="172"/>
      <c r="BP2952" s="172"/>
      <c r="BQ2952" s="172"/>
      <c r="BR2952" s="172"/>
      <c r="BS2952" s="172"/>
      <c r="BT2952" s="172"/>
      <c r="BU2952" s="172"/>
      <c r="BV2952" s="172"/>
      <c r="BW2952" s="172"/>
      <c r="BX2952" s="172"/>
      <c r="BY2952" s="172"/>
      <c r="BZ2952" s="172"/>
      <c r="CA2952" s="172"/>
      <c r="CB2952" s="172"/>
      <c r="CC2952" s="172"/>
      <c r="CD2952" s="172"/>
      <c r="CE2952" s="172"/>
      <c r="CF2952" s="172"/>
      <c r="CG2952" s="172"/>
      <c r="CH2952" s="172"/>
      <c r="CI2952" s="172"/>
      <c r="CJ2952" s="172"/>
      <c r="CK2952" s="172"/>
      <c r="CL2952" s="172"/>
    </row>
    <row r="2953" spans="2:90" x14ac:dyDescent="0.4">
      <c r="B2953" s="130"/>
      <c r="C2953" s="12"/>
      <c r="D2953" s="12"/>
      <c r="E2953" s="12" t="s">
        <v>906</v>
      </c>
      <c r="F2953" s="12"/>
      <c r="G2953" s="12"/>
      <c r="H2953" s="12"/>
      <c r="I2953" s="60"/>
      <c r="J2953" s="60"/>
      <c r="K2953" s="15"/>
      <c r="L2953" s="15"/>
      <c r="M2953" s="15"/>
      <c r="N2953" s="15"/>
      <c r="O2953" s="15"/>
      <c r="P2953" s="15"/>
      <c r="R2953" s="15"/>
      <c r="S2953" s="172"/>
      <c r="T2953" s="172"/>
      <c r="U2953" s="172"/>
      <c r="V2953" s="172"/>
      <c r="W2953" s="172"/>
      <c r="X2953" s="172"/>
      <c r="Y2953" s="172"/>
      <c r="Z2953" s="172"/>
      <c r="AA2953" s="172"/>
      <c r="AB2953" s="172"/>
      <c r="AC2953" s="172"/>
      <c r="AD2953" s="172"/>
      <c r="AE2953" s="172"/>
      <c r="AF2953" s="172"/>
      <c r="AG2953" s="172"/>
      <c r="AH2953" s="172"/>
      <c r="AI2953" s="172"/>
      <c r="AJ2953" s="172"/>
      <c r="AK2953" s="172"/>
      <c r="AL2953" s="172"/>
      <c r="AM2953" s="172"/>
      <c r="AN2953" s="172"/>
      <c r="AO2953" s="172"/>
      <c r="AP2953" s="172"/>
      <c r="AQ2953" s="172"/>
      <c r="AR2953" s="172"/>
      <c r="AS2953" s="172"/>
      <c r="AT2953" s="172"/>
      <c r="AU2953" s="172"/>
      <c r="AV2953" s="172"/>
      <c r="AW2953" s="172"/>
      <c r="AX2953" s="172"/>
      <c r="AY2953" s="172"/>
      <c r="AZ2953" s="172"/>
      <c r="BA2953" s="172"/>
      <c r="BB2953" s="172"/>
      <c r="BC2953" s="172"/>
      <c r="BD2953" s="172"/>
      <c r="BE2953" s="172"/>
      <c r="BF2953" s="172"/>
      <c r="BG2953" s="172"/>
      <c r="BH2953" s="172"/>
      <c r="BI2953" s="172"/>
      <c r="BJ2953" s="172"/>
      <c r="BK2953" s="172"/>
      <c r="BL2953" s="172"/>
      <c r="BM2953" s="172"/>
      <c r="BN2953" s="172"/>
      <c r="BO2953" s="172"/>
      <c r="BP2953" s="172"/>
      <c r="BQ2953" s="172"/>
      <c r="BR2953" s="172"/>
      <c r="BS2953" s="172"/>
      <c r="BT2953" s="172"/>
      <c r="BU2953" s="172"/>
      <c r="BV2953" s="172"/>
      <c r="BW2953" s="172"/>
      <c r="BX2953" s="172"/>
      <c r="BY2953" s="172"/>
      <c r="BZ2953" s="172"/>
      <c r="CA2953" s="172"/>
      <c r="CB2953" s="172"/>
      <c r="CC2953" s="172"/>
      <c r="CD2953" s="172"/>
      <c r="CE2953" s="172"/>
      <c r="CF2953" s="172"/>
      <c r="CG2953" s="172"/>
      <c r="CH2953" s="172"/>
      <c r="CI2953" s="172"/>
      <c r="CJ2953" s="172"/>
      <c r="CK2953" s="172"/>
      <c r="CL2953" s="172"/>
    </row>
    <row r="2954" spans="2:90" x14ac:dyDescent="0.4">
      <c r="B2954" s="130"/>
      <c r="C2954" s="12"/>
      <c r="D2954" s="12"/>
      <c r="E2954" s="12" t="s">
        <v>906</v>
      </c>
      <c r="F2954" s="12"/>
      <c r="G2954" s="12"/>
      <c r="H2954" s="12"/>
      <c r="I2954" s="60"/>
      <c r="J2954" s="60"/>
      <c r="K2954" s="15"/>
      <c r="L2954" s="15"/>
      <c r="M2954" s="15"/>
      <c r="N2954" s="15"/>
      <c r="O2954" s="15"/>
      <c r="P2954" s="15"/>
      <c r="R2954" s="15"/>
      <c r="S2954" s="172"/>
      <c r="T2954" s="172"/>
      <c r="U2954" s="172"/>
      <c r="V2954" s="172"/>
      <c r="W2954" s="172"/>
      <c r="X2954" s="172"/>
      <c r="Y2954" s="172"/>
      <c r="Z2954" s="172"/>
      <c r="AA2954" s="172"/>
      <c r="AB2954" s="172"/>
      <c r="AC2954" s="172"/>
      <c r="AD2954" s="172"/>
      <c r="AE2954" s="172"/>
      <c r="AF2954" s="172"/>
      <c r="AG2954" s="172"/>
      <c r="AH2954" s="172"/>
      <c r="AI2954" s="172"/>
      <c r="AJ2954" s="172"/>
      <c r="AK2954" s="172"/>
      <c r="AL2954" s="172"/>
      <c r="AM2954" s="172"/>
      <c r="AN2954" s="172"/>
      <c r="AO2954" s="172"/>
      <c r="AP2954" s="172"/>
      <c r="AQ2954" s="172"/>
      <c r="AR2954" s="172"/>
      <c r="AS2954" s="172"/>
      <c r="AT2954" s="172"/>
      <c r="AU2954" s="172"/>
      <c r="AV2954" s="172"/>
      <c r="AW2954" s="172"/>
      <c r="AX2954" s="172"/>
      <c r="AY2954" s="172"/>
      <c r="AZ2954" s="172"/>
      <c r="BA2954" s="172"/>
      <c r="BB2954" s="172"/>
      <c r="BC2954" s="172"/>
      <c r="BD2954" s="172"/>
      <c r="BE2954" s="172"/>
      <c r="BF2954" s="172"/>
      <c r="BG2954" s="172"/>
      <c r="BH2954" s="172"/>
      <c r="BI2954" s="172"/>
      <c r="BJ2954" s="172"/>
      <c r="BK2954" s="172"/>
      <c r="BL2954" s="172"/>
      <c r="BM2954" s="172"/>
      <c r="BN2954" s="172"/>
      <c r="BO2954" s="172"/>
      <c r="BP2954" s="172"/>
      <c r="BQ2954" s="172"/>
      <c r="BR2954" s="172"/>
      <c r="BS2954" s="172"/>
      <c r="BT2954" s="172"/>
      <c r="BU2954" s="172"/>
      <c r="BV2954" s="172"/>
      <c r="BW2954" s="172"/>
      <c r="BX2954" s="172"/>
      <c r="BY2954" s="172"/>
      <c r="BZ2954" s="172"/>
      <c r="CA2954" s="172"/>
      <c r="CB2954" s="172"/>
      <c r="CC2954" s="172"/>
      <c r="CD2954" s="172"/>
      <c r="CE2954" s="172"/>
      <c r="CF2954" s="172"/>
      <c r="CG2954" s="172"/>
      <c r="CH2954" s="172"/>
      <c r="CI2954" s="172"/>
      <c r="CJ2954" s="172"/>
      <c r="CK2954" s="172"/>
      <c r="CL2954" s="172"/>
    </row>
    <row r="2955" spans="2:90" x14ac:dyDescent="0.4">
      <c r="B2955" s="130"/>
      <c r="C2955" s="12"/>
      <c r="D2955" s="12"/>
      <c r="E2955" s="12" t="s">
        <v>906</v>
      </c>
      <c r="F2955" s="12"/>
      <c r="G2955" s="12"/>
      <c r="H2955" s="12"/>
      <c r="I2955" s="60"/>
      <c r="J2955" s="60"/>
      <c r="K2955" s="15"/>
      <c r="L2955" s="15"/>
      <c r="M2955" s="15"/>
      <c r="N2955" s="15"/>
      <c r="O2955" s="15"/>
      <c r="P2955" s="15"/>
      <c r="R2955" s="15"/>
      <c r="S2955" s="172"/>
      <c r="T2955" s="172"/>
      <c r="U2955" s="172"/>
      <c r="V2955" s="172"/>
      <c r="W2955" s="172"/>
      <c r="X2955" s="172"/>
      <c r="Y2955" s="172"/>
      <c r="Z2955" s="172"/>
      <c r="AA2955" s="172"/>
      <c r="AB2955" s="172"/>
      <c r="AC2955" s="172"/>
      <c r="AD2955" s="172"/>
      <c r="AE2955" s="172"/>
      <c r="AF2955" s="172"/>
      <c r="AG2955" s="172"/>
      <c r="AH2955" s="172"/>
      <c r="AI2955" s="172"/>
      <c r="AJ2955" s="172"/>
      <c r="AK2955" s="172"/>
      <c r="AL2955" s="172"/>
      <c r="AM2955" s="172"/>
      <c r="AN2955" s="172"/>
      <c r="AO2955" s="172"/>
      <c r="AP2955" s="172"/>
      <c r="AQ2955" s="172"/>
      <c r="AR2955" s="172"/>
      <c r="AS2955" s="172"/>
      <c r="AT2955" s="172"/>
      <c r="AU2955" s="172"/>
      <c r="AV2955" s="172"/>
      <c r="AW2955" s="172"/>
      <c r="AX2955" s="172"/>
      <c r="AY2955" s="172"/>
      <c r="AZ2955" s="172"/>
      <c r="BA2955" s="172"/>
      <c r="BB2955" s="172"/>
      <c r="BC2955" s="172"/>
      <c r="BD2955" s="172"/>
      <c r="BE2955" s="172"/>
      <c r="BF2955" s="172"/>
      <c r="BG2955" s="172"/>
      <c r="BH2955" s="172"/>
      <c r="BI2955" s="172"/>
      <c r="BJ2955" s="172"/>
      <c r="BK2955" s="172"/>
      <c r="BL2955" s="172"/>
      <c r="BM2955" s="172"/>
      <c r="BN2955" s="172"/>
      <c r="BO2955" s="172"/>
      <c r="BP2955" s="172"/>
      <c r="BQ2955" s="172"/>
      <c r="BR2955" s="172"/>
      <c r="BS2955" s="172"/>
      <c r="BT2955" s="172"/>
      <c r="BU2955" s="172"/>
      <c r="BV2955" s="172"/>
      <c r="BW2955" s="172"/>
      <c r="BX2955" s="172"/>
      <c r="BY2955" s="172"/>
      <c r="BZ2955" s="172"/>
      <c r="CA2955" s="172"/>
      <c r="CB2955" s="172"/>
      <c r="CC2955" s="172"/>
      <c r="CD2955" s="172"/>
      <c r="CE2955" s="172"/>
      <c r="CF2955" s="172"/>
      <c r="CG2955" s="172"/>
      <c r="CH2955" s="172"/>
      <c r="CI2955" s="172"/>
      <c r="CJ2955" s="172"/>
      <c r="CK2955" s="172"/>
      <c r="CL2955" s="172"/>
    </row>
    <row r="2956" spans="2:90" x14ac:dyDescent="0.4">
      <c r="B2956" s="130"/>
      <c r="C2956" s="12"/>
      <c r="D2956" s="12"/>
      <c r="E2956" s="12" t="s">
        <v>906</v>
      </c>
      <c r="F2956" s="12"/>
      <c r="G2956" s="12"/>
      <c r="H2956" s="12"/>
      <c r="I2956" s="60"/>
      <c r="J2956" s="60"/>
      <c r="K2956" s="15"/>
      <c r="L2956" s="15"/>
      <c r="M2956" s="15"/>
      <c r="N2956" s="15"/>
      <c r="O2956" s="15"/>
      <c r="P2956" s="15"/>
      <c r="R2956" s="15"/>
      <c r="S2956" s="172"/>
      <c r="T2956" s="172"/>
      <c r="U2956" s="172"/>
      <c r="V2956" s="172"/>
      <c r="W2956" s="172"/>
      <c r="X2956" s="172"/>
      <c r="Y2956" s="172"/>
      <c r="Z2956" s="172"/>
      <c r="AA2956" s="172"/>
      <c r="AB2956" s="172"/>
      <c r="AC2956" s="172"/>
      <c r="AD2956" s="172"/>
      <c r="AE2956" s="172"/>
      <c r="AF2956" s="172"/>
      <c r="AG2956" s="172"/>
      <c r="AH2956" s="172"/>
      <c r="AI2956" s="172"/>
      <c r="AJ2956" s="172"/>
      <c r="AK2956" s="172"/>
      <c r="AL2956" s="172"/>
      <c r="AM2956" s="172"/>
      <c r="AN2956" s="172"/>
      <c r="AO2956" s="172"/>
      <c r="AP2956" s="172"/>
      <c r="AQ2956" s="172"/>
      <c r="AR2956" s="172"/>
      <c r="AS2956" s="172"/>
      <c r="AT2956" s="172"/>
      <c r="AU2956" s="172"/>
      <c r="AV2956" s="172"/>
      <c r="AW2956" s="172"/>
      <c r="AX2956" s="172"/>
      <c r="AY2956" s="172"/>
      <c r="AZ2956" s="172"/>
      <c r="BA2956" s="172"/>
      <c r="BB2956" s="172"/>
      <c r="BC2956" s="172"/>
      <c r="BD2956" s="172"/>
      <c r="BE2956" s="172"/>
      <c r="BF2956" s="172"/>
      <c r="BG2956" s="172"/>
      <c r="BH2956" s="172"/>
      <c r="BI2956" s="172"/>
      <c r="BJ2956" s="172"/>
      <c r="BK2956" s="172"/>
      <c r="BL2956" s="172"/>
      <c r="BM2956" s="172"/>
      <c r="BN2956" s="172"/>
      <c r="BO2956" s="172"/>
      <c r="BP2956" s="172"/>
      <c r="BQ2956" s="172"/>
      <c r="BR2956" s="172"/>
      <c r="BS2956" s="172"/>
      <c r="BT2956" s="172"/>
      <c r="BU2956" s="172"/>
      <c r="BV2956" s="172"/>
      <c r="BW2956" s="172"/>
      <c r="BX2956" s="172"/>
      <c r="BY2956" s="172"/>
      <c r="BZ2956" s="172"/>
      <c r="CA2956" s="172"/>
      <c r="CB2956" s="172"/>
      <c r="CC2956" s="172"/>
      <c r="CD2956" s="172"/>
      <c r="CE2956" s="172"/>
      <c r="CF2956" s="172"/>
      <c r="CG2956" s="172"/>
      <c r="CH2956" s="172"/>
      <c r="CI2956" s="172"/>
      <c r="CJ2956" s="172"/>
      <c r="CK2956" s="172"/>
      <c r="CL2956" s="172"/>
    </row>
    <row r="2957" spans="2:90" x14ac:dyDescent="0.4">
      <c r="B2957" s="130"/>
      <c r="C2957" s="12"/>
      <c r="D2957" s="12"/>
      <c r="E2957" s="12" t="s">
        <v>906</v>
      </c>
      <c r="F2957" s="12"/>
      <c r="G2957" s="12"/>
      <c r="H2957" s="12"/>
      <c r="I2957" s="60"/>
      <c r="J2957" s="60"/>
      <c r="K2957" s="15"/>
      <c r="L2957" s="15"/>
      <c r="M2957" s="15"/>
      <c r="N2957" s="15"/>
      <c r="O2957" s="15"/>
      <c r="P2957" s="15"/>
      <c r="R2957" s="15"/>
      <c r="S2957" s="172"/>
      <c r="T2957" s="172"/>
      <c r="U2957" s="172"/>
      <c r="V2957" s="172"/>
      <c r="W2957" s="172"/>
      <c r="X2957" s="172"/>
      <c r="Y2957" s="172"/>
      <c r="Z2957" s="172"/>
      <c r="AA2957" s="172"/>
      <c r="AB2957" s="172"/>
      <c r="AC2957" s="172"/>
      <c r="AD2957" s="172"/>
      <c r="AE2957" s="172"/>
      <c r="AF2957" s="172"/>
      <c r="AG2957" s="172"/>
      <c r="AH2957" s="172"/>
      <c r="AI2957" s="172"/>
      <c r="AJ2957" s="172"/>
      <c r="AK2957" s="172"/>
      <c r="AL2957" s="172"/>
      <c r="AM2957" s="172"/>
      <c r="AN2957" s="172"/>
      <c r="AO2957" s="172"/>
      <c r="AP2957" s="172"/>
      <c r="AQ2957" s="172"/>
      <c r="AR2957" s="172"/>
      <c r="AS2957" s="172"/>
      <c r="AT2957" s="172"/>
      <c r="AU2957" s="172"/>
      <c r="AV2957" s="172"/>
      <c r="AW2957" s="172"/>
      <c r="AX2957" s="172"/>
      <c r="AY2957" s="172"/>
      <c r="AZ2957" s="172"/>
      <c r="BA2957" s="172"/>
      <c r="BB2957" s="172"/>
      <c r="BC2957" s="172"/>
      <c r="BD2957" s="172"/>
      <c r="BE2957" s="172"/>
      <c r="BF2957" s="172"/>
      <c r="BG2957" s="172"/>
      <c r="BH2957" s="172"/>
      <c r="BI2957" s="172"/>
      <c r="BJ2957" s="172"/>
      <c r="BK2957" s="172"/>
      <c r="BL2957" s="172"/>
      <c r="BM2957" s="172"/>
      <c r="BN2957" s="172"/>
      <c r="BO2957" s="172"/>
      <c r="BP2957" s="172"/>
      <c r="BQ2957" s="172"/>
      <c r="BR2957" s="172"/>
      <c r="BS2957" s="172"/>
      <c r="BT2957" s="172"/>
      <c r="BU2957" s="172"/>
      <c r="BV2957" s="172"/>
      <c r="BW2957" s="172"/>
      <c r="BX2957" s="172"/>
      <c r="BY2957" s="172"/>
      <c r="BZ2957" s="172"/>
      <c r="CA2957" s="172"/>
      <c r="CB2957" s="172"/>
      <c r="CC2957" s="172"/>
      <c r="CD2957" s="172"/>
      <c r="CE2957" s="172"/>
      <c r="CF2957" s="172"/>
      <c r="CG2957" s="172"/>
      <c r="CH2957" s="172"/>
      <c r="CI2957" s="172"/>
      <c r="CJ2957" s="172"/>
      <c r="CK2957" s="172"/>
      <c r="CL2957" s="172"/>
    </row>
    <row r="2958" spans="2:90" x14ac:dyDescent="0.4">
      <c r="B2958" s="130"/>
      <c r="C2958" s="12"/>
      <c r="D2958" s="12"/>
      <c r="E2958" s="12" t="s">
        <v>906</v>
      </c>
      <c r="F2958" s="12"/>
      <c r="G2958" s="12"/>
      <c r="H2958" s="12"/>
      <c r="I2958" s="60"/>
      <c r="J2958" s="60"/>
      <c r="K2958" s="15"/>
      <c r="L2958" s="15"/>
      <c r="M2958" s="15"/>
      <c r="N2958" s="15"/>
      <c r="O2958" s="15"/>
      <c r="P2958" s="15"/>
      <c r="R2958" s="15"/>
      <c r="S2958" s="172"/>
      <c r="T2958" s="172"/>
      <c r="U2958" s="172"/>
      <c r="V2958" s="172"/>
      <c r="W2958" s="172"/>
      <c r="X2958" s="172"/>
      <c r="Y2958" s="172"/>
      <c r="Z2958" s="172"/>
      <c r="AA2958" s="172"/>
      <c r="AB2958" s="172"/>
      <c r="AC2958" s="172"/>
      <c r="AD2958" s="172"/>
      <c r="AE2958" s="172"/>
      <c r="AF2958" s="172"/>
      <c r="AG2958" s="172"/>
      <c r="AH2958" s="172"/>
      <c r="AI2958" s="172"/>
      <c r="AJ2958" s="172"/>
      <c r="AK2958" s="172"/>
      <c r="AL2958" s="172"/>
      <c r="AM2958" s="172"/>
      <c r="AN2958" s="172"/>
      <c r="AO2958" s="172"/>
      <c r="AP2958" s="172"/>
      <c r="AQ2958" s="172"/>
      <c r="AR2958" s="172"/>
      <c r="AS2958" s="172"/>
      <c r="AT2958" s="172"/>
      <c r="AU2958" s="172"/>
      <c r="AV2958" s="172"/>
      <c r="AW2958" s="172"/>
      <c r="AX2958" s="172"/>
      <c r="AY2958" s="172"/>
      <c r="AZ2958" s="172"/>
      <c r="BA2958" s="172"/>
      <c r="BB2958" s="172"/>
      <c r="BC2958" s="172"/>
      <c r="BD2958" s="172"/>
      <c r="BE2958" s="172"/>
      <c r="BF2958" s="172"/>
      <c r="BG2958" s="172"/>
      <c r="BH2958" s="172"/>
      <c r="BI2958" s="172"/>
      <c r="BJ2958" s="172"/>
      <c r="BK2958" s="172"/>
      <c r="BL2958" s="172"/>
      <c r="BM2958" s="172"/>
      <c r="BN2958" s="172"/>
      <c r="BO2958" s="172"/>
      <c r="BP2958" s="172"/>
      <c r="BQ2958" s="172"/>
      <c r="BR2958" s="172"/>
      <c r="BS2958" s="172"/>
      <c r="BT2958" s="172"/>
      <c r="BU2958" s="172"/>
      <c r="BV2958" s="172"/>
      <c r="BW2958" s="172"/>
      <c r="BX2958" s="172"/>
      <c r="BY2958" s="172"/>
      <c r="BZ2958" s="172"/>
      <c r="CA2958" s="172"/>
      <c r="CB2958" s="172"/>
      <c r="CC2958" s="172"/>
      <c r="CD2958" s="172"/>
      <c r="CE2958" s="172"/>
      <c r="CF2958" s="172"/>
      <c r="CG2958" s="172"/>
      <c r="CH2958" s="172"/>
      <c r="CI2958" s="172"/>
      <c r="CJ2958" s="172"/>
      <c r="CK2958" s="172"/>
      <c r="CL2958" s="172"/>
    </row>
    <row r="2959" spans="2:90" x14ac:dyDescent="0.4">
      <c r="E2959" t="s">
        <v>906</v>
      </c>
    </row>
    <row r="2960" spans="2:90" x14ac:dyDescent="0.4">
      <c r="E2960" t="s">
        <v>906</v>
      </c>
    </row>
    <row r="2961" spans="2:90" x14ac:dyDescent="0.4">
      <c r="E2961" t="s">
        <v>906</v>
      </c>
    </row>
    <row r="2962" spans="2:90" x14ac:dyDescent="0.4">
      <c r="E2962" t="s">
        <v>906</v>
      </c>
    </row>
    <row r="2963" spans="2:90" x14ac:dyDescent="0.4">
      <c r="E2963" t="s">
        <v>906</v>
      </c>
    </row>
    <row r="2964" spans="2:90" x14ac:dyDescent="0.4">
      <c r="B2964" s="199" t="s">
        <v>478</v>
      </c>
      <c r="C2964" s="199"/>
      <c r="D2964" s="199"/>
      <c r="E2964" s="199" t="s">
        <v>906</v>
      </c>
      <c r="F2964" s="199" t="s">
        <v>478</v>
      </c>
      <c r="G2964" s="199" t="s">
        <v>478</v>
      </c>
      <c r="H2964" s="199" t="s">
        <v>478</v>
      </c>
      <c r="I2964" s="200" t="s">
        <v>478</v>
      </c>
      <c r="J2964" s="200"/>
      <c r="K2964" s="199" t="s">
        <v>478</v>
      </c>
      <c r="L2964" s="199" t="s">
        <v>478</v>
      </c>
      <c r="M2964" s="199" t="s">
        <v>478</v>
      </c>
      <c r="N2964" s="199" t="s">
        <v>478</v>
      </c>
      <c r="O2964" s="199" t="s">
        <v>478</v>
      </c>
      <c r="P2964" s="199" t="s">
        <v>478</v>
      </c>
      <c r="R2964" s="199" t="s">
        <v>478</v>
      </c>
      <c r="S2964" s="199" t="s">
        <v>478</v>
      </c>
      <c r="T2964" s="199" t="s">
        <v>478</v>
      </c>
      <c r="U2964" s="199" t="s">
        <v>478</v>
      </c>
      <c r="V2964" s="199" t="s">
        <v>478</v>
      </c>
      <c r="W2964" s="199" t="s">
        <v>478</v>
      </c>
      <c r="X2964" s="199" t="s">
        <v>478</v>
      </c>
      <c r="Y2964" s="199" t="s">
        <v>478</v>
      </c>
      <c r="Z2964" s="199" t="s">
        <v>478</v>
      </c>
      <c r="AA2964" s="199" t="s">
        <v>478</v>
      </c>
      <c r="AB2964" s="199" t="s">
        <v>478</v>
      </c>
      <c r="AC2964" s="199" t="s">
        <v>478</v>
      </c>
      <c r="AD2964" s="199" t="s">
        <v>478</v>
      </c>
      <c r="AE2964" s="199" t="s">
        <v>478</v>
      </c>
      <c r="AF2964" s="199" t="s">
        <v>478</v>
      </c>
      <c r="AG2964" s="199" t="s">
        <v>478</v>
      </c>
      <c r="AH2964" s="199" t="s">
        <v>478</v>
      </c>
      <c r="AI2964" s="199" t="s">
        <v>478</v>
      </c>
      <c r="AJ2964" s="199" t="s">
        <v>478</v>
      </c>
      <c r="AK2964" s="199" t="s">
        <v>478</v>
      </c>
      <c r="AL2964" s="199" t="s">
        <v>478</v>
      </c>
      <c r="AM2964" s="199" t="s">
        <v>478</v>
      </c>
      <c r="AN2964" s="199" t="s">
        <v>478</v>
      </c>
      <c r="AO2964" s="199" t="s">
        <v>478</v>
      </c>
      <c r="AP2964" s="199" t="s">
        <v>478</v>
      </c>
      <c r="AQ2964" s="199" t="s">
        <v>478</v>
      </c>
      <c r="AR2964" s="199" t="s">
        <v>478</v>
      </c>
      <c r="AS2964" s="199" t="s">
        <v>478</v>
      </c>
      <c r="AT2964" s="199" t="s">
        <v>478</v>
      </c>
      <c r="AU2964" s="199" t="s">
        <v>478</v>
      </c>
      <c r="AV2964" s="199" t="s">
        <v>478</v>
      </c>
      <c r="AW2964" s="199" t="s">
        <v>478</v>
      </c>
      <c r="AX2964" s="199" t="s">
        <v>478</v>
      </c>
      <c r="AY2964" s="199" t="s">
        <v>478</v>
      </c>
      <c r="AZ2964" s="199" t="s">
        <v>478</v>
      </c>
      <c r="BA2964" s="199" t="s">
        <v>478</v>
      </c>
      <c r="BB2964" s="199" t="s">
        <v>478</v>
      </c>
      <c r="BC2964" s="199" t="s">
        <v>478</v>
      </c>
      <c r="BD2964" s="199" t="s">
        <v>478</v>
      </c>
      <c r="BE2964" s="199" t="s">
        <v>478</v>
      </c>
      <c r="BF2964" s="199" t="s">
        <v>478</v>
      </c>
      <c r="BG2964" s="199" t="s">
        <v>478</v>
      </c>
      <c r="BH2964" s="199" t="s">
        <v>478</v>
      </c>
      <c r="BI2964" s="199" t="s">
        <v>478</v>
      </c>
      <c r="BJ2964" s="199" t="s">
        <v>478</v>
      </c>
      <c r="BK2964" s="199" t="s">
        <v>478</v>
      </c>
      <c r="BL2964" s="199" t="s">
        <v>478</v>
      </c>
      <c r="BM2964" s="199" t="s">
        <v>478</v>
      </c>
      <c r="BN2964" s="199" t="s">
        <v>478</v>
      </c>
      <c r="BO2964" s="199" t="s">
        <v>478</v>
      </c>
      <c r="BP2964" s="199" t="s">
        <v>478</v>
      </c>
      <c r="BQ2964" s="199" t="s">
        <v>478</v>
      </c>
      <c r="BR2964" s="199" t="s">
        <v>478</v>
      </c>
      <c r="BS2964" s="199" t="s">
        <v>478</v>
      </c>
      <c r="BT2964" s="199" t="s">
        <v>478</v>
      </c>
      <c r="BU2964" s="199" t="s">
        <v>478</v>
      </c>
      <c r="BV2964" s="199" t="s">
        <v>478</v>
      </c>
      <c r="BW2964" s="199" t="s">
        <v>478</v>
      </c>
      <c r="BX2964" s="199" t="s">
        <v>478</v>
      </c>
      <c r="BY2964" s="199" t="s">
        <v>478</v>
      </c>
      <c r="BZ2964" s="199" t="s">
        <v>478</v>
      </c>
      <c r="CA2964" s="199" t="s">
        <v>478</v>
      </c>
      <c r="CB2964" s="199" t="s">
        <v>478</v>
      </c>
      <c r="CC2964" s="199" t="s">
        <v>478</v>
      </c>
      <c r="CD2964" s="199" t="s">
        <v>478</v>
      </c>
      <c r="CE2964" s="199" t="s">
        <v>478</v>
      </c>
      <c r="CF2964" s="199" t="s">
        <v>478</v>
      </c>
      <c r="CG2964" s="199" t="s">
        <v>478</v>
      </c>
      <c r="CH2964" s="199" t="s">
        <v>478</v>
      </c>
      <c r="CI2964" s="199" t="s">
        <v>478</v>
      </c>
      <c r="CJ2964" s="199" t="s">
        <v>478</v>
      </c>
      <c r="CK2964" s="199" t="s">
        <v>478</v>
      </c>
      <c r="CL2964" s="199" t="s">
        <v>478</v>
      </c>
    </row>
    <row r="2965" spans="2:90" x14ac:dyDescent="0.4">
      <c r="E2965" t="s">
        <v>906</v>
      </c>
    </row>
    <row r="2966" spans="2:90" x14ac:dyDescent="0.4">
      <c r="B2966" s="168" t="s">
        <v>487</v>
      </c>
      <c r="C2966" s="167"/>
      <c r="D2966" s="167"/>
      <c r="E2966" s="167" t="s">
        <v>906</v>
      </c>
      <c r="F2966" s="167"/>
      <c r="G2966" s="167"/>
      <c r="H2966" s="167"/>
      <c r="I2966" s="169"/>
      <c r="J2966" s="169"/>
      <c r="K2966" s="190"/>
      <c r="L2966" s="190"/>
      <c r="M2966" s="190"/>
      <c r="N2966" s="190"/>
      <c r="O2966" s="190"/>
      <c r="P2966" s="190"/>
      <c r="R2966" s="191"/>
      <c r="S2966" s="167"/>
      <c r="T2966" s="167"/>
      <c r="U2966" s="167"/>
      <c r="V2966" s="167"/>
      <c r="W2966" s="167"/>
      <c r="X2966" s="167"/>
      <c r="Y2966" s="167"/>
      <c r="Z2966" s="167"/>
      <c r="AA2966" s="167"/>
      <c r="AB2966" s="167"/>
      <c r="AC2966" s="167"/>
      <c r="AD2966" s="167"/>
      <c r="AE2966" s="167"/>
      <c r="AF2966" s="167"/>
      <c r="AG2966" s="167"/>
      <c r="AH2966" s="167"/>
      <c r="AI2966" s="167"/>
      <c r="AJ2966" s="167"/>
      <c r="AK2966" s="167"/>
      <c r="AL2966" s="167"/>
      <c r="AM2966" s="167"/>
      <c r="AN2966" s="167"/>
      <c r="AO2966" s="167"/>
      <c r="AP2966" s="167"/>
      <c r="AQ2966" s="167"/>
      <c r="AR2966" s="167"/>
      <c r="AS2966" s="167"/>
      <c r="AT2966" s="167"/>
      <c r="AU2966" s="167"/>
      <c r="AV2966" s="167"/>
      <c r="AW2966" s="167"/>
      <c r="AX2966" s="167"/>
      <c r="AY2966" s="167"/>
      <c r="AZ2966" s="167"/>
      <c r="BA2966" s="167"/>
      <c r="BB2966" s="167"/>
      <c r="BC2966" s="167"/>
      <c r="BD2966" s="167"/>
      <c r="BE2966" s="167"/>
      <c r="BF2966" s="167"/>
      <c r="BG2966" s="167"/>
      <c r="BH2966" s="167"/>
      <c r="BI2966" s="167"/>
      <c r="BJ2966" s="167"/>
      <c r="BK2966" s="167"/>
      <c r="BL2966" s="167"/>
      <c r="BM2966" s="167"/>
      <c r="BN2966" s="167"/>
      <c r="BO2966" s="167"/>
      <c r="BP2966" s="167"/>
      <c r="BQ2966" s="167"/>
      <c r="BR2966" s="167"/>
      <c r="BS2966" s="167"/>
      <c r="BT2966" s="167"/>
      <c r="BU2966" s="167"/>
      <c r="BV2966" s="167"/>
      <c r="BW2966" s="167"/>
      <c r="BX2966" s="167"/>
      <c r="BY2966" s="167"/>
      <c r="BZ2966" s="167"/>
      <c r="CA2966" s="167"/>
      <c r="CB2966" s="167"/>
      <c r="CC2966" s="167"/>
      <c r="CD2966" s="167"/>
      <c r="CE2966" s="167"/>
      <c r="CF2966" s="167"/>
      <c r="CG2966" s="167"/>
      <c r="CH2966" s="167"/>
      <c r="CI2966" s="167"/>
      <c r="CJ2966" s="167"/>
      <c r="CK2966" s="167"/>
      <c r="CL2966" s="167"/>
    </row>
    <row r="2967" spans="2:90" x14ac:dyDescent="0.4">
      <c r="B2967" s="168" t="s">
        <v>489</v>
      </c>
      <c r="C2967" s="167"/>
      <c r="D2967" s="167"/>
      <c r="E2967" s="167" t="s">
        <v>906</v>
      </c>
      <c r="F2967" s="167"/>
      <c r="G2967" s="167"/>
      <c r="H2967" s="167"/>
      <c r="I2967" s="169"/>
      <c r="J2967" s="169"/>
      <c r="K2967" s="190"/>
      <c r="L2967" s="190"/>
      <c r="M2967" s="190"/>
      <c r="N2967" s="190"/>
      <c r="O2967" s="190"/>
      <c r="P2967" s="190"/>
      <c r="R2967" s="191"/>
      <c r="S2967" s="167"/>
      <c r="T2967" s="167"/>
      <c r="U2967" s="167"/>
      <c r="V2967" s="167"/>
      <c r="W2967" s="167"/>
      <c r="X2967" s="167"/>
      <c r="Y2967" s="167"/>
      <c r="Z2967" s="167"/>
      <c r="AA2967" s="167"/>
      <c r="AB2967" s="167"/>
      <c r="AC2967" s="167"/>
      <c r="AD2967" s="167"/>
      <c r="AE2967" s="167"/>
      <c r="AF2967" s="167"/>
      <c r="AG2967" s="167"/>
      <c r="AH2967" s="167"/>
      <c r="AI2967" s="167"/>
      <c r="AJ2967" s="167"/>
      <c r="AK2967" s="167"/>
      <c r="AL2967" s="167"/>
      <c r="AM2967" s="167"/>
      <c r="AN2967" s="167"/>
      <c r="AO2967" s="167"/>
      <c r="AP2967" s="167"/>
      <c r="AQ2967" s="167"/>
      <c r="AR2967" s="167"/>
      <c r="AS2967" s="167"/>
      <c r="AT2967" s="167"/>
      <c r="AU2967" s="167"/>
      <c r="AV2967" s="167"/>
      <c r="AW2967" s="167"/>
      <c r="AX2967" s="167"/>
      <c r="AY2967" s="167"/>
      <c r="AZ2967" s="167"/>
      <c r="BA2967" s="167"/>
      <c r="BB2967" s="167"/>
      <c r="BC2967" s="167"/>
      <c r="BD2967" s="167"/>
      <c r="BE2967" s="167"/>
      <c r="BF2967" s="167"/>
      <c r="BG2967" s="167"/>
      <c r="BH2967" s="167"/>
      <c r="BI2967" s="167"/>
      <c r="BJ2967" s="167"/>
      <c r="BK2967" s="167"/>
      <c r="BL2967" s="167"/>
      <c r="BM2967" s="167"/>
      <c r="BN2967" s="167"/>
      <c r="BO2967" s="167"/>
      <c r="BP2967" s="167"/>
      <c r="BQ2967" s="167"/>
      <c r="BR2967" s="167"/>
      <c r="BS2967" s="167"/>
      <c r="BT2967" s="167"/>
      <c r="BU2967" s="167"/>
      <c r="BV2967" s="167"/>
      <c r="BW2967" s="167"/>
      <c r="BX2967" s="167"/>
      <c r="BY2967" s="167"/>
      <c r="BZ2967" s="167"/>
      <c r="CA2967" s="167"/>
      <c r="CB2967" s="167"/>
      <c r="CC2967" s="167"/>
      <c r="CD2967" s="167"/>
      <c r="CE2967" s="167"/>
      <c r="CF2967" s="167"/>
      <c r="CG2967" s="167"/>
      <c r="CH2967" s="167"/>
      <c r="CI2967" s="167"/>
      <c r="CJ2967" s="167"/>
      <c r="CK2967" s="167"/>
      <c r="CL2967" s="167"/>
    </row>
    <row r="2968" spans="2:90" x14ac:dyDescent="0.4">
      <c r="B2968" s="168" t="s">
        <v>459</v>
      </c>
      <c r="C2968" s="167"/>
      <c r="D2968" s="167"/>
      <c r="E2968" s="167" t="s">
        <v>906</v>
      </c>
      <c r="F2968" s="167"/>
      <c r="G2968" s="167"/>
      <c r="H2968" s="167"/>
      <c r="I2968" s="169"/>
      <c r="J2968" s="169"/>
      <c r="K2968" s="190"/>
      <c r="L2968" s="190"/>
      <c r="M2968" s="190"/>
      <c r="N2968" s="190"/>
      <c r="O2968" s="190"/>
      <c r="P2968" s="190"/>
      <c r="R2968" s="191"/>
      <c r="S2968" s="192" t="str">
        <f t="shared" ref="S2968:AX2968" si="3924">S$16</f>
        <v>S$12</v>
      </c>
      <c r="T2968" s="192" t="str">
        <f t="shared" si="3924"/>
        <v>T$12</v>
      </c>
      <c r="U2968" s="192" t="str">
        <f t="shared" si="3924"/>
        <v>U$12</v>
      </c>
      <c r="V2968" s="192" t="str">
        <f t="shared" si="3924"/>
        <v>V$12</v>
      </c>
      <c r="W2968" s="192" t="str">
        <f t="shared" si="3924"/>
        <v>W$12</v>
      </c>
      <c r="X2968" s="192" t="str">
        <f t="shared" si="3924"/>
        <v>X$12</v>
      </c>
      <c r="Y2968" s="192" t="str">
        <f t="shared" si="3924"/>
        <v>Y$12</v>
      </c>
      <c r="Z2968" s="192" t="str">
        <f t="shared" si="3924"/>
        <v>Z$12</v>
      </c>
      <c r="AA2968" s="192" t="str">
        <f t="shared" si="3924"/>
        <v>AA$12</v>
      </c>
      <c r="AB2968" s="192" t="str">
        <f t="shared" si="3924"/>
        <v>AB$12</v>
      </c>
      <c r="AC2968" s="192" t="str">
        <f t="shared" si="3924"/>
        <v>AC$12</v>
      </c>
      <c r="AD2968" s="192" t="str">
        <f t="shared" si="3924"/>
        <v>AD$12</v>
      </c>
      <c r="AE2968" s="192" t="str">
        <f t="shared" si="3924"/>
        <v>AE$12</v>
      </c>
      <c r="AF2968" s="192" t="str">
        <f t="shared" si="3924"/>
        <v>AF$12</v>
      </c>
      <c r="AG2968" s="192" t="str">
        <f t="shared" si="3924"/>
        <v>AG$12</v>
      </c>
      <c r="AH2968" s="192" t="str">
        <f t="shared" si="3924"/>
        <v>AH$12</v>
      </c>
      <c r="AI2968" s="192" t="str">
        <f t="shared" si="3924"/>
        <v>AI$12</v>
      </c>
      <c r="AJ2968" s="192" t="str">
        <f t="shared" si="3924"/>
        <v>AJ$12</v>
      </c>
      <c r="AK2968" s="192" t="str">
        <f t="shared" si="3924"/>
        <v>AK$12</v>
      </c>
      <c r="AL2968" s="192" t="str">
        <f t="shared" si="3924"/>
        <v>AL$12</v>
      </c>
      <c r="AM2968" s="192" t="str">
        <f t="shared" si="3924"/>
        <v>AM$12</v>
      </c>
      <c r="AN2968" s="192" t="str">
        <f t="shared" si="3924"/>
        <v>AN$12</v>
      </c>
      <c r="AO2968" s="192" t="str">
        <f t="shared" si="3924"/>
        <v>AO$12</v>
      </c>
      <c r="AP2968" s="192" t="str">
        <f t="shared" si="3924"/>
        <v>AP$12</v>
      </c>
      <c r="AQ2968" s="192" t="str">
        <f t="shared" si="3924"/>
        <v>AQ$12</v>
      </c>
      <c r="AR2968" s="192" t="str">
        <f t="shared" si="3924"/>
        <v>AR$12</v>
      </c>
      <c r="AS2968" s="192" t="str">
        <f t="shared" si="3924"/>
        <v>AS$12</v>
      </c>
      <c r="AT2968" s="192" t="str">
        <f t="shared" si="3924"/>
        <v>AT$12</v>
      </c>
      <c r="AU2968" s="192" t="str">
        <f t="shared" si="3924"/>
        <v>AU$12</v>
      </c>
      <c r="AV2968" s="192" t="str">
        <f t="shared" si="3924"/>
        <v>AV$12</v>
      </c>
      <c r="AW2968" s="192" t="str">
        <f t="shared" si="3924"/>
        <v>AW$12</v>
      </c>
      <c r="AX2968" s="192" t="str">
        <f t="shared" si="3924"/>
        <v>AX$12</v>
      </c>
      <c r="AY2968" s="192" t="str">
        <f t="shared" ref="AY2968:CD2968" si="3925">AY$16</f>
        <v>AY$12</v>
      </c>
      <c r="AZ2968" s="192" t="str">
        <f t="shared" si="3925"/>
        <v>AZ$12</v>
      </c>
      <c r="BA2968" s="192" t="str">
        <f t="shared" si="3925"/>
        <v>BA$12</v>
      </c>
      <c r="BB2968" s="192" t="str">
        <f t="shared" si="3925"/>
        <v>BB$12</v>
      </c>
      <c r="BC2968" s="192" t="str">
        <f t="shared" si="3925"/>
        <v>BC$12</v>
      </c>
      <c r="BD2968" s="192" t="str">
        <f t="shared" si="3925"/>
        <v>BD$12</v>
      </c>
      <c r="BE2968" s="192" t="str">
        <f t="shared" si="3925"/>
        <v>BE$12</v>
      </c>
      <c r="BF2968" s="192" t="str">
        <f t="shared" si="3925"/>
        <v>BF$12</v>
      </c>
      <c r="BG2968" s="192" t="str">
        <f t="shared" si="3925"/>
        <v>BG$12</v>
      </c>
      <c r="BH2968" s="192" t="str">
        <f t="shared" si="3925"/>
        <v>BH$12</v>
      </c>
      <c r="BI2968" s="192" t="str">
        <f t="shared" si="3925"/>
        <v>BI$12</v>
      </c>
      <c r="BJ2968" s="192" t="str">
        <f t="shared" si="3925"/>
        <v>BJ$12</v>
      </c>
      <c r="BK2968" s="192" t="str">
        <f t="shared" si="3925"/>
        <v>BK$12</v>
      </c>
      <c r="BL2968" s="192" t="str">
        <f t="shared" si="3925"/>
        <v>BL$12</v>
      </c>
      <c r="BM2968" s="192" t="str">
        <f t="shared" si="3925"/>
        <v>BM$12</v>
      </c>
      <c r="BN2968" s="192" t="str">
        <f t="shared" si="3925"/>
        <v>BN$12</v>
      </c>
      <c r="BO2968" s="192" t="str">
        <f t="shared" si="3925"/>
        <v>BO$12</v>
      </c>
      <c r="BP2968" s="192" t="str">
        <f t="shared" si="3925"/>
        <v>BP$12</v>
      </c>
      <c r="BQ2968" s="192" t="str">
        <f t="shared" si="3925"/>
        <v>BQ$12</v>
      </c>
      <c r="BR2968" s="192" t="str">
        <f t="shared" si="3925"/>
        <v>BR$12</v>
      </c>
      <c r="BS2968" s="192" t="str">
        <f t="shared" si="3925"/>
        <v>BS$12</v>
      </c>
      <c r="BT2968" s="192" t="str">
        <f t="shared" si="3925"/>
        <v>BT$12</v>
      </c>
      <c r="BU2968" s="192" t="str">
        <f t="shared" si="3925"/>
        <v>BU$12</v>
      </c>
      <c r="BV2968" s="192" t="str">
        <f t="shared" si="3925"/>
        <v>BV$12</v>
      </c>
      <c r="BW2968" s="192" t="str">
        <f t="shared" si="3925"/>
        <v>BW$12</v>
      </c>
      <c r="BX2968" s="192" t="str">
        <f t="shared" si="3925"/>
        <v>BX$12</v>
      </c>
      <c r="BY2968" s="192" t="str">
        <f t="shared" si="3925"/>
        <v>BY$12</v>
      </c>
      <c r="BZ2968" s="192" t="str">
        <f t="shared" si="3925"/>
        <v>BZ$12</v>
      </c>
      <c r="CA2968" s="192" t="str">
        <f t="shared" si="3925"/>
        <v>CA$12</v>
      </c>
      <c r="CB2968" s="192" t="str">
        <f t="shared" si="3925"/>
        <v>CB$12</v>
      </c>
      <c r="CC2968" s="192" t="str">
        <f t="shared" si="3925"/>
        <v>CC$12</v>
      </c>
      <c r="CD2968" s="192" t="str">
        <f t="shared" si="3925"/>
        <v>CD$12</v>
      </c>
      <c r="CE2968" s="192" t="str">
        <f t="shared" ref="CE2968:CL2968" si="3926">CE$16</f>
        <v>CE$12</v>
      </c>
      <c r="CF2968" s="192" t="str">
        <f t="shared" si="3926"/>
        <v>CF$12</v>
      </c>
      <c r="CG2968" s="192" t="str">
        <f t="shared" si="3926"/>
        <v>CG$12</v>
      </c>
      <c r="CH2968" s="192" t="str">
        <f t="shared" si="3926"/>
        <v>CH$12</v>
      </c>
      <c r="CI2968" s="192" t="str">
        <f t="shared" si="3926"/>
        <v>CI$12</v>
      </c>
      <c r="CJ2968" s="192" t="str">
        <f t="shared" si="3926"/>
        <v>CJ$12</v>
      </c>
      <c r="CK2968" s="192" t="str">
        <f t="shared" si="3926"/>
        <v>CK$12</v>
      </c>
      <c r="CL2968" s="192" t="str">
        <f t="shared" si="3926"/>
        <v>CL$12</v>
      </c>
    </row>
    <row r="2969" spans="2:90" x14ac:dyDescent="0.4">
      <c r="B2969" s="168" t="s">
        <v>460</v>
      </c>
      <c r="C2969" s="193"/>
      <c r="D2969" s="193"/>
      <c r="E2969" s="193" t="s">
        <v>906</v>
      </c>
      <c r="F2969" s="193"/>
      <c r="G2969" s="193"/>
      <c r="H2969" s="193"/>
      <c r="I2969" s="194"/>
      <c r="J2969" s="194"/>
      <c r="K2969" s="195"/>
      <c r="L2969" s="195"/>
      <c r="M2969" s="195"/>
      <c r="N2969" s="195"/>
      <c r="O2969" s="195"/>
      <c r="P2969" s="195"/>
      <c r="R2969" s="195"/>
      <c r="S2969" s="192" t="str">
        <f t="shared" ref="S2969:AX2969" si="3927">S$17</f>
        <v>S$13</v>
      </c>
      <c r="T2969" s="192" t="str">
        <f t="shared" si="3927"/>
        <v>T$13</v>
      </c>
      <c r="U2969" s="192" t="str">
        <f t="shared" si="3927"/>
        <v>U$13</v>
      </c>
      <c r="V2969" s="192" t="str">
        <f t="shared" si="3927"/>
        <v>V$13</v>
      </c>
      <c r="W2969" s="192" t="str">
        <f t="shared" si="3927"/>
        <v>W$13</v>
      </c>
      <c r="X2969" s="192" t="str">
        <f t="shared" si="3927"/>
        <v>X$13</v>
      </c>
      <c r="Y2969" s="192" t="str">
        <f t="shared" si="3927"/>
        <v>Y$13</v>
      </c>
      <c r="Z2969" s="192" t="str">
        <f t="shared" si="3927"/>
        <v>Z$13</v>
      </c>
      <c r="AA2969" s="192" t="str">
        <f t="shared" si="3927"/>
        <v>AA$13</v>
      </c>
      <c r="AB2969" s="192" t="str">
        <f t="shared" si="3927"/>
        <v>AB$13</v>
      </c>
      <c r="AC2969" s="192" t="str">
        <f t="shared" si="3927"/>
        <v>AC$13</v>
      </c>
      <c r="AD2969" s="192" t="str">
        <f t="shared" si="3927"/>
        <v>AD$13</v>
      </c>
      <c r="AE2969" s="192" t="str">
        <f t="shared" si="3927"/>
        <v>AE$13</v>
      </c>
      <c r="AF2969" s="192" t="str">
        <f t="shared" si="3927"/>
        <v>AF$13</v>
      </c>
      <c r="AG2969" s="192" t="str">
        <f t="shared" si="3927"/>
        <v>AG$13</v>
      </c>
      <c r="AH2969" s="192" t="str">
        <f t="shared" si="3927"/>
        <v>AH$13</v>
      </c>
      <c r="AI2969" s="192" t="str">
        <f t="shared" si="3927"/>
        <v>AI$13</v>
      </c>
      <c r="AJ2969" s="192" t="str">
        <f t="shared" si="3927"/>
        <v>AJ$13</v>
      </c>
      <c r="AK2969" s="192" t="str">
        <f t="shared" si="3927"/>
        <v>AK$13</v>
      </c>
      <c r="AL2969" s="192" t="str">
        <f t="shared" si="3927"/>
        <v>AL$13</v>
      </c>
      <c r="AM2969" s="192" t="str">
        <f t="shared" si="3927"/>
        <v>AM$13</v>
      </c>
      <c r="AN2969" s="192" t="str">
        <f t="shared" si="3927"/>
        <v>AN$13</v>
      </c>
      <c r="AO2969" s="192" t="str">
        <f t="shared" si="3927"/>
        <v>AO$13</v>
      </c>
      <c r="AP2969" s="192" t="str">
        <f t="shared" si="3927"/>
        <v>AP$13</v>
      </c>
      <c r="AQ2969" s="192" t="str">
        <f t="shared" si="3927"/>
        <v>AQ$13</v>
      </c>
      <c r="AR2969" s="192" t="str">
        <f t="shared" si="3927"/>
        <v>AR$13</v>
      </c>
      <c r="AS2969" s="192" t="str">
        <f t="shared" si="3927"/>
        <v>AS$13</v>
      </c>
      <c r="AT2969" s="192" t="str">
        <f t="shared" si="3927"/>
        <v>AT$13</v>
      </c>
      <c r="AU2969" s="192" t="str">
        <f t="shared" si="3927"/>
        <v>AU$13</v>
      </c>
      <c r="AV2969" s="192" t="str">
        <f t="shared" si="3927"/>
        <v>AV$13</v>
      </c>
      <c r="AW2969" s="192" t="str">
        <f t="shared" si="3927"/>
        <v>AW$13</v>
      </c>
      <c r="AX2969" s="192" t="str">
        <f t="shared" si="3927"/>
        <v>AX$13</v>
      </c>
      <c r="AY2969" s="192" t="str">
        <f t="shared" ref="AY2969:CD2969" si="3928">AY$17</f>
        <v>AY$13</v>
      </c>
      <c r="AZ2969" s="192" t="str">
        <f t="shared" si="3928"/>
        <v>AZ$13</v>
      </c>
      <c r="BA2969" s="192" t="str">
        <f t="shared" si="3928"/>
        <v>BA$13</v>
      </c>
      <c r="BB2969" s="192" t="str">
        <f t="shared" si="3928"/>
        <v>BB$13</v>
      </c>
      <c r="BC2969" s="192" t="str">
        <f t="shared" si="3928"/>
        <v>BC$13</v>
      </c>
      <c r="BD2969" s="192" t="str">
        <f t="shared" si="3928"/>
        <v>BD$13</v>
      </c>
      <c r="BE2969" s="192" t="str">
        <f t="shared" si="3928"/>
        <v>BE$13</v>
      </c>
      <c r="BF2969" s="192" t="str">
        <f t="shared" si="3928"/>
        <v>BF$13</v>
      </c>
      <c r="BG2969" s="192" t="str">
        <f t="shared" si="3928"/>
        <v>BG$13</v>
      </c>
      <c r="BH2969" s="192" t="str">
        <f t="shared" si="3928"/>
        <v>BH$13</v>
      </c>
      <c r="BI2969" s="192" t="str">
        <f t="shared" si="3928"/>
        <v>BI$13</v>
      </c>
      <c r="BJ2969" s="192" t="str">
        <f t="shared" si="3928"/>
        <v>BJ$13</v>
      </c>
      <c r="BK2969" s="192" t="str">
        <f t="shared" si="3928"/>
        <v>BK$13</v>
      </c>
      <c r="BL2969" s="192" t="str">
        <f t="shared" si="3928"/>
        <v>BL$13</v>
      </c>
      <c r="BM2969" s="192" t="str">
        <f t="shared" si="3928"/>
        <v>BM$13</v>
      </c>
      <c r="BN2969" s="192" t="str">
        <f t="shared" si="3928"/>
        <v>BN$13</v>
      </c>
      <c r="BO2969" s="192" t="str">
        <f t="shared" si="3928"/>
        <v>BO$13</v>
      </c>
      <c r="BP2969" s="192" t="str">
        <f t="shared" si="3928"/>
        <v>BP$13</v>
      </c>
      <c r="BQ2969" s="192" t="str">
        <f t="shared" si="3928"/>
        <v>BQ$13</v>
      </c>
      <c r="BR2969" s="192" t="str">
        <f t="shared" si="3928"/>
        <v>BR$13</v>
      </c>
      <c r="BS2969" s="192" t="str">
        <f t="shared" si="3928"/>
        <v>BS$13</v>
      </c>
      <c r="BT2969" s="192" t="str">
        <f t="shared" si="3928"/>
        <v>BT$13</v>
      </c>
      <c r="BU2969" s="192" t="str">
        <f t="shared" si="3928"/>
        <v>BU$13</v>
      </c>
      <c r="BV2969" s="192" t="str">
        <f t="shared" si="3928"/>
        <v>BV$13</v>
      </c>
      <c r="BW2969" s="192" t="str">
        <f t="shared" si="3928"/>
        <v>BW$13</v>
      </c>
      <c r="BX2969" s="192" t="str">
        <f t="shared" si="3928"/>
        <v>BX$13</v>
      </c>
      <c r="BY2969" s="192" t="str">
        <f t="shared" si="3928"/>
        <v>BY$13</v>
      </c>
      <c r="BZ2969" s="192" t="str">
        <f t="shared" si="3928"/>
        <v>BZ$13</v>
      </c>
      <c r="CA2969" s="192" t="str">
        <f t="shared" si="3928"/>
        <v>CA$13</v>
      </c>
      <c r="CB2969" s="192" t="str">
        <f t="shared" si="3928"/>
        <v>CB$13</v>
      </c>
      <c r="CC2969" s="192" t="str">
        <f t="shared" si="3928"/>
        <v>CC$13</v>
      </c>
      <c r="CD2969" s="192" t="str">
        <f t="shared" si="3928"/>
        <v>CD$13</v>
      </c>
      <c r="CE2969" s="192" t="str">
        <f t="shared" ref="CE2969:CL2969" si="3929">CE$17</f>
        <v>CE$13</v>
      </c>
      <c r="CF2969" s="192" t="str">
        <f t="shared" si="3929"/>
        <v>CF$13</v>
      </c>
      <c r="CG2969" s="192" t="str">
        <f t="shared" si="3929"/>
        <v>CG$13</v>
      </c>
      <c r="CH2969" s="192" t="str">
        <f t="shared" si="3929"/>
        <v>CH$13</v>
      </c>
      <c r="CI2969" s="192" t="str">
        <f t="shared" si="3929"/>
        <v>CI$13</v>
      </c>
      <c r="CJ2969" s="192" t="str">
        <f t="shared" si="3929"/>
        <v>CJ$13</v>
      </c>
      <c r="CK2969" s="192" t="str">
        <f t="shared" si="3929"/>
        <v>CK$13</v>
      </c>
      <c r="CL2969" s="192" t="str">
        <f t="shared" si="3929"/>
        <v>CL$13</v>
      </c>
    </row>
    <row r="2970" spans="2:90" x14ac:dyDescent="0.4">
      <c r="B2970" s="168" t="s">
        <v>488</v>
      </c>
      <c r="C2970" s="193"/>
      <c r="D2970" s="193"/>
      <c r="E2970" s="193" t="s">
        <v>906</v>
      </c>
      <c r="F2970" s="193"/>
      <c r="G2970" s="193"/>
      <c r="H2970" s="193"/>
      <c r="I2970" s="194"/>
      <c r="J2970" s="194"/>
      <c r="K2970" s="195"/>
      <c r="L2970" s="195"/>
      <c r="M2970" s="195"/>
      <c r="N2970" s="195"/>
      <c r="O2970" s="195"/>
      <c r="P2970" s="195"/>
      <c r="R2970" s="195"/>
      <c r="S2970" s="183"/>
      <c r="T2970" s="183"/>
      <c r="U2970" s="183"/>
      <c r="V2970" s="183"/>
      <c r="W2970" s="183"/>
      <c r="X2970" s="183"/>
      <c r="Y2970" s="183"/>
      <c r="Z2970" s="183"/>
      <c r="AA2970" s="183"/>
      <c r="AB2970" s="183"/>
      <c r="AC2970" s="183"/>
      <c r="AD2970" s="183"/>
      <c r="AE2970" s="183"/>
      <c r="AF2970" s="183"/>
      <c r="AG2970" s="183"/>
      <c r="AH2970" s="183"/>
      <c r="AI2970" s="183"/>
      <c r="AJ2970" s="183"/>
      <c r="AK2970" s="183"/>
      <c r="AL2970" s="183"/>
      <c r="AM2970" s="183"/>
      <c r="AN2970" s="183"/>
      <c r="AO2970" s="183"/>
      <c r="AP2970" s="183"/>
      <c r="AQ2970" s="183"/>
      <c r="AR2970" s="183"/>
      <c r="AS2970" s="183"/>
      <c r="AT2970" s="183"/>
      <c r="AU2970" s="183"/>
      <c r="AV2970" s="183"/>
      <c r="AW2970" s="183"/>
      <c r="AX2970" s="183"/>
      <c r="AY2970" s="183"/>
      <c r="AZ2970" s="183"/>
      <c r="BA2970" s="183"/>
      <c r="BB2970" s="183"/>
      <c r="BC2970" s="183"/>
      <c r="BD2970" s="183"/>
      <c r="BE2970" s="183"/>
      <c r="BF2970" s="183"/>
      <c r="BG2970" s="183"/>
      <c r="BH2970" s="183"/>
      <c r="BI2970" s="183"/>
      <c r="BJ2970" s="183"/>
      <c r="BK2970" s="183"/>
      <c r="BL2970" s="183"/>
      <c r="BM2970" s="183"/>
      <c r="BN2970" s="183"/>
      <c r="BO2970" s="183"/>
      <c r="BP2970" s="183"/>
      <c r="BQ2970" s="183"/>
      <c r="BR2970" s="183"/>
      <c r="BS2970" s="183"/>
      <c r="BT2970" s="183"/>
      <c r="BU2970" s="183"/>
      <c r="BV2970" s="183"/>
      <c r="BW2970" s="183"/>
      <c r="BX2970" s="183"/>
      <c r="BY2970" s="183"/>
      <c r="BZ2970" s="183"/>
      <c r="CA2970" s="183"/>
      <c r="CB2970" s="183"/>
      <c r="CC2970" s="183"/>
      <c r="CD2970" s="183"/>
      <c r="CE2970" s="183"/>
      <c r="CF2970" s="183"/>
      <c r="CG2970" s="183"/>
      <c r="CH2970" s="183"/>
      <c r="CI2970" s="183"/>
      <c r="CJ2970" s="183"/>
      <c r="CK2970" s="183"/>
      <c r="CL2970" s="183"/>
    </row>
    <row r="2971" spans="2:90" x14ac:dyDescent="0.4">
      <c r="B2971" s="168" t="s">
        <v>501</v>
      </c>
      <c r="C2971" s="193"/>
      <c r="D2971" s="193"/>
      <c r="E2971" s="193" t="s">
        <v>906</v>
      </c>
      <c r="F2971" s="193"/>
      <c r="G2971" s="193"/>
      <c r="H2971" s="193"/>
      <c r="I2971" s="194"/>
      <c r="J2971" s="194"/>
      <c r="K2971" s="195"/>
      <c r="L2971" s="195"/>
      <c r="M2971" s="195"/>
      <c r="N2971" s="195"/>
      <c r="O2971" s="195"/>
      <c r="P2971" s="195"/>
      <c r="R2971" s="195"/>
      <c r="S2971" s="183"/>
      <c r="T2971" s="183"/>
      <c r="U2971" s="183"/>
      <c r="V2971" s="183"/>
      <c r="W2971" s="183"/>
      <c r="X2971" s="183"/>
      <c r="Y2971" s="183"/>
      <c r="Z2971" s="183"/>
      <c r="AA2971" s="183"/>
      <c r="AB2971" s="183"/>
      <c r="AC2971" s="183"/>
      <c r="AD2971" s="183"/>
      <c r="AE2971" s="183"/>
      <c r="AF2971" s="183"/>
      <c r="AG2971" s="183"/>
      <c r="AH2971" s="183"/>
      <c r="AI2971" s="183"/>
      <c r="AJ2971" s="183"/>
      <c r="AK2971" s="183"/>
      <c r="AL2971" s="183"/>
      <c r="AM2971" s="183"/>
      <c r="AN2971" s="183"/>
      <c r="AO2971" s="183"/>
      <c r="AP2971" s="183"/>
      <c r="AQ2971" s="183"/>
      <c r="AR2971" s="183"/>
      <c r="AS2971" s="183"/>
      <c r="AT2971" s="183"/>
      <c r="AU2971" s="183"/>
      <c r="AV2971" s="183"/>
      <c r="AW2971" s="183"/>
      <c r="AX2971" s="183"/>
      <c r="AY2971" s="183"/>
      <c r="AZ2971" s="183"/>
      <c r="BA2971" s="183"/>
      <c r="BB2971" s="183"/>
      <c r="BC2971" s="183"/>
      <c r="BD2971" s="183"/>
      <c r="BE2971" s="183"/>
      <c r="BF2971" s="183"/>
      <c r="BG2971" s="183"/>
      <c r="BH2971" s="183"/>
      <c r="BI2971" s="183"/>
      <c r="BJ2971" s="183"/>
      <c r="BK2971" s="183"/>
      <c r="BL2971" s="183"/>
      <c r="BM2971" s="183"/>
      <c r="BN2971" s="183"/>
      <c r="BO2971" s="183"/>
      <c r="BP2971" s="183"/>
      <c r="BQ2971" s="183"/>
      <c r="BR2971" s="183"/>
      <c r="BS2971" s="183"/>
      <c r="BT2971" s="183"/>
      <c r="BU2971" s="183"/>
      <c r="BV2971" s="183"/>
      <c r="BW2971" s="183"/>
      <c r="BX2971" s="183"/>
      <c r="BY2971" s="183"/>
      <c r="BZ2971" s="183"/>
      <c r="CA2971" s="183"/>
      <c r="CB2971" s="183"/>
      <c r="CC2971" s="183"/>
      <c r="CD2971" s="183"/>
      <c r="CE2971" s="183"/>
      <c r="CF2971" s="183"/>
      <c r="CG2971" s="183"/>
      <c r="CH2971" s="183"/>
      <c r="CI2971" s="183"/>
      <c r="CJ2971" s="183"/>
      <c r="CK2971" s="183"/>
      <c r="CL2971" s="183"/>
    </row>
    <row r="2972" spans="2:90" x14ac:dyDescent="0.4">
      <c r="B2972" s="168" t="s">
        <v>461</v>
      </c>
      <c r="C2972" s="193"/>
      <c r="D2972" s="193"/>
      <c r="E2972" s="193" t="s">
        <v>906</v>
      </c>
      <c r="F2972" s="193"/>
      <c r="G2972" s="193"/>
      <c r="H2972" s="193"/>
      <c r="I2972" s="194"/>
      <c r="J2972" s="194"/>
      <c r="K2972" s="195"/>
      <c r="L2972" s="195"/>
      <c r="M2972" s="195"/>
      <c r="N2972" s="195"/>
      <c r="O2972" s="195"/>
      <c r="P2972" s="195"/>
      <c r="R2972" s="195"/>
      <c r="S2972" s="183" t="str">
        <f t="shared" ref="S2972:AX2972" si="3930">S$18</f>
        <v>S$14</v>
      </c>
      <c r="T2972" s="183" t="str">
        <f t="shared" si="3930"/>
        <v>T$14</v>
      </c>
      <c r="U2972" s="183" t="str">
        <f t="shared" si="3930"/>
        <v>U$14</v>
      </c>
      <c r="V2972" s="183" t="str">
        <f t="shared" si="3930"/>
        <v>V$14</v>
      </c>
      <c r="W2972" s="183" t="str">
        <f t="shared" si="3930"/>
        <v>W$14</v>
      </c>
      <c r="X2972" s="183" t="str">
        <f t="shared" si="3930"/>
        <v>X$14</v>
      </c>
      <c r="Y2972" s="183" t="str">
        <f t="shared" si="3930"/>
        <v>Y$14</v>
      </c>
      <c r="Z2972" s="183" t="str">
        <f t="shared" si="3930"/>
        <v>Z$14</v>
      </c>
      <c r="AA2972" s="183" t="str">
        <f t="shared" si="3930"/>
        <v>AA$14</v>
      </c>
      <c r="AB2972" s="183" t="str">
        <f t="shared" si="3930"/>
        <v>AB$14</v>
      </c>
      <c r="AC2972" s="183" t="str">
        <f t="shared" si="3930"/>
        <v>AC$14</v>
      </c>
      <c r="AD2972" s="183" t="str">
        <f t="shared" si="3930"/>
        <v>AD$14</v>
      </c>
      <c r="AE2972" s="183" t="str">
        <f t="shared" si="3930"/>
        <v>AE$14</v>
      </c>
      <c r="AF2972" s="183" t="str">
        <f t="shared" si="3930"/>
        <v>AF$14</v>
      </c>
      <c r="AG2972" s="183" t="str">
        <f t="shared" si="3930"/>
        <v>AG$14</v>
      </c>
      <c r="AH2972" s="183" t="str">
        <f t="shared" si="3930"/>
        <v>AH$14</v>
      </c>
      <c r="AI2972" s="183" t="str">
        <f t="shared" si="3930"/>
        <v>AI$14</v>
      </c>
      <c r="AJ2972" s="183" t="str">
        <f t="shared" si="3930"/>
        <v>AJ$14</v>
      </c>
      <c r="AK2972" s="183" t="str">
        <f t="shared" si="3930"/>
        <v>AK$14</v>
      </c>
      <c r="AL2972" s="183" t="str">
        <f t="shared" si="3930"/>
        <v>AL$14</v>
      </c>
      <c r="AM2972" s="183" t="str">
        <f t="shared" si="3930"/>
        <v>AM$14</v>
      </c>
      <c r="AN2972" s="183" t="str">
        <f t="shared" si="3930"/>
        <v>AN$14</v>
      </c>
      <c r="AO2972" s="183" t="str">
        <f t="shared" si="3930"/>
        <v>AO$14</v>
      </c>
      <c r="AP2972" s="183" t="str">
        <f t="shared" si="3930"/>
        <v>AP$14</v>
      </c>
      <c r="AQ2972" s="183" t="str">
        <f t="shared" si="3930"/>
        <v>AQ$14</v>
      </c>
      <c r="AR2972" s="183" t="str">
        <f t="shared" si="3930"/>
        <v>AR$14</v>
      </c>
      <c r="AS2972" s="183" t="str">
        <f t="shared" si="3930"/>
        <v>AS$14</v>
      </c>
      <c r="AT2972" s="183" t="str">
        <f t="shared" si="3930"/>
        <v>AT$14</v>
      </c>
      <c r="AU2972" s="183" t="str">
        <f t="shared" si="3930"/>
        <v>AU$14</v>
      </c>
      <c r="AV2972" s="183" t="str">
        <f t="shared" si="3930"/>
        <v>AV$14</v>
      </c>
      <c r="AW2972" s="183" t="str">
        <f t="shared" si="3930"/>
        <v>AW$14</v>
      </c>
      <c r="AX2972" s="183" t="str">
        <f t="shared" si="3930"/>
        <v>AX$14</v>
      </c>
      <c r="AY2972" s="183" t="str">
        <f t="shared" ref="AY2972:CD2972" si="3931">AY$18</f>
        <v>AY$14</v>
      </c>
      <c r="AZ2972" s="183" t="str">
        <f t="shared" si="3931"/>
        <v>AZ$14</v>
      </c>
      <c r="BA2972" s="183" t="str">
        <f t="shared" si="3931"/>
        <v>BA$14</v>
      </c>
      <c r="BB2972" s="183" t="str">
        <f t="shared" si="3931"/>
        <v>BB$14</v>
      </c>
      <c r="BC2972" s="183" t="str">
        <f t="shared" si="3931"/>
        <v>BC$14</v>
      </c>
      <c r="BD2972" s="183" t="str">
        <f t="shared" si="3931"/>
        <v>BD$14</v>
      </c>
      <c r="BE2972" s="183" t="str">
        <f t="shared" si="3931"/>
        <v>BE$14</v>
      </c>
      <c r="BF2972" s="183" t="str">
        <f t="shared" si="3931"/>
        <v>BF$14</v>
      </c>
      <c r="BG2972" s="183" t="str">
        <f t="shared" si="3931"/>
        <v>BG$14</v>
      </c>
      <c r="BH2972" s="183" t="str">
        <f t="shared" si="3931"/>
        <v>BH$14</v>
      </c>
      <c r="BI2972" s="183" t="str">
        <f t="shared" si="3931"/>
        <v>BI$14</v>
      </c>
      <c r="BJ2972" s="183" t="str">
        <f t="shared" si="3931"/>
        <v>BJ$14</v>
      </c>
      <c r="BK2972" s="183" t="str">
        <f t="shared" si="3931"/>
        <v>BK$14</v>
      </c>
      <c r="BL2972" s="183" t="str">
        <f t="shared" si="3931"/>
        <v>BL$14</v>
      </c>
      <c r="BM2972" s="183" t="str">
        <f t="shared" si="3931"/>
        <v>BM$14</v>
      </c>
      <c r="BN2972" s="183" t="str">
        <f t="shared" si="3931"/>
        <v>BN$14</v>
      </c>
      <c r="BO2972" s="183" t="str">
        <f t="shared" si="3931"/>
        <v>BO$14</v>
      </c>
      <c r="BP2972" s="183" t="str">
        <f t="shared" si="3931"/>
        <v>BP$14</v>
      </c>
      <c r="BQ2972" s="183" t="str">
        <f t="shared" si="3931"/>
        <v>BQ$14</v>
      </c>
      <c r="BR2972" s="183" t="str">
        <f t="shared" si="3931"/>
        <v>BR$14</v>
      </c>
      <c r="BS2972" s="183" t="str">
        <f t="shared" si="3931"/>
        <v>BS$14</v>
      </c>
      <c r="BT2972" s="183" t="str">
        <f t="shared" si="3931"/>
        <v>BT$14</v>
      </c>
      <c r="BU2972" s="183" t="str">
        <f t="shared" si="3931"/>
        <v>BU$14</v>
      </c>
      <c r="BV2972" s="183" t="str">
        <f t="shared" si="3931"/>
        <v>BV$14</v>
      </c>
      <c r="BW2972" s="183" t="str">
        <f t="shared" si="3931"/>
        <v>BW$14</v>
      </c>
      <c r="BX2972" s="183" t="str">
        <f t="shared" si="3931"/>
        <v>BX$14</v>
      </c>
      <c r="BY2972" s="183" t="str">
        <f t="shared" si="3931"/>
        <v>BY$14</v>
      </c>
      <c r="BZ2972" s="183" t="str">
        <f t="shared" si="3931"/>
        <v>BZ$14</v>
      </c>
      <c r="CA2972" s="183" t="str">
        <f t="shared" si="3931"/>
        <v>CA$14</v>
      </c>
      <c r="CB2972" s="183" t="str">
        <f t="shared" si="3931"/>
        <v>CB$14</v>
      </c>
      <c r="CC2972" s="183" t="str">
        <f t="shared" si="3931"/>
        <v>CC$14</v>
      </c>
      <c r="CD2972" s="183" t="str">
        <f t="shared" si="3931"/>
        <v>CD$14</v>
      </c>
      <c r="CE2972" s="183" t="str">
        <f t="shared" ref="CE2972:CL2972" si="3932">CE$18</f>
        <v>CE$14</v>
      </c>
      <c r="CF2972" s="183" t="str">
        <f t="shared" si="3932"/>
        <v>CF$14</v>
      </c>
      <c r="CG2972" s="183" t="str">
        <f t="shared" si="3932"/>
        <v>CG$14</v>
      </c>
      <c r="CH2972" s="183" t="str">
        <f t="shared" si="3932"/>
        <v>CH$14</v>
      </c>
      <c r="CI2972" s="183" t="str">
        <f t="shared" si="3932"/>
        <v>CI$14</v>
      </c>
      <c r="CJ2972" s="183" t="str">
        <f t="shared" si="3932"/>
        <v>CJ$14</v>
      </c>
      <c r="CK2972" s="183" t="str">
        <f t="shared" si="3932"/>
        <v>CK$14</v>
      </c>
      <c r="CL2972" s="183" t="str">
        <f t="shared" si="3932"/>
        <v>CL$14</v>
      </c>
    </row>
    <row r="2973" spans="2:90" x14ac:dyDescent="0.4">
      <c r="B2973" s="168" t="s">
        <v>462</v>
      </c>
      <c r="C2973" s="193"/>
      <c r="D2973" s="193"/>
      <c r="E2973" s="193" t="s">
        <v>906</v>
      </c>
      <c r="F2973" s="193"/>
      <c r="G2973" s="193"/>
      <c r="H2973" s="193"/>
      <c r="I2973" s="194"/>
      <c r="J2973" s="194"/>
      <c r="K2973" s="195"/>
      <c r="L2973" s="195"/>
      <c r="M2973" s="195"/>
      <c r="N2973" s="195"/>
      <c r="O2973" s="195"/>
      <c r="P2973" s="195"/>
      <c r="R2973" s="195"/>
      <c r="S2973" s="183" t="str">
        <f t="shared" ref="S2973:AX2973" si="3933">S$19</f>
        <v>S$15</v>
      </c>
      <c r="T2973" s="183" t="str">
        <f t="shared" si="3933"/>
        <v>T$15</v>
      </c>
      <c r="U2973" s="183" t="str">
        <f t="shared" si="3933"/>
        <v>U$15</v>
      </c>
      <c r="V2973" s="183" t="str">
        <f t="shared" si="3933"/>
        <v>V$15</v>
      </c>
      <c r="W2973" s="183" t="str">
        <f t="shared" si="3933"/>
        <v>W$15</v>
      </c>
      <c r="X2973" s="183" t="str">
        <f t="shared" si="3933"/>
        <v>X$15</v>
      </c>
      <c r="Y2973" s="183" t="str">
        <f t="shared" si="3933"/>
        <v>Y$15</v>
      </c>
      <c r="Z2973" s="183" t="str">
        <f t="shared" si="3933"/>
        <v>Z$15</v>
      </c>
      <c r="AA2973" s="183" t="str">
        <f t="shared" si="3933"/>
        <v>AA$15</v>
      </c>
      <c r="AB2973" s="183" t="str">
        <f t="shared" si="3933"/>
        <v>AB$15</v>
      </c>
      <c r="AC2973" s="183" t="str">
        <f t="shared" si="3933"/>
        <v>AC$15</v>
      </c>
      <c r="AD2973" s="183" t="str">
        <f t="shared" si="3933"/>
        <v>AD$15</v>
      </c>
      <c r="AE2973" s="183" t="str">
        <f t="shared" si="3933"/>
        <v>AE$15</v>
      </c>
      <c r="AF2973" s="183" t="str">
        <f t="shared" si="3933"/>
        <v>AF$15</v>
      </c>
      <c r="AG2973" s="183" t="str">
        <f t="shared" si="3933"/>
        <v>AG$15</v>
      </c>
      <c r="AH2973" s="183" t="str">
        <f t="shared" si="3933"/>
        <v>AH$15</v>
      </c>
      <c r="AI2973" s="183" t="str">
        <f t="shared" si="3933"/>
        <v>AI$15</v>
      </c>
      <c r="AJ2973" s="183" t="str">
        <f t="shared" si="3933"/>
        <v>AJ$15</v>
      </c>
      <c r="AK2973" s="183" t="str">
        <f t="shared" si="3933"/>
        <v>AK$15</v>
      </c>
      <c r="AL2973" s="183" t="str">
        <f t="shared" si="3933"/>
        <v>AL$15</v>
      </c>
      <c r="AM2973" s="183" t="str">
        <f t="shared" si="3933"/>
        <v>AM$15</v>
      </c>
      <c r="AN2973" s="183" t="str">
        <f t="shared" si="3933"/>
        <v>AN$15</v>
      </c>
      <c r="AO2973" s="183" t="str">
        <f t="shared" si="3933"/>
        <v>AO$15</v>
      </c>
      <c r="AP2973" s="183" t="str">
        <f t="shared" si="3933"/>
        <v>AP$15</v>
      </c>
      <c r="AQ2973" s="183" t="str">
        <f t="shared" si="3933"/>
        <v>AQ$15</v>
      </c>
      <c r="AR2973" s="183" t="str">
        <f t="shared" si="3933"/>
        <v>AR$15</v>
      </c>
      <c r="AS2973" s="183" t="str">
        <f t="shared" si="3933"/>
        <v>AS$15</v>
      </c>
      <c r="AT2973" s="183" t="str">
        <f t="shared" si="3933"/>
        <v>AT$15</v>
      </c>
      <c r="AU2973" s="183" t="str">
        <f t="shared" si="3933"/>
        <v>AU$15</v>
      </c>
      <c r="AV2973" s="183" t="str">
        <f t="shared" si="3933"/>
        <v>AV$15</v>
      </c>
      <c r="AW2973" s="183" t="str">
        <f t="shared" si="3933"/>
        <v>AW$15</v>
      </c>
      <c r="AX2973" s="183" t="str">
        <f t="shared" si="3933"/>
        <v>AX$15</v>
      </c>
      <c r="AY2973" s="183" t="str">
        <f t="shared" ref="AY2973:CD2973" si="3934">AY$19</f>
        <v>AY$15</v>
      </c>
      <c r="AZ2973" s="183" t="str">
        <f t="shared" si="3934"/>
        <v>AZ$15</v>
      </c>
      <c r="BA2973" s="183" t="str">
        <f t="shared" si="3934"/>
        <v>BA$15</v>
      </c>
      <c r="BB2973" s="183" t="str">
        <f t="shared" si="3934"/>
        <v>BB$15</v>
      </c>
      <c r="BC2973" s="183" t="str">
        <f t="shared" si="3934"/>
        <v>BC$15</v>
      </c>
      <c r="BD2973" s="183" t="str">
        <f t="shared" si="3934"/>
        <v>BD$15</v>
      </c>
      <c r="BE2973" s="183" t="str">
        <f t="shared" si="3934"/>
        <v>BE$15</v>
      </c>
      <c r="BF2973" s="183" t="str">
        <f t="shared" si="3934"/>
        <v>BF$15</v>
      </c>
      <c r="BG2973" s="183" t="str">
        <f t="shared" si="3934"/>
        <v>BG$15</v>
      </c>
      <c r="BH2973" s="183" t="str">
        <f t="shared" si="3934"/>
        <v>BH$15</v>
      </c>
      <c r="BI2973" s="183" t="str">
        <f t="shared" si="3934"/>
        <v>BI$15</v>
      </c>
      <c r="BJ2973" s="183" t="str">
        <f t="shared" si="3934"/>
        <v>BJ$15</v>
      </c>
      <c r="BK2973" s="183" t="str">
        <f t="shared" si="3934"/>
        <v>BK$15</v>
      </c>
      <c r="BL2973" s="183" t="str">
        <f t="shared" si="3934"/>
        <v>BL$15</v>
      </c>
      <c r="BM2973" s="183" t="str">
        <f t="shared" si="3934"/>
        <v>BM$15</v>
      </c>
      <c r="BN2973" s="183" t="str">
        <f t="shared" si="3934"/>
        <v>BN$15</v>
      </c>
      <c r="BO2973" s="183" t="str">
        <f t="shared" si="3934"/>
        <v>BO$15</v>
      </c>
      <c r="BP2973" s="183" t="str">
        <f t="shared" si="3934"/>
        <v>BP$15</v>
      </c>
      <c r="BQ2973" s="183" t="str">
        <f t="shared" si="3934"/>
        <v>BQ$15</v>
      </c>
      <c r="BR2973" s="183" t="str">
        <f t="shared" si="3934"/>
        <v>BR$15</v>
      </c>
      <c r="BS2973" s="183" t="str">
        <f t="shared" si="3934"/>
        <v>BS$15</v>
      </c>
      <c r="BT2973" s="183" t="str">
        <f t="shared" si="3934"/>
        <v>BT$15</v>
      </c>
      <c r="BU2973" s="183" t="str">
        <f t="shared" si="3934"/>
        <v>BU$15</v>
      </c>
      <c r="BV2973" s="183" t="str">
        <f t="shared" si="3934"/>
        <v>BV$15</v>
      </c>
      <c r="BW2973" s="183" t="str">
        <f t="shared" si="3934"/>
        <v>BW$15</v>
      </c>
      <c r="BX2973" s="183" t="str">
        <f t="shared" si="3934"/>
        <v>BX$15</v>
      </c>
      <c r="BY2973" s="183" t="str">
        <f t="shared" si="3934"/>
        <v>BY$15</v>
      </c>
      <c r="BZ2973" s="183" t="str">
        <f t="shared" si="3934"/>
        <v>BZ$15</v>
      </c>
      <c r="CA2973" s="183" t="str">
        <f t="shared" si="3934"/>
        <v>CA$15</v>
      </c>
      <c r="CB2973" s="183" t="str">
        <f t="shared" si="3934"/>
        <v>CB$15</v>
      </c>
      <c r="CC2973" s="183" t="str">
        <f t="shared" si="3934"/>
        <v>CC$15</v>
      </c>
      <c r="CD2973" s="183" t="str">
        <f t="shared" si="3934"/>
        <v>CD$15</v>
      </c>
      <c r="CE2973" s="183" t="str">
        <f t="shared" ref="CE2973:CL2973" si="3935">CE$19</f>
        <v>CE$15</v>
      </c>
      <c r="CF2973" s="183" t="str">
        <f t="shared" si="3935"/>
        <v>CF$15</v>
      </c>
      <c r="CG2973" s="183" t="str">
        <f t="shared" si="3935"/>
        <v>CG$15</v>
      </c>
      <c r="CH2973" s="183" t="str">
        <f t="shared" si="3935"/>
        <v>CH$15</v>
      </c>
      <c r="CI2973" s="183" t="str">
        <f t="shared" si="3935"/>
        <v>CI$15</v>
      </c>
      <c r="CJ2973" s="183" t="str">
        <f t="shared" si="3935"/>
        <v>CJ$15</v>
      </c>
      <c r="CK2973" s="183" t="str">
        <f t="shared" si="3935"/>
        <v>CK$15</v>
      </c>
      <c r="CL2973" s="183" t="str">
        <f t="shared" si="3935"/>
        <v>CL$15</v>
      </c>
    </row>
    <row r="2974" spans="2:90" x14ac:dyDescent="0.4">
      <c r="B2974" s="70" t="s">
        <v>435</v>
      </c>
      <c r="C2974" s="48"/>
      <c r="D2974" s="48" t="s">
        <v>477</v>
      </c>
      <c r="E2974" s="48" t="s">
        <v>477</v>
      </c>
      <c r="F2974" s="48" t="s">
        <v>414</v>
      </c>
      <c r="G2974" s="48" t="s">
        <v>81</v>
      </c>
      <c r="H2974" s="48"/>
      <c r="I2974" s="277"/>
      <c r="J2974" s="277"/>
      <c r="K2974" s="48"/>
      <c r="L2974" s="48"/>
      <c r="M2974" s="48"/>
      <c r="N2974" s="48"/>
      <c r="O2974" s="48"/>
      <c r="P2974" s="48"/>
      <c r="R2974" s="70"/>
      <c r="S2974" s="278"/>
      <c r="T2974" s="278"/>
      <c r="U2974" s="278"/>
      <c r="V2974" s="278"/>
      <c r="W2974" s="278"/>
      <c r="X2974" s="278"/>
      <c r="Y2974" s="278"/>
      <c r="Z2974" s="278"/>
      <c r="AA2974" s="278"/>
      <c r="AB2974" s="278"/>
      <c r="AC2974" s="278"/>
      <c r="AD2974" s="278"/>
      <c r="AE2974" s="278"/>
      <c r="AF2974" s="278"/>
      <c r="AG2974" s="278"/>
      <c r="AH2974" s="278"/>
      <c r="AI2974" s="278"/>
      <c r="AJ2974" s="278"/>
      <c r="AK2974" s="278"/>
      <c r="AL2974" s="278"/>
      <c r="AM2974" s="278"/>
      <c r="AN2974" s="278"/>
      <c r="AO2974" s="278"/>
      <c r="AP2974" s="278"/>
      <c r="AQ2974" s="278"/>
      <c r="AR2974" s="278"/>
      <c r="AS2974" s="278"/>
      <c r="AT2974" s="278"/>
      <c r="AU2974" s="278"/>
      <c r="AV2974" s="278"/>
      <c r="AW2974" s="278"/>
      <c r="AX2974" s="278"/>
      <c r="AY2974" s="278"/>
      <c r="AZ2974" s="278"/>
      <c r="BA2974" s="278"/>
      <c r="BB2974" s="278"/>
      <c r="BC2974" s="278"/>
      <c r="BD2974" s="278"/>
      <c r="BE2974" s="278"/>
      <c r="BF2974" s="278"/>
      <c r="BG2974" s="278"/>
      <c r="BH2974" s="278"/>
      <c r="BI2974" s="278"/>
      <c r="BJ2974" s="278"/>
      <c r="BK2974" s="278"/>
      <c r="BL2974" s="278"/>
      <c r="BM2974" s="278"/>
      <c r="BN2974" s="278"/>
      <c r="BO2974" s="278"/>
      <c r="BP2974" s="278"/>
      <c r="BQ2974" s="278"/>
      <c r="BR2974" s="278"/>
      <c r="BS2974" s="278"/>
      <c r="BT2974" s="278"/>
      <c r="BU2974" s="278"/>
      <c r="BV2974" s="278"/>
      <c r="BW2974" s="278"/>
      <c r="BX2974" s="278"/>
      <c r="BY2974" s="278"/>
      <c r="BZ2974" s="278"/>
      <c r="CA2974" s="278"/>
      <c r="CB2974" s="278"/>
      <c r="CC2974" s="278"/>
      <c r="CD2974" s="278"/>
      <c r="CE2974" s="278"/>
      <c r="CF2974" s="278"/>
      <c r="CG2974" s="278"/>
      <c r="CH2974" s="278"/>
      <c r="CI2974" s="278"/>
      <c r="CJ2974" s="278"/>
      <c r="CK2974" s="278"/>
      <c r="CL2974" s="278"/>
    </row>
    <row r="2975" spans="2:90" x14ac:dyDescent="0.4">
      <c r="B2975" s="93" t="s">
        <v>341</v>
      </c>
      <c r="C2975" s="27"/>
      <c r="D2975" s="27" t="s">
        <v>477</v>
      </c>
      <c r="E2975" s="27" t="s">
        <v>906</v>
      </c>
      <c r="F2975" s="27"/>
      <c r="G2975" s="27" t="str">
        <f>E2975</f>
        <v/>
      </c>
      <c r="H2975" s="27"/>
      <c r="I2975" s="78"/>
      <c r="J2975" s="78"/>
      <c r="K2975" s="33"/>
      <c r="L2975" s="33"/>
      <c r="M2975" s="33"/>
      <c r="N2975" s="33"/>
      <c r="O2975" s="33"/>
      <c r="P2975" s="33"/>
      <c r="R2975" s="33"/>
      <c r="S2975" s="77"/>
      <c r="T2975" s="77"/>
      <c r="U2975" s="77"/>
      <c r="V2975" s="77"/>
      <c r="W2975" s="77"/>
      <c r="X2975" s="77"/>
      <c r="Y2975" s="77"/>
      <c r="Z2975" s="77"/>
      <c r="AA2975" s="77"/>
      <c r="AB2975" s="77"/>
      <c r="AC2975" s="77"/>
      <c r="AD2975" s="77"/>
      <c r="AE2975" s="77"/>
      <c r="AF2975" s="77"/>
      <c r="AG2975" s="77"/>
      <c r="AH2975" s="77"/>
      <c r="AI2975" s="77"/>
      <c r="AJ2975" s="77"/>
      <c r="AK2975" s="77"/>
      <c r="AL2975" s="77"/>
      <c r="AM2975" s="77"/>
      <c r="AN2975" s="77"/>
      <c r="AO2975" s="77"/>
      <c r="AP2975" s="77"/>
      <c r="AQ2975" s="77"/>
      <c r="AR2975" s="77"/>
      <c r="AS2975" s="77"/>
      <c r="AT2975" s="77"/>
      <c r="AU2975" s="77"/>
      <c r="AV2975" s="77"/>
      <c r="AW2975" s="77"/>
      <c r="AX2975" s="77"/>
      <c r="AY2975" s="77"/>
      <c r="AZ2975" s="77"/>
      <c r="BA2975" s="77"/>
      <c r="BB2975" s="77"/>
      <c r="BC2975" s="77"/>
      <c r="BD2975" s="77"/>
      <c r="BE2975" s="77"/>
      <c r="BF2975" s="77"/>
      <c r="BG2975" s="77"/>
      <c r="BH2975" s="77"/>
      <c r="BI2975" s="77"/>
      <c r="BJ2975" s="77"/>
      <c r="BK2975" s="77"/>
      <c r="BL2975" s="77"/>
      <c r="BM2975" s="77"/>
      <c r="BN2975" s="77"/>
      <c r="BO2975" s="77"/>
      <c r="BP2975" s="77"/>
      <c r="BQ2975" s="77"/>
      <c r="BR2975" s="77"/>
      <c r="BS2975" s="77"/>
      <c r="BT2975" s="77"/>
      <c r="BU2975" s="77"/>
      <c r="BV2975" s="77"/>
      <c r="BW2975" s="77"/>
      <c r="BX2975" s="77"/>
      <c r="BY2975" s="77"/>
      <c r="BZ2975" s="77"/>
      <c r="CA2975" s="77"/>
      <c r="CB2975" s="77"/>
      <c r="CC2975" s="77"/>
      <c r="CD2975" s="77"/>
      <c r="CE2975" s="77"/>
      <c r="CF2975" s="77"/>
      <c r="CG2975" s="77"/>
      <c r="CH2975" s="77"/>
      <c r="CI2975" s="77"/>
      <c r="CJ2975" s="77"/>
      <c r="CK2975" s="77"/>
      <c r="CL2975" s="77"/>
    </row>
    <row r="2976" spans="2:90" x14ac:dyDescent="0.4">
      <c r="B2976" s="139" t="s">
        <v>76</v>
      </c>
      <c r="C2976" s="12" t="s">
        <v>80</v>
      </c>
      <c r="D2976" s="12" t="s">
        <v>477</v>
      </c>
      <c r="E2976" s="12" t="s">
        <v>906</v>
      </c>
      <c r="F2976" s="12"/>
      <c r="G2976" s="12" t="str">
        <f>E2976</f>
        <v/>
      </c>
      <c r="H2976" s="12"/>
      <c r="I2976" s="60"/>
      <c r="J2976" s="60"/>
      <c r="K2976" s="15">
        <f ca="1">SUMIF($3:$3,K$2,2976:2976)</f>
        <v>12000</v>
      </c>
      <c r="L2976" s="15">
        <f ca="1">SUMIF($3:$3,L$2,2976:2976)</f>
        <v>12000</v>
      </c>
      <c r="M2976" s="15">
        <f ca="1">SUMIF($3:$3,M$2,2976:2976)</f>
        <v>12000</v>
      </c>
      <c r="N2976" s="15">
        <f ca="1">SUMIF($3:$3,N$2,2976:2976)</f>
        <v>12000</v>
      </c>
      <c r="O2976" s="15">
        <f ca="1">SUMIF($3:$3,O$2,2976:2976)</f>
        <v>12000</v>
      </c>
      <c r="P2976" s="15">
        <f ca="1">SUMIF($3:$3,P$2,2976:2976)</f>
        <v>12000</v>
      </c>
      <c r="R2976" s="15"/>
      <c r="S2976" s="76" cm="1">
        <f t="array" aca="1" ref="S2976" ca="1">INDIRECT(S2980)/S2977</f>
        <v>1000</v>
      </c>
      <c r="T2976" s="76" cm="1">
        <f t="array" aca="1" ref="T2976" ca="1">INDIRECT(T2980)/T2977</f>
        <v>1000</v>
      </c>
      <c r="U2976" s="76" cm="1">
        <f t="array" aca="1" ref="U2976" ca="1">INDIRECT(U2980)/U2977</f>
        <v>1000</v>
      </c>
      <c r="V2976" s="76" cm="1">
        <f t="array" aca="1" ref="V2976" ca="1">INDIRECT(V2980)/V2977</f>
        <v>1000</v>
      </c>
      <c r="W2976" s="76" cm="1">
        <f t="array" aca="1" ref="W2976" ca="1">INDIRECT(W2980)/W2977</f>
        <v>1000</v>
      </c>
      <c r="X2976" s="76" cm="1">
        <f t="array" aca="1" ref="X2976" ca="1">INDIRECT(X2980)/X2977</f>
        <v>1000</v>
      </c>
      <c r="Y2976" s="76" cm="1">
        <f t="array" aca="1" ref="Y2976" ca="1">INDIRECT(Y2980)/Y2977</f>
        <v>1000</v>
      </c>
      <c r="Z2976" s="76" cm="1">
        <f t="array" aca="1" ref="Z2976" ca="1">INDIRECT(Z2980)/Z2977</f>
        <v>1000</v>
      </c>
      <c r="AA2976" s="76" cm="1">
        <f t="array" aca="1" ref="AA2976" ca="1">INDIRECT(AA2980)/AA2977</f>
        <v>1000</v>
      </c>
      <c r="AB2976" s="76" cm="1">
        <f t="array" aca="1" ref="AB2976" ca="1">INDIRECT(AB2980)/AB2977</f>
        <v>1000</v>
      </c>
      <c r="AC2976" s="76" cm="1">
        <f t="array" aca="1" ref="AC2976" ca="1">INDIRECT(AC2980)/AC2977</f>
        <v>1000</v>
      </c>
      <c r="AD2976" s="76" cm="1">
        <f t="array" aca="1" ref="AD2976" ca="1">INDIRECT(AD2980)/AD2977</f>
        <v>1000</v>
      </c>
      <c r="AE2976" s="76" cm="1">
        <f t="array" aca="1" ref="AE2976" ca="1">INDIRECT(AE2980)/AE2977</f>
        <v>1000</v>
      </c>
      <c r="AF2976" s="76" cm="1">
        <f t="array" aca="1" ref="AF2976" ca="1">INDIRECT(AF2980)/AF2977</f>
        <v>1000</v>
      </c>
      <c r="AG2976" s="76" cm="1">
        <f t="array" aca="1" ref="AG2976" ca="1">INDIRECT(AG2980)/AG2977</f>
        <v>1000</v>
      </c>
      <c r="AH2976" s="76" cm="1">
        <f t="array" aca="1" ref="AH2976" ca="1">INDIRECT(AH2980)/AH2977</f>
        <v>1000</v>
      </c>
      <c r="AI2976" s="76" cm="1">
        <f t="array" aca="1" ref="AI2976" ca="1">INDIRECT(AI2980)/AI2977</f>
        <v>1000</v>
      </c>
      <c r="AJ2976" s="76" cm="1">
        <f t="array" aca="1" ref="AJ2976" ca="1">INDIRECT(AJ2980)/AJ2977</f>
        <v>1000</v>
      </c>
      <c r="AK2976" s="76" cm="1">
        <f t="array" aca="1" ref="AK2976" ca="1">INDIRECT(AK2980)/AK2977</f>
        <v>1000</v>
      </c>
      <c r="AL2976" s="76" cm="1">
        <f t="array" aca="1" ref="AL2976" ca="1">INDIRECT(AL2980)/AL2977</f>
        <v>1000</v>
      </c>
      <c r="AM2976" s="76" cm="1">
        <f t="array" aca="1" ref="AM2976" ca="1">INDIRECT(AM2980)/AM2977</f>
        <v>1000</v>
      </c>
      <c r="AN2976" s="76" cm="1">
        <f t="array" aca="1" ref="AN2976" ca="1">INDIRECT(AN2980)/AN2977</f>
        <v>1000</v>
      </c>
      <c r="AO2976" s="76" cm="1">
        <f t="array" aca="1" ref="AO2976" ca="1">INDIRECT(AO2980)/AO2977</f>
        <v>1000</v>
      </c>
      <c r="AP2976" s="76" cm="1">
        <f t="array" aca="1" ref="AP2976" ca="1">INDIRECT(AP2980)/AP2977</f>
        <v>1000</v>
      </c>
      <c r="AQ2976" s="76" cm="1">
        <f t="array" aca="1" ref="AQ2976" ca="1">INDIRECT(AQ2980)/AQ2977</f>
        <v>1000</v>
      </c>
      <c r="AR2976" s="76" cm="1">
        <f t="array" aca="1" ref="AR2976" ca="1">INDIRECT(AR2980)/AR2977</f>
        <v>1000</v>
      </c>
      <c r="AS2976" s="76" cm="1">
        <f t="array" aca="1" ref="AS2976" ca="1">INDIRECT(AS2980)/AS2977</f>
        <v>1000</v>
      </c>
      <c r="AT2976" s="76" cm="1">
        <f t="array" aca="1" ref="AT2976" ca="1">INDIRECT(AT2980)/AT2977</f>
        <v>1000</v>
      </c>
      <c r="AU2976" s="76" cm="1">
        <f t="array" aca="1" ref="AU2976" ca="1">INDIRECT(AU2980)/AU2977</f>
        <v>1000</v>
      </c>
      <c r="AV2976" s="76" cm="1">
        <f t="array" aca="1" ref="AV2976" ca="1">INDIRECT(AV2980)/AV2977</f>
        <v>1000</v>
      </c>
      <c r="AW2976" s="76" cm="1">
        <f t="array" aca="1" ref="AW2976" ca="1">INDIRECT(AW2980)/AW2977</f>
        <v>1000</v>
      </c>
      <c r="AX2976" s="76" cm="1">
        <f t="array" aca="1" ref="AX2976" ca="1">INDIRECT(AX2980)/AX2977</f>
        <v>1000</v>
      </c>
      <c r="AY2976" s="76" cm="1">
        <f t="array" aca="1" ref="AY2976" ca="1">INDIRECT(AY2980)/AY2977</f>
        <v>1000</v>
      </c>
      <c r="AZ2976" s="76" cm="1">
        <f t="array" aca="1" ref="AZ2976" ca="1">INDIRECT(AZ2980)/AZ2977</f>
        <v>1000</v>
      </c>
      <c r="BA2976" s="76" cm="1">
        <f t="array" aca="1" ref="BA2976" ca="1">INDIRECT(BA2980)/BA2977</f>
        <v>1000</v>
      </c>
      <c r="BB2976" s="76" cm="1">
        <f t="array" aca="1" ref="BB2976" ca="1">INDIRECT(BB2980)/BB2977</f>
        <v>1000</v>
      </c>
      <c r="BC2976" s="76" cm="1">
        <f t="array" aca="1" ref="BC2976" ca="1">INDIRECT(BC2980)/BC2977</f>
        <v>1000</v>
      </c>
      <c r="BD2976" s="76" cm="1">
        <f t="array" aca="1" ref="BD2976" ca="1">INDIRECT(BD2980)/BD2977</f>
        <v>1000</v>
      </c>
      <c r="BE2976" s="76" cm="1">
        <f t="array" aca="1" ref="BE2976" ca="1">INDIRECT(BE2980)/BE2977</f>
        <v>1000</v>
      </c>
      <c r="BF2976" s="76" cm="1">
        <f t="array" aca="1" ref="BF2976" ca="1">INDIRECT(BF2980)/BF2977</f>
        <v>1000</v>
      </c>
      <c r="BG2976" s="76" cm="1">
        <f t="array" aca="1" ref="BG2976" ca="1">INDIRECT(BG2980)/BG2977</f>
        <v>1000</v>
      </c>
      <c r="BH2976" s="76" cm="1">
        <f t="array" aca="1" ref="BH2976" ca="1">INDIRECT(BH2980)/BH2977</f>
        <v>1000</v>
      </c>
      <c r="BI2976" s="76" cm="1">
        <f t="array" aca="1" ref="BI2976" ca="1">INDIRECT(BI2980)/BI2977</f>
        <v>1000</v>
      </c>
      <c r="BJ2976" s="76" cm="1">
        <f t="array" aca="1" ref="BJ2976" ca="1">INDIRECT(BJ2980)/BJ2977</f>
        <v>1000</v>
      </c>
      <c r="BK2976" s="76" cm="1">
        <f t="array" aca="1" ref="BK2976" ca="1">INDIRECT(BK2980)/BK2977</f>
        <v>1000</v>
      </c>
      <c r="BL2976" s="76" cm="1">
        <f t="array" aca="1" ref="BL2976" ca="1">INDIRECT(BL2980)/BL2977</f>
        <v>1000</v>
      </c>
      <c r="BM2976" s="76" cm="1">
        <f t="array" aca="1" ref="BM2976" ca="1">INDIRECT(BM2980)/BM2977</f>
        <v>1000</v>
      </c>
      <c r="BN2976" s="76" cm="1">
        <f t="array" aca="1" ref="BN2976" ca="1">INDIRECT(BN2980)/BN2977</f>
        <v>1000</v>
      </c>
      <c r="BO2976" s="76" cm="1">
        <f t="array" aca="1" ref="BO2976" ca="1">INDIRECT(BO2980)/BO2977</f>
        <v>1000</v>
      </c>
      <c r="BP2976" s="76" cm="1">
        <f t="array" aca="1" ref="BP2976" ca="1">INDIRECT(BP2980)/BP2977</f>
        <v>1000</v>
      </c>
      <c r="BQ2976" s="76" cm="1">
        <f t="array" aca="1" ref="BQ2976" ca="1">INDIRECT(BQ2980)/BQ2977</f>
        <v>1000</v>
      </c>
      <c r="BR2976" s="76" cm="1">
        <f t="array" aca="1" ref="BR2976" ca="1">INDIRECT(BR2980)/BR2977</f>
        <v>1000</v>
      </c>
      <c r="BS2976" s="76" cm="1">
        <f t="array" aca="1" ref="BS2976" ca="1">INDIRECT(BS2980)/BS2977</f>
        <v>1000</v>
      </c>
      <c r="BT2976" s="76" cm="1">
        <f t="array" aca="1" ref="BT2976" ca="1">INDIRECT(BT2980)/BT2977</f>
        <v>1000</v>
      </c>
      <c r="BU2976" s="76" cm="1">
        <f t="array" aca="1" ref="BU2976" ca="1">INDIRECT(BU2980)/BU2977</f>
        <v>1000</v>
      </c>
      <c r="BV2976" s="76" cm="1">
        <f t="array" aca="1" ref="BV2976" ca="1">INDIRECT(BV2980)/BV2977</f>
        <v>1000</v>
      </c>
      <c r="BW2976" s="76" cm="1">
        <f t="array" aca="1" ref="BW2976" ca="1">INDIRECT(BW2980)/BW2977</f>
        <v>1000</v>
      </c>
      <c r="BX2976" s="76" cm="1">
        <f t="array" aca="1" ref="BX2976" ca="1">INDIRECT(BX2980)/BX2977</f>
        <v>1000</v>
      </c>
      <c r="BY2976" s="76" cm="1">
        <f t="array" aca="1" ref="BY2976" ca="1">INDIRECT(BY2980)/BY2977</f>
        <v>1000</v>
      </c>
      <c r="BZ2976" s="76" cm="1">
        <f t="array" aca="1" ref="BZ2976" ca="1">INDIRECT(BZ2980)/BZ2977</f>
        <v>1000</v>
      </c>
      <c r="CA2976" s="76" cm="1">
        <f t="array" aca="1" ref="CA2976" ca="1">INDIRECT(CA2980)/CA2977</f>
        <v>1000</v>
      </c>
      <c r="CB2976" s="76" cm="1">
        <f t="array" aca="1" ref="CB2976" ca="1">INDIRECT(CB2980)/CB2977</f>
        <v>1000</v>
      </c>
      <c r="CC2976" s="76" cm="1">
        <f t="array" aca="1" ref="CC2976" ca="1">INDIRECT(CC2980)/CC2977</f>
        <v>1000</v>
      </c>
      <c r="CD2976" s="76" cm="1">
        <f t="array" aca="1" ref="CD2976" ca="1">INDIRECT(CD2980)/CD2977</f>
        <v>1000</v>
      </c>
      <c r="CE2976" s="76" cm="1">
        <f t="array" aca="1" ref="CE2976" ca="1">INDIRECT(CE2980)/CE2977</f>
        <v>1000</v>
      </c>
      <c r="CF2976" s="76" cm="1">
        <f t="array" aca="1" ref="CF2976" ca="1">INDIRECT(CF2980)/CF2977</f>
        <v>1000</v>
      </c>
      <c r="CG2976" s="76" cm="1">
        <f t="array" aca="1" ref="CG2976" ca="1">INDIRECT(CG2980)/CG2977</f>
        <v>1000</v>
      </c>
      <c r="CH2976" s="76" cm="1">
        <f t="array" aca="1" ref="CH2976" ca="1">INDIRECT(CH2980)/CH2977</f>
        <v>1000</v>
      </c>
      <c r="CI2976" s="76" cm="1">
        <f t="array" aca="1" ref="CI2976" ca="1">INDIRECT(CI2980)/CI2977</f>
        <v>1000</v>
      </c>
      <c r="CJ2976" s="76" cm="1">
        <f t="array" aca="1" ref="CJ2976" ca="1">INDIRECT(CJ2980)/CJ2977</f>
        <v>1000</v>
      </c>
      <c r="CK2976" s="76" cm="1">
        <f t="array" aca="1" ref="CK2976" ca="1">INDIRECT(CK2980)/CK2977</f>
        <v>1000</v>
      </c>
      <c r="CL2976" s="76" cm="1">
        <f t="array" aca="1" ref="CL2976" ca="1">INDIRECT(CL2980)/CL2977</f>
        <v>1000</v>
      </c>
    </row>
    <row r="2977" spans="2:90" x14ac:dyDescent="0.4">
      <c r="B2977" s="139" t="s">
        <v>77</v>
      </c>
      <c r="C2977" s="12"/>
      <c r="D2977" s="12" t="s">
        <v>477</v>
      </c>
      <c r="E2977" s="12" t="s">
        <v>906</v>
      </c>
      <c r="F2977" s="12"/>
      <c r="G2977" s="12" t="str">
        <f>E2977</f>
        <v/>
      </c>
      <c r="H2977" s="12"/>
      <c r="I2977" s="60"/>
      <c r="J2977" s="60"/>
      <c r="K2977" s="18">
        <v>10</v>
      </c>
      <c r="L2977" s="18">
        <v>10</v>
      </c>
      <c r="M2977" s="18">
        <v>10</v>
      </c>
      <c r="N2977" s="18">
        <v>10</v>
      </c>
      <c r="O2977" s="18">
        <v>10</v>
      </c>
      <c r="P2977" s="18">
        <v>10</v>
      </c>
      <c r="R2977" s="19"/>
      <c r="S2977" s="141" cm="1">
        <f t="array" ref="S2977">INDEX($K:$P,ROW(),MATCH(S$3,$K$2:$P$2,0))</f>
        <v>10</v>
      </c>
      <c r="T2977" s="141" cm="1">
        <f t="array" ref="T2977">INDEX($K:$P,ROW(),MATCH(T$3,$K$2:$P$2,0))</f>
        <v>10</v>
      </c>
      <c r="U2977" s="141" cm="1">
        <f t="array" ref="U2977">INDEX($K:$P,ROW(),MATCH(U$3,$K$2:$P$2,0))</f>
        <v>10</v>
      </c>
      <c r="V2977" s="141" cm="1">
        <f t="array" ref="V2977">INDEX($K:$P,ROW(),MATCH(V$3,$K$2:$P$2,0))</f>
        <v>10</v>
      </c>
      <c r="W2977" s="141" cm="1">
        <f t="array" ref="W2977">INDEX($K:$P,ROW(),MATCH(W$3,$K$2:$P$2,0))</f>
        <v>10</v>
      </c>
      <c r="X2977" s="141" cm="1">
        <f t="array" ref="X2977">INDEX($K:$P,ROW(),MATCH(X$3,$K$2:$P$2,0))</f>
        <v>10</v>
      </c>
      <c r="Y2977" s="141" cm="1">
        <f t="array" ref="Y2977">INDEX($K:$P,ROW(),MATCH(Y$3,$K$2:$P$2,0))</f>
        <v>10</v>
      </c>
      <c r="Z2977" s="141" cm="1">
        <f t="array" ref="Z2977">INDEX($K:$P,ROW(),MATCH(Z$3,$K$2:$P$2,0))</f>
        <v>10</v>
      </c>
      <c r="AA2977" s="141" cm="1">
        <f t="array" ref="AA2977">INDEX($K:$P,ROW(),MATCH(AA$3,$K$2:$P$2,0))</f>
        <v>10</v>
      </c>
      <c r="AB2977" s="141" cm="1">
        <f t="array" ref="AB2977">INDEX($K:$P,ROW(),MATCH(AB$3,$K$2:$P$2,0))</f>
        <v>10</v>
      </c>
      <c r="AC2977" s="141" cm="1">
        <f t="array" ref="AC2977">INDEX($K:$P,ROW(),MATCH(AC$3,$K$2:$P$2,0))</f>
        <v>10</v>
      </c>
      <c r="AD2977" s="141" cm="1">
        <f t="array" ref="AD2977">INDEX($K:$P,ROW(),MATCH(AD$3,$K$2:$P$2,0))</f>
        <v>10</v>
      </c>
      <c r="AE2977" s="141" cm="1">
        <f t="array" ref="AE2977">INDEX($K:$P,ROW(),MATCH(AE$3,$K$2:$P$2,0))</f>
        <v>10</v>
      </c>
      <c r="AF2977" s="141" cm="1">
        <f t="array" ref="AF2977">INDEX($K:$P,ROW(),MATCH(AF$3,$K$2:$P$2,0))</f>
        <v>10</v>
      </c>
      <c r="AG2977" s="141" cm="1">
        <f t="array" ref="AG2977">INDEX($K:$P,ROW(),MATCH(AG$3,$K$2:$P$2,0))</f>
        <v>10</v>
      </c>
      <c r="AH2977" s="141" cm="1">
        <f t="array" ref="AH2977">INDEX($K:$P,ROW(),MATCH(AH$3,$K$2:$P$2,0))</f>
        <v>10</v>
      </c>
      <c r="AI2977" s="141" cm="1">
        <f t="array" ref="AI2977">INDEX($K:$P,ROW(),MATCH(AI$3,$K$2:$P$2,0))</f>
        <v>10</v>
      </c>
      <c r="AJ2977" s="141" cm="1">
        <f t="array" ref="AJ2977">INDEX($K:$P,ROW(),MATCH(AJ$3,$K$2:$P$2,0))</f>
        <v>10</v>
      </c>
      <c r="AK2977" s="141" cm="1">
        <f t="array" ref="AK2977">INDEX($K:$P,ROW(),MATCH(AK$3,$K$2:$P$2,0))</f>
        <v>10</v>
      </c>
      <c r="AL2977" s="141" cm="1">
        <f t="array" ref="AL2977">INDEX($K:$P,ROW(),MATCH(AL$3,$K$2:$P$2,0))</f>
        <v>10</v>
      </c>
      <c r="AM2977" s="141" cm="1">
        <f t="array" ref="AM2977">INDEX($K:$P,ROW(),MATCH(AM$3,$K$2:$P$2,0))</f>
        <v>10</v>
      </c>
      <c r="AN2977" s="141" cm="1">
        <f t="array" ref="AN2977">INDEX($K:$P,ROW(),MATCH(AN$3,$K$2:$P$2,0))</f>
        <v>10</v>
      </c>
      <c r="AO2977" s="141" cm="1">
        <f t="array" ref="AO2977">INDEX($K:$P,ROW(),MATCH(AO$3,$K$2:$P$2,0))</f>
        <v>10</v>
      </c>
      <c r="AP2977" s="141" cm="1">
        <f t="array" ref="AP2977">INDEX($K:$P,ROW(),MATCH(AP$3,$K$2:$P$2,0))</f>
        <v>10</v>
      </c>
      <c r="AQ2977" s="141" cm="1">
        <f t="array" ref="AQ2977">INDEX($K:$P,ROW(),MATCH(AQ$3,$K$2:$P$2,0))</f>
        <v>10</v>
      </c>
      <c r="AR2977" s="141" cm="1">
        <f t="array" ref="AR2977">INDEX($K:$P,ROW(),MATCH(AR$3,$K$2:$P$2,0))</f>
        <v>10</v>
      </c>
      <c r="AS2977" s="141" cm="1">
        <f t="array" ref="AS2977">INDEX($K:$P,ROW(),MATCH(AS$3,$K$2:$P$2,0))</f>
        <v>10</v>
      </c>
      <c r="AT2977" s="141" cm="1">
        <f t="array" ref="AT2977">INDEX($K:$P,ROW(),MATCH(AT$3,$K$2:$P$2,0))</f>
        <v>10</v>
      </c>
      <c r="AU2977" s="141" cm="1">
        <f t="array" ref="AU2977">INDEX($K:$P,ROW(),MATCH(AU$3,$K$2:$P$2,0))</f>
        <v>10</v>
      </c>
      <c r="AV2977" s="141" cm="1">
        <f t="array" ref="AV2977">INDEX($K:$P,ROW(),MATCH(AV$3,$K$2:$P$2,0))</f>
        <v>10</v>
      </c>
      <c r="AW2977" s="141" cm="1">
        <f t="array" ref="AW2977">INDEX($K:$P,ROW(),MATCH(AW$3,$K$2:$P$2,0))</f>
        <v>10</v>
      </c>
      <c r="AX2977" s="141" cm="1">
        <f t="array" ref="AX2977">INDEX($K:$P,ROW(),MATCH(AX$3,$K$2:$P$2,0))</f>
        <v>10</v>
      </c>
      <c r="AY2977" s="141" cm="1">
        <f t="array" ref="AY2977">INDEX($K:$P,ROW(),MATCH(AY$3,$K$2:$P$2,0))</f>
        <v>10</v>
      </c>
      <c r="AZ2977" s="141" cm="1">
        <f t="array" ref="AZ2977">INDEX($K:$P,ROW(),MATCH(AZ$3,$K$2:$P$2,0))</f>
        <v>10</v>
      </c>
      <c r="BA2977" s="141" cm="1">
        <f t="array" ref="BA2977">INDEX($K:$P,ROW(),MATCH(BA$3,$K$2:$P$2,0))</f>
        <v>10</v>
      </c>
      <c r="BB2977" s="141" cm="1">
        <f t="array" ref="BB2977">INDEX($K:$P,ROW(),MATCH(BB$3,$K$2:$P$2,0))</f>
        <v>10</v>
      </c>
      <c r="BC2977" s="141" cm="1">
        <f t="array" ref="BC2977">INDEX($K:$P,ROW(),MATCH(BC$3,$K$2:$P$2,0))</f>
        <v>10</v>
      </c>
      <c r="BD2977" s="141" cm="1">
        <f t="array" ref="BD2977">INDEX($K:$P,ROW(),MATCH(BD$3,$K$2:$P$2,0))</f>
        <v>10</v>
      </c>
      <c r="BE2977" s="141" cm="1">
        <f t="array" ref="BE2977">INDEX($K:$P,ROW(),MATCH(BE$3,$K$2:$P$2,0))</f>
        <v>10</v>
      </c>
      <c r="BF2977" s="141" cm="1">
        <f t="array" ref="BF2977">INDEX($K:$P,ROW(),MATCH(BF$3,$K$2:$P$2,0))</f>
        <v>10</v>
      </c>
      <c r="BG2977" s="141" cm="1">
        <f t="array" ref="BG2977">INDEX($K:$P,ROW(),MATCH(BG$3,$K$2:$P$2,0))</f>
        <v>10</v>
      </c>
      <c r="BH2977" s="141" cm="1">
        <f t="array" ref="BH2977">INDEX($K:$P,ROW(),MATCH(BH$3,$K$2:$P$2,0))</f>
        <v>10</v>
      </c>
      <c r="BI2977" s="141" cm="1">
        <f t="array" ref="BI2977">INDEX($K:$P,ROW(),MATCH(BI$3,$K$2:$P$2,0))</f>
        <v>10</v>
      </c>
      <c r="BJ2977" s="141" cm="1">
        <f t="array" ref="BJ2977">INDEX($K:$P,ROW(),MATCH(BJ$3,$K$2:$P$2,0))</f>
        <v>10</v>
      </c>
      <c r="BK2977" s="141" cm="1">
        <f t="array" ref="BK2977">INDEX($K:$P,ROW(),MATCH(BK$3,$K$2:$P$2,0))</f>
        <v>10</v>
      </c>
      <c r="BL2977" s="141" cm="1">
        <f t="array" ref="BL2977">INDEX($K:$P,ROW(),MATCH(BL$3,$K$2:$P$2,0))</f>
        <v>10</v>
      </c>
      <c r="BM2977" s="141" cm="1">
        <f t="array" ref="BM2977">INDEX($K:$P,ROW(),MATCH(BM$3,$K$2:$P$2,0))</f>
        <v>10</v>
      </c>
      <c r="BN2977" s="141" cm="1">
        <f t="array" ref="BN2977">INDEX($K:$P,ROW(),MATCH(BN$3,$K$2:$P$2,0))</f>
        <v>10</v>
      </c>
      <c r="BO2977" s="141" cm="1">
        <f t="array" ref="BO2977">INDEX($K:$P,ROW(),MATCH(BO$3,$K$2:$P$2,0))</f>
        <v>10</v>
      </c>
      <c r="BP2977" s="141" cm="1">
        <f t="array" ref="BP2977">INDEX($K:$P,ROW(),MATCH(BP$3,$K$2:$P$2,0))</f>
        <v>10</v>
      </c>
      <c r="BQ2977" s="141" cm="1">
        <f t="array" ref="BQ2977">INDEX($K:$P,ROW(),MATCH(BQ$3,$K$2:$P$2,0))</f>
        <v>10</v>
      </c>
      <c r="BR2977" s="141" cm="1">
        <f t="array" ref="BR2977">INDEX($K:$P,ROW(),MATCH(BR$3,$K$2:$P$2,0))</f>
        <v>10</v>
      </c>
      <c r="BS2977" s="141" cm="1">
        <f t="array" ref="BS2977">INDEX($K:$P,ROW(),MATCH(BS$3,$K$2:$P$2,0))</f>
        <v>10</v>
      </c>
      <c r="BT2977" s="141" cm="1">
        <f t="array" ref="BT2977">INDEX($K:$P,ROW(),MATCH(BT$3,$K$2:$P$2,0))</f>
        <v>10</v>
      </c>
      <c r="BU2977" s="141" cm="1">
        <f t="array" ref="BU2977">INDEX($K:$P,ROW(),MATCH(BU$3,$K$2:$P$2,0))</f>
        <v>10</v>
      </c>
      <c r="BV2977" s="141" cm="1">
        <f t="array" ref="BV2977">INDEX($K:$P,ROW(),MATCH(BV$3,$K$2:$P$2,0))</f>
        <v>10</v>
      </c>
      <c r="BW2977" s="141" cm="1">
        <f t="array" ref="BW2977">INDEX($K:$P,ROW(),MATCH(BW$3,$K$2:$P$2,0))</f>
        <v>10</v>
      </c>
      <c r="BX2977" s="141" cm="1">
        <f t="array" ref="BX2977">INDEX($K:$P,ROW(),MATCH(BX$3,$K$2:$P$2,0))</f>
        <v>10</v>
      </c>
      <c r="BY2977" s="141" cm="1">
        <f t="array" ref="BY2977">INDEX($K:$P,ROW(),MATCH(BY$3,$K$2:$P$2,0))</f>
        <v>10</v>
      </c>
      <c r="BZ2977" s="141" cm="1">
        <f t="array" ref="BZ2977">INDEX($K:$P,ROW(),MATCH(BZ$3,$K$2:$P$2,0))</f>
        <v>10</v>
      </c>
      <c r="CA2977" s="141" cm="1">
        <f t="array" ref="CA2977">INDEX($K:$P,ROW(),MATCH(CA$3,$K$2:$P$2,0))</f>
        <v>10</v>
      </c>
      <c r="CB2977" s="141" cm="1">
        <f t="array" ref="CB2977">INDEX($K:$P,ROW(),MATCH(CB$3,$K$2:$P$2,0))</f>
        <v>10</v>
      </c>
      <c r="CC2977" s="141" cm="1">
        <f t="array" ref="CC2977">INDEX($K:$P,ROW(),MATCH(CC$3,$K$2:$P$2,0))</f>
        <v>10</v>
      </c>
      <c r="CD2977" s="141" cm="1">
        <f t="array" ref="CD2977">INDEX($K:$P,ROW(),MATCH(CD$3,$K$2:$P$2,0))</f>
        <v>10</v>
      </c>
      <c r="CE2977" s="141" cm="1">
        <f t="array" ref="CE2977">INDEX($K:$P,ROW(),MATCH(CE$3,$K$2:$P$2,0))</f>
        <v>10</v>
      </c>
      <c r="CF2977" s="141" cm="1">
        <f t="array" ref="CF2977">INDEX($K:$P,ROW(),MATCH(CF$3,$K$2:$P$2,0))</f>
        <v>10</v>
      </c>
      <c r="CG2977" s="141" cm="1">
        <f t="array" ref="CG2977">INDEX($K:$P,ROW(),MATCH(CG$3,$K$2:$P$2,0))</f>
        <v>10</v>
      </c>
      <c r="CH2977" s="141" cm="1">
        <f t="array" ref="CH2977">INDEX($K:$P,ROW(),MATCH(CH$3,$K$2:$P$2,0))</f>
        <v>10</v>
      </c>
      <c r="CI2977" s="141" cm="1">
        <f t="array" ref="CI2977">INDEX($K:$P,ROW(),MATCH(CI$3,$K$2:$P$2,0))</f>
        <v>10</v>
      </c>
      <c r="CJ2977" s="141" cm="1">
        <f t="array" ref="CJ2977">INDEX($K:$P,ROW(),MATCH(CJ$3,$K$2:$P$2,0))</f>
        <v>10</v>
      </c>
      <c r="CK2977" s="141" cm="1">
        <f t="array" ref="CK2977">INDEX($K:$P,ROW(),MATCH(CK$3,$K$2:$P$2,0))</f>
        <v>10</v>
      </c>
      <c r="CL2977" s="141" cm="1">
        <f t="array" ref="CL2977">INDEX($K:$P,ROW(),MATCH(CL$3,$K$2:$P$2,0))</f>
        <v>10</v>
      </c>
    </row>
    <row r="2978" spans="2:90" x14ac:dyDescent="0.4">
      <c r="B2978" s="130" t="str">
        <f>B2966</f>
        <v>(Primary label)</v>
      </c>
      <c r="C2978" s="27"/>
      <c r="D2978" s="27" t="s">
        <v>477</v>
      </c>
      <c r="E2978" s="27" t="s">
        <v>906</v>
      </c>
      <c r="F2978" s="27"/>
      <c r="G2978" s="27" t="s">
        <v>330</v>
      </c>
      <c r="H2978" s="27"/>
      <c r="I2978" s="78"/>
      <c r="J2978" s="78"/>
      <c r="K2978" s="33"/>
      <c r="L2978" s="33"/>
      <c r="M2978" s="33"/>
      <c r="N2978" s="33"/>
      <c r="O2978" s="33"/>
      <c r="P2978" s="33"/>
      <c r="R2978" s="33"/>
      <c r="S2978" s="77"/>
      <c r="T2978" s="77"/>
      <c r="U2978" s="77"/>
      <c r="V2978" s="77"/>
      <c r="W2978" s="77"/>
      <c r="X2978" s="77"/>
      <c r="Y2978" s="77"/>
      <c r="Z2978" s="77"/>
      <c r="AA2978" s="77"/>
      <c r="AB2978" s="77"/>
      <c r="AC2978" s="77"/>
      <c r="AD2978" s="77"/>
      <c r="AE2978" s="77"/>
      <c r="AF2978" s="77"/>
      <c r="AG2978" s="77"/>
      <c r="AH2978" s="77"/>
      <c r="AI2978" s="77"/>
      <c r="AJ2978" s="77"/>
      <c r="AK2978" s="77"/>
      <c r="AL2978" s="77"/>
      <c r="AM2978" s="77"/>
      <c r="AN2978" s="77"/>
      <c r="AO2978" s="77"/>
      <c r="AP2978" s="77"/>
      <c r="AQ2978" s="77"/>
      <c r="AR2978" s="77"/>
      <c r="AS2978" s="77"/>
      <c r="AT2978" s="77"/>
      <c r="AU2978" s="77"/>
      <c r="AV2978" s="77"/>
      <c r="AW2978" s="77"/>
      <c r="AX2978" s="77"/>
      <c r="AY2978" s="77"/>
      <c r="AZ2978" s="77"/>
      <c r="BA2978" s="77"/>
      <c r="BB2978" s="77"/>
      <c r="BC2978" s="77"/>
      <c r="BD2978" s="77"/>
      <c r="BE2978" s="77"/>
      <c r="BF2978" s="77"/>
      <c r="BG2978" s="77"/>
      <c r="BH2978" s="77"/>
      <c r="BI2978" s="77"/>
      <c r="BJ2978" s="77"/>
      <c r="BK2978" s="77"/>
      <c r="BL2978" s="77"/>
      <c r="BM2978" s="77"/>
      <c r="BN2978" s="77"/>
      <c r="BO2978" s="77"/>
      <c r="BP2978" s="77"/>
      <c r="BQ2978" s="77"/>
      <c r="BR2978" s="77"/>
      <c r="BS2978" s="77"/>
      <c r="BT2978" s="77"/>
      <c r="BU2978" s="77"/>
      <c r="BV2978" s="77"/>
      <c r="BW2978" s="77"/>
      <c r="BX2978" s="77"/>
      <c r="BY2978" s="77"/>
      <c r="BZ2978" s="77"/>
      <c r="CA2978" s="77"/>
      <c r="CB2978" s="77"/>
      <c r="CC2978" s="77"/>
      <c r="CD2978" s="77"/>
      <c r="CE2978" s="77"/>
      <c r="CF2978" s="77"/>
      <c r="CG2978" s="77"/>
      <c r="CH2978" s="77"/>
      <c r="CI2978" s="77"/>
      <c r="CJ2978" s="77"/>
      <c r="CK2978" s="77"/>
      <c r="CL2978" s="77"/>
    </row>
    <row r="2979" spans="2:90" x14ac:dyDescent="0.4">
      <c r="B2979" s="130" t="str">
        <f>B2967</f>
        <v>primary unit</v>
      </c>
      <c r="C2979" s="27"/>
      <c r="D2979" s="27" t="s">
        <v>477</v>
      </c>
      <c r="E2979" s="27" t="s">
        <v>906</v>
      </c>
      <c r="F2979" s="27"/>
      <c r="G2979" s="27" t="s">
        <v>330</v>
      </c>
      <c r="H2979" s="27"/>
      <c r="I2979" s="78"/>
      <c r="J2979" s="78"/>
      <c r="K2979" s="33"/>
      <c r="L2979" s="33"/>
      <c r="M2979" s="33"/>
      <c r="N2979" s="33"/>
      <c r="O2979" s="33"/>
      <c r="P2979" s="33"/>
      <c r="R2979" s="33"/>
      <c r="S2979" s="77"/>
      <c r="T2979" s="77"/>
      <c r="U2979" s="77"/>
      <c r="V2979" s="77"/>
      <c r="W2979" s="77"/>
      <c r="X2979" s="77"/>
      <c r="Y2979" s="77"/>
      <c r="Z2979" s="77"/>
      <c r="AA2979" s="77"/>
      <c r="AB2979" s="77"/>
      <c r="AC2979" s="77"/>
      <c r="AD2979" s="77"/>
      <c r="AE2979" s="77"/>
      <c r="AF2979" s="77"/>
      <c r="AG2979" s="77"/>
      <c r="AH2979" s="77"/>
      <c r="AI2979" s="77"/>
      <c r="AJ2979" s="77"/>
      <c r="AK2979" s="77"/>
      <c r="AL2979" s="77"/>
      <c r="AM2979" s="77"/>
      <c r="AN2979" s="77"/>
      <c r="AO2979" s="77"/>
      <c r="AP2979" s="77"/>
      <c r="AQ2979" s="77"/>
      <c r="AR2979" s="77"/>
      <c r="AS2979" s="77"/>
      <c r="AT2979" s="77"/>
      <c r="AU2979" s="77"/>
      <c r="AV2979" s="77"/>
      <c r="AW2979" s="77"/>
      <c r="AX2979" s="77"/>
      <c r="AY2979" s="77"/>
      <c r="AZ2979" s="77"/>
      <c r="BA2979" s="77"/>
      <c r="BB2979" s="77"/>
      <c r="BC2979" s="77"/>
      <c r="BD2979" s="77"/>
      <c r="BE2979" s="77"/>
      <c r="BF2979" s="77"/>
      <c r="BG2979" s="77"/>
      <c r="BH2979" s="77"/>
      <c r="BI2979" s="77"/>
      <c r="BJ2979" s="77"/>
      <c r="BK2979" s="77"/>
      <c r="BL2979" s="77"/>
      <c r="BM2979" s="77"/>
      <c r="BN2979" s="77"/>
      <c r="BO2979" s="77"/>
      <c r="BP2979" s="77"/>
      <c r="BQ2979" s="77"/>
      <c r="BR2979" s="77"/>
      <c r="BS2979" s="77"/>
      <c r="BT2979" s="77"/>
      <c r="BU2979" s="77"/>
      <c r="BV2979" s="77"/>
      <c r="BW2979" s="77"/>
      <c r="BX2979" s="77"/>
      <c r="BY2979" s="77"/>
      <c r="BZ2979" s="77"/>
      <c r="CA2979" s="77"/>
      <c r="CB2979" s="77"/>
      <c r="CC2979" s="77"/>
      <c r="CD2979" s="77"/>
      <c r="CE2979" s="77"/>
      <c r="CF2979" s="77"/>
      <c r="CG2979" s="77"/>
      <c r="CH2979" s="77"/>
      <c r="CI2979" s="77"/>
      <c r="CJ2979" s="77"/>
      <c r="CK2979" s="77"/>
      <c r="CL2979" s="77"/>
    </row>
    <row r="2980" spans="2:90" x14ac:dyDescent="0.4">
      <c r="B2980" s="130" t="str">
        <f>B2968</f>
        <v>Primary revenue driver</v>
      </c>
      <c r="C2980" t="s">
        <v>937</v>
      </c>
      <c r="D2980" t="s">
        <v>477</v>
      </c>
      <c r="E2980" t="s">
        <v>906</v>
      </c>
      <c r="G2980" t="s">
        <v>330</v>
      </c>
      <c r="K2980" s="53"/>
      <c r="L2980" s="53"/>
      <c r="M2980" s="53"/>
      <c r="N2980" s="53"/>
      <c r="O2980" s="53"/>
      <c r="P2980" s="53"/>
      <c r="R2980" s="24"/>
      <c r="S2980" s="76" t="str">
        <f t="shared" ref="S2980" si="3936">S2968</f>
        <v>S$12</v>
      </c>
      <c r="T2980" s="76" t="str">
        <f t="shared" ref="T2980:AX2980" si="3937">T2968</f>
        <v>T$12</v>
      </c>
      <c r="U2980" s="76" t="str">
        <f t="shared" si="3937"/>
        <v>U$12</v>
      </c>
      <c r="V2980" s="76" t="str">
        <f t="shared" si="3937"/>
        <v>V$12</v>
      </c>
      <c r="W2980" s="76" t="str">
        <f t="shared" si="3937"/>
        <v>W$12</v>
      </c>
      <c r="X2980" s="76" t="str">
        <f t="shared" si="3937"/>
        <v>X$12</v>
      </c>
      <c r="Y2980" s="76" t="str">
        <f t="shared" si="3937"/>
        <v>Y$12</v>
      </c>
      <c r="Z2980" s="76" t="str">
        <f t="shared" si="3937"/>
        <v>Z$12</v>
      </c>
      <c r="AA2980" s="76" t="str">
        <f t="shared" si="3937"/>
        <v>AA$12</v>
      </c>
      <c r="AB2980" s="76" t="str">
        <f t="shared" si="3937"/>
        <v>AB$12</v>
      </c>
      <c r="AC2980" s="76" t="str">
        <f t="shared" si="3937"/>
        <v>AC$12</v>
      </c>
      <c r="AD2980" s="76" t="str">
        <f t="shared" si="3937"/>
        <v>AD$12</v>
      </c>
      <c r="AE2980" s="76" t="str">
        <f t="shared" si="3937"/>
        <v>AE$12</v>
      </c>
      <c r="AF2980" s="76" t="str">
        <f t="shared" si="3937"/>
        <v>AF$12</v>
      </c>
      <c r="AG2980" s="76" t="str">
        <f t="shared" si="3937"/>
        <v>AG$12</v>
      </c>
      <c r="AH2980" s="76" t="str">
        <f t="shared" si="3937"/>
        <v>AH$12</v>
      </c>
      <c r="AI2980" s="76" t="str">
        <f t="shared" si="3937"/>
        <v>AI$12</v>
      </c>
      <c r="AJ2980" s="76" t="str">
        <f t="shared" si="3937"/>
        <v>AJ$12</v>
      </c>
      <c r="AK2980" s="76" t="str">
        <f t="shared" si="3937"/>
        <v>AK$12</v>
      </c>
      <c r="AL2980" s="76" t="str">
        <f t="shared" si="3937"/>
        <v>AL$12</v>
      </c>
      <c r="AM2980" s="76" t="str">
        <f t="shared" si="3937"/>
        <v>AM$12</v>
      </c>
      <c r="AN2980" s="76" t="str">
        <f t="shared" si="3937"/>
        <v>AN$12</v>
      </c>
      <c r="AO2980" s="76" t="str">
        <f t="shared" si="3937"/>
        <v>AO$12</v>
      </c>
      <c r="AP2980" s="76" t="str">
        <f t="shared" si="3937"/>
        <v>AP$12</v>
      </c>
      <c r="AQ2980" s="76" t="str">
        <f t="shared" si="3937"/>
        <v>AQ$12</v>
      </c>
      <c r="AR2980" s="76" t="str">
        <f t="shared" si="3937"/>
        <v>AR$12</v>
      </c>
      <c r="AS2980" s="76" t="str">
        <f t="shared" si="3937"/>
        <v>AS$12</v>
      </c>
      <c r="AT2980" s="76" t="str">
        <f t="shared" si="3937"/>
        <v>AT$12</v>
      </c>
      <c r="AU2980" s="76" t="str">
        <f t="shared" si="3937"/>
        <v>AU$12</v>
      </c>
      <c r="AV2980" s="76" t="str">
        <f t="shared" si="3937"/>
        <v>AV$12</v>
      </c>
      <c r="AW2980" s="76" t="str">
        <f t="shared" si="3937"/>
        <v>AW$12</v>
      </c>
      <c r="AX2980" s="76" t="str">
        <f t="shared" si="3937"/>
        <v>AX$12</v>
      </c>
      <c r="AY2980" s="76" t="str">
        <f t="shared" ref="AY2980:CD2980" si="3938">AY2968</f>
        <v>AY$12</v>
      </c>
      <c r="AZ2980" s="76" t="str">
        <f t="shared" si="3938"/>
        <v>AZ$12</v>
      </c>
      <c r="BA2980" s="76" t="str">
        <f t="shared" si="3938"/>
        <v>BA$12</v>
      </c>
      <c r="BB2980" s="76" t="str">
        <f t="shared" si="3938"/>
        <v>BB$12</v>
      </c>
      <c r="BC2980" s="76" t="str">
        <f t="shared" si="3938"/>
        <v>BC$12</v>
      </c>
      <c r="BD2980" s="76" t="str">
        <f t="shared" si="3938"/>
        <v>BD$12</v>
      </c>
      <c r="BE2980" s="76" t="str">
        <f t="shared" si="3938"/>
        <v>BE$12</v>
      </c>
      <c r="BF2980" s="76" t="str">
        <f t="shared" si="3938"/>
        <v>BF$12</v>
      </c>
      <c r="BG2980" s="76" t="str">
        <f t="shared" si="3938"/>
        <v>BG$12</v>
      </c>
      <c r="BH2980" s="76" t="str">
        <f t="shared" si="3938"/>
        <v>BH$12</v>
      </c>
      <c r="BI2980" s="76" t="str">
        <f t="shared" si="3938"/>
        <v>BI$12</v>
      </c>
      <c r="BJ2980" s="76" t="str">
        <f t="shared" si="3938"/>
        <v>BJ$12</v>
      </c>
      <c r="BK2980" s="76" t="str">
        <f t="shared" si="3938"/>
        <v>BK$12</v>
      </c>
      <c r="BL2980" s="76" t="str">
        <f t="shared" si="3938"/>
        <v>BL$12</v>
      </c>
      <c r="BM2980" s="76" t="str">
        <f t="shared" si="3938"/>
        <v>BM$12</v>
      </c>
      <c r="BN2980" s="76" t="str">
        <f t="shared" si="3938"/>
        <v>BN$12</v>
      </c>
      <c r="BO2980" s="76" t="str">
        <f t="shared" si="3938"/>
        <v>BO$12</v>
      </c>
      <c r="BP2980" s="76" t="str">
        <f t="shared" si="3938"/>
        <v>BP$12</v>
      </c>
      <c r="BQ2980" s="76" t="str">
        <f t="shared" si="3938"/>
        <v>BQ$12</v>
      </c>
      <c r="BR2980" s="76" t="str">
        <f t="shared" si="3938"/>
        <v>BR$12</v>
      </c>
      <c r="BS2980" s="76" t="str">
        <f t="shared" si="3938"/>
        <v>BS$12</v>
      </c>
      <c r="BT2980" s="76" t="str">
        <f t="shared" si="3938"/>
        <v>BT$12</v>
      </c>
      <c r="BU2980" s="76" t="str">
        <f t="shared" si="3938"/>
        <v>BU$12</v>
      </c>
      <c r="BV2980" s="76" t="str">
        <f t="shared" si="3938"/>
        <v>BV$12</v>
      </c>
      <c r="BW2980" s="76" t="str">
        <f t="shared" si="3938"/>
        <v>BW$12</v>
      </c>
      <c r="BX2980" s="76" t="str">
        <f t="shared" si="3938"/>
        <v>BX$12</v>
      </c>
      <c r="BY2980" s="76" t="str">
        <f t="shared" si="3938"/>
        <v>BY$12</v>
      </c>
      <c r="BZ2980" s="76" t="str">
        <f t="shared" si="3938"/>
        <v>BZ$12</v>
      </c>
      <c r="CA2980" s="76" t="str">
        <f t="shared" si="3938"/>
        <v>CA$12</v>
      </c>
      <c r="CB2980" s="76" t="str">
        <f t="shared" si="3938"/>
        <v>CB$12</v>
      </c>
      <c r="CC2980" s="76" t="str">
        <f t="shared" si="3938"/>
        <v>CC$12</v>
      </c>
      <c r="CD2980" s="76" t="str">
        <f t="shared" si="3938"/>
        <v>CD$12</v>
      </c>
      <c r="CE2980" s="76" t="str">
        <f t="shared" ref="CE2980:CK2980" si="3939">CE2968</f>
        <v>CE$12</v>
      </c>
      <c r="CF2980" s="76" t="str">
        <f t="shared" si="3939"/>
        <v>CF$12</v>
      </c>
      <c r="CG2980" s="76" t="str">
        <f t="shared" si="3939"/>
        <v>CG$12</v>
      </c>
      <c r="CH2980" s="76" t="str">
        <f t="shared" si="3939"/>
        <v>CH$12</v>
      </c>
      <c r="CI2980" s="76" t="str">
        <f t="shared" si="3939"/>
        <v>CI$12</v>
      </c>
      <c r="CJ2980" s="76" t="str">
        <f t="shared" si="3939"/>
        <v>CJ$12</v>
      </c>
      <c r="CK2980" s="76" t="str">
        <f t="shared" si="3939"/>
        <v>CK$12</v>
      </c>
      <c r="CL2980" s="76" t="str">
        <f t="shared" ref="CL2980" si="3940">CL2968</f>
        <v>CL$12</v>
      </c>
    </row>
    <row r="2981" spans="2:90" x14ac:dyDescent="0.4">
      <c r="B2981" s="130" t="str">
        <f>B2969</f>
        <v>Primary volume driver</v>
      </c>
      <c r="C2981" s="12"/>
      <c r="D2981" s="12" t="s">
        <v>477</v>
      </c>
      <c r="E2981" s="12" t="s">
        <v>906</v>
      </c>
      <c r="F2981" s="12"/>
      <c r="G2981" s="12" t="s">
        <v>330</v>
      </c>
      <c r="H2981" s="12"/>
      <c r="I2981" s="60"/>
      <c r="J2981" s="60"/>
      <c r="K2981" s="15"/>
      <c r="L2981" s="15"/>
      <c r="M2981" s="15"/>
      <c r="N2981" s="15"/>
      <c r="O2981" s="15"/>
      <c r="P2981" s="15"/>
      <c r="R2981" s="15"/>
      <c r="S2981" s="76" t="str">
        <f t="shared" ref="S2981" si="3941">S2969</f>
        <v>S$13</v>
      </c>
      <c r="T2981" s="76" t="str">
        <f t="shared" ref="T2981:AX2981" si="3942">T2969</f>
        <v>T$13</v>
      </c>
      <c r="U2981" s="76" t="str">
        <f t="shared" si="3942"/>
        <v>U$13</v>
      </c>
      <c r="V2981" s="76" t="str">
        <f t="shared" si="3942"/>
        <v>V$13</v>
      </c>
      <c r="W2981" s="76" t="str">
        <f t="shared" si="3942"/>
        <v>W$13</v>
      </c>
      <c r="X2981" s="76" t="str">
        <f t="shared" si="3942"/>
        <v>X$13</v>
      </c>
      <c r="Y2981" s="76" t="str">
        <f t="shared" si="3942"/>
        <v>Y$13</v>
      </c>
      <c r="Z2981" s="76" t="str">
        <f t="shared" si="3942"/>
        <v>Z$13</v>
      </c>
      <c r="AA2981" s="76" t="str">
        <f t="shared" si="3942"/>
        <v>AA$13</v>
      </c>
      <c r="AB2981" s="76" t="str">
        <f t="shared" si="3942"/>
        <v>AB$13</v>
      </c>
      <c r="AC2981" s="76" t="str">
        <f t="shared" si="3942"/>
        <v>AC$13</v>
      </c>
      <c r="AD2981" s="76" t="str">
        <f t="shared" si="3942"/>
        <v>AD$13</v>
      </c>
      <c r="AE2981" s="76" t="str">
        <f t="shared" si="3942"/>
        <v>AE$13</v>
      </c>
      <c r="AF2981" s="76" t="str">
        <f t="shared" si="3942"/>
        <v>AF$13</v>
      </c>
      <c r="AG2981" s="76" t="str">
        <f t="shared" si="3942"/>
        <v>AG$13</v>
      </c>
      <c r="AH2981" s="76" t="str">
        <f t="shared" si="3942"/>
        <v>AH$13</v>
      </c>
      <c r="AI2981" s="76" t="str">
        <f t="shared" si="3942"/>
        <v>AI$13</v>
      </c>
      <c r="AJ2981" s="76" t="str">
        <f t="shared" si="3942"/>
        <v>AJ$13</v>
      </c>
      <c r="AK2981" s="76" t="str">
        <f t="shared" si="3942"/>
        <v>AK$13</v>
      </c>
      <c r="AL2981" s="76" t="str">
        <f t="shared" si="3942"/>
        <v>AL$13</v>
      </c>
      <c r="AM2981" s="76" t="str">
        <f t="shared" si="3942"/>
        <v>AM$13</v>
      </c>
      <c r="AN2981" s="76" t="str">
        <f t="shared" si="3942"/>
        <v>AN$13</v>
      </c>
      <c r="AO2981" s="76" t="str">
        <f t="shared" si="3942"/>
        <v>AO$13</v>
      </c>
      <c r="AP2981" s="76" t="str">
        <f t="shared" si="3942"/>
        <v>AP$13</v>
      </c>
      <c r="AQ2981" s="76" t="str">
        <f t="shared" si="3942"/>
        <v>AQ$13</v>
      </c>
      <c r="AR2981" s="76" t="str">
        <f t="shared" si="3942"/>
        <v>AR$13</v>
      </c>
      <c r="AS2981" s="76" t="str">
        <f t="shared" si="3942"/>
        <v>AS$13</v>
      </c>
      <c r="AT2981" s="76" t="str">
        <f t="shared" si="3942"/>
        <v>AT$13</v>
      </c>
      <c r="AU2981" s="76" t="str">
        <f t="shared" si="3942"/>
        <v>AU$13</v>
      </c>
      <c r="AV2981" s="76" t="str">
        <f t="shared" si="3942"/>
        <v>AV$13</v>
      </c>
      <c r="AW2981" s="76" t="str">
        <f t="shared" si="3942"/>
        <v>AW$13</v>
      </c>
      <c r="AX2981" s="76" t="str">
        <f t="shared" si="3942"/>
        <v>AX$13</v>
      </c>
      <c r="AY2981" s="76" t="str">
        <f t="shared" ref="AY2981:CD2981" si="3943">AY2969</f>
        <v>AY$13</v>
      </c>
      <c r="AZ2981" s="76" t="str">
        <f t="shared" si="3943"/>
        <v>AZ$13</v>
      </c>
      <c r="BA2981" s="76" t="str">
        <f t="shared" si="3943"/>
        <v>BA$13</v>
      </c>
      <c r="BB2981" s="76" t="str">
        <f t="shared" si="3943"/>
        <v>BB$13</v>
      </c>
      <c r="BC2981" s="76" t="str">
        <f t="shared" si="3943"/>
        <v>BC$13</v>
      </c>
      <c r="BD2981" s="76" t="str">
        <f t="shared" si="3943"/>
        <v>BD$13</v>
      </c>
      <c r="BE2981" s="76" t="str">
        <f t="shared" si="3943"/>
        <v>BE$13</v>
      </c>
      <c r="BF2981" s="76" t="str">
        <f t="shared" si="3943"/>
        <v>BF$13</v>
      </c>
      <c r="BG2981" s="76" t="str">
        <f t="shared" si="3943"/>
        <v>BG$13</v>
      </c>
      <c r="BH2981" s="76" t="str">
        <f t="shared" si="3943"/>
        <v>BH$13</v>
      </c>
      <c r="BI2981" s="76" t="str">
        <f t="shared" si="3943"/>
        <v>BI$13</v>
      </c>
      <c r="BJ2981" s="76" t="str">
        <f t="shared" si="3943"/>
        <v>BJ$13</v>
      </c>
      <c r="BK2981" s="76" t="str">
        <f t="shared" si="3943"/>
        <v>BK$13</v>
      </c>
      <c r="BL2981" s="76" t="str">
        <f t="shared" si="3943"/>
        <v>BL$13</v>
      </c>
      <c r="BM2981" s="76" t="str">
        <f t="shared" si="3943"/>
        <v>BM$13</v>
      </c>
      <c r="BN2981" s="76" t="str">
        <f t="shared" si="3943"/>
        <v>BN$13</v>
      </c>
      <c r="BO2981" s="76" t="str">
        <f t="shared" si="3943"/>
        <v>BO$13</v>
      </c>
      <c r="BP2981" s="76" t="str">
        <f t="shared" si="3943"/>
        <v>BP$13</v>
      </c>
      <c r="BQ2981" s="76" t="str">
        <f t="shared" si="3943"/>
        <v>BQ$13</v>
      </c>
      <c r="BR2981" s="76" t="str">
        <f t="shared" si="3943"/>
        <v>BR$13</v>
      </c>
      <c r="BS2981" s="76" t="str">
        <f t="shared" si="3943"/>
        <v>BS$13</v>
      </c>
      <c r="BT2981" s="76" t="str">
        <f t="shared" si="3943"/>
        <v>BT$13</v>
      </c>
      <c r="BU2981" s="76" t="str">
        <f t="shared" si="3943"/>
        <v>BU$13</v>
      </c>
      <c r="BV2981" s="76" t="str">
        <f t="shared" si="3943"/>
        <v>BV$13</v>
      </c>
      <c r="BW2981" s="76" t="str">
        <f t="shared" si="3943"/>
        <v>BW$13</v>
      </c>
      <c r="BX2981" s="76" t="str">
        <f t="shared" si="3943"/>
        <v>BX$13</v>
      </c>
      <c r="BY2981" s="76" t="str">
        <f t="shared" si="3943"/>
        <v>BY$13</v>
      </c>
      <c r="BZ2981" s="76" t="str">
        <f t="shared" si="3943"/>
        <v>BZ$13</v>
      </c>
      <c r="CA2981" s="76" t="str">
        <f t="shared" si="3943"/>
        <v>CA$13</v>
      </c>
      <c r="CB2981" s="76" t="str">
        <f t="shared" si="3943"/>
        <v>CB$13</v>
      </c>
      <c r="CC2981" s="76" t="str">
        <f t="shared" si="3943"/>
        <v>CC$13</v>
      </c>
      <c r="CD2981" s="76" t="str">
        <f t="shared" si="3943"/>
        <v>CD$13</v>
      </c>
      <c r="CE2981" s="76" t="str">
        <f t="shared" ref="CE2981:CK2981" si="3944">CE2969</f>
        <v>CE$13</v>
      </c>
      <c r="CF2981" s="76" t="str">
        <f t="shared" si="3944"/>
        <v>CF$13</v>
      </c>
      <c r="CG2981" s="76" t="str">
        <f t="shared" si="3944"/>
        <v>CG$13</v>
      </c>
      <c r="CH2981" s="76" t="str">
        <f t="shared" si="3944"/>
        <v>CH$13</v>
      </c>
      <c r="CI2981" s="76" t="str">
        <f t="shared" si="3944"/>
        <v>CI$13</v>
      </c>
      <c r="CJ2981" s="76" t="str">
        <f t="shared" si="3944"/>
        <v>CJ$13</v>
      </c>
      <c r="CK2981" s="76" t="str">
        <f t="shared" si="3944"/>
        <v>CK$13</v>
      </c>
      <c r="CL2981" s="76" t="str">
        <f t="shared" ref="CL2981" si="3945">CL2969</f>
        <v>CL$13</v>
      </c>
    </row>
    <row r="2982" spans="2:90" x14ac:dyDescent="0.4">
      <c r="B2982" s="184" t="str">
        <f>B2974</f>
        <v>Average Order Value - Secondary volume driver:</v>
      </c>
      <c r="C2982" s="12"/>
      <c r="D2982" s="12" t="s">
        <v>477</v>
      </c>
      <c r="E2982" s="12" t="s">
        <v>906</v>
      </c>
      <c r="F2982" s="12"/>
      <c r="G2982" s="12" t="s">
        <v>330</v>
      </c>
      <c r="H2982" s="12"/>
      <c r="I2982" s="60"/>
      <c r="J2982" s="60"/>
      <c r="K2982" s="15"/>
      <c r="L2982" s="15"/>
      <c r="M2982" s="15"/>
      <c r="N2982" s="15"/>
      <c r="O2982" s="15"/>
      <c r="P2982" s="15"/>
      <c r="R2982" s="15"/>
      <c r="S2982" s="76">
        <f t="shared" ref="S2982" si="3946">S2970</f>
        <v>0</v>
      </c>
      <c r="T2982" s="76">
        <f t="shared" ref="T2982:AX2982" si="3947">T2970</f>
        <v>0</v>
      </c>
      <c r="U2982" s="76">
        <f t="shared" si="3947"/>
        <v>0</v>
      </c>
      <c r="V2982" s="76">
        <f t="shared" si="3947"/>
        <v>0</v>
      </c>
      <c r="W2982" s="76">
        <f t="shared" si="3947"/>
        <v>0</v>
      </c>
      <c r="X2982" s="76">
        <f t="shared" si="3947"/>
        <v>0</v>
      </c>
      <c r="Y2982" s="76">
        <f t="shared" si="3947"/>
        <v>0</v>
      </c>
      <c r="Z2982" s="76">
        <f t="shared" si="3947"/>
        <v>0</v>
      </c>
      <c r="AA2982" s="76">
        <f t="shared" si="3947"/>
        <v>0</v>
      </c>
      <c r="AB2982" s="76">
        <f t="shared" si="3947"/>
        <v>0</v>
      </c>
      <c r="AC2982" s="76">
        <f t="shared" si="3947"/>
        <v>0</v>
      </c>
      <c r="AD2982" s="76">
        <f t="shared" si="3947"/>
        <v>0</v>
      </c>
      <c r="AE2982" s="76">
        <f t="shared" si="3947"/>
        <v>0</v>
      </c>
      <c r="AF2982" s="76">
        <f t="shared" si="3947"/>
        <v>0</v>
      </c>
      <c r="AG2982" s="76">
        <f t="shared" si="3947"/>
        <v>0</v>
      </c>
      <c r="AH2982" s="76">
        <f t="shared" si="3947"/>
        <v>0</v>
      </c>
      <c r="AI2982" s="76">
        <f t="shared" si="3947"/>
        <v>0</v>
      </c>
      <c r="AJ2982" s="76">
        <f t="shared" si="3947"/>
        <v>0</v>
      </c>
      <c r="AK2982" s="76">
        <f t="shared" si="3947"/>
        <v>0</v>
      </c>
      <c r="AL2982" s="76">
        <f t="shared" si="3947"/>
        <v>0</v>
      </c>
      <c r="AM2982" s="76">
        <f t="shared" si="3947"/>
        <v>0</v>
      </c>
      <c r="AN2982" s="76">
        <f t="shared" si="3947"/>
        <v>0</v>
      </c>
      <c r="AO2982" s="76">
        <f t="shared" si="3947"/>
        <v>0</v>
      </c>
      <c r="AP2982" s="76">
        <f t="shared" si="3947"/>
        <v>0</v>
      </c>
      <c r="AQ2982" s="76">
        <f t="shared" si="3947"/>
        <v>0</v>
      </c>
      <c r="AR2982" s="76">
        <f t="shared" si="3947"/>
        <v>0</v>
      </c>
      <c r="AS2982" s="76">
        <f t="shared" si="3947"/>
        <v>0</v>
      </c>
      <c r="AT2982" s="76">
        <f t="shared" si="3947"/>
        <v>0</v>
      </c>
      <c r="AU2982" s="76">
        <f t="shared" si="3947"/>
        <v>0</v>
      </c>
      <c r="AV2982" s="76">
        <f t="shared" si="3947"/>
        <v>0</v>
      </c>
      <c r="AW2982" s="76">
        <f t="shared" si="3947"/>
        <v>0</v>
      </c>
      <c r="AX2982" s="76">
        <f t="shared" si="3947"/>
        <v>0</v>
      </c>
      <c r="AY2982" s="76">
        <f t="shared" ref="AY2982:CD2982" si="3948">AY2970</f>
        <v>0</v>
      </c>
      <c r="AZ2982" s="76">
        <f t="shared" si="3948"/>
        <v>0</v>
      </c>
      <c r="BA2982" s="76">
        <f t="shared" si="3948"/>
        <v>0</v>
      </c>
      <c r="BB2982" s="76">
        <f t="shared" si="3948"/>
        <v>0</v>
      </c>
      <c r="BC2982" s="76">
        <f t="shared" si="3948"/>
        <v>0</v>
      </c>
      <c r="BD2982" s="76">
        <f t="shared" si="3948"/>
        <v>0</v>
      </c>
      <c r="BE2982" s="76">
        <f t="shared" si="3948"/>
        <v>0</v>
      </c>
      <c r="BF2982" s="76">
        <f t="shared" si="3948"/>
        <v>0</v>
      </c>
      <c r="BG2982" s="76">
        <f t="shared" si="3948"/>
        <v>0</v>
      </c>
      <c r="BH2982" s="76">
        <f t="shared" si="3948"/>
        <v>0</v>
      </c>
      <c r="BI2982" s="76">
        <f t="shared" si="3948"/>
        <v>0</v>
      </c>
      <c r="BJ2982" s="76">
        <f t="shared" si="3948"/>
        <v>0</v>
      </c>
      <c r="BK2982" s="76">
        <f t="shared" si="3948"/>
        <v>0</v>
      </c>
      <c r="BL2982" s="76">
        <f t="shared" si="3948"/>
        <v>0</v>
      </c>
      <c r="BM2982" s="76">
        <f t="shared" si="3948"/>
        <v>0</v>
      </c>
      <c r="BN2982" s="76">
        <f t="shared" si="3948"/>
        <v>0</v>
      </c>
      <c r="BO2982" s="76">
        <f t="shared" si="3948"/>
        <v>0</v>
      </c>
      <c r="BP2982" s="76">
        <f t="shared" si="3948"/>
        <v>0</v>
      </c>
      <c r="BQ2982" s="76">
        <f t="shared" si="3948"/>
        <v>0</v>
      </c>
      <c r="BR2982" s="76">
        <f t="shared" si="3948"/>
        <v>0</v>
      </c>
      <c r="BS2982" s="76">
        <f t="shared" si="3948"/>
        <v>0</v>
      </c>
      <c r="BT2982" s="76">
        <f t="shared" si="3948"/>
        <v>0</v>
      </c>
      <c r="BU2982" s="76">
        <f t="shared" si="3948"/>
        <v>0</v>
      </c>
      <c r="BV2982" s="76">
        <f t="shared" si="3948"/>
        <v>0</v>
      </c>
      <c r="BW2982" s="76">
        <f t="shared" si="3948"/>
        <v>0</v>
      </c>
      <c r="BX2982" s="76">
        <f t="shared" si="3948"/>
        <v>0</v>
      </c>
      <c r="BY2982" s="76">
        <f t="shared" si="3948"/>
        <v>0</v>
      </c>
      <c r="BZ2982" s="76">
        <f t="shared" si="3948"/>
        <v>0</v>
      </c>
      <c r="CA2982" s="76">
        <f t="shared" si="3948"/>
        <v>0</v>
      </c>
      <c r="CB2982" s="76">
        <f t="shared" si="3948"/>
        <v>0</v>
      </c>
      <c r="CC2982" s="76">
        <f t="shared" si="3948"/>
        <v>0</v>
      </c>
      <c r="CD2982" s="76">
        <f t="shared" si="3948"/>
        <v>0</v>
      </c>
      <c r="CE2982" s="76">
        <f t="shared" ref="CE2982:CK2982" si="3949">CE2970</f>
        <v>0</v>
      </c>
      <c r="CF2982" s="76">
        <f t="shared" si="3949"/>
        <v>0</v>
      </c>
      <c r="CG2982" s="76">
        <f t="shared" si="3949"/>
        <v>0</v>
      </c>
      <c r="CH2982" s="76">
        <f t="shared" si="3949"/>
        <v>0</v>
      </c>
      <c r="CI2982" s="76">
        <f t="shared" si="3949"/>
        <v>0</v>
      </c>
      <c r="CJ2982" s="76">
        <f t="shared" si="3949"/>
        <v>0</v>
      </c>
      <c r="CK2982" s="76">
        <f t="shared" si="3949"/>
        <v>0</v>
      </c>
      <c r="CL2982" s="76">
        <f t="shared" ref="CL2982" si="3950">CL2970</f>
        <v>0</v>
      </c>
    </row>
    <row r="2983" spans="2:90" x14ac:dyDescent="0.4">
      <c r="B2983" s="231" t="str">
        <f>IFERROR(SUBSTITUTE(TRIM(MID(B2974, SEARCH("-", B2974) + 1, LEN(B2974))),":",""),"no unit")</f>
        <v>Secondary volume driver</v>
      </c>
      <c r="C2983" s="12"/>
      <c r="D2983" s="12" t="s">
        <v>477</v>
      </c>
      <c r="E2983" s="12" t="s">
        <v>906</v>
      </c>
      <c r="F2983" s="12"/>
      <c r="G2983" s="12" t="s">
        <v>330</v>
      </c>
      <c r="H2983" s="12"/>
      <c r="I2983" s="60"/>
      <c r="J2983" s="60"/>
      <c r="K2983" s="15"/>
      <c r="L2983" s="15"/>
      <c r="M2983" s="15"/>
      <c r="N2983" s="15"/>
      <c r="O2983" s="15"/>
      <c r="P2983" s="15"/>
      <c r="R2983" s="15"/>
      <c r="S2983" s="76"/>
      <c r="T2983" s="76"/>
      <c r="U2983" s="76"/>
      <c r="V2983" s="76"/>
      <c r="W2983" s="76"/>
      <c r="X2983" s="76"/>
      <c r="Y2983" s="76"/>
      <c r="Z2983" s="76"/>
      <c r="AA2983" s="76"/>
      <c r="AB2983" s="76"/>
      <c r="AC2983" s="76"/>
      <c r="AD2983" s="76"/>
      <c r="AE2983" s="76"/>
      <c r="AF2983" s="76"/>
      <c r="AG2983" s="76"/>
      <c r="AH2983" s="76"/>
      <c r="AI2983" s="76"/>
      <c r="AJ2983" s="76"/>
      <c r="AK2983" s="76"/>
      <c r="AL2983" s="76"/>
      <c r="AM2983" s="76"/>
      <c r="AN2983" s="76"/>
      <c r="AO2983" s="76"/>
      <c r="AP2983" s="76"/>
      <c r="AQ2983" s="76"/>
      <c r="AR2983" s="76"/>
      <c r="AS2983" s="76"/>
      <c r="AT2983" s="76"/>
      <c r="AU2983" s="76"/>
      <c r="AV2983" s="76"/>
      <c r="AW2983" s="76"/>
      <c r="AX2983" s="76"/>
      <c r="AY2983" s="76"/>
      <c r="AZ2983" s="76"/>
      <c r="BA2983" s="76"/>
      <c r="BB2983" s="76"/>
      <c r="BC2983" s="76"/>
      <c r="BD2983" s="76"/>
      <c r="BE2983" s="76"/>
      <c r="BF2983" s="76"/>
      <c r="BG2983" s="76"/>
      <c r="BH2983" s="76"/>
      <c r="BI2983" s="76"/>
      <c r="BJ2983" s="76"/>
      <c r="BK2983" s="76"/>
      <c r="BL2983" s="76"/>
      <c r="BM2983" s="76"/>
      <c r="BN2983" s="76"/>
      <c r="BO2983" s="76"/>
      <c r="BP2983" s="76"/>
      <c r="BQ2983" s="76"/>
      <c r="BR2983" s="76"/>
      <c r="BS2983" s="76"/>
      <c r="BT2983" s="76"/>
      <c r="BU2983" s="76"/>
      <c r="BV2983" s="76"/>
      <c r="BW2983" s="76"/>
      <c r="BX2983" s="76"/>
      <c r="BY2983" s="76"/>
      <c r="BZ2983" s="76"/>
      <c r="CA2983" s="76"/>
      <c r="CB2983" s="76"/>
      <c r="CC2983" s="76"/>
      <c r="CD2983" s="76"/>
      <c r="CE2983" s="76"/>
      <c r="CF2983" s="76"/>
      <c r="CG2983" s="76"/>
      <c r="CH2983" s="76"/>
      <c r="CI2983" s="76"/>
      <c r="CJ2983" s="76"/>
      <c r="CK2983" s="76"/>
      <c r="CL2983" s="76"/>
    </row>
    <row r="2984" spans="2:90" x14ac:dyDescent="0.4">
      <c r="B2984" s="130" t="str">
        <f>B2972</f>
        <v>Secondary revenue driver</v>
      </c>
      <c r="C2984" s="12"/>
      <c r="D2984" s="12" t="s">
        <v>477</v>
      </c>
      <c r="E2984" s="12" t="s">
        <v>906</v>
      </c>
      <c r="F2984" s="12"/>
      <c r="G2984" s="12" t="s">
        <v>330</v>
      </c>
      <c r="H2984" s="12"/>
      <c r="I2984" s="60"/>
      <c r="J2984" s="60"/>
      <c r="K2984" s="15"/>
      <c r="L2984" s="15"/>
      <c r="M2984" s="15"/>
      <c r="N2984" s="15"/>
      <c r="O2984" s="15"/>
      <c r="P2984" s="15"/>
      <c r="R2984" s="15"/>
      <c r="S2984" s="205" t="str">
        <f t="shared" ref="S2984" si="3951">ADDRESS(ROW(S2977),COLUMN(S2977),2)</f>
        <v>S$2977</v>
      </c>
      <c r="T2984" s="205" t="str">
        <f t="shared" ref="T2984:AX2984" si="3952">ADDRESS(ROW(T2977),COLUMN(T2977),2)</f>
        <v>T$2977</v>
      </c>
      <c r="U2984" s="205" t="str">
        <f t="shared" si="3952"/>
        <v>U$2977</v>
      </c>
      <c r="V2984" s="205" t="str">
        <f t="shared" si="3952"/>
        <v>V$2977</v>
      </c>
      <c r="W2984" s="205" t="str">
        <f t="shared" si="3952"/>
        <v>W$2977</v>
      </c>
      <c r="X2984" s="205" t="str">
        <f t="shared" si="3952"/>
        <v>X$2977</v>
      </c>
      <c r="Y2984" s="205" t="str">
        <f t="shared" si="3952"/>
        <v>Y$2977</v>
      </c>
      <c r="Z2984" s="205" t="str">
        <f t="shared" si="3952"/>
        <v>Z$2977</v>
      </c>
      <c r="AA2984" s="205" t="str">
        <f t="shared" si="3952"/>
        <v>AA$2977</v>
      </c>
      <c r="AB2984" s="205" t="str">
        <f t="shared" si="3952"/>
        <v>AB$2977</v>
      </c>
      <c r="AC2984" s="205" t="str">
        <f t="shared" si="3952"/>
        <v>AC$2977</v>
      </c>
      <c r="AD2984" s="205" t="str">
        <f t="shared" si="3952"/>
        <v>AD$2977</v>
      </c>
      <c r="AE2984" s="205" t="str">
        <f t="shared" si="3952"/>
        <v>AE$2977</v>
      </c>
      <c r="AF2984" s="205" t="str">
        <f t="shared" si="3952"/>
        <v>AF$2977</v>
      </c>
      <c r="AG2984" s="205" t="str">
        <f t="shared" si="3952"/>
        <v>AG$2977</v>
      </c>
      <c r="AH2984" s="205" t="str">
        <f t="shared" si="3952"/>
        <v>AH$2977</v>
      </c>
      <c r="AI2984" s="205" t="str">
        <f t="shared" si="3952"/>
        <v>AI$2977</v>
      </c>
      <c r="AJ2984" s="205" t="str">
        <f t="shared" si="3952"/>
        <v>AJ$2977</v>
      </c>
      <c r="AK2984" s="205" t="str">
        <f t="shared" si="3952"/>
        <v>AK$2977</v>
      </c>
      <c r="AL2984" s="205" t="str">
        <f t="shared" si="3952"/>
        <v>AL$2977</v>
      </c>
      <c r="AM2984" s="205" t="str">
        <f t="shared" si="3952"/>
        <v>AM$2977</v>
      </c>
      <c r="AN2984" s="205" t="str">
        <f t="shared" si="3952"/>
        <v>AN$2977</v>
      </c>
      <c r="AO2984" s="205" t="str">
        <f t="shared" si="3952"/>
        <v>AO$2977</v>
      </c>
      <c r="AP2984" s="205" t="str">
        <f t="shared" si="3952"/>
        <v>AP$2977</v>
      </c>
      <c r="AQ2984" s="205" t="str">
        <f t="shared" si="3952"/>
        <v>AQ$2977</v>
      </c>
      <c r="AR2984" s="205" t="str">
        <f t="shared" si="3952"/>
        <v>AR$2977</v>
      </c>
      <c r="AS2984" s="205" t="str">
        <f t="shared" si="3952"/>
        <v>AS$2977</v>
      </c>
      <c r="AT2984" s="205" t="str">
        <f t="shared" si="3952"/>
        <v>AT$2977</v>
      </c>
      <c r="AU2984" s="205" t="str">
        <f t="shared" si="3952"/>
        <v>AU$2977</v>
      </c>
      <c r="AV2984" s="205" t="str">
        <f t="shared" si="3952"/>
        <v>AV$2977</v>
      </c>
      <c r="AW2984" s="205" t="str">
        <f t="shared" si="3952"/>
        <v>AW$2977</v>
      </c>
      <c r="AX2984" s="205" t="str">
        <f t="shared" si="3952"/>
        <v>AX$2977</v>
      </c>
      <c r="AY2984" s="205" t="str">
        <f t="shared" ref="AY2984:CD2984" si="3953">ADDRESS(ROW(AY2977),COLUMN(AY2977),2)</f>
        <v>AY$2977</v>
      </c>
      <c r="AZ2984" s="205" t="str">
        <f t="shared" si="3953"/>
        <v>AZ$2977</v>
      </c>
      <c r="BA2984" s="205" t="str">
        <f t="shared" si="3953"/>
        <v>BA$2977</v>
      </c>
      <c r="BB2984" s="205" t="str">
        <f t="shared" si="3953"/>
        <v>BB$2977</v>
      </c>
      <c r="BC2984" s="205" t="str">
        <f t="shared" si="3953"/>
        <v>BC$2977</v>
      </c>
      <c r="BD2984" s="205" t="str">
        <f t="shared" si="3953"/>
        <v>BD$2977</v>
      </c>
      <c r="BE2984" s="205" t="str">
        <f t="shared" si="3953"/>
        <v>BE$2977</v>
      </c>
      <c r="BF2984" s="205" t="str">
        <f t="shared" si="3953"/>
        <v>BF$2977</v>
      </c>
      <c r="BG2984" s="205" t="str">
        <f t="shared" si="3953"/>
        <v>BG$2977</v>
      </c>
      <c r="BH2984" s="205" t="str">
        <f t="shared" si="3953"/>
        <v>BH$2977</v>
      </c>
      <c r="BI2984" s="205" t="str">
        <f t="shared" si="3953"/>
        <v>BI$2977</v>
      </c>
      <c r="BJ2984" s="205" t="str">
        <f t="shared" si="3953"/>
        <v>BJ$2977</v>
      </c>
      <c r="BK2984" s="205" t="str">
        <f t="shared" si="3953"/>
        <v>BK$2977</v>
      </c>
      <c r="BL2984" s="205" t="str">
        <f t="shared" si="3953"/>
        <v>BL$2977</v>
      </c>
      <c r="BM2984" s="205" t="str">
        <f t="shared" si="3953"/>
        <v>BM$2977</v>
      </c>
      <c r="BN2984" s="205" t="str">
        <f t="shared" si="3953"/>
        <v>BN$2977</v>
      </c>
      <c r="BO2984" s="205" t="str">
        <f t="shared" si="3953"/>
        <v>BO$2977</v>
      </c>
      <c r="BP2984" s="205" t="str">
        <f t="shared" si="3953"/>
        <v>BP$2977</v>
      </c>
      <c r="BQ2984" s="205" t="str">
        <f t="shared" si="3953"/>
        <v>BQ$2977</v>
      </c>
      <c r="BR2984" s="205" t="str">
        <f t="shared" si="3953"/>
        <v>BR$2977</v>
      </c>
      <c r="BS2984" s="205" t="str">
        <f t="shared" si="3953"/>
        <v>BS$2977</v>
      </c>
      <c r="BT2984" s="205" t="str">
        <f t="shared" si="3953"/>
        <v>BT$2977</v>
      </c>
      <c r="BU2984" s="205" t="str">
        <f t="shared" si="3953"/>
        <v>BU$2977</v>
      </c>
      <c r="BV2984" s="205" t="str">
        <f t="shared" si="3953"/>
        <v>BV$2977</v>
      </c>
      <c r="BW2984" s="205" t="str">
        <f t="shared" si="3953"/>
        <v>BW$2977</v>
      </c>
      <c r="BX2984" s="205" t="str">
        <f t="shared" si="3953"/>
        <v>BX$2977</v>
      </c>
      <c r="BY2984" s="205" t="str">
        <f t="shared" si="3953"/>
        <v>BY$2977</v>
      </c>
      <c r="BZ2984" s="205" t="str">
        <f t="shared" si="3953"/>
        <v>BZ$2977</v>
      </c>
      <c r="CA2984" s="205" t="str">
        <f t="shared" si="3953"/>
        <v>CA$2977</v>
      </c>
      <c r="CB2984" s="205" t="str">
        <f t="shared" si="3953"/>
        <v>CB$2977</v>
      </c>
      <c r="CC2984" s="205" t="str">
        <f t="shared" si="3953"/>
        <v>CC$2977</v>
      </c>
      <c r="CD2984" s="205" t="str">
        <f t="shared" si="3953"/>
        <v>CD$2977</v>
      </c>
      <c r="CE2984" s="205" t="str">
        <f t="shared" ref="CE2984:CK2984" si="3954">ADDRESS(ROW(CE2977),COLUMN(CE2977),2)</f>
        <v>CE$2977</v>
      </c>
      <c r="CF2984" s="205" t="str">
        <f t="shared" si="3954"/>
        <v>CF$2977</v>
      </c>
      <c r="CG2984" s="205" t="str">
        <f t="shared" si="3954"/>
        <v>CG$2977</v>
      </c>
      <c r="CH2984" s="205" t="str">
        <f t="shared" si="3954"/>
        <v>CH$2977</v>
      </c>
      <c r="CI2984" s="205" t="str">
        <f t="shared" si="3954"/>
        <v>CI$2977</v>
      </c>
      <c r="CJ2984" s="205" t="str">
        <f t="shared" si="3954"/>
        <v>CJ$2977</v>
      </c>
      <c r="CK2984" s="205" t="str">
        <f t="shared" si="3954"/>
        <v>CK$2977</v>
      </c>
      <c r="CL2984" s="205" t="str">
        <f t="shared" ref="CL2984" si="3955">ADDRESS(ROW(CL2977),COLUMN(CL2977),2)</f>
        <v>CL$2977</v>
      </c>
    </row>
    <row r="2985" spans="2:90" x14ac:dyDescent="0.4">
      <c r="B2985" s="130" t="str">
        <f>B2973</f>
        <v>Secondary volume driver</v>
      </c>
      <c r="C2985" s="12"/>
      <c r="D2985" s="12" t="s">
        <v>477</v>
      </c>
      <c r="E2985" s="12" t="s">
        <v>906</v>
      </c>
      <c r="F2985" s="12"/>
      <c r="G2985" s="12" t="s">
        <v>330</v>
      </c>
      <c r="H2985" s="12"/>
      <c r="I2985" s="60"/>
      <c r="J2985" s="60"/>
      <c r="K2985" s="15"/>
      <c r="L2985" s="15"/>
      <c r="M2985" s="15"/>
      <c r="N2985" s="15"/>
      <c r="O2985" s="15"/>
      <c r="P2985" s="15"/>
      <c r="R2985" s="15"/>
      <c r="S2985" s="205" t="str">
        <f t="shared" ref="S2985" si="3956">ADDRESS(ROW(S2976),COLUMN(S2976),2)</f>
        <v>S$2976</v>
      </c>
      <c r="T2985" s="205" t="str">
        <f t="shared" ref="T2985:AX2985" si="3957">ADDRESS(ROW(T2976),COLUMN(T2976),2)</f>
        <v>T$2976</v>
      </c>
      <c r="U2985" s="205" t="str">
        <f t="shared" si="3957"/>
        <v>U$2976</v>
      </c>
      <c r="V2985" s="205" t="str">
        <f t="shared" si="3957"/>
        <v>V$2976</v>
      </c>
      <c r="W2985" s="205" t="str">
        <f t="shared" si="3957"/>
        <v>W$2976</v>
      </c>
      <c r="X2985" s="205" t="str">
        <f t="shared" si="3957"/>
        <v>X$2976</v>
      </c>
      <c r="Y2985" s="205" t="str">
        <f t="shared" si="3957"/>
        <v>Y$2976</v>
      </c>
      <c r="Z2985" s="205" t="str">
        <f t="shared" si="3957"/>
        <v>Z$2976</v>
      </c>
      <c r="AA2985" s="205" t="str">
        <f t="shared" si="3957"/>
        <v>AA$2976</v>
      </c>
      <c r="AB2985" s="205" t="str">
        <f t="shared" si="3957"/>
        <v>AB$2976</v>
      </c>
      <c r="AC2985" s="205" t="str">
        <f t="shared" si="3957"/>
        <v>AC$2976</v>
      </c>
      <c r="AD2985" s="205" t="str">
        <f t="shared" si="3957"/>
        <v>AD$2976</v>
      </c>
      <c r="AE2985" s="205" t="str">
        <f t="shared" si="3957"/>
        <v>AE$2976</v>
      </c>
      <c r="AF2985" s="205" t="str">
        <f t="shared" si="3957"/>
        <v>AF$2976</v>
      </c>
      <c r="AG2985" s="205" t="str">
        <f t="shared" si="3957"/>
        <v>AG$2976</v>
      </c>
      <c r="AH2985" s="205" t="str">
        <f t="shared" si="3957"/>
        <v>AH$2976</v>
      </c>
      <c r="AI2985" s="205" t="str">
        <f t="shared" si="3957"/>
        <v>AI$2976</v>
      </c>
      <c r="AJ2985" s="205" t="str">
        <f t="shared" si="3957"/>
        <v>AJ$2976</v>
      </c>
      <c r="AK2985" s="205" t="str">
        <f t="shared" si="3957"/>
        <v>AK$2976</v>
      </c>
      <c r="AL2985" s="205" t="str">
        <f t="shared" si="3957"/>
        <v>AL$2976</v>
      </c>
      <c r="AM2985" s="205" t="str">
        <f t="shared" si="3957"/>
        <v>AM$2976</v>
      </c>
      <c r="AN2985" s="205" t="str">
        <f t="shared" si="3957"/>
        <v>AN$2976</v>
      </c>
      <c r="AO2985" s="205" t="str">
        <f t="shared" si="3957"/>
        <v>AO$2976</v>
      </c>
      <c r="AP2985" s="205" t="str">
        <f t="shared" si="3957"/>
        <v>AP$2976</v>
      </c>
      <c r="AQ2985" s="205" t="str">
        <f t="shared" si="3957"/>
        <v>AQ$2976</v>
      </c>
      <c r="AR2985" s="205" t="str">
        <f t="shared" si="3957"/>
        <v>AR$2976</v>
      </c>
      <c r="AS2985" s="205" t="str">
        <f t="shared" si="3957"/>
        <v>AS$2976</v>
      </c>
      <c r="AT2985" s="205" t="str">
        <f t="shared" si="3957"/>
        <v>AT$2976</v>
      </c>
      <c r="AU2985" s="205" t="str">
        <f t="shared" si="3957"/>
        <v>AU$2976</v>
      </c>
      <c r="AV2985" s="205" t="str">
        <f t="shared" si="3957"/>
        <v>AV$2976</v>
      </c>
      <c r="AW2985" s="205" t="str">
        <f t="shared" si="3957"/>
        <v>AW$2976</v>
      </c>
      <c r="AX2985" s="205" t="str">
        <f t="shared" si="3957"/>
        <v>AX$2976</v>
      </c>
      <c r="AY2985" s="205" t="str">
        <f t="shared" ref="AY2985:CD2985" si="3958">ADDRESS(ROW(AY2976),COLUMN(AY2976),2)</f>
        <v>AY$2976</v>
      </c>
      <c r="AZ2985" s="205" t="str">
        <f t="shared" si="3958"/>
        <v>AZ$2976</v>
      </c>
      <c r="BA2985" s="205" t="str">
        <f t="shared" si="3958"/>
        <v>BA$2976</v>
      </c>
      <c r="BB2985" s="205" t="str">
        <f t="shared" si="3958"/>
        <v>BB$2976</v>
      </c>
      <c r="BC2985" s="205" t="str">
        <f t="shared" si="3958"/>
        <v>BC$2976</v>
      </c>
      <c r="BD2985" s="205" t="str">
        <f t="shared" si="3958"/>
        <v>BD$2976</v>
      </c>
      <c r="BE2985" s="205" t="str">
        <f t="shared" si="3958"/>
        <v>BE$2976</v>
      </c>
      <c r="BF2985" s="205" t="str">
        <f t="shared" si="3958"/>
        <v>BF$2976</v>
      </c>
      <c r="BG2985" s="205" t="str">
        <f t="shared" si="3958"/>
        <v>BG$2976</v>
      </c>
      <c r="BH2985" s="205" t="str">
        <f t="shared" si="3958"/>
        <v>BH$2976</v>
      </c>
      <c r="BI2985" s="205" t="str">
        <f t="shared" si="3958"/>
        <v>BI$2976</v>
      </c>
      <c r="BJ2985" s="205" t="str">
        <f t="shared" si="3958"/>
        <v>BJ$2976</v>
      </c>
      <c r="BK2985" s="205" t="str">
        <f t="shared" si="3958"/>
        <v>BK$2976</v>
      </c>
      <c r="BL2985" s="205" t="str">
        <f t="shared" si="3958"/>
        <v>BL$2976</v>
      </c>
      <c r="BM2985" s="205" t="str">
        <f t="shared" si="3958"/>
        <v>BM$2976</v>
      </c>
      <c r="BN2985" s="205" t="str">
        <f t="shared" si="3958"/>
        <v>BN$2976</v>
      </c>
      <c r="BO2985" s="205" t="str">
        <f t="shared" si="3958"/>
        <v>BO$2976</v>
      </c>
      <c r="BP2985" s="205" t="str">
        <f t="shared" si="3958"/>
        <v>BP$2976</v>
      </c>
      <c r="BQ2985" s="205" t="str">
        <f t="shared" si="3958"/>
        <v>BQ$2976</v>
      </c>
      <c r="BR2985" s="205" t="str">
        <f t="shared" si="3958"/>
        <v>BR$2976</v>
      </c>
      <c r="BS2985" s="205" t="str">
        <f t="shared" si="3958"/>
        <v>BS$2976</v>
      </c>
      <c r="BT2985" s="205" t="str">
        <f t="shared" si="3958"/>
        <v>BT$2976</v>
      </c>
      <c r="BU2985" s="205" t="str">
        <f t="shared" si="3958"/>
        <v>BU$2976</v>
      </c>
      <c r="BV2985" s="205" t="str">
        <f t="shared" si="3958"/>
        <v>BV$2976</v>
      </c>
      <c r="BW2985" s="205" t="str">
        <f t="shared" si="3958"/>
        <v>BW$2976</v>
      </c>
      <c r="BX2985" s="205" t="str">
        <f t="shared" si="3958"/>
        <v>BX$2976</v>
      </c>
      <c r="BY2985" s="205" t="str">
        <f t="shared" si="3958"/>
        <v>BY$2976</v>
      </c>
      <c r="BZ2985" s="205" t="str">
        <f t="shared" si="3958"/>
        <v>BZ$2976</v>
      </c>
      <c r="CA2985" s="205" t="str">
        <f t="shared" si="3958"/>
        <v>CA$2976</v>
      </c>
      <c r="CB2985" s="205" t="str">
        <f t="shared" si="3958"/>
        <v>CB$2976</v>
      </c>
      <c r="CC2985" s="205" t="str">
        <f t="shared" si="3958"/>
        <v>CC$2976</v>
      </c>
      <c r="CD2985" s="205" t="str">
        <f t="shared" si="3958"/>
        <v>CD$2976</v>
      </c>
      <c r="CE2985" s="205" t="str">
        <f t="shared" ref="CE2985:CK2985" si="3959">ADDRESS(ROW(CE2976),COLUMN(CE2976),2)</f>
        <v>CE$2976</v>
      </c>
      <c r="CF2985" s="205" t="str">
        <f t="shared" si="3959"/>
        <v>CF$2976</v>
      </c>
      <c r="CG2985" s="205" t="str">
        <f t="shared" si="3959"/>
        <v>CG$2976</v>
      </c>
      <c r="CH2985" s="205" t="str">
        <f t="shared" si="3959"/>
        <v>CH$2976</v>
      </c>
      <c r="CI2985" s="205" t="str">
        <f t="shared" si="3959"/>
        <v>CI$2976</v>
      </c>
      <c r="CJ2985" s="205" t="str">
        <f t="shared" si="3959"/>
        <v>CJ$2976</v>
      </c>
      <c r="CK2985" s="205" t="str">
        <f t="shared" si="3959"/>
        <v>CK$2976</v>
      </c>
      <c r="CL2985" s="205" t="str">
        <f t="shared" ref="CL2985" si="3960">ADDRESS(ROW(CL2976),COLUMN(CL2976),2)</f>
        <v>CL$2976</v>
      </c>
    </row>
    <row r="2986" spans="2:90" x14ac:dyDescent="0.4">
      <c r="E2986" t="s">
        <v>906</v>
      </c>
    </row>
    <row r="2987" spans="2:90" x14ac:dyDescent="0.4">
      <c r="B2987" s="168" t="s">
        <v>499</v>
      </c>
      <c r="C2987" s="167"/>
      <c r="D2987" s="167"/>
      <c r="E2987" s="167" t="s">
        <v>906</v>
      </c>
      <c r="F2987" s="167"/>
      <c r="G2987" s="167"/>
      <c r="H2987" s="167"/>
      <c r="I2987" s="169"/>
      <c r="J2987" s="169"/>
      <c r="K2987" s="190"/>
      <c r="L2987" s="190"/>
      <c r="M2987" s="190"/>
      <c r="N2987" s="190"/>
      <c r="O2987" s="190"/>
      <c r="P2987" s="190"/>
      <c r="R2987" s="191"/>
      <c r="S2987" s="167"/>
      <c r="T2987" s="167"/>
      <c r="U2987" s="167"/>
      <c r="V2987" s="167"/>
      <c r="W2987" s="167"/>
      <c r="X2987" s="167"/>
      <c r="Y2987" s="167"/>
      <c r="Z2987" s="167"/>
      <c r="AA2987" s="167"/>
      <c r="AB2987" s="167"/>
      <c r="AC2987" s="167"/>
      <c r="AD2987" s="167"/>
      <c r="AE2987" s="167"/>
      <c r="AF2987" s="167"/>
      <c r="AG2987" s="167"/>
      <c r="AH2987" s="167"/>
      <c r="AI2987" s="167"/>
      <c r="AJ2987" s="167"/>
      <c r="AK2987" s="167"/>
      <c r="AL2987" s="167"/>
      <c r="AM2987" s="167"/>
      <c r="AN2987" s="167"/>
      <c r="AO2987" s="167"/>
      <c r="AP2987" s="167"/>
      <c r="AQ2987" s="167"/>
      <c r="AR2987" s="167"/>
      <c r="AS2987" s="167"/>
      <c r="AT2987" s="167"/>
      <c r="AU2987" s="167"/>
      <c r="AV2987" s="167"/>
      <c r="AW2987" s="167"/>
      <c r="AX2987" s="167"/>
      <c r="AY2987" s="167"/>
      <c r="AZ2987" s="167"/>
      <c r="BA2987" s="167"/>
      <c r="BB2987" s="167"/>
      <c r="BC2987" s="167"/>
      <c r="BD2987" s="167"/>
      <c r="BE2987" s="167"/>
      <c r="BF2987" s="167"/>
      <c r="BG2987" s="167"/>
      <c r="BH2987" s="167"/>
      <c r="BI2987" s="167"/>
      <c r="BJ2987" s="167"/>
      <c r="BK2987" s="167"/>
      <c r="BL2987" s="167"/>
      <c r="BM2987" s="167"/>
      <c r="BN2987" s="167"/>
      <c r="BO2987" s="167"/>
      <c r="BP2987" s="167"/>
      <c r="BQ2987" s="167"/>
      <c r="BR2987" s="167"/>
      <c r="BS2987" s="167"/>
      <c r="BT2987" s="167"/>
      <c r="BU2987" s="167"/>
      <c r="BV2987" s="167"/>
      <c r="BW2987" s="167"/>
      <c r="BX2987" s="167"/>
      <c r="BY2987" s="167"/>
      <c r="BZ2987" s="167"/>
      <c r="CA2987" s="167"/>
      <c r="CB2987" s="167"/>
      <c r="CC2987" s="167"/>
      <c r="CD2987" s="167"/>
      <c r="CE2987" s="167"/>
      <c r="CF2987" s="167"/>
      <c r="CG2987" s="167"/>
      <c r="CH2987" s="167"/>
      <c r="CI2987" s="167"/>
      <c r="CJ2987" s="167"/>
      <c r="CK2987" s="167"/>
      <c r="CL2987" s="167"/>
    </row>
    <row r="2988" spans="2:90" x14ac:dyDescent="0.4">
      <c r="B2988" s="168" t="s">
        <v>500</v>
      </c>
      <c r="C2988" s="167"/>
      <c r="D2988" s="167"/>
      <c r="E2988" s="167" t="s">
        <v>906</v>
      </c>
      <c r="F2988" s="167"/>
      <c r="G2988" s="167"/>
      <c r="H2988" s="167"/>
      <c r="I2988" s="169"/>
      <c r="J2988" s="169"/>
      <c r="K2988" s="190"/>
      <c r="L2988" s="190"/>
      <c r="M2988" s="190"/>
      <c r="N2988" s="190"/>
      <c r="O2988" s="190"/>
      <c r="P2988" s="190"/>
      <c r="R2988" s="191"/>
      <c r="S2988" s="167"/>
      <c r="T2988" s="167"/>
      <c r="U2988" s="167"/>
      <c r="V2988" s="167"/>
      <c r="W2988" s="167"/>
      <c r="X2988" s="167"/>
      <c r="Y2988" s="167"/>
      <c r="Z2988" s="167"/>
      <c r="AA2988" s="167"/>
      <c r="AB2988" s="167"/>
      <c r="AC2988" s="167"/>
      <c r="AD2988" s="167"/>
      <c r="AE2988" s="167"/>
      <c r="AF2988" s="167"/>
      <c r="AG2988" s="167"/>
      <c r="AH2988" s="167"/>
      <c r="AI2988" s="167"/>
      <c r="AJ2988" s="167"/>
      <c r="AK2988" s="167"/>
      <c r="AL2988" s="167"/>
      <c r="AM2988" s="167"/>
      <c r="AN2988" s="167"/>
      <c r="AO2988" s="167"/>
      <c r="AP2988" s="167"/>
      <c r="AQ2988" s="167"/>
      <c r="AR2988" s="167"/>
      <c r="AS2988" s="167"/>
      <c r="AT2988" s="167"/>
      <c r="AU2988" s="167"/>
      <c r="AV2988" s="167"/>
      <c r="AW2988" s="167"/>
      <c r="AX2988" s="167"/>
      <c r="AY2988" s="167"/>
      <c r="AZ2988" s="167"/>
      <c r="BA2988" s="167"/>
      <c r="BB2988" s="167"/>
      <c r="BC2988" s="167"/>
      <c r="BD2988" s="167"/>
      <c r="BE2988" s="167"/>
      <c r="BF2988" s="167"/>
      <c r="BG2988" s="167"/>
      <c r="BH2988" s="167"/>
      <c r="BI2988" s="167"/>
      <c r="BJ2988" s="167"/>
      <c r="BK2988" s="167"/>
      <c r="BL2988" s="167"/>
      <c r="BM2988" s="167"/>
      <c r="BN2988" s="167"/>
      <c r="BO2988" s="167"/>
      <c r="BP2988" s="167"/>
      <c r="BQ2988" s="167"/>
      <c r="BR2988" s="167"/>
      <c r="BS2988" s="167"/>
      <c r="BT2988" s="167"/>
      <c r="BU2988" s="167"/>
      <c r="BV2988" s="167"/>
      <c r="BW2988" s="167"/>
      <c r="BX2988" s="167"/>
      <c r="BY2988" s="167"/>
      <c r="BZ2988" s="167"/>
      <c r="CA2988" s="167"/>
      <c r="CB2988" s="167"/>
      <c r="CC2988" s="167"/>
      <c r="CD2988" s="167"/>
      <c r="CE2988" s="167"/>
      <c r="CF2988" s="167"/>
      <c r="CG2988" s="167"/>
      <c r="CH2988" s="167"/>
      <c r="CI2988" s="167"/>
      <c r="CJ2988" s="167"/>
      <c r="CK2988" s="167"/>
      <c r="CL2988" s="167"/>
    </row>
    <row r="2989" spans="2:90" x14ac:dyDescent="0.4">
      <c r="B2989" s="168" t="s">
        <v>459</v>
      </c>
      <c r="C2989" s="167"/>
      <c r="D2989" s="167"/>
      <c r="E2989" s="167" t="s">
        <v>906</v>
      </c>
      <c r="F2989" s="167"/>
      <c r="G2989" s="167"/>
      <c r="H2989" s="167"/>
      <c r="I2989" s="169"/>
      <c r="J2989" s="169"/>
      <c r="K2989" s="190"/>
      <c r="L2989" s="190"/>
      <c r="M2989" s="190"/>
      <c r="N2989" s="190"/>
      <c r="O2989" s="190"/>
      <c r="P2989" s="190"/>
      <c r="R2989" s="191"/>
      <c r="S2989" s="192" t="str">
        <f t="shared" ref="S2989:AX2989" si="3961">S$16</f>
        <v>S$12</v>
      </c>
      <c r="T2989" s="192" t="str">
        <f t="shared" si="3961"/>
        <v>T$12</v>
      </c>
      <c r="U2989" s="192" t="str">
        <f t="shared" si="3961"/>
        <v>U$12</v>
      </c>
      <c r="V2989" s="192" t="str">
        <f t="shared" si="3961"/>
        <v>V$12</v>
      </c>
      <c r="W2989" s="192" t="str">
        <f t="shared" si="3961"/>
        <v>W$12</v>
      </c>
      <c r="X2989" s="192" t="str">
        <f t="shared" si="3961"/>
        <v>X$12</v>
      </c>
      <c r="Y2989" s="192" t="str">
        <f t="shared" si="3961"/>
        <v>Y$12</v>
      </c>
      <c r="Z2989" s="192" t="str">
        <f t="shared" si="3961"/>
        <v>Z$12</v>
      </c>
      <c r="AA2989" s="192" t="str">
        <f t="shared" si="3961"/>
        <v>AA$12</v>
      </c>
      <c r="AB2989" s="192" t="str">
        <f t="shared" si="3961"/>
        <v>AB$12</v>
      </c>
      <c r="AC2989" s="192" t="str">
        <f t="shared" si="3961"/>
        <v>AC$12</v>
      </c>
      <c r="AD2989" s="192" t="str">
        <f t="shared" si="3961"/>
        <v>AD$12</v>
      </c>
      <c r="AE2989" s="192" t="str">
        <f t="shared" si="3961"/>
        <v>AE$12</v>
      </c>
      <c r="AF2989" s="192" t="str">
        <f t="shared" si="3961"/>
        <v>AF$12</v>
      </c>
      <c r="AG2989" s="192" t="str">
        <f t="shared" si="3961"/>
        <v>AG$12</v>
      </c>
      <c r="AH2989" s="192" t="str">
        <f t="shared" si="3961"/>
        <v>AH$12</v>
      </c>
      <c r="AI2989" s="192" t="str">
        <f t="shared" si="3961"/>
        <v>AI$12</v>
      </c>
      <c r="AJ2989" s="192" t="str">
        <f t="shared" si="3961"/>
        <v>AJ$12</v>
      </c>
      <c r="AK2989" s="192" t="str">
        <f t="shared" si="3961"/>
        <v>AK$12</v>
      </c>
      <c r="AL2989" s="192" t="str">
        <f t="shared" si="3961"/>
        <v>AL$12</v>
      </c>
      <c r="AM2989" s="192" t="str">
        <f t="shared" si="3961"/>
        <v>AM$12</v>
      </c>
      <c r="AN2989" s="192" t="str">
        <f t="shared" si="3961"/>
        <v>AN$12</v>
      </c>
      <c r="AO2989" s="192" t="str">
        <f t="shared" si="3961"/>
        <v>AO$12</v>
      </c>
      <c r="AP2989" s="192" t="str">
        <f t="shared" si="3961"/>
        <v>AP$12</v>
      </c>
      <c r="AQ2989" s="192" t="str">
        <f t="shared" si="3961"/>
        <v>AQ$12</v>
      </c>
      <c r="AR2989" s="192" t="str">
        <f t="shared" si="3961"/>
        <v>AR$12</v>
      </c>
      <c r="AS2989" s="192" t="str">
        <f t="shared" si="3961"/>
        <v>AS$12</v>
      </c>
      <c r="AT2989" s="192" t="str">
        <f t="shared" si="3961"/>
        <v>AT$12</v>
      </c>
      <c r="AU2989" s="192" t="str">
        <f t="shared" si="3961"/>
        <v>AU$12</v>
      </c>
      <c r="AV2989" s="192" t="str">
        <f t="shared" si="3961"/>
        <v>AV$12</v>
      </c>
      <c r="AW2989" s="192" t="str">
        <f t="shared" si="3961"/>
        <v>AW$12</v>
      </c>
      <c r="AX2989" s="192" t="str">
        <f t="shared" si="3961"/>
        <v>AX$12</v>
      </c>
      <c r="AY2989" s="192" t="str">
        <f t="shared" ref="AY2989:CD2989" si="3962">AY$16</f>
        <v>AY$12</v>
      </c>
      <c r="AZ2989" s="192" t="str">
        <f t="shared" si="3962"/>
        <v>AZ$12</v>
      </c>
      <c r="BA2989" s="192" t="str">
        <f t="shared" si="3962"/>
        <v>BA$12</v>
      </c>
      <c r="BB2989" s="192" t="str">
        <f t="shared" si="3962"/>
        <v>BB$12</v>
      </c>
      <c r="BC2989" s="192" t="str">
        <f t="shared" si="3962"/>
        <v>BC$12</v>
      </c>
      <c r="BD2989" s="192" t="str">
        <f t="shared" si="3962"/>
        <v>BD$12</v>
      </c>
      <c r="BE2989" s="192" t="str">
        <f t="shared" si="3962"/>
        <v>BE$12</v>
      </c>
      <c r="BF2989" s="192" t="str">
        <f t="shared" si="3962"/>
        <v>BF$12</v>
      </c>
      <c r="BG2989" s="192" t="str">
        <f t="shared" si="3962"/>
        <v>BG$12</v>
      </c>
      <c r="BH2989" s="192" t="str">
        <f t="shared" si="3962"/>
        <v>BH$12</v>
      </c>
      <c r="BI2989" s="192" t="str">
        <f t="shared" si="3962"/>
        <v>BI$12</v>
      </c>
      <c r="BJ2989" s="192" t="str">
        <f t="shared" si="3962"/>
        <v>BJ$12</v>
      </c>
      <c r="BK2989" s="192" t="str">
        <f t="shared" si="3962"/>
        <v>BK$12</v>
      </c>
      <c r="BL2989" s="192" t="str">
        <f t="shared" si="3962"/>
        <v>BL$12</v>
      </c>
      <c r="BM2989" s="192" t="str">
        <f t="shared" si="3962"/>
        <v>BM$12</v>
      </c>
      <c r="BN2989" s="192" t="str">
        <f t="shared" si="3962"/>
        <v>BN$12</v>
      </c>
      <c r="BO2989" s="192" t="str">
        <f t="shared" si="3962"/>
        <v>BO$12</v>
      </c>
      <c r="BP2989" s="192" t="str">
        <f t="shared" si="3962"/>
        <v>BP$12</v>
      </c>
      <c r="BQ2989" s="192" t="str">
        <f t="shared" si="3962"/>
        <v>BQ$12</v>
      </c>
      <c r="BR2989" s="192" t="str">
        <f t="shared" si="3962"/>
        <v>BR$12</v>
      </c>
      <c r="BS2989" s="192" t="str">
        <f t="shared" si="3962"/>
        <v>BS$12</v>
      </c>
      <c r="BT2989" s="192" t="str">
        <f t="shared" si="3962"/>
        <v>BT$12</v>
      </c>
      <c r="BU2989" s="192" t="str">
        <f t="shared" si="3962"/>
        <v>BU$12</v>
      </c>
      <c r="BV2989" s="192" t="str">
        <f t="shared" si="3962"/>
        <v>BV$12</v>
      </c>
      <c r="BW2989" s="192" t="str">
        <f t="shared" si="3962"/>
        <v>BW$12</v>
      </c>
      <c r="BX2989" s="192" t="str">
        <f t="shared" si="3962"/>
        <v>BX$12</v>
      </c>
      <c r="BY2989" s="192" t="str">
        <f t="shared" si="3962"/>
        <v>BY$12</v>
      </c>
      <c r="BZ2989" s="192" t="str">
        <f t="shared" si="3962"/>
        <v>BZ$12</v>
      </c>
      <c r="CA2989" s="192" t="str">
        <f t="shared" si="3962"/>
        <v>CA$12</v>
      </c>
      <c r="CB2989" s="192" t="str">
        <f t="shared" si="3962"/>
        <v>CB$12</v>
      </c>
      <c r="CC2989" s="192" t="str">
        <f t="shared" si="3962"/>
        <v>CC$12</v>
      </c>
      <c r="CD2989" s="192" t="str">
        <f t="shared" si="3962"/>
        <v>CD$12</v>
      </c>
      <c r="CE2989" s="192" t="str">
        <f t="shared" ref="CE2989:CL2989" si="3963">CE$16</f>
        <v>CE$12</v>
      </c>
      <c r="CF2989" s="192" t="str">
        <f t="shared" si="3963"/>
        <v>CF$12</v>
      </c>
      <c r="CG2989" s="192" t="str">
        <f t="shared" si="3963"/>
        <v>CG$12</v>
      </c>
      <c r="CH2989" s="192" t="str">
        <f t="shared" si="3963"/>
        <v>CH$12</v>
      </c>
      <c r="CI2989" s="192" t="str">
        <f t="shared" si="3963"/>
        <v>CI$12</v>
      </c>
      <c r="CJ2989" s="192" t="str">
        <f t="shared" si="3963"/>
        <v>CJ$12</v>
      </c>
      <c r="CK2989" s="192" t="str">
        <f t="shared" si="3963"/>
        <v>CK$12</v>
      </c>
      <c r="CL2989" s="192" t="str">
        <f t="shared" si="3963"/>
        <v>CL$12</v>
      </c>
    </row>
    <row r="2990" spans="2:90" x14ac:dyDescent="0.4">
      <c r="B2990" s="168" t="s">
        <v>460</v>
      </c>
      <c r="C2990" s="193"/>
      <c r="D2990" s="193"/>
      <c r="E2990" s="193" t="s">
        <v>906</v>
      </c>
      <c r="F2990" s="193"/>
      <c r="G2990" s="193"/>
      <c r="H2990" s="193"/>
      <c r="I2990" s="194"/>
      <c r="J2990" s="194"/>
      <c r="K2990" s="195"/>
      <c r="L2990" s="195"/>
      <c r="M2990" s="195"/>
      <c r="N2990" s="195"/>
      <c r="O2990" s="195"/>
      <c r="P2990" s="195"/>
      <c r="R2990" s="195"/>
      <c r="S2990" s="192" t="str">
        <f t="shared" ref="S2990:AX2990" si="3964">S$17</f>
        <v>S$13</v>
      </c>
      <c r="T2990" s="192" t="str">
        <f t="shared" si="3964"/>
        <v>T$13</v>
      </c>
      <c r="U2990" s="192" t="str">
        <f t="shared" si="3964"/>
        <v>U$13</v>
      </c>
      <c r="V2990" s="192" t="str">
        <f t="shared" si="3964"/>
        <v>V$13</v>
      </c>
      <c r="W2990" s="192" t="str">
        <f t="shared" si="3964"/>
        <v>W$13</v>
      </c>
      <c r="X2990" s="192" t="str">
        <f t="shared" si="3964"/>
        <v>X$13</v>
      </c>
      <c r="Y2990" s="192" t="str">
        <f t="shared" si="3964"/>
        <v>Y$13</v>
      </c>
      <c r="Z2990" s="192" t="str">
        <f t="shared" si="3964"/>
        <v>Z$13</v>
      </c>
      <c r="AA2990" s="192" t="str">
        <f t="shared" si="3964"/>
        <v>AA$13</v>
      </c>
      <c r="AB2990" s="192" t="str">
        <f t="shared" si="3964"/>
        <v>AB$13</v>
      </c>
      <c r="AC2990" s="192" t="str">
        <f t="shared" si="3964"/>
        <v>AC$13</v>
      </c>
      <c r="AD2990" s="192" t="str">
        <f t="shared" si="3964"/>
        <v>AD$13</v>
      </c>
      <c r="AE2990" s="192" t="str">
        <f t="shared" si="3964"/>
        <v>AE$13</v>
      </c>
      <c r="AF2990" s="192" t="str">
        <f t="shared" si="3964"/>
        <v>AF$13</v>
      </c>
      <c r="AG2990" s="192" t="str">
        <f t="shared" si="3964"/>
        <v>AG$13</v>
      </c>
      <c r="AH2990" s="192" t="str">
        <f t="shared" si="3964"/>
        <v>AH$13</v>
      </c>
      <c r="AI2990" s="192" t="str">
        <f t="shared" si="3964"/>
        <v>AI$13</v>
      </c>
      <c r="AJ2990" s="192" t="str">
        <f t="shared" si="3964"/>
        <v>AJ$13</v>
      </c>
      <c r="AK2990" s="192" t="str">
        <f t="shared" si="3964"/>
        <v>AK$13</v>
      </c>
      <c r="AL2990" s="192" t="str">
        <f t="shared" si="3964"/>
        <v>AL$13</v>
      </c>
      <c r="AM2990" s="192" t="str">
        <f t="shared" si="3964"/>
        <v>AM$13</v>
      </c>
      <c r="AN2990" s="192" t="str">
        <f t="shared" si="3964"/>
        <v>AN$13</v>
      </c>
      <c r="AO2990" s="192" t="str">
        <f t="shared" si="3964"/>
        <v>AO$13</v>
      </c>
      <c r="AP2990" s="192" t="str">
        <f t="shared" si="3964"/>
        <v>AP$13</v>
      </c>
      <c r="AQ2990" s="192" t="str">
        <f t="shared" si="3964"/>
        <v>AQ$13</v>
      </c>
      <c r="AR2990" s="192" t="str">
        <f t="shared" si="3964"/>
        <v>AR$13</v>
      </c>
      <c r="AS2990" s="192" t="str">
        <f t="shared" si="3964"/>
        <v>AS$13</v>
      </c>
      <c r="AT2990" s="192" t="str">
        <f t="shared" si="3964"/>
        <v>AT$13</v>
      </c>
      <c r="AU2990" s="192" t="str">
        <f t="shared" si="3964"/>
        <v>AU$13</v>
      </c>
      <c r="AV2990" s="192" t="str">
        <f t="shared" si="3964"/>
        <v>AV$13</v>
      </c>
      <c r="AW2990" s="192" t="str">
        <f t="shared" si="3964"/>
        <v>AW$13</v>
      </c>
      <c r="AX2990" s="192" t="str">
        <f t="shared" si="3964"/>
        <v>AX$13</v>
      </c>
      <c r="AY2990" s="192" t="str">
        <f t="shared" ref="AY2990:CD2990" si="3965">AY$17</f>
        <v>AY$13</v>
      </c>
      <c r="AZ2990" s="192" t="str">
        <f t="shared" si="3965"/>
        <v>AZ$13</v>
      </c>
      <c r="BA2990" s="192" t="str">
        <f t="shared" si="3965"/>
        <v>BA$13</v>
      </c>
      <c r="BB2990" s="192" t="str">
        <f t="shared" si="3965"/>
        <v>BB$13</v>
      </c>
      <c r="BC2990" s="192" t="str">
        <f t="shared" si="3965"/>
        <v>BC$13</v>
      </c>
      <c r="BD2990" s="192" t="str">
        <f t="shared" si="3965"/>
        <v>BD$13</v>
      </c>
      <c r="BE2990" s="192" t="str">
        <f t="shared" si="3965"/>
        <v>BE$13</v>
      </c>
      <c r="BF2990" s="192" t="str">
        <f t="shared" si="3965"/>
        <v>BF$13</v>
      </c>
      <c r="BG2990" s="192" t="str">
        <f t="shared" si="3965"/>
        <v>BG$13</v>
      </c>
      <c r="BH2990" s="192" t="str">
        <f t="shared" si="3965"/>
        <v>BH$13</v>
      </c>
      <c r="BI2990" s="192" t="str">
        <f t="shared" si="3965"/>
        <v>BI$13</v>
      </c>
      <c r="BJ2990" s="192" t="str">
        <f t="shared" si="3965"/>
        <v>BJ$13</v>
      </c>
      <c r="BK2990" s="192" t="str">
        <f t="shared" si="3965"/>
        <v>BK$13</v>
      </c>
      <c r="BL2990" s="192" t="str">
        <f t="shared" si="3965"/>
        <v>BL$13</v>
      </c>
      <c r="BM2990" s="192" t="str">
        <f t="shared" si="3965"/>
        <v>BM$13</v>
      </c>
      <c r="BN2990" s="192" t="str">
        <f t="shared" si="3965"/>
        <v>BN$13</v>
      </c>
      <c r="BO2990" s="192" t="str">
        <f t="shared" si="3965"/>
        <v>BO$13</v>
      </c>
      <c r="BP2990" s="192" t="str">
        <f t="shared" si="3965"/>
        <v>BP$13</v>
      </c>
      <c r="BQ2990" s="192" t="str">
        <f t="shared" si="3965"/>
        <v>BQ$13</v>
      </c>
      <c r="BR2990" s="192" t="str">
        <f t="shared" si="3965"/>
        <v>BR$13</v>
      </c>
      <c r="BS2990" s="192" t="str">
        <f t="shared" si="3965"/>
        <v>BS$13</v>
      </c>
      <c r="BT2990" s="192" t="str">
        <f t="shared" si="3965"/>
        <v>BT$13</v>
      </c>
      <c r="BU2990" s="192" t="str">
        <f t="shared" si="3965"/>
        <v>BU$13</v>
      </c>
      <c r="BV2990" s="192" t="str">
        <f t="shared" si="3965"/>
        <v>BV$13</v>
      </c>
      <c r="BW2990" s="192" t="str">
        <f t="shared" si="3965"/>
        <v>BW$13</v>
      </c>
      <c r="BX2990" s="192" t="str">
        <f t="shared" si="3965"/>
        <v>BX$13</v>
      </c>
      <c r="BY2990" s="192" t="str">
        <f t="shared" si="3965"/>
        <v>BY$13</v>
      </c>
      <c r="BZ2990" s="192" t="str">
        <f t="shared" si="3965"/>
        <v>BZ$13</v>
      </c>
      <c r="CA2990" s="192" t="str">
        <f t="shared" si="3965"/>
        <v>CA$13</v>
      </c>
      <c r="CB2990" s="192" t="str">
        <f t="shared" si="3965"/>
        <v>CB$13</v>
      </c>
      <c r="CC2990" s="192" t="str">
        <f t="shared" si="3965"/>
        <v>CC$13</v>
      </c>
      <c r="CD2990" s="192" t="str">
        <f t="shared" si="3965"/>
        <v>CD$13</v>
      </c>
      <c r="CE2990" s="192" t="str">
        <f t="shared" ref="CE2990:CL2990" si="3966">CE$17</f>
        <v>CE$13</v>
      </c>
      <c r="CF2990" s="192" t="str">
        <f t="shared" si="3966"/>
        <v>CF$13</v>
      </c>
      <c r="CG2990" s="192" t="str">
        <f t="shared" si="3966"/>
        <v>CG$13</v>
      </c>
      <c r="CH2990" s="192" t="str">
        <f t="shared" si="3966"/>
        <v>CH$13</v>
      </c>
      <c r="CI2990" s="192" t="str">
        <f t="shared" si="3966"/>
        <v>CI$13</v>
      </c>
      <c r="CJ2990" s="192" t="str">
        <f t="shared" si="3966"/>
        <v>CJ$13</v>
      </c>
      <c r="CK2990" s="192" t="str">
        <f t="shared" si="3966"/>
        <v>CK$13</v>
      </c>
      <c r="CL2990" s="192" t="str">
        <f t="shared" si="3966"/>
        <v>CL$13</v>
      </c>
    </row>
    <row r="2991" spans="2:90" x14ac:dyDescent="0.4">
      <c r="B2991" s="168" t="s">
        <v>488</v>
      </c>
      <c r="C2991" s="193"/>
      <c r="D2991" s="193"/>
      <c r="E2991" s="193" t="s">
        <v>906</v>
      </c>
      <c r="F2991" s="193"/>
      <c r="G2991" s="193"/>
      <c r="H2991" s="193"/>
      <c r="I2991" s="194"/>
      <c r="J2991" s="194"/>
      <c r="K2991" s="195"/>
      <c r="L2991" s="195"/>
      <c r="M2991" s="195"/>
      <c r="N2991" s="195"/>
      <c r="O2991" s="195"/>
      <c r="P2991" s="195"/>
      <c r="R2991" s="195"/>
      <c r="S2991" s="183"/>
      <c r="T2991" s="183"/>
      <c r="U2991" s="183"/>
      <c r="V2991" s="183"/>
      <c r="W2991" s="183"/>
      <c r="X2991" s="183"/>
      <c r="Y2991" s="183"/>
      <c r="Z2991" s="183"/>
      <c r="AA2991" s="183"/>
      <c r="AB2991" s="183"/>
      <c r="AC2991" s="183"/>
      <c r="AD2991" s="183"/>
      <c r="AE2991" s="183"/>
      <c r="AF2991" s="183"/>
      <c r="AG2991" s="183"/>
      <c r="AH2991" s="183"/>
      <c r="AI2991" s="183"/>
      <c r="AJ2991" s="183"/>
      <c r="AK2991" s="183"/>
      <c r="AL2991" s="183"/>
      <c r="AM2991" s="183"/>
      <c r="AN2991" s="183"/>
      <c r="AO2991" s="183"/>
      <c r="AP2991" s="183"/>
      <c r="AQ2991" s="183"/>
      <c r="AR2991" s="183"/>
      <c r="AS2991" s="183"/>
      <c r="AT2991" s="183"/>
      <c r="AU2991" s="183"/>
      <c r="AV2991" s="183"/>
      <c r="AW2991" s="183"/>
      <c r="AX2991" s="183"/>
      <c r="AY2991" s="183"/>
      <c r="AZ2991" s="183"/>
      <c r="BA2991" s="183"/>
      <c r="BB2991" s="183"/>
      <c r="BC2991" s="183"/>
      <c r="BD2991" s="183"/>
      <c r="BE2991" s="183"/>
      <c r="BF2991" s="183"/>
      <c r="BG2991" s="183"/>
      <c r="BH2991" s="183"/>
      <c r="BI2991" s="183"/>
      <c r="BJ2991" s="183"/>
      <c r="BK2991" s="183"/>
      <c r="BL2991" s="183"/>
      <c r="BM2991" s="183"/>
      <c r="BN2991" s="183"/>
      <c r="BO2991" s="183"/>
      <c r="BP2991" s="183"/>
      <c r="BQ2991" s="183"/>
      <c r="BR2991" s="183"/>
      <c r="BS2991" s="183"/>
      <c r="BT2991" s="183"/>
      <c r="BU2991" s="183"/>
      <c r="BV2991" s="183"/>
      <c r="BW2991" s="183"/>
      <c r="BX2991" s="183"/>
      <c r="BY2991" s="183"/>
      <c r="BZ2991" s="183"/>
      <c r="CA2991" s="183"/>
      <c r="CB2991" s="183"/>
      <c r="CC2991" s="183"/>
      <c r="CD2991" s="183"/>
      <c r="CE2991" s="183"/>
      <c r="CF2991" s="183"/>
      <c r="CG2991" s="183"/>
      <c r="CH2991" s="183"/>
      <c r="CI2991" s="183"/>
      <c r="CJ2991" s="183"/>
      <c r="CK2991" s="183"/>
      <c r="CL2991" s="183"/>
    </row>
    <row r="2992" spans="2:90" x14ac:dyDescent="0.4">
      <c r="B2992" s="168" t="s">
        <v>501</v>
      </c>
      <c r="C2992" s="193"/>
      <c r="D2992" s="193"/>
      <c r="E2992" s="193" t="s">
        <v>906</v>
      </c>
      <c r="F2992" s="193"/>
      <c r="G2992" s="193"/>
      <c r="H2992" s="193"/>
      <c r="I2992" s="194"/>
      <c r="J2992" s="194"/>
      <c r="K2992" s="195"/>
      <c r="L2992" s="195"/>
      <c r="M2992" s="195"/>
      <c r="N2992" s="195"/>
      <c r="O2992" s="195"/>
      <c r="P2992" s="195"/>
      <c r="R2992" s="195"/>
      <c r="S2992" s="183"/>
      <c r="T2992" s="183"/>
      <c r="U2992" s="183"/>
      <c r="V2992" s="183"/>
      <c r="W2992" s="183"/>
      <c r="X2992" s="183"/>
      <c r="Y2992" s="183"/>
      <c r="Z2992" s="183"/>
      <c r="AA2992" s="183"/>
      <c r="AB2992" s="183"/>
      <c r="AC2992" s="183"/>
      <c r="AD2992" s="183"/>
      <c r="AE2992" s="183"/>
      <c r="AF2992" s="183"/>
      <c r="AG2992" s="183"/>
      <c r="AH2992" s="183"/>
      <c r="AI2992" s="183"/>
      <c r="AJ2992" s="183"/>
      <c r="AK2992" s="183"/>
      <c r="AL2992" s="183"/>
      <c r="AM2992" s="183"/>
      <c r="AN2992" s="183"/>
      <c r="AO2992" s="183"/>
      <c r="AP2992" s="183"/>
      <c r="AQ2992" s="183"/>
      <c r="AR2992" s="183"/>
      <c r="AS2992" s="183"/>
      <c r="AT2992" s="183"/>
      <c r="AU2992" s="183"/>
      <c r="AV2992" s="183"/>
      <c r="AW2992" s="183"/>
      <c r="AX2992" s="183"/>
      <c r="AY2992" s="183"/>
      <c r="AZ2992" s="183"/>
      <c r="BA2992" s="183"/>
      <c r="BB2992" s="183"/>
      <c r="BC2992" s="183"/>
      <c r="BD2992" s="183"/>
      <c r="BE2992" s="183"/>
      <c r="BF2992" s="183"/>
      <c r="BG2992" s="183"/>
      <c r="BH2992" s="183"/>
      <c r="BI2992" s="183"/>
      <c r="BJ2992" s="183"/>
      <c r="BK2992" s="183"/>
      <c r="BL2992" s="183"/>
      <c r="BM2992" s="183"/>
      <c r="BN2992" s="183"/>
      <c r="BO2992" s="183"/>
      <c r="BP2992" s="183"/>
      <c r="BQ2992" s="183"/>
      <c r="BR2992" s="183"/>
      <c r="BS2992" s="183"/>
      <c r="BT2992" s="183"/>
      <c r="BU2992" s="183"/>
      <c r="BV2992" s="183"/>
      <c r="BW2992" s="183"/>
      <c r="BX2992" s="183"/>
      <c r="BY2992" s="183"/>
      <c r="BZ2992" s="183"/>
      <c r="CA2992" s="183"/>
      <c r="CB2992" s="183"/>
      <c r="CC2992" s="183"/>
      <c r="CD2992" s="183"/>
      <c r="CE2992" s="183"/>
      <c r="CF2992" s="183"/>
      <c r="CG2992" s="183"/>
      <c r="CH2992" s="183"/>
      <c r="CI2992" s="183"/>
      <c r="CJ2992" s="183"/>
      <c r="CK2992" s="183"/>
      <c r="CL2992" s="183"/>
    </row>
    <row r="2993" spans="2:90" x14ac:dyDescent="0.4">
      <c r="B2993" s="168" t="s">
        <v>461</v>
      </c>
      <c r="C2993" s="193"/>
      <c r="D2993" s="193"/>
      <c r="E2993" s="193" t="s">
        <v>906</v>
      </c>
      <c r="F2993" s="193"/>
      <c r="G2993" s="193"/>
      <c r="H2993" s="193"/>
      <c r="I2993" s="194"/>
      <c r="J2993" s="194"/>
      <c r="K2993" s="195"/>
      <c r="L2993" s="195"/>
      <c r="M2993" s="195"/>
      <c r="N2993" s="195"/>
      <c r="O2993" s="195"/>
      <c r="P2993" s="195"/>
      <c r="R2993" s="195"/>
      <c r="S2993" s="183" t="str">
        <f t="shared" ref="S2993:AX2993" si="3967">S$18</f>
        <v>S$14</v>
      </c>
      <c r="T2993" s="183" t="str">
        <f t="shared" si="3967"/>
        <v>T$14</v>
      </c>
      <c r="U2993" s="183" t="str">
        <f t="shared" si="3967"/>
        <v>U$14</v>
      </c>
      <c r="V2993" s="183" t="str">
        <f t="shared" si="3967"/>
        <v>V$14</v>
      </c>
      <c r="W2993" s="183" t="str">
        <f t="shared" si="3967"/>
        <v>W$14</v>
      </c>
      <c r="X2993" s="183" t="str">
        <f t="shared" si="3967"/>
        <v>X$14</v>
      </c>
      <c r="Y2993" s="183" t="str">
        <f t="shared" si="3967"/>
        <v>Y$14</v>
      </c>
      <c r="Z2993" s="183" t="str">
        <f t="shared" si="3967"/>
        <v>Z$14</v>
      </c>
      <c r="AA2993" s="183" t="str">
        <f t="shared" si="3967"/>
        <v>AA$14</v>
      </c>
      <c r="AB2993" s="183" t="str">
        <f t="shared" si="3967"/>
        <v>AB$14</v>
      </c>
      <c r="AC2993" s="183" t="str">
        <f t="shared" si="3967"/>
        <v>AC$14</v>
      </c>
      <c r="AD2993" s="183" t="str">
        <f t="shared" si="3967"/>
        <v>AD$14</v>
      </c>
      <c r="AE2993" s="183" t="str">
        <f t="shared" si="3967"/>
        <v>AE$14</v>
      </c>
      <c r="AF2993" s="183" t="str">
        <f t="shared" si="3967"/>
        <v>AF$14</v>
      </c>
      <c r="AG2993" s="183" t="str">
        <f t="shared" si="3967"/>
        <v>AG$14</v>
      </c>
      <c r="AH2993" s="183" t="str">
        <f t="shared" si="3967"/>
        <v>AH$14</v>
      </c>
      <c r="AI2993" s="183" t="str">
        <f t="shared" si="3967"/>
        <v>AI$14</v>
      </c>
      <c r="AJ2993" s="183" t="str">
        <f t="shared" si="3967"/>
        <v>AJ$14</v>
      </c>
      <c r="AK2993" s="183" t="str">
        <f t="shared" si="3967"/>
        <v>AK$14</v>
      </c>
      <c r="AL2993" s="183" t="str">
        <f t="shared" si="3967"/>
        <v>AL$14</v>
      </c>
      <c r="AM2993" s="183" t="str">
        <f t="shared" si="3967"/>
        <v>AM$14</v>
      </c>
      <c r="AN2993" s="183" t="str">
        <f t="shared" si="3967"/>
        <v>AN$14</v>
      </c>
      <c r="AO2993" s="183" t="str">
        <f t="shared" si="3967"/>
        <v>AO$14</v>
      </c>
      <c r="AP2993" s="183" t="str">
        <f t="shared" si="3967"/>
        <v>AP$14</v>
      </c>
      <c r="AQ2993" s="183" t="str">
        <f t="shared" si="3967"/>
        <v>AQ$14</v>
      </c>
      <c r="AR2993" s="183" t="str">
        <f t="shared" si="3967"/>
        <v>AR$14</v>
      </c>
      <c r="AS2993" s="183" t="str">
        <f t="shared" si="3967"/>
        <v>AS$14</v>
      </c>
      <c r="AT2993" s="183" t="str">
        <f t="shared" si="3967"/>
        <v>AT$14</v>
      </c>
      <c r="AU2993" s="183" t="str">
        <f t="shared" si="3967"/>
        <v>AU$14</v>
      </c>
      <c r="AV2993" s="183" t="str">
        <f t="shared" si="3967"/>
        <v>AV$14</v>
      </c>
      <c r="AW2993" s="183" t="str">
        <f t="shared" si="3967"/>
        <v>AW$14</v>
      </c>
      <c r="AX2993" s="183" t="str">
        <f t="shared" si="3967"/>
        <v>AX$14</v>
      </c>
      <c r="AY2993" s="183" t="str">
        <f t="shared" ref="AY2993:CD2993" si="3968">AY$18</f>
        <v>AY$14</v>
      </c>
      <c r="AZ2993" s="183" t="str">
        <f t="shared" si="3968"/>
        <v>AZ$14</v>
      </c>
      <c r="BA2993" s="183" t="str">
        <f t="shared" si="3968"/>
        <v>BA$14</v>
      </c>
      <c r="BB2993" s="183" t="str">
        <f t="shared" si="3968"/>
        <v>BB$14</v>
      </c>
      <c r="BC2993" s="183" t="str">
        <f t="shared" si="3968"/>
        <v>BC$14</v>
      </c>
      <c r="BD2993" s="183" t="str">
        <f t="shared" si="3968"/>
        <v>BD$14</v>
      </c>
      <c r="BE2993" s="183" t="str">
        <f t="shared" si="3968"/>
        <v>BE$14</v>
      </c>
      <c r="BF2993" s="183" t="str">
        <f t="shared" si="3968"/>
        <v>BF$14</v>
      </c>
      <c r="BG2993" s="183" t="str">
        <f t="shared" si="3968"/>
        <v>BG$14</v>
      </c>
      <c r="BH2993" s="183" t="str">
        <f t="shared" si="3968"/>
        <v>BH$14</v>
      </c>
      <c r="BI2993" s="183" t="str">
        <f t="shared" si="3968"/>
        <v>BI$14</v>
      </c>
      <c r="BJ2993" s="183" t="str">
        <f t="shared" si="3968"/>
        <v>BJ$14</v>
      </c>
      <c r="BK2993" s="183" t="str">
        <f t="shared" si="3968"/>
        <v>BK$14</v>
      </c>
      <c r="BL2993" s="183" t="str">
        <f t="shared" si="3968"/>
        <v>BL$14</v>
      </c>
      <c r="BM2993" s="183" t="str">
        <f t="shared" si="3968"/>
        <v>BM$14</v>
      </c>
      <c r="BN2993" s="183" t="str">
        <f t="shared" si="3968"/>
        <v>BN$14</v>
      </c>
      <c r="BO2993" s="183" t="str">
        <f t="shared" si="3968"/>
        <v>BO$14</v>
      </c>
      <c r="BP2993" s="183" t="str">
        <f t="shared" si="3968"/>
        <v>BP$14</v>
      </c>
      <c r="BQ2993" s="183" t="str">
        <f t="shared" si="3968"/>
        <v>BQ$14</v>
      </c>
      <c r="BR2993" s="183" t="str">
        <f t="shared" si="3968"/>
        <v>BR$14</v>
      </c>
      <c r="BS2993" s="183" t="str">
        <f t="shared" si="3968"/>
        <v>BS$14</v>
      </c>
      <c r="BT2993" s="183" t="str">
        <f t="shared" si="3968"/>
        <v>BT$14</v>
      </c>
      <c r="BU2993" s="183" t="str">
        <f t="shared" si="3968"/>
        <v>BU$14</v>
      </c>
      <c r="BV2993" s="183" t="str">
        <f t="shared" si="3968"/>
        <v>BV$14</v>
      </c>
      <c r="BW2993" s="183" t="str">
        <f t="shared" si="3968"/>
        <v>BW$14</v>
      </c>
      <c r="BX2993" s="183" t="str">
        <f t="shared" si="3968"/>
        <v>BX$14</v>
      </c>
      <c r="BY2993" s="183" t="str">
        <f t="shared" si="3968"/>
        <v>BY$14</v>
      </c>
      <c r="BZ2993" s="183" t="str">
        <f t="shared" si="3968"/>
        <v>BZ$14</v>
      </c>
      <c r="CA2993" s="183" t="str">
        <f t="shared" si="3968"/>
        <v>CA$14</v>
      </c>
      <c r="CB2993" s="183" t="str">
        <f t="shared" si="3968"/>
        <v>CB$14</v>
      </c>
      <c r="CC2993" s="183" t="str">
        <f t="shared" si="3968"/>
        <v>CC$14</v>
      </c>
      <c r="CD2993" s="183" t="str">
        <f t="shared" si="3968"/>
        <v>CD$14</v>
      </c>
      <c r="CE2993" s="183" t="str">
        <f t="shared" ref="CE2993:CL2993" si="3969">CE$18</f>
        <v>CE$14</v>
      </c>
      <c r="CF2993" s="183" t="str">
        <f t="shared" si="3969"/>
        <v>CF$14</v>
      </c>
      <c r="CG2993" s="183" t="str">
        <f t="shared" si="3969"/>
        <v>CG$14</v>
      </c>
      <c r="CH2993" s="183" t="str">
        <f t="shared" si="3969"/>
        <v>CH$14</v>
      </c>
      <c r="CI2993" s="183" t="str">
        <f t="shared" si="3969"/>
        <v>CI$14</v>
      </c>
      <c r="CJ2993" s="183" t="str">
        <f t="shared" si="3969"/>
        <v>CJ$14</v>
      </c>
      <c r="CK2993" s="183" t="str">
        <f t="shared" si="3969"/>
        <v>CK$14</v>
      </c>
      <c r="CL2993" s="183" t="str">
        <f t="shared" si="3969"/>
        <v>CL$14</v>
      </c>
    </row>
    <row r="2994" spans="2:90" x14ac:dyDescent="0.4">
      <c r="B2994" s="168" t="s">
        <v>462</v>
      </c>
      <c r="C2994" s="193"/>
      <c r="D2994" s="193"/>
      <c r="E2994" s="193" t="s">
        <v>906</v>
      </c>
      <c r="F2994" s="193"/>
      <c r="G2994" s="193"/>
      <c r="H2994" s="193"/>
      <c r="I2994" s="194"/>
      <c r="J2994" s="194"/>
      <c r="K2994" s="195"/>
      <c r="L2994" s="195"/>
      <c r="M2994" s="195"/>
      <c r="N2994" s="195"/>
      <c r="O2994" s="195"/>
      <c r="P2994" s="195"/>
      <c r="R2994" s="195"/>
      <c r="S2994" s="183" t="str">
        <f t="shared" ref="S2994:AX2994" si="3970">S$19</f>
        <v>S$15</v>
      </c>
      <c r="T2994" s="183" t="str">
        <f t="shared" si="3970"/>
        <v>T$15</v>
      </c>
      <c r="U2994" s="183" t="str">
        <f t="shared" si="3970"/>
        <v>U$15</v>
      </c>
      <c r="V2994" s="183" t="str">
        <f t="shared" si="3970"/>
        <v>V$15</v>
      </c>
      <c r="W2994" s="183" t="str">
        <f t="shared" si="3970"/>
        <v>W$15</v>
      </c>
      <c r="X2994" s="183" t="str">
        <f t="shared" si="3970"/>
        <v>X$15</v>
      </c>
      <c r="Y2994" s="183" t="str">
        <f t="shared" si="3970"/>
        <v>Y$15</v>
      </c>
      <c r="Z2994" s="183" t="str">
        <f t="shared" si="3970"/>
        <v>Z$15</v>
      </c>
      <c r="AA2994" s="183" t="str">
        <f t="shared" si="3970"/>
        <v>AA$15</v>
      </c>
      <c r="AB2994" s="183" t="str">
        <f t="shared" si="3970"/>
        <v>AB$15</v>
      </c>
      <c r="AC2994" s="183" t="str">
        <f t="shared" si="3970"/>
        <v>AC$15</v>
      </c>
      <c r="AD2994" s="183" t="str">
        <f t="shared" si="3970"/>
        <v>AD$15</v>
      </c>
      <c r="AE2994" s="183" t="str">
        <f t="shared" si="3970"/>
        <v>AE$15</v>
      </c>
      <c r="AF2994" s="183" t="str">
        <f t="shared" si="3970"/>
        <v>AF$15</v>
      </c>
      <c r="AG2994" s="183" t="str">
        <f t="shared" si="3970"/>
        <v>AG$15</v>
      </c>
      <c r="AH2994" s="183" t="str">
        <f t="shared" si="3970"/>
        <v>AH$15</v>
      </c>
      <c r="AI2994" s="183" t="str">
        <f t="shared" si="3970"/>
        <v>AI$15</v>
      </c>
      <c r="AJ2994" s="183" t="str">
        <f t="shared" si="3970"/>
        <v>AJ$15</v>
      </c>
      <c r="AK2994" s="183" t="str">
        <f t="shared" si="3970"/>
        <v>AK$15</v>
      </c>
      <c r="AL2994" s="183" t="str">
        <f t="shared" si="3970"/>
        <v>AL$15</v>
      </c>
      <c r="AM2994" s="183" t="str">
        <f t="shared" si="3970"/>
        <v>AM$15</v>
      </c>
      <c r="AN2994" s="183" t="str">
        <f t="shared" si="3970"/>
        <v>AN$15</v>
      </c>
      <c r="AO2994" s="183" t="str">
        <f t="shared" si="3970"/>
        <v>AO$15</v>
      </c>
      <c r="AP2994" s="183" t="str">
        <f t="shared" si="3970"/>
        <v>AP$15</v>
      </c>
      <c r="AQ2994" s="183" t="str">
        <f t="shared" si="3970"/>
        <v>AQ$15</v>
      </c>
      <c r="AR2994" s="183" t="str">
        <f t="shared" si="3970"/>
        <v>AR$15</v>
      </c>
      <c r="AS2994" s="183" t="str">
        <f t="shared" si="3970"/>
        <v>AS$15</v>
      </c>
      <c r="AT2994" s="183" t="str">
        <f t="shared" si="3970"/>
        <v>AT$15</v>
      </c>
      <c r="AU2994" s="183" t="str">
        <f t="shared" si="3970"/>
        <v>AU$15</v>
      </c>
      <c r="AV2994" s="183" t="str">
        <f t="shared" si="3970"/>
        <v>AV$15</v>
      </c>
      <c r="AW2994" s="183" t="str">
        <f t="shared" si="3970"/>
        <v>AW$15</v>
      </c>
      <c r="AX2994" s="183" t="str">
        <f t="shared" si="3970"/>
        <v>AX$15</v>
      </c>
      <c r="AY2994" s="183" t="str">
        <f t="shared" ref="AY2994:CD2994" si="3971">AY$19</f>
        <v>AY$15</v>
      </c>
      <c r="AZ2994" s="183" t="str">
        <f t="shared" si="3971"/>
        <v>AZ$15</v>
      </c>
      <c r="BA2994" s="183" t="str">
        <f t="shared" si="3971"/>
        <v>BA$15</v>
      </c>
      <c r="BB2994" s="183" t="str">
        <f t="shared" si="3971"/>
        <v>BB$15</v>
      </c>
      <c r="BC2994" s="183" t="str">
        <f t="shared" si="3971"/>
        <v>BC$15</v>
      </c>
      <c r="BD2994" s="183" t="str">
        <f t="shared" si="3971"/>
        <v>BD$15</v>
      </c>
      <c r="BE2994" s="183" t="str">
        <f t="shared" si="3971"/>
        <v>BE$15</v>
      </c>
      <c r="BF2994" s="183" t="str">
        <f t="shared" si="3971"/>
        <v>BF$15</v>
      </c>
      <c r="BG2994" s="183" t="str">
        <f t="shared" si="3971"/>
        <v>BG$15</v>
      </c>
      <c r="BH2994" s="183" t="str">
        <f t="shared" si="3971"/>
        <v>BH$15</v>
      </c>
      <c r="BI2994" s="183" t="str">
        <f t="shared" si="3971"/>
        <v>BI$15</v>
      </c>
      <c r="BJ2994" s="183" t="str">
        <f t="shared" si="3971"/>
        <v>BJ$15</v>
      </c>
      <c r="BK2994" s="183" t="str">
        <f t="shared" si="3971"/>
        <v>BK$15</v>
      </c>
      <c r="BL2994" s="183" t="str">
        <f t="shared" si="3971"/>
        <v>BL$15</v>
      </c>
      <c r="BM2994" s="183" t="str">
        <f t="shared" si="3971"/>
        <v>BM$15</v>
      </c>
      <c r="BN2994" s="183" t="str">
        <f t="shared" si="3971"/>
        <v>BN$15</v>
      </c>
      <c r="BO2994" s="183" t="str">
        <f t="shared" si="3971"/>
        <v>BO$15</v>
      </c>
      <c r="BP2994" s="183" t="str">
        <f t="shared" si="3971"/>
        <v>BP$15</v>
      </c>
      <c r="BQ2994" s="183" t="str">
        <f t="shared" si="3971"/>
        <v>BQ$15</v>
      </c>
      <c r="BR2994" s="183" t="str">
        <f t="shared" si="3971"/>
        <v>BR$15</v>
      </c>
      <c r="BS2994" s="183" t="str">
        <f t="shared" si="3971"/>
        <v>BS$15</v>
      </c>
      <c r="BT2994" s="183" t="str">
        <f t="shared" si="3971"/>
        <v>BT$15</v>
      </c>
      <c r="BU2994" s="183" t="str">
        <f t="shared" si="3971"/>
        <v>BU$15</v>
      </c>
      <c r="BV2994" s="183" t="str">
        <f t="shared" si="3971"/>
        <v>BV$15</v>
      </c>
      <c r="BW2994" s="183" t="str">
        <f t="shared" si="3971"/>
        <v>BW$15</v>
      </c>
      <c r="BX2994" s="183" t="str">
        <f t="shared" si="3971"/>
        <v>BX$15</v>
      </c>
      <c r="BY2994" s="183" t="str">
        <f t="shared" si="3971"/>
        <v>BY$15</v>
      </c>
      <c r="BZ2994" s="183" t="str">
        <f t="shared" si="3971"/>
        <v>BZ$15</v>
      </c>
      <c r="CA2994" s="183" t="str">
        <f t="shared" si="3971"/>
        <v>CA$15</v>
      </c>
      <c r="CB2994" s="183" t="str">
        <f t="shared" si="3971"/>
        <v>CB$15</v>
      </c>
      <c r="CC2994" s="183" t="str">
        <f t="shared" si="3971"/>
        <v>CC$15</v>
      </c>
      <c r="CD2994" s="183" t="str">
        <f t="shared" si="3971"/>
        <v>CD$15</v>
      </c>
      <c r="CE2994" s="183" t="str">
        <f t="shared" ref="CE2994:CL2994" si="3972">CE$19</f>
        <v>CE$15</v>
      </c>
      <c r="CF2994" s="183" t="str">
        <f t="shared" si="3972"/>
        <v>CF$15</v>
      </c>
      <c r="CG2994" s="183" t="str">
        <f t="shared" si="3972"/>
        <v>CG$15</v>
      </c>
      <c r="CH2994" s="183" t="str">
        <f t="shared" si="3972"/>
        <v>CH$15</v>
      </c>
      <c r="CI2994" s="183" t="str">
        <f t="shared" si="3972"/>
        <v>CI$15</v>
      </c>
      <c r="CJ2994" s="183" t="str">
        <f t="shared" si="3972"/>
        <v>CJ$15</v>
      </c>
      <c r="CK2994" s="183" t="str">
        <f t="shared" si="3972"/>
        <v>CK$15</v>
      </c>
      <c r="CL2994" s="183" t="str">
        <f t="shared" si="3972"/>
        <v>CL$15</v>
      </c>
    </row>
    <row r="2995" spans="2:90" x14ac:dyDescent="0.4">
      <c r="B2995" s="137" t="s">
        <v>505</v>
      </c>
      <c r="C2995" s="136"/>
      <c r="D2995" s="136" t="s">
        <v>506</v>
      </c>
      <c r="E2995" s="136" t="s">
        <v>506</v>
      </c>
      <c r="F2995" s="136" t="s">
        <v>507</v>
      </c>
      <c r="G2995" s="136" t="s">
        <v>81</v>
      </c>
      <c r="H2995" s="136"/>
      <c r="I2995" s="138"/>
      <c r="J2995" s="138"/>
      <c r="K2995" s="136"/>
      <c r="L2995" s="136"/>
      <c r="M2995" s="136"/>
      <c r="N2995" s="136"/>
      <c r="O2995" s="136"/>
      <c r="P2995" s="136"/>
      <c r="R2995" s="137"/>
      <c r="S2995" s="162"/>
      <c r="T2995" s="162"/>
      <c r="U2995" s="162"/>
      <c r="V2995" s="162"/>
      <c r="W2995" s="162"/>
      <c r="X2995" s="162"/>
      <c r="Y2995" s="162"/>
      <c r="Z2995" s="162"/>
      <c r="AA2995" s="162"/>
      <c r="AB2995" s="162"/>
      <c r="AC2995" s="162"/>
      <c r="AD2995" s="162"/>
      <c r="AE2995" s="162"/>
      <c r="AF2995" s="162"/>
      <c r="AG2995" s="162"/>
      <c r="AH2995" s="162"/>
      <c r="AI2995" s="162"/>
      <c r="AJ2995" s="162"/>
      <c r="AK2995" s="162"/>
      <c r="AL2995" s="162"/>
      <c r="AM2995" s="162"/>
      <c r="AN2995" s="162"/>
      <c r="AO2995" s="162"/>
      <c r="AP2995" s="162"/>
      <c r="AQ2995" s="162"/>
      <c r="AR2995" s="162"/>
      <c r="AS2995" s="162"/>
      <c r="AT2995" s="162"/>
      <c r="AU2995" s="162"/>
      <c r="AV2995" s="162"/>
      <c r="AW2995" s="162"/>
      <c r="AX2995" s="162"/>
      <c r="AY2995" s="162"/>
      <c r="AZ2995" s="162"/>
      <c r="BA2995" s="162"/>
      <c r="BB2995" s="162"/>
      <c r="BC2995" s="162"/>
      <c r="BD2995" s="162"/>
      <c r="BE2995" s="162"/>
      <c r="BF2995" s="162"/>
      <c r="BG2995" s="162"/>
      <c r="BH2995" s="162"/>
      <c r="BI2995" s="162"/>
      <c r="BJ2995" s="162"/>
      <c r="BK2995" s="162"/>
      <c r="BL2995" s="162"/>
      <c r="BM2995" s="162"/>
      <c r="BN2995" s="162"/>
      <c r="BO2995" s="162"/>
      <c r="BP2995" s="162"/>
      <c r="BQ2995" s="162"/>
      <c r="BR2995" s="162"/>
      <c r="BS2995" s="162"/>
      <c r="BT2995" s="162"/>
      <c r="BU2995" s="162"/>
      <c r="BV2995" s="162"/>
      <c r="BW2995" s="162"/>
      <c r="BX2995" s="162"/>
      <c r="BY2995" s="162"/>
      <c r="BZ2995" s="162"/>
      <c r="CA2995" s="162"/>
      <c r="CB2995" s="162"/>
      <c r="CC2995" s="162"/>
      <c r="CD2995" s="162"/>
      <c r="CE2995" s="162"/>
      <c r="CF2995" s="162"/>
      <c r="CG2995" s="162"/>
      <c r="CH2995" s="162"/>
      <c r="CI2995" s="162"/>
      <c r="CJ2995" s="162"/>
      <c r="CK2995" s="162"/>
      <c r="CL2995" s="162"/>
    </row>
    <row r="2996" spans="2:90" x14ac:dyDescent="0.4">
      <c r="B2996" s="93" t="str">
        <f>"# of "&amp;B2988&amp;"s"</f>
        <v># of procedures</v>
      </c>
      <c r="C2996" s="12"/>
      <c r="D2996" s="12" t="s">
        <v>506</v>
      </c>
      <c r="E2996" s="12" t="s">
        <v>906</v>
      </c>
      <c r="F2996" s="12"/>
      <c r="G2996" s="12" t="s">
        <v>330</v>
      </c>
      <c r="H2996" s="12"/>
      <c r="I2996" s="60"/>
      <c r="J2996" s="60"/>
      <c r="K2996" s="12"/>
      <c r="L2996" s="12"/>
      <c r="M2996" s="12"/>
      <c r="N2996" s="12"/>
      <c r="O2996" s="12"/>
      <c r="P2996" s="12"/>
      <c r="R2996" s="13"/>
      <c r="S2996" s="76"/>
      <c r="T2996" s="76"/>
      <c r="U2996" s="76"/>
      <c r="V2996" s="76"/>
      <c r="W2996" s="76"/>
      <c r="X2996" s="76"/>
      <c r="Y2996" s="76"/>
      <c r="Z2996" s="76"/>
      <c r="AA2996" s="76"/>
      <c r="AB2996" s="76"/>
      <c r="AC2996" s="76"/>
      <c r="AD2996" s="76"/>
      <c r="AE2996" s="76"/>
      <c r="AF2996" s="76"/>
      <c r="AG2996" s="76"/>
      <c r="AH2996" s="76"/>
      <c r="AI2996" s="76"/>
      <c r="AJ2996" s="76"/>
      <c r="AK2996" s="76"/>
      <c r="AL2996" s="76"/>
      <c r="AM2996" s="76"/>
      <c r="AN2996" s="76"/>
      <c r="AO2996" s="76"/>
      <c r="AP2996" s="76"/>
      <c r="AQ2996" s="76"/>
      <c r="AR2996" s="76"/>
      <c r="AS2996" s="76"/>
      <c r="AT2996" s="76"/>
      <c r="AU2996" s="76"/>
      <c r="AV2996" s="76"/>
      <c r="AW2996" s="76"/>
      <c r="AX2996" s="76"/>
      <c r="AY2996" s="76"/>
      <c r="AZ2996" s="76"/>
      <c r="BA2996" s="76"/>
      <c r="BB2996" s="76"/>
      <c r="BC2996" s="76"/>
      <c r="BD2996" s="76"/>
      <c r="BE2996" s="76"/>
      <c r="BF2996" s="76"/>
      <c r="BG2996" s="76"/>
      <c r="BH2996" s="76"/>
      <c r="BI2996" s="76"/>
      <c r="BJ2996" s="76"/>
      <c r="BK2996" s="76"/>
      <c r="BL2996" s="76"/>
      <c r="BM2996" s="76"/>
      <c r="BN2996" s="76"/>
      <c r="BO2996" s="76"/>
      <c r="BP2996" s="76"/>
      <c r="BQ2996" s="76"/>
      <c r="BR2996" s="76"/>
      <c r="BS2996" s="76"/>
      <c r="BT2996" s="76"/>
      <c r="BU2996" s="76"/>
      <c r="BV2996" s="76"/>
      <c r="BW2996" s="76"/>
      <c r="BX2996" s="76"/>
      <c r="BY2996" s="76"/>
      <c r="BZ2996" s="76"/>
      <c r="CA2996" s="76"/>
      <c r="CB2996" s="76"/>
      <c r="CC2996" s="76"/>
      <c r="CD2996" s="76"/>
      <c r="CE2996" s="76"/>
      <c r="CF2996" s="76"/>
      <c r="CG2996" s="76"/>
      <c r="CH2996" s="76"/>
      <c r="CI2996" s="76"/>
      <c r="CJ2996" s="76"/>
      <c r="CK2996" s="76"/>
      <c r="CL2996" s="76"/>
    </row>
    <row r="2997" spans="2:90" x14ac:dyDescent="0.4">
      <c r="B2997" s="139" t="str">
        <f>"# of "&amp;B3000&amp;"s/"&amp;B2988</f>
        <v># of implants/procedure</v>
      </c>
      <c r="C2997" s="31"/>
      <c r="D2997" s="31" t="s">
        <v>506</v>
      </c>
      <c r="E2997" s="31" t="s">
        <v>906</v>
      </c>
      <c r="F2997" s="31"/>
      <c r="G2997" s="31"/>
      <c r="H2997" s="31"/>
      <c r="I2997" s="73"/>
      <c r="J2997" s="73"/>
      <c r="K2997" s="12">
        <v>2</v>
      </c>
      <c r="L2997" s="12">
        <v>2</v>
      </c>
      <c r="M2997" s="12">
        <v>2</v>
      </c>
      <c r="N2997" s="12">
        <v>2</v>
      </c>
      <c r="O2997" s="12">
        <v>2</v>
      </c>
      <c r="P2997" s="12">
        <v>2</v>
      </c>
      <c r="R2997" s="67"/>
      <c r="S2997" s="76" cm="1">
        <f t="array" ref="S2997">INDEX($K:$P,ROW(),MATCH(S$3,$K$2:$P$2,0))</f>
        <v>2</v>
      </c>
      <c r="T2997" s="76" cm="1">
        <f t="array" ref="T2997">INDEX($K:$P,ROW(),MATCH(T$3,$K$2:$P$2,0))</f>
        <v>2</v>
      </c>
      <c r="U2997" s="76" cm="1">
        <f t="array" ref="U2997">INDEX($K:$P,ROW(),MATCH(U$3,$K$2:$P$2,0))</f>
        <v>2</v>
      </c>
      <c r="V2997" s="76" cm="1">
        <f t="array" ref="V2997">INDEX($K:$P,ROW(),MATCH(V$3,$K$2:$P$2,0))</f>
        <v>2</v>
      </c>
      <c r="W2997" s="76" cm="1">
        <f t="array" ref="W2997">INDEX($K:$P,ROW(),MATCH(W$3,$K$2:$P$2,0))</f>
        <v>2</v>
      </c>
      <c r="X2997" s="76" cm="1">
        <f t="array" ref="X2997">INDEX($K:$P,ROW(),MATCH(X$3,$K$2:$P$2,0))</f>
        <v>2</v>
      </c>
      <c r="Y2997" s="76" cm="1">
        <f t="array" ref="Y2997">INDEX($K:$P,ROW(),MATCH(Y$3,$K$2:$P$2,0))</f>
        <v>2</v>
      </c>
      <c r="Z2997" s="76" cm="1">
        <f t="array" ref="Z2997">INDEX($K:$P,ROW(),MATCH(Z$3,$K$2:$P$2,0))</f>
        <v>2</v>
      </c>
      <c r="AA2997" s="76" cm="1">
        <f t="array" ref="AA2997">INDEX($K:$P,ROW(),MATCH(AA$3,$K$2:$P$2,0))</f>
        <v>2</v>
      </c>
      <c r="AB2997" s="76" cm="1">
        <f t="array" ref="AB2997">INDEX($K:$P,ROW(),MATCH(AB$3,$K$2:$P$2,0))</f>
        <v>2</v>
      </c>
      <c r="AC2997" s="76" cm="1">
        <f t="array" ref="AC2997">INDEX($K:$P,ROW(),MATCH(AC$3,$K$2:$P$2,0))</f>
        <v>2</v>
      </c>
      <c r="AD2997" s="76" cm="1">
        <f t="array" ref="AD2997">INDEX($K:$P,ROW(),MATCH(AD$3,$K$2:$P$2,0))</f>
        <v>2</v>
      </c>
      <c r="AE2997" s="76" cm="1">
        <f t="array" ref="AE2997">INDEX($K:$P,ROW(),MATCH(AE$3,$K$2:$P$2,0))</f>
        <v>2</v>
      </c>
      <c r="AF2997" s="76" cm="1">
        <f t="array" ref="AF2997">INDEX($K:$P,ROW(),MATCH(AF$3,$K$2:$P$2,0))</f>
        <v>2</v>
      </c>
      <c r="AG2997" s="76" cm="1">
        <f t="array" ref="AG2997">INDEX($K:$P,ROW(),MATCH(AG$3,$K$2:$P$2,0))</f>
        <v>2</v>
      </c>
      <c r="AH2997" s="76" cm="1">
        <f t="array" ref="AH2997">INDEX($K:$P,ROW(),MATCH(AH$3,$K$2:$P$2,0))</f>
        <v>2</v>
      </c>
      <c r="AI2997" s="76" cm="1">
        <f t="array" ref="AI2997">INDEX($K:$P,ROW(),MATCH(AI$3,$K$2:$P$2,0))</f>
        <v>2</v>
      </c>
      <c r="AJ2997" s="76" cm="1">
        <f t="array" ref="AJ2997">INDEX($K:$P,ROW(),MATCH(AJ$3,$K$2:$P$2,0))</f>
        <v>2</v>
      </c>
      <c r="AK2997" s="76" cm="1">
        <f t="array" ref="AK2997">INDEX($K:$P,ROW(),MATCH(AK$3,$K$2:$P$2,0))</f>
        <v>2</v>
      </c>
      <c r="AL2997" s="76" cm="1">
        <f t="array" ref="AL2997">INDEX($K:$P,ROW(),MATCH(AL$3,$K$2:$P$2,0))</f>
        <v>2</v>
      </c>
      <c r="AM2997" s="76" cm="1">
        <f t="array" ref="AM2997">INDEX($K:$P,ROW(),MATCH(AM$3,$K$2:$P$2,0))</f>
        <v>2</v>
      </c>
      <c r="AN2997" s="76" cm="1">
        <f t="array" ref="AN2997">INDEX($K:$P,ROW(),MATCH(AN$3,$K$2:$P$2,0))</f>
        <v>2</v>
      </c>
      <c r="AO2997" s="76" cm="1">
        <f t="array" ref="AO2997">INDEX($K:$P,ROW(),MATCH(AO$3,$K$2:$P$2,0))</f>
        <v>2</v>
      </c>
      <c r="AP2997" s="76" cm="1">
        <f t="array" ref="AP2997">INDEX($K:$P,ROW(),MATCH(AP$3,$K$2:$P$2,0))</f>
        <v>2</v>
      </c>
      <c r="AQ2997" s="76" cm="1">
        <f t="array" ref="AQ2997">INDEX($K:$P,ROW(),MATCH(AQ$3,$K$2:$P$2,0))</f>
        <v>2</v>
      </c>
      <c r="AR2997" s="76" cm="1">
        <f t="array" ref="AR2997">INDEX($K:$P,ROW(),MATCH(AR$3,$K$2:$P$2,0))</f>
        <v>2</v>
      </c>
      <c r="AS2997" s="76" cm="1">
        <f t="array" ref="AS2997">INDEX($K:$P,ROW(),MATCH(AS$3,$K$2:$P$2,0))</f>
        <v>2</v>
      </c>
      <c r="AT2997" s="76" cm="1">
        <f t="array" ref="AT2997">INDEX($K:$P,ROW(),MATCH(AT$3,$K$2:$P$2,0))</f>
        <v>2</v>
      </c>
      <c r="AU2997" s="76" cm="1">
        <f t="array" ref="AU2997">INDEX($K:$P,ROW(),MATCH(AU$3,$K$2:$P$2,0))</f>
        <v>2</v>
      </c>
      <c r="AV2997" s="76" cm="1">
        <f t="array" ref="AV2997">INDEX($K:$P,ROW(),MATCH(AV$3,$K$2:$P$2,0))</f>
        <v>2</v>
      </c>
      <c r="AW2997" s="76" cm="1">
        <f t="array" ref="AW2997">INDEX($K:$P,ROW(),MATCH(AW$3,$K$2:$P$2,0))</f>
        <v>2</v>
      </c>
      <c r="AX2997" s="76" cm="1">
        <f t="array" ref="AX2997">INDEX($K:$P,ROW(),MATCH(AX$3,$K$2:$P$2,0))</f>
        <v>2</v>
      </c>
      <c r="AY2997" s="76" cm="1">
        <f t="array" ref="AY2997">INDEX($K:$P,ROW(),MATCH(AY$3,$K$2:$P$2,0))</f>
        <v>2</v>
      </c>
      <c r="AZ2997" s="76" cm="1">
        <f t="array" ref="AZ2997">INDEX($K:$P,ROW(),MATCH(AZ$3,$K$2:$P$2,0))</f>
        <v>2</v>
      </c>
      <c r="BA2997" s="76" cm="1">
        <f t="array" ref="BA2997">INDEX($K:$P,ROW(),MATCH(BA$3,$K$2:$P$2,0))</f>
        <v>2</v>
      </c>
      <c r="BB2997" s="76" cm="1">
        <f t="array" ref="BB2997">INDEX($K:$P,ROW(),MATCH(BB$3,$K$2:$P$2,0))</f>
        <v>2</v>
      </c>
      <c r="BC2997" s="76" cm="1">
        <f t="array" ref="BC2997">INDEX($K:$P,ROW(),MATCH(BC$3,$K$2:$P$2,0))</f>
        <v>2</v>
      </c>
      <c r="BD2997" s="76" cm="1">
        <f t="array" ref="BD2997">INDEX($K:$P,ROW(),MATCH(BD$3,$K$2:$P$2,0))</f>
        <v>2</v>
      </c>
      <c r="BE2997" s="76" cm="1">
        <f t="array" ref="BE2997">INDEX($K:$P,ROW(),MATCH(BE$3,$K$2:$P$2,0))</f>
        <v>2</v>
      </c>
      <c r="BF2997" s="76" cm="1">
        <f t="array" ref="BF2997">INDEX($K:$P,ROW(),MATCH(BF$3,$K$2:$P$2,0))</f>
        <v>2</v>
      </c>
      <c r="BG2997" s="76" cm="1">
        <f t="array" ref="BG2997">INDEX($K:$P,ROW(),MATCH(BG$3,$K$2:$P$2,0))</f>
        <v>2</v>
      </c>
      <c r="BH2997" s="76" cm="1">
        <f t="array" ref="BH2997">INDEX($K:$P,ROW(),MATCH(BH$3,$K$2:$P$2,0))</f>
        <v>2</v>
      </c>
      <c r="BI2997" s="76" cm="1">
        <f t="array" ref="BI2997">INDEX($K:$P,ROW(),MATCH(BI$3,$K$2:$P$2,0))</f>
        <v>2</v>
      </c>
      <c r="BJ2997" s="76" cm="1">
        <f t="array" ref="BJ2997">INDEX($K:$P,ROW(),MATCH(BJ$3,$K$2:$P$2,0))</f>
        <v>2</v>
      </c>
      <c r="BK2997" s="76" cm="1">
        <f t="array" ref="BK2997">INDEX($K:$P,ROW(),MATCH(BK$3,$K$2:$P$2,0))</f>
        <v>2</v>
      </c>
      <c r="BL2997" s="76" cm="1">
        <f t="array" ref="BL2997">INDEX($K:$P,ROW(),MATCH(BL$3,$K$2:$P$2,0))</f>
        <v>2</v>
      </c>
      <c r="BM2997" s="76" cm="1">
        <f t="array" ref="BM2997">INDEX($K:$P,ROW(),MATCH(BM$3,$K$2:$P$2,0))</f>
        <v>2</v>
      </c>
      <c r="BN2997" s="76" cm="1">
        <f t="array" ref="BN2997">INDEX($K:$P,ROW(),MATCH(BN$3,$K$2:$P$2,0))</f>
        <v>2</v>
      </c>
      <c r="BO2997" s="76" cm="1">
        <f t="array" ref="BO2997">INDEX($K:$P,ROW(),MATCH(BO$3,$K$2:$P$2,0))</f>
        <v>2</v>
      </c>
      <c r="BP2997" s="76" cm="1">
        <f t="array" ref="BP2997">INDEX($K:$P,ROW(),MATCH(BP$3,$K$2:$P$2,0))</f>
        <v>2</v>
      </c>
      <c r="BQ2997" s="76" cm="1">
        <f t="array" ref="BQ2997">INDEX($K:$P,ROW(),MATCH(BQ$3,$K$2:$P$2,0))</f>
        <v>2</v>
      </c>
      <c r="BR2997" s="76" cm="1">
        <f t="array" ref="BR2997">INDEX($K:$P,ROW(),MATCH(BR$3,$K$2:$P$2,0))</f>
        <v>2</v>
      </c>
      <c r="BS2997" s="76" cm="1">
        <f t="array" ref="BS2997">INDEX($K:$P,ROW(),MATCH(BS$3,$K$2:$P$2,0))</f>
        <v>2</v>
      </c>
      <c r="BT2997" s="76" cm="1">
        <f t="array" ref="BT2997">INDEX($K:$P,ROW(),MATCH(BT$3,$K$2:$P$2,0))</f>
        <v>2</v>
      </c>
      <c r="BU2997" s="76" cm="1">
        <f t="array" ref="BU2997">INDEX($K:$P,ROW(),MATCH(BU$3,$K$2:$P$2,0))</f>
        <v>2</v>
      </c>
      <c r="BV2997" s="76" cm="1">
        <f t="array" ref="BV2997">INDEX($K:$P,ROW(),MATCH(BV$3,$K$2:$P$2,0))</f>
        <v>2</v>
      </c>
      <c r="BW2997" s="76" cm="1">
        <f t="array" ref="BW2997">INDEX($K:$P,ROW(),MATCH(BW$3,$K$2:$P$2,0))</f>
        <v>2</v>
      </c>
      <c r="BX2997" s="76" cm="1">
        <f t="array" ref="BX2997">INDEX($K:$P,ROW(),MATCH(BX$3,$K$2:$P$2,0))</f>
        <v>2</v>
      </c>
      <c r="BY2997" s="76" cm="1">
        <f t="array" ref="BY2997">INDEX($K:$P,ROW(),MATCH(BY$3,$K$2:$P$2,0))</f>
        <v>2</v>
      </c>
      <c r="BZ2997" s="76" cm="1">
        <f t="array" ref="BZ2997">INDEX($K:$P,ROW(),MATCH(BZ$3,$K$2:$P$2,0))</f>
        <v>2</v>
      </c>
      <c r="CA2997" s="76" cm="1">
        <f t="array" ref="CA2997">INDEX($K:$P,ROW(),MATCH(CA$3,$K$2:$P$2,0))</f>
        <v>2</v>
      </c>
      <c r="CB2997" s="76" cm="1">
        <f t="array" ref="CB2997">INDEX($K:$P,ROW(),MATCH(CB$3,$K$2:$P$2,0))</f>
        <v>2</v>
      </c>
      <c r="CC2997" s="76" cm="1">
        <f t="array" ref="CC2997">INDEX($K:$P,ROW(),MATCH(CC$3,$K$2:$P$2,0))</f>
        <v>2</v>
      </c>
      <c r="CD2997" s="76" cm="1">
        <f t="array" ref="CD2997">INDEX($K:$P,ROW(),MATCH(CD$3,$K$2:$P$2,0))</f>
        <v>2</v>
      </c>
      <c r="CE2997" s="76" cm="1">
        <f t="array" ref="CE2997">INDEX($K:$P,ROW(),MATCH(CE$3,$K$2:$P$2,0))</f>
        <v>2</v>
      </c>
      <c r="CF2997" s="76" cm="1">
        <f t="array" ref="CF2997">INDEX($K:$P,ROW(),MATCH(CF$3,$K$2:$P$2,0))</f>
        <v>2</v>
      </c>
      <c r="CG2997" s="76" cm="1">
        <f t="array" ref="CG2997">INDEX($K:$P,ROW(),MATCH(CG$3,$K$2:$P$2,0))</f>
        <v>2</v>
      </c>
      <c r="CH2997" s="76" cm="1">
        <f t="array" ref="CH2997">INDEX($K:$P,ROW(),MATCH(CH$3,$K$2:$P$2,0))</f>
        <v>2</v>
      </c>
      <c r="CI2997" s="76" cm="1">
        <f t="array" ref="CI2997">INDEX($K:$P,ROW(),MATCH(CI$3,$K$2:$P$2,0))</f>
        <v>2</v>
      </c>
      <c r="CJ2997" s="76" cm="1">
        <f t="array" ref="CJ2997">INDEX($K:$P,ROW(),MATCH(CJ$3,$K$2:$P$2,0))</f>
        <v>2</v>
      </c>
      <c r="CK2997" s="76" cm="1">
        <f t="array" ref="CK2997">INDEX($K:$P,ROW(),MATCH(CK$3,$K$2:$P$2,0))</f>
        <v>2</v>
      </c>
      <c r="CL2997" s="76" cm="1">
        <f t="array" ref="CL2997">INDEX($K:$P,ROW(),MATCH(CL$3,$K$2:$P$2,0))</f>
        <v>2</v>
      </c>
    </row>
    <row r="2998" spans="2:90" x14ac:dyDescent="0.4">
      <c r="B2998" s="122" t="str">
        <f>"# of "&amp;B3000&amp;"s"</f>
        <v># of implants</v>
      </c>
      <c r="C2998" s="12"/>
      <c r="D2998" s="12" t="s">
        <v>506</v>
      </c>
      <c r="E2998" s="12" t="s">
        <v>906</v>
      </c>
      <c r="F2998" s="12"/>
      <c r="G2998" s="12"/>
      <c r="H2998" s="12"/>
      <c r="I2998" s="60"/>
      <c r="J2998" s="60"/>
      <c r="K2998" s="112">
        <f ca="1">SUMIF($3:$3,K$2,2998:2998)</f>
        <v>120000</v>
      </c>
      <c r="L2998" s="112">
        <f ca="1">SUMIF($3:$3,L$2,2998:2998)</f>
        <v>120000</v>
      </c>
      <c r="M2998" s="112">
        <f ca="1">SUMIF($3:$3,M$2,2998:2998)</f>
        <v>120000</v>
      </c>
      <c r="N2998" s="112">
        <f ca="1">SUMIF($3:$3,N$2,2998:2998)</f>
        <v>120000</v>
      </c>
      <c r="O2998" s="112">
        <f ca="1">SUMIF($3:$3,O$2,2998:2998)</f>
        <v>120000</v>
      </c>
      <c r="P2998" s="112">
        <f ca="1">SUMIF($3:$3,P$2,2998:2998)</f>
        <v>120000</v>
      </c>
      <c r="R2998" s="15"/>
      <c r="S2998" s="145" cm="1">
        <f t="array" aca="1" ref="S2998" ca="1">INDIRECT(S2990)*S2997</f>
        <v>10000</v>
      </c>
      <c r="T2998" s="145" cm="1">
        <f t="array" aca="1" ref="T2998" ca="1">INDIRECT(T2990)*T2997</f>
        <v>10000</v>
      </c>
      <c r="U2998" s="145" cm="1">
        <f t="array" aca="1" ref="U2998" ca="1">INDIRECT(U2990)*U2997</f>
        <v>10000</v>
      </c>
      <c r="V2998" s="145" cm="1">
        <f t="array" aca="1" ref="V2998" ca="1">INDIRECT(V2990)*V2997</f>
        <v>10000</v>
      </c>
      <c r="W2998" s="145" cm="1">
        <f t="array" aca="1" ref="W2998" ca="1">INDIRECT(W2990)*W2997</f>
        <v>10000</v>
      </c>
      <c r="X2998" s="145" cm="1">
        <f t="array" aca="1" ref="X2998" ca="1">INDIRECT(X2990)*X2997</f>
        <v>10000</v>
      </c>
      <c r="Y2998" s="145" cm="1">
        <f t="array" aca="1" ref="Y2998" ca="1">INDIRECT(Y2990)*Y2997</f>
        <v>10000</v>
      </c>
      <c r="Z2998" s="145" cm="1">
        <f t="array" aca="1" ref="Z2998" ca="1">INDIRECT(Z2990)*Z2997</f>
        <v>10000</v>
      </c>
      <c r="AA2998" s="145" cm="1">
        <f t="array" aca="1" ref="AA2998" ca="1">INDIRECT(AA2990)*AA2997</f>
        <v>10000</v>
      </c>
      <c r="AB2998" s="145" cm="1">
        <f t="array" aca="1" ref="AB2998" ca="1">INDIRECT(AB2990)*AB2997</f>
        <v>10000</v>
      </c>
      <c r="AC2998" s="145" cm="1">
        <f t="array" aca="1" ref="AC2998" ca="1">INDIRECT(AC2990)*AC2997</f>
        <v>10000</v>
      </c>
      <c r="AD2998" s="145" cm="1">
        <f t="array" aca="1" ref="AD2998" ca="1">INDIRECT(AD2990)*AD2997</f>
        <v>10000</v>
      </c>
      <c r="AE2998" s="145" cm="1">
        <f t="array" aca="1" ref="AE2998" ca="1">INDIRECT(AE2990)*AE2997</f>
        <v>10000</v>
      </c>
      <c r="AF2998" s="145" cm="1">
        <f t="array" aca="1" ref="AF2998" ca="1">INDIRECT(AF2990)*AF2997</f>
        <v>10000</v>
      </c>
      <c r="AG2998" s="145" cm="1">
        <f t="array" aca="1" ref="AG2998" ca="1">INDIRECT(AG2990)*AG2997</f>
        <v>10000</v>
      </c>
      <c r="AH2998" s="145" cm="1">
        <f t="array" aca="1" ref="AH2998" ca="1">INDIRECT(AH2990)*AH2997</f>
        <v>10000</v>
      </c>
      <c r="AI2998" s="145" cm="1">
        <f t="array" aca="1" ref="AI2998" ca="1">INDIRECT(AI2990)*AI2997</f>
        <v>10000</v>
      </c>
      <c r="AJ2998" s="145" cm="1">
        <f t="array" aca="1" ref="AJ2998" ca="1">INDIRECT(AJ2990)*AJ2997</f>
        <v>10000</v>
      </c>
      <c r="AK2998" s="145" cm="1">
        <f t="array" aca="1" ref="AK2998" ca="1">INDIRECT(AK2990)*AK2997</f>
        <v>10000</v>
      </c>
      <c r="AL2998" s="145" cm="1">
        <f t="array" aca="1" ref="AL2998" ca="1">INDIRECT(AL2990)*AL2997</f>
        <v>10000</v>
      </c>
      <c r="AM2998" s="145" cm="1">
        <f t="array" aca="1" ref="AM2998" ca="1">INDIRECT(AM2990)*AM2997</f>
        <v>10000</v>
      </c>
      <c r="AN2998" s="145" cm="1">
        <f t="array" aca="1" ref="AN2998" ca="1">INDIRECT(AN2990)*AN2997</f>
        <v>10000</v>
      </c>
      <c r="AO2998" s="145" cm="1">
        <f t="array" aca="1" ref="AO2998" ca="1">INDIRECT(AO2990)*AO2997</f>
        <v>10000</v>
      </c>
      <c r="AP2998" s="145" cm="1">
        <f t="array" aca="1" ref="AP2998" ca="1">INDIRECT(AP2990)*AP2997</f>
        <v>10000</v>
      </c>
      <c r="AQ2998" s="145" cm="1">
        <f t="array" aca="1" ref="AQ2998" ca="1">INDIRECT(AQ2990)*AQ2997</f>
        <v>10000</v>
      </c>
      <c r="AR2998" s="145" cm="1">
        <f t="array" aca="1" ref="AR2998" ca="1">INDIRECT(AR2990)*AR2997</f>
        <v>10000</v>
      </c>
      <c r="AS2998" s="145" cm="1">
        <f t="array" aca="1" ref="AS2998" ca="1">INDIRECT(AS2990)*AS2997</f>
        <v>10000</v>
      </c>
      <c r="AT2998" s="145" cm="1">
        <f t="array" aca="1" ref="AT2998" ca="1">INDIRECT(AT2990)*AT2997</f>
        <v>10000</v>
      </c>
      <c r="AU2998" s="145" cm="1">
        <f t="array" aca="1" ref="AU2998" ca="1">INDIRECT(AU2990)*AU2997</f>
        <v>10000</v>
      </c>
      <c r="AV2998" s="145" cm="1">
        <f t="array" aca="1" ref="AV2998" ca="1">INDIRECT(AV2990)*AV2997</f>
        <v>10000</v>
      </c>
      <c r="AW2998" s="145" cm="1">
        <f t="array" aca="1" ref="AW2998" ca="1">INDIRECT(AW2990)*AW2997</f>
        <v>10000</v>
      </c>
      <c r="AX2998" s="145" cm="1">
        <f t="array" aca="1" ref="AX2998" ca="1">INDIRECT(AX2990)*AX2997</f>
        <v>10000</v>
      </c>
      <c r="AY2998" s="145" cm="1">
        <f t="array" aca="1" ref="AY2998" ca="1">INDIRECT(AY2990)*AY2997</f>
        <v>10000</v>
      </c>
      <c r="AZ2998" s="145" cm="1">
        <f t="array" aca="1" ref="AZ2998" ca="1">INDIRECT(AZ2990)*AZ2997</f>
        <v>10000</v>
      </c>
      <c r="BA2998" s="145" cm="1">
        <f t="array" aca="1" ref="BA2998" ca="1">INDIRECT(BA2990)*BA2997</f>
        <v>10000</v>
      </c>
      <c r="BB2998" s="145" cm="1">
        <f t="array" aca="1" ref="BB2998" ca="1">INDIRECT(BB2990)*BB2997</f>
        <v>10000</v>
      </c>
      <c r="BC2998" s="145" cm="1">
        <f t="array" aca="1" ref="BC2998" ca="1">INDIRECT(BC2990)*BC2997</f>
        <v>10000</v>
      </c>
      <c r="BD2998" s="145" cm="1">
        <f t="array" aca="1" ref="BD2998" ca="1">INDIRECT(BD2990)*BD2997</f>
        <v>10000</v>
      </c>
      <c r="BE2998" s="145" cm="1">
        <f t="array" aca="1" ref="BE2998" ca="1">INDIRECT(BE2990)*BE2997</f>
        <v>10000</v>
      </c>
      <c r="BF2998" s="145" cm="1">
        <f t="array" aca="1" ref="BF2998" ca="1">INDIRECT(BF2990)*BF2997</f>
        <v>10000</v>
      </c>
      <c r="BG2998" s="145" cm="1">
        <f t="array" aca="1" ref="BG2998" ca="1">INDIRECT(BG2990)*BG2997</f>
        <v>10000</v>
      </c>
      <c r="BH2998" s="145" cm="1">
        <f t="array" aca="1" ref="BH2998" ca="1">INDIRECT(BH2990)*BH2997</f>
        <v>10000</v>
      </c>
      <c r="BI2998" s="145" cm="1">
        <f t="array" aca="1" ref="BI2998" ca="1">INDIRECT(BI2990)*BI2997</f>
        <v>10000</v>
      </c>
      <c r="BJ2998" s="145" cm="1">
        <f t="array" aca="1" ref="BJ2998" ca="1">INDIRECT(BJ2990)*BJ2997</f>
        <v>10000</v>
      </c>
      <c r="BK2998" s="145" cm="1">
        <f t="array" aca="1" ref="BK2998" ca="1">INDIRECT(BK2990)*BK2997</f>
        <v>10000</v>
      </c>
      <c r="BL2998" s="145" cm="1">
        <f t="array" aca="1" ref="BL2998" ca="1">INDIRECT(BL2990)*BL2997</f>
        <v>10000</v>
      </c>
      <c r="BM2998" s="145" cm="1">
        <f t="array" aca="1" ref="BM2998" ca="1">INDIRECT(BM2990)*BM2997</f>
        <v>10000</v>
      </c>
      <c r="BN2998" s="145" cm="1">
        <f t="array" aca="1" ref="BN2998" ca="1">INDIRECT(BN2990)*BN2997</f>
        <v>10000</v>
      </c>
      <c r="BO2998" s="145" cm="1">
        <f t="array" aca="1" ref="BO2998" ca="1">INDIRECT(BO2990)*BO2997</f>
        <v>10000</v>
      </c>
      <c r="BP2998" s="145" cm="1">
        <f t="array" aca="1" ref="BP2998" ca="1">INDIRECT(BP2990)*BP2997</f>
        <v>10000</v>
      </c>
      <c r="BQ2998" s="145" cm="1">
        <f t="array" aca="1" ref="BQ2998" ca="1">INDIRECT(BQ2990)*BQ2997</f>
        <v>10000</v>
      </c>
      <c r="BR2998" s="145" cm="1">
        <f t="array" aca="1" ref="BR2998" ca="1">INDIRECT(BR2990)*BR2997</f>
        <v>10000</v>
      </c>
      <c r="BS2998" s="145" cm="1">
        <f t="array" aca="1" ref="BS2998" ca="1">INDIRECT(BS2990)*BS2997</f>
        <v>10000</v>
      </c>
      <c r="BT2998" s="145" cm="1">
        <f t="array" aca="1" ref="BT2998" ca="1">INDIRECT(BT2990)*BT2997</f>
        <v>10000</v>
      </c>
      <c r="BU2998" s="145" cm="1">
        <f t="array" aca="1" ref="BU2998" ca="1">INDIRECT(BU2990)*BU2997</f>
        <v>10000</v>
      </c>
      <c r="BV2998" s="145" cm="1">
        <f t="array" aca="1" ref="BV2998" ca="1">INDIRECT(BV2990)*BV2997</f>
        <v>10000</v>
      </c>
      <c r="BW2998" s="145" cm="1">
        <f t="array" aca="1" ref="BW2998" ca="1">INDIRECT(BW2990)*BW2997</f>
        <v>10000</v>
      </c>
      <c r="BX2998" s="145" cm="1">
        <f t="array" aca="1" ref="BX2998" ca="1">INDIRECT(BX2990)*BX2997</f>
        <v>10000</v>
      </c>
      <c r="BY2998" s="145" cm="1">
        <f t="array" aca="1" ref="BY2998" ca="1">INDIRECT(BY2990)*BY2997</f>
        <v>10000</v>
      </c>
      <c r="BZ2998" s="145" cm="1">
        <f t="array" aca="1" ref="BZ2998" ca="1">INDIRECT(BZ2990)*BZ2997</f>
        <v>10000</v>
      </c>
      <c r="CA2998" s="145" cm="1">
        <f t="array" aca="1" ref="CA2998" ca="1">INDIRECT(CA2990)*CA2997</f>
        <v>10000</v>
      </c>
      <c r="CB2998" s="145" cm="1">
        <f t="array" aca="1" ref="CB2998" ca="1">INDIRECT(CB2990)*CB2997</f>
        <v>10000</v>
      </c>
      <c r="CC2998" s="145" cm="1">
        <f t="array" aca="1" ref="CC2998" ca="1">INDIRECT(CC2990)*CC2997</f>
        <v>10000</v>
      </c>
      <c r="CD2998" s="145" cm="1">
        <f t="array" aca="1" ref="CD2998" ca="1">INDIRECT(CD2990)*CD2997</f>
        <v>10000</v>
      </c>
      <c r="CE2998" s="145" cm="1">
        <f t="array" aca="1" ref="CE2998" ca="1">INDIRECT(CE2990)*CE2997</f>
        <v>10000</v>
      </c>
      <c r="CF2998" s="145" cm="1">
        <f t="array" aca="1" ref="CF2998" ca="1">INDIRECT(CF2990)*CF2997</f>
        <v>10000</v>
      </c>
      <c r="CG2998" s="145" cm="1">
        <f t="array" aca="1" ref="CG2998" ca="1">INDIRECT(CG2990)*CG2997</f>
        <v>10000</v>
      </c>
      <c r="CH2998" s="145" cm="1">
        <f t="array" aca="1" ref="CH2998" ca="1">INDIRECT(CH2990)*CH2997</f>
        <v>10000</v>
      </c>
      <c r="CI2998" s="145" cm="1">
        <f t="array" aca="1" ref="CI2998" ca="1">INDIRECT(CI2990)*CI2997</f>
        <v>10000</v>
      </c>
      <c r="CJ2998" s="145" cm="1">
        <f t="array" aca="1" ref="CJ2998" ca="1">INDIRECT(CJ2990)*CJ2997</f>
        <v>10000</v>
      </c>
      <c r="CK2998" s="145" cm="1">
        <f t="array" aca="1" ref="CK2998" ca="1">INDIRECT(CK2990)*CK2997</f>
        <v>10000</v>
      </c>
      <c r="CL2998" s="145" cm="1">
        <f t="array" aca="1" ref="CL2998" ca="1">INDIRECT(CL2990)*CL2997</f>
        <v>10000</v>
      </c>
    </row>
    <row r="2999" spans="2:90" x14ac:dyDescent="0.4">
      <c r="B2999" s="130" t="str">
        <f>B2987</f>
        <v>Surgical procedures</v>
      </c>
      <c r="C2999" s="12"/>
      <c r="D2999" s="12" t="s">
        <v>506</v>
      </c>
      <c r="E2999" s="12" t="s">
        <v>906</v>
      </c>
      <c r="F2999" s="12"/>
      <c r="G2999" s="12" t="s">
        <v>330</v>
      </c>
      <c r="H2999" s="12"/>
      <c r="I2999" s="60"/>
      <c r="J2999" s="60"/>
      <c r="K2999" s="38"/>
      <c r="L2999" s="38"/>
      <c r="M2999" s="38"/>
      <c r="N2999" s="38"/>
      <c r="O2999" s="38"/>
      <c r="P2999" s="38"/>
      <c r="R2999" s="15"/>
      <c r="S2999" s="230"/>
      <c r="T2999" s="230"/>
      <c r="U2999" s="230"/>
      <c r="V2999" s="230"/>
      <c r="W2999" s="230"/>
      <c r="X2999" s="230"/>
      <c r="Y2999" s="230"/>
      <c r="Z2999" s="230"/>
      <c r="AA2999" s="230"/>
      <c r="AB2999" s="230"/>
      <c r="AC2999" s="230"/>
      <c r="AD2999" s="230"/>
      <c r="AE2999" s="230"/>
      <c r="AF2999" s="230"/>
      <c r="AG2999" s="230"/>
      <c r="AH2999" s="230"/>
      <c r="AI2999" s="230"/>
      <c r="AJ2999" s="230"/>
      <c r="AK2999" s="230"/>
      <c r="AL2999" s="230"/>
      <c r="AM2999" s="230"/>
      <c r="AN2999" s="230"/>
      <c r="AO2999" s="230"/>
      <c r="AP2999" s="230"/>
      <c r="AQ2999" s="230"/>
      <c r="AR2999" s="230"/>
      <c r="AS2999" s="230"/>
      <c r="AT2999" s="230"/>
      <c r="AU2999" s="230"/>
      <c r="AV2999" s="230"/>
      <c r="AW2999" s="230"/>
      <c r="AX2999" s="230"/>
      <c r="AY2999" s="230"/>
      <c r="AZ2999" s="230"/>
      <c r="BA2999" s="230"/>
      <c r="BB2999" s="230"/>
      <c r="BC2999" s="230"/>
      <c r="BD2999" s="230"/>
      <c r="BE2999" s="230"/>
      <c r="BF2999" s="230"/>
      <c r="BG2999" s="230"/>
      <c r="BH2999" s="230"/>
      <c r="BI2999" s="230"/>
      <c r="BJ2999" s="230"/>
      <c r="BK2999" s="230"/>
      <c r="BL2999" s="230"/>
      <c r="BM2999" s="230"/>
      <c r="BN2999" s="230"/>
      <c r="BO2999" s="230"/>
      <c r="BP2999" s="230"/>
      <c r="BQ2999" s="230"/>
      <c r="BR2999" s="230"/>
      <c r="BS2999" s="230"/>
      <c r="BT2999" s="230"/>
      <c r="BU2999" s="230"/>
      <c r="BV2999" s="230"/>
      <c r="BW2999" s="230"/>
      <c r="BX2999" s="230"/>
      <c r="BY2999" s="230"/>
      <c r="BZ2999" s="230"/>
      <c r="CA2999" s="230"/>
      <c r="CB2999" s="230"/>
      <c r="CC2999" s="230"/>
      <c r="CD2999" s="230"/>
      <c r="CE2999" s="230"/>
      <c r="CF2999" s="230"/>
      <c r="CG2999" s="230"/>
      <c r="CH2999" s="230"/>
      <c r="CI2999" s="230"/>
      <c r="CJ2999" s="230"/>
      <c r="CK2999" s="230"/>
      <c r="CL2999" s="230"/>
    </row>
    <row r="3000" spans="2:90" x14ac:dyDescent="0.4">
      <c r="B3000" s="184" t="str">
        <f>IFERROR(SUBSTITUTE(TRIM(MID(B2995, SEARCH("-", B2995) + 1, LEN(B2995))),":",""),"no unit")</f>
        <v>implant</v>
      </c>
      <c r="C3000" s="27"/>
      <c r="D3000" s="27" t="s">
        <v>506</v>
      </c>
      <c r="E3000" s="27" t="s">
        <v>906</v>
      </c>
      <c r="F3000" s="27"/>
      <c r="G3000" s="27" t="s">
        <v>330</v>
      </c>
      <c r="H3000" s="27"/>
      <c r="I3000" s="78"/>
      <c r="J3000" s="78"/>
      <c r="K3000" s="33"/>
      <c r="L3000" s="33"/>
      <c r="M3000" s="33"/>
      <c r="N3000" s="33"/>
      <c r="O3000" s="33"/>
      <c r="P3000" s="33"/>
      <c r="R3000" s="33"/>
      <c r="S3000" s="80"/>
      <c r="T3000" s="80"/>
      <c r="U3000" s="80"/>
      <c r="V3000" s="80"/>
      <c r="W3000" s="80"/>
      <c r="X3000" s="80"/>
      <c r="Y3000" s="80"/>
      <c r="Z3000" s="80"/>
      <c r="AA3000" s="80"/>
      <c r="AB3000" s="80"/>
      <c r="AC3000" s="80"/>
      <c r="AD3000" s="80"/>
      <c r="AE3000" s="80"/>
      <c r="AF3000" s="80"/>
      <c r="AG3000" s="80"/>
      <c r="AH3000" s="80"/>
      <c r="AI3000" s="80"/>
      <c r="AJ3000" s="80"/>
      <c r="AK3000" s="80"/>
      <c r="AL3000" s="80"/>
      <c r="AM3000" s="80"/>
      <c r="AN3000" s="80"/>
      <c r="AO3000" s="80"/>
      <c r="AP3000" s="80"/>
      <c r="AQ3000" s="80"/>
      <c r="AR3000" s="80"/>
      <c r="AS3000" s="80"/>
      <c r="AT3000" s="80"/>
      <c r="AU3000" s="80"/>
      <c r="AV3000" s="80"/>
      <c r="AW3000" s="80"/>
      <c r="AX3000" s="80"/>
      <c r="AY3000" s="80"/>
      <c r="AZ3000" s="80"/>
      <c r="BA3000" s="80"/>
      <c r="BB3000" s="80"/>
      <c r="BC3000" s="80"/>
      <c r="BD3000" s="80"/>
      <c r="BE3000" s="80"/>
      <c r="BF3000" s="80"/>
      <c r="BG3000" s="80"/>
      <c r="BH3000" s="80"/>
      <c r="BI3000" s="80"/>
      <c r="BJ3000" s="80"/>
      <c r="BK3000" s="80"/>
      <c r="BL3000" s="80"/>
      <c r="BM3000" s="80"/>
      <c r="BN3000" s="80"/>
      <c r="BO3000" s="80"/>
      <c r="BP3000" s="80"/>
      <c r="BQ3000" s="80"/>
      <c r="BR3000" s="80"/>
      <c r="BS3000" s="80"/>
      <c r="BT3000" s="80"/>
      <c r="BU3000" s="80"/>
      <c r="BV3000" s="80"/>
      <c r="BW3000" s="80"/>
      <c r="BX3000" s="80"/>
      <c r="BY3000" s="80"/>
      <c r="BZ3000" s="80"/>
      <c r="CA3000" s="80"/>
      <c r="CB3000" s="80"/>
      <c r="CC3000" s="80"/>
      <c r="CD3000" s="80"/>
      <c r="CE3000" s="80"/>
      <c r="CF3000" s="80"/>
      <c r="CG3000" s="80"/>
      <c r="CH3000" s="80"/>
      <c r="CI3000" s="80"/>
      <c r="CJ3000" s="80"/>
      <c r="CK3000" s="80"/>
      <c r="CL3000" s="80"/>
    </row>
    <row r="3001" spans="2:90" x14ac:dyDescent="0.4">
      <c r="B3001" s="130" t="s">
        <v>459</v>
      </c>
      <c r="C3001" s="27"/>
      <c r="D3001" s="27" t="s">
        <v>506</v>
      </c>
      <c r="E3001" s="27" t="s">
        <v>906</v>
      </c>
      <c r="F3001" s="27"/>
      <c r="G3001" s="27" t="s">
        <v>330</v>
      </c>
      <c r="H3001" s="27"/>
      <c r="I3001" s="78"/>
      <c r="J3001" s="78"/>
      <c r="K3001" s="33"/>
      <c r="L3001" s="33"/>
      <c r="M3001" s="33"/>
      <c r="N3001" s="33"/>
      <c r="O3001" s="33"/>
      <c r="P3001" s="33"/>
      <c r="R3001" s="33"/>
      <c r="S3001" s="80" t="str">
        <f t="shared" ref="S3001" si="3973">S2989</f>
        <v>S$12</v>
      </c>
      <c r="T3001" s="80" t="str">
        <f t="shared" ref="T3001:CE3001" si="3974">T2989</f>
        <v>T$12</v>
      </c>
      <c r="U3001" s="80" t="str">
        <f t="shared" si="3974"/>
        <v>U$12</v>
      </c>
      <c r="V3001" s="80" t="str">
        <f t="shared" si="3974"/>
        <v>V$12</v>
      </c>
      <c r="W3001" s="80" t="str">
        <f t="shared" si="3974"/>
        <v>W$12</v>
      </c>
      <c r="X3001" s="80" t="str">
        <f t="shared" si="3974"/>
        <v>X$12</v>
      </c>
      <c r="Y3001" s="80" t="str">
        <f t="shared" si="3974"/>
        <v>Y$12</v>
      </c>
      <c r="Z3001" s="80" t="str">
        <f t="shared" si="3974"/>
        <v>Z$12</v>
      </c>
      <c r="AA3001" s="80" t="str">
        <f t="shared" si="3974"/>
        <v>AA$12</v>
      </c>
      <c r="AB3001" s="80" t="str">
        <f t="shared" si="3974"/>
        <v>AB$12</v>
      </c>
      <c r="AC3001" s="80" t="str">
        <f t="shared" si="3974"/>
        <v>AC$12</v>
      </c>
      <c r="AD3001" s="80" t="str">
        <f t="shared" si="3974"/>
        <v>AD$12</v>
      </c>
      <c r="AE3001" s="80" t="str">
        <f t="shared" si="3974"/>
        <v>AE$12</v>
      </c>
      <c r="AF3001" s="80" t="str">
        <f t="shared" si="3974"/>
        <v>AF$12</v>
      </c>
      <c r="AG3001" s="80" t="str">
        <f t="shared" si="3974"/>
        <v>AG$12</v>
      </c>
      <c r="AH3001" s="80" t="str">
        <f t="shared" si="3974"/>
        <v>AH$12</v>
      </c>
      <c r="AI3001" s="80" t="str">
        <f t="shared" si="3974"/>
        <v>AI$12</v>
      </c>
      <c r="AJ3001" s="80" t="str">
        <f t="shared" si="3974"/>
        <v>AJ$12</v>
      </c>
      <c r="AK3001" s="80" t="str">
        <f t="shared" si="3974"/>
        <v>AK$12</v>
      </c>
      <c r="AL3001" s="80" t="str">
        <f t="shared" si="3974"/>
        <v>AL$12</v>
      </c>
      <c r="AM3001" s="80" t="str">
        <f t="shared" si="3974"/>
        <v>AM$12</v>
      </c>
      <c r="AN3001" s="80" t="str">
        <f t="shared" si="3974"/>
        <v>AN$12</v>
      </c>
      <c r="AO3001" s="80" t="str">
        <f t="shared" si="3974"/>
        <v>AO$12</v>
      </c>
      <c r="AP3001" s="80" t="str">
        <f t="shared" si="3974"/>
        <v>AP$12</v>
      </c>
      <c r="AQ3001" s="80" t="str">
        <f t="shared" si="3974"/>
        <v>AQ$12</v>
      </c>
      <c r="AR3001" s="80" t="str">
        <f t="shared" si="3974"/>
        <v>AR$12</v>
      </c>
      <c r="AS3001" s="80" t="str">
        <f t="shared" si="3974"/>
        <v>AS$12</v>
      </c>
      <c r="AT3001" s="80" t="str">
        <f t="shared" si="3974"/>
        <v>AT$12</v>
      </c>
      <c r="AU3001" s="80" t="str">
        <f t="shared" si="3974"/>
        <v>AU$12</v>
      </c>
      <c r="AV3001" s="80" t="str">
        <f t="shared" si="3974"/>
        <v>AV$12</v>
      </c>
      <c r="AW3001" s="80" t="str">
        <f t="shared" si="3974"/>
        <v>AW$12</v>
      </c>
      <c r="AX3001" s="80" t="str">
        <f t="shared" si="3974"/>
        <v>AX$12</v>
      </c>
      <c r="AY3001" s="80" t="str">
        <f t="shared" si="3974"/>
        <v>AY$12</v>
      </c>
      <c r="AZ3001" s="80" t="str">
        <f t="shared" si="3974"/>
        <v>AZ$12</v>
      </c>
      <c r="BA3001" s="80" t="str">
        <f t="shared" si="3974"/>
        <v>BA$12</v>
      </c>
      <c r="BB3001" s="80" t="str">
        <f t="shared" si="3974"/>
        <v>BB$12</v>
      </c>
      <c r="BC3001" s="80" t="str">
        <f t="shared" si="3974"/>
        <v>BC$12</v>
      </c>
      <c r="BD3001" s="80" t="str">
        <f t="shared" si="3974"/>
        <v>BD$12</v>
      </c>
      <c r="BE3001" s="80" t="str">
        <f t="shared" si="3974"/>
        <v>BE$12</v>
      </c>
      <c r="BF3001" s="80" t="str">
        <f t="shared" si="3974"/>
        <v>BF$12</v>
      </c>
      <c r="BG3001" s="80" t="str">
        <f t="shared" si="3974"/>
        <v>BG$12</v>
      </c>
      <c r="BH3001" s="80" t="str">
        <f t="shared" si="3974"/>
        <v>BH$12</v>
      </c>
      <c r="BI3001" s="80" t="str">
        <f t="shared" si="3974"/>
        <v>BI$12</v>
      </c>
      <c r="BJ3001" s="80" t="str">
        <f t="shared" si="3974"/>
        <v>BJ$12</v>
      </c>
      <c r="BK3001" s="80" t="str">
        <f t="shared" si="3974"/>
        <v>BK$12</v>
      </c>
      <c r="BL3001" s="80" t="str">
        <f t="shared" si="3974"/>
        <v>BL$12</v>
      </c>
      <c r="BM3001" s="80" t="str">
        <f t="shared" si="3974"/>
        <v>BM$12</v>
      </c>
      <c r="BN3001" s="80" t="str">
        <f t="shared" si="3974"/>
        <v>BN$12</v>
      </c>
      <c r="BO3001" s="80" t="str">
        <f t="shared" si="3974"/>
        <v>BO$12</v>
      </c>
      <c r="BP3001" s="80" t="str">
        <f t="shared" si="3974"/>
        <v>BP$12</v>
      </c>
      <c r="BQ3001" s="80" t="str">
        <f t="shared" si="3974"/>
        <v>BQ$12</v>
      </c>
      <c r="BR3001" s="80" t="str">
        <f t="shared" si="3974"/>
        <v>BR$12</v>
      </c>
      <c r="BS3001" s="80" t="str">
        <f t="shared" si="3974"/>
        <v>BS$12</v>
      </c>
      <c r="BT3001" s="80" t="str">
        <f t="shared" si="3974"/>
        <v>BT$12</v>
      </c>
      <c r="BU3001" s="80" t="str">
        <f t="shared" si="3974"/>
        <v>BU$12</v>
      </c>
      <c r="BV3001" s="80" t="str">
        <f t="shared" si="3974"/>
        <v>BV$12</v>
      </c>
      <c r="BW3001" s="80" t="str">
        <f t="shared" si="3974"/>
        <v>BW$12</v>
      </c>
      <c r="BX3001" s="80" t="str">
        <f t="shared" si="3974"/>
        <v>BX$12</v>
      </c>
      <c r="BY3001" s="80" t="str">
        <f t="shared" si="3974"/>
        <v>BY$12</v>
      </c>
      <c r="BZ3001" s="80" t="str">
        <f t="shared" si="3974"/>
        <v>BZ$12</v>
      </c>
      <c r="CA3001" s="80" t="str">
        <f t="shared" si="3974"/>
        <v>CA$12</v>
      </c>
      <c r="CB3001" s="80" t="str">
        <f t="shared" si="3974"/>
        <v>CB$12</v>
      </c>
      <c r="CC3001" s="80" t="str">
        <f t="shared" si="3974"/>
        <v>CC$12</v>
      </c>
      <c r="CD3001" s="80" t="str">
        <f t="shared" si="3974"/>
        <v>CD$12</v>
      </c>
      <c r="CE3001" s="80" t="str">
        <f t="shared" si="3974"/>
        <v>CE$12</v>
      </c>
      <c r="CF3001" s="80" t="str">
        <f t="shared" ref="CF3001:CK3001" si="3975">CF2989</f>
        <v>CF$12</v>
      </c>
      <c r="CG3001" s="80" t="str">
        <f t="shared" si="3975"/>
        <v>CG$12</v>
      </c>
      <c r="CH3001" s="80" t="str">
        <f t="shared" si="3975"/>
        <v>CH$12</v>
      </c>
      <c r="CI3001" s="80" t="str">
        <f t="shared" si="3975"/>
        <v>CI$12</v>
      </c>
      <c r="CJ3001" s="80" t="str">
        <f t="shared" si="3975"/>
        <v>CJ$12</v>
      </c>
      <c r="CK3001" s="80" t="str">
        <f t="shared" si="3975"/>
        <v>CK$12</v>
      </c>
      <c r="CL3001" s="80" t="str">
        <f t="shared" ref="CL3001" si="3976">CL2989</f>
        <v>CL$12</v>
      </c>
    </row>
    <row r="3002" spans="2:90" x14ac:dyDescent="0.4">
      <c r="B3002" s="184" t="s">
        <v>460</v>
      </c>
      <c r="D3002" t="s">
        <v>506</v>
      </c>
      <c r="E3002" t="s">
        <v>906</v>
      </c>
      <c r="G3002" t="s">
        <v>330</v>
      </c>
      <c r="K3002" s="53"/>
      <c r="L3002" s="53"/>
      <c r="M3002" s="53"/>
      <c r="N3002" s="53"/>
      <c r="O3002" s="53"/>
      <c r="P3002" s="53"/>
      <c r="R3002" s="24"/>
      <c r="S3002" s="205" t="str">
        <f t="shared" ref="S3002" si="3977">ADDRESS(ROW(S2998),COLUMN(S2998),2)</f>
        <v>S$2998</v>
      </c>
      <c r="T3002" s="205" t="str">
        <f t="shared" ref="T3002:CE3002" si="3978">ADDRESS(ROW(T2998),COLUMN(T2998),2)</f>
        <v>T$2998</v>
      </c>
      <c r="U3002" s="205" t="str">
        <f t="shared" si="3978"/>
        <v>U$2998</v>
      </c>
      <c r="V3002" s="205" t="str">
        <f t="shared" si="3978"/>
        <v>V$2998</v>
      </c>
      <c r="W3002" s="205" t="str">
        <f t="shared" si="3978"/>
        <v>W$2998</v>
      </c>
      <c r="X3002" s="205" t="str">
        <f t="shared" si="3978"/>
        <v>X$2998</v>
      </c>
      <c r="Y3002" s="205" t="str">
        <f t="shared" si="3978"/>
        <v>Y$2998</v>
      </c>
      <c r="Z3002" s="205" t="str">
        <f t="shared" si="3978"/>
        <v>Z$2998</v>
      </c>
      <c r="AA3002" s="205" t="str">
        <f t="shared" si="3978"/>
        <v>AA$2998</v>
      </c>
      <c r="AB3002" s="205" t="str">
        <f t="shared" si="3978"/>
        <v>AB$2998</v>
      </c>
      <c r="AC3002" s="205" t="str">
        <f t="shared" si="3978"/>
        <v>AC$2998</v>
      </c>
      <c r="AD3002" s="205" t="str">
        <f t="shared" si="3978"/>
        <v>AD$2998</v>
      </c>
      <c r="AE3002" s="205" t="str">
        <f t="shared" si="3978"/>
        <v>AE$2998</v>
      </c>
      <c r="AF3002" s="205" t="str">
        <f t="shared" si="3978"/>
        <v>AF$2998</v>
      </c>
      <c r="AG3002" s="205" t="str">
        <f t="shared" si="3978"/>
        <v>AG$2998</v>
      </c>
      <c r="AH3002" s="205" t="str">
        <f t="shared" si="3978"/>
        <v>AH$2998</v>
      </c>
      <c r="AI3002" s="205" t="str">
        <f t="shared" si="3978"/>
        <v>AI$2998</v>
      </c>
      <c r="AJ3002" s="205" t="str">
        <f t="shared" si="3978"/>
        <v>AJ$2998</v>
      </c>
      <c r="AK3002" s="205" t="str">
        <f t="shared" si="3978"/>
        <v>AK$2998</v>
      </c>
      <c r="AL3002" s="205" t="str">
        <f t="shared" si="3978"/>
        <v>AL$2998</v>
      </c>
      <c r="AM3002" s="205" t="str">
        <f t="shared" si="3978"/>
        <v>AM$2998</v>
      </c>
      <c r="AN3002" s="205" t="str">
        <f t="shared" si="3978"/>
        <v>AN$2998</v>
      </c>
      <c r="AO3002" s="205" t="str">
        <f t="shared" si="3978"/>
        <v>AO$2998</v>
      </c>
      <c r="AP3002" s="205" t="str">
        <f t="shared" si="3978"/>
        <v>AP$2998</v>
      </c>
      <c r="AQ3002" s="205" t="str">
        <f t="shared" si="3978"/>
        <v>AQ$2998</v>
      </c>
      <c r="AR3002" s="205" t="str">
        <f t="shared" si="3978"/>
        <v>AR$2998</v>
      </c>
      <c r="AS3002" s="205" t="str">
        <f t="shared" si="3978"/>
        <v>AS$2998</v>
      </c>
      <c r="AT3002" s="205" t="str">
        <f t="shared" si="3978"/>
        <v>AT$2998</v>
      </c>
      <c r="AU3002" s="205" t="str">
        <f t="shared" si="3978"/>
        <v>AU$2998</v>
      </c>
      <c r="AV3002" s="205" t="str">
        <f t="shared" si="3978"/>
        <v>AV$2998</v>
      </c>
      <c r="AW3002" s="205" t="str">
        <f t="shared" si="3978"/>
        <v>AW$2998</v>
      </c>
      <c r="AX3002" s="205" t="str">
        <f t="shared" si="3978"/>
        <v>AX$2998</v>
      </c>
      <c r="AY3002" s="205" t="str">
        <f t="shared" si="3978"/>
        <v>AY$2998</v>
      </c>
      <c r="AZ3002" s="205" t="str">
        <f t="shared" si="3978"/>
        <v>AZ$2998</v>
      </c>
      <c r="BA3002" s="205" t="str">
        <f t="shared" si="3978"/>
        <v>BA$2998</v>
      </c>
      <c r="BB3002" s="205" t="str">
        <f t="shared" si="3978"/>
        <v>BB$2998</v>
      </c>
      <c r="BC3002" s="205" t="str">
        <f t="shared" si="3978"/>
        <v>BC$2998</v>
      </c>
      <c r="BD3002" s="205" t="str">
        <f t="shared" si="3978"/>
        <v>BD$2998</v>
      </c>
      <c r="BE3002" s="205" t="str">
        <f t="shared" si="3978"/>
        <v>BE$2998</v>
      </c>
      <c r="BF3002" s="205" t="str">
        <f t="shared" si="3978"/>
        <v>BF$2998</v>
      </c>
      <c r="BG3002" s="205" t="str">
        <f t="shared" si="3978"/>
        <v>BG$2998</v>
      </c>
      <c r="BH3002" s="205" t="str">
        <f t="shared" si="3978"/>
        <v>BH$2998</v>
      </c>
      <c r="BI3002" s="205" t="str">
        <f t="shared" si="3978"/>
        <v>BI$2998</v>
      </c>
      <c r="BJ3002" s="205" t="str">
        <f t="shared" si="3978"/>
        <v>BJ$2998</v>
      </c>
      <c r="BK3002" s="205" t="str">
        <f t="shared" si="3978"/>
        <v>BK$2998</v>
      </c>
      <c r="BL3002" s="205" t="str">
        <f t="shared" si="3978"/>
        <v>BL$2998</v>
      </c>
      <c r="BM3002" s="205" t="str">
        <f t="shared" si="3978"/>
        <v>BM$2998</v>
      </c>
      <c r="BN3002" s="205" t="str">
        <f t="shared" si="3978"/>
        <v>BN$2998</v>
      </c>
      <c r="BO3002" s="205" t="str">
        <f t="shared" si="3978"/>
        <v>BO$2998</v>
      </c>
      <c r="BP3002" s="205" t="str">
        <f t="shared" si="3978"/>
        <v>BP$2998</v>
      </c>
      <c r="BQ3002" s="205" t="str">
        <f t="shared" si="3978"/>
        <v>BQ$2998</v>
      </c>
      <c r="BR3002" s="205" t="str">
        <f t="shared" si="3978"/>
        <v>BR$2998</v>
      </c>
      <c r="BS3002" s="205" t="str">
        <f t="shared" si="3978"/>
        <v>BS$2998</v>
      </c>
      <c r="BT3002" s="205" t="str">
        <f t="shared" si="3978"/>
        <v>BT$2998</v>
      </c>
      <c r="BU3002" s="205" t="str">
        <f t="shared" si="3978"/>
        <v>BU$2998</v>
      </c>
      <c r="BV3002" s="205" t="str">
        <f t="shared" si="3978"/>
        <v>BV$2998</v>
      </c>
      <c r="BW3002" s="205" t="str">
        <f t="shared" si="3978"/>
        <v>BW$2998</v>
      </c>
      <c r="BX3002" s="205" t="str">
        <f t="shared" si="3978"/>
        <v>BX$2998</v>
      </c>
      <c r="BY3002" s="205" t="str">
        <f t="shared" si="3978"/>
        <v>BY$2998</v>
      </c>
      <c r="BZ3002" s="205" t="str">
        <f t="shared" si="3978"/>
        <v>BZ$2998</v>
      </c>
      <c r="CA3002" s="205" t="str">
        <f t="shared" si="3978"/>
        <v>CA$2998</v>
      </c>
      <c r="CB3002" s="205" t="str">
        <f t="shared" si="3978"/>
        <v>CB$2998</v>
      </c>
      <c r="CC3002" s="205" t="str">
        <f t="shared" si="3978"/>
        <v>CC$2998</v>
      </c>
      <c r="CD3002" s="205" t="str">
        <f t="shared" si="3978"/>
        <v>CD$2998</v>
      </c>
      <c r="CE3002" s="205" t="str">
        <f t="shared" si="3978"/>
        <v>CE$2998</v>
      </c>
      <c r="CF3002" s="205" t="str">
        <f t="shared" ref="CF3002:CK3002" si="3979">ADDRESS(ROW(CF2998),COLUMN(CF2998),2)</f>
        <v>CF$2998</v>
      </c>
      <c r="CG3002" s="205" t="str">
        <f t="shared" si="3979"/>
        <v>CG$2998</v>
      </c>
      <c r="CH3002" s="205" t="str">
        <f t="shared" si="3979"/>
        <v>CH$2998</v>
      </c>
      <c r="CI3002" s="205" t="str">
        <f t="shared" si="3979"/>
        <v>CI$2998</v>
      </c>
      <c r="CJ3002" s="205" t="str">
        <f t="shared" si="3979"/>
        <v>CJ$2998</v>
      </c>
      <c r="CK3002" s="205" t="str">
        <f t="shared" si="3979"/>
        <v>CK$2998</v>
      </c>
      <c r="CL3002" s="205" t="str">
        <f t="shared" ref="CL3002" si="3980">ADDRESS(ROW(CL2998),COLUMN(CL2998),2)</f>
        <v>CL$2998</v>
      </c>
    </row>
    <row r="3003" spans="2:90" x14ac:dyDescent="0.4">
      <c r="B3003" s="184" t="str">
        <f>B2995</f>
        <v>Volume of a volume modifier - implant</v>
      </c>
      <c r="C3003" s="12"/>
      <c r="D3003" s="12" t="s">
        <v>506</v>
      </c>
      <c r="E3003" s="12" t="s">
        <v>906</v>
      </c>
      <c r="F3003" s="12"/>
      <c r="G3003" s="12" t="s">
        <v>330</v>
      </c>
      <c r="H3003" s="12"/>
      <c r="I3003" s="60"/>
      <c r="J3003" s="60"/>
      <c r="K3003" s="15"/>
      <c r="L3003" s="15"/>
      <c r="M3003" s="15"/>
      <c r="N3003" s="15"/>
      <c r="O3003" s="15"/>
      <c r="P3003" s="15"/>
      <c r="R3003" s="15"/>
      <c r="S3003" s="80"/>
      <c r="T3003" s="80"/>
      <c r="U3003" s="80"/>
      <c r="V3003" s="80"/>
      <c r="W3003" s="80"/>
      <c r="X3003" s="80"/>
      <c r="Y3003" s="80"/>
      <c r="Z3003" s="80"/>
      <c r="AA3003" s="80"/>
      <c r="AB3003" s="80"/>
      <c r="AC3003" s="80"/>
      <c r="AD3003" s="80"/>
      <c r="AE3003" s="80"/>
      <c r="AF3003" s="80"/>
      <c r="AG3003" s="80"/>
      <c r="AH3003" s="80"/>
      <c r="AI3003" s="80"/>
      <c r="AJ3003" s="80"/>
      <c r="AK3003" s="80"/>
      <c r="AL3003" s="80"/>
      <c r="AM3003" s="80"/>
      <c r="AN3003" s="80"/>
      <c r="AO3003" s="80"/>
      <c r="AP3003" s="80"/>
      <c r="AQ3003" s="80"/>
      <c r="AR3003" s="80"/>
      <c r="AS3003" s="80"/>
      <c r="AT3003" s="80"/>
      <c r="AU3003" s="80"/>
      <c r="AV3003" s="80"/>
      <c r="AW3003" s="80"/>
      <c r="AX3003" s="80"/>
      <c r="AY3003" s="80"/>
      <c r="AZ3003" s="80"/>
      <c r="BA3003" s="80"/>
      <c r="BB3003" s="80"/>
      <c r="BC3003" s="80"/>
      <c r="BD3003" s="80"/>
      <c r="BE3003" s="80"/>
      <c r="BF3003" s="80"/>
      <c r="BG3003" s="80"/>
      <c r="BH3003" s="80"/>
      <c r="BI3003" s="80"/>
      <c r="BJ3003" s="80"/>
      <c r="BK3003" s="80"/>
      <c r="BL3003" s="80"/>
      <c r="BM3003" s="80"/>
      <c r="BN3003" s="80"/>
      <c r="BO3003" s="80"/>
      <c r="BP3003" s="80"/>
      <c r="BQ3003" s="80"/>
      <c r="BR3003" s="80"/>
      <c r="BS3003" s="80"/>
      <c r="BT3003" s="80"/>
      <c r="BU3003" s="80"/>
      <c r="BV3003" s="80"/>
      <c r="BW3003" s="80"/>
      <c r="BX3003" s="80"/>
      <c r="BY3003" s="80"/>
      <c r="BZ3003" s="80"/>
      <c r="CA3003" s="80"/>
      <c r="CB3003" s="80"/>
      <c r="CC3003" s="80"/>
      <c r="CD3003" s="80"/>
      <c r="CE3003" s="80"/>
      <c r="CF3003" s="80"/>
      <c r="CG3003" s="80"/>
      <c r="CH3003" s="80"/>
      <c r="CI3003" s="80"/>
      <c r="CJ3003" s="80"/>
      <c r="CK3003" s="80"/>
      <c r="CL3003" s="80"/>
    </row>
    <row r="3004" spans="2:90" x14ac:dyDescent="0.4">
      <c r="B3004" s="130" t="str">
        <f>B2992</f>
        <v xml:space="preserve">secondary unit </v>
      </c>
      <c r="C3004" s="12"/>
      <c r="D3004" s="12" t="s">
        <v>506</v>
      </c>
      <c r="E3004" s="12" t="s">
        <v>906</v>
      </c>
      <c r="F3004" s="12"/>
      <c r="G3004" s="12" t="s">
        <v>330</v>
      </c>
      <c r="H3004" s="12"/>
      <c r="I3004" s="60"/>
      <c r="J3004" s="60"/>
      <c r="K3004" s="15"/>
      <c r="L3004" s="15"/>
      <c r="M3004" s="15"/>
      <c r="N3004" s="15"/>
      <c r="O3004" s="15"/>
      <c r="P3004" s="15"/>
      <c r="R3004" s="15"/>
      <c r="S3004" s="76"/>
      <c r="T3004" s="76"/>
      <c r="U3004" s="76"/>
      <c r="V3004" s="76"/>
      <c r="W3004" s="76"/>
      <c r="X3004" s="76"/>
      <c r="Y3004" s="76"/>
      <c r="Z3004" s="76"/>
      <c r="AA3004" s="76"/>
      <c r="AB3004" s="76"/>
      <c r="AC3004" s="76"/>
      <c r="AD3004" s="76"/>
      <c r="AE3004" s="76"/>
      <c r="AF3004" s="76"/>
      <c r="AG3004" s="76"/>
      <c r="AH3004" s="76"/>
      <c r="AI3004" s="76"/>
      <c r="AJ3004" s="76"/>
      <c r="AK3004" s="76"/>
      <c r="AL3004" s="76"/>
      <c r="AM3004" s="76"/>
      <c r="AN3004" s="76"/>
      <c r="AO3004" s="76"/>
      <c r="AP3004" s="76"/>
      <c r="AQ3004" s="76"/>
      <c r="AR3004" s="76"/>
      <c r="AS3004" s="76"/>
      <c r="AT3004" s="76"/>
      <c r="AU3004" s="76"/>
      <c r="AV3004" s="76"/>
      <c r="AW3004" s="76"/>
      <c r="AX3004" s="76"/>
      <c r="AY3004" s="76"/>
      <c r="AZ3004" s="76"/>
      <c r="BA3004" s="76"/>
      <c r="BB3004" s="76"/>
      <c r="BC3004" s="76"/>
      <c r="BD3004" s="76"/>
      <c r="BE3004" s="76"/>
      <c r="BF3004" s="76"/>
      <c r="BG3004" s="76"/>
      <c r="BH3004" s="76"/>
      <c r="BI3004" s="76"/>
      <c r="BJ3004" s="76"/>
      <c r="BK3004" s="76"/>
      <c r="BL3004" s="76"/>
      <c r="BM3004" s="76"/>
      <c r="BN3004" s="76"/>
      <c r="BO3004" s="76"/>
      <c r="BP3004" s="76"/>
      <c r="BQ3004" s="76"/>
      <c r="BR3004" s="76"/>
      <c r="BS3004" s="76"/>
      <c r="BT3004" s="76"/>
      <c r="BU3004" s="76"/>
      <c r="BV3004" s="76"/>
      <c r="BW3004" s="76"/>
      <c r="BX3004" s="76"/>
      <c r="BY3004" s="76"/>
      <c r="BZ3004" s="76"/>
      <c r="CA3004" s="76"/>
      <c r="CB3004" s="76"/>
      <c r="CC3004" s="76"/>
      <c r="CD3004" s="76"/>
      <c r="CE3004" s="76"/>
      <c r="CF3004" s="76"/>
      <c r="CG3004" s="76"/>
      <c r="CH3004" s="76"/>
      <c r="CI3004" s="76"/>
      <c r="CJ3004" s="76"/>
      <c r="CK3004" s="76"/>
      <c r="CL3004" s="76"/>
    </row>
    <row r="3005" spans="2:90" x14ac:dyDescent="0.4">
      <c r="B3005" s="130" t="str">
        <f>B2993</f>
        <v>Secondary revenue driver</v>
      </c>
      <c r="C3005" s="12"/>
      <c r="D3005" s="12" t="s">
        <v>506</v>
      </c>
      <c r="E3005" s="12" t="s">
        <v>906</v>
      </c>
      <c r="F3005" s="12"/>
      <c r="G3005" s="12" t="s">
        <v>330</v>
      </c>
      <c r="H3005" s="12"/>
      <c r="I3005" s="60"/>
      <c r="J3005" s="60"/>
      <c r="K3005" s="15"/>
      <c r="L3005" s="15"/>
      <c r="M3005" s="15"/>
      <c r="N3005" s="15"/>
      <c r="O3005" s="15"/>
      <c r="P3005" s="15"/>
      <c r="R3005" s="15"/>
      <c r="S3005" s="76"/>
      <c r="T3005" s="76"/>
      <c r="U3005" s="76"/>
      <c r="V3005" s="76"/>
      <c r="W3005" s="76"/>
      <c r="X3005" s="76"/>
      <c r="Y3005" s="76"/>
      <c r="Z3005" s="76"/>
      <c r="AA3005" s="76"/>
      <c r="AB3005" s="76"/>
      <c r="AC3005" s="76"/>
      <c r="AD3005" s="76"/>
      <c r="AE3005" s="76"/>
      <c r="AF3005" s="76"/>
      <c r="AG3005" s="76"/>
      <c r="AH3005" s="76"/>
      <c r="AI3005" s="76"/>
      <c r="AJ3005" s="76"/>
      <c r="AK3005" s="76"/>
      <c r="AL3005" s="76"/>
      <c r="AM3005" s="76"/>
      <c r="AN3005" s="76"/>
      <c r="AO3005" s="76"/>
      <c r="AP3005" s="76"/>
      <c r="AQ3005" s="76"/>
      <c r="AR3005" s="76"/>
      <c r="AS3005" s="76"/>
      <c r="AT3005" s="76"/>
      <c r="AU3005" s="76"/>
      <c r="AV3005" s="76"/>
      <c r="AW3005" s="76"/>
      <c r="AX3005" s="76"/>
      <c r="AY3005" s="76"/>
      <c r="AZ3005" s="76"/>
      <c r="BA3005" s="76"/>
      <c r="BB3005" s="76"/>
      <c r="BC3005" s="76"/>
      <c r="BD3005" s="76"/>
      <c r="BE3005" s="76"/>
      <c r="BF3005" s="76"/>
      <c r="BG3005" s="76"/>
      <c r="BH3005" s="76"/>
      <c r="BI3005" s="76"/>
      <c r="BJ3005" s="76"/>
      <c r="BK3005" s="76"/>
      <c r="BL3005" s="76"/>
      <c r="BM3005" s="76"/>
      <c r="BN3005" s="76"/>
      <c r="BO3005" s="76"/>
      <c r="BP3005" s="76"/>
      <c r="BQ3005" s="76"/>
      <c r="BR3005" s="76"/>
      <c r="BS3005" s="76"/>
      <c r="BT3005" s="76"/>
      <c r="BU3005" s="76"/>
      <c r="BV3005" s="76"/>
      <c r="BW3005" s="76"/>
      <c r="BX3005" s="76"/>
      <c r="BY3005" s="76"/>
      <c r="BZ3005" s="76"/>
      <c r="CA3005" s="76"/>
      <c r="CB3005" s="76"/>
      <c r="CC3005" s="76"/>
      <c r="CD3005" s="76"/>
      <c r="CE3005" s="76"/>
      <c r="CF3005" s="76"/>
      <c r="CG3005" s="76"/>
      <c r="CH3005" s="76"/>
      <c r="CI3005" s="76"/>
      <c r="CJ3005" s="76"/>
      <c r="CK3005" s="76"/>
      <c r="CL3005" s="76"/>
    </row>
    <row r="3006" spans="2:90" x14ac:dyDescent="0.4">
      <c r="B3006" s="130" t="str">
        <f>B2994</f>
        <v>Secondary volume driver</v>
      </c>
      <c r="C3006" s="12"/>
      <c r="D3006" s="12" t="s">
        <v>506</v>
      </c>
      <c r="E3006" s="12" t="s">
        <v>906</v>
      </c>
      <c r="F3006" s="12"/>
      <c r="G3006" s="12" t="s">
        <v>330</v>
      </c>
      <c r="H3006" s="12"/>
      <c r="I3006" s="60"/>
      <c r="J3006" s="60"/>
      <c r="K3006" s="15"/>
      <c r="L3006" s="15"/>
      <c r="M3006" s="15"/>
      <c r="N3006" s="15"/>
      <c r="O3006" s="15"/>
      <c r="P3006" s="15"/>
      <c r="R3006" s="15"/>
      <c r="S3006" s="172"/>
      <c r="T3006" s="172"/>
      <c r="U3006" s="172"/>
      <c r="V3006" s="172"/>
      <c r="W3006" s="172"/>
      <c r="X3006" s="172"/>
      <c r="Y3006" s="172"/>
      <c r="Z3006" s="172"/>
      <c r="AA3006" s="172"/>
      <c r="AB3006" s="172"/>
      <c r="AC3006" s="172"/>
      <c r="AD3006" s="172"/>
      <c r="AE3006" s="172"/>
      <c r="AF3006" s="172"/>
      <c r="AG3006" s="172"/>
      <c r="AH3006" s="172"/>
      <c r="AI3006" s="172"/>
      <c r="AJ3006" s="172"/>
      <c r="AK3006" s="172"/>
      <c r="AL3006" s="172"/>
      <c r="AM3006" s="172"/>
      <c r="AN3006" s="172"/>
      <c r="AO3006" s="172"/>
      <c r="AP3006" s="172"/>
      <c r="AQ3006" s="172"/>
      <c r="AR3006" s="172"/>
      <c r="AS3006" s="172"/>
      <c r="AT3006" s="172"/>
      <c r="AU3006" s="172"/>
      <c r="AV3006" s="172"/>
      <c r="AW3006" s="172"/>
      <c r="AX3006" s="172"/>
      <c r="AY3006" s="172"/>
      <c r="AZ3006" s="172"/>
      <c r="BA3006" s="172"/>
      <c r="BB3006" s="172"/>
      <c r="BC3006" s="172"/>
      <c r="BD3006" s="172"/>
      <c r="BE3006" s="172"/>
      <c r="BF3006" s="172"/>
      <c r="BG3006" s="172"/>
      <c r="BH3006" s="172"/>
      <c r="BI3006" s="172"/>
      <c r="BJ3006" s="172"/>
      <c r="BK3006" s="172"/>
      <c r="BL3006" s="172"/>
      <c r="BM3006" s="172"/>
      <c r="BN3006" s="172"/>
      <c r="BO3006" s="172"/>
      <c r="BP3006" s="172"/>
      <c r="BQ3006" s="172"/>
      <c r="BR3006" s="172"/>
      <c r="BS3006" s="172"/>
      <c r="BT3006" s="172"/>
      <c r="BU3006" s="172"/>
      <c r="BV3006" s="172"/>
      <c r="BW3006" s="172"/>
      <c r="BX3006" s="172"/>
      <c r="BY3006" s="172"/>
      <c r="BZ3006" s="172"/>
      <c r="CA3006" s="172"/>
      <c r="CB3006" s="172"/>
      <c r="CC3006" s="172"/>
      <c r="CD3006" s="172"/>
      <c r="CE3006" s="172"/>
      <c r="CF3006" s="172"/>
      <c r="CG3006" s="172"/>
      <c r="CH3006" s="172"/>
      <c r="CI3006" s="172"/>
      <c r="CJ3006" s="172"/>
      <c r="CK3006" s="172"/>
      <c r="CL3006" s="172"/>
    </row>
    <row r="3007" spans="2:90" x14ac:dyDescent="0.4">
      <c r="B3007" s="130"/>
      <c r="C3007" s="12"/>
      <c r="D3007" s="12"/>
      <c r="E3007" s="12" t="s">
        <v>906</v>
      </c>
      <c r="F3007" s="12"/>
      <c r="G3007" s="12"/>
      <c r="H3007" s="12"/>
      <c r="I3007" s="60"/>
      <c r="J3007" s="60"/>
      <c r="K3007" s="15"/>
      <c r="L3007" s="15"/>
      <c r="M3007" s="15"/>
      <c r="N3007" s="15"/>
      <c r="O3007" s="15"/>
      <c r="P3007" s="15"/>
      <c r="R3007" s="15"/>
      <c r="S3007" s="172"/>
      <c r="T3007" s="172"/>
      <c r="U3007" s="172"/>
      <c r="V3007" s="172"/>
      <c r="W3007" s="172"/>
      <c r="X3007" s="172"/>
      <c r="Y3007" s="172"/>
      <c r="Z3007" s="172"/>
      <c r="AA3007" s="172"/>
      <c r="AB3007" s="172"/>
      <c r="AC3007" s="172"/>
      <c r="AD3007" s="172"/>
      <c r="AE3007" s="172"/>
      <c r="AF3007" s="172"/>
      <c r="AG3007" s="172"/>
      <c r="AH3007" s="172"/>
      <c r="AI3007" s="172"/>
      <c r="AJ3007" s="172"/>
      <c r="AK3007" s="172"/>
      <c r="AL3007" s="172"/>
      <c r="AM3007" s="172"/>
      <c r="AN3007" s="172"/>
      <c r="AO3007" s="172"/>
      <c r="AP3007" s="172"/>
      <c r="AQ3007" s="172"/>
      <c r="AR3007" s="172"/>
      <c r="AS3007" s="172"/>
      <c r="AT3007" s="172"/>
      <c r="AU3007" s="172"/>
      <c r="AV3007" s="172"/>
      <c r="AW3007" s="172"/>
      <c r="AX3007" s="172"/>
      <c r="AY3007" s="172"/>
      <c r="AZ3007" s="172"/>
      <c r="BA3007" s="172"/>
      <c r="BB3007" s="172"/>
      <c r="BC3007" s="172"/>
      <c r="BD3007" s="172"/>
      <c r="BE3007" s="172"/>
      <c r="BF3007" s="172"/>
      <c r="BG3007" s="172"/>
      <c r="BH3007" s="172"/>
      <c r="BI3007" s="172"/>
      <c r="BJ3007" s="172"/>
      <c r="BK3007" s="172"/>
      <c r="BL3007" s="172"/>
      <c r="BM3007" s="172"/>
      <c r="BN3007" s="172"/>
      <c r="BO3007" s="172"/>
      <c r="BP3007" s="172"/>
      <c r="BQ3007" s="172"/>
      <c r="BR3007" s="172"/>
      <c r="BS3007" s="172"/>
      <c r="BT3007" s="172"/>
      <c r="BU3007" s="172"/>
      <c r="BV3007" s="172"/>
      <c r="BW3007" s="172"/>
      <c r="BX3007" s="172"/>
      <c r="BY3007" s="172"/>
      <c r="BZ3007" s="172"/>
      <c r="CA3007" s="172"/>
      <c r="CB3007" s="172"/>
      <c r="CC3007" s="172"/>
      <c r="CD3007" s="172"/>
      <c r="CE3007" s="172"/>
      <c r="CF3007" s="172"/>
      <c r="CG3007" s="172"/>
      <c r="CH3007" s="172"/>
      <c r="CI3007" s="172"/>
      <c r="CJ3007" s="172"/>
      <c r="CK3007" s="172"/>
      <c r="CL3007" s="172"/>
    </row>
    <row r="3008" spans="2:90" x14ac:dyDescent="0.4">
      <c r="B3008" s="168" t="s">
        <v>499</v>
      </c>
      <c r="C3008" s="167"/>
      <c r="D3008" s="167"/>
      <c r="E3008" s="167" t="s">
        <v>906</v>
      </c>
      <c r="F3008" s="167"/>
      <c r="G3008" s="167"/>
      <c r="H3008" s="167"/>
      <c r="I3008" s="169"/>
      <c r="J3008" s="169"/>
      <c r="K3008" s="190"/>
      <c r="L3008" s="190"/>
      <c r="M3008" s="190"/>
      <c r="N3008" s="190"/>
      <c r="O3008" s="190"/>
      <c r="P3008" s="190"/>
      <c r="R3008" s="191"/>
      <c r="S3008" s="167"/>
      <c r="T3008" s="167"/>
      <c r="U3008" s="167"/>
      <c r="V3008" s="167"/>
      <c r="W3008" s="167"/>
      <c r="X3008" s="167"/>
      <c r="Y3008" s="167"/>
      <c r="Z3008" s="167"/>
      <c r="AA3008" s="167"/>
      <c r="AB3008" s="167"/>
      <c r="AC3008" s="167"/>
      <c r="AD3008" s="167"/>
      <c r="AE3008" s="167"/>
      <c r="AF3008" s="167"/>
      <c r="AG3008" s="167"/>
      <c r="AH3008" s="167"/>
      <c r="AI3008" s="167"/>
      <c r="AJ3008" s="167"/>
      <c r="AK3008" s="167"/>
      <c r="AL3008" s="167"/>
      <c r="AM3008" s="167"/>
      <c r="AN3008" s="167"/>
      <c r="AO3008" s="167"/>
      <c r="AP3008" s="167"/>
      <c r="AQ3008" s="167"/>
      <c r="AR3008" s="167"/>
      <c r="AS3008" s="167"/>
      <c r="AT3008" s="167"/>
      <c r="AU3008" s="167"/>
      <c r="AV3008" s="167"/>
      <c r="AW3008" s="167"/>
      <c r="AX3008" s="167"/>
      <c r="AY3008" s="167"/>
      <c r="AZ3008" s="167"/>
      <c r="BA3008" s="167"/>
      <c r="BB3008" s="167"/>
      <c r="BC3008" s="167"/>
      <c r="BD3008" s="167"/>
      <c r="BE3008" s="167"/>
      <c r="BF3008" s="167"/>
      <c r="BG3008" s="167"/>
      <c r="BH3008" s="167"/>
      <c r="BI3008" s="167"/>
      <c r="BJ3008" s="167"/>
      <c r="BK3008" s="167"/>
      <c r="BL3008" s="167"/>
      <c r="BM3008" s="167"/>
      <c r="BN3008" s="167"/>
      <c r="BO3008" s="167"/>
      <c r="BP3008" s="167"/>
      <c r="BQ3008" s="167"/>
      <c r="BR3008" s="167"/>
      <c r="BS3008" s="167"/>
      <c r="BT3008" s="167"/>
      <c r="BU3008" s="167"/>
      <c r="BV3008" s="167"/>
      <c r="BW3008" s="167"/>
      <c r="BX3008" s="167"/>
      <c r="BY3008" s="167"/>
      <c r="BZ3008" s="167"/>
      <c r="CA3008" s="167"/>
      <c r="CB3008" s="167"/>
      <c r="CC3008" s="167"/>
      <c r="CD3008" s="167"/>
      <c r="CE3008" s="167"/>
      <c r="CF3008" s="167"/>
      <c r="CG3008" s="167"/>
      <c r="CH3008" s="167"/>
      <c r="CI3008" s="167"/>
      <c r="CJ3008" s="167"/>
      <c r="CK3008" s="167"/>
      <c r="CL3008" s="167"/>
    </row>
    <row r="3009" spans="2:90" x14ac:dyDescent="0.4">
      <c r="B3009" s="168" t="s">
        <v>500</v>
      </c>
      <c r="C3009" s="167"/>
      <c r="D3009" s="167"/>
      <c r="E3009" s="167" t="s">
        <v>906</v>
      </c>
      <c r="F3009" s="167"/>
      <c r="G3009" s="167"/>
      <c r="H3009" s="167"/>
      <c r="I3009" s="169"/>
      <c r="J3009" s="169"/>
      <c r="K3009" s="190"/>
      <c r="L3009" s="190"/>
      <c r="M3009" s="190"/>
      <c r="N3009" s="190"/>
      <c r="O3009" s="190"/>
      <c r="P3009" s="190"/>
      <c r="R3009" s="191"/>
      <c r="S3009" s="167"/>
      <c r="T3009" s="167"/>
      <c r="U3009" s="167"/>
      <c r="V3009" s="167"/>
      <c r="W3009" s="167"/>
      <c r="X3009" s="167"/>
      <c r="Y3009" s="167"/>
      <c r="Z3009" s="167"/>
      <c r="AA3009" s="167"/>
      <c r="AB3009" s="167"/>
      <c r="AC3009" s="167"/>
      <c r="AD3009" s="167"/>
      <c r="AE3009" s="167"/>
      <c r="AF3009" s="167"/>
      <c r="AG3009" s="167"/>
      <c r="AH3009" s="167"/>
      <c r="AI3009" s="167"/>
      <c r="AJ3009" s="167"/>
      <c r="AK3009" s="167"/>
      <c r="AL3009" s="167"/>
      <c r="AM3009" s="167"/>
      <c r="AN3009" s="167"/>
      <c r="AO3009" s="167"/>
      <c r="AP3009" s="167"/>
      <c r="AQ3009" s="167"/>
      <c r="AR3009" s="167"/>
      <c r="AS3009" s="167"/>
      <c r="AT3009" s="167"/>
      <c r="AU3009" s="167"/>
      <c r="AV3009" s="167"/>
      <c r="AW3009" s="167"/>
      <c r="AX3009" s="167"/>
      <c r="AY3009" s="167"/>
      <c r="AZ3009" s="167"/>
      <c r="BA3009" s="167"/>
      <c r="BB3009" s="167"/>
      <c r="BC3009" s="167"/>
      <c r="BD3009" s="167"/>
      <c r="BE3009" s="167"/>
      <c r="BF3009" s="167"/>
      <c r="BG3009" s="167"/>
      <c r="BH3009" s="167"/>
      <c r="BI3009" s="167"/>
      <c r="BJ3009" s="167"/>
      <c r="BK3009" s="167"/>
      <c r="BL3009" s="167"/>
      <c r="BM3009" s="167"/>
      <c r="BN3009" s="167"/>
      <c r="BO3009" s="167"/>
      <c r="BP3009" s="167"/>
      <c r="BQ3009" s="167"/>
      <c r="BR3009" s="167"/>
      <c r="BS3009" s="167"/>
      <c r="BT3009" s="167"/>
      <c r="BU3009" s="167"/>
      <c r="BV3009" s="167"/>
      <c r="BW3009" s="167"/>
      <c r="BX3009" s="167"/>
      <c r="BY3009" s="167"/>
      <c r="BZ3009" s="167"/>
      <c r="CA3009" s="167"/>
      <c r="CB3009" s="167"/>
      <c r="CC3009" s="167"/>
      <c r="CD3009" s="167"/>
      <c r="CE3009" s="167"/>
      <c r="CF3009" s="167"/>
      <c r="CG3009" s="167"/>
      <c r="CH3009" s="167"/>
      <c r="CI3009" s="167"/>
      <c r="CJ3009" s="167"/>
      <c r="CK3009" s="167"/>
      <c r="CL3009" s="167"/>
    </row>
    <row r="3010" spans="2:90" x14ac:dyDescent="0.4">
      <c r="B3010" s="168" t="s">
        <v>459</v>
      </c>
      <c r="C3010" s="167"/>
      <c r="D3010" s="167"/>
      <c r="E3010" s="167" t="s">
        <v>906</v>
      </c>
      <c r="F3010" s="167"/>
      <c r="G3010" s="167"/>
      <c r="H3010" s="167"/>
      <c r="I3010" s="169"/>
      <c r="J3010" s="169"/>
      <c r="K3010" s="190"/>
      <c r="L3010" s="190"/>
      <c r="M3010" s="190"/>
      <c r="N3010" s="190"/>
      <c r="O3010" s="190"/>
      <c r="P3010" s="190"/>
      <c r="R3010" s="191"/>
      <c r="S3010" s="192" t="str">
        <f t="shared" ref="S3010:CD3010" si="3981">S$16</f>
        <v>S$12</v>
      </c>
      <c r="T3010" s="192" t="str">
        <f t="shared" si="3981"/>
        <v>T$12</v>
      </c>
      <c r="U3010" s="192" t="str">
        <f t="shared" si="3981"/>
        <v>U$12</v>
      </c>
      <c r="V3010" s="192" t="str">
        <f t="shared" si="3981"/>
        <v>V$12</v>
      </c>
      <c r="W3010" s="192" t="str">
        <f t="shared" si="3981"/>
        <v>W$12</v>
      </c>
      <c r="X3010" s="192" t="str">
        <f t="shared" si="3981"/>
        <v>X$12</v>
      </c>
      <c r="Y3010" s="192" t="str">
        <f t="shared" si="3981"/>
        <v>Y$12</v>
      </c>
      <c r="Z3010" s="192" t="str">
        <f t="shared" si="3981"/>
        <v>Z$12</v>
      </c>
      <c r="AA3010" s="192" t="str">
        <f t="shared" si="3981"/>
        <v>AA$12</v>
      </c>
      <c r="AB3010" s="192" t="str">
        <f t="shared" si="3981"/>
        <v>AB$12</v>
      </c>
      <c r="AC3010" s="192" t="str">
        <f t="shared" si="3981"/>
        <v>AC$12</v>
      </c>
      <c r="AD3010" s="192" t="str">
        <f t="shared" si="3981"/>
        <v>AD$12</v>
      </c>
      <c r="AE3010" s="192" t="str">
        <f t="shared" si="3981"/>
        <v>AE$12</v>
      </c>
      <c r="AF3010" s="192" t="str">
        <f t="shared" si="3981"/>
        <v>AF$12</v>
      </c>
      <c r="AG3010" s="192" t="str">
        <f t="shared" si="3981"/>
        <v>AG$12</v>
      </c>
      <c r="AH3010" s="192" t="str">
        <f t="shared" si="3981"/>
        <v>AH$12</v>
      </c>
      <c r="AI3010" s="192" t="str">
        <f t="shared" si="3981"/>
        <v>AI$12</v>
      </c>
      <c r="AJ3010" s="192" t="str">
        <f t="shared" si="3981"/>
        <v>AJ$12</v>
      </c>
      <c r="AK3010" s="192" t="str">
        <f t="shared" si="3981"/>
        <v>AK$12</v>
      </c>
      <c r="AL3010" s="192" t="str">
        <f t="shared" si="3981"/>
        <v>AL$12</v>
      </c>
      <c r="AM3010" s="192" t="str">
        <f t="shared" si="3981"/>
        <v>AM$12</v>
      </c>
      <c r="AN3010" s="192" t="str">
        <f t="shared" si="3981"/>
        <v>AN$12</v>
      </c>
      <c r="AO3010" s="192" t="str">
        <f t="shared" si="3981"/>
        <v>AO$12</v>
      </c>
      <c r="AP3010" s="192" t="str">
        <f t="shared" si="3981"/>
        <v>AP$12</v>
      </c>
      <c r="AQ3010" s="192" t="str">
        <f t="shared" si="3981"/>
        <v>AQ$12</v>
      </c>
      <c r="AR3010" s="192" t="str">
        <f t="shared" si="3981"/>
        <v>AR$12</v>
      </c>
      <c r="AS3010" s="192" t="str">
        <f t="shared" si="3981"/>
        <v>AS$12</v>
      </c>
      <c r="AT3010" s="192" t="str">
        <f t="shared" si="3981"/>
        <v>AT$12</v>
      </c>
      <c r="AU3010" s="192" t="str">
        <f t="shared" si="3981"/>
        <v>AU$12</v>
      </c>
      <c r="AV3010" s="192" t="str">
        <f t="shared" si="3981"/>
        <v>AV$12</v>
      </c>
      <c r="AW3010" s="192" t="str">
        <f t="shared" si="3981"/>
        <v>AW$12</v>
      </c>
      <c r="AX3010" s="192" t="str">
        <f t="shared" si="3981"/>
        <v>AX$12</v>
      </c>
      <c r="AY3010" s="192" t="str">
        <f t="shared" si="3981"/>
        <v>AY$12</v>
      </c>
      <c r="AZ3010" s="192" t="str">
        <f t="shared" si="3981"/>
        <v>AZ$12</v>
      </c>
      <c r="BA3010" s="192" t="str">
        <f t="shared" si="3981"/>
        <v>BA$12</v>
      </c>
      <c r="BB3010" s="192" t="str">
        <f t="shared" si="3981"/>
        <v>BB$12</v>
      </c>
      <c r="BC3010" s="192" t="str">
        <f t="shared" si="3981"/>
        <v>BC$12</v>
      </c>
      <c r="BD3010" s="192" t="str">
        <f t="shared" si="3981"/>
        <v>BD$12</v>
      </c>
      <c r="BE3010" s="192" t="str">
        <f t="shared" si="3981"/>
        <v>BE$12</v>
      </c>
      <c r="BF3010" s="192" t="str">
        <f t="shared" si="3981"/>
        <v>BF$12</v>
      </c>
      <c r="BG3010" s="192" t="str">
        <f t="shared" si="3981"/>
        <v>BG$12</v>
      </c>
      <c r="BH3010" s="192" t="str">
        <f t="shared" si="3981"/>
        <v>BH$12</v>
      </c>
      <c r="BI3010" s="192" t="str">
        <f t="shared" si="3981"/>
        <v>BI$12</v>
      </c>
      <c r="BJ3010" s="192" t="str">
        <f t="shared" si="3981"/>
        <v>BJ$12</v>
      </c>
      <c r="BK3010" s="192" t="str">
        <f t="shared" si="3981"/>
        <v>BK$12</v>
      </c>
      <c r="BL3010" s="192" t="str">
        <f t="shared" si="3981"/>
        <v>BL$12</v>
      </c>
      <c r="BM3010" s="192" t="str">
        <f t="shared" si="3981"/>
        <v>BM$12</v>
      </c>
      <c r="BN3010" s="192" t="str">
        <f t="shared" si="3981"/>
        <v>BN$12</v>
      </c>
      <c r="BO3010" s="192" t="str">
        <f t="shared" si="3981"/>
        <v>BO$12</v>
      </c>
      <c r="BP3010" s="192" t="str">
        <f t="shared" si="3981"/>
        <v>BP$12</v>
      </c>
      <c r="BQ3010" s="192" t="str">
        <f t="shared" si="3981"/>
        <v>BQ$12</v>
      </c>
      <c r="BR3010" s="192" t="str">
        <f t="shared" si="3981"/>
        <v>BR$12</v>
      </c>
      <c r="BS3010" s="192" t="str">
        <f t="shared" si="3981"/>
        <v>BS$12</v>
      </c>
      <c r="BT3010" s="192" t="str">
        <f t="shared" si="3981"/>
        <v>BT$12</v>
      </c>
      <c r="BU3010" s="192" t="str">
        <f t="shared" si="3981"/>
        <v>BU$12</v>
      </c>
      <c r="BV3010" s="192" t="str">
        <f t="shared" si="3981"/>
        <v>BV$12</v>
      </c>
      <c r="BW3010" s="192" t="str">
        <f t="shared" si="3981"/>
        <v>BW$12</v>
      </c>
      <c r="BX3010" s="192" t="str">
        <f t="shared" si="3981"/>
        <v>BX$12</v>
      </c>
      <c r="BY3010" s="192" t="str">
        <f t="shared" si="3981"/>
        <v>BY$12</v>
      </c>
      <c r="BZ3010" s="192" t="str">
        <f t="shared" si="3981"/>
        <v>BZ$12</v>
      </c>
      <c r="CA3010" s="192" t="str">
        <f t="shared" si="3981"/>
        <v>CA$12</v>
      </c>
      <c r="CB3010" s="192" t="str">
        <f t="shared" si="3981"/>
        <v>CB$12</v>
      </c>
      <c r="CC3010" s="192" t="str">
        <f t="shared" si="3981"/>
        <v>CC$12</v>
      </c>
      <c r="CD3010" s="192" t="str">
        <f t="shared" si="3981"/>
        <v>CD$12</v>
      </c>
      <c r="CE3010" s="192" t="str">
        <f t="shared" ref="CE3010:CL3010" si="3982">CE$16</f>
        <v>CE$12</v>
      </c>
      <c r="CF3010" s="192" t="str">
        <f t="shared" si="3982"/>
        <v>CF$12</v>
      </c>
      <c r="CG3010" s="192" t="str">
        <f t="shared" si="3982"/>
        <v>CG$12</v>
      </c>
      <c r="CH3010" s="192" t="str">
        <f t="shared" si="3982"/>
        <v>CH$12</v>
      </c>
      <c r="CI3010" s="192" t="str">
        <f t="shared" si="3982"/>
        <v>CI$12</v>
      </c>
      <c r="CJ3010" s="192" t="str">
        <f t="shared" si="3982"/>
        <v>CJ$12</v>
      </c>
      <c r="CK3010" s="192" t="str">
        <f t="shared" si="3982"/>
        <v>CK$12</v>
      </c>
      <c r="CL3010" s="192" t="str">
        <f t="shared" si="3982"/>
        <v>CL$12</v>
      </c>
    </row>
    <row r="3011" spans="2:90" x14ac:dyDescent="0.4">
      <c r="B3011" s="168" t="s">
        <v>460</v>
      </c>
      <c r="C3011" s="193"/>
      <c r="D3011" s="193"/>
      <c r="E3011" s="193" t="s">
        <v>906</v>
      </c>
      <c r="F3011" s="193"/>
      <c r="G3011" s="193"/>
      <c r="H3011" s="193"/>
      <c r="I3011" s="194"/>
      <c r="J3011" s="194"/>
      <c r="K3011" s="195"/>
      <c r="L3011" s="195"/>
      <c r="M3011" s="195"/>
      <c r="N3011" s="195"/>
      <c r="O3011" s="195"/>
      <c r="P3011" s="195"/>
      <c r="R3011" s="195"/>
      <c r="S3011" s="192" t="str">
        <f t="shared" ref="S3011:CD3011" si="3983">S$17</f>
        <v>S$13</v>
      </c>
      <c r="T3011" s="192" t="str">
        <f t="shared" si="3983"/>
        <v>T$13</v>
      </c>
      <c r="U3011" s="192" t="str">
        <f t="shared" si="3983"/>
        <v>U$13</v>
      </c>
      <c r="V3011" s="192" t="str">
        <f t="shared" si="3983"/>
        <v>V$13</v>
      </c>
      <c r="W3011" s="192" t="str">
        <f t="shared" si="3983"/>
        <v>W$13</v>
      </c>
      <c r="X3011" s="192" t="str">
        <f t="shared" si="3983"/>
        <v>X$13</v>
      </c>
      <c r="Y3011" s="192" t="str">
        <f t="shared" si="3983"/>
        <v>Y$13</v>
      </c>
      <c r="Z3011" s="192" t="str">
        <f t="shared" si="3983"/>
        <v>Z$13</v>
      </c>
      <c r="AA3011" s="192" t="str">
        <f t="shared" si="3983"/>
        <v>AA$13</v>
      </c>
      <c r="AB3011" s="192" t="str">
        <f t="shared" si="3983"/>
        <v>AB$13</v>
      </c>
      <c r="AC3011" s="192" t="str">
        <f t="shared" si="3983"/>
        <v>AC$13</v>
      </c>
      <c r="AD3011" s="192" t="str">
        <f t="shared" si="3983"/>
        <v>AD$13</v>
      </c>
      <c r="AE3011" s="192" t="str">
        <f t="shared" si="3983"/>
        <v>AE$13</v>
      </c>
      <c r="AF3011" s="192" t="str">
        <f t="shared" si="3983"/>
        <v>AF$13</v>
      </c>
      <c r="AG3011" s="192" t="str">
        <f t="shared" si="3983"/>
        <v>AG$13</v>
      </c>
      <c r="AH3011" s="192" t="str">
        <f t="shared" si="3983"/>
        <v>AH$13</v>
      </c>
      <c r="AI3011" s="192" t="str">
        <f t="shared" si="3983"/>
        <v>AI$13</v>
      </c>
      <c r="AJ3011" s="192" t="str">
        <f t="shared" si="3983"/>
        <v>AJ$13</v>
      </c>
      <c r="AK3011" s="192" t="str">
        <f t="shared" si="3983"/>
        <v>AK$13</v>
      </c>
      <c r="AL3011" s="192" t="str">
        <f t="shared" si="3983"/>
        <v>AL$13</v>
      </c>
      <c r="AM3011" s="192" t="str">
        <f t="shared" si="3983"/>
        <v>AM$13</v>
      </c>
      <c r="AN3011" s="192" t="str">
        <f t="shared" si="3983"/>
        <v>AN$13</v>
      </c>
      <c r="AO3011" s="192" t="str">
        <f t="shared" si="3983"/>
        <v>AO$13</v>
      </c>
      <c r="AP3011" s="192" t="str">
        <f t="shared" si="3983"/>
        <v>AP$13</v>
      </c>
      <c r="AQ3011" s="192" t="str">
        <f t="shared" si="3983"/>
        <v>AQ$13</v>
      </c>
      <c r="AR3011" s="192" t="str">
        <f t="shared" si="3983"/>
        <v>AR$13</v>
      </c>
      <c r="AS3011" s="192" t="str">
        <f t="shared" si="3983"/>
        <v>AS$13</v>
      </c>
      <c r="AT3011" s="192" t="str">
        <f t="shared" si="3983"/>
        <v>AT$13</v>
      </c>
      <c r="AU3011" s="192" t="str">
        <f t="shared" si="3983"/>
        <v>AU$13</v>
      </c>
      <c r="AV3011" s="192" t="str">
        <f t="shared" si="3983"/>
        <v>AV$13</v>
      </c>
      <c r="AW3011" s="192" t="str">
        <f t="shared" si="3983"/>
        <v>AW$13</v>
      </c>
      <c r="AX3011" s="192" t="str">
        <f t="shared" si="3983"/>
        <v>AX$13</v>
      </c>
      <c r="AY3011" s="192" t="str">
        <f t="shared" si="3983"/>
        <v>AY$13</v>
      </c>
      <c r="AZ3011" s="192" t="str">
        <f t="shared" si="3983"/>
        <v>AZ$13</v>
      </c>
      <c r="BA3011" s="192" t="str">
        <f t="shared" si="3983"/>
        <v>BA$13</v>
      </c>
      <c r="BB3011" s="192" t="str">
        <f t="shared" si="3983"/>
        <v>BB$13</v>
      </c>
      <c r="BC3011" s="192" t="str">
        <f t="shared" si="3983"/>
        <v>BC$13</v>
      </c>
      <c r="BD3011" s="192" t="str">
        <f t="shared" si="3983"/>
        <v>BD$13</v>
      </c>
      <c r="BE3011" s="192" t="str">
        <f t="shared" si="3983"/>
        <v>BE$13</v>
      </c>
      <c r="BF3011" s="192" t="str">
        <f t="shared" si="3983"/>
        <v>BF$13</v>
      </c>
      <c r="BG3011" s="192" t="str">
        <f t="shared" si="3983"/>
        <v>BG$13</v>
      </c>
      <c r="BH3011" s="192" t="str">
        <f t="shared" si="3983"/>
        <v>BH$13</v>
      </c>
      <c r="BI3011" s="192" t="str">
        <f t="shared" si="3983"/>
        <v>BI$13</v>
      </c>
      <c r="BJ3011" s="192" t="str">
        <f t="shared" si="3983"/>
        <v>BJ$13</v>
      </c>
      <c r="BK3011" s="192" t="str">
        <f t="shared" si="3983"/>
        <v>BK$13</v>
      </c>
      <c r="BL3011" s="192" t="str">
        <f t="shared" si="3983"/>
        <v>BL$13</v>
      </c>
      <c r="BM3011" s="192" t="str">
        <f t="shared" si="3983"/>
        <v>BM$13</v>
      </c>
      <c r="BN3011" s="192" t="str">
        <f t="shared" si="3983"/>
        <v>BN$13</v>
      </c>
      <c r="BO3011" s="192" t="str">
        <f t="shared" si="3983"/>
        <v>BO$13</v>
      </c>
      <c r="BP3011" s="192" t="str">
        <f t="shared" si="3983"/>
        <v>BP$13</v>
      </c>
      <c r="BQ3011" s="192" t="str">
        <f t="shared" si="3983"/>
        <v>BQ$13</v>
      </c>
      <c r="BR3011" s="192" t="str">
        <f t="shared" si="3983"/>
        <v>BR$13</v>
      </c>
      <c r="BS3011" s="192" t="str">
        <f t="shared" si="3983"/>
        <v>BS$13</v>
      </c>
      <c r="BT3011" s="192" t="str">
        <f t="shared" si="3983"/>
        <v>BT$13</v>
      </c>
      <c r="BU3011" s="192" t="str">
        <f t="shared" si="3983"/>
        <v>BU$13</v>
      </c>
      <c r="BV3011" s="192" t="str">
        <f t="shared" si="3983"/>
        <v>BV$13</v>
      </c>
      <c r="BW3011" s="192" t="str">
        <f t="shared" si="3983"/>
        <v>BW$13</v>
      </c>
      <c r="BX3011" s="192" t="str">
        <f t="shared" si="3983"/>
        <v>BX$13</v>
      </c>
      <c r="BY3011" s="192" t="str">
        <f t="shared" si="3983"/>
        <v>BY$13</v>
      </c>
      <c r="BZ3011" s="192" t="str">
        <f t="shared" si="3983"/>
        <v>BZ$13</v>
      </c>
      <c r="CA3011" s="192" t="str">
        <f t="shared" si="3983"/>
        <v>CA$13</v>
      </c>
      <c r="CB3011" s="192" t="str">
        <f t="shared" si="3983"/>
        <v>CB$13</v>
      </c>
      <c r="CC3011" s="192" t="str">
        <f t="shared" si="3983"/>
        <v>CC$13</v>
      </c>
      <c r="CD3011" s="192" t="str">
        <f t="shared" si="3983"/>
        <v>CD$13</v>
      </c>
      <c r="CE3011" s="192" t="str">
        <f t="shared" ref="CE3011:CL3011" si="3984">CE$17</f>
        <v>CE$13</v>
      </c>
      <c r="CF3011" s="192" t="str">
        <f t="shared" si="3984"/>
        <v>CF$13</v>
      </c>
      <c r="CG3011" s="192" t="str">
        <f t="shared" si="3984"/>
        <v>CG$13</v>
      </c>
      <c r="CH3011" s="192" t="str">
        <f t="shared" si="3984"/>
        <v>CH$13</v>
      </c>
      <c r="CI3011" s="192" t="str">
        <f t="shared" si="3984"/>
        <v>CI$13</v>
      </c>
      <c r="CJ3011" s="192" t="str">
        <f t="shared" si="3984"/>
        <v>CJ$13</v>
      </c>
      <c r="CK3011" s="192" t="str">
        <f t="shared" si="3984"/>
        <v>CK$13</v>
      </c>
      <c r="CL3011" s="192" t="str">
        <f t="shared" si="3984"/>
        <v>CL$13</v>
      </c>
    </row>
    <row r="3012" spans="2:90" x14ac:dyDescent="0.4">
      <c r="B3012" s="168" t="s">
        <v>488</v>
      </c>
      <c r="C3012" s="193"/>
      <c r="D3012" s="193"/>
      <c r="E3012" s="193" t="s">
        <v>906</v>
      </c>
      <c r="F3012" s="193"/>
      <c r="G3012" s="193"/>
      <c r="H3012" s="193"/>
      <c r="I3012" s="194"/>
      <c r="J3012" s="194"/>
      <c r="K3012" s="195"/>
      <c r="L3012" s="195"/>
      <c r="M3012" s="195"/>
      <c r="N3012" s="195"/>
      <c r="O3012" s="195"/>
      <c r="P3012" s="195"/>
      <c r="R3012" s="195"/>
      <c r="S3012" s="183"/>
      <c r="T3012" s="183"/>
      <c r="U3012" s="183"/>
      <c r="V3012" s="183"/>
      <c r="W3012" s="183"/>
      <c r="X3012" s="183"/>
      <c r="Y3012" s="183"/>
      <c r="Z3012" s="183"/>
      <c r="AA3012" s="183"/>
      <c r="AB3012" s="183"/>
      <c r="AC3012" s="183"/>
      <c r="AD3012" s="183"/>
      <c r="AE3012" s="183"/>
      <c r="AF3012" s="183"/>
      <c r="AG3012" s="183"/>
      <c r="AH3012" s="183"/>
      <c r="AI3012" s="183"/>
      <c r="AJ3012" s="183"/>
      <c r="AK3012" s="183"/>
      <c r="AL3012" s="183"/>
      <c r="AM3012" s="183"/>
      <c r="AN3012" s="183"/>
      <c r="AO3012" s="183"/>
      <c r="AP3012" s="183"/>
      <c r="AQ3012" s="183"/>
      <c r="AR3012" s="183"/>
      <c r="AS3012" s="183"/>
      <c r="AT3012" s="183"/>
      <c r="AU3012" s="183"/>
      <c r="AV3012" s="183"/>
      <c r="AW3012" s="183"/>
      <c r="AX3012" s="183"/>
      <c r="AY3012" s="183"/>
      <c r="AZ3012" s="183"/>
      <c r="BA3012" s="183"/>
      <c r="BB3012" s="183"/>
      <c r="BC3012" s="183"/>
      <c r="BD3012" s="183"/>
      <c r="BE3012" s="183"/>
      <c r="BF3012" s="183"/>
      <c r="BG3012" s="183"/>
      <c r="BH3012" s="183"/>
      <c r="BI3012" s="183"/>
      <c r="BJ3012" s="183"/>
      <c r="BK3012" s="183"/>
      <c r="BL3012" s="183"/>
      <c r="BM3012" s="183"/>
      <c r="BN3012" s="183"/>
      <c r="BO3012" s="183"/>
      <c r="BP3012" s="183"/>
      <c r="BQ3012" s="183"/>
      <c r="BR3012" s="183"/>
      <c r="BS3012" s="183"/>
      <c r="BT3012" s="183"/>
      <c r="BU3012" s="183"/>
      <c r="BV3012" s="183"/>
      <c r="BW3012" s="183"/>
      <c r="BX3012" s="183"/>
      <c r="BY3012" s="183"/>
      <c r="BZ3012" s="183"/>
      <c r="CA3012" s="183"/>
      <c r="CB3012" s="183"/>
      <c r="CC3012" s="183"/>
      <c r="CD3012" s="183"/>
      <c r="CE3012" s="183"/>
      <c r="CF3012" s="183"/>
      <c r="CG3012" s="183"/>
      <c r="CH3012" s="183"/>
      <c r="CI3012" s="183"/>
      <c r="CJ3012" s="183"/>
      <c r="CK3012" s="183"/>
      <c r="CL3012" s="183"/>
    </row>
    <row r="3013" spans="2:90" x14ac:dyDescent="0.4">
      <c r="B3013" s="168" t="s">
        <v>501</v>
      </c>
      <c r="C3013" s="193"/>
      <c r="D3013" s="193"/>
      <c r="E3013" s="193" t="s">
        <v>906</v>
      </c>
      <c r="F3013" s="193"/>
      <c r="G3013" s="193"/>
      <c r="H3013" s="193"/>
      <c r="I3013" s="194"/>
      <c r="J3013" s="194"/>
      <c r="K3013" s="195"/>
      <c r="L3013" s="195"/>
      <c r="M3013" s="195"/>
      <c r="N3013" s="195"/>
      <c r="O3013" s="195"/>
      <c r="P3013" s="195"/>
      <c r="R3013" s="195"/>
      <c r="S3013" s="183"/>
      <c r="T3013" s="183"/>
      <c r="U3013" s="183"/>
      <c r="V3013" s="183"/>
      <c r="W3013" s="183"/>
      <c r="X3013" s="183"/>
      <c r="Y3013" s="183"/>
      <c r="Z3013" s="183"/>
      <c r="AA3013" s="183"/>
      <c r="AB3013" s="183"/>
      <c r="AC3013" s="183"/>
      <c r="AD3013" s="183"/>
      <c r="AE3013" s="183"/>
      <c r="AF3013" s="183"/>
      <c r="AG3013" s="183"/>
      <c r="AH3013" s="183"/>
      <c r="AI3013" s="183"/>
      <c r="AJ3013" s="183"/>
      <c r="AK3013" s="183"/>
      <c r="AL3013" s="183"/>
      <c r="AM3013" s="183"/>
      <c r="AN3013" s="183"/>
      <c r="AO3013" s="183"/>
      <c r="AP3013" s="183"/>
      <c r="AQ3013" s="183"/>
      <c r="AR3013" s="183"/>
      <c r="AS3013" s="183"/>
      <c r="AT3013" s="183"/>
      <c r="AU3013" s="183"/>
      <c r="AV3013" s="183"/>
      <c r="AW3013" s="183"/>
      <c r="AX3013" s="183"/>
      <c r="AY3013" s="183"/>
      <c r="AZ3013" s="183"/>
      <c r="BA3013" s="183"/>
      <c r="BB3013" s="183"/>
      <c r="BC3013" s="183"/>
      <c r="BD3013" s="183"/>
      <c r="BE3013" s="183"/>
      <c r="BF3013" s="183"/>
      <c r="BG3013" s="183"/>
      <c r="BH3013" s="183"/>
      <c r="BI3013" s="183"/>
      <c r="BJ3013" s="183"/>
      <c r="BK3013" s="183"/>
      <c r="BL3013" s="183"/>
      <c r="BM3013" s="183"/>
      <c r="BN3013" s="183"/>
      <c r="BO3013" s="183"/>
      <c r="BP3013" s="183"/>
      <c r="BQ3013" s="183"/>
      <c r="BR3013" s="183"/>
      <c r="BS3013" s="183"/>
      <c r="BT3013" s="183"/>
      <c r="BU3013" s="183"/>
      <c r="BV3013" s="183"/>
      <c r="BW3013" s="183"/>
      <c r="BX3013" s="183"/>
      <c r="BY3013" s="183"/>
      <c r="BZ3013" s="183"/>
      <c r="CA3013" s="183"/>
      <c r="CB3013" s="183"/>
      <c r="CC3013" s="183"/>
      <c r="CD3013" s="183"/>
      <c r="CE3013" s="183"/>
      <c r="CF3013" s="183"/>
      <c r="CG3013" s="183"/>
      <c r="CH3013" s="183"/>
      <c r="CI3013" s="183"/>
      <c r="CJ3013" s="183"/>
      <c r="CK3013" s="183"/>
      <c r="CL3013" s="183"/>
    </row>
    <row r="3014" spans="2:90" x14ac:dyDescent="0.4">
      <c r="B3014" s="168" t="s">
        <v>461</v>
      </c>
      <c r="C3014" s="193"/>
      <c r="D3014" s="193"/>
      <c r="E3014" s="193" t="s">
        <v>906</v>
      </c>
      <c r="F3014" s="193"/>
      <c r="G3014" s="193"/>
      <c r="H3014" s="193"/>
      <c r="I3014" s="194"/>
      <c r="J3014" s="194"/>
      <c r="K3014" s="195"/>
      <c r="L3014" s="195"/>
      <c r="M3014" s="195"/>
      <c r="N3014" s="195"/>
      <c r="O3014" s="195"/>
      <c r="P3014" s="195"/>
      <c r="R3014" s="195"/>
      <c r="S3014" s="183" t="str">
        <f t="shared" ref="S3014:CD3014" si="3985">S$18</f>
        <v>S$14</v>
      </c>
      <c r="T3014" s="183" t="str">
        <f t="shared" si="3985"/>
        <v>T$14</v>
      </c>
      <c r="U3014" s="183" t="str">
        <f t="shared" si="3985"/>
        <v>U$14</v>
      </c>
      <c r="V3014" s="183" t="str">
        <f t="shared" si="3985"/>
        <v>V$14</v>
      </c>
      <c r="W3014" s="183" t="str">
        <f t="shared" si="3985"/>
        <v>W$14</v>
      </c>
      <c r="X3014" s="183" t="str">
        <f t="shared" si="3985"/>
        <v>X$14</v>
      </c>
      <c r="Y3014" s="183" t="str">
        <f t="shared" si="3985"/>
        <v>Y$14</v>
      </c>
      <c r="Z3014" s="183" t="str">
        <f t="shared" si="3985"/>
        <v>Z$14</v>
      </c>
      <c r="AA3014" s="183" t="str">
        <f t="shared" si="3985"/>
        <v>AA$14</v>
      </c>
      <c r="AB3014" s="183" t="str">
        <f t="shared" si="3985"/>
        <v>AB$14</v>
      </c>
      <c r="AC3014" s="183" t="str">
        <f t="shared" si="3985"/>
        <v>AC$14</v>
      </c>
      <c r="AD3014" s="183" t="str">
        <f t="shared" si="3985"/>
        <v>AD$14</v>
      </c>
      <c r="AE3014" s="183" t="str">
        <f t="shared" si="3985"/>
        <v>AE$14</v>
      </c>
      <c r="AF3014" s="183" t="str">
        <f t="shared" si="3985"/>
        <v>AF$14</v>
      </c>
      <c r="AG3014" s="183" t="str">
        <f t="shared" si="3985"/>
        <v>AG$14</v>
      </c>
      <c r="AH3014" s="183" t="str">
        <f t="shared" si="3985"/>
        <v>AH$14</v>
      </c>
      <c r="AI3014" s="183" t="str">
        <f t="shared" si="3985"/>
        <v>AI$14</v>
      </c>
      <c r="AJ3014" s="183" t="str">
        <f t="shared" si="3985"/>
        <v>AJ$14</v>
      </c>
      <c r="AK3014" s="183" t="str">
        <f t="shared" si="3985"/>
        <v>AK$14</v>
      </c>
      <c r="AL3014" s="183" t="str">
        <f t="shared" si="3985"/>
        <v>AL$14</v>
      </c>
      <c r="AM3014" s="183" t="str">
        <f t="shared" si="3985"/>
        <v>AM$14</v>
      </c>
      <c r="AN3014" s="183" t="str">
        <f t="shared" si="3985"/>
        <v>AN$14</v>
      </c>
      <c r="AO3014" s="183" t="str">
        <f t="shared" si="3985"/>
        <v>AO$14</v>
      </c>
      <c r="AP3014" s="183" t="str">
        <f t="shared" si="3985"/>
        <v>AP$14</v>
      </c>
      <c r="AQ3014" s="183" t="str">
        <f t="shared" si="3985"/>
        <v>AQ$14</v>
      </c>
      <c r="AR3014" s="183" t="str">
        <f t="shared" si="3985"/>
        <v>AR$14</v>
      </c>
      <c r="AS3014" s="183" t="str">
        <f t="shared" si="3985"/>
        <v>AS$14</v>
      </c>
      <c r="AT3014" s="183" t="str">
        <f t="shared" si="3985"/>
        <v>AT$14</v>
      </c>
      <c r="AU3014" s="183" t="str">
        <f t="shared" si="3985"/>
        <v>AU$14</v>
      </c>
      <c r="AV3014" s="183" t="str">
        <f t="shared" si="3985"/>
        <v>AV$14</v>
      </c>
      <c r="AW3014" s="183" t="str">
        <f t="shared" si="3985"/>
        <v>AW$14</v>
      </c>
      <c r="AX3014" s="183" t="str">
        <f t="shared" si="3985"/>
        <v>AX$14</v>
      </c>
      <c r="AY3014" s="183" t="str">
        <f t="shared" si="3985"/>
        <v>AY$14</v>
      </c>
      <c r="AZ3014" s="183" t="str">
        <f t="shared" si="3985"/>
        <v>AZ$14</v>
      </c>
      <c r="BA3014" s="183" t="str">
        <f t="shared" si="3985"/>
        <v>BA$14</v>
      </c>
      <c r="BB3014" s="183" t="str">
        <f t="shared" si="3985"/>
        <v>BB$14</v>
      </c>
      <c r="BC3014" s="183" t="str">
        <f t="shared" si="3985"/>
        <v>BC$14</v>
      </c>
      <c r="BD3014" s="183" t="str">
        <f t="shared" si="3985"/>
        <v>BD$14</v>
      </c>
      <c r="BE3014" s="183" t="str">
        <f t="shared" si="3985"/>
        <v>BE$14</v>
      </c>
      <c r="BF3014" s="183" t="str">
        <f t="shared" si="3985"/>
        <v>BF$14</v>
      </c>
      <c r="BG3014" s="183" t="str">
        <f t="shared" si="3985"/>
        <v>BG$14</v>
      </c>
      <c r="BH3014" s="183" t="str">
        <f t="shared" si="3985"/>
        <v>BH$14</v>
      </c>
      <c r="BI3014" s="183" t="str">
        <f t="shared" si="3985"/>
        <v>BI$14</v>
      </c>
      <c r="BJ3014" s="183" t="str">
        <f t="shared" si="3985"/>
        <v>BJ$14</v>
      </c>
      <c r="BK3014" s="183" t="str">
        <f t="shared" si="3985"/>
        <v>BK$14</v>
      </c>
      <c r="BL3014" s="183" t="str">
        <f t="shared" si="3985"/>
        <v>BL$14</v>
      </c>
      <c r="BM3014" s="183" t="str">
        <f t="shared" si="3985"/>
        <v>BM$14</v>
      </c>
      <c r="BN3014" s="183" t="str">
        <f t="shared" si="3985"/>
        <v>BN$14</v>
      </c>
      <c r="BO3014" s="183" t="str">
        <f t="shared" si="3985"/>
        <v>BO$14</v>
      </c>
      <c r="BP3014" s="183" t="str">
        <f t="shared" si="3985"/>
        <v>BP$14</v>
      </c>
      <c r="BQ3014" s="183" t="str">
        <f t="shared" si="3985"/>
        <v>BQ$14</v>
      </c>
      <c r="BR3014" s="183" t="str">
        <f t="shared" si="3985"/>
        <v>BR$14</v>
      </c>
      <c r="BS3014" s="183" t="str">
        <f t="shared" si="3985"/>
        <v>BS$14</v>
      </c>
      <c r="BT3014" s="183" t="str">
        <f t="shared" si="3985"/>
        <v>BT$14</v>
      </c>
      <c r="BU3014" s="183" t="str">
        <f t="shared" si="3985"/>
        <v>BU$14</v>
      </c>
      <c r="BV3014" s="183" t="str">
        <f t="shared" si="3985"/>
        <v>BV$14</v>
      </c>
      <c r="BW3014" s="183" t="str">
        <f t="shared" si="3985"/>
        <v>BW$14</v>
      </c>
      <c r="BX3014" s="183" t="str">
        <f t="shared" si="3985"/>
        <v>BX$14</v>
      </c>
      <c r="BY3014" s="183" t="str">
        <f t="shared" si="3985"/>
        <v>BY$14</v>
      </c>
      <c r="BZ3014" s="183" t="str">
        <f t="shared" si="3985"/>
        <v>BZ$14</v>
      </c>
      <c r="CA3014" s="183" t="str">
        <f t="shared" si="3985"/>
        <v>CA$14</v>
      </c>
      <c r="CB3014" s="183" t="str">
        <f t="shared" si="3985"/>
        <v>CB$14</v>
      </c>
      <c r="CC3014" s="183" t="str">
        <f t="shared" si="3985"/>
        <v>CC$14</v>
      </c>
      <c r="CD3014" s="183" t="str">
        <f t="shared" si="3985"/>
        <v>CD$14</v>
      </c>
      <c r="CE3014" s="183" t="str">
        <f t="shared" ref="CE3014:CL3014" si="3986">CE$18</f>
        <v>CE$14</v>
      </c>
      <c r="CF3014" s="183" t="str">
        <f t="shared" si="3986"/>
        <v>CF$14</v>
      </c>
      <c r="CG3014" s="183" t="str">
        <f t="shared" si="3986"/>
        <v>CG$14</v>
      </c>
      <c r="CH3014" s="183" t="str">
        <f t="shared" si="3986"/>
        <v>CH$14</v>
      </c>
      <c r="CI3014" s="183" t="str">
        <f t="shared" si="3986"/>
        <v>CI$14</v>
      </c>
      <c r="CJ3014" s="183" t="str">
        <f t="shared" si="3986"/>
        <v>CJ$14</v>
      </c>
      <c r="CK3014" s="183" t="str">
        <f t="shared" si="3986"/>
        <v>CK$14</v>
      </c>
      <c r="CL3014" s="183" t="str">
        <f t="shared" si="3986"/>
        <v>CL$14</v>
      </c>
    </row>
    <row r="3015" spans="2:90" x14ac:dyDescent="0.4">
      <c r="B3015" s="168" t="s">
        <v>462</v>
      </c>
      <c r="C3015" s="193"/>
      <c r="D3015" s="193"/>
      <c r="E3015" s="193" t="s">
        <v>906</v>
      </c>
      <c r="F3015" s="193"/>
      <c r="G3015" s="193"/>
      <c r="H3015" s="193"/>
      <c r="I3015" s="194"/>
      <c r="J3015" s="194"/>
      <c r="K3015" s="195"/>
      <c r="L3015" s="195"/>
      <c r="M3015" s="195"/>
      <c r="N3015" s="195"/>
      <c r="O3015" s="195"/>
      <c r="P3015" s="195"/>
      <c r="R3015" s="195"/>
      <c r="S3015" s="183" t="str">
        <f t="shared" ref="S3015:CD3015" si="3987">S$19</f>
        <v>S$15</v>
      </c>
      <c r="T3015" s="183" t="str">
        <f t="shared" si="3987"/>
        <v>T$15</v>
      </c>
      <c r="U3015" s="183" t="str">
        <f t="shared" si="3987"/>
        <v>U$15</v>
      </c>
      <c r="V3015" s="183" t="str">
        <f t="shared" si="3987"/>
        <v>V$15</v>
      </c>
      <c r="W3015" s="183" t="str">
        <f t="shared" si="3987"/>
        <v>W$15</v>
      </c>
      <c r="X3015" s="183" t="str">
        <f t="shared" si="3987"/>
        <v>X$15</v>
      </c>
      <c r="Y3015" s="183" t="str">
        <f t="shared" si="3987"/>
        <v>Y$15</v>
      </c>
      <c r="Z3015" s="183" t="str">
        <f t="shared" si="3987"/>
        <v>Z$15</v>
      </c>
      <c r="AA3015" s="183" t="str">
        <f t="shared" si="3987"/>
        <v>AA$15</v>
      </c>
      <c r="AB3015" s="183" t="str">
        <f t="shared" si="3987"/>
        <v>AB$15</v>
      </c>
      <c r="AC3015" s="183" t="str">
        <f t="shared" si="3987"/>
        <v>AC$15</v>
      </c>
      <c r="AD3015" s="183" t="str">
        <f t="shared" si="3987"/>
        <v>AD$15</v>
      </c>
      <c r="AE3015" s="183" t="str">
        <f t="shared" si="3987"/>
        <v>AE$15</v>
      </c>
      <c r="AF3015" s="183" t="str">
        <f t="shared" si="3987"/>
        <v>AF$15</v>
      </c>
      <c r="AG3015" s="183" t="str">
        <f t="shared" si="3987"/>
        <v>AG$15</v>
      </c>
      <c r="AH3015" s="183" t="str">
        <f t="shared" si="3987"/>
        <v>AH$15</v>
      </c>
      <c r="AI3015" s="183" t="str">
        <f t="shared" si="3987"/>
        <v>AI$15</v>
      </c>
      <c r="AJ3015" s="183" t="str">
        <f t="shared" si="3987"/>
        <v>AJ$15</v>
      </c>
      <c r="AK3015" s="183" t="str">
        <f t="shared" si="3987"/>
        <v>AK$15</v>
      </c>
      <c r="AL3015" s="183" t="str">
        <f t="shared" si="3987"/>
        <v>AL$15</v>
      </c>
      <c r="AM3015" s="183" t="str">
        <f t="shared" si="3987"/>
        <v>AM$15</v>
      </c>
      <c r="AN3015" s="183" t="str">
        <f t="shared" si="3987"/>
        <v>AN$15</v>
      </c>
      <c r="AO3015" s="183" t="str">
        <f t="shared" si="3987"/>
        <v>AO$15</v>
      </c>
      <c r="AP3015" s="183" t="str">
        <f t="shared" si="3987"/>
        <v>AP$15</v>
      </c>
      <c r="AQ3015" s="183" t="str">
        <f t="shared" si="3987"/>
        <v>AQ$15</v>
      </c>
      <c r="AR3015" s="183" t="str">
        <f t="shared" si="3987"/>
        <v>AR$15</v>
      </c>
      <c r="AS3015" s="183" t="str">
        <f t="shared" si="3987"/>
        <v>AS$15</v>
      </c>
      <c r="AT3015" s="183" t="str">
        <f t="shared" si="3987"/>
        <v>AT$15</v>
      </c>
      <c r="AU3015" s="183" t="str">
        <f t="shared" si="3987"/>
        <v>AU$15</v>
      </c>
      <c r="AV3015" s="183" t="str">
        <f t="shared" si="3987"/>
        <v>AV$15</v>
      </c>
      <c r="AW3015" s="183" t="str">
        <f t="shared" si="3987"/>
        <v>AW$15</v>
      </c>
      <c r="AX3015" s="183" t="str">
        <f t="shared" si="3987"/>
        <v>AX$15</v>
      </c>
      <c r="AY3015" s="183" t="str">
        <f t="shared" si="3987"/>
        <v>AY$15</v>
      </c>
      <c r="AZ3015" s="183" t="str">
        <f t="shared" si="3987"/>
        <v>AZ$15</v>
      </c>
      <c r="BA3015" s="183" t="str">
        <f t="shared" si="3987"/>
        <v>BA$15</v>
      </c>
      <c r="BB3015" s="183" t="str">
        <f t="shared" si="3987"/>
        <v>BB$15</v>
      </c>
      <c r="BC3015" s="183" t="str">
        <f t="shared" si="3987"/>
        <v>BC$15</v>
      </c>
      <c r="BD3015" s="183" t="str">
        <f t="shared" si="3987"/>
        <v>BD$15</v>
      </c>
      <c r="BE3015" s="183" t="str">
        <f t="shared" si="3987"/>
        <v>BE$15</v>
      </c>
      <c r="BF3015" s="183" t="str">
        <f t="shared" si="3987"/>
        <v>BF$15</v>
      </c>
      <c r="BG3015" s="183" t="str">
        <f t="shared" si="3987"/>
        <v>BG$15</v>
      </c>
      <c r="BH3015" s="183" t="str">
        <f t="shared" si="3987"/>
        <v>BH$15</v>
      </c>
      <c r="BI3015" s="183" t="str">
        <f t="shared" si="3987"/>
        <v>BI$15</v>
      </c>
      <c r="BJ3015" s="183" t="str">
        <f t="shared" si="3987"/>
        <v>BJ$15</v>
      </c>
      <c r="BK3015" s="183" t="str">
        <f t="shared" si="3987"/>
        <v>BK$15</v>
      </c>
      <c r="BL3015" s="183" t="str">
        <f t="shared" si="3987"/>
        <v>BL$15</v>
      </c>
      <c r="BM3015" s="183" t="str">
        <f t="shared" si="3987"/>
        <v>BM$15</v>
      </c>
      <c r="BN3015" s="183" t="str">
        <f t="shared" si="3987"/>
        <v>BN$15</v>
      </c>
      <c r="BO3015" s="183" t="str">
        <f t="shared" si="3987"/>
        <v>BO$15</v>
      </c>
      <c r="BP3015" s="183" t="str">
        <f t="shared" si="3987"/>
        <v>BP$15</v>
      </c>
      <c r="BQ3015" s="183" t="str">
        <f t="shared" si="3987"/>
        <v>BQ$15</v>
      </c>
      <c r="BR3015" s="183" t="str">
        <f t="shared" si="3987"/>
        <v>BR$15</v>
      </c>
      <c r="BS3015" s="183" t="str">
        <f t="shared" si="3987"/>
        <v>BS$15</v>
      </c>
      <c r="BT3015" s="183" t="str">
        <f t="shared" si="3987"/>
        <v>BT$15</v>
      </c>
      <c r="BU3015" s="183" t="str">
        <f t="shared" si="3987"/>
        <v>BU$15</v>
      </c>
      <c r="BV3015" s="183" t="str">
        <f t="shared" si="3987"/>
        <v>BV$15</v>
      </c>
      <c r="BW3015" s="183" t="str">
        <f t="shared" si="3987"/>
        <v>BW$15</v>
      </c>
      <c r="BX3015" s="183" t="str">
        <f t="shared" si="3987"/>
        <v>BX$15</v>
      </c>
      <c r="BY3015" s="183" t="str">
        <f t="shared" si="3987"/>
        <v>BY$15</v>
      </c>
      <c r="BZ3015" s="183" t="str">
        <f t="shared" si="3987"/>
        <v>BZ$15</v>
      </c>
      <c r="CA3015" s="183" t="str">
        <f t="shared" si="3987"/>
        <v>CA$15</v>
      </c>
      <c r="CB3015" s="183" t="str">
        <f t="shared" si="3987"/>
        <v>CB$15</v>
      </c>
      <c r="CC3015" s="183" t="str">
        <f t="shared" si="3987"/>
        <v>CC$15</v>
      </c>
      <c r="CD3015" s="183" t="str">
        <f t="shared" si="3987"/>
        <v>CD$15</v>
      </c>
      <c r="CE3015" s="183" t="str">
        <f t="shared" ref="CE3015:CL3015" si="3988">CE$19</f>
        <v>CE$15</v>
      </c>
      <c r="CF3015" s="183" t="str">
        <f t="shared" si="3988"/>
        <v>CF$15</v>
      </c>
      <c r="CG3015" s="183" t="str">
        <f t="shared" si="3988"/>
        <v>CG$15</v>
      </c>
      <c r="CH3015" s="183" t="str">
        <f t="shared" si="3988"/>
        <v>CH$15</v>
      </c>
      <c r="CI3015" s="183" t="str">
        <f t="shared" si="3988"/>
        <v>CI$15</v>
      </c>
      <c r="CJ3015" s="183" t="str">
        <f t="shared" si="3988"/>
        <v>CJ$15</v>
      </c>
      <c r="CK3015" s="183" t="str">
        <f t="shared" si="3988"/>
        <v>CK$15</v>
      </c>
      <c r="CL3015" s="183" t="str">
        <f t="shared" si="3988"/>
        <v>CL$15</v>
      </c>
    </row>
    <row r="3016" spans="2:90" x14ac:dyDescent="0.4">
      <c r="B3016" s="122"/>
      <c r="C3016" s="136"/>
      <c r="D3016" s="136" t="s">
        <v>1000</v>
      </c>
      <c r="E3016" s="136" t="s">
        <v>1000</v>
      </c>
      <c r="F3016" s="136" t="s">
        <v>507</v>
      </c>
      <c r="G3016" s="136" t="s">
        <v>81</v>
      </c>
      <c r="H3016" s="136"/>
      <c r="I3016" s="138"/>
      <c r="J3016" s="138"/>
      <c r="K3016" s="136"/>
      <c r="L3016" s="136"/>
      <c r="M3016" s="136"/>
      <c r="N3016" s="136"/>
      <c r="O3016" s="136"/>
      <c r="P3016" s="136"/>
      <c r="R3016" s="137"/>
      <c r="S3016" s="162"/>
      <c r="T3016" s="162"/>
      <c r="U3016" s="162"/>
      <c r="V3016" s="162"/>
      <c r="W3016" s="162"/>
      <c r="X3016" s="162"/>
      <c r="Y3016" s="162"/>
      <c r="Z3016" s="162"/>
      <c r="AA3016" s="162"/>
      <c r="AB3016" s="162"/>
      <c r="AC3016" s="162"/>
      <c r="AD3016" s="162"/>
      <c r="AE3016" s="162"/>
      <c r="AF3016" s="162"/>
      <c r="AG3016" s="162"/>
      <c r="AH3016" s="162"/>
      <c r="AI3016" s="162"/>
      <c r="AJ3016" s="162"/>
      <c r="AK3016" s="162"/>
      <c r="AL3016" s="162"/>
      <c r="AM3016" s="162"/>
      <c r="AN3016" s="162"/>
      <c r="AO3016" s="162"/>
      <c r="AP3016" s="162"/>
      <c r="AQ3016" s="162"/>
      <c r="AR3016" s="162"/>
      <c r="AS3016" s="162"/>
      <c r="AT3016" s="162"/>
      <c r="AU3016" s="162"/>
      <c r="AV3016" s="162"/>
      <c r="AW3016" s="162"/>
      <c r="AX3016" s="162"/>
      <c r="AY3016" s="162"/>
      <c r="AZ3016" s="162"/>
      <c r="BA3016" s="162"/>
      <c r="BB3016" s="162"/>
      <c r="BC3016" s="162"/>
      <c r="BD3016" s="162"/>
      <c r="BE3016" s="162"/>
      <c r="BF3016" s="162"/>
      <c r="BG3016" s="162"/>
      <c r="BH3016" s="162"/>
      <c r="BI3016" s="162"/>
      <c r="BJ3016" s="162"/>
      <c r="BK3016" s="162"/>
      <c r="BL3016" s="162"/>
      <c r="BM3016" s="162"/>
      <c r="BN3016" s="162"/>
      <c r="BO3016" s="162"/>
      <c r="BP3016" s="162"/>
      <c r="BQ3016" s="162"/>
      <c r="BR3016" s="162"/>
      <c r="BS3016" s="162"/>
      <c r="BT3016" s="162"/>
      <c r="BU3016" s="162"/>
      <c r="BV3016" s="162"/>
      <c r="BW3016" s="162"/>
      <c r="BX3016" s="162"/>
      <c r="BY3016" s="162"/>
      <c r="BZ3016" s="162"/>
      <c r="CA3016" s="162"/>
      <c r="CB3016" s="162"/>
      <c r="CC3016" s="162"/>
      <c r="CD3016" s="162"/>
      <c r="CE3016" s="162"/>
      <c r="CF3016" s="162"/>
      <c r="CG3016" s="162"/>
      <c r="CH3016" s="162"/>
      <c r="CI3016" s="162"/>
      <c r="CJ3016" s="162"/>
      <c r="CK3016" s="162"/>
      <c r="CL3016" s="162"/>
    </row>
    <row r="3017" spans="2:90" s="27" customFormat="1" x14ac:dyDescent="0.4">
      <c r="B3017" s="122" t="s">
        <v>807</v>
      </c>
      <c r="C3017" s="31"/>
      <c r="D3017" s="31" t="s">
        <v>1000</v>
      </c>
      <c r="E3017" s="31" t="s">
        <v>906</v>
      </c>
      <c r="F3017" s="31"/>
      <c r="G3017" s="31"/>
      <c r="H3017" s="31"/>
      <c r="I3017" s="73"/>
      <c r="J3017" s="73"/>
      <c r="K3017" s="38">
        <f ca="1">SUMIF($4:$4,K$2,3017:3017)</f>
        <v>5000</v>
      </c>
      <c r="L3017" s="38">
        <f ca="1">SUMIF($4:$4,L$2,3017:3017)</f>
        <v>5000</v>
      </c>
      <c r="M3017" s="38">
        <f ca="1">SUMIF($4:$4,M$2,3017:3017)</f>
        <v>5000</v>
      </c>
      <c r="N3017" s="38">
        <f ca="1">SUMIF($4:$4,N$2,3017:3017)</f>
        <v>5000</v>
      </c>
      <c r="O3017" s="38">
        <f ca="1">SUMIF($4:$4,O$2,3017:3017)</f>
        <v>5000</v>
      </c>
      <c r="P3017" s="38">
        <f ca="1">SUMIF($4:$4,P$2,3017:3017)</f>
        <v>5000</v>
      </c>
      <c r="R3017" s="38"/>
      <c r="S3017" s="230" cm="1">
        <f t="array" aca="1" ref="S3017" ca="1">INDIRECT(S3011)</f>
        <v>5000</v>
      </c>
      <c r="T3017" s="230" cm="1">
        <f t="array" aca="1" ref="T3017" ca="1">INDIRECT(T3011)</f>
        <v>5000</v>
      </c>
      <c r="U3017" s="230" cm="1">
        <f t="array" aca="1" ref="U3017" ca="1">INDIRECT(U3011)</f>
        <v>5000</v>
      </c>
      <c r="V3017" s="230" cm="1">
        <f t="array" aca="1" ref="V3017" ca="1">INDIRECT(V3011)</f>
        <v>5000</v>
      </c>
      <c r="W3017" s="230" cm="1">
        <f t="array" aca="1" ref="W3017" ca="1">INDIRECT(W3011)</f>
        <v>5000</v>
      </c>
      <c r="X3017" s="230" cm="1">
        <f t="array" aca="1" ref="X3017" ca="1">INDIRECT(X3011)</f>
        <v>5000</v>
      </c>
      <c r="Y3017" s="230" cm="1">
        <f t="array" aca="1" ref="Y3017" ca="1">INDIRECT(Y3011)</f>
        <v>5000</v>
      </c>
      <c r="Z3017" s="230" cm="1">
        <f t="array" aca="1" ref="Z3017" ca="1">INDIRECT(Z3011)</f>
        <v>5000</v>
      </c>
      <c r="AA3017" s="230" cm="1">
        <f t="array" aca="1" ref="AA3017" ca="1">INDIRECT(AA3011)</f>
        <v>5000</v>
      </c>
      <c r="AB3017" s="230" cm="1">
        <f t="array" aca="1" ref="AB3017" ca="1">INDIRECT(AB3011)</f>
        <v>5000</v>
      </c>
      <c r="AC3017" s="230" cm="1">
        <f t="array" aca="1" ref="AC3017" ca="1">INDIRECT(AC3011)</f>
        <v>5000</v>
      </c>
      <c r="AD3017" s="230" cm="1">
        <f t="array" aca="1" ref="AD3017" ca="1">INDIRECT(AD3011)</f>
        <v>5000</v>
      </c>
      <c r="AE3017" s="230" cm="1">
        <f t="array" aca="1" ref="AE3017" ca="1">INDIRECT(AE3011)</f>
        <v>5000</v>
      </c>
      <c r="AF3017" s="230" cm="1">
        <f t="array" aca="1" ref="AF3017" ca="1">INDIRECT(AF3011)</f>
        <v>5000</v>
      </c>
      <c r="AG3017" s="230" cm="1">
        <f t="array" aca="1" ref="AG3017" ca="1">INDIRECT(AG3011)</f>
        <v>5000</v>
      </c>
      <c r="AH3017" s="230" cm="1">
        <f t="array" aca="1" ref="AH3017" ca="1">INDIRECT(AH3011)</f>
        <v>5000</v>
      </c>
      <c r="AI3017" s="230" cm="1">
        <f t="array" aca="1" ref="AI3017" ca="1">INDIRECT(AI3011)</f>
        <v>5000</v>
      </c>
      <c r="AJ3017" s="230" cm="1">
        <f t="array" aca="1" ref="AJ3017" ca="1">INDIRECT(AJ3011)</f>
        <v>5000</v>
      </c>
      <c r="AK3017" s="230" cm="1">
        <f t="array" aca="1" ref="AK3017" ca="1">INDIRECT(AK3011)</f>
        <v>5000</v>
      </c>
      <c r="AL3017" s="230" cm="1">
        <f t="array" aca="1" ref="AL3017" ca="1">INDIRECT(AL3011)</f>
        <v>5000</v>
      </c>
      <c r="AM3017" s="230" cm="1">
        <f t="array" aca="1" ref="AM3017" ca="1">INDIRECT(AM3011)</f>
        <v>5000</v>
      </c>
      <c r="AN3017" s="230" cm="1">
        <f t="array" aca="1" ref="AN3017" ca="1">INDIRECT(AN3011)</f>
        <v>5000</v>
      </c>
      <c r="AO3017" s="230" cm="1">
        <f t="array" aca="1" ref="AO3017" ca="1">INDIRECT(AO3011)</f>
        <v>5000</v>
      </c>
      <c r="AP3017" s="230" cm="1">
        <f t="array" aca="1" ref="AP3017" ca="1">INDIRECT(AP3011)</f>
        <v>5000</v>
      </c>
      <c r="AQ3017" s="230" cm="1">
        <f t="array" aca="1" ref="AQ3017" ca="1">INDIRECT(AQ3011)</f>
        <v>5000</v>
      </c>
      <c r="AR3017" s="230" cm="1">
        <f t="array" aca="1" ref="AR3017" ca="1">INDIRECT(AR3011)</f>
        <v>5000</v>
      </c>
      <c r="AS3017" s="230" cm="1">
        <f t="array" aca="1" ref="AS3017" ca="1">INDIRECT(AS3011)</f>
        <v>5000</v>
      </c>
      <c r="AT3017" s="230" cm="1">
        <f t="array" aca="1" ref="AT3017" ca="1">INDIRECT(AT3011)</f>
        <v>5000</v>
      </c>
      <c r="AU3017" s="230" cm="1">
        <f t="array" aca="1" ref="AU3017" ca="1">INDIRECT(AU3011)</f>
        <v>5000</v>
      </c>
      <c r="AV3017" s="230" cm="1">
        <f t="array" aca="1" ref="AV3017" ca="1">INDIRECT(AV3011)</f>
        <v>5000</v>
      </c>
      <c r="AW3017" s="230" cm="1">
        <f t="array" aca="1" ref="AW3017" ca="1">INDIRECT(AW3011)</f>
        <v>5000</v>
      </c>
      <c r="AX3017" s="230" cm="1">
        <f t="array" aca="1" ref="AX3017" ca="1">INDIRECT(AX3011)</f>
        <v>5000</v>
      </c>
      <c r="AY3017" s="230" cm="1">
        <f t="array" aca="1" ref="AY3017" ca="1">INDIRECT(AY3011)</f>
        <v>5000</v>
      </c>
      <c r="AZ3017" s="230" cm="1">
        <f t="array" aca="1" ref="AZ3017" ca="1">INDIRECT(AZ3011)</f>
        <v>5000</v>
      </c>
      <c r="BA3017" s="230" cm="1">
        <f t="array" aca="1" ref="BA3017" ca="1">INDIRECT(BA3011)</f>
        <v>5000</v>
      </c>
      <c r="BB3017" s="230" cm="1">
        <f t="array" aca="1" ref="BB3017" ca="1">INDIRECT(BB3011)</f>
        <v>5000</v>
      </c>
      <c r="BC3017" s="230" cm="1">
        <f t="array" aca="1" ref="BC3017" ca="1">INDIRECT(BC3011)</f>
        <v>5000</v>
      </c>
      <c r="BD3017" s="230" cm="1">
        <f t="array" aca="1" ref="BD3017" ca="1">INDIRECT(BD3011)</f>
        <v>5000</v>
      </c>
      <c r="BE3017" s="230" cm="1">
        <f t="array" aca="1" ref="BE3017" ca="1">INDIRECT(BE3011)</f>
        <v>5000</v>
      </c>
      <c r="BF3017" s="230" cm="1">
        <f t="array" aca="1" ref="BF3017" ca="1">INDIRECT(BF3011)</f>
        <v>5000</v>
      </c>
      <c r="BG3017" s="230" cm="1">
        <f t="array" aca="1" ref="BG3017" ca="1">INDIRECT(BG3011)</f>
        <v>5000</v>
      </c>
      <c r="BH3017" s="230" cm="1">
        <f t="array" aca="1" ref="BH3017" ca="1">INDIRECT(BH3011)</f>
        <v>5000</v>
      </c>
      <c r="BI3017" s="230" cm="1">
        <f t="array" aca="1" ref="BI3017" ca="1">INDIRECT(BI3011)</f>
        <v>5000</v>
      </c>
      <c r="BJ3017" s="230" cm="1">
        <f t="array" aca="1" ref="BJ3017" ca="1">INDIRECT(BJ3011)</f>
        <v>5000</v>
      </c>
      <c r="BK3017" s="230" cm="1">
        <f t="array" aca="1" ref="BK3017" ca="1">INDIRECT(BK3011)</f>
        <v>5000</v>
      </c>
      <c r="BL3017" s="230" cm="1">
        <f t="array" aca="1" ref="BL3017" ca="1">INDIRECT(BL3011)</f>
        <v>5000</v>
      </c>
      <c r="BM3017" s="230" cm="1">
        <f t="array" aca="1" ref="BM3017" ca="1">INDIRECT(BM3011)</f>
        <v>5000</v>
      </c>
      <c r="BN3017" s="230" cm="1">
        <f t="array" aca="1" ref="BN3017" ca="1">INDIRECT(BN3011)</f>
        <v>5000</v>
      </c>
      <c r="BO3017" s="230" cm="1">
        <f t="array" aca="1" ref="BO3017" ca="1">INDIRECT(BO3011)</f>
        <v>5000</v>
      </c>
      <c r="BP3017" s="230" cm="1">
        <f t="array" aca="1" ref="BP3017" ca="1">INDIRECT(BP3011)</f>
        <v>5000</v>
      </c>
      <c r="BQ3017" s="230" cm="1">
        <f t="array" aca="1" ref="BQ3017" ca="1">INDIRECT(BQ3011)</f>
        <v>5000</v>
      </c>
      <c r="BR3017" s="230" cm="1">
        <f t="array" aca="1" ref="BR3017" ca="1">INDIRECT(BR3011)</f>
        <v>5000</v>
      </c>
      <c r="BS3017" s="230" cm="1">
        <f t="array" aca="1" ref="BS3017" ca="1">INDIRECT(BS3011)</f>
        <v>5000</v>
      </c>
      <c r="BT3017" s="230" cm="1">
        <f t="array" aca="1" ref="BT3017" ca="1">INDIRECT(BT3011)</f>
        <v>5000</v>
      </c>
      <c r="BU3017" s="230" cm="1">
        <f t="array" aca="1" ref="BU3017" ca="1">INDIRECT(BU3011)</f>
        <v>5000</v>
      </c>
      <c r="BV3017" s="230" cm="1">
        <f t="array" aca="1" ref="BV3017" ca="1">INDIRECT(BV3011)</f>
        <v>5000</v>
      </c>
      <c r="BW3017" s="230" cm="1">
        <f t="array" aca="1" ref="BW3017" ca="1">INDIRECT(BW3011)</f>
        <v>5000</v>
      </c>
      <c r="BX3017" s="230" cm="1">
        <f t="array" aca="1" ref="BX3017" ca="1">INDIRECT(BX3011)</f>
        <v>5000</v>
      </c>
      <c r="BY3017" s="230" cm="1">
        <f t="array" aca="1" ref="BY3017" ca="1">INDIRECT(BY3011)</f>
        <v>5000</v>
      </c>
      <c r="BZ3017" s="230" cm="1">
        <f t="array" aca="1" ref="BZ3017" ca="1">INDIRECT(BZ3011)</f>
        <v>5000</v>
      </c>
      <c r="CA3017" s="230" cm="1">
        <f t="array" aca="1" ref="CA3017" ca="1">INDIRECT(CA3011)</f>
        <v>5000</v>
      </c>
      <c r="CB3017" s="230" cm="1">
        <f t="array" aca="1" ref="CB3017" ca="1">INDIRECT(CB3011)</f>
        <v>5000</v>
      </c>
      <c r="CC3017" s="230" cm="1">
        <f t="array" aca="1" ref="CC3017" ca="1">INDIRECT(CC3011)</f>
        <v>5000</v>
      </c>
      <c r="CD3017" s="230" cm="1">
        <f t="array" aca="1" ref="CD3017" ca="1">INDIRECT(CD3011)</f>
        <v>5000</v>
      </c>
      <c r="CE3017" s="230" cm="1">
        <f t="array" aca="1" ref="CE3017" ca="1">INDIRECT(CE3011)</f>
        <v>5000</v>
      </c>
      <c r="CF3017" s="230" cm="1">
        <f t="array" aca="1" ref="CF3017" ca="1">INDIRECT(CF3011)</f>
        <v>5000</v>
      </c>
      <c r="CG3017" s="230" cm="1">
        <f t="array" aca="1" ref="CG3017" ca="1">INDIRECT(CG3011)</f>
        <v>5000</v>
      </c>
      <c r="CH3017" s="230" cm="1">
        <f t="array" aca="1" ref="CH3017" ca="1">INDIRECT(CH3011)</f>
        <v>5000</v>
      </c>
      <c r="CI3017" s="230" cm="1">
        <f t="array" aca="1" ref="CI3017" ca="1">INDIRECT(CI3011)</f>
        <v>5000</v>
      </c>
      <c r="CJ3017" s="230" cm="1">
        <f t="array" aca="1" ref="CJ3017" ca="1">INDIRECT(CJ3011)</f>
        <v>5000</v>
      </c>
      <c r="CK3017" s="230" cm="1">
        <f t="array" aca="1" ref="CK3017" ca="1">INDIRECT(CK3011)</f>
        <v>5000</v>
      </c>
      <c r="CL3017" s="230" cm="1">
        <f t="array" aca="1" ref="CL3017" ca="1">INDIRECT(CL3011)</f>
        <v>5000</v>
      </c>
    </row>
    <row r="3018" spans="2:90" x14ac:dyDescent="0.4">
      <c r="B3018" s="139" t="str">
        <f>"Quota - # of "&amp;B3027&amp;"s/year"</f>
        <v>Quota - # of 0s/year</v>
      </c>
      <c r="C3018" s="12"/>
      <c r="D3018" s="12" t="s">
        <v>1000</v>
      </c>
      <c r="E3018" s="12" t="s">
        <v>906</v>
      </c>
      <c r="F3018" s="12"/>
      <c r="G3018" s="12"/>
      <c r="H3018" s="12"/>
      <c r="I3018" s="60"/>
      <c r="J3018" s="60"/>
      <c r="K3018" s="17">
        <v>10</v>
      </c>
      <c r="L3018" s="17">
        <v>10</v>
      </c>
      <c r="M3018" s="17">
        <v>10</v>
      </c>
      <c r="N3018" s="17">
        <v>10</v>
      </c>
      <c r="O3018" s="17">
        <v>10</v>
      </c>
      <c r="P3018" s="17">
        <v>10</v>
      </c>
      <c r="Q3018" s="64"/>
      <c r="R3018" s="15"/>
      <c r="S3018" s="76" cm="1">
        <f t="array" ref="S3018">INDEX($K:$P,ROW(),MATCH(S$3,$K$2:$P$2,0))/12</f>
        <v>0.83333333333333337</v>
      </c>
      <c r="T3018" s="76" cm="1">
        <f t="array" ref="T3018">INDEX($K:$P,ROW(),MATCH(T$3,$K$2:$P$2,0))/12</f>
        <v>0.83333333333333337</v>
      </c>
      <c r="U3018" s="76" cm="1">
        <f t="array" ref="U3018">INDEX($K:$P,ROW(),MATCH(U$3,$K$2:$P$2,0))/12</f>
        <v>0.83333333333333337</v>
      </c>
      <c r="V3018" s="76" cm="1">
        <f t="array" ref="V3018">INDEX($K:$P,ROW(),MATCH(V$3,$K$2:$P$2,0))/12</f>
        <v>0.83333333333333337</v>
      </c>
      <c r="W3018" s="76" cm="1">
        <f t="array" ref="W3018">INDEX($K:$P,ROW(),MATCH(W$3,$K$2:$P$2,0))/12</f>
        <v>0.83333333333333337</v>
      </c>
      <c r="X3018" s="76" cm="1">
        <f t="array" ref="X3018">INDEX($K:$P,ROW(),MATCH(X$3,$K$2:$P$2,0))/12</f>
        <v>0.83333333333333337</v>
      </c>
      <c r="Y3018" s="76" cm="1">
        <f t="array" ref="Y3018">INDEX($K:$P,ROW(),MATCH(Y$3,$K$2:$P$2,0))/12</f>
        <v>0.83333333333333337</v>
      </c>
      <c r="Z3018" s="76" cm="1">
        <f t="array" ref="Z3018">INDEX($K:$P,ROW(),MATCH(Z$3,$K$2:$P$2,0))/12</f>
        <v>0.83333333333333337</v>
      </c>
      <c r="AA3018" s="76" cm="1">
        <f t="array" ref="AA3018">INDEX($K:$P,ROW(),MATCH(AA$3,$K$2:$P$2,0))/12</f>
        <v>0.83333333333333337</v>
      </c>
      <c r="AB3018" s="76" cm="1">
        <f t="array" ref="AB3018">INDEX($K:$P,ROW(),MATCH(AB$3,$K$2:$P$2,0))/12</f>
        <v>0.83333333333333337</v>
      </c>
      <c r="AC3018" s="76" cm="1">
        <f t="array" ref="AC3018">INDEX($K:$P,ROW(),MATCH(AC$3,$K$2:$P$2,0))/12</f>
        <v>0.83333333333333337</v>
      </c>
      <c r="AD3018" s="76" cm="1">
        <f t="array" ref="AD3018">INDEX($K:$P,ROW(),MATCH(AD$3,$K$2:$P$2,0))/12</f>
        <v>0.83333333333333337</v>
      </c>
      <c r="AE3018" s="76" cm="1">
        <f t="array" ref="AE3018">INDEX($K:$P,ROW(),MATCH(AE$3,$K$2:$P$2,0))/12</f>
        <v>0.83333333333333337</v>
      </c>
      <c r="AF3018" s="76" cm="1">
        <f t="array" ref="AF3018">INDEX($K:$P,ROW(),MATCH(AF$3,$K$2:$P$2,0))/12</f>
        <v>0.83333333333333337</v>
      </c>
      <c r="AG3018" s="76" cm="1">
        <f t="array" ref="AG3018">INDEX($K:$P,ROW(),MATCH(AG$3,$K$2:$P$2,0))/12</f>
        <v>0.83333333333333337</v>
      </c>
      <c r="AH3018" s="76" cm="1">
        <f t="array" ref="AH3018">INDEX($K:$P,ROW(),MATCH(AH$3,$K$2:$P$2,0))/12</f>
        <v>0.83333333333333337</v>
      </c>
      <c r="AI3018" s="76" cm="1">
        <f t="array" ref="AI3018">INDEX($K:$P,ROW(),MATCH(AI$3,$K$2:$P$2,0))/12</f>
        <v>0.83333333333333337</v>
      </c>
      <c r="AJ3018" s="76" cm="1">
        <f t="array" ref="AJ3018">INDEX($K:$P,ROW(),MATCH(AJ$3,$K$2:$P$2,0))/12</f>
        <v>0.83333333333333337</v>
      </c>
      <c r="AK3018" s="76" cm="1">
        <f t="array" ref="AK3018">INDEX($K:$P,ROW(),MATCH(AK$3,$K$2:$P$2,0))/12</f>
        <v>0.83333333333333337</v>
      </c>
      <c r="AL3018" s="76" cm="1">
        <f t="array" ref="AL3018">INDEX($K:$P,ROW(),MATCH(AL$3,$K$2:$P$2,0))/12</f>
        <v>0.83333333333333337</v>
      </c>
      <c r="AM3018" s="76" cm="1">
        <f t="array" ref="AM3018">INDEX($K:$P,ROW(),MATCH(AM$3,$K$2:$P$2,0))/12</f>
        <v>0.83333333333333337</v>
      </c>
      <c r="AN3018" s="76" cm="1">
        <f t="array" ref="AN3018">INDEX($K:$P,ROW(),MATCH(AN$3,$K$2:$P$2,0))/12</f>
        <v>0.83333333333333337</v>
      </c>
      <c r="AO3018" s="76" cm="1">
        <f t="array" ref="AO3018">INDEX($K:$P,ROW(),MATCH(AO$3,$K$2:$P$2,0))/12</f>
        <v>0.83333333333333337</v>
      </c>
      <c r="AP3018" s="76" cm="1">
        <f t="array" ref="AP3018">INDEX($K:$P,ROW(),MATCH(AP$3,$K$2:$P$2,0))/12</f>
        <v>0.83333333333333337</v>
      </c>
      <c r="AQ3018" s="76" cm="1">
        <f t="array" ref="AQ3018">INDEX($K:$P,ROW(),MATCH(AQ$3,$K$2:$P$2,0))/12</f>
        <v>0.83333333333333337</v>
      </c>
      <c r="AR3018" s="76" cm="1">
        <f t="array" ref="AR3018">INDEX($K:$P,ROW(),MATCH(AR$3,$K$2:$P$2,0))/12</f>
        <v>0.83333333333333337</v>
      </c>
      <c r="AS3018" s="76" cm="1">
        <f t="array" ref="AS3018">INDEX($K:$P,ROW(),MATCH(AS$3,$K$2:$P$2,0))/12</f>
        <v>0.83333333333333337</v>
      </c>
      <c r="AT3018" s="76" cm="1">
        <f t="array" ref="AT3018">INDEX($K:$P,ROW(),MATCH(AT$3,$K$2:$P$2,0))/12</f>
        <v>0.83333333333333337</v>
      </c>
      <c r="AU3018" s="76" cm="1">
        <f t="array" ref="AU3018">INDEX($K:$P,ROW(),MATCH(AU$3,$K$2:$P$2,0))/12</f>
        <v>0.83333333333333337</v>
      </c>
      <c r="AV3018" s="76" cm="1">
        <f t="array" ref="AV3018">INDEX($K:$P,ROW(),MATCH(AV$3,$K$2:$P$2,0))/12</f>
        <v>0.83333333333333337</v>
      </c>
      <c r="AW3018" s="76" cm="1">
        <f t="array" ref="AW3018">INDEX($K:$P,ROW(),MATCH(AW$3,$K$2:$P$2,0))/12</f>
        <v>0.83333333333333337</v>
      </c>
      <c r="AX3018" s="76" cm="1">
        <f t="array" ref="AX3018">INDEX($K:$P,ROW(),MATCH(AX$3,$K$2:$P$2,0))/12</f>
        <v>0.83333333333333337</v>
      </c>
      <c r="AY3018" s="76" cm="1">
        <f t="array" ref="AY3018">INDEX($K:$P,ROW(),MATCH(AY$3,$K$2:$P$2,0))/12</f>
        <v>0.83333333333333337</v>
      </c>
      <c r="AZ3018" s="76" cm="1">
        <f t="array" ref="AZ3018">INDEX($K:$P,ROW(),MATCH(AZ$3,$K$2:$P$2,0))/12</f>
        <v>0.83333333333333337</v>
      </c>
      <c r="BA3018" s="76" cm="1">
        <f t="array" ref="BA3018">INDEX($K:$P,ROW(),MATCH(BA$3,$K$2:$P$2,0))/12</f>
        <v>0.83333333333333337</v>
      </c>
      <c r="BB3018" s="76" cm="1">
        <f t="array" ref="BB3018">INDEX($K:$P,ROW(),MATCH(BB$3,$K$2:$P$2,0))/12</f>
        <v>0.83333333333333337</v>
      </c>
      <c r="BC3018" s="76" cm="1">
        <f t="array" ref="BC3018">INDEX($K:$P,ROW(),MATCH(BC$3,$K$2:$P$2,0))/12</f>
        <v>0.83333333333333337</v>
      </c>
      <c r="BD3018" s="76" cm="1">
        <f t="array" ref="BD3018">INDEX($K:$P,ROW(),MATCH(BD$3,$K$2:$P$2,0))/12</f>
        <v>0.83333333333333337</v>
      </c>
      <c r="BE3018" s="76" cm="1">
        <f t="array" ref="BE3018">INDEX($K:$P,ROW(),MATCH(BE$3,$K$2:$P$2,0))/12</f>
        <v>0.83333333333333337</v>
      </c>
      <c r="BF3018" s="76" cm="1">
        <f t="array" ref="BF3018">INDEX($K:$P,ROW(),MATCH(BF$3,$K$2:$P$2,0))/12</f>
        <v>0.83333333333333337</v>
      </c>
      <c r="BG3018" s="76" cm="1">
        <f t="array" ref="BG3018">INDEX($K:$P,ROW(),MATCH(BG$3,$K$2:$P$2,0))/12</f>
        <v>0.83333333333333337</v>
      </c>
      <c r="BH3018" s="76" cm="1">
        <f t="array" ref="BH3018">INDEX($K:$P,ROW(),MATCH(BH$3,$K$2:$P$2,0))/12</f>
        <v>0.83333333333333337</v>
      </c>
      <c r="BI3018" s="76" cm="1">
        <f t="array" ref="BI3018">INDEX($K:$P,ROW(),MATCH(BI$3,$K$2:$P$2,0))/12</f>
        <v>0.83333333333333337</v>
      </c>
      <c r="BJ3018" s="76" cm="1">
        <f t="array" ref="BJ3018">INDEX($K:$P,ROW(),MATCH(BJ$3,$K$2:$P$2,0))/12</f>
        <v>0.83333333333333337</v>
      </c>
      <c r="BK3018" s="76" cm="1">
        <f t="array" ref="BK3018">INDEX($K:$P,ROW(),MATCH(BK$3,$K$2:$P$2,0))/12</f>
        <v>0.83333333333333337</v>
      </c>
      <c r="BL3018" s="76" cm="1">
        <f t="array" ref="BL3018">INDEX($K:$P,ROW(),MATCH(BL$3,$K$2:$P$2,0))/12</f>
        <v>0.83333333333333337</v>
      </c>
      <c r="BM3018" s="76" cm="1">
        <f t="array" ref="BM3018">INDEX($K:$P,ROW(),MATCH(BM$3,$K$2:$P$2,0))/12</f>
        <v>0.83333333333333337</v>
      </c>
      <c r="BN3018" s="76" cm="1">
        <f t="array" ref="BN3018">INDEX($K:$P,ROW(),MATCH(BN$3,$K$2:$P$2,0))/12</f>
        <v>0.83333333333333337</v>
      </c>
      <c r="BO3018" s="76" cm="1">
        <f t="array" ref="BO3018">INDEX($K:$P,ROW(),MATCH(BO$3,$K$2:$P$2,0))/12</f>
        <v>0.83333333333333337</v>
      </c>
      <c r="BP3018" s="76" cm="1">
        <f t="array" ref="BP3018">INDEX($K:$P,ROW(),MATCH(BP$3,$K$2:$P$2,0))/12</f>
        <v>0.83333333333333337</v>
      </c>
      <c r="BQ3018" s="76" cm="1">
        <f t="array" ref="BQ3018">INDEX($K:$P,ROW(),MATCH(BQ$3,$K$2:$P$2,0))/12</f>
        <v>0.83333333333333337</v>
      </c>
      <c r="BR3018" s="76" cm="1">
        <f t="array" ref="BR3018">INDEX($K:$P,ROW(),MATCH(BR$3,$K$2:$P$2,0))/12</f>
        <v>0.83333333333333337</v>
      </c>
      <c r="BS3018" s="76" cm="1">
        <f t="array" ref="BS3018">INDEX($K:$P,ROW(),MATCH(BS$3,$K$2:$P$2,0))/12</f>
        <v>0.83333333333333337</v>
      </c>
      <c r="BT3018" s="76" cm="1">
        <f t="array" ref="BT3018">INDEX($K:$P,ROW(),MATCH(BT$3,$K$2:$P$2,0))/12</f>
        <v>0.83333333333333337</v>
      </c>
      <c r="BU3018" s="76" cm="1">
        <f t="array" ref="BU3018">INDEX($K:$P,ROW(),MATCH(BU$3,$K$2:$P$2,0))/12</f>
        <v>0.83333333333333337</v>
      </c>
      <c r="BV3018" s="76" cm="1">
        <f t="array" ref="BV3018">INDEX($K:$P,ROW(),MATCH(BV$3,$K$2:$P$2,0))/12</f>
        <v>0.83333333333333337</v>
      </c>
      <c r="BW3018" s="76" cm="1">
        <f t="array" ref="BW3018">INDEX($K:$P,ROW(),MATCH(BW$3,$K$2:$P$2,0))/12</f>
        <v>0.83333333333333337</v>
      </c>
      <c r="BX3018" s="76" cm="1">
        <f t="array" ref="BX3018">INDEX($K:$P,ROW(),MATCH(BX$3,$K$2:$P$2,0))/12</f>
        <v>0.83333333333333337</v>
      </c>
      <c r="BY3018" s="76" cm="1">
        <f t="array" ref="BY3018">INDEX($K:$P,ROW(),MATCH(BY$3,$K$2:$P$2,0))/12</f>
        <v>0.83333333333333337</v>
      </c>
      <c r="BZ3018" s="76" cm="1">
        <f t="array" ref="BZ3018">INDEX($K:$P,ROW(),MATCH(BZ$3,$K$2:$P$2,0))/12</f>
        <v>0.83333333333333337</v>
      </c>
      <c r="CA3018" s="76" cm="1">
        <f t="array" ref="CA3018">INDEX($K:$P,ROW(),MATCH(CA$3,$K$2:$P$2,0))/12</f>
        <v>0.83333333333333337</v>
      </c>
      <c r="CB3018" s="76" cm="1">
        <f t="array" ref="CB3018">INDEX($K:$P,ROW(),MATCH(CB$3,$K$2:$P$2,0))/12</f>
        <v>0.83333333333333337</v>
      </c>
      <c r="CC3018" s="76" cm="1">
        <f t="array" ref="CC3018">INDEX($K:$P,ROW(),MATCH(CC$3,$K$2:$P$2,0))/12</f>
        <v>0.83333333333333337</v>
      </c>
      <c r="CD3018" s="76" cm="1">
        <f t="array" ref="CD3018">INDEX($K:$P,ROW(),MATCH(CD$3,$K$2:$P$2,0))/12</f>
        <v>0.83333333333333337</v>
      </c>
      <c r="CE3018" s="76" cm="1">
        <f t="array" ref="CE3018">INDEX($K:$P,ROW(),MATCH(CE$3,$K$2:$P$2,0))/12</f>
        <v>0.83333333333333337</v>
      </c>
      <c r="CF3018" s="76" cm="1">
        <f t="array" ref="CF3018">INDEX($K:$P,ROW(),MATCH(CF$3,$K$2:$P$2,0))/12</f>
        <v>0.83333333333333337</v>
      </c>
      <c r="CG3018" s="76" cm="1">
        <f t="array" ref="CG3018">INDEX($K:$P,ROW(),MATCH(CG$3,$K$2:$P$2,0))/12</f>
        <v>0.83333333333333337</v>
      </c>
      <c r="CH3018" s="76" cm="1">
        <f t="array" ref="CH3018">INDEX($K:$P,ROW(),MATCH(CH$3,$K$2:$P$2,0))/12</f>
        <v>0.83333333333333337</v>
      </c>
      <c r="CI3018" s="76" cm="1">
        <f t="array" ref="CI3018">INDEX($K:$P,ROW(),MATCH(CI$3,$K$2:$P$2,0))/12</f>
        <v>0.83333333333333337</v>
      </c>
      <c r="CJ3018" s="76" cm="1">
        <f t="array" ref="CJ3018">INDEX($K:$P,ROW(),MATCH(CJ$3,$K$2:$P$2,0))/12</f>
        <v>0.83333333333333337</v>
      </c>
      <c r="CK3018" s="76" cm="1">
        <f t="array" ref="CK3018">INDEX($K:$P,ROW(),MATCH(CK$3,$K$2:$P$2,0))/12</f>
        <v>0.83333333333333337</v>
      </c>
      <c r="CL3018" s="76" cm="1">
        <f t="array" ref="CL3018">INDEX($K:$P,ROW(),MATCH(CL$3,$K$2:$P$2,0))/12</f>
        <v>0.83333333333333337</v>
      </c>
    </row>
    <row r="3019" spans="2:90" x14ac:dyDescent="0.4">
      <c r="B3019" s="139" t="s">
        <v>804</v>
      </c>
      <c r="C3019" s="12"/>
      <c r="D3019" s="12" t="s">
        <v>1000</v>
      </c>
      <c r="E3019" s="12" t="s">
        <v>906</v>
      </c>
      <c r="F3019" s="12"/>
      <c r="G3019" s="12"/>
      <c r="H3019" s="12"/>
      <c r="I3019" s="60"/>
      <c r="J3019" s="60"/>
      <c r="K3019" s="16">
        <v>0.8</v>
      </c>
      <c r="L3019" s="16">
        <v>0.8</v>
      </c>
      <c r="M3019" s="16">
        <v>0.8</v>
      </c>
      <c r="N3019" s="16">
        <v>0.8</v>
      </c>
      <c r="O3019" s="16">
        <v>0.8</v>
      </c>
      <c r="P3019" s="16">
        <v>0.8</v>
      </c>
      <c r="Q3019" s="64"/>
      <c r="R3019" s="15"/>
      <c r="S3019" s="175" cm="1">
        <f t="array" ref="S3019">INDEX($K:$P,ROW(),MATCH(S$3,$K$2:$P$2,0))</f>
        <v>0.8</v>
      </c>
      <c r="T3019" s="175" cm="1">
        <f t="array" ref="T3019">INDEX($K:$P,ROW(),MATCH(T$3,$K$2:$P$2,0))</f>
        <v>0.8</v>
      </c>
      <c r="U3019" s="175" cm="1">
        <f t="array" ref="U3019">INDEX($K:$P,ROW(),MATCH(U$3,$K$2:$P$2,0))</f>
        <v>0.8</v>
      </c>
      <c r="V3019" s="175" cm="1">
        <f t="array" ref="V3019">INDEX($K:$P,ROW(),MATCH(V$3,$K$2:$P$2,0))</f>
        <v>0.8</v>
      </c>
      <c r="W3019" s="175" cm="1">
        <f t="array" ref="W3019">INDEX($K:$P,ROW(),MATCH(W$3,$K$2:$P$2,0))</f>
        <v>0.8</v>
      </c>
      <c r="X3019" s="175" cm="1">
        <f t="array" ref="X3019">INDEX($K:$P,ROW(),MATCH(X$3,$K$2:$P$2,0))</f>
        <v>0.8</v>
      </c>
      <c r="Y3019" s="175" cm="1">
        <f t="array" ref="Y3019">INDEX($K:$P,ROW(),MATCH(Y$3,$K$2:$P$2,0))</f>
        <v>0.8</v>
      </c>
      <c r="Z3019" s="175" cm="1">
        <f t="array" ref="Z3019">INDEX($K:$P,ROW(),MATCH(Z$3,$K$2:$P$2,0))</f>
        <v>0.8</v>
      </c>
      <c r="AA3019" s="175" cm="1">
        <f t="array" ref="AA3019">INDEX($K:$P,ROW(),MATCH(AA$3,$K$2:$P$2,0))</f>
        <v>0.8</v>
      </c>
      <c r="AB3019" s="175" cm="1">
        <f t="array" ref="AB3019">INDEX($K:$P,ROW(),MATCH(AB$3,$K$2:$P$2,0))</f>
        <v>0.8</v>
      </c>
      <c r="AC3019" s="175" cm="1">
        <f t="array" ref="AC3019">INDEX($K:$P,ROW(),MATCH(AC$3,$K$2:$P$2,0))</f>
        <v>0.8</v>
      </c>
      <c r="AD3019" s="175" cm="1">
        <f t="array" ref="AD3019">INDEX($K:$P,ROW(),MATCH(AD$3,$K$2:$P$2,0))</f>
        <v>0.8</v>
      </c>
      <c r="AE3019" s="175" cm="1">
        <f t="array" ref="AE3019">INDEX($K:$P,ROW(),MATCH(AE$3,$K$2:$P$2,0))</f>
        <v>0.8</v>
      </c>
      <c r="AF3019" s="175" cm="1">
        <f t="array" ref="AF3019">INDEX($K:$P,ROW(),MATCH(AF$3,$K$2:$P$2,0))</f>
        <v>0.8</v>
      </c>
      <c r="AG3019" s="175" cm="1">
        <f t="array" ref="AG3019">INDEX($K:$P,ROW(),MATCH(AG$3,$K$2:$P$2,0))</f>
        <v>0.8</v>
      </c>
      <c r="AH3019" s="175" cm="1">
        <f t="array" ref="AH3019">INDEX($K:$P,ROW(),MATCH(AH$3,$K$2:$P$2,0))</f>
        <v>0.8</v>
      </c>
      <c r="AI3019" s="175" cm="1">
        <f t="array" ref="AI3019">INDEX($K:$P,ROW(),MATCH(AI$3,$K$2:$P$2,0))</f>
        <v>0.8</v>
      </c>
      <c r="AJ3019" s="175" cm="1">
        <f t="array" ref="AJ3019">INDEX($K:$P,ROW(),MATCH(AJ$3,$K$2:$P$2,0))</f>
        <v>0.8</v>
      </c>
      <c r="AK3019" s="175" cm="1">
        <f t="array" ref="AK3019">INDEX($K:$P,ROW(),MATCH(AK$3,$K$2:$P$2,0))</f>
        <v>0.8</v>
      </c>
      <c r="AL3019" s="175" cm="1">
        <f t="array" ref="AL3019">INDEX($K:$P,ROW(),MATCH(AL$3,$K$2:$P$2,0))</f>
        <v>0.8</v>
      </c>
      <c r="AM3019" s="175" cm="1">
        <f t="array" ref="AM3019">INDEX($K:$P,ROW(),MATCH(AM$3,$K$2:$P$2,0))</f>
        <v>0.8</v>
      </c>
      <c r="AN3019" s="175" cm="1">
        <f t="array" ref="AN3019">INDEX($K:$P,ROW(),MATCH(AN$3,$K$2:$P$2,0))</f>
        <v>0.8</v>
      </c>
      <c r="AO3019" s="175" cm="1">
        <f t="array" ref="AO3019">INDEX($K:$P,ROW(),MATCH(AO$3,$K$2:$P$2,0))</f>
        <v>0.8</v>
      </c>
      <c r="AP3019" s="175" cm="1">
        <f t="array" ref="AP3019">INDEX($K:$P,ROW(),MATCH(AP$3,$K$2:$P$2,0))</f>
        <v>0.8</v>
      </c>
      <c r="AQ3019" s="175" cm="1">
        <f t="array" ref="AQ3019">INDEX($K:$P,ROW(),MATCH(AQ$3,$K$2:$P$2,0))</f>
        <v>0.8</v>
      </c>
      <c r="AR3019" s="175" cm="1">
        <f t="array" ref="AR3019">INDEX($K:$P,ROW(),MATCH(AR$3,$K$2:$P$2,0))</f>
        <v>0.8</v>
      </c>
      <c r="AS3019" s="175" cm="1">
        <f t="array" ref="AS3019">INDEX($K:$P,ROW(),MATCH(AS$3,$K$2:$P$2,0))</f>
        <v>0.8</v>
      </c>
      <c r="AT3019" s="175" cm="1">
        <f t="array" ref="AT3019">INDEX($K:$P,ROW(),MATCH(AT$3,$K$2:$P$2,0))</f>
        <v>0.8</v>
      </c>
      <c r="AU3019" s="175" cm="1">
        <f t="array" ref="AU3019">INDEX($K:$P,ROW(),MATCH(AU$3,$K$2:$P$2,0))</f>
        <v>0.8</v>
      </c>
      <c r="AV3019" s="175" cm="1">
        <f t="array" ref="AV3019">INDEX($K:$P,ROW(),MATCH(AV$3,$K$2:$P$2,0))</f>
        <v>0.8</v>
      </c>
      <c r="AW3019" s="175" cm="1">
        <f t="array" ref="AW3019">INDEX($K:$P,ROW(),MATCH(AW$3,$K$2:$P$2,0))</f>
        <v>0.8</v>
      </c>
      <c r="AX3019" s="175" cm="1">
        <f t="array" ref="AX3019">INDEX($K:$P,ROW(),MATCH(AX$3,$K$2:$P$2,0))</f>
        <v>0.8</v>
      </c>
      <c r="AY3019" s="175" cm="1">
        <f t="array" ref="AY3019">INDEX($K:$P,ROW(),MATCH(AY$3,$K$2:$P$2,0))</f>
        <v>0.8</v>
      </c>
      <c r="AZ3019" s="175" cm="1">
        <f t="array" ref="AZ3019">INDEX($K:$P,ROW(),MATCH(AZ$3,$K$2:$P$2,0))</f>
        <v>0.8</v>
      </c>
      <c r="BA3019" s="175" cm="1">
        <f t="array" ref="BA3019">INDEX($K:$P,ROW(),MATCH(BA$3,$K$2:$P$2,0))</f>
        <v>0.8</v>
      </c>
      <c r="BB3019" s="175" cm="1">
        <f t="array" ref="BB3019">INDEX($K:$P,ROW(),MATCH(BB$3,$K$2:$P$2,0))</f>
        <v>0.8</v>
      </c>
      <c r="BC3019" s="175" cm="1">
        <f t="array" ref="BC3019">INDEX($K:$P,ROW(),MATCH(BC$3,$K$2:$P$2,0))</f>
        <v>0.8</v>
      </c>
      <c r="BD3019" s="175" cm="1">
        <f t="array" ref="BD3019">INDEX($K:$P,ROW(),MATCH(BD$3,$K$2:$P$2,0))</f>
        <v>0.8</v>
      </c>
      <c r="BE3019" s="175" cm="1">
        <f t="array" ref="BE3019">INDEX($K:$P,ROW(),MATCH(BE$3,$K$2:$P$2,0))</f>
        <v>0.8</v>
      </c>
      <c r="BF3019" s="175" cm="1">
        <f t="array" ref="BF3019">INDEX($K:$P,ROW(),MATCH(BF$3,$K$2:$P$2,0))</f>
        <v>0.8</v>
      </c>
      <c r="BG3019" s="175" cm="1">
        <f t="array" ref="BG3019">INDEX($K:$P,ROW(),MATCH(BG$3,$K$2:$P$2,0))</f>
        <v>0.8</v>
      </c>
      <c r="BH3019" s="175" cm="1">
        <f t="array" ref="BH3019">INDEX($K:$P,ROW(),MATCH(BH$3,$K$2:$P$2,0))</f>
        <v>0.8</v>
      </c>
      <c r="BI3019" s="175" cm="1">
        <f t="array" ref="BI3019">INDEX($K:$P,ROW(),MATCH(BI$3,$K$2:$P$2,0))</f>
        <v>0.8</v>
      </c>
      <c r="BJ3019" s="175" cm="1">
        <f t="array" ref="BJ3019">INDEX($K:$P,ROW(),MATCH(BJ$3,$K$2:$P$2,0))</f>
        <v>0.8</v>
      </c>
      <c r="BK3019" s="175" cm="1">
        <f t="array" ref="BK3019">INDEX($K:$P,ROW(),MATCH(BK$3,$K$2:$P$2,0))</f>
        <v>0.8</v>
      </c>
      <c r="BL3019" s="175" cm="1">
        <f t="array" ref="BL3019">INDEX($K:$P,ROW(),MATCH(BL$3,$K$2:$P$2,0))</f>
        <v>0.8</v>
      </c>
      <c r="BM3019" s="175" cm="1">
        <f t="array" ref="BM3019">INDEX($K:$P,ROW(),MATCH(BM$3,$K$2:$P$2,0))</f>
        <v>0.8</v>
      </c>
      <c r="BN3019" s="175" cm="1">
        <f t="array" ref="BN3019">INDEX($K:$P,ROW(),MATCH(BN$3,$K$2:$P$2,0))</f>
        <v>0.8</v>
      </c>
      <c r="BO3019" s="175" cm="1">
        <f t="array" ref="BO3019">INDEX($K:$P,ROW(),MATCH(BO$3,$K$2:$P$2,0))</f>
        <v>0.8</v>
      </c>
      <c r="BP3019" s="175" cm="1">
        <f t="array" ref="BP3019">INDEX($K:$P,ROW(),MATCH(BP$3,$K$2:$P$2,0))</f>
        <v>0.8</v>
      </c>
      <c r="BQ3019" s="175" cm="1">
        <f t="array" ref="BQ3019">INDEX($K:$P,ROW(),MATCH(BQ$3,$K$2:$P$2,0))</f>
        <v>0.8</v>
      </c>
      <c r="BR3019" s="175" cm="1">
        <f t="array" ref="BR3019">INDEX($K:$P,ROW(),MATCH(BR$3,$K$2:$P$2,0))</f>
        <v>0.8</v>
      </c>
      <c r="BS3019" s="175" cm="1">
        <f t="array" ref="BS3019">INDEX($K:$P,ROW(),MATCH(BS$3,$K$2:$P$2,0))</f>
        <v>0.8</v>
      </c>
      <c r="BT3019" s="175" cm="1">
        <f t="array" ref="BT3019">INDEX($K:$P,ROW(),MATCH(BT$3,$K$2:$P$2,0))</f>
        <v>0.8</v>
      </c>
      <c r="BU3019" s="175" cm="1">
        <f t="array" ref="BU3019">INDEX($K:$P,ROW(),MATCH(BU$3,$K$2:$P$2,0))</f>
        <v>0.8</v>
      </c>
      <c r="BV3019" s="175" cm="1">
        <f t="array" ref="BV3019">INDEX($K:$P,ROW(),MATCH(BV$3,$K$2:$P$2,0))</f>
        <v>0.8</v>
      </c>
      <c r="BW3019" s="175" cm="1">
        <f t="array" ref="BW3019">INDEX($K:$P,ROW(),MATCH(BW$3,$K$2:$P$2,0))</f>
        <v>0.8</v>
      </c>
      <c r="BX3019" s="175" cm="1">
        <f t="array" ref="BX3019">INDEX($K:$P,ROW(),MATCH(BX$3,$K$2:$P$2,0))</f>
        <v>0.8</v>
      </c>
      <c r="BY3019" s="175" cm="1">
        <f t="array" ref="BY3019">INDEX($K:$P,ROW(),MATCH(BY$3,$K$2:$P$2,0))</f>
        <v>0.8</v>
      </c>
      <c r="BZ3019" s="175" cm="1">
        <f t="array" ref="BZ3019">INDEX($K:$P,ROW(),MATCH(BZ$3,$K$2:$P$2,0))</f>
        <v>0.8</v>
      </c>
      <c r="CA3019" s="175" cm="1">
        <f t="array" ref="CA3019">INDEX($K:$P,ROW(),MATCH(CA$3,$K$2:$P$2,0))</f>
        <v>0.8</v>
      </c>
      <c r="CB3019" s="175" cm="1">
        <f t="array" ref="CB3019">INDEX($K:$P,ROW(),MATCH(CB$3,$K$2:$P$2,0))</f>
        <v>0.8</v>
      </c>
      <c r="CC3019" s="175" cm="1">
        <f t="array" ref="CC3019">INDEX($K:$P,ROW(),MATCH(CC$3,$K$2:$P$2,0))</f>
        <v>0.8</v>
      </c>
      <c r="CD3019" s="175" cm="1">
        <f t="array" ref="CD3019">INDEX($K:$P,ROW(),MATCH(CD$3,$K$2:$P$2,0))</f>
        <v>0.8</v>
      </c>
      <c r="CE3019" s="175" cm="1">
        <f t="array" ref="CE3019">INDEX($K:$P,ROW(),MATCH(CE$3,$K$2:$P$2,0))</f>
        <v>0.8</v>
      </c>
      <c r="CF3019" s="175" cm="1">
        <f t="array" ref="CF3019">INDEX($K:$P,ROW(),MATCH(CF$3,$K$2:$P$2,0))</f>
        <v>0.8</v>
      </c>
      <c r="CG3019" s="175" cm="1">
        <f t="array" ref="CG3019">INDEX($K:$P,ROW(),MATCH(CG$3,$K$2:$P$2,0))</f>
        <v>0.8</v>
      </c>
      <c r="CH3019" s="175" cm="1">
        <f t="array" ref="CH3019">INDEX($K:$P,ROW(),MATCH(CH$3,$K$2:$P$2,0))</f>
        <v>0.8</v>
      </c>
      <c r="CI3019" s="175" cm="1">
        <f t="array" ref="CI3019">INDEX($K:$P,ROW(),MATCH(CI$3,$K$2:$P$2,0))</f>
        <v>0.8</v>
      </c>
      <c r="CJ3019" s="175" cm="1">
        <f t="array" ref="CJ3019">INDEX($K:$P,ROW(),MATCH(CJ$3,$K$2:$P$2,0))</f>
        <v>0.8</v>
      </c>
      <c r="CK3019" s="175" cm="1">
        <f t="array" ref="CK3019">INDEX($K:$P,ROW(),MATCH(CK$3,$K$2:$P$2,0))</f>
        <v>0.8</v>
      </c>
      <c r="CL3019" s="175" cm="1">
        <f t="array" ref="CL3019">INDEX($K:$P,ROW(),MATCH(CL$3,$K$2:$P$2,0))</f>
        <v>0.8</v>
      </c>
    </row>
    <row r="3020" spans="2:90" x14ac:dyDescent="0.4">
      <c r="B3020" s="122" t="str">
        <f ca="1">OFFSET(B3020,14,0)</f>
        <v>Surgical procedures</v>
      </c>
      <c r="C3020" s="12"/>
      <c r="D3020" s="12" t="s">
        <v>1000</v>
      </c>
      <c r="E3020" s="12" t="s">
        <v>906</v>
      </c>
      <c r="F3020" s="12"/>
      <c r="G3020" s="12"/>
      <c r="H3020" s="12"/>
      <c r="I3020" s="60"/>
      <c r="J3020" s="60"/>
      <c r="K3020" s="320">
        <f ca="1">SUMIF($3:$3,K$2,3020:3020)</f>
        <v>40000.000000000022</v>
      </c>
      <c r="L3020" s="320">
        <f ca="1">SUMIF($3:$3,L$2,3020:3020)</f>
        <v>40000.000000000022</v>
      </c>
      <c r="M3020" s="320">
        <f ca="1">SUMIF($3:$3,M$2,3020:3020)</f>
        <v>40000.000000000022</v>
      </c>
      <c r="N3020" s="320">
        <f ca="1">SUMIF($3:$3,N$2,3020:3020)</f>
        <v>40000.000000000022</v>
      </c>
      <c r="O3020" s="320">
        <f ca="1">SUMIF($3:$3,O$2,3020:3020)</f>
        <v>40000.000000000022</v>
      </c>
      <c r="P3020" s="320">
        <f ca="1">SUMIF($3:$3,P$2,3020:3020)</f>
        <v>40000.000000000022</v>
      </c>
      <c r="R3020" s="15"/>
      <c r="S3020" s="230">
        <f ca="1">+S3017*S3018*S3019</f>
        <v>3333.3333333333339</v>
      </c>
      <c r="T3020" s="230">
        <f t="shared" ref="T3020:CE3020" ca="1" si="3989">+T3017*T3018*T3019</f>
        <v>3333.3333333333339</v>
      </c>
      <c r="U3020" s="230">
        <f t="shared" ca="1" si="3989"/>
        <v>3333.3333333333339</v>
      </c>
      <c r="V3020" s="230">
        <f t="shared" ca="1" si="3989"/>
        <v>3333.3333333333339</v>
      </c>
      <c r="W3020" s="230">
        <f t="shared" ca="1" si="3989"/>
        <v>3333.3333333333339</v>
      </c>
      <c r="X3020" s="230">
        <f t="shared" ca="1" si="3989"/>
        <v>3333.3333333333339</v>
      </c>
      <c r="Y3020" s="230">
        <f t="shared" ca="1" si="3989"/>
        <v>3333.3333333333339</v>
      </c>
      <c r="Z3020" s="230">
        <f t="shared" ca="1" si="3989"/>
        <v>3333.3333333333339</v>
      </c>
      <c r="AA3020" s="230">
        <f t="shared" ca="1" si="3989"/>
        <v>3333.3333333333339</v>
      </c>
      <c r="AB3020" s="230">
        <f t="shared" ca="1" si="3989"/>
        <v>3333.3333333333339</v>
      </c>
      <c r="AC3020" s="230">
        <f t="shared" ca="1" si="3989"/>
        <v>3333.3333333333339</v>
      </c>
      <c r="AD3020" s="230">
        <f t="shared" ca="1" si="3989"/>
        <v>3333.3333333333339</v>
      </c>
      <c r="AE3020" s="230">
        <f t="shared" ca="1" si="3989"/>
        <v>3333.3333333333339</v>
      </c>
      <c r="AF3020" s="230">
        <f t="shared" ca="1" si="3989"/>
        <v>3333.3333333333339</v>
      </c>
      <c r="AG3020" s="230">
        <f t="shared" ca="1" si="3989"/>
        <v>3333.3333333333339</v>
      </c>
      <c r="AH3020" s="230">
        <f t="shared" ca="1" si="3989"/>
        <v>3333.3333333333339</v>
      </c>
      <c r="AI3020" s="230">
        <f t="shared" ca="1" si="3989"/>
        <v>3333.3333333333339</v>
      </c>
      <c r="AJ3020" s="230">
        <f t="shared" ca="1" si="3989"/>
        <v>3333.3333333333339</v>
      </c>
      <c r="AK3020" s="230">
        <f t="shared" ca="1" si="3989"/>
        <v>3333.3333333333339</v>
      </c>
      <c r="AL3020" s="230">
        <f t="shared" ca="1" si="3989"/>
        <v>3333.3333333333339</v>
      </c>
      <c r="AM3020" s="230">
        <f t="shared" ca="1" si="3989"/>
        <v>3333.3333333333339</v>
      </c>
      <c r="AN3020" s="230">
        <f t="shared" ca="1" si="3989"/>
        <v>3333.3333333333339</v>
      </c>
      <c r="AO3020" s="230">
        <f t="shared" ca="1" si="3989"/>
        <v>3333.3333333333339</v>
      </c>
      <c r="AP3020" s="230">
        <f t="shared" ca="1" si="3989"/>
        <v>3333.3333333333339</v>
      </c>
      <c r="AQ3020" s="230">
        <f t="shared" ca="1" si="3989"/>
        <v>3333.3333333333339</v>
      </c>
      <c r="AR3020" s="230">
        <f t="shared" ca="1" si="3989"/>
        <v>3333.3333333333339</v>
      </c>
      <c r="AS3020" s="230">
        <f t="shared" ca="1" si="3989"/>
        <v>3333.3333333333339</v>
      </c>
      <c r="AT3020" s="230">
        <f t="shared" ca="1" si="3989"/>
        <v>3333.3333333333339</v>
      </c>
      <c r="AU3020" s="230">
        <f t="shared" ca="1" si="3989"/>
        <v>3333.3333333333339</v>
      </c>
      <c r="AV3020" s="230">
        <f t="shared" ca="1" si="3989"/>
        <v>3333.3333333333339</v>
      </c>
      <c r="AW3020" s="230">
        <f t="shared" ca="1" si="3989"/>
        <v>3333.3333333333339</v>
      </c>
      <c r="AX3020" s="230">
        <f t="shared" ca="1" si="3989"/>
        <v>3333.3333333333339</v>
      </c>
      <c r="AY3020" s="230">
        <f t="shared" ca="1" si="3989"/>
        <v>3333.3333333333339</v>
      </c>
      <c r="AZ3020" s="230">
        <f t="shared" ca="1" si="3989"/>
        <v>3333.3333333333339</v>
      </c>
      <c r="BA3020" s="230">
        <f t="shared" ca="1" si="3989"/>
        <v>3333.3333333333339</v>
      </c>
      <c r="BB3020" s="230">
        <f t="shared" ca="1" si="3989"/>
        <v>3333.3333333333339</v>
      </c>
      <c r="BC3020" s="230">
        <f t="shared" ca="1" si="3989"/>
        <v>3333.3333333333339</v>
      </c>
      <c r="BD3020" s="230">
        <f t="shared" ca="1" si="3989"/>
        <v>3333.3333333333339</v>
      </c>
      <c r="BE3020" s="230">
        <f t="shared" ca="1" si="3989"/>
        <v>3333.3333333333339</v>
      </c>
      <c r="BF3020" s="230">
        <f t="shared" ca="1" si="3989"/>
        <v>3333.3333333333339</v>
      </c>
      <c r="BG3020" s="230">
        <f t="shared" ca="1" si="3989"/>
        <v>3333.3333333333339</v>
      </c>
      <c r="BH3020" s="230">
        <f t="shared" ca="1" si="3989"/>
        <v>3333.3333333333339</v>
      </c>
      <c r="BI3020" s="230">
        <f t="shared" ca="1" si="3989"/>
        <v>3333.3333333333339</v>
      </c>
      <c r="BJ3020" s="230">
        <f t="shared" ca="1" si="3989"/>
        <v>3333.3333333333339</v>
      </c>
      <c r="BK3020" s="230">
        <f t="shared" ca="1" si="3989"/>
        <v>3333.3333333333339</v>
      </c>
      <c r="BL3020" s="230">
        <f t="shared" ca="1" si="3989"/>
        <v>3333.3333333333339</v>
      </c>
      <c r="BM3020" s="230">
        <f t="shared" ca="1" si="3989"/>
        <v>3333.3333333333339</v>
      </c>
      <c r="BN3020" s="230">
        <f t="shared" ca="1" si="3989"/>
        <v>3333.3333333333339</v>
      </c>
      <c r="BO3020" s="230">
        <f t="shared" ca="1" si="3989"/>
        <v>3333.3333333333339</v>
      </c>
      <c r="BP3020" s="230">
        <f t="shared" ca="1" si="3989"/>
        <v>3333.3333333333339</v>
      </c>
      <c r="BQ3020" s="230">
        <f t="shared" ca="1" si="3989"/>
        <v>3333.3333333333339</v>
      </c>
      <c r="BR3020" s="230">
        <f t="shared" ca="1" si="3989"/>
        <v>3333.3333333333339</v>
      </c>
      <c r="BS3020" s="230">
        <f t="shared" ca="1" si="3989"/>
        <v>3333.3333333333339</v>
      </c>
      <c r="BT3020" s="230">
        <f t="shared" ca="1" si="3989"/>
        <v>3333.3333333333339</v>
      </c>
      <c r="BU3020" s="230">
        <f t="shared" ca="1" si="3989"/>
        <v>3333.3333333333339</v>
      </c>
      <c r="BV3020" s="230">
        <f t="shared" ca="1" si="3989"/>
        <v>3333.3333333333339</v>
      </c>
      <c r="BW3020" s="230">
        <f t="shared" ca="1" si="3989"/>
        <v>3333.3333333333339</v>
      </c>
      <c r="BX3020" s="230">
        <f t="shared" ca="1" si="3989"/>
        <v>3333.3333333333339</v>
      </c>
      <c r="BY3020" s="230">
        <f t="shared" ca="1" si="3989"/>
        <v>3333.3333333333339</v>
      </c>
      <c r="BZ3020" s="230">
        <f t="shared" ca="1" si="3989"/>
        <v>3333.3333333333339</v>
      </c>
      <c r="CA3020" s="230">
        <f t="shared" ca="1" si="3989"/>
        <v>3333.3333333333339</v>
      </c>
      <c r="CB3020" s="230">
        <f t="shared" ca="1" si="3989"/>
        <v>3333.3333333333339</v>
      </c>
      <c r="CC3020" s="230">
        <f t="shared" ca="1" si="3989"/>
        <v>3333.3333333333339</v>
      </c>
      <c r="CD3020" s="230">
        <f t="shared" ca="1" si="3989"/>
        <v>3333.3333333333339</v>
      </c>
      <c r="CE3020" s="230">
        <f t="shared" ca="1" si="3989"/>
        <v>3333.3333333333339</v>
      </c>
      <c r="CF3020" s="230">
        <f t="shared" ref="CF3020:CL3020" ca="1" si="3990">+CF3017*CF3018*CF3019</f>
        <v>3333.3333333333339</v>
      </c>
      <c r="CG3020" s="230">
        <f t="shared" ca="1" si="3990"/>
        <v>3333.3333333333339</v>
      </c>
      <c r="CH3020" s="230">
        <f t="shared" ca="1" si="3990"/>
        <v>3333.3333333333339</v>
      </c>
      <c r="CI3020" s="230">
        <f t="shared" ca="1" si="3990"/>
        <v>3333.3333333333339</v>
      </c>
      <c r="CJ3020" s="230">
        <f t="shared" ca="1" si="3990"/>
        <v>3333.3333333333339</v>
      </c>
      <c r="CK3020" s="230">
        <f t="shared" ca="1" si="3990"/>
        <v>3333.3333333333339</v>
      </c>
      <c r="CL3020" s="230">
        <f t="shared" ca="1" si="3990"/>
        <v>3333.3333333333339</v>
      </c>
    </row>
    <row r="3021" spans="2:90" x14ac:dyDescent="0.4">
      <c r="B3021" s="122"/>
      <c r="C3021" s="12"/>
      <c r="D3021" s="12" t="s">
        <v>1000</v>
      </c>
      <c r="E3021" s="12" t="s">
        <v>906</v>
      </c>
      <c r="F3021" s="12"/>
      <c r="G3021" s="12"/>
      <c r="H3021" s="12"/>
      <c r="I3021" s="60"/>
      <c r="J3021" s="60"/>
      <c r="K3021" s="38"/>
      <c r="L3021" s="38"/>
      <c r="M3021" s="38"/>
      <c r="N3021" s="38"/>
      <c r="O3021" s="38"/>
      <c r="P3021" s="38"/>
      <c r="R3021" s="15"/>
      <c r="S3021" s="230"/>
      <c r="T3021" s="230"/>
      <c r="U3021" s="230"/>
      <c r="V3021" s="230"/>
      <c r="W3021" s="230"/>
      <c r="X3021" s="230"/>
      <c r="Y3021" s="230"/>
      <c r="Z3021" s="230"/>
      <c r="AA3021" s="230"/>
      <c r="AB3021" s="230"/>
      <c r="AC3021" s="230"/>
      <c r="AD3021" s="230"/>
      <c r="AE3021" s="230"/>
      <c r="AF3021" s="230"/>
      <c r="AG3021" s="230"/>
      <c r="AH3021" s="230"/>
      <c r="AI3021" s="230"/>
      <c r="AJ3021" s="230"/>
      <c r="AK3021" s="230"/>
      <c r="AL3021" s="230"/>
      <c r="AM3021" s="230"/>
      <c r="AN3021" s="230"/>
      <c r="AO3021" s="230"/>
      <c r="AP3021" s="230"/>
      <c r="AQ3021" s="230"/>
      <c r="AR3021" s="230"/>
      <c r="AS3021" s="230"/>
      <c r="AT3021" s="230"/>
      <c r="AU3021" s="230"/>
      <c r="AV3021" s="230"/>
      <c r="AW3021" s="230"/>
      <c r="AX3021" s="230"/>
      <c r="AY3021" s="230"/>
      <c r="AZ3021" s="230"/>
      <c r="BA3021" s="230"/>
      <c r="BB3021" s="230"/>
      <c r="BC3021" s="230"/>
      <c r="BD3021" s="230"/>
      <c r="BE3021" s="230"/>
      <c r="BF3021" s="230"/>
      <c r="BG3021" s="230"/>
      <c r="BH3021" s="230"/>
      <c r="BI3021" s="230"/>
      <c r="BJ3021" s="230"/>
      <c r="BK3021" s="230"/>
      <c r="BL3021" s="230"/>
      <c r="BM3021" s="230"/>
      <c r="BN3021" s="230"/>
      <c r="BO3021" s="230"/>
      <c r="BP3021" s="230"/>
      <c r="BQ3021" s="230"/>
      <c r="BR3021" s="230"/>
      <c r="BS3021" s="230"/>
      <c r="BT3021" s="230"/>
      <c r="BU3021" s="230"/>
      <c r="BV3021" s="230"/>
      <c r="BW3021" s="230"/>
      <c r="BX3021" s="230"/>
      <c r="BY3021" s="230"/>
      <c r="BZ3021" s="230"/>
      <c r="CA3021" s="230"/>
      <c r="CB3021" s="230"/>
      <c r="CC3021" s="230"/>
      <c r="CD3021" s="230"/>
      <c r="CE3021" s="230"/>
      <c r="CF3021" s="230"/>
      <c r="CG3021" s="230"/>
      <c r="CH3021" s="230"/>
      <c r="CI3021" s="230"/>
      <c r="CJ3021" s="230"/>
      <c r="CK3021" s="230"/>
      <c r="CL3021" s="230"/>
    </row>
    <row r="3022" spans="2:90" x14ac:dyDescent="0.4">
      <c r="B3022" s="93" t="s">
        <v>1006</v>
      </c>
      <c r="C3022" s="12"/>
      <c r="D3022" s="12" t="s">
        <v>1000</v>
      </c>
      <c r="E3022" s="12" t="s">
        <v>906</v>
      </c>
      <c r="F3022" s="12"/>
      <c r="G3022" s="12"/>
      <c r="H3022" s="12"/>
      <c r="I3022" s="60"/>
      <c r="J3022" s="60"/>
      <c r="K3022" s="38"/>
      <c r="L3022" s="38"/>
      <c r="M3022" s="38"/>
      <c r="N3022" s="38"/>
      <c r="O3022" s="38"/>
      <c r="P3022" s="38"/>
      <c r="R3022" s="15"/>
      <c r="S3022" s="230"/>
      <c r="T3022" s="230"/>
      <c r="U3022" s="230"/>
      <c r="V3022" s="230"/>
      <c r="W3022" s="230"/>
      <c r="X3022" s="230"/>
      <c r="Y3022" s="230"/>
      <c r="Z3022" s="230"/>
      <c r="AA3022" s="230"/>
      <c r="AB3022" s="230"/>
      <c r="AC3022" s="230"/>
      <c r="AD3022" s="230"/>
      <c r="AE3022" s="230"/>
      <c r="AF3022" s="230"/>
      <c r="AG3022" s="230"/>
      <c r="AH3022" s="230"/>
      <c r="AI3022" s="230"/>
      <c r="AJ3022" s="230"/>
      <c r="AK3022" s="230"/>
      <c r="AL3022" s="230"/>
      <c r="AM3022" s="230"/>
      <c r="AN3022" s="230"/>
      <c r="AO3022" s="230"/>
      <c r="AP3022" s="230"/>
      <c r="AQ3022" s="230"/>
      <c r="AR3022" s="230"/>
      <c r="AS3022" s="230"/>
      <c r="AT3022" s="230"/>
      <c r="AU3022" s="230"/>
      <c r="AV3022" s="230"/>
      <c r="AW3022" s="230"/>
      <c r="AX3022" s="230"/>
      <c r="AY3022" s="230"/>
      <c r="AZ3022" s="230"/>
      <c r="BA3022" s="230"/>
      <c r="BB3022" s="230"/>
      <c r="BC3022" s="230"/>
      <c r="BD3022" s="230"/>
      <c r="BE3022" s="230"/>
      <c r="BF3022" s="230"/>
      <c r="BG3022" s="230"/>
      <c r="BH3022" s="230"/>
      <c r="BI3022" s="230"/>
      <c r="BJ3022" s="230"/>
      <c r="BK3022" s="230"/>
      <c r="BL3022" s="230"/>
      <c r="BM3022" s="230"/>
      <c r="BN3022" s="230"/>
      <c r="BO3022" s="230"/>
      <c r="BP3022" s="230"/>
      <c r="BQ3022" s="230"/>
      <c r="BR3022" s="230"/>
      <c r="BS3022" s="230"/>
      <c r="BT3022" s="230"/>
      <c r="BU3022" s="230"/>
      <c r="BV3022" s="230"/>
      <c r="BW3022" s="230"/>
      <c r="BX3022" s="230"/>
      <c r="BY3022" s="230"/>
      <c r="BZ3022" s="230"/>
      <c r="CA3022" s="230"/>
      <c r="CB3022" s="230"/>
      <c r="CC3022" s="230"/>
      <c r="CD3022" s="230"/>
      <c r="CE3022" s="230"/>
      <c r="CF3022" s="230"/>
      <c r="CG3022" s="230"/>
      <c r="CH3022" s="230"/>
      <c r="CI3022" s="230"/>
      <c r="CJ3022" s="230"/>
      <c r="CK3022" s="230"/>
      <c r="CL3022" s="230"/>
    </row>
    <row r="3023" spans="2:90" x14ac:dyDescent="0.4">
      <c r="B3023" s="139" t="s">
        <v>1007</v>
      </c>
      <c r="C3023" s="12"/>
      <c r="D3023" s="12" t="s">
        <v>1000</v>
      </c>
      <c r="E3023" s="12" t="s">
        <v>906</v>
      </c>
      <c r="F3023" s="12"/>
      <c r="G3023" s="12"/>
      <c r="H3023" s="12"/>
      <c r="I3023" s="60"/>
      <c r="J3023" s="60"/>
      <c r="K3023" s="17">
        <v>100000</v>
      </c>
      <c r="L3023" s="17">
        <v>100000</v>
      </c>
      <c r="M3023" s="17">
        <v>100000</v>
      </c>
      <c r="N3023" s="17">
        <v>100000</v>
      </c>
      <c r="O3023" s="17">
        <v>100000</v>
      </c>
      <c r="P3023" s="17">
        <v>100000</v>
      </c>
      <c r="R3023" s="15"/>
      <c r="S3023" s="76" cm="1">
        <f t="array" ref="S3023">INDEX($K:$P,ROW(),MATCH(S$3,$K$2:$P$2,0))</f>
        <v>100000</v>
      </c>
      <c r="T3023" s="76" cm="1">
        <f t="array" ref="T3023">INDEX($K:$P,ROW(),MATCH(T$3,$K$2:$P$2,0))</f>
        <v>100000</v>
      </c>
      <c r="U3023" s="76" cm="1">
        <f t="array" ref="U3023">INDEX($K:$P,ROW(),MATCH(U$3,$K$2:$P$2,0))</f>
        <v>100000</v>
      </c>
      <c r="V3023" s="76" cm="1">
        <f t="array" ref="V3023">INDEX($K:$P,ROW(),MATCH(V$3,$K$2:$P$2,0))</f>
        <v>100000</v>
      </c>
      <c r="W3023" s="76" cm="1">
        <f t="array" ref="W3023">INDEX($K:$P,ROW(),MATCH(W$3,$K$2:$P$2,0))</f>
        <v>100000</v>
      </c>
      <c r="X3023" s="76" cm="1">
        <f t="array" ref="X3023">INDEX($K:$P,ROW(),MATCH(X$3,$K$2:$P$2,0))</f>
        <v>100000</v>
      </c>
      <c r="Y3023" s="76" cm="1">
        <f t="array" ref="Y3023">INDEX($K:$P,ROW(),MATCH(Y$3,$K$2:$P$2,0))</f>
        <v>100000</v>
      </c>
      <c r="Z3023" s="76" cm="1">
        <f t="array" ref="Z3023">INDEX($K:$P,ROW(),MATCH(Z$3,$K$2:$P$2,0))</f>
        <v>100000</v>
      </c>
      <c r="AA3023" s="76" cm="1">
        <f t="array" ref="AA3023">INDEX($K:$P,ROW(),MATCH(AA$3,$K$2:$P$2,0))</f>
        <v>100000</v>
      </c>
      <c r="AB3023" s="76" cm="1">
        <f t="array" ref="AB3023">INDEX($K:$P,ROW(),MATCH(AB$3,$K$2:$P$2,0))</f>
        <v>100000</v>
      </c>
      <c r="AC3023" s="76" cm="1">
        <f t="array" ref="AC3023">INDEX($K:$P,ROW(),MATCH(AC$3,$K$2:$P$2,0))</f>
        <v>100000</v>
      </c>
      <c r="AD3023" s="76" cm="1">
        <f t="array" ref="AD3023">INDEX($K:$P,ROW(),MATCH(AD$3,$K$2:$P$2,0))</f>
        <v>100000</v>
      </c>
      <c r="AE3023" s="76" cm="1">
        <f t="array" ref="AE3023">INDEX($K:$P,ROW(),MATCH(AE$3,$K$2:$P$2,0))</f>
        <v>100000</v>
      </c>
      <c r="AF3023" s="76" cm="1">
        <f t="array" ref="AF3023">INDEX($K:$P,ROW(),MATCH(AF$3,$K$2:$P$2,0))</f>
        <v>100000</v>
      </c>
      <c r="AG3023" s="76" cm="1">
        <f t="array" ref="AG3023">INDEX($K:$P,ROW(),MATCH(AG$3,$K$2:$P$2,0))</f>
        <v>100000</v>
      </c>
      <c r="AH3023" s="76" cm="1">
        <f t="array" ref="AH3023">INDEX($K:$P,ROW(),MATCH(AH$3,$K$2:$P$2,0))</f>
        <v>100000</v>
      </c>
      <c r="AI3023" s="76" cm="1">
        <f t="array" ref="AI3023">INDEX($K:$P,ROW(),MATCH(AI$3,$K$2:$P$2,0))</f>
        <v>100000</v>
      </c>
      <c r="AJ3023" s="76" cm="1">
        <f t="array" ref="AJ3023">INDEX($K:$P,ROW(),MATCH(AJ$3,$K$2:$P$2,0))</f>
        <v>100000</v>
      </c>
      <c r="AK3023" s="76" cm="1">
        <f t="array" ref="AK3023">INDEX($K:$P,ROW(),MATCH(AK$3,$K$2:$P$2,0))</f>
        <v>100000</v>
      </c>
      <c r="AL3023" s="76" cm="1">
        <f t="array" ref="AL3023">INDEX($K:$P,ROW(),MATCH(AL$3,$K$2:$P$2,0))</f>
        <v>100000</v>
      </c>
      <c r="AM3023" s="76" cm="1">
        <f t="array" ref="AM3023">INDEX($K:$P,ROW(),MATCH(AM$3,$K$2:$P$2,0))</f>
        <v>100000</v>
      </c>
      <c r="AN3023" s="76" cm="1">
        <f t="array" ref="AN3023">INDEX($K:$P,ROW(),MATCH(AN$3,$K$2:$P$2,0))</f>
        <v>100000</v>
      </c>
      <c r="AO3023" s="76" cm="1">
        <f t="array" ref="AO3023">INDEX($K:$P,ROW(),MATCH(AO$3,$K$2:$P$2,0))</f>
        <v>100000</v>
      </c>
      <c r="AP3023" s="76" cm="1">
        <f t="array" ref="AP3023">INDEX($K:$P,ROW(),MATCH(AP$3,$K$2:$P$2,0))</f>
        <v>100000</v>
      </c>
      <c r="AQ3023" s="76" cm="1">
        <f t="array" ref="AQ3023">INDEX($K:$P,ROW(),MATCH(AQ$3,$K$2:$P$2,0))</f>
        <v>100000</v>
      </c>
      <c r="AR3023" s="76" cm="1">
        <f t="array" ref="AR3023">INDEX($K:$P,ROW(),MATCH(AR$3,$K$2:$P$2,0))</f>
        <v>100000</v>
      </c>
      <c r="AS3023" s="76" cm="1">
        <f t="array" ref="AS3023">INDEX($K:$P,ROW(),MATCH(AS$3,$K$2:$P$2,0))</f>
        <v>100000</v>
      </c>
      <c r="AT3023" s="76" cm="1">
        <f t="array" ref="AT3023">INDEX($K:$P,ROW(),MATCH(AT$3,$K$2:$P$2,0))</f>
        <v>100000</v>
      </c>
      <c r="AU3023" s="76" cm="1">
        <f t="array" ref="AU3023">INDEX($K:$P,ROW(),MATCH(AU$3,$K$2:$P$2,0))</f>
        <v>100000</v>
      </c>
      <c r="AV3023" s="76" cm="1">
        <f t="array" ref="AV3023">INDEX($K:$P,ROW(),MATCH(AV$3,$K$2:$P$2,0))</f>
        <v>100000</v>
      </c>
      <c r="AW3023" s="76" cm="1">
        <f t="array" ref="AW3023">INDEX($K:$P,ROW(),MATCH(AW$3,$K$2:$P$2,0))</f>
        <v>100000</v>
      </c>
      <c r="AX3023" s="76" cm="1">
        <f t="array" ref="AX3023">INDEX($K:$P,ROW(),MATCH(AX$3,$K$2:$P$2,0))</f>
        <v>100000</v>
      </c>
      <c r="AY3023" s="76" cm="1">
        <f t="array" ref="AY3023">INDEX($K:$P,ROW(),MATCH(AY$3,$K$2:$P$2,0))</f>
        <v>100000</v>
      </c>
      <c r="AZ3023" s="76" cm="1">
        <f t="array" ref="AZ3023">INDEX($K:$P,ROW(),MATCH(AZ$3,$K$2:$P$2,0))</f>
        <v>100000</v>
      </c>
      <c r="BA3023" s="76" cm="1">
        <f t="array" ref="BA3023">INDEX($K:$P,ROW(),MATCH(BA$3,$K$2:$P$2,0))</f>
        <v>100000</v>
      </c>
      <c r="BB3023" s="76" cm="1">
        <f t="array" ref="BB3023">INDEX($K:$P,ROW(),MATCH(BB$3,$K$2:$P$2,0))</f>
        <v>100000</v>
      </c>
      <c r="BC3023" s="76" cm="1">
        <f t="array" ref="BC3023">INDEX($K:$P,ROW(),MATCH(BC$3,$K$2:$P$2,0))</f>
        <v>100000</v>
      </c>
      <c r="BD3023" s="76" cm="1">
        <f t="array" ref="BD3023">INDEX($K:$P,ROW(),MATCH(BD$3,$K$2:$P$2,0))</f>
        <v>100000</v>
      </c>
      <c r="BE3023" s="76" cm="1">
        <f t="array" ref="BE3023">INDEX($K:$P,ROW(),MATCH(BE$3,$K$2:$P$2,0))</f>
        <v>100000</v>
      </c>
      <c r="BF3023" s="76" cm="1">
        <f t="array" ref="BF3023">INDEX($K:$P,ROW(),MATCH(BF$3,$K$2:$P$2,0))</f>
        <v>100000</v>
      </c>
      <c r="BG3023" s="76" cm="1">
        <f t="array" ref="BG3023">INDEX($K:$P,ROW(),MATCH(BG$3,$K$2:$P$2,0))</f>
        <v>100000</v>
      </c>
      <c r="BH3023" s="76" cm="1">
        <f t="array" ref="BH3023">INDEX($K:$P,ROW(),MATCH(BH$3,$K$2:$P$2,0))</f>
        <v>100000</v>
      </c>
      <c r="BI3023" s="76" cm="1">
        <f t="array" ref="BI3023">INDEX($K:$P,ROW(),MATCH(BI$3,$K$2:$P$2,0))</f>
        <v>100000</v>
      </c>
      <c r="BJ3023" s="76" cm="1">
        <f t="array" ref="BJ3023">INDEX($K:$P,ROW(),MATCH(BJ$3,$K$2:$P$2,0))</f>
        <v>100000</v>
      </c>
      <c r="BK3023" s="76" cm="1">
        <f t="array" ref="BK3023">INDEX($K:$P,ROW(),MATCH(BK$3,$K$2:$P$2,0))</f>
        <v>100000</v>
      </c>
      <c r="BL3023" s="76" cm="1">
        <f t="array" ref="BL3023">INDEX($K:$P,ROW(),MATCH(BL$3,$K$2:$P$2,0))</f>
        <v>100000</v>
      </c>
      <c r="BM3023" s="76" cm="1">
        <f t="array" ref="BM3023">INDEX($K:$P,ROW(),MATCH(BM$3,$K$2:$P$2,0))</f>
        <v>100000</v>
      </c>
      <c r="BN3023" s="76" cm="1">
        <f t="array" ref="BN3023">INDEX($K:$P,ROW(),MATCH(BN$3,$K$2:$P$2,0))</f>
        <v>100000</v>
      </c>
      <c r="BO3023" s="76" cm="1">
        <f t="array" ref="BO3023">INDEX($K:$P,ROW(),MATCH(BO$3,$K$2:$P$2,0))</f>
        <v>100000</v>
      </c>
      <c r="BP3023" s="76" cm="1">
        <f t="array" ref="BP3023">INDEX($K:$P,ROW(),MATCH(BP$3,$K$2:$P$2,0))</f>
        <v>100000</v>
      </c>
      <c r="BQ3023" s="76" cm="1">
        <f t="array" ref="BQ3023">INDEX($K:$P,ROW(),MATCH(BQ$3,$K$2:$P$2,0))</f>
        <v>100000</v>
      </c>
      <c r="BR3023" s="76" cm="1">
        <f t="array" ref="BR3023">INDEX($K:$P,ROW(),MATCH(BR$3,$K$2:$P$2,0))</f>
        <v>100000</v>
      </c>
      <c r="BS3023" s="76" cm="1">
        <f t="array" ref="BS3023">INDEX($K:$P,ROW(),MATCH(BS$3,$K$2:$P$2,0))</f>
        <v>100000</v>
      </c>
      <c r="BT3023" s="76" cm="1">
        <f t="array" ref="BT3023">INDEX($K:$P,ROW(),MATCH(BT$3,$K$2:$P$2,0))</f>
        <v>100000</v>
      </c>
      <c r="BU3023" s="76" cm="1">
        <f t="array" ref="BU3023">INDEX($K:$P,ROW(),MATCH(BU$3,$K$2:$P$2,0))</f>
        <v>100000</v>
      </c>
      <c r="BV3023" s="76" cm="1">
        <f t="array" ref="BV3023">INDEX($K:$P,ROW(),MATCH(BV$3,$K$2:$P$2,0))</f>
        <v>100000</v>
      </c>
      <c r="BW3023" s="76" cm="1">
        <f t="array" ref="BW3023">INDEX($K:$P,ROW(),MATCH(BW$3,$K$2:$P$2,0))</f>
        <v>100000</v>
      </c>
      <c r="BX3023" s="76" cm="1">
        <f t="array" ref="BX3023">INDEX($K:$P,ROW(),MATCH(BX$3,$K$2:$P$2,0))</f>
        <v>100000</v>
      </c>
      <c r="BY3023" s="76" cm="1">
        <f t="array" ref="BY3023">INDEX($K:$P,ROW(),MATCH(BY$3,$K$2:$P$2,0))</f>
        <v>100000</v>
      </c>
      <c r="BZ3023" s="76" cm="1">
        <f t="array" ref="BZ3023">INDEX($K:$P,ROW(),MATCH(BZ$3,$K$2:$P$2,0))</f>
        <v>100000</v>
      </c>
      <c r="CA3023" s="76" cm="1">
        <f t="array" ref="CA3023">INDEX($K:$P,ROW(),MATCH(CA$3,$K$2:$P$2,0))</f>
        <v>100000</v>
      </c>
      <c r="CB3023" s="76" cm="1">
        <f t="array" ref="CB3023">INDEX($K:$P,ROW(),MATCH(CB$3,$K$2:$P$2,0))</f>
        <v>100000</v>
      </c>
      <c r="CC3023" s="76" cm="1">
        <f t="array" ref="CC3023">INDEX($K:$P,ROW(),MATCH(CC$3,$K$2:$P$2,0))</f>
        <v>100000</v>
      </c>
      <c r="CD3023" s="76" cm="1">
        <f t="array" ref="CD3023">INDEX($K:$P,ROW(),MATCH(CD$3,$K$2:$P$2,0))</f>
        <v>100000</v>
      </c>
      <c r="CE3023" s="76" cm="1">
        <f t="array" ref="CE3023">INDEX($K:$P,ROW(),MATCH(CE$3,$K$2:$P$2,0))</f>
        <v>100000</v>
      </c>
      <c r="CF3023" s="76" cm="1">
        <f t="array" ref="CF3023">INDEX($K:$P,ROW(),MATCH(CF$3,$K$2:$P$2,0))</f>
        <v>100000</v>
      </c>
      <c r="CG3023" s="76" cm="1">
        <f t="array" ref="CG3023">INDEX($K:$P,ROW(),MATCH(CG$3,$K$2:$P$2,0))</f>
        <v>100000</v>
      </c>
      <c r="CH3023" s="76" cm="1">
        <f t="array" ref="CH3023">INDEX($K:$P,ROW(),MATCH(CH$3,$K$2:$P$2,0))</f>
        <v>100000</v>
      </c>
      <c r="CI3023" s="76" cm="1">
        <f t="array" ref="CI3023">INDEX($K:$P,ROW(),MATCH(CI$3,$K$2:$P$2,0))</f>
        <v>100000</v>
      </c>
      <c r="CJ3023" s="76" cm="1">
        <f t="array" ref="CJ3023">INDEX($K:$P,ROW(),MATCH(CJ$3,$K$2:$P$2,0))</f>
        <v>100000</v>
      </c>
      <c r="CK3023" s="76" cm="1">
        <f t="array" ref="CK3023">INDEX($K:$P,ROW(),MATCH(CK$3,$K$2:$P$2,0))</f>
        <v>100000</v>
      </c>
      <c r="CL3023" s="76" cm="1">
        <f t="array" ref="CL3023">INDEX($K:$P,ROW(),MATCH(CL$3,$K$2:$P$2,0))</f>
        <v>100000</v>
      </c>
    </row>
    <row r="3024" spans="2:90" x14ac:dyDescent="0.4">
      <c r="B3024" s="139" t="s">
        <v>1008</v>
      </c>
      <c r="C3024" s="75"/>
      <c r="D3024" s="75" t="s">
        <v>1000</v>
      </c>
      <c r="E3024" s="75" t="s">
        <v>906</v>
      </c>
      <c r="F3024" s="75"/>
      <c r="G3024" s="75"/>
      <c r="H3024" s="75">
        <v>0.2</v>
      </c>
      <c r="I3024" s="305"/>
      <c r="J3024" s="60"/>
      <c r="K3024" s="38"/>
      <c r="L3024" s="38"/>
      <c r="M3024" s="38"/>
      <c r="N3024" s="38"/>
      <c r="O3024" s="38"/>
      <c r="P3024" s="38"/>
      <c r="R3024" s="15"/>
      <c r="S3024" s="230"/>
      <c r="T3024" s="230"/>
      <c r="U3024" s="230"/>
      <c r="V3024" s="230"/>
      <c r="W3024" s="230"/>
      <c r="X3024" s="230"/>
      <c r="Y3024" s="230"/>
      <c r="Z3024" s="230"/>
      <c r="AA3024" s="230"/>
      <c r="AB3024" s="230"/>
      <c r="AC3024" s="230"/>
      <c r="AD3024" s="230"/>
      <c r="AE3024" s="230"/>
      <c r="AF3024" s="230"/>
      <c r="AG3024" s="230"/>
      <c r="AH3024" s="230"/>
      <c r="AI3024" s="230"/>
      <c r="AJ3024" s="230"/>
      <c r="AK3024" s="230"/>
      <c r="AL3024" s="230"/>
      <c r="AM3024" s="230"/>
      <c r="AN3024" s="230"/>
      <c r="AO3024" s="230"/>
      <c r="AP3024" s="230"/>
      <c r="AQ3024" s="230"/>
      <c r="AR3024" s="230"/>
      <c r="AS3024" s="230"/>
      <c r="AT3024" s="230"/>
      <c r="AU3024" s="230"/>
      <c r="AV3024" s="230"/>
      <c r="AW3024" s="230"/>
      <c r="AX3024" s="230"/>
      <c r="AY3024" s="230"/>
      <c r="AZ3024" s="230"/>
      <c r="BA3024" s="230"/>
      <c r="BB3024" s="230"/>
      <c r="BC3024" s="230"/>
      <c r="BD3024" s="230"/>
      <c r="BE3024" s="230"/>
      <c r="BF3024" s="230"/>
      <c r="BG3024" s="230"/>
      <c r="BH3024" s="230"/>
      <c r="BI3024" s="230"/>
      <c r="BJ3024" s="230"/>
      <c r="BK3024" s="230"/>
      <c r="BL3024" s="230"/>
      <c r="BM3024" s="230"/>
      <c r="BN3024" s="230"/>
      <c r="BO3024" s="230"/>
      <c r="BP3024" s="230"/>
      <c r="BQ3024" s="230"/>
      <c r="BR3024" s="230"/>
      <c r="BS3024" s="230"/>
      <c r="BT3024" s="230"/>
      <c r="BU3024" s="230"/>
      <c r="BV3024" s="230"/>
      <c r="BW3024" s="230"/>
      <c r="BX3024" s="230"/>
      <c r="BY3024" s="230"/>
      <c r="BZ3024" s="230"/>
      <c r="CA3024" s="230"/>
      <c r="CB3024" s="230"/>
      <c r="CC3024" s="230"/>
      <c r="CD3024" s="230"/>
      <c r="CE3024" s="230"/>
      <c r="CF3024" s="230"/>
      <c r="CG3024" s="230"/>
      <c r="CH3024" s="230"/>
      <c r="CI3024" s="230"/>
      <c r="CJ3024" s="230"/>
      <c r="CK3024" s="230"/>
      <c r="CL3024" s="230"/>
    </row>
    <row r="3025" spans="2:90" x14ac:dyDescent="0.4">
      <c r="B3025" s="121" t="str">
        <f>+SUBSTITUTE(B3022,":","")&amp;" - "&amp;B3008</f>
        <v>Sales Payroll - Surgical procedures</v>
      </c>
      <c r="C3025" s="12" t="s">
        <v>203</v>
      </c>
      <c r="D3025" s="12" t="s">
        <v>1000</v>
      </c>
      <c r="E3025" s="12" t="s">
        <v>906</v>
      </c>
      <c r="F3025" s="12"/>
      <c r="G3025" s="12"/>
      <c r="H3025" s="12"/>
      <c r="I3025" s="60"/>
      <c r="J3025" s="60"/>
      <c r="K3025" s="460">
        <f ca="1">SUMIF($3:$3,K$2,3025:3025)</f>
        <v>-7200000000</v>
      </c>
      <c r="L3025" s="460">
        <f ca="1">SUMIF($3:$3,L$2,3025:3025)</f>
        <v>-7200000000</v>
      </c>
      <c r="M3025" s="460">
        <f ca="1">SUMIF($3:$3,M$2,3025:3025)</f>
        <v>-7200000000</v>
      </c>
      <c r="N3025" s="460">
        <f ca="1">SUMIF($3:$3,N$2,3025:3025)</f>
        <v>-7200000000</v>
      </c>
      <c r="O3025" s="460">
        <f ca="1">SUMIF($3:$3,O$2,3025:3025)</f>
        <v>-7200000000</v>
      </c>
      <c r="P3025" s="460">
        <f ca="1">SUMIF($3:$3,P$2,3025:3025)</f>
        <v>-7200000000</v>
      </c>
      <c r="R3025" s="15"/>
      <c r="S3025" s="319">
        <f ca="1">-+S3023*S3017*(1+$H3024)</f>
        <v>-600000000</v>
      </c>
      <c r="T3025" s="319">
        <f t="shared" ref="T3025:CE3025" ca="1" si="3991">-+T3023*T3017*(1+$H3024)</f>
        <v>-600000000</v>
      </c>
      <c r="U3025" s="319">
        <f t="shared" ca="1" si="3991"/>
        <v>-600000000</v>
      </c>
      <c r="V3025" s="319">
        <f t="shared" ca="1" si="3991"/>
        <v>-600000000</v>
      </c>
      <c r="W3025" s="319">
        <f t="shared" ca="1" si="3991"/>
        <v>-600000000</v>
      </c>
      <c r="X3025" s="319">
        <f t="shared" ca="1" si="3991"/>
        <v>-600000000</v>
      </c>
      <c r="Y3025" s="319">
        <f t="shared" ca="1" si="3991"/>
        <v>-600000000</v>
      </c>
      <c r="Z3025" s="319">
        <f t="shared" ca="1" si="3991"/>
        <v>-600000000</v>
      </c>
      <c r="AA3025" s="319">
        <f t="shared" ca="1" si="3991"/>
        <v>-600000000</v>
      </c>
      <c r="AB3025" s="319">
        <f t="shared" ca="1" si="3991"/>
        <v>-600000000</v>
      </c>
      <c r="AC3025" s="319">
        <f t="shared" ca="1" si="3991"/>
        <v>-600000000</v>
      </c>
      <c r="AD3025" s="319">
        <f t="shared" ca="1" si="3991"/>
        <v>-600000000</v>
      </c>
      <c r="AE3025" s="319">
        <f t="shared" ca="1" si="3991"/>
        <v>-600000000</v>
      </c>
      <c r="AF3025" s="319">
        <f t="shared" ca="1" si="3991"/>
        <v>-600000000</v>
      </c>
      <c r="AG3025" s="319">
        <f t="shared" ca="1" si="3991"/>
        <v>-600000000</v>
      </c>
      <c r="AH3025" s="319">
        <f t="shared" ca="1" si="3991"/>
        <v>-600000000</v>
      </c>
      <c r="AI3025" s="319">
        <f t="shared" ca="1" si="3991"/>
        <v>-600000000</v>
      </c>
      <c r="AJ3025" s="319">
        <f t="shared" ca="1" si="3991"/>
        <v>-600000000</v>
      </c>
      <c r="AK3025" s="319">
        <f t="shared" ca="1" si="3991"/>
        <v>-600000000</v>
      </c>
      <c r="AL3025" s="319">
        <f t="shared" ca="1" si="3991"/>
        <v>-600000000</v>
      </c>
      <c r="AM3025" s="319">
        <f t="shared" ca="1" si="3991"/>
        <v>-600000000</v>
      </c>
      <c r="AN3025" s="319">
        <f t="shared" ca="1" si="3991"/>
        <v>-600000000</v>
      </c>
      <c r="AO3025" s="319">
        <f t="shared" ca="1" si="3991"/>
        <v>-600000000</v>
      </c>
      <c r="AP3025" s="319">
        <f t="shared" ca="1" si="3991"/>
        <v>-600000000</v>
      </c>
      <c r="AQ3025" s="319">
        <f t="shared" ca="1" si="3991"/>
        <v>-600000000</v>
      </c>
      <c r="AR3025" s="319">
        <f t="shared" ca="1" si="3991"/>
        <v>-600000000</v>
      </c>
      <c r="AS3025" s="319">
        <f t="shared" ca="1" si="3991"/>
        <v>-600000000</v>
      </c>
      <c r="AT3025" s="319">
        <f t="shared" ca="1" si="3991"/>
        <v>-600000000</v>
      </c>
      <c r="AU3025" s="319">
        <f t="shared" ca="1" si="3991"/>
        <v>-600000000</v>
      </c>
      <c r="AV3025" s="319">
        <f t="shared" ca="1" si="3991"/>
        <v>-600000000</v>
      </c>
      <c r="AW3025" s="319">
        <f t="shared" ca="1" si="3991"/>
        <v>-600000000</v>
      </c>
      <c r="AX3025" s="319">
        <f t="shared" ca="1" si="3991"/>
        <v>-600000000</v>
      </c>
      <c r="AY3025" s="319">
        <f t="shared" ca="1" si="3991"/>
        <v>-600000000</v>
      </c>
      <c r="AZ3025" s="319">
        <f t="shared" ca="1" si="3991"/>
        <v>-600000000</v>
      </c>
      <c r="BA3025" s="319">
        <f t="shared" ca="1" si="3991"/>
        <v>-600000000</v>
      </c>
      <c r="BB3025" s="319">
        <f t="shared" ca="1" si="3991"/>
        <v>-600000000</v>
      </c>
      <c r="BC3025" s="319">
        <f t="shared" ca="1" si="3991"/>
        <v>-600000000</v>
      </c>
      <c r="BD3025" s="319">
        <f t="shared" ca="1" si="3991"/>
        <v>-600000000</v>
      </c>
      <c r="BE3025" s="319">
        <f t="shared" ca="1" si="3991"/>
        <v>-600000000</v>
      </c>
      <c r="BF3025" s="319">
        <f t="shared" ca="1" si="3991"/>
        <v>-600000000</v>
      </c>
      <c r="BG3025" s="319">
        <f t="shared" ca="1" si="3991"/>
        <v>-600000000</v>
      </c>
      <c r="BH3025" s="319">
        <f t="shared" ca="1" si="3991"/>
        <v>-600000000</v>
      </c>
      <c r="BI3025" s="319">
        <f t="shared" ca="1" si="3991"/>
        <v>-600000000</v>
      </c>
      <c r="BJ3025" s="319">
        <f t="shared" ca="1" si="3991"/>
        <v>-600000000</v>
      </c>
      <c r="BK3025" s="319">
        <f t="shared" ca="1" si="3991"/>
        <v>-600000000</v>
      </c>
      <c r="BL3025" s="319">
        <f t="shared" ca="1" si="3991"/>
        <v>-600000000</v>
      </c>
      <c r="BM3025" s="319">
        <f t="shared" ca="1" si="3991"/>
        <v>-600000000</v>
      </c>
      <c r="BN3025" s="319">
        <f t="shared" ca="1" si="3991"/>
        <v>-600000000</v>
      </c>
      <c r="BO3025" s="319">
        <f t="shared" ca="1" si="3991"/>
        <v>-600000000</v>
      </c>
      <c r="BP3025" s="319">
        <f t="shared" ca="1" si="3991"/>
        <v>-600000000</v>
      </c>
      <c r="BQ3025" s="319">
        <f t="shared" ca="1" si="3991"/>
        <v>-600000000</v>
      </c>
      <c r="BR3025" s="319">
        <f t="shared" ca="1" si="3991"/>
        <v>-600000000</v>
      </c>
      <c r="BS3025" s="319">
        <f t="shared" ca="1" si="3991"/>
        <v>-600000000</v>
      </c>
      <c r="BT3025" s="319">
        <f t="shared" ca="1" si="3991"/>
        <v>-600000000</v>
      </c>
      <c r="BU3025" s="319">
        <f t="shared" ca="1" si="3991"/>
        <v>-600000000</v>
      </c>
      <c r="BV3025" s="319">
        <f t="shared" ca="1" si="3991"/>
        <v>-600000000</v>
      </c>
      <c r="BW3025" s="319">
        <f t="shared" ca="1" si="3991"/>
        <v>-600000000</v>
      </c>
      <c r="BX3025" s="319">
        <f t="shared" ca="1" si="3991"/>
        <v>-600000000</v>
      </c>
      <c r="BY3025" s="319">
        <f t="shared" ca="1" si="3991"/>
        <v>-600000000</v>
      </c>
      <c r="BZ3025" s="319">
        <f t="shared" ca="1" si="3991"/>
        <v>-600000000</v>
      </c>
      <c r="CA3025" s="319">
        <f t="shared" ca="1" si="3991"/>
        <v>-600000000</v>
      </c>
      <c r="CB3025" s="319">
        <f t="shared" ca="1" si="3991"/>
        <v>-600000000</v>
      </c>
      <c r="CC3025" s="319">
        <f t="shared" ca="1" si="3991"/>
        <v>-600000000</v>
      </c>
      <c r="CD3025" s="319">
        <f t="shared" ca="1" si="3991"/>
        <v>-600000000</v>
      </c>
      <c r="CE3025" s="319">
        <f t="shared" ca="1" si="3991"/>
        <v>-600000000</v>
      </c>
      <c r="CF3025" s="319">
        <f t="shared" ref="CF3025:CL3025" ca="1" si="3992">-+CF3023*CF3017*(1+$H3024)</f>
        <v>-600000000</v>
      </c>
      <c r="CG3025" s="319">
        <f t="shared" ca="1" si="3992"/>
        <v>-600000000</v>
      </c>
      <c r="CH3025" s="319">
        <f t="shared" ca="1" si="3992"/>
        <v>-600000000</v>
      </c>
      <c r="CI3025" s="319">
        <f t="shared" ca="1" si="3992"/>
        <v>-600000000</v>
      </c>
      <c r="CJ3025" s="319">
        <f t="shared" ca="1" si="3992"/>
        <v>-600000000</v>
      </c>
      <c r="CK3025" s="319">
        <f t="shared" ca="1" si="3992"/>
        <v>-600000000</v>
      </c>
      <c r="CL3025" s="319">
        <f t="shared" ca="1" si="3992"/>
        <v>-600000000</v>
      </c>
    </row>
    <row r="3026" spans="2:90" x14ac:dyDescent="0.4">
      <c r="B3026" s="130" t="str">
        <f>B3008</f>
        <v>Surgical procedures</v>
      </c>
      <c r="C3026" s="12"/>
      <c r="D3026" s="12" t="s">
        <v>1000</v>
      </c>
      <c r="E3026" s="12" t="s">
        <v>906</v>
      </c>
      <c r="F3026" s="12"/>
      <c r="G3026" s="12" t="s">
        <v>330</v>
      </c>
      <c r="H3026" s="12"/>
      <c r="I3026" s="60"/>
      <c r="J3026" s="60"/>
      <c r="K3026" s="38"/>
      <c r="L3026" s="38"/>
      <c r="M3026" s="38"/>
      <c r="N3026" s="38"/>
      <c r="O3026" s="38"/>
      <c r="P3026" s="38"/>
      <c r="R3026" s="15"/>
      <c r="S3026" s="230"/>
      <c r="T3026" s="230"/>
      <c r="U3026" s="230"/>
      <c r="V3026" s="230"/>
      <c r="W3026" s="230"/>
      <c r="X3026" s="230"/>
      <c r="Y3026" s="230"/>
      <c r="Z3026" s="230"/>
      <c r="AA3026" s="230"/>
      <c r="AB3026" s="230"/>
      <c r="AC3026" s="230"/>
      <c r="AD3026" s="230"/>
      <c r="AE3026" s="230"/>
      <c r="AF3026" s="230"/>
      <c r="AG3026" s="230"/>
      <c r="AH3026" s="230"/>
      <c r="AI3026" s="230"/>
      <c r="AJ3026" s="230"/>
      <c r="AK3026" s="230"/>
      <c r="AL3026" s="230"/>
      <c r="AM3026" s="230"/>
      <c r="AN3026" s="230"/>
      <c r="AO3026" s="230"/>
      <c r="AP3026" s="230"/>
      <c r="AQ3026" s="230"/>
      <c r="AR3026" s="230"/>
      <c r="AS3026" s="230"/>
      <c r="AT3026" s="230"/>
      <c r="AU3026" s="230"/>
      <c r="AV3026" s="230"/>
      <c r="AW3026" s="230"/>
      <c r="AX3026" s="230"/>
      <c r="AY3026" s="230"/>
      <c r="AZ3026" s="230"/>
      <c r="BA3026" s="230"/>
      <c r="BB3026" s="230"/>
      <c r="BC3026" s="230"/>
      <c r="BD3026" s="230"/>
      <c r="BE3026" s="230"/>
      <c r="BF3026" s="230"/>
      <c r="BG3026" s="230"/>
      <c r="BH3026" s="230"/>
      <c r="BI3026" s="230"/>
      <c r="BJ3026" s="230"/>
      <c r="BK3026" s="230"/>
      <c r="BL3026" s="230"/>
      <c r="BM3026" s="230"/>
      <c r="BN3026" s="230"/>
      <c r="BO3026" s="230"/>
      <c r="BP3026" s="230"/>
      <c r="BQ3026" s="230"/>
      <c r="BR3026" s="230"/>
      <c r="BS3026" s="230"/>
      <c r="BT3026" s="230"/>
      <c r="BU3026" s="230"/>
      <c r="BV3026" s="230"/>
      <c r="BW3026" s="230"/>
      <c r="BX3026" s="230"/>
      <c r="BY3026" s="230"/>
      <c r="BZ3026" s="230"/>
      <c r="CA3026" s="230"/>
      <c r="CB3026" s="230"/>
      <c r="CC3026" s="230"/>
      <c r="CD3026" s="230"/>
      <c r="CE3026" s="230"/>
      <c r="CF3026" s="230"/>
      <c r="CG3026" s="230"/>
      <c r="CH3026" s="230"/>
      <c r="CI3026" s="230"/>
      <c r="CJ3026" s="230"/>
      <c r="CK3026" s="230"/>
      <c r="CL3026" s="230"/>
    </row>
    <row r="3027" spans="2:90" x14ac:dyDescent="0.4">
      <c r="B3027" s="184">
        <f>+B3016</f>
        <v>0</v>
      </c>
      <c r="C3027" s="27"/>
      <c r="D3027" s="27" t="s">
        <v>1000</v>
      </c>
      <c r="E3027" s="27" t="s">
        <v>906</v>
      </c>
      <c r="F3027" s="27"/>
      <c r="G3027" s="27" t="s">
        <v>330</v>
      </c>
      <c r="H3027" s="27"/>
      <c r="I3027" s="78"/>
      <c r="J3027" s="78"/>
      <c r="K3027" s="33"/>
      <c r="L3027" s="33"/>
      <c r="M3027" s="33"/>
      <c r="N3027" s="33"/>
      <c r="O3027" s="33"/>
      <c r="P3027" s="33"/>
      <c r="R3027" s="33"/>
      <c r="S3027" s="80"/>
      <c r="T3027" s="80"/>
      <c r="U3027" s="80"/>
      <c r="V3027" s="80"/>
      <c r="W3027" s="80"/>
      <c r="X3027" s="80"/>
      <c r="Y3027" s="80"/>
      <c r="Z3027" s="80"/>
      <c r="AA3027" s="80"/>
      <c r="AB3027" s="80"/>
      <c r="AC3027" s="80"/>
      <c r="AD3027" s="80"/>
      <c r="AE3027" s="80"/>
      <c r="AF3027" s="80"/>
      <c r="AG3027" s="80"/>
      <c r="AH3027" s="80"/>
      <c r="AI3027" s="80"/>
      <c r="AJ3027" s="80"/>
      <c r="AK3027" s="80"/>
      <c r="AL3027" s="80"/>
      <c r="AM3027" s="80"/>
      <c r="AN3027" s="80"/>
      <c r="AO3027" s="80"/>
      <c r="AP3027" s="80"/>
      <c r="AQ3027" s="80"/>
      <c r="AR3027" s="80"/>
      <c r="AS3027" s="80"/>
      <c r="AT3027" s="80"/>
      <c r="AU3027" s="80"/>
      <c r="AV3027" s="80"/>
      <c r="AW3027" s="80"/>
      <c r="AX3027" s="80"/>
      <c r="AY3027" s="80"/>
      <c r="AZ3027" s="80"/>
      <c r="BA3027" s="80"/>
      <c r="BB3027" s="80"/>
      <c r="BC3027" s="80"/>
      <c r="BD3027" s="80"/>
      <c r="BE3027" s="80"/>
      <c r="BF3027" s="80"/>
      <c r="BG3027" s="80"/>
      <c r="BH3027" s="80"/>
      <c r="BI3027" s="80"/>
      <c r="BJ3027" s="80"/>
      <c r="BK3027" s="80"/>
      <c r="BL3027" s="80"/>
      <c r="BM3027" s="80"/>
      <c r="BN3027" s="80"/>
      <c r="BO3027" s="80"/>
      <c r="BP3027" s="80"/>
      <c r="BQ3027" s="80"/>
      <c r="BR3027" s="80"/>
      <c r="BS3027" s="80"/>
      <c r="BT3027" s="80"/>
      <c r="BU3027" s="80"/>
      <c r="BV3027" s="80"/>
      <c r="BW3027" s="80"/>
      <c r="BX3027" s="80"/>
      <c r="BY3027" s="80"/>
      <c r="BZ3027" s="80"/>
      <c r="CA3027" s="80"/>
      <c r="CB3027" s="80"/>
      <c r="CC3027" s="80"/>
      <c r="CD3027" s="80"/>
      <c r="CE3027" s="80"/>
      <c r="CF3027" s="80"/>
      <c r="CG3027" s="80"/>
      <c r="CH3027" s="80"/>
      <c r="CI3027" s="80"/>
      <c r="CJ3027" s="80"/>
      <c r="CK3027" s="80"/>
      <c r="CL3027" s="80"/>
    </row>
    <row r="3028" spans="2:90" x14ac:dyDescent="0.4">
      <c r="B3028" s="130" t="s">
        <v>459</v>
      </c>
      <c r="C3028" s="27"/>
      <c r="D3028" s="27" t="s">
        <v>1000</v>
      </c>
      <c r="E3028" s="27" t="s">
        <v>906</v>
      </c>
      <c r="F3028" s="27"/>
      <c r="G3028" s="27" t="s">
        <v>330</v>
      </c>
      <c r="H3028" s="27"/>
      <c r="I3028" s="78"/>
      <c r="J3028" s="78"/>
      <c r="K3028" s="33"/>
      <c r="L3028" s="33"/>
      <c r="M3028" s="33"/>
      <c r="N3028" s="33"/>
      <c r="O3028" s="33"/>
      <c r="P3028" s="33"/>
      <c r="R3028" s="33"/>
      <c r="S3028" s="80" t="str">
        <f t="shared" ref="S3028:AX3028" si="3993">S3010</f>
        <v>S$12</v>
      </c>
      <c r="T3028" s="80" t="str">
        <f t="shared" si="3993"/>
        <v>T$12</v>
      </c>
      <c r="U3028" s="80" t="str">
        <f t="shared" si="3993"/>
        <v>U$12</v>
      </c>
      <c r="V3028" s="80" t="str">
        <f t="shared" si="3993"/>
        <v>V$12</v>
      </c>
      <c r="W3028" s="80" t="str">
        <f t="shared" si="3993"/>
        <v>W$12</v>
      </c>
      <c r="X3028" s="80" t="str">
        <f t="shared" si="3993"/>
        <v>X$12</v>
      </c>
      <c r="Y3028" s="80" t="str">
        <f t="shared" si="3993"/>
        <v>Y$12</v>
      </c>
      <c r="Z3028" s="80" t="str">
        <f t="shared" si="3993"/>
        <v>Z$12</v>
      </c>
      <c r="AA3028" s="80" t="str">
        <f t="shared" si="3993"/>
        <v>AA$12</v>
      </c>
      <c r="AB3028" s="80" t="str">
        <f t="shared" si="3993"/>
        <v>AB$12</v>
      </c>
      <c r="AC3028" s="80" t="str">
        <f t="shared" si="3993"/>
        <v>AC$12</v>
      </c>
      <c r="AD3028" s="80" t="str">
        <f t="shared" si="3993"/>
        <v>AD$12</v>
      </c>
      <c r="AE3028" s="80" t="str">
        <f t="shared" si="3993"/>
        <v>AE$12</v>
      </c>
      <c r="AF3028" s="80" t="str">
        <f t="shared" si="3993"/>
        <v>AF$12</v>
      </c>
      <c r="AG3028" s="80" t="str">
        <f t="shared" si="3993"/>
        <v>AG$12</v>
      </c>
      <c r="AH3028" s="80" t="str">
        <f t="shared" si="3993"/>
        <v>AH$12</v>
      </c>
      <c r="AI3028" s="80" t="str">
        <f t="shared" si="3993"/>
        <v>AI$12</v>
      </c>
      <c r="AJ3028" s="80" t="str">
        <f t="shared" si="3993"/>
        <v>AJ$12</v>
      </c>
      <c r="AK3028" s="80" t="str">
        <f t="shared" si="3993"/>
        <v>AK$12</v>
      </c>
      <c r="AL3028" s="80" t="str">
        <f t="shared" si="3993"/>
        <v>AL$12</v>
      </c>
      <c r="AM3028" s="80" t="str">
        <f t="shared" si="3993"/>
        <v>AM$12</v>
      </c>
      <c r="AN3028" s="80" t="str">
        <f t="shared" si="3993"/>
        <v>AN$12</v>
      </c>
      <c r="AO3028" s="80" t="str">
        <f t="shared" si="3993"/>
        <v>AO$12</v>
      </c>
      <c r="AP3028" s="80" t="str">
        <f t="shared" si="3993"/>
        <v>AP$12</v>
      </c>
      <c r="AQ3028" s="80" t="str">
        <f t="shared" si="3993"/>
        <v>AQ$12</v>
      </c>
      <c r="AR3028" s="80" t="str">
        <f t="shared" si="3993"/>
        <v>AR$12</v>
      </c>
      <c r="AS3028" s="80" t="str">
        <f t="shared" si="3993"/>
        <v>AS$12</v>
      </c>
      <c r="AT3028" s="80" t="str">
        <f t="shared" si="3993"/>
        <v>AT$12</v>
      </c>
      <c r="AU3028" s="80" t="str">
        <f t="shared" si="3993"/>
        <v>AU$12</v>
      </c>
      <c r="AV3028" s="80" t="str">
        <f t="shared" si="3993"/>
        <v>AV$12</v>
      </c>
      <c r="AW3028" s="80" t="str">
        <f t="shared" si="3993"/>
        <v>AW$12</v>
      </c>
      <c r="AX3028" s="80" t="str">
        <f t="shared" si="3993"/>
        <v>AX$12</v>
      </c>
      <c r="AY3028" s="80" t="str">
        <f t="shared" ref="AY3028:CD3028" si="3994">AY3010</f>
        <v>AY$12</v>
      </c>
      <c r="AZ3028" s="80" t="str">
        <f t="shared" si="3994"/>
        <v>AZ$12</v>
      </c>
      <c r="BA3028" s="80" t="str">
        <f t="shared" si="3994"/>
        <v>BA$12</v>
      </c>
      <c r="BB3028" s="80" t="str">
        <f t="shared" si="3994"/>
        <v>BB$12</v>
      </c>
      <c r="BC3028" s="80" t="str">
        <f t="shared" si="3994"/>
        <v>BC$12</v>
      </c>
      <c r="BD3028" s="80" t="str">
        <f t="shared" si="3994"/>
        <v>BD$12</v>
      </c>
      <c r="BE3028" s="80" t="str">
        <f t="shared" si="3994"/>
        <v>BE$12</v>
      </c>
      <c r="BF3028" s="80" t="str">
        <f t="shared" si="3994"/>
        <v>BF$12</v>
      </c>
      <c r="BG3028" s="80" t="str">
        <f t="shared" si="3994"/>
        <v>BG$12</v>
      </c>
      <c r="BH3028" s="80" t="str">
        <f t="shared" si="3994"/>
        <v>BH$12</v>
      </c>
      <c r="BI3028" s="80" t="str">
        <f t="shared" si="3994"/>
        <v>BI$12</v>
      </c>
      <c r="BJ3028" s="80" t="str">
        <f t="shared" si="3994"/>
        <v>BJ$12</v>
      </c>
      <c r="BK3028" s="80" t="str">
        <f t="shared" si="3994"/>
        <v>BK$12</v>
      </c>
      <c r="BL3028" s="80" t="str">
        <f t="shared" si="3994"/>
        <v>BL$12</v>
      </c>
      <c r="BM3028" s="80" t="str">
        <f t="shared" si="3994"/>
        <v>BM$12</v>
      </c>
      <c r="BN3028" s="80" t="str">
        <f t="shared" si="3994"/>
        <v>BN$12</v>
      </c>
      <c r="BO3028" s="80" t="str">
        <f t="shared" si="3994"/>
        <v>BO$12</v>
      </c>
      <c r="BP3028" s="80" t="str">
        <f t="shared" si="3994"/>
        <v>BP$12</v>
      </c>
      <c r="BQ3028" s="80" t="str">
        <f t="shared" si="3994"/>
        <v>BQ$12</v>
      </c>
      <c r="BR3028" s="80" t="str">
        <f t="shared" si="3994"/>
        <v>BR$12</v>
      </c>
      <c r="BS3028" s="80" t="str">
        <f t="shared" si="3994"/>
        <v>BS$12</v>
      </c>
      <c r="BT3028" s="80" t="str">
        <f t="shared" si="3994"/>
        <v>BT$12</v>
      </c>
      <c r="BU3028" s="80" t="str">
        <f t="shared" si="3994"/>
        <v>BU$12</v>
      </c>
      <c r="BV3028" s="80" t="str">
        <f t="shared" si="3994"/>
        <v>BV$12</v>
      </c>
      <c r="BW3028" s="80" t="str">
        <f t="shared" si="3994"/>
        <v>BW$12</v>
      </c>
      <c r="BX3028" s="80" t="str">
        <f t="shared" si="3994"/>
        <v>BX$12</v>
      </c>
      <c r="BY3028" s="80" t="str">
        <f t="shared" si="3994"/>
        <v>BY$12</v>
      </c>
      <c r="BZ3028" s="80" t="str">
        <f t="shared" si="3994"/>
        <v>BZ$12</v>
      </c>
      <c r="CA3028" s="80" t="str">
        <f t="shared" si="3994"/>
        <v>CA$12</v>
      </c>
      <c r="CB3028" s="80" t="str">
        <f t="shared" si="3994"/>
        <v>CB$12</v>
      </c>
      <c r="CC3028" s="80" t="str">
        <f t="shared" si="3994"/>
        <v>CC$12</v>
      </c>
      <c r="CD3028" s="80" t="str">
        <f t="shared" si="3994"/>
        <v>CD$12</v>
      </c>
      <c r="CE3028" s="80" t="str">
        <f t="shared" ref="CE3028:CL3028" si="3995">CE3010</f>
        <v>CE$12</v>
      </c>
      <c r="CF3028" s="80" t="str">
        <f t="shared" si="3995"/>
        <v>CF$12</v>
      </c>
      <c r="CG3028" s="80" t="str">
        <f t="shared" si="3995"/>
        <v>CG$12</v>
      </c>
      <c r="CH3028" s="80" t="str">
        <f t="shared" si="3995"/>
        <v>CH$12</v>
      </c>
      <c r="CI3028" s="80" t="str">
        <f t="shared" si="3995"/>
        <v>CI$12</v>
      </c>
      <c r="CJ3028" s="80" t="str">
        <f t="shared" si="3995"/>
        <v>CJ$12</v>
      </c>
      <c r="CK3028" s="80" t="str">
        <f t="shared" si="3995"/>
        <v>CK$12</v>
      </c>
      <c r="CL3028" s="80" t="str">
        <f t="shared" si="3995"/>
        <v>CL$12</v>
      </c>
    </row>
    <row r="3029" spans="2:90" x14ac:dyDescent="0.4">
      <c r="B3029" s="184" t="s">
        <v>460</v>
      </c>
      <c r="D3029" t="s">
        <v>1000</v>
      </c>
      <c r="E3029" t="s">
        <v>906</v>
      </c>
      <c r="G3029" t="s">
        <v>330</v>
      </c>
      <c r="K3029" s="53"/>
      <c r="L3029" s="53"/>
      <c r="M3029" s="53"/>
      <c r="N3029" s="53"/>
      <c r="O3029" s="53"/>
      <c r="P3029" s="53"/>
      <c r="R3029" s="24"/>
      <c r="S3029" s="205" t="str">
        <f t="shared" ref="S3029:AX3029" si="3996">ADDRESS(ROW(S3020),COLUMN(S3020),2)</f>
        <v>S$3020</v>
      </c>
      <c r="T3029" s="205" t="str">
        <f t="shared" si="3996"/>
        <v>T$3020</v>
      </c>
      <c r="U3029" s="205" t="str">
        <f t="shared" si="3996"/>
        <v>U$3020</v>
      </c>
      <c r="V3029" s="205" t="str">
        <f t="shared" si="3996"/>
        <v>V$3020</v>
      </c>
      <c r="W3029" s="205" t="str">
        <f t="shared" si="3996"/>
        <v>W$3020</v>
      </c>
      <c r="X3029" s="205" t="str">
        <f t="shared" si="3996"/>
        <v>X$3020</v>
      </c>
      <c r="Y3029" s="205" t="str">
        <f t="shared" si="3996"/>
        <v>Y$3020</v>
      </c>
      <c r="Z3029" s="205" t="str">
        <f t="shared" si="3996"/>
        <v>Z$3020</v>
      </c>
      <c r="AA3029" s="205" t="str">
        <f t="shared" si="3996"/>
        <v>AA$3020</v>
      </c>
      <c r="AB3029" s="205" t="str">
        <f t="shared" si="3996"/>
        <v>AB$3020</v>
      </c>
      <c r="AC3029" s="205" t="str">
        <f t="shared" si="3996"/>
        <v>AC$3020</v>
      </c>
      <c r="AD3029" s="205" t="str">
        <f t="shared" si="3996"/>
        <v>AD$3020</v>
      </c>
      <c r="AE3029" s="205" t="str">
        <f t="shared" si="3996"/>
        <v>AE$3020</v>
      </c>
      <c r="AF3029" s="205" t="str">
        <f t="shared" si="3996"/>
        <v>AF$3020</v>
      </c>
      <c r="AG3029" s="205" t="str">
        <f t="shared" si="3996"/>
        <v>AG$3020</v>
      </c>
      <c r="AH3029" s="205" t="str">
        <f t="shared" si="3996"/>
        <v>AH$3020</v>
      </c>
      <c r="AI3029" s="205" t="str">
        <f t="shared" si="3996"/>
        <v>AI$3020</v>
      </c>
      <c r="AJ3029" s="205" t="str">
        <f t="shared" si="3996"/>
        <v>AJ$3020</v>
      </c>
      <c r="AK3029" s="205" t="str">
        <f t="shared" si="3996"/>
        <v>AK$3020</v>
      </c>
      <c r="AL3029" s="205" t="str">
        <f t="shared" si="3996"/>
        <v>AL$3020</v>
      </c>
      <c r="AM3029" s="205" t="str">
        <f t="shared" si="3996"/>
        <v>AM$3020</v>
      </c>
      <c r="AN3029" s="205" t="str">
        <f t="shared" si="3996"/>
        <v>AN$3020</v>
      </c>
      <c r="AO3029" s="205" t="str">
        <f t="shared" si="3996"/>
        <v>AO$3020</v>
      </c>
      <c r="AP3029" s="205" t="str">
        <f t="shared" si="3996"/>
        <v>AP$3020</v>
      </c>
      <c r="AQ3029" s="205" t="str">
        <f t="shared" si="3996"/>
        <v>AQ$3020</v>
      </c>
      <c r="AR3029" s="205" t="str">
        <f t="shared" si="3996"/>
        <v>AR$3020</v>
      </c>
      <c r="AS3029" s="205" t="str">
        <f t="shared" si="3996"/>
        <v>AS$3020</v>
      </c>
      <c r="AT3029" s="205" t="str">
        <f t="shared" si="3996"/>
        <v>AT$3020</v>
      </c>
      <c r="AU3029" s="205" t="str">
        <f t="shared" si="3996"/>
        <v>AU$3020</v>
      </c>
      <c r="AV3029" s="205" t="str">
        <f t="shared" si="3996"/>
        <v>AV$3020</v>
      </c>
      <c r="AW3029" s="205" t="str">
        <f t="shared" si="3996"/>
        <v>AW$3020</v>
      </c>
      <c r="AX3029" s="205" t="str">
        <f t="shared" si="3996"/>
        <v>AX$3020</v>
      </c>
      <c r="AY3029" s="205" t="str">
        <f t="shared" ref="AY3029:CD3029" si="3997">ADDRESS(ROW(AY3020),COLUMN(AY3020),2)</f>
        <v>AY$3020</v>
      </c>
      <c r="AZ3029" s="205" t="str">
        <f t="shared" si="3997"/>
        <v>AZ$3020</v>
      </c>
      <c r="BA3029" s="205" t="str">
        <f t="shared" si="3997"/>
        <v>BA$3020</v>
      </c>
      <c r="BB3029" s="205" t="str">
        <f t="shared" si="3997"/>
        <v>BB$3020</v>
      </c>
      <c r="BC3029" s="205" t="str">
        <f t="shared" si="3997"/>
        <v>BC$3020</v>
      </c>
      <c r="BD3029" s="205" t="str">
        <f t="shared" si="3997"/>
        <v>BD$3020</v>
      </c>
      <c r="BE3029" s="205" t="str">
        <f t="shared" si="3997"/>
        <v>BE$3020</v>
      </c>
      <c r="BF3029" s="205" t="str">
        <f t="shared" si="3997"/>
        <v>BF$3020</v>
      </c>
      <c r="BG3029" s="205" t="str">
        <f t="shared" si="3997"/>
        <v>BG$3020</v>
      </c>
      <c r="BH3029" s="205" t="str">
        <f t="shared" si="3997"/>
        <v>BH$3020</v>
      </c>
      <c r="BI3029" s="205" t="str">
        <f t="shared" si="3997"/>
        <v>BI$3020</v>
      </c>
      <c r="BJ3029" s="205" t="str">
        <f t="shared" si="3997"/>
        <v>BJ$3020</v>
      </c>
      <c r="BK3029" s="205" t="str">
        <f t="shared" si="3997"/>
        <v>BK$3020</v>
      </c>
      <c r="BL3029" s="205" t="str">
        <f t="shared" si="3997"/>
        <v>BL$3020</v>
      </c>
      <c r="BM3029" s="205" t="str">
        <f t="shared" si="3997"/>
        <v>BM$3020</v>
      </c>
      <c r="BN3029" s="205" t="str">
        <f t="shared" si="3997"/>
        <v>BN$3020</v>
      </c>
      <c r="BO3029" s="205" t="str">
        <f t="shared" si="3997"/>
        <v>BO$3020</v>
      </c>
      <c r="BP3029" s="205" t="str">
        <f t="shared" si="3997"/>
        <v>BP$3020</v>
      </c>
      <c r="BQ3029" s="205" t="str">
        <f t="shared" si="3997"/>
        <v>BQ$3020</v>
      </c>
      <c r="BR3029" s="205" t="str">
        <f t="shared" si="3997"/>
        <v>BR$3020</v>
      </c>
      <c r="BS3029" s="205" t="str">
        <f t="shared" si="3997"/>
        <v>BS$3020</v>
      </c>
      <c r="BT3029" s="205" t="str">
        <f t="shared" si="3997"/>
        <v>BT$3020</v>
      </c>
      <c r="BU3029" s="205" t="str">
        <f t="shared" si="3997"/>
        <v>BU$3020</v>
      </c>
      <c r="BV3029" s="205" t="str">
        <f t="shared" si="3997"/>
        <v>BV$3020</v>
      </c>
      <c r="BW3029" s="205" t="str">
        <f t="shared" si="3997"/>
        <v>BW$3020</v>
      </c>
      <c r="BX3029" s="205" t="str">
        <f t="shared" si="3997"/>
        <v>BX$3020</v>
      </c>
      <c r="BY3029" s="205" t="str">
        <f t="shared" si="3997"/>
        <v>BY$3020</v>
      </c>
      <c r="BZ3029" s="205" t="str">
        <f t="shared" si="3997"/>
        <v>BZ$3020</v>
      </c>
      <c r="CA3029" s="205" t="str">
        <f t="shared" si="3997"/>
        <v>CA$3020</v>
      </c>
      <c r="CB3029" s="205" t="str">
        <f t="shared" si="3997"/>
        <v>CB$3020</v>
      </c>
      <c r="CC3029" s="205" t="str">
        <f t="shared" si="3997"/>
        <v>CC$3020</v>
      </c>
      <c r="CD3029" s="205" t="str">
        <f t="shared" si="3997"/>
        <v>CD$3020</v>
      </c>
      <c r="CE3029" s="205" t="str">
        <f t="shared" ref="CE3029:CL3029" si="3998">ADDRESS(ROW(CE3020),COLUMN(CE3020),2)</f>
        <v>CE$3020</v>
      </c>
      <c r="CF3029" s="205" t="str">
        <f t="shared" si="3998"/>
        <v>CF$3020</v>
      </c>
      <c r="CG3029" s="205" t="str">
        <f t="shared" si="3998"/>
        <v>CG$3020</v>
      </c>
      <c r="CH3029" s="205" t="str">
        <f t="shared" si="3998"/>
        <v>CH$3020</v>
      </c>
      <c r="CI3029" s="205" t="str">
        <f t="shared" si="3998"/>
        <v>CI$3020</v>
      </c>
      <c r="CJ3029" s="205" t="str">
        <f t="shared" si="3998"/>
        <v>CJ$3020</v>
      </c>
      <c r="CK3029" s="205" t="str">
        <f t="shared" si="3998"/>
        <v>CK$3020</v>
      </c>
      <c r="CL3029" s="205" t="str">
        <f t="shared" si="3998"/>
        <v>CL$3020</v>
      </c>
    </row>
    <row r="3030" spans="2:90" x14ac:dyDescent="0.4">
      <c r="B3030" s="184">
        <f>B3016</f>
        <v>0</v>
      </c>
      <c r="C3030" s="12"/>
      <c r="D3030" s="12" t="s">
        <v>1000</v>
      </c>
      <c r="E3030" s="12" t="s">
        <v>906</v>
      </c>
      <c r="F3030" s="12"/>
      <c r="G3030" s="12" t="s">
        <v>330</v>
      </c>
      <c r="H3030" s="12"/>
      <c r="I3030" s="60"/>
      <c r="J3030" s="60"/>
      <c r="K3030" s="15"/>
      <c r="L3030" s="15"/>
      <c r="M3030" s="15"/>
      <c r="N3030" s="15"/>
      <c r="O3030" s="15"/>
      <c r="P3030" s="15"/>
      <c r="R3030" s="15"/>
      <c r="S3030" s="80"/>
      <c r="T3030" s="80"/>
      <c r="U3030" s="80"/>
      <c r="V3030" s="80"/>
      <c r="W3030" s="80"/>
      <c r="X3030" s="80"/>
      <c r="Y3030" s="80"/>
      <c r="Z3030" s="80"/>
      <c r="AA3030" s="80"/>
      <c r="AB3030" s="80"/>
      <c r="AC3030" s="80"/>
      <c r="AD3030" s="80"/>
      <c r="AE3030" s="80"/>
      <c r="AF3030" s="80"/>
      <c r="AG3030" s="80"/>
      <c r="AH3030" s="80"/>
      <c r="AI3030" s="80"/>
      <c r="AJ3030" s="80"/>
      <c r="AK3030" s="80"/>
      <c r="AL3030" s="80"/>
      <c r="AM3030" s="80"/>
      <c r="AN3030" s="80"/>
      <c r="AO3030" s="80"/>
      <c r="AP3030" s="80"/>
      <c r="AQ3030" s="80"/>
      <c r="AR3030" s="80"/>
      <c r="AS3030" s="80"/>
      <c r="AT3030" s="80"/>
      <c r="AU3030" s="80"/>
      <c r="AV3030" s="80"/>
      <c r="AW3030" s="80"/>
      <c r="AX3030" s="80"/>
      <c r="AY3030" s="80"/>
      <c r="AZ3030" s="80"/>
      <c r="BA3030" s="80"/>
      <c r="BB3030" s="80"/>
      <c r="BC3030" s="80"/>
      <c r="BD3030" s="80"/>
      <c r="BE3030" s="80"/>
      <c r="BF3030" s="80"/>
      <c r="BG3030" s="80"/>
      <c r="BH3030" s="80"/>
      <c r="BI3030" s="80"/>
      <c r="BJ3030" s="80"/>
      <c r="BK3030" s="80"/>
      <c r="BL3030" s="80"/>
      <c r="BM3030" s="80"/>
      <c r="BN3030" s="80"/>
      <c r="BO3030" s="80"/>
      <c r="BP3030" s="80"/>
      <c r="BQ3030" s="80"/>
      <c r="BR3030" s="80"/>
      <c r="BS3030" s="80"/>
      <c r="BT3030" s="80"/>
      <c r="BU3030" s="80"/>
      <c r="BV3030" s="80"/>
      <c r="BW3030" s="80"/>
      <c r="BX3030" s="80"/>
      <c r="BY3030" s="80"/>
      <c r="BZ3030" s="80"/>
      <c r="CA3030" s="80"/>
      <c r="CB3030" s="80"/>
      <c r="CC3030" s="80"/>
      <c r="CD3030" s="80"/>
      <c r="CE3030" s="80"/>
      <c r="CF3030" s="80"/>
      <c r="CG3030" s="80"/>
      <c r="CH3030" s="80"/>
      <c r="CI3030" s="80"/>
      <c r="CJ3030" s="80"/>
      <c r="CK3030" s="80"/>
      <c r="CL3030" s="80"/>
    </row>
    <row r="3031" spans="2:90" x14ac:dyDescent="0.4">
      <c r="B3031" s="130" t="str">
        <f>B3013</f>
        <v xml:space="preserve">secondary unit </v>
      </c>
      <c r="C3031" s="12"/>
      <c r="D3031" s="12" t="s">
        <v>1000</v>
      </c>
      <c r="E3031" s="12" t="s">
        <v>906</v>
      </c>
      <c r="F3031" s="12"/>
      <c r="G3031" s="12" t="s">
        <v>330</v>
      </c>
      <c r="H3031" s="12"/>
      <c r="I3031" s="60"/>
      <c r="J3031" s="60"/>
      <c r="K3031" s="15"/>
      <c r="L3031" s="15"/>
      <c r="M3031" s="15"/>
      <c r="N3031" s="15"/>
      <c r="O3031" s="15"/>
      <c r="P3031" s="15"/>
      <c r="R3031" s="15"/>
      <c r="S3031" s="76"/>
      <c r="T3031" s="76"/>
      <c r="U3031" s="76"/>
      <c r="V3031" s="76"/>
      <c r="W3031" s="76"/>
      <c r="X3031" s="76"/>
      <c r="Y3031" s="76"/>
      <c r="Z3031" s="76"/>
      <c r="AA3031" s="76"/>
      <c r="AB3031" s="76"/>
      <c r="AC3031" s="76"/>
      <c r="AD3031" s="76"/>
      <c r="AE3031" s="76"/>
      <c r="AF3031" s="76"/>
      <c r="AG3031" s="76"/>
      <c r="AH3031" s="76"/>
      <c r="AI3031" s="76"/>
      <c r="AJ3031" s="76"/>
      <c r="AK3031" s="76"/>
      <c r="AL3031" s="76"/>
      <c r="AM3031" s="76"/>
      <c r="AN3031" s="76"/>
      <c r="AO3031" s="76"/>
      <c r="AP3031" s="76"/>
      <c r="AQ3031" s="76"/>
      <c r="AR3031" s="76"/>
      <c r="AS3031" s="76"/>
      <c r="AT3031" s="76"/>
      <c r="AU3031" s="76"/>
      <c r="AV3031" s="76"/>
      <c r="AW3031" s="76"/>
      <c r="AX3031" s="76"/>
      <c r="AY3031" s="76"/>
      <c r="AZ3031" s="76"/>
      <c r="BA3031" s="76"/>
      <c r="BB3031" s="76"/>
      <c r="BC3031" s="76"/>
      <c r="BD3031" s="76"/>
      <c r="BE3031" s="76"/>
      <c r="BF3031" s="76"/>
      <c r="BG3031" s="76"/>
      <c r="BH3031" s="76"/>
      <c r="BI3031" s="76"/>
      <c r="BJ3031" s="76"/>
      <c r="BK3031" s="76"/>
      <c r="BL3031" s="76"/>
      <c r="BM3031" s="76"/>
      <c r="BN3031" s="76"/>
      <c r="BO3031" s="76"/>
      <c r="BP3031" s="76"/>
      <c r="BQ3031" s="76"/>
      <c r="BR3031" s="76"/>
      <c r="BS3031" s="76"/>
      <c r="BT3031" s="76"/>
      <c r="BU3031" s="76"/>
      <c r="BV3031" s="76"/>
      <c r="BW3031" s="76"/>
      <c r="BX3031" s="76"/>
      <c r="BY3031" s="76"/>
      <c r="BZ3031" s="76"/>
      <c r="CA3031" s="76"/>
      <c r="CB3031" s="76"/>
      <c r="CC3031" s="76"/>
      <c r="CD3031" s="76"/>
      <c r="CE3031" s="76"/>
      <c r="CF3031" s="76"/>
      <c r="CG3031" s="76"/>
      <c r="CH3031" s="76"/>
      <c r="CI3031" s="76"/>
      <c r="CJ3031" s="76"/>
      <c r="CK3031" s="76"/>
      <c r="CL3031" s="76"/>
    </row>
    <row r="3032" spans="2:90" x14ac:dyDescent="0.4">
      <c r="B3032" s="130" t="str">
        <f>B3014</f>
        <v>Secondary revenue driver</v>
      </c>
      <c r="C3032" s="12"/>
      <c r="D3032" s="12" t="s">
        <v>1000</v>
      </c>
      <c r="E3032" s="12" t="s">
        <v>906</v>
      </c>
      <c r="F3032" s="12"/>
      <c r="G3032" s="12" t="s">
        <v>330</v>
      </c>
      <c r="H3032" s="12"/>
      <c r="I3032" s="60"/>
      <c r="J3032" s="60"/>
      <c r="K3032" s="15"/>
      <c r="L3032" s="15"/>
      <c r="M3032" s="15"/>
      <c r="N3032" s="15"/>
      <c r="O3032" s="15"/>
      <c r="P3032" s="15"/>
      <c r="R3032" s="15"/>
      <c r="S3032" s="76"/>
      <c r="T3032" s="76"/>
      <c r="U3032" s="76"/>
      <c r="V3032" s="76"/>
      <c r="W3032" s="76"/>
      <c r="X3032" s="76"/>
      <c r="Y3032" s="76"/>
      <c r="Z3032" s="76"/>
      <c r="AA3032" s="76"/>
      <c r="AB3032" s="76"/>
      <c r="AC3032" s="76"/>
      <c r="AD3032" s="76"/>
      <c r="AE3032" s="76"/>
      <c r="AF3032" s="76"/>
      <c r="AG3032" s="76"/>
      <c r="AH3032" s="76"/>
      <c r="AI3032" s="76"/>
      <c r="AJ3032" s="76"/>
      <c r="AK3032" s="76"/>
      <c r="AL3032" s="76"/>
      <c r="AM3032" s="76"/>
      <c r="AN3032" s="76"/>
      <c r="AO3032" s="76"/>
      <c r="AP3032" s="76"/>
      <c r="AQ3032" s="76"/>
      <c r="AR3032" s="76"/>
      <c r="AS3032" s="76"/>
      <c r="AT3032" s="76"/>
      <c r="AU3032" s="76"/>
      <c r="AV3032" s="76"/>
      <c r="AW3032" s="76"/>
      <c r="AX3032" s="76"/>
      <c r="AY3032" s="76"/>
      <c r="AZ3032" s="76"/>
      <c r="BA3032" s="76"/>
      <c r="BB3032" s="76"/>
      <c r="BC3032" s="76"/>
      <c r="BD3032" s="76"/>
      <c r="BE3032" s="76"/>
      <c r="BF3032" s="76"/>
      <c r="BG3032" s="76"/>
      <c r="BH3032" s="76"/>
      <c r="BI3032" s="76"/>
      <c r="BJ3032" s="76"/>
      <c r="BK3032" s="76"/>
      <c r="BL3032" s="76"/>
      <c r="BM3032" s="76"/>
      <c r="BN3032" s="76"/>
      <c r="BO3032" s="76"/>
      <c r="BP3032" s="76"/>
      <c r="BQ3032" s="76"/>
      <c r="BR3032" s="76"/>
      <c r="BS3032" s="76"/>
      <c r="BT3032" s="76"/>
      <c r="BU3032" s="76"/>
      <c r="BV3032" s="76"/>
      <c r="BW3032" s="76"/>
      <c r="BX3032" s="76"/>
      <c r="BY3032" s="76"/>
      <c r="BZ3032" s="76"/>
      <c r="CA3032" s="76"/>
      <c r="CB3032" s="76"/>
      <c r="CC3032" s="76"/>
      <c r="CD3032" s="76"/>
      <c r="CE3032" s="76"/>
      <c r="CF3032" s="76"/>
      <c r="CG3032" s="76"/>
      <c r="CH3032" s="76"/>
      <c r="CI3032" s="76"/>
      <c r="CJ3032" s="76"/>
      <c r="CK3032" s="76"/>
      <c r="CL3032" s="76"/>
    </row>
    <row r="3033" spans="2:90" x14ac:dyDescent="0.4">
      <c r="B3033" s="130" t="str">
        <f>B3015</f>
        <v>Secondary volume driver</v>
      </c>
      <c r="C3033" s="12"/>
      <c r="D3033" s="12" t="s">
        <v>1000</v>
      </c>
      <c r="E3033" s="12" t="s">
        <v>906</v>
      </c>
      <c r="F3033" s="12"/>
      <c r="G3033" s="12" t="s">
        <v>330</v>
      </c>
      <c r="H3033" s="12"/>
      <c r="I3033" s="60"/>
      <c r="J3033" s="60"/>
      <c r="K3033" s="15"/>
      <c r="L3033" s="15"/>
      <c r="M3033" s="15"/>
      <c r="N3033" s="15"/>
      <c r="O3033" s="15"/>
      <c r="P3033" s="15"/>
      <c r="R3033" s="15"/>
      <c r="S3033" s="172"/>
      <c r="T3033" s="172"/>
      <c r="U3033" s="172"/>
      <c r="V3033" s="172"/>
      <c r="W3033" s="172"/>
      <c r="X3033" s="172"/>
      <c r="Y3033" s="172"/>
      <c r="Z3033" s="172"/>
      <c r="AA3033" s="172"/>
      <c r="AB3033" s="172"/>
      <c r="AC3033" s="172"/>
      <c r="AD3033" s="172"/>
      <c r="AE3033" s="172"/>
      <c r="AF3033" s="172"/>
      <c r="AG3033" s="172"/>
      <c r="AH3033" s="172"/>
      <c r="AI3033" s="172"/>
      <c r="AJ3033" s="172"/>
      <c r="AK3033" s="172"/>
      <c r="AL3033" s="172"/>
      <c r="AM3033" s="172"/>
      <c r="AN3033" s="172"/>
      <c r="AO3033" s="172"/>
      <c r="AP3033" s="172"/>
      <c r="AQ3033" s="172"/>
      <c r="AR3033" s="172"/>
      <c r="AS3033" s="172"/>
      <c r="AT3033" s="172"/>
      <c r="AU3033" s="172"/>
      <c r="AV3033" s="172"/>
      <c r="AW3033" s="172"/>
      <c r="AX3033" s="172"/>
      <c r="AY3033" s="172"/>
      <c r="AZ3033" s="172"/>
      <c r="BA3033" s="172"/>
      <c r="BB3033" s="172"/>
      <c r="BC3033" s="172"/>
      <c r="BD3033" s="172"/>
      <c r="BE3033" s="172"/>
      <c r="BF3033" s="172"/>
      <c r="BG3033" s="172"/>
      <c r="BH3033" s="172"/>
      <c r="BI3033" s="172"/>
      <c r="BJ3033" s="172"/>
      <c r="BK3033" s="172"/>
      <c r="BL3033" s="172"/>
      <c r="BM3033" s="172"/>
      <c r="BN3033" s="172"/>
      <c r="BO3033" s="172"/>
      <c r="BP3033" s="172"/>
      <c r="BQ3033" s="172"/>
      <c r="BR3033" s="172"/>
      <c r="BS3033" s="172"/>
      <c r="BT3033" s="172"/>
      <c r="BU3033" s="172"/>
      <c r="BV3033" s="172"/>
      <c r="BW3033" s="172"/>
      <c r="BX3033" s="172"/>
      <c r="BY3033" s="172"/>
      <c r="BZ3033" s="172"/>
      <c r="CA3033" s="172"/>
      <c r="CB3033" s="172"/>
      <c r="CC3033" s="172"/>
      <c r="CD3033" s="172"/>
      <c r="CE3033" s="172"/>
      <c r="CF3033" s="172"/>
      <c r="CG3033" s="172"/>
      <c r="CH3033" s="172"/>
      <c r="CI3033" s="172"/>
      <c r="CJ3033" s="172"/>
      <c r="CK3033" s="172"/>
      <c r="CL3033" s="172"/>
    </row>
    <row r="3034" spans="2:90" x14ac:dyDescent="0.4">
      <c r="B3034" s="168" t="s">
        <v>499</v>
      </c>
      <c r="C3034" s="167"/>
      <c r="D3034" s="167"/>
      <c r="E3034" s="167" t="s">
        <v>906</v>
      </c>
      <c r="F3034" s="167"/>
      <c r="G3034" s="167"/>
      <c r="H3034" s="167"/>
      <c r="I3034" s="169"/>
      <c r="J3034" s="169"/>
      <c r="K3034" s="190"/>
      <c r="L3034" s="190"/>
      <c r="M3034" s="190"/>
      <c r="N3034" s="190"/>
      <c r="O3034" s="190"/>
      <c r="P3034" s="190"/>
      <c r="R3034" s="191"/>
      <c r="S3034" s="167"/>
      <c r="T3034" s="167"/>
      <c r="U3034" s="167"/>
      <c r="V3034" s="167"/>
      <c r="W3034" s="167"/>
      <c r="X3034" s="167"/>
      <c r="Y3034" s="167"/>
      <c r="Z3034" s="167"/>
      <c r="AA3034" s="167"/>
      <c r="AB3034" s="167"/>
      <c r="AC3034" s="167"/>
      <c r="AD3034" s="167"/>
      <c r="AE3034" s="167"/>
      <c r="AF3034" s="167"/>
      <c r="AG3034" s="167"/>
      <c r="AH3034" s="167"/>
      <c r="AI3034" s="167"/>
      <c r="AJ3034" s="167"/>
      <c r="AK3034" s="167"/>
      <c r="AL3034" s="167"/>
      <c r="AM3034" s="167"/>
      <c r="AN3034" s="167"/>
      <c r="AO3034" s="167"/>
      <c r="AP3034" s="167"/>
      <c r="AQ3034" s="167"/>
      <c r="AR3034" s="167"/>
      <c r="AS3034" s="167"/>
      <c r="AT3034" s="167"/>
      <c r="AU3034" s="167"/>
      <c r="AV3034" s="167"/>
      <c r="AW3034" s="167"/>
      <c r="AX3034" s="167"/>
      <c r="AY3034" s="167"/>
      <c r="AZ3034" s="167"/>
      <c r="BA3034" s="167"/>
      <c r="BB3034" s="167"/>
      <c r="BC3034" s="167"/>
      <c r="BD3034" s="167"/>
      <c r="BE3034" s="167"/>
      <c r="BF3034" s="167"/>
      <c r="BG3034" s="167"/>
      <c r="BH3034" s="167"/>
      <c r="BI3034" s="167"/>
      <c r="BJ3034" s="167"/>
      <c r="BK3034" s="167"/>
      <c r="BL3034" s="167"/>
      <c r="BM3034" s="167"/>
      <c r="BN3034" s="167"/>
      <c r="BO3034" s="167"/>
      <c r="BP3034" s="167"/>
      <c r="BQ3034" s="167"/>
      <c r="BR3034" s="167"/>
      <c r="BS3034" s="167"/>
      <c r="BT3034" s="167"/>
      <c r="BU3034" s="167"/>
      <c r="BV3034" s="167"/>
      <c r="BW3034" s="167"/>
      <c r="BX3034" s="167"/>
      <c r="BY3034" s="167"/>
      <c r="BZ3034" s="167"/>
      <c r="CA3034" s="167"/>
      <c r="CB3034" s="167"/>
      <c r="CC3034" s="167"/>
      <c r="CD3034" s="167"/>
      <c r="CE3034" s="167"/>
      <c r="CF3034" s="167"/>
      <c r="CG3034" s="167"/>
      <c r="CH3034" s="167"/>
      <c r="CI3034" s="167"/>
      <c r="CJ3034" s="167"/>
      <c r="CK3034" s="167"/>
      <c r="CL3034" s="167"/>
    </row>
    <row r="3035" spans="2:90" x14ac:dyDescent="0.4">
      <c r="B3035" s="168" t="s">
        <v>500</v>
      </c>
      <c r="C3035" s="167"/>
      <c r="D3035" s="167"/>
      <c r="E3035" s="167" t="s">
        <v>906</v>
      </c>
      <c r="F3035" s="167"/>
      <c r="G3035" s="167"/>
      <c r="H3035" s="167"/>
      <c r="I3035" s="169"/>
      <c r="J3035" s="169"/>
      <c r="K3035" s="190"/>
      <c r="L3035" s="190"/>
      <c r="M3035" s="190"/>
      <c r="N3035" s="190"/>
      <c r="O3035" s="190"/>
      <c r="P3035" s="190"/>
      <c r="R3035" s="191"/>
      <c r="S3035" s="167"/>
      <c r="T3035" s="167"/>
      <c r="U3035" s="167"/>
      <c r="V3035" s="167"/>
      <c r="W3035" s="167"/>
      <c r="X3035" s="167"/>
      <c r="Y3035" s="167"/>
      <c r="Z3035" s="167"/>
      <c r="AA3035" s="167"/>
      <c r="AB3035" s="167"/>
      <c r="AC3035" s="167"/>
      <c r="AD3035" s="167"/>
      <c r="AE3035" s="167"/>
      <c r="AF3035" s="167"/>
      <c r="AG3035" s="167"/>
      <c r="AH3035" s="167"/>
      <c r="AI3035" s="167"/>
      <c r="AJ3035" s="167"/>
      <c r="AK3035" s="167"/>
      <c r="AL3035" s="167"/>
      <c r="AM3035" s="167"/>
      <c r="AN3035" s="167"/>
      <c r="AO3035" s="167"/>
      <c r="AP3035" s="167"/>
      <c r="AQ3035" s="167"/>
      <c r="AR3035" s="167"/>
      <c r="AS3035" s="167"/>
      <c r="AT3035" s="167"/>
      <c r="AU3035" s="167"/>
      <c r="AV3035" s="167"/>
      <c r="AW3035" s="167"/>
      <c r="AX3035" s="167"/>
      <c r="AY3035" s="167"/>
      <c r="AZ3035" s="167"/>
      <c r="BA3035" s="167"/>
      <c r="BB3035" s="167"/>
      <c r="BC3035" s="167"/>
      <c r="BD3035" s="167"/>
      <c r="BE3035" s="167"/>
      <c r="BF3035" s="167"/>
      <c r="BG3035" s="167"/>
      <c r="BH3035" s="167"/>
      <c r="BI3035" s="167"/>
      <c r="BJ3035" s="167"/>
      <c r="BK3035" s="167"/>
      <c r="BL3035" s="167"/>
      <c r="BM3035" s="167"/>
      <c r="BN3035" s="167"/>
      <c r="BO3035" s="167"/>
      <c r="BP3035" s="167"/>
      <c r="BQ3035" s="167"/>
      <c r="BR3035" s="167"/>
      <c r="BS3035" s="167"/>
      <c r="BT3035" s="167"/>
      <c r="BU3035" s="167"/>
      <c r="BV3035" s="167"/>
      <c r="BW3035" s="167"/>
      <c r="BX3035" s="167"/>
      <c r="BY3035" s="167"/>
      <c r="BZ3035" s="167"/>
      <c r="CA3035" s="167"/>
      <c r="CB3035" s="167"/>
      <c r="CC3035" s="167"/>
      <c r="CD3035" s="167"/>
      <c r="CE3035" s="167"/>
      <c r="CF3035" s="167"/>
      <c r="CG3035" s="167"/>
      <c r="CH3035" s="167"/>
      <c r="CI3035" s="167"/>
      <c r="CJ3035" s="167"/>
      <c r="CK3035" s="167"/>
      <c r="CL3035" s="167"/>
    </row>
    <row r="3036" spans="2:90" x14ac:dyDescent="0.4">
      <c r="B3036" s="168" t="s">
        <v>459</v>
      </c>
      <c r="C3036" s="167"/>
      <c r="D3036" s="167"/>
      <c r="E3036" s="167" t="s">
        <v>906</v>
      </c>
      <c r="F3036" s="167"/>
      <c r="G3036" s="167"/>
      <c r="H3036" s="167"/>
      <c r="I3036" s="169"/>
      <c r="J3036" s="169"/>
      <c r="K3036" s="190"/>
      <c r="L3036" s="190"/>
      <c r="M3036" s="190"/>
      <c r="N3036" s="190"/>
      <c r="O3036" s="190"/>
      <c r="P3036" s="190"/>
      <c r="R3036" s="191"/>
      <c r="S3036" s="192" t="str">
        <f t="shared" ref="S3036:AX3036" si="3999">S$16</f>
        <v>S$12</v>
      </c>
      <c r="T3036" s="192" t="str">
        <f t="shared" si="3999"/>
        <v>T$12</v>
      </c>
      <c r="U3036" s="192" t="str">
        <f t="shared" si="3999"/>
        <v>U$12</v>
      </c>
      <c r="V3036" s="192" t="str">
        <f t="shared" si="3999"/>
        <v>V$12</v>
      </c>
      <c r="W3036" s="192" t="str">
        <f t="shared" si="3999"/>
        <v>W$12</v>
      </c>
      <c r="X3036" s="192" t="str">
        <f t="shared" si="3999"/>
        <v>X$12</v>
      </c>
      <c r="Y3036" s="192" t="str">
        <f t="shared" si="3999"/>
        <v>Y$12</v>
      </c>
      <c r="Z3036" s="192" t="str">
        <f t="shared" si="3999"/>
        <v>Z$12</v>
      </c>
      <c r="AA3036" s="192" t="str">
        <f t="shared" si="3999"/>
        <v>AA$12</v>
      </c>
      <c r="AB3036" s="192" t="str">
        <f t="shared" si="3999"/>
        <v>AB$12</v>
      </c>
      <c r="AC3036" s="192" t="str">
        <f t="shared" si="3999"/>
        <v>AC$12</v>
      </c>
      <c r="AD3036" s="192" t="str">
        <f t="shared" si="3999"/>
        <v>AD$12</v>
      </c>
      <c r="AE3036" s="192" t="str">
        <f t="shared" si="3999"/>
        <v>AE$12</v>
      </c>
      <c r="AF3036" s="192" t="str">
        <f t="shared" si="3999"/>
        <v>AF$12</v>
      </c>
      <c r="AG3036" s="192" t="str">
        <f t="shared" si="3999"/>
        <v>AG$12</v>
      </c>
      <c r="AH3036" s="192" t="str">
        <f t="shared" si="3999"/>
        <v>AH$12</v>
      </c>
      <c r="AI3036" s="192" t="str">
        <f t="shared" si="3999"/>
        <v>AI$12</v>
      </c>
      <c r="AJ3036" s="192" t="str">
        <f t="shared" si="3999"/>
        <v>AJ$12</v>
      </c>
      <c r="AK3036" s="192" t="str">
        <f t="shared" si="3999"/>
        <v>AK$12</v>
      </c>
      <c r="AL3036" s="192" t="str">
        <f t="shared" si="3999"/>
        <v>AL$12</v>
      </c>
      <c r="AM3036" s="192" t="str">
        <f t="shared" si="3999"/>
        <v>AM$12</v>
      </c>
      <c r="AN3036" s="192" t="str">
        <f t="shared" si="3999"/>
        <v>AN$12</v>
      </c>
      <c r="AO3036" s="192" t="str">
        <f t="shared" si="3999"/>
        <v>AO$12</v>
      </c>
      <c r="AP3036" s="192" t="str">
        <f t="shared" si="3999"/>
        <v>AP$12</v>
      </c>
      <c r="AQ3036" s="192" t="str">
        <f t="shared" si="3999"/>
        <v>AQ$12</v>
      </c>
      <c r="AR3036" s="192" t="str">
        <f t="shared" si="3999"/>
        <v>AR$12</v>
      </c>
      <c r="AS3036" s="192" t="str">
        <f t="shared" si="3999"/>
        <v>AS$12</v>
      </c>
      <c r="AT3036" s="192" t="str">
        <f t="shared" si="3999"/>
        <v>AT$12</v>
      </c>
      <c r="AU3036" s="192" t="str">
        <f t="shared" si="3999"/>
        <v>AU$12</v>
      </c>
      <c r="AV3036" s="192" t="str">
        <f t="shared" si="3999"/>
        <v>AV$12</v>
      </c>
      <c r="AW3036" s="192" t="str">
        <f t="shared" si="3999"/>
        <v>AW$12</v>
      </c>
      <c r="AX3036" s="192" t="str">
        <f t="shared" si="3999"/>
        <v>AX$12</v>
      </c>
      <c r="AY3036" s="192" t="str">
        <f t="shared" ref="AY3036:CD3036" si="4000">AY$16</f>
        <v>AY$12</v>
      </c>
      <c r="AZ3036" s="192" t="str">
        <f t="shared" si="4000"/>
        <v>AZ$12</v>
      </c>
      <c r="BA3036" s="192" t="str">
        <f t="shared" si="4000"/>
        <v>BA$12</v>
      </c>
      <c r="BB3036" s="192" t="str">
        <f t="shared" si="4000"/>
        <v>BB$12</v>
      </c>
      <c r="BC3036" s="192" t="str">
        <f t="shared" si="4000"/>
        <v>BC$12</v>
      </c>
      <c r="BD3036" s="192" t="str">
        <f t="shared" si="4000"/>
        <v>BD$12</v>
      </c>
      <c r="BE3036" s="192" t="str">
        <f t="shared" si="4000"/>
        <v>BE$12</v>
      </c>
      <c r="BF3036" s="192" t="str">
        <f t="shared" si="4000"/>
        <v>BF$12</v>
      </c>
      <c r="BG3036" s="192" t="str">
        <f t="shared" si="4000"/>
        <v>BG$12</v>
      </c>
      <c r="BH3036" s="192" t="str">
        <f t="shared" si="4000"/>
        <v>BH$12</v>
      </c>
      <c r="BI3036" s="192" t="str">
        <f t="shared" si="4000"/>
        <v>BI$12</v>
      </c>
      <c r="BJ3036" s="192" t="str">
        <f t="shared" si="4000"/>
        <v>BJ$12</v>
      </c>
      <c r="BK3036" s="192" t="str">
        <f t="shared" si="4000"/>
        <v>BK$12</v>
      </c>
      <c r="BL3036" s="192" t="str">
        <f t="shared" si="4000"/>
        <v>BL$12</v>
      </c>
      <c r="BM3036" s="192" t="str">
        <f t="shared" si="4000"/>
        <v>BM$12</v>
      </c>
      <c r="BN3036" s="192" t="str">
        <f t="shared" si="4000"/>
        <v>BN$12</v>
      </c>
      <c r="BO3036" s="192" t="str">
        <f t="shared" si="4000"/>
        <v>BO$12</v>
      </c>
      <c r="BP3036" s="192" t="str">
        <f t="shared" si="4000"/>
        <v>BP$12</v>
      </c>
      <c r="BQ3036" s="192" t="str">
        <f t="shared" si="4000"/>
        <v>BQ$12</v>
      </c>
      <c r="BR3036" s="192" t="str">
        <f t="shared" si="4000"/>
        <v>BR$12</v>
      </c>
      <c r="BS3036" s="192" t="str">
        <f t="shared" si="4000"/>
        <v>BS$12</v>
      </c>
      <c r="BT3036" s="192" t="str">
        <f t="shared" si="4000"/>
        <v>BT$12</v>
      </c>
      <c r="BU3036" s="192" t="str">
        <f t="shared" si="4000"/>
        <v>BU$12</v>
      </c>
      <c r="BV3036" s="192" t="str">
        <f t="shared" si="4000"/>
        <v>BV$12</v>
      </c>
      <c r="BW3036" s="192" t="str">
        <f t="shared" si="4000"/>
        <v>BW$12</v>
      </c>
      <c r="BX3036" s="192" t="str">
        <f t="shared" si="4000"/>
        <v>BX$12</v>
      </c>
      <c r="BY3036" s="192" t="str">
        <f t="shared" si="4000"/>
        <v>BY$12</v>
      </c>
      <c r="BZ3036" s="192" t="str">
        <f t="shared" si="4000"/>
        <v>BZ$12</v>
      </c>
      <c r="CA3036" s="192" t="str">
        <f t="shared" si="4000"/>
        <v>CA$12</v>
      </c>
      <c r="CB3036" s="192" t="str">
        <f t="shared" si="4000"/>
        <v>CB$12</v>
      </c>
      <c r="CC3036" s="192" t="str">
        <f t="shared" si="4000"/>
        <v>CC$12</v>
      </c>
      <c r="CD3036" s="192" t="str">
        <f t="shared" si="4000"/>
        <v>CD$12</v>
      </c>
      <c r="CE3036" s="192" t="str">
        <f t="shared" ref="CE3036:CL3036" si="4001">CE$16</f>
        <v>CE$12</v>
      </c>
      <c r="CF3036" s="192" t="str">
        <f t="shared" si="4001"/>
        <v>CF$12</v>
      </c>
      <c r="CG3036" s="192" t="str">
        <f t="shared" si="4001"/>
        <v>CG$12</v>
      </c>
      <c r="CH3036" s="192" t="str">
        <f t="shared" si="4001"/>
        <v>CH$12</v>
      </c>
      <c r="CI3036" s="192" t="str">
        <f t="shared" si="4001"/>
        <v>CI$12</v>
      </c>
      <c r="CJ3036" s="192" t="str">
        <f t="shared" si="4001"/>
        <v>CJ$12</v>
      </c>
      <c r="CK3036" s="192" t="str">
        <f t="shared" si="4001"/>
        <v>CK$12</v>
      </c>
      <c r="CL3036" s="192" t="str">
        <f t="shared" si="4001"/>
        <v>CL$12</v>
      </c>
    </row>
    <row r="3037" spans="2:90" x14ac:dyDescent="0.4">
      <c r="B3037" s="168" t="s">
        <v>460</v>
      </c>
      <c r="C3037" s="193"/>
      <c r="D3037" s="193"/>
      <c r="E3037" s="193" t="s">
        <v>906</v>
      </c>
      <c r="F3037" s="193"/>
      <c r="G3037" s="193"/>
      <c r="H3037" s="193"/>
      <c r="I3037" s="194"/>
      <c r="J3037" s="194"/>
      <c r="K3037" s="195"/>
      <c r="L3037" s="195"/>
      <c r="M3037" s="195"/>
      <c r="N3037" s="195"/>
      <c r="O3037" s="195"/>
      <c r="P3037" s="195"/>
      <c r="R3037" s="195"/>
      <c r="S3037" s="192" t="str">
        <f t="shared" ref="S3037:AX3037" si="4002">S$17</f>
        <v>S$13</v>
      </c>
      <c r="T3037" s="192" t="str">
        <f t="shared" si="4002"/>
        <v>T$13</v>
      </c>
      <c r="U3037" s="192" t="str">
        <f t="shared" si="4002"/>
        <v>U$13</v>
      </c>
      <c r="V3037" s="192" t="str">
        <f t="shared" si="4002"/>
        <v>V$13</v>
      </c>
      <c r="W3037" s="192" t="str">
        <f t="shared" si="4002"/>
        <v>W$13</v>
      </c>
      <c r="X3037" s="192" t="str">
        <f t="shared" si="4002"/>
        <v>X$13</v>
      </c>
      <c r="Y3037" s="192" t="str">
        <f t="shared" si="4002"/>
        <v>Y$13</v>
      </c>
      <c r="Z3037" s="192" t="str">
        <f t="shared" si="4002"/>
        <v>Z$13</v>
      </c>
      <c r="AA3037" s="192" t="str">
        <f t="shared" si="4002"/>
        <v>AA$13</v>
      </c>
      <c r="AB3037" s="192" t="str">
        <f t="shared" si="4002"/>
        <v>AB$13</v>
      </c>
      <c r="AC3037" s="192" t="str">
        <f t="shared" si="4002"/>
        <v>AC$13</v>
      </c>
      <c r="AD3037" s="192" t="str">
        <f t="shared" si="4002"/>
        <v>AD$13</v>
      </c>
      <c r="AE3037" s="192" t="str">
        <f t="shared" si="4002"/>
        <v>AE$13</v>
      </c>
      <c r="AF3037" s="192" t="str">
        <f t="shared" si="4002"/>
        <v>AF$13</v>
      </c>
      <c r="AG3037" s="192" t="str">
        <f t="shared" si="4002"/>
        <v>AG$13</v>
      </c>
      <c r="AH3037" s="192" t="str">
        <f t="shared" si="4002"/>
        <v>AH$13</v>
      </c>
      <c r="AI3037" s="192" t="str">
        <f t="shared" si="4002"/>
        <v>AI$13</v>
      </c>
      <c r="AJ3037" s="192" t="str">
        <f t="shared" si="4002"/>
        <v>AJ$13</v>
      </c>
      <c r="AK3037" s="192" t="str">
        <f t="shared" si="4002"/>
        <v>AK$13</v>
      </c>
      <c r="AL3037" s="192" t="str">
        <f t="shared" si="4002"/>
        <v>AL$13</v>
      </c>
      <c r="AM3037" s="192" t="str">
        <f t="shared" si="4002"/>
        <v>AM$13</v>
      </c>
      <c r="AN3037" s="192" t="str">
        <f t="shared" si="4002"/>
        <v>AN$13</v>
      </c>
      <c r="AO3037" s="192" t="str">
        <f t="shared" si="4002"/>
        <v>AO$13</v>
      </c>
      <c r="AP3037" s="192" t="str">
        <f t="shared" si="4002"/>
        <v>AP$13</v>
      </c>
      <c r="AQ3037" s="192" t="str">
        <f t="shared" si="4002"/>
        <v>AQ$13</v>
      </c>
      <c r="AR3037" s="192" t="str">
        <f t="shared" si="4002"/>
        <v>AR$13</v>
      </c>
      <c r="AS3037" s="192" t="str">
        <f t="shared" si="4002"/>
        <v>AS$13</v>
      </c>
      <c r="AT3037" s="192" t="str">
        <f t="shared" si="4002"/>
        <v>AT$13</v>
      </c>
      <c r="AU3037" s="192" t="str">
        <f t="shared" si="4002"/>
        <v>AU$13</v>
      </c>
      <c r="AV3037" s="192" t="str">
        <f t="shared" si="4002"/>
        <v>AV$13</v>
      </c>
      <c r="AW3037" s="192" t="str">
        <f t="shared" si="4002"/>
        <v>AW$13</v>
      </c>
      <c r="AX3037" s="192" t="str">
        <f t="shared" si="4002"/>
        <v>AX$13</v>
      </c>
      <c r="AY3037" s="192" t="str">
        <f t="shared" ref="AY3037:CD3037" si="4003">AY$17</f>
        <v>AY$13</v>
      </c>
      <c r="AZ3037" s="192" t="str">
        <f t="shared" si="4003"/>
        <v>AZ$13</v>
      </c>
      <c r="BA3037" s="192" t="str">
        <f t="shared" si="4003"/>
        <v>BA$13</v>
      </c>
      <c r="BB3037" s="192" t="str">
        <f t="shared" si="4003"/>
        <v>BB$13</v>
      </c>
      <c r="BC3037" s="192" t="str">
        <f t="shared" si="4003"/>
        <v>BC$13</v>
      </c>
      <c r="BD3037" s="192" t="str">
        <f t="shared" si="4003"/>
        <v>BD$13</v>
      </c>
      <c r="BE3037" s="192" t="str">
        <f t="shared" si="4003"/>
        <v>BE$13</v>
      </c>
      <c r="BF3037" s="192" t="str">
        <f t="shared" si="4003"/>
        <v>BF$13</v>
      </c>
      <c r="BG3037" s="192" t="str">
        <f t="shared" si="4003"/>
        <v>BG$13</v>
      </c>
      <c r="BH3037" s="192" t="str">
        <f t="shared" si="4003"/>
        <v>BH$13</v>
      </c>
      <c r="BI3037" s="192" t="str">
        <f t="shared" si="4003"/>
        <v>BI$13</v>
      </c>
      <c r="BJ3037" s="192" t="str">
        <f t="shared" si="4003"/>
        <v>BJ$13</v>
      </c>
      <c r="BK3037" s="192" t="str">
        <f t="shared" si="4003"/>
        <v>BK$13</v>
      </c>
      <c r="BL3037" s="192" t="str">
        <f t="shared" si="4003"/>
        <v>BL$13</v>
      </c>
      <c r="BM3037" s="192" t="str">
        <f t="shared" si="4003"/>
        <v>BM$13</v>
      </c>
      <c r="BN3037" s="192" t="str">
        <f t="shared" si="4003"/>
        <v>BN$13</v>
      </c>
      <c r="BO3037" s="192" t="str">
        <f t="shared" si="4003"/>
        <v>BO$13</v>
      </c>
      <c r="BP3037" s="192" t="str">
        <f t="shared" si="4003"/>
        <v>BP$13</v>
      </c>
      <c r="BQ3037" s="192" t="str">
        <f t="shared" si="4003"/>
        <v>BQ$13</v>
      </c>
      <c r="BR3037" s="192" t="str">
        <f t="shared" si="4003"/>
        <v>BR$13</v>
      </c>
      <c r="BS3037" s="192" t="str">
        <f t="shared" si="4003"/>
        <v>BS$13</v>
      </c>
      <c r="BT3037" s="192" t="str">
        <f t="shared" si="4003"/>
        <v>BT$13</v>
      </c>
      <c r="BU3037" s="192" t="str">
        <f t="shared" si="4003"/>
        <v>BU$13</v>
      </c>
      <c r="BV3037" s="192" t="str">
        <f t="shared" si="4003"/>
        <v>BV$13</v>
      </c>
      <c r="BW3037" s="192" t="str">
        <f t="shared" si="4003"/>
        <v>BW$13</v>
      </c>
      <c r="BX3037" s="192" t="str">
        <f t="shared" si="4003"/>
        <v>BX$13</v>
      </c>
      <c r="BY3037" s="192" t="str">
        <f t="shared" si="4003"/>
        <v>BY$13</v>
      </c>
      <c r="BZ3037" s="192" t="str">
        <f t="shared" si="4003"/>
        <v>BZ$13</v>
      </c>
      <c r="CA3037" s="192" t="str">
        <f t="shared" si="4003"/>
        <v>CA$13</v>
      </c>
      <c r="CB3037" s="192" t="str">
        <f t="shared" si="4003"/>
        <v>CB$13</v>
      </c>
      <c r="CC3037" s="192" t="str">
        <f t="shared" si="4003"/>
        <v>CC$13</v>
      </c>
      <c r="CD3037" s="192" t="str">
        <f t="shared" si="4003"/>
        <v>CD$13</v>
      </c>
      <c r="CE3037" s="192" t="str">
        <f t="shared" ref="CE3037:CL3037" si="4004">CE$17</f>
        <v>CE$13</v>
      </c>
      <c r="CF3037" s="192" t="str">
        <f t="shared" si="4004"/>
        <v>CF$13</v>
      </c>
      <c r="CG3037" s="192" t="str">
        <f t="shared" si="4004"/>
        <v>CG$13</v>
      </c>
      <c r="CH3037" s="192" t="str">
        <f t="shared" si="4004"/>
        <v>CH$13</v>
      </c>
      <c r="CI3037" s="192" t="str">
        <f t="shared" si="4004"/>
        <v>CI$13</v>
      </c>
      <c r="CJ3037" s="192" t="str">
        <f t="shared" si="4004"/>
        <v>CJ$13</v>
      </c>
      <c r="CK3037" s="192" t="str">
        <f t="shared" si="4004"/>
        <v>CK$13</v>
      </c>
      <c r="CL3037" s="192" t="str">
        <f t="shared" si="4004"/>
        <v>CL$13</v>
      </c>
    </row>
    <row r="3038" spans="2:90" x14ac:dyDescent="0.4">
      <c r="B3038" s="168" t="s">
        <v>488</v>
      </c>
      <c r="C3038" s="193"/>
      <c r="D3038" s="193"/>
      <c r="E3038" s="193" t="s">
        <v>906</v>
      </c>
      <c r="F3038" s="193"/>
      <c r="G3038" s="193"/>
      <c r="H3038" s="193"/>
      <c r="I3038" s="194"/>
      <c r="J3038" s="194"/>
      <c r="K3038" s="195"/>
      <c r="L3038" s="195"/>
      <c r="M3038" s="195"/>
      <c r="N3038" s="195"/>
      <c r="O3038" s="195"/>
      <c r="P3038" s="195"/>
      <c r="R3038" s="195"/>
      <c r="S3038" s="183"/>
      <c r="T3038" s="183"/>
      <c r="U3038" s="183"/>
      <c r="V3038" s="183"/>
      <c r="W3038" s="183"/>
      <c r="X3038" s="183"/>
      <c r="Y3038" s="183"/>
      <c r="Z3038" s="183"/>
      <c r="AA3038" s="183"/>
      <c r="AB3038" s="183"/>
      <c r="AC3038" s="183"/>
      <c r="AD3038" s="183"/>
      <c r="AE3038" s="183"/>
      <c r="AF3038" s="183"/>
      <c r="AG3038" s="183"/>
      <c r="AH3038" s="183"/>
      <c r="AI3038" s="183"/>
      <c r="AJ3038" s="183"/>
      <c r="AK3038" s="183"/>
      <c r="AL3038" s="183"/>
      <c r="AM3038" s="183"/>
      <c r="AN3038" s="183"/>
      <c r="AO3038" s="183"/>
      <c r="AP3038" s="183"/>
      <c r="AQ3038" s="183"/>
      <c r="AR3038" s="183"/>
      <c r="AS3038" s="183"/>
      <c r="AT3038" s="183"/>
      <c r="AU3038" s="183"/>
      <c r="AV3038" s="183"/>
      <c r="AW3038" s="183"/>
      <c r="AX3038" s="183"/>
      <c r="AY3038" s="183"/>
      <c r="AZ3038" s="183"/>
      <c r="BA3038" s="183"/>
      <c r="BB3038" s="183"/>
      <c r="BC3038" s="183"/>
      <c r="BD3038" s="183"/>
      <c r="BE3038" s="183"/>
      <c r="BF3038" s="183"/>
      <c r="BG3038" s="183"/>
      <c r="BH3038" s="183"/>
      <c r="BI3038" s="183"/>
      <c r="BJ3038" s="183"/>
      <c r="BK3038" s="183"/>
      <c r="BL3038" s="183"/>
      <c r="BM3038" s="183"/>
      <c r="BN3038" s="183"/>
      <c r="BO3038" s="183"/>
      <c r="BP3038" s="183"/>
      <c r="BQ3038" s="183"/>
      <c r="BR3038" s="183"/>
      <c r="BS3038" s="183"/>
      <c r="BT3038" s="183"/>
      <c r="BU3038" s="183"/>
      <c r="BV3038" s="183"/>
      <c r="BW3038" s="183"/>
      <c r="BX3038" s="183"/>
      <c r="BY3038" s="183"/>
      <c r="BZ3038" s="183"/>
      <c r="CA3038" s="183"/>
      <c r="CB3038" s="183"/>
      <c r="CC3038" s="183"/>
      <c r="CD3038" s="183"/>
      <c r="CE3038" s="183"/>
      <c r="CF3038" s="183"/>
      <c r="CG3038" s="183"/>
      <c r="CH3038" s="183"/>
      <c r="CI3038" s="183"/>
      <c r="CJ3038" s="183"/>
      <c r="CK3038" s="183"/>
      <c r="CL3038" s="183"/>
    </row>
    <row r="3039" spans="2:90" x14ac:dyDescent="0.4">
      <c r="B3039" s="168" t="s">
        <v>501</v>
      </c>
      <c r="C3039" s="193"/>
      <c r="D3039" s="193"/>
      <c r="E3039" s="193" t="s">
        <v>906</v>
      </c>
      <c r="F3039" s="193"/>
      <c r="G3039" s="193"/>
      <c r="H3039" s="193"/>
      <c r="I3039" s="194"/>
      <c r="J3039" s="194"/>
      <c r="K3039" s="195"/>
      <c r="L3039" s="195"/>
      <c r="M3039" s="195"/>
      <c r="N3039" s="195"/>
      <c r="O3039" s="195"/>
      <c r="P3039" s="195"/>
      <c r="R3039" s="195"/>
      <c r="S3039" s="183"/>
      <c r="T3039" s="183"/>
      <c r="U3039" s="183"/>
      <c r="V3039" s="183"/>
      <c r="W3039" s="183"/>
      <c r="X3039" s="183"/>
      <c r="Y3039" s="183"/>
      <c r="Z3039" s="183"/>
      <c r="AA3039" s="183"/>
      <c r="AB3039" s="183"/>
      <c r="AC3039" s="183"/>
      <c r="AD3039" s="183"/>
      <c r="AE3039" s="183"/>
      <c r="AF3039" s="183"/>
      <c r="AG3039" s="183"/>
      <c r="AH3039" s="183"/>
      <c r="AI3039" s="183"/>
      <c r="AJ3039" s="183"/>
      <c r="AK3039" s="183"/>
      <c r="AL3039" s="183"/>
      <c r="AM3039" s="183"/>
      <c r="AN3039" s="183"/>
      <c r="AO3039" s="183"/>
      <c r="AP3039" s="183"/>
      <c r="AQ3039" s="183"/>
      <c r="AR3039" s="183"/>
      <c r="AS3039" s="183"/>
      <c r="AT3039" s="183"/>
      <c r="AU3039" s="183"/>
      <c r="AV3039" s="183"/>
      <c r="AW3039" s="183"/>
      <c r="AX3039" s="183"/>
      <c r="AY3039" s="183"/>
      <c r="AZ3039" s="183"/>
      <c r="BA3039" s="183"/>
      <c r="BB3039" s="183"/>
      <c r="BC3039" s="183"/>
      <c r="BD3039" s="183"/>
      <c r="BE3039" s="183"/>
      <c r="BF3039" s="183"/>
      <c r="BG3039" s="183"/>
      <c r="BH3039" s="183"/>
      <c r="BI3039" s="183"/>
      <c r="BJ3039" s="183"/>
      <c r="BK3039" s="183"/>
      <c r="BL3039" s="183"/>
      <c r="BM3039" s="183"/>
      <c r="BN3039" s="183"/>
      <c r="BO3039" s="183"/>
      <c r="BP3039" s="183"/>
      <c r="BQ3039" s="183"/>
      <c r="BR3039" s="183"/>
      <c r="BS3039" s="183"/>
      <c r="BT3039" s="183"/>
      <c r="BU3039" s="183"/>
      <c r="BV3039" s="183"/>
      <c r="BW3039" s="183"/>
      <c r="BX3039" s="183"/>
      <c r="BY3039" s="183"/>
      <c r="BZ3039" s="183"/>
      <c r="CA3039" s="183"/>
      <c r="CB3039" s="183"/>
      <c r="CC3039" s="183"/>
      <c r="CD3039" s="183"/>
      <c r="CE3039" s="183"/>
      <c r="CF3039" s="183"/>
      <c r="CG3039" s="183"/>
      <c r="CH3039" s="183"/>
      <c r="CI3039" s="183"/>
      <c r="CJ3039" s="183"/>
      <c r="CK3039" s="183"/>
      <c r="CL3039" s="183"/>
    </row>
    <row r="3040" spans="2:90" x14ac:dyDescent="0.4">
      <c r="B3040" s="168" t="s">
        <v>461</v>
      </c>
      <c r="C3040" s="193"/>
      <c r="D3040" s="193"/>
      <c r="E3040" s="193" t="s">
        <v>906</v>
      </c>
      <c r="F3040" s="193"/>
      <c r="G3040" s="193"/>
      <c r="H3040" s="193"/>
      <c r="I3040" s="194"/>
      <c r="J3040" s="194"/>
      <c r="K3040" s="195"/>
      <c r="L3040" s="195"/>
      <c r="M3040" s="195"/>
      <c r="N3040" s="195"/>
      <c r="O3040" s="195"/>
      <c r="P3040" s="195"/>
      <c r="R3040" s="195"/>
      <c r="S3040" s="183" t="str">
        <f t="shared" ref="S3040:AX3040" si="4005">S$18</f>
        <v>S$14</v>
      </c>
      <c r="T3040" s="183" t="str">
        <f t="shared" si="4005"/>
        <v>T$14</v>
      </c>
      <c r="U3040" s="183" t="str">
        <f t="shared" si="4005"/>
        <v>U$14</v>
      </c>
      <c r="V3040" s="183" t="str">
        <f t="shared" si="4005"/>
        <v>V$14</v>
      </c>
      <c r="W3040" s="183" t="str">
        <f t="shared" si="4005"/>
        <v>W$14</v>
      </c>
      <c r="X3040" s="183" t="str">
        <f t="shared" si="4005"/>
        <v>X$14</v>
      </c>
      <c r="Y3040" s="183" t="str">
        <f t="shared" si="4005"/>
        <v>Y$14</v>
      </c>
      <c r="Z3040" s="183" t="str">
        <f t="shared" si="4005"/>
        <v>Z$14</v>
      </c>
      <c r="AA3040" s="183" t="str">
        <f t="shared" si="4005"/>
        <v>AA$14</v>
      </c>
      <c r="AB3040" s="183" t="str">
        <f t="shared" si="4005"/>
        <v>AB$14</v>
      </c>
      <c r="AC3040" s="183" t="str">
        <f t="shared" si="4005"/>
        <v>AC$14</v>
      </c>
      <c r="AD3040" s="183" t="str">
        <f t="shared" si="4005"/>
        <v>AD$14</v>
      </c>
      <c r="AE3040" s="183" t="str">
        <f t="shared" si="4005"/>
        <v>AE$14</v>
      </c>
      <c r="AF3040" s="183" t="str">
        <f t="shared" si="4005"/>
        <v>AF$14</v>
      </c>
      <c r="AG3040" s="183" t="str">
        <f t="shared" si="4005"/>
        <v>AG$14</v>
      </c>
      <c r="AH3040" s="183" t="str">
        <f t="shared" si="4005"/>
        <v>AH$14</v>
      </c>
      <c r="AI3040" s="183" t="str">
        <f t="shared" si="4005"/>
        <v>AI$14</v>
      </c>
      <c r="AJ3040" s="183" t="str">
        <f t="shared" si="4005"/>
        <v>AJ$14</v>
      </c>
      <c r="AK3040" s="183" t="str">
        <f t="shared" si="4005"/>
        <v>AK$14</v>
      </c>
      <c r="AL3040" s="183" t="str">
        <f t="shared" si="4005"/>
        <v>AL$14</v>
      </c>
      <c r="AM3040" s="183" t="str">
        <f t="shared" si="4005"/>
        <v>AM$14</v>
      </c>
      <c r="AN3040" s="183" t="str">
        <f t="shared" si="4005"/>
        <v>AN$14</v>
      </c>
      <c r="AO3040" s="183" t="str">
        <f t="shared" si="4005"/>
        <v>AO$14</v>
      </c>
      <c r="AP3040" s="183" t="str">
        <f t="shared" si="4005"/>
        <v>AP$14</v>
      </c>
      <c r="AQ3040" s="183" t="str">
        <f t="shared" si="4005"/>
        <v>AQ$14</v>
      </c>
      <c r="AR3040" s="183" t="str">
        <f t="shared" si="4005"/>
        <v>AR$14</v>
      </c>
      <c r="AS3040" s="183" t="str">
        <f t="shared" si="4005"/>
        <v>AS$14</v>
      </c>
      <c r="AT3040" s="183" t="str">
        <f t="shared" si="4005"/>
        <v>AT$14</v>
      </c>
      <c r="AU3040" s="183" t="str">
        <f t="shared" si="4005"/>
        <v>AU$14</v>
      </c>
      <c r="AV3040" s="183" t="str">
        <f t="shared" si="4005"/>
        <v>AV$14</v>
      </c>
      <c r="AW3040" s="183" t="str">
        <f t="shared" si="4005"/>
        <v>AW$14</v>
      </c>
      <c r="AX3040" s="183" t="str">
        <f t="shared" si="4005"/>
        <v>AX$14</v>
      </c>
      <c r="AY3040" s="183" t="str">
        <f t="shared" ref="AY3040:CD3040" si="4006">AY$18</f>
        <v>AY$14</v>
      </c>
      <c r="AZ3040" s="183" t="str">
        <f t="shared" si="4006"/>
        <v>AZ$14</v>
      </c>
      <c r="BA3040" s="183" t="str">
        <f t="shared" si="4006"/>
        <v>BA$14</v>
      </c>
      <c r="BB3040" s="183" t="str">
        <f t="shared" si="4006"/>
        <v>BB$14</v>
      </c>
      <c r="BC3040" s="183" t="str">
        <f t="shared" si="4006"/>
        <v>BC$14</v>
      </c>
      <c r="BD3040" s="183" t="str">
        <f t="shared" si="4006"/>
        <v>BD$14</v>
      </c>
      <c r="BE3040" s="183" t="str">
        <f t="shared" si="4006"/>
        <v>BE$14</v>
      </c>
      <c r="BF3040" s="183" t="str">
        <f t="shared" si="4006"/>
        <v>BF$14</v>
      </c>
      <c r="BG3040" s="183" t="str">
        <f t="shared" si="4006"/>
        <v>BG$14</v>
      </c>
      <c r="BH3040" s="183" t="str">
        <f t="shared" si="4006"/>
        <v>BH$14</v>
      </c>
      <c r="BI3040" s="183" t="str">
        <f t="shared" si="4006"/>
        <v>BI$14</v>
      </c>
      <c r="BJ3040" s="183" t="str">
        <f t="shared" si="4006"/>
        <v>BJ$14</v>
      </c>
      <c r="BK3040" s="183" t="str">
        <f t="shared" si="4006"/>
        <v>BK$14</v>
      </c>
      <c r="BL3040" s="183" t="str">
        <f t="shared" si="4006"/>
        <v>BL$14</v>
      </c>
      <c r="BM3040" s="183" t="str">
        <f t="shared" si="4006"/>
        <v>BM$14</v>
      </c>
      <c r="BN3040" s="183" t="str">
        <f t="shared" si="4006"/>
        <v>BN$14</v>
      </c>
      <c r="BO3040" s="183" t="str">
        <f t="shared" si="4006"/>
        <v>BO$14</v>
      </c>
      <c r="BP3040" s="183" t="str">
        <f t="shared" si="4006"/>
        <v>BP$14</v>
      </c>
      <c r="BQ3040" s="183" t="str">
        <f t="shared" si="4006"/>
        <v>BQ$14</v>
      </c>
      <c r="BR3040" s="183" t="str">
        <f t="shared" si="4006"/>
        <v>BR$14</v>
      </c>
      <c r="BS3040" s="183" t="str">
        <f t="shared" si="4006"/>
        <v>BS$14</v>
      </c>
      <c r="BT3040" s="183" t="str">
        <f t="shared" si="4006"/>
        <v>BT$14</v>
      </c>
      <c r="BU3040" s="183" t="str">
        <f t="shared" si="4006"/>
        <v>BU$14</v>
      </c>
      <c r="BV3040" s="183" t="str">
        <f t="shared" si="4006"/>
        <v>BV$14</v>
      </c>
      <c r="BW3040" s="183" t="str">
        <f t="shared" si="4006"/>
        <v>BW$14</v>
      </c>
      <c r="BX3040" s="183" t="str">
        <f t="shared" si="4006"/>
        <v>BX$14</v>
      </c>
      <c r="BY3040" s="183" t="str">
        <f t="shared" si="4006"/>
        <v>BY$14</v>
      </c>
      <c r="BZ3040" s="183" t="str">
        <f t="shared" si="4006"/>
        <v>BZ$14</v>
      </c>
      <c r="CA3040" s="183" t="str">
        <f t="shared" si="4006"/>
        <v>CA$14</v>
      </c>
      <c r="CB3040" s="183" t="str">
        <f t="shared" si="4006"/>
        <v>CB$14</v>
      </c>
      <c r="CC3040" s="183" t="str">
        <f t="shared" si="4006"/>
        <v>CC$14</v>
      </c>
      <c r="CD3040" s="183" t="str">
        <f t="shared" si="4006"/>
        <v>CD$14</v>
      </c>
      <c r="CE3040" s="183" t="str">
        <f t="shared" ref="CE3040:CL3040" si="4007">CE$18</f>
        <v>CE$14</v>
      </c>
      <c r="CF3040" s="183" t="str">
        <f t="shared" si="4007"/>
        <v>CF$14</v>
      </c>
      <c r="CG3040" s="183" t="str">
        <f t="shared" si="4007"/>
        <v>CG$14</v>
      </c>
      <c r="CH3040" s="183" t="str">
        <f t="shared" si="4007"/>
        <v>CH$14</v>
      </c>
      <c r="CI3040" s="183" t="str">
        <f t="shared" si="4007"/>
        <v>CI$14</v>
      </c>
      <c r="CJ3040" s="183" t="str">
        <f t="shared" si="4007"/>
        <v>CJ$14</v>
      </c>
      <c r="CK3040" s="183" t="str">
        <f t="shared" si="4007"/>
        <v>CK$14</v>
      </c>
      <c r="CL3040" s="183" t="str">
        <f t="shared" si="4007"/>
        <v>CL$14</v>
      </c>
    </row>
    <row r="3041" spans="2:90" x14ac:dyDescent="0.4">
      <c r="B3041" s="168" t="s">
        <v>462</v>
      </c>
      <c r="C3041" s="193"/>
      <c r="D3041" s="193"/>
      <c r="E3041" s="193" t="s">
        <v>906</v>
      </c>
      <c r="F3041" s="193"/>
      <c r="G3041" s="193"/>
      <c r="H3041" s="193"/>
      <c r="I3041" s="194"/>
      <c r="J3041" s="194"/>
      <c r="K3041" s="195"/>
      <c r="L3041" s="195"/>
      <c r="M3041" s="195"/>
      <c r="N3041" s="195"/>
      <c r="O3041" s="195"/>
      <c r="P3041" s="195"/>
      <c r="R3041" s="195"/>
      <c r="S3041" s="183" t="str">
        <f t="shared" ref="S3041:AX3041" si="4008">S$19</f>
        <v>S$15</v>
      </c>
      <c r="T3041" s="183" t="str">
        <f t="shared" si="4008"/>
        <v>T$15</v>
      </c>
      <c r="U3041" s="183" t="str">
        <f t="shared" si="4008"/>
        <v>U$15</v>
      </c>
      <c r="V3041" s="183" t="str">
        <f t="shared" si="4008"/>
        <v>V$15</v>
      </c>
      <c r="W3041" s="183" t="str">
        <f t="shared" si="4008"/>
        <v>W$15</v>
      </c>
      <c r="X3041" s="183" t="str">
        <f t="shared" si="4008"/>
        <v>X$15</v>
      </c>
      <c r="Y3041" s="183" t="str">
        <f t="shared" si="4008"/>
        <v>Y$15</v>
      </c>
      <c r="Z3041" s="183" t="str">
        <f t="shared" si="4008"/>
        <v>Z$15</v>
      </c>
      <c r="AA3041" s="183" t="str">
        <f t="shared" si="4008"/>
        <v>AA$15</v>
      </c>
      <c r="AB3041" s="183" t="str">
        <f t="shared" si="4008"/>
        <v>AB$15</v>
      </c>
      <c r="AC3041" s="183" t="str">
        <f t="shared" si="4008"/>
        <v>AC$15</v>
      </c>
      <c r="AD3041" s="183" t="str">
        <f t="shared" si="4008"/>
        <v>AD$15</v>
      </c>
      <c r="AE3041" s="183" t="str">
        <f t="shared" si="4008"/>
        <v>AE$15</v>
      </c>
      <c r="AF3041" s="183" t="str">
        <f t="shared" si="4008"/>
        <v>AF$15</v>
      </c>
      <c r="AG3041" s="183" t="str">
        <f t="shared" si="4008"/>
        <v>AG$15</v>
      </c>
      <c r="AH3041" s="183" t="str">
        <f t="shared" si="4008"/>
        <v>AH$15</v>
      </c>
      <c r="AI3041" s="183" t="str">
        <f t="shared" si="4008"/>
        <v>AI$15</v>
      </c>
      <c r="AJ3041" s="183" t="str">
        <f t="shared" si="4008"/>
        <v>AJ$15</v>
      </c>
      <c r="AK3041" s="183" t="str">
        <f t="shared" si="4008"/>
        <v>AK$15</v>
      </c>
      <c r="AL3041" s="183" t="str">
        <f t="shared" si="4008"/>
        <v>AL$15</v>
      </c>
      <c r="AM3041" s="183" t="str">
        <f t="shared" si="4008"/>
        <v>AM$15</v>
      </c>
      <c r="AN3041" s="183" t="str">
        <f t="shared" si="4008"/>
        <v>AN$15</v>
      </c>
      <c r="AO3041" s="183" t="str">
        <f t="shared" si="4008"/>
        <v>AO$15</v>
      </c>
      <c r="AP3041" s="183" t="str">
        <f t="shared" si="4008"/>
        <v>AP$15</v>
      </c>
      <c r="AQ3041" s="183" t="str">
        <f t="shared" si="4008"/>
        <v>AQ$15</v>
      </c>
      <c r="AR3041" s="183" t="str">
        <f t="shared" si="4008"/>
        <v>AR$15</v>
      </c>
      <c r="AS3041" s="183" t="str">
        <f t="shared" si="4008"/>
        <v>AS$15</v>
      </c>
      <c r="AT3041" s="183" t="str">
        <f t="shared" si="4008"/>
        <v>AT$15</v>
      </c>
      <c r="AU3041" s="183" t="str">
        <f t="shared" si="4008"/>
        <v>AU$15</v>
      </c>
      <c r="AV3041" s="183" t="str">
        <f t="shared" si="4008"/>
        <v>AV$15</v>
      </c>
      <c r="AW3041" s="183" t="str">
        <f t="shared" si="4008"/>
        <v>AW$15</v>
      </c>
      <c r="AX3041" s="183" t="str">
        <f t="shared" si="4008"/>
        <v>AX$15</v>
      </c>
      <c r="AY3041" s="183" t="str">
        <f t="shared" ref="AY3041:CD3041" si="4009">AY$19</f>
        <v>AY$15</v>
      </c>
      <c r="AZ3041" s="183" t="str">
        <f t="shared" si="4009"/>
        <v>AZ$15</v>
      </c>
      <c r="BA3041" s="183" t="str">
        <f t="shared" si="4009"/>
        <v>BA$15</v>
      </c>
      <c r="BB3041" s="183" t="str">
        <f t="shared" si="4009"/>
        <v>BB$15</v>
      </c>
      <c r="BC3041" s="183" t="str">
        <f t="shared" si="4009"/>
        <v>BC$15</v>
      </c>
      <c r="BD3041" s="183" t="str">
        <f t="shared" si="4009"/>
        <v>BD$15</v>
      </c>
      <c r="BE3041" s="183" t="str">
        <f t="shared" si="4009"/>
        <v>BE$15</v>
      </c>
      <c r="BF3041" s="183" t="str">
        <f t="shared" si="4009"/>
        <v>BF$15</v>
      </c>
      <c r="BG3041" s="183" t="str">
        <f t="shared" si="4009"/>
        <v>BG$15</v>
      </c>
      <c r="BH3041" s="183" t="str">
        <f t="shared" si="4009"/>
        <v>BH$15</v>
      </c>
      <c r="BI3041" s="183" t="str">
        <f t="shared" si="4009"/>
        <v>BI$15</v>
      </c>
      <c r="BJ3041" s="183" t="str">
        <f t="shared" si="4009"/>
        <v>BJ$15</v>
      </c>
      <c r="BK3041" s="183" t="str">
        <f t="shared" si="4009"/>
        <v>BK$15</v>
      </c>
      <c r="BL3041" s="183" t="str">
        <f t="shared" si="4009"/>
        <v>BL$15</v>
      </c>
      <c r="BM3041" s="183" t="str">
        <f t="shared" si="4009"/>
        <v>BM$15</v>
      </c>
      <c r="BN3041" s="183" t="str">
        <f t="shared" si="4009"/>
        <v>BN$15</v>
      </c>
      <c r="BO3041" s="183" t="str">
        <f t="shared" si="4009"/>
        <v>BO$15</v>
      </c>
      <c r="BP3041" s="183" t="str">
        <f t="shared" si="4009"/>
        <v>BP$15</v>
      </c>
      <c r="BQ3041" s="183" t="str">
        <f t="shared" si="4009"/>
        <v>BQ$15</v>
      </c>
      <c r="BR3041" s="183" t="str">
        <f t="shared" si="4009"/>
        <v>BR$15</v>
      </c>
      <c r="BS3041" s="183" t="str">
        <f t="shared" si="4009"/>
        <v>BS$15</v>
      </c>
      <c r="BT3041" s="183" t="str">
        <f t="shared" si="4009"/>
        <v>BT$15</v>
      </c>
      <c r="BU3041" s="183" t="str">
        <f t="shared" si="4009"/>
        <v>BU$15</v>
      </c>
      <c r="BV3041" s="183" t="str">
        <f t="shared" si="4009"/>
        <v>BV$15</v>
      </c>
      <c r="BW3041" s="183" t="str">
        <f t="shared" si="4009"/>
        <v>BW$15</v>
      </c>
      <c r="BX3041" s="183" t="str">
        <f t="shared" si="4009"/>
        <v>BX$15</v>
      </c>
      <c r="BY3041" s="183" t="str">
        <f t="shared" si="4009"/>
        <v>BY$15</v>
      </c>
      <c r="BZ3041" s="183" t="str">
        <f t="shared" si="4009"/>
        <v>BZ$15</v>
      </c>
      <c r="CA3041" s="183" t="str">
        <f t="shared" si="4009"/>
        <v>CA$15</v>
      </c>
      <c r="CB3041" s="183" t="str">
        <f t="shared" si="4009"/>
        <v>CB$15</v>
      </c>
      <c r="CC3041" s="183" t="str">
        <f t="shared" si="4009"/>
        <v>CC$15</v>
      </c>
      <c r="CD3041" s="183" t="str">
        <f t="shared" si="4009"/>
        <v>CD$15</v>
      </c>
      <c r="CE3041" s="183" t="str">
        <f t="shared" ref="CE3041:CL3041" si="4010">CE$19</f>
        <v>CE$15</v>
      </c>
      <c r="CF3041" s="183" t="str">
        <f t="shared" si="4010"/>
        <v>CF$15</v>
      </c>
      <c r="CG3041" s="183" t="str">
        <f t="shared" si="4010"/>
        <v>CG$15</v>
      </c>
      <c r="CH3041" s="183" t="str">
        <f t="shared" si="4010"/>
        <v>CH$15</v>
      </c>
      <c r="CI3041" s="183" t="str">
        <f t="shared" si="4010"/>
        <v>CI$15</v>
      </c>
      <c r="CJ3041" s="183" t="str">
        <f t="shared" si="4010"/>
        <v>CJ$15</v>
      </c>
      <c r="CK3041" s="183" t="str">
        <f t="shared" si="4010"/>
        <v>CK$15</v>
      </c>
      <c r="CL3041" s="183" t="str">
        <f t="shared" si="4010"/>
        <v>CL$15</v>
      </c>
    </row>
    <row r="3042" spans="2:90" x14ac:dyDescent="0.4">
      <c r="B3042" s="137" t="s">
        <v>510</v>
      </c>
      <c r="C3042" s="136"/>
      <c r="D3042" s="136" t="s">
        <v>512</v>
      </c>
      <c r="E3042" s="136" t="s">
        <v>512</v>
      </c>
      <c r="F3042" s="136" t="s">
        <v>509</v>
      </c>
      <c r="G3042" s="136" t="s">
        <v>81</v>
      </c>
      <c r="H3042" s="136"/>
      <c r="I3042" s="138"/>
      <c r="J3042" s="138"/>
      <c r="K3042" s="136"/>
      <c r="L3042" s="136"/>
      <c r="M3042" s="136"/>
      <c r="N3042" s="136"/>
      <c r="O3042" s="136"/>
      <c r="P3042" s="136"/>
      <c r="R3042" s="137"/>
      <c r="S3042" s="162"/>
      <c r="T3042" s="162"/>
      <c r="U3042" s="162"/>
      <c r="V3042" s="162"/>
      <c r="W3042" s="162"/>
      <c r="X3042" s="162"/>
      <c r="Y3042" s="162"/>
      <c r="Z3042" s="162"/>
      <c r="AA3042" s="162"/>
      <c r="AB3042" s="162"/>
      <c r="AC3042" s="162"/>
      <c r="AD3042" s="162"/>
      <c r="AE3042" s="162"/>
      <c r="AF3042" s="162"/>
      <c r="AG3042" s="162"/>
      <c r="AH3042" s="162"/>
      <c r="AI3042" s="162"/>
      <c r="AJ3042" s="162"/>
      <c r="AK3042" s="162"/>
      <c r="AL3042" s="162"/>
      <c r="AM3042" s="162"/>
      <c r="AN3042" s="162"/>
      <c r="AO3042" s="162"/>
      <c r="AP3042" s="162"/>
      <c r="AQ3042" s="162"/>
      <c r="AR3042" s="162"/>
      <c r="AS3042" s="162"/>
      <c r="AT3042" s="162"/>
      <c r="AU3042" s="162"/>
      <c r="AV3042" s="162"/>
      <c r="AW3042" s="162"/>
      <c r="AX3042" s="162"/>
      <c r="AY3042" s="162"/>
      <c r="AZ3042" s="162"/>
      <c r="BA3042" s="162"/>
      <c r="BB3042" s="162"/>
      <c r="BC3042" s="162"/>
      <c r="BD3042" s="162"/>
      <c r="BE3042" s="162"/>
      <c r="BF3042" s="162"/>
      <c r="BG3042" s="162"/>
      <c r="BH3042" s="162"/>
      <c r="BI3042" s="162"/>
      <c r="BJ3042" s="162"/>
      <c r="BK3042" s="162"/>
      <c r="BL3042" s="162"/>
      <c r="BM3042" s="162"/>
      <c r="BN3042" s="162"/>
      <c r="BO3042" s="162"/>
      <c r="BP3042" s="162"/>
      <c r="BQ3042" s="162"/>
      <c r="BR3042" s="162"/>
      <c r="BS3042" s="162"/>
      <c r="BT3042" s="162"/>
      <c r="BU3042" s="162"/>
      <c r="BV3042" s="162"/>
      <c r="BW3042" s="162"/>
      <c r="BX3042" s="162"/>
      <c r="BY3042" s="162"/>
      <c r="BZ3042" s="162"/>
      <c r="CA3042" s="162"/>
      <c r="CB3042" s="162"/>
      <c r="CC3042" s="162"/>
      <c r="CD3042" s="162"/>
      <c r="CE3042" s="162"/>
      <c r="CF3042" s="162"/>
      <c r="CG3042" s="162"/>
      <c r="CH3042" s="162"/>
      <c r="CI3042" s="162"/>
      <c r="CJ3042" s="162"/>
      <c r="CK3042" s="162"/>
      <c r="CL3042" s="162"/>
    </row>
    <row r="3043" spans="2:90" x14ac:dyDescent="0.4">
      <c r="B3043" s="93" t="str">
        <f>B3037</f>
        <v>Primary volume driver</v>
      </c>
      <c r="C3043" s="12"/>
      <c r="D3043" s="12" t="s">
        <v>512</v>
      </c>
      <c r="E3043" s="12" t="s">
        <v>906</v>
      </c>
      <c r="F3043" s="12"/>
      <c r="G3043" s="12" t="s">
        <v>330</v>
      </c>
      <c r="H3043" s="12"/>
      <c r="I3043" s="60"/>
      <c r="J3043" s="60"/>
      <c r="K3043" s="12"/>
      <c r="L3043" s="12"/>
      <c r="M3043" s="12"/>
      <c r="N3043" s="12"/>
      <c r="O3043" s="12"/>
      <c r="P3043" s="12"/>
      <c r="R3043" s="13"/>
      <c r="S3043" s="76"/>
      <c r="T3043" s="76"/>
      <c r="U3043" s="76"/>
      <c r="V3043" s="76"/>
      <c r="W3043" s="76"/>
      <c r="X3043" s="76"/>
      <c r="Y3043" s="76"/>
      <c r="Z3043" s="76"/>
      <c r="AA3043" s="76"/>
      <c r="AB3043" s="76"/>
      <c r="AC3043" s="76"/>
      <c r="AD3043" s="76"/>
      <c r="AE3043" s="76"/>
      <c r="AF3043" s="76"/>
      <c r="AG3043" s="76"/>
      <c r="AH3043" s="76"/>
      <c r="AI3043" s="76"/>
      <c r="AJ3043" s="76"/>
      <c r="AK3043" s="76"/>
      <c r="AL3043" s="76"/>
      <c r="AM3043" s="76"/>
      <c r="AN3043" s="76"/>
      <c r="AO3043" s="76"/>
      <c r="AP3043" s="76"/>
      <c r="AQ3043" s="76"/>
      <c r="AR3043" s="76"/>
      <c r="AS3043" s="76"/>
      <c r="AT3043" s="76"/>
      <c r="AU3043" s="76"/>
      <c r="AV3043" s="76"/>
      <c r="AW3043" s="76"/>
      <c r="AX3043" s="76"/>
      <c r="AY3043" s="76"/>
      <c r="AZ3043" s="76"/>
      <c r="BA3043" s="76"/>
      <c r="BB3043" s="76"/>
      <c r="BC3043" s="76"/>
      <c r="BD3043" s="76"/>
      <c r="BE3043" s="76"/>
      <c r="BF3043" s="76"/>
      <c r="BG3043" s="76"/>
      <c r="BH3043" s="76"/>
      <c r="BI3043" s="76"/>
      <c r="BJ3043" s="76"/>
      <c r="BK3043" s="76"/>
      <c r="BL3043" s="76"/>
      <c r="BM3043" s="76"/>
      <c r="BN3043" s="76"/>
      <c r="BO3043" s="76"/>
      <c r="BP3043" s="76"/>
      <c r="BQ3043" s="76"/>
      <c r="BR3043" s="76"/>
      <c r="BS3043" s="76"/>
      <c r="BT3043" s="76"/>
      <c r="BU3043" s="76"/>
      <c r="BV3043" s="76"/>
      <c r="BW3043" s="76"/>
      <c r="BX3043" s="76"/>
      <c r="BY3043" s="76"/>
      <c r="BZ3043" s="76"/>
      <c r="CA3043" s="76"/>
      <c r="CB3043" s="76"/>
      <c r="CC3043" s="76"/>
      <c r="CD3043" s="76"/>
      <c r="CE3043" s="76"/>
      <c r="CF3043" s="76"/>
      <c r="CG3043" s="76"/>
      <c r="CH3043" s="76"/>
      <c r="CI3043" s="76"/>
      <c r="CJ3043" s="76"/>
      <c r="CK3043" s="76"/>
      <c r="CL3043" s="76"/>
    </row>
    <row r="3044" spans="2:90" x14ac:dyDescent="0.4">
      <c r="B3044" s="139" t="s">
        <v>511</v>
      </c>
      <c r="C3044" s="31"/>
      <c r="D3044" s="31" t="s">
        <v>512</v>
      </c>
      <c r="E3044" s="31" t="s">
        <v>906</v>
      </c>
      <c r="F3044" s="31"/>
      <c r="G3044" s="31"/>
      <c r="H3044" s="31"/>
      <c r="I3044" s="73"/>
      <c r="J3044" s="73"/>
      <c r="K3044" s="21">
        <v>0.5</v>
      </c>
      <c r="L3044" s="21">
        <v>0.5</v>
      </c>
      <c r="M3044" s="21">
        <v>0.5</v>
      </c>
      <c r="N3044" s="21">
        <v>0.5</v>
      </c>
      <c r="O3044" s="21">
        <v>0.5</v>
      </c>
      <c r="P3044" s="21">
        <v>0.5</v>
      </c>
      <c r="R3044" s="67"/>
      <c r="S3044" s="144" cm="1">
        <f t="array" ref="S3044">INDEX($K:$P,ROW(),MATCH(S$3,$K$2:$P$2,0))</f>
        <v>0.5</v>
      </c>
      <c r="T3044" s="144" cm="1">
        <f t="array" ref="T3044">INDEX($K:$P,ROW(),MATCH(T$3,$K$2:$P$2,0))</f>
        <v>0.5</v>
      </c>
      <c r="U3044" s="144" cm="1">
        <f t="array" ref="U3044">INDEX($K:$P,ROW(),MATCH(U$3,$K$2:$P$2,0))</f>
        <v>0.5</v>
      </c>
      <c r="V3044" s="144" cm="1">
        <f t="array" ref="V3044">INDEX($K:$P,ROW(),MATCH(V$3,$K$2:$P$2,0))</f>
        <v>0.5</v>
      </c>
      <c r="W3044" s="144" cm="1">
        <f t="array" ref="W3044">INDEX($K:$P,ROW(),MATCH(W$3,$K$2:$P$2,0))</f>
        <v>0.5</v>
      </c>
      <c r="X3044" s="144" cm="1">
        <f t="array" ref="X3044">INDEX($K:$P,ROW(),MATCH(X$3,$K$2:$P$2,0))</f>
        <v>0.5</v>
      </c>
      <c r="Y3044" s="144" cm="1">
        <f t="array" ref="Y3044">INDEX($K:$P,ROW(),MATCH(Y$3,$K$2:$P$2,0))</f>
        <v>0.5</v>
      </c>
      <c r="Z3044" s="144" cm="1">
        <f t="array" ref="Z3044">INDEX($K:$P,ROW(),MATCH(Z$3,$K$2:$P$2,0))</f>
        <v>0.5</v>
      </c>
      <c r="AA3044" s="144" cm="1">
        <f t="array" ref="AA3044">INDEX($K:$P,ROW(),MATCH(AA$3,$K$2:$P$2,0))</f>
        <v>0.5</v>
      </c>
      <c r="AB3044" s="144" cm="1">
        <f t="array" ref="AB3044">INDEX($K:$P,ROW(),MATCH(AB$3,$K$2:$P$2,0))</f>
        <v>0.5</v>
      </c>
      <c r="AC3044" s="144" cm="1">
        <f t="array" ref="AC3044">INDEX($K:$P,ROW(),MATCH(AC$3,$K$2:$P$2,0))</f>
        <v>0.5</v>
      </c>
      <c r="AD3044" s="144" cm="1">
        <f t="array" ref="AD3044">INDEX($K:$P,ROW(),MATCH(AD$3,$K$2:$P$2,0))</f>
        <v>0.5</v>
      </c>
      <c r="AE3044" s="144" cm="1">
        <f t="array" ref="AE3044">INDEX($K:$P,ROW(),MATCH(AE$3,$K$2:$P$2,0))</f>
        <v>0.5</v>
      </c>
      <c r="AF3044" s="144" cm="1">
        <f t="array" ref="AF3044">INDEX($K:$P,ROW(),MATCH(AF$3,$K$2:$P$2,0))</f>
        <v>0.5</v>
      </c>
      <c r="AG3044" s="144" cm="1">
        <f t="array" ref="AG3044">INDEX($K:$P,ROW(),MATCH(AG$3,$K$2:$P$2,0))</f>
        <v>0.5</v>
      </c>
      <c r="AH3044" s="144" cm="1">
        <f t="array" ref="AH3044">INDEX($K:$P,ROW(),MATCH(AH$3,$K$2:$P$2,0))</f>
        <v>0.5</v>
      </c>
      <c r="AI3044" s="144" cm="1">
        <f t="array" ref="AI3044">INDEX($K:$P,ROW(),MATCH(AI$3,$K$2:$P$2,0))</f>
        <v>0.5</v>
      </c>
      <c r="AJ3044" s="144" cm="1">
        <f t="array" ref="AJ3044">INDEX($K:$P,ROW(),MATCH(AJ$3,$K$2:$P$2,0))</f>
        <v>0.5</v>
      </c>
      <c r="AK3044" s="144" cm="1">
        <f t="array" ref="AK3044">INDEX($K:$P,ROW(),MATCH(AK$3,$K$2:$P$2,0))</f>
        <v>0.5</v>
      </c>
      <c r="AL3044" s="144" cm="1">
        <f t="array" ref="AL3044">INDEX($K:$P,ROW(),MATCH(AL$3,$K$2:$P$2,0))</f>
        <v>0.5</v>
      </c>
      <c r="AM3044" s="144" cm="1">
        <f t="array" ref="AM3044">INDEX($K:$P,ROW(),MATCH(AM$3,$K$2:$P$2,0))</f>
        <v>0.5</v>
      </c>
      <c r="AN3044" s="144" cm="1">
        <f t="array" ref="AN3044">INDEX($K:$P,ROW(),MATCH(AN$3,$K$2:$P$2,0))</f>
        <v>0.5</v>
      </c>
      <c r="AO3044" s="144" cm="1">
        <f t="array" ref="AO3044">INDEX($K:$P,ROW(),MATCH(AO$3,$K$2:$P$2,0))</f>
        <v>0.5</v>
      </c>
      <c r="AP3044" s="144" cm="1">
        <f t="array" ref="AP3044">INDEX($K:$P,ROW(),MATCH(AP$3,$K$2:$P$2,0))</f>
        <v>0.5</v>
      </c>
      <c r="AQ3044" s="144" cm="1">
        <f t="array" ref="AQ3044">INDEX($K:$P,ROW(),MATCH(AQ$3,$K$2:$P$2,0))</f>
        <v>0.5</v>
      </c>
      <c r="AR3044" s="144" cm="1">
        <f t="array" ref="AR3044">INDEX($K:$P,ROW(),MATCH(AR$3,$K$2:$P$2,0))</f>
        <v>0.5</v>
      </c>
      <c r="AS3044" s="144" cm="1">
        <f t="array" ref="AS3044">INDEX($K:$P,ROW(),MATCH(AS$3,$K$2:$P$2,0))</f>
        <v>0.5</v>
      </c>
      <c r="AT3044" s="144" cm="1">
        <f t="array" ref="AT3044">INDEX($K:$P,ROW(),MATCH(AT$3,$K$2:$P$2,0))</f>
        <v>0.5</v>
      </c>
      <c r="AU3044" s="144" cm="1">
        <f t="array" ref="AU3044">INDEX($K:$P,ROW(),MATCH(AU$3,$K$2:$P$2,0))</f>
        <v>0.5</v>
      </c>
      <c r="AV3044" s="144" cm="1">
        <f t="array" ref="AV3044">INDEX($K:$P,ROW(),MATCH(AV$3,$K$2:$P$2,0))</f>
        <v>0.5</v>
      </c>
      <c r="AW3044" s="144" cm="1">
        <f t="array" ref="AW3044">INDEX($K:$P,ROW(),MATCH(AW$3,$K$2:$P$2,0))</f>
        <v>0.5</v>
      </c>
      <c r="AX3044" s="144" cm="1">
        <f t="array" ref="AX3044">INDEX($K:$P,ROW(),MATCH(AX$3,$K$2:$P$2,0))</f>
        <v>0.5</v>
      </c>
      <c r="AY3044" s="144" cm="1">
        <f t="array" ref="AY3044">INDEX($K:$P,ROW(),MATCH(AY$3,$K$2:$P$2,0))</f>
        <v>0.5</v>
      </c>
      <c r="AZ3044" s="144" cm="1">
        <f t="array" ref="AZ3044">INDEX($K:$P,ROW(),MATCH(AZ$3,$K$2:$P$2,0))</f>
        <v>0.5</v>
      </c>
      <c r="BA3044" s="144" cm="1">
        <f t="array" ref="BA3044">INDEX($K:$P,ROW(),MATCH(BA$3,$K$2:$P$2,0))</f>
        <v>0.5</v>
      </c>
      <c r="BB3044" s="144" cm="1">
        <f t="array" ref="BB3044">INDEX($K:$P,ROW(),MATCH(BB$3,$K$2:$P$2,0))</f>
        <v>0.5</v>
      </c>
      <c r="BC3044" s="144" cm="1">
        <f t="array" ref="BC3044">INDEX($K:$P,ROW(),MATCH(BC$3,$K$2:$P$2,0))</f>
        <v>0.5</v>
      </c>
      <c r="BD3044" s="144" cm="1">
        <f t="array" ref="BD3044">INDEX($K:$P,ROW(),MATCH(BD$3,$K$2:$P$2,0))</f>
        <v>0.5</v>
      </c>
      <c r="BE3044" s="144" cm="1">
        <f t="array" ref="BE3044">INDEX($K:$P,ROW(),MATCH(BE$3,$K$2:$P$2,0))</f>
        <v>0.5</v>
      </c>
      <c r="BF3044" s="144" cm="1">
        <f t="array" ref="BF3044">INDEX($K:$P,ROW(),MATCH(BF$3,$K$2:$P$2,0))</f>
        <v>0.5</v>
      </c>
      <c r="BG3044" s="144" cm="1">
        <f t="array" ref="BG3044">INDEX($K:$P,ROW(),MATCH(BG$3,$K$2:$P$2,0))</f>
        <v>0.5</v>
      </c>
      <c r="BH3044" s="144" cm="1">
        <f t="array" ref="BH3044">INDEX($K:$P,ROW(),MATCH(BH$3,$K$2:$P$2,0))</f>
        <v>0.5</v>
      </c>
      <c r="BI3044" s="144" cm="1">
        <f t="array" ref="BI3044">INDEX($K:$P,ROW(),MATCH(BI$3,$K$2:$P$2,0))</f>
        <v>0.5</v>
      </c>
      <c r="BJ3044" s="144" cm="1">
        <f t="array" ref="BJ3044">INDEX($K:$P,ROW(),MATCH(BJ$3,$K$2:$P$2,0))</f>
        <v>0.5</v>
      </c>
      <c r="BK3044" s="144" cm="1">
        <f t="array" ref="BK3044">INDEX($K:$P,ROW(),MATCH(BK$3,$K$2:$P$2,0))</f>
        <v>0.5</v>
      </c>
      <c r="BL3044" s="144" cm="1">
        <f t="array" ref="BL3044">INDEX($K:$P,ROW(),MATCH(BL$3,$K$2:$P$2,0))</f>
        <v>0.5</v>
      </c>
      <c r="BM3044" s="144" cm="1">
        <f t="array" ref="BM3044">INDEX($K:$P,ROW(),MATCH(BM$3,$K$2:$P$2,0))</f>
        <v>0.5</v>
      </c>
      <c r="BN3044" s="144" cm="1">
        <f t="array" ref="BN3044">INDEX($K:$P,ROW(),MATCH(BN$3,$K$2:$P$2,0))</f>
        <v>0.5</v>
      </c>
      <c r="BO3044" s="144" cm="1">
        <f t="array" ref="BO3044">INDEX($K:$P,ROW(),MATCH(BO$3,$K$2:$P$2,0))</f>
        <v>0.5</v>
      </c>
      <c r="BP3044" s="144" cm="1">
        <f t="array" ref="BP3044">INDEX($K:$P,ROW(),MATCH(BP$3,$K$2:$P$2,0))</f>
        <v>0.5</v>
      </c>
      <c r="BQ3044" s="144" cm="1">
        <f t="array" ref="BQ3044">INDEX($K:$P,ROW(),MATCH(BQ$3,$K$2:$P$2,0))</f>
        <v>0.5</v>
      </c>
      <c r="BR3044" s="144" cm="1">
        <f t="array" ref="BR3044">INDEX($K:$P,ROW(),MATCH(BR$3,$K$2:$P$2,0))</f>
        <v>0.5</v>
      </c>
      <c r="BS3044" s="144" cm="1">
        <f t="array" ref="BS3044">INDEX($K:$P,ROW(),MATCH(BS$3,$K$2:$P$2,0))</f>
        <v>0.5</v>
      </c>
      <c r="BT3044" s="144" cm="1">
        <f t="array" ref="BT3044">INDEX($K:$P,ROW(),MATCH(BT$3,$K$2:$P$2,0))</f>
        <v>0.5</v>
      </c>
      <c r="BU3044" s="144" cm="1">
        <f t="array" ref="BU3044">INDEX($K:$P,ROW(),MATCH(BU$3,$K$2:$P$2,0))</f>
        <v>0.5</v>
      </c>
      <c r="BV3044" s="144" cm="1">
        <f t="array" ref="BV3044">INDEX($K:$P,ROW(),MATCH(BV$3,$K$2:$P$2,0))</f>
        <v>0.5</v>
      </c>
      <c r="BW3044" s="144" cm="1">
        <f t="array" ref="BW3044">INDEX($K:$P,ROW(),MATCH(BW$3,$K$2:$P$2,0))</f>
        <v>0.5</v>
      </c>
      <c r="BX3044" s="144" cm="1">
        <f t="array" ref="BX3044">INDEX($K:$P,ROW(),MATCH(BX$3,$K$2:$P$2,0))</f>
        <v>0.5</v>
      </c>
      <c r="BY3044" s="144" cm="1">
        <f t="array" ref="BY3044">INDEX($K:$P,ROW(),MATCH(BY$3,$K$2:$P$2,0))</f>
        <v>0.5</v>
      </c>
      <c r="BZ3044" s="144" cm="1">
        <f t="array" ref="BZ3044">INDEX($K:$P,ROW(),MATCH(BZ$3,$K$2:$P$2,0))</f>
        <v>0.5</v>
      </c>
      <c r="CA3044" s="144" cm="1">
        <f t="array" ref="CA3044">INDEX($K:$P,ROW(),MATCH(CA$3,$K$2:$P$2,0))</f>
        <v>0.5</v>
      </c>
      <c r="CB3044" s="144" cm="1">
        <f t="array" ref="CB3044">INDEX($K:$P,ROW(),MATCH(CB$3,$K$2:$P$2,0))</f>
        <v>0.5</v>
      </c>
      <c r="CC3044" s="144" cm="1">
        <f t="array" ref="CC3044">INDEX($K:$P,ROW(),MATCH(CC$3,$K$2:$P$2,0))</f>
        <v>0.5</v>
      </c>
      <c r="CD3044" s="144" cm="1">
        <f t="array" ref="CD3044">INDEX($K:$P,ROW(),MATCH(CD$3,$K$2:$P$2,0))</f>
        <v>0.5</v>
      </c>
      <c r="CE3044" s="144" cm="1">
        <f t="array" ref="CE3044">INDEX($K:$P,ROW(),MATCH(CE$3,$K$2:$P$2,0))</f>
        <v>0.5</v>
      </c>
      <c r="CF3044" s="144" cm="1">
        <f t="array" ref="CF3044">INDEX($K:$P,ROW(),MATCH(CF$3,$K$2:$P$2,0))</f>
        <v>0.5</v>
      </c>
      <c r="CG3044" s="144" cm="1">
        <f t="array" ref="CG3044">INDEX($K:$P,ROW(),MATCH(CG$3,$K$2:$P$2,0))</f>
        <v>0.5</v>
      </c>
      <c r="CH3044" s="144" cm="1">
        <f t="array" ref="CH3044">INDEX($K:$P,ROW(),MATCH(CH$3,$K$2:$P$2,0))</f>
        <v>0.5</v>
      </c>
      <c r="CI3044" s="144" cm="1">
        <f t="array" ref="CI3044">INDEX($K:$P,ROW(),MATCH(CI$3,$K$2:$P$2,0))</f>
        <v>0.5</v>
      </c>
      <c r="CJ3044" s="144" cm="1">
        <f t="array" ref="CJ3044">INDEX($K:$P,ROW(),MATCH(CJ$3,$K$2:$P$2,0))</f>
        <v>0.5</v>
      </c>
      <c r="CK3044" s="144" cm="1">
        <f t="array" ref="CK3044">INDEX($K:$P,ROW(),MATCH(CK$3,$K$2:$P$2,0))</f>
        <v>0.5</v>
      </c>
      <c r="CL3044" s="144" cm="1">
        <f t="array" ref="CL3044">INDEX($K:$P,ROW(),MATCH(CL$3,$K$2:$P$2,0))</f>
        <v>0.5</v>
      </c>
    </row>
    <row r="3045" spans="2:90" x14ac:dyDescent="0.4">
      <c r="B3045" s="122" t="str">
        <f>"# of "&amp;B3047&amp;"s"</f>
        <v># of in and outs (charged)s</v>
      </c>
      <c r="C3045" s="12"/>
      <c r="D3045" s="12" t="s">
        <v>512</v>
      </c>
      <c r="E3045" s="12" t="s">
        <v>906</v>
      </c>
      <c r="F3045" s="12"/>
      <c r="G3045" s="12"/>
      <c r="H3045" s="12"/>
      <c r="I3045" s="60"/>
      <c r="J3045" s="60"/>
      <c r="K3045" s="112">
        <f ca="1">SUMIF($3:$3,K$2,3045:3045)</f>
        <v>30000</v>
      </c>
      <c r="L3045" s="112">
        <f ca="1">SUMIF($3:$3,L$2,3045:3045)</f>
        <v>30000</v>
      </c>
      <c r="M3045" s="112">
        <f ca="1">SUMIF($3:$3,M$2,3045:3045)</f>
        <v>30000</v>
      </c>
      <c r="N3045" s="112">
        <f ca="1">SUMIF($3:$3,N$2,3045:3045)</f>
        <v>30000</v>
      </c>
      <c r="O3045" s="112">
        <f ca="1">SUMIF($3:$3,O$2,3045:3045)</f>
        <v>30000</v>
      </c>
      <c r="P3045" s="112">
        <f ca="1">SUMIF($3:$3,P$2,3045:3045)</f>
        <v>30000</v>
      </c>
      <c r="R3045" s="15"/>
      <c r="S3045" s="145" cm="1">
        <f t="array" aca="1" ref="S3045" ca="1">INDIRECT(S3037)*S3044</f>
        <v>2500</v>
      </c>
      <c r="T3045" s="145" cm="1">
        <f t="array" aca="1" ref="T3045" ca="1">INDIRECT(T3037)*T3044</f>
        <v>2500</v>
      </c>
      <c r="U3045" s="145" cm="1">
        <f t="array" aca="1" ref="U3045" ca="1">INDIRECT(U3037)*U3044</f>
        <v>2500</v>
      </c>
      <c r="V3045" s="145" cm="1">
        <f t="array" aca="1" ref="V3045" ca="1">INDIRECT(V3037)*V3044</f>
        <v>2500</v>
      </c>
      <c r="W3045" s="145" cm="1">
        <f t="array" aca="1" ref="W3045" ca="1">INDIRECT(W3037)*W3044</f>
        <v>2500</v>
      </c>
      <c r="X3045" s="145" cm="1">
        <f t="array" aca="1" ref="X3045" ca="1">INDIRECT(X3037)*X3044</f>
        <v>2500</v>
      </c>
      <c r="Y3045" s="145" cm="1">
        <f t="array" aca="1" ref="Y3045" ca="1">INDIRECT(Y3037)*Y3044</f>
        <v>2500</v>
      </c>
      <c r="Z3045" s="145" cm="1">
        <f t="array" aca="1" ref="Z3045" ca="1">INDIRECT(Z3037)*Z3044</f>
        <v>2500</v>
      </c>
      <c r="AA3045" s="145" cm="1">
        <f t="array" aca="1" ref="AA3045" ca="1">INDIRECT(AA3037)*AA3044</f>
        <v>2500</v>
      </c>
      <c r="AB3045" s="145" cm="1">
        <f t="array" aca="1" ref="AB3045" ca="1">INDIRECT(AB3037)*AB3044</f>
        <v>2500</v>
      </c>
      <c r="AC3045" s="145" cm="1">
        <f t="array" aca="1" ref="AC3045" ca="1">INDIRECT(AC3037)*AC3044</f>
        <v>2500</v>
      </c>
      <c r="AD3045" s="145" cm="1">
        <f t="array" aca="1" ref="AD3045" ca="1">INDIRECT(AD3037)*AD3044</f>
        <v>2500</v>
      </c>
      <c r="AE3045" s="145" cm="1">
        <f t="array" aca="1" ref="AE3045" ca="1">INDIRECT(AE3037)*AE3044</f>
        <v>2500</v>
      </c>
      <c r="AF3045" s="145" cm="1">
        <f t="array" aca="1" ref="AF3045" ca="1">INDIRECT(AF3037)*AF3044</f>
        <v>2500</v>
      </c>
      <c r="AG3045" s="145" cm="1">
        <f t="array" aca="1" ref="AG3045" ca="1">INDIRECT(AG3037)*AG3044</f>
        <v>2500</v>
      </c>
      <c r="AH3045" s="145" cm="1">
        <f t="array" aca="1" ref="AH3045" ca="1">INDIRECT(AH3037)*AH3044</f>
        <v>2500</v>
      </c>
      <c r="AI3045" s="145" cm="1">
        <f t="array" aca="1" ref="AI3045" ca="1">INDIRECT(AI3037)*AI3044</f>
        <v>2500</v>
      </c>
      <c r="AJ3045" s="145" cm="1">
        <f t="array" aca="1" ref="AJ3045" ca="1">INDIRECT(AJ3037)*AJ3044</f>
        <v>2500</v>
      </c>
      <c r="AK3045" s="145" cm="1">
        <f t="array" aca="1" ref="AK3045" ca="1">INDIRECT(AK3037)*AK3044</f>
        <v>2500</v>
      </c>
      <c r="AL3045" s="145" cm="1">
        <f t="array" aca="1" ref="AL3045" ca="1">INDIRECT(AL3037)*AL3044</f>
        <v>2500</v>
      </c>
      <c r="AM3045" s="145" cm="1">
        <f t="array" aca="1" ref="AM3045" ca="1">INDIRECT(AM3037)*AM3044</f>
        <v>2500</v>
      </c>
      <c r="AN3045" s="145" cm="1">
        <f t="array" aca="1" ref="AN3045" ca="1">INDIRECT(AN3037)*AN3044</f>
        <v>2500</v>
      </c>
      <c r="AO3045" s="145" cm="1">
        <f t="array" aca="1" ref="AO3045" ca="1">INDIRECT(AO3037)*AO3044</f>
        <v>2500</v>
      </c>
      <c r="AP3045" s="145" cm="1">
        <f t="array" aca="1" ref="AP3045" ca="1">INDIRECT(AP3037)*AP3044</f>
        <v>2500</v>
      </c>
      <c r="AQ3045" s="145" cm="1">
        <f t="array" aca="1" ref="AQ3045" ca="1">INDIRECT(AQ3037)*AQ3044</f>
        <v>2500</v>
      </c>
      <c r="AR3045" s="145" cm="1">
        <f t="array" aca="1" ref="AR3045" ca="1">INDIRECT(AR3037)*AR3044</f>
        <v>2500</v>
      </c>
      <c r="AS3045" s="145" cm="1">
        <f t="array" aca="1" ref="AS3045" ca="1">INDIRECT(AS3037)*AS3044</f>
        <v>2500</v>
      </c>
      <c r="AT3045" s="145" cm="1">
        <f t="array" aca="1" ref="AT3045" ca="1">INDIRECT(AT3037)*AT3044</f>
        <v>2500</v>
      </c>
      <c r="AU3045" s="145" cm="1">
        <f t="array" aca="1" ref="AU3045" ca="1">INDIRECT(AU3037)*AU3044</f>
        <v>2500</v>
      </c>
      <c r="AV3045" s="145" cm="1">
        <f t="array" aca="1" ref="AV3045" ca="1">INDIRECT(AV3037)*AV3044</f>
        <v>2500</v>
      </c>
      <c r="AW3045" s="145" cm="1">
        <f t="array" aca="1" ref="AW3045" ca="1">INDIRECT(AW3037)*AW3044</f>
        <v>2500</v>
      </c>
      <c r="AX3045" s="145" cm="1">
        <f t="array" aca="1" ref="AX3045" ca="1">INDIRECT(AX3037)*AX3044</f>
        <v>2500</v>
      </c>
      <c r="AY3045" s="145" cm="1">
        <f t="array" aca="1" ref="AY3045" ca="1">INDIRECT(AY3037)*AY3044</f>
        <v>2500</v>
      </c>
      <c r="AZ3045" s="145" cm="1">
        <f t="array" aca="1" ref="AZ3045" ca="1">INDIRECT(AZ3037)*AZ3044</f>
        <v>2500</v>
      </c>
      <c r="BA3045" s="145" cm="1">
        <f t="array" aca="1" ref="BA3045" ca="1">INDIRECT(BA3037)*BA3044</f>
        <v>2500</v>
      </c>
      <c r="BB3045" s="145" cm="1">
        <f t="array" aca="1" ref="BB3045" ca="1">INDIRECT(BB3037)*BB3044</f>
        <v>2500</v>
      </c>
      <c r="BC3045" s="145" cm="1">
        <f t="array" aca="1" ref="BC3045" ca="1">INDIRECT(BC3037)*BC3044</f>
        <v>2500</v>
      </c>
      <c r="BD3045" s="145" cm="1">
        <f t="array" aca="1" ref="BD3045" ca="1">INDIRECT(BD3037)*BD3044</f>
        <v>2500</v>
      </c>
      <c r="BE3045" s="145" cm="1">
        <f t="array" aca="1" ref="BE3045" ca="1">INDIRECT(BE3037)*BE3044</f>
        <v>2500</v>
      </c>
      <c r="BF3045" s="145" cm="1">
        <f t="array" aca="1" ref="BF3045" ca="1">INDIRECT(BF3037)*BF3044</f>
        <v>2500</v>
      </c>
      <c r="BG3045" s="145" cm="1">
        <f t="array" aca="1" ref="BG3045" ca="1">INDIRECT(BG3037)*BG3044</f>
        <v>2500</v>
      </c>
      <c r="BH3045" s="145" cm="1">
        <f t="array" aca="1" ref="BH3045" ca="1">INDIRECT(BH3037)*BH3044</f>
        <v>2500</v>
      </c>
      <c r="BI3045" s="145" cm="1">
        <f t="array" aca="1" ref="BI3045" ca="1">INDIRECT(BI3037)*BI3044</f>
        <v>2500</v>
      </c>
      <c r="BJ3045" s="145" cm="1">
        <f t="array" aca="1" ref="BJ3045" ca="1">INDIRECT(BJ3037)*BJ3044</f>
        <v>2500</v>
      </c>
      <c r="BK3045" s="145" cm="1">
        <f t="array" aca="1" ref="BK3045" ca="1">INDIRECT(BK3037)*BK3044</f>
        <v>2500</v>
      </c>
      <c r="BL3045" s="145" cm="1">
        <f t="array" aca="1" ref="BL3045" ca="1">INDIRECT(BL3037)*BL3044</f>
        <v>2500</v>
      </c>
      <c r="BM3045" s="145" cm="1">
        <f t="array" aca="1" ref="BM3045" ca="1">INDIRECT(BM3037)*BM3044</f>
        <v>2500</v>
      </c>
      <c r="BN3045" s="145" cm="1">
        <f t="array" aca="1" ref="BN3045" ca="1">INDIRECT(BN3037)*BN3044</f>
        <v>2500</v>
      </c>
      <c r="BO3045" s="145" cm="1">
        <f t="array" aca="1" ref="BO3045" ca="1">INDIRECT(BO3037)*BO3044</f>
        <v>2500</v>
      </c>
      <c r="BP3045" s="145" cm="1">
        <f t="array" aca="1" ref="BP3045" ca="1">INDIRECT(BP3037)*BP3044</f>
        <v>2500</v>
      </c>
      <c r="BQ3045" s="145" cm="1">
        <f t="array" aca="1" ref="BQ3045" ca="1">INDIRECT(BQ3037)*BQ3044</f>
        <v>2500</v>
      </c>
      <c r="BR3045" s="145" cm="1">
        <f t="array" aca="1" ref="BR3045" ca="1">INDIRECT(BR3037)*BR3044</f>
        <v>2500</v>
      </c>
      <c r="BS3045" s="145" cm="1">
        <f t="array" aca="1" ref="BS3045" ca="1">INDIRECT(BS3037)*BS3044</f>
        <v>2500</v>
      </c>
      <c r="BT3045" s="145" cm="1">
        <f t="array" aca="1" ref="BT3045" ca="1">INDIRECT(BT3037)*BT3044</f>
        <v>2500</v>
      </c>
      <c r="BU3045" s="145" cm="1">
        <f t="array" aca="1" ref="BU3045" ca="1">INDIRECT(BU3037)*BU3044</f>
        <v>2500</v>
      </c>
      <c r="BV3045" s="145" cm="1">
        <f t="array" aca="1" ref="BV3045" ca="1">INDIRECT(BV3037)*BV3044</f>
        <v>2500</v>
      </c>
      <c r="BW3045" s="145" cm="1">
        <f t="array" aca="1" ref="BW3045" ca="1">INDIRECT(BW3037)*BW3044</f>
        <v>2500</v>
      </c>
      <c r="BX3045" s="145" cm="1">
        <f t="array" aca="1" ref="BX3045" ca="1">INDIRECT(BX3037)*BX3044</f>
        <v>2500</v>
      </c>
      <c r="BY3045" s="145" cm="1">
        <f t="array" aca="1" ref="BY3045" ca="1">INDIRECT(BY3037)*BY3044</f>
        <v>2500</v>
      </c>
      <c r="BZ3045" s="145" cm="1">
        <f t="array" aca="1" ref="BZ3045" ca="1">INDIRECT(BZ3037)*BZ3044</f>
        <v>2500</v>
      </c>
      <c r="CA3045" s="145" cm="1">
        <f t="array" aca="1" ref="CA3045" ca="1">INDIRECT(CA3037)*CA3044</f>
        <v>2500</v>
      </c>
      <c r="CB3045" s="145" cm="1">
        <f t="array" aca="1" ref="CB3045" ca="1">INDIRECT(CB3037)*CB3044</f>
        <v>2500</v>
      </c>
      <c r="CC3045" s="145" cm="1">
        <f t="array" aca="1" ref="CC3045" ca="1">INDIRECT(CC3037)*CC3044</f>
        <v>2500</v>
      </c>
      <c r="CD3045" s="145" cm="1">
        <f t="array" aca="1" ref="CD3045" ca="1">INDIRECT(CD3037)*CD3044</f>
        <v>2500</v>
      </c>
      <c r="CE3045" s="145" cm="1">
        <f t="array" aca="1" ref="CE3045" ca="1">INDIRECT(CE3037)*CE3044</f>
        <v>2500</v>
      </c>
      <c r="CF3045" s="145" cm="1">
        <f t="array" aca="1" ref="CF3045" ca="1">INDIRECT(CF3037)*CF3044</f>
        <v>2500</v>
      </c>
      <c r="CG3045" s="145" cm="1">
        <f t="array" aca="1" ref="CG3045" ca="1">INDIRECT(CG3037)*CG3044</f>
        <v>2500</v>
      </c>
      <c r="CH3045" s="145" cm="1">
        <f t="array" aca="1" ref="CH3045" ca="1">INDIRECT(CH3037)*CH3044</f>
        <v>2500</v>
      </c>
      <c r="CI3045" s="145" cm="1">
        <f t="array" aca="1" ref="CI3045" ca="1">INDIRECT(CI3037)*CI3044</f>
        <v>2500</v>
      </c>
      <c r="CJ3045" s="145" cm="1">
        <f t="array" aca="1" ref="CJ3045" ca="1">INDIRECT(CJ3037)*CJ3044</f>
        <v>2500</v>
      </c>
      <c r="CK3045" s="145" cm="1">
        <f t="array" aca="1" ref="CK3045" ca="1">INDIRECT(CK3037)*CK3044</f>
        <v>2500</v>
      </c>
      <c r="CL3045" s="145" cm="1">
        <f t="array" aca="1" ref="CL3045" ca="1">INDIRECT(CL3037)*CL3044</f>
        <v>2500</v>
      </c>
    </row>
    <row r="3046" spans="2:90" x14ac:dyDescent="0.4">
      <c r="B3046" s="130" t="str">
        <f>B3034</f>
        <v>Surgical procedures</v>
      </c>
      <c r="C3046" s="12"/>
      <c r="D3046" s="12" t="s">
        <v>512</v>
      </c>
      <c r="E3046" s="12" t="s">
        <v>906</v>
      </c>
      <c r="F3046" s="12"/>
      <c r="G3046" s="12" t="s">
        <v>330</v>
      </c>
      <c r="H3046" s="12"/>
      <c r="I3046" s="60"/>
      <c r="J3046" s="60"/>
      <c r="K3046" s="38"/>
      <c r="L3046" s="38"/>
      <c r="M3046" s="38"/>
      <c r="N3046" s="38"/>
      <c r="O3046" s="38"/>
      <c r="P3046" s="38"/>
      <c r="R3046" s="15"/>
      <c r="S3046" s="230"/>
      <c r="T3046" s="230"/>
      <c r="U3046" s="230"/>
      <c r="V3046" s="230"/>
      <c r="W3046" s="230"/>
      <c r="X3046" s="230"/>
      <c r="Y3046" s="230"/>
      <c r="Z3046" s="230"/>
      <c r="AA3046" s="230"/>
      <c r="AB3046" s="230"/>
      <c r="AC3046" s="230"/>
      <c r="AD3046" s="230"/>
      <c r="AE3046" s="230"/>
      <c r="AF3046" s="230"/>
      <c r="AG3046" s="230"/>
      <c r="AH3046" s="230"/>
      <c r="AI3046" s="230"/>
      <c r="AJ3046" s="230"/>
      <c r="AK3046" s="230"/>
      <c r="AL3046" s="230"/>
      <c r="AM3046" s="230"/>
      <c r="AN3046" s="230"/>
      <c r="AO3046" s="230"/>
      <c r="AP3046" s="230"/>
      <c r="AQ3046" s="230"/>
      <c r="AR3046" s="230"/>
      <c r="AS3046" s="230"/>
      <c r="AT3046" s="230"/>
      <c r="AU3046" s="230"/>
      <c r="AV3046" s="230"/>
      <c r="AW3046" s="230"/>
      <c r="AX3046" s="230"/>
      <c r="AY3046" s="230"/>
      <c r="AZ3046" s="230"/>
      <c r="BA3046" s="230"/>
      <c r="BB3046" s="230"/>
      <c r="BC3046" s="230"/>
      <c r="BD3046" s="230"/>
      <c r="BE3046" s="230"/>
      <c r="BF3046" s="230"/>
      <c r="BG3046" s="230"/>
      <c r="BH3046" s="230"/>
      <c r="BI3046" s="230"/>
      <c r="BJ3046" s="230"/>
      <c r="BK3046" s="230"/>
      <c r="BL3046" s="230"/>
      <c r="BM3046" s="230"/>
      <c r="BN3046" s="230"/>
      <c r="BO3046" s="230"/>
      <c r="BP3046" s="230"/>
      <c r="BQ3046" s="230"/>
      <c r="BR3046" s="230"/>
      <c r="BS3046" s="230"/>
      <c r="BT3046" s="230"/>
      <c r="BU3046" s="230"/>
      <c r="BV3046" s="230"/>
      <c r="BW3046" s="230"/>
      <c r="BX3046" s="230"/>
      <c r="BY3046" s="230"/>
      <c r="BZ3046" s="230"/>
      <c r="CA3046" s="230"/>
      <c r="CB3046" s="230"/>
      <c r="CC3046" s="230"/>
      <c r="CD3046" s="230"/>
      <c r="CE3046" s="230"/>
      <c r="CF3046" s="230"/>
      <c r="CG3046" s="230"/>
      <c r="CH3046" s="230"/>
      <c r="CI3046" s="230"/>
      <c r="CJ3046" s="230"/>
      <c r="CK3046" s="230"/>
      <c r="CL3046" s="230"/>
    </row>
    <row r="3047" spans="2:90" x14ac:dyDescent="0.4">
      <c r="B3047" s="184" t="str">
        <f>SUBSTITUTE(TRIM(MID(B3042, SEARCH("-", B3042) + 1, LEN(B3042))),":","")</f>
        <v>in and outs (charged)</v>
      </c>
      <c r="C3047" s="27"/>
      <c r="D3047" s="27" t="s">
        <v>512</v>
      </c>
      <c r="E3047" s="27" t="s">
        <v>906</v>
      </c>
      <c r="F3047" s="27"/>
      <c r="G3047" s="27" t="s">
        <v>330</v>
      </c>
      <c r="H3047" s="27"/>
      <c r="I3047" s="78"/>
      <c r="J3047" s="78"/>
      <c r="K3047" s="33"/>
      <c r="L3047" s="33"/>
      <c r="M3047" s="33"/>
      <c r="N3047" s="33"/>
      <c r="O3047" s="33"/>
      <c r="P3047" s="33"/>
      <c r="R3047" s="33"/>
      <c r="S3047" s="80"/>
      <c r="T3047" s="80"/>
      <c r="U3047" s="80"/>
      <c r="V3047" s="80"/>
      <c r="W3047" s="80"/>
      <c r="X3047" s="80"/>
      <c r="Y3047" s="80"/>
      <c r="Z3047" s="80"/>
      <c r="AA3047" s="80"/>
      <c r="AB3047" s="80"/>
      <c r="AC3047" s="80"/>
      <c r="AD3047" s="80"/>
      <c r="AE3047" s="80"/>
      <c r="AF3047" s="80"/>
      <c r="AG3047" s="80"/>
      <c r="AH3047" s="80"/>
      <c r="AI3047" s="80"/>
      <c r="AJ3047" s="80"/>
      <c r="AK3047" s="80"/>
      <c r="AL3047" s="80"/>
      <c r="AM3047" s="80"/>
      <c r="AN3047" s="80"/>
      <c r="AO3047" s="80"/>
      <c r="AP3047" s="80"/>
      <c r="AQ3047" s="80"/>
      <c r="AR3047" s="80"/>
      <c r="AS3047" s="80"/>
      <c r="AT3047" s="80"/>
      <c r="AU3047" s="80"/>
      <c r="AV3047" s="80"/>
      <c r="AW3047" s="80"/>
      <c r="AX3047" s="80"/>
      <c r="AY3047" s="80"/>
      <c r="AZ3047" s="80"/>
      <c r="BA3047" s="80"/>
      <c r="BB3047" s="80"/>
      <c r="BC3047" s="80"/>
      <c r="BD3047" s="80"/>
      <c r="BE3047" s="80"/>
      <c r="BF3047" s="80"/>
      <c r="BG3047" s="80"/>
      <c r="BH3047" s="80"/>
      <c r="BI3047" s="80"/>
      <c r="BJ3047" s="80"/>
      <c r="BK3047" s="80"/>
      <c r="BL3047" s="80"/>
      <c r="BM3047" s="80"/>
      <c r="BN3047" s="80"/>
      <c r="BO3047" s="80"/>
      <c r="BP3047" s="80"/>
      <c r="BQ3047" s="80"/>
      <c r="BR3047" s="80"/>
      <c r="BS3047" s="80"/>
      <c r="BT3047" s="80"/>
      <c r="BU3047" s="80"/>
      <c r="BV3047" s="80"/>
      <c r="BW3047" s="80"/>
      <c r="BX3047" s="80"/>
      <c r="BY3047" s="80"/>
      <c r="BZ3047" s="80"/>
      <c r="CA3047" s="80"/>
      <c r="CB3047" s="80"/>
      <c r="CC3047" s="80"/>
      <c r="CD3047" s="80"/>
      <c r="CE3047" s="80"/>
      <c r="CF3047" s="80"/>
      <c r="CG3047" s="80"/>
      <c r="CH3047" s="80"/>
      <c r="CI3047" s="80"/>
      <c r="CJ3047" s="80"/>
      <c r="CK3047" s="80"/>
      <c r="CL3047" s="80"/>
    </row>
    <row r="3048" spans="2:90" x14ac:dyDescent="0.4">
      <c r="B3048" s="130" t="s">
        <v>459</v>
      </c>
      <c r="C3048" s="27"/>
      <c r="D3048" s="27" t="s">
        <v>512</v>
      </c>
      <c r="E3048" s="27" t="s">
        <v>906</v>
      </c>
      <c r="F3048" s="27"/>
      <c r="G3048" s="27" t="s">
        <v>330</v>
      </c>
      <c r="H3048" s="27"/>
      <c r="I3048" s="78"/>
      <c r="J3048" s="78"/>
      <c r="K3048" s="33"/>
      <c r="L3048" s="33"/>
      <c r="M3048" s="33"/>
      <c r="N3048" s="33"/>
      <c r="O3048" s="33"/>
      <c r="P3048" s="33"/>
      <c r="R3048" s="33"/>
      <c r="S3048" s="80" t="str">
        <f t="shared" ref="S3048" si="4011">S3036</f>
        <v>S$12</v>
      </c>
      <c r="T3048" s="80" t="str">
        <f t="shared" ref="T3048:AX3048" si="4012">T3036</f>
        <v>T$12</v>
      </c>
      <c r="U3048" s="80" t="str">
        <f t="shared" si="4012"/>
        <v>U$12</v>
      </c>
      <c r="V3048" s="80" t="str">
        <f t="shared" si="4012"/>
        <v>V$12</v>
      </c>
      <c r="W3048" s="80" t="str">
        <f t="shared" si="4012"/>
        <v>W$12</v>
      </c>
      <c r="X3048" s="80" t="str">
        <f t="shared" si="4012"/>
        <v>X$12</v>
      </c>
      <c r="Y3048" s="80" t="str">
        <f t="shared" si="4012"/>
        <v>Y$12</v>
      </c>
      <c r="Z3048" s="80" t="str">
        <f t="shared" si="4012"/>
        <v>Z$12</v>
      </c>
      <c r="AA3048" s="80" t="str">
        <f t="shared" si="4012"/>
        <v>AA$12</v>
      </c>
      <c r="AB3048" s="80" t="str">
        <f t="shared" si="4012"/>
        <v>AB$12</v>
      </c>
      <c r="AC3048" s="80" t="str">
        <f t="shared" si="4012"/>
        <v>AC$12</v>
      </c>
      <c r="AD3048" s="80" t="str">
        <f t="shared" si="4012"/>
        <v>AD$12</v>
      </c>
      <c r="AE3048" s="80" t="str">
        <f t="shared" si="4012"/>
        <v>AE$12</v>
      </c>
      <c r="AF3048" s="80" t="str">
        <f t="shared" si="4012"/>
        <v>AF$12</v>
      </c>
      <c r="AG3048" s="80" t="str">
        <f t="shared" si="4012"/>
        <v>AG$12</v>
      </c>
      <c r="AH3048" s="80" t="str">
        <f t="shared" si="4012"/>
        <v>AH$12</v>
      </c>
      <c r="AI3048" s="80" t="str">
        <f t="shared" si="4012"/>
        <v>AI$12</v>
      </c>
      <c r="AJ3048" s="80" t="str">
        <f t="shared" si="4012"/>
        <v>AJ$12</v>
      </c>
      <c r="AK3048" s="80" t="str">
        <f t="shared" si="4012"/>
        <v>AK$12</v>
      </c>
      <c r="AL3048" s="80" t="str">
        <f t="shared" si="4012"/>
        <v>AL$12</v>
      </c>
      <c r="AM3048" s="80" t="str">
        <f t="shared" si="4012"/>
        <v>AM$12</v>
      </c>
      <c r="AN3048" s="80" t="str">
        <f t="shared" si="4012"/>
        <v>AN$12</v>
      </c>
      <c r="AO3048" s="80" t="str">
        <f t="shared" si="4012"/>
        <v>AO$12</v>
      </c>
      <c r="AP3048" s="80" t="str">
        <f t="shared" si="4012"/>
        <v>AP$12</v>
      </c>
      <c r="AQ3048" s="80" t="str">
        <f t="shared" si="4012"/>
        <v>AQ$12</v>
      </c>
      <c r="AR3048" s="80" t="str">
        <f t="shared" si="4012"/>
        <v>AR$12</v>
      </c>
      <c r="AS3048" s="80" t="str">
        <f t="shared" si="4012"/>
        <v>AS$12</v>
      </c>
      <c r="AT3048" s="80" t="str">
        <f t="shared" si="4012"/>
        <v>AT$12</v>
      </c>
      <c r="AU3048" s="80" t="str">
        <f t="shared" si="4012"/>
        <v>AU$12</v>
      </c>
      <c r="AV3048" s="80" t="str">
        <f t="shared" si="4012"/>
        <v>AV$12</v>
      </c>
      <c r="AW3048" s="80" t="str">
        <f t="shared" si="4012"/>
        <v>AW$12</v>
      </c>
      <c r="AX3048" s="80" t="str">
        <f t="shared" si="4012"/>
        <v>AX$12</v>
      </c>
      <c r="AY3048" s="80" t="str">
        <f t="shared" ref="AY3048:CD3048" si="4013">AY3036</f>
        <v>AY$12</v>
      </c>
      <c r="AZ3048" s="80" t="str">
        <f t="shared" si="4013"/>
        <v>AZ$12</v>
      </c>
      <c r="BA3048" s="80" t="str">
        <f t="shared" si="4013"/>
        <v>BA$12</v>
      </c>
      <c r="BB3048" s="80" t="str">
        <f t="shared" si="4013"/>
        <v>BB$12</v>
      </c>
      <c r="BC3048" s="80" t="str">
        <f t="shared" si="4013"/>
        <v>BC$12</v>
      </c>
      <c r="BD3048" s="80" t="str">
        <f t="shared" si="4013"/>
        <v>BD$12</v>
      </c>
      <c r="BE3048" s="80" t="str">
        <f t="shared" si="4013"/>
        <v>BE$12</v>
      </c>
      <c r="BF3048" s="80" t="str">
        <f t="shared" si="4013"/>
        <v>BF$12</v>
      </c>
      <c r="BG3048" s="80" t="str">
        <f t="shared" si="4013"/>
        <v>BG$12</v>
      </c>
      <c r="BH3048" s="80" t="str">
        <f t="shared" si="4013"/>
        <v>BH$12</v>
      </c>
      <c r="BI3048" s="80" t="str">
        <f t="shared" si="4013"/>
        <v>BI$12</v>
      </c>
      <c r="BJ3048" s="80" t="str">
        <f t="shared" si="4013"/>
        <v>BJ$12</v>
      </c>
      <c r="BK3048" s="80" t="str">
        <f t="shared" si="4013"/>
        <v>BK$12</v>
      </c>
      <c r="BL3048" s="80" t="str">
        <f t="shared" si="4013"/>
        <v>BL$12</v>
      </c>
      <c r="BM3048" s="80" t="str">
        <f t="shared" si="4013"/>
        <v>BM$12</v>
      </c>
      <c r="BN3048" s="80" t="str">
        <f t="shared" si="4013"/>
        <v>BN$12</v>
      </c>
      <c r="BO3048" s="80" t="str">
        <f t="shared" si="4013"/>
        <v>BO$12</v>
      </c>
      <c r="BP3048" s="80" t="str">
        <f t="shared" si="4013"/>
        <v>BP$12</v>
      </c>
      <c r="BQ3048" s="80" t="str">
        <f t="shared" si="4013"/>
        <v>BQ$12</v>
      </c>
      <c r="BR3048" s="80" t="str">
        <f t="shared" si="4013"/>
        <v>BR$12</v>
      </c>
      <c r="BS3048" s="80" t="str">
        <f t="shared" si="4013"/>
        <v>BS$12</v>
      </c>
      <c r="BT3048" s="80" t="str">
        <f t="shared" si="4013"/>
        <v>BT$12</v>
      </c>
      <c r="BU3048" s="80" t="str">
        <f t="shared" si="4013"/>
        <v>BU$12</v>
      </c>
      <c r="BV3048" s="80" t="str">
        <f t="shared" si="4013"/>
        <v>BV$12</v>
      </c>
      <c r="BW3048" s="80" t="str">
        <f t="shared" si="4013"/>
        <v>BW$12</v>
      </c>
      <c r="BX3048" s="80" t="str">
        <f t="shared" si="4013"/>
        <v>BX$12</v>
      </c>
      <c r="BY3048" s="80" t="str">
        <f t="shared" si="4013"/>
        <v>BY$12</v>
      </c>
      <c r="BZ3048" s="80" t="str">
        <f t="shared" si="4013"/>
        <v>BZ$12</v>
      </c>
      <c r="CA3048" s="80" t="str">
        <f t="shared" si="4013"/>
        <v>CA$12</v>
      </c>
      <c r="CB3048" s="80" t="str">
        <f t="shared" si="4013"/>
        <v>CB$12</v>
      </c>
      <c r="CC3048" s="80" t="str">
        <f t="shared" si="4013"/>
        <v>CC$12</v>
      </c>
      <c r="CD3048" s="80" t="str">
        <f t="shared" si="4013"/>
        <v>CD$12</v>
      </c>
      <c r="CE3048" s="80" t="str">
        <f t="shared" ref="CE3048:CK3048" si="4014">CE3036</f>
        <v>CE$12</v>
      </c>
      <c r="CF3048" s="80" t="str">
        <f t="shared" si="4014"/>
        <v>CF$12</v>
      </c>
      <c r="CG3048" s="80" t="str">
        <f t="shared" si="4014"/>
        <v>CG$12</v>
      </c>
      <c r="CH3048" s="80" t="str">
        <f t="shared" si="4014"/>
        <v>CH$12</v>
      </c>
      <c r="CI3048" s="80" t="str">
        <f t="shared" si="4014"/>
        <v>CI$12</v>
      </c>
      <c r="CJ3048" s="80" t="str">
        <f t="shared" si="4014"/>
        <v>CJ$12</v>
      </c>
      <c r="CK3048" s="80" t="str">
        <f t="shared" si="4014"/>
        <v>CK$12</v>
      </c>
      <c r="CL3048" s="80" t="str">
        <f t="shared" ref="CL3048" si="4015">CL3036</f>
        <v>CL$12</v>
      </c>
    </row>
    <row r="3049" spans="2:90" x14ac:dyDescent="0.4">
      <c r="B3049" s="184" t="s">
        <v>460</v>
      </c>
      <c r="D3049" t="s">
        <v>512</v>
      </c>
      <c r="E3049" t="s">
        <v>906</v>
      </c>
      <c r="G3049" t="s">
        <v>330</v>
      </c>
      <c r="K3049" s="53"/>
      <c r="L3049" s="53"/>
      <c r="M3049" s="53"/>
      <c r="N3049" s="53"/>
      <c r="O3049" s="53"/>
      <c r="P3049" s="53"/>
      <c r="R3049" s="24"/>
      <c r="S3049" s="205" t="str">
        <f t="shared" ref="S3049" si="4016">ADDRESS(ROW(S3045),COLUMN(S3045),2)</f>
        <v>S$3045</v>
      </c>
      <c r="T3049" s="205" t="str">
        <f t="shared" ref="T3049:CE3049" si="4017">ADDRESS(ROW(T3045),COLUMN(T3045),2)</f>
        <v>T$3045</v>
      </c>
      <c r="U3049" s="205" t="str">
        <f t="shared" si="4017"/>
        <v>U$3045</v>
      </c>
      <c r="V3049" s="205" t="str">
        <f t="shared" si="4017"/>
        <v>V$3045</v>
      </c>
      <c r="W3049" s="205" t="str">
        <f t="shared" si="4017"/>
        <v>W$3045</v>
      </c>
      <c r="X3049" s="205" t="str">
        <f t="shared" si="4017"/>
        <v>X$3045</v>
      </c>
      <c r="Y3049" s="205" t="str">
        <f t="shared" si="4017"/>
        <v>Y$3045</v>
      </c>
      <c r="Z3049" s="205" t="str">
        <f t="shared" si="4017"/>
        <v>Z$3045</v>
      </c>
      <c r="AA3049" s="205" t="str">
        <f t="shared" si="4017"/>
        <v>AA$3045</v>
      </c>
      <c r="AB3049" s="205" t="str">
        <f t="shared" si="4017"/>
        <v>AB$3045</v>
      </c>
      <c r="AC3049" s="205" t="str">
        <f t="shared" si="4017"/>
        <v>AC$3045</v>
      </c>
      <c r="AD3049" s="205" t="str">
        <f t="shared" si="4017"/>
        <v>AD$3045</v>
      </c>
      <c r="AE3049" s="205" t="str">
        <f t="shared" si="4017"/>
        <v>AE$3045</v>
      </c>
      <c r="AF3049" s="205" t="str">
        <f t="shared" si="4017"/>
        <v>AF$3045</v>
      </c>
      <c r="AG3049" s="205" t="str">
        <f t="shared" si="4017"/>
        <v>AG$3045</v>
      </c>
      <c r="AH3049" s="205" t="str">
        <f t="shared" si="4017"/>
        <v>AH$3045</v>
      </c>
      <c r="AI3049" s="205" t="str">
        <f t="shared" si="4017"/>
        <v>AI$3045</v>
      </c>
      <c r="AJ3049" s="205" t="str">
        <f t="shared" si="4017"/>
        <v>AJ$3045</v>
      </c>
      <c r="AK3049" s="205" t="str">
        <f t="shared" si="4017"/>
        <v>AK$3045</v>
      </c>
      <c r="AL3049" s="205" t="str">
        <f t="shared" si="4017"/>
        <v>AL$3045</v>
      </c>
      <c r="AM3049" s="205" t="str">
        <f t="shared" si="4017"/>
        <v>AM$3045</v>
      </c>
      <c r="AN3049" s="205" t="str">
        <f t="shared" si="4017"/>
        <v>AN$3045</v>
      </c>
      <c r="AO3049" s="205" t="str">
        <f t="shared" si="4017"/>
        <v>AO$3045</v>
      </c>
      <c r="AP3049" s="205" t="str">
        <f t="shared" si="4017"/>
        <v>AP$3045</v>
      </c>
      <c r="AQ3049" s="205" t="str">
        <f t="shared" si="4017"/>
        <v>AQ$3045</v>
      </c>
      <c r="AR3049" s="205" t="str">
        <f t="shared" si="4017"/>
        <v>AR$3045</v>
      </c>
      <c r="AS3049" s="205" t="str">
        <f t="shared" si="4017"/>
        <v>AS$3045</v>
      </c>
      <c r="AT3049" s="205" t="str">
        <f t="shared" si="4017"/>
        <v>AT$3045</v>
      </c>
      <c r="AU3049" s="205" t="str">
        <f t="shared" si="4017"/>
        <v>AU$3045</v>
      </c>
      <c r="AV3049" s="205" t="str">
        <f t="shared" si="4017"/>
        <v>AV$3045</v>
      </c>
      <c r="AW3049" s="205" t="str">
        <f t="shared" si="4017"/>
        <v>AW$3045</v>
      </c>
      <c r="AX3049" s="205" t="str">
        <f t="shared" si="4017"/>
        <v>AX$3045</v>
      </c>
      <c r="AY3049" s="205" t="str">
        <f t="shared" si="4017"/>
        <v>AY$3045</v>
      </c>
      <c r="AZ3049" s="205" t="str">
        <f t="shared" si="4017"/>
        <v>AZ$3045</v>
      </c>
      <c r="BA3049" s="205" t="str">
        <f t="shared" si="4017"/>
        <v>BA$3045</v>
      </c>
      <c r="BB3049" s="205" t="str">
        <f t="shared" si="4017"/>
        <v>BB$3045</v>
      </c>
      <c r="BC3049" s="205" t="str">
        <f t="shared" si="4017"/>
        <v>BC$3045</v>
      </c>
      <c r="BD3049" s="205" t="str">
        <f t="shared" si="4017"/>
        <v>BD$3045</v>
      </c>
      <c r="BE3049" s="205" t="str">
        <f t="shared" si="4017"/>
        <v>BE$3045</v>
      </c>
      <c r="BF3049" s="205" t="str">
        <f t="shared" si="4017"/>
        <v>BF$3045</v>
      </c>
      <c r="BG3049" s="205" t="str">
        <f t="shared" si="4017"/>
        <v>BG$3045</v>
      </c>
      <c r="BH3049" s="205" t="str">
        <f t="shared" si="4017"/>
        <v>BH$3045</v>
      </c>
      <c r="BI3049" s="205" t="str">
        <f t="shared" si="4017"/>
        <v>BI$3045</v>
      </c>
      <c r="BJ3049" s="205" t="str">
        <f t="shared" si="4017"/>
        <v>BJ$3045</v>
      </c>
      <c r="BK3049" s="205" t="str">
        <f t="shared" si="4017"/>
        <v>BK$3045</v>
      </c>
      <c r="BL3049" s="205" t="str">
        <f t="shared" si="4017"/>
        <v>BL$3045</v>
      </c>
      <c r="BM3049" s="205" t="str">
        <f t="shared" si="4017"/>
        <v>BM$3045</v>
      </c>
      <c r="BN3049" s="205" t="str">
        <f t="shared" si="4017"/>
        <v>BN$3045</v>
      </c>
      <c r="BO3049" s="205" t="str">
        <f t="shared" si="4017"/>
        <v>BO$3045</v>
      </c>
      <c r="BP3049" s="205" t="str">
        <f t="shared" si="4017"/>
        <v>BP$3045</v>
      </c>
      <c r="BQ3049" s="205" t="str">
        <f t="shared" si="4017"/>
        <v>BQ$3045</v>
      </c>
      <c r="BR3049" s="205" t="str">
        <f t="shared" si="4017"/>
        <v>BR$3045</v>
      </c>
      <c r="BS3049" s="205" t="str">
        <f t="shared" si="4017"/>
        <v>BS$3045</v>
      </c>
      <c r="BT3049" s="205" t="str">
        <f t="shared" si="4017"/>
        <v>BT$3045</v>
      </c>
      <c r="BU3049" s="205" t="str">
        <f t="shared" si="4017"/>
        <v>BU$3045</v>
      </c>
      <c r="BV3049" s="205" t="str">
        <f t="shared" si="4017"/>
        <v>BV$3045</v>
      </c>
      <c r="BW3049" s="205" t="str">
        <f t="shared" si="4017"/>
        <v>BW$3045</v>
      </c>
      <c r="BX3049" s="205" t="str">
        <f t="shared" si="4017"/>
        <v>BX$3045</v>
      </c>
      <c r="BY3049" s="205" t="str">
        <f t="shared" si="4017"/>
        <v>BY$3045</v>
      </c>
      <c r="BZ3049" s="205" t="str">
        <f t="shared" si="4017"/>
        <v>BZ$3045</v>
      </c>
      <c r="CA3049" s="205" t="str">
        <f t="shared" si="4017"/>
        <v>CA$3045</v>
      </c>
      <c r="CB3049" s="205" t="str">
        <f t="shared" si="4017"/>
        <v>CB$3045</v>
      </c>
      <c r="CC3049" s="205" t="str">
        <f t="shared" si="4017"/>
        <v>CC$3045</v>
      </c>
      <c r="CD3049" s="205" t="str">
        <f t="shared" si="4017"/>
        <v>CD$3045</v>
      </c>
      <c r="CE3049" s="205" t="str">
        <f t="shared" si="4017"/>
        <v>CE$3045</v>
      </c>
      <c r="CF3049" s="205" t="str">
        <f t="shared" ref="CF3049:CK3049" si="4018">ADDRESS(ROW(CF3045),COLUMN(CF3045),2)</f>
        <v>CF$3045</v>
      </c>
      <c r="CG3049" s="205" t="str">
        <f t="shared" si="4018"/>
        <v>CG$3045</v>
      </c>
      <c r="CH3049" s="205" t="str">
        <f t="shared" si="4018"/>
        <v>CH$3045</v>
      </c>
      <c r="CI3049" s="205" t="str">
        <f t="shared" si="4018"/>
        <v>CI$3045</v>
      </c>
      <c r="CJ3049" s="205" t="str">
        <f t="shared" si="4018"/>
        <v>CJ$3045</v>
      </c>
      <c r="CK3049" s="205" t="str">
        <f t="shared" si="4018"/>
        <v>CK$3045</v>
      </c>
      <c r="CL3049" s="205" t="str">
        <f t="shared" ref="CL3049" si="4019">ADDRESS(ROW(CL3045),COLUMN(CL3045),2)</f>
        <v>CL$3045</v>
      </c>
    </row>
    <row r="3050" spans="2:90" x14ac:dyDescent="0.4">
      <c r="B3050" s="184" t="str">
        <f>B3042</f>
        <v>% failure - in and outs (charged)</v>
      </c>
      <c r="C3050" s="12"/>
      <c r="D3050" s="12" t="s">
        <v>512</v>
      </c>
      <c r="E3050" s="12" t="s">
        <v>906</v>
      </c>
      <c r="F3050" s="12"/>
      <c r="G3050" s="12" t="s">
        <v>330</v>
      </c>
      <c r="H3050" s="12"/>
      <c r="I3050" s="60"/>
      <c r="J3050" s="60"/>
      <c r="K3050" s="15"/>
      <c r="L3050" s="15"/>
      <c r="M3050" s="15"/>
      <c r="N3050" s="15"/>
      <c r="O3050" s="15"/>
      <c r="P3050" s="15"/>
      <c r="R3050" s="15"/>
      <c r="S3050" s="80"/>
      <c r="T3050" s="80"/>
      <c r="U3050" s="80"/>
      <c r="V3050" s="80"/>
      <c r="W3050" s="80"/>
      <c r="X3050" s="80"/>
      <c r="Y3050" s="80"/>
      <c r="Z3050" s="80"/>
      <c r="AA3050" s="80"/>
      <c r="AB3050" s="80"/>
      <c r="AC3050" s="80"/>
      <c r="AD3050" s="80"/>
      <c r="AE3050" s="80"/>
      <c r="AF3050" s="80"/>
      <c r="AG3050" s="80"/>
      <c r="AH3050" s="80"/>
      <c r="AI3050" s="80"/>
      <c r="AJ3050" s="80"/>
      <c r="AK3050" s="80"/>
      <c r="AL3050" s="80"/>
      <c r="AM3050" s="80"/>
      <c r="AN3050" s="80"/>
      <c r="AO3050" s="80"/>
      <c r="AP3050" s="80"/>
      <c r="AQ3050" s="80"/>
      <c r="AR3050" s="80"/>
      <c r="AS3050" s="80"/>
      <c r="AT3050" s="80"/>
      <c r="AU3050" s="80"/>
      <c r="AV3050" s="80"/>
      <c r="AW3050" s="80"/>
      <c r="AX3050" s="80"/>
      <c r="AY3050" s="80"/>
      <c r="AZ3050" s="80"/>
      <c r="BA3050" s="80"/>
      <c r="BB3050" s="80"/>
      <c r="BC3050" s="80"/>
      <c r="BD3050" s="80"/>
      <c r="BE3050" s="80"/>
      <c r="BF3050" s="80"/>
      <c r="BG3050" s="80"/>
      <c r="BH3050" s="80"/>
      <c r="BI3050" s="80"/>
      <c r="BJ3050" s="80"/>
      <c r="BK3050" s="80"/>
      <c r="BL3050" s="80"/>
      <c r="BM3050" s="80"/>
      <c r="BN3050" s="80"/>
      <c r="BO3050" s="80"/>
      <c r="BP3050" s="80"/>
      <c r="BQ3050" s="80"/>
      <c r="BR3050" s="80"/>
      <c r="BS3050" s="80"/>
      <c r="BT3050" s="80"/>
      <c r="BU3050" s="80"/>
      <c r="BV3050" s="80"/>
      <c r="BW3050" s="80"/>
      <c r="BX3050" s="80"/>
      <c r="BY3050" s="80"/>
      <c r="BZ3050" s="80"/>
      <c r="CA3050" s="80"/>
      <c r="CB3050" s="80"/>
      <c r="CC3050" s="80"/>
      <c r="CD3050" s="80"/>
      <c r="CE3050" s="80"/>
      <c r="CF3050" s="80"/>
      <c r="CG3050" s="80"/>
      <c r="CH3050" s="80"/>
      <c r="CI3050" s="80"/>
      <c r="CJ3050" s="80"/>
      <c r="CK3050" s="80"/>
      <c r="CL3050" s="80"/>
    </row>
    <row r="3051" spans="2:90" x14ac:dyDescent="0.4">
      <c r="B3051" s="130" t="str">
        <f>B3039</f>
        <v xml:space="preserve">secondary unit </v>
      </c>
      <c r="C3051" s="12"/>
      <c r="D3051" s="12" t="s">
        <v>512</v>
      </c>
      <c r="E3051" s="12" t="s">
        <v>906</v>
      </c>
      <c r="F3051" s="12"/>
      <c r="G3051" s="12" t="s">
        <v>330</v>
      </c>
      <c r="H3051" s="12"/>
      <c r="I3051" s="60"/>
      <c r="J3051" s="60"/>
      <c r="K3051" s="15"/>
      <c r="L3051" s="15"/>
      <c r="M3051" s="15"/>
      <c r="N3051" s="15"/>
      <c r="O3051" s="15"/>
      <c r="P3051" s="15"/>
      <c r="R3051" s="15"/>
      <c r="S3051" s="76"/>
      <c r="T3051" s="76"/>
      <c r="U3051" s="76"/>
      <c r="V3051" s="76"/>
      <c r="W3051" s="76"/>
      <c r="X3051" s="76"/>
      <c r="Y3051" s="76"/>
      <c r="Z3051" s="76"/>
      <c r="AA3051" s="76"/>
      <c r="AB3051" s="76"/>
      <c r="AC3051" s="76"/>
      <c r="AD3051" s="76"/>
      <c r="AE3051" s="76"/>
      <c r="AF3051" s="76"/>
      <c r="AG3051" s="76"/>
      <c r="AH3051" s="76"/>
      <c r="AI3051" s="76"/>
      <c r="AJ3051" s="76"/>
      <c r="AK3051" s="76"/>
      <c r="AL3051" s="76"/>
      <c r="AM3051" s="76"/>
      <c r="AN3051" s="76"/>
      <c r="AO3051" s="76"/>
      <c r="AP3051" s="76"/>
      <c r="AQ3051" s="76"/>
      <c r="AR3051" s="76"/>
      <c r="AS3051" s="76"/>
      <c r="AT3051" s="76"/>
      <c r="AU3051" s="76"/>
      <c r="AV3051" s="76"/>
      <c r="AW3051" s="76"/>
      <c r="AX3051" s="76"/>
      <c r="AY3051" s="76"/>
      <c r="AZ3051" s="76"/>
      <c r="BA3051" s="76"/>
      <c r="BB3051" s="76"/>
      <c r="BC3051" s="76"/>
      <c r="BD3051" s="76"/>
      <c r="BE3051" s="76"/>
      <c r="BF3051" s="76"/>
      <c r="BG3051" s="76"/>
      <c r="BH3051" s="76"/>
      <c r="BI3051" s="76"/>
      <c r="BJ3051" s="76"/>
      <c r="BK3051" s="76"/>
      <c r="BL3051" s="76"/>
      <c r="BM3051" s="76"/>
      <c r="BN3051" s="76"/>
      <c r="BO3051" s="76"/>
      <c r="BP3051" s="76"/>
      <c r="BQ3051" s="76"/>
      <c r="BR3051" s="76"/>
      <c r="BS3051" s="76"/>
      <c r="BT3051" s="76"/>
      <c r="BU3051" s="76"/>
      <c r="BV3051" s="76"/>
      <c r="BW3051" s="76"/>
      <c r="BX3051" s="76"/>
      <c r="BY3051" s="76"/>
      <c r="BZ3051" s="76"/>
      <c r="CA3051" s="76"/>
      <c r="CB3051" s="76"/>
      <c r="CC3051" s="76"/>
      <c r="CD3051" s="76"/>
      <c r="CE3051" s="76"/>
      <c r="CF3051" s="76"/>
      <c r="CG3051" s="76"/>
      <c r="CH3051" s="76"/>
      <c r="CI3051" s="76"/>
      <c r="CJ3051" s="76"/>
      <c r="CK3051" s="76"/>
      <c r="CL3051" s="76"/>
    </row>
    <row r="3052" spans="2:90" x14ac:dyDescent="0.4">
      <c r="B3052" s="130" t="str">
        <f>B3040</f>
        <v>Secondary revenue driver</v>
      </c>
      <c r="C3052" s="12"/>
      <c r="D3052" s="12" t="s">
        <v>512</v>
      </c>
      <c r="E3052" s="12" t="s">
        <v>906</v>
      </c>
      <c r="F3052" s="12"/>
      <c r="G3052" s="12" t="s">
        <v>330</v>
      </c>
      <c r="H3052" s="12"/>
      <c r="I3052" s="60"/>
      <c r="J3052" s="60"/>
      <c r="K3052" s="15"/>
      <c r="L3052" s="15"/>
      <c r="M3052" s="15"/>
      <c r="N3052" s="15"/>
      <c r="O3052" s="15"/>
      <c r="P3052" s="15"/>
      <c r="R3052" s="15"/>
      <c r="S3052" s="76"/>
      <c r="T3052" s="76"/>
      <c r="U3052" s="76"/>
      <c r="V3052" s="76"/>
      <c r="W3052" s="76"/>
      <c r="X3052" s="76"/>
      <c r="Y3052" s="76"/>
      <c r="Z3052" s="76"/>
      <c r="AA3052" s="76"/>
      <c r="AB3052" s="76"/>
      <c r="AC3052" s="76"/>
      <c r="AD3052" s="76"/>
      <c r="AE3052" s="76"/>
      <c r="AF3052" s="76"/>
      <c r="AG3052" s="76"/>
      <c r="AH3052" s="76"/>
      <c r="AI3052" s="76"/>
      <c r="AJ3052" s="76"/>
      <c r="AK3052" s="76"/>
      <c r="AL3052" s="76"/>
      <c r="AM3052" s="76"/>
      <c r="AN3052" s="76"/>
      <c r="AO3052" s="76"/>
      <c r="AP3052" s="76"/>
      <c r="AQ3052" s="76"/>
      <c r="AR3052" s="76"/>
      <c r="AS3052" s="76"/>
      <c r="AT3052" s="76"/>
      <c r="AU3052" s="76"/>
      <c r="AV3052" s="76"/>
      <c r="AW3052" s="76"/>
      <c r="AX3052" s="76"/>
      <c r="AY3052" s="76"/>
      <c r="AZ3052" s="76"/>
      <c r="BA3052" s="76"/>
      <c r="BB3052" s="76"/>
      <c r="BC3052" s="76"/>
      <c r="BD3052" s="76"/>
      <c r="BE3052" s="76"/>
      <c r="BF3052" s="76"/>
      <c r="BG3052" s="76"/>
      <c r="BH3052" s="76"/>
      <c r="BI3052" s="76"/>
      <c r="BJ3052" s="76"/>
      <c r="BK3052" s="76"/>
      <c r="BL3052" s="76"/>
      <c r="BM3052" s="76"/>
      <c r="BN3052" s="76"/>
      <c r="BO3052" s="76"/>
      <c r="BP3052" s="76"/>
      <c r="BQ3052" s="76"/>
      <c r="BR3052" s="76"/>
      <c r="BS3052" s="76"/>
      <c r="BT3052" s="76"/>
      <c r="BU3052" s="76"/>
      <c r="BV3052" s="76"/>
      <c r="BW3052" s="76"/>
      <c r="BX3052" s="76"/>
      <c r="BY3052" s="76"/>
      <c r="BZ3052" s="76"/>
      <c r="CA3052" s="76"/>
      <c r="CB3052" s="76"/>
      <c r="CC3052" s="76"/>
      <c r="CD3052" s="76"/>
      <c r="CE3052" s="76"/>
      <c r="CF3052" s="76"/>
      <c r="CG3052" s="76"/>
      <c r="CH3052" s="76"/>
      <c r="CI3052" s="76"/>
      <c r="CJ3052" s="76"/>
      <c r="CK3052" s="76"/>
      <c r="CL3052" s="76"/>
    </row>
    <row r="3053" spans="2:90" x14ac:dyDescent="0.4">
      <c r="B3053" s="130" t="str">
        <f>B3041</f>
        <v>Secondary volume driver</v>
      </c>
      <c r="C3053" s="12"/>
      <c r="D3053" s="12" t="s">
        <v>512</v>
      </c>
      <c r="E3053" s="12" t="s">
        <v>906</v>
      </c>
      <c r="F3053" s="12"/>
      <c r="G3053" s="12" t="s">
        <v>330</v>
      </c>
      <c r="H3053" s="12"/>
      <c r="I3053" s="60"/>
      <c r="J3053" s="60"/>
      <c r="K3053" s="15"/>
      <c r="L3053" s="15"/>
      <c r="M3053" s="15"/>
      <c r="N3053" s="15"/>
      <c r="O3053" s="15"/>
      <c r="P3053" s="15"/>
      <c r="R3053" s="15"/>
      <c r="S3053" s="172"/>
      <c r="T3053" s="172"/>
      <c r="U3053" s="172"/>
      <c r="V3053" s="172"/>
      <c r="W3053" s="172"/>
      <c r="X3053" s="172"/>
      <c r="Y3053" s="172"/>
      <c r="Z3053" s="172"/>
      <c r="AA3053" s="172"/>
      <c r="AB3053" s="172"/>
      <c r="AC3053" s="172"/>
      <c r="AD3053" s="172"/>
      <c r="AE3053" s="172"/>
      <c r="AF3053" s="172"/>
      <c r="AG3053" s="172"/>
      <c r="AH3053" s="172"/>
      <c r="AI3053" s="172"/>
      <c r="AJ3053" s="172"/>
      <c r="AK3053" s="172"/>
      <c r="AL3053" s="172"/>
      <c r="AM3053" s="172"/>
      <c r="AN3053" s="172"/>
      <c r="AO3053" s="172"/>
      <c r="AP3053" s="172"/>
      <c r="AQ3053" s="172"/>
      <c r="AR3053" s="172"/>
      <c r="AS3053" s="172"/>
      <c r="AT3053" s="172"/>
      <c r="AU3053" s="172"/>
      <c r="AV3053" s="172"/>
      <c r="AW3053" s="172"/>
      <c r="AX3053" s="172"/>
      <c r="AY3053" s="172"/>
      <c r="AZ3053" s="172"/>
      <c r="BA3053" s="172"/>
      <c r="BB3053" s="172"/>
      <c r="BC3053" s="172"/>
      <c r="BD3053" s="172"/>
      <c r="BE3053" s="172"/>
      <c r="BF3053" s="172"/>
      <c r="BG3053" s="172"/>
      <c r="BH3053" s="172"/>
      <c r="BI3053" s="172"/>
      <c r="BJ3053" s="172"/>
      <c r="BK3053" s="172"/>
      <c r="BL3053" s="172"/>
      <c r="BM3053" s="172"/>
      <c r="BN3053" s="172"/>
      <c r="BO3053" s="172"/>
      <c r="BP3053" s="172"/>
      <c r="BQ3053" s="172"/>
      <c r="BR3053" s="172"/>
      <c r="BS3053" s="172"/>
      <c r="BT3053" s="172"/>
      <c r="BU3053" s="172"/>
      <c r="BV3053" s="172"/>
      <c r="BW3053" s="172"/>
      <c r="BX3053" s="172"/>
      <c r="BY3053" s="172"/>
      <c r="BZ3053" s="172"/>
      <c r="CA3053" s="172"/>
      <c r="CB3053" s="172"/>
      <c r="CC3053" s="172"/>
      <c r="CD3053" s="172"/>
      <c r="CE3053" s="172"/>
      <c r="CF3053" s="172"/>
      <c r="CG3053" s="172"/>
      <c r="CH3053" s="172"/>
      <c r="CI3053" s="172"/>
      <c r="CJ3053" s="172"/>
      <c r="CK3053" s="172"/>
      <c r="CL3053" s="172"/>
    </row>
    <row r="3054" spans="2:90" x14ac:dyDescent="0.4">
      <c r="E3054" t="s">
        <v>906</v>
      </c>
    </row>
    <row r="3055" spans="2:90" x14ac:dyDescent="0.4">
      <c r="B3055" s="168" t="s">
        <v>499</v>
      </c>
      <c r="C3055" s="167"/>
      <c r="D3055" s="167"/>
      <c r="E3055" s="167" t="s">
        <v>906</v>
      </c>
      <c r="F3055" s="167"/>
      <c r="G3055" s="167"/>
      <c r="H3055" s="167"/>
      <c r="I3055" s="169"/>
      <c r="J3055" s="169"/>
      <c r="K3055" s="190"/>
      <c r="L3055" s="190"/>
      <c r="M3055" s="190"/>
      <c r="N3055" s="190"/>
      <c r="O3055" s="190"/>
      <c r="P3055" s="190"/>
      <c r="R3055" s="191"/>
      <c r="S3055" s="167"/>
      <c r="T3055" s="167"/>
      <c r="U3055" s="167"/>
      <c r="V3055" s="167"/>
      <c r="W3055" s="167"/>
      <c r="X3055" s="167"/>
      <c r="Y3055" s="167"/>
      <c r="Z3055" s="167"/>
      <c r="AA3055" s="167"/>
      <c r="AB3055" s="167"/>
      <c r="AC3055" s="167"/>
      <c r="AD3055" s="167"/>
      <c r="AE3055" s="167"/>
      <c r="AF3055" s="167"/>
      <c r="AG3055" s="167"/>
      <c r="AH3055" s="167"/>
      <c r="AI3055" s="167"/>
      <c r="AJ3055" s="167"/>
      <c r="AK3055" s="167"/>
      <c r="AL3055" s="167"/>
      <c r="AM3055" s="167"/>
      <c r="AN3055" s="167"/>
      <c r="AO3055" s="167"/>
      <c r="AP3055" s="167"/>
      <c r="AQ3055" s="167"/>
      <c r="AR3055" s="167"/>
      <c r="AS3055" s="167"/>
      <c r="AT3055" s="167"/>
      <c r="AU3055" s="167"/>
      <c r="AV3055" s="167"/>
      <c r="AW3055" s="167"/>
      <c r="AX3055" s="167"/>
      <c r="AY3055" s="167"/>
      <c r="AZ3055" s="167"/>
      <c r="BA3055" s="167"/>
      <c r="BB3055" s="167"/>
      <c r="BC3055" s="167"/>
      <c r="BD3055" s="167"/>
      <c r="BE3055" s="167"/>
      <c r="BF3055" s="167"/>
      <c r="BG3055" s="167"/>
      <c r="BH3055" s="167"/>
      <c r="BI3055" s="167"/>
      <c r="BJ3055" s="167"/>
      <c r="BK3055" s="167"/>
      <c r="BL3055" s="167"/>
      <c r="BM3055" s="167"/>
      <c r="BN3055" s="167"/>
      <c r="BO3055" s="167"/>
      <c r="BP3055" s="167"/>
      <c r="BQ3055" s="167"/>
      <c r="BR3055" s="167"/>
      <c r="BS3055" s="167"/>
      <c r="BT3055" s="167"/>
      <c r="BU3055" s="167"/>
      <c r="BV3055" s="167"/>
      <c r="BW3055" s="167"/>
      <c r="BX3055" s="167"/>
      <c r="BY3055" s="167"/>
      <c r="BZ3055" s="167"/>
      <c r="CA3055" s="167"/>
      <c r="CB3055" s="167"/>
      <c r="CC3055" s="167"/>
      <c r="CD3055" s="167"/>
      <c r="CE3055" s="167"/>
      <c r="CF3055" s="167"/>
      <c r="CG3055" s="167"/>
      <c r="CH3055" s="167"/>
      <c r="CI3055" s="167"/>
      <c r="CJ3055" s="167"/>
      <c r="CK3055" s="167"/>
      <c r="CL3055" s="167"/>
    </row>
    <row r="3056" spans="2:90" x14ac:dyDescent="0.4">
      <c r="B3056" s="168" t="s">
        <v>500</v>
      </c>
      <c r="C3056" s="167"/>
      <c r="D3056" s="167"/>
      <c r="E3056" s="167" t="s">
        <v>906</v>
      </c>
      <c r="F3056" s="167"/>
      <c r="G3056" s="167"/>
      <c r="H3056" s="167"/>
      <c r="I3056" s="169"/>
      <c r="J3056" s="169"/>
      <c r="K3056" s="190"/>
      <c r="L3056" s="190"/>
      <c r="M3056" s="190"/>
      <c r="N3056" s="190"/>
      <c r="O3056" s="190"/>
      <c r="P3056" s="190"/>
      <c r="R3056" s="191"/>
      <c r="S3056" s="167"/>
      <c r="T3056" s="167"/>
      <c r="U3056" s="167"/>
      <c r="V3056" s="167"/>
      <c r="W3056" s="167"/>
      <c r="X3056" s="167"/>
      <c r="Y3056" s="167"/>
      <c r="Z3056" s="167"/>
      <c r="AA3056" s="167"/>
      <c r="AB3056" s="167"/>
      <c r="AC3056" s="167"/>
      <c r="AD3056" s="167"/>
      <c r="AE3056" s="167"/>
      <c r="AF3056" s="167"/>
      <c r="AG3056" s="167"/>
      <c r="AH3056" s="167"/>
      <c r="AI3056" s="167"/>
      <c r="AJ3056" s="167"/>
      <c r="AK3056" s="167"/>
      <c r="AL3056" s="167"/>
      <c r="AM3056" s="167"/>
      <c r="AN3056" s="167"/>
      <c r="AO3056" s="167"/>
      <c r="AP3056" s="167"/>
      <c r="AQ3056" s="167"/>
      <c r="AR3056" s="167"/>
      <c r="AS3056" s="167"/>
      <c r="AT3056" s="167"/>
      <c r="AU3056" s="167"/>
      <c r="AV3056" s="167"/>
      <c r="AW3056" s="167"/>
      <c r="AX3056" s="167"/>
      <c r="AY3056" s="167"/>
      <c r="AZ3056" s="167"/>
      <c r="BA3056" s="167"/>
      <c r="BB3056" s="167"/>
      <c r="BC3056" s="167"/>
      <c r="BD3056" s="167"/>
      <c r="BE3056" s="167"/>
      <c r="BF3056" s="167"/>
      <c r="BG3056" s="167"/>
      <c r="BH3056" s="167"/>
      <c r="BI3056" s="167"/>
      <c r="BJ3056" s="167"/>
      <c r="BK3056" s="167"/>
      <c r="BL3056" s="167"/>
      <c r="BM3056" s="167"/>
      <c r="BN3056" s="167"/>
      <c r="BO3056" s="167"/>
      <c r="BP3056" s="167"/>
      <c r="BQ3056" s="167"/>
      <c r="BR3056" s="167"/>
      <c r="BS3056" s="167"/>
      <c r="BT3056" s="167"/>
      <c r="BU3056" s="167"/>
      <c r="BV3056" s="167"/>
      <c r="BW3056" s="167"/>
      <c r="BX3056" s="167"/>
      <c r="BY3056" s="167"/>
      <c r="BZ3056" s="167"/>
      <c r="CA3056" s="167"/>
      <c r="CB3056" s="167"/>
      <c r="CC3056" s="167"/>
      <c r="CD3056" s="167"/>
      <c r="CE3056" s="167"/>
      <c r="CF3056" s="167"/>
      <c r="CG3056" s="167"/>
      <c r="CH3056" s="167"/>
      <c r="CI3056" s="167"/>
      <c r="CJ3056" s="167"/>
      <c r="CK3056" s="167"/>
      <c r="CL3056" s="167"/>
    </row>
    <row r="3057" spans="2:90" x14ac:dyDescent="0.4">
      <c r="B3057" s="168" t="s">
        <v>459</v>
      </c>
      <c r="C3057" s="167"/>
      <c r="D3057" s="167"/>
      <c r="E3057" s="167" t="s">
        <v>906</v>
      </c>
      <c r="F3057" s="167"/>
      <c r="G3057" s="167"/>
      <c r="H3057" s="167"/>
      <c r="I3057" s="169"/>
      <c r="J3057" s="169"/>
      <c r="K3057" s="190"/>
      <c r="L3057" s="190"/>
      <c r="M3057" s="190"/>
      <c r="N3057" s="190"/>
      <c r="O3057" s="190"/>
      <c r="P3057" s="190"/>
      <c r="R3057" s="191"/>
      <c r="S3057" s="192" t="str">
        <f t="shared" ref="S3057:AX3057" si="4020">S$16</f>
        <v>S$12</v>
      </c>
      <c r="T3057" s="192" t="str">
        <f t="shared" si="4020"/>
        <v>T$12</v>
      </c>
      <c r="U3057" s="192" t="str">
        <f t="shared" si="4020"/>
        <v>U$12</v>
      </c>
      <c r="V3057" s="192" t="str">
        <f t="shared" si="4020"/>
        <v>V$12</v>
      </c>
      <c r="W3057" s="192" t="str">
        <f t="shared" si="4020"/>
        <v>W$12</v>
      </c>
      <c r="X3057" s="192" t="str">
        <f t="shared" si="4020"/>
        <v>X$12</v>
      </c>
      <c r="Y3057" s="192" t="str">
        <f t="shared" si="4020"/>
        <v>Y$12</v>
      </c>
      <c r="Z3057" s="192" t="str">
        <f t="shared" si="4020"/>
        <v>Z$12</v>
      </c>
      <c r="AA3057" s="192" t="str">
        <f t="shared" si="4020"/>
        <v>AA$12</v>
      </c>
      <c r="AB3057" s="192" t="str">
        <f t="shared" si="4020"/>
        <v>AB$12</v>
      </c>
      <c r="AC3057" s="192" t="str">
        <f t="shared" si="4020"/>
        <v>AC$12</v>
      </c>
      <c r="AD3057" s="192" t="str">
        <f t="shared" si="4020"/>
        <v>AD$12</v>
      </c>
      <c r="AE3057" s="192" t="str">
        <f t="shared" si="4020"/>
        <v>AE$12</v>
      </c>
      <c r="AF3057" s="192" t="str">
        <f t="shared" si="4020"/>
        <v>AF$12</v>
      </c>
      <c r="AG3057" s="192" t="str">
        <f t="shared" si="4020"/>
        <v>AG$12</v>
      </c>
      <c r="AH3057" s="192" t="str">
        <f t="shared" si="4020"/>
        <v>AH$12</v>
      </c>
      <c r="AI3057" s="192" t="str">
        <f t="shared" si="4020"/>
        <v>AI$12</v>
      </c>
      <c r="AJ3057" s="192" t="str">
        <f t="shared" si="4020"/>
        <v>AJ$12</v>
      </c>
      <c r="AK3057" s="192" t="str">
        <f t="shared" si="4020"/>
        <v>AK$12</v>
      </c>
      <c r="AL3057" s="192" t="str">
        <f t="shared" si="4020"/>
        <v>AL$12</v>
      </c>
      <c r="AM3057" s="192" t="str">
        <f t="shared" si="4020"/>
        <v>AM$12</v>
      </c>
      <c r="AN3057" s="192" t="str">
        <f t="shared" si="4020"/>
        <v>AN$12</v>
      </c>
      <c r="AO3057" s="192" t="str">
        <f t="shared" si="4020"/>
        <v>AO$12</v>
      </c>
      <c r="AP3057" s="192" t="str">
        <f t="shared" si="4020"/>
        <v>AP$12</v>
      </c>
      <c r="AQ3057" s="192" t="str">
        <f t="shared" si="4020"/>
        <v>AQ$12</v>
      </c>
      <c r="AR3057" s="192" t="str">
        <f t="shared" si="4020"/>
        <v>AR$12</v>
      </c>
      <c r="AS3057" s="192" t="str">
        <f t="shared" si="4020"/>
        <v>AS$12</v>
      </c>
      <c r="AT3057" s="192" t="str">
        <f t="shared" si="4020"/>
        <v>AT$12</v>
      </c>
      <c r="AU3057" s="192" t="str">
        <f t="shared" si="4020"/>
        <v>AU$12</v>
      </c>
      <c r="AV3057" s="192" t="str">
        <f t="shared" si="4020"/>
        <v>AV$12</v>
      </c>
      <c r="AW3057" s="192" t="str">
        <f t="shared" si="4020"/>
        <v>AW$12</v>
      </c>
      <c r="AX3057" s="192" t="str">
        <f t="shared" si="4020"/>
        <v>AX$12</v>
      </c>
      <c r="AY3057" s="192" t="str">
        <f t="shared" ref="AY3057:CD3057" si="4021">AY$16</f>
        <v>AY$12</v>
      </c>
      <c r="AZ3057" s="192" t="str">
        <f t="shared" si="4021"/>
        <v>AZ$12</v>
      </c>
      <c r="BA3057" s="192" t="str">
        <f t="shared" si="4021"/>
        <v>BA$12</v>
      </c>
      <c r="BB3057" s="192" t="str">
        <f t="shared" si="4021"/>
        <v>BB$12</v>
      </c>
      <c r="BC3057" s="192" t="str">
        <f t="shared" si="4021"/>
        <v>BC$12</v>
      </c>
      <c r="BD3057" s="192" t="str">
        <f t="shared" si="4021"/>
        <v>BD$12</v>
      </c>
      <c r="BE3057" s="192" t="str">
        <f t="shared" si="4021"/>
        <v>BE$12</v>
      </c>
      <c r="BF3057" s="192" t="str">
        <f t="shared" si="4021"/>
        <v>BF$12</v>
      </c>
      <c r="BG3057" s="192" t="str">
        <f t="shared" si="4021"/>
        <v>BG$12</v>
      </c>
      <c r="BH3057" s="192" t="str">
        <f t="shared" si="4021"/>
        <v>BH$12</v>
      </c>
      <c r="BI3057" s="192" t="str">
        <f t="shared" si="4021"/>
        <v>BI$12</v>
      </c>
      <c r="BJ3057" s="192" t="str">
        <f t="shared" si="4021"/>
        <v>BJ$12</v>
      </c>
      <c r="BK3057" s="192" t="str">
        <f t="shared" si="4021"/>
        <v>BK$12</v>
      </c>
      <c r="BL3057" s="192" t="str">
        <f t="shared" si="4021"/>
        <v>BL$12</v>
      </c>
      <c r="BM3057" s="192" t="str">
        <f t="shared" si="4021"/>
        <v>BM$12</v>
      </c>
      <c r="BN3057" s="192" t="str">
        <f t="shared" si="4021"/>
        <v>BN$12</v>
      </c>
      <c r="BO3057" s="192" t="str">
        <f t="shared" si="4021"/>
        <v>BO$12</v>
      </c>
      <c r="BP3057" s="192" t="str">
        <f t="shared" si="4021"/>
        <v>BP$12</v>
      </c>
      <c r="BQ3057" s="192" t="str">
        <f t="shared" si="4021"/>
        <v>BQ$12</v>
      </c>
      <c r="BR3057" s="192" t="str">
        <f t="shared" si="4021"/>
        <v>BR$12</v>
      </c>
      <c r="BS3057" s="192" t="str">
        <f t="shared" si="4021"/>
        <v>BS$12</v>
      </c>
      <c r="BT3057" s="192" t="str">
        <f t="shared" si="4021"/>
        <v>BT$12</v>
      </c>
      <c r="BU3057" s="192" t="str">
        <f t="shared" si="4021"/>
        <v>BU$12</v>
      </c>
      <c r="BV3057" s="192" t="str">
        <f t="shared" si="4021"/>
        <v>BV$12</v>
      </c>
      <c r="BW3057" s="192" t="str">
        <f t="shared" si="4021"/>
        <v>BW$12</v>
      </c>
      <c r="BX3057" s="192" t="str">
        <f t="shared" si="4021"/>
        <v>BX$12</v>
      </c>
      <c r="BY3057" s="192" t="str">
        <f t="shared" si="4021"/>
        <v>BY$12</v>
      </c>
      <c r="BZ3057" s="192" t="str">
        <f t="shared" si="4021"/>
        <v>BZ$12</v>
      </c>
      <c r="CA3057" s="192" t="str">
        <f t="shared" si="4021"/>
        <v>CA$12</v>
      </c>
      <c r="CB3057" s="192" t="str">
        <f t="shared" si="4021"/>
        <v>CB$12</v>
      </c>
      <c r="CC3057" s="192" t="str">
        <f t="shared" si="4021"/>
        <v>CC$12</v>
      </c>
      <c r="CD3057" s="192" t="str">
        <f t="shared" si="4021"/>
        <v>CD$12</v>
      </c>
      <c r="CE3057" s="192" t="str">
        <f t="shared" ref="CE3057:CL3057" si="4022">CE$16</f>
        <v>CE$12</v>
      </c>
      <c r="CF3057" s="192" t="str">
        <f t="shared" si="4022"/>
        <v>CF$12</v>
      </c>
      <c r="CG3057" s="192" t="str">
        <f t="shared" si="4022"/>
        <v>CG$12</v>
      </c>
      <c r="CH3057" s="192" t="str">
        <f t="shared" si="4022"/>
        <v>CH$12</v>
      </c>
      <c r="CI3057" s="192" t="str">
        <f t="shared" si="4022"/>
        <v>CI$12</v>
      </c>
      <c r="CJ3057" s="192" t="str">
        <f t="shared" si="4022"/>
        <v>CJ$12</v>
      </c>
      <c r="CK3057" s="192" t="str">
        <f t="shared" si="4022"/>
        <v>CK$12</v>
      </c>
      <c r="CL3057" s="192" t="str">
        <f t="shared" si="4022"/>
        <v>CL$12</v>
      </c>
    </row>
    <row r="3058" spans="2:90" x14ac:dyDescent="0.4">
      <c r="B3058" s="168" t="s">
        <v>460</v>
      </c>
      <c r="C3058" s="193"/>
      <c r="D3058" s="193"/>
      <c r="E3058" s="193" t="s">
        <v>906</v>
      </c>
      <c r="F3058" s="193"/>
      <c r="G3058" s="193"/>
      <c r="H3058" s="193"/>
      <c r="I3058" s="194"/>
      <c r="J3058" s="194"/>
      <c r="K3058" s="195"/>
      <c r="L3058" s="195"/>
      <c r="M3058" s="195"/>
      <c r="N3058" s="195"/>
      <c r="O3058" s="195"/>
      <c r="P3058" s="195"/>
      <c r="R3058" s="195"/>
      <c r="S3058" s="192" t="str">
        <f t="shared" ref="S3058:AX3058" si="4023">S$17</f>
        <v>S$13</v>
      </c>
      <c r="T3058" s="192" t="str">
        <f t="shared" si="4023"/>
        <v>T$13</v>
      </c>
      <c r="U3058" s="192" t="str">
        <f t="shared" si="4023"/>
        <v>U$13</v>
      </c>
      <c r="V3058" s="192" t="str">
        <f t="shared" si="4023"/>
        <v>V$13</v>
      </c>
      <c r="W3058" s="192" t="str">
        <f t="shared" si="4023"/>
        <v>W$13</v>
      </c>
      <c r="X3058" s="192" t="str">
        <f t="shared" si="4023"/>
        <v>X$13</v>
      </c>
      <c r="Y3058" s="192" t="str">
        <f t="shared" si="4023"/>
        <v>Y$13</v>
      </c>
      <c r="Z3058" s="192" t="str">
        <f t="shared" si="4023"/>
        <v>Z$13</v>
      </c>
      <c r="AA3058" s="192" t="str">
        <f t="shared" si="4023"/>
        <v>AA$13</v>
      </c>
      <c r="AB3058" s="192" t="str">
        <f t="shared" si="4023"/>
        <v>AB$13</v>
      </c>
      <c r="AC3058" s="192" t="str">
        <f t="shared" si="4023"/>
        <v>AC$13</v>
      </c>
      <c r="AD3058" s="192" t="str">
        <f t="shared" si="4023"/>
        <v>AD$13</v>
      </c>
      <c r="AE3058" s="192" t="str">
        <f t="shared" si="4023"/>
        <v>AE$13</v>
      </c>
      <c r="AF3058" s="192" t="str">
        <f t="shared" si="4023"/>
        <v>AF$13</v>
      </c>
      <c r="AG3058" s="192" t="str">
        <f t="shared" si="4023"/>
        <v>AG$13</v>
      </c>
      <c r="AH3058" s="192" t="str">
        <f t="shared" si="4023"/>
        <v>AH$13</v>
      </c>
      <c r="AI3058" s="192" t="str">
        <f t="shared" si="4023"/>
        <v>AI$13</v>
      </c>
      <c r="AJ3058" s="192" t="str">
        <f t="shared" si="4023"/>
        <v>AJ$13</v>
      </c>
      <c r="AK3058" s="192" t="str">
        <f t="shared" si="4023"/>
        <v>AK$13</v>
      </c>
      <c r="AL3058" s="192" t="str">
        <f t="shared" si="4023"/>
        <v>AL$13</v>
      </c>
      <c r="AM3058" s="192" t="str">
        <f t="shared" si="4023"/>
        <v>AM$13</v>
      </c>
      <c r="AN3058" s="192" t="str">
        <f t="shared" si="4023"/>
        <v>AN$13</v>
      </c>
      <c r="AO3058" s="192" t="str">
        <f t="shared" si="4023"/>
        <v>AO$13</v>
      </c>
      <c r="AP3058" s="192" t="str">
        <f t="shared" si="4023"/>
        <v>AP$13</v>
      </c>
      <c r="AQ3058" s="192" t="str">
        <f t="shared" si="4023"/>
        <v>AQ$13</v>
      </c>
      <c r="AR3058" s="192" t="str">
        <f t="shared" si="4023"/>
        <v>AR$13</v>
      </c>
      <c r="AS3058" s="192" t="str">
        <f t="shared" si="4023"/>
        <v>AS$13</v>
      </c>
      <c r="AT3058" s="192" t="str">
        <f t="shared" si="4023"/>
        <v>AT$13</v>
      </c>
      <c r="AU3058" s="192" t="str">
        <f t="shared" si="4023"/>
        <v>AU$13</v>
      </c>
      <c r="AV3058" s="192" t="str">
        <f t="shared" si="4023"/>
        <v>AV$13</v>
      </c>
      <c r="AW3058" s="192" t="str">
        <f t="shared" si="4023"/>
        <v>AW$13</v>
      </c>
      <c r="AX3058" s="192" t="str">
        <f t="shared" si="4023"/>
        <v>AX$13</v>
      </c>
      <c r="AY3058" s="192" t="str">
        <f t="shared" ref="AY3058:CD3058" si="4024">AY$17</f>
        <v>AY$13</v>
      </c>
      <c r="AZ3058" s="192" t="str">
        <f t="shared" si="4024"/>
        <v>AZ$13</v>
      </c>
      <c r="BA3058" s="192" t="str">
        <f t="shared" si="4024"/>
        <v>BA$13</v>
      </c>
      <c r="BB3058" s="192" t="str">
        <f t="shared" si="4024"/>
        <v>BB$13</v>
      </c>
      <c r="BC3058" s="192" t="str">
        <f t="shared" si="4024"/>
        <v>BC$13</v>
      </c>
      <c r="BD3058" s="192" t="str">
        <f t="shared" si="4024"/>
        <v>BD$13</v>
      </c>
      <c r="BE3058" s="192" t="str">
        <f t="shared" si="4024"/>
        <v>BE$13</v>
      </c>
      <c r="BF3058" s="192" t="str">
        <f t="shared" si="4024"/>
        <v>BF$13</v>
      </c>
      <c r="BG3058" s="192" t="str">
        <f t="shared" si="4024"/>
        <v>BG$13</v>
      </c>
      <c r="BH3058" s="192" t="str">
        <f t="shared" si="4024"/>
        <v>BH$13</v>
      </c>
      <c r="BI3058" s="192" t="str">
        <f t="shared" si="4024"/>
        <v>BI$13</v>
      </c>
      <c r="BJ3058" s="192" t="str">
        <f t="shared" si="4024"/>
        <v>BJ$13</v>
      </c>
      <c r="BK3058" s="192" t="str">
        <f t="shared" si="4024"/>
        <v>BK$13</v>
      </c>
      <c r="BL3058" s="192" t="str">
        <f t="shared" si="4024"/>
        <v>BL$13</v>
      </c>
      <c r="BM3058" s="192" t="str">
        <f t="shared" si="4024"/>
        <v>BM$13</v>
      </c>
      <c r="BN3058" s="192" t="str">
        <f t="shared" si="4024"/>
        <v>BN$13</v>
      </c>
      <c r="BO3058" s="192" t="str">
        <f t="shared" si="4024"/>
        <v>BO$13</v>
      </c>
      <c r="BP3058" s="192" t="str">
        <f t="shared" si="4024"/>
        <v>BP$13</v>
      </c>
      <c r="BQ3058" s="192" t="str">
        <f t="shared" si="4024"/>
        <v>BQ$13</v>
      </c>
      <c r="BR3058" s="192" t="str">
        <f t="shared" si="4024"/>
        <v>BR$13</v>
      </c>
      <c r="BS3058" s="192" t="str">
        <f t="shared" si="4024"/>
        <v>BS$13</v>
      </c>
      <c r="BT3058" s="192" t="str">
        <f t="shared" si="4024"/>
        <v>BT$13</v>
      </c>
      <c r="BU3058" s="192" t="str">
        <f t="shared" si="4024"/>
        <v>BU$13</v>
      </c>
      <c r="BV3058" s="192" t="str">
        <f t="shared" si="4024"/>
        <v>BV$13</v>
      </c>
      <c r="BW3058" s="192" t="str">
        <f t="shared" si="4024"/>
        <v>BW$13</v>
      </c>
      <c r="BX3058" s="192" t="str">
        <f t="shared" si="4024"/>
        <v>BX$13</v>
      </c>
      <c r="BY3058" s="192" t="str">
        <f t="shared" si="4024"/>
        <v>BY$13</v>
      </c>
      <c r="BZ3058" s="192" t="str">
        <f t="shared" si="4024"/>
        <v>BZ$13</v>
      </c>
      <c r="CA3058" s="192" t="str">
        <f t="shared" si="4024"/>
        <v>CA$13</v>
      </c>
      <c r="CB3058" s="192" t="str">
        <f t="shared" si="4024"/>
        <v>CB$13</v>
      </c>
      <c r="CC3058" s="192" t="str">
        <f t="shared" si="4024"/>
        <v>CC$13</v>
      </c>
      <c r="CD3058" s="192" t="str">
        <f t="shared" si="4024"/>
        <v>CD$13</v>
      </c>
      <c r="CE3058" s="192" t="str">
        <f t="shared" ref="CE3058:CL3058" si="4025">CE$17</f>
        <v>CE$13</v>
      </c>
      <c r="CF3058" s="192" t="str">
        <f t="shared" si="4025"/>
        <v>CF$13</v>
      </c>
      <c r="CG3058" s="192" t="str">
        <f t="shared" si="4025"/>
        <v>CG$13</v>
      </c>
      <c r="CH3058" s="192" t="str">
        <f t="shared" si="4025"/>
        <v>CH$13</v>
      </c>
      <c r="CI3058" s="192" t="str">
        <f t="shared" si="4025"/>
        <v>CI$13</v>
      </c>
      <c r="CJ3058" s="192" t="str">
        <f t="shared" si="4025"/>
        <v>CJ$13</v>
      </c>
      <c r="CK3058" s="192" t="str">
        <f t="shared" si="4025"/>
        <v>CK$13</v>
      </c>
      <c r="CL3058" s="192" t="str">
        <f t="shared" si="4025"/>
        <v>CL$13</v>
      </c>
    </row>
    <row r="3059" spans="2:90" x14ac:dyDescent="0.4">
      <c r="B3059" s="168" t="s">
        <v>488</v>
      </c>
      <c r="C3059" s="193"/>
      <c r="D3059" s="193"/>
      <c r="E3059" s="193" t="s">
        <v>906</v>
      </c>
      <c r="F3059" s="193"/>
      <c r="G3059" s="193"/>
      <c r="H3059" s="193"/>
      <c r="I3059" s="194"/>
      <c r="J3059" s="194"/>
      <c r="K3059" s="195"/>
      <c r="L3059" s="195"/>
      <c r="M3059" s="195"/>
      <c r="N3059" s="195"/>
      <c r="O3059" s="195"/>
      <c r="P3059" s="195"/>
      <c r="R3059" s="195"/>
      <c r="S3059" s="183"/>
      <c r="T3059" s="183"/>
      <c r="U3059" s="183"/>
      <c r="V3059" s="183"/>
      <c r="W3059" s="183"/>
      <c r="X3059" s="183"/>
      <c r="Y3059" s="183"/>
      <c r="Z3059" s="183"/>
      <c r="AA3059" s="183"/>
      <c r="AB3059" s="183"/>
      <c r="AC3059" s="183"/>
      <c r="AD3059" s="183"/>
      <c r="AE3059" s="183"/>
      <c r="AF3059" s="183"/>
      <c r="AG3059" s="183"/>
      <c r="AH3059" s="183"/>
      <c r="AI3059" s="183"/>
      <c r="AJ3059" s="183"/>
      <c r="AK3059" s="183"/>
      <c r="AL3059" s="183"/>
      <c r="AM3059" s="183"/>
      <c r="AN3059" s="183"/>
      <c r="AO3059" s="183"/>
      <c r="AP3059" s="183"/>
      <c r="AQ3059" s="183"/>
      <c r="AR3059" s="183"/>
      <c r="AS3059" s="183"/>
      <c r="AT3059" s="183"/>
      <c r="AU3059" s="183"/>
      <c r="AV3059" s="183"/>
      <c r="AW3059" s="183"/>
      <c r="AX3059" s="183"/>
      <c r="AY3059" s="183"/>
      <c r="AZ3059" s="183"/>
      <c r="BA3059" s="183"/>
      <c r="BB3059" s="183"/>
      <c r="BC3059" s="183"/>
      <c r="BD3059" s="183"/>
      <c r="BE3059" s="183"/>
      <c r="BF3059" s="183"/>
      <c r="BG3059" s="183"/>
      <c r="BH3059" s="183"/>
      <c r="BI3059" s="183"/>
      <c r="BJ3059" s="183"/>
      <c r="BK3059" s="183"/>
      <c r="BL3059" s="183"/>
      <c r="BM3059" s="183"/>
      <c r="BN3059" s="183"/>
      <c r="BO3059" s="183"/>
      <c r="BP3059" s="183"/>
      <c r="BQ3059" s="183"/>
      <c r="BR3059" s="183"/>
      <c r="BS3059" s="183"/>
      <c r="BT3059" s="183"/>
      <c r="BU3059" s="183"/>
      <c r="BV3059" s="183"/>
      <c r="BW3059" s="183"/>
      <c r="BX3059" s="183"/>
      <c r="BY3059" s="183"/>
      <c r="BZ3059" s="183"/>
      <c r="CA3059" s="183"/>
      <c r="CB3059" s="183"/>
      <c r="CC3059" s="183"/>
      <c r="CD3059" s="183"/>
      <c r="CE3059" s="183"/>
      <c r="CF3059" s="183"/>
      <c r="CG3059" s="183"/>
      <c r="CH3059" s="183"/>
      <c r="CI3059" s="183"/>
      <c r="CJ3059" s="183"/>
      <c r="CK3059" s="183"/>
      <c r="CL3059" s="183"/>
    </row>
    <row r="3060" spans="2:90" x14ac:dyDescent="0.4">
      <c r="B3060" s="168" t="s">
        <v>501</v>
      </c>
      <c r="C3060" s="193"/>
      <c r="D3060" s="193"/>
      <c r="E3060" s="193" t="s">
        <v>906</v>
      </c>
      <c r="F3060" s="193"/>
      <c r="G3060" s="193"/>
      <c r="H3060" s="193"/>
      <c r="I3060" s="194"/>
      <c r="J3060" s="194"/>
      <c r="K3060" s="195"/>
      <c r="L3060" s="195"/>
      <c r="M3060" s="195"/>
      <c r="N3060" s="195"/>
      <c r="O3060" s="195"/>
      <c r="P3060" s="195"/>
      <c r="R3060" s="195"/>
      <c r="S3060" s="183"/>
      <c r="T3060" s="183"/>
      <c r="U3060" s="183"/>
      <c r="V3060" s="183"/>
      <c r="W3060" s="183"/>
      <c r="X3060" s="183"/>
      <c r="Y3060" s="183"/>
      <c r="Z3060" s="183"/>
      <c r="AA3060" s="183"/>
      <c r="AB3060" s="183"/>
      <c r="AC3060" s="183"/>
      <c r="AD3060" s="183"/>
      <c r="AE3060" s="183"/>
      <c r="AF3060" s="183"/>
      <c r="AG3060" s="183"/>
      <c r="AH3060" s="183"/>
      <c r="AI3060" s="183"/>
      <c r="AJ3060" s="183"/>
      <c r="AK3060" s="183"/>
      <c r="AL3060" s="183"/>
      <c r="AM3060" s="183"/>
      <c r="AN3060" s="183"/>
      <c r="AO3060" s="183"/>
      <c r="AP3060" s="183"/>
      <c r="AQ3060" s="183"/>
      <c r="AR3060" s="183"/>
      <c r="AS3060" s="183"/>
      <c r="AT3060" s="183"/>
      <c r="AU3060" s="183"/>
      <c r="AV3060" s="183"/>
      <c r="AW3060" s="183"/>
      <c r="AX3060" s="183"/>
      <c r="AY3060" s="183"/>
      <c r="AZ3060" s="183"/>
      <c r="BA3060" s="183"/>
      <c r="BB3060" s="183"/>
      <c r="BC3060" s="183"/>
      <c r="BD3060" s="183"/>
      <c r="BE3060" s="183"/>
      <c r="BF3060" s="183"/>
      <c r="BG3060" s="183"/>
      <c r="BH3060" s="183"/>
      <c r="BI3060" s="183"/>
      <c r="BJ3060" s="183"/>
      <c r="BK3060" s="183"/>
      <c r="BL3060" s="183"/>
      <c r="BM3060" s="183"/>
      <c r="BN3060" s="183"/>
      <c r="BO3060" s="183"/>
      <c r="BP3060" s="183"/>
      <c r="BQ3060" s="183"/>
      <c r="BR3060" s="183"/>
      <c r="BS3060" s="183"/>
      <c r="BT3060" s="183"/>
      <c r="BU3060" s="183"/>
      <c r="BV3060" s="183"/>
      <c r="BW3060" s="183"/>
      <c r="BX3060" s="183"/>
      <c r="BY3060" s="183"/>
      <c r="BZ3060" s="183"/>
      <c r="CA3060" s="183"/>
      <c r="CB3060" s="183"/>
      <c r="CC3060" s="183"/>
      <c r="CD3060" s="183"/>
      <c r="CE3060" s="183"/>
      <c r="CF3060" s="183"/>
      <c r="CG3060" s="183"/>
      <c r="CH3060" s="183"/>
      <c r="CI3060" s="183"/>
      <c r="CJ3060" s="183"/>
      <c r="CK3060" s="183"/>
      <c r="CL3060" s="183"/>
    </row>
    <row r="3061" spans="2:90" x14ac:dyDescent="0.4">
      <c r="B3061" s="168" t="s">
        <v>461</v>
      </c>
      <c r="C3061" s="193"/>
      <c r="D3061" s="193"/>
      <c r="E3061" s="193" t="s">
        <v>906</v>
      </c>
      <c r="F3061" s="193"/>
      <c r="G3061" s="193"/>
      <c r="H3061" s="193"/>
      <c r="I3061" s="194"/>
      <c r="J3061" s="194"/>
      <c r="K3061" s="195"/>
      <c r="L3061" s="195"/>
      <c r="M3061" s="195"/>
      <c r="N3061" s="195"/>
      <c r="O3061" s="195"/>
      <c r="P3061" s="195"/>
      <c r="R3061" s="195"/>
      <c r="S3061" s="183" t="str">
        <f t="shared" ref="S3061:AX3061" si="4026">S$18</f>
        <v>S$14</v>
      </c>
      <c r="T3061" s="183" t="str">
        <f t="shared" si="4026"/>
        <v>T$14</v>
      </c>
      <c r="U3061" s="183" t="str">
        <f t="shared" si="4026"/>
        <v>U$14</v>
      </c>
      <c r="V3061" s="183" t="str">
        <f t="shared" si="4026"/>
        <v>V$14</v>
      </c>
      <c r="W3061" s="183" t="str">
        <f t="shared" si="4026"/>
        <v>W$14</v>
      </c>
      <c r="X3061" s="183" t="str">
        <f t="shared" si="4026"/>
        <v>X$14</v>
      </c>
      <c r="Y3061" s="183" t="str">
        <f t="shared" si="4026"/>
        <v>Y$14</v>
      </c>
      <c r="Z3061" s="183" t="str">
        <f t="shared" si="4026"/>
        <v>Z$14</v>
      </c>
      <c r="AA3061" s="183" t="str">
        <f t="shared" si="4026"/>
        <v>AA$14</v>
      </c>
      <c r="AB3061" s="183" t="str">
        <f t="shared" si="4026"/>
        <v>AB$14</v>
      </c>
      <c r="AC3061" s="183" t="str">
        <f t="shared" si="4026"/>
        <v>AC$14</v>
      </c>
      <c r="AD3061" s="183" t="str">
        <f t="shared" si="4026"/>
        <v>AD$14</v>
      </c>
      <c r="AE3061" s="183" t="str">
        <f t="shared" si="4026"/>
        <v>AE$14</v>
      </c>
      <c r="AF3061" s="183" t="str">
        <f t="shared" si="4026"/>
        <v>AF$14</v>
      </c>
      <c r="AG3061" s="183" t="str">
        <f t="shared" si="4026"/>
        <v>AG$14</v>
      </c>
      <c r="AH3061" s="183" t="str">
        <f t="shared" si="4026"/>
        <v>AH$14</v>
      </c>
      <c r="AI3061" s="183" t="str">
        <f t="shared" si="4026"/>
        <v>AI$14</v>
      </c>
      <c r="AJ3061" s="183" t="str">
        <f t="shared" si="4026"/>
        <v>AJ$14</v>
      </c>
      <c r="AK3061" s="183" t="str">
        <f t="shared" si="4026"/>
        <v>AK$14</v>
      </c>
      <c r="AL3061" s="183" t="str">
        <f t="shared" si="4026"/>
        <v>AL$14</v>
      </c>
      <c r="AM3061" s="183" t="str">
        <f t="shared" si="4026"/>
        <v>AM$14</v>
      </c>
      <c r="AN3061" s="183" t="str">
        <f t="shared" si="4026"/>
        <v>AN$14</v>
      </c>
      <c r="AO3061" s="183" t="str">
        <f t="shared" si="4026"/>
        <v>AO$14</v>
      </c>
      <c r="AP3061" s="183" t="str">
        <f t="shared" si="4026"/>
        <v>AP$14</v>
      </c>
      <c r="AQ3061" s="183" t="str">
        <f t="shared" si="4026"/>
        <v>AQ$14</v>
      </c>
      <c r="AR3061" s="183" t="str">
        <f t="shared" si="4026"/>
        <v>AR$14</v>
      </c>
      <c r="AS3061" s="183" t="str">
        <f t="shared" si="4026"/>
        <v>AS$14</v>
      </c>
      <c r="AT3061" s="183" t="str">
        <f t="shared" si="4026"/>
        <v>AT$14</v>
      </c>
      <c r="AU3061" s="183" t="str">
        <f t="shared" si="4026"/>
        <v>AU$14</v>
      </c>
      <c r="AV3061" s="183" t="str">
        <f t="shared" si="4026"/>
        <v>AV$14</v>
      </c>
      <c r="AW3061" s="183" t="str">
        <f t="shared" si="4026"/>
        <v>AW$14</v>
      </c>
      <c r="AX3061" s="183" t="str">
        <f t="shared" si="4026"/>
        <v>AX$14</v>
      </c>
      <c r="AY3061" s="183" t="str">
        <f t="shared" ref="AY3061:CD3061" si="4027">AY$18</f>
        <v>AY$14</v>
      </c>
      <c r="AZ3061" s="183" t="str">
        <f t="shared" si="4027"/>
        <v>AZ$14</v>
      </c>
      <c r="BA3061" s="183" t="str">
        <f t="shared" si="4027"/>
        <v>BA$14</v>
      </c>
      <c r="BB3061" s="183" t="str">
        <f t="shared" si="4027"/>
        <v>BB$14</v>
      </c>
      <c r="BC3061" s="183" t="str">
        <f t="shared" si="4027"/>
        <v>BC$14</v>
      </c>
      <c r="BD3061" s="183" t="str">
        <f t="shared" si="4027"/>
        <v>BD$14</v>
      </c>
      <c r="BE3061" s="183" t="str">
        <f t="shared" si="4027"/>
        <v>BE$14</v>
      </c>
      <c r="BF3061" s="183" t="str">
        <f t="shared" si="4027"/>
        <v>BF$14</v>
      </c>
      <c r="BG3061" s="183" t="str">
        <f t="shared" si="4027"/>
        <v>BG$14</v>
      </c>
      <c r="BH3061" s="183" t="str">
        <f t="shared" si="4027"/>
        <v>BH$14</v>
      </c>
      <c r="BI3061" s="183" t="str">
        <f t="shared" si="4027"/>
        <v>BI$14</v>
      </c>
      <c r="BJ3061" s="183" t="str">
        <f t="shared" si="4027"/>
        <v>BJ$14</v>
      </c>
      <c r="BK3061" s="183" t="str">
        <f t="shared" si="4027"/>
        <v>BK$14</v>
      </c>
      <c r="BL3061" s="183" t="str">
        <f t="shared" si="4027"/>
        <v>BL$14</v>
      </c>
      <c r="BM3061" s="183" t="str">
        <f t="shared" si="4027"/>
        <v>BM$14</v>
      </c>
      <c r="BN3061" s="183" t="str">
        <f t="shared" si="4027"/>
        <v>BN$14</v>
      </c>
      <c r="BO3061" s="183" t="str">
        <f t="shared" si="4027"/>
        <v>BO$14</v>
      </c>
      <c r="BP3061" s="183" t="str">
        <f t="shared" si="4027"/>
        <v>BP$14</v>
      </c>
      <c r="BQ3061" s="183" t="str">
        <f t="shared" si="4027"/>
        <v>BQ$14</v>
      </c>
      <c r="BR3061" s="183" t="str">
        <f t="shared" si="4027"/>
        <v>BR$14</v>
      </c>
      <c r="BS3061" s="183" t="str">
        <f t="shared" si="4027"/>
        <v>BS$14</v>
      </c>
      <c r="BT3061" s="183" t="str">
        <f t="shared" si="4027"/>
        <v>BT$14</v>
      </c>
      <c r="BU3061" s="183" t="str">
        <f t="shared" si="4027"/>
        <v>BU$14</v>
      </c>
      <c r="BV3061" s="183" t="str">
        <f t="shared" si="4027"/>
        <v>BV$14</v>
      </c>
      <c r="BW3061" s="183" t="str">
        <f t="shared" si="4027"/>
        <v>BW$14</v>
      </c>
      <c r="BX3061" s="183" t="str">
        <f t="shared" si="4027"/>
        <v>BX$14</v>
      </c>
      <c r="BY3061" s="183" t="str">
        <f t="shared" si="4027"/>
        <v>BY$14</v>
      </c>
      <c r="BZ3061" s="183" t="str">
        <f t="shared" si="4027"/>
        <v>BZ$14</v>
      </c>
      <c r="CA3061" s="183" t="str">
        <f t="shared" si="4027"/>
        <v>CA$14</v>
      </c>
      <c r="CB3061" s="183" t="str">
        <f t="shared" si="4027"/>
        <v>CB$14</v>
      </c>
      <c r="CC3061" s="183" t="str">
        <f t="shared" si="4027"/>
        <v>CC$14</v>
      </c>
      <c r="CD3061" s="183" t="str">
        <f t="shared" si="4027"/>
        <v>CD$14</v>
      </c>
      <c r="CE3061" s="183" t="str">
        <f t="shared" ref="CE3061:CL3061" si="4028">CE$18</f>
        <v>CE$14</v>
      </c>
      <c r="CF3061" s="183" t="str">
        <f t="shared" si="4028"/>
        <v>CF$14</v>
      </c>
      <c r="CG3061" s="183" t="str">
        <f t="shared" si="4028"/>
        <v>CG$14</v>
      </c>
      <c r="CH3061" s="183" t="str">
        <f t="shared" si="4028"/>
        <v>CH$14</v>
      </c>
      <c r="CI3061" s="183" t="str">
        <f t="shared" si="4028"/>
        <v>CI$14</v>
      </c>
      <c r="CJ3061" s="183" t="str">
        <f t="shared" si="4028"/>
        <v>CJ$14</v>
      </c>
      <c r="CK3061" s="183" t="str">
        <f t="shared" si="4028"/>
        <v>CK$14</v>
      </c>
      <c r="CL3061" s="183" t="str">
        <f t="shared" si="4028"/>
        <v>CL$14</v>
      </c>
    </row>
    <row r="3062" spans="2:90" x14ac:dyDescent="0.4">
      <c r="B3062" s="168" t="s">
        <v>462</v>
      </c>
      <c r="C3062" s="193"/>
      <c r="D3062" s="193"/>
      <c r="E3062" s="193" t="s">
        <v>906</v>
      </c>
      <c r="F3062" s="193"/>
      <c r="G3062" s="193"/>
      <c r="H3062" s="193"/>
      <c r="I3062" s="194"/>
      <c r="J3062" s="194"/>
      <c r="K3062" s="195"/>
      <c r="L3062" s="195"/>
      <c r="M3062" s="195"/>
      <c r="N3062" s="195"/>
      <c r="O3062" s="195"/>
      <c r="P3062" s="195"/>
      <c r="R3062" s="195"/>
      <c r="S3062" s="183" t="str">
        <f t="shared" ref="S3062:AX3062" si="4029">S$19</f>
        <v>S$15</v>
      </c>
      <c r="T3062" s="183" t="str">
        <f t="shared" si="4029"/>
        <v>T$15</v>
      </c>
      <c r="U3062" s="183" t="str">
        <f t="shared" si="4029"/>
        <v>U$15</v>
      </c>
      <c r="V3062" s="183" t="str">
        <f t="shared" si="4029"/>
        <v>V$15</v>
      </c>
      <c r="W3062" s="183" t="str">
        <f t="shared" si="4029"/>
        <v>W$15</v>
      </c>
      <c r="X3062" s="183" t="str">
        <f t="shared" si="4029"/>
        <v>X$15</v>
      </c>
      <c r="Y3062" s="183" t="str">
        <f t="shared" si="4029"/>
        <v>Y$15</v>
      </c>
      <c r="Z3062" s="183" t="str">
        <f t="shared" si="4029"/>
        <v>Z$15</v>
      </c>
      <c r="AA3062" s="183" t="str">
        <f t="shared" si="4029"/>
        <v>AA$15</v>
      </c>
      <c r="AB3062" s="183" t="str">
        <f t="shared" si="4029"/>
        <v>AB$15</v>
      </c>
      <c r="AC3062" s="183" t="str">
        <f t="shared" si="4029"/>
        <v>AC$15</v>
      </c>
      <c r="AD3062" s="183" t="str">
        <f t="shared" si="4029"/>
        <v>AD$15</v>
      </c>
      <c r="AE3062" s="183" t="str">
        <f t="shared" si="4029"/>
        <v>AE$15</v>
      </c>
      <c r="AF3062" s="183" t="str">
        <f t="shared" si="4029"/>
        <v>AF$15</v>
      </c>
      <c r="AG3062" s="183" t="str">
        <f t="shared" si="4029"/>
        <v>AG$15</v>
      </c>
      <c r="AH3062" s="183" t="str">
        <f t="shared" si="4029"/>
        <v>AH$15</v>
      </c>
      <c r="AI3062" s="183" t="str">
        <f t="shared" si="4029"/>
        <v>AI$15</v>
      </c>
      <c r="AJ3062" s="183" t="str">
        <f t="shared" si="4029"/>
        <v>AJ$15</v>
      </c>
      <c r="AK3062" s="183" t="str">
        <f t="shared" si="4029"/>
        <v>AK$15</v>
      </c>
      <c r="AL3062" s="183" t="str">
        <f t="shared" si="4029"/>
        <v>AL$15</v>
      </c>
      <c r="AM3062" s="183" t="str">
        <f t="shared" si="4029"/>
        <v>AM$15</v>
      </c>
      <c r="AN3062" s="183" t="str">
        <f t="shared" si="4029"/>
        <v>AN$15</v>
      </c>
      <c r="AO3062" s="183" t="str">
        <f t="shared" si="4029"/>
        <v>AO$15</v>
      </c>
      <c r="AP3062" s="183" t="str">
        <f t="shared" si="4029"/>
        <v>AP$15</v>
      </c>
      <c r="AQ3062" s="183" t="str">
        <f t="shared" si="4029"/>
        <v>AQ$15</v>
      </c>
      <c r="AR3062" s="183" t="str">
        <f t="shared" si="4029"/>
        <v>AR$15</v>
      </c>
      <c r="AS3062" s="183" t="str">
        <f t="shared" si="4029"/>
        <v>AS$15</v>
      </c>
      <c r="AT3062" s="183" t="str">
        <f t="shared" si="4029"/>
        <v>AT$15</v>
      </c>
      <c r="AU3062" s="183" t="str">
        <f t="shared" si="4029"/>
        <v>AU$15</v>
      </c>
      <c r="AV3062" s="183" t="str">
        <f t="shared" si="4029"/>
        <v>AV$15</v>
      </c>
      <c r="AW3062" s="183" t="str">
        <f t="shared" si="4029"/>
        <v>AW$15</v>
      </c>
      <c r="AX3062" s="183" t="str">
        <f t="shared" si="4029"/>
        <v>AX$15</v>
      </c>
      <c r="AY3062" s="183" t="str">
        <f t="shared" ref="AY3062:CD3062" si="4030">AY$19</f>
        <v>AY$15</v>
      </c>
      <c r="AZ3062" s="183" t="str">
        <f t="shared" si="4030"/>
        <v>AZ$15</v>
      </c>
      <c r="BA3062" s="183" t="str">
        <f t="shared" si="4030"/>
        <v>BA$15</v>
      </c>
      <c r="BB3062" s="183" t="str">
        <f t="shared" si="4030"/>
        <v>BB$15</v>
      </c>
      <c r="BC3062" s="183" t="str">
        <f t="shared" si="4030"/>
        <v>BC$15</v>
      </c>
      <c r="BD3062" s="183" t="str">
        <f t="shared" si="4030"/>
        <v>BD$15</v>
      </c>
      <c r="BE3062" s="183" t="str">
        <f t="shared" si="4030"/>
        <v>BE$15</v>
      </c>
      <c r="BF3062" s="183" t="str">
        <f t="shared" si="4030"/>
        <v>BF$15</v>
      </c>
      <c r="BG3062" s="183" t="str">
        <f t="shared" si="4030"/>
        <v>BG$15</v>
      </c>
      <c r="BH3062" s="183" t="str">
        <f t="shared" si="4030"/>
        <v>BH$15</v>
      </c>
      <c r="BI3062" s="183" t="str">
        <f t="shared" si="4030"/>
        <v>BI$15</v>
      </c>
      <c r="BJ3062" s="183" t="str">
        <f t="shared" si="4030"/>
        <v>BJ$15</v>
      </c>
      <c r="BK3062" s="183" t="str">
        <f t="shared" si="4030"/>
        <v>BK$15</v>
      </c>
      <c r="BL3062" s="183" t="str">
        <f t="shared" si="4030"/>
        <v>BL$15</v>
      </c>
      <c r="BM3062" s="183" t="str">
        <f t="shared" si="4030"/>
        <v>BM$15</v>
      </c>
      <c r="BN3062" s="183" t="str">
        <f t="shared" si="4030"/>
        <v>BN$15</v>
      </c>
      <c r="BO3062" s="183" t="str">
        <f t="shared" si="4030"/>
        <v>BO$15</v>
      </c>
      <c r="BP3062" s="183" t="str">
        <f t="shared" si="4030"/>
        <v>BP$15</v>
      </c>
      <c r="BQ3062" s="183" t="str">
        <f t="shared" si="4030"/>
        <v>BQ$15</v>
      </c>
      <c r="BR3062" s="183" t="str">
        <f t="shared" si="4030"/>
        <v>BR$15</v>
      </c>
      <c r="BS3062" s="183" t="str">
        <f t="shared" si="4030"/>
        <v>BS$15</v>
      </c>
      <c r="BT3062" s="183" t="str">
        <f t="shared" si="4030"/>
        <v>BT$15</v>
      </c>
      <c r="BU3062" s="183" t="str">
        <f t="shared" si="4030"/>
        <v>BU$15</v>
      </c>
      <c r="BV3062" s="183" t="str">
        <f t="shared" si="4030"/>
        <v>BV$15</v>
      </c>
      <c r="BW3062" s="183" t="str">
        <f t="shared" si="4030"/>
        <v>BW$15</v>
      </c>
      <c r="BX3062" s="183" t="str">
        <f t="shared" si="4030"/>
        <v>BX$15</v>
      </c>
      <c r="BY3062" s="183" t="str">
        <f t="shared" si="4030"/>
        <v>BY$15</v>
      </c>
      <c r="BZ3062" s="183" t="str">
        <f t="shared" si="4030"/>
        <v>BZ$15</v>
      </c>
      <c r="CA3062" s="183" t="str">
        <f t="shared" si="4030"/>
        <v>CA$15</v>
      </c>
      <c r="CB3062" s="183" t="str">
        <f t="shared" si="4030"/>
        <v>CB$15</v>
      </c>
      <c r="CC3062" s="183" t="str">
        <f t="shared" si="4030"/>
        <v>CC$15</v>
      </c>
      <c r="CD3062" s="183" t="str">
        <f t="shared" si="4030"/>
        <v>CD$15</v>
      </c>
      <c r="CE3062" s="183" t="str">
        <f t="shared" ref="CE3062:CL3062" si="4031">CE$19</f>
        <v>CE$15</v>
      </c>
      <c r="CF3062" s="183" t="str">
        <f t="shared" si="4031"/>
        <v>CF$15</v>
      </c>
      <c r="CG3062" s="183" t="str">
        <f t="shared" si="4031"/>
        <v>CG$15</v>
      </c>
      <c r="CH3062" s="183" t="str">
        <f t="shared" si="4031"/>
        <v>CH$15</v>
      </c>
      <c r="CI3062" s="183" t="str">
        <f t="shared" si="4031"/>
        <v>CI$15</v>
      </c>
      <c r="CJ3062" s="183" t="str">
        <f t="shared" si="4031"/>
        <v>CJ$15</v>
      </c>
      <c r="CK3062" s="183" t="str">
        <f t="shared" si="4031"/>
        <v>CK$15</v>
      </c>
      <c r="CL3062" s="183" t="str">
        <f t="shared" si="4031"/>
        <v>CL$15</v>
      </c>
    </row>
    <row r="3063" spans="2:90" x14ac:dyDescent="0.4">
      <c r="B3063" s="137" t="s">
        <v>539</v>
      </c>
      <c r="C3063" s="136"/>
      <c r="D3063" s="136" t="s">
        <v>537</v>
      </c>
      <c r="E3063" s="136" t="s">
        <v>537</v>
      </c>
      <c r="F3063" s="136" t="s">
        <v>549</v>
      </c>
      <c r="G3063" s="136" t="s">
        <v>81</v>
      </c>
      <c r="H3063" s="136"/>
      <c r="I3063" s="138"/>
      <c r="J3063" s="138"/>
      <c r="K3063" s="136"/>
      <c r="L3063" s="136"/>
      <c r="M3063" s="136"/>
      <c r="N3063" s="136"/>
      <c r="O3063" s="136"/>
      <c r="P3063" s="136"/>
      <c r="R3063" s="137"/>
      <c r="S3063" s="162"/>
      <c r="T3063" s="162"/>
      <c r="U3063" s="162"/>
      <c r="V3063" s="162"/>
      <c r="W3063" s="162"/>
      <c r="X3063" s="162"/>
      <c r="Y3063" s="162"/>
      <c r="Z3063" s="162"/>
      <c r="AA3063" s="162"/>
      <c r="AB3063" s="162"/>
      <c r="AC3063" s="162"/>
      <c r="AD3063" s="162"/>
      <c r="AE3063" s="162"/>
      <c r="AF3063" s="162"/>
      <c r="AG3063" s="162"/>
      <c r="AH3063" s="162"/>
      <c r="AI3063" s="162"/>
      <c r="AJ3063" s="162"/>
      <c r="AK3063" s="162"/>
      <c r="AL3063" s="162"/>
      <c r="AM3063" s="162"/>
      <c r="AN3063" s="162"/>
      <c r="AO3063" s="162"/>
      <c r="AP3063" s="162"/>
      <c r="AQ3063" s="162"/>
      <c r="AR3063" s="162"/>
      <c r="AS3063" s="162"/>
      <c r="AT3063" s="162"/>
      <c r="AU3063" s="162"/>
      <c r="AV3063" s="162"/>
      <c r="AW3063" s="162"/>
      <c r="AX3063" s="162"/>
      <c r="AY3063" s="162"/>
      <c r="AZ3063" s="162"/>
      <c r="BA3063" s="162"/>
      <c r="BB3063" s="162"/>
      <c r="BC3063" s="162"/>
      <c r="BD3063" s="162"/>
      <c r="BE3063" s="162"/>
      <c r="BF3063" s="162"/>
      <c r="BG3063" s="162"/>
      <c r="BH3063" s="162"/>
      <c r="BI3063" s="162"/>
      <c r="BJ3063" s="162"/>
      <c r="BK3063" s="162"/>
      <c r="BL3063" s="162"/>
      <c r="BM3063" s="162"/>
      <c r="BN3063" s="162"/>
      <c r="BO3063" s="162"/>
      <c r="BP3063" s="162"/>
      <c r="BQ3063" s="162"/>
      <c r="BR3063" s="162"/>
      <c r="BS3063" s="162"/>
      <c r="BT3063" s="162"/>
      <c r="BU3063" s="162"/>
      <c r="BV3063" s="162"/>
      <c r="BW3063" s="162"/>
      <c r="BX3063" s="162"/>
      <c r="BY3063" s="162"/>
      <c r="BZ3063" s="162"/>
      <c r="CA3063" s="162"/>
      <c r="CB3063" s="162"/>
      <c r="CC3063" s="162"/>
      <c r="CD3063" s="162"/>
      <c r="CE3063" s="162"/>
      <c r="CF3063" s="162"/>
      <c r="CG3063" s="162"/>
      <c r="CH3063" s="162"/>
      <c r="CI3063" s="162"/>
      <c r="CJ3063" s="162"/>
      <c r="CK3063" s="162"/>
      <c r="CL3063" s="162"/>
    </row>
    <row r="3064" spans="2:90" x14ac:dyDescent="0.4">
      <c r="B3064" s="93" t="str">
        <f>B3058</f>
        <v>Primary volume driver</v>
      </c>
      <c r="C3064" s="12"/>
      <c r="D3064" s="12" t="s">
        <v>537</v>
      </c>
      <c r="E3064" s="12" t="s">
        <v>906</v>
      </c>
      <c r="F3064" s="12"/>
      <c r="G3064" s="12" t="s">
        <v>330</v>
      </c>
      <c r="H3064" s="12"/>
      <c r="I3064" s="60"/>
      <c r="J3064" s="60"/>
      <c r="K3064" s="12"/>
      <c r="L3064" s="12"/>
      <c r="M3064" s="12"/>
      <c r="N3064" s="12"/>
      <c r="O3064" s="12"/>
      <c r="P3064" s="12"/>
      <c r="R3064" s="13"/>
      <c r="S3064" s="76"/>
      <c r="T3064" s="76"/>
      <c r="U3064" s="76"/>
      <c r="V3064" s="76"/>
      <c r="W3064" s="76"/>
      <c r="X3064" s="76"/>
      <c r="Y3064" s="76"/>
      <c r="Z3064" s="76"/>
      <c r="AA3064" s="76"/>
      <c r="AB3064" s="76"/>
      <c r="AC3064" s="76"/>
      <c r="AD3064" s="76"/>
      <c r="AE3064" s="76"/>
      <c r="AF3064" s="76"/>
      <c r="AG3064" s="76"/>
      <c r="AH3064" s="76"/>
      <c r="AI3064" s="76"/>
      <c r="AJ3064" s="76"/>
      <c r="AK3064" s="76"/>
      <c r="AL3064" s="76"/>
      <c r="AM3064" s="76"/>
      <c r="AN3064" s="76"/>
      <c r="AO3064" s="76"/>
      <c r="AP3064" s="76"/>
      <c r="AQ3064" s="76"/>
      <c r="AR3064" s="76"/>
      <c r="AS3064" s="76"/>
      <c r="AT3064" s="76"/>
      <c r="AU3064" s="76"/>
      <c r="AV3064" s="76"/>
      <c r="AW3064" s="76"/>
      <c r="AX3064" s="76"/>
      <c r="AY3064" s="76"/>
      <c r="AZ3064" s="76"/>
      <c r="BA3064" s="76"/>
      <c r="BB3064" s="76"/>
      <c r="BC3064" s="76"/>
      <c r="BD3064" s="76"/>
      <c r="BE3064" s="76"/>
      <c r="BF3064" s="76"/>
      <c r="BG3064" s="76"/>
      <c r="BH3064" s="76"/>
      <c r="BI3064" s="76"/>
      <c r="BJ3064" s="76"/>
      <c r="BK3064" s="76"/>
      <c r="BL3064" s="76"/>
      <c r="BM3064" s="76"/>
      <c r="BN3064" s="76"/>
      <c r="BO3064" s="76"/>
      <c r="BP3064" s="76"/>
      <c r="BQ3064" s="76"/>
      <c r="BR3064" s="76"/>
      <c r="BS3064" s="76"/>
      <c r="BT3064" s="76"/>
      <c r="BU3064" s="76"/>
      <c r="BV3064" s="76"/>
      <c r="BW3064" s="76"/>
      <c r="BX3064" s="76"/>
      <c r="BY3064" s="76"/>
      <c r="BZ3064" s="76"/>
      <c r="CA3064" s="76"/>
      <c r="CB3064" s="76"/>
      <c r="CC3064" s="76"/>
      <c r="CD3064" s="76"/>
      <c r="CE3064" s="76"/>
      <c r="CF3064" s="76"/>
      <c r="CG3064" s="76"/>
      <c r="CH3064" s="76"/>
      <c r="CI3064" s="76"/>
      <c r="CJ3064" s="76"/>
      <c r="CK3064" s="76"/>
      <c r="CL3064" s="76"/>
    </row>
    <row r="3065" spans="2:90" x14ac:dyDescent="0.4">
      <c r="B3065" s="93" t="str">
        <f>"Seasonally adjusted # of "&amp;B3056&amp;"s"</f>
        <v>Seasonally adjusted # of procedures</v>
      </c>
      <c r="C3065" s="12"/>
      <c r="D3065" s="12" t="s">
        <v>537</v>
      </c>
      <c r="E3065" s="12" t="s">
        <v>906</v>
      </c>
      <c r="F3065" s="12"/>
      <c r="G3065" s="12"/>
      <c r="H3065" s="12"/>
      <c r="I3065" s="60"/>
      <c r="J3065" s="60"/>
      <c r="K3065" s="12"/>
      <c r="L3065" s="12"/>
      <c r="M3065" s="12"/>
      <c r="N3065" s="12"/>
      <c r="O3065" s="12"/>
      <c r="P3065" s="12"/>
      <c r="R3065" s="13"/>
      <c r="S3065" s="76" cm="1">
        <f t="array" aca="1" ref="S3065" ca="1">INDIRECT(S3058)*INDEX($H3068:$I3079,MATCH(S$7,$I3068:$I3079,0),1)*12</f>
        <v>5000</v>
      </c>
      <c r="T3065" s="76" cm="1">
        <f t="array" aca="1" ref="T3065" ca="1">INDIRECT(T3058)*INDEX($H3068:$I3079,MATCH(T$7,$I3068:$I3079,0),1)*12</f>
        <v>7500</v>
      </c>
      <c r="U3065" s="76" cm="1">
        <f t="array" aca="1" ref="U3065" ca="1">INDIRECT(U3058)*INDEX($H3068:$I3079,MATCH(U$7,$I3068:$I3079,0),1)*12</f>
        <v>2500</v>
      </c>
      <c r="V3065" s="76" cm="1">
        <f t="array" aca="1" ref="V3065" ca="1">INDIRECT(V3058)*INDEX($H3068:$I3079,MATCH(V$7,$I3068:$I3079,0),1)*12</f>
        <v>7500</v>
      </c>
      <c r="W3065" s="76" cm="1">
        <f t="array" aca="1" ref="W3065" ca="1">INDIRECT(W3058)*INDEX($H3068:$I3079,MATCH(W$7,$I3068:$I3079,0),1)*12</f>
        <v>2500</v>
      </c>
      <c r="X3065" s="76" cm="1">
        <f t="array" aca="1" ref="X3065" ca="1">INDIRECT(X3058)*INDEX($H3068:$I3079,MATCH(X$7,$I3068:$I3079,0),1)*12</f>
        <v>7500</v>
      </c>
      <c r="Y3065" s="76" cm="1">
        <f t="array" aca="1" ref="Y3065" ca="1">INDIRECT(Y3058)*INDEX($H3068:$I3079,MATCH(Y$7,$I3068:$I3079,0),1)*12</f>
        <v>2500</v>
      </c>
      <c r="Z3065" s="76" cm="1">
        <f t="array" aca="1" ref="Z3065" ca="1">INDIRECT(Z3058)*INDEX($H3068:$I3079,MATCH(Z$7,$I3068:$I3079,0),1)*12</f>
        <v>7500</v>
      </c>
      <c r="AA3065" s="76" cm="1">
        <f t="array" aca="1" ref="AA3065" ca="1">INDIRECT(AA3058)*INDEX($H3068:$I3079,MATCH(AA$7,$I3068:$I3079,0),1)*12</f>
        <v>2500</v>
      </c>
      <c r="AB3065" s="76" cm="1">
        <f t="array" aca="1" ref="AB3065" ca="1">INDIRECT(AB3058)*INDEX($H3068:$I3079,MATCH(AB$7,$I3068:$I3079,0),1)*12</f>
        <v>7500</v>
      </c>
      <c r="AC3065" s="76" cm="1">
        <f t="array" aca="1" ref="AC3065" ca="1">INDIRECT(AC3058)*INDEX($H3068:$I3079,MATCH(AC$7,$I3068:$I3079,0),1)*12</f>
        <v>2500</v>
      </c>
      <c r="AD3065" s="76" cm="1">
        <f t="array" aca="1" ref="AD3065" ca="1">INDIRECT(AD3058)*INDEX($H3068:$I3079,MATCH(AD$7,$I3068:$I3079,0),1)*12</f>
        <v>4980</v>
      </c>
      <c r="AE3065" s="76" cm="1">
        <f t="array" aca="1" ref="AE3065" ca="1">INDIRECT(AE3058)*INDEX($H3068:$I3079,MATCH(AE$7,$I3068:$I3079,0),1)*12</f>
        <v>5000</v>
      </c>
      <c r="AF3065" s="76" cm="1">
        <f t="array" aca="1" ref="AF3065" ca="1">INDIRECT(AF3058)*INDEX($H3068:$I3079,MATCH(AF$7,$I3068:$I3079,0),1)*12</f>
        <v>7500</v>
      </c>
      <c r="AG3065" s="76" cm="1">
        <f t="array" aca="1" ref="AG3065" ca="1">INDIRECT(AG3058)*INDEX($H3068:$I3079,MATCH(AG$7,$I3068:$I3079,0),1)*12</f>
        <v>2500</v>
      </c>
      <c r="AH3065" s="76" cm="1">
        <f t="array" aca="1" ref="AH3065" ca="1">INDIRECT(AH3058)*INDEX($H3068:$I3079,MATCH(AH$7,$I3068:$I3079,0),1)*12</f>
        <v>7500</v>
      </c>
      <c r="AI3065" s="76" cm="1">
        <f t="array" aca="1" ref="AI3065" ca="1">INDIRECT(AI3058)*INDEX($H3068:$I3079,MATCH(AI$7,$I3068:$I3079,0),1)*12</f>
        <v>2500</v>
      </c>
      <c r="AJ3065" s="76" cm="1">
        <f t="array" aca="1" ref="AJ3065" ca="1">INDIRECT(AJ3058)*INDEX($H3068:$I3079,MATCH(AJ$7,$I3068:$I3079,0),1)*12</f>
        <v>7500</v>
      </c>
      <c r="AK3065" s="76" cm="1">
        <f t="array" aca="1" ref="AK3065" ca="1">INDIRECT(AK3058)*INDEX($H3068:$I3079,MATCH(AK$7,$I3068:$I3079,0),1)*12</f>
        <v>2500</v>
      </c>
      <c r="AL3065" s="76" cm="1">
        <f t="array" aca="1" ref="AL3065" ca="1">INDIRECT(AL3058)*INDEX($H3068:$I3079,MATCH(AL$7,$I3068:$I3079,0),1)*12</f>
        <v>7500</v>
      </c>
      <c r="AM3065" s="76" cm="1">
        <f t="array" aca="1" ref="AM3065" ca="1">INDIRECT(AM3058)*INDEX($H3068:$I3079,MATCH(AM$7,$I3068:$I3079,0),1)*12</f>
        <v>2500</v>
      </c>
      <c r="AN3065" s="76" cm="1">
        <f t="array" aca="1" ref="AN3065" ca="1">INDIRECT(AN3058)*INDEX($H3068:$I3079,MATCH(AN$7,$I3068:$I3079,0),1)*12</f>
        <v>7500</v>
      </c>
      <c r="AO3065" s="76" cm="1">
        <f t="array" aca="1" ref="AO3065" ca="1">INDIRECT(AO3058)*INDEX($H3068:$I3079,MATCH(AO$7,$I3068:$I3079,0),1)*12</f>
        <v>2500</v>
      </c>
      <c r="AP3065" s="76" cm="1">
        <f t="array" aca="1" ref="AP3065" ca="1">INDIRECT(AP3058)*INDEX($H3068:$I3079,MATCH(AP$7,$I3068:$I3079,0),1)*12</f>
        <v>4980</v>
      </c>
      <c r="AQ3065" s="76" cm="1">
        <f t="array" aca="1" ref="AQ3065" ca="1">INDIRECT(AQ3058)*INDEX($H3068:$I3079,MATCH(AQ$7,$I3068:$I3079,0),1)*12</f>
        <v>5000</v>
      </c>
      <c r="AR3065" s="76" cm="1">
        <f t="array" aca="1" ref="AR3065" ca="1">INDIRECT(AR3058)*INDEX($H3068:$I3079,MATCH(AR$7,$I3068:$I3079,0),1)*12</f>
        <v>7500</v>
      </c>
      <c r="AS3065" s="76" cm="1">
        <f t="array" aca="1" ref="AS3065" ca="1">INDIRECT(AS3058)*INDEX($H3068:$I3079,MATCH(AS$7,$I3068:$I3079,0),1)*12</f>
        <v>2500</v>
      </c>
      <c r="AT3065" s="76" cm="1">
        <f t="array" aca="1" ref="AT3065" ca="1">INDIRECT(AT3058)*INDEX($H3068:$I3079,MATCH(AT$7,$I3068:$I3079,0),1)*12</f>
        <v>7500</v>
      </c>
      <c r="AU3065" s="76" cm="1">
        <f t="array" aca="1" ref="AU3065" ca="1">INDIRECT(AU3058)*INDEX($H3068:$I3079,MATCH(AU$7,$I3068:$I3079,0),1)*12</f>
        <v>2500</v>
      </c>
      <c r="AV3065" s="76" cm="1">
        <f t="array" aca="1" ref="AV3065" ca="1">INDIRECT(AV3058)*INDEX($H3068:$I3079,MATCH(AV$7,$I3068:$I3079,0),1)*12</f>
        <v>7500</v>
      </c>
      <c r="AW3065" s="76" cm="1">
        <f t="array" aca="1" ref="AW3065" ca="1">INDIRECT(AW3058)*INDEX($H3068:$I3079,MATCH(AW$7,$I3068:$I3079,0),1)*12</f>
        <v>2500</v>
      </c>
      <c r="AX3065" s="76" cm="1">
        <f t="array" aca="1" ref="AX3065" ca="1">INDIRECT(AX3058)*INDEX($H3068:$I3079,MATCH(AX$7,$I3068:$I3079,0),1)*12</f>
        <v>7500</v>
      </c>
      <c r="AY3065" s="76" cm="1">
        <f t="array" aca="1" ref="AY3065" ca="1">INDIRECT(AY3058)*INDEX($H3068:$I3079,MATCH(AY$7,$I3068:$I3079,0),1)*12</f>
        <v>2500</v>
      </c>
      <c r="AZ3065" s="76" cm="1">
        <f t="array" aca="1" ref="AZ3065" ca="1">INDIRECT(AZ3058)*INDEX($H3068:$I3079,MATCH(AZ$7,$I3068:$I3079,0),1)*12</f>
        <v>7500</v>
      </c>
      <c r="BA3065" s="76" cm="1">
        <f t="array" aca="1" ref="BA3065" ca="1">INDIRECT(BA3058)*INDEX($H3068:$I3079,MATCH(BA$7,$I3068:$I3079,0),1)*12</f>
        <v>2500</v>
      </c>
      <c r="BB3065" s="76" cm="1">
        <f t="array" aca="1" ref="BB3065" ca="1">INDIRECT(BB3058)*INDEX($H3068:$I3079,MATCH(BB$7,$I3068:$I3079,0),1)*12</f>
        <v>4980</v>
      </c>
      <c r="BC3065" s="76" cm="1">
        <f t="array" aca="1" ref="BC3065" ca="1">INDIRECT(BC3058)*INDEX($H3068:$I3079,MATCH(BC$7,$I3068:$I3079,0),1)*12</f>
        <v>5000</v>
      </c>
      <c r="BD3065" s="76" cm="1">
        <f t="array" aca="1" ref="BD3065" ca="1">INDIRECT(BD3058)*INDEX($H3068:$I3079,MATCH(BD$7,$I3068:$I3079,0),1)*12</f>
        <v>7500</v>
      </c>
      <c r="BE3065" s="76" cm="1">
        <f t="array" aca="1" ref="BE3065" ca="1">INDIRECT(BE3058)*INDEX($H3068:$I3079,MATCH(BE$7,$I3068:$I3079,0),1)*12</f>
        <v>2500</v>
      </c>
      <c r="BF3065" s="76" cm="1">
        <f t="array" aca="1" ref="BF3065" ca="1">INDIRECT(BF3058)*INDEX($H3068:$I3079,MATCH(BF$7,$I3068:$I3079,0),1)*12</f>
        <v>7500</v>
      </c>
      <c r="BG3065" s="76" cm="1">
        <f t="array" aca="1" ref="BG3065" ca="1">INDIRECT(BG3058)*INDEX($H3068:$I3079,MATCH(BG$7,$I3068:$I3079,0),1)*12</f>
        <v>2500</v>
      </c>
      <c r="BH3065" s="76" cm="1">
        <f t="array" aca="1" ref="BH3065" ca="1">INDIRECT(BH3058)*INDEX($H3068:$I3079,MATCH(BH$7,$I3068:$I3079,0),1)*12</f>
        <v>7500</v>
      </c>
      <c r="BI3065" s="76" cm="1">
        <f t="array" aca="1" ref="BI3065" ca="1">INDIRECT(BI3058)*INDEX($H3068:$I3079,MATCH(BI$7,$I3068:$I3079,0),1)*12</f>
        <v>2500</v>
      </c>
      <c r="BJ3065" s="76" cm="1">
        <f t="array" aca="1" ref="BJ3065" ca="1">INDIRECT(BJ3058)*INDEX($H3068:$I3079,MATCH(BJ$7,$I3068:$I3079,0),1)*12</f>
        <v>7500</v>
      </c>
      <c r="BK3065" s="76" cm="1">
        <f t="array" aca="1" ref="BK3065" ca="1">INDIRECT(BK3058)*INDEX($H3068:$I3079,MATCH(BK$7,$I3068:$I3079,0),1)*12</f>
        <v>2500</v>
      </c>
      <c r="BL3065" s="76" cm="1">
        <f t="array" aca="1" ref="BL3065" ca="1">INDIRECT(BL3058)*INDEX($H3068:$I3079,MATCH(BL$7,$I3068:$I3079,0),1)*12</f>
        <v>7500</v>
      </c>
      <c r="BM3065" s="76" cm="1">
        <f t="array" aca="1" ref="BM3065" ca="1">INDIRECT(BM3058)*INDEX($H3068:$I3079,MATCH(BM$7,$I3068:$I3079,0),1)*12</f>
        <v>2500</v>
      </c>
      <c r="BN3065" s="76" cm="1">
        <f t="array" aca="1" ref="BN3065" ca="1">INDIRECT(BN3058)*INDEX($H3068:$I3079,MATCH(BN$7,$I3068:$I3079,0),1)*12</f>
        <v>4980</v>
      </c>
      <c r="BO3065" s="76" cm="1">
        <f t="array" aca="1" ref="BO3065" ca="1">INDIRECT(BO3058)*INDEX($H3068:$I3079,MATCH(BO$7,$I3068:$I3079,0),1)*12</f>
        <v>5000</v>
      </c>
      <c r="BP3065" s="76" cm="1">
        <f t="array" aca="1" ref="BP3065" ca="1">INDIRECT(BP3058)*INDEX($H3068:$I3079,MATCH(BP$7,$I3068:$I3079,0),1)*12</f>
        <v>7500</v>
      </c>
      <c r="BQ3065" s="76" cm="1">
        <f t="array" aca="1" ref="BQ3065" ca="1">INDIRECT(BQ3058)*INDEX($H3068:$I3079,MATCH(BQ$7,$I3068:$I3079,0),1)*12</f>
        <v>2500</v>
      </c>
      <c r="BR3065" s="76" cm="1">
        <f t="array" aca="1" ref="BR3065" ca="1">INDIRECT(BR3058)*INDEX($H3068:$I3079,MATCH(BR$7,$I3068:$I3079,0),1)*12</f>
        <v>7500</v>
      </c>
      <c r="BS3065" s="76" cm="1">
        <f t="array" aca="1" ref="BS3065" ca="1">INDIRECT(BS3058)*INDEX($H3068:$I3079,MATCH(BS$7,$I3068:$I3079,0),1)*12</f>
        <v>2500</v>
      </c>
      <c r="BT3065" s="76" cm="1">
        <f t="array" aca="1" ref="BT3065" ca="1">INDIRECT(BT3058)*INDEX($H3068:$I3079,MATCH(BT$7,$I3068:$I3079,0),1)*12</f>
        <v>7500</v>
      </c>
      <c r="BU3065" s="76" cm="1">
        <f t="array" aca="1" ref="BU3065" ca="1">INDIRECT(BU3058)*INDEX($H3068:$I3079,MATCH(BU$7,$I3068:$I3079,0),1)*12</f>
        <v>2500</v>
      </c>
      <c r="BV3065" s="76" cm="1">
        <f t="array" aca="1" ref="BV3065" ca="1">INDIRECT(BV3058)*INDEX($H3068:$I3079,MATCH(BV$7,$I3068:$I3079,0),1)*12</f>
        <v>7500</v>
      </c>
      <c r="BW3065" s="76" cm="1">
        <f t="array" aca="1" ref="BW3065" ca="1">INDIRECT(BW3058)*INDEX($H3068:$I3079,MATCH(BW$7,$I3068:$I3079,0),1)*12</f>
        <v>2500</v>
      </c>
      <c r="BX3065" s="76" cm="1">
        <f t="array" aca="1" ref="BX3065" ca="1">INDIRECT(BX3058)*INDEX($H3068:$I3079,MATCH(BX$7,$I3068:$I3079,0),1)*12</f>
        <v>7500</v>
      </c>
      <c r="BY3065" s="76" cm="1">
        <f t="array" aca="1" ref="BY3065" ca="1">INDIRECT(BY3058)*INDEX($H3068:$I3079,MATCH(BY$7,$I3068:$I3079,0),1)*12</f>
        <v>2500</v>
      </c>
      <c r="BZ3065" s="76" cm="1">
        <f t="array" aca="1" ref="BZ3065" ca="1">INDIRECT(BZ3058)*INDEX($H3068:$I3079,MATCH(BZ$7,$I3068:$I3079,0),1)*12</f>
        <v>4980</v>
      </c>
      <c r="CA3065" s="76" cm="1">
        <f t="array" aca="1" ref="CA3065" ca="1">INDIRECT(CA3058)*INDEX($H3068:$I3079,MATCH(CA$7,$I3068:$I3079,0),1)*12</f>
        <v>5000</v>
      </c>
      <c r="CB3065" s="76" cm="1">
        <f t="array" aca="1" ref="CB3065" ca="1">INDIRECT(CB3058)*INDEX($H3068:$I3079,MATCH(CB$7,$I3068:$I3079,0),1)*12</f>
        <v>7500</v>
      </c>
      <c r="CC3065" s="76" cm="1">
        <f t="array" aca="1" ref="CC3065" ca="1">INDIRECT(CC3058)*INDEX($H3068:$I3079,MATCH(CC$7,$I3068:$I3079,0),1)*12</f>
        <v>2500</v>
      </c>
      <c r="CD3065" s="76" cm="1">
        <f t="array" aca="1" ref="CD3065" ca="1">INDIRECT(CD3058)*INDEX($H3068:$I3079,MATCH(CD$7,$I3068:$I3079,0),1)*12</f>
        <v>7500</v>
      </c>
      <c r="CE3065" s="76" cm="1">
        <f t="array" aca="1" ref="CE3065" ca="1">INDIRECT(CE3058)*INDEX($H3068:$I3079,MATCH(CE$7,$I3068:$I3079,0),1)*12</f>
        <v>2500</v>
      </c>
      <c r="CF3065" s="76" cm="1">
        <f t="array" aca="1" ref="CF3065" ca="1">INDIRECT(CF3058)*INDEX($H3068:$I3079,MATCH(CF$7,$I3068:$I3079,0),1)*12</f>
        <v>7500</v>
      </c>
      <c r="CG3065" s="76" cm="1">
        <f t="array" aca="1" ref="CG3065" ca="1">INDIRECT(CG3058)*INDEX($H3068:$I3079,MATCH(CG$7,$I3068:$I3079,0),1)*12</f>
        <v>2500</v>
      </c>
      <c r="CH3065" s="76" cm="1">
        <f t="array" aca="1" ref="CH3065" ca="1">INDIRECT(CH3058)*INDEX($H3068:$I3079,MATCH(CH$7,$I3068:$I3079,0),1)*12</f>
        <v>7500</v>
      </c>
      <c r="CI3065" s="76" cm="1">
        <f t="array" aca="1" ref="CI3065" ca="1">INDIRECT(CI3058)*INDEX($H3068:$I3079,MATCH(CI$7,$I3068:$I3079,0),1)*12</f>
        <v>2500</v>
      </c>
      <c r="CJ3065" s="76" cm="1">
        <f t="array" aca="1" ref="CJ3065" ca="1">INDIRECT(CJ3058)*INDEX($H3068:$I3079,MATCH(CJ$7,$I3068:$I3079,0),1)*12</f>
        <v>7500</v>
      </c>
      <c r="CK3065" s="76" cm="1">
        <f t="array" aca="1" ref="CK3065" ca="1">INDIRECT(CK3058)*INDEX($H3068:$I3079,MATCH(CK$7,$I3068:$I3079,0),1)*12</f>
        <v>2500</v>
      </c>
      <c r="CL3065" s="76" cm="1">
        <f t="array" aca="1" ref="CL3065" ca="1">INDIRECT(CL3058)*INDEX($H3068:$I3079,MATCH(CL$7,$I3068:$I3079,0),1)*12</f>
        <v>4980</v>
      </c>
    </row>
    <row r="3066" spans="2:90" x14ac:dyDescent="0.4">
      <c r="B3066" s="122"/>
      <c r="C3066" s="12"/>
      <c r="D3066" s="12" t="s">
        <v>537</v>
      </c>
      <c r="E3066" s="12" t="s">
        <v>906</v>
      </c>
      <c r="F3066" s="12"/>
      <c r="G3066" s="12"/>
      <c r="H3066" s="12"/>
      <c r="I3066" s="60"/>
      <c r="J3066" s="60"/>
      <c r="K3066" s="38"/>
      <c r="L3066" s="38"/>
      <c r="M3066" s="38"/>
      <c r="N3066" s="38"/>
      <c r="O3066" s="38"/>
      <c r="P3066" s="38"/>
      <c r="R3066" s="15"/>
      <c r="S3066" s="230"/>
      <c r="T3066" s="230"/>
      <c r="U3066" s="230"/>
      <c r="V3066" s="230"/>
      <c r="W3066" s="230"/>
      <c r="X3066" s="230"/>
      <c r="Y3066" s="230"/>
      <c r="Z3066" s="230"/>
      <c r="AA3066" s="230"/>
      <c r="AB3066" s="230"/>
      <c r="AC3066" s="230"/>
      <c r="AD3066" s="230"/>
      <c r="AE3066" s="230"/>
      <c r="AF3066" s="230"/>
      <c r="AG3066" s="230"/>
      <c r="AH3066" s="230"/>
      <c r="AI3066" s="230"/>
      <c r="AJ3066" s="230"/>
      <c r="AK3066" s="230"/>
      <c r="AL3066" s="230"/>
      <c r="AM3066" s="230"/>
      <c r="AN3066" s="230"/>
      <c r="AO3066" s="230"/>
      <c r="AP3066" s="230"/>
      <c r="AQ3066" s="230"/>
      <c r="AR3066" s="230"/>
      <c r="AS3066" s="230"/>
      <c r="AT3066" s="230"/>
      <c r="AU3066" s="230"/>
      <c r="AV3066" s="230"/>
      <c r="AW3066" s="230"/>
      <c r="AX3066" s="230"/>
      <c r="AY3066" s="230"/>
      <c r="AZ3066" s="230"/>
      <c r="BA3066" s="230"/>
      <c r="BB3066" s="230"/>
      <c r="BC3066" s="230"/>
      <c r="BD3066" s="230"/>
      <c r="BE3066" s="230"/>
      <c r="BF3066" s="230"/>
      <c r="BG3066" s="230"/>
      <c r="BH3066" s="230"/>
      <c r="BI3066" s="230"/>
      <c r="BJ3066" s="230"/>
      <c r="BK3066" s="230"/>
      <c r="BL3066" s="230"/>
      <c r="BM3066" s="230"/>
      <c r="BN3066" s="230"/>
      <c r="BO3066" s="230"/>
      <c r="BP3066" s="230"/>
      <c r="BQ3066" s="230"/>
      <c r="BR3066" s="230"/>
      <c r="BS3066" s="230"/>
      <c r="BT3066" s="230"/>
      <c r="BU3066" s="230"/>
      <c r="BV3066" s="230"/>
      <c r="BW3066" s="230"/>
      <c r="BX3066" s="230"/>
      <c r="BY3066" s="230"/>
      <c r="BZ3066" s="230"/>
      <c r="CA3066" s="230"/>
      <c r="CB3066" s="230"/>
      <c r="CC3066" s="230"/>
      <c r="CD3066" s="230"/>
      <c r="CE3066" s="230"/>
      <c r="CF3066" s="230"/>
      <c r="CG3066" s="230"/>
      <c r="CH3066" s="230"/>
      <c r="CI3066" s="230"/>
      <c r="CJ3066" s="230"/>
      <c r="CK3066" s="230"/>
      <c r="CL3066" s="230"/>
    </row>
    <row r="3067" spans="2:90" x14ac:dyDescent="0.4">
      <c r="B3067" s="122" t="s">
        <v>538</v>
      </c>
      <c r="C3067" s="12"/>
      <c r="D3067" s="12" t="s">
        <v>537</v>
      </c>
      <c r="E3067" s="12" t="s">
        <v>906</v>
      </c>
      <c r="F3067" s="12"/>
      <c r="G3067" s="12"/>
      <c r="H3067" s="12"/>
      <c r="I3067" s="60"/>
      <c r="J3067" s="60"/>
      <c r="K3067" s="38"/>
      <c r="L3067" s="38"/>
      <c r="M3067" s="38"/>
      <c r="N3067" s="38"/>
      <c r="O3067" s="38"/>
      <c r="P3067" s="38"/>
      <c r="R3067" s="15"/>
      <c r="S3067" s="230"/>
      <c r="T3067" s="230"/>
      <c r="U3067" s="230"/>
      <c r="V3067" s="230"/>
      <c r="W3067" s="230"/>
      <c r="X3067" s="230"/>
      <c r="Y3067" s="230"/>
      <c r="Z3067" s="230"/>
      <c r="AA3067" s="230"/>
      <c r="AB3067" s="230"/>
      <c r="AC3067" s="230"/>
      <c r="AD3067" s="230"/>
      <c r="AE3067" s="230"/>
      <c r="AF3067" s="230"/>
      <c r="AG3067" s="230"/>
      <c r="AH3067" s="230"/>
      <c r="AI3067" s="230"/>
      <c r="AJ3067" s="230"/>
      <c r="AK3067" s="230"/>
      <c r="AL3067" s="230"/>
      <c r="AM3067" s="230"/>
      <c r="AN3067" s="230"/>
      <c r="AO3067" s="230"/>
      <c r="AP3067" s="230"/>
      <c r="AQ3067" s="230"/>
      <c r="AR3067" s="230"/>
      <c r="AS3067" s="230"/>
      <c r="AT3067" s="230"/>
      <c r="AU3067" s="230"/>
      <c r="AV3067" s="230"/>
      <c r="AW3067" s="230"/>
      <c r="AX3067" s="230"/>
      <c r="AY3067" s="230"/>
      <c r="AZ3067" s="230"/>
      <c r="BA3067" s="230"/>
      <c r="BB3067" s="230"/>
      <c r="BC3067" s="230"/>
      <c r="BD3067" s="230"/>
      <c r="BE3067" s="230"/>
      <c r="BF3067" s="230"/>
      <c r="BG3067" s="230"/>
      <c r="BH3067" s="230"/>
      <c r="BI3067" s="230"/>
      <c r="BJ3067" s="230"/>
      <c r="BK3067" s="230"/>
      <c r="BL3067" s="230"/>
      <c r="BM3067" s="230"/>
      <c r="BN3067" s="230"/>
      <c r="BO3067" s="230"/>
      <c r="BP3067" s="230"/>
      <c r="BQ3067" s="230"/>
      <c r="BR3067" s="230"/>
      <c r="BS3067" s="230"/>
      <c r="BT3067" s="230"/>
      <c r="BU3067" s="230"/>
      <c r="BV3067" s="230"/>
      <c r="BW3067" s="230"/>
      <c r="BX3067" s="230"/>
      <c r="BY3067" s="230"/>
      <c r="BZ3067" s="230"/>
      <c r="CA3067" s="230"/>
      <c r="CB3067" s="230"/>
      <c r="CC3067" s="230"/>
      <c r="CD3067" s="230"/>
      <c r="CE3067" s="230"/>
      <c r="CF3067" s="230"/>
      <c r="CG3067" s="230"/>
      <c r="CH3067" s="230"/>
      <c r="CI3067" s="230"/>
      <c r="CJ3067" s="230"/>
      <c r="CK3067" s="230"/>
      <c r="CL3067" s="230"/>
    </row>
    <row r="3068" spans="2:90" x14ac:dyDescent="0.4">
      <c r="B3068" s="300">
        <v>45292</v>
      </c>
      <c r="C3068" s="16"/>
      <c r="D3068" s="16" t="s">
        <v>537</v>
      </c>
      <c r="E3068" s="16" t="s">
        <v>906</v>
      </c>
      <c r="F3068" s="16"/>
      <c r="G3068" s="16"/>
      <c r="H3068" s="16">
        <v>8.3333333333333329E-2</v>
      </c>
      <c r="I3068" s="60">
        <v>1</v>
      </c>
      <c r="J3068" s="60"/>
      <c r="K3068" s="38"/>
      <c r="L3068" s="38"/>
      <c r="M3068" s="38"/>
      <c r="N3068" s="38"/>
      <c r="O3068" s="38"/>
      <c r="P3068" s="38"/>
      <c r="R3068" s="15"/>
      <c r="S3068" s="230"/>
      <c r="T3068" s="230"/>
      <c r="U3068" s="230"/>
      <c r="V3068" s="230"/>
      <c r="W3068" s="230"/>
      <c r="X3068" s="230"/>
      <c r="Y3068" s="230"/>
      <c r="Z3068" s="230"/>
      <c r="AA3068" s="230"/>
      <c r="AB3068" s="230"/>
      <c r="AC3068" s="230"/>
      <c r="AD3068" s="230"/>
      <c r="AE3068" s="230"/>
      <c r="AF3068" s="230"/>
      <c r="AG3068" s="230"/>
      <c r="AH3068" s="230"/>
      <c r="AI3068" s="230"/>
      <c r="AJ3068" s="230"/>
      <c r="AK3068" s="230"/>
      <c r="AL3068" s="230"/>
      <c r="AM3068" s="230"/>
      <c r="AN3068" s="230"/>
      <c r="AO3068" s="230"/>
      <c r="AP3068" s="230"/>
      <c r="AQ3068" s="230"/>
      <c r="AR3068" s="230"/>
      <c r="AS3068" s="230"/>
      <c r="AT3068" s="230"/>
      <c r="AU3068" s="230"/>
      <c r="AV3068" s="230"/>
      <c r="AW3068" s="230"/>
      <c r="AX3068" s="230"/>
      <c r="AY3068" s="230"/>
      <c r="AZ3068" s="230"/>
      <c r="BA3068" s="230"/>
      <c r="BB3068" s="230"/>
      <c r="BC3068" s="230"/>
      <c r="BD3068" s="230"/>
      <c r="BE3068" s="230"/>
      <c r="BF3068" s="230"/>
      <c r="BG3068" s="230"/>
      <c r="BH3068" s="230"/>
      <c r="BI3068" s="230"/>
      <c r="BJ3068" s="230"/>
      <c r="BK3068" s="230"/>
      <c r="BL3068" s="230"/>
      <c r="BM3068" s="230"/>
      <c r="BN3068" s="230"/>
      <c r="BO3068" s="230"/>
      <c r="BP3068" s="230"/>
      <c r="BQ3068" s="230"/>
      <c r="BR3068" s="230"/>
      <c r="BS3068" s="230"/>
      <c r="BT3068" s="230"/>
      <c r="BU3068" s="230"/>
      <c r="BV3068" s="230"/>
      <c r="BW3068" s="230"/>
      <c r="BX3068" s="230"/>
      <c r="BY3068" s="230"/>
      <c r="BZ3068" s="230"/>
      <c r="CA3068" s="230"/>
      <c r="CB3068" s="230"/>
      <c r="CC3068" s="230"/>
      <c r="CD3068" s="230"/>
      <c r="CE3068" s="230"/>
      <c r="CF3068" s="230"/>
      <c r="CG3068" s="230"/>
      <c r="CH3068" s="230"/>
      <c r="CI3068" s="230"/>
      <c r="CJ3068" s="230"/>
      <c r="CK3068" s="230"/>
      <c r="CL3068" s="230"/>
    </row>
    <row r="3069" spans="2:90" x14ac:dyDescent="0.4">
      <c r="B3069" s="300">
        <f>EOMONTH(B3068,1)</f>
        <v>45351</v>
      </c>
      <c r="C3069" s="16"/>
      <c r="D3069" s="16" t="s">
        <v>537</v>
      </c>
      <c r="E3069" s="16" t="s">
        <v>906</v>
      </c>
      <c r="F3069" s="16"/>
      <c r="G3069" s="16"/>
      <c r="H3069" s="16">
        <v>0.125</v>
      </c>
      <c r="I3069" s="60">
        <f>I3068+1</f>
        <v>2</v>
      </c>
      <c r="J3069" s="60"/>
      <c r="K3069" s="38"/>
      <c r="L3069" s="38"/>
      <c r="M3069" s="38"/>
      <c r="N3069" s="38"/>
      <c r="O3069" s="38"/>
      <c r="P3069" s="38"/>
      <c r="R3069" s="15"/>
      <c r="S3069" s="230"/>
      <c r="T3069" s="230"/>
      <c r="U3069" s="230"/>
      <c r="V3069" s="230"/>
      <c r="W3069" s="230"/>
      <c r="X3069" s="230"/>
      <c r="Y3069" s="230"/>
      <c r="Z3069" s="230"/>
      <c r="AA3069" s="230"/>
      <c r="AB3069" s="230"/>
      <c r="AC3069" s="230"/>
      <c r="AD3069" s="230"/>
      <c r="AE3069" s="230"/>
      <c r="AF3069" s="230"/>
      <c r="AG3069" s="230"/>
      <c r="AH3069" s="230"/>
      <c r="AI3069" s="230"/>
      <c r="AJ3069" s="230"/>
      <c r="AK3069" s="230"/>
      <c r="AL3069" s="230"/>
      <c r="AM3069" s="230"/>
      <c r="AN3069" s="230"/>
      <c r="AO3069" s="230"/>
      <c r="AP3069" s="230"/>
      <c r="AQ3069" s="230"/>
      <c r="AR3069" s="230"/>
      <c r="AS3069" s="230"/>
      <c r="AT3069" s="230"/>
      <c r="AU3069" s="230"/>
      <c r="AV3069" s="230"/>
      <c r="AW3069" s="230"/>
      <c r="AX3069" s="230"/>
      <c r="AY3069" s="230"/>
      <c r="AZ3069" s="230"/>
      <c r="BA3069" s="230"/>
      <c r="BB3069" s="230"/>
      <c r="BC3069" s="230"/>
      <c r="BD3069" s="230"/>
      <c r="BE3069" s="230"/>
      <c r="BF3069" s="230"/>
      <c r="BG3069" s="230"/>
      <c r="BH3069" s="230"/>
      <c r="BI3069" s="230"/>
      <c r="BJ3069" s="230"/>
      <c r="BK3069" s="230"/>
      <c r="BL3069" s="230"/>
      <c r="BM3069" s="230"/>
      <c r="BN3069" s="230"/>
      <c r="BO3069" s="230"/>
      <c r="BP3069" s="230"/>
      <c r="BQ3069" s="230"/>
      <c r="BR3069" s="230"/>
      <c r="BS3069" s="230"/>
      <c r="BT3069" s="230"/>
      <c r="BU3069" s="230"/>
      <c r="BV3069" s="230"/>
      <c r="BW3069" s="230"/>
      <c r="BX3069" s="230"/>
      <c r="BY3069" s="230"/>
      <c r="BZ3069" s="230"/>
      <c r="CA3069" s="230"/>
      <c r="CB3069" s="230"/>
      <c r="CC3069" s="230"/>
      <c r="CD3069" s="230"/>
      <c r="CE3069" s="230"/>
      <c r="CF3069" s="230"/>
      <c r="CG3069" s="230"/>
      <c r="CH3069" s="230"/>
      <c r="CI3069" s="230"/>
      <c r="CJ3069" s="230"/>
      <c r="CK3069" s="230"/>
      <c r="CL3069" s="230"/>
    </row>
    <row r="3070" spans="2:90" x14ac:dyDescent="0.4">
      <c r="B3070" s="300">
        <f t="shared" ref="B3070:B3079" si="4032">EOMONTH(B3069,1)</f>
        <v>45382</v>
      </c>
      <c r="C3070" s="16"/>
      <c r="D3070" s="16" t="s">
        <v>537</v>
      </c>
      <c r="E3070" s="16" t="s">
        <v>906</v>
      </c>
      <c r="F3070" s="16"/>
      <c r="G3070" s="16"/>
      <c r="H3070" s="16">
        <v>4.1666666666666664E-2</v>
      </c>
      <c r="I3070" s="60">
        <f t="shared" ref="I3070:I3079" si="4033">I3069+1</f>
        <v>3</v>
      </c>
      <c r="J3070" s="60"/>
      <c r="K3070" s="38"/>
      <c r="L3070" s="38"/>
      <c r="M3070" s="38"/>
      <c r="N3070" s="38"/>
      <c r="O3070" s="38"/>
      <c r="P3070" s="38"/>
      <c r="R3070" s="15"/>
      <c r="S3070" s="230"/>
      <c r="T3070" s="230"/>
      <c r="U3070" s="230"/>
      <c r="V3070" s="230"/>
      <c r="W3070" s="230"/>
      <c r="X3070" s="230"/>
      <c r="Y3070" s="230"/>
      <c r="Z3070" s="230"/>
      <c r="AA3070" s="230"/>
      <c r="AB3070" s="230"/>
      <c r="AC3070" s="230"/>
      <c r="AD3070" s="230"/>
      <c r="AE3070" s="230"/>
      <c r="AF3070" s="230"/>
      <c r="AG3070" s="230"/>
      <c r="AH3070" s="230"/>
      <c r="AI3070" s="230"/>
      <c r="AJ3070" s="230"/>
      <c r="AK3070" s="230"/>
      <c r="AL3070" s="230"/>
      <c r="AM3070" s="230"/>
      <c r="AN3070" s="230"/>
      <c r="AO3070" s="230"/>
      <c r="AP3070" s="230"/>
      <c r="AQ3070" s="230"/>
      <c r="AR3070" s="230"/>
      <c r="AS3070" s="230"/>
      <c r="AT3070" s="230"/>
      <c r="AU3070" s="230"/>
      <c r="AV3070" s="230"/>
      <c r="AW3070" s="230"/>
      <c r="AX3070" s="230"/>
      <c r="AY3070" s="230"/>
      <c r="AZ3070" s="230"/>
      <c r="BA3070" s="230"/>
      <c r="BB3070" s="230"/>
      <c r="BC3070" s="230"/>
      <c r="BD3070" s="230"/>
      <c r="BE3070" s="230"/>
      <c r="BF3070" s="230"/>
      <c r="BG3070" s="230"/>
      <c r="BH3070" s="230"/>
      <c r="BI3070" s="230"/>
      <c r="BJ3070" s="230"/>
      <c r="BK3070" s="230"/>
      <c r="BL3070" s="230"/>
      <c r="BM3070" s="230"/>
      <c r="BN3070" s="230"/>
      <c r="BO3070" s="230"/>
      <c r="BP3070" s="230"/>
      <c r="BQ3070" s="230"/>
      <c r="BR3070" s="230"/>
      <c r="BS3070" s="230"/>
      <c r="BT3070" s="230"/>
      <c r="BU3070" s="230"/>
      <c r="BV3070" s="230"/>
      <c r="BW3070" s="230"/>
      <c r="BX3070" s="230"/>
      <c r="BY3070" s="230"/>
      <c r="BZ3070" s="230"/>
      <c r="CA3070" s="230"/>
      <c r="CB3070" s="230"/>
      <c r="CC3070" s="230"/>
      <c r="CD3070" s="230"/>
      <c r="CE3070" s="230"/>
      <c r="CF3070" s="230"/>
      <c r="CG3070" s="230"/>
      <c r="CH3070" s="230"/>
      <c r="CI3070" s="230"/>
      <c r="CJ3070" s="230"/>
      <c r="CK3070" s="230"/>
      <c r="CL3070" s="230"/>
    </row>
    <row r="3071" spans="2:90" x14ac:dyDescent="0.4">
      <c r="B3071" s="300">
        <f t="shared" si="4032"/>
        <v>45412</v>
      </c>
      <c r="C3071" s="16"/>
      <c r="D3071" s="16" t="s">
        <v>537</v>
      </c>
      <c r="E3071" s="16" t="s">
        <v>906</v>
      </c>
      <c r="F3071" s="16"/>
      <c r="G3071" s="16"/>
      <c r="H3071" s="16">
        <v>0.125</v>
      </c>
      <c r="I3071" s="60">
        <f t="shared" si="4033"/>
        <v>4</v>
      </c>
      <c r="J3071" s="60"/>
      <c r="K3071" s="38"/>
      <c r="L3071" s="38"/>
      <c r="M3071" s="38"/>
      <c r="N3071" s="38"/>
      <c r="O3071" s="38"/>
      <c r="P3071" s="38"/>
      <c r="R3071" s="15"/>
      <c r="S3071" s="230"/>
      <c r="T3071" s="230"/>
      <c r="U3071" s="230"/>
      <c r="V3071" s="230"/>
      <c r="W3071" s="230"/>
      <c r="X3071" s="230"/>
      <c r="Y3071" s="230"/>
      <c r="Z3071" s="230"/>
      <c r="AA3071" s="230"/>
      <c r="AB3071" s="230"/>
      <c r="AC3071" s="230"/>
      <c r="AD3071" s="230"/>
      <c r="AE3071" s="230"/>
      <c r="AF3071" s="230"/>
      <c r="AG3071" s="230"/>
      <c r="AH3071" s="230"/>
      <c r="AI3071" s="230"/>
      <c r="AJ3071" s="230"/>
      <c r="AK3071" s="230"/>
      <c r="AL3071" s="230"/>
      <c r="AM3071" s="230"/>
      <c r="AN3071" s="230"/>
      <c r="AO3071" s="230"/>
      <c r="AP3071" s="230"/>
      <c r="AQ3071" s="230"/>
      <c r="AR3071" s="230"/>
      <c r="AS3071" s="230"/>
      <c r="AT3071" s="230"/>
      <c r="AU3071" s="230"/>
      <c r="AV3071" s="230"/>
      <c r="AW3071" s="230"/>
      <c r="AX3071" s="230"/>
      <c r="AY3071" s="230"/>
      <c r="AZ3071" s="230"/>
      <c r="BA3071" s="230"/>
      <c r="BB3071" s="230"/>
      <c r="BC3071" s="230"/>
      <c r="BD3071" s="230"/>
      <c r="BE3071" s="230"/>
      <c r="BF3071" s="230"/>
      <c r="BG3071" s="230"/>
      <c r="BH3071" s="230"/>
      <c r="BI3071" s="230"/>
      <c r="BJ3071" s="230"/>
      <c r="BK3071" s="230"/>
      <c r="BL3071" s="230"/>
      <c r="BM3071" s="230"/>
      <c r="BN3071" s="230"/>
      <c r="BO3071" s="230"/>
      <c r="BP3071" s="230"/>
      <c r="BQ3071" s="230"/>
      <c r="BR3071" s="230"/>
      <c r="BS3071" s="230"/>
      <c r="BT3071" s="230"/>
      <c r="BU3071" s="230"/>
      <c r="BV3071" s="230"/>
      <c r="BW3071" s="230"/>
      <c r="BX3071" s="230"/>
      <c r="BY3071" s="230"/>
      <c r="BZ3071" s="230"/>
      <c r="CA3071" s="230"/>
      <c r="CB3071" s="230"/>
      <c r="CC3071" s="230"/>
      <c r="CD3071" s="230"/>
      <c r="CE3071" s="230"/>
      <c r="CF3071" s="230"/>
      <c r="CG3071" s="230"/>
      <c r="CH3071" s="230"/>
      <c r="CI3071" s="230"/>
      <c r="CJ3071" s="230"/>
      <c r="CK3071" s="230"/>
      <c r="CL3071" s="230"/>
    </row>
    <row r="3072" spans="2:90" x14ac:dyDescent="0.4">
      <c r="B3072" s="300">
        <f t="shared" si="4032"/>
        <v>45443</v>
      </c>
      <c r="C3072" s="16"/>
      <c r="D3072" s="16" t="s">
        <v>537</v>
      </c>
      <c r="E3072" s="16" t="s">
        <v>906</v>
      </c>
      <c r="F3072" s="16"/>
      <c r="G3072" s="16"/>
      <c r="H3072" s="16">
        <v>4.1666666666666664E-2</v>
      </c>
      <c r="I3072" s="60">
        <f t="shared" si="4033"/>
        <v>5</v>
      </c>
      <c r="J3072" s="60"/>
      <c r="K3072" s="38"/>
      <c r="L3072" s="38"/>
      <c r="M3072" s="38"/>
      <c r="N3072" s="38"/>
      <c r="O3072" s="38"/>
      <c r="P3072" s="38"/>
      <c r="R3072" s="15"/>
      <c r="S3072" s="230"/>
      <c r="T3072" s="230"/>
      <c r="U3072" s="230"/>
      <c r="V3072" s="230"/>
      <c r="W3072" s="230"/>
      <c r="X3072" s="230"/>
      <c r="Y3072" s="230"/>
      <c r="Z3072" s="230"/>
      <c r="AA3072" s="230"/>
      <c r="AB3072" s="230"/>
      <c r="AC3072" s="230"/>
      <c r="AD3072" s="230"/>
      <c r="AE3072" s="230"/>
      <c r="AF3072" s="230"/>
      <c r="AG3072" s="230"/>
      <c r="AH3072" s="230"/>
      <c r="AI3072" s="230"/>
      <c r="AJ3072" s="230"/>
      <c r="AK3072" s="230"/>
      <c r="AL3072" s="230"/>
      <c r="AM3072" s="230"/>
      <c r="AN3072" s="230"/>
      <c r="AO3072" s="230"/>
      <c r="AP3072" s="230"/>
      <c r="AQ3072" s="230"/>
      <c r="AR3072" s="230"/>
      <c r="AS3072" s="230"/>
      <c r="AT3072" s="230"/>
      <c r="AU3072" s="230"/>
      <c r="AV3072" s="230"/>
      <c r="AW3072" s="230"/>
      <c r="AX3072" s="230"/>
      <c r="AY3072" s="230"/>
      <c r="AZ3072" s="230"/>
      <c r="BA3072" s="230"/>
      <c r="BB3072" s="230"/>
      <c r="BC3072" s="230"/>
      <c r="BD3072" s="230"/>
      <c r="BE3072" s="230"/>
      <c r="BF3072" s="230"/>
      <c r="BG3072" s="230"/>
      <c r="BH3072" s="230"/>
      <c r="BI3072" s="230"/>
      <c r="BJ3072" s="230"/>
      <c r="BK3072" s="230"/>
      <c r="BL3072" s="230"/>
      <c r="BM3072" s="230"/>
      <c r="BN3072" s="230"/>
      <c r="BO3072" s="230"/>
      <c r="BP3072" s="230"/>
      <c r="BQ3072" s="230"/>
      <c r="BR3072" s="230"/>
      <c r="BS3072" s="230"/>
      <c r="BT3072" s="230"/>
      <c r="BU3072" s="230"/>
      <c r="BV3072" s="230"/>
      <c r="BW3072" s="230"/>
      <c r="BX3072" s="230"/>
      <c r="BY3072" s="230"/>
      <c r="BZ3072" s="230"/>
      <c r="CA3072" s="230"/>
      <c r="CB3072" s="230"/>
      <c r="CC3072" s="230"/>
      <c r="CD3072" s="230"/>
      <c r="CE3072" s="230"/>
      <c r="CF3072" s="230"/>
      <c r="CG3072" s="230"/>
      <c r="CH3072" s="230"/>
      <c r="CI3072" s="230"/>
      <c r="CJ3072" s="230"/>
      <c r="CK3072" s="230"/>
      <c r="CL3072" s="230"/>
    </row>
    <row r="3073" spans="2:90" x14ac:dyDescent="0.4">
      <c r="B3073" s="300">
        <f t="shared" si="4032"/>
        <v>45473</v>
      </c>
      <c r="C3073" s="16"/>
      <c r="D3073" s="16" t="s">
        <v>537</v>
      </c>
      <c r="E3073" s="16" t="s">
        <v>906</v>
      </c>
      <c r="F3073" s="16"/>
      <c r="G3073" s="16"/>
      <c r="H3073" s="16">
        <v>0.125</v>
      </c>
      <c r="I3073" s="60">
        <f t="shared" si="4033"/>
        <v>6</v>
      </c>
      <c r="J3073" s="60"/>
      <c r="K3073" s="38"/>
      <c r="L3073" s="38"/>
      <c r="M3073" s="38"/>
      <c r="N3073" s="38"/>
      <c r="O3073" s="38"/>
      <c r="P3073" s="38"/>
      <c r="R3073" s="15"/>
      <c r="S3073" s="230"/>
      <c r="T3073" s="230"/>
      <c r="U3073" s="230"/>
      <c r="V3073" s="230"/>
      <c r="W3073" s="230"/>
      <c r="X3073" s="230"/>
      <c r="Y3073" s="230"/>
      <c r="Z3073" s="230"/>
      <c r="AA3073" s="230"/>
      <c r="AB3073" s="230"/>
      <c r="AC3073" s="230"/>
      <c r="AD3073" s="230"/>
      <c r="AE3073" s="230"/>
      <c r="AF3073" s="230"/>
      <c r="AG3073" s="230"/>
      <c r="AH3073" s="230"/>
      <c r="AI3073" s="230"/>
      <c r="AJ3073" s="230"/>
      <c r="AK3073" s="230"/>
      <c r="AL3073" s="230"/>
      <c r="AM3073" s="230"/>
      <c r="AN3073" s="230"/>
      <c r="AO3073" s="230"/>
      <c r="AP3073" s="230"/>
      <c r="AQ3073" s="230"/>
      <c r="AR3073" s="230"/>
      <c r="AS3073" s="230"/>
      <c r="AT3073" s="230"/>
      <c r="AU3073" s="230"/>
      <c r="AV3073" s="230"/>
      <c r="AW3073" s="230"/>
      <c r="AX3073" s="230"/>
      <c r="AY3073" s="230"/>
      <c r="AZ3073" s="230"/>
      <c r="BA3073" s="230"/>
      <c r="BB3073" s="230"/>
      <c r="BC3073" s="230"/>
      <c r="BD3073" s="230"/>
      <c r="BE3073" s="230"/>
      <c r="BF3073" s="230"/>
      <c r="BG3073" s="230"/>
      <c r="BH3073" s="230"/>
      <c r="BI3073" s="230"/>
      <c r="BJ3073" s="230"/>
      <c r="BK3073" s="230"/>
      <c r="BL3073" s="230"/>
      <c r="BM3073" s="230"/>
      <c r="BN3073" s="230"/>
      <c r="BO3073" s="230"/>
      <c r="BP3073" s="230"/>
      <c r="BQ3073" s="230"/>
      <c r="BR3073" s="230"/>
      <c r="BS3073" s="230"/>
      <c r="BT3073" s="230"/>
      <c r="BU3073" s="230"/>
      <c r="BV3073" s="230"/>
      <c r="BW3073" s="230"/>
      <c r="BX3073" s="230"/>
      <c r="BY3073" s="230"/>
      <c r="BZ3073" s="230"/>
      <c r="CA3073" s="230"/>
      <c r="CB3073" s="230"/>
      <c r="CC3073" s="230"/>
      <c r="CD3073" s="230"/>
      <c r="CE3073" s="230"/>
      <c r="CF3073" s="230"/>
      <c r="CG3073" s="230"/>
      <c r="CH3073" s="230"/>
      <c r="CI3073" s="230"/>
      <c r="CJ3073" s="230"/>
      <c r="CK3073" s="230"/>
      <c r="CL3073" s="230"/>
    </row>
    <row r="3074" spans="2:90" x14ac:dyDescent="0.4">
      <c r="B3074" s="300">
        <f t="shared" si="4032"/>
        <v>45504</v>
      </c>
      <c r="C3074" s="16"/>
      <c r="D3074" s="16" t="s">
        <v>537</v>
      </c>
      <c r="E3074" s="16" t="s">
        <v>906</v>
      </c>
      <c r="F3074" s="16"/>
      <c r="G3074" s="16"/>
      <c r="H3074" s="16">
        <v>4.1666666666666664E-2</v>
      </c>
      <c r="I3074" s="60">
        <f t="shared" si="4033"/>
        <v>7</v>
      </c>
      <c r="J3074" s="60"/>
      <c r="K3074" s="38"/>
      <c r="L3074" s="38"/>
      <c r="M3074" s="38"/>
      <c r="N3074" s="38"/>
      <c r="O3074" s="38"/>
      <c r="P3074" s="38"/>
      <c r="R3074" s="15"/>
      <c r="S3074" s="230"/>
      <c r="T3074" s="230"/>
      <c r="U3074" s="230"/>
      <c r="V3074" s="230"/>
      <c r="W3074" s="230"/>
      <c r="X3074" s="230"/>
      <c r="Y3074" s="230"/>
      <c r="Z3074" s="230"/>
      <c r="AA3074" s="230"/>
      <c r="AB3074" s="230"/>
      <c r="AC3074" s="230"/>
      <c r="AD3074" s="230"/>
      <c r="AE3074" s="230"/>
      <c r="AF3074" s="230"/>
      <c r="AG3074" s="230"/>
      <c r="AH3074" s="230"/>
      <c r="AI3074" s="230"/>
      <c r="AJ3074" s="230"/>
      <c r="AK3074" s="230"/>
      <c r="AL3074" s="230"/>
      <c r="AM3074" s="230"/>
      <c r="AN3074" s="230"/>
      <c r="AO3074" s="230"/>
      <c r="AP3074" s="230"/>
      <c r="AQ3074" s="230"/>
      <c r="AR3074" s="230"/>
      <c r="AS3074" s="230"/>
      <c r="AT3074" s="230"/>
      <c r="AU3074" s="230"/>
      <c r="AV3074" s="230"/>
      <c r="AW3074" s="230"/>
      <c r="AX3074" s="230"/>
      <c r="AY3074" s="230"/>
      <c r="AZ3074" s="230"/>
      <c r="BA3074" s="230"/>
      <c r="BB3074" s="230"/>
      <c r="BC3074" s="230"/>
      <c r="BD3074" s="230"/>
      <c r="BE3074" s="230"/>
      <c r="BF3074" s="230"/>
      <c r="BG3074" s="230"/>
      <c r="BH3074" s="230"/>
      <c r="BI3074" s="230"/>
      <c r="BJ3074" s="230"/>
      <c r="BK3074" s="230"/>
      <c r="BL3074" s="230"/>
      <c r="BM3074" s="230"/>
      <c r="BN3074" s="230"/>
      <c r="BO3074" s="230"/>
      <c r="BP3074" s="230"/>
      <c r="BQ3074" s="230"/>
      <c r="BR3074" s="230"/>
      <c r="BS3074" s="230"/>
      <c r="BT3074" s="230"/>
      <c r="BU3074" s="230"/>
      <c r="BV3074" s="230"/>
      <c r="BW3074" s="230"/>
      <c r="BX3074" s="230"/>
      <c r="BY3074" s="230"/>
      <c r="BZ3074" s="230"/>
      <c r="CA3074" s="230"/>
      <c r="CB3074" s="230"/>
      <c r="CC3074" s="230"/>
      <c r="CD3074" s="230"/>
      <c r="CE3074" s="230"/>
      <c r="CF3074" s="230"/>
      <c r="CG3074" s="230"/>
      <c r="CH3074" s="230"/>
      <c r="CI3074" s="230"/>
      <c r="CJ3074" s="230"/>
      <c r="CK3074" s="230"/>
      <c r="CL3074" s="230"/>
    </row>
    <row r="3075" spans="2:90" x14ac:dyDescent="0.4">
      <c r="B3075" s="300">
        <f t="shared" si="4032"/>
        <v>45535</v>
      </c>
      <c r="C3075" s="16"/>
      <c r="D3075" s="16" t="s">
        <v>537</v>
      </c>
      <c r="E3075" s="16" t="s">
        <v>906</v>
      </c>
      <c r="F3075" s="16"/>
      <c r="G3075" s="16"/>
      <c r="H3075" s="16">
        <v>0.125</v>
      </c>
      <c r="I3075" s="60">
        <f t="shared" si="4033"/>
        <v>8</v>
      </c>
      <c r="J3075" s="60"/>
      <c r="K3075" s="38"/>
      <c r="L3075" s="38"/>
      <c r="M3075" s="38"/>
      <c r="N3075" s="38"/>
      <c r="O3075" s="38"/>
      <c r="P3075" s="38"/>
      <c r="R3075" s="15"/>
      <c r="S3075" s="230"/>
      <c r="T3075" s="230"/>
      <c r="U3075" s="230"/>
      <c r="V3075" s="230"/>
      <c r="W3075" s="230"/>
      <c r="X3075" s="230"/>
      <c r="Y3075" s="230"/>
      <c r="Z3075" s="230"/>
      <c r="AA3075" s="230"/>
      <c r="AB3075" s="230"/>
      <c r="AC3075" s="230"/>
      <c r="AD3075" s="230"/>
      <c r="AE3075" s="230"/>
      <c r="AF3075" s="230"/>
      <c r="AG3075" s="230"/>
      <c r="AH3075" s="230"/>
      <c r="AI3075" s="230"/>
      <c r="AJ3075" s="230"/>
      <c r="AK3075" s="230"/>
      <c r="AL3075" s="230"/>
      <c r="AM3075" s="230"/>
      <c r="AN3075" s="230"/>
      <c r="AO3075" s="230"/>
      <c r="AP3075" s="230"/>
      <c r="AQ3075" s="230"/>
      <c r="AR3075" s="230"/>
      <c r="AS3075" s="230"/>
      <c r="AT3075" s="230"/>
      <c r="AU3075" s="230"/>
      <c r="AV3075" s="230"/>
      <c r="AW3075" s="230"/>
      <c r="AX3075" s="230"/>
      <c r="AY3075" s="230"/>
      <c r="AZ3075" s="230"/>
      <c r="BA3075" s="230"/>
      <c r="BB3075" s="230"/>
      <c r="BC3075" s="230"/>
      <c r="BD3075" s="230"/>
      <c r="BE3075" s="230"/>
      <c r="BF3075" s="230"/>
      <c r="BG3075" s="230"/>
      <c r="BH3075" s="230"/>
      <c r="BI3075" s="230"/>
      <c r="BJ3075" s="230"/>
      <c r="BK3075" s="230"/>
      <c r="BL3075" s="230"/>
      <c r="BM3075" s="230"/>
      <c r="BN3075" s="230"/>
      <c r="BO3075" s="230"/>
      <c r="BP3075" s="230"/>
      <c r="BQ3075" s="230"/>
      <c r="BR3075" s="230"/>
      <c r="BS3075" s="230"/>
      <c r="BT3075" s="230"/>
      <c r="BU3075" s="230"/>
      <c r="BV3075" s="230"/>
      <c r="BW3075" s="230"/>
      <c r="BX3075" s="230"/>
      <c r="BY3075" s="230"/>
      <c r="BZ3075" s="230"/>
      <c r="CA3075" s="230"/>
      <c r="CB3075" s="230"/>
      <c r="CC3075" s="230"/>
      <c r="CD3075" s="230"/>
      <c r="CE3075" s="230"/>
      <c r="CF3075" s="230"/>
      <c r="CG3075" s="230"/>
      <c r="CH3075" s="230"/>
      <c r="CI3075" s="230"/>
      <c r="CJ3075" s="230"/>
      <c r="CK3075" s="230"/>
      <c r="CL3075" s="230"/>
    </row>
    <row r="3076" spans="2:90" x14ac:dyDescent="0.4">
      <c r="B3076" s="300">
        <f t="shared" si="4032"/>
        <v>45565</v>
      </c>
      <c r="C3076" s="16"/>
      <c r="D3076" s="16" t="s">
        <v>537</v>
      </c>
      <c r="E3076" s="16" t="s">
        <v>906</v>
      </c>
      <c r="F3076" s="16"/>
      <c r="G3076" s="16"/>
      <c r="H3076" s="16">
        <v>4.1666666666666664E-2</v>
      </c>
      <c r="I3076" s="60">
        <f t="shared" si="4033"/>
        <v>9</v>
      </c>
      <c r="J3076" s="60"/>
      <c r="K3076" s="38"/>
      <c r="L3076" s="38"/>
      <c r="M3076" s="38"/>
      <c r="N3076" s="38"/>
      <c r="O3076" s="38"/>
      <c r="P3076" s="38"/>
      <c r="R3076" s="15"/>
      <c r="S3076" s="230"/>
      <c r="T3076" s="230"/>
      <c r="U3076" s="230"/>
      <c r="V3076" s="230"/>
      <c r="W3076" s="230"/>
      <c r="X3076" s="230"/>
      <c r="Y3076" s="230"/>
      <c r="Z3076" s="230"/>
      <c r="AA3076" s="230"/>
      <c r="AB3076" s="230"/>
      <c r="AC3076" s="230"/>
      <c r="AD3076" s="230"/>
      <c r="AE3076" s="230"/>
      <c r="AF3076" s="230"/>
      <c r="AG3076" s="230"/>
      <c r="AH3076" s="230"/>
      <c r="AI3076" s="230"/>
      <c r="AJ3076" s="230"/>
      <c r="AK3076" s="230"/>
      <c r="AL3076" s="230"/>
      <c r="AM3076" s="230"/>
      <c r="AN3076" s="230"/>
      <c r="AO3076" s="230"/>
      <c r="AP3076" s="230"/>
      <c r="AQ3076" s="230"/>
      <c r="AR3076" s="230"/>
      <c r="AS3076" s="230"/>
      <c r="AT3076" s="230"/>
      <c r="AU3076" s="230"/>
      <c r="AV3076" s="230"/>
      <c r="AW3076" s="230"/>
      <c r="AX3076" s="230"/>
      <c r="AY3076" s="230"/>
      <c r="AZ3076" s="230"/>
      <c r="BA3076" s="230"/>
      <c r="BB3076" s="230"/>
      <c r="BC3076" s="230"/>
      <c r="BD3076" s="230"/>
      <c r="BE3076" s="230"/>
      <c r="BF3076" s="230"/>
      <c r="BG3076" s="230"/>
      <c r="BH3076" s="230"/>
      <c r="BI3076" s="230"/>
      <c r="BJ3076" s="230"/>
      <c r="BK3076" s="230"/>
      <c r="BL3076" s="230"/>
      <c r="BM3076" s="230"/>
      <c r="BN3076" s="230"/>
      <c r="BO3076" s="230"/>
      <c r="BP3076" s="230"/>
      <c r="BQ3076" s="230"/>
      <c r="BR3076" s="230"/>
      <c r="BS3076" s="230"/>
      <c r="BT3076" s="230"/>
      <c r="BU3076" s="230"/>
      <c r="BV3076" s="230"/>
      <c r="BW3076" s="230"/>
      <c r="BX3076" s="230"/>
      <c r="BY3076" s="230"/>
      <c r="BZ3076" s="230"/>
      <c r="CA3076" s="230"/>
      <c r="CB3076" s="230"/>
      <c r="CC3076" s="230"/>
      <c r="CD3076" s="230"/>
      <c r="CE3076" s="230"/>
      <c r="CF3076" s="230"/>
      <c r="CG3076" s="230"/>
      <c r="CH3076" s="230"/>
      <c r="CI3076" s="230"/>
      <c r="CJ3076" s="230"/>
      <c r="CK3076" s="230"/>
      <c r="CL3076" s="230"/>
    </row>
    <row r="3077" spans="2:90" x14ac:dyDescent="0.4">
      <c r="B3077" s="300">
        <f t="shared" si="4032"/>
        <v>45596</v>
      </c>
      <c r="C3077" s="16"/>
      <c r="D3077" s="16" t="s">
        <v>537</v>
      </c>
      <c r="E3077" s="16" t="s">
        <v>906</v>
      </c>
      <c r="F3077" s="16"/>
      <c r="G3077" s="16"/>
      <c r="H3077" s="16">
        <v>0.125</v>
      </c>
      <c r="I3077" s="60">
        <f t="shared" si="4033"/>
        <v>10</v>
      </c>
      <c r="J3077" s="60"/>
      <c r="K3077" s="38"/>
      <c r="L3077" s="38"/>
      <c r="M3077" s="38"/>
      <c r="N3077" s="38"/>
      <c r="O3077" s="38"/>
      <c r="P3077" s="38"/>
      <c r="R3077" s="15"/>
      <c r="S3077" s="230"/>
      <c r="T3077" s="230"/>
      <c r="U3077" s="230"/>
      <c r="V3077" s="230"/>
      <c r="W3077" s="230"/>
      <c r="X3077" s="230"/>
      <c r="Y3077" s="230"/>
      <c r="Z3077" s="230"/>
      <c r="AA3077" s="230"/>
      <c r="AB3077" s="230"/>
      <c r="AC3077" s="230"/>
      <c r="AD3077" s="230"/>
      <c r="AE3077" s="230"/>
      <c r="AF3077" s="230"/>
      <c r="AG3077" s="230"/>
      <c r="AH3077" s="230"/>
      <c r="AI3077" s="230"/>
      <c r="AJ3077" s="230"/>
      <c r="AK3077" s="230"/>
      <c r="AL3077" s="230"/>
      <c r="AM3077" s="230"/>
      <c r="AN3077" s="230"/>
      <c r="AO3077" s="230"/>
      <c r="AP3077" s="230"/>
      <c r="AQ3077" s="230"/>
      <c r="AR3077" s="230"/>
      <c r="AS3077" s="230"/>
      <c r="AT3077" s="230"/>
      <c r="AU3077" s="230"/>
      <c r="AV3077" s="230"/>
      <c r="AW3077" s="230"/>
      <c r="AX3077" s="230"/>
      <c r="AY3077" s="230"/>
      <c r="AZ3077" s="230"/>
      <c r="BA3077" s="230"/>
      <c r="BB3077" s="230"/>
      <c r="BC3077" s="230"/>
      <c r="BD3077" s="230"/>
      <c r="BE3077" s="230"/>
      <c r="BF3077" s="230"/>
      <c r="BG3077" s="230"/>
      <c r="BH3077" s="230"/>
      <c r="BI3077" s="230"/>
      <c r="BJ3077" s="230"/>
      <c r="BK3077" s="230"/>
      <c r="BL3077" s="230"/>
      <c r="BM3077" s="230"/>
      <c r="BN3077" s="230"/>
      <c r="BO3077" s="230"/>
      <c r="BP3077" s="230"/>
      <c r="BQ3077" s="230"/>
      <c r="BR3077" s="230"/>
      <c r="BS3077" s="230"/>
      <c r="BT3077" s="230"/>
      <c r="BU3077" s="230"/>
      <c r="BV3077" s="230"/>
      <c r="BW3077" s="230"/>
      <c r="BX3077" s="230"/>
      <c r="BY3077" s="230"/>
      <c r="BZ3077" s="230"/>
      <c r="CA3077" s="230"/>
      <c r="CB3077" s="230"/>
      <c r="CC3077" s="230"/>
      <c r="CD3077" s="230"/>
      <c r="CE3077" s="230"/>
      <c r="CF3077" s="230"/>
      <c r="CG3077" s="230"/>
      <c r="CH3077" s="230"/>
      <c r="CI3077" s="230"/>
      <c r="CJ3077" s="230"/>
      <c r="CK3077" s="230"/>
      <c r="CL3077" s="230"/>
    </row>
    <row r="3078" spans="2:90" x14ac:dyDescent="0.4">
      <c r="B3078" s="300">
        <f t="shared" si="4032"/>
        <v>45626</v>
      </c>
      <c r="C3078" s="16"/>
      <c r="D3078" s="16" t="s">
        <v>537</v>
      </c>
      <c r="E3078" s="16" t="s">
        <v>906</v>
      </c>
      <c r="F3078" s="16"/>
      <c r="G3078" s="16"/>
      <c r="H3078" s="16">
        <v>4.1666666666666664E-2</v>
      </c>
      <c r="I3078" s="60">
        <f t="shared" si="4033"/>
        <v>11</v>
      </c>
      <c r="J3078" s="60"/>
      <c r="K3078" s="38"/>
      <c r="L3078" s="38"/>
      <c r="M3078" s="38"/>
      <c r="N3078" s="38"/>
      <c r="O3078" s="38"/>
      <c r="P3078" s="38"/>
      <c r="R3078" s="15"/>
      <c r="S3078" s="230"/>
      <c r="T3078" s="230"/>
      <c r="U3078" s="230"/>
      <c r="V3078" s="230"/>
      <c r="W3078" s="230"/>
      <c r="X3078" s="230"/>
      <c r="Y3078" s="230"/>
      <c r="Z3078" s="230"/>
      <c r="AA3078" s="230"/>
      <c r="AB3078" s="230"/>
      <c r="AC3078" s="230"/>
      <c r="AD3078" s="230"/>
      <c r="AE3078" s="230"/>
      <c r="AF3078" s="230"/>
      <c r="AG3078" s="230"/>
      <c r="AH3078" s="230"/>
      <c r="AI3078" s="230"/>
      <c r="AJ3078" s="230"/>
      <c r="AK3078" s="230"/>
      <c r="AL3078" s="230"/>
      <c r="AM3078" s="230"/>
      <c r="AN3078" s="230"/>
      <c r="AO3078" s="230"/>
      <c r="AP3078" s="230"/>
      <c r="AQ3078" s="230"/>
      <c r="AR3078" s="230"/>
      <c r="AS3078" s="230"/>
      <c r="AT3078" s="230"/>
      <c r="AU3078" s="230"/>
      <c r="AV3078" s="230"/>
      <c r="AW3078" s="230"/>
      <c r="AX3078" s="230"/>
      <c r="AY3078" s="230"/>
      <c r="AZ3078" s="230"/>
      <c r="BA3078" s="230"/>
      <c r="BB3078" s="230"/>
      <c r="BC3078" s="230"/>
      <c r="BD3078" s="230"/>
      <c r="BE3078" s="230"/>
      <c r="BF3078" s="230"/>
      <c r="BG3078" s="230"/>
      <c r="BH3078" s="230"/>
      <c r="BI3078" s="230"/>
      <c r="BJ3078" s="230"/>
      <c r="BK3078" s="230"/>
      <c r="BL3078" s="230"/>
      <c r="BM3078" s="230"/>
      <c r="BN3078" s="230"/>
      <c r="BO3078" s="230"/>
      <c r="BP3078" s="230"/>
      <c r="BQ3078" s="230"/>
      <c r="BR3078" s="230"/>
      <c r="BS3078" s="230"/>
      <c r="BT3078" s="230"/>
      <c r="BU3078" s="230"/>
      <c r="BV3078" s="230"/>
      <c r="BW3078" s="230"/>
      <c r="BX3078" s="230"/>
      <c r="BY3078" s="230"/>
      <c r="BZ3078" s="230"/>
      <c r="CA3078" s="230"/>
      <c r="CB3078" s="230"/>
      <c r="CC3078" s="230"/>
      <c r="CD3078" s="230"/>
      <c r="CE3078" s="230"/>
      <c r="CF3078" s="230"/>
      <c r="CG3078" s="230"/>
      <c r="CH3078" s="230"/>
      <c r="CI3078" s="230"/>
      <c r="CJ3078" s="230"/>
      <c r="CK3078" s="230"/>
      <c r="CL3078" s="230"/>
    </row>
    <row r="3079" spans="2:90" x14ac:dyDescent="0.4">
      <c r="B3079" s="300">
        <f t="shared" si="4032"/>
        <v>45657</v>
      </c>
      <c r="C3079" s="16"/>
      <c r="D3079" s="16" t="s">
        <v>537</v>
      </c>
      <c r="E3079" s="16" t="s">
        <v>906</v>
      </c>
      <c r="F3079" s="16"/>
      <c r="G3079" s="16"/>
      <c r="H3079" s="16">
        <v>8.3000000000000004E-2</v>
      </c>
      <c r="I3079" s="60">
        <f t="shared" si="4033"/>
        <v>12</v>
      </c>
      <c r="J3079" s="60"/>
      <c r="K3079" s="38"/>
      <c r="L3079" s="38"/>
      <c r="M3079" s="38"/>
      <c r="N3079" s="38"/>
      <c r="O3079" s="38"/>
      <c r="P3079" s="38"/>
      <c r="R3079" s="15"/>
      <c r="S3079" s="230"/>
      <c r="T3079" s="230"/>
      <c r="U3079" s="230"/>
      <c r="V3079" s="230"/>
      <c r="W3079" s="230"/>
      <c r="X3079" s="230"/>
      <c r="Y3079" s="230"/>
      <c r="Z3079" s="230"/>
      <c r="AA3079" s="230"/>
      <c r="AB3079" s="230"/>
      <c r="AC3079" s="230"/>
      <c r="AD3079" s="230"/>
      <c r="AE3079" s="230"/>
      <c r="AF3079" s="230"/>
      <c r="AG3079" s="230"/>
      <c r="AH3079" s="230"/>
      <c r="AI3079" s="230"/>
      <c r="AJ3079" s="230"/>
      <c r="AK3079" s="230"/>
      <c r="AL3079" s="230"/>
      <c r="AM3079" s="230"/>
      <c r="AN3079" s="230"/>
      <c r="AO3079" s="230"/>
      <c r="AP3079" s="230"/>
      <c r="AQ3079" s="230"/>
      <c r="AR3079" s="230"/>
      <c r="AS3079" s="230"/>
      <c r="AT3079" s="230"/>
      <c r="AU3079" s="230"/>
      <c r="AV3079" s="230"/>
      <c r="AW3079" s="230"/>
      <c r="AX3079" s="230"/>
      <c r="AY3079" s="230"/>
      <c r="AZ3079" s="230"/>
      <c r="BA3079" s="230"/>
      <c r="BB3079" s="230"/>
      <c r="BC3079" s="230"/>
      <c r="BD3079" s="230"/>
      <c r="BE3079" s="230"/>
      <c r="BF3079" s="230"/>
      <c r="BG3079" s="230"/>
      <c r="BH3079" s="230"/>
      <c r="BI3079" s="230"/>
      <c r="BJ3079" s="230"/>
      <c r="BK3079" s="230"/>
      <c r="BL3079" s="230"/>
      <c r="BM3079" s="230"/>
      <c r="BN3079" s="230"/>
      <c r="BO3079" s="230"/>
      <c r="BP3079" s="230"/>
      <c r="BQ3079" s="230"/>
      <c r="BR3079" s="230"/>
      <c r="BS3079" s="230"/>
      <c r="BT3079" s="230"/>
      <c r="BU3079" s="230"/>
      <c r="BV3079" s="230"/>
      <c r="BW3079" s="230"/>
      <c r="BX3079" s="230"/>
      <c r="BY3079" s="230"/>
      <c r="BZ3079" s="230"/>
      <c r="CA3079" s="230"/>
      <c r="CB3079" s="230"/>
      <c r="CC3079" s="230"/>
      <c r="CD3079" s="230"/>
      <c r="CE3079" s="230"/>
      <c r="CF3079" s="230"/>
      <c r="CG3079" s="230"/>
      <c r="CH3079" s="230"/>
      <c r="CI3079" s="230"/>
      <c r="CJ3079" s="230"/>
      <c r="CK3079" s="230"/>
      <c r="CL3079" s="230"/>
    </row>
    <row r="3080" spans="2:90" x14ac:dyDescent="0.4">
      <c r="B3080" s="139" t="s">
        <v>62</v>
      </c>
      <c r="C3080" s="34"/>
      <c r="D3080" s="34" t="s">
        <v>537</v>
      </c>
      <c r="E3080" s="34" t="s">
        <v>906</v>
      </c>
      <c r="F3080" s="34"/>
      <c r="G3080" s="34"/>
      <c r="H3080" s="34">
        <f>1-SUM(H3068:H3079)</f>
        <v>3.3333333333340764E-4</v>
      </c>
      <c r="I3080" s="60"/>
      <c r="J3080" s="60"/>
      <c r="K3080" s="38"/>
      <c r="L3080" s="38"/>
      <c r="M3080" s="38"/>
      <c r="N3080" s="38"/>
      <c r="O3080" s="38"/>
      <c r="P3080" s="38"/>
      <c r="R3080" s="15"/>
      <c r="S3080" s="230"/>
      <c r="T3080" s="230"/>
      <c r="U3080" s="230"/>
      <c r="V3080" s="230"/>
      <c r="W3080" s="230"/>
      <c r="X3080" s="230"/>
      <c r="Y3080" s="230"/>
      <c r="Z3080" s="230"/>
      <c r="AA3080" s="230"/>
      <c r="AB3080" s="230"/>
      <c r="AC3080" s="230"/>
      <c r="AD3080" s="230"/>
      <c r="AE3080" s="230"/>
      <c r="AF3080" s="230"/>
      <c r="AG3080" s="230"/>
      <c r="AH3080" s="230"/>
      <c r="AI3080" s="230"/>
      <c r="AJ3080" s="230"/>
      <c r="AK3080" s="230"/>
      <c r="AL3080" s="230"/>
      <c r="AM3080" s="230"/>
      <c r="AN3080" s="230"/>
      <c r="AO3080" s="230"/>
      <c r="AP3080" s="230"/>
      <c r="AQ3080" s="230"/>
      <c r="AR3080" s="230"/>
      <c r="AS3080" s="230"/>
      <c r="AT3080" s="230"/>
      <c r="AU3080" s="230"/>
      <c r="AV3080" s="230"/>
      <c r="AW3080" s="230"/>
      <c r="AX3080" s="230"/>
      <c r="AY3080" s="230"/>
      <c r="AZ3080" s="230"/>
      <c r="BA3080" s="230"/>
      <c r="BB3080" s="230"/>
      <c r="BC3080" s="230"/>
      <c r="BD3080" s="230"/>
      <c r="BE3080" s="230"/>
      <c r="BF3080" s="230"/>
      <c r="BG3080" s="230"/>
      <c r="BH3080" s="230"/>
      <c r="BI3080" s="230"/>
      <c r="BJ3080" s="230"/>
      <c r="BK3080" s="230"/>
      <c r="BL3080" s="230"/>
      <c r="BM3080" s="230"/>
      <c r="BN3080" s="230"/>
      <c r="BO3080" s="230"/>
      <c r="BP3080" s="230"/>
      <c r="BQ3080" s="230"/>
      <c r="BR3080" s="230"/>
      <c r="BS3080" s="230"/>
      <c r="BT3080" s="230"/>
      <c r="BU3080" s="230"/>
      <c r="BV3080" s="230"/>
      <c r="BW3080" s="230"/>
      <c r="BX3080" s="230"/>
      <c r="BY3080" s="230"/>
      <c r="BZ3080" s="230"/>
      <c r="CA3080" s="230"/>
      <c r="CB3080" s="230"/>
      <c r="CC3080" s="230"/>
      <c r="CD3080" s="230"/>
      <c r="CE3080" s="230"/>
      <c r="CF3080" s="230"/>
      <c r="CG3080" s="230"/>
      <c r="CH3080" s="230"/>
      <c r="CI3080" s="230"/>
      <c r="CJ3080" s="230"/>
      <c r="CK3080" s="230"/>
      <c r="CL3080" s="230"/>
    </row>
    <row r="3081" spans="2:90" x14ac:dyDescent="0.4">
      <c r="B3081" s="130" t="str">
        <f>B3055</f>
        <v>Surgical procedures</v>
      </c>
      <c r="C3081" s="12"/>
      <c r="D3081" s="12" t="s">
        <v>537</v>
      </c>
      <c r="E3081" s="12" t="s">
        <v>906</v>
      </c>
      <c r="F3081" s="12"/>
      <c r="G3081" s="12" t="s">
        <v>330</v>
      </c>
      <c r="H3081" s="12"/>
      <c r="I3081" s="60"/>
      <c r="J3081" s="60"/>
      <c r="K3081" s="38"/>
      <c r="L3081" s="38"/>
      <c r="M3081" s="38"/>
      <c r="N3081" s="38"/>
      <c r="O3081" s="38"/>
      <c r="P3081" s="38"/>
      <c r="R3081" s="15"/>
      <c r="S3081" s="230"/>
      <c r="T3081" s="230"/>
      <c r="U3081" s="230"/>
      <c r="V3081" s="230"/>
      <c r="W3081" s="230"/>
      <c r="X3081" s="230"/>
      <c r="Y3081" s="230"/>
      <c r="Z3081" s="230"/>
      <c r="AA3081" s="230"/>
      <c r="AB3081" s="230"/>
      <c r="AC3081" s="230"/>
      <c r="AD3081" s="230"/>
      <c r="AE3081" s="230"/>
      <c r="AF3081" s="230"/>
      <c r="AG3081" s="230"/>
      <c r="AH3081" s="230"/>
      <c r="AI3081" s="230"/>
      <c r="AJ3081" s="230"/>
      <c r="AK3081" s="230"/>
      <c r="AL3081" s="230"/>
      <c r="AM3081" s="230"/>
      <c r="AN3081" s="230"/>
      <c r="AO3081" s="230"/>
      <c r="AP3081" s="230"/>
      <c r="AQ3081" s="230"/>
      <c r="AR3081" s="230"/>
      <c r="AS3081" s="230"/>
      <c r="AT3081" s="230"/>
      <c r="AU3081" s="230"/>
      <c r="AV3081" s="230"/>
      <c r="AW3081" s="230"/>
      <c r="AX3081" s="230"/>
      <c r="AY3081" s="230"/>
      <c r="AZ3081" s="230"/>
      <c r="BA3081" s="230"/>
      <c r="BB3081" s="230"/>
      <c r="BC3081" s="230"/>
      <c r="BD3081" s="230"/>
      <c r="BE3081" s="230"/>
      <c r="BF3081" s="230"/>
      <c r="BG3081" s="230"/>
      <c r="BH3081" s="230"/>
      <c r="BI3081" s="230"/>
      <c r="BJ3081" s="230"/>
      <c r="BK3081" s="230"/>
      <c r="BL3081" s="230"/>
      <c r="BM3081" s="230"/>
      <c r="BN3081" s="230"/>
      <c r="BO3081" s="230"/>
      <c r="BP3081" s="230"/>
      <c r="BQ3081" s="230"/>
      <c r="BR3081" s="230"/>
      <c r="BS3081" s="230"/>
      <c r="BT3081" s="230"/>
      <c r="BU3081" s="230"/>
      <c r="BV3081" s="230"/>
      <c r="BW3081" s="230"/>
      <c r="BX3081" s="230"/>
      <c r="BY3081" s="230"/>
      <c r="BZ3081" s="230"/>
      <c r="CA3081" s="230"/>
      <c r="CB3081" s="230"/>
      <c r="CC3081" s="230"/>
      <c r="CD3081" s="230"/>
      <c r="CE3081" s="230"/>
      <c r="CF3081" s="230"/>
      <c r="CG3081" s="230"/>
      <c r="CH3081" s="230"/>
      <c r="CI3081" s="230"/>
      <c r="CJ3081" s="230"/>
      <c r="CK3081" s="230"/>
      <c r="CL3081" s="230"/>
    </row>
    <row r="3082" spans="2:90" x14ac:dyDescent="0.4">
      <c r="B3082" s="130" t="str">
        <f t="shared" ref="B3082:B3088" si="4034">B3056</f>
        <v>procedure</v>
      </c>
      <c r="C3082" s="27"/>
      <c r="D3082" s="27" t="s">
        <v>537</v>
      </c>
      <c r="E3082" s="27" t="s">
        <v>906</v>
      </c>
      <c r="F3082" s="27"/>
      <c r="G3082" s="27" t="s">
        <v>330</v>
      </c>
      <c r="H3082" s="27"/>
      <c r="I3082" s="78"/>
      <c r="J3082" s="78"/>
      <c r="K3082" s="33"/>
      <c r="L3082" s="33"/>
      <c r="M3082" s="33"/>
      <c r="N3082" s="33"/>
      <c r="O3082" s="33"/>
      <c r="P3082" s="33"/>
      <c r="R3082" s="33"/>
      <c r="S3082" s="80"/>
      <c r="T3082" s="80"/>
      <c r="U3082" s="80"/>
      <c r="V3082" s="80"/>
      <c r="W3082" s="80"/>
      <c r="X3082" s="80"/>
      <c r="Y3082" s="80"/>
      <c r="Z3082" s="80"/>
      <c r="AA3082" s="80"/>
      <c r="AB3082" s="80"/>
      <c r="AC3082" s="80"/>
      <c r="AD3082" s="80"/>
      <c r="AE3082" s="80"/>
      <c r="AF3082" s="80"/>
      <c r="AG3082" s="80"/>
      <c r="AH3082" s="80"/>
      <c r="AI3082" s="80"/>
      <c r="AJ3082" s="80"/>
      <c r="AK3082" s="80"/>
      <c r="AL3082" s="80"/>
      <c r="AM3082" s="80"/>
      <c r="AN3082" s="80"/>
      <c r="AO3082" s="80"/>
      <c r="AP3082" s="80"/>
      <c r="AQ3082" s="80"/>
      <c r="AR3082" s="80"/>
      <c r="AS3082" s="80"/>
      <c r="AT3082" s="80"/>
      <c r="AU3082" s="80"/>
      <c r="AV3082" s="80"/>
      <c r="AW3082" s="80"/>
      <c r="AX3082" s="80"/>
      <c r="AY3082" s="80"/>
      <c r="AZ3082" s="80"/>
      <c r="BA3082" s="80"/>
      <c r="BB3082" s="80"/>
      <c r="BC3082" s="80"/>
      <c r="BD3082" s="80"/>
      <c r="BE3082" s="80"/>
      <c r="BF3082" s="80"/>
      <c r="BG3082" s="80"/>
      <c r="BH3082" s="80"/>
      <c r="BI3082" s="80"/>
      <c r="BJ3082" s="80"/>
      <c r="BK3082" s="80"/>
      <c r="BL3082" s="80"/>
      <c r="BM3082" s="80"/>
      <c r="BN3082" s="80"/>
      <c r="BO3082" s="80"/>
      <c r="BP3082" s="80"/>
      <c r="BQ3082" s="80"/>
      <c r="BR3082" s="80"/>
      <c r="BS3082" s="80"/>
      <c r="BT3082" s="80"/>
      <c r="BU3082" s="80"/>
      <c r="BV3082" s="80"/>
      <c r="BW3082" s="80"/>
      <c r="BX3082" s="80"/>
      <c r="BY3082" s="80"/>
      <c r="BZ3082" s="80"/>
      <c r="CA3082" s="80"/>
      <c r="CB3082" s="80"/>
      <c r="CC3082" s="80"/>
      <c r="CD3082" s="80"/>
      <c r="CE3082" s="80"/>
      <c r="CF3082" s="80"/>
      <c r="CG3082" s="80"/>
      <c r="CH3082" s="80"/>
      <c r="CI3082" s="80"/>
      <c r="CJ3082" s="80"/>
      <c r="CK3082" s="80"/>
      <c r="CL3082" s="80"/>
    </row>
    <row r="3083" spans="2:90" x14ac:dyDescent="0.4">
      <c r="B3083" s="130" t="str">
        <f t="shared" si="4034"/>
        <v>Primary revenue driver</v>
      </c>
      <c r="C3083" s="27"/>
      <c r="D3083" s="27" t="s">
        <v>537</v>
      </c>
      <c r="E3083" s="27" t="s">
        <v>906</v>
      </c>
      <c r="F3083" s="27"/>
      <c r="G3083" s="27" t="s">
        <v>330</v>
      </c>
      <c r="H3083" s="27"/>
      <c r="I3083" s="78"/>
      <c r="J3083" s="78"/>
      <c r="K3083" s="33"/>
      <c r="L3083" s="33"/>
      <c r="M3083" s="33"/>
      <c r="N3083" s="33"/>
      <c r="O3083" s="33"/>
      <c r="P3083" s="33"/>
      <c r="R3083" s="33"/>
      <c r="S3083" s="80" t="str">
        <f t="shared" ref="S3083" si="4035">S3057</f>
        <v>S$12</v>
      </c>
      <c r="T3083" s="80" t="str">
        <f t="shared" ref="T3083:CE3083" si="4036">T3057</f>
        <v>T$12</v>
      </c>
      <c r="U3083" s="80" t="str">
        <f t="shared" si="4036"/>
        <v>U$12</v>
      </c>
      <c r="V3083" s="80" t="str">
        <f t="shared" si="4036"/>
        <v>V$12</v>
      </c>
      <c r="W3083" s="80" t="str">
        <f t="shared" si="4036"/>
        <v>W$12</v>
      </c>
      <c r="X3083" s="80" t="str">
        <f t="shared" si="4036"/>
        <v>X$12</v>
      </c>
      <c r="Y3083" s="80" t="str">
        <f t="shared" si="4036"/>
        <v>Y$12</v>
      </c>
      <c r="Z3083" s="80" t="str">
        <f t="shared" si="4036"/>
        <v>Z$12</v>
      </c>
      <c r="AA3083" s="80" t="str">
        <f t="shared" si="4036"/>
        <v>AA$12</v>
      </c>
      <c r="AB3083" s="80" t="str">
        <f t="shared" si="4036"/>
        <v>AB$12</v>
      </c>
      <c r="AC3083" s="80" t="str">
        <f t="shared" si="4036"/>
        <v>AC$12</v>
      </c>
      <c r="AD3083" s="80" t="str">
        <f t="shared" si="4036"/>
        <v>AD$12</v>
      </c>
      <c r="AE3083" s="80" t="str">
        <f t="shared" si="4036"/>
        <v>AE$12</v>
      </c>
      <c r="AF3083" s="80" t="str">
        <f t="shared" si="4036"/>
        <v>AF$12</v>
      </c>
      <c r="AG3083" s="80" t="str">
        <f t="shared" si="4036"/>
        <v>AG$12</v>
      </c>
      <c r="AH3083" s="80" t="str">
        <f t="shared" si="4036"/>
        <v>AH$12</v>
      </c>
      <c r="AI3083" s="80" t="str">
        <f t="shared" si="4036"/>
        <v>AI$12</v>
      </c>
      <c r="AJ3083" s="80" t="str">
        <f t="shared" si="4036"/>
        <v>AJ$12</v>
      </c>
      <c r="AK3083" s="80" t="str">
        <f t="shared" si="4036"/>
        <v>AK$12</v>
      </c>
      <c r="AL3083" s="80" t="str">
        <f t="shared" si="4036"/>
        <v>AL$12</v>
      </c>
      <c r="AM3083" s="80" t="str">
        <f t="shared" si="4036"/>
        <v>AM$12</v>
      </c>
      <c r="AN3083" s="80" t="str">
        <f t="shared" si="4036"/>
        <v>AN$12</v>
      </c>
      <c r="AO3083" s="80" t="str">
        <f t="shared" si="4036"/>
        <v>AO$12</v>
      </c>
      <c r="AP3083" s="80" t="str">
        <f t="shared" si="4036"/>
        <v>AP$12</v>
      </c>
      <c r="AQ3083" s="80" t="str">
        <f t="shared" si="4036"/>
        <v>AQ$12</v>
      </c>
      <c r="AR3083" s="80" t="str">
        <f t="shared" si="4036"/>
        <v>AR$12</v>
      </c>
      <c r="AS3083" s="80" t="str">
        <f t="shared" si="4036"/>
        <v>AS$12</v>
      </c>
      <c r="AT3083" s="80" t="str">
        <f t="shared" si="4036"/>
        <v>AT$12</v>
      </c>
      <c r="AU3083" s="80" t="str">
        <f t="shared" si="4036"/>
        <v>AU$12</v>
      </c>
      <c r="AV3083" s="80" t="str">
        <f t="shared" si="4036"/>
        <v>AV$12</v>
      </c>
      <c r="AW3083" s="80" t="str">
        <f t="shared" si="4036"/>
        <v>AW$12</v>
      </c>
      <c r="AX3083" s="80" t="str">
        <f t="shared" si="4036"/>
        <v>AX$12</v>
      </c>
      <c r="AY3083" s="80" t="str">
        <f t="shared" si="4036"/>
        <v>AY$12</v>
      </c>
      <c r="AZ3083" s="80" t="str">
        <f t="shared" si="4036"/>
        <v>AZ$12</v>
      </c>
      <c r="BA3083" s="80" t="str">
        <f t="shared" si="4036"/>
        <v>BA$12</v>
      </c>
      <c r="BB3083" s="80" t="str">
        <f t="shared" si="4036"/>
        <v>BB$12</v>
      </c>
      <c r="BC3083" s="80" t="str">
        <f t="shared" si="4036"/>
        <v>BC$12</v>
      </c>
      <c r="BD3083" s="80" t="str">
        <f t="shared" si="4036"/>
        <v>BD$12</v>
      </c>
      <c r="BE3083" s="80" t="str">
        <f t="shared" si="4036"/>
        <v>BE$12</v>
      </c>
      <c r="BF3083" s="80" t="str">
        <f t="shared" si="4036"/>
        <v>BF$12</v>
      </c>
      <c r="BG3083" s="80" t="str">
        <f t="shared" si="4036"/>
        <v>BG$12</v>
      </c>
      <c r="BH3083" s="80" t="str">
        <f t="shared" si="4036"/>
        <v>BH$12</v>
      </c>
      <c r="BI3083" s="80" t="str">
        <f t="shared" si="4036"/>
        <v>BI$12</v>
      </c>
      <c r="BJ3083" s="80" t="str">
        <f t="shared" si="4036"/>
        <v>BJ$12</v>
      </c>
      <c r="BK3083" s="80" t="str">
        <f t="shared" si="4036"/>
        <v>BK$12</v>
      </c>
      <c r="BL3083" s="80" t="str">
        <f t="shared" si="4036"/>
        <v>BL$12</v>
      </c>
      <c r="BM3083" s="80" t="str">
        <f t="shared" si="4036"/>
        <v>BM$12</v>
      </c>
      <c r="BN3083" s="80" t="str">
        <f t="shared" si="4036"/>
        <v>BN$12</v>
      </c>
      <c r="BO3083" s="80" t="str">
        <f t="shared" si="4036"/>
        <v>BO$12</v>
      </c>
      <c r="BP3083" s="80" t="str">
        <f t="shared" si="4036"/>
        <v>BP$12</v>
      </c>
      <c r="BQ3083" s="80" t="str">
        <f t="shared" si="4036"/>
        <v>BQ$12</v>
      </c>
      <c r="BR3083" s="80" t="str">
        <f t="shared" si="4036"/>
        <v>BR$12</v>
      </c>
      <c r="BS3083" s="80" t="str">
        <f t="shared" si="4036"/>
        <v>BS$12</v>
      </c>
      <c r="BT3083" s="80" t="str">
        <f t="shared" si="4036"/>
        <v>BT$12</v>
      </c>
      <c r="BU3083" s="80" t="str">
        <f t="shared" si="4036"/>
        <v>BU$12</v>
      </c>
      <c r="BV3083" s="80" t="str">
        <f t="shared" si="4036"/>
        <v>BV$12</v>
      </c>
      <c r="BW3083" s="80" t="str">
        <f t="shared" si="4036"/>
        <v>BW$12</v>
      </c>
      <c r="BX3083" s="80" t="str">
        <f t="shared" si="4036"/>
        <v>BX$12</v>
      </c>
      <c r="BY3083" s="80" t="str">
        <f t="shared" si="4036"/>
        <v>BY$12</v>
      </c>
      <c r="BZ3083" s="80" t="str">
        <f t="shared" si="4036"/>
        <v>BZ$12</v>
      </c>
      <c r="CA3083" s="80" t="str">
        <f t="shared" si="4036"/>
        <v>CA$12</v>
      </c>
      <c r="CB3083" s="80" t="str">
        <f t="shared" si="4036"/>
        <v>CB$12</v>
      </c>
      <c r="CC3083" s="80" t="str">
        <f t="shared" si="4036"/>
        <v>CC$12</v>
      </c>
      <c r="CD3083" s="80" t="str">
        <f t="shared" si="4036"/>
        <v>CD$12</v>
      </c>
      <c r="CE3083" s="80" t="str">
        <f t="shared" si="4036"/>
        <v>CE$12</v>
      </c>
      <c r="CF3083" s="80" t="str">
        <f t="shared" ref="CF3083:CK3083" si="4037">CF3057</f>
        <v>CF$12</v>
      </c>
      <c r="CG3083" s="80" t="str">
        <f t="shared" si="4037"/>
        <v>CG$12</v>
      </c>
      <c r="CH3083" s="80" t="str">
        <f t="shared" si="4037"/>
        <v>CH$12</v>
      </c>
      <c r="CI3083" s="80" t="str">
        <f t="shared" si="4037"/>
        <v>CI$12</v>
      </c>
      <c r="CJ3083" s="80" t="str">
        <f t="shared" si="4037"/>
        <v>CJ$12</v>
      </c>
      <c r="CK3083" s="80" t="str">
        <f t="shared" si="4037"/>
        <v>CK$12</v>
      </c>
      <c r="CL3083" s="80" t="str">
        <f t="shared" ref="CL3083" si="4038">CL3057</f>
        <v>CL$12</v>
      </c>
    </row>
    <row r="3084" spans="2:90" x14ac:dyDescent="0.4">
      <c r="B3084" s="130" t="str">
        <f t="shared" si="4034"/>
        <v>Primary volume driver</v>
      </c>
      <c r="D3084" t="s">
        <v>537</v>
      </c>
      <c r="E3084" t="s">
        <v>906</v>
      </c>
      <c r="G3084" t="s">
        <v>330</v>
      </c>
      <c r="K3084" s="53"/>
      <c r="L3084" s="53"/>
      <c r="M3084" s="53"/>
      <c r="N3084" s="53"/>
      <c r="O3084" s="53"/>
      <c r="P3084" s="53"/>
      <c r="R3084" s="24"/>
      <c r="S3084" s="4" t="str">
        <f t="shared" ref="S3084" si="4039">ADDRESS(ROW(S3065),COLUMN(S3065),2)</f>
        <v>S$3065</v>
      </c>
      <c r="T3084" s="4" t="str">
        <f t="shared" ref="T3084:CE3084" si="4040">ADDRESS(ROW(T3065),COLUMN(T3065),2)</f>
        <v>T$3065</v>
      </c>
      <c r="U3084" s="4" t="str">
        <f t="shared" si="4040"/>
        <v>U$3065</v>
      </c>
      <c r="V3084" s="4" t="str">
        <f t="shared" si="4040"/>
        <v>V$3065</v>
      </c>
      <c r="W3084" s="4" t="str">
        <f t="shared" si="4040"/>
        <v>W$3065</v>
      </c>
      <c r="X3084" s="4" t="str">
        <f t="shared" si="4040"/>
        <v>X$3065</v>
      </c>
      <c r="Y3084" s="4" t="str">
        <f t="shared" si="4040"/>
        <v>Y$3065</v>
      </c>
      <c r="Z3084" s="4" t="str">
        <f t="shared" si="4040"/>
        <v>Z$3065</v>
      </c>
      <c r="AA3084" s="4" t="str">
        <f t="shared" si="4040"/>
        <v>AA$3065</v>
      </c>
      <c r="AB3084" s="4" t="str">
        <f t="shared" si="4040"/>
        <v>AB$3065</v>
      </c>
      <c r="AC3084" s="4" t="str">
        <f t="shared" si="4040"/>
        <v>AC$3065</v>
      </c>
      <c r="AD3084" s="4" t="str">
        <f t="shared" si="4040"/>
        <v>AD$3065</v>
      </c>
      <c r="AE3084" s="4" t="str">
        <f t="shared" si="4040"/>
        <v>AE$3065</v>
      </c>
      <c r="AF3084" s="4" t="str">
        <f t="shared" si="4040"/>
        <v>AF$3065</v>
      </c>
      <c r="AG3084" s="4" t="str">
        <f t="shared" si="4040"/>
        <v>AG$3065</v>
      </c>
      <c r="AH3084" s="4" t="str">
        <f t="shared" si="4040"/>
        <v>AH$3065</v>
      </c>
      <c r="AI3084" s="4" t="str">
        <f t="shared" si="4040"/>
        <v>AI$3065</v>
      </c>
      <c r="AJ3084" s="4" t="str">
        <f t="shared" si="4040"/>
        <v>AJ$3065</v>
      </c>
      <c r="AK3084" s="4" t="str">
        <f t="shared" si="4040"/>
        <v>AK$3065</v>
      </c>
      <c r="AL3084" s="4" t="str">
        <f t="shared" si="4040"/>
        <v>AL$3065</v>
      </c>
      <c r="AM3084" s="4" t="str">
        <f t="shared" si="4040"/>
        <v>AM$3065</v>
      </c>
      <c r="AN3084" s="4" t="str">
        <f t="shared" si="4040"/>
        <v>AN$3065</v>
      </c>
      <c r="AO3084" s="4" t="str">
        <f t="shared" si="4040"/>
        <v>AO$3065</v>
      </c>
      <c r="AP3084" s="4" t="str">
        <f t="shared" si="4040"/>
        <v>AP$3065</v>
      </c>
      <c r="AQ3084" s="4" t="str">
        <f t="shared" si="4040"/>
        <v>AQ$3065</v>
      </c>
      <c r="AR3084" s="4" t="str">
        <f t="shared" si="4040"/>
        <v>AR$3065</v>
      </c>
      <c r="AS3084" s="4" t="str">
        <f t="shared" si="4040"/>
        <v>AS$3065</v>
      </c>
      <c r="AT3084" s="4" t="str">
        <f t="shared" si="4040"/>
        <v>AT$3065</v>
      </c>
      <c r="AU3084" s="4" t="str">
        <f t="shared" si="4040"/>
        <v>AU$3065</v>
      </c>
      <c r="AV3084" s="4" t="str">
        <f t="shared" si="4040"/>
        <v>AV$3065</v>
      </c>
      <c r="AW3084" s="4" t="str">
        <f t="shared" si="4040"/>
        <v>AW$3065</v>
      </c>
      <c r="AX3084" s="4" t="str">
        <f t="shared" si="4040"/>
        <v>AX$3065</v>
      </c>
      <c r="AY3084" s="4" t="str">
        <f t="shared" si="4040"/>
        <v>AY$3065</v>
      </c>
      <c r="AZ3084" s="4" t="str">
        <f t="shared" si="4040"/>
        <v>AZ$3065</v>
      </c>
      <c r="BA3084" s="4" t="str">
        <f t="shared" si="4040"/>
        <v>BA$3065</v>
      </c>
      <c r="BB3084" s="4" t="str">
        <f t="shared" si="4040"/>
        <v>BB$3065</v>
      </c>
      <c r="BC3084" s="4" t="str">
        <f t="shared" si="4040"/>
        <v>BC$3065</v>
      </c>
      <c r="BD3084" s="4" t="str">
        <f t="shared" si="4040"/>
        <v>BD$3065</v>
      </c>
      <c r="BE3084" s="4" t="str">
        <f t="shared" si="4040"/>
        <v>BE$3065</v>
      </c>
      <c r="BF3084" s="4" t="str">
        <f t="shared" si="4040"/>
        <v>BF$3065</v>
      </c>
      <c r="BG3084" s="4" t="str">
        <f t="shared" si="4040"/>
        <v>BG$3065</v>
      </c>
      <c r="BH3084" s="4" t="str">
        <f t="shared" si="4040"/>
        <v>BH$3065</v>
      </c>
      <c r="BI3084" s="4" t="str">
        <f t="shared" si="4040"/>
        <v>BI$3065</v>
      </c>
      <c r="BJ3084" s="4" t="str">
        <f t="shared" si="4040"/>
        <v>BJ$3065</v>
      </c>
      <c r="BK3084" s="4" t="str">
        <f t="shared" si="4040"/>
        <v>BK$3065</v>
      </c>
      <c r="BL3084" s="4" t="str">
        <f t="shared" si="4040"/>
        <v>BL$3065</v>
      </c>
      <c r="BM3084" s="4" t="str">
        <f t="shared" si="4040"/>
        <v>BM$3065</v>
      </c>
      <c r="BN3084" s="4" t="str">
        <f t="shared" si="4040"/>
        <v>BN$3065</v>
      </c>
      <c r="BO3084" s="4" t="str">
        <f t="shared" si="4040"/>
        <v>BO$3065</v>
      </c>
      <c r="BP3084" s="4" t="str">
        <f t="shared" si="4040"/>
        <v>BP$3065</v>
      </c>
      <c r="BQ3084" s="4" t="str">
        <f t="shared" si="4040"/>
        <v>BQ$3065</v>
      </c>
      <c r="BR3084" s="4" t="str">
        <f t="shared" si="4040"/>
        <v>BR$3065</v>
      </c>
      <c r="BS3084" s="4" t="str">
        <f t="shared" si="4040"/>
        <v>BS$3065</v>
      </c>
      <c r="BT3084" s="4" t="str">
        <f t="shared" si="4040"/>
        <v>BT$3065</v>
      </c>
      <c r="BU3084" s="4" t="str">
        <f t="shared" si="4040"/>
        <v>BU$3065</v>
      </c>
      <c r="BV3084" s="4" t="str">
        <f t="shared" si="4040"/>
        <v>BV$3065</v>
      </c>
      <c r="BW3084" s="4" t="str">
        <f t="shared" si="4040"/>
        <v>BW$3065</v>
      </c>
      <c r="BX3084" s="4" t="str">
        <f t="shared" si="4040"/>
        <v>BX$3065</v>
      </c>
      <c r="BY3084" s="4" t="str">
        <f t="shared" si="4040"/>
        <v>BY$3065</v>
      </c>
      <c r="BZ3084" s="4" t="str">
        <f t="shared" si="4040"/>
        <v>BZ$3065</v>
      </c>
      <c r="CA3084" s="4" t="str">
        <f t="shared" si="4040"/>
        <v>CA$3065</v>
      </c>
      <c r="CB3084" s="4" t="str">
        <f t="shared" si="4040"/>
        <v>CB$3065</v>
      </c>
      <c r="CC3084" s="4" t="str">
        <f t="shared" si="4040"/>
        <v>CC$3065</v>
      </c>
      <c r="CD3084" s="4" t="str">
        <f t="shared" si="4040"/>
        <v>CD$3065</v>
      </c>
      <c r="CE3084" s="4" t="str">
        <f t="shared" si="4040"/>
        <v>CE$3065</v>
      </c>
      <c r="CF3084" s="4" t="str">
        <f t="shared" ref="CF3084:CK3084" si="4041">ADDRESS(ROW(CF3065),COLUMN(CF3065),2)</f>
        <v>CF$3065</v>
      </c>
      <c r="CG3084" s="4" t="str">
        <f t="shared" si="4041"/>
        <v>CG$3065</v>
      </c>
      <c r="CH3084" s="4" t="str">
        <f t="shared" si="4041"/>
        <v>CH$3065</v>
      </c>
      <c r="CI3084" s="4" t="str">
        <f t="shared" si="4041"/>
        <v>CI$3065</v>
      </c>
      <c r="CJ3084" s="4" t="str">
        <f t="shared" si="4041"/>
        <v>CJ$3065</v>
      </c>
      <c r="CK3084" s="4" t="str">
        <f t="shared" si="4041"/>
        <v>CK$3065</v>
      </c>
      <c r="CL3084" s="4" t="str">
        <f t="shared" ref="CL3084" si="4042">ADDRESS(ROW(CL3065),COLUMN(CL3065),2)</f>
        <v>CL$3065</v>
      </c>
    </row>
    <row r="3085" spans="2:90" x14ac:dyDescent="0.4">
      <c r="B3085" s="130" t="str">
        <f t="shared" si="4034"/>
        <v>(Secondary label)</v>
      </c>
      <c r="C3085" s="12"/>
      <c r="D3085" s="12" t="s">
        <v>537</v>
      </c>
      <c r="E3085" s="12" t="s">
        <v>906</v>
      </c>
      <c r="F3085" s="12"/>
      <c r="G3085" s="12" t="s">
        <v>330</v>
      </c>
      <c r="H3085" s="12"/>
      <c r="I3085" s="60"/>
      <c r="J3085" s="60"/>
      <c r="K3085" s="15"/>
      <c r="L3085" s="15"/>
      <c r="M3085" s="15"/>
      <c r="N3085" s="15"/>
      <c r="O3085" s="15"/>
      <c r="P3085" s="15"/>
      <c r="R3085" s="15"/>
      <c r="S3085" s="80"/>
      <c r="T3085" s="80"/>
      <c r="U3085" s="80"/>
      <c r="V3085" s="80"/>
      <c r="W3085" s="80"/>
      <c r="X3085" s="80"/>
      <c r="Y3085" s="80"/>
      <c r="Z3085" s="80"/>
      <c r="AA3085" s="80"/>
      <c r="AB3085" s="80"/>
      <c r="AC3085" s="80"/>
      <c r="AD3085" s="80"/>
      <c r="AE3085" s="80"/>
      <c r="AF3085" s="80"/>
      <c r="AG3085" s="80"/>
      <c r="AH3085" s="80"/>
      <c r="AI3085" s="80"/>
      <c r="AJ3085" s="80"/>
      <c r="AK3085" s="80"/>
      <c r="AL3085" s="80"/>
      <c r="AM3085" s="80"/>
      <c r="AN3085" s="80"/>
      <c r="AO3085" s="80"/>
      <c r="AP3085" s="80"/>
      <c r="AQ3085" s="80"/>
      <c r="AR3085" s="80"/>
      <c r="AS3085" s="80"/>
      <c r="AT3085" s="80"/>
      <c r="AU3085" s="80"/>
      <c r="AV3085" s="80"/>
      <c r="AW3085" s="80"/>
      <c r="AX3085" s="80"/>
      <c r="AY3085" s="80"/>
      <c r="AZ3085" s="80"/>
      <c r="BA3085" s="80"/>
      <c r="BB3085" s="80"/>
      <c r="BC3085" s="80"/>
      <c r="BD3085" s="80"/>
      <c r="BE3085" s="80"/>
      <c r="BF3085" s="80"/>
      <c r="BG3085" s="80"/>
      <c r="BH3085" s="80"/>
      <c r="BI3085" s="80"/>
      <c r="BJ3085" s="80"/>
      <c r="BK3085" s="80"/>
      <c r="BL3085" s="80"/>
      <c r="BM3085" s="80"/>
      <c r="BN3085" s="80"/>
      <c r="BO3085" s="80"/>
      <c r="BP3085" s="80"/>
      <c r="BQ3085" s="80"/>
      <c r="BR3085" s="80"/>
      <c r="BS3085" s="80"/>
      <c r="BT3085" s="80"/>
      <c r="BU3085" s="80"/>
      <c r="BV3085" s="80"/>
      <c r="BW3085" s="80"/>
      <c r="BX3085" s="80"/>
      <c r="BY3085" s="80"/>
      <c r="BZ3085" s="80"/>
      <c r="CA3085" s="80"/>
      <c r="CB3085" s="80"/>
      <c r="CC3085" s="80"/>
      <c r="CD3085" s="80"/>
      <c r="CE3085" s="80"/>
      <c r="CF3085" s="80"/>
      <c r="CG3085" s="80"/>
      <c r="CH3085" s="80"/>
      <c r="CI3085" s="80"/>
      <c r="CJ3085" s="80"/>
      <c r="CK3085" s="80"/>
      <c r="CL3085" s="80"/>
    </row>
    <row r="3086" spans="2:90" x14ac:dyDescent="0.4">
      <c r="B3086" s="130" t="str">
        <f t="shared" si="4034"/>
        <v xml:space="preserve">secondary unit </v>
      </c>
      <c r="C3086" s="12"/>
      <c r="D3086" s="12" t="s">
        <v>537</v>
      </c>
      <c r="E3086" s="12" t="s">
        <v>906</v>
      </c>
      <c r="F3086" s="12"/>
      <c r="G3086" s="12" t="s">
        <v>330</v>
      </c>
      <c r="H3086" s="12"/>
      <c r="I3086" s="60"/>
      <c r="J3086" s="60"/>
      <c r="K3086" s="15"/>
      <c r="L3086" s="15"/>
      <c r="M3086" s="15"/>
      <c r="N3086" s="15"/>
      <c r="O3086" s="15"/>
      <c r="P3086" s="15"/>
      <c r="R3086" s="15"/>
      <c r="S3086" s="76"/>
      <c r="T3086" s="76"/>
      <c r="U3086" s="76"/>
      <c r="V3086" s="76"/>
      <c r="W3086" s="76"/>
      <c r="X3086" s="76"/>
      <c r="Y3086" s="76"/>
      <c r="Z3086" s="76"/>
      <c r="AA3086" s="76"/>
      <c r="AB3086" s="76"/>
      <c r="AC3086" s="76"/>
      <c r="AD3086" s="76"/>
      <c r="AE3086" s="76"/>
      <c r="AF3086" s="76"/>
      <c r="AG3086" s="76"/>
      <c r="AH3086" s="76"/>
      <c r="AI3086" s="76"/>
      <c r="AJ3086" s="76"/>
      <c r="AK3086" s="76"/>
      <c r="AL3086" s="76"/>
      <c r="AM3086" s="76"/>
      <c r="AN3086" s="76"/>
      <c r="AO3086" s="76"/>
      <c r="AP3086" s="76"/>
      <c r="AQ3086" s="76"/>
      <c r="AR3086" s="76"/>
      <c r="AS3086" s="76"/>
      <c r="AT3086" s="76"/>
      <c r="AU3086" s="76"/>
      <c r="AV3086" s="76"/>
      <c r="AW3086" s="76"/>
      <c r="AX3086" s="76"/>
      <c r="AY3086" s="76"/>
      <c r="AZ3086" s="76"/>
      <c r="BA3086" s="76"/>
      <c r="BB3086" s="76"/>
      <c r="BC3086" s="76"/>
      <c r="BD3086" s="76"/>
      <c r="BE3086" s="76"/>
      <c r="BF3086" s="76"/>
      <c r="BG3086" s="76"/>
      <c r="BH3086" s="76"/>
      <c r="BI3086" s="76"/>
      <c r="BJ3086" s="76"/>
      <c r="BK3086" s="76"/>
      <c r="BL3086" s="76"/>
      <c r="BM3086" s="76"/>
      <c r="BN3086" s="76"/>
      <c r="BO3086" s="76"/>
      <c r="BP3086" s="76"/>
      <c r="BQ3086" s="76"/>
      <c r="BR3086" s="76"/>
      <c r="BS3086" s="76"/>
      <c r="BT3086" s="76"/>
      <c r="BU3086" s="76"/>
      <c r="BV3086" s="76"/>
      <c r="BW3086" s="76"/>
      <c r="BX3086" s="76"/>
      <c r="BY3086" s="76"/>
      <c r="BZ3086" s="76"/>
      <c r="CA3086" s="76"/>
      <c r="CB3086" s="76"/>
      <c r="CC3086" s="76"/>
      <c r="CD3086" s="76"/>
      <c r="CE3086" s="76"/>
      <c r="CF3086" s="76"/>
      <c r="CG3086" s="76"/>
      <c r="CH3086" s="76"/>
      <c r="CI3086" s="76"/>
      <c r="CJ3086" s="76"/>
      <c r="CK3086" s="76"/>
      <c r="CL3086" s="76"/>
    </row>
    <row r="3087" spans="2:90" x14ac:dyDescent="0.4">
      <c r="B3087" s="130" t="str">
        <f t="shared" si="4034"/>
        <v>Secondary revenue driver</v>
      </c>
      <c r="C3087" s="12"/>
      <c r="D3087" s="12" t="s">
        <v>537</v>
      </c>
      <c r="E3087" s="12" t="s">
        <v>906</v>
      </c>
      <c r="F3087" s="12"/>
      <c r="G3087" s="12" t="s">
        <v>330</v>
      </c>
      <c r="H3087" s="12"/>
      <c r="I3087" s="60"/>
      <c r="J3087" s="60"/>
      <c r="K3087" s="15"/>
      <c r="L3087" s="15"/>
      <c r="M3087" s="15"/>
      <c r="N3087" s="15"/>
      <c r="O3087" s="15"/>
      <c r="P3087" s="15"/>
      <c r="R3087" s="15"/>
      <c r="S3087" s="80" t="str">
        <f t="shared" ref="S3087" si="4043">S3061</f>
        <v>S$14</v>
      </c>
      <c r="T3087" s="80" t="str">
        <f t="shared" ref="T3087:CE3087" si="4044">T3061</f>
        <v>T$14</v>
      </c>
      <c r="U3087" s="80" t="str">
        <f t="shared" si="4044"/>
        <v>U$14</v>
      </c>
      <c r="V3087" s="80" t="str">
        <f t="shared" si="4044"/>
        <v>V$14</v>
      </c>
      <c r="W3087" s="80" t="str">
        <f t="shared" si="4044"/>
        <v>W$14</v>
      </c>
      <c r="X3087" s="80" t="str">
        <f t="shared" si="4044"/>
        <v>X$14</v>
      </c>
      <c r="Y3087" s="80" t="str">
        <f t="shared" si="4044"/>
        <v>Y$14</v>
      </c>
      <c r="Z3087" s="80" t="str">
        <f t="shared" si="4044"/>
        <v>Z$14</v>
      </c>
      <c r="AA3087" s="80" t="str">
        <f t="shared" si="4044"/>
        <v>AA$14</v>
      </c>
      <c r="AB3087" s="80" t="str">
        <f t="shared" si="4044"/>
        <v>AB$14</v>
      </c>
      <c r="AC3087" s="80" t="str">
        <f t="shared" si="4044"/>
        <v>AC$14</v>
      </c>
      <c r="AD3087" s="80" t="str">
        <f t="shared" si="4044"/>
        <v>AD$14</v>
      </c>
      <c r="AE3087" s="80" t="str">
        <f t="shared" si="4044"/>
        <v>AE$14</v>
      </c>
      <c r="AF3087" s="80" t="str">
        <f t="shared" si="4044"/>
        <v>AF$14</v>
      </c>
      <c r="AG3087" s="80" t="str">
        <f t="shared" si="4044"/>
        <v>AG$14</v>
      </c>
      <c r="AH3087" s="80" t="str">
        <f t="shared" si="4044"/>
        <v>AH$14</v>
      </c>
      <c r="AI3087" s="80" t="str">
        <f t="shared" si="4044"/>
        <v>AI$14</v>
      </c>
      <c r="AJ3087" s="80" t="str">
        <f t="shared" si="4044"/>
        <v>AJ$14</v>
      </c>
      <c r="AK3087" s="80" t="str">
        <f t="shared" si="4044"/>
        <v>AK$14</v>
      </c>
      <c r="AL3087" s="80" t="str">
        <f t="shared" si="4044"/>
        <v>AL$14</v>
      </c>
      <c r="AM3087" s="80" t="str">
        <f t="shared" si="4044"/>
        <v>AM$14</v>
      </c>
      <c r="AN3087" s="80" t="str">
        <f t="shared" si="4044"/>
        <v>AN$14</v>
      </c>
      <c r="AO3087" s="80" t="str">
        <f t="shared" si="4044"/>
        <v>AO$14</v>
      </c>
      <c r="AP3087" s="80" t="str">
        <f t="shared" si="4044"/>
        <v>AP$14</v>
      </c>
      <c r="AQ3087" s="80" t="str">
        <f t="shared" si="4044"/>
        <v>AQ$14</v>
      </c>
      <c r="AR3087" s="80" t="str">
        <f t="shared" si="4044"/>
        <v>AR$14</v>
      </c>
      <c r="AS3087" s="80" t="str">
        <f t="shared" si="4044"/>
        <v>AS$14</v>
      </c>
      <c r="AT3087" s="80" t="str">
        <f t="shared" si="4044"/>
        <v>AT$14</v>
      </c>
      <c r="AU3087" s="80" t="str">
        <f t="shared" si="4044"/>
        <v>AU$14</v>
      </c>
      <c r="AV3087" s="80" t="str">
        <f t="shared" si="4044"/>
        <v>AV$14</v>
      </c>
      <c r="AW3087" s="80" t="str">
        <f t="shared" si="4044"/>
        <v>AW$14</v>
      </c>
      <c r="AX3087" s="80" t="str">
        <f t="shared" si="4044"/>
        <v>AX$14</v>
      </c>
      <c r="AY3087" s="80" t="str">
        <f t="shared" si="4044"/>
        <v>AY$14</v>
      </c>
      <c r="AZ3087" s="80" t="str">
        <f t="shared" si="4044"/>
        <v>AZ$14</v>
      </c>
      <c r="BA3087" s="80" t="str">
        <f t="shared" si="4044"/>
        <v>BA$14</v>
      </c>
      <c r="BB3087" s="80" t="str">
        <f t="shared" si="4044"/>
        <v>BB$14</v>
      </c>
      <c r="BC3087" s="80" t="str">
        <f t="shared" si="4044"/>
        <v>BC$14</v>
      </c>
      <c r="BD3087" s="80" t="str">
        <f t="shared" si="4044"/>
        <v>BD$14</v>
      </c>
      <c r="BE3087" s="80" t="str">
        <f t="shared" si="4044"/>
        <v>BE$14</v>
      </c>
      <c r="BF3087" s="80" t="str">
        <f t="shared" si="4044"/>
        <v>BF$14</v>
      </c>
      <c r="BG3087" s="80" t="str">
        <f t="shared" si="4044"/>
        <v>BG$14</v>
      </c>
      <c r="BH3087" s="80" t="str">
        <f t="shared" si="4044"/>
        <v>BH$14</v>
      </c>
      <c r="BI3087" s="80" t="str">
        <f t="shared" si="4044"/>
        <v>BI$14</v>
      </c>
      <c r="BJ3087" s="80" t="str">
        <f t="shared" si="4044"/>
        <v>BJ$14</v>
      </c>
      <c r="BK3087" s="80" t="str">
        <f t="shared" si="4044"/>
        <v>BK$14</v>
      </c>
      <c r="BL3087" s="80" t="str">
        <f t="shared" si="4044"/>
        <v>BL$14</v>
      </c>
      <c r="BM3087" s="80" t="str">
        <f t="shared" si="4044"/>
        <v>BM$14</v>
      </c>
      <c r="BN3087" s="80" t="str">
        <f t="shared" si="4044"/>
        <v>BN$14</v>
      </c>
      <c r="BO3087" s="80" t="str">
        <f t="shared" si="4044"/>
        <v>BO$14</v>
      </c>
      <c r="BP3087" s="80" t="str">
        <f t="shared" si="4044"/>
        <v>BP$14</v>
      </c>
      <c r="BQ3087" s="80" t="str">
        <f t="shared" si="4044"/>
        <v>BQ$14</v>
      </c>
      <c r="BR3087" s="80" t="str">
        <f t="shared" si="4044"/>
        <v>BR$14</v>
      </c>
      <c r="BS3087" s="80" t="str">
        <f t="shared" si="4044"/>
        <v>BS$14</v>
      </c>
      <c r="BT3087" s="80" t="str">
        <f t="shared" si="4044"/>
        <v>BT$14</v>
      </c>
      <c r="BU3087" s="80" t="str">
        <f t="shared" si="4044"/>
        <v>BU$14</v>
      </c>
      <c r="BV3087" s="80" t="str">
        <f t="shared" si="4044"/>
        <v>BV$14</v>
      </c>
      <c r="BW3087" s="80" t="str">
        <f t="shared" si="4044"/>
        <v>BW$14</v>
      </c>
      <c r="BX3087" s="80" t="str">
        <f t="shared" si="4044"/>
        <v>BX$14</v>
      </c>
      <c r="BY3087" s="80" t="str">
        <f t="shared" si="4044"/>
        <v>BY$14</v>
      </c>
      <c r="BZ3087" s="80" t="str">
        <f t="shared" si="4044"/>
        <v>BZ$14</v>
      </c>
      <c r="CA3087" s="80" t="str">
        <f t="shared" si="4044"/>
        <v>CA$14</v>
      </c>
      <c r="CB3087" s="80" t="str">
        <f t="shared" si="4044"/>
        <v>CB$14</v>
      </c>
      <c r="CC3087" s="80" t="str">
        <f t="shared" si="4044"/>
        <v>CC$14</v>
      </c>
      <c r="CD3087" s="80" t="str">
        <f t="shared" si="4044"/>
        <v>CD$14</v>
      </c>
      <c r="CE3087" s="80" t="str">
        <f t="shared" si="4044"/>
        <v>CE$14</v>
      </c>
      <c r="CF3087" s="80" t="str">
        <f t="shared" ref="CF3087:CK3087" si="4045">CF3061</f>
        <v>CF$14</v>
      </c>
      <c r="CG3087" s="80" t="str">
        <f t="shared" si="4045"/>
        <v>CG$14</v>
      </c>
      <c r="CH3087" s="80" t="str">
        <f t="shared" si="4045"/>
        <v>CH$14</v>
      </c>
      <c r="CI3087" s="80" t="str">
        <f t="shared" si="4045"/>
        <v>CI$14</v>
      </c>
      <c r="CJ3087" s="80" t="str">
        <f t="shared" si="4045"/>
        <v>CJ$14</v>
      </c>
      <c r="CK3087" s="80" t="str">
        <f t="shared" si="4045"/>
        <v>CK$14</v>
      </c>
      <c r="CL3087" s="80" t="str">
        <f t="shared" ref="CL3087" si="4046">CL3061</f>
        <v>CL$14</v>
      </c>
    </row>
    <row r="3088" spans="2:90" x14ac:dyDescent="0.4">
      <c r="B3088" s="130" t="str">
        <f t="shared" si="4034"/>
        <v>Secondary volume driver</v>
      </c>
      <c r="C3088" s="12"/>
      <c r="D3088" s="12" t="s">
        <v>537</v>
      </c>
      <c r="E3088" s="12" t="s">
        <v>906</v>
      </c>
      <c r="F3088" s="12"/>
      <c r="G3088" s="12" t="s">
        <v>330</v>
      </c>
      <c r="H3088" s="12"/>
      <c r="I3088" s="60"/>
      <c r="J3088" s="60"/>
      <c r="K3088" s="15"/>
      <c r="L3088" s="15"/>
      <c r="M3088" s="15"/>
      <c r="N3088" s="15"/>
      <c r="O3088" s="15"/>
      <c r="P3088" s="15"/>
      <c r="R3088" s="15"/>
      <c r="S3088" s="80" t="str">
        <f t="shared" ref="S3088" si="4047">S3062</f>
        <v>S$15</v>
      </c>
      <c r="T3088" s="80" t="str">
        <f t="shared" ref="T3088:CE3088" si="4048">T3062</f>
        <v>T$15</v>
      </c>
      <c r="U3088" s="80" t="str">
        <f t="shared" si="4048"/>
        <v>U$15</v>
      </c>
      <c r="V3088" s="80" t="str">
        <f t="shared" si="4048"/>
        <v>V$15</v>
      </c>
      <c r="W3088" s="80" t="str">
        <f t="shared" si="4048"/>
        <v>W$15</v>
      </c>
      <c r="X3088" s="80" t="str">
        <f t="shared" si="4048"/>
        <v>X$15</v>
      </c>
      <c r="Y3088" s="80" t="str">
        <f t="shared" si="4048"/>
        <v>Y$15</v>
      </c>
      <c r="Z3088" s="80" t="str">
        <f t="shared" si="4048"/>
        <v>Z$15</v>
      </c>
      <c r="AA3088" s="80" t="str">
        <f t="shared" si="4048"/>
        <v>AA$15</v>
      </c>
      <c r="AB3088" s="80" t="str">
        <f t="shared" si="4048"/>
        <v>AB$15</v>
      </c>
      <c r="AC3088" s="80" t="str">
        <f t="shared" si="4048"/>
        <v>AC$15</v>
      </c>
      <c r="AD3088" s="80" t="str">
        <f t="shared" si="4048"/>
        <v>AD$15</v>
      </c>
      <c r="AE3088" s="80" t="str">
        <f t="shared" si="4048"/>
        <v>AE$15</v>
      </c>
      <c r="AF3088" s="80" t="str">
        <f t="shared" si="4048"/>
        <v>AF$15</v>
      </c>
      <c r="AG3088" s="80" t="str">
        <f t="shared" si="4048"/>
        <v>AG$15</v>
      </c>
      <c r="AH3088" s="80" t="str">
        <f t="shared" si="4048"/>
        <v>AH$15</v>
      </c>
      <c r="AI3088" s="80" t="str">
        <f t="shared" si="4048"/>
        <v>AI$15</v>
      </c>
      <c r="AJ3088" s="80" t="str">
        <f t="shared" si="4048"/>
        <v>AJ$15</v>
      </c>
      <c r="AK3088" s="80" t="str">
        <f t="shared" si="4048"/>
        <v>AK$15</v>
      </c>
      <c r="AL3088" s="80" t="str">
        <f t="shared" si="4048"/>
        <v>AL$15</v>
      </c>
      <c r="AM3088" s="80" t="str">
        <f t="shared" si="4048"/>
        <v>AM$15</v>
      </c>
      <c r="AN3088" s="80" t="str">
        <f t="shared" si="4048"/>
        <v>AN$15</v>
      </c>
      <c r="AO3088" s="80" t="str">
        <f t="shared" si="4048"/>
        <v>AO$15</v>
      </c>
      <c r="AP3088" s="80" t="str">
        <f t="shared" si="4048"/>
        <v>AP$15</v>
      </c>
      <c r="AQ3088" s="80" t="str">
        <f t="shared" si="4048"/>
        <v>AQ$15</v>
      </c>
      <c r="AR3088" s="80" t="str">
        <f t="shared" si="4048"/>
        <v>AR$15</v>
      </c>
      <c r="AS3088" s="80" t="str">
        <f t="shared" si="4048"/>
        <v>AS$15</v>
      </c>
      <c r="AT3088" s="80" t="str">
        <f t="shared" si="4048"/>
        <v>AT$15</v>
      </c>
      <c r="AU3088" s="80" t="str">
        <f t="shared" si="4048"/>
        <v>AU$15</v>
      </c>
      <c r="AV3088" s="80" t="str">
        <f t="shared" si="4048"/>
        <v>AV$15</v>
      </c>
      <c r="AW3088" s="80" t="str">
        <f t="shared" si="4048"/>
        <v>AW$15</v>
      </c>
      <c r="AX3088" s="80" t="str">
        <f t="shared" si="4048"/>
        <v>AX$15</v>
      </c>
      <c r="AY3088" s="80" t="str">
        <f t="shared" si="4048"/>
        <v>AY$15</v>
      </c>
      <c r="AZ3088" s="80" t="str">
        <f t="shared" si="4048"/>
        <v>AZ$15</v>
      </c>
      <c r="BA3088" s="80" t="str">
        <f t="shared" si="4048"/>
        <v>BA$15</v>
      </c>
      <c r="BB3088" s="80" t="str">
        <f t="shared" si="4048"/>
        <v>BB$15</v>
      </c>
      <c r="BC3088" s="80" t="str">
        <f t="shared" si="4048"/>
        <v>BC$15</v>
      </c>
      <c r="BD3088" s="80" t="str">
        <f t="shared" si="4048"/>
        <v>BD$15</v>
      </c>
      <c r="BE3088" s="80" t="str">
        <f t="shared" si="4048"/>
        <v>BE$15</v>
      </c>
      <c r="BF3088" s="80" t="str">
        <f t="shared" si="4048"/>
        <v>BF$15</v>
      </c>
      <c r="BG3088" s="80" t="str">
        <f t="shared" si="4048"/>
        <v>BG$15</v>
      </c>
      <c r="BH3088" s="80" t="str">
        <f t="shared" si="4048"/>
        <v>BH$15</v>
      </c>
      <c r="BI3088" s="80" t="str">
        <f t="shared" si="4048"/>
        <v>BI$15</v>
      </c>
      <c r="BJ3088" s="80" t="str">
        <f t="shared" si="4048"/>
        <v>BJ$15</v>
      </c>
      <c r="BK3088" s="80" t="str">
        <f t="shared" si="4048"/>
        <v>BK$15</v>
      </c>
      <c r="BL3088" s="80" t="str">
        <f t="shared" si="4048"/>
        <v>BL$15</v>
      </c>
      <c r="BM3088" s="80" t="str">
        <f t="shared" si="4048"/>
        <v>BM$15</v>
      </c>
      <c r="BN3088" s="80" t="str">
        <f t="shared" si="4048"/>
        <v>BN$15</v>
      </c>
      <c r="BO3088" s="80" t="str">
        <f t="shared" si="4048"/>
        <v>BO$15</v>
      </c>
      <c r="BP3088" s="80" t="str">
        <f t="shared" si="4048"/>
        <v>BP$15</v>
      </c>
      <c r="BQ3088" s="80" t="str">
        <f t="shared" si="4048"/>
        <v>BQ$15</v>
      </c>
      <c r="BR3088" s="80" t="str">
        <f t="shared" si="4048"/>
        <v>BR$15</v>
      </c>
      <c r="BS3088" s="80" t="str">
        <f t="shared" si="4048"/>
        <v>BS$15</v>
      </c>
      <c r="BT3088" s="80" t="str">
        <f t="shared" si="4048"/>
        <v>BT$15</v>
      </c>
      <c r="BU3088" s="80" t="str">
        <f t="shared" si="4048"/>
        <v>BU$15</v>
      </c>
      <c r="BV3088" s="80" t="str">
        <f t="shared" si="4048"/>
        <v>BV$15</v>
      </c>
      <c r="BW3088" s="80" t="str">
        <f t="shared" si="4048"/>
        <v>BW$15</v>
      </c>
      <c r="BX3088" s="80" t="str">
        <f t="shared" si="4048"/>
        <v>BX$15</v>
      </c>
      <c r="BY3088" s="80" t="str">
        <f t="shared" si="4048"/>
        <v>BY$15</v>
      </c>
      <c r="BZ3088" s="80" t="str">
        <f t="shared" si="4048"/>
        <v>BZ$15</v>
      </c>
      <c r="CA3088" s="80" t="str">
        <f t="shared" si="4048"/>
        <v>CA$15</v>
      </c>
      <c r="CB3088" s="80" t="str">
        <f t="shared" si="4048"/>
        <v>CB$15</v>
      </c>
      <c r="CC3088" s="80" t="str">
        <f t="shared" si="4048"/>
        <v>CC$15</v>
      </c>
      <c r="CD3088" s="80" t="str">
        <f t="shared" si="4048"/>
        <v>CD$15</v>
      </c>
      <c r="CE3088" s="80" t="str">
        <f t="shared" si="4048"/>
        <v>CE$15</v>
      </c>
      <c r="CF3088" s="80" t="str">
        <f t="shared" ref="CF3088:CK3088" si="4049">CF3062</f>
        <v>CF$15</v>
      </c>
      <c r="CG3088" s="80" t="str">
        <f t="shared" si="4049"/>
        <v>CG$15</v>
      </c>
      <c r="CH3088" s="80" t="str">
        <f t="shared" si="4049"/>
        <v>CH$15</v>
      </c>
      <c r="CI3088" s="80" t="str">
        <f t="shared" si="4049"/>
        <v>CI$15</v>
      </c>
      <c r="CJ3088" s="80" t="str">
        <f t="shared" si="4049"/>
        <v>CJ$15</v>
      </c>
      <c r="CK3088" s="80" t="str">
        <f t="shared" si="4049"/>
        <v>CK$15</v>
      </c>
      <c r="CL3088" s="80" t="str">
        <f t="shared" ref="CL3088" si="4050">CL3062</f>
        <v>CL$15</v>
      </c>
    </row>
    <row r="3089" spans="2:90" x14ac:dyDescent="0.4">
      <c r="B3089" s="168" t="s">
        <v>499</v>
      </c>
      <c r="C3089" s="167"/>
      <c r="D3089" s="167"/>
      <c r="E3089" s="167" t="s">
        <v>906</v>
      </c>
      <c r="F3089" s="167"/>
      <c r="G3089" s="167"/>
      <c r="H3089" s="167"/>
      <c r="I3089" s="169"/>
      <c r="J3089" s="169"/>
      <c r="K3089" s="190"/>
      <c r="L3089" s="190"/>
      <c r="M3089" s="190"/>
      <c r="N3089" s="190"/>
      <c r="O3089" s="190"/>
      <c r="P3089" s="190"/>
      <c r="R3089" s="191"/>
      <c r="S3089" s="167"/>
      <c r="T3089" s="167"/>
      <c r="U3089" s="167"/>
      <c r="V3089" s="167"/>
      <c r="W3089" s="167"/>
      <c r="X3089" s="167"/>
      <c r="Y3089" s="167"/>
      <c r="Z3089" s="167"/>
      <c r="AA3089" s="167"/>
      <c r="AB3089" s="167"/>
      <c r="AC3089" s="167"/>
      <c r="AD3089" s="167"/>
      <c r="AE3089" s="167"/>
      <c r="AF3089" s="167"/>
      <c r="AG3089" s="167"/>
      <c r="AH3089" s="167"/>
      <c r="AI3089" s="167"/>
      <c r="AJ3089" s="167"/>
      <c r="AK3089" s="167"/>
      <c r="AL3089" s="167"/>
      <c r="AM3089" s="167"/>
      <c r="AN3089" s="167"/>
      <c r="AO3089" s="167"/>
      <c r="AP3089" s="167"/>
      <c r="AQ3089" s="167"/>
      <c r="AR3089" s="167"/>
      <c r="AS3089" s="167"/>
      <c r="AT3089" s="167"/>
      <c r="AU3089" s="167"/>
      <c r="AV3089" s="167"/>
      <c r="AW3089" s="167"/>
      <c r="AX3089" s="167"/>
      <c r="AY3089" s="167"/>
      <c r="AZ3089" s="167"/>
      <c r="BA3089" s="167"/>
      <c r="BB3089" s="167"/>
      <c r="BC3089" s="167"/>
      <c r="BD3089" s="167"/>
      <c r="BE3089" s="167"/>
      <c r="BF3089" s="167"/>
      <c r="BG3089" s="167"/>
      <c r="BH3089" s="167"/>
      <c r="BI3089" s="167"/>
      <c r="BJ3089" s="167"/>
      <c r="BK3089" s="167"/>
      <c r="BL3089" s="167"/>
      <c r="BM3089" s="167"/>
      <c r="BN3089" s="167"/>
      <c r="BO3089" s="167"/>
      <c r="BP3089" s="167"/>
      <c r="BQ3089" s="167"/>
      <c r="BR3089" s="167"/>
      <c r="BS3089" s="167"/>
      <c r="BT3089" s="167"/>
      <c r="BU3089" s="167"/>
      <c r="BV3089" s="167"/>
      <c r="BW3089" s="167"/>
      <c r="BX3089" s="167"/>
      <c r="BY3089" s="167"/>
      <c r="BZ3089" s="167"/>
      <c r="CA3089" s="167"/>
      <c r="CB3089" s="167"/>
      <c r="CC3089" s="167"/>
      <c r="CD3089" s="167"/>
      <c r="CE3089" s="167"/>
      <c r="CF3089" s="167"/>
      <c r="CG3089" s="167"/>
      <c r="CH3089" s="167"/>
      <c r="CI3089" s="167"/>
      <c r="CJ3089" s="167"/>
      <c r="CK3089" s="167"/>
      <c r="CL3089" s="167"/>
    </row>
    <row r="3090" spans="2:90" x14ac:dyDescent="0.4">
      <c r="B3090" s="168" t="s">
        <v>500</v>
      </c>
      <c r="C3090" s="167"/>
      <c r="D3090" s="167"/>
      <c r="E3090" s="167" t="s">
        <v>906</v>
      </c>
      <c r="F3090" s="167"/>
      <c r="G3090" s="167"/>
      <c r="H3090" s="167"/>
      <c r="I3090" s="169"/>
      <c r="J3090" s="169"/>
      <c r="K3090" s="190"/>
      <c r="L3090" s="190"/>
      <c r="M3090" s="190"/>
      <c r="N3090" s="190"/>
      <c r="O3090" s="190"/>
      <c r="P3090" s="190"/>
      <c r="R3090" s="191"/>
      <c r="S3090" s="167"/>
      <c r="T3090" s="167"/>
      <c r="U3090" s="167"/>
      <c r="V3090" s="167"/>
      <c r="W3090" s="167"/>
      <c r="X3090" s="167"/>
      <c r="Y3090" s="167"/>
      <c r="Z3090" s="167"/>
      <c r="AA3090" s="167"/>
      <c r="AB3090" s="167"/>
      <c r="AC3090" s="167"/>
      <c r="AD3090" s="167"/>
      <c r="AE3090" s="167"/>
      <c r="AF3090" s="167"/>
      <c r="AG3090" s="167"/>
      <c r="AH3090" s="167"/>
      <c r="AI3090" s="167"/>
      <c r="AJ3090" s="167"/>
      <c r="AK3090" s="167"/>
      <c r="AL3090" s="167"/>
      <c r="AM3090" s="167"/>
      <c r="AN3090" s="167"/>
      <c r="AO3090" s="167"/>
      <c r="AP3090" s="167"/>
      <c r="AQ3090" s="167"/>
      <c r="AR3090" s="167"/>
      <c r="AS3090" s="167"/>
      <c r="AT3090" s="167"/>
      <c r="AU3090" s="167"/>
      <c r="AV3090" s="167"/>
      <c r="AW3090" s="167"/>
      <c r="AX3090" s="167"/>
      <c r="AY3090" s="167"/>
      <c r="AZ3090" s="167"/>
      <c r="BA3090" s="167"/>
      <c r="BB3090" s="167"/>
      <c r="BC3090" s="167"/>
      <c r="BD3090" s="167"/>
      <c r="BE3090" s="167"/>
      <c r="BF3090" s="167"/>
      <c r="BG3090" s="167"/>
      <c r="BH3090" s="167"/>
      <c r="BI3090" s="167"/>
      <c r="BJ3090" s="167"/>
      <c r="BK3090" s="167"/>
      <c r="BL3090" s="167"/>
      <c r="BM3090" s="167"/>
      <c r="BN3090" s="167"/>
      <c r="BO3090" s="167"/>
      <c r="BP3090" s="167"/>
      <c r="BQ3090" s="167"/>
      <c r="BR3090" s="167"/>
      <c r="BS3090" s="167"/>
      <c r="BT3090" s="167"/>
      <c r="BU3090" s="167"/>
      <c r="BV3090" s="167"/>
      <c r="BW3090" s="167"/>
      <c r="BX3090" s="167"/>
      <c r="BY3090" s="167"/>
      <c r="BZ3090" s="167"/>
      <c r="CA3090" s="167"/>
      <c r="CB3090" s="167"/>
      <c r="CC3090" s="167"/>
      <c r="CD3090" s="167"/>
      <c r="CE3090" s="167"/>
      <c r="CF3090" s="167"/>
      <c r="CG3090" s="167"/>
      <c r="CH3090" s="167"/>
      <c r="CI3090" s="167"/>
      <c r="CJ3090" s="167"/>
      <c r="CK3090" s="167"/>
      <c r="CL3090" s="167"/>
    </row>
    <row r="3091" spans="2:90" x14ac:dyDescent="0.4">
      <c r="B3091" s="168" t="s">
        <v>459</v>
      </c>
      <c r="C3091" s="167"/>
      <c r="D3091" s="167"/>
      <c r="E3091" s="167" t="s">
        <v>906</v>
      </c>
      <c r="F3091" s="167"/>
      <c r="G3091" s="167"/>
      <c r="H3091" s="167"/>
      <c r="I3091" s="169"/>
      <c r="J3091" s="169"/>
      <c r="K3091" s="190"/>
      <c r="L3091" s="190"/>
      <c r="M3091" s="190"/>
      <c r="N3091" s="190"/>
      <c r="O3091" s="190"/>
      <c r="P3091" s="190"/>
      <c r="R3091" s="191"/>
      <c r="S3091" s="192" t="str">
        <f t="shared" ref="S3091:AX3091" si="4051">S$16</f>
        <v>S$12</v>
      </c>
      <c r="T3091" s="192" t="str">
        <f t="shared" si="4051"/>
        <v>T$12</v>
      </c>
      <c r="U3091" s="192" t="str">
        <f t="shared" si="4051"/>
        <v>U$12</v>
      </c>
      <c r="V3091" s="192" t="str">
        <f t="shared" si="4051"/>
        <v>V$12</v>
      </c>
      <c r="W3091" s="192" t="str">
        <f t="shared" si="4051"/>
        <v>W$12</v>
      </c>
      <c r="X3091" s="192" t="str">
        <f t="shared" si="4051"/>
        <v>X$12</v>
      </c>
      <c r="Y3091" s="192" t="str">
        <f t="shared" si="4051"/>
        <v>Y$12</v>
      </c>
      <c r="Z3091" s="192" t="str">
        <f t="shared" si="4051"/>
        <v>Z$12</v>
      </c>
      <c r="AA3091" s="192" t="str">
        <f t="shared" si="4051"/>
        <v>AA$12</v>
      </c>
      <c r="AB3091" s="192" t="str">
        <f t="shared" si="4051"/>
        <v>AB$12</v>
      </c>
      <c r="AC3091" s="192" t="str">
        <f t="shared" si="4051"/>
        <v>AC$12</v>
      </c>
      <c r="AD3091" s="192" t="str">
        <f t="shared" si="4051"/>
        <v>AD$12</v>
      </c>
      <c r="AE3091" s="192" t="str">
        <f t="shared" si="4051"/>
        <v>AE$12</v>
      </c>
      <c r="AF3091" s="192" t="str">
        <f t="shared" si="4051"/>
        <v>AF$12</v>
      </c>
      <c r="AG3091" s="192" t="str">
        <f t="shared" si="4051"/>
        <v>AG$12</v>
      </c>
      <c r="AH3091" s="192" t="str">
        <f t="shared" si="4051"/>
        <v>AH$12</v>
      </c>
      <c r="AI3091" s="192" t="str">
        <f t="shared" si="4051"/>
        <v>AI$12</v>
      </c>
      <c r="AJ3091" s="192" t="str">
        <f t="shared" si="4051"/>
        <v>AJ$12</v>
      </c>
      <c r="AK3091" s="192" t="str">
        <f t="shared" si="4051"/>
        <v>AK$12</v>
      </c>
      <c r="AL3091" s="192" t="str">
        <f t="shared" si="4051"/>
        <v>AL$12</v>
      </c>
      <c r="AM3091" s="192" t="str">
        <f t="shared" si="4051"/>
        <v>AM$12</v>
      </c>
      <c r="AN3091" s="192" t="str">
        <f t="shared" si="4051"/>
        <v>AN$12</v>
      </c>
      <c r="AO3091" s="192" t="str">
        <f t="shared" si="4051"/>
        <v>AO$12</v>
      </c>
      <c r="AP3091" s="192" t="str">
        <f t="shared" si="4051"/>
        <v>AP$12</v>
      </c>
      <c r="AQ3091" s="192" t="str">
        <f t="shared" si="4051"/>
        <v>AQ$12</v>
      </c>
      <c r="AR3091" s="192" t="str">
        <f t="shared" si="4051"/>
        <v>AR$12</v>
      </c>
      <c r="AS3091" s="192" t="str">
        <f t="shared" si="4051"/>
        <v>AS$12</v>
      </c>
      <c r="AT3091" s="192" t="str">
        <f t="shared" si="4051"/>
        <v>AT$12</v>
      </c>
      <c r="AU3091" s="192" t="str">
        <f t="shared" si="4051"/>
        <v>AU$12</v>
      </c>
      <c r="AV3091" s="192" t="str">
        <f t="shared" si="4051"/>
        <v>AV$12</v>
      </c>
      <c r="AW3091" s="192" t="str">
        <f t="shared" si="4051"/>
        <v>AW$12</v>
      </c>
      <c r="AX3091" s="192" t="str">
        <f t="shared" si="4051"/>
        <v>AX$12</v>
      </c>
      <c r="AY3091" s="192" t="str">
        <f t="shared" ref="AY3091:CD3091" si="4052">AY$16</f>
        <v>AY$12</v>
      </c>
      <c r="AZ3091" s="192" t="str">
        <f t="shared" si="4052"/>
        <v>AZ$12</v>
      </c>
      <c r="BA3091" s="192" t="str">
        <f t="shared" si="4052"/>
        <v>BA$12</v>
      </c>
      <c r="BB3091" s="192" t="str">
        <f t="shared" si="4052"/>
        <v>BB$12</v>
      </c>
      <c r="BC3091" s="192" t="str">
        <f t="shared" si="4052"/>
        <v>BC$12</v>
      </c>
      <c r="BD3091" s="192" t="str">
        <f t="shared" si="4052"/>
        <v>BD$12</v>
      </c>
      <c r="BE3091" s="192" t="str">
        <f t="shared" si="4052"/>
        <v>BE$12</v>
      </c>
      <c r="BF3091" s="192" t="str">
        <f t="shared" si="4052"/>
        <v>BF$12</v>
      </c>
      <c r="BG3091" s="192" t="str">
        <f t="shared" si="4052"/>
        <v>BG$12</v>
      </c>
      <c r="BH3091" s="192" t="str">
        <f t="shared" si="4052"/>
        <v>BH$12</v>
      </c>
      <c r="BI3091" s="192" t="str">
        <f t="shared" si="4052"/>
        <v>BI$12</v>
      </c>
      <c r="BJ3091" s="192" t="str">
        <f t="shared" si="4052"/>
        <v>BJ$12</v>
      </c>
      <c r="BK3091" s="192" t="str">
        <f t="shared" si="4052"/>
        <v>BK$12</v>
      </c>
      <c r="BL3091" s="192" t="str">
        <f t="shared" si="4052"/>
        <v>BL$12</v>
      </c>
      <c r="BM3091" s="192" t="str">
        <f t="shared" si="4052"/>
        <v>BM$12</v>
      </c>
      <c r="BN3091" s="192" t="str">
        <f t="shared" si="4052"/>
        <v>BN$12</v>
      </c>
      <c r="BO3091" s="192" t="str">
        <f t="shared" si="4052"/>
        <v>BO$12</v>
      </c>
      <c r="BP3091" s="192" t="str">
        <f t="shared" si="4052"/>
        <v>BP$12</v>
      </c>
      <c r="BQ3091" s="192" t="str">
        <f t="shared" si="4052"/>
        <v>BQ$12</v>
      </c>
      <c r="BR3091" s="192" t="str">
        <f t="shared" si="4052"/>
        <v>BR$12</v>
      </c>
      <c r="BS3091" s="192" t="str">
        <f t="shared" si="4052"/>
        <v>BS$12</v>
      </c>
      <c r="BT3091" s="192" t="str">
        <f t="shared" si="4052"/>
        <v>BT$12</v>
      </c>
      <c r="BU3091" s="192" t="str">
        <f t="shared" si="4052"/>
        <v>BU$12</v>
      </c>
      <c r="BV3091" s="192" t="str">
        <f t="shared" si="4052"/>
        <v>BV$12</v>
      </c>
      <c r="BW3091" s="192" t="str">
        <f t="shared" si="4052"/>
        <v>BW$12</v>
      </c>
      <c r="BX3091" s="192" t="str">
        <f t="shared" si="4052"/>
        <v>BX$12</v>
      </c>
      <c r="BY3091" s="192" t="str">
        <f t="shared" si="4052"/>
        <v>BY$12</v>
      </c>
      <c r="BZ3091" s="192" t="str">
        <f t="shared" si="4052"/>
        <v>BZ$12</v>
      </c>
      <c r="CA3091" s="192" t="str">
        <f t="shared" si="4052"/>
        <v>CA$12</v>
      </c>
      <c r="CB3091" s="192" t="str">
        <f t="shared" si="4052"/>
        <v>CB$12</v>
      </c>
      <c r="CC3091" s="192" t="str">
        <f t="shared" si="4052"/>
        <v>CC$12</v>
      </c>
      <c r="CD3091" s="192" t="str">
        <f t="shared" si="4052"/>
        <v>CD$12</v>
      </c>
      <c r="CE3091" s="192" t="str">
        <f t="shared" ref="CE3091:CL3091" si="4053">CE$16</f>
        <v>CE$12</v>
      </c>
      <c r="CF3091" s="192" t="str">
        <f t="shared" si="4053"/>
        <v>CF$12</v>
      </c>
      <c r="CG3091" s="192" t="str">
        <f t="shared" si="4053"/>
        <v>CG$12</v>
      </c>
      <c r="CH3091" s="192" t="str">
        <f t="shared" si="4053"/>
        <v>CH$12</v>
      </c>
      <c r="CI3091" s="192" t="str">
        <f t="shared" si="4053"/>
        <v>CI$12</v>
      </c>
      <c r="CJ3091" s="192" t="str">
        <f t="shared" si="4053"/>
        <v>CJ$12</v>
      </c>
      <c r="CK3091" s="192" t="str">
        <f t="shared" si="4053"/>
        <v>CK$12</v>
      </c>
      <c r="CL3091" s="192" t="str">
        <f t="shared" si="4053"/>
        <v>CL$12</v>
      </c>
    </row>
    <row r="3092" spans="2:90" x14ac:dyDescent="0.4">
      <c r="B3092" s="168" t="s">
        <v>460</v>
      </c>
      <c r="C3092" s="193"/>
      <c r="D3092" s="193"/>
      <c r="E3092" s="193" t="s">
        <v>906</v>
      </c>
      <c r="F3092" s="193"/>
      <c r="G3092" s="193"/>
      <c r="H3092" s="193"/>
      <c r="I3092" s="194"/>
      <c r="J3092" s="194"/>
      <c r="K3092" s="195"/>
      <c r="L3092" s="195"/>
      <c r="M3092" s="195"/>
      <c r="N3092" s="195"/>
      <c r="O3092" s="195"/>
      <c r="P3092" s="195"/>
      <c r="R3092" s="195"/>
      <c r="S3092" s="192" t="str">
        <f t="shared" ref="S3092:AX3092" si="4054">S$17</f>
        <v>S$13</v>
      </c>
      <c r="T3092" s="192" t="str">
        <f t="shared" si="4054"/>
        <v>T$13</v>
      </c>
      <c r="U3092" s="192" t="str">
        <f t="shared" si="4054"/>
        <v>U$13</v>
      </c>
      <c r="V3092" s="192" t="str">
        <f t="shared" si="4054"/>
        <v>V$13</v>
      </c>
      <c r="W3092" s="192" t="str">
        <f t="shared" si="4054"/>
        <v>W$13</v>
      </c>
      <c r="X3092" s="192" t="str">
        <f t="shared" si="4054"/>
        <v>X$13</v>
      </c>
      <c r="Y3092" s="192" t="str">
        <f t="shared" si="4054"/>
        <v>Y$13</v>
      </c>
      <c r="Z3092" s="192" t="str">
        <f t="shared" si="4054"/>
        <v>Z$13</v>
      </c>
      <c r="AA3092" s="192" t="str">
        <f t="shared" si="4054"/>
        <v>AA$13</v>
      </c>
      <c r="AB3092" s="192" t="str">
        <f t="shared" si="4054"/>
        <v>AB$13</v>
      </c>
      <c r="AC3092" s="192" t="str">
        <f t="shared" si="4054"/>
        <v>AC$13</v>
      </c>
      <c r="AD3092" s="192" t="str">
        <f t="shared" si="4054"/>
        <v>AD$13</v>
      </c>
      <c r="AE3092" s="192" t="str">
        <f t="shared" si="4054"/>
        <v>AE$13</v>
      </c>
      <c r="AF3092" s="192" t="str">
        <f t="shared" si="4054"/>
        <v>AF$13</v>
      </c>
      <c r="AG3092" s="192" t="str">
        <f t="shared" si="4054"/>
        <v>AG$13</v>
      </c>
      <c r="AH3092" s="192" t="str">
        <f t="shared" si="4054"/>
        <v>AH$13</v>
      </c>
      <c r="AI3092" s="192" t="str">
        <f t="shared" si="4054"/>
        <v>AI$13</v>
      </c>
      <c r="AJ3092" s="192" t="str">
        <f t="shared" si="4054"/>
        <v>AJ$13</v>
      </c>
      <c r="AK3092" s="192" t="str">
        <f t="shared" si="4054"/>
        <v>AK$13</v>
      </c>
      <c r="AL3092" s="192" t="str">
        <f t="shared" si="4054"/>
        <v>AL$13</v>
      </c>
      <c r="AM3092" s="192" t="str">
        <f t="shared" si="4054"/>
        <v>AM$13</v>
      </c>
      <c r="AN3092" s="192" t="str">
        <f t="shared" si="4054"/>
        <v>AN$13</v>
      </c>
      <c r="AO3092" s="192" t="str">
        <f t="shared" si="4054"/>
        <v>AO$13</v>
      </c>
      <c r="AP3092" s="192" t="str">
        <f t="shared" si="4054"/>
        <v>AP$13</v>
      </c>
      <c r="AQ3092" s="192" t="str">
        <f t="shared" si="4054"/>
        <v>AQ$13</v>
      </c>
      <c r="AR3092" s="192" t="str">
        <f t="shared" si="4054"/>
        <v>AR$13</v>
      </c>
      <c r="AS3092" s="192" t="str">
        <f t="shared" si="4054"/>
        <v>AS$13</v>
      </c>
      <c r="AT3092" s="192" t="str">
        <f t="shared" si="4054"/>
        <v>AT$13</v>
      </c>
      <c r="AU3092" s="192" t="str">
        <f t="shared" si="4054"/>
        <v>AU$13</v>
      </c>
      <c r="AV3092" s="192" t="str">
        <f t="shared" si="4054"/>
        <v>AV$13</v>
      </c>
      <c r="AW3092" s="192" t="str">
        <f t="shared" si="4054"/>
        <v>AW$13</v>
      </c>
      <c r="AX3092" s="192" t="str">
        <f t="shared" si="4054"/>
        <v>AX$13</v>
      </c>
      <c r="AY3092" s="192" t="str">
        <f t="shared" ref="AY3092:CD3092" si="4055">AY$17</f>
        <v>AY$13</v>
      </c>
      <c r="AZ3092" s="192" t="str">
        <f t="shared" si="4055"/>
        <v>AZ$13</v>
      </c>
      <c r="BA3092" s="192" t="str">
        <f t="shared" si="4055"/>
        <v>BA$13</v>
      </c>
      <c r="BB3092" s="192" t="str">
        <f t="shared" si="4055"/>
        <v>BB$13</v>
      </c>
      <c r="BC3092" s="192" t="str">
        <f t="shared" si="4055"/>
        <v>BC$13</v>
      </c>
      <c r="BD3092" s="192" t="str">
        <f t="shared" si="4055"/>
        <v>BD$13</v>
      </c>
      <c r="BE3092" s="192" t="str">
        <f t="shared" si="4055"/>
        <v>BE$13</v>
      </c>
      <c r="BF3092" s="192" t="str">
        <f t="shared" si="4055"/>
        <v>BF$13</v>
      </c>
      <c r="BG3092" s="192" t="str">
        <f t="shared" si="4055"/>
        <v>BG$13</v>
      </c>
      <c r="BH3092" s="192" t="str">
        <f t="shared" si="4055"/>
        <v>BH$13</v>
      </c>
      <c r="BI3092" s="192" t="str">
        <f t="shared" si="4055"/>
        <v>BI$13</v>
      </c>
      <c r="BJ3092" s="192" t="str">
        <f t="shared" si="4055"/>
        <v>BJ$13</v>
      </c>
      <c r="BK3092" s="192" t="str">
        <f t="shared" si="4055"/>
        <v>BK$13</v>
      </c>
      <c r="BL3092" s="192" t="str">
        <f t="shared" si="4055"/>
        <v>BL$13</v>
      </c>
      <c r="BM3092" s="192" t="str">
        <f t="shared" si="4055"/>
        <v>BM$13</v>
      </c>
      <c r="BN3092" s="192" t="str">
        <f t="shared" si="4055"/>
        <v>BN$13</v>
      </c>
      <c r="BO3092" s="192" t="str">
        <f t="shared" si="4055"/>
        <v>BO$13</v>
      </c>
      <c r="BP3092" s="192" t="str">
        <f t="shared" si="4055"/>
        <v>BP$13</v>
      </c>
      <c r="BQ3092" s="192" t="str">
        <f t="shared" si="4055"/>
        <v>BQ$13</v>
      </c>
      <c r="BR3092" s="192" t="str">
        <f t="shared" si="4055"/>
        <v>BR$13</v>
      </c>
      <c r="BS3092" s="192" t="str">
        <f t="shared" si="4055"/>
        <v>BS$13</v>
      </c>
      <c r="BT3092" s="192" t="str">
        <f t="shared" si="4055"/>
        <v>BT$13</v>
      </c>
      <c r="BU3092" s="192" t="str">
        <f t="shared" si="4055"/>
        <v>BU$13</v>
      </c>
      <c r="BV3092" s="192" t="str">
        <f t="shared" si="4055"/>
        <v>BV$13</v>
      </c>
      <c r="BW3092" s="192" t="str">
        <f t="shared" si="4055"/>
        <v>BW$13</v>
      </c>
      <c r="BX3092" s="192" t="str">
        <f t="shared" si="4055"/>
        <v>BX$13</v>
      </c>
      <c r="BY3092" s="192" t="str">
        <f t="shared" si="4055"/>
        <v>BY$13</v>
      </c>
      <c r="BZ3092" s="192" t="str">
        <f t="shared" si="4055"/>
        <v>BZ$13</v>
      </c>
      <c r="CA3092" s="192" t="str">
        <f t="shared" si="4055"/>
        <v>CA$13</v>
      </c>
      <c r="CB3092" s="192" t="str">
        <f t="shared" si="4055"/>
        <v>CB$13</v>
      </c>
      <c r="CC3092" s="192" t="str">
        <f t="shared" si="4055"/>
        <v>CC$13</v>
      </c>
      <c r="CD3092" s="192" t="str">
        <f t="shared" si="4055"/>
        <v>CD$13</v>
      </c>
      <c r="CE3092" s="192" t="str">
        <f t="shared" ref="CE3092:CL3092" si="4056">CE$17</f>
        <v>CE$13</v>
      </c>
      <c r="CF3092" s="192" t="str">
        <f t="shared" si="4056"/>
        <v>CF$13</v>
      </c>
      <c r="CG3092" s="192" t="str">
        <f t="shared" si="4056"/>
        <v>CG$13</v>
      </c>
      <c r="CH3092" s="192" t="str">
        <f t="shared" si="4056"/>
        <v>CH$13</v>
      </c>
      <c r="CI3092" s="192" t="str">
        <f t="shared" si="4056"/>
        <v>CI$13</v>
      </c>
      <c r="CJ3092" s="192" t="str">
        <f t="shared" si="4056"/>
        <v>CJ$13</v>
      </c>
      <c r="CK3092" s="192" t="str">
        <f t="shared" si="4056"/>
        <v>CK$13</v>
      </c>
      <c r="CL3092" s="192" t="str">
        <f t="shared" si="4056"/>
        <v>CL$13</v>
      </c>
    </row>
    <row r="3093" spans="2:90" x14ac:dyDescent="0.4">
      <c r="B3093" s="168" t="s">
        <v>488</v>
      </c>
      <c r="C3093" s="193"/>
      <c r="D3093" s="193"/>
      <c r="E3093" s="193" t="s">
        <v>906</v>
      </c>
      <c r="F3093" s="193"/>
      <c r="G3093" s="193"/>
      <c r="H3093" s="193"/>
      <c r="I3093" s="194"/>
      <c r="J3093" s="194"/>
      <c r="K3093" s="195"/>
      <c r="L3093" s="195"/>
      <c r="M3093" s="195"/>
      <c r="N3093" s="195"/>
      <c r="O3093" s="195"/>
      <c r="P3093" s="195"/>
      <c r="R3093" s="195"/>
      <c r="S3093" s="183"/>
      <c r="T3093" s="183"/>
      <c r="U3093" s="183"/>
      <c r="V3093" s="183"/>
      <c r="W3093" s="183"/>
      <c r="X3093" s="183"/>
      <c r="Y3093" s="183"/>
      <c r="Z3093" s="183"/>
      <c r="AA3093" s="183"/>
      <c r="AB3093" s="183"/>
      <c r="AC3093" s="183"/>
      <c r="AD3093" s="183"/>
      <c r="AE3093" s="183"/>
      <c r="AF3093" s="183"/>
      <c r="AG3093" s="183"/>
      <c r="AH3093" s="183"/>
      <c r="AI3093" s="183"/>
      <c r="AJ3093" s="183"/>
      <c r="AK3093" s="183"/>
      <c r="AL3093" s="183"/>
      <c r="AM3093" s="183"/>
      <c r="AN3093" s="183"/>
      <c r="AO3093" s="183"/>
      <c r="AP3093" s="183"/>
      <c r="AQ3093" s="183"/>
      <c r="AR3093" s="183"/>
      <c r="AS3093" s="183"/>
      <c r="AT3093" s="183"/>
      <c r="AU3093" s="183"/>
      <c r="AV3093" s="183"/>
      <c r="AW3093" s="183"/>
      <c r="AX3093" s="183"/>
      <c r="AY3093" s="183"/>
      <c r="AZ3093" s="183"/>
      <c r="BA3093" s="183"/>
      <c r="BB3093" s="183"/>
      <c r="BC3093" s="183"/>
      <c r="BD3093" s="183"/>
      <c r="BE3093" s="183"/>
      <c r="BF3093" s="183"/>
      <c r="BG3093" s="183"/>
      <c r="BH3093" s="183"/>
      <c r="BI3093" s="183"/>
      <c r="BJ3093" s="183"/>
      <c r="BK3093" s="183"/>
      <c r="BL3093" s="183"/>
      <c r="BM3093" s="183"/>
      <c r="BN3093" s="183"/>
      <c r="BO3093" s="183"/>
      <c r="BP3093" s="183"/>
      <c r="BQ3093" s="183"/>
      <c r="BR3093" s="183"/>
      <c r="BS3093" s="183"/>
      <c r="BT3093" s="183"/>
      <c r="BU3093" s="183"/>
      <c r="BV3093" s="183"/>
      <c r="BW3093" s="183"/>
      <c r="BX3093" s="183"/>
      <c r="BY3093" s="183"/>
      <c r="BZ3093" s="183"/>
      <c r="CA3093" s="183"/>
      <c r="CB3093" s="183"/>
      <c r="CC3093" s="183"/>
      <c r="CD3093" s="183"/>
      <c r="CE3093" s="183"/>
      <c r="CF3093" s="183"/>
      <c r="CG3093" s="183"/>
      <c r="CH3093" s="183"/>
      <c r="CI3093" s="183"/>
      <c r="CJ3093" s="183"/>
      <c r="CK3093" s="183"/>
      <c r="CL3093" s="183"/>
    </row>
    <row r="3094" spans="2:90" x14ac:dyDescent="0.4">
      <c r="B3094" s="168" t="s">
        <v>501</v>
      </c>
      <c r="C3094" s="193"/>
      <c r="D3094" s="193"/>
      <c r="E3094" s="193" t="s">
        <v>906</v>
      </c>
      <c r="F3094" s="193"/>
      <c r="G3094" s="193"/>
      <c r="H3094" s="193"/>
      <c r="I3094" s="194"/>
      <c r="J3094" s="194"/>
      <c r="K3094" s="195"/>
      <c r="L3094" s="195"/>
      <c r="M3094" s="195"/>
      <c r="N3094" s="195"/>
      <c r="O3094" s="195"/>
      <c r="P3094" s="195"/>
      <c r="R3094" s="195"/>
      <c r="S3094" s="183"/>
      <c r="T3094" s="183"/>
      <c r="U3094" s="183"/>
      <c r="V3094" s="183"/>
      <c r="W3094" s="183"/>
      <c r="X3094" s="183"/>
      <c r="Y3094" s="183"/>
      <c r="Z3094" s="183"/>
      <c r="AA3094" s="183"/>
      <c r="AB3094" s="183"/>
      <c r="AC3094" s="183"/>
      <c r="AD3094" s="183"/>
      <c r="AE3094" s="183"/>
      <c r="AF3094" s="183"/>
      <c r="AG3094" s="183"/>
      <c r="AH3094" s="183"/>
      <c r="AI3094" s="183"/>
      <c r="AJ3094" s="183"/>
      <c r="AK3094" s="183"/>
      <c r="AL3094" s="183"/>
      <c r="AM3094" s="183"/>
      <c r="AN3094" s="183"/>
      <c r="AO3094" s="183"/>
      <c r="AP3094" s="183"/>
      <c r="AQ3094" s="183"/>
      <c r="AR3094" s="183"/>
      <c r="AS3094" s="183"/>
      <c r="AT3094" s="183"/>
      <c r="AU3094" s="183"/>
      <c r="AV3094" s="183"/>
      <c r="AW3094" s="183"/>
      <c r="AX3094" s="183"/>
      <c r="AY3094" s="183"/>
      <c r="AZ3094" s="183"/>
      <c r="BA3094" s="183"/>
      <c r="BB3094" s="183"/>
      <c r="BC3094" s="183"/>
      <c r="BD3094" s="183"/>
      <c r="BE3094" s="183"/>
      <c r="BF3094" s="183"/>
      <c r="BG3094" s="183"/>
      <c r="BH3094" s="183"/>
      <c r="BI3094" s="183"/>
      <c r="BJ3094" s="183"/>
      <c r="BK3094" s="183"/>
      <c r="BL3094" s="183"/>
      <c r="BM3094" s="183"/>
      <c r="BN3094" s="183"/>
      <c r="BO3094" s="183"/>
      <c r="BP3094" s="183"/>
      <c r="BQ3094" s="183"/>
      <c r="BR3094" s="183"/>
      <c r="BS3094" s="183"/>
      <c r="BT3094" s="183"/>
      <c r="BU3094" s="183"/>
      <c r="BV3094" s="183"/>
      <c r="BW3094" s="183"/>
      <c r="BX3094" s="183"/>
      <c r="BY3094" s="183"/>
      <c r="BZ3094" s="183"/>
      <c r="CA3094" s="183"/>
      <c r="CB3094" s="183"/>
      <c r="CC3094" s="183"/>
      <c r="CD3094" s="183"/>
      <c r="CE3094" s="183"/>
      <c r="CF3094" s="183"/>
      <c r="CG3094" s="183"/>
      <c r="CH3094" s="183"/>
      <c r="CI3094" s="183"/>
      <c r="CJ3094" s="183"/>
      <c r="CK3094" s="183"/>
      <c r="CL3094" s="183"/>
    </row>
    <row r="3095" spans="2:90" x14ac:dyDescent="0.4">
      <c r="B3095" s="168" t="s">
        <v>461</v>
      </c>
      <c r="C3095" s="193"/>
      <c r="D3095" s="193"/>
      <c r="E3095" s="193" t="s">
        <v>906</v>
      </c>
      <c r="F3095" s="193"/>
      <c r="G3095" s="193"/>
      <c r="H3095" s="193"/>
      <c r="I3095" s="194"/>
      <c r="J3095" s="194"/>
      <c r="K3095" s="195"/>
      <c r="L3095" s="195"/>
      <c r="M3095" s="195"/>
      <c r="N3095" s="195"/>
      <c r="O3095" s="195"/>
      <c r="P3095" s="195"/>
      <c r="R3095" s="195"/>
      <c r="S3095" s="183" t="str">
        <f t="shared" ref="S3095:AX3095" si="4057">S$18</f>
        <v>S$14</v>
      </c>
      <c r="T3095" s="183" t="str">
        <f t="shared" si="4057"/>
        <v>T$14</v>
      </c>
      <c r="U3095" s="183" t="str">
        <f t="shared" si="4057"/>
        <v>U$14</v>
      </c>
      <c r="V3095" s="183" t="str">
        <f t="shared" si="4057"/>
        <v>V$14</v>
      </c>
      <c r="W3095" s="183" t="str">
        <f t="shared" si="4057"/>
        <v>W$14</v>
      </c>
      <c r="X3095" s="183" t="str">
        <f t="shared" si="4057"/>
        <v>X$14</v>
      </c>
      <c r="Y3095" s="183" t="str">
        <f t="shared" si="4057"/>
        <v>Y$14</v>
      </c>
      <c r="Z3095" s="183" t="str">
        <f t="shared" si="4057"/>
        <v>Z$14</v>
      </c>
      <c r="AA3095" s="183" t="str">
        <f t="shared" si="4057"/>
        <v>AA$14</v>
      </c>
      <c r="AB3095" s="183" t="str">
        <f t="shared" si="4057"/>
        <v>AB$14</v>
      </c>
      <c r="AC3095" s="183" t="str">
        <f t="shared" si="4057"/>
        <v>AC$14</v>
      </c>
      <c r="AD3095" s="183" t="str">
        <f t="shared" si="4057"/>
        <v>AD$14</v>
      </c>
      <c r="AE3095" s="183" t="str">
        <f t="shared" si="4057"/>
        <v>AE$14</v>
      </c>
      <c r="AF3095" s="183" t="str">
        <f t="shared" si="4057"/>
        <v>AF$14</v>
      </c>
      <c r="AG3095" s="183" t="str">
        <f t="shared" si="4057"/>
        <v>AG$14</v>
      </c>
      <c r="AH3095" s="183" t="str">
        <f t="shared" si="4057"/>
        <v>AH$14</v>
      </c>
      <c r="AI3095" s="183" t="str">
        <f t="shared" si="4057"/>
        <v>AI$14</v>
      </c>
      <c r="AJ3095" s="183" t="str">
        <f t="shared" si="4057"/>
        <v>AJ$14</v>
      </c>
      <c r="AK3095" s="183" t="str">
        <f t="shared" si="4057"/>
        <v>AK$14</v>
      </c>
      <c r="AL3095" s="183" t="str">
        <f t="shared" si="4057"/>
        <v>AL$14</v>
      </c>
      <c r="AM3095" s="183" t="str">
        <f t="shared" si="4057"/>
        <v>AM$14</v>
      </c>
      <c r="AN3095" s="183" t="str">
        <f t="shared" si="4057"/>
        <v>AN$14</v>
      </c>
      <c r="AO3095" s="183" t="str">
        <f t="shared" si="4057"/>
        <v>AO$14</v>
      </c>
      <c r="AP3095" s="183" t="str">
        <f t="shared" si="4057"/>
        <v>AP$14</v>
      </c>
      <c r="AQ3095" s="183" t="str">
        <f t="shared" si="4057"/>
        <v>AQ$14</v>
      </c>
      <c r="AR3095" s="183" t="str">
        <f t="shared" si="4057"/>
        <v>AR$14</v>
      </c>
      <c r="AS3095" s="183" t="str">
        <f t="shared" si="4057"/>
        <v>AS$14</v>
      </c>
      <c r="AT3095" s="183" t="str">
        <f t="shared" si="4057"/>
        <v>AT$14</v>
      </c>
      <c r="AU3095" s="183" t="str">
        <f t="shared" si="4057"/>
        <v>AU$14</v>
      </c>
      <c r="AV3095" s="183" t="str">
        <f t="shared" si="4057"/>
        <v>AV$14</v>
      </c>
      <c r="AW3095" s="183" t="str">
        <f t="shared" si="4057"/>
        <v>AW$14</v>
      </c>
      <c r="AX3095" s="183" t="str">
        <f t="shared" si="4057"/>
        <v>AX$14</v>
      </c>
      <c r="AY3095" s="183" t="str">
        <f t="shared" ref="AY3095:CD3095" si="4058">AY$18</f>
        <v>AY$14</v>
      </c>
      <c r="AZ3095" s="183" t="str">
        <f t="shared" si="4058"/>
        <v>AZ$14</v>
      </c>
      <c r="BA3095" s="183" t="str">
        <f t="shared" si="4058"/>
        <v>BA$14</v>
      </c>
      <c r="BB3095" s="183" t="str">
        <f t="shared" si="4058"/>
        <v>BB$14</v>
      </c>
      <c r="BC3095" s="183" t="str">
        <f t="shared" si="4058"/>
        <v>BC$14</v>
      </c>
      <c r="BD3095" s="183" t="str">
        <f t="shared" si="4058"/>
        <v>BD$14</v>
      </c>
      <c r="BE3095" s="183" t="str">
        <f t="shared" si="4058"/>
        <v>BE$14</v>
      </c>
      <c r="BF3095" s="183" t="str">
        <f t="shared" si="4058"/>
        <v>BF$14</v>
      </c>
      <c r="BG3095" s="183" t="str">
        <f t="shared" si="4058"/>
        <v>BG$14</v>
      </c>
      <c r="BH3095" s="183" t="str">
        <f t="shared" si="4058"/>
        <v>BH$14</v>
      </c>
      <c r="BI3095" s="183" t="str">
        <f t="shared" si="4058"/>
        <v>BI$14</v>
      </c>
      <c r="BJ3095" s="183" t="str">
        <f t="shared" si="4058"/>
        <v>BJ$14</v>
      </c>
      <c r="BK3095" s="183" t="str">
        <f t="shared" si="4058"/>
        <v>BK$14</v>
      </c>
      <c r="BL3095" s="183" t="str">
        <f t="shared" si="4058"/>
        <v>BL$14</v>
      </c>
      <c r="BM3095" s="183" t="str">
        <f t="shared" si="4058"/>
        <v>BM$14</v>
      </c>
      <c r="BN3095" s="183" t="str">
        <f t="shared" si="4058"/>
        <v>BN$14</v>
      </c>
      <c r="BO3095" s="183" t="str">
        <f t="shared" si="4058"/>
        <v>BO$14</v>
      </c>
      <c r="BP3095" s="183" t="str">
        <f t="shared" si="4058"/>
        <v>BP$14</v>
      </c>
      <c r="BQ3095" s="183" t="str">
        <f t="shared" si="4058"/>
        <v>BQ$14</v>
      </c>
      <c r="BR3095" s="183" t="str">
        <f t="shared" si="4058"/>
        <v>BR$14</v>
      </c>
      <c r="BS3095" s="183" t="str">
        <f t="shared" si="4058"/>
        <v>BS$14</v>
      </c>
      <c r="BT3095" s="183" t="str">
        <f t="shared" si="4058"/>
        <v>BT$14</v>
      </c>
      <c r="BU3095" s="183" t="str">
        <f t="shared" si="4058"/>
        <v>BU$14</v>
      </c>
      <c r="BV3095" s="183" t="str">
        <f t="shared" si="4058"/>
        <v>BV$14</v>
      </c>
      <c r="BW3095" s="183" t="str">
        <f t="shared" si="4058"/>
        <v>BW$14</v>
      </c>
      <c r="BX3095" s="183" t="str">
        <f t="shared" si="4058"/>
        <v>BX$14</v>
      </c>
      <c r="BY3095" s="183" t="str">
        <f t="shared" si="4058"/>
        <v>BY$14</v>
      </c>
      <c r="BZ3095" s="183" t="str">
        <f t="shared" si="4058"/>
        <v>BZ$14</v>
      </c>
      <c r="CA3095" s="183" t="str">
        <f t="shared" si="4058"/>
        <v>CA$14</v>
      </c>
      <c r="CB3095" s="183" t="str">
        <f t="shared" si="4058"/>
        <v>CB$14</v>
      </c>
      <c r="CC3095" s="183" t="str">
        <f t="shared" si="4058"/>
        <v>CC$14</v>
      </c>
      <c r="CD3095" s="183" t="str">
        <f t="shared" si="4058"/>
        <v>CD$14</v>
      </c>
      <c r="CE3095" s="183" t="str">
        <f t="shared" ref="CE3095:CL3095" si="4059">CE$18</f>
        <v>CE$14</v>
      </c>
      <c r="CF3095" s="183" t="str">
        <f t="shared" si="4059"/>
        <v>CF$14</v>
      </c>
      <c r="CG3095" s="183" t="str">
        <f t="shared" si="4059"/>
        <v>CG$14</v>
      </c>
      <c r="CH3095" s="183" t="str">
        <f t="shared" si="4059"/>
        <v>CH$14</v>
      </c>
      <c r="CI3095" s="183" t="str">
        <f t="shared" si="4059"/>
        <v>CI$14</v>
      </c>
      <c r="CJ3095" s="183" t="str">
        <f t="shared" si="4059"/>
        <v>CJ$14</v>
      </c>
      <c r="CK3095" s="183" t="str">
        <f t="shared" si="4059"/>
        <v>CK$14</v>
      </c>
      <c r="CL3095" s="183" t="str">
        <f t="shared" si="4059"/>
        <v>CL$14</v>
      </c>
    </row>
    <row r="3096" spans="2:90" x14ac:dyDescent="0.4">
      <c r="B3096" s="168" t="s">
        <v>462</v>
      </c>
      <c r="C3096" s="193"/>
      <c r="D3096" s="193"/>
      <c r="E3096" s="193" t="s">
        <v>906</v>
      </c>
      <c r="F3096" s="193"/>
      <c r="G3096" s="193"/>
      <c r="H3096" s="193"/>
      <c r="I3096" s="194"/>
      <c r="J3096" s="194"/>
      <c r="K3096" s="195"/>
      <c r="L3096" s="195"/>
      <c r="M3096" s="195"/>
      <c r="N3096" s="195"/>
      <c r="O3096" s="195"/>
      <c r="P3096" s="195"/>
      <c r="R3096" s="195"/>
      <c r="S3096" s="183" t="str">
        <f t="shared" ref="S3096:AX3096" si="4060">S$19</f>
        <v>S$15</v>
      </c>
      <c r="T3096" s="183" t="str">
        <f t="shared" si="4060"/>
        <v>T$15</v>
      </c>
      <c r="U3096" s="183" t="str">
        <f t="shared" si="4060"/>
        <v>U$15</v>
      </c>
      <c r="V3096" s="183" t="str">
        <f t="shared" si="4060"/>
        <v>V$15</v>
      </c>
      <c r="W3096" s="183" t="str">
        <f t="shared" si="4060"/>
        <v>W$15</v>
      </c>
      <c r="X3096" s="183" t="str">
        <f t="shared" si="4060"/>
        <v>X$15</v>
      </c>
      <c r="Y3096" s="183" t="str">
        <f t="shared" si="4060"/>
        <v>Y$15</v>
      </c>
      <c r="Z3096" s="183" t="str">
        <f t="shared" si="4060"/>
        <v>Z$15</v>
      </c>
      <c r="AA3096" s="183" t="str">
        <f t="shared" si="4060"/>
        <v>AA$15</v>
      </c>
      <c r="AB3096" s="183" t="str">
        <f t="shared" si="4060"/>
        <v>AB$15</v>
      </c>
      <c r="AC3096" s="183" t="str">
        <f t="shared" si="4060"/>
        <v>AC$15</v>
      </c>
      <c r="AD3096" s="183" t="str">
        <f t="shared" si="4060"/>
        <v>AD$15</v>
      </c>
      <c r="AE3096" s="183" t="str">
        <f t="shared" si="4060"/>
        <v>AE$15</v>
      </c>
      <c r="AF3096" s="183" t="str">
        <f t="shared" si="4060"/>
        <v>AF$15</v>
      </c>
      <c r="AG3096" s="183" t="str">
        <f t="shared" si="4060"/>
        <v>AG$15</v>
      </c>
      <c r="AH3096" s="183" t="str">
        <f t="shared" si="4060"/>
        <v>AH$15</v>
      </c>
      <c r="AI3096" s="183" t="str">
        <f t="shared" si="4060"/>
        <v>AI$15</v>
      </c>
      <c r="AJ3096" s="183" t="str">
        <f t="shared" si="4060"/>
        <v>AJ$15</v>
      </c>
      <c r="AK3096" s="183" t="str">
        <f t="shared" si="4060"/>
        <v>AK$15</v>
      </c>
      <c r="AL3096" s="183" t="str">
        <f t="shared" si="4060"/>
        <v>AL$15</v>
      </c>
      <c r="AM3096" s="183" t="str">
        <f t="shared" si="4060"/>
        <v>AM$15</v>
      </c>
      <c r="AN3096" s="183" t="str">
        <f t="shared" si="4060"/>
        <v>AN$15</v>
      </c>
      <c r="AO3096" s="183" t="str">
        <f t="shared" si="4060"/>
        <v>AO$15</v>
      </c>
      <c r="AP3096" s="183" t="str">
        <f t="shared" si="4060"/>
        <v>AP$15</v>
      </c>
      <c r="AQ3096" s="183" t="str">
        <f t="shared" si="4060"/>
        <v>AQ$15</v>
      </c>
      <c r="AR3096" s="183" t="str">
        <f t="shared" si="4060"/>
        <v>AR$15</v>
      </c>
      <c r="AS3096" s="183" t="str">
        <f t="shared" si="4060"/>
        <v>AS$15</v>
      </c>
      <c r="AT3096" s="183" t="str">
        <f t="shared" si="4060"/>
        <v>AT$15</v>
      </c>
      <c r="AU3096" s="183" t="str">
        <f t="shared" si="4060"/>
        <v>AU$15</v>
      </c>
      <c r="AV3096" s="183" t="str">
        <f t="shared" si="4060"/>
        <v>AV$15</v>
      </c>
      <c r="AW3096" s="183" t="str">
        <f t="shared" si="4060"/>
        <v>AW$15</v>
      </c>
      <c r="AX3096" s="183" t="str">
        <f t="shared" si="4060"/>
        <v>AX$15</v>
      </c>
      <c r="AY3096" s="183" t="str">
        <f t="shared" ref="AY3096:CD3096" si="4061">AY$19</f>
        <v>AY$15</v>
      </c>
      <c r="AZ3096" s="183" t="str">
        <f t="shared" si="4061"/>
        <v>AZ$15</v>
      </c>
      <c r="BA3096" s="183" t="str">
        <f t="shared" si="4061"/>
        <v>BA$15</v>
      </c>
      <c r="BB3096" s="183" t="str">
        <f t="shared" si="4061"/>
        <v>BB$15</v>
      </c>
      <c r="BC3096" s="183" t="str">
        <f t="shared" si="4061"/>
        <v>BC$15</v>
      </c>
      <c r="BD3096" s="183" t="str">
        <f t="shared" si="4061"/>
        <v>BD$15</v>
      </c>
      <c r="BE3096" s="183" t="str">
        <f t="shared" si="4061"/>
        <v>BE$15</v>
      </c>
      <c r="BF3096" s="183" t="str">
        <f t="shared" si="4061"/>
        <v>BF$15</v>
      </c>
      <c r="BG3096" s="183" t="str">
        <f t="shared" si="4061"/>
        <v>BG$15</v>
      </c>
      <c r="BH3096" s="183" t="str">
        <f t="shared" si="4061"/>
        <v>BH$15</v>
      </c>
      <c r="BI3096" s="183" t="str">
        <f t="shared" si="4061"/>
        <v>BI$15</v>
      </c>
      <c r="BJ3096" s="183" t="str">
        <f t="shared" si="4061"/>
        <v>BJ$15</v>
      </c>
      <c r="BK3096" s="183" t="str">
        <f t="shared" si="4061"/>
        <v>BK$15</v>
      </c>
      <c r="BL3096" s="183" t="str">
        <f t="shared" si="4061"/>
        <v>BL$15</v>
      </c>
      <c r="BM3096" s="183" t="str">
        <f t="shared" si="4061"/>
        <v>BM$15</v>
      </c>
      <c r="BN3096" s="183" t="str">
        <f t="shared" si="4061"/>
        <v>BN$15</v>
      </c>
      <c r="BO3096" s="183" t="str">
        <f t="shared" si="4061"/>
        <v>BO$15</v>
      </c>
      <c r="BP3096" s="183" t="str">
        <f t="shared" si="4061"/>
        <v>BP$15</v>
      </c>
      <c r="BQ3096" s="183" t="str">
        <f t="shared" si="4061"/>
        <v>BQ$15</v>
      </c>
      <c r="BR3096" s="183" t="str">
        <f t="shared" si="4061"/>
        <v>BR$15</v>
      </c>
      <c r="BS3096" s="183" t="str">
        <f t="shared" si="4061"/>
        <v>BS$15</v>
      </c>
      <c r="BT3096" s="183" t="str">
        <f t="shared" si="4061"/>
        <v>BT$15</v>
      </c>
      <c r="BU3096" s="183" t="str">
        <f t="shared" si="4061"/>
        <v>BU$15</v>
      </c>
      <c r="BV3096" s="183" t="str">
        <f t="shared" si="4061"/>
        <v>BV$15</v>
      </c>
      <c r="BW3096" s="183" t="str">
        <f t="shared" si="4061"/>
        <v>BW$15</v>
      </c>
      <c r="BX3096" s="183" t="str">
        <f t="shared" si="4061"/>
        <v>BX$15</v>
      </c>
      <c r="BY3096" s="183" t="str">
        <f t="shared" si="4061"/>
        <v>BY$15</v>
      </c>
      <c r="BZ3096" s="183" t="str">
        <f t="shared" si="4061"/>
        <v>BZ$15</v>
      </c>
      <c r="CA3096" s="183" t="str">
        <f t="shared" si="4061"/>
        <v>CA$15</v>
      </c>
      <c r="CB3096" s="183" t="str">
        <f t="shared" si="4061"/>
        <v>CB$15</v>
      </c>
      <c r="CC3096" s="183" t="str">
        <f t="shared" si="4061"/>
        <v>CC$15</v>
      </c>
      <c r="CD3096" s="183" t="str">
        <f t="shared" si="4061"/>
        <v>CD$15</v>
      </c>
      <c r="CE3096" s="183" t="str">
        <f t="shared" ref="CE3096:CL3096" si="4062">CE$19</f>
        <v>CE$15</v>
      </c>
      <c r="CF3096" s="183" t="str">
        <f t="shared" si="4062"/>
        <v>CF$15</v>
      </c>
      <c r="CG3096" s="183" t="str">
        <f t="shared" si="4062"/>
        <v>CG$15</v>
      </c>
      <c r="CH3096" s="183" t="str">
        <f t="shared" si="4062"/>
        <v>CH$15</v>
      </c>
      <c r="CI3096" s="183" t="str">
        <f t="shared" si="4062"/>
        <v>CI$15</v>
      </c>
      <c r="CJ3096" s="183" t="str">
        <f t="shared" si="4062"/>
        <v>CJ$15</v>
      </c>
      <c r="CK3096" s="183" t="str">
        <f t="shared" si="4062"/>
        <v>CK$15</v>
      </c>
      <c r="CL3096" s="183" t="str">
        <f t="shared" si="4062"/>
        <v>CL$15</v>
      </c>
    </row>
    <row r="3097" spans="2:90" x14ac:dyDescent="0.4">
      <c r="B3097" s="137" t="s">
        <v>540</v>
      </c>
      <c r="C3097" s="136"/>
      <c r="D3097" s="136" t="s">
        <v>541</v>
      </c>
      <c r="E3097" s="136" t="s">
        <v>541</v>
      </c>
      <c r="F3097" s="136" t="s">
        <v>548</v>
      </c>
      <c r="G3097" s="136" t="s">
        <v>81</v>
      </c>
      <c r="H3097" s="136"/>
      <c r="I3097" s="138"/>
      <c r="J3097" s="138"/>
      <c r="K3097" s="136"/>
      <c r="L3097" s="136"/>
      <c r="M3097" s="136"/>
      <c r="N3097" s="136"/>
      <c r="O3097" s="136"/>
      <c r="P3097" s="136"/>
      <c r="R3097" s="137"/>
      <c r="S3097" s="162"/>
      <c r="T3097" s="162"/>
      <c r="U3097" s="162"/>
      <c r="V3097" s="162"/>
      <c r="W3097" s="162"/>
      <c r="X3097" s="162"/>
      <c r="Y3097" s="162"/>
      <c r="Z3097" s="162"/>
      <c r="AA3097" s="162"/>
      <c r="AB3097" s="162"/>
      <c r="AC3097" s="162"/>
      <c r="AD3097" s="162"/>
      <c r="AE3097" s="162"/>
      <c r="AF3097" s="162"/>
      <c r="AG3097" s="162"/>
      <c r="AH3097" s="162"/>
      <c r="AI3097" s="162"/>
      <c r="AJ3097" s="162"/>
      <c r="AK3097" s="162"/>
      <c r="AL3097" s="162"/>
      <c r="AM3097" s="162"/>
      <c r="AN3097" s="162"/>
      <c r="AO3097" s="162"/>
      <c r="AP3097" s="162"/>
      <c r="AQ3097" s="162"/>
      <c r="AR3097" s="162"/>
      <c r="AS3097" s="162"/>
      <c r="AT3097" s="162"/>
      <c r="AU3097" s="162"/>
      <c r="AV3097" s="162"/>
      <c r="AW3097" s="162"/>
      <c r="AX3097" s="162"/>
      <c r="AY3097" s="162"/>
      <c r="AZ3097" s="162"/>
      <c r="BA3097" s="162"/>
      <c r="BB3097" s="162"/>
      <c r="BC3097" s="162"/>
      <c r="BD3097" s="162"/>
      <c r="BE3097" s="162"/>
      <c r="BF3097" s="162"/>
      <c r="BG3097" s="162"/>
      <c r="BH3097" s="162"/>
      <c r="BI3097" s="162"/>
      <c r="BJ3097" s="162"/>
      <c r="BK3097" s="162"/>
      <c r="BL3097" s="162"/>
      <c r="BM3097" s="162"/>
      <c r="BN3097" s="162"/>
      <c r="BO3097" s="162"/>
      <c r="BP3097" s="162"/>
      <c r="BQ3097" s="162"/>
      <c r="BR3097" s="162"/>
      <c r="BS3097" s="162"/>
      <c r="BT3097" s="162"/>
      <c r="BU3097" s="162"/>
      <c r="BV3097" s="162"/>
      <c r="BW3097" s="162"/>
      <c r="BX3097" s="162"/>
      <c r="BY3097" s="162"/>
      <c r="BZ3097" s="162"/>
      <c r="CA3097" s="162"/>
      <c r="CB3097" s="162"/>
      <c r="CC3097" s="162"/>
      <c r="CD3097" s="162"/>
      <c r="CE3097" s="162"/>
      <c r="CF3097" s="162"/>
      <c r="CG3097" s="162"/>
      <c r="CH3097" s="162"/>
      <c r="CI3097" s="162"/>
      <c r="CJ3097" s="162"/>
      <c r="CK3097" s="162"/>
      <c r="CL3097" s="162"/>
    </row>
    <row r="3098" spans="2:90" x14ac:dyDescent="0.4">
      <c r="B3098" s="93" t="str">
        <f>B3092</f>
        <v>Primary volume driver</v>
      </c>
      <c r="C3098" s="12"/>
      <c r="D3098" s="12" t="s">
        <v>541</v>
      </c>
      <c r="E3098" s="12" t="s">
        <v>906</v>
      </c>
      <c r="F3098" s="12"/>
      <c r="G3098" s="12" t="s">
        <v>330</v>
      </c>
      <c r="H3098" s="12"/>
      <c r="I3098" s="60"/>
      <c r="J3098" s="60"/>
      <c r="K3098" s="12"/>
      <c r="L3098" s="12"/>
      <c r="M3098" s="12"/>
      <c r="N3098" s="12"/>
      <c r="O3098" s="12"/>
      <c r="P3098" s="12"/>
      <c r="R3098" s="13"/>
      <c r="S3098" s="76"/>
      <c r="T3098" s="76"/>
      <c r="U3098" s="76"/>
      <c r="V3098" s="76"/>
      <c r="W3098" s="76"/>
      <c r="X3098" s="76"/>
      <c r="Y3098" s="76"/>
      <c r="Z3098" s="76"/>
      <c r="AA3098" s="76"/>
      <c r="AB3098" s="76"/>
      <c r="AC3098" s="76"/>
      <c r="AD3098" s="76"/>
      <c r="AE3098" s="76"/>
      <c r="AF3098" s="76"/>
      <c r="AG3098" s="76"/>
      <c r="AH3098" s="76"/>
      <c r="AI3098" s="76"/>
      <c r="AJ3098" s="76"/>
      <c r="AK3098" s="76"/>
      <c r="AL3098" s="76"/>
      <c r="AM3098" s="76"/>
      <c r="AN3098" s="76"/>
      <c r="AO3098" s="76"/>
      <c r="AP3098" s="76"/>
      <c r="AQ3098" s="76"/>
      <c r="AR3098" s="76"/>
      <c r="AS3098" s="76"/>
      <c r="AT3098" s="76"/>
      <c r="AU3098" s="76"/>
      <c r="AV3098" s="76"/>
      <c r="AW3098" s="76"/>
      <c r="AX3098" s="76"/>
      <c r="AY3098" s="76"/>
      <c r="AZ3098" s="76"/>
      <c r="BA3098" s="76"/>
      <c r="BB3098" s="76"/>
      <c r="BC3098" s="76"/>
      <c r="BD3098" s="76"/>
      <c r="BE3098" s="76"/>
      <c r="BF3098" s="76"/>
      <c r="BG3098" s="76"/>
      <c r="BH3098" s="76"/>
      <c r="BI3098" s="76"/>
      <c r="BJ3098" s="76"/>
      <c r="BK3098" s="76"/>
      <c r="BL3098" s="76"/>
      <c r="BM3098" s="76"/>
      <c r="BN3098" s="76"/>
      <c r="BO3098" s="76"/>
      <c r="BP3098" s="76"/>
      <c r="BQ3098" s="76"/>
      <c r="BR3098" s="76"/>
      <c r="BS3098" s="76"/>
      <c r="BT3098" s="76"/>
      <c r="BU3098" s="76"/>
      <c r="BV3098" s="76"/>
      <c r="BW3098" s="76"/>
      <c r="BX3098" s="76"/>
      <c r="BY3098" s="76"/>
      <c r="BZ3098" s="76"/>
      <c r="CA3098" s="76"/>
      <c r="CB3098" s="76"/>
      <c r="CC3098" s="76"/>
      <c r="CD3098" s="76"/>
      <c r="CE3098" s="76"/>
      <c r="CF3098" s="76"/>
      <c r="CG3098" s="76"/>
      <c r="CH3098" s="76"/>
      <c r="CI3098" s="76"/>
      <c r="CJ3098" s="76"/>
      <c r="CK3098" s="76"/>
      <c r="CL3098" s="76"/>
    </row>
    <row r="3099" spans="2:90" x14ac:dyDescent="0.4">
      <c r="B3099" s="121" t="str">
        <f>"Seasonally adjusted revenue - "&amp;B3089</f>
        <v>Seasonally adjusted revenue - Surgical procedures</v>
      </c>
      <c r="C3099" s="12"/>
      <c r="D3099" s="12" t="s">
        <v>541</v>
      </c>
      <c r="E3099" s="12" t="s">
        <v>906</v>
      </c>
      <c r="F3099" s="12"/>
      <c r="G3099" s="12"/>
      <c r="H3099" s="12"/>
      <c r="I3099" s="60"/>
      <c r="J3099" s="60"/>
      <c r="K3099" s="12"/>
      <c r="L3099" s="12"/>
      <c r="M3099" s="12"/>
      <c r="N3099" s="12"/>
      <c r="O3099" s="12"/>
      <c r="P3099" s="12"/>
      <c r="R3099" s="13"/>
      <c r="S3099" s="77" cm="1">
        <f t="array" aca="1" ref="S3099" ca="1">INDIRECT(S3091)*INDEX($H3102:$I3113,MATCH(S$7,$I3102:$I3113,0),1)*12</f>
        <v>10000</v>
      </c>
      <c r="T3099" s="77" cm="1">
        <f t="array" aca="1" ref="T3099" ca="1">INDIRECT(T3091)*INDEX($H3102:$I3113,MATCH(T$7,$I3102:$I3113,0),1)*12</f>
        <v>15000</v>
      </c>
      <c r="U3099" s="77" cm="1">
        <f t="array" aca="1" ref="U3099" ca="1">INDIRECT(U3091)*INDEX($H3102:$I3113,MATCH(U$7,$I3102:$I3113,0),1)*12</f>
        <v>5000</v>
      </c>
      <c r="V3099" s="77" cm="1">
        <f t="array" aca="1" ref="V3099" ca="1">INDIRECT(V3091)*INDEX($H3102:$I3113,MATCH(V$7,$I3102:$I3113,0),1)*12</f>
        <v>15000</v>
      </c>
      <c r="W3099" s="77" cm="1">
        <f t="array" aca="1" ref="W3099" ca="1">INDIRECT(W3091)*INDEX($H3102:$I3113,MATCH(W$7,$I3102:$I3113,0),1)*12</f>
        <v>5000</v>
      </c>
      <c r="X3099" s="77" cm="1">
        <f t="array" aca="1" ref="X3099" ca="1">INDIRECT(X3091)*INDEX($H3102:$I3113,MATCH(X$7,$I3102:$I3113,0),1)*12</f>
        <v>15000</v>
      </c>
      <c r="Y3099" s="77" cm="1">
        <f t="array" aca="1" ref="Y3099" ca="1">INDIRECT(Y3091)*INDEX($H3102:$I3113,MATCH(Y$7,$I3102:$I3113,0),1)*12</f>
        <v>5000</v>
      </c>
      <c r="Z3099" s="77" cm="1">
        <f t="array" aca="1" ref="Z3099" ca="1">INDIRECT(Z3091)*INDEX($H3102:$I3113,MATCH(Z$7,$I3102:$I3113,0),1)*12</f>
        <v>15000</v>
      </c>
      <c r="AA3099" s="77" cm="1">
        <f t="array" aca="1" ref="AA3099" ca="1">INDIRECT(AA3091)*INDEX($H3102:$I3113,MATCH(AA$7,$I3102:$I3113,0),1)*12</f>
        <v>5000</v>
      </c>
      <c r="AB3099" s="77" cm="1">
        <f t="array" aca="1" ref="AB3099" ca="1">INDIRECT(AB3091)*INDEX($H3102:$I3113,MATCH(AB$7,$I3102:$I3113,0),1)*12</f>
        <v>15000</v>
      </c>
      <c r="AC3099" s="77" cm="1">
        <f t="array" aca="1" ref="AC3099" ca="1">INDIRECT(AC3091)*INDEX($H3102:$I3113,MATCH(AC$7,$I3102:$I3113,0),1)*12</f>
        <v>5000</v>
      </c>
      <c r="AD3099" s="77" cm="1">
        <f t="array" aca="1" ref="AD3099" ca="1">INDIRECT(AD3091)*INDEX($H3102:$I3113,MATCH(AD$7,$I3102:$I3113,0),1)*12</f>
        <v>9960</v>
      </c>
      <c r="AE3099" s="77" cm="1">
        <f t="array" aca="1" ref="AE3099" ca="1">INDIRECT(AE3091)*INDEX($H3102:$I3113,MATCH(AE$7,$I3102:$I3113,0),1)*12</f>
        <v>10000</v>
      </c>
      <c r="AF3099" s="77" cm="1">
        <f t="array" aca="1" ref="AF3099" ca="1">INDIRECT(AF3091)*INDEX($H3102:$I3113,MATCH(AF$7,$I3102:$I3113,0),1)*12</f>
        <v>15000</v>
      </c>
      <c r="AG3099" s="77" cm="1">
        <f t="array" aca="1" ref="AG3099" ca="1">INDIRECT(AG3091)*INDEX($H3102:$I3113,MATCH(AG$7,$I3102:$I3113,0),1)*12</f>
        <v>5000</v>
      </c>
      <c r="AH3099" s="77" cm="1">
        <f t="array" aca="1" ref="AH3099" ca="1">INDIRECT(AH3091)*INDEX($H3102:$I3113,MATCH(AH$7,$I3102:$I3113,0),1)*12</f>
        <v>15000</v>
      </c>
      <c r="AI3099" s="77" cm="1">
        <f t="array" aca="1" ref="AI3099" ca="1">INDIRECT(AI3091)*INDEX($H3102:$I3113,MATCH(AI$7,$I3102:$I3113,0),1)*12</f>
        <v>5000</v>
      </c>
      <c r="AJ3099" s="77" cm="1">
        <f t="array" aca="1" ref="AJ3099" ca="1">INDIRECT(AJ3091)*INDEX($H3102:$I3113,MATCH(AJ$7,$I3102:$I3113,0),1)*12</f>
        <v>15000</v>
      </c>
      <c r="AK3099" s="77" cm="1">
        <f t="array" aca="1" ref="AK3099" ca="1">INDIRECT(AK3091)*INDEX($H3102:$I3113,MATCH(AK$7,$I3102:$I3113,0),1)*12</f>
        <v>5000</v>
      </c>
      <c r="AL3099" s="77" cm="1">
        <f t="array" aca="1" ref="AL3099" ca="1">INDIRECT(AL3091)*INDEX($H3102:$I3113,MATCH(AL$7,$I3102:$I3113,0),1)*12</f>
        <v>15000</v>
      </c>
      <c r="AM3099" s="77" cm="1">
        <f t="array" aca="1" ref="AM3099" ca="1">INDIRECT(AM3091)*INDEX($H3102:$I3113,MATCH(AM$7,$I3102:$I3113,0),1)*12</f>
        <v>5000</v>
      </c>
      <c r="AN3099" s="77" cm="1">
        <f t="array" aca="1" ref="AN3099" ca="1">INDIRECT(AN3091)*INDEX($H3102:$I3113,MATCH(AN$7,$I3102:$I3113,0),1)*12</f>
        <v>15000</v>
      </c>
      <c r="AO3099" s="77" cm="1">
        <f t="array" aca="1" ref="AO3099" ca="1">INDIRECT(AO3091)*INDEX($H3102:$I3113,MATCH(AO$7,$I3102:$I3113,0),1)*12</f>
        <v>5000</v>
      </c>
      <c r="AP3099" s="77" cm="1">
        <f t="array" aca="1" ref="AP3099" ca="1">INDIRECT(AP3091)*INDEX($H3102:$I3113,MATCH(AP$7,$I3102:$I3113,0),1)*12</f>
        <v>9960</v>
      </c>
      <c r="AQ3099" s="77" cm="1">
        <f t="array" aca="1" ref="AQ3099" ca="1">INDIRECT(AQ3091)*INDEX($H3102:$I3113,MATCH(AQ$7,$I3102:$I3113,0),1)*12</f>
        <v>10000</v>
      </c>
      <c r="AR3099" s="77" cm="1">
        <f t="array" aca="1" ref="AR3099" ca="1">INDIRECT(AR3091)*INDEX($H3102:$I3113,MATCH(AR$7,$I3102:$I3113,0),1)*12</f>
        <v>15000</v>
      </c>
      <c r="AS3099" s="77" cm="1">
        <f t="array" aca="1" ref="AS3099" ca="1">INDIRECT(AS3091)*INDEX($H3102:$I3113,MATCH(AS$7,$I3102:$I3113,0),1)*12</f>
        <v>5000</v>
      </c>
      <c r="AT3099" s="77" cm="1">
        <f t="array" aca="1" ref="AT3099" ca="1">INDIRECT(AT3091)*INDEX($H3102:$I3113,MATCH(AT$7,$I3102:$I3113,0),1)*12</f>
        <v>15000</v>
      </c>
      <c r="AU3099" s="77" cm="1">
        <f t="array" aca="1" ref="AU3099" ca="1">INDIRECT(AU3091)*INDEX($H3102:$I3113,MATCH(AU$7,$I3102:$I3113,0),1)*12</f>
        <v>5000</v>
      </c>
      <c r="AV3099" s="77" cm="1">
        <f t="array" aca="1" ref="AV3099" ca="1">INDIRECT(AV3091)*INDEX($H3102:$I3113,MATCH(AV$7,$I3102:$I3113,0),1)*12</f>
        <v>15000</v>
      </c>
      <c r="AW3099" s="77" cm="1">
        <f t="array" aca="1" ref="AW3099" ca="1">INDIRECT(AW3091)*INDEX($H3102:$I3113,MATCH(AW$7,$I3102:$I3113,0),1)*12</f>
        <v>5000</v>
      </c>
      <c r="AX3099" s="77" cm="1">
        <f t="array" aca="1" ref="AX3099" ca="1">INDIRECT(AX3091)*INDEX($H3102:$I3113,MATCH(AX$7,$I3102:$I3113,0),1)*12</f>
        <v>15000</v>
      </c>
      <c r="AY3099" s="77" cm="1">
        <f t="array" aca="1" ref="AY3099" ca="1">INDIRECT(AY3091)*INDEX($H3102:$I3113,MATCH(AY$7,$I3102:$I3113,0),1)*12</f>
        <v>5000</v>
      </c>
      <c r="AZ3099" s="77" cm="1">
        <f t="array" aca="1" ref="AZ3099" ca="1">INDIRECT(AZ3091)*INDEX($H3102:$I3113,MATCH(AZ$7,$I3102:$I3113,0),1)*12</f>
        <v>15000</v>
      </c>
      <c r="BA3099" s="77" cm="1">
        <f t="array" aca="1" ref="BA3099" ca="1">INDIRECT(BA3091)*INDEX($H3102:$I3113,MATCH(BA$7,$I3102:$I3113,0),1)*12</f>
        <v>5000</v>
      </c>
      <c r="BB3099" s="77" cm="1">
        <f t="array" aca="1" ref="BB3099" ca="1">INDIRECT(BB3091)*INDEX($H3102:$I3113,MATCH(BB$7,$I3102:$I3113,0),1)*12</f>
        <v>9960</v>
      </c>
      <c r="BC3099" s="77" cm="1">
        <f t="array" aca="1" ref="BC3099" ca="1">INDIRECT(BC3091)*INDEX($H3102:$I3113,MATCH(BC$7,$I3102:$I3113,0),1)*12</f>
        <v>10000</v>
      </c>
      <c r="BD3099" s="77" cm="1">
        <f t="array" aca="1" ref="BD3099" ca="1">INDIRECT(BD3091)*INDEX($H3102:$I3113,MATCH(BD$7,$I3102:$I3113,0),1)*12</f>
        <v>15000</v>
      </c>
      <c r="BE3099" s="77" cm="1">
        <f t="array" aca="1" ref="BE3099" ca="1">INDIRECT(BE3091)*INDEX($H3102:$I3113,MATCH(BE$7,$I3102:$I3113,0),1)*12</f>
        <v>5000</v>
      </c>
      <c r="BF3099" s="77" cm="1">
        <f t="array" aca="1" ref="BF3099" ca="1">INDIRECT(BF3091)*INDEX($H3102:$I3113,MATCH(BF$7,$I3102:$I3113,0),1)*12</f>
        <v>15000</v>
      </c>
      <c r="BG3099" s="77" cm="1">
        <f t="array" aca="1" ref="BG3099" ca="1">INDIRECT(BG3091)*INDEX($H3102:$I3113,MATCH(BG$7,$I3102:$I3113,0),1)*12</f>
        <v>5000</v>
      </c>
      <c r="BH3099" s="77" cm="1">
        <f t="array" aca="1" ref="BH3099" ca="1">INDIRECT(BH3091)*INDEX($H3102:$I3113,MATCH(BH$7,$I3102:$I3113,0),1)*12</f>
        <v>15000</v>
      </c>
      <c r="BI3099" s="77" cm="1">
        <f t="array" aca="1" ref="BI3099" ca="1">INDIRECT(BI3091)*INDEX($H3102:$I3113,MATCH(BI$7,$I3102:$I3113,0),1)*12</f>
        <v>5000</v>
      </c>
      <c r="BJ3099" s="77" cm="1">
        <f t="array" aca="1" ref="BJ3099" ca="1">INDIRECT(BJ3091)*INDEX($H3102:$I3113,MATCH(BJ$7,$I3102:$I3113,0),1)*12</f>
        <v>15000</v>
      </c>
      <c r="BK3099" s="77" cm="1">
        <f t="array" aca="1" ref="BK3099" ca="1">INDIRECT(BK3091)*INDEX($H3102:$I3113,MATCH(BK$7,$I3102:$I3113,0),1)*12</f>
        <v>5000</v>
      </c>
      <c r="BL3099" s="77" cm="1">
        <f t="array" aca="1" ref="BL3099" ca="1">INDIRECT(BL3091)*INDEX($H3102:$I3113,MATCH(BL$7,$I3102:$I3113,0),1)*12</f>
        <v>15000</v>
      </c>
      <c r="BM3099" s="77" cm="1">
        <f t="array" aca="1" ref="BM3099" ca="1">INDIRECT(BM3091)*INDEX($H3102:$I3113,MATCH(BM$7,$I3102:$I3113,0),1)*12</f>
        <v>5000</v>
      </c>
      <c r="BN3099" s="77" cm="1">
        <f t="array" aca="1" ref="BN3099" ca="1">INDIRECT(BN3091)*INDEX($H3102:$I3113,MATCH(BN$7,$I3102:$I3113,0),1)*12</f>
        <v>9960</v>
      </c>
      <c r="BO3099" s="77" cm="1">
        <f t="array" aca="1" ref="BO3099" ca="1">INDIRECT(BO3091)*INDEX($H3102:$I3113,MATCH(BO$7,$I3102:$I3113,0),1)*12</f>
        <v>10000</v>
      </c>
      <c r="BP3099" s="77" cm="1">
        <f t="array" aca="1" ref="BP3099" ca="1">INDIRECT(BP3091)*INDEX($H3102:$I3113,MATCH(BP$7,$I3102:$I3113,0),1)*12</f>
        <v>15000</v>
      </c>
      <c r="BQ3099" s="77" cm="1">
        <f t="array" aca="1" ref="BQ3099" ca="1">INDIRECT(BQ3091)*INDEX($H3102:$I3113,MATCH(BQ$7,$I3102:$I3113,0),1)*12</f>
        <v>5000</v>
      </c>
      <c r="BR3099" s="77" cm="1">
        <f t="array" aca="1" ref="BR3099" ca="1">INDIRECT(BR3091)*INDEX($H3102:$I3113,MATCH(BR$7,$I3102:$I3113,0),1)*12</f>
        <v>15000</v>
      </c>
      <c r="BS3099" s="77" cm="1">
        <f t="array" aca="1" ref="BS3099" ca="1">INDIRECT(BS3091)*INDEX($H3102:$I3113,MATCH(BS$7,$I3102:$I3113,0),1)*12</f>
        <v>5000</v>
      </c>
      <c r="BT3099" s="77" cm="1">
        <f t="array" aca="1" ref="BT3099" ca="1">INDIRECT(BT3091)*INDEX($H3102:$I3113,MATCH(BT$7,$I3102:$I3113,0),1)*12</f>
        <v>15000</v>
      </c>
      <c r="BU3099" s="77" cm="1">
        <f t="array" aca="1" ref="BU3099" ca="1">INDIRECT(BU3091)*INDEX($H3102:$I3113,MATCH(BU$7,$I3102:$I3113,0),1)*12</f>
        <v>5000</v>
      </c>
      <c r="BV3099" s="77" cm="1">
        <f t="array" aca="1" ref="BV3099" ca="1">INDIRECT(BV3091)*INDEX($H3102:$I3113,MATCH(BV$7,$I3102:$I3113,0),1)*12</f>
        <v>15000</v>
      </c>
      <c r="BW3099" s="77" cm="1">
        <f t="array" aca="1" ref="BW3099" ca="1">INDIRECT(BW3091)*INDEX($H3102:$I3113,MATCH(BW$7,$I3102:$I3113,0),1)*12</f>
        <v>5000</v>
      </c>
      <c r="BX3099" s="77" cm="1">
        <f t="array" aca="1" ref="BX3099" ca="1">INDIRECT(BX3091)*INDEX($H3102:$I3113,MATCH(BX$7,$I3102:$I3113,0),1)*12</f>
        <v>15000</v>
      </c>
      <c r="BY3099" s="77" cm="1">
        <f t="array" aca="1" ref="BY3099" ca="1">INDIRECT(BY3091)*INDEX($H3102:$I3113,MATCH(BY$7,$I3102:$I3113,0),1)*12</f>
        <v>5000</v>
      </c>
      <c r="BZ3099" s="77" cm="1">
        <f t="array" aca="1" ref="BZ3099" ca="1">INDIRECT(BZ3091)*INDEX($H3102:$I3113,MATCH(BZ$7,$I3102:$I3113,0),1)*12</f>
        <v>9960</v>
      </c>
      <c r="CA3099" s="77" cm="1">
        <f t="array" aca="1" ref="CA3099" ca="1">INDIRECT(CA3091)*INDEX($H3102:$I3113,MATCH(CA$7,$I3102:$I3113,0),1)*12</f>
        <v>10000</v>
      </c>
      <c r="CB3099" s="77" cm="1">
        <f t="array" aca="1" ref="CB3099" ca="1">INDIRECT(CB3091)*INDEX($H3102:$I3113,MATCH(CB$7,$I3102:$I3113,0),1)*12</f>
        <v>15000</v>
      </c>
      <c r="CC3099" s="77" cm="1">
        <f t="array" aca="1" ref="CC3099" ca="1">INDIRECT(CC3091)*INDEX($H3102:$I3113,MATCH(CC$7,$I3102:$I3113,0),1)*12</f>
        <v>5000</v>
      </c>
      <c r="CD3099" s="77" cm="1">
        <f t="array" aca="1" ref="CD3099" ca="1">INDIRECT(CD3091)*INDEX($H3102:$I3113,MATCH(CD$7,$I3102:$I3113,0),1)*12</f>
        <v>15000</v>
      </c>
      <c r="CE3099" s="77" cm="1">
        <f t="array" aca="1" ref="CE3099" ca="1">INDIRECT(CE3091)*INDEX($H3102:$I3113,MATCH(CE$7,$I3102:$I3113,0),1)*12</f>
        <v>5000</v>
      </c>
      <c r="CF3099" s="77" cm="1">
        <f t="array" aca="1" ref="CF3099" ca="1">INDIRECT(CF3091)*INDEX($H3102:$I3113,MATCH(CF$7,$I3102:$I3113,0),1)*12</f>
        <v>15000</v>
      </c>
      <c r="CG3099" s="77" cm="1">
        <f t="array" aca="1" ref="CG3099" ca="1">INDIRECT(CG3091)*INDEX($H3102:$I3113,MATCH(CG$7,$I3102:$I3113,0),1)*12</f>
        <v>5000</v>
      </c>
      <c r="CH3099" s="77" cm="1">
        <f t="array" aca="1" ref="CH3099" ca="1">INDIRECT(CH3091)*INDEX($H3102:$I3113,MATCH(CH$7,$I3102:$I3113,0),1)*12</f>
        <v>15000</v>
      </c>
      <c r="CI3099" s="77" cm="1">
        <f t="array" aca="1" ref="CI3099" ca="1">INDIRECT(CI3091)*INDEX($H3102:$I3113,MATCH(CI$7,$I3102:$I3113,0),1)*12</f>
        <v>5000</v>
      </c>
      <c r="CJ3099" s="77" cm="1">
        <f t="array" aca="1" ref="CJ3099" ca="1">INDIRECT(CJ3091)*INDEX($H3102:$I3113,MATCH(CJ$7,$I3102:$I3113,0),1)*12</f>
        <v>15000</v>
      </c>
      <c r="CK3099" s="77" cm="1">
        <f t="array" aca="1" ref="CK3099" ca="1">INDIRECT(CK3091)*INDEX($H3102:$I3113,MATCH(CK$7,$I3102:$I3113,0),1)*12</f>
        <v>5000</v>
      </c>
      <c r="CL3099" s="77" cm="1">
        <f t="array" aca="1" ref="CL3099" ca="1">INDIRECT(CL3091)*INDEX($H3102:$I3113,MATCH(CL$7,$I3102:$I3113,0),1)*12</f>
        <v>9960</v>
      </c>
    </row>
    <row r="3100" spans="2:90" x14ac:dyDescent="0.4">
      <c r="B3100" s="122"/>
      <c r="C3100" s="12"/>
      <c r="D3100" s="12" t="s">
        <v>541</v>
      </c>
      <c r="E3100" s="12" t="s">
        <v>906</v>
      </c>
      <c r="F3100" s="12"/>
      <c r="G3100" s="12"/>
      <c r="H3100" s="12"/>
      <c r="I3100" s="60"/>
      <c r="J3100" s="60"/>
      <c r="K3100" s="38"/>
      <c r="L3100" s="38"/>
      <c r="M3100" s="38"/>
      <c r="N3100" s="38"/>
      <c r="O3100" s="38"/>
      <c r="P3100" s="38"/>
      <c r="R3100" s="15"/>
      <c r="S3100" s="230"/>
      <c r="T3100" s="230"/>
      <c r="U3100" s="230"/>
      <c r="V3100" s="230"/>
      <c r="W3100" s="230"/>
      <c r="X3100" s="230"/>
      <c r="Y3100" s="230"/>
      <c r="Z3100" s="230"/>
      <c r="AA3100" s="230"/>
      <c r="AB3100" s="230"/>
      <c r="AC3100" s="230"/>
      <c r="AD3100" s="230"/>
      <c r="AE3100" s="230"/>
      <c r="AF3100" s="230"/>
      <c r="AG3100" s="230"/>
      <c r="AH3100" s="230"/>
      <c r="AI3100" s="230"/>
      <c r="AJ3100" s="230"/>
      <c r="AK3100" s="230"/>
      <c r="AL3100" s="230"/>
      <c r="AM3100" s="230"/>
      <c r="AN3100" s="230"/>
      <c r="AO3100" s="230"/>
      <c r="AP3100" s="230"/>
      <c r="AQ3100" s="230"/>
      <c r="AR3100" s="230"/>
      <c r="AS3100" s="230"/>
      <c r="AT3100" s="230"/>
      <c r="AU3100" s="230"/>
      <c r="AV3100" s="230"/>
      <c r="AW3100" s="230"/>
      <c r="AX3100" s="230"/>
      <c r="AY3100" s="230"/>
      <c r="AZ3100" s="230"/>
      <c r="BA3100" s="230"/>
      <c r="BB3100" s="230"/>
      <c r="BC3100" s="230"/>
      <c r="BD3100" s="230"/>
      <c r="BE3100" s="230"/>
      <c r="BF3100" s="230"/>
      <c r="BG3100" s="230"/>
      <c r="BH3100" s="230"/>
      <c r="BI3100" s="230"/>
      <c r="BJ3100" s="230"/>
      <c r="BK3100" s="230"/>
      <c r="BL3100" s="230"/>
      <c r="BM3100" s="230"/>
      <c r="BN3100" s="230"/>
      <c r="BO3100" s="230"/>
      <c r="BP3100" s="230"/>
      <c r="BQ3100" s="230"/>
      <c r="BR3100" s="230"/>
      <c r="BS3100" s="230"/>
      <c r="BT3100" s="230"/>
      <c r="BU3100" s="230"/>
      <c r="BV3100" s="230"/>
      <c r="BW3100" s="230"/>
      <c r="BX3100" s="230"/>
      <c r="BY3100" s="230"/>
      <c r="BZ3100" s="230"/>
      <c r="CA3100" s="230"/>
      <c r="CB3100" s="230"/>
      <c r="CC3100" s="230"/>
      <c r="CD3100" s="230"/>
      <c r="CE3100" s="230"/>
      <c r="CF3100" s="230"/>
      <c r="CG3100" s="230"/>
      <c r="CH3100" s="230"/>
      <c r="CI3100" s="230"/>
      <c r="CJ3100" s="230"/>
      <c r="CK3100" s="230"/>
      <c r="CL3100" s="230"/>
    </row>
    <row r="3101" spans="2:90" x14ac:dyDescent="0.4">
      <c r="B3101" s="122" t="s">
        <v>538</v>
      </c>
      <c r="C3101" s="12"/>
      <c r="D3101" s="12" t="s">
        <v>541</v>
      </c>
      <c r="E3101" s="12" t="s">
        <v>906</v>
      </c>
      <c r="F3101" s="12"/>
      <c r="G3101" s="12"/>
      <c r="H3101" s="12"/>
      <c r="I3101" s="60"/>
      <c r="J3101" s="60"/>
      <c r="K3101" s="38"/>
      <c r="L3101" s="38"/>
      <c r="M3101" s="38"/>
      <c r="N3101" s="38"/>
      <c r="O3101" s="38"/>
      <c r="P3101" s="38"/>
      <c r="R3101" s="15"/>
      <c r="S3101" s="230"/>
      <c r="T3101" s="230"/>
      <c r="U3101" s="230"/>
      <c r="V3101" s="230"/>
      <c r="W3101" s="230"/>
      <c r="X3101" s="230"/>
      <c r="Y3101" s="230"/>
      <c r="Z3101" s="230"/>
      <c r="AA3101" s="230"/>
      <c r="AB3101" s="230"/>
      <c r="AC3101" s="230"/>
      <c r="AD3101" s="230"/>
      <c r="AE3101" s="230"/>
      <c r="AF3101" s="230"/>
      <c r="AG3101" s="230"/>
      <c r="AH3101" s="230"/>
      <c r="AI3101" s="230"/>
      <c r="AJ3101" s="230"/>
      <c r="AK3101" s="230"/>
      <c r="AL3101" s="230"/>
      <c r="AM3101" s="230"/>
      <c r="AN3101" s="230"/>
      <c r="AO3101" s="230"/>
      <c r="AP3101" s="230"/>
      <c r="AQ3101" s="230"/>
      <c r="AR3101" s="230"/>
      <c r="AS3101" s="230"/>
      <c r="AT3101" s="230"/>
      <c r="AU3101" s="230"/>
      <c r="AV3101" s="230"/>
      <c r="AW3101" s="230"/>
      <c r="AX3101" s="230"/>
      <c r="AY3101" s="230"/>
      <c r="AZ3101" s="230"/>
      <c r="BA3101" s="230"/>
      <c r="BB3101" s="230"/>
      <c r="BC3101" s="230"/>
      <c r="BD3101" s="230"/>
      <c r="BE3101" s="230"/>
      <c r="BF3101" s="230"/>
      <c r="BG3101" s="230"/>
      <c r="BH3101" s="230"/>
      <c r="BI3101" s="230"/>
      <c r="BJ3101" s="230"/>
      <c r="BK3101" s="230"/>
      <c r="BL3101" s="230"/>
      <c r="BM3101" s="230"/>
      <c r="BN3101" s="230"/>
      <c r="BO3101" s="230"/>
      <c r="BP3101" s="230"/>
      <c r="BQ3101" s="230"/>
      <c r="BR3101" s="230"/>
      <c r="BS3101" s="230"/>
      <c r="BT3101" s="230"/>
      <c r="BU3101" s="230"/>
      <c r="BV3101" s="230"/>
      <c r="BW3101" s="230"/>
      <c r="BX3101" s="230"/>
      <c r="BY3101" s="230"/>
      <c r="BZ3101" s="230"/>
      <c r="CA3101" s="230"/>
      <c r="CB3101" s="230"/>
      <c r="CC3101" s="230"/>
      <c r="CD3101" s="230"/>
      <c r="CE3101" s="230"/>
      <c r="CF3101" s="230"/>
      <c r="CG3101" s="230"/>
      <c r="CH3101" s="230"/>
      <c r="CI3101" s="230"/>
      <c r="CJ3101" s="230"/>
      <c r="CK3101" s="230"/>
      <c r="CL3101" s="230"/>
    </row>
    <row r="3102" spans="2:90" x14ac:dyDescent="0.4">
      <c r="B3102" s="300">
        <v>45292</v>
      </c>
      <c r="C3102" s="16"/>
      <c r="D3102" s="16" t="s">
        <v>541</v>
      </c>
      <c r="E3102" s="16" t="s">
        <v>906</v>
      </c>
      <c r="F3102" s="16"/>
      <c r="G3102" s="16"/>
      <c r="H3102" s="16">
        <v>8.3333333333333329E-2</v>
      </c>
      <c r="I3102" s="60">
        <v>1</v>
      </c>
      <c r="J3102" s="60"/>
      <c r="K3102" s="38"/>
      <c r="L3102" s="38"/>
      <c r="M3102" s="38"/>
      <c r="N3102" s="38"/>
      <c r="O3102" s="38"/>
      <c r="P3102" s="38"/>
      <c r="R3102" s="15"/>
      <c r="S3102" s="230"/>
      <c r="T3102" s="230"/>
      <c r="U3102" s="230"/>
      <c r="V3102" s="230"/>
      <c r="W3102" s="230"/>
      <c r="X3102" s="230"/>
      <c r="Y3102" s="230"/>
      <c r="Z3102" s="230"/>
      <c r="AA3102" s="230"/>
      <c r="AB3102" s="230"/>
      <c r="AC3102" s="230"/>
      <c r="AD3102" s="230"/>
      <c r="AE3102" s="230"/>
      <c r="AF3102" s="230"/>
      <c r="AG3102" s="230"/>
      <c r="AH3102" s="230"/>
      <c r="AI3102" s="230"/>
      <c r="AJ3102" s="230"/>
      <c r="AK3102" s="230"/>
      <c r="AL3102" s="230"/>
      <c r="AM3102" s="230"/>
      <c r="AN3102" s="230"/>
      <c r="AO3102" s="230"/>
      <c r="AP3102" s="230"/>
      <c r="AQ3102" s="230"/>
      <c r="AR3102" s="230"/>
      <c r="AS3102" s="230"/>
      <c r="AT3102" s="230"/>
      <c r="AU3102" s="230"/>
      <c r="AV3102" s="230"/>
      <c r="AW3102" s="230"/>
      <c r="AX3102" s="230"/>
      <c r="AY3102" s="230"/>
      <c r="AZ3102" s="230"/>
      <c r="BA3102" s="230"/>
      <c r="BB3102" s="230"/>
      <c r="BC3102" s="230"/>
      <c r="BD3102" s="230"/>
      <c r="BE3102" s="230"/>
      <c r="BF3102" s="230"/>
      <c r="BG3102" s="230"/>
      <c r="BH3102" s="230"/>
      <c r="BI3102" s="230"/>
      <c r="BJ3102" s="230"/>
      <c r="BK3102" s="230"/>
      <c r="BL3102" s="230"/>
      <c r="BM3102" s="230"/>
      <c r="BN3102" s="230"/>
      <c r="BO3102" s="230"/>
      <c r="BP3102" s="230"/>
      <c r="BQ3102" s="230"/>
      <c r="BR3102" s="230"/>
      <c r="BS3102" s="230"/>
      <c r="BT3102" s="230"/>
      <c r="BU3102" s="230"/>
      <c r="BV3102" s="230"/>
      <c r="BW3102" s="230"/>
      <c r="BX3102" s="230"/>
      <c r="BY3102" s="230"/>
      <c r="BZ3102" s="230"/>
      <c r="CA3102" s="230"/>
      <c r="CB3102" s="230"/>
      <c r="CC3102" s="230"/>
      <c r="CD3102" s="230"/>
      <c r="CE3102" s="230"/>
      <c r="CF3102" s="230"/>
      <c r="CG3102" s="230"/>
      <c r="CH3102" s="230"/>
      <c r="CI3102" s="230"/>
      <c r="CJ3102" s="230"/>
      <c r="CK3102" s="230"/>
      <c r="CL3102" s="230"/>
    </row>
    <row r="3103" spans="2:90" x14ac:dyDescent="0.4">
      <c r="B3103" s="300">
        <f>EOMONTH(B3102,1)</f>
        <v>45351</v>
      </c>
      <c r="C3103" s="16"/>
      <c r="D3103" s="16" t="s">
        <v>541</v>
      </c>
      <c r="E3103" s="16" t="s">
        <v>906</v>
      </c>
      <c r="F3103" s="16"/>
      <c r="G3103" s="16"/>
      <c r="H3103" s="16">
        <v>0.125</v>
      </c>
      <c r="I3103" s="60">
        <f>I3102+1</f>
        <v>2</v>
      </c>
      <c r="J3103" s="60"/>
      <c r="K3103" s="38"/>
      <c r="L3103" s="38"/>
      <c r="M3103" s="38"/>
      <c r="N3103" s="38"/>
      <c r="O3103" s="38"/>
      <c r="P3103" s="38"/>
      <c r="R3103" s="15"/>
      <c r="S3103" s="230"/>
      <c r="T3103" s="230"/>
      <c r="U3103" s="230"/>
      <c r="V3103" s="230"/>
      <c r="W3103" s="230"/>
      <c r="X3103" s="230"/>
      <c r="Y3103" s="230"/>
      <c r="Z3103" s="230"/>
      <c r="AA3103" s="230"/>
      <c r="AB3103" s="230"/>
      <c r="AC3103" s="230"/>
      <c r="AD3103" s="230"/>
      <c r="AE3103" s="230"/>
      <c r="AF3103" s="230"/>
      <c r="AG3103" s="230"/>
      <c r="AH3103" s="230"/>
      <c r="AI3103" s="230"/>
      <c r="AJ3103" s="230"/>
      <c r="AK3103" s="230"/>
      <c r="AL3103" s="230"/>
      <c r="AM3103" s="230"/>
      <c r="AN3103" s="230"/>
      <c r="AO3103" s="230"/>
      <c r="AP3103" s="230"/>
      <c r="AQ3103" s="230"/>
      <c r="AR3103" s="230"/>
      <c r="AS3103" s="230"/>
      <c r="AT3103" s="230"/>
      <c r="AU3103" s="230"/>
      <c r="AV3103" s="230"/>
      <c r="AW3103" s="230"/>
      <c r="AX3103" s="230"/>
      <c r="AY3103" s="230"/>
      <c r="AZ3103" s="230"/>
      <c r="BA3103" s="230"/>
      <c r="BB3103" s="230"/>
      <c r="BC3103" s="230"/>
      <c r="BD3103" s="230"/>
      <c r="BE3103" s="230"/>
      <c r="BF3103" s="230"/>
      <c r="BG3103" s="230"/>
      <c r="BH3103" s="230"/>
      <c r="BI3103" s="230"/>
      <c r="BJ3103" s="230"/>
      <c r="BK3103" s="230"/>
      <c r="BL3103" s="230"/>
      <c r="BM3103" s="230"/>
      <c r="BN3103" s="230"/>
      <c r="BO3103" s="230"/>
      <c r="BP3103" s="230"/>
      <c r="BQ3103" s="230"/>
      <c r="BR3103" s="230"/>
      <c r="BS3103" s="230"/>
      <c r="BT3103" s="230"/>
      <c r="BU3103" s="230"/>
      <c r="BV3103" s="230"/>
      <c r="BW3103" s="230"/>
      <c r="BX3103" s="230"/>
      <c r="BY3103" s="230"/>
      <c r="BZ3103" s="230"/>
      <c r="CA3103" s="230"/>
      <c r="CB3103" s="230"/>
      <c r="CC3103" s="230"/>
      <c r="CD3103" s="230"/>
      <c r="CE3103" s="230"/>
      <c r="CF3103" s="230"/>
      <c r="CG3103" s="230"/>
      <c r="CH3103" s="230"/>
      <c r="CI3103" s="230"/>
      <c r="CJ3103" s="230"/>
      <c r="CK3103" s="230"/>
      <c r="CL3103" s="230"/>
    </row>
    <row r="3104" spans="2:90" x14ac:dyDescent="0.4">
      <c r="B3104" s="300">
        <f t="shared" ref="B3104:B3113" si="4063">EOMONTH(B3103,1)</f>
        <v>45382</v>
      </c>
      <c r="C3104" s="16"/>
      <c r="D3104" s="16" t="s">
        <v>541</v>
      </c>
      <c r="E3104" s="16" t="s">
        <v>906</v>
      </c>
      <c r="F3104" s="16"/>
      <c r="G3104" s="16"/>
      <c r="H3104" s="16">
        <v>4.1666666666666664E-2</v>
      </c>
      <c r="I3104" s="60">
        <f t="shared" ref="I3104:I3113" si="4064">I3103+1</f>
        <v>3</v>
      </c>
      <c r="J3104" s="60"/>
      <c r="K3104" s="38"/>
      <c r="L3104" s="38"/>
      <c r="M3104" s="38"/>
      <c r="N3104" s="38"/>
      <c r="O3104" s="38"/>
      <c r="P3104" s="38"/>
      <c r="R3104" s="15"/>
      <c r="S3104" s="230"/>
      <c r="T3104" s="230"/>
      <c r="U3104" s="230"/>
      <c r="V3104" s="230"/>
      <c r="W3104" s="230"/>
      <c r="X3104" s="230"/>
      <c r="Y3104" s="230"/>
      <c r="Z3104" s="230"/>
      <c r="AA3104" s="230"/>
      <c r="AB3104" s="230"/>
      <c r="AC3104" s="230"/>
      <c r="AD3104" s="230"/>
      <c r="AE3104" s="230"/>
      <c r="AF3104" s="230"/>
      <c r="AG3104" s="230"/>
      <c r="AH3104" s="230"/>
      <c r="AI3104" s="230"/>
      <c r="AJ3104" s="230"/>
      <c r="AK3104" s="230"/>
      <c r="AL3104" s="230"/>
      <c r="AM3104" s="230"/>
      <c r="AN3104" s="230"/>
      <c r="AO3104" s="230"/>
      <c r="AP3104" s="230"/>
      <c r="AQ3104" s="230"/>
      <c r="AR3104" s="230"/>
      <c r="AS3104" s="230"/>
      <c r="AT3104" s="230"/>
      <c r="AU3104" s="230"/>
      <c r="AV3104" s="230"/>
      <c r="AW3104" s="230"/>
      <c r="AX3104" s="230"/>
      <c r="AY3104" s="230"/>
      <c r="AZ3104" s="230"/>
      <c r="BA3104" s="230"/>
      <c r="BB3104" s="230"/>
      <c r="BC3104" s="230"/>
      <c r="BD3104" s="230"/>
      <c r="BE3104" s="230"/>
      <c r="BF3104" s="230"/>
      <c r="BG3104" s="230"/>
      <c r="BH3104" s="230"/>
      <c r="BI3104" s="230"/>
      <c r="BJ3104" s="230"/>
      <c r="BK3104" s="230"/>
      <c r="BL3104" s="230"/>
      <c r="BM3104" s="230"/>
      <c r="BN3104" s="230"/>
      <c r="BO3104" s="230"/>
      <c r="BP3104" s="230"/>
      <c r="BQ3104" s="230"/>
      <c r="BR3104" s="230"/>
      <c r="BS3104" s="230"/>
      <c r="BT3104" s="230"/>
      <c r="BU3104" s="230"/>
      <c r="BV3104" s="230"/>
      <c r="BW3104" s="230"/>
      <c r="BX3104" s="230"/>
      <c r="BY3104" s="230"/>
      <c r="BZ3104" s="230"/>
      <c r="CA3104" s="230"/>
      <c r="CB3104" s="230"/>
      <c r="CC3104" s="230"/>
      <c r="CD3104" s="230"/>
      <c r="CE3104" s="230"/>
      <c r="CF3104" s="230"/>
      <c r="CG3104" s="230"/>
      <c r="CH3104" s="230"/>
      <c r="CI3104" s="230"/>
      <c r="CJ3104" s="230"/>
      <c r="CK3104" s="230"/>
      <c r="CL3104" s="230"/>
    </row>
    <row r="3105" spans="2:90" x14ac:dyDescent="0.4">
      <c r="B3105" s="300">
        <f t="shared" si="4063"/>
        <v>45412</v>
      </c>
      <c r="C3105" s="16"/>
      <c r="D3105" s="16" t="s">
        <v>541</v>
      </c>
      <c r="E3105" s="16" t="s">
        <v>906</v>
      </c>
      <c r="F3105" s="16"/>
      <c r="G3105" s="16"/>
      <c r="H3105" s="16">
        <v>0.125</v>
      </c>
      <c r="I3105" s="60">
        <f t="shared" si="4064"/>
        <v>4</v>
      </c>
      <c r="J3105" s="60"/>
      <c r="K3105" s="38"/>
      <c r="L3105" s="38"/>
      <c r="M3105" s="38"/>
      <c r="N3105" s="38"/>
      <c r="O3105" s="38"/>
      <c r="P3105" s="38"/>
      <c r="R3105" s="15"/>
      <c r="S3105" s="230"/>
      <c r="T3105" s="230"/>
      <c r="U3105" s="230"/>
      <c r="V3105" s="230"/>
      <c r="W3105" s="230"/>
      <c r="X3105" s="230"/>
      <c r="Y3105" s="230"/>
      <c r="Z3105" s="230"/>
      <c r="AA3105" s="230"/>
      <c r="AB3105" s="230"/>
      <c r="AC3105" s="230"/>
      <c r="AD3105" s="230"/>
      <c r="AE3105" s="230"/>
      <c r="AF3105" s="230"/>
      <c r="AG3105" s="230"/>
      <c r="AH3105" s="230"/>
      <c r="AI3105" s="230"/>
      <c r="AJ3105" s="230"/>
      <c r="AK3105" s="230"/>
      <c r="AL3105" s="230"/>
      <c r="AM3105" s="230"/>
      <c r="AN3105" s="230"/>
      <c r="AO3105" s="230"/>
      <c r="AP3105" s="230"/>
      <c r="AQ3105" s="230"/>
      <c r="AR3105" s="230"/>
      <c r="AS3105" s="230"/>
      <c r="AT3105" s="230"/>
      <c r="AU3105" s="230"/>
      <c r="AV3105" s="230"/>
      <c r="AW3105" s="230"/>
      <c r="AX3105" s="230"/>
      <c r="AY3105" s="230"/>
      <c r="AZ3105" s="230"/>
      <c r="BA3105" s="230"/>
      <c r="BB3105" s="230"/>
      <c r="BC3105" s="230"/>
      <c r="BD3105" s="230"/>
      <c r="BE3105" s="230"/>
      <c r="BF3105" s="230"/>
      <c r="BG3105" s="230"/>
      <c r="BH3105" s="230"/>
      <c r="BI3105" s="230"/>
      <c r="BJ3105" s="230"/>
      <c r="BK3105" s="230"/>
      <c r="BL3105" s="230"/>
      <c r="BM3105" s="230"/>
      <c r="BN3105" s="230"/>
      <c r="BO3105" s="230"/>
      <c r="BP3105" s="230"/>
      <c r="BQ3105" s="230"/>
      <c r="BR3105" s="230"/>
      <c r="BS3105" s="230"/>
      <c r="BT3105" s="230"/>
      <c r="BU3105" s="230"/>
      <c r="BV3105" s="230"/>
      <c r="BW3105" s="230"/>
      <c r="BX3105" s="230"/>
      <c r="BY3105" s="230"/>
      <c r="BZ3105" s="230"/>
      <c r="CA3105" s="230"/>
      <c r="CB3105" s="230"/>
      <c r="CC3105" s="230"/>
      <c r="CD3105" s="230"/>
      <c r="CE3105" s="230"/>
      <c r="CF3105" s="230"/>
      <c r="CG3105" s="230"/>
      <c r="CH3105" s="230"/>
      <c r="CI3105" s="230"/>
      <c r="CJ3105" s="230"/>
      <c r="CK3105" s="230"/>
      <c r="CL3105" s="230"/>
    </row>
    <row r="3106" spans="2:90" x14ac:dyDescent="0.4">
      <c r="B3106" s="300">
        <f t="shared" si="4063"/>
        <v>45443</v>
      </c>
      <c r="C3106" s="16"/>
      <c r="D3106" s="16" t="s">
        <v>541</v>
      </c>
      <c r="E3106" s="16" t="s">
        <v>906</v>
      </c>
      <c r="F3106" s="16"/>
      <c r="G3106" s="16"/>
      <c r="H3106" s="16">
        <v>4.1666666666666664E-2</v>
      </c>
      <c r="I3106" s="60">
        <f t="shared" si="4064"/>
        <v>5</v>
      </c>
      <c r="J3106" s="60"/>
      <c r="K3106" s="38"/>
      <c r="L3106" s="38"/>
      <c r="M3106" s="38"/>
      <c r="N3106" s="38"/>
      <c r="O3106" s="38"/>
      <c r="P3106" s="38"/>
      <c r="R3106" s="15"/>
      <c r="S3106" s="230"/>
      <c r="T3106" s="230"/>
      <c r="U3106" s="230"/>
      <c r="V3106" s="230"/>
      <c r="W3106" s="230"/>
      <c r="X3106" s="230"/>
      <c r="Y3106" s="230"/>
      <c r="Z3106" s="230"/>
      <c r="AA3106" s="230"/>
      <c r="AB3106" s="230"/>
      <c r="AC3106" s="230"/>
      <c r="AD3106" s="230"/>
      <c r="AE3106" s="230"/>
      <c r="AF3106" s="230"/>
      <c r="AG3106" s="230"/>
      <c r="AH3106" s="230"/>
      <c r="AI3106" s="230"/>
      <c r="AJ3106" s="230"/>
      <c r="AK3106" s="230"/>
      <c r="AL3106" s="230"/>
      <c r="AM3106" s="230"/>
      <c r="AN3106" s="230"/>
      <c r="AO3106" s="230"/>
      <c r="AP3106" s="230"/>
      <c r="AQ3106" s="230"/>
      <c r="AR3106" s="230"/>
      <c r="AS3106" s="230"/>
      <c r="AT3106" s="230"/>
      <c r="AU3106" s="230"/>
      <c r="AV3106" s="230"/>
      <c r="AW3106" s="230"/>
      <c r="AX3106" s="230"/>
      <c r="AY3106" s="230"/>
      <c r="AZ3106" s="230"/>
      <c r="BA3106" s="230"/>
      <c r="BB3106" s="230"/>
      <c r="BC3106" s="230"/>
      <c r="BD3106" s="230"/>
      <c r="BE3106" s="230"/>
      <c r="BF3106" s="230"/>
      <c r="BG3106" s="230"/>
      <c r="BH3106" s="230"/>
      <c r="BI3106" s="230"/>
      <c r="BJ3106" s="230"/>
      <c r="BK3106" s="230"/>
      <c r="BL3106" s="230"/>
      <c r="BM3106" s="230"/>
      <c r="BN3106" s="230"/>
      <c r="BO3106" s="230"/>
      <c r="BP3106" s="230"/>
      <c r="BQ3106" s="230"/>
      <c r="BR3106" s="230"/>
      <c r="BS3106" s="230"/>
      <c r="BT3106" s="230"/>
      <c r="BU3106" s="230"/>
      <c r="BV3106" s="230"/>
      <c r="BW3106" s="230"/>
      <c r="BX3106" s="230"/>
      <c r="BY3106" s="230"/>
      <c r="BZ3106" s="230"/>
      <c r="CA3106" s="230"/>
      <c r="CB3106" s="230"/>
      <c r="CC3106" s="230"/>
      <c r="CD3106" s="230"/>
      <c r="CE3106" s="230"/>
      <c r="CF3106" s="230"/>
      <c r="CG3106" s="230"/>
      <c r="CH3106" s="230"/>
      <c r="CI3106" s="230"/>
      <c r="CJ3106" s="230"/>
      <c r="CK3106" s="230"/>
      <c r="CL3106" s="230"/>
    </row>
    <row r="3107" spans="2:90" x14ac:dyDescent="0.4">
      <c r="B3107" s="300">
        <f t="shared" si="4063"/>
        <v>45473</v>
      </c>
      <c r="C3107" s="16"/>
      <c r="D3107" s="16" t="s">
        <v>541</v>
      </c>
      <c r="E3107" s="16" t="s">
        <v>906</v>
      </c>
      <c r="F3107" s="16"/>
      <c r="G3107" s="16"/>
      <c r="H3107" s="16">
        <v>0.125</v>
      </c>
      <c r="I3107" s="60">
        <f t="shared" si="4064"/>
        <v>6</v>
      </c>
      <c r="J3107" s="60"/>
      <c r="K3107" s="38"/>
      <c r="L3107" s="38"/>
      <c r="M3107" s="38"/>
      <c r="N3107" s="38"/>
      <c r="O3107" s="38"/>
      <c r="P3107" s="38"/>
      <c r="R3107" s="15"/>
      <c r="S3107" s="230"/>
      <c r="T3107" s="230"/>
      <c r="U3107" s="230"/>
      <c r="V3107" s="230"/>
      <c r="W3107" s="230"/>
      <c r="X3107" s="230"/>
      <c r="Y3107" s="230"/>
      <c r="Z3107" s="230"/>
      <c r="AA3107" s="230"/>
      <c r="AB3107" s="230"/>
      <c r="AC3107" s="230"/>
      <c r="AD3107" s="230"/>
      <c r="AE3107" s="230"/>
      <c r="AF3107" s="230"/>
      <c r="AG3107" s="230"/>
      <c r="AH3107" s="230"/>
      <c r="AI3107" s="230"/>
      <c r="AJ3107" s="230"/>
      <c r="AK3107" s="230"/>
      <c r="AL3107" s="230"/>
      <c r="AM3107" s="230"/>
      <c r="AN3107" s="230"/>
      <c r="AO3107" s="230"/>
      <c r="AP3107" s="230"/>
      <c r="AQ3107" s="230"/>
      <c r="AR3107" s="230"/>
      <c r="AS3107" s="230"/>
      <c r="AT3107" s="230"/>
      <c r="AU3107" s="230"/>
      <c r="AV3107" s="230"/>
      <c r="AW3107" s="230"/>
      <c r="AX3107" s="230"/>
      <c r="AY3107" s="230"/>
      <c r="AZ3107" s="230"/>
      <c r="BA3107" s="230"/>
      <c r="BB3107" s="230"/>
      <c r="BC3107" s="230"/>
      <c r="BD3107" s="230"/>
      <c r="BE3107" s="230"/>
      <c r="BF3107" s="230"/>
      <c r="BG3107" s="230"/>
      <c r="BH3107" s="230"/>
      <c r="BI3107" s="230"/>
      <c r="BJ3107" s="230"/>
      <c r="BK3107" s="230"/>
      <c r="BL3107" s="230"/>
      <c r="BM3107" s="230"/>
      <c r="BN3107" s="230"/>
      <c r="BO3107" s="230"/>
      <c r="BP3107" s="230"/>
      <c r="BQ3107" s="230"/>
      <c r="BR3107" s="230"/>
      <c r="BS3107" s="230"/>
      <c r="BT3107" s="230"/>
      <c r="BU3107" s="230"/>
      <c r="BV3107" s="230"/>
      <c r="BW3107" s="230"/>
      <c r="BX3107" s="230"/>
      <c r="BY3107" s="230"/>
      <c r="BZ3107" s="230"/>
      <c r="CA3107" s="230"/>
      <c r="CB3107" s="230"/>
      <c r="CC3107" s="230"/>
      <c r="CD3107" s="230"/>
      <c r="CE3107" s="230"/>
      <c r="CF3107" s="230"/>
      <c r="CG3107" s="230"/>
      <c r="CH3107" s="230"/>
      <c r="CI3107" s="230"/>
      <c r="CJ3107" s="230"/>
      <c r="CK3107" s="230"/>
      <c r="CL3107" s="230"/>
    </row>
    <row r="3108" spans="2:90" x14ac:dyDescent="0.4">
      <c r="B3108" s="300">
        <f t="shared" si="4063"/>
        <v>45504</v>
      </c>
      <c r="C3108" s="16"/>
      <c r="D3108" s="16" t="s">
        <v>541</v>
      </c>
      <c r="E3108" s="16" t="s">
        <v>906</v>
      </c>
      <c r="F3108" s="16"/>
      <c r="G3108" s="16"/>
      <c r="H3108" s="16">
        <v>4.1666666666666664E-2</v>
      </c>
      <c r="I3108" s="60">
        <f t="shared" si="4064"/>
        <v>7</v>
      </c>
      <c r="J3108" s="60"/>
      <c r="K3108" s="38"/>
      <c r="L3108" s="38"/>
      <c r="M3108" s="38"/>
      <c r="N3108" s="38"/>
      <c r="O3108" s="38"/>
      <c r="P3108" s="38"/>
      <c r="R3108" s="15"/>
      <c r="S3108" s="230"/>
      <c r="T3108" s="230"/>
      <c r="U3108" s="230"/>
      <c r="V3108" s="230"/>
      <c r="W3108" s="230"/>
      <c r="X3108" s="230"/>
      <c r="Y3108" s="230"/>
      <c r="Z3108" s="230"/>
      <c r="AA3108" s="230"/>
      <c r="AB3108" s="230"/>
      <c r="AC3108" s="230"/>
      <c r="AD3108" s="230"/>
      <c r="AE3108" s="230"/>
      <c r="AF3108" s="230"/>
      <c r="AG3108" s="230"/>
      <c r="AH3108" s="230"/>
      <c r="AI3108" s="230"/>
      <c r="AJ3108" s="230"/>
      <c r="AK3108" s="230"/>
      <c r="AL3108" s="230"/>
      <c r="AM3108" s="230"/>
      <c r="AN3108" s="230"/>
      <c r="AO3108" s="230"/>
      <c r="AP3108" s="230"/>
      <c r="AQ3108" s="230"/>
      <c r="AR3108" s="230"/>
      <c r="AS3108" s="230"/>
      <c r="AT3108" s="230"/>
      <c r="AU3108" s="230"/>
      <c r="AV3108" s="230"/>
      <c r="AW3108" s="230"/>
      <c r="AX3108" s="230"/>
      <c r="AY3108" s="230"/>
      <c r="AZ3108" s="230"/>
      <c r="BA3108" s="230"/>
      <c r="BB3108" s="230"/>
      <c r="BC3108" s="230"/>
      <c r="BD3108" s="230"/>
      <c r="BE3108" s="230"/>
      <c r="BF3108" s="230"/>
      <c r="BG3108" s="230"/>
      <c r="BH3108" s="230"/>
      <c r="BI3108" s="230"/>
      <c r="BJ3108" s="230"/>
      <c r="BK3108" s="230"/>
      <c r="BL3108" s="230"/>
      <c r="BM3108" s="230"/>
      <c r="BN3108" s="230"/>
      <c r="BO3108" s="230"/>
      <c r="BP3108" s="230"/>
      <c r="BQ3108" s="230"/>
      <c r="BR3108" s="230"/>
      <c r="BS3108" s="230"/>
      <c r="BT3108" s="230"/>
      <c r="BU3108" s="230"/>
      <c r="BV3108" s="230"/>
      <c r="BW3108" s="230"/>
      <c r="BX3108" s="230"/>
      <c r="BY3108" s="230"/>
      <c r="BZ3108" s="230"/>
      <c r="CA3108" s="230"/>
      <c r="CB3108" s="230"/>
      <c r="CC3108" s="230"/>
      <c r="CD3108" s="230"/>
      <c r="CE3108" s="230"/>
      <c r="CF3108" s="230"/>
      <c r="CG3108" s="230"/>
      <c r="CH3108" s="230"/>
      <c r="CI3108" s="230"/>
      <c r="CJ3108" s="230"/>
      <c r="CK3108" s="230"/>
      <c r="CL3108" s="230"/>
    </row>
    <row r="3109" spans="2:90" x14ac:dyDescent="0.4">
      <c r="B3109" s="300">
        <f t="shared" si="4063"/>
        <v>45535</v>
      </c>
      <c r="C3109" s="16"/>
      <c r="D3109" s="16" t="s">
        <v>541</v>
      </c>
      <c r="E3109" s="16" t="s">
        <v>906</v>
      </c>
      <c r="F3109" s="16"/>
      <c r="G3109" s="16"/>
      <c r="H3109" s="16">
        <v>0.125</v>
      </c>
      <c r="I3109" s="60">
        <f t="shared" si="4064"/>
        <v>8</v>
      </c>
      <c r="J3109" s="60"/>
      <c r="K3109" s="38"/>
      <c r="L3109" s="38"/>
      <c r="M3109" s="38"/>
      <c r="N3109" s="38"/>
      <c r="O3109" s="38"/>
      <c r="P3109" s="38"/>
      <c r="R3109" s="15"/>
      <c r="S3109" s="230"/>
      <c r="T3109" s="230"/>
      <c r="U3109" s="230"/>
      <c r="V3109" s="230"/>
      <c r="W3109" s="230"/>
      <c r="X3109" s="230"/>
      <c r="Y3109" s="230"/>
      <c r="Z3109" s="230"/>
      <c r="AA3109" s="230"/>
      <c r="AB3109" s="230"/>
      <c r="AC3109" s="230"/>
      <c r="AD3109" s="230"/>
      <c r="AE3109" s="230"/>
      <c r="AF3109" s="230"/>
      <c r="AG3109" s="230"/>
      <c r="AH3109" s="230"/>
      <c r="AI3109" s="230"/>
      <c r="AJ3109" s="230"/>
      <c r="AK3109" s="230"/>
      <c r="AL3109" s="230"/>
      <c r="AM3109" s="230"/>
      <c r="AN3109" s="230"/>
      <c r="AO3109" s="230"/>
      <c r="AP3109" s="230"/>
      <c r="AQ3109" s="230"/>
      <c r="AR3109" s="230"/>
      <c r="AS3109" s="230"/>
      <c r="AT3109" s="230"/>
      <c r="AU3109" s="230"/>
      <c r="AV3109" s="230"/>
      <c r="AW3109" s="230"/>
      <c r="AX3109" s="230"/>
      <c r="AY3109" s="230"/>
      <c r="AZ3109" s="230"/>
      <c r="BA3109" s="230"/>
      <c r="BB3109" s="230"/>
      <c r="BC3109" s="230"/>
      <c r="BD3109" s="230"/>
      <c r="BE3109" s="230"/>
      <c r="BF3109" s="230"/>
      <c r="BG3109" s="230"/>
      <c r="BH3109" s="230"/>
      <c r="BI3109" s="230"/>
      <c r="BJ3109" s="230"/>
      <c r="BK3109" s="230"/>
      <c r="BL3109" s="230"/>
      <c r="BM3109" s="230"/>
      <c r="BN3109" s="230"/>
      <c r="BO3109" s="230"/>
      <c r="BP3109" s="230"/>
      <c r="BQ3109" s="230"/>
      <c r="BR3109" s="230"/>
      <c r="BS3109" s="230"/>
      <c r="BT3109" s="230"/>
      <c r="BU3109" s="230"/>
      <c r="BV3109" s="230"/>
      <c r="BW3109" s="230"/>
      <c r="BX3109" s="230"/>
      <c r="BY3109" s="230"/>
      <c r="BZ3109" s="230"/>
      <c r="CA3109" s="230"/>
      <c r="CB3109" s="230"/>
      <c r="CC3109" s="230"/>
      <c r="CD3109" s="230"/>
      <c r="CE3109" s="230"/>
      <c r="CF3109" s="230"/>
      <c r="CG3109" s="230"/>
      <c r="CH3109" s="230"/>
      <c r="CI3109" s="230"/>
      <c r="CJ3109" s="230"/>
      <c r="CK3109" s="230"/>
      <c r="CL3109" s="230"/>
    </row>
    <row r="3110" spans="2:90" x14ac:dyDescent="0.4">
      <c r="B3110" s="300">
        <f t="shared" si="4063"/>
        <v>45565</v>
      </c>
      <c r="C3110" s="16"/>
      <c r="D3110" s="16" t="s">
        <v>541</v>
      </c>
      <c r="E3110" s="16" t="s">
        <v>906</v>
      </c>
      <c r="F3110" s="16"/>
      <c r="G3110" s="16"/>
      <c r="H3110" s="16">
        <v>4.1666666666666664E-2</v>
      </c>
      <c r="I3110" s="60">
        <f t="shared" si="4064"/>
        <v>9</v>
      </c>
      <c r="J3110" s="60"/>
      <c r="K3110" s="38"/>
      <c r="L3110" s="38"/>
      <c r="M3110" s="38"/>
      <c r="N3110" s="38"/>
      <c r="O3110" s="38"/>
      <c r="P3110" s="38"/>
      <c r="R3110" s="15"/>
      <c r="S3110" s="230"/>
      <c r="T3110" s="230"/>
      <c r="U3110" s="230"/>
      <c r="V3110" s="230"/>
      <c r="W3110" s="230"/>
      <c r="X3110" s="230"/>
      <c r="Y3110" s="230"/>
      <c r="Z3110" s="230"/>
      <c r="AA3110" s="230"/>
      <c r="AB3110" s="230"/>
      <c r="AC3110" s="230"/>
      <c r="AD3110" s="230"/>
      <c r="AE3110" s="230"/>
      <c r="AF3110" s="230"/>
      <c r="AG3110" s="230"/>
      <c r="AH3110" s="230"/>
      <c r="AI3110" s="230"/>
      <c r="AJ3110" s="230"/>
      <c r="AK3110" s="230"/>
      <c r="AL3110" s="230"/>
      <c r="AM3110" s="230"/>
      <c r="AN3110" s="230"/>
      <c r="AO3110" s="230"/>
      <c r="AP3110" s="230"/>
      <c r="AQ3110" s="230"/>
      <c r="AR3110" s="230"/>
      <c r="AS3110" s="230"/>
      <c r="AT3110" s="230"/>
      <c r="AU3110" s="230"/>
      <c r="AV3110" s="230"/>
      <c r="AW3110" s="230"/>
      <c r="AX3110" s="230"/>
      <c r="AY3110" s="230"/>
      <c r="AZ3110" s="230"/>
      <c r="BA3110" s="230"/>
      <c r="BB3110" s="230"/>
      <c r="BC3110" s="230"/>
      <c r="BD3110" s="230"/>
      <c r="BE3110" s="230"/>
      <c r="BF3110" s="230"/>
      <c r="BG3110" s="230"/>
      <c r="BH3110" s="230"/>
      <c r="BI3110" s="230"/>
      <c r="BJ3110" s="230"/>
      <c r="BK3110" s="230"/>
      <c r="BL3110" s="230"/>
      <c r="BM3110" s="230"/>
      <c r="BN3110" s="230"/>
      <c r="BO3110" s="230"/>
      <c r="BP3110" s="230"/>
      <c r="BQ3110" s="230"/>
      <c r="BR3110" s="230"/>
      <c r="BS3110" s="230"/>
      <c r="BT3110" s="230"/>
      <c r="BU3110" s="230"/>
      <c r="BV3110" s="230"/>
      <c r="BW3110" s="230"/>
      <c r="BX3110" s="230"/>
      <c r="BY3110" s="230"/>
      <c r="BZ3110" s="230"/>
      <c r="CA3110" s="230"/>
      <c r="CB3110" s="230"/>
      <c r="CC3110" s="230"/>
      <c r="CD3110" s="230"/>
      <c r="CE3110" s="230"/>
      <c r="CF3110" s="230"/>
      <c r="CG3110" s="230"/>
      <c r="CH3110" s="230"/>
      <c r="CI3110" s="230"/>
      <c r="CJ3110" s="230"/>
      <c r="CK3110" s="230"/>
      <c r="CL3110" s="230"/>
    </row>
    <row r="3111" spans="2:90" x14ac:dyDescent="0.4">
      <c r="B3111" s="300">
        <f t="shared" si="4063"/>
        <v>45596</v>
      </c>
      <c r="C3111" s="16"/>
      <c r="D3111" s="16" t="s">
        <v>541</v>
      </c>
      <c r="E3111" s="16" t="s">
        <v>906</v>
      </c>
      <c r="F3111" s="16"/>
      <c r="G3111" s="16"/>
      <c r="H3111" s="16">
        <v>0.125</v>
      </c>
      <c r="I3111" s="60">
        <f t="shared" si="4064"/>
        <v>10</v>
      </c>
      <c r="J3111" s="60"/>
      <c r="K3111" s="38"/>
      <c r="L3111" s="38"/>
      <c r="M3111" s="38"/>
      <c r="N3111" s="38"/>
      <c r="O3111" s="38"/>
      <c r="P3111" s="38"/>
      <c r="R3111" s="15"/>
      <c r="S3111" s="230"/>
      <c r="T3111" s="230"/>
      <c r="U3111" s="230"/>
      <c r="V3111" s="230"/>
      <c r="W3111" s="230"/>
      <c r="X3111" s="230"/>
      <c r="Y3111" s="230"/>
      <c r="Z3111" s="230"/>
      <c r="AA3111" s="230"/>
      <c r="AB3111" s="230"/>
      <c r="AC3111" s="230"/>
      <c r="AD3111" s="230"/>
      <c r="AE3111" s="230"/>
      <c r="AF3111" s="230"/>
      <c r="AG3111" s="230"/>
      <c r="AH3111" s="230"/>
      <c r="AI3111" s="230"/>
      <c r="AJ3111" s="230"/>
      <c r="AK3111" s="230"/>
      <c r="AL3111" s="230"/>
      <c r="AM3111" s="230"/>
      <c r="AN3111" s="230"/>
      <c r="AO3111" s="230"/>
      <c r="AP3111" s="230"/>
      <c r="AQ3111" s="230"/>
      <c r="AR3111" s="230"/>
      <c r="AS3111" s="230"/>
      <c r="AT3111" s="230"/>
      <c r="AU3111" s="230"/>
      <c r="AV3111" s="230"/>
      <c r="AW3111" s="230"/>
      <c r="AX3111" s="230"/>
      <c r="AY3111" s="230"/>
      <c r="AZ3111" s="230"/>
      <c r="BA3111" s="230"/>
      <c r="BB3111" s="230"/>
      <c r="BC3111" s="230"/>
      <c r="BD3111" s="230"/>
      <c r="BE3111" s="230"/>
      <c r="BF3111" s="230"/>
      <c r="BG3111" s="230"/>
      <c r="BH3111" s="230"/>
      <c r="BI3111" s="230"/>
      <c r="BJ3111" s="230"/>
      <c r="BK3111" s="230"/>
      <c r="BL3111" s="230"/>
      <c r="BM3111" s="230"/>
      <c r="BN3111" s="230"/>
      <c r="BO3111" s="230"/>
      <c r="BP3111" s="230"/>
      <c r="BQ3111" s="230"/>
      <c r="BR3111" s="230"/>
      <c r="BS3111" s="230"/>
      <c r="BT3111" s="230"/>
      <c r="BU3111" s="230"/>
      <c r="BV3111" s="230"/>
      <c r="BW3111" s="230"/>
      <c r="BX3111" s="230"/>
      <c r="BY3111" s="230"/>
      <c r="BZ3111" s="230"/>
      <c r="CA3111" s="230"/>
      <c r="CB3111" s="230"/>
      <c r="CC3111" s="230"/>
      <c r="CD3111" s="230"/>
      <c r="CE3111" s="230"/>
      <c r="CF3111" s="230"/>
      <c r="CG3111" s="230"/>
      <c r="CH3111" s="230"/>
      <c r="CI3111" s="230"/>
      <c r="CJ3111" s="230"/>
      <c r="CK3111" s="230"/>
      <c r="CL3111" s="230"/>
    </row>
    <row r="3112" spans="2:90" x14ac:dyDescent="0.4">
      <c r="B3112" s="300">
        <f t="shared" si="4063"/>
        <v>45626</v>
      </c>
      <c r="C3112" s="16"/>
      <c r="D3112" s="16" t="s">
        <v>541</v>
      </c>
      <c r="E3112" s="16" t="s">
        <v>906</v>
      </c>
      <c r="F3112" s="16"/>
      <c r="G3112" s="16"/>
      <c r="H3112" s="16">
        <v>4.1666666666666664E-2</v>
      </c>
      <c r="I3112" s="60">
        <f t="shared" si="4064"/>
        <v>11</v>
      </c>
      <c r="J3112" s="60"/>
      <c r="K3112" s="38"/>
      <c r="L3112" s="38"/>
      <c r="M3112" s="38"/>
      <c r="N3112" s="38"/>
      <c r="O3112" s="38"/>
      <c r="P3112" s="38"/>
      <c r="R3112" s="15"/>
      <c r="S3112" s="230"/>
      <c r="T3112" s="230"/>
      <c r="U3112" s="230"/>
      <c r="V3112" s="230"/>
      <c r="W3112" s="230"/>
      <c r="X3112" s="230"/>
      <c r="Y3112" s="230"/>
      <c r="Z3112" s="230"/>
      <c r="AA3112" s="230"/>
      <c r="AB3112" s="230"/>
      <c r="AC3112" s="230"/>
      <c r="AD3112" s="230"/>
      <c r="AE3112" s="230"/>
      <c r="AF3112" s="230"/>
      <c r="AG3112" s="230"/>
      <c r="AH3112" s="230"/>
      <c r="AI3112" s="230"/>
      <c r="AJ3112" s="230"/>
      <c r="AK3112" s="230"/>
      <c r="AL3112" s="230"/>
      <c r="AM3112" s="230"/>
      <c r="AN3112" s="230"/>
      <c r="AO3112" s="230"/>
      <c r="AP3112" s="230"/>
      <c r="AQ3112" s="230"/>
      <c r="AR3112" s="230"/>
      <c r="AS3112" s="230"/>
      <c r="AT3112" s="230"/>
      <c r="AU3112" s="230"/>
      <c r="AV3112" s="230"/>
      <c r="AW3112" s="230"/>
      <c r="AX3112" s="230"/>
      <c r="AY3112" s="230"/>
      <c r="AZ3112" s="230"/>
      <c r="BA3112" s="230"/>
      <c r="BB3112" s="230"/>
      <c r="BC3112" s="230"/>
      <c r="BD3112" s="230"/>
      <c r="BE3112" s="230"/>
      <c r="BF3112" s="230"/>
      <c r="BG3112" s="230"/>
      <c r="BH3112" s="230"/>
      <c r="BI3112" s="230"/>
      <c r="BJ3112" s="230"/>
      <c r="BK3112" s="230"/>
      <c r="BL3112" s="230"/>
      <c r="BM3112" s="230"/>
      <c r="BN3112" s="230"/>
      <c r="BO3112" s="230"/>
      <c r="BP3112" s="230"/>
      <c r="BQ3112" s="230"/>
      <c r="BR3112" s="230"/>
      <c r="BS3112" s="230"/>
      <c r="BT3112" s="230"/>
      <c r="BU3112" s="230"/>
      <c r="BV3112" s="230"/>
      <c r="BW3112" s="230"/>
      <c r="BX3112" s="230"/>
      <c r="BY3112" s="230"/>
      <c r="BZ3112" s="230"/>
      <c r="CA3112" s="230"/>
      <c r="CB3112" s="230"/>
      <c r="CC3112" s="230"/>
      <c r="CD3112" s="230"/>
      <c r="CE3112" s="230"/>
      <c r="CF3112" s="230"/>
      <c r="CG3112" s="230"/>
      <c r="CH3112" s="230"/>
      <c r="CI3112" s="230"/>
      <c r="CJ3112" s="230"/>
      <c r="CK3112" s="230"/>
      <c r="CL3112" s="230"/>
    </row>
    <row r="3113" spans="2:90" x14ac:dyDescent="0.4">
      <c r="B3113" s="300">
        <f t="shared" si="4063"/>
        <v>45657</v>
      </c>
      <c r="C3113" s="16"/>
      <c r="D3113" s="16" t="s">
        <v>541</v>
      </c>
      <c r="E3113" s="16" t="s">
        <v>906</v>
      </c>
      <c r="F3113" s="16"/>
      <c r="G3113" s="16"/>
      <c r="H3113" s="16">
        <v>8.3000000000000004E-2</v>
      </c>
      <c r="I3113" s="60">
        <f t="shared" si="4064"/>
        <v>12</v>
      </c>
      <c r="J3113" s="60"/>
      <c r="K3113" s="38"/>
      <c r="L3113" s="38"/>
      <c r="M3113" s="38"/>
      <c r="N3113" s="38"/>
      <c r="O3113" s="38"/>
      <c r="P3113" s="38"/>
      <c r="R3113" s="15"/>
      <c r="S3113" s="230"/>
      <c r="T3113" s="230"/>
      <c r="U3113" s="230"/>
      <c r="V3113" s="230"/>
      <c r="W3113" s="230"/>
      <c r="X3113" s="230"/>
      <c r="Y3113" s="230"/>
      <c r="Z3113" s="230"/>
      <c r="AA3113" s="230"/>
      <c r="AB3113" s="230"/>
      <c r="AC3113" s="230"/>
      <c r="AD3113" s="230"/>
      <c r="AE3113" s="230"/>
      <c r="AF3113" s="230"/>
      <c r="AG3113" s="230"/>
      <c r="AH3113" s="230"/>
      <c r="AI3113" s="230"/>
      <c r="AJ3113" s="230"/>
      <c r="AK3113" s="230"/>
      <c r="AL3113" s="230"/>
      <c r="AM3113" s="230"/>
      <c r="AN3113" s="230"/>
      <c r="AO3113" s="230"/>
      <c r="AP3113" s="230"/>
      <c r="AQ3113" s="230"/>
      <c r="AR3113" s="230"/>
      <c r="AS3113" s="230"/>
      <c r="AT3113" s="230"/>
      <c r="AU3113" s="230"/>
      <c r="AV3113" s="230"/>
      <c r="AW3113" s="230"/>
      <c r="AX3113" s="230"/>
      <c r="AY3113" s="230"/>
      <c r="AZ3113" s="230"/>
      <c r="BA3113" s="230"/>
      <c r="BB3113" s="230"/>
      <c r="BC3113" s="230"/>
      <c r="BD3113" s="230"/>
      <c r="BE3113" s="230"/>
      <c r="BF3113" s="230"/>
      <c r="BG3113" s="230"/>
      <c r="BH3113" s="230"/>
      <c r="BI3113" s="230"/>
      <c r="BJ3113" s="230"/>
      <c r="BK3113" s="230"/>
      <c r="BL3113" s="230"/>
      <c r="BM3113" s="230"/>
      <c r="BN3113" s="230"/>
      <c r="BO3113" s="230"/>
      <c r="BP3113" s="230"/>
      <c r="BQ3113" s="230"/>
      <c r="BR3113" s="230"/>
      <c r="BS3113" s="230"/>
      <c r="BT3113" s="230"/>
      <c r="BU3113" s="230"/>
      <c r="BV3113" s="230"/>
      <c r="BW3113" s="230"/>
      <c r="BX3113" s="230"/>
      <c r="BY3113" s="230"/>
      <c r="BZ3113" s="230"/>
      <c r="CA3113" s="230"/>
      <c r="CB3113" s="230"/>
      <c r="CC3113" s="230"/>
      <c r="CD3113" s="230"/>
      <c r="CE3113" s="230"/>
      <c r="CF3113" s="230"/>
      <c r="CG3113" s="230"/>
      <c r="CH3113" s="230"/>
      <c r="CI3113" s="230"/>
      <c r="CJ3113" s="230"/>
      <c r="CK3113" s="230"/>
      <c r="CL3113" s="230"/>
    </row>
    <row r="3114" spans="2:90" x14ac:dyDescent="0.4">
      <c r="B3114" s="139" t="s">
        <v>62</v>
      </c>
      <c r="C3114" s="34"/>
      <c r="D3114" s="34" t="s">
        <v>541</v>
      </c>
      <c r="E3114" s="34" t="s">
        <v>906</v>
      </c>
      <c r="F3114" s="34"/>
      <c r="G3114" s="34"/>
      <c r="H3114" s="34">
        <f>1-SUM(H3102:H3113)</f>
        <v>3.3333333333340764E-4</v>
      </c>
      <c r="I3114" s="60"/>
      <c r="J3114" s="60"/>
      <c r="K3114" s="38"/>
      <c r="L3114" s="38"/>
      <c r="M3114" s="38"/>
      <c r="N3114" s="38"/>
      <c r="O3114" s="38"/>
      <c r="P3114" s="38"/>
      <c r="R3114" s="15"/>
      <c r="S3114" s="230"/>
      <c r="T3114" s="230"/>
      <c r="U3114" s="230"/>
      <c r="V3114" s="230"/>
      <c r="W3114" s="230"/>
      <c r="X3114" s="230"/>
      <c r="Y3114" s="230"/>
      <c r="Z3114" s="230"/>
      <c r="AA3114" s="230"/>
      <c r="AB3114" s="230"/>
      <c r="AC3114" s="230"/>
      <c r="AD3114" s="230"/>
      <c r="AE3114" s="230"/>
      <c r="AF3114" s="230"/>
      <c r="AG3114" s="230"/>
      <c r="AH3114" s="230"/>
      <c r="AI3114" s="230"/>
      <c r="AJ3114" s="230"/>
      <c r="AK3114" s="230"/>
      <c r="AL3114" s="230"/>
      <c r="AM3114" s="230"/>
      <c r="AN3114" s="230"/>
      <c r="AO3114" s="230"/>
      <c r="AP3114" s="230"/>
      <c r="AQ3114" s="230"/>
      <c r="AR3114" s="230"/>
      <c r="AS3114" s="230"/>
      <c r="AT3114" s="230"/>
      <c r="AU3114" s="230"/>
      <c r="AV3114" s="230"/>
      <c r="AW3114" s="230"/>
      <c r="AX3114" s="230"/>
      <c r="AY3114" s="230"/>
      <c r="AZ3114" s="230"/>
      <c r="BA3114" s="230"/>
      <c r="BB3114" s="230"/>
      <c r="BC3114" s="230"/>
      <c r="BD3114" s="230"/>
      <c r="BE3114" s="230"/>
      <c r="BF3114" s="230"/>
      <c r="BG3114" s="230"/>
      <c r="BH3114" s="230"/>
      <c r="BI3114" s="230"/>
      <c r="BJ3114" s="230"/>
      <c r="BK3114" s="230"/>
      <c r="BL3114" s="230"/>
      <c r="BM3114" s="230"/>
      <c r="BN3114" s="230"/>
      <c r="BO3114" s="230"/>
      <c r="BP3114" s="230"/>
      <c r="BQ3114" s="230"/>
      <c r="BR3114" s="230"/>
      <c r="BS3114" s="230"/>
      <c r="BT3114" s="230"/>
      <c r="BU3114" s="230"/>
      <c r="BV3114" s="230"/>
      <c r="BW3114" s="230"/>
      <c r="BX3114" s="230"/>
      <c r="BY3114" s="230"/>
      <c r="BZ3114" s="230"/>
      <c r="CA3114" s="230"/>
      <c r="CB3114" s="230"/>
      <c r="CC3114" s="230"/>
      <c r="CD3114" s="230"/>
      <c r="CE3114" s="230"/>
      <c r="CF3114" s="230"/>
      <c r="CG3114" s="230"/>
      <c r="CH3114" s="230"/>
      <c r="CI3114" s="230"/>
      <c r="CJ3114" s="230"/>
      <c r="CK3114" s="230"/>
      <c r="CL3114" s="230"/>
    </row>
    <row r="3115" spans="2:90" x14ac:dyDescent="0.4">
      <c r="B3115" s="130" t="str">
        <f>B3089</f>
        <v>Surgical procedures</v>
      </c>
      <c r="C3115" s="12"/>
      <c r="D3115" s="12" t="s">
        <v>541</v>
      </c>
      <c r="E3115" s="12" t="s">
        <v>906</v>
      </c>
      <c r="F3115" s="12"/>
      <c r="G3115" s="12" t="s">
        <v>330</v>
      </c>
      <c r="H3115" s="12"/>
      <c r="I3115" s="60"/>
      <c r="J3115" s="60"/>
      <c r="K3115" s="38"/>
      <c r="L3115" s="38"/>
      <c r="M3115" s="38"/>
      <c r="N3115" s="38"/>
      <c r="O3115" s="38"/>
      <c r="P3115" s="38"/>
      <c r="R3115" s="15"/>
      <c r="S3115" s="230"/>
      <c r="T3115" s="230"/>
      <c r="U3115" s="230"/>
      <c r="V3115" s="230"/>
      <c r="W3115" s="230"/>
      <c r="X3115" s="230"/>
      <c r="Y3115" s="230"/>
      <c r="Z3115" s="230"/>
      <c r="AA3115" s="230"/>
      <c r="AB3115" s="230"/>
      <c r="AC3115" s="230"/>
      <c r="AD3115" s="230"/>
      <c r="AE3115" s="230"/>
      <c r="AF3115" s="230"/>
      <c r="AG3115" s="230"/>
      <c r="AH3115" s="230"/>
      <c r="AI3115" s="230"/>
      <c r="AJ3115" s="230"/>
      <c r="AK3115" s="230"/>
      <c r="AL3115" s="230"/>
      <c r="AM3115" s="230"/>
      <c r="AN3115" s="230"/>
      <c r="AO3115" s="230"/>
      <c r="AP3115" s="230"/>
      <c r="AQ3115" s="230"/>
      <c r="AR3115" s="230"/>
      <c r="AS3115" s="230"/>
      <c r="AT3115" s="230"/>
      <c r="AU3115" s="230"/>
      <c r="AV3115" s="230"/>
      <c r="AW3115" s="230"/>
      <c r="AX3115" s="230"/>
      <c r="AY3115" s="230"/>
      <c r="AZ3115" s="230"/>
      <c r="BA3115" s="230"/>
      <c r="BB3115" s="230"/>
      <c r="BC3115" s="230"/>
      <c r="BD3115" s="230"/>
      <c r="BE3115" s="230"/>
      <c r="BF3115" s="230"/>
      <c r="BG3115" s="230"/>
      <c r="BH3115" s="230"/>
      <c r="BI3115" s="230"/>
      <c r="BJ3115" s="230"/>
      <c r="BK3115" s="230"/>
      <c r="BL3115" s="230"/>
      <c r="BM3115" s="230"/>
      <c r="BN3115" s="230"/>
      <c r="BO3115" s="230"/>
      <c r="BP3115" s="230"/>
      <c r="BQ3115" s="230"/>
      <c r="BR3115" s="230"/>
      <c r="BS3115" s="230"/>
      <c r="BT3115" s="230"/>
      <c r="BU3115" s="230"/>
      <c r="BV3115" s="230"/>
      <c r="BW3115" s="230"/>
      <c r="BX3115" s="230"/>
      <c r="BY3115" s="230"/>
      <c r="BZ3115" s="230"/>
      <c r="CA3115" s="230"/>
      <c r="CB3115" s="230"/>
      <c r="CC3115" s="230"/>
      <c r="CD3115" s="230"/>
      <c r="CE3115" s="230"/>
      <c r="CF3115" s="230"/>
      <c r="CG3115" s="230"/>
      <c r="CH3115" s="230"/>
      <c r="CI3115" s="230"/>
      <c r="CJ3115" s="230"/>
      <c r="CK3115" s="230"/>
      <c r="CL3115" s="230"/>
    </row>
    <row r="3116" spans="2:90" x14ac:dyDescent="0.4">
      <c r="B3116" s="130" t="str">
        <f t="shared" ref="B3116:B3122" si="4065">B3090</f>
        <v>procedure</v>
      </c>
      <c r="C3116" s="27"/>
      <c r="D3116" s="27" t="s">
        <v>541</v>
      </c>
      <c r="E3116" s="27" t="s">
        <v>906</v>
      </c>
      <c r="F3116" s="27"/>
      <c r="G3116" s="27" t="s">
        <v>330</v>
      </c>
      <c r="H3116" s="27"/>
      <c r="I3116" s="78"/>
      <c r="J3116" s="78"/>
      <c r="K3116" s="33"/>
      <c r="L3116" s="33"/>
      <c r="M3116" s="33"/>
      <c r="N3116" s="33"/>
      <c r="O3116" s="33"/>
      <c r="P3116" s="33"/>
      <c r="R3116" s="33"/>
      <c r="S3116" s="80"/>
      <c r="T3116" s="80"/>
      <c r="U3116" s="80"/>
      <c r="V3116" s="80"/>
      <c r="W3116" s="80"/>
      <c r="X3116" s="80"/>
      <c r="Y3116" s="80"/>
      <c r="Z3116" s="80"/>
      <c r="AA3116" s="80"/>
      <c r="AB3116" s="80"/>
      <c r="AC3116" s="80"/>
      <c r="AD3116" s="80"/>
      <c r="AE3116" s="80"/>
      <c r="AF3116" s="80"/>
      <c r="AG3116" s="80"/>
      <c r="AH3116" s="80"/>
      <c r="AI3116" s="80"/>
      <c r="AJ3116" s="80"/>
      <c r="AK3116" s="80"/>
      <c r="AL3116" s="80"/>
      <c r="AM3116" s="80"/>
      <c r="AN3116" s="80"/>
      <c r="AO3116" s="80"/>
      <c r="AP3116" s="80"/>
      <c r="AQ3116" s="80"/>
      <c r="AR3116" s="80"/>
      <c r="AS3116" s="80"/>
      <c r="AT3116" s="80"/>
      <c r="AU3116" s="80"/>
      <c r="AV3116" s="80"/>
      <c r="AW3116" s="80"/>
      <c r="AX3116" s="80"/>
      <c r="AY3116" s="80"/>
      <c r="AZ3116" s="80"/>
      <c r="BA3116" s="80"/>
      <c r="BB3116" s="80"/>
      <c r="BC3116" s="80"/>
      <c r="BD3116" s="80"/>
      <c r="BE3116" s="80"/>
      <c r="BF3116" s="80"/>
      <c r="BG3116" s="80"/>
      <c r="BH3116" s="80"/>
      <c r="BI3116" s="80"/>
      <c r="BJ3116" s="80"/>
      <c r="BK3116" s="80"/>
      <c r="BL3116" s="80"/>
      <c r="BM3116" s="80"/>
      <c r="BN3116" s="80"/>
      <c r="BO3116" s="80"/>
      <c r="BP3116" s="80"/>
      <c r="BQ3116" s="80"/>
      <c r="BR3116" s="80"/>
      <c r="BS3116" s="80"/>
      <c r="BT3116" s="80"/>
      <c r="BU3116" s="80"/>
      <c r="BV3116" s="80"/>
      <c r="BW3116" s="80"/>
      <c r="BX3116" s="80"/>
      <c r="BY3116" s="80"/>
      <c r="BZ3116" s="80"/>
      <c r="CA3116" s="80"/>
      <c r="CB3116" s="80"/>
      <c r="CC3116" s="80"/>
      <c r="CD3116" s="80"/>
      <c r="CE3116" s="80"/>
      <c r="CF3116" s="80"/>
      <c r="CG3116" s="80"/>
      <c r="CH3116" s="80"/>
      <c r="CI3116" s="80"/>
      <c r="CJ3116" s="80"/>
      <c r="CK3116" s="80"/>
      <c r="CL3116" s="80"/>
    </row>
    <row r="3117" spans="2:90" x14ac:dyDescent="0.4">
      <c r="B3117" s="130" t="str">
        <f t="shared" si="4065"/>
        <v>Primary revenue driver</v>
      </c>
      <c r="C3117" s="27"/>
      <c r="D3117" s="27" t="s">
        <v>541</v>
      </c>
      <c r="E3117" s="27" t="s">
        <v>906</v>
      </c>
      <c r="F3117" s="27"/>
      <c r="G3117" s="27" t="s">
        <v>330</v>
      </c>
      <c r="H3117" s="27"/>
      <c r="I3117" s="78"/>
      <c r="J3117" s="78"/>
      <c r="K3117" s="33"/>
      <c r="L3117" s="33"/>
      <c r="M3117" s="33"/>
      <c r="N3117" s="33"/>
      <c r="O3117" s="33"/>
      <c r="P3117" s="33"/>
      <c r="R3117" s="33"/>
      <c r="S3117" s="4" t="str">
        <f t="shared" ref="S3117" si="4066">ADDRESS(ROW(S3099),COLUMN(S3099),2)</f>
        <v>S$3099</v>
      </c>
      <c r="T3117" s="4" t="str">
        <f t="shared" ref="T3117:CE3117" si="4067">ADDRESS(ROW(T3099),COLUMN(T3099),2)</f>
        <v>T$3099</v>
      </c>
      <c r="U3117" s="4" t="str">
        <f t="shared" si="4067"/>
        <v>U$3099</v>
      </c>
      <c r="V3117" s="4" t="str">
        <f t="shared" si="4067"/>
        <v>V$3099</v>
      </c>
      <c r="W3117" s="4" t="str">
        <f t="shared" si="4067"/>
        <v>W$3099</v>
      </c>
      <c r="X3117" s="4" t="str">
        <f t="shared" si="4067"/>
        <v>X$3099</v>
      </c>
      <c r="Y3117" s="4" t="str">
        <f t="shared" si="4067"/>
        <v>Y$3099</v>
      </c>
      <c r="Z3117" s="4" t="str">
        <f t="shared" si="4067"/>
        <v>Z$3099</v>
      </c>
      <c r="AA3117" s="4" t="str">
        <f t="shared" si="4067"/>
        <v>AA$3099</v>
      </c>
      <c r="AB3117" s="4" t="str">
        <f t="shared" si="4067"/>
        <v>AB$3099</v>
      </c>
      <c r="AC3117" s="4" t="str">
        <f t="shared" si="4067"/>
        <v>AC$3099</v>
      </c>
      <c r="AD3117" s="4" t="str">
        <f t="shared" si="4067"/>
        <v>AD$3099</v>
      </c>
      <c r="AE3117" s="4" t="str">
        <f t="shared" si="4067"/>
        <v>AE$3099</v>
      </c>
      <c r="AF3117" s="4" t="str">
        <f t="shared" si="4067"/>
        <v>AF$3099</v>
      </c>
      <c r="AG3117" s="4" t="str">
        <f t="shared" si="4067"/>
        <v>AG$3099</v>
      </c>
      <c r="AH3117" s="4" t="str">
        <f t="shared" si="4067"/>
        <v>AH$3099</v>
      </c>
      <c r="AI3117" s="4" t="str">
        <f t="shared" si="4067"/>
        <v>AI$3099</v>
      </c>
      <c r="AJ3117" s="4" t="str">
        <f t="shared" si="4067"/>
        <v>AJ$3099</v>
      </c>
      <c r="AK3117" s="4" t="str">
        <f t="shared" si="4067"/>
        <v>AK$3099</v>
      </c>
      <c r="AL3117" s="4" t="str">
        <f t="shared" si="4067"/>
        <v>AL$3099</v>
      </c>
      <c r="AM3117" s="4" t="str">
        <f t="shared" si="4067"/>
        <v>AM$3099</v>
      </c>
      <c r="AN3117" s="4" t="str">
        <f t="shared" si="4067"/>
        <v>AN$3099</v>
      </c>
      <c r="AO3117" s="4" t="str">
        <f t="shared" si="4067"/>
        <v>AO$3099</v>
      </c>
      <c r="AP3117" s="4" t="str">
        <f t="shared" si="4067"/>
        <v>AP$3099</v>
      </c>
      <c r="AQ3117" s="4" t="str">
        <f t="shared" si="4067"/>
        <v>AQ$3099</v>
      </c>
      <c r="AR3117" s="4" t="str">
        <f t="shared" si="4067"/>
        <v>AR$3099</v>
      </c>
      <c r="AS3117" s="4" t="str">
        <f t="shared" si="4067"/>
        <v>AS$3099</v>
      </c>
      <c r="AT3117" s="4" t="str">
        <f t="shared" si="4067"/>
        <v>AT$3099</v>
      </c>
      <c r="AU3117" s="4" t="str">
        <f t="shared" si="4067"/>
        <v>AU$3099</v>
      </c>
      <c r="AV3117" s="4" t="str">
        <f t="shared" si="4067"/>
        <v>AV$3099</v>
      </c>
      <c r="AW3117" s="4" t="str">
        <f t="shared" si="4067"/>
        <v>AW$3099</v>
      </c>
      <c r="AX3117" s="4" t="str">
        <f t="shared" si="4067"/>
        <v>AX$3099</v>
      </c>
      <c r="AY3117" s="4" t="str">
        <f t="shared" si="4067"/>
        <v>AY$3099</v>
      </c>
      <c r="AZ3117" s="4" t="str">
        <f t="shared" si="4067"/>
        <v>AZ$3099</v>
      </c>
      <c r="BA3117" s="4" t="str">
        <f t="shared" si="4067"/>
        <v>BA$3099</v>
      </c>
      <c r="BB3117" s="4" t="str">
        <f t="shared" si="4067"/>
        <v>BB$3099</v>
      </c>
      <c r="BC3117" s="4" t="str">
        <f t="shared" si="4067"/>
        <v>BC$3099</v>
      </c>
      <c r="BD3117" s="4" t="str">
        <f t="shared" si="4067"/>
        <v>BD$3099</v>
      </c>
      <c r="BE3117" s="4" t="str">
        <f t="shared" si="4067"/>
        <v>BE$3099</v>
      </c>
      <c r="BF3117" s="4" t="str">
        <f t="shared" si="4067"/>
        <v>BF$3099</v>
      </c>
      <c r="BG3117" s="4" t="str">
        <f t="shared" si="4067"/>
        <v>BG$3099</v>
      </c>
      <c r="BH3117" s="4" t="str">
        <f t="shared" si="4067"/>
        <v>BH$3099</v>
      </c>
      <c r="BI3117" s="4" t="str">
        <f t="shared" si="4067"/>
        <v>BI$3099</v>
      </c>
      <c r="BJ3117" s="4" t="str">
        <f t="shared" si="4067"/>
        <v>BJ$3099</v>
      </c>
      <c r="BK3117" s="4" t="str">
        <f t="shared" si="4067"/>
        <v>BK$3099</v>
      </c>
      <c r="BL3117" s="4" t="str">
        <f t="shared" si="4067"/>
        <v>BL$3099</v>
      </c>
      <c r="BM3117" s="4" t="str">
        <f t="shared" si="4067"/>
        <v>BM$3099</v>
      </c>
      <c r="BN3117" s="4" t="str">
        <f t="shared" si="4067"/>
        <v>BN$3099</v>
      </c>
      <c r="BO3117" s="4" t="str">
        <f t="shared" si="4067"/>
        <v>BO$3099</v>
      </c>
      <c r="BP3117" s="4" t="str">
        <f t="shared" si="4067"/>
        <v>BP$3099</v>
      </c>
      <c r="BQ3117" s="4" t="str">
        <f t="shared" si="4067"/>
        <v>BQ$3099</v>
      </c>
      <c r="BR3117" s="4" t="str">
        <f t="shared" si="4067"/>
        <v>BR$3099</v>
      </c>
      <c r="BS3117" s="4" t="str">
        <f t="shared" si="4067"/>
        <v>BS$3099</v>
      </c>
      <c r="BT3117" s="4" t="str">
        <f t="shared" si="4067"/>
        <v>BT$3099</v>
      </c>
      <c r="BU3117" s="4" t="str">
        <f t="shared" si="4067"/>
        <v>BU$3099</v>
      </c>
      <c r="BV3117" s="4" t="str">
        <f t="shared" si="4067"/>
        <v>BV$3099</v>
      </c>
      <c r="BW3117" s="4" t="str">
        <f t="shared" si="4067"/>
        <v>BW$3099</v>
      </c>
      <c r="BX3117" s="4" t="str">
        <f t="shared" si="4067"/>
        <v>BX$3099</v>
      </c>
      <c r="BY3117" s="4" t="str">
        <f t="shared" si="4067"/>
        <v>BY$3099</v>
      </c>
      <c r="BZ3117" s="4" t="str">
        <f t="shared" si="4067"/>
        <v>BZ$3099</v>
      </c>
      <c r="CA3117" s="4" t="str">
        <f t="shared" si="4067"/>
        <v>CA$3099</v>
      </c>
      <c r="CB3117" s="4" t="str">
        <f t="shared" si="4067"/>
        <v>CB$3099</v>
      </c>
      <c r="CC3117" s="4" t="str">
        <f t="shared" si="4067"/>
        <v>CC$3099</v>
      </c>
      <c r="CD3117" s="4" t="str">
        <f t="shared" si="4067"/>
        <v>CD$3099</v>
      </c>
      <c r="CE3117" s="4" t="str">
        <f t="shared" si="4067"/>
        <v>CE$3099</v>
      </c>
      <c r="CF3117" s="4" t="str">
        <f t="shared" ref="CF3117:CK3117" si="4068">ADDRESS(ROW(CF3099),COLUMN(CF3099),2)</f>
        <v>CF$3099</v>
      </c>
      <c r="CG3117" s="4" t="str">
        <f t="shared" si="4068"/>
        <v>CG$3099</v>
      </c>
      <c r="CH3117" s="4" t="str">
        <f t="shared" si="4068"/>
        <v>CH$3099</v>
      </c>
      <c r="CI3117" s="4" t="str">
        <f t="shared" si="4068"/>
        <v>CI$3099</v>
      </c>
      <c r="CJ3117" s="4" t="str">
        <f t="shared" si="4068"/>
        <v>CJ$3099</v>
      </c>
      <c r="CK3117" s="4" t="str">
        <f t="shared" si="4068"/>
        <v>CK$3099</v>
      </c>
      <c r="CL3117" s="4" t="str">
        <f t="shared" ref="CL3117" si="4069">ADDRESS(ROW(CL3099),COLUMN(CL3099),2)</f>
        <v>CL$3099</v>
      </c>
    </row>
    <row r="3118" spans="2:90" x14ac:dyDescent="0.4">
      <c r="B3118" s="130" t="str">
        <f t="shared" si="4065"/>
        <v>Primary volume driver</v>
      </c>
      <c r="D3118" t="s">
        <v>541</v>
      </c>
      <c r="E3118" t="s">
        <v>906</v>
      </c>
      <c r="G3118" t="s">
        <v>330</v>
      </c>
      <c r="K3118" s="53"/>
      <c r="L3118" s="53"/>
      <c r="M3118" s="53"/>
      <c r="N3118" s="53"/>
      <c r="O3118" s="53"/>
      <c r="P3118" s="53"/>
      <c r="R3118" s="24"/>
      <c r="S3118" s="80" t="str">
        <f t="shared" ref="S3118" si="4070">S3092</f>
        <v>S$13</v>
      </c>
      <c r="T3118" s="80" t="str">
        <f t="shared" ref="T3118:CE3118" si="4071">T3092</f>
        <v>T$13</v>
      </c>
      <c r="U3118" s="80" t="str">
        <f t="shared" si="4071"/>
        <v>U$13</v>
      </c>
      <c r="V3118" s="80" t="str">
        <f t="shared" si="4071"/>
        <v>V$13</v>
      </c>
      <c r="W3118" s="80" t="str">
        <f t="shared" si="4071"/>
        <v>W$13</v>
      </c>
      <c r="X3118" s="80" t="str">
        <f t="shared" si="4071"/>
        <v>X$13</v>
      </c>
      <c r="Y3118" s="80" t="str">
        <f t="shared" si="4071"/>
        <v>Y$13</v>
      </c>
      <c r="Z3118" s="80" t="str">
        <f t="shared" si="4071"/>
        <v>Z$13</v>
      </c>
      <c r="AA3118" s="80" t="str">
        <f t="shared" si="4071"/>
        <v>AA$13</v>
      </c>
      <c r="AB3118" s="80" t="str">
        <f t="shared" si="4071"/>
        <v>AB$13</v>
      </c>
      <c r="AC3118" s="80" t="str">
        <f t="shared" si="4071"/>
        <v>AC$13</v>
      </c>
      <c r="AD3118" s="80" t="str">
        <f t="shared" si="4071"/>
        <v>AD$13</v>
      </c>
      <c r="AE3118" s="80" t="str">
        <f t="shared" si="4071"/>
        <v>AE$13</v>
      </c>
      <c r="AF3118" s="80" t="str">
        <f t="shared" si="4071"/>
        <v>AF$13</v>
      </c>
      <c r="AG3118" s="80" t="str">
        <f t="shared" si="4071"/>
        <v>AG$13</v>
      </c>
      <c r="AH3118" s="80" t="str">
        <f t="shared" si="4071"/>
        <v>AH$13</v>
      </c>
      <c r="AI3118" s="80" t="str">
        <f t="shared" si="4071"/>
        <v>AI$13</v>
      </c>
      <c r="AJ3118" s="80" t="str">
        <f t="shared" si="4071"/>
        <v>AJ$13</v>
      </c>
      <c r="AK3118" s="80" t="str">
        <f t="shared" si="4071"/>
        <v>AK$13</v>
      </c>
      <c r="AL3118" s="80" t="str">
        <f t="shared" si="4071"/>
        <v>AL$13</v>
      </c>
      <c r="AM3118" s="80" t="str">
        <f t="shared" si="4071"/>
        <v>AM$13</v>
      </c>
      <c r="AN3118" s="80" t="str">
        <f t="shared" si="4071"/>
        <v>AN$13</v>
      </c>
      <c r="AO3118" s="80" t="str">
        <f t="shared" si="4071"/>
        <v>AO$13</v>
      </c>
      <c r="AP3118" s="80" t="str">
        <f t="shared" si="4071"/>
        <v>AP$13</v>
      </c>
      <c r="AQ3118" s="80" t="str">
        <f t="shared" si="4071"/>
        <v>AQ$13</v>
      </c>
      <c r="AR3118" s="80" t="str">
        <f t="shared" si="4071"/>
        <v>AR$13</v>
      </c>
      <c r="AS3118" s="80" t="str">
        <f t="shared" si="4071"/>
        <v>AS$13</v>
      </c>
      <c r="AT3118" s="80" t="str">
        <f t="shared" si="4071"/>
        <v>AT$13</v>
      </c>
      <c r="AU3118" s="80" t="str">
        <f t="shared" si="4071"/>
        <v>AU$13</v>
      </c>
      <c r="AV3118" s="80" t="str">
        <f t="shared" si="4071"/>
        <v>AV$13</v>
      </c>
      <c r="AW3118" s="80" t="str">
        <f t="shared" si="4071"/>
        <v>AW$13</v>
      </c>
      <c r="AX3118" s="80" t="str">
        <f t="shared" si="4071"/>
        <v>AX$13</v>
      </c>
      <c r="AY3118" s="80" t="str">
        <f t="shared" si="4071"/>
        <v>AY$13</v>
      </c>
      <c r="AZ3118" s="80" t="str">
        <f t="shared" si="4071"/>
        <v>AZ$13</v>
      </c>
      <c r="BA3118" s="80" t="str">
        <f t="shared" si="4071"/>
        <v>BA$13</v>
      </c>
      <c r="BB3118" s="80" t="str">
        <f t="shared" si="4071"/>
        <v>BB$13</v>
      </c>
      <c r="BC3118" s="80" t="str">
        <f t="shared" si="4071"/>
        <v>BC$13</v>
      </c>
      <c r="BD3118" s="80" t="str">
        <f t="shared" si="4071"/>
        <v>BD$13</v>
      </c>
      <c r="BE3118" s="80" t="str">
        <f t="shared" si="4071"/>
        <v>BE$13</v>
      </c>
      <c r="BF3118" s="80" t="str">
        <f t="shared" si="4071"/>
        <v>BF$13</v>
      </c>
      <c r="BG3118" s="80" t="str">
        <f t="shared" si="4071"/>
        <v>BG$13</v>
      </c>
      <c r="BH3118" s="80" t="str">
        <f t="shared" si="4071"/>
        <v>BH$13</v>
      </c>
      <c r="BI3118" s="80" t="str">
        <f t="shared" si="4071"/>
        <v>BI$13</v>
      </c>
      <c r="BJ3118" s="80" t="str">
        <f t="shared" si="4071"/>
        <v>BJ$13</v>
      </c>
      <c r="BK3118" s="80" t="str">
        <f t="shared" si="4071"/>
        <v>BK$13</v>
      </c>
      <c r="BL3118" s="80" t="str">
        <f t="shared" si="4071"/>
        <v>BL$13</v>
      </c>
      <c r="BM3118" s="80" t="str">
        <f t="shared" si="4071"/>
        <v>BM$13</v>
      </c>
      <c r="BN3118" s="80" t="str">
        <f t="shared" si="4071"/>
        <v>BN$13</v>
      </c>
      <c r="BO3118" s="80" t="str">
        <f t="shared" si="4071"/>
        <v>BO$13</v>
      </c>
      <c r="BP3118" s="80" t="str">
        <f t="shared" si="4071"/>
        <v>BP$13</v>
      </c>
      <c r="BQ3118" s="80" t="str">
        <f t="shared" si="4071"/>
        <v>BQ$13</v>
      </c>
      <c r="BR3118" s="80" t="str">
        <f t="shared" si="4071"/>
        <v>BR$13</v>
      </c>
      <c r="BS3118" s="80" t="str">
        <f t="shared" si="4071"/>
        <v>BS$13</v>
      </c>
      <c r="BT3118" s="80" t="str">
        <f t="shared" si="4071"/>
        <v>BT$13</v>
      </c>
      <c r="BU3118" s="80" t="str">
        <f t="shared" si="4071"/>
        <v>BU$13</v>
      </c>
      <c r="BV3118" s="80" t="str">
        <f t="shared" si="4071"/>
        <v>BV$13</v>
      </c>
      <c r="BW3118" s="80" t="str">
        <f t="shared" si="4071"/>
        <v>BW$13</v>
      </c>
      <c r="BX3118" s="80" t="str">
        <f t="shared" si="4071"/>
        <v>BX$13</v>
      </c>
      <c r="BY3118" s="80" t="str">
        <f t="shared" si="4071"/>
        <v>BY$13</v>
      </c>
      <c r="BZ3118" s="80" t="str">
        <f t="shared" si="4071"/>
        <v>BZ$13</v>
      </c>
      <c r="CA3118" s="80" t="str">
        <f t="shared" si="4071"/>
        <v>CA$13</v>
      </c>
      <c r="CB3118" s="80" t="str">
        <f t="shared" si="4071"/>
        <v>CB$13</v>
      </c>
      <c r="CC3118" s="80" t="str">
        <f t="shared" si="4071"/>
        <v>CC$13</v>
      </c>
      <c r="CD3118" s="80" t="str">
        <f t="shared" si="4071"/>
        <v>CD$13</v>
      </c>
      <c r="CE3118" s="80" t="str">
        <f t="shared" si="4071"/>
        <v>CE$13</v>
      </c>
      <c r="CF3118" s="80" t="str">
        <f t="shared" ref="CF3118:CK3118" si="4072">CF3092</f>
        <v>CF$13</v>
      </c>
      <c r="CG3118" s="80" t="str">
        <f t="shared" si="4072"/>
        <v>CG$13</v>
      </c>
      <c r="CH3118" s="80" t="str">
        <f t="shared" si="4072"/>
        <v>CH$13</v>
      </c>
      <c r="CI3118" s="80" t="str">
        <f t="shared" si="4072"/>
        <v>CI$13</v>
      </c>
      <c r="CJ3118" s="80" t="str">
        <f t="shared" si="4072"/>
        <v>CJ$13</v>
      </c>
      <c r="CK3118" s="80" t="str">
        <f t="shared" si="4072"/>
        <v>CK$13</v>
      </c>
      <c r="CL3118" s="80" t="str">
        <f t="shared" ref="CL3118" si="4073">CL3092</f>
        <v>CL$13</v>
      </c>
    </row>
    <row r="3119" spans="2:90" x14ac:dyDescent="0.4">
      <c r="B3119" s="130" t="str">
        <f t="shared" si="4065"/>
        <v>(Secondary label)</v>
      </c>
      <c r="C3119" s="12"/>
      <c r="D3119" s="12" t="s">
        <v>541</v>
      </c>
      <c r="E3119" s="12" t="s">
        <v>906</v>
      </c>
      <c r="F3119" s="12"/>
      <c r="G3119" s="12" t="s">
        <v>330</v>
      </c>
      <c r="H3119" s="12"/>
      <c r="I3119" s="60"/>
      <c r="J3119" s="60"/>
      <c r="K3119" s="15"/>
      <c r="L3119" s="15"/>
      <c r="M3119" s="15"/>
      <c r="N3119" s="15"/>
      <c r="O3119" s="15"/>
      <c r="P3119" s="15"/>
      <c r="R3119" s="15"/>
      <c r="S3119" s="80"/>
      <c r="T3119" s="80"/>
      <c r="U3119" s="80"/>
      <c r="V3119" s="80"/>
      <c r="W3119" s="80"/>
      <c r="X3119" s="80"/>
      <c r="Y3119" s="80"/>
      <c r="Z3119" s="80"/>
      <c r="AA3119" s="80"/>
      <c r="AB3119" s="80"/>
      <c r="AC3119" s="80"/>
      <c r="AD3119" s="80"/>
      <c r="AE3119" s="80"/>
      <c r="AF3119" s="80"/>
      <c r="AG3119" s="80"/>
      <c r="AH3119" s="80"/>
      <c r="AI3119" s="80"/>
      <c r="AJ3119" s="80"/>
      <c r="AK3119" s="80"/>
      <c r="AL3119" s="80"/>
      <c r="AM3119" s="80"/>
      <c r="AN3119" s="80"/>
      <c r="AO3119" s="80"/>
      <c r="AP3119" s="80"/>
      <c r="AQ3119" s="80"/>
      <c r="AR3119" s="80"/>
      <c r="AS3119" s="80"/>
      <c r="AT3119" s="80"/>
      <c r="AU3119" s="80"/>
      <c r="AV3119" s="80"/>
      <c r="AW3119" s="80"/>
      <c r="AX3119" s="80"/>
      <c r="AY3119" s="80"/>
      <c r="AZ3119" s="80"/>
      <c r="BA3119" s="80"/>
      <c r="BB3119" s="80"/>
      <c r="BC3119" s="80"/>
      <c r="BD3119" s="80"/>
      <c r="BE3119" s="80"/>
      <c r="BF3119" s="80"/>
      <c r="BG3119" s="80"/>
      <c r="BH3119" s="80"/>
      <c r="BI3119" s="80"/>
      <c r="BJ3119" s="80"/>
      <c r="BK3119" s="80"/>
      <c r="BL3119" s="80"/>
      <c r="BM3119" s="80"/>
      <c r="BN3119" s="80"/>
      <c r="BO3119" s="80"/>
      <c r="BP3119" s="80"/>
      <c r="BQ3119" s="80"/>
      <c r="BR3119" s="80"/>
      <c r="BS3119" s="80"/>
      <c r="BT3119" s="80"/>
      <c r="BU3119" s="80"/>
      <c r="BV3119" s="80"/>
      <c r="BW3119" s="80"/>
      <c r="BX3119" s="80"/>
      <c r="BY3119" s="80"/>
      <c r="BZ3119" s="80"/>
      <c r="CA3119" s="80"/>
      <c r="CB3119" s="80"/>
      <c r="CC3119" s="80"/>
      <c r="CD3119" s="80"/>
      <c r="CE3119" s="80"/>
      <c r="CF3119" s="80"/>
      <c r="CG3119" s="80"/>
      <c r="CH3119" s="80"/>
      <c r="CI3119" s="80"/>
      <c r="CJ3119" s="80"/>
      <c r="CK3119" s="80"/>
      <c r="CL3119" s="80"/>
    </row>
    <row r="3120" spans="2:90" x14ac:dyDescent="0.4">
      <c r="B3120" s="130" t="str">
        <f t="shared" si="4065"/>
        <v xml:space="preserve">secondary unit </v>
      </c>
      <c r="C3120" s="12"/>
      <c r="D3120" s="12" t="s">
        <v>541</v>
      </c>
      <c r="E3120" s="12" t="s">
        <v>906</v>
      </c>
      <c r="F3120" s="12"/>
      <c r="G3120" s="12" t="s">
        <v>330</v>
      </c>
      <c r="H3120" s="12"/>
      <c r="I3120" s="60"/>
      <c r="J3120" s="60"/>
      <c r="K3120" s="15"/>
      <c r="L3120" s="15"/>
      <c r="M3120" s="15"/>
      <c r="N3120" s="15"/>
      <c r="O3120" s="15"/>
      <c r="P3120" s="15"/>
      <c r="R3120" s="15"/>
      <c r="S3120" s="76"/>
      <c r="T3120" s="76"/>
      <c r="U3120" s="76"/>
      <c r="V3120" s="76"/>
      <c r="W3120" s="76"/>
      <c r="X3120" s="76"/>
      <c r="Y3120" s="76"/>
      <c r="Z3120" s="76"/>
      <c r="AA3120" s="76"/>
      <c r="AB3120" s="76"/>
      <c r="AC3120" s="76"/>
      <c r="AD3120" s="76"/>
      <c r="AE3120" s="76"/>
      <c r="AF3120" s="76"/>
      <c r="AG3120" s="76"/>
      <c r="AH3120" s="76"/>
      <c r="AI3120" s="76"/>
      <c r="AJ3120" s="76"/>
      <c r="AK3120" s="76"/>
      <c r="AL3120" s="76"/>
      <c r="AM3120" s="76"/>
      <c r="AN3120" s="76"/>
      <c r="AO3120" s="76"/>
      <c r="AP3120" s="76"/>
      <c r="AQ3120" s="76"/>
      <c r="AR3120" s="76"/>
      <c r="AS3120" s="76"/>
      <c r="AT3120" s="76"/>
      <c r="AU3120" s="76"/>
      <c r="AV3120" s="76"/>
      <c r="AW3120" s="76"/>
      <c r="AX3120" s="76"/>
      <c r="AY3120" s="76"/>
      <c r="AZ3120" s="76"/>
      <c r="BA3120" s="76"/>
      <c r="BB3120" s="76"/>
      <c r="BC3120" s="76"/>
      <c r="BD3120" s="76"/>
      <c r="BE3120" s="76"/>
      <c r="BF3120" s="76"/>
      <c r="BG3120" s="76"/>
      <c r="BH3120" s="76"/>
      <c r="BI3120" s="76"/>
      <c r="BJ3120" s="76"/>
      <c r="BK3120" s="76"/>
      <c r="BL3120" s="76"/>
      <c r="BM3120" s="76"/>
      <c r="BN3120" s="76"/>
      <c r="BO3120" s="76"/>
      <c r="BP3120" s="76"/>
      <c r="BQ3120" s="76"/>
      <c r="BR3120" s="76"/>
      <c r="BS3120" s="76"/>
      <c r="BT3120" s="76"/>
      <c r="BU3120" s="76"/>
      <c r="BV3120" s="76"/>
      <c r="BW3120" s="76"/>
      <c r="BX3120" s="76"/>
      <c r="BY3120" s="76"/>
      <c r="BZ3120" s="76"/>
      <c r="CA3120" s="76"/>
      <c r="CB3120" s="76"/>
      <c r="CC3120" s="76"/>
      <c r="CD3120" s="76"/>
      <c r="CE3120" s="76"/>
      <c r="CF3120" s="76"/>
      <c r="CG3120" s="76"/>
      <c r="CH3120" s="76"/>
      <c r="CI3120" s="76"/>
      <c r="CJ3120" s="76"/>
      <c r="CK3120" s="76"/>
      <c r="CL3120" s="76"/>
    </row>
    <row r="3121" spans="2:90" x14ac:dyDescent="0.4">
      <c r="B3121" s="130" t="str">
        <f t="shared" si="4065"/>
        <v>Secondary revenue driver</v>
      </c>
      <c r="C3121" s="12"/>
      <c r="D3121" s="12" t="s">
        <v>541</v>
      </c>
      <c r="E3121" s="12" t="s">
        <v>906</v>
      </c>
      <c r="F3121" s="12"/>
      <c r="G3121" s="12" t="s">
        <v>330</v>
      </c>
      <c r="H3121" s="12"/>
      <c r="I3121" s="60"/>
      <c r="J3121" s="60"/>
      <c r="K3121" s="15"/>
      <c r="L3121" s="15"/>
      <c r="M3121" s="15"/>
      <c r="N3121" s="15"/>
      <c r="O3121" s="15"/>
      <c r="P3121" s="15"/>
      <c r="R3121" s="15"/>
      <c r="S3121" s="80" t="str">
        <f t="shared" ref="S3121" si="4074">S3095</f>
        <v>S$14</v>
      </c>
      <c r="T3121" s="80" t="str">
        <f t="shared" ref="T3121:CE3121" si="4075">T3095</f>
        <v>T$14</v>
      </c>
      <c r="U3121" s="80" t="str">
        <f t="shared" si="4075"/>
        <v>U$14</v>
      </c>
      <c r="V3121" s="80" t="str">
        <f t="shared" si="4075"/>
        <v>V$14</v>
      </c>
      <c r="W3121" s="80" t="str">
        <f t="shared" si="4075"/>
        <v>W$14</v>
      </c>
      <c r="X3121" s="80" t="str">
        <f t="shared" si="4075"/>
        <v>X$14</v>
      </c>
      <c r="Y3121" s="80" t="str">
        <f t="shared" si="4075"/>
        <v>Y$14</v>
      </c>
      <c r="Z3121" s="80" t="str">
        <f t="shared" si="4075"/>
        <v>Z$14</v>
      </c>
      <c r="AA3121" s="80" t="str">
        <f t="shared" si="4075"/>
        <v>AA$14</v>
      </c>
      <c r="AB3121" s="80" t="str">
        <f t="shared" si="4075"/>
        <v>AB$14</v>
      </c>
      <c r="AC3121" s="80" t="str">
        <f t="shared" si="4075"/>
        <v>AC$14</v>
      </c>
      <c r="AD3121" s="80" t="str">
        <f t="shared" si="4075"/>
        <v>AD$14</v>
      </c>
      <c r="AE3121" s="80" t="str">
        <f t="shared" si="4075"/>
        <v>AE$14</v>
      </c>
      <c r="AF3121" s="80" t="str">
        <f t="shared" si="4075"/>
        <v>AF$14</v>
      </c>
      <c r="AG3121" s="80" t="str">
        <f t="shared" si="4075"/>
        <v>AG$14</v>
      </c>
      <c r="AH3121" s="80" t="str">
        <f t="shared" si="4075"/>
        <v>AH$14</v>
      </c>
      <c r="AI3121" s="80" t="str">
        <f t="shared" si="4075"/>
        <v>AI$14</v>
      </c>
      <c r="AJ3121" s="80" t="str">
        <f t="shared" si="4075"/>
        <v>AJ$14</v>
      </c>
      <c r="AK3121" s="80" t="str">
        <f t="shared" si="4075"/>
        <v>AK$14</v>
      </c>
      <c r="AL3121" s="80" t="str">
        <f t="shared" si="4075"/>
        <v>AL$14</v>
      </c>
      <c r="AM3121" s="80" t="str">
        <f t="shared" si="4075"/>
        <v>AM$14</v>
      </c>
      <c r="AN3121" s="80" t="str">
        <f t="shared" si="4075"/>
        <v>AN$14</v>
      </c>
      <c r="AO3121" s="80" t="str">
        <f t="shared" si="4075"/>
        <v>AO$14</v>
      </c>
      <c r="AP3121" s="80" t="str">
        <f t="shared" si="4075"/>
        <v>AP$14</v>
      </c>
      <c r="AQ3121" s="80" t="str">
        <f t="shared" si="4075"/>
        <v>AQ$14</v>
      </c>
      <c r="AR3121" s="80" t="str">
        <f t="shared" si="4075"/>
        <v>AR$14</v>
      </c>
      <c r="AS3121" s="80" t="str">
        <f t="shared" si="4075"/>
        <v>AS$14</v>
      </c>
      <c r="AT3121" s="80" t="str">
        <f t="shared" si="4075"/>
        <v>AT$14</v>
      </c>
      <c r="AU3121" s="80" t="str">
        <f t="shared" si="4075"/>
        <v>AU$14</v>
      </c>
      <c r="AV3121" s="80" t="str">
        <f t="shared" si="4075"/>
        <v>AV$14</v>
      </c>
      <c r="AW3121" s="80" t="str">
        <f t="shared" si="4075"/>
        <v>AW$14</v>
      </c>
      <c r="AX3121" s="80" t="str">
        <f t="shared" si="4075"/>
        <v>AX$14</v>
      </c>
      <c r="AY3121" s="80" t="str">
        <f t="shared" si="4075"/>
        <v>AY$14</v>
      </c>
      <c r="AZ3121" s="80" t="str">
        <f t="shared" si="4075"/>
        <v>AZ$14</v>
      </c>
      <c r="BA3121" s="80" t="str">
        <f t="shared" si="4075"/>
        <v>BA$14</v>
      </c>
      <c r="BB3121" s="80" t="str">
        <f t="shared" si="4075"/>
        <v>BB$14</v>
      </c>
      <c r="BC3121" s="80" t="str">
        <f t="shared" si="4075"/>
        <v>BC$14</v>
      </c>
      <c r="BD3121" s="80" t="str">
        <f t="shared" si="4075"/>
        <v>BD$14</v>
      </c>
      <c r="BE3121" s="80" t="str">
        <f t="shared" si="4075"/>
        <v>BE$14</v>
      </c>
      <c r="BF3121" s="80" t="str">
        <f t="shared" si="4075"/>
        <v>BF$14</v>
      </c>
      <c r="BG3121" s="80" t="str">
        <f t="shared" si="4075"/>
        <v>BG$14</v>
      </c>
      <c r="BH3121" s="80" t="str">
        <f t="shared" si="4075"/>
        <v>BH$14</v>
      </c>
      <c r="BI3121" s="80" t="str">
        <f t="shared" si="4075"/>
        <v>BI$14</v>
      </c>
      <c r="BJ3121" s="80" t="str">
        <f t="shared" si="4075"/>
        <v>BJ$14</v>
      </c>
      <c r="BK3121" s="80" t="str">
        <f t="shared" si="4075"/>
        <v>BK$14</v>
      </c>
      <c r="BL3121" s="80" t="str">
        <f t="shared" si="4075"/>
        <v>BL$14</v>
      </c>
      <c r="BM3121" s="80" t="str">
        <f t="shared" si="4075"/>
        <v>BM$14</v>
      </c>
      <c r="BN3121" s="80" t="str">
        <f t="shared" si="4075"/>
        <v>BN$14</v>
      </c>
      <c r="BO3121" s="80" t="str">
        <f t="shared" si="4075"/>
        <v>BO$14</v>
      </c>
      <c r="BP3121" s="80" t="str">
        <f t="shared" si="4075"/>
        <v>BP$14</v>
      </c>
      <c r="BQ3121" s="80" t="str">
        <f t="shared" si="4075"/>
        <v>BQ$14</v>
      </c>
      <c r="BR3121" s="80" t="str">
        <f t="shared" si="4075"/>
        <v>BR$14</v>
      </c>
      <c r="BS3121" s="80" t="str">
        <f t="shared" si="4075"/>
        <v>BS$14</v>
      </c>
      <c r="BT3121" s="80" t="str">
        <f t="shared" si="4075"/>
        <v>BT$14</v>
      </c>
      <c r="BU3121" s="80" t="str">
        <f t="shared" si="4075"/>
        <v>BU$14</v>
      </c>
      <c r="BV3121" s="80" t="str">
        <f t="shared" si="4075"/>
        <v>BV$14</v>
      </c>
      <c r="BW3121" s="80" t="str">
        <f t="shared" si="4075"/>
        <v>BW$14</v>
      </c>
      <c r="BX3121" s="80" t="str">
        <f t="shared" si="4075"/>
        <v>BX$14</v>
      </c>
      <c r="BY3121" s="80" t="str">
        <f t="shared" si="4075"/>
        <v>BY$14</v>
      </c>
      <c r="BZ3121" s="80" t="str">
        <f t="shared" si="4075"/>
        <v>BZ$14</v>
      </c>
      <c r="CA3121" s="80" t="str">
        <f t="shared" si="4075"/>
        <v>CA$14</v>
      </c>
      <c r="CB3121" s="80" t="str">
        <f t="shared" si="4075"/>
        <v>CB$14</v>
      </c>
      <c r="CC3121" s="80" t="str">
        <f t="shared" si="4075"/>
        <v>CC$14</v>
      </c>
      <c r="CD3121" s="80" t="str">
        <f t="shared" si="4075"/>
        <v>CD$14</v>
      </c>
      <c r="CE3121" s="80" t="str">
        <f t="shared" si="4075"/>
        <v>CE$14</v>
      </c>
      <c r="CF3121" s="80" t="str">
        <f t="shared" ref="CF3121:CK3121" si="4076">CF3095</f>
        <v>CF$14</v>
      </c>
      <c r="CG3121" s="80" t="str">
        <f t="shared" si="4076"/>
        <v>CG$14</v>
      </c>
      <c r="CH3121" s="80" t="str">
        <f t="shared" si="4076"/>
        <v>CH$14</v>
      </c>
      <c r="CI3121" s="80" t="str">
        <f t="shared" si="4076"/>
        <v>CI$14</v>
      </c>
      <c r="CJ3121" s="80" t="str">
        <f t="shared" si="4076"/>
        <v>CJ$14</v>
      </c>
      <c r="CK3121" s="80" t="str">
        <f t="shared" si="4076"/>
        <v>CK$14</v>
      </c>
      <c r="CL3121" s="80" t="str">
        <f t="shared" ref="CL3121" si="4077">CL3095</f>
        <v>CL$14</v>
      </c>
    </row>
    <row r="3122" spans="2:90" x14ac:dyDescent="0.4">
      <c r="B3122" s="130" t="str">
        <f t="shared" si="4065"/>
        <v>Secondary volume driver</v>
      </c>
      <c r="C3122" s="12"/>
      <c r="D3122" s="12" t="s">
        <v>541</v>
      </c>
      <c r="E3122" s="12" t="s">
        <v>906</v>
      </c>
      <c r="F3122" s="12"/>
      <c r="G3122" s="12" t="s">
        <v>330</v>
      </c>
      <c r="H3122" s="12"/>
      <c r="I3122" s="60"/>
      <c r="J3122" s="60"/>
      <c r="K3122" s="15"/>
      <c r="L3122" s="15"/>
      <c r="M3122" s="15"/>
      <c r="N3122" s="15"/>
      <c r="O3122" s="15"/>
      <c r="P3122" s="15"/>
      <c r="R3122" s="15"/>
      <c r="S3122" s="80" t="str">
        <f t="shared" ref="S3122" si="4078">S3096</f>
        <v>S$15</v>
      </c>
      <c r="T3122" s="80" t="str">
        <f t="shared" ref="T3122:CE3122" si="4079">T3096</f>
        <v>T$15</v>
      </c>
      <c r="U3122" s="80" t="str">
        <f t="shared" si="4079"/>
        <v>U$15</v>
      </c>
      <c r="V3122" s="80" t="str">
        <f t="shared" si="4079"/>
        <v>V$15</v>
      </c>
      <c r="W3122" s="80" t="str">
        <f t="shared" si="4079"/>
        <v>W$15</v>
      </c>
      <c r="X3122" s="80" t="str">
        <f t="shared" si="4079"/>
        <v>X$15</v>
      </c>
      <c r="Y3122" s="80" t="str">
        <f t="shared" si="4079"/>
        <v>Y$15</v>
      </c>
      <c r="Z3122" s="80" t="str">
        <f t="shared" si="4079"/>
        <v>Z$15</v>
      </c>
      <c r="AA3122" s="80" t="str">
        <f t="shared" si="4079"/>
        <v>AA$15</v>
      </c>
      <c r="AB3122" s="80" t="str">
        <f t="shared" si="4079"/>
        <v>AB$15</v>
      </c>
      <c r="AC3122" s="80" t="str">
        <f t="shared" si="4079"/>
        <v>AC$15</v>
      </c>
      <c r="AD3122" s="80" t="str">
        <f t="shared" si="4079"/>
        <v>AD$15</v>
      </c>
      <c r="AE3122" s="80" t="str">
        <f t="shared" si="4079"/>
        <v>AE$15</v>
      </c>
      <c r="AF3122" s="80" t="str">
        <f t="shared" si="4079"/>
        <v>AF$15</v>
      </c>
      <c r="AG3122" s="80" t="str">
        <f t="shared" si="4079"/>
        <v>AG$15</v>
      </c>
      <c r="AH3122" s="80" t="str">
        <f t="shared" si="4079"/>
        <v>AH$15</v>
      </c>
      <c r="AI3122" s="80" t="str">
        <f t="shared" si="4079"/>
        <v>AI$15</v>
      </c>
      <c r="AJ3122" s="80" t="str">
        <f t="shared" si="4079"/>
        <v>AJ$15</v>
      </c>
      <c r="AK3122" s="80" t="str">
        <f t="shared" si="4079"/>
        <v>AK$15</v>
      </c>
      <c r="AL3122" s="80" t="str">
        <f t="shared" si="4079"/>
        <v>AL$15</v>
      </c>
      <c r="AM3122" s="80" t="str">
        <f t="shared" si="4079"/>
        <v>AM$15</v>
      </c>
      <c r="AN3122" s="80" t="str">
        <f t="shared" si="4079"/>
        <v>AN$15</v>
      </c>
      <c r="AO3122" s="80" t="str">
        <f t="shared" si="4079"/>
        <v>AO$15</v>
      </c>
      <c r="AP3122" s="80" t="str">
        <f t="shared" si="4079"/>
        <v>AP$15</v>
      </c>
      <c r="AQ3122" s="80" t="str">
        <f t="shared" si="4079"/>
        <v>AQ$15</v>
      </c>
      <c r="AR3122" s="80" t="str">
        <f t="shared" si="4079"/>
        <v>AR$15</v>
      </c>
      <c r="AS3122" s="80" t="str">
        <f t="shared" si="4079"/>
        <v>AS$15</v>
      </c>
      <c r="AT3122" s="80" t="str">
        <f t="shared" si="4079"/>
        <v>AT$15</v>
      </c>
      <c r="AU3122" s="80" t="str">
        <f t="shared" si="4079"/>
        <v>AU$15</v>
      </c>
      <c r="AV3122" s="80" t="str">
        <f t="shared" si="4079"/>
        <v>AV$15</v>
      </c>
      <c r="AW3122" s="80" t="str">
        <f t="shared" si="4079"/>
        <v>AW$15</v>
      </c>
      <c r="AX3122" s="80" t="str">
        <f t="shared" si="4079"/>
        <v>AX$15</v>
      </c>
      <c r="AY3122" s="80" t="str">
        <f t="shared" si="4079"/>
        <v>AY$15</v>
      </c>
      <c r="AZ3122" s="80" t="str">
        <f t="shared" si="4079"/>
        <v>AZ$15</v>
      </c>
      <c r="BA3122" s="80" t="str">
        <f t="shared" si="4079"/>
        <v>BA$15</v>
      </c>
      <c r="BB3122" s="80" t="str">
        <f t="shared" si="4079"/>
        <v>BB$15</v>
      </c>
      <c r="BC3122" s="80" t="str">
        <f t="shared" si="4079"/>
        <v>BC$15</v>
      </c>
      <c r="BD3122" s="80" t="str">
        <f t="shared" si="4079"/>
        <v>BD$15</v>
      </c>
      <c r="BE3122" s="80" t="str">
        <f t="shared" si="4079"/>
        <v>BE$15</v>
      </c>
      <c r="BF3122" s="80" t="str">
        <f t="shared" si="4079"/>
        <v>BF$15</v>
      </c>
      <c r="BG3122" s="80" t="str">
        <f t="shared" si="4079"/>
        <v>BG$15</v>
      </c>
      <c r="BH3122" s="80" t="str">
        <f t="shared" si="4079"/>
        <v>BH$15</v>
      </c>
      <c r="BI3122" s="80" t="str">
        <f t="shared" si="4079"/>
        <v>BI$15</v>
      </c>
      <c r="BJ3122" s="80" t="str">
        <f t="shared" si="4079"/>
        <v>BJ$15</v>
      </c>
      <c r="BK3122" s="80" t="str">
        <f t="shared" si="4079"/>
        <v>BK$15</v>
      </c>
      <c r="BL3122" s="80" t="str">
        <f t="shared" si="4079"/>
        <v>BL$15</v>
      </c>
      <c r="BM3122" s="80" t="str">
        <f t="shared" si="4079"/>
        <v>BM$15</v>
      </c>
      <c r="BN3122" s="80" t="str">
        <f t="shared" si="4079"/>
        <v>BN$15</v>
      </c>
      <c r="BO3122" s="80" t="str">
        <f t="shared" si="4079"/>
        <v>BO$15</v>
      </c>
      <c r="BP3122" s="80" t="str">
        <f t="shared" si="4079"/>
        <v>BP$15</v>
      </c>
      <c r="BQ3122" s="80" t="str">
        <f t="shared" si="4079"/>
        <v>BQ$15</v>
      </c>
      <c r="BR3122" s="80" t="str">
        <f t="shared" si="4079"/>
        <v>BR$15</v>
      </c>
      <c r="BS3122" s="80" t="str">
        <f t="shared" si="4079"/>
        <v>BS$15</v>
      </c>
      <c r="BT3122" s="80" t="str">
        <f t="shared" si="4079"/>
        <v>BT$15</v>
      </c>
      <c r="BU3122" s="80" t="str">
        <f t="shared" si="4079"/>
        <v>BU$15</v>
      </c>
      <c r="BV3122" s="80" t="str">
        <f t="shared" si="4079"/>
        <v>BV$15</v>
      </c>
      <c r="BW3122" s="80" t="str">
        <f t="shared" si="4079"/>
        <v>BW$15</v>
      </c>
      <c r="BX3122" s="80" t="str">
        <f t="shared" si="4079"/>
        <v>BX$15</v>
      </c>
      <c r="BY3122" s="80" t="str">
        <f t="shared" si="4079"/>
        <v>BY$15</v>
      </c>
      <c r="BZ3122" s="80" t="str">
        <f t="shared" si="4079"/>
        <v>BZ$15</v>
      </c>
      <c r="CA3122" s="80" t="str">
        <f t="shared" si="4079"/>
        <v>CA$15</v>
      </c>
      <c r="CB3122" s="80" t="str">
        <f t="shared" si="4079"/>
        <v>CB$15</v>
      </c>
      <c r="CC3122" s="80" t="str">
        <f t="shared" si="4079"/>
        <v>CC$15</v>
      </c>
      <c r="CD3122" s="80" t="str">
        <f t="shared" si="4079"/>
        <v>CD$15</v>
      </c>
      <c r="CE3122" s="80" t="str">
        <f t="shared" si="4079"/>
        <v>CE$15</v>
      </c>
      <c r="CF3122" s="80" t="str">
        <f t="shared" ref="CF3122:CK3122" si="4080">CF3096</f>
        <v>CF$15</v>
      </c>
      <c r="CG3122" s="80" t="str">
        <f t="shared" si="4080"/>
        <v>CG$15</v>
      </c>
      <c r="CH3122" s="80" t="str">
        <f t="shared" si="4080"/>
        <v>CH$15</v>
      </c>
      <c r="CI3122" s="80" t="str">
        <f t="shared" si="4080"/>
        <v>CI$15</v>
      </c>
      <c r="CJ3122" s="80" t="str">
        <f t="shared" si="4080"/>
        <v>CJ$15</v>
      </c>
      <c r="CK3122" s="80" t="str">
        <f t="shared" si="4080"/>
        <v>CK$15</v>
      </c>
      <c r="CL3122" s="80" t="str">
        <f t="shared" ref="CL3122" si="4081">CL3096</f>
        <v>CL$15</v>
      </c>
    </row>
    <row r="3123" spans="2:90" x14ac:dyDescent="0.4">
      <c r="B3123" s="130"/>
      <c r="C3123" s="12"/>
      <c r="D3123" s="12"/>
      <c r="E3123" s="12" t="s">
        <v>906</v>
      </c>
      <c r="F3123" s="12"/>
      <c r="G3123" s="12"/>
      <c r="H3123" s="12"/>
      <c r="I3123" s="60"/>
      <c r="J3123" s="60"/>
      <c r="K3123" s="15"/>
      <c r="L3123" s="15"/>
      <c r="M3123" s="15"/>
      <c r="N3123" s="15"/>
      <c r="O3123" s="15"/>
      <c r="P3123" s="15"/>
      <c r="R3123" s="15"/>
      <c r="S3123" s="80"/>
      <c r="T3123" s="80"/>
      <c r="U3123" s="80"/>
      <c r="V3123" s="80"/>
      <c r="W3123" s="80"/>
      <c r="X3123" s="80"/>
      <c r="Y3123" s="80"/>
      <c r="Z3123" s="80"/>
      <c r="AA3123" s="80"/>
      <c r="AB3123" s="80"/>
      <c r="AC3123" s="80"/>
      <c r="AD3123" s="80"/>
      <c r="AE3123" s="80"/>
      <c r="AF3123" s="80"/>
      <c r="AG3123" s="80"/>
      <c r="AH3123" s="80"/>
      <c r="AI3123" s="80"/>
      <c r="AJ3123" s="80"/>
      <c r="AK3123" s="80"/>
      <c r="AL3123" s="80"/>
      <c r="AM3123" s="80"/>
      <c r="AN3123" s="80"/>
      <c r="AO3123" s="80"/>
      <c r="AP3123" s="80"/>
      <c r="AQ3123" s="80"/>
      <c r="AR3123" s="80"/>
      <c r="AS3123" s="80"/>
      <c r="AT3123" s="80"/>
      <c r="AU3123" s="80"/>
      <c r="AV3123" s="80"/>
      <c r="AW3123" s="80"/>
      <c r="AX3123" s="80"/>
      <c r="AY3123" s="80"/>
      <c r="AZ3123" s="80"/>
      <c r="BA3123" s="80"/>
      <c r="BB3123" s="80"/>
      <c r="BC3123" s="80"/>
      <c r="BD3123" s="80"/>
      <c r="BE3123" s="80"/>
      <c r="BF3123" s="80"/>
      <c r="BG3123" s="80"/>
      <c r="BH3123" s="80"/>
      <c r="BI3123" s="80"/>
      <c r="BJ3123" s="80"/>
      <c r="BK3123" s="80"/>
      <c r="BL3123" s="80"/>
      <c r="BM3123" s="80"/>
      <c r="BN3123" s="80"/>
      <c r="BO3123" s="80"/>
      <c r="BP3123" s="80"/>
      <c r="BQ3123" s="80"/>
      <c r="BR3123" s="80"/>
      <c r="BS3123" s="80"/>
      <c r="BT3123" s="80"/>
      <c r="BU3123" s="80"/>
      <c r="BV3123" s="80"/>
      <c r="BW3123" s="80"/>
      <c r="BX3123" s="80"/>
      <c r="BY3123" s="80"/>
      <c r="BZ3123" s="80"/>
      <c r="CA3123" s="80"/>
      <c r="CB3123" s="80"/>
      <c r="CC3123" s="80"/>
      <c r="CD3123" s="80"/>
      <c r="CE3123" s="80"/>
      <c r="CF3123" s="80"/>
      <c r="CG3123" s="80"/>
      <c r="CH3123" s="80"/>
      <c r="CI3123" s="80"/>
      <c r="CJ3123" s="80"/>
      <c r="CK3123" s="80"/>
      <c r="CL3123" s="80"/>
    </row>
    <row r="3124" spans="2:90" x14ac:dyDescent="0.4">
      <c r="B3124" s="168" t="s">
        <v>499</v>
      </c>
      <c r="C3124" s="167"/>
      <c r="D3124" s="167"/>
      <c r="E3124" s="167" t="s">
        <v>906</v>
      </c>
      <c r="F3124" s="167"/>
      <c r="G3124" s="167"/>
      <c r="H3124" s="167"/>
      <c r="I3124" s="169"/>
      <c r="J3124" s="169"/>
      <c r="K3124" s="190"/>
      <c r="L3124" s="190"/>
      <c r="M3124" s="190"/>
      <c r="N3124" s="190"/>
      <c r="O3124" s="190"/>
      <c r="P3124" s="190"/>
      <c r="R3124" s="191"/>
      <c r="S3124" s="167"/>
      <c r="T3124" s="167"/>
      <c r="U3124" s="167"/>
      <c r="V3124" s="167"/>
      <c r="W3124" s="167"/>
      <c r="X3124" s="167"/>
      <c r="Y3124" s="167"/>
      <c r="Z3124" s="167"/>
      <c r="AA3124" s="167"/>
      <c r="AB3124" s="167"/>
      <c r="AC3124" s="167"/>
      <c r="AD3124" s="167"/>
      <c r="AE3124" s="167"/>
      <c r="AF3124" s="167"/>
      <c r="AG3124" s="167"/>
      <c r="AH3124" s="167"/>
      <c r="AI3124" s="167"/>
      <c r="AJ3124" s="167"/>
      <c r="AK3124" s="167"/>
      <c r="AL3124" s="167"/>
      <c r="AM3124" s="167"/>
      <c r="AN3124" s="167"/>
      <c r="AO3124" s="167"/>
      <c r="AP3124" s="167"/>
      <c r="AQ3124" s="167"/>
      <c r="AR3124" s="167"/>
      <c r="AS3124" s="167"/>
      <c r="AT3124" s="167"/>
      <c r="AU3124" s="167"/>
      <c r="AV3124" s="167"/>
      <c r="AW3124" s="167"/>
      <c r="AX3124" s="167"/>
      <c r="AY3124" s="167"/>
      <c r="AZ3124" s="167"/>
      <c r="BA3124" s="167"/>
      <c r="BB3124" s="167"/>
      <c r="BC3124" s="167"/>
      <c r="BD3124" s="167"/>
      <c r="BE3124" s="167"/>
      <c r="BF3124" s="167"/>
      <c r="BG3124" s="167"/>
      <c r="BH3124" s="167"/>
      <c r="BI3124" s="167"/>
      <c r="BJ3124" s="167"/>
      <c r="BK3124" s="167"/>
      <c r="BL3124" s="167"/>
      <c r="BM3124" s="167"/>
      <c r="BN3124" s="167"/>
      <c r="BO3124" s="167"/>
      <c r="BP3124" s="167"/>
      <c r="BQ3124" s="167"/>
      <c r="BR3124" s="167"/>
      <c r="BS3124" s="167"/>
      <c r="BT3124" s="167"/>
      <c r="BU3124" s="167"/>
      <c r="BV3124" s="167"/>
      <c r="BW3124" s="167"/>
      <c r="BX3124" s="167"/>
      <c r="BY3124" s="167"/>
      <c r="BZ3124" s="167"/>
      <c r="CA3124" s="167"/>
      <c r="CB3124" s="167"/>
      <c r="CC3124" s="167"/>
      <c r="CD3124" s="167"/>
      <c r="CE3124" s="167"/>
      <c r="CF3124" s="167"/>
      <c r="CG3124" s="167"/>
      <c r="CH3124" s="167"/>
      <c r="CI3124" s="167"/>
      <c r="CJ3124" s="167"/>
      <c r="CK3124" s="167"/>
      <c r="CL3124" s="167"/>
    </row>
    <row r="3125" spans="2:90" x14ac:dyDescent="0.4">
      <c r="B3125" s="168" t="s">
        <v>500</v>
      </c>
      <c r="C3125" s="167"/>
      <c r="D3125" s="167"/>
      <c r="E3125" s="167" t="s">
        <v>906</v>
      </c>
      <c r="F3125" s="167"/>
      <c r="G3125" s="167"/>
      <c r="H3125" s="167"/>
      <c r="I3125" s="169"/>
      <c r="J3125" s="169"/>
      <c r="K3125" s="190"/>
      <c r="L3125" s="190"/>
      <c r="M3125" s="190"/>
      <c r="N3125" s="190"/>
      <c r="O3125" s="190"/>
      <c r="P3125" s="190"/>
      <c r="R3125" s="191"/>
      <c r="S3125" s="167"/>
      <c r="T3125" s="167"/>
      <c r="U3125" s="167"/>
      <c r="V3125" s="167"/>
      <c r="W3125" s="167"/>
      <c r="X3125" s="167"/>
      <c r="Y3125" s="167"/>
      <c r="Z3125" s="167"/>
      <c r="AA3125" s="167"/>
      <c r="AB3125" s="167"/>
      <c r="AC3125" s="167"/>
      <c r="AD3125" s="167"/>
      <c r="AE3125" s="167"/>
      <c r="AF3125" s="167"/>
      <c r="AG3125" s="167"/>
      <c r="AH3125" s="167"/>
      <c r="AI3125" s="167"/>
      <c r="AJ3125" s="167"/>
      <c r="AK3125" s="167"/>
      <c r="AL3125" s="167"/>
      <c r="AM3125" s="167"/>
      <c r="AN3125" s="167"/>
      <c r="AO3125" s="167"/>
      <c r="AP3125" s="167"/>
      <c r="AQ3125" s="167"/>
      <c r="AR3125" s="167"/>
      <c r="AS3125" s="167"/>
      <c r="AT3125" s="167"/>
      <c r="AU3125" s="167"/>
      <c r="AV3125" s="167"/>
      <c r="AW3125" s="167"/>
      <c r="AX3125" s="167"/>
      <c r="AY3125" s="167"/>
      <c r="AZ3125" s="167"/>
      <c r="BA3125" s="167"/>
      <c r="BB3125" s="167"/>
      <c r="BC3125" s="167"/>
      <c r="BD3125" s="167"/>
      <c r="BE3125" s="167"/>
      <c r="BF3125" s="167"/>
      <c r="BG3125" s="167"/>
      <c r="BH3125" s="167"/>
      <c r="BI3125" s="167"/>
      <c r="BJ3125" s="167"/>
      <c r="BK3125" s="167"/>
      <c r="BL3125" s="167"/>
      <c r="BM3125" s="167"/>
      <c r="BN3125" s="167"/>
      <c r="BO3125" s="167"/>
      <c r="BP3125" s="167"/>
      <c r="BQ3125" s="167"/>
      <c r="BR3125" s="167"/>
      <c r="BS3125" s="167"/>
      <c r="BT3125" s="167"/>
      <c r="BU3125" s="167"/>
      <c r="BV3125" s="167"/>
      <c r="BW3125" s="167"/>
      <c r="BX3125" s="167"/>
      <c r="BY3125" s="167"/>
      <c r="BZ3125" s="167"/>
      <c r="CA3125" s="167"/>
      <c r="CB3125" s="167"/>
      <c r="CC3125" s="167"/>
      <c r="CD3125" s="167"/>
      <c r="CE3125" s="167"/>
      <c r="CF3125" s="167"/>
      <c r="CG3125" s="167"/>
      <c r="CH3125" s="167"/>
      <c r="CI3125" s="167"/>
      <c r="CJ3125" s="167"/>
      <c r="CK3125" s="167"/>
      <c r="CL3125" s="167"/>
    </row>
    <row r="3126" spans="2:90" x14ac:dyDescent="0.4">
      <c r="B3126" s="168" t="s">
        <v>459</v>
      </c>
      <c r="C3126" s="167"/>
      <c r="D3126" s="167"/>
      <c r="E3126" s="167" t="s">
        <v>906</v>
      </c>
      <c r="F3126" s="167"/>
      <c r="G3126" s="167"/>
      <c r="H3126" s="167"/>
      <c r="I3126" s="169"/>
      <c r="J3126" s="169"/>
      <c r="K3126" s="190"/>
      <c r="L3126" s="190"/>
      <c r="M3126" s="190"/>
      <c r="N3126" s="190"/>
      <c r="O3126" s="190"/>
      <c r="P3126" s="190"/>
      <c r="R3126" s="191"/>
      <c r="S3126" s="192" t="str">
        <f t="shared" ref="S3126:AX3126" si="4082">S$16</f>
        <v>S$12</v>
      </c>
      <c r="T3126" s="192" t="str">
        <f t="shared" si="4082"/>
        <v>T$12</v>
      </c>
      <c r="U3126" s="192" t="str">
        <f t="shared" si="4082"/>
        <v>U$12</v>
      </c>
      <c r="V3126" s="192" t="str">
        <f t="shared" si="4082"/>
        <v>V$12</v>
      </c>
      <c r="W3126" s="192" t="str">
        <f t="shared" si="4082"/>
        <v>W$12</v>
      </c>
      <c r="X3126" s="192" t="str">
        <f t="shared" si="4082"/>
        <v>X$12</v>
      </c>
      <c r="Y3126" s="192" t="str">
        <f t="shared" si="4082"/>
        <v>Y$12</v>
      </c>
      <c r="Z3126" s="192" t="str">
        <f t="shared" si="4082"/>
        <v>Z$12</v>
      </c>
      <c r="AA3126" s="192" t="str">
        <f t="shared" si="4082"/>
        <v>AA$12</v>
      </c>
      <c r="AB3126" s="192" t="str">
        <f t="shared" si="4082"/>
        <v>AB$12</v>
      </c>
      <c r="AC3126" s="192" t="str">
        <f t="shared" si="4082"/>
        <v>AC$12</v>
      </c>
      <c r="AD3126" s="192" t="str">
        <f t="shared" si="4082"/>
        <v>AD$12</v>
      </c>
      <c r="AE3126" s="192" t="str">
        <f t="shared" si="4082"/>
        <v>AE$12</v>
      </c>
      <c r="AF3126" s="192" t="str">
        <f t="shared" si="4082"/>
        <v>AF$12</v>
      </c>
      <c r="AG3126" s="192" t="str">
        <f t="shared" si="4082"/>
        <v>AG$12</v>
      </c>
      <c r="AH3126" s="192" t="str">
        <f t="shared" si="4082"/>
        <v>AH$12</v>
      </c>
      <c r="AI3126" s="192" t="str">
        <f t="shared" si="4082"/>
        <v>AI$12</v>
      </c>
      <c r="AJ3126" s="192" t="str">
        <f t="shared" si="4082"/>
        <v>AJ$12</v>
      </c>
      <c r="AK3126" s="192" t="str">
        <f t="shared" si="4082"/>
        <v>AK$12</v>
      </c>
      <c r="AL3126" s="192" t="str">
        <f t="shared" si="4082"/>
        <v>AL$12</v>
      </c>
      <c r="AM3126" s="192" t="str">
        <f t="shared" si="4082"/>
        <v>AM$12</v>
      </c>
      <c r="AN3126" s="192" t="str">
        <f t="shared" si="4082"/>
        <v>AN$12</v>
      </c>
      <c r="AO3126" s="192" t="str">
        <f t="shared" si="4082"/>
        <v>AO$12</v>
      </c>
      <c r="AP3126" s="192" t="str">
        <f t="shared" si="4082"/>
        <v>AP$12</v>
      </c>
      <c r="AQ3126" s="192" t="str">
        <f t="shared" si="4082"/>
        <v>AQ$12</v>
      </c>
      <c r="AR3126" s="192" t="str">
        <f t="shared" si="4082"/>
        <v>AR$12</v>
      </c>
      <c r="AS3126" s="192" t="str">
        <f t="shared" si="4082"/>
        <v>AS$12</v>
      </c>
      <c r="AT3126" s="192" t="str">
        <f t="shared" si="4082"/>
        <v>AT$12</v>
      </c>
      <c r="AU3126" s="192" t="str">
        <f t="shared" si="4082"/>
        <v>AU$12</v>
      </c>
      <c r="AV3126" s="192" t="str">
        <f t="shared" si="4082"/>
        <v>AV$12</v>
      </c>
      <c r="AW3126" s="192" t="str">
        <f t="shared" si="4082"/>
        <v>AW$12</v>
      </c>
      <c r="AX3126" s="192" t="str">
        <f t="shared" si="4082"/>
        <v>AX$12</v>
      </c>
      <c r="AY3126" s="192" t="str">
        <f t="shared" ref="AY3126:CD3126" si="4083">AY$16</f>
        <v>AY$12</v>
      </c>
      <c r="AZ3126" s="192" t="str">
        <f t="shared" si="4083"/>
        <v>AZ$12</v>
      </c>
      <c r="BA3126" s="192" t="str">
        <f t="shared" si="4083"/>
        <v>BA$12</v>
      </c>
      <c r="BB3126" s="192" t="str">
        <f t="shared" si="4083"/>
        <v>BB$12</v>
      </c>
      <c r="BC3126" s="192" t="str">
        <f t="shared" si="4083"/>
        <v>BC$12</v>
      </c>
      <c r="BD3126" s="192" t="str">
        <f t="shared" si="4083"/>
        <v>BD$12</v>
      </c>
      <c r="BE3126" s="192" t="str">
        <f t="shared" si="4083"/>
        <v>BE$12</v>
      </c>
      <c r="BF3126" s="192" t="str">
        <f t="shared" si="4083"/>
        <v>BF$12</v>
      </c>
      <c r="BG3126" s="192" t="str">
        <f t="shared" si="4083"/>
        <v>BG$12</v>
      </c>
      <c r="BH3126" s="192" t="str">
        <f t="shared" si="4083"/>
        <v>BH$12</v>
      </c>
      <c r="BI3126" s="192" t="str">
        <f t="shared" si="4083"/>
        <v>BI$12</v>
      </c>
      <c r="BJ3126" s="192" t="str">
        <f t="shared" si="4083"/>
        <v>BJ$12</v>
      </c>
      <c r="BK3126" s="192" t="str">
        <f t="shared" si="4083"/>
        <v>BK$12</v>
      </c>
      <c r="BL3126" s="192" t="str">
        <f t="shared" si="4083"/>
        <v>BL$12</v>
      </c>
      <c r="BM3126" s="192" t="str">
        <f t="shared" si="4083"/>
        <v>BM$12</v>
      </c>
      <c r="BN3126" s="192" t="str">
        <f t="shared" si="4083"/>
        <v>BN$12</v>
      </c>
      <c r="BO3126" s="192" t="str">
        <f t="shared" si="4083"/>
        <v>BO$12</v>
      </c>
      <c r="BP3126" s="192" t="str">
        <f t="shared" si="4083"/>
        <v>BP$12</v>
      </c>
      <c r="BQ3126" s="192" t="str">
        <f t="shared" si="4083"/>
        <v>BQ$12</v>
      </c>
      <c r="BR3126" s="192" t="str">
        <f t="shared" si="4083"/>
        <v>BR$12</v>
      </c>
      <c r="BS3126" s="192" t="str">
        <f t="shared" si="4083"/>
        <v>BS$12</v>
      </c>
      <c r="BT3126" s="192" t="str">
        <f t="shared" si="4083"/>
        <v>BT$12</v>
      </c>
      <c r="BU3126" s="192" t="str">
        <f t="shared" si="4083"/>
        <v>BU$12</v>
      </c>
      <c r="BV3126" s="192" t="str">
        <f t="shared" si="4083"/>
        <v>BV$12</v>
      </c>
      <c r="BW3126" s="192" t="str">
        <f t="shared" si="4083"/>
        <v>BW$12</v>
      </c>
      <c r="BX3126" s="192" t="str">
        <f t="shared" si="4083"/>
        <v>BX$12</v>
      </c>
      <c r="BY3126" s="192" t="str">
        <f t="shared" si="4083"/>
        <v>BY$12</v>
      </c>
      <c r="BZ3126" s="192" t="str">
        <f t="shared" si="4083"/>
        <v>BZ$12</v>
      </c>
      <c r="CA3126" s="192" t="str">
        <f t="shared" si="4083"/>
        <v>CA$12</v>
      </c>
      <c r="CB3126" s="192" t="str">
        <f t="shared" si="4083"/>
        <v>CB$12</v>
      </c>
      <c r="CC3126" s="192" t="str">
        <f t="shared" si="4083"/>
        <v>CC$12</v>
      </c>
      <c r="CD3126" s="192" t="str">
        <f t="shared" si="4083"/>
        <v>CD$12</v>
      </c>
      <c r="CE3126" s="192" t="str">
        <f t="shared" ref="CE3126:CL3126" si="4084">CE$16</f>
        <v>CE$12</v>
      </c>
      <c r="CF3126" s="192" t="str">
        <f t="shared" si="4084"/>
        <v>CF$12</v>
      </c>
      <c r="CG3126" s="192" t="str">
        <f t="shared" si="4084"/>
        <v>CG$12</v>
      </c>
      <c r="CH3126" s="192" t="str">
        <f t="shared" si="4084"/>
        <v>CH$12</v>
      </c>
      <c r="CI3126" s="192" t="str">
        <f t="shared" si="4084"/>
        <v>CI$12</v>
      </c>
      <c r="CJ3126" s="192" t="str">
        <f t="shared" si="4084"/>
        <v>CJ$12</v>
      </c>
      <c r="CK3126" s="192" t="str">
        <f t="shared" si="4084"/>
        <v>CK$12</v>
      </c>
      <c r="CL3126" s="192" t="str">
        <f t="shared" si="4084"/>
        <v>CL$12</v>
      </c>
    </row>
    <row r="3127" spans="2:90" x14ac:dyDescent="0.4">
      <c r="B3127" s="168" t="s">
        <v>460</v>
      </c>
      <c r="C3127" s="193"/>
      <c r="D3127" s="193"/>
      <c r="E3127" s="193" t="s">
        <v>906</v>
      </c>
      <c r="F3127" s="193"/>
      <c r="G3127" s="193"/>
      <c r="H3127" s="193"/>
      <c r="I3127" s="194"/>
      <c r="J3127" s="194"/>
      <c r="K3127" s="195"/>
      <c r="L3127" s="195"/>
      <c r="M3127" s="195"/>
      <c r="N3127" s="195"/>
      <c r="O3127" s="195"/>
      <c r="P3127" s="195"/>
      <c r="R3127" s="195"/>
      <c r="S3127" s="192" t="str">
        <f t="shared" ref="S3127:AX3127" si="4085">S$17</f>
        <v>S$13</v>
      </c>
      <c r="T3127" s="192" t="str">
        <f t="shared" si="4085"/>
        <v>T$13</v>
      </c>
      <c r="U3127" s="192" t="str">
        <f t="shared" si="4085"/>
        <v>U$13</v>
      </c>
      <c r="V3127" s="192" t="str">
        <f t="shared" si="4085"/>
        <v>V$13</v>
      </c>
      <c r="W3127" s="192" t="str">
        <f t="shared" si="4085"/>
        <v>W$13</v>
      </c>
      <c r="X3127" s="192" t="str">
        <f t="shared" si="4085"/>
        <v>X$13</v>
      </c>
      <c r="Y3127" s="192" t="str">
        <f t="shared" si="4085"/>
        <v>Y$13</v>
      </c>
      <c r="Z3127" s="192" t="str">
        <f t="shared" si="4085"/>
        <v>Z$13</v>
      </c>
      <c r="AA3127" s="192" t="str">
        <f t="shared" si="4085"/>
        <v>AA$13</v>
      </c>
      <c r="AB3127" s="192" t="str">
        <f t="shared" si="4085"/>
        <v>AB$13</v>
      </c>
      <c r="AC3127" s="192" t="str">
        <f t="shared" si="4085"/>
        <v>AC$13</v>
      </c>
      <c r="AD3127" s="192" t="str">
        <f t="shared" si="4085"/>
        <v>AD$13</v>
      </c>
      <c r="AE3127" s="192" t="str">
        <f t="shared" si="4085"/>
        <v>AE$13</v>
      </c>
      <c r="AF3127" s="192" t="str">
        <f t="shared" si="4085"/>
        <v>AF$13</v>
      </c>
      <c r="AG3127" s="192" t="str">
        <f t="shared" si="4085"/>
        <v>AG$13</v>
      </c>
      <c r="AH3127" s="192" t="str">
        <f t="shared" si="4085"/>
        <v>AH$13</v>
      </c>
      <c r="AI3127" s="192" t="str">
        <f t="shared" si="4085"/>
        <v>AI$13</v>
      </c>
      <c r="AJ3127" s="192" t="str">
        <f t="shared" si="4085"/>
        <v>AJ$13</v>
      </c>
      <c r="AK3127" s="192" t="str">
        <f t="shared" si="4085"/>
        <v>AK$13</v>
      </c>
      <c r="AL3127" s="192" t="str">
        <f t="shared" si="4085"/>
        <v>AL$13</v>
      </c>
      <c r="AM3127" s="192" t="str">
        <f t="shared" si="4085"/>
        <v>AM$13</v>
      </c>
      <c r="AN3127" s="192" t="str">
        <f t="shared" si="4085"/>
        <v>AN$13</v>
      </c>
      <c r="AO3127" s="192" t="str">
        <f t="shared" si="4085"/>
        <v>AO$13</v>
      </c>
      <c r="AP3127" s="192" t="str">
        <f t="shared" si="4085"/>
        <v>AP$13</v>
      </c>
      <c r="AQ3127" s="192" t="str">
        <f t="shared" si="4085"/>
        <v>AQ$13</v>
      </c>
      <c r="AR3127" s="192" t="str">
        <f t="shared" si="4085"/>
        <v>AR$13</v>
      </c>
      <c r="AS3127" s="192" t="str">
        <f t="shared" si="4085"/>
        <v>AS$13</v>
      </c>
      <c r="AT3127" s="192" t="str">
        <f t="shared" si="4085"/>
        <v>AT$13</v>
      </c>
      <c r="AU3127" s="192" t="str">
        <f t="shared" si="4085"/>
        <v>AU$13</v>
      </c>
      <c r="AV3127" s="192" t="str">
        <f t="shared" si="4085"/>
        <v>AV$13</v>
      </c>
      <c r="AW3127" s="192" t="str">
        <f t="shared" si="4085"/>
        <v>AW$13</v>
      </c>
      <c r="AX3127" s="192" t="str">
        <f t="shared" si="4085"/>
        <v>AX$13</v>
      </c>
      <c r="AY3127" s="192" t="str">
        <f t="shared" ref="AY3127:CD3127" si="4086">AY$17</f>
        <v>AY$13</v>
      </c>
      <c r="AZ3127" s="192" t="str">
        <f t="shared" si="4086"/>
        <v>AZ$13</v>
      </c>
      <c r="BA3127" s="192" t="str">
        <f t="shared" si="4086"/>
        <v>BA$13</v>
      </c>
      <c r="BB3127" s="192" t="str">
        <f t="shared" si="4086"/>
        <v>BB$13</v>
      </c>
      <c r="BC3127" s="192" t="str">
        <f t="shared" si="4086"/>
        <v>BC$13</v>
      </c>
      <c r="BD3127" s="192" t="str">
        <f t="shared" si="4086"/>
        <v>BD$13</v>
      </c>
      <c r="BE3127" s="192" t="str">
        <f t="shared" si="4086"/>
        <v>BE$13</v>
      </c>
      <c r="BF3127" s="192" t="str">
        <f t="shared" si="4086"/>
        <v>BF$13</v>
      </c>
      <c r="BG3127" s="192" t="str">
        <f t="shared" si="4086"/>
        <v>BG$13</v>
      </c>
      <c r="BH3127" s="192" t="str">
        <f t="shared" si="4086"/>
        <v>BH$13</v>
      </c>
      <c r="BI3127" s="192" t="str">
        <f t="shared" si="4086"/>
        <v>BI$13</v>
      </c>
      <c r="BJ3127" s="192" t="str">
        <f t="shared" si="4086"/>
        <v>BJ$13</v>
      </c>
      <c r="BK3127" s="192" t="str">
        <f t="shared" si="4086"/>
        <v>BK$13</v>
      </c>
      <c r="BL3127" s="192" t="str">
        <f t="shared" si="4086"/>
        <v>BL$13</v>
      </c>
      <c r="BM3127" s="192" t="str">
        <f t="shared" si="4086"/>
        <v>BM$13</v>
      </c>
      <c r="BN3127" s="192" t="str">
        <f t="shared" si="4086"/>
        <v>BN$13</v>
      </c>
      <c r="BO3127" s="192" t="str">
        <f t="shared" si="4086"/>
        <v>BO$13</v>
      </c>
      <c r="BP3127" s="192" t="str">
        <f t="shared" si="4086"/>
        <v>BP$13</v>
      </c>
      <c r="BQ3127" s="192" t="str">
        <f t="shared" si="4086"/>
        <v>BQ$13</v>
      </c>
      <c r="BR3127" s="192" t="str">
        <f t="shared" si="4086"/>
        <v>BR$13</v>
      </c>
      <c r="BS3127" s="192" t="str">
        <f t="shared" si="4086"/>
        <v>BS$13</v>
      </c>
      <c r="BT3127" s="192" t="str">
        <f t="shared" si="4086"/>
        <v>BT$13</v>
      </c>
      <c r="BU3127" s="192" t="str">
        <f t="shared" si="4086"/>
        <v>BU$13</v>
      </c>
      <c r="BV3127" s="192" t="str">
        <f t="shared" si="4086"/>
        <v>BV$13</v>
      </c>
      <c r="BW3127" s="192" t="str">
        <f t="shared" si="4086"/>
        <v>BW$13</v>
      </c>
      <c r="BX3127" s="192" t="str">
        <f t="shared" si="4086"/>
        <v>BX$13</v>
      </c>
      <c r="BY3127" s="192" t="str">
        <f t="shared" si="4086"/>
        <v>BY$13</v>
      </c>
      <c r="BZ3127" s="192" t="str">
        <f t="shared" si="4086"/>
        <v>BZ$13</v>
      </c>
      <c r="CA3127" s="192" t="str">
        <f t="shared" si="4086"/>
        <v>CA$13</v>
      </c>
      <c r="CB3127" s="192" t="str">
        <f t="shared" si="4086"/>
        <v>CB$13</v>
      </c>
      <c r="CC3127" s="192" t="str">
        <f t="shared" si="4086"/>
        <v>CC$13</v>
      </c>
      <c r="CD3127" s="192" t="str">
        <f t="shared" si="4086"/>
        <v>CD$13</v>
      </c>
      <c r="CE3127" s="192" t="str">
        <f t="shared" ref="CE3127:CL3127" si="4087">CE$17</f>
        <v>CE$13</v>
      </c>
      <c r="CF3127" s="192" t="str">
        <f t="shared" si="4087"/>
        <v>CF$13</v>
      </c>
      <c r="CG3127" s="192" t="str">
        <f t="shared" si="4087"/>
        <v>CG$13</v>
      </c>
      <c r="CH3127" s="192" t="str">
        <f t="shared" si="4087"/>
        <v>CH$13</v>
      </c>
      <c r="CI3127" s="192" t="str">
        <f t="shared" si="4087"/>
        <v>CI$13</v>
      </c>
      <c r="CJ3127" s="192" t="str">
        <f t="shared" si="4087"/>
        <v>CJ$13</v>
      </c>
      <c r="CK3127" s="192" t="str">
        <f t="shared" si="4087"/>
        <v>CK$13</v>
      </c>
      <c r="CL3127" s="192" t="str">
        <f t="shared" si="4087"/>
        <v>CL$13</v>
      </c>
    </row>
    <row r="3128" spans="2:90" x14ac:dyDescent="0.4">
      <c r="B3128" s="168" t="s">
        <v>488</v>
      </c>
      <c r="C3128" s="193"/>
      <c r="D3128" s="193"/>
      <c r="E3128" s="193" t="s">
        <v>906</v>
      </c>
      <c r="F3128" s="193"/>
      <c r="G3128" s="193"/>
      <c r="H3128" s="193"/>
      <c r="I3128" s="194"/>
      <c r="J3128" s="194"/>
      <c r="K3128" s="195"/>
      <c r="L3128" s="195"/>
      <c r="M3128" s="195"/>
      <c r="N3128" s="195"/>
      <c r="O3128" s="195"/>
      <c r="P3128" s="195"/>
      <c r="R3128" s="195"/>
      <c r="S3128" s="183"/>
      <c r="T3128" s="183"/>
      <c r="U3128" s="183"/>
      <c r="V3128" s="183"/>
      <c r="W3128" s="183"/>
      <c r="X3128" s="183"/>
      <c r="Y3128" s="183"/>
      <c r="Z3128" s="183"/>
      <c r="AA3128" s="183"/>
      <c r="AB3128" s="183"/>
      <c r="AC3128" s="183"/>
      <c r="AD3128" s="183"/>
      <c r="AE3128" s="183"/>
      <c r="AF3128" s="183"/>
      <c r="AG3128" s="183"/>
      <c r="AH3128" s="183"/>
      <c r="AI3128" s="183"/>
      <c r="AJ3128" s="183"/>
      <c r="AK3128" s="183"/>
      <c r="AL3128" s="183"/>
      <c r="AM3128" s="183"/>
      <c r="AN3128" s="183"/>
      <c r="AO3128" s="183"/>
      <c r="AP3128" s="183"/>
      <c r="AQ3128" s="183"/>
      <c r="AR3128" s="183"/>
      <c r="AS3128" s="183"/>
      <c r="AT3128" s="183"/>
      <c r="AU3128" s="183"/>
      <c r="AV3128" s="183"/>
      <c r="AW3128" s="183"/>
      <c r="AX3128" s="183"/>
      <c r="AY3128" s="183"/>
      <c r="AZ3128" s="183"/>
      <c r="BA3128" s="183"/>
      <c r="BB3128" s="183"/>
      <c r="BC3128" s="183"/>
      <c r="BD3128" s="183"/>
      <c r="BE3128" s="183"/>
      <c r="BF3128" s="183"/>
      <c r="BG3128" s="183"/>
      <c r="BH3128" s="183"/>
      <c r="BI3128" s="183"/>
      <c r="BJ3128" s="183"/>
      <c r="BK3128" s="183"/>
      <c r="BL3128" s="183"/>
      <c r="BM3128" s="183"/>
      <c r="BN3128" s="183"/>
      <c r="BO3128" s="183"/>
      <c r="BP3128" s="183"/>
      <c r="BQ3128" s="183"/>
      <c r="BR3128" s="183"/>
      <c r="BS3128" s="183"/>
      <c r="BT3128" s="183"/>
      <c r="BU3128" s="183"/>
      <c r="BV3128" s="183"/>
      <c r="BW3128" s="183"/>
      <c r="BX3128" s="183"/>
      <c r="BY3128" s="183"/>
      <c r="BZ3128" s="183"/>
      <c r="CA3128" s="183"/>
      <c r="CB3128" s="183"/>
      <c r="CC3128" s="183"/>
      <c r="CD3128" s="183"/>
      <c r="CE3128" s="183"/>
      <c r="CF3128" s="183"/>
      <c r="CG3128" s="183"/>
      <c r="CH3128" s="183"/>
      <c r="CI3128" s="183"/>
      <c r="CJ3128" s="183"/>
      <c r="CK3128" s="183"/>
      <c r="CL3128" s="183"/>
    </row>
    <row r="3129" spans="2:90" x14ac:dyDescent="0.4">
      <c r="B3129" s="168" t="s">
        <v>501</v>
      </c>
      <c r="C3129" s="193"/>
      <c r="D3129" s="193"/>
      <c r="E3129" s="193" t="s">
        <v>906</v>
      </c>
      <c r="F3129" s="193"/>
      <c r="G3129" s="193"/>
      <c r="H3129" s="193"/>
      <c r="I3129" s="194"/>
      <c r="J3129" s="194"/>
      <c r="K3129" s="195"/>
      <c r="L3129" s="195"/>
      <c r="M3129" s="195"/>
      <c r="N3129" s="195"/>
      <c r="O3129" s="195"/>
      <c r="P3129" s="195"/>
      <c r="R3129" s="195"/>
      <c r="S3129" s="183"/>
      <c r="T3129" s="183"/>
      <c r="U3129" s="183"/>
      <c r="V3129" s="183"/>
      <c r="W3129" s="183"/>
      <c r="X3129" s="183"/>
      <c r="Y3129" s="183"/>
      <c r="Z3129" s="183"/>
      <c r="AA3129" s="183"/>
      <c r="AB3129" s="183"/>
      <c r="AC3129" s="183"/>
      <c r="AD3129" s="183"/>
      <c r="AE3129" s="183"/>
      <c r="AF3129" s="183"/>
      <c r="AG3129" s="183"/>
      <c r="AH3129" s="183"/>
      <c r="AI3129" s="183"/>
      <c r="AJ3129" s="183"/>
      <c r="AK3129" s="183"/>
      <c r="AL3129" s="183"/>
      <c r="AM3129" s="183"/>
      <c r="AN3129" s="183"/>
      <c r="AO3129" s="183"/>
      <c r="AP3129" s="183"/>
      <c r="AQ3129" s="183"/>
      <c r="AR3129" s="183"/>
      <c r="AS3129" s="183"/>
      <c r="AT3129" s="183"/>
      <c r="AU3129" s="183"/>
      <c r="AV3129" s="183"/>
      <c r="AW3129" s="183"/>
      <c r="AX3129" s="183"/>
      <c r="AY3129" s="183"/>
      <c r="AZ3129" s="183"/>
      <c r="BA3129" s="183"/>
      <c r="BB3129" s="183"/>
      <c r="BC3129" s="183"/>
      <c r="BD3129" s="183"/>
      <c r="BE3129" s="183"/>
      <c r="BF3129" s="183"/>
      <c r="BG3129" s="183"/>
      <c r="BH3129" s="183"/>
      <c r="BI3129" s="183"/>
      <c r="BJ3129" s="183"/>
      <c r="BK3129" s="183"/>
      <c r="BL3129" s="183"/>
      <c r="BM3129" s="183"/>
      <c r="BN3129" s="183"/>
      <c r="BO3129" s="183"/>
      <c r="BP3129" s="183"/>
      <c r="BQ3129" s="183"/>
      <c r="BR3129" s="183"/>
      <c r="BS3129" s="183"/>
      <c r="BT3129" s="183"/>
      <c r="BU3129" s="183"/>
      <c r="BV3129" s="183"/>
      <c r="BW3129" s="183"/>
      <c r="BX3129" s="183"/>
      <c r="BY3129" s="183"/>
      <c r="BZ3129" s="183"/>
      <c r="CA3129" s="183"/>
      <c r="CB3129" s="183"/>
      <c r="CC3129" s="183"/>
      <c r="CD3129" s="183"/>
      <c r="CE3129" s="183"/>
      <c r="CF3129" s="183"/>
      <c r="CG3129" s="183"/>
      <c r="CH3129" s="183"/>
      <c r="CI3129" s="183"/>
      <c r="CJ3129" s="183"/>
      <c r="CK3129" s="183"/>
      <c r="CL3129" s="183"/>
    </row>
    <row r="3130" spans="2:90" x14ac:dyDescent="0.4">
      <c r="B3130" s="168" t="s">
        <v>461</v>
      </c>
      <c r="C3130" s="193"/>
      <c r="D3130" s="193"/>
      <c r="E3130" s="193" t="s">
        <v>906</v>
      </c>
      <c r="F3130" s="193"/>
      <c r="G3130" s="193"/>
      <c r="H3130" s="193"/>
      <c r="I3130" s="194"/>
      <c r="J3130" s="194"/>
      <c r="K3130" s="195"/>
      <c r="L3130" s="195"/>
      <c r="M3130" s="195"/>
      <c r="N3130" s="195"/>
      <c r="O3130" s="195"/>
      <c r="P3130" s="195"/>
      <c r="R3130" s="195"/>
      <c r="S3130" s="183" t="str">
        <f t="shared" ref="S3130:AX3130" si="4088">S$18</f>
        <v>S$14</v>
      </c>
      <c r="T3130" s="183" t="str">
        <f t="shared" si="4088"/>
        <v>T$14</v>
      </c>
      <c r="U3130" s="183" t="str">
        <f t="shared" si="4088"/>
        <v>U$14</v>
      </c>
      <c r="V3130" s="183" t="str">
        <f t="shared" si="4088"/>
        <v>V$14</v>
      </c>
      <c r="W3130" s="183" t="str">
        <f t="shared" si="4088"/>
        <v>W$14</v>
      </c>
      <c r="X3130" s="183" t="str">
        <f t="shared" si="4088"/>
        <v>X$14</v>
      </c>
      <c r="Y3130" s="183" t="str">
        <f t="shared" si="4088"/>
        <v>Y$14</v>
      </c>
      <c r="Z3130" s="183" t="str">
        <f t="shared" si="4088"/>
        <v>Z$14</v>
      </c>
      <c r="AA3130" s="183" t="str">
        <f t="shared" si="4088"/>
        <v>AA$14</v>
      </c>
      <c r="AB3130" s="183" t="str">
        <f t="shared" si="4088"/>
        <v>AB$14</v>
      </c>
      <c r="AC3130" s="183" t="str">
        <f t="shared" si="4088"/>
        <v>AC$14</v>
      </c>
      <c r="AD3130" s="183" t="str">
        <f t="shared" si="4088"/>
        <v>AD$14</v>
      </c>
      <c r="AE3130" s="183" t="str">
        <f t="shared" si="4088"/>
        <v>AE$14</v>
      </c>
      <c r="AF3130" s="183" t="str">
        <f t="shared" si="4088"/>
        <v>AF$14</v>
      </c>
      <c r="AG3130" s="183" t="str">
        <f t="shared" si="4088"/>
        <v>AG$14</v>
      </c>
      <c r="AH3130" s="183" t="str">
        <f t="shared" si="4088"/>
        <v>AH$14</v>
      </c>
      <c r="AI3130" s="183" t="str">
        <f t="shared" si="4088"/>
        <v>AI$14</v>
      </c>
      <c r="AJ3130" s="183" t="str">
        <f t="shared" si="4088"/>
        <v>AJ$14</v>
      </c>
      <c r="AK3130" s="183" t="str">
        <f t="shared" si="4088"/>
        <v>AK$14</v>
      </c>
      <c r="AL3130" s="183" t="str">
        <f t="shared" si="4088"/>
        <v>AL$14</v>
      </c>
      <c r="AM3130" s="183" t="str">
        <f t="shared" si="4088"/>
        <v>AM$14</v>
      </c>
      <c r="AN3130" s="183" t="str">
        <f t="shared" si="4088"/>
        <v>AN$14</v>
      </c>
      <c r="AO3130" s="183" t="str">
        <f t="shared" si="4088"/>
        <v>AO$14</v>
      </c>
      <c r="AP3130" s="183" t="str">
        <f t="shared" si="4088"/>
        <v>AP$14</v>
      </c>
      <c r="AQ3130" s="183" t="str">
        <f t="shared" si="4088"/>
        <v>AQ$14</v>
      </c>
      <c r="AR3130" s="183" t="str">
        <f t="shared" si="4088"/>
        <v>AR$14</v>
      </c>
      <c r="AS3130" s="183" t="str">
        <f t="shared" si="4088"/>
        <v>AS$14</v>
      </c>
      <c r="AT3130" s="183" t="str">
        <f t="shared" si="4088"/>
        <v>AT$14</v>
      </c>
      <c r="AU3130" s="183" t="str">
        <f t="shared" si="4088"/>
        <v>AU$14</v>
      </c>
      <c r="AV3130" s="183" t="str">
        <f t="shared" si="4088"/>
        <v>AV$14</v>
      </c>
      <c r="AW3130" s="183" t="str">
        <f t="shared" si="4088"/>
        <v>AW$14</v>
      </c>
      <c r="AX3130" s="183" t="str">
        <f t="shared" si="4088"/>
        <v>AX$14</v>
      </c>
      <c r="AY3130" s="183" t="str">
        <f t="shared" ref="AY3130:CD3130" si="4089">AY$18</f>
        <v>AY$14</v>
      </c>
      <c r="AZ3130" s="183" t="str">
        <f t="shared" si="4089"/>
        <v>AZ$14</v>
      </c>
      <c r="BA3130" s="183" t="str">
        <f t="shared" si="4089"/>
        <v>BA$14</v>
      </c>
      <c r="BB3130" s="183" t="str">
        <f t="shared" si="4089"/>
        <v>BB$14</v>
      </c>
      <c r="BC3130" s="183" t="str">
        <f t="shared" si="4089"/>
        <v>BC$14</v>
      </c>
      <c r="BD3130" s="183" t="str">
        <f t="shared" si="4089"/>
        <v>BD$14</v>
      </c>
      <c r="BE3130" s="183" t="str">
        <f t="shared" si="4089"/>
        <v>BE$14</v>
      </c>
      <c r="BF3130" s="183" t="str">
        <f t="shared" si="4089"/>
        <v>BF$14</v>
      </c>
      <c r="BG3130" s="183" t="str">
        <f t="shared" si="4089"/>
        <v>BG$14</v>
      </c>
      <c r="BH3130" s="183" t="str">
        <f t="shared" si="4089"/>
        <v>BH$14</v>
      </c>
      <c r="BI3130" s="183" t="str">
        <f t="shared" si="4089"/>
        <v>BI$14</v>
      </c>
      <c r="BJ3130" s="183" t="str">
        <f t="shared" si="4089"/>
        <v>BJ$14</v>
      </c>
      <c r="BK3130" s="183" t="str">
        <f t="shared" si="4089"/>
        <v>BK$14</v>
      </c>
      <c r="BL3130" s="183" t="str">
        <f t="shared" si="4089"/>
        <v>BL$14</v>
      </c>
      <c r="BM3130" s="183" t="str">
        <f t="shared" si="4089"/>
        <v>BM$14</v>
      </c>
      <c r="BN3130" s="183" t="str">
        <f t="shared" si="4089"/>
        <v>BN$14</v>
      </c>
      <c r="BO3130" s="183" t="str">
        <f t="shared" si="4089"/>
        <v>BO$14</v>
      </c>
      <c r="BP3130" s="183" t="str">
        <f t="shared" si="4089"/>
        <v>BP$14</v>
      </c>
      <c r="BQ3130" s="183" t="str">
        <f t="shared" si="4089"/>
        <v>BQ$14</v>
      </c>
      <c r="BR3130" s="183" t="str">
        <f t="shared" si="4089"/>
        <v>BR$14</v>
      </c>
      <c r="BS3130" s="183" t="str">
        <f t="shared" si="4089"/>
        <v>BS$14</v>
      </c>
      <c r="BT3130" s="183" t="str">
        <f t="shared" si="4089"/>
        <v>BT$14</v>
      </c>
      <c r="BU3130" s="183" t="str">
        <f t="shared" si="4089"/>
        <v>BU$14</v>
      </c>
      <c r="BV3130" s="183" t="str">
        <f t="shared" si="4089"/>
        <v>BV$14</v>
      </c>
      <c r="BW3130" s="183" t="str">
        <f t="shared" si="4089"/>
        <v>BW$14</v>
      </c>
      <c r="BX3130" s="183" t="str">
        <f t="shared" si="4089"/>
        <v>BX$14</v>
      </c>
      <c r="BY3130" s="183" t="str">
        <f t="shared" si="4089"/>
        <v>BY$14</v>
      </c>
      <c r="BZ3130" s="183" t="str">
        <f t="shared" si="4089"/>
        <v>BZ$14</v>
      </c>
      <c r="CA3130" s="183" t="str">
        <f t="shared" si="4089"/>
        <v>CA$14</v>
      </c>
      <c r="CB3130" s="183" t="str">
        <f t="shared" si="4089"/>
        <v>CB$14</v>
      </c>
      <c r="CC3130" s="183" t="str">
        <f t="shared" si="4089"/>
        <v>CC$14</v>
      </c>
      <c r="CD3130" s="183" t="str">
        <f t="shared" si="4089"/>
        <v>CD$14</v>
      </c>
      <c r="CE3130" s="183" t="str">
        <f t="shared" ref="CE3130:CL3130" si="4090">CE$18</f>
        <v>CE$14</v>
      </c>
      <c r="CF3130" s="183" t="str">
        <f t="shared" si="4090"/>
        <v>CF$14</v>
      </c>
      <c r="CG3130" s="183" t="str">
        <f t="shared" si="4090"/>
        <v>CG$14</v>
      </c>
      <c r="CH3130" s="183" t="str">
        <f t="shared" si="4090"/>
        <v>CH$14</v>
      </c>
      <c r="CI3130" s="183" t="str">
        <f t="shared" si="4090"/>
        <v>CI$14</v>
      </c>
      <c r="CJ3130" s="183" t="str">
        <f t="shared" si="4090"/>
        <v>CJ$14</v>
      </c>
      <c r="CK3130" s="183" t="str">
        <f t="shared" si="4090"/>
        <v>CK$14</v>
      </c>
      <c r="CL3130" s="183" t="str">
        <f t="shared" si="4090"/>
        <v>CL$14</v>
      </c>
    </row>
    <row r="3131" spans="2:90" x14ac:dyDescent="0.4">
      <c r="B3131" s="168" t="s">
        <v>462</v>
      </c>
      <c r="C3131" s="193"/>
      <c r="D3131" s="193"/>
      <c r="E3131" s="193" t="s">
        <v>906</v>
      </c>
      <c r="F3131" s="193"/>
      <c r="G3131" s="193"/>
      <c r="H3131" s="193"/>
      <c r="I3131" s="194"/>
      <c r="J3131" s="194"/>
      <c r="K3131" s="195"/>
      <c r="L3131" s="195"/>
      <c r="M3131" s="195"/>
      <c r="N3131" s="195"/>
      <c r="O3131" s="195"/>
      <c r="P3131" s="195"/>
      <c r="R3131" s="195"/>
      <c r="S3131" s="183" t="str">
        <f t="shared" ref="S3131:AX3131" si="4091">S$19</f>
        <v>S$15</v>
      </c>
      <c r="T3131" s="183" t="str">
        <f t="shared" si="4091"/>
        <v>T$15</v>
      </c>
      <c r="U3131" s="183" t="str">
        <f t="shared" si="4091"/>
        <v>U$15</v>
      </c>
      <c r="V3131" s="183" t="str">
        <f t="shared" si="4091"/>
        <v>V$15</v>
      </c>
      <c r="W3131" s="183" t="str">
        <f t="shared" si="4091"/>
        <v>W$15</v>
      </c>
      <c r="X3131" s="183" t="str">
        <f t="shared" si="4091"/>
        <v>X$15</v>
      </c>
      <c r="Y3131" s="183" t="str">
        <f t="shared" si="4091"/>
        <v>Y$15</v>
      </c>
      <c r="Z3131" s="183" t="str">
        <f t="shared" si="4091"/>
        <v>Z$15</v>
      </c>
      <c r="AA3131" s="183" t="str">
        <f t="shared" si="4091"/>
        <v>AA$15</v>
      </c>
      <c r="AB3131" s="183" t="str">
        <f t="shared" si="4091"/>
        <v>AB$15</v>
      </c>
      <c r="AC3131" s="183" t="str">
        <f t="shared" si="4091"/>
        <v>AC$15</v>
      </c>
      <c r="AD3131" s="183" t="str">
        <f t="shared" si="4091"/>
        <v>AD$15</v>
      </c>
      <c r="AE3131" s="183" t="str">
        <f t="shared" si="4091"/>
        <v>AE$15</v>
      </c>
      <c r="AF3131" s="183" t="str">
        <f t="shared" si="4091"/>
        <v>AF$15</v>
      </c>
      <c r="AG3131" s="183" t="str">
        <f t="shared" si="4091"/>
        <v>AG$15</v>
      </c>
      <c r="AH3131" s="183" t="str">
        <f t="shared" si="4091"/>
        <v>AH$15</v>
      </c>
      <c r="AI3131" s="183" t="str">
        <f t="shared" si="4091"/>
        <v>AI$15</v>
      </c>
      <c r="AJ3131" s="183" t="str">
        <f t="shared" si="4091"/>
        <v>AJ$15</v>
      </c>
      <c r="AK3131" s="183" t="str">
        <f t="shared" si="4091"/>
        <v>AK$15</v>
      </c>
      <c r="AL3131" s="183" t="str">
        <f t="shared" si="4091"/>
        <v>AL$15</v>
      </c>
      <c r="AM3131" s="183" t="str">
        <f t="shared" si="4091"/>
        <v>AM$15</v>
      </c>
      <c r="AN3131" s="183" t="str">
        <f t="shared" si="4091"/>
        <v>AN$15</v>
      </c>
      <c r="AO3131" s="183" t="str">
        <f t="shared" si="4091"/>
        <v>AO$15</v>
      </c>
      <c r="AP3131" s="183" t="str">
        <f t="shared" si="4091"/>
        <v>AP$15</v>
      </c>
      <c r="AQ3131" s="183" t="str">
        <f t="shared" si="4091"/>
        <v>AQ$15</v>
      </c>
      <c r="AR3131" s="183" t="str">
        <f t="shared" si="4091"/>
        <v>AR$15</v>
      </c>
      <c r="AS3131" s="183" t="str">
        <f t="shared" si="4091"/>
        <v>AS$15</v>
      </c>
      <c r="AT3131" s="183" t="str">
        <f t="shared" si="4091"/>
        <v>AT$15</v>
      </c>
      <c r="AU3131" s="183" t="str">
        <f t="shared" si="4091"/>
        <v>AU$15</v>
      </c>
      <c r="AV3131" s="183" t="str">
        <f t="shared" si="4091"/>
        <v>AV$15</v>
      </c>
      <c r="AW3131" s="183" t="str">
        <f t="shared" si="4091"/>
        <v>AW$15</v>
      </c>
      <c r="AX3131" s="183" t="str">
        <f t="shared" si="4091"/>
        <v>AX$15</v>
      </c>
      <c r="AY3131" s="183" t="str">
        <f t="shared" ref="AY3131:CD3131" si="4092">AY$19</f>
        <v>AY$15</v>
      </c>
      <c r="AZ3131" s="183" t="str">
        <f t="shared" si="4092"/>
        <v>AZ$15</v>
      </c>
      <c r="BA3131" s="183" t="str">
        <f t="shared" si="4092"/>
        <v>BA$15</v>
      </c>
      <c r="BB3131" s="183" t="str">
        <f t="shared" si="4092"/>
        <v>BB$15</v>
      </c>
      <c r="BC3131" s="183" t="str">
        <f t="shared" si="4092"/>
        <v>BC$15</v>
      </c>
      <c r="BD3131" s="183" t="str">
        <f t="shared" si="4092"/>
        <v>BD$15</v>
      </c>
      <c r="BE3131" s="183" t="str">
        <f t="shared" si="4092"/>
        <v>BE$15</v>
      </c>
      <c r="BF3131" s="183" t="str">
        <f t="shared" si="4092"/>
        <v>BF$15</v>
      </c>
      <c r="BG3131" s="183" t="str">
        <f t="shared" si="4092"/>
        <v>BG$15</v>
      </c>
      <c r="BH3131" s="183" t="str">
        <f t="shared" si="4092"/>
        <v>BH$15</v>
      </c>
      <c r="BI3131" s="183" t="str">
        <f t="shared" si="4092"/>
        <v>BI$15</v>
      </c>
      <c r="BJ3131" s="183" t="str">
        <f t="shared" si="4092"/>
        <v>BJ$15</v>
      </c>
      <c r="BK3131" s="183" t="str">
        <f t="shared" si="4092"/>
        <v>BK$15</v>
      </c>
      <c r="BL3131" s="183" t="str">
        <f t="shared" si="4092"/>
        <v>BL$15</v>
      </c>
      <c r="BM3131" s="183" t="str">
        <f t="shared" si="4092"/>
        <v>BM$15</v>
      </c>
      <c r="BN3131" s="183" t="str">
        <f t="shared" si="4092"/>
        <v>BN$15</v>
      </c>
      <c r="BO3131" s="183" t="str">
        <f t="shared" si="4092"/>
        <v>BO$15</v>
      </c>
      <c r="BP3131" s="183" t="str">
        <f t="shared" si="4092"/>
        <v>BP$15</v>
      </c>
      <c r="BQ3131" s="183" t="str">
        <f t="shared" si="4092"/>
        <v>BQ$15</v>
      </c>
      <c r="BR3131" s="183" t="str">
        <f t="shared" si="4092"/>
        <v>BR$15</v>
      </c>
      <c r="BS3131" s="183" t="str">
        <f t="shared" si="4092"/>
        <v>BS$15</v>
      </c>
      <c r="BT3131" s="183" t="str">
        <f t="shared" si="4092"/>
        <v>BT$15</v>
      </c>
      <c r="BU3131" s="183" t="str">
        <f t="shared" si="4092"/>
        <v>BU$15</v>
      </c>
      <c r="BV3131" s="183" t="str">
        <f t="shared" si="4092"/>
        <v>BV$15</v>
      </c>
      <c r="BW3131" s="183" t="str">
        <f t="shared" si="4092"/>
        <v>BW$15</v>
      </c>
      <c r="BX3131" s="183" t="str">
        <f t="shared" si="4092"/>
        <v>BX$15</v>
      </c>
      <c r="BY3131" s="183" t="str">
        <f t="shared" si="4092"/>
        <v>BY$15</v>
      </c>
      <c r="BZ3131" s="183" t="str">
        <f t="shared" si="4092"/>
        <v>BZ$15</v>
      </c>
      <c r="CA3131" s="183" t="str">
        <f t="shared" si="4092"/>
        <v>CA$15</v>
      </c>
      <c r="CB3131" s="183" t="str">
        <f t="shared" si="4092"/>
        <v>CB$15</v>
      </c>
      <c r="CC3131" s="183" t="str">
        <f t="shared" si="4092"/>
        <v>CC$15</v>
      </c>
      <c r="CD3131" s="183" t="str">
        <f t="shared" si="4092"/>
        <v>CD$15</v>
      </c>
      <c r="CE3131" s="183" t="str">
        <f t="shared" ref="CE3131:CL3131" si="4093">CE$19</f>
        <v>CE$15</v>
      </c>
      <c r="CF3131" s="183" t="str">
        <f t="shared" si="4093"/>
        <v>CF$15</v>
      </c>
      <c r="CG3131" s="183" t="str">
        <f t="shared" si="4093"/>
        <v>CG$15</v>
      </c>
      <c r="CH3131" s="183" t="str">
        <f t="shared" si="4093"/>
        <v>CH$15</v>
      </c>
      <c r="CI3131" s="183" t="str">
        <f t="shared" si="4093"/>
        <v>CI$15</v>
      </c>
      <c r="CJ3131" s="183" t="str">
        <f t="shared" si="4093"/>
        <v>CJ$15</v>
      </c>
      <c r="CK3131" s="183" t="str">
        <f t="shared" si="4093"/>
        <v>CK$15</v>
      </c>
      <c r="CL3131" s="183" t="str">
        <f t="shared" si="4093"/>
        <v>CL$15</v>
      </c>
    </row>
    <row r="3132" spans="2:90" x14ac:dyDescent="0.4">
      <c r="B3132" s="137" t="s">
        <v>540</v>
      </c>
      <c r="C3132" s="136"/>
      <c r="D3132" s="136" t="s">
        <v>550</v>
      </c>
      <c r="E3132" s="136" t="s">
        <v>550</v>
      </c>
      <c r="F3132" s="136" t="s">
        <v>547</v>
      </c>
      <c r="G3132" s="136" t="s">
        <v>81</v>
      </c>
      <c r="H3132" s="136"/>
      <c r="I3132" s="138"/>
      <c r="J3132" s="138"/>
      <c r="K3132" s="136"/>
      <c r="L3132" s="136"/>
      <c r="M3132" s="136"/>
      <c r="N3132" s="136"/>
      <c r="O3132" s="136"/>
      <c r="P3132" s="136"/>
      <c r="R3132" s="137"/>
      <c r="S3132" s="162"/>
      <c r="T3132" s="162"/>
      <c r="U3132" s="162"/>
      <c r="V3132" s="162"/>
      <c r="W3132" s="162"/>
      <c r="X3132" s="162"/>
      <c r="Y3132" s="162"/>
      <c r="Z3132" s="162"/>
      <c r="AA3132" s="162"/>
      <c r="AB3132" s="162"/>
      <c r="AC3132" s="162"/>
      <c r="AD3132" s="162"/>
      <c r="AE3132" s="162"/>
      <c r="AF3132" s="162"/>
      <c r="AG3132" s="162"/>
      <c r="AH3132" s="162"/>
      <c r="AI3132" s="162"/>
      <c r="AJ3132" s="162"/>
      <c r="AK3132" s="162"/>
      <c r="AL3132" s="162"/>
      <c r="AM3132" s="162"/>
      <c r="AN3132" s="162"/>
      <c r="AO3132" s="162"/>
      <c r="AP3132" s="162"/>
      <c r="AQ3132" s="162"/>
      <c r="AR3132" s="162"/>
      <c r="AS3132" s="162"/>
      <c r="AT3132" s="162"/>
      <c r="AU3132" s="162"/>
      <c r="AV3132" s="162"/>
      <c r="AW3132" s="162"/>
      <c r="AX3132" s="162"/>
      <c r="AY3132" s="162"/>
      <c r="AZ3132" s="162"/>
      <c r="BA3132" s="162"/>
      <c r="BB3132" s="162"/>
      <c r="BC3132" s="162"/>
      <c r="BD3132" s="162"/>
      <c r="BE3132" s="162"/>
      <c r="BF3132" s="162"/>
      <c r="BG3132" s="162"/>
      <c r="BH3132" s="162"/>
      <c r="BI3132" s="162"/>
      <c r="BJ3132" s="162"/>
      <c r="BK3132" s="162"/>
      <c r="BL3132" s="162"/>
      <c r="BM3132" s="162"/>
      <c r="BN3132" s="162"/>
      <c r="BO3132" s="162"/>
      <c r="BP3132" s="162"/>
      <c r="BQ3132" s="162"/>
      <c r="BR3132" s="162"/>
      <c r="BS3132" s="162"/>
      <c r="BT3132" s="162"/>
      <c r="BU3132" s="162"/>
      <c r="BV3132" s="162"/>
      <c r="BW3132" s="162"/>
      <c r="BX3132" s="162"/>
      <c r="BY3132" s="162"/>
      <c r="BZ3132" s="162"/>
      <c r="CA3132" s="162"/>
      <c r="CB3132" s="162"/>
      <c r="CC3132" s="162"/>
      <c r="CD3132" s="162"/>
      <c r="CE3132" s="162"/>
      <c r="CF3132" s="162"/>
      <c r="CG3132" s="162"/>
      <c r="CH3132" s="162"/>
      <c r="CI3132" s="162"/>
      <c r="CJ3132" s="162"/>
      <c r="CK3132" s="162"/>
      <c r="CL3132" s="162"/>
    </row>
    <row r="3133" spans="2:90" x14ac:dyDescent="0.4">
      <c r="B3133" s="93" t="str">
        <f>B3127</f>
        <v>Primary volume driver</v>
      </c>
      <c r="C3133" s="12"/>
      <c r="D3133" s="12" t="s">
        <v>550</v>
      </c>
      <c r="E3133" s="12" t="s">
        <v>906</v>
      </c>
      <c r="F3133" s="12"/>
      <c r="G3133" s="12" t="s">
        <v>330</v>
      </c>
      <c r="H3133" s="12"/>
      <c r="I3133" s="60"/>
      <c r="J3133" s="60"/>
      <c r="K3133" s="12"/>
      <c r="L3133" s="12"/>
      <c r="M3133" s="12"/>
      <c r="N3133" s="12"/>
      <c r="O3133" s="12"/>
      <c r="P3133" s="12"/>
      <c r="R3133" s="13"/>
      <c r="S3133" s="76"/>
      <c r="T3133" s="76"/>
      <c r="U3133" s="76"/>
      <c r="V3133" s="76"/>
      <c r="W3133" s="76"/>
      <c r="X3133" s="76"/>
      <c r="Y3133" s="76"/>
      <c r="Z3133" s="76"/>
      <c r="AA3133" s="76"/>
      <c r="AB3133" s="76"/>
      <c r="AC3133" s="76"/>
      <c r="AD3133" s="76"/>
      <c r="AE3133" s="76"/>
      <c r="AF3133" s="76"/>
      <c r="AG3133" s="76"/>
      <c r="AH3133" s="76"/>
      <c r="AI3133" s="76"/>
      <c r="AJ3133" s="76"/>
      <c r="AK3133" s="76"/>
      <c r="AL3133" s="76"/>
      <c r="AM3133" s="76"/>
      <c r="AN3133" s="76"/>
      <c r="AO3133" s="76"/>
      <c r="AP3133" s="76"/>
      <c r="AQ3133" s="76"/>
      <c r="AR3133" s="76"/>
      <c r="AS3133" s="76"/>
      <c r="AT3133" s="76"/>
      <c r="AU3133" s="76"/>
      <c r="AV3133" s="76"/>
      <c r="AW3133" s="76"/>
      <c r="AX3133" s="76"/>
      <c r="AY3133" s="76"/>
      <c r="AZ3133" s="76"/>
      <c r="BA3133" s="76"/>
      <c r="BB3133" s="76"/>
      <c r="BC3133" s="76"/>
      <c r="BD3133" s="76"/>
      <c r="BE3133" s="76"/>
      <c r="BF3133" s="76"/>
      <c r="BG3133" s="76"/>
      <c r="BH3133" s="76"/>
      <c r="BI3133" s="76"/>
      <c r="BJ3133" s="76"/>
      <c r="BK3133" s="76"/>
      <c r="BL3133" s="76"/>
      <c r="BM3133" s="76"/>
      <c r="BN3133" s="76"/>
      <c r="BO3133" s="76"/>
      <c r="BP3133" s="76"/>
      <c r="BQ3133" s="76"/>
      <c r="BR3133" s="76"/>
      <c r="BS3133" s="76"/>
      <c r="BT3133" s="76"/>
      <c r="BU3133" s="76"/>
      <c r="BV3133" s="76"/>
      <c r="BW3133" s="76"/>
      <c r="BX3133" s="76"/>
      <c r="BY3133" s="76"/>
      <c r="BZ3133" s="76"/>
      <c r="CA3133" s="76"/>
      <c r="CB3133" s="76"/>
      <c r="CC3133" s="76"/>
      <c r="CD3133" s="76"/>
      <c r="CE3133" s="76"/>
      <c r="CF3133" s="76"/>
      <c r="CG3133" s="76"/>
      <c r="CH3133" s="76"/>
      <c r="CI3133" s="76"/>
      <c r="CJ3133" s="76"/>
      <c r="CK3133" s="76"/>
      <c r="CL3133" s="76"/>
    </row>
    <row r="3134" spans="2:90" x14ac:dyDescent="0.4">
      <c r="B3134" s="121" t="str">
        <f>"Seasonally adjusted revenue - "&amp;B3124</f>
        <v>Seasonally adjusted revenue - Surgical procedures</v>
      </c>
      <c r="C3134" s="12"/>
      <c r="D3134" s="12" t="s">
        <v>550</v>
      </c>
      <c r="E3134" s="12" t="s">
        <v>906</v>
      </c>
      <c r="F3134" s="12"/>
      <c r="G3134" s="12"/>
      <c r="H3134" s="12"/>
      <c r="I3134" s="60"/>
      <c r="J3134" s="60"/>
      <c r="K3134" s="12"/>
      <c r="L3134" s="12"/>
      <c r="M3134" s="12"/>
      <c r="N3134" s="12"/>
      <c r="O3134" s="12"/>
      <c r="P3134" s="12"/>
      <c r="R3134" s="13"/>
      <c r="S3134" s="76"/>
      <c r="T3134" s="76"/>
      <c r="U3134" s="76"/>
      <c r="V3134" s="76"/>
      <c r="W3134" s="76"/>
      <c r="X3134" s="76"/>
      <c r="Y3134" s="76"/>
      <c r="Z3134" s="76"/>
      <c r="AA3134" s="76"/>
      <c r="AB3134" s="76"/>
      <c r="AC3134" s="76"/>
      <c r="AD3134" s="76"/>
      <c r="AE3134" s="76"/>
      <c r="AF3134" s="76"/>
      <c r="AG3134" s="76"/>
      <c r="AH3134" s="76"/>
      <c r="AI3134" s="76"/>
      <c r="AJ3134" s="76"/>
      <c r="AK3134" s="76"/>
      <c r="AL3134" s="76"/>
      <c r="AM3134" s="76"/>
      <c r="AN3134" s="76"/>
      <c r="AO3134" s="76"/>
      <c r="AP3134" s="76"/>
      <c r="AQ3134" s="76"/>
      <c r="AR3134" s="76"/>
      <c r="AS3134" s="76"/>
      <c r="AT3134" s="76"/>
      <c r="AU3134" s="76"/>
      <c r="AV3134" s="76"/>
      <c r="AW3134" s="76"/>
      <c r="AX3134" s="76"/>
      <c r="AY3134" s="76"/>
      <c r="AZ3134" s="76"/>
      <c r="BA3134" s="76"/>
      <c r="BB3134" s="76"/>
      <c r="BC3134" s="76"/>
      <c r="BD3134" s="76"/>
      <c r="BE3134" s="76"/>
      <c r="BF3134" s="76"/>
      <c r="BG3134" s="76"/>
      <c r="BH3134" s="76"/>
      <c r="BI3134" s="76"/>
      <c r="BJ3134" s="76"/>
      <c r="BK3134" s="76"/>
      <c r="BL3134" s="76"/>
      <c r="BM3134" s="76"/>
      <c r="BN3134" s="76"/>
      <c r="BO3134" s="76"/>
      <c r="BP3134" s="76"/>
      <c r="BQ3134" s="76"/>
      <c r="BR3134" s="76"/>
      <c r="BS3134" s="76"/>
      <c r="BT3134" s="76"/>
      <c r="BU3134" s="76"/>
      <c r="BV3134" s="76"/>
      <c r="BW3134" s="76"/>
      <c r="BX3134" s="76"/>
      <c r="BY3134" s="76"/>
      <c r="BZ3134" s="76"/>
      <c r="CA3134" s="76"/>
      <c r="CB3134" s="76"/>
      <c r="CC3134" s="76"/>
      <c r="CD3134" s="76"/>
      <c r="CE3134" s="76"/>
      <c r="CF3134" s="76"/>
      <c r="CG3134" s="76"/>
      <c r="CH3134" s="76"/>
      <c r="CI3134" s="76"/>
      <c r="CJ3134" s="76"/>
      <c r="CK3134" s="76"/>
      <c r="CL3134" s="76"/>
    </row>
    <row r="3135" spans="2:90" x14ac:dyDescent="0.4">
      <c r="B3135" s="122"/>
      <c r="C3135" s="12"/>
      <c r="D3135" s="12" t="s">
        <v>550</v>
      </c>
      <c r="E3135" s="12" t="s">
        <v>906</v>
      </c>
      <c r="F3135" s="12"/>
      <c r="G3135" s="12"/>
      <c r="H3135" s="12"/>
      <c r="I3135" s="60"/>
      <c r="J3135" s="60"/>
      <c r="K3135" s="38"/>
      <c r="L3135" s="38"/>
      <c r="M3135" s="38"/>
      <c r="N3135" s="38"/>
      <c r="O3135" s="38"/>
      <c r="P3135" s="38"/>
      <c r="R3135" s="15"/>
      <c r="S3135" s="230"/>
      <c r="T3135" s="230"/>
      <c r="U3135" s="230"/>
      <c r="V3135" s="230"/>
      <c r="W3135" s="230"/>
      <c r="X3135" s="230"/>
      <c r="Y3135" s="230"/>
      <c r="Z3135" s="230"/>
      <c r="AA3135" s="230"/>
      <c r="AB3135" s="230"/>
      <c r="AC3135" s="230"/>
      <c r="AD3135" s="230"/>
      <c r="AE3135" s="230"/>
      <c r="AF3135" s="230"/>
      <c r="AG3135" s="230"/>
      <c r="AH3135" s="230"/>
      <c r="AI3135" s="230"/>
      <c r="AJ3135" s="230"/>
      <c r="AK3135" s="230"/>
      <c r="AL3135" s="230"/>
      <c r="AM3135" s="230"/>
      <c r="AN3135" s="230"/>
      <c r="AO3135" s="230"/>
      <c r="AP3135" s="230"/>
      <c r="AQ3135" s="230"/>
      <c r="AR3135" s="230"/>
      <c r="AS3135" s="230"/>
      <c r="AT3135" s="230"/>
      <c r="AU3135" s="230"/>
      <c r="AV3135" s="230"/>
      <c r="AW3135" s="230"/>
      <c r="AX3135" s="230"/>
      <c r="AY3135" s="230"/>
      <c r="AZ3135" s="230"/>
      <c r="BA3135" s="230"/>
      <c r="BB3135" s="230"/>
      <c r="BC3135" s="230"/>
      <c r="BD3135" s="230"/>
      <c r="BE3135" s="230"/>
      <c r="BF3135" s="230"/>
      <c r="BG3135" s="230"/>
      <c r="BH3135" s="230"/>
      <c r="BI3135" s="230"/>
      <c r="BJ3135" s="230"/>
      <c r="BK3135" s="230"/>
      <c r="BL3135" s="230"/>
      <c r="BM3135" s="230"/>
      <c r="BN3135" s="230"/>
      <c r="BO3135" s="230"/>
      <c r="BP3135" s="230"/>
      <c r="BQ3135" s="230"/>
      <c r="BR3135" s="230"/>
      <c r="BS3135" s="230"/>
      <c r="BT3135" s="230"/>
      <c r="BU3135" s="230"/>
      <c r="BV3135" s="230"/>
      <c r="BW3135" s="230"/>
      <c r="BX3135" s="230"/>
      <c r="BY3135" s="230"/>
      <c r="BZ3135" s="230"/>
      <c r="CA3135" s="230"/>
      <c r="CB3135" s="230"/>
      <c r="CC3135" s="230"/>
      <c r="CD3135" s="230"/>
      <c r="CE3135" s="230"/>
      <c r="CF3135" s="230"/>
      <c r="CG3135" s="230"/>
      <c r="CH3135" s="230"/>
      <c r="CI3135" s="230"/>
      <c r="CJ3135" s="230"/>
      <c r="CK3135" s="230"/>
      <c r="CL3135" s="230"/>
    </row>
    <row r="3136" spans="2:90" x14ac:dyDescent="0.4">
      <c r="B3136" s="122" t="s">
        <v>538</v>
      </c>
      <c r="C3136" s="12"/>
      <c r="D3136" s="12" t="s">
        <v>550</v>
      </c>
      <c r="E3136" s="12" t="s">
        <v>906</v>
      </c>
      <c r="F3136" s="12"/>
      <c r="G3136" s="12"/>
      <c r="H3136" s="12"/>
      <c r="I3136" s="60"/>
      <c r="J3136" s="60"/>
      <c r="K3136" s="38"/>
      <c r="L3136" s="38"/>
      <c r="M3136" s="38"/>
      <c r="N3136" s="38"/>
      <c r="O3136" s="38"/>
      <c r="P3136" s="38"/>
      <c r="R3136" s="15"/>
      <c r="S3136" s="230"/>
      <c r="T3136" s="230"/>
      <c r="U3136" s="230"/>
      <c r="V3136" s="230"/>
      <c r="W3136" s="230"/>
      <c r="X3136" s="230"/>
      <c r="Y3136" s="230"/>
      <c r="Z3136" s="230"/>
      <c r="AA3136" s="230"/>
      <c r="AB3136" s="230"/>
      <c r="AC3136" s="230"/>
      <c r="AD3136" s="230"/>
      <c r="AE3136" s="230"/>
      <c r="AF3136" s="230"/>
      <c r="AG3136" s="230"/>
      <c r="AH3136" s="230"/>
      <c r="AI3136" s="230"/>
      <c r="AJ3136" s="230"/>
      <c r="AK3136" s="230"/>
      <c r="AL3136" s="230"/>
      <c r="AM3136" s="230"/>
      <c r="AN3136" s="230"/>
      <c r="AO3136" s="230"/>
      <c r="AP3136" s="230"/>
      <c r="AQ3136" s="230"/>
      <c r="AR3136" s="230"/>
      <c r="AS3136" s="230"/>
      <c r="AT3136" s="230"/>
      <c r="AU3136" s="230"/>
      <c r="AV3136" s="230"/>
      <c r="AW3136" s="230"/>
      <c r="AX3136" s="230"/>
      <c r="AY3136" s="230"/>
      <c r="AZ3136" s="230"/>
      <c r="BA3136" s="230"/>
      <c r="BB3136" s="230"/>
      <c r="BC3136" s="230"/>
      <c r="BD3136" s="230"/>
      <c r="BE3136" s="230"/>
      <c r="BF3136" s="230"/>
      <c r="BG3136" s="230"/>
      <c r="BH3136" s="230"/>
      <c r="BI3136" s="230"/>
      <c r="BJ3136" s="230"/>
      <c r="BK3136" s="230"/>
      <c r="BL3136" s="230"/>
      <c r="BM3136" s="230"/>
      <c r="BN3136" s="230"/>
      <c r="BO3136" s="230"/>
      <c r="BP3136" s="230"/>
      <c r="BQ3136" s="230"/>
      <c r="BR3136" s="230"/>
      <c r="BS3136" s="230"/>
      <c r="BT3136" s="230"/>
      <c r="BU3136" s="230"/>
      <c r="BV3136" s="230"/>
      <c r="BW3136" s="230"/>
      <c r="BX3136" s="230"/>
      <c r="BY3136" s="230"/>
      <c r="BZ3136" s="230"/>
      <c r="CA3136" s="230"/>
      <c r="CB3136" s="230"/>
      <c r="CC3136" s="230"/>
      <c r="CD3136" s="230"/>
      <c r="CE3136" s="230"/>
      <c r="CF3136" s="230"/>
      <c r="CG3136" s="230"/>
      <c r="CH3136" s="230"/>
      <c r="CI3136" s="230"/>
      <c r="CJ3136" s="230"/>
      <c r="CK3136" s="230"/>
      <c r="CL3136" s="230"/>
    </row>
    <row r="3137" spans="2:90" x14ac:dyDescent="0.4">
      <c r="B3137" s="300" t="s">
        <v>543</v>
      </c>
      <c r="C3137" s="16"/>
      <c r="D3137" s="16" t="s">
        <v>550</v>
      </c>
      <c r="E3137" s="16" t="s">
        <v>906</v>
      </c>
      <c r="F3137" s="16"/>
      <c r="G3137" s="16"/>
      <c r="H3137" s="16">
        <v>0.1</v>
      </c>
      <c r="I3137">
        <v>1</v>
      </c>
      <c r="J3137"/>
      <c r="K3137" s="38"/>
      <c r="L3137" s="38"/>
      <c r="M3137" s="38"/>
      <c r="N3137" s="38"/>
      <c r="O3137" s="38"/>
      <c r="P3137" s="38"/>
      <c r="R3137" s="15"/>
      <c r="S3137" s="230"/>
      <c r="T3137" s="230"/>
      <c r="U3137" s="230"/>
      <c r="V3137" s="230"/>
      <c r="W3137" s="230"/>
      <c r="X3137" s="230"/>
      <c r="Y3137" s="230"/>
      <c r="Z3137" s="230"/>
      <c r="AA3137" s="230"/>
      <c r="AB3137" s="230"/>
      <c r="AC3137" s="230"/>
      <c r="AD3137" s="230"/>
      <c r="AE3137" s="230"/>
      <c r="AF3137" s="230"/>
      <c r="AG3137" s="230"/>
      <c r="AH3137" s="230"/>
      <c r="AI3137" s="230"/>
      <c r="AJ3137" s="230"/>
      <c r="AK3137" s="230"/>
      <c r="AL3137" s="230"/>
      <c r="AM3137" s="230"/>
      <c r="AN3137" s="230"/>
      <c r="AO3137" s="230"/>
      <c r="AP3137" s="230"/>
      <c r="AQ3137" s="230"/>
      <c r="AR3137" s="230"/>
      <c r="AS3137" s="230"/>
      <c r="AT3137" s="230"/>
      <c r="AU3137" s="230"/>
      <c r="AV3137" s="230"/>
      <c r="AW3137" s="230"/>
      <c r="AX3137" s="230"/>
      <c r="AY3137" s="230"/>
      <c r="AZ3137" s="230"/>
      <c r="BA3137" s="230"/>
      <c r="BB3137" s="230"/>
      <c r="BC3137" s="230"/>
      <c r="BD3137" s="230"/>
      <c r="BE3137" s="230"/>
      <c r="BF3137" s="230"/>
      <c r="BG3137" s="230"/>
      <c r="BH3137" s="230"/>
      <c r="BI3137" s="230"/>
      <c r="BJ3137" s="230"/>
      <c r="BK3137" s="230"/>
      <c r="BL3137" s="230"/>
      <c r="BM3137" s="230"/>
      <c r="BN3137" s="230"/>
      <c r="BO3137" s="230"/>
      <c r="BP3137" s="230"/>
      <c r="BQ3137" s="230"/>
      <c r="BR3137" s="230"/>
      <c r="BS3137" s="230"/>
      <c r="BT3137" s="230"/>
      <c r="BU3137" s="230"/>
      <c r="BV3137" s="230"/>
      <c r="BW3137" s="230"/>
      <c r="BX3137" s="230"/>
      <c r="BY3137" s="230"/>
      <c r="BZ3137" s="230"/>
      <c r="CA3137" s="230"/>
      <c r="CB3137" s="230"/>
      <c r="CC3137" s="230"/>
      <c r="CD3137" s="230"/>
      <c r="CE3137" s="230"/>
      <c r="CF3137" s="230"/>
      <c r="CG3137" s="230"/>
      <c r="CH3137" s="230"/>
      <c r="CI3137" s="230"/>
      <c r="CJ3137" s="230"/>
      <c r="CK3137" s="230"/>
      <c r="CL3137" s="230"/>
    </row>
    <row r="3138" spans="2:90" x14ac:dyDescent="0.4">
      <c r="B3138" s="300" t="s">
        <v>544</v>
      </c>
      <c r="C3138" s="16"/>
      <c r="D3138" s="16" t="s">
        <v>550</v>
      </c>
      <c r="E3138" s="16" t="s">
        <v>906</v>
      </c>
      <c r="F3138" s="16"/>
      <c r="G3138" s="16"/>
      <c r="H3138" s="16">
        <v>0.35</v>
      </c>
      <c r="I3138">
        <f>I3137+1</f>
        <v>2</v>
      </c>
      <c r="J3138"/>
      <c r="K3138" s="38"/>
      <c r="L3138" s="38"/>
      <c r="M3138" s="38"/>
      <c r="N3138" s="38"/>
      <c r="O3138" s="38"/>
      <c r="P3138" s="38"/>
      <c r="R3138" s="15"/>
      <c r="S3138" s="230"/>
      <c r="T3138" s="230"/>
      <c r="U3138" s="230"/>
      <c r="V3138" s="230"/>
      <c r="W3138" s="230"/>
      <c r="X3138" s="230"/>
      <c r="Y3138" s="230"/>
      <c r="Z3138" s="230"/>
      <c r="AA3138" s="230"/>
      <c r="AB3138" s="230"/>
      <c r="AC3138" s="230"/>
      <c r="AD3138" s="230"/>
      <c r="AE3138" s="230"/>
      <c r="AF3138" s="230"/>
      <c r="AG3138" s="230"/>
      <c r="AH3138" s="230"/>
      <c r="AI3138" s="230"/>
      <c r="AJ3138" s="230"/>
      <c r="AK3138" s="230"/>
      <c r="AL3138" s="230"/>
      <c r="AM3138" s="230"/>
      <c r="AN3138" s="230"/>
      <c r="AO3138" s="230"/>
      <c r="AP3138" s="230"/>
      <c r="AQ3138" s="230"/>
      <c r="AR3138" s="230"/>
      <c r="AS3138" s="230"/>
      <c r="AT3138" s="230"/>
      <c r="AU3138" s="230"/>
      <c r="AV3138" s="230"/>
      <c r="AW3138" s="230"/>
      <c r="AX3138" s="230"/>
      <c r="AY3138" s="230"/>
      <c r="AZ3138" s="230"/>
      <c r="BA3138" s="230"/>
      <c r="BB3138" s="230"/>
      <c r="BC3138" s="230"/>
      <c r="BD3138" s="230"/>
      <c r="BE3138" s="230"/>
      <c r="BF3138" s="230"/>
      <c r="BG3138" s="230"/>
      <c r="BH3138" s="230"/>
      <c r="BI3138" s="230"/>
      <c r="BJ3138" s="230"/>
      <c r="BK3138" s="230"/>
      <c r="BL3138" s="230"/>
      <c r="BM3138" s="230"/>
      <c r="BN3138" s="230"/>
      <c r="BO3138" s="230"/>
      <c r="BP3138" s="230"/>
      <c r="BQ3138" s="230"/>
      <c r="BR3138" s="230"/>
      <c r="BS3138" s="230"/>
      <c r="BT3138" s="230"/>
      <c r="BU3138" s="230"/>
      <c r="BV3138" s="230"/>
      <c r="BW3138" s="230"/>
      <c r="BX3138" s="230"/>
      <c r="BY3138" s="230"/>
      <c r="BZ3138" s="230"/>
      <c r="CA3138" s="230"/>
      <c r="CB3138" s="230"/>
      <c r="CC3138" s="230"/>
      <c r="CD3138" s="230"/>
      <c r="CE3138" s="230"/>
      <c r="CF3138" s="230"/>
      <c r="CG3138" s="230"/>
      <c r="CH3138" s="230"/>
      <c r="CI3138" s="230"/>
      <c r="CJ3138" s="230"/>
      <c r="CK3138" s="230"/>
      <c r="CL3138" s="230"/>
    </row>
    <row r="3139" spans="2:90" x14ac:dyDescent="0.4">
      <c r="B3139" s="300" t="s">
        <v>546</v>
      </c>
      <c r="C3139" s="16"/>
      <c r="D3139" s="16" t="s">
        <v>550</v>
      </c>
      <c r="E3139" s="16" t="s">
        <v>906</v>
      </c>
      <c r="F3139" s="16"/>
      <c r="G3139" s="16"/>
      <c r="H3139" s="16">
        <v>0.05</v>
      </c>
      <c r="I3139">
        <f t="shared" ref="I3139:I3140" si="4094">I3138+1</f>
        <v>3</v>
      </c>
      <c r="J3139"/>
      <c r="K3139" s="38"/>
      <c r="L3139" s="38"/>
      <c r="M3139" s="38"/>
      <c r="N3139" s="38"/>
      <c r="O3139" s="38"/>
      <c r="P3139" s="38"/>
      <c r="R3139" s="15"/>
      <c r="S3139" s="230"/>
      <c r="T3139" s="230"/>
      <c r="U3139" s="230"/>
      <c r="V3139" s="230"/>
      <c r="W3139" s="230"/>
      <c r="X3139" s="230"/>
      <c r="Y3139" s="230"/>
      <c r="Z3139" s="230"/>
      <c r="AA3139" s="230"/>
      <c r="AB3139" s="230"/>
      <c r="AC3139" s="230"/>
      <c r="AD3139" s="230"/>
      <c r="AE3139" s="230"/>
      <c r="AF3139" s="230"/>
      <c r="AG3139" s="230"/>
      <c r="AH3139" s="230"/>
      <c r="AI3139" s="230"/>
      <c r="AJ3139" s="230"/>
      <c r="AK3139" s="230"/>
      <c r="AL3139" s="230"/>
      <c r="AM3139" s="230"/>
      <c r="AN3139" s="230"/>
      <c r="AO3139" s="230"/>
      <c r="AP3139" s="230"/>
      <c r="AQ3139" s="230"/>
      <c r="AR3139" s="230"/>
      <c r="AS3139" s="230"/>
      <c r="AT3139" s="230"/>
      <c r="AU3139" s="230"/>
      <c r="AV3139" s="230"/>
      <c r="AW3139" s="230"/>
      <c r="AX3139" s="230"/>
      <c r="AY3139" s="230"/>
      <c r="AZ3139" s="230"/>
      <c r="BA3139" s="230"/>
      <c r="BB3139" s="230"/>
      <c r="BC3139" s="230"/>
      <c r="BD3139" s="230"/>
      <c r="BE3139" s="230"/>
      <c r="BF3139" s="230"/>
      <c r="BG3139" s="230"/>
      <c r="BH3139" s="230"/>
      <c r="BI3139" s="230"/>
      <c r="BJ3139" s="230"/>
      <c r="BK3139" s="230"/>
      <c r="BL3139" s="230"/>
      <c r="BM3139" s="230"/>
      <c r="BN3139" s="230"/>
      <c r="BO3139" s="230"/>
      <c r="BP3139" s="230"/>
      <c r="BQ3139" s="230"/>
      <c r="BR3139" s="230"/>
      <c r="BS3139" s="230"/>
      <c r="BT3139" s="230"/>
      <c r="BU3139" s="230"/>
      <c r="BV3139" s="230"/>
      <c r="BW3139" s="230"/>
      <c r="BX3139" s="230"/>
      <c r="BY3139" s="230"/>
      <c r="BZ3139" s="230"/>
      <c r="CA3139" s="230"/>
      <c r="CB3139" s="230"/>
      <c r="CC3139" s="230"/>
      <c r="CD3139" s="230"/>
      <c r="CE3139" s="230"/>
      <c r="CF3139" s="230"/>
      <c r="CG3139" s="230"/>
      <c r="CH3139" s="230"/>
      <c r="CI3139" s="230"/>
      <c r="CJ3139" s="230"/>
      <c r="CK3139" s="230"/>
      <c r="CL3139" s="230"/>
    </row>
    <row r="3140" spans="2:90" x14ac:dyDescent="0.4">
      <c r="B3140" s="300" t="s">
        <v>545</v>
      </c>
      <c r="C3140" s="16"/>
      <c r="D3140" s="16" t="s">
        <v>550</v>
      </c>
      <c r="E3140" s="16" t="s">
        <v>906</v>
      </c>
      <c r="F3140" s="16"/>
      <c r="G3140" s="16"/>
      <c r="H3140" s="16">
        <v>0.45</v>
      </c>
      <c r="I3140">
        <f t="shared" si="4094"/>
        <v>4</v>
      </c>
      <c r="J3140"/>
      <c r="K3140" s="38"/>
      <c r="L3140" s="38"/>
      <c r="M3140" s="38"/>
      <c r="N3140" s="38"/>
      <c r="O3140" s="38"/>
      <c r="P3140" s="38"/>
      <c r="R3140" s="15"/>
      <c r="S3140" s="230"/>
      <c r="T3140" s="230"/>
      <c r="U3140" s="230"/>
      <c r="V3140" s="230"/>
      <c r="W3140" s="230"/>
      <c r="X3140" s="230"/>
      <c r="Y3140" s="230"/>
      <c r="Z3140" s="230"/>
      <c r="AA3140" s="230"/>
      <c r="AB3140" s="230"/>
      <c r="AC3140" s="230"/>
      <c r="AD3140" s="230"/>
      <c r="AE3140" s="230"/>
      <c r="AF3140" s="230"/>
      <c r="AG3140" s="230"/>
      <c r="AH3140" s="230"/>
      <c r="AI3140" s="230"/>
      <c r="AJ3140" s="230"/>
      <c r="AK3140" s="230"/>
      <c r="AL3140" s="230"/>
      <c r="AM3140" s="230"/>
      <c r="AN3140" s="230"/>
      <c r="AO3140" s="230"/>
      <c r="AP3140" s="230"/>
      <c r="AQ3140" s="230"/>
      <c r="AR3140" s="230"/>
      <c r="AS3140" s="230"/>
      <c r="AT3140" s="230"/>
      <c r="AU3140" s="230"/>
      <c r="AV3140" s="230"/>
      <c r="AW3140" s="230"/>
      <c r="AX3140" s="230"/>
      <c r="AY3140" s="230"/>
      <c r="AZ3140" s="230"/>
      <c r="BA3140" s="230"/>
      <c r="BB3140" s="230"/>
      <c r="BC3140" s="230"/>
      <c r="BD3140" s="230"/>
      <c r="BE3140" s="230"/>
      <c r="BF3140" s="230"/>
      <c r="BG3140" s="230"/>
      <c r="BH3140" s="230"/>
      <c r="BI3140" s="230"/>
      <c r="BJ3140" s="230"/>
      <c r="BK3140" s="230"/>
      <c r="BL3140" s="230"/>
      <c r="BM3140" s="230"/>
      <c r="BN3140" s="230"/>
      <c r="BO3140" s="230"/>
      <c r="BP3140" s="230"/>
      <c r="BQ3140" s="230"/>
      <c r="BR3140" s="230"/>
      <c r="BS3140" s="230"/>
      <c r="BT3140" s="230"/>
      <c r="BU3140" s="230"/>
      <c r="BV3140" s="230"/>
      <c r="BW3140" s="230"/>
      <c r="BX3140" s="230"/>
      <c r="BY3140" s="230"/>
      <c r="BZ3140" s="230"/>
      <c r="CA3140" s="230"/>
      <c r="CB3140" s="230"/>
      <c r="CC3140" s="230"/>
      <c r="CD3140" s="230"/>
      <c r="CE3140" s="230"/>
      <c r="CF3140" s="230"/>
      <c r="CG3140" s="230"/>
      <c r="CH3140" s="230"/>
      <c r="CI3140" s="230"/>
      <c r="CJ3140" s="230"/>
      <c r="CK3140" s="230"/>
      <c r="CL3140" s="230"/>
    </row>
    <row r="3141" spans="2:90" x14ac:dyDescent="0.4">
      <c r="B3141" s="139" t="s">
        <v>62</v>
      </c>
      <c r="C3141" s="34"/>
      <c r="D3141" s="34" t="s">
        <v>550</v>
      </c>
      <c r="E3141" s="34" t="s">
        <v>906</v>
      </c>
      <c r="F3141" s="34"/>
      <c r="G3141" s="34"/>
      <c r="H3141" s="34">
        <f>1-SUM(H3137:H3140)</f>
        <v>5.0000000000000044E-2</v>
      </c>
      <c r="I3141" s="60"/>
      <c r="J3141" s="60"/>
      <c r="K3141" s="38"/>
      <c r="L3141" s="38"/>
      <c r="M3141" s="38"/>
      <c r="N3141" s="38"/>
      <c r="O3141" s="38"/>
      <c r="P3141" s="38"/>
      <c r="R3141" s="15"/>
      <c r="S3141" s="230"/>
      <c r="T3141" s="230"/>
      <c r="U3141" s="230"/>
      <c r="V3141" s="230"/>
      <c r="W3141" s="230"/>
      <c r="X3141" s="230"/>
      <c r="Y3141" s="230"/>
      <c r="Z3141" s="230"/>
      <c r="AA3141" s="230"/>
      <c r="AB3141" s="230"/>
      <c r="AC3141" s="230"/>
      <c r="AD3141" s="230"/>
      <c r="AE3141" s="230"/>
      <c r="AF3141" s="230"/>
      <c r="AG3141" s="230"/>
      <c r="AH3141" s="230"/>
      <c r="AI3141" s="230"/>
      <c r="AJ3141" s="230"/>
      <c r="AK3141" s="230"/>
      <c r="AL3141" s="230"/>
      <c r="AM3141" s="230"/>
      <c r="AN3141" s="230"/>
      <c r="AO3141" s="230"/>
      <c r="AP3141" s="230"/>
      <c r="AQ3141" s="230"/>
      <c r="AR3141" s="230"/>
      <c r="AS3141" s="230"/>
      <c r="AT3141" s="230"/>
      <c r="AU3141" s="230"/>
      <c r="AV3141" s="230"/>
      <c r="AW3141" s="230"/>
      <c r="AX3141" s="230"/>
      <c r="AY3141" s="230"/>
      <c r="AZ3141" s="230"/>
      <c r="BA3141" s="230"/>
      <c r="BB3141" s="230"/>
      <c r="BC3141" s="230"/>
      <c r="BD3141" s="230"/>
      <c r="BE3141" s="230"/>
      <c r="BF3141" s="230"/>
      <c r="BG3141" s="230"/>
      <c r="BH3141" s="230"/>
      <c r="BI3141" s="230"/>
      <c r="BJ3141" s="230"/>
      <c r="BK3141" s="230"/>
      <c r="BL3141" s="230"/>
      <c r="BM3141" s="230"/>
      <c r="BN3141" s="230"/>
      <c r="BO3141" s="230"/>
      <c r="BP3141" s="230"/>
      <c r="BQ3141" s="230"/>
      <c r="BR3141" s="230"/>
      <c r="BS3141" s="230"/>
      <c r="BT3141" s="230"/>
      <c r="BU3141" s="230"/>
      <c r="BV3141" s="230"/>
      <c r="BW3141" s="230"/>
      <c r="BX3141" s="230"/>
      <c r="BY3141" s="230"/>
      <c r="BZ3141" s="230"/>
      <c r="CA3141" s="230"/>
      <c r="CB3141" s="230"/>
      <c r="CC3141" s="230"/>
      <c r="CD3141" s="230"/>
      <c r="CE3141" s="230"/>
      <c r="CF3141" s="230"/>
      <c r="CG3141" s="230"/>
      <c r="CH3141" s="230"/>
      <c r="CI3141" s="230"/>
      <c r="CJ3141" s="230"/>
      <c r="CK3141" s="230"/>
      <c r="CL3141" s="230"/>
    </row>
    <row r="3142" spans="2:90" x14ac:dyDescent="0.4">
      <c r="B3142" s="130" t="str">
        <f t="shared" ref="B3142:B3149" si="4095">B3124</f>
        <v>Surgical procedures</v>
      </c>
      <c r="C3142" s="12"/>
      <c r="D3142" s="12" t="s">
        <v>550</v>
      </c>
      <c r="E3142" s="12" t="s">
        <v>906</v>
      </c>
      <c r="F3142" s="12"/>
      <c r="G3142" s="12" t="s">
        <v>330</v>
      </c>
      <c r="H3142" s="12"/>
      <c r="I3142" s="60"/>
      <c r="J3142" s="60"/>
      <c r="K3142" s="38"/>
      <c r="L3142" s="38"/>
      <c r="M3142" s="38"/>
      <c r="N3142" s="38"/>
      <c r="O3142" s="38"/>
      <c r="P3142" s="38"/>
      <c r="R3142" s="15"/>
      <c r="S3142" s="230"/>
      <c r="T3142" s="230"/>
      <c r="U3142" s="230"/>
      <c r="V3142" s="230"/>
      <c r="W3142" s="230"/>
      <c r="X3142" s="230"/>
      <c r="Y3142" s="230"/>
      <c r="Z3142" s="230"/>
      <c r="AA3142" s="230"/>
      <c r="AB3142" s="230"/>
      <c r="AC3142" s="230"/>
      <c r="AD3142" s="230"/>
      <c r="AE3142" s="230"/>
      <c r="AF3142" s="230"/>
      <c r="AG3142" s="230"/>
      <c r="AH3142" s="230"/>
      <c r="AI3142" s="230"/>
      <c r="AJ3142" s="230"/>
      <c r="AK3142" s="230"/>
      <c r="AL3142" s="230"/>
      <c r="AM3142" s="230"/>
      <c r="AN3142" s="230"/>
      <c r="AO3142" s="230"/>
      <c r="AP3142" s="230"/>
      <c r="AQ3142" s="230"/>
      <c r="AR3142" s="230"/>
      <c r="AS3142" s="230"/>
      <c r="AT3142" s="230"/>
      <c r="AU3142" s="230"/>
      <c r="AV3142" s="230"/>
      <c r="AW3142" s="230"/>
      <c r="AX3142" s="230"/>
      <c r="AY3142" s="230"/>
      <c r="AZ3142" s="230"/>
      <c r="BA3142" s="230"/>
      <c r="BB3142" s="230"/>
      <c r="BC3142" s="230"/>
      <c r="BD3142" s="230"/>
      <c r="BE3142" s="230"/>
      <c r="BF3142" s="230"/>
      <c r="BG3142" s="230"/>
      <c r="BH3142" s="230"/>
      <c r="BI3142" s="230"/>
      <c r="BJ3142" s="230"/>
      <c r="BK3142" s="230"/>
      <c r="BL3142" s="230"/>
      <c r="BM3142" s="230"/>
      <c r="BN3142" s="230"/>
      <c r="BO3142" s="230"/>
      <c r="BP3142" s="230"/>
      <c r="BQ3142" s="230"/>
      <c r="BR3142" s="230"/>
      <c r="BS3142" s="230"/>
      <c r="BT3142" s="230"/>
      <c r="BU3142" s="230"/>
      <c r="BV3142" s="230"/>
      <c r="BW3142" s="230"/>
      <c r="BX3142" s="230"/>
      <c r="BY3142" s="230"/>
      <c r="BZ3142" s="230"/>
      <c r="CA3142" s="230"/>
      <c r="CB3142" s="230"/>
      <c r="CC3142" s="230"/>
      <c r="CD3142" s="230"/>
      <c r="CE3142" s="230"/>
      <c r="CF3142" s="230"/>
      <c r="CG3142" s="230"/>
      <c r="CH3142" s="230"/>
      <c r="CI3142" s="230"/>
      <c r="CJ3142" s="230"/>
      <c r="CK3142" s="230"/>
      <c r="CL3142" s="230"/>
    </row>
    <row r="3143" spans="2:90" x14ac:dyDescent="0.4">
      <c r="B3143" s="130" t="str">
        <f t="shared" si="4095"/>
        <v>procedure</v>
      </c>
      <c r="C3143" s="27"/>
      <c r="D3143" s="27" t="s">
        <v>550</v>
      </c>
      <c r="E3143" s="27" t="s">
        <v>906</v>
      </c>
      <c r="F3143" s="27"/>
      <c r="G3143" s="27" t="s">
        <v>330</v>
      </c>
      <c r="H3143" s="27"/>
      <c r="I3143" s="78"/>
      <c r="J3143" s="78"/>
      <c r="K3143" s="33"/>
      <c r="L3143" s="33"/>
      <c r="M3143" s="33"/>
      <c r="N3143" s="33"/>
      <c r="O3143" s="33"/>
      <c r="P3143" s="33"/>
      <c r="R3143" s="33"/>
      <c r="S3143" s="80"/>
      <c r="T3143" s="80"/>
      <c r="U3143" s="80"/>
      <c r="V3143" s="80"/>
      <c r="W3143" s="80"/>
      <c r="X3143" s="80"/>
      <c r="Y3143" s="80"/>
      <c r="Z3143" s="80"/>
      <c r="AA3143" s="80"/>
      <c r="AB3143" s="80"/>
      <c r="AC3143" s="80"/>
      <c r="AD3143" s="80"/>
      <c r="AE3143" s="80"/>
      <c r="AF3143" s="80"/>
      <c r="AG3143" s="80"/>
      <c r="AH3143" s="80"/>
      <c r="AI3143" s="80"/>
      <c r="AJ3143" s="80"/>
      <c r="AK3143" s="80"/>
      <c r="AL3143" s="80"/>
      <c r="AM3143" s="80"/>
      <c r="AN3143" s="80"/>
      <c r="AO3143" s="80"/>
      <c r="AP3143" s="80"/>
      <c r="AQ3143" s="80"/>
      <c r="AR3143" s="80"/>
      <c r="AS3143" s="80"/>
      <c r="AT3143" s="80"/>
      <c r="AU3143" s="80"/>
      <c r="AV3143" s="80"/>
      <c r="AW3143" s="80"/>
      <c r="AX3143" s="80"/>
      <c r="AY3143" s="80"/>
      <c r="AZ3143" s="80"/>
      <c r="BA3143" s="80"/>
      <c r="BB3143" s="80"/>
      <c r="BC3143" s="80"/>
      <c r="BD3143" s="80"/>
      <c r="BE3143" s="80"/>
      <c r="BF3143" s="80"/>
      <c r="BG3143" s="80"/>
      <c r="BH3143" s="80"/>
      <c r="BI3143" s="80"/>
      <c r="BJ3143" s="80"/>
      <c r="BK3143" s="80"/>
      <c r="BL3143" s="80"/>
      <c r="BM3143" s="80"/>
      <c r="BN3143" s="80"/>
      <c r="BO3143" s="80"/>
      <c r="BP3143" s="80"/>
      <c r="BQ3143" s="80"/>
      <c r="BR3143" s="80"/>
      <c r="BS3143" s="80"/>
      <c r="BT3143" s="80"/>
      <c r="BU3143" s="80"/>
      <c r="BV3143" s="80"/>
      <c r="BW3143" s="80"/>
      <c r="BX3143" s="80"/>
      <c r="BY3143" s="80"/>
      <c r="BZ3143" s="80"/>
      <c r="CA3143" s="80"/>
      <c r="CB3143" s="80"/>
      <c r="CC3143" s="80"/>
      <c r="CD3143" s="80"/>
      <c r="CE3143" s="80"/>
      <c r="CF3143" s="80"/>
      <c r="CG3143" s="80"/>
      <c r="CH3143" s="80"/>
      <c r="CI3143" s="80"/>
      <c r="CJ3143" s="80"/>
      <c r="CK3143" s="80"/>
      <c r="CL3143" s="80"/>
    </row>
    <row r="3144" spans="2:90" x14ac:dyDescent="0.4">
      <c r="B3144" s="130" t="str">
        <f t="shared" si="4095"/>
        <v>Primary revenue driver</v>
      </c>
      <c r="C3144" s="27"/>
      <c r="D3144" s="27" t="s">
        <v>550</v>
      </c>
      <c r="E3144" s="27" t="s">
        <v>906</v>
      </c>
      <c r="F3144" s="27"/>
      <c r="G3144" s="27" t="s">
        <v>330</v>
      </c>
      <c r="H3144" s="27"/>
      <c r="I3144" s="78"/>
      <c r="J3144" s="78"/>
      <c r="K3144" s="33"/>
      <c r="L3144" s="33"/>
      <c r="M3144" s="33"/>
      <c r="N3144" s="33"/>
      <c r="O3144" s="33"/>
      <c r="P3144" s="33"/>
      <c r="R3144" s="33"/>
      <c r="S3144" s="80"/>
      <c r="T3144" s="80"/>
      <c r="U3144" s="80"/>
      <c r="V3144" s="80"/>
      <c r="W3144" s="80"/>
      <c r="X3144" s="80"/>
      <c r="Y3144" s="80"/>
      <c r="Z3144" s="80"/>
      <c r="AA3144" s="80"/>
      <c r="AB3144" s="80"/>
      <c r="AC3144" s="80"/>
      <c r="AD3144" s="80"/>
      <c r="AE3144" s="80"/>
      <c r="AF3144" s="80"/>
      <c r="AG3144" s="80"/>
      <c r="AH3144" s="80"/>
      <c r="AI3144" s="80"/>
      <c r="AJ3144" s="80"/>
      <c r="AK3144" s="80"/>
      <c r="AL3144" s="80"/>
      <c r="AM3144" s="80"/>
      <c r="AN3144" s="80"/>
      <c r="AO3144" s="80"/>
      <c r="AP3144" s="80"/>
      <c r="AQ3144" s="80"/>
      <c r="AR3144" s="80"/>
      <c r="AS3144" s="80"/>
      <c r="AT3144" s="80"/>
      <c r="AU3144" s="80"/>
      <c r="AV3144" s="80"/>
      <c r="AW3144" s="80"/>
      <c r="AX3144" s="80"/>
      <c r="AY3144" s="80"/>
      <c r="AZ3144" s="80"/>
      <c r="BA3144" s="80"/>
      <c r="BB3144" s="80"/>
      <c r="BC3144" s="80"/>
      <c r="BD3144" s="80"/>
      <c r="BE3144" s="80"/>
      <c r="BF3144" s="80"/>
      <c r="BG3144" s="80"/>
      <c r="BH3144" s="80"/>
      <c r="BI3144" s="80"/>
      <c r="BJ3144" s="80"/>
      <c r="BK3144" s="80"/>
      <c r="BL3144" s="80"/>
      <c r="BM3144" s="80"/>
      <c r="BN3144" s="80"/>
      <c r="BO3144" s="80"/>
      <c r="BP3144" s="80"/>
      <c r="BQ3144" s="80"/>
      <c r="BR3144" s="80"/>
      <c r="BS3144" s="80"/>
      <c r="BT3144" s="80"/>
      <c r="BU3144" s="80"/>
      <c r="BV3144" s="80"/>
      <c r="BW3144" s="80"/>
      <c r="BX3144" s="80"/>
      <c r="BY3144" s="80"/>
      <c r="BZ3144" s="80"/>
      <c r="CA3144" s="80"/>
      <c r="CB3144" s="80"/>
      <c r="CC3144" s="80"/>
      <c r="CD3144" s="80"/>
      <c r="CE3144" s="80"/>
      <c r="CF3144" s="80"/>
      <c r="CG3144" s="80"/>
      <c r="CH3144" s="80"/>
      <c r="CI3144" s="80"/>
      <c r="CJ3144" s="80"/>
      <c r="CK3144" s="80"/>
      <c r="CL3144" s="80"/>
    </row>
    <row r="3145" spans="2:90" x14ac:dyDescent="0.4">
      <c r="B3145" s="130" t="str">
        <f t="shared" si="4095"/>
        <v>Primary volume driver</v>
      </c>
      <c r="D3145" t="s">
        <v>550</v>
      </c>
      <c r="E3145" t="s">
        <v>906</v>
      </c>
      <c r="G3145" t="s">
        <v>330</v>
      </c>
      <c r="K3145" s="53"/>
      <c r="L3145" s="53"/>
      <c r="M3145" s="53"/>
      <c r="N3145" s="53"/>
      <c r="O3145" s="53"/>
      <c r="P3145" s="53"/>
      <c r="R3145" s="24"/>
      <c r="S3145" s="80"/>
      <c r="T3145" s="80"/>
      <c r="U3145" s="80"/>
      <c r="V3145" s="80"/>
      <c r="W3145" s="80"/>
      <c r="X3145" s="80"/>
      <c r="Y3145" s="80"/>
      <c r="Z3145" s="80"/>
      <c r="AA3145" s="80"/>
      <c r="AB3145" s="80"/>
      <c r="AC3145" s="80"/>
      <c r="AD3145" s="80"/>
      <c r="AE3145" s="80"/>
      <c r="AF3145" s="80"/>
      <c r="AG3145" s="80"/>
      <c r="AH3145" s="80"/>
      <c r="AI3145" s="80"/>
      <c r="AJ3145" s="80"/>
      <c r="AK3145" s="80"/>
      <c r="AL3145" s="80"/>
      <c r="AM3145" s="80"/>
      <c r="AN3145" s="80"/>
      <c r="AO3145" s="80"/>
      <c r="AP3145" s="80"/>
      <c r="AQ3145" s="80"/>
      <c r="AR3145" s="80"/>
      <c r="AS3145" s="80"/>
      <c r="AT3145" s="80"/>
      <c r="AU3145" s="80"/>
      <c r="AV3145" s="80"/>
      <c r="AW3145" s="80"/>
      <c r="AX3145" s="80"/>
      <c r="AY3145" s="80"/>
      <c r="AZ3145" s="80"/>
      <c r="BA3145" s="80"/>
      <c r="BB3145" s="80"/>
      <c r="BC3145" s="80"/>
      <c r="BD3145" s="80"/>
      <c r="BE3145" s="80"/>
      <c r="BF3145" s="80"/>
      <c r="BG3145" s="80"/>
      <c r="BH3145" s="80"/>
      <c r="BI3145" s="80"/>
      <c r="BJ3145" s="80"/>
      <c r="BK3145" s="80"/>
      <c r="BL3145" s="80"/>
      <c r="BM3145" s="80"/>
      <c r="BN3145" s="80"/>
      <c r="BO3145" s="80"/>
      <c r="BP3145" s="80"/>
      <c r="BQ3145" s="80"/>
      <c r="BR3145" s="80"/>
      <c r="BS3145" s="80"/>
      <c r="BT3145" s="80"/>
      <c r="BU3145" s="80"/>
      <c r="BV3145" s="80"/>
      <c r="BW3145" s="80"/>
      <c r="BX3145" s="80"/>
      <c r="BY3145" s="80"/>
      <c r="BZ3145" s="80"/>
      <c r="CA3145" s="80"/>
      <c r="CB3145" s="80"/>
      <c r="CC3145" s="80"/>
      <c r="CD3145" s="80"/>
      <c r="CE3145" s="80"/>
      <c r="CF3145" s="80"/>
      <c r="CG3145" s="80"/>
      <c r="CH3145" s="80"/>
      <c r="CI3145" s="80"/>
      <c r="CJ3145" s="80"/>
      <c r="CK3145" s="80"/>
      <c r="CL3145" s="80"/>
    </row>
    <row r="3146" spans="2:90" x14ac:dyDescent="0.4">
      <c r="B3146" s="130" t="str">
        <f t="shared" si="4095"/>
        <v>(Secondary label)</v>
      </c>
      <c r="C3146" s="12"/>
      <c r="D3146" s="12" t="s">
        <v>550</v>
      </c>
      <c r="E3146" s="12" t="s">
        <v>906</v>
      </c>
      <c r="F3146" s="12"/>
      <c r="G3146" s="12" t="s">
        <v>330</v>
      </c>
      <c r="H3146" s="12"/>
      <c r="I3146" s="60"/>
      <c r="J3146" s="60"/>
      <c r="K3146" s="15"/>
      <c r="L3146" s="15"/>
      <c r="M3146" s="15"/>
      <c r="N3146" s="15"/>
      <c r="O3146" s="15"/>
      <c r="P3146" s="15"/>
      <c r="R3146" s="15"/>
      <c r="S3146" s="80"/>
      <c r="T3146" s="80"/>
      <c r="U3146" s="80"/>
      <c r="V3146" s="80"/>
      <c r="W3146" s="80"/>
      <c r="X3146" s="80"/>
      <c r="Y3146" s="80"/>
      <c r="Z3146" s="80"/>
      <c r="AA3146" s="80"/>
      <c r="AB3146" s="80"/>
      <c r="AC3146" s="80"/>
      <c r="AD3146" s="80"/>
      <c r="AE3146" s="80"/>
      <c r="AF3146" s="80"/>
      <c r="AG3146" s="80"/>
      <c r="AH3146" s="80"/>
      <c r="AI3146" s="80"/>
      <c r="AJ3146" s="80"/>
      <c r="AK3146" s="80"/>
      <c r="AL3146" s="80"/>
      <c r="AM3146" s="80"/>
      <c r="AN3146" s="80"/>
      <c r="AO3146" s="80"/>
      <c r="AP3146" s="80"/>
      <c r="AQ3146" s="80"/>
      <c r="AR3146" s="80"/>
      <c r="AS3146" s="80"/>
      <c r="AT3146" s="80"/>
      <c r="AU3146" s="80"/>
      <c r="AV3146" s="80"/>
      <c r="AW3146" s="80"/>
      <c r="AX3146" s="80"/>
      <c r="AY3146" s="80"/>
      <c r="AZ3146" s="80"/>
      <c r="BA3146" s="80"/>
      <c r="BB3146" s="80"/>
      <c r="BC3146" s="80"/>
      <c r="BD3146" s="80"/>
      <c r="BE3146" s="80"/>
      <c r="BF3146" s="80"/>
      <c r="BG3146" s="80"/>
      <c r="BH3146" s="80"/>
      <c r="BI3146" s="80"/>
      <c r="BJ3146" s="80"/>
      <c r="BK3146" s="80"/>
      <c r="BL3146" s="80"/>
      <c r="BM3146" s="80"/>
      <c r="BN3146" s="80"/>
      <c r="BO3146" s="80"/>
      <c r="BP3146" s="80"/>
      <c r="BQ3146" s="80"/>
      <c r="BR3146" s="80"/>
      <c r="BS3146" s="80"/>
      <c r="BT3146" s="80"/>
      <c r="BU3146" s="80"/>
      <c r="BV3146" s="80"/>
      <c r="BW3146" s="80"/>
      <c r="BX3146" s="80"/>
      <c r="BY3146" s="80"/>
      <c r="BZ3146" s="80"/>
      <c r="CA3146" s="80"/>
      <c r="CB3146" s="80"/>
      <c r="CC3146" s="80"/>
      <c r="CD3146" s="80"/>
      <c r="CE3146" s="80"/>
      <c r="CF3146" s="80"/>
      <c r="CG3146" s="80"/>
      <c r="CH3146" s="80"/>
      <c r="CI3146" s="80"/>
      <c r="CJ3146" s="80"/>
      <c r="CK3146" s="80"/>
      <c r="CL3146" s="80"/>
    </row>
    <row r="3147" spans="2:90" x14ac:dyDescent="0.4">
      <c r="B3147" s="130" t="str">
        <f t="shared" si="4095"/>
        <v xml:space="preserve">secondary unit </v>
      </c>
      <c r="C3147" s="12"/>
      <c r="D3147" s="12" t="s">
        <v>550</v>
      </c>
      <c r="E3147" s="12" t="s">
        <v>906</v>
      </c>
      <c r="F3147" s="12"/>
      <c r="G3147" s="12" t="s">
        <v>330</v>
      </c>
      <c r="H3147" s="12"/>
      <c r="I3147" s="60"/>
      <c r="J3147" s="60"/>
      <c r="K3147" s="15"/>
      <c r="L3147" s="15"/>
      <c r="M3147" s="15"/>
      <c r="N3147" s="15"/>
      <c r="O3147" s="15"/>
      <c r="P3147" s="15"/>
      <c r="R3147" s="15"/>
      <c r="S3147" s="76"/>
      <c r="T3147" s="76"/>
      <c r="U3147" s="76"/>
      <c r="V3147" s="76"/>
      <c r="W3147" s="76"/>
      <c r="X3147" s="76"/>
      <c r="Y3147" s="76"/>
      <c r="Z3147" s="76"/>
      <c r="AA3147" s="76"/>
      <c r="AB3147" s="76"/>
      <c r="AC3147" s="76"/>
      <c r="AD3147" s="76"/>
      <c r="AE3147" s="76"/>
      <c r="AF3147" s="76"/>
      <c r="AG3147" s="76"/>
      <c r="AH3147" s="76"/>
      <c r="AI3147" s="76"/>
      <c r="AJ3147" s="76"/>
      <c r="AK3147" s="76"/>
      <c r="AL3147" s="76"/>
      <c r="AM3147" s="76"/>
      <c r="AN3147" s="76"/>
      <c r="AO3147" s="76"/>
      <c r="AP3147" s="76"/>
      <c r="AQ3147" s="76"/>
      <c r="AR3147" s="76"/>
      <c r="AS3147" s="76"/>
      <c r="AT3147" s="76"/>
      <c r="AU3147" s="76"/>
      <c r="AV3147" s="76"/>
      <c r="AW3147" s="76"/>
      <c r="AX3147" s="76"/>
      <c r="AY3147" s="76"/>
      <c r="AZ3147" s="76"/>
      <c r="BA3147" s="76"/>
      <c r="BB3147" s="76"/>
      <c r="BC3147" s="76"/>
      <c r="BD3147" s="76"/>
      <c r="BE3147" s="76"/>
      <c r="BF3147" s="76"/>
      <c r="BG3147" s="76"/>
      <c r="BH3147" s="76"/>
      <c r="BI3147" s="76"/>
      <c r="BJ3147" s="76"/>
      <c r="BK3147" s="76"/>
      <c r="BL3147" s="76"/>
      <c r="BM3147" s="76"/>
      <c r="BN3147" s="76"/>
      <c r="BO3147" s="76"/>
      <c r="BP3147" s="76"/>
      <c r="BQ3147" s="76"/>
      <c r="BR3147" s="76"/>
      <c r="BS3147" s="76"/>
      <c r="BT3147" s="76"/>
      <c r="BU3147" s="76"/>
      <c r="BV3147" s="76"/>
      <c r="BW3147" s="76"/>
      <c r="BX3147" s="76"/>
      <c r="BY3147" s="76"/>
      <c r="BZ3147" s="76"/>
      <c r="CA3147" s="76"/>
      <c r="CB3147" s="76"/>
      <c r="CC3147" s="76"/>
      <c r="CD3147" s="76"/>
      <c r="CE3147" s="76"/>
      <c r="CF3147" s="76"/>
      <c r="CG3147" s="76"/>
      <c r="CH3147" s="76"/>
      <c r="CI3147" s="76"/>
      <c r="CJ3147" s="76"/>
      <c r="CK3147" s="76"/>
      <c r="CL3147" s="76"/>
    </row>
    <row r="3148" spans="2:90" x14ac:dyDescent="0.4">
      <c r="B3148" s="130" t="str">
        <f t="shared" si="4095"/>
        <v>Secondary revenue driver</v>
      </c>
      <c r="C3148" s="12"/>
      <c r="D3148" s="12" t="s">
        <v>550</v>
      </c>
      <c r="E3148" s="12" t="s">
        <v>906</v>
      </c>
      <c r="F3148" s="12"/>
      <c r="G3148" s="12" t="s">
        <v>330</v>
      </c>
      <c r="H3148" s="12"/>
      <c r="I3148" s="60"/>
      <c r="J3148" s="60"/>
      <c r="K3148" s="15"/>
      <c r="L3148" s="15"/>
      <c r="M3148" s="15"/>
      <c r="N3148" s="15"/>
      <c r="O3148" s="15"/>
      <c r="P3148" s="15"/>
      <c r="R3148" s="15"/>
      <c r="S3148" s="80"/>
      <c r="T3148" s="80"/>
      <c r="U3148" s="80"/>
      <c r="V3148" s="80"/>
      <c r="W3148" s="80"/>
      <c r="X3148" s="80"/>
      <c r="Y3148" s="80"/>
      <c r="Z3148" s="80"/>
      <c r="AA3148" s="80"/>
      <c r="AB3148" s="80"/>
      <c r="AC3148" s="80"/>
      <c r="AD3148" s="80"/>
      <c r="AE3148" s="80"/>
      <c r="AF3148" s="80"/>
      <c r="AG3148" s="80"/>
      <c r="AH3148" s="80"/>
      <c r="AI3148" s="80"/>
      <c r="AJ3148" s="80"/>
      <c r="AK3148" s="80"/>
      <c r="AL3148" s="80"/>
      <c r="AM3148" s="80"/>
      <c r="AN3148" s="80"/>
      <c r="AO3148" s="80"/>
      <c r="AP3148" s="80"/>
      <c r="AQ3148" s="80"/>
      <c r="AR3148" s="80"/>
      <c r="AS3148" s="80"/>
      <c r="AT3148" s="80"/>
      <c r="AU3148" s="80"/>
      <c r="AV3148" s="80"/>
      <c r="AW3148" s="80"/>
      <c r="AX3148" s="80"/>
      <c r="AY3148" s="80"/>
      <c r="AZ3148" s="80"/>
      <c r="BA3148" s="80"/>
      <c r="BB3148" s="80"/>
      <c r="BC3148" s="80"/>
      <c r="BD3148" s="80"/>
      <c r="BE3148" s="80"/>
      <c r="BF3148" s="80"/>
      <c r="BG3148" s="80"/>
      <c r="BH3148" s="80"/>
      <c r="BI3148" s="80"/>
      <c r="BJ3148" s="80"/>
      <c r="BK3148" s="80"/>
      <c r="BL3148" s="80"/>
      <c r="BM3148" s="80"/>
      <c r="BN3148" s="80"/>
      <c r="BO3148" s="80"/>
      <c r="BP3148" s="80"/>
      <c r="BQ3148" s="80"/>
      <c r="BR3148" s="80"/>
      <c r="BS3148" s="80"/>
      <c r="BT3148" s="80"/>
      <c r="BU3148" s="80"/>
      <c r="BV3148" s="80"/>
      <c r="BW3148" s="80"/>
      <c r="BX3148" s="80"/>
      <c r="BY3148" s="80"/>
      <c r="BZ3148" s="80"/>
      <c r="CA3148" s="80"/>
      <c r="CB3148" s="80"/>
      <c r="CC3148" s="80"/>
      <c r="CD3148" s="80"/>
      <c r="CE3148" s="80"/>
      <c r="CF3148" s="80"/>
      <c r="CG3148" s="80"/>
      <c r="CH3148" s="80"/>
      <c r="CI3148" s="80"/>
      <c r="CJ3148" s="80"/>
      <c r="CK3148" s="80"/>
      <c r="CL3148" s="80"/>
    </row>
    <row r="3149" spans="2:90" x14ac:dyDescent="0.4">
      <c r="B3149" s="130" t="str">
        <f t="shared" si="4095"/>
        <v>Secondary volume driver</v>
      </c>
      <c r="C3149" s="12"/>
      <c r="D3149" s="12" t="s">
        <v>550</v>
      </c>
      <c r="E3149" s="12" t="s">
        <v>906</v>
      </c>
      <c r="F3149" s="12"/>
      <c r="G3149" s="12" t="s">
        <v>330</v>
      </c>
      <c r="H3149" s="12"/>
      <c r="I3149" s="60"/>
      <c r="J3149" s="60"/>
      <c r="K3149" s="15"/>
      <c r="L3149" s="15"/>
      <c r="M3149" s="15"/>
      <c r="N3149" s="15"/>
      <c r="O3149" s="15"/>
      <c r="P3149" s="15"/>
      <c r="R3149" s="15"/>
      <c r="S3149" s="80"/>
      <c r="T3149" s="80"/>
      <c r="U3149" s="80"/>
      <c r="V3149" s="80"/>
      <c r="W3149" s="80"/>
      <c r="X3149" s="80"/>
      <c r="Y3149" s="80"/>
      <c r="Z3149" s="80"/>
      <c r="AA3149" s="80"/>
      <c r="AB3149" s="80"/>
      <c r="AC3149" s="80"/>
      <c r="AD3149" s="80"/>
      <c r="AE3149" s="80"/>
      <c r="AF3149" s="80"/>
      <c r="AG3149" s="80"/>
      <c r="AH3149" s="80"/>
      <c r="AI3149" s="80"/>
      <c r="AJ3149" s="80"/>
      <c r="AK3149" s="80"/>
      <c r="AL3149" s="80"/>
      <c r="AM3149" s="80"/>
      <c r="AN3149" s="80"/>
      <c r="AO3149" s="80"/>
      <c r="AP3149" s="80"/>
      <c r="AQ3149" s="80"/>
      <c r="AR3149" s="80"/>
      <c r="AS3149" s="80"/>
      <c r="AT3149" s="80"/>
      <c r="AU3149" s="80"/>
      <c r="AV3149" s="80"/>
      <c r="AW3149" s="80"/>
      <c r="AX3149" s="80"/>
      <c r="AY3149" s="80"/>
      <c r="AZ3149" s="80"/>
      <c r="BA3149" s="80"/>
      <c r="BB3149" s="80"/>
      <c r="BC3149" s="80"/>
      <c r="BD3149" s="80"/>
      <c r="BE3149" s="80"/>
      <c r="BF3149" s="80"/>
      <c r="BG3149" s="80"/>
      <c r="BH3149" s="80"/>
      <c r="BI3149" s="80"/>
      <c r="BJ3149" s="80"/>
      <c r="BK3149" s="80"/>
      <c r="BL3149" s="80"/>
      <c r="BM3149" s="80"/>
      <c r="BN3149" s="80"/>
      <c r="BO3149" s="80"/>
      <c r="BP3149" s="80"/>
      <c r="BQ3149" s="80"/>
      <c r="BR3149" s="80"/>
      <c r="BS3149" s="80"/>
      <c r="BT3149" s="80"/>
      <c r="BU3149" s="80"/>
      <c r="BV3149" s="80"/>
      <c r="BW3149" s="80"/>
      <c r="BX3149" s="80"/>
      <c r="BY3149" s="80"/>
      <c r="BZ3149" s="80"/>
      <c r="CA3149" s="80"/>
      <c r="CB3149" s="80"/>
      <c r="CC3149" s="80"/>
      <c r="CD3149" s="80"/>
      <c r="CE3149" s="80"/>
      <c r="CF3149" s="80"/>
      <c r="CG3149" s="80"/>
      <c r="CH3149" s="80"/>
      <c r="CI3149" s="80"/>
      <c r="CJ3149" s="80"/>
      <c r="CK3149" s="80"/>
      <c r="CL3149" s="80"/>
    </row>
    <row r="3150" spans="2:90" x14ac:dyDescent="0.4">
      <c r="B3150" s="130"/>
      <c r="C3150" s="12"/>
      <c r="D3150" s="12"/>
      <c r="E3150" s="12" t="s">
        <v>906</v>
      </c>
      <c r="F3150" s="12"/>
      <c r="G3150" s="12"/>
      <c r="H3150" s="12"/>
      <c r="I3150" s="60"/>
      <c r="J3150" s="60"/>
      <c r="K3150" s="15"/>
      <c r="L3150" s="15"/>
      <c r="M3150" s="15"/>
      <c r="N3150" s="15"/>
      <c r="O3150" s="15"/>
      <c r="P3150" s="15"/>
      <c r="R3150" s="15"/>
      <c r="S3150" s="80"/>
      <c r="T3150" s="80"/>
      <c r="U3150" s="80"/>
      <c r="V3150" s="80"/>
      <c r="W3150" s="80"/>
      <c r="X3150" s="80"/>
      <c r="Y3150" s="80"/>
      <c r="Z3150" s="80"/>
      <c r="AA3150" s="80"/>
      <c r="AB3150" s="80"/>
      <c r="AC3150" s="80"/>
      <c r="AD3150" s="80"/>
      <c r="AE3150" s="80"/>
      <c r="AF3150" s="80"/>
      <c r="AG3150" s="80"/>
      <c r="AH3150" s="80"/>
      <c r="AI3150" s="80"/>
      <c r="AJ3150" s="80"/>
      <c r="AK3150" s="80"/>
      <c r="AL3150" s="80"/>
      <c r="AM3150" s="80"/>
      <c r="AN3150" s="80"/>
      <c r="AO3150" s="80"/>
      <c r="AP3150" s="80"/>
      <c r="AQ3150" s="80"/>
      <c r="AR3150" s="80"/>
      <c r="AS3150" s="80"/>
      <c r="AT3150" s="80"/>
      <c r="AU3150" s="80"/>
      <c r="AV3150" s="80"/>
      <c r="AW3150" s="80"/>
      <c r="AX3150" s="80"/>
      <c r="AY3150" s="80"/>
      <c r="AZ3150" s="80"/>
      <c r="BA3150" s="80"/>
      <c r="BB3150" s="80"/>
      <c r="BC3150" s="80"/>
      <c r="BD3150" s="80"/>
      <c r="BE3150" s="80"/>
      <c r="BF3150" s="80"/>
      <c r="BG3150" s="80"/>
      <c r="BH3150" s="80"/>
      <c r="BI3150" s="80"/>
      <c r="BJ3150" s="80"/>
      <c r="BK3150" s="80"/>
      <c r="BL3150" s="80"/>
      <c r="BM3150" s="80"/>
      <c r="BN3150" s="80"/>
      <c r="BO3150" s="80"/>
      <c r="BP3150" s="80"/>
      <c r="BQ3150" s="80"/>
      <c r="BR3150" s="80"/>
      <c r="BS3150" s="80"/>
      <c r="BT3150" s="80"/>
      <c r="BU3150" s="80"/>
      <c r="BV3150" s="80"/>
      <c r="BW3150" s="80"/>
      <c r="BX3150" s="80"/>
      <c r="BY3150" s="80"/>
      <c r="BZ3150" s="80"/>
      <c r="CA3150" s="80"/>
      <c r="CB3150" s="80"/>
      <c r="CC3150" s="80"/>
      <c r="CD3150" s="80"/>
      <c r="CE3150" s="80"/>
      <c r="CF3150" s="80"/>
      <c r="CG3150" s="80"/>
      <c r="CH3150" s="80"/>
      <c r="CI3150" s="80"/>
      <c r="CJ3150" s="80"/>
      <c r="CK3150" s="80"/>
      <c r="CL3150" s="80"/>
    </row>
    <row r="3151" spans="2:90" x14ac:dyDescent="0.4">
      <c r="B3151" s="168" t="s">
        <v>499</v>
      </c>
      <c r="C3151" s="167"/>
      <c r="D3151" s="167"/>
      <c r="E3151" s="167" t="s">
        <v>906</v>
      </c>
      <c r="F3151" s="167"/>
      <c r="G3151" s="167"/>
      <c r="H3151" s="167"/>
      <c r="I3151" s="169"/>
      <c r="J3151" s="169"/>
      <c r="K3151" s="190"/>
      <c r="L3151" s="190"/>
      <c r="M3151" s="190"/>
      <c r="N3151" s="190"/>
      <c r="O3151" s="190"/>
      <c r="P3151" s="190"/>
      <c r="R3151" s="191"/>
      <c r="S3151" s="167"/>
      <c r="T3151" s="167"/>
      <c r="U3151" s="167"/>
      <c r="V3151" s="167"/>
      <c r="W3151" s="167"/>
      <c r="X3151" s="167"/>
      <c r="Y3151" s="167"/>
      <c r="Z3151" s="167"/>
      <c r="AA3151" s="167"/>
      <c r="AB3151" s="167"/>
      <c r="AC3151" s="167"/>
      <c r="AD3151" s="167"/>
      <c r="AE3151" s="167"/>
      <c r="AF3151" s="167"/>
      <c r="AG3151" s="167"/>
      <c r="AH3151" s="167"/>
      <c r="AI3151" s="167"/>
      <c r="AJ3151" s="167"/>
      <c r="AK3151" s="167"/>
      <c r="AL3151" s="167"/>
      <c r="AM3151" s="167"/>
      <c r="AN3151" s="167"/>
      <c r="AO3151" s="167"/>
      <c r="AP3151" s="167"/>
      <c r="AQ3151" s="167"/>
      <c r="AR3151" s="167"/>
      <c r="AS3151" s="167"/>
      <c r="AT3151" s="167"/>
      <c r="AU3151" s="167"/>
      <c r="AV3151" s="167"/>
      <c r="AW3151" s="167"/>
      <c r="AX3151" s="167"/>
      <c r="AY3151" s="167"/>
      <c r="AZ3151" s="167"/>
      <c r="BA3151" s="167"/>
      <c r="BB3151" s="167"/>
      <c r="BC3151" s="167"/>
      <c r="BD3151" s="167"/>
      <c r="BE3151" s="167"/>
      <c r="BF3151" s="167"/>
      <c r="BG3151" s="167"/>
      <c r="BH3151" s="167"/>
      <c r="BI3151" s="167"/>
      <c r="BJ3151" s="167"/>
      <c r="BK3151" s="167"/>
      <c r="BL3151" s="167"/>
      <c r="BM3151" s="167"/>
      <c r="BN3151" s="167"/>
      <c r="BO3151" s="167"/>
      <c r="BP3151" s="167"/>
      <c r="BQ3151" s="167"/>
      <c r="BR3151" s="167"/>
      <c r="BS3151" s="167"/>
      <c r="BT3151" s="167"/>
      <c r="BU3151" s="167"/>
      <c r="BV3151" s="167"/>
      <c r="BW3151" s="167"/>
      <c r="BX3151" s="167"/>
      <c r="BY3151" s="167"/>
      <c r="BZ3151" s="167"/>
      <c r="CA3151" s="167"/>
      <c r="CB3151" s="167"/>
      <c r="CC3151" s="167"/>
      <c r="CD3151" s="167"/>
      <c r="CE3151" s="167"/>
      <c r="CF3151" s="167"/>
      <c r="CG3151" s="167"/>
      <c r="CH3151" s="167"/>
      <c r="CI3151" s="167"/>
      <c r="CJ3151" s="167"/>
      <c r="CK3151" s="167"/>
      <c r="CL3151" s="167"/>
    </row>
    <row r="3152" spans="2:90" x14ac:dyDescent="0.4">
      <c r="B3152" s="168" t="s">
        <v>500</v>
      </c>
      <c r="C3152" s="167"/>
      <c r="D3152" s="167"/>
      <c r="E3152" s="167" t="s">
        <v>906</v>
      </c>
      <c r="F3152" s="167"/>
      <c r="G3152" s="167"/>
      <c r="H3152" s="167"/>
      <c r="I3152" s="169"/>
      <c r="J3152" s="169"/>
      <c r="K3152" s="190"/>
      <c r="L3152" s="190"/>
      <c r="M3152" s="190"/>
      <c r="N3152" s="190"/>
      <c r="O3152" s="190"/>
      <c r="P3152" s="190"/>
      <c r="R3152" s="191"/>
      <c r="S3152" s="167"/>
      <c r="T3152" s="167"/>
      <c r="U3152" s="167"/>
      <c r="V3152" s="167"/>
      <c r="W3152" s="167"/>
      <c r="X3152" s="167"/>
      <c r="Y3152" s="167"/>
      <c r="Z3152" s="167"/>
      <c r="AA3152" s="167"/>
      <c r="AB3152" s="167"/>
      <c r="AC3152" s="167"/>
      <c r="AD3152" s="167"/>
      <c r="AE3152" s="167"/>
      <c r="AF3152" s="167"/>
      <c r="AG3152" s="167"/>
      <c r="AH3152" s="167"/>
      <c r="AI3152" s="167"/>
      <c r="AJ3152" s="167"/>
      <c r="AK3152" s="167"/>
      <c r="AL3152" s="167"/>
      <c r="AM3152" s="167"/>
      <c r="AN3152" s="167"/>
      <c r="AO3152" s="167"/>
      <c r="AP3152" s="167"/>
      <c r="AQ3152" s="167"/>
      <c r="AR3152" s="167"/>
      <c r="AS3152" s="167"/>
      <c r="AT3152" s="167"/>
      <c r="AU3152" s="167"/>
      <c r="AV3152" s="167"/>
      <c r="AW3152" s="167"/>
      <c r="AX3152" s="167"/>
      <c r="AY3152" s="167"/>
      <c r="AZ3152" s="167"/>
      <c r="BA3152" s="167"/>
      <c r="BB3152" s="167"/>
      <c r="BC3152" s="167"/>
      <c r="BD3152" s="167"/>
      <c r="BE3152" s="167"/>
      <c r="BF3152" s="167"/>
      <c r="BG3152" s="167"/>
      <c r="BH3152" s="167"/>
      <c r="BI3152" s="167"/>
      <c r="BJ3152" s="167"/>
      <c r="BK3152" s="167"/>
      <c r="BL3152" s="167"/>
      <c r="BM3152" s="167"/>
      <c r="BN3152" s="167"/>
      <c r="BO3152" s="167"/>
      <c r="BP3152" s="167"/>
      <c r="BQ3152" s="167"/>
      <c r="BR3152" s="167"/>
      <c r="BS3152" s="167"/>
      <c r="BT3152" s="167"/>
      <c r="BU3152" s="167"/>
      <c r="BV3152" s="167"/>
      <c r="BW3152" s="167"/>
      <c r="BX3152" s="167"/>
      <c r="BY3152" s="167"/>
      <c r="BZ3152" s="167"/>
      <c r="CA3152" s="167"/>
      <c r="CB3152" s="167"/>
      <c r="CC3152" s="167"/>
      <c r="CD3152" s="167"/>
      <c r="CE3152" s="167"/>
      <c r="CF3152" s="167"/>
      <c r="CG3152" s="167"/>
      <c r="CH3152" s="167"/>
      <c r="CI3152" s="167"/>
      <c r="CJ3152" s="167"/>
      <c r="CK3152" s="167"/>
      <c r="CL3152" s="167"/>
    </row>
    <row r="3153" spans="2:90" x14ac:dyDescent="0.4">
      <c r="B3153" s="168" t="s">
        <v>459</v>
      </c>
      <c r="C3153" s="167"/>
      <c r="D3153" s="167"/>
      <c r="E3153" s="167" t="s">
        <v>906</v>
      </c>
      <c r="F3153" s="167"/>
      <c r="G3153" s="167"/>
      <c r="H3153" s="167"/>
      <c r="I3153" s="169"/>
      <c r="J3153" s="169"/>
      <c r="K3153" s="190"/>
      <c r="L3153" s="190"/>
      <c r="M3153" s="190"/>
      <c r="N3153" s="190"/>
      <c r="O3153" s="190"/>
      <c r="P3153" s="190"/>
      <c r="R3153" s="191"/>
      <c r="S3153" s="192" t="str">
        <f t="shared" ref="S3153:AX3153" si="4096">S$16</f>
        <v>S$12</v>
      </c>
      <c r="T3153" s="192" t="str">
        <f t="shared" si="4096"/>
        <v>T$12</v>
      </c>
      <c r="U3153" s="192" t="str">
        <f t="shared" si="4096"/>
        <v>U$12</v>
      </c>
      <c r="V3153" s="192" t="str">
        <f t="shared" si="4096"/>
        <v>V$12</v>
      </c>
      <c r="W3153" s="192" t="str">
        <f t="shared" si="4096"/>
        <v>W$12</v>
      </c>
      <c r="X3153" s="192" t="str">
        <f t="shared" si="4096"/>
        <v>X$12</v>
      </c>
      <c r="Y3153" s="192" t="str">
        <f t="shared" si="4096"/>
        <v>Y$12</v>
      </c>
      <c r="Z3153" s="192" t="str">
        <f t="shared" si="4096"/>
        <v>Z$12</v>
      </c>
      <c r="AA3153" s="192" t="str">
        <f t="shared" si="4096"/>
        <v>AA$12</v>
      </c>
      <c r="AB3153" s="192" t="str">
        <f t="shared" si="4096"/>
        <v>AB$12</v>
      </c>
      <c r="AC3153" s="192" t="str">
        <f t="shared" si="4096"/>
        <v>AC$12</v>
      </c>
      <c r="AD3153" s="192" t="str">
        <f t="shared" si="4096"/>
        <v>AD$12</v>
      </c>
      <c r="AE3153" s="192" t="str">
        <f t="shared" si="4096"/>
        <v>AE$12</v>
      </c>
      <c r="AF3153" s="192" t="str">
        <f t="shared" si="4096"/>
        <v>AF$12</v>
      </c>
      <c r="AG3153" s="192" t="str">
        <f t="shared" si="4096"/>
        <v>AG$12</v>
      </c>
      <c r="AH3153" s="192" t="str">
        <f t="shared" si="4096"/>
        <v>AH$12</v>
      </c>
      <c r="AI3153" s="192" t="str">
        <f t="shared" si="4096"/>
        <v>AI$12</v>
      </c>
      <c r="AJ3153" s="192" t="str">
        <f t="shared" si="4096"/>
        <v>AJ$12</v>
      </c>
      <c r="AK3153" s="192" t="str">
        <f t="shared" si="4096"/>
        <v>AK$12</v>
      </c>
      <c r="AL3153" s="192" t="str">
        <f t="shared" si="4096"/>
        <v>AL$12</v>
      </c>
      <c r="AM3153" s="192" t="str">
        <f t="shared" si="4096"/>
        <v>AM$12</v>
      </c>
      <c r="AN3153" s="192" t="str">
        <f t="shared" si="4096"/>
        <v>AN$12</v>
      </c>
      <c r="AO3153" s="192" t="str">
        <f t="shared" si="4096"/>
        <v>AO$12</v>
      </c>
      <c r="AP3153" s="192" t="str">
        <f t="shared" si="4096"/>
        <v>AP$12</v>
      </c>
      <c r="AQ3153" s="192" t="str">
        <f t="shared" si="4096"/>
        <v>AQ$12</v>
      </c>
      <c r="AR3153" s="192" t="str">
        <f t="shared" si="4096"/>
        <v>AR$12</v>
      </c>
      <c r="AS3153" s="192" t="str">
        <f t="shared" si="4096"/>
        <v>AS$12</v>
      </c>
      <c r="AT3153" s="192" t="str">
        <f t="shared" si="4096"/>
        <v>AT$12</v>
      </c>
      <c r="AU3153" s="192" t="str">
        <f t="shared" si="4096"/>
        <v>AU$12</v>
      </c>
      <c r="AV3153" s="192" t="str">
        <f t="shared" si="4096"/>
        <v>AV$12</v>
      </c>
      <c r="AW3153" s="192" t="str">
        <f t="shared" si="4096"/>
        <v>AW$12</v>
      </c>
      <c r="AX3153" s="192" t="str">
        <f t="shared" si="4096"/>
        <v>AX$12</v>
      </c>
      <c r="AY3153" s="192" t="str">
        <f t="shared" ref="AY3153:CD3153" si="4097">AY$16</f>
        <v>AY$12</v>
      </c>
      <c r="AZ3153" s="192" t="str">
        <f t="shared" si="4097"/>
        <v>AZ$12</v>
      </c>
      <c r="BA3153" s="192" t="str">
        <f t="shared" si="4097"/>
        <v>BA$12</v>
      </c>
      <c r="BB3153" s="192" t="str">
        <f t="shared" si="4097"/>
        <v>BB$12</v>
      </c>
      <c r="BC3153" s="192" t="str">
        <f t="shared" si="4097"/>
        <v>BC$12</v>
      </c>
      <c r="BD3153" s="192" t="str">
        <f t="shared" si="4097"/>
        <v>BD$12</v>
      </c>
      <c r="BE3153" s="192" t="str">
        <f t="shared" si="4097"/>
        <v>BE$12</v>
      </c>
      <c r="BF3153" s="192" t="str">
        <f t="shared" si="4097"/>
        <v>BF$12</v>
      </c>
      <c r="BG3153" s="192" t="str">
        <f t="shared" si="4097"/>
        <v>BG$12</v>
      </c>
      <c r="BH3153" s="192" t="str">
        <f t="shared" si="4097"/>
        <v>BH$12</v>
      </c>
      <c r="BI3153" s="192" t="str">
        <f t="shared" si="4097"/>
        <v>BI$12</v>
      </c>
      <c r="BJ3153" s="192" t="str">
        <f t="shared" si="4097"/>
        <v>BJ$12</v>
      </c>
      <c r="BK3153" s="192" t="str">
        <f t="shared" si="4097"/>
        <v>BK$12</v>
      </c>
      <c r="BL3153" s="192" t="str">
        <f t="shared" si="4097"/>
        <v>BL$12</v>
      </c>
      <c r="BM3153" s="192" t="str">
        <f t="shared" si="4097"/>
        <v>BM$12</v>
      </c>
      <c r="BN3153" s="192" t="str">
        <f t="shared" si="4097"/>
        <v>BN$12</v>
      </c>
      <c r="BO3153" s="192" t="str">
        <f t="shared" si="4097"/>
        <v>BO$12</v>
      </c>
      <c r="BP3153" s="192" t="str">
        <f t="shared" si="4097"/>
        <v>BP$12</v>
      </c>
      <c r="BQ3153" s="192" t="str">
        <f t="shared" si="4097"/>
        <v>BQ$12</v>
      </c>
      <c r="BR3153" s="192" t="str">
        <f t="shared" si="4097"/>
        <v>BR$12</v>
      </c>
      <c r="BS3153" s="192" t="str">
        <f t="shared" si="4097"/>
        <v>BS$12</v>
      </c>
      <c r="BT3153" s="192" t="str">
        <f t="shared" si="4097"/>
        <v>BT$12</v>
      </c>
      <c r="BU3153" s="192" t="str">
        <f t="shared" si="4097"/>
        <v>BU$12</v>
      </c>
      <c r="BV3153" s="192" t="str">
        <f t="shared" si="4097"/>
        <v>BV$12</v>
      </c>
      <c r="BW3153" s="192" t="str">
        <f t="shared" si="4097"/>
        <v>BW$12</v>
      </c>
      <c r="BX3153" s="192" t="str">
        <f t="shared" si="4097"/>
        <v>BX$12</v>
      </c>
      <c r="BY3153" s="192" t="str">
        <f t="shared" si="4097"/>
        <v>BY$12</v>
      </c>
      <c r="BZ3153" s="192" t="str">
        <f t="shared" si="4097"/>
        <v>BZ$12</v>
      </c>
      <c r="CA3153" s="192" t="str">
        <f t="shared" si="4097"/>
        <v>CA$12</v>
      </c>
      <c r="CB3153" s="192" t="str">
        <f t="shared" si="4097"/>
        <v>CB$12</v>
      </c>
      <c r="CC3153" s="192" t="str">
        <f t="shared" si="4097"/>
        <v>CC$12</v>
      </c>
      <c r="CD3153" s="192" t="str">
        <f t="shared" si="4097"/>
        <v>CD$12</v>
      </c>
      <c r="CE3153" s="192" t="str">
        <f t="shared" ref="CE3153:CL3153" si="4098">CE$16</f>
        <v>CE$12</v>
      </c>
      <c r="CF3153" s="192" t="str">
        <f t="shared" si="4098"/>
        <v>CF$12</v>
      </c>
      <c r="CG3153" s="192" t="str">
        <f t="shared" si="4098"/>
        <v>CG$12</v>
      </c>
      <c r="CH3153" s="192" t="str">
        <f t="shared" si="4098"/>
        <v>CH$12</v>
      </c>
      <c r="CI3153" s="192" t="str">
        <f t="shared" si="4098"/>
        <v>CI$12</v>
      </c>
      <c r="CJ3153" s="192" t="str">
        <f t="shared" si="4098"/>
        <v>CJ$12</v>
      </c>
      <c r="CK3153" s="192" t="str">
        <f t="shared" si="4098"/>
        <v>CK$12</v>
      </c>
      <c r="CL3153" s="192" t="str">
        <f t="shared" si="4098"/>
        <v>CL$12</v>
      </c>
    </row>
    <row r="3154" spans="2:90" x14ac:dyDescent="0.4">
      <c r="B3154" s="168" t="s">
        <v>460</v>
      </c>
      <c r="C3154" s="193"/>
      <c r="D3154" s="193"/>
      <c r="E3154" s="193" t="s">
        <v>906</v>
      </c>
      <c r="F3154" s="193"/>
      <c r="G3154" s="193"/>
      <c r="H3154" s="193"/>
      <c r="I3154" s="194"/>
      <c r="J3154" s="194"/>
      <c r="K3154" s="195"/>
      <c r="L3154" s="195"/>
      <c r="M3154" s="195"/>
      <c r="N3154" s="195"/>
      <c r="O3154" s="195"/>
      <c r="P3154" s="195"/>
      <c r="R3154" s="195"/>
      <c r="S3154" s="192" t="str">
        <f t="shared" ref="S3154:AX3154" si="4099">S$17</f>
        <v>S$13</v>
      </c>
      <c r="T3154" s="192" t="str">
        <f t="shared" si="4099"/>
        <v>T$13</v>
      </c>
      <c r="U3154" s="192" t="str">
        <f t="shared" si="4099"/>
        <v>U$13</v>
      </c>
      <c r="V3154" s="192" t="str">
        <f t="shared" si="4099"/>
        <v>V$13</v>
      </c>
      <c r="W3154" s="192" t="str">
        <f t="shared" si="4099"/>
        <v>W$13</v>
      </c>
      <c r="X3154" s="192" t="str">
        <f t="shared" si="4099"/>
        <v>X$13</v>
      </c>
      <c r="Y3154" s="192" t="str">
        <f t="shared" si="4099"/>
        <v>Y$13</v>
      </c>
      <c r="Z3154" s="192" t="str">
        <f t="shared" si="4099"/>
        <v>Z$13</v>
      </c>
      <c r="AA3154" s="192" t="str">
        <f t="shared" si="4099"/>
        <v>AA$13</v>
      </c>
      <c r="AB3154" s="192" t="str">
        <f t="shared" si="4099"/>
        <v>AB$13</v>
      </c>
      <c r="AC3154" s="192" t="str">
        <f t="shared" si="4099"/>
        <v>AC$13</v>
      </c>
      <c r="AD3154" s="192" t="str">
        <f t="shared" si="4099"/>
        <v>AD$13</v>
      </c>
      <c r="AE3154" s="192" t="str">
        <f t="shared" si="4099"/>
        <v>AE$13</v>
      </c>
      <c r="AF3154" s="192" t="str">
        <f t="shared" si="4099"/>
        <v>AF$13</v>
      </c>
      <c r="AG3154" s="192" t="str">
        <f t="shared" si="4099"/>
        <v>AG$13</v>
      </c>
      <c r="AH3154" s="192" t="str">
        <f t="shared" si="4099"/>
        <v>AH$13</v>
      </c>
      <c r="AI3154" s="192" t="str">
        <f t="shared" si="4099"/>
        <v>AI$13</v>
      </c>
      <c r="AJ3154" s="192" t="str">
        <f t="shared" si="4099"/>
        <v>AJ$13</v>
      </c>
      <c r="AK3154" s="192" t="str">
        <f t="shared" si="4099"/>
        <v>AK$13</v>
      </c>
      <c r="AL3154" s="192" t="str">
        <f t="shared" si="4099"/>
        <v>AL$13</v>
      </c>
      <c r="AM3154" s="192" t="str">
        <f t="shared" si="4099"/>
        <v>AM$13</v>
      </c>
      <c r="AN3154" s="192" t="str">
        <f t="shared" si="4099"/>
        <v>AN$13</v>
      </c>
      <c r="AO3154" s="192" t="str">
        <f t="shared" si="4099"/>
        <v>AO$13</v>
      </c>
      <c r="AP3154" s="192" t="str">
        <f t="shared" si="4099"/>
        <v>AP$13</v>
      </c>
      <c r="AQ3154" s="192" t="str">
        <f t="shared" si="4099"/>
        <v>AQ$13</v>
      </c>
      <c r="AR3154" s="192" t="str">
        <f t="shared" si="4099"/>
        <v>AR$13</v>
      </c>
      <c r="AS3154" s="192" t="str">
        <f t="shared" si="4099"/>
        <v>AS$13</v>
      </c>
      <c r="AT3154" s="192" t="str">
        <f t="shared" si="4099"/>
        <v>AT$13</v>
      </c>
      <c r="AU3154" s="192" t="str">
        <f t="shared" si="4099"/>
        <v>AU$13</v>
      </c>
      <c r="AV3154" s="192" t="str">
        <f t="shared" si="4099"/>
        <v>AV$13</v>
      </c>
      <c r="AW3154" s="192" t="str">
        <f t="shared" si="4099"/>
        <v>AW$13</v>
      </c>
      <c r="AX3154" s="192" t="str">
        <f t="shared" si="4099"/>
        <v>AX$13</v>
      </c>
      <c r="AY3154" s="192" t="str">
        <f t="shared" ref="AY3154:CD3154" si="4100">AY$17</f>
        <v>AY$13</v>
      </c>
      <c r="AZ3154" s="192" t="str">
        <f t="shared" si="4100"/>
        <v>AZ$13</v>
      </c>
      <c r="BA3154" s="192" t="str">
        <f t="shared" si="4100"/>
        <v>BA$13</v>
      </c>
      <c r="BB3154" s="192" t="str">
        <f t="shared" si="4100"/>
        <v>BB$13</v>
      </c>
      <c r="BC3154" s="192" t="str">
        <f t="shared" si="4100"/>
        <v>BC$13</v>
      </c>
      <c r="BD3154" s="192" t="str">
        <f t="shared" si="4100"/>
        <v>BD$13</v>
      </c>
      <c r="BE3154" s="192" t="str">
        <f t="shared" si="4100"/>
        <v>BE$13</v>
      </c>
      <c r="BF3154" s="192" t="str">
        <f t="shared" si="4100"/>
        <v>BF$13</v>
      </c>
      <c r="BG3154" s="192" t="str">
        <f t="shared" si="4100"/>
        <v>BG$13</v>
      </c>
      <c r="BH3154" s="192" t="str">
        <f t="shared" si="4100"/>
        <v>BH$13</v>
      </c>
      <c r="BI3154" s="192" t="str">
        <f t="shared" si="4100"/>
        <v>BI$13</v>
      </c>
      <c r="BJ3154" s="192" t="str">
        <f t="shared" si="4100"/>
        <v>BJ$13</v>
      </c>
      <c r="BK3154" s="192" t="str">
        <f t="shared" si="4100"/>
        <v>BK$13</v>
      </c>
      <c r="BL3154" s="192" t="str">
        <f t="shared" si="4100"/>
        <v>BL$13</v>
      </c>
      <c r="BM3154" s="192" t="str">
        <f t="shared" si="4100"/>
        <v>BM$13</v>
      </c>
      <c r="BN3154" s="192" t="str">
        <f t="shared" si="4100"/>
        <v>BN$13</v>
      </c>
      <c r="BO3154" s="192" t="str">
        <f t="shared" si="4100"/>
        <v>BO$13</v>
      </c>
      <c r="BP3154" s="192" t="str">
        <f t="shared" si="4100"/>
        <v>BP$13</v>
      </c>
      <c r="BQ3154" s="192" t="str">
        <f t="shared" si="4100"/>
        <v>BQ$13</v>
      </c>
      <c r="BR3154" s="192" t="str">
        <f t="shared" si="4100"/>
        <v>BR$13</v>
      </c>
      <c r="BS3154" s="192" t="str">
        <f t="shared" si="4100"/>
        <v>BS$13</v>
      </c>
      <c r="BT3154" s="192" t="str">
        <f t="shared" si="4100"/>
        <v>BT$13</v>
      </c>
      <c r="BU3154" s="192" t="str">
        <f t="shared" si="4100"/>
        <v>BU$13</v>
      </c>
      <c r="BV3154" s="192" t="str">
        <f t="shared" si="4100"/>
        <v>BV$13</v>
      </c>
      <c r="BW3154" s="192" t="str">
        <f t="shared" si="4100"/>
        <v>BW$13</v>
      </c>
      <c r="BX3154" s="192" t="str">
        <f t="shared" si="4100"/>
        <v>BX$13</v>
      </c>
      <c r="BY3154" s="192" t="str">
        <f t="shared" si="4100"/>
        <v>BY$13</v>
      </c>
      <c r="BZ3154" s="192" t="str">
        <f t="shared" si="4100"/>
        <v>BZ$13</v>
      </c>
      <c r="CA3154" s="192" t="str">
        <f t="shared" si="4100"/>
        <v>CA$13</v>
      </c>
      <c r="CB3154" s="192" t="str">
        <f t="shared" si="4100"/>
        <v>CB$13</v>
      </c>
      <c r="CC3154" s="192" t="str">
        <f t="shared" si="4100"/>
        <v>CC$13</v>
      </c>
      <c r="CD3154" s="192" t="str">
        <f t="shared" si="4100"/>
        <v>CD$13</v>
      </c>
      <c r="CE3154" s="192" t="str">
        <f t="shared" ref="CE3154:CL3154" si="4101">CE$17</f>
        <v>CE$13</v>
      </c>
      <c r="CF3154" s="192" t="str">
        <f t="shared" si="4101"/>
        <v>CF$13</v>
      </c>
      <c r="CG3154" s="192" t="str">
        <f t="shared" si="4101"/>
        <v>CG$13</v>
      </c>
      <c r="CH3154" s="192" t="str">
        <f t="shared" si="4101"/>
        <v>CH$13</v>
      </c>
      <c r="CI3154" s="192" t="str">
        <f t="shared" si="4101"/>
        <v>CI$13</v>
      </c>
      <c r="CJ3154" s="192" t="str">
        <f t="shared" si="4101"/>
        <v>CJ$13</v>
      </c>
      <c r="CK3154" s="192" t="str">
        <f t="shared" si="4101"/>
        <v>CK$13</v>
      </c>
      <c r="CL3154" s="192" t="str">
        <f t="shared" si="4101"/>
        <v>CL$13</v>
      </c>
    </row>
    <row r="3155" spans="2:90" x14ac:dyDescent="0.4">
      <c r="B3155" s="168" t="s">
        <v>488</v>
      </c>
      <c r="C3155" s="193"/>
      <c r="D3155" s="193"/>
      <c r="E3155" s="193" t="s">
        <v>906</v>
      </c>
      <c r="F3155" s="193"/>
      <c r="G3155" s="193"/>
      <c r="H3155" s="193"/>
      <c r="I3155" s="194"/>
      <c r="J3155" s="194"/>
      <c r="K3155" s="195"/>
      <c r="L3155" s="195"/>
      <c r="M3155" s="195"/>
      <c r="N3155" s="195"/>
      <c r="O3155" s="195"/>
      <c r="P3155" s="195"/>
      <c r="R3155" s="195"/>
      <c r="S3155" s="183"/>
      <c r="T3155" s="183"/>
      <c r="U3155" s="183"/>
      <c r="V3155" s="183"/>
      <c r="W3155" s="183"/>
      <c r="X3155" s="183"/>
      <c r="Y3155" s="183"/>
      <c r="Z3155" s="183"/>
      <c r="AA3155" s="183"/>
      <c r="AB3155" s="183"/>
      <c r="AC3155" s="183"/>
      <c r="AD3155" s="183"/>
      <c r="AE3155" s="183"/>
      <c r="AF3155" s="183"/>
      <c r="AG3155" s="183"/>
      <c r="AH3155" s="183"/>
      <c r="AI3155" s="183"/>
      <c r="AJ3155" s="183"/>
      <c r="AK3155" s="183"/>
      <c r="AL3155" s="183"/>
      <c r="AM3155" s="183"/>
      <c r="AN3155" s="183"/>
      <c r="AO3155" s="183"/>
      <c r="AP3155" s="183"/>
      <c r="AQ3155" s="183"/>
      <c r="AR3155" s="183"/>
      <c r="AS3155" s="183"/>
      <c r="AT3155" s="183"/>
      <c r="AU3155" s="183"/>
      <c r="AV3155" s="183"/>
      <c r="AW3155" s="183"/>
      <c r="AX3155" s="183"/>
      <c r="AY3155" s="183"/>
      <c r="AZ3155" s="183"/>
      <c r="BA3155" s="183"/>
      <c r="BB3155" s="183"/>
      <c r="BC3155" s="183"/>
      <c r="BD3155" s="183"/>
      <c r="BE3155" s="183"/>
      <c r="BF3155" s="183"/>
      <c r="BG3155" s="183"/>
      <c r="BH3155" s="183"/>
      <c r="BI3155" s="183"/>
      <c r="BJ3155" s="183"/>
      <c r="BK3155" s="183"/>
      <c r="BL3155" s="183"/>
      <c r="BM3155" s="183"/>
      <c r="BN3155" s="183"/>
      <c r="BO3155" s="183"/>
      <c r="BP3155" s="183"/>
      <c r="BQ3155" s="183"/>
      <c r="BR3155" s="183"/>
      <c r="BS3155" s="183"/>
      <c r="BT3155" s="183"/>
      <c r="BU3155" s="183"/>
      <c r="BV3155" s="183"/>
      <c r="BW3155" s="183"/>
      <c r="BX3155" s="183"/>
      <c r="BY3155" s="183"/>
      <c r="BZ3155" s="183"/>
      <c r="CA3155" s="183"/>
      <c r="CB3155" s="183"/>
      <c r="CC3155" s="183"/>
      <c r="CD3155" s="183"/>
      <c r="CE3155" s="183"/>
      <c r="CF3155" s="183"/>
      <c r="CG3155" s="183"/>
      <c r="CH3155" s="183"/>
      <c r="CI3155" s="183"/>
      <c r="CJ3155" s="183"/>
      <c r="CK3155" s="183"/>
      <c r="CL3155" s="183"/>
    </row>
    <row r="3156" spans="2:90" x14ac:dyDescent="0.4">
      <c r="B3156" s="168" t="s">
        <v>501</v>
      </c>
      <c r="C3156" s="193"/>
      <c r="D3156" s="193"/>
      <c r="E3156" s="193" t="s">
        <v>906</v>
      </c>
      <c r="F3156" s="193"/>
      <c r="G3156" s="193"/>
      <c r="H3156" s="193"/>
      <c r="I3156" s="194"/>
      <c r="J3156" s="194"/>
      <c r="K3156" s="195"/>
      <c r="L3156" s="195"/>
      <c r="M3156" s="195"/>
      <c r="N3156" s="195"/>
      <c r="O3156" s="195"/>
      <c r="P3156" s="195"/>
      <c r="R3156" s="195"/>
      <c r="S3156" s="183"/>
      <c r="T3156" s="183"/>
      <c r="U3156" s="183"/>
      <c r="V3156" s="183"/>
      <c r="W3156" s="183"/>
      <c r="X3156" s="183"/>
      <c r="Y3156" s="183"/>
      <c r="Z3156" s="183"/>
      <c r="AA3156" s="183"/>
      <c r="AB3156" s="183"/>
      <c r="AC3156" s="183"/>
      <c r="AD3156" s="183"/>
      <c r="AE3156" s="183"/>
      <c r="AF3156" s="183"/>
      <c r="AG3156" s="183"/>
      <c r="AH3156" s="183"/>
      <c r="AI3156" s="183"/>
      <c r="AJ3156" s="183"/>
      <c r="AK3156" s="183"/>
      <c r="AL3156" s="183"/>
      <c r="AM3156" s="183"/>
      <c r="AN3156" s="183"/>
      <c r="AO3156" s="183"/>
      <c r="AP3156" s="183"/>
      <c r="AQ3156" s="183"/>
      <c r="AR3156" s="183"/>
      <c r="AS3156" s="183"/>
      <c r="AT3156" s="183"/>
      <c r="AU3156" s="183"/>
      <c r="AV3156" s="183"/>
      <c r="AW3156" s="183"/>
      <c r="AX3156" s="183"/>
      <c r="AY3156" s="183"/>
      <c r="AZ3156" s="183"/>
      <c r="BA3156" s="183"/>
      <c r="BB3156" s="183"/>
      <c r="BC3156" s="183"/>
      <c r="BD3156" s="183"/>
      <c r="BE3156" s="183"/>
      <c r="BF3156" s="183"/>
      <c r="BG3156" s="183"/>
      <c r="BH3156" s="183"/>
      <c r="BI3156" s="183"/>
      <c r="BJ3156" s="183"/>
      <c r="BK3156" s="183"/>
      <c r="BL3156" s="183"/>
      <c r="BM3156" s="183"/>
      <c r="BN3156" s="183"/>
      <c r="BO3156" s="183"/>
      <c r="BP3156" s="183"/>
      <c r="BQ3156" s="183"/>
      <c r="BR3156" s="183"/>
      <c r="BS3156" s="183"/>
      <c r="BT3156" s="183"/>
      <c r="BU3156" s="183"/>
      <c r="BV3156" s="183"/>
      <c r="BW3156" s="183"/>
      <c r="BX3156" s="183"/>
      <c r="BY3156" s="183"/>
      <c r="BZ3156" s="183"/>
      <c r="CA3156" s="183"/>
      <c r="CB3156" s="183"/>
      <c r="CC3156" s="183"/>
      <c r="CD3156" s="183"/>
      <c r="CE3156" s="183"/>
      <c r="CF3156" s="183"/>
      <c r="CG3156" s="183"/>
      <c r="CH3156" s="183"/>
      <c r="CI3156" s="183"/>
      <c r="CJ3156" s="183"/>
      <c r="CK3156" s="183"/>
      <c r="CL3156" s="183"/>
    </row>
    <row r="3157" spans="2:90" x14ac:dyDescent="0.4">
      <c r="B3157" s="168" t="s">
        <v>461</v>
      </c>
      <c r="C3157" s="193"/>
      <c r="D3157" s="193"/>
      <c r="E3157" s="193" t="s">
        <v>906</v>
      </c>
      <c r="F3157" s="193"/>
      <c r="G3157" s="193"/>
      <c r="H3157" s="193"/>
      <c r="I3157" s="194"/>
      <c r="J3157" s="194"/>
      <c r="K3157" s="195"/>
      <c r="L3157" s="195"/>
      <c r="M3157" s="195"/>
      <c r="N3157" s="195"/>
      <c r="O3157" s="195"/>
      <c r="P3157" s="195"/>
      <c r="R3157" s="195"/>
      <c r="S3157" s="183" t="str">
        <f t="shared" ref="S3157:AX3157" si="4102">S$18</f>
        <v>S$14</v>
      </c>
      <c r="T3157" s="183" t="str">
        <f t="shared" si="4102"/>
        <v>T$14</v>
      </c>
      <c r="U3157" s="183" t="str">
        <f t="shared" si="4102"/>
        <v>U$14</v>
      </c>
      <c r="V3157" s="183" t="str">
        <f t="shared" si="4102"/>
        <v>V$14</v>
      </c>
      <c r="W3157" s="183" t="str">
        <f t="shared" si="4102"/>
        <v>W$14</v>
      </c>
      <c r="X3157" s="183" t="str">
        <f t="shared" si="4102"/>
        <v>X$14</v>
      </c>
      <c r="Y3157" s="183" t="str">
        <f t="shared" si="4102"/>
        <v>Y$14</v>
      </c>
      <c r="Z3157" s="183" t="str">
        <f t="shared" si="4102"/>
        <v>Z$14</v>
      </c>
      <c r="AA3157" s="183" t="str">
        <f t="shared" si="4102"/>
        <v>AA$14</v>
      </c>
      <c r="AB3157" s="183" t="str">
        <f t="shared" si="4102"/>
        <v>AB$14</v>
      </c>
      <c r="AC3157" s="183" t="str">
        <f t="shared" si="4102"/>
        <v>AC$14</v>
      </c>
      <c r="AD3157" s="183" t="str">
        <f t="shared" si="4102"/>
        <v>AD$14</v>
      </c>
      <c r="AE3157" s="183" t="str">
        <f t="shared" si="4102"/>
        <v>AE$14</v>
      </c>
      <c r="AF3157" s="183" t="str">
        <f t="shared" si="4102"/>
        <v>AF$14</v>
      </c>
      <c r="AG3157" s="183" t="str">
        <f t="shared" si="4102"/>
        <v>AG$14</v>
      </c>
      <c r="AH3157" s="183" t="str">
        <f t="shared" si="4102"/>
        <v>AH$14</v>
      </c>
      <c r="AI3157" s="183" t="str">
        <f t="shared" si="4102"/>
        <v>AI$14</v>
      </c>
      <c r="AJ3157" s="183" t="str">
        <f t="shared" si="4102"/>
        <v>AJ$14</v>
      </c>
      <c r="AK3157" s="183" t="str">
        <f t="shared" si="4102"/>
        <v>AK$14</v>
      </c>
      <c r="AL3157" s="183" t="str">
        <f t="shared" si="4102"/>
        <v>AL$14</v>
      </c>
      <c r="AM3157" s="183" t="str">
        <f t="shared" si="4102"/>
        <v>AM$14</v>
      </c>
      <c r="AN3157" s="183" t="str">
        <f t="shared" si="4102"/>
        <v>AN$14</v>
      </c>
      <c r="AO3157" s="183" t="str">
        <f t="shared" si="4102"/>
        <v>AO$14</v>
      </c>
      <c r="AP3157" s="183" t="str">
        <f t="shared" si="4102"/>
        <v>AP$14</v>
      </c>
      <c r="AQ3157" s="183" t="str">
        <f t="shared" si="4102"/>
        <v>AQ$14</v>
      </c>
      <c r="AR3157" s="183" t="str">
        <f t="shared" si="4102"/>
        <v>AR$14</v>
      </c>
      <c r="AS3157" s="183" t="str">
        <f t="shared" si="4102"/>
        <v>AS$14</v>
      </c>
      <c r="AT3157" s="183" t="str">
        <f t="shared" si="4102"/>
        <v>AT$14</v>
      </c>
      <c r="AU3157" s="183" t="str">
        <f t="shared" si="4102"/>
        <v>AU$14</v>
      </c>
      <c r="AV3157" s="183" t="str">
        <f t="shared" si="4102"/>
        <v>AV$14</v>
      </c>
      <c r="AW3157" s="183" t="str">
        <f t="shared" si="4102"/>
        <v>AW$14</v>
      </c>
      <c r="AX3157" s="183" t="str">
        <f t="shared" si="4102"/>
        <v>AX$14</v>
      </c>
      <c r="AY3157" s="183" t="str">
        <f t="shared" ref="AY3157:CD3157" si="4103">AY$18</f>
        <v>AY$14</v>
      </c>
      <c r="AZ3157" s="183" t="str">
        <f t="shared" si="4103"/>
        <v>AZ$14</v>
      </c>
      <c r="BA3157" s="183" t="str">
        <f t="shared" si="4103"/>
        <v>BA$14</v>
      </c>
      <c r="BB3157" s="183" t="str">
        <f t="shared" si="4103"/>
        <v>BB$14</v>
      </c>
      <c r="BC3157" s="183" t="str">
        <f t="shared" si="4103"/>
        <v>BC$14</v>
      </c>
      <c r="BD3157" s="183" t="str">
        <f t="shared" si="4103"/>
        <v>BD$14</v>
      </c>
      <c r="BE3157" s="183" t="str">
        <f t="shared" si="4103"/>
        <v>BE$14</v>
      </c>
      <c r="BF3157" s="183" t="str">
        <f t="shared" si="4103"/>
        <v>BF$14</v>
      </c>
      <c r="BG3157" s="183" t="str">
        <f t="shared" si="4103"/>
        <v>BG$14</v>
      </c>
      <c r="BH3157" s="183" t="str">
        <f t="shared" si="4103"/>
        <v>BH$14</v>
      </c>
      <c r="BI3157" s="183" t="str">
        <f t="shared" si="4103"/>
        <v>BI$14</v>
      </c>
      <c r="BJ3157" s="183" t="str">
        <f t="shared" si="4103"/>
        <v>BJ$14</v>
      </c>
      <c r="BK3157" s="183" t="str">
        <f t="shared" si="4103"/>
        <v>BK$14</v>
      </c>
      <c r="BL3157" s="183" t="str">
        <f t="shared" si="4103"/>
        <v>BL$14</v>
      </c>
      <c r="BM3157" s="183" t="str">
        <f t="shared" si="4103"/>
        <v>BM$14</v>
      </c>
      <c r="BN3157" s="183" t="str">
        <f t="shared" si="4103"/>
        <v>BN$14</v>
      </c>
      <c r="BO3157" s="183" t="str">
        <f t="shared" si="4103"/>
        <v>BO$14</v>
      </c>
      <c r="BP3157" s="183" t="str">
        <f t="shared" si="4103"/>
        <v>BP$14</v>
      </c>
      <c r="BQ3157" s="183" t="str">
        <f t="shared" si="4103"/>
        <v>BQ$14</v>
      </c>
      <c r="BR3157" s="183" t="str">
        <f t="shared" si="4103"/>
        <v>BR$14</v>
      </c>
      <c r="BS3157" s="183" t="str">
        <f t="shared" si="4103"/>
        <v>BS$14</v>
      </c>
      <c r="BT3157" s="183" t="str">
        <f t="shared" si="4103"/>
        <v>BT$14</v>
      </c>
      <c r="BU3157" s="183" t="str">
        <f t="shared" si="4103"/>
        <v>BU$14</v>
      </c>
      <c r="BV3157" s="183" t="str">
        <f t="shared" si="4103"/>
        <v>BV$14</v>
      </c>
      <c r="BW3157" s="183" t="str">
        <f t="shared" si="4103"/>
        <v>BW$14</v>
      </c>
      <c r="BX3157" s="183" t="str">
        <f t="shared" si="4103"/>
        <v>BX$14</v>
      </c>
      <c r="BY3157" s="183" t="str">
        <f t="shared" si="4103"/>
        <v>BY$14</v>
      </c>
      <c r="BZ3157" s="183" t="str">
        <f t="shared" si="4103"/>
        <v>BZ$14</v>
      </c>
      <c r="CA3157" s="183" t="str">
        <f t="shared" si="4103"/>
        <v>CA$14</v>
      </c>
      <c r="CB3157" s="183" t="str">
        <f t="shared" si="4103"/>
        <v>CB$14</v>
      </c>
      <c r="CC3157" s="183" t="str">
        <f t="shared" si="4103"/>
        <v>CC$14</v>
      </c>
      <c r="CD3157" s="183" t="str">
        <f t="shared" si="4103"/>
        <v>CD$14</v>
      </c>
      <c r="CE3157" s="183" t="str">
        <f t="shared" ref="CE3157:CL3157" si="4104">CE$18</f>
        <v>CE$14</v>
      </c>
      <c r="CF3157" s="183" t="str">
        <f t="shared" si="4104"/>
        <v>CF$14</v>
      </c>
      <c r="CG3157" s="183" t="str">
        <f t="shared" si="4104"/>
        <v>CG$14</v>
      </c>
      <c r="CH3157" s="183" t="str">
        <f t="shared" si="4104"/>
        <v>CH$14</v>
      </c>
      <c r="CI3157" s="183" t="str">
        <f t="shared" si="4104"/>
        <v>CI$14</v>
      </c>
      <c r="CJ3157" s="183" t="str">
        <f t="shared" si="4104"/>
        <v>CJ$14</v>
      </c>
      <c r="CK3157" s="183" t="str">
        <f t="shared" si="4104"/>
        <v>CK$14</v>
      </c>
      <c r="CL3157" s="183" t="str">
        <f t="shared" si="4104"/>
        <v>CL$14</v>
      </c>
    </row>
    <row r="3158" spans="2:90" x14ac:dyDescent="0.4">
      <c r="B3158" s="168" t="s">
        <v>462</v>
      </c>
      <c r="C3158" s="193"/>
      <c r="D3158" s="193"/>
      <c r="E3158" s="193" t="s">
        <v>906</v>
      </c>
      <c r="F3158" s="193"/>
      <c r="G3158" s="193"/>
      <c r="H3158" s="193"/>
      <c r="I3158" s="194"/>
      <c r="J3158" s="194"/>
      <c r="K3158" s="195"/>
      <c r="L3158" s="195"/>
      <c r="M3158" s="195"/>
      <c r="N3158" s="195"/>
      <c r="O3158" s="195"/>
      <c r="P3158" s="195"/>
      <c r="R3158" s="195"/>
      <c r="S3158" s="183" t="str">
        <f t="shared" ref="S3158:AX3158" si="4105">S$19</f>
        <v>S$15</v>
      </c>
      <c r="T3158" s="183" t="str">
        <f t="shared" si="4105"/>
        <v>T$15</v>
      </c>
      <c r="U3158" s="183" t="str">
        <f t="shared" si="4105"/>
        <v>U$15</v>
      </c>
      <c r="V3158" s="183" t="str">
        <f t="shared" si="4105"/>
        <v>V$15</v>
      </c>
      <c r="W3158" s="183" t="str">
        <f t="shared" si="4105"/>
        <v>W$15</v>
      </c>
      <c r="X3158" s="183" t="str">
        <f t="shared" si="4105"/>
        <v>X$15</v>
      </c>
      <c r="Y3158" s="183" t="str">
        <f t="shared" si="4105"/>
        <v>Y$15</v>
      </c>
      <c r="Z3158" s="183" t="str">
        <f t="shared" si="4105"/>
        <v>Z$15</v>
      </c>
      <c r="AA3158" s="183" t="str">
        <f t="shared" si="4105"/>
        <v>AA$15</v>
      </c>
      <c r="AB3158" s="183" t="str">
        <f t="shared" si="4105"/>
        <v>AB$15</v>
      </c>
      <c r="AC3158" s="183" t="str">
        <f t="shared" si="4105"/>
        <v>AC$15</v>
      </c>
      <c r="AD3158" s="183" t="str">
        <f t="shared" si="4105"/>
        <v>AD$15</v>
      </c>
      <c r="AE3158" s="183" t="str">
        <f t="shared" si="4105"/>
        <v>AE$15</v>
      </c>
      <c r="AF3158" s="183" t="str">
        <f t="shared" si="4105"/>
        <v>AF$15</v>
      </c>
      <c r="AG3158" s="183" t="str">
        <f t="shared" si="4105"/>
        <v>AG$15</v>
      </c>
      <c r="AH3158" s="183" t="str">
        <f t="shared" si="4105"/>
        <v>AH$15</v>
      </c>
      <c r="AI3158" s="183" t="str">
        <f t="shared" si="4105"/>
        <v>AI$15</v>
      </c>
      <c r="AJ3158" s="183" t="str">
        <f t="shared" si="4105"/>
        <v>AJ$15</v>
      </c>
      <c r="AK3158" s="183" t="str">
        <f t="shared" si="4105"/>
        <v>AK$15</v>
      </c>
      <c r="AL3158" s="183" t="str">
        <f t="shared" si="4105"/>
        <v>AL$15</v>
      </c>
      <c r="AM3158" s="183" t="str">
        <f t="shared" si="4105"/>
        <v>AM$15</v>
      </c>
      <c r="AN3158" s="183" t="str">
        <f t="shared" si="4105"/>
        <v>AN$15</v>
      </c>
      <c r="AO3158" s="183" t="str">
        <f t="shared" si="4105"/>
        <v>AO$15</v>
      </c>
      <c r="AP3158" s="183" t="str">
        <f t="shared" si="4105"/>
        <v>AP$15</v>
      </c>
      <c r="AQ3158" s="183" t="str">
        <f t="shared" si="4105"/>
        <v>AQ$15</v>
      </c>
      <c r="AR3158" s="183" t="str">
        <f t="shared" si="4105"/>
        <v>AR$15</v>
      </c>
      <c r="AS3158" s="183" t="str">
        <f t="shared" si="4105"/>
        <v>AS$15</v>
      </c>
      <c r="AT3158" s="183" t="str">
        <f t="shared" si="4105"/>
        <v>AT$15</v>
      </c>
      <c r="AU3158" s="183" t="str">
        <f t="shared" si="4105"/>
        <v>AU$15</v>
      </c>
      <c r="AV3158" s="183" t="str">
        <f t="shared" si="4105"/>
        <v>AV$15</v>
      </c>
      <c r="AW3158" s="183" t="str">
        <f t="shared" si="4105"/>
        <v>AW$15</v>
      </c>
      <c r="AX3158" s="183" t="str">
        <f t="shared" si="4105"/>
        <v>AX$15</v>
      </c>
      <c r="AY3158" s="183" t="str">
        <f t="shared" ref="AY3158:CD3158" si="4106">AY$19</f>
        <v>AY$15</v>
      </c>
      <c r="AZ3158" s="183" t="str">
        <f t="shared" si="4106"/>
        <v>AZ$15</v>
      </c>
      <c r="BA3158" s="183" t="str">
        <f t="shared" si="4106"/>
        <v>BA$15</v>
      </c>
      <c r="BB3158" s="183" t="str">
        <f t="shared" si="4106"/>
        <v>BB$15</v>
      </c>
      <c r="BC3158" s="183" t="str">
        <f t="shared" si="4106"/>
        <v>BC$15</v>
      </c>
      <c r="BD3158" s="183" t="str">
        <f t="shared" si="4106"/>
        <v>BD$15</v>
      </c>
      <c r="BE3158" s="183" t="str">
        <f t="shared" si="4106"/>
        <v>BE$15</v>
      </c>
      <c r="BF3158" s="183" t="str">
        <f t="shared" si="4106"/>
        <v>BF$15</v>
      </c>
      <c r="BG3158" s="183" t="str">
        <f t="shared" si="4106"/>
        <v>BG$15</v>
      </c>
      <c r="BH3158" s="183" t="str">
        <f t="shared" si="4106"/>
        <v>BH$15</v>
      </c>
      <c r="BI3158" s="183" t="str">
        <f t="shared" si="4106"/>
        <v>BI$15</v>
      </c>
      <c r="BJ3158" s="183" t="str">
        <f t="shared" si="4106"/>
        <v>BJ$15</v>
      </c>
      <c r="BK3158" s="183" t="str">
        <f t="shared" si="4106"/>
        <v>BK$15</v>
      </c>
      <c r="BL3158" s="183" t="str">
        <f t="shared" si="4106"/>
        <v>BL$15</v>
      </c>
      <c r="BM3158" s="183" t="str">
        <f t="shared" si="4106"/>
        <v>BM$15</v>
      </c>
      <c r="BN3158" s="183" t="str">
        <f t="shared" si="4106"/>
        <v>BN$15</v>
      </c>
      <c r="BO3158" s="183" t="str">
        <f t="shared" si="4106"/>
        <v>BO$15</v>
      </c>
      <c r="BP3158" s="183" t="str">
        <f t="shared" si="4106"/>
        <v>BP$15</v>
      </c>
      <c r="BQ3158" s="183" t="str">
        <f t="shared" si="4106"/>
        <v>BQ$15</v>
      </c>
      <c r="BR3158" s="183" t="str">
        <f t="shared" si="4106"/>
        <v>BR$15</v>
      </c>
      <c r="BS3158" s="183" t="str">
        <f t="shared" si="4106"/>
        <v>BS$15</v>
      </c>
      <c r="BT3158" s="183" t="str">
        <f t="shared" si="4106"/>
        <v>BT$15</v>
      </c>
      <c r="BU3158" s="183" t="str">
        <f t="shared" si="4106"/>
        <v>BU$15</v>
      </c>
      <c r="BV3158" s="183" t="str">
        <f t="shared" si="4106"/>
        <v>BV$15</v>
      </c>
      <c r="BW3158" s="183" t="str">
        <f t="shared" si="4106"/>
        <v>BW$15</v>
      </c>
      <c r="BX3158" s="183" t="str">
        <f t="shared" si="4106"/>
        <v>BX$15</v>
      </c>
      <c r="BY3158" s="183" t="str">
        <f t="shared" si="4106"/>
        <v>BY$15</v>
      </c>
      <c r="BZ3158" s="183" t="str">
        <f t="shared" si="4106"/>
        <v>BZ$15</v>
      </c>
      <c r="CA3158" s="183" t="str">
        <f t="shared" si="4106"/>
        <v>CA$15</v>
      </c>
      <c r="CB3158" s="183" t="str">
        <f t="shared" si="4106"/>
        <v>CB$15</v>
      </c>
      <c r="CC3158" s="183" t="str">
        <f t="shared" si="4106"/>
        <v>CC$15</v>
      </c>
      <c r="CD3158" s="183" t="str">
        <f t="shared" si="4106"/>
        <v>CD$15</v>
      </c>
      <c r="CE3158" s="183" t="str">
        <f t="shared" ref="CE3158:CL3158" si="4107">CE$19</f>
        <v>CE$15</v>
      </c>
      <c r="CF3158" s="183" t="str">
        <f t="shared" si="4107"/>
        <v>CF$15</v>
      </c>
      <c r="CG3158" s="183" t="str">
        <f t="shared" si="4107"/>
        <v>CG$15</v>
      </c>
      <c r="CH3158" s="183" t="str">
        <f t="shared" si="4107"/>
        <v>CH$15</v>
      </c>
      <c r="CI3158" s="183" t="str">
        <f t="shared" si="4107"/>
        <v>CI$15</v>
      </c>
      <c r="CJ3158" s="183" t="str">
        <f t="shared" si="4107"/>
        <v>CJ$15</v>
      </c>
      <c r="CK3158" s="183" t="str">
        <f t="shared" si="4107"/>
        <v>CK$15</v>
      </c>
      <c r="CL3158" s="183" t="str">
        <f t="shared" si="4107"/>
        <v>CL$15</v>
      </c>
    </row>
    <row r="3159" spans="2:90" x14ac:dyDescent="0.4">
      <c r="B3159" s="137" t="s">
        <v>551</v>
      </c>
      <c r="C3159" s="136"/>
      <c r="D3159" s="136" t="s">
        <v>542</v>
      </c>
      <c r="E3159" s="136" t="s">
        <v>542</v>
      </c>
      <c r="F3159" s="136" t="s">
        <v>552</v>
      </c>
      <c r="G3159" s="136" t="s">
        <v>81</v>
      </c>
      <c r="H3159" s="136"/>
      <c r="I3159" s="138"/>
      <c r="J3159" s="138"/>
      <c r="K3159" s="136"/>
      <c r="L3159" s="136"/>
      <c r="M3159" s="136"/>
      <c r="N3159" s="136"/>
      <c r="O3159" s="136"/>
      <c r="P3159" s="136"/>
      <c r="R3159" s="137"/>
      <c r="S3159" s="162"/>
      <c r="T3159" s="162"/>
      <c r="U3159" s="162"/>
      <c r="V3159" s="162"/>
      <c r="W3159" s="162"/>
      <c r="X3159" s="162"/>
      <c r="Y3159" s="162"/>
      <c r="Z3159" s="162"/>
      <c r="AA3159" s="162"/>
      <c r="AB3159" s="162"/>
      <c r="AC3159" s="162"/>
      <c r="AD3159" s="162"/>
      <c r="AE3159" s="162"/>
      <c r="AF3159" s="162"/>
      <c r="AG3159" s="162"/>
      <c r="AH3159" s="162"/>
      <c r="AI3159" s="162"/>
      <c r="AJ3159" s="162"/>
      <c r="AK3159" s="162"/>
      <c r="AL3159" s="162"/>
      <c r="AM3159" s="162"/>
      <c r="AN3159" s="162"/>
      <c r="AO3159" s="162"/>
      <c r="AP3159" s="162"/>
      <c r="AQ3159" s="162"/>
      <c r="AR3159" s="162"/>
      <c r="AS3159" s="162"/>
      <c r="AT3159" s="162"/>
      <c r="AU3159" s="162"/>
      <c r="AV3159" s="162"/>
      <c r="AW3159" s="162"/>
      <c r="AX3159" s="162"/>
      <c r="AY3159" s="162"/>
      <c r="AZ3159" s="162"/>
      <c r="BA3159" s="162"/>
      <c r="BB3159" s="162"/>
      <c r="BC3159" s="162"/>
      <c r="BD3159" s="162"/>
      <c r="BE3159" s="162"/>
      <c r="BF3159" s="162"/>
      <c r="BG3159" s="162"/>
      <c r="BH3159" s="162"/>
      <c r="BI3159" s="162"/>
      <c r="BJ3159" s="162"/>
      <c r="BK3159" s="162"/>
      <c r="BL3159" s="162"/>
      <c r="BM3159" s="162"/>
      <c r="BN3159" s="162"/>
      <c r="BO3159" s="162"/>
      <c r="BP3159" s="162"/>
      <c r="BQ3159" s="162"/>
      <c r="BR3159" s="162"/>
      <c r="BS3159" s="162"/>
      <c r="BT3159" s="162"/>
      <c r="BU3159" s="162"/>
      <c r="BV3159" s="162"/>
      <c r="BW3159" s="162"/>
      <c r="BX3159" s="162"/>
      <c r="BY3159" s="162"/>
      <c r="BZ3159" s="162"/>
      <c r="CA3159" s="162"/>
      <c r="CB3159" s="162"/>
      <c r="CC3159" s="162"/>
      <c r="CD3159" s="162"/>
      <c r="CE3159" s="162"/>
      <c r="CF3159" s="162"/>
      <c r="CG3159" s="162"/>
      <c r="CH3159" s="162"/>
      <c r="CI3159" s="162"/>
      <c r="CJ3159" s="162"/>
      <c r="CK3159" s="162"/>
      <c r="CL3159" s="162"/>
    </row>
    <row r="3160" spans="2:90" x14ac:dyDescent="0.4">
      <c r="B3160" s="93" t="str">
        <f>B3154</f>
        <v>Primary volume driver</v>
      </c>
      <c r="C3160" s="12"/>
      <c r="D3160" s="12" t="s">
        <v>542</v>
      </c>
      <c r="E3160" s="12" t="s">
        <v>906</v>
      </c>
      <c r="F3160" s="12"/>
      <c r="G3160" s="12" t="s">
        <v>330</v>
      </c>
      <c r="H3160" s="12"/>
      <c r="I3160" s="60"/>
      <c r="J3160" s="60"/>
      <c r="K3160" s="12"/>
      <c r="L3160" s="12"/>
      <c r="M3160" s="12"/>
      <c r="N3160" s="12"/>
      <c r="O3160" s="12"/>
      <c r="P3160" s="12"/>
      <c r="R3160" s="13"/>
      <c r="S3160" s="76"/>
      <c r="T3160" s="76"/>
      <c r="U3160" s="76"/>
      <c r="V3160" s="76"/>
      <c r="W3160" s="76"/>
      <c r="X3160" s="76"/>
      <c r="Y3160" s="76"/>
      <c r="Z3160" s="76"/>
      <c r="AA3160" s="76"/>
      <c r="AB3160" s="76"/>
      <c r="AC3160" s="76"/>
      <c r="AD3160" s="76"/>
      <c r="AE3160" s="76"/>
      <c r="AF3160" s="76"/>
      <c r="AG3160" s="76"/>
      <c r="AH3160" s="76"/>
      <c r="AI3160" s="76"/>
      <c r="AJ3160" s="76"/>
      <c r="AK3160" s="76"/>
      <c r="AL3160" s="76"/>
      <c r="AM3160" s="76"/>
      <c r="AN3160" s="76"/>
      <c r="AO3160" s="76"/>
      <c r="AP3160" s="76"/>
      <c r="AQ3160" s="76"/>
      <c r="AR3160" s="76"/>
      <c r="AS3160" s="76"/>
      <c r="AT3160" s="76"/>
      <c r="AU3160" s="76"/>
      <c r="AV3160" s="76"/>
      <c r="AW3160" s="76"/>
      <c r="AX3160" s="76"/>
      <c r="AY3160" s="76"/>
      <c r="AZ3160" s="76"/>
      <c r="BA3160" s="76"/>
      <c r="BB3160" s="76"/>
      <c r="BC3160" s="76"/>
      <c r="BD3160" s="76"/>
      <c r="BE3160" s="76"/>
      <c r="BF3160" s="76"/>
      <c r="BG3160" s="76"/>
      <c r="BH3160" s="76"/>
      <c r="BI3160" s="76"/>
      <c r="BJ3160" s="76"/>
      <c r="BK3160" s="76"/>
      <c r="BL3160" s="76"/>
      <c r="BM3160" s="76"/>
      <c r="BN3160" s="76"/>
      <c r="BO3160" s="76"/>
      <c r="BP3160" s="76"/>
      <c r="BQ3160" s="76"/>
      <c r="BR3160" s="76"/>
      <c r="BS3160" s="76"/>
      <c r="BT3160" s="76"/>
      <c r="BU3160" s="76"/>
      <c r="BV3160" s="76"/>
      <c r="BW3160" s="76"/>
      <c r="BX3160" s="76"/>
      <c r="BY3160" s="76"/>
      <c r="BZ3160" s="76"/>
      <c r="CA3160" s="76"/>
      <c r="CB3160" s="76"/>
      <c r="CC3160" s="76"/>
      <c r="CD3160" s="76"/>
      <c r="CE3160" s="76"/>
      <c r="CF3160" s="76"/>
      <c r="CG3160" s="76"/>
      <c r="CH3160" s="76"/>
      <c r="CI3160" s="76"/>
      <c r="CJ3160" s="76"/>
      <c r="CK3160" s="76"/>
      <c r="CL3160" s="76"/>
    </row>
    <row r="3161" spans="2:90" x14ac:dyDescent="0.4">
      <c r="B3161" s="93" t="str">
        <f>"Seasonally adjusted # of "&amp;B3152&amp;"s"</f>
        <v>Seasonally adjusted # of procedures</v>
      </c>
      <c r="C3161" s="12"/>
      <c r="D3161" s="12" t="s">
        <v>542</v>
      </c>
      <c r="E3161" s="12" t="s">
        <v>906</v>
      </c>
      <c r="F3161" s="12"/>
      <c r="G3161" s="12"/>
      <c r="H3161" s="12"/>
      <c r="I3161" s="60"/>
      <c r="J3161" s="60"/>
      <c r="K3161" s="12"/>
      <c r="L3161" s="12"/>
      <c r="M3161" s="12"/>
      <c r="N3161" s="12"/>
      <c r="O3161" s="12"/>
      <c r="P3161" s="12"/>
      <c r="R3161" s="13"/>
      <c r="S3161" s="76"/>
      <c r="T3161" s="76"/>
      <c r="U3161" s="76"/>
      <c r="V3161" s="76"/>
      <c r="W3161" s="76"/>
      <c r="X3161" s="76"/>
      <c r="Y3161" s="76"/>
      <c r="Z3161" s="76"/>
      <c r="AA3161" s="76"/>
      <c r="AB3161" s="76"/>
      <c r="AC3161" s="76"/>
      <c r="AD3161" s="76"/>
      <c r="AE3161" s="76"/>
      <c r="AF3161" s="76"/>
      <c r="AG3161" s="76"/>
      <c r="AH3161" s="76"/>
      <c r="AI3161" s="76"/>
      <c r="AJ3161" s="76"/>
      <c r="AK3161" s="76"/>
      <c r="AL3161" s="76"/>
      <c r="AM3161" s="76"/>
      <c r="AN3161" s="76"/>
      <c r="AO3161" s="76"/>
      <c r="AP3161" s="76"/>
      <c r="AQ3161" s="76"/>
      <c r="AR3161" s="76"/>
      <c r="AS3161" s="76"/>
      <c r="AT3161" s="76"/>
      <c r="AU3161" s="76"/>
      <c r="AV3161" s="76"/>
      <c r="AW3161" s="76"/>
      <c r="AX3161" s="76"/>
      <c r="AY3161" s="76"/>
      <c r="AZ3161" s="76"/>
      <c r="BA3161" s="76"/>
      <c r="BB3161" s="76"/>
      <c r="BC3161" s="76"/>
      <c r="BD3161" s="76"/>
      <c r="BE3161" s="76"/>
      <c r="BF3161" s="76"/>
      <c r="BG3161" s="76"/>
      <c r="BH3161" s="76"/>
      <c r="BI3161" s="76"/>
      <c r="BJ3161" s="76"/>
      <c r="BK3161" s="76"/>
      <c r="BL3161" s="76"/>
      <c r="BM3161" s="76"/>
      <c r="BN3161" s="76"/>
      <c r="BO3161" s="76"/>
      <c r="BP3161" s="76"/>
      <c r="BQ3161" s="76"/>
      <c r="BR3161" s="76"/>
      <c r="BS3161" s="76"/>
      <c r="BT3161" s="76"/>
      <c r="BU3161" s="76"/>
      <c r="BV3161" s="76"/>
      <c r="BW3161" s="76"/>
      <c r="BX3161" s="76"/>
      <c r="BY3161" s="76"/>
      <c r="BZ3161" s="76"/>
      <c r="CA3161" s="76"/>
      <c r="CB3161" s="76"/>
      <c r="CC3161" s="76"/>
      <c r="CD3161" s="76"/>
      <c r="CE3161" s="76"/>
      <c r="CF3161" s="76"/>
      <c r="CG3161" s="76"/>
      <c r="CH3161" s="76"/>
      <c r="CI3161" s="76"/>
      <c r="CJ3161" s="76"/>
      <c r="CK3161" s="76"/>
      <c r="CL3161" s="76"/>
    </row>
    <row r="3162" spans="2:90" x14ac:dyDescent="0.4">
      <c r="B3162" s="122"/>
      <c r="C3162" s="12"/>
      <c r="D3162" s="12" t="s">
        <v>542</v>
      </c>
      <c r="E3162" s="12" t="s">
        <v>906</v>
      </c>
      <c r="F3162" s="12"/>
      <c r="G3162" s="12"/>
      <c r="H3162" s="12"/>
      <c r="I3162" s="60"/>
      <c r="J3162" s="60"/>
      <c r="K3162" s="38"/>
      <c r="L3162" s="38"/>
      <c r="M3162" s="38"/>
      <c r="N3162" s="38"/>
      <c r="O3162" s="38"/>
      <c r="P3162" s="38"/>
      <c r="R3162" s="15"/>
      <c r="S3162" s="230"/>
      <c r="T3162" s="230"/>
      <c r="U3162" s="230"/>
      <c r="V3162" s="230"/>
      <c r="W3162" s="230"/>
      <c r="X3162" s="230"/>
      <c r="Y3162" s="230"/>
      <c r="Z3162" s="230"/>
      <c r="AA3162" s="230"/>
      <c r="AB3162" s="230"/>
      <c r="AC3162" s="230"/>
      <c r="AD3162" s="230"/>
      <c r="AE3162" s="230"/>
      <c r="AF3162" s="230"/>
      <c r="AG3162" s="230"/>
      <c r="AH3162" s="230"/>
      <c r="AI3162" s="230"/>
      <c r="AJ3162" s="230"/>
      <c r="AK3162" s="230"/>
      <c r="AL3162" s="230"/>
      <c r="AM3162" s="230"/>
      <c r="AN3162" s="230"/>
      <c r="AO3162" s="230"/>
      <c r="AP3162" s="230"/>
      <c r="AQ3162" s="230"/>
      <c r="AR3162" s="230"/>
      <c r="AS3162" s="230"/>
      <c r="AT3162" s="230"/>
      <c r="AU3162" s="230"/>
      <c r="AV3162" s="230"/>
      <c r="AW3162" s="230"/>
      <c r="AX3162" s="230"/>
      <c r="AY3162" s="230"/>
      <c r="AZ3162" s="230"/>
      <c r="BA3162" s="230"/>
      <c r="BB3162" s="230"/>
      <c r="BC3162" s="230"/>
      <c r="BD3162" s="230"/>
      <c r="BE3162" s="230"/>
      <c r="BF3162" s="230"/>
      <c r="BG3162" s="230"/>
      <c r="BH3162" s="230"/>
      <c r="BI3162" s="230"/>
      <c r="BJ3162" s="230"/>
      <c r="BK3162" s="230"/>
      <c r="BL3162" s="230"/>
      <c r="BM3162" s="230"/>
      <c r="BN3162" s="230"/>
      <c r="BO3162" s="230"/>
      <c r="BP3162" s="230"/>
      <c r="BQ3162" s="230"/>
      <c r="BR3162" s="230"/>
      <c r="BS3162" s="230"/>
      <c r="BT3162" s="230"/>
      <c r="BU3162" s="230"/>
      <c r="BV3162" s="230"/>
      <c r="BW3162" s="230"/>
      <c r="BX3162" s="230"/>
      <c r="BY3162" s="230"/>
      <c r="BZ3162" s="230"/>
      <c r="CA3162" s="230"/>
      <c r="CB3162" s="230"/>
      <c r="CC3162" s="230"/>
      <c r="CD3162" s="230"/>
      <c r="CE3162" s="230"/>
      <c r="CF3162" s="230"/>
      <c r="CG3162" s="230"/>
      <c r="CH3162" s="230"/>
      <c r="CI3162" s="230"/>
      <c r="CJ3162" s="230"/>
      <c r="CK3162" s="230"/>
      <c r="CL3162" s="230"/>
    </row>
    <row r="3163" spans="2:90" x14ac:dyDescent="0.4">
      <c r="B3163" s="122" t="s">
        <v>538</v>
      </c>
      <c r="C3163" s="12"/>
      <c r="D3163" s="12" t="s">
        <v>542</v>
      </c>
      <c r="E3163" s="12" t="s">
        <v>906</v>
      </c>
      <c r="F3163" s="12"/>
      <c r="G3163" s="12"/>
      <c r="H3163" s="12"/>
      <c r="I3163" s="60"/>
      <c r="J3163" s="60"/>
      <c r="K3163" s="38"/>
      <c r="L3163" s="38"/>
      <c r="M3163" s="38"/>
      <c r="N3163" s="38"/>
      <c r="O3163" s="38"/>
      <c r="P3163" s="38"/>
      <c r="R3163" s="15"/>
      <c r="S3163" s="230"/>
      <c r="T3163" s="230"/>
      <c r="U3163" s="230"/>
      <c r="V3163" s="230"/>
      <c r="W3163" s="230"/>
      <c r="X3163" s="230"/>
      <c r="Y3163" s="230"/>
      <c r="Z3163" s="230"/>
      <c r="AA3163" s="230"/>
      <c r="AB3163" s="230"/>
      <c r="AC3163" s="230"/>
      <c r="AD3163" s="230"/>
      <c r="AE3163" s="230"/>
      <c r="AF3163" s="230"/>
      <c r="AG3163" s="230"/>
      <c r="AH3163" s="230"/>
      <c r="AI3163" s="230"/>
      <c r="AJ3163" s="230"/>
      <c r="AK3163" s="230"/>
      <c r="AL3163" s="230"/>
      <c r="AM3163" s="230"/>
      <c r="AN3163" s="230"/>
      <c r="AO3163" s="230"/>
      <c r="AP3163" s="230"/>
      <c r="AQ3163" s="230"/>
      <c r="AR3163" s="230"/>
      <c r="AS3163" s="230"/>
      <c r="AT3163" s="230"/>
      <c r="AU3163" s="230"/>
      <c r="AV3163" s="230"/>
      <c r="AW3163" s="230"/>
      <c r="AX3163" s="230"/>
      <c r="AY3163" s="230"/>
      <c r="AZ3163" s="230"/>
      <c r="BA3163" s="230"/>
      <c r="BB3163" s="230"/>
      <c r="BC3163" s="230"/>
      <c r="BD3163" s="230"/>
      <c r="BE3163" s="230"/>
      <c r="BF3163" s="230"/>
      <c r="BG3163" s="230"/>
      <c r="BH3163" s="230"/>
      <c r="BI3163" s="230"/>
      <c r="BJ3163" s="230"/>
      <c r="BK3163" s="230"/>
      <c r="BL3163" s="230"/>
      <c r="BM3163" s="230"/>
      <c r="BN3163" s="230"/>
      <c r="BO3163" s="230"/>
      <c r="BP3163" s="230"/>
      <c r="BQ3163" s="230"/>
      <c r="BR3163" s="230"/>
      <c r="BS3163" s="230"/>
      <c r="BT3163" s="230"/>
      <c r="BU3163" s="230"/>
      <c r="BV3163" s="230"/>
      <c r="BW3163" s="230"/>
      <c r="BX3163" s="230"/>
      <c r="BY3163" s="230"/>
      <c r="BZ3163" s="230"/>
      <c r="CA3163" s="230"/>
      <c r="CB3163" s="230"/>
      <c r="CC3163" s="230"/>
      <c r="CD3163" s="230"/>
      <c r="CE3163" s="230"/>
      <c r="CF3163" s="230"/>
      <c r="CG3163" s="230"/>
      <c r="CH3163" s="230"/>
      <c r="CI3163" s="230"/>
      <c r="CJ3163" s="230"/>
      <c r="CK3163" s="230"/>
      <c r="CL3163" s="230"/>
    </row>
    <row r="3164" spans="2:90" x14ac:dyDescent="0.4">
      <c r="B3164" s="300" t="s">
        <v>543</v>
      </c>
      <c r="C3164" s="16"/>
      <c r="D3164" s="16" t="s">
        <v>542</v>
      </c>
      <c r="E3164" s="16" t="s">
        <v>906</v>
      </c>
      <c r="F3164" s="16"/>
      <c r="G3164" s="16"/>
      <c r="H3164" s="16">
        <v>0.1</v>
      </c>
      <c r="I3164">
        <v>1</v>
      </c>
      <c r="J3164"/>
      <c r="K3164" s="38"/>
      <c r="L3164" s="38"/>
      <c r="M3164" s="38"/>
      <c r="N3164" s="38"/>
      <c r="O3164" s="38"/>
      <c r="P3164" s="38"/>
      <c r="R3164" s="15"/>
      <c r="S3164" s="230"/>
      <c r="T3164" s="230"/>
      <c r="U3164" s="230"/>
      <c r="V3164" s="230"/>
      <c r="W3164" s="230"/>
      <c r="X3164" s="230"/>
      <c r="Y3164" s="230"/>
      <c r="Z3164" s="230"/>
      <c r="AA3164" s="230"/>
      <c r="AB3164" s="230"/>
      <c r="AC3164" s="230"/>
      <c r="AD3164" s="230"/>
      <c r="AE3164" s="230"/>
      <c r="AF3164" s="230"/>
      <c r="AG3164" s="230"/>
      <c r="AH3164" s="230"/>
      <c r="AI3164" s="230"/>
      <c r="AJ3164" s="230"/>
      <c r="AK3164" s="230"/>
      <c r="AL3164" s="230"/>
      <c r="AM3164" s="230"/>
      <c r="AN3164" s="230"/>
      <c r="AO3164" s="230"/>
      <c r="AP3164" s="230"/>
      <c r="AQ3164" s="230"/>
      <c r="AR3164" s="230"/>
      <c r="AS3164" s="230"/>
      <c r="AT3164" s="230"/>
      <c r="AU3164" s="230"/>
      <c r="AV3164" s="230"/>
      <c r="AW3164" s="230"/>
      <c r="AX3164" s="230"/>
      <c r="AY3164" s="230"/>
      <c r="AZ3164" s="230"/>
      <c r="BA3164" s="230"/>
      <c r="BB3164" s="230"/>
      <c r="BC3164" s="230"/>
      <c r="BD3164" s="230"/>
      <c r="BE3164" s="230"/>
      <c r="BF3164" s="230"/>
      <c r="BG3164" s="230"/>
      <c r="BH3164" s="230"/>
      <c r="BI3164" s="230"/>
      <c r="BJ3164" s="230"/>
      <c r="BK3164" s="230"/>
      <c r="BL3164" s="230"/>
      <c r="BM3164" s="230"/>
      <c r="BN3164" s="230"/>
      <c r="BO3164" s="230"/>
      <c r="BP3164" s="230"/>
      <c r="BQ3164" s="230"/>
      <c r="BR3164" s="230"/>
      <c r="BS3164" s="230"/>
      <c r="BT3164" s="230"/>
      <c r="BU3164" s="230"/>
      <c r="BV3164" s="230"/>
      <c r="BW3164" s="230"/>
      <c r="BX3164" s="230"/>
      <c r="BY3164" s="230"/>
      <c r="BZ3164" s="230"/>
      <c r="CA3164" s="230"/>
      <c r="CB3164" s="230"/>
      <c r="CC3164" s="230"/>
      <c r="CD3164" s="230"/>
      <c r="CE3164" s="230"/>
      <c r="CF3164" s="230"/>
      <c r="CG3164" s="230"/>
      <c r="CH3164" s="230"/>
      <c r="CI3164" s="230"/>
      <c r="CJ3164" s="230"/>
      <c r="CK3164" s="230"/>
      <c r="CL3164" s="230"/>
    </row>
    <row r="3165" spans="2:90" x14ac:dyDescent="0.4">
      <c r="B3165" s="300" t="s">
        <v>544</v>
      </c>
      <c r="C3165" s="16"/>
      <c r="D3165" s="16" t="s">
        <v>542</v>
      </c>
      <c r="E3165" s="16" t="s">
        <v>906</v>
      </c>
      <c r="F3165" s="16"/>
      <c r="G3165" s="16"/>
      <c r="H3165" s="16">
        <v>0.35</v>
      </c>
      <c r="I3165">
        <f>I3164+1</f>
        <v>2</v>
      </c>
      <c r="J3165"/>
      <c r="K3165" s="38"/>
      <c r="L3165" s="38"/>
      <c r="M3165" s="38"/>
      <c r="N3165" s="38"/>
      <c r="O3165" s="38"/>
      <c r="P3165" s="38"/>
      <c r="R3165" s="15"/>
      <c r="S3165" s="230"/>
      <c r="T3165" s="230"/>
      <c r="U3165" s="230"/>
      <c r="V3165" s="230"/>
      <c r="W3165" s="230"/>
      <c r="X3165" s="230"/>
      <c r="Y3165" s="230"/>
      <c r="Z3165" s="230"/>
      <c r="AA3165" s="230"/>
      <c r="AB3165" s="230"/>
      <c r="AC3165" s="230"/>
      <c r="AD3165" s="230"/>
      <c r="AE3165" s="230"/>
      <c r="AF3165" s="230"/>
      <c r="AG3165" s="230"/>
      <c r="AH3165" s="230"/>
      <c r="AI3165" s="230"/>
      <c r="AJ3165" s="230"/>
      <c r="AK3165" s="230"/>
      <c r="AL3165" s="230"/>
      <c r="AM3165" s="230"/>
      <c r="AN3165" s="230"/>
      <c r="AO3165" s="230"/>
      <c r="AP3165" s="230"/>
      <c r="AQ3165" s="230"/>
      <c r="AR3165" s="230"/>
      <c r="AS3165" s="230"/>
      <c r="AT3165" s="230"/>
      <c r="AU3165" s="230"/>
      <c r="AV3165" s="230"/>
      <c r="AW3165" s="230"/>
      <c r="AX3165" s="230"/>
      <c r="AY3165" s="230"/>
      <c r="AZ3165" s="230"/>
      <c r="BA3165" s="230"/>
      <c r="BB3165" s="230"/>
      <c r="BC3165" s="230"/>
      <c r="BD3165" s="230"/>
      <c r="BE3165" s="230"/>
      <c r="BF3165" s="230"/>
      <c r="BG3165" s="230"/>
      <c r="BH3165" s="230"/>
      <c r="BI3165" s="230"/>
      <c r="BJ3165" s="230"/>
      <c r="BK3165" s="230"/>
      <c r="BL3165" s="230"/>
      <c r="BM3165" s="230"/>
      <c r="BN3165" s="230"/>
      <c r="BO3165" s="230"/>
      <c r="BP3165" s="230"/>
      <c r="BQ3165" s="230"/>
      <c r="BR3165" s="230"/>
      <c r="BS3165" s="230"/>
      <c r="BT3165" s="230"/>
      <c r="BU3165" s="230"/>
      <c r="BV3165" s="230"/>
      <c r="BW3165" s="230"/>
      <c r="BX3165" s="230"/>
      <c r="BY3165" s="230"/>
      <c r="BZ3165" s="230"/>
      <c r="CA3165" s="230"/>
      <c r="CB3165" s="230"/>
      <c r="CC3165" s="230"/>
      <c r="CD3165" s="230"/>
      <c r="CE3165" s="230"/>
      <c r="CF3165" s="230"/>
      <c r="CG3165" s="230"/>
      <c r="CH3165" s="230"/>
      <c r="CI3165" s="230"/>
      <c r="CJ3165" s="230"/>
      <c r="CK3165" s="230"/>
      <c r="CL3165" s="230"/>
    </row>
    <row r="3166" spans="2:90" x14ac:dyDescent="0.4">
      <c r="B3166" s="300" t="s">
        <v>546</v>
      </c>
      <c r="C3166" s="16"/>
      <c r="D3166" s="16" t="s">
        <v>542</v>
      </c>
      <c r="E3166" s="16" t="s">
        <v>906</v>
      </c>
      <c r="F3166" s="16"/>
      <c r="G3166" s="16"/>
      <c r="H3166" s="16">
        <v>0.05</v>
      </c>
      <c r="I3166">
        <f t="shared" ref="I3166:I3167" si="4108">I3165+1</f>
        <v>3</v>
      </c>
      <c r="J3166"/>
      <c r="K3166" s="38"/>
      <c r="L3166" s="38"/>
      <c r="M3166" s="38"/>
      <c r="N3166" s="38"/>
      <c r="O3166" s="38"/>
      <c r="P3166" s="38"/>
      <c r="R3166" s="15"/>
      <c r="S3166" s="230"/>
      <c r="T3166" s="230"/>
      <c r="U3166" s="230"/>
      <c r="V3166" s="230"/>
      <c r="W3166" s="230"/>
      <c r="X3166" s="230"/>
      <c r="Y3166" s="230"/>
      <c r="Z3166" s="230"/>
      <c r="AA3166" s="230"/>
      <c r="AB3166" s="230"/>
      <c r="AC3166" s="230"/>
      <c r="AD3166" s="230"/>
      <c r="AE3166" s="230"/>
      <c r="AF3166" s="230"/>
      <c r="AG3166" s="230"/>
      <c r="AH3166" s="230"/>
      <c r="AI3166" s="230"/>
      <c r="AJ3166" s="230"/>
      <c r="AK3166" s="230"/>
      <c r="AL3166" s="230"/>
      <c r="AM3166" s="230"/>
      <c r="AN3166" s="230"/>
      <c r="AO3166" s="230"/>
      <c r="AP3166" s="230"/>
      <c r="AQ3166" s="230"/>
      <c r="AR3166" s="230"/>
      <c r="AS3166" s="230"/>
      <c r="AT3166" s="230"/>
      <c r="AU3166" s="230"/>
      <c r="AV3166" s="230"/>
      <c r="AW3166" s="230"/>
      <c r="AX3166" s="230"/>
      <c r="AY3166" s="230"/>
      <c r="AZ3166" s="230"/>
      <c r="BA3166" s="230"/>
      <c r="BB3166" s="230"/>
      <c r="BC3166" s="230"/>
      <c r="BD3166" s="230"/>
      <c r="BE3166" s="230"/>
      <c r="BF3166" s="230"/>
      <c r="BG3166" s="230"/>
      <c r="BH3166" s="230"/>
      <c r="BI3166" s="230"/>
      <c r="BJ3166" s="230"/>
      <c r="BK3166" s="230"/>
      <c r="BL3166" s="230"/>
      <c r="BM3166" s="230"/>
      <c r="BN3166" s="230"/>
      <c r="BO3166" s="230"/>
      <c r="BP3166" s="230"/>
      <c r="BQ3166" s="230"/>
      <c r="BR3166" s="230"/>
      <c r="BS3166" s="230"/>
      <c r="BT3166" s="230"/>
      <c r="BU3166" s="230"/>
      <c r="BV3166" s="230"/>
      <c r="BW3166" s="230"/>
      <c r="BX3166" s="230"/>
      <c r="BY3166" s="230"/>
      <c r="BZ3166" s="230"/>
      <c r="CA3166" s="230"/>
      <c r="CB3166" s="230"/>
      <c r="CC3166" s="230"/>
      <c r="CD3166" s="230"/>
      <c r="CE3166" s="230"/>
      <c r="CF3166" s="230"/>
      <c r="CG3166" s="230"/>
      <c r="CH3166" s="230"/>
      <c r="CI3166" s="230"/>
      <c r="CJ3166" s="230"/>
      <c r="CK3166" s="230"/>
      <c r="CL3166" s="230"/>
    </row>
    <row r="3167" spans="2:90" x14ac:dyDescent="0.4">
      <c r="B3167" s="300" t="s">
        <v>545</v>
      </c>
      <c r="C3167" s="16"/>
      <c r="D3167" s="16" t="s">
        <v>542</v>
      </c>
      <c r="E3167" s="16" t="s">
        <v>906</v>
      </c>
      <c r="F3167" s="16"/>
      <c r="G3167" s="16"/>
      <c r="H3167" s="16">
        <v>0.45</v>
      </c>
      <c r="I3167">
        <f t="shared" si="4108"/>
        <v>4</v>
      </c>
      <c r="J3167"/>
      <c r="K3167" s="38"/>
      <c r="L3167" s="38"/>
      <c r="M3167" s="38"/>
      <c r="N3167" s="38"/>
      <c r="O3167" s="38"/>
      <c r="P3167" s="38"/>
      <c r="R3167" s="15"/>
      <c r="S3167" s="230"/>
      <c r="T3167" s="230"/>
      <c r="U3167" s="230"/>
      <c r="V3167" s="230"/>
      <c r="W3167" s="230"/>
      <c r="X3167" s="230"/>
      <c r="Y3167" s="230"/>
      <c r="Z3167" s="230"/>
      <c r="AA3167" s="230"/>
      <c r="AB3167" s="230"/>
      <c r="AC3167" s="230"/>
      <c r="AD3167" s="230"/>
      <c r="AE3167" s="230"/>
      <c r="AF3167" s="230"/>
      <c r="AG3167" s="230"/>
      <c r="AH3167" s="230"/>
      <c r="AI3167" s="230"/>
      <c r="AJ3167" s="230"/>
      <c r="AK3167" s="230"/>
      <c r="AL3167" s="230"/>
      <c r="AM3167" s="230"/>
      <c r="AN3167" s="230"/>
      <c r="AO3167" s="230"/>
      <c r="AP3167" s="230"/>
      <c r="AQ3167" s="230"/>
      <c r="AR3167" s="230"/>
      <c r="AS3167" s="230"/>
      <c r="AT3167" s="230"/>
      <c r="AU3167" s="230"/>
      <c r="AV3167" s="230"/>
      <c r="AW3167" s="230"/>
      <c r="AX3167" s="230"/>
      <c r="AY3167" s="230"/>
      <c r="AZ3167" s="230"/>
      <c r="BA3167" s="230"/>
      <c r="BB3167" s="230"/>
      <c r="BC3167" s="230"/>
      <c r="BD3167" s="230"/>
      <c r="BE3167" s="230"/>
      <c r="BF3167" s="230"/>
      <c r="BG3167" s="230"/>
      <c r="BH3167" s="230"/>
      <c r="BI3167" s="230"/>
      <c r="BJ3167" s="230"/>
      <c r="BK3167" s="230"/>
      <c r="BL3167" s="230"/>
      <c r="BM3167" s="230"/>
      <c r="BN3167" s="230"/>
      <c r="BO3167" s="230"/>
      <c r="BP3167" s="230"/>
      <c r="BQ3167" s="230"/>
      <c r="BR3167" s="230"/>
      <c r="BS3167" s="230"/>
      <c r="BT3167" s="230"/>
      <c r="BU3167" s="230"/>
      <c r="BV3167" s="230"/>
      <c r="BW3167" s="230"/>
      <c r="BX3167" s="230"/>
      <c r="BY3167" s="230"/>
      <c r="BZ3167" s="230"/>
      <c r="CA3167" s="230"/>
      <c r="CB3167" s="230"/>
      <c r="CC3167" s="230"/>
      <c r="CD3167" s="230"/>
      <c r="CE3167" s="230"/>
      <c r="CF3167" s="230"/>
      <c r="CG3167" s="230"/>
      <c r="CH3167" s="230"/>
      <c r="CI3167" s="230"/>
      <c r="CJ3167" s="230"/>
      <c r="CK3167" s="230"/>
      <c r="CL3167" s="230"/>
    </row>
    <row r="3168" spans="2:90" x14ac:dyDescent="0.4">
      <c r="B3168" s="139" t="s">
        <v>62</v>
      </c>
      <c r="C3168" s="34"/>
      <c r="D3168" s="34" t="s">
        <v>542</v>
      </c>
      <c r="E3168" s="34" t="s">
        <v>906</v>
      </c>
      <c r="F3168" s="34"/>
      <c r="G3168" s="34"/>
      <c r="H3168" s="34">
        <f>1-SUM(H3164:H3167)</f>
        <v>5.0000000000000044E-2</v>
      </c>
      <c r="I3168" s="60"/>
      <c r="J3168" s="60"/>
      <c r="K3168" s="38"/>
      <c r="L3168" s="38"/>
      <c r="M3168" s="38"/>
      <c r="N3168" s="38"/>
      <c r="O3168" s="38"/>
      <c r="P3168" s="38"/>
      <c r="R3168" s="15"/>
      <c r="S3168" s="230"/>
      <c r="T3168" s="230"/>
      <c r="U3168" s="230"/>
      <c r="V3168" s="230"/>
      <c r="W3168" s="230"/>
      <c r="X3168" s="230"/>
      <c r="Y3168" s="230"/>
      <c r="Z3168" s="230"/>
      <c r="AA3168" s="230"/>
      <c r="AB3168" s="230"/>
      <c r="AC3168" s="230"/>
      <c r="AD3168" s="230"/>
      <c r="AE3168" s="230"/>
      <c r="AF3168" s="230"/>
      <c r="AG3168" s="230"/>
      <c r="AH3168" s="230"/>
      <c r="AI3168" s="230"/>
      <c r="AJ3168" s="230"/>
      <c r="AK3168" s="230"/>
      <c r="AL3168" s="230"/>
      <c r="AM3168" s="230"/>
      <c r="AN3168" s="230"/>
      <c r="AO3168" s="230"/>
      <c r="AP3168" s="230"/>
      <c r="AQ3168" s="230"/>
      <c r="AR3168" s="230"/>
      <c r="AS3168" s="230"/>
      <c r="AT3168" s="230"/>
      <c r="AU3168" s="230"/>
      <c r="AV3168" s="230"/>
      <c r="AW3168" s="230"/>
      <c r="AX3168" s="230"/>
      <c r="AY3168" s="230"/>
      <c r="AZ3168" s="230"/>
      <c r="BA3168" s="230"/>
      <c r="BB3168" s="230"/>
      <c r="BC3168" s="230"/>
      <c r="BD3168" s="230"/>
      <c r="BE3168" s="230"/>
      <c r="BF3168" s="230"/>
      <c r="BG3168" s="230"/>
      <c r="BH3168" s="230"/>
      <c r="BI3168" s="230"/>
      <c r="BJ3168" s="230"/>
      <c r="BK3168" s="230"/>
      <c r="BL3168" s="230"/>
      <c r="BM3168" s="230"/>
      <c r="BN3168" s="230"/>
      <c r="BO3168" s="230"/>
      <c r="BP3168" s="230"/>
      <c r="BQ3168" s="230"/>
      <c r="BR3168" s="230"/>
      <c r="BS3168" s="230"/>
      <c r="BT3168" s="230"/>
      <c r="BU3168" s="230"/>
      <c r="BV3168" s="230"/>
      <c r="BW3168" s="230"/>
      <c r="BX3168" s="230"/>
      <c r="BY3168" s="230"/>
      <c r="BZ3168" s="230"/>
      <c r="CA3168" s="230"/>
      <c r="CB3168" s="230"/>
      <c r="CC3168" s="230"/>
      <c r="CD3168" s="230"/>
      <c r="CE3168" s="230"/>
      <c r="CF3168" s="230"/>
      <c r="CG3168" s="230"/>
      <c r="CH3168" s="230"/>
      <c r="CI3168" s="230"/>
      <c r="CJ3168" s="230"/>
      <c r="CK3168" s="230"/>
      <c r="CL3168" s="230"/>
    </row>
    <row r="3169" spans="2:90" x14ac:dyDescent="0.4">
      <c r="B3169" s="130" t="str">
        <f t="shared" ref="B3169:B3176" si="4109">B3151</f>
        <v>Surgical procedures</v>
      </c>
      <c r="C3169" s="12"/>
      <c r="D3169" s="12" t="s">
        <v>542</v>
      </c>
      <c r="E3169" s="12" t="s">
        <v>906</v>
      </c>
      <c r="F3169" s="12"/>
      <c r="G3169" s="12" t="s">
        <v>330</v>
      </c>
      <c r="H3169" s="12"/>
      <c r="I3169" s="60"/>
      <c r="J3169" s="60"/>
      <c r="K3169" s="38"/>
      <c r="L3169" s="38"/>
      <c r="M3169" s="38"/>
      <c r="N3169" s="38"/>
      <c r="O3169" s="38"/>
      <c r="P3169" s="38"/>
      <c r="R3169" s="15"/>
      <c r="S3169" s="230"/>
      <c r="T3169" s="230"/>
      <c r="U3169" s="230"/>
      <c r="V3169" s="230"/>
      <c r="W3169" s="230"/>
      <c r="X3169" s="230"/>
      <c r="Y3169" s="230"/>
      <c r="Z3169" s="230"/>
      <c r="AA3169" s="230"/>
      <c r="AB3169" s="230"/>
      <c r="AC3169" s="230"/>
      <c r="AD3169" s="230"/>
      <c r="AE3169" s="230"/>
      <c r="AF3169" s="230"/>
      <c r="AG3169" s="230"/>
      <c r="AH3169" s="230"/>
      <c r="AI3169" s="230"/>
      <c r="AJ3169" s="230"/>
      <c r="AK3169" s="230"/>
      <c r="AL3169" s="230"/>
      <c r="AM3169" s="230"/>
      <c r="AN3169" s="230"/>
      <c r="AO3169" s="230"/>
      <c r="AP3169" s="230"/>
      <c r="AQ3169" s="230"/>
      <c r="AR3169" s="230"/>
      <c r="AS3169" s="230"/>
      <c r="AT3169" s="230"/>
      <c r="AU3169" s="230"/>
      <c r="AV3169" s="230"/>
      <c r="AW3169" s="230"/>
      <c r="AX3169" s="230"/>
      <c r="AY3169" s="230"/>
      <c r="AZ3169" s="230"/>
      <c r="BA3169" s="230"/>
      <c r="BB3169" s="230"/>
      <c r="BC3169" s="230"/>
      <c r="BD3169" s="230"/>
      <c r="BE3169" s="230"/>
      <c r="BF3169" s="230"/>
      <c r="BG3169" s="230"/>
      <c r="BH3169" s="230"/>
      <c r="BI3169" s="230"/>
      <c r="BJ3169" s="230"/>
      <c r="BK3169" s="230"/>
      <c r="BL3169" s="230"/>
      <c r="BM3169" s="230"/>
      <c r="BN3169" s="230"/>
      <c r="BO3169" s="230"/>
      <c r="BP3169" s="230"/>
      <c r="BQ3169" s="230"/>
      <c r="BR3169" s="230"/>
      <c r="BS3169" s="230"/>
      <c r="BT3169" s="230"/>
      <c r="BU3169" s="230"/>
      <c r="BV3169" s="230"/>
      <c r="BW3169" s="230"/>
      <c r="BX3169" s="230"/>
      <c r="BY3169" s="230"/>
      <c r="BZ3169" s="230"/>
      <c r="CA3169" s="230"/>
      <c r="CB3169" s="230"/>
      <c r="CC3169" s="230"/>
      <c r="CD3169" s="230"/>
      <c r="CE3169" s="230"/>
      <c r="CF3169" s="230"/>
      <c r="CG3169" s="230"/>
      <c r="CH3169" s="230"/>
      <c r="CI3169" s="230"/>
      <c r="CJ3169" s="230"/>
      <c r="CK3169" s="230"/>
      <c r="CL3169" s="230"/>
    </row>
    <row r="3170" spans="2:90" x14ac:dyDescent="0.4">
      <c r="B3170" s="130" t="str">
        <f t="shared" si="4109"/>
        <v>procedure</v>
      </c>
      <c r="C3170" s="27"/>
      <c r="D3170" s="27" t="s">
        <v>542</v>
      </c>
      <c r="E3170" s="27" t="s">
        <v>906</v>
      </c>
      <c r="F3170" s="27"/>
      <c r="G3170" s="27" t="s">
        <v>330</v>
      </c>
      <c r="H3170" s="27"/>
      <c r="I3170" s="78"/>
      <c r="J3170" s="78"/>
      <c r="K3170" s="33"/>
      <c r="L3170" s="33"/>
      <c r="M3170" s="33"/>
      <c r="N3170" s="33"/>
      <c r="O3170" s="33"/>
      <c r="P3170" s="33"/>
      <c r="R3170" s="33"/>
      <c r="S3170" s="80"/>
      <c r="T3170" s="80"/>
      <c r="U3170" s="80"/>
      <c r="V3170" s="80"/>
      <c r="W3170" s="80"/>
      <c r="X3170" s="80"/>
      <c r="Y3170" s="80"/>
      <c r="Z3170" s="80"/>
      <c r="AA3170" s="80"/>
      <c r="AB3170" s="80"/>
      <c r="AC3170" s="80"/>
      <c r="AD3170" s="80"/>
      <c r="AE3170" s="80"/>
      <c r="AF3170" s="80"/>
      <c r="AG3170" s="80"/>
      <c r="AH3170" s="80"/>
      <c r="AI3170" s="80"/>
      <c r="AJ3170" s="80"/>
      <c r="AK3170" s="80"/>
      <c r="AL3170" s="80"/>
      <c r="AM3170" s="80"/>
      <c r="AN3170" s="80"/>
      <c r="AO3170" s="80"/>
      <c r="AP3170" s="80"/>
      <c r="AQ3170" s="80"/>
      <c r="AR3170" s="80"/>
      <c r="AS3170" s="80"/>
      <c r="AT3170" s="80"/>
      <c r="AU3170" s="80"/>
      <c r="AV3170" s="80"/>
      <c r="AW3170" s="80"/>
      <c r="AX3170" s="80"/>
      <c r="AY3170" s="80"/>
      <c r="AZ3170" s="80"/>
      <c r="BA3170" s="80"/>
      <c r="BB3170" s="80"/>
      <c r="BC3170" s="80"/>
      <c r="BD3170" s="80"/>
      <c r="BE3170" s="80"/>
      <c r="BF3170" s="80"/>
      <c r="BG3170" s="80"/>
      <c r="BH3170" s="80"/>
      <c r="BI3170" s="80"/>
      <c r="BJ3170" s="80"/>
      <c r="BK3170" s="80"/>
      <c r="BL3170" s="80"/>
      <c r="BM3170" s="80"/>
      <c r="BN3170" s="80"/>
      <c r="BO3170" s="80"/>
      <c r="BP3170" s="80"/>
      <c r="BQ3170" s="80"/>
      <c r="BR3170" s="80"/>
      <c r="BS3170" s="80"/>
      <c r="BT3170" s="80"/>
      <c r="BU3170" s="80"/>
      <c r="BV3170" s="80"/>
      <c r="BW3170" s="80"/>
      <c r="BX3170" s="80"/>
      <c r="BY3170" s="80"/>
      <c r="BZ3170" s="80"/>
      <c r="CA3170" s="80"/>
      <c r="CB3170" s="80"/>
      <c r="CC3170" s="80"/>
      <c r="CD3170" s="80"/>
      <c r="CE3170" s="80"/>
      <c r="CF3170" s="80"/>
      <c r="CG3170" s="80"/>
      <c r="CH3170" s="80"/>
      <c r="CI3170" s="80"/>
      <c r="CJ3170" s="80"/>
      <c r="CK3170" s="80"/>
      <c r="CL3170" s="80"/>
    </row>
    <row r="3171" spans="2:90" x14ac:dyDescent="0.4">
      <c r="B3171" s="130" t="str">
        <f t="shared" si="4109"/>
        <v>Primary revenue driver</v>
      </c>
      <c r="C3171" s="27"/>
      <c r="D3171" s="27" t="s">
        <v>542</v>
      </c>
      <c r="E3171" s="27" t="s">
        <v>906</v>
      </c>
      <c r="F3171" s="27"/>
      <c r="G3171" s="27" t="s">
        <v>330</v>
      </c>
      <c r="H3171" s="27"/>
      <c r="I3171" s="78"/>
      <c r="J3171" s="78"/>
      <c r="K3171" s="33"/>
      <c r="L3171" s="33"/>
      <c r="M3171" s="33"/>
      <c r="N3171" s="33"/>
      <c r="O3171" s="33"/>
      <c r="P3171" s="33"/>
      <c r="R3171" s="33"/>
      <c r="S3171" s="80"/>
      <c r="T3171" s="80"/>
      <c r="U3171" s="80"/>
      <c r="V3171" s="80"/>
      <c r="W3171" s="80"/>
      <c r="X3171" s="80"/>
      <c r="Y3171" s="80"/>
      <c r="Z3171" s="80"/>
      <c r="AA3171" s="80"/>
      <c r="AB3171" s="80"/>
      <c r="AC3171" s="80"/>
      <c r="AD3171" s="80"/>
      <c r="AE3171" s="80"/>
      <c r="AF3171" s="80"/>
      <c r="AG3171" s="80"/>
      <c r="AH3171" s="80"/>
      <c r="AI3171" s="80"/>
      <c r="AJ3171" s="80"/>
      <c r="AK3171" s="80"/>
      <c r="AL3171" s="80"/>
      <c r="AM3171" s="80"/>
      <c r="AN3171" s="80"/>
      <c r="AO3171" s="80"/>
      <c r="AP3171" s="80"/>
      <c r="AQ3171" s="80"/>
      <c r="AR3171" s="80"/>
      <c r="AS3171" s="80"/>
      <c r="AT3171" s="80"/>
      <c r="AU3171" s="80"/>
      <c r="AV3171" s="80"/>
      <c r="AW3171" s="80"/>
      <c r="AX3171" s="80"/>
      <c r="AY3171" s="80"/>
      <c r="AZ3171" s="80"/>
      <c r="BA3171" s="80"/>
      <c r="BB3171" s="80"/>
      <c r="BC3171" s="80"/>
      <c r="BD3171" s="80"/>
      <c r="BE3171" s="80"/>
      <c r="BF3171" s="80"/>
      <c r="BG3171" s="80"/>
      <c r="BH3171" s="80"/>
      <c r="BI3171" s="80"/>
      <c r="BJ3171" s="80"/>
      <c r="BK3171" s="80"/>
      <c r="BL3171" s="80"/>
      <c r="BM3171" s="80"/>
      <c r="BN3171" s="80"/>
      <c r="BO3171" s="80"/>
      <c r="BP3171" s="80"/>
      <c r="BQ3171" s="80"/>
      <c r="BR3171" s="80"/>
      <c r="BS3171" s="80"/>
      <c r="BT3171" s="80"/>
      <c r="BU3171" s="80"/>
      <c r="BV3171" s="80"/>
      <c r="BW3171" s="80"/>
      <c r="BX3171" s="80"/>
      <c r="BY3171" s="80"/>
      <c r="BZ3171" s="80"/>
      <c r="CA3171" s="80"/>
      <c r="CB3171" s="80"/>
      <c r="CC3171" s="80"/>
      <c r="CD3171" s="80"/>
      <c r="CE3171" s="80"/>
      <c r="CF3171" s="80"/>
      <c r="CG3171" s="80"/>
      <c r="CH3171" s="80"/>
      <c r="CI3171" s="80"/>
      <c r="CJ3171" s="80"/>
      <c r="CK3171" s="80"/>
      <c r="CL3171" s="80"/>
    </row>
    <row r="3172" spans="2:90" x14ac:dyDescent="0.4">
      <c r="B3172" s="130" t="str">
        <f t="shared" si="4109"/>
        <v>Primary volume driver</v>
      </c>
      <c r="D3172" t="s">
        <v>542</v>
      </c>
      <c r="E3172" t="s">
        <v>906</v>
      </c>
      <c r="G3172" t="s">
        <v>330</v>
      </c>
      <c r="K3172" s="53"/>
      <c r="L3172" s="53"/>
      <c r="M3172" s="53"/>
      <c r="N3172" s="53"/>
      <c r="O3172" s="53"/>
      <c r="P3172" s="53"/>
      <c r="R3172" s="24"/>
      <c r="S3172" s="80"/>
      <c r="T3172" s="80"/>
      <c r="U3172" s="80"/>
      <c r="V3172" s="80"/>
      <c r="W3172" s="80"/>
      <c r="X3172" s="80"/>
      <c r="Y3172" s="80"/>
      <c r="Z3172" s="80"/>
      <c r="AA3172" s="80"/>
      <c r="AB3172" s="80"/>
      <c r="AC3172" s="80"/>
      <c r="AD3172" s="80"/>
      <c r="AE3172" s="80"/>
      <c r="AF3172" s="80"/>
      <c r="AG3172" s="80"/>
      <c r="AH3172" s="80"/>
      <c r="AI3172" s="80"/>
      <c r="AJ3172" s="80"/>
      <c r="AK3172" s="80"/>
      <c r="AL3172" s="80"/>
      <c r="AM3172" s="80"/>
      <c r="AN3172" s="80"/>
      <c r="AO3172" s="80"/>
      <c r="AP3172" s="80"/>
      <c r="AQ3172" s="80"/>
      <c r="AR3172" s="80"/>
      <c r="AS3172" s="80"/>
      <c r="AT3172" s="80"/>
      <c r="AU3172" s="80"/>
      <c r="AV3172" s="80"/>
      <c r="AW3172" s="80"/>
      <c r="AX3172" s="80"/>
      <c r="AY3172" s="80"/>
      <c r="AZ3172" s="80"/>
      <c r="BA3172" s="80"/>
      <c r="BB3172" s="80"/>
      <c r="BC3172" s="80"/>
      <c r="BD3172" s="80"/>
      <c r="BE3172" s="80"/>
      <c r="BF3172" s="80"/>
      <c r="BG3172" s="80"/>
      <c r="BH3172" s="80"/>
      <c r="BI3172" s="80"/>
      <c r="BJ3172" s="80"/>
      <c r="BK3172" s="80"/>
      <c r="BL3172" s="80"/>
      <c r="BM3172" s="80"/>
      <c r="BN3172" s="80"/>
      <c r="BO3172" s="80"/>
      <c r="BP3172" s="80"/>
      <c r="BQ3172" s="80"/>
      <c r="BR3172" s="80"/>
      <c r="BS3172" s="80"/>
      <c r="BT3172" s="80"/>
      <c r="BU3172" s="80"/>
      <c r="BV3172" s="80"/>
      <c r="BW3172" s="80"/>
      <c r="BX3172" s="80"/>
      <c r="BY3172" s="80"/>
      <c r="BZ3172" s="80"/>
      <c r="CA3172" s="80"/>
      <c r="CB3172" s="80"/>
      <c r="CC3172" s="80"/>
      <c r="CD3172" s="80"/>
      <c r="CE3172" s="80"/>
      <c r="CF3172" s="80"/>
      <c r="CG3172" s="80"/>
      <c r="CH3172" s="80"/>
      <c r="CI3172" s="80"/>
      <c r="CJ3172" s="80"/>
      <c r="CK3172" s="80"/>
      <c r="CL3172" s="80"/>
    </row>
    <row r="3173" spans="2:90" x14ac:dyDescent="0.4">
      <c r="B3173" s="130" t="str">
        <f t="shared" si="4109"/>
        <v>(Secondary label)</v>
      </c>
      <c r="C3173" s="12"/>
      <c r="D3173" s="12" t="s">
        <v>542</v>
      </c>
      <c r="E3173" s="12" t="s">
        <v>906</v>
      </c>
      <c r="F3173" s="12"/>
      <c r="G3173" s="12" t="s">
        <v>330</v>
      </c>
      <c r="H3173" s="12"/>
      <c r="I3173" s="60"/>
      <c r="J3173" s="60"/>
      <c r="K3173" s="15"/>
      <c r="L3173" s="15"/>
      <c r="M3173" s="15"/>
      <c r="N3173" s="15"/>
      <c r="O3173" s="15"/>
      <c r="P3173" s="15"/>
      <c r="R3173" s="15"/>
      <c r="S3173" s="80"/>
      <c r="T3173" s="80"/>
      <c r="U3173" s="80"/>
      <c r="V3173" s="80"/>
      <c r="W3173" s="80"/>
      <c r="X3173" s="80"/>
      <c r="Y3173" s="80"/>
      <c r="Z3173" s="80"/>
      <c r="AA3173" s="80"/>
      <c r="AB3173" s="80"/>
      <c r="AC3173" s="80"/>
      <c r="AD3173" s="80"/>
      <c r="AE3173" s="80"/>
      <c r="AF3173" s="80"/>
      <c r="AG3173" s="80"/>
      <c r="AH3173" s="80"/>
      <c r="AI3173" s="80"/>
      <c r="AJ3173" s="80"/>
      <c r="AK3173" s="80"/>
      <c r="AL3173" s="80"/>
      <c r="AM3173" s="80"/>
      <c r="AN3173" s="80"/>
      <c r="AO3173" s="80"/>
      <c r="AP3173" s="80"/>
      <c r="AQ3173" s="80"/>
      <c r="AR3173" s="80"/>
      <c r="AS3173" s="80"/>
      <c r="AT3173" s="80"/>
      <c r="AU3173" s="80"/>
      <c r="AV3173" s="80"/>
      <c r="AW3173" s="80"/>
      <c r="AX3173" s="80"/>
      <c r="AY3173" s="80"/>
      <c r="AZ3173" s="80"/>
      <c r="BA3173" s="80"/>
      <c r="BB3173" s="80"/>
      <c r="BC3173" s="80"/>
      <c r="BD3173" s="80"/>
      <c r="BE3173" s="80"/>
      <c r="BF3173" s="80"/>
      <c r="BG3173" s="80"/>
      <c r="BH3173" s="80"/>
      <c r="BI3173" s="80"/>
      <c r="BJ3173" s="80"/>
      <c r="BK3173" s="80"/>
      <c r="BL3173" s="80"/>
      <c r="BM3173" s="80"/>
      <c r="BN3173" s="80"/>
      <c r="BO3173" s="80"/>
      <c r="BP3173" s="80"/>
      <c r="BQ3173" s="80"/>
      <c r="BR3173" s="80"/>
      <c r="BS3173" s="80"/>
      <c r="BT3173" s="80"/>
      <c r="BU3173" s="80"/>
      <c r="BV3173" s="80"/>
      <c r="BW3173" s="80"/>
      <c r="BX3173" s="80"/>
      <c r="BY3173" s="80"/>
      <c r="BZ3173" s="80"/>
      <c r="CA3173" s="80"/>
      <c r="CB3173" s="80"/>
      <c r="CC3173" s="80"/>
      <c r="CD3173" s="80"/>
      <c r="CE3173" s="80"/>
      <c r="CF3173" s="80"/>
      <c r="CG3173" s="80"/>
      <c r="CH3173" s="80"/>
      <c r="CI3173" s="80"/>
      <c r="CJ3173" s="80"/>
      <c r="CK3173" s="80"/>
      <c r="CL3173" s="80"/>
    </row>
    <row r="3174" spans="2:90" x14ac:dyDescent="0.4">
      <c r="B3174" s="130" t="str">
        <f t="shared" si="4109"/>
        <v xml:space="preserve">secondary unit </v>
      </c>
      <c r="C3174" s="12"/>
      <c r="D3174" s="12" t="s">
        <v>542</v>
      </c>
      <c r="E3174" s="12" t="s">
        <v>906</v>
      </c>
      <c r="F3174" s="12"/>
      <c r="G3174" s="12" t="s">
        <v>330</v>
      </c>
      <c r="H3174" s="12"/>
      <c r="I3174" s="60"/>
      <c r="J3174" s="60"/>
      <c r="K3174" s="15"/>
      <c r="L3174" s="15"/>
      <c r="M3174" s="15"/>
      <c r="N3174" s="15"/>
      <c r="O3174" s="15"/>
      <c r="P3174" s="15"/>
      <c r="R3174" s="15"/>
      <c r="S3174" s="76"/>
      <c r="T3174" s="76"/>
      <c r="U3174" s="76"/>
      <c r="V3174" s="76"/>
      <c r="W3174" s="76"/>
      <c r="X3174" s="76"/>
      <c r="Y3174" s="76"/>
      <c r="Z3174" s="76"/>
      <c r="AA3174" s="76"/>
      <c r="AB3174" s="76"/>
      <c r="AC3174" s="76"/>
      <c r="AD3174" s="76"/>
      <c r="AE3174" s="76"/>
      <c r="AF3174" s="76"/>
      <c r="AG3174" s="76"/>
      <c r="AH3174" s="76"/>
      <c r="AI3174" s="76"/>
      <c r="AJ3174" s="76"/>
      <c r="AK3174" s="76"/>
      <c r="AL3174" s="76"/>
      <c r="AM3174" s="76"/>
      <c r="AN3174" s="76"/>
      <c r="AO3174" s="76"/>
      <c r="AP3174" s="76"/>
      <c r="AQ3174" s="76"/>
      <c r="AR3174" s="76"/>
      <c r="AS3174" s="76"/>
      <c r="AT3174" s="76"/>
      <c r="AU3174" s="76"/>
      <c r="AV3174" s="76"/>
      <c r="AW3174" s="76"/>
      <c r="AX3174" s="76"/>
      <c r="AY3174" s="76"/>
      <c r="AZ3174" s="76"/>
      <c r="BA3174" s="76"/>
      <c r="BB3174" s="76"/>
      <c r="BC3174" s="76"/>
      <c r="BD3174" s="76"/>
      <c r="BE3174" s="76"/>
      <c r="BF3174" s="76"/>
      <c r="BG3174" s="76"/>
      <c r="BH3174" s="76"/>
      <c r="BI3174" s="76"/>
      <c r="BJ3174" s="76"/>
      <c r="BK3174" s="76"/>
      <c r="BL3174" s="76"/>
      <c r="BM3174" s="76"/>
      <c r="BN3174" s="76"/>
      <c r="BO3174" s="76"/>
      <c r="BP3174" s="76"/>
      <c r="BQ3174" s="76"/>
      <c r="BR3174" s="76"/>
      <c r="BS3174" s="76"/>
      <c r="BT3174" s="76"/>
      <c r="BU3174" s="76"/>
      <c r="BV3174" s="76"/>
      <c r="BW3174" s="76"/>
      <c r="BX3174" s="76"/>
      <c r="BY3174" s="76"/>
      <c r="BZ3174" s="76"/>
      <c r="CA3174" s="76"/>
      <c r="CB3174" s="76"/>
      <c r="CC3174" s="76"/>
      <c r="CD3174" s="76"/>
      <c r="CE3174" s="76"/>
      <c r="CF3174" s="76"/>
      <c r="CG3174" s="76"/>
      <c r="CH3174" s="76"/>
      <c r="CI3174" s="76"/>
      <c r="CJ3174" s="76"/>
      <c r="CK3174" s="76"/>
      <c r="CL3174" s="76"/>
    </row>
    <row r="3175" spans="2:90" x14ac:dyDescent="0.4">
      <c r="B3175" s="130" t="str">
        <f t="shared" si="4109"/>
        <v>Secondary revenue driver</v>
      </c>
      <c r="C3175" s="12"/>
      <c r="D3175" s="12" t="s">
        <v>542</v>
      </c>
      <c r="E3175" s="12" t="s">
        <v>906</v>
      </c>
      <c r="F3175" s="12"/>
      <c r="G3175" s="12" t="s">
        <v>330</v>
      </c>
      <c r="H3175" s="12"/>
      <c r="I3175" s="60"/>
      <c r="J3175" s="60"/>
      <c r="K3175" s="15"/>
      <c r="L3175" s="15"/>
      <c r="M3175" s="15"/>
      <c r="N3175" s="15"/>
      <c r="O3175" s="15"/>
      <c r="P3175" s="15"/>
      <c r="R3175" s="15"/>
      <c r="S3175" s="80"/>
      <c r="T3175" s="80"/>
      <c r="U3175" s="80"/>
      <c r="V3175" s="80"/>
      <c r="W3175" s="80"/>
      <c r="X3175" s="80"/>
      <c r="Y3175" s="80"/>
      <c r="Z3175" s="80"/>
      <c r="AA3175" s="80"/>
      <c r="AB3175" s="80"/>
      <c r="AC3175" s="80"/>
      <c r="AD3175" s="80"/>
      <c r="AE3175" s="80"/>
      <c r="AF3175" s="80"/>
      <c r="AG3175" s="80"/>
      <c r="AH3175" s="80"/>
      <c r="AI3175" s="80"/>
      <c r="AJ3175" s="80"/>
      <c r="AK3175" s="80"/>
      <c r="AL3175" s="80"/>
      <c r="AM3175" s="80"/>
      <c r="AN3175" s="80"/>
      <c r="AO3175" s="80"/>
      <c r="AP3175" s="80"/>
      <c r="AQ3175" s="80"/>
      <c r="AR3175" s="80"/>
      <c r="AS3175" s="80"/>
      <c r="AT3175" s="80"/>
      <c r="AU3175" s="80"/>
      <c r="AV3175" s="80"/>
      <c r="AW3175" s="80"/>
      <c r="AX3175" s="80"/>
      <c r="AY3175" s="80"/>
      <c r="AZ3175" s="80"/>
      <c r="BA3175" s="80"/>
      <c r="BB3175" s="80"/>
      <c r="BC3175" s="80"/>
      <c r="BD3175" s="80"/>
      <c r="BE3175" s="80"/>
      <c r="BF3175" s="80"/>
      <c r="BG3175" s="80"/>
      <c r="BH3175" s="80"/>
      <c r="BI3175" s="80"/>
      <c r="BJ3175" s="80"/>
      <c r="BK3175" s="80"/>
      <c r="BL3175" s="80"/>
      <c r="BM3175" s="80"/>
      <c r="BN3175" s="80"/>
      <c r="BO3175" s="80"/>
      <c r="BP3175" s="80"/>
      <c r="BQ3175" s="80"/>
      <c r="BR3175" s="80"/>
      <c r="BS3175" s="80"/>
      <c r="BT3175" s="80"/>
      <c r="BU3175" s="80"/>
      <c r="BV3175" s="80"/>
      <c r="BW3175" s="80"/>
      <c r="BX3175" s="80"/>
      <c r="BY3175" s="80"/>
      <c r="BZ3175" s="80"/>
      <c r="CA3175" s="80"/>
      <c r="CB3175" s="80"/>
      <c r="CC3175" s="80"/>
      <c r="CD3175" s="80"/>
      <c r="CE3175" s="80"/>
      <c r="CF3175" s="80"/>
      <c r="CG3175" s="80"/>
      <c r="CH3175" s="80"/>
      <c r="CI3175" s="80"/>
      <c r="CJ3175" s="80"/>
      <c r="CK3175" s="80"/>
      <c r="CL3175" s="80"/>
    </row>
    <row r="3176" spans="2:90" x14ac:dyDescent="0.4">
      <c r="B3176" s="130" t="str">
        <f t="shared" si="4109"/>
        <v>Secondary volume driver</v>
      </c>
      <c r="C3176" s="12"/>
      <c r="D3176" s="12" t="s">
        <v>542</v>
      </c>
      <c r="E3176" s="12" t="s">
        <v>906</v>
      </c>
      <c r="F3176" s="12"/>
      <c r="G3176" s="12" t="s">
        <v>330</v>
      </c>
      <c r="H3176" s="12"/>
      <c r="I3176" s="60"/>
      <c r="J3176" s="60"/>
      <c r="K3176" s="15"/>
      <c r="L3176" s="15"/>
      <c r="M3176" s="15"/>
      <c r="N3176" s="15"/>
      <c r="O3176" s="15"/>
      <c r="P3176" s="15"/>
      <c r="R3176" s="15"/>
      <c r="S3176" s="80"/>
      <c r="T3176" s="80"/>
      <c r="U3176" s="80"/>
      <c r="V3176" s="80"/>
      <c r="W3176" s="80"/>
      <c r="X3176" s="80"/>
      <c r="Y3176" s="80"/>
      <c r="Z3176" s="80"/>
      <c r="AA3176" s="80"/>
      <c r="AB3176" s="80"/>
      <c r="AC3176" s="80"/>
      <c r="AD3176" s="80"/>
      <c r="AE3176" s="80"/>
      <c r="AF3176" s="80"/>
      <c r="AG3176" s="80"/>
      <c r="AH3176" s="80"/>
      <c r="AI3176" s="80"/>
      <c r="AJ3176" s="80"/>
      <c r="AK3176" s="80"/>
      <c r="AL3176" s="80"/>
      <c r="AM3176" s="80"/>
      <c r="AN3176" s="80"/>
      <c r="AO3176" s="80"/>
      <c r="AP3176" s="80"/>
      <c r="AQ3176" s="80"/>
      <c r="AR3176" s="80"/>
      <c r="AS3176" s="80"/>
      <c r="AT3176" s="80"/>
      <c r="AU3176" s="80"/>
      <c r="AV3176" s="80"/>
      <c r="AW3176" s="80"/>
      <c r="AX3176" s="80"/>
      <c r="AY3176" s="80"/>
      <c r="AZ3176" s="80"/>
      <c r="BA3176" s="80"/>
      <c r="BB3176" s="80"/>
      <c r="BC3176" s="80"/>
      <c r="BD3176" s="80"/>
      <c r="BE3176" s="80"/>
      <c r="BF3176" s="80"/>
      <c r="BG3176" s="80"/>
      <c r="BH3176" s="80"/>
      <c r="BI3176" s="80"/>
      <c r="BJ3176" s="80"/>
      <c r="BK3176" s="80"/>
      <c r="BL3176" s="80"/>
      <c r="BM3176" s="80"/>
      <c r="BN3176" s="80"/>
      <c r="BO3176" s="80"/>
      <c r="BP3176" s="80"/>
      <c r="BQ3176" s="80"/>
      <c r="BR3176" s="80"/>
      <c r="BS3176" s="80"/>
      <c r="BT3176" s="80"/>
      <c r="BU3176" s="80"/>
      <c r="BV3176" s="80"/>
      <c r="BW3176" s="80"/>
      <c r="BX3176" s="80"/>
      <c r="BY3176" s="80"/>
      <c r="BZ3176" s="80"/>
      <c r="CA3176" s="80"/>
      <c r="CB3176" s="80"/>
      <c r="CC3176" s="80"/>
      <c r="CD3176" s="80"/>
      <c r="CE3176" s="80"/>
      <c r="CF3176" s="80"/>
      <c r="CG3176" s="80"/>
      <c r="CH3176" s="80"/>
      <c r="CI3176" s="80"/>
      <c r="CJ3176" s="80"/>
      <c r="CK3176" s="80"/>
      <c r="CL3176" s="80"/>
    </row>
    <row r="3177" spans="2:90" x14ac:dyDescent="0.4">
      <c r="B3177" s="130"/>
      <c r="C3177" s="12"/>
      <c r="D3177" s="12"/>
      <c r="E3177" s="12" t="s">
        <v>906</v>
      </c>
      <c r="F3177" s="12"/>
      <c r="G3177" s="12"/>
      <c r="H3177" s="12"/>
      <c r="I3177" s="60"/>
      <c r="J3177" s="60"/>
      <c r="K3177" s="15"/>
      <c r="L3177" s="15"/>
      <c r="M3177" s="15"/>
      <c r="N3177" s="15"/>
      <c r="O3177" s="15"/>
      <c r="P3177" s="15"/>
      <c r="R3177" s="15"/>
      <c r="S3177" s="80"/>
      <c r="T3177" s="80"/>
      <c r="U3177" s="80"/>
      <c r="V3177" s="80"/>
      <c r="W3177" s="80"/>
      <c r="X3177" s="80"/>
      <c r="Y3177" s="80"/>
      <c r="Z3177" s="80"/>
      <c r="AA3177" s="80"/>
      <c r="AB3177" s="80"/>
      <c r="AC3177" s="80"/>
      <c r="AD3177" s="80"/>
      <c r="AE3177" s="80"/>
      <c r="AF3177" s="80"/>
      <c r="AG3177" s="80"/>
      <c r="AH3177" s="80"/>
      <c r="AI3177" s="80"/>
      <c r="AJ3177" s="80"/>
      <c r="AK3177" s="80"/>
      <c r="AL3177" s="80"/>
      <c r="AM3177" s="80"/>
      <c r="AN3177" s="80"/>
      <c r="AO3177" s="80"/>
      <c r="AP3177" s="80"/>
      <c r="AQ3177" s="80"/>
      <c r="AR3177" s="80"/>
      <c r="AS3177" s="80"/>
      <c r="AT3177" s="80"/>
      <c r="AU3177" s="80"/>
      <c r="AV3177" s="80"/>
      <c r="AW3177" s="80"/>
      <c r="AX3177" s="80"/>
      <c r="AY3177" s="80"/>
      <c r="AZ3177" s="80"/>
      <c r="BA3177" s="80"/>
      <c r="BB3177" s="80"/>
      <c r="BC3177" s="80"/>
      <c r="BD3177" s="80"/>
      <c r="BE3177" s="80"/>
      <c r="BF3177" s="80"/>
      <c r="BG3177" s="80"/>
      <c r="BH3177" s="80"/>
      <c r="BI3177" s="80"/>
      <c r="BJ3177" s="80"/>
      <c r="BK3177" s="80"/>
      <c r="BL3177" s="80"/>
      <c r="BM3177" s="80"/>
      <c r="BN3177" s="80"/>
      <c r="BO3177" s="80"/>
      <c r="BP3177" s="80"/>
      <c r="BQ3177" s="80"/>
      <c r="BR3177" s="80"/>
      <c r="BS3177" s="80"/>
      <c r="BT3177" s="80"/>
      <c r="BU3177" s="80"/>
      <c r="BV3177" s="80"/>
      <c r="BW3177" s="80"/>
      <c r="BX3177" s="80"/>
      <c r="BY3177" s="80"/>
      <c r="BZ3177" s="80"/>
      <c r="CA3177" s="80"/>
      <c r="CB3177" s="80"/>
      <c r="CC3177" s="80"/>
      <c r="CD3177" s="80"/>
      <c r="CE3177" s="80"/>
      <c r="CF3177" s="80"/>
      <c r="CG3177" s="80"/>
      <c r="CH3177" s="80"/>
      <c r="CI3177" s="80"/>
      <c r="CJ3177" s="80"/>
      <c r="CK3177" s="80"/>
      <c r="CL3177" s="80"/>
    </row>
    <row r="3178" spans="2:90" x14ac:dyDescent="0.4">
      <c r="B3178" s="168" t="s">
        <v>499</v>
      </c>
      <c r="C3178" s="167"/>
      <c r="D3178" s="167"/>
      <c r="E3178" s="167" t="s">
        <v>906</v>
      </c>
      <c r="F3178" s="167"/>
      <c r="G3178" s="167"/>
      <c r="H3178" s="167"/>
      <c r="I3178" s="169"/>
      <c r="J3178" s="169"/>
      <c r="K3178" s="190"/>
      <c r="L3178" s="190"/>
      <c r="M3178" s="190"/>
      <c r="N3178" s="190"/>
      <c r="O3178" s="190"/>
      <c r="P3178" s="190"/>
      <c r="R3178" s="191"/>
      <c r="S3178" s="167"/>
      <c r="T3178" s="167"/>
      <c r="U3178" s="167"/>
      <c r="V3178" s="167"/>
      <c r="W3178" s="167"/>
      <c r="X3178" s="167"/>
      <c r="Y3178" s="167"/>
      <c r="Z3178" s="167"/>
      <c r="AA3178" s="167"/>
      <c r="AB3178" s="167"/>
      <c r="AC3178" s="167"/>
      <c r="AD3178" s="167"/>
      <c r="AE3178" s="167"/>
      <c r="AF3178" s="167"/>
      <c r="AG3178" s="167"/>
      <c r="AH3178" s="167"/>
      <c r="AI3178" s="167"/>
      <c r="AJ3178" s="167"/>
      <c r="AK3178" s="167"/>
      <c r="AL3178" s="167"/>
      <c r="AM3178" s="167"/>
      <c r="AN3178" s="167"/>
      <c r="AO3178" s="167"/>
      <c r="AP3178" s="167"/>
      <c r="AQ3178" s="167"/>
      <c r="AR3178" s="167"/>
      <c r="AS3178" s="167"/>
      <c r="AT3178" s="167"/>
      <c r="AU3178" s="167"/>
      <c r="AV3178" s="167"/>
      <c r="AW3178" s="167"/>
      <c r="AX3178" s="167"/>
      <c r="AY3178" s="167"/>
      <c r="AZ3178" s="167"/>
      <c r="BA3178" s="167"/>
      <c r="BB3178" s="167"/>
      <c r="BC3178" s="167"/>
      <c r="BD3178" s="167"/>
      <c r="BE3178" s="167"/>
      <c r="BF3178" s="167"/>
      <c r="BG3178" s="167"/>
      <c r="BH3178" s="167"/>
      <c r="BI3178" s="167"/>
      <c r="BJ3178" s="167"/>
      <c r="BK3178" s="167"/>
      <c r="BL3178" s="167"/>
      <c r="BM3178" s="167"/>
      <c r="BN3178" s="167"/>
      <c r="BO3178" s="167"/>
      <c r="BP3178" s="167"/>
      <c r="BQ3178" s="167"/>
      <c r="BR3178" s="167"/>
      <c r="BS3178" s="167"/>
      <c r="BT3178" s="167"/>
      <c r="BU3178" s="167"/>
      <c r="BV3178" s="167"/>
      <c r="BW3178" s="167"/>
      <c r="BX3178" s="167"/>
      <c r="BY3178" s="167"/>
      <c r="BZ3178" s="167"/>
      <c r="CA3178" s="167"/>
      <c r="CB3178" s="167"/>
      <c r="CC3178" s="167"/>
      <c r="CD3178" s="167"/>
      <c r="CE3178" s="167"/>
      <c r="CF3178" s="167"/>
      <c r="CG3178" s="167"/>
      <c r="CH3178" s="167"/>
      <c r="CI3178" s="167"/>
      <c r="CJ3178" s="167"/>
      <c r="CK3178" s="167"/>
      <c r="CL3178" s="167"/>
    </row>
    <row r="3179" spans="2:90" x14ac:dyDescent="0.4">
      <c r="B3179" s="168" t="s">
        <v>500</v>
      </c>
      <c r="C3179" s="167"/>
      <c r="D3179" s="167"/>
      <c r="E3179" s="167" t="s">
        <v>906</v>
      </c>
      <c r="F3179" s="167"/>
      <c r="G3179" s="167"/>
      <c r="H3179" s="167"/>
      <c r="I3179" s="169"/>
      <c r="J3179" s="169"/>
      <c r="K3179" s="190"/>
      <c r="L3179" s="190"/>
      <c r="M3179" s="190"/>
      <c r="N3179" s="190"/>
      <c r="O3179" s="190"/>
      <c r="P3179" s="190"/>
      <c r="R3179" s="191"/>
      <c r="S3179" s="167"/>
      <c r="T3179" s="167"/>
      <c r="U3179" s="167"/>
      <c r="V3179" s="167"/>
      <c r="W3179" s="167"/>
      <c r="X3179" s="167"/>
      <c r="Y3179" s="167"/>
      <c r="Z3179" s="167"/>
      <c r="AA3179" s="167"/>
      <c r="AB3179" s="167"/>
      <c r="AC3179" s="167"/>
      <c r="AD3179" s="167"/>
      <c r="AE3179" s="167"/>
      <c r="AF3179" s="167"/>
      <c r="AG3179" s="167"/>
      <c r="AH3179" s="167"/>
      <c r="AI3179" s="167"/>
      <c r="AJ3179" s="167"/>
      <c r="AK3179" s="167"/>
      <c r="AL3179" s="167"/>
      <c r="AM3179" s="167"/>
      <c r="AN3179" s="167"/>
      <c r="AO3179" s="167"/>
      <c r="AP3179" s="167"/>
      <c r="AQ3179" s="167"/>
      <c r="AR3179" s="167"/>
      <c r="AS3179" s="167"/>
      <c r="AT3179" s="167"/>
      <c r="AU3179" s="167"/>
      <c r="AV3179" s="167"/>
      <c r="AW3179" s="167"/>
      <c r="AX3179" s="167"/>
      <c r="AY3179" s="167"/>
      <c r="AZ3179" s="167"/>
      <c r="BA3179" s="167"/>
      <c r="BB3179" s="167"/>
      <c r="BC3179" s="167"/>
      <c r="BD3179" s="167"/>
      <c r="BE3179" s="167"/>
      <c r="BF3179" s="167"/>
      <c r="BG3179" s="167"/>
      <c r="BH3179" s="167"/>
      <c r="BI3179" s="167"/>
      <c r="BJ3179" s="167"/>
      <c r="BK3179" s="167"/>
      <c r="BL3179" s="167"/>
      <c r="BM3179" s="167"/>
      <c r="BN3179" s="167"/>
      <c r="BO3179" s="167"/>
      <c r="BP3179" s="167"/>
      <c r="BQ3179" s="167"/>
      <c r="BR3179" s="167"/>
      <c r="BS3179" s="167"/>
      <c r="BT3179" s="167"/>
      <c r="BU3179" s="167"/>
      <c r="BV3179" s="167"/>
      <c r="BW3179" s="167"/>
      <c r="BX3179" s="167"/>
      <c r="BY3179" s="167"/>
      <c r="BZ3179" s="167"/>
      <c r="CA3179" s="167"/>
      <c r="CB3179" s="167"/>
      <c r="CC3179" s="167"/>
      <c r="CD3179" s="167"/>
      <c r="CE3179" s="167"/>
      <c r="CF3179" s="167"/>
      <c r="CG3179" s="167"/>
      <c r="CH3179" s="167"/>
      <c r="CI3179" s="167"/>
      <c r="CJ3179" s="167"/>
      <c r="CK3179" s="167"/>
      <c r="CL3179" s="167"/>
    </row>
    <row r="3180" spans="2:90" x14ac:dyDescent="0.4">
      <c r="B3180" s="168" t="s">
        <v>459</v>
      </c>
      <c r="C3180" s="167"/>
      <c r="D3180" s="167"/>
      <c r="E3180" s="167" t="s">
        <v>906</v>
      </c>
      <c r="F3180" s="167"/>
      <c r="G3180" s="167"/>
      <c r="H3180" s="167"/>
      <c r="I3180" s="169"/>
      <c r="J3180" s="169"/>
      <c r="K3180" s="190"/>
      <c r="L3180" s="190"/>
      <c r="M3180" s="190"/>
      <c r="N3180" s="190"/>
      <c r="O3180" s="190"/>
      <c r="P3180" s="190"/>
      <c r="R3180" s="191"/>
      <c r="S3180" s="192" t="str">
        <f t="shared" ref="S3180:AX3180" si="4110">S$16</f>
        <v>S$12</v>
      </c>
      <c r="T3180" s="192" t="str">
        <f t="shared" si="4110"/>
        <v>T$12</v>
      </c>
      <c r="U3180" s="192" t="str">
        <f t="shared" si="4110"/>
        <v>U$12</v>
      </c>
      <c r="V3180" s="192" t="str">
        <f t="shared" si="4110"/>
        <v>V$12</v>
      </c>
      <c r="W3180" s="192" t="str">
        <f t="shared" si="4110"/>
        <v>W$12</v>
      </c>
      <c r="X3180" s="192" t="str">
        <f t="shared" si="4110"/>
        <v>X$12</v>
      </c>
      <c r="Y3180" s="192" t="str">
        <f t="shared" si="4110"/>
        <v>Y$12</v>
      </c>
      <c r="Z3180" s="192" t="str">
        <f t="shared" si="4110"/>
        <v>Z$12</v>
      </c>
      <c r="AA3180" s="192" t="str">
        <f t="shared" si="4110"/>
        <v>AA$12</v>
      </c>
      <c r="AB3180" s="192" t="str">
        <f t="shared" si="4110"/>
        <v>AB$12</v>
      </c>
      <c r="AC3180" s="192" t="str">
        <f t="shared" si="4110"/>
        <v>AC$12</v>
      </c>
      <c r="AD3180" s="192" t="str">
        <f t="shared" si="4110"/>
        <v>AD$12</v>
      </c>
      <c r="AE3180" s="192" t="str">
        <f t="shared" si="4110"/>
        <v>AE$12</v>
      </c>
      <c r="AF3180" s="192" t="str">
        <f t="shared" si="4110"/>
        <v>AF$12</v>
      </c>
      <c r="AG3180" s="192" t="str">
        <f t="shared" si="4110"/>
        <v>AG$12</v>
      </c>
      <c r="AH3180" s="192" t="str">
        <f t="shared" si="4110"/>
        <v>AH$12</v>
      </c>
      <c r="AI3180" s="192" t="str">
        <f t="shared" si="4110"/>
        <v>AI$12</v>
      </c>
      <c r="AJ3180" s="192" t="str">
        <f t="shared" si="4110"/>
        <v>AJ$12</v>
      </c>
      <c r="AK3180" s="192" t="str">
        <f t="shared" si="4110"/>
        <v>AK$12</v>
      </c>
      <c r="AL3180" s="192" t="str">
        <f t="shared" si="4110"/>
        <v>AL$12</v>
      </c>
      <c r="AM3180" s="192" t="str">
        <f t="shared" si="4110"/>
        <v>AM$12</v>
      </c>
      <c r="AN3180" s="192" t="str">
        <f t="shared" si="4110"/>
        <v>AN$12</v>
      </c>
      <c r="AO3180" s="192" t="str">
        <f t="shared" si="4110"/>
        <v>AO$12</v>
      </c>
      <c r="AP3180" s="192" t="str">
        <f t="shared" si="4110"/>
        <v>AP$12</v>
      </c>
      <c r="AQ3180" s="192" t="str">
        <f t="shared" si="4110"/>
        <v>AQ$12</v>
      </c>
      <c r="AR3180" s="192" t="str">
        <f t="shared" si="4110"/>
        <v>AR$12</v>
      </c>
      <c r="AS3180" s="192" t="str">
        <f t="shared" si="4110"/>
        <v>AS$12</v>
      </c>
      <c r="AT3180" s="192" t="str">
        <f t="shared" si="4110"/>
        <v>AT$12</v>
      </c>
      <c r="AU3180" s="192" t="str">
        <f t="shared" si="4110"/>
        <v>AU$12</v>
      </c>
      <c r="AV3180" s="192" t="str">
        <f t="shared" si="4110"/>
        <v>AV$12</v>
      </c>
      <c r="AW3180" s="192" t="str">
        <f t="shared" si="4110"/>
        <v>AW$12</v>
      </c>
      <c r="AX3180" s="192" t="str">
        <f t="shared" si="4110"/>
        <v>AX$12</v>
      </c>
      <c r="AY3180" s="192" t="str">
        <f t="shared" ref="AY3180:CD3180" si="4111">AY$16</f>
        <v>AY$12</v>
      </c>
      <c r="AZ3180" s="192" t="str">
        <f t="shared" si="4111"/>
        <v>AZ$12</v>
      </c>
      <c r="BA3180" s="192" t="str">
        <f t="shared" si="4111"/>
        <v>BA$12</v>
      </c>
      <c r="BB3180" s="192" t="str">
        <f t="shared" si="4111"/>
        <v>BB$12</v>
      </c>
      <c r="BC3180" s="192" t="str">
        <f t="shared" si="4111"/>
        <v>BC$12</v>
      </c>
      <c r="BD3180" s="192" t="str">
        <f t="shared" si="4111"/>
        <v>BD$12</v>
      </c>
      <c r="BE3180" s="192" t="str">
        <f t="shared" si="4111"/>
        <v>BE$12</v>
      </c>
      <c r="BF3180" s="192" t="str">
        <f t="shared" si="4111"/>
        <v>BF$12</v>
      </c>
      <c r="BG3180" s="192" t="str">
        <f t="shared" si="4111"/>
        <v>BG$12</v>
      </c>
      <c r="BH3180" s="192" t="str">
        <f t="shared" si="4111"/>
        <v>BH$12</v>
      </c>
      <c r="BI3180" s="192" t="str">
        <f t="shared" si="4111"/>
        <v>BI$12</v>
      </c>
      <c r="BJ3180" s="192" t="str">
        <f t="shared" si="4111"/>
        <v>BJ$12</v>
      </c>
      <c r="BK3180" s="192" t="str">
        <f t="shared" si="4111"/>
        <v>BK$12</v>
      </c>
      <c r="BL3180" s="192" t="str">
        <f t="shared" si="4111"/>
        <v>BL$12</v>
      </c>
      <c r="BM3180" s="192" t="str">
        <f t="shared" si="4111"/>
        <v>BM$12</v>
      </c>
      <c r="BN3180" s="192" t="str">
        <f t="shared" si="4111"/>
        <v>BN$12</v>
      </c>
      <c r="BO3180" s="192" t="str">
        <f t="shared" si="4111"/>
        <v>BO$12</v>
      </c>
      <c r="BP3180" s="192" t="str">
        <f t="shared" si="4111"/>
        <v>BP$12</v>
      </c>
      <c r="BQ3180" s="192" t="str">
        <f t="shared" si="4111"/>
        <v>BQ$12</v>
      </c>
      <c r="BR3180" s="192" t="str">
        <f t="shared" si="4111"/>
        <v>BR$12</v>
      </c>
      <c r="BS3180" s="192" t="str">
        <f t="shared" si="4111"/>
        <v>BS$12</v>
      </c>
      <c r="BT3180" s="192" t="str">
        <f t="shared" si="4111"/>
        <v>BT$12</v>
      </c>
      <c r="BU3180" s="192" t="str">
        <f t="shared" si="4111"/>
        <v>BU$12</v>
      </c>
      <c r="BV3180" s="192" t="str">
        <f t="shared" si="4111"/>
        <v>BV$12</v>
      </c>
      <c r="BW3180" s="192" t="str">
        <f t="shared" si="4111"/>
        <v>BW$12</v>
      </c>
      <c r="BX3180" s="192" t="str">
        <f t="shared" si="4111"/>
        <v>BX$12</v>
      </c>
      <c r="BY3180" s="192" t="str">
        <f t="shared" si="4111"/>
        <v>BY$12</v>
      </c>
      <c r="BZ3180" s="192" t="str">
        <f t="shared" si="4111"/>
        <v>BZ$12</v>
      </c>
      <c r="CA3180" s="192" t="str">
        <f t="shared" si="4111"/>
        <v>CA$12</v>
      </c>
      <c r="CB3180" s="192" t="str">
        <f t="shared" si="4111"/>
        <v>CB$12</v>
      </c>
      <c r="CC3180" s="192" t="str">
        <f t="shared" si="4111"/>
        <v>CC$12</v>
      </c>
      <c r="CD3180" s="192" t="str">
        <f t="shared" si="4111"/>
        <v>CD$12</v>
      </c>
      <c r="CE3180" s="192" t="str">
        <f t="shared" ref="CE3180:CL3180" si="4112">CE$16</f>
        <v>CE$12</v>
      </c>
      <c r="CF3180" s="192" t="str">
        <f t="shared" si="4112"/>
        <v>CF$12</v>
      </c>
      <c r="CG3180" s="192" t="str">
        <f t="shared" si="4112"/>
        <v>CG$12</v>
      </c>
      <c r="CH3180" s="192" t="str">
        <f t="shared" si="4112"/>
        <v>CH$12</v>
      </c>
      <c r="CI3180" s="192" t="str">
        <f t="shared" si="4112"/>
        <v>CI$12</v>
      </c>
      <c r="CJ3180" s="192" t="str">
        <f t="shared" si="4112"/>
        <v>CJ$12</v>
      </c>
      <c r="CK3180" s="192" t="str">
        <f t="shared" si="4112"/>
        <v>CK$12</v>
      </c>
      <c r="CL3180" s="192" t="str">
        <f t="shared" si="4112"/>
        <v>CL$12</v>
      </c>
    </row>
    <row r="3181" spans="2:90" x14ac:dyDescent="0.4">
      <c r="B3181" s="168" t="s">
        <v>460</v>
      </c>
      <c r="C3181" s="193"/>
      <c r="D3181" s="193"/>
      <c r="E3181" s="193" t="s">
        <v>906</v>
      </c>
      <c r="F3181" s="193"/>
      <c r="G3181" s="193"/>
      <c r="H3181" s="193"/>
      <c r="I3181" s="194"/>
      <c r="J3181" s="194"/>
      <c r="K3181" s="195"/>
      <c r="L3181" s="195"/>
      <c r="M3181" s="195"/>
      <c r="N3181" s="195"/>
      <c r="O3181" s="195"/>
      <c r="P3181" s="195"/>
      <c r="R3181" s="195"/>
      <c r="S3181" s="192" t="str">
        <f t="shared" ref="S3181:AX3181" si="4113">S$17</f>
        <v>S$13</v>
      </c>
      <c r="T3181" s="192" t="str">
        <f t="shared" si="4113"/>
        <v>T$13</v>
      </c>
      <c r="U3181" s="192" t="str">
        <f t="shared" si="4113"/>
        <v>U$13</v>
      </c>
      <c r="V3181" s="192" t="str">
        <f t="shared" si="4113"/>
        <v>V$13</v>
      </c>
      <c r="W3181" s="192" t="str">
        <f t="shared" si="4113"/>
        <v>W$13</v>
      </c>
      <c r="X3181" s="192" t="str">
        <f t="shared" si="4113"/>
        <v>X$13</v>
      </c>
      <c r="Y3181" s="192" t="str">
        <f t="shared" si="4113"/>
        <v>Y$13</v>
      </c>
      <c r="Z3181" s="192" t="str">
        <f t="shared" si="4113"/>
        <v>Z$13</v>
      </c>
      <c r="AA3181" s="192" t="str">
        <f t="shared" si="4113"/>
        <v>AA$13</v>
      </c>
      <c r="AB3181" s="192" t="str">
        <f t="shared" si="4113"/>
        <v>AB$13</v>
      </c>
      <c r="AC3181" s="192" t="str">
        <f t="shared" si="4113"/>
        <v>AC$13</v>
      </c>
      <c r="AD3181" s="192" t="str">
        <f t="shared" si="4113"/>
        <v>AD$13</v>
      </c>
      <c r="AE3181" s="192" t="str">
        <f t="shared" si="4113"/>
        <v>AE$13</v>
      </c>
      <c r="AF3181" s="192" t="str">
        <f t="shared" si="4113"/>
        <v>AF$13</v>
      </c>
      <c r="AG3181" s="192" t="str">
        <f t="shared" si="4113"/>
        <v>AG$13</v>
      </c>
      <c r="AH3181" s="192" t="str">
        <f t="shared" si="4113"/>
        <v>AH$13</v>
      </c>
      <c r="AI3181" s="192" t="str">
        <f t="shared" si="4113"/>
        <v>AI$13</v>
      </c>
      <c r="AJ3181" s="192" t="str">
        <f t="shared" si="4113"/>
        <v>AJ$13</v>
      </c>
      <c r="AK3181" s="192" t="str">
        <f t="shared" si="4113"/>
        <v>AK$13</v>
      </c>
      <c r="AL3181" s="192" t="str">
        <f t="shared" si="4113"/>
        <v>AL$13</v>
      </c>
      <c r="AM3181" s="192" t="str">
        <f t="shared" si="4113"/>
        <v>AM$13</v>
      </c>
      <c r="AN3181" s="192" t="str">
        <f t="shared" si="4113"/>
        <v>AN$13</v>
      </c>
      <c r="AO3181" s="192" t="str">
        <f t="shared" si="4113"/>
        <v>AO$13</v>
      </c>
      <c r="AP3181" s="192" t="str">
        <f t="shared" si="4113"/>
        <v>AP$13</v>
      </c>
      <c r="AQ3181" s="192" t="str">
        <f t="shared" si="4113"/>
        <v>AQ$13</v>
      </c>
      <c r="AR3181" s="192" t="str">
        <f t="shared" si="4113"/>
        <v>AR$13</v>
      </c>
      <c r="AS3181" s="192" t="str">
        <f t="shared" si="4113"/>
        <v>AS$13</v>
      </c>
      <c r="AT3181" s="192" t="str">
        <f t="shared" si="4113"/>
        <v>AT$13</v>
      </c>
      <c r="AU3181" s="192" t="str">
        <f t="shared" si="4113"/>
        <v>AU$13</v>
      </c>
      <c r="AV3181" s="192" t="str">
        <f t="shared" si="4113"/>
        <v>AV$13</v>
      </c>
      <c r="AW3181" s="192" t="str">
        <f t="shared" si="4113"/>
        <v>AW$13</v>
      </c>
      <c r="AX3181" s="192" t="str">
        <f t="shared" si="4113"/>
        <v>AX$13</v>
      </c>
      <c r="AY3181" s="192" t="str">
        <f t="shared" ref="AY3181:CD3181" si="4114">AY$17</f>
        <v>AY$13</v>
      </c>
      <c r="AZ3181" s="192" t="str">
        <f t="shared" si="4114"/>
        <v>AZ$13</v>
      </c>
      <c r="BA3181" s="192" t="str">
        <f t="shared" si="4114"/>
        <v>BA$13</v>
      </c>
      <c r="BB3181" s="192" t="str">
        <f t="shared" si="4114"/>
        <v>BB$13</v>
      </c>
      <c r="BC3181" s="192" t="str">
        <f t="shared" si="4114"/>
        <v>BC$13</v>
      </c>
      <c r="BD3181" s="192" t="str">
        <f t="shared" si="4114"/>
        <v>BD$13</v>
      </c>
      <c r="BE3181" s="192" t="str">
        <f t="shared" si="4114"/>
        <v>BE$13</v>
      </c>
      <c r="BF3181" s="192" t="str">
        <f t="shared" si="4114"/>
        <v>BF$13</v>
      </c>
      <c r="BG3181" s="192" t="str">
        <f t="shared" si="4114"/>
        <v>BG$13</v>
      </c>
      <c r="BH3181" s="192" t="str">
        <f t="shared" si="4114"/>
        <v>BH$13</v>
      </c>
      <c r="BI3181" s="192" t="str">
        <f t="shared" si="4114"/>
        <v>BI$13</v>
      </c>
      <c r="BJ3181" s="192" t="str">
        <f t="shared" si="4114"/>
        <v>BJ$13</v>
      </c>
      <c r="BK3181" s="192" t="str">
        <f t="shared" si="4114"/>
        <v>BK$13</v>
      </c>
      <c r="BL3181" s="192" t="str">
        <f t="shared" si="4114"/>
        <v>BL$13</v>
      </c>
      <c r="BM3181" s="192" t="str">
        <f t="shared" si="4114"/>
        <v>BM$13</v>
      </c>
      <c r="BN3181" s="192" t="str">
        <f t="shared" si="4114"/>
        <v>BN$13</v>
      </c>
      <c r="BO3181" s="192" t="str">
        <f t="shared" si="4114"/>
        <v>BO$13</v>
      </c>
      <c r="BP3181" s="192" t="str">
        <f t="shared" si="4114"/>
        <v>BP$13</v>
      </c>
      <c r="BQ3181" s="192" t="str">
        <f t="shared" si="4114"/>
        <v>BQ$13</v>
      </c>
      <c r="BR3181" s="192" t="str">
        <f t="shared" si="4114"/>
        <v>BR$13</v>
      </c>
      <c r="BS3181" s="192" t="str">
        <f t="shared" si="4114"/>
        <v>BS$13</v>
      </c>
      <c r="BT3181" s="192" t="str">
        <f t="shared" si="4114"/>
        <v>BT$13</v>
      </c>
      <c r="BU3181" s="192" t="str">
        <f t="shared" si="4114"/>
        <v>BU$13</v>
      </c>
      <c r="BV3181" s="192" t="str">
        <f t="shared" si="4114"/>
        <v>BV$13</v>
      </c>
      <c r="BW3181" s="192" t="str">
        <f t="shared" si="4114"/>
        <v>BW$13</v>
      </c>
      <c r="BX3181" s="192" t="str">
        <f t="shared" si="4114"/>
        <v>BX$13</v>
      </c>
      <c r="BY3181" s="192" t="str">
        <f t="shared" si="4114"/>
        <v>BY$13</v>
      </c>
      <c r="BZ3181" s="192" t="str">
        <f t="shared" si="4114"/>
        <v>BZ$13</v>
      </c>
      <c r="CA3181" s="192" t="str">
        <f t="shared" si="4114"/>
        <v>CA$13</v>
      </c>
      <c r="CB3181" s="192" t="str">
        <f t="shared" si="4114"/>
        <v>CB$13</v>
      </c>
      <c r="CC3181" s="192" t="str">
        <f t="shared" si="4114"/>
        <v>CC$13</v>
      </c>
      <c r="CD3181" s="192" t="str">
        <f t="shared" si="4114"/>
        <v>CD$13</v>
      </c>
      <c r="CE3181" s="192" t="str">
        <f t="shared" ref="CE3181:CL3181" si="4115">CE$17</f>
        <v>CE$13</v>
      </c>
      <c r="CF3181" s="192" t="str">
        <f t="shared" si="4115"/>
        <v>CF$13</v>
      </c>
      <c r="CG3181" s="192" t="str">
        <f t="shared" si="4115"/>
        <v>CG$13</v>
      </c>
      <c r="CH3181" s="192" t="str">
        <f t="shared" si="4115"/>
        <v>CH$13</v>
      </c>
      <c r="CI3181" s="192" t="str">
        <f t="shared" si="4115"/>
        <v>CI$13</v>
      </c>
      <c r="CJ3181" s="192" t="str">
        <f t="shared" si="4115"/>
        <v>CJ$13</v>
      </c>
      <c r="CK3181" s="192" t="str">
        <f t="shared" si="4115"/>
        <v>CK$13</v>
      </c>
      <c r="CL3181" s="192" t="str">
        <f t="shared" si="4115"/>
        <v>CL$13</v>
      </c>
    </row>
    <row r="3182" spans="2:90" x14ac:dyDescent="0.4">
      <c r="B3182" s="168" t="s">
        <v>488</v>
      </c>
      <c r="C3182" s="193"/>
      <c r="D3182" s="193"/>
      <c r="E3182" s="193" t="s">
        <v>906</v>
      </c>
      <c r="F3182" s="193"/>
      <c r="G3182" s="193"/>
      <c r="H3182" s="193"/>
      <c r="I3182" s="194"/>
      <c r="J3182" s="194"/>
      <c r="K3182" s="195"/>
      <c r="L3182" s="195"/>
      <c r="M3182" s="195"/>
      <c r="N3182" s="195"/>
      <c r="O3182" s="195"/>
      <c r="P3182" s="195"/>
      <c r="R3182" s="195"/>
      <c r="S3182" s="183"/>
      <c r="T3182" s="183"/>
      <c r="U3182" s="183"/>
      <c r="V3182" s="183"/>
      <c r="W3182" s="183"/>
      <c r="X3182" s="183"/>
      <c r="Y3182" s="183"/>
      <c r="Z3182" s="183"/>
      <c r="AA3182" s="183"/>
      <c r="AB3182" s="183"/>
      <c r="AC3182" s="183"/>
      <c r="AD3182" s="183"/>
      <c r="AE3182" s="183"/>
      <c r="AF3182" s="183"/>
      <c r="AG3182" s="183"/>
      <c r="AH3182" s="183"/>
      <c r="AI3182" s="183"/>
      <c r="AJ3182" s="183"/>
      <c r="AK3182" s="183"/>
      <c r="AL3182" s="183"/>
      <c r="AM3182" s="183"/>
      <c r="AN3182" s="183"/>
      <c r="AO3182" s="183"/>
      <c r="AP3182" s="183"/>
      <c r="AQ3182" s="183"/>
      <c r="AR3182" s="183"/>
      <c r="AS3182" s="183"/>
      <c r="AT3182" s="183"/>
      <c r="AU3182" s="183"/>
      <c r="AV3182" s="183"/>
      <c r="AW3182" s="183"/>
      <c r="AX3182" s="183"/>
      <c r="AY3182" s="183"/>
      <c r="AZ3182" s="183"/>
      <c r="BA3182" s="183"/>
      <c r="BB3182" s="183"/>
      <c r="BC3182" s="183"/>
      <c r="BD3182" s="183"/>
      <c r="BE3182" s="183"/>
      <c r="BF3182" s="183"/>
      <c r="BG3182" s="183"/>
      <c r="BH3182" s="183"/>
      <c r="BI3182" s="183"/>
      <c r="BJ3182" s="183"/>
      <c r="BK3182" s="183"/>
      <c r="BL3182" s="183"/>
      <c r="BM3182" s="183"/>
      <c r="BN3182" s="183"/>
      <c r="BO3182" s="183"/>
      <c r="BP3182" s="183"/>
      <c r="BQ3182" s="183"/>
      <c r="BR3182" s="183"/>
      <c r="BS3182" s="183"/>
      <c r="BT3182" s="183"/>
      <c r="BU3182" s="183"/>
      <c r="BV3182" s="183"/>
      <c r="BW3182" s="183"/>
      <c r="BX3182" s="183"/>
      <c r="BY3182" s="183"/>
      <c r="BZ3182" s="183"/>
      <c r="CA3182" s="183"/>
      <c r="CB3182" s="183"/>
      <c r="CC3182" s="183"/>
      <c r="CD3182" s="183"/>
      <c r="CE3182" s="183"/>
      <c r="CF3182" s="183"/>
      <c r="CG3182" s="183"/>
      <c r="CH3182" s="183"/>
      <c r="CI3182" s="183"/>
      <c r="CJ3182" s="183"/>
      <c r="CK3182" s="183"/>
      <c r="CL3182" s="183"/>
    </row>
    <row r="3183" spans="2:90" x14ac:dyDescent="0.4">
      <c r="B3183" s="168" t="s">
        <v>501</v>
      </c>
      <c r="C3183" s="193"/>
      <c r="D3183" s="193"/>
      <c r="E3183" s="193" t="s">
        <v>906</v>
      </c>
      <c r="F3183" s="193"/>
      <c r="G3183" s="193"/>
      <c r="H3183" s="193"/>
      <c r="I3183" s="194"/>
      <c r="J3183" s="194"/>
      <c r="K3183" s="195"/>
      <c r="L3183" s="195"/>
      <c r="M3183" s="195"/>
      <c r="N3183" s="195"/>
      <c r="O3183" s="195"/>
      <c r="P3183" s="195"/>
      <c r="R3183" s="195"/>
      <c r="S3183" s="183"/>
      <c r="T3183" s="183"/>
      <c r="U3183" s="183"/>
      <c r="V3183" s="183"/>
      <c r="W3183" s="183"/>
      <c r="X3183" s="183"/>
      <c r="Y3183" s="183"/>
      <c r="Z3183" s="183"/>
      <c r="AA3183" s="183"/>
      <c r="AB3183" s="183"/>
      <c r="AC3183" s="183"/>
      <c r="AD3183" s="183"/>
      <c r="AE3183" s="183"/>
      <c r="AF3183" s="183"/>
      <c r="AG3183" s="183"/>
      <c r="AH3183" s="183"/>
      <c r="AI3183" s="183"/>
      <c r="AJ3183" s="183"/>
      <c r="AK3183" s="183"/>
      <c r="AL3183" s="183"/>
      <c r="AM3183" s="183"/>
      <c r="AN3183" s="183"/>
      <c r="AO3183" s="183"/>
      <c r="AP3183" s="183"/>
      <c r="AQ3183" s="183"/>
      <c r="AR3183" s="183"/>
      <c r="AS3183" s="183"/>
      <c r="AT3183" s="183"/>
      <c r="AU3183" s="183"/>
      <c r="AV3183" s="183"/>
      <c r="AW3183" s="183"/>
      <c r="AX3183" s="183"/>
      <c r="AY3183" s="183"/>
      <c r="AZ3183" s="183"/>
      <c r="BA3183" s="183"/>
      <c r="BB3183" s="183"/>
      <c r="BC3183" s="183"/>
      <c r="BD3183" s="183"/>
      <c r="BE3183" s="183"/>
      <c r="BF3183" s="183"/>
      <c r="BG3183" s="183"/>
      <c r="BH3183" s="183"/>
      <c r="BI3183" s="183"/>
      <c r="BJ3183" s="183"/>
      <c r="BK3183" s="183"/>
      <c r="BL3183" s="183"/>
      <c r="BM3183" s="183"/>
      <c r="BN3183" s="183"/>
      <c r="BO3183" s="183"/>
      <c r="BP3183" s="183"/>
      <c r="BQ3183" s="183"/>
      <c r="BR3183" s="183"/>
      <c r="BS3183" s="183"/>
      <c r="BT3183" s="183"/>
      <c r="BU3183" s="183"/>
      <c r="BV3183" s="183"/>
      <c r="BW3183" s="183"/>
      <c r="BX3183" s="183"/>
      <c r="BY3183" s="183"/>
      <c r="BZ3183" s="183"/>
      <c r="CA3183" s="183"/>
      <c r="CB3183" s="183"/>
      <c r="CC3183" s="183"/>
      <c r="CD3183" s="183"/>
      <c r="CE3183" s="183"/>
      <c r="CF3183" s="183"/>
      <c r="CG3183" s="183"/>
      <c r="CH3183" s="183"/>
      <c r="CI3183" s="183"/>
      <c r="CJ3183" s="183"/>
      <c r="CK3183" s="183"/>
      <c r="CL3183" s="183"/>
    </row>
    <row r="3184" spans="2:90" x14ac:dyDescent="0.4">
      <c r="B3184" s="168" t="s">
        <v>461</v>
      </c>
      <c r="C3184" s="193"/>
      <c r="D3184" s="193"/>
      <c r="E3184" s="193" t="s">
        <v>906</v>
      </c>
      <c r="F3184" s="193"/>
      <c r="G3184" s="193"/>
      <c r="H3184" s="193"/>
      <c r="I3184" s="194"/>
      <c r="J3184" s="194"/>
      <c r="K3184" s="195"/>
      <c r="L3184" s="195"/>
      <c r="M3184" s="195"/>
      <c r="N3184" s="195"/>
      <c r="O3184" s="195"/>
      <c r="P3184" s="195"/>
      <c r="R3184" s="195"/>
      <c r="S3184" s="183" t="str">
        <f t="shared" ref="S3184:AX3184" si="4116">S$18</f>
        <v>S$14</v>
      </c>
      <c r="T3184" s="183" t="str">
        <f t="shared" si="4116"/>
        <v>T$14</v>
      </c>
      <c r="U3184" s="183" t="str">
        <f t="shared" si="4116"/>
        <v>U$14</v>
      </c>
      <c r="V3184" s="183" t="str">
        <f t="shared" si="4116"/>
        <v>V$14</v>
      </c>
      <c r="W3184" s="183" t="str">
        <f t="shared" si="4116"/>
        <v>W$14</v>
      </c>
      <c r="X3184" s="183" t="str">
        <f t="shared" si="4116"/>
        <v>X$14</v>
      </c>
      <c r="Y3184" s="183" t="str">
        <f t="shared" si="4116"/>
        <v>Y$14</v>
      </c>
      <c r="Z3184" s="183" t="str">
        <f t="shared" si="4116"/>
        <v>Z$14</v>
      </c>
      <c r="AA3184" s="183" t="str">
        <f t="shared" si="4116"/>
        <v>AA$14</v>
      </c>
      <c r="AB3184" s="183" t="str">
        <f t="shared" si="4116"/>
        <v>AB$14</v>
      </c>
      <c r="AC3184" s="183" t="str">
        <f t="shared" si="4116"/>
        <v>AC$14</v>
      </c>
      <c r="AD3184" s="183" t="str">
        <f t="shared" si="4116"/>
        <v>AD$14</v>
      </c>
      <c r="AE3184" s="183" t="str">
        <f t="shared" si="4116"/>
        <v>AE$14</v>
      </c>
      <c r="AF3184" s="183" t="str">
        <f t="shared" si="4116"/>
        <v>AF$14</v>
      </c>
      <c r="AG3184" s="183" t="str">
        <f t="shared" si="4116"/>
        <v>AG$14</v>
      </c>
      <c r="AH3184" s="183" t="str">
        <f t="shared" si="4116"/>
        <v>AH$14</v>
      </c>
      <c r="AI3184" s="183" t="str">
        <f t="shared" si="4116"/>
        <v>AI$14</v>
      </c>
      <c r="AJ3184" s="183" t="str">
        <f t="shared" si="4116"/>
        <v>AJ$14</v>
      </c>
      <c r="AK3184" s="183" t="str">
        <f t="shared" si="4116"/>
        <v>AK$14</v>
      </c>
      <c r="AL3184" s="183" t="str">
        <f t="shared" si="4116"/>
        <v>AL$14</v>
      </c>
      <c r="AM3184" s="183" t="str">
        <f t="shared" si="4116"/>
        <v>AM$14</v>
      </c>
      <c r="AN3184" s="183" t="str">
        <f t="shared" si="4116"/>
        <v>AN$14</v>
      </c>
      <c r="AO3184" s="183" t="str">
        <f t="shared" si="4116"/>
        <v>AO$14</v>
      </c>
      <c r="AP3184" s="183" t="str">
        <f t="shared" si="4116"/>
        <v>AP$14</v>
      </c>
      <c r="AQ3184" s="183" t="str">
        <f t="shared" si="4116"/>
        <v>AQ$14</v>
      </c>
      <c r="AR3184" s="183" t="str">
        <f t="shared" si="4116"/>
        <v>AR$14</v>
      </c>
      <c r="AS3184" s="183" t="str">
        <f t="shared" si="4116"/>
        <v>AS$14</v>
      </c>
      <c r="AT3184" s="183" t="str">
        <f t="shared" si="4116"/>
        <v>AT$14</v>
      </c>
      <c r="AU3184" s="183" t="str">
        <f t="shared" si="4116"/>
        <v>AU$14</v>
      </c>
      <c r="AV3184" s="183" t="str">
        <f t="shared" si="4116"/>
        <v>AV$14</v>
      </c>
      <c r="AW3184" s="183" t="str">
        <f t="shared" si="4116"/>
        <v>AW$14</v>
      </c>
      <c r="AX3184" s="183" t="str">
        <f t="shared" si="4116"/>
        <v>AX$14</v>
      </c>
      <c r="AY3184" s="183" t="str">
        <f t="shared" ref="AY3184:CD3184" si="4117">AY$18</f>
        <v>AY$14</v>
      </c>
      <c r="AZ3184" s="183" t="str">
        <f t="shared" si="4117"/>
        <v>AZ$14</v>
      </c>
      <c r="BA3184" s="183" t="str">
        <f t="shared" si="4117"/>
        <v>BA$14</v>
      </c>
      <c r="BB3184" s="183" t="str">
        <f t="shared" si="4117"/>
        <v>BB$14</v>
      </c>
      <c r="BC3184" s="183" t="str">
        <f t="shared" si="4117"/>
        <v>BC$14</v>
      </c>
      <c r="BD3184" s="183" t="str">
        <f t="shared" si="4117"/>
        <v>BD$14</v>
      </c>
      <c r="BE3184" s="183" t="str">
        <f t="shared" si="4117"/>
        <v>BE$14</v>
      </c>
      <c r="BF3184" s="183" t="str">
        <f t="shared" si="4117"/>
        <v>BF$14</v>
      </c>
      <c r="BG3184" s="183" t="str">
        <f t="shared" si="4117"/>
        <v>BG$14</v>
      </c>
      <c r="BH3184" s="183" t="str">
        <f t="shared" si="4117"/>
        <v>BH$14</v>
      </c>
      <c r="BI3184" s="183" t="str">
        <f t="shared" si="4117"/>
        <v>BI$14</v>
      </c>
      <c r="BJ3184" s="183" t="str">
        <f t="shared" si="4117"/>
        <v>BJ$14</v>
      </c>
      <c r="BK3184" s="183" t="str">
        <f t="shared" si="4117"/>
        <v>BK$14</v>
      </c>
      <c r="BL3184" s="183" t="str">
        <f t="shared" si="4117"/>
        <v>BL$14</v>
      </c>
      <c r="BM3184" s="183" t="str">
        <f t="shared" si="4117"/>
        <v>BM$14</v>
      </c>
      <c r="BN3184" s="183" t="str">
        <f t="shared" si="4117"/>
        <v>BN$14</v>
      </c>
      <c r="BO3184" s="183" t="str">
        <f t="shared" si="4117"/>
        <v>BO$14</v>
      </c>
      <c r="BP3184" s="183" t="str">
        <f t="shared" si="4117"/>
        <v>BP$14</v>
      </c>
      <c r="BQ3184" s="183" t="str">
        <f t="shared" si="4117"/>
        <v>BQ$14</v>
      </c>
      <c r="BR3184" s="183" t="str">
        <f t="shared" si="4117"/>
        <v>BR$14</v>
      </c>
      <c r="BS3184" s="183" t="str">
        <f t="shared" si="4117"/>
        <v>BS$14</v>
      </c>
      <c r="BT3184" s="183" t="str">
        <f t="shared" si="4117"/>
        <v>BT$14</v>
      </c>
      <c r="BU3184" s="183" t="str">
        <f t="shared" si="4117"/>
        <v>BU$14</v>
      </c>
      <c r="BV3184" s="183" t="str">
        <f t="shared" si="4117"/>
        <v>BV$14</v>
      </c>
      <c r="BW3184" s="183" t="str">
        <f t="shared" si="4117"/>
        <v>BW$14</v>
      </c>
      <c r="BX3184" s="183" t="str">
        <f t="shared" si="4117"/>
        <v>BX$14</v>
      </c>
      <c r="BY3184" s="183" t="str">
        <f t="shared" si="4117"/>
        <v>BY$14</v>
      </c>
      <c r="BZ3184" s="183" t="str">
        <f t="shared" si="4117"/>
        <v>BZ$14</v>
      </c>
      <c r="CA3184" s="183" t="str">
        <f t="shared" si="4117"/>
        <v>CA$14</v>
      </c>
      <c r="CB3184" s="183" t="str">
        <f t="shared" si="4117"/>
        <v>CB$14</v>
      </c>
      <c r="CC3184" s="183" t="str">
        <f t="shared" si="4117"/>
        <v>CC$14</v>
      </c>
      <c r="CD3184" s="183" t="str">
        <f t="shared" si="4117"/>
        <v>CD$14</v>
      </c>
      <c r="CE3184" s="183" t="str">
        <f t="shared" ref="CE3184:CL3184" si="4118">CE$18</f>
        <v>CE$14</v>
      </c>
      <c r="CF3184" s="183" t="str">
        <f t="shared" si="4118"/>
        <v>CF$14</v>
      </c>
      <c r="CG3184" s="183" t="str">
        <f t="shared" si="4118"/>
        <v>CG$14</v>
      </c>
      <c r="CH3184" s="183" t="str">
        <f t="shared" si="4118"/>
        <v>CH$14</v>
      </c>
      <c r="CI3184" s="183" t="str">
        <f t="shared" si="4118"/>
        <v>CI$14</v>
      </c>
      <c r="CJ3184" s="183" t="str">
        <f t="shared" si="4118"/>
        <v>CJ$14</v>
      </c>
      <c r="CK3184" s="183" t="str">
        <f t="shared" si="4118"/>
        <v>CK$14</v>
      </c>
      <c r="CL3184" s="183" t="str">
        <f t="shared" si="4118"/>
        <v>CL$14</v>
      </c>
    </row>
    <row r="3185" spans="2:90" x14ac:dyDescent="0.4">
      <c r="B3185" s="168" t="s">
        <v>462</v>
      </c>
      <c r="C3185" s="193"/>
      <c r="D3185" s="193"/>
      <c r="E3185" s="193" t="s">
        <v>906</v>
      </c>
      <c r="F3185" s="193"/>
      <c r="G3185" s="193"/>
      <c r="H3185" s="193"/>
      <c r="I3185" s="194"/>
      <c r="J3185" s="194"/>
      <c r="K3185" s="195"/>
      <c r="L3185" s="195"/>
      <c r="M3185" s="195"/>
      <c r="N3185" s="195"/>
      <c r="O3185" s="195"/>
      <c r="P3185" s="195"/>
      <c r="R3185" s="195"/>
      <c r="S3185" s="183" t="str">
        <f t="shared" ref="S3185:AX3185" si="4119">S$19</f>
        <v>S$15</v>
      </c>
      <c r="T3185" s="183" t="str">
        <f t="shared" si="4119"/>
        <v>T$15</v>
      </c>
      <c r="U3185" s="183" t="str">
        <f t="shared" si="4119"/>
        <v>U$15</v>
      </c>
      <c r="V3185" s="183" t="str">
        <f t="shared" si="4119"/>
        <v>V$15</v>
      </c>
      <c r="W3185" s="183" t="str">
        <f t="shared" si="4119"/>
        <v>W$15</v>
      </c>
      <c r="X3185" s="183" t="str">
        <f t="shared" si="4119"/>
        <v>X$15</v>
      </c>
      <c r="Y3185" s="183" t="str">
        <f t="shared" si="4119"/>
        <v>Y$15</v>
      </c>
      <c r="Z3185" s="183" t="str">
        <f t="shared" si="4119"/>
        <v>Z$15</v>
      </c>
      <c r="AA3185" s="183" t="str">
        <f t="shared" si="4119"/>
        <v>AA$15</v>
      </c>
      <c r="AB3185" s="183" t="str">
        <f t="shared" si="4119"/>
        <v>AB$15</v>
      </c>
      <c r="AC3185" s="183" t="str">
        <f t="shared" si="4119"/>
        <v>AC$15</v>
      </c>
      <c r="AD3185" s="183" t="str">
        <f t="shared" si="4119"/>
        <v>AD$15</v>
      </c>
      <c r="AE3185" s="183" t="str">
        <f t="shared" si="4119"/>
        <v>AE$15</v>
      </c>
      <c r="AF3185" s="183" t="str">
        <f t="shared" si="4119"/>
        <v>AF$15</v>
      </c>
      <c r="AG3185" s="183" t="str">
        <f t="shared" si="4119"/>
        <v>AG$15</v>
      </c>
      <c r="AH3185" s="183" t="str">
        <f t="shared" si="4119"/>
        <v>AH$15</v>
      </c>
      <c r="AI3185" s="183" t="str">
        <f t="shared" si="4119"/>
        <v>AI$15</v>
      </c>
      <c r="AJ3185" s="183" t="str">
        <f t="shared" si="4119"/>
        <v>AJ$15</v>
      </c>
      <c r="AK3185" s="183" t="str">
        <f t="shared" si="4119"/>
        <v>AK$15</v>
      </c>
      <c r="AL3185" s="183" t="str">
        <f t="shared" si="4119"/>
        <v>AL$15</v>
      </c>
      <c r="AM3185" s="183" t="str">
        <f t="shared" si="4119"/>
        <v>AM$15</v>
      </c>
      <c r="AN3185" s="183" t="str">
        <f t="shared" si="4119"/>
        <v>AN$15</v>
      </c>
      <c r="AO3185" s="183" t="str">
        <f t="shared" si="4119"/>
        <v>AO$15</v>
      </c>
      <c r="AP3185" s="183" t="str">
        <f t="shared" si="4119"/>
        <v>AP$15</v>
      </c>
      <c r="AQ3185" s="183" t="str">
        <f t="shared" si="4119"/>
        <v>AQ$15</v>
      </c>
      <c r="AR3185" s="183" t="str">
        <f t="shared" si="4119"/>
        <v>AR$15</v>
      </c>
      <c r="AS3185" s="183" t="str">
        <f t="shared" si="4119"/>
        <v>AS$15</v>
      </c>
      <c r="AT3185" s="183" t="str">
        <f t="shared" si="4119"/>
        <v>AT$15</v>
      </c>
      <c r="AU3185" s="183" t="str">
        <f t="shared" si="4119"/>
        <v>AU$15</v>
      </c>
      <c r="AV3185" s="183" t="str">
        <f t="shared" si="4119"/>
        <v>AV$15</v>
      </c>
      <c r="AW3185" s="183" t="str">
        <f t="shared" si="4119"/>
        <v>AW$15</v>
      </c>
      <c r="AX3185" s="183" t="str">
        <f t="shared" si="4119"/>
        <v>AX$15</v>
      </c>
      <c r="AY3185" s="183" t="str">
        <f t="shared" ref="AY3185:CD3185" si="4120">AY$19</f>
        <v>AY$15</v>
      </c>
      <c r="AZ3185" s="183" t="str">
        <f t="shared" si="4120"/>
        <v>AZ$15</v>
      </c>
      <c r="BA3185" s="183" t="str">
        <f t="shared" si="4120"/>
        <v>BA$15</v>
      </c>
      <c r="BB3185" s="183" t="str">
        <f t="shared" si="4120"/>
        <v>BB$15</v>
      </c>
      <c r="BC3185" s="183" t="str">
        <f t="shared" si="4120"/>
        <v>BC$15</v>
      </c>
      <c r="BD3185" s="183" t="str">
        <f t="shared" si="4120"/>
        <v>BD$15</v>
      </c>
      <c r="BE3185" s="183" t="str">
        <f t="shared" si="4120"/>
        <v>BE$15</v>
      </c>
      <c r="BF3185" s="183" t="str">
        <f t="shared" si="4120"/>
        <v>BF$15</v>
      </c>
      <c r="BG3185" s="183" t="str">
        <f t="shared" si="4120"/>
        <v>BG$15</v>
      </c>
      <c r="BH3185" s="183" t="str">
        <f t="shared" si="4120"/>
        <v>BH$15</v>
      </c>
      <c r="BI3185" s="183" t="str">
        <f t="shared" si="4120"/>
        <v>BI$15</v>
      </c>
      <c r="BJ3185" s="183" t="str">
        <f t="shared" si="4120"/>
        <v>BJ$15</v>
      </c>
      <c r="BK3185" s="183" t="str">
        <f t="shared" si="4120"/>
        <v>BK$15</v>
      </c>
      <c r="BL3185" s="183" t="str">
        <f t="shared" si="4120"/>
        <v>BL$15</v>
      </c>
      <c r="BM3185" s="183" t="str">
        <f t="shared" si="4120"/>
        <v>BM$15</v>
      </c>
      <c r="BN3185" s="183" t="str">
        <f t="shared" si="4120"/>
        <v>BN$15</v>
      </c>
      <c r="BO3185" s="183" t="str">
        <f t="shared" si="4120"/>
        <v>BO$15</v>
      </c>
      <c r="BP3185" s="183" t="str">
        <f t="shared" si="4120"/>
        <v>BP$15</v>
      </c>
      <c r="BQ3185" s="183" t="str">
        <f t="shared" si="4120"/>
        <v>BQ$15</v>
      </c>
      <c r="BR3185" s="183" t="str">
        <f t="shared" si="4120"/>
        <v>BR$15</v>
      </c>
      <c r="BS3185" s="183" t="str">
        <f t="shared" si="4120"/>
        <v>BS$15</v>
      </c>
      <c r="BT3185" s="183" t="str">
        <f t="shared" si="4120"/>
        <v>BT$15</v>
      </c>
      <c r="BU3185" s="183" t="str">
        <f t="shared" si="4120"/>
        <v>BU$15</v>
      </c>
      <c r="BV3185" s="183" t="str">
        <f t="shared" si="4120"/>
        <v>BV$15</v>
      </c>
      <c r="BW3185" s="183" t="str">
        <f t="shared" si="4120"/>
        <v>BW$15</v>
      </c>
      <c r="BX3185" s="183" t="str">
        <f t="shared" si="4120"/>
        <v>BX$15</v>
      </c>
      <c r="BY3185" s="183" t="str">
        <f t="shared" si="4120"/>
        <v>BY$15</v>
      </c>
      <c r="BZ3185" s="183" t="str">
        <f t="shared" si="4120"/>
        <v>BZ$15</v>
      </c>
      <c r="CA3185" s="183" t="str">
        <f t="shared" si="4120"/>
        <v>CA$15</v>
      </c>
      <c r="CB3185" s="183" t="str">
        <f t="shared" si="4120"/>
        <v>CB$15</v>
      </c>
      <c r="CC3185" s="183" t="str">
        <f t="shared" si="4120"/>
        <v>CC$15</v>
      </c>
      <c r="CD3185" s="183" t="str">
        <f t="shared" si="4120"/>
        <v>CD$15</v>
      </c>
      <c r="CE3185" s="183" t="str">
        <f t="shared" ref="CE3185:CL3185" si="4121">CE$19</f>
        <v>CE$15</v>
      </c>
      <c r="CF3185" s="183" t="str">
        <f t="shared" si="4121"/>
        <v>CF$15</v>
      </c>
      <c r="CG3185" s="183" t="str">
        <f t="shared" si="4121"/>
        <v>CG$15</v>
      </c>
      <c r="CH3185" s="183" t="str">
        <f t="shared" si="4121"/>
        <v>CH$15</v>
      </c>
      <c r="CI3185" s="183" t="str">
        <f t="shared" si="4121"/>
        <v>CI$15</v>
      </c>
      <c r="CJ3185" s="183" t="str">
        <f t="shared" si="4121"/>
        <v>CJ$15</v>
      </c>
      <c r="CK3185" s="183" t="str">
        <f t="shared" si="4121"/>
        <v>CK$15</v>
      </c>
      <c r="CL3185" s="183" t="str">
        <f t="shared" si="4121"/>
        <v>CL$15</v>
      </c>
    </row>
    <row r="3186" spans="2:90" x14ac:dyDescent="0.4">
      <c r="B3186" s="137" t="s">
        <v>505</v>
      </c>
      <c r="C3186" s="136"/>
      <c r="D3186" s="136" t="s">
        <v>558</v>
      </c>
      <c r="E3186" s="136" t="s">
        <v>558</v>
      </c>
      <c r="F3186" s="136" t="s">
        <v>507</v>
      </c>
      <c r="G3186" s="136" t="s">
        <v>81</v>
      </c>
      <c r="H3186" s="136"/>
      <c r="I3186" s="138"/>
      <c r="J3186" s="138"/>
      <c r="K3186" s="136"/>
      <c r="L3186" s="136"/>
      <c r="M3186" s="136"/>
      <c r="N3186" s="136"/>
      <c r="O3186" s="136"/>
      <c r="P3186" s="136"/>
      <c r="R3186" s="137"/>
      <c r="S3186" s="162"/>
      <c r="T3186" s="162"/>
      <c r="U3186" s="162"/>
      <c r="V3186" s="162"/>
      <c r="W3186" s="162"/>
      <c r="X3186" s="162"/>
      <c r="Y3186" s="162"/>
      <c r="Z3186" s="162"/>
      <c r="AA3186" s="162"/>
      <c r="AB3186" s="162"/>
      <c r="AC3186" s="162"/>
      <c r="AD3186" s="162"/>
      <c r="AE3186" s="162"/>
      <c r="AF3186" s="162"/>
      <c r="AG3186" s="162"/>
      <c r="AH3186" s="162"/>
      <c r="AI3186" s="162"/>
      <c r="AJ3186" s="162"/>
      <c r="AK3186" s="162"/>
      <c r="AL3186" s="162"/>
      <c r="AM3186" s="162"/>
      <c r="AN3186" s="162"/>
      <c r="AO3186" s="162"/>
      <c r="AP3186" s="162"/>
      <c r="AQ3186" s="162"/>
      <c r="AR3186" s="162"/>
      <c r="AS3186" s="162"/>
      <c r="AT3186" s="162"/>
      <c r="AU3186" s="162"/>
      <c r="AV3186" s="162"/>
      <c r="AW3186" s="162"/>
      <c r="AX3186" s="162"/>
      <c r="AY3186" s="162"/>
      <c r="AZ3186" s="162"/>
      <c r="BA3186" s="162"/>
      <c r="BB3186" s="162"/>
      <c r="BC3186" s="162"/>
      <c r="BD3186" s="162"/>
      <c r="BE3186" s="162"/>
      <c r="BF3186" s="162"/>
      <c r="BG3186" s="162"/>
      <c r="BH3186" s="162"/>
      <c r="BI3186" s="162"/>
      <c r="BJ3186" s="162"/>
      <c r="BK3186" s="162"/>
      <c r="BL3186" s="162"/>
      <c r="BM3186" s="162"/>
      <c r="BN3186" s="162"/>
      <c r="BO3186" s="162"/>
      <c r="BP3186" s="162"/>
      <c r="BQ3186" s="162"/>
      <c r="BR3186" s="162"/>
      <c r="BS3186" s="162"/>
      <c r="BT3186" s="162"/>
      <c r="BU3186" s="162"/>
      <c r="BV3186" s="162"/>
      <c r="BW3186" s="162"/>
      <c r="BX3186" s="162"/>
      <c r="BY3186" s="162"/>
      <c r="BZ3186" s="162"/>
      <c r="CA3186" s="162"/>
      <c r="CB3186" s="162"/>
      <c r="CC3186" s="162"/>
      <c r="CD3186" s="162"/>
      <c r="CE3186" s="162"/>
      <c r="CF3186" s="162"/>
      <c r="CG3186" s="162"/>
      <c r="CH3186" s="162"/>
      <c r="CI3186" s="162"/>
      <c r="CJ3186" s="162"/>
      <c r="CK3186" s="162"/>
      <c r="CL3186" s="162"/>
    </row>
    <row r="3187" spans="2:90" x14ac:dyDescent="0.4">
      <c r="B3187" s="93" t="str">
        <f ca="1">OFFSET(B3187,-(ROW(B3187)-ROW(B3199)),0)&amp;" - before toggle"</f>
        <v># of assets - before toggle</v>
      </c>
      <c r="C3187" s="12"/>
      <c r="D3187" s="12" t="s">
        <v>558</v>
      </c>
      <c r="E3187" s="12" t="s">
        <v>906</v>
      </c>
      <c r="F3187" s="12"/>
      <c r="G3187" s="12" t="s">
        <v>330</v>
      </c>
      <c r="H3187" s="12"/>
      <c r="I3187" s="60"/>
      <c r="J3187" s="60"/>
      <c r="K3187" s="12"/>
      <c r="L3187" s="12"/>
      <c r="M3187" s="12"/>
      <c r="N3187" s="12"/>
      <c r="O3187" s="12"/>
      <c r="P3187" s="12"/>
      <c r="R3187" s="13"/>
      <c r="S3187" s="76"/>
      <c r="T3187" s="76"/>
      <c r="U3187" s="76"/>
      <c r="V3187" s="76"/>
      <c r="W3187" s="76"/>
      <c r="X3187" s="76"/>
      <c r="Y3187" s="76"/>
      <c r="Z3187" s="76"/>
      <c r="AA3187" s="76"/>
      <c r="AB3187" s="76"/>
      <c r="AC3187" s="76"/>
      <c r="AD3187" s="76"/>
      <c r="AE3187" s="76"/>
      <c r="AF3187" s="76"/>
      <c r="AG3187" s="76"/>
      <c r="AH3187" s="76"/>
      <c r="AI3187" s="76"/>
      <c r="AJ3187" s="76"/>
      <c r="AK3187" s="76"/>
      <c r="AL3187" s="76"/>
      <c r="AM3187" s="76"/>
      <c r="AN3187" s="76"/>
      <c r="AO3187" s="76"/>
      <c r="AP3187" s="76"/>
      <c r="AQ3187" s="76"/>
      <c r="AR3187" s="76"/>
      <c r="AS3187" s="76"/>
      <c r="AT3187" s="76"/>
      <c r="AU3187" s="76"/>
      <c r="AV3187" s="76"/>
      <c r="AW3187" s="76"/>
      <c r="AX3187" s="76"/>
      <c r="AY3187" s="76"/>
      <c r="AZ3187" s="76"/>
      <c r="BA3187" s="76"/>
      <c r="BB3187" s="76"/>
      <c r="BC3187" s="76"/>
      <c r="BD3187" s="76"/>
      <c r="BE3187" s="76"/>
      <c r="BF3187" s="76"/>
      <c r="BG3187" s="76"/>
      <c r="BH3187" s="76"/>
      <c r="BI3187" s="76"/>
      <c r="BJ3187" s="76"/>
      <c r="BK3187" s="76"/>
      <c r="BL3187" s="76"/>
      <c r="BM3187" s="76"/>
      <c r="BN3187" s="76"/>
      <c r="BO3187" s="76"/>
      <c r="BP3187" s="76"/>
      <c r="BQ3187" s="76"/>
      <c r="BR3187" s="76"/>
      <c r="BS3187" s="76"/>
      <c r="BT3187" s="76"/>
      <c r="BU3187" s="76"/>
      <c r="BV3187" s="76"/>
      <c r="BW3187" s="76"/>
      <c r="BX3187" s="76"/>
      <c r="BY3187" s="76"/>
      <c r="BZ3187" s="76"/>
      <c r="CA3187" s="76"/>
      <c r="CB3187" s="76"/>
      <c r="CC3187" s="76"/>
      <c r="CD3187" s="76"/>
      <c r="CE3187" s="76"/>
      <c r="CF3187" s="76"/>
      <c r="CG3187" s="76"/>
      <c r="CH3187" s="76"/>
      <c r="CI3187" s="76"/>
      <c r="CJ3187" s="76"/>
      <c r="CK3187" s="76"/>
      <c r="CL3187" s="76"/>
    </row>
    <row r="3188" spans="2:90" x14ac:dyDescent="0.4">
      <c r="B3188" s="139" t="s">
        <v>559</v>
      </c>
      <c r="C3188" s="31"/>
      <c r="D3188" s="31" t="s">
        <v>558</v>
      </c>
      <c r="E3188" s="31" t="s">
        <v>906</v>
      </c>
      <c r="F3188" s="31"/>
      <c r="G3188" s="31"/>
      <c r="H3188" s="31">
        <v>1</v>
      </c>
      <c r="I3188" s="73"/>
      <c r="J3188" s="73"/>
      <c r="K3188" s="12"/>
      <c r="L3188" s="12"/>
      <c r="M3188" s="12"/>
      <c r="N3188" s="12"/>
      <c r="O3188" s="12"/>
      <c r="P3188" s="12"/>
      <c r="R3188" s="67"/>
      <c r="S3188" s="76"/>
      <c r="T3188" s="76"/>
      <c r="U3188" s="76"/>
      <c r="V3188" s="76"/>
      <c r="W3188" s="76"/>
      <c r="X3188" s="76"/>
      <c r="Y3188" s="76"/>
      <c r="Z3188" s="76"/>
      <c r="AA3188" s="76"/>
      <c r="AB3188" s="76"/>
      <c r="AC3188" s="76"/>
      <c r="AD3188" s="76"/>
      <c r="AE3188" s="76"/>
      <c r="AF3188" s="76"/>
      <c r="AG3188" s="76"/>
      <c r="AH3188" s="76"/>
      <c r="AI3188" s="76"/>
      <c r="AJ3188" s="76"/>
      <c r="AK3188" s="76"/>
      <c r="AL3188" s="76"/>
      <c r="AM3188" s="76"/>
      <c r="AN3188" s="76"/>
      <c r="AO3188" s="76"/>
      <c r="AP3188" s="76"/>
      <c r="AQ3188" s="76"/>
      <c r="AR3188" s="76"/>
      <c r="AS3188" s="76"/>
      <c r="AT3188" s="76"/>
      <c r="AU3188" s="76"/>
      <c r="AV3188" s="76"/>
      <c r="AW3188" s="76"/>
      <c r="AX3188" s="76"/>
      <c r="AY3188" s="76"/>
      <c r="AZ3188" s="76"/>
      <c r="BA3188" s="76"/>
      <c r="BB3188" s="76"/>
      <c r="BC3188" s="76"/>
      <c r="BD3188" s="76"/>
      <c r="BE3188" s="76"/>
      <c r="BF3188" s="76"/>
      <c r="BG3188" s="76"/>
      <c r="BH3188" s="76"/>
      <c r="BI3188" s="76"/>
      <c r="BJ3188" s="76"/>
      <c r="BK3188" s="76"/>
      <c r="BL3188" s="76"/>
      <c r="BM3188" s="76"/>
      <c r="BN3188" s="76"/>
      <c r="BO3188" s="76"/>
      <c r="BP3188" s="76"/>
      <c r="BQ3188" s="76"/>
      <c r="BR3188" s="76"/>
      <c r="BS3188" s="76"/>
      <c r="BT3188" s="76"/>
      <c r="BU3188" s="76"/>
      <c r="BV3188" s="76"/>
      <c r="BW3188" s="76"/>
      <c r="BX3188" s="76"/>
      <c r="BY3188" s="76"/>
      <c r="BZ3188" s="76"/>
      <c r="CA3188" s="76"/>
      <c r="CB3188" s="76"/>
      <c r="CC3188" s="76"/>
      <c r="CD3188" s="76"/>
      <c r="CE3188" s="76"/>
      <c r="CF3188" s="76"/>
      <c r="CG3188" s="76"/>
      <c r="CH3188" s="76"/>
      <c r="CI3188" s="76"/>
      <c r="CJ3188" s="76"/>
      <c r="CK3188" s="76"/>
      <c r="CL3188" s="76"/>
    </row>
    <row r="3189" spans="2:90" x14ac:dyDescent="0.4">
      <c r="B3189" s="122" t="str">
        <f ca="1">SUBSTITUTE(B3187,"before toggle","after toggle")</f>
        <v># of assets - after toggle</v>
      </c>
      <c r="C3189" s="12"/>
      <c r="D3189" s="12" t="s">
        <v>558</v>
      </c>
      <c r="E3189" s="12" t="s">
        <v>906</v>
      </c>
      <c r="F3189" s="12"/>
      <c r="G3189" s="12"/>
      <c r="H3189" s="12"/>
      <c r="I3189" s="60"/>
      <c r="J3189" s="60"/>
      <c r="K3189" s="112">
        <f ca="1">SUMIF($4:$4,K$2,3189:3189)</f>
        <v>5000</v>
      </c>
      <c r="L3189" s="112">
        <f ca="1">SUMIF($4:$4,L$2,3189:3189)</f>
        <v>5000</v>
      </c>
      <c r="M3189" s="112">
        <f ca="1">SUMIF($4:$4,M$2,3189:3189)</f>
        <v>5000</v>
      </c>
      <c r="N3189" s="112">
        <f ca="1">SUMIF($4:$4,N$2,3189:3189)</f>
        <v>5000</v>
      </c>
      <c r="O3189" s="112">
        <f ca="1">SUMIF($4:$4,O$2,3189:3189)</f>
        <v>5000</v>
      </c>
      <c r="P3189" s="112">
        <f ca="1">SUMIF($4:$4,P$2,3189:3189)</f>
        <v>5000</v>
      </c>
      <c r="R3189" s="15"/>
      <c r="S3189" s="145" cm="1">
        <f t="array" aca="1" ref="S3189" ca="1">INDIRECT(S3181)*$H3188</f>
        <v>5000</v>
      </c>
      <c r="T3189" s="145" cm="1">
        <f t="array" aca="1" ref="T3189" ca="1">INDIRECT(T3181)*$H3188</f>
        <v>5000</v>
      </c>
      <c r="U3189" s="145" cm="1">
        <f t="array" aca="1" ref="U3189" ca="1">INDIRECT(U3181)*$H3188</f>
        <v>5000</v>
      </c>
      <c r="V3189" s="145" cm="1">
        <f t="array" aca="1" ref="V3189" ca="1">INDIRECT(V3181)*$H3188</f>
        <v>5000</v>
      </c>
      <c r="W3189" s="145" cm="1">
        <f t="array" aca="1" ref="W3189" ca="1">INDIRECT(W3181)*$H3188</f>
        <v>5000</v>
      </c>
      <c r="X3189" s="145" cm="1">
        <f t="array" aca="1" ref="X3189" ca="1">INDIRECT(X3181)*$H3188</f>
        <v>5000</v>
      </c>
      <c r="Y3189" s="145" cm="1">
        <f t="array" aca="1" ref="Y3189" ca="1">INDIRECT(Y3181)*$H3188</f>
        <v>5000</v>
      </c>
      <c r="Z3189" s="145" cm="1">
        <f t="array" aca="1" ref="Z3189" ca="1">INDIRECT(Z3181)*$H3188</f>
        <v>5000</v>
      </c>
      <c r="AA3189" s="145" cm="1">
        <f t="array" aca="1" ref="AA3189" ca="1">INDIRECT(AA3181)*$H3188</f>
        <v>5000</v>
      </c>
      <c r="AB3189" s="145" cm="1">
        <f t="array" aca="1" ref="AB3189" ca="1">INDIRECT(AB3181)*$H3188</f>
        <v>5000</v>
      </c>
      <c r="AC3189" s="145" cm="1">
        <f t="array" aca="1" ref="AC3189" ca="1">INDIRECT(AC3181)*$H3188</f>
        <v>5000</v>
      </c>
      <c r="AD3189" s="145" cm="1">
        <f t="array" aca="1" ref="AD3189" ca="1">INDIRECT(AD3181)*$H3188</f>
        <v>5000</v>
      </c>
      <c r="AE3189" s="145" cm="1">
        <f t="array" aca="1" ref="AE3189" ca="1">INDIRECT(AE3181)*$H3188</f>
        <v>5000</v>
      </c>
      <c r="AF3189" s="145" cm="1">
        <f t="array" aca="1" ref="AF3189" ca="1">INDIRECT(AF3181)*$H3188</f>
        <v>5000</v>
      </c>
      <c r="AG3189" s="145" cm="1">
        <f t="array" aca="1" ref="AG3189" ca="1">INDIRECT(AG3181)*$H3188</f>
        <v>5000</v>
      </c>
      <c r="AH3189" s="145" cm="1">
        <f t="array" aca="1" ref="AH3189" ca="1">INDIRECT(AH3181)*$H3188</f>
        <v>5000</v>
      </c>
      <c r="AI3189" s="145" cm="1">
        <f t="array" aca="1" ref="AI3189" ca="1">INDIRECT(AI3181)*$H3188</f>
        <v>5000</v>
      </c>
      <c r="AJ3189" s="145" cm="1">
        <f t="array" aca="1" ref="AJ3189" ca="1">INDIRECT(AJ3181)*$H3188</f>
        <v>5000</v>
      </c>
      <c r="AK3189" s="145" cm="1">
        <f t="array" aca="1" ref="AK3189" ca="1">INDIRECT(AK3181)*$H3188</f>
        <v>5000</v>
      </c>
      <c r="AL3189" s="145" cm="1">
        <f t="array" aca="1" ref="AL3189" ca="1">INDIRECT(AL3181)*$H3188</f>
        <v>5000</v>
      </c>
      <c r="AM3189" s="145" cm="1">
        <f t="array" aca="1" ref="AM3189" ca="1">INDIRECT(AM3181)*$H3188</f>
        <v>5000</v>
      </c>
      <c r="AN3189" s="145" cm="1">
        <f t="array" aca="1" ref="AN3189" ca="1">INDIRECT(AN3181)*$H3188</f>
        <v>5000</v>
      </c>
      <c r="AO3189" s="145" cm="1">
        <f t="array" aca="1" ref="AO3189" ca="1">INDIRECT(AO3181)*$H3188</f>
        <v>5000</v>
      </c>
      <c r="AP3189" s="145" cm="1">
        <f t="array" aca="1" ref="AP3189" ca="1">INDIRECT(AP3181)*$H3188</f>
        <v>5000</v>
      </c>
      <c r="AQ3189" s="145" cm="1">
        <f t="array" aca="1" ref="AQ3189" ca="1">INDIRECT(AQ3181)*$H3188</f>
        <v>5000</v>
      </c>
      <c r="AR3189" s="145" cm="1">
        <f t="array" aca="1" ref="AR3189" ca="1">INDIRECT(AR3181)*$H3188</f>
        <v>5000</v>
      </c>
      <c r="AS3189" s="145" cm="1">
        <f t="array" aca="1" ref="AS3189" ca="1">INDIRECT(AS3181)*$H3188</f>
        <v>5000</v>
      </c>
      <c r="AT3189" s="145" cm="1">
        <f t="array" aca="1" ref="AT3189" ca="1">INDIRECT(AT3181)*$H3188</f>
        <v>5000</v>
      </c>
      <c r="AU3189" s="145" cm="1">
        <f t="array" aca="1" ref="AU3189" ca="1">INDIRECT(AU3181)*$H3188</f>
        <v>5000</v>
      </c>
      <c r="AV3189" s="145" cm="1">
        <f t="array" aca="1" ref="AV3189" ca="1">INDIRECT(AV3181)*$H3188</f>
        <v>5000</v>
      </c>
      <c r="AW3189" s="145" cm="1">
        <f t="array" aca="1" ref="AW3189" ca="1">INDIRECT(AW3181)*$H3188</f>
        <v>5000</v>
      </c>
      <c r="AX3189" s="145" cm="1">
        <f t="array" aca="1" ref="AX3189" ca="1">INDIRECT(AX3181)*$H3188</f>
        <v>5000</v>
      </c>
      <c r="AY3189" s="145" cm="1">
        <f t="array" aca="1" ref="AY3189" ca="1">INDIRECT(AY3181)*$H3188</f>
        <v>5000</v>
      </c>
      <c r="AZ3189" s="145" cm="1">
        <f t="array" aca="1" ref="AZ3189" ca="1">INDIRECT(AZ3181)*$H3188</f>
        <v>5000</v>
      </c>
      <c r="BA3189" s="145" cm="1">
        <f t="array" aca="1" ref="BA3189" ca="1">INDIRECT(BA3181)*$H3188</f>
        <v>5000</v>
      </c>
      <c r="BB3189" s="145" cm="1">
        <f t="array" aca="1" ref="BB3189" ca="1">INDIRECT(BB3181)*$H3188</f>
        <v>5000</v>
      </c>
      <c r="BC3189" s="145" cm="1">
        <f t="array" aca="1" ref="BC3189" ca="1">INDIRECT(BC3181)*$H3188</f>
        <v>5000</v>
      </c>
      <c r="BD3189" s="145" cm="1">
        <f t="array" aca="1" ref="BD3189" ca="1">INDIRECT(BD3181)*$H3188</f>
        <v>5000</v>
      </c>
      <c r="BE3189" s="145" cm="1">
        <f t="array" aca="1" ref="BE3189" ca="1">INDIRECT(BE3181)*$H3188</f>
        <v>5000</v>
      </c>
      <c r="BF3189" s="145" cm="1">
        <f t="array" aca="1" ref="BF3189" ca="1">INDIRECT(BF3181)*$H3188</f>
        <v>5000</v>
      </c>
      <c r="BG3189" s="145" cm="1">
        <f t="array" aca="1" ref="BG3189" ca="1">INDIRECT(BG3181)*$H3188</f>
        <v>5000</v>
      </c>
      <c r="BH3189" s="145" cm="1">
        <f t="array" aca="1" ref="BH3189" ca="1">INDIRECT(BH3181)*$H3188</f>
        <v>5000</v>
      </c>
      <c r="BI3189" s="145" cm="1">
        <f t="array" aca="1" ref="BI3189" ca="1">INDIRECT(BI3181)*$H3188</f>
        <v>5000</v>
      </c>
      <c r="BJ3189" s="145" cm="1">
        <f t="array" aca="1" ref="BJ3189" ca="1">INDIRECT(BJ3181)*$H3188</f>
        <v>5000</v>
      </c>
      <c r="BK3189" s="145" cm="1">
        <f t="array" aca="1" ref="BK3189" ca="1">INDIRECT(BK3181)*$H3188</f>
        <v>5000</v>
      </c>
      <c r="BL3189" s="145" cm="1">
        <f t="array" aca="1" ref="BL3189" ca="1">INDIRECT(BL3181)*$H3188</f>
        <v>5000</v>
      </c>
      <c r="BM3189" s="145" cm="1">
        <f t="array" aca="1" ref="BM3189" ca="1">INDIRECT(BM3181)*$H3188</f>
        <v>5000</v>
      </c>
      <c r="BN3189" s="145" cm="1">
        <f t="array" aca="1" ref="BN3189" ca="1">INDIRECT(BN3181)*$H3188</f>
        <v>5000</v>
      </c>
      <c r="BO3189" s="145" cm="1">
        <f t="array" aca="1" ref="BO3189" ca="1">INDIRECT(BO3181)*$H3188</f>
        <v>5000</v>
      </c>
      <c r="BP3189" s="145" cm="1">
        <f t="array" aca="1" ref="BP3189" ca="1">INDIRECT(BP3181)*$H3188</f>
        <v>5000</v>
      </c>
      <c r="BQ3189" s="145" cm="1">
        <f t="array" aca="1" ref="BQ3189" ca="1">INDIRECT(BQ3181)*$H3188</f>
        <v>5000</v>
      </c>
      <c r="BR3189" s="145" cm="1">
        <f t="array" aca="1" ref="BR3189" ca="1">INDIRECT(BR3181)*$H3188</f>
        <v>5000</v>
      </c>
      <c r="BS3189" s="145" cm="1">
        <f t="array" aca="1" ref="BS3189" ca="1">INDIRECT(BS3181)*$H3188</f>
        <v>5000</v>
      </c>
      <c r="BT3189" s="145" cm="1">
        <f t="array" aca="1" ref="BT3189" ca="1">INDIRECT(BT3181)*$H3188</f>
        <v>5000</v>
      </c>
      <c r="BU3189" s="145" cm="1">
        <f t="array" aca="1" ref="BU3189" ca="1">INDIRECT(BU3181)*$H3188</f>
        <v>5000</v>
      </c>
      <c r="BV3189" s="145" cm="1">
        <f t="array" aca="1" ref="BV3189" ca="1">INDIRECT(BV3181)*$H3188</f>
        <v>5000</v>
      </c>
      <c r="BW3189" s="145" cm="1">
        <f t="array" aca="1" ref="BW3189" ca="1">INDIRECT(BW3181)*$H3188</f>
        <v>5000</v>
      </c>
      <c r="BX3189" s="145" cm="1">
        <f t="array" aca="1" ref="BX3189" ca="1">INDIRECT(BX3181)*$H3188</f>
        <v>5000</v>
      </c>
      <c r="BY3189" s="145" cm="1">
        <f t="array" aca="1" ref="BY3189" ca="1">INDIRECT(BY3181)*$H3188</f>
        <v>5000</v>
      </c>
      <c r="BZ3189" s="145" cm="1">
        <f t="array" aca="1" ref="BZ3189" ca="1">INDIRECT(BZ3181)*$H3188</f>
        <v>5000</v>
      </c>
      <c r="CA3189" s="145" cm="1">
        <f t="array" aca="1" ref="CA3189" ca="1">INDIRECT(CA3181)*$H3188</f>
        <v>5000</v>
      </c>
      <c r="CB3189" s="145" cm="1">
        <f t="array" aca="1" ref="CB3189" ca="1">INDIRECT(CB3181)*$H3188</f>
        <v>5000</v>
      </c>
      <c r="CC3189" s="145" cm="1">
        <f t="array" aca="1" ref="CC3189" ca="1">INDIRECT(CC3181)*$H3188</f>
        <v>5000</v>
      </c>
      <c r="CD3189" s="145" cm="1">
        <f t="array" aca="1" ref="CD3189" ca="1">INDIRECT(CD3181)*$H3188</f>
        <v>5000</v>
      </c>
      <c r="CE3189" s="145" cm="1">
        <f t="array" aca="1" ref="CE3189" ca="1">INDIRECT(CE3181)*$H3188</f>
        <v>5000</v>
      </c>
      <c r="CF3189" s="145" cm="1">
        <f t="array" aca="1" ref="CF3189" ca="1">INDIRECT(CF3181)*$H3188</f>
        <v>5000</v>
      </c>
      <c r="CG3189" s="145" cm="1">
        <f t="array" aca="1" ref="CG3189" ca="1">INDIRECT(CG3181)*$H3188</f>
        <v>5000</v>
      </c>
      <c r="CH3189" s="145" cm="1">
        <f t="array" aca="1" ref="CH3189" ca="1">INDIRECT(CH3181)*$H3188</f>
        <v>5000</v>
      </c>
      <c r="CI3189" s="145" cm="1">
        <f t="array" aca="1" ref="CI3189" ca="1">INDIRECT(CI3181)*$H3188</f>
        <v>5000</v>
      </c>
      <c r="CJ3189" s="145" cm="1">
        <f t="array" aca="1" ref="CJ3189" ca="1">INDIRECT(CJ3181)*$H3188</f>
        <v>5000</v>
      </c>
      <c r="CK3189" s="145" cm="1">
        <f t="array" aca="1" ref="CK3189" ca="1">INDIRECT(CK3181)*$H3188</f>
        <v>5000</v>
      </c>
      <c r="CL3189" s="145" cm="1">
        <f t="array" aca="1" ref="CL3189" ca="1">INDIRECT(CL3181)*$H3188</f>
        <v>5000</v>
      </c>
    </row>
    <row r="3190" spans="2:90" x14ac:dyDescent="0.4">
      <c r="B3190" s="130" t="str">
        <f>B3178</f>
        <v>Surgical procedures</v>
      </c>
      <c r="C3190" s="12"/>
      <c r="D3190" s="12" t="s">
        <v>558</v>
      </c>
      <c r="E3190" s="12" t="s">
        <v>906</v>
      </c>
      <c r="F3190" s="12"/>
      <c r="G3190" s="12" t="s">
        <v>330</v>
      </c>
      <c r="H3190" s="12"/>
      <c r="I3190" s="60"/>
      <c r="J3190" s="60"/>
      <c r="K3190" s="38"/>
      <c r="L3190" s="38"/>
      <c r="M3190" s="38"/>
      <c r="N3190" s="38"/>
      <c r="O3190" s="38"/>
      <c r="P3190" s="38"/>
      <c r="R3190" s="15"/>
      <c r="S3190" s="230"/>
      <c r="T3190" s="230"/>
      <c r="U3190" s="230"/>
      <c r="V3190" s="230"/>
      <c r="W3190" s="230"/>
      <c r="X3190" s="230"/>
      <c r="Y3190" s="230"/>
      <c r="Z3190" s="230"/>
      <c r="AA3190" s="230"/>
      <c r="AB3190" s="230"/>
      <c r="AC3190" s="230"/>
      <c r="AD3190" s="230"/>
      <c r="AE3190" s="230"/>
      <c r="AF3190" s="230"/>
      <c r="AG3190" s="230"/>
      <c r="AH3190" s="230"/>
      <c r="AI3190" s="230"/>
      <c r="AJ3190" s="230"/>
      <c r="AK3190" s="230"/>
      <c r="AL3190" s="230"/>
      <c r="AM3190" s="230"/>
      <c r="AN3190" s="230"/>
      <c r="AO3190" s="230"/>
      <c r="AP3190" s="230"/>
      <c r="AQ3190" s="230"/>
      <c r="AR3190" s="230"/>
      <c r="AS3190" s="230"/>
      <c r="AT3190" s="230"/>
      <c r="AU3190" s="230"/>
      <c r="AV3190" s="230"/>
      <c r="AW3190" s="230"/>
      <c r="AX3190" s="230"/>
      <c r="AY3190" s="230"/>
      <c r="AZ3190" s="230"/>
      <c r="BA3190" s="230"/>
      <c r="BB3190" s="230"/>
      <c r="BC3190" s="230"/>
      <c r="BD3190" s="230"/>
      <c r="BE3190" s="230"/>
      <c r="BF3190" s="230"/>
      <c r="BG3190" s="230"/>
      <c r="BH3190" s="230"/>
      <c r="BI3190" s="230"/>
      <c r="BJ3190" s="230"/>
      <c r="BK3190" s="230"/>
      <c r="BL3190" s="230"/>
      <c r="BM3190" s="230"/>
      <c r="BN3190" s="230"/>
      <c r="BO3190" s="230"/>
      <c r="BP3190" s="230"/>
      <c r="BQ3190" s="230"/>
      <c r="BR3190" s="230"/>
      <c r="BS3190" s="230"/>
      <c r="BT3190" s="230"/>
      <c r="BU3190" s="230"/>
      <c r="BV3190" s="230"/>
      <c r="BW3190" s="230"/>
      <c r="BX3190" s="230"/>
      <c r="BY3190" s="230"/>
      <c r="BZ3190" s="230"/>
      <c r="CA3190" s="230"/>
      <c r="CB3190" s="230"/>
      <c r="CC3190" s="230"/>
      <c r="CD3190" s="230"/>
      <c r="CE3190" s="230"/>
      <c r="CF3190" s="230"/>
      <c r="CG3190" s="230"/>
      <c r="CH3190" s="230"/>
      <c r="CI3190" s="230"/>
      <c r="CJ3190" s="230"/>
      <c r="CK3190" s="230"/>
      <c r="CL3190" s="230"/>
    </row>
    <row r="3191" spans="2:90" x14ac:dyDescent="0.4">
      <c r="B3191" s="184" t="str">
        <f>IFERROR(SUBSTITUTE(TRIM(MID(B3186, SEARCH("-", B3186) + 1, LEN(B3186))),":",""),"no unit")</f>
        <v>implant</v>
      </c>
      <c r="C3191" s="27"/>
      <c r="D3191" s="27" t="s">
        <v>558</v>
      </c>
      <c r="E3191" s="27" t="s">
        <v>906</v>
      </c>
      <c r="F3191" s="27"/>
      <c r="G3191" s="27" t="s">
        <v>330</v>
      </c>
      <c r="H3191" s="27"/>
      <c r="I3191" s="78"/>
      <c r="J3191" s="78"/>
      <c r="K3191" s="33"/>
      <c r="L3191" s="33"/>
      <c r="M3191" s="33"/>
      <c r="N3191" s="33"/>
      <c r="O3191" s="33"/>
      <c r="P3191" s="33"/>
      <c r="R3191" s="33"/>
      <c r="S3191" s="80"/>
      <c r="T3191" s="80"/>
      <c r="U3191" s="80"/>
      <c r="V3191" s="80"/>
      <c r="W3191" s="80"/>
      <c r="X3191" s="80"/>
      <c r="Y3191" s="80"/>
      <c r="Z3191" s="80"/>
      <c r="AA3191" s="80"/>
      <c r="AB3191" s="80"/>
      <c r="AC3191" s="80"/>
      <c r="AD3191" s="80"/>
      <c r="AE3191" s="80"/>
      <c r="AF3191" s="80"/>
      <c r="AG3191" s="80"/>
      <c r="AH3191" s="80"/>
      <c r="AI3191" s="80"/>
      <c r="AJ3191" s="80"/>
      <c r="AK3191" s="80"/>
      <c r="AL3191" s="80"/>
      <c r="AM3191" s="80"/>
      <c r="AN3191" s="80"/>
      <c r="AO3191" s="80"/>
      <c r="AP3191" s="80"/>
      <c r="AQ3191" s="80"/>
      <c r="AR3191" s="80"/>
      <c r="AS3191" s="80"/>
      <c r="AT3191" s="80"/>
      <c r="AU3191" s="80"/>
      <c r="AV3191" s="80"/>
      <c r="AW3191" s="80"/>
      <c r="AX3191" s="80"/>
      <c r="AY3191" s="80"/>
      <c r="AZ3191" s="80"/>
      <c r="BA3191" s="80"/>
      <c r="BB3191" s="80"/>
      <c r="BC3191" s="80"/>
      <c r="BD3191" s="80"/>
      <c r="BE3191" s="80"/>
      <c r="BF3191" s="80"/>
      <c r="BG3191" s="80"/>
      <c r="BH3191" s="80"/>
      <c r="BI3191" s="80"/>
      <c r="BJ3191" s="80"/>
      <c r="BK3191" s="80"/>
      <c r="BL3191" s="80"/>
      <c r="BM3191" s="80"/>
      <c r="BN3191" s="80"/>
      <c r="BO3191" s="80"/>
      <c r="BP3191" s="80"/>
      <c r="BQ3191" s="80"/>
      <c r="BR3191" s="80"/>
      <c r="BS3191" s="80"/>
      <c r="BT3191" s="80"/>
      <c r="BU3191" s="80"/>
      <c r="BV3191" s="80"/>
      <c r="BW3191" s="80"/>
      <c r="BX3191" s="80"/>
      <c r="BY3191" s="80"/>
      <c r="BZ3191" s="80"/>
      <c r="CA3191" s="80"/>
      <c r="CB3191" s="80"/>
      <c r="CC3191" s="80"/>
      <c r="CD3191" s="80"/>
      <c r="CE3191" s="80"/>
      <c r="CF3191" s="80"/>
      <c r="CG3191" s="80"/>
      <c r="CH3191" s="80"/>
      <c r="CI3191" s="80"/>
      <c r="CJ3191" s="80"/>
      <c r="CK3191" s="80"/>
      <c r="CL3191" s="80"/>
    </row>
    <row r="3192" spans="2:90" x14ac:dyDescent="0.4">
      <c r="B3192" s="130" t="s">
        <v>459</v>
      </c>
      <c r="C3192" s="27"/>
      <c r="D3192" s="27" t="s">
        <v>558</v>
      </c>
      <c r="E3192" s="27" t="s">
        <v>906</v>
      </c>
      <c r="F3192" s="27"/>
      <c r="G3192" s="27" t="s">
        <v>330</v>
      </c>
      <c r="H3192" s="27"/>
      <c r="I3192" s="78"/>
      <c r="J3192" s="78"/>
      <c r="K3192" s="33"/>
      <c r="L3192" s="33"/>
      <c r="M3192" s="33"/>
      <c r="N3192" s="33"/>
      <c r="O3192" s="33"/>
      <c r="P3192" s="33"/>
      <c r="R3192" s="33"/>
      <c r="S3192" s="80" t="str">
        <f t="shared" ref="S3192" si="4122">S3180</f>
        <v>S$12</v>
      </c>
      <c r="T3192" s="80" t="str">
        <f t="shared" ref="T3192:CE3192" si="4123">T3180</f>
        <v>T$12</v>
      </c>
      <c r="U3192" s="80" t="str">
        <f t="shared" si="4123"/>
        <v>U$12</v>
      </c>
      <c r="V3192" s="80" t="str">
        <f t="shared" si="4123"/>
        <v>V$12</v>
      </c>
      <c r="W3192" s="80" t="str">
        <f t="shared" si="4123"/>
        <v>W$12</v>
      </c>
      <c r="X3192" s="80" t="str">
        <f t="shared" si="4123"/>
        <v>X$12</v>
      </c>
      <c r="Y3192" s="80" t="str">
        <f t="shared" si="4123"/>
        <v>Y$12</v>
      </c>
      <c r="Z3192" s="80" t="str">
        <f t="shared" si="4123"/>
        <v>Z$12</v>
      </c>
      <c r="AA3192" s="80" t="str">
        <f t="shared" si="4123"/>
        <v>AA$12</v>
      </c>
      <c r="AB3192" s="80" t="str">
        <f t="shared" si="4123"/>
        <v>AB$12</v>
      </c>
      <c r="AC3192" s="80" t="str">
        <f t="shared" si="4123"/>
        <v>AC$12</v>
      </c>
      <c r="AD3192" s="80" t="str">
        <f t="shared" si="4123"/>
        <v>AD$12</v>
      </c>
      <c r="AE3192" s="80" t="str">
        <f t="shared" si="4123"/>
        <v>AE$12</v>
      </c>
      <c r="AF3192" s="80" t="str">
        <f t="shared" si="4123"/>
        <v>AF$12</v>
      </c>
      <c r="AG3192" s="80" t="str">
        <f t="shared" si="4123"/>
        <v>AG$12</v>
      </c>
      <c r="AH3192" s="80" t="str">
        <f t="shared" si="4123"/>
        <v>AH$12</v>
      </c>
      <c r="AI3192" s="80" t="str">
        <f t="shared" si="4123"/>
        <v>AI$12</v>
      </c>
      <c r="AJ3192" s="80" t="str">
        <f t="shared" si="4123"/>
        <v>AJ$12</v>
      </c>
      <c r="AK3192" s="80" t="str">
        <f t="shared" si="4123"/>
        <v>AK$12</v>
      </c>
      <c r="AL3192" s="80" t="str">
        <f t="shared" si="4123"/>
        <v>AL$12</v>
      </c>
      <c r="AM3192" s="80" t="str">
        <f t="shared" si="4123"/>
        <v>AM$12</v>
      </c>
      <c r="AN3192" s="80" t="str">
        <f t="shared" si="4123"/>
        <v>AN$12</v>
      </c>
      <c r="AO3192" s="80" t="str">
        <f t="shared" si="4123"/>
        <v>AO$12</v>
      </c>
      <c r="AP3192" s="80" t="str">
        <f t="shared" si="4123"/>
        <v>AP$12</v>
      </c>
      <c r="AQ3192" s="80" t="str">
        <f t="shared" si="4123"/>
        <v>AQ$12</v>
      </c>
      <c r="AR3192" s="80" t="str">
        <f t="shared" si="4123"/>
        <v>AR$12</v>
      </c>
      <c r="AS3192" s="80" t="str">
        <f t="shared" si="4123"/>
        <v>AS$12</v>
      </c>
      <c r="AT3192" s="80" t="str">
        <f t="shared" si="4123"/>
        <v>AT$12</v>
      </c>
      <c r="AU3192" s="80" t="str">
        <f t="shared" si="4123"/>
        <v>AU$12</v>
      </c>
      <c r="AV3192" s="80" t="str">
        <f t="shared" si="4123"/>
        <v>AV$12</v>
      </c>
      <c r="AW3192" s="80" t="str">
        <f t="shared" si="4123"/>
        <v>AW$12</v>
      </c>
      <c r="AX3192" s="80" t="str">
        <f t="shared" si="4123"/>
        <v>AX$12</v>
      </c>
      <c r="AY3192" s="80" t="str">
        <f t="shared" si="4123"/>
        <v>AY$12</v>
      </c>
      <c r="AZ3192" s="80" t="str">
        <f t="shared" si="4123"/>
        <v>AZ$12</v>
      </c>
      <c r="BA3192" s="80" t="str">
        <f t="shared" si="4123"/>
        <v>BA$12</v>
      </c>
      <c r="BB3192" s="80" t="str">
        <f t="shared" si="4123"/>
        <v>BB$12</v>
      </c>
      <c r="BC3192" s="80" t="str">
        <f t="shared" si="4123"/>
        <v>BC$12</v>
      </c>
      <c r="BD3192" s="80" t="str">
        <f t="shared" si="4123"/>
        <v>BD$12</v>
      </c>
      <c r="BE3192" s="80" t="str">
        <f t="shared" si="4123"/>
        <v>BE$12</v>
      </c>
      <c r="BF3192" s="80" t="str">
        <f t="shared" si="4123"/>
        <v>BF$12</v>
      </c>
      <c r="BG3192" s="80" t="str">
        <f t="shared" si="4123"/>
        <v>BG$12</v>
      </c>
      <c r="BH3192" s="80" t="str">
        <f t="shared" si="4123"/>
        <v>BH$12</v>
      </c>
      <c r="BI3192" s="80" t="str">
        <f t="shared" si="4123"/>
        <v>BI$12</v>
      </c>
      <c r="BJ3192" s="80" t="str">
        <f t="shared" si="4123"/>
        <v>BJ$12</v>
      </c>
      <c r="BK3192" s="80" t="str">
        <f t="shared" si="4123"/>
        <v>BK$12</v>
      </c>
      <c r="BL3192" s="80" t="str">
        <f t="shared" si="4123"/>
        <v>BL$12</v>
      </c>
      <c r="BM3192" s="80" t="str">
        <f t="shared" si="4123"/>
        <v>BM$12</v>
      </c>
      <c r="BN3192" s="80" t="str">
        <f t="shared" si="4123"/>
        <v>BN$12</v>
      </c>
      <c r="BO3192" s="80" t="str">
        <f t="shared" si="4123"/>
        <v>BO$12</v>
      </c>
      <c r="BP3192" s="80" t="str">
        <f t="shared" si="4123"/>
        <v>BP$12</v>
      </c>
      <c r="BQ3192" s="80" t="str">
        <f t="shared" si="4123"/>
        <v>BQ$12</v>
      </c>
      <c r="BR3192" s="80" t="str">
        <f t="shared" si="4123"/>
        <v>BR$12</v>
      </c>
      <c r="BS3192" s="80" t="str">
        <f t="shared" si="4123"/>
        <v>BS$12</v>
      </c>
      <c r="BT3192" s="80" t="str">
        <f t="shared" si="4123"/>
        <v>BT$12</v>
      </c>
      <c r="BU3192" s="80" t="str">
        <f t="shared" si="4123"/>
        <v>BU$12</v>
      </c>
      <c r="BV3192" s="80" t="str">
        <f t="shared" si="4123"/>
        <v>BV$12</v>
      </c>
      <c r="BW3192" s="80" t="str">
        <f t="shared" si="4123"/>
        <v>BW$12</v>
      </c>
      <c r="BX3192" s="80" t="str">
        <f t="shared" si="4123"/>
        <v>BX$12</v>
      </c>
      <c r="BY3192" s="80" t="str">
        <f t="shared" si="4123"/>
        <v>BY$12</v>
      </c>
      <c r="BZ3192" s="80" t="str">
        <f t="shared" si="4123"/>
        <v>BZ$12</v>
      </c>
      <c r="CA3192" s="80" t="str">
        <f t="shared" si="4123"/>
        <v>CA$12</v>
      </c>
      <c r="CB3192" s="80" t="str">
        <f t="shared" si="4123"/>
        <v>CB$12</v>
      </c>
      <c r="CC3192" s="80" t="str">
        <f t="shared" si="4123"/>
        <v>CC$12</v>
      </c>
      <c r="CD3192" s="80" t="str">
        <f t="shared" si="4123"/>
        <v>CD$12</v>
      </c>
      <c r="CE3192" s="80" t="str">
        <f t="shared" si="4123"/>
        <v>CE$12</v>
      </c>
      <c r="CF3192" s="80" t="str">
        <f t="shared" ref="CF3192:CK3192" si="4124">CF3180</f>
        <v>CF$12</v>
      </c>
      <c r="CG3192" s="80" t="str">
        <f t="shared" si="4124"/>
        <v>CG$12</v>
      </c>
      <c r="CH3192" s="80" t="str">
        <f t="shared" si="4124"/>
        <v>CH$12</v>
      </c>
      <c r="CI3192" s="80" t="str">
        <f t="shared" si="4124"/>
        <v>CI$12</v>
      </c>
      <c r="CJ3192" s="80" t="str">
        <f t="shared" si="4124"/>
        <v>CJ$12</v>
      </c>
      <c r="CK3192" s="80" t="str">
        <f t="shared" si="4124"/>
        <v>CK$12</v>
      </c>
      <c r="CL3192" s="80" t="str">
        <f t="shared" ref="CL3192" si="4125">CL3180</f>
        <v>CL$12</v>
      </c>
    </row>
    <row r="3193" spans="2:90" x14ac:dyDescent="0.4">
      <c r="B3193" s="184" t="s">
        <v>460</v>
      </c>
      <c r="D3193" t="s">
        <v>558</v>
      </c>
      <c r="E3193" t="s">
        <v>906</v>
      </c>
      <c r="G3193" t="s">
        <v>330</v>
      </c>
      <c r="K3193" s="53"/>
      <c r="L3193" s="53"/>
      <c r="M3193" s="53"/>
      <c r="N3193" s="53"/>
      <c r="O3193" s="53"/>
      <c r="P3193" s="53"/>
      <c r="R3193" s="24"/>
      <c r="S3193" s="205" t="str">
        <f t="shared" ref="S3193" si="4126">ADDRESS(ROW(S3189),COLUMN(S3189),2)</f>
        <v>S$3189</v>
      </c>
      <c r="T3193" s="205" t="str">
        <f t="shared" ref="T3193:CE3193" si="4127">ADDRESS(ROW(T3189),COLUMN(T3189),2)</f>
        <v>T$3189</v>
      </c>
      <c r="U3193" s="205" t="str">
        <f t="shared" si="4127"/>
        <v>U$3189</v>
      </c>
      <c r="V3193" s="205" t="str">
        <f t="shared" si="4127"/>
        <v>V$3189</v>
      </c>
      <c r="W3193" s="205" t="str">
        <f t="shared" si="4127"/>
        <v>W$3189</v>
      </c>
      <c r="X3193" s="205" t="str">
        <f t="shared" si="4127"/>
        <v>X$3189</v>
      </c>
      <c r="Y3193" s="205" t="str">
        <f t="shared" si="4127"/>
        <v>Y$3189</v>
      </c>
      <c r="Z3193" s="205" t="str">
        <f t="shared" si="4127"/>
        <v>Z$3189</v>
      </c>
      <c r="AA3193" s="205" t="str">
        <f t="shared" si="4127"/>
        <v>AA$3189</v>
      </c>
      <c r="AB3193" s="205" t="str">
        <f t="shared" si="4127"/>
        <v>AB$3189</v>
      </c>
      <c r="AC3193" s="205" t="str">
        <f t="shared" si="4127"/>
        <v>AC$3189</v>
      </c>
      <c r="AD3193" s="205" t="str">
        <f t="shared" si="4127"/>
        <v>AD$3189</v>
      </c>
      <c r="AE3193" s="205" t="str">
        <f t="shared" si="4127"/>
        <v>AE$3189</v>
      </c>
      <c r="AF3193" s="205" t="str">
        <f t="shared" si="4127"/>
        <v>AF$3189</v>
      </c>
      <c r="AG3193" s="205" t="str">
        <f t="shared" si="4127"/>
        <v>AG$3189</v>
      </c>
      <c r="AH3193" s="205" t="str">
        <f t="shared" si="4127"/>
        <v>AH$3189</v>
      </c>
      <c r="AI3193" s="205" t="str">
        <f t="shared" si="4127"/>
        <v>AI$3189</v>
      </c>
      <c r="AJ3193" s="205" t="str">
        <f t="shared" si="4127"/>
        <v>AJ$3189</v>
      </c>
      <c r="AK3193" s="205" t="str">
        <f t="shared" si="4127"/>
        <v>AK$3189</v>
      </c>
      <c r="AL3193" s="205" t="str">
        <f t="shared" si="4127"/>
        <v>AL$3189</v>
      </c>
      <c r="AM3193" s="205" t="str">
        <f t="shared" si="4127"/>
        <v>AM$3189</v>
      </c>
      <c r="AN3193" s="205" t="str">
        <f t="shared" si="4127"/>
        <v>AN$3189</v>
      </c>
      <c r="AO3193" s="205" t="str">
        <f t="shared" si="4127"/>
        <v>AO$3189</v>
      </c>
      <c r="AP3193" s="205" t="str">
        <f t="shared" si="4127"/>
        <v>AP$3189</v>
      </c>
      <c r="AQ3193" s="205" t="str">
        <f t="shared" si="4127"/>
        <v>AQ$3189</v>
      </c>
      <c r="AR3193" s="205" t="str">
        <f t="shared" si="4127"/>
        <v>AR$3189</v>
      </c>
      <c r="AS3193" s="205" t="str">
        <f t="shared" si="4127"/>
        <v>AS$3189</v>
      </c>
      <c r="AT3193" s="205" t="str">
        <f t="shared" si="4127"/>
        <v>AT$3189</v>
      </c>
      <c r="AU3193" s="205" t="str">
        <f t="shared" si="4127"/>
        <v>AU$3189</v>
      </c>
      <c r="AV3193" s="205" t="str">
        <f t="shared" si="4127"/>
        <v>AV$3189</v>
      </c>
      <c r="AW3193" s="205" t="str">
        <f t="shared" si="4127"/>
        <v>AW$3189</v>
      </c>
      <c r="AX3193" s="205" t="str">
        <f t="shared" si="4127"/>
        <v>AX$3189</v>
      </c>
      <c r="AY3193" s="205" t="str">
        <f t="shared" si="4127"/>
        <v>AY$3189</v>
      </c>
      <c r="AZ3193" s="205" t="str">
        <f t="shared" si="4127"/>
        <v>AZ$3189</v>
      </c>
      <c r="BA3193" s="205" t="str">
        <f t="shared" si="4127"/>
        <v>BA$3189</v>
      </c>
      <c r="BB3193" s="205" t="str">
        <f t="shared" si="4127"/>
        <v>BB$3189</v>
      </c>
      <c r="BC3193" s="205" t="str">
        <f t="shared" si="4127"/>
        <v>BC$3189</v>
      </c>
      <c r="BD3193" s="205" t="str">
        <f t="shared" si="4127"/>
        <v>BD$3189</v>
      </c>
      <c r="BE3193" s="205" t="str">
        <f t="shared" si="4127"/>
        <v>BE$3189</v>
      </c>
      <c r="BF3193" s="205" t="str">
        <f t="shared" si="4127"/>
        <v>BF$3189</v>
      </c>
      <c r="BG3193" s="205" t="str">
        <f t="shared" si="4127"/>
        <v>BG$3189</v>
      </c>
      <c r="BH3193" s="205" t="str">
        <f t="shared" si="4127"/>
        <v>BH$3189</v>
      </c>
      <c r="BI3193" s="205" t="str">
        <f t="shared" si="4127"/>
        <v>BI$3189</v>
      </c>
      <c r="BJ3193" s="205" t="str">
        <f t="shared" si="4127"/>
        <v>BJ$3189</v>
      </c>
      <c r="BK3193" s="205" t="str">
        <f t="shared" si="4127"/>
        <v>BK$3189</v>
      </c>
      <c r="BL3193" s="205" t="str">
        <f t="shared" si="4127"/>
        <v>BL$3189</v>
      </c>
      <c r="BM3193" s="205" t="str">
        <f t="shared" si="4127"/>
        <v>BM$3189</v>
      </c>
      <c r="BN3193" s="205" t="str">
        <f t="shared" si="4127"/>
        <v>BN$3189</v>
      </c>
      <c r="BO3193" s="205" t="str">
        <f t="shared" si="4127"/>
        <v>BO$3189</v>
      </c>
      <c r="BP3193" s="205" t="str">
        <f t="shared" si="4127"/>
        <v>BP$3189</v>
      </c>
      <c r="BQ3193" s="205" t="str">
        <f t="shared" si="4127"/>
        <v>BQ$3189</v>
      </c>
      <c r="BR3193" s="205" t="str">
        <f t="shared" si="4127"/>
        <v>BR$3189</v>
      </c>
      <c r="BS3193" s="205" t="str">
        <f t="shared" si="4127"/>
        <v>BS$3189</v>
      </c>
      <c r="BT3193" s="205" t="str">
        <f t="shared" si="4127"/>
        <v>BT$3189</v>
      </c>
      <c r="BU3193" s="205" t="str">
        <f t="shared" si="4127"/>
        <v>BU$3189</v>
      </c>
      <c r="BV3193" s="205" t="str">
        <f t="shared" si="4127"/>
        <v>BV$3189</v>
      </c>
      <c r="BW3193" s="205" t="str">
        <f t="shared" si="4127"/>
        <v>BW$3189</v>
      </c>
      <c r="BX3193" s="205" t="str">
        <f t="shared" si="4127"/>
        <v>BX$3189</v>
      </c>
      <c r="BY3193" s="205" t="str">
        <f t="shared" si="4127"/>
        <v>BY$3189</v>
      </c>
      <c r="BZ3193" s="205" t="str">
        <f t="shared" si="4127"/>
        <v>BZ$3189</v>
      </c>
      <c r="CA3193" s="205" t="str">
        <f t="shared" si="4127"/>
        <v>CA$3189</v>
      </c>
      <c r="CB3193" s="205" t="str">
        <f t="shared" si="4127"/>
        <v>CB$3189</v>
      </c>
      <c r="CC3193" s="205" t="str">
        <f t="shared" si="4127"/>
        <v>CC$3189</v>
      </c>
      <c r="CD3193" s="205" t="str">
        <f t="shared" si="4127"/>
        <v>CD$3189</v>
      </c>
      <c r="CE3193" s="205" t="str">
        <f t="shared" si="4127"/>
        <v>CE$3189</v>
      </c>
      <c r="CF3193" s="205" t="str">
        <f t="shared" ref="CF3193:CK3193" si="4128">ADDRESS(ROW(CF3189),COLUMN(CF3189),2)</f>
        <v>CF$3189</v>
      </c>
      <c r="CG3193" s="205" t="str">
        <f t="shared" si="4128"/>
        <v>CG$3189</v>
      </c>
      <c r="CH3193" s="205" t="str">
        <f t="shared" si="4128"/>
        <v>CH$3189</v>
      </c>
      <c r="CI3193" s="205" t="str">
        <f t="shared" si="4128"/>
        <v>CI$3189</v>
      </c>
      <c r="CJ3193" s="205" t="str">
        <f t="shared" si="4128"/>
        <v>CJ$3189</v>
      </c>
      <c r="CK3193" s="205" t="str">
        <f t="shared" si="4128"/>
        <v>CK$3189</v>
      </c>
      <c r="CL3193" s="205" t="str">
        <f t="shared" ref="CL3193" si="4129">ADDRESS(ROW(CL3189),COLUMN(CL3189),2)</f>
        <v>CL$3189</v>
      </c>
    </row>
    <row r="3194" spans="2:90" x14ac:dyDescent="0.4">
      <c r="B3194" s="184" t="str">
        <f>B3186</f>
        <v>Volume of a volume modifier - implant</v>
      </c>
      <c r="C3194" s="12"/>
      <c r="D3194" s="12" t="s">
        <v>558</v>
      </c>
      <c r="E3194" s="12" t="s">
        <v>906</v>
      </c>
      <c r="F3194" s="12"/>
      <c r="G3194" s="12" t="s">
        <v>330</v>
      </c>
      <c r="H3194" s="12"/>
      <c r="I3194" s="60"/>
      <c r="J3194" s="60"/>
      <c r="K3194" s="15"/>
      <c r="L3194" s="15"/>
      <c r="M3194" s="15"/>
      <c r="N3194" s="15"/>
      <c r="O3194" s="15"/>
      <c r="P3194" s="15"/>
      <c r="R3194" s="15"/>
      <c r="S3194" s="80"/>
      <c r="T3194" s="80"/>
      <c r="U3194" s="80"/>
      <c r="V3194" s="80"/>
      <c r="W3194" s="80"/>
      <c r="X3194" s="80"/>
      <c r="Y3194" s="80"/>
      <c r="Z3194" s="80"/>
      <c r="AA3194" s="80"/>
      <c r="AB3194" s="80"/>
      <c r="AC3194" s="80"/>
      <c r="AD3194" s="80"/>
      <c r="AE3194" s="80"/>
      <c r="AF3194" s="80"/>
      <c r="AG3194" s="80"/>
      <c r="AH3194" s="80"/>
      <c r="AI3194" s="80"/>
      <c r="AJ3194" s="80"/>
      <c r="AK3194" s="80"/>
      <c r="AL3194" s="80"/>
      <c r="AM3194" s="80"/>
      <c r="AN3194" s="80"/>
      <c r="AO3194" s="80"/>
      <c r="AP3194" s="80"/>
      <c r="AQ3194" s="80"/>
      <c r="AR3194" s="80"/>
      <c r="AS3194" s="80"/>
      <c r="AT3194" s="80"/>
      <c r="AU3194" s="80"/>
      <c r="AV3194" s="80"/>
      <c r="AW3194" s="80"/>
      <c r="AX3194" s="80"/>
      <c r="AY3194" s="80"/>
      <c r="AZ3194" s="80"/>
      <c r="BA3194" s="80"/>
      <c r="BB3194" s="80"/>
      <c r="BC3194" s="80"/>
      <c r="BD3194" s="80"/>
      <c r="BE3194" s="80"/>
      <c r="BF3194" s="80"/>
      <c r="BG3194" s="80"/>
      <c r="BH3194" s="80"/>
      <c r="BI3194" s="80"/>
      <c r="BJ3194" s="80"/>
      <c r="BK3194" s="80"/>
      <c r="BL3194" s="80"/>
      <c r="BM3194" s="80"/>
      <c r="BN3194" s="80"/>
      <c r="BO3194" s="80"/>
      <c r="BP3194" s="80"/>
      <c r="BQ3194" s="80"/>
      <c r="BR3194" s="80"/>
      <c r="BS3194" s="80"/>
      <c r="BT3194" s="80"/>
      <c r="BU3194" s="80"/>
      <c r="BV3194" s="80"/>
      <c r="BW3194" s="80"/>
      <c r="BX3194" s="80"/>
      <c r="BY3194" s="80"/>
      <c r="BZ3194" s="80"/>
      <c r="CA3194" s="80"/>
      <c r="CB3194" s="80"/>
      <c r="CC3194" s="80"/>
      <c r="CD3194" s="80"/>
      <c r="CE3194" s="80"/>
      <c r="CF3194" s="80"/>
      <c r="CG3194" s="80"/>
      <c r="CH3194" s="80"/>
      <c r="CI3194" s="80"/>
      <c r="CJ3194" s="80"/>
      <c r="CK3194" s="80"/>
      <c r="CL3194" s="80"/>
    </row>
    <row r="3195" spans="2:90" x14ac:dyDescent="0.4">
      <c r="B3195" s="130" t="str">
        <f>B3183</f>
        <v xml:space="preserve">secondary unit </v>
      </c>
      <c r="C3195" s="12"/>
      <c r="D3195" s="12" t="s">
        <v>558</v>
      </c>
      <c r="E3195" s="12" t="s">
        <v>906</v>
      </c>
      <c r="F3195" s="12"/>
      <c r="G3195" s="12" t="s">
        <v>330</v>
      </c>
      <c r="H3195" s="12"/>
      <c r="I3195" s="60"/>
      <c r="J3195" s="60"/>
      <c r="K3195" s="15"/>
      <c r="L3195" s="15"/>
      <c r="M3195" s="15"/>
      <c r="N3195" s="15"/>
      <c r="O3195" s="15"/>
      <c r="P3195" s="15"/>
      <c r="R3195" s="15"/>
      <c r="S3195" s="76"/>
      <c r="T3195" s="76"/>
      <c r="U3195" s="76"/>
      <c r="V3195" s="76"/>
      <c r="W3195" s="76"/>
      <c r="X3195" s="76"/>
      <c r="Y3195" s="76"/>
      <c r="Z3195" s="76"/>
      <c r="AA3195" s="76"/>
      <c r="AB3195" s="76"/>
      <c r="AC3195" s="76"/>
      <c r="AD3195" s="76"/>
      <c r="AE3195" s="76"/>
      <c r="AF3195" s="76"/>
      <c r="AG3195" s="76"/>
      <c r="AH3195" s="76"/>
      <c r="AI3195" s="76"/>
      <c r="AJ3195" s="76"/>
      <c r="AK3195" s="76"/>
      <c r="AL3195" s="76"/>
      <c r="AM3195" s="76"/>
      <c r="AN3195" s="76"/>
      <c r="AO3195" s="76"/>
      <c r="AP3195" s="76"/>
      <c r="AQ3195" s="76"/>
      <c r="AR3195" s="76"/>
      <c r="AS3195" s="76"/>
      <c r="AT3195" s="76"/>
      <c r="AU3195" s="76"/>
      <c r="AV3195" s="76"/>
      <c r="AW3195" s="76"/>
      <c r="AX3195" s="76"/>
      <c r="AY3195" s="76"/>
      <c r="AZ3195" s="76"/>
      <c r="BA3195" s="76"/>
      <c r="BB3195" s="76"/>
      <c r="BC3195" s="76"/>
      <c r="BD3195" s="76"/>
      <c r="BE3195" s="76"/>
      <c r="BF3195" s="76"/>
      <c r="BG3195" s="76"/>
      <c r="BH3195" s="76"/>
      <c r="BI3195" s="76"/>
      <c r="BJ3195" s="76"/>
      <c r="BK3195" s="76"/>
      <c r="BL3195" s="76"/>
      <c r="BM3195" s="76"/>
      <c r="BN3195" s="76"/>
      <c r="BO3195" s="76"/>
      <c r="BP3195" s="76"/>
      <c r="BQ3195" s="76"/>
      <c r="BR3195" s="76"/>
      <c r="BS3195" s="76"/>
      <c r="BT3195" s="76"/>
      <c r="BU3195" s="76"/>
      <c r="BV3195" s="76"/>
      <c r="BW3195" s="76"/>
      <c r="BX3195" s="76"/>
      <c r="BY3195" s="76"/>
      <c r="BZ3195" s="76"/>
      <c r="CA3195" s="76"/>
      <c r="CB3195" s="76"/>
      <c r="CC3195" s="76"/>
      <c r="CD3195" s="76"/>
      <c r="CE3195" s="76"/>
      <c r="CF3195" s="76"/>
      <c r="CG3195" s="76"/>
      <c r="CH3195" s="76"/>
      <c r="CI3195" s="76"/>
      <c r="CJ3195" s="76"/>
      <c r="CK3195" s="76"/>
      <c r="CL3195" s="76"/>
    </row>
    <row r="3196" spans="2:90" x14ac:dyDescent="0.4">
      <c r="B3196" s="130" t="str">
        <f>B3184</f>
        <v>Secondary revenue driver</v>
      </c>
      <c r="C3196" s="12"/>
      <c r="D3196" s="12" t="s">
        <v>558</v>
      </c>
      <c r="E3196" s="12" t="s">
        <v>906</v>
      </c>
      <c r="F3196" s="12"/>
      <c r="G3196" s="12" t="s">
        <v>330</v>
      </c>
      <c r="H3196" s="12"/>
      <c r="I3196" s="60"/>
      <c r="J3196" s="60"/>
      <c r="K3196" s="15"/>
      <c r="L3196" s="15"/>
      <c r="M3196" s="15"/>
      <c r="N3196" s="15"/>
      <c r="O3196" s="15"/>
      <c r="P3196" s="15"/>
      <c r="R3196" s="15"/>
      <c r="S3196" s="76"/>
      <c r="T3196" s="76"/>
      <c r="U3196" s="76"/>
      <c r="V3196" s="76"/>
      <c r="W3196" s="76"/>
      <c r="X3196" s="76"/>
      <c r="Y3196" s="76"/>
      <c r="Z3196" s="76"/>
      <c r="AA3196" s="76"/>
      <c r="AB3196" s="76"/>
      <c r="AC3196" s="76"/>
      <c r="AD3196" s="76"/>
      <c r="AE3196" s="76"/>
      <c r="AF3196" s="76"/>
      <c r="AG3196" s="76"/>
      <c r="AH3196" s="76"/>
      <c r="AI3196" s="76"/>
      <c r="AJ3196" s="76"/>
      <c r="AK3196" s="76"/>
      <c r="AL3196" s="76"/>
      <c r="AM3196" s="76"/>
      <c r="AN3196" s="76"/>
      <c r="AO3196" s="76"/>
      <c r="AP3196" s="76"/>
      <c r="AQ3196" s="76"/>
      <c r="AR3196" s="76"/>
      <c r="AS3196" s="76"/>
      <c r="AT3196" s="76"/>
      <c r="AU3196" s="76"/>
      <c r="AV3196" s="76"/>
      <c r="AW3196" s="76"/>
      <c r="AX3196" s="76"/>
      <c r="AY3196" s="76"/>
      <c r="AZ3196" s="76"/>
      <c r="BA3196" s="76"/>
      <c r="BB3196" s="76"/>
      <c r="BC3196" s="76"/>
      <c r="BD3196" s="76"/>
      <c r="BE3196" s="76"/>
      <c r="BF3196" s="76"/>
      <c r="BG3196" s="76"/>
      <c r="BH3196" s="76"/>
      <c r="BI3196" s="76"/>
      <c r="BJ3196" s="76"/>
      <c r="BK3196" s="76"/>
      <c r="BL3196" s="76"/>
      <c r="BM3196" s="76"/>
      <c r="BN3196" s="76"/>
      <c r="BO3196" s="76"/>
      <c r="BP3196" s="76"/>
      <c r="BQ3196" s="76"/>
      <c r="BR3196" s="76"/>
      <c r="BS3196" s="76"/>
      <c r="BT3196" s="76"/>
      <c r="BU3196" s="76"/>
      <c r="BV3196" s="76"/>
      <c r="BW3196" s="76"/>
      <c r="BX3196" s="76"/>
      <c r="BY3196" s="76"/>
      <c r="BZ3196" s="76"/>
      <c r="CA3196" s="76"/>
      <c r="CB3196" s="76"/>
      <c r="CC3196" s="76"/>
      <c r="CD3196" s="76"/>
      <c r="CE3196" s="76"/>
      <c r="CF3196" s="76"/>
      <c r="CG3196" s="76"/>
      <c r="CH3196" s="76"/>
      <c r="CI3196" s="76"/>
      <c r="CJ3196" s="76"/>
      <c r="CK3196" s="76"/>
      <c r="CL3196" s="76"/>
    </row>
    <row r="3197" spans="2:90" x14ac:dyDescent="0.4">
      <c r="B3197" s="130" t="str">
        <f>B3185</f>
        <v>Secondary volume driver</v>
      </c>
      <c r="C3197" s="12"/>
      <c r="D3197" s="12" t="s">
        <v>558</v>
      </c>
      <c r="E3197" s="12" t="s">
        <v>906</v>
      </c>
      <c r="F3197" s="12"/>
      <c r="G3197" s="12" t="s">
        <v>330</v>
      </c>
      <c r="H3197" s="12"/>
      <c r="I3197" s="60"/>
      <c r="J3197" s="60"/>
      <c r="K3197" s="15"/>
      <c r="L3197" s="15"/>
      <c r="M3197" s="15"/>
      <c r="N3197" s="15"/>
      <c r="O3197" s="15"/>
      <c r="P3197" s="15"/>
      <c r="R3197" s="15"/>
      <c r="S3197" s="172"/>
      <c r="T3197" s="172"/>
      <c r="U3197" s="172"/>
      <c r="V3197" s="172"/>
      <c r="W3197" s="172"/>
      <c r="X3197" s="172"/>
      <c r="Y3197" s="172"/>
      <c r="Z3197" s="172"/>
      <c r="AA3197" s="172"/>
      <c r="AB3197" s="172"/>
      <c r="AC3197" s="172"/>
      <c r="AD3197" s="172"/>
      <c r="AE3197" s="172"/>
      <c r="AF3197" s="172"/>
      <c r="AG3197" s="172"/>
      <c r="AH3197" s="172"/>
      <c r="AI3197" s="172"/>
      <c r="AJ3197" s="172"/>
      <c r="AK3197" s="172"/>
      <c r="AL3197" s="172"/>
      <c r="AM3197" s="172"/>
      <c r="AN3197" s="172"/>
      <c r="AO3197" s="172"/>
      <c r="AP3197" s="172"/>
      <c r="AQ3197" s="172"/>
      <c r="AR3197" s="172"/>
      <c r="AS3197" s="172"/>
      <c r="AT3197" s="172"/>
      <c r="AU3197" s="172"/>
      <c r="AV3197" s="172"/>
      <c r="AW3197" s="172"/>
      <c r="AX3197" s="172"/>
      <c r="AY3197" s="172"/>
      <c r="AZ3197" s="172"/>
      <c r="BA3197" s="172"/>
      <c r="BB3197" s="172"/>
      <c r="BC3197" s="172"/>
      <c r="BD3197" s="172"/>
      <c r="BE3197" s="172"/>
      <c r="BF3197" s="172"/>
      <c r="BG3197" s="172"/>
      <c r="BH3197" s="172"/>
      <c r="BI3197" s="172"/>
      <c r="BJ3197" s="172"/>
      <c r="BK3197" s="172"/>
      <c r="BL3197" s="172"/>
      <c r="BM3197" s="172"/>
      <c r="BN3197" s="172"/>
      <c r="BO3197" s="172"/>
      <c r="BP3197" s="172"/>
      <c r="BQ3197" s="172"/>
      <c r="BR3197" s="172"/>
      <c r="BS3197" s="172"/>
      <c r="BT3197" s="172"/>
      <c r="BU3197" s="172"/>
      <c r="BV3197" s="172"/>
      <c r="BW3197" s="172"/>
      <c r="BX3197" s="172"/>
      <c r="BY3197" s="172"/>
      <c r="BZ3197" s="172"/>
      <c r="CA3197" s="172"/>
      <c r="CB3197" s="172"/>
      <c r="CC3197" s="172"/>
      <c r="CD3197" s="172"/>
      <c r="CE3197" s="172"/>
      <c r="CF3197" s="172"/>
      <c r="CG3197" s="172"/>
      <c r="CH3197" s="172"/>
      <c r="CI3197" s="172"/>
      <c r="CJ3197" s="172"/>
      <c r="CK3197" s="172"/>
      <c r="CL3197" s="172"/>
    </row>
    <row r="3198" spans="2:90" x14ac:dyDescent="0.4">
      <c r="B3198" s="178" t="s">
        <v>457</v>
      </c>
      <c r="C3198" s="179"/>
      <c r="D3198" s="179"/>
      <c r="E3198" s="179" t="s">
        <v>906</v>
      </c>
      <c r="F3198" s="179"/>
      <c r="G3198" s="179"/>
      <c r="H3198" s="179"/>
      <c r="I3198" s="180"/>
      <c r="J3198" s="180"/>
      <c r="K3198" s="181"/>
      <c r="L3198" s="181"/>
      <c r="M3198" s="181"/>
      <c r="N3198" s="181"/>
      <c r="O3198" s="181"/>
      <c r="P3198" s="181"/>
      <c r="R3198" s="182"/>
      <c r="S3198" s="183"/>
      <c r="T3198" s="183"/>
      <c r="U3198" s="183"/>
      <c r="V3198" s="183"/>
      <c r="W3198" s="183"/>
      <c r="X3198" s="183"/>
      <c r="Y3198" s="183"/>
      <c r="Z3198" s="183"/>
      <c r="AA3198" s="183"/>
      <c r="AB3198" s="183"/>
      <c r="AC3198" s="183"/>
      <c r="AD3198" s="183"/>
      <c r="AE3198" s="183"/>
      <c r="AF3198" s="183"/>
      <c r="AG3198" s="183"/>
      <c r="AH3198" s="183"/>
      <c r="AI3198" s="183"/>
      <c r="AJ3198" s="183"/>
      <c r="AK3198" s="183"/>
      <c r="AL3198" s="183"/>
      <c r="AM3198" s="183"/>
      <c r="AN3198" s="183"/>
      <c r="AO3198" s="183"/>
      <c r="AP3198" s="183"/>
      <c r="AQ3198" s="183"/>
      <c r="AR3198" s="183"/>
      <c r="AS3198" s="183"/>
      <c r="AT3198" s="183"/>
      <c r="AU3198" s="183"/>
      <c r="AV3198" s="183"/>
      <c r="AW3198" s="183"/>
      <c r="AX3198" s="183"/>
      <c r="AY3198" s="183"/>
      <c r="AZ3198" s="183"/>
      <c r="BA3198" s="183"/>
      <c r="BB3198" s="183"/>
      <c r="BC3198" s="183"/>
      <c r="BD3198" s="183"/>
      <c r="BE3198" s="183"/>
      <c r="BF3198" s="183"/>
      <c r="BG3198" s="183"/>
      <c r="BH3198" s="183"/>
      <c r="BI3198" s="183"/>
      <c r="BJ3198" s="183"/>
      <c r="BK3198" s="183"/>
      <c r="BL3198" s="183"/>
      <c r="BM3198" s="183"/>
      <c r="BN3198" s="183"/>
      <c r="BO3198" s="183"/>
      <c r="BP3198" s="183"/>
      <c r="BQ3198" s="183"/>
      <c r="BR3198" s="183"/>
      <c r="BS3198" s="183"/>
      <c r="BT3198" s="183"/>
      <c r="BU3198" s="183"/>
      <c r="BV3198" s="183"/>
      <c r="BW3198" s="183"/>
      <c r="BX3198" s="183"/>
      <c r="BY3198" s="183"/>
      <c r="BZ3198" s="183"/>
      <c r="CA3198" s="183"/>
      <c r="CB3198" s="183"/>
      <c r="CC3198" s="183"/>
      <c r="CD3198" s="183"/>
      <c r="CE3198" s="183"/>
      <c r="CF3198" s="183"/>
      <c r="CG3198" s="183"/>
      <c r="CH3198" s="183"/>
      <c r="CI3198" s="183"/>
      <c r="CJ3198" s="183"/>
      <c r="CK3198" s="183"/>
      <c r="CL3198" s="183"/>
    </row>
    <row r="3199" spans="2:90" x14ac:dyDescent="0.4">
      <c r="B3199" s="178" t="s">
        <v>454</v>
      </c>
      <c r="C3199" s="179"/>
      <c r="D3199" s="179"/>
      <c r="E3199" s="179" t="s">
        <v>906</v>
      </c>
      <c r="F3199" s="179"/>
      <c r="G3199" s="179"/>
      <c r="H3199" s="179"/>
      <c r="I3199" s="180"/>
      <c r="J3199" s="180"/>
      <c r="K3199" s="181"/>
      <c r="L3199" s="181"/>
      <c r="M3199" s="181"/>
      <c r="N3199" s="181"/>
      <c r="O3199" s="181"/>
      <c r="P3199" s="181"/>
      <c r="R3199" s="182"/>
      <c r="S3199" s="183"/>
      <c r="T3199" s="183"/>
      <c r="U3199" s="183"/>
      <c r="V3199" s="183"/>
      <c r="W3199" s="183"/>
      <c r="X3199" s="183"/>
      <c r="Y3199" s="183"/>
      <c r="Z3199" s="183"/>
      <c r="AA3199" s="183"/>
      <c r="AB3199" s="183"/>
      <c r="AC3199" s="183"/>
      <c r="AD3199" s="183"/>
      <c r="AE3199" s="183"/>
      <c r="AF3199" s="183"/>
      <c r="AG3199" s="183"/>
      <c r="AH3199" s="183"/>
      <c r="AI3199" s="183"/>
      <c r="AJ3199" s="183"/>
      <c r="AK3199" s="183"/>
      <c r="AL3199" s="183"/>
      <c r="AM3199" s="183"/>
      <c r="AN3199" s="183"/>
      <c r="AO3199" s="183"/>
      <c r="AP3199" s="183"/>
      <c r="AQ3199" s="183"/>
      <c r="AR3199" s="183"/>
      <c r="AS3199" s="183"/>
      <c r="AT3199" s="183"/>
      <c r="AU3199" s="183"/>
      <c r="AV3199" s="183"/>
      <c r="AW3199" s="183"/>
      <c r="AX3199" s="183"/>
      <c r="AY3199" s="183"/>
      <c r="AZ3199" s="183"/>
      <c r="BA3199" s="183"/>
      <c r="BB3199" s="183"/>
      <c r="BC3199" s="183"/>
      <c r="BD3199" s="183"/>
      <c r="BE3199" s="183"/>
      <c r="BF3199" s="183"/>
      <c r="BG3199" s="183"/>
      <c r="BH3199" s="183"/>
      <c r="BI3199" s="183"/>
      <c r="BJ3199" s="183"/>
      <c r="BK3199" s="183"/>
      <c r="BL3199" s="183"/>
      <c r="BM3199" s="183"/>
      <c r="BN3199" s="183"/>
      <c r="BO3199" s="183"/>
      <c r="BP3199" s="183"/>
      <c r="BQ3199" s="183"/>
      <c r="BR3199" s="183"/>
      <c r="BS3199" s="183"/>
      <c r="BT3199" s="183"/>
      <c r="BU3199" s="183"/>
      <c r="BV3199" s="183"/>
      <c r="BW3199" s="183"/>
      <c r="BX3199" s="183"/>
      <c r="BY3199" s="183"/>
      <c r="BZ3199" s="183"/>
      <c r="CA3199" s="183"/>
      <c r="CB3199" s="183"/>
      <c r="CC3199" s="183"/>
      <c r="CD3199" s="183"/>
      <c r="CE3199" s="183"/>
      <c r="CF3199" s="183"/>
      <c r="CG3199" s="183"/>
      <c r="CH3199" s="183"/>
      <c r="CI3199" s="183"/>
      <c r="CJ3199" s="183"/>
      <c r="CK3199" s="183"/>
      <c r="CL3199" s="183"/>
    </row>
    <row r="3200" spans="2:90" x14ac:dyDescent="0.4">
      <c r="B3200" s="130"/>
      <c r="C3200" s="12"/>
      <c r="D3200" s="12"/>
      <c r="E3200" s="12" t="s">
        <v>906</v>
      </c>
      <c r="F3200" s="12"/>
      <c r="G3200" s="12"/>
      <c r="H3200" s="12"/>
      <c r="I3200" s="60"/>
      <c r="J3200" s="60"/>
      <c r="K3200" s="15"/>
      <c r="L3200" s="15"/>
      <c r="M3200" s="15"/>
      <c r="N3200" s="15"/>
      <c r="O3200" s="15"/>
      <c r="P3200" s="15"/>
      <c r="R3200" s="15"/>
      <c r="S3200" s="80"/>
      <c r="T3200" s="80"/>
      <c r="U3200" s="80"/>
      <c r="V3200" s="80"/>
      <c r="W3200" s="80"/>
      <c r="X3200" s="80"/>
      <c r="Y3200" s="80"/>
      <c r="Z3200" s="80"/>
      <c r="AA3200" s="80"/>
      <c r="AB3200" s="80"/>
      <c r="AC3200" s="80"/>
      <c r="AD3200" s="80"/>
      <c r="AE3200" s="80"/>
      <c r="AF3200" s="80"/>
      <c r="AG3200" s="80"/>
      <c r="AH3200" s="80"/>
      <c r="AI3200" s="80"/>
      <c r="AJ3200" s="80"/>
      <c r="AK3200" s="80"/>
      <c r="AL3200" s="80"/>
      <c r="AM3200" s="80"/>
      <c r="AN3200" s="80"/>
      <c r="AO3200" s="80"/>
      <c r="AP3200" s="80"/>
      <c r="AQ3200" s="80"/>
      <c r="AR3200" s="80"/>
      <c r="AS3200" s="80"/>
      <c r="AT3200" s="80"/>
      <c r="AU3200" s="80"/>
      <c r="AV3200" s="80"/>
      <c r="AW3200" s="80"/>
      <c r="AX3200" s="80"/>
      <c r="AY3200" s="80"/>
      <c r="AZ3200" s="80"/>
      <c r="BA3200" s="80"/>
      <c r="BB3200" s="80"/>
      <c r="BC3200" s="80"/>
      <c r="BD3200" s="80"/>
      <c r="BE3200" s="80"/>
      <c r="BF3200" s="80"/>
      <c r="BG3200" s="80"/>
      <c r="BH3200" s="80"/>
      <c r="BI3200" s="80"/>
      <c r="BJ3200" s="80"/>
      <c r="BK3200" s="80"/>
      <c r="BL3200" s="80"/>
      <c r="BM3200" s="80"/>
      <c r="BN3200" s="80"/>
      <c r="BO3200" s="80"/>
      <c r="BP3200" s="80"/>
      <c r="BQ3200" s="80"/>
      <c r="BR3200" s="80"/>
      <c r="BS3200" s="80"/>
      <c r="BT3200" s="80"/>
      <c r="BU3200" s="80"/>
      <c r="BV3200" s="80"/>
      <c r="BW3200" s="80"/>
      <c r="BX3200" s="80"/>
      <c r="BY3200" s="80"/>
      <c r="BZ3200" s="80"/>
      <c r="CA3200" s="80"/>
      <c r="CB3200" s="80"/>
      <c r="CC3200" s="80"/>
      <c r="CD3200" s="80"/>
      <c r="CE3200" s="80"/>
      <c r="CF3200" s="80"/>
      <c r="CG3200" s="80"/>
      <c r="CH3200" s="80"/>
      <c r="CI3200" s="80"/>
      <c r="CJ3200" s="80"/>
      <c r="CK3200" s="80"/>
      <c r="CL3200" s="80"/>
    </row>
    <row r="3201" spans="2:90" x14ac:dyDescent="0.4">
      <c r="B3201" s="168" t="s">
        <v>487</v>
      </c>
      <c r="C3201" s="186"/>
      <c r="D3201" s="186"/>
      <c r="E3201" s="186" t="s">
        <v>906</v>
      </c>
      <c r="F3201" s="186"/>
      <c r="G3201" s="186"/>
      <c r="H3201" s="186"/>
      <c r="I3201" s="187"/>
      <c r="J3201" s="187"/>
      <c r="K3201" s="188"/>
      <c r="L3201" s="188"/>
      <c r="M3201" s="188"/>
      <c r="N3201" s="188"/>
      <c r="O3201" s="188"/>
      <c r="P3201" s="188"/>
      <c r="R3201" s="188"/>
      <c r="S3201" s="189"/>
      <c r="T3201" s="189"/>
      <c r="U3201" s="189"/>
      <c r="V3201" s="189"/>
      <c r="W3201" s="189"/>
      <c r="X3201" s="189"/>
      <c r="Y3201" s="189"/>
      <c r="Z3201" s="189"/>
      <c r="AA3201" s="189"/>
      <c r="AB3201" s="189"/>
      <c r="AC3201" s="189"/>
      <c r="AD3201" s="189"/>
      <c r="AE3201" s="189"/>
      <c r="AF3201" s="189"/>
      <c r="AG3201" s="189"/>
      <c r="AH3201" s="189"/>
      <c r="AI3201" s="189"/>
      <c r="AJ3201" s="189"/>
      <c r="AK3201" s="189"/>
      <c r="AL3201" s="189"/>
      <c r="AM3201" s="189"/>
      <c r="AN3201" s="189"/>
      <c r="AO3201" s="189"/>
      <c r="AP3201" s="189"/>
      <c r="AQ3201" s="189"/>
      <c r="AR3201" s="189"/>
      <c r="AS3201" s="189"/>
      <c r="AT3201" s="189"/>
      <c r="AU3201" s="189"/>
      <c r="AV3201" s="189"/>
      <c r="AW3201" s="189"/>
      <c r="AX3201" s="189"/>
      <c r="AY3201" s="189"/>
      <c r="AZ3201" s="189"/>
      <c r="BA3201" s="189"/>
      <c r="BB3201" s="189"/>
      <c r="BC3201" s="189"/>
      <c r="BD3201" s="189"/>
      <c r="BE3201" s="189"/>
      <c r="BF3201" s="189"/>
      <c r="BG3201" s="189"/>
      <c r="BH3201" s="189"/>
      <c r="BI3201" s="189"/>
      <c r="BJ3201" s="189"/>
      <c r="BK3201" s="189"/>
      <c r="BL3201" s="189"/>
      <c r="BM3201" s="189"/>
      <c r="BN3201" s="189"/>
      <c r="BO3201" s="189"/>
      <c r="BP3201" s="189"/>
      <c r="BQ3201" s="189"/>
      <c r="BR3201" s="189"/>
      <c r="BS3201" s="189"/>
      <c r="BT3201" s="189"/>
      <c r="BU3201" s="189"/>
      <c r="BV3201" s="189"/>
      <c r="BW3201" s="189"/>
      <c r="BX3201" s="189"/>
      <c r="BY3201" s="189"/>
      <c r="BZ3201" s="189"/>
      <c r="CA3201" s="189"/>
      <c r="CB3201" s="189"/>
      <c r="CC3201" s="189"/>
      <c r="CD3201" s="189"/>
      <c r="CE3201" s="189"/>
      <c r="CF3201" s="189"/>
      <c r="CG3201" s="189"/>
      <c r="CH3201" s="189"/>
      <c r="CI3201" s="189"/>
      <c r="CJ3201" s="189"/>
      <c r="CK3201" s="189"/>
      <c r="CL3201" s="189"/>
    </row>
    <row r="3202" spans="2:90" x14ac:dyDescent="0.4">
      <c r="B3202" s="168" t="s">
        <v>489</v>
      </c>
      <c r="C3202" s="167"/>
      <c r="D3202" s="167"/>
      <c r="E3202" s="167" t="s">
        <v>906</v>
      </c>
      <c r="F3202" s="167"/>
      <c r="G3202" s="167"/>
      <c r="H3202" s="167"/>
      <c r="I3202" s="169"/>
      <c r="J3202" s="169"/>
      <c r="K3202" s="190"/>
      <c r="L3202" s="190"/>
      <c r="M3202" s="190"/>
      <c r="N3202" s="190"/>
      <c r="O3202" s="190"/>
      <c r="P3202" s="190"/>
      <c r="R3202" s="191"/>
      <c r="S3202" s="167"/>
      <c r="T3202" s="167"/>
      <c r="U3202" s="167"/>
      <c r="V3202" s="167"/>
      <c r="W3202" s="167"/>
      <c r="X3202" s="167"/>
      <c r="Y3202" s="167"/>
      <c r="Z3202" s="167"/>
      <c r="AA3202" s="167"/>
      <c r="AB3202" s="167"/>
      <c r="AC3202" s="167"/>
      <c r="AD3202" s="167"/>
      <c r="AE3202" s="167"/>
      <c r="AF3202" s="167"/>
      <c r="AG3202" s="167"/>
      <c r="AH3202" s="167"/>
      <c r="AI3202" s="167"/>
      <c r="AJ3202" s="167"/>
      <c r="AK3202" s="167"/>
      <c r="AL3202" s="167"/>
      <c r="AM3202" s="167"/>
      <c r="AN3202" s="167"/>
      <c r="AO3202" s="167"/>
      <c r="AP3202" s="167"/>
      <c r="AQ3202" s="167"/>
      <c r="AR3202" s="167"/>
      <c r="AS3202" s="167"/>
      <c r="AT3202" s="167"/>
      <c r="AU3202" s="167"/>
      <c r="AV3202" s="167"/>
      <c r="AW3202" s="167"/>
      <c r="AX3202" s="167"/>
      <c r="AY3202" s="167"/>
      <c r="AZ3202" s="167"/>
      <c r="BA3202" s="167"/>
      <c r="BB3202" s="167"/>
      <c r="BC3202" s="167"/>
      <c r="BD3202" s="167"/>
      <c r="BE3202" s="167"/>
      <c r="BF3202" s="167"/>
      <c r="BG3202" s="167"/>
      <c r="BH3202" s="167"/>
      <c r="BI3202" s="167"/>
      <c r="BJ3202" s="167"/>
      <c r="BK3202" s="167"/>
      <c r="BL3202" s="167"/>
      <c r="BM3202" s="167"/>
      <c r="BN3202" s="167"/>
      <c r="BO3202" s="167"/>
      <c r="BP3202" s="167"/>
      <c r="BQ3202" s="167"/>
      <c r="BR3202" s="167"/>
      <c r="BS3202" s="167"/>
      <c r="BT3202" s="167"/>
      <c r="BU3202" s="167"/>
      <c r="BV3202" s="167"/>
      <c r="BW3202" s="167"/>
      <c r="BX3202" s="167"/>
      <c r="BY3202" s="167"/>
      <c r="BZ3202" s="167"/>
      <c r="CA3202" s="167"/>
      <c r="CB3202" s="167"/>
      <c r="CC3202" s="167"/>
      <c r="CD3202" s="167"/>
      <c r="CE3202" s="167"/>
      <c r="CF3202" s="167"/>
      <c r="CG3202" s="167"/>
      <c r="CH3202" s="167"/>
      <c r="CI3202" s="167"/>
      <c r="CJ3202" s="167"/>
      <c r="CK3202" s="167"/>
      <c r="CL3202" s="167"/>
    </row>
    <row r="3203" spans="2:90" x14ac:dyDescent="0.4">
      <c r="B3203" s="168" t="s">
        <v>459</v>
      </c>
      <c r="C3203" s="167"/>
      <c r="D3203" s="167"/>
      <c r="E3203" s="167" t="s">
        <v>906</v>
      </c>
      <c r="F3203" s="167"/>
      <c r="G3203" s="167"/>
      <c r="H3203" s="167"/>
      <c r="I3203" s="169"/>
      <c r="J3203" s="169"/>
      <c r="K3203" s="190"/>
      <c r="L3203" s="190"/>
      <c r="M3203" s="190"/>
      <c r="N3203" s="190"/>
      <c r="O3203" s="190"/>
      <c r="P3203" s="190"/>
      <c r="R3203" s="191"/>
      <c r="S3203" s="192" t="str">
        <f t="shared" ref="S3203:CD3203" si="4130">S$16</f>
        <v>S$12</v>
      </c>
      <c r="T3203" s="192" t="str">
        <f t="shared" si="4130"/>
        <v>T$12</v>
      </c>
      <c r="U3203" s="192" t="str">
        <f t="shared" si="4130"/>
        <v>U$12</v>
      </c>
      <c r="V3203" s="192" t="str">
        <f t="shared" si="4130"/>
        <v>V$12</v>
      </c>
      <c r="W3203" s="192" t="str">
        <f t="shared" si="4130"/>
        <v>W$12</v>
      </c>
      <c r="X3203" s="192" t="str">
        <f t="shared" si="4130"/>
        <v>X$12</v>
      </c>
      <c r="Y3203" s="192" t="str">
        <f t="shared" si="4130"/>
        <v>Y$12</v>
      </c>
      <c r="Z3203" s="192" t="str">
        <f t="shared" si="4130"/>
        <v>Z$12</v>
      </c>
      <c r="AA3203" s="192" t="str">
        <f t="shared" si="4130"/>
        <v>AA$12</v>
      </c>
      <c r="AB3203" s="192" t="str">
        <f t="shared" si="4130"/>
        <v>AB$12</v>
      </c>
      <c r="AC3203" s="192" t="str">
        <f t="shared" si="4130"/>
        <v>AC$12</v>
      </c>
      <c r="AD3203" s="192" t="str">
        <f t="shared" si="4130"/>
        <v>AD$12</v>
      </c>
      <c r="AE3203" s="192" t="str">
        <f t="shared" si="4130"/>
        <v>AE$12</v>
      </c>
      <c r="AF3203" s="192" t="str">
        <f t="shared" si="4130"/>
        <v>AF$12</v>
      </c>
      <c r="AG3203" s="192" t="str">
        <f t="shared" si="4130"/>
        <v>AG$12</v>
      </c>
      <c r="AH3203" s="192" t="str">
        <f t="shared" si="4130"/>
        <v>AH$12</v>
      </c>
      <c r="AI3203" s="192" t="str">
        <f t="shared" si="4130"/>
        <v>AI$12</v>
      </c>
      <c r="AJ3203" s="192" t="str">
        <f t="shared" si="4130"/>
        <v>AJ$12</v>
      </c>
      <c r="AK3203" s="192" t="str">
        <f t="shared" si="4130"/>
        <v>AK$12</v>
      </c>
      <c r="AL3203" s="192" t="str">
        <f t="shared" si="4130"/>
        <v>AL$12</v>
      </c>
      <c r="AM3203" s="192" t="str">
        <f t="shared" si="4130"/>
        <v>AM$12</v>
      </c>
      <c r="AN3203" s="192" t="str">
        <f t="shared" si="4130"/>
        <v>AN$12</v>
      </c>
      <c r="AO3203" s="192" t="str">
        <f t="shared" si="4130"/>
        <v>AO$12</v>
      </c>
      <c r="AP3203" s="192" t="str">
        <f t="shared" si="4130"/>
        <v>AP$12</v>
      </c>
      <c r="AQ3203" s="192" t="str">
        <f t="shared" si="4130"/>
        <v>AQ$12</v>
      </c>
      <c r="AR3203" s="192" t="str">
        <f t="shared" si="4130"/>
        <v>AR$12</v>
      </c>
      <c r="AS3203" s="192" t="str">
        <f t="shared" si="4130"/>
        <v>AS$12</v>
      </c>
      <c r="AT3203" s="192" t="str">
        <f t="shared" si="4130"/>
        <v>AT$12</v>
      </c>
      <c r="AU3203" s="192" t="str">
        <f t="shared" si="4130"/>
        <v>AU$12</v>
      </c>
      <c r="AV3203" s="192" t="str">
        <f t="shared" si="4130"/>
        <v>AV$12</v>
      </c>
      <c r="AW3203" s="192" t="str">
        <f t="shared" si="4130"/>
        <v>AW$12</v>
      </c>
      <c r="AX3203" s="192" t="str">
        <f t="shared" si="4130"/>
        <v>AX$12</v>
      </c>
      <c r="AY3203" s="192" t="str">
        <f t="shared" si="4130"/>
        <v>AY$12</v>
      </c>
      <c r="AZ3203" s="192" t="str">
        <f t="shared" si="4130"/>
        <v>AZ$12</v>
      </c>
      <c r="BA3203" s="192" t="str">
        <f t="shared" si="4130"/>
        <v>BA$12</v>
      </c>
      <c r="BB3203" s="192" t="str">
        <f t="shared" si="4130"/>
        <v>BB$12</v>
      </c>
      <c r="BC3203" s="192" t="str">
        <f t="shared" si="4130"/>
        <v>BC$12</v>
      </c>
      <c r="BD3203" s="192" t="str">
        <f t="shared" si="4130"/>
        <v>BD$12</v>
      </c>
      <c r="BE3203" s="192" t="str">
        <f t="shared" si="4130"/>
        <v>BE$12</v>
      </c>
      <c r="BF3203" s="192" t="str">
        <f t="shared" si="4130"/>
        <v>BF$12</v>
      </c>
      <c r="BG3203" s="192" t="str">
        <f t="shared" si="4130"/>
        <v>BG$12</v>
      </c>
      <c r="BH3203" s="192" t="str">
        <f t="shared" si="4130"/>
        <v>BH$12</v>
      </c>
      <c r="BI3203" s="192" t="str">
        <f t="shared" si="4130"/>
        <v>BI$12</v>
      </c>
      <c r="BJ3203" s="192" t="str">
        <f t="shared" si="4130"/>
        <v>BJ$12</v>
      </c>
      <c r="BK3203" s="192" t="str">
        <f t="shared" si="4130"/>
        <v>BK$12</v>
      </c>
      <c r="BL3203" s="192" t="str">
        <f t="shared" si="4130"/>
        <v>BL$12</v>
      </c>
      <c r="BM3203" s="192" t="str">
        <f t="shared" si="4130"/>
        <v>BM$12</v>
      </c>
      <c r="BN3203" s="192" t="str">
        <f t="shared" si="4130"/>
        <v>BN$12</v>
      </c>
      <c r="BO3203" s="192" t="str">
        <f t="shared" si="4130"/>
        <v>BO$12</v>
      </c>
      <c r="BP3203" s="192" t="str">
        <f t="shared" si="4130"/>
        <v>BP$12</v>
      </c>
      <c r="BQ3203" s="192" t="str">
        <f t="shared" si="4130"/>
        <v>BQ$12</v>
      </c>
      <c r="BR3203" s="192" t="str">
        <f t="shared" si="4130"/>
        <v>BR$12</v>
      </c>
      <c r="BS3203" s="192" t="str">
        <f t="shared" si="4130"/>
        <v>BS$12</v>
      </c>
      <c r="BT3203" s="192" t="str">
        <f t="shared" si="4130"/>
        <v>BT$12</v>
      </c>
      <c r="BU3203" s="192" t="str">
        <f t="shared" si="4130"/>
        <v>BU$12</v>
      </c>
      <c r="BV3203" s="192" t="str">
        <f t="shared" si="4130"/>
        <v>BV$12</v>
      </c>
      <c r="BW3203" s="192" t="str">
        <f t="shared" si="4130"/>
        <v>BW$12</v>
      </c>
      <c r="BX3203" s="192" t="str">
        <f t="shared" si="4130"/>
        <v>BX$12</v>
      </c>
      <c r="BY3203" s="192" t="str">
        <f t="shared" si="4130"/>
        <v>BY$12</v>
      </c>
      <c r="BZ3203" s="192" t="str">
        <f t="shared" si="4130"/>
        <v>BZ$12</v>
      </c>
      <c r="CA3203" s="192" t="str">
        <f t="shared" si="4130"/>
        <v>CA$12</v>
      </c>
      <c r="CB3203" s="192" t="str">
        <f t="shared" si="4130"/>
        <v>CB$12</v>
      </c>
      <c r="CC3203" s="192" t="str">
        <f t="shared" si="4130"/>
        <v>CC$12</v>
      </c>
      <c r="CD3203" s="192" t="str">
        <f t="shared" si="4130"/>
        <v>CD$12</v>
      </c>
      <c r="CE3203" s="192" t="str">
        <f t="shared" ref="CE3203:CL3203" si="4131">CE$16</f>
        <v>CE$12</v>
      </c>
      <c r="CF3203" s="192" t="str">
        <f t="shared" si="4131"/>
        <v>CF$12</v>
      </c>
      <c r="CG3203" s="192" t="str">
        <f t="shared" si="4131"/>
        <v>CG$12</v>
      </c>
      <c r="CH3203" s="192" t="str">
        <f t="shared" si="4131"/>
        <v>CH$12</v>
      </c>
      <c r="CI3203" s="192" t="str">
        <f t="shared" si="4131"/>
        <v>CI$12</v>
      </c>
      <c r="CJ3203" s="192" t="str">
        <f t="shared" si="4131"/>
        <v>CJ$12</v>
      </c>
      <c r="CK3203" s="192" t="str">
        <f t="shared" si="4131"/>
        <v>CK$12</v>
      </c>
      <c r="CL3203" s="192" t="str">
        <f t="shared" si="4131"/>
        <v>CL$12</v>
      </c>
    </row>
    <row r="3204" spans="2:90" x14ac:dyDescent="0.4">
      <c r="B3204" s="168" t="s">
        <v>460</v>
      </c>
      <c r="C3204" s="193"/>
      <c r="D3204" s="193"/>
      <c r="E3204" s="193" t="s">
        <v>906</v>
      </c>
      <c r="F3204" s="193"/>
      <c r="G3204" s="193"/>
      <c r="H3204" s="193"/>
      <c r="I3204" s="194"/>
      <c r="J3204" s="194"/>
      <c r="K3204" s="195"/>
      <c r="L3204" s="195"/>
      <c r="M3204" s="195"/>
      <c r="N3204" s="195"/>
      <c r="O3204" s="195"/>
      <c r="P3204" s="195"/>
      <c r="R3204" s="195"/>
      <c r="S3204" s="192" t="str">
        <f t="shared" ref="S3204:CD3204" si="4132">S$17</f>
        <v>S$13</v>
      </c>
      <c r="T3204" s="192" t="str">
        <f t="shared" si="4132"/>
        <v>T$13</v>
      </c>
      <c r="U3204" s="192" t="str">
        <f t="shared" si="4132"/>
        <v>U$13</v>
      </c>
      <c r="V3204" s="192" t="str">
        <f t="shared" si="4132"/>
        <v>V$13</v>
      </c>
      <c r="W3204" s="192" t="str">
        <f t="shared" si="4132"/>
        <v>W$13</v>
      </c>
      <c r="X3204" s="192" t="str">
        <f t="shared" si="4132"/>
        <v>X$13</v>
      </c>
      <c r="Y3204" s="192" t="str">
        <f t="shared" si="4132"/>
        <v>Y$13</v>
      </c>
      <c r="Z3204" s="192" t="str">
        <f t="shared" si="4132"/>
        <v>Z$13</v>
      </c>
      <c r="AA3204" s="192" t="str">
        <f t="shared" si="4132"/>
        <v>AA$13</v>
      </c>
      <c r="AB3204" s="192" t="str">
        <f t="shared" si="4132"/>
        <v>AB$13</v>
      </c>
      <c r="AC3204" s="192" t="str">
        <f t="shared" si="4132"/>
        <v>AC$13</v>
      </c>
      <c r="AD3204" s="192" t="str">
        <f t="shared" si="4132"/>
        <v>AD$13</v>
      </c>
      <c r="AE3204" s="192" t="str">
        <f t="shared" si="4132"/>
        <v>AE$13</v>
      </c>
      <c r="AF3204" s="192" t="str">
        <f t="shared" si="4132"/>
        <v>AF$13</v>
      </c>
      <c r="AG3204" s="192" t="str">
        <f t="shared" si="4132"/>
        <v>AG$13</v>
      </c>
      <c r="AH3204" s="192" t="str">
        <f t="shared" si="4132"/>
        <v>AH$13</v>
      </c>
      <c r="AI3204" s="192" t="str">
        <f t="shared" si="4132"/>
        <v>AI$13</v>
      </c>
      <c r="AJ3204" s="192" t="str">
        <f t="shared" si="4132"/>
        <v>AJ$13</v>
      </c>
      <c r="AK3204" s="192" t="str">
        <f t="shared" si="4132"/>
        <v>AK$13</v>
      </c>
      <c r="AL3204" s="192" t="str">
        <f t="shared" si="4132"/>
        <v>AL$13</v>
      </c>
      <c r="AM3204" s="192" t="str">
        <f t="shared" si="4132"/>
        <v>AM$13</v>
      </c>
      <c r="AN3204" s="192" t="str">
        <f t="shared" si="4132"/>
        <v>AN$13</v>
      </c>
      <c r="AO3204" s="192" t="str">
        <f t="shared" si="4132"/>
        <v>AO$13</v>
      </c>
      <c r="AP3204" s="192" t="str">
        <f t="shared" si="4132"/>
        <v>AP$13</v>
      </c>
      <c r="AQ3204" s="192" t="str">
        <f t="shared" si="4132"/>
        <v>AQ$13</v>
      </c>
      <c r="AR3204" s="192" t="str">
        <f t="shared" si="4132"/>
        <v>AR$13</v>
      </c>
      <c r="AS3204" s="192" t="str">
        <f t="shared" si="4132"/>
        <v>AS$13</v>
      </c>
      <c r="AT3204" s="192" t="str">
        <f t="shared" si="4132"/>
        <v>AT$13</v>
      </c>
      <c r="AU3204" s="192" t="str">
        <f t="shared" si="4132"/>
        <v>AU$13</v>
      </c>
      <c r="AV3204" s="192" t="str">
        <f t="shared" si="4132"/>
        <v>AV$13</v>
      </c>
      <c r="AW3204" s="192" t="str">
        <f t="shared" si="4132"/>
        <v>AW$13</v>
      </c>
      <c r="AX3204" s="192" t="str">
        <f t="shared" si="4132"/>
        <v>AX$13</v>
      </c>
      <c r="AY3204" s="192" t="str">
        <f t="shared" si="4132"/>
        <v>AY$13</v>
      </c>
      <c r="AZ3204" s="192" t="str">
        <f t="shared" si="4132"/>
        <v>AZ$13</v>
      </c>
      <c r="BA3204" s="192" t="str">
        <f t="shared" si="4132"/>
        <v>BA$13</v>
      </c>
      <c r="BB3204" s="192" t="str">
        <f t="shared" si="4132"/>
        <v>BB$13</v>
      </c>
      <c r="BC3204" s="192" t="str">
        <f t="shared" si="4132"/>
        <v>BC$13</v>
      </c>
      <c r="BD3204" s="192" t="str">
        <f t="shared" si="4132"/>
        <v>BD$13</v>
      </c>
      <c r="BE3204" s="192" t="str">
        <f t="shared" si="4132"/>
        <v>BE$13</v>
      </c>
      <c r="BF3204" s="192" t="str">
        <f t="shared" si="4132"/>
        <v>BF$13</v>
      </c>
      <c r="BG3204" s="192" t="str">
        <f t="shared" si="4132"/>
        <v>BG$13</v>
      </c>
      <c r="BH3204" s="192" t="str">
        <f t="shared" si="4132"/>
        <v>BH$13</v>
      </c>
      <c r="BI3204" s="192" t="str">
        <f t="shared" si="4132"/>
        <v>BI$13</v>
      </c>
      <c r="BJ3204" s="192" t="str">
        <f t="shared" si="4132"/>
        <v>BJ$13</v>
      </c>
      <c r="BK3204" s="192" t="str">
        <f t="shared" si="4132"/>
        <v>BK$13</v>
      </c>
      <c r="BL3204" s="192" t="str">
        <f t="shared" si="4132"/>
        <v>BL$13</v>
      </c>
      <c r="BM3204" s="192" t="str">
        <f t="shared" si="4132"/>
        <v>BM$13</v>
      </c>
      <c r="BN3204" s="192" t="str">
        <f t="shared" si="4132"/>
        <v>BN$13</v>
      </c>
      <c r="BO3204" s="192" t="str">
        <f t="shared" si="4132"/>
        <v>BO$13</v>
      </c>
      <c r="BP3204" s="192" t="str">
        <f t="shared" si="4132"/>
        <v>BP$13</v>
      </c>
      <c r="BQ3204" s="192" t="str">
        <f t="shared" si="4132"/>
        <v>BQ$13</v>
      </c>
      <c r="BR3204" s="192" t="str">
        <f t="shared" si="4132"/>
        <v>BR$13</v>
      </c>
      <c r="BS3204" s="192" t="str">
        <f t="shared" si="4132"/>
        <v>BS$13</v>
      </c>
      <c r="BT3204" s="192" t="str">
        <f t="shared" si="4132"/>
        <v>BT$13</v>
      </c>
      <c r="BU3204" s="192" t="str">
        <f t="shared" si="4132"/>
        <v>BU$13</v>
      </c>
      <c r="BV3204" s="192" t="str">
        <f t="shared" si="4132"/>
        <v>BV$13</v>
      </c>
      <c r="BW3204" s="192" t="str">
        <f t="shared" si="4132"/>
        <v>BW$13</v>
      </c>
      <c r="BX3204" s="192" t="str">
        <f t="shared" si="4132"/>
        <v>BX$13</v>
      </c>
      <c r="BY3204" s="192" t="str">
        <f t="shared" si="4132"/>
        <v>BY$13</v>
      </c>
      <c r="BZ3204" s="192" t="str">
        <f t="shared" si="4132"/>
        <v>BZ$13</v>
      </c>
      <c r="CA3204" s="192" t="str">
        <f t="shared" si="4132"/>
        <v>CA$13</v>
      </c>
      <c r="CB3204" s="192" t="str">
        <f t="shared" si="4132"/>
        <v>CB$13</v>
      </c>
      <c r="CC3204" s="192" t="str">
        <f t="shared" si="4132"/>
        <v>CC$13</v>
      </c>
      <c r="CD3204" s="192" t="str">
        <f t="shared" si="4132"/>
        <v>CD$13</v>
      </c>
      <c r="CE3204" s="192" t="str">
        <f t="shared" ref="CE3204:CL3204" si="4133">CE$17</f>
        <v>CE$13</v>
      </c>
      <c r="CF3204" s="192" t="str">
        <f t="shared" si="4133"/>
        <v>CF$13</v>
      </c>
      <c r="CG3204" s="192" t="str">
        <f t="shared" si="4133"/>
        <v>CG$13</v>
      </c>
      <c r="CH3204" s="192" t="str">
        <f t="shared" si="4133"/>
        <v>CH$13</v>
      </c>
      <c r="CI3204" s="192" t="str">
        <f t="shared" si="4133"/>
        <v>CI$13</v>
      </c>
      <c r="CJ3204" s="192" t="str">
        <f t="shared" si="4133"/>
        <v>CJ$13</v>
      </c>
      <c r="CK3204" s="192" t="str">
        <f t="shared" si="4133"/>
        <v>CK$13</v>
      </c>
      <c r="CL3204" s="192" t="str">
        <f t="shared" si="4133"/>
        <v>CL$13</v>
      </c>
    </row>
    <row r="3205" spans="2:90" x14ac:dyDescent="0.4">
      <c r="B3205" s="168" t="s">
        <v>488</v>
      </c>
      <c r="C3205" s="193"/>
      <c r="D3205" s="193"/>
      <c r="E3205" s="193" t="s">
        <v>906</v>
      </c>
      <c r="F3205" s="193"/>
      <c r="G3205" s="193"/>
      <c r="H3205" s="193"/>
      <c r="I3205" s="194"/>
      <c r="J3205" s="194"/>
      <c r="K3205" s="195"/>
      <c r="L3205" s="195"/>
      <c r="M3205" s="195"/>
      <c r="N3205" s="195"/>
      <c r="O3205" s="195"/>
      <c r="P3205" s="195"/>
      <c r="R3205" s="195"/>
      <c r="S3205" s="183"/>
      <c r="T3205" s="183"/>
      <c r="U3205" s="183"/>
      <c r="V3205" s="183"/>
      <c r="W3205" s="183"/>
      <c r="X3205" s="183"/>
      <c r="Y3205" s="183"/>
      <c r="Z3205" s="183"/>
      <c r="AA3205" s="183"/>
      <c r="AB3205" s="183"/>
      <c r="AC3205" s="183"/>
      <c r="AD3205" s="183"/>
      <c r="AE3205" s="183"/>
      <c r="AF3205" s="183"/>
      <c r="AG3205" s="183"/>
      <c r="AH3205" s="183"/>
      <c r="AI3205" s="183"/>
      <c r="AJ3205" s="183"/>
      <c r="AK3205" s="183"/>
      <c r="AL3205" s="183"/>
      <c r="AM3205" s="183"/>
      <c r="AN3205" s="183"/>
      <c r="AO3205" s="183"/>
      <c r="AP3205" s="183"/>
      <c r="AQ3205" s="183"/>
      <c r="AR3205" s="183"/>
      <c r="AS3205" s="183"/>
      <c r="AT3205" s="183"/>
      <c r="AU3205" s="183"/>
      <c r="AV3205" s="183"/>
      <c r="AW3205" s="183"/>
      <c r="AX3205" s="183"/>
      <c r="AY3205" s="183"/>
      <c r="AZ3205" s="183"/>
      <c r="BA3205" s="183"/>
      <c r="BB3205" s="183"/>
      <c r="BC3205" s="183"/>
      <c r="BD3205" s="183"/>
      <c r="BE3205" s="183"/>
      <c r="BF3205" s="183"/>
      <c r="BG3205" s="183"/>
      <c r="BH3205" s="183"/>
      <c r="BI3205" s="183"/>
      <c r="BJ3205" s="183"/>
      <c r="BK3205" s="183"/>
      <c r="BL3205" s="183"/>
      <c r="BM3205" s="183"/>
      <c r="BN3205" s="183"/>
      <c r="BO3205" s="183"/>
      <c r="BP3205" s="183"/>
      <c r="BQ3205" s="183"/>
      <c r="BR3205" s="183"/>
      <c r="BS3205" s="183"/>
      <c r="BT3205" s="183"/>
      <c r="BU3205" s="183"/>
      <c r="BV3205" s="183"/>
      <c r="BW3205" s="183"/>
      <c r="BX3205" s="183"/>
      <c r="BY3205" s="183"/>
      <c r="BZ3205" s="183"/>
      <c r="CA3205" s="183"/>
      <c r="CB3205" s="183"/>
      <c r="CC3205" s="183"/>
      <c r="CD3205" s="183"/>
      <c r="CE3205" s="183"/>
      <c r="CF3205" s="183"/>
      <c r="CG3205" s="183"/>
      <c r="CH3205" s="183"/>
      <c r="CI3205" s="183"/>
      <c r="CJ3205" s="183"/>
      <c r="CK3205" s="183"/>
      <c r="CL3205" s="183"/>
    </row>
    <row r="3206" spans="2:90" x14ac:dyDescent="0.4">
      <c r="B3206" s="168" t="s">
        <v>501</v>
      </c>
      <c r="C3206" s="193"/>
      <c r="D3206" s="193"/>
      <c r="E3206" s="193" t="s">
        <v>906</v>
      </c>
      <c r="F3206" s="193"/>
      <c r="G3206" s="193"/>
      <c r="H3206" s="193"/>
      <c r="I3206" s="194"/>
      <c r="J3206" s="194"/>
      <c r="K3206" s="195"/>
      <c r="L3206" s="195"/>
      <c r="M3206" s="195"/>
      <c r="N3206" s="195"/>
      <c r="O3206" s="195"/>
      <c r="P3206" s="195"/>
      <c r="R3206" s="195"/>
      <c r="S3206" s="183"/>
      <c r="T3206" s="183"/>
      <c r="U3206" s="183"/>
      <c r="V3206" s="183"/>
      <c r="W3206" s="183"/>
      <c r="X3206" s="183"/>
      <c r="Y3206" s="183"/>
      <c r="Z3206" s="183"/>
      <c r="AA3206" s="183"/>
      <c r="AB3206" s="183"/>
      <c r="AC3206" s="183"/>
      <c r="AD3206" s="183"/>
      <c r="AE3206" s="183"/>
      <c r="AF3206" s="183"/>
      <c r="AG3206" s="183"/>
      <c r="AH3206" s="183"/>
      <c r="AI3206" s="183"/>
      <c r="AJ3206" s="183"/>
      <c r="AK3206" s="183"/>
      <c r="AL3206" s="183"/>
      <c r="AM3206" s="183"/>
      <c r="AN3206" s="183"/>
      <c r="AO3206" s="183"/>
      <c r="AP3206" s="183"/>
      <c r="AQ3206" s="183"/>
      <c r="AR3206" s="183"/>
      <c r="AS3206" s="183"/>
      <c r="AT3206" s="183"/>
      <c r="AU3206" s="183"/>
      <c r="AV3206" s="183"/>
      <c r="AW3206" s="183"/>
      <c r="AX3206" s="183"/>
      <c r="AY3206" s="183"/>
      <c r="AZ3206" s="183"/>
      <c r="BA3206" s="183"/>
      <c r="BB3206" s="183"/>
      <c r="BC3206" s="183"/>
      <c r="BD3206" s="183"/>
      <c r="BE3206" s="183"/>
      <c r="BF3206" s="183"/>
      <c r="BG3206" s="183"/>
      <c r="BH3206" s="183"/>
      <c r="BI3206" s="183"/>
      <c r="BJ3206" s="183"/>
      <c r="BK3206" s="183"/>
      <c r="BL3206" s="183"/>
      <c r="BM3206" s="183"/>
      <c r="BN3206" s="183"/>
      <c r="BO3206" s="183"/>
      <c r="BP3206" s="183"/>
      <c r="BQ3206" s="183"/>
      <c r="BR3206" s="183"/>
      <c r="BS3206" s="183"/>
      <c r="BT3206" s="183"/>
      <c r="BU3206" s="183"/>
      <c r="BV3206" s="183"/>
      <c r="BW3206" s="183"/>
      <c r="BX3206" s="183"/>
      <c r="BY3206" s="183"/>
      <c r="BZ3206" s="183"/>
      <c r="CA3206" s="183"/>
      <c r="CB3206" s="183"/>
      <c r="CC3206" s="183"/>
      <c r="CD3206" s="183"/>
      <c r="CE3206" s="183"/>
      <c r="CF3206" s="183"/>
      <c r="CG3206" s="183"/>
      <c r="CH3206" s="183"/>
      <c r="CI3206" s="183"/>
      <c r="CJ3206" s="183"/>
      <c r="CK3206" s="183"/>
      <c r="CL3206" s="183"/>
    </row>
    <row r="3207" spans="2:90" x14ac:dyDescent="0.4">
      <c r="B3207" s="168" t="s">
        <v>461</v>
      </c>
      <c r="C3207" s="193"/>
      <c r="D3207" s="193"/>
      <c r="E3207" s="193" t="s">
        <v>906</v>
      </c>
      <c r="F3207" s="193"/>
      <c r="G3207" s="193"/>
      <c r="H3207" s="193"/>
      <c r="I3207" s="194"/>
      <c r="J3207" s="194"/>
      <c r="K3207" s="195"/>
      <c r="L3207" s="195"/>
      <c r="M3207" s="195"/>
      <c r="N3207" s="195"/>
      <c r="O3207" s="195"/>
      <c r="P3207" s="195"/>
      <c r="R3207" s="195"/>
      <c r="S3207" s="183" t="str">
        <f t="shared" ref="S3207:CD3207" si="4134">S$18</f>
        <v>S$14</v>
      </c>
      <c r="T3207" s="183" t="str">
        <f t="shared" si="4134"/>
        <v>T$14</v>
      </c>
      <c r="U3207" s="183" t="str">
        <f t="shared" si="4134"/>
        <v>U$14</v>
      </c>
      <c r="V3207" s="183" t="str">
        <f t="shared" si="4134"/>
        <v>V$14</v>
      </c>
      <c r="W3207" s="183" t="str">
        <f t="shared" si="4134"/>
        <v>W$14</v>
      </c>
      <c r="X3207" s="183" t="str">
        <f t="shared" si="4134"/>
        <v>X$14</v>
      </c>
      <c r="Y3207" s="183" t="str">
        <f t="shared" si="4134"/>
        <v>Y$14</v>
      </c>
      <c r="Z3207" s="183" t="str">
        <f t="shared" si="4134"/>
        <v>Z$14</v>
      </c>
      <c r="AA3207" s="183" t="str">
        <f t="shared" si="4134"/>
        <v>AA$14</v>
      </c>
      <c r="AB3207" s="183" t="str">
        <f t="shared" si="4134"/>
        <v>AB$14</v>
      </c>
      <c r="AC3207" s="183" t="str">
        <f t="shared" si="4134"/>
        <v>AC$14</v>
      </c>
      <c r="AD3207" s="183" t="str">
        <f t="shared" si="4134"/>
        <v>AD$14</v>
      </c>
      <c r="AE3207" s="183" t="str">
        <f t="shared" si="4134"/>
        <v>AE$14</v>
      </c>
      <c r="AF3207" s="183" t="str">
        <f t="shared" si="4134"/>
        <v>AF$14</v>
      </c>
      <c r="AG3207" s="183" t="str">
        <f t="shared" si="4134"/>
        <v>AG$14</v>
      </c>
      <c r="AH3207" s="183" t="str">
        <f t="shared" si="4134"/>
        <v>AH$14</v>
      </c>
      <c r="AI3207" s="183" t="str">
        <f t="shared" si="4134"/>
        <v>AI$14</v>
      </c>
      <c r="AJ3207" s="183" t="str">
        <f t="shared" si="4134"/>
        <v>AJ$14</v>
      </c>
      <c r="AK3207" s="183" t="str">
        <f t="shared" si="4134"/>
        <v>AK$14</v>
      </c>
      <c r="AL3207" s="183" t="str">
        <f t="shared" si="4134"/>
        <v>AL$14</v>
      </c>
      <c r="AM3207" s="183" t="str">
        <f t="shared" si="4134"/>
        <v>AM$14</v>
      </c>
      <c r="AN3207" s="183" t="str">
        <f t="shared" si="4134"/>
        <v>AN$14</v>
      </c>
      <c r="AO3207" s="183" t="str">
        <f t="shared" si="4134"/>
        <v>AO$14</v>
      </c>
      <c r="AP3207" s="183" t="str">
        <f t="shared" si="4134"/>
        <v>AP$14</v>
      </c>
      <c r="AQ3207" s="183" t="str">
        <f t="shared" si="4134"/>
        <v>AQ$14</v>
      </c>
      <c r="AR3207" s="183" t="str">
        <f t="shared" si="4134"/>
        <v>AR$14</v>
      </c>
      <c r="AS3207" s="183" t="str">
        <f t="shared" si="4134"/>
        <v>AS$14</v>
      </c>
      <c r="AT3207" s="183" t="str">
        <f t="shared" si="4134"/>
        <v>AT$14</v>
      </c>
      <c r="AU3207" s="183" t="str">
        <f t="shared" si="4134"/>
        <v>AU$14</v>
      </c>
      <c r="AV3207" s="183" t="str">
        <f t="shared" si="4134"/>
        <v>AV$14</v>
      </c>
      <c r="AW3207" s="183" t="str">
        <f t="shared" si="4134"/>
        <v>AW$14</v>
      </c>
      <c r="AX3207" s="183" t="str">
        <f t="shared" si="4134"/>
        <v>AX$14</v>
      </c>
      <c r="AY3207" s="183" t="str">
        <f t="shared" si="4134"/>
        <v>AY$14</v>
      </c>
      <c r="AZ3207" s="183" t="str">
        <f t="shared" si="4134"/>
        <v>AZ$14</v>
      </c>
      <c r="BA3207" s="183" t="str">
        <f t="shared" si="4134"/>
        <v>BA$14</v>
      </c>
      <c r="BB3207" s="183" t="str">
        <f t="shared" si="4134"/>
        <v>BB$14</v>
      </c>
      <c r="BC3207" s="183" t="str">
        <f t="shared" si="4134"/>
        <v>BC$14</v>
      </c>
      <c r="BD3207" s="183" t="str">
        <f t="shared" si="4134"/>
        <v>BD$14</v>
      </c>
      <c r="BE3207" s="183" t="str">
        <f t="shared" si="4134"/>
        <v>BE$14</v>
      </c>
      <c r="BF3207" s="183" t="str">
        <f t="shared" si="4134"/>
        <v>BF$14</v>
      </c>
      <c r="BG3207" s="183" t="str">
        <f t="shared" si="4134"/>
        <v>BG$14</v>
      </c>
      <c r="BH3207" s="183" t="str">
        <f t="shared" si="4134"/>
        <v>BH$14</v>
      </c>
      <c r="BI3207" s="183" t="str">
        <f t="shared" si="4134"/>
        <v>BI$14</v>
      </c>
      <c r="BJ3207" s="183" t="str">
        <f t="shared" si="4134"/>
        <v>BJ$14</v>
      </c>
      <c r="BK3207" s="183" t="str">
        <f t="shared" si="4134"/>
        <v>BK$14</v>
      </c>
      <c r="BL3207" s="183" t="str">
        <f t="shared" si="4134"/>
        <v>BL$14</v>
      </c>
      <c r="BM3207" s="183" t="str">
        <f t="shared" si="4134"/>
        <v>BM$14</v>
      </c>
      <c r="BN3207" s="183" t="str">
        <f t="shared" si="4134"/>
        <v>BN$14</v>
      </c>
      <c r="BO3207" s="183" t="str">
        <f t="shared" si="4134"/>
        <v>BO$14</v>
      </c>
      <c r="BP3207" s="183" t="str">
        <f t="shared" si="4134"/>
        <v>BP$14</v>
      </c>
      <c r="BQ3207" s="183" t="str">
        <f t="shared" si="4134"/>
        <v>BQ$14</v>
      </c>
      <c r="BR3207" s="183" t="str">
        <f t="shared" si="4134"/>
        <v>BR$14</v>
      </c>
      <c r="BS3207" s="183" t="str">
        <f t="shared" si="4134"/>
        <v>BS$14</v>
      </c>
      <c r="BT3207" s="183" t="str">
        <f t="shared" si="4134"/>
        <v>BT$14</v>
      </c>
      <c r="BU3207" s="183" t="str">
        <f t="shared" si="4134"/>
        <v>BU$14</v>
      </c>
      <c r="BV3207" s="183" t="str">
        <f t="shared" si="4134"/>
        <v>BV$14</v>
      </c>
      <c r="BW3207" s="183" t="str">
        <f t="shared" si="4134"/>
        <v>BW$14</v>
      </c>
      <c r="BX3207" s="183" t="str">
        <f t="shared" si="4134"/>
        <v>BX$14</v>
      </c>
      <c r="BY3207" s="183" t="str">
        <f t="shared" si="4134"/>
        <v>BY$14</v>
      </c>
      <c r="BZ3207" s="183" t="str">
        <f t="shared" si="4134"/>
        <v>BZ$14</v>
      </c>
      <c r="CA3207" s="183" t="str">
        <f t="shared" si="4134"/>
        <v>CA$14</v>
      </c>
      <c r="CB3207" s="183" t="str">
        <f t="shared" si="4134"/>
        <v>CB$14</v>
      </c>
      <c r="CC3207" s="183" t="str">
        <f t="shared" si="4134"/>
        <v>CC$14</v>
      </c>
      <c r="CD3207" s="183" t="str">
        <f t="shared" si="4134"/>
        <v>CD$14</v>
      </c>
      <c r="CE3207" s="183" t="str">
        <f t="shared" ref="CE3207:CL3207" si="4135">CE$18</f>
        <v>CE$14</v>
      </c>
      <c r="CF3207" s="183" t="str">
        <f t="shared" si="4135"/>
        <v>CF$14</v>
      </c>
      <c r="CG3207" s="183" t="str">
        <f t="shared" si="4135"/>
        <v>CG$14</v>
      </c>
      <c r="CH3207" s="183" t="str">
        <f t="shared" si="4135"/>
        <v>CH$14</v>
      </c>
      <c r="CI3207" s="183" t="str">
        <f t="shared" si="4135"/>
        <v>CI$14</v>
      </c>
      <c r="CJ3207" s="183" t="str">
        <f t="shared" si="4135"/>
        <v>CJ$14</v>
      </c>
      <c r="CK3207" s="183" t="str">
        <f t="shared" si="4135"/>
        <v>CK$14</v>
      </c>
      <c r="CL3207" s="183" t="str">
        <f t="shared" si="4135"/>
        <v>CL$14</v>
      </c>
    </row>
    <row r="3208" spans="2:90" x14ac:dyDescent="0.4">
      <c r="B3208" s="168" t="s">
        <v>462</v>
      </c>
      <c r="C3208" s="193"/>
      <c r="D3208" s="193"/>
      <c r="E3208" s="193" t="s">
        <v>906</v>
      </c>
      <c r="F3208" s="193"/>
      <c r="G3208" s="193"/>
      <c r="H3208" s="193"/>
      <c r="I3208" s="194"/>
      <c r="J3208" s="194"/>
      <c r="K3208" s="195"/>
      <c r="L3208" s="195"/>
      <c r="M3208" s="195"/>
      <c r="N3208" s="195"/>
      <c r="O3208" s="195"/>
      <c r="P3208" s="195"/>
      <c r="R3208" s="195"/>
      <c r="S3208" s="183" t="str">
        <f t="shared" ref="S3208:CD3208" si="4136">S$19</f>
        <v>S$15</v>
      </c>
      <c r="T3208" s="183" t="str">
        <f t="shared" si="4136"/>
        <v>T$15</v>
      </c>
      <c r="U3208" s="183" t="str">
        <f t="shared" si="4136"/>
        <v>U$15</v>
      </c>
      <c r="V3208" s="183" t="str">
        <f t="shared" si="4136"/>
        <v>V$15</v>
      </c>
      <c r="W3208" s="183" t="str">
        <f t="shared" si="4136"/>
        <v>W$15</v>
      </c>
      <c r="X3208" s="183" t="str">
        <f t="shared" si="4136"/>
        <v>X$15</v>
      </c>
      <c r="Y3208" s="183" t="str">
        <f t="shared" si="4136"/>
        <v>Y$15</v>
      </c>
      <c r="Z3208" s="183" t="str">
        <f t="shared" si="4136"/>
        <v>Z$15</v>
      </c>
      <c r="AA3208" s="183" t="str">
        <f t="shared" si="4136"/>
        <v>AA$15</v>
      </c>
      <c r="AB3208" s="183" t="str">
        <f t="shared" si="4136"/>
        <v>AB$15</v>
      </c>
      <c r="AC3208" s="183" t="str">
        <f t="shared" si="4136"/>
        <v>AC$15</v>
      </c>
      <c r="AD3208" s="183" t="str">
        <f t="shared" si="4136"/>
        <v>AD$15</v>
      </c>
      <c r="AE3208" s="183" t="str">
        <f t="shared" si="4136"/>
        <v>AE$15</v>
      </c>
      <c r="AF3208" s="183" t="str">
        <f t="shared" si="4136"/>
        <v>AF$15</v>
      </c>
      <c r="AG3208" s="183" t="str">
        <f t="shared" si="4136"/>
        <v>AG$15</v>
      </c>
      <c r="AH3208" s="183" t="str">
        <f t="shared" si="4136"/>
        <v>AH$15</v>
      </c>
      <c r="AI3208" s="183" t="str">
        <f t="shared" si="4136"/>
        <v>AI$15</v>
      </c>
      <c r="AJ3208" s="183" t="str">
        <f t="shared" si="4136"/>
        <v>AJ$15</v>
      </c>
      <c r="AK3208" s="183" t="str">
        <f t="shared" si="4136"/>
        <v>AK$15</v>
      </c>
      <c r="AL3208" s="183" t="str">
        <f t="shared" si="4136"/>
        <v>AL$15</v>
      </c>
      <c r="AM3208" s="183" t="str">
        <f t="shared" si="4136"/>
        <v>AM$15</v>
      </c>
      <c r="AN3208" s="183" t="str">
        <f t="shared" si="4136"/>
        <v>AN$15</v>
      </c>
      <c r="AO3208" s="183" t="str">
        <f t="shared" si="4136"/>
        <v>AO$15</v>
      </c>
      <c r="AP3208" s="183" t="str">
        <f t="shared" si="4136"/>
        <v>AP$15</v>
      </c>
      <c r="AQ3208" s="183" t="str">
        <f t="shared" si="4136"/>
        <v>AQ$15</v>
      </c>
      <c r="AR3208" s="183" t="str">
        <f t="shared" si="4136"/>
        <v>AR$15</v>
      </c>
      <c r="AS3208" s="183" t="str">
        <f t="shared" si="4136"/>
        <v>AS$15</v>
      </c>
      <c r="AT3208" s="183" t="str">
        <f t="shared" si="4136"/>
        <v>AT$15</v>
      </c>
      <c r="AU3208" s="183" t="str">
        <f t="shared" si="4136"/>
        <v>AU$15</v>
      </c>
      <c r="AV3208" s="183" t="str">
        <f t="shared" si="4136"/>
        <v>AV$15</v>
      </c>
      <c r="AW3208" s="183" t="str">
        <f t="shared" si="4136"/>
        <v>AW$15</v>
      </c>
      <c r="AX3208" s="183" t="str">
        <f t="shared" si="4136"/>
        <v>AX$15</v>
      </c>
      <c r="AY3208" s="183" t="str">
        <f t="shared" si="4136"/>
        <v>AY$15</v>
      </c>
      <c r="AZ3208" s="183" t="str">
        <f t="shared" si="4136"/>
        <v>AZ$15</v>
      </c>
      <c r="BA3208" s="183" t="str">
        <f t="shared" si="4136"/>
        <v>BA$15</v>
      </c>
      <c r="BB3208" s="183" t="str">
        <f t="shared" si="4136"/>
        <v>BB$15</v>
      </c>
      <c r="BC3208" s="183" t="str">
        <f t="shared" si="4136"/>
        <v>BC$15</v>
      </c>
      <c r="BD3208" s="183" t="str">
        <f t="shared" si="4136"/>
        <v>BD$15</v>
      </c>
      <c r="BE3208" s="183" t="str">
        <f t="shared" si="4136"/>
        <v>BE$15</v>
      </c>
      <c r="BF3208" s="183" t="str">
        <f t="shared" si="4136"/>
        <v>BF$15</v>
      </c>
      <c r="BG3208" s="183" t="str">
        <f t="shared" si="4136"/>
        <v>BG$15</v>
      </c>
      <c r="BH3208" s="183" t="str">
        <f t="shared" si="4136"/>
        <v>BH$15</v>
      </c>
      <c r="BI3208" s="183" t="str">
        <f t="shared" si="4136"/>
        <v>BI$15</v>
      </c>
      <c r="BJ3208" s="183" t="str">
        <f t="shared" si="4136"/>
        <v>BJ$15</v>
      </c>
      <c r="BK3208" s="183" t="str">
        <f t="shared" si="4136"/>
        <v>BK$15</v>
      </c>
      <c r="BL3208" s="183" t="str">
        <f t="shared" si="4136"/>
        <v>BL$15</v>
      </c>
      <c r="BM3208" s="183" t="str">
        <f t="shared" si="4136"/>
        <v>BM$15</v>
      </c>
      <c r="BN3208" s="183" t="str">
        <f t="shared" si="4136"/>
        <v>BN$15</v>
      </c>
      <c r="BO3208" s="183" t="str">
        <f t="shared" si="4136"/>
        <v>BO$15</v>
      </c>
      <c r="BP3208" s="183" t="str">
        <f t="shared" si="4136"/>
        <v>BP$15</v>
      </c>
      <c r="BQ3208" s="183" t="str">
        <f t="shared" si="4136"/>
        <v>BQ$15</v>
      </c>
      <c r="BR3208" s="183" t="str">
        <f t="shared" si="4136"/>
        <v>BR$15</v>
      </c>
      <c r="BS3208" s="183" t="str">
        <f t="shared" si="4136"/>
        <v>BS$15</v>
      </c>
      <c r="BT3208" s="183" t="str">
        <f t="shared" si="4136"/>
        <v>BT$15</v>
      </c>
      <c r="BU3208" s="183" t="str">
        <f t="shared" si="4136"/>
        <v>BU$15</v>
      </c>
      <c r="BV3208" s="183" t="str">
        <f t="shared" si="4136"/>
        <v>BV$15</v>
      </c>
      <c r="BW3208" s="183" t="str">
        <f t="shared" si="4136"/>
        <v>BW$15</v>
      </c>
      <c r="BX3208" s="183" t="str">
        <f t="shared" si="4136"/>
        <v>BX$15</v>
      </c>
      <c r="BY3208" s="183" t="str">
        <f t="shared" si="4136"/>
        <v>BY$15</v>
      </c>
      <c r="BZ3208" s="183" t="str">
        <f t="shared" si="4136"/>
        <v>BZ$15</v>
      </c>
      <c r="CA3208" s="183" t="str">
        <f t="shared" si="4136"/>
        <v>CA$15</v>
      </c>
      <c r="CB3208" s="183" t="str">
        <f t="shared" si="4136"/>
        <v>CB$15</v>
      </c>
      <c r="CC3208" s="183" t="str">
        <f t="shared" si="4136"/>
        <v>CC$15</v>
      </c>
      <c r="CD3208" s="183" t="str">
        <f t="shared" si="4136"/>
        <v>CD$15</v>
      </c>
      <c r="CE3208" s="183" t="str">
        <f t="shared" ref="CE3208:CL3208" si="4137">CE$19</f>
        <v>CE$15</v>
      </c>
      <c r="CF3208" s="183" t="str">
        <f t="shared" si="4137"/>
        <v>CF$15</v>
      </c>
      <c r="CG3208" s="183" t="str">
        <f t="shared" si="4137"/>
        <v>CG$15</v>
      </c>
      <c r="CH3208" s="183" t="str">
        <f t="shared" si="4137"/>
        <v>CH$15</v>
      </c>
      <c r="CI3208" s="183" t="str">
        <f t="shared" si="4137"/>
        <v>CI$15</v>
      </c>
      <c r="CJ3208" s="183" t="str">
        <f t="shared" si="4137"/>
        <v>CJ$15</v>
      </c>
      <c r="CK3208" s="183" t="str">
        <f t="shared" si="4137"/>
        <v>CK$15</v>
      </c>
      <c r="CL3208" s="183" t="str">
        <f t="shared" si="4137"/>
        <v>CL$15</v>
      </c>
    </row>
    <row r="3209" spans="2:90" x14ac:dyDescent="0.4">
      <c r="B3209" s="70" t="s">
        <v>750</v>
      </c>
      <c r="C3209" s="48"/>
      <c r="D3209" s="48" t="s">
        <v>1004</v>
      </c>
      <c r="E3209" s="48" t="s">
        <v>1004</v>
      </c>
      <c r="F3209" s="48" t="s">
        <v>443</v>
      </c>
      <c r="G3209" s="48" t="s">
        <v>81</v>
      </c>
      <c r="H3209" s="48"/>
      <c r="I3209" s="277"/>
      <c r="J3209" s="277"/>
      <c r="K3209" s="48"/>
      <c r="L3209" s="48"/>
      <c r="M3209" s="48"/>
      <c r="N3209" s="48"/>
      <c r="O3209" s="48"/>
      <c r="P3209" s="48"/>
      <c r="R3209" s="70"/>
      <c r="S3209" s="278"/>
      <c r="T3209" s="278"/>
      <c r="U3209" s="278"/>
      <c r="V3209" s="278"/>
      <c r="W3209" s="278"/>
      <c r="X3209" s="278"/>
      <c r="Y3209" s="278"/>
      <c r="Z3209" s="278"/>
      <c r="AA3209" s="278"/>
      <c r="AB3209" s="278"/>
      <c r="AC3209" s="278"/>
      <c r="AD3209" s="278"/>
      <c r="AE3209" s="278"/>
      <c r="AF3209" s="278"/>
      <c r="AG3209" s="278"/>
      <c r="AH3209" s="278"/>
      <c r="AI3209" s="278"/>
      <c r="AJ3209" s="278"/>
      <c r="AK3209" s="278"/>
      <c r="AL3209" s="278"/>
      <c r="AM3209" s="278"/>
      <c r="AN3209" s="278"/>
      <c r="AO3209" s="278"/>
      <c r="AP3209" s="278"/>
      <c r="AQ3209" s="278"/>
      <c r="AR3209" s="278"/>
      <c r="AS3209" s="278"/>
      <c r="AT3209" s="278"/>
      <c r="AU3209" s="278"/>
      <c r="AV3209" s="278"/>
      <c r="AW3209" s="278"/>
      <c r="AX3209" s="278"/>
      <c r="AY3209" s="278"/>
      <c r="AZ3209" s="278"/>
      <c r="BA3209" s="278"/>
      <c r="BB3209" s="278"/>
      <c r="BC3209" s="278"/>
      <c r="BD3209" s="278"/>
      <c r="BE3209" s="278"/>
      <c r="BF3209" s="278"/>
      <c r="BG3209" s="278"/>
      <c r="BH3209" s="278"/>
      <c r="BI3209" s="278"/>
      <c r="BJ3209" s="278"/>
      <c r="BK3209" s="278"/>
      <c r="BL3209" s="278"/>
      <c r="BM3209" s="278"/>
      <c r="BN3209" s="278"/>
      <c r="BO3209" s="278"/>
      <c r="BP3209" s="278"/>
      <c r="BQ3209" s="278"/>
      <c r="BR3209" s="278"/>
      <c r="BS3209" s="278"/>
      <c r="BT3209" s="278"/>
      <c r="BU3209" s="278"/>
      <c r="BV3209" s="278"/>
      <c r="BW3209" s="278"/>
      <c r="BX3209" s="278"/>
      <c r="BY3209" s="278"/>
      <c r="BZ3209" s="278"/>
      <c r="CA3209" s="278"/>
      <c r="CB3209" s="278"/>
      <c r="CC3209" s="278"/>
      <c r="CD3209" s="278"/>
      <c r="CE3209" s="278"/>
      <c r="CF3209" s="278"/>
      <c r="CG3209" s="278"/>
      <c r="CH3209" s="278"/>
      <c r="CI3209" s="278"/>
      <c r="CJ3209" s="278"/>
      <c r="CK3209" s="278"/>
      <c r="CL3209" s="278"/>
    </row>
    <row r="3210" spans="2:90" collapsed="1" x14ac:dyDescent="0.4">
      <c r="B3210" s="139" t="str">
        <f>"# of new "&amp;B3220&amp;"s"</f>
        <v># of new subscribers</v>
      </c>
      <c r="C3210" s="12"/>
      <c r="D3210" s="12" t="s">
        <v>1004</v>
      </c>
      <c r="E3210" s="12" t="s">
        <v>906</v>
      </c>
      <c r="F3210" s="12"/>
      <c r="G3210" s="12" t="s">
        <v>330</v>
      </c>
      <c r="H3210" s="12"/>
      <c r="I3210" s="60"/>
      <c r="J3210" s="60"/>
      <c r="K3210" s="16"/>
      <c r="L3210" s="16"/>
      <c r="M3210" s="16"/>
      <c r="N3210" s="16"/>
      <c r="O3210" s="16"/>
      <c r="P3210" s="16"/>
      <c r="R3210" s="15"/>
      <c r="S3210" s="76"/>
      <c r="T3210" s="76"/>
      <c r="U3210" s="76"/>
      <c r="V3210" s="76"/>
      <c r="W3210" s="76"/>
      <c r="X3210" s="76"/>
      <c r="Y3210" s="76"/>
      <c r="Z3210" s="76"/>
      <c r="AA3210" s="76"/>
      <c r="AB3210" s="76"/>
      <c r="AC3210" s="76"/>
      <c r="AD3210" s="76"/>
      <c r="AE3210" s="76"/>
      <c r="AF3210" s="76"/>
      <c r="AG3210" s="76"/>
      <c r="AH3210" s="76"/>
      <c r="AI3210" s="76"/>
      <c r="AJ3210" s="76"/>
      <c r="AK3210" s="76"/>
      <c r="AL3210" s="76"/>
      <c r="AM3210" s="76"/>
      <c r="AN3210" s="76"/>
      <c r="AO3210" s="76"/>
      <c r="AP3210" s="76"/>
      <c r="AQ3210" s="76"/>
      <c r="AR3210" s="76"/>
      <c r="AS3210" s="76"/>
      <c r="AT3210" s="76"/>
      <c r="AU3210" s="76"/>
      <c r="AV3210" s="76"/>
      <c r="AW3210" s="76"/>
      <c r="AX3210" s="76"/>
      <c r="AY3210" s="76"/>
      <c r="AZ3210" s="76"/>
      <c r="BA3210" s="76"/>
      <c r="BB3210" s="76"/>
      <c r="BC3210" s="76"/>
      <c r="BD3210" s="76"/>
      <c r="BE3210" s="76"/>
      <c r="BF3210" s="76"/>
      <c r="BG3210" s="76"/>
      <c r="BH3210" s="76"/>
      <c r="BI3210" s="76"/>
      <c r="BJ3210" s="76"/>
      <c r="BK3210" s="76"/>
      <c r="BL3210" s="76"/>
      <c r="BM3210" s="76"/>
      <c r="BN3210" s="76"/>
      <c r="BO3210" s="76"/>
      <c r="BP3210" s="76"/>
      <c r="BQ3210" s="76"/>
      <c r="BR3210" s="76"/>
      <c r="BS3210" s="76"/>
      <c r="BT3210" s="76"/>
      <c r="BU3210" s="76"/>
      <c r="BV3210" s="76"/>
      <c r="BW3210" s="76"/>
      <c r="BX3210" s="76"/>
      <c r="BY3210" s="76"/>
      <c r="BZ3210" s="76"/>
      <c r="CA3210" s="76"/>
      <c r="CB3210" s="76"/>
      <c r="CC3210" s="76"/>
      <c r="CD3210" s="76"/>
      <c r="CE3210" s="76"/>
      <c r="CF3210" s="76"/>
      <c r="CG3210" s="76"/>
      <c r="CH3210" s="76"/>
      <c r="CI3210" s="76"/>
      <c r="CJ3210" s="76"/>
      <c r="CK3210" s="76"/>
      <c r="CL3210" s="76"/>
    </row>
    <row r="3211" spans="2:90" x14ac:dyDescent="0.4">
      <c r="D3211" t="s">
        <v>1004</v>
      </c>
      <c r="E3211" t="s">
        <v>906</v>
      </c>
      <c r="S3211" s="72"/>
      <c r="T3211" s="72"/>
      <c r="U3211" s="72"/>
      <c r="V3211" s="72"/>
      <c r="W3211" s="72"/>
      <c r="X3211" s="72"/>
      <c r="Y3211" s="72"/>
      <c r="Z3211" s="72"/>
      <c r="AA3211" s="72"/>
      <c r="AB3211" s="72"/>
      <c r="AC3211" s="72"/>
      <c r="AD3211" s="72"/>
      <c r="AE3211" s="72"/>
      <c r="AF3211" s="72"/>
      <c r="AG3211" s="72"/>
      <c r="AH3211" s="72"/>
      <c r="AI3211" s="72"/>
      <c r="AJ3211" s="72"/>
      <c r="AK3211" s="72"/>
      <c r="AL3211" s="72"/>
      <c r="AM3211" s="72"/>
      <c r="AN3211" s="72"/>
      <c r="AO3211" s="72"/>
      <c r="AP3211" s="72"/>
      <c r="AQ3211" s="72"/>
      <c r="AR3211" s="72"/>
      <c r="AS3211" s="72"/>
      <c r="AT3211" s="72"/>
      <c r="AU3211" s="72"/>
      <c r="AV3211" s="72"/>
      <c r="AW3211" s="72"/>
      <c r="AX3211" s="72"/>
      <c r="AY3211" s="72"/>
      <c r="AZ3211" s="72"/>
      <c r="BA3211" s="72"/>
      <c r="BB3211" s="72"/>
      <c r="BC3211" s="72"/>
      <c r="BD3211" s="72"/>
      <c r="BE3211" s="72"/>
      <c r="BF3211" s="72"/>
      <c r="BG3211" s="72"/>
      <c r="BH3211" s="72"/>
      <c r="BI3211" s="72"/>
      <c r="BJ3211" s="72"/>
      <c r="BK3211" s="72"/>
      <c r="BL3211" s="72"/>
      <c r="BM3211" s="72"/>
      <c r="BN3211" s="72"/>
      <c r="BO3211" s="72"/>
      <c r="BP3211" s="72"/>
      <c r="BQ3211" s="72"/>
      <c r="BR3211" s="72"/>
      <c r="BS3211" s="72"/>
      <c r="BT3211" s="72"/>
      <c r="BU3211" s="72"/>
      <c r="BV3211" s="72"/>
      <c r="BW3211" s="72"/>
      <c r="BX3211" s="72"/>
      <c r="BY3211" s="72"/>
      <c r="BZ3211" s="72"/>
      <c r="CA3211" s="72"/>
      <c r="CB3211" s="72"/>
      <c r="CC3211" s="72"/>
      <c r="CD3211" s="72"/>
      <c r="CE3211" s="72"/>
      <c r="CF3211" s="72"/>
      <c r="CG3211" s="72"/>
      <c r="CH3211" s="72"/>
      <c r="CI3211" s="72"/>
      <c r="CJ3211" s="72"/>
      <c r="CK3211" s="72"/>
      <c r="CL3211" s="72"/>
    </row>
    <row r="3212" spans="2:90" x14ac:dyDescent="0.4">
      <c r="B3212" s="93" t="str">
        <f>B3217&amp;":"</f>
        <v># of subscribers:</v>
      </c>
      <c r="C3212" s="12"/>
      <c r="D3212" s="12" t="s">
        <v>1004</v>
      </c>
      <c r="E3212" s="12" t="s">
        <v>906</v>
      </c>
      <c r="F3212" s="12"/>
      <c r="G3212" s="12"/>
      <c r="H3212" s="12"/>
      <c r="I3212" s="60"/>
      <c r="J3212" s="60"/>
      <c r="S3212" s="72"/>
      <c r="T3212" s="72"/>
      <c r="U3212" s="72"/>
      <c r="V3212" s="72"/>
      <c r="W3212" s="72"/>
      <c r="X3212" s="72"/>
      <c r="Y3212" s="72"/>
      <c r="Z3212" s="72"/>
      <c r="AA3212" s="72"/>
      <c r="AB3212" s="72"/>
      <c r="AC3212" s="72"/>
      <c r="AD3212" s="72"/>
      <c r="AE3212" s="72"/>
      <c r="AF3212" s="72"/>
      <c r="AG3212" s="72"/>
      <c r="AH3212" s="72"/>
      <c r="AI3212" s="72"/>
      <c r="AJ3212" s="72"/>
      <c r="AK3212" s="72"/>
      <c r="AL3212" s="72"/>
      <c r="AM3212" s="72"/>
      <c r="AN3212" s="72"/>
      <c r="AO3212" s="72"/>
      <c r="AP3212" s="72"/>
      <c r="AQ3212" s="72"/>
      <c r="AR3212" s="72"/>
      <c r="AS3212" s="72"/>
      <c r="AT3212" s="72"/>
      <c r="AU3212" s="72"/>
      <c r="AV3212" s="72"/>
      <c r="AW3212" s="72"/>
      <c r="AX3212" s="72"/>
      <c r="AY3212" s="72"/>
      <c r="AZ3212" s="72"/>
      <c r="BA3212" s="72"/>
      <c r="BB3212" s="72"/>
      <c r="BC3212" s="72"/>
      <c r="BD3212" s="72"/>
      <c r="BE3212" s="72"/>
      <c r="BF3212" s="72"/>
      <c r="BG3212" s="72"/>
      <c r="BH3212" s="72"/>
      <c r="BI3212" s="72"/>
      <c r="BJ3212" s="72"/>
      <c r="BK3212" s="72"/>
      <c r="BL3212" s="72"/>
      <c r="BM3212" s="72"/>
      <c r="BN3212" s="72"/>
      <c r="BO3212" s="72"/>
      <c r="BP3212" s="72"/>
      <c r="BQ3212" s="72"/>
      <c r="BR3212" s="72"/>
      <c r="BS3212" s="72"/>
      <c r="BT3212" s="72"/>
      <c r="BU3212" s="72"/>
      <c r="BV3212" s="72"/>
      <c r="BW3212" s="72"/>
      <c r="BX3212" s="72"/>
      <c r="BY3212" s="72"/>
      <c r="BZ3212" s="72"/>
      <c r="CA3212" s="72"/>
      <c r="CB3212" s="72"/>
      <c r="CC3212" s="72"/>
      <c r="CD3212" s="72"/>
      <c r="CE3212" s="72"/>
      <c r="CF3212" s="72"/>
      <c r="CG3212" s="72"/>
      <c r="CH3212" s="72"/>
      <c r="CI3212" s="72"/>
      <c r="CJ3212" s="72"/>
      <c r="CK3212" s="72"/>
      <c r="CL3212" s="72"/>
    </row>
    <row r="3213" spans="2:90" x14ac:dyDescent="0.4">
      <c r="B3213" s="152" t="s">
        <v>71</v>
      </c>
      <c r="D3213" t="s">
        <v>1004</v>
      </c>
      <c r="E3213" t="s">
        <v>906</v>
      </c>
      <c r="K3213" s="15">
        <f>SUMIF($4:$4,K$2-1,3213:3213)</f>
        <v>0</v>
      </c>
      <c r="L3213" s="15">
        <f ca="1">K3217</f>
        <v>43665.791672049476</v>
      </c>
      <c r="M3213" s="15">
        <f ca="1">L3217</f>
        <v>67261.042687816574</v>
      </c>
      <c r="N3213" s="15">
        <f ca="1">M3217</f>
        <v>80010.97459511843</v>
      </c>
      <c r="O3213" s="15">
        <f ca="1">N3217</f>
        <v>86900.528918240714</v>
      </c>
      <c r="P3213" s="15">
        <f ca="1">O3217</f>
        <v>90623.369096239563</v>
      </c>
      <c r="R3213" s="15"/>
      <c r="S3213" s="76">
        <f t="shared" ref="S3213" si="4138">R3217</f>
        <v>0</v>
      </c>
      <c r="T3213" s="76">
        <f t="shared" ref="T3213" ca="1" si="4139">S3217</f>
        <v>4750</v>
      </c>
      <c r="U3213" s="76">
        <f t="shared" ref="U3213" ca="1" si="4140">T3217</f>
        <v>9262.5</v>
      </c>
      <c r="V3213" s="76">
        <f t="shared" ref="V3213" ca="1" si="4141">U3217</f>
        <v>13549.375</v>
      </c>
      <c r="W3213" s="76">
        <f t="shared" ref="W3213" ca="1" si="4142">V3217</f>
        <v>17621.90625</v>
      </c>
      <c r="X3213" s="76">
        <f t="shared" ref="X3213" ca="1" si="4143">W3217</f>
        <v>21490.810937499999</v>
      </c>
      <c r="Y3213" s="76">
        <f t="shared" ref="Y3213" ca="1" si="4144">X3217</f>
        <v>25166.270390624999</v>
      </c>
      <c r="Z3213" s="76">
        <f t="shared" ref="Z3213" ca="1" si="4145">Y3217</f>
        <v>28657.956871093749</v>
      </c>
      <c r="AA3213" s="76">
        <f t="shared" ref="AA3213" ca="1" si="4146">Z3217</f>
        <v>31975.059027539057</v>
      </c>
      <c r="AB3213" s="76">
        <f t="shared" ref="AB3213" ca="1" si="4147">AA3217</f>
        <v>35126.306076162102</v>
      </c>
      <c r="AC3213" s="76">
        <f t="shared" ref="AC3213" ca="1" si="4148">AB3217</f>
        <v>38119.990772353995</v>
      </c>
      <c r="AD3213" s="76">
        <f t="shared" ref="AD3213" ca="1" si="4149">AC3217</f>
        <v>40963.991233736291</v>
      </c>
      <c r="AE3213" s="76">
        <f t="shared" ref="AE3213" ca="1" si="4150">AD3217</f>
        <v>43665.791672049476</v>
      </c>
      <c r="AF3213" s="76">
        <f t="shared" ref="AF3213" ca="1" si="4151">AE3217</f>
        <v>46232.502088447</v>
      </c>
      <c r="AG3213" s="76">
        <f t="shared" ref="AG3213" ca="1" si="4152">AF3217</f>
        <v>48670.876984024653</v>
      </c>
      <c r="AH3213" s="76">
        <f t="shared" ref="AH3213" ca="1" si="4153">AG3217</f>
        <v>50987.333134823421</v>
      </c>
      <c r="AI3213" s="76">
        <f t="shared" ref="AI3213" ca="1" si="4154">AH3217</f>
        <v>53187.96647808225</v>
      </c>
      <c r="AJ3213" s="76">
        <f t="shared" ref="AJ3213" ca="1" si="4155">AI3217</f>
        <v>55278.568154178138</v>
      </c>
      <c r="AK3213" s="76">
        <f t="shared" ref="AK3213" ca="1" si="4156">AJ3217</f>
        <v>57264.639746469227</v>
      </c>
      <c r="AL3213" s="76">
        <f t="shared" ref="AL3213" ca="1" si="4157">AK3217</f>
        <v>59151.407759145768</v>
      </c>
      <c r="AM3213" s="76">
        <f t="shared" ref="AM3213" ca="1" si="4158">AL3217</f>
        <v>60943.837371188478</v>
      </c>
      <c r="AN3213" s="76">
        <f t="shared" ref="AN3213" ca="1" si="4159">AM3217</f>
        <v>62646.645502629057</v>
      </c>
      <c r="AO3213" s="76">
        <f t="shared" ref="AO3213" ca="1" si="4160">AN3217</f>
        <v>64264.313227497594</v>
      </c>
      <c r="AP3213" s="76">
        <f t="shared" ref="AP3213" ca="1" si="4161">AO3217</f>
        <v>65801.097566122713</v>
      </c>
      <c r="AQ3213" s="76">
        <f t="shared" ref="AQ3213" ca="1" si="4162">AP3217</f>
        <v>67261.042687816574</v>
      </c>
      <c r="AR3213" s="76">
        <f t="shared" ref="AR3213" ca="1" si="4163">AQ3217</f>
        <v>68647.990553425741</v>
      </c>
      <c r="AS3213" s="76">
        <f t="shared" ref="AS3213" ca="1" si="4164">AR3217</f>
        <v>69965.59102575446</v>
      </c>
      <c r="AT3213" s="76">
        <f t="shared" ref="AT3213" ca="1" si="4165">AS3217</f>
        <v>71217.31147446674</v>
      </c>
      <c r="AU3213" s="76">
        <f t="shared" ref="AU3213" ca="1" si="4166">AT3217</f>
        <v>72406.445900743405</v>
      </c>
      <c r="AV3213" s="76">
        <f t="shared" ref="AV3213" ca="1" si="4167">AU3217</f>
        <v>73536.123605706234</v>
      </c>
      <c r="AW3213" s="76">
        <f t="shared" ref="AW3213" ca="1" si="4168">AV3217</f>
        <v>74609.317425420915</v>
      </c>
      <c r="AX3213" s="76">
        <f t="shared" ref="AX3213" ca="1" si="4169">AW3217</f>
        <v>75628.851554149864</v>
      </c>
      <c r="AY3213" s="76">
        <f t="shared" ref="AY3213" ca="1" si="4170">AX3217</f>
        <v>76597.40897644237</v>
      </c>
      <c r="AZ3213" s="76">
        <f t="shared" ref="AZ3213" ca="1" si="4171">AY3217</f>
        <v>77517.538527620258</v>
      </c>
      <c r="BA3213" s="76">
        <f t="shared" ref="BA3213" ca="1" si="4172">AZ3217</f>
        <v>78391.661601239248</v>
      </c>
      <c r="BB3213" s="76">
        <f t="shared" ref="BB3213" ca="1" si="4173">BA3217</f>
        <v>79222.078521177289</v>
      </c>
      <c r="BC3213" s="76">
        <f t="shared" ref="BC3213" ca="1" si="4174">BB3217</f>
        <v>80010.97459511843</v>
      </c>
      <c r="BD3213" s="76">
        <f t="shared" ref="BD3213" ca="1" si="4175">BC3217</f>
        <v>80760.425865362515</v>
      </c>
      <c r="BE3213" s="76">
        <f t="shared" ref="BE3213" ca="1" si="4176">BD3217</f>
        <v>81472.404572094383</v>
      </c>
      <c r="BF3213" s="76">
        <f t="shared" ref="BF3213" ca="1" si="4177">BE3217</f>
        <v>82148.784343489664</v>
      </c>
      <c r="BG3213" s="76">
        <f t="shared" ref="BG3213" ca="1" si="4178">BF3217</f>
        <v>82791.34512631518</v>
      </c>
      <c r="BH3213" s="76">
        <f t="shared" ref="BH3213" ca="1" si="4179">BG3217</f>
        <v>83401.777869999423</v>
      </c>
      <c r="BI3213" s="76">
        <f t="shared" ref="BI3213" ca="1" si="4180">BH3217</f>
        <v>83981.688976499456</v>
      </c>
      <c r="BJ3213" s="76">
        <f t="shared" ref="BJ3213" ca="1" si="4181">BI3217</f>
        <v>84532.604527674484</v>
      </c>
      <c r="BK3213" s="76">
        <f t="shared" ref="BK3213" ca="1" si="4182">BJ3217</f>
        <v>85055.974301290757</v>
      </c>
      <c r="BL3213" s="76">
        <f t="shared" ref="BL3213" ca="1" si="4183">BK3217</f>
        <v>85553.175586226222</v>
      </c>
      <c r="BM3213" s="76">
        <f t="shared" ref="BM3213" ca="1" si="4184">BL3217</f>
        <v>86025.516806914908</v>
      </c>
      <c r="BN3213" s="76">
        <f t="shared" ref="BN3213" ca="1" si="4185">BM3217</f>
        <v>86474.240966569167</v>
      </c>
      <c r="BO3213" s="76">
        <f t="shared" ref="BO3213" ca="1" si="4186">BN3217</f>
        <v>86900.528918240714</v>
      </c>
      <c r="BP3213" s="76">
        <f t="shared" ref="BP3213" ca="1" si="4187">BO3217</f>
        <v>87305.502472328677</v>
      </c>
      <c r="BQ3213" s="76">
        <f t="shared" ref="BQ3213" ca="1" si="4188">BP3217</f>
        <v>87690.227348712244</v>
      </c>
      <c r="BR3213" s="76">
        <f t="shared" ref="BR3213" ca="1" si="4189">BQ3217</f>
        <v>88055.715981276633</v>
      </c>
      <c r="BS3213" s="76">
        <f t="shared" ref="BS3213" ca="1" si="4190">BR3217</f>
        <v>88402.930182212804</v>
      </c>
      <c r="BT3213" s="76">
        <f t="shared" ref="BT3213" ca="1" si="4191">BS3217</f>
        <v>88732.783673102167</v>
      </c>
      <c r="BU3213" s="76">
        <f t="shared" ref="BU3213" ca="1" si="4192">BT3217</f>
        <v>89046.144489447062</v>
      </c>
      <c r="BV3213" s="76">
        <f t="shared" ref="BV3213" ca="1" si="4193">BU3217</f>
        <v>89343.837264974703</v>
      </c>
      <c r="BW3213" s="76">
        <f t="shared" ref="BW3213" ca="1" si="4194">BV3217</f>
        <v>89626.645401725968</v>
      </c>
      <c r="BX3213" s="76">
        <f t="shared" ref="BX3213" ca="1" si="4195">BW3217</f>
        <v>89895.313131639676</v>
      </c>
      <c r="BY3213" s="76">
        <f t="shared" ref="BY3213" ca="1" si="4196">BX3217</f>
        <v>90150.547475057698</v>
      </c>
      <c r="BZ3213" s="76">
        <f t="shared" ref="BZ3213" ca="1" si="4197">BY3217</f>
        <v>90393.020101304806</v>
      </c>
      <c r="CA3213" s="76">
        <f t="shared" ref="CA3213" ca="1" si="4198">BZ3217</f>
        <v>90623.369096239563</v>
      </c>
      <c r="CB3213" s="76">
        <f t="shared" ref="CB3213" ca="1" si="4199">CA3217</f>
        <v>90842.200641427582</v>
      </c>
      <c r="CC3213" s="76">
        <f t="shared" ref="CC3213" ca="1" si="4200">CB3217</f>
        <v>91050.090609356208</v>
      </c>
      <c r="CD3213" s="76">
        <f t="shared" ref="CD3213" ca="1" si="4201">CC3217</f>
        <v>91247.586078888402</v>
      </c>
      <c r="CE3213" s="76">
        <f t="shared" ref="CE3213" ca="1" si="4202">CD3217</f>
        <v>91435.206774943988</v>
      </c>
      <c r="CF3213" s="76">
        <f ca="1">CE3217</f>
        <v>91613.446436196784</v>
      </c>
      <c r="CG3213" s="76">
        <f t="shared" ref="CG3213" ca="1" si="4203">CF3217</f>
        <v>91782.77411438695</v>
      </c>
      <c r="CH3213" s="76">
        <f t="shared" ref="CH3213" ca="1" si="4204">CG3217</f>
        <v>91943.6354086676</v>
      </c>
      <c r="CI3213" s="76">
        <f t="shared" ref="CI3213" ca="1" si="4205">CH3217</f>
        <v>92096.453638234219</v>
      </c>
      <c r="CJ3213" s="76">
        <f t="shared" ref="CJ3213" ca="1" si="4206">CI3217</f>
        <v>92241.630956322508</v>
      </c>
      <c r="CK3213" s="76">
        <f t="shared" ref="CK3213" ca="1" si="4207">CJ3217</f>
        <v>92379.549408506384</v>
      </c>
      <c r="CL3213" s="76">
        <f t="shared" ref="CL3213" ca="1" si="4208">CK3217</f>
        <v>92510.571938081062</v>
      </c>
    </row>
    <row r="3214" spans="2:90" x14ac:dyDescent="0.4">
      <c r="B3214" s="152" t="s">
        <v>72</v>
      </c>
      <c r="D3214" t="s">
        <v>1004</v>
      </c>
      <c r="E3214" t="s">
        <v>906</v>
      </c>
      <c r="K3214" s="34">
        <f ca="1">SUMIF($3:$3,K$2,3214:3214)</f>
        <v>60000</v>
      </c>
      <c r="L3214" s="34">
        <f ca="1">SUMIF($3:$3,L$2,3214:3214)</f>
        <v>60000</v>
      </c>
      <c r="M3214" s="34">
        <f ca="1">SUMIF($3:$3,M$2,3214:3214)</f>
        <v>60000</v>
      </c>
      <c r="N3214" s="34">
        <f ca="1">SUMIF($3:$3,N$2,3214:3214)</f>
        <v>60000</v>
      </c>
      <c r="O3214" s="34">
        <f ca="1">SUMIF($3:$3,O$2,3214:3214)</f>
        <v>60000</v>
      </c>
      <c r="P3214" s="34">
        <f ca="1">SUMIF($3:$3,P$2,3214:3214)</f>
        <v>60000</v>
      </c>
      <c r="R3214" s="15"/>
      <c r="S3214" s="76" cm="1">
        <f t="array" aca="1" ref="S3214" ca="1">INDIRECT(S3204)</f>
        <v>5000</v>
      </c>
      <c r="T3214" s="76" cm="1">
        <f t="array" aca="1" ref="T3214" ca="1">INDIRECT(T3204)</f>
        <v>5000</v>
      </c>
      <c r="U3214" s="76" cm="1">
        <f t="array" aca="1" ref="U3214" ca="1">INDIRECT(U3204)</f>
        <v>5000</v>
      </c>
      <c r="V3214" s="76" cm="1">
        <f t="array" aca="1" ref="V3214" ca="1">INDIRECT(V3204)</f>
        <v>5000</v>
      </c>
      <c r="W3214" s="76" cm="1">
        <f t="array" aca="1" ref="W3214" ca="1">INDIRECT(W3204)</f>
        <v>5000</v>
      </c>
      <c r="X3214" s="76" cm="1">
        <f t="array" aca="1" ref="X3214" ca="1">INDIRECT(X3204)</f>
        <v>5000</v>
      </c>
      <c r="Y3214" s="76" cm="1">
        <f t="array" aca="1" ref="Y3214" ca="1">INDIRECT(Y3204)</f>
        <v>5000</v>
      </c>
      <c r="Z3214" s="76" cm="1">
        <f t="array" aca="1" ref="Z3214" ca="1">INDIRECT(Z3204)</f>
        <v>5000</v>
      </c>
      <c r="AA3214" s="76" cm="1">
        <f t="array" aca="1" ref="AA3214" ca="1">INDIRECT(AA3204)</f>
        <v>5000</v>
      </c>
      <c r="AB3214" s="76" cm="1">
        <f t="array" aca="1" ref="AB3214" ca="1">INDIRECT(AB3204)</f>
        <v>5000</v>
      </c>
      <c r="AC3214" s="76" cm="1">
        <f t="array" aca="1" ref="AC3214" ca="1">INDIRECT(AC3204)</f>
        <v>5000</v>
      </c>
      <c r="AD3214" s="76" cm="1">
        <f t="array" aca="1" ref="AD3214" ca="1">INDIRECT(AD3204)</f>
        <v>5000</v>
      </c>
      <c r="AE3214" s="76" cm="1">
        <f t="array" aca="1" ref="AE3214" ca="1">INDIRECT(AE3204)</f>
        <v>5000</v>
      </c>
      <c r="AF3214" s="76" cm="1">
        <f t="array" aca="1" ref="AF3214" ca="1">INDIRECT(AF3204)</f>
        <v>5000</v>
      </c>
      <c r="AG3214" s="76" cm="1">
        <f t="array" aca="1" ref="AG3214" ca="1">INDIRECT(AG3204)</f>
        <v>5000</v>
      </c>
      <c r="AH3214" s="76" cm="1">
        <f t="array" aca="1" ref="AH3214" ca="1">INDIRECT(AH3204)</f>
        <v>5000</v>
      </c>
      <c r="AI3214" s="76" cm="1">
        <f t="array" aca="1" ref="AI3214" ca="1">INDIRECT(AI3204)</f>
        <v>5000</v>
      </c>
      <c r="AJ3214" s="76" cm="1">
        <f t="array" aca="1" ref="AJ3214" ca="1">INDIRECT(AJ3204)</f>
        <v>5000</v>
      </c>
      <c r="AK3214" s="76" cm="1">
        <f t="array" aca="1" ref="AK3214" ca="1">INDIRECT(AK3204)</f>
        <v>5000</v>
      </c>
      <c r="AL3214" s="76" cm="1">
        <f t="array" aca="1" ref="AL3214" ca="1">INDIRECT(AL3204)</f>
        <v>5000</v>
      </c>
      <c r="AM3214" s="76" cm="1">
        <f t="array" aca="1" ref="AM3214" ca="1">INDIRECT(AM3204)</f>
        <v>5000</v>
      </c>
      <c r="AN3214" s="76" cm="1">
        <f t="array" aca="1" ref="AN3214" ca="1">INDIRECT(AN3204)</f>
        <v>5000</v>
      </c>
      <c r="AO3214" s="76" cm="1">
        <f t="array" aca="1" ref="AO3214" ca="1">INDIRECT(AO3204)</f>
        <v>5000</v>
      </c>
      <c r="AP3214" s="76" cm="1">
        <f t="array" aca="1" ref="AP3214" ca="1">INDIRECT(AP3204)</f>
        <v>5000</v>
      </c>
      <c r="AQ3214" s="76" cm="1">
        <f t="array" aca="1" ref="AQ3214" ca="1">INDIRECT(AQ3204)</f>
        <v>5000</v>
      </c>
      <c r="AR3214" s="76" cm="1">
        <f t="array" aca="1" ref="AR3214" ca="1">INDIRECT(AR3204)</f>
        <v>5000</v>
      </c>
      <c r="AS3214" s="76" cm="1">
        <f t="array" aca="1" ref="AS3214" ca="1">INDIRECT(AS3204)</f>
        <v>5000</v>
      </c>
      <c r="AT3214" s="76" cm="1">
        <f t="array" aca="1" ref="AT3214" ca="1">INDIRECT(AT3204)</f>
        <v>5000</v>
      </c>
      <c r="AU3214" s="76" cm="1">
        <f t="array" aca="1" ref="AU3214" ca="1">INDIRECT(AU3204)</f>
        <v>5000</v>
      </c>
      <c r="AV3214" s="76" cm="1">
        <f t="array" aca="1" ref="AV3214" ca="1">INDIRECT(AV3204)</f>
        <v>5000</v>
      </c>
      <c r="AW3214" s="76" cm="1">
        <f t="array" aca="1" ref="AW3214" ca="1">INDIRECT(AW3204)</f>
        <v>5000</v>
      </c>
      <c r="AX3214" s="76" cm="1">
        <f t="array" aca="1" ref="AX3214" ca="1">INDIRECT(AX3204)</f>
        <v>5000</v>
      </c>
      <c r="AY3214" s="76" cm="1">
        <f t="array" aca="1" ref="AY3214" ca="1">INDIRECT(AY3204)</f>
        <v>5000</v>
      </c>
      <c r="AZ3214" s="76" cm="1">
        <f t="array" aca="1" ref="AZ3214" ca="1">INDIRECT(AZ3204)</f>
        <v>5000</v>
      </c>
      <c r="BA3214" s="76" cm="1">
        <f t="array" aca="1" ref="BA3214" ca="1">INDIRECT(BA3204)</f>
        <v>5000</v>
      </c>
      <c r="BB3214" s="76" cm="1">
        <f t="array" aca="1" ref="BB3214" ca="1">INDIRECT(BB3204)</f>
        <v>5000</v>
      </c>
      <c r="BC3214" s="76" cm="1">
        <f t="array" aca="1" ref="BC3214" ca="1">INDIRECT(BC3204)</f>
        <v>5000</v>
      </c>
      <c r="BD3214" s="76" cm="1">
        <f t="array" aca="1" ref="BD3214" ca="1">INDIRECT(BD3204)</f>
        <v>5000</v>
      </c>
      <c r="BE3214" s="76" cm="1">
        <f t="array" aca="1" ref="BE3214" ca="1">INDIRECT(BE3204)</f>
        <v>5000</v>
      </c>
      <c r="BF3214" s="76" cm="1">
        <f t="array" aca="1" ref="BF3214" ca="1">INDIRECT(BF3204)</f>
        <v>5000</v>
      </c>
      <c r="BG3214" s="76" cm="1">
        <f t="array" aca="1" ref="BG3214" ca="1">INDIRECT(BG3204)</f>
        <v>5000</v>
      </c>
      <c r="BH3214" s="76" cm="1">
        <f t="array" aca="1" ref="BH3214" ca="1">INDIRECT(BH3204)</f>
        <v>5000</v>
      </c>
      <c r="BI3214" s="76" cm="1">
        <f t="array" aca="1" ref="BI3214" ca="1">INDIRECT(BI3204)</f>
        <v>5000</v>
      </c>
      <c r="BJ3214" s="76" cm="1">
        <f t="array" aca="1" ref="BJ3214" ca="1">INDIRECT(BJ3204)</f>
        <v>5000</v>
      </c>
      <c r="BK3214" s="76" cm="1">
        <f t="array" aca="1" ref="BK3214" ca="1">INDIRECT(BK3204)</f>
        <v>5000</v>
      </c>
      <c r="BL3214" s="76" cm="1">
        <f t="array" aca="1" ref="BL3214" ca="1">INDIRECT(BL3204)</f>
        <v>5000</v>
      </c>
      <c r="BM3214" s="76" cm="1">
        <f t="array" aca="1" ref="BM3214" ca="1">INDIRECT(BM3204)</f>
        <v>5000</v>
      </c>
      <c r="BN3214" s="76" cm="1">
        <f t="array" aca="1" ref="BN3214" ca="1">INDIRECT(BN3204)</f>
        <v>5000</v>
      </c>
      <c r="BO3214" s="76" cm="1">
        <f t="array" aca="1" ref="BO3214" ca="1">INDIRECT(BO3204)</f>
        <v>5000</v>
      </c>
      <c r="BP3214" s="76" cm="1">
        <f t="array" aca="1" ref="BP3214" ca="1">INDIRECT(BP3204)</f>
        <v>5000</v>
      </c>
      <c r="BQ3214" s="76" cm="1">
        <f t="array" aca="1" ref="BQ3214" ca="1">INDIRECT(BQ3204)</f>
        <v>5000</v>
      </c>
      <c r="BR3214" s="76" cm="1">
        <f t="array" aca="1" ref="BR3214" ca="1">INDIRECT(BR3204)</f>
        <v>5000</v>
      </c>
      <c r="BS3214" s="76" cm="1">
        <f t="array" aca="1" ref="BS3214" ca="1">INDIRECT(BS3204)</f>
        <v>5000</v>
      </c>
      <c r="BT3214" s="76" cm="1">
        <f t="array" aca="1" ref="BT3214" ca="1">INDIRECT(BT3204)</f>
        <v>5000</v>
      </c>
      <c r="BU3214" s="76" cm="1">
        <f t="array" aca="1" ref="BU3214" ca="1">INDIRECT(BU3204)</f>
        <v>5000</v>
      </c>
      <c r="BV3214" s="76" cm="1">
        <f t="array" aca="1" ref="BV3214" ca="1">INDIRECT(BV3204)</f>
        <v>5000</v>
      </c>
      <c r="BW3214" s="76" cm="1">
        <f t="array" aca="1" ref="BW3214" ca="1">INDIRECT(BW3204)</f>
        <v>5000</v>
      </c>
      <c r="BX3214" s="76" cm="1">
        <f t="array" aca="1" ref="BX3214" ca="1">INDIRECT(BX3204)</f>
        <v>5000</v>
      </c>
      <c r="BY3214" s="76" cm="1">
        <f t="array" aca="1" ref="BY3214" ca="1">INDIRECT(BY3204)</f>
        <v>5000</v>
      </c>
      <c r="BZ3214" s="76" cm="1">
        <f t="array" aca="1" ref="BZ3214" ca="1">INDIRECT(BZ3204)</f>
        <v>5000</v>
      </c>
      <c r="CA3214" s="76" cm="1">
        <f t="array" aca="1" ref="CA3214" ca="1">INDIRECT(CA3204)</f>
        <v>5000</v>
      </c>
      <c r="CB3214" s="76" cm="1">
        <f t="array" aca="1" ref="CB3214" ca="1">INDIRECT(CB3204)</f>
        <v>5000</v>
      </c>
      <c r="CC3214" s="76" cm="1">
        <f t="array" aca="1" ref="CC3214" ca="1">INDIRECT(CC3204)</f>
        <v>5000</v>
      </c>
      <c r="CD3214" s="76" cm="1">
        <f t="array" aca="1" ref="CD3214" ca="1">INDIRECT(CD3204)</f>
        <v>5000</v>
      </c>
      <c r="CE3214" s="76" cm="1">
        <f t="array" aca="1" ref="CE3214" ca="1">INDIRECT(CE3204)</f>
        <v>5000</v>
      </c>
      <c r="CF3214" s="76" cm="1">
        <f t="array" aca="1" ref="CF3214" ca="1">INDIRECT(CF3204)</f>
        <v>5000</v>
      </c>
      <c r="CG3214" s="76" cm="1">
        <f t="array" aca="1" ref="CG3214" ca="1">INDIRECT(CG3204)</f>
        <v>5000</v>
      </c>
      <c r="CH3214" s="76" cm="1">
        <f t="array" aca="1" ref="CH3214" ca="1">INDIRECT(CH3204)</f>
        <v>5000</v>
      </c>
      <c r="CI3214" s="76" cm="1">
        <f t="array" aca="1" ref="CI3214" ca="1">INDIRECT(CI3204)</f>
        <v>5000</v>
      </c>
      <c r="CJ3214" s="76" cm="1">
        <f t="array" aca="1" ref="CJ3214" ca="1">INDIRECT(CJ3204)</f>
        <v>5000</v>
      </c>
      <c r="CK3214" s="76" cm="1">
        <f t="array" aca="1" ref="CK3214" ca="1">INDIRECT(CK3204)</f>
        <v>5000</v>
      </c>
      <c r="CL3214" s="76" cm="1">
        <f t="array" aca="1" ref="CL3214" ca="1">INDIRECT(CL3204)</f>
        <v>5000</v>
      </c>
    </row>
    <row r="3215" spans="2:90" x14ac:dyDescent="0.4">
      <c r="B3215" s="139" t="s">
        <v>73</v>
      </c>
      <c r="C3215" s="12"/>
      <c r="D3215" s="12" t="s">
        <v>1004</v>
      </c>
      <c r="E3215" s="12" t="s">
        <v>906</v>
      </c>
      <c r="F3215" s="12"/>
      <c r="G3215" s="12" t="str">
        <f>E3215</f>
        <v/>
      </c>
      <c r="H3215" s="12"/>
      <c r="I3215" s="60"/>
      <c r="J3215" s="60"/>
      <c r="K3215" s="16">
        <v>0.05</v>
      </c>
      <c r="L3215" s="16">
        <v>0.05</v>
      </c>
      <c r="M3215" s="16">
        <v>0.05</v>
      </c>
      <c r="N3215" s="16">
        <v>0.05</v>
      </c>
      <c r="O3215" s="16">
        <v>0.05</v>
      </c>
      <c r="P3215" s="16">
        <v>0.05</v>
      </c>
      <c r="R3215" s="20"/>
      <c r="S3215" s="144" cm="1">
        <f t="array" ref="S3215">INDEX($K:$P,ROW(),MATCH(S$3,$K$2:$P$2,0))</f>
        <v>0.05</v>
      </c>
      <c r="T3215" s="144" cm="1">
        <f t="array" ref="T3215">INDEX($K:$P,ROW(),MATCH(T$3,$K$2:$P$2,0))</f>
        <v>0.05</v>
      </c>
      <c r="U3215" s="144" cm="1">
        <f t="array" ref="U3215">INDEX($K:$P,ROW(),MATCH(U$3,$K$2:$P$2,0))</f>
        <v>0.05</v>
      </c>
      <c r="V3215" s="144" cm="1">
        <f t="array" ref="V3215">INDEX($K:$P,ROW(),MATCH(V$3,$K$2:$P$2,0))</f>
        <v>0.05</v>
      </c>
      <c r="W3215" s="144" cm="1">
        <f t="array" ref="W3215">INDEX($K:$P,ROW(),MATCH(W$3,$K$2:$P$2,0))</f>
        <v>0.05</v>
      </c>
      <c r="X3215" s="144" cm="1">
        <f t="array" ref="X3215">INDEX($K:$P,ROW(),MATCH(X$3,$K$2:$P$2,0))</f>
        <v>0.05</v>
      </c>
      <c r="Y3215" s="144" cm="1">
        <f t="array" ref="Y3215">INDEX($K:$P,ROW(),MATCH(Y$3,$K$2:$P$2,0))</f>
        <v>0.05</v>
      </c>
      <c r="Z3215" s="144" cm="1">
        <f t="array" ref="Z3215">INDEX($K:$P,ROW(),MATCH(Z$3,$K$2:$P$2,0))</f>
        <v>0.05</v>
      </c>
      <c r="AA3215" s="144" cm="1">
        <f t="array" ref="AA3215">INDEX($K:$P,ROW(),MATCH(AA$3,$K$2:$P$2,0))</f>
        <v>0.05</v>
      </c>
      <c r="AB3215" s="144" cm="1">
        <f t="array" ref="AB3215">INDEX($K:$P,ROW(),MATCH(AB$3,$K$2:$P$2,0))</f>
        <v>0.05</v>
      </c>
      <c r="AC3215" s="144" cm="1">
        <f t="array" ref="AC3215">INDEX($K:$P,ROW(),MATCH(AC$3,$K$2:$P$2,0))</f>
        <v>0.05</v>
      </c>
      <c r="AD3215" s="144" cm="1">
        <f t="array" ref="AD3215">INDEX($K:$P,ROW(),MATCH(AD$3,$K$2:$P$2,0))</f>
        <v>0.05</v>
      </c>
      <c r="AE3215" s="144" cm="1">
        <f t="array" ref="AE3215">INDEX($K:$P,ROW(),MATCH(AE$3,$K$2:$P$2,0))</f>
        <v>0.05</v>
      </c>
      <c r="AF3215" s="144" cm="1">
        <f t="array" ref="AF3215">INDEX($K:$P,ROW(),MATCH(AF$3,$K$2:$P$2,0))</f>
        <v>0.05</v>
      </c>
      <c r="AG3215" s="144" cm="1">
        <f t="array" ref="AG3215">INDEX($K:$P,ROW(),MATCH(AG$3,$K$2:$P$2,0))</f>
        <v>0.05</v>
      </c>
      <c r="AH3215" s="144" cm="1">
        <f t="array" ref="AH3215">INDEX($K:$P,ROW(),MATCH(AH$3,$K$2:$P$2,0))</f>
        <v>0.05</v>
      </c>
      <c r="AI3215" s="144" cm="1">
        <f t="array" ref="AI3215">INDEX($K:$P,ROW(),MATCH(AI$3,$K$2:$P$2,0))</f>
        <v>0.05</v>
      </c>
      <c r="AJ3215" s="144" cm="1">
        <f t="array" ref="AJ3215">INDEX($K:$P,ROW(),MATCH(AJ$3,$K$2:$P$2,0))</f>
        <v>0.05</v>
      </c>
      <c r="AK3215" s="144" cm="1">
        <f t="array" ref="AK3215">INDEX($K:$P,ROW(),MATCH(AK$3,$K$2:$P$2,0))</f>
        <v>0.05</v>
      </c>
      <c r="AL3215" s="144" cm="1">
        <f t="array" ref="AL3215">INDEX($K:$P,ROW(),MATCH(AL$3,$K$2:$P$2,0))</f>
        <v>0.05</v>
      </c>
      <c r="AM3215" s="144" cm="1">
        <f t="array" ref="AM3215">INDEX($K:$P,ROW(),MATCH(AM$3,$K$2:$P$2,0))</f>
        <v>0.05</v>
      </c>
      <c r="AN3215" s="144" cm="1">
        <f t="array" ref="AN3215">INDEX($K:$P,ROW(),MATCH(AN$3,$K$2:$P$2,0))</f>
        <v>0.05</v>
      </c>
      <c r="AO3215" s="144" cm="1">
        <f t="array" ref="AO3215">INDEX($K:$P,ROW(),MATCH(AO$3,$K$2:$P$2,0))</f>
        <v>0.05</v>
      </c>
      <c r="AP3215" s="144" cm="1">
        <f t="array" ref="AP3215">INDEX($K:$P,ROW(),MATCH(AP$3,$K$2:$P$2,0))</f>
        <v>0.05</v>
      </c>
      <c r="AQ3215" s="144" cm="1">
        <f t="array" ref="AQ3215">INDEX($K:$P,ROW(),MATCH(AQ$3,$K$2:$P$2,0))</f>
        <v>0.05</v>
      </c>
      <c r="AR3215" s="144" cm="1">
        <f t="array" ref="AR3215">INDEX($K:$P,ROW(),MATCH(AR$3,$K$2:$P$2,0))</f>
        <v>0.05</v>
      </c>
      <c r="AS3215" s="144" cm="1">
        <f t="array" ref="AS3215">INDEX($K:$P,ROW(),MATCH(AS$3,$K$2:$P$2,0))</f>
        <v>0.05</v>
      </c>
      <c r="AT3215" s="144" cm="1">
        <f t="array" ref="AT3215">INDEX($K:$P,ROW(),MATCH(AT$3,$K$2:$P$2,0))</f>
        <v>0.05</v>
      </c>
      <c r="AU3215" s="144" cm="1">
        <f t="array" ref="AU3215">INDEX($K:$P,ROW(),MATCH(AU$3,$K$2:$P$2,0))</f>
        <v>0.05</v>
      </c>
      <c r="AV3215" s="144" cm="1">
        <f t="array" ref="AV3215">INDEX($K:$P,ROW(),MATCH(AV$3,$K$2:$P$2,0))</f>
        <v>0.05</v>
      </c>
      <c r="AW3215" s="144" cm="1">
        <f t="array" ref="AW3215">INDEX($K:$P,ROW(),MATCH(AW$3,$K$2:$P$2,0))</f>
        <v>0.05</v>
      </c>
      <c r="AX3215" s="144" cm="1">
        <f t="array" ref="AX3215">INDEX($K:$P,ROW(),MATCH(AX$3,$K$2:$P$2,0))</f>
        <v>0.05</v>
      </c>
      <c r="AY3215" s="144" cm="1">
        <f t="array" ref="AY3215">INDEX($K:$P,ROW(),MATCH(AY$3,$K$2:$P$2,0))</f>
        <v>0.05</v>
      </c>
      <c r="AZ3215" s="144" cm="1">
        <f t="array" ref="AZ3215">INDEX($K:$P,ROW(),MATCH(AZ$3,$K$2:$P$2,0))</f>
        <v>0.05</v>
      </c>
      <c r="BA3215" s="144" cm="1">
        <f t="array" ref="BA3215">INDEX($K:$P,ROW(),MATCH(BA$3,$K$2:$P$2,0))</f>
        <v>0.05</v>
      </c>
      <c r="BB3215" s="144" cm="1">
        <f t="array" ref="BB3215">INDEX($K:$P,ROW(),MATCH(BB$3,$K$2:$P$2,0))</f>
        <v>0.05</v>
      </c>
      <c r="BC3215" s="144" cm="1">
        <f t="array" ref="BC3215">INDEX($K:$P,ROW(),MATCH(BC$3,$K$2:$P$2,0))</f>
        <v>0.05</v>
      </c>
      <c r="BD3215" s="144" cm="1">
        <f t="array" ref="BD3215">INDEX($K:$P,ROW(),MATCH(BD$3,$K$2:$P$2,0))</f>
        <v>0.05</v>
      </c>
      <c r="BE3215" s="144" cm="1">
        <f t="array" ref="BE3215">INDEX($K:$P,ROW(),MATCH(BE$3,$K$2:$P$2,0))</f>
        <v>0.05</v>
      </c>
      <c r="BF3215" s="144" cm="1">
        <f t="array" ref="BF3215">INDEX($K:$P,ROW(),MATCH(BF$3,$K$2:$P$2,0))</f>
        <v>0.05</v>
      </c>
      <c r="BG3215" s="144" cm="1">
        <f t="array" ref="BG3215">INDEX($K:$P,ROW(),MATCH(BG$3,$K$2:$P$2,0))</f>
        <v>0.05</v>
      </c>
      <c r="BH3215" s="144" cm="1">
        <f t="array" ref="BH3215">INDEX($K:$P,ROW(),MATCH(BH$3,$K$2:$P$2,0))</f>
        <v>0.05</v>
      </c>
      <c r="BI3215" s="144" cm="1">
        <f t="array" ref="BI3215">INDEX($K:$P,ROW(),MATCH(BI$3,$K$2:$P$2,0))</f>
        <v>0.05</v>
      </c>
      <c r="BJ3215" s="144" cm="1">
        <f t="array" ref="BJ3215">INDEX($K:$P,ROW(),MATCH(BJ$3,$K$2:$P$2,0))</f>
        <v>0.05</v>
      </c>
      <c r="BK3215" s="144" cm="1">
        <f t="array" ref="BK3215">INDEX($K:$P,ROW(),MATCH(BK$3,$K$2:$P$2,0))</f>
        <v>0.05</v>
      </c>
      <c r="BL3215" s="144" cm="1">
        <f t="array" ref="BL3215">INDEX($K:$P,ROW(),MATCH(BL$3,$K$2:$P$2,0))</f>
        <v>0.05</v>
      </c>
      <c r="BM3215" s="144" cm="1">
        <f t="array" ref="BM3215">INDEX($K:$P,ROW(),MATCH(BM$3,$K$2:$P$2,0))</f>
        <v>0.05</v>
      </c>
      <c r="BN3215" s="144" cm="1">
        <f t="array" ref="BN3215">INDEX($K:$P,ROW(),MATCH(BN$3,$K$2:$P$2,0))</f>
        <v>0.05</v>
      </c>
      <c r="BO3215" s="144" cm="1">
        <f t="array" ref="BO3215">INDEX($K:$P,ROW(),MATCH(BO$3,$K$2:$P$2,0))</f>
        <v>0.05</v>
      </c>
      <c r="BP3215" s="144" cm="1">
        <f t="array" ref="BP3215">INDEX($K:$P,ROW(),MATCH(BP$3,$K$2:$P$2,0))</f>
        <v>0.05</v>
      </c>
      <c r="BQ3215" s="144" cm="1">
        <f t="array" ref="BQ3215">INDEX($K:$P,ROW(),MATCH(BQ$3,$K$2:$P$2,0))</f>
        <v>0.05</v>
      </c>
      <c r="BR3215" s="144" cm="1">
        <f t="array" ref="BR3215">INDEX($K:$P,ROW(),MATCH(BR$3,$K$2:$P$2,0))</f>
        <v>0.05</v>
      </c>
      <c r="BS3215" s="144" cm="1">
        <f t="array" ref="BS3215">INDEX($K:$P,ROW(),MATCH(BS$3,$K$2:$P$2,0))</f>
        <v>0.05</v>
      </c>
      <c r="BT3215" s="144" cm="1">
        <f t="array" ref="BT3215">INDEX($K:$P,ROW(),MATCH(BT$3,$K$2:$P$2,0))</f>
        <v>0.05</v>
      </c>
      <c r="BU3215" s="144" cm="1">
        <f t="array" ref="BU3215">INDEX($K:$P,ROW(),MATCH(BU$3,$K$2:$P$2,0))</f>
        <v>0.05</v>
      </c>
      <c r="BV3215" s="144" cm="1">
        <f t="array" ref="BV3215">INDEX($K:$P,ROW(),MATCH(BV$3,$K$2:$P$2,0))</f>
        <v>0.05</v>
      </c>
      <c r="BW3215" s="144" cm="1">
        <f t="array" ref="BW3215">INDEX($K:$P,ROW(),MATCH(BW$3,$K$2:$P$2,0))</f>
        <v>0.05</v>
      </c>
      <c r="BX3215" s="144" cm="1">
        <f t="array" ref="BX3215">INDEX($K:$P,ROW(),MATCH(BX$3,$K$2:$P$2,0))</f>
        <v>0.05</v>
      </c>
      <c r="BY3215" s="144" cm="1">
        <f t="array" ref="BY3215">INDEX($K:$P,ROW(),MATCH(BY$3,$K$2:$P$2,0))</f>
        <v>0.05</v>
      </c>
      <c r="BZ3215" s="144" cm="1">
        <f t="array" ref="BZ3215">INDEX($K:$P,ROW(),MATCH(BZ$3,$K$2:$P$2,0))</f>
        <v>0.05</v>
      </c>
      <c r="CA3215" s="144" cm="1">
        <f t="array" ref="CA3215">INDEX($K:$P,ROW(),MATCH(CA$3,$K$2:$P$2,0))</f>
        <v>0.05</v>
      </c>
      <c r="CB3215" s="144" cm="1">
        <f t="array" ref="CB3215">INDEX($K:$P,ROW(),MATCH(CB$3,$K$2:$P$2,0))</f>
        <v>0.05</v>
      </c>
      <c r="CC3215" s="144" cm="1">
        <f t="array" ref="CC3215">INDEX($K:$P,ROW(),MATCH(CC$3,$K$2:$P$2,0))</f>
        <v>0.05</v>
      </c>
      <c r="CD3215" s="144" cm="1">
        <f t="array" ref="CD3215">INDEX($K:$P,ROW(),MATCH(CD$3,$K$2:$P$2,0))</f>
        <v>0.05</v>
      </c>
      <c r="CE3215" s="144" cm="1">
        <f t="array" ref="CE3215">INDEX($K:$P,ROW(),MATCH(CE$3,$K$2:$P$2,0))</f>
        <v>0.05</v>
      </c>
      <c r="CF3215" s="144" cm="1">
        <f t="array" ref="CF3215">INDEX($K:$P,ROW(),MATCH(CF$3,$K$2:$P$2,0))</f>
        <v>0.05</v>
      </c>
      <c r="CG3215" s="144" cm="1">
        <f t="array" ref="CG3215">INDEX($K:$P,ROW(),MATCH(CG$3,$K$2:$P$2,0))</f>
        <v>0.05</v>
      </c>
      <c r="CH3215" s="144" cm="1">
        <f t="array" ref="CH3215">INDEX($K:$P,ROW(),MATCH(CH$3,$K$2:$P$2,0))</f>
        <v>0.05</v>
      </c>
      <c r="CI3215" s="144" cm="1">
        <f t="array" ref="CI3215">INDEX($K:$P,ROW(),MATCH(CI$3,$K$2:$P$2,0))</f>
        <v>0.05</v>
      </c>
      <c r="CJ3215" s="144" cm="1">
        <f t="array" ref="CJ3215">INDEX($K:$P,ROW(),MATCH(CJ$3,$K$2:$P$2,0))</f>
        <v>0.05</v>
      </c>
      <c r="CK3215" s="144" cm="1">
        <f t="array" ref="CK3215">INDEX($K:$P,ROW(),MATCH(CK$3,$K$2:$P$2,0))</f>
        <v>0.05</v>
      </c>
      <c r="CL3215" s="144" cm="1">
        <f t="array" ref="CL3215">INDEX($K:$P,ROW(),MATCH(CL$3,$K$2:$P$2,0))</f>
        <v>0.05</v>
      </c>
    </row>
    <row r="3216" spans="2:90" x14ac:dyDescent="0.4">
      <c r="B3216" s="152" t="s">
        <v>74</v>
      </c>
      <c r="D3216" t="s">
        <v>1004</v>
      </c>
      <c r="E3216" t="s">
        <v>906</v>
      </c>
      <c r="K3216" s="34">
        <f ca="1">SUMIF($3:$3,K$2,3216:3216)</f>
        <v>-16334.208327950511</v>
      </c>
      <c r="L3216" s="34">
        <f ca="1">SUMIF($3:$3,L$2,3216:3216)</f>
        <v>-36404.748984232894</v>
      </c>
      <c r="M3216" s="34">
        <f ca="1">SUMIF($3:$3,M$2,3216:3216)</f>
        <v>-47250.068092698151</v>
      </c>
      <c r="N3216" s="34">
        <f ca="1">SUMIF($3:$3,N$2,3216:3216)</f>
        <v>-53110.445676877731</v>
      </c>
      <c r="O3216" s="34">
        <f ca="1">SUMIF($3:$3,O$2,3216:3216)</f>
        <v>-56277.159822001166</v>
      </c>
      <c r="P3216" s="34">
        <f ca="1">SUMIF($3:$3,P$2,3216:3216)</f>
        <v>-57988.325755062571</v>
      </c>
      <c r="R3216" s="15"/>
      <c r="S3216" s="76">
        <f ca="1">-SUM(S3213:S3214)*S3215</f>
        <v>-250</v>
      </c>
      <c r="T3216" s="76">
        <f t="shared" ref="T3216:CE3216" ca="1" si="4209">-SUM(T3213:T3214)*T3215</f>
        <v>-487.5</v>
      </c>
      <c r="U3216" s="76">
        <f t="shared" ca="1" si="4209"/>
        <v>-713.125</v>
      </c>
      <c r="V3216" s="76">
        <f t="shared" ca="1" si="4209"/>
        <v>-927.46875</v>
      </c>
      <c r="W3216" s="76">
        <f t="shared" ca="1" si="4209"/>
        <v>-1131.0953125000001</v>
      </c>
      <c r="X3216" s="76">
        <f t="shared" ca="1" si="4209"/>
        <v>-1324.540546875</v>
      </c>
      <c r="Y3216" s="76">
        <f t="shared" ca="1" si="4209"/>
        <v>-1508.31351953125</v>
      </c>
      <c r="Z3216" s="76">
        <f t="shared" ca="1" si="4209"/>
        <v>-1682.8978435546874</v>
      </c>
      <c r="AA3216" s="76">
        <f t="shared" ca="1" si="4209"/>
        <v>-1848.752951376953</v>
      </c>
      <c r="AB3216" s="76">
        <f t="shared" ca="1" si="4209"/>
        <v>-2006.3153038081052</v>
      </c>
      <c r="AC3216" s="76">
        <f t="shared" ca="1" si="4209"/>
        <v>-2155.9995386176997</v>
      </c>
      <c r="AD3216" s="76">
        <f t="shared" ca="1" si="4209"/>
        <v>-2298.1995616868148</v>
      </c>
      <c r="AE3216" s="76">
        <f t="shared" ca="1" si="4209"/>
        <v>-2433.2895836024741</v>
      </c>
      <c r="AF3216" s="76">
        <f t="shared" ca="1" si="4209"/>
        <v>-2561.62510442235</v>
      </c>
      <c r="AG3216" s="76">
        <f t="shared" ca="1" si="4209"/>
        <v>-2683.5438492012327</v>
      </c>
      <c r="AH3216" s="76">
        <f t="shared" ca="1" si="4209"/>
        <v>-2799.366656741171</v>
      </c>
      <c r="AI3216" s="76">
        <f t="shared" ca="1" si="4209"/>
        <v>-2909.3983239041127</v>
      </c>
      <c r="AJ3216" s="76">
        <f t="shared" ca="1" si="4209"/>
        <v>-3013.9284077089069</v>
      </c>
      <c r="AK3216" s="76">
        <f t="shared" ca="1" si="4209"/>
        <v>-3113.2319873234615</v>
      </c>
      <c r="AL3216" s="76">
        <f t="shared" ca="1" si="4209"/>
        <v>-3207.5703879572884</v>
      </c>
      <c r="AM3216" s="76">
        <f t="shared" ca="1" si="4209"/>
        <v>-3297.1918685594242</v>
      </c>
      <c r="AN3216" s="76">
        <f t="shared" ca="1" si="4209"/>
        <v>-3382.3322751314527</v>
      </c>
      <c r="AO3216" s="76">
        <f t="shared" ca="1" si="4209"/>
        <v>-3463.2156613748798</v>
      </c>
      <c r="AP3216" s="76">
        <f t="shared" ca="1" si="4209"/>
        <v>-3540.0548783061358</v>
      </c>
      <c r="AQ3216" s="76">
        <f t="shared" ca="1" si="4209"/>
        <v>-3613.052134390829</v>
      </c>
      <c r="AR3216" s="76">
        <f t="shared" ca="1" si="4209"/>
        <v>-3682.3995276712872</v>
      </c>
      <c r="AS3216" s="76">
        <f t="shared" ca="1" si="4209"/>
        <v>-3748.2795512877233</v>
      </c>
      <c r="AT3216" s="76">
        <f t="shared" ca="1" si="4209"/>
        <v>-3810.8655737233371</v>
      </c>
      <c r="AU3216" s="76">
        <f t="shared" ca="1" si="4209"/>
        <v>-3870.3222950371705</v>
      </c>
      <c r="AV3216" s="76">
        <f t="shared" ca="1" si="4209"/>
        <v>-3926.8061802853117</v>
      </c>
      <c r="AW3216" s="76">
        <f t="shared" ca="1" si="4209"/>
        <v>-3980.4658712710461</v>
      </c>
      <c r="AX3216" s="76">
        <f t="shared" ca="1" si="4209"/>
        <v>-4031.4425777074935</v>
      </c>
      <c r="AY3216" s="76">
        <f t="shared" ca="1" si="4209"/>
        <v>-4079.8704488221188</v>
      </c>
      <c r="AZ3216" s="76">
        <f t="shared" ca="1" si="4209"/>
        <v>-4125.8769263810127</v>
      </c>
      <c r="BA3216" s="76">
        <f t="shared" ca="1" si="4209"/>
        <v>-4169.5830800619624</v>
      </c>
      <c r="BB3216" s="76">
        <f t="shared" ca="1" si="4209"/>
        <v>-4211.103926058865</v>
      </c>
      <c r="BC3216" s="76">
        <f t="shared" ca="1" si="4209"/>
        <v>-4250.5487297559221</v>
      </c>
      <c r="BD3216" s="76">
        <f t="shared" ca="1" si="4209"/>
        <v>-4288.0212932681261</v>
      </c>
      <c r="BE3216" s="76">
        <f t="shared" ca="1" si="4209"/>
        <v>-4323.6202286047192</v>
      </c>
      <c r="BF3216" s="76">
        <f t="shared" ca="1" si="4209"/>
        <v>-4357.439217174483</v>
      </c>
      <c r="BG3216" s="76">
        <f t="shared" ca="1" si="4209"/>
        <v>-4389.5672563157596</v>
      </c>
      <c r="BH3216" s="76">
        <f t="shared" ca="1" si="4209"/>
        <v>-4420.0888934999712</v>
      </c>
      <c r="BI3216" s="76">
        <f t="shared" ca="1" si="4209"/>
        <v>-4449.0844488249732</v>
      </c>
      <c r="BJ3216" s="76">
        <f t="shared" ca="1" si="4209"/>
        <v>-4476.6302263837242</v>
      </c>
      <c r="BK3216" s="76">
        <f t="shared" ca="1" si="4209"/>
        <v>-4502.7987150645376</v>
      </c>
      <c r="BL3216" s="76">
        <f t="shared" ca="1" si="4209"/>
        <v>-4527.6587793113113</v>
      </c>
      <c r="BM3216" s="76">
        <f t="shared" ca="1" si="4209"/>
        <v>-4551.2758403457456</v>
      </c>
      <c r="BN3216" s="76">
        <f t="shared" ca="1" si="4209"/>
        <v>-4573.7120483284589</v>
      </c>
      <c r="BO3216" s="76">
        <f t="shared" ca="1" si="4209"/>
        <v>-4595.0264459120363</v>
      </c>
      <c r="BP3216" s="76">
        <f t="shared" ca="1" si="4209"/>
        <v>-4615.275123616434</v>
      </c>
      <c r="BQ3216" s="76">
        <f t="shared" ca="1" si="4209"/>
        <v>-4634.5113674356126</v>
      </c>
      <c r="BR3216" s="76">
        <f t="shared" ca="1" si="4209"/>
        <v>-4652.7857990638322</v>
      </c>
      <c r="BS3216" s="76">
        <f t="shared" ca="1" si="4209"/>
        <v>-4670.1465091106402</v>
      </c>
      <c r="BT3216" s="76">
        <f t="shared" ca="1" si="4209"/>
        <v>-4686.6391836551084</v>
      </c>
      <c r="BU3216" s="76">
        <f t="shared" ca="1" si="4209"/>
        <v>-4702.3072244723535</v>
      </c>
      <c r="BV3216" s="76">
        <f t="shared" ca="1" si="4209"/>
        <v>-4717.191863248735</v>
      </c>
      <c r="BW3216" s="76">
        <f t="shared" ca="1" si="4209"/>
        <v>-4731.3322700862982</v>
      </c>
      <c r="BX3216" s="76">
        <f t="shared" ca="1" si="4209"/>
        <v>-4744.7656565819843</v>
      </c>
      <c r="BY3216" s="76">
        <f t="shared" ca="1" si="4209"/>
        <v>-4757.5273737528851</v>
      </c>
      <c r="BZ3216" s="76">
        <f t="shared" ca="1" si="4209"/>
        <v>-4769.6510050652405</v>
      </c>
      <c r="CA3216" s="76">
        <f t="shared" ca="1" si="4209"/>
        <v>-4781.1684548119783</v>
      </c>
      <c r="CB3216" s="76">
        <f t="shared" ca="1" si="4209"/>
        <v>-4792.1100320713795</v>
      </c>
      <c r="CC3216" s="76">
        <f t="shared" ca="1" si="4209"/>
        <v>-4802.5045304678106</v>
      </c>
      <c r="CD3216" s="76">
        <f t="shared" ca="1" si="4209"/>
        <v>-4812.3793039444199</v>
      </c>
      <c r="CE3216" s="76">
        <f t="shared" ca="1" si="4209"/>
        <v>-4821.7603387472</v>
      </c>
      <c r="CF3216" s="76">
        <f t="shared" ref="CF3216:CL3216" ca="1" si="4210">-SUM(CF3213:CF3214)*CF3215</f>
        <v>-4830.6723218098396</v>
      </c>
      <c r="CG3216" s="76">
        <f t="shared" ca="1" si="4210"/>
        <v>-4839.1387057193479</v>
      </c>
      <c r="CH3216" s="76">
        <f t="shared" ca="1" si="4210"/>
        <v>-4847.1817704333798</v>
      </c>
      <c r="CI3216" s="76">
        <f t="shared" ca="1" si="4210"/>
        <v>-4854.8226819117108</v>
      </c>
      <c r="CJ3216" s="76">
        <f t="shared" ca="1" si="4210"/>
        <v>-4862.0815478161257</v>
      </c>
      <c r="CK3216" s="76">
        <f t="shared" ca="1" si="4210"/>
        <v>-4868.9774704253196</v>
      </c>
      <c r="CL3216" s="76">
        <f t="shared" ca="1" si="4210"/>
        <v>-4875.5285969040533</v>
      </c>
    </row>
    <row r="3217" spans="2:90" x14ac:dyDescent="0.4">
      <c r="B3217" s="122" t="str">
        <f>"# of "&amp;B3220&amp;"s"</f>
        <v># of subscribers</v>
      </c>
      <c r="C3217" s="31" t="s">
        <v>80</v>
      </c>
      <c r="D3217" s="31" t="s">
        <v>1004</v>
      </c>
      <c r="E3217" s="31" t="s">
        <v>906</v>
      </c>
      <c r="F3217" s="31"/>
      <c r="G3217" s="31"/>
      <c r="H3217" s="31"/>
      <c r="I3217" s="73"/>
      <c r="J3217" s="73"/>
      <c r="K3217" s="114">
        <f ca="1">SUMIF($4:$4,K$2,3217:3217)</f>
        <v>43665.791672049476</v>
      </c>
      <c r="L3217" s="114">
        <f ca="1">SUMIF($4:$4,L$2,3217:3217)</f>
        <v>67261.042687816574</v>
      </c>
      <c r="M3217" s="114">
        <f ca="1">SUMIF($4:$4,M$2,3217:3217)</f>
        <v>80010.97459511843</v>
      </c>
      <c r="N3217" s="114">
        <f ca="1">SUMIF($4:$4,N$2,3217:3217)</f>
        <v>86900.528918240714</v>
      </c>
      <c r="O3217" s="114">
        <f ca="1">SUMIF($4:$4,O$2,3217:3217)</f>
        <v>90623.369096239563</v>
      </c>
      <c r="P3217" s="114">
        <f ca="1">SUMIF($4:$4,P$2,3217:3217)</f>
        <v>92635.043341177006</v>
      </c>
      <c r="R3217" s="112"/>
      <c r="S3217" s="145">
        <f t="shared" ref="S3217:CD3217" ca="1" si="4211">S3213+S3214+S3216</f>
        <v>4750</v>
      </c>
      <c r="T3217" s="145">
        <f t="shared" ca="1" si="4211"/>
        <v>9262.5</v>
      </c>
      <c r="U3217" s="145">
        <f t="shared" ca="1" si="4211"/>
        <v>13549.375</v>
      </c>
      <c r="V3217" s="145">
        <f t="shared" ca="1" si="4211"/>
        <v>17621.90625</v>
      </c>
      <c r="W3217" s="145">
        <f t="shared" ca="1" si="4211"/>
        <v>21490.810937499999</v>
      </c>
      <c r="X3217" s="145">
        <f t="shared" ca="1" si="4211"/>
        <v>25166.270390624999</v>
      </c>
      <c r="Y3217" s="145">
        <f t="shared" ca="1" si="4211"/>
        <v>28657.956871093749</v>
      </c>
      <c r="Z3217" s="145">
        <f t="shared" ca="1" si="4211"/>
        <v>31975.059027539057</v>
      </c>
      <c r="AA3217" s="145">
        <f t="shared" ca="1" si="4211"/>
        <v>35126.306076162102</v>
      </c>
      <c r="AB3217" s="145">
        <f t="shared" ca="1" si="4211"/>
        <v>38119.990772353995</v>
      </c>
      <c r="AC3217" s="145">
        <f t="shared" ca="1" si="4211"/>
        <v>40963.991233736291</v>
      </c>
      <c r="AD3217" s="145">
        <f t="shared" ca="1" si="4211"/>
        <v>43665.791672049476</v>
      </c>
      <c r="AE3217" s="145">
        <f t="shared" ca="1" si="4211"/>
        <v>46232.502088447</v>
      </c>
      <c r="AF3217" s="145">
        <f t="shared" ca="1" si="4211"/>
        <v>48670.876984024653</v>
      </c>
      <c r="AG3217" s="145">
        <f t="shared" ca="1" si="4211"/>
        <v>50987.333134823421</v>
      </c>
      <c r="AH3217" s="145">
        <f t="shared" ca="1" si="4211"/>
        <v>53187.96647808225</v>
      </c>
      <c r="AI3217" s="145">
        <f t="shared" ca="1" si="4211"/>
        <v>55278.568154178138</v>
      </c>
      <c r="AJ3217" s="145">
        <f t="shared" ca="1" si="4211"/>
        <v>57264.639746469227</v>
      </c>
      <c r="AK3217" s="145">
        <f t="shared" ca="1" si="4211"/>
        <v>59151.407759145768</v>
      </c>
      <c r="AL3217" s="145">
        <f t="shared" ca="1" si="4211"/>
        <v>60943.837371188478</v>
      </c>
      <c r="AM3217" s="145">
        <f t="shared" ca="1" si="4211"/>
        <v>62646.645502629057</v>
      </c>
      <c r="AN3217" s="145">
        <f t="shared" ca="1" si="4211"/>
        <v>64264.313227497594</v>
      </c>
      <c r="AO3217" s="145">
        <f t="shared" ca="1" si="4211"/>
        <v>65801.097566122713</v>
      </c>
      <c r="AP3217" s="145">
        <f t="shared" ca="1" si="4211"/>
        <v>67261.042687816574</v>
      </c>
      <c r="AQ3217" s="145">
        <f t="shared" ca="1" si="4211"/>
        <v>68647.990553425741</v>
      </c>
      <c r="AR3217" s="145">
        <f t="shared" ca="1" si="4211"/>
        <v>69965.59102575446</v>
      </c>
      <c r="AS3217" s="145">
        <f t="shared" ca="1" si="4211"/>
        <v>71217.31147446674</v>
      </c>
      <c r="AT3217" s="145">
        <f t="shared" ca="1" si="4211"/>
        <v>72406.445900743405</v>
      </c>
      <c r="AU3217" s="145">
        <f t="shared" ca="1" si="4211"/>
        <v>73536.123605706234</v>
      </c>
      <c r="AV3217" s="145">
        <f t="shared" ca="1" si="4211"/>
        <v>74609.317425420915</v>
      </c>
      <c r="AW3217" s="145">
        <f t="shared" ca="1" si="4211"/>
        <v>75628.851554149864</v>
      </c>
      <c r="AX3217" s="145">
        <f t="shared" ca="1" si="4211"/>
        <v>76597.40897644237</v>
      </c>
      <c r="AY3217" s="145">
        <f t="shared" ca="1" si="4211"/>
        <v>77517.538527620258</v>
      </c>
      <c r="AZ3217" s="145">
        <f t="shared" ca="1" si="4211"/>
        <v>78391.661601239248</v>
      </c>
      <c r="BA3217" s="145">
        <f t="shared" ca="1" si="4211"/>
        <v>79222.078521177289</v>
      </c>
      <c r="BB3217" s="145">
        <f t="shared" ca="1" si="4211"/>
        <v>80010.97459511843</v>
      </c>
      <c r="BC3217" s="145">
        <f t="shared" ca="1" si="4211"/>
        <v>80760.425865362515</v>
      </c>
      <c r="BD3217" s="145">
        <f t="shared" ca="1" si="4211"/>
        <v>81472.404572094383</v>
      </c>
      <c r="BE3217" s="145">
        <f t="shared" ca="1" si="4211"/>
        <v>82148.784343489664</v>
      </c>
      <c r="BF3217" s="145">
        <f t="shared" ca="1" si="4211"/>
        <v>82791.34512631518</v>
      </c>
      <c r="BG3217" s="145">
        <f t="shared" ca="1" si="4211"/>
        <v>83401.777869999423</v>
      </c>
      <c r="BH3217" s="145">
        <f t="shared" ca="1" si="4211"/>
        <v>83981.688976499456</v>
      </c>
      <c r="BI3217" s="145">
        <f t="shared" ca="1" si="4211"/>
        <v>84532.604527674484</v>
      </c>
      <c r="BJ3217" s="145">
        <f t="shared" ca="1" si="4211"/>
        <v>85055.974301290757</v>
      </c>
      <c r="BK3217" s="145">
        <f t="shared" ca="1" si="4211"/>
        <v>85553.175586226222</v>
      </c>
      <c r="BL3217" s="145">
        <f t="shared" ca="1" si="4211"/>
        <v>86025.516806914908</v>
      </c>
      <c r="BM3217" s="145">
        <f t="shared" ca="1" si="4211"/>
        <v>86474.240966569167</v>
      </c>
      <c r="BN3217" s="145">
        <f t="shared" ca="1" si="4211"/>
        <v>86900.528918240714</v>
      </c>
      <c r="BO3217" s="145">
        <f t="shared" ca="1" si="4211"/>
        <v>87305.502472328677</v>
      </c>
      <c r="BP3217" s="145">
        <f t="shared" ca="1" si="4211"/>
        <v>87690.227348712244</v>
      </c>
      <c r="BQ3217" s="145">
        <f t="shared" ca="1" si="4211"/>
        <v>88055.715981276633</v>
      </c>
      <c r="BR3217" s="145">
        <f t="shared" ca="1" si="4211"/>
        <v>88402.930182212804</v>
      </c>
      <c r="BS3217" s="145">
        <f t="shared" ca="1" si="4211"/>
        <v>88732.783673102167</v>
      </c>
      <c r="BT3217" s="145">
        <f t="shared" ca="1" si="4211"/>
        <v>89046.144489447062</v>
      </c>
      <c r="BU3217" s="145">
        <f t="shared" ca="1" si="4211"/>
        <v>89343.837264974703</v>
      </c>
      <c r="BV3217" s="145">
        <f t="shared" ca="1" si="4211"/>
        <v>89626.645401725968</v>
      </c>
      <c r="BW3217" s="145">
        <f t="shared" ca="1" si="4211"/>
        <v>89895.313131639676</v>
      </c>
      <c r="BX3217" s="145">
        <f t="shared" ca="1" si="4211"/>
        <v>90150.547475057698</v>
      </c>
      <c r="BY3217" s="145">
        <f t="shared" ca="1" si="4211"/>
        <v>90393.020101304806</v>
      </c>
      <c r="BZ3217" s="145">
        <f t="shared" ca="1" si="4211"/>
        <v>90623.369096239563</v>
      </c>
      <c r="CA3217" s="145">
        <f t="shared" ca="1" si="4211"/>
        <v>90842.200641427582</v>
      </c>
      <c r="CB3217" s="145">
        <f t="shared" ca="1" si="4211"/>
        <v>91050.090609356208</v>
      </c>
      <c r="CC3217" s="145">
        <f t="shared" ca="1" si="4211"/>
        <v>91247.586078888402</v>
      </c>
      <c r="CD3217" s="145">
        <f t="shared" ca="1" si="4211"/>
        <v>91435.206774943988</v>
      </c>
      <c r="CE3217" s="145">
        <f t="shared" ref="CE3217:CL3217" ca="1" si="4212">CE3213+CE3214+CE3216</f>
        <v>91613.446436196784</v>
      </c>
      <c r="CF3217" s="145">
        <f t="shared" ca="1" si="4212"/>
        <v>91782.77411438695</v>
      </c>
      <c r="CG3217" s="145">
        <f t="shared" ca="1" si="4212"/>
        <v>91943.6354086676</v>
      </c>
      <c r="CH3217" s="145">
        <f t="shared" ca="1" si="4212"/>
        <v>92096.453638234219</v>
      </c>
      <c r="CI3217" s="145">
        <f t="shared" ca="1" si="4212"/>
        <v>92241.630956322508</v>
      </c>
      <c r="CJ3217" s="145">
        <f t="shared" ca="1" si="4212"/>
        <v>92379.549408506384</v>
      </c>
      <c r="CK3217" s="145">
        <f t="shared" ca="1" si="4212"/>
        <v>92510.571938081062</v>
      </c>
      <c r="CL3217" s="145">
        <f t="shared" ca="1" si="4212"/>
        <v>92635.043341177006</v>
      </c>
    </row>
    <row r="3218" spans="2:90" x14ac:dyDescent="0.4">
      <c r="B3218" s="139" t="s">
        <v>62</v>
      </c>
      <c r="C3218" s="12"/>
      <c r="D3218" s="12" t="s">
        <v>1004</v>
      </c>
      <c r="E3218" s="12" t="s">
        <v>906</v>
      </c>
      <c r="F3218" s="12"/>
      <c r="G3218" s="12"/>
      <c r="H3218" s="12"/>
      <c r="I3218" s="60"/>
      <c r="J3218" s="60"/>
      <c r="K3218" s="34">
        <f t="shared" ref="K3218:P3218" ca="1" si="4213">K3217-SUM(K3216,K3213:K3214)</f>
        <v>0</v>
      </c>
      <c r="L3218" s="34">
        <f t="shared" ca="1" si="4213"/>
        <v>0</v>
      </c>
      <c r="M3218" s="34">
        <f t="shared" ca="1" si="4213"/>
        <v>0</v>
      </c>
      <c r="N3218" s="34">
        <f t="shared" ca="1" si="4213"/>
        <v>0</v>
      </c>
      <c r="O3218" s="34">
        <f t="shared" ca="1" si="4213"/>
        <v>0</v>
      </c>
      <c r="P3218" s="34">
        <f t="shared" ca="1" si="4213"/>
        <v>0</v>
      </c>
      <c r="R3218" s="15"/>
      <c r="S3218" s="76">
        <f t="shared" ref="S3218:CD3218" ca="1" si="4214">S3217-SUM(S3216,S3213:S3214)</f>
        <v>0</v>
      </c>
      <c r="T3218" s="76">
        <f t="shared" ca="1" si="4214"/>
        <v>0</v>
      </c>
      <c r="U3218" s="76">
        <f t="shared" ca="1" si="4214"/>
        <v>0</v>
      </c>
      <c r="V3218" s="76">
        <f t="shared" ca="1" si="4214"/>
        <v>0</v>
      </c>
      <c r="W3218" s="76">
        <f t="shared" ca="1" si="4214"/>
        <v>0</v>
      </c>
      <c r="X3218" s="76">
        <f t="shared" ca="1" si="4214"/>
        <v>0</v>
      </c>
      <c r="Y3218" s="76">
        <f t="shared" ca="1" si="4214"/>
        <v>0</v>
      </c>
      <c r="Z3218" s="76">
        <f t="shared" ca="1" si="4214"/>
        <v>0</v>
      </c>
      <c r="AA3218" s="76">
        <f t="shared" ca="1" si="4214"/>
        <v>0</v>
      </c>
      <c r="AB3218" s="76">
        <f t="shared" ca="1" si="4214"/>
        <v>0</v>
      </c>
      <c r="AC3218" s="76">
        <f t="shared" ca="1" si="4214"/>
        <v>0</v>
      </c>
      <c r="AD3218" s="76">
        <f t="shared" ca="1" si="4214"/>
        <v>0</v>
      </c>
      <c r="AE3218" s="76">
        <f t="shared" ca="1" si="4214"/>
        <v>0</v>
      </c>
      <c r="AF3218" s="76">
        <f t="shared" ca="1" si="4214"/>
        <v>0</v>
      </c>
      <c r="AG3218" s="76">
        <f t="shared" ca="1" si="4214"/>
        <v>0</v>
      </c>
      <c r="AH3218" s="76">
        <f t="shared" ca="1" si="4214"/>
        <v>0</v>
      </c>
      <c r="AI3218" s="76">
        <f t="shared" ca="1" si="4214"/>
        <v>0</v>
      </c>
      <c r="AJ3218" s="76">
        <f t="shared" ca="1" si="4214"/>
        <v>0</v>
      </c>
      <c r="AK3218" s="76">
        <f t="shared" ca="1" si="4214"/>
        <v>0</v>
      </c>
      <c r="AL3218" s="76">
        <f t="shared" ca="1" si="4214"/>
        <v>0</v>
      </c>
      <c r="AM3218" s="76">
        <f t="shared" ca="1" si="4214"/>
        <v>0</v>
      </c>
      <c r="AN3218" s="76">
        <f t="shared" ca="1" si="4214"/>
        <v>0</v>
      </c>
      <c r="AO3218" s="76">
        <f t="shared" ca="1" si="4214"/>
        <v>0</v>
      </c>
      <c r="AP3218" s="76">
        <f t="shared" ca="1" si="4214"/>
        <v>0</v>
      </c>
      <c r="AQ3218" s="76">
        <f t="shared" ca="1" si="4214"/>
        <v>0</v>
      </c>
      <c r="AR3218" s="76">
        <f t="shared" ca="1" si="4214"/>
        <v>0</v>
      </c>
      <c r="AS3218" s="76">
        <f t="shared" ca="1" si="4214"/>
        <v>0</v>
      </c>
      <c r="AT3218" s="76">
        <f t="shared" ca="1" si="4214"/>
        <v>0</v>
      </c>
      <c r="AU3218" s="76">
        <f t="shared" ca="1" si="4214"/>
        <v>0</v>
      </c>
      <c r="AV3218" s="76">
        <f t="shared" ca="1" si="4214"/>
        <v>0</v>
      </c>
      <c r="AW3218" s="76">
        <f t="shared" ca="1" si="4214"/>
        <v>0</v>
      </c>
      <c r="AX3218" s="76">
        <f t="shared" ca="1" si="4214"/>
        <v>0</v>
      </c>
      <c r="AY3218" s="76">
        <f t="shared" ca="1" si="4214"/>
        <v>0</v>
      </c>
      <c r="AZ3218" s="76">
        <f t="shared" ca="1" si="4214"/>
        <v>0</v>
      </c>
      <c r="BA3218" s="76">
        <f t="shared" ca="1" si="4214"/>
        <v>0</v>
      </c>
      <c r="BB3218" s="76">
        <f t="shared" ca="1" si="4214"/>
        <v>0</v>
      </c>
      <c r="BC3218" s="76">
        <f t="shared" ca="1" si="4214"/>
        <v>0</v>
      </c>
      <c r="BD3218" s="76">
        <f t="shared" ca="1" si="4214"/>
        <v>0</v>
      </c>
      <c r="BE3218" s="76">
        <f t="shared" ca="1" si="4214"/>
        <v>0</v>
      </c>
      <c r="BF3218" s="76">
        <f t="shared" ca="1" si="4214"/>
        <v>0</v>
      </c>
      <c r="BG3218" s="76">
        <f t="shared" ca="1" si="4214"/>
        <v>0</v>
      </c>
      <c r="BH3218" s="76">
        <f t="shared" ca="1" si="4214"/>
        <v>0</v>
      </c>
      <c r="BI3218" s="76">
        <f t="shared" ca="1" si="4214"/>
        <v>0</v>
      </c>
      <c r="BJ3218" s="76">
        <f t="shared" ca="1" si="4214"/>
        <v>0</v>
      </c>
      <c r="BK3218" s="76">
        <f t="shared" ca="1" si="4214"/>
        <v>0</v>
      </c>
      <c r="BL3218" s="76">
        <f t="shared" ca="1" si="4214"/>
        <v>0</v>
      </c>
      <c r="BM3218" s="76">
        <f t="shared" ca="1" si="4214"/>
        <v>0</v>
      </c>
      <c r="BN3218" s="76">
        <f t="shared" ca="1" si="4214"/>
        <v>0</v>
      </c>
      <c r="BO3218" s="76">
        <f t="shared" ca="1" si="4214"/>
        <v>0</v>
      </c>
      <c r="BP3218" s="76">
        <f t="shared" ca="1" si="4214"/>
        <v>0</v>
      </c>
      <c r="BQ3218" s="76">
        <f t="shared" ca="1" si="4214"/>
        <v>0</v>
      </c>
      <c r="BR3218" s="76">
        <f t="shared" ca="1" si="4214"/>
        <v>0</v>
      </c>
      <c r="BS3218" s="76">
        <f t="shared" ca="1" si="4214"/>
        <v>0</v>
      </c>
      <c r="BT3218" s="76">
        <f t="shared" ca="1" si="4214"/>
        <v>0</v>
      </c>
      <c r="BU3218" s="76">
        <f t="shared" ca="1" si="4214"/>
        <v>0</v>
      </c>
      <c r="BV3218" s="76">
        <f t="shared" ca="1" si="4214"/>
        <v>0</v>
      </c>
      <c r="BW3218" s="76">
        <f t="shared" ca="1" si="4214"/>
        <v>0</v>
      </c>
      <c r="BX3218" s="76">
        <f t="shared" ca="1" si="4214"/>
        <v>0</v>
      </c>
      <c r="BY3218" s="76">
        <f t="shared" ca="1" si="4214"/>
        <v>0</v>
      </c>
      <c r="BZ3218" s="76">
        <f t="shared" ca="1" si="4214"/>
        <v>0</v>
      </c>
      <c r="CA3218" s="76">
        <f t="shared" ca="1" si="4214"/>
        <v>0</v>
      </c>
      <c r="CB3218" s="76">
        <f t="shared" ca="1" si="4214"/>
        <v>0</v>
      </c>
      <c r="CC3218" s="76">
        <f t="shared" ca="1" si="4214"/>
        <v>0</v>
      </c>
      <c r="CD3218" s="76">
        <f t="shared" ca="1" si="4214"/>
        <v>0</v>
      </c>
      <c r="CE3218" s="76">
        <f t="shared" ref="CE3218:CL3218" ca="1" si="4215">CE3217-SUM(CE3216,CE3213:CE3214)</f>
        <v>0</v>
      </c>
      <c r="CF3218" s="76">
        <f t="shared" ca="1" si="4215"/>
        <v>0</v>
      </c>
      <c r="CG3218" s="76">
        <f t="shared" ca="1" si="4215"/>
        <v>0</v>
      </c>
      <c r="CH3218" s="76">
        <f t="shared" ca="1" si="4215"/>
        <v>0</v>
      </c>
      <c r="CI3218" s="76">
        <f t="shared" ca="1" si="4215"/>
        <v>0</v>
      </c>
      <c r="CJ3218" s="76">
        <f t="shared" ca="1" si="4215"/>
        <v>0</v>
      </c>
      <c r="CK3218" s="76">
        <f t="shared" ca="1" si="4215"/>
        <v>0</v>
      </c>
      <c r="CL3218" s="76">
        <f t="shared" ca="1" si="4215"/>
        <v>0</v>
      </c>
    </row>
    <row r="3219" spans="2:90" x14ac:dyDescent="0.4">
      <c r="B3219" s="8" t="str">
        <f>B3201</f>
        <v>(Primary label)</v>
      </c>
      <c r="D3219" t="s">
        <v>1004</v>
      </c>
      <c r="E3219" t="s">
        <v>906</v>
      </c>
      <c r="G3219" t="s">
        <v>330</v>
      </c>
      <c r="S3219" s="72"/>
      <c r="T3219" s="72"/>
      <c r="U3219" s="72"/>
      <c r="V3219" s="72"/>
      <c r="W3219" s="72"/>
      <c r="X3219" s="72"/>
      <c r="Y3219" s="72"/>
      <c r="Z3219" s="72"/>
      <c r="AA3219" s="72"/>
      <c r="AB3219" s="72"/>
      <c r="AC3219" s="72"/>
      <c r="AD3219" s="72"/>
      <c r="AE3219" s="72"/>
      <c r="AF3219" s="72"/>
      <c r="AG3219" s="72"/>
      <c r="AH3219" s="72"/>
      <c r="AI3219" s="72"/>
      <c r="AJ3219" s="72"/>
      <c r="AK3219" s="72"/>
      <c r="AL3219" s="72"/>
      <c r="AM3219" s="72"/>
      <c r="AN3219" s="72"/>
      <c r="AO3219" s="72"/>
      <c r="AP3219" s="72"/>
      <c r="AQ3219" s="72"/>
      <c r="AR3219" s="72"/>
      <c r="AS3219" s="72"/>
      <c r="AT3219" s="72"/>
      <c r="AU3219" s="72"/>
      <c r="AV3219" s="72"/>
      <c r="AW3219" s="72"/>
      <c r="AX3219" s="72"/>
      <c r="AY3219" s="72"/>
      <c r="AZ3219" s="72"/>
      <c r="BA3219" s="72"/>
      <c r="BB3219" s="72"/>
      <c r="BC3219" s="72"/>
      <c r="BD3219" s="72"/>
      <c r="BE3219" s="72"/>
      <c r="BF3219" s="72"/>
      <c r="BG3219" s="72"/>
      <c r="BH3219" s="72"/>
      <c r="BI3219" s="72"/>
      <c r="BJ3219" s="72"/>
      <c r="BK3219" s="72"/>
      <c r="BL3219" s="72"/>
      <c r="BM3219" s="72"/>
      <c r="BN3219" s="72"/>
      <c r="BO3219" s="72"/>
      <c r="BP3219" s="72"/>
      <c r="BQ3219" s="72"/>
      <c r="BR3219" s="72"/>
      <c r="BS3219" s="72"/>
      <c r="BT3219" s="72"/>
      <c r="BU3219" s="72"/>
      <c r="BV3219" s="72"/>
      <c r="BW3219" s="72"/>
      <c r="BX3219" s="72"/>
      <c r="BY3219" s="72"/>
      <c r="BZ3219" s="72"/>
      <c r="CA3219" s="72"/>
      <c r="CB3219" s="72"/>
      <c r="CC3219" s="72"/>
      <c r="CD3219" s="72"/>
      <c r="CE3219" s="72"/>
      <c r="CF3219" s="72"/>
      <c r="CG3219" s="72"/>
      <c r="CH3219" s="72"/>
      <c r="CI3219" s="72"/>
      <c r="CJ3219" s="72"/>
      <c r="CK3219" s="72"/>
      <c r="CL3219" s="72"/>
    </row>
    <row r="3220" spans="2:90" x14ac:dyDescent="0.4">
      <c r="B3220" s="231" t="str">
        <f>IFERROR(SUBSTITUTE(B3209,":",""),"no unit")</f>
        <v>subscriber</v>
      </c>
      <c r="D3220" t="s">
        <v>1004</v>
      </c>
      <c r="E3220" t="s">
        <v>906</v>
      </c>
      <c r="G3220" t="s">
        <v>330</v>
      </c>
      <c r="S3220" s="72"/>
      <c r="T3220" s="72"/>
      <c r="U3220" s="72"/>
      <c r="V3220" s="72"/>
      <c r="W3220" s="72"/>
      <c r="X3220" s="72"/>
      <c r="Y3220" s="72"/>
      <c r="Z3220" s="72"/>
      <c r="AA3220" s="72"/>
      <c r="AB3220" s="72"/>
      <c r="AC3220" s="72"/>
      <c r="AD3220" s="72"/>
      <c r="AE3220" s="72"/>
      <c r="AF3220" s="72"/>
      <c r="AG3220" s="72"/>
      <c r="AH3220" s="72"/>
      <c r="AI3220" s="72"/>
      <c r="AJ3220" s="72"/>
      <c r="AK3220" s="72"/>
      <c r="AL3220" s="72"/>
      <c r="AM3220" s="72"/>
      <c r="AN3220" s="72"/>
      <c r="AO3220" s="72"/>
      <c r="AP3220" s="72"/>
      <c r="AQ3220" s="72"/>
      <c r="AR3220" s="72"/>
      <c r="AS3220" s="72"/>
      <c r="AT3220" s="72"/>
      <c r="AU3220" s="72"/>
      <c r="AV3220" s="72"/>
      <c r="AW3220" s="72"/>
      <c r="AX3220" s="72"/>
      <c r="AY3220" s="72"/>
      <c r="AZ3220" s="72"/>
      <c r="BA3220" s="72"/>
      <c r="BB3220" s="72"/>
      <c r="BC3220" s="72"/>
      <c r="BD3220" s="72"/>
      <c r="BE3220" s="72"/>
      <c r="BF3220" s="72"/>
      <c r="BG3220" s="72"/>
      <c r="BH3220" s="72"/>
      <c r="BI3220" s="72"/>
      <c r="BJ3220" s="72"/>
      <c r="BK3220" s="72"/>
      <c r="BL3220" s="72"/>
      <c r="BM3220" s="72"/>
      <c r="BN3220" s="72"/>
      <c r="BO3220" s="72"/>
      <c r="BP3220" s="72"/>
      <c r="BQ3220" s="72"/>
      <c r="BR3220" s="72"/>
      <c r="BS3220" s="72"/>
      <c r="BT3220" s="72"/>
      <c r="BU3220" s="72"/>
      <c r="BV3220" s="72"/>
      <c r="BW3220" s="72"/>
      <c r="BX3220" s="72"/>
      <c r="BY3220" s="72"/>
      <c r="BZ3220" s="72"/>
      <c r="CA3220" s="72"/>
      <c r="CB3220" s="72"/>
      <c r="CC3220" s="72"/>
      <c r="CD3220" s="72"/>
      <c r="CE3220" s="72"/>
      <c r="CF3220" s="72"/>
      <c r="CG3220" s="72"/>
      <c r="CH3220" s="72"/>
      <c r="CI3220" s="72"/>
      <c r="CJ3220" s="72"/>
      <c r="CK3220" s="72"/>
      <c r="CL3220" s="72"/>
    </row>
    <row r="3221" spans="2:90" x14ac:dyDescent="0.4">
      <c r="B3221" s="8" t="str">
        <f t="shared" ref="B3221:B3226" si="4216">B3203</f>
        <v>Primary revenue driver</v>
      </c>
      <c r="D3221" t="s">
        <v>1004</v>
      </c>
      <c r="E3221" t="s">
        <v>906</v>
      </c>
      <c r="G3221" t="s">
        <v>330</v>
      </c>
      <c r="K3221" s="53"/>
      <c r="L3221" s="53"/>
      <c r="M3221" s="53"/>
      <c r="N3221" s="53"/>
      <c r="O3221" s="53"/>
      <c r="P3221" s="53"/>
      <c r="R3221" s="24"/>
      <c r="S3221" s="196" t="str">
        <f>+S3203</f>
        <v>S$12</v>
      </c>
      <c r="T3221" s="196" t="str">
        <f t="shared" ref="T3221:CE3221" si="4217">+T3203</f>
        <v>T$12</v>
      </c>
      <c r="U3221" s="196" t="str">
        <f t="shared" si="4217"/>
        <v>U$12</v>
      </c>
      <c r="V3221" s="196" t="str">
        <f t="shared" si="4217"/>
        <v>V$12</v>
      </c>
      <c r="W3221" s="196" t="str">
        <f t="shared" si="4217"/>
        <v>W$12</v>
      </c>
      <c r="X3221" s="196" t="str">
        <f t="shared" si="4217"/>
        <v>X$12</v>
      </c>
      <c r="Y3221" s="196" t="str">
        <f t="shared" si="4217"/>
        <v>Y$12</v>
      </c>
      <c r="Z3221" s="196" t="str">
        <f t="shared" si="4217"/>
        <v>Z$12</v>
      </c>
      <c r="AA3221" s="196" t="str">
        <f t="shared" si="4217"/>
        <v>AA$12</v>
      </c>
      <c r="AB3221" s="196" t="str">
        <f t="shared" si="4217"/>
        <v>AB$12</v>
      </c>
      <c r="AC3221" s="196" t="str">
        <f t="shared" si="4217"/>
        <v>AC$12</v>
      </c>
      <c r="AD3221" s="196" t="str">
        <f t="shared" si="4217"/>
        <v>AD$12</v>
      </c>
      <c r="AE3221" s="196" t="str">
        <f t="shared" si="4217"/>
        <v>AE$12</v>
      </c>
      <c r="AF3221" s="196" t="str">
        <f t="shared" si="4217"/>
        <v>AF$12</v>
      </c>
      <c r="AG3221" s="196" t="str">
        <f t="shared" si="4217"/>
        <v>AG$12</v>
      </c>
      <c r="AH3221" s="196" t="str">
        <f t="shared" si="4217"/>
        <v>AH$12</v>
      </c>
      <c r="AI3221" s="196" t="str">
        <f t="shared" si="4217"/>
        <v>AI$12</v>
      </c>
      <c r="AJ3221" s="196" t="str">
        <f t="shared" si="4217"/>
        <v>AJ$12</v>
      </c>
      <c r="AK3221" s="196" t="str">
        <f t="shared" si="4217"/>
        <v>AK$12</v>
      </c>
      <c r="AL3221" s="196" t="str">
        <f t="shared" si="4217"/>
        <v>AL$12</v>
      </c>
      <c r="AM3221" s="196" t="str">
        <f t="shared" si="4217"/>
        <v>AM$12</v>
      </c>
      <c r="AN3221" s="196" t="str">
        <f t="shared" si="4217"/>
        <v>AN$12</v>
      </c>
      <c r="AO3221" s="196" t="str">
        <f t="shared" si="4217"/>
        <v>AO$12</v>
      </c>
      <c r="AP3221" s="196" t="str">
        <f t="shared" si="4217"/>
        <v>AP$12</v>
      </c>
      <c r="AQ3221" s="196" t="str">
        <f t="shared" si="4217"/>
        <v>AQ$12</v>
      </c>
      <c r="AR3221" s="196" t="str">
        <f t="shared" si="4217"/>
        <v>AR$12</v>
      </c>
      <c r="AS3221" s="196" t="str">
        <f t="shared" si="4217"/>
        <v>AS$12</v>
      </c>
      <c r="AT3221" s="196" t="str">
        <f t="shared" si="4217"/>
        <v>AT$12</v>
      </c>
      <c r="AU3221" s="196" t="str">
        <f t="shared" si="4217"/>
        <v>AU$12</v>
      </c>
      <c r="AV3221" s="196" t="str">
        <f t="shared" si="4217"/>
        <v>AV$12</v>
      </c>
      <c r="AW3221" s="196" t="str">
        <f t="shared" si="4217"/>
        <v>AW$12</v>
      </c>
      <c r="AX3221" s="196" t="str">
        <f t="shared" si="4217"/>
        <v>AX$12</v>
      </c>
      <c r="AY3221" s="196" t="str">
        <f t="shared" si="4217"/>
        <v>AY$12</v>
      </c>
      <c r="AZ3221" s="196" t="str">
        <f t="shared" si="4217"/>
        <v>AZ$12</v>
      </c>
      <c r="BA3221" s="196" t="str">
        <f t="shared" si="4217"/>
        <v>BA$12</v>
      </c>
      <c r="BB3221" s="196" t="str">
        <f t="shared" si="4217"/>
        <v>BB$12</v>
      </c>
      <c r="BC3221" s="196" t="str">
        <f t="shared" si="4217"/>
        <v>BC$12</v>
      </c>
      <c r="BD3221" s="196" t="str">
        <f t="shared" si="4217"/>
        <v>BD$12</v>
      </c>
      <c r="BE3221" s="196" t="str">
        <f t="shared" si="4217"/>
        <v>BE$12</v>
      </c>
      <c r="BF3221" s="196" t="str">
        <f t="shared" si="4217"/>
        <v>BF$12</v>
      </c>
      <c r="BG3221" s="196" t="str">
        <f t="shared" si="4217"/>
        <v>BG$12</v>
      </c>
      <c r="BH3221" s="196" t="str">
        <f t="shared" si="4217"/>
        <v>BH$12</v>
      </c>
      <c r="BI3221" s="196" t="str">
        <f t="shared" si="4217"/>
        <v>BI$12</v>
      </c>
      <c r="BJ3221" s="196" t="str">
        <f t="shared" si="4217"/>
        <v>BJ$12</v>
      </c>
      <c r="BK3221" s="196" t="str">
        <f t="shared" si="4217"/>
        <v>BK$12</v>
      </c>
      <c r="BL3221" s="196" t="str">
        <f t="shared" si="4217"/>
        <v>BL$12</v>
      </c>
      <c r="BM3221" s="196" t="str">
        <f t="shared" si="4217"/>
        <v>BM$12</v>
      </c>
      <c r="BN3221" s="196" t="str">
        <f t="shared" si="4217"/>
        <v>BN$12</v>
      </c>
      <c r="BO3221" s="196" t="str">
        <f t="shared" si="4217"/>
        <v>BO$12</v>
      </c>
      <c r="BP3221" s="196" t="str">
        <f t="shared" si="4217"/>
        <v>BP$12</v>
      </c>
      <c r="BQ3221" s="196" t="str">
        <f t="shared" si="4217"/>
        <v>BQ$12</v>
      </c>
      <c r="BR3221" s="196" t="str">
        <f t="shared" si="4217"/>
        <v>BR$12</v>
      </c>
      <c r="BS3221" s="196" t="str">
        <f t="shared" si="4217"/>
        <v>BS$12</v>
      </c>
      <c r="BT3221" s="196" t="str">
        <f t="shared" si="4217"/>
        <v>BT$12</v>
      </c>
      <c r="BU3221" s="196" t="str">
        <f t="shared" si="4217"/>
        <v>BU$12</v>
      </c>
      <c r="BV3221" s="196" t="str">
        <f t="shared" si="4217"/>
        <v>BV$12</v>
      </c>
      <c r="BW3221" s="196" t="str">
        <f t="shared" si="4217"/>
        <v>BW$12</v>
      </c>
      <c r="BX3221" s="196" t="str">
        <f t="shared" si="4217"/>
        <v>BX$12</v>
      </c>
      <c r="BY3221" s="196" t="str">
        <f t="shared" si="4217"/>
        <v>BY$12</v>
      </c>
      <c r="BZ3221" s="196" t="str">
        <f t="shared" si="4217"/>
        <v>BZ$12</v>
      </c>
      <c r="CA3221" s="196" t="str">
        <f t="shared" si="4217"/>
        <v>CA$12</v>
      </c>
      <c r="CB3221" s="196" t="str">
        <f t="shared" si="4217"/>
        <v>CB$12</v>
      </c>
      <c r="CC3221" s="196" t="str">
        <f t="shared" si="4217"/>
        <v>CC$12</v>
      </c>
      <c r="CD3221" s="196" t="str">
        <f t="shared" si="4217"/>
        <v>CD$12</v>
      </c>
      <c r="CE3221" s="196" t="str">
        <f t="shared" si="4217"/>
        <v>CE$12</v>
      </c>
      <c r="CF3221" s="196" t="str">
        <f t="shared" ref="CF3221:CL3221" si="4218">+CF3203</f>
        <v>CF$12</v>
      </c>
      <c r="CG3221" s="196" t="str">
        <f t="shared" si="4218"/>
        <v>CG$12</v>
      </c>
      <c r="CH3221" s="196" t="str">
        <f t="shared" si="4218"/>
        <v>CH$12</v>
      </c>
      <c r="CI3221" s="196" t="str">
        <f t="shared" si="4218"/>
        <v>CI$12</v>
      </c>
      <c r="CJ3221" s="196" t="str">
        <f t="shared" si="4218"/>
        <v>CJ$12</v>
      </c>
      <c r="CK3221" s="196" t="str">
        <f t="shared" si="4218"/>
        <v>CK$12</v>
      </c>
      <c r="CL3221" s="196" t="str">
        <f t="shared" si="4218"/>
        <v>CL$12</v>
      </c>
    </row>
    <row r="3222" spans="2:90" x14ac:dyDescent="0.4">
      <c r="B3222" s="8" t="str">
        <f t="shared" si="4216"/>
        <v>Primary volume driver</v>
      </c>
      <c r="C3222" s="12"/>
      <c r="D3222" s="12" t="s">
        <v>1004</v>
      </c>
      <c r="E3222" s="12" t="s">
        <v>906</v>
      </c>
      <c r="F3222" s="12"/>
      <c r="G3222" s="12" t="s">
        <v>330</v>
      </c>
      <c r="H3222" s="12"/>
      <c r="I3222" s="60"/>
      <c r="J3222" s="60"/>
      <c r="K3222" s="34"/>
      <c r="L3222" s="34"/>
      <c r="M3222" s="34"/>
      <c r="N3222" s="34"/>
      <c r="O3222" s="34"/>
      <c r="P3222" s="34"/>
      <c r="R3222" s="15"/>
      <c r="S3222" s="196" t="str">
        <f t="shared" ref="S3222:AX3222" si="4219">ADDRESS(ROW(S3214),COLUMN(S3214),2)</f>
        <v>S$3214</v>
      </c>
      <c r="T3222" s="196" t="str">
        <f t="shared" si="4219"/>
        <v>T$3214</v>
      </c>
      <c r="U3222" s="196" t="str">
        <f t="shared" si="4219"/>
        <v>U$3214</v>
      </c>
      <c r="V3222" s="196" t="str">
        <f t="shared" si="4219"/>
        <v>V$3214</v>
      </c>
      <c r="W3222" s="196" t="str">
        <f t="shared" si="4219"/>
        <v>W$3214</v>
      </c>
      <c r="X3222" s="196" t="str">
        <f t="shared" si="4219"/>
        <v>X$3214</v>
      </c>
      <c r="Y3222" s="196" t="str">
        <f t="shared" si="4219"/>
        <v>Y$3214</v>
      </c>
      <c r="Z3222" s="196" t="str">
        <f t="shared" si="4219"/>
        <v>Z$3214</v>
      </c>
      <c r="AA3222" s="196" t="str">
        <f t="shared" si="4219"/>
        <v>AA$3214</v>
      </c>
      <c r="AB3222" s="196" t="str">
        <f t="shared" si="4219"/>
        <v>AB$3214</v>
      </c>
      <c r="AC3222" s="196" t="str">
        <f t="shared" si="4219"/>
        <v>AC$3214</v>
      </c>
      <c r="AD3222" s="196" t="str">
        <f t="shared" si="4219"/>
        <v>AD$3214</v>
      </c>
      <c r="AE3222" s="196" t="str">
        <f t="shared" si="4219"/>
        <v>AE$3214</v>
      </c>
      <c r="AF3222" s="196" t="str">
        <f t="shared" si="4219"/>
        <v>AF$3214</v>
      </c>
      <c r="AG3222" s="196" t="str">
        <f t="shared" si="4219"/>
        <v>AG$3214</v>
      </c>
      <c r="AH3222" s="196" t="str">
        <f t="shared" si="4219"/>
        <v>AH$3214</v>
      </c>
      <c r="AI3222" s="196" t="str">
        <f t="shared" si="4219"/>
        <v>AI$3214</v>
      </c>
      <c r="AJ3222" s="196" t="str">
        <f t="shared" si="4219"/>
        <v>AJ$3214</v>
      </c>
      <c r="AK3222" s="196" t="str">
        <f t="shared" si="4219"/>
        <v>AK$3214</v>
      </c>
      <c r="AL3222" s="196" t="str">
        <f t="shared" si="4219"/>
        <v>AL$3214</v>
      </c>
      <c r="AM3222" s="196" t="str">
        <f t="shared" si="4219"/>
        <v>AM$3214</v>
      </c>
      <c r="AN3222" s="196" t="str">
        <f t="shared" si="4219"/>
        <v>AN$3214</v>
      </c>
      <c r="AO3222" s="196" t="str">
        <f t="shared" si="4219"/>
        <v>AO$3214</v>
      </c>
      <c r="AP3222" s="196" t="str">
        <f t="shared" si="4219"/>
        <v>AP$3214</v>
      </c>
      <c r="AQ3222" s="196" t="str">
        <f t="shared" si="4219"/>
        <v>AQ$3214</v>
      </c>
      <c r="AR3222" s="196" t="str">
        <f t="shared" si="4219"/>
        <v>AR$3214</v>
      </c>
      <c r="AS3222" s="196" t="str">
        <f t="shared" si="4219"/>
        <v>AS$3214</v>
      </c>
      <c r="AT3222" s="196" t="str">
        <f t="shared" si="4219"/>
        <v>AT$3214</v>
      </c>
      <c r="AU3222" s="196" t="str">
        <f t="shared" si="4219"/>
        <v>AU$3214</v>
      </c>
      <c r="AV3222" s="196" t="str">
        <f t="shared" si="4219"/>
        <v>AV$3214</v>
      </c>
      <c r="AW3222" s="196" t="str">
        <f t="shared" si="4219"/>
        <v>AW$3214</v>
      </c>
      <c r="AX3222" s="196" t="str">
        <f t="shared" si="4219"/>
        <v>AX$3214</v>
      </c>
      <c r="AY3222" s="196" t="str">
        <f t="shared" ref="AY3222:CD3222" si="4220">ADDRESS(ROW(AY3214),COLUMN(AY3214),2)</f>
        <v>AY$3214</v>
      </c>
      <c r="AZ3222" s="196" t="str">
        <f t="shared" si="4220"/>
        <v>AZ$3214</v>
      </c>
      <c r="BA3222" s="196" t="str">
        <f t="shared" si="4220"/>
        <v>BA$3214</v>
      </c>
      <c r="BB3222" s="196" t="str">
        <f t="shared" si="4220"/>
        <v>BB$3214</v>
      </c>
      <c r="BC3222" s="196" t="str">
        <f t="shared" si="4220"/>
        <v>BC$3214</v>
      </c>
      <c r="BD3222" s="196" t="str">
        <f t="shared" si="4220"/>
        <v>BD$3214</v>
      </c>
      <c r="BE3222" s="196" t="str">
        <f t="shared" si="4220"/>
        <v>BE$3214</v>
      </c>
      <c r="BF3222" s="196" t="str">
        <f t="shared" si="4220"/>
        <v>BF$3214</v>
      </c>
      <c r="BG3222" s="196" t="str">
        <f t="shared" si="4220"/>
        <v>BG$3214</v>
      </c>
      <c r="BH3222" s="196" t="str">
        <f t="shared" si="4220"/>
        <v>BH$3214</v>
      </c>
      <c r="BI3222" s="196" t="str">
        <f t="shared" si="4220"/>
        <v>BI$3214</v>
      </c>
      <c r="BJ3222" s="196" t="str">
        <f t="shared" si="4220"/>
        <v>BJ$3214</v>
      </c>
      <c r="BK3222" s="196" t="str">
        <f t="shared" si="4220"/>
        <v>BK$3214</v>
      </c>
      <c r="BL3222" s="196" t="str">
        <f t="shared" si="4220"/>
        <v>BL$3214</v>
      </c>
      <c r="BM3222" s="196" t="str">
        <f t="shared" si="4220"/>
        <v>BM$3214</v>
      </c>
      <c r="BN3222" s="196" t="str">
        <f t="shared" si="4220"/>
        <v>BN$3214</v>
      </c>
      <c r="BO3222" s="196" t="str">
        <f t="shared" si="4220"/>
        <v>BO$3214</v>
      </c>
      <c r="BP3222" s="196" t="str">
        <f t="shared" si="4220"/>
        <v>BP$3214</v>
      </c>
      <c r="BQ3222" s="196" t="str">
        <f t="shared" si="4220"/>
        <v>BQ$3214</v>
      </c>
      <c r="BR3222" s="196" t="str">
        <f t="shared" si="4220"/>
        <v>BR$3214</v>
      </c>
      <c r="BS3222" s="196" t="str">
        <f t="shared" si="4220"/>
        <v>BS$3214</v>
      </c>
      <c r="BT3222" s="196" t="str">
        <f t="shared" si="4220"/>
        <v>BT$3214</v>
      </c>
      <c r="BU3222" s="196" t="str">
        <f t="shared" si="4220"/>
        <v>BU$3214</v>
      </c>
      <c r="BV3222" s="196" t="str">
        <f t="shared" si="4220"/>
        <v>BV$3214</v>
      </c>
      <c r="BW3222" s="196" t="str">
        <f t="shared" si="4220"/>
        <v>BW$3214</v>
      </c>
      <c r="BX3222" s="196" t="str">
        <f t="shared" si="4220"/>
        <v>BX$3214</v>
      </c>
      <c r="BY3222" s="196" t="str">
        <f t="shared" si="4220"/>
        <v>BY$3214</v>
      </c>
      <c r="BZ3222" s="196" t="str">
        <f t="shared" si="4220"/>
        <v>BZ$3214</v>
      </c>
      <c r="CA3222" s="196" t="str">
        <f t="shared" si="4220"/>
        <v>CA$3214</v>
      </c>
      <c r="CB3222" s="196" t="str">
        <f t="shared" si="4220"/>
        <v>CB$3214</v>
      </c>
      <c r="CC3222" s="196" t="str">
        <f t="shared" si="4220"/>
        <v>CC$3214</v>
      </c>
      <c r="CD3222" s="196" t="str">
        <f t="shared" si="4220"/>
        <v>CD$3214</v>
      </c>
      <c r="CE3222" s="196" t="str">
        <f t="shared" ref="CE3222:CL3222" si="4221">ADDRESS(ROW(CE3214),COLUMN(CE3214),2)</f>
        <v>CE$3214</v>
      </c>
      <c r="CF3222" s="196" t="str">
        <f t="shared" si="4221"/>
        <v>CF$3214</v>
      </c>
      <c r="CG3222" s="196" t="str">
        <f t="shared" si="4221"/>
        <v>CG$3214</v>
      </c>
      <c r="CH3222" s="196" t="str">
        <f t="shared" si="4221"/>
        <v>CH$3214</v>
      </c>
      <c r="CI3222" s="196" t="str">
        <f t="shared" si="4221"/>
        <v>CI$3214</v>
      </c>
      <c r="CJ3222" s="196" t="str">
        <f t="shared" si="4221"/>
        <v>CJ$3214</v>
      </c>
      <c r="CK3222" s="196" t="str">
        <f t="shared" si="4221"/>
        <v>CK$3214</v>
      </c>
      <c r="CL3222" s="196" t="str">
        <f t="shared" si="4221"/>
        <v>CL$3214</v>
      </c>
    </row>
    <row r="3223" spans="2:90" x14ac:dyDescent="0.4">
      <c r="B3223" s="8" t="str">
        <f t="shared" si="4216"/>
        <v>(Secondary label)</v>
      </c>
      <c r="C3223" s="12"/>
      <c r="D3223" s="12" t="s">
        <v>1004</v>
      </c>
      <c r="E3223" s="12" t="s">
        <v>906</v>
      </c>
      <c r="F3223" s="12"/>
      <c r="G3223" s="12" t="s">
        <v>330</v>
      </c>
      <c r="H3223" s="12"/>
      <c r="I3223" s="60"/>
      <c r="J3223" s="60"/>
      <c r="K3223" s="15"/>
      <c r="L3223" s="15"/>
      <c r="M3223" s="15"/>
      <c r="N3223" s="15"/>
      <c r="O3223" s="15"/>
      <c r="P3223" s="15"/>
      <c r="R3223" s="15"/>
      <c r="S3223" s="76"/>
      <c r="T3223" s="76"/>
      <c r="U3223" s="76"/>
      <c r="V3223" s="76"/>
      <c r="W3223" s="76"/>
      <c r="X3223" s="76"/>
      <c r="Y3223" s="76"/>
      <c r="Z3223" s="76"/>
      <c r="AA3223" s="76"/>
      <c r="AB3223" s="76"/>
      <c r="AC3223" s="76"/>
      <c r="AD3223" s="76"/>
      <c r="AE3223" s="76"/>
      <c r="AF3223" s="76"/>
      <c r="AG3223" s="76"/>
      <c r="AH3223" s="76"/>
      <c r="AI3223" s="76"/>
      <c r="AJ3223" s="76"/>
      <c r="AK3223" s="76"/>
      <c r="AL3223" s="76"/>
      <c r="AM3223" s="76"/>
      <c r="AN3223" s="76"/>
      <c r="AO3223" s="76"/>
      <c r="AP3223" s="76"/>
      <c r="AQ3223" s="76"/>
      <c r="AR3223" s="76"/>
      <c r="AS3223" s="76"/>
      <c r="AT3223" s="76"/>
      <c r="AU3223" s="76"/>
      <c r="AV3223" s="76"/>
      <c r="AW3223" s="76"/>
      <c r="AX3223" s="76"/>
      <c r="AY3223" s="76"/>
      <c r="AZ3223" s="76"/>
      <c r="BA3223" s="76"/>
      <c r="BB3223" s="76"/>
      <c r="BC3223" s="76"/>
      <c r="BD3223" s="76"/>
      <c r="BE3223" s="76"/>
      <c r="BF3223" s="76"/>
      <c r="BG3223" s="76"/>
      <c r="BH3223" s="76"/>
      <c r="BI3223" s="76"/>
      <c r="BJ3223" s="76"/>
      <c r="BK3223" s="76"/>
      <c r="BL3223" s="76"/>
      <c r="BM3223" s="76"/>
      <c r="BN3223" s="76"/>
      <c r="BO3223" s="76"/>
      <c r="BP3223" s="76"/>
      <c r="BQ3223" s="76"/>
      <c r="BR3223" s="76"/>
      <c r="BS3223" s="76"/>
      <c r="BT3223" s="76"/>
      <c r="BU3223" s="76"/>
      <c r="BV3223" s="76"/>
      <c r="BW3223" s="76"/>
      <c r="BX3223" s="76"/>
      <c r="BY3223" s="76"/>
      <c r="BZ3223" s="76"/>
      <c r="CA3223" s="76"/>
      <c r="CB3223" s="76"/>
      <c r="CC3223" s="76"/>
      <c r="CD3223" s="76"/>
      <c r="CE3223" s="76"/>
      <c r="CF3223" s="76"/>
      <c r="CG3223" s="76"/>
      <c r="CH3223" s="76"/>
      <c r="CI3223" s="76"/>
      <c r="CJ3223" s="76"/>
      <c r="CK3223" s="76"/>
      <c r="CL3223" s="76"/>
    </row>
    <row r="3224" spans="2:90" x14ac:dyDescent="0.4">
      <c r="B3224" s="8" t="str">
        <f t="shared" si="4216"/>
        <v xml:space="preserve">secondary unit </v>
      </c>
      <c r="C3224" s="12"/>
      <c r="D3224" s="12" t="s">
        <v>1004</v>
      </c>
      <c r="E3224" s="12" t="s">
        <v>906</v>
      </c>
      <c r="F3224" s="12"/>
      <c r="G3224" s="12" t="s">
        <v>330</v>
      </c>
      <c r="H3224" s="12"/>
      <c r="I3224" s="60"/>
      <c r="J3224" s="60"/>
      <c r="K3224" s="15"/>
      <c r="L3224" s="15"/>
      <c r="M3224" s="15"/>
      <c r="N3224" s="15"/>
      <c r="O3224" s="15"/>
      <c r="P3224" s="15"/>
      <c r="R3224" s="15"/>
      <c r="S3224" s="76"/>
      <c r="T3224" s="76"/>
      <c r="U3224" s="76"/>
      <c r="V3224" s="76"/>
      <c r="W3224" s="76"/>
      <c r="X3224" s="76"/>
      <c r="Y3224" s="76"/>
      <c r="Z3224" s="76"/>
      <c r="AA3224" s="76"/>
      <c r="AB3224" s="76"/>
      <c r="AC3224" s="76"/>
      <c r="AD3224" s="76"/>
      <c r="AE3224" s="76"/>
      <c r="AF3224" s="76"/>
      <c r="AG3224" s="76"/>
      <c r="AH3224" s="76"/>
      <c r="AI3224" s="76"/>
      <c r="AJ3224" s="76"/>
      <c r="AK3224" s="76"/>
      <c r="AL3224" s="76"/>
      <c r="AM3224" s="76"/>
      <c r="AN3224" s="76"/>
      <c r="AO3224" s="76"/>
      <c r="AP3224" s="76"/>
      <c r="AQ3224" s="76"/>
      <c r="AR3224" s="76"/>
      <c r="AS3224" s="76"/>
      <c r="AT3224" s="76"/>
      <c r="AU3224" s="76"/>
      <c r="AV3224" s="76"/>
      <c r="AW3224" s="76"/>
      <c r="AX3224" s="76"/>
      <c r="AY3224" s="76"/>
      <c r="AZ3224" s="76"/>
      <c r="BA3224" s="76"/>
      <c r="BB3224" s="76"/>
      <c r="BC3224" s="76"/>
      <c r="BD3224" s="76"/>
      <c r="BE3224" s="76"/>
      <c r="BF3224" s="76"/>
      <c r="BG3224" s="76"/>
      <c r="BH3224" s="76"/>
      <c r="BI3224" s="76"/>
      <c r="BJ3224" s="76"/>
      <c r="BK3224" s="76"/>
      <c r="BL3224" s="76"/>
      <c r="BM3224" s="76"/>
      <c r="BN3224" s="76"/>
      <c r="BO3224" s="76"/>
      <c r="BP3224" s="76"/>
      <c r="BQ3224" s="76"/>
      <c r="BR3224" s="76"/>
      <c r="BS3224" s="76"/>
      <c r="BT3224" s="76"/>
      <c r="BU3224" s="76"/>
      <c r="BV3224" s="76"/>
      <c r="BW3224" s="76"/>
      <c r="BX3224" s="76"/>
      <c r="BY3224" s="76"/>
      <c r="BZ3224" s="76"/>
      <c r="CA3224" s="76"/>
      <c r="CB3224" s="76"/>
      <c r="CC3224" s="76"/>
      <c r="CD3224" s="76"/>
      <c r="CE3224" s="76"/>
      <c r="CF3224" s="76"/>
      <c r="CG3224" s="76"/>
      <c r="CH3224" s="76"/>
      <c r="CI3224" s="76"/>
      <c r="CJ3224" s="76"/>
      <c r="CK3224" s="76"/>
      <c r="CL3224" s="76"/>
    </row>
    <row r="3225" spans="2:90" x14ac:dyDescent="0.4">
      <c r="B3225" s="8" t="str">
        <f t="shared" si="4216"/>
        <v>Secondary revenue driver</v>
      </c>
      <c r="C3225" s="12"/>
      <c r="D3225" s="12" t="s">
        <v>1004</v>
      </c>
      <c r="E3225" s="12" t="s">
        <v>906</v>
      </c>
      <c r="F3225" s="12"/>
      <c r="G3225" s="12" t="s">
        <v>330</v>
      </c>
      <c r="H3225" s="12"/>
      <c r="I3225" s="60"/>
      <c r="J3225" s="60"/>
      <c r="K3225" s="15"/>
      <c r="L3225" s="15"/>
      <c r="M3225" s="15"/>
      <c r="N3225" s="15"/>
      <c r="O3225" s="15"/>
      <c r="P3225" s="15"/>
      <c r="R3225" s="15"/>
      <c r="S3225" s="76"/>
      <c r="T3225" s="76"/>
      <c r="U3225" s="76"/>
      <c r="V3225" s="76"/>
      <c r="W3225" s="76"/>
      <c r="X3225" s="76"/>
      <c r="Y3225" s="76"/>
      <c r="Z3225" s="76"/>
      <c r="AA3225" s="76"/>
      <c r="AB3225" s="76"/>
      <c r="AC3225" s="76"/>
      <c r="AD3225" s="76"/>
      <c r="AE3225" s="76"/>
      <c r="AF3225" s="76"/>
      <c r="AG3225" s="76"/>
      <c r="AH3225" s="76"/>
      <c r="AI3225" s="76"/>
      <c r="AJ3225" s="76"/>
      <c r="AK3225" s="76"/>
      <c r="AL3225" s="76"/>
      <c r="AM3225" s="76"/>
      <c r="AN3225" s="76"/>
      <c r="AO3225" s="76"/>
      <c r="AP3225" s="76"/>
      <c r="AQ3225" s="76"/>
      <c r="AR3225" s="76"/>
      <c r="AS3225" s="76"/>
      <c r="AT3225" s="76"/>
      <c r="AU3225" s="76"/>
      <c r="AV3225" s="76"/>
      <c r="AW3225" s="76"/>
      <c r="AX3225" s="76"/>
      <c r="AY3225" s="76"/>
      <c r="AZ3225" s="76"/>
      <c r="BA3225" s="76"/>
      <c r="BB3225" s="76"/>
      <c r="BC3225" s="76"/>
      <c r="BD3225" s="76"/>
      <c r="BE3225" s="76"/>
      <c r="BF3225" s="76"/>
      <c r="BG3225" s="76"/>
      <c r="BH3225" s="76"/>
      <c r="BI3225" s="76"/>
      <c r="BJ3225" s="76"/>
      <c r="BK3225" s="76"/>
      <c r="BL3225" s="76"/>
      <c r="BM3225" s="76"/>
      <c r="BN3225" s="76"/>
      <c r="BO3225" s="76"/>
      <c r="BP3225" s="76"/>
      <c r="BQ3225" s="76"/>
      <c r="BR3225" s="76"/>
      <c r="BS3225" s="76"/>
      <c r="BT3225" s="76"/>
      <c r="BU3225" s="76"/>
      <c r="BV3225" s="76"/>
      <c r="BW3225" s="76"/>
      <c r="BX3225" s="76"/>
      <c r="BY3225" s="76"/>
      <c r="BZ3225" s="76"/>
      <c r="CA3225" s="76"/>
      <c r="CB3225" s="76"/>
      <c r="CC3225" s="76"/>
      <c r="CD3225" s="76"/>
      <c r="CE3225" s="76"/>
      <c r="CF3225" s="76"/>
      <c r="CG3225" s="76"/>
      <c r="CH3225" s="76"/>
      <c r="CI3225" s="76"/>
      <c r="CJ3225" s="76"/>
      <c r="CK3225" s="76"/>
      <c r="CL3225" s="76"/>
    </row>
    <row r="3226" spans="2:90" s="3" customFormat="1" x14ac:dyDescent="0.4">
      <c r="B3226" s="87" t="str">
        <f t="shared" si="4216"/>
        <v>Secondary volume driver</v>
      </c>
      <c r="C3226" s="88"/>
      <c r="D3226" s="88" t="s">
        <v>1004</v>
      </c>
      <c r="E3226" s="88" t="s">
        <v>906</v>
      </c>
      <c r="F3226" s="88"/>
      <c r="G3226" s="88" t="s">
        <v>330</v>
      </c>
      <c r="H3226" s="88"/>
      <c r="I3226" s="206"/>
      <c r="J3226" s="206"/>
      <c r="K3226" s="207"/>
      <c r="L3226" s="207"/>
      <c r="M3226" s="207"/>
      <c r="N3226" s="207"/>
      <c r="O3226" s="207"/>
      <c r="P3226" s="207"/>
      <c r="R3226" s="207"/>
      <c r="S3226" s="196" t="str">
        <f t="shared" ref="S3226:AX3226" si="4222">ADDRESS(ROW(S3217),COLUMN(S3217),2)</f>
        <v>S$3217</v>
      </c>
      <c r="T3226" s="196" t="str">
        <f t="shared" si="4222"/>
        <v>T$3217</v>
      </c>
      <c r="U3226" s="196" t="str">
        <f t="shared" si="4222"/>
        <v>U$3217</v>
      </c>
      <c r="V3226" s="196" t="str">
        <f t="shared" si="4222"/>
        <v>V$3217</v>
      </c>
      <c r="W3226" s="196" t="str">
        <f t="shared" si="4222"/>
        <v>W$3217</v>
      </c>
      <c r="X3226" s="196" t="str">
        <f t="shared" si="4222"/>
        <v>X$3217</v>
      </c>
      <c r="Y3226" s="196" t="str">
        <f t="shared" si="4222"/>
        <v>Y$3217</v>
      </c>
      <c r="Z3226" s="196" t="str">
        <f t="shared" si="4222"/>
        <v>Z$3217</v>
      </c>
      <c r="AA3226" s="196" t="str">
        <f t="shared" si="4222"/>
        <v>AA$3217</v>
      </c>
      <c r="AB3226" s="196" t="str">
        <f t="shared" si="4222"/>
        <v>AB$3217</v>
      </c>
      <c r="AC3226" s="196" t="str">
        <f t="shared" si="4222"/>
        <v>AC$3217</v>
      </c>
      <c r="AD3226" s="196" t="str">
        <f t="shared" si="4222"/>
        <v>AD$3217</v>
      </c>
      <c r="AE3226" s="196" t="str">
        <f t="shared" si="4222"/>
        <v>AE$3217</v>
      </c>
      <c r="AF3226" s="196" t="str">
        <f t="shared" si="4222"/>
        <v>AF$3217</v>
      </c>
      <c r="AG3226" s="196" t="str">
        <f t="shared" si="4222"/>
        <v>AG$3217</v>
      </c>
      <c r="AH3226" s="196" t="str">
        <f t="shared" si="4222"/>
        <v>AH$3217</v>
      </c>
      <c r="AI3226" s="196" t="str">
        <f t="shared" si="4222"/>
        <v>AI$3217</v>
      </c>
      <c r="AJ3226" s="196" t="str">
        <f t="shared" si="4222"/>
        <v>AJ$3217</v>
      </c>
      <c r="AK3226" s="196" t="str">
        <f t="shared" si="4222"/>
        <v>AK$3217</v>
      </c>
      <c r="AL3226" s="196" t="str">
        <f t="shared" si="4222"/>
        <v>AL$3217</v>
      </c>
      <c r="AM3226" s="196" t="str">
        <f t="shared" si="4222"/>
        <v>AM$3217</v>
      </c>
      <c r="AN3226" s="196" t="str">
        <f t="shared" si="4222"/>
        <v>AN$3217</v>
      </c>
      <c r="AO3226" s="196" t="str">
        <f t="shared" si="4222"/>
        <v>AO$3217</v>
      </c>
      <c r="AP3226" s="196" t="str">
        <f t="shared" si="4222"/>
        <v>AP$3217</v>
      </c>
      <c r="AQ3226" s="196" t="str">
        <f t="shared" si="4222"/>
        <v>AQ$3217</v>
      </c>
      <c r="AR3226" s="196" t="str">
        <f t="shared" si="4222"/>
        <v>AR$3217</v>
      </c>
      <c r="AS3226" s="196" t="str">
        <f t="shared" si="4222"/>
        <v>AS$3217</v>
      </c>
      <c r="AT3226" s="196" t="str">
        <f t="shared" si="4222"/>
        <v>AT$3217</v>
      </c>
      <c r="AU3226" s="196" t="str">
        <f t="shared" si="4222"/>
        <v>AU$3217</v>
      </c>
      <c r="AV3226" s="196" t="str">
        <f t="shared" si="4222"/>
        <v>AV$3217</v>
      </c>
      <c r="AW3226" s="196" t="str">
        <f t="shared" si="4222"/>
        <v>AW$3217</v>
      </c>
      <c r="AX3226" s="196" t="str">
        <f t="shared" si="4222"/>
        <v>AX$3217</v>
      </c>
      <c r="AY3226" s="196" t="str">
        <f t="shared" ref="AY3226:CD3226" si="4223">ADDRESS(ROW(AY3217),COLUMN(AY3217),2)</f>
        <v>AY$3217</v>
      </c>
      <c r="AZ3226" s="196" t="str">
        <f t="shared" si="4223"/>
        <v>AZ$3217</v>
      </c>
      <c r="BA3226" s="196" t="str">
        <f t="shared" si="4223"/>
        <v>BA$3217</v>
      </c>
      <c r="BB3226" s="196" t="str">
        <f t="shared" si="4223"/>
        <v>BB$3217</v>
      </c>
      <c r="BC3226" s="196" t="str">
        <f t="shared" si="4223"/>
        <v>BC$3217</v>
      </c>
      <c r="BD3226" s="196" t="str">
        <f t="shared" si="4223"/>
        <v>BD$3217</v>
      </c>
      <c r="BE3226" s="196" t="str">
        <f t="shared" si="4223"/>
        <v>BE$3217</v>
      </c>
      <c r="BF3226" s="196" t="str">
        <f t="shared" si="4223"/>
        <v>BF$3217</v>
      </c>
      <c r="BG3226" s="196" t="str">
        <f t="shared" si="4223"/>
        <v>BG$3217</v>
      </c>
      <c r="BH3226" s="196" t="str">
        <f t="shared" si="4223"/>
        <v>BH$3217</v>
      </c>
      <c r="BI3226" s="196" t="str">
        <f t="shared" si="4223"/>
        <v>BI$3217</v>
      </c>
      <c r="BJ3226" s="196" t="str">
        <f t="shared" si="4223"/>
        <v>BJ$3217</v>
      </c>
      <c r="BK3226" s="196" t="str">
        <f t="shared" si="4223"/>
        <v>BK$3217</v>
      </c>
      <c r="BL3226" s="196" t="str">
        <f t="shared" si="4223"/>
        <v>BL$3217</v>
      </c>
      <c r="BM3226" s="196" t="str">
        <f t="shared" si="4223"/>
        <v>BM$3217</v>
      </c>
      <c r="BN3226" s="196" t="str">
        <f t="shared" si="4223"/>
        <v>BN$3217</v>
      </c>
      <c r="BO3226" s="196" t="str">
        <f t="shared" si="4223"/>
        <v>BO$3217</v>
      </c>
      <c r="BP3226" s="196" t="str">
        <f t="shared" si="4223"/>
        <v>BP$3217</v>
      </c>
      <c r="BQ3226" s="196" t="str">
        <f t="shared" si="4223"/>
        <v>BQ$3217</v>
      </c>
      <c r="BR3226" s="196" t="str">
        <f t="shared" si="4223"/>
        <v>BR$3217</v>
      </c>
      <c r="BS3226" s="196" t="str">
        <f t="shared" si="4223"/>
        <v>BS$3217</v>
      </c>
      <c r="BT3226" s="196" t="str">
        <f t="shared" si="4223"/>
        <v>BT$3217</v>
      </c>
      <c r="BU3226" s="196" t="str">
        <f t="shared" si="4223"/>
        <v>BU$3217</v>
      </c>
      <c r="BV3226" s="196" t="str">
        <f t="shared" si="4223"/>
        <v>BV$3217</v>
      </c>
      <c r="BW3226" s="196" t="str">
        <f t="shared" si="4223"/>
        <v>BW$3217</v>
      </c>
      <c r="BX3226" s="196" t="str">
        <f t="shared" si="4223"/>
        <v>BX$3217</v>
      </c>
      <c r="BY3226" s="196" t="str">
        <f t="shared" si="4223"/>
        <v>BY$3217</v>
      </c>
      <c r="BZ3226" s="196" t="str">
        <f t="shared" si="4223"/>
        <v>BZ$3217</v>
      </c>
      <c r="CA3226" s="196" t="str">
        <f t="shared" si="4223"/>
        <v>CA$3217</v>
      </c>
      <c r="CB3226" s="196" t="str">
        <f t="shared" si="4223"/>
        <v>CB$3217</v>
      </c>
      <c r="CC3226" s="196" t="str">
        <f t="shared" si="4223"/>
        <v>CC$3217</v>
      </c>
      <c r="CD3226" s="196" t="str">
        <f t="shared" si="4223"/>
        <v>CD$3217</v>
      </c>
      <c r="CE3226" s="196" t="str">
        <f t="shared" ref="CE3226:CL3226" si="4224">ADDRESS(ROW(CE3217),COLUMN(CE3217),2)</f>
        <v>CE$3217</v>
      </c>
      <c r="CF3226" s="196" t="str">
        <f t="shared" si="4224"/>
        <v>CF$3217</v>
      </c>
      <c r="CG3226" s="196" t="str">
        <f t="shared" si="4224"/>
        <v>CG$3217</v>
      </c>
      <c r="CH3226" s="196" t="str">
        <f t="shared" si="4224"/>
        <v>CH$3217</v>
      </c>
      <c r="CI3226" s="196" t="str">
        <f t="shared" si="4224"/>
        <v>CI$3217</v>
      </c>
      <c r="CJ3226" s="196" t="str">
        <f t="shared" si="4224"/>
        <v>CJ$3217</v>
      </c>
      <c r="CK3226" s="196" t="str">
        <f t="shared" si="4224"/>
        <v>CK$3217</v>
      </c>
      <c r="CL3226" s="196" t="str">
        <f t="shared" si="4224"/>
        <v>CL$3217</v>
      </c>
    </row>
    <row r="3227" spans="2:90" x14ac:dyDescent="0.4">
      <c r="B3227" s="130"/>
      <c r="C3227" s="12"/>
      <c r="D3227" s="12"/>
      <c r="E3227" s="12" t="s">
        <v>906</v>
      </c>
      <c r="F3227" s="12"/>
      <c r="G3227" s="12"/>
      <c r="H3227" s="12"/>
      <c r="I3227" s="60"/>
      <c r="J3227" s="60"/>
      <c r="K3227" s="15"/>
      <c r="L3227" s="15"/>
      <c r="M3227" s="15"/>
      <c r="N3227" s="15"/>
      <c r="O3227" s="15"/>
      <c r="P3227" s="15"/>
      <c r="R3227" s="15"/>
      <c r="S3227" s="80"/>
      <c r="T3227" s="80"/>
      <c r="U3227" s="80"/>
      <c r="V3227" s="80"/>
      <c r="W3227" s="80"/>
      <c r="X3227" s="80"/>
      <c r="Y3227" s="80"/>
      <c r="Z3227" s="80"/>
      <c r="AA3227" s="80"/>
      <c r="AB3227" s="80"/>
      <c r="AC3227" s="80"/>
      <c r="AD3227" s="80"/>
      <c r="AE3227" s="80"/>
      <c r="AF3227" s="80"/>
      <c r="AG3227" s="80"/>
      <c r="AH3227" s="80"/>
      <c r="AI3227" s="80"/>
      <c r="AJ3227" s="80"/>
      <c r="AK3227" s="80"/>
      <c r="AL3227" s="80"/>
      <c r="AM3227" s="80"/>
      <c r="AN3227" s="80"/>
      <c r="AO3227" s="80"/>
      <c r="AP3227" s="80"/>
      <c r="AQ3227" s="80"/>
      <c r="AR3227" s="80"/>
      <c r="AS3227" s="80"/>
      <c r="AT3227" s="80"/>
      <c r="AU3227" s="80"/>
      <c r="AV3227" s="80"/>
      <c r="AW3227" s="80"/>
      <c r="AX3227" s="80"/>
      <c r="AY3227" s="80"/>
      <c r="AZ3227" s="80"/>
      <c r="BA3227" s="80"/>
      <c r="BB3227" s="80"/>
      <c r="BC3227" s="80"/>
      <c r="BD3227" s="80"/>
      <c r="BE3227" s="80"/>
      <c r="BF3227" s="80"/>
      <c r="BG3227" s="80"/>
      <c r="BH3227" s="80"/>
      <c r="BI3227" s="80"/>
      <c r="BJ3227" s="80"/>
      <c r="BK3227" s="80"/>
      <c r="BL3227" s="80"/>
      <c r="BM3227" s="80"/>
      <c r="BN3227" s="80"/>
      <c r="BO3227" s="80"/>
      <c r="BP3227" s="80"/>
      <c r="BQ3227" s="80"/>
      <c r="BR3227" s="80"/>
      <c r="BS3227" s="80"/>
      <c r="BT3227" s="80"/>
      <c r="BU3227" s="80"/>
      <c r="BV3227" s="80"/>
      <c r="BW3227" s="80"/>
      <c r="BX3227" s="80"/>
      <c r="BY3227" s="80"/>
      <c r="BZ3227" s="80"/>
      <c r="CA3227" s="80"/>
      <c r="CB3227" s="80"/>
      <c r="CC3227" s="80"/>
      <c r="CD3227" s="80"/>
      <c r="CE3227" s="80"/>
      <c r="CF3227" s="80"/>
      <c r="CG3227" s="80"/>
      <c r="CH3227" s="80"/>
      <c r="CI3227" s="80"/>
      <c r="CJ3227" s="80"/>
      <c r="CK3227" s="80"/>
      <c r="CL3227" s="80"/>
    </row>
    <row r="3228" spans="2:90" x14ac:dyDescent="0.4">
      <c r="B3228" s="168" t="s">
        <v>487</v>
      </c>
      <c r="C3228" s="186"/>
      <c r="D3228" s="186"/>
      <c r="E3228" s="186" t="s">
        <v>906</v>
      </c>
      <c r="F3228" s="186"/>
      <c r="G3228" s="186"/>
      <c r="H3228" s="186"/>
      <c r="I3228" s="187"/>
      <c r="J3228" s="187"/>
      <c r="K3228" s="188"/>
      <c r="L3228" s="188"/>
      <c r="M3228" s="188"/>
      <c r="N3228" s="188"/>
      <c r="O3228" s="188"/>
      <c r="P3228" s="188"/>
      <c r="R3228" s="188"/>
      <c r="S3228" s="189"/>
      <c r="T3228" s="189"/>
      <c r="U3228" s="189"/>
      <c r="V3228" s="189"/>
      <c r="W3228" s="189"/>
      <c r="X3228" s="189"/>
      <c r="Y3228" s="189"/>
      <c r="Z3228" s="189"/>
      <c r="AA3228" s="189"/>
      <c r="AB3228" s="189"/>
      <c r="AC3228" s="189"/>
      <c r="AD3228" s="189"/>
      <c r="AE3228" s="189"/>
      <c r="AF3228" s="189"/>
      <c r="AG3228" s="189"/>
      <c r="AH3228" s="189"/>
      <c r="AI3228" s="189"/>
      <c r="AJ3228" s="189"/>
      <c r="AK3228" s="189"/>
      <c r="AL3228" s="189"/>
      <c r="AM3228" s="189"/>
      <c r="AN3228" s="189"/>
      <c r="AO3228" s="189"/>
      <c r="AP3228" s="189"/>
      <c r="AQ3228" s="189"/>
      <c r="AR3228" s="189"/>
      <c r="AS3228" s="189"/>
      <c r="AT3228" s="189"/>
      <c r="AU3228" s="189"/>
      <c r="AV3228" s="189"/>
      <c r="AW3228" s="189"/>
      <c r="AX3228" s="189"/>
      <c r="AY3228" s="189"/>
      <c r="AZ3228" s="189"/>
      <c r="BA3228" s="189"/>
      <c r="BB3228" s="189"/>
      <c r="BC3228" s="189"/>
      <c r="BD3228" s="189"/>
      <c r="BE3228" s="189"/>
      <c r="BF3228" s="189"/>
      <c r="BG3228" s="189"/>
      <c r="BH3228" s="189"/>
      <c r="BI3228" s="189"/>
      <c r="BJ3228" s="189"/>
      <c r="BK3228" s="189"/>
      <c r="BL3228" s="189"/>
      <c r="BM3228" s="189"/>
      <c r="BN3228" s="189"/>
      <c r="BO3228" s="189"/>
      <c r="BP3228" s="189"/>
      <c r="BQ3228" s="189"/>
      <c r="BR3228" s="189"/>
      <c r="BS3228" s="189"/>
      <c r="BT3228" s="189"/>
      <c r="BU3228" s="189"/>
      <c r="BV3228" s="189"/>
      <c r="BW3228" s="189"/>
      <c r="BX3228" s="189"/>
      <c r="BY3228" s="189"/>
      <c r="BZ3228" s="189"/>
      <c r="CA3228" s="189"/>
      <c r="CB3228" s="189"/>
      <c r="CC3228" s="189"/>
      <c r="CD3228" s="189"/>
      <c r="CE3228" s="189"/>
      <c r="CF3228" s="189"/>
      <c r="CG3228" s="189"/>
      <c r="CH3228" s="189"/>
      <c r="CI3228" s="189"/>
      <c r="CJ3228" s="189"/>
      <c r="CK3228" s="189"/>
      <c r="CL3228" s="189"/>
    </row>
    <row r="3229" spans="2:90" x14ac:dyDescent="0.4">
      <c r="B3229" s="168" t="s">
        <v>489</v>
      </c>
      <c r="C3229" s="167"/>
      <c r="D3229" s="167"/>
      <c r="E3229" s="167" t="s">
        <v>906</v>
      </c>
      <c r="F3229" s="167"/>
      <c r="G3229" s="167"/>
      <c r="H3229" s="167"/>
      <c r="I3229" s="169"/>
      <c r="J3229" s="169"/>
      <c r="K3229" s="190"/>
      <c r="L3229" s="190"/>
      <c r="M3229" s="190"/>
      <c r="N3229" s="190"/>
      <c r="O3229" s="190"/>
      <c r="P3229" s="190"/>
      <c r="R3229" s="191"/>
      <c r="S3229" s="167"/>
      <c r="T3229" s="167"/>
      <c r="U3229" s="167"/>
      <c r="V3229" s="167"/>
      <c r="W3229" s="167"/>
      <c r="X3229" s="167"/>
      <c r="Y3229" s="167"/>
      <c r="Z3229" s="167"/>
      <c r="AA3229" s="167"/>
      <c r="AB3229" s="167"/>
      <c r="AC3229" s="167"/>
      <c r="AD3229" s="167"/>
      <c r="AE3229" s="167"/>
      <c r="AF3229" s="167"/>
      <c r="AG3229" s="167"/>
      <c r="AH3229" s="167"/>
      <c r="AI3229" s="167"/>
      <c r="AJ3229" s="167"/>
      <c r="AK3229" s="167"/>
      <c r="AL3229" s="167"/>
      <c r="AM3229" s="167"/>
      <c r="AN3229" s="167"/>
      <c r="AO3229" s="167"/>
      <c r="AP3229" s="167"/>
      <c r="AQ3229" s="167"/>
      <c r="AR3229" s="167"/>
      <c r="AS3229" s="167"/>
      <c r="AT3229" s="167"/>
      <c r="AU3229" s="167"/>
      <c r="AV3229" s="167"/>
      <c r="AW3229" s="167"/>
      <c r="AX3229" s="167"/>
      <c r="AY3229" s="167"/>
      <c r="AZ3229" s="167"/>
      <c r="BA3229" s="167"/>
      <c r="BB3229" s="167"/>
      <c r="BC3229" s="167"/>
      <c r="BD3229" s="167"/>
      <c r="BE3229" s="167"/>
      <c r="BF3229" s="167"/>
      <c r="BG3229" s="167"/>
      <c r="BH3229" s="167"/>
      <c r="BI3229" s="167"/>
      <c r="BJ3229" s="167"/>
      <c r="BK3229" s="167"/>
      <c r="BL3229" s="167"/>
      <c r="BM3229" s="167"/>
      <c r="BN3229" s="167"/>
      <c r="BO3229" s="167"/>
      <c r="BP3229" s="167"/>
      <c r="BQ3229" s="167"/>
      <c r="BR3229" s="167"/>
      <c r="BS3229" s="167"/>
      <c r="BT3229" s="167"/>
      <c r="BU3229" s="167"/>
      <c r="BV3229" s="167"/>
      <c r="BW3229" s="167"/>
      <c r="BX3229" s="167"/>
      <c r="BY3229" s="167"/>
      <c r="BZ3229" s="167"/>
      <c r="CA3229" s="167"/>
      <c r="CB3229" s="167"/>
      <c r="CC3229" s="167"/>
      <c r="CD3229" s="167"/>
      <c r="CE3229" s="167"/>
      <c r="CF3229" s="167"/>
      <c r="CG3229" s="167"/>
      <c r="CH3229" s="167"/>
      <c r="CI3229" s="167"/>
      <c r="CJ3229" s="167"/>
      <c r="CK3229" s="167"/>
      <c r="CL3229" s="167"/>
    </row>
    <row r="3230" spans="2:90" x14ac:dyDescent="0.4">
      <c r="B3230" s="168" t="s">
        <v>459</v>
      </c>
      <c r="C3230" s="167"/>
      <c r="D3230" s="167"/>
      <c r="E3230" s="167" t="s">
        <v>906</v>
      </c>
      <c r="F3230" s="167"/>
      <c r="G3230" s="167"/>
      <c r="H3230" s="167"/>
      <c r="I3230" s="169"/>
      <c r="J3230" s="169"/>
      <c r="K3230" s="190"/>
      <c r="L3230" s="190"/>
      <c r="M3230" s="190"/>
      <c r="N3230" s="190"/>
      <c r="O3230" s="190"/>
      <c r="P3230" s="190"/>
      <c r="R3230" s="191"/>
      <c r="S3230" s="192" t="str">
        <f t="shared" ref="S3230:CD3230" si="4225">S$16</f>
        <v>S$12</v>
      </c>
      <c r="T3230" s="192" t="str">
        <f t="shared" si="4225"/>
        <v>T$12</v>
      </c>
      <c r="U3230" s="192" t="str">
        <f t="shared" si="4225"/>
        <v>U$12</v>
      </c>
      <c r="V3230" s="192" t="str">
        <f t="shared" si="4225"/>
        <v>V$12</v>
      </c>
      <c r="W3230" s="192" t="str">
        <f t="shared" si="4225"/>
        <v>W$12</v>
      </c>
      <c r="X3230" s="192" t="str">
        <f t="shared" si="4225"/>
        <v>X$12</v>
      </c>
      <c r="Y3230" s="192" t="str">
        <f t="shared" si="4225"/>
        <v>Y$12</v>
      </c>
      <c r="Z3230" s="192" t="str">
        <f t="shared" si="4225"/>
        <v>Z$12</v>
      </c>
      <c r="AA3230" s="192" t="str">
        <f t="shared" si="4225"/>
        <v>AA$12</v>
      </c>
      <c r="AB3230" s="192" t="str">
        <f t="shared" si="4225"/>
        <v>AB$12</v>
      </c>
      <c r="AC3230" s="192" t="str">
        <f t="shared" si="4225"/>
        <v>AC$12</v>
      </c>
      <c r="AD3230" s="192" t="str">
        <f t="shared" si="4225"/>
        <v>AD$12</v>
      </c>
      <c r="AE3230" s="192" t="str">
        <f t="shared" si="4225"/>
        <v>AE$12</v>
      </c>
      <c r="AF3230" s="192" t="str">
        <f t="shared" si="4225"/>
        <v>AF$12</v>
      </c>
      <c r="AG3230" s="192" t="str">
        <f t="shared" si="4225"/>
        <v>AG$12</v>
      </c>
      <c r="AH3230" s="192" t="str">
        <f t="shared" si="4225"/>
        <v>AH$12</v>
      </c>
      <c r="AI3230" s="192" t="str">
        <f t="shared" si="4225"/>
        <v>AI$12</v>
      </c>
      <c r="AJ3230" s="192" t="str">
        <f t="shared" si="4225"/>
        <v>AJ$12</v>
      </c>
      <c r="AK3230" s="192" t="str">
        <f t="shared" si="4225"/>
        <v>AK$12</v>
      </c>
      <c r="AL3230" s="192" t="str">
        <f t="shared" si="4225"/>
        <v>AL$12</v>
      </c>
      <c r="AM3230" s="192" t="str">
        <f t="shared" si="4225"/>
        <v>AM$12</v>
      </c>
      <c r="AN3230" s="192" t="str">
        <f t="shared" si="4225"/>
        <v>AN$12</v>
      </c>
      <c r="AO3230" s="192" t="str">
        <f t="shared" si="4225"/>
        <v>AO$12</v>
      </c>
      <c r="AP3230" s="192" t="str">
        <f t="shared" si="4225"/>
        <v>AP$12</v>
      </c>
      <c r="AQ3230" s="192" t="str">
        <f t="shared" si="4225"/>
        <v>AQ$12</v>
      </c>
      <c r="AR3230" s="192" t="str">
        <f t="shared" si="4225"/>
        <v>AR$12</v>
      </c>
      <c r="AS3230" s="192" t="str">
        <f t="shared" si="4225"/>
        <v>AS$12</v>
      </c>
      <c r="AT3230" s="192" t="str">
        <f t="shared" si="4225"/>
        <v>AT$12</v>
      </c>
      <c r="AU3230" s="192" t="str">
        <f t="shared" si="4225"/>
        <v>AU$12</v>
      </c>
      <c r="AV3230" s="192" t="str">
        <f t="shared" si="4225"/>
        <v>AV$12</v>
      </c>
      <c r="AW3230" s="192" t="str">
        <f t="shared" si="4225"/>
        <v>AW$12</v>
      </c>
      <c r="AX3230" s="192" t="str">
        <f t="shared" si="4225"/>
        <v>AX$12</v>
      </c>
      <c r="AY3230" s="192" t="str">
        <f t="shared" si="4225"/>
        <v>AY$12</v>
      </c>
      <c r="AZ3230" s="192" t="str">
        <f t="shared" si="4225"/>
        <v>AZ$12</v>
      </c>
      <c r="BA3230" s="192" t="str">
        <f t="shared" si="4225"/>
        <v>BA$12</v>
      </c>
      <c r="BB3230" s="192" t="str">
        <f t="shared" si="4225"/>
        <v>BB$12</v>
      </c>
      <c r="BC3230" s="192" t="str">
        <f t="shared" si="4225"/>
        <v>BC$12</v>
      </c>
      <c r="BD3230" s="192" t="str">
        <f t="shared" si="4225"/>
        <v>BD$12</v>
      </c>
      <c r="BE3230" s="192" t="str">
        <f t="shared" si="4225"/>
        <v>BE$12</v>
      </c>
      <c r="BF3230" s="192" t="str">
        <f t="shared" si="4225"/>
        <v>BF$12</v>
      </c>
      <c r="BG3230" s="192" t="str">
        <f t="shared" si="4225"/>
        <v>BG$12</v>
      </c>
      <c r="BH3230" s="192" t="str">
        <f t="shared" si="4225"/>
        <v>BH$12</v>
      </c>
      <c r="BI3230" s="192" t="str">
        <f t="shared" si="4225"/>
        <v>BI$12</v>
      </c>
      <c r="BJ3230" s="192" t="str">
        <f t="shared" si="4225"/>
        <v>BJ$12</v>
      </c>
      <c r="BK3230" s="192" t="str">
        <f t="shared" si="4225"/>
        <v>BK$12</v>
      </c>
      <c r="BL3230" s="192" t="str">
        <f t="shared" si="4225"/>
        <v>BL$12</v>
      </c>
      <c r="BM3230" s="192" t="str">
        <f t="shared" si="4225"/>
        <v>BM$12</v>
      </c>
      <c r="BN3230" s="192" t="str">
        <f t="shared" si="4225"/>
        <v>BN$12</v>
      </c>
      <c r="BO3230" s="192" t="str">
        <f t="shared" si="4225"/>
        <v>BO$12</v>
      </c>
      <c r="BP3230" s="192" t="str">
        <f t="shared" si="4225"/>
        <v>BP$12</v>
      </c>
      <c r="BQ3230" s="192" t="str">
        <f t="shared" si="4225"/>
        <v>BQ$12</v>
      </c>
      <c r="BR3230" s="192" t="str">
        <f t="shared" si="4225"/>
        <v>BR$12</v>
      </c>
      <c r="BS3230" s="192" t="str">
        <f t="shared" si="4225"/>
        <v>BS$12</v>
      </c>
      <c r="BT3230" s="192" t="str">
        <f t="shared" si="4225"/>
        <v>BT$12</v>
      </c>
      <c r="BU3230" s="192" t="str">
        <f t="shared" si="4225"/>
        <v>BU$12</v>
      </c>
      <c r="BV3230" s="192" t="str">
        <f t="shared" si="4225"/>
        <v>BV$12</v>
      </c>
      <c r="BW3230" s="192" t="str">
        <f t="shared" si="4225"/>
        <v>BW$12</v>
      </c>
      <c r="BX3230" s="192" t="str">
        <f t="shared" si="4225"/>
        <v>BX$12</v>
      </c>
      <c r="BY3230" s="192" t="str">
        <f t="shared" si="4225"/>
        <v>BY$12</v>
      </c>
      <c r="BZ3230" s="192" t="str">
        <f t="shared" si="4225"/>
        <v>BZ$12</v>
      </c>
      <c r="CA3230" s="192" t="str">
        <f t="shared" si="4225"/>
        <v>CA$12</v>
      </c>
      <c r="CB3230" s="192" t="str">
        <f t="shared" si="4225"/>
        <v>CB$12</v>
      </c>
      <c r="CC3230" s="192" t="str">
        <f t="shared" si="4225"/>
        <v>CC$12</v>
      </c>
      <c r="CD3230" s="192" t="str">
        <f t="shared" si="4225"/>
        <v>CD$12</v>
      </c>
      <c r="CE3230" s="192" t="str">
        <f t="shared" ref="CE3230:CL3230" si="4226">CE$16</f>
        <v>CE$12</v>
      </c>
      <c r="CF3230" s="192" t="str">
        <f t="shared" si="4226"/>
        <v>CF$12</v>
      </c>
      <c r="CG3230" s="192" t="str">
        <f t="shared" si="4226"/>
        <v>CG$12</v>
      </c>
      <c r="CH3230" s="192" t="str">
        <f t="shared" si="4226"/>
        <v>CH$12</v>
      </c>
      <c r="CI3230" s="192" t="str">
        <f t="shared" si="4226"/>
        <v>CI$12</v>
      </c>
      <c r="CJ3230" s="192" t="str">
        <f t="shared" si="4226"/>
        <v>CJ$12</v>
      </c>
      <c r="CK3230" s="192" t="str">
        <f t="shared" si="4226"/>
        <v>CK$12</v>
      </c>
      <c r="CL3230" s="192" t="str">
        <f t="shared" si="4226"/>
        <v>CL$12</v>
      </c>
    </row>
    <row r="3231" spans="2:90" x14ac:dyDescent="0.4">
      <c r="B3231" s="168" t="s">
        <v>460</v>
      </c>
      <c r="C3231" s="193"/>
      <c r="D3231" s="193"/>
      <c r="E3231" s="193" t="s">
        <v>906</v>
      </c>
      <c r="F3231" s="193"/>
      <c r="G3231" s="193"/>
      <c r="H3231" s="193"/>
      <c r="I3231" s="194"/>
      <c r="J3231" s="194"/>
      <c r="K3231" s="195"/>
      <c r="L3231" s="195"/>
      <c r="M3231" s="195"/>
      <c r="N3231" s="195"/>
      <c r="O3231" s="195"/>
      <c r="P3231" s="195"/>
      <c r="R3231" s="195"/>
      <c r="S3231" s="192" t="str">
        <f t="shared" ref="S3231:CD3231" si="4227">S$17</f>
        <v>S$13</v>
      </c>
      <c r="T3231" s="192" t="str">
        <f t="shared" si="4227"/>
        <v>T$13</v>
      </c>
      <c r="U3231" s="192" t="str">
        <f t="shared" si="4227"/>
        <v>U$13</v>
      </c>
      <c r="V3231" s="192" t="str">
        <f t="shared" si="4227"/>
        <v>V$13</v>
      </c>
      <c r="W3231" s="192" t="str">
        <f t="shared" si="4227"/>
        <v>W$13</v>
      </c>
      <c r="X3231" s="192" t="str">
        <f t="shared" si="4227"/>
        <v>X$13</v>
      </c>
      <c r="Y3231" s="192" t="str">
        <f t="shared" si="4227"/>
        <v>Y$13</v>
      </c>
      <c r="Z3231" s="192" t="str">
        <f t="shared" si="4227"/>
        <v>Z$13</v>
      </c>
      <c r="AA3231" s="192" t="str">
        <f t="shared" si="4227"/>
        <v>AA$13</v>
      </c>
      <c r="AB3231" s="192" t="str">
        <f t="shared" si="4227"/>
        <v>AB$13</v>
      </c>
      <c r="AC3231" s="192" t="str">
        <f t="shared" si="4227"/>
        <v>AC$13</v>
      </c>
      <c r="AD3231" s="192" t="str">
        <f t="shared" si="4227"/>
        <v>AD$13</v>
      </c>
      <c r="AE3231" s="192" t="str">
        <f t="shared" si="4227"/>
        <v>AE$13</v>
      </c>
      <c r="AF3231" s="192" t="str">
        <f t="shared" si="4227"/>
        <v>AF$13</v>
      </c>
      <c r="AG3231" s="192" t="str">
        <f t="shared" si="4227"/>
        <v>AG$13</v>
      </c>
      <c r="AH3231" s="192" t="str">
        <f t="shared" si="4227"/>
        <v>AH$13</v>
      </c>
      <c r="AI3231" s="192" t="str">
        <f t="shared" si="4227"/>
        <v>AI$13</v>
      </c>
      <c r="AJ3231" s="192" t="str">
        <f t="shared" si="4227"/>
        <v>AJ$13</v>
      </c>
      <c r="AK3231" s="192" t="str">
        <f t="shared" si="4227"/>
        <v>AK$13</v>
      </c>
      <c r="AL3231" s="192" t="str">
        <f t="shared" si="4227"/>
        <v>AL$13</v>
      </c>
      <c r="AM3231" s="192" t="str">
        <f t="shared" si="4227"/>
        <v>AM$13</v>
      </c>
      <c r="AN3231" s="192" t="str">
        <f t="shared" si="4227"/>
        <v>AN$13</v>
      </c>
      <c r="AO3231" s="192" t="str">
        <f t="shared" si="4227"/>
        <v>AO$13</v>
      </c>
      <c r="AP3231" s="192" t="str">
        <f t="shared" si="4227"/>
        <v>AP$13</v>
      </c>
      <c r="AQ3231" s="192" t="str">
        <f t="shared" si="4227"/>
        <v>AQ$13</v>
      </c>
      <c r="AR3231" s="192" t="str">
        <f t="shared" si="4227"/>
        <v>AR$13</v>
      </c>
      <c r="AS3231" s="192" t="str">
        <f t="shared" si="4227"/>
        <v>AS$13</v>
      </c>
      <c r="AT3231" s="192" t="str">
        <f t="shared" si="4227"/>
        <v>AT$13</v>
      </c>
      <c r="AU3231" s="192" t="str">
        <f t="shared" si="4227"/>
        <v>AU$13</v>
      </c>
      <c r="AV3231" s="192" t="str">
        <f t="shared" si="4227"/>
        <v>AV$13</v>
      </c>
      <c r="AW3231" s="192" t="str">
        <f t="shared" si="4227"/>
        <v>AW$13</v>
      </c>
      <c r="AX3231" s="192" t="str">
        <f t="shared" si="4227"/>
        <v>AX$13</v>
      </c>
      <c r="AY3231" s="192" t="str">
        <f t="shared" si="4227"/>
        <v>AY$13</v>
      </c>
      <c r="AZ3231" s="192" t="str">
        <f t="shared" si="4227"/>
        <v>AZ$13</v>
      </c>
      <c r="BA3231" s="192" t="str">
        <f t="shared" si="4227"/>
        <v>BA$13</v>
      </c>
      <c r="BB3231" s="192" t="str">
        <f t="shared" si="4227"/>
        <v>BB$13</v>
      </c>
      <c r="BC3231" s="192" t="str">
        <f t="shared" si="4227"/>
        <v>BC$13</v>
      </c>
      <c r="BD3231" s="192" t="str">
        <f t="shared" si="4227"/>
        <v>BD$13</v>
      </c>
      <c r="BE3231" s="192" t="str">
        <f t="shared" si="4227"/>
        <v>BE$13</v>
      </c>
      <c r="BF3231" s="192" t="str">
        <f t="shared" si="4227"/>
        <v>BF$13</v>
      </c>
      <c r="BG3231" s="192" t="str">
        <f t="shared" si="4227"/>
        <v>BG$13</v>
      </c>
      <c r="BH3231" s="192" t="str">
        <f t="shared" si="4227"/>
        <v>BH$13</v>
      </c>
      <c r="BI3231" s="192" t="str">
        <f t="shared" si="4227"/>
        <v>BI$13</v>
      </c>
      <c r="BJ3231" s="192" t="str">
        <f t="shared" si="4227"/>
        <v>BJ$13</v>
      </c>
      <c r="BK3231" s="192" t="str">
        <f t="shared" si="4227"/>
        <v>BK$13</v>
      </c>
      <c r="BL3231" s="192" t="str">
        <f t="shared" si="4227"/>
        <v>BL$13</v>
      </c>
      <c r="BM3231" s="192" t="str">
        <f t="shared" si="4227"/>
        <v>BM$13</v>
      </c>
      <c r="BN3231" s="192" t="str">
        <f t="shared" si="4227"/>
        <v>BN$13</v>
      </c>
      <c r="BO3231" s="192" t="str">
        <f t="shared" si="4227"/>
        <v>BO$13</v>
      </c>
      <c r="BP3231" s="192" t="str">
        <f t="shared" si="4227"/>
        <v>BP$13</v>
      </c>
      <c r="BQ3231" s="192" t="str">
        <f t="shared" si="4227"/>
        <v>BQ$13</v>
      </c>
      <c r="BR3231" s="192" t="str">
        <f t="shared" si="4227"/>
        <v>BR$13</v>
      </c>
      <c r="BS3231" s="192" t="str">
        <f t="shared" si="4227"/>
        <v>BS$13</v>
      </c>
      <c r="BT3231" s="192" t="str">
        <f t="shared" si="4227"/>
        <v>BT$13</v>
      </c>
      <c r="BU3231" s="192" t="str">
        <f t="shared" si="4227"/>
        <v>BU$13</v>
      </c>
      <c r="BV3231" s="192" t="str">
        <f t="shared" si="4227"/>
        <v>BV$13</v>
      </c>
      <c r="BW3231" s="192" t="str">
        <f t="shared" si="4227"/>
        <v>BW$13</v>
      </c>
      <c r="BX3231" s="192" t="str">
        <f t="shared" si="4227"/>
        <v>BX$13</v>
      </c>
      <c r="BY3231" s="192" t="str">
        <f t="shared" si="4227"/>
        <v>BY$13</v>
      </c>
      <c r="BZ3231" s="192" t="str">
        <f t="shared" si="4227"/>
        <v>BZ$13</v>
      </c>
      <c r="CA3231" s="192" t="str">
        <f t="shared" si="4227"/>
        <v>CA$13</v>
      </c>
      <c r="CB3231" s="192" t="str">
        <f t="shared" si="4227"/>
        <v>CB$13</v>
      </c>
      <c r="CC3231" s="192" t="str">
        <f t="shared" si="4227"/>
        <v>CC$13</v>
      </c>
      <c r="CD3231" s="192" t="str">
        <f t="shared" si="4227"/>
        <v>CD$13</v>
      </c>
      <c r="CE3231" s="192" t="str">
        <f t="shared" ref="CE3231:CL3231" si="4228">CE$17</f>
        <v>CE$13</v>
      </c>
      <c r="CF3231" s="192" t="str">
        <f t="shared" si="4228"/>
        <v>CF$13</v>
      </c>
      <c r="CG3231" s="192" t="str">
        <f t="shared" si="4228"/>
        <v>CG$13</v>
      </c>
      <c r="CH3231" s="192" t="str">
        <f t="shared" si="4228"/>
        <v>CH$13</v>
      </c>
      <c r="CI3231" s="192" t="str">
        <f t="shared" si="4228"/>
        <v>CI$13</v>
      </c>
      <c r="CJ3231" s="192" t="str">
        <f t="shared" si="4228"/>
        <v>CJ$13</v>
      </c>
      <c r="CK3231" s="192" t="str">
        <f t="shared" si="4228"/>
        <v>CK$13</v>
      </c>
      <c r="CL3231" s="192" t="str">
        <f t="shared" si="4228"/>
        <v>CL$13</v>
      </c>
    </row>
    <row r="3232" spans="2:90" x14ac:dyDescent="0.4">
      <c r="B3232" s="168" t="s">
        <v>488</v>
      </c>
      <c r="C3232" s="193"/>
      <c r="D3232" s="193"/>
      <c r="E3232" s="193" t="s">
        <v>906</v>
      </c>
      <c r="F3232" s="193"/>
      <c r="G3232" s="193"/>
      <c r="H3232" s="193"/>
      <c r="I3232" s="194"/>
      <c r="J3232" s="194"/>
      <c r="K3232" s="195"/>
      <c r="L3232" s="195"/>
      <c r="M3232" s="195"/>
      <c r="N3232" s="195"/>
      <c r="O3232" s="195"/>
      <c r="P3232" s="195"/>
      <c r="R3232" s="195"/>
      <c r="S3232" s="183"/>
      <c r="T3232" s="183"/>
      <c r="U3232" s="183"/>
      <c r="V3232" s="183"/>
      <c r="W3232" s="183"/>
      <c r="X3232" s="183"/>
      <c r="Y3232" s="183"/>
      <c r="Z3232" s="183"/>
      <c r="AA3232" s="183"/>
      <c r="AB3232" s="183"/>
      <c r="AC3232" s="183"/>
      <c r="AD3232" s="183"/>
      <c r="AE3232" s="183"/>
      <c r="AF3232" s="183"/>
      <c r="AG3232" s="183"/>
      <c r="AH3232" s="183"/>
      <c r="AI3232" s="183"/>
      <c r="AJ3232" s="183"/>
      <c r="AK3232" s="183"/>
      <c r="AL3232" s="183"/>
      <c r="AM3232" s="183"/>
      <c r="AN3232" s="183"/>
      <c r="AO3232" s="183"/>
      <c r="AP3232" s="183"/>
      <c r="AQ3232" s="183"/>
      <c r="AR3232" s="183"/>
      <c r="AS3232" s="183"/>
      <c r="AT3232" s="183"/>
      <c r="AU3232" s="183"/>
      <c r="AV3232" s="183"/>
      <c r="AW3232" s="183"/>
      <c r="AX3232" s="183"/>
      <c r="AY3232" s="183"/>
      <c r="AZ3232" s="183"/>
      <c r="BA3232" s="183"/>
      <c r="BB3232" s="183"/>
      <c r="BC3232" s="183"/>
      <c r="BD3232" s="183"/>
      <c r="BE3232" s="183"/>
      <c r="BF3232" s="183"/>
      <c r="BG3232" s="183"/>
      <c r="BH3232" s="183"/>
      <c r="BI3232" s="183"/>
      <c r="BJ3232" s="183"/>
      <c r="BK3232" s="183"/>
      <c r="BL3232" s="183"/>
      <c r="BM3232" s="183"/>
      <c r="BN3232" s="183"/>
      <c r="BO3232" s="183"/>
      <c r="BP3232" s="183"/>
      <c r="BQ3232" s="183"/>
      <c r="BR3232" s="183"/>
      <c r="BS3232" s="183"/>
      <c r="BT3232" s="183"/>
      <c r="BU3232" s="183"/>
      <c r="BV3232" s="183"/>
      <c r="BW3232" s="183"/>
      <c r="BX3232" s="183"/>
      <c r="BY3232" s="183"/>
      <c r="BZ3232" s="183"/>
      <c r="CA3232" s="183"/>
      <c r="CB3232" s="183"/>
      <c r="CC3232" s="183"/>
      <c r="CD3232" s="183"/>
      <c r="CE3232" s="183"/>
      <c r="CF3232" s="183"/>
      <c r="CG3232" s="183"/>
      <c r="CH3232" s="183"/>
      <c r="CI3232" s="183"/>
      <c r="CJ3232" s="183"/>
      <c r="CK3232" s="183"/>
      <c r="CL3232" s="183"/>
    </row>
    <row r="3233" spans="2:90" x14ac:dyDescent="0.4">
      <c r="B3233" s="168" t="s">
        <v>501</v>
      </c>
      <c r="C3233" s="193"/>
      <c r="D3233" s="193"/>
      <c r="E3233" s="193" t="s">
        <v>906</v>
      </c>
      <c r="F3233" s="193"/>
      <c r="G3233" s="193"/>
      <c r="H3233" s="193"/>
      <c r="I3233" s="194"/>
      <c r="J3233" s="194"/>
      <c r="K3233" s="195"/>
      <c r="L3233" s="195"/>
      <c r="M3233" s="195"/>
      <c r="N3233" s="195"/>
      <c r="O3233" s="195"/>
      <c r="P3233" s="195"/>
      <c r="R3233" s="195"/>
      <c r="S3233" s="183"/>
      <c r="T3233" s="183"/>
      <c r="U3233" s="183"/>
      <c r="V3233" s="183"/>
      <c r="W3233" s="183"/>
      <c r="X3233" s="183"/>
      <c r="Y3233" s="183"/>
      <c r="Z3233" s="183"/>
      <c r="AA3233" s="183"/>
      <c r="AB3233" s="183"/>
      <c r="AC3233" s="183"/>
      <c r="AD3233" s="183"/>
      <c r="AE3233" s="183"/>
      <c r="AF3233" s="183"/>
      <c r="AG3233" s="183"/>
      <c r="AH3233" s="183"/>
      <c r="AI3233" s="183"/>
      <c r="AJ3233" s="183"/>
      <c r="AK3233" s="183"/>
      <c r="AL3233" s="183"/>
      <c r="AM3233" s="183"/>
      <c r="AN3233" s="183"/>
      <c r="AO3233" s="183"/>
      <c r="AP3233" s="183"/>
      <c r="AQ3233" s="183"/>
      <c r="AR3233" s="183"/>
      <c r="AS3233" s="183"/>
      <c r="AT3233" s="183"/>
      <c r="AU3233" s="183"/>
      <c r="AV3233" s="183"/>
      <c r="AW3233" s="183"/>
      <c r="AX3233" s="183"/>
      <c r="AY3233" s="183"/>
      <c r="AZ3233" s="183"/>
      <c r="BA3233" s="183"/>
      <c r="BB3233" s="183"/>
      <c r="BC3233" s="183"/>
      <c r="BD3233" s="183"/>
      <c r="BE3233" s="183"/>
      <c r="BF3233" s="183"/>
      <c r="BG3233" s="183"/>
      <c r="BH3233" s="183"/>
      <c r="BI3233" s="183"/>
      <c r="BJ3233" s="183"/>
      <c r="BK3233" s="183"/>
      <c r="BL3233" s="183"/>
      <c r="BM3233" s="183"/>
      <c r="BN3233" s="183"/>
      <c r="BO3233" s="183"/>
      <c r="BP3233" s="183"/>
      <c r="BQ3233" s="183"/>
      <c r="BR3233" s="183"/>
      <c r="BS3233" s="183"/>
      <c r="BT3233" s="183"/>
      <c r="BU3233" s="183"/>
      <c r="BV3233" s="183"/>
      <c r="BW3233" s="183"/>
      <c r="BX3233" s="183"/>
      <c r="BY3233" s="183"/>
      <c r="BZ3233" s="183"/>
      <c r="CA3233" s="183"/>
      <c r="CB3233" s="183"/>
      <c r="CC3233" s="183"/>
      <c r="CD3233" s="183"/>
      <c r="CE3233" s="183"/>
      <c r="CF3233" s="183"/>
      <c r="CG3233" s="183"/>
      <c r="CH3233" s="183"/>
      <c r="CI3233" s="183"/>
      <c r="CJ3233" s="183"/>
      <c r="CK3233" s="183"/>
      <c r="CL3233" s="183"/>
    </row>
    <row r="3234" spans="2:90" x14ac:dyDescent="0.4">
      <c r="B3234" s="168" t="s">
        <v>461</v>
      </c>
      <c r="C3234" s="193"/>
      <c r="D3234" s="193"/>
      <c r="E3234" s="193" t="s">
        <v>906</v>
      </c>
      <c r="F3234" s="193"/>
      <c r="G3234" s="193"/>
      <c r="H3234" s="193"/>
      <c r="I3234" s="194"/>
      <c r="J3234" s="194"/>
      <c r="K3234" s="195"/>
      <c r="L3234" s="195"/>
      <c r="M3234" s="195"/>
      <c r="N3234" s="195"/>
      <c r="O3234" s="195"/>
      <c r="P3234" s="195"/>
      <c r="R3234" s="195"/>
      <c r="S3234" s="183" t="str">
        <f t="shared" ref="S3234:CD3234" si="4229">S$18</f>
        <v>S$14</v>
      </c>
      <c r="T3234" s="183" t="str">
        <f t="shared" si="4229"/>
        <v>T$14</v>
      </c>
      <c r="U3234" s="183" t="str">
        <f t="shared" si="4229"/>
        <v>U$14</v>
      </c>
      <c r="V3234" s="183" t="str">
        <f t="shared" si="4229"/>
        <v>V$14</v>
      </c>
      <c r="W3234" s="183" t="str">
        <f t="shared" si="4229"/>
        <v>W$14</v>
      </c>
      <c r="X3234" s="183" t="str">
        <f t="shared" si="4229"/>
        <v>X$14</v>
      </c>
      <c r="Y3234" s="183" t="str">
        <f t="shared" si="4229"/>
        <v>Y$14</v>
      </c>
      <c r="Z3234" s="183" t="str">
        <f t="shared" si="4229"/>
        <v>Z$14</v>
      </c>
      <c r="AA3234" s="183" t="str">
        <f t="shared" si="4229"/>
        <v>AA$14</v>
      </c>
      <c r="AB3234" s="183" t="str">
        <f t="shared" si="4229"/>
        <v>AB$14</v>
      </c>
      <c r="AC3234" s="183" t="str">
        <f t="shared" si="4229"/>
        <v>AC$14</v>
      </c>
      <c r="AD3234" s="183" t="str">
        <f t="shared" si="4229"/>
        <v>AD$14</v>
      </c>
      <c r="AE3234" s="183" t="str">
        <f t="shared" si="4229"/>
        <v>AE$14</v>
      </c>
      <c r="AF3234" s="183" t="str">
        <f t="shared" si="4229"/>
        <v>AF$14</v>
      </c>
      <c r="AG3234" s="183" t="str">
        <f t="shared" si="4229"/>
        <v>AG$14</v>
      </c>
      <c r="AH3234" s="183" t="str">
        <f t="shared" si="4229"/>
        <v>AH$14</v>
      </c>
      <c r="AI3234" s="183" t="str">
        <f t="shared" si="4229"/>
        <v>AI$14</v>
      </c>
      <c r="AJ3234" s="183" t="str">
        <f t="shared" si="4229"/>
        <v>AJ$14</v>
      </c>
      <c r="AK3234" s="183" t="str">
        <f t="shared" si="4229"/>
        <v>AK$14</v>
      </c>
      <c r="AL3234" s="183" t="str">
        <f t="shared" si="4229"/>
        <v>AL$14</v>
      </c>
      <c r="AM3234" s="183" t="str">
        <f t="shared" si="4229"/>
        <v>AM$14</v>
      </c>
      <c r="AN3234" s="183" t="str">
        <f t="shared" si="4229"/>
        <v>AN$14</v>
      </c>
      <c r="AO3234" s="183" t="str">
        <f t="shared" si="4229"/>
        <v>AO$14</v>
      </c>
      <c r="AP3234" s="183" t="str">
        <f t="shared" si="4229"/>
        <v>AP$14</v>
      </c>
      <c r="AQ3234" s="183" t="str">
        <f t="shared" si="4229"/>
        <v>AQ$14</v>
      </c>
      <c r="AR3234" s="183" t="str">
        <f t="shared" si="4229"/>
        <v>AR$14</v>
      </c>
      <c r="AS3234" s="183" t="str">
        <f t="shared" si="4229"/>
        <v>AS$14</v>
      </c>
      <c r="AT3234" s="183" t="str">
        <f t="shared" si="4229"/>
        <v>AT$14</v>
      </c>
      <c r="AU3234" s="183" t="str">
        <f t="shared" si="4229"/>
        <v>AU$14</v>
      </c>
      <c r="AV3234" s="183" t="str">
        <f t="shared" si="4229"/>
        <v>AV$14</v>
      </c>
      <c r="AW3234" s="183" t="str">
        <f t="shared" si="4229"/>
        <v>AW$14</v>
      </c>
      <c r="AX3234" s="183" t="str">
        <f t="shared" si="4229"/>
        <v>AX$14</v>
      </c>
      <c r="AY3234" s="183" t="str">
        <f t="shared" si="4229"/>
        <v>AY$14</v>
      </c>
      <c r="AZ3234" s="183" t="str">
        <f t="shared" si="4229"/>
        <v>AZ$14</v>
      </c>
      <c r="BA3234" s="183" t="str">
        <f t="shared" si="4229"/>
        <v>BA$14</v>
      </c>
      <c r="BB3234" s="183" t="str">
        <f t="shared" si="4229"/>
        <v>BB$14</v>
      </c>
      <c r="BC3234" s="183" t="str">
        <f t="shared" si="4229"/>
        <v>BC$14</v>
      </c>
      <c r="BD3234" s="183" t="str">
        <f t="shared" si="4229"/>
        <v>BD$14</v>
      </c>
      <c r="BE3234" s="183" t="str">
        <f t="shared" si="4229"/>
        <v>BE$14</v>
      </c>
      <c r="BF3234" s="183" t="str">
        <f t="shared" si="4229"/>
        <v>BF$14</v>
      </c>
      <c r="BG3234" s="183" t="str">
        <f t="shared" si="4229"/>
        <v>BG$14</v>
      </c>
      <c r="BH3234" s="183" t="str">
        <f t="shared" si="4229"/>
        <v>BH$14</v>
      </c>
      <c r="BI3234" s="183" t="str">
        <f t="shared" si="4229"/>
        <v>BI$14</v>
      </c>
      <c r="BJ3234" s="183" t="str">
        <f t="shared" si="4229"/>
        <v>BJ$14</v>
      </c>
      <c r="BK3234" s="183" t="str">
        <f t="shared" si="4229"/>
        <v>BK$14</v>
      </c>
      <c r="BL3234" s="183" t="str">
        <f t="shared" si="4229"/>
        <v>BL$14</v>
      </c>
      <c r="BM3234" s="183" t="str">
        <f t="shared" si="4229"/>
        <v>BM$14</v>
      </c>
      <c r="BN3234" s="183" t="str">
        <f t="shared" si="4229"/>
        <v>BN$14</v>
      </c>
      <c r="BO3234" s="183" t="str">
        <f t="shared" si="4229"/>
        <v>BO$14</v>
      </c>
      <c r="BP3234" s="183" t="str">
        <f t="shared" si="4229"/>
        <v>BP$14</v>
      </c>
      <c r="BQ3234" s="183" t="str">
        <f t="shared" si="4229"/>
        <v>BQ$14</v>
      </c>
      <c r="BR3234" s="183" t="str">
        <f t="shared" si="4229"/>
        <v>BR$14</v>
      </c>
      <c r="BS3234" s="183" t="str">
        <f t="shared" si="4229"/>
        <v>BS$14</v>
      </c>
      <c r="BT3234" s="183" t="str">
        <f t="shared" si="4229"/>
        <v>BT$14</v>
      </c>
      <c r="BU3234" s="183" t="str">
        <f t="shared" si="4229"/>
        <v>BU$14</v>
      </c>
      <c r="BV3234" s="183" t="str">
        <f t="shared" si="4229"/>
        <v>BV$14</v>
      </c>
      <c r="BW3234" s="183" t="str">
        <f t="shared" si="4229"/>
        <v>BW$14</v>
      </c>
      <c r="BX3234" s="183" t="str">
        <f t="shared" si="4229"/>
        <v>BX$14</v>
      </c>
      <c r="BY3234" s="183" t="str">
        <f t="shared" si="4229"/>
        <v>BY$14</v>
      </c>
      <c r="BZ3234" s="183" t="str">
        <f t="shared" si="4229"/>
        <v>BZ$14</v>
      </c>
      <c r="CA3234" s="183" t="str">
        <f t="shared" si="4229"/>
        <v>CA$14</v>
      </c>
      <c r="CB3234" s="183" t="str">
        <f t="shared" si="4229"/>
        <v>CB$14</v>
      </c>
      <c r="CC3234" s="183" t="str">
        <f t="shared" si="4229"/>
        <v>CC$14</v>
      </c>
      <c r="CD3234" s="183" t="str">
        <f t="shared" si="4229"/>
        <v>CD$14</v>
      </c>
      <c r="CE3234" s="183" t="str">
        <f t="shared" ref="CE3234:CL3234" si="4230">CE$18</f>
        <v>CE$14</v>
      </c>
      <c r="CF3234" s="183" t="str">
        <f t="shared" si="4230"/>
        <v>CF$14</v>
      </c>
      <c r="CG3234" s="183" t="str">
        <f t="shared" si="4230"/>
        <v>CG$14</v>
      </c>
      <c r="CH3234" s="183" t="str">
        <f t="shared" si="4230"/>
        <v>CH$14</v>
      </c>
      <c r="CI3234" s="183" t="str">
        <f t="shared" si="4230"/>
        <v>CI$14</v>
      </c>
      <c r="CJ3234" s="183" t="str">
        <f t="shared" si="4230"/>
        <v>CJ$14</v>
      </c>
      <c r="CK3234" s="183" t="str">
        <f t="shared" si="4230"/>
        <v>CK$14</v>
      </c>
      <c r="CL3234" s="183" t="str">
        <f t="shared" si="4230"/>
        <v>CL$14</v>
      </c>
    </row>
    <row r="3235" spans="2:90" x14ac:dyDescent="0.4">
      <c r="B3235" s="168" t="s">
        <v>462</v>
      </c>
      <c r="C3235" s="193"/>
      <c r="D3235" s="193"/>
      <c r="E3235" s="193" t="s">
        <v>906</v>
      </c>
      <c r="F3235" s="193"/>
      <c r="G3235" s="193"/>
      <c r="H3235" s="193"/>
      <c r="I3235" s="194"/>
      <c r="J3235" s="194"/>
      <c r="K3235" s="195"/>
      <c r="L3235" s="195"/>
      <c r="M3235" s="195"/>
      <c r="N3235" s="195"/>
      <c r="O3235" s="195"/>
      <c r="P3235" s="195"/>
      <c r="R3235" s="195"/>
      <c r="S3235" s="183" t="str">
        <f t="shared" ref="S3235:CD3235" si="4231">S$19</f>
        <v>S$15</v>
      </c>
      <c r="T3235" s="183" t="str">
        <f t="shared" si="4231"/>
        <v>T$15</v>
      </c>
      <c r="U3235" s="183" t="str">
        <f t="shared" si="4231"/>
        <v>U$15</v>
      </c>
      <c r="V3235" s="183" t="str">
        <f t="shared" si="4231"/>
        <v>V$15</v>
      </c>
      <c r="W3235" s="183" t="str">
        <f t="shared" si="4231"/>
        <v>W$15</v>
      </c>
      <c r="X3235" s="183" t="str">
        <f t="shared" si="4231"/>
        <v>X$15</v>
      </c>
      <c r="Y3235" s="183" t="str">
        <f t="shared" si="4231"/>
        <v>Y$15</v>
      </c>
      <c r="Z3235" s="183" t="str">
        <f t="shared" si="4231"/>
        <v>Z$15</v>
      </c>
      <c r="AA3235" s="183" t="str">
        <f t="shared" si="4231"/>
        <v>AA$15</v>
      </c>
      <c r="AB3235" s="183" t="str">
        <f t="shared" si="4231"/>
        <v>AB$15</v>
      </c>
      <c r="AC3235" s="183" t="str">
        <f t="shared" si="4231"/>
        <v>AC$15</v>
      </c>
      <c r="AD3235" s="183" t="str">
        <f t="shared" si="4231"/>
        <v>AD$15</v>
      </c>
      <c r="AE3235" s="183" t="str">
        <f t="shared" si="4231"/>
        <v>AE$15</v>
      </c>
      <c r="AF3235" s="183" t="str">
        <f t="shared" si="4231"/>
        <v>AF$15</v>
      </c>
      <c r="AG3235" s="183" t="str">
        <f t="shared" si="4231"/>
        <v>AG$15</v>
      </c>
      <c r="AH3235" s="183" t="str">
        <f t="shared" si="4231"/>
        <v>AH$15</v>
      </c>
      <c r="AI3235" s="183" t="str">
        <f t="shared" si="4231"/>
        <v>AI$15</v>
      </c>
      <c r="AJ3235" s="183" t="str">
        <f t="shared" si="4231"/>
        <v>AJ$15</v>
      </c>
      <c r="AK3235" s="183" t="str">
        <f t="shared" si="4231"/>
        <v>AK$15</v>
      </c>
      <c r="AL3235" s="183" t="str">
        <f t="shared" si="4231"/>
        <v>AL$15</v>
      </c>
      <c r="AM3235" s="183" t="str">
        <f t="shared" si="4231"/>
        <v>AM$15</v>
      </c>
      <c r="AN3235" s="183" t="str">
        <f t="shared" si="4231"/>
        <v>AN$15</v>
      </c>
      <c r="AO3235" s="183" t="str">
        <f t="shared" si="4231"/>
        <v>AO$15</v>
      </c>
      <c r="AP3235" s="183" t="str">
        <f t="shared" si="4231"/>
        <v>AP$15</v>
      </c>
      <c r="AQ3235" s="183" t="str">
        <f t="shared" si="4231"/>
        <v>AQ$15</v>
      </c>
      <c r="AR3235" s="183" t="str">
        <f t="shared" si="4231"/>
        <v>AR$15</v>
      </c>
      <c r="AS3235" s="183" t="str">
        <f t="shared" si="4231"/>
        <v>AS$15</v>
      </c>
      <c r="AT3235" s="183" t="str">
        <f t="shared" si="4231"/>
        <v>AT$15</v>
      </c>
      <c r="AU3235" s="183" t="str">
        <f t="shared" si="4231"/>
        <v>AU$15</v>
      </c>
      <c r="AV3235" s="183" t="str">
        <f t="shared" si="4231"/>
        <v>AV$15</v>
      </c>
      <c r="AW3235" s="183" t="str">
        <f t="shared" si="4231"/>
        <v>AW$15</v>
      </c>
      <c r="AX3235" s="183" t="str">
        <f t="shared" si="4231"/>
        <v>AX$15</v>
      </c>
      <c r="AY3235" s="183" t="str">
        <f t="shared" si="4231"/>
        <v>AY$15</v>
      </c>
      <c r="AZ3235" s="183" t="str">
        <f t="shared" si="4231"/>
        <v>AZ$15</v>
      </c>
      <c r="BA3235" s="183" t="str">
        <f t="shared" si="4231"/>
        <v>BA$15</v>
      </c>
      <c r="BB3235" s="183" t="str">
        <f t="shared" si="4231"/>
        <v>BB$15</v>
      </c>
      <c r="BC3235" s="183" t="str">
        <f t="shared" si="4231"/>
        <v>BC$15</v>
      </c>
      <c r="BD3235" s="183" t="str">
        <f t="shared" si="4231"/>
        <v>BD$15</v>
      </c>
      <c r="BE3235" s="183" t="str">
        <f t="shared" si="4231"/>
        <v>BE$15</v>
      </c>
      <c r="BF3235" s="183" t="str">
        <f t="shared" si="4231"/>
        <v>BF$15</v>
      </c>
      <c r="BG3235" s="183" t="str">
        <f t="shared" si="4231"/>
        <v>BG$15</v>
      </c>
      <c r="BH3235" s="183" t="str">
        <f t="shared" si="4231"/>
        <v>BH$15</v>
      </c>
      <c r="BI3235" s="183" t="str">
        <f t="shared" si="4231"/>
        <v>BI$15</v>
      </c>
      <c r="BJ3235" s="183" t="str">
        <f t="shared" si="4231"/>
        <v>BJ$15</v>
      </c>
      <c r="BK3235" s="183" t="str">
        <f t="shared" si="4231"/>
        <v>BK$15</v>
      </c>
      <c r="BL3235" s="183" t="str">
        <f t="shared" si="4231"/>
        <v>BL$15</v>
      </c>
      <c r="BM3235" s="183" t="str">
        <f t="shared" si="4231"/>
        <v>BM$15</v>
      </c>
      <c r="BN3235" s="183" t="str">
        <f t="shared" si="4231"/>
        <v>BN$15</v>
      </c>
      <c r="BO3235" s="183" t="str">
        <f t="shared" si="4231"/>
        <v>BO$15</v>
      </c>
      <c r="BP3235" s="183" t="str">
        <f t="shared" si="4231"/>
        <v>BP$15</v>
      </c>
      <c r="BQ3235" s="183" t="str">
        <f t="shared" si="4231"/>
        <v>BQ$15</v>
      </c>
      <c r="BR3235" s="183" t="str">
        <f t="shared" si="4231"/>
        <v>BR$15</v>
      </c>
      <c r="BS3235" s="183" t="str">
        <f t="shared" si="4231"/>
        <v>BS$15</v>
      </c>
      <c r="BT3235" s="183" t="str">
        <f t="shared" si="4231"/>
        <v>BT$15</v>
      </c>
      <c r="BU3235" s="183" t="str">
        <f t="shared" si="4231"/>
        <v>BU$15</v>
      </c>
      <c r="BV3235" s="183" t="str">
        <f t="shared" si="4231"/>
        <v>BV$15</v>
      </c>
      <c r="BW3235" s="183" t="str">
        <f t="shared" si="4231"/>
        <v>BW$15</v>
      </c>
      <c r="BX3235" s="183" t="str">
        <f t="shared" si="4231"/>
        <v>BX$15</v>
      </c>
      <c r="BY3235" s="183" t="str">
        <f t="shared" si="4231"/>
        <v>BY$15</v>
      </c>
      <c r="BZ3235" s="183" t="str">
        <f t="shared" si="4231"/>
        <v>BZ$15</v>
      </c>
      <c r="CA3235" s="183" t="str">
        <f t="shared" si="4231"/>
        <v>CA$15</v>
      </c>
      <c r="CB3235" s="183" t="str">
        <f t="shared" si="4231"/>
        <v>CB$15</v>
      </c>
      <c r="CC3235" s="183" t="str">
        <f t="shared" si="4231"/>
        <v>CC$15</v>
      </c>
      <c r="CD3235" s="183" t="str">
        <f t="shared" si="4231"/>
        <v>CD$15</v>
      </c>
      <c r="CE3235" s="183" t="str">
        <f t="shared" ref="CE3235:CL3235" si="4232">CE$19</f>
        <v>CE$15</v>
      </c>
      <c r="CF3235" s="183" t="str">
        <f t="shared" si="4232"/>
        <v>CF$15</v>
      </c>
      <c r="CG3235" s="183" t="str">
        <f t="shared" si="4232"/>
        <v>CG$15</v>
      </c>
      <c r="CH3235" s="183" t="str">
        <f t="shared" si="4232"/>
        <v>CH$15</v>
      </c>
      <c r="CI3235" s="183" t="str">
        <f t="shared" si="4232"/>
        <v>CI$15</v>
      </c>
      <c r="CJ3235" s="183" t="str">
        <f t="shared" si="4232"/>
        <v>CJ$15</v>
      </c>
      <c r="CK3235" s="183" t="str">
        <f t="shared" si="4232"/>
        <v>CK$15</v>
      </c>
      <c r="CL3235" s="183" t="str">
        <f t="shared" si="4232"/>
        <v>CL$15</v>
      </c>
    </row>
    <row r="3236" spans="2:90" x14ac:dyDescent="0.4">
      <c r="B3236" s="70" t="s">
        <v>1005</v>
      </c>
      <c r="C3236" s="48"/>
      <c r="D3236" s="48" t="s">
        <v>1003</v>
      </c>
      <c r="E3236" s="48" t="s">
        <v>1003</v>
      </c>
      <c r="F3236" s="48" t="s">
        <v>443</v>
      </c>
      <c r="G3236" s="48" t="s">
        <v>81</v>
      </c>
      <c r="H3236" s="48"/>
      <c r="I3236" s="277"/>
      <c r="J3236" s="277"/>
      <c r="K3236" s="48"/>
      <c r="L3236" s="48"/>
      <c r="M3236" s="48"/>
      <c r="N3236" s="48"/>
      <c r="O3236" s="48"/>
      <c r="P3236" s="48"/>
      <c r="R3236" s="70"/>
      <c r="S3236" s="278"/>
      <c r="T3236" s="278"/>
      <c r="U3236" s="278"/>
      <c r="V3236" s="278"/>
      <c r="W3236" s="278"/>
      <c r="X3236" s="278"/>
      <c r="Y3236" s="278"/>
      <c r="Z3236" s="278"/>
      <c r="AA3236" s="278"/>
      <c r="AB3236" s="278"/>
      <c r="AC3236" s="278"/>
      <c r="AD3236" s="278"/>
      <c r="AE3236" s="278"/>
      <c r="AF3236" s="278"/>
      <c r="AG3236" s="278"/>
      <c r="AH3236" s="278"/>
      <c r="AI3236" s="278"/>
      <c r="AJ3236" s="278"/>
      <c r="AK3236" s="278"/>
      <c r="AL3236" s="278"/>
      <c r="AM3236" s="278"/>
      <c r="AN3236" s="278"/>
      <c r="AO3236" s="278"/>
      <c r="AP3236" s="278"/>
      <c r="AQ3236" s="278"/>
      <c r="AR3236" s="278"/>
      <c r="AS3236" s="278"/>
      <c r="AT3236" s="278"/>
      <c r="AU3236" s="278"/>
      <c r="AV3236" s="278"/>
      <c r="AW3236" s="278"/>
      <c r="AX3236" s="278"/>
      <c r="AY3236" s="278"/>
      <c r="AZ3236" s="278"/>
      <c r="BA3236" s="278"/>
      <c r="BB3236" s="278"/>
      <c r="BC3236" s="278"/>
      <c r="BD3236" s="278"/>
      <c r="BE3236" s="278"/>
      <c r="BF3236" s="278"/>
      <c r="BG3236" s="278"/>
      <c r="BH3236" s="278"/>
      <c r="BI3236" s="278"/>
      <c r="BJ3236" s="278"/>
      <c r="BK3236" s="278"/>
      <c r="BL3236" s="278"/>
      <c r="BM3236" s="278"/>
      <c r="BN3236" s="278"/>
      <c r="BO3236" s="278"/>
      <c r="BP3236" s="278"/>
      <c r="BQ3236" s="278"/>
      <c r="BR3236" s="278"/>
      <c r="BS3236" s="278"/>
      <c r="BT3236" s="278"/>
      <c r="BU3236" s="278"/>
      <c r="BV3236" s="278"/>
      <c r="BW3236" s="278"/>
      <c r="BX3236" s="278"/>
      <c r="BY3236" s="278"/>
      <c r="BZ3236" s="278"/>
      <c r="CA3236" s="278"/>
      <c r="CB3236" s="278"/>
      <c r="CC3236" s="278"/>
      <c r="CD3236" s="278"/>
      <c r="CE3236" s="278"/>
      <c r="CF3236" s="278"/>
      <c r="CG3236" s="278"/>
      <c r="CH3236" s="278"/>
      <c r="CI3236" s="278"/>
      <c r="CJ3236" s="278"/>
      <c r="CK3236" s="278"/>
      <c r="CL3236" s="278"/>
    </row>
    <row r="3237" spans="2:90" collapsed="1" x14ac:dyDescent="0.4">
      <c r="B3237" s="139" t="str">
        <f>"# of "&amp;B3243&amp;"s"</f>
        <v># of orders</v>
      </c>
      <c r="C3237" s="12"/>
      <c r="D3237" s="12" t="s">
        <v>1003</v>
      </c>
      <c r="E3237" s="12" t="s">
        <v>906</v>
      </c>
      <c r="F3237" s="12"/>
      <c r="G3237" s="12" t="s">
        <v>330</v>
      </c>
      <c r="H3237" s="12"/>
      <c r="I3237" s="60"/>
      <c r="J3237" s="60"/>
      <c r="K3237" s="16"/>
      <c r="L3237" s="16"/>
      <c r="M3237" s="16"/>
      <c r="N3237" s="16"/>
      <c r="O3237" s="16"/>
      <c r="P3237" s="16"/>
      <c r="R3237" s="15"/>
      <c r="S3237" s="76"/>
      <c r="T3237" s="76"/>
      <c r="U3237" s="76"/>
      <c r="V3237" s="76"/>
      <c r="W3237" s="76"/>
      <c r="X3237" s="76"/>
      <c r="Y3237" s="76"/>
      <c r="Z3237" s="76"/>
      <c r="AA3237" s="76"/>
      <c r="AB3237" s="76"/>
      <c r="AC3237" s="76"/>
      <c r="AD3237" s="76"/>
      <c r="AE3237" s="76"/>
      <c r="AF3237" s="76"/>
      <c r="AG3237" s="76"/>
      <c r="AH3237" s="76"/>
      <c r="AI3237" s="76"/>
      <c r="AJ3237" s="76"/>
      <c r="AK3237" s="76"/>
      <c r="AL3237" s="76"/>
      <c r="AM3237" s="76"/>
      <c r="AN3237" s="76"/>
      <c r="AO3237" s="76"/>
      <c r="AP3237" s="76"/>
      <c r="AQ3237" s="76"/>
      <c r="AR3237" s="76"/>
      <c r="AS3237" s="76"/>
      <c r="AT3237" s="76"/>
      <c r="AU3237" s="76"/>
      <c r="AV3237" s="76"/>
      <c r="AW3237" s="76"/>
      <c r="AX3237" s="76"/>
      <c r="AY3237" s="76"/>
      <c r="AZ3237" s="76"/>
      <c r="BA3237" s="76"/>
      <c r="BB3237" s="76"/>
      <c r="BC3237" s="76"/>
      <c r="BD3237" s="76"/>
      <c r="BE3237" s="76"/>
      <c r="BF3237" s="76"/>
      <c r="BG3237" s="76"/>
      <c r="BH3237" s="76"/>
      <c r="BI3237" s="76"/>
      <c r="BJ3237" s="76"/>
      <c r="BK3237" s="76"/>
      <c r="BL3237" s="76"/>
      <c r="BM3237" s="76"/>
      <c r="BN3237" s="76"/>
      <c r="BO3237" s="76"/>
      <c r="BP3237" s="76"/>
      <c r="BQ3237" s="76"/>
      <c r="BR3237" s="76"/>
      <c r="BS3237" s="76"/>
      <c r="BT3237" s="76"/>
      <c r="BU3237" s="76"/>
      <c r="BV3237" s="76"/>
      <c r="BW3237" s="76"/>
      <c r="BX3237" s="76"/>
      <c r="BY3237" s="76"/>
      <c r="BZ3237" s="76"/>
      <c r="CA3237" s="76"/>
      <c r="CB3237" s="76"/>
      <c r="CC3237" s="76"/>
      <c r="CD3237" s="76"/>
      <c r="CE3237" s="76"/>
      <c r="CF3237" s="76"/>
      <c r="CG3237" s="76"/>
      <c r="CH3237" s="76"/>
      <c r="CI3237" s="76"/>
      <c r="CJ3237" s="76"/>
      <c r="CK3237" s="76"/>
      <c r="CL3237" s="76"/>
    </row>
    <row r="3238" spans="2:90" x14ac:dyDescent="0.4">
      <c r="D3238" t="s">
        <v>1003</v>
      </c>
      <c r="E3238" t="s">
        <v>906</v>
      </c>
      <c r="S3238" s="72"/>
      <c r="T3238" s="72"/>
      <c r="U3238" s="72"/>
      <c r="V3238" s="72"/>
      <c r="W3238" s="72"/>
      <c r="X3238" s="72"/>
      <c r="Y3238" s="72"/>
      <c r="Z3238" s="72"/>
      <c r="AA3238" s="72"/>
      <c r="AB3238" s="72"/>
      <c r="AC3238" s="72"/>
      <c r="AD3238" s="72"/>
      <c r="AE3238" s="72"/>
      <c r="AF3238" s="72"/>
      <c r="AG3238" s="72"/>
      <c r="AH3238" s="72"/>
      <c r="AI3238" s="72"/>
      <c r="AJ3238" s="72"/>
      <c r="AK3238" s="72"/>
      <c r="AL3238" s="72"/>
      <c r="AM3238" s="72"/>
      <c r="AN3238" s="72"/>
      <c r="AO3238" s="72"/>
      <c r="AP3238" s="72"/>
      <c r="AQ3238" s="72"/>
      <c r="AR3238" s="72"/>
      <c r="AS3238" s="72"/>
      <c r="AT3238" s="72"/>
      <c r="AU3238" s="72"/>
      <c r="AV3238" s="72"/>
      <c r="AW3238" s="72"/>
      <c r="AX3238" s="72"/>
      <c r="AY3238" s="72"/>
      <c r="AZ3238" s="72"/>
      <c r="BA3238" s="72"/>
      <c r="BB3238" s="72"/>
      <c r="BC3238" s="72"/>
      <c r="BD3238" s="72"/>
      <c r="BE3238" s="72"/>
      <c r="BF3238" s="72"/>
      <c r="BG3238" s="72"/>
      <c r="BH3238" s="72"/>
      <c r="BI3238" s="72"/>
      <c r="BJ3238" s="72"/>
      <c r="BK3238" s="72"/>
      <c r="BL3238" s="72"/>
      <c r="BM3238" s="72"/>
      <c r="BN3238" s="72"/>
      <c r="BO3238" s="72"/>
      <c r="BP3238" s="72"/>
      <c r="BQ3238" s="72"/>
      <c r="BR3238" s="72"/>
      <c r="BS3238" s="72"/>
      <c r="BT3238" s="72"/>
      <c r="BU3238" s="72"/>
      <c r="BV3238" s="72"/>
      <c r="BW3238" s="72"/>
      <c r="BX3238" s="72"/>
      <c r="BY3238" s="72"/>
      <c r="BZ3238" s="72"/>
      <c r="CA3238" s="72"/>
      <c r="CB3238" s="72"/>
      <c r="CC3238" s="72"/>
      <c r="CD3238" s="72"/>
      <c r="CE3238" s="72"/>
      <c r="CF3238" s="72"/>
      <c r="CG3238" s="72"/>
      <c r="CH3238" s="72"/>
      <c r="CI3238" s="72"/>
      <c r="CJ3238" s="72"/>
      <c r="CK3238" s="72"/>
      <c r="CL3238" s="72"/>
    </row>
    <row r="3239" spans="2:90" x14ac:dyDescent="0.4">
      <c r="B3239" s="93" t="str">
        <f>B3241&amp;":"</f>
        <v># of orders:</v>
      </c>
      <c r="C3239" s="12"/>
      <c r="D3239" s="12" t="s">
        <v>1003</v>
      </c>
      <c r="E3239" s="12" t="s">
        <v>906</v>
      </c>
      <c r="F3239" s="12"/>
      <c r="G3239" s="12"/>
      <c r="H3239" s="12"/>
      <c r="I3239" s="60"/>
      <c r="J3239" s="60"/>
      <c r="S3239" s="72"/>
      <c r="T3239" s="72"/>
      <c r="U3239" s="72"/>
      <c r="V3239" s="72"/>
      <c r="W3239" s="72"/>
      <c r="X3239" s="72"/>
      <c r="Y3239" s="72"/>
      <c r="Z3239" s="72"/>
      <c r="AA3239" s="72"/>
      <c r="AB3239" s="72"/>
      <c r="AC3239" s="72"/>
      <c r="AD3239" s="72"/>
      <c r="AE3239" s="72"/>
      <c r="AF3239" s="72"/>
      <c r="AG3239" s="72"/>
      <c r="AH3239" s="72"/>
      <c r="AI3239" s="72"/>
      <c r="AJ3239" s="72"/>
      <c r="AK3239" s="72"/>
      <c r="AL3239" s="72"/>
      <c r="AM3239" s="72"/>
      <c r="AN3239" s="72"/>
      <c r="AO3239" s="72"/>
      <c r="AP3239" s="72"/>
      <c r="AQ3239" s="72"/>
      <c r="AR3239" s="72"/>
      <c r="AS3239" s="72"/>
      <c r="AT3239" s="72"/>
      <c r="AU3239" s="72"/>
      <c r="AV3239" s="72"/>
      <c r="AW3239" s="72"/>
      <c r="AX3239" s="72"/>
      <c r="AY3239" s="72"/>
      <c r="AZ3239" s="72"/>
      <c r="BA3239" s="72"/>
      <c r="BB3239" s="72"/>
      <c r="BC3239" s="72"/>
      <c r="BD3239" s="72"/>
      <c r="BE3239" s="72"/>
      <c r="BF3239" s="72"/>
      <c r="BG3239" s="72"/>
      <c r="BH3239" s="72"/>
      <c r="BI3239" s="72"/>
      <c r="BJ3239" s="72"/>
      <c r="BK3239" s="72"/>
      <c r="BL3239" s="72"/>
      <c r="BM3239" s="72"/>
      <c r="BN3239" s="72"/>
      <c r="BO3239" s="72"/>
      <c r="BP3239" s="72"/>
      <c r="BQ3239" s="72"/>
      <c r="BR3239" s="72"/>
      <c r="BS3239" s="72"/>
      <c r="BT3239" s="72"/>
      <c r="BU3239" s="72"/>
      <c r="BV3239" s="72"/>
      <c r="BW3239" s="72"/>
      <c r="BX3239" s="72"/>
      <c r="BY3239" s="72"/>
      <c r="BZ3239" s="72"/>
      <c r="CA3239" s="72"/>
      <c r="CB3239" s="72"/>
      <c r="CC3239" s="72"/>
      <c r="CD3239" s="72"/>
      <c r="CE3239" s="72"/>
      <c r="CF3239" s="72"/>
      <c r="CG3239" s="72"/>
      <c r="CH3239" s="72"/>
      <c r="CI3239" s="72"/>
      <c r="CJ3239" s="72"/>
      <c r="CK3239" s="72"/>
      <c r="CL3239" s="72"/>
    </row>
    <row r="3240" spans="2:90" x14ac:dyDescent="0.4">
      <c r="B3240" s="139" t="str">
        <f>"# of "&amp;B3243&amp;"s/"&amp;B3229&amp;"/month"</f>
        <v># of orders/primary unit/month</v>
      </c>
      <c r="C3240" s="12" t="s">
        <v>80</v>
      </c>
      <c r="D3240" s="12" t="s">
        <v>1003</v>
      </c>
      <c r="E3240" s="12" t="s">
        <v>906</v>
      </c>
      <c r="F3240" s="12"/>
      <c r="G3240" s="12"/>
      <c r="H3240" s="12"/>
      <c r="I3240" s="60"/>
      <c r="J3240" s="60"/>
      <c r="K3240" s="17">
        <v>10</v>
      </c>
      <c r="L3240" s="17">
        <v>10</v>
      </c>
      <c r="M3240" s="17">
        <v>10</v>
      </c>
      <c r="N3240" s="17">
        <v>10</v>
      </c>
      <c r="O3240" s="17">
        <v>10</v>
      </c>
      <c r="P3240" s="17">
        <v>10</v>
      </c>
      <c r="Q3240" s="64"/>
      <c r="R3240" s="15"/>
      <c r="S3240" s="76" cm="1">
        <f t="array" ref="S3240">INDEX($K:$P,ROW(),MATCH(S$3,$K$2:$P$2,0))</f>
        <v>10</v>
      </c>
      <c r="T3240" s="76" cm="1">
        <f t="array" ref="T3240">INDEX($K:$P,ROW(),MATCH(T$3,$K$2:$P$2,0))</f>
        <v>10</v>
      </c>
      <c r="U3240" s="76" cm="1">
        <f t="array" ref="U3240">INDEX($K:$P,ROW(),MATCH(U$3,$K$2:$P$2,0))</f>
        <v>10</v>
      </c>
      <c r="V3240" s="76" cm="1">
        <f t="array" ref="V3240">INDEX($K:$P,ROW(),MATCH(V$3,$K$2:$P$2,0))</f>
        <v>10</v>
      </c>
      <c r="W3240" s="76" cm="1">
        <f t="array" ref="W3240">INDEX($K:$P,ROW(),MATCH(W$3,$K$2:$P$2,0))</f>
        <v>10</v>
      </c>
      <c r="X3240" s="76" cm="1">
        <f t="array" ref="X3240">INDEX($K:$P,ROW(),MATCH(X$3,$K$2:$P$2,0))</f>
        <v>10</v>
      </c>
      <c r="Y3240" s="76" cm="1">
        <f t="array" ref="Y3240">INDEX($K:$P,ROW(),MATCH(Y$3,$K$2:$P$2,0))</f>
        <v>10</v>
      </c>
      <c r="Z3240" s="76" cm="1">
        <f t="array" ref="Z3240">INDEX($K:$P,ROW(),MATCH(Z$3,$K$2:$P$2,0))</f>
        <v>10</v>
      </c>
      <c r="AA3240" s="76" cm="1">
        <f t="array" ref="AA3240">INDEX($K:$P,ROW(),MATCH(AA$3,$K$2:$P$2,0))</f>
        <v>10</v>
      </c>
      <c r="AB3240" s="76" cm="1">
        <f t="array" ref="AB3240">INDEX($K:$P,ROW(),MATCH(AB$3,$K$2:$P$2,0))</f>
        <v>10</v>
      </c>
      <c r="AC3240" s="76" cm="1">
        <f t="array" ref="AC3240">INDEX($K:$P,ROW(),MATCH(AC$3,$K$2:$P$2,0))</f>
        <v>10</v>
      </c>
      <c r="AD3240" s="76" cm="1">
        <f t="array" ref="AD3240">INDEX($K:$P,ROW(),MATCH(AD$3,$K$2:$P$2,0))</f>
        <v>10</v>
      </c>
      <c r="AE3240" s="76" cm="1">
        <f t="array" ref="AE3240">INDEX($K:$P,ROW(),MATCH(AE$3,$K$2:$P$2,0))</f>
        <v>10</v>
      </c>
      <c r="AF3240" s="76" cm="1">
        <f t="array" ref="AF3240">INDEX($K:$P,ROW(),MATCH(AF$3,$K$2:$P$2,0))</f>
        <v>10</v>
      </c>
      <c r="AG3240" s="76" cm="1">
        <f t="array" ref="AG3240">INDEX($K:$P,ROW(),MATCH(AG$3,$K$2:$P$2,0))</f>
        <v>10</v>
      </c>
      <c r="AH3240" s="76" cm="1">
        <f t="array" ref="AH3240">INDEX($K:$P,ROW(),MATCH(AH$3,$K$2:$P$2,0))</f>
        <v>10</v>
      </c>
      <c r="AI3240" s="76" cm="1">
        <f t="array" ref="AI3240">INDEX($K:$P,ROW(),MATCH(AI$3,$K$2:$P$2,0))</f>
        <v>10</v>
      </c>
      <c r="AJ3240" s="76" cm="1">
        <f t="array" ref="AJ3240">INDEX($K:$P,ROW(),MATCH(AJ$3,$K$2:$P$2,0))</f>
        <v>10</v>
      </c>
      <c r="AK3240" s="76" cm="1">
        <f t="array" ref="AK3240">INDEX($K:$P,ROW(),MATCH(AK$3,$K$2:$P$2,0))</f>
        <v>10</v>
      </c>
      <c r="AL3240" s="76" cm="1">
        <f t="array" ref="AL3240">INDEX($K:$P,ROW(),MATCH(AL$3,$K$2:$P$2,0))</f>
        <v>10</v>
      </c>
      <c r="AM3240" s="76" cm="1">
        <f t="array" ref="AM3240">INDEX($K:$P,ROW(),MATCH(AM$3,$K$2:$P$2,0))</f>
        <v>10</v>
      </c>
      <c r="AN3240" s="76" cm="1">
        <f t="array" ref="AN3240">INDEX($K:$P,ROW(),MATCH(AN$3,$K$2:$P$2,0))</f>
        <v>10</v>
      </c>
      <c r="AO3240" s="76" cm="1">
        <f t="array" ref="AO3240">INDEX($K:$P,ROW(),MATCH(AO$3,$K$2:$P$2,0))</f>
        <v>10</v>
      </c>
      <c r="AP3240" s="76" cm="1">
        <f t="array" ref="AP3240">INDEX($K:$P,ROW(),MATCH(AP$3,$K$2:$P$2,0))</f>
        <v>10</v>
      </c>
      <c r="AQ3240" s="76" cm="1">
        <f t="array" ref="AQ3240">INDEX($K:$P,ROW(),MATCH(AQ$3,$K$2:$P$2,0))</f>
        <v>10</v>
      </c>
      <c r="AR3240" s="76" cm="1">
        <f t="array" ref="AR3240">INDEX($K:$P,ROW(),MATCH(AR$3,$K$2:$P$2,0))</f>
        <v>10</v>
      </c>
      <c r="AS3240" s="76" cm="1">
        <f t="array" ref="AS3240">INDEX($K:$P,ROW(),MATCH(AS$3,$K$2:$P$2,0))</f>
        <v>10</v>
      </c>
      <c r="AT3240" s="76" cm="1">
        <f t="array" ref="AT3240">INDEX($K:$P,ROW(),MATCH(AT$3,$K$2:$P$2,0))</f>
        <v>10</v>
      </c>
      <c r="AU3240" s="76" cm="1">
        <f t="array" ref="AU3240">INDEX($K:$P,ROW(),MATCH(AU$3,$K$2:$P$2,0))</f>
        <v>10</v>
      </c>
      <c r="AV3240" s="76" cm="1">
        <f t="array" ref="AV3240">INDEX($K:$P,ROW(),MATCH(AV$3,$K$2:$P$2,0))</f>
        <v>10</v>
      </c>
      <c r="AW3240" s="76" cm="1">
        <f t="array" ref="AW3240">INDEX($K:$P,ROW(),MATCH(AW$3,$K$2:$P$2,0))</f>
        <v>10</v>
      </c>
      <c r="AX3240" s="76" cm="1">
        <f t="array" ref="AX3240">INDEX($K:$P,ROW(),MATCH(AX$3,$K$2:$P$2,0))</f>
        <v>10</v>
      </c>
      <c r="AY3240" s="76" cm="1">
        <f t="array" ref="AY3240">INDEX($K:$P,ROW(),MATCH(AY$3,$K$2:$P$2,0))</f>
        <v>10</v>
      </c>
      <c r="AZ3240" s="76" cm="1">
        <f t="array" ref="AZ3240">INDEX($K:$P,ROW(),MATCH(AZ$3,$K$2:$P$2,0))</f>
        <v>10</v>
      </c>
      <c r="BA3240" s="76" cm="1">
        <f t="array" ref="BA3240">INDEX($K:$P,ROW(),MATCH(BA$3,$K$2:$P$2,0))</f>
        <v>10</v>
      </c>
      <c r="BB3240" s="76" cm="1">
        <f t="array" ref="BB3240">INDEX($K:$P,ROW(),MATCH(BB$3,$K$2:$P$2,0))</f>
        <v>10</v>
      </c>
      <c r="BC3240" s="76" cm="1">
        <f t="array" ref="BC3240">INDEX($K:$P,ROW(),MATCH(BC$3,$K$2:$P$2,0))</f>
        <v>10</v>
      </c>
      <c r="BD3240" s="76" cm="1">
        <f t="array" ref="BD3240">INDEX($K:$P,ROW(),MATCH(BD$3,$K$2:$P$2,0))</f>
        <v>10</v>
      </c>
      <c r="BE3240" s="76" cm="1">
        <f t="array" ref="BE3240">INDEX($K:$P,ROW(),MATCH(BE$3,$K$2:$P$2,0))</f>
        <v>10</v>
      </c>
      <c r="BF3240" s="76" cm="1">
        <f t="array" ref="BF3240">INDEX($K:$P,ROW(),MATCH(BF$3,$K$2:$P$2,0))</f>
        <v>10</v>
      </c>
      <c r="BG3240" s="76" cm="1">
        <f t="array" ref="BG3240">INDEX($K:$P,ROW(),MATCH(BG$3,$K$2:$P$2,0))</f>
        <v>10</v>
      </c>
      <c r="BH3240" s="76" cm="1">
        <f t="array" ref="BH3240">INDEX($K:$P,ROW(),MATCH(BH$3,$K$2:$P$2,0))</f>
        <v>10</v>
      </c>
      <c r="BI3240" s="76" cm="1">
        <f t="array" ref="BI3240">INDEX($K:$P,ROW(),MATCH(BI$3,$K$2:$P$2,0))</f>
        <v>10</v>
      </c>
      <c r="BJ3240" s="76" cm="1">
        <f t="array" ref="BJ3240">INDEX($K:$P,ROW(),MATCH(BJ$3,$K$2:$P$2,0))</f>
        <v>10</v>
      </c>
      <c r="BK3240" s="76" cm="1">
        <f t="array" ref="BK3240">INDEX($K:$P,ROW(),MATCH(BK$3,$K$2:$P$2,0))</f>
        <v>10</v>
      </c>
      <c r="BL3240" s="76" cm="1">
        <f t="array" ref="BL3240">INDEX($K:$P,ROW(),MATCH(BL$3,$K$2:$P$2,0))</f>
        <v>10</v>
      </c>
      <c r="BM3240" s="76" cm="1">
        <f t="array" ref="BM3240">INDEX($K:$P,ROW(),MATCH(BM$3,$K$2:$P$2,0))</f>
        <v>10</v>
      </c>
      <c r="BN3240" s="76" cm="1">
        <f t="array" ref="BN3240">INDEX($K:$P,ROW(),MATCH(BN$3,$K$2:$P$2,0))</f>
        <v>10</v>
      </c>
      <c r="BO3240" s="76" cm="1">
        <f t="array" ref="BO3240">INDEX($K:$P,ROW(),MATCH(BO$3,$K$2:$P$2,0))</f>
        <v>10</v>
      </c>
      <c r="BP3240" s="76" cm="1">
        <f t="array" ref="BP3240">INDEX($K:$P,ROW(),MATCH(BP$3,$K$2:$P$2,0))</f>
        <v>10</v>
      </c>
      <c r="BQ3240" s="76" cm="1">
        <f t="array" ref="BQ3240">INDEX($K:$P,ROW(),MATCH(BQ$3,$K$2:$P$2,0))</f>
        <v>10</v>
      </c>
      <c r="BR3240" s="76" cm="1">
        <f t="array" ref="BR3240">INDEX($K:$P,ROW(),MATCH(BR$3,$K$2:$P$2,0))</f>
        <v>10</v>
      </c>
      <c r="BS3240" s="76" cm="1">
        <f t="array" ref="BS3240">INDEX($K:$P,ROW(),MATCH(BS$3,$K$2:$P$2,0))</f>
        <v>10</v>
      </c>
      <c r="BT3240" s="76" cm="1">
        <f t="array" ref="BT3240">INDEX($K:$P,ROW(),MATCH(BT$3,$K$2:$P$2,0))</f>
        <v>10</v>
      </c>
      <c r="BU3240" s="76" cm="1">
        <f t="array" ref="BU3240">INDEX($K:$P,ROW(),MATCH(BU$3,$K$2:$P$2,0))</f>
        <v>10</v>
      </c>
      <c r="BV3240" s="76" cm="1">
        <f t="array" ref="BV3240">INDEX($K:$P,ROW(),MATCH(BV$3,$K$2:$P$2,0))</f>
        <v>10</v>
      </c>
      <c r="BW3240" s="76" cm="1">
        <f t="array" ref="BW3240">INDEX($K:$P,ROW(),MATCH(BW$3,$K$2:$P$2,0))</f>
        <v>10</v>
      </c>
      <c r="BX3240" s="76" cm="1">
        <f t="array" ref="BX3240">INDEX($K:$P,ROW(),MATCH(BX$3,$K$2:$P$2,0))</f>
        <v>10</v>
      </c>
      <c r="BY3240" s="76" cm="1">
        <f t="array" ref="BY3240">INDEX($K:$P,ROW(),MATCH(BY$3,$K$2:$P$2,0))</f>
        <v>10</v>
      </c>
      <c r="BZ3240" s="76" cm="1">
        <f t="array" ref="BZ3240">INDEX($K:$P,ROW(),MATCH(BZ$3,$K$2:$P$2,0))</f>
        <v>10</v>
      </c>
      <c r="CA3240" s="76" cm="1">
        <f t="array" ref="CA3240">INDEX($K:$P,ROW(),MATCH(CA$3,$K$2:$P$2,0))</f>
        <v>10</v>
      </c>
      <c r="CB3240" s="76" cm="1">
        <f t="array" ref="CB3240">INDEX($K:$P,ROW(),MATCH(CB$3,$K$2:$P$2,0))</f>
        <v>10</v>
      </c>
      <c r="CC3240" s="76" cm="1">
        <f t="array" ref="CC3240">INDEX($K:$P,ROW(),MATCH(CC$3,$K$2:$P$2,0))</f>
        <v>10</v>
      </c>
      <c r="CD3240" s="76" cm="1">
        <f t="array" ref="CD3240">INDEX($K:$P,ROW(),MATCH(CD$3,$K$2:$P$2,0))</f>
        <v>10</v>
      </c>
      <c r="CE3240" s="76" cm="1">
        <f t="array" ref="CE3240">INDEX($K:$P,ROW(),MATCH(CE$3,$K$2:$P$2,0))</f>
        <v>10</v>
      </c>
      <c r="CF3240" s="76" cm="1">
        <f t="array" ref="CF3240">INDEX($K:$P,ROW(),MATCH(CF$3,$K$2:$P$2,0))</f>
        <v>10</v>
      </c>
      <c r="CG3240" s="76" cm="1">
        <f t="array" ref="CG3240">INDEX($K:$P,ROW(),MATCH(CG$3,$K$2:$P$2,0))</f>
        <v>10</v>
      </c>
      <c r="CH3240" s="76" cm="1">
        <f t="array" ref="CH3240">INDEX($K:$P,ROW(),MATCH(CH$3,$K$2:$P$2,0))</f>
        <v>10</v>
      </c>
      <c r="CI3240" s="76" cm="1">
        <f t="array" ref="CI3240">INDEX($K:$P,ROW(),MATCH(CI$3,$K$2:$P$2,0))</f>
        <v>10</v>
      </c>
      <c r="CJ3240" s="76" cm="1">
        <f t="array" ref="CJ3240">INDEX($K:$P,ROW(),MATCH(CJ$3,$K$2:$P$2,0))</f>
        <v>10</v>
      </c>
      <c r="CK3240" s="76" cm="1">
        <f t="array" ref="CK3240">INDEX($K:$P,ROW(),MATCH(CK$3,$K$2:$P$2,0))</f>
        <v>10</v>
      </c>
      <c r="CL3240" s="76" cm="1">
        <f t="array" ref="CL3240">INDEX($K:$P,ROW(),MATCH(CL$3,$K$2:$P$2,0))</f>
        <v>10</v>
      </c>
    </row>
    <row r="3241" spans="2:90" x14ac:dyDescent="0.4">
      <c r="B3241" s="122" t="str">
        <f>"# of "&amp;B3243&amp;"s"</f>
        <v># of orders</v>
      </c>
      <c r="C3241" s="31"/>
      <c r="D3241" s="31" t="s">
        <v>1003</v>
      </c>
      <c r="E3241" s="31" t="s">
        <v>906</v>
      </c>
      <c r="F3241" s="31"/>
      <c r="G3241" s="31"/>
      <c r="H3241" s="31"/>
      <c r="I3241" s="73"/>
      <c r="J3241" s="73"/>
      <c r="K3241" s="114">
        <f ca="1">SUMIF($4:$4,K$2,3241:3241)</f>
        <v>20000</v>
      </c>
      <c r="L3241" s="114">
        <f ca="1">SUMIF($4:$4,L$2,3241:3241)</f>
        <v>20000</v>
      </c>
      <c r="M3241" s="114">
        <f ca="1">SUMIF($4:$4,M$2,3241:3241)</f>
        <v>20000</v>
      </c>
      <c r="N3241" s="114">
        <f ca="1">SUMIF($4:$4,N$2,3241:3241)</f>
        <v>20000</v>
      </c>
      <c r="O3241" s="114">
        <f ca="1">SUMIF($4:$4,O$2,3241:3241)</f>
        <v>20000</v>
      </c>
      <c r="P3241" s="114">
        <f ca="1">SUMIF($4:$4,P$2,3241:3241)</f>
        <v>20000</v>
      </c>
      <c r="Q3241" s="64"/>
      <c r="R3241" s="15"/>
      <c r="S3241" s="451" cm="1">
        <f t="array" aca="1" ref="S3241" ca="1">+S3240*INDIRECT(S3235)</f>
        <v>20000</v>
      </c>
      <c r="T3241" s="451" cm="1">
        <f t="array" aca="1" ref="T3241" ca="1">+T3240*INDIRECT(T3235)</f>
        <v>20000</v>
      </c>
      <c r="U3241" s="451" cm="1">
        <f t="array" aca="1" ref="U3241" ca="1">+U3240*INDIRECT(U3235)</f>
        <v>20000</v>
      </c>
      <c r="V3241" s="451" cm="1">
        <f t="array" aca="1" ref="V3241" ca="1">+V3240*INDIRECT(V3235)</f>
        <v>20000</v>
      </c>
      <c r="W3241" s="451" cm="1">
        <f t="array" aca="1" ref="W3241" ca="1">+W3240*INDIRECT(W3235)</f>
        <v>20000</v>
      </c>
      <c r="X3241" s="451" cm="1">
        <f t="array" aca="1" ref="X3241" ca="1">+X3240*INDIRECT(X3235)</f>
        <v>20000</v>
      </c>
      <c r="Y3241" s="451" cm="1">
        <f t="array" aca="1" ref="Y3241" ca="1">+Y3240*INDIRECT(Y3235)</f>
        <v>20000</v>
      </c>
      <c r="Z3241" s="451" cm="1">
        <f t="array" aca="1" ref="Z3241" ca="1">+Z3240*INDIRECT(Z3235)</f>
        <v>20000</v>
      </c>
      <c r="AA3241" s="451" cm="1">
        <f t="array" aca="1" ref="AA3241" ca="1">+AA3240*INDIRECT(AA3235)</f>
        <v>20000</v>
      </c>
      <c r="AB3241" s="451" cm="1">
        <f t="array" aca="1" ref="AB3241" ca="1">+AB3240*INDIRECT(AB3235)</f>
        <v>20000</v>
      </c>
      <c r="AC3241" s="451" cm="1">
        <f t="array" aca="1" ref="AC3241" ca="1">+AC3240*INDIRECT(AC3235)</f>
        <v>20000</v>
      </c>
      <c r="AD3241" s="451" cm="1">
        <f t="array" aca="1" ref="AD3241" ca="1">+AD3240*INDIRECT(AD3235)</f>
        <v>20000</v>
      </c>
      <c r="AE3241" s="451" cm="1">
        <f t="array" aca="1" ref="AE3241" ca="1">+AE3240*INDIRECT(AE3235)</f>
        <v>20000</v>
      </c>
      <c r="AF3241" s="451" cm="1">
        <f t="array" aca="1" ref="AF3241" ca="1">+AF3240*INDIRECT(AF3235)</f>
        <v>20000</v>
      </c>
      <c r="AG3241" s="451" cm="1">
        <f t="array" aca="1" ref="AG3241" ca="1">+AG3240*INDIRECT(AG3235)</f>
        <v>20000</v>
      </c>
      <c r="AH3241" s="451" cm="1">
        <f t="array" aca="1" ref="AH3241" ca="1">+AH3240*INDIRECT(AH3235)</f>
        <v>20000</v>
      </c>
      <c r="AI3241" s="451" cm="1">
        <f t="array" aca="1" ref="AI3241" ca="1">+AI3240*INDIRECT(AI3235)</f>
        <v>20000</v>
      </c>
      <c r="AJ3241" s="451" cm="1">
        <f t="array" aca="1" ref="AJ3241" ca="1">+AJ3240*INDIRECT(AJ3235)</f>
        <v>20000</v>
      </c>
      <c r="AK3241" s="451" cm="1">
        <f t="array" aca="1" ref="AK3241" ca="1">+AK3240*INDIRECT(AK3235)</f>
        <v>20000</v>
      </c>
      <c r="AL3241" s="451" cm="1">
        <f t="array" aca="1" ref="AL3241" ca="1">+AL3240*INDIRECT(AL3235)</f>
        <v>20000</v>
      </c>
      <c r="AM3241" s="451" cm="1">
        <f t="array" aca="1" ref="AM3241" ca="1">+AM3240*INDIRECT(AM3235)</f>
        <v>20000</v>
      </c>
      <c r="AN3241" s="451" cm="1">
        <f t="array" aca="1" ref="AN3241" ca="1">+AN3240*INDIRECT(AN3235)</f>
        <v>20000</v>
      </c>
      <c r="AO3241" s="451" cm="1">
        <f t="array" aca="1" ref="AO3241" ca="1">+AO3240*INDIRECT(AO3235)</f>
        <v>20000</v>
      </c>
      <c r="AP3241" s="451" cm="1">
        <f t="array" aca="1" ref="AP3241" ca="1">+AP3240*INDIRECT(AP3235)</f>
        <v>20000</v>
      </c>
      <c r="AQ3241" s="451" cm="1">
        <f t="array" aca="1" ref="AQ3241" ca="1">+AQ3240*INDIRECT(AQ3235)</f>
        <v>20000</v>
      </c>
      <c r="AR3241" s="451" cm="1">
        <f t="array" aca="1" ref="AR3241" ca="1">+AR3240*INDIRECT(AR3235)</f>
        <v>20000</v>
      </c>
      <c r="AS3241" s="451" cm="1">
        <f t="array" aca="1" ref="AS3241" ca="1">+AS3240*INDIRECT(AS3235)</f>
        <v>20000</v>
      </c>
      <c r="AT3241" s="451" cm="1">
        <f t="array" aca="1" ref="AT3241" ca="1">+AT3240*INDIRECT(AT3235)</f>
        <v>20000</v>
      </c>
      <c r="AU3241" s="451" cm="1">
        <f t="array" aca="1" ref="AU3241" ca="1">+AU3240*INDIRECT(AU3235)</f>
        <v>20000</v>
      </c>
      <c r="AV3241" s="451" cm="1">
        <f t="array" aca="1" ref="AV3241" ca="1">+AV3240*INDIRECT(AV3235)</f>
        <v>20000</v>
      </c>
      <c r="AW3241" s="451" cm="1">
        <f t="array" aca="1" ref="AW3241" ca="1">+AW3240*INDIRECT(AW3235)</f>
        <v>20000</v>
      </c>
      <c r="AX3241" s="451" cm="1">
        <f t="array" aca="1" ref="AX3241" ca="1">+AX3240*INDIRECT(AX3235)</f>
        <v>20000</v>
      </c>
      <c r="AY3241" s="451" cm="1">
        <f t="array" aca="1" ref="AY3241" ca="1">+AY3240*INDIRECT(AY3235)</f>
        <v>20000</v>
      </c>
      <c r="AZ3241" s="451" cm="1">
        <f t="array" aca="1" ref="AZ3241" ca="1">+AZ3240*INDIRECT(AZ3235)</f>
        <v>20000</v>
      </c>
      <c r="BA3241" s="451" cm="1">
        <f t="array" aca="1" ref="BA3241" ca="1">+BA3240*INDIRECT(BA3235)</f>
        <v>20000</v>
      </c>
      <c r="BB3241" s="451" cm="1">
        <f t="array" aca="1" ref="BB3241" ca="1">+BB3240*INDIRECT(BB3235)</f>
        <v>20000</v>
      </c>
      <c r="BC3241" s="451" cm="1">
        <f t="array" aca="1" ref="BC3241" ca="1">+BC3240*INDIRECT(BC3235)</f>
        <v>20000</v>
      </c>
      <c r="BD3241" s="451" cm="1">
        <f t="array" aca="1" ref="BD3241" ca="1">+BD3240*INDIRECT(BD3235)</f>
        <v>20000</v>
      </c>
      <c r="BE3241" s="451" cm="1">
        <f t="array" aca="1" ref="BE3241" ca="1">+BE3240*INDIRECT(BE3235)</f>
        <v>20000</v>
      </c>
      <c r="BF3241" s="451" cm="1">
        <f t="array" aca="1" ref="BF3241" ca="1">+BF3240*INDIRECT(BF3235)</f>
        <v>20000</v>
      </c>
      <c r="BG3241" s="451" cm="1">
        <f t="array" aca="1" ref="BG3241" ca="1">+BG3240*INDIRECT(BG3235)</f>
        <v>20000</v>
      </c>
      <c r="BH3241" s="451" cm="1">
        <f t="array" aca="1" ref="BH3241" ca="1">+BH3240*INDIRECT(BH3235)</f>
        <v>20000</v>
      </c>
      <c r="BI3241" s="451" cm="1">
        <f t="array" aca="1" ref="BI3241" ca="1">+BI3240*INDIRECT(BI3235)</f>
        <v>20000</v>
      </c>
      <c r="BJ3241" s="451" cm="1">
        <f t="array" aca="1" ref="BJ3241" ca="1">+BJ3240*INDIRECT(BJ3235)</f>
        <v>20000</v>
      </c>
      <c r="BK3241" s="451" cm="1">
        <f t="array" aca="1" ref="BK3241" ca="1">+BK3240*INDIRECT(BK3235)</f>
        <v>20000</v>
      </c>
      <c r="BL3241" s="451" cm="1">
        <f t="array" aca="1" ref="BL3241" ca="1">+BL3240*INDIRECT(BL3235)</f>
        <v>20000</v>
      </c>
      <c r="BM3241" s="451" cm="1">
        <f t="array" aca="1" ref="BM3241" ca="1">+BM3240*INDIRECT(BM3235)</f>
        <v>20000</v>
      </c>
      <c r="BN3241" s="451" cm="1">
        <f t="array" aca="1" ref="BN3241" ca="1">+BN3240*INDIRECT(BN3235)</f>
        <v>20000</v>
      </c>
      <c r="BO3241" s="451" cm="1">
        <f t="array" aca="1" ref="BO3241" ca="1">+BO3240*INDIRECT(BO3235)</f>
        <v>20000</v>
      </c>
      <c r="BP3241" s="451" cm="1">
        <f t="array" aca="1" ref="BP3241" ca="1">+BP3240*INDIRECT(BP3235)</f>
        <v>20000</v>
      </c>
      <c r="BQ3241" s="451" cm="1">
        <f t="array" aca="1" ref="BQ3241" ca="1">+BQ3240*INDIRECT(BQ3235)</f>
        <v>20000</v>
      </c>
      <c r="BR3241" s="451" cm="1">
        <f t="array" aca="1" ref="BR3241" ca="1">+BR3240*INDIRECT(BR3235)</f>
        <v>20000</v>
      </c>
      <c r="BS3241" s="451" cm="1">
        <f t="array" aca="1" ref="BS3241" ca="1">+BS3240*INDIRECT(BS3235)</f>
        <v>20000</v>
      </c>
      <c r="BT3241" s="451" cm="1">
        <f t="array" aca="1" ref="BT3241" ca="1">+BT3240*INDIRECT(BT3235)</f>
        <v>20000</v>
      </c>
      <c r="BU3241" s="451" cm="1">
        <f t="array" aca="1" ref="BU3241" ca="1">+BU3240*INDIRECT(BU3235)</f>
        <v>20000</v>
      </c>
      <c r="BV3241" s="451" cm="1">
        <f t="array" aca="1" ref="BV3241" ca="1">+BV3240*INDIRECT(BV3235)</f>
        <v>20000</v>
      </c>
      <c r="BW3241" s="451" cm="1">
        <f t="array" aca="1" ref="BW3241" ca="1">+BW3240*INDIRECT(BW3235)</f>
        <v>20000</v>
      </c>
      <c r="BX3241" s="451" cm="1">
        <f t="array" aca="1" ref="BX3241" ca="1">+BX3240*INDIRECT(BX3235)</f>
        <v>20000</v>
      </c>
      <c r="BY3241" s="451" cm="1">
        <f t="array" aca="1" ref="BY3241" ca="1">+BY3240*INDIRECT(BY3235)</f>
        <v>20000</v>
      </c>
      <c r="BZ3241" s="451" cm="1">
        <f t="array" aca="1" ref="BZ3241" ca="1">+BZ3240*INDIRECT(BZ3235)</f>
        <v>20000</v>
      </c>
      <c r="CA3241" s="451" cm="1">
        <f t="array" aca="1" ref="CA3241" ca="1">+CA3240*INDIRECT(CA3235)</f>
        <v>20000</v>
      </c>
      <c r="CB3241" s="451" cm="1">
        <f t="array" aca="1" ref="CB3241" ca="1">+CB3240*INDIRECT(CB3235)</f>
        <v>20000</v>
      </c>
      <c r="CC3241" s="451" cm="1">
        <f t="array" aca="1" ref="CC3241" ca="1">+CC3240*INDIRECT(CC3235)</f>
        <v>20000</v>
      </c>
      <c r="CD3241" s="451" cm="1">
        <f t="array" aca="1" ref="CD3241" ca="1">+CD3240*INDIRECT(CD3235)</f>
        <v>20000</v>
      </c>
      <c r="CE3241" s="451" cm="1">
        <f t="array" aca="1" ref="CE3241" ca="1">+CE3240*INDIRECT(CE3235)</f>
        <v>20000</v>
      </c>
      <c r="CF3241" s="451" cm="1">
        <f t="array" aca="1" ref="CF3241" ca="1">+CF3240*INDIRECT(CF3235)</f>
        <v>20000</v>
      </c>
      <c r="CG3241" s="451" cm="1">
        <f t="array" aca="1" ref="CG3241" ca="1">+CG3240*INDIRECT(CG3235)</f>
        <v>20000</v>
      </c>
      <c r="CH3241" s="451" cm="1">
        <f t="array" aca="1" ref="CH3241" ca="1">+CH3240*INDIRECT(CH3235)</f>
        <v>20000</v>
      </c>
      <c r="CI3241" s="451" cm="1">
        <f t="array" aca="1" ref="CI3241" ca="1">+CI3240*INDIRECT(CI3235)</f>
        <v>20000</v>
      </c>
      <c r="CJ3241" s="451" cm="1">
        <f t="array" aca="1" ref="CJ3241" ca="1">+CJ3240*INDIRECT(CJ3235)</f>
        <v>20000</v>
      </c>
      <c r="CK3241" s="451" cm="1">
        <f t="array" aca="1" ref="CK3241" ca="1">+CK3240*INDIRECT(CK3235)</f>
        <v>20000</v>
      </c>
      <c r="CL3241" s="451" cm="1">
        <f t="array" aca="1" ref="CL3241" ca="1">+CL3240*INDIRECT(CL3235)</f>
        <v>20000</v>
      </c>
    </row>
    <row r="3242" spans="2:90" x14ac:dyDescent="0.4">
      <c r="B3242" s="8" t="str">
        <f>B3228</f>
        <v>(Primary label)</v>
      </c>
      <c r="D3242" t="s">
        <v>1003</v>
      </c>
      <c r="E3242" t="s">
        <v>906</v>
      </c>
      <c r="G3242" t="s">
        <v>330</v>
      </c>
      <c r="S3242" s="72"/>
      <c r="T3242" s="72"/>
      <c r="U3242" s="72"/>
      <c r="V3242" s="72"/>
      <c r="W3242" s="72"/>
      <c r="X3242" s="72"/>
      <c r="Y3242" s="72"/>
      <c r="Z3242" s="72"/>
      <c r="AA3242" s="72"/>
      <c r="AB3242" s="72"/>
      <c r="AC3242" s="72"/>
      <c r="AD3242" s="72"/>
      <c r="AE3242" s="72"/>
      <c r="AF3242" s="72"/>
      <c r="AG3242" s="72"/>
      <c r="AH3242" s="72"/>
      <c r="AI3242" s="72"/>
      <c r="AJ3242" s="72"/>
      <c r="AK3242" s="72"/>
      <c r="AL3242" s="72"/>
      <c r="AM3242" s="72"/>
      <c r="AN3242" s="72"/>
      <c r="AO3242" s="72"/>
      <c r="AP3242" s="72"/>
      <c r="AQ3242" s="72"/>
      <c r="AR3242" s="72"/>
      <c r="AS3242" s="72"/>
      <c r="AT3242" s="72"/>
      <c r="AU3242" s="72"/>
      <c r="AV3242" s="72"/>
      <c r="AW3242" s="72"/>
      <c r="AX3242" s="72"/>
      <c r="AY3242" s="72"/>
      <c r="AZ3242" s="72"/>
      <c r="BA3242" s="72"/>
      <c r="BB3242" s="72"/>
      <c r="BC3242" s="72"/>
      <c r="BD3242" s="72"/>
      <c r="BE3242" s="72"/>
      <c r="BF3242" s="72"/>
      <c r="BG3242" s="72"/>
      <c r="BH3242" s="72"/>
      <c r="BI3242" s="72"/>
      <c r="BJ3242" s="72"/>
      <c r="BK3242" s="72"/>
      <c r="BL3242" s="72"/>
      <c r="BM3242" s="72"/>
      <c r="BN3242" s="72"/>
      <c r="BO3242" s="72"/>
      <c r="BP3242" s="72"/>
      <c r="BQ3242" s="72"/>
      <c r="BR3242" s="72"/>
      <c r="BS3242" s="72"/>
      <c r="BT3242" s="72"/>
      <c r="BU3242" s="72"/>
      <c r="BV3242" s="72"/>
      <c r="BW3242" s="72"/>
      <c r="BX3242" s="72"/>
      <c r="BY3242" s="72"/>
      <c r="BZ3242" s="72"/>
      <c r="CA3242" s="72"/>
      <c r="CB3242" s="72"/>
      <c r="CC3242" s="72"/>
      <c r="CD3242" s="72"/>
      <c r="CE3242" s="72"/>
      <c r="CF3242" s="72"/>
      <c r="CG3242" s="72"/>
      <c r="CH3242" s="72"/>
      <c r="CI3242" s="72"/>
      <c r="CJ3242" s="72"/>
      <c r="CK3242" s="72"/>
      <c r="CL3242" s="72"/>
    </row>
    <row r="3243" spans="2:90" x14ac:dyDescent="0.4">
      <c r="B3243" s="231" t="str">
        <f>IFERROR(SUBSTITUTE(B3236,":",""),"no unit")</f>
        <v>order</v>
      </c>
      <c r="D3243" t="s">
        <v>1003</v>
      </c>
      <c r="E3243" t="s">
        <v>906</v>
      </c>
      <c r="G3243" t="s">
        <v>330</v>
      </c>
      <c r="S3243" s="72"/>
      <c r="T3243" s="72"/>
      <c r="U3243" s="72"/>
      <c r="V3243" s="72"/>
      <c r="W3243" s="72"/>
      <c r="X3243" s="72"/>
      <c r="Y3243" s="72"/>
      <c r="Z3243" s="72"/>
      <c r="AA3243" s="72"/>
      <c r="AB3243" s="72"/>
      <c r="AC3243" s="72"/>
      <c r="AD3243" s="72"/>
      <c r="AE3243" s="72"/>
      <c r="AF3243" s="72"/>
      <c r="AG3243" s="72"/>
      <c r="AH3243" s="72"/>
      <c r="AI3243" s="72"/>
      <c r="AJ3243" s="72"/>
      <c r="AK3243" s="72"/>
      <c r="AL3243" s="72"/>
      <c r="AM3243" s="72"/>
      <c r="AN3243" s="72"/>
      <c r="AO3243" s="72"/>
      <c r="AP3243" s="72"/>
      <c r="AQ3243" s="72"/>
      <c r="AR3243" s="72"/>
      <c r="AS3243" s="72"/>
      <c r="AT3243" s="72"/>
      <c r="AU3243" s="72"/>
      <c r="AV3243" s="72"/>
      <c r="AW3243" s="72"/>
      <c r="AX3243" s="72"/>
      <c r="AY3243" s="72"/>
      <c r="AZ3243" s="72"/>
      <c r="BA3243" s="72"/>
      <c r="BB3243" s="72"/>
      <c r="BC3243" s="72"/>
      <c r="BD3243" s="72"/>
      <c r="BE3243" s="72"/>
      <c r="BF3243" s="72"/>
      <c r="BG3243" s="72"/>
      <c r="BH3243" s="72"/>
      <c r="BI3243" s="72"/>
      <c r="BJ3243" s="72"/>
      <c r="BK3243" s="72"/>
      <c r="BL3243" s="72"/>
      <c r="BM3243" s="72"/>
      <c r="BN3243" s="72"/>
      <c r="BO3243" s="72"/>
      <c r="BP3243" s="72"/>
      <c r="BQ3243" s="72"/>
      <c r="BR3243" s="72"/>
      <c r="BS3243" s="72"/>
      <c r="BT3243" s="72"/>
      <c r="BU3243" s="72"/>
      <c r="BV3243" s="72"/>
      <c r="BW3243" s="72"/>
      <c r="BX3243" s="72"/>
      <c r="BY3243" s="72"/>
      <c r="BZ3243" s="72"/>
      <c r="CA3243" s="72"/>
      <c r="CB3243" s="72"/>
      <c r="CC3243" s="72"/>
      <c r="CD3243" s="72"/>
      <c r="CE3243" s="72"/>
      <c r="CF3243" s="72"/>
      <c r="CG3243" s="72"/>
      <c r="CH3243" s="72"/>
      <c r="CI3243" s="72"/>
      <c r="CJ3243" s="72"/>
      <c r="CK3243" s="72"/>
      <c r="CL3243" s="72"/>
    </row>
    <row r="3244" spans="2:90" x14ac:dyDescent="0.4">
      <c r="B3244" s="8" t="str">
        <f t="shared" ref="B3244:B3249" si="4233">B3230</f>
        <v>Primary revenue driver</v>
      </c>
      <c r="D3244" t="s">
        <v>1003</v>
      </c>
      <c r="E3244" t="s">
        <v>906</v>
      </c>
      <c r="G3244" t="s">
        <v>330</v>
      </c>
      <c r="K3244" s="53"/>
      <c r="L3244" s="53"/>
      <c r="M3244" s="53"/>
      <c r="N3244" s="53"/>
      <c r="O3244" s="53"/>
      <c r="P3244" s="53"/>
      <c r="R3244" s="24"/>
      <c r="S3244" s="196" t="str">
        <f>+S3230</f>
        <v>S$12</v>
      </c>
      <c r="T3244" s="196" t="str">
        <f t="shared" ref="T3244:CE3244" si="4234">+T3230</f>
        <v>T$12</v>
      </c>
      <c r="U3244" s="196" t="str">
        <f t="shared" si="4234"/>
        <v>U$12</v>
      </c>
      <c r="V3244" s="196" t="str">
        <f t="shared" si="4234"/>
        <v>V$12</v>
      </c>
      <c r="W3244" s="196" t="str">
        <f t="shared" si="4234"/>
        <v>W$12</v>
      </c>
      <c r="X3244" s="196" t="str">
        <f t="shared" si="4234"/>
        <v>X$12</v>
      </c>
      <c r="Y3244" s="196" t="str">
        <f t="shared" si="4234"/>
        <v>Y$12</v>
      </c>
      <c r="Z3244" s="196" t="str">
        <f t="shared" si="4234"/>
        <v>Z$12</v>
      </c>
      <c r="AA3244" s="196" t="str">
        <f t="shared" si="4234"/>
        <v>AA$12</v>
      </c>
      <c r="AB3244" s="196" t="str">
        <f t="shared" si="4234"/>
        <v>AB$12</v>
      </c>
      <c r="AC3244" s="196" t="str">
        <f t="shared" si="4234"/>
        <v>AC$12</v>
      </c>
      <c r="AD3244" s="196" t="str">
        <f t="shared" si="4234"/>
        <v>AD$12</v>
      </c>
      <c r="AE3244" s="196" t="str">
        <f t="shared" si="4234"/>
        <v>AE$12</v>
      </c>
      <c r="AF3244" s="196" t="str">
        <f t="shared" si="4234"/>
        <v>AF$12</v>
      </c>
      <c r="AG3244" s="196" t="str">
        <f t="shared" si="4234"/>
        <v>AG$12</v>
      </c>
      <c r="AH3244" s="196" t="str">
        <f t="shared" si="4234"/>
        <v>AH$12</v>
      </c>
      <c r="AI3244" s="196" t="str">
        <f t="shared" si="4234"/>
        <v>AI$12</v>
      </c>
      <c r="AJ3244" s="196" t="str">
        <f t="shared" si="4234"/>
        <v>AJ$12</v>
      </c>
      <c r="AK3244" s="196" t="str">
        <f t="shared" si="4234"/>
        <v>AK$12</v>
      </c>
      <c r="AL3244" s="196" t="str">
        <f t="shared" si="4234"/>
        <v>AL$12</v>
      </c>
      <c r="AM3244" s="196" t="str">
        <f t="shared" si="4234"/>
        <v>AM$12</v>
      </c>
      <c r="AN3244" s="196" t="str">
        <f t="shared" si="4234"/>
        <v>AN$12</v>
      </c>
      <c r="AO3244" s="196" t="str">
        <f t="shared" si="4234"/>
        <v>AO$12</v>
      </c>
      <c r="AP3244" s="196" t="str">
        <f t="shared" si="4234"/>
        <v>AP$12</v>
      </c>
      <c r="AQ3244" s="196" t="str">
        <f t="shared" si="4234"/>
        <v>AQ$12</v>
      </c>
      <c r="AR3244" s="196" t="str">
        <f t="shared" si="4234"/>
        <v>AR$12</v>
      </c>
      <c r="AS3244" s="196" t="str">
        <f t="shared" si="4234"/>
        <v>AS$12</v>
      </c>
      <c r="AT3244" s="196" t="str">
        <f t="shared" si="4234"/>
        <v>AT$12</v>
      </c>
      <c r="AU3244" s="196" t="str">
        <f t="shared" si="4234"/>
        <v>AU$12</v>
      </c>
      <c r="AV3244" s="196" t="str">
        <f t="shared" si="4234"/>
        <v>AV$12</v>
      </c>
      <c r="AW3244" s="196" t="str">
        <f t="shared" si="4234"/>
        <v>AW$12</v>
      </c>
      <c r="AX3244" s="196" t="str">
        <f t="shared" si="4234"/>
        <v>AX$12</v>
      </c>
      <c r="AY3244" s="196" t="str">
        <f t="shared" si="4234"/>
        <v>AY$12</v>
      </c>
      <c r="AZ3244" s="196" t="str">
        <f t="shared" si="4234"/>
        <v>AZ$12</v>
      </c>
      <c r="BA3244" s="196" t="str">
        <f t="shared" si="4234"/>
        <v>BA$12</v>
      </c>
      <c r="BB3244" s="196" t="str">
        <f t="shared" si="4234"/>
        <v>BB$12</v>
      </c>
      <c r="BC3244" s="196" t="str">
        <f t="shared" si="4234"/>
        <v>BC$12</v>
      </c>
      <c r="BD3244" s="196" t="str">
        <f t="shared" si="4234"/>
        <v>BD$12</v>
      </c>
      <c r="BE3244" s="196" t="str">
        <f t="shared" si="4234"/>
        <v>BE$12</v>
      </c>
      <c r="BF3244" s="196" t="str">
        <f t="shared" si="4234"/>
        <v>BF$12</v>
      </c>
      <c r="BG3244" s="196" t="str">
        <f t="shared" si="4234"/>
        <v>BG$12</v>
      </c>
      <c r="BH3244" s="196" t="str">
        <f t="shared" si="4234"/>
        <v>BH$12</v>
      </c>
      <c r="BI3244" s="196" t="str">
        <f t="shared" si="4234"/>
        <v>BI$12</v>
      </c>
      <c r="BJ3244" s="196" t="str">
        <f t="shared" si="4234"/>
        <v>BJ$12</v>
      </c>
      <c r="BK3244" s="196" t="str">
        <f t="shared" si="4234"/>
        <v>BK$12</v>
      </c>
      <c r="BL3244" s="196" t="str">
        <f t="shared" si="4234"/>
        <v>BL$12</v>
      </c>
      <c r="BM3244" s="196" t="str">
        <f t="shared" si="4234"/>
        <v>BM$12</v>
      </c>
      <c r="BN3244" s="196" t="str">
        <f t="shared" si="4234"/>
        <v>BN$12</v>
      </c>
      <c r="BO3244" s="196" t="str">
        <f t="shared" si="4234"/>
        <v>BO$12</v>
      </c>
      <c r="BP3244" s="196" t="str">
        <f t="shared" si="4234"/>
        <v>BP$12</v>
      </c>
      <c r="BQ3244" s="196" t="str">
        <f t="shared" si="4234"/>
        <v>BQ$12</v>
      </c>
      <c r="BR3244" s="196" t="str">
        <f t="shared" si="4234"/>
        <v>BR$12</v>
      </c>
      <c r="BS3244" s="196" t="str">
        <f t="shared" si="4234"/>
        <v>BS$12</v>
      </c>
      <c r="BT3244" s="196" t="str">
        <f t="shared" si="4234"/>
        <v>BT$12</v>
      </c>
      <c r="BU3244" s="196" t="str">
        <f t="shared" si="4234"/>
        <v>BU$12</v>
      </c>
      <c r="BV3244" s="196" t="str">
        <f t="shared" si="4234"/>
        <v>BV$12</v>
      </c>
      <c r="BW3244" s="196" t="str">
        <f t="shared" si="4234"/>
        <v>BW$12</v>
      </c>
      <c r="BX3244" s="196" t="str">
        <f t="shared" si="4234"/>
        <v>BX$12</v>
      </c>
      <c r="BY3244" s="196" t="str">
        <f t="shared" si="4234"/>
        <v>BY$12</v>
      </c>
      <c r="BZ3244" s="196" t="str">
        <f t="shared" si="4234"/>
        <v>BZ$12</v>
      </c>
      <c r="CA3244" s="196" t="str">
        <f t="shared" si="4234"/>
        <v>CA$12</v>
      </c>
      <c r="CB3244" s="196" t="str">
        <f t="shared" si="4234"/>
        <v>CB$12</v>
      </c>
      <c r="CC3244" s="196" t="str">
        <f t="shared" si="4234"/>
        <v>CC$12</v>
      </c>
      <c r="CD3244" s="196" t="str">
        <f t="shared" si="4234"/>
        <v>CD$12</v>
      </c>
      <c r="CE3244" s="196" t="str">
        <f t="shared" si="4234"/>
        <v>CE$12</v>
      </c>
      <c r="CF3244" s="196" t="str">
        <f t="shared" ref="CF3244:CL3244" si="4235">+CF3230</f>
        <v>CF$12</v>
      </c>
      <c r="CG3244" s="196" t="str">
        <f t="shared" si="4235"/>
        <v>CG$12</v>
      </c>
      <c r="CH3244" s="196" t="str">
        <f t="shared" si="4235"/>
        <v>CH$12</v>
      </c>
      <c r="CI3244" s="196" t="str">
        <f t="shared" si="4235"/>
        <v>CI$12</v>
      </c>
      <c r="CJ3244" s="196" t="str">
        <f t="shared" si="4235"/>
        <v>CJ$12</v>
      </c>
      <c r="CK3244" s="196" t="str">
        <f t="shared" si="4235"/>
        <v>CK$12</v>
      </c>
      <c r="CL3244" s="196" t="str">
        <f t="shared" si="4235"/>
        <v>CL$12</v>
      </c>
    </row>
    <row r="3245" spans="2:90" x14ac:dyDescent="0.4">
      <c r="B3245" s="8" t="str">
        <f t="shared" si="4233"/>
        <v>Primary volume driver</v>
      </c>
      <c r="C3245" s="12"/>
      <c r="D3245" s="12" t="s">
        <v>1003</v>
      </c>
      <c r="E3245" s="12" t="s">
        <v>906</v>
      </c>
      <c r="F3245" s="12"/>
      <c r="G3245" s="12" t="s">
        <v>330</v>
      </c>
      <c r="H3245" s="12"/>
      <c r="I3245" s="60"/>
      <c r="J3245" s="60"/>
      <c r="K3245" s="34"/>
      <c r="L3245" s="34"/>
      <c r="M3245" s="34"/>
      <c r="N3245" s="34"/>
      <c r="O3245" s="34"/>
      <c r="P3245" s="34"/>
      <c r="R3245" s="15"/>
      <c r="S3245" s="196" t="str">
        <f>ADDRESS(ROW(S3241),COLUMN(S3241),2)</f>
        <v>S$3241</v>
      </c>
      <c r="T3245" s="196" t="str">
        <f t="shared" ref="T3245:CE3245" si="4236">ADDRESS(ROW(T3241),COLUMN(T3241),2)</f>
        <v>T$3241</v>
      </c>
      <c r="U3245" s="196" t="str">
        <f t="shared" si="4236"/>
        <v>U$3241</v>
      </c>
      <c r="V3245" s="196" t="str">
        <f t="shared" si="4236"/>
        <v>V$3241</v>
      </c>
      <c r="W3245" s="196" t="str">
        <f t="shared" si="4236"/>
        <v>W$3241</v>
      </c>
      <c r="X3245" s="196" t="str">
        <f t="shared" si="4236"/>
        <v>X$3241</v>
      </c>
      <c r="Y3245" s="196" t="str">
        <f t="shared" si="4236"/>
        <v>Y$3241</v>
      </c>
      <c r="Z3245" s="196" t="str">
        <f t="shared" si="4236"/>
        <v>Z$3241</v>
      </c>
      <c r="AA3245" s="196" t="str">
        <f t="shared" si="4236"/>
        <v>AA$3241</v>
      </c>
      <c r="AB3245" s="196" t="str">
        <f t="shared" si="4236"/>
        <v>AB$3241</v>
      </c>
      <c r="AC3245" s="196" t="str">
        <f t="shared" si="4236"/>
        <v>AC$3241</v>
      </c>
      <c r="AD3245" s="196" t="str">
        <f t="shared" si="4236"/>
        <v>AD$3241</v>
      </c>
      <c r="AE3245" s="196" t="str">
        <f t="shared" si="4236"/>
        <v>AE$3241</v>
      </c>
      <c r="AF3245" s="196" t="str">
        <f t="shared" si="4236"/>
        <v>AF$3241</v>
      </c>
      <c r="AG3245" s="196" t="str">
        <f t="shared" si="4236"/>
        <v>AG$3241</v>
      </c>
      <c r="AH3245" s="196" t="str">
        <f t="shared" si="4236"/>
        <v>AH$3241</v>
      </c>
      <c r="AI3245" s="196" t="str">
        <f t="shared" si="4236"/>
        <v>AI$3241</v>
      </c>
      <c r="AJ3245" s="196" t="str">
        <f t="shared" si="4236"/>
        <v>AJ$3241</v>
      </c>
      <c r="AK3245" s="196" t="str">
        <f t="shared" si="4236"/>
        <v>AK$3241</v>
      </c>
      <c r="AL3245" s="196" t="str">
        <f t="shared" si="4236"/>
        <v>AL$3241</v>
      </c>
      <c r="AM3245" s="196" t="str">
        <f t="shared" si="4236"/>
        <v>AM$3241</v>
      </c>
      <c r="AN3245" s="196" t="str">
        <f t="shared" si="4236"/>
        <v>AN$3241</v>
      </c>
      <c r="AO3245" s="196" t="str">
        <f t="shared" si="4236"/>
        <v>AO$3241</v>
      </c>
      <c r="AP3245" s="196" t="str">
        <f t="shared" si="4236"/>
        <v>AP$3241</v>
      </c>
      <c r="AQ3245" s="196" t="str">
        <f t="shared" si="4236"/>
        <v>AQ$3241</v>
      </c>
      <c r="AR3245" s="196" t="str">
        <f t="shared" si="4236"/>
        <v>AR$3241</v>
      </c>
      <c r="AS3245" s="196" t="str">
        <f t="shared" si="4236"/>
        <v>AS$3241</v>
      </c>
      <c r="AT3245" s="196" t="str">
        <f t="shared" si="4236"/>
        <v>AT$3241</v>
      </c>
      <c r="AU3245" s="196" t="str">
        <f t="shared" si="4236"/>
        <v>AU$3241</v>
      </c>
      <c r="AV3245" s="196" t="str">
        <f t="shared" si="4236"/>
        <v>AV$3241</v>
      </c>
      <c r="AW3245" s="196" t="str">
        <f t="shared" si="4236"/>
        <v>AW$3241</v>
      </c>
      <c r="AX3245" s="196" t="str">
        <f t="shared" si="4236"/>
        <v>AX$3241</v>
      </c>
      <c r="AY3245" s="196" t="str">
        <f t="shared" si="4236"/>
        <v>AY$3241</v>
      </c>
      <c r="AZ3245" s="196" t="str">
        <f t="shared" si="4236"/>
        <v>AZ$3241</v>
      </c>
      <c r="BA3245" s="196" t="str">
        <f t="shared" si="4236"/>
        <v>BA$3241</v>
      </c>
      <c r="BB3245" s="196" t="str">
        <f t="shared" si="4236"/>
        <v>BB$3241</v>
      </c>
      <c r="BC3245" s="196" t="str">
        <f t="shared" si="4236"/>
        <v>BC$3241</v>
      </c>
      <c r="BD3245" s="196" t="str">
        <f t="shared" si="4236"/>
        <v>BD$3241</v>
      </c>
      <c r="BE3245" s="196" t="str">
        <f t="shared" si="4236"/>
        <v>BE$3241</v>
      </c>
      <c r="BF3245" s="196" t="str">
        <f t="shared" si="4236"/>
        <v>BF$3241</v>
      </c>
      <c r="BG3245" s="196" t="str">
        <f t="shared" si="4236"/>
        <v>BG$3241</v>
      </c>
      <c r="BH3245" s="196" t="str">
        <f t="shared" si="4236"/>
        <v>BH$3241</v>
      </c>
      <c r="BI3245" s="196" t="str">
        <f t="shared" si="4236"/>
        <v>BI$3241</v>
      </c>
      <c r="BJ3245" s="196" t="str">
        <f t="shared" si="4236"/>
        <v>BJ$3241</v>
      </c>
      <c r="BK3245" s="196" t="str">
        <f t="shared" si="4236"/>
        <v>BK$3241</v>
      </c>
      <c r="BL3245" s="196" t="str">
        <f t="shared" si="4236"/>
        <v>BL$3241</v>
      </c>
      <c r="BM3245" s="196" t="str">
        <f t="shared" si="4236"/>
        <v>BM$3241</v>
      </c>
      <c r="BN3245" s="196" t="str">
        <f t="shared" si="4236"/>
        <v>BN$3241</v>
      </c>
      <c r="BO3245" s="196" t="str">
        <f t="shared" si="4236"/>
        <v>BO$3241</v>
      </c>
      <c r="BP3245" s="196" t="str">
        <f t="shared" si="4236"/>
        <v>BP$3241</v>
      </c>
      <c r="BQ3245" s="196" t="str">
        <f t="shared" si="4236"/>
        <v>BQ$3241</v>
      </c>
      <c r="BR3245" s="196" t="str">
        <f t="shared" si="4236"/>
        <v>BR$3241</v>
      </c>
      <c r="BS3245" s="196" t="str">
        <f t="shared" si="4236"/>
        <v>BS$3241</v>
      </c>
      <c r="BT3245" s="196" t="str">
        <f t="shared" si="4236"/>
        <v>BT$3241</v>
      </c>
      <c r="BU3245" s="196" t="str">
        <f t="shared" si="4236"/>
        <v>BU$3241</v>
      </c>
      <c r="BV3245" s="196" t="str">
        <f t="shared" si="4236"/>
        <v>BV$3241</v>
      </c>
      <c r="BW3245" s="196" t="str">
        <f t="shared" si="4236"/>
        <v>BW$3241</v>
      </c>
      <c r="BX3245" s="196" t="str">
        <f t="shared" si="4236"/>
        <v>BX$3241</v>
      </c>
      <c r="BY3245" s="196" t="str">
        <f t="shared" si="4236"/>
        <v>BY$3241</v>
      </c>
      <c r="BZ3245" s="196" t="str">
        <f t="shared" si="4236"/>
        <v>BZ$3241</v>
      </c>
      <c r="CA3245" s="196" t="str">
        <f t="shared" si="4236"/>
        <v>CA$3241</v>
      </c>
      <c r="CB3245" s="196" t="str">
        <f t="shared" si="4236"/>
        <v>CB$3241</v>
      </c>
      <c r="CC3245" s="196" t="str">
        <f t="shared" si="4236"/>
        <v>CC$3241</v>
      </c>
      <c r="CD3245" s="196" t="str">
        <f t="shared" si="4236"/>
        <v>CD$3241</v>
      </c>
      <c r="CE3245" s="196" t="str">
        <f t="shared" si="4236"/>
        <v>CE$3241</v>
      </c>
      <c r="CF3245" s="196" t="str">
        <f t="shared" ref="CF3245:CL3245" si="4237">ADDRESS(ROW(CF3241),COLUMN(CF3241),2)</f>
        <v>CF$3241</v>
      </c>
      <c r="CG3245" s="196" t="str">
        <f t="shared" si="4237"/>
        <v>CG$3241</v>
      </c>
      <c r="CH3245" s="196" t="str">
        <f t="shared" si="4237"/>
        <v>CH$3241</v>
      </c>
      <c r="CI3245" s="196" t="str">
        <f t="shared" si="4237"/>
        <v>CI$3241</v>
      </c>
      <c r="CJ3245" s="196" t="str">
        <f t="shared" si="4237"/>
        <v>CJ$3241</v>
      </c>
      <c r="CK3245" s="196" t="str">
        <f t="shared" si="4237"/>
        <v>CK$3241</v>
      </c>
      <c r="CL3245" s="196" t="str">
        <f t="shared" si="4237"/>
        <v>CL$3241</v>
      </c>
    </row>
    <row r="3246" spans="2:90" x14ac:dyDescent="0.4">
      <c r="B3246" s="8" t="str">
        <f t="shared" si="4233"/>
        <v>(Secondary label)</v>
      </c>
      <c r="C3246" s="12"/>
      <c r="D3246" s="12" t="s">
        <v>1003</v>
      </c>
      <c r="E3246" s="12" t="s">
        <v>906</v>
      </c>
      <c r="F3246" s="12"/>
      <c r="G3246" s="12" t="s">
        <v>330</v>
      </c>
      <c r="H3246" s="12"/>
      <c r="I3246" s="60"/>
      <c r="J3246" s="60"/>
      <c r="K3246" s="15"/>
      <c r="L3246" s="15"/>
      <c r="M3246" s="15"/>
      <c r="N3246" s="15"/>
      <c r="O3246" s="15"/>
      <c r="P3246" s="15"/>
      <c r="R3246" s="15"/>
      <c r="S3246" s="76"/>
      <c r="T3246" s="76"/>
      <c r="U3246" s="76"/>
      <c r="V3246" s="76"/>
      <c r="W3246" s="76"/>
      <c r="X3246" s="76"/>
      <c r="Y3246" s="76"/>
      <c r="Z3246" s="76"/>
      <c r="AA3246" s="76"/>
      <c r="AB3246" s="76"/>
      <c r="AC3246" s="76"/>
      <c r="AD3246" s="76"/>
      <c r="AE3246" s="76"/>
      <c r="AF3246" s="76"/>
      <c r="AG3246" s="76"/>
      <c r="AH3246" s="76"/>
      <c r="AI3246" s="76"/>
      <c r="AJ3246" s="76"/>
      <c r="AK3246" s="76"/>
      <c r="AL3246" s="76"/>
      <c r="AM3246" s="76"/>
      <c r="AN3246" s="76"/>
      <c r="AO3246" s="76"/>
      <c r="AP3246" s="76"/>
      <c r="AQ3246" s="76"/>
      <c r="AR3246" s="76"/>
      <c r="AS3246" s="76"/>
      <c r="AT3246" s="76"/>
      <c r="AU3246" s="76"/>
      <c r="AV3246" s="76"/>
      <c r="AW3246" s="76"/>
      <c r="AX3246" s="76"/>
      <c r="AY3246" s="76"/>
      <c r="AZ3246" s="76"/>
      <c r="BA3246" s="76"/>
      <c r="BB3246" s="76"/>
      <c r="BC3246" s="76"/>
      <c r="BD3246" s="76"/>
      <c r="BE3246" s="76"/>
      <c r="BF3246" s="76"/>
      <c r="BG3246" s="76"/>
      <c r="BH3246" s="76"/>
      <c r="BI3246" s="76"/>
      <c r="BJ3246" s="76"/>
      <c r="BK3246" s="76"/>
      <c r="BL3246" s="76"/>
      <c r="BM3246" s="76"/>
      <c r="BN3246" s="76"/>
      <c r="BO3246" s="76"/>
      <c r="BP3246" s="76"/>
      <c r="BQ3246" s="76"/>
      <c r="BR3246" s="76"/>
      <c r="BS3246" s="76"/>
      <c r="BT3246" s="76"/>
      <c r="BU3246" s="76"/>
      <c r="BV3246" s="76"/>
      <c r="BW3246" s="76"/>
      <c r="BX3246" s="76"/>
      <c r="BY3246" s="76"/>
      <c r="BZ3246" s="76"/>
      <c r="CA3246" s="76"/>
      <c r="CB3246" s="76"/>
      <c r="CC3246" s="76"/>
      <c r="CD3246" s="76"/>
      <c r="CE3246" s="76"/>
      <c r="CF3246" s="76"/>
      <c r="CG3246" s="76"/>
      <c r="CH3246" s="76"/>
      <c r="CI3246" s="76"/>
      <c r="CJ3246" s="76"/>
      <c r="CK3246" s="76"/>
      <c r="CL3246" s="76"/>
    </row>
    <row r="3247" spans="2:90" x14ac:dyDescent="0.4">
      <c r="B3247" s="8" t="str">
        <f t="shared" si="4233"/>
        <v xml:space="preserve">secondary unit </v>
      </c>
      <c r="C3247" s="12"/>
      <c r="D3247" s="12" t="s">
        <v>1003</v>
      </c>
      <c r="E3247" s="12" t="s">
        <v>906</v>
      </c>
      <c r="F3247" s="12"/>
      <c r="G3247" s="12" t="s">
        <v>330</v>
      </c>
      <c r="H3247" s="12"/>
      <c r="I3247" s="60"/>
      <c r="J3247" s="60"/>
      <c r="K3247" s="15"/>
      <c r="L3247" s="15"/>
      <c r="M3247" s="15"/>
      <c r="N3247" s="15"/>
      <c r="O3247" s="15"/>
      <c r="P3247" s="15"/>
      <c r="R3247" s="15"/>
      <c r="S3247" s="76"/>
      <c r="T3247" s="76"/>
      <c r="U3247" s="76"/>
      <c r="V3247" s="76"/>
      <c r="W3247" s="76"/>
      <c r="X3247" s="76"/>
      <c r="Y3247" s="76"/>
      <c r="Z3247" s="76"/>
      <c r="AA3247" s="76"/>
      <c r="AB3247" s="76"/>
      <c r="AC3247" s="76"/>
      <c r="AD3247" s="76"/>
      <c r="AE3247" s="76"/>
      <c r="AF3247" s="76"/>
      <c r="AG3247" s="76"/>
      <c r="AH3247" s="76"/>
      <c r="AI3247" s="76"/>
      <c r="AJ3247" s="76"/>
      <c r="AK3247" s="76"/>
      <c r="AL3247" s="76"/>
      <c r="AM3247" s="76"/>
      <c r="AN3247" s="76"/>
      <c r="AO3247" s="76"/>
      <c r="AP3247" s="76"/>
      <c r="AQ3247" s="76"/>
      <c r="AR3247" s="76"/>
      <c r="AS3247" s="76"/>
      <c r="AT3247" s="76"/>
      <c r="AU3247" s="76"/>
      <c r="AV3247" s="76"/>
      <c r="AW3247" s="76"/>
      <c r="AX3247" s="76"/>
      <c r="AY3247" s="76"/>
      <c r="AZ3247" s="76"/>
      <c r="BA3247" s="76"/>
      <c r="BB3247" s="76"/>
      <c r="BC3247" s="76"/>
      <c r="BD3247" s="76"/>
      <c r="BE3247" s="76"/>
      <c r="BF3247" s="76"/>
      <c r="BG3247" s="76"/>
      <c r="BH3247" s="76"/>
      <c r="BI3247" s="76"/>
      <c r="BJ3247" s="76"/>
      <c r="BK3247" s="76"/>
      <c r="BL3247" s="76"/>
      <c r="BM3247" s="76"/>
      <c r="BN3247" s="76"/>
      <c r="BO3247" s="76"/>
      <c r="BP3247" s="76"/>
      <c r="BQ3247" s="76"/>
      <c r="BR3247" s="76"/>
      <c r="BS3247" s="76"/>
      <c r="BT3247" s="76"/>
      <c r="BU3247" s="76"/>
      <c r="BV3247" s="76"/>
      <c r="BW3247" s="76"/>
      <c r="BX3247" s="76"/>
      <c r="BY3247" s="76"/>
      <c r="BZ3247" s="76"/>
      <c r="CA3247" s="76"/>
      <c r="CB3247" s="76"/>
      <c r="CC3247" s="76"/>
      <c r="CD3247" s="76"/>
      <c r="CE3247" s="76"/>
      <c r="CF3247" s="76"/>
      <c r="CG3247" s="76"/>
      <c r="CH3247" s="76"/>
      <c r="CI3247" s="76"/>
      <c r="CJ3247" s="76"/>
      <c r="CK3247" s="76"/>
      <c r="CL3247" s="76"/>
    </row>
    <row r="3248" spans="2:90" x14ac:dyDescent="0.4">
      <c r="B3248" s="8" t="str">
        <f t="shared" si="4233"/>
        <v>Secondary revenue driver</v>
      </c>
      <c r="C3248" s="12"/>
      <c r="D3248" s="12" t="s">
        <v>1003</v>
      </c>
      <c r="E3248" s="12" t="s">
        <v>906</v>
      </c>
      <c r="F3248" s="12"/>
      <c r="G3248" s="12" t="s">
        <v>330</v>
      </c>
      <c r="H3248" s="12"/>
      <c r="I3248" s="60"/>
      <c r="J3248" s="60"/>
      <c r="K3248" s="15"/>
      <c r="L3248" s="15"/>
      <c r="M3248" s="15"/>
      <c r="N3248" s="15"/>
      <c r="O3248" s="15"/>
      <c r="P3248" s="15"/>
      <c r="R3248" s="15"/>
      <c r="S3248" s="76"/>
      <c r="T3248" s="76"/>
      <c r="U3248" s="76"/>
      <c r="V3248" s="76"/>
      <c r="W3248" s="76"/>
      <c r="X3248" s="76"/>
      <c r="Y3248" s="76"/>
      <c r="Z3248" s="76"/>
      <c r="AA3248" s="76"/>
      <c r="AB3248" s="76"/>
      <c r="AC3248" s="76"/>
      <c r="AD3248" s="76"/>
      <c r="AE3248" s="76"/>
      <c r="AF3248" s="76"/>
      <c r="AG3248" s="76"/>
      <c r="AH3248" s="76"/>
      <c r="AI3248" s="76"/>
      <c r="AJ3248" s="76"/>
      <c r="AK3248" s="76"/>
      <c r="AL3248" s="76"/>
      <c r="AM3248" s="76"/>
      <c r="AN3248" s="76"/>
      <c r="AO3248" s="76"/>
      <c r="AP3248" s="76"/>
      <c r="AQ3248" s="76"/>
      <c r="AR3248" s="76"/>
      <c r="AS3248" s="76"/>
      <c r="AT3248" s="76"/>
      <c r="AU3248" s="76"/>
      <c r="AV3248" s="76"/>
      <c r="AW3248" s="76"/>
      <c r="AX3248" s="76"/>
      <c r="AY3248" s="76"/>
      <c r="AZ3248" s="76"/>
      <c r="BA3248" s="76"/>
      <c r="BB3248" s="76"/>
      <c r="BC3248" s="76"/>
      <c r="BD3248" s="76"/>
      <c r="BE3248" s="76"/>
      <c r="BF3248" s="76"/>
      <c r="BG3248" s="76"/>
      <c r="BH3248" s="76"/>
      <c r="BI3248" s="76"/>
      <c r="BJ3248" s="76"/>
      <c r="BK3248" s="76"/>
      <c r="BL3248" s="76"/>
      <c r="BM3248" s="76"/>
      <c r="BN3248" s="76"/>
      <c r="BO3248" s="76"/>
      <c r="BP3248" s="76"/>
      <c r="BQ3248" s="76"/>
      <c r="BR3248" s="76"/>
      <c r="BS3248" s="76"/>
      <c r="BT3248" s="76"/>
      <c r="BU3248" s="76"/>
      <c r="BV3248" s="76"/>
      <c r="BW3248" s="76"/>
      <c r="BX3248" s="76"/>
      <c r="BY3248" s="76"/>
      <c r="BZ3248" s="76"/>
      <c r="CA3248" s="76"/>
      <c r="CB3248" s="76"/>
      <c r="CC3248" s="76"/>
      <c r="CD3248" s="76"/>
      <c r="CE3248" s="76"/>
      <c r="CF3248" s="76"/>
      <c r="CG3248" s="76"/>
      <c r="CH3248" s="76"/>
      <c r="CI3248" s="76"/>
      <c r="CJ3248" s="76"/>
      <c r="CK3248" s="76"/>
      <c r="CL3248" s="76"/>
    </row>
    <row r="3249" spans="2:90" s="3" customFormat="1" x14ac:dyDescent="0.4">
      <c r="B3249" s="87" t="str">
        <f t="shared" si="4233"/>
        <v>Secondary volume driver</v>
      </c>
      <c r="C3249" s="88"/>
      <c r="D3249" s="88" t="s">
        <v>1003</v>
      </c>
      <c r="E3249" s="88" t="s">
        <v>906</v>
      </c>
      <c r="F3249" s="88"/>
      <c r="G3249" s="88" t="s">
        <v>330</v>
      </c>
      <c r="H3249" s="88"/>
      <c r="I3249" s="206"/>
      <c r="J3249" s="206"/>
      <c r="K3249" s="207"/>
      <c r="L3249" s="207"/>
      <c r="M3249" s="207"/>
      <c r="N3249" s="207"/>
      <c r="O3249" s="207"/>
      <c r="P3249" s="207"/>
      <c r="R3249" s="207"/>
      <c r="S3249" s="196" t="str">
        <f>+S3235</f>
        <v>S$15</v>
      </c>
      <c r="T3249" s="196" t="str">
        <f t="shared" ref="T3249:CE3249" si="4238">+T3235</f>
        <v>T$15</v>
      </c>
      <c r="U3249" s="196" t="str">
        <f t="shared" si="4238"/>
        <v>U$15</v>
      </c>
      <c r="V3249" s="196" t="str">
        <f t="shared" si="4238"/>
        <v>V$15</v>
      </c>
      <c r="W3249" s="196" t="str">
        <f t="shared" si="4238"/>
        <v>W$15</v>
      </c>
      <c r="X3249" s="196" t="str">
        <f t="shared" si="4238"/>
        <v>X$15</v>
      </c>
      <c r="Y3249" s="196" t="str">
        <f t="shared" si="4238"/>
        <v>Y$15</v>
      </c>
      <c r="Z3249" s="196" t="str">
        <f t="shared" si="4238"/>
        <v>Z$15</v>
      </c>
      <c r="AA3249" s="196" t="str">
        <f t="shared" si="4238"/>
        <v>AA$15</v>
      </c>
      <c r="AB3249" s="196" t="str">
        <f t="shared" si="4238"/>
        <v>AB$15</v>
      </c>
      <c r="AC3249" s="196" t="str">
        <f t="shared" si="4238"/>
        <v>AC$15</v>
      </c>
      <c r="AD3249" s="196" t="str">
        <f t="shared" si="4238"/>
        <v>AD$15</v>
      </c>
      <c r="AE3249" s="196" t="str">
        <f t="shared" si="4238"/>
        <v>AE$15</v>
      </c>
      <c r="AF3249" s="196" t="str">
        <f t="shared" si="4238"/>
        <v>AF$15</v>
      </c>
      <c r="AG3249" s="196" t="str">
        <f t="shared" si="4238"/>
        <v>AG$15</v>
      </c>
      <c r="AH3249" s="196" t="str">
        <f t="shared" si="4238"/>
        <v>AH$15</v>
      </c>
      <c r="AI3249" s="196" t="str">
        <f t="shared" si="4238"/>
        <v>AI$15</v>
      </c>
      <c r="AJ3249" s="196" t="str">
        <f t="shared" si="4238"/>
        <v>AJ$15</v>
      </c>
      <c r="AK3249" s="196" t="str">
        <f t="shared" si="4238"/>
        <v>AK$15</v>
      </c>
      <c r="AL3249" s="196" t="str">
        <f t="shared" si="4238"/>
        <v>AL$15</v>
      </c>
      <c r="AM3249" s="196" t="str">
        <f t="shared" si="4238"/>
        <v>AM$15</v>
      </c>
      <c r="AN3249" s="196" t="str">
        <f t="shared" si="4238"/>
        <v>AN$15</v>
      </c>
      <c r="AO3249" s="196" t="str">
        <f t="shared" si="4238"/>
        <v>AO$15</v>
      </c>
      <c r="AP3249" s="196" t="str">
        <f t="shared" si="4238"/>
        <v>AP$15</v>
      </c>
      <c r="AQ3249" s="196" t="str">
        <f t="shared" si="4238"/>
        <v>AQ$15</v>
      </c>
      <c r="AR3249" s="196" t="str">
        <f t="shared" si="4238"/>
        <v>AR$15</v>
      </c>
      <c r="AS3249" s="196" t="str">
        <f t="shared" si="4238"/>
        <v>AS$15</v>
      </c>
      <c r="AT3249" s="196" t="str">
        <f t="shared" si="4238"/>
        <v>AT$15</v>
      </c>
      <c r="AU3249" s="196" t="str">
        <f t="shared" si="4238"/>
        <v>AU$15</v>
      </c>
      <c r="AV3249" s="196" t="str">
        <f t="shared" si="4238"/>
        <v>AV$15</v>
      </c>
      <c r="AW3249" s="196" t="str">
        <f t="shared" si="4238"/>
        <v>AW$15</v>
      </c>
      <c r="AX3249" s="196" t="str">
        <f t="shared" si="4238"/>
        <v>AX$15</v>
      </c>
      <c r="AY3249" s="196" t="str">
        <f t="shared" si="4238"/>
        <v>AY$15</v>
      </c>
      <c r="AZ3249" s="196" t="str">
        <f t="shared" si="4238"/>
        <v>AZ$15</v>
      </c>
      <c r="BA3249" s="196" t="str">
        <f t="shared" si="4238"/>
        <v>BA$15</v>
      </c>
      <c r="BB3249" s="196" t="str">
        <f t="shared" si="4238"/>
        <v>BB$15</v>
      </c>
      <c r="BC3249" s="196" t="str">
        <f t="shared" si="4238"/>
        <v>BC$15</v>
      </c>
      <c r="BD3249" s="196" t="str">
        <f t="shared" si="4238"/>
        <v>BD$15</v>
      </c>
      <c r="BE3249" s="196" t="str">
        <f t="shared" si="4238"/>
        <v>BE$15</v>
      </c>
      <c r="BF3249" s="196" t="str">
        <f t="shared" si="4238"/>
        <v>BF$15</v>
      </c>
      <c r="BG3249" s="196" t="str">
        <f t="shared" si="4238"/>
        <v>BG$15</v>
      </c>
      <c r="BH3249" s="196" t="str">
        <f t="shared" si="4238"/>
        <v>BH$15</v>
      </c>
      <c r="BI3249" s="196" t="str">
        <f t="shared" si="4238"/>
        <v>BI$15</v>
      </c>
      <c r="BJ3249" s="196" t="str">
        <f t="shared" si="4238"/>
        <v>BJ$15</v>
      </c>
      <c r="BK3249" s="196" t="str">
        <f t="shared" si="4238"/>
        <v>BK$15</v>
      </c>
      <c r="BL3249" s="196" t="str">
        <f t="shared" si="4238"/>
        <v>BL$15</v>
      </c>
      <c r="BM3249" s="196" t="str">
        <f t="shared" si="4238"/>
        <v>BM$15</v>
      </c>
      <c r="BN3249" s="196" t="str">
        <f t="shared" si="4238"/>
        <v>BN$15</v>
      </c>
      <c r="BO3249" s="196" t="str">
        <f t="shared" si="4238"/>
        <v>BO$15</v>
      </c>
      <c r="BP3249" s="196" t="str">
        <f t="shared" si="4238"/>
        <v>BP$15</v>
      </c>
      <c r="BQ3249" s="196" t="str">
        <f t="shared" si="4238"/>
        <v>BQ$15</v>
      </c>
      <c r="BR3249" s="196" t="str">
        <f t="shared" si="4238"/>
        <v>BR$15</v>
      </c>
      <c r="BS3249" s="196" t="str">
        <f t="shared" si="4238"/>
        <v>BS$15</v>
      </c>
      <c r="BT3249" s="196" t="str">
        <f t="shared" si="4238"/>
        <v>BT$15</v>
      </c>
      <c r="BU3249" s="196" t="str">
        <f t="shared" si="4238"/>
        <v>BU$15</v>
      </c>
      <c r="BV3249" s="196" t="str">
        <f t="shared" si="4238"/>
        <v>BV$15</v>
      </c>
      <c r="BW3249" s="196" t="str">
        <f t="shared" si="4238"/>
        <v>BW$15</v>
      </c>
      <c r="BX3249" s="196" t="str">
        <f t="shared" si="4238"/>
        <v>BX$15</v>
      </c>
      <c r="BY3249" s="196" t="str">
        <f t="shared" si="4238"/>
        <v>BY$15</v>
      </c>
      <c r="BZ3249" s="196" t="str">
        <f t="shared" si="4238"/>
        <v>BZ$15</v>
      </c>
      <c r="CA3249" s="196" t="str">
        <f t="shared" si="4238"/>
        <v>CA$15</v>
      </c>
      <c r="CB3249" s="196" t="str">
        <f t="shared" si="4238"/>
        <v>CB$15</v>
      </c>
      <c r="CC3249" s="196" t="str">
        <f t="shared" si="4238"/>
        <v>CC$15</v>
      </c>
      <c r="CD3249" s="196" t="str">
        <f t="shared" si="4238"/>
        <v>CD$15</v>
      </c>
      <c r="CE3249" s="196" t="str">
        <f t="shared" si="4238"/>
        <v>CE$15</v>
      </c>
      <c r="CF3249" s="196" t="str">
        <f t="shared" ref="CF3249:CL3249" si="4239">+CF3235</f>
        <v>CF$15</v>
      </c>
      <c r="CG3249" s="196" t="str">
        <f t="shared" si="4239"/>
        <v>CG$15</v>
      </c>
      <c r="CH3249" s="196" t="str">
        <f t="shared" si="4239"/>
        <v>CH$15</v>
      </c>
      <c r="CI3249" s="196" t="str">
        <f t="shared" si="4239"/>
        <v>CI$15</v>
      </c>
      <c r="CJ3249" s="196" t="str">
        <f t="shared" si="4239"/>
        <v>CJ$15</v>
      </c>
      <c r="CK3249" s="196" t="str">
        <f t="shared" si="4239"/>
        <v>CK$15</v>
      </c>
      <c r="CL3249" s="196" t="str">
        <f t="shared" si="4239"/>
        <v>CL$15</v>
      </c>
    </row>
    <row r="3250" spans="2:90" x14ac:dyDescent="0.4">
      <c r="B3250" s="130"/>
      <c r="C3250" s="12"/>
      <c r="D3250" s="12"/>
      <c r="E3250" s="12" t="s">
        <v>906</v>
      </c>
      <c r="F3250" s="12"/>
      <c r="G3250" s="12"/>
      <c r="H3250" s="12"/>
      <c r="I3250" s="60"/>
      <c r="J3250" s="60"/>
      <c r="K3250" s="15"/>
      <c r="L3250" s="15"/>
      <c r="M3250" s="15"/>
      <c r="N3250" s="15"/>
      <c r="O3250" s="15"/>
      <c r="P3250" s="15"/>
      <c r="R3250" s="15"/>
      <c r="S3250" s="80"/>
      <c r="T3250" s="80"/>
      <c r="U3250" s="80"/>
      <c r="V3250" s="80"/>
      <c r="W3250" s="80"/>
      <c r="X3250" s="80"/>
      <c r="Y3250" s="80"/>
      <c r="Z3250" s="80"/>
      <c r="AA3250" s="80"/>
      <c r="AB3250" s="80"/>
      <c r="AC3250" s="80"/>
      <c r="AD3250" s="80"/>
      <c r="AE3250" s="80"/>
      <c r="AF3250" s="80"/>
      <c r="AG3250" s="80"/>
      <c r="AH3250" s="80"/>
      <c r="AI3250" s="80"/>
      <c r="AJ3250" s="80"/>
      <c r="AK3250" s="80"/>
      <c r="AL3250" s="80"/>
      <c r="AM3250" s="80"/>
      <c r="AN3250" s="80"/>
      <c r="AO3250" s="80"/>
      <c r="AP3250" s="80"/>
      <c r="AQ3250" s="80"/>
      <c r="AR3250" s="80"/>
      <c r="AS3250" s="80"/>
      <c r="AT3250" s="80"/>
      <c r="AU3250" s="80"/>
      <c r="AV3250" s="80"/>
      <c r="AW3250" s="80"/>
      <c r="AX3250" s="80"/>
      <c r="AY3250" s="80"/>
      <c r="AZ3250" s="80"/>
      <c r="BA3250" s="80"/>
      <c r="BB3250" s="80"/>
      <c r="BC3250" s="80"/>
      <c r="BD3250" s="80"/>
      <c r="BE3250" s="80"/>
      <c r="BF3250" s="80"/>
      <c r="BG3250" s="80"/>
      <c r="BH3250" s="80"/>
      <c r="BI3250" s="80"/>
      <c r="BJ3250" s="80"/>
      <c r="BK3250" s="80"/>
      <c r="BL3250" s="80"/>
      <c r="BM3250" s="80"/>
      <c r="BN3250" s="80"/>
      <c r="BO3250" s="80"/>
      <c r="BP3250" s="80"/>
      <c r="BQ3250" s="80"/>
      <c r="BR3250" s="80"/>
      <c r="BS3250" s="80"/>
      <c r="BT3250" s="80"/>
      <c r="BU3250" s="80"/>
      <c r="BV3250" s="80"/>
      <c r="BW3250" s="80"/>
      <c r="BX3250" s="80"/>
      <c r="BY3250" s="80"/>
      <c r="BZ3250" s="80"/>
      <c r="CA3250" s="80"/>
      <c r="CB3250" s="80"/>
      <c r="CC3250" s="80"/>
      <c r="CD3250" s="80"/>
      <c r="CE3250" s="80"/>
      <c r="CF3250" s="80"/>
      <c r="CG3250" s="80"/>
      <c r="CH3250" s="80"/>
      <c r="CI3250" s="80"/>
      <c r="CJ3250" s="80"/>
      <c r="CK3250" s="80"/>
      <c r="CL3250" s="80"/>
    </row>
    <row r="3251" spans="2:90" x14ac:dyDescent="0.4">
      <c r="B3251" s="130"/>
      <c r="C3251" s="12"/>
      <c r="D3251" s="12"/>
      <c r="E3251" s="12" t="s">
        <v>906</v>
      </c>
      <c r="F3251" s="12"/>
      <c r="G3251" s="12"/>
      <c r="H3251" s="12"/>
      <c r="I3251" s="60"/>
      <c r="J3251" s="60"/>
      <c r="K3251" s="15"/>
      <c r="L3251" s="15"/>
      <c r="M3251" s="15"/>
      <c r="N3251" s="15"/>
      <c r="O3251" s="15"/>
      <c r="P3251" s="15"/>
      <c r="R3251" s="15"/>
      <c r="S3251" s="80"/>
      <c r="T3251" s="80"/>
      <c r="U3251" s="80"/>
      <c r="V3251" s="80"/>
      <c r="W3251" s="80"/>
      <c r="X3251" s="80"/>
      <c r="Y3251" s="80"/>
      <c r="Z3251" s="80"/>
      <c r="AA3251" s="80"/>
      <c r="AB3251" s="80"/>
      <c r="AC3251" s="80"/>
      <c r="AD3251" s="80"/>
      <c r="AE3251" s="80"/>
      <c r="AF3251" s="80"/>
      <c r="AG3251" s="80"/>
      <c r="AH3251" s="80"/>
      <c r="AI3251" s="80"/>
      <c r="AJ3251" s="80"/>
      <c r="AK3251" s="80"/>
      <c r="AL3251" s="80"/>
      <c r="AM3251" s="80"/>
      <c r="AN3251" s="80"/>
      <c r="AO3251" s="80"/>
      <c r="AP3251" s="80"/>
      <c r="AQ3251" s="80"/>
      <c r="AR3251" s="80"/>
      <c r="AS3251" s="80"/>
      <c r="AT3251" s="80"/>
      <c r="AU3251" s="80"/>
      <c r="AV3251" s="80"/>
      <c r="AW3251" s="80"/>
      <c r="AX3251" s="80"/>
      <c r="AY3251" s="80"/>
      <c r="AZ3251" s="80"/>
      <c r="BA3251" s="80"/>
      <c r="BB3251" s="80"/>
      <c r="BC3251" s="80"/>
      <c r="BD3251" s="80"/>
      <c r="BE3251" s="80"/>
      <c r="BF3251" s="80"/>
      <c r="BG3251" s="80"/>
      <c r="BH3251" s="80"/>
      <c r="BI3251" s="80"/>
      <c r="BJ3251" s="80"/>
      <c r="BK3251" s="80"/>
      <c r="BL3251" s="80"/>
      <c r="BM3251" s="80"/>
      <c r="BN3251" s="80"/>
      <c r="BO3251" s="80"/>
      <c r="BP3251" s="80"/>
      <c r="BQ3251" s="80"/>
      <c r="BR3251" s="80"/>
      <c r="BS3251" s="80"/>
      <c r="BT3251" s="80"/>
      <c r="BU3251" s="80"/>
      <c r="BV3251" s="80"/>
      <c r="BW3251" s="80"/>
      <c r="BX3251" s="80"/>
      <c r="BY3251" s="80"/>
      <c r="BZ3251" s="80"/>
      <c r="CA3251" s="80"/>
      <c r="CB3251" s="80"/>
      <c r="CC3251" s="80"/>
      <c r="CD3251" s="80"/>
      <c r="CE3251" s="80"/>
      <c r="CF3251" s="80"/>
      <c r="CG3251" s="80"/>
      <c r="CH3251" s="80"/>
      <c r="CI3251" s="80"/>
      <c r="CJ3251" s="80"/>
      <c r="CK3251" s="80"/>
      <c r="CL3251" s="80"/>
    </row>
    <row r="3252" spans="2:90" x14ac:dyDescent="0.4">
      <c r="B3252" s="130"/>
      <c r="C3252" s="12"/>
      <c r="D3252" s="12"/>
      <c r="E3252" s="12" t="s">
        <v>906</v>
      </c>
      <c r="F3252" s="12"/>
      <c r="G3252" s="12"/>
      <c r="H3252" s="12"/>
      <c r="I3252" s="60"/>
      <c r="J3252" s="60"/>
      <c r="K3252" s="15"/>
      <c r="L3252" s="15"/>
      <c r="M3252" s="15"/>
      <c r="N3252" s="15"/>
      <c r="O3252" s="15"/>
      <c r="P3252" s="15"/>
      <c r="R3252" s="15"/>
      <c r="S3252" s="80"/>
      <c r="T3252" s="80"/>
      <c r="U3252" s="80"/>
      <c r="V3252" s="80"/>
      <c r="W3252" s="80"/>
      <c r="X3252" s="80"/>
      <c r="Y3252" s="80"/>
      <c r="Z3252" s="80"/>
      <c r="AA3252" s="80"/>
      <c r="AB3252" s="80"/>
      <c r="AC3252" s="80"/>
      <c r="AD3252" s="80"/>
      <c r="AE3252" s="80"/>
      <c r="AF3252" s="80"/>
      <c r="AG3252" s="80"/>
      <c r="AH3252" s="80"/>
      <c r="AI3252" s="80"/>
      <c r="AJ3252" s="80"/>
      <c r="AK3252" s="80"/>
      <c r="AL3252" s="80"/>
      <c r="AM3252" s="80"/>
      <c r="AN3252" s="80"/>
      <c r="AO3252" s="80"/>
      <c r="AP3252" s="80"/>
      <c r="AQ3252" s="80"/>
      <c r="AR3252" s="80"/>
      <c r="AS3252" s="80"/>
      <c r="AT3252" s="80"/>
      <c r="AU3252" s="80"/>
      <c r="AV3252" s="80"/>
      <c r="AW3252" s="80"/>
      <c r="AX3252" s="80"/>
      <c r="AY3252" s="80"/>
      <c r="AZ3252" s="80"/>
      <c r="BA3252" s="80"/>
      <c r="BB3252" s="80"/>
      <c r="BC3252" s="80"/>
      <c r="BD3252" s="80"/>
      <c r="BE3252" s="80"/>
      <c r="BF3252" s="80"/>
      <c r="BG3252" s="80"/>
      <c r="BH3252" s="80"/>
      <c r="BI3252" s="80"/>
      <c r="BJ3252" s="80"/>
      <c r="BK3252" s="80"/>
      <c r="BL3252" s="80"/>
      <c r="BM3252" s="80"/>
      <c r="BN3252" s="80"/>
      <c r="BO3252" s="80"/>
      <c r="BP3252" s="80"/>
      <c r="BQ3252" s="80"/>
      <c r="BR3252" s="80"/>
      <c r="BS3252" s="80"/>
      <c r="BT3252" s="80"/>
      <c r="BU3252" s="80"/>
      <c r="BV3252" s="80"/>
      <c r="BW3252" s="80"/>
      <c r="BX3252" s="80"/>
      <c r="BY3252" s="80"/>
      <c r="BZ3252" s="80"/>
      <c r="CA3252" s="80"/>
      <c r="CB3252" s="80"/>
      <c r="CC3252" s="80"/>
      <c r="CD3252" s="80"/>
      <c r="CE3252" s="80"/>
      <c r="CF3252" s="80"/>
      <c r="CG3252" s="80"/>
      <c r="CH3252" s="80"/>
      <c r="CI3252" s="80"/>
      <c r="CJ3252" s="80"/>
      <c r="CK3252" s="80"/>
      <c r="CL3252" s="80"/>
    </row>
    <row r="3253" spans="2:90" x14ac:dyDescent="0.4">
      <c r="B3253" s="130"/>
      <c r="C3253" s="12"/>
      <c r="D3253" s="12"/>
      <c r="E3253" s="12" t="s">
        <v>906</v>
      </c>
      <c r="F3253" s="12"/>
      <c r="G3253" s="12"/>
      <c r="H3253" s="12"/>
      <c r="I3253" s="60"/>
      <c r="J3253" s="60"/>
      <c r="K3253" s="15"/>
      <c r="L3253" s="15"/>
      <c r="M3253" s="15"/>
      <c r="N3253" s="15"/>
      <c r="O3253" s="15"/>
      <c r="P3253" s="15"/>
      <c r="R3253" s="15"/>
      <c r="S3253" s="80"/>
      <c r="T3253" s="80"/>
      <c r="U3253" s="80"/>
      <c r="V3253" s="80"/>
      <c r="W3253" s="80"/>
      <c r="X3253" s="80"/>
      <c r="Y3253" s="80"/>
      <c r="Z3253" s="80"/>
      <c r="AA3253" s="80"/>
      <c r="AB3253" s="80"/>
      <c r="AC3253" s="80"/>
      <c r="AD3253" s="80"/>
      <c r="AE3253" s="80"/>
      <c r="AF3253" s="80"/>
      <c r="AG3253" s="80"/>
      <c r="AH3253" s="80"/>
      <c r="AI3253" s="80"/>
      <c r="AJ3253" s="80"/>
      <c r="AK3253" s="80"/>
      <c r="AL3253" s="80"/>
      <c r="AM3253" s="80"/>
      <c r="AN3253" s="80"/>
      <c r="AO3253" s="80"/>
      <c r="AP3253" s="80"/>
      <c r="AQ3253" s="80"/>
      <c r="AR3253" s="80"/>
      <c r="AS3253" s="80"/>
      <c r="AT3253" s="80"/>
      <c r="AU3253" s="80"/>
      <c r="AV3253" s="80"/>
      <c r="AW3253" s="80"/>
      <c r="AX3253" s="80"/>
      <c r="AY3253" s="80"/>
      <c r="AZ3253" s="80"/>
      <c r="BA3253" s="80"/>
      <c r="BB3253" s="80"/>
      <c r="BC3253" s="80"/>
      <c r="BD3253" s="80"/>
      <c r="BE3253" s="80"/>
      <c r="BF3253" s="80"/>
      <c r="BG3253" s="80"/>
      <c r="BH3253" s="80"/>
      <c r="BI3253" s="80"/>
      <c r="BJ3253" s="80"/>
      <c r="BK3253" s="80"/>
      <c r="BL3253" s="80"/>
      <c r="BM3253" s="80"/>
      <c r="BN3253" s="80"/>
      <c r="BO3253" s="80"/>
      <c r="BP3253" s="80"/>
      <c r="BQ3253" s="80"/>
      <c r="BR3253" s="80"/>
      <c r="BS3253" s="80"/>
      <c r="BT3253" s="80"/>
      <c r="BU3253" s="80"/>
      <c r="BV3253" s="80"/>
      <c r="BW3253" s="80"/>
      <c r="BX3253" s="80"/>
      <c r="BY3253" s="80"/>
      <c r="BZ3253" s="80"/>
      <c r="CA3253" s="80"/>
      <c r="CB3253" s="80"/>
      <c r="CC3253" s="80"/>
      <c r="CD3253" s="80"/>
      <c r="CE3253" s="80"/>
      <c r="CF3253" s="80"/>
      <c r="CG3253" s="80"/>
      <c r="CH3253" s="80"/>
      <c r="CI3253" s="80"/>
      <c r="CJ3253" s="80"/>
      <c r="CK3253" s="80"/>
      <c r="CL3253" s="80"/>
    </row>
    <row r="3254" spans="2:90" x14ac:dyDescent="0.4">
      <c r="B3254" s="130"/>
      <c r="C3254" s="12"/>
      <c r="D3254" s="12"/>
      <c r="E3254" s="12" t="s">
        <v>906</v>
      </c>
      <c r="F3254" s="12"/>
      <c r="G3254" s="12"/>
      <c r="H3254" s="12"/>
      <c r="I3254" s="60"/>
      <c r="J3254" s="60"/>
      <c r="K3254" s="15"/>
      <c r="L3254" s="15"/>
      <c r="M3254" s="15"/>
      <c r="N3254" s="15"/>
      <c r="O3254" s="15"/>
      <c r="P3254" s="15"/>
      <c r="R3254" s="15"/>
      <c r="S3254" s="80"/>
      <c r="T3254" s="80"/>
      <c r="U3254" s="80"/>
      <c r="V3254" s="80"/>
      <c r="W3254" s="80"/>
      <c r="X3254" s="80"/>
      <c r="Y3254" s="80"/>
      <c r="Z3254" s="80"/>
      <c r="AA3254" s="80"/>
      <c r="AB3254" s="80"/>
      <c r="AC3254" s="80"/>
      <c r="AD3254" s="80"/>
      <c r="AE3254" s="80"/>
      <c r="AF3254" s="80"/>
      <c r="AG3254" s="80"/>
      <c r="AH3254" s="80"/>
      <c r="AI3254" s="80"/>
      <c r="AJ3254" s="80"/>
      <c r="AK3254" s="80"/>
      <c r="AL3254" s="80"/>
      <c r="AM3254" s="80"/>
      <c r="AN3254" s="80"/>
      <c r="AO3254" s="80"/>
      <c r="AP3254" s="80"/>
      <c r="AQ3254" s="80"/>
      <c r="AR3254" s="80"/>
      <c r="AS3254" s="80"/>
      <c r="AT3254" s="80"/>
      <c r="AU3254" s="80"/>
      <c r="AV3254" s="80"/>
      <c r="AW3254" s="80"/>
      <c r="AX3254" s="80"/>
      <c r="AY3254" s="80"/>
      <c r="AZ3254" s="80"/>
      <c r="BA3254" s="80"/>
      <c r="BB3254" s="80"/>
      <c r="BC3254" s="80"/>
      <c r="BD3254" s="80"/>
      <c r="BE3254" s="80"/>
      <c r="BF3254" s="80"/>
      <c r="BG3254" s="80"/>
      <c r="BH3254" s="80"/>
      <c r="BI3254" s="80"/>
      <c r="BJ3254" s="80"/>
      <c r="BK3254" s="80"/>
      <c r="BL3254" s="80"/>
      <c r="BM3254" s="80"/>
      <c r="BN3254" s="80"/>
      <c r="BO3254" s="80"/>
      <c r="BP3254" s="80"/>
      <c r="BQ3254" s="80"/>
      <c r="BR3254" s="80"/>
      <c r="BS3254" s="80"/>
      <c r="BT3254" s="80"/>
      <c r="BU3254" s="80"/>
      <c r="BV3254" s="80"/>
      <c r="BW3254" s="80"/>
      <c r="BX3254" s="80"/>
      <c r="BY3254" s="80"/>
      <c r="BZ3254" s="80"/>
      <c r="CA3254" s="80"/>
      <c r="CB3254" s="80"/>
      <c r="CC3254" s="80"/>
      <c r="CD3254" s="80"/>
      <c r="CE3254" s="80"/>
      <c r="CF3254" s="80"/>
      <c r="CG3254" s="80"/>
      <c r="CH3254" s="80"/>
      <c r="CI3254" s="80"/>
      <c r="CJ3254" s="80"/>
      <c r="CK3254" s="80"/>
      <c r="CL3254" s="80"/>
    </row>
    <row r="3255" spans="2:90" x14ac:dyDescent="0.4">
      <c r="B3255" s="130"/>
      <c r="C3255" s="12"/>
      <c r="D3255" s="12"/>
      <c r="E3255" s="12" t="s">
        <v>906</v>
      </c>
      <c r="F3255" s="12"/>
      <c r="G3255" s="12"/>
      <c r="H3255" s="12"/>
      <c r="I3255" s="60"/>
      <c r="J3255" s="60"/>
      <c r="K3255" s="15"/>
      <c r="L3255" s="15"/>
      <c r="M3255" s="15"/>
      <c r="N3255" s="15"/>
      <c r="O3255" s="15"/>
      <c r="P3255" s="15"/>
      <c r="R3255" s="15"/>
      <c r="S3255" s="80"/>
      <c r="T3255" s="80"/>
      <c r="U3255" s="80"/>
      <c r="V3255" s="80"/>
      <c r="W3255" s="80"/>
      <c r="X3255" s="80"/>
      <c r="Y3255" s="80"/>
      <c r="Z3255" s="80"/>
      <c r="AA3255" s="80"/>
      <c r="AB3255" s="80"/>
      <c r="AC3255" s="80"/>
      <c r="AD3255" s="80"/>
      <c r="AE3255" s="80"/>
      <c r="AF3255" s="80"/>
      <c r="AG3255" s="80"/>
      <c r="AH3255" s="80"/>
      <c r="AI3255" s="80"/>
      <c r="AJ3255" s="80"/>
      <c r="AK3255" s="80"/>
      <c r="AL3255" s="80"/>
      <c r="AM3255" s="80"/>
      <c r="AN3255" s="80"/>
      <c r="AO3255" s="80"/>
      <c r="AP3255" s="80"/>
      <c r="AQ3255" s="80"/>
      <c r="AR3255" s="80"/>
      <c r="AS3255" s="80"/>
      <c r="AT3255" s="80"/>
      <c r="AU3255" s="80"/>
      <c r="AV3255" s="80"/>
      <c r="AW3255" s="80"/>
      <c r="AX3255" s="80"/>
      <c r="AY3255" s="80"/>
      <c r="AZ3255" s="80"/>
      <c r="BA3255" s="80"/>
      <c r="BB3255" s="80"/>
      <c r="BC3255" s="80"/>
      <c r="BD3255" s="80"/>
      <c r="BE3255" s="80"/>
      <c r="BF3255" s="80"/>
      <c r="BG3255" s="80"/>
      <c r="BH3255" s="80"/>
      <c r="BI3255" s="80"/>
      <c r="BJ3255" s="80"/>
      <c r="BK3255" s="80"/>
      <c r="BL3255" s="80"/>
      <c r="BM3255" s="80"/>
      <c r="BN3255" s="80"/>
      <c r="BO3255" s="80"/>
      <c r="BP3255" s="80"/>
      <c r="BQ3255" s="80"/>
      <c r="BR3255" s="80"/>
      <c r="BS3255" s="80"/>
      <c r="BT3255" s="80"/>
      <c r="BU3255" s="80"/>
      <c r="BV3255" s="80"/>
      <c r="BW3255" s="80"/>
      <c r="BX3255" s="80"/>
      <c r="BY3255" s="80"/>
      <c r="BZ3255" s="80"/>
      <c r="CA3255" s="80"/>
      <c r="CB3255" s="80"/>
      <c r="CC3255" s="80"/>
      <c r="CD3255" s="80"/>
      <c r="CE3255" s="80"/>
      <c r="CF3255" s="80"/>
      <c r="CG3255" s="80"/>
      <c r="CH3255" s="80"/>
      <c r="CI3255" s="80"/>
      <c r="CJ3255" s="80"/>
      <c r="CK3255" s="80"/>
      <c r="CL3255" s="80"/>
    </row>
    <row r="3256" spans="2:90" x14ac:dyDescent="0.4">
      <c r="B3256" s="130"/>
      <c r="C3256" s="12"/>
      <c r="D3256" s="12"/>
      <c r="E3256" s="12" t="s">
        <v>906</v>
      </c>
      <c r="F3256" s="12"/>
      <c r="G3256" s="12"/>
      <c r="H3256" s="12"/>
      <c r="I3256" s="60"/>
      <c r="J3256" s="60"/>
      <c r="K3256" s="15"/>
      <c r="L3256" s="15"/>
      <c r="M3256" s="15"/>
      <c r="N3256" s="15"/>
      <c r="O3256" s="15"/>
      <c r="P3256" s="15"/>
      <c r="R3256" s="15"/>
      <c r="S3256" s="80"/>
      <c r="T3256" s="80"/>
      <c r="U3256" s="80"/>
      <c r="V3256" s="80"/>
      <c r="W3256" s="80"/>
      <c r="X3256" s="80"/>
      <c r="Y3256" s="80"/>
      <c r="Z3256" s="80"/>
      <c r="AA3256" s="80"/>
      <c r="AB3256" s="80"/>
      <c r="AC3256" s="80"/>
      <c r="AD3256" s="80"/>
      <c r="AE3256" s="80"/>
      <c r="AF3256" s="80"/>
      <c r="AG3256" s="80"/>
      <c r="AH3256" s="80"/>
      <c r="AI3256" s="80"/>
      <c r="AJ3256" s="80"/>
      <c r="AK3256" s="80"/>
      <c r="AL3256" s="80"/>
      <c r="AM3256" s="80"/>
      <c r="AN3256" s="80"/>
      <c r="AO3256" s="80"/>
      <c r="AP3256" s="80"/>
      <c r="AQ3256" s="80"/>
      <c r="AR3256" s="80"/>
      <c r="AS3256" s="80"/>
      <c r="AT3256" s="80"/>
      <c r="AU3256" s="80"/>
      <c r="AV3256" s="80"/>
      <c r="AW3256" s="80"/>
      <c r="AX3256" s="80"/>
      <c r="AY3256" s="80"/>
      <c r="AZ3256" s="80"/>
      <c r="BA3256" s="80"/>
      <c r="BB3256" s="80"/>
      <c r="BC3256" s="80"/>
      <c r="BD3256" s="80"/>
      <c r="BE3256" s="80"/>
      <c r="BF3256" s="80"/>
      <c r="BG3256" s="80"/>
      <c r="BH3256" s="80"/>
      <c r="BI3256" s="80"/>
      <c r="BJ3256" s="80"/>
      <c r="BK3256" s="80"/>
      <c r="BL3256" s="80"/>
      <c r="BM3256" s="80"/>
      <c r="BN3256" s="80"/>
      <c r="BO3256" s="80"/>
      <c r="BP3256" s="80"/>
      <c r="BQ3256" s="80"/>
      <c r="BR3256" s="80"/>
      <c r="BS3256" s="80"/>
      <c r="BT3256" s="80"/>
      <c r="BU3256" s="80"/>
      <c r="BV3256" s="80"/>
      <c r="BW3256" s="80"/>
      <c r="BX3256" s="80"/>
      <c r="BY3256" s="80"/>
      <c r="BZ3256" s="80"/>
      <c r="CA3256" s="80"/>
      <c r="CB3256" s="80"/>
      <c r="CC3256" s="80"/>
      <c r="CD3256" s="80"/>
      <c r="CE3256" s="80"/>
      <c r="CF3256" s="80"/>
      <c r="CG3256" s="80"/>
      <c r="CH3256" s="80"/>
      <c r="CI3256" s="80"/>
      <c r="CJ3256" s="80"/>
      <c r="CK3256" s="80"/>
      <c r="CL3256" s="80"/>
    </row>
    <row r="3257" spans="2:90" x14ac:dyDescent="0.4">
      <c r="B3257" s="130"/>
      <c r="C3257" s="12"/>
      <c r="D3257" s="12"/>
      <c r="E3257" s="12" t="s">
        <v>906</v>
      </c>
      <c r="F3257" s="12"/>
      <c r="G3257" s="12"/>
      <c r="H3257" s="12"/>
      <c r="I3257" s="60"/>
      <c r="J3257" s="60"/>
      <c r="K3257" s="15"/>
      <c r="L3257" s="15"/>
      <c r="M3257" s="15"/>
      <c r="N3257" s="15"/>
      <c r="O3257" s="15"/>
      <c r="P3257" s="15"/>
      <c r="R3257" s="15"/>
      <c r="S3257" s="80"/>
      <c r="T3257" s="80"/>
      <c r="U3257" s="80"/>
      <c r="V3257" s="80"/>
      <c r="W3257" s="80"/>
      <c r="X3257" s="80"/>
      <c r="Y3257" s="80"/>
      <c r="Z3257" s="80"/>
      <c r="AA3257" s="80"/>
      <c r="AB3257" s="80"/>
      <c r="AC3257" s="80"/>
      <c r="AD3257" s="80"/>
      <c r="AE3257" s="80"/>
      <c r="AF3257" s="80"/>
      <c r="AG3257" s="80"/>
      <c r="AH3257" s="80"/>
      <c r="AI3257" s="80"/>
      <c r="AJ3257" s="80"/>
      <c r="AK3257" s="80"/>
      <c r="AL3257" s="80"/>
      <c r="AM3257" s="80"/>
      <c r="AN3257" s="80"/>
      <c r="AO3257" s="80"/>
      <c r="AP3257" s="80"/>
      <c r="AQ3257" s="80"/>
      <c r="AR3257" s="80"/>
      <c r="AS3257" s="80"/>
      <c r="AT3257" s="80"/>
      <c r="AU3257" s="80"/>
      <c r="AV3257" s="80"/>
      <c r="AW3257" s="80"/>
      <c r="AX3257" s="80"/>
      <c r="AY3257" s="80"/>
      <c r="AZ3257" s="80"/>
      <c r="BA3257" s="80"/>
      <c r="BB3257" s="80"/>
      <c r="BC3257" s="80"/>
      <c r="BD3257" s="80"/>
      <c r="BE3257" s="80"/>
      <c r="BF3257" s="80"/>
      <c r="BG3257" s="80"/>
      <c r="BH3257" s="80"/>
      <c r="BI3257" s="80"/>
      <c r="BJ3257" s="80"/>
      <c r="BK3257" s="80"/>
      <c r="BL3257" s="80"/>
      <c r="BM3257" s="80"/>
      <c r="BN3257" s="80"/>
      <c r="BO3257" s="80"/>
      <c r="BP3257" s="80"/>
      <c r="BQ3257" s="80"/>
      <c r="BR3257" s="80"/>
      <c r="BS3257" s="80"/>
      <c r="BT3257" s="80"/>
      <c r="BU3257" s="80"/>
      <c r="BV3257" s="80"/>
      <c r="BW3257" s="80"/>
      <c r="BX3257" s="80"/>
      <c r="BY3257" s="80"/>
      <c r="BZ3257" s="80"/>
      <c r="CA3257" s="80"/>
      <c r="CB3257" s="80"/>
      <c r="CC3257" s="80"/>
      <c r="CD3257" s="80"/>
      <c r="CE3257" s="80"/>
      <c r="CF3257" s="80"/>
      <c r="CG3257" s="80"/>
      <c r="CH3257" s="80"/>
      <c r="CI3257" s="80"/>
      <c r="CJ3257" s="80"/>
      <c r="CK3257" s="80"/>
      <c r="CL3257" s="80"/>
    </row>
    <row r="3258" spans="2:90" x14ac:dyDescent="0.4">
      <c r="B3258" s="130"/>
      <c r="C3258" s="12"/>
      <c r="D3258" s="12"/>
      <c r="E3258" s="12" t="s">
        <v>906</v>
      </c>
      <c r="F3258" s="12"/>
      <c r="G3258" s="12"/>
      <c r="H3258" s="12"/>
      <c r="I3258" s="60"/>
      <c r="J3258" s="60"/>
      <c r="K3258" s="15"/>
      <c r="L3258" s="15"/>
      <c r="M3258" s="15"/>
      <c r="N3258" s="15"/>
      <c r="O3258" s="15"/>
      <c r="P3258" s="15"/>
      <c r="R3258" s="15"/>
      <c r="S3258" s="172"/>
      <c r="T3258" s="172"/>
      <c r="U3258" s="172"/>
      <c r="V3258" s="172"/>
      <c r="W3258" s="172"/>
      <c r="X3258" s="172"/>
      <c r="Y3258" s="172"/>
      <c r="Z3258" s="172"/>
      <c r="AA3258" s="172"/>
      <c r="AB3258" s="172"/>
      <c r="AC3258" s="172"/>
      <c r="AD3258" s="172"/>
      <c r="AE3258" s="172"/>
      <c r="AF3258" s="172"/>
      <c r="AG3258" s="172"/>
      <c r="AH3258" s="172"/>
      <c r="AI3258" s="172"/>
      <c r="AJ3258" s="172"/>
      <c r="AK3258" s="172"/>
      <c r="AL3258" s="172"/>
      <c r="AM3258" s="172"/>
      <c r="AN3258" s="172"/>
      <c r="AO3258" s="172"/>
      <c r="AP3258" s="172"/>
      <c r="AQ3258" s="172"/>
      <c r="AR3258" s="172"/>
      <c r="AS3258" s="172"/>
      <c r="AT3258" s="172"/>
      <c r="AU3258" s="172"/>
      <c r="AV3258" s="172"/>
      <c r="AW3258" s="172"/>
      <c r="AX3258" s="172"/>
      <c r="AY3258" s="172"/>
      <c r="AZ3258" s="172"/>
      <c r="BA3258" s="172"/>
      <c r="BB3258" s="172"/>
      <c r="BC3258" s="172"/>
      <c r="BD3258" s="172"/>
      <c r="BE3258" s="172"/>
      <c r="BF3258" s="172"/>
      <c r="BG3258" s="172"/>
      <c r="BH3258" s="172"/>
      <c r="BI3258" s="172"/>
      <c r="BJ3258" s="172"/>
      <c r="BK3258" s="172"/>
      <c r="BL3258" s="172"/>
      <c r="BM3258" s="172"/>
      <c r="BN3258" s="172"/>
      <c r="BO3258" s="172"/>
      <c r="BP3258" s="172"/>
      <c r="BQ3258" s="172"/>
      <c r="BR3258" s="172"/>
      <c r="BS3258" s="172"/>
      <c r="BT3258" s="172"/>
      <c r="BU3258" s="172"/>
      <c r="BV3258" s="172"/>
      <c r="BW3258" s="172"/>
      <c r="BX3258" s="172"/>
      <c r="BY3258" s="172"/>
      <c r="BZ3258" s="172"/>
      <c r="CA3258" s="172"/>
      <c r="CB3258" s="172"/>
      <c r="CC3258" s="172"/>
      <c r="CD3258" s="172"/>
      <c r="CE3258" s="172"/>
      <c r="CF3258" s="172"/>
      <c r="CG3258" s="172"/>
      <c r="CH3258" s="172"/>
      <c r="CI3258" s="172"/>
      <c r="CJ3258" s="172"/>
      <c r="CK3258" s="172"/>
      <c r="CL3258" s="172"/>
    </row>
    <row r="3259" spans="2:90" x14ac:dyDescent="0.4">
      <c r="B3259" s="130"/>
      <c r="C3259" s="12"/>
      <c r="D3259" s="12"/>
      <c r="E3259" s="12" t="s">
        <v>906</v>
      </c>
      <c r="F3259" s="12"/>
      <c r="G3259" s="12"/>
      <c r="H3259" s="12"/>
      <c r="I3259" s="60"/>
      <c r="J3259" s="60"/>
      <c r="K3259" s="15"/>
      <c r="L3259" s="15"/>
      <c r="M3259" s="15"/>
      <c r="N3259" s="15"/>
      <c r="O3259" s="15"/>
      <c r="P3259" s="15"/>
      <c r="R3259" s="15"/>
      <c r="S3259" s="172"/>
      <c r="T3259" s="172"/>
      <c r="U3259" s="172"/>
      <c r="V3259" s="172"/>
      <c r="W3259" s="172"/>
      <c r="X3259" s="172"/>
      <c r="Y3259" s="172"/>
      <c r="Z3259" s="172"/>
      <c r="AA3259" s="172"/>
      <c r="AB3259" s="172"/>
      <c r="AC3259" s="172"/>
      <c r="AD3259" s="172"/>
      <c r="AE3259" s="172"/>
      <c r="AF3259" s="172"/>
      <c r="AG3259" s="172"/>
      <c r="AH3259" s="172"/>
      <c r="AI3259" s="172"/>
      <c r="AJ3259" s="172"/>
      <c r="AK3259" s="172"/>
      <c r="AL3259" s="172"/>
      <c r="AM3259" s="172"/>
      <c r="AN3259" s="172"/>
      <c r="AO3259" s="172"/>
      <c r="AP3259" s="172"/>
      <c r="AQ3259" s="172"/>
      <c r="AR3259" s="172"/>
      <c r="AS3259" s="172"/>
      <c r="AT3259" s="172"/>
      <c r="AU3259" s="172"/>
      <c r="AV3259" s="172"/>
      <c r="AW3259" s="172"/>
      <c r="AX3259" s="172"/>
      <c r="AY3259" s="172"/>
      <c r="AZ3259" s="172"/>
      <c r="BA3259" s="172"/>
      <c r="BB3259" s="172"/>
      <c r="BC3259" s="172"/>
      <c r="BD3259" s="172"/>
      <c r="BE3259" s="172"/>
      <c r="BF3259" s="172"/>
      <c r="BG3259" s="172"/>
      <c r="BH3259" s="172"/>
      <c r="BI3259" s="172"/>
      <c r="BJ3259" s="172"/>
      <c r="BK3259" s="172"/>
      <c r="BL3259" s="172"/>
      <c r="BM3259" s="172"/>
      <c r="BN3259" s="172"/>
      <c r="BO3259" s="172"/>
      <c r="BP3259" s="172"/>
      <c r="BQ3259" s="172"/>
      <c r="BR3259" s="172"/>
      <c r="BS3259" s="172"/>
      <c r="BT3259" s="172"/>
      <c r="BU3259" s="172"/>
      <c r="BV3259" s="172"/>
      <c r="BW3259" s="172"/>
      <c r="BX3259" s="172"/>
      <c r="BY3259" s="172"/>
      <c r="BZ3259" s="172"/>
      <c r="CA3259" s="172"/>
      <c r="CB3259" s="172"/>
      <c r="CC3259" s="172"/>
      <c r="CD3259" s="172"/>
      <c r="CE3259" s="172"/>
      <c r="CF3259" s="172"/>
      <c r="CG3259" s="172"/>
      <c r="CH3259" s="172"/>
      <c r="CI3259" s="172"/>
      <c r="CJ3259" s="172"/>
      <c r="CK3259" s="172"/>
      <c r="CL3259" s="172"/>
    </row>
    <row r="3260" spans="2:90" x14ac:dyDescent="0.4">
      <c r="B3260" s="130"/>
      <c r="C3260" s="12"/>
      <c r="D3260" s="12"/>
      <c r="E3260" s="12" t="s">
        <v>906</v>
      </c>
      <c r="F3260" s="12"/>
      <c r="G3260" s="12"/>
      <c r="H3260" s="12"/>
      <c r="I3260" s="60"/>
      <c r="J3260" s="60"/>
      <c r="K3260" s="15"/>
      <c r="L3260" s="15"/>
      <c r="M3260" s="15"/>
      <c r="N3260" s="15"/>
      <c r="O3260" s="15"/>
      <c r="P3260" s="15"/>
      <c r="R3260" s="15"/>
      <c r="S3260" s="172"/>
      <c r="T3260" s="172"/>
      <c r="U3260" s="172"/>
      <c r="V3260" s="172"/>
      <c r="W3260" s="172"/>
      <c r="X3260" s="172"/>
      <c r="Y3260" s="172"/>
      <c r="Z3260" s="172"/>
      <c r="AA3260" s="172"/>
      <c r="AB3260" s="172"/>
      <c r="AC3260" s="172"/>
      <c r="AD3260" s="172"/>
      <c r="AE3260" s="172"/>
      <c r="AF3260" s="172"/>
      <c r="AG3260" s="172"/>
      <c r="AH3260" s="172"/>
      <c r="AI3260" s="172"/>
      <c r="AJ3260" s="172"/>
      <c r="AK3260" s="172"/>
      <c r="AL3260" s="172"/>
      <c r="AM3260" s="172"/>
      <c r="AN3260" s="172"/>
      <c r="AO3260" s="172"/>
      <c r="AP3260" s="172"/>
      <c r="AQ3260" s="172"/>
      <c r="AR3260" s="172"/>
      <c r="AS3260" s="172"/>
      <c r="AT3260" s="172"/>
      <c r="AU3260" s="172"/>
      <c r="AV3260" s="172"/>
      <c r="AW3260" s="172"/>
      <c r="AX3260" s="172"/>
      <c r="AY3260" s="172"/>
      <c r="AZ3260" s="172"/>
      <c r="BA3260" s="172"/>
      <c r="BB3260" s="172"/>
      <c r="BC3260" s="172"/>
      <c r="BD3260" s="172"/>
      <c r="BE3260" s="172"/>
      <c r="BF3260" s="172"/>
      <c r="BG3260" s="172"/>
      <c r="BH3260" s="172"/>
      <c r="BI3260" s="172"/>
      <c r="BJ3260" s="172"/>
      <c r="BK3260" s="172"/>
      <c r="BL3260" s="172"/>
      <c r="BM3260" s="172"/>
      <c r="BN3260" s="172"/>
      <c r="BO3260" s="172"/>
      <c r="BP3260" s="172"/>
      <c r="BQ3260" s="172"/>
      <c r="BR3260" s="172"/>
      <c r="BS3260" s="172"/>
      <c r="BT3260" s="172"/>
      <c r="BU3260" s="172"/>
      <c r="BV3260" s="172"/>
      <c r="BW3260" s="172"/>
      <c r="BX3260" s="172"/>
      <c r="BY3260" s="172"/>
      <c r="BZ3260" s="172"/>
      <c r="CA3260" s="172"/>
      <c r="CB3260" s="172"/>
      <c r="CC3260" s="172"/>
      <c r="CD3260" s="172"/>
      <c r="CE3260" s="172"/>
      <c r="CF3260" s="172"/>
      <c r="CG3260" s="172"/>
      <c r="CH3260" s="172"/>
      <c r="CI3260" s="172"/>
      <c r="CJ3260" s="172"/>
      <c r="CK3260" s="172"/>
      <c r="CL3260" s="172"/>
    </row>
    <row r="3261" spans="2:90" x14ac:dyDescent="0.4">
      <c r="B3261" s="130"/>
      <c r="C3261" s="12"/>
      <c r="D3261" s="12"/>
      <c r="E3261" s="12" t="s">
        <v>906</v>
      </c>
      <c r="F3261" s="12"/>
      <c r="G3261" s="12"/>
      <c r="H3261" s="12"/>
      <c r="I3261" s="60"/>
      <c r="J3261" s="60"/>
      <c r="K3261" s="15"/>
      <c r="L3261" s="15"/>
      <c r="M3261" s="15"/>
      <c r="N3261" s="15"/>
      <c r="O3261" s="15"/>
      <c r="P3261" s="15"/>
      <c r="R3261" s="15"/>
      <c r="S3261" s="172"/>
      <c r="T3261" s="172"/>
      <c r="U3261" s="172"/>
      <c r="V3261" s="172"/>
      <c r="W3261" s="172"/>
      <c r="X3261" s="172"/>
      <c r="Y3261" s="172"/>
      <c r="Z3261" s="172"/>
      <c r="AA3261" s="172"/>
      <c r="AB3261" s="172"/>
      <c r="AC3261" s="172"/>
      <c r="AD3261" s="172"/>
      <c r="AE3261" s="172"/>
      <c r="AF3261" s="172"/>
      <c r="AG3261" s="172"/>
      <c r="AH3261" s="172"/>
      <c r="AI3261" s="172"/>
      <c r="AJ3261" s="172"/>
      <c r="AK3261" s="172"/>
      <c r="AL3261" s="172"/>
      <c r="AM3261" s="172"/>
      <c r="AN3261" s="172"/>
      <c r="AO3261" s="172"/>
      <c r="AP3261" s="172"/>
      <c r="AQ3261" s="172"/>
      <c r="AR3261" s="172"/>
      <c r="AS3261" s="172"/>
      <c r="AT3261" s="172"/>
      <c r="AU3261" s="172"/>
      <c r="AV3261" s="172"/>
      <c r="AW3261" s="172"/>
      <c r="AX3261" s="172"/>
      <c r="AY3261" s="172"/>
      <c r="AZ3261" s="172"/>
      <c r="BA3261" s="172"/>
      <c r="BB3261" s="172"/>
      <c r="BC3261" s="172"/>
      <c r="BD3261" s="172"/>
      <c r="BE3261" s="172"/>
      <c r="BF3261" s="172"/>
      <c r="BG3261" s="172"/>
      <c r="BH3261" s="172"/>
      <c r="BI3261" s="172"/>
      <c r="BJ3261" s="172"/>
      <c r="BK3261" s="172"/>
      <c r="BL3261" s="172"/>
      <c r="BM3261" s="172"/>
      <c r="BN3261" s="172"/>
      <c r="BO3261" s="172"/>
      <c r="BP3261" s="172"/>
      <c r="BQ3261" s="172"/>
      <c r="BR3261" s="172"/>
      <c r="BS3261" s="172"/>
      <c r="BT3261" s="172"/>
      <c r="BU3261" s="172"/>
      <c r="BV3261" s="172"/>
      <c r="BW3261" s="172"/>
      <c r="BX3261" s="172"/>
      <c r="BY3261" s="172"/>
      <c r="BZ3261" s="172"/>
      <c r="CA3261" s="172"/>
      <c r="CB3261" s="172"/>
      <c r="CC3261" s="172"/>
      <c r="CD3261" s="172"/>
      <c r="CE3261" s="172"/>
      <c r="CF3261" s="172"/>
      <c r="CG3261" s="172"/>
      <c r="CH3261" s="172"/>
      <c r="CI3261" s="172"/>
      <c r="CJ3261" s="172"/>
      <c r="CK3261" s="172"/>
      <c r="CL3261" s="172"/>
    </row>
    <row r="3262" spans="2:90" x14ac:dyDescent="0.4">
      <c r="B3262" s="130"/>
      <c r="C3262" s="12"/>
      <c r="D3262" s="12"/>
      <c r="E3262" s="12" t="s">
        <v>906</v>
      </c>
      <c r="F3262" s="12"/>
      <c r="G3262" s="12"/>
      <c r="H3262" s="12"/>
      <c r="I3262" s="60"/>
      <c r="J3262" s="60"/>
      <c r="K3262" s="15"/>
      <c r="L3262" s="15"/>
      <c r="M3262" s="15"/>
      <c r="N3262" s="15"/>
      <c r="O3262" s="15"/>
      <c r="P3262" s="15"/>
      <c r="R3262" s="15"/>
      <c r="S3262" s="172"/>
      <c r="T3262" s="172"/>
      <c r="U3262" s="172"/>
      <c r="V3262" s="172"/>
      <c r="W3262" s="172"/>
      <c r="X3262" s="172"/>
      <c r="Y3262" s="172"/>
      <c r="Z3262" s="172"/>
      <c r="AA3262" s="172"/>
      <c r="AB3262" s="172"/>
      <c r="AC3262" s="172"/>
      <c r="AD3262" s="172"/>
      <c r="AE3262" s="172"/>
      <c r="AF3262" s="172"/>
      <c r="AG3262" s="172"/>
      <c r="AH3262" s="172"/>
      <c r="AI3262" s="172"/>
      <c r="AJ3262" s="172"/>
      <c r="AK3262" s="172"/>
      <c r="AL3262" s="172"/>
      <c r="AM3262" s="172"/>
      <c r="AN3262" s="172"/>
      <c r="AO3262" s="172"/>
      <c r="AP3262" s="172"/>
      <c r="AQ3262" s="172"/>
      <c r="AR3262" s="172"/>
      <c r="AS3262" s="172"/>
      <c r="AT3262" s="172"/>
      <c r="AU3262" s="172"/>
      <c r="AV3262" s="172"/>
      <c r="AW3262" s="172"/>
      <c r="AX3262" s="172"/>
      <c r="AY3262" s="172"/>
      <c r="AZ3262" s="172"/>
      <c r="BA3262" s="172"/>
      <c r="BB3262" s="172"/>
      <c r="BC3262" s="172"/>
      <c r="BD3262" s="172"/>
      <c r="BE3262" s="172"/>
      <c r="BF3262" s="172"/>
      <c r="BG3262" s="172"/>
      <c r="BH3262" s="172"/>
      <c r="BI3262" s="172"/>
      <c r="BJ3262" s="172"/>
      <c r="BK3262" s="172"/>
      <c r="BL3262" s="172"/>
      <c r="BM3262" s="172"/>
      <c r="BN3262" s="172"/>
      <c r="BO3262" s="172"/>
      <c r="BP3262" s="172"/>
      <c r="BQ3262" s="172"/>
      <c r="BR3262" s="172"/>
      <c r="BS3262" s="172"/>
      <c r="BT3262" s="172"/>
      <c r="BU3262" s="172"/>
      <c r="BV3262" s="172"/>
      <c r="BW3262" s="172"/>
      <c r="BX3262" s="172"/>
      <c r="BY3262" s="172"/>
      <c r="BZ3262" s="172"/>
      <c r="CA3262" s="172"/>
      <c r="CB3262" s="172"/>
      <c r="CC3262" s="172"/>
      <c r="CD3262" s="172"/>
      <c r="CE3262" s="172"/>
      <c r="CF3262" s="172"/>
      <c r="CG3262" s="172"/>
      <c r="CH3262" s="172"/>
      <c r="CI3262" s="172"/>
      <c r="CJ3262" s="172"/>
      <c r="CK3262" s="172"/>
      <c r="CL3262" s="172"/>
    </row>
    <row r="3263" spans="2:90" x14ac:dyDescent="0.4">
      <c r="B3263" s="130"/>
      <c r="C3263" s="12"/>
      <c r="D3263" s="12"/>
      <c r="E3263" s="12" t="s">
        <v>906</v>
      </c>
      <c r="F3263" s="12"/>
      <c r="G3263" s="12"/>
      <c r="H3263" s="12"/>
      <c r="I3263" s="60"/>
      <c r="J3263" s="60"/>
      <c r="K3263" s="15"/>
      <c r="L3263" s="15"/>
      <c r="M3263" s="15"/>
      <c r="N3263" s="15"/>
      <c r="O3263" s="15"/>
      <c r="P3263" s="15"/>
      <c r="R3263" s="15"/>
      <c r="S3263" s="172"/>
      <c r="T3263" s="172"/>
      <c r="U3263" s="172"/>
      <c r="V3263" s="172"/>
      <c r="W3263" s="172"/>
      <c r="X3263" s="172"/>
      <c r="Y3263" s="172"/>
      <c r="Z3263" s="172"/>
      <c r="AA3263" s="172"/>
      <c r="AB3263" s="172"/>
      <c r="AC3263" s="172"/>
      <c r="AD3263" s="172"/>
      <c r="AE3263" s="172"/>
      <c r="AF3263" s="172"/>
      <c r="AG3263" s="172"/>
      <c r="AH3263" s="172"/>
      <c r="AI3263" s="172"/>
      <c r="AJ3263" s="172"/>
      <c r="AK3263" s="172"/>
      <c r="AL3263" s="172"/>
      <c r="AM3263" s="172"/>
      <c r="AN3263" s="172"/>
      <c r="AO3263" s="172"/>
      <c r="AP3263" s="172"/>
      <c r="AQ3263" s="172"/>
      <c r="AR3263" s="172"/>
      <c r="AS3263" s="172"/>
      <c r="AT3263" s="172"/>
      <c r="AU3263" s="172"/>
      <c r="AV3263" s="172"/>
      <c r="AW3263" s="172"/>
      <c r="AX3263" s="172"/>
      <c r="AY3263" s="172"/>
      <c r="AZ3263" s="172"/>
      <c r="BA3263" s="172"/>
      <c r="BB3263" s="172"/>
      <c r="BC3263" s="172"/>
      <c r="BD3263" s="172"/>
      <c r="BE3263" s="172"/>
      <c r="BF3263" s="172"/>
      <c r="BG3263" s="172"/>
      <c r="BH3263" s="172"/>
      <c r="BI3263" s="172"/>
      <c r="BJ3263" s="172"/>
      <c r="BK3263" s="172"/>
      <c r="BL3263" s="172"/>
      <c r="BM3263" s="172"/>
      <c r="BN3263" s="172"/>
      <c r="BO3263" s="172"/>
      <c r="BP3263" s="172"/>
      <c r="BQ3263" s="172"/>
      <c r="BR3263" s="172"/>
      <c r="BS3263" s="172"/>
      <c r="BT3263" s="172"/>
      <c r="BU3263" s="172"/>
      <c r="BV3263" s="172"/>
      <c r="BW3263" s="172"/>
      <c r="BX3263" s="172"/>
      <c r="BY3263" s="172"/>
      <c r="BZ3263" s="172"/>
      <c r="CA3263" s="172"/>
      <c r="CB3263" s="172"/>
      <c r="CC3263" s="172"/>
      <c r="CD3263" s="172"/>
      <c r="CE3263" s="172"/>
      <c r="CF3263" s="172"/>
      <c r="CG3263" s="172"/>
      <c r="CH3263" s="172"/>
      <c r="CI3263" s="172"/>
      <c r="CJ3263" s="172"/>
      <c r="CK3263" s="172"/>
      <c r="CL3263" s="172"/>
    </row>
    <row r="3264" spans="2:90" x14ac:dyDescent="0.4">
      <c r="B3264" s="130"/>
      <c r="C3264" s="12"/>
      <c r="D3264" s="12"/>
      <c r="E3264" s="12" t="s">
        <v>906</v>
      </c>
      <c r="F3264" s="12"/>
      <c r="G3264" s="12"/>
      <c r="H3264" s="12"/>
      <c r="I3264" s="60"/>
      <c r="J3264" s="60"/>
      <c r="K3264" s="15"/>
      <c r="L3264" s="15"/>
      <c r="M3264" s="15"/>
      <c r="N3264" s="15"/>
      <c r="O3264" s="15"/>
      <c r="P3264" s="15"/>
      <c r="R3264" s="15"/>
      <c r="S3264" s="172"/>
      <c r="T3264" s="172"/>
      <c r="U3264" s="172"/>
      <c r="V3264" s="172"/>
      <c r="W3264" s="172"/>
      <c r="X3264" s="172"/>
      <c r="Y3264" s="172"/>
      <c r="Z3264" s="172"/>
      <c r="AA3264" s="172"/>
      <c r="AB3264" s="172"/>
      <c r="AC3264" s="172"/>
      <c r="AD3264" s="172"/>
      <c r="AE3264" s="172"/>
      <c r="AF3264" s="172"/>
      <c r="AG3264" s="172"/>
      <c r="AH3264" s="172"/>
      <c r="AI3264" s="172"/>
      <c r="AJ3264" s="172"/>
      <c r="AK3264" s="172"/>
      <c r="AL3264" s="172"/>
      <c r="AM3264" s="172"/>
      <c r="AN3264" s="172"/>
      <c r="AO3264" s="172"/>
      <c r="AP3264" s="172"/>
      <c r="AQ3264" s="172"/>
      <c r="AR3264" s="172"/>
      <c r="AS3264" s="172"/>
      <c r="AT3264" s="172"/>
      <c r="AU3264" s="172"/>
      <c r="AV3264" s="172"/>
      <c r="AW3264" s="172"/>
      <c r="AX3264" s="172"/>
      <c r="AY3264" s="172"/>
      <c r="AZ3264" s="172"/>
      <c r="BA3264" s="172"/>
      <c r="BB3264" s="172"/>
      <c r="BC3264" s="172"/>
      <c r="BD3264" s="172"/>
      <c r="BE3264" s="172"/>
      <c r="BF3264" s="172"/>
      <c r="BG3264" s="172"/>
      <c r="BH3264" s="172"/>
      <c r="BI3264" s="172"/>
      <c r="BJ3264" s="172"/>
      <c r="BK3264" s="172"/>
      <c r="BL3264" s="172"/>
      <c r="BM3264" s="172"/>
      <c r="BN3264" s="172"/>
      <c r="BO3264" s="172"/>
      <c r="BP3264" s="172"/>
      <c r="BQ3264" s="172"/>
      <c r="BR3264" s="172"/>
      <c r="BS3264" s="172"/>
      <c r="BT3264" s="172"/>
      <c r="BU3264" s="172"/>
      <c r="BV3264" s="172"/>
      <c r="BW3264" s="172"/>
      <c r="BX3264" s="172"/>
      <c r="BY3264" s="172"/>
      <c r="BZ3264" s="172"/>
      <c r="CA3264" s="172"/>
      <c r="CB3264" s="172"/>
      <c r="CC3264" s="172"/>
      <c r="CD3264" s="172"/>
      <c r="CE3264" s="172"/>
      <c r="CF3264" s="172"/>
      <c r="CG3264" s="172"/>
      <c r="CH3264" s="172"/>
      <c r="CI3264" s="172"/>
      <c r="CJ3264" s="172"/>
      <c r="CK3264" s="172"/>
      <c r="CL3264" s="172"/>
    </row>
    <row r="3265" spans="2:90" x14ac:dyDescent="0.4">
      <c r="B3265" s="130"/>
      <c r="C3265" s="12"/>
      <c r="D3265" s="12"/>
      <c r="E3265" s="12" t="s">
        <v>906</v>
      </c>
      <c r="F3265" s="12"/>
      <c r="G3265" s="12"/>
      <c r="H3265" s="12"/>
      <c r="I3265" s="60"/>
      <c r="J3265" s="60"/>
      <c r="K3265" s="15"/>
      <c r="L3265" s="15"/>
      <c r="M3265" s="15"/>
      <c r="N3265" s="15"/>
      <c r="O3265" s="15"/>
      <c r="P3265" s="15"/>
      <c r="R3265" s="15"/>
      <c r="S3265" s="172"/>
      <c r="T3265" s="172"/>
      <c r="U3265" s="172"/>
      <c r="V3265" s="172"/>
      <c r="W3265" s="172"/>
      <c r="X3265" s="172"/>
      <c r="Y3265" s="172"/>
      <c r="Z3265" s="172"/>
      <c r="AA3265" s="172"/>
      <c r="AB3265" s="172"/>
      <c r="AC3265" s="172"/>
      <c r="AD3265" s="172"/>
      <c r="AE3265" s="172"/>
      <c r="AF3265" s="172"/>
      <c r="AG3265" s="172"/>
      <c r="AH3265" s="172"/>
      <c r="AI3265" s="172"/>
      <c r="AJ3265" s="172"/>
      <c r="AK3265" s="172"/>
      <c r="AL3265" s="172"/>
      <c r="AM3265" s="172"/>
      <c r="AN3265" s="172"/>
      <c r="AO3265" s="172"/>
      <c r="AP3265" s="172"/>
      <c r="AQ3265" s="172"/>
      <c r="AR3265" s="172"/>
      <c r="AS3265" s="172"/>
      <c r="AT3265" s="172"/>
      <c r="AU3265" s="172"/>
      <c r="AV3265" s="172"/>
      <c r="AW3265" s="172"/>
      <c r="AX3265" s="172"/>
      <c r="AY3265" s="172"/>
      <c r="AZ3265" s="172"/>
      <c r="BA3265" s="172"/>
      <c r="BB3265" s="172"/>
      <c r="BC3265" s="172"/>
      <c r="BD3265" s="172"/>
      <c r="BE3265" s="172"/>
      <c r="BF3265" s="172"/>
      <c r="BG3265" s="172"/>
      <c r="BH3265" s="172"/>
      <c r="BI3265" s="172"/>
      <c r="BJ3265" s="172"/>
      <c r="BK3265" s="172"/>
      <c r="BL3265" s="172"/>
      <c r="BM3265" s="172"/>
      <c r="BN3265" s="172"/>
      <c r="BO3265" s="172"/>
      <c r="BP3265" s="172"/>
      <c r="BQ3265" s="172"/>
      <c r="BR3265" s="172"/>
      <c r="BS3265" s="172"/>
      <c r="BT3265" s="172"/>
      <c r="BU3265" s="172"/>
      <c r="BV3265" s="172"/>
      <c r="BW3265" s="172"/>
      <c r="BX3265" s="172"/>
      <c r="BY3265" s="172"/>
      <c r="BZ3265" s="172"/>
      <c r="CA3265" s="172"/>
      <c r="CB3265" s="172"/>
      <c r="CC3265" s="172"/>
      <c r="CD3265" s="172"/>
      <c r="CE3265" s="172"/>
      <c r="CF3265" s="172"/>
      <c r="CG3265" s="172"/>
      <c r="CH3265" s="172"/>
      <c r="CI3265" s="172"/>
      <c r="CJ3265" s="172"/>
      <c r="CK3265" s="172"/>
      <c r="CL3265" s="172"/>
    </row>
    <row r="3266" spans="2:90" x14ac:dyDescent="0.4">
      <c r="B3266" s="130"/>
      <c r="C3266" s="12"/>
      <c r="D3266" s="12"/>
      <c r="E3266" s="12" t="s">
        <v>906</v>
      </c>
      <c r="F3266" s="12"/>
      <c r="G3266" s="12"/>
      <c r="H3266" s="12"/>
      <c r="I3266" s="60"/>
      <c r="J3266" s="60"/>
      <c r="K3266" s="15"/>
      <c r="L3266" s="15"/>
      <c r="M3266" s="15"/>
      <c r="N3266" s="15"/>
      <c r="O3266" s="15"/>
      <c r="P3266" s="15"/>
      <c r="R3266" s="15"/>
      <c r="S3266" s="172"/>
      <c r="T3266" s="172"/>
      <c r="U3266" s="172"/>
      <c r="V3266" s="172"/>
      <c r="W3266" s="172"/>
      <c r="X3266" s="172"/>
      <c r="Y3266" s="172"/>
      <c r="Z3266" s="172"/>
      <c r="AA3266" s="172"/>
      <c r="AB3266" s="172"/>
      <c r="AC3266" s="172"/>
      <c r="AD3266" s="172"/>
      <c r="AE3266" s="172"/>
      <c r="AF3266" s="172"/>
      <c r="AG3266" s="172"/>
      <c r="AH3266" s="172"/>
      <c r="AI3266" s="172"/>
      <c r="AJ3266" s="172"/>
      <c r="AK3266" s="172"/>
      <c r="AL3266" s="172"/>
      <c r="AM3266" s="172"/>
      <c r="AN3266" s="172"/>
      <c r="AO3266" s="172"/>
      <c r="AP3266" s="172"/>
      <c r="AQ3266" s="172"/>
      <c r="AR3266" s="172"/>
      <c r="AS3266" s="172"/>
      <c r="AT3266" s="172"/>
      <c r="AU3266" s="172"/>
      <c r="AV3266" s="172"/>
      <c r="AW3266" s="172"/>
      <c r="AX3266" s="172"/>
      <c r="AY3266" s="172"/>
      <c r="AZ3266" s="172"/>
      <c r="BA3266" s="172"/>
      <c r="BB3266" s="172"/>
      <c r="BC3266" s="172"/>
      <c r="BD3266" s="172"/>
      <c r="BE3266" s="172"/>
      <c r="BF3266" s="172"/>
      <c r="BG3266" s="172"/>
      <c r="BH3266" s="172"/>
      <c r="BI3266" s="172"/>
      <c r="BJ3266" s="172"/>
      <c r="BK3266" s="172"/>
      <c r="BL3266" s="172"/>
      <c r="BM3266" s="172"/>
      <c r="BN3266" s="172"/>
      <c r="BO3266" s="172"/>
      <c r="BP3266" s="172"/>
      <c r="BQ3266" s="172"/>
      <c r="BR3266" s="172"/>
      <c r="BS3266" s="172"/>
      <c r="BT3266" s="172"/>
      <c r="BU3266" s="172"/>
      <c r="BV3266" s="172"/>
      <c r="BW3266" s="172"/>
      <c r="BX3266" s="172"/>
      <c r="BY3266" s="172"/>
      <c r="BZ3266" s="172"/>
      <c r="CA3266" s="172"/>
      <c r="CB3266" s="172"/>
      <c r="CC3266" s="172"/>
      <c r="CD3266" s="172"/>
      <c r="CE3266" s="172"/>
      <c r="CF3266" s="172"/>
      <c r="CG3266" s="172"/>
      <c r="CH3266" s="172"/>
      <c r="CI3266" s="172"/>
      <c r="CJ3266" s="172"/>
      <c r="CK3266" s="172"/>
      <c r="CL3266" s="172"/>
    </row>
    <row r="3267" spans="2:90" x14ac:dyDescent="0.4">
      <c r="E3267" t="s">
        <v>906</v>
      </c>
    </row>
    <row r="3268" spans="2:90" x14ac:dyDescent="0.4">
      <c r="E3268" t="s">
        <v>906</v>
      </c>
    </row>
    <row r="3269" spans="2:90" x14ac:dyDescent="0.4">
      <c r="E3269" t="s">
        <v>906</v>
      </c>
    </row>
    <row r="3270" spans="2:90" x14ac:dyDescent="0.4">
      <c r="E3270" t="s">
        <v>906</v>
      </c>
    </row>
    <row r="3271" spans="2:90" x14ac:dyDescent="0.4">
      <c r="E3271" t="s">
        <v>906</v>
      </c>
    </row>
    <row r="3272" spans="2:90" x14ac:dyDescent="0.4">
      <c r="B3272" s="199" t="s">
        <v>480</v>
      </c>
      <c r="C3272" s="199" t="s">
        <v>480</v>
      </c>
      <c r="D3272" s="199" t="s">
        <v>480</v>
      </c>
      <c r="E3272" s="199" t="s">
        <v>480</v>
      </c>
      <c r="F3272" s="199" t="s">
        <v>480</v>
      </c>
      <c r="G3272" s="199" t="s">
        <v>480</v>
      </c>
      <c r="H3272" s="199" t="s">
        <v>480</v>
      </c>
      <c r="I3272" s="200" t="s">
        <v>480</v>
      </c>
      <c r="J3272" s="200"/>
      <c r="K3272" s="199" t="s">
        <v>480</v>
      </c>
      <c r="L3272" s="199" t="s">
        <v>480</v>
      </c>
      <c r="M3272" s="199" t="s">
        <v>480</v>
      </c>
      <c r="N3272" s="199" t="s">
        <v>480</v>
      </c>
      <c r="O3272" s="199" t="s">
        <v>480</v>
      </c>
      <c r="P3272" s="199" t="s">
        <v>480</v>
      </c>
      <c r="R3272" s="199" t="s">
        <v>480</v>
      </c>
      <c r="S3272" s="199" t="s">
        <v>480</v>
      </c>
      <c r="T3272" s="199" t="s">
        <v>480</v>
      </c>
      <c r="U3272" s="199" t="s">
        <v>480</v>
      </c>
      <c r="V3272" s="199" t="s">
        <v>480</v>
      </c>
      <c r="W3272" s="199" t="s">
        <v>480</v>
      </c>
      <c r="X3272" s="199" t="s">
        <v>480</v>
      </c>
      <c r="Y3272" s="199" t="s">
        <v>480</v>
      </c>
      <c r="Z3272" s="199" t="s">
        <v>480</v>
      </c>
      <c r="AA3272" s="199" t="s">
        <v>480</v>
      </c>
      <c r="AB3272" s="199" t="s">
        <v>480</v>
      </c>
      <c r="AC3272" s="199" t="s">
        <v>480</v>
      </c>
      <c r="AD3272" s="199" t="s">
        <v>480</v>
      </c>
      <c r="AE3272" s="199" t="s">
        <v>480</v>
      </c>
      <c r="AF3272" s="199" t="s">
        <v>480</v>
      </c>
      <c r="AG3272" s="199" t="s">
        <v>480</v>
      </c>
      <c r="AH3272" s="199" t="s">
        <v>480</v>
      </c>
      <c r="AI3272" s="199" t="s">
        <v>480</v>
      </c>
      <c r="AJ3272" s="199" t="s">
        <v>480</v>
      </c>
      <c r="AK3272" s="199" t="s">
        <v>480</v>
      </c>
      <c r="AL3272" s="199" t="s">
        <v>480</v>
      </c>
      <c r="AM3272" s="199" t="s">
        <v>480</v>
      </c>
      <c r="AN3272" s="199" t="s">
        <v>480</v>
      </c>
      <c r="AO3272" s="199" t="s">
        <v>480</v>
      </c>
      <c r="AP3272" s="199" t="s">
        <v>480</v>
      </c>
      <c r="AQ3272" s="199" t="s">
        <v>480</v>
      </c>
      <c r="AR3272" s="199" t="s">
        <v>480</v>
      </c>
      <c r="AS3272" s="199" t="s">
        <v>480</v>
      </c>
      <c r="AT3272" s="199" t="s">
        <v>480</v>
      </c>
      <c r="AU3272" s="199" t="s">
        <v>480</v>
      </c>
      <c r="AV3272" s="199" t="s">
        <v>480</v>
      </c>
      <c r="AW3272" s="199" t="s">
        <v>480</v>
      </c>
      <c r="AX3272" s="199" t="s">
        <v>480</v>
      </c>
      <c r="AY3272" s="199" t="s">
        <v>480</v>
      </c>
      <c r="AZ3272" s="199" t="s">
        <v>480</v>
      </c>
      <c r="BA3272" s="199" t="s">
        <v>480</v>
      </c>
      <c r="BB3272" s="199" t="s">
        <v>480</v>
      </c>
      <c r="BC3272" s="199" t="s">
        <v>480</v>
      </c>
      <c r="BD3272" s="199" t="s">
        <v>480</v>
      </c>
      <c r="BE3272" s="199" t="s">
        <v>480</v>
      </c>
      <c r="BF3272" s="199" t="s">
        <v>480</v>
      </c>
      <c r="BG3272" s="199" t="s">
        <v>480</v>
      </c>
      <c r="BH3272" s="199" t="s">
        <v>480</v>
      </c>
      <c r="BI3272" s="199" t="s">
        <v>480</v>
      </c>
      <c r="BJ3272" s="199" t="s">
        <v>480</v>
      </c>
      <c r="BK3272" s="199" t="s">
        <v>480</v>
      </c>
      <c r="BL3272" s="199" t="s">
        <v>480</v>
      </c>
      <c r="BM3272" s="199" t="s">
        <v>480</v>
      </c>
      <c r="BN3272" s="199" t="s">
        <v>480</v>
      </c>
      <c r="BO3272" s="199" t="s">
        <v>480</v>
      </c>
      <c r="BP3272" s="199" t="s">
        <v>480</v>
      </c>
      <c r="BQ3272" s="199" t="s">
        <v>480</v>
      </c>
      <c r="BR3272" s="199" t="s">
        <v>480</v>
      </c>
      <c r="BS3272" s="199" t="s">
        <v>480</v>
      </c>
      <c r="BT3272" s="199" t="s">
        <v>480</v>
      </c>
      <c r="BU3272" s="199" t="s">
        <v>480</v>
      </c>
      <c r="BV3272" s="199" t="s">
        <v>480</v>
      </c>
      <c r="BW3272" s="199" t="s">
        <v>480</v>
      </c>
      <c r="BX3272" s="199" t="s">
        <v>480</v>
      </c>
      <c r="BY3272" s="199" t="s">
        <v>480</v>
      </c>
      <c r="BZ3272" s="199" t="s">
        <v>480</v>
      </c>
      <c r="CA3272" s="199" t="s">
        <v>480</v>
      </c>
      <c r="CB3272" s="199" t="s">
        <v>480</v>
      </c>
      <c r="CC3272" s="199" t="s">
        <v>480</v>
      </c>
      <c r="CD3272" s="199" t="s">
        <v>480</v>
      </c>
      <c r="CE3272" s="199" t="s">
        <v>480</v>
      </c>
      <c r="CF3272" s="199" t="s">
        <v>480</v>
      </c>
      <c r="CG3272" s="199" t="s">
        <v>480</v>
      </c>
      <c r="CH3272" s="199" t="s">
        <v>480</v>
      </c>
      <c r="CI3272" s="199" t="s">
        <v>480</v>
      </c>
      <c r="CJ3272" s="199" t="s">
        <v>480</v>
      </c>
      <c r="CK3272" s="199" t="s">
        <v>480</v>
      </c>
      <c r="CL3272" s="199" t="s">
        <v>480</v>
      </c>
    </row>
    <row r="3273" spans="2:90" x14ac:dyDescent="0.4">
      <c r="B3273" s="197"/>
      <c r="C3273" s="158"/>
      <c r="D3273" s="158"/>
      <c r="E3273" s="158" t="s">
        <v>906</v>
      </c>
      <c r="F3273" s="158"/>
      <c r="G3273" s="158"/>
      <c r="H3273" s="158"/>
      <c r="I3273" s="198"/>
      <c r="J3273" s="198"/>
      <c r="K3273" s="158"/>
      <c r="L3273" s="158"/>
      <c r="M3273" s="158"/>
      <c r="N3273" s="158"/>
      <c r="O3273" s="158"/>
      <c r="P3273" s="158"/>
      <c r="R3273" s="197"/>
      <c r="S3273" s="197"/>
      <c r="T3273" s="197"/>
      <c r="U3273" s="197"/>
      <c r="V3273" s="197"/>
      <c r="W3273" s="197"/>
      <c r="X3273" s="197"/>
      <c r="Y3273" s="197"/>
      <c r="Z3273" s="197"/>
      <c r="AA3273" s="197"/>
      <c r="AB3273" s="197"/>
      <c r="AC3273" s="197"/>
      <c r="AD3273" s="197"/>
      <c r="AE3273" s="197"/>
      <c r="AF3273" s="197"/>
      <c r="AG3273" s="197"/>
      <c r="AH3273" s="197"/>
      <c r="AI3273" s="197"/>
      <c r="AJ3273" s="197"/>
      <c r="AK3273" s="197"/>
      <c r="AL3273" s="197"/>
      <c r="AM3273" s="197"/>
      <c r="AN3273" s="197"/>
      <c r="AO3273" s="197"/>
      <c r="AP3273" s="197"/>
      <c r="AQ3273" s="197"/>
      <c r="AR3273" s="197"/>
      <c r="AS3273" s="197"/>
      <c r="AT3273" s="197"/>
      <c r="AU3273" s="197"/>
      <c r="AV3273" s="197"/>
      <c r="AW3273" s="197"/>
      <c r="AX3273" s="197"/>
      <c r="AY3273" s="197"/>
      <c r="AZ3273" s="197"/>
      <c r="BA3273" s="197"/>
      <c r="BB3273" s="197"/>
      <c r="BC3273" s="197"/>
      <c r="BD3273" s="197"/>
      <c r="BE3273" s="197"/>
      <c r="BF3273" s="197"/>
      <c r="BG3273" s="197"/>
      <c r="BH3273" s="197"/>
      <c r="BI3273" s="197"/>
      <c r="BJ3273" s="197"/>
      <c r="BK3273" s="197"/>
      <c r="BL3273" s="197"/>
      <c r="BM3273" s="197"/>
      <c r="BN3273" s="197"/>
      <c r="BO3273" s="197"/>
      <c r="BP3273" s="197"/>
      <c r="BQ3273" s="197"/>
      <c r="BR3273" s="197"/>
      <c r="BS3273" s="197"/>
      <c r="BT3273" s="197"/>
      <c r="BU3273" s="197"/>
      <c r="BV3273" s="197"/>
      <c r="BW3273" s="197"/>
      <c r="BX3273" s="197"/>
      <c r="BY3273" s="197"/>
      <c r="BZ3273" s="197"/>
      <c r="CA3273" s="197"/>
      <c r="CB3273" s="197"/>
      <c r="CC3273" s="197"/>
      <c r="CD3273" s="197"/>
      <c r="CE3273" s="197"/>
      <c r="CF3273" s="197"/>
      <c r="CG3273" s="197"/>
      <c r="CH3273" s="197"/>
      <c r="CI3273" s="197"/>
      <c r="CJ3273" s="197"/>
      <c r="CK3273" s="197"/>
      <c r="CL3273" s="197"/>
    </row>
    <row r="3274" spans="2:90" x14ac:dyDescent="0.4">
      <c r="B3274" s="197"/>
      <c r="C3274" s="158"/>
      <c r="D3274" s="158"/>
      <c r="E3274" s="158" t="s">
        <v>906</v>
      </c>
      <c r="F3274" s="158"/>
      <c r="G3274" s="158"/>
      <c r="H3274" s="158"/>
      <c r="I3274" s="198"/>
      <c r="J3274" s="198"/>
      <c r="K3274" s="158"/>
      <c r="L3274" s="158"/>
      <c r="M3274" s="158"/>
      <c r="N3274" s="158"/>
      <c r="O3274" s="158"/>
      <c r="P3274" s="158"/>
      <c r="R3274" s="197"/>
      <c r="S3274" s="197"/>
      <c r="T3274" s="197"/>
      <c r="U3274" s="197"/>
      <c r="V3274" s="197"/>
      <c r="W3274" s="197"/>
      <c r="X3274" s="197"/>
      <c r="Y3274" s="197"/>
      <c r="Z3274" s="197"/>
      <c r="AA3274" s="197"/>
      <c r="AB3274" s="197"/>
      <c r="AC3274" s="197"/>
      <c r="AD3274" s="197"/>
      <c r="AE3274" s="197"/>
      <c r="AF3274" s="197"/>
      <c r="AG3274" s="197"/>
      <c r="AH3274" s="197"/>
      <c r="AI3274" s="197"/>
      <c r="AJ3274" s="197"/>
      <c r="AK3274" s="197"/>
      <c r="AL3274" s="197"/>
      <c r="AM3274" s="197"/>
      <c r="AN3274" s="197"/>
      <c r="AO3274" s="197"/>
      <c r="AP3274" s="197"/>
      <c r="AQ3274" s="197"/>
      <c r="AR3274" s="197"/>
      <c r="AS3274" s="197"/>
      <c r="AT3274" s="197"/>
      <c r="AU3274" s="197"/>
      <c r="AV3274" s="197"/>
      <c r="AW3274" s="197"/>
      <c r="AX3274" s="197"/>
      <c r="AY3274" s="197"/>
      <c r="AZ3274" s="197"/>
      <c r="BA3274" s="197"/>
      <c r="BB3274" s="197"/>
      <c r="BC3274" s="197"/>
      <c r="BD3274" s="197"/>
      <c r="BE3274" s="197"/>
      <c r="BF3274" s="197"/>
      <c r="BG3274" s="197"/>
      <c r="BH3274" s="197"/>
      <c r="BI3274" s="197"/>
      <c r="BJ3274" s="197"/>
      <c r="BK3274" s="197"/>
      <c r="BL3274" s="197"/>
      <c r="BM3274" s="197"/>
      <c r="BN3274" s="197"/>
      <c r="BO3274" s="197"/>
      <c r="BP3274" s="197"/>
      <c r="BQ3274" s="197"/>
      <c r="BR3274" s="197"/>
      <c r="BS3274" s="197"/>
      <c r="BT3274" s="197"/>
      <c r="BU3274" s="197"/>
      <c r="BV3274" s="197"/>
      <c r="BW3274" s="197"/>
      <c r="BX3274" s="197"/>
      <c r="BY3274" s="197"/>
      <c r="BZ3274" s="197"/>
      <c r="CA3274" s="197"/>
      <c r="CB3274" s="197"/>
      <c r="CC3274" s="197"/>
      <c r="CD3274" s="197"/>
      <c r="CE3274" s="197"/>
      <c r="CF3274" s="197"/>
      <c r="CG3274" s="197"/>
      <c r="CH3274" s="197"/>
      <c r="CI3274" s="197"/>
      <c r="CJ3274" s="197"/>
      <c r="CK3274" s="197"/>
      <c r="CL3274" s="197"/>
    </row>
    <row r="3275" spans="2:90" x14ac:dyDescent="0.4">
      <c r="B3275" s="197"/>
      <c r="C3275" s="158"/>
      <c r="D3275" s="158"/>
      <c r="E3275" s="158" t="s">
        <v>906</v>
      </c>
      <c r="F3275" s="158"/>
      <c r="G3275" s="158"/>
      <c r="H3275" s="158"/>
      <c r="I3275" s="198"/>
      <c r="J3275" s="198"/>
      <c r="K3275" s="158"/>
      <c r="L3275" s="158"/>
      <c r="M3275" s="158"/>
      <c r="N3275" s="158"/>
      <c r="O3275" s="158"/>
      <c r="P3275" s="158"/>
      <c r="R3275" s="197"/>
      <c r="S3275" s="197"/>
      <c r="T3275" s="197"/>
      <c r="U3275" s="197"/>
      <c r="V3275" s="197"/>
      <c r="W3275" s="197"/>
      <c r="X3275" s="197"/>
      <c r="Y3275" s="197"/>
      <c r="Z3275" s="197"/>
      <c r="AA3275" s="197"/>
      <c r="AB3275" s="197"/>
      <c r="AC3275" s="197"/>
      <c r="AD3275" s="197"/>
      <c r="AE3275" s="197"/>
      <c r="AF3275" s="197"/>
      <c r="AG3275" s="197"/>
      <c r="AH3275" s="197"/>
      <c r="AI3275" s="197"/>
      <c r="AJ3275" s="197"/>
      <c r="AK3275" s="197"/>
      <c r="AL3275" s="197"/>
      <c r="AM3275" s="197"/>
      <c r="AN3275" s="197"/>
      <c r="AO3275" s="197"/>
      <c r="AP3275" s="197"/>
      <c r="AQ3275" s="197"/>
      <c r="AR3275" s="197"/>
      <c r="AS3275" s="197"/>
      <c r="AT3275" s="197"/>
      <c r="AU3275" s="197"/>
      <c r="AV3275" s="197"/>
      <c r="AW3275" s="197"/>
      <c r="AX3275" s="197"/>
      <c r="AY3275" s="197"/>
      <c r="AZ3275" s="197"/>
      <c r="BA3275" s="197"/>
      <c r="BB3275" s="197"/>
      <c r="BC3275" s="197"/>
      <c r="BD3275" s="197"/>
      <c r="BE3275" s="197"/>
      <c r="BF3275" s="197"/>
      <c r="BG3275" s="197"/>
      <c r="BH3275" s="197"/>
      <c r="BI3275" s="197"/>
      <c r="BJ3275" s="197"/>
      <c r="BK3275" s="197"/>
      <c r="BL3275" s="197"/>
      <c r="BM3275" s="197"/>
      <c r="BN3275" s="197"/>
      <c r="BO3275" s="197"/>
      <c r="BP3275" s="197"/>
      <c r="BQ3275" s="197"/>
      <c r="BR3275" s="197"/>
      <c r="BS3275" s="197"/>
      <c r="BT3275" s="197"/>
      <c r="BU3275" s="197"/>
      <c r="BV3275" s="197"/>
      <c r="BW3275" s="197"/>
      <c r="BX3275" s="197"/>
      <c r="BY3275" s="197"/>
      <c r="BZ3275" s="197"/>
      <c r="CA3275" s="197"/>
      <c r="CB3275" s="197"/>
      <c r="CC3275" s="197"/>
      <c r="CD3275" s="197"/>
      <c r="CE3275" s="197"/>
      <c r="CF3275" s="197"/>
      <c r="CG3275" s="197"/>
      <c r="CH3275" s="197"/>
      <c r="CI3275" s="197"/>
      <c r="CJ3275" s="197"/>
      <c r="CK3275" s="197"/>
      <c r="CL3275" s="197"/>
    </row>
    <row r="3276" spans="2:90" x14ac:dyDescent="0.4">
      <c r="B3276" s="197"/>
      <c r="C3276" s="158"/>
      <c r="D3276" s="158"/>
      <c r="E3276" s="158" t="s">
        <v>906</v>
      </c>
      <c r="F3276" s="158"/>
      <c r="G3276" s="158"/>
      <c r="H3276" s="158"/>
      <c r="I3276" s="198"/>
      <c r="J3276" s="198"/>
      <c r="K3276" s="158"/>
      <c r="L3276" s="158"/>
      <c r="M3276" s="158"/>
      <c r="N3276" s="158"/>
      <c r="O3276" s="158"/>
      <c r="P3276" s="158"/>
      <c r="R3276" s="197"/>
      <c r="S3276" s="197"/>
      <c r="T3276" s="197"/>
      <c r="U3276" s="197"/>
      <c r="V3276" s="197"/>
      <c r="W3276" s="197"/>
      <c r="X3276" s="197"/>
      <c r="Y3276" s="197"/>
      <c r="Z3276" s="197"/>
      <c r="AA3276" s="197"/>
      <c r="AB3276" s="197"/>
      <c r="AC3276" s="197"/>
      <c r="AD3276" s="197"/>
      <c r="AE3276" s="197"/>
      <c r="AF3276" s="197"/>
      <c r="AG3276" s="197"/>
      <c r="AH3276" s="197"/>
      <c r="AI3276" s="197"/>
      <c r="AJ3276" s="197"/>
      <c r="AK3276" s="197"/>
      <c r="AL3276" s="197"/>
      <c r="AM3276" s="197"/>
      <c r="AN3276" s="197"/>
      <c r="AO3276" s="197"/>
      <c r="AP3276" s="197"/>
      <c r="AQ3276" s="197"/>
      <c r="AR3276" s="197"/>
      <c r="AS3276" s="197"/>
      <c r="AT3276" s="197"/>
      <c r="AU3276" s="197"/>
      <c r="AV3276" s="197"/>
      <c r="AW3276" s="197"/>
      <c r="AX3276" s="197"/>
      <c r="AY3276" s="197"/>
      <c r="AZ3276" s="197"/>
      <c r="BA3276" s="197"/>
      <c r="BB3276" s="197"/>
      <c r="BC3276" s="197"/>
      <c r="BD3276" s="197"/>
      <c r="BE3276" s="197"/>
      <c r="BF3276" s="197"/>
      <c r="BG3276" s="197"/>
      <c r="BH3276" s="197"/>
      <c r="BI3276" s="197"/>
      <c r="BJ3276" s="197"/>
      <c r="BK3276" s="197"/>
      <c r="BL3276" s="197"/>
      <c r="BM3276" s="197"/>
      <c r="BN3276" s="197"/>
      <c r="BO3276" s="197"/>
      <c r="BP3276" s="197"/>
      <c r="BQ3276" s="197"/>
      <c r="BR3276" s="197"/>
      <c r="BS3276" s="197"/>
      <c r="BT3276" s="197"/>
      <c r="BU3276" s="197"/>
      <c r="BV3276" s="197"/>
      <c r="BW3276" s="197"/>
      <c r="BX3276" s="197"/>
      <c r="BY3276" s="197"/>
      <c r="BZ3276" s="197"/>
      <c r="CA3276" s="197"/>
      <c r="CB3276" s="197"/>
      <c r="CC3276" s="197"/>
      <c r="CD3276" s="197"/>
      <c r="CE3276" s="197"/>
      <c r="CF3276" s="197"/>
      <c r="CG3276" s="197"/>
      <c r="CH3276" s="197"/>
      <c r="CI3276" s="197"/>
      <c r="CJ3276" s="197"/>
      <c r="CK3276" s="197"/>
      <c r="CL3276" s="197"/>
    </row>
    <row r="3277" spans="2:90" x14ac:dyDescent="0.4">
      <c r="B3277" s="197"/>
      <c r="C3277" s="158"/>
      <c r="D3277" s="158"/>
      <c r="E3277" s="158" t="s">
        <v>906</v>
      </c>
      <c r="F3277" s="158"/>
      <c r="G3277" s="158"/>
      <c r="H3277" s="158"/>
      <c r="I3277" s="198"/>
      <c r="J3277" s="198"/>
      <c r="K3277" s="158"/>
      <c r="L3277" s="158"/>
      <c r="M3277" s="158"/>
      <c r="N3277" s="158"/>
      <c r="O3277" s="158"/>
      <c r="P3277" s="158"/>
      <c r="R3277" s="197"/>
      <c r="S3277" s="197"/>
      <c r="T3277" s="197"/>
      <c r="U3277" s="197"/>
      <c r="V3277" s="197"/>
      <c r="W3277" s="197"/>
      <c r="X3277" s="197"/>
      <c r="Y3277" s="197"/>
      <c r="Z3277" s="197"/>
      <c r="AA3277" s="197"/>
      <c r="AB3277" s="197"/>
      <c r="AC3277" s="197"/>
      <c r="AD3277" s="197"/>
      <c r="AE3277" s="197"/>
      <c r="AF3277" s="197"/>
      <c r="AG3277" s="197"/>
      <c r="AH3277" s="197"/>
      <c r="AI3277" s="197"/>
      <c r="AJ3277" s="197"/>
      <c r="AK3277" s="197"/>
      <c r="AL3277" s="197"/>
      <c r="AM3277" s="197"/>
      <c r="AN3277" s="197"/>
      <c r="AO3277" s="197"/>
      <c r="AP3277" s="197"/>
      <c r="AQ3277" s="197"/>
      <c r="AR3277" s="197"/>
      <c r="AS3277" s="197"/>
      <c r="AT3277" s="197"/>
      <c r="AU3277" s="197"/>
      <c r="AV3277" s="197"/>
      <c r="AW3277" s="197"/>
      <c r="AX3277" s="197"/>
      <c r="AY3277" s="197"/>
      <c r="AZ3277" s="197"/>
      <c r="BA3277" s="197"/>
      <c r="BB3277" s="197"/>
      <c r="BC3277" s="197"/>
      <c r="BD3277" s="197"/>
      <c r="BE3277" s="197"/>
      <c r="BF3277" s="197"/>
      <c r="BG3277" s="197"/>
      <c r="BH3277" s="197"/>
      <c r="BI3277" s="197"/>
      <c r="BJ3277" s="197"/>
      <c r="BK3277" s="197"/>
      <c r="BL3277" s="197"/>
      <c r="BM3277" s="197"/>
      <c r="BN3277" s="197"/>
      <c r="BO3277" s="197"/>
      <c r="BP3277" s="197"/>
      <c r="BQ3277" s="197"/>
      <c r="BR3277" s="197"/>
      <c r="BS3277" s="197"/>
      <c r="BT3277" s="197"/>
      <c r="BU3277" s="197"/>
      <c r="BV3277" s="197"/>
      <c r="BW3277" s="197"/>
      <c r="BX3277" s="197"/>
      <c r="BY3277" s="197"/>
      <c r="BZ3277" s="197"/>
      <c r="CA3277" s="197"/>
      <c r="CB3277" s="197"/>
      <c r="CC3277" s="197"/>
      <c r="CD3277" s="197"/>
      <c r="CE3277" s="197"/>
      <c r="CF3277" s="197"/>
      <c r="CG3277" s="197"/>
      <c r="CH3277" s="197"/>
      <c r="CI3277" s="197"/>
      <c r="CJ3277" s="197"/>
      <c r="CK3277" s="197"/>
      <c r="CL3277" s="197"/>
    </row>
    <row r="3278" spans="2:90" x14ac:dyDescent="0.4">
      <c r="B3278" s="197"/>
      <c r="C3278" s="158"/>
      <c r="D3278" s="158"/>
      <c r="E3278" s="158" t="s">
        <v>906</v>
      </c>
      <c r="F3278" s="158"/>
      <c r="G3278" s="158"/>
      <c r="H3278" s="158"/>
      <c r="I3278" s="198"/>
      <c r="J3278" s="198"/>
      <c r="K3278" s="158"/>
      <c r="L3278" s="158"/>
      <c r="M3278" s="158"/>
      <c r="N3278" s="158"/>
      <c r="O3278" s="158"/>
      <c r="P3278" s="158"/>
      <c r="R3278" s="197"/>
      <c r="S3278" s="197"/>
      <c r="T3278" s="197"/>
      <c r="U3278" s="197"/>
      <c r="V3278" s="197"/>
      <c r="W3278" s="197"/>
      <c r="X3278" s="197"/>
      <c r="Y3278" s="197"/>
      <c r="Z3278" s="197"/>
      <c r="AA3278" s="197"/>
      <c r="AB3278" s="197"/>
      <c r="AC3278" s="197"/>
      <c r="AD3278" s="197"/>
      <c r="AE3278" s="197"/>
      <c r="AF3278" s="197"/>
      <c r="AG3278" s="197"/>
      <c r="AH3278" s="197"/>
      <c r="AI3278" s="197"/>
      <c r="AJ3278" s="197"/>
      <c r="AK3278" s="197"/>
      <c r="AL3278" s="197"/>
      <c r="AM3278" s="197"/>
      <c r="AN3278" s="197"/>
      <c r="AO3278" s="197"/>
      <c r="AP3278" s="197"/>
      <c r="AQ3278" s="197"/>
      <c r="AR3278" s="197"/>
      <c r="AS3278" s="197"/>
      <c r="AT3278" s="197"/>
      <c r="AU3278" s="197"/>
      <c r="AV3278" s="197"/>
      <c r="AW3278" s="197"/>
      <c r="AX3278" s="197"/>
      <c r="AY3278" s="197"/>
      <c r="AZ3278" s="197"/>
      <c r="BA3278" s="197"/>
      <c r="BB3278" s="197"/>
      <c r="BC3278" s="197"/>
      <c r="BD3278" s="197"/>
      <c r="BE3278" s="197"/>
      <c r="BF3278" s="197"/>
      <c r="BG3278" s="197"/>
      <c r="BH3278" s="197"/>
      <c r="BI3278" s="197"/>
      <c r="BJ3278" s="197"/>
      <c r="BK3278" s="197"/>
      <c r="BL3278" s="197"/>
      <c r="BM3278" s="197"/>
      <c r="BN3278" s="197"/>
      <c r="BO3278" s="197"/>
      <c r="BP3278" s="197"/>
      <c r="BQ3278" s="197"/>
      <c r="BR3278" s="197"/>
      <c r="BS3278" s="197"/>
      <c r="BT3278" s="197"/>
      <c r="BU3278" s="197"/>
      <c r="BV3278" s="197"/>
      <c r="BW3278" s="197"/>
      <c r="BX3278" s="197"/>
      <c r="BY3278" s="197"/>
      <c r="BZ3278" s="197"/>
      <c r="CA3278" s="197"/>
      <c r="CB3278" s="197"/>
      <c r="CC3278" s="197"/>
      <c r="CD3278" s="197"/>
      <c r="CE3278" s="197"/>
      <c r="CF3278" s="197"/>
      <c r="CG3278" s="197"/>
      <c r="CH3278" s="197"/>
      <c r="CI3278" s="197"/>
      <c r="CJ3278" s="197"/>
      <c r="CK3278" s="197"/>
      <c r="CL3278" s="197"/>
    </row>
    <row r="3279" spans="2:90" x14ac:dyDescent="0.4">
      <c r="B3279" s="197"/>
      <c r="C3279" s="158"/>
      <c r="D3279" s="158"/>
      <c r="E3279" s="158" t="s">
        <v>906</v>
      </c>
      <c r="F3279" s="158"/>
      <c r="G3279" s="158"/>
      <c r="H3279" s="158"/>
      <c r="I3279" s="198"/>
      <c r="J3279" s="198"/>
      <c r="K3279" s="158"/>
      <c r="L3279" s="158"/>
      <c r="M3279" s="158"/>
      <c r="N3279" s="158"/>
      <c r="O3279" s="158"/>
      <c r="P3279" s="158"/>
      <c r="R3279" s="197"/>
      <c r="S3279" s="197"/>
      <c r="T3279" s="197"/>
      <c r="U3279" s="197"/>
      <c r="V3279" s="197"/>
      <c r="W3279" s="197"/>
      <c r="X3279" s="197"/>
      <c r="Y3279" s="197"/>
      <c r="Z3279" s="197"/>
      <c r="AA3279" s="197"/>
      <c r="AB3279" s="197"/>
      <c r="AC3279" s="197"/>
      <c r="AD3279" s="197"/>
      <c r="AE3279" s="197"/>
      <c r="AF3279" s="197"/>
      <c r="AG3279" s="197"/>
      <c r="AH3279" s="197"/>
      <c r="AI3279" s="197"/>
      <c r="AJ3279" s="197"/>
      <c r="AK3279" s="197"/>
      <c r="AL3279" s="197"/>
      <c r="AM3279" s="197"/>
      <c r="AN3279" s="197"/>
      <c r="AO3279" s="197"/>
      <c r="AP3279" s="197"/>
      <c r="AQ3279" s="197"/>
      <c r="AR3279" s="197"/>
      <c r="AS3279" s="197"/>
      <c r="AT3279" s="197"/>
      <c r="AU3279" s="197"/>
      <c r="AV3279" s="197"/>
      <c r="AW3279" s="197"/>
      <c r="AX3279" s="197"/>
      <c r="AY3279" s="197"/>
      <c r="AZ3279" s="197"/>
      <c r="BA3279" s="197"/>
      <c r="BB3279" s="197"/>
      <c r="BC3279" s="197"/>
      <c r="BD3279" s="197"/>
      <c r="BE3279" s="197"/>
      <c r="BF3279" s="197"/>
      <c r="BG3279" s="197"/>
      <c r="BH3279" s="197"/>
      <c r="BI3279" s="197"/>
      <c r="BJ3279" s="197"/>
      <c r="BK3279" s="197"/>
      <c r="BL3279" s="197"/>
      <c r="BM3279" s="197"/>
      <c r="BN3279" s="197"/>
      <c r="BO3279" s="197"/>
      <c r="BP3279" s="197"/>
      <c r="BQ3279" s="197"/>
      <c r="BR3279" s="197"/>
      <c r="BS3279" s="197"/>
      <c r="BT3279" s="197"/>
      <c r="BU3279" s="197"/>
      <c r="BV3279" s="197"/>
      <c r="BW3279" s="197"/>
      <c r="BX3279" s="197"/>
      <c r="BY3279" s="197"/>
      <c r="BZ3279" s="197"/>
      <c r="CA3279" s="197"/>
      <c r="CB3279" s="197"/>
      <c r="CC3279" s="197"/>
      <c r="CD3279" s="197"/>
      <c r="CE3279" s="197"/>
      <c r="CF3279" s="197"/>
      <c r="CG3279" s="197"/>
      <c r="CH3279" s="197"/>
      <c r="CI3279" s="197"/>
      <c r="CJ3279" s="197"/>
      <c r="CK3279" s="197"/>
      <c r="CL3279" s="197"/>
    </row>
    <row r="3280" spans="2:90" x14ac:dyDescent="0.4">
      <c r="B3280" s="197"/>
      <c r="C3280" s="158"/>
      <c r="D3280" s="158"/>
      <c r="E3280" s="158" t="s">
        <v>906</v>
      </c>
      <c r="F3280" s="158"/>
      <c r="G3280" s="158"/>
      <c r="H3280" s="158"/>
      <c r="I3280" s="198"/>
      <c r="J3280" s="198"/>
      <c r="K3280" s="158"/>
      <c r="L3280" s="158"/>
      <c r="M3280" s="158"/>
      <c r="N3280" s="158"/>
      <c r="O3280" s="158"/>
      <c r="P3280" s="158"/>
      <c r="R3280" s="197"/>
      <c r="S3280" s="197"/>
      <c r="T3280" s="197"/>
      <c r="U3280" s="197"/>
      <c r="V3280" s="197"/>
      <c r="W3280" s="197"/>
      <c r="X3280" s="197"/>
      <c r="Y3280" s="197"/>
      <c r="Z3280" s="197"/>
      <c r="AA3280" s="197"/>
      <c r="AB3280" s="197"/>
      <c r="AC3280" s="197"/>
      <c r="AD3280" s="197"/>
      <c r="AE3280" s="197"/>
      <c r="AF3280" s="197"/>
      <c r="AG3280" s="197"/>
      <c r="AH3280" s="197"/>
      <c r="AI3280" s="197"/>
      <c r="AJ3280" s="197"/>
      <c r="AK3280" s="197"/>
      <c r="AL3280" s="197"/>
      <c r="AM3280" s="197"/>
      <c r="AN3280" s="197"/>
      <c r="AO3280" s="197"/>
      <c r="AP3280" s="197"/>
      <c r="AQ3280" s="197"/>
      <c r="AR3280" s="197"/>
      <c r="AS3280" s="197"/>
      <c r="AT3280" s="197"/>
      <c r="AU3280" s="197"/>
      <c r="AV3280" s="197"/>
      <c r="AW3280" s="197"/>
      <c r="AX3280" s="197"/>
      <c r="AY3280" s="197"/>
      <c r="AZ3280" s="197"/>
      <c r="BA3280" s="197"/>
      <c r="BB3280" s="197"/>
      <c r="BC3280" s="197"/>
      <c r="BD3280" s="197"/>
      <c r="BE3280" s="197"/>
      <c r="BF3280" s="197"/>
      <c r="BG3280" s="197"/>
      <c r="BH3280" s="197"/>
      <c r="BI3280" s="197"/>
      <c r="BJ3280" s="197"/>
      <c r="BK3280" s="197"/>
      <c r="BL3280" s="197"/>
      <c r="BM3280" s="197"/>
      <c r="BN3280" s="197"/>
      <c r="BO3280" s="197"/>
      <c r="BP3280" s="197"/>
      <c r="BQ3280" s="197"/>
      <c r="BR3280" s="197"/>
      <c r="BS3280" s="197"/>
      <c r="BT3280" s="197"/>
      <c r="BU3280" s="197"/>
      <c r="BV3280" s="197"/>
      <c r="BW3280" s="197"/>
      <c r="BX3280" s="197"/>
      <c r="BY3280" s="197"/>
      <c r="BZ3280" s="197"/>
      <c r="CA3280" s="197"/>
      <c r="CB3280" s="197"/>
      <c r="CC3280" s="197"/>
      <c r="CD3280" s="197"/>
      <c r="CE3280" s="197"/>
      <c r="CF3280" s="197"/>
      <c r="CG3280" s="197"/>
      <c r="CH3280" s="197"/>
      <c r="CI3280" s="197"/>
      <c r="CJ3280" s="197"/>
      <c r="CK3280" s="197"/>
      <c r="CL3280" s="197"/>
    </row>
    <row r="3281" spans="2:90" x14ac:dyDescent="0.4">
      <c r="B3281" s="197"/>
      <c r="C3281" s="158"/>
      <c r="D3281" s="158"/>
      <c r="E3281" s="158" t="s">
        <v>906</v>
      </c>
      <c r="F3281" s="158"/>
      <c r="G3281" s="158"/>
      <c r="H3281" s="158"/>
      <c r="I3281" s="198"/>
      <c r="J3281" s="198"/>
      <c r="K3281" s="158"/>
      <c r="L3281" s="158"/>
      <c r="M3281" s="158"/>
      <c r="N3281" s="158"/>
      <c r="O3281" s="158"/>
      <c r="P3281" s="158"/>
      <c r="R3281" s="197"/>
      <c r="S3281" s="197"/>
      <c r="T3281" s="197"/>
      <c r="U3281" s="197"/>
      <c r="V3281" s="197"/>
      <c r="W3281" s="197"/>
      <c r="X3281" s="197"/>
      <c r="Y3281" s="197"/>
      <c r="Z3281" s="197"/>
      <c r="AA3281" s="197"/>
      <c r="AB3281" s="197"/>
      <c r="AC3281" s="197"/>
      <c r="AD3281" s="197"/>
      <c r="AE3281" s="197"/>
      <c r="AF3281" s="197"/>
      <c r="AG3281" s="197"/>
      <c r="AH3281" s="197"/>
      <c r="AI3281" s="197"/>
      <c r="AJ3281" s="197"/>
      <c r="AK3281" s="197"/>
      <c r="AL3281" s="197"/>
      <c r="AM3281" s="197"/>
      <c r="AN3281" s="197"/>
      <c r="AO3281" s="197"/>
      <c r="AP3281" s="197"/>
      <c r="AQ3281" s="197"/>
      <c r="AR3281" s="197"/>
      <c r="AS3281" s="197"/>
      <c r="AT3281" s="197"/>
      <c r="AU3281" s="197"/>
      <c r="AV3281" s="197"/>
      <c r="AW3281" s="197"/>
      <c r="AX3281" s="197"/>
      <c r="AY3281" s="197"/>
      <c r="AZ3281" s="197"/>
      <c r="BA3281" s="197"/>
      <c r="BB3281" s="197"/>
      <c r="BC3281" s="197"/>
      <c r="BD3281" s="197"/>
      <c r="BE3281" s="197"/>
      <c r="BF3281" s="197"/>
      <c r="BG3281" s="197"/>
      <c r="BH3281" s="197"/>
      <c r="BI3281" s="197"/>
      <c r="BJ3281" s="197"/>
      <c r="BK3281" s="197"/>
      <c r="BL3281" s="197"/>
      <c r="BM3281" s="197"/>
      <c r="BN3281" s="197"/>
      <c r="BO3281" s="197"/>
      <c r="BP3281" s="197"/>
      <c r="BQ3281" s="197"/>
      <c r="BR3281" s="197"/>
      <c r="BS3281" s="197"/>
      <c r="BT3281" s="197"/>
      <c r="BU3281" s="197"/>
      <c r="BV3281" s="197"/>
      <c r="BW3281" s="197"/>
      <c r="BX3281" s="197"/>
      <c r="BY3281" s="197"/>
      <c r="BZ3281" s="197"/>
      <c r="CA3281" s="197"/>
      <c r="CB3281" s="197"/>
      <c r="CC3281" s="197"/>
      <c r="CD3281" s="197"/>
      <c r="CE3281" s="197"/>
      <c r="CF3281" s="197"/>
      <c r="CG3281" s="197"/>
      <c r="CH3281" s="197"/>
      <c r="CI3281" s="197"/>
      <c r="CJ3281" s="197"/>
      <c r="CK3281" s="197"/>
      <c r="CL3281" s="197"/>
    </row>
    <row r="3282" spans="2:90" x14ac:dyDescent="0.4">
      <c r="B3282" s="197"/>
      <c r="C3282" s="158"/>
      <c r="D3282" s="158"/>
      <c r="E3282" s="158" t="s">
        <v>906</v>
      </c>
      <c r="F3282" s="158"/>
      <c r="G3282" s="158"/>
      <c r="H3282" s="158"/>
      <c r="I3282" s="198"/>
      <c r="J3282" s="198"/>
      <c r="K3282" s="158"/>
      <c r="L3282" s="158"/>
      <c r="M3282" s="158"/>
      <c r="N3282" s="158"/>
      <c r="O3282" s="158"/>
      <c r="P3282" s="158"/>
      <c r="R3282" s="197"/>
      <c r="S3282" s="197"/>
      <c r="T3282" s="197"/>
      <c r="U3282" s="197"/>
      <c r="V3282" s="197"/>
      <c r="W3282" s="197"/>
      <c r="X3282" s="197"/>
      <c r="Y3282" s="197"/>
      <c r="Z3282" s="197"/>
      <c r="AA3282" s="197"/>
      <c r="AB3282" s="197"/>
      <c r="AC3282" s="197"/>
      <c r="AD3282" s="197"/>
      <c r="AE3282" s="197"/>
      <c r="AF3282" s="197"/>
      <c r="AG3282" s="197"/>
      <c r="AH3282" s="197"/>
      <c r="AI3282" s="197"/>
      <c r="AJ3282" s="197"/>
      <c r="AK3282" s="197"/>
      <c r="AL3282" s="197"/>
      <c r="AM3282" s="197"/>
      <c r="AN3282" s="197"/>
      <c r="AO3282" s="197"/>
      <c r="AP3282" s="197"/>
      <c r="AQ3282" s="197"/>
      <c r="AR3282" s="197"/>
      <c r="AS3282" s="197"/>
      <c r="AT3282" s="197"/>
      <c r="AU3282" s="197"/>
      <c r="AV3282" s="197"/>
      <c r="AW3282" s="197"/>
      <c r="AX3282" s="197"/>
      <c r="AY3282" s="197"/>
      <c r="AZ3282" s="197"/>
      <c r="BA3282" s="197"/>
      <c r="BB3282" s="197"/>
      <c r="BC3282" s="197"/>
      <c r="BD3282" s="197"/>
      <c r="BE3282" s="197"/>
      <c r="BF3282" s="197"/>
      <c r="BG3282" s="197"/>
      <c r="BH3282" s="197"/>
      <c r="BI3282" s="197"/>
      <c r="BJ3282" s="197"/>
      <c r="BK3282" s="197"/>
      <c r="BL3282" s="197"/>
      <c r="BM3282" s="197"/>
      <c r="BN3282" s="197"/>
      <c r="BO3282" s="197"/>
      <c r="BP3282" s="197"/>
      <c r="BQ3282" s="197"/>
      <c r="BR3282" s="197"/>
      <c r="BS3282" s="197"/>
      <c r="BT3282" s="197"/>
      <c r="BU3282" s="197"/>
      <c r="BV3282" s="197"/>
      <c r="BW3282" s="197"/>
      <c r="BX3282" s="197"/>
      <c r="BY3282" s="197"/>
      <c r="BZ3282" s="197"/>
      <c r="CA3282" s="197"/>
      <c r="CB3282" s="197"/>
      <c r="CC3282" s="197"/>
      <c r="CD3282" s="197"/>
      <c r="CE3282" s="197"/>
      <c r="CF3282" s="197"/>
      <c r="CG3282" s="197"/>
      <c r="CH3282" s="197"/>
      <c r="CI3282" s="197"/>
      <c r="CJ3282" s="197"/>
      <c r="CK3282" s="197"/>
      <c r="CL3282" s="197"/>
    </row>
    <row r="3283" spans="2:90" x14ac:dyDescent="0.4">
      <c r="B3283" s="197"/>
      <c r="C3283" s="158"/>
      <c r="D3283" s="158"/>
      <c r="E3283" s="158" t="s">
        <v>906</v>
      </c>
      <c r="F3283" s="158"/>
      <c r="G3283" s="158"/>
      <c r="H3283" s="158"/>
      <c r="I3283" s="198"/>
      <c r="J3283" s="198"/>
      <c r="K3283" s="158"/>
      <c r="L3283" s="158"/>
      <c r="M3283" s="158"/>
      <c r="N3283" s="158"/>
      <c r="O3283" s="158"/>
      <c r="P3283" s="158"/>
      <c r="R3283" s="197"/>
      <c r="S3283" s="197"/>
      <c r="T3283" s="197"/>
      <c r="U3283" s="197"/>
      <c r="V3283" s="197"/>
      <c r="W3283" s="197"/>
      <c r="X3283" s="197"/>
      <c r="Y3283" s="197"/>
      <c r="Z3283" s="197"/>
      <c r="AA3283" s="197"/>
      <c r="AB3283" s="197"/>
      <c r="AC3283" s="197"/>
      <c r="AD3283" s="197"/>
      <c r="AE3283" s="197"/>
      <c r="AF3283" s="197"/>
      <c r="AG3283" s="197"/>
      <c r="AH3283" s="197"/>
      <c r="AI3283" s="197"/>
      <c r="AJ3283" s="197"/>
      <c r="AK3283" s="197"/>
      <c r="AL3283" s="197"/>
      <c r="AM3283" s="197"/>
      <c r="AN3283" s="197"/>
      <c r="AO3283" s="197"/>
      <c r="AP3283" s="197"/>
      <c r="AQ3283" s="197"/>
      <c r="AR3283" s="197"/>
      <c r="AS3283" s="197"/>
      <c r="AT3283" s="197"/>
      <c r="AU3283" s="197"/>
      <c r="AV3283" s="197"/>
      <c r="AW3283" s="197"/>
      <c r="AX3283" s="197"/>
      <c r="AY3283" s="197"/>
      <c r="AZ3283" s="197"/>
      <c r="BA3283" s="197"/>
      <c r="BB3283" s="197"/>
      <c r="BC3283" s="197"/>
      <c r="BD3283" s="197"/>
      <c r="BE3283" s="197"/>
      <c r="BF3283" s="197"/>
      <c r="BG3283" s="197"/>
      <c r="BH3283" s="197"/>
      <c r="BI3283" s="197"/>
      <c r="BJ3283" s="197"/>
      <c r="BK3283" s="197"/>
      <c r="BL3283" s="197"/>
      <c r="BM3283" s="197"/>
      <c r="BN3283" s="197"/>
      <c r="BO3283" s="197"/>
      <c r="BP3283" s="197"/>
      <c r="BQ3283" s="197"/>
      <c r="BR3283" s="197"/>
      <c r="BS3283" s="197"/>
      <c r="BT3283" s="197"/>
      <c r="BU3283" s="197"/>
      <c r="BV3283" s="197"/>
      <c r="BW3283" s="197"/>
      <c r="BX3283" s="197"/>
      <c r="BY3283" s="197"/>
      <c r="BZ3283" s="197"/>
      <c r="CA3283" s="197"/>
      <c r="CB3283" s="197"/>
      <c r="CC3283" s="197"/>
      <c r="CD3283" s="197"/>
      <c r="CE3283" s="197"/>
      <c r="CF3283" s="197"/>
      <c r="CG3283" s="197"/>
      <c r="CH3283" s="197"/>
      <c r="CI3283" s="197"/>
      <c r="CJ3283" s="197"/>
      <c r="CK3283" s="197"/>
      <c r="CL3283" s="197"/>
    </row>
    <row r="3284" spans="2:90" x14ac:dyDescent="0.4">
      <c r="B3284" s="197"/>
      <c r="C3284" s="158"/>
      <c r="D3284" s="158"/>
      <c r="E3284" s="158" t="s">
        <v>906</v>
      </c>
      <c r="F3284" s="158"/>
      <c r="G3284" s="158"/>
      <c r="H3284" s="158"/>
      <c r="I3284" s="198"/>
      <c r="J3284" s="198"/>
      <c r="K3284" s="158"/>
      <c r="L3284" s="158"/>
      <c r="M3284" s="158"/>
      <c r="N3284" s="158"/>
      <c r="O3284" s="158"/>
      <c r="P3284" s="158"/>
      <c r="R3284" s="197"/>
      <c r="S3284" s="197"/>
      <c r="T3284" s="197"/>
      <c r="U3284" s="197"/>
      <c r="V3284" s="197"/>
      <c r="W3284" s="197"/>
      <c r="X3284" s="197"/>
      <c r="Y3284" s="197"/>
      <c r="Z3284" s="197"/>
      <c r="AA3284" s="197"/>
      <c r="AB3284" s="197"/>
      <c r="AC3284" s="197"/>
      <c r="AD3284" s="197"/>
      <c r="AE3284" s="197"/>
      <c r="AF3284" s="197"/>
      <c r="AG3284" s="197"/>
      <c r="AH3284" s="197"/>
      <c r="AI3284" s="197"/>
      <c r="AJ3284" s="197"/>
      <c r="AK3284" s="197"/>
      <c r="AL3284" s="197"/>
      <c r="AM3284" s="197"/>
      <c r="AN3284" s="197"/>
      <c r="AO3284" s="197"/>
      <c r="AP3284" s="197"/>
      <c r="AQ3284" s="197"/>
      <c r="AR3284" s="197"/>
      <c r="AS3284" s="197"/>
      <c r="AT3284" s="197"/>
      <c r="AU3284" s="197"/>
      <c r="AV3284" s="197"/>
      <c r="AW3284" s="197"/>
      <c r="AX3284" s="197"/>
      <c r="AY3284" s="197"/>
      <c r="AZ3284" s="197"/>
      <c r="BA3284" s="197"/>
      <c r="BB3284" s="197"/>
      <c r="BC3284" s="197"/>
      <c r="BD3284" s="197"/>
      <c r="BE3284" s="197"/>
      <c r="BF3284" s="197"/>
      <c r="BG3284" s="197"/>
      <c r="BH3284" s="197"/>
      <c r="BI3284" s="197"/>
      <c r="BJ3284" s="197"/>
      <c r="BK3284" s="197"/>
      <c r="BL3284" s="197"/>
      <c r="BM3284" s="197"/>
      <c r="BN3284" s="197"/>
      <c r="BO3284" s="197"/>
      <c r="BP3284" s="197"/>
      <c r="BQ3284" s="197"/>
      <c r="BR3284" s="197"/>
      <c r="BS3284" s="197"/>
      <c r="BT3284" s="197"/>
      <c r="BU3284" s="197"/>
      <c r="BV3284" s="197"/>
      <c r="BW3284" s="197"/>
      <c r="BX3284" s="197"/>
      <c r="BY3284" s="197"/>
      <c r="BZ3284" s="197"/>
      <c r="CA3284" s="197"/>
      <c r="CB3284" s="197"/>
      <c r="CC3284" s="197"/>
      <c r="CD3284" s="197"/>
      <c r="CE3284" s="197"/>
      <c r="CF3284" s="197"/>
      <c r="CG3284" s="197"/>
      <c r="CH3284" s="197"/>
      <c r="CI3284" s="197"/>
      <c r="CJ3284" s="197"/>
      <c r="CK3284" s="197"/>
      <c r="CL3284" s="197"/>
    </row>
    <row r="3285" spans="2:90" x14ac:dyDescent="0.4">
      <c r="B3285" s="197"/>
      <c r="C3285" s="158"/>
      <c r="D3285" s="158"/>
      <c r="E3285" s="158" t="s">
        <v>906</v>
      </c>
      <c r="F3285" s="158"/>
      <c r="G3285" s="158"/>
      <c r="H3285" s="158"/>
      <c r="I3285" s="198"/>
      <c r="J3285" s="198"/>
      <c r="K3285" s="158"/>
      <c r="L3285" s="158"/>
      <c r="M3285" s="158"/>
      <c r="N3285" s="158"/>
      <c r="O3285" s="158"/>
      <c r="P3285" s="158"/>
      <c r="R3285" s="197"/>
      <c r="S3285" s="197"/>
      <c r="T3285" s="197"/>
      <c r="U3285" s="197"/>
      <c r="V3285" s="197"/>
      <c r="W3285" s="197"/>
      <c r="X3285" s="197"/>
      <c r="Y3285" s="197"/>
      <c r="Z3285" s="197"/>
      <c r="AA3285" s="197"/>
      <c r="AB3285" s="197"/>
      <c r="AC3285" s="197"/>
      <c r="AD3285" s="197"/>
      <c r="AE3285" s="197"/>
      <c r="AF3285" s="197"/>
      <c r="AG3285" s="197"/>
      <c r="AH3285" s="197"/>
      <c r="AI3285" s="197"/>
      <c r="AJ3285" s="197"/>
      <c r="AK3285" s="197"/>
      <c r="AL3285" s="197"/>
      <c r="AM3285" s="197"/>
      <c r="AN3285" s="197"/>
      <c r="AO3285" s="197"/>
      <c r="AP3285" s="197"/>
      <c r="AQ3285" s="197"/>
      <c r="AR3285" s="197"/>
      <c r="AS3285" s="197"/>
      <c r="AT3285" s="197"/>
      <c r="AU3285" s="197"/>
      <c r="AV3285" s="197"/>
      <c r="AW3285" s="197"/>
      <c r="AX3285" s="197"/>
      <c r="AY3285" s="197"/>
      <c r="AZ3285" s="197"/>
      <c r="BA3285" s="197"/>
      <c r="BB3285" s="197"/>
      <c r="BC3285" s="197"/>
      <c r="BD3285" s="197"/>
      <c r="BE3285" s="197"/>
      <c r="BF3285" s="197"/>
      <c r="BG3285" s="197"/>
      <c r="BH3285" s="197"/>
      <c r="BI3285" s="197"/>
      <c r="BJ3285" s="197"/>
      <c r="BK3285" s="197"/>
      <c r="BL3285" s="197"/>
      <c r="BM3285" s="197"/>
      <c r="BN3285" s="197"/>
      <c r="BO3285" s="197"/>
      <c r="BP3285" s="197"/>
      <c r="BQ3285" s="197"/>
      <c r="BR3285" s="197"/>
      <c r="BS3285" s="197"/>
      <c r="BT3285" s="197"/>
      <c r="BU3285" s="197"/>
      <c r="BV3285" s="197"/>
      <c r="BW3285" s="197"/>
      <c r="BX3285" s="197"/>
      <c r="BY3285" s="197"/>
      <c r="BZ3285" s="197"/>
      <c r="CA3285" s="197"/>
      <c r="CB3285" s="197"/>
      <c r="CC3285" s="197"/>
      <c r="CD3285" s="197"/>
      <c r="CE3285" s="197"/>
      <c r="CF3285" s="197"/>
      <c r="CG3285" s="197"/>
      <c r="CH3285" s="197"/>
      <c r="CI3285" s="197"/>
      <c r="CJ3285" s="197"/>
      <c r="CK3285" s="197"/>
      <c r="CL3285" s="197"/>
    </row>
    <row r="3286" spans="2:90" x14ac:dyDescent="0.4">
      <c r="E3286" t="s">
        <v>906</v>
      </c>
    </row>
    <row r="3287" spans="2:90" x14ac:dyDescent="0.4">
      <c r="E3287" t="s">
        <v>906</v>
      </c>
    </row>
    <row r="3288" spans="2:90" x14ac:dyDescent="0.4">
      <c r="B3288" s="168" t="s">
        <v>487</v>
      </c>
      <c r="C3288" s="167"/>
      <c r="D3288" s="167"/>
      <c r="E3288" s="167" t="s">
        <v>906</v>
      </c>
      <c r="F3288" s="167"/>
      <c r="G3288" s="167"/>
      <c r="H3288" s="167"/>
      <c r="I3288" s="169"/>
      <c r="J3288" s="169"/>
      <c r="K3288" s="190"/>
      <c r="L3288" s="190"/>
      <c r="M3288" s="190"/>
      <c r="N3288" s="190"/>
      <c r="O3288" s="190"/>
      <c r="P3288" s="190"/>
      <c r="R3288" s="191"/>
      <c r="S3288" s="167"/>
      <c r="T3288" s="167"/>
      <c r="U3288" s="167"/>
      <c r="V3288" s="167"/>
      <c r="W3288" s="167"/>
      <c r="X3288" s="167"/>
      <c r="Y3288" s="167"/>
      <c r="Z3288" s="167"/>
      <c r="AA3288" s="167"/>
      <c r="AB3288" s="167"/>
      <c r="AC3288" s="167"/>
      <c r="AD3288" s="167"/>
      <c r="AE3288" s="167"/>
      <c r="AF3288" s="167"/>
      <c r="AG3288" s="167"/>
      <c r="AH3288" s="167"/>
      <c r="AI3288" s="167"/>
      <c r="AJ3288" s="167"/>
      <c r="AK3288" s="167"/>
      <c r="AL3288" s="167"/>
      <c r="AM3288" s="167"/>
      <c r="AN3288" s="167"/>
      <c r="AO3288" s="167"/>
      <c r="AP3288" s="167"/>
      <c r="AQ3288" s="167"/>
      <c r="AR3288" s="167"/>
      <c r="AS3288" s="167"/>
      <c r="AT3288" s="167"/>
      <c r="AU3288" s="167"/>
      <c r="AV3288" s="167"/>
      <c r="AW3288" s="167"/>
      <c r="AX3288" s="167"/>
      <c r="AY3288" s="167"/>
      <c r="AZ3288" s="167"/>
      <c r="BA3288" s="167"/>
      <c r="BB3288" s="167"/>
      <c r="BC3288" s="167"/>
      <c r="BD3288" s="167"/>
      <c r="BE3288" s="167"/>
      <c r="BF3288" s="167"/>
      <c r="BG3288" s="167"/>
      <c r="BH3288" s="167"/>
      <c r="BI3288" s="167"/>
      <c r="BJ3288" s="167"/>
      <c r="BK3288" s="167"/>
      <c r="BL3288" s="167"/>
      <c r="BM3288" s="167"/>
      <c r="BN3288" s="167"/>
      <c r="BO3288" s="167"/>
      <c r="BP3288" s="167"/>
      <c r="BQ3288" s="167"/>
      <c r="BR3288" s="167"/>
      <c r="BS3288" s="167"/>
      <c r="BT3288" s="167"/>
      <c r="BU3288" s="167"/>
      <c r="BV3288" s="167"/>
      <c r="BW3288" s="167"/>
      <c r="BX3288" s="167"/>
      <c r="BY3288" s="167"/>
      <c r="BZ3288" s="167"/>
      <c r="CA3288" s="167"/>
      <c r="CB3288" s="167"/>
      <c r="CC3288" s="167"/>
      <c r="CD3288" s="167"/>
      <c r="CE3288" s="167"/>
      <c r="CF3288" s="167"/>
      <c r="CG3288" s="167"/>
      <c r="CH3288" s="167"/>
      <c r="CI3288" s="167"/>
      <c r="CJ3288" s="167"/>
      <c r="CK3288" s="167"/>
      <c r="CL3288" s="167"/>
    </row>
    <row r="3289" spans="2:90" x14ac:dyDescent="0.4">
      <c r="B3289" s="168" t="s">
        <v>489</v>
      </c>
      <c r="C3289" s="167"/>
      <c r="D3289" s="167"/>
      <c r="E3289" s="167" t="s">
        <v>906</v>
      </c>
      <c r="F3289" s="167"/>
      <c r="G3289" s="167"/>
      <c r="H3289" s="167"/>
      <c r="I3289" s="169"/>
      <c r="J3289" s="169"/>
      <c r="K3289" s="190"/>
      <c r="L3289" s="190"/>
      <c r="M3289" s="190"/>
      <c r="N3289" s="190"/>
      <c r="O3289" s="190"/>
      <c r="P3289" s="190"/>
      <c r="R3289" s="191"/>
      <c r="S3289" s="167"/>
      <c r="T3289" s="167"/>
      <c r="U3289" s="167"/>
      <c r="V3289" s="167"/>
      <c r="W3289" s="167"/>
      <c r="X3289" s="167"/>
      <c r="Y3289" s="167"/>
      <c r="Z3289" s="167"/>
      <c r="AA3289" s="167"/>
      <c r="AB3289" s="167"/>
      <c r="AC3289" s="167"/>
      <c r="AD3289" s="167"/>
      <c r="AE3289" s="167"/>
      <c r="AF3289" s="167"/>
      <c r="AG3289" s="167"/>
      <c r="AH3289" s="167"/>
      <c r="AI3289" s="167"/>
      <c r="AJ3289" s="167"/>
      <c r="AK3289" s="167"/>
      <c r="AL3289" s="167"/>
      <c r="AM3289" s="167"/>
      <c r="AN3289" s="167"/>
      <c r="AO3289" s="167"/>
      <c r="AP3289" s="167"/>
      <c r="AQ3289" s="167"/>
      <c r="AR3289" s="167"/>
      <c r="AS3289" s="167"/>
      <c r="AT3289" s="167"/>
      <c r="AU3289" s="167"/>
      <c r="AV3289" s="167"/>
      <c r="AW3289" s="167"/>
      <c r="AX3289" s="167"/>
      <c r="AY3289" s="167"/>
      <c r="AZ3289" s="167"/>
      <c r="BA3289" s="167"/>
      <c r="BB3289" s="167"/>
      <c r="BC3289" s="167"/>
      <c r="BD3289" s="167"/>
      <c r="BE3289" s="167"/>
      <c r="BF3289" s="167"/>
      <c r="BG3289" s="167"/>
      <c r="BH3289" s="167"/>
      <c r="BI3289" s="167"/>
      <c r="BJ3289" s="167"/>
      <c r="BK3289" s="167"/>
      <c r="BL3289" s="167"/>
      <c r="BM3289" s="167"/>
      <c r="BN3289" s="167"/>
      <c r="BO3289" s="167"/>
      <c r="BP3289" s="167"/>
      <c r="BQ3289" s="167"/>
      <c r="BR3289" s="167"/>
      <c r="BS3289" s="167"/>
      <c r="BT3289" s="167"/>
      <c r="BU3289" s="167"/>
      <c r="BV3289" s="167"/>
      <c r="BW3289" s="167"/>
      <c r="BX3289" s="167"/>
      <c r="BY3289" s="167"/>
      <c r="BZ3289" s="167"/>
      <c r="CA3289" s="167"/>
      <c r="CB3289" s="167"/>
      <c r="CC3289" s="167"/>
      <c r="CD3289" s="167"/>
      <c r="CE3289" s="167"/>
      <c r="CF3289" s="167"/>
      <c r="CG3289" s="167"/>
      <c r="CH3289" s="167"/>
      <c r="CI3289" s="167"/>
      <c r="CJ3289" s="167"/>
      <c r="CK3289" s="167"/>
      <c r="CL3289" s="167"/>
    </row>
    <row r="3290" spans="2:90" x14ac:dyDescent="0.4">
      <c r="B3290" s="168" t="s">
        <v>459</v>
      </c>
      <c r="C3290" s="167"/>
      <c r="D3290" s="167"/>
      <c r="E3290" s="167" t="s">
        <v>906</v>
      </c>
      <c r="F3290" s="167"/>
      <c r="G3290" s="167"/>
      <c r="H3290" s="167"/>
      <c r="I3290" s="169"/>
      <c r="J3290" s="169"/>
      <c r="K3290" s="190"/>
      <c r="L3290" s="190"/>
      <c r="M3290" s="190"/>
      <c r="N3290" s="190"/>
      <c r="O3290" s="190"/>
      <c r="P3290" s="190"/>
      <c r="R3290" s="191"/>
      <c r="S3290" s="192" t="str">
        <f t="shared" ref="S3290:AX3290" si="4240">S$16</f>
        <v>S$12</v>
      </c>
      <c r="T3290" s="192" t="str">
        <f t="shared" si="4240"/>
        <v>T$12</v>
      </c>
      <c r="U3290" s="192" t="str">
        <f t="shared" si="4240"/>
        <v>U$12</v>
      </c>
      <c r="V3290" s="192" t="str">
        <f t="shared" si="4240"/>
        <v>V$12</v>
      </c>
      <c r="W3290" s="192" t="str">
        <f t="shared" si="4240"/>
        <v>W$12</v>
      </c>
      <c r="X3290" s="192" t="str">
        <f t="shared" si="4240"/>
        <v>X$12</v>
      </c>
      <c r="Y3290" s="192" t="str">
        <f t="shared" si="4240"/>
        <v>Y$12</v>
      </c>
      <c r="Z3290" s="192" t="str">
        <f t="shared" si="4240"/>
        <v>Z$12</v>
      </c>
      <c r="AA3290" s="192" t="str">
        <f t="shared" si="4240"/>
        <v>AA$12</v>
      </c>
      <c r="AB3290" s="192" t="str">
        <f t="shared" si="4240"/>
        <v>AB$12</v>
      </c>
      <c r="AC3290" s="192" t="str">
        <f t="shared" si="4240"/>
        <v>AC$12</v>
      </c>
      <c r="AD3290" s="192" t="str">
        <f t="shared" si="4240"/>
        <v>AD$12</v>
      </c>
      <c r="AE3290" s="192" t="str">
        <f t="shared" si="4240"/>
        <v>AE$12</v>
      </c>
      <c r="AF3290" s="192" t="str">
        <f t="shared" si="4240"/>
        <v>AF$12</v>
      </c>
      <c r="AG3290" s="192" t="str">
        <f t="shared" si="4240"/>
        <v>AG$12</v>
      </c>
      <c r="AH3290" s="192" t="str">
        <f t="shared" si="4240"/>
        <v>AH$12</v>
      </c>
      <c r="AI3290" s="192" t="str">
        <f t="shared" si="4240"/>
        <v>AI$12</v>
      </c>
      <c r="AJ3290" s="192" t="str">
        <f t="shared" si="4240"/>
        <v>AJ$12</v>
      </c>
      <c r="AK3290" s="192" t="str">
        <f t="shared" si="4240"/>
        <v>AK$12</v>
      </c>
      <c r="AL3290" s="192" t="str">
        <f t="shared" si="4240"/>
        <v>AL$12</v>
      </c>
      <c r="AM3290" s="192" t="str">
        <f t="shared" si="4240"/>
        <v>AM$12</v>
      </c>
      <c r="AN3290" s="192" t="str">
        <f t="shared" si="4240"/>
        <v>AN$12</v>
      </c>
      <c r="AO3290" s="192" t="str">
        <f t="shared" si="4240"/>
        <v>AO$12</v>
      </c>
      <c r="AP3290" s="192" t="str">
        <f t="shared" si="4240"/>
        <v>AP$12</v>
      </c>
      <c r="AQ3290" s="192" t="str">
        <f t="shared" si="4240"/>
        <v>AQ$12</v>
      </c>
      <c r="AR3290" s="192" t="str">
        <f t="shared" si="4240"/>
        <v>AR$12</v>
      </c>
      <c r="AS3290" s="192" t="str">
        <f t="shared" si="4240"/>
        <v>AS$12</v>
      </c>
      <c r="AT3290" s="192" t="str">
        <f t="shared" si="4240"/>
        <v>AT$12</v>
      </c>
      <c r="AU3290" s="192" t="str">
        <f t="shared" si="4240"/>
        <v>AU$12</v>
      </c>
      <c r="AV3290" s="192" t="str">
        <f t="shared" si="4240"/>
        <v>AV$12</v>
      </c>
      <c r="AW3290" s="192" t="str">
        <f t="shared" si="4240"/>
        <v>AW$12</v>
      </c>
      <c r="AX3290" s="192" t="str">
        <f t="shared" si="4240"/>
        <v>AX$12</v>
      </c>
      <c r="AY3290" s="192" t="str">
        <f t="shared" ref="AY3290:CD3290" si="4241">AY$16</f>
        <v>AY$12</v>
      </c>
      <c r="AZ3290" s="192" t="str">
        <f t="shared" si="4241"/>
        <v>AZ$12</v>
      </c>
      <c r="BA3290" s="192" t="str">
        <f t="shared" si="4241"/>
        <v>BA$12</v>
      </c>
      <c r="BB3290" s="192" t="str">
        <f t="shared" si="4241"/>
        <v>BB$12</v>
      </c>
      <c r="BC3290" s="192" t="str">
        <f t="shared" si="4241"/>
        <v>BC$12</v>
      </c>
      <c r="BD3290" s="192" t="str">
        <f t="shared" si="4241"/>
        <v>BD$12</v>
      </c>
      <c r="BE3290" s="192" t="str">
        <f t="shared" si="4241"/>
        <v>BE$12</v>
      </c>
      <c r="BF3290" s="192" t="str">
        <f t="shared" si="4241"/>
        <v>BF$12</v>
      </c>
      <c r="BG3290" s="192" t="str">
        <f t="shared" si="4241"/>
        <v>BG$12</v>
      </c>
      <c r="BH3290" s="192" t="str">
        <f t="shared" si="4241"/>
        <v>BH$12</v>
      </c>
      <c r="BI3290" s="192" t="str">
        <f t="shared" si="4241"/>
        <v>BI$12</v>
      </c>
      <c r="BJ3290" s="192" t="str">
        <f t="shared" si="4241"/>
        <v>BJ$12</v>
      </c>
      <c r="BK3290" s="192" t="str">
        <f t="shared" si="4241"/>
        <v>BK$12</v>
      </c>
      <c r="BL3290" s="192" t="str">
        <f t="shared" si="4241"/>
        <v>BL$12</v>
      </c>
      <c r="BM3290" s="192" t="str">
        <f t="shared" si="4241"/>
        <v>BM$12</v>
      </c>
      <c r="BN3290" s="192" t="str">
        <f t="shared" si="4241"/>
        <v>BN$12</v>
      </c>
      <c r="BO3290" s="192" t="str">
        <f t="shared" si="4241"/>
        <v>BO$12</v>
      </c>
      <c r="BP3290" s="192" t="str">
        <f t="shared" si="4241"/>
        <v>BP$12</v>
      </c>
      <c r="BQ3290" s="192" t="str">
        <f t="shared" si="4241"/>
        <v>BQ$12</v>
      </c>
      <c r="BR3290" s="192" t="str">
        <f t="shared" si="4241"/>
        <v>BR$12</v>
      </c>
      <c r="BS3290" s="192" t="str">
        <f t="shared" si="4241"/>
        <v>BS$12</v>
      </c>
      <c r="BT3290" s="192" t="str">
        <f t="shared" si="4241"/>
        <v>BT$12</v>
      </c>
      <c r="BU3290" s="192" t="str">
        <f t="shared" si="4241"/>
        <v>BU$12</v>
      </c>
      <c r="BV3290" s="192" t="str">
        <f t="shared" si="4241"/>
        <v>BV$12</v>
      </c>
      <c r="BW3290" s="192" t="str">
        <f t="shared" si="4241"/>
        <v>BW$12</v>
      </c>
      <c r="BX3290" s="192" t="str">
        <f t="shared" si="4241"/>
        <v>BX$12</v>
      </c>
      <c r="BY3290" s="192" t="str">
        <f t="shared" si="4241"/>
        <v>BY$12</v>
      </c>
      <c r="BZ3290" s="192" t="str">
        <f t="shared" si="4241"/>
        <v>BZ$12</v>
      </c>
      <c r="CA3290" s="192" t="str">
        <f t="shared" si="4241"/>
        <v>CA$12</v>
      </c>
      <c r="CB3290" s="192" t="str">
        <f t="shared" si="4241"/>
        <v>CB$12</v>
      </c>
      <c r="CC3290" s="192" t="str">
        <f t="shared" si="4241"/>
        <v>CC$12</v>
      </c>
      <c r="CD3290" s="192" t="str">
        <f t="shared" si="4241"/>
        <v>CD$12</v>
      </c>
      <c r="CE3290" s="192" t="str">
        <f t="shared" ref="CE3290:CL3290" si="4242">CE$16</f>
        <v>CE$12</v>
      </c>
      <c r="CF3290" s="192" t="str">
        <f t="shared" si="4242"/>
        <v>CF$12</v>
      </c>
      <c r="CG3290" s="192" t="str">
        <f t="shared" si="4242"/>
        <v>CG$12</v>
      </c>
      <c r="CH3290" s="192" t="str">
        <f t="shared" si="4242"/>
        <v>CH$12</v>
      </c>
      <c r="CI3290" s="192" t="str">
        <f t="shared" si="4242"/>
        <v>CI$12</v>
      </c>
      <c r="CJ3290" s="192" t="str">
        <f t="shared" si="4242"/>
        <v>CJ$12</v>
      </c>
      <c r="CK3290" s="192" t="str">
        <f t="shared" si="4242"/>
        <v>CK$12</v>
      </c>
      <c r="CL3290" s="192" t="str">
        <f t="shared" si="4242"/>
        <v>CL$12</v>
      </c>
    </row>
    <row r="3291" spans="2:90" x14ac:dyDescent="0.4">
      <c r="B3291" s="168" t="s">
        <v>460</v>
      </c>
      <c r="C3291" s="193"/>
      <c r="D3291" s="193"/>
      <c r="E3291" s="193" t="s">
        <v>906</v>
      </c>
      <c r="F3291" s="193"/>
      <c r="G3291" s="193"/>
      <c r="H3291" s="193"/>
      <c r="I3291" s="194"/>
      <c r="J3291" s="194"/>
      <c r="K3291" s="195"/>
      <c r="L3291" s="195"/>
      <c r="M3291" s="195"/>
      <c r="N3291" s="195"/>
      <c r="O3291" s="195"/>
      <c r="P3291" s="195"/>
      <c r="R3291" s="195"/>
      <c r="S3291" s="192" t="str">
        <f t="shared" ref="S3291:AX3291" si="4243">S$17</f>
        <v>S$13</v>
      </c>
      <c r="T3291" s="192" t="str">
        <f t="shared" si="4243"/>
        <v>T$13</v>
      </c>
      <c r="U3291" s="192" t="str">
        <f t="shared" si="4243"/>
        <v>U$13</v>
      </c>
      <c r="V3291" s="192" t="str">
        <f t="shared" si="4243"/>
        <v>V$13</v>
      </c>
      <c r="W3291" s="192" t="str">
        <f t="shared" si="4243"/>
        <v>W$13</v>
      </c>
      <c r="X3291" s="192" t="str">
        <f t="shared" si="4243"/>
        <v>X$13</v>
      </c>
      <c r="Y3291" s="192" t="str">
        <f t="shared" si="4243"/>
        <v>Y$13</v>
      </c>
      <c r="Z3291" s="192" t="str">
        <f t="shared" si="4243"/>
        <v>Z$13</v>
      </c>
      <c r="AA3291" s="192" t="str">
        <f t="shared" si="4243"/>
        <v>AA$13</v>
      </c>
      <c r="AB3291" s="192" t="str">
        <f t="shared" si="4243"/>
        <v>AB$13</v>
      </c>
      <c r="AC3291" s="192" t="str">
        <f t="shared" si="4243"/>
        <v>AC$13</v>
      </c>
      <c r="AD3291" s="192" t="str">
        <f t="shared" si="4243"/>
        <v>AD$13</v>
      </c>
      <c r="AE3291" s="192" t="str">
        <f t="shared" si="4243"/>
        <v>AE$13</v>
      </c>
      <c r="AF3291" s="192" t="str">
        <f t="shared" si="4243"/>
        <v>AF$13</v>
      </c>
      <c r="AG3291" s="192" t="str">
        <f t="shared" si="4243"/>
        <v>AG$13</v>
      </c>
      <c r="AH3291" s="192" t="str">
        <f t="shared" si="4243"/>
        <v>AH$13</v>
      </c>
      <c r="AI3291" s="192" t="str">
        <f t="shared" si="4243"/>
        <v>AI$13</v>
      </c>
      <c r="AJ3291" s="192" t="str">
        <f t="shared" si="4243"/>
        <v>AJ$13</v>
      </c>
      <c r="AK3291" s="192" t="str">
        <f t="shared" si="4243"/>
        <v>AK$13</v>
      </c>
      <c r="AL3291" s="192" t="str">
        <f t="shared" si="4243"/>
        <v>AL$13</v>
      </c>
      <c r="AM3291" s="192" t="str">
        <f t="shared" si="4243"/>
        <v>AM$13</v>
      </c>
      <c r="AN3291" s="192" t="str">
        <f t="shared" si="4243"/>
        <v>AN$13</v>
      </c>
      <c r="AO3291" s="192" t="str">
        <f t="shared" si="4243"/>
        <v>AO$13</v>
      </c>
      <c r="AP3291" s="192" t="str">
        <f t="shared" si="4243"/>
        <v>AP$13</v>
      </c>
      <c r="AQ3291" s="192" t="str">
        <f t="shared" si="4243"/>
        <v>AQ$13</v>
      </c>
      <c r="AR3291" s="192" t="str">
        <f t="shared" si="4243"/>
        <v>AR$13</v>
      </c>
      <c r="AS3291" s="192" t="str">
        <f t="shared" si="4243"/>
        <v>AS$13</v>
      </c>
      <c r="AT3291" s="192" t="str">
        <f t="shared" si="4243"/>
        <v>AT$13</v>
      </c>
      <c r="AU3291" s="192" t="str">
        <f t="shared" si="4243"/>
        <v>AU$13</v>
      </c>
      <c r="AV3291" s="192" t="str">
        <f t="shared" si="4243"/>
        <v>AV$13</v>
      </c>
      <c r="AW3291" s="192" t="str">
        <f t="shared" si="4243"/>
        <v>AW$13</v>
      </c>
      <c r="AX3291" s="192" t="str">
        <f t="shared" si="4243"/>
        <v>AX$13</v>
      </c>
      <c r="AY3291" s="192" t="str">
        <f t="shared" ref="AY3291:CD3291" si="4244">AY$17</f>
        <v>AY$13</v>
      </c>
      <c r="AZ3291" s="192" t="str">
        <f t="shared" si="4244"/>
        <v>AZ$13</v>
      </c>
      <c r="BA3291" s="192" t="str">
        <f t="shared" si="4244"/>
        <v>BA$13</v>
      </c>
      <c r="BB3291" s="192" t="str">
        <f t="shared" si="4244"/>
        <v>BB$13</v>
      </c>
      <c r="BC3291" s="192" t="str">
        <f t="shared" si="4244"/>
        <v>BC$13</v>
      </c>
      <c r="BD3291" s="192" t="str">
        <f t="shared" si="4244"/>
        <v>BD$13</v>
      </c>
      <c r="BE3291" s="192" t="str">
        <f t="shared" si="4244"/>
        <v>BE$13</v>
      </c>
      <c r="BF3291" s="192" t="str">
        <f t="shared" si="4244"/>
        <v>BF$13</v>
      </c>
      <c r="BG3291" s="192" t="str">
        <f t="shared" si="4244"/>
        <v>BG$13</v>
      </c>
      <c r="BH3291" s="192" t="str">
        <f t="shared" si="4244"/>
        <v>BH$13</v>
      </c>
      <c r="BI3291" s="192" t="str">
        <f t="shared" si="4244"/>
        <v>BI$13</v>
      </c>
      <c r="BJ3291" s="192" t="str">
        <f t="shared" si="4244"/>
        <v>BJ$13</v>
      </c>
      <c r="BK3291" s="192" t="str">
        <f t="shared" si="4244"/>
        <v>BK$13</v>
      </c>
      <c r="BL3291" s="192" t="str">
        <f t="shared" si="4244"/>
        <v>BL$13</v>
      </c>
      <c r="BM3291" s="192" t="str">
        <f t="shared" si="4244"/>
        <v>BM$13</v>
      </c>
      <c r="BN3291" s="192" t="str">
        <f t="shared" si="4244"/>
        <v>BN$13</v>
      </c>
      <c r="BO3291" s="192" t="str">
        <f t="shared" si="4244"/>
        <v>BO$13</v>
      </c>
      <c r="BP3291" s="192" t="str">
        <f t="shared" si="4244"/>
        <v>BP$13</v>
      </c>
      <c r="BQ3291" s="192" t="str">
        <f t="shared" si="4244"/>
        <v>BQ$13</v>
      </c>
      <c r="BR3291" s="192" t="str">
        <f t="shared" si="4244"/>
        <v>BR$13</v>
      </c>
      <c r="BS3291" s="192" t="str">
        <f t="shared" si="4244"/>
        <v>BS$13</v>
      </c>
      <c r="BT3291" s="192" t="str">
        <f t="shared" si="4244"/>
        <v>BT$13</v>
      </c>
      <c r="BU3291" s="192" t="str">
        <f t="shared" si="4244"/>
        <v>BU$13</v>
      </c>
      <c r="BV3291" s="192" t="str">
        <f t="shared" si="4244"/>
        <v>BV$13</v>
      </c>
      <c r="BW3291" s="192" t="str">
        <f t="shared" si="4244"/>
        <v>BW$13</v>
      </c>
      <c r="BX3291" s="192" t="str">
        <f t="shared" si="4244"/>
        <v>BX$13</v>
      </c>
      <c r="BY3291" s="192" t="str">
        <f t="shared" si="4244"/>
        <v>BY$13</v>
      </c>
      <c r="BZ3291" s="192" t="str">
        <f t="shared" si="4244"/>
        <v>BZ$13</v>
      </c>
      <c r="CA3291" s="192" t="str">
        <f t="shared" si="4244"/>
        <v>CA$13</v>
      </c>
      <c r="CB3291" s="192" t="str">
        <f t="shared" si="4244"/>
        <v>CB$13</v>
      </c>
      <c r="CC3291" s="192" t="str">
        <f t="shared" si="4244"/>
        <v>CC$13</v>
      </c>
      <c r="CD3291" s="192" t="str">
        <f t="shared" si="4244"/>
        <v>CD$13</v>
      </c>
      <c r="CE3291" s="192" t="str">
        <f t="shared" ref="CE3291:CL3291" si="4245">CE$17</f>
        <v>CE$13</v>
      </c>
      <c r="CF3291" s="192" t="str">
        <f t="shared" si="4245"/>
        <v>CF$13</v>
      </c>
      <c r="CG3291" s="192" t="str">
        <f t="shared" si="4245"/>
        <v>CG$13</v>
      </c>
      <c r="CH3291" s="192" t="str">
        <f t="shared" si="4245"/>
        <v>CH$13</v>
      </c>
      <c r="CI3291" s="192" t="str">
        <f t="shared" si="4245"/>
        <v>CI$13</v>
      </c>
      <c r="CJ3291" s="192" t="str">
        <f t="shared" si="4245"/>
        <v>CJ$13</v>
      </c>
      <c r="CK3291" s="192" t="str">
        <f t="shared" si="4245"/>
        <v>CK$13</v>
      </c>
      <c r="CL3291" s="192" t="str">
        <f t="shared" si="4245"/>
        <v>CL$13</v>
      </c>
    </row>
    <row r="3292" spans="2:90" x14ac:dyDescent="0.4">
      <c r="B3292" s="168" t="s">
        <v>488</v>
      </c>
      <c r="C3292" s="193"/>
      <c r="D3292" s="193"/>
      <c r="E3292" s="193" t="s">
        <v>906</v>
      </c>
      <c r="F3292" s="193"/>
      <c r="G3292" s="193"/>
      <c r="H3292" s="193"/>
      <c r="I3292" s="194"/>
      <c r="J3292" s="194"/>
      <c r="K3292" s="195"/>
      <c r="L3292" s="195"/>
      <c r="M3292" s="195"/>
      <c r="N3292" s="195"/>
      <c r="O3292" s="195"/>
      <c r="P3292" s="195"/>
      <c r="R3292" s="195"/>
      <c r="S3292" s="183"/>
      <c r="T3292" s="183"/>
      <c r="U3292" s="183"/>
      <c r="V3292" s="183"/>
      <c r="W3292" s="183"/>
      <c r="X3292" s="183"/>
      <c r="Y3292" s="183"/>
      <c r="Z3292" s="183"/>
      <c r="AA3292" s="183"/>
      <c r="AB3292" s="183"/>
      <c r="AC3292" s="183"/>
      <c r="AD3292" s="183"/>
      <c r="AE3292" s="183"/>
      <c r="AF3292" s="183"/>
      <c r="AG3292" s="183"/>
      <c r="AH3292" s="183"/>
      <c r="AI3292" s="183"/>
      <c r="AJ3292" s="183"/>
      <c r="AK3292" s="183"/>
      <c r="AL3292" s="183"/>
      <c r="AM3292" s="183"/>
      <c r="AN3292" s="183"/>
      <c r="AO3292" s="183"/>
      <c r="AP3292" s="183"/>
      <c r="AQ3292" s="183"/>
      <c r="AR3292" s="183"/>
      <c r="AS3292" s="183"/>
      <c r="AT3292" s="183"/>
      <c r="AU3292" s="183"/>
      <c r="AV3292" s="183"/>
      <c r="AW3292" s="183"/>
      <c r="AX3292" s="183"/>
      <c r="AY3292" s="183"/>
      <c r="AZ3292" s="183"/>
      <c r="BA3292" s="183"/>
      <c r="BB3292" s="183"/>
      <c r="BC3292" s="183"/>
      <c r="BD3292" s="183"/>
      <c r="BE3292" s="183"/>
      <c r="BF3292" s="183"/>
      <c r="BG3292" s="183"/>
      <c r="BH3292" s="183"/>
      <c r="BI3292" s="183"/>
      <c r="BJ3292" s="183"/>
      <c r="BK3292" s="183"/>
      <c r="BL3292" s="183"/>
      <c r="BM3292" s="183"/>
      <c r="BN3292" s="183"/>
      <c r="BO3292" s="183"/>
      <c r="BP3292" s="183"/>
      <c r="BQ3292" s="183"/>
      <c r="BR3292" s="183"/>
      <c r="BS3292" s="183"/>
      <c r="BT3292" s="183"/>
      <c r="BU3292" s="183"/>
      <c r="BV3292" s="183"/>
      <c r="BW3292" s="183"/>
      <c r="BX3292" s="183"/>
      <c r="BY3292" s="183"/>
      <c r="BZ3292" s="183"/>
      <c r="CA3292" s="183"/>
      <c r="CB3292" s="183"/>
      <c r="CC3292" s="183"/>
      <c r="CD3292" s="183"/>
      <c r="CE3292" s="183"/>
      <c r="CF3292" s="183"/>
      <c r="CG3292" s="183"/>
      <c r="CH3292" s="183"/>
      <c r="CI3292" s="183"/>
      <c r="CJ3292" s="183"/>
      <c r="CK3292" s="183"/>
      <c r="CL3292" s="183"/>
    </row>
    <row r="3293" spans="2:90" x14ac:dyDescent="0.4">
      <c r="B3293" s="168" t="s">
        <v>501</v>
      </c>
      <c r="C3293" s="193"/>
      <c r="D3293" s="193"/>
      <c r="E3293" s="193" t="s">
        <v>906</v>
      </c>
      <c r="F3293" s="193"/>
      <c r="G3293" s="193"/>
      <c r="H3293" s="193"/>
      <c r="I3293" s="194"/>
      <c r="J3293" s="194"/>
      <c r="K3293" s="195"/>
      <c r="L3293" s="195"/>
      <c r="M3293" s="195"/>
      <c r="N3293" s="195"/>
      <c r="O3293" s="195"/>
      <c r="P3293" s="195"/>
      <c r="R3293" s="195"/>
      <c r="S3293" s="183"/>
      <c r="T3293" s="183"/>
      <c r="U3293" s="183"/>
      <c r="V3293" s="183"/>
      <c r="W3293" s="183"/>
      <c r="X3293" s="183"/>
      <c r="Y3293" s="183"/>
      <c r="Z3293" s="183"/>
      <c r="AA3293" s="183"/>
      <c r="AB3293" s="183"/>
      <c r="AC3293" s="183"/>
      <c r="AD3293" s="183"/>
      <c r="AE3293" s="183"/>
      <c r="AF3293" s="183"/>
      <c r="AG3293" s="183"/>
      <c r="AH3293" s="183"/>
      <c r="AI3293" s="183"/>
      <c r="AJ3293" s="183"/>
      <c r="AK3293" s="183"/>
      <c r="AL3293" s="183"/>
      <c r="AM3293" s="183"/>
      <c r="AN3293" s="183"/>
      <c r="AO3293" s="183"/>
      <c r="AP3293" s="183"/>
      <c r="AQ3293" s="183"/>
      <c r="AR3293" s="183"/>
      <c r="AS3293" s="183"/>
      <c r="AT3293" s="183"/>
      <c r="AU3293" s="183"/>
      <c r="AV3293" s="183"/>
      <c r="AW3293" s="183"/>
      <c r="AX3293" s="183"/>
      <c r="AY3293" s="183"/>
      <c r="AZ3293" s="183"/>
      <c r="BA3293" s="183"/>
      <c r="BB3293" s="183"/>
      <c r="BC3293" s="183"/>
      <c r="BD3293" s="183"/>
      <c r="BE3293" s="183"/>
      <c r="BF3293" s="183"/>
      <c r="BG3293" s="183"/>
      <c r="BH3293" s="183"/>
      <c r="BI3293" s="183"/>
      <c r="BJ3293" s="183"/>
      <c r="BK3293" s="183"/>
      <c r="BL3293" s="183"/>
      <c r="BM3293" s="183"/>
      <c r="BN3293" s="183"/>
      <c r="BO3293" s="183"/>
      <c r="BP3293" s="183"/>
      <c r="BQ3293" s="183"/>
      <c r="BR3293" s="183"/>
      <c r="BS3293" s="183"/>
      <c r="BT3293" s="183"/>
      <c r="BU3293" s="183"/>
      <c r="BV3293" s="183"/>
      <c r="BW3293" s="183"/>
      <c r="BX3293" s="183"/>
      <c r="BY3293" s="183"/>
      <c r="BZ3293" s="183"/>
      <c r="CA3293" s="183"/>
      <c r="CB3293" s="183"/>
      <c r="CC3293" s="183"/>
      <c r="CD3293" s="183"/>
      <c r="CE3293" s="183"/>
      <c r="CF3293" s="183"/>
      <c r="CG3293" s="183"/>
      <c r="CH3293" s="183"/>
      <c r="CI3293" s="183"/>
      <c r="CJ3293" s="183"/>
      <c r="CK3293" s="183"/>
      <c r="CL3293" s="183"/>
    </row>
    <row r="3294" spans="2:90" x14ac:dyDescent="0.4">
      <c r="B3294" s="168" t="s">
        <v>461</v>
      </c>
      <c r="C3294" s="193"/>
      <c r="D3294" s="193"/>
      <c r="E3294" s="193" t="s">
        <v>906</v>
      </c>
      <c r="F3294" s="193"/>
      <c r="G3294" s="193"/>
      <c r="H3294" s="193"/>
      <c r="I3294" s="194"/>
      <c r="J3294" s="194"/>
      <c r="K3294" s="195"/>
      <c r="L3294" s="195"/>
      <c r="M3294" s="195"/>
      <c r="N3294" s="195"/>
      <c r="O3294" s="195"/>
      <c r="P3294" s="195"/>
      <c r="R3294" s="195"/>
      <c r="S3294" s="183" t="str">
        <f t="shared" ref="S3294:AX3294" si="4246">S$18</f>
        <v>S$14</v>
      </c>
      <c r="T3294" s="183" t="str">
        <f t="shared" si="4246"/>
        <v>T$14</v>
      </c>
      <c r="U3294" s="183" t="str">
        <f t="shared" si="4246"/>
        <v>U$14</v>
      </c>
      <c r="V3294" s="183" t="str">
        <f t="shared" si="4246"/>
        <v>V$14</v>
      </c>
      <c r="W3294" s="183" t="str">
        <f t="shared" si="4246"/>
        <v>W$14</v>
      </c>
      <c r="X3294" s="183" t="str">
        <f t="shared" si="4246"/>
        <v>X$14</v>
      </c>
      <c r="Y3294" s="183" t="str">
        <f t="shared" si="4246"/>
        <v>Y$14</v>
      </c>
      <c r="Z3294" s="183" t="str">
        <f t="shared" si="4246"/>
        <v>Z$14</v>
      </c>
      <c r="AA3294" s="183" t="str">
        <f t="shared" si="4246"/>
        <v>AA$14</v>
      </c>
      <c r="AB3294" s="183" t="str">
        <f t="shared" si="4246"/>
        <v>AB$14</v>
      </c>
      <c r="AC3294" s="183" t="str">
        <f t="shared" si="4246"/>
        <v>AC$14</v>
      </c>
      <c r="AD3294" s="183" t="str">
        <f t="shared" si="4246"/>
        <v>AD$14</v>
      </c>
      <c r="AE3294" s="183" t="str">
        <f t="shared" si="4246"/>
        <v>AE$14</v>
      </c>
      <c r="AF3294" s="183" t="str">
        <f t="shared" si="4246"/>
        <v>AF$14</v>
      </c>
      <c r="AG3294" s="183" t="str">
        <f t="shared" si="4246"/>
        <v>AG$14</v>
      </c>
      <c r="AH3294" s="183" t="str">
        <f t="shared" si="4246"/>
        <v>AH$14</v>
      </c>
      <c r="AI3294" s="183" t="str">
        <f t="shared" si="4246"/>
        <v>AI$14</v>
      </c>
      <c r="AJ3294" s="183" t="str">
        <f t="shared" si="4246"/>
        <v>AJ$14</v>
      </c>
      <c r="AK3294" s="183" t="str">
        <f t="shared" si="4246"/>
        <v>AK$14</v>
      </c>
      <c r="AL3294" s="183" t="str">
        <f t="shared" si="4246"/>
        <v>AL$14</v>
      </c>
      <c r="AM3294" s="183" t="str">
        <f t="shared" si="4246"/>
        <v>AM$14</v>
      </c>
      <c r="AN3294" s="183" t="str">
        <f t="shared" si="4246"/>
        <v>AN$14</v>
      </c>
      <c r="AO3294" s="183" t="str">
        <f t="shared" si="4246"/>
        <v>AO$14</v>
      </c>
      <c r="AP3294" s="183" t="str">
        <f t="shared" si="4246"/>
        <v>AP$14</v>
      </c>
      <c r="AQ3294" s="183" t="str">
        <f t="shared" si="4246"/>
        <v>AQ$14</v>
      </c>
      <c r="AR3294" s="183" t="str">
        <f t="shared" si="4246"/>
        <v>AR$14</v>
      </c>
      <c r="AS3294" s="183" t="str">
        <f t="shared" si="4246"/>
        <v>AS$14</v>
      </c>
      <c r="AT3294" s="183" t="str">
        <f t="shared" si="4246"/>
        <v>AT$14</v>
      </c>
      <c r="AU3294" s="183" t="str">
        <f t="shared" si="4246"/>
        <v>AU$14</v>
      </c>
      <c r="AV3294" s="183" t="str">
        <f t="shared" si="4246"/>
        <v>AV$14</v>
      </c>
      <c r="AW3294" s="183" t="str">
        <f t="shared" si="4246"/>
        <v>AW$14</v>
      </c>
      <c r="AX3294" s="183" t="str">
        <f t="shared" si="4246"/>
        <v>AX$14</v>
      </c>
      <c r="AY3294" s="183" t="str">
        <f t="shared" ref="AY3294:CD3294" si="4247">AY$18</f>
        <v>AY$14</v>
      </c>
      <c r="AZ3294" s="183" t="str">
        <f t="shared" si="4247"/>
        <v>AZ$14</v>
      </c>
      <c r="BA3294" s="183" t="str">
        <f t="shared" si="4247"/>
        <v>BA$14</v>
      </c>
      <c r="BB3294" s="183" t="str">
        <f t="shared" si="4247"/>
        <v>BB$14</v>
      </c>
      <c r="BC3294" s="183" t="str">
        <f t="shared" si="4247"/>
        <v>BC$14</v>
      </c>
      <c r="BD3294" s="183" t="str">
        <f t="shared" si="4247"/>
        <v>BD$14</v>
      </c>
      <c r="BE3294" s="183" t="str">
        <f t="shared" si="4247"/>
        <v>BE$14</v>
      </c>
      <c r="BF3294" s="183" t="str">
        <f t="shared" si="4247"/>
        <v>BF$14</v>
      </c>
      <c r="BG3294" s="183" t="str">
        <f t="shared" si="4247"/>
        <v>BG$14</v>
      </c>
      <c r="BH3294" s="183" t="str">
        <f t="shared" si="4247"/>
        <v>BH$14</v>
      </c>
      <c r="BI3294" s="183" t="str">
        <f t="shared" si="4247"/>
        <v>BI$14</v>
      </c>
      <c r="BJ3294" s="183" t="str">
        <f t="shared" si="4247"/>
        <v>BJ$14</v>
      </c>
      <c r="BK3294" s="183" t="str">
        <f t="shared" si="4247"/>
        <v>BK$14</v>
      </c>
      <c r="BL3294" s="183" t="str">
        <f t="shared" si="4247"/>
        <v>BL$14</v>
      </c>
      <c r="BM3294" s="183" t="str">
        <f t="shared" si="4247"/>
        <v>BM$14</v>
      </c>
      <c r="BN3294" s="183" t="str">
        <f t="shared" si="4247"/>
        <v>BN$14</v>
      </c>
      <c r="BO3294" s="183" t="str">
        <f t="shared" si="4247"/>
        <v>BO$14</v>
      </c>
      <c r="BP3294" s="183" t="str">
        <f t="shared" si="4247"/>
        <v>BP$14</v>
      </c>
      <c r="BQ3294" s="183" t="str">
        <f t="shared" si="4247"/>
        <v>BQ$14</v>
      </c>
      <c r="BR3294" s="183" t="str">
        <f t="shared" si="4247"/>
        <v>BR$14</v>
      </c>
      <c r="BS3294" s="183" t="str">
        <f t="shared" si="4247"/>
        <v>BS$14</v>
      </c>
      <c r="BT3294" s="183" t="str">
        <f t="shared" si="4247"/>
        <v>BT$14</v>
      </c>
      <c r="BU3294" s="183" t="str">
        <f t="shared" si="4247"/>
        <v>BU$14</v>
      </c>
      <c r="BV3294" s="183" t="str">
        <f t="shared" si="4247"/>
        <v>BV$14</v>
      </c>
      <c r="BW3294" s="183" t="str">
        <f t="shared" si="4247"/>
        <v>BW$14</v>
      </c>
      <c r="BX3294" s="183" t="str">
        <f t="shared" si="4247"/>
        <v>BX$14</v>
      </c>
      <c r="BY3294" s="183" t="str">
        <f t="shared" si="4247"/>
        <v>BY$14</v>
      </c>
      <c r="BZ3294" s="183" t="str">
        <f t="shared" si="4247"/>
        <v>BZ$14</v>
      </c>
      <c r="CA3294" s="183" t="str">
        <f t="shared" si="4247"/>
        <v>CA$14</v>
      </c>
      <c r="CB3294" s="183" t="str">
        <f t="shared" si="4247"/>
        <v>CB$14</v>
      </c>
      <c r="CC3294" s="183" t="str">
        <f t="shared" si="4247"/>
        <v>CC$14</v>
      </c>
      <c r="CD3294" s="183" t="str">
        <f t="shared" si="4247"/>
        <v>CD$14</v>
      </c>
      <c r="CE3294" s="183" t="str">
        <f t="shared" ref="CE3294:CL3294" si="4248">CE$18</f>
        <v>CE$14</v>
      </c>
      <c r="CF3294" s="183" t="str">
        <f t="shared" si="4248"/>
        <v>CF$14</v>
      </c>
      <c r="CG3294" s="183" t="str">
        <f t="shared" si="4248"/>
        <v>CG$14</v>
      </c>
      <c r="CH3294" s="183" t="str">
        <f t="shared" si="4248"/>
        <v>CH$14</v>
      </c>
      <c r="CI3294" s="183" t="str">
        <f t="shared" si="4248"/>
        <v>CI$14</v>
      </c>
      <c r="CJ3294" s="183" t="str">
        <f t="shared" si="4248"/>
        <v>CJ$14</v>
      </c>
      <c r="CK3294" s="183" t="str">
        <f t="shared" si="4248"/>
        <v>CK$14</v>
      </c>
      <c r="CL3294" s="183" t="str">
        <f t="shared" si="4248"/>
        <v>CL$14</v>
      </c>
    </row>
    <row r="3295" spans="2:90" x14ac:dyDescent="0.4">
      <c r="B3295" s="168" t="s">
        <v>462</v>
      </c>
      <c r="C3295" s="193"/>
      <c r="D3295" s="193"/>
      <c r="E3295" s="193" t="s">
        <v>906</v>
      </c>
      <c r="F3295" s="193"/>
      <c r="G3295" s="193"/>
      <c r="H3295" s="193"/>
      <c r="I3295" s="194"/>
      <c r="J3295" s="194"/>
      <c r="K3295" s="195"/>
      <c r="L3295" s="195"/>
      <c r="M3295" s="195"/>
      <c r="N3295" s="195"/>
      <c r="O3295" s="195"/>
      <c r="P3295" s="195"/>
      <c r="R3295" s="195"/>
      <c r="S3295" s="183" t="str">
        <f t="shared" ref="S3295:AX3295" si="4249">S$19</f>
        <v>S$15</v>
      </c>
      <c r="T3295" s="183" t="str">
        <f t="shared" si="4249"/>
        <v>T$15</v>
      </c>
      <c r="U3295" s="183" t="str">
        <f t="shared" si="4249"/>
        <v>U$15</v>
      </c>
      <c r="V3295" s="183" t="str">
        <f t="shared" si="4249"/>
        <v>V$15</v>
      </c>
      <c r="W3295" s="183" t="str">
        <f t="shared" si="4249"/>
        <v>W$15</v>
      </c>
      <c r="X3295" s="183" t="str">
        <f t="shared" si="4249"/>
        <v>X$15</v>
      </c>
      <c r="Y3295" s="183" t="str">
        <f t="shared" si="4249"/>
        <v>Y$15</v>
      </c>
      <c r="Z3295" s="183" t="str">
        <f t="shared" si="4249"/>
        <v>Z$15</v>
      </c>
      <c r="AA3295" s="183" t="str">
        <f t="shared" si="4249"/>
        <v>AA$15</v>
      </c>
      <c r="AB3295" s="183" t="str">
        <f t="shared" si="4249"/>
        <v>AB$15</v>
      </c>
      <c r="AC3295" s="183" t="str">
        <f t="shared" si="4249"/>
        <v>AC$15</v>
      </c>
      <c r="AD3295" s="183" t="str">
        <f t="shared" si="4249"/>
        <v>AD$15</v>
      </c>
      <c r="AE3295" s="183" t="str">
        <f t="shared" si="4249"/>
        <v>AE$15</v>
      </c>
      <c r="AF3295" s="183" t="str">
        <f t="shared" si="4249"/>
        <v>AF$15</v>
      </c>
      <c r="AG3295" s="183" t="str">
        <f t="shared" si="4249"/>
        <v>AG$15</v>
      </c>
      <c r="AH3295" s="183" t="str">
        <f t="shared" si="4249"/>
        <v>AH$15</v>
      </c>
      <c r="AI3295" s="183" t="str">
        <f t="shared" si="4249"/>
        <v>AI$15</v>
      </c>
      <c r="AJ3295" s="183" t="str">
        <f t="shared" si="4249"/>
        <v>AJ$15</v>
      </c>
      <c r="AK3295" s="183" t="str">
        <f t="shared" si="4249"/>
        <v>AK$15</v>
      </c>
      <c r="AL3295" s="183" t="str">
        <f t="shared" si="4249"/>
        <v>AL$15</v>
      </c>
      <c r="AM3295" s="183" t="str">
        <f t="shared" si="4249"/>
        <v>AM$15</v>
      </c>
      <c r="AN3295" s="183" t="str">
        <f t="shared" si="4249"/>
        <v>AN$15</v>
      </c>
      <c r="AO3295" s="183" t="str">
        <f t="shared" si="4249"/>
        <v>AO$15</v>
      </c>
      <c r="AP3295" s="183" t="str">
        <f t="shared" si="4249"/>
        <v>AP$15</v>
      </c>
      <c r="AQ3295" s="183" t="str">
        <f t="shared" si="4249"/>
        <v>AQ$15</v>
      </c>
      <c r="AR3295" s="183" t="str">
        <f t="shared" si="4249"/>
        <v>AR$15</v>
      </c>
      <c r="AS3295" s="183" t="str">
        <f t="shared" si="4249"/>
        <v>AS$15</v>
      </c>
      <c r="AT3295" s="183" t="str">
        <f t="shared" si="4249"/>
        <v>AT$15</v>
      </c>
      <c r="AU3295" s="183" t="str">
        <f t="shared" si="4249"/>
        <v>AU$15</v>
      </c>
      <c r="AV3295" s="183" t="str">
        <f t="shared" si="4249"/>
        <v>AV$15</v>
      </c>
      <c r="AW3295" s="183" t="str">
        <f t="shared" si="4249"/>
        <v>AW$15</v>
      </c>
      <c r="AX3295" s="183" t="str">
        <f t="shared" si="4249"/>
        <v>AX$15</v>
      </c>
      <c r="AY3295" s="183" t="str">
        <f t="shared" ref="AY3295:CD3295" si="4250">AY$19</f>
        <v>AY$15</v>
      </c>
      <c r="AZ3295" s="183" t="str">
        <f t="shared" si="4250"/>
        <v>AZ$15</v>
      </c>
      <c r="BA3295" s="183" t="str">
        <f t="shared" si="4250"/>
        <v>BA$15</v>
      </c>
      <c r="BB3295" s="183" t="str">
        <f t="shared" si="4250"/>
        <v>BB$15</v>
      </c>
      <c r="BC3295" s="183" t="str">
        <f t="shared" si="4250"/>
        <v>BC$15</v>
      </c>
      <c r="BD3295" s="183" t="str">
        <f t="shared" si="4250"/>
        <v>BD$15</v>
      </c>
      <c r="BE3295" s="183" t="str">
        <f t="shared" si="4250"/>
        <v>BE$15</v>
      </c>
      <c r="BF3295" s="183" t="str">
        <f t="shared" si="4250"/>
        <v>BF$15</v>
      </c>
      <c r="BG3295" s="183" t="str">
        <f t="shared" si="4250"/>
        <v>BG$15</v>
      </c>
      <c r="BH3295" s="183" t="str">
        <f t="shared" si="4250"/>
        <v>BH$15</v>
      </c>
      <c r="BI3295" s="183" t="str">
        <f t="shared" si="4250"/>
        <v>BI$15</v>
      </c>
      <c r="BJ3295" s="183" t="str">
        <f t="shared" si="4250"/>
        <v>BJ$15</v>
      </c>
      <c r="BK3295" s="183" t="str">
        <f t="shared" si="4250"/>
        <v>BK$15</v>
      </c>
      <c r="BL3295" s="183" t="str">
        <f t="shared" si="4250"/>
        <v>BL$15</v>
      </c>
      <c r="BM3295" s="183" t="str">
        <f t="shared" si="4250"/>
        <v>BM$15</v>
      </c>
      <c r="BN3295" s="183" t="str">
        <f t="shared" si="4250"/>
        <v>BN$15</v>
      </c>
      <c r="BO3295" s="183" t="str">
        <f t="shared" si="4250"/>
        <v>BO$15</v>
      </c>
      <c r="BP3295" s="183" t="str">
        <f t="shared" si="4250"/>
        <v>BP$15</v>
      </c>
      <c r="BQ3295" s="183" t="str">
        <f t="shared" si="4250"/>
        <v>BQ$15</v>
      </c>
      <c r="BR3295" s="183" t="str">
        <f t="shared" si="4250"/>
        <v>BR$15</v>
      </c>
      <c r="BS3295" s="183" t="str">
        <f t="shared" si="4250"/>
        <v>BS$15</v>
      </c>
      <c r="BT3295" s="183" t="str">
        <f t="shared" si="4250"/>
        <v>BT$15</v>
      </c>
      <c r="BU3295" s="183" t="str">
        <f t="shared" si="4250"/>
        <v>BU$15</v>
      </c>
      <c r="BV3295" s="183" t="str">
        <f t="shared" si="4250"/>
        <v>BV$15</v>
      </c>
      <c r="BW3295" s="183" t="str">
        <f t="shared" si="4250"/>
        <v>BW$15</v>
      </c>
      <c r="BX3295" s="183" t="str">
        <f t="shared" si="4250"/>
        <v>BX$15</v>
      </c>
      <c r="BY3295" s="183" t="str">
        <f t="shared" si="4250"/>
        <v>BY$15</v>
      </c>
      <c r="BZ3295" s="183" t="str">
        <f t="shared" si="4250"/>
        <v>BZ$15</v>
      </c>
      <c r="CA3295" s="183" t="str">
        <f t="shared" si="4250"/>
        <v>CA$15</v>
      </c>
      <c r="CB3295" s="183" t="str">
        <f t="shared" si="4250"/>
        <v>CB$15</v>
      </c>
      <c r="CC3295" s="183" t="str">
        <f t="shared" si="4250"/>
        <v>CC$15</v>
      </c>
      <c r="CD3295" s="183" t="str">
        <f t="shared" si="4250"/>
        <v>CD$15</v>
      </c>
      <c r="CE3295" s="183" t="str">
        <f t="shared" ref="CE3295:CL3295" si="4251">CE$19</f>
        <v>CE$15</v>
      </c>
      <c r="CF3295" s="183" t="str">
        <f t="shared" si="4251"/>
        <v>CF$15</v>
      </c>
      <c r="CG3295" s="183" t="str">
        <f t="shared" si="4251"/>
        <v>CG$15</v>
      </c>
      <c r="CH3295" s="183" t="str">
        <f t="shared" si="4251"/>
        <v>CH$15</v>
      </c>
      <c r="CI3295" s="183" t="str">
        <f t="shared" si="4251"/>
        <v>CI$15</v>
      </c>
      <c r="CJ3295" s="183" t="str">
        <f t="shared" si="4251"/>
        <v>CJ$15</v>
      </c>
      <c r="CK3295" s="183" t="str">
        <f t="shared" si="4251"/>
        <v>CK$15</v>
      </c>
      <c r="CL3295" s="183" t="str">
        <f t="shared" si="4251"/>
        <v>CL$15</v>
      </c>
    </row>
    <row r="3296" spans="2:90" x14ac:dyDescent="0.4">
      <c r="B3296" s="70" t="s">
        <v>394</v>
      </c>
      <c r="C3296" s="48"/>
      <c r="D3296" s="48" t="s">
        <v>389</v>
      </c>
      <c r="E3296" s="48" t="s">
        <v>389</v>
      </c>
      <c r="F3296" s="48" t="s">
        <v>431</v>
      </c>
      <c r="G3296" s="48" t="s">
        <v>393</v>
      </c>
      <c r="H3296" s="48"/>
      <c r="I3296" s="277"/>
      <c r="J3296" s="277"/>
      <c r="K3296" s="48"/>
      <c r="L3296" s="48"/>
      <c r="M3296" s="48"/>
      <c r="N3296" s="48"/>
      <c r="O3296" s="48"/>
      <c r="P3296" s="48"/>
      <c r="R3296" s="70"/>
      <c r="S3296" s="278"/>
      <c r="T3296" s="278"/>
      <c r="U3296" s="278"/>
      <c r="V3296" s="278"/>
      <c r="W3296" s="278"/>
      <c r="X3296" s="278"/>
      <c r="Y3296" s="278"/>
      <c r="Z3296" s="278"/>
      <c r="AA3296" s="278"/>
      <c r="AB3296" s="278"/>
      <c r="AC3296" s="278"/>
      <c r="AD3296" s="278"/>
      <c r="AE3296" s="278"/>
      <c r="AF3296" s="278"/>
      <c r="AG3296" s="278"/>
      <c r="AH3296" s="278"/>
      <c r="AI3296" s="278"/>
      <c r="AJ3296" s="278"/>
      <c r="AK3296" s="278"/>
      <c r="AL3296" s="278"/>
      <c r="AM3296" s="278"/>
      <c r="AN3296" s="278"/>
      <c r="AO3296" s="278"/>
      <c r="AP3296" s="278"/>
      <c r="AQ3296" s="278"/>
      <c r="AR3296" s="278"/>
      <c r="AS3296" s="278"/>
      <c r="AT3296" s="278"/>
      <c r="AU3296" s="278"/>
      <c r="AV3296" s="278"/>
      <c r="AW3296" s="278"/>
      <c r="AX3296" s="278"/>
      <c r="AY3296" s="278"/>
      <c r="AZ3296" s="278"/>
      <c r="BA3296" s="278"/>
      <c r="BB3296" s="278"/>
      <c r="BC3296" s="278"/>
      <c r="BD3296" s="278"/>
      <c r="BE3296" s="278"/>
      <c r="BF3296" s="278"/>
      <c r="BG3296" s="278"/>
      <c r="BH3296" s="278"/>
      <c r="BI3296" s="278"/>
      <c r="BJ3296" s="278"/>
      <c r="BK3296" s="278"/>
      <c r="BL3296" s="278"/>
      <c r="BM3296" s="278"/>
      <c r="BN3296" s="278"/>
      <c r="BO3296" s="278"/>
      <c r="BP3296" s="278"/>
      <c r="BQ3296" s="278"/>
      <c r="BR3296" s="278"/>
      <c r="BS3296" s="278"/>
      <c r="BT3296" s="278"/>
      <c r="BU3296" s="278"/>
      <c r="BV3296" s="278"/>
      <c r="BW3296" s="278"/>
      <c r="BX3296" s="278"/>
      <c r="BY3296" s="278"/>
      <c r="BZ3296" s="278"/>
      <c r="CA3296" s="278"/>
      <c r="CB3296" s="278"/>
      <c r="CC3296" s="278"/>
      <c r="CD3296" s="278"/>
      <c r="CE3296" s="278"/>
      <c r="CF3296" s="278"/>
      <c r="CG3296" s="278"/>
      <c r="CH3296" s="278"/>
      <c r="CI3296" s="278"/>
      <c r="CJ3296" s="278"/>
      <c r="CK3296" s="278"/>
      <c r="CL3296" s="278"/>
    </row>
    <row r="3297" spans="2:90" x14ac:dyDescent="0.4">
      <c r="B3297" s="120" t="s">
        <v>390</v>
      </c>
      <c r="C3297" s="31"/>
      <c r="D3297" s="31" t="s">
        <v>389</v>
      </c>
      <c r="E3297" s="31" t="s">
        <v>906</v>
      </c>
      <c r="F3297" s="31"/>
      <c r="G3297" s="31" t="str">
        <f t="shared" ref="G3297:G3304" si="4252">E3297</f>
        <v/>
      </c>
      <c r="H3297" s="31"/>
      <c r="I3297" s="73"/>
      <c r="J3297" s="73"/>
      <c r="K3297" s="119">
        <f ca="1">'IS BS CF'!K$19</f>
        <v>3674884.5307896296</v>
      </c>
      <c r="L3297" s="119">
        <f ca="1">'IS BS CF'!L$19</f>
        <v>29692460.780505478</v>
      </c>
      <c r="M3297" s="119">
        <f ca="1">'IS BS CF'!M$19</f>
        <v>84556827.876689211</v>
      </c>
      <c r="N3297" s="119">
        <f ca="1">'IS BS CF'!N$19</f>
        <v>168949651.54730928</v>
      </c>
      <c r="O3297" s="119">
        <f ca="1">'IS BS CF'!O$19</f>
        <v>283236595.30275232</v>
      </c>
      <c r="P3297" s="119">
        <f ca="1">'IS BS CF'!P$19</f>
        <v>427615249.10954595</v>
      </c>
      <c r="Q3297" s="119"/>
      <c r="R3297" s="119">
        <f>'IS BS CF'!R$19</f>
        <v>0</v>
      </c>
      <c r="S3297" s="119">
        <f ca="1">'IS BS CF'!S$19</f>
        <v>0</v>
      </c>
      <c r="T3297" s="119">
        <f ca="1">'IS BS CF'!T$19</f>
        <v>0</v>
      </c>
      <c r="U3297" s="119">
        <f ca="1">'IS BS CF'!U$19</f>
        <v>10817.916666666664</v>
      </c>
      <c r="V3297" s="119">
        <f ca="1">'IS BS CF'!V$19</f>
        <v>42419.270833333321</v>
      </c>
      <c r="W3297" s="119">
        <f ca="1">'IS BS CF'!W$19</f>
        <v>93498.890624999971</v>
      </c>
      <c r="X3297" s="119">
        <f ca="1">'IS BS CF'!X$19</f>
        <v>163082.86276041661</v>
      </c>
      <c r="Y3297" s="119">
        <f ca="1">'IS BS CF'!Y$19</f>
        <v>250245.96962239579</v>
      </c>
      <c r="Z3297" s="119">
        <f ca="1">'IS BS CF'!Z$19</f>
        <v>354109.25447460928</v>
      </c>
      <c r="AA3297" s="119">
        <f ca="1">'IS BS CF'!AA$19</f>
        <v>473837.70841754536</v>
      </c>
      <c r="AB3297" s="119">
        <f ca="1">'IS BS CF'!AB$19</f>
        <v>608638.07299666805</v>
      </c>
      <c r="AC3297" s="119">
        <f ca="1">'IS BS CF'!AC$19</f>
        <v>757756.75268016802</v>
      </c>
      <c r="AD3297" s="119">
        <f ca="1">'IS BS CF'!AD$19</f>
        <v>920477.83171282639</v>
      </c>
      <c r="AE3297" s="119">
        <f ca="1">'IS BS CF'!AE$19</f>
        <v>1096121.1901271851</v>
      </c>
      <c r="AF3297" s="119">
        <f ca="1">'IS BS CF'!AF$19</f>
        <v>1284040.7139541591</v>
      </c>
      <c r="AG3297" s="119">
        <f ca="1">'IS BS CF'!AG$19</f>
        <v>1489031.5532564509</v>
      </c>
      <c r="AH3297" s="119">
        <f ca="1">'IS BS CF'!AH$19</f>
        <v>1715493.3505936286</v>
      </c>
      <c r="AI3297" s="119">
        <f ca="1">'IS BS CF'!AI$19</f>
        <v>1962219.5580639469</v>
      </c>
      <c r="AJ3297" s="119">
        <f ca="1">'IS BS CF'!AJ$19</f>
        <v>2228196.9551607491</v>
      </c>
      <c r="AK3297" s="119">
        <f ca="1">'IS BS CF'!AK$19</f>
        <v>2512462.9824027116</v>
      </c>
      <c r="AL3297" s="119">
        <f ca="1">'IS BS CF'!AL$19</f>
        <v>2814103.2082825759</v>
      </c>
      <c r="AM3297" s="119">
        <f ca="1">'IS BS CF'!AM$19</f>
        <v>3132248.9228684469</v>
      </c>
      <c r="AN3297" s="119">
        <f ca="1">'IS BS CF'!AN$19</f>
        <v>3466074.8517250246</v>
      </c>
      <c r="AO3297" s="119">
        <f ca="1">'IS BS CF'!AO$19</f>
        <v>3814796.9841387724</v>
      </c>
      <c r="AP3297" s="119">
        <f ca="1">'IS BS CF'!AP$19</f>
        <v>4177670.5099318335</v>
      </c>
      <c r="AQ3297" s="119">
        <f ca="1">'IS BS CF'!AQ$19</f>
        <v>4553987.8594352426</v>
      </c>
      <c r="AR3297" s="119">
        <f ca="1">'IS BS CF'!AR$19</f>
        <v>4943076.8414634792</v>
      </c>
      <c r="AS3297" s="119">
        <f ca="1">'IS BS CF'!AS$19</f>
        <v>5349707.832723639</v>
      </c>
      <c r="AT3297" s="119">
        <f ca="1">'IS BS CF'!AT$19</f>
        <v>5778256.9410874564</v>
      </c>
      <c r="AU3297" s="119">
        <f ca="1">'IS BS CF'!AU$19</f>
        <v>6227495.2606997509</v>
      </c>
      <c r="AV3297" s="119">
        <f ca="1">'IS BS CF'!AV$19</f>
        <v>6696388.3309980957</v>
      </c>
      <c r="AW3297" s="119">
        <f ca="1">'IS BS CF'!AW$19</f>
        <v>7183953.4144481905</v>
      </c>
      <c r="AX3297" s="119">
        <f ca="1">'IS BS CF'!AX$19</f>
        <v>7689256.9103924483</v>
      </c>
      <c r="AY3297" s="119">
        <f ca="1">'IS BS CF'!AY$19</f>
        <v>8211411.8982061585</v>
      </c>
      <c r="AZ3297" s="119">
        <f ca="1">'IS BS CF'!AZ$19</f>
        <v>8749575.8032958508</v>
      </c>
      <c r="BA3297" s="119">
        <f ca="1">'IS BS CF'!BA$19</f>
        <v>9302948.1797977239</v>
      </c>
      <c r="BB3297" s="119">
        <f ca="1">'IS BS CF'!BB$19</f>
        <v>9870768.6041411702</v>
      </c>
      <c r="BC3297" s="119">
        <f ca="1">'IS BS CF'!BC$19</f>
        <v>10452314.673934113</v>
      </c>
      <c r="BD3297" s="119">
        <f ca="1">'IS BS CF'!BD$19</f>
        <v>11046900.106904073</v>
      </c>
      <c r="BE3297" s="119">
        <f ca="1">'IS BS CF'!BE$19</f>
        <v>11659281.893225534</v>
      </c>
      <c r="BF3297" s="119">
        <f ca="1">'IS BS CF'!BF$19</f>
        <v>12293823.423564257</v>
      </c>
      <c r="BG3297" s="119">
        <f ca="1">'IS BS CF'!BG$19</f>
        <v>12949283.710719377</v>
      </c>
      <c r="BH3297" s="119">
        <f ca="1">'IS BS CF'!BH$19</f>
        <v>13624616.816850077</v>
      </c>
      <c r="BI3297" s="119">
        <f ca="1">'IS BS CF'!BI$19</f>
        <v>14318829.101007573</v>
      </c>
      <c r="BJ3297" s="119">
        <f ca="1">'IS BS CF'!BJ$19</f>
        <v>15030976.604290526</v>
      </c>
      <c r="BK3297" s="119">
        <f ca="1">'IS BS CF'!BK$19</f>
        <v>15760162.565742666</v>
      </c>
      <c r="BL3297" s="119">
        <f ca="1">'IS BS CF'!BL$19</f>
        <v>16505535.062455533</v>
      </c>
      <c r="BM3297" s="119">
        <f ca="1">'IS BS CF'!BM$19</f>
        <v>17266284.76766609</v>
      </c>
      <c r="BN3297" s="119">
        <f ca="1">'IS BS CF'!BN$19</f>
        <v>18041642.82094945</v>
      </c>
      <c r="BO3297" s="119">
        <f ca="1">'IS BS CF'!BO$19</f>
        <v>18830878.804901976</v>
      </c>
      <c r="BP3297" s="119">
        <f ca="1">'IS BS CF'!BP$19</f>
        <v>19633298.822990209</v>
      </c>
      <c r="BQ3297" s="119">
        <f ca="1">'IS BS CF'!BQ$19</f>
        <v>20453652.631840702</v>
      </c>
      <c r="BR3297" s="119">
        <f ca="1">'IS BS CF'!BR$19</f>
        <v>21296296.750248667</v>
      </c>
      <c r="BS3297" s="119">
        <f ca="1">'IS BS CF'!BS$19</f>
        <v>22159983.662736233</v>
      </c>
      <c r="BT3297" s="119">
        <f ca="1">'IS BS CF'!BT$19</f>
        <v>23043661.229599424</v>
      </c>
      <c r="BU3297" s="119">
        <f ca="1">'IS BS CF'!BU$19</f>
        <v>23946329.918119453</v>
      </c>
      <c r="BV3297" s="119">
        <f ca="1">'IS BS CF'!BV$19</f>
        <v>24867040.17221348</v>
      </c>
      <c r="BW3297" s="119">
        <f ca="1">'IS BS CF'!BW$19</f>
        <v>25804889.913602807</v>
      </c>
      <c r="BX3297" s="119">
        <f ca="1">'IS BS CF'!BX$19</f>
        <v>26759022.167922661</v>
      </c>
      <c r="BY3297" s="119">
        <f ca="1">'IS BS CF'!BY$19</f>
        <v>27728622.809526533</v>
      </c>
      <c r="BZ3297" s="119">
        <f ca="1">'IS BS CF'!BZ$19</f>
        <v>28712918.419050205</v>
      </c>
      <c r="CA3297" s="119">
        <f ca="1">'IS BS CF'!CA$19</f>
        <v>29711174.248097692</v>
      </c>
      <c r="CB3297" s="119">
        <f ca="1">'IS BS CF'!CB$19</f>
        <v>30722692.285692804</v>
      </c>
      <c r="CC3297" s="119">
        <f ca="1">'IS BS CF'!CC$19</f>
        <v>31752218.379741497</v>
      </c>
      <c r="CD3297" s="119">
        <f ca="1">'IS BS CF'!CD$19</f>
        <v>32804105.335754424</v>
      </c>
      <c r="CE3297" s="119">
        <f ca="1">'IS BS CF'!CE$19</f>
        <v>33877102.110633373</v>
      </c>
      <c r="CF3297" s="119">
        <f ca="1">'IS BS CF'!CF$19</f>
        <v>34970153.213435031</v>
      </c>
      <c r="CG3297" s="119">
        <f ca="1">'IS BS CF'!CG$19</f>
        <v>36082255.927763283</v>
      </c>
      <c r="CH3297" s="119">
        <f ca="1">'IS BS CF'!CH$19</f>
        <v>37212457.673041791</v>
      </c>
      <c r="CI3297" s="119">
        <f ca="1">'IS BS CF'!CI$19</f>
        <v>38359853.497723028</v>
      </c>
      <c r="CJ3297" s="119">
        <f ca="1">'IS BS CF'!CJ$19</f>
        <v>39523583.697836876</v>
      </c>
      <c r="CK3297" s="119">
        <f ca="1">'IS BS CF'!CK$19</f>
        <v>40702831.554611705</v>
      </c>
      <c r="CL3297" s="119">
        <f ca="1">'IS BS CF'!CL$19</f>
        <v>41896821.185214452</v>
      </c>
    </row>
    <row r="3298" spans="2:90" x14ac:dyDescent="0.4">
      <c r="B3298" s="67"/>
      <c r="C3298" s="31"/>
      <c r="D3298" s="31" t="s">
        <v>389</v>
      </c>
      <c r="E3298" s="31" t="s">
        <v>906</v>
      </c>
      <c r="F3298" s="31"/>
      <c r="G3298" s="31" t="str">
        <f t="shared" si="4252"/>
        <v/>
      </c>
      <c r="H3298" s="31"/>
      <c r="I3298" s="73"/>
      <c r="J3298" s="73"/>
      <c r="K3298" s="31"/>
      <c r="L3298" s="31"/>
      <c r="M3298" s="31"/>
      <c r="N3298" s="31"/>
      <c r="O3298" s="31"/>
      <c r="P3298" s="31"/>
      <c r="R3298" s="67"/>
      <c r="S3298" s="67"/>
      <c r="T3298" s="67"/>
      <c r="U3298" s="67"/>
      <c r="V3298" s="67"/>
      <c r="W3298" s="67"/>
      <c r="X3298" s="67"/>
      <c r="Y3298" s="67"/>
      <c r="Z3298" s="67"/>
      <c r="AA3298" s="67"/>
      <c r="AB3298" s="67"/>
      <c r="AC3298" s="67"/>
      <c r="AD3298" s="67"/>
      <c r="AE3298" s="67"/>
      <c r="AF3298" s="67"/>
      <c r="AG3298" s="67"/>
      <c r="AH3298" s="67"/>
      <c r="AI3298" s="67"/>
      <c r="AJ3298" s="67"/>
      <c r="AK3298" s="67"/>
      <c r="AL3298" s="67"/>
      <c r="AM3298" s="67"/>
      <c r="AN3298" s="67"/>
      <c r="AO3298" s="67"/>
      <c r="AP3298" s="67"/>
      <c r="AQ3298" s="67"/>
      <c r="AR3298" s="67"/>
      <c r="AS3298" s="67"/>
      <c r="AT3298" s="67"/>
      <c r="AU3298" s="67"/>
      <c r="AV3298" s="67"/>
      <c r="AW3298" s="67"/>
      <c r="AX3298" s="67"/>
      <c r="AY3298" s="67"/>
      <c r="AZ3298" s="67"/>
      <c r="BA3298" s="67"/>
      <c r="BB3298" s="67"/>
      <c r="BC3298" s="67"/>
      <c r="BD3298" s="67"/>
      <c r="BE3298" s="67"/>
      <c r="BF3298" s="67"/>
      <c r="BG3298" s="67"/>
      <c r="BH3298" s="67"/>
      <c r="BI3298" s="67"/>
      <c r="BJ3298" s="67"/>
      <c r="BK3298" s="67"/>
      <c r="BL3298" s="67"/>
      <c r="BM3298" s="67"/>
      <c r="BN3298" s="67"/>
      <c r="BO3298" s="67"/>
      <c r="BP3298" s="67"/>
      <c r="BQ3298" s="67"/>
      <c r="BR3298" s="67"/>
      <c r="BS3298" s="67"/>
      <c r="BT3298" s="67"/>
      <c r="BU3298" s="67"/>
      <c r="BV3298" s="67"/>
      <c r="BW3298" s="67"/>
      <c r="BX3298" s="67"/>
      <c r="BY3298" s="67"/>
      <c r="BZ3298" s="67"/>
      <c r="CA3298" s="67"/>
      <c r="CB3298" s="67"/>
      <c r="CC3298" s="67"/>
      <c r="CD3298" s="67"/>
      <c r="CE3298" s="67"/>
      <c r="CF3298" s="67"/>
      <c r="CG3298" s="67"/>
      <c r="CH3298" s="67"/>
      <c r="CI3298" s="67"/>
      <c r="CJ3298" s="67"/>
      <c r="CK3298" s="67"/>
      <c r="CL3298" s="67"/>
    </row>
    <row r="3299" spans="2:90" x14ac:dyDescent="0.4">
      <c r="B3299" s="124" t="str">
        <f>B3301&amp;":"</f>
        <v>Accounts receivable:</v>
      </c>
      <c r="D3299" t="s">
        <v>389</v>
      </c>
      <c r="E3299" t="s">
        <v>906</v>
      </c>
      <c r="G3299" t="str">
        <f t="shared" si="4252"/>
        <v/>
      </c>
      <c r="I3299"/>
      <c r="J3299"/>
      <c r="R3299"/>
      <c r="S3299"/>
      <c r="T3299"/>
      <c r="U3299"/>
      <c r="V3299"/>
      <c r="W3299"/>
      <c r="X3299"/>
      <c r="Y3299"/>
      <c r="Z3299"/>
      <c r="AA3299"/>
      <c r="AB3299"/>
      <c r="AC3299"/>
      <c r="AD3299"/>
      <c r="AE3299"/>
      <c r="AF3299"/>
      <c r="AG3299"/>
      <c r="AH3299"/>
      <c r="AI3299"/>
      <c r="AJ3299"/>
      <c r="AK3299"/>
      <c r="AL3299"/>
      <c r="AM3299"/>
      <c r="AN3299"/>
      <c r="AO3299"/>
      <c r="AP3299"/>
      <c r="AQ3299"/>
      <c r="AR3299"/>
      <c r="AS3299"/>
      <c r="AT3299"/>
      <c r="AU3299"/>
      <c r="AV3299"/>
      <c r="AW3299"/>
      <c r="AX3299"/>
      <c r="AY3299"/>
      <c r="AZ3299"/>
      <c r="BA3299"/>
      <c r="BB3299"/>
      <c r="BC3299"/>
      <c r="BD3299"/>
      <c r="BE3299"/>
      <c r="BF3299"/>
      <c r="BG3299"/>
      <c r="BH3299"/>
      <c r="BI3299"/>
      <c r="BJ3299"/>
      <c r="BK3299"/>
      <c r="BL3299"/>
      <c r="BM3299"/>
      <c r="BN3299"/>
      <c r="BO3299"/>
      <c r="BP3299"/>
      <c r="BQ3299"/>
      <c r="BR3299"/>
      <c r="BS3299"/>
      <c r="BT3299"/>
      <c r="BU3299"/>
      <c r="BV3299"/>
      <c r="BW3299"/>
      <c r="BX3299"/>
      <c r="BY3299"/>
      <c r="BZ3299"/>
      <c r="CA3299"/>
      <c r="CB3299"/>
      <c r="CC3299"/>
      <c r="CD3299"/>
      <c r="CE3299"/>
      <c r="CF3299"/>
      <c r="CG3299"/>
      <c r="CH3299"/>
      <c r="CI3299"/>
      <c r="CJ3299"/>
      <c r="CK3299"/>
      <c r="CL3299"/>
    </row>
    <row r="3300" spans="2:90" x14ac:dyDescent="0.4">
      <c r="B3300" s="139" t="s">
        <v>222</v>
      </c>
      <c r="C3300" s="12"/>
      <c r="D3300" s="12" t="s">
        <v>389</v>
      </c>
      <c r="E3300" s="12" t="s">
        <v>906</v>
      </c>
      <c r="F3300" s="12"/>
      <c r="G3300" s="12" t="str">
        <f t="shared" si="4252"/>
        <v/>
      </c>
      <c r="H3300" s="12"/>
      <c r="I3300" s="60"/>
      <c r="J3300" s="60"/>
      <c r="K3300" s="17">
        <v>30</v>
      </c>
      <c r="L3300" s="17">
        <v>30</v>
      </c>
      <c r="M3300" s="17">
        <v>30</v>
      </c>
      <c r="N3300" s="17">
        <v>30</v>
      </c>
      <c r="O3300" s="17">
        <v>30</v>
      </c>
      <c r="P3300" s="17">
        <v>30</v>
      </c>
      <c r="R3300" s="15"/>
      <c r="S3300" s="15" cm="1">
        <f t="array" ref="S3300">INDEX($K:$P,ROW(),MATCH(S$3,$K$2:$P$2,0))</f>
        <v>30</v>
      </c>
      <c r="T3300" s="15" cm="1">
        <f t="array" ref="T3300">INDEX($K:$P,ROW(),MATCH(T$3,$K$2:$P$2,0))</f>
        <v>30</v>
      </c>
      <c r="U3300" s="15" cm="1">
        <f t="array" ref="U3300">INDEX($K:$P,ROW(),MATCH(U$3,$K$2:$P$2,0))</f>
        <v>30</v>
      </c>
      <c r="V3300" s="15" cm="1">
        <f t="array" ref="V3300">INDEX($K:$P,ROW(),MATCH(V$3,$K$2:$P$2,0))</f>
        <v>30</v>
      </c>
      <c r="W3300" s="15" cm="1">
        <f t="array" ref="W3300">INDEX($K:$P,ROW(),MATCH(W$3,$K$2:$P$2,0))</f>
        <v>30</v>
      </c>
      <c r="X3300" s="15" cm="1">
        <f t="array" ref="X3300">INDEX($K:$P,ROW(),MATCH(X$3,$K$2:$P$2,0))</f>
        <v>30</v>
      </c>
      <c r="Y3300" s="15" cm="1">
        <f t="array" ref="Y3300">INDEX($K:$P,ROW(),MATCH(Y$3,$K$2:$P$2,0))</f>
        <v>30</v>
      </c>
      <c r="Z3300" s="15" cm="1">
        <f t="array" ref="Z3300">INDEX($K:$P,ROW(),MATCH(Z$3,$K$2:$P$2,0))</f>
        <v>30</v>
      </c>
      <c r="AA3300" s="15" cm="1">
        <f t="array" ref="AA3300">INDEX($K:$P,ROW(),MATCH(AA$3,$K$2:$P$2,0))</f>
        <v>30</v>
      </c>
      <c r="AB3300" s="15" cm="1">
        <f t="array" ref="AB3300">INDEX($K:$P,ROW(),MATCH(AB$3,$K$2:$P$2,0))</f>
        <v>30</v>
      </c>
      <c r="AC3300" s="15" cm="1">
        <f t="array" ref="AC3300">INDEX($K:$P,ROW(),MATCH(AC$3,$K$2:$P$2,0))</f>
        <v>30</v>
      </c>
      <c r="AD3300" s="15" cm="1">
        <f t="array" ref="AD3300">INDEX($K:$P,ROW(),MATCH(AD$3,$K$2:$P$2,0))</f>
        <v>30</v>
      </c>
      <c r="AE3300" s="15" cm="1">
        <f t="array" ref="AE3300">INDEX($K:$P,ROW(),MATCH(AE$3,$K$2:$P$2,0))</f>
        <v>30</v>
      </c>
      <c r="AF3300" s="15" cm="1">
        <f t="array" ref="AF3300">INDEX($K:$P,ROW(),MATCH(AF$3,$K$2:$P$2,0))</f>
        <v>30</v>
      </c>
      <c r="AG3300" s="15" cm="1">
        <f t="array" ref="AG3300">INDEX($K:$P,ROW(),MATCH(AG$3,$K$2:$P$2,0))</f>
        <v>30</v>
      </c>
      <c r="AH3300" s="15" cm="1">
        <f t="array" ref="AH3300">INDEX($K:$P,ROW(),MATCH(AH$3,$K$2:$P$2,0))</f>
        <v>30</v>
      </c>
      <c r="AI3300" s="15" cm="1">
        <f t="array" ref="AI3300">INDEX($K:$P,ROW(),MATCH(AI$3,$K$2:$P$2,0))</f>
        <v>30</v>
      </c>
      <c r="AJ3300" s="15" cm="1">
        <f t="array" ref="AJ3300">INDEX($K:$P,ROW(),MATCH(AJ$3,$K$2:$P$2,0))</f>
        <v>30</v>
      </c>
      <c r="AK3300" s="15" cm="1">
        <f t="array" ref="AK3300">INDEX($K:$P,ROW(),MATCH(AK$3,$K$2:$P$2,0))</f>
        <v>30</v>
      </c>
      <c r="AL3300" s="15" cm="1">
        <f t="array" ref="AL3300">INDEX($K:$P,ROW(),MATCH(AL$3,$K$2:$P$2,0))</f>
        <v>30</v>
      </c>
      <c r="AM3300" s="15" cm="1">
        <f t="array" ref="AM3300">INDEX($K:$P,ROW(),MATCH(AM$3,$K$2:$P$2,0))</f>
        <v>30</v>
      </c>
      <c r="AN3300" s="15" cm="1">
        <f t="array" ref="AN3300">INDEX($K:$P,ROW(),MATCH(AN$3,$K$2:$P$2,0))</f>
        <v>30</v>
      </c>
      <c r="AO3300" s="15" cm="1">
        <f t="array" ref="AO3300">INDEX($K:$P,ROW(),MATCH(AO$3,$K$2:$P$2,0))</f>
        <v>30</v>
      </c>
      <c r="AP3300" s="15" cm="1">
        <f t="array" ref="AP3300">INDEX($K:$P,ROW(),MATCH(AP$3,$K$2:$P$2,0))</f>
        <v>30</v>
      </c>
      <c r="AQ3300" s="15" cm="1">
        <f t="array" ref="AQ3300">INDEX($K:$P,ROW(),MATCH(AQ$3,$K$2:$P$2,0))</f>
        <v>30</v>
      </c>
      <c r="AR3300" s="15" cm="1">
        <f t="array" ref="AR3300">INDEX($K:$P,ROW(),MATCH(AR$3,$K$2:$P$2,0))</f>
        <v>30</v>
      </c>
      <c r="AS3300" s="15" cm="1">
        <f t="array" ref="AS3300">INDEX($K:$P,ROW(),MATCH(AS$3,$K$2:$P$2,0))</f>
        <v>30</v>
      </c>
      <c r="AT3300" s="15" cm="1">
        <f t="array" ref="AT3300">INDEX($K:$P,ROW(),MATCH(AT$3,$K$2:$P$2,0))</f>
        <v>30</v>
      </c>
      <c r="AU3300" s="15" cm="1">
        <f t="array" ref="AU3300">INDEX($K:$P,ROW(),MATCH(AU$3,$K$2:$P$2,0))</f>
        <v>30</v>
      </c>
      <c r="AV3300" s="15" cm="1">
        <f t="array" ref="AV3300">INDEX($K:$P,ROW(),MATCH(AV$3,$K$2:$P$2,0))</f>
        <v>30</v>
      </c>
      <c r="AW3300" s="15" cm="1">
        <f t="array" ref="AW3300">INDEX($K:$P,ROW(),MATCH(AW$3,$K$2:$P$2,0))</f>
        <v>30</v>
      </c>
      <c r="AX3300" s="15" cm="1">
        <f t="array" ref="AX3300">INDEX($K:$P,ROW(),MATCH(AX$3,$K$2:$P$2,0))</f>
        <v>30</v>
      </c>
      <c r="AY3300" s="15" cm="1">
        <f t="array" ref="AY3300">INDEX($K:$P,ROW(),MATCH(AY$3,$K$2:$P$2,0))</f>
        <v>30</v>
      </c>
      <c r="AZ3300" s="15" cm="1">
        <f t="array" ref="AZ3300">INDEX($K:$P,ROW(),MATCH(AZ$3,$K$2:$P$2,0))</f>
        <v>30</v>
      </c>
      <c r="BA3300" s="15" cm="1">
        <f t="array" ref="BA3300">INDEX($K:$P,ROW(),MATCH(BA$3,$K$2:$P$2,0))</f>
        <v>30</v>
      </c>
      <c r="BB3300" s="15" cm="1">
        <f t="array" ref="BB3300">INDEX($K:$P,ROW(),MATCH(BB$3,$K$2:$P$2,0))</f>
        <v>30</v>
      </c>
      <c r="BC3300" s="15" cm="1">
        <f t="array" ref="BC3300">INDEX($K:$P,ROW(),MATCH(BC$3,$K$2:$P$2,0))</f>
        <v>30</v>
      </c>
      <c r="BD3300" s="15" cm="1">
        <f t="array" ref="BD3300">INDEX($K:$P,ROW(),MATCH(BD$3,$K$2:$P$2,0))</f>
        <v>30</v>
      </c>
      <c r="BE3300" s="15" cm="1">
        <f t="array" ref="BE3300">INDEX($K:$P,ROW(),MATCH(BE$3,$K$2:$P$2,0))</f>
        <v>30</v>
      </c>
      <c r="BF3300" s="15" cm="1">
        <f t="array" ref="BF3300">INDEX($K:$P,ROW(),MATCH(BF$3,$K$2:$P$2,0))</f>
        <v>30</v>
      </c>
      <c r="BG3300" s="15" cm="1">
        <f t="array" ref="BG3300">INDEX($K:$P,ROW(),MATCH(BG$3,$K$2:$P$2,0))</f>
        <v>30</v>
      </c>
      <c r="BH3300" s="15" cm="1">
        <f t="array" ref="BH3300">INDEX($K:$P,ROW(),MATCH(BH$3,$K$2:$P$2,0))</f>
        <v>30</v>
      </c>
      <c r="BI3300" s="15" cm="1">
        <f t="array" ref="BI3300">INDEX($K:$P,ROW(),MATCH(BI$3,$K$2:$P$2,0))</f>
        <v>30</v>
      </c>
      <c r="BJ3300" s="15" cm="1">
        <f t="array" ref="BJ3300">INDEX($K:$P,ROW(),MATCH(BJ$3,$K$2:$P$2,0))</f>
        <v>30</v>
      </c>
      <c r="BK3300" s="15" cm="1">
        <f t="array" ref="BK3300">INDEX($K:$P,ROW(),MATCH(BK$3,$K$2:$P$2,0))</f>
        <v>30</v>
      </c>
      <c r="BL3300" s="15" cm="1">
        <f t="array" ref="BL3300">INDEX($K:$P,ROW(),MATCH(BL$3,$K$2:$P$2,0))</f>
        <v>30</v>
      </c>
      <c r="BM3300" s="15" cm="1">
        <f t="array" ref="BM3300">INDEX($K:$P,ROW(),MATCH(BM$3,$K$2:$P$2,0))</f>
        <v>30</v>
      </c>
      <c r="BN3300" s="15" cm="1">
        <f t="array" ref="BN3300">INDEX($K:$P,ROW(),MATCH(BN$3,$K$2:$P$2,0))</f>
        <v>30</v>
      </c>
      <c r="BO3300" s="15" cm="1">
        <f t="array" ref="BO3300">INDEX($K:$P,ROW(),MATCH(BO$3,$K$2:$P$2,0))</f>
        <v>30</v>
      </c>
      <c r="BP3300" s="15" cm="1">
        <f t="array" ref="BP3300">INDEX($K:$P,ROW(),MATCH(BP$3,$K$2:$P$2,0))</f>
        <v>30</v>
      </c>
      <c r="BQ3300" s="15" cm="1">
        <f t="array" ref="BQ3300">INDEX($K:$P,ROW(),MATCH(BQ$3,$K$2:$P$2,0))</f>
        <v>30</v>
      </c>
      <c r="BR3300" s="15" cm="1">
        <f t="array" ref="BR3300">INDEX($K:$P,ROW(),MATCH(BR$3,$K$2:$P$2,0))</f>
        <v>30</v>
      </c>
      <c r="BS3300" s="15" cm="1">
        <f t="array" ref="BS3300">INDEX($K:$P,ROW(),MATCH(BS$3,$K$2:$P$2,0))</f>
        <v>30</v>
      </c>
      <c r="BT3300" s="15" cm="1">
        <f t="array" ref="BT3300">INDEX($K:$P,ROW(),MATCH(BT$3,$K$2:$P$2,0))</f>
        <v>30</v>
      </c>
      <c r="BU3300" s="15" cm="1">
        <f t="array" ref="BU3300">INDEX($K:$P,ROW(),MATCH(BU$3,$K$2:$P$2,0))</f>
        <v>30</v>
      </c>
      <c r="BV3300" s="15" cm="1">
        <f t="array" ref="BV3300">INDEX($K:$P,ROW(),MATCH(BV$3,$K$2:$P$2,0))</f>
        <v>30</v>
      </c>
      <c r="BW3300" s="15" cm="1">
        <f t="array" ref="BW3300">INDEX($K:$P,ROW(),MATCH(BW$3,$K$2:$P$2,0))</f>
        <v>30</v>
      </c>
      <c r="BX3300" s="15" cm="1">
        <f t="array" ref="BX3300">INDEX($K:$P,ROW(),MATCH(BX$3,$K$2:$P$2,0))</f>
        <v>30</v>
      </c>
      <c r="BY3300" s="15" cm="1">
        <f t="array" ref="BY3300">INDEX($K:$P,ROW(),MATCH(BY$3,$K$2:$P$2,0))</f>
        <v>30</v>
      </c>
      <c r="BZ3300" s="15" cm="1">
        <f t="array" ref="BZ3300">INDEX($K:$P,ROW(),MATCH(BZ$3,$K$2:$P$2,0))</f>
        <v>30</v>
      </c>
      <c r="CA3300" s="15" cm="1">
        <f t="array" ref="CA3300">INDEX($K:$P,ROW(),MATCH(CA$3,$K$2:$P$2,0))</f>
        <v>30</v>
      </c>
      <c r="CB3300" s="15" cm="1">
        <f t="array" ref="CB3300">INDEX($K:$P,ROW(),MATCH(CB$3,$K$2:$P$2,0))</f>
        <v>30</v>
      </c>
      <c r="CC3300" s="15" cm="1">
        <f t="array" ref="CC3300">INDEX($K:$P,ROW(),MATCH(CC$3,$K$2:$P$2,0))</f>
        <v>30</v>
      </c>
      <c r="CD3300" s="15" cm="1">
        <f t="array" ref="CD3300">INDEX($K:$P,ROW(),MATCH(CD$3,$K$2:$P$2,0))</f>
        <v>30</v>
      </c>
      <c r="CE3300" s="15" cm="1">
        <f t="array" ref="CE3300">INDEX($K:$P,ROW(),MATCH(CE$3,$K$2:$P$2,0))</f>
        <v>30</v>
      </c>
      <c r="CF3300" s="15" cm="1">
        <f t="array" ref="CF3300">INDEX($K:$P,ROW(),MATCH(CF$3,$K$2:$P$2,0))</f>
        <v>30</v>
      </c>
      <c r="CG3300" s="15" cm="1">
        <f t="array" ref="CG3300">INDEX($K:$P,ROW(),MATCH(CG$3,$K$2:$P$2,0))</f>
        <v>30</v>
      </c>
      <c r="CH3300" s="15" cm="1">
        <f t="array" ref="CH3300">INDEX($K:$P,ROW(),MATCH(CH$3,$K$2:$P$2,0))</f>
        <v>30</v>
      </c>
      <c r="CI3300" s="15" cm="1">
        <f t="array" ref="CI3300">INDEX($K:$P,ROW(),MATCH(CI$3,$K$2:$P$2,0))</f>
        <v>30</v>
      </c>
      <c r="CJ3300" s="15" cm="1">
        <f t="array" ref="CJ3300">INDEX($K:$P,ROW(),MATCH(CJ$3,$K$2:$P$2,0))</f>
        <v>30</v>
      </c>
      <c r="CK3300" s="15" cm="1">
        <f t="array" ref="CK3300">INDEX($K:$P,ROW(),MATCH(CK$3,$K$2:$P$2,0))</f>
        <v>30</v>
      </c>
      <c r="CL3300" s="15" cm="1">
        <f t="array" ref="CL3300">INDEX($K:$P,ROW(),MATCH(CL$3,$K$2:$P$2,0))</f>
        <v>30</v>
      </c>
    </row>
    <row r="3301" spans="2:90" x14ac:dyDescent="0.4">
      <c r="B3301" s="121" t="str">
        <f>"Accounts receivable"</f>
        <v>Accounts receivable</v>
      </c>
      <c r="C3301" s="27" t="s">
        <v>224</v>
      </c>
      <c r="D3301" s="27" t="s">
        <v>389</v>
      </c>
      <c r="E3301" s="27" t="s">
        <v>906</v>
      </c>
      <c r="F3301" s="27"/>
      <c r="G3301" s="27" t="str">
        <f t="shared" si="4252"/>
        <v/>
      </c>
      <c r="H3301" s="27"/>
      <c r="I3301" s="78"/>
      <c r="J3301" s="78"/>
      <c r="K3301" s="113">
        <f ca="1">SUMIF($4:$4,K$2,3301:3301)</f>
        <v>920477.83171282639</v>
      </c>
      <c r="L3301" s="113">
        <f ca="1">SUMIF($4:$4,L$2,3301:3301)</f>
        <v>4177670.5099318335</v>
      </c>
      <c r="M3301" s="113">
        <f ca="1">SUMIF($4:$4,M$2,3301:3301)</f>
        <v>9870768.6041411702</v>
      </c>
      <c r="N3301" s="113">
        <f ca="1">SUMIF($4:$4,N$2,3301:3301)</f>
        <v>18041642.82094945</v>
      </c>
      <c r="O3301" s="113">
        <f ca="1">SUMIF($4:$4,O$2,3301:3301)</f>
        <v>28712918.419050205</v>
      </c>
      <c r="P3301" s="113">
        <f ca="1">SUMIF($4:$4,P$2,3301:3301)</f>
        <v>41896821.185214452</v>
      </c>
      <c r="R3301" s="113"/>
      <c r="S3301" s="113">
        <f t="shared" ref="S3301:AX3301" ca="1" si="4253">MIN(S3300/30*S3297,R3301+S3297)</f>
        <v>0</v>
      </c>
      <c r="T3301" s="113">
        <f t="shared" ca="1" si="4253"/>
        <v>0</v>
      </c>
      <c r="U3301" s="113">
        <f t="shared" ca="1" si="4253"/>
        <v>10817.916666666664</v>
      </c>
      <c r="V3301" s="113">
        <f t="shared" ca="1" si="4253"/>
        <v>42419.270833333321</v>
      </c>
      <c r="W3301" s="113">
        <f t="shared" ca="1" si="4253"/>
        <v>93498.890624999971</v>
      </c>
      <c r="X3301" s="113">
        <f t="shared" ca="1" si="4253"/>
        <v>163082.86276041661</v>
      </c>
      <c r="Y3301" s="113">
        <f t="shared" ca="1" si="4253"/>
        <v>250245.96962239579</v>
      </c>
      <c r="Z3301" s="113">
        <f t="shared" ca="1" si="4253"/>
        <v>354109.25447460928</v>
      </c>
      <c r="AA3301" s="113">
        <f t="shared" ca="1" si="4253"/>
        <v>473837.70841754536</v>
      </c>
      <c r="AB3301" s="113">
        <f t="shared" ca="1" si="4253"/>
        <v>608638.07299666805</v>
      </c>
      <c r="AC3301" s="113">
        <f t="shared" ca="1" si="4253"/>
        <v>757756.75268016802</v>
      </c>
      <c r="AD3301" s="113">
        <f t="shared" ca="1" si="4253"/>
        <v>920477.83171282639</v>
      </c>
      <c r="AE3301" s="113">
        <f t="shared" ca="1" si="4253"/>
        <v>1096121.1901271851</v>
      </c>
      <c r="AF3301" s="113">
        <f t="shared" ca="1" si="4253"/>
        <v>1284040.7139541591</v>
      </c>
      <c r="AG3301" s="113">
        <f t="shared" ca="1" si="4253"/>
        <v>1489031.5532564509</v>
      </c>
      <c r="AH3301" s="113">
        <f t="shared" ca="1" si="4253"/>
        <v>1715493.3505936286</v>
      </c>
      <c r="AI3301" s="113">
        <f t="shared" ca="1" si="4253"/>
        <v>1962219.5580639469</v>
      </c>
      <c r="AJ3301" s="113">
        <f t="shared" ca="1" si="4253"/>
        <v>2228196.9551607491</v>
      </c>
      <c r="AK3301" s="113">
        <f t="shared" ca="1" si="4253"/>
        <v>2512462.9824027116</v>
      </c>
      <c r="AL3301" s="113">
        <f t="shared" ca="1" si="4253"/>
        <v>2814103.2082825759</v>
      </c>
      <c r="AM3301" s="113">
        <f t="shared" ca="1" si="4253"/>
        <v>3132248.9228684469</v>
      </c>
      <c r="AN3301" s="113">
        <f t="shared" ca="1" si="4253"/>
        <v>3466074.8517250246</v>
      </c>
      <c r="AO3301" s="113">
        <f t="shared" ca="1" si="4253"/>
        <v>3814796.9841387724</v>
      </c>
      <c r="AP3301" s="113">
        <f t="shared" ca="1" si="4253"/>
        <v>4177670.5099318335</v>
      </c>
      <c r="AQ3301" s="113">
        <f t="shared" ca="1" si="4253"/>
        <v>4553987.8594352426</v>
      </c>
      <c r="AR3301" s="113">
        <f t="shared" ca="1" si="4253"/>
        <v>4943076.8414634792</v>
      </c>
      <c r="AS3301" s="113">
        <f t="shared" ca="1" si="4253"/>
        <v>5349707.832723639</v>
      </c>
      <c r="AT3301" s="113">
        <f t="shared" ca="1" si="4253"/>
        <v>5778256.9410874564</v>
      </c>
      <c r="AU3301" s="113">
        <f t="shared" ca="1" si="4253"/>
        <v>6227495.2606997509</v>
      </c>
      <c r="AV3301" s="113">
        <f t="shared" ca="1" si="4253"/>
        <v>6696388.3309980957</v>
      </c>
      <c r="AW3301" s="113">
        <f t="shared" ca="1" si="4253"/>
        <v>7183953.4144481905</v>
      </c>
      <c r="AX3301" s="113">
        <f t="shared" ca="1" si="4253"/>
        <v>7689256.9103924483</v>
      </c>
      <c r="AY3301" s="113">
        <f t="shared" ref="AY3301:CD3301" ca="1" si="4254">MIN(AY3300/30*AY3297,AX3301+AY3297)</f>
        <v>8211411.8982061585</v>
      </c>
      <c r="AZ3301" s="113">
        <f t="shared" ca="1" si="4254"/>
        <v>8749575.8032958508</v>
      </c>
      <c r="BA3301" s="113">
        <f t="shared" ca="1" si="4254"/>
        <v>9302948.1797977239</v>
      </c>
      <c r="BB3301" s="113">
        <f t="shared" ca="1" si="4254"/>
        <v>9870768.6041411702</v>
      </c>
      <c r="BC3301" s="113">
        <f t="shared" ca="1" si="4254"/>
        <v>10452314.673934113</v>
      </c>
      <c r="BD3301" s="113">
        <f t="shared" ca="1" si="4254"/>
        <v>11046900.106904073</v>
      </c>
      <c r="BE3301" s="113">
        <f t="shared" ca="1" si="4254"/>
        <v>11659281.893225534</v>
      </c>
      <c r="BF3301" s="113">
        <f t="shared" ca="1" si="4254"/>
        <v>12293823.423564257</v>
      </c>
      <c r="BG3301" s="113">
        <f t="shared" ca="1" si="4254"/>
        <v>12949283.710719377</v>
      </c>
      <c r="BH3301" s="113">
        <f t="shared" ca="1" si="4254"/>
        <v>13624616.816850077</v>
      </c>
      <c r="BI3301" s="113">
        <f t="shared" ca="1" si="4254"/>
        <v>14318829.101007573</v>
      </c>
      <c r="BJ3301" s="113">
        <f t="shared" ca="1" si="4254"/>
        <v>15030976.604290526</v>
      </c>
      <c r="BK3301" s="113">
        <f t="shared" ca="1" si="4254"/>
        <v>15760162.565742666</v>
      </c>
      <c r="BL3301" s="113">
        <f t="shared" ca="1" si="4254"/>
        <v>16505535.062455533</v>
      </c>
      <c r="BM3301" s="113">
        <f t="shared" ca="1" si="4254"/>
        <v>17266284.76766609</v>
      </c>
      <c r="BN3301" s="113">
        <f t="shared" ca="1" si="4254"/>
        <v>18041642.82094945</v>
      </c>
      <c r="BO3301" s="113">
        <f t="shared" ca="1" si="4254"/>
        <v>18830878.804901976</v>
      </c>
      <c r="BP3301" s="113">
        <f t="shared" ca="1" si="4254"/>
        <v>19633298.822990209</v>
      </c>
      <c r="BQ3301" s="113">
        <f t="shared" ca="1" si="4254"/>
        <v>20453652.631840702</v>
      </c>
      <c r="BR3301" s="113">
        <f t="shared" ca="1" si="4254"/>
        <v>21296296.750248667</v>
      </c>
      <c r="BS3301" s="113">
        <f t="shared" ca="1" si="4254"/>
        <v>22159983.662736233</v>
      </c>
      <c r="BT3301" s="113">
        <f t="shared" ca="1" si="4254"/>
        <v>23043661.229599424</v>
      </c>
      <c r="BU3301" s="113">
        <f t="shared" ca="1" si="4254"/>
        <v>23946329.918119453</v>
      </c>
      <c r="BV3301" s="113">
        <f t="shared" ca="1" si="4254"/>
        <v>24867040.17221348</v>
      </c>
      <c r="BW3301" s="113">
        <f t="shared" ca="1" si="4254"/>
        <v>25804889.913602807</v>
      </c>
      <c r="BX3301" s="113">
        <f t="shared" ca="1" si="4254"/>
        <v>26759022.167922661</v>
      </c>
      <c r="BY3301" s="113">
        <f t="shared" ca="1" si="4254"/>
        <v>27728622.809526533</v>
      </c>
      <c r="BZ3301" s="113">
        <f t="shared" ca="1" si="4254"/>
        <v>28712918.419050205</v>
      </c>
      <c r="CA3301" s="113">
        <f t="shared" ca="1" si="4254"/>
        <v>29711174.248097692</v>
      </c>
      <c r="CB3301" s="113">
        <f t="shared" ca="1" si="4254"/>
        <v>30722692.285692804</v>
      </c>
      <c r="CC3301" s="113">
        <f t="shared" ca="1" si="4254"/>
        <v>31752218.379741497</v>
      </c>
      <c r="CD3301" s="113">
        <f t="shared" ca="1" si="4254"/>
        <v>32804105.335754424</v>
      </c>
      <c r="CE3301" s="113">
        <f t="shared" ref="CE3301:CL3301" ca="1" si="4255">MIN(CE3300/30*CE3297,CD3301+CE3297)</f>
        <v>33877102.110633373</v>
      </c>
      <c r="CF3301" s="113">
        <f ca="1">MIN(CF3300/30*CF3297,CE3301+CF3297)</f>
        <v>34970153.213435031</v>
      </c>
      <c r="CG3301" s="113">
        <f t="shared" ca="1" si="4255"/>
        <v>36082255.927763283</v>
      </c>
      <c r="CH3301" s="113">
        <f t="shared" ca="1" si="4255"/>
        <v>37212457.673041791</v>
      </c>
      <c r="CI3301" s="113">
        <f t="shared" ca="1" si="4255"/>
        <v>38359853.497723028</v>
      </c>
      <c r="CJ3301" s="113">
        <f t="shared" ca="1" si="4255"/>
        <v>39523583.697836876</v>
      </c>
      <c r="CK3301" s="113">
        <f t="shared" ca="1" si="4255"/>
        <v>40702831.554611705</v>
      </c>
      <c r="CL3301" s="113">
        <f t="shared" ca="1" si="4255"/>
        <v>41896821.185214452</v>
      </c>
    </row>
    <row r="3302" spans="2:90" x14ac:dyDescent="0.4">
      <c r="B3302" s="121"/>
      <c r="C3302" s="27"/>
      <c r="D3302" s="27" t="s">
        <v>389</v>
      </c>
      <c r="E3302" s="27" t="s">
        <v>906</v>
      </c>
      <c r="F3302" s="27"/>
      <c r="G3302" s="27" t="str">
        <f t="shared" si="4252"/>
        <v/>
      </c>
      <c r="H3302" s="27"/>
      <c r="I3302" s="78"/>
      <c r="J3302" s="78"/>
      <c r="K3302" s="33"/>
      <c r="L3302" s="33"/>
      <c r="M3302" s="33"/>
      <c r="N3302" s="33"/>
      <c r="O3302" s="33"/>
      <c r="P3302" s="33"/>
      <c r="R3302" s="33"/>
      <c r="S3302" s="33"/>
      <c r="T3302" s="33"/>
      <c r="U3302" s="33"/>
      <c r="V3302" s="33"/>
      <c r="W3302" s="33"/>
      <c r="X3302" s="33"/>
      <c r="Y3302" s="33"/>
      <c r="Z3302" s="33"/>
      <c r="AA3302" s="33"/>
      <c r="AB3302" s="33"/>
      <c r="AC3302" s="33"/>
      <c r="AD3302" s="33"/>
      <c r="AE3302" s="33"/>
      <c r="AF3302" s="33"/>
      <c r="AG3302" s="33"/>
      <c r="AH3302" s="33"/>
      <c r="AI3302" s="33"/>
      <c r="AJ3302" s="33"/>
      <c r="AK3302" s="33"/>
      <c r="AL3302" s="33"/>
      <c r="AM3302" s="33"/>
      <c r="AN3302" s="33"/>
      <c r="AO3302" s="33"/>
      <c r="AP3302" s="33"/>
      <c r="AQ3302" s="33"/>
      <c r="AR3302" s="33"/>
      <c r="AS3302" s="33"/>
      <c r="AT3302" s="33"/>
      <c r="AU3302" s="33"/>
      <c r="AV3302" s="33"/>
      <c r="AW3302" s="33"/>
      <c r="AX3302" s="33"/>
      <c r="AY3302" s="33"/>
      <c r="AZ3302" s="33"/>
      <c r="BA3302" s="33"/>
      <c r="BB3302" s="33"/>
      <c r="BC3302" s="33"/>
      <c r="BD3302" s="33"/>
      <c r="BE3302" s="33"/>
      <c r="BF3302" s="33"/>
      <c r="BG3302" s="33"/>
      <c r="BH3302" s="33"/>
      <c r="BI3302" s="33"/>
      <c r="BJ3302" s="33"/>
      <c r="BK3302" s="33"/>
      <c r="BL3302" s="33"/>
      <c r="BM3302" s="33"/>
      <c r="BN3302" s="33"/>
      <c r="BO3302" s="33"/>
      <c r="BP3302" s="33"/>
      <c r="BQ3302" s="33"/>
      <c r="BR3302" s="33"/>
      <c r="BS3302" s="33"/>
      <c r="BT3302" s="33"/>
      <c r="BU3302" s="33"/>
      <c r="BV3302" s="33"/>
      <c r="BW3302" s="33"/>
      <c r="BX3302" s="33"/>
      <c r="BY3302" s="33"/>
      <c r="BZ3302" s="33"/>
      <c r="CA3302" s="33"/>
      <c r="CB3302" s="33"/>
      <c r="CC3302" s="33"/>
      <c r="CD3302" s="33"/>
      <c r="CE3302" s="33"/>
      <c r="CF3302" s="33"/>
      <c r="CG3302" s="33"/>
      <c r="CH3302" s="33"/>
      <c r="CI3302" s="33"/>
      <c r="CJ3302" s="33"/>
      <c r="CK3302" s="33"/>
      <c r="CL3302" s="33"/>
    </row>
    <row r="3303" spans="2:90" x14ac:dyDescent="0.4">
      <c r="B3303" s="121" t="str">
        <f>"Change in "&amp;B3301</f>
        <v>Change in Accounts receivable</v>
      </c>
      <c r="C3303" t="s">
        <v>234</v>
      </c>
      <c r="D3303" t="s">
        <v>389</v>
      </c>
      <c r="E3303" t="s">
        <v>906</v>
      </c>
      <c r="G3303" t="str">
        <f t="shared" si="4252"/>
        <v/>
      </c>
      <c r="K3303" s="33">
        <f ca="1">SUMIF($3:$3,K$2,3303:3303)</f>
        <v>-920477.83171282639</v>
      </c>
      <c r="L3303" s="33">
        <f ca="1">SUMIF($3:$3,L$2,3303:3303)</f>
        <v>-3257192.6782190069</v>
      </c>
      <c r="M3303" s="33">
        <f ca="1">SUMIF($3:$3,M$2,3303:3303)</f>
        <v>-5693098.0942093367</v>
      </c>
      <c r="N3303" s="33">
        <f ca="1">SUMIF($3:$3,N$2,3303:3303)</f>
        <v>-8170874.21680828</v>
      </c>
      <c r="O3303" s="33">
        <f ca="1">SUMIF($3:$3,O$2,3303:3303)</f>
        <v>-10671275.598100755</v>
      </c>
      <c r="P3303" s="33">
        <f ca="1">SUMIF($3:$3,P$2,3303:3303)</f>
        <v>-13183902.766164247</v>
      </c>
      <c r="R3303" s="33"/>
      <c r="S3303" s="33">
        <f t="shared" ref="S3303:AX3303" ca="1" si="4256">R3301-S3301</f>
        <v>0</v>
      </c>
      <c r="T3303" s="33">
        <f t="shared" ca="1" si="4256"/>
        <v>0</v>
      </c>
      <c r="U3303" s="33">
        <f t="shared" ca="1" si="4256"/>
        <v>-10817.916666666664</v>
      </c>
      <c r="V3303" s="33">
        <f t="shared" ca="1" si="4256"/>
        <v>-31601.354166666657</v>
      </c>
      <c r="W3303" s="33">
        <f t="shared" ca="1" si="4256"/>
        <v>-51079.61979166665</v>
      </c>
      <c r="X3303" s="33">
        <f t="shared" ca="1" si="4256"/>
        <v>-69583.97213541664</v>
      </c>
      <c r="Y3303" s="33">
        <f t="shared" ca="1" si="4256"/>
        <v>-87163.106861979177</v>
      </c>
      <c r="Z3303" s="33">
        <f t="shared" ca="1" si="4256"/>
        <v>-103863.28485221349</v>
      </c>
      <c r="AA3303" s="33">
        <f t="shared" ca="1" si="4256"/>
        <v>-119728.45394293609</v>
      </c>
      <c r="AB3303" s="33">
        <f t="shared" ca="1" si="4256"/>
        <v>-134800.36457912269</v>
      </c>
      <c r="AC3303" s="33">
        <f t="shared" ca="1" si="4256"/>
        <v>-149118.67968349997</v>
      </c>
      <c r="AD3303" s="33">
        <f t="shared" ca="1" si="4256"/>
        <v>-162721.07903265837</v>
      </c>
      <c r="AE3303" s="33">
        <f t="shared" ca="1" si="4256"/>
        <v>-175643.35841435869</v>
      </c>
      <c r="AF3303" s="33">
        <f t="shared" ca="1" si="4256"/>
        <v>-187919.52382697398</v>
      </c>
      <c r="AG3303" s="33">
        <f t="shared" ca="1" si="4256"/>
        <v>-204990.83930229186</v>
      </c>
      <c r="AH3303" s="33">
        <f t="shared" ca="1" si="4256"/>
        <v>-226461.79733717768</v>
      </c>
      <c r="AI3303" s="33">
        <f t="shared" ca="1" si="4256"/>
        <v>-246726.2074703183</v>
      </c>
      <c r="AJ3303" s="33">
        <f t="shared" ca="1" si="4256"/>
        <v>-265977.39709680225</v>
      </c>
      <c r="AK3303" s="33">
        <f t="shared" ca="1" si="4256"/>
        <v>-284266.0272419625</v>
      </c>
      <c r="AL3303" s="33">
        <f t="shared" ca="1" si="4256"/>
        <v>-301640.2258798643</v>
      </c>
      <c r="AM3303" s="33">
        <f t="shared" ca="1" si="4256"/>
        <v>-318145.71458587097</v>
      </c>
      <c r="AN3303" s="33">
        <f t="shared" ca="1" si="4256"/>
        <v>-333825.92885657772</v>
      </c>
      <c r="AO3303" s="33">
        <f t="shared" ca="1" si="4256"/>
        <v>-348722.13241374772</v>
      </c>
      <c r="AP3303" s="33">
        <f t="shared" ca="1" si="4256"/>
        <v>-362873.52579306113</v>
      </c>
      <c r="AQ3303" s="33">
        <f t="shared" ca="1" si="4256"/>
        <v>-376317.34950340912</v>
      </c>
      <c r="AR3303" s="33">
        <f t="shared" ca="1" si="4256"/>
        <v>-389088.98202823661</v>
      </c>
      <c r="AS3303" s="33">
        <f t="shared" ca="1" si="4256"/>
        <v>-406630.99126015976</v>
      </c>
      <c r="AT3303" s="33">
        <f t="shared" ca="1" si="4256"/>
        <v>-428549.10836381745</v>
      </c>
      <c r="AU3303" s="33">
        <f t="shared" ca="1" si="4256"/>
        <v>-449238.31961229444</v>
      </c>
      <c r="AV3303" s="33">
        <f t="shared" ca="1" si="4256"/>
        <v>-468893.07029834483</v>
      </c>
      <c r="AW3303" s="33">
        <f t="shared" ca="1" si="4256"/>
        <v>-487565.0834500948</v>
      </c>
      <c r="AX3303" s="33">
        <f t="shared" ca="1" si="4256"/>
        <v>-505303.49594425783</v>
      </c>
      <c r="AY3303" s="33">
        <f t="shared" ref="AY3303:CD3303" ca="1" si="4257">AX3301-AY3301</f>
        <v>-522154.98781371024</v>
      </c>
      <c r="AZ3303" s="33">
        <f t="shared" ca="1" si="4257"/>
        <v>-538163.90508969221</v>
      </c>
      <c r="BA3303" s="33">
        <f t="shared" ca="1" si="4257"/>
        <v>-553372.37650187314</v>
      </c>
      <c r="BB3303" s="33">
        <f t="shared" ca="1" si="4257"/>
        <v>-567820.42434344627</v>
      </c>
      <c r="BC3303" s="33">
        <f t="shared" ca="1" si="4257"/>
        <v>-581546.06979294308</v>
      </c>
      <c r="BD3303" s="33">
        <f t="shared" ca="1" si="4257"/>
        <v>-594585.43296995945</v>
      </c>
      <c r="BE3303" s="33">
        <f t="shared" ca="1" si="4257"/>
        <v>-612381.7863214612</v>
      </c>
      <c r="BF3303" s="33">
        <f t="shared" ca="1" si="4257"/>
        <v>-634541.53033872321</v>
      </c>
      <c r="BG3303" s="33">
        <f t="shared" ca="1" si="4257"/>
        <v>-655460.2871551197</v>
      </c>
      <c r="BH3303" s="33">
        <f t="shared" ca="1" si="4257"/>
        <v>-675333.10613070056</v>
      </c>
      <c r="BI3303" s="33">
        <f t="shared" ca="1" si="4257"/>
        <v>-694212.28415749595</v>
      </c>
      <c r="BJ3303" s="33">
        <f t="shared" ca="1" si="4257"/>
        <v>-712147.50328295305</v>
      </c>
      <c r="BK3303" s="33">
        <f t="shared" ca="1" si="4257"/>
        <v>-729185.96145213954</v>
      </c>
      <c r="BL3303" s="33">
        <f t="shared" ca="1" si="4257"/>
        <v>-745372.49671286717</v>
      </c>
      <c r="BM3303" s="33">
        <f t="shared" ca="1" si="4257"/>
        <v>-760749.70521055721</v>
      </c>
      <c r="BN3303" s="33">
        <f t="shared" ca="1" si="4257"/>
        <v>-775358.05328335986</v>
      </c>
      <c r="BO3303" s="33">
        <f t="shared" ca="1" si="4257"/>
        <v>-789235.983952526</v>
      </c>
      <c r="BP3303" s="33">
        <f t="shared" ca="1" si="4257"/>
        <v>-802420.01808823273</v>
      </c>
      <c r="BQ3303" s="33">
        <f t="shared" ca="1" si="4257"/>
        <v>-820353.80885049328</v>
      </c>
      <c r="BR3303" s="33">
        <f t="shared" ca="1" si="4257"/>
        <v>-842644.11840796471</v>
      </c>
      <c r="BS3303" s="33">
        <f t="shared" ca="1" si="4257"/>
        <v>-863686.91248756647</v>
      </c>
      <c r="BT3303" s="33">
        <f t="shared" ca="1" si="4257"/>
        <v>-883677.56686319038</v>
      </c>
      <c r="BU3303" s="33">
        <f t="shared" ca="1" si="4257"/>
        <v>-902668.68852002919</v>
      </c>
      <c r="BV3303" s="33">
        <f t="shared" ca="1" si="4257"/>
        <v>-920710.25409402698</v>
      </c>
      <c r="BW3303" s="33">
        <f t="shared" ca="1" si="4257"/>
        <v>-937849.74138932675</v>
      </c>
      <c r="BX3303" s="33">
        <f t="shared" ca="1" si="4257"/>
        <v>-954132.25431985408</v>
      </c>
      <c r="BY3303" s="33">
        <f t="shared" ca="1" si="4257"/>
        <v>-969600.64160387218</v>
      </c>
      <c r="BZ3303" s="33">
        <f t="shared" ca="1" si="4257"/>
        <v>-984295.60952367261</v>
      </c>
      <c r="CA3303" s="33">
        <f t="shared" ca="1" si="4257"/>
        <v>-998255.82904748619</v>
      </c>
      <c r="CB3303" s="33">
        <f t="shared" ca="1" si="4257"/>
        <v>-1011518.0375951119</v>
      </c>
      <c r="CC3303" s="33">
        <f t="shared" ca="1" si="4257"/>
        <v>-1029526.0940486938</v>
      </c>
      <c r="CD3303" s="33">
        <f t="shared" ca="1" si="4257"/>
        <v>-1051886.956012927</v>
      </c>
      <c r="CE3303" s="33">
        <f t="shared" ref="CE3303:CL3303" ca="1" si="4258">CD3301-CE3301</f>
        <v>-1072996.7748789489</v>
      </c>
      <c r="CF3303" s="33">
        <f ca="1">CE3301-CF3301</f>
        <v>-1093051.1028016582</v>
      </c>
      <c r="CG3303" s="33">
        <f t="shared" ca="1" si="4258"/>
        <v>-1112102.7143282518</v>
      </c>
      <c r="CH3303" s="33">
        <f t="shared" ca="1" si="4258"/>
        <v>-1130201.7452785075</v>
      </c>
      <c r="CI3303" s="33">
        <f t="shared" ca="1" si="4258"/>
        <v>-1147395.8246812373</v>
      </c>
      <c r="CJ3303" s="33">
        <f t="shared" ca="1" si="4258"/>
        <v>-1163730.2001138479</v>
      </c>
      <c r="CK3303" s="33">
        <f t="shared" ca="1" si="4258"/>
        <v>-1179247.8567748293</v>
      </c>
      <c r="CL3303" s="33">
        <f t="shared" ca="1" si="4258"/>
        <v>-1193989.6306027472</v>
      </c>
    </row>
    <row r="3304" spans="2:90" x14ac:dyDescent="0.4">
      <c r="B3304" s="120"/>
      <c r="D3304" t="s">
        <v>389</v>
      </c>
      <c r="E3304" t="s">
        <v>906</v>
      </c>
      <c r="G3304" t="str">
        <f t="shared" si="4252"/>
        <v/>
      </c>
      <c r="K3304" s="53"/>
      <c r="L3304" s="53"/>
      <c r="M3304" s="53"/>
      <c r="N3304" s="53"/>
      <c r="O3304" s="53"/>
      <c r="P3304" s="53"/>
      <c r="R3304" s="24"/>
      <c r="S3304" s="24"/>
      <c r="T3304" s="24"/>
      <c r="U3304" s="24"/>
      <c r="V3304" s="24"/>
      <c r="W3304" s="24"/>
      <c r="X3304" s="24"/>
      <c r="Y3304" s="24"/>
      <c r="Z3304" s="24"/>
      <c r="AA3304" s="24"/>
      <c r="AB3304" s="24"/>
      <c r="AC3304" s="24"/>
      <c r="AD3304" s="24"/>
      <c r="AE3304" s="24"/>
      <c r="AF3304" s="24"/>
      <c r="AG3304" s="24"/>
      <c r="AH3304" s="24"/>
      <c r="AI3304" s="24"/>
      <c r="AJ3304" s="24"/>
      <c r="AK3304" s="24"/>
      <c r="AL3304" s="24"/>
      <c r="AM3304" s="24"/>
      <c r="AN3304" s="24"/>
      <c r="AO3304" s="24"/>
      <c r="AP3304" s="24"/>
      <c r="AQ3304" s="24"/>
      <c r="AR3304" s="24"/>
      <c r="AS3304" s="24"/>
      <c r="AT3304" s="24"/>
      <c r="AU3304" s="24"/>
      <c r="AV3304" s="24"/>
      <c r="AW3304" s="24"/>
      <c r="AX3304" s="24"/>
      <c r="AY3304" s="24"/>
      <c r="AZ3304" s="24"/>
      <c r="BA3304" s="24"/>
      <c r="BB3304" s="24"/>
      <c r="BC3304" s="24"/>
      <c r="BD3304" s="24"/>
      <c r="BE3304" s="24"/>
      <c r="BF3304" s="24"/>
      <c r="BG3304" s="24"/>
      <c r="BH3304" s="24"/>
      <c r="BI3304" s="24"/>
      <c r="BJ3304" s="24"/>
      <c r="BK3304" s="24"/>
      <c r="BL3304" s="24"/>
      <c r="BM3304" s="24"/>
      <c r="BN3304" s="24"/>
      <c r="BO3304" s="24"/>
      <c r="BP3304" s="24"/>
      <c r="BQ3304" s="24"/>
      <c r="BR3304" s="24"/>
      <c r="BS3304" s="24"/>
      <c r="BT3304" s="24"/>
      <c r="BU3304" s="24"/>
      <c r="BV3304" s="24"/>
      <c r="BW3304" s="24"/>
      <c r="BX3304" s="24"/>
      <c r="BY3304" s="24"/>
      <c r="BZ3304" s="24"/>
      <c r="CA3304" s="24"/>
      <c r="CB3304" s="24"/>
      <c r="CC3304" s="24"/>
      <c r="CD3304" s="24"/>
      <c r="CE3304" s="24"/>
      <c r="CF3304" s="24"/>
      <c r="CG3304" s="24"/>
      <c r="CH3304" s="24"/>
      <c r="CI3304" s="24"/>
      <c r="CJ3304" s="24"/>
      <c r="CK3304" s="24"/>
      <c r="CL3304" s="24"/>
    </row>
    <row r="3305" spans="2:90" x14ac:dyDescent="0.4">
      <c r="B3305" s="130" t="str">
        <f>B3288</f>
        <v>(Primary label)</v>
      </c>
      <c r="D3305" t="s">
        <v>389</v>
      </c>
      <c r="E3305" t="s">
        <v>906</v>
      </c>
      <c r="G3305" t="s">
        <v>330</v>
      </c>
      <c r="K3305" s="53"/>
      <c r="L3305" s="53"/>
      <c r="M3305" s="53"/>
      <c r="N3305" s="53"/>
      <c r="O3305" s="53"/>
      <c r="P3305" s="53"/>
      <c r="R3305" s="24"/>
      <c r="S3305" s="24"/>
      <c r="T3305" s="24"/>
      <c r="U3305" s="24"/>
      <c r="V3305" s="24"/>
      <c r="W3305" s="24"/>
      <c r="X3305" s="24"/>
      <c r="Y3305" s="24"/>
      <c r="Z3305" s="24"/>
      <c r="AA3305" s="24"/>
      <c r="AB3305" s="24"/>
      <c r="AC3305" s="24"/>
      <c r="AD3305" s="24"/>
      <c r="AE3305" s="24"/>
      <c r="AF3305" s="24"/>
      <c r="AG3305" s="24"/>
      <c r="AH3305" s="24"/>
      <c r="AI3305" s="24"/>
      <c r="AJ3305" s="24"/>
      <c r="AK3305" s="24"/>
      <c r="AL3305" s="24"/>
      <c r="AM3305" s="24"/>
      <c r="AN3305" s="24"/>
      <c r="AO3305" s="24"/>
      <c r="AP3305" s="24"/>
      <c r="AQ3305" s="24"/>
      <c r="AR3305" s="24"/>
      <c r="AS3305" s="24"/>
      <c r="AT3305" s="24"/>
      <c r="AU3305" s="24"/>
      <c r="AV3305" s="24"/>
      <c r="AW3305" s="24"/>
      <c r="AX3305" s="24"/>
      <c r="AY3305" s="24"/>
      <c r="AZ3305" s="24"/>
      <c r="BA3305" s="24"/>
      <c r="BB3305" s="24"/>
      <c r="BC3305" s="24"/>
      <c r="BD3305" s="24"/>
      <c r="BE3305" s="24"/>
      <c r="BF3305" s="24"/>
      <c r="BG3305" s="24"/>
      <c r="BH3305" s="24"/>
      <c r="BI3305" s="24"/>
      <c r="BJ3305" s="24"/>
      <c r="BK3305" s="24"/>
      <c r="BL3305" s="24"/>
      <c r="BM3305" s="24"/>
      <c r="BN3305" s="24"/>
      <c r="BO3305" s="24"/>
      <c r="BP3305" s="24"/>
      <c r="BQ3305" s="24"/>
      <c r="BR3305" s="24"/>
      <c r="BS3305" s="24"/>
      <c r="BT3305" s="24"/>
      <c r="BU3305" s="24"/>
      <c r="BV3305" s="24"/>
      <c r="BW3305" s="24"/>
      <c r="BX3305" s="24"/>
      <c r="BY3305" s="24"/>
      <c r="BZ3305" s="24"/>
      <c r="CA3305" s="24"/>
      <c r="CB3305" s="24"/>
      <c r="CC3305" s="24"/>
      <c r="CD3305" s="24"/>
      <c r="CE3305" s="24"/>
      <c r="CF3305" s="24"/>
      <c r="CG3305" s="24"/>
      <c r="CH3305" s="24"/>
      <c r="CI3305" s="24"/>
      <c r="CJ3305" s="24"/>
      <c r="CK3305" s="24"/>
      <c r="CL3305" s="24"/>
    </row>
    <row r="3306" spans="2:90" x14ac:dyDescent="0.4">
      <c r="B3306" s="130" t="str">
        <f t="shared" ref="B3306:B3312" si="4259">B3289</f>
        <v>primary unit</v>
      </c>
      <c r="D3306" t="s">
        <v>389</v>
      </c>
      <c r="E3306" t="s">
        <v>906</v>
      </c>
      <c r="G3306" t="s">
        <v>330</v>
      </c>
      <c r="K3306" s="53"/>
      <c r="L3306" s="53"/>
      <c r="M3306" s="53"/>
      <c r="N3306" s="53"/>
      <c r="O3306" s="53"/>
      <c r="P3306" s="53"/>
      <c r="R3306" s="24"/>
      <c r="S3306" s="24"/>
      <c r="T3306" s="24"/>
      <c r="U3306" s="24"/>
      <c r="V3306" s="24"/>
      <c r="W3306" s="24"/>
      <c r="X3306" s="24"/>
      <c r="Y3306" s="24"/>
      <c r="Z3306" s="24"/>
      <c r="AA3306" s="24"/>
      <c r="AB3306" s="24"/>
      <c r="AC3306" s="24"/>
      <c r="AD3306" s="24"/>
      <c r="AE3306" s="24"/>
      <c r="AF3306" s="24"/>
      <c r="AG3306" s="24"/>
      <c r="AH3306" s="24"/>
      <c r="AI3306" s="24"/>
      <c r="AJ3306" s="24"/>
      <c r="AK3306" s="24"/>
      <c r="AL3306" s="24"/>
      <c r="AM3306" s="24"/>
      <c r="AN3306" s="24"/>
      <c r="AO3306" s="24"/>
      <c r="AP3306" s="24"/>
      <c r="AQ3306" s="24"/>
      <c r="AR3306" s="24"/>
      <c r="AS3306" s="24"/>
      <c r="AT3306" s="24"/>
      <c r="AU3306" s="24"/>
      <c r="AV3306" s="24"/>
      <c r="AW3306" s="24"/>
      <c r="AX3306" s="24"/>
      <c r="AY3306" s="24"/>
      <c r="AZ3306" s="24"/>
      <c r="BA3306" s="24"/>
      <c r="BB3306" s="24"/>
      <c r="BC3306" s="24"/>
      <c r="BD3306" s="24"/>
      <c r="BE3306" s="24"/>
      <c r="BF3306" s="24"/>
      <c r="BG3306" s="24"/>
      <c r="BH3306" s="24"/>
      <c r="BI3306" s="24"/>
      <c r="BJ3306" s="24"/>
      <c r="BK3306" s="24"/>
      <c r="BL3306" s="24"/>
      <c r="BM3306" s="24"/>
      <c r="BN3306" s="24"/>
      <c r="BO3306" s="24"/>
      <c r="BP3306" s="24"/>
      <c r="BQ3306" s="24"/>
      <c r="BR3306" s="24"/>
      <c r="BS3306" s="24"/>
      <c r="BT3306" s="24"/>
      <c r="BU3306" s="24"/>
      <c r="BV3306" s="24"/>
      <c r="BW3306" s="24"/>
      <c r="BX3306" s="24"/>
      <c r="BY3306" s="24"/>
      <c r="BZ3306" s="24"/>
      <c r="CA3306" s="24"/>
      <c r="CB3306" s="24"/>
      <c r="CC3306" s="24"/>
      <c r="CD3306" s="24"/>
      <c r="CE3306" s="24"/>
      <c r="CF3306" s="24"/>
      <c r="CG3306" s="24"/>
      <c r="CH3306" s="24"/>
      <c r="CI3306" s="24"/>
      <c r="CJ3306" s="24"/>
      <c r="CK3306" s="24"/>
      <c r="CL3306" s="24"/>
    </row>
    <row r="3307" spans="2:90" x14ac:dyDescent="0.4">
      <c r="B3307" s="130" t="str">
        <f t="shared" si="4259"/>
        <v>Primary revenue driver</v>
      </c>
      <c r="D3307" t="s">
        <v>389</v>
      </c>
      <c r="E3307" t="s">
        <v>906</v>
      </c>
      <c r="G3307" t="s">
        <v>330</v>
      </c>
      <c r="K3307" s="53"/>
      <c r="L3307" s="53"/>
      <c r="M3307" s="53"/>
      <c r="N3307" s="53"/>
      <c r="O3307" s="53"/>
      <c r="P3307" s="53"/>
      <c r="R3307" s="24"/>
      <c r="S3307" s="172" t="str">
        <f t="shared" ref="S3307" si="4260">S3290</f>
        <v>S$12</v>
      </c>
      <c r="T3307" s="172" t="str">
        <f t="shared" ref="T3307:CE3307" si="4261">T3290</f>
        <v>T$12</v>
      </c>
      <c r="U3307" s="172" t="str">
        <f t="shared" si="4261"/>
        <v>U$12</v>
      </c>
      <c r="V3307" s="172" t="str">
        <f t="shared" si="4261"/>
        <v>V$12</v>
      </c>
      <c r="W3307" s="172" t="str">
        <f t="shared" si="4261"/>
        <v>W$12</v>
      </c>
      <c r="X3307" s="172" t="str">
        <f t="shared" si="4261"/>
        <v>X$12</v>
      </c>
      <c r="Y3307" s="172" t="str">
        <f t="shared" si="4261"/>
        <v>Y$12</v>
      </c>
      <c r="Z3307" s="172" t="str">
        <f t="shared" si="4261"/>
        <v>Z$12</v>
      </c>
      <c r="AA3307" s="172" t="str">
        <f t="shared" si="4261"/>
        <v>AA$12</v>
      </c>
      <c r="AB3307" s="172" t="str">
        <f t="shared" si="4261"/>
        <v>AB$12</v>
      </c>
      <c r="AC3307" s="172" t="str">
        <f t="shared" si="4261"/>
        <v>AC$12</v>
      </c>
      <c r="AD3307" s="172" t="str">
        <f t="shared" si="4261"/>
        <v>AD$12</v>
      </c>
      <c r="AE3307" s="172" t="str">
        <f t="shared" si="4261"/>
        <v>AE$12</v>
      </c>
      <c r="AF3307" s="172" t="str">
        <f t="shared" si="4261"/>
        <v>AF$12</v>
      </c>
      <c r="AG3307" s="172" t="str">
        <f t="shared" si="4261"/>
        <v>AG$12</v>
      </c>
      <c r="AH3307" s="172" t="str">
        <f t="shared" si="4261"/>
        <v>AH$12</v>
      </c>
      <c r="AI3307" s="172" t="str">
        <f t="shared" si="4261"/>
        <v>AI$12</v>
      </c>
      <c r="AJ3307" s="172" t="str">
        <f t="shared" si="4261"/>
        <v>AJ$12</v>
      </c>
      <c r="AK3307" s="172" t="str">
        <f t="shared" si="4261"/>
        <v>AK$12</v>
      </c>
      <c r="AL3307" s="172" t="str">
        <f t="shared" si="4261"/>
        <v>AL$12</v>
      </c>
      <c r="AM3307" s="172" t="str">
        <f t="shared" si="4261"/>
        <v>AM$12</v>
      </c>
      <c r="AN3307" s="172" t="str">
        <f t="shared" si="4261"/>
        <v>AN$12</v>
      </c>
      <c r="AO3307" s="172" t="str">
        <f t="shared" si="4261"/>
        <v>AO$12</v>
      </c>
      <c r="AP3307" s="172" t="str">
        <f t="shared" si="4261"/>
        <v>AP$12</v>
      </c>
      <c r="AQ3307" s="172" t="str">
        <f t="shared" si="4261"/>
        <v>AQ$12</v>
      </c>
      <c r="AR3307" s="172" t="str">
        <f t="shared" si="4261"/>
        <v>AR$12</v>
      </c>
      <c r="AS3307" s="172" t="str">
        <f t="shared" si="4261"/>
        <v>AS$12</v>
      </c>
      <c r="AT3307" s="172" t="str">
        <f t="shared" si="4261"/>
        <v>AT$12</v>
      </c>
      <c r="AU3307" s="172" t="str">
        <f t="shared" si="4261"/>
        <v>AU$12</v>
      </c>
      <c r="AV3307" s="172" t="str">
        <f t="shared" si="4261"/>
        <v>AV$12</v>
      </c>
      <c r="AW3307" s="172" t="str">
        <f t="shared" si="4261"/>
        <v>AW$12</v>
      </c>
      <c r="AX3307" s="172" t="str">
        <f t="shared" si="4261"/>
        <v>AX$12</v>
      </c>
      <c r="AY3307" s="172" t="str">
        <f t="shared" si="4261"/>
        <v>AY$12</v>
      </c>
      <c r="AZ3307" s="172" t="str">
        <f t="shared" si="4261"/>
        <v>AZ$12</v>
      </c>
      <c r="BA3307" s="172" t="str">
        <f t="shared" si="4261"/>
        <v>BA$12</v>
      </c>
      <c r="BB3307" s="172" t="str">
        <f t="shared" si="4261"/>
        <v>BB$12</v>
      </c>
      <c r="BC3307" s="172" t="str">
        <f t="shared" si="4261"/>
        <v>BC$12</v>
      </c>
      <c r="BD3307" s="172" t="str">
        <f t="shared" si="4261"/>
        <v>BD$12</v>
      </c>
      <c r="BE3307" s="172" t="str">
        <f t="shared" si="4261"/>
        <v>BE$12</v>
      </c>
      <c r="BF3307" s="172" t="str">
        <f t="shared" si="4261"/>
        <v>BF$12</v>
      </c>
      <c r="BG3307" s="172" t="str">
        <f t="shared" si="4261"/>
        <v>BG$12</v>
      </c>
      <c r="BH3307" s="172" t="str">
        <f t="shared" si="4261"/>
        <v>BH$12</v>
      </c>
      <c r="BI3307" s="172" t="str">
        <f t="shared" si="4261"/>
        <v>BI$12</v>
      </c>
      <c r="BJ3307" s="172" t="str">
        <f t="shared" si="4261"/>
        <v>BJ$12</v>
      </c>
      <c r="BK3307" s="172" t="str">
        <f t="shared" si="4261"/>
        <v>BK$12</v>
      </c>
      <c r="BL3307" s="172" t="str">
        <f t="shared" si="4261"/>
        <v>BL$12</v>
      </c>
      <c r="BM3307" s="172" t="str">
        <f t="shared" si="4261"/>
        <v>BM$12</v>
      </c>
      <c r="BN3307" s="172" t="str">
        <f t="shared" si="4261"/>
        <v>BN$12</v>
      </c>
      <c r="BO3307" s="172" t="str">
        <f t="shared" si="4261"/>
        <v>BO$12</v>
      </c>
      <c r="BP3307" s="172" t="str">
        <f t="shared" si="4261"/>
        <v>BP$12</v>
      </c>
      <c r="BQ3307" s="172" t="str">
        <f t="shared" si="4261"/>
        <v>BQ$12</v>
      </c>
      <c r="BR3307" s="172" t="str">
        <f t="shared" si="4261"/>
        <v>BR$12</v>
      </c>
      <c r="BS3307" s="172" t="str">
        <f t="shared" si="4261"/>
        <v>BS$12</v>
      </c>
      <c r="BT3307" s="172" t="str">
        <f t="shared" si="4261"/>
        <v>BT$12</v>
      </c>
      <c r="BU3307" s="172" t="str">
        <f t="shared" si="4261"/>
        <v>BU$12</v>
      </c>
      <c r="BV3307" s="172" t="str">
        <f t="shared" si="4261"/>
        <v>BV$12</v>
      </c>
      <c r="BW3307" s="172" t="str">
        <f t="shared" si="4261"/>
        <v>BW$12</v>
      </c>
      <c r="BX3307" s="172" t="str">
        <f t="shared" si="4261"/>
        <v>BX$12</v>
      </c>
      <c r="BY3307" s="172" t="str">
        <f t="shared" si="4261"/>
        <v>BY$12</v>
      </c>
      <c r="BZ3307" s="172" t="str">
        <f t="shared" si="4261"/>
        <v>BZ$12</v>
      </c>
      <c r="CA3307" s="172" t="str">
        <f t="shared" si="4261"/>
        <v>CA$12</v>
      </c>
      <c r="CB3307" s="172" t="str">
        <f t="shared" si="4261"/>
        <v>CB$12</v>
      </c>
      <c r="CC3307" s="172" t="str">
        <f t="shared" si="4261"/>
        <v>CC$12</v>
      </c>
      <c r="CD3307" s="172" t="str">
        <f t="shared" si="4261"/>
        <v>CD$12</v>
      </c>
      <c r="CE3307" s="172" t="str">
        <f t="shared" si="4261"/>
        <v>CE$12</v>
      </c>
      <c r="CF3307" s="172" t="str">
        <f t="shared" ref="CF3307:CK3307" si="4262">CF3290</f>
        <v>CF$12</v>
      </c>
      <c r="CG3307" s="172" t="str">
        <f t="shared" si="4262"/>
        <v>CG$12</v>
      </c>
      <c r="CH3307" s="172" t="str">
        <f t="shared" si="4262"/>
        <v>CH$12</v>
      </c>
      <c r="CI3307" s="172" t="str">
        <f t="shared" si="4262"/>
        <v>CI$12</v>
      </c>
      <c r="CJ3307" s="172" t="str">
        <f t="shared" si="4262"/>
        <v>CJ$12</v>
      </c>
      <c r="CK3307" s="172" t="str">
        <f t="shared" si="4262"/>
        <v>CK$12</v>
      </c>
      <c r="CL3307" s="172" t="str">
        <f t="shared" ref="CL3307" si="4263">CL3290</f>
        <v>CL$12</v>
      </c>
    </row>
    <row r="3308" spans="2:90" x14ac:dyDescent="0.4">
      <c r="B3308" s="130" t="str">
        <f t="shared" si="4259"/>
        <v>Primary volume driver</v>
      </c>
      <c r="C3308" s="56"/>
      <c r="D3308" s="56" t="s">
        <v>389</v>
      </c>
      <c r="E3308" s="56" t="s">
        <v>906</v>
      </c>
      <c r="F3308" s="56"/>
      <c r="G3308" s="56" t="s">
        <v>330</v>
      </c>
      <c r="H3308" s="56"/>
      <c r="I3308" s="79"/>
      <c r="J3308" s="79"/>
      <c r="K3308" s="15"/>
      <c r="L3308" s="15"/>
      <c r="M3308" s="15"/>
      <c r="N3308" s="15"/>
      <c r="O3308" s="15"/>
      <c r="P3308" s="15"/>
      <c r="R3308" s="15"/>
      <c r="S3308" s="172" t="str">
        <f t="shared" ref="S3308" si="4264">S3291</f>
        <v>S$13</v>
      </c>
      <c r="T3308" s="172" t="str">
        <f t="shared" ref="T3308:CD3308" si="4265">T3291</f>
        <v>T$13</v>
      </c>
      <c r="U3308" s="172" t="str">
        <f t="shared" si="4265"/>
        <v>U$13</v>
      </c>
      <c r="V3308" s="172" t="str">
        <f t="shared" si="4265"/>
        <v>V$13</v>
      </c>
      <c r="W3308" s="172" t="str">
        <f t="shared" si="4265"/>
        <v>W$13</v>
      </c>
      <c r="X3308" s="172" t="str">
        <f t="shared" si="4265"/>
        <v>X$13</v>
      </c>
      <c r="Y3308" s="172" t="str">
        <f t="shared" si="4265"/>
        <v>Y$13</v>
      </c>
      <c r="Z3308" s="172" t="str">
        <f t="shared" si="4265"/>
        <v>Z$13</v>
      </c>
      <c r="AA3308" s="172" t="str">
        <f t="shared" si="4265"/>
        <v>AA$13</v>
      </c>
      <c r="AB3308" s="172" t="str">
        <f t="shared" si="4265"/>
        <v>AB$13</v>
      </c>
      <c r="AC3308" s="172" t="str">
        <f t="shared" si="4265"/>
        <v>AC$13</v>
      </c>
      <c r="AD3308" s="172" t="str">
        <f t="shared" si="4265"/>
        <v>AD$13</v>
      </c>
      <c r="AE3308" s="172" t="str">
        <f t="shared" si="4265"/>
        <v>AE$13</v>
      </c>
      <c r="AF3308" s="172" t="str">
        <f t="shared" si="4265"/>
        <v>AF$13</v>
      </c>
      <c r="AG3308" s="172" t="str">
        <f t="shared" si="4265"/>
        <v>AG$13</v>
      </c>
      <c r="AH3308" s="172" t="str">
        <f t="shared" si="4265"/>
        <v>AH$13</v>
      </c>
      <c r="AI3308" s="172" t="str">
        <f t="shared" si="4265"/>
        <v>AI$13</v>
      </c>
      <c r="AJ3308" s="172" t="str">
        <f t="shared" si="4265"/>
        <v>AJ$13</v>
      </c>
      <c r="AK3308" s="172" t="str">
        <f t="shared" si="4265"/>
        <v>AK$13</v>
      </c>
      <c r="AL3308" s="172" t="str">
        <f t="shared" si="4265"/>
        <v>AL$13</v>
      </c>
      <c r="AM3308" s="172" t="str">
        <f t="shared" si="4265"/>
        <v>AM$13</v>
      </c>
      <c r="AN3308" s="172" t="str">
        <f t="shared" si="4265"/>
        <v>AN$13</v>
      </c>
      <c r="AO3308" s="172" t="str">
        <f t="shared" si="4265"/>
        <v>AO$13</v>
      </c>
      <c r="AP3308" s="172" t="str">
        <f t="shared" si="4265"/>
        <v>AP$13</v>
      </c>
      <c r="AQ3308" s="172" t="str">
        <f t="shared" si="4265"/>
        <v>AQ$13</v>
      </c>
      <c r="AR3308" s="172" t="str">
        <f t="shared" si="4265"/>
        <v>AR$13</v>
      </c>
      <c r="AS3308" s="172" t="str">
        <f t="shared" si="4265"/>
        <v>AS$13</v>
      </c>
      <c r="AT3308" s="172" t="str">
        <f t="shared" si="4265"/>
        <v>AT$13</v>
      </c>
      <c r="AU3308" s="172" t="str">
        <f t="shared" si="4265"/>
        <v>AU$13</v>
      </c>
      <c r="AV3308" s="172" t="str">
        <f t="shared" si="4265"/>
        <v>AV$13</v>
      </c>
      <c r="AW3308" s="172" t="str">
        <f t="shared" si="4265"/>
        <v>AW$13</v>
      </c>
      <c r="AX3308" s="172" t="str">
        <f t="shared" si="4265"/>
        <v>AX$13</v>
      </c>
      <c r="AY3308" s="172" t="str">
        <f t="shared" si="4265"/>
        <v>AY$13</v>
      </c>
      <c r="AZ3308" s="172" t="str">
        <f t="shared" si="4265"/>
        <v>AZ$13</v>
      </c>
      <c r="BA3308" s="172" t="str">
        <f t="shared" si="4265"/>
        <v>BA$13</v>
      </c>
      <c r="BB3308" s="172" t="str">
        <f t="shared" si="4265"/>
        <v>BB$13</v>
      </c>
      <c r="BC3308" s="172" t="str">
        <f t="shared" si="4265"/>
        <v>BC$13</v>
      </c>
      <c r="BD3308" s="172" t="str">
        <f t="shared" si="4265"/>
        <v>BD$13</v>
      </c>
      <c r="BE3308" s="172" t="str">
        <f t="shared" si="4265"/>
        <v>BE$13</v>
      </c>
      <c r="BF3308" s="172" t="str">
        <f t="shared" si="4265"/>
        <v>BF$13</v>
      </c>
      <c r="BG3308" s="172" t="str">
        <f t="shared" si="4265"/>
        <v>BG$13</v>
      </c>
      <c r="BH3308" s="172" t="str">
        <f t="shared" si="4265"/>
        <v>BH$13</v>
      </c>
      <c r="BI3308" s="172" t="str">
        <f t="shared" si="4265"/>
        <v>BI$13</v>
      </c>
      <c r="BJ3308" s="172" t="str">
        <f t="shared" si="4265"/>
        <v>BJ$13</v>
      </c>
      <c r="BK3308" s="172" t="str">
        <f t="shared" si="4265"/>
        <v>BK$13</v>
      </c>
      <c r="BL3308" s="172" t="str">
        <f t="shared" si="4265"/>
        <v>BL$13</v>
      </c>
      <c r="BM3308" s="172" t="str">
        <f t="shared" si="4265"/>
        <v>BM$13</v>
      </c>
      <c r="BN3308" s="172" t="str">
        <f t="shared" si="4265"/>
        <v>BN$13</v>
      </c>
      <c r="BO3308" s="172" t="str">
        <f t="shared" si="4265"/>
        <v>BO$13</v>
      </c>
      <c r="BP3308" s="172" t="str">
        <f t="shared" si="4265"/>
        <v>BP$13</v>
      </c>
      <c r="BQ3308" s="172" t="str">
        <f t="shared" si="4265"/>
        <v>BQ$13</v>
      </c>
      <c r="BR3308" s="172" t="str">
        <f t="shared" si="4265"/>
        <v>BR$13</v>
      </c>
      <c r="BS3308" s="172" t="str">
        <f t="shared" si="4265"/>
        <v>BS$13</v>
      </c>
      <c r="BT3308" s="172" t="str">
        <f t="shared" si="4265"/>
        <v>BT$13</v>
      </c>
      <c r="BU3308" s="172" t="str">
        <f t="shared" si="4265"/>
        <v>BU$13</v>
      </c>
      <c r="BV3308" s="172" t="str">
        <f t="shared" si="4265"/>
        <v>BV$13</v>
      </c>
      <c r="BW3308" s="172" t="str">
        <f t="shared" si="4265"/>
        <v>BW$13</v>
      </c>
      <c r="BX3308" s="172" t="str">
        <f t="shared" si="4265"/>
        <v>BX$13</v>
      </c>
      <c r="BY3308" s="172" t="str">
        <f t="shared" si="4265"/>
        <v>BY$13</v>
      </c>
      <c r="BZ3308" s="172" t="str">
        <f t="shared" si="4265"/>
        <v>BZ$13</v>
      </c>
      <c r="CA3308" s="172" t="str">
        <f t="shared" si="4265"/>
        <v>CA$13</v>
      </c>
      <c r="CB3308" s="172" t="str">
        <f t="shared" si="4265"/>
        <v>CB$13</v>
      </c>
      <c r="CC3308" s="172" t="str">
        <f t="shared" si="4265"/>
        <v>CC$13</v>
      </c>
      <c r="CD3308" s="172" t="str">
        <f t="shared" si="4265"/>
        <v>CD$13</v>
      </c>
      <c r="CE3308" s="172" t="str">
        <f t="shared" ref="CE3308:CK3308" si="4266">CE3291</f>
        <v>CE$13</v>
      </c>
      <c r="CF3308" s="172" t="str">
        <f t="shared" si="4266"/>
        <v>CF$13</v>
      </c>
      <c r="CG3308" s="172" t="str">
        <f t="shared" si="4266"/>
        <v>CG$13</v>
      </c>
      <c r="CH3308" s="172" t="str">
        <f t="shared" si="4266"/>
        <v>CH$13</v>
      </c>
      <c r="CI3308" s="172" t="str">
        <f t="shared" si="4266"/>
        <v>CI$13</v>
      </c>
      <c r="CJ3308" s="172" t="str">
        <f t="shared" si="4266"/>
        <v>CJ$13</v>
      </c>
      <c r="CK3308" s="172" t="str">
        <f t="shared" si="4266"/>
        <v>CK$13</v>
      </c>
      <c r="CL3308" s="172" t="str">
        <f t="shared" ref="CL3308" si="4267">CL3291</f>
        <v>CL$13</v>
      </c>
    </row>
    <row r="3309" spans="2:90" x14ac:dyDescent="0.4">
      <c r="B3309" s="184" t="str">
        <f>B3296</f>
        <v>Simple accounts receivable - IS driven:</v>
      </c>
      <c r="C3309" s="12"/>
      <c r="D3309" s="12" t="s">
        <v>389</v>
      </c>
      <c r="E3309" s="12" t="s">
        <v>906</v>
      </c>
      <c r="F3309" s="12"/>
      <c r="G3309" s="12" t="s">
        <v>330</v>
      </c>
      <c r="H3309" s="12"/>
      <c r="I3309" s="60"/>
      <c r="J3309" s="60"/>
      <c r="K3309" s="15"/>
      <c r="L3309" s="15"/>
      <c r="M3309" s="15"/>
      <c r="N3309" s="15"/>
      <c r="O3309" s="15"/>
      <c r="P3309" s="15"/>
      <c r="R3309" s="15"/>
      <c r="S3309" s="172">
        <f t="shared" ref="S3309" si="4268">S3292</f>
        <v>0</v>
      </c>
      <c r="T3309" s="172">
        <f t="shared" ref="T3309:CD3309" si="4269">T3292</f>
        <v>0</v>
      </c>
      <c r="U3309" s="172">
        <f t="shared" si="4269"/>
        <v>0</v>
      </c>
      <c r="V3309" s="172">
        <f t="shared" si="4269"/>
        <v>0</v>
      </c>
      <c r="W3309" s="172">
        <f t="shared" si="4269"/>
        <v>0</v>
      </c>
      <c r="X3309" s="172">
        <f t="shared" si="4269"/>
        <v>0</v>
      </c>
      <c r="Y3309" s="172">
        <f t="shared" si="4269"/>
        <v>0</v>
      </c>
      <c r="Z3309" s="172">
        <f t="shared" si="4269"/>
        <v>0</v>
      </c>
      <c r="AA3309" s="172">
        <f t="shared" si="4269"/>
        <v>0</v>
      </c>
      <c r="AB3309" s="172">
        <f t="shared" si="4269"/>
        <v>0</v>
      </c>
      <c r="AC3309" s="172">
        <f t="shared" si="4269"/>
        <v>0</v>
      </c>
      <c r="AD3309" s="172">
        <f t="shared" si="4269"/>
        <v>0</v>
      </c>
      <c r="AE3309" s="172">
        <f t="shared" si="4269"/>
        <v>0</v>
      </c>
      <c r="AF3309" s="172">
        <f t="shared" si="4269"/>
        <v>0</v>
      </c>
      <c r="AG3309" s="172">
        <f t="shared" si="4269"/>
        <v>0</v>
      </c>
      <c r="AH3309" s="172">
        <f t="shared" si="4269"/>
        <v>0</v>
      </c>
      <c r="AI3309" s="172">
        <f t="shared" si="4269"/>
        <v>0</v>
      </c>
      <c r="AJ3309" s="172">
        <f t="shared" si="4269"/>
        <v>0</v>
      </c>
      <c r="AK3309" s="172">
        <f t="shared" si="4269"/>
        <v>0</v>
      </c>
      <c r="AL3309" s="172">
        <f t="shared" si="4269"/>
        <v>0</v>
      </c>
      <c r="AM3309" s="172">
        <f t="shared" si="4269"/>
        <v>0</v>
      </c>
      <c r="AN3309" s="172">
        <f t="shared" si="4269"/>
        <v>0</v>
      </c>
      <c r="AO3309" s="172">
        <f t="shared" si="4269"/>
        <v>0</v>
      </c>
      <c r="AP3309" s="172">
        <f t="shared" si="4269"/>
        <v>0</v>
      </c>
      <c r="AQ3309" s="172">
        <f t="shared" si="4269"/>
        <v>0</v>
      </c>
      <c r="AR3309" s="172">
        <f t="shared" si="4269"/>
        <v>0</v>
      </c>
      <c r="AS3309" s="172">
        <f t="shared" si="4269"/>
        <v>0</v>
      </c>
      <c r="AT3309" s="172">
        <f t="shared" si="4269"/>
        <v>0</v>
      </c>
      <c r="AU3309" s="172">
        <f t="shared" si="4269"/>
        <v>0</v>
      </c>
      <c r="AV3309" s="172">
        <f t="shared" si="4269"/>
        <v>0</v>
      </c>
      <c r="AW3309" s="172">
        <f t="shared" si="4269"/>
        <v>0</v>
      </c>
      <c r="AX3309" s="172">
        <f t="shared" si="4269"/>
        <v>0</v>
      </c>
      <c r="AY3309" s="172">
        <f t="shared" si="4269"/>
        <v>0</v>
      </c>
      <c r="AZ3309" s="172">
        <f t="shared" si="4269"/>
        <v>0</v>
      </c>
      <c r="BA3309" s="172">
        <f t="shared" si="4269"/>
        <v>0</v>
      </c>
      <c r="BB3309" s="172">
        <f t="shared" si="4269"/>
        <v>0</v>
      </c>
      <c r="BC3309" s="172">
        <f t="shared" si="4269"/>
        <v>0</v>
      </c>
      <c r="BD3309" s="172">
        <f t="shared" si="4269"/>
        <v>0</v>
      </c>
      <c r="BE3309" s="172">
        <f t="shared" si="4269"/>
        <v>0</v>
      </c>
      <c r="BF3309" s="172">
        <f t="shared" si="4269"/>
        <v>0</v>
      </c>
      <c r="BG3309" s="172">
        <f t="shared" si="4269"/>
        <v>0</v>
      </c>
      <c r="BH3309" s="172">
        <f t="shared" si="4269"/>
        <v>0</v>
      </c>
      <c r="BI3309" s="172">
        <f t="shared" si="4269"/>
        <v>0</v>
      </c>
      <c r="BJ3309" s="172">
        <f t="shared" si="4269"/>
        <v>0</v>
      </c>
      <c r="BK3309" s="172">
        <f t="shared" si="4269"/>
        <v>0</v>
      </c>
      <c r="BL3309" s="172">
        <f t="shared" si="4269"/>
        <v>0</v>
      </c>
      <c r="BM3309" s="172">
        <f t="shared" si="4269"/>
        <v>0</v>
      </c>
      <c r="BN3309" s="172">
        <f t="shared" si="4269"/>
        <v>0</v>
      </c>
      <c r="BO3309" s="172">
        <f t="shared" si="4269"/>
        <v>0</v>
      </c>
      <c r="BP3309" s="172">
        <f t="shared" si="4269"/>
        <v>0</v>
      </c>
      <c r="BQ3309" s="172">
        <f t="shared" si="4269"/>
        <v>0</v>
      </c>
      <c r="BR3309" s="172">
        <f t="shared" si="4269"/>
        <v>0</v>
      </c>
      <c r="BS3309" s="172">
        <f t="shared" si="4269"/>
        <v>0</v>
      </c>
      <c r="BT3309" s="172">
        <f t="shared" si="4269"/>
        <v>0</v>
      </c>
      <c r="BU3309" s="172">
        <f t="shared" si="4269"/>
        <v>0</v>
      </c>
      <c r="BV3309" s="172">
        <f t="shared" si="4269"/>
        <v>0</v>
      </c>
      <c r="BW3309" s="172">
        <f t="shared" si="4269"/>
        <v>0</v>
      </c>
      <c r="BX3309" s="172">
        <f t="shared" si="4269"/>
        <v>0</v>
      </c>
      <c r="BY3309" s="172">
        <f t="shared" si="4269"/>
        <v>0</v>
      </c>
      <c r="BZ3309" s="172">
        <f t="shared" si="4269"/>
        <v>0</v>
      </c>
      <c r="CA3309" s="172">
        <f t="shared" si="4269"/>
        <v>0</v>
      </c>
      <c r="CB3309" s="172">
        <f t="shared" si="4269"/>
        <v>0</v>
      </c>
      <c r="CC3309" s="172">
        <f t="shared" si="4269"/>
        <v>0</v>
      </c>
      <c r="CD3309" s="172">
        <f t="shared" si="4269"/>
        <v>0</v>
      </c>
      <c r="CE3309" s="172">
        <f t="shared" ref="CE3309:CK3309" si="4270">CE3292</f>
        <v>0</v>
      </c>
      <c r="CF3309" s="172">
        <f t="shared" si="4270"/>
        <v>0</v>
      </c>
      <c r="CG3309" s="172">
        <f t="shared" si="4270"/>
        <v>0</v>
      </c>
      <c r="CH3309" s="172">
        <f t="shared" si="4270"/>
        <v>0</v>
      </c>
      <c r="CI3309" s="172">
        <f t="shared" si="4270"/>
        <v>0</v>
      </c>
      <c r="CJ3309" s="172">
        <f t="shared" si="4270"/>
        <v>0</v>
      </c>
      <c r="CK3309" s="172">
        <f t="shared" si="4270"/>
        <v>0</v>
      </c>
      <c r="CL3309" s="172">
        <f t="shared" ref="CL3309" si="4271">CL3292</f>
        <v>0</v>
      </c>
    </row>
    <row r="3310" spans="2:90" x14ac:dyDescent="0.4">
      <c r="B3310" s="184" t="str">
        <f>SUBSTITUTE(TRIM(MID(B3296, SEARCH("-", B3296) + 1, LEN(B3296))),":","")</f>
        <v>IS driven</v>
      </c>
      <c r="C3310" s="12"/>
      <c r="D3310" s="12" t="s">
        <v>389</v>
      </c>
      <c r="E3310" s="12" t="s">
        <v>906</v>
      </c>
      <c r="F3310" s="12"/>
      <c r="G3310" s="12" t="s">
        <v>330</v>
      </c>
      <c r="H3310" s="12"/>
      <c r="I3310" s="60"/>
      <c r="J3310" s="60"/>
      <c r="K3310" s="15"/>
      <c r="L3310" s="15"/>
      <c r="M3310" s="15"/>
      <c r="N3310" s="15"/>
      <c r="O3310" s="15"/>
      <c r="P3310" s="15"/>
      <c r="R3310" s="15"/>
    </row>
    <row r="3311" spans="2:90" x14ac:dyDescent="0.4">
      <c r="B3311" s="130" t="str">
        <f t="shared" si="4259"/>
        <v>Secondary revenue driver</v>
      </c>
      <c r="C3311" s="12"/>
      <c r="D3311" s="12" t="s">
        <v>389</v>
      </c>
      <c r="E3311" s="12" t="s">
        <v>906</v>
      </c>
      <c r="F3311" s="12"/>
      <c r="G3311" s="12" t="s">
        <v>330</v>
      </c>
      <c r="H3311" s="12"/>
      <c r="I3311" s="60"/>
      <c r="J3311" s="60"/>
      <c r="K3311" s="15"/>
      <c r="L3311" s="15"/>
      <c r="M3311" s="15"/>
      <c r="N3311" s="15"/>
      <c r="O3311" s="15"/>
      <c r="P3311" s="15"/>
      <c r="R3311" s="15"/>
      <c r="S3311" s="205" t="str">
        <f t="shared" ref="S3311" si="4272">ADDRESS(ROW(S3301),COLUMN(S3301),2)</f>
        <v>S$3301</v>
      </c>
      <c r="T3311" s="205" t="str">
        <f t="shared" ref="T3311:AX3311" si="4273">ADDRESS(ROW(T3301),COLUMN(T3301),2)</f>
        <v>T$3301</v>
      </c>
      <c r="U3311" s="205" t="str">
        <f t="shared" si="4273"/>
        <v>U$3301</v>
      </c>
      <c r="V3311" s="205" t="str">
        <f t="shared" si="4273"/>
        <v>V$3301</v>
      </c>
      <c r="W3311" s="205" t="str">
        <f t="shared" si="4273"/>
        <v>W$3301</v>
      </c>
      <c r="X3311" s="205" t="str">
        <f t="shared" si="4273"/>
        <v>X$3301</v>
      </c>
      <c r="Y3311" s="205" t="str">
        <f t="shared" si="4273"/>
        <v>Y$3301</v>
      </c>
      <c r="Z3311" s="205" t="str">
        <f t="shared" si="4273"/>
        <v>Z$3301</v>
      </c>
      <c r="AA3311" s="205" t="str">
        <f t="shared" si="4273"/>
        <v>AA$3301</v>
      </c>
      <c r="AB3311" s="205" t="str">
        <f t="shared" si="4273"/>
        <v>AB$3301</v>
      </c>
      <c r="AC3311" s="205" t="str">
        <f t="shared" si="4273"/>
        <v>AC$3301</v>
      </c>
      <c r="AD3311" s="205" t="str">
        <f t="shared" si="4273"/>
        <v>AD$3301</v>
      </c>
      <c r="AE3311" s="205" t="str">
        <f t="shared" si="4273"/>
        <v>AE$3301</v>
      </c>
      <c r="AF3311" s="205" t="str">
        <f t="shared" si="4273"/>
        <v>AF$3301</v>
      </c>
      <c r="AG3311" s="205" t="str">
        <f t="shared" si="4273"/>
        <v>AG$3301</v>
      </c>
      <c r="AH3311" s="205" t="str">
        <f t="shared" si="4273"/>
        <v>AH$3301</v>
      </c>
      <c r="AI3311" s="205" t="str">
        <f t="shared" si="4273"/>
        <v>AI$3301</v>
      </c>
      <c r="AJ3311" s="205" t="str">
        <f t="shared" si="4273"/>
        <v>AJ$3301</v>
      </c>
      <c r="AK3311" s="205" t="str">
        <f t="shared" si="4273"/>
        <v>AK$3301</v>
      </c>
      <c r="AL3311" s="205" t="str">
        <f t="shared" si="4273"/>
        <v>AL$3301</v>
      </c>
      <c r="AM3311" s="205" t="str">
        <f t="shared" si="4273"/>
        <v>AM$3301</v>
      </c>
      <c r="AN3311" s="205" t="str">
        <f t="shared" si="4273"/>
        <v>AN$3301</v>
      </c>
      <c r="AO3311" s="205" t="str">
        <f t="shared" si="4273"/>
        <v>AO$3301</v>
      </c>
      <c r="AP3311" s="205" t="str">
        <f t="shared" si="4273"/>
        <v>AP$3301</v>
      </c>
      <c r="AQ3311" s="205" t="str">
        <f t="shared" si="4273"/>
        <v>AQ$3301</v>
      </c>
      <c r="AR3311" s="205" t="str">
        <f t="shared" si="4273"/>
        <v>AR$3301</v>
      </c>
      <c r="AS3311" s="205" t="str">
        <f t="shared" si="4273"/>
        <v>AS$3301</v>
      </c>
      <c r="AT3311" s="205" t="str">
        <f t="shared" si="4273"/>
        <v>AT$3301</v>
      </c>
      <c r="AU3311" s="205" t="str">
        <f t="shared" si="4273"/>
        <v>AU$3301</v>
      </c>
      <c r="AV3311" s="205" t="str">
        <f t="shared" si="4273"/>
        <v>AV$3301</v>
      </c>
      <c r="AW3311" s="205" t="str">
        <f t="shared" si="4273"/>
        <v>AW$3301</v>
      </c>
      <c r="AX3311" s="205" t="str">
        <f t="shared" si="4273"/>
        <v>AX$3301</v>
      </c>
      <c r="AY3311" s="205" t="str">
        <f t="shared" ref="AY3311:CD3311" si="4274">ADDRESS(ROW(AY3301),COLUMN(AY3301),2)</f>
        <v>AY$3301</v>
      </c>
      <c r="AZ3311" s="205" t="str">
        <f t="shared" si="4274"/>
        <v>AZ$3301</v>
      </c>
      <c r="BA3311" s="205" t="str">
        <f t="shared" si="4274"/>
        <v>BA$3301</v>
      </c>
      <c r="BB3311" s="205" t="str">
        <f t="shared" si="4274"/>
        <v>BB$3301</v>
      </c>
      <c r="BC3311" s="205" t="str">
        <f t="shared" si="4274"/>
        <v>BC$3301</v>
      </c>
      <c r="BD3311" s="205" t="str">
        <f t="shared" si="4274"/>
        <v>BD$3301</v>
      </c>
      <c r="BE3311" s="205" t="str">
        <f t="shared" si="4274"/>
        <v>BE$3301</v>
      </c>
      <c r="BF3311" s="205" t="str">
        <f t="shared" si="4274"/>
        <v>BF$3301</v>
      </c>
      <c r="BG3311" s="205" t="str">
        <f t="shared" si="4274"/>
        <v>BG$3301</v>
      </c>
      <c r="BH3311" s="205" t="str">
        <f t="shared" si="4274"/>
        <v>BH$3301</v>
      </c>
      <c r="BI3311" s="205" t="str">
        <f t="shared" si="4274"/>
        <v>BI$3301</v>
      </c>
      <c r="BJ3311" s="205" t="str">
        <f t="shared" si="4274"/>
        <v>BJ$3301</v>
      </c>
      <c r="BK3311" s="205" t="str">
        <f t="shared" si="4274"/>
        <v>BK$3301</v>
      </c>
      <c r="BL3311" s="205" t="str">
        <f t="shared" si="4274"/>
        <v>BL$3301</v>
      </c>
      <c r="BM3311" s="205" t="str">
        <f t="shared" si="4274"/>
        <v>BM$3301</v>
      </c>
      <c r="BN3311" s="205" t="str">
        <f t="shared" si="4274"/>
        <v>BN$3301</v>
      </c>
      <c r="BO3311" s="205" t="str">
        <f t="shared" si="4274"/>
        <v>BO$3301</v>
      </c>
      <c r="BP3311" s="205" t="str">
        <f t="shared" si="4274"/>
        <v>BP$3301</v>
      </c>
      <c r="BQ3311" s="205" t="str">
        <f t="shared" si="4274"/>
        <v>BQ$3301</v>
      </c>
      <c r="BR3311" s="205" t="str">
        <f t="shared" si="4274"/>
        <v>BR$3301</v>
      </c>
      <c r="BS3311" s="205" t="str">
        <f t="shared" si="4274"/>
        <v>BS$3301</v>
      </c>
      <c r="BT3311" s="205" t="str">
        <f t="shared" si="4274"/>
        <v>BT$3301</v>
      </c>
      <c r="BU3311" s="205" t="str">
        <f t="shared" si="4274"/>
        <v>BU$3301</v>
      </c>
      <c r="BV3311" s="205" t="str">
        <f t="shared" si="4274"/>
        <v>BV$3301</v>
      </c>
      <c r="BW3311" s="205" t="str">
        <f t="shared" si="4274"/>
        <v>BW$3301</v>
      </c>
      <c r="BX3311" s="205" t="str">
        <f t="shared" si="4274"/>
        <v>BX$3301</v>
      </c>
      <c r="BY3311" s="205" t="str">
        <f t="shared" si="4274"/>
        <v>BY$3301</v>
      </c>
      <c r="BZ3311" s="205" t="str">
        <f t="shared" si="4274"/>
        <v>BZ$3301</v>
      </c>
      <c r="CA3311" s="205" t="str">
        <f t="shared" si="4274"/>
        <v>CA$3301</v>
      </c>
      <c r="CB3311" s="205" t="str">
        <f t="shared" si="4274"/>
        <v>CB$3301</v>
      </c>
      <c r="CC3311" s="205" t="str">
        <f t="shared" si="4274"/>
        <v>CC$3301</v>
      </c>
      <c r="CD3311" s="205" t="str">
        <f t="shared" si="4274"/>
        <v>CD$3301</v>
      </c>
      <c r="CE3311" s="205" t="str">
        <f t="shared" ref="CE3311:CK3311" si="4275">ADDRESS(ROW(CE3301),COLUMN(CE3301),2)</f>
        <v>CE$3301</v>
      </c>
      <c r="CF3311" s="205" t="str">
        <f t="shared" si="4275"/>
        <v>CF$3301</v>
      </c>
      <c r="CG3311" s="205" t="str">
        <f t="shared" si="4275"/>
        <v>CG$3301</v>
      </c>
      <c r="CH3311" s="205" t="str">
        <f t="shared" si="4275"/>
        <v>CH$3301</v>
      </c>
      <c r="CI3311" s="205" t="str">
        <f t="shared" si="4275"/>
        <v>CI$3301</v>
      </c>
      <c r="CJ3311" s="205" t="str">
        <f t="shared" si="4275"/>
        <v>CJ$3301</v>
      </c>
      <c r="CK3311" s="205" t="str">
        <f t="shared" si="4275"/>
        <v>CK$3301</v>
      </c>
      <c r="CL3311" s="205" t="str">
        <f t="shared" ref="CL3311" si="4276">ADDRESS(ROW(CL3301),COLUMN(CL3301),2)</f>
        <v>CL$3301</v>
      </c>
    </row>
    <row r="3312" spans="2:90" x14ac:dyDescent="0.4">
      <c r="B3312" s="130" t="str">
        <f t="shared" si="4259"/>
        <v>Secondary volume driver</v>
      </c>
      <c r="C3312" s="12"/>
      <c r="D3312" s="12" t="s">
        <v>389</v>
      </c>
      <c r="E3312" s="12" t="s">
        <v>906</v>
      </c>
      <c r="F3312" s="12"/>
      <c r="G3312" s="12" t="s">
        <v>330</v>
      </c>
      <c r="H3312" s="12"/>
      <c r="I3312" s="60"/>
      <c r="J3312" s="60"/>
      <c r="K3312" s="15"/>
      <c r="L3312" s="15"/>
      <c r="M3312" s="15"/>
      <c r="N3312" s="15"/>
      <c r="O3312" s="15"/>
      <c r="P3312" s="15"/>
      <c r="R3312" s="15"/>
      <c r="S3312" s="172" t="str">
        <f t="shared" ref="S3312" si="4277">S3295</f>
        <v>S$15</v>
      </c>
      <c r="T3312" s="172" t="str">
        <f t="shared" ref="T3312:AX3312" si="4278">T3295</f>
        <v>T$15</v>
      </c>
      <c r="U3312" s="172" t="str">
        <f t="shared" si="4278"/>
        <v>U$15</v>
      </c>
      <c r="V3312" s="172" t="str">
        <f t="shared" si="4278"/>
        <v>V$15</v>
      </c>
      <c r="W3312" s="172" t="str">
        <f t="shared" si="4278"/>
        <v>W$15</v>
      </c>
      <c r="X3312" s="172" t="str">
        <f t="shared" si="4278"/>
        <v>X$15</v>
      </c>
      <c r="Y3312" s="172" t="str">
        <f t="shared" si="4278"/>
        <v>Y$15</v>
      </c>
      <c r="Z3312" s="172" t="str">
        <f t="shared" si="4278"/>
        <v>Z$15</v>
      </c>
      <c r="AA3312" s="172" t="str">
        <f t="shared" si="4278"/>
        <v>AA$15</v>
      </c>
      <c r="AB3312" s="172" t="str">
        <f t="shared" si="4278"/>
        <v>AB$15</v>
      </c>
      <c r="AC3312" s="172" t="str">
        <f t="shared" si="4278"/>
        <v>AC$15</v>
      </c>
      <c r="AD3312" s="172" t="str">
        <f t="shared" si="4278"/>
        <v>AD$15</v>
      </c>
      <c r="AE3312" s="172" t="str">
        <f t="shared" si="4278"/>
        <v>AE$15</v>
      </c>
      <c r="AF3312" s="172" t="str">
        <f t="shared" si="4278"/>
        <v>AF$15</v>
      </c>
      <c r="AG3312" s="172" t="str">
        <f t="shared" si="4278"/>
        <v>AG$15</v>
      </c>
      <c r="AH3312" s="172" t="str">
        <f t="shared" si="4278"/>
        <v>AH$15</v>
      </c>
      <c r="AI3312" s="172" t="str">
        <f t="shared" si="4278"/>
        <v>AI$15</v>
      </c>
      <c r="AJ3312" s="172" t="str">
        <f t="shared" si="4278"/>
        <v>AJ$15</v>
      </c>
      <c r="AK3312" s="172" t="str">
        <f t="shared" si="4278"/>
        <v>AK$15</v>
      </c>
      <c r="AL3312" s="172" t="str">
        <f t="shared" si="4278"/>
        <v>AL$15</v>
      </c>
      <c r="AM3312" s="172" t="str">
        <f t="shared" si="4278"/>
        <v>AM$15</v>
      </c>
      <c r="AN3312" s="172" t="str">
        <f t="shared" si="4278"/>
        <v>AN$15</v>
      </c>
      <c r="AO3312" s="172" t="str">
        <f t="shared" si="4278"/>
        <v>AO$15</v>
      </c>
      <c r="AP3312" s="172" t="str">
        <f t="shared" si="4278"/>
        <v>AP$15</v>
      </c>
      <c r="AQ3312" s="172" t="str">
        <f t="shared" si="4278"/>
        <v>AQ$15</v>
      </c>
      <c r="AR3312" s="172" t="str">
        <f t="shared" si="4278"/>
        <v>AR$15</v>
      </c>
      <c r="AS3312" s="172" t="str">
        <f t="shared" si="4278"/>
        <v>AS$15</v>
      </c>
      <c r="AT3312" s="172" t="str">
        <f t="shared" si="4278"/>
        <v>AT$15</v>
      </c>
      <c r="AU3312" s="172" t="str">
        <f t="shared" si="4278"/>
        <v>AU$15</v>
      </c>
      <c r="AV3312" s="172" t="str">
        <f t="shared" si="4278"/>
        <v>AV$15</v>
      </c>
      <c r="AW3312" s="172" t="str">
        <f t="shared" si="4278"/>
        <v>AW$15</v>
      </c>
      <c r="AX3312" s="172" t="str">
        <f t="shared" si="4278"/>
        <v>AX$15</v>
      </c>
      <c r="AY3312" s="172" t="str">
        <f t="shared" ref="AY3312:CD3312" si="4279">AY3295</f>
        <v>AY$15</v>
      </c>
      <c r="AZ3312" s="172" t="str">
        <f t="shared" si="4279"/>
        <v>AZ$15</v>
      </c>
      <c r="BA3312" s="172" t="str">
        <f t="shared" si="4279"/>
        <v>BA$15</v>
      </c>
      <c r="BB3312" s="172" t="str">
        <f t="shared" si="4279"/>
        <v>BB$15</v>
      </c>
      <c r="BC3312" s="172" t="str">
        <f t="shared" si="4279"/>
        <v>BC$15</v>
      </c>
      <c r="BD3312" s="172" t="str">
        <f t="shared" si="4279"/>
        <v>BD$15</v>
      </c>
      <c r="BE3312" s="172" t="str">
        <f t="shared" si="4279"/>
        <v>BE$15</v>
      </c>
      <c r="BF3312" s="172" t="str">
        <f t="shared" si="4279"/>
        <v>BF$15</v>
      </c>
      <c r="BG3312" s="172" t="str">
        <f t="shared" si="4279"/>
        <v>BG$15</v>
      </c>
      <c r="BH3312" s="172" t="str">
        <f t="shared" si="4279"/>
        <v>BH$15</v>
      </c>
      <c r="BI3312" s="172" t="str">
        <f t="shared" si="4279"/>
        <v>BI$15</v>
      </c>
      <c r="BJ3312" s="172" t="str">
        <f t="shared" si="4279"/>
        <v>BJ$15</v>
      </c>
      <c r="BK3312" s="172" t="str">
        <f t="shared" si="4279"/>
        <v>BK$15</v>
      </c>
      <c r="BL3312" s="172" t="str">
        <f t="shared" si="4279"/>
        <v>BL$15</v>
      </c>
      <c r="BM3312" s="172" t="str">
        <f t="shared" si="4279"/>
        <v>BM$15</v>
      </c>
      <c r="BN3312" s="172" t="str">
        <f t="shared" si="4279"/>
        <v>BN$15</v>
      </c>
      <c r="BO3312" s="172" t="str">
        <f t="shared" si="4279"/>
        <v>BO$15</v>
      </c>
      <c r="BP3312" s="172" t="str">
        <f t="shared" si="4279"/>
        <v>BP$15</v>
      </c>
      <c r="BQ3312" s="172" t="str">
        <f t="shared" si="4279"/>
        <v>BQ$15</v>
      </c>
      <c r="BR3312" s="172" t="str">
        <f t="shared" si="4279"/>
        <v>BR$15</v>
      </c>
      <c r="BS3312" s="172" t="str">
        <f t="shared" si="4279"/>
        <v>BS$15</v>
      </c>
      <c r="BT3312" s="172" t="str">
        <f t="shared" si="4279"/>
        <v>BT$15</v>
      </c>
      <c r="BU3312" s="172" t="str">
        <f t="shared" si="4279"/>
        <v>BU$15</v>
      </c>
      <c r="BV3312" s="172" t="str">
        <f t="shared" si="4279"/>
        <v>BV$15</v>
      </c>
      <c r="BW3312" s="172" t="str">
        <f t="shared" si="4279"/>
        <v>BW$15</v>
      </c>
      <c r="BX3312" s="172" t="str">
        <f t="shared" si="4279"/>
        <v>BX$15</v>
      </c>
      <c r="BY3312" s="172" t="str">
        <f t="shared" si="4279"/>
        <v>BY$15</v>
      </c>
      <c r="BZ3312" s="172" t="str">
        <f t="shared" si="4279"/>
        <v>BZ$15</v>
      </c>
      <c r="CA3312" s="172" t="str">
        <f t="shared" si="4279"/>
        <v>CA$15</v>
      </c>
      <c r="CB3312" s="172" t="str">
        <f t="shared" si="4279"/>
        <v>CB$15</v>
      </c>
      <c r="CC3312" s="172" t="str">
        <f t="shared" si="4279"/>
        <v>CC$15</v>
      </c>
      <c r="CD3312" s="172" t="str">
        <f t="shared" si="4279"/>
        <v>CD$15</v>
      </c>
      <c r="CE3312" s="172" t="str">
        <f t="shared" ref="CE3312:CK3312" si="4280">CE3295</f>
        <v>CE$15</v>
      </c>
      <c r="CF3312" s="172" t="str">
        <f t="shared" si="4280"/>
        <v>CF$15</v>
      </c>
      <c r="CG3312" s="172" t="str">
        <f t="shared" si="4280"/>
        <v>CG$15</v>
      </c>
      <c r="CH3312" s="172" t="str">
        <f t="shared" si="4280"/>
        <v>CH$15</v>
      </c>
      <c r="CI3312" s="172" t="str">
        <f t="shared" si="4280"/>
        <v>CI$15</v>
      </c>
      <c r="CJ3312" s="172" t="str">
        <f t="shared" si="4280"/>
        <v>CJ$15</v>
      </c>
      <c r="CK3312" s="172" t="str">
        <f t="shared" si="4280"/>
        <v>CK$15</v>
      </c>
      <c r="CL3312" s="172" t="str">
        <f t="shared" ref="CL3312" si="4281">CL3295</f>
        <v>CL$15</v>
      </c>
    </row>
    <row r="3313" spans="2:90" x14ac:dyDescent="0.4">
      <c r="C3313" s="12"/>
      <c r="D3313" s="12"/>
      <c r="E3313" s="12" t="s">
        <v>906</v>
      </c>
      <c r="F3313" s="12"/>
      <c r="G3313" s="12"/>
      <c r="H3313" s="12"/>
      <c r="I3313" s="60"/>
      <c r="J3313" s="60"/>
      <c r="K3313" s="15"/>
      <c r="L3313" s="15"/>
      <c r="M3313" s="15"/>
      <c r="N3313" s="15"/>
      <c r="O3313" s="15"/>
      <c r="P3313" s="15"/>
      <c r="R3313" s="15"/>
      <c r="S3313" s="76"/>
      <c r="T3313" s="76"/>
      <c r="U3313" s="76"/>
      <c r="V3313" s="76"/>
      <c r="W3313" s="76"/>
      <c r="X3313" s="76"/>
      <c r="Y3313" s="76"/>
      <c r="Z3313" s="76"/>
      <c r="AA3313" s="76"/>
      <c r="AB3313" s="76"/>
      <c r="AC3313" s="76"/>
      <c r="AD3313" s="76"/>
      <c r="AE3313" s="76"/>
      <c r="AF3313" s="76"/>
      <c r="AG3313" s="76"/>
      <c r="AH3313" s="76"/>
      <c r="AI3313" s="76"/>
      <c r="AJ3313" s="76"/>
      <c r="AK3313" s="76"/>
      <c r="AL3313" s="76"/>
      <c r="AM3313" s="76"/>
      <c r="AN3313" s="76"/>
      <c r="AO3313" s="76"/>
      <c r="AP3313" s="76"/>
      <c r="AQ3313" s="76"/>
      <c r="AR3313" s="76"/>
      <c r="AS3313" s="76"/>
      <c r="AT3313" s="76"/>
      <c r="AU3313" s="76"/>
      <c r="AV3313" s="76"/>
      <c r="AW3313" s="76"/>
      <c r="AX3313" s="76"/>
      <c r="AY3313" s="76"/>
      <c r="AZ3313" s="76"/>
      <c r="BA3313" s="76"/>
      <c r="BB3313" s="76"/>
      <c r="BC3313" s="76"/>
      <c r="BD3313" s="76"/>
      <c r="BE3313" s="76"/>
      <c r="BF3313" s="76"/>
      <c r="BG3313" s="76"/>
      <c r="BH3313" s="76"/>
      <c r="BI3313" s="76"/>
      <c r="BJ3313" s="76"/>
      <c r="BK3313" s="76"/>
      <c r="BL3313" s="76"/>
      <c r="BM3313" s="76"/>
      <c r="BN3313" s="76"/>
      <c r="BO3313" s="76"/>
      <c r="BP3313" s="76"/>
      <c r="BQ3313" s="76"/>
      <c r="BR3313" s="76"/>
      <c r="BS3313" s="76"/>
      <c r="BT3313" s="76"/>
      <c r="BU3313" s="76"/>
      <c r="BV3313" s="76"/>
      <c r="BW3313" s="76"/>
      <c r="BX3313" s="76"/>
      <c r="BY3313" s="76"/>
      <c r="BZ3313" s="76"/>
      <c r="CA3313" s="76"/>
      <c r="CB3313" s="76"/>
      <c r="CC3313" s="76"/>
      <c r="CD3313" s="76"/>
      <c r="CE3313" s="76"/>
      <c r="CF3313" s="76"/>
      <c r="CG3313" s="76"/>
      <c r="CH3313" s="76"/>
      <c r="CI3313" s="76"/>
      <c r="CJ3313" s="76"/>
      <c r="CK3313" s="76"/>
      <c r="CL3313" s="76"/>
    </row>
    <row r="3314" spans="2:90" x14ac:dyDescent="0.4">
      <c r="B3314" s="168" t="s">
        <v>487</v>
      </c>
      <c r="C3314" s="167"/>
      <c r="D3314" s="167"/>
      <c r="E3314" s="167" t="s">
        <v>906</v>
      </c>
      <c r="F3314" s="167"/>
      <c r="G3314" s="167"/>
      <c r="H3314" s="167"/>
      <c r="I3314" s="169"/>
      <c r="J3314" s="169"/>
      <c r="K3314" s="190"/>
      <c r="L3314" s="190"/>
      <c r="M3314" s="190"/>
      <c r="N3314" s="190"/>
      <c r="O3314" s="190"/>
      <c r="P3314" s="190"/>
      <c r="R3314" s="191"/>
      <c r="S3314" s="167"/>
      <c r="T3314" s="167"/>
      <c r="U3314" s="167"/>
      <c r="V3314" s="167"/>
      <c r="W3314" s="167"/>
      <c r="X3314" s="167"/>
      <c r="Y3314" s="167"/>
      <c r="Z3314" s="167"/>
      <c r="AA3314" s="167"/>
      <c r="AB3314" s="167"/>
      <c r="AC3314" s="167"/>
      <c r="AD3314" s="167"/>
      <c r="AE3314" s="167"/>
      <c r="AF3314" s="167"/>
      <c r="AG3314" s="167"/>
      <c r="AH3314" s="167"/>
      <c r="AI3314" s="167"/>
      <c r="AJ3314" s="167"/>
      <c r="AK3314" s="167"/>
      <c r="AL3314" s="167"/>
      <c r="AM3314" s="167"/>
      <c r="AN3314" s="167"/>
      <c r="AO3314" s="167"/>
      <c r="AP3314" s="167"/>
      <c r="AQ3314" s="167"/>
      <c r="AR3314" s="167"/>
      <c r="AS3314" s="167"/>
      <c r="AT3314" s="167"/>
      <c r="AU3314" s="167"/>
      <c r="AV3314" s="167"/>
      <c r="AW3314" s="167"/>
      <c r="AX3314" s="167"/>
      <c r="AY3314" s="167"/>
      <c r="AZ3314" s="167"/>
      <c r="BA3314" s="167"/>
      <c r="BB3314" s="167"/>
      <c r="BC3314" s="167"/>
      <c r="BD3314" s="167"/>
      <c r="BE3314" s="167"/>
      <c r="BF3314" s="167"/>
      <c r="BG3314" s="167"/>
      <c r="BH3314" s="167"/>
      <c r="BI3314" s="167"/>
      <c r="BJ3314" s="167"/>
      <c r="BK3314" s="167"/>
      <c r="BL3314" s="167"/>
      <c r="BM3314" s="167"/>
      <c r="BN3314" s="167"/>
      <c r="BO3314" s="167"/>
      <c r="BP3314" s="167"/>
      <c r="BQ3314" s="167"/>
      <c r="BR3314" s="167"/>
      <c r="BS3314" s="167"/>
      <c r="BT3314" s="167"/>
      <c r="BU3314" s="167"/>
      <c r="BV3314" s="167"/>
      <c r="BW3314" s="167"/>
      <c r="BX3314" s="167"/>
      <c r="BY3314" s="167"/>
      <c r="BZ3314" s="167"/>
      <c r="CA3314" s="167"/>
      <c r="CB3314" s="167"/>
      <c r="CC3314" s="167"/>
      <c r="CD3314" s="167"/>
      <c r="CE3314" s="167"/>
      <c r="CF3314" s="167"/>
      <c r="CG3314" s="167"/>
      <c r="CH3314" s="167"/>
      <c r="CI3314" s="167"/>
      <c r="CJ3314" s="167"/>
      <c r="CK3314" s="167"/>
      <c r="CL3314" s="167"/>
    </row>
    <row r="3315" spans="2:90" x14ac:dyDescent="0.4">
      <c r="B3315" s="168" t="s">
        <v>489</v>
      </c>
      <c r="C3315" s="167"/>
      <c r="D3315" s="167"/>
      <c r="E3315" s="167" t="s">
        <v>906</v>
      </c>
      <c r="F3315" s="167"/>
      <c r="G3315" s="167"/>
      <c r="H3315" s="167"/>
      <c r="I3315" s="169"/>
      <c r="J3315" s="169"/>
      <c r="K3315" s="190"/>
      <c r="L3315" s="190"/>
      <c r="M3315" s="190"/>
      <c r="N3315" s="190"/>
      <c r="O3315" s="190"/>
      <c r="P3315" s="190"/>
      <c r="R3315" s="191"/>
      <c r="S3315" s="167"/>
      <c r="T3315" s="167"/>
      <c r="U3315" s="167"/>
      <c r="V3315" s="167"/>
      <c r="W3315" s="167"/>
      <c r="X3315" s="167"/>
      <c r="Y3315" s="167"/>
      <c r="Z3315" s="167"/>
      <c r="AA3315" s="167"/>
      <c r="AB3315" s="167"/>
      <c r="AC3315" s="167"/>
      <c r="AD3315" s="167"/>
      <c r="AE3315" s="167"/>
      <c r="AF3315" s="167"/>
      <c r="AG3315" s="167"/>
      <c r="AH3315" s="167"/>
      <c r="AI3315" s="167"/>
      <c r="AJ3315" s="167"/>
      <c r="AK3315" s="167"/>
      <c r="AL3315" s="167"/>
      <c r="AM3315" s="167"/>
      <c r="AN3315" s="167"/>
      <c r="AO3315" s="167"/>
      <c r="AP3315" s="167"/>
      <c r="AQ3315" s="167"/>
      <c r="AR3315" s="167"/>
      <c r="AS3315" s="167"/>
      <c r="AT3315" s="167"/>
      <c r="AU3315" s="167"/>
      <c r="AV3315" s="167"/>
      <c r="AW3315" s="167"/>
      <c r="AX3315" s="167"/>
      <c r="AY3315" s="167"/>
      <c r="AZ3315" s="167"/>
      <c r="BA3315" s="167"/>
      <c r="BB3315" s="167"/>
      <c r="BC3315" s="167"/>
      <c r="BD3315" s="167"/>
      <c r="BE3315" s="167"/>
      <c r="BF3315" s="167"/>
      <c r="BG3315" s="167"/>
      <c r="BH3315" s="167"/>
      <c r="BI3315" s="167"/>
      <c r="BJ3315" s="167"/>
      <c r="BK3315" s="167"/>
      <c r="BL3315" s="167"/>
      <c r="BM3315" s="167"/>
      <c r="BN3315" s="167"/>
      <c r="BO3315" s="167"/>
      <c r="BP3315" s="167"/>
      <c r="BQ3315" s="167"/>
      <c r="BR3315" s="167"/>
      <c r="BS3315" s="167"/>
      <c r="BT3315" s="167"/>
      <c r="BU3315" s="167"/>
      <c r="BV3315" s="167"/>
      <c r="BW3315" s="167"/>
      <c r="BX3315" s="167"/>
      <c r="BY3315" s="167"/>
      <c r="BZ3315" s="167"/>
      <c r="CA3315" s="167"/>
      <c r="CB3315" s="167"/>
      <c r="CC3315" s="167"/>
      <c r="CD3315" s="167"/>
      <c r="CE3315" s="167"/>
      <c r="CF3315" s="167"/>
      <c r="CG3315" s="167"/>
      <c r="CH3315" s="167"/>
      <c r="CI3315" s="167"/>
      <c r="CJ3315" s="167"/>
      <c r="CK3315" s="167"/>
      <c r="CL3315" s="167"/>
    </row>
    <row r="3316" spans="2:90" x14ac:dyDescent="0.4">
      <c r="B3316" s="168" t="s">
        <v>459</v>
      </c>
      <c r="C3316" s="167"/>
      <c r="D3316" s="167"/>
      <c r="E3316" s="167" t="s">
        <v>906</v>
      </c>
      <c r="F3316" s="167"/>
      <c r="G3316" s="167"/>
      <c r="H3316" s="167"/>
      <c r="I3316" s="169"/>
      <c r="J3316" s="169"/>
      <c r="K3316" s="190"/>
      <c r="L3316" s="190"/>
      <c r="M3316" s="190"/>
      <c r="N3316" s="190"/>
      <c r="O3316" s="190"/>
      <c r="P3316" s="190"/>
      <c r="R3316" s="191"/>
      <c r="S3316" s="192" t="str">
        <f t="shared" ref="S3316:AX3316" si="4282">S$16</f>
        <v>S$12</v>
      </c>
      <c r="T3316" s="192" t="str">
        <f t="shared" si="4282"/>
        <v>T$12</v>
      </c>
      <c r="U3316" s="192" t="str">
        <f t="shared" si="4282"/>
        <v>U$12</v>
      </c>
      <c r="V3316" s="192" t="str">
        <f t="shared" si="4282"/>
        <v>V$12</v>
      </c>
      <c r="W3316" s="192" t="str">
        <f t="shared" si="4282"/>
        <v>W$12</v>
      </c>
      <c r="X3316" s="192" t="str">
        <f t="shared" si="4282"/>
        <v>X$12</v>
      </c>
      <c r="Y3316" s="192" t="str">
        <f t="shared" si="4282"/>
        <v>Y$12</v>
      </c>
      <c r="Z3316" s="192" t="str">
        <f t="shared" si="4282"/>
        <v>Z$12</v>
      </c>
      <c r="AA3316" s="192" t="str">
        <f t="shared" si="4282"/>
        <v>AA$12</v>
      </c>
      <c r="AB3316" s="192" t="str">
        <f t="shared" si="4282"/>
        <v>AB$12</v>
      </c>
      <c r="AC3316" s="192" t="str">
        <f t="shared" si="4282"/>
        <v>AC$12</v>
      </c>
      <c r="AD3316" s="192" t="str">
        <f t="shared" si="4282"/>
        <v>AD$12</v>
      </c>
      <c r="AE3316" s="192" t="str">
        <f t="shared" si="4282"/>
        <v>AE$12</v>
      </c>
      <c r="AF3316" s="192" t="str">
        <f t="shared" si="4282"/>
        <v>AF$12</v>
      </c>
      <c r="AG3316" s="192" t="str">
        <f t="shared" si="4282"/>
        <v>AG$12</v>
      </c>
      <c r="AH3316" s="192" t="str">
        <f t="shared" si="4282"/>
        <v>AH$12</v>
      </c>
      <c r="AI3316" s="192" t="str">
        <f t="shared" si="4282"/>
        <v>AI$12</v>
      </c>
      <c r="AJ3316" s="192" t="str">
        <f t="shared" si="4282"/>
        <v>AJ$12</v>
      </c>
      <c r="AK3316" s="192" t="str">
        <f t="shared" si="4282"/>
        <v>AK$12</v>
      </c>
      <c r="AL3316" s="192" t="str">
        <f t="shared" si="4282"/>
        <v>AL$12</v>
      </c>
      <c r="AM3316" s="192" t="str">
        <f t="shared" si="4282"/>
        <v>AM$12</v>
      </c>
      <c r="AN3316" s="192" t="str">
        <f t="shared" si="4282"/>
        <v>AN$12</v>
      </c>
      <c r="AO3316" s="192" t="str">
        <f t="shared" si="4282"/>
        <v>AO$12</v>
      </c>
      <c r="AP3316" s="192" t="str">
        <f t="shared" si="4282"/>
        <v>AP$12</v>
      </c>
      <c r="AQ3316" s="192" t="str">
        <f t="shared" si="4282"/>
        <v>AQ$12</v>
      </c>
      <c r="AR3316" s="192" t="str">
        <f t="shared" si="4282"/>
        <v>AR$12</v>
      </c>
      <c r="AS3316" s="192" t="str">
        <f t="shared" si="4282"/>
        <v>AS$12</v>
      </c>
      <c r="AT3316" s="192" t="str">
        <f t="shared" si="4282"/>
        <v>AT$12</v>
      </c>
      <c r="AU3316" s="192" t="str">
        <f t="shared" si="4282"/>
        <v>AU$12</v>
      </c>
      <c r="AV3316" s="192" t="str">
        <f t="shared" si="4282"/>
        <v>AV$12</v>
      </c>
      <c r="AW3316" s="192" t="str">
        <f t="shared" si="4282"/>
        <v>AW$12</v>
      </c>
      <c r="AX3316" s="192" t="str">
        <f t="shared" si="4282"/>
        <v>AX$12</v>
      </c>
      <c r="AY3316" s="192" t="str">
        <f t="shared" ref="AY3316:CD3316" si="4283">AY$16</f>
        <v>AY$12</v>
      </c>
      <c r="AZ3316" s="192" t="str">
        <f t="shared" si="4283"/>
        <v>AZ$12</v>
      </c>
      <c r="BA3316" s="192" t="str">
        <f t="shared" si="4283"/>
        <v>BA$12</v>
      </c>
      <c r="BB3316" s="192" t="str">
        <f t="shared" si="4283"/>
        <v>BB$12</v>
      </c>
      <c r="BC3316" s="192" t="str">
        <f t="shared" si="4283"/>
        <v>BC$12</v>
      </c>
      <c r="BD3316" s="192" t="str">
        <f t="shared" si="4283"/>
        <v>BD$12</v>
      </c>
      <c r="BE3316" s="192" t="str">
        <f t="shared" si="4283"/>
        <v>BE$12</v>
      </c>
      <c r="BF3316" s="192" t="str">
        <f t="shared" si="4283"/>
        <v>BF$12</v>
      </c>
      <c r="BG3316" s="192" t="str">
        <f t="shared" si="4283"/>
        <v>BG$12</v>
      </c>
      <c r="BH3316" s="192" t="str">
        <f t="shared" si="4283"/>
        <v>BH$12</v>
      </c>
      <c r="BI3316" s="192" t="str">
        <f t="shared" si="4283"/>
        <v>BI$12</v>
      </c>
      <c r="BJ3316" s="192" t="str">
        <f t="shared" si="4283"/>
        <v>BJ$12</v>
      </c>
      <c r="BK3316" s="192" t="str">
        <f t="shared" si="4283"/>
        <v>BK$12</v>
      </c>
      <c r="BL3316" s="192" t="str">
        <f t="shared" si="4283"/>
        <v>BL$12</v>
      </c>
      <c r="BM3316" s="192" t="str">
        <f t="shared" si="4283"/>
        <v>BM$12</v>
      </c>
      <c r="BN3316" s="192" t="str">
        <f t="shared" si="4283"/>
        <v>BN$12</v>
      </c>
      <c r="BO3316" s="192" t="str">
        <f t="shared" si="4283"/>
        <v>BO$12</v>
      </c>
      <c r="BP3316" s="192" t="str">
        <f t="shared" si="4283"/>
        <v>BP$12</v>
      </c>
      <c r="BQ3316" s="192" t="str">
        <f t="shared" si="4283"/>
        <v>BQ$12</v>
      </c>
      <c r="BR3316" s="192" t="str">
        <f t="shared" si="4283"/>
        <v>BR$12</v>
      </c>
      <c r="BS3316" s="192" t="str">
        <f t="shared" si="4283"/>
        <v>BS$12</v>
      </c>
      <c r="BT3316" s="192" t="str">
        <f t="shared" si="4283"/>
        <v>BT$12</v>
      </c>
      <c r="BU3316" s="192" t="str">
        <f t="shared" si="4283"/>
        <v>BU$12</v>
      </c>
      <c r="BV3316" s="192" t="str">
        <f t="shared" si="4283"/>
        <v>BV$12</v>
      </c>
      <c r="BW3316" s="192" t="str">
        <f t="shared" si="4283"/>
        <v>BW$12</v>
      </c>
      <c r="BX3316" s="192" t="str">
        <f t="shared" si="4283"/>
        <v>BX$12</v>
      </c>
      <c r="BY3316" s="192" t="str">
        <f t="shared" si="4283"/>
        <v>BY$12</v>
      </c>
      <c r="BZ3316" s="192" t="str">
        <f t="shared" si="4283"/>
        <v>BZ$12</v>
      </c>
      <c r="CA3316" s="192" t="str">
        <f t="shared" si="4283"/>
        <v>CA$12</v>
      </c>
      <c r="CB3316" s="192" t="str">
        <f t="shared" si="4283"/>
        <v>CB$12</v>
      </c>
      <c r="CC3316" s="192" t="str">
        <f t="shared" si="4283"/>
        <v>CC$12</v>
      </c>
      <c r="CD3316" s="192" t="str">
        <f t="shared" si="4283"/>
        <v>CD$12</v>
      </c>
      <c r="CE3316" s="192" t="str">
        <f t="shared" ref="CE3316:CL3316" si="4284">CE$16</f>
        <v>CE$12</v>
      </c>
      <c r="CF3316" s="192" t="str">
        <f t="shared" si="4284"/>
        <v>CF$12</v>
      </c>
      <c r="CG3316" s="192" t="str">
        <f t="shared" si="4284"/>
        <v>CG$12</v>
      </c>
      <c r="CH3316" s="192" t="str">
        <f t="shared" si="4284"/>
        <v>CH$12</v>
      </c>
      <c r="CI3316" s="192" t="str">
        <f t="shared" si="4284"/>
        <v>CI$12</v>
      </c>
      <c r="CJ3316" s="192" t="str">
        <f t="shared" si="4284"/>
        <v>CJ$12</v>
      </c>
      <c r="CK3316" s="192" t="str">
        <f t="shared" si="4284"/>
        <v>CK$12</v>
      </c>
      <c r="CL3316" s="192" t="str">
        <f t="shared" si="4284"/>
        <v>CL$12</v>
      </c>
    </row>
    <row r="3317" spans="2:90" x14ac:dyDescent="0.4">
      <c r="B3317" s="168" t="s">
        <v>460</v>
      </c>
      <c r="C3317" s="193"/>
      <c r="D3317" s="193"/>
      <c r="E3317" s="193" t="s">
        <v>906</v>
      </c>
      <c r="F3317" s="193"/>
      <c r="G3317" s="193"/>
      <c r="H3317" s="193"/>
      <c r="I3317" s="194"/>
      <c r="J3317" s="194"/>
      <c r="K3317" s="195"/>
      <c r="L3317" s="195"/>
      <c r="M3317" s="195"/>
      <c r="N3317" s="195"/>
      <c r="O3317" s="195"/>
      <c r="P3317" s="195"/>
      <c r="R3317" s="195"/>
      <c r="S3317" s="192" t="str">
        <f t="shared" ref="S3317:AX3317" si="4285">S$17</f>
        <v>S$13</v>
      </c>
      <c r="T3317" s="192" t="str">
        <f t="shared" si="4285"/>
        <v>T$13</v>
      </c>
      <c r="U3317" s="192" t="str">
        <f t="shared" si="4285"/>
        <v>U$13</v>
      </c>
      <c r="V3317" s="192" t="str">
        <f t="shared" si="4285"/>
        <v>V$13</v>
      </c>
      <c r="W3317" s="192" t="str">
        <f t="shared" si="4285"/>
        <v>W$13</v>
      </c>
      <c r="X3317" s="192" t="str">
        <f t="shared" si="4285"/>
        <v>X$13</v>
      </c>
      <c r="Y3317" s="192" t="str">
        <f t="shared" si="4285"/>
        <v>Y$13</v>
      </c>
      <c r="Z3317" s="192" t="str">
        <f t="shared" si="4285"/>
        <v>Z$13</v>
      </c>
      <c r="AA3317" s="192" t="str">
        <f t="shared" si="4285"/>
        <v>AA$13</v>
      </c>
      <c r="AB3317" s="192" t="str">
        <f t="shared" si="4285"/>
        <v>AB$13</v>
      </c>
      <c r="AC3317" s="192" t="str">
        <f t="shared" si="4285"/>
        <v>AC$13</v>
      </c>
      <c r="AD3317" s="192" t="str">
        <f t="shared" si="4285"/>
        <v>AD$13</v>
      </c>
      <c r="AE3317" s="192" t="str">
        <f t="shared" si="4285"/>
        <v>AE$13</v>
      </c>
      <c r="AF3317" s="192" t="str">
        <f t="shared" si="4285"/>
        <v>AF$13</v>
      </c>
      <c r="AG3317" s="192" t="str">
        <f t="shared" si="4285"/>
        <v>AG$13</v>
      </c>
      <c r="AH3317" s="192" t="str">
        <f t="shared" si="4285"/>
        <v>AH$13</v>
      </c>
      <c r="AI3317" s="192" t="str">
        <f t="shared" si="4285"/>
        <v>AI$13</v>
      </c>
      <c r="AJ3317" s="192" t="str">
        <f t="shared" si="4285"/>
        <v>AJ$13</v>
      </c>
      <c r="AK3317" s="192" t="str">
        <f t="shared" si="4285"/>
        <v>AK$13</v>
      </c>
      <c r="AL3317" s="192" t="str">
        <f t="shared" si="4285"/>
        <v>AL$13</v>
      </c>
      <c r="AM3317" s="192" t="str">
        <f t="shared" si="4285"/>
        <v>AM$13</v>
      </c>
      <c r="AN3317" s="192" t="str">
        <f t="shared" si="4285"/>
        <v>AN$13</v>
      </c>
      <c r="AO3317" s="192" t="str">
        <f t="shared" si="4285"/>
        <v>AO$13</v>
      </c>
      <c r="AP3317" s="192" t="str">
        <f t="shared" si="4285"/>
        <v>AP$13</v>
      </c>
      <c r="AQ3317" s="192" t="str">
        <f t="shared" si="4285"/>
        <v>AQ$13</v>
      </c>
      <c r="AR3317" s="192" t="str">
        <f t="shared" si="4285"/>
        <v>AR$13</v>
      </c>
      <c r="AS3317" s="192" t="str">
        <f t="shared" si="4285"/>
        <v>AS$13</v>
      </c>
      <c r="AT3317" s="192" t="str">
        <f t="shared" si="4285"/>
        <v>AT$13</v>
      </c>
      <c r="AU3317" s="192" t="str">
        <f t="shared" si="4285"/>
        <v>AU$13</v>
      </c>
      <c r="AV3317" s="192" t="str">
        <f t="shared" si="4285"/>
        <v>AV$13</v>
      </c>
      <c r="AW3317" s="192" t="str">
        <f t="shared" si="4285"/>
        <v>AW$13</v>
      </c>
      <c r="AX3317" s="192" t="str">
        <f t="shared" si="4285"/>
        <v>AX$13</v>
      </c>
      <c r="AY3317" s="192" t="str">
        <f t="shared" ref="AY3317:CD3317" si="4286">AY$17</f>
        <v>AY$13</v>
      </c>
      <c r="AZ3317" s="192" t="str">
        <f t="shared" si="4286"/>
        <v>AZ$13</v>
      </c>
      <c r="BA3317" s="192" t="str">
        <f t="shared" si="4286"/>
        <v>BA$13</v>
      </c>
      <c r="BB3317" s="192" t="str">
        <f t="shared" si="4286"/>
        <v>BB$13</v>
      </c>
      <c r="BC3317" s="192" t="str">
        <f t="shared" si="4286"/>
        <v>BC$13</v>
      </c>
      <c r="BD3317" s="192" t="str">
        <f t="shared" si="4286"/>
        <v>BD$13</v>
      </c>
      <c r="BE3317" s="192" t="str">
        <f t="shared" si="4286"/>
        <v>BE$13</v>
      </c>
      <c r="BF3317" s="192" t="str">
        <f t="shared" si="4286"/>
        <v>BF$13</v>
      </c>
      <c r="BG3317" s="192" t="str">
        <f t="shared" si="4286"/>
        <v>BG$13</v>
      </c>
      <c r="BH3317" s="192" t="str">
        <f t="shared" si="4286"/>
        <v>BH$13</v>
      </c>
      <c r="BI3317" s="192" t="str">
        <f t="shared" si="4286"/>
        <v>BI$13</v>
      </c>
      <c r="BJ3317" s="192" t="str">
        <f t="shared" si="4286"/>
        <v>BJ$13</v>
      </c>
      <c r="BK3317" s="192" t="str">
        <f t="shared" si="4286"/>
        <v>BK$13</v>
      </c>
      <c r="BL3317" s="192" t="str">
        <f t="shared" si="4286"/>
        <v>BL$13</v>
      </c>
      <c r="BM3317" s="192" t="str">
        <f t="shared" si="4286"/>
        <v>BM$13</v>
      </c>
      <c r="BN3317" s="192" t="str">
        <f t="shared" si="4286"/>
        <v>BN$13</v>
      </c>
      <c r="BO3317" s="192" t="str">
        <f t="shared" si="4286"/>
        <v>BO$13</v>
      </c>
      <c r="BP3317" s="192" t="str">
        <f t="shared" si="4286"/>
        <v>BP$13</v>
      </c>
      <c r="BQ3317" s="192" t="str">
        <f t="shared" si="4286"/>
        <v>BQ$13</v>
      </c>
      <c r="BR3317" s="192" t="str">
        <f t="shared" si="4286"/>
        <v>BR$13</v>
      </c>
      <c r="BS3317" s="192" t="str">
        <f t="shared" si="4286"/>
        <v>BS$13</v>
      </c>
      <c r="BT3317" s="192" t="str">
        <f t="shared" si="4286"/>
        <v>BT$13</v>
      </c>
      <c r="BU3317" s="192" t="str">
        <f t="shared" si="4286"/>
        <v>BU$13</v>
      </c>
      <c r="BV3317" s="192" t="str">
        <f t="shared" si="4286"/>
        <v>BV$13</v>
      </c>
      <c r="BW3317" s="192" t="str">
        <f t="shared" si="4286"/>
        <v>BW$13</v>
      </c>
      <c r="BX3317" s="192" t="str">
        <f t="shared" si="4286"/>
        <v>BX$13</v>
      </c>
      <c r="BY3317" s="192" t="str">
        <f t="shared" si="4286"/>
        <v>BY$13</v>
      </c>
      <c r="BZ3317" s="192" t="str">
        <f t="shared" si="4286"/>
        <v>BZ$13</v>
      </c>
      <c r="CA3317" s="192" t="str">
        <f t="shared" si="4286"/>
        <v>CA$13</v>
      </c>
      <c r="CB3317" s="192" t="str">
        <f t="shared" si="4286"/>
        <v>CB$13</v>
      </c>
      <c r="CC3317" s="192" t="str">
        <f t="shared" si="4286"/>
        <v>CC$13</v>
      </c>
      <c r="CD3317" s="192" t="str">
        <f t="shared" si="4286"/>
        <v>CD$13</v>
      </c>
      <c r="CE3317" s="192" t="str">
        <f t="shared" ref="CE3317:CL3317" si="4287">CE$17</f>
        <v>CE$13</v>
      </c>
      <c r="CF3317" s="192" t="str">
        <f t="shared" si="4287"/>
        <v>CF$13</v>
      </c>
      <c r="CG3317" s="192" t="str">
        <f t="shared" si="4287"/>
        <v>CG$13</v>
      </c>
      <c r="CH3317" s="192" t="str">
        <f t="shared" si="4287"/>
        <v>CH$13</v>
      </c>
      <c r="CI3317" s="192" t="str">
        <f t="shared" si="4287"/>
        <v>CI$13</v>
      </c>
      <c r="CJ3317" s="192" t="str">
        <f t="shared" si="4287"/>
        <v>CJ$13</v>
      </c>
      <c r="CK3317" s="192" t="str">
        <f t="shared" si="4287"/>
        <v>CK$13</v>
      </c>
      <c r="CL3317" s="192" t="str">
        <f t="shared" si="4287"/>
        <v>CL$13</v>
      </c>
    </row>
    <row r="3318" spans="2:90" x14ac:dyDescent="0.4">
      <c r="B3318" s="168" t="s">
        <v>488</v>
      </c>
      <c r="C3318" s="193"/>
      <c r="D3318" s="193"/>
      <c r="E3318" s="193" t="s">
        <v>906</v>
      </c>
      <c r="F3318" s="193"/>
      <c r="G3318" s="193"/>
      <c r="H3318" s="193"/>
      <c r="I3318" s="194"/>
      <c r="J3318" s="194"/>
      <c r="K3318" s="195"/>
      <c r="L3318" s="195"/>
      <c r="M3318" s="195"/>
      <c r="N3318" s="195"/>
      <c r="O3318" s="195"/>
      <c r="P3318" s="195"/>
      <c r="R3318" s="195"/>
      <c r="S3318" s="183"/>
      <c r="T3318" s="183"/>
      <c r="U3318" s="183"/>
      <c r="V3318" s="183"/>
      <c r="W3318" s="183"/>
      <c r="X3318" s="183"/>
      <c r="Y3318" s="183"/>
      <c r="Z3318" s="183"/>
      <c r="AA3318" s="183"/>
      <c r="AB3318" s="183"/>
      <c r="AC3318" s="183"/>
      <c r="AD3318" s="183"/>
      <c r="AE3318" s="183"/>
      <c r="AF3318" s="183"/>
      <c r="AG3318" s="183"/>
      <c r="AH3318" s="183"/>
      <c r="AI3318" s="183"/>
      <c r="AJ3318" s="183"/>
      <c r="AK3318" s="183"/>
      <c r="AL3318" s="183"/>
      <c r="AM3318" s="183"/>
      <c r="AN3318" s="183"/>
      <c r="AO3318" s="183"/>
      <c r="AP3318" s="183"/>
      <c r="AQ3318" s="183"/>
      <c r="AR3318" s="183"/>
      <c r="AS3318" s="183"/>
      <c r="AT3318" s="183"/>
      <c r="AU3318" s="183"/>
      <c r="AV3318" s="183"/>
      <c r="AW3318" s="183"/>
      <c r="AX3318" s="183"/>
      <c r="AY3318" s="183"/>
      <c r="AZ3318" s="183"/>
      <c r="BA3318" s="183"/>
      <c r="BB3318" s="183"/>
      <c r="BC3318" s="183"/>
      <c r="BD3318" s="183"/>
      <c r="BE3318" s="183"/>
      <c r="BF3318" s="183"/>
      <c r="BG3318" s="183"/>
      <c r="BH3318" s="183"/>
      <c r="BI3318" s="183"/>
      <c r="BJ3318" s="183"/>
      <c r="BK3318" s="183"/>
      <c r="BL3318" s="183"/>
      <c r="BM3318" s="183"/>
      <c r="BN3318" s="183"/>
      <c r="BO3318" s="183"/>
      <c r="BP3318" s="183"/>
      <c r="BQ3318" s="183"/>
      <c r="BR3318" s="183"/>
      <c r="BS3318" s="183"/>
      <c r="BT3318" s="183"/>
      <c r="BU3318" s="183"/>
      <c r="BV3318" s="183"/>
      <c r="BW3318" s="183"/>
      <c r="BX3318" s="183"/>
      <c r="BY3318" s="183"/>
      <c r="BZ3318" s="183"/>
      <c r="CA3318" s="183"/>
      <c r="CB3318" s="183"/>
      <c r="CC3318" s="183"/>
      <c r="CD3318" s="183"/>
      <c r="CE3318" s="183"/>
      <c r="CF3318" s="183"/>
      <c r="CG3318" s="183"/>
      <c r="CH3318" s="183"/>
      <c r="CI3318" s="183"/>
      <c r="CJ3318" s="183"/>
      <c r="CK3318" s="183"/>
      <c r="CL3318" s="183"/>
    </row>
    <row r="3319" spans="2:90" x14ac:dyDescent="0.4">
      <c r="B3319" s="168" t="s">
        <v>501</v>
      </c>
      <c r="C3319" s="193"/>
      <c r="D3319" s="193"/>
      <c r="E3319" s="193" t="s">
        <v>906</v>
      </c>
      <c r="F3319" s="193"/>
      <c r="G3319" s="193"/>
      <c r="H3319" s="193"/>
      <c r="I3319" s="194"/>
      <c r="J3319" s="194"/>
      <c r="K3319" s="195"/>
      <c r="L3319" s="195"/>
      <c r="M3319" s="195"/>
      <c r="N3319" s="195"/>
      <c r="O3319" s="195"/>
      <c r="P3319" s="195"/>
      <c r="R3319" s="195"/>
      <c r="S3319" s="183"/>
      <c r="T3319" s="183"/>
      <c r="U3319" s="183"/>
      <c r="V3319" s="183"/>
      <c r="W3319" s="183"/>
      <c r="X3319" s="183"/>
      <c r="Y3319" s="183"/>
      <c r="Z3319" s="183"/>
      <c r="AA3319" s="183"/>
      <c r="AB3319" s="183"/>
      <c r="AC3319" s="183"/>
      <c r="AD3319" s="183"/>
      <c r="AE3319" s="183"/>
      <c r="AF3319" s="183"/>
      <c r="AG3319" s="183"/>
      <c r="AH3319" s="183"/>
      <c r="AI3319" s="183"/>
      <c r="AJ3319" s="183"/>
      <c r="AK3319" s="183"/>
      <c r="AL3319" s="183"/>
      <c r="AM3319" s="183"/>
      <c r="AN3319" s="183"/>
      <c r="AO3319" s="183"/>
      <c r="AP3319" s="183"/>
      <c r="AQ3319" s="183"/>
      <c r="AR3319" s="183"/>
      <c r="AS3319" s="183"/>
      <c r="AT3319" s="183"/>
      <c r="AU3319" s="183"/>
      <c r="AV3319" s="183"/>
      <c r="AW3319" s="183"/>
      <c r="AX3319" s="183"/>
      <c r="AY3319" s="183"/>
      <c r="AZ3319" s="183"/>
      <c r="BA3319" s="183"/>
      <c r="BB3319" s="183"/>
      <c r="BC3319" s="183"/>
      <c r="BD3319" s="183"/>
      <c r="BE3319" s="183"/>
      <c r="BF3319" s="183"/>
      <c r="BG3319" s="183"/>
      <c r="BH3319" s="183"/>
      <c r="BI3319" s="183"/>
      <c r="BJ3319" s="183"/>
      <c r="BK3319" s="183"/>
      <c r="BL3319" s="183"/>
      <c r="BM3319" s="183"/>
      <c r="BN3319" s="183"/>
      <c r="BO3319" s="183"/>
      <c r="BP3319" s="183"/>
      <c r="BQ3319" s="183"/>
      <c r="BR3319" s="183"/>
      <c r="BS3319" s="183"/>
      <c r="BT3319" s="183"/>
      <c r="BU3319" s="183"/>
      <c r="BV3319" s="183"/>
      <c r="BW3319" s="183"/>
      <c r="BX3319" s="183"/>
      <c r="BY3319" s="183"/>
      <c r="BZ3319" s="183"/>
      <c r="CA3319" s="183"/>
      <c r="CB3319" s="183"/>
      <c r="CC3319" s="183"/>
      <c r="CD3319" s="183"/>
      <c r="CE3319" s="183"/>
      <c r="CF3319" s="183"/>
      <c r="CG3319" s="183"/>
      <c r="CH3319" s="183"/>
      <c r="CI3319" s="183"/>
      <c r="CJ3319" s="183"/>
      <c r="CK3319" s="183"/>
      <c r="CL3319" s="183"/>
    </row>
    <row r="3320" spans="2:90" x14ac:dyDescent="0.4">
      <c r="B3320" s="168" t="s">
        <v>461</v>
      </c>
      <c r="C3320" s="193"/>
      <c r="D3320" s="193"/>
      <c r="E3320" s="193" t="s">
        <v>906</v>
      </c>
      <c r="F3320" s="193"/>
      <c r="G3320" s="193"/>
      <c r="H3320" s="193"/>
      <c r="I3320" s="194"/>
      <c r="J3320" s="194"/>
      <c r="K3320" s="195"/>
      <c r="L3320" s="195"/>
      <c r="M3320" s="195"/>
      <c r="N3320" s="195"/>
      <c r="O3320" s="195"/>
      <c r="P3320" s="195"/>
      <c r="R3320" s="195"/>
      <c r="S3320" s="183" t="str">
        <f t="shared" ref="S3320:AX3320" si="4288">S$18</f>
        <v>S$14</v>
      </c>
      <c r="T3320" s="183" t="str">
        <f t="shared" si="4288"/>
        <v>T$14</v>
      </c>
      <c r="U3320" s="183" t="str">
        <f t="shared" si="4288"/>
        <v>U$14</v>
      </c>
      <c r="V3320" s="183" t="str">
        <f t="shared" si="4288"/>
        <v>V$14</v>
      </c>
      <c r="W3320" s="183" t="str">
        <f t="shared" si="4288"/>
        <v>W$14</v>
      </c>
      <c r="X3320" s="183" t="str">
        <f t="shared" si="4288"/>
        <v>X$14</v>
      </c>
      <c r="Y3320" s="183" t="str">
        <f t="shared" si="4288"/>
        <v>Y$14</v>
      </c>
      <c r="Z3320" s="183" t="str">
        <f t="shared" si="4288"/>
        <v>Z$14</v>
      </c>
      <c r="AA3320" s="183" t="str">
        <f t="shared" si="4288"/>
        <v>AA$14</v>
      </c>
      <c r="AB3320" s="183" t="str">
        <f t="shared" si="4288"/>
        <v>AB$14</v>
      </c>
      <c r="AC3320" s="183" t="str">
        <f t="shared" si="4288"/>
        <v>AC$14</v>
      </c>
      <c r="AD3320" s="183" t="str">
        <f t="shared" si="4288"/>
        <v>AD$14</v>
      </c>
      <c r="AE3320" s="183" t="str">
        <f t="shared" si="4288"/>
        <v>AE$14</v>
      </c>
      <c r="AF3320" s="183" t="str">
        <f t="shared" si="4288"/>
        <v>AF$14</v>
      </c>
      <c r="AG3320" s="183" t="str">
        <f t="shared" si="4288"/>
        <v>AG$14</v>
      </c>
      <c r="AH3320" s="183" t="str">
        <f t="shared" si="4288"/>
        <v>AH$14</v>
      </c>
      <c r="AI3320" s="183" t="str">
        <f t="shared" si="4288"/>
        <v>AI$14</v>
      </c>
      <c r="AJ3320" s="183" t="str">
        <f t="shared" si="4288"/>
        <v>AJ$14</v>
      </c>
      <c r="AK3320" s="183" t="str">
        <f t="shared" si="4288"/>
        <v>AK$14</v>
      </c>
      <c r="AL3320" s="183" t="str">
        <f t="shared" si="4288"/>
        <v>AL$14</v>
      </c>
      <c r="AM3320" s="183" t="str">
        <f t="shared" si="4288"/>
        <v>AM$14</v>
      </c>
      <c r="AN3320" s="183" t="str">
        <f t="shared" si="4288"/>
        <v>AN$14</v>
      </c>
      <c r="AO3320" s="183" t="str">
        <f t="shared" si="4288"/>
        <v>AO$14</v>
      </c>
      <c r="AP3320" s="183" t="str">
        <f t="shared" si="4288"/>
        <v>AP$14</v>
      </c>
      <c r="AQ3320" s="183" t="str">
        <f t="shared" si="4288"/>
        <v>AQ$14</v>
      </c>
      <c r="AR3320" s="183" t="str">
        <f t="shared" si="4288"/>
        <v>AR$14</v>
      </c>
      <c r="AS3320" s="183" t="str">
        <f t="shared" si="4288"/>
        <v>AS$14</v>
      </c>
      <c r="AT3320" s="183" t="str">
        <f t="shared" si="4288"/>
        <v>AT$14</v>
      </c>
      <c r="AU3320" s="183" t="str">
        <f t="shared" si="4288"/>
        <v>AU$14</v>
      </c>
      <c r="AV3320" s="183" t="str">
        <f t="shared" si="4288"/>
        <v>AV$14</v>
      </c>
      <c r="AW3320" s="183" t="str">
        <f t="shared" si="4288"/>
        <v>AW$14</v>
      </c>
      <c r="AX3320" s="183" t="str">
        <f t="shared" si="4288"/>
        <v>AX$14</v>
      </c>
      <c r="AY3320" s="183" t="str">
        <f t="shared" ref="AY3320:CD3320" si="4289">AY$18</f>
        <v>AY$14</v>
      </c>
      <c r="AZ3320" s="183" t="str">
        <f t="shared" si="4289"/>
        <v>AZ$14</v>
      </c>
      <c r="BA3320" s="183" t="str">
        <f t="shared" si="4289"/>
        <v>BA$14</v>
      </c>
      <c r="BB3320" s="183" t="str">
        <f t="shared" si="4289"/>
        <v>BB$14</v>
      </c>
      <c r="BC3320" s="183" t="str">
        <f t="shared" si="4289"/>
        <v>BC$14</v>
      </c>
      <c r="BD3320" s="183" t="str">
        <f t="shared" si="4289"/>
        <v>BD$14</v>
      </c>
      <c r="BE3320" s="183" t="str">
        <f t="shared" si="4289"/>
        <v>BE$14</v>
      </c>
      <c r="BF3320" s="183" t="str">
        <f t="shared" si="4289"/>
        <v>BF$14</v>
      </c>
      <c r="BG3320" s="183" t="str">
        <f t="shared" si="4289"/>
        <v>BG$14</v>
      </c>
      <c r="BH3320" s="183" t="str">
        <f t="shared" si="4289"/>
        <v>BH$14</v>
      </c>
      <c r="BI3320" s="183" t="str">
        <f t="shared" si="4289"/>
        <v>BI$14</v>
      </c>
      <c r="BJ3320" s="183" t="str">
        <f t="shared" si="4289"/>
        <v>BJ$14</v>
      </c>
      <c r="BK3320" s="183" t="str">
        <f t="shared" si="4289"/>
        <v>BK$14</v>
      </c>
      <c r="BL3320" s="183" t="str">
        <f t="shared" si="4289"/>
        <v>BL$14</v>
      </c>
      <c r="BM3320" s="183" t="str">
        <f t="shared" si="4289"/>
        <v>BM$14</v>
      </c>
      <c r="BN3320" s="183" t="str">
        <f t="shared" si="4289"/>
        <v>BN$14</v>
      </c>
      <c r="BO3320" s="183" t="str">
        <f t="shared" si="4289"/>
        <v>BO$14</v>
      </c>
      <c r="BP3320" s="183" t="str">
        <f t="shared" si="4289"/>
        <v>BP$14</v>
      </c>
      <c r="BQ3320" s="183" t="str">
        <f t="shared" si="4289"/>
        <v>BQ$14</v>
      </c>
      <c r="BR3320" s="183" t="str">
        <f t="shared" si="4289"/>
        <v>BR$14</v>
      </c>
      <c r="BS3320" s="183" t="str">
        <f t="shared" si="4289"/>
        <v>BS$14</v>
      </c>
      <c r="BT3320" s="183" t="str">
        <f t="shared" si="4289"/>
        <v>BT$14</v>
      </c>
      <c r="BU3320" s="183" t="str">
        <f t="shared" si="4289"/>
        <v>BU$14</v>
      </c>
      <c r="BV3320" s="183" t="str">
        <f t="shared" si="4289"/>
        <v>BV$14</v>
      </c>
      <c r="BW3320" s="183" t="str">
        <f t="shared" si="4289"/>
        <v>BW$14</v>
      </c>
      <c r="BX3320" s="183" t="str">
        <f t="shared" si="4289"/>
        <v>BX$14</v>
      </c>
      <c r="BY3320" s="183" t="str">
        <f t="shared" si="4289"/>
        <v>BY$14</v>
      </c>
      <c r="BZ3320" s="183" t="str">
        <f t="shared" si="4289"/>
        <v>BZ$14</v>
      </c>
      <c r="CA3320" s="183" t="str">
        <f t="shared" si="4289"/>
        <v>CA$14</v>
      </c>
      <c r="CB3320" s="183" t="str">
        <f t="shared" si="4289"/>
        <v>CB$14</v>
      </c>
      <c r="CC3320" s="183" t="str">
        <f t="shared" si="4289"/>
        <v>CC$14</v>
      </c>
      <c r="CD3320" s="183" t="str">
        <f t="shared" si="4289"/>
        <v>CD$14</v>
      </c>
      <c r="CE3320" s="183" t="str">
        <f t="shared" ref="CE3320:CL3320" si="4290">CE$18</f>
        <v>CE$14</v>
      </c>
      <c r="CF3320" s="183" t="str">
        <f t="shared" si="4290"/>
        <v>CF$14</v>
      </c>
      <c r="CG3320" s="183" t="str">
        <f t="shared" si="4290"/>
        <v>CG$14</v>
      </c>
      <c r="CH3320" s="183" t="str">
        <f t="shared" si="4290"/>
        <v>CH$14</v>
      </c>
      <c r="CI3320" s="183" t="str">
        <f t="shared" si="4290"/>
        <v>CI$14</v>
      </c>
      <c r="CJ3320" s="183" t="str">
        <f t="shared" si="4290"/>
        <v>CJ$14</v>
      </c>
      <c r="CK3320" s="183" t="str">
        <f t="shared" si="4290"/>
        <v>CK$14</v>
      </c>
      <c r="CL3320" s="183" t="str">
        <f t="shared" si="4290"/>
        <v>CL$14</v>
      </c>
    </row>
    <row r="3321" spans="2:90" x14ac:dyDescent="0.4">
      <c r="B3321" s="168" t="s">
        <v>462</v>
      </c>
      <c r="C3321" s="193"/>
      <c r="D3321" s="193"/>
      <c r="E3321" s="193" t="s">
        <v>906</v>
      </c>
      <c r="F3321" s="193"/>
      <c r="G3321" s="193"/>
      <c r="H3321" s="193"/>
      <c r="I3321" s="194"/>
      <c r="J3321" s="194"/>
      <c r="K3321" s="195"/>
      <c r="L3321" s="195"/>
      <c r="M3321" s="195"/>
      <c r="N3321" s="195"/>
      <c r="O3321" s="195"/>
      <c r="P3321" s="195"/>
      <c r="R3321" s="195"/>
      <c r="S3321" s="183" t="str">
        <f t="shared" ref="S3321:AX3321" si="4291">S$19</f>
        <v>S$15</v>
      </c>
      <c r="T3321" s="183" t="str">
        <f t="shared" si="4291"/>
        <v>T$15</v>
      </c>
      <c r="U3321" s="183" t="str">
        <f t="shared" si="4291"/>
        <v>U$15</v>
      </c>
      <c r="V3321" s="183" t="str">
        <f t="shared" si="4291"/>
        <v>V$15</v>
      </c>
      <c r="W3321" s="183" t="str">
        <f t="shared" si="4291"/>
        <v>W$15</v>
      </c>
      <c r="X3321" s="183" t="str">
        <f t="shared" si="4291"/>
        <v>X$15</v>
      </c>
      <c r="Y3321" s="183" t="str">
        <f t="shared" si="4291"/>
        <v>Y$15</v>
      </c>
      <c r="Z3321" s="183" t="str">
        <f t="shared" si="4291"/>
        <v>Z$15</v>
      </c>
      <c r="AA3321" s="183" t="str">
        <f t="shared" si="4291"/>
        <v>AA$15</v>
      </c>
      <c r="AB3321" s="183" t="str">
        <f t="shared" si="4291"/>
        <v>AB$15</v>
      </c>
      <c r="AC3321" s="183" t="str">
        <f t="shared" si="4291"/>
        <v>AC$15</v>
      </c>
      <c r="AD3321" s="183" t="str">
        <f t="shared" si="4291"/>
        <v>AD$15</v>
      </c>
      <c r="AE3321" s="183" t="str">
        <f t="shared" si="4291"/>
        <v>AE$15</v>
      </c>
      <c r="AF3321" s="183" t="str">
        <f t="shared" si="4291"/>
        <v>AF$15</v>
      </c>
      <c r="AG3321" s="183" t="str">
        <f t="shared" si="4291"/>
        <v>AG$15</v>
      </c>
      <c r="AH3321" s="183" t="str">
        <f t="shared" si="4291"/>
        <v>AH$15</v>
      </c>
      <c r="AI3321" s="183" t="str">
        <f t="shared" si="4291"/>
        <v>AI$15</v>
      </c>
      <c r="AJ3321" s="183" t="str">
        <f t="shared" si="4291"/>
        <v>AJ$15</v>
      </c>
      <c r="AK3321" s="183" t="str">
        <f t="shared" si="4291"/>
        <v>AK$15</v>
      </c>
      <c r="AL3321" s="183" t="str">
        <f t="shared" si="4291"/>
        <v>AL$15</v>
      </c>
      <c r="AM3321" s="183" t="str">
        <f t="shared" si="4291"/>
        <v>AM$15</v>
      </c>
      <c r="AN3321" s="183" t="str">
        <f t="shared" si="4291"/>
        <v>AN$15</v>
      </c>
      <c r="AO3321" s="183" t="str">
        <f t="shared" si="4291"/>
        <v>AO$15</v>
      </c>
      <c r="AP3321" s="183" t="str">
        <f t="shared" si="4291"/>
        <v>AP$15</v>
      </c>
      <c r="AQ3321" s="183" t="str">
        <f t="shared" si="4291"/>
        <v>AQ$15</v>
      </c>
      <c r="AR3321" s="183" t="str">
        <f t="shared" si="4291"/>
        <v>AR$15</v>
      </c>
      <c r="AS3321" s="183" t="str">
        <f t="shared" si="4291"/>
        <v>AS$15</v>
      </c>
      <c r="AT3321" s="183" t="str">
        <f t="shared" si="4291"/>
        <v>AT$15</v>
      </c>
      <c r="AU3321" s="183" t="str">
        <f t="shared" si="4291"/>
        <v>AU$15</v>
      </c>
      <c r="AV3321" s="183" t="str">
        <f t="shared" si="4291"/>
        <v>AV$15</v>
      </c>
      <c r="AW3321" s="183" t="str">
        <f t="shared" si="4291"/>
        <v>AW$15</v>
      </c>
      <c r="AX3321" s="183" t="str">
        <f t="shared" si="4291"/>
        <v>AX$15</v>
      </c>
      <c r="AY3321" s="183" t="str">
        <f t="shared" ref="AY3321:CD3321" si="4292">AY$19</f>
        <v>AY$15</v>
      </c>
      <c r="AZ3321" s="183" t="str">
        <f t="shared" si="4292"/>
        <v>AZ$15</v>
      </c>
      <c r="BA3321" s="183" t="str">
        <f t="shared" si="4292"/>
        <v>BA$15</v>
      </c>
      <c r="BB3321" s="183" t="str">
        <f t="shared" si="4292"/>
        <v>BB$15</v>
      </c>
      <c r="BC3321" s="183" t="str">
        <f t="shared" si="4292"/>
        <v>BC$15</v>
      </c>
      <c r="BD3321" s="183" t="str">
        <f t="shared" si="4292"/>
        <v>BD$15</v>
      </c>
      <c r="BE3321" s="183" t="str">
        <f t="shared" si="4292"/>
        <v>BE$15</v>
      </c>
      <c r="BF3321" s="183" t="str">
        <f t="shared" si="4292"/>
        <v>BF$15</v>
      </c>
      <c r="BG3321" s="183" t="str">
        <f t="shared" si="4292"/>
        <v>BG$15</v>
      </c>
      <c r="BH3321" s="183" t="str">
        <f t="shared" si="4292"/>
        <v>BH$15</v>
      </c>
      <c r="BI3321" s="183" t="str">
        <f t="shared" si="4292"/>
        <v>BI$15</v>
      </c>
      <c r="BJ3321" s="183" t="str">
        <f t="shared" si="4292"/>
        <v>BJ$15</v>
      </c>
      <c r="BK3321" s="183" t="str">
        <f t="shared" si="4292"/>
        <v>BK$15</v>
      </c>
      <c r="BL3321" s="183" t="str">
        <f t="shared" si="4292"/>
        <v>BL$15</v>
      </c>
      <c r="BM3321" s="183" t="str">
        <f t="shared" si="4292"/>
        <v>BM$15</v>
      </c>
      <c r="BN3321" s="183" t="str">
        <f t="shared" si="4292"/>
        <v>BN$15</v>
      </c>
      <c r="BO3321" s="183" t="str">
        <f t="shared" si="4292"/>
        <v>BO$15</v>
      </c>
      <c r="BP3321" s="183" t="str">
        <f t="shared" si="4292"/>
        <v>BP$15</v>
      </c>
      <c r="BQ3321" s="183" t="str">
        <f t="shared" si="4292"/>
        <v>BQ$15</v>
      </c>
      <c r="BR3321" s="183" t="str">
        <f t="shared" si="4292"/>
        <v>BR$15</v>
      </c>
      <c r="BS3321" s="183" t="str">
        <f t="shared" si="4292"/>
        <v>BS$15</v>
      </c>
      <c r="BT3321" s="183" t="str">
        <f t="shared" si="4292"/>
        <v>BT$15</v>
      </c>
      <c r="BU3321" s="183" t="str">
        <f t="shared" si="4292"/>
        <v>BU$15</v>
      </c>
      <c r="BV3321" s="183" t="str">
        <f t="shared" si="4292"/>
        <v>BV$15</v>
      </c>
      <c r="BW3321" s="183" t="str">
        <f t="shared" si="4292"/>
        <v>BW$15</v>
      </c>
      <c r="BX3321" s="183" t="str">
        <f t="shared" si="4292"/>
        <v>BX$15</v>
      </c>
      <c r="BY3321" s="183" t="str">
        <f t="shared" si="4292"/>
        <v>BY$15</v>
      </c>
      <c r="BZ3321" s="183" t="str">
        <f t="shared" si="4292"/>
        <v>BZ$15</v>
      </c>
      <c r="CA3321" s="183" t="str">
        <f t="shared" si="4292"/>
        <v>CA$15</v>
      </c>
      <c r="CB3321" s="183" t="str">
        <f t="shared" si="4292"/>
        <v>CB$15</v>
      </c>
      <c r="CC3321" s="183" t="str">
        <f t="shared" si="4292"/>
        <v>CC$15</v>
      </c>
      <c r="CD3321" s="183" t="str">
        <f t="shared" si="4292"/>
        <v>CD$15</v>
      </c>
      <c r="CE3321" s="183" t="str">
        <f t="shared" ref="CE3321:CL3321" si="4293">CE$19</f>
        <v>CE$15</v>
      </c>
      <c r="CF3321" s="183" t="str">
        <f t="shared" si="4293"/>
        <v>CF$15</v>
      </c>
      <c r="CG3321" s="183" t="str">
        <f t="shared" si="4293"/>
        <v>CG$15</v>
      </c>
      <c r="CH3321" s="183" t="str">
        <f t="shared" si="4293"/>
        <v>CH$15</v>
      </c>
      <c r="CI3321" s="183" t="str">
        <f t="shared" si="4293"/>
        <v>CI$15</v>
      </c>
      <c r="CJ3321" s="183" t="str">
        <f t="shared" si="4293"/>
        <v>CJ$15</v>
      </c>
      <c r="CK3321" s="183" t="str">
        <f t="shared" si="4293"/>
        <v>CK$15</v>
      </c>
      <c r="CL3321" s="183" t="str">
        <f t="shared" si="4293"/>
        <v>CL$15</v>
      </c>
    </row>
    <row r="3322" spans="2:90" x14ac:dyDescent="0.4">
      <c r="B3322" s="70" t="s">
        <v>395</v>
      </c>
      <c r="C3322" s="48"/>
      <c r="D3322" s="48" t="s">
        <v>404</v>
      </c>
      <c r="E3322" s="48" t="s">
        <v>404</v>
      </c>
      <c r="F3322" s="48" t="s">
        <v>432</v>
      </c>
      <c r="G3322" s="48" t="s">
        <v>393</v>
      </c>
      <c r="H3322" s="48"/>
      <c r="I3322" s="277"/>
      <c r="J3322" s="277"/>
      <c r="K3322" s="48"/>
      <c r="L3322" s="48"/>
      <c r="M3322" s="48"/>
      <c r="N3322" s="48"/>
      <c r="O3322" s="48"/>
      <c r="P3322" s="48"/>
      <c r="R3322" s="70"/>
      <c r="S3322" s="278"/>
      <c r="T3322" s="278"/>
      <c r="U3322" s="278"/>
      <c r="V3322" s="278"/>
      <c r="W3322" s="278"/>
      <c r="X3322" s="278"/>
      <c r="Y3322" s="278"/>
      <c r="Z3322" s="278"/>
      <c r="AA3322" s="278"/>
      <c r="AB3322" s="278"/>
      <c r="AC3322" s="278"/>
      <c r="AD3322" s="278"/>
      <c r="AE3322" s="278"/>
      <c r="AF3322" s="278"/>
      <c r="AG3322" s="278"/>
      <c r="AH3322" s="278"/>
      <c r="AI3322" s="278"/>
      <c r="AJ3322" s="278"/>
      <c r="AK3322" s="278"/>
      <c r="AL3322" s="278"/>
      <c r="AM3322" s="278"/>
      <c r="AN3322" s="278"/>
      <c r="AO3322" s="278"/>
      <c r="AP3322" s="278"/>
      <c r="AQ3322" s="278"/>
      <c r="AR3322" s="278"/>
      <c r="AS3322" s="278"/>
      <c r="AT3322" s="278"/>
      <c r="AU3322" s="278"/>
      <c r="AV3322" s="278"/>
      <c r="AW3322" s="278"/>
      <c r="AX3322" s="278"/>
      <c r="AY3322" s="278"/>
      <c r="AZ3322" s="278"/>
      <c r="BA3322" s="278"/>
      <c r="BB3322" s="278"/>
      <c r="BC3322" s="278"/>
      <c r="BD3322" s="278"/>
      <c r="BE3322" s="278"/>
      <c r="BF3322" s="278"/>
      <c r="BG3322" s="278"/>
      <c r="BH3322" s="278"/>
      <c r="BI3322" s="278"/>
      <c r="BJ3322" s="278"/>
      <c r="BK3322" s="278"/>
      <c r="BL3322" s="278"/>
      <c r="BM3322" s="278"/>
      <c r="BN3322" s="278"/>
      <c r="BO3322" s="278"/>
      <c r="BP3322" s="278"/>
      <c r="BQ3322" s="278"/>
      <c r="BR3322" s="278"/>
      <c r="BS3322" s="278"/>
      <c r="BT3322" s="278"/>
      <c r="BU3322" s="278"/>
      <c r="BV3322" s="278"/>
      <c r="BW3322" s="278"/>
      <c r="BX3322" s="278"/>
      <c r="BY3322" s="278"/>
      <c r="BZ3322" s="278"/>
      <c r="CA3322" s="278"/>
      <c r="CB3322" s="278"/>
      <c r="CC3322" s="278"/>
      <c r="CD3322" s="278"/>
      <c r="CE3322" s="278"/>
      <c r="CF3322" s="278"/>
      <c r="CG3322" s="278"/>
      <c r="CH3322" s="278"/>
      <c r="CI3322" s="278"/>
      <c r="CJ3322" s="278"/>
      <c r="CK3322" s="278"/>
      <c r="CL3322" s="278"/>
    </row>
    <row r="3323" spans="2:90" x14ac:dyDescent="0.4">
      <c r="B3323" s="120" t="s">
        <v>403</v>
      </c>
      <c r="C3323" s="31"/>
      <c r="D3323" s="31" t="s">
        <v>404</v>
      </c>
      <c r="E3323" s="31" t="s">
        <v>906</v>
      </c>
      <c r="F3323" s="31"/>
      <c r="G3323" s="31" t="str">
        <f t="shared" ref="G3323:G3330" si="4294">E3323</f>
        <v/>
      </c>
      <c r="H3323" s="31"/>
      <c r="I3323" s="73"/>
      <c r="J3323" s="73"/>
      <c r="K3323" s="119">
        <f ca="1">'IS BS CF'!K$24</f>
        <v>-60001.166666666679</v>
      </c>
      <c r="L3323" s="119">
        <f ca="1">'IS BS CF'!L$24</f>
        <v>-60001.983333333344</v>
      </c>
      <c r="M3323" s="119">
        <f ca="1">'IS BS CF'!M$24</f>
        <v>-60002.683333333349</v>
      </c>
      <c r="N3323" s="119">
        <f ca="1">'IS BS CF'!N$24</f>
        <v>-60003.383333333324</v>
      </c>
      <c r="O3323" s="119">
        <f ca="1">'IS BS CF'!O$24</f>
        <v>-60004.083333333321</v>
      </c>
      <c r="P3323" s="119">
        <f ca="1">'IS BS CF'!P$24</f>
        <v>-60004.783333333333</v>
      </c>
      <c r="Q3323" s="119"/>
      <c r="R3323" s="119">
        <f>'IS BS CF'!R$24</f>
        <v>0</v>
      </c>
      <c r="S3323" s="119">
        <f ca="1">'IS BS CF'!S$24</f>
        <v>-5000</v>
      </c>
      <c r="T3323" s="119">
        <f ca="1">'IS BS CF'!T$24</f>
        <v>-5000</v>
      </c>
      <c r="U3323" s="119">
        <f ca="1">'IS BS CF'!U$24</f>
        <v>-5000.1166666666668</v>
      </c>
      <c r="V3323" s="119">
        <f ca="1">'IS BS CF'!V$24</f>
        <v>-5000.1166666666668</v>
      </c>
      <c r="W3323" s="119">
        <f ca="1">'IS BS CF'!W$24</f>
        <v>-5000.1166666666668</v>
      </c>
      <c r="X3323" s="119">
        <f ca="1">'IS BS CF'!X$24</f>
        <v>-5000.1166666666668</v>
      </c>
      <c r="Y3323" s="119">
        <f ca="1">'IS BS CF'!Y$24</f>
        <v>-5000.1166666666668</v>
      </c>
      <c r="Z3323" s="119">
        <f ca="1">'IS BS CF'!Z$24</f>
        <v>-5000.1166666666668</v>
      </c>
      <c r="AA3323" s="119">
        <f ca="1">'IS BS CF'!AA$24</f>
        <v>-5000.1166666666668</v>
      </c>
      <c r="AB3323" s="119">
        <f ca="1">'IS BS CF'!AB$24</f>
        <v>-5000.1166666666668</v>
      </c>
      <c r="AC3323" s="119">
        <f ca="1">'IS BS CF'!AC$24</f>
        <v>-5000.1166666666668</v>
      </c>
      <c r="AD3323" s="119">
        <f ca="1">'IS BS CF'!AD$24</f>
        <v>-5000.1166666666668</v>
      </c>
      <c r="AE3323" s="119">
        <f ca="1">'IS BS CF'!AE$24</f>
        <v>-5000.1166666666668</v>
      </c>
      <c r="AF3323" s="119">
        <f ca="1">'IS BS CF'!AF$24</f>
        <v>-5000.1166666666668</v>
      </c>
      <c r="AG3323" s="119">
        <f ca="1">'IS BS CF'!AG$24</f>
        <v>-5000.1750000000002</v>
      </c>
      <c r="AH3323" s="119">
        <f ca="1">'IS BS CF'!AH$24</f>
        <v>-5000.1750000000002</v>
      </c>
      <c r="AI3323" s="119">
        <f ca="1">'IS BS CF'!AI$24</f>
        <v>-5000.1750000000002</v>
      </c>
      <c r="AJ3323" s="119">
        <f ca="1">'IS BS CF'!AJ$24</f>
        <v>-5000.1750000000002</v>
      </c>
      <c r="AK3323" s="119">
        <f ca="1">'IS BS CF'!AK$24</f>
        <v>-5000.1750000000002</v>
      </c>
      <c r="AL3323" s="119">
        <f ca="1">'IS BS CF'!AL$24</f>
        <v>-5000.1750000000002</v>
      </c>
      <c r="AM3323" s="119">
        <f ca="1">'IS BS CF'!AM$24</f>
        <v>-5000.1750000000002</v>
      </c>
      <c r="AN3323" s="119">
        <f ca="1">'IS BS CF'!AN$24</f>
        <v>-5000.1750000000002</v>
      </c>
      <c r="AO3323" s="119">
        <f ca="1">'IS BS CF'!AO$24</f>
        <v>-5000.1750000000002</v>
      </c>
      <c r="AP3323" s="119">
        <f ca="1">'IS BS CF'!AP$24</f>
        <v>-5000.1750000000002</v>
      </c>
      <c r="AQ3323" s="119">
        <f ca="1">'IS BS CF'!AQ$24</f>
        <v>-5000.1750000000002</v>
      </c>
      <c r="AR3323" s="119">
        <f ca="1">'IS BS CF'!AR$24</f>
        <v>-5000.1750000000002</v>
      </c>
      <c r="AS3323" s="119">
        <f ca="1">'IS BS CF'!AS$24</f>
        <v>-5000.2333333333336</v>
      </c>
      <c r="AT3323" s="119">
        <f ca="1">'IS BS CF'!AT$24</f>
        <v>-5000.2333333333336</v>
      </c>
      <c r="AU3323" s="119">
        <f ca="1">'IS BS CF'!AU$24</f>
        <v>-5000.2333333333336</v>
      </c>
      <c r="AV3323" s="119">
        <f ca="1">'IS BS CF'!AV$24</f>
        <v>-5000.2333333333336</v>
      </c>
      <c r="AW3323" s="119">
        <f ca="1">'IS BS CF'!AW$24</f>
        <v>-5000.2333333333336</v>
      </c>
      <c r="AX3323" s="119">
        <f ca="1">'IS BS CF'!AX$24</f>
        <v>-5000.2333333333336</v>
      </c>
      <c r="AY3323" s="119">
        <f ca="1">'IS BS CF'!AY$24</f>
        <v>-5000.2333333333336</v>
      </c>
      <c r="AZ3323" s="119">
        <f ca="1">'IS BS CF'!AZ$24</f>
        <v>-5000.2333333333336</v>
      </c>
      <c r="BA3323" s="119">
        <f ca="1">'IS BS CF'!BA$24</f>
        <v>-5000.2333333333336</v>
      </c>
      <c r="BB3323" s="119">
        <f ca="1">'IS BS CF'!BB$24</f>
        <v>-5000.2333333333336</v>
      </c>
      <c r="BC3323" s="119">
        <f ca="1">'IS BS CF'!BC$24</f>
        <v>-5000.2333333333336</v>
      </c>
      <c r="BD3323" s="119">
        <f ca="1">'IS BS CF'!BD$24</f>
        <v>-5000.2333333333336</v>
      </c>
      <c r="BE3323" s="119">
        <f ca="1">'IS BS CF'!BE$24</f>
        <v>-5000.291666666667</v>
      </c>
      <c r="BF3323" s="119">
        <f ca="1">'IS BS CF'!BF$24</f>
        <v>-5000.291666666667</v>
      </c>
      <c r="BG3323" s="119">
        <f ca="1">'IS BS CF'!BG$24</f>
        <v>-5000.291666666667</v>
      </c>
      <c r="BH3323" s="119">
        <f ca="1">'IS BS CF'!BH$24</f>
        <v>-5000.291666666667</v>
      </c>
      <c r="BI3323" s="119">
        <f ca="1">'IS BS CF'!BI$24</f>
        <v>-5000.291666666667</v>
      </c>
      <c r="BJ3323" s="119">
        <f ca="1">'IS BS CF'!BJ$24</f>
        <v>-5000.291666666667</v>
      </c>
      <c r="BK3323" s="119">
        <f ca="1">'IS BS CF'!BK$24</f>
        <v>-5000.291666666667</v>
      </c>
      <c r="BL3323" s="119">
        <f ca="1">'IS BS CF'!BL$24</f>
        <v>-5000.291666666667</v>
      </c>
      <c r="BM3323" s="119">
        <f ca="1">'IS BS CF'!BM$24</f>
        <v>-5000.291666666667</v>
      </c>
      <c r="BN3323" s="119">
        <f ca="1">'IS BS CF'!BN$24</f>
        <v>-5000.291666666667</v>
      </c>
      <c r="BO3323" s="119">
        <f ca="1">'IS BS CF'!BO$24</f>
        <v>-5000.291666666667</v>
      </c>
      <c r="BP3323" s="119">
        <f ca="1">'IS BS CF'!BP$24</f>
        <v>-5000.291666666667</v>
      </c>
      <c r="BQ3323" s="119">
        <f ca="1">'IS BS CF'!BQ$24</f>
        <v>-5000.3500000000004</v>
      </c>
      <c r="BR3323" s="119">
        <f ca="1">'IS BS CF'!BR$24</f>
        <v>-5000.3500000000004</v>
      </c>
      <c r="BS3323" s="119">
        <f ca="1">'IS BS CF'!BS$24</f>
        <v>-5000.3500000000004</v>
      </c>
      <c r="BT3323" s="119">
        <f ca="1">'IS BS CF'!BT$24</f>
        <v>-5000.3500000000004</v>
      </c>
      <c r="BU3323" s="119">
        <f ca="1">'IS BS CF'!BU$24</f>
        <v>-5000.3500000000004</v>
      </c>
      <c r="BV3323" s="119">
        <f ca="1">'IS BS CF'!BV$24</f>
        <v>-5000.3500000000004</v>
      </c>
      <c r="BW3323" s="119">
        <f ca="1">'IS BS CF'!BW$24</f>
        <v>-5000.3500000000004</v>
      </c>
      <c r="BX3323" s="119">
        <f ca="1">'IS BS CF'!BX$24</f>
        <v>-5000.3500000000004</v>
      </c>
      <c r="BY3323" s="119">
        <f ca="1">'IS BS CF'!BY$24</f>
        <v>-5000.3500000000004</v>
      </c>
      <c r="BZ3323" s="119">
        <f ca="1">'IS BS CF'!BZ$24</f>
        <v>-5000.3500000000004</v>
      </c>
      <c r="CA3323" s="119">
        <f ca="1">'IS BS CF'!CA$24</f>
        <v>-5000.3500000000004</v>
      </c>
      <c r="CB3323" s="119">
        <f ca="1">'IS BS CF'!CB$24</f>
        <v>-5000.3500000000004</v>
      </c>
      <c r="CC3323" s="119">
        <f ca="1">'IS BS CF'!CC$24</f>
        <v>-5000.4083333333338</v>
      </c>
      <c r="CD3323" s="119">
        <f ca="1">'IS BS CF'!CD$24</f>
        <v>-5000.4083333333338</v>
      </c>
      <c r="CE3323" s="119">
        <f ca="1">'IS BS CF'!CE$24</f>
        <v>-5000.4083333333338</v>
      </c>
      <c r="CF3323" s="119">
        <f ca="1">'IS BS CF'!CF$24</f>
        <v>-5000.4083333333338</v>
      </c>
      <c r="CG3323" s="119">
        <f ca="1">'IS BS CF'!CG$24</f>
        <v>-5000.4083333333338</v>
      </c>
      <c r="CH3323" s="119">
        <f ca="1">'IS BS CF'!CH$24</f>
        <v>-5000.4083333333338</v>
      </c>
      <c r="CI3323" s="119">
        <f ca="1">'IS BS CF'!CI$24</f>
        <v>-5000.4083333333338</v>
      </c>
      <c r="CJ3323" s="119">
        <f ca="1">'IS BS CF'!CJ$24</f>
        <v>-5000.4083333333338</v>
      </c>
      <c r="CK3323" s="119">
        <f ca="1">'IS BS CF'!CK$24</f>
        <v>-5000.4083333333338</v>
      </c>
      <c r="CL3323" s="119">
        <f ca="1">'IS BS CF'!CL$24</f>
        <v>-5000.4083333333338</v>
      </c>
    </row>
    <row r="3324" spans="2:90" x14ac:dyDescent="0.4">
      <c r="B3324" s="67"/>
      <c r="C3324" s="31"/>
      <c r="D3324" s="31" t="s">
        <v>404</v>
      </c>
      <c r="E3324" s="31" t="s">
        <v>906</v>
      </c>
      <c r="F3324" s="31"/>
      <c r="G3324" s="31" t="str">
        <f t="shared" si="4294"/>
        <v/>
      </c>
      <c r="H3324" s="31"/>
      <c r="I3324" s="73"/>
      <c r="J3324" s="73"/>
      <c r="K3324" s="31"/>
      <c r="L3324" s="31"/>
      <c r="M3324" s="31"/>
      <c r="N3324" s="31"/>
      <c r="O3324" s="31"/>
      <c r="P3324" s="31"/>
      <c r="R3324" s="67"/>
      <c r="S3324" s="67"/>
      <c r="T3324" s="67"/>
      <c r="U3324" s="67"/>
      <c r="V3324" s="67"/>
      <c r="W3324" s="67"/>
      <c r="X3324" s="67"/>
      <c r="Y3324" s="67"/>
      <c r="Z3324" s="67"/>
      <c r="AA3324" s="67"/>
      <c r="AB3324" s="67"/>
      <c r="AC3324" s="67"/>
      <c r="AD3324" s="67"/>
      <c r="AE3324" s="67"/>
      <c r="AF3324" s="67"/>
      <c r="AG3324" s="67"/>
      <c r="AH3324" s="67"/>
      <c r="AI3324" s="67"/>
      <c r="AJ3324" s="67"/>
      <c r="AK3324" s="67"/>
      <c r="AL3324" s="67"/>
      <c r="AM3324" s="67"/>
      <c r="AN3324" s="67"/>
      <c r="AO3324" s="67"/>
      <c r="AP3324" s="67"/>
      <c r="AQ3324" s="67"/>
      <c r="AR3324" s="67"/>
      <c r="AS3324" s="67"/>
      <c r="AT3324" s="67"/>
      <c r="AU3324" s="67"/>
      <c r="AV3324" s="67"/>
      <c r="AW3324" s="67"/>
      <c r="AX3324" s="67"/>
      <c r="AY3324" s="67"/>
      <c r="AZ3324" s="67"/>
      <c r="BA3324" s="67"/>
      <c r="BB3324" s="67"/>
      <c r="BC3324" s="67"/>
      <c r="BD3324" s="67"/>
      <c r="BE3324" s="67"/>
      <c r="BF3324" s="67"/>
      <c r="BG3324" s="67"/>
      <c r="BH3324" s="67"/>
      <c r="BI3324" s="67"/>
      <c r="BJ3324" s="67"/>
      <c r="BK3324" s="67"/>
      <c r="BL3324" s="67"/>
      <c r="BM3324" s="67"/>
      <c r="BN3324" s="67"/>
      <c r="BO3324" s="67"/>
      <c r="BP3324" s="67"/>
      <c r="BQ3324" s="67"/>
      <c r="BR3324" s="67"/>
      <c r="BS3324" s="67"/>
      <c r="BT3324" s="67"/>
      <c r="BU3324" s="67"/>
      <c r="BV3324" s="67"/>
      <c r="BW3324" s="67"/>
      <c r="BX3324" s="67"/>
      <c r="BY3324" s="67"/>
      <c r="BZ3324" s="67"/>
      <c r="CA3324" s="67"/>
      <c r="CB3324" s="67"/>
      <c r="CC3324" s="67"/>
      <c r="CD3324" s="67"/>
      <c r="CE3324" s="67"/>
      <c r="CF3324" s="67"/>
      <c r="CG3324" s="67"/>
      <c r="CH3324" s="67"/>
      <c r="CI3324" s="67"/>
      <c r="CJ3324" s="67"/>
      <c r="CK3324" s="67"/>
      <c r="CL3324" s="67"/>
    </row>
    <row r="3325" spans="2:90" x14ac:dyDescent="0.4">
      <c r="B3325" s="124" t="s">
        <v>396</v>
      </c>
      <c r="D3325" t="s">
        <v>404</v>
      </c>
      <c r="E3325" t="s">
        <v>906</v>
      </c>
      <c r="G3325" t="str">
        <f t="shared" si="4294"/>
        <v/>
      </c>
      <c r="I3325"/>
      <c r="J3325"/>
      <c r="R3325"/>
      <c r="S3325"/>
      <c r="T3325"/>
      <c r="U3325"/>
      <c r="V3325"/>
      <c r="W3325"/>
      <c r="X3325"/>
      <c r="Y3325"/>
      <c r="Z3325"/>
      <c r="AA3325"/>
      <c r="AB3325"/>
      <c r="AC3325"/>
      <c r="AD3325"/>
      <c r="AE3325"/>
      <c r="AF3325"/>
      <c r="AG3325"/>
      <c r="AH3325"/>
      <c r="AI3325"/>
      <c r="AJ3325"/>
      <c r="AK3325"/>
      <c r="AL3325"/>
      <c r="AM3325"/>
      <c r="AN3325"/>
      <c r="AO3325"/>
      <c r="AP3325"/>
      <c r="AQ3325"/>
      <c r="AR3325"/>
      <c r="AS3325"/>
      <c r="AT3325"/>
      <c r="AU3325"/>
      <c r="AV3325"/>
      <c r="AW3325"/>
      <c r="AX3325"/>
      <c r="AY3325"/>
      <c r="AZ3325"/>
      <c r="BA3325"/>
      <c r="BB3325"/>
      <c r="BC3325"/>
      <c r="BD3325"/>
      <c r="BE3325"/>
      <c r="BF3325"/>
      <c r="BG3325"/>
      <c r="BH3325"/>
      <c r="BI3325"/>
      <c r="BJ3325"/>
      <c r="BK3325"/>
      <c r="BL3325"/>
      <c r="BM3325"/>
      <c r="BN3325"/>
      <c r="BO3325"/>
      <c r="BP3325"/>
      <c r="BQ3325"/>
      <c r="BR3325"/>
      <c r="BS3325"/>
      <c r="BT3325"/>
      <c r="BU3325"/>
      <c r="BV3325"/>
      <c r="BW3325"/>
      <c r="BX3325"/>
      <c r="BY3325"/>
      <c r="BZ3325"/>
      <c r="CA3325"/>
      <c r="CB3325"/>
      <c r="CC3325"/>
      <c r="CD3325"/>
      <c r="CE3325"/>
      <c r="CF3325"/>
      <c r="CG3325"/>
      <c r="CH3325"/>
      <c r="CI3325"/>
      <c r="CJ3325"/>
      <c r="CK3325"/>
      <c r="CL3325"/>
    </row>
    <row r="3326" spans="2:90" x14ac:dyDescent="0.4">
      <c r="B3326" s="139" t="s">
        <v>238</v>
      </c>
      <c r="C3326" s="12"/>
      <c r="D3326" s="12" t="s">
        <v>404</v>
      </c>
      <c r="E3326" s="12" t="s">
        <v>906</v>
      </c>
      <c r="F3326" s="12"/>
      <c r="G3326" s="12" t="str">
        <f t="shared" si="4294"/>
        <v/>
      </c>
      <c r="H3326" s="12"/>
      <c r="I3326" s="60"/>
      <c r="J3326" s="60"/>
      <c r="K3326" s="17">
        <v>30</v>
      </c>
      <c r="L3326" s="17">
        <v>30</v>
      </c>
      <c r="M3326" s="17">
        <v>30</v>
      </c>
      <c r="N3326" s="17">
        <v>30</v>
      </c>
      <c r="O3326" s="17">
        <v>30</v>
      </c>
      <c r="P3326" s="17">
        <v>30</v>
      </c>
      <c r="R3326" s="15"/>
      <c r="S3326" s="15" cm="1">
        <f t="array" ref="S3326">INDEX($K:$P,ROW(),MATCH(S$3,$K$2:$P$2,0))</f>
        <v>30</v>
      </c>
      <c r="T3326" s="15" cm="1">
        <f t="array" ref="T3326">INDEX($K:$P,ROW(),MATCH(T$3,$K$2:$P$2,0))</f>
        <v>30</v>
      </c>
      <c r="U3326" s="15" cm="1">
        <f t="array" ref="U3326">INDEX($K:$P,ROW(),MATCH(U$3,$K$2:$P$2,0))</f>
        <v>30</v>
      </c>
      <c r="V3326" s="15" cm="1">
        <f t="array" ref="V3326">INDEX($K:$P,ROW(),MATCH(V$3,$K$2:$P$2,0))</f>
        <v>30</v>
      </c>
      <c r="W3326" s="15" cm="1">
        <f t="array" ref="W3326">INDEX($K:$P,ROW(),MATCH(W$3,$K$2:$P$2,0))</f>
        <v>30</v>
      </c>
      <c r="X3326" s="15" cm="1">
        <f t="array" ref="X3326">INDEX($K:$P,ROW(),MATCH(X$3,$K$2:$P$2,0))</f>
        <v>30</v>
      </c>
      <c r="Y3326" s="15" cm="1">
        <f t="array" ref="Y3326">INDEX($K:$P,ROW(),MATCH(Y$3,$K$2:$P$2,0))</f>
        <v>30</v>
      </c>
      <c r="Z3326" s="15" cm="1">
        <f t="array" ref="Z3326">INDEX($K:$P,ROW(),MATCH(Z$3,$K$2:$P$2,0))</f>
        <v>30</v>
      </c>
      <c r="AA3326" s="15" cm="1">
        <f t="array" ref="AA3326">INDEX($K:$P,ROW(),MATCH(AA$3,$K$2:$P$2,0))</f>
        <v>30</v>
      </c>
      <c r="AB3326" s="15" cm="1">
        <f t="array" ref="AB3326">INDEX($K:$P,ROW(),MATCH(AB$3,$K$2:$P$2,0))</f>
        <v>30</v>
      </c>
      <c r="AC3326" s="15" cm="1">
        <f t="array" ref="AC3326">INDEX($K:$P,ROW(),MATCH(AC$3,$K$2:$P$2,0))</f>
        <v>30</v>
      </c>
      <c r="AD3326" s="15" cm="1">
        <f t="array" ref="AD3326">INDEX($K:$P,ROW(),MATCH(AD$3,$K$2:$P$2,0))</f>
        <v>30</v>
      </c>
      <c r="AE3326" s="15" cm="1">
        <f t="array" ref="AE3326">INDEX($K:$P,ROW(),MATCH(AE$3,$K$2:$P$2,0))</f>
        <v>30</v>
      </c>
      <c r="AF3326" s="15" cm="1">
        <f t="array" ref="AF3326">INDEX($K:$P,ROW(),MATCH(AF$3,$K$2:$P$2,0))</f>
        <v>30</v>
      </c>
      <c r="AG3326" s="15" cm="1">
        <f t="array" ref="AG3326">INDEX($K:$P,ROW(),MATCH(AG$3,$K$2:$P$2,0))</f>
        <v>30</v>
      </c>
      <c r="AH3326" s="15" cm="1">
        <f t="array" ref="AH3326">INDEX($K:$P,ROW(),MATCH(AH$3,$K$2:$P$2,0))</f>
        <v>30</v>
      </c>
      <c r="AI3326" s="15" cm="1">
        <f t="array" ref="AI3326">INDEX($K:$P,ROW(),MATCH(AI$3,$K$2:$P$2,0))</f>
        <v>30</v>
      </c>
      <c r="AJ3326" s="15" cm="1">
        <f t="array" ref="AJ3326">INDEX($K:$P,ROW(),MATCH(AJ$3,$K$2:$P$2,0))</f>
        <v>30</v>
      </c>
      <c r="AK3326" s="15" cm="1">
        <f t="array" ref="AK3326">INDEX($K:$P,ROW(),MATCH(AK$3,$K$2:$P$2,0))</f>
        <v>30</v>
      </c>
      <c r="AL3326" s="15" cm="1">
        <f t="array" ref="AL3326">INDEX($K:$P,ROW(),MATCH(AL$3,$K$2:$P$2,0))</f>
        <v>30</v>
      </c>
      <c r="AM3326" s="15" cm="1">
        <f t="array" ref="AM3326">INDEX($K:$P,ROW(),MATCH(AM$3,$K$2:$P$2,0))</f>
        <v>30</v>
      </c>
      <c r="AN3326" s="15" cm="1">
        <f t="array" ref="AN3326">INDEX($K:$P,ROW(),MATCH(AN$3,$K$2:$P$2,0))</f>
        <v>30</v>
      </c>
      <c r="AO3326" s="15" cm="1">
        <f t="array" ref="AO3326">INDEX($K:$P,ROW(),MATCH(AO$3,$K$2:$P$2,0))</f>
        <v>30</v>
      </c>
      <c r="AP3326" s="15" cm="1">
        <f t="array" ref="AP3326">INDEX($K:$P,ROW(),MATCH(AP$3,$K$2:$P$2,0))</f>
        <v>30</v>
      </c>
      <c r="AQ3326" s="15" cm="1">
        <f t="array" ref="AQ3326">INDEX($K:$P,ROW(),MATCH(AQ$3,$K$2:$P$2,0))</f>
        <v>30</v>
      </c>
      <c r="AR3326" s="15" cm="1">
        <f t="array" ref="AR3326">INDEX($K:$P,ROW(),MATCH(AR$3,$K$2:$P$2,0))</f>
        <v>30</v>
      </c>
      <c r="AS3326" s="15" cm="1">
        <f t="array" ref="AS3326">INDEX($K:$P,ROW(),MATCH(AS$3,$K$2:$P$2,0))</f>
        <v>30</v>
      </c>
      <c r="AT3326" s="15" cm="1">
        <f t="array" ref="AT3326">INDEX($K:$P,ROW(),MATCH(AT$3,$K$2:$P$2,0))</f>
        <v>30</v>
      </c>
      <c r="AU3326" s="15" cm="1">
        <f t="array" ref="AU3326">INDEX($K:$P,ROW(),MATCH(AU$3,$K$2:$P$2,0))</f>
        <v>30</v>
      </c>
      <c r="AV3326" s="15" cm="1">
        <f t="array" ref="AV3326">INDEX($K:$P,ROW(),MATCH(AV$3,$K$2:$P$2,0))</f>
        <v>30</v>
      </c>
      <c r="AW3326" s="15" cm="1">
        <f t="array" ref="AW3326">INDEX($K:$P,ROW(),MATCH(AW$3,$K$2:$P$2,0))</f>
        <v>30</v>
      </c>
      <c r="AX3326" s="15" cm="1">
        <f t="array" ref="AX3326">INDEX($K:$P,ROW(),MATCH(AX$3,$K$2:$P$2,0))</f>
        <v>30</v>
      </c>
      <c r="AY3326" s="15" cm="1">
        <f t="array" ref="AY3326">INDEX($K:$P,ROW(),MATCH(AY$3,$K$2:$P$2,0))</f>
        <v>30</v>
      </c>
      <c r="AZ3326" s="15" cm="1">
        <f t="array" ref="AZ3326">INDEX($K:$P,ROW(),MATCH(AZ$3,$K$2:$P$2,0))</f>
        <v>30</v>
      </c>
      <c r="BA3326" s="15" cm="1">
        <f t="array" ref="BA3326">INDEX($K:$P,ROW(),MATCH(BA$3,$K$2:$P$2,0))</f>
        <v>30</v>
      </c>
      <c r="BB3326" s="15" cm="1">
        <f t="array" ref="BB3326">INDEX($K:$P,ROW(),MATCH(BB$3,$K$2:$P$2,0))</f>
        <v>30</v>
      </c>
      <c r="BC3326" s="15" cm="1">
        <f t="array" ref="BC3326">INDEX($K:$P,ROW(),MATCH(BC$3,$K$2:$P$2,0))</f>
        <v>30</v>
      </c>
      <c r="BD3326" s="15" cm="1">
        <f t="array" ref="BD3326">INDEX($K:$P,ROW(),MATCH(BD$3,$K$2:$P$2,0))</f>
        <v>30</v>
      </c>
      <c r="BE3326" s="15" cm="1">
        <f t="array" ref="BE3326">INDEX($K:$P,ROW(),MATCH(BE$3,$K$2:$P$2,0))</f>
        <v>30</v>
      </c>
      <c r="BF3326" s="15" cm="1">
        <f t="array" ref="BF3326">INDEX($K:$P,ROW(),MATCH(BF$3,$K$2:$P$2,0))</f>
        <v>30</v>
      </c>
      <c r="BG3326" s="15" cm="1">
        <f t="array" ref="BG3326">INDEX($K:$P,ROW(),MATCH(BG$3,$K$2:$P$2,0))</f>
        <v>30</v>
      </c>
      <c r="BH3326" s="15" cm="1">
        <f t="array" ref="BH3326">INDEX($K:$P,ROW(),MATCH(BH$3,$K$2:$P$2,0))</f>
        <v>30</v>
      </c>
      <c r="BI3326" s="15" cm="1">
        <f t="array" ref="BI3326">INDEX($K:$P,ROW(),MATCH(BI$3,$K$2:$P$2,0))</f>
        <v>30</v>
      </c>
      <c r="BJ3326" s="15" cm="1">
        <f t="array" ref="BJ3326">INDEX($K:$P,ROW(),MATCH(BJ$3,$K$2:$P$2,0))</f>
        <v>30</v>
      </c>
      <c r="BK3326" s="15" cm="1">
        <f t="array" ref="BK3326">INDEX($K:$P,ROW(),MATCH(BK$3,$K$2:$P$2,0))</f>
        <v>30</v>
      </c>
      <c r="BL3326" s="15" cm="1">
        <f t="array" ref="BL3326">INDEX($K:$P,ROW(),MATCH(BL$3,$K$2:$P$2,0))</f>
        <v>30</v>
      </c>
      <c r="BM3326" s="15" cm="1">
        <f t="array" ref="BM3326">INDEX($K:$P,ROW(),MATCH(BM$3,$K$2:$P$2,0))</f>
        <v>30</v>
      </c>
      <c r="BN3326" s="15" cm="1">
        <f t="array" ref="BN3326">INDEX($K:$P,ROW(),MATCH(BN$3,$K$2:$P$2,0))</f>
        <v>30</v>
      </c>
      <c r="BO3326" s="15" cm="1">
        <f t="array" ref="BO3326">INDEX($K:$P,ROW(),MATCH(BO$3,$K$2:$P$2,0))</f>
        <v>30</v>
      </c>
      <c r="BP3326" s="15" cm="1">
        <f t="array" ref="BP3326">INDEX($K:$P,ROW(),MATCH(BP$3,$K$2:$P$2,0))</f>
        <v>30</v>
      </c>
      <c r="BQ3326" s="15" cm="1">
        <f t="array" ref="BQ3326">INDEX($K:$P,ROW(),MATCH(BQ$3,$K$2:$P$2,0))</f>
        <v>30</v>
      </c>
      <c r="BR3326" s="15" cm="1">
        <f t="array" ref="BR3326">INDEX($K:$P,ROW(),MATCH(BR$3,$K$2:$P$2,0))</f>
        <v>30</v>
      </c>
      <c r="BS3326" s="15" cm="1">
        <f t="array" ref="BS3326">INDEX($K:$P,ROW(),MATCH(BS$3,$K$2:$P$2,0))</f>
        <v>30</v>
      </c>
      <c r="BT3326" s="15" cm="1">
        <f t="array" ref="BT3326">INDEX($K:$P,ROW(),MATCH(BT$3,$K$2:$P$2,0))</f>
        <v>30</v>
      </c>
      <c r="BU3326" s="15" cm="1">
        <f t="array" ref="BU3326">INDEX($K:$P,ROW(),MATCH(BU$3,$K$2:$P$2,0))</f>
        <v>30</v>
      </c>
      <c r="BV3326" s="15" cm="1">
        <f t="array" ref="BV3326">INDEX($K:$P,ROW(),MATCH(BV$3,$K$2:$P$2,0))</f>
        <v>30</v>
      </c>
      <c r="BW3326" s="15" cm="1">
        <f t="array" ref="BW3326">INDEX($K:$P,ROW(),MATCH(BW$3,$K$2:$P$2,0))</f>
        <v>30</v>
      </c>
      <c r="BX3326" s="15" cm="1">
        <f t="array" ref="BX3326">INDEX($K:$P,ROW(),MATCH(BX$3,$K$2:$P$2,0))</f>
        <v>30</v>
      </c>
      <c r="BY3326" s="15" cm="1">
        <f t="array" ref="BY3326">INDEX($K:$P,ROW(),MATCH(BY$3,$K$2:$P$2,0))</f>
        <v>30</v>
      </c>
      <c r="BZ3326" s="15" cm="1">
        <f t="array" ref="BZ3326">INDEX($K:$P,ROW(),MATCH(BZ$3,$K$2:$P$2,0))</f>
        <v>30</v>
      </c>
      <c r="CA3326" s="15" cm="1">
        <f t="array" ref="CA3326">INDEX($K:$P,ROW(),MATCH(CA$3,$K$2:$P$2,0))</f>
        <v>30</v>
      </c>
      <c r="CB3326" s="15" cm="1">
        <f t="array" ref="CB3326">INDEX($K:$P,ROW(),MATCH(CB$3,$K$2:$P$2,0))</f>
        <v>30</v>
      </c>
      <c r="CC3326" s="15" cm="1">
        <f t="array" ref="CC3326">INDEX($K:$P,ROW(),MATCH(CC$3,$K$2:$P$2,0))</f>
        <v>30</v>
      </c>
      <c r="CD3326" s="15" cm="1">
        <f t="array" ref="CD3326">INDEX($K:$P,ROW(),MATCH(CD$3,$K$2:$P$2,0))</f>
        <v>30</v>
      </c>
      <c r="CE3326" s="15" cm="1">
        <f t="array" ref="CE3326">INDEX($K:$P,ROW(),MATCH(CE$3,$K$2:$P$2,0))</f>
        <v>30</v>
      </c>
      <c r="CF3326" s="15" cm="1">
        <f t="array" ref="CF3326">INDEX($K:$P,ROW(),MATCH(CF$3,$K$2:$P$2,0))</f>
        <v>30</v>
      </c>
      <c r="CG3326" s="15" cm="1">
        <f t="array" ref="CG3326">INDEX($K:$P,ROW(),MATCH(CG$3,$K$2:$P$2,0))</f>
        <v>30</v>
      </c>
      <c r="CH3326" s="15" cm="1">
        <f t="array" ref="CH3326">INDEX($K:$P,ROW(),MATCH(CH$3,$K$2:$P$2,0))</f>
        <v>30</v>
      </c>
      <c r="CI3326" s="15" cm="1">
        <f t="array" ref="CI3326">INDEX($K:$P,ROW(),MATCH(CI$3,$K$2:$P$2,0))</f>
        <v>30</v>
      </c>
      <c r="CJ3326" s="15" cm="1">
        <f t="array" ref="CJ3326">INDEX($K:$P,ROW(),MATCH(CJ$3,$K$2:$P$2,0))</f>
        <v>30</v>
      </c>
      <c r="CK3326" s="15" cm="1">
        <f t="array" ref="CK3326">INDEX($K:$P,ROW(),MATCH(CK$3,$K$2:$P$2,0))</f>
        <v>30</v>
      </c>
      <c r="CL3326" s="15" cm="1">
        <f t="array" ref="CL3326">INDEX($K:$P,ROW(),MATCH(CL$3,$K$2:$P$2,0))</f>
        <v>30</v>
      </c>
    </row>
    <row r="3327" spans="2:90" x14ac:dyDescent="0.4">
      <c r="B3327" s="121" t="s">
        <v>36</v>
      </c>
      <c r="C3327" s="27" t="s">
        <v>224</v>
      </c>
      <c r="D3327" s="27" t="s">
        <v>404</v>
      </c>
      <c r="E3327" s="27" t="s">
        <v>906</v>
      </c>
      <c r="F3327" s="27"/>
      <c r="G3327" s="27" t="str">
        <f t="shared" si="4294"/>
        <v/>
      </c>
      <c r="H3327" s="27"/>
      <c r="I3327" s="78"/>
      <c r="J3327" s="78"/>
      <c r="K3327" s="113">
        <f ca="1">SUMIF($4:$4,K$2,3327:3327)</f>
        <v>5000.1166666666668</v>
      </c>
      <c r="L3327" s="113">
        <f ca="1">SUMIF($4:$4,L$2,3327:3327)</f>
        <v>5000.1750000000002</v>
      </c>
      <c r="M3327" s="113">
        <f ca="1">SUMIF($4:$4,M$2,3327:3327)</f>
        <v>5000.2333333333336</v>
      </c>
      <c r="N3327" s="113">
        <f ca="1">SUMIF($4:$4,N$2,3327:3327)</f>
        <v>5000.291666666667</v>
      </c>
      <c r="O3327" s="113">
        <f ca="1">SUMIF($4:$4,O$2,3327:3327)</f>
        <v>5000.3500000000004</v>
      </c>
      <c r="P3327" s="113">
        <f ca="1">SUMIF($4:$4,P$2,3327:3327)</f>
        <v>5000.4083333333338</v>
      </c>
      <c r="R3327" s="113"/>
      <c r="S3327" s="113">
        <f t="shared" ref="S3327:AX3327" ca="1" si="4295">MIN(-S3326/30*S3323,R3327-S3323)</f>
        <v>5000</v>
      </c>
      <c r="T3327" s="113">
        <f t="shared" ca="1" si="4295"/>
        <v>5000</v>
      </c>
      <c r="U3327" s="113">
        <f t="shared" ca="1" si="4295"/>
        <v>5000.1166666666668</v>
      </c>
      <c r="V3327" s="113">
        <f t="shared" ca="1" si="4295"/>
        <v>5000.1166666666668</v>
      </c>
      <c r="W3327" s="113">
        <f t="shared" ca="1" si="4295"/>
        <v>5000.1166666666668</v>
      </c>
      <c r="X3327" s="113">
        <f t="shared" ca="1" si="4295"/>
        <v>5000.1166666666668</v>
      </c>
      <c r="Y3327" s="113">
        <f t="shared" ca="1" si="4295"/>
        <v>5000.1166666666668</v>
      </c>
      <c r="Z3327" s="113">
        <f t="shared" ca="1" si="4295"/>
        <v>5000.1166666666668</v>
      </c>
      <c r="AA3327" s="113">
        <f t="shared" ca="1" si="4295"/>
        <v>5000.1166666666668</v>
      </c>
      <c r="AB3327" s="113">
        <f t="shared" ca="1" si="4295"/>
        <v>5000.1166666666668</v>
      </c>
      <c r="AC3327" s="113">
        <f t="shared" ca="1" si="4295"/>
        <v>5000.1166666666668</v>
      </c>
      <c r="AD3327" s="113">
        <f t="shared" ca="1" si="4295"/>
        <v>5000.1166666666668</v>
      </c>
      <c r="AE3327" s="113">
        <f t="shared" ca="1" si="4295"/>
        <v>5000.1166666666668</v>
      </c>
      <c r="AF3327" s="113">
        <f t="shared" ca="1" si="4295"/>
        <v>5000.1166666666668</v>
      </c>
      <c r="AG3327" s="113">
        <f t="shared" ca="1" si="4295"/>
        <v>5000.1750000000002</v>
      </c>
      <c r="AH3327" s="113">
        <f t="shared" ca="1" si="4295"/>
        <v>5000.1750000000002</v>
      </c>
      <c r="AI3327" s="113">
        <f t="shared" ca="1" si="4295"/>
        <v>5000.1750000000002</v>
      </c>
      <c r="AJ3327" s="113">
        <f t="shared" ca="1" si="4295"/>
        <v>5000.1750000000002</v>
      </c>
      <c r="AK3327" s="113">
        <f t="shared" ca="1" si="4295"/>
        <v>5000.1750000000002</v>
      </c>
      <c r="AL3327" s="113">
        <f t="shared" ca="1" si="4295"/>
        <v>5000.1750000000002</v>
      </c>
      <c r="AM3327" s="113">
        <f t="shared" ca="1" si="4295"/>
        <v>5000.1750000000002</v>
      </c>
      <c r="AN3327" s="113">
        <f t="shared" ca="1" si="4295"/>
        <v>5000.1750000000002</v>
      </c>
      <c r="AO3327" s="113">
        <f t="shared" ca="1" si="4295"/>
        <v>5000.1750000000002</v>
      </c>
      <c r="AP3327" s="113">
        <f t="shared" ca="1" si="4295"/>
        <v>5000.1750000000002</v>
      </c>
      <c r="AQ3327" s="113">
        <f t="shared" ca="1" si="4295"/>
        <v>5000.1750000000002</v>
      </c>
      <c r="AR3327" s="113">
        <f t="shared" ca="1" si="4295"/>
        <v>5000.1750000000002</v>
      </c>
      <c r="AS3327" s="113">
        <f t="shared" ca="1" si="4295"/>
        <v>5000.2333333333336</v>
      </c>
      <c r="AT3327" s="113">
        <f t="shared" ca="1" si="4295"/>
        <v>5000.2333333333336</v>
      </c>
      <c r="AU3327" s="113">
        <f t="shared" ca="1" si="4295"/>
        <v>5000.2333333333336</v>
      </c>
      <c r="AV3327" s="113">
        <f t="shared" ca="1" si="4295"/>
        <v>5000.2333333333336</v>
      </c>
      <c r="AW3327" s="113">
        <f t="shared" ca="1" si="4295"/>
        <v>5000.2333333333336</v>
      </c>
      <c r="AX3327" s="113">
        <f t="shared" ca="1" si="4295"/>
        <v>5000.2333333333336</v>
      </c>
      <c r="AY3327" s="113">
        <f t="shared" ref="AY3327:CD3327" ca="1" si="4296">MIN(-AY3326/30*AY3323,AX3327-AY3323)</f>
        <v>5000.2333333333336</v>
      </c>
      <c r="AZ3327" s="113">
        <f t="shared" ca="1" si="4296"/>
        <v>5000.2333333333336</v>
      </c>
      <c r="BA3327" s="113">
        <f t="shared" ca="1" si="4296"/>
        <v>5000.2333333333336</v>
      </c>
      <c r="BB3327" s="113">
        <f t="shared" ca="1" si="4296"/>
        <v>5000.2333333333336</v>
      </c>
      <c r="BC3327" s="113">
        <f t="shared" ca="1" si="4296"/>
        <v>5000.2333333333336</v>
      </c>
      <c r="BD3327" s="113">
        <f t="shared" ca="1" si="4296"/>
        <v>5000.2333333333336</v>
      </c>
      <c r="BE3327" s="113">
        <f t="shared" ca="1" si="4296"/>
        <v>5000.291666666667</v>
      </c>
      <c r="BF3327" s="113">
        <f t="shared" ca="1" si="4296"/>
        <v>5000.291666666667</v>
      </c>
      <c r="BG3327" s="113">
        <f t="shared" ca="1" si="4296"/>
        <v>5000.291666666667</v>
      </c>
      <c r="BH3327" s="113">
        <f t="shared" ca="1" si="4296"/>
        <v>5000.291666666667</v>
      </c>
      <c r="BI3327" s="113">
        <f t="shared" ca="1" si="4296"/>
        <v>5000.291666666667</v>
      </c>
      <c r="BJ3327" s="113">
        <f t="shared" ca="1" si="4296"/>
        <v>5000.291666666667</v>
      </c>
      <c r="BK3327" s="113">
        <f t="shared" ca="1" si="4296"/>
        <v>5000.291666666667</v>
      </c>
      <c r="BL3327" s="113">
        <f t="shared" ca="1" si="4296"/>
        <v>5000.291666666667</v>
      </c>
      <c r="BM3327" s="113">
        <f t="shared" ca="1" si="4296"/>
        <v>5000.291666666667</v>
      </c>
      <c r="BN3327" s="113">
        <f t="shared" ca="1" si="4296"/>
        <v>5000.291666666667</v>
      </c>
      <c r="BO3327" s="113">
        <f t="shared" ca="1" si="4296"/>
        <v>5000.291666666667</v>
      </c>
      <c r="BP3327" s="113">
        <f t="shared" ca="1" si="4296"/>
        <v>5000.291666666667</v>
      </c>
      <c r="BQ3327" s="113">
        <f t="shared" ca="1" si="4296"/>
        <v>5000.3500000000004</v>
      </c>
      <c r="BR3327" s="113">
        <f t="shared" ca="1" si="4296"/>
        <v>5000.3500000000004</v>
      </c>
      <c r="BS3327" s="113">
        <f t="shared" ca="1" si="4296"/>
        <v>5000.3500000000004</v>
      </c>
      <c r="BT3327" s="113">
        <f t="shared" ca="1" si="4296"/>
        <v>5000.3500000000004</v>
      </c>
      <c r="BU3327" s="113">
        <f t="shared" ca="1" si="4296"/>
        <v>5000.3500000000004</v>
      </c>
      <c r="BV3327" s="113">
        <f t="shared" ca="1" si="4296"/>
        <v>5000.3500000000004</v>
      </c>
      <c r="BW3327" s="113">
        <f t="shared" ca="1" si="4296"/>
        <v>5000.3500000000004</v>
      </c>
      <c r="BX3327" s="113">
        <f t="shared" ca="1" si="4296"/>
        <v>5000.3500000000004</v>
      </c>
      <c r="BY3327" s="113">
        <f t="shared" ca="1" si="4296"/>
        <v>5000.3500000000004</v>
      </c>
      <c r="BZ3327" s="113">
        <f t="shared" ca="1" si="4296"/>
        <v>5000.3500000000004</v>
      </c>
      <c r="CA3327" s="113">
        <f t="shared" ca="1" si="4296"/>
        <v>5000.3500000000004</v>
      </c>
      <c r="CB3327" s="113">
        <f t="shared" ca="1" si="4296"/>
        <v>5000.3500000000004</v>
      </c>
      <c r="CC3327" s="113">
        <f t="shared" ca="1" si="4296"/>
        <v>5000.4083333333338</v>
      </c>
      <c r="CD3327" s="113">
        <f t="shared" ca="1" si="4296"/>
        <v>5000.4083333333338</v>
      </c>
      <c r="CE3327" s="113">
        <f t="shared" ref="CE3327:CL3327" ca="1" si="4297">MIN(-CE3326/30*CE3323,CD3327-CE3323)</f>
        <v>5000.4083333333338</v>
      </c>
      <c r="CF3327" s="113">
        <f ca="1">MIN(-CF3326/30*CF3323,CE3327-CF3323)</f>
        <v>5000.4083333333338</v>
      </c>
      <c r="CG3327" s="113">
        <f t="shared" ca="1" si="4297"/>
        <v>5000.4083333333338</v>
      </c>
      <c r="CH3327" s="113">
        <f t="shared" ca="1" si="4297"/>
        <v>5000.4083333333338</v>
      </c>
      <c r="CI3327" s="113">
        <f t="shared" ca="1" si="4297"/>
        <v>5000.4083333333338</v>
      </c>
      <c r="CJ3327" s="113">
        <f t="shared" ca="1" si="4297"/>
        <v>5000.4083333333338</v>
      </c>
      <c r="CK3327" s="113">
        <f t="shared" ca="1" si="4297"/>
        <v>5000.4083333333338</v>
      </c>
      <c r="CL3327" s="113">
        <f t="shared" ca="1" si="4297"/>
        <v>5000.4083333333338</v>
      </c>
    </row>
    <row r="3328" spans="2:90" x14ac:dyDescent="0.4">
      <c r="B3328" s="121"/>
      <c r="C3328" s="27"/>
      <c r="D3328" s="27" t="s">
        <v>404</v>
      </c>
      <c r="E3328" s="27" t="s">
        <v>906</v>
      </c>
      <c r="F3328" s="27"/>
      <c r="G3328" s="27" t="str">
        <f t="shared" si="4294"/>
        <v/>
      </c>
      <c r="H3328" s="27"/>
      <c r="I3328" s="78"/>
      <c r="J3328" s="78"/>
      <c r="K3328" s="33"/>
      <c r="L3328" s="33"/>
      <c r="M3328" s="33"/>
      <c r="N3328" s="33"/>
      <c r="O3328" s="33"/>
      <c r="P3328" s="33"/>
      <c r="R3328" s="33"/>
      <c r="S3328" s="33"/>
      <c r="T3328" s="33"/>
      <c r="U3328" s="33"/>
      <c r="V3328" s="33"/>
      <c r="W3328" s="33"/>
      <c r="X3328" s="33"/>
      <c r="Y3328" s="33"/>
      <c r="Z3328" s="33"/>
      <c r="AA3328" s="33"/>
      <c r="AB3328" s="33"/>
      <c r="AC3328" s="33"/>
      <c r="AD3328" s="33"/>
      <c r="AE3328" s="33"/>
      <c r="AF3328" s="33"/>
      <c r="AG3328" s="33"/>
      <c r="AH3328" s="33"/>
      <c r="AI3328" s="33"/>
      <c r="AJ3328" s="33"/>
      <c r="AK3328" s="33"/>
      <c r="AL3328" s="33"/>
      <c r="AM3328" s="33"/>
      <c r="AN3328" s="33"/>
      <c r="AO3328" s="33"/>
      <c r="AP3328" s="33"/>
      <c r="AQ3328" s="33"/>
      <c r="AR3328" s="33"/>
      <c r="AS3328" s="33"/>
      <c r="AT3328" s="33"/>
      <c r="AU3328" s="33"/>
      <c r="AV3328" s="33"/>
      <c r="AW3328" s="33"/>
      <c r="AX3328" s="33"/>
      <c r="AY3328" s="33"/>
      <c r="AZ3328" s="33"/>
      <c r="BA3328" s="33"/>
      <c r="BB3328" s="33"/>
      <c r="BC3328" s="33"/>
      <c r="BD3328" s="33"/>
      <c r="BE3328" s="33"/>
      <c r="BF3328" s="33"/>
      <c r="BG3328" s="33"/>
      <c r="BH3328" s="33"/>
      <c r="BI3328" s="33"/>
      <c r="BJ3328" s="33"/>
      <c r="BK3328" s="33"/>
      <c r="BL3328" s="33"/>
      <c r="BM3328" s="33"/>
      <c r="BN3328" s="33"/>
      <c r="BO3328" s="33"/>
      <c r="BP3328" s="33"/>
      <c r="BQ3328" s="33"/>
      <c r="BR3328" s="33"/>
      <c r="BS3328" s="33"/>
      <c r="BT3328" s="33"/>
      <c r="BU3328" s="33"/>
      <c r="BV3328" s="33"/>
      <c r="BW3328" s="33"/>
      <c r="BX3328" s="33"/>
      <c r="BY3328" s="33"/>
      <c r="BZ3328" s="33"/>
      <c r="CA3328" s="33"/>
      <c r="CB3328" s="33"/>
      <c r="CC3328" s="33"/>
      <c r="CD3328" s="33"/>
      <c r="CE3328" s="33"/>
      <c r="CF3328" s="33"/>
      <c r="CG3328" s="33"/>
      <c r="CH3328" s="33"/>
      <c r="CI3328" s="33"/>
      <c r="CJ3328" s="33"/>
      <c r="CK3328" s="33"/>
      <c r="CL3328" s="33"/>
    </row>
    <row r="3329" spans="2:90" x14ac:dyDescent="0.4">
      <c r="B3329" s="121" t="str">
        <f>"Change in "&amp;B3327</f>
        <v>Change in Inventory</v>
      </c>
      <c r="C3329" t="s">
        <v>234</v>
      </c>
      <c r="D3329" t="s">
        <v>404</v>
      </c>
      <c r="E3329" t="s">
        <v>906</v>
      </c>
      <c r="G3329" t="str">
        <f t="shared" si="4294"/>
        <v/>
      </c>
      <c r="K3329" s="33">
        <f ca="1">SUMIF($3:$3,K$2,3329:3329)</f>
        <v>-5000.1166666666668</v>
      </c>
      <c r="L3329" s="33">
        <f ca="1">SUMIF($3:$3,L$2,3329:3329)</f>
        <v>-5.8333333333393966E-2</v>
      </c>
      <c r="M3329" s="33">
        <f ca="1">SUMIF($3:$3,M$2,3329:3329)</f>
        <v>-5.8333333333393966E-2</v>
      </c>
      <c r="N3329" s="33">
        <f ca="1">SUMIF($3:$3,N$2,3329:3329)</f>
        <v>-5.8333333333393966E-2</v>
      </c>
      <c r="O3329" s="33">
        <f ca="1">SUMIF($3:$3,O$2,3329:3329)</f>
        <v>-5.8333333333393966E-2</v>
      </c>
      <c r="P3329" s="33">
        <f ca="1">SUMIF($3:$3,P$2,3329:3329)</f>
        <v>-5.8333333333393966E-2</v>
      </c>
      <c r="R3329" s="33"/>
      <c r="S3329" s="33">
        <f t="shared" ref="S3329:AX3329" ca="1" si="4298">R3327-S3327</f>
        <v>-5000</v>
      </c>
      <c r="T3329" s="33">
        <f t="shared" ca="1" si="4298"/>
        <v>0</v>
      </c>
      <c r="U3329" s="33">
        <f t="shared" ca="1" si="4298"/>
        <v>-0.11666666666678793</v>
      </c>
      <c r="V3329" s="33">
        <f t="shared" ca="1" si="4298"/>
        <v>0</v>
      </c>
      <c r="W3329" s="33">
        <f t="shared" ca="1" si="4298"/>
        <v>0</v>
      </c>
      <c r="X3329" s="33">
        <f t="shared" ca="1" si="4298"/>
        <v>0</v>
      </c>
      <c r="Y3329" s="33">
        <f t="shared" ca="1" si="4298"/>
        <v>0</v>
      </c>
      <c r="Z3329" s="33">
        <f t="shared" ca="1" si="4298"/>
        <v>0</v>
      </c>
      <c r="AA3329" s="33">
        <f t="shared" ca="1" si="4298"/>
        <v>0</v>
      </c>
      <c r="AB3329" s="33">
        <f t="shared" ca="1" si="4298"/>
        <v>0</v>
      </c>
      <c r="AC3329" s="33">
        <f t="shared" ca="1" si="4298"/>
        <v>0</v>
      </c>
      <c r="AD3329" s="33">
        <f t="shared" ca="1" si="4298"/>
        <v>0</v>
      </c>
      <c r="AE3329" s="33">
        <f t="shared" ca="1" si="4298"/>
        <v>0</v>
      </c>
      <c r="AF3329" s="33">
        <f t="shared" ca="1" si="4298"/>
        <v>0</v>
      </c>
      <c r="AG3329" s="33">
        <f t="shared" ca="1" si="4298"/>
        <v>-5.8333333333393966E-2</v>
      </c>
      <c r="AH3329" s="33">
        <f t="shared" ca="1" si="4298"/>
        <v>0</v>
      </c>
      <c r="AI3329" s="33">
        <f t="shared" ca="1" si="4298"/>
        <v>0</v>
      </c>
      <c r="AJ3329" s="33">
        <f t="shared" ca="1" si="4298"/>
        <v>0</v>
      </c>
      <c r="AK3329" s="33">
        <f t="shared" ca="1" si="4298"/>
        <v>0</v>
      </c>
      <c r="AL3329" s="33">
        <f t="shared" ca="1" si="4298"/>
        <v>0</v>
      </c>
      <c r="AM3329" s="33">
        <f t="shared" ca="1" si="4298"/>
        <v>0</v>
      </c>
      <c r="AN3329" s="33">
        <f t="shared" ca="1" si="4298"/>
        <v>0</v>
      </c>
      <c r="AO3329" s="33">
        <f t="shared" ca="1" si="4298"/>
        <v>0</v>
      </c>
      <c r="AP3329" s="33">
        <f t="shared" ca="1" si="4298"/>
        <v>0</v>
      </c>
      <c r="AQ3329" s="33">
        <f t="shared" ca="1" si="4298"/>
        <v>0</v>
      </c>
      <c r="AR3329" s="33">
        <f t="shared" ca="1" si="4298"/>
        <v>0</v>
      </c>
      <c r="AS3329" s="33">
        <f t="shared" ca="1" si="4298"/>
        <v>-5.8333333333393966E-2</v>
      </c>
      <c r="AT3329" s="33">
        <f t="shared" ca="1" si="4298"/>
        <v>0</v>
      </c>
      <c r="AU3329" s="33">
        <f t="shared" ca="1" si="4298"/>
        <v>0</v>
      </c>
      <c r="AV3329" s="33">
        <f t="shared" ca="1" si="4298"/>
        <v>0</v>
      </c>
      <c r="AW3329" s="33">
        <f t="shared" ca="1" si="4298"/>
        <v>0</v>
      </c>
      <c r="AX3329" s="33">
        <f t="shared" ca="1" si="4298"/>
        <v>0</v>
      </c>
      <c r="AY3329" s="33">
        <f t="shared" ref="AY3329:CD3329" ca="1" si="4299">AX3327-AY3327</f>
        <v>0</v>
      </c>
      <c r="AZ3329" s="33">
        <f t="shared" ca="1" si="4299"/>
        <v>0</v>
      </c>
      <c r="BA3329" s="33">
        <f t="shared" ca="1" si="4299"/>
        <v>0</v>
      </c>
      <c r="BB3329" s="33">
        <f t="shared" ca="1" si="4299"/>
        <v>0</v>
      </c>
      <c r="BC3329" s="33">
        <f t="shared" ca="1" si="4299"/>
        <v>0</v>
      </c>
      <c r="BD3329" s="33">
        <f t="shared" ca="1" si="4299"/>
        <v>0</v>
      </c>
      <c r="BE3329" s="33">
        <f t="shared" ca="1" si="4299"/>
        <v>-5.8333333333393966E-2</v>
      </c>
      <c r="BF3329" s="33">
        <f t="shared" ca="1" si="4299"/>
        <v>0</v>
      </c>
      <c r="BG3329" s="33">
        <f t="shared" ca="1" si="4299"/>
        <v>0</v>
      </c>
      <c r="BH3329" s="33">
        <f t="shared" ca="1" si="4299"/>
        <v>0</v>
      </c>
      <c r="BI3329" s="33">
        <f t="shared" ca="1" si="4299"/>
        <v>0</v>
      </c>
      <c r="BJ3329" s="33">
        <f t="shared" ca="1" si="4299"/>
        <v>0</v>
      </c>
      <c r="BK3329" s="33">
        <f t="shared" ca="1" si="4299"/>
        <v>0</v>
      </c>
      <c r="BL3329" s="33">
        <f t="shared" ca="1" si="4299"/>
        <v>0</v>
      </c>
      <c r="BM3329" s="33">
        <f t="shared" ca="1" si="4299"/>
        <v>0</v>
      </c>
      <c r="BN3329" s="33">
        <f t="shared" ca="1" si="4299"/>
        <v>0</v>
      </c>
      <c r="BO3329" s="33">
        <f t="shared" ca="1" si="4299"/>
        <v>0</v>
      </c>
      <c r="BP3329" s="33">
        <f t="shared" ca="1" si="4299"/>
        <v>0</v>
      </c>
      <c r="BQ3329" s="33">
        <f t="shared" ca="1" si="4299"/>
        <v>-5.8333333333393966E-2</v>
      </c>
      <c r="BR3329" s="33">
        <f t="shared" ca="1" si="4299"/>
        <v>0</v>
      </c>
      <c r="BS3329" s="33">
        <f t="shared" ca="1" si="4299"/>
        <v>0</v>
      </c>
      <c r="BT3329" s="33">
        <f t="shared" ca="1" si="4299"/>
        <v>0</v>
      </c>
      <c r="BU3329" s="33">
        <f t="shared" ca="1" si="4299"/>
        <v>0</v>
      </c>
      <c r="BV3329" s="33">
        <f t="shared" ca="1" si="4299"/>
        <v>0</v>
      </c>
      <c r="BW3329" s="33">
        <f t="shared" ca="1" si="4299"/>
        <v>0</v>
      </c>
      <c r="BX3329" s="33">
        <f t="shared" ca="1" si="4299"/>
        <v>0</v>
      </c>
      <c r="BY3329" s="33">
        <f t="shared" ca="1" si="4299"/>
        <v>0</v>
      </c>
      <c r="BZ3329" s="33">
        <f t="shared" ca="1" si="4299"/>
        <v>0</v>
      </c>
      <c r="CA3329" s="33">
        <f t="shared" ca="1" si="4299"/>
        <v>0</v>
      </c>
      <c r="CB3329" s="33">
        <f t="shared" ca="1" si="4299"/>
        <v>0</v>
      </c>
      <c r="CC3329" s="33">
        <f t="shared" ca="1" si="4299"/>
        <v>-5.8333333333393966E-2</v>
      </c>
      <c r="CD3329" s="33">
        <f t="shared" ca="1" si="4299"/>
        <v>0</v>
      </c>
      <c r="CE3329" s="33">
        <f t="shared" ref="CE3329:CL3329" ca="1" si="4300">CD3327-CE3327</f>
        <v>0</v>
      </c>
      <c r="CF3329" s="33">
        <f ca="1">CE3327-CF3327</f>
        <v>0</v>
      </c>
      <c r="CG3329" s="33">
        <f t="shared" ca="1" si="4300"/>
        <v>0</v>
      </c>
      <c r="CH3329" s="33">
        <f t="shared" ca="1" si="4300"/>
        <v>0</v>
      </c>
      <c r="CI3329" s="33">
        <f t="shared" ca="1" si="4300"/>
        <v>0</v>
      </c>
      <c r="CJ3329" s="33">
        <f t="shared" ca="1" si="4300"/>
        <v>0</v>
      </c>
      <c r="CK3329" s="33">
        <f t="shared" ca="1" si="4300"/>
        <v>0</v>
      </c>
      <c r="CL3329" s="33">
        <f t="shared" ca="1" si="4300"/>
        <v>0</v>
      </c>
    </row>
    <row r="3330" spans="2:90" x14ac:dyDescent="0.4">
      <c r="B3330" s="120"/>
      <c r="D3330" t="s">
        <v>404</v>
      </c>
      <c r="E3330" t="s">
        <v>906</v>
      </c>
      <c r="G3330" t="str">
        <f t="shared" si="4294"/>
        <v/>
      </c>
      <c r="K3330" s="53"/>
      <c r="L3330" s="53"/>
      <c r="M3330" s="53"/>
      <c r="N3330" s="53"/>
      <c r="O3330" s="53"/>
      <c r="P3330" s="53"/>
      <c r="R3330" s="24"/>
      <c r="S3330" s="24"/>
      <c r="T3330" s="24"/>
      <c r="U3330" s="24"/>
      <c r="V3330" s="24"/>
      <c r="W3330" s="24"/>
      <c r="X3330" s="24"/>
      <c r="Y3330" s="24"/>
      <c r="Z3330" s="24"/>
      <c r="AA3330" s="24"/>
      <c r="AB3330" s="24"/>
      <c r="AC3330" s="24"/>
      <c r="AD3330" s="24"/>
      <c r="AE3330" s="24"/>
      <c r="AF3330" s="24"/>
      <c r="AG3330" s="24"/>
      <c r="AH3330" s="24"/>
      <c r="AI3330" s="24"/>
      <c r="AJ3330" s="24"/>
      <c r="AK3330" s="24"/>
      <c r="AL3330" s="24"/>
      <c r="AM3330" s="24"/>
      <c r="AN3330" s="24"/>
      <c r="AO3330" s="24"/>
      <c r="AP3330" s="24"/>
      <c r="AQ3330" s="24"/>
      <c r="AR3330" s="24"/>
      <c r="AS3330" s="24"/>
      <c r="AT3330" s="24"/>
      <c r="AU3330" s="24"/>
      <c r="AV3330" s="24"/>
      <c r="AW3330" s="24"/>
      <c r="AX3330" s="24"/>
      <c r="AY3330" s="24"/>
      <c r="AZ3330" s="24"/>
      <c r="BA3330" s="24"/>
      <c r="BB3330" s="24"/>
      <c r="BC3330" s="24"/>
      <c r="BD3330" s="24"/>
      <c r="BE3330" s="24"/>
      <c r="BF3330" s="24"/>
      <c r="BG3330" s="24"/>
      <c r="BH3330" s="24"/>
      <c r="BI3330" s="24"/>
      <c r="BJ3330" s="24"/>
      <c r="BK3330" s="24"/>
      <c r="BL3330" s="24"/>
      <c r="BM3330" s="24"/>
      <c r="BN3330" s="24"/>
      <c r="BO3330" s="24"/>
      <c r="BP3330" s="24"/>
      <c r="BQ3330" s="24"/>
      <c r="BR3330" s="24"/>
      <c r="BS3330" s="24"/>
      <c r="BT3330" s="24"/>
      <c r="BU3330" s="24"/>
      <c r="BV3330" s="24"/>
      <c r="BW3330" s="24"/>
      <c r="BX3330" s="24"/>
      <c r="BY3330" s="24"/>
      <c r="BZ3330" s="24"/>
      <c r="CA3330" s="24"/>
      <c r="CB3330" s="24"/>
      <c r="CC3330" s="24"/>
      <c r="CD3330" s="24"/>
      <c r="CE3330" s="24"/>
      <c r="CF3330" s="24"/>
      <c r="CG3330" s="24"/>
      <c r="CH3330" s="24"/>
      <c r="CI3330" s="24"/>
      <c r="CJ3330" s="24"/>
      <c r="CK3330" s="24"/>
      <c r="CL3330" s="24"/>
    </row>
    <row r="3331" spans="2:90" x14ac:dyDescent="0.4">
      <c r="B3331" s="130" t="str">
        <f>Codes!B3314</f>
        <v>(Primary label)</v>
      </c>
      <c r="D3331" t="s">
        <v>404</v>
      </c>
      <c r="E3331" t="s">
        <v>906</v>
      </c>
      <c r="G3331" t="s">
        <v>330</v>
      </c>
      <c r="K3331" s="53"/>
      <c r="L3331" s="53"/>
      <c r="M3331" s="53"/>
      <c r="N3331" s="53"/>
      <c r="O3331" s="53"/>
      <c r="P3331" s="53"/>
      <c r="R3331" s="24"/>
      <c r="S3331" s="24"/>
      <c r="T3331" s="24"/>
      <c r="U3331" s="24"/>
      <c r="V3331" s="24"/>
      <c r="W3331" s="24"/>
      <c r="X3331" s="24"/>
      <c r="Y3331" s="24"/>
      <c r="Z3331" s="24"/>
      <c r="AA3331" s="24"/>
      <c r="AB3331" s="24"/>
      <c r="AC3331" s="24"/>
      <c r="AD3331" s="24"/>
      <c r="AE3331" s="24"/>
      <c r="AF3331" s="24"/>
      <c r="AG3331" s="24"/>
      <c r="AH3331" s="24"/>
      <c r="AI3331" s="24"/>
      <c r="AJ3331" s="24"/>
      <c r="AK3331" s="24"/>
      <c r="AL3331" s="24"/>
      <c r="AM3331" s="24"/>
      <c r="AN3331" s="24"/>
      <c r="AO3331" s="24"/>
      <c r="AP3331" s="24"/>
      <c r="AQ3331" s="24"/>
      <c r="AR3331" s="24"/>
      <c r="AS3331" s="24"/>
      <c r="AT3331" s="24"/>
      <c r="AU3331" s="24"/>
      <c r="AV3331" s="24"/>
      <c r="AW3331" s="24"/>
      <c r="AX3331" s="24"/>
      <c r="AY3331" s="24"/>
      <c r="AZ3331" s="24"/>
      <c r="BA3331" s="24"/>
      <c r="BB3331" s="24"/>
      <c r="BC3331" s="24"/>
      <c r="BD3331" s="24"/>
      <c r="BE3331" s="24"/>
      <c r="BF3331" s="24"/>
      <c r="BG3331" s="24"/>
      <c r="BH3331" s="24"/>
      <c r="BI3331" s="24"/>
      <c r="BJ3331" s="24"/>
      <c r="BK3331" s="24"/>
      <c r="BL3331" s="24"/>
      <c r="BM3331" s="24"/>
      <c r="BN3331" s="24"/>
      <c r="BO3331" s="24"/>
      <c r="BP3331" s="24"/>
      <c r="BQ3331" s="24"/>
      <c r="BR3331" s="24"/>
      <c r="BS3331" s="24"/>
      <c r="BT3331" s="24"/>
      <c r="BU3331" s="24"/>
      <c r="BV3331" s="24"/>
      <c r="BW3331" s="24"/>
      <c r="BX3331" s="24"/>
      <c r="BY3331" s="24"/>
      <c r="BZ3331" s="24"/>
      <c r="CA3331" s="24"/>
      <c r="CB3331" s="24"/>
      <c r="CC3331" s="24"/>
      <c r="CD3331" s="24"/>
      <c r="CE3331" s="24"/>
      <c r="CF3331" s="24"/>
      <c r="CG3331" s="24"/>
      <c r="CH3331" s="24"/>
      <c r="CI3331" s="24"/>
      <c r="CJ3331" s="24"/>
      <c r="CK3331" s="24"/>
      <c r="CL3331" s="24"/>
    </row>
    <row r="3332" spans="2:90" x14ac:dyDescent="0.4">
      <c r="B3332" s="130" t="str">
        <f>Codes!B3315</f>
        <v>primary unit</v>
      </c>
      <c r="D3332" t="s">
        <v>404</v>
      </c>
      <c r="E3332" t="s">
        <v>906</v>
      </c>
      <c r="G3332" t="s">
        <v>330</v>
      </c>
      <c r="K3332" s="53"/>
      <c r="L3332" s="53"/>
      <c r="M3332" s="53"/>
      <c r="N3332" s="53"/>
      <c r="O3332" s="53"/>
      <c r="P3332" s="53"/>
      <c r="R3332" s="24"/>
      <c r="S3332" s="24"/>
      <c r="T3332" s="24"/>
      <c r="U3332" s="24"/>
      <c r="V3332" s="24"/>
      <c r="W3332" s="24"/>
      <c r="X3332" s="24"/>
      <c r="Y3332" s="24"/>
      <c r="Z3332" s="24"/>
      <c r="AA3332" s="24"/>
      <c r="AB3332" s="24"/>
      <c r="AC3332" s="24"/>
      <c r="AD3332" s="24"/>
      <c r="AE3332" s="24"/>
      <c r="AF3332" s="24"/>
      <c r="AG3332" s="24"/>
      <c r="AH3332" s="24"/>
      <c r="AI3332" s="24"/>
      <c r="AJ3332" s="24"/>
      <c r="AK3332" s="24"/>
      <c r="AL3332" s="24"/>
      <c r="AM3332" s="24"/>
      <c r="AN3332" s="24"/>
      <c r="AO3332" s="24"/>
      <c r="AP3332" s="24"/>
      <c r="AQ3332" s="24"/>
      <c r="AR3332" s="24"/>
      <c r="AS3332" s="24"/>
      <c r="AT3332" s="24"/>
      <c r="AU3332" s="24"/>
      <c r="AV3332" s="24"/>
      <c r="AW3332" s="24"/>
      <c r="AX3332" s="24"/>
      <c r="AY3332" s="24"/>
      <c r="AZ3332" s="24"/>
      <c r="BA3332" s="24"/>
      <c r="BB3332" s="24"/>
      <c r="BC3332" s="24"/>
      <c r="BD3332" s="24"/>
      <c r="BE3332" s="24"/>
      <c r="BF3332" s="24"/>
      <c r="BG3332" s="24"/>
      <c r="BH3332" s="24"/>
      <c r="BI3332" s="24"/>
      <c r="BJ3332" s="24"/>
      <c r="BK3332" s="24"/>
      <c r="BL3332" s="24"/>
      <c r="BM3332" s="24"/>
      <c r="BN3332" s="24"/>
      <c r="BO3332" s="24"/>
      <c r="BP3332" s="24"/>
      <c r="BQ3332" s="24"/>
      <c r="BR3332" s="24"/>
      <c r="BS3332" s="24"/>
      <c r="BT3332" s="24"/>
      <c r="BU3332" s="24"/>
      <c r="BV3332" s="24"/>
      <c r="BW3332" s="24"/>
      <c r="BX3332" s="24"/>
      <c r="BY3332" s="24"/>
      <c r="BZ3332" s="24"/>
      <c r="CA3332" s="24"/>
      <c r="CB3332" s="24"/>
      <c r="CC3332" s="24"/>
      <c r="CD3332" s="24"/>
      <c r="CE3332" s="24"/>
      <c r="CF3332" s="24"/>
      <c r="CG3332" s="24"/>
      <c r="CH3332" s="24"/>
      <c r="CI3332" s="24"/>
      <c r="CJ3332" s="24"/>
      <c r="CK3332" s="24"/>
      <c r="CL3332" s="24"/>
    </row>
    <row r="3333" spans="2:90" x14ac:dyDescent="0.4">
      <c r="B3333" s="130" t="str">
        <f>Codes!B3316</f>
        <v>Primary revenue driver</v>
      </c>
      <c r="D3333" t="s">
        <v>404</v>
      </c>
      <c r="E3333" t="s">
        <v>906</v>
      </c>
      <c r="G3333" t="s">
        <v>330</v>
      </c>
      <c r="K3333" s="53"/>
      <c r="L3333" s="53"/>
      <c r="M3333" s="53"/>
      <c r="N3333" s="53"/>
      <c r="O3333" s="53"/>
      <c r="P3333" s="53"/>
      <c r="R3333" s="24"/>
      <c r="S3333" s="172" t="str">
        <f t="shared" ref="S3333" si="4301">S3316</f>
        <v>S$12</v>
      </c>
      <c r="T3333" s="172" t="str">
        <f t="shared" ref="T3333:CE3333" si="4302">T3316</f>
        <v>T$12</v>
      </c>
      <c r="U3333" s="172" t="str">
        <f t="shared" si="4302"/>
        <v>U$12</v>
      </c>
      <c r="V3333" s="172" t="str">
        <f t="shared" si="4302"/>
        <v>V$12</v>
      </c>
      <c r="W3333" s="172" t="str">
        <f t="shared" si="4302"/>
        <v>W$12</v>
      </c>
      <c r="X3333" s="172" t="str">
        <f t="shared" si="4302"/>
        <v>X$12</v>
      </c>
      <c r="Y3333" s="172" t="str">
        <f t="shared" si="4302"/>
        <v>Y$12</v>
      </c>
      <c r="Z3333" s="172" t="str">
        <f t="shared" si="4302"/>
        <v>Z$12</v>
      </c>
      <c r="AA3333" s="172" t="str">
        <f t="shared" si="4302"/>
        <v>AA$12</v>
      </c>
      <c r="AB3333" s="172" t="str">
        <f t="shared" si="4302"/>
        <v>AB$12</v>
      </c>
      <c r="AC3333" s="172" t="str">
        <f t="shared" si="4302"/>
        <v>AC$12</v>
      </c>
      <c r="AD3333" s="172" t="str">
        <f t="shared" si="4302"/>
        <v>AD$12</v>
      </c>
      <c r="AE3333" s="172" t="str">
        <f t="shared" si="4302"/>
        <v>AE$12</v>
      </c>
      <c r="AF3333" s="172" t="str">
        <f t="shared" si="4302"/>
        <v>AF$12</v>
      </c>
      <c r="AG3333" s="172" t="str">
        <f t="shared" si="4302"/>
        <v>AG$12</v>
      </c>
      <c r="AH3333" s="172" t="str">
        <f t="shared" si="4302"/>
        <v>AH$12</v>
      </c>
      <c r="AI3333" s="172" t="str">
        <f t="shared" si="4302"/>
        <v>AI$12</v>
      </c>
      <c r="AJ3333" s="172" t="str">
        <f t="shared" si="4302"/>
        <v>AJ$12</v>
      </c>
      <c r="AK3333" s="172" t="str">
        <f t="shared" si="4302"/>
        <v>AK$12</v>
      </c>
      <c r="AL3333" s="172" t="str">
        <f t="shared" si="4302"/>
        <v>AL$12</v>
      </c>
      <c r="AM3333" s="172" t="str">
        <f t="shared" si="4302"/>
        <v>AM$12</v>
      </c>
      <c r="AN3333" s="172" t="str">
        <f t="shared" si="4302"/>
        <v>AN$12</v>
      </c>
      <c r="AO3333" s="172" t="str">
        <f t="shared" si="4302"/>
        <v>AO$12</v>
      </c>
      <c r="AP3333" s="172" t="str">
        <f t="shared" si="4302"/>
        <v>AP$12</v>
      </c>
      <c r="AQ3333" s="172" t="str">
        <f t="shared" si="4302"/>
        <v>AQ$12</v>
      </c>
      <c r="AR3333" s="172" t="str">
        <f t="shared" si="4302"/>
        <v>AR$12</v>
      </c>
      <c r="AS3333" s="172" t="str">
        <f t="shared" si="4302"/>
        <v>AS$12</v>
      </c>
      <c r="AT3333" s="172" t="str">
        <f t="shared" si="4302"/>
        <v>AT$12</v>
      </c>
      <c r="AU3333" s="172" t="str">
        <f t="shared" si="4302"/>
        <v>AU$12</v>
      </c>
      <c r="AV3333" s="172" t="str">
        <f t="shared" si="4302"/>
        <v>AV$12</v>
      </c>
      <c r="AW3333" s="172" t="str">
        <f t="shared" si="4302"/>
        <v>AW$12</v>
      </c>
      <c r="AX3333" s="172" t="str">
        <f t="shared" si="4302"/>
        <v>AX$12</v>
      </c>
      <c r="AY3333" s="172" t="str">
        <f t="shared" si="4302"/>
        <v>AY$12</v>
      </c>
      <c r="AZ3333" s="172" t="str">
        <f t="shared" si="4302"/>
        <v>AZ$12</v>
      </c>
      <c r="BA3333" s="172" t="str">
        <f t="shared" si="4302"/>
        <v>BA$12</v>
      </c>
      <c r="BB3333" s="172" t="str">
        <f t="shared" si="4302"/>
        <v>BB$12</v>
      </c>
      <c r="BC3333" s="172" t="str">
        <f t="shared" si="4302"/>
        <v>BC$12</v>
      </c>
      <c r="BD3333" s="172" t="str">
        <f t="shared" si="4302"/>
        <v>BD$12</v>
      </c>
      <c r="BE3333" s="172" t="str">
        <f t="shared" si="4302"/>
        <v>BE$12</v>
      </c>
      <c r="BF3333" s="172" t="str">
        <f t="shared" si="4302"/>
        <v>BF$12</v>
      </c>
      <c r="BG3333" s="172" t="str">
        <f t="shared" si="4302"/>
        <v>BG$12</v>
      </c>
      <c r="BH3333" s="172" t="str">
        <f t="shared" si="4302"/>
        <v>BH$12</v>
      </c>
      <c r="BI3333" s="172" t="str">
        <f t="shared" si="4302"/>
        <v>BI$12</v>
      </c>
      <c r="BJ3333" s="172" t="str">
        <f t="shared" si="4302"/>
        <v>BJ$12</v>
      </c>
      <c r="BK3333" s="172" t="str">
        <f t="shared" si="4302"/>
        <v>BK$12</v>
      </c>
      <c r="BL3333" s="172" t="str">
        <f t="shared" si="4302"/>
        <v>BL$12</v>
      </c>
      <c r="BM3333" s="172" t="str">
        <f t="shared" si="4302"/>
        <v>BM$12</v>
      </c>
      <c r="BN3333" s="172" t="str">
        <f t="shared" si="4302"/>
        <v>BN$12</v>
      </c>
      <c r="BO3333" s="172" t="str">
        <f t="shared" si="4302"/>
        <v>BO$12</v>
      </c>
      <c r="BP3333" s="172" t="str">
        <f t="shared" si="4302"/>
        <v>BP$12</v>
      </c>
      <c r="BQ3333" s="172" t="str">
        <f t="shared" si="4302"/>
        <v>BQ$12</v>
      </c>
      <c r="BR3333" s="172" t="str">
        <f t="shared" si="4302"/>
        <v>BR$12</v>
      </c>
      <c r="BS3333" s="172" t="str">
        <f t="shared" si="4302"/>
        <v>BS$12</v>
      </c>
      <c r="BT3333" s="172" t="str">
        <f t="shared" si="4302"/>
        <v>BT$12</v>
      </c>
      <c r="BU3333" s="172" t="str">
        <f t="shared" si="4302"/>
        <v>BU$12</v>
      </c>
      <c r="BV3333" s="172" t="str">
        <f t="shared" si="4302"/>
        <v>BV$12</v>
      </c>
      <c r="BW3333" s="172" t="str">
        <f t="shared" si="4302"/>
        <v>BW$12</v>
      </c>
      <c r="BX3333" s="172" t="str">
        <f t="shared" si="4302"/>
        <v>BX$12</v>
      </c>
      <c r="BY3333" s="172" t="str">
        <f t="shared" si="4302"/>
        <v>BY$12</v>
      </c>
      <c r="BZ3333" s="172" t="str">
        <f t="shared" si="4302"/>
        <v>BZ$12</v>
      </c>
      <c r="CA3333" s="172" t="str">
        <f t="shared" si="4302"/>
        <v>CA$12</v>
      </c>
      <c r="CB3333" s="172" t="str">
        <f t="shared" si="4302"/>
        <v>CB$12</v>
      </c>
      <c r="CC3333" s="172" t="str">
        <f t="shared" si="4302"/>
        <v>CC$12</v>
      </c>
      <c r="CD3333" s="172" t="str">
        <f t="shared" si="4302"/>
        <v>CD$12</v>
      </c>
      <c r="CE3333" s="172" t="str">
        <f t="shared" si="4302"/>
        <v>CE$12</v>
      </c>
      <c r="CF3333" s="172" t="str">
        <f t="shared" ref="CF3333:CK3333" si="4303">CF3316</f>
        <v>CF$12</v>
      </c>
      <c r="CG3333" s="172" t="str">
        <f t="shared" si="4303"/>
        <v>CG$12</v>
      </c>
      <c r="CH3333" s="172" t="str">
        <f t="shared" si="4303"/>
        <v>CH$12</v>
      </c>
      <c r="CI3333" s="172" t="str">
        <f t="shared" si="4303"/>
        <v>CI$12</v>
      </c>
      <c r="CJ3333" s="172" t="str">
        <f t="shared" si="4303"/>
        <v>CJ$12</v>
      </c>
      <c r="CK3333" s="172" t="str">
        <f t="shared" si="4303"/>
        <v>CK$12</v>
      </c>
      <c r="CL3333" s="172" t="str">
        <f t="shared" ref="CL3333" si="4304">CL3316</f>
        <v>CL$12</v>
      </c>
    </row>
    <row r="3334" spans="2:90" x14ac:dyDescent="0.4">
      <c r="B3334" s="130" t="str">
        <f>Codes!B3317</f>
        <v>Primary volume driver</v>
      </c>
      <c r="C3334" s="56"/>
      <c r="D3334" s="56" t="s">
        <v>404</v>
      </c>
      <c r="E3334" s="56" t="s">
        <v>906</v>
      </c>
      <c r="F3334" s="56"/>
      <c r="G3334" s="56" t="s">
        <v>330</v>
      </c>
      <c r="H3334" s="56"/>
      <c r="I3334" s="79"/>
      <c r="J3334" s="79"/>
      <c r="K3334" s="15"/>
      <c r="L3334" s="15"/>
      <c r="M3334" s="15"/>
      <c r="N3334" s="15"/>
      <c r="O3334" s="15"/>
      <c r="P3334" s="15"/>
      <c r="R3334" s="15"/>
      <c r="S3334" s="172" t="str">
        <f t="shared" ref="S3334" si="4305">S3317</f>
        <v>S$13</v>
      </c>
      <c r="T3334" s="172" t="str">
        <f t="shared" ref="T3334:CD3334" si="4306">T3317</f>
        <v>T$13</v>
      </c>
      <c r="U3334" s="172" t="str">
        <f t="shared" si="4306"/>
        <v>U$13</v>
      </c>
      <c r="V3334" s="172" t="str">
        <f t="shared" si="4306"/>
        <v>V$13</v>
      </c>
      <c r="W3334" s="172" t="str">
        <f t="shared" si="4306"/>
        <v>W$13</v>
      </c>
      <c r="X3334" s="172" t="str">
        <f t="shared" si="4306"/>
        <v>X$13</v>
      </c>
      <c r="Y3334" s="172" t="str">
        <f t="shared" si="4306"/>
        <v>Y$13</v>
      </c>
      <c r="Z3334" s="172" t="str">
        <f t="shared" si="4306"/>
        <v>Z$13</v>
      </c>
      <c r="AA3334" s="172" t="str">
        <f t="shared" si="4306"/>
        <v>AA$13</v>
      </c>
      <c r="AB3334" s="172" t="str">
        <f t="shared" si="4306"/>
        <v>AB$13</v>
      </c>
      <c r="AC3334" s="172" t="str">
        <f t="shared" si="4306"/>
        <v>AC$13</v>
      </c>
      <c r="AD3334" s="172" t="str">
        <f t="shared" si="4306"/>
        <v>AD$13</v>
      </c>
      <c r="AE3334" s="172" t="str">
        <f t="shared" si="4306"/>
        <v>AE$13</v>
      </c>
      <c r="AF3334" s="172" t="str">
        <f t="shared" si="4306"/>
        <v>AF$13</v>
      </c>
      <c r="AG3334" s="172" t="str">
        <f t="shared" si="4306"/>
        <v>AG$13</v>
      </c>
      <c r="AH3334" s="172" t="str">
        <f t="shared" si="4306"/>
        <v>AH$13</v>
      </c>
      <c r="AI3334" s="172" t="str">
        <f t="shared" si="4306"/>
        <v>AI$13</v>
      </c>
      <c r="AJ3334" s="172" t="str">
        <f t="shared" si="4306"/>
        <v>AJ$13</v>
      </c>
      <c r="AK3334" s="172" t="str">
        <f t="shared" si="4306"/>
        <v>AK$13</v>
      </c>
      <c r="AL3334" s="172" t="str">
        <f t="shared" si="4306"/>
        <v>AL$13</v>
      </c>
      <c r="AM3334" s="172" t="str">
        <f t="shared" si="4306"/>
        <v>AM$13</v>
      </c>
      <c r="AN3334" s="172" t="str">
        <f t="shared" si="4306"/>
        <v>AN$13</v>
      </c>
      <c r="AO3334" s="172" t="str">
        <f t="shared" si="4306"/>
        <v>AO$13</v>
      </c>
      <c r="AP3334" s="172" t="str">
        <f t="shared" si="4306"/>
        <v>AP$13</v>
      </c>
      <c r="AQ3334" s="172" t="str">
        <f t="shared" si="4306"/>
        <v>AQ$13</v>
      </c>
      <c r="AR3334" s="172" t="str">
        <f t="shared" si="4306"/>
        <v>AR$13</v>
      </c>
      <c r="AS3334" s="172" t="str">
        <f t="shared" si="4306"/>
        <v>AS$13</v>
      </c>
      <c r="AT3334" s="172" t="str">
        <f t="shared" si="4306"/>
        <v>AT$13</v>
      </c>
      <c r="AU3334" s="172" t="str">
        <f t="shared" si="4306"/>
        <v>AU$13</v>
      </c>
      <c r="AV3334" s="172" t="str">
        <f t="shared" si="4306"/>
        <v>AV$13</v>
      </c>
      <c r="AW3334" s="172" t="str">
        <f t="shared" si="4306"/>
        <v>AW$13</v>
      </c>
      <c r="AX3334" s="172" t="str">
        <f t="shared" si="4306"/>
        <v>AX$13</v>
      </c>
      <c r="AY3334" s="172" t="str">
        <f t="shared" si="4306"/>
        <v>AY$13</v>
      </c>
      <c r="AZ3334" s="172" t="str">
        <f t="shared" si="4306"/>
        <v>AZ$13</v>
      </c>
      <c r="BA3334" s="172" t="str">
        <f t="shared" si="4306"/>
        <v>BA$13</v>
      </c>
      <c r="BB3334" s="172" t="str">
        <f t="shared" si="4306"/>
        <v>BB$13</v>
      </c>
      <c r="BC3334" s="172" t="str">
        <f t="shared" si="4306"/>
        <v>BC$13</v>
      </c>
      <c r="BD3334" s="172" t="str">
        <f t="shared" si="4306"/>
        <v>BD$13</v>
      </c>
      <c r="BE3334" s="172" t="str">
        <f t="shared" si="4306"/>
        <v>BE$13</v>
      </c>
      <c r="BF3334" s="172" t="str">
        <f t="shared" si="4306"/>
        <v>BF$13</v>
      </c>
      <c r="BG3334" s="172" t="str">
        <f t="shared" si="4306"/>
        <v>BG$13</v>
      </c>
      <c r="BH3334" s="172" t="str">
        <f t="shared" si="4306"/>
        <v>BH$13</v>
      </c>
      <c r="BI3334" s="172" t="str">
        <f t="shared" si="4306"/>
        <v>BI$13</v>
      </c>
      <c r="BJ3334" s="172" t="str">
        <f t="shared" si="4306"/>
        <v>BJ$13</v>
      </c>
      <c r="BK3334" s="172" t="str">
        <f t="shared" si="4306"/>
        <v>BK$13</v>
      </c>
      <c r="BL3334" s="172" t="str">
        <f t="shared" si="4306"/>
        <v>BL$13</v>
      </c>
      <c r="BM3334" s="172" t="str">
        <f t="shared" si="4306"/>
        <v>BM$13</v>
      </c>
      <c r="BN3334" s="172" t="str">
        <f t="shared" si="4306"/>
        <v>BN$13</v>
      </c>
      <c r="BO3334" s="172" t="str">
        <f t="shared" si="4306"/>
        <v>BO$13</v>
      </c>
      <c r="BP3334" s="172" t="str">
        <f t="shared" si="4306"/>
        <v>BP$13</v>
      </c>
      <c r="BQ3334" s="172" t="str">
        <f t="shared" si="4306"/>
        <v>BQ$13</v>
      </c>
      <c r="BR3334" s="172" t="str">
        <f t="shared" si="4306"/>
        <v>BR$13</v>
      </c>
      <c r="BS3334" s="172" t="str">
        <f t="shared" si="4306"/>
        <v>BS$13</v>
      </c>
      <c r="BT3334" s="172" t="str">
        <f t="shared" si="4306"/>
        <v>BT$13</v>
      </c>
      <c r="BU3334" s="172" t="str">
        <f t="shared" si="4306"/>
        <v>BU$13</v>
      </c>
      <c r="BV3334" s="172" t="str">
        <f t="shared" si="4306"/>
        <v>BV$13</v>
      </c>
      <c r="BW3334" s="172" t="str">
        <f t="shared" si="4306"/>
        <v>BW$13</v>
      </c>
      <c r="BX3334" s="172" t="str">
        <f t="shared" si="4306"/>
        <v>BX$13</v>
      </c>
      <c r="BY3334" s="172" t="str">
        <f t="shared" si="4306"/>
        <v>BY$13</v>
      </c>
      <c r="BZ3334" s="172" t="str">
        <f t="shared" si="4306"/>
        <v>BZ$13</v>
      </c>
      <c r="CA3334" s="172" t="str">
        <f t="shared" si="4306"/>
        <v>CA$13</v>
      </c>
      <c r="CB3334" s="172" t="str">
        <f t="shared" si="4306"/>
        <v>CB$13</v>
      </c>
      <c r="CC3334" s="172" t="str">
        <f t="shared" si="4306"/>
        <v>CC$13</v>
      </c>
      <c r="CD3334" s="172" t="str">
        <f t="shared" si="4306"/>
        <v>CD$13</v>
      </c>
      <c r="CE3334" s="172" t="str">
        <f t="shared" ref="CE3334:CK3334" si="4307">CE3317</f>
        <v>CE$13</v>
      </c>
      <c r="CF3334" s="172" t="str">
        <f t="shared" si="4307"/>
        <v>CF$13</v>
      </c>
      <c r="CG3334" s="172" t="str">
        <f t="shared" si="4307"/>
        <v>CG$13</v>
      </c>
      <c r="CH3334" s="172" t="str">
        <f t="shared" si="4307"/>
        <v>CH$13</v>
      </c>
      <c r="CI3334" s="172" t="str">
        <f t="shared" si="4307"/>
        <v>CI$13</v>
      </c>
      <c r="CJ3334" s="172" t="str">
        <f t="shared" si="4307"/>
        <v>CJ$13</v>
      </c>
      <c r="CK3334" s="172" t="str">
        <f t="shared" si="4307"/>
        <v>CK$13</v>
      </c>
      <c r="CL3334" s="172" t="str">
        <f t="shared" ref="CL3334" si="4308">CL3317</f>
        <v>CL$13</v>
      </c>
    </row>
    <row r="3335" spans="2:90" x14ac:dyDescent="0.4">
      <c r="B3335" s="184" t="str">
        <f>B3322</f>
        <v>Simple inventory- IS driven:</v>
      </c>
      <c r="C3335" s="12"/>
      <c r="D3335" s="12" t="s">
        <v>404</v>
      </c>
      <c r="E3335" s="12" t="s">
        <v>906</v>
      </c>
      <c r="F3335" s="12"/>
      <c r="G3335" s="12" t="s">
        <v>330</v>
      </c>
      <c r="H3335" s="12"/>
      <c r="I3335" s="60"/>
      <c r="J3335" s="60"/>
      <c r="K3335" s="15"/>
      <c r="L3335" s="15"/>
      <c r="M3335" s="15"/>
      <c r="N3335" s="15"/>
      <c r="O3335" s="15"/>
      <c r="P3335" s="15"/>
      <c r="R3335" s="15"/>
      <c r="S3335" s="172">
        <f t="shared" ref="S3335" si="4309">S3318</f>
        <v>0</v>
      </c>
      <c r="T3335" s="172">
        <f t="shared" ref="T3335:CD3335" si="4310">T3318</f>
        <v>0</v>
      </c>
      <c r="U3335" s="172">
        <f t="shared" si="4310"/>
        <v>0</v>
      </c>
      <c r="V3335" s="172">
        <f t="shared" si="4310"/>
        <v>0</v>
      </c>
      <c r="W3335" s="172">
        <f t="shared" si="4310"/>
        <v>0</v>
      </c>
      <c r="X3335" s="172">
        <f t="shared" si="4310"/>
        <v>0</v>
      </c>
      <c r="Y3335" s="172">
        <f t="shared" si="4310"/>
        <v>0</v>
      </c>
      <c r="Z3335" s="172">
        <f t="shared" si="4310"/>
        <v>0</v>
      </c>
      <c r="AA3335" s="172">
        <f t="shared" si="4310"/>
        <v>0</v>
      </c>
      <c r="AB3335" s="172">
        <f t="shared" si="4310"/>
        <v>0</v>
      </c>
      <c r="AC3335" s="172">
        <f t="shared" si="4310"/>
        <v>0</v>
      </c>
      <c r="AD3335" s="172">
        <f t="shared" si="4310"/>
        <v>0</v>
      </c>
      <c r="AE3335" s="172">
        <f t="shared" si="4310"/>
        <v>0</v>
      </c>
      <c r="AF3335" s="172">
        <f t="shared" si="4310"/>
        <v>0</v>
      </c>
      <c r="AG3335" s="172">
        <f t="shared" si="4310"/>
        <v>0</v>
      </c>
      <c r="AH3335" s="172">
        <f t="shared" si="4310"/>
        <v>0</v>
      </c>
      <c r="AI3335" s="172">
        <f t="shared" si="4310"/>
        <v>0</v>
      </c>
      <c r="AJ3335" s="172">
        <f t="shared" si="4310"/>
        <v>0</v>
      </c>
      <c r="AK3335" s="172">
        <f t="shared" si="4310"/>
        <v>0</v>
      </c>
      <c r="AL3335" s="172">
        <f t="shared" si="4310"/>
        <v>0</v>
      </c>
      <c r="AM3335" s="172">
        <f t="shared" si="4310"/>
        <v>0</v>
      </c>
      <c r="AN3335" s="172">
        <f t="shared" si="4310"/>
        <v>0</v>
      </c>
      <c r="AO3335" s="172">
        <f t="shared" si="4310"/>
        <v>0</v>
      </c>
      <c r="AP3335" s="172">
        <f t="shared" si="4310"/>
        <v>0</v>
      </c>
      <c r="AQ3335" s="172">
        <f t="shared" si="4310"/>
        <v>0</v>
      </c>
      <c r="AR3335" s="172">
        <f t="shared" si="4310"/>
        <v>0</v>
      </c>
      <c r="AS3335" s="172">
        <f t="shared" si="4310"/>
        <v>0</v>
      </c>
      <c r="AT3335" s="172">
        <f t="shared" si="4310"/>
        <v>0</v>
      </c>
      <c r="AU3335" s="172">
        <f t="shared" si="4310"/>
        <v>0</v>
      </c>
      <c r="AV3335" s="172">
        <f t="shared" si="4310"/>
        <v>0</v>
      </c>
      <c r="AW3335" s="172">
        <f t="shared" si="4310"/>
        <v>0</v>
      </c>
      <c r="AX3335" s="172">
        <f t="shared" si="4310"/>
        <v>0</v>
      </c>
      <c r="AY3335" s="172">
        <f t="shared" si="4310"/>
        <v>0</v>
      </c>
      <c r="AZ3335" s="172">
        <f t="shared" si="4310"/>
        <v>0</v>
      </c>
      <c r="BA3335" s="172">
        <f t="shared" si="4310"/>
        <v>0</v>
      </c>
      <c r="BB3335" s="172">
        <f t="shared" si="4310"/>
        <v>0</v>
      </c>
      <c r="BC3335" s="172">
        <f t="shared" si="4310"/>
        <v>0</v>
      </c>
      <c r="BD3335" s="172">
        <f t="shared" si="4310"/>
        <v>0</v>
      </c>
      <c r="BE3335" s="172">
        <f t="shared" si="4310"/>
        <v>0</v>
      </c>
      <c r="BF3335" s="172">
        <f t="shared" si="4310"/>
        <v>0</v>
      </c>
      <c r="BG3335" s="172">
        <f t="shared" si="4310"/>
        <v>0</v>
      </c>
      <c r="BH3335" s="172">
        <f t="shared" si="4310"/>
        <v>0</v>
      </c>
      <c r="BI3335" s="172">
        <f t="shared" si="4310"/>
        <v>0</v>
      </c>
      <c r="BJ3335" s="172">
        <f t="shared" si="4310"/>
        <v>0</v>
      </c>
      <c r="BK3335" s="172">
        <f t="shared" si="4310"/>
        <v>0</v>
      </c>
      <c r="BL3335" s="172">
        <f t="shared" si="4310"/>
        <v>0</v>
      </c>
      <c r="BM3335" s="172">
        <f t="shared" si="4310"/>
        <v>0</v>
      </c>
      <c r="BN3335" s="172">
        <f t="shared" si="4310"/>
        <v>0</v>
      </c>
      <c r="BO3335" s="172">
        <f t="shared" si="4310"/>
        <v>0</v>
      </c>
      <c r="BP3335" s="172">
        <f t="shared" si="4310"/>
        <v>0</v>
      </c>
      <c r="BQ3335" s="172">
        <f t="shared" si="4310"/>
        <v>0</v>
      </c>
      <c r="BR3335" s="172">
        <f t="shared" si="4310"/>
        <v>0</v>
      </c>
      <c r="BS3335" s="172">
        <f t="shared" si="4310"/>
        <v>0</v>
      </c>
      <c r="BT3335" s="172">
        <f t="shared" si="4310"/>
        <v>0</v>
      </c>
      <c r="BU3335" s="172">
        <f t="shared" si="4310"/>
        <v>0</v>
      </c>
      <c r="BV3335" s="172">
        <f t="shared" si="4310"/>
        <v>0</v>
      </c>
      <c r="BW3335" s="172">
        <f t="shared" si="4310"/>
        <v>0</v>
      </c>
      <c r="BX3335" s="172">
        <f t="shared" si="4310"/>
        <v>0</v>
      </c>
      <c r="BY3335" s="172">
        <f t="shared" si="4310"/>
        <v>0</v>
      </c>
      <c r="BZ3335" s="172">
        <f t="shared" si="4310"/>
        <v>0</v>
      </c>
      <c r="CA3335" s="172">
        <f t="shared" si="4310"/>
        <v>0</v>
      </c>
      <c r="CB3335" s="172">
        <f t="shared" si="4310"/>
        <v>0</v>
      </c>
      <c r="CC3335" s="172">
        <f t="shared" si="4310"/>
        <v>0</v>
      </c>
      <c r="CD3335" s="172">
        <f t="shared" si="4310"/>
        <v>0</v>
      </c>
      <c r="CE3335" s="172">
        <f t="shared" ref="CE3335:CK3335" si="4311">CE3318</f>
        <v>0</v>
      </c>
      <c r="CF3335" s="172">
        <f t="shared" si="4311"/>
        <v>0</v>
      </c>
      <c r="CG3335" s="172">
        <f t="shared" si="4311"/>
        <v>0</v>
      </c>
      <c r="CH3335" s="172">
        <f t="shared" si="4311"/>
        <v>0</v>
      </c>
      <c r="CI3335" s="172">
        <f t="shared" si="4311"/>
        <v>0</v>
      </c>
      <c r="CJ3335" s="172">
        <f t="shared" si="4311"/>
        <v>0</v>
      </c>
      <c r="CK3335" s="172">
        <f t="shared" si="4311"/>
        <v>0</v>
      </c>
      <c r="CL3335" s="172">
        <f t="shared" ref="CL3335" si="4312">CL3318</f>
        <v>0</v>
      </c>
    </row>
    <row r="3336" spans="2:90" x14ac:dyDescent="0.4">
      <c r="B3336" s="184" t="str">
        <f>SUBSTITUTE(TRIM(MID(B3322, SEARCH("-", B3322) + 1, LEN(B3322))),":","")</f>
        <v>IS driven</v>
      </c>
      <c r="C3336" s="12"/>
      <c r="D3336" s="12" t="s">
        <v>404</v>
      </c>
      <c r="E3336" s="12" t="s">
        <v>906</v>
      </c>
      <c r="F3336" s="12"/>
      <c r="G3336" s="12" t="s">
        <v>330</v>
      </c>
      <c r="H3336" s="12"/>
      <c r="I3336" s="60"/>
      <c r="J3336" s="60"/>
      <c r="K3336" s="15"/>
      <c r="L3336" s="15"/>
      <c r="M3336" s="15"/>
      <c r="N3336" s="15"/>
      <c r="O3336" s="15"/>
      <c r="P3336" s="15"/>
      <c r="R3336" s="15"/>
      <c r="S3336" s="205" t="str">
        <f t="shared" ref="S3336" si="4313">ADDRESS(ROW(S3327),COLUMN(S3327),2)</f>
        <v>S$3327</v>
      </c>
      <c r="T3336" s="205" t="str">
        <f t="shared" ref="T3336:AX3336" si="4314">ADDRESS(ROW(T3327),COLUMN(T3327),2)</f>
        <v>T$3327</v>
      </c>
      <c r="U3336" s="205" t="str">
        <f t="shared" si="4314"/>
        <v>U$3327</v>
      </c>
      <c r="V3336" s="205" t="str">
        <f t="shared" si="4314"/>
        <v>V$3327</v>
      </c>
      <c r="W3336" s="205" t="str">
        <f t="shared" si="4314"/>
        <v>W$3327</v>
      </c>
      <c r="X3336" s="205" t="str">
        <f t="shared" si="4314"/>
        <v>X$3327</v>
      </c>
      <c r="Y3336" s="205" t="str">
        <f t="shared" si="4314"/>
        <v>Y$3327</v>
      </c>
      <c r="Z3336" s="205" t="str">
        <f t="shared" si="4314"/>
        <v>Z$3327</v>
      </c>
      <c r="AA3336" s="205" t="str">
        <f t="shared" si="4314"/>
        <v>AA$3327</v>
      </c>
      <c r="AB3336" s="205" t="str">
        <f t="shared" si="4314"/>
        <v>AB$3327</v>
      </c>
      <c r="AC3336" s="205" t="str">
        <f t="shared" si="4314"/>
        <v>AC$3327</v>
      </c>
      <c r="AD3336" s="205" t="str">
        <f t="shared" si="4314"/>
        <v>AD$3327</v>
      </c>
      <c r="AE3336" s="205" t="str">
        <f t="shared" si="4314"/>
        <v>AE$3327</v>
      </c>
      <c r="AF3336" s="205" t="str">
        <f t="shared" si="4314"/>
        <v>AF$3327</v>
      </c>
      <c r="AG3336" s="205" t="str">
        <f t="shared" si="4314"/>
        <v>AG$3327</v>
      </c>
      <c r="AH3336" s="205" t="str">
        <f t="shared" si="4314"/>
        <v>AH$3327</v>
      </c>
      <c r="AI3336" s="205" t="str">
        <f t="shared" si="4314"/>
        <v>AI$3327</v>
      </c>
      <c r="AJ3336" s="205" t="str">
        <f t="shared" si="4314"/>
        <v>AJ$3327</v>
      </c>
      <c r="AK3336" s="205" t="str">
        <f t="shared" si="4314"/>
        <v>AK$3327</v>
      </c>
      <c r="AL3336" s="205" t="str">
        <f t="shared" si="4314"/>
        <v>AL$3327</v>
      </c>
      <c r="AM3336" s="205" t="str">
        <f t="shared" si="4314"/>
        <v>AM$3327</v>
      </c>
      <c r="AN3336" s="205" t="str">
        <f t="shared" si="4314"/>
        <v>AN$3327</v>
      </c>
      <c r="AO3336" s="205" t="str">
        <f t="shared" si="4314"/>
        <v>AO$3327</v>
      </c>
      <c r="AP3336" s="205" t="str">
        <f t="shared" si="4314"/>
        <v>AP$3327</v>
      </c>
      <c r="AQ3336" s="205" t="str">
        <f t="shared" si="4314"/>
        <v>AQ$3327</v>
      </c>
      <c r="AR3336" s="205" t="str">
        <f t="shared" si="4314"/>
        <v>AR$3327</v>
      </c>
      <c r="AS3336" s="205" t="str">
        <f t="shared" si="4314"/>
        <v>AS$3327</v>
      </c>
      <c r="AT3336" s="205" t="str">
        <f t="shared" si="4314"/>
        <v>AT$3327</v>
      </c>
      <c r="AU3336" s="205" t="str">
        <f t="shared" si="4314"/>
        <v>AU$3327</v>
      </c>
      <c r="AV3336" s="205" t="str">
        <f t="shared" si="4314"/>
        <v>AV$3327</v>
      </c>
      <c r="AW3336" s="205" t="str">
        <f t="shared" si="4314"/>
        <v>AW$3327</v>
      </c>
      <c r="AX3336" s="205" t="str">
        <f t="shared" si="4314"/>
        <v>AX$3327</v>
      </c>
      <c r="AY3336" s="205" t="str">
        <f t="shared" ref="AY3336:CD3336" si="4315">ADDRESS(ROW(AY3327),COLUMN(AY3327),2)</f>
        <v>AY$3327</v>
      </c>
      <c r="AZ3336" s="205" t="str">
        <f t="shared" si="4315"/>
        <v>AZ$3327</v>
      </c>
      <c r="BA3336" s="205" t="str">
        <f t="shared" si="4315"/>
        <v>BA$3327</v>
      </c>
      <c r="BB3336" s="205" t="str">
        <f t="shared" si="4315"/>
        <v>BB$3327</v>
      </c>
      <c r="BC3336" s="205" t="str">
        <f t="shared" si="4315"/>
        <v>BC$3327</v>
      </c>
      <c r="BD3336" s="205" t="str">
        <f t="shared" si="4315"/>
        <v>BD$3327</v>
      </c>
      <c r="BE3336" s="205" t="str">
        <f t="shared" si="4315"/>
        <v>BE$3327</v>
      </c>
      <c r="BF3336" s="205" t="str">
        <f t="shared" si="4315"/>
        <v>BF$3327</v>
      </c>
      <c r="BG3336" s="205" t="str">
        <f t="shared" si="4315"/>
        <v>BG$3327</v>
      </c>
      <c r="BH3336" s="205" t="str">
        <f t="shared" si="4315"/>
        <v>BH$3327</v>
      </c>
      <c r="BI3336" s="205" t="str">
        <f t="shared" si="4315"/>
        <v>BI$3327</v>
      </c>
      <c r="BJ3336" s="205" t="str">
        <f t="shared" si="4315"/>
        <v>BJ$3327</v>
      </c>
      <c r="BK3336" s="205" t="str">
        <f t="shared" si="4315"/>
        <v>BK$3327</v>
      </c>
      <c r="BL3336" s="205" t="str">
        <f t="shared" si="4315"/>
        <v>BL$3327</v>
      </c>
      <c r="BM3336" s="205" t="str">
        <f t="shared" si="4315"/>
        <v>BM$3327</v>
      </c>
      <c r="BN3336" s="205" t="str">
        <f t="shared" si="4315"/>
        <v>BN$3327</v>
      </c>
      <c r="BO3336" s="205" t="str">
        <f t="shared" si="4315"/>
        <v>BO$3327</v>
      </c>
      <c r="BP3336" s="205" t="str">
        <f t="shared" si="4315"/>
        <v>BP$3327</v>
      </c>
      <c r="BQ3336" s="205" t="str">
        <f t="shared" si="4315"/>
        <v>BQ$3327</v>
      </c>
      <c r="BR3336" s="205" t="str">
        <f t="shared" si="4315"/>
        <v>BR$3327</v>
      </c>
      <c r="BS3336" s="205" t="str">
        <f t="shared" si="4315"/>
        <v>BS$3327</v>
      </c>
      <c r="BT3336" s="205" t="str">
        <f t="shared" si="4315"/>
        <v>BT$3327</v>
      </c>
      <c r="BU3336" s="205" t="str">
        <f t="shared" si="4315"/>
        <v>BU$3327</v>
      </c>
      <c r="BV3336" s="205" t="str">
        <f t="shared" si="4315"/>
        <v>BV$3327</v>
      </c>
      <c r="BW3336" s="205" t="str">
        <f t="shared" si="4315"/>
        <v>BW$3327</v>
      </c>
      <c r="BX3336" s="205" t="str">
        <f t="shared" si="4315"/>
        <v>BX$3327</v>
      </c>
      <c r="BY3336" s="205" t="str">
        <f t="shared" si="4315"/>
        <v>BY$3327</v>
      </c>
      <c r="BZ3336" s="205" t="str">
        <f t="shared" si="4315"/>
        <v>BZ$3327</v>
      </c>
      <c r="CA3336" s="205" t="str">
        <f t="shared" si="4315"/>
        <v>CA$3327</v>
      </c>
      <c r="CB3336" s="205" t="str">
        <f t="shared" si="4315"/>
        <v>CB$3327</v>
      </c>
      <c r="CC3336" s="205" t="str">
        <f t="shared" si="4315"/>
        <v>CC$3327</v>
      </c>
      <c r="CD3336" s="205" t="str">
        <f t="shared" si="4315"/>
        <v>CD$3327</v>
      </c>
      <c r="CE3336" s="205" t="str">
        <f t="shared" ref="CE3336:CK3336" si="4316">ADDRESS(ROW(CE3327),COLUMN(CE3327),2)</f>
        <v>CE$3327</v>
      </c>
      <c r="CF3336" s="205" t="str">
        <f t="shared" si="4316"/>
        <v>CF$3327</v>
      </c>
      <c r="CG3336" s="205" t="str">
        <f t="shared" si="4316"/>
        <v>CG$3327</v>
      </c>
      <c r="CH3336" s="205" t="str">
        <f t="shared" si="4316"/>
        <v>CH$3327</v>
      </c>
      <c r="CI3336" s="205" t="str">
        <f t="shared" si="4316"/>
        <v>CI$3327</v>
      </c>
      <c r="CJ3336" s="205" t="str">
        <f t="shared" si="4316"/>
        <v>CJ$3327</v>
      </c>
      <c r="CK3336" s="205" t="str">
        <f t="shared" si="4316"/>
        <v>CK$3327</v>
      </c>
      <c r="CL3336" s="205" t="str">
        <f t="shared" ref="CL3336" si="4317">ADDRESS(ROW(CL3327),COLUMN(CL3327),2)</f>
        <v>CL$3327</v>
      </c>
    </row>
    <row r="3337" spans="2:90" x14ac:dyDescent="0.4">
      <c r="B3337" s="130" t="str">
        <f>Codes!B3320</f>
        <v>Secondary revenue driver</v>
      </c>
      <c r="C3337" s="12"/>
      <c r="D3337" s="12" t="s">
        <v>404</v>
      </c>
      <c r="E3337" s="12" t="s">
        <v>906</v>
      </c>
      <c r="F3337" s="12"/>
      <c r="G3337" s="12" t="s">
        <v>330</v>
      </c>
      <c r="H3337" s="12"/>
      <c r="I3337" s="60"/>
      <c r="J3337" s="60"/>
      <c r="K3337" s="15"/>
      <c r="L3337" s="15"/>
      <c r="M3337" s="15"/>
      <c r="N3337" s="15"/>
      <c r="O3337" s="15"/>
      <c r="P3337" s="15"/>
      <c r="R3337" s="15"/>
      <c r="S3337" s="205" t="str">
        <f t="shared" ref="S3337" si="4318">ADDRESS(ROW(S3326),COLUMN(S3326),2)</f>
        <v>S$3326</v>
      </c>
      <c r="T3337" s="205" t="str">
        <f t="shared" ref="T3337:AX3337" si="4319">ADDRESS(ROW(T3326),COLUMN(T3326),2)</f>
        <v>T$3326</v>
      </c>
      <c r="U3337" s="205" t="str">
        <f t="shared" si="4319"/>
        <v>U$3326</v>
      </c>
      <c r="V3337" s="205" t="str">
        <f t="shared" si="4319"/>
        <v>V$3326</v>
      </c>
      <c r="W3337" s="205" t="str">
        <f t="shared" si="4319"/>
        <v>W$3326</v>
      </c>
      <c r="X3337" s="205" t="str">
        <f t="shared" si="4319"/>
        <v>X$3326</v>
      </c>
      <c r="Y3337" s="205" t="str">
        <f t="shared" si="4319"/>
        <v>Y$3326</v>
      </c>
      <c r="Z3337" s="205" t="str">
        <f t="shared" si="4319"/>
        <v>Z$3326</v>
      </c>
      <c r="AA3337" s="205" t="str">
        <f t="shared" si="4319"/>
        <v>AA$3326</v>
      </c>
      <c r="AB3337" s="205" t="str">
        <f t="shared" si="4319"/>
        <v>AB$3326</v>
      </c>
      <c r="AC3337" s="205" t="str">
        <f t="shared" si="4319"/>
        <v>AC$3326</v>
      </c>
      <c r="AD3337" s="205" t="str">
        <f t="shared" si="4319"/>
        <v>AD$3326</v>
      </c>
      <c r="AE3337" s="205" t="str">
        <f t="shared" si="4319"/>
        <v>AE$3326</v>
      </c>
      <c r="AF3337" s="205" t="str">
        <f t="shared" si="4319"/>
        <v>AF$3326</v>
      </c>
      <c r="AG3337" s="205" t="str">
        <f t="shared" si="4319"/>
        <v>AG$3326</v>
      </c>
      <c r="AH3337" s="205" t="str">
        <f t="shared" si="4319"/>
        <v>AH$3326</v>
      </c>
      <c r="AI3337" s="205" t="str">
        <f t="shared" si="4319"/>
        <v>AI$3326</v>
      </c>
      <c r="AJ3337" s="205" t="str">
        <f t="shared" si="4319"/>
        <v>AJ$3326</v>
      </c>
      <c r="AK3337" s="205" t="str">
        <f t="shared" si="4319"/>
        <v>AK$3326</v>
      </c>
      <c r="AL3337" s="205" t="str">
        <f t="shared" si="4319"/>
        <v>AL$3326</v>
      </c>
      <c r="AM3337" s="205" t="str">
        <f t="shared" si="4319"/>
        <v>AM$3326</v>
      </c>
      <c r="AN3337" s="205" t="str">
        <f t="shared" si="4319"/>
        <v>AN$3326</v>
      </c>
      <c r="AO3337" s="205" t="str">
        <f t="shared" si="4319"/>
        <v>AO$3326</v>
      </c>
      <c r="AP3337" s="205" t="str">
        <f t="shared" si="4319"/>
        <v>AP$3326</v>
      </c>
      <c r="AQ3337" s="205" t="str">
        <f t="shared" si="4319"/>
        <v>AQ$3326</v>
      </c>
      <c r="AR3337" s="205" t="str">
        <f t="shared" si="4319"/>
        <v>AR$3326</v>
      </c>
      <c r="AS3337" s="205" t="str">
        <f t="shared" si="4319"/>
        <v>AS$3326</v>
      </c>
      <c r="AT3337" s="205" t="str">
        <f t="shared" si="4319"/>
        <v>AT$3326</v>
      </c>
      <c r="AU3337" s="205" t="str">
        <f t="shared" si="4319"/>
        <v>AU$3326</v>
      </c>
      <c r="AV3337" s="205" t="str">
        <f t="shared" si="4319"/>
        <v>AV$3326</v>
      </c>
      <c r="AW3337" s="205" t="str">
        <f t="shared" si="4319"/>
        <v>AW$3326</v>
      </c>
      <c r="AX3337" s="205" t="str">
        <f t="shared" si="4319"/>
        <v>AX$3326</v>
      </c>
      <c r="AY3337" s="205" t="str">
        <f t="shared" ref="AY3337:CD3337" si="4320">ADDRESS(ROW(AY3326),COLUMN(AY3326),2)</f>
        <v>AY$3326</v>
      </c>
      <c r="AZ3337" s="205" t="str">
        <f t="shared" si="4320"/>
        <v>AZ$3326</v>
      </c>
      <c r="BA3337" s="205" t="str">
        <f t="shared" si="4320"/>
        <v>BA$3326</v>
      </c>
      <c r="BB3337" s="205" t="str">
        <f t="shared" si="4320"/>
        <v>BB$3326</v>
      </c>
      <c r="BC3337" s="205" t="str">
        <f t="shared" si="4320"/>
        <v>BC$3326</v>
      </c>
      <c r="BD3337" s="205" t="str">
        <f t="shared" si="4320"/>
        <v>BD$3326</v>
      </c>
      <c r="BE3337" s="205" t="str">
        <f t="shared" si="4320"/>
        <v>BE$3326</v>
      </c>
      <c r="BF3337" s="205" t="str">
        <f t="shared" si="4320"/>
        <v>BF$3326</v>
      </c>
      <c r="BG3337" s="205" t="str">
        <f t="shared" si="4320"/>
        <v>BG$3326</v>
      </c>
      <c r="BH3337" s="205" t="str">
        <f t="shared" si="4320"/>
        <v>BH$3326</v>
      </c>
      <c r="BI3337" s="205" t="str">
        <f t="shared" si="4320"/>
        <v>BI$3326</v>
      </c>
      <c r="BJ3337" s="205" t="str">
        <f t="shared" si="4320"/>
        <v>BJ$3326</v>
      </c>
      <c r="BK3337" s="205" t="str">
        <f t="shared" si="4320"/>
        <v>BK$3326</v>
      </c>
      <c r="BL3337" s="205" t="str">
        <f t="shared" si="4320"/>
        <v>BL$3326</v>
      </c>
      <c r="BM3337" s="205" t="str">
        <f t="shared" si="4320"/>
        <v>BM$3326</v>
      </c>
      <c r="BN3337" s="205" t="str">
        <f t="shared" si="4320"/>
        <v>BN$3326</v>
      </c>
      <c r="BO3337" s="205" t="str">
        <f t="shared" si="4320"/>
        <v>BO$3326</v>
      </c>
      <c r="BP3337" s="205" t="str">
        <f t="shared" si="4320"/>
        <v>BP$3326</v>
      </c>
      <c r="BQ3337" s="205" t="str">
        <f t="shared" si="4320"/>
        <v>BQ$3326</v>
      </c>
      <c r="BR3337" s="205" t="str">
        <f t="shared" si="4320"/>
        <v>BR$3326</v>
      </c>
      <c r="BS3337" s="205" t="str">
        <f t="shared" si="4320"/>
        <v>BS$3326</v>
      </c>
      <c r="BT3337" s="205" t="str">
        <f t="shared" si="4320"/>
        <v>BT$3326</v>
      </c>
      <c r="BU3337" s="205" t="str">
        <f t="shared" si="4320"/>
        <v>BU$3326</v>
      </c>
      <c r="BV3337" s="205" t="str">
        <f t="shared" si="4320"/>
        <v>BV$3326</v>
      </c>
      <c r="BW3337" s="205" t="str">
        <f t="shared" si="4320"/>
        <v>BW$3326</v>
      </c>
      <c r="BX3337" s="205" t="str">
        <f t="shared" si="4320"/>
        <v>BX$3326</v>
      </c>
      <c r="BY3337" s="205" t="str">
        <f t="shared" si="4320"/>
        <v>BY$3326</v>
      </c>
      <c r="BZ3337" s="205" t="str">
        <f t="shared" si="4320"/>
        <v>BZ$3326</v>
      </c>
      <c r="CA3337" s="205" t="str">
        <f t="shared" si="4320"/>
        <v>CA$3326</v>
      </c>
      <c r="CB3337" s="205" t="str">
        <f t="shared" si="4320"/>
        <v>CB$3326</v>
      </c>
      <c r="CC3337" s="205" t="str">
        <f t="shared" si="4320"/>
        <v>CC$3326</v>
      </c>
      <c r="CD3337" s="205" t="str">
        <f t="shared" si="4320"/>
        <v>CD$3326</v>
      </c>
      <c r="CE3337" s="205" t="str">
        <f t="shared" ref="CE3337:CK3337" si="4321">ADDRESS(ROW(CE3326),COLUMN(CE3326),2)</f>
        <v>CE$3326</v>
      </c>
      <c r="CF3337" s="205" t="str">
        <f t="shared" si="4321"/>
        <v>CF$3326</v>
      </c>
      <c r="CG3337" s="205" t="str">
        <f t="shared" si="4321"/>
        <v>CG$3326</v>
      </c>
      <c r="CH3337" s="205" t="str">
        <f t="shared" si="4321"/>
        <v>CH$3326</v>
      </c>
      <c r="CI3337" s="205" t="str">
        <f t="shared" si="4321"/>
        <v>CI$3326</v>
      </c>
      <c r="CJ3337" s="205" t="str">
        <f t="shared" si="4321"/>
        <v>CJ$3326</v>
      </c>
      <c r="CK3337" s="205" t="str">
        <f t="shared" si="4321"/>
        <v>CK$3326</v>
      </c>
      <c r="CL3337" s="205" t="str">
        <f t="shared" ref="CL3337" si="4322">ADDRESS(ROW(CL3326),COLUMN(CL3326),2)</f>
        <v>CL$3326</v>
      </c>
    </row>
    <row r="3338" spans="2:90" x14ac:dyDescent="0.4">
      <c r="C3338" s="12"/>
      <c r="D3338" s="12"/>
      <c r="E3338" s="12" t="s">
        <v>906</v>
      </c>
      <c r="F3338" s="12"/>
      <c r="G3338" s="12"/>
      <c r="H3338" s="12"/>
      <c r="I3338" s="60"/>
      <c r="J3338" s="60"/>
      <c r="K3338" s="15"/>
      <c r="L3338" s="15"/>
      <c r="M3338" s="15"/>
      <c r="N3338" s="15"/>
      <c r="O3338" s="15"/>
      <c r="P3338" s="15"/>
      <c r="R3338" s="15"/>
      <c r="S3338" s="76"/>
      <c r="T3338" s="76"/>
      <c r="U3338" s="76"/>
      <c r="V3338" s="76"/>
      <c r="W3338" s="76"/>
      <c r="X3338" s="76"/>
      <c r="Y3338" s="76"/>
      <c r="Z3338" s="76"/>
      <c r="AA3338" s="76"/>
      <c r="AB3338" s="76"/>
      <c r="AC3338" s="76"/>
      <c r="AD3338" s="76"/>
      <c r="AE3338" s="76"/>
      <c r="AF3338" s="76"/>
      <c r="AG3338" s="76"/>
      <c r="AH3338" s="76"/>
      <c r="AI3338" s="76"/>
      <c r="AJ3338" s="76"/>
      <c r="AK3338" s="76"/>
      <c r="AL3338" s="76"/>
      <c r="AM3338" s="76"/>
      <c r="AN3338" s="76"/>
      <c r="AO3338" s="76"/>
      <c r="AP3338" s="76"/>
      <c r="AQ3338" s="76"/>
      <c r="AR3338" s="76"/>
      <c r="AS3338" s="76"/>
      <c r="AT3338" s="76"/>
      <c r="AU3338" s="76"/>
      <c r="AV3338" s="76"/>
      <c r="AW3338" s="76"/>
      <c r="AX3338" s="76"/>
      <c r="AY3338" s="76"/>
      <c r="AZ3338" s="76"/>
      <c r="BA3338" s="76"/>
      <c r="BB3338" s="76"/>
      <c r="BC3338" s="76"/>
      <c r="BD3338" s="76"/>
      <c r="BE3338" s="76"/>
      <c r="BF3338" s="76"/>
      <c r="BG3338" s="76"/>
      <c r="BH3338" s="76"/>
      <c r="BI3338" s="76"/>
      <c r="BJ3338" s="76"/>
      <c r="BK3338" s="76"/>
      <c r="BL3338" s="76"/>
      <c r="BM3338" s="76"/>
      <c r="BN3338" s="76"/>
      <c r="BO3338" s="76"/>
      <c r="BP3338" s="76"/>
      <c r="BQ3338" s="76"/>
      <c r="BR3338" s="76"/>
      <c r="BS3338" s="76"/>
      <c r="BT3338" s="76"/>
      <c r="BU3338" s="76"/>
      <c r="BV3338" s="76"/>
      <c r="BW3338" s="76"/>
      <c r="BX3338" s="76"/>
      <c r="BY3338" s="76"/>
      <c r="BZ3338" s="76"/>
      <c r="CA3338" s="76"/>
      <c r="CB3338" s="76"/>
      <c r="CC3338" s="76"/>
      <c r="CD3338" s="76"/>
      <c r="CE3338" s="76"/>
      <c r="CF3338" s="76"/>
      <c r="CG3338" s="76"/>
      <c r="CH3338" s="76"/>
      <c r="CI3338" s="76"/>
      <c r="CJ3338" s="76"/>
      <c r="CK3338" s="76"/>
      <c r="CL3338" s="76"/>
    </row>
    <row r="3339" spans="2:90" x14ac:dyDescent="0.4">
      <c r="B3339" s="168" t="s">
        <v>487</v>
      </c>
      <c r="C3339" s="167"/>
      <c r="D3339" s="167"/>
      <c r="E3339" s="167" t="s">
        <v>906</v>
      </c>
      <c r="F3339" s="167"/>
      <c r="G3339" s="167"/>
      <c r="H3339" s="167"/>
      <c r="I3339" s="169"/>
      <c r="J3339" s="169"/>
      <c r="K3339" s="190"/>
      <c r="L3339" s="190"/>
      <c r="M3339" s="190"/>
      <c r="N3339" s="190"/>
      <c r="O3339" s="190"/>
      <c r="P3339" s="190"/>
      <c r="R3339" s="191"/>
      <c r="S3339" s="167"/>
      <c r="T3339" s="167"/>
      <c r="U3339" s="167"/>
      <c r="V3339" s="167"/>
      <c r="W3339" s="167"/>
      <c r="X3339" s="167"/>
      <c r="Y3339" s="167"/>
      <c r="Z3339" s="167"/>
      <c r="AA3339" s="167"/>
      <c r="AB3339" s="167"/>
      <c r="AC3339" s="167"/>
      <c r="AD3339" s="167"/>
      <c r="AE3339" s="167"/>
      <c r="AF3339" s="167"/>
      <c r="AG3339" s="167"/>
      <c r="AH3339" s="167"/>
      <c r="AI3339" s="167"/>
      <c r="AJ3339" s="167"/>
      <c r="AK3339" s="167"/>
      <c r="AL3339" s="167"/>
      <c r="AM3339" s="167"/>
      <c r="AN3339" s="167"/>
      <c r="AO3339" s="167"/>
      <c r="AP3339" s="167"/>
      <c r="AQ3339" s="167"/>
      <c r="AR3339" s="167"/>
      <c r="AS3339" s="167"/>
      <c r="AT3339" s="167"/>
      <c r="AU3339" s="167"/>
      <c r="AV3339" s="167"/>
      <c r="AW3339" s="167"/>
      <c r="AX3339" s="167"/>
      <c r="AY3339" s="167"/>
      <c r="AZ3339" s="167"/>
      <c r="BA3339" s="167"/>
      <c r="BB3339" s="167"/>
      <c r="BC3339" s="167"/>
      <c r="BD3339" s="167"/>
      <c r="BE3339" s="167"/>
      <c r="BF3339" s="167"/>
      <c r="BG3339" s="167"/>
      <c r="BH3339" s="167"/>
      <c r="BI3339" s="167"/>
      <c r="BJ3339" s="167"/>
      <c r="BK3339" s="167"/>
      <c r="BL3339" s="167"/>
      <c r="BM3339" s="167"/>
      <c r="BN3339" s="167"/>
      <c r="BO3339" s="167"/>
      <c r="BP3339" s="167"/>
      <c r="BQ3339" s="167"/>
      <c r="BR3339" s="167"/>
      <c r="BS3339" s="167"/>
      <c r="BT3339" s="167"/>
      <c r="BU3339" s="167"/>
      <c r="BV3339" s="167"/>
      <c r="BW3339" s="167"/>
      <c r="BX3339" s="167"/>
      <c r="BY3339" s="167"/>
      <c r="BZ3339" s="167"/>
      <c r="CA3339" s="167"/>
      <c r="CB3339" s="167"/>
      <c r="CC3339" s="167"/>
      <c r="CD3339" s="167"/>
      <c r="CE3339" s="167"/>
      <c r="CF3339" s="167"/>
      <c r="CG3339" s="167"/>
      <c r="CH3339" s="167"/>
      <c r="CI3339" s="167"/>
      <c r="CJ3339" s="167"/>
      <c r="CK3339" s="167"/>
      <c r="CL3339" s="167"/>
    </row>
    <row r="3340" spans="2:90" x14ac:dyDescent="0.4">
      <c r="B3340" s="168" t="s">
        <v>489</v>
      </c>
      <c r="C3340" s="167"/>
      <c r="D3340" s="167"/>
      <c r="E3340" s="167" t="s">
        <v>906</v>
      </c>
      <c r="F3340" s="167"/>
      <c r="G3340" s="167"/>
      <c r="H3340" s="167"/>
      <c r="I3340" s="169"/>
      <c r="J3340" s="169"/>
      <c r="K3340" s="190"/>
      <c r="L3340" s="190"/>
      <c r="M3340" s="190"/>
      <c r="N3340" s="190"/>
      <c r="O3340" s="190"/>
      <c r="P3340" s="190"/>
      <c r="R3340" s="191"/>
      <c r="S3340" s="167"/>
      <c r="T3340" s="167"/>
      <c r="U3340" s="167"/>
      <c r="V3340" s="167"/>
      <c r="W3340" s="167"/>
      <c r="X3340" s="167"/>
      <c r="Y3340" s="167"/>
      <c r="Z3340" s="167"/>
      <c r="AA3340" s="167"/>
      <c r="AB3340" s="167"/>
      <c r="AC3340" s="167"/>
      <c r="AD3340" s="167"/>
      <c r="AE3340" s="167"/>
      <c r="AF3340" s="167"/>
      <c r="AG3340" s="167"/>
      <c r="AH3340" s="167"/>
      <c r="AI3340" s="167"/>
      <c r="AJ3340" s="167"/>
      <c r="AK3340" s="167"/>
      <c r="AL3340" s="167"/>
      <c r="AM3340" s="167"/>
      <c r="AN3340" s="167"/>
      <c r="AO3340" s="167"/>
      <c r="AP3340" s="167"/>
      <c r="AQ3340" s="167"/>
      <c r="AR3340" s="167"/>
      <c r="AS3340" s="167"/>
      <c r="AT3340" s="167"/>
      <c r="AU3340" s="167"/>
      <c r="AV3340" s="167"/>
      <c r="AW3340" s="167"/>
      <c r="AX3340" s="167"/>
      <c r="AY3340" s="167"/>
      <c r="AZ3340" s="167"/>
      <c r="BA3340" s="167"/>
      <c r="BB3340" s="167"/>
      <c r="BC3340" s="167"/>
      <c r="BD3340" s="167"/>
      <c r="BE3340" s="167"/>
      <c r="BF3340" s="167"/>
      <c r="BG3340" s="167"/>
      <c r="BH3340" s="167"/>
      <c r="BI3340" s="167"/>
      <c r="BJ3340" s="167"/>
      <c r="BK3340" s="167"/>
      <c r="BL3340" s="167"/>
      <c r="BM3340" s="167"/>
      <c r="BN3340" s="167"/>
      <c r="BO3340" s="167"/>
      <c r="BP3340" s="167"/>
      <c r="BQ3340" s="167"/>
      <c r="BR3340" s="167"/>
      <c r="BS3340" s="167"/>
      <c r="BT3340" s="167"/>
      <c r="BU3340" s="167"/>
      <c r="BV3340" s="167"/>
      <c r="BW3340" s="167"/>
      <c r="BX3340" s="167"/>
      <c r="BY3340" s="167"/>
      <c r="BZ3340" s="167"/>
      <c r="CA3340" s="167"/>
      <c r="CB3340" s="167"/>
      <c r="CC3340" s="167"/>
      <c r="CD3340" s="167"/>
      <c r="CE3340" s="167"/>
      <c r="CF3340" s="167"/>
      <c r="CG3340" s="167"/>
      <c r="CH3340" s="167"/>
      <c r="CI3340" s="167"/>
      <c r="CJ3340" s="167"/>
      <c r="CK3340" s="167"/>
      <c r="CL3340" s="167"/>
    </row>
    <row r="3341" spans="2:90" x14ac:dyDescent="0.4">
      <c r="B3341" s="168" t="s">
        <v>459</v>
      </c>
      <c r="C3341" s="167"/>
      <c r="D3341" s="167"/>
      <c r="E3341" s="167" t="s">
        <v>906</v>
      </c>
      <c r="F3341" s="167"/>
      <c r="G3341" s="167"/>
      <c r="H3341" s="167"/>
      <c r="I3341" s="169"/>
      <c r="J3341" s="169"/>
      <c r="K3341" s="190"/>
      <c r="L3341" s="190"/>
      <c r="M3341" s="190"/>
      <c r="N3341" s="190"/>
      <c r="O3341" s="190"/>
      <c r="P3341" s="190"/>
      <c r="R3341" s="191"/>
      <c r="S3341" s="192" t="str">
        <f t="shared" ref="S3341:AX3341" si="4323">S$16</f>
        <v>S$12</v>
      </c>
      <c r="T3341" s="192" t="str">
        <f t="shared" si="4323"/>
        <v>T$12</v>
      </c>
      <c r="U3341" s="192" t="str">
        <f t="shared" si="4323"/>
        <v>U$12</v>
      </c>
      <c r="V3341" s="192" t="str">
        <f t="shared" si="4323"/>
        <v>V$12</v>
      </c>
      <c r="W3341" s="192" t="str">
        <f t="shared" si="4323"/>
        <v>W$12</v>
      </c>
      <c r="X3341" s="192" t="str">
        <f t="shared" si="4323"/>
        <v>X$12</v>
      </c>
      <c r="Y3341" s="192" t="str">
        <f t="shared" si="4323"/>
        <v>Y$12</v>
      </c>
      <c r="Z3341" s="192" t="str">
        <f t="shared" si="4323"/>
        <v>Z$12</v>
      </c>
      <c r="AA3341" s="192" t="str">
        <f t="shared" si="4323"/>
        <v>AA$12</v>
      </c>
      <c r="AB3341" s="192" t="str">
        <f t="shared" si="4323"/>
        <v>AB$12</v>
      </c>
      <c r="AC3341" s="192" t="str">
        <f t="shared" si="4323"/>
        <v>AC$12</v>
      </c>
      <c r="AD3341" s="192" t="str">
        <f t="shared" si="4323"/>
        <v>AD$12</v>
      </c>
      <c r="AE3341" s="192" t="str">
        <f t="shared" si="4323"/>
        <v>AE$12</v>
      </c>
      <c r="AF3341" s="192" t="str">
        <f t="shared" si="4323"/>
        <v>AF$12</v>
      </c>
      <c r="AG3341" s="192" t="str">
        <f t="shared" si="4323"/>
        <v>AG$12</v>
      </c>
      <c r="AH3341" s="192" t="str">
        <f t="shared" si="4323"/>
        <v>AH$12</v>
      </c>
      <c r="AI3341" s="192" t="str">
        <f t="shared" si="4323"/>
        <v>AI$12</v>
      </c>
      <c r="AJ3341" s="192" t="str">
        <f t="shared" si="4323"/>
        <v>AJ$12</v>
      </c>
      <c r="AK3341" s="192" t="str">
        <f t="shared" si="4323"/>
        <v>AK$12</v>
      </c>
      <c r="AL3341" s="192" t="str">
        <f t="shared" si="4323"/>
        <v>AL$12</v>
      </c>
      <c r="AM3341" s="192" t="str">
        <f t="shared" si="4323"/>
        <v>AM$12</v>
      </c>
      <c r="AN3341" s="192" t="str">
        <f t="shared" si="4323"/>
        <v>AN$12</v>
      </c>
      <c r="AO3341" s="192" t="str">
        <f t="shared" si="4323"/>
        <v>AO$12</v>
      </c>
      <c r="AP3341" s="192" t="str">
        <f t="shared" si="4323"/>
        <v>AP$12</v>
      </c>
      <c r="AQ3341" s="192" t="str">
        <f t="shared" si="4323"/>
        <v>AQ$12</v>
      </c>
      <c r="AR3341" s="192" t="str">
        <f t="shared" si="4323"/>
        <v>AR$12</v>
      </c>
      <c r="AS3341" s="192" t="str">
        <f t="shared" si="4323"/>
        <v>AS$12</v>
      </c>
      <c r="AT3341" s="192" t="str">
        <f t="shared" si="4323"/>
        <v>AT$12</v>
      </c>
      <c r="AU3341" s="192" t="str">
        <f t="shared" si="4323"/>
        <v>AU$12</v>
      </c>
      <c r="AV3341" s="192" t="str">
        <f t="shared" si="4323"/>
        <v>AV$12</v>
      </c>
      <c r="AW3341" s="192" t="str">
        <f t="shared" si="4323"/>
        <v>AW$12</v>
      </c>
      <c r="AX3341" s="192" t="str">
        <f t="shared" si="4323"/>
        <v>AX$12</v>
      </c>
      <c r="AY3341" s="192" t="str">
        <f t="shared" ref="AY3341:CD3341" si="4324">AY$16</f>
        <v>AY$12</v>
      </c>
      <c r="AZ3341" s="192" t="str">
        <f t="shared" si="4324"/>
        <v>AZ$12</v>
      </c>
      <c r="BA3341" s="192" t="str">
        <f t="shared" si="4324"/>
        <v>BA$12</v>
      </c>
      <c r="BB3341" s="192" t="str">
        <f t="shared" si="4324"/>
        <v>BB$12</v>
      </c>
      <c r="BC3341" s="192" t="str">
        <f t="shared" si="4324"/>
        <v>BC$12</v>
      </c>
      <c r="BD3341" s="192" t="str">
        <f t="shared" si="4324"/>
        <v>BD$12</v>
      </c>
      <c r="BE3341" s="192" t="str">
        <f t="shared" si="4324"/>
        <v>BE$12</v>
      </c>
      <c r="BF3341" s="192" t="str">
        <f t="shared" si="4324"/>
        <v>BF$12</v>
      </c>
      <c r="BG3341" s="192" t="str">
        <f t="shared" si="4324"/>
        <v>BG$12</v>
      </c>
      <c r="BH3341" s="192" t="str">
        <f t="shared" si="4324"/>
        <v>BH$12</v>
      </c>
      <c r="BI3341" s="192" t="str">
        <f t="shared" si="4324"/>
        <v>BI$12</v>
      </c>
      <c r="BJ3341" s="192" t="str">
        <f t="shared" si="4324"/>
        <v>BJ$12</v>
      </c>
      <c r="BK3341" s="192" t="str">
        <f t="shared" si="4324"/>
        <v>BK$12</v>
      </c>
      <c r="BL3341" s="192" t="str">
        <f t="shared" si="4324"/>
        <v>BL$12</v>
      </c>
      <c r="BM3341" s="192" t="str">
        <f t="shared" si="4324"/>
        <v>BM$12</v>
      </c>
      <c r="BN3341" s="192" t="str">
        <f t="shared" si="4324"/>
        <v>BN$12</v>
      </c>
      <c r="BO3341" s="192" t="str">
        <f t="shared" si="4324"/>
        <v>BO$12</v>
      </c>
      <c r="BP3341" s="192" t="str">
        <f t="shared" si="4324"/>
        <v>BP$12</v>
      </c>
      <c r="BQ3341" s="192" t="str">
        <f t="shared" si="4324"/>
        <v>BQ$12</v>
      </c>
      <c r="BR3341" s="192" t="str">
        <f t="shared" si="4324"/>
        <v>BR$12</v>
      </c>
      <c r="BS3341" s="192" t="str">
        <f t="shared" si="4324"/>
        <v>BS$12</v>
      </c>
      <c r="BT3341" s="192" t="str">
        <f t="shared" si="4324"/>
        <v>BT$12</v>
      </c>
      <c r="BU3341" s="192" t="str">
        <f t="shared" si="4324"/>
        <v>BU$12</v>
      </c>
      <c r="BV3341" s="192" t="str">
        <f t="shared" si="4324"/>
        <v>BV$12</v>
      </c>
      <c r="BW3341" s="192" t="str">
        <f t="shared" si="4324"/>
        <v>BW$12</v>
      </c>
      <c r="BX3341" s="192" t="str">
        <f t="shared" si="4324"/>
        <v>BX$12</v>
      </c>
      <c r="BY3341" s="192" t="str">
        <f t="shared" si="4324"/>
        <v>BY$12</v>
      </c>
      <c r="BZ3341" s="192" t="str">
        <f t="shared" si="4324"/>
        <v>BZ$12</v>
      </c>
      <c r="CA3341" s="192" t="str">
        <f t="shared" si="4324"/>
        <v>CA$12</v>
      </c>
      <c r="CB3341" s="192" t="str">
        <f t="shared" si="4324"/>
        <v>CB$12</v>
      </c>
      <c r="CC3341" s="192" t="str">
        <f t="shared" si="4324"/>
        <v>CC$12</v>
      </c>
      <c r="CD3341" s="192" t="str">
        <f t="shared" si="4324"/>
        <v>CD$12</v>
      </c>
      <c r="CE3341" s="192" t="str">
        <f t="shared" ref="CE3341:CL3341" si="4325">CE$16</f>
        <v>CE$12</v>
      </c>
      <c r="CF3341" s="192" t="str">
        <f t="shared" si="4325"/>
        <v>CF$12</v>
      </c>
      <c r="CG3341" s="192" t="str">
        <f t="shared" si="4325"/>
        <v>CG$12</v>
      </c>
      <c r="CH3341" s="192" t="str">
        <f t="shared" si="4325"/>
        <v>CH$12</v>
      </c>
      <c r="CI3341" s="192" t="str">
        <f t="shared" si="4325"/>
        <v>CI$12</v>
      </c>
      <c r="CJ3341" s="192" t="str">
        <f t="shared" si="4325"/>
        <v>CJ$12</v>
      </c>
      <c r="CK3341" s="192" t="str">
        <f t="shared" si="4325"/>
        <v>CK$12</v>
      </c>
      <c r="CL3341" s="192" t="str">
        <f t="shared" si="4325"/>
        <v>CL$12</v>
      </c>
    </row>
    <row r="3342" spans="2:90" x14ac:dyDescent="0.4">
      <c r="B3342" s="168" t="s">
        <v>460</v>
      </c>
      <c r="C3342" s="193"/>
      <c r="D3342" s="193"/>
      <c r="E3342" s="193" t="s">
        <v>906</v>
      </c>
      <c r="F3342" s="193"/>
      <c r="G3342" s="193"/>
      <c r="H3342" s="193"/>
      <c r="I3342" s="194"/>
      <c r="J3342" s="194"/>
      <c r="K3342" s="195"/>
      <c r="L3342" s="195"/>
      <c r="M3342" s="195"/>
      <c r="N3342" s="195"/>
      <c r="O3342" s="195"/>
      <c r="P3342" s="195"/>
      <c r="R3342" s="195"/>
      <c r="S3342" s="192" t="str">
        <f t="shared" ref="S3342:AX3342" si="4326">S$17</f>
        <v>S$13</v>
      </c>
      <c r="T3342" s="192" t="str">
        <f t="shared" si="4326"/>
        <v>T$13</v>
      </c>
      <c r="U3342" s="192" t="str">
        <f t="shared" si="4326"/>
        <v>U$13</v>
      </c>
      <c r="V3342" s="192" t="str">
        <f t="shared" si="4326"/>
        <v>V$13</v>
      </c>
      <c r="W3342" s="192" t="str">
        <f t="shared" si="4326"/>
        <v>W$13</v>
      </c>
      <c r="X3342" s="192" t="str">
        <f t="shared" si="4326"/>
        <v>X$13</v>
      </c>
      <c r="Y3342" s="192" t="str">
        <f t="shared" si="4326"/>
        <v>Y$13</v>
      </c>
      <c r="Z3342" s="192" t="str">
        <f t="shared" si="4326"/>
        <v>Z$13</v>
      </c>
      <c r="AA3342" s="192" t="str">
        <f t="shared" si="4326"/>
        <v>AA$13</v>
      </c>
      <c r="AB3342" s="192" t="str">
        <f t="shared" si="4326"/>
        <v>AB$13</v>
      </c>
      <c r="AC3342" s="192" t="str">
        <f t="shared" si="4326"/>
        <v>AC$13</v>
      </c>
      <c r="AD3342" s="192" t="str">
        <f t="shared" si="4326"/>
        <v>AD$13</v>
      </c>
      <c r="AE3342" s="192" t="str">
        <f t="shared" si="4326"/>
        <v>AE$13</v>
      </c>
      <c r="AF3342" s="192" t="str">
        <f t="shared" si="4326"/>
        <v>AF$13</v>
      </c>
      <c r="AG3342" s="192" t="str">
        <f t="shared" si="4326"/>
        <v>AG$13</v>
      </c>
      <c r="AH3342" s="192" t="str">
        <f t="shared" si="4326"/>
        <v>AH$13</v>
      </c>
      <c r="AI3342" s="192" t="str">
        <f t="shared" si="4326"/>
        <v>AI$13</v>
      </c>
      <c r="AJ3342" s="192" t="str">
        <f t="shared" si="4326"/>
        <v>AJ$13</v>
      </c>
      <c r="AK3342" s="192" t="str">
        <f t="shared" si="4326"/>
        <v>AK$13</v>
      </c>
      <c r="AL3342" s="192" t="str">
        <f t="shared" si="4326"/>
        <v>AL$13</v>
      </c>
      <c r="AM3342" s="192" t="str">
        <f t="shared" si="4326"/>
        <v>AM$13</v>
      </c>
      <c r="AN3342" s="192" t="str">
        <f t="shared" si="4326"/>
        <v>AN$13</v>
      </c>
      <c r="AO3342" s="192" t="str">
        <f t="shared" si="4326"/>
        <v>AO$13</v>
      </c>
      <c r="AP3342" s="192" t="str">
        <f t="shared" si="4326"/>
        <v>AP$13</v>
      </c>
      <c r="AQ3342" s="192" t="str">
        <f t="shared" si="4326"/>
        <v>AQ$13</v>
      </c>
      <c r="AR3342" s="192" t="str">
        <f t="shared" si="4326"/>
        <v>AR$13</v>
      </c>
      <c r="AS3342" s="192" t="str">
        <f t="shared" si="4326"/>
        <v>AS$13</v>
      </c>
      <c r="AT3342" s="192" t="str">
        <f t="shared" si="4326"/>
        <v>AT$13</v>
      </c>
      <c r="AU3342" s="192" t="str">
        <f t="shared" si="4326"/>
        <v>AU$13</v>
      </c>
      <c r="AV3342" s="192" t="str">
        <f t="shared" si="4326"/>
        <v>AV$13</v>
      </c>
      <c r="AW3342" s="192" t="str">
        <f t="shared" si="4326"/>
        <v>AW$13</v>
      </c>
      <c r="AX3342" s="192" t="str">
        <f t="shared" si="4326"/>
        <v>AX$13</v>
      </c>
      <c r="AY3342" s="192" t="str">
        <f t="shared" ref="AY3342:CD3342" si="4327">AY$17</f>
        <v>AY$13</v>
      </c>
      <c r="AZ3342" s="192" t="str">
        <f t="shared" si="4327"/>
        <v>AZ$13</v>
      </c>
      <c r="BA3342" s="192" t="str">
        <f t="shared" si="4327"/>
        <v>BA$13</v>
      </c>
      <c r="BB3342" s="192" t="str">
        <f t="shared" si="4327"/>
        <v>BB$13</v>
      </c>
      <c r="BC3342" s="192" t="str">
        <f t="shared" si="4327"/>
        <v>BC$13</v>
      </c>
      <c r="BD3342" s="192" t="str">
        <f t="shared" si="4327"/>
        <v>BD$13</v>
      </c>
      <c r="BE3342" s="192" t="str">
        <f t="shared" si="4327"/>
        <v>BE$13</v>
      </c>
      <c r="BF3342" s="192" t="str">
        <f t="shared" si="4327"/>
        <v>BF$13</v>
      </c>
      <c r="BG3342" s="192" t="str">
        <f t="shared" si="4327"/>
        <v>BG$13</v>
      </c>
      <c r="BH3342" s="192" t="str">
        <f t="shared" si="4327"/>
        <v>BH$13</v>
      </c>
      <c r="BI3342" s="192" t="str">
        <f t="shared" si="4327"/>
        <v>BI$13</v>
      </c>
      <c r="BJ3342" s="192" t="str">
        <f t="shared" si="4327"/>
        <v>BJ$13</v>
      </c>
      <c r="BK3342" s="192" t="str">
        <f t="shared" si="4327"/>
        <v>BK$13</v>
      </c>
      <c r="BL3342" s="192" t="str">
        <f t="shared" si="4327"/>
        <v>BL$13</v>
      </c>
      <c r="BM3342" s="192" t="str">
        <f t="shared" si="4327"/>
        <v>BM$13</v>
      </c>
      <c r="BN3342" s="192" t="str">
        <f t="shared" si="4327"/>
        <v>BN$13</v>
      </c>
      <c r="BO3342" s="192" t="str">
        <f t="shared" si="4327"/>
        <v>BO$13</v>
      </c>
      <c r="BP3342" s="192" t="str">
        <f t="shared" si="4327"/>
        <v>BP$13</v>
      </c>
      <c r="BQ3342" s="192" t="str">
        <f t="shared" si="4327"/>
        <v>BQ$13</v>
      </c>
      <c r="BR3342" s="192" t="str">
        <f t="shared" si="4327"/>
        <v>BR$13</v>
      </c>
      <c r="BS3342" s="192" t="str">
        <f t="shared" si="4327"/>
        <v>BS$13</v>
      </c>
      <c r="BT3342" s="192" t="str">
        <f t="shared" si="4327"/>
        <v>BT$13</v>
      </c>
      <c r="BU3342" s="192" t="str">
        <f t="shared" si="4327"/>
        <v>BU$13</v>
      </c>
      <c r="BV3342" s="192" t="str">
        <f t="shared" si="4327"/>
        <v>BV$13</v>
      </c>
      <c r="BW3342" s="192" t="str">
        <f t="shared" si="4327"/>
        <v>BW$13</v>
      </c>
      <c r="BX3342" s="192" t="str">
        <f t="shared" si="4327"/>
        <v>BX$13</v>
      </c>
      <c r="BY3342" s="192" t="str">
        <f t="shared" si="4327"/>
        <v>BY$13</v>
      </c>
      <c r="BZ3342" s="192" t="str">
        <f t="shared" si="4327"/>
        <v>BZ$13</v>
      </c>
      <c r="CA3342" s="192" t="str">
        <f t="shared" si="4327"/>
        <v>CA$13</v>
      </c>
      <c r="CB3342" s="192" t="str">
        <f t="shared" si="4327"/>
        <v>CB$13</v>
      </c>
      <c r="CC3342" s="192" t="str">
        <f t="shared" si="4327"/>
        <v>CC$13</v>
      </c>
      <c r="CD3342" s="192" t="str">
        <f t="shared" si="4327"/>
        <v>CD$13</v>
      </c>
      <c r="CE3342" s="192" t="str">
        <f t="shared" ref="CE3342:CL3342" si="4328">CE$17</f>
        <v>CE$13</v>
      </c>
      <c r="CF3342" s="192" t="str">
        <f t="shared" si="4328"/>
        <v>CF$13</v>
      </c>
      <c r="CG3342" s="192" t="str">
        <f t="shared" si="4328"/>
        <v>CG$13</v>
      </c>
      <c r="CH3342" s="192" t="str">
        <f t="shared" si="4328"/>
        <v>CH$13</v>
      </c>
      <c r="CI3342" s="192" t="str">
        <f t="shared" si="4328"/>
        <v>CI$13</v>
      </c>
      <c r="CJ3342" s="192" t="str">
        <f t="shared" si="4328"/>
        <v>CJ$13</v>
      </c>
      <c r="CK3342" s="192" t="str">
        <f t="shared" si="4328"/>
        <v>CK$13</v>
      </c>
      <c r="CL3342" s="192" t="str">
        <f t="shared" si="4328"/>
        <v>CL$13</v>
      </c>
    </row>
    <row r="3343" spans="2:90" x14ac:dyDescent="0.4">
      <c r="B3343" s="168" t="s">
        <v>488</v>
      </c>
      <c r="C3343" s="193"/>
      <c r="D3343" s="193"/>
      <c r="E3343" s="193" t="s">
        <v>906</v>
      </c>
      <c r="F3343" s="193"/>
      <c r="G3343" s="193"/>
      <c r="H3343" s="193"/>
      <c r="I3343" s="194"/>
      <c r="J3343" s="194"/>
      <c r="K3343" s="195"/>
      <c r="L3343" s="195"/>
      <c r="M3343" s="195"/>
      <c r="N3343" s="195"/>
      <c r="O3343" s="195"/>
      <c r="P3343" s="195"/>
      <c r="R3343" s="195"/>
      <c r="S3343" s="183"/>
      <c r="T3343" s="183"/>
      <c r="U3343" s="183"/>
      <c r="V3343" s="183"/>
      <c r="W3343" s="183"/>
      <c r="X3343" s="183"/>
      <c r="Y3343" s="183"/>
      <c r="Z3343" s="183"/>
      <c r="AA3343" s="183"/>
      <c r="AB3343" s="183"/>
      <c r="AC3343" s="183"/>
      <c r="AD3343" s="183"/>
      <c r="AE3343" s="183"/>
      <c r="AF3343" s="183"/>
      <c r="AG3343" s="183"/>
      <c r="AH3343" s="183"/>
      <c r="AI3343" s="183"/>
      <c r="AJ3343" s="183"/>
      <c r="AK3343" s="183"/>
      <c r="AL3343" s="183"/>
      <c r="AM3343" s="183"/>
      <c r="AN3343" s="183"/>
      <c r="AO3343" s="183"/>
      <c r="AP3343" s="183"/>
      <c r="AQ3343" s="183"/>
      <c r="AR3343" s="183"/>
      <c r="AS3343" s="183"/>
      <c r="AT3343" s="183"/>
      <c r="AU3343" s="183"/>
      <c r="AV3343" s="183"/>
      <c r="AW3343" s="183"/>
      <c r="AX3343" s="183"/>
      <c r="AY3343" s="183"/>
      <c r="AZ3343" s="183"/>
      <c r="BA3343" s="183"/>
      <c r="BB3343" s="183"/>
      <c r="BC3343" s="183"/>
      <c r="BD3343" s="183"/>
      <c r="BE3343" s="183"/>
      <c r="BF3343" s="183"/>
      <c r="BG3343" s="183"/>
      <c r="BH3343" s="183"/>
      <c r="BI3343" s="183"/>
      <c r="BJ3343" s="183"/>
      <c r="BK3343" s="183"/>
      <c r="BL3343" s="183"/>
      <c r="BM3343" s="183"/>
      <c r="BN3343" s="183"/>
      <c r="BO3343" s="183"/>
      <c r="BP3343" s="183"/>
      <c r="BQ3343" s="183"/>
      <c r="BR3343" s="183"/>
      <c r="BS3343" s="183"/>
      <c r="BT3343" s="183"/>
      <c r="BU3343" s="183"/>
      <c r="BV3343" s="183"/>
      <c r="BW3343" s="183"/>
      <c r="BX3343" s="183"/>
      <c r="BY3343" s="183"/>
      <c r="BZ3343" s="183"/>
      <c r="CA3343" s="183"/>
      <c r="CB3343" s="183"/>
      <c r="CC3343" s="183"/>
      <c r="CD3343" s="183"/>
      <c r="CE3343" s="183"/>
      <c r="CF3343" s="183"/>
      <c r="CG3343" s="183"/>
      <c r="CH3343" s="183"/>
      <c r="CI3343" s="183"/>
      <c r="CJ3343" s="183"/>
      <c r="CK3343" s="183"/>
      <c r="CL3343" s="183"/>
    </row>
    <row r="3344" spans="2:90" x14ac:dyDescent="0.4">
      <c r="B3344" s="168" t="s">
        <v>501</v>
      </c>
      <c r="C3344" s="193"/>
      <c r="D3344" s="193"/>
      <c r="E3344" s="193" t="s">
        <v>906</v>
      </c>
      <c r="F3344" s="193"/>
      <c r="G3344" s="193"/>
      <c r="H3344" s="193"/>
      <c r="I3344" s="194"/>
      <c r="J3344" s="194"/>
      <c r="K3344" s="195"/>
      <c r="L3344" s="195"/>
      <c r="M3344" s="195"/>
      <c r="N3344" s="195"/>
      <c r="O3344" s="195"/>
      <c r="P3344" s="195"/>
      <c r="R3344" s="195"/>
      <c r="S3344" s="183"/>
      <c r="T3344" s="183"/>
      <c r="U3344" s="183"/>
      <c r="V3344" s="183"/>
      <c r="W3344" s="183"/>
      <c r="X3344" s="183"/>
      <c r="Y3344" s="183"/>
      <c r="Z3344" s="183"/>
      <c r="AA3344" s="183"/>
      <c r="AB3344" s="183"/>
      <c r="AC3344" s="183"/>
      <c r="AD3344" s="183"/>
      <c r="AE3344" s="183"/>
      <c r="AF3344" s="183"/>
      <c r="AG3344" s="183"/>
      <c r="AH3344" s="183"/>
      <c r="AI3344" s="183"/>
      <c r="AJ3344" s="183"/>
      <c r="AK3344" s="183"/>
      <c r="AL3344" s="183"/>
      <c r="AM3344" s="183"/>
      <c r="AN3344" s="183"/>
      <c r="AO3344" s="183"/>
      <c r="AP3344" s="183"/>
      <c r="AQ3344" s="183"/>
      <c r="AR3344" s="183"/>
      <c r="AS3344" s="183"/>
      <c r="AT3344" s="183"/>
      <c r="AU3344" s="183"/>
      <c r="AV3344" s="183"/>
      <c r="AW3344" s="183"/>
      <c r="AX3344" s="183"/>
      <c r="AY3344" s="183"/>
      <c r="AZ3344" s="183"/>
      <c r="BA3344" s="183"/>
      <c r="BB3344" s="183"/>
      <c r="BC3344" s="183"/>
      <c r="BD3344" s="183"/>
      <c r="BE3344" s="183"/>
      <c r="BF3344" s="183"/>
      <c r="BG3344" s="183"/>
      <c r="BH3344" s="183"/>
      <c r="BI3344" s="183"/>
      <c r="BJ3344" s="183"/>
      <c r="BK3344" s="183"/>
      <c r="BL3344" s="183"/>
      <c r="BM3344" s="183"/>
      <c r="BN3344" s="183"/>
      <c r="BO3344" s="183"/>
      <c r="BP3344" s="183"/>
      <c r="BQ3344" s="183"/>
      <c r="BR3344" s="183"/>
      <c r="BS3344" s="183"/>
      <c r="BT3344" s="183"/>
      <c r="BU3344" s="183"/>
      <c r="BV3344" s="183"/>
      <c r="BW3344" s="183"/>
      <c r="BX3344" s="183"/>
      <c r="BY3344" s="183"/>
      <c r="BZ3344" s="183"/>
      <c r="CA3344" s="183"/>
      <c r="CB3344" s="183"/>
      <c r="CC3344" s="183"/>
      <c r="CD3344" s="183"/>
      <c r="CE3344" s="183"/>
      <c r="CF3344" s="183"/>
      <c r="CG3344" s="183"/>
      <c r="CH3344" s="183"/>
      <c r="CI3344" s="183"/>
      <c r="CJ3344" s="183"/>
      <c r="CK3344" s="183"/>
      <c r="CL3344" s="183"/>
    </row>
    <row r="3345" spans="2:90" x14ac:dyDescent="0.4">
      <c r="B3345" s="168" t="s">
        <v>461</v>
      </c>
      <c r="C3345" s="193"/>
      <c r="D3345" s="193"/>
      <c r="E3345" s="193" t="s">
        <v>906</v>
      </c>
      <c r="F3345" s="193"/>
      <c r="G3345" s="193"/>
      <c r="H3345" s="193"/>
      <c r="I3345" s="194"/>
      <c r="J3345" s="194"/>
      <c r="K3345" s="195"/>
      <c r="L3345" s="195"/>
      <c r="M3345" s="195"/>
      <c r="N3345" s="195"/>
      <c r="O3345" s="195"/>
      <c r="P3345" s="195"/>
      <c r="R3345" s="195"/>
      <c r="S3345" s="183" t="str">
        <f t="shared" ref="S3345:AX3345" si="4329">S$18</f>
        <v>S$14</v>
      </c>
      <c r="T3345" s="183" t="str">
        <f t="shared" si="4329"/>
        <v>T$14</v>
      </c>
      <c r="U3345" s="183" t="str">
        <f t="shared" si="4329"/>
        <v>U$14</v>
      </c>
      <c r="V3345" s="183" t="str">
        <f t="shared" si="4329"/>
        <v>V$14</v>
      </c>
      <c r="W3345" s="183" t="str">
        <f t="shared" si="4329"/>
        <v>W$14</v>
      </c>
      <c r="X3345" s="183" t="str">
        <f t="shared" si="4329"/>
        <v>X$14</v>
      </c>
      <c r="Y3345" s="183" t="str">
        <f t="shared" si="4329"/>
        <v>Y$14</v>
      </c>
      <c r="Z3345" s="183" t="str">
        <f t="shared" si="4329"/>
        <v>Z$14</v>
      </c>
      <c r="AA3345" s="183" t="str">
        <f t="shared" si="4329"/>
        <v>AA$14</v>
      </c>
      <c r="AB3345" s="183" t="str">
        <f t="shared" si="4329"/>
        <v>AB$14</v>
      </c>
      <c r="AC3345" s="183" t="str">
        <f t="shared" si="4329"/>
        <v>AC$14</v>
      </c>
      <c r="AD3345" s="183" t="str">
        <f t="shared" si="4329"/>
        <v>AD$14</v>
      </c>
      <c r="AE3345" s="183" t="str">
        <f t="shared" si="4329"/>
        <v>AE$14</v>
      </c>
      <c r="AF3345" s="183" t="str">
        <f t="shared" si="4329"/>
        <v>AF$14</v>
      </c>
      <c r="AG3345" s="183" t="str">
        <f t="shared" si="4329"/>
        <v>AG$14</v>
      </c>
      <c r="AH3345" s="183" t="str">
        <f t="shared" si="4329"/>
        <v>AH$14</v>
      </c>
      <c r="AI3345" s="183" t="str">
        <f t="shared" si="4329"/>
        <v>AI$14</v>
      </c>
      <c r="AJ3345" s="183" t="str">
        <f t="shared" si="4329"/>
        <v>AJ$14</v>
      </c>
      <c r="AK3345" s="183" t="str">
        <f t="shared" si="4329"/>
        <v>AK$14</v>
      </c>
      <c r="AL3345" s="183" t="str">
        <f t="shared" si="4329"/>
        <v>AL$14</v>
      </c>
      <c r="AM3345" s="183" t="str">
        <f t="shared" si="4329"/>
        <v>AM$14</v>
      </c>
      <c r="AN3345" s="183" t="str">
        <f t="shared" si="4329"/>
        <v>AN$14</v>
      </c>
      <c r="AO3345" s="183" t="str">
        <f t="shared" si="4329"/>
        <v>AO$14</v>
      </c>
      <c r="AP3345" s="183" t="str">
        <f t="shared" si="4329"/>
        <v>AP$14</v>
      </c>
      <c r="AQ3345" s="183" t="str">
        <f t="shared" si="4329"/>
        <v>AQ$14</v>
      </c>
      <c r="AR3345" s="183" t="str">
        <f t="shared" si="4329"/>
        <v>AR$14</v>
      </c>
      <c r="AS3345" s="183" t="str">
        <f t="shared" si="4329"/>
        <v>AS$14</v>
      </c>
      <c r="AT3345" s="183" t="str">
        <f t="shared" si="4329"/>
        <v>AT$14</v>
      </c>
      <c r="AU3345" s="183" t="str">
        <f t="shared" si="4329"/>
        <v>AU$14</v>
      </c>
      <c r="AV3345" s="183" t="str">
        <f t="shared" si="4329"/>
        <v>AV$14</v>
      </c>
      <c r="AW3345" s="183" t="str">
        <f t="shared" si="4329"/>
        <v>AW$14</v>
      </c>
      <c r="AX3345" s="183" t="str">
        <f t="shared" si="4329"/>
        <v>AX$14</v>
      </c>
      <c r="AY3345" s="183" t="str">
        <f t="shared" ref="AY3345:CD3345" si="4330">AY$18</f>
        <v>AY$14</v>
      </c>
      <c r="AZ3345" s="183" t="str">
        <f t="shared" si="4330"/>
        <v>AZ$14</v>
      </c>
      <c r="BA3345" s="183" t="str">
        <f t="shared" si="4330"/>
        <v>BA$14</v>
      </c>
      <c r="BB3345" s="183" t="str">
        <f t="shared" si="4330"/>
        <v>BB$14</v>
      </c>
      <c r="BC3345" s="183" t="str">
        <f t="shared" si="4330"/>
        <v>BC$14</v>
      </c>
      <c r="BD3345" s="183" t="str">
        <f t="shared" si="4330"/>
        <v>BD$14</v>
      </c>
      <c r="BE3345" s="183" t="str">
        <f t="shared" si="4330"/>
        <v>BE$14</v>
      </c>
      <c r="BF3345" s="183" t="str">
        <f t="shared" si="4330"/>
        <v>BF$14</v>
      </c>
      <c r="BG3345" s="183" t="str">
        <f t="shared" si="4330"/>
        <v>BG$14</v>
      </c>
      <c r="BH3345" s="183" t="str">
        <f t="shared" si="4330"/>
        <v>BH$14</v>
      </c>
      <c r="BI3345" s="183" t="str">
        <f t="shared" si="4330"/>
        <v>BI$14</v>
      </c>
      <c r="BJ3345" s="183" t="str">
        <f t="shared" si="4330"/>
        <v>BJ$14</v>
      </c>
      <c r="BK3345" s="183" t="str">
        <f t="shared" si="4330"/>
        <v>BK$14</v>
      </c>
      <c r="BL3345" s="183" t="str">
        <f t="shared" si="4330"/>
        <v>BL$14</v>
      </c>
      <c r="BM3345" s="183" t="str">
        <f t="shared" si="4330"/>
        <v>BM$14</v>
      </c>
      <c r="BN3345" s="183" t="str">
        <f t="shared" si="4330"/>
        <v>BN$14</v>
      </c>
      <c r="BO3345" s="183" t="str">
        <f t="shared" si="4330"/>
        <v>BO$14</v>
      </c>
      <c r="BP3345" s="183" t="str">
        <f t="shared" si="4330"/>
        <v>BP$14</v>
      </c>
      <c r="BQ3345" s="183" t="str">
        <f t="shared" si="4330"/>
        <v>BQ$14</v>
      </c>
      <c r="BR3345" s="183" t="str">
        <f t="shared" si="4330"/>
        <v>BR$14</v>
      </c>
      <c r="BS3345" s="183" t="str">
        <f t="shared" si="4330"/>
        <v>BS$14</v>
      </c>
      <c r="BT3345" s="183" t="str">
        <f t="shared" si="4330"/>
        <v>BT$14</v>
      </c>
      <c r="BU3345" s="183" t="str">
        <f t="shared" si="4330"/>
        <v>BU$14</v>
      </c>
      <c r="BV3345" s="183" t="str">
        <f t="shared" si="4330"/>
        <v>BV$14</v>
      </c>
      <c r="BW3345" s="183" t="str">
        <f t="shared" si="4330"/>
        <v>BW$14</v>
      </c>
      <c r="BX3345" s="183" t="str">
        <f t="shared" si="4330"/>
        <v>BX$14</v>
      </c>
      <c r="BY3345" s="183" t="str">
        <f t="shared" si="4330"/>
        <v>BY$14</v>
      </c>
      <c r="BZ3345" s="183" t="str">
        <f t="shared" si="4330"/>
        <v>BZ$14</v>
      </c>
      <c r="CA3345" s="183" t="str">
        <f t="shared" si="4330"/>
        <v>CA$14</v>
      </c>
      <c r="CB3345" s="183" t="str">
        <f t="shared" si="4330"/>
        <v>CB$14</v>
      </c>
      <c r="CC3345" s="183" t="str">
        <f t="shared" si="4330"/>
        <v>CC$14</v>
      </c>
      <c r="CD3345" s="183" t="str">
        <f t="shared" si="4330"/>
        <v>CD$14</v>
      </c>
      <c r="CE3345" s="183" t="str">
        <f t="shared" ref="CE3345:CL3345" si="4331">CE$18</f>
        <v>CE$14</v>
      </c>
      <c r="CF3345" s="183" t="str">
        <f t="shared" si="4331"/>
        <v>CF$14</v>
      </c>
      <c r="CG3345" s="183" t="str">
        <f t="shared" si="4331"/>
        <v>CG$14</v>
      </c>
      <c r="CH3345" s="183" t="str">
        <f t="shared" si="4331"/>
        <v>CH$14</v>
      </c>
      <c r="CI3345" s="183" t="str">
        <f t="shared" si="4331"/>
        <v>CI$14</v>
      </c>
      <c r="CJ3345" s="183" t="str">
        <f t="shared" si="4331"/>
        <v>CJ$14</v>
      </c>
      <c r="CK3345" s="183" t="str">
        <f t="shared" si="4331"/>
        <v>CK$14</v>
      </c>
      <c r="CL3345" s="183" t="str">
        <f t="shared" si="4331"/>
        <v>CL$14</v>
      </c>
    </row>
    <row r="3346" spans="2:90" x14ac:dyDescent="0.4">
      <c r="B3346" s="168" t="s">
        <v>462</v>
      </c>
      <c r="C3346" s="193"/>
      <c r="D3346" s="193"/>
      <c r="E3346" s="193" t="s">
        <v>906</v>
      </c>
      <c r="F3346" s="193"/>
      <c r="G3346" s="193"/>
      <c r="H3346" s="193"/>
      <c r="I3346" s="194"/>
      <c r="J3346" s="194"/>
      <c r="K3346" s="195"/>
      <c r="L3346" s="195"/>
      <c r="M3346" s="195"/>
      <c r="N3346" s="195"/>
      <c r="O3346" s="195"/>
      <c r="P3346" s="195"/>
      <c r="R3346" s="195"/>
      <c r="S3346" s="183" t="str">
        <f t="shared" ref="S3346:AX3346" si="4332">S$19</f>
        <v>S$15</v>
      </c>
      <c r="T3346" s="183" t="str">
        <f t="shared" si="4332"/>
        <v>T$15</v>
      </c>
      <c r="U3346" s="183" t="str">
        <f t="shared" si="4332"/>
        <v>U$15</v>
      </c>
      <c r="V3346" s="183" t="str">
        <f t="shared" si="4332"/>
        <v>V$15</v>
      </c>
      <c r="W3346" s="183" t="str">
        <f t="shared" si="4332"/>
        <v>W$15</v>
      </c>
      <c r="X3346" s="183" t="str">
        <f t="shared" si="4332"/>
        <v>X$15</v>
      </c>
      <c r="Y3346" s="183" t="str">
        <f t="shared" si="4332"/>
        <v>Y$15</v>
      </c>
      <c r="Z3346" s="183" t="str">
        <f t="shared" si="4332"/>
        <v>Z$15</v>
      </c>
      <c r="AA3346" s="183" t="str">
        <f t="shared" si="4332"/>
        <v>AA$15</v>
      </c>
      <c r="AB3346" s="183" t="str">
        <f t="shared" si="4332"/>
        <v>AB$15</v>
      </c>
      <c r="AC3346" s="183" t="str">
        <f t="shared" si="4332"/>
        <v>AC$15</v>
      </c>
      <c r="AD3346" s="183" t="str">
        <f t="shared" si="4332"/>
        <v>AD$15</v>
      </c>
      <c r="AE3346" s="183" t="str">
        <f t="shared" si="4332"/>
        <v>AE$15</v>
      </c>
      <c r="AF3346" s="183" t="str">
        <f t="shared" si="4332"/>
        <v>AF$15</v>
      </c>
      <c r="AG3346" s="183" t="str">
        <f t="shared" si="4332"/>
        <v>AG$15</v>
      </c>
      <c r="AH3346" s="183" t="str">
        <f t="shared" si="4332"/>
        <v>AH$15</v>
      </c>
      <c r="AI3346" s="183" t="str">
        <f t="shared" si="4332"/>
        <v>AI$15</v>
      </c>
      <c r="AJ3346" s="183" t="str">
        <f t="shared" si="4332"/>
        <v>AJ$15</v>
      </c>
      <c r="AK3346" s="183" t="str">
        <f t="shared" si="4332"/>
        <v>AK$15</v>
      </c>
      <c r="AL3346" s="183" t="str">
        <f t="shared" si="4332"/>
        <v>AL$15</v>
      </c>
      <c r="AM3346" s="183" t="str">
        <f t="shared" si="4332"/>
        <v>AM$15</v>
      </c>
      <c r="AN3346" s="183" t="str">
        <f t="shared" si="4332"/>
        <v>AN$15</v>
      </c>
      <c r="AO3346" s="183" t="str">
        <f t="shared" si="4332"/>
        <v>AO$15</v>
      </c>
      <c r="AP3346" s="183" t="str">
        <f t="shared" si="4332"/>
        <v>AP$15</v>
      </c>
      <c r="AQ3346" s="183" t="str">
        <f t="shared" si="4332"/>
        <v>AQ$15</v>
      </c>
      <c r="AR3346" s="183" t="str">
        <f t="shared" si="4332"/>
        <v>AR$15</v>
      </c>
      <c r="AS3346" s="183" t="str">
        <f t="shared" si="4332"/>
        <v>AS$15</v>
      </c>
      <c r="AT3346" s="183" t="str">
        <f t="shared" si="4332"/>
        <v>AT$15</v>
      </c>
      <c r="AU3346" s="183" t="str">
        <f t="shared" si="4332"/>
        <v>AU$15</v>
      </c>
      <c r="AV3346" s="183" t="str">
        <f t="shared" si="4332"/>
        <v>AV$15</v>
      </c>
      <c r="AW3346" s="183" t="str">
        <f t="shared" si="4332"/>
        <v>AW$15</v>
      </c>
      <c r="AX3346" s="183" t="str">
        <f t="shared" si="4332"/>
        <v>AX$15</v>
      </c>
      <c r="AY3346" s="183" t="str">
        <f t="shared" ref="AY3346:CD3346" si="4333">AY$19</f>
        <v>AY$15</v>
      </c>
      <c r="AZ3346" s="183" t="str">
        <f t="shared" si="4333"/>
        <v>AZ$15</v>
      </c>
      <c r="BA3346" s="183" t="str">
        <f t="shared" si="4333"/>
        <v>BA$15</v>
      </c>
      <c r="BB3346" s="183" t="str">
        <f t="shared" si="4333"/>
        <v>BB$15</v>
      </c>
      <c r="BC3346" s="183" t="str">
        <f t="shared" si="4333"/>
        <v>BC$15</v>
      </c>
      <c r="BD3346" s="183" t="str">
        <f t="shared" si="4333"/>
        <v>BD$15</v>
      </c>
      <c r="BE3346" s="183" t="str">
        <f t="shared" si="4333"/>
        <v>BE$15</v>
      </c>
      <c r="BF3346" s="183" t="str">
        <f t="shared" si="4333"/>
        <v>BF$15</v>
      </c>
      <c r="BG3346" s="183" t="str">
        <f t="shared" si="4333"/>
        <v>BG$15</v>
      </c>
      <c r="BH3346" s="183" t="str">
        <f t="shared" si="4333"/>
        <v>BH$15</v>
      </c>
      <c r="BI3346" s="183" t="str">
        <f t="shared" si="4333"/>
        <v>BI$15</v>
      </c>
      <c r="BJ3346" s="183" t="str">
        <f t="shared" si="4333"/>
        <v>BJ$15</v>
      </c>
      <c r="BK3346" s="183" t="str">
        <f t="shared" si="4333"/>
        <v>BK$15</v>
      </c>
      <c r="BL3346" s="183" t="str">
        <f t="shared" si="4333"/>
        <v>BL$15</v>
      </c>
      <c r="BM3346" s="183" t="str">
        <f t="shared" si="4333"/>
        <v>BM$15</v>
      </c>
      <c r="BN3346" s="183" t="str">
        <f t="shared" si="4333"/>
        <v>BN$15</v>
      </c>
      <c r="BO3346" s="183" t="str">
        <f t="shared" si="4333"/>
        <v>BO$15</v>
      </c>
      <c r="BP3346" s="183" t="str">
        <f t="shared" si="4333"/>
        <v>BP$15</v>
      </c>
      <c r="BQ3346" s="183" t="str">
        <f t="shared" si="4333"/>
        <v>BQ$15</v>
      </c>
      <c r="BR3346" s="183" t="str">
        <f t="shared" si="4333"/>
        <v>BR$15</v>
      </c>
      <c r="BS3346" s="183" t="str">
        <f t="shared" si="4333"/>
        <v>BS$15</v>
      </c>
      <c r="BT3346" s="183" t="str">
        <f t="shared" si="4333"/>
        <v>BT$15</v>
      </c>
      <c r="BU3346" s="183" t="str">
        <f t="shared" si="4333"/>
        <v>BU$15</v>
      </c>
      <c r="BV3346" s="183" t="str">
        <f t="shared" si="4333"/>
        <v>BV$15</v>
      </c>
      <c r="BW3346" s="183" t="str">
        <f t="shared" si="4333"/>
        <v>BW$15</v>
      </c>
      <c r="BX3346" s="183" t="str">
        <f t="shared" si="4333"/>
        <v>BX$15</v>
      </c>
      <c r="BY3346" s="183" t="str">
        <f t="shared" si="4333"/>
        <v>BY$15</v>
      </c>
      <c r="BZ3346" s="183" t="str">
        <f t="shared" si="4333"/>
        <v>BZ$15</v>
      </c>
      <c r="CA3346" s="183" t="str">
        <f t="shared" si="4333"/>
        <v>CA$15</v>
      </c>
      <c r="CB3346" s="183" t="str">
        <f t="shared" si="4333"/>
        <v>CB$15</v>
      </c>
      <c r="CC3346" s="183" t="str">
        <f t="shared" si="4333"/>
        <v>CC$15</v>
      </c>
      <c r="CD3346" s="183" t="str">
        <f t="shared" si="4333"/>
        <v>CD$15</v>
      </c>
      <c r="CE3346" s="183" t="str">
        <f t="shared" ref="CE3346:CL3346" si="4334">CE$19</f>
        <v>CE$15</v>
      </c>
      <c r="CF3346" s="183" t="str">
        <f t="shared" si="4334"/>
        <v>CF$15</v>
      </c>
      <c r="CG3346" s="183" t="str">
        <f t="shared" si="4334"/>
        <v>CG$15</v>
      </c>
      <c r="CH3346" s="183" t="str">
        <f t="shared" si="4334"/>
        <v>CH$15</v>
      </c>
      <c r="CI3346" s="183" t="str">
        <f t="shared" si="4334"/>
        <v>CI$15</v>
      </c>
      <c r="CJ3346" s="183" t="str">
        <f t="shared" si="4334"/>
        <v>CJ$15</v>
      </c>
      <c r="CK3346" s="183" t="str">
        <f t="shared" si="4334"/>
        <v>CK$15</v>
      </c>
      <c r="CL3346" s="183" t="str">
        <f t="shared" si="4334"/>
        <v>CL$15</v>
      </c>
    </row>
    <row r="3347" spans="2:90" x14ac:dyDescent="0.4">
      <c r="B3347" s="70" t="s">
        <v>397</v>
      </c>
      <c r="C3347" s="48"/>
      <c r="D3347" s="48" t="s">
        <v>405</v>
      </c>
      <c r="E3347" s="48" t="s">
        <v>405</v>
      </c>
      <c r="F3347" s="48" t="s">
        <v>433</v>
      </c>
      <c r="G3347" s="48" t="s">
        <v>393</v>
      </c>
      <c r="H3347" s="48"/>
      <c r="I3347" s="277"/>
      <c r="J3347" s="277"/>
      <c r="K3347" s="48"/>
      <c r="L3347" s="48"/>
      <c r="M3347" s="48"/>
      <c r="N3347" s="48"/>
      <c r="O3347" s="48"/>
      <c r="P3347" s="48"/>
      <c r="R3347" s="70"/>
      <c r="S3347" s="278"/>
      <c r="T3347" s="278"/>
      <c r="U3347" s="278"/>
      <c r="V3347" s="278"/>
      <c r="W3347" s="278"/>
      <c r="X3347" s="278"/>
      <c r="Y3347" s="278"/>
      <c r="Z3347" s="278"/>
      <c r="AA3347" s="278"/>
      <c r="AB3347" s="278"/>
      <c r="AC3347" s="278"/>
      <c r="AD3347" s="278"/>
      <c r="AE3347" s="278"/>
      <c r="AF3347" s="278"/>
      <c r="AG3347" s="278"/>
      <c r="AH3347" s="278"/>
      <c r="AI3347" s="278"/>
      <c r="AJ3347" s="278"/>
      <c r="AK3347" s="278"/>
      <c r="AL3347" s="278"/>
      <c r="AM3347" s="278"/>
      <c r="AN3347" s="278"/>
      <c r="AO3347" s="278"/>
      <c r="AP3347" s="278"/>
      <c r="AQ3347" s="278"/>
      <c r="AR3347" s="278"/>
      <c r="AS3347" s="278"/>
      <c r="AT3347" s="278"/>
      <c r="AU3347" s="278"/>
      <c r="AV3347" s="278"/>
      <c r="AW3347" s="278"/>
      <c r="AX3347" s="278"/>
      <c r="AY3347" s="278"/>
      <c r="AZ3347" s="278"/>
      <c r="BA3347" s="278"/>
      <c r="BB3347" s="278"/>
      <c r="BC3347" s="278"/>
      <c r="BD3347" s="278"/>
      <c r="BE3347" s="278"/>
      <c r="BF3347" s="278"/>
      <c r="BG3347" s="278"/>
      <c r="BH3347" s="278"/>
      <c r="BI3347" s="278"/>
      <c r="BJ3347" s="278"/>
      <c r="BK3347" s="278"/>
      <c r="BL3347" s="278"/>
      <c r="BM3347" s="278"/>
      <c r="BN3347" s="278"/>
      <c r="BO3347" s="278"/>
      <c r="BP3347" s="278"/>
      <c r="BQ3347" s="278"/>
      <c r="BR3347" s="278"/>
      <c r="BS3347" s="278"/>
      <c r="BT3347" s="278"/>
      <c r="BU3347" s="278"/>
      <c r="BV3347" s="278"/>
      <c r="BW3347" s="278"/>
      <c r="BX3347" s="278"/>
      <c r="BY3347" s="278"/>
      <c r="BZ3347" s="278"/>
      <c r="CA3347" s="278"/>
      <c r="CB3347" s="278"/>
      <c r="CC3347" s="278"/>
      <c r="CD3347" s="278"/>
      <c r="CE3347" s="278"/>
      <c r="CF3347" s="278"/>
      <c r="CG3347" s="278"/>
      <c r="CH3347" s="278"/>
      <c r="CI3347" s="278"/>
      <c r="CJ3347" s="278"/>
      <c r="CK3347" s="278"/>
      <c r="CL3347" s="278"/>
    </row>
    <row r="3348" spans="2:90" x14ac:dyDescent="0.4">
      <c r="B3348" s="120" t="s">
        <v>402</v>
      </c>
      <c r="C3348" s="31"/>
      <c r="D3348" s="31" t="s">
        <v>405</v>
      </c>
      <c r="E3348" s="31" t="s">
        <v>906</v>
      </c>
      <c r="F3348" s="31"/>
      <c r="G3348" s="31" t="str">
        <f t="shared" ref="G3348:G3355" si="4335">E3348</f>
        <v/>
      </c>
      <c r="H3348" s="31"/>
      <c r="I3348" s="73"/>
      <c r="J3348" s="73"/>
      <c r="K3348" s="119">
        <f ca="1">'IS BS CF'!K$24+'IS BS CF'!K$37</f>
        <v>-466351.56666666665</v>
      </c>
      <c r="L3348" s="119">
        <f ca="1">'IS BS CF'!L$24+'IS BS CF'!L$37</f>
        <v>-783394.51113838842</v>
      </c>
      <c r="M3348" s="119">
        <f ca="1">'IS BS CF'!M$24+'IS BS CF'!M$37</f>
        <v>-1353162.2781002254</v>
      </c>
      <c r="N3348" s="119">
        <f ca="1">'IS BS CF'!N$24+'IS BS CF'!N$37</f>
        <v>-2219270.7806064263</v>
      </c>
      <c r="O3348" s="119">
        <f ca="1">'IS BS CF'!O$24+'IS BS CF'!O$37</f>
        <v>-3385429.4622508571</v>
      </c>
      <c r="P3348" s="119">
        <f ca="1">'IS BS CF'!P$24+'IS BS CF'!P$37</f>
        <v>-4853669.6716132928</v>
      </c>
      <c r="Q3348" s="119"/>
      <c r="R3348" s="119">
        <f>'IS BS CF'!R$24+'IS BS CF'!R$37</f>
        <v>0</v>
      </c>
      <c r="S3348" s="119">
        <f ca="1">'IS BS CF'!S$24+'IS BS CF'!S$37</f>
        <v>-38862.533333333333</v>
      </c>
      <c r="T3348" s="119">
        <f ca="1">'IS BS CF'!T$24+'IS BS CF'!T$37</f>
        <v>-38862.533333333333</v>
      </c>
      <c r="U3348" s="119">
        <f ca="1">'IS BS CF'!U$24+'IS BS CF'!U$37</f>
        <v>-38862.65</v>
      </c>
      <c r="V3348" s="119">
        <f ca="1">'IS BS CF'!V$24+'IS BS CF'!V$37</f>
        <v>-38862.65</v>
      </c>
      <c r="W3348" s="119">
        <f ca="1">'IS BS CF'!W$24+'IS BS CF'!W$37</f>
        <v>-38862.65</v>
      </c>
      <c r="X3348" s="119">
        <f ca="1">'IS BS CF'!X$24+'IS BS CF'!X$37</f>
        <v>-38862.65</v>
      </c>
      <c r="Y3348" s="119">
        <f ca="1">'IS BS CF'!Y$24+'IS BS CF'!Y$37</f>
        <v>-38862.65</v>
      </c>
      <c r="Z3348" s="119">
        <f ca="1">'IS BS CF'!Z$24+'IS BS CF'!Z$37</f>
        <v>-38862.65</v>
      </c>
      <c r="AA3348" s="119">
        <f ca="1">'IS BS CF'!AA$24+'IS BS CF'!AA$37</f>
        <v>-38862.65</v>
      </c>
      <c r="AB3348" s="119">
        <f ca="1">'IS BS CF'!AB$24+'IS BS CF'!AB$37</f>
        <v>-38862.65</v>
      </c>
      <c r="AC3348" s="119">
        <f ca="1">'IS BS CF'!AC$24+'IS BS CF'!AC$37</f>
        <v>-38862.65</v>
      </c>
      <c r="AD3348" s="119">
        <f ca="1">'IS BS CF'!AD$24+'IS BS CF'!AD$37</f>
        <v>-38862.65</v>
      </c>
      <c r="AE3348" s="119">
        <f ca="1">'IS BS CF'!AE$24+'IS BS CF'!AE$37</f>
        <v>-51500.321901271862</v>
      </c>
      <c r="AF3348" s="119">
        <f ca="1">'IS BS CF'!AF$24+'IS BS CF'!AF$37</f>
        <v>-53379.517139541596</v>
      </c>
      <c r="AG3348" s="119">
        <f ca="1">'IS BS CF'!AG$24+'IS BS CF'!AG$37</f>
        <v>-55429.483865897855</v>
      </c>
      <c r="AH3348" s="119">
        <f ca="1">'IS BS CF'!AH$24+'IS BS CF'!AH$37</f>
        <v>-57694.101839269628</v>
      </c>
      <c r="AI3348" s="119">
        <f ca="1">'IS BS CF'!AI$24+'IS BS CF'!AI$37</f>
        <v>-60161.363913972811</v>
      </c>
      <c r="AJ3348" s="119">
        <f ca="1">'IS BS CF'!AJ$24+'IS BS CF'!AJ$37</f>
        <v>-62821.137884940836</v>
      </c>
      <c r="AK3348" s="119">
        <f ca="1">'IS BS CF'!AK$24+'IS BS CF'!AK$37</f>
        <v>-65663.798157360463</v>
      </c>
      <c r="AL3348" s="119">
        <f ca="1">'IS BS CF'!AL$24+'IS BS CF'!AL$37</f>
        <v>-68680.200416159103</v>
      </c>
      <c r="AM3348" s="119">
        <f ca="1">'IS BS CF'!AM$24+'IS BS CF'!AM$37</f>
        <v>-71861.657562017805</v>
      </c>
      <c r="AN3348" s="119">
        <f ca="1">'IS BS CF'!AN$24+'IS BS CF'!AN$37</f>
        <v>-75199.916850583584</v>
      </c>
      <c r="AO3348" s="119">
        <f ca="1">'IS BS CF'!AO$24+'IS BS CF'!AO$37</f>
        <v>-78687.138174721069</v>
      </c>
      <c r="AP3348" s="119">
        <f ca="1">'IS BS CF'!AP$24+'IS BS CF'!AP$37</f>
        <v>-82315.873432651671</v>
      </c>
      <c r="AQ3348" s="119">
        <f ca="1">'IS BS CF'!AQ$24+'IS BS CF'!AQ$37</f>
        <v>-87839.329927685772</v>
      </c>
      <c r="AR3348" s="119">
        <f ca="1">'IS BS CF'!AR$24+'IS BS CF'!AR$37</f>
        <v>-91730.219747968134</v>
      </c>
      <c r="AS3348" s="119">
        <f ca="1">'IS BS CF'!AS$24+'IS BS CF'!AS$37</f>
        <v>-95796.587993903056</v>
      </c>
      <c r="AT3348" s="119">
        <f ca="1">'IS BS CF'!AT$24+'IS BS CF'!AT$37</f>
        <v>-100082.07907754125</v>
      </c>
      <c r="AU3348" s="119">
        <f ca="1">'IS BS CF'!AU$24+'IS BS CF'!AU$37</f>
        <v>-104574.46227366419</v>
      </c>
      <c r="AV3348" s="119">
        <f ca="1">'IS BS CF'!AV$24+'IS BS CF'!AV$37</f>
        <v>-109263.39297664762</v>
      </c>
      <c r="AW3348" s="119">
        <f ca="1">'IS BS CF'!AW$24+'IS BS CF'!AW$37</f>
        <v>-114139.04381114859</v>
      </c>
      <c r="AX3348" s="119">
        <f ca="1">'IS BS CF'!AX$24+'IS BS CF'!AX$37</f>
        <v>-119192.07877059115</v>
      </c>
      <c r="AY3348" s="119">
        <f ca="1">'IS BS CF'!AY$24+'IS BS CF'!AY$37</f>
        <v>-124413.62864872825</v>
      </c>
      <c r="AZ3348" s="119">
        <f ca="1">'IS BS CF'!AZ$24+'IS BS CF'!AZ$37</f>
        <v>-129795.26769962517</v>
      </c>
      <c r="BA3348" s="119">
        <f ca="1">'IS BS CF'!BA$24+'IS BS CF'!BA$37</f>
        <v>-135328.99146464391</v>
      </c>
      <c r="BB3348" s="119">
        <f ca="1">'IS BS CF'!BB$24+'IS BS CF'!BB$37</f>
        <v>-141007.19570807839</v>
      </c>
      <c r="BC3348" s="119">
        <f ca="1">'IS BS CF'!BC$24+'IS BS CF'!BC$37</f>
        <v>-148670.95355600779</v>
      </c>
      <c r="BD3348" s="119">
        <f ca="1">'IS BS CF'!BD$24+'IS BS CF'!BD$37</f>
        <v>-154616.80788570741</v>
      </c>
      <c r="BE3348" s="119">
        <f ca="1">'IS BS CF'!BE$24+'IS BS CF'!BE$37</f>
        <v>-160740.68408225532</v>
      </c>
      <c r="BF3348" s="119">
        <f ca="1">'IS BS CF'!BF$24+'IS BS CF'!BF$37</f>
        <v>-167086.09938564256</v>
      </c>
      <c r="BG3348" s="119">
        <f ca="1">'IS BS CF'!BG$24+'IS BS CF'!BG$37</f>
        <v>-173640.70225719377</v>
      </c>
      <c r="BH3348" s="119">
        <f ca="1">'IS BS CF'!BH$24+'IS BS CF'!BH$37</f>
        <v>-180394.03331850076</v>
      </c>
      <c r="BI3348" s="119">
        <f ca="1">'IS BS CF'!BI$24+'IS BS CF'!BI$37</f>
        <v>-187336.15616007574</v>
      </c>
      <c r="BJ3348" s="119">
        <f ca="1">'IS BS CF'!BJ$24+'IS BS CF'!BJ$37</f>
        <v>-194457.63119290528</v>
      </c>
      <c r="BK3348" s="119">
        <f ca="1">'IS BS CF'!BK$24+'IS BS CF'!BK$37</f>
        <v>-201749.49080742666</v>
      </c>
      <c r="BL3348" s="119">
        <f ca="1">'IS BS CF'!BL$24+'IS BS CF'!BL$37</f>
        <v>-209203.21577455534</v>
      </c>
      <c r="BM3348" s="119">
        <f ca="1">'IS BS CF'!BM$24+'IS BS CF'!BM$37</f>
        <v>-216810.71282666089</v>
      </c>
      <c r="BN3348" s="119">
        <f ca="1">'IS BS CF'!BN$24+'IS BS CF'!BN$37</f>
        <v>-224564.29335949451</v>
      </c>
      <c r="BO3348" s="119">
        <f ca="1">'IS BS CF'!BO$24+'IS BS CF'!BO$37</f>
        <v>-234397.36520651975</v>
      </c>
      <c r="BP3348" s="119">
        <f ca="1">'IS BS CF'!BP$24+'IS BS CF'!BP$37</f>
        <v>-242421.56538740208</v>
      </c>
      <c r="BQ3348" s="119">
        <f ca="1">'IS BS CF'!BQ$24+'IS BS CF'!BQ$37</f>
        <v>-250625.16180924038</v>
      </c>
      <c r="BR3348" s="119">
        <f ca="1">'IS BS CF'!BR$24+'IS BS CF'!BR$37</f>
        <v>-259051.60299332</v>
      </c>
      <c r="BS3348" s="119">
        <f ca="1">'IS BS CF'!BS$24+'IS BS CF'!BS$37</f>
        <v>-267688.47211819561</v>
      </c>
      <c r="BT3348" s="119">
        <f ca="1">'IS BS CF'!BT$24+'IS BS CF'!BT$37</f>
        <v>-276525.24778682756</v>
      </c>
      <c r="BU3348" s="119">
        <f ca="1">'IS BS CF'!BU$24+'IS BS CF'!BU$37</f>
        <v>-285551.93467202783</v>
      </c>
      <c r="BV3348" s="119">
        <f ca="1">'IS BS CF'!BV$24+'IS BS CF'!BV$37</f>
        <v>-294759.03721296811</v>
      </c>
      <c r="BW3348" s="119">
        <f ca="1">'IS BS CF'!BW$24+'IS BS CF'!BW$37</f>
        <v>-304137.53462686139</v>
      </c>
      <c r="BX3348" s="119">
        <f ca="1">'IS BS CF'!BX$24+'IS BS CF'!BX$37</f>
        <v>-313678.85717005993</v>
      </c>
      <c r="BY3348" s="119">
        <f ca="1">'IS BS CF'!BY$24+'IS BS CF'!BY$37</f>
        <v>-323374.86358609865</v>
      </c>
      <c r="BZ3348" s="119">
        <f ca="1">'IS BS CF'!BZ$24+'IS BS CF'!BZ$37</f>
        <v>-333217.81968133536</v>
      </c>
      <c r="CA3348" s="119">
        <f ca="1">'IS BS CF'!CA$24+'IS BS CF'!CA$37</f>
        <v>-345238.12557968521</v>
      </c>
      <c r="CB3348" s="119">
        <f ca="1">'IS BS CF'!CB$24+'IS BS CF'!CB$37</f>
        <v>-355353.30595563632</v>
      </c>
      <c r="CC3348" s="119">
        <f ca="1">'IS BS CF'!CC$24+'IS BS CF'!CC$37</f>
        <v>-365648.62522945664</v>
      </c>
      <c r="CD3348" s="119">
        <f ca="1">'IS BS CF'!CD$24+'IS BS CF'!CD$37</f>
        <v>-376167.49478958588</v>
      </c>
      <c r="CE3348" s="119">
        <f ca="1">'IS BS CF'!CE$24+'IS BS CF'!CE$37</f>
        <v>-386897.4625383754</v>
      </c>
      <c r="CF3348" s="119">
        <f ca="1">'IS BS CF'!CF$24+'IS BS CF'!CF$37</f>
        <v>-397827.97356639197</v>
      </c>
      <c r="CG3348" s="119">
        <f ca="1">'IS BS CF'!CG$24+'IS BS CF'!CG$37</f>
        <v>-408949.0007096745</v>
      </c>
      <c r="CH3348" s="119">
        <f ca="1">'IS BS CF'!CH$24+'IS BS CF'!CH$37</f>
        <v>-420251.01816245954</v>
      </c>
      <c r="CI3348" s="119">
        <f ca="1">'IS BS CF'!CI$24+'IS BS CF'!CI$37</f>
        <v>-431724.97640927194</v>
      </c>
      <c r="CJ3348" s="119">
        <f ca="1">'IS BS CF'!CJ$24+'IS BS CF'!CJ$37</f>
        <v>-443362.27841041039</v>
      </c>
      <c r="CK3348" s="119">
        <f ca="1">'IS BS CF'!CK$24+'IS BS CF'!CK$37</f>
        <v>-455154.75697815872</v>
      </c>
      <c r="CL3348" s="119">
        <f ca="1">'IS BS CF'!CL$24+'IS BS CF'!CL$37</f>
        <v>-467094.65328418615</v>
      </c>
    </row>
    <row r="3349" spans="2:90" x14ac:dyDescent="0.4">
      <c r="B3349" s="67"/>
      <c r="C3349" s="31"/>
      <c r="D3349" s="31" t="s">
        <v>405</v>
      </c>
      <c r="E3349" s="31" t="s">
        <v>906</v>
      </c>
      <c r="F3349" s="31"/>
      <c r="G3349" s="31" t="str">
        <f t="shared" si="4335"/>
        <v/>
      </c>
      <c r="H3349" s="31"/>
      <c r="I3349" s="73"/>
      <c r="J3349" s="73"/>
      <c r="K3349" s="31"/>
      <c r="L3349" s="31"/>
      <c r="M3349" s="31"/>
      <c r="N3349" s="31"/>
      <c r="O3349" s="31"/>
      <c r="P3349" s="31"/>
      <c r="R3349" s="67"/>
      <c r="S3349" s="67"/>
      <c r="T3349" s="67"/>
      <c r="U3349" s="67"/>
      <c r="V3349" s="67"/>
      <c r="W3349" s="67"/>
      <c r="X3349" s="67"/>
      <c r="Y3349" s="67"/>
      <c r="Z3349" s="67"/>
      <c r="AA3349" s="67"/>
      <c r="AB3349" s="67"/>
      <c r="AC3349" s="67"/>
      <c r="AD3349" s="67"/>
      <c r="AE3349" s="67"/>
      <c r="AF3349" s="67"/>
      <c r="AG3349" s="67"/>
      <c r="AH3349" s="67"/>
      <c r="AI3349" s="67"/>
      <c r="AJ3349" s="67"/>
      <c r="AK3349" s="67"/>
      <c r="AL3349" s="67"/>
      <c r="AM3349" s="67"/>
      <c r="AN3349" s="67"/>
      <c r="AO3349" s="67"/>
      <c r="AP3349" s="67"/>
      <c r="AQ3349" s="67"/>
      <c r="AR3349" s="67"/>
      <c r="AS3349" s="67"/>
      <c r="AT3349" s="67"/>
      <c r="AU3349" s="67"/>
      <c r="AV3349" s="67"/>
      <c r="AW3349" s="67"/>
      <c r="AX3349" s="67"/>
      <c r="AY3349" s="67"/>
      <c r="AZ3349" s="67"/>
      <c r="BA3349" s="67"/>
      <c r="BB3349" s="67"/>
      <c r="BC3349" s="67"/>
      <c r="BD3349" s="67"/>
      <c r="BE3349" s="67"/>
      <c r="BF3349" s="67"/>
      <c r="BG3349" s="67"/>
      <c r="BH3349" s="67"/>
      <c r="BI3349" s="67"/>
      <c r="BJ3349" s="67"/>
      <c r="BK3349" s="67"/>
      <c r="BL3349" s="67"/>
      <c r="BM3349" s="67"/>
      <c r="BN3349" s="67"/>
      <c r="BO3349" s="67"/>
      <c r="BP3349" s="67"/>
      <c r="BQ3349" s="67"/>
      <c r="BR3349" s="67"/>
      <c r="BS3349" s="67"/>
      <c r="BT3349" s="67"/>
      <c r="BU3349" s="67"/>
      <c r="BV3349" s="67"/>
      <c r="BW3349" s="67"/>
      <c r="BX3349" s="67"/>
      <c r="BY3349" s="67"/>
      <c r="BZ3349" s="67"/>
      <c r="CA3349" s="67"/>
      <c r="CB3349" s="67"/>
      <c r="CC3349" s="67"/>
      <c r="CD3349" s="67"/>
      <c r="CE3349" s="67"/>
      <c r="CF3349" s="67"/>
      <c r="CG3349" s="67"/>
      <c r="CH3349" s="67"/>
      <c r="CI3349" s="67"/>
      <c r="CJ3349" s="67"/>
      <c r="CK3349" s="67"/>
      <c r="CL3349" s="67"/>
    </row>
    <row r="3350" spans="2:90" x14ac:dyDescent="0.4">
      <c r="B3350" s="124" t="s">
        <v>398</v>
      </c>
      <c r="D3350" t="s">
        <v>405</v>
      </c>
      <c r="E3350" t="s">
        <v>906</v>
      </c>
      <c r="G3350" t="str">
        <f t="shared" si="4335"/>
        <v/>
      </c>
      <c r="I3350"/>
      <c r="J3350"/>
      <c r="R3350"/>
      <c r="S3350"/>
      <c r="T3350"/>
      <c r="U3350"/>
      <c r="V3350"/>
      <c r="W3350"/>
      <c r="X3350"/>
      <c r="Y3350"/>
      <c r="Z3350"/>
      <c r="AA3350"/>
      <c r="AB3350"/>
      <c r="AC3350"/>
      <c r="AD3350"/>
      <c r="AE3350"/>
      <c r="AF3350"/>
      <c r="AG3350"/>
      <c r="AH3350"/>
      <c r="AI3350"/>
      <c r="AJ3350"/>
      <c r="AK3350"/>
      <c r="AL3350"/>
      <c r="AM3350"/>
      <c r="AN3350"/>
      <c r="AO3350"/>
      <c r="AP3350"/>
      <c r="AQ3350"/>
      <c r="AR3350"/>
      <c r="AS3350"/>
      <c r="AT3350"/>
      <c r="AU3350"/>
      <c r="AV3350"/>
      <c r="AW3350"/>
      <c r="AX3350"/>
      <c r="AY3350"/>
      <c r="AZ3350"/>
      <c r="BA3350"/>
      <c r="BB3350"/>
      <c r="BC3350"/>
      <c r="BD3350"/>
      <c r="BE3350"/>
      <c r="BF3350"/>
      <c r="BG3350"/>
      <c r="BH3350"/>
      <c r="BI3350"/>
      <c r="BJ3350"/>
      <c r="BK3350"/>
      <c r="BL3350"/>
      <c r="BM3350"/>
      <c r="BN3350"/>
      <c r="BO3350"/>
      <c r="BP3350"/>
      <c r="BQ3350"/>
      <c r="BR3350"/>
      <c r="BS3350"/>
      <c r="BT3350"/>
      <c r="BU3350"/>
      <c r="BV3350"/>
      <c r="BW3350"/>
      <c r="BX3350"/>
      <c r="BY3350"/>
      <c r="BZ3350"/>
      <c r="CA3350"/>
      <c r="CB3350"/>
      <c r="CC3350"/>
      <c r="CD3350"/>
      <c r="CE3350"/>
      <c r="CF3350"/>
      <c r="CG3350"/>
      <c r="CH3350"/>
      <c r="CI3350"/>
      <c r="CJ3350"/>
      <c r="CK3350"/>
      <c r="CL3350"/>
    </row>
    <row r="3351" spans="2:90" x14ac:dyDescent="0.4">
      <c r="B3351" s="139" t="s">
        <v>399</v>
      </c>
      <c r="C3351" s="12"/>
      <c r="D3351" s="12" t="s">
        <v>405</v>
      </c>
      <c r="E3351" s="12" t="s">
        <v>906</v>
      </c>
      <c r="F3351" s="12"/>
      <c r="G3351" s="12" t="str">
        <f t="shared" si="4335"/>
        <v/>
      </c>
      <c r="H3351" s="12"/>
      <c r="I3351" s="60"/>
      <c r="J3351" s="60"/>
      <c r="K3351" s="17">
        <v>30</v>
      </c>
      <c r="L3351" s="17">
        <v>30</v>
      </c>
      <c r="M3351" s="17">
        <v>30</v>
      </c>
      <c r="N3351" s="17">
        <v>30</v>
      </c>
      <c r="O3351" s="17">
        <v>30</v>
      </c>
      <c r="P3351" s="17">
        <v>30</v>
      </c>
      <c r="R3351" s="15"/>
      <c r="S3351" s="15" cm="1">
        <f t="array" ref="S3351">INDEX($K:$P,ROW(),MATCH(S$3,$K$2:$P$2,0))</f>
        <v>30</v>
      </c>
      <c r="T3351" s="15" cm="1">
        <f t="array" ref="T3351">INDEX($K:$P,ROW(),MATCH(T$3,$K$2:$P$2,0))</f>
        <v>30</v>
      </c>
      <c r="U3351" s="15" cm="1">
        <f t="array" ref="U3351">INDEX($K:$P,ROW(),MATCH(U$3,$K$2:$P$2,0))</f>
        <v>30</v>
      </c>
      <c r="V3351" s="15" cm="1">
        <f t="array" ref="V3351">INDEX($K:$P,ROW(),MATCH(V$3,$K$2:$P$2,0))</f>
        <v>30</v>
      </c>
      <c r="W3351" s="15" cm="1">
        <f t="array" ref="W3351">INDEX($K:$P,ROW(),MATCH(W$3,$K$2:$P$2,0))</f>
        <v>30</v>
      </c>
      <c r="X3351" s="15" cm="1">
        <f t="array" ref="X3351">INDEX($K:$P,ROW(),MATCH(X$3,$K$2:$P$2,0))</f>
        <v>30</v>
      </c>
      <c r="Y3351" s="15" cm="1">
        <f t="array" ref="Y3351">INDEX($K:$P,ROW(),MATCH(Y$3,$K$2:$P$2,0))</f>
        <v>30</v>
      </c>
      <c r="Z3351" s="15" cm="1">
        <f t="array" ref="Z3351">INDEX($K:$P,ROW(),MATCH(Z$3,$K$2:$P$2,0))</f>
        <v>30</v>
      </c>
      <c r="AA3351" s="15" cm="1">
        <f t="array" ref="AA3351">INDEX($K:$P,ROW(),MATCH(AA$3,$K$2:$P$2,0))</f>
        <v>30</v>
      </c>
      <c r="AB3351" s="15" cm="1">
        <f t="array" ref="AB3351">INDEX($K:$P,ROW(),MATCH(AB$3,$K$2:$P$2,0))</f>
        <v>30</v>
      </c>
      <c r="AC3351" s="15" cm="1">
        <f t="array" ref="AC3351">INDEX($K:$P,ROW(),MATCH(AC$3,$K$2:$P$2,0))</f>
        <v>30</v>
      </c>
      <c r="AD3351" s="15" cm="1">
        <f t="array" ref="AD3351">INDEX($K:$P,ROW(),MATCH(AD$3,$K$2:$P$2,0))</f>
        <v>30</v>
      </c>
      <c r="AE3351" s="15" cm="1">
        <f t="array" ref="AE3351">INDEX($K:$P,ROW(),MATCH(AE$3,$K$2:$P$2,0))</f>
        <v>30</v>
      </c>
      <c r="AF3351" s="15" cm="1">
        <f t="array" ref="AF3351">INDEX($K:$P,ROW(),MATCH(AF$3,$K$2:$P$2,0))</f>
        <v>30</v>
      </c>
      <c r="AG3351" s="15" cm="1">
        <f t="array" ref="AG3351">INDEX($K:$P,ROW(),MATCH(AG$3,$K$2:$P$2,0))</f>
        <v>30</v>
      </c>
      <c r="AH3351" s="15" cm="1">
        <f t="array" ref="AH3351">INDEX($K:$P,ROW(),MATCH(AH$3,$K$2:$P$2,0))</f>
        <v>30</v>
      </c>
      <c r="AI3351" s="15" cm="1">
        <f t="array" ref="AI3351">INDEX($K:$P,ROW(),MATCH(AI$3,$K$2:$P$2,0))</f>
        <v>30</v>
      </c>
      <c r="AJ3351" s="15" cm="1">
        <f t="array" ref="AJ3351">INDEX($K:$P,ROW(),MATCH(AJ$3,$K$2:$P$2,0))</f>
        <v>30</v>
      </c>
      <c r="AK3351" s="15" cm="1">
        <f t="array" ref="AK3351">INDEX($K:$P,ROW(),MATCH(AK$3,$K$2:$P$2,0))</f>
        <v>30</v>
      </c>
      <c r="AL3351" s="15" cm="1">
        <f t="array" ref="AL3351">INDEX($K:$P,ROW(),MATCH(AL$3,$K$2:$P$2,0))</f>
        <v>30</v>
      </c>
      <c r="AM3351" s="15" cm="1">
        <f t="array" ref="AM3351">INDEX($K:$P,ROW(),MATCH(AM$3,$K$2:$P$2,0))</f>
        <v>30</v>
      </c>
      <c r="AN3351" s="15" cm="1">
        <f t="array" ref="AN3351">INDEX($K:$P,ROW(),MATCH(AN$3,$K$2:$P$2,0))</f>
        <v>30</v>
      </c>
      <c r="AO3351" s="15" cm="1">
        <f t="array" ref="AO3351">INDEX($K:$P,ROW(),MATCH(AO$3,$K$2:$P$2,0))</f>
        <v>30</v>
      </c>
      <c r="AP3351" s="15" cm="1">
        <f t="array" ref="AP3351">INDEX($K:$P,ROW(),MATCH(AP$3,$K$2:$P$2,0))</f>
        <v>30</v>
      </c>
      <c r="AQ3351" s="15" cm="1">
        <f t="array" ref="AQ3351">INDEX($K:$P,ROW(),MATCH(AQ$3,$K$2:$P$2,0))</f>
        <v>30</v>
      </c>
      <c r="AR3351" s="15" cm="1">
        <f t="array" ref="AR3351">INDEX($K:$P,ROW(),MATCH(AR$3,$K$2:$P$2,0))</f>
        <v>30</v>
      </c>
      <c r="AS3351" s="15" cm="1">
        <f t="array" ref="AS3351">INDEX($K:$P,ROW(),MATCH(AS$3,$K$2:$P$2,0))</f>
        <v>30</v>
      </c>
      <c r="AT3351" s="15" cm="1">
        <f t="array" ref="AT3351">INDEX($K:$P,ROW(),MATCH(AT$3,$K$2:$P$2,0))</f>
        <v>30</v>
      </c>
      <c r="AU3351" s="15" cm="1">
        <f t="array" ref="AU3351">INDEX($K:$P,ROW(),MATCH(AU$3,$K$2:$P$2,0))</f>
        <v>30</v>
      </c>
      <c r="AV3351" s="15" cm="1">
        <f t="array" ref="AV3351">INDEX($K:$P,ROW(),MATCH(AV$3,$K$2:$P$2,0))</f>
        <v>30</v>
      </c>
      <c r="AW3351" s="15" cm="1">
        <f t="array" ref="AW3351">INDEX($K:$P,ROW(),MATCH(AW$3,$K$2:$P$2,0))</f>
        <v>30</v>
      </c>
      <c r="AX3351" s="15" cm="1">
        <f t="array" ref="AX3351">INDEX($K:$P,ROW(),MATCH(AX$3,$K$2:$P$2,0))</f>
        <v>30</v>
      </c>
      <c r="AY3351" s="15" cm="1">
        <f t="array" ref="AY3351">INDEX($K:$P,ROW(),MATCH(AY$3,$K$2:$P$2,0))</f>
        <v>30</v>
      </c>
      <c r="AZ3351" s="15" cm="1">
        <f t="array" ref="AZ3351">INDEX($K:$P,ROW(),MATCH(AZ$3,$K$2:$P$2,0))</f>
        <v>30</v>
      </c>
      <c r="BA3351" s="15" cm="1">
        <f t="array" ref="BA3351">INDEX($K:$P,ROW(),MATCH(BA$3,$K$2:$P$2,0))</f>
        <v>30</v>
      </c>
      <c r="BB3351" s="15" cm="1">
        <f t="array" ref="BB3351">INDEX($K:$P,ROW(),MATCH(BB$3,$K$2:$P$2,0))</f>
        <v>30</v>
      </c>
      <c r="BC3351" s="15" cm="1">
        <f t="array" ref="BC3351">INDEX($K:$P,ROW(),MATCH(BC$3,$K$2:$P$2,0))</f>
        <v>30</v>
      </c>
      <c r="BD3351" s="15" cm="1">
        <f t="array" ref="BD3351">INDEX($K:$P,ROW(),MATCH(BD$3,$K$2:$P$2,0))</f>
        <v>30</v>
      </c>
      <c r="BE3351" s="15" cm="1">
        <f t="array" ref="BE3351">INDEX($K:$P,ROW(),MATCH(BE$3,$K$2:$P$2,0))</f>
        <v>30</v>
      </c>
      <c r="BF3351" s="15" cm="1">
        <f t="array" ref="BF3351">INDEX($K:$P,ROW(),MATCH(BF$3,$K$2:$P$2,0))</f>
        <v>30</v>
      </c>
      <c r="BG3351" s="15" cm="1">
        <f t="array" ref="BG3351">INDEX($K:$P,ROW(),MATCH(BG$3,$K$2:$P$2,0))</f>
        <v>30</v>
      </c>
      <c r="BH3351" s="15" cm="1">
        <f t="array" ref="BH3351">INDEX($K:$P,ROW(),MATCH(BH$3,$K$2:$P$2,0))</f>
        <v>30</v>
      </c>
      <c r="BI3351" s="15" cm="1">
        <f t="array" ref="BI3351">INDEX($K:$P,ROW(),MATCH(BI$3,$K$2:$P$2,0))</f>
        <v>30</v>
      </c>
      <c r="BJ3351" s="15" cm="1">
        <f t="array" ref="BJ3351">INDEX($K:$P,ROW(),MATCH(BJ$3,$K$2:$P$2,0))</f>
        <v>30</v>
      </c>
      <c r="BK3351" s="15" cm="1">
        <f t="array" ref="BK3351">INDEX($K:$P,ROW(),MATCH(BK$3,$K$2:$P$2,0))</f>
        <v>30</v>
      </c>
      <c r="BL3351" s="15" cm="1">
        <f t="array" ref="BL3351">INDEX($K:$P,ROW(),MATCH(BL$3,$K$2:$P$2,0))</f>
        <v>30</v>
      </c>
      <c r="BM3351" s="15" cm="1">
        <f t="array" ref="BM3351">INDEX($K:$P,ROW(),MATCH(BM$3,$K$2:$P$2,0))</f>
        <v>30</v>
      </c>
      <c r="BN3351" s="15" cm="1">
        <f t="array" ref="BN3351">INDEX($K:$P,ROW(),MATCH(BN$3,$K$2:$P$2,0))</f>
        <v>30</v>
      </c>
      <c r="BO3351" s="15" cm="1">
        <f t="array" ref="BO3351">INDEX($K:$P,ROW(),MATCH(BO$3,$K$2:$P$2,0))</f>
        <v>30</v>
      </c>
      <c r="BP3351" s="15" cm="1">
        <f t="array" ref="BP3351">INDEX($K:$P,ROW(),MATCH(BP$3,$K$2:$P$2,0))</f>
        <v>30</v>
      </c>
      <c r="BQ3351" s="15" cm="1">
        <f t="array" ref="BQ3351">INDEX($K:$P,ROW(),MATCH(BQ$3,$K$2:$P$2,0))</f>
        <v>30</v>
      </c>
      <c r="BR3351" s="15" cm="1">
        <f t="array" ref="BR3351">INDEX($K:$P,ROW(),MATCH(BR$3,$K$2:$P$2,0))</f>
        <v>30</v>
      </c>
      <c r="BS3351" s="15" cm="1">
        <f t="array" ref="BS3351">INDEX($K:$P,ROW(),MATCH(BS$3,$K$2:$P$2,0))</f>
        <v>30</v>
      </c>
      <c r="BT3351" s="15" cm="1">
        <f t="array" ref="BT3351">INDEX($K:$P,ROW(),MATCH(BT$3,$K$2:$P$2,0))</f>
        <v>30</v>
      </c>
      <c r="BU3351" s="15" cm="1">
        <f t="array" ref="BU3351">INDEX($K:$P,ROW(),MATCH(BU$3,$K$2:$P$2,0))</f>
        <v>30</v>
      </c>
      <c r="BV3351" s="15" cm="1">
        <f t="array" ref="BV3351">INDEX($K:$P,ROW(),MATCH(BV$3,$K$2:$P$2,0))</f>
        <v>30</v>
      </c>
      <c r="BW3351" s="15" cm="1">
        <f t="array" ref="BW3351">INDEX($K:$P,ROW(),MATCH(BW$3,$K$2:$P$2,0))</f>
        <v>30</v>
      </c>
      <c r="BX3351" s="15" cm="1">
        <f t="array" ref="BX3351">INDEX($K:$P,ROW(),MATCH(BX$3,$K$2:$P$2,0))</f>
        <v>30</v>
      </c>
      <c r="BY3351" s="15" cm="1">
        <f t="array" ref="BY3351">INDEX($K:$P,ROW(),MATCH(BY$3,$K$2:$P$2,0))</f>
        <v>30</v>
      </c>
      <c r="BZ3351" s="15" cm="1">
        <f t="array" ref="BZ3351">INDEX($K:$P,ROW(),MATCH(BZ$3,$K$2:$P$2,0))</f>
        <v>30</v>
      </c>
      <c r="CA3351" s="15" cm="1">
        <f t="array" ref="CA3351">INDEX($K:$P,ROW(),MATCH(CA$3,$K$2:$P$2,0))</f>
        <v>30</v>
      </c>
      <c r="CB3351" s="15" cm="1">
        <f t="array" ref="CB3351">INDEX($K:$P,ROW(),MATCH(CB$3,$K$2:$P$2,0))</f>
        <v>30</v>
      </c>
      <c r="CC3351" s="15" cm="1">
        <f t="array" ref="CC3351">INDEX($K:$P,ROW(),MATCH(CC$3,$K$2:$P$2,0))</f>
        <v>30</v>
      </c>
      <c r="CD3351" s="15" cm="1">
        <f t="array" ref="CD3351">INDEX($K:$P,ROW(),MATCH(CD$3,$K$2:$P$2,0))</f>
        <v>30</v>
      </c>
      <c r="CE3351" s="15" cm="1">
        <f t="array" ref="CE3351">INDEX($K:$P,ROW(),MATCH(CE$3,$K$2:$P$2,0))</f>
        <v>30</v>
      </c>
      <c r="CF3351" s="15" cm="1">
        <f t="array" ref="CF3351">INDEX($K:$P,ROW(),MATCH(CF$3,$K$2:$P$2,0))</f>
        <v>30</v>
      </c>
      <c r="CG3351" s="15" cm="1">
        <f t="array" ref="CG3351">INDEX($K:$P,ROW(),MATCH(CG$3,$K$2:$P$2,0))</f>
        <v>30</v>
      </c>
      <c r="CH3351" s="15" cm="1">
        <f t="array" ref="CH3351">INDEX($K:$P,ROW(),MATCH(CH$3,$K$2:$P$2,0))</f>
        <v>30</v>
      </c>
      <c r="CI3351" s="15" cm="1">
        <f t="array" ref="CI3351">INDEX($K:$P,ROW(),MATCH(CI$3,$K$2:$P$2,0))</f>
        <v>30</v>
      </c>
      <c r="CJ3351" s="15" cm="1">
        <f t="array" ref="CJ3351">INDEX($K:$P,ROW(),MATCH(CJ$3,$K$2:$P$2,0))</f>
        <v>30</v>
      </c>
      <c r="CK3351" s="15" cm="1">
        <f t="array" ref="CK3351">INDEX($K:$P,ROW(),MATCH(CK$3,$K$2:$P$2,0))</f>
        <v>30</v>
      </c>
      <c r="CL3351" s="15" cm="1">
        <f t="array" ref="CL3351">INDEX($K:$P,ROW(),MATCH(CL$3,$K$2:$P$2,0))</f>
        <v>30</v>
      </c>
    </row>
    <row r="3352" spans="2:90" x14ac:dyDescent="0.4">
      <c r="B3352" s="121" t="str">
        <f>"Accounts payable"</f>
        <v>Accounts payable</v>
      </c>
      <c r="C3352" s="27" t="s">
        <v>232</v>
      </c>
      <c r="D3352" s="27" t="s">
        <v>405</v>
      </c>
      <c r="E3352" s="27" t="s">
        <v>906</v>
      </c>
      <c r="F3352" s="27"/>
      <c r="G3352" s="27" t="str">
        <f t="shared" si="4335"/>
        <v/>
      </c>
      <c r="H3352" s="27"/>
      <c r="I3352" s="78"/>
      <c r="J3352" s="78"/>
      <c r="K3352" s="113">
        <f ca="1">SUMIF($4:$4,K$2,3352:3352)</f>
        <v>38862.65</v>
      </c>
      <c r="L3352" s="113">
        <f ca="1">SUMIF($4:$4,L$2,3352:3352)</f>
        <v>82315.873432651671</v>
      </c>
      <c r="M3352" s="113">
        <f ca="1">SUMIF($4:$4,M$2,3352:3352)</f>
        <v>141007.19570807839</v>
      </c>
      <c r="N3352" s="113">
        <f ca="1">SUMIF($4:$4,N$2,3352:3352)</f>
        <v>224564.29335949451</v>
      </c>
      <c r="O3352" s="113">
        <f ca="1">SUMIF($4:$4,O$2,3352:3352)</f>
        <v>333217.81968133536</v>
      </c>
      <c r="P3352" s="113">
        <f ca="1">SUMIF($4:$4,P$2,3352:3352)</f>
        <v>467094.65328418615</v>
      </c>
      <c r="R3352" s="113"/>
      <c r="S3352" s="113">
        <f t="shared" ref="S3352:AX3352" ca="1" si="4336">MIN(-S3351/30*S3348,R3352-S3348)</f>
        <v>38862.533333333333</v>
      </c>
      <c r="T3352" s="113">
        <f t="shared" ca="1" si="4336"/>
        <v>38862.533333333333</v>
      </c>
      <c r="U3352" s="113">
        <f t="shared" ca="1" si="4336"/>
        <v>38862.65</v>
      </c>
      <c r="V3352" s="113">
        <f t="shared" ca="1" si="4336"/>
        <v>38862.65</v>
      </c>
      <c r="W3352" s="113">
        <f t="shared" ca="1" si="4336"/>
        <v>38862.65</v>
      </c>
      <c r="X3352" s="113">
        <f t="shared" ca="1" si="4336"/>
        <v>38862.65</v>
      </c>
      <c r="Y3352" s="113">
        <f t="shared" ca="1" si="4336"/>
        <v>38862.65</v>
      </c>
      <c r="Z3352" s="113">
        <f t="shared" ca="1" si="4336"/>
        <v>38862.65</v>
      </c>
      <c r="AA3352" s="113">
        <f t="shared" ca="1" si="4336"/>
        <v>38862.65</v>
      </c>
      <c r="AB3352" s="113">
        <f t="shared" ca="1" si="4336"/>
        <v>38862.65</v>
      </c>
      <c r="AC3352" s="113">
        <f t="shared" ca="1" si="4336"/>
        <v>38862.65</v>
      </c>
      <c r="AD3352" s="113">
        <f t="shared" ca="1" si="4336"/>
        <v>38862.65</v>
      </c>
      <c r="AE3352" s="113">
        <f t="shared" ca="1" si="4336"/>
        <v>51500.321901271862</v>
      </c>
      <c r="AF3352" s="113">
        <f t="shared" ca="1" si="4336"/>
        <v>53379.517139541596</v>
      </c>
      <c r="AG3352" s="113">
        <f t="shared" ca="1" si="4336"/>
        <v>55429.483865897855</v>
      </c>
      <c r="AH3352" s="113">
        <f t="shared" ca="1" si="4336"/>
        <v>57694.101839269628</v>
      </c>
      <c r="AI3352" s="113">
        <f t="shared" ca="1" si="4336"/>
        <v>60161.363913972811</v>
      </c>
      <c r="AJ3352" s="113">
        <f t="shared" ca="1" si="4336"/>
        <v>62821.137884940836</v>
      </c>
      <c r="AK3352" s="113">
        <f t="shared" ca="1" si="4336"/>
        <v>65663.798157360463</v>
      </c>
      <c r="AL3352" s="113">
        <f t="shared" ca="1" si="4336"/>
        <v>68680.200416159103</v>
      </c>
      <c r="AM3352" s="113">
        <f t="shared" ca="1" si="4336"/>
        <v>71861.657562017805</v>
      </c>
      <c r="AN3352" s="113">
        <f t="shared" ca="1" si="4336"/>
        <v>75199.916850583584</v>
      </c>
      <c r="AO3352" s="113">
        <f t="shared" ca="1" si="4336"/>
        <v>78687.138174721069</v>
      </c>
      <c r="AP3352" s="113">
        <f t="shared" ca="1" si="4336"/>
        <v>82315.873432651671</v>
      </c>
      <c r="AQ3352" s="113">
        <f t="shared" ca="1" si="4336"/>
        <v>87839.329927685772</v>
      </c>
      <c r="AR3352" s="113">
        <f t="shared" ca="1" si="4336"/>
        <v>91730.219747968134</v>
      </c>
      <c r="AS3352" s="113">
        <f t="shared" ca="1" si="4336"/>
        <v>95796.587993903056</v>
      </c>
      <c r="AT3352" s="113">
        <f t="shared" ca="1" si="4336"/>
        <v>100082.07907754125</v>
      </c>
      <c r="AU3352" s="113">
        <f t="shared" ca="1" si="4336"/>
        <v>104574.46227366419</v>
      </c>
      <c r="AV3352" s="113">
        <f t="shared" ca="1" si="4336"/>
        <v>109263.39297664762</v>
      </c>
      <c r="AW3352" s="113">
        <f t="shared" ca="1" si="4336"/>
        <v>114139.04381114859</v>
      </c>
      <c r="AX3352" s="113">
        <f t="shared" ca="1" si="4336"/>
        <v>119192.07877059115</v>
      </c>
      <c r="AY3352" s="113">
        <f t="shared" ref="AY3352:CD3352" ca="1" si="4337">MIN(-AY3351/30*AY3348,AX3352-AY3348)</f>
        <v>124413.62864872825</v>
      </c>
      <c r="AZ3352" s="113">
        <f t="shared" ca="1" si="4337"/>
        <v>129795.26769962517</v>
      </c>
      <c r="BA3352" s="113">
        <f t="shared" ca="1" si="4337"/>
        <v>135328.99146464391</v>
      </c>
      <c r="BB3352" s="113">
        <f t="shared" ca="1" si="4337"/>
        <v>141007.19570807839</v>
      </c>
      <c r="BC3352" s="113">
        <f t="shared" ca="1" si="4337"/>
        <v>148670.95355600779</v>
      </c>
      <c r="BD3352" s="113">
        <f t="shared" ca="1" si="4337"/>
        <v>154616.80788570741</v>
      </c>
      <c r="BE3352" s="113">
        <f t="shared" ca="1" si="4337"/>
        <v>160740.68408225532</v>
      </c>
      <c r="BF3352" s="113">
        <f t="shared" ca="1" si="4337"/>
        <v>167086.09938564256</v>
      </c>
      <c r="BG3352" s="113">
        <f t="shared" ca="1" si="4337"/>
        <v>173640.70225719377</v>
      </c>
      <c r="BH3352" s="113">
        <f t="shared" ca="1" si="4337"/>
        <v>180394.03331850076</v>
      </c>
      <c r="BI3352" s="113">
        <f t="shared" ca="1" si="4337"/>
        <v>187336.15616007574</v>
      </c>
      <c r="BJ3352" s="113">
        <f t="shared" ca="1" si="4337"/>
        <v>194457.63119290528</v>
      </c>
      <c r="BK3352" s="113">
        <f t="shared" ca="1" si="4337"/>
        <v>201749.49080742666</v>
      </c>
      <c r="BL3352" s="113">
        <f t="shared" ca="1" si="4337"/>
        <v>209203.21577455534</v>
      </c>
      <c r="BM3352" s="113">
        <f t="shared" ca="1" si="4337"/>
        <v>216810.71282666089</v>
      </c>
      <c r="BN3352" s="113">
        <f t="shared" ca="1" si="4337"/>
        <v>224564.29335949451</v>
      </c>
      <c r="BO3352" s="113">
        <f t="shared" ca="1" si="4337"/>
        <v>234397.36520651975</v>
      </c>
      <c r="BP3352" s="113">
        <f t="shared" ca="1" si="4337"/>
        <v>242421.56538740208</v>
      </c>
      <c r="BQ3352" s="113">
        <f t="shared" ca="1" si="4337"/>
        <v>250625.16180924038</v>
      </c>
      <c r="BR3352" s="113">
        <f t="shared" ca="1" si="4337"/>
        <v>259051.60299332</v>
      </c>
      <c r="BS3352" s="113">
        <f t="shared" ca="1" si="4337"/>
        <v>267688.47211819561</v>
      </c>
      <c r="BT3352" s="113">
        <f t="shared" ca="1" si="4337"/>
        <v>276525.24778682756</v>
      </c>
      <c r="BU3352" s="113">
        <f t="shared" ca="1" si="4337"/>
        <v>285551.93467202783</v>
      </c>
      <c r="BV3352" s="113">
        <f t="shared" ca="1" si="4337"/>
        <v>294759.03721296811</v>
      </c>
      <c r="BW3352" s="113">
        <f t="shared" ca="1" si="4337"/>
        <v>304137.53462686139</v>
      </c>
      <c r="BX3352" s="113">
        <f t="shared" ca="1" si="4337"/>
        <v>313678.85717005993</v>
      </c>
      <c r="BY3352" s="113">
        <f t="shared" ca="1" si="4337"/>
        <v>323374.86358609865</v>
      </c>
      <c r="BZ3352" s="113">
        <f t="shared" ca="1" si="4337"/>
        <v>333217.81968133536</v>
      </c>
      <c r="CA3352" s="113">
        <f t="shared" ca="1" si="4337"/>
        <v>345238.12557968521</v>
      </c>
      <c r="CB3352" s="113">
        <f t="shared" ca="1" si="4337"/>
        <v>355353.30595563632</v>
      </c>
      <c r="CC3352" s="113">
        <f t="shared" ca="1" si="4337"/>
        <v>365648.62522945664</v>
      </c>
      <c r="CD3352" s="113">
        <f t="shared" ca="1" si="4337"/>
        <v>376167.49478958588</v>
      </c>
      <c r="CE3352" s="113">
        <f t="shared" ref="CE3352:CL3352" ca="1" si="4338">MIN(-CE3351/30*CE3348,CD3352-CE3348)</f>
        <v>386897.4625383754</v>
      </c>
      <c r="CF3352" s="113">
        <f ca="1">MIN(-CF3351/30*CF3348,CE3352-CF3348)</f>
        <v>397827.97356639197</v>
      </c>
      <c r="CG3352" s="113">
        <f t="shared" ca="1" si="4338"/>
        <v>408949.0007096745</v>
      </c>
      <c r="CH3352" s="113">
        <f t="shared" ca="1" si="4338"/>
        <v>420251.01816245954</v>
      </c>
      <c r="CI3352" s="113">
        <f t="shared" ca="1" si="4338"/>
        <v>431724.97640927194</v>
      </c>
      <c r="CJ3352" s="113">
        <f t="shared" ca="1" si="4338"/>
        <v>443362.27841041039</v>
      </c>
      <c r="CK3352" s="113">
        <f t="shared" ca="1" si="4338"/>
        <v>455154.75697815872</v>
      </c>
      <c r="CL3352" s="113">
        <f t="shared" ca="1" si="4338"/>
        <v>467094.65328418615</v>
      </c>
    </row>
    <row r="3353" spans="2:90" x14ac:dyDescent="0.4">
      <c r="B3353" s="121"/>
      <c r="C3353" s="27"/>
      <c r="D3353" s="27" t="s">
        <v>405</v>
      </c>
      <c r="E3353" s="27" t="s">
        <v>906</v>
      </c>
      <c r="F3353" s="27"/>
      <c r="G3353" s="27" t="str">
        <f t="shared" si="4335"/>
        <v/>
      </c>
      <c r="H3353" s="27"/>
      <c r="I3353" s="78"/>
      <c r="J3353" s="78"/>
      <c r="K3353" s="33"/>
      <c r="L3353" s="33"/>
      <c r="M3353" s="33"/>
      <c r="N3353" s="33"/>
      <c r="O3353" s="33"/>
      <c r="P3353" s="33"/>
      <c r="R3353" s="33"/>
      <c r="S3353" s="33"/>
      <c r="T3353" s="33"/>
      <c r="U3353" s="33"/>
      <c r="V3353" s="33"/>
      <c r="W3353" s="33"/>
      <c r="X3353" s="33"/>
      <c r="Y3353" s="33"/>
      <c r="Z3353" s="33"/>
      <c r="AA3353" s="33"/>
      <c r="AB3353" s="33"/>
      <c r="AC3353" s="33"/>
      <c r="AD3353" s="33"/>
      <c r="AE3353" s="33"/>
      <c r="AF3353" s="33"/>
      <c r="AG3353" s="33"/>
      <c r="AH3353" s="33"/>
      <c r="AI3353" s="33"/>
      <c r="AJ3353" s="33"/>
      <c r="AK3353" s="33"/>
      <c r="AL3353" s="33"/>
      <c r="AM3353" s="33"/>
      <c r="AN3353" s="33"/>
      <c r="AO3353" s="33"/>
      <c r="AP3353" s="33"/>
      <c r="AQ3353" s="33"/>
      <c r="AR3353" s="33"/>
      <c r="AS3353" s="33"/>
      <c r="AT3353" s="33"/>
      <c r="AU3353" s="33"/>
      <c r="AV3353" s="33"/>
      <c r="AW3353" s="33"/>
      <c r="AX3353" s="33"/>
      <c r="AY3353" s="33"/>
      <c r="AZ3353" s="33"/>
      <c r="BA3353" s="33"/>
      <c r="BB3353" s="33"/>
      <c r="BC3353" s="33"/>
      <c r="BD3353" s="33"/>
      <c r="BE3353" s="33"/>
      <c r="BF3353" s="33"/>
      <c r="BG3353" s="33"/>
      <c r="BH3353" s="33"/>
      <c r="BI3353" s="33"/>
      <c r="BJ3353" s="33"/>
      <c r="BK3353" s="33"/>
      <c r="BL3353" s="33"/>
      <c r="BM3353" s="33"/>
      <c r="BN3353" s="33"/>
      <c r="BO3353" s="33"/>
      <c r="BP3353" s="33"/>
      <c r="BQ3353" s="33"/>
      <c r="BR3353" s="33"/>
      <c r="BS3353" s="33"/>
      <c r="BT3353" s="33"/>
      <c r="BU3353" s="33"/>
      <c r="BV3353" s="33"/>
      <c r="BW3353" s="33"/>
      <c r="BX3353" s="33"/>
      <c r="BY3353" s="33"/>
      <c r="BZ3353" s="33"/>
      <c r="CA3353" s="33"/>
      <c r="CB3353" s="33"/>
      <c r="CC3353" s="33"/>
      <c r="CD3353" s="33"/>
      <c r="CE3353" s="33"/>
      <c r="CF3353" s="33"/>
      <c r="CG3353" s="33"/>
      <c r="CH3353" s="33"/>
      <c r="CI3353" s="33"/>
      <c r="CJ3353" s="33"/>
      <c r="CK3353" s="33"/>
      <c r="CL3353" s="33"/>
    </row>
    <row r="3354" spans="2:90" x14ac:dyDescent="0.4">
      <c r="B3354" s="121" t="str">
        <f>"Change in "&amp;B3352</f>
        <v>Change in Accounts payable</v>
      </c>
      <c r="C3354" t="s">
        <v>234</v>
      </c>
      <c r="D3354" t="s">
        <v>405</v>
      </c>
      <c r="E3354" t="s">
        <v>906</v>
      </c>
      <c r="G3354" t="str">
        <f t="shared" si="4335"/>
        <v/>
      </c>
      <c r="K3354" s="33">
        <f ca="1">SUMIF($3:$3,K$2,3354:3354)</f>
        <v>38862.65</v>
      </c>
      <c r="L3354" s="33">
        <f ca="1">SUMIF($3:$3,L$2,3354:3354)</f>
        <v>43453.22343265167</v>
      </c>
      <c r="M3354" s="33">
        <f ca="1">SUMIF($3:$3,M$2,3354:3354)</f>
        <v>58691.322275426719</v>
      </c>
      <c r="N3354" s="33">
        <f ca="1">SUMIF($3:$3,N$2,3354:3354)</f>
        <v>83557.097651416116</v>
      </c>
      <c r="O3354" s="33">
        <f ca="1">SUMIF($3:$3,O$2,3354:3354)</f>
        <v>108653.52632184085</v>
      </c>
      <c r="P3354" s="33">
        <f ca="1">SUMIF($3:$3,P$2,3354:3354)</f>
        <v>133876.83360285079</v>
      </c>
      <c r="R3354" s="33"/>
      <c r="S3354" s="33">
        <f t="shared" ref="S3354:AX3354" ca="1" si="4339">S3352-R3352</f>
        <v>38862.533333333333</v>
      </c>
      <c r="T3354" s="33">
        <f t="shared" ca="1" si="4339"/>
        <v>0</v>
      </c>
      <c r="U3354" s="33">
        <f t="shared" ca="1" si="4339"/>
        <v>0.11666666666860692</v>
      </c>
      <c r="V3354" s="33">
        <f t="shared" ca="1" si="4339"/>
        <v>0</v>
      </c>
      <c r="W3354" s="33">
        <f t="shared" ca="1" si="4339"/>
        <v>0</v>
      </c>
      <c r="X3354" s="33">
        <f t="shared" ca="1" si="4339"/>
        <v>0</v>
      </c>
      <c r="Y3354" s="33">
        <f t="shared" ca="1" si="4339"/>
        <v>0</v>
      </c>
      <c r="Z3354" s="33">
        <f t="shared" ca="1" si="4339"/>
        <v>0</v>
      </c>
      <c r="AA3354" s="33">
        <f t="shared" ca="1" si="4339"/>
        <v>0</v>
      </c>
      <c r="AB3354" s="33">
        <f t="shared" ca="1" si="4339"/>
        <v>0</v>
      </c>
      <c r="AC3354" s="33">
        <f t="shared" ca="1" si="4339"/>
        <v>0</v>
      </c>
      <c r="AD3354" s="33">
        <f t="shared" ca="1" si="4339"/>
        <v>0</v>
      </c>
      <c r="AE3354" s="33">
        <f t="shared" ca="1" si="4339"/>
        <v>12637.67190127186</v>
      </c>
      <c r="AF3354" s="33">
        <f t="shared" ca="1" si="4339"/>
        <v>1879.1952382697345</v>
      </c>
      <c r="AG3354" s="33">
        <f t="shared" ca="1" si="4339"/>
        <v>2049.9667263562587</v>
      </c>
      <c r="AH3354" s="33">
        <f t="shared" ca="1" si="4339"/>
        <v>2264.6179733717727</v>
      </c>
      <c r="AI3354" s="33">
        <f t="shared" ca="1" si="4339"/>
        <v>2467.2620747031833</v>
      </c>
      <c r="AJ3354" s="33">
        <f t="shared" ca="1" si="4339"/>
        <v>2659.7739709680245</v>
      </c>
      <c r="AK3354" s="33">
        <f t="shared" ca="1" si="4339"/>
        <v>2842.6602724196273</v>
      </c>
      <c r="AL3354" s="33">
        <f t="shared" ca="1" si="4339"/>
        <v>3016.4022587986401</v>
      </c>
      <c r="AM3354" s="33">
        <f t="shared" ca="1" si="4339"/>
        <v>3181.4571458587016</v>
      </c>
      <c r="AN3354" s="33">
        <f t="shared" ca="1" si="4339"/>
        <v>3338.2592885657796</v>
      </c>
      <c r="AO3354" s="33">
        <f t="shared" ca="1" si="4339"/>
        <v>3487.2213241374848</v>
      </c>
      <c r="AP3354" s="33">
        <f t="shared" ca="1" si="4339"/>
        <v>3628.7352579306025</v>
      </c>
      <c r="AQ3354" s="33">
        <f t="shared" ca="1" si="4339"/>
        <v>5523.456495034101</v>
      </c>
      <c r="AR3354" s="33">
        <f t="shared" ca="1" si="4339"/>
        <v>3890.8898202823621</v>
      </c>
      <c r="AS3354" s="33">
        <f t="shared" ca="1" si="4339"/>
        <v>4066.368245934922</v>
      </c>
      <c r="AT3354" s="33">
        <f t="shared" ca="1" si="4339"/>
        <v>4285.4910836381896</v>
      </c>
      <c r="AU3354" s="33">
        <f t="shared" ca="1" si="4339"/>
        <v>4492.3831961229444</v>
      </c>
      <c r="AV3354" s="33">
        <f t="shared" ca="1" si="4339"/>
        <v>4688.9307029834308</v>
      </c>
      <c r="AW3354" s="33">
        <f t="shared" ca="1" si="4339"/>
        <v>4875.6508345009643</v>
      </c>
      <c r="AX3354" s="33">
        <f t="shared" ca="1" si="4339"/>
        <v>5053.0349594425643</v>
      </c>
      <c r="AY3354" s="33">
        <f t="shared" ref="AY3354:CD3354" ca="1" si="4340">AY3352-AX3352</f>
        <v>5221.5498781370989</v>
      </c>
      <c r="AZ3354" s="33">
        <f t="shared" ca="1" si="4340"/>
        <v>5381.6390508969198</v>
      </c>
      <c r="BA3354" s="33">
        <f t="shared" ca="1" si="4340"/>
        <v>5533.7237650187453</v>
      </c>
      <c r="BB3354" s="33">
        <f t="shared" ca="1" si="4340"/>
        <v>5678.2042434344767</v>
      </c>
      <c r="BC3354" s="33">
        <f t="shared" ca="1" si="4340"/>
        <v>7663.7578479294025</v>
      </c>
      <c r="BD3354" s="33">
        <f t="shared" ca="1" si="4340"/>
        <v>5945.8543296996213</v>
      </c>
      <c r="BE3354" s="33">
        <f t="shared" ca="1" si="4340"/>
        <v>6123.8761965479061</v>
      </c>
      <c r="BF3354" s="33">
        <f t="shared" ca="1" si="4340"/>
        <v>6345.4153033872426</v>
      </c>
      <c r="BG3354" s="33">
        <f t="shared" ca="1" si="4340"/>
        <v>6554.6028715512075</v>
      </c>
      <c r="BH3354" s="33">
        <f t="shared" ca="1" si="4340"/>
        <v>6753.3310613069916</v>
      </c>
      <c r="BI3354" s="33">
        <f t="shared" ca="1" si="4340"/>
        <v>6942.1228415749792</v>
      </c>
      <c r="BJ3354" s="33">
        <f t="shared" ca="1" si="4340"/>
        <v>7121.475032829534</v>
      </c>
      <c r="BK3354" s="33">
        <f t="shared" ca="1" si="4340"/>
        <v>7291.8596145213814</v>
      </c>
      <c r="BL3354" s="33">
        <f t="shared" ca="1" si="4340"/>
        <v>7453.7249671286845</v>
      </c>
      <c r="BM3354" s="33">
        <f t="shared" ca="1" si="4340"/>
        <v>7607.4970521055511</v>
      </c>
      <c r="BN3354" s="33">
        <f t="shared" ca="1" si="4340"/>
        <v>7753.5805328336137</v>
      </c>
      <c r="BO3354" s="33">
        <f t="shared" ca="1" si="4340"/>
        <v>9833.0718470252468</v>
      </c>
      <c r="BP3354" s="33">
        <f t="shared" ca="1" si="4340"/>
        <v>8024.2001808823261</v>
      </c>
      <c r="BQ3354" s="33">
        <f t="shared" ca="1" si="4340"/>
        <v>8203.5964218383015</v>
      </c>
      <c r="BR3354" s="33">
        <f t="shared" ca="1" si="4340"/>
        <v>8426.4411840796238</v>
      </c>
      <c r="BS3354" s="33">
        <f t="shared" ca="1" si="4340"/>
        <v>8636.8691248756077</v>
      </c>
      <c r="BT3354" s="33">
        <f t="shared" ca="1" si="4340"/>
        <v>8836.7756686319481</v>
      </c>
      <c r="BU3354" s="33">
        <f t="shared" ca="1" si="4340"/>
        <v>9026.6868852002663</v>
      </c>
      <c r="BV3354" s="33">
        <f t="shared" ca="1" si="4340"/>
        <v>9207.1025409402791</v>
      </c>
      <c r="BW3354" s="33">
        <f t="shared" ca="1" si="4340"/>
        <v>9378.4974138932885</v>
      </c>
      <c r="BX3354" s="33">
        <f t="shared" ca="1" si="4340"/>
        <v>9541.3225431985338</v>
      </c>
      <c r="BY3354" s="33">
        <f t="shared" ca="1" si="4340"/>
        <v>9696.0064160387265</v>
      </c>
      <c r="BZ3354" s="33">
        <f t="shared" ca="1" si="4340"/>
        <v>9842.9560952367028</v>
      </c>
      <c r="CA3354" s="33">
        <f t="shared" ca="1" si="4340"/>
        <v>12020.305898349849</v>
      </c>
      <c r="CB3354" s="33">
        <f t="shared" ca="1" si="4340"/>
        <v>10115.180375951109</v>
      </c>
      <c r="CC3354" s="33">
        <f t="shared" ca="1" si="4340"/>
        <v>10295.319273820322</v>
      </c>
      <c r="CD3354" s="33">
        <f t="shared" ca="1" si="4340"/>
        <v>10518.869560129242</v>
      </c>
      <c r="CE3354" s="33">
        <f t="shared" ref="CE3354:CL3354" ca="1" si="4341">CE3352-CD3352</f>
        <v>10729.967748789524</v>
      </c>
      <c r="CF3354" s="33">
        <f ca="1">CF3352-CE3352</f>
        <v>10930.511028016568</v>
      </c>
      <c r="CG3354" s="33">
        <f t="shared" ca="1" si="4341"/>
        <v>11121.027143282525</v>
      </c>
      <c r="CH3354" s="33">
        <f t="shared" ca="1" si="4341"/>
        <v>11302.017452785047</v>
      </c>
      <c r="CI3354" s="33">
        <f t="shared" ca="1" si="4341"/>
        <v>11473.958246812399</v>
      </c>
      <c r="CJ3354" s="33">
        <f t="shared" ca="1" si="4341"/>
        <v>11637.302001138451</v>
      </c>
      <c r="CK3354" s="33">
        <f t="shared" ca="1" si="4341"/>
        <v>11792.478567748331</v>
      </c>
      <c r="CL3354" s="33">
        <f t="shared" ca="1" si="4341"/>
        <v>11939.896306027425</v>
      </c>
    </row>
    <row r="3355" spans="2:90" x14ac:dyDescent="0.4">
      <c r="B3355" s="120"/>
      <c r="D3355" t="s">
        <v>405</v>
      </c>
      <c r="E3355" t="s">
        <v>906</v>
      </c>
      <c r="G3355" t="str">
        <f t="shared" si="4335"/>
        <v/>
      </c>
      <c r="K3355" s="53"/>
      <c r="L3355" s="53"/>
      <c r="M3355" s="53"/>
      <c r="N3355" s="53"/>
      <c r="O3355" s="53"/>
      <c r="P3355" s="53"/>
      <c r="R3355" s="24"/>
      <c r="S3355" s="24"/>
      <c r="T3355" s="24"/>
      <c r="U3355" s="24"/>
      <c r="V3355" s="24"/>
      <c r="W3355" s="24"/>
      <c r="X3355" s="24"/>
      <c r="Y3355" s="24"/>
      <c r="Z3355" s="24"/>
      <c r="AA3355" s="24"/>
      <c r="AB3355" s="24"/>
      <c r="AC3355" s="24"/>
      <c r="AD3355" s="24"/>
      <c r="AE3355" s="24"/>
      <c r="AF3355" s="24"/>
      <c r="AG3355" s="24"/>
      <c r="AH3355" s="24"/>
      <c r="AI3355" s="24"/>
      <c r="AJ3355" s="24"/>
      <c r="AK3355" s="24"/>
      <c r="AL3355" s="24"/>
      <c r="AM3355" s="24"/>
      <c r="AN3355" s="24"/>
      <c r="AO3355" s="24"/>
      <c r="AP3355" s="24"/>
      <c r="AQ3355" s="24"/>
      <c r="AR3355" s="24"/>
      <c r="AS3355" s="24"/>
      <c r="AT3355" s="24"/>
      <c r="AU3355" s="24"/>
      <c r="AV3355" s="24"/>
      <c r="AW3355" s="24"/>
      <c r="AX3355" s="24"/>
      <c r="AY3355" s="24"/>
      <c r="AZ3355" s="24"/>
      <c r="BA3355" s="24"/>
      <c r="BB3355" s="24"/>
      <c r="BC3355" s="24"/>
      <c r="BD3355" s="24"/>
      <c r="BE3355" s="24"/>
      <c r="BF3355" s="24"/>
      <c r="BG3355" s="24"/>
      <c r="BH3355" s="24"/>
      <c r="BI3355" s="24"/>
      <c r="BJ3355" s="24"/>
      <c r="BK3355" s="24"/>
      <c r="BL3355" s="24"/>
      <c r="BM3355" s="24"/>
      <c r="BN3355" s="24"/>
      <c r="BO3355" s="24"/>
      <c r="BP3355" s="24"/>
      <c r="BQ3355" s="24"/>
      <c r="BR3355" s="24"/>
      <c r="BS3355" s="24"/>
      <c r="BT3355" s="24"/>
      <c r="BU3355" s="24"/>
      <c r="BV3355" s="24"/>
      <c r="BW3355" s="24"/>
      <c r="BX3355" s="24"/>
      <c r="BY3355" s="24"/>
      <c r="BZ3355" s="24"/>
      <c r="CA3355" s="24"/>
      <c r="CB3355" s="24"/>
      <c r="CC3355" s="24"/>
      <c r="CD3355" s="24"/>
      <c r="CE3355" s="24"/>
      <c r="CF3355" s="24"/>
      <c r="CG3355" s="24"/>
      <c r="CH3355" s="24"/>
      <c r="CI3355" s="24"/>
      <c r="CJ3355" s="24"/>
      <c r="CK3355" s="24"/>
      <c r="CL3355" s="24"/>
    </row>
    <row r="3356" spans="2:90" x14ac:dyDescent="0.4">
      <c r="B3356" s="130" t="str">
        <f>B3339</f>
        <v>(Primary label)</v>
      </c>
      <c r="D3356" t="s">
        <v>405</v>
      </c>
      <c r="E3356" t="s">
        <v>906</v>
      </c>
      <c r="G3356" t="s">
        <v>330</v>
      </c>
      <c r="K3356" s="53"/>
      <c r="L3356" s="53"/>
      <c r="M3356" s="53"/>
      <c r="N3356" s="53"/>
      <c r="O3356" s="53"/>
      <c r="P3356" s="53"/>
      <c r="R3356" s="24"/>
      <c r="S3356" s="24"/>
      <c r="T3356" s="24"/>
      <c r="U3356" s="24"/>
      <c r="V3356" s="24"/>
      <c r="W3356" s="24"/>
      <c r="X3356" s="24"/>
      <c r="Y3356" s="24"/>
      <c r="Z3356" s="24"/>
      <c r="AA3356" s="24"/>
      <c r="AB3356" s="24"/>
      <c r="AC3356" s="24"/>
      <c r="AD3356" s="24"/>
      <c r="AE3356" s="24"/>
      <c r="AF3356" s="24"/>
      <c r="AG3356" s="24"/>
      <c r="AH3356" s="24"/>
      <c r="AI3356" s="24"/>
      <c r="AJ3356" s="24"/>
      <c r="AK3356" s="24"/>
      <c r="AL3356" s="24"/>
      <c r="AM3356" s="24"/>
      <c r="AN3356" s="24"/>
      <c r="AO3356" s="24"/>
      <c r="AP3356" s="24"/>
      <c r="AQ3356" s="24"/>
      <c r="AR3356" s="24"/>
      <c r="AS3356" s="24"/>
      <c r="AT3356" s="24"/>
      <c r="AU3356" s="24"/>
      <c r="AV3356" s="24"/>
      <c r="AW3356" s="24"/>
      <c r="AX3356" s="24"/>
      <c r="AY3356" s="24"/>
      <c r="AZ3356" s="24"/>
      <c r="BA3356" s="24"/>
      <c r="BB3356" s="24"/>
      <c r="BC3356" s="24"/>
      <c r="BD3356" s="24"/>
      <c r="BE3356" s="24"/>
      <c r="BF3356" s="24"/>
      <c r="BG3356" s="24"/>
      <c r="BH3356" s="24"/>
      <c r="BI3356" s="24"/>
      <c r="BJ3356" s="24"/>
      <c r="BK3356" s="24"/>
      <c r="BL3356" s="24"/>
      <c r="BM3356" s="24"/>
      <c r="BN3356" s="24"/>
      <c r="BO3356" s="24"/>
      <c r="BP3356" s="24"/>
      <c r="BQ3356" s="24"/>
      <c r="BR3356" s="24"/>
      <c r="BS3356" s="24"/>
      <c r="BT3356" s="24"/>
      <c r="BU3356" s="24"/>
      <c r="BV3356" s="24"/>
      <c r="BW3356" s="24"/>
      <c r="BX3356" s="24"/>
      <c r="BY3356" s="24"/>
      <c r="BZ3356" s="24"/>
      <c r="CA3356" s="24"/>
      <c r="CB3356" s="24"/>
      <c r="CC3356" s="24"/>
      <c r="CD3356" s="24"/>
      <c r="CE3356" s="24"/>
      <c r="CF3356" s="24"/>
      <c r="CG3356" s="24"/>
      <c r="CH3356" s="24"/>
      <c r="CI3356" s="24"/>
      <c r="CJ3356" s="24"/>
      <c r="CK3356" s="24"/>
      <c r="CL3356" s="24"/>
    </row>
    <row r="3357" spans="2:90" x14ac:dyDescent="0.4">
      <c r="B3357" s="130" t="str">
        <f t="shared" ref="B3357:B3363" si="4342">B3340</f>
        <v>primary unit</v>
      </c>
      <c r="D3357" t="s">
        <v>405</v>
      </c>
      <c r="E3357" t="s">
        <v>906</v>
      </c>
      <c r="G3357" t="s">
        <v>330</v>
      </c>
      <c r="K3357" s="53"/>
      <c r="L3357" s="53"/>
      <c r="M3357" s="53"/>
      <c r="N3357" s="53"/>
      <c r="O3357" s="53"/>
      <c r="P3357" s="53"/>
      <c r="R3357" s="24"/>
      <c r="S3357" s="24"/>
      <c r="T3357" s="24"/>
      <c r="U3357" s="24"/>
      <c r="V3357" s="24"/>
      <c r="W3357" s="24"/>
      <c r="X3357" s="24"/>
      <c r="Y3357" s="24"/>
      <c r="Z3357" s="24"/>
      <c r="AA3357" s="24"/>
      <c r="AB3357" s="24"/>
      <c r="AC3357" s="24"/>
      <c r="AD3357" s="24"/>
      <c r="AE3357" s="24"/>
      <c r="AF3357" s="24"/>
      <c r="AG3357" s="24"/>
      <c r="AH3357" s="24"/>
      <c r="AI3357" s="24"/>
      <c r="AJ3357" s="24"/>
      <c r="AK3357" s="24"/>
      <c r="AL3357" s="24"/>
      <c r="AM3357" s="24"/>
      <c r="AN3357" s="24"/>
      <c r="AO3357" s="24"/>
      <c r="AP3357" s="24"/>
      <c r="AQ3357" s="24"/>
      <c r="AR3357" s="24"/>
      <c r="AS3357" s="24"/>
      <c r="AT3357" s="24"/>
      <c r="AU3357" s="24"/>
      <c r="AV3357" s="24"/>
      <c r="AW3357" s="24"/>
      <c r="AX3357" s="24"/>
      <c r="AY3357" s="24"/>
      <c r="AZ3357" s="24"/>
      <c r="BA3357" s="24"/>
      <c r="BB3357" s="24"/>
      <c r="BC3357" s="24"/>
      <c r="BD3357" s="24"/>
      <c r="BE3357" s="24"/>
      <c r="BF3357" s="24"/>
      <c r="BG3357" s="24"/>
      <c r="BH3357" s="24"/>
      <c r="BI3357" s="24"/>
      <c r="BJ3357" s="24"/>
      <c r="BK3357" s="24"/>
      <c r="BL3357" s="24"/>
      <c r="BM3357" s="24"/>
      <c r="BN3357" s="24"/>
      <c r="BO3357" s="24"/>
      <c r="BP3357" s="24"/>
      <c r="BQ3357" s="24"/>
      <c r="BR3357" s="24"/>
      <c r="BS3357" s="24"/>
      <c r="BT3357" s="24"/>
      <c r="BU3357" s="24"/>
      <c r="BV3357" s="24"/>
      <c r="BW3357" s="24"/>
      <c r="BX3357" s="24"/>
      <c r="BY3357" s="24"/>
      <c r="BZ3357" s="24"/>
      <c r="CA3357" s="24"/>
      <c r="CB3357" s="24"/>
      <c r="CC3357" s="24"/>
      <c r="CD3357" s="24"/>
      <c r="CE3357" s="24"/>
      <c r="CF3357" s="24"/>
      <c r="CG3357" s="24"/>
      <c r="CH3357" s="24"/>
      <c r="CI3357" s="24"/>
      <c r="CJ3357" s="24"/>
      <c r="CK3357" s="24"/>
      <c r="CL3357" s="24"/>
    </row>
    <row r="3358" spans="2:90" x14ac:dyDescent="0.4">
      <c r="B3358" s="130" t="str">
        <f t="shared" si="4342"/>
        <v>Primary revenue driver</v>
      </c>
      <c r="D3358" t="s">
        <v>405</v>
      </c>
      <c r="E3358" t="s">
        <v>906</v>
      </c>
      <c r="G3358" t="s">
        <v>330</v>
      </c>
      <c r="K3358" s="53"/>
      <c r="L3358" s="53"/>
      <c r="M3358" s="53"/>
      <c r="N3358" s="53"/>
      <c r="O3358" s="53"/>
      <c r="P3358" s="53"/>
      <c r="R3358" s="24"/>
      <c r="S3358" s="172" t="str">
        <f t="shared" ref="S3358" si="4343">S3341</f>
        <v>S$12</v>
      </c>
      <c r="T3358" s="172" t="str">
        <f t="shared" ref="T3358:CE3358" si="4344">T3341</f>
        <v>T$12</v>
      </c>
      <c r="U3358" s="172" t="str">
        <f t="shared" si="4344"/>
        <v>U$12</v>
      </c>
      <c r="V3358" s="172" t="str">
        <f t="shared" si="4344"/>
        <v>V$12</v>
      </c>
      <c r="W3358" s="172" t="str">
        <f t="shared" si="4344"/>
        <v>W$12</v>
      </c>
      <c r="X3358" s="172" t="str">
        <f t="shared" si="4344"/>
        <v>X$12</v>
      </c>
      <c r="Y3358" s="172" t="str">
        <f t="shared" si="4344"/>
        <v>Y$12</v>
      </c>
      <c r="Z3358" s="172" t="str">
        <f t="shared" si="4344"/>
        <v>Z$12</v>
      </c>
      <c r="AA3358" s="172" t="str">
        <f t="shared" si="4344"/>
        <v>AA$12</v>
      </c>
      <c r="AB3358" s="172" t="str">
        <f t="shared" si="4344"/>
        <v>AB$12</v>
      </c>
      <c r="AC3358" s="172" t="str">
        <f t="shared" si="4344"/>
        <v>AC$12</v>
      </c>
      <c r="AD3358" s="172" t="str">
        <f t="shared" si="4344"/>
        <v>AD$12</v>
      </c>
      <c r="AE3358" s="172" t="str">
        <f t="shared" si="4344"/>
        <v>AE$12</v>
      </c>
      <c r="AF3358" s="172" t="str">
        <f t="shared" si="4344"/>
        <v>AF$12</v>
      </c>
      <c r="AG3358" s="172" t="str">
        <f t="shared" si="4344"/>
        <v>AG$12</v>
      </c>
      <c r="AH3358" s="172" t="str">
        <f t="shared" si="4344"/>
        <v>AH$12</v>
      </c>
      <c r="AI3358" s="172" t="str">
        <f t="shared" si="4344"/>
        <v>AI$12</v>
      </c>
      <c r="AJ3358" s="172" t="str">
        <f t="shared" si="4344"/>
        <v>AJ$12</v>
      </c>
      <c r="AK3358" s="172" t="str">
        <f t="shared" si="4344"/>
        <v>AK$12</v>
      </c>
      <c r="AL3358" s="172" t="str">
        <f t="shared" si="4344"/>
        <v>AL$12</v>
      </c>
      <c r="AM3358" s="172" t="str">
        <f t="shared" si="4344"/>
        <v>AM$12</v>
      </c>
      <c r="AN3358" s="172" t="str">
        <f t="shared" si="4344"/>
        <v>AN$12</v>
      </c>
      <c r="AO3358" s="172" t="str">
        <f t="shared" si="4344"/>
        <v>AO$12</v>
      </c>
      <c r="AP3358" s="172" t="str">
        <f t="shared" si="4344"/>
        <v>AP$12</v>
      </c>
      <c r="AQ3358" s="172" t="str">
        <f t="shared" si="4344"/>
        <v>AQ$12</v>
      </c>
      <c r="AR3358" s="172" t="str">
        <f t="shared" si="4344"/>
        <v>AR$12</v>
      </c>
      <c r="AS3358" s="172" t="str">
        <f t="shared" si="4344"/>
        <v>AS$12</v>
      </c>
      <c r="AT3358" s="172" t="str">
        <f t="shared" si="4344"/>
        <v>AT$12</v>
      </c>
      <c r="AU3358" s="172" t="str">
        <f t="shared" si="4344"/>
        <v>AU$12</v>
      </c>
      <c r="AV3358" s="172" t="str">
        <f t="shared" si="4344"/>
        <v>AV$12</v>
      </c>
      <c r="AW3358" s="172" t="str">
        <f t="shared" si="4344"/>
        <v>AW$12</v>
      </c>
      <c r="AX3358" s="172" t="str">
        <f t="shared" si="4344"/>
        <v>AX$12</v>
      </c>
      <c r="AY3358" s="172" t="str">
        <f t="shared" si="4344"/>
        <v>AY$12</v>
      </c>
      <c r="AZ3358" s="172" t="str">
        <f t="shared" si="4344"/>
        <v>AZ$12</v>
      </c>
      <c r="BA3358" s="172" t="str">
        <f t="shared" si="4344"/>
        <v>BA$12</v>
      </c>
      <c r="BB3358" s="172" t="str">
        <f t="shared" si="4344"/>
        <v>BB$12</v>
      </c>
      <c r="BC3358" s="172" t="str">
        <f t="shared" si="4344"/>
        <v>BC$12</v>
      </c>
      <c r="BD3358" s="172" t="str">
        <f t="shared" si="4344"/>
        <v>BD$12</v>
      </c>
      <c r="BE3358" s="172" t="str">
        <f t="shared" si="4344"/>
        <v>BE$12</v>
      </c>
      <c r="BF3358" s="172" t="str">
        <f t="shared" si="4344"/>
        <v>BF$12</v>
      </c>
      <c r="BG3358" s="172" t="str">
        <f t="shared" si="4344"/>
        <v>BG$12</v>
      </c>
      <c r="BH3358" s="172" t="str">
        <f t="shared" si="4344"/>
        <v>BH$12</v>
      </c>
      <c r="BI3358" s="172" t="str">
        <f t="shared" si="4344"/>
        <v>BI$12</v>
      </c>
      <c r="BJ3358" s="172" t="str">
        <f t="shared" si="4344"/>
        <v>BJ$12</v>
      </c>
      <c r="BK3358" s="172" t="str">
        <f t="shared" si="4344"/>
        <v>BK$12</v>
      </c>
      <c r="BL3358" s="172" t="str">
        <f t="shared" si="4344"/>
        <v>BL$12</v>
      </c>
      <c r="BM3358" s="172" t="str">
        <f t="shared" si="4344"/>
        <v>BM$12</v>
      </c>
      <c r="BN3358" s="172" t="str">
        <f t="shared" si="4344"/>
        <v>BN$12</v>
      </c>
      <c r="BO3358" s="172" t="str">
        <f t="shared" si="4344"/>
        <v>BO$12</v>
      </c>
      <c r="BP3358" s="172" t="str">
        <f t="shared" si="4344"/>
        <v>BP$12</v>
      </c>
      <c r="BQ3358" s="172" t="str">
        <f t="shared" si="4344"/>
        <v>BQ$12</v>
      </c>
      <c r="BR3358" s="172" t="str">
        <f t="shared" si="4344"/>
        <v>BR$12</v>
      </c>
      <c r="BS3358" s="172" t="str">
        <f t="shared" si="4344"/>
        <v>BS$12</v>
      </c>
      <c r="BT3358" s="172" t="str">
        <f t="shared" si="4344"/>
        <v>BT$12</v>
      </c>
      <c r="BU3358" s="172" t="str">
        <f t="shared" si="4344"/>
        <v>BU$12</v>
      </c>
      <c r="BV3358" s="172" t="str">
        <f t="shared" si="4344"/>
        <v>BV$12</v>
      </c>
      <c r="BW3358" s="172" t="str">
        <f t="shared" si="4344"/>
        <v>BW$12</v>
      </c>
      <c r="BX3358" s="172" t="str">
        <f t="shared" si="4344"/>
        <v>BX$12</v>
      </c>
      <c r="BY3358" s="172" t="str">
        <f t="shared" si="4344"/>
        <v>BY$12</v>
      </c>
      <c r="BZ3358" s="172" t="str">
        <f t="shared" si="4344"/>
        <v>BZ$12</v>
      </c>
      <c r="CA3358" s="172" t="str">
        <f t="shared" si="4344"/>
        <v>CA$12</v>
      </c>
      <c r="CB3358" s="172" t="str">
        <f t="shared" si="4344"/>
        <v>CB$12</v>
      </c>
      <c r="CC3358" s="172" t="str">
        <f t="shared" si="4344"/>
        <v>CC$12</v>
      </c>
      <c r="CD3358" s="172" t="str">
        <f t="shared" si="4344"/>
        <v>CD$12</v>
      </c>
      <c r="CE3358" s="172" t="str">
        <f t="shared" si="4344"/>
        <v>CE$12</v>
      </c>
      <c r="CF3358" s="172" t="str">
        <f t="shared" ref="CF3358:CK3358" si="4345">CF3341</f>
        <v>CF$12</v>
      </c>
      <c r="CG3358" s="172" t="str">
        <f t="shared" si="4345"/>
        <v>CG$12</v>
      </c>
      <c r="CH3358" s="172" t="str">
        <f t="shared" si="4345"/>
        <v>CH$12</v>
      </c>
      <c r="CI3358" s="172" t="str">
        <f t="shared" si="4345"/>
        <v>CI$12</v>
      </c>
      <c r="CJ3358" s="172" t="str">
        <f t="shared" si="4345"/>
        <v>CJ$12</v>
      </c>
      <c r="CK3358" s="172" t="str">
        <f t="shared" si="4345"/>
        <v>CK$12</v>
      </c>
      <c r="CL3358" s="172" t="str">
        <f t="shared" ref="CL3358" si="4346">CL3341</f>
        <v>CL$12</v>
      </c>
    </row>
    <row r="3359" spans="2:90" x14ac:dyDescent="0.4">
      <c r="B3359" s="130" t="str">
        <f t="shared" si="4342"/>
        <v>Primary volume driver</v>
      </c>
      <c r="C3359" s="56"/>
      <c r="D3359" s="56" t="s">
        <v>405</v>
      </c>
      <c r="E3359" s="56" t="s">
        <v>906</v>
      </c>
      <c r="F3359" s="56"/>
      <c r="G3359" s="56" t="s">
        <v>330</v>
      </c>
      <c r="H3359" s="56"/>
      <c r="I3359" s="79"/>
      <c r="J3359" s="79"/>
      <c r="K3359" s="15"/>
      <c r="L3359" s="15"/>
      <c r="M3359" s="15"/>
      <c r="N3359" s="15"/>
      <c r="O3359" s="15"/>
      <c r="P3359" s="15"/>
      <c r="R3359" s="15"/>
      <c r="S3359" s="172" t="str">
        <f t="shared" ref="S3359" si="4347">S3342</f>
        <v>S$13</v>
      </c>
      <c r="T3359" s="172" t="str">
        <f t="shared" ref="T3359:CD3359" si="4348">T3342</f>
        <v>T$13</v>
      </c>
      <c r="U3359" s="172" t="str">
        <f t="shared" si="4348"/>
        <v>U$13</v>
      </c>
      <c r="V3359" s="172" t="str">
        <f t="shared" si="4348"/>
        <v>V$13</v>
      </c>
      <c r="W3359" s="172" t="str">
        <f t="shared" si="4348"/>
        <v>W$13</v>
      </c>
      <c r="X3359" s="172" t="str">
        <f t="shared" si="4348"/>
        <v>X$13</v>
      </c>
      <c r="Y3359" s="172" t="str">
        <f t="shared" si="4348"/>
        <v>Y$13</v>
      </c>
      <c r="Z3359" s="172" t="str">
        <f t="shared" si="4348"/>
        <v>Z$13</v>
      </c>
      <c r="AA3359" s="172" t="str">
        <f t="shared" si="4348"/>
        <v>AA$13</v>
      </c>
      <c r="AB3359" s="172" t="str">
        <f t="shared" si="4348"/>
        <v>AB$13</v>
      </c>
      <c r="AC3359" s="172" t="str">
        <f t="shared" si="4348"/>
        <v>AC$13</v>
      </c>
      <c r="AD3359" s="172" t="str">
        <f t="shared" si="4348"/>
        <v>AD$13</v>
      </c>
      <c r="AE3359" s="172" t="str">
        <f t="shared" si="4348"/>
        <v>AE$13</v>
      </c>
      <c r="AF3359" s="172" t="str">
        <f t="shared" si="4348"/>
        <v>AF$13</v>
      </c>
      <c r="AG3359" s="172" t="str">
        <f t="shared" si="4348"/>
        <v>AG$13</v>
      </c>
      <c r="AH3359" s="172" t="str">
        <f t="shared" si="4348"/>
        <v>AH$13</v>
      </c>
      <c r="AI3359" s="172" t="str">
        <f t="shared" si="4348"/>
        <v>AI$13</v>
      </c>
      <c r="AJ3359" s="172" t="str">
        <f t="shared" si="4348"/>
        <v>AJ$13</v>
      </c>
      <c r="AK3359" s="172" t="str">
        <f t="shared" si="4348"/>
        <v>AK$13</v>
      </c>
      <c r="AL3359" s="172" t="str">
        <f t="shared" si="4348"/>
        <v>AL$13</v>
      </c>
      <c r="AM3359" s="172" t="str">
        <f t="shared" si="4348"/>
        <v>AM$13</v>
      </c>
      <c r="AN3359" s="172" t="str">
        <f t="shared" si="4348"/>
        <v>AN$13</v>
      </c>
      <c r="AO3359" s="172" t="str">
        <f t="shared" si="4348"/>
        <v>AO$13</v>
      </c>
      <c r="AP3359" s="172" t="str">
        <f t="shared" si="4348"/>
        <v>AP$13</v>
      </c>
      <c r="AQ3359" s="172" t="str">
        <f t="shared" si="4348"/>
        <v>AQ$13</v>
      </c>
      <c r="AR3359" s="172" t="str">
        <f t="shared" si="4348"/>
        <v>AR$13</v>
      </c>
      <c r="AS3359" s="172" t="str">
        <f t="shared" si="4348"/>
        <v>AS$13</v>
      </c>
      <c r="AT3359" s="172" t="str">
        <f t="shared" si="4348"/>
        <v>AT$13</v>
      </c>
      <c r="AU3359" s="172" t="str">
        <f t="shared" si="4348"/>
        <v>AU$13</v>
      </c>
      <c r="AV3359" s="172" t="str">
        <f t="shared" si="4348"/>
        <v>AV$13</v>
      </c>
      <c r="AW3359" s="172" t="str">
        <f t="shared" si="4348"/>
        <v>AW$13</v>
      </c>
      <c r="AX3359" s="172" t="str">
        <f t="shared" si="4348"/>
        <v>AX$13</v>
      </c>
      <c r="AY3359" s="172" t="str">
        <f t="shared" si="4348"/>
        <v>AY$13</v>
      </c>
      <c r="AZ3359" s="172" t="str">
        <f t="shared" si="4348"/>
        <v>AZ$13</v>
      </c>
      <c r="BA3359" s="172" t="str">
        <f t="shared" si="4348"/>
        <v>BA$13</v>
      </c>
      <c r="BB3359" s="172" t="str">
        <f t="shared" si="4348"/>
        <v>BB$13</v>
      </c>
      <c r="BC3359" s="172" t="str">
        <f t="shared" si="4348"/>
        <v>BC$13</v>
      </c>
      <c r="BD3359" s="172" t="str">
        <f t="shared" si="4348"/>
        <v>BD$13</v>
      </c>
      <c r="BE3359" s="172" t="str">
        <f t="shared" si="4348"/>
        <v>BE$13</v>
      </c>
      <c r="BF3359" s="172" t="str">
        <f t="shared" si="4348"/>
        <v>BF$13</v>
      </c>
      <c r="BG3359" s="172" t="str">
        <f t="shared" si="4348"/>
        <v>BG$13</v>
      </c>
      <c r="BH3359" s="172" t="str">
        <f t="shared" si="4348"/>
        <v>BH$13</v>
      </c>
      <c r="BI3359" s="172" t="str">
        <f t="shared" si="4348"/>
        <v>BI$13</v>
      </c>
      <c r="BJ3359" s="172" t="str">
        <f t="shared" si="4348"/>
        <v>BJ$13</v>
      </c>
      <c r="BK3359" s="172" t="str">
        <f t="shared" si="4348"/>
        <v>BK$13</v>
      </c>
      <c r="BL3359" s="172" t="str">
        <f t="shared" si="4348"/>
        <v>BL$13</v>
      </c>
      <c r="BM3359" s="172" t="str">
        <f t="shared" si="4348"/>
        <v>BM$13</v>
      </c>
      <c r="BN3359" s="172" t="str">
        <f t="shared" si="4348"/>
        <v>BN$13</v>
      </c>
      <c r="BO3359" s="172" t="str">
        <f t="shared" si="4348"/>
        <v>BO$13</v>
      </c>
      <c r="BP3359" s="172" t="str">
        <f t="shared" si="4348"/>
        <v>BP$13</v>
      </c>
      <c r="BQ3359" s="172" t="str">
        <f t="shared" si="4348"/>
        <v>BQ$13</v>
      </c>
      <c r="BR3359" s="172" t="str">
        <f t="shared" si="4348"/>
        <v>BR$13</v>
      </c>
      <c r="BS3359" s="172" t="str">
        <f t="shared" si="4348"/>
        <v>BS$13</v>
      </c>
      <c r="BT3359" s="172" t="str">
        <f t="shared" si="4348"/>
        <v>BT$13</v>
      </c>
      <c r="BU3359" s="172" t="str">
        <f t="shared" si="4348"/>
        <v>BU$13</v>
      </c>
      <c r="BV3359" s="172" t="str">
        <f t="shared" si="4348"/>
        <v>BV$13</v>
      </c>
      <c r="BW3359" s="172" t="str">
        <f t="shared" si="4348"/>
        <v>BW$13</v>
      </c>
      <c r="BX3359" s="172" t="str">
        <f t="shared" si="4348"/>
        <v>BX$13</v>
      </c>
      <c r="BY3359" s="172" t="str">
        <f t="shared" si="4348"/>
        <v>BY$13</v>
      </c>
      <c r="BZ3359" s="172" t="str">
        <f t="shared" si="4348"/>
        <v>BZ$13</v>
      </c>
      <c r="CA3359" s="172" t="str">
        <f t="shared" si="4348"/>
        <v>CA$13</v>
      </c>
      <c r="CB3359" s="172" t="str">
        <f t="shared" si="4348"/>
        <v>CB$13</v>
      </c>
      <c r="CC3359" s="172" t="str">
        <f t="shared" si="4348"/>
        <v>CC$13</v>
      </c>
      <c r="CD3359" s="172" t="str">
        <f t="shared" si="4348"/>
        <v>CD$13</v>
      </c>
      <c r="CE3359" s="172" t="str">
        <f t="shared" ref="CE3359:CK3359" si="4349">CE3342</f>
        <v>CE$13</v>
      </c>
      <c r="CF3359" s="172" t="str">
        <f t="shared" si="4349"/>
        <v>CF$13</v>
      </c>
      <c r="CG3359" s="172" t="str">
        <f t="shared" si="4349"/>
        <v>CG$13</v>
      </c>
      <c r="CH3359" s="172" t="str">
        <f t="shared" si="4349"/>
        <v>CH$13</v>
      </c>
      <c r="CI3359" s="172" t="str">
        <f t="shared" si="4349"/>
        <v>CI$13</v>
      </c>
      <c r="CJ3359" s="172" t="str">
        <f t="shared" si="4349"/>
        <v>CJ$13</v>
      </c>
      <c r="CK3359" s="172" t="str">
        <f t="shared" si="4349"/>
        <v>CK$13</v>
      </c>
      <c r="CL3359" s="172" t="str">
        <f t="shared" ref="CL3359" si="4350">CL3342</f>
        <v>CL$13</v>
      </c>
    </row>
    <row r="3360" spans="2:90" x14ac:dyDescent="0.4">
      <c r="B3360" s="184" t="str">
        <f>B3347</f>
        <v>Simple accounts payble - IS driven:</v>
      </c>
      <c r="C3360" s="12"/>
      <c r="D3360" s="12" t="s">
        <v>405</v>
      </c>
      <c r="E3360" s="12" t="s">
        <v>906</v>
      </c>
      <c r="F3360" s="12"/>
      <c r="G3360" s="12" t="s">
        <v>330</v>
      </c>
      <c r="H3360" s="12"/>
      <c r="I3360" s="60"/>
      <c r="J3360" s="60"/>
      <c r="K3360" s="15"/>
      <c r="L3360" s="15"/>
      <c r="M3360" s="15"/>
      <c r="N3360" s="15"/>
      <c r="O3360" s="15"/>
      <c r="P3360" s="15"/>
      <c r="R3360" s="15"/>
      <c r="S3360" s="172">
        <f t="shared" ref="S3360" si="4351">S3343</f>
        <v>0</v>
      </c>
      <c r="T3360" s="172">
        <f t="shared" ref="T3360:CD3360" si="4352">T3343</f>
        <v>0</v>
      </c>
      <c r="U3360" s="172">
        <f t="shared" si="4352"/>
        <v>0</v>
      </c>
      <c r="V3360" s="172">
        <f t="shared" si="4352"/>
        <v>0</v>
      </c>
      <c r="W3360" s="172">
        <f t="shared" si="4352"/>
        <v>0</v>
      </c>
      <c r="X3360" s="172">
        <f t="shared" si="4352"/>
        <v>0</v>
      </c>
      <c r="Y3360" s="172">
        <f t="shared" si="4352"/>
        <v>0</v>
      </c>
      <c r="Z3360" s="172">
        <f t="shared" si="4352"/>
        <v>0</v>
      </c>
      <c r="AA3360" s="172">
        <f t="shared" si="4352"/>
        <v>0</v>
      </c>
      <c r="AB3360" s="172">
        <f t="shared" si="4352"/>
        <v>0</v>
      </c>
      <c r="AC3360" s="172">
        <f t="shared" si="4352"/>
        <v>0</v>
      </c>
      <c r="AD3360" s="172">
        <f t="shared" si="4352"/>
        <v>0</v>
      </c>
      <c r="AE3360" s="172">
        <f t="shared" si="4352"/>
        <v>0</v>
      </c>
      <c r="AF3360" s="172">
        <f t="shared" si="4352"/>
        <v>0</v>
      </c>
      <c r="AG3360" s="172">
        <f t="shared" si="4352"/>
        <v>0</v>
      </c>
      <c r="AH3360" s="172">
        <f t="shared" si="4352"/>
        <v>0</v>
      </c>
      <c r="AI3360" s="172">
        <f t="shared" si="4352"/>
        <v>0</v>
      </c>
      <c r="AJ3360" s="172">
        <f t="shared" si="4352"/>
        <v>0</v>
      </c>
      <c r="AK3360" s="172">
        <f t="shared" si="4352"/>
        <v>0</v>
      </c>
      <c r="AL3360" s="172">
        <f t="shared" si="4352"/>
        <v>0</v>
      </c>
      <c r="AM3360" s="172">
        <f t="shared" si="4352"/>
        <v>0</v>
      </c>
      <c r="AN3360" s="172">
        <f t="shared" si="4352"/>
        <v>0</v>
      </c>
      <c r="AO3360" s="172">
        <f t="shared" si="4352"/>
        <v>0</v>
      </c>
      <c r="AP3360" s="172">
        <f t="shared" si="4352"/>
        <v>0</v>
      </c>
      <c r="AQ3360" s="172">
        <f t="shared" si="4352"/>
        <v>0</v>
      </c>
      <c r="AR3360" s="172">
        <f t="shared" si="4352"/>
        <v>0</v>
      </c>
      <c r="AS3360" s="172">
        <f t="shared" si="4352"/>
        <v>0</v>
      </c>
      <c r="AT3360" s="172">
        <f t="shared" si="4352"/>
        <v>0</v>
      </c>
      <c r="AU3360" s="172">
        <f t="shared" si="4352"/>
        <v>0</v>
      </c>
      <c r="AV3360" s="172">
        <f t="shared" si="4352"/>
        <v>0</v>
      </c>
      <c r="AW3360" s="172">
        <f t="shared" si="4352"/>
        <v>0</v>
      </c>
      <c r="AX3360" s="172">
        <f t="shared" si="4352"/>
        <v>0</v>
      </c>
      <c r="AY3360" s="172">
        <f t="shared" si="4352"/>
        <v>0</v>
      </c>
      <c r="AZ3360" s="172">
        <f t="shared" si="4352"/>
        <v>0</v>
      </c>
      <c r="BA3360" s="172">
        <f t="shared" si="4352"/>
        <v>0</v>
      </c>
      <c r="BB3360" s="172">
        <f t="shared" si="4352"/>
        <v>0</v>
      </c>
      <c r="BC3360" s="172">
        <f t="shared" si="4352"/>
        <v>0</v>
      </c>
      <c r="BD3360" s="172">
        <f t="shared" si="4352"/>
        <v>0</v>
      </c>
      <c r="BE3360" s="172">
        <f t="shared" si="4352"/>
        <v>0</v>
      </c>
      <c r="BF3360" s="172">
        <f t="shared" si="4352"/>
        <v>0</v>
      </c>
      <c r="BG3360" s="172">
        <f t="shared" si="4352"/>
        <v>0</v>
      </c>
      <c r="BH3360" s="172">
        <f t="shared" si="4352"/>
        <v>0</v>
      </c>
      <c r="BI3360" s="172">
        <f t="shared" si="4352"/>
        <v>0</v>
      </c>
      <c r="BJ3360" s="172">
        <f t="shared" si="4352"/>
        <v>0</v>
      </c>
      <c r="BK3360" s="172">
        <f t="shared" si="4352"/>
        <v>0</v>
      </c>
      <c r="BL3360" s="172">
        <f t="shared" si="4352"/>
        <v>0</v>
      </c>
      <c r="BM3360" s="172">
        <f t="shared" si="4352"/>
        <v>0</v>
      </c>
      <c r="BN3360" s="172">
        <f t="shared" si="4352"/>
        <v>0</v>
      </c>
      <c r="BO3360" s="172">
        <f t="shared" si="4352"/>
        <v>0</v>
      </c>
      <c r="BP3360" s="172">
        <f t="shared" si="4352"/>
        <v>0</v>
      </c>
      <c r="BQ3360" s="172">
        <f t="shared" si="4352"/>
        <v>0</v>
      </c>
      <c r="BR3360" s="172">
        <f t="shared" si="4352"/>
        <v>0</v>
      </c>
      <c r="BS3360" s="172">
        <f t="shared" si="4352"/>
        <v>0</v>
      </c>
      <c r="BT3360" s="172">
        <f t="shared" si="4352"/>
        <v>0</v>
      </c>
      <c r="BU3360" s="172">
        <f t="shared" si="4352"/>
        <v>0</v>
      </c>
      <c r="BV3360" s="172">
        <f t="shared" si="4352"/>
        <v>0</v>
      </c>
      <c r="BW3360" s="172">
        <f t="shared" si="4352"/>
        <v>0</v>
      </c>
      <c r="BX3360" s="172">
        <f t="shared" si="4352"/>
        <v>0</v>
      </c>
      <c r="BY3360" s="172">
        <f t="shared" si="4352"/>
        <v>0</v>
      </c>
      <c r="BZ3360" s="172">
        <f t="shared" si="4352"/>
        <v>0</v>
      </c>
      <c r="CA3360" s="172">
        <f t="shared" si="4352"/>
        <v>0</v>
      </c>
      <c r="CB3360" s="172">
        <f t="shared" si="4352"/>
        <v>0</v>
      </c>
      <c r="CC3360" s="172">
        <f t="shared" si="4352"/>
        <v>0</v>
      </c>
      <c r="CD3360" s="172">
        <f t="shared" si="4352"/>
        <v>0</v>
      </c>
      <c r="CE3360" s="172">
        <f t="shared" ref="CE3360:CK3360" si="4353">CE3343</f>
        <v>0</v>
      </c>
      <c r="CF3360" s="172">
        <f t="shared" si="4353"/>
        <v>0</v>
      </c>
      <c r="CG3360" s="172">
        <f t="shared" si="4353"/>
        <v>0</v>
      </c>
      <c r="CH3360" s="172">
        <f t="shared" si="4353"/>
        <v>0</v>
      </c>
      <c r="CI3360" s="172">
        <f t="shared" si="4353"/>
        <v>0</v>
      </c>
      <c r="CJ3360" s="172">
        <f t="shared" si="4353"/>
        <v>0</v>
      </c>
      <c r="CK3360" s="172">
        <f t="shared" si="4353"/>
        <v>0</v>
      </c>
      <c r="CL3360" s="172">
        <f t="shared" ref="CL3360" si="4354">CL3343</f>
        <v>0</v>
      </c>
    </row>
    <row r="3361" spans="2:90" x14ac:dyDescent="0.4">
      <c r="B3361" s="184" t="str">
        <f>SUBSTITUTE(TRIM(MID(B3347, SEARCH("-", B3347) + 1, LEN(B3347))),":","")</f>
        <v>IS driven</v>
      </c>
      <c r="C3361" s="12"/>
      <c r="D3361" s="12" t="s">
        <v>405</v>
      </c>
      <c r="E3361" s="12" t="s">
        <v>906</v>
      </c>
      <c r="F3361" s="12"/>
      <c r="G3361" s="12" t="s">
        <v>330</v>
      </c>
      <c r="H3361" s="12"/>
      <c r="I3361" s="60"/>
      <c r="J3361" s="60"/>
      <c r="K3361" s="15"/>
      <c r="L3361" s="15"/>
      <c r="M3361" s="15"/>
      <c r="N3361" s="15"/>
      <c r="O3361" s="15"/>
      <c r="P3361" s="15"/>
      <c r="R3361" s="15"/>
    </row>
    <row r="3362" spans="2:90" x14ac:dyDescent="0.4">
      <c r="B3362" s="130" t="str">
        <f t="shared" si="4342"/>
        <v>Secondary revenue driver</v>
      </c>
      <c r="C3362" s="12"/>
      <c r="D3362" s="12" t="s">
        <v>405</v>
      </c>
      <c r="E3362" s="12" t="s">
        <v>906</v>
      </c>
      <c r="F3362" s="12"/>
      <c r="G3362" s="12" t="s">
        <v>330</v>
      </c>
      <c r="H3362" s="12"/>
      <c r="I3362" s="60"/>
      <c r="J3362" s="60"/>
      <c r="K3362" s="15"/>
      <c r="L3362" s="15"/>
      <c r="M3362" s="15"/>
      <c r="N3362" s="15"/>
      <c r="O3362" s="15"/>
      <c r="P3362" s="15"/>
      <c r="R3362" s="15"/>
      <c r="S3362" s="205" t="str">
        <f t="shared" ref="S3362" si="4355">ADDRESS(ROW(S3352),COLUMN(S3352),2)</f>
        <v>S$3352</v>
      </c>
      <c r="T3362" s="205" t="str">
        <f t="shared" ref="T3362:AX3362" si="4356">ADDRESS(ROW(T3352),COLUMN(T3352),2)</f>
        <v>T$3352</v>
      </c>
      <c r="U3362" s="205" t="str">
        <f t="shared" si="4356"/>
        <v>U$3352</v>
      </c>
      <c r="V3362" s="205" t="str">
        <f t="shared" si="4356"/>
        <v>V$3352</v>
      </c>
      <c r="W3362" s="205" t="str">
        <f t="shared" si="4356"/>
        <v>W$3352</v>
      </c>
      <c r="X3362" s="205" t="str">
        <f t="shared" si="4356"/>
        <v>X$3352</v>
      </c>
      <c r="Y3362" s="205" t="str">
        <f t="shared" si="4356"/>
        <v>Y$3352</v>
      </c>
      <c r="Z3362" s="205" t="str">
        <f t="shared" si="4356"/>
        <v>Z$3352</v>
      </c>
      <c r="AA3362" s="205" t="str">
        <f t="shared" si="4356"/>
        <v>AA$3352</v>
      </c>
      <c r="AB3362" s="205" t="str">
        <f t="shared" si="4356"/>
        <v>AB$3352</v>
      </c>
      <c r="AC3362" s="205" t="str">
        <f t="shared" si="4356"/>
        <v>AC$3352</v>
      </c>
      <c r="AD3362" s="205" t="str">
        <f t="shared" si="4356"/>
        <v>AD$3352</v>
      </c>
      <c r="AE3362" s="205" t="str">
        <f t="shared" si="4356"/>
        <v>AE$3352</v>
      </c>
      <c r="AF3362" s="205" t="str">
        <f t="shared" si="4356"/>
        <v>AF$3352</v>
      </c>
      <c r="AG3362" s="205" t="str">
        <f t="shared" si="4356"/>
        <v>AG$3352</v>
      </c>
      <c r="AH3362" s="205" t="str">
        <f t="shared" si="4356"/>
        <v>AH$3352</v>
      </c>
      <c r="AI3362" s="205" t="str">
        <f t="shared" si="4356"/>
        <v>AI$3352</v>
      </c>
      <c r="AJ3362" s="205" t="str">
        <f t="shared" si="4356"/>
        <v>AJ$3352</v>
      </c>
      <c r="AK3362" s="205" t="str">
        <f t="shared" si="4356"/>
        <v>AK$3352</v>
      </c>
      <c r="AL3362" s="205" t="str">
        <f t="shared" si="4356"/>
        <v>AL$3352</v>
      </c>
      <c r="AM3362" s="205" t="str">
        <f t="shared" si="4356"/>
        <v>AM$3352</v>
      </c>
      <c r="AN3362" s="205" t="str">
        <f t="shared" si="4356"/>
        <v>AN$3352</v>
      </c>
      <c r="AO3362" s="205" t="str">
        <f t="shared" si="4356"/>
        <v>AO$3352</v>
      </c>
      <c r="AP3362" s="205" t="str">
        <f t="shared" si="4356"/>
        <v>AP$3352</v>
      </c>
      <c r="AQ3362" s="205" t="str">
        <f t="shared" si="4356"/>
        <v>AQ$3352</v>
      </c>
      <c r="AR3362" s="205" t="str">
        <f t="shared" si="4356"/>
        <v>AR$3352</v>
      </c>
      <c r="AS3362" s="205" t="str">
        <f t="shared" si="4356"/>
        <v>AS$3352</v>
      </c>
      <c r="AT3362" s="205" t="str">
        <f t="shared" si="4356"/>
        <v>AT$3352</v>
      </c>
      <c r="AU3362" s="205" t="str">
        <f t="shared" si="4356"/>
        <v>AU$3352</v>
      </c>
      <c r="AV3362" s="205" t="str">
        <f t="shared" si="4356"/>
        <v>AV$3352</v>
      </c>
      <c r="AW3362" s="205" t="str">
        <f t="shared" si="4356"/>
        <v>AW$3352</v>
      </c>
      <c r="AX3362" s="205" t="str">
        <f t="shared" si="4356"/>
        <v>AX$3352</v>
      </c>
      <c r="AY3362" s="205" t="str">
        <f t="shared" ref="AY3362:CD3362" si="4357">ADDRESS(ROW(AY3352),COLUMN(AY3352),2)</f>
        <v>AY$3352</v>
      </c>
      <c r="AZ3362" s="205" t="str">
        <f t="shared" si="4357"/>
        <v>AZ$3352</v>
      </c>
      <c r="BA3362" s="205" t="str">
        <f t="shared" si="4357"/>
        <v>BA$3352</v>
      </c>
      <c r="BB3362" s="205" t="str">
        <f t="shared" si="4357"/>
        <v>BB$3352</v>
      </c>
      <c r="BC3362" s="205" t="str">
        <f t="shared" si="4357"/>
        <v>BC$3352</v>
      </c>
      <c r="BD3362" s="205" t="str">
        <f t="shared" si="4357"/>
        <v>BD$3352</v>
      </c>
      <c r="BE3362" s="205" t="str">
        <f t="shared" si="4357"/>
        <v>BE$3352</v>
      </c>
      <c r="BF3362" s="205" t="str">
        <f t="shared" si="4357"/>
        <v>BF$3352</v>
      </c>
      <c r="BG3362" s="205" t="str">
        <f t="shared" si="4357"/>
        <v>BG$3352</v>
      </c>
      <c r="BH3362" s="205" t="str">
        <f t="shared" si="4357"/>
        <v>BH$3352</v>
      </c>
      <c r="BI3362" s="205" t="str">
        <f t="shared" si="4357"/>
        <v>BI$3352</v>
      </c>
      <c r="BJ3362" s="205" t="str">
        <f t="shared" si="4357"/>
        <v>BJ$3352</v>
      </c>
      <c r="BK3362" s="205" t="str">
        <f t="shared" si="4357"/>
        <v>BK$3352</v>
      </c>
      <c r="BL3362" s="205" t="str">
        <f t="shared" si="4357"/>
        <v>BL$3352</v>
      </c>
      <c r="BM3362" s="205" t="str">
        <f t="shared" si="4357"/>
        <v>BM$3352</v>
      </c>
      <c r="BN3362" s="205" t="str">
        <f t="shared" si="4357"/>
        <v>BN$3352</v>
      </c>
      <c r="BO3362" s="205" t="str">
        <f t="shared" si="4357"/>
        <v>BO$3352</v>
      </c>
      <c r="BP3362" s="205" t="str">
        <f t="shared" si="4357"/>
        <v>BP$3352</v>
      </c>
      <c r="BQ3362" s="205" t="str">
        <f t="shared" si="4357"/>
        <v>BQ$3352</v>
      </c>
      <c r="BR3362" s="205" t="str">
        <f t="shared" si="4357"/>
        <v>BR$3352</v>
      </c>
      <c r="BS3362" s="205" t="str">
        <f t="shared" si="4357"/>
        <v>BS$3352</v>
      </c>
      <c r="BT3362" s="205" t="str">
        <f t="shared" si="4357"/>
        <v>BT$3352</v>
      </c>
      <c r="BU3362" s="205" t="str">
        <f t="shared" si="4357"/>
        <v>BU$3352</v>
      </c>
      <c r="BV3362" s="205" t="str">
        <f t="shared" si="4357"/>
        <v>BV$3352</v>
      </c>
      <c r="BW3362" s="205" t="str">
        <f t="shared" si="4357"/>
        <v>BW$3352</v>
      </c>
      <c r="BX3362" s="205" t="str">
        <f t="shared" si="4357"/>
        <v>BX$3352</v>
      </c>
      <c r="BY3362" s="205" t="str">
        <f t="shared" si="4357"/>
        <v>BY$3352</v>
      </c>
      <c r="BZ3362" s="205" t="str">
        <f t="shared" si="4357"/>
        <v>BZ$3352</v>
      </c>
      <c r="CA3362" s="205" t="str">
        <f t="shared" si="4357"/>
        <v>CA$3352</v>
      </c>
      <c r="CB3362" s="205" t="str">
        <f t="shared" si="4357"/>
        <v>CB$3352</v>
      </c>
      <c r="CC3362" s="205" t="str">
        <f t="shared" si="4357"/>
        <v>CC$3352</v>
      </c>
      <c r="CD3362" s="205" t="str">
        <f t="shared" si="4357"/>
        <v>CD$3352</v>
      </c>
      <c r="CE3362" s="205" t="str">
        <f t="shared" ref="CE3362:CK3362" si="4358">ADDRESS(ROW(CE3352),COLUMN(CE3352),2)</f>
        <v>CE$3352</v>
      </c>
      <c r="CF3362" s="205" t="str">
        <f t="shared" si="4358"/>
        <v>CF$3352</v>
      </c>
      <c r="CG3362" s="205" t="str">
        <f t="shared" si="4358"/>
        <v>CG$3352</v>
      </c>
      <c r="CH3362" s="205" t="str">
        <f t="shared" si="4358"/>
        <v>CH$3352</v>
      </c>
      <c r="CI3362" s="205" t="str">
        <f t="shared" si="4358"/>
        <v>CI$3352</v>
      </c>
      <c r="CJ3362" s="205" t="str">
        <f t="shared" si="4358"/>
        <v>CJ$3352</v>
      </c>
      <c r="CK3362" s="205" t="str">
        <f t="shared" si="4358"/>
        <v>CK$3352</v>
      </c>
      <c r="CL3362" s="205" t="str">
        <f t="shared" ref="CL3362" si="4359">ADDRESS(ROW(CL3352),COLUMN(CL3352),2)</f>
        <v>CL$3352</v>
      </c>
    </row>
    <row r="3363" spans="2:90" x14ac:dyDescent="0.4">
      <c r="B3363" s="130" t="str">
        <f t="shared" si="4342"/>
        <v>Secondary volume driver</v>
      </c>
      <c r="C3363" s="12"/>
      <c r="D3363" s="12" t="s">
        <v>405</v>
      </c>
      <c r="E3363" s="12" t="s">
        <v>906</v>
      </c>
      <c r="F3363" s="12"/>
      <c r="G3363" s="12" t="s">
        <v>330</v>
      </c>
      <c r="H3363" s="12"/>
      <c r="I3363" s="60"/>
      <c r="J3363" s="60"/>
      <c r="K3363" s="15"/>
      <c r="L3363" s="15"/>
      <c r="M3363" s="15"/>
      <c r="N3363" s="15"/>
      <c r="O3363" s="15"/>
      <c r="P3363" s="15"/>
      <c r="R3363" s="15"/>
      <c r="S3363" s="205" t="str">
        <f t="shared" ref="S3363" si="4360">ADDRESS(ROW(S3351),COLUMN(S3351),2)</f>
        <v>S$3351</v>
      </c>
      <c r="T3363" s="205" t="str">
        <f t="shared" ref="T3363:AX3363" si="4361">ADDRESS(ROW(T3351),COLUMN(T3351),2)</f>
        <v>T$3351</v>
      </c>
      <c r="U3363" s="205" t="str">
        <f t="shared" si="4361"/>
        <v>U$3351</v>
      </c>
      <c r="V3363" s="205" t="str">
        <f t="shared" si="4361"/>
        <v>V$3351</v>
      </c>
      <c r="W3363" s="205" t="str">
        <f t="shared" si="4361"/>
        <v>W$3351</v>
      </c>
      <c r="X3363" s="205" t="str">
        <f t="shared" si="4361"/>
        <v>X$3351</v>
      </c>
      <c r="Y3363" s="205" t="str">
        <f t="shared" si="4361"/>
        <v>Y$3351</v>
      </c>
      <c r="Z3363" s="205" t="str">
        <f t="shared" si="4361"/>
        <v>Z$3351</v>
      </c>
      <c r="AA3363" s="205" t="str">
        <f t="shared" si="4361"/>
        <v>AA$3351</v>
      </c>
      <c r="AB3363" s="205" t="str">
        <f t="shared" si="4361"/>
        <v>AB$3351</v>
      </c>
      <c r="AC3363" s="205" t="str">
        <f t="shared" si="4361"/>
        <v>AC$3351</v>
      </c>
      <c r="AD3363" s="205" t="str">
        <f t="shared" si="4361"/>
        <v>AD$3351</v>
      </c>
      <c r="AE3363" s="205" t="str">
        <f t="shared" si="4361"/>
        <v>AE$3351</v>
      </c>
      <c r="AF3363" s="205" t="str">
        <f t="shared" si="4361"/>
        <v>AF$3351</v>
      </c>
      <c r="AG3363" s="205" t="str">
        <f t="shared" si="4361"/>
        <v>AG$3351</v>
      </c>
      <c r="AH3363" s="205" t="str">
        <f t="shared" si="4361"/>
        <v>AH$3351</v>
      </c>
      <c r="AI3363" s="205" t="str">
        <f t="shared" si="4361"/>
        <v>AI$3351</v>
      </c>
      <c r="AJ3363" s="205" t="str">
        <f t="shared" si="4361"/>
        <v>AJ$3351</v>
      </c>
      <c r="AK3363" s="205" t="str">
        <f t="shared" si="4361"/>
        <v>AK$3351</v>
      </c>
      <c r="AL3363" s="205" t="str">
        <f t="shared" si="4361"/>
        <v>AL$3351</v>
      </c>
      <c r="AM3363" s="205" t="str">
        <f t="shared" si="4361"/>
        <v>AM$3351</v>
      </c>
      <c r="AN3363" s="205" t="str">
        <f t="shared" si="4361"/>
        <v>AN$3351</v>
      </c>
      <c r="AO3363" s="205" t="str">
        <f t="shared" si="4361"/>
        <v>AO$3351</v>
      </c>
      <c r="AP3363" s="205" t="str">
        <f t="shared" si="4361"/>
        <v>AP$3351</v>
      </c>
      <c r="AQ3363" s="205" t="str">
        <f t="shared" si="4361"/>
        <v>AQ$3351</v>
      </c>
      <c r="AR3363" s="205" t="str">
        <f t="shared" si="4361"/>
        <v>AR$3351</v>
      </c>
      <c r="AS3363" s="205" t="str">
        <f t="shared" si="4361"/>
        <v>AS$3351</v>
      </c>
      <c r="AT3363" s="205" t="str">
        <f t="shared" si="4361"/>
        <v>AT$3351</v>
      </c>
      <c r="AU3363" s="205" t="str">
        <f t="shared" si="4361"/>
        <v>AU$3351</v>
      </c>
      <c r="AV3363" s="205" t="str">
        <f t="shared" si="4361"/>
        <v>AV$3351</v>
      </c>
      <c r="AW3363" s="205" t="str">
        <f t="shared" si="4361"/>
        <v>AW$3351</v>
      </c>
      <c r="AX3363" s="205" t="str">
        <f t="shared" si="4361"/>
        <v>AX$3351</v>
      </c>
      <c r="AY3363" s="205" t="str">
        <f t="shared" ref="AY3363:CD3363" si="4362">ADDRESS(ROW(AY3351),COLUMN(AY3351),2)</f>
        <v>AY$3351</v>
      </c>
      <c r="AZ3363" s="205" t="str">
        <f t="shared" si="4362"/>
        <v>AZ$3351</v>
      </c>
      <c r="BA3363" s="205" t="str">
        <f t="shared" si="4362"/>
        <v>BA$3351</v>
      </c>
      <c r="BB3363" s="205" t="str">
        <f t="shared" si="4362"/>
        <v>BB$3351</v>
      </c>
      <c r="BC3363" s="205" t="str">
        <f t="shared" si="4362"/>
        <v>BC$3351</v>
      </c>
      <c r="BD3363" s="205" t="str">
        <f t="shared" si="4362"/>
        <v>BD$3351</v>
      </c>
      <c r="BE3363" s="205" t="str">
        <f t="shared" si="4362"/>
        <v>BE$3351</v>
      </c>
      <c r="BF3363" s="205" t="str">
        <f t="shared" si="4362"/>
        <v>BF$3351</v>
      </c>
      <c r="BG3363" s="205" t="str">
        <f t="shared" si="4362"/>
        <v>BG$3351</v>
      </c>
      <c r="BH3363" s="205" t="str">
        <f t="shared" si="4362"/>
        <v>BH$3351</v>
      </c>
      <c r="BI3363" s="205" t="str">
        <f t="shared" si="4362"/>
        <v>BI$3351</v>
      </c>
      <c r="BJ3363" s="205" t="str">
        <f t="shared" si="4362"/>
        <v>BJ$3351</v>
      </c>
      <c r="BK3363" s="205" t="str">
        <f t="shared" si="4362"/>
        <v>BK$3351</v>
      </c>
      <c r="BL3363" s="205" t="str">
        <f t="shared" si="4362"/>
        <v>BL$3351</v>
      </c>
      <c r="BM3363" s="205" t="str">
        <f t="shared" si="4362"/>
        <v>BM$3351</v>
      </c>
      <c r="BN3363" s="205" t="str">
        <f t="shared" si="4362"/>
        <v>BN$3351</v>
      </c>
      <c r="BO3363" s="205" t="str">
        <f t="shared" si="4362"/>
        <v>BO$3351</v>
      </c>
      <c r="BP3363" s="205" t="str">
        <f t="shared" si="4362"/>
        <v>BP$3351</v>
      </c>
      <c r="BQ3363" s="205" t="str">
        <f t="shared" si="4362"/>
        <v>BQ$3351</v>
      </c>
      <c r="BR3363" s="205" t="str">
        <f t="shared" si="4362"/>
        <v>BR$3351</v>
      </c>
      <c r="BS3363" s="205" t="str">
        <f t="shared" si="4362"/>
        <v>BS$3351</v>
      </c>
      <c r="BT3363" s="205" t="str">
        <f t="shared" si="4362"/>
        <v>BT$3351</v>
      </c>
      <c r="BU3363" s="205" t="str">
        <f t="shared" si="4362"/>
        <v>BU$3351</v>
      </c>
      <c r="BV3363" s="205" t="str">
        <f t="shared" si="4362"/>
        <v>BV$3351</v>
      </c>
      <c r="BW3363" s="205" t="str">
        <f t="shared" si="4362"/>
        <v>BW$3351</v>
      </c>
      <c r="BX3363" s="205" t="str">
        <f t="shared" si="4362"/>
        <v>BX$3351</v>
      </c>
      <c r="BY3363" s="205" t="str">
        <f t="shared" si="4362"/>
        <v>BY$3351</v>
      </c>
      <c r="BZ3363" s="205" t="str">
        <f t="shared" si="4362"/>
        <v>BZ$3351</v>
      </c>
      <c r="CA3363" s="205" t="str">
        <f t="shared" si="4362"/>
        <v>CA$3351</v>
      </c>
      <c r="CB3363" s="205" t="str">
        <f t="shared" si="4362"/>
        <v>CB$3351</v>
      </c>
      <c r="CC3363" s="205" t="str">
        <f t="shared" si="4362"/>
        <v>CC$3351</v>
      </c>
      <c r="CD3363" s="205" t="str">
        <f t="shared" si="4362"/>
        <v>CD$3351</v>
      </c>
      <c r="CE3363" s="205" t="str">
        <f t="shared" ref="CE3363:CK3363" si="4363">ADDRESS(ROW(CE3351),COLUMN(CE3351),2)</f>
        <v>CE$3351</v>
      </c>
      <c r="CF3363" s="205" t="str">
        <f t="shared" si="4363"/>
        <v>CF$3351</v>
      </c>
      <c r="CG3363" s="205" t="str">
        <f t="shared" si="4363"/>
        <v>CG$3351</v>
      </c>
      <c r="CH3363" s="205" t="str">
        <f t="shared" si="4363"/>
        <v>CH$3351</v>
      </c>
      <c r="CI3363" s="205" t="str">
        <f t="shared" si="4363"/>
        <v>CI$3351</v>
      </c>
      <c r="CJ3363" s="205" t="str">
        <f t="shared" si="4363"/>
        <v>CJ$3351</v>
      </c>
      <c r="CK3363" s="205" t="str">
        <f t="shared" si="4363"/>
        <v>CK$3351</v>
      </c>
      <c r="CL3363" s="205" t="str">
        <f t="shared" ref="CL3363" si="4364">ADDRESS(ROW(CL3351),COLUMN(CL3351),2)</f>
        <v>CL$3351</v>
      </c>
    </row>
    <row r="3364" spans="2:90" x14ac:dyDescent="0.4">
      <c r="C3364" s="12"/>
      <c r="D3364" s="12"/>
      <c r="E3364" s="12" t="s">
        <v>906</v>
      </c>
      <c r="F3364" s="12"/>
      <c r="G3364" s="12"/>
      <c r="H3364" s="12"/>
      <c r="I3364" s="60"/>
      <c r="J3364" s="60"/>
      <c r="K3364" s="15"/>
      <c r="L3364" s="15"/>
      <c r="M3364" s="15"/>
      <c r="N3364" s="15"/>
      <c r="O3364" s="15"/>
      <c r="P3364" s="15"/>
      <c r="R3364" s="15"/>
      <c r="S3364" s="76"/>
      <c r="T3364" s="76"/>
      <c r="U3364" s="76"/>
      <c r="V3364" s="76"/>
      <c r="W3364" s="76"/>
      <c r="X3364" s="76"/>
      <c r="Y3364" s="76"/>
      <c r="Z3364" s="76"/>
      <c r="AA3364" s="76"/>
      <c r="AB3364" s="76"/>
      <c r="AC3364" s="76"/>
      <c r="AD3364" s="76"/>
      <c r="AE3364" s="76"/>
      <c r="AF3364" s="76"/>
      <c r="AG3364" s="76"/>
      <c r="AH3364" s="76"/>
      <c r="AI3364" s="76"/>
      <c r="AJ3364" s="76"/>
      <c r="AK3364" s="76"/>
      <c r="AL3364" s="76"/>
      <c r="AM3364" s="76"/>
      <c r="AN3364" s="76"/>
      <c r="AO3364" s="76"/>
      <c r="AP3364" s="76"/>
      <c r="AQ3364" s="76"/>
      <c r="AR3364" s="76"/>
      <c r="AS3364" s="76"/>
      <c r="AT3364" s="76"/>
      <c r="AU3364" s="76"/>
      <c r="AV3364" s="76"/>
      <c r="AW3364" s="76"/>
      <c r="AX3364" s="76"/>
      <c r="AY3364" s="76"/>
      <c r="AZ3364" s="76"/>
      <c r="BA3364" s="76"/>
      <c r="BB3364" s="76"/>
      <c r="BC3364" s="76"/>
      <c r="BD3364" s="76"/>
      <c r="BE3364" s="76"/>
      <c r="BF3364" s="76"/>
      <c r="BG3364" s="76"/>
      <c r="BH3364" s="76"/>
      <c r="BI3364" s="76"/>
      <c r="BJ3364" s="76"/>
      <c r="BK3364" s="76"/>
      <c r="BL3364" s="76"/>
      <c r="BM3364" s="76"/>
      <c r="BN3364" s="76"/>
      <c r="BO3364" s="76"/>
      <c r="BP3364" s="76"/>
      <c r="BQ3364" s="76"/>
      <c r="BR3364" s="76"/>
      <c r="BS3364" s="76"/>
      <c r="BT3364" s="76"/>
      <c r="BU3364" s="76"/>
      <c r="BV3364" s="76"/>
      <c r="BW3364" s="76"/>
      <c r="BX3364" s="76"/>
      <c r="BY3364" s="76"/>
      <c r="BZ3364" s="76"/>
      <c r="CA3364" s="76"/>
      <c r="CB3364" s="76"/>
      <c r="CC3364" s="76"/>
      <c r="CD3364" s="76"/>
      <c r="CE3364" s="76"/>
      <c r="CF3364" s="76"/>
      <c r="CG3364" s="76"/>
      <c r="CH3364" s="76"/>
      <c r="CI3364" s="76"/>
      <c r="CJ3364" s="76"/>
      <c r="CK3364" s="76"/>
      <c r="CL3364" s="76"/>
    </row>
    <row r="3365" spans="2:90" x14ac:dyDescent="0.4">
      <c r="B3365" s="168" t="s">
        <v>487</v>
      </c>
      <c r="C3365" s="167"/>
      <c r="D3365" s="167"/>
      <c r="E3365" s="167" t="s">
        <v>906</v>
      </c>
      <c r="F3365" s="167"/>
      <c r="G3365" s="167"/>
      <c r="H3365" s="167"/>
      <c r="I3365" s="169"/>
      <c r="J3365" s="169"/>
      <c r="K3365" s="190"/>
      <c r="L3365" s="190"/>
      <c r="M3365" s="190"/>
      <c r="N3365" s="190"/>
      <c r="O3365" s="190"/>
      <c r="P3365" s="190"/>
      <c r="R3365" s="191"/>
      <c r="S3365" s="167"/>
      <c r="T3365" s="167"/>
      <c r="U3365" s="167"/>
      <c r="V3365" s="167"/>
      <c r="W3365" s="167"/>
      <c r="X3365" s="167"/>
      <c r="Y3365" s="167"/>
      <c r="Z3365" s="167"/>
      <c r="AA3365" s="167"/>
      <c r="AB3365" s="167"/>
      <c r="AC3365" s="167"/>
      <c r="AD3365" s="167"/>
      <c r="AE3365" s="167"/>
      <c r="AF3365" s="167"/>
      <c r="AG3365" s="167"/>
      <c r="AH3365" s="167"/>
      <c r="AI3365" s="167"/>
      <c r="AJ3365" s="167"/>
      <c r="AK3365" s="167"/>
      <c r="AL3365" s="167"/>
      <c r="AM3365" s="167"/>
      <c r="AN3365" s="167"/>
      <c r="AO3365" s="167"/>
      <c r="AP3365" s="167"/>
      <c r="AQ3365" s="167"/>
      <c r="AR3365" s="167"/>
      <c r="AS3365" s="167"/>
      <c r="AT3365" s="167"/>
      <c r="AU3365" s="167"/>
      <c r="AV3365" s="167"/>
      <c r="AW3365" s="167"/>
      <c r="AX3365" s="167"/>
      <c r="AY3365" s="167"/>
      <c r="AZ3365" s="167"/>
      <c r="BA3365" s="167"/>
      <c r="BB3365" s="167"/>
      <c r="BC3365" s="167"/>
      <c r="BD3365" s="167"/>
      <c r="BE3365" s="167"/>
      <c r="BF3365" s="167"/>
      <c r="BG3365" s="167"/>
      <c r="BH3365" s="167"/>
      <c r="BI3365" s="167"/>
      <c r="BJ3365" s="167"/>
      <c r="BK3365" s="167"/>
      <c r="BL3365" s="167"/>
      <c r="BM3365" s="167"/>
      <c r="BN3365" s="167"/>
      <c r="BO3365" s="167"/>
      <c r="BP3365" s="167"/>
      <c r="BQ3365" s="167"/>
      <c r="BR3365" s="167"/>
      <c r="BS3365" s="167"/>
      <c r="BT3365" s="167"/>
      <c r="BU3365" s="167"/>
      <c r="BV3365" s="167"/>
      <c r="BW3365" s="167"/>
      <c r="BX3365" s="167"/>
      <c r="BY3365" s="167"/>
      <c r="BZ3365" s="167"/>
      <c r="CA3365" s="167"/>
      <c r="CB3365" s="167"/>
      <c r="CC3365" s="167"/>
      <c r="CD3365" s="167"/>
      <c r="CE3365" s="167"/>
      <c r="CF3365" s="167"/>
      <c r="CG3365" s="167"/>
      <c r="CH3365" s="167"/>
      <c r="CI3365" s="167"/>
      <c r="CJ3365" s="167"/>
      <c r="CK3365" s="167"/>
      <c r="CL3365" s="167"/>
    </row>
    <row r="3366" spans="2:90" x14ac:dyDescent="0.4">
      <c r="B3366" s="168" t="s">
        <v>489</v>
      </c>
      <c r="C3366" s="167"/>
      <c r="D3366" s="167"/>
      <c r="E3366" s="167" t="s">
        <v>906</v>
      </c>
      <c r="F3366" s="167"/>
      <c r="G3366" s="167"/>
      <c r="H3366" s="167"/>
      <c r="I3366" s="169"/>
      <c r="J3366" s="169"/>
      <c r="K3366" s="190"/>
      <c r="L3366" s="190"/>
      <c r="M3366" s="190"/>
      <c r="N3366" s="190"/>
      <c r="O3366" s="190"/>
      <c r="P3366" s="190"/>
      <c r="R3366" s="191"/>
      <c r="S3366" s="167"/>
      <c r="T3366" s="167"/>
      <c r="U3366" s="167"/>
      <c r="V3366" s="167"/>
      <c r="W3366" s="167"/>
      <c r="X3366" s="167"/>
      <c r="Y3366" s="167"/>
      <c r="Z3366" s="167"/>
      <c r="AA3366" s="167"/>
      <c r="AB3366" s="167"/>
      <c r="AC3366" s="167"/>
      <c r="AD3366" s="167"/>
      <c r="AE3366" s="167"/>
      <c r="AF3366" s="167"/>
      <c r="AG3366" s="167"/>
      <c r="AH3366" s="167"/>
      <c r="AI3366" s="167"/>
      <c r="AJ3366" s="167"/>
      <c r="AK3366" s="167"/>
      <c r="AL3366" s="167"/>
      <c r="AM3366" s="167"/>
      <c r="AN3366" s="167"/>
      <c r="AO3366" s="167"/>
      <c r="AP3366" s="167"/>
      <c r="AQ3366" s="167"/>
      <c r="AR3366" s="167"/>
      <c r="AS3366" s="167"/>
      <c r="AT3366" s="167"/>
      <c r="AU3366" s="167"/>
      <c r="AV3366" s="167"/>
      <c r="AW3366" s="167"/>
      <c r="AX3366" s="167"/>
      <c r="AY3366" s="167"/>
      <c r="AZ3366" s="167"/>
      <c r="BA3366" s="167"/>
      <c r="BB3366" s="167"/>
      <c r="BC3366" s="167"/>
      <c r="BD3366" s="167"/>
      <c r="BE3366" s="167"/>
      <c r="BF3366" s="167"/>
      <c r="BG3366" s="167"/>
      <c r="BH3366" s="167"/>
      <c r="BI3366" s="167"/>
      <c r="BJ3366" s="167"/>
      <c r="BK3366" s="167"/>
      <c r="BL3366" s="167"/>
      <c r="BM3366" s="167"/>
      <c r="BN3366" s="167"/>
      <c r="BO3366" s="167"/>
      <c r="BP3366" s="167"/>
      <c r="BQ3366" s="167"/>
      <c r="BR3366" s="167"/>
      <c r="BS3366" s="167"/>
      <c r="BT3366" s="167"/>
      <c r="BU3366" s="167"/>
      <c r="BV3366" s="167"/>
      <c r="BW3366" s="167"/>
      <c r="BX3366" s="167"/>
      <c r="BY3366" s="167"/>
      <c r="BZ3366" s="167"/>
      <c r="CA3366" s="167"/>
      <c r="CB3366" s="167"/>
      <c r="CC3366" s="167"/>
      <c r="CD3366" s="167"/>
      <c r="CE3366" s="167"/>
      <c r="CF3366" s="167"/>
      <c r="CG3366" s="167"/>
      <c r="CH3366" s="167"/>
      <c r="CI3366" s="167"/>
      <c r="CJ3366" s="167"/>
      <c r="CK3366" s="167"/>
      <c r="CL3366" s="167"/>
    </row>
    <row r="3367" spans="2:90" x14ac:dyDescent="0.4">
      <c r="B3367" s="168" t="s">
        <v>459</v>
      </c>
      <c r="C3367" s="167"/>
      <c r="D3367" s="167"/>
      <c r="E3367" s="167" t="s">
        <v>906</v>
      </c>
      <c r="F3367" s="167"/>
      <c r="G3367" s="167"/>
      <c r="H3367" s="167"/>
      <c r="I3367" s="169"/>
      <c r="J3367" s="169"/>
      <c r="K3367" s="190"/>
      <c r="L3367" s="190"/>
      <c r="M3367" s="190"/>
      <c r="N3367" s="190"/>
      <c r="O3367" s="190"/>
      <c r="P3367" s="190"/>
      <c r="R3367" s="191"/>
      <c r="S3367" s="192" t="str">
        <f t="shared" ref="S3367:AX3367" si="4365">S$16</f>
        <v>S$12</v>
      </c>
      <c r="T3367" s="192" t="str">
        <f t="shared" si="4365"/>
        <v>T$12</v>
      </c>
      <c r="U3367" s="192" t="str">
        <f t="shared" si="4365"/>
        <v>U$12</v>
      </c>
      <c r="V3367" s="192" t="str">
        <f t="shared" si="4365"/>
        <v>V$12</v>
      </c>
      <c r="W3367" s="192" t="str">
        <f t="shared" si="4365"/>
        <v>W$12</v>
      </c>
      <c r="X3367" s="192" t="str">
        <f t="shared" si="4365"/>
        <v>X$12</v>
      </c>
      <c r="Y3367" s="192" t="str">
        <f t="shared" si="4365"/>
        <v>Y$12</v>
      </c>
      <c r="Z3367" s="192" t="str">
        <f t="shared" si="4365"/>
        <v>Z$12</v>
      </c>
      <c r="AA3367" s="192" t="str">
        <f t="shared" si="4365"/>
        <v>AA$12</v>
      </c>
      <c r="AB3367" s="192" t="str">
        <f t="shared" si="4365"/>
        <v>AB$12</v>
      </c>
      <c r="AC3367" s="192" t="str">
        <f t="shared" si="4365"/>
        <v>AC$12</v>
      </c>
      <c r="AD3367" s="192" t="str">
        <f t="shared" si="4365"/>
        <v>AD$12</v>
      </c>
      <c r="AE3367" s="192" t="str">
        <f t="shared" si="4365"/>
        <v>AE$12</v>
      </c>
      <c r="AF3367" s="192" t="str">
        <f t="shared" si="4365"/>
        <v>AF$12</v>
      </c>
      <c r="AG3367" s="192" t="str">
        <f t="shared" si="4365"/>
        <v>AG$12</v>
      </c>
      <c r="AH3367" s="192" t="str">
        <f t="shared" si="4365"/>
        <v>AH$12</v>
      </c>
      <c r="AI3367" s="192" t="str">
        <f t="shared" si="4365"/>
        <v>AI$12</v>
      </c>
      <c r="AJ3367" s="192" t="str">
        <f t="shared" si="4365"/>
        <v>AJ$12</v>
      </c>
      <c r="AK3367" s="192" t="str">
        <f t="shared" si="4365"/>
        <v>AK$12</v>
      </c>
      <c r="AL3367" s="192" t="str">
        <f t="shared" si="4365"/>
        <v>AL$12</v>
      </c>
      <c r="AM3367" s="192" t="str">
        <f t="shared" si="4365"/>
        <v>AM$12</v>
      </c>
      <c r="AN3367" s="192" t="str">
        <f t="shared" si="4365"/>
        <v>AN$12</v>
      </c>
      <c r="AO3367" s="192" t="str">
        <f t="shared" si="4365"/>
        <v>AO$12</v>
      </c>
      <c r="AP3367" s="192" t="str">
        <f t="shared" si="4365"/>
        <v>AP$12</v>
      </c>
      <c r="AQ3367" s="192" t="str">
        <f t="shared" si="4365"/>
        <v>AQ$12</v>
      </c>
      <c r="AR3367" s="192" t="str">
        <f t="shared" si="4365"/>
        <v>AR$12</v>
      </c>
      <c r="AS3367" s="192" t="str">
        <f t="shared" si="4365"/>
        <v>AS$12</v>
      </c>
      <c r="AT3367" s="192" t="str">
        <f t="shared" si="4365"/>
        <v>AT$12</v>
      </c>
      <c r="AU3367" s="192" t="str">
        <f t="shared" si="4365"/>
        <v>AU$12</v>
      </c>
      <c r="AV3367" s="192" t="str">
        <f t="shared" si="4365"/>
        <v>AV$12</v>
      </c>
      <c r="AW3367" s="192" t="str">
        <f t="shared" si="4365"/>
        <v>AW$12</v>
      </c>
      <c r="AX3367" s="192" t="str">
        <f t="shared" si="4365"/>
        <v>AX$12</v>
      </c>
      <c r="AY3367" s="192" t="str">
        <f t="shared" ref="AY3367:CD3367" si="4366">AY$16</f>
        <v>AY$12</v>
      </c>
      <c r="AZ3367" s="192" t="str">
        <f t="shared" si="4366"/>
        <v>AZ$12</v>
      </c>
      <c r="BA3367" s="192" t="str">
        <f t="shared" si="4366"/>
        <v>BA$12</v>
      </c>
      <c r="BB3367" s="192" t="str">
        <f t="shared" si="4366"/>
        <v>BB$12</v>
      </c>
      <c r="BC3367" s="192" t="str">
        <f t="shared" si="4366"/>
        <v>BC$12</v>
      </c>
      <c r="BD3367" s="192" t="str">
        <f t="shared" si="4366"/>
        <v>BD$12</v>
      </c>
      <c r="BE3367" s="192" t="str">
        <f t="shared" si="4366"/>
        <v>BE$12</v>
      </c>
      <c r="BF3367" s="192" t="str">
        <f t="shared" si="4366"/>
        <v>BF$12</v>
      </c>
      <c r="BG3367" s="192" t="str">
        <f t="shared" si="4366"/>
        <v>BG$12</v>
      </c>
      <c r="BH3367" s="192" t="str">
        <f t="shared" si="4366"/>
        <v>BH$12</v>
      </c>
      <c r="BI3367" s="192" t="str">
        <f t="shared" si="4366"/>
        <v>BI$12</v>
      </c>
      <c r="BJ3367" s="192" t="str">
        <f t="shared" si="4366"/>
        <v>BJ$12</v>
      </c>
      <c r="BK3367" s="192" t="str">
        <f t="shared" si="4366"/>
        <v>BK$12</v>
      </c>
      <c r="BL3367" s="192" t="str">
        <f t="shared" si="4366"/>
        <v>BL$12</v>
      </c>
      <c r="BM3367" s="192" t="str">
        <f t="shared" si="4366"/>
        <v>BM$12</v>
      </c>
      <c r="BN3367" s="192" t="str">
        <f t="shared" si="4366"/>
        <v>BN$12</v>
      </c>
      <c r="BO3367" s="192" t="str">
        <f t="shared" si="4366"/>
        <v>BO$12</v>
      </c>
      <c r="BP3367" s="192" t="str">
        <f t="shared" si="4366"/>
        <v>BP$12</v>
      </c>
      <c r="BQ3367" s="192" t="str">
        <f t="shared" si="4366"/>
        <v>BQ$12</v>
      </c>
      <c r="BR3367" s="192" t="str">
        <f t="shared" si="4366"/>
        <v>BR$12</v>
      </c>
      <c r="BS3367" s="192" t="str">
        <f t="shared" si="4366"/>
        <v>BS$12</v>
      </c>
      <c r="BT3367" s="192" t="str">
        <f t="shared" si="4366"/>
        <v>BT$12</v>
      </c>
      <c r="BU3367" s="192" t="str">
        <f t="shared" si="4366"/>
        <v>BU$12</v>
      </c>
      <c r="BV3367" s="192" t="str">
        <f t="shared" si="4366"/>
        <v>BV$12</v>
      </c>
      <c r="BW3367" s="192" t="str">
        <f t="shared" si="4366"/>
        <v>BW$12</v>
      </c>
      <c r="BX3367" s="192" t="str">
        <f t="shared" si="4366"/>
        <v>BX$12</v>
      </c>
      <c r="BY3367" s="192" t="str">
        <f t="shared" si="4366"/>
        <v>BY$12</v>
      </c>
      <c r="BZ3367" s="192" t="str">
        <f t="shared" si="4366"/>
        <v>BZ$12</v>
      </c>
      <c r="CA3367" s="192" t="str">
        <f t="shared" si="4366"/>
        <v>CA$12</v>
      </c>
      <c r="CB3367" s="192" t="str">
        <f t="shared" si="4366"/>
        <v>CB$12</v>
      </c>
      <c r="CC3367" s="192" t="str">
        <f t="shared" si="4366"/>
        <v>CC$12</v>
      </c>
      <c r="CD3367" s="192" t="str">
        <f t="shared" si="4366"/>
        <v>CD$12</v>
      </c>
      <c r="CE3367" s="192" t="str">
        <f t="shared" ref="CE3367:CL3367" si="4367">CE$16</f>
        <v>CE$12</v>
      </c>
      <c r="CF3367" s="192" t="str">
        <f t="shared" si="4367"/>
        <v>CF$12</v>
      </c>
      <c r="CG3367" s="192" t="str">
        <f t="shared" si="4367"/>
        <v>CG$12</v>
      </c>
      <c r="CH3367" s="192" t="str">
        <f t="shared" si="4367"/>
        <v>CH$12</v>
      </c>
      <c r="CI3367" s="192" t="str">
        <f t="shared" si="4367"/>
        <v>CI$12</v>
      </c>
      <c r="CJ3367" s="192" t="str">
        <f t="shared" si="4367"/>
        <v>CJ$12</v>
      </c>
      <c r="CK3367" s="192" t="str">
        <f t="shared" si="4367"/>
        <v>CK$12</v>
      </c>
      <c r="CL3367" s="192" t="str">
        <f t="shared" si="4367"/>
        <v>CL$12</v>
      </c>
    </row>
    <row r="3368" spans="2:90" x14ac:dyDescent="0.4">
      <c r="B3368" s="168" t="s">
        <v>460</v>
      </c>
      <c r="C3368" s="193"/>
      <c r="D3368" s="193"/>
      <c r="E3368" s="193" t="s">
        <v>906</v>
      </c>
      <c r="F3368" s="193"/>
      <c r="G3368" s="193"/>
      <c r="H3368" s="193"/>
      <c r="I3368" s="194"/>
      <c r="J3368" s="194"/>
      <c r="K3368" s="195"/>
      <c r="L3368" s="195"/>
      <c r="M3368" s="195"/>
      <c r="N3368" s="195"/>
      <c r="O3368" s="195"/>
      <c r="P3368" s="195"/>
      <c r="R3368" s="195"/>
      <c r="S3368" s="192" t="str">
        <f t="shared" ref="S3368:AX3368" si="4368">S$17</f>
        <v>S$13</v>
      </c>
      <c r="T3368" s="192" t="str">
        <f t="shared" si="4368"/>
        <v>T$13</v>
      </c>
      <c r="U3368" s="192" t="str">
        <f t="shared" si="4368"/>
        <v>U$13</v>
      </c>
      <c r="V3368" s="192" t="str">
        <f t="shared" si="4368"/>
        <v>V$13</v>
      </c>
      <c r="W3368" s="192" t="str">
        <f t="shared" si="4368"/>
        <v>W$13</v>
      </c>
      <c r="X3368" s="192" t="str">
        <f t="shared" si="4368"/>
        <v>X$13</v>
      </c>
      <c r="Y3368" s="192" t="str">
        <f t="shared" si="4368"/>
        <v>Y$13</v>
      </c>
      <c r="Z3368" s="192" t="str">
        <f t="shared" si="4368"/>
        <v>Z$13</v>
      </c>
      <c r="AA3368" s="192" t="str">
        <f t="shared" si="4368"/>
        <v>AA$13</v>
      </c>
      <c r="AB3368" s="192" t="str">
        <f t="shared" si="4368"/>
        <v>AB$13</v>
      </c>
      <c r="AC3368" s="192" t="str">
        <f t="shared" si="4368"/>
        <v>AC$13</v>
      </c>
      <c r="AD3368" s="192" t="str">
        <f t="shared" si="4368"/>
        <v>AD$13</v>
      </c>
      <c r="AE3368" s="192" t="str">
        <f t="shared" si="4368"/>
        <v>AE$13</v>
      </c>
      <c r="AF3368" s="192" t="str">
        <f t="shared" si="4368"/>
        <v>AF$13</v>
      </c>
      <c r="AG3368" s="192" t="str">
        <f t="shared" si="4368"/>
        <v>AG$13</v>
      </c>
      <c r="AH3368" s="192" t="str">
        <f t="shared" si="4368"/>
        <v>AH$13</v>
      </c>
      <c r="AI3368" s="192" t="str">
        <f t="shared" si="4368"/>
        <v>AI$13</v>
      </c>
      <c r="AJ3368" s="192" t="str">
        <f t="shared" si="4368"/>
        <v>AJ$13</v>
      </c>
      <c r="AK3368" s="192" t="str">
        <f t="shared" si="4368"/>
        <v>AK$13</v>
      </c>
      <c r="AL3368" s="192" t="str">
        <f t="shared" si="4368"/>
        <v>AL$13</v>
      </c>
      <c r="AM3368" s="192" t="str">
        <f t="shared" si="4368"/>
        <v>AM$13</v>
      </c>
      <c r="AN3368" s="192" t="str">
        <f t="shared" si="4368"/>
        <v>AN$13</v>
      </c>
      <c r="AO3368" s="192" t="str">
        <f t="shared" si="4368"/>
        <v>AO$13</v>
      </c>
      <c r="AP3368" s="192" t="str">
        <f t="shared" si="4368"/>
        <v>AP$13</v>
      </c>
      <c r="AQ3368" s="192" t="str">
        <f t="shared" si="4368"/>
        <v>AQ$13</v>
      </c>
      <c r="AR3368" s="192" t="str">
        <f t="shared" si="4368"/>
        <v>AR$13</v>
      </c>
      <c r="AS3368" s="192" t="str">
        <f t="shared" si="4368"/>
        <v>AS$13</v>
      </c>
      <c r="AT3368" s="192" t="str">
        <f t="shared" si="4368"/>
        <v>AT$13</v>
      </c>
      <c r="AU3368" s="192" t="str">
        <f t="shared" si="4368"/>
        <v>AU$13</v>
      </c>
      <c r="AV3368" s="192" t="str">
        <f t="shared" si="4368"/>
        <v>AV$13</v>
      </c>
      <c r="AW3368" s="192" t="str">
        <f t="shared" si="4368"/>
        <v>AW$13</v>
      </c>
      <c r="AX3368" s="192" t="str">
        <f t="shared" si="4368"/>
        <v>AX$13</v>
      </c>
      <c r="AY3368" s="192" t="str">
        <f t="shared" ref="AY3368:CD3368" si="4369">AY$17</f>
        <v>AY$13</v>
      </c>
      <c r="AZ3368" s="192" t="str">
        <f t="shared" si="4369"/>
        <v>AZ$13</v>
      </c>
      <c r="BA3368" s="192" t="str">
        <f t="shared" si="4369"/>
        <v>BA$13</v>
      </c>
      <c r="BB3368" s="192" t="str">
        <f t="shared" si="4369"/>
        <v>BB$13</v>
      </c>
      <c r="BC3368" s="192" t="str">
        <f t="shared" si="4369"/>
        <v>BC$13</v>
      </c>
      <c r="BD3368" s="192" t="str">
        <f t="shared" si="4369"/>
        <v>BD$13</v>
      </c>
      <c r="BE3368" s="192" t="str">
        <f t="shared" si="4369"/>
        <v>BE$13</v>
      </c>
      <c r="BF3368" s="192" t="str">
        <f t="shared" si="4369"/>
        <v>BF$13</v>
      </c>
      <c r="BG3368" s="192" t="str">
        <f t="shared" si="4369"/>
        <v>BG$13</v>
      </c>
      <c r="BH3368" s="192" t="str">
        <f t="shared" si="4369"/>
        <v>BH$13</v>
      </c>
      <c r="BI3368" s="192" t="str">
        <f t="shared" si="4369"/>
        <v>BI$13</v>
      </c>
      <c r="BJ3368" s="192" t="str">
        <f t="shared" si="4369"/>
        <v>BJ$13</v>
      </c>
      <c r="BK3368" s="192" t="str">
        <f t="shared" si="4369"/>
        <v>BK$13</v>
      </c>
      <c r="BL3368" s="192" t="str">
        <f t="shared" si="4369"/>
        <v>BL$13</v>
      </c>
      <c r="BM3368" s="192" t="str">
        <f t="shared" si="4369"/>
        <v>BM$13</v>
      </c>
      <c r="BN3368" s="192" t="str">
        <f t="shared" si="4369"/>
        <v>BN$13</v>
      </c>
      <c r="BO3368" s="192" t="str">
        <f t="shared" si="4369"/>
        <v>BO$13</v>
      </c>
      <c r="BP3368" s="192" t="str">
        <f t="shared" si="4369"/>
        <v>BP$13</v>
      </c>
      <c r="BQ3368" s="192" t="str">
        <f t="shared" si="4369"/>
        <v>BQ$13</v>
      </c>
      <c r="BR3368" s="192" t="str">
        <f t="shared" si="4369"/>
        <v>BR$13</v>
      </c>
      <c r="BS3368" s="192" t="str">
        <f t="shared" si="4369"/>
        <v>BS$13</v>
      </c>
      <c r="BT3368" s="192" t="str">
        <f t="shared" si="4369"/>
        <v>BT$13</v>
      </c>
      <c r="BU3368" s="192" t="str">
        <f t="shared" si="4369"/>
        <v>BU$13</v>
      </c>
      <c r="BV3368" s="192" t="str">
        <f t="shared" si="4369"/>
        <v>BV$13</v>
      </c>
      <c r="BW3368" s="192" t="str">
        <f t="shared" si="4369"/>
        <v>BW$13</v>
      </c>
      <c r="BX3368" s="192" t="str">
        <f t="shared" si="4369"/>
        <v>BX$13</v>
      </c>
      <c r="BY3368" s="192" t="str">
        <f t="shared" si="4369"/>
        <v>BY$13</v>
      </c>
      <c r="BZ3368" s="192" t="str">
        <f t="shared" si="4369"/>
        <v>BZ$13</v>
      </c>
      <c r="CA3368" s="192" t="str">
        <f t="shared" si="4369"/>
        <v>CA$13</v>
      </c>
      <c r="CB3368" s="192" t="str">
        <f t="shared" si="4369"/>
        <v>CB$13</v>
      </c>
      <c r="CC3368" s="192" t="str">
        <f t="shared" si="4369"/>
        <v>CC$13</v>
      </c>
      <c r="CD3368" s="192" t="str">
        <f t="shared" si="4369"/>
        <v>CD$13</v>
      </c>
      <c r="CE3368" s="192" t="str">
        <f t="shared" ref="CE3368:CL3368" si="4370">CE$17</f>
        <v>CE$13</v>
      </c>
      <c r="CF3368" s="192" t="str">
        <f t="shared" si="4370"/>
        <v>CF$13</v>
      </c>
      <c r="CG3368" s="192" t="str">
        <f t="shared" si="4370"/>
        <v>CG$13</v>
      </c>
      <c r="CH3368" s="192" t="str">
        <f t="shared" si="4370"/>
        <v>CH$13</v>
      </c>
      <c r="CI3368" s="192" t="str">
        <f t="shared" si="4370"/>
        <v>CI$13</v>
      </c>
      <c r="CJ3368" s="192" t="str">
        <f t="shared" si="4370"/>
        <v>CJ$13</v>
      </c>
      <c r="CK3368" s="192" t="str">
        <f t="shared" si="4370"/>
        <v>CK$13</v>
      </c>
      <c r="CL3368" s="192" t="str">
        <f t="shared" si="4370"/>
        <v>CL$13</v>
      </c>
    </row>
    <row r="3369" spans="2:90" x14ac:dyDescent="0.4">
      <c r="B3369" s="168" t="s">
        <v>488</v>
      </c>
      <c r="C3369" s="193"/>
      <c r="D3369" s="193"/>
      <c r="E3369" s="193" t="s">
        <v>906</v>
      </c>
      <c r="F3369" s="193"/>
      <c r="G3369" s="193"/>
      <c r="H3369" s="193"/>
      <c r="I3369" s="194"/>
      <c r="J3369" s="194"/>
      <c r="K3369" s="195"/>
      <c r="L3369" s="195"/>
      <c r="M3369" s="195"/>
      <c r="N3369" s="195"/>
      <c r="O3369" s="195"/>
      <c r="P3369" s="195"/>
      <c r="R3369" s="195"/>
      <c r="S3369" s="183"/>
      <c r="T3369" s="183"/>
      <c r="U3369" s="183"/>
      <c r="V3369" s="183"/>
      <c r="W3369" s="183"/>
      <c r="X3369" s="183"/>
      <c r="Y3369" s="183"/>
      <c r="Z3369" s="183"/>
      <c r="AA3369" s="183"/>
      <c r="AB3369" s="183"/>
      <c r="AC3369" s="183"/>
      <c r="AD3369" s="183"/>
      <c r="AE3369" s="183"/>
      <c r="AF3369" s="183"/>
      <c r="AG3369" s="183"/>
      <c r="AH3369" s="183"/>
      <c r="AI3369" s="183"/>
      <c r="AJ3369" s="183"/>
      <c r="AK3369" s="183"/>
      <c r="AL3369" s="183"/>
      <c r="AM3369" s="183"/>
      <c r="AN3369" s="183"/>
      <c r="AO3369" s="183"/>
      <c r="AP3369" s="183"/>
      <c r="AQ3369" s="183"/>
      <c r="AR3369" s="183"/>
      <c r="AS3369" s="183"/>
      <c r="AT3369" s="183"/>
      <c r="AU3369" s="183"/>
      <c r="AV3369" s="183"/>
      <c r="AW3369" s="183"/>
      <c r="AX3369" s="183"/>
      <c r="AY3369" s="183"/>
      <c r="AZ3369" s="183"/>
      <c r="BA3369" s="183"/>
      <c r="BB3369" s="183"/>
      <c r="BC3369" s="183"/>
      <c r="BD3369" s="183"/>
      <c r="BE3369" s="183"/>
      <c r="BF3369" s="183"/>
      <c r="BG3369" s="183"/>
      <c r="BH3369" s="183"/>
      <c r="BI3369" s="183"/>
      <c r="BJ3369" s="183"/>
      <c r="BK3369" s="183"/>
      <c r="BL3369" s="183"/>
      <c r="BM3369" s="183"/>
      <c r="BN3369" s="183"/>
      <c r="BO3369" s="183"/>
      <c r="BP3369" s="183"/>
      <c r="BQ3369" s="183"/>
      <c r="BR3369" s="183"/>
      <c r="BS3369" s="183"/>
      <c r="BT3369" s="183"/>
      <c r="BU3369" s="183"/>
      <c r="BV3369" s="183"/>
      <c r="BW3369" s="183"/>
      <c r="BX3369" s="183"/>
      <c r="BY3369" s="183"/>
      <c r="BZ3369" s="183"/>
      <c r="CA3369" s="183"/>
      <c r="CB3369" s="183"/>
      <c r="CC3369" s="183"/>
      <c r="CD3369" s="183"/>
      <c r="CE3369" s="183"/>
      <c r="CF3369" s="183"/>
      <c r="CG3369" s="183"/>
      <c r="CH3369" s="183"/>
      <c r="CI3369" s="183"/>
      <c r="CJ3369" s="183"/>
      <c r="CK3369" s="183"/>
      <c r="CL3369" s="183"/>
    </row>
    <row r="3370" spans="2:90" x14ac:dyDescent="0.4">
      <c r="B3370" s="168" t="s">
        <v>501</v>
      </c>
      <c r="C3370" s="193"/>
      <c r="D3370" s="193"/>
      <c r="E3370" s="193" t="s">
        <v>906</v>
      </c>
      <c r="F3370" s="193"/>
      <c r="G3370" s="193"/>
      <c r="H3370" s="193"/>
      <c r="I3370" s="194"/>
      <c r="J3370" s="194"/>
      <c r="K3370" s="195"/>
      <c r="L3370" s="195"/>
      <c r="M3370" s="195"/>
      <c r="N3370" s="195"/>
      <c r="O3370" s="195"/>
      <c r="P3370" s="195"/>
      <c r="R3370" s="195"/>
      <c r="S3370" s="183"/>
      <c r="T3370" s="183"/>
      <c r="U3370" s="183"/>
      <c r="V3370" s="183"/>
      <c r="W3370" s="183"/>
      <c r="X3370" s="183"/>
      <c r="Y3370" s="183"/>
      <c r="Z3370" s="183"/>
      <c r="AA3370" s="183"/>
      <c r="AB3370" s="183"/>
      <c r="AC3370" s="183"/>
      <c r="AD3370" s="183"/>
      <c r="AE3370" s="183"/>
      <c r="AF3370" s="183"/>
      <c r="AG3370" s="183"/>
      <c r="AH3370" s="183"/>
      <c r="AI3370" s="183"/>
      <c r="AJ3370" s="183"/>
      <c r="AK3370" s="183"/>
      <c r="AL3370" s="183"/>
      <c r="AM3370" s="183"/>
      <c r="AN3370" s="183"/>
      <c r="AO3370" s="183"/>
      <c r="AP3370" s="183"/>
      <c r="AQ3370" s="183"/>
      <c r="AR3370" s="183"/>
      <c r="AS3370" s="183"/>
      <c r="AT3370" s="183"/>
      <c r="AU3370" s="183"/>
      <c r="AV3370" s="183"/>
      <c r="AW3370" s="183"/>
      <c r="AX3370" s="183"/>
      <c r="AY3370" s="183"/>
      <c r="AZ3370" s="183"/>
      <c r="BA3370" s="183"/>
      <c r="BB3370" s="183"/>
      <c r="BC3370" s="183"/>
      <c r="BD3370" s="183"/>
      <c r="BE3370" s="183"/>
      <c r="BF3370" s="183"/>
      <c r="BG3370" s="183"/>
      <c r="BH3370" s="183"/>
      <c r="BI3370" s="183"/>
      <c r="BJ3370" s="183"/>
      <c r="BK3370" s="183"/>
      <c r="BL3370" s="183"/>
      <c r="BM3370" s="183"/>
      <c r="BN3370" s="183"/>
      <c r="BO3370" s="183"/>
      <c r="BP3370" s="183"/>
      <c r="BQ3370" s="183"/>
      <c r="BR3370" s="183"/>
      <c r="BS3370" s="183"/>
      <c r="BT3370" s="183"/>
      <c r="BU3370" s="183"/>
      <c r="BV3370" s="183"/>
      <c r="BW3370" s="183"/>
      <c r="BX3370" s="183"/>
      <c r="BY3370" s="183"/>
      <c r="BZ3370" s="183"/>
      <c r="CA3370" s="183"/>
      <c r="CB3370" s="183"/>
      <c r="CC3370" s="183"/>
      <c r="CD3370" s="183"/>
      <c r="CE3370" s="183"/>
      <c r="CF3370" s="183"/>
      <c r="CG3370" s="183"/>
      <c r="CH3370" s="183"/>
      <c r="CI3370" s="183"/>
      <c r="CJ3370" s="183"/>
      <c r="CK3370" s="183"/>
      <c r="CL3370" s="183"/>
    </row>
    <row r="3371" spans="2:90" x14ac:dyDescent="0.4">
      <c r="B3371" s="168" t="s">
        <v>461</v>
      </c>
      <c r="C3371" s="193"/>
      <c r="D3371" s="193"/>
      <c r="E3371" s="193" t="s">
        <v>906</v>
      </c>
      <c r="F3371" s="193"/>
      <c r="G3371" s="193"/>
      <c r="H3371" s="193"/>
      <c r="I3371" s="194"/>
      <c r="J3371" s="194"/>
      <c r="K3371" s="195"/>
      <c r="L3371" s="195"/>
      <c r="M3371" s="195"/>
      <c r="N3371" s="195"/>
      <c r="O3371" s="195"/>
      <c r="P3371" s="195"/>
      <c r="R3371" s="195"/>
      <c r="S3371" s="183" t="str">
        <f t="shared" ref="S3371:AX3371" si="4371">S$18</f>
        <v>S$14</v>
      </c>
      <c r="T3371" s="183" t="str">
        <f t="shared" si="4371"/>
        <v>T$14</v>
      </c>
      <c r="U3371" s="183" t="str">
        <f t="shared" si="4371"/>
        <v>U$14</v>
      </c>
      <c r="V3371" s="183" t="str">
        <f t="shared" si="4371"/>
        <v>V$14</v>
      </c>
      <c r="W3371" s="183" t="str">
        <f t="shared" si="4371"/>
        <v>W$14</v>
      </c>
      <c r="X3371" s="183" t="str">
        <f t="shared" si="4371"/>
        <v>X$14</v>
      </c>
      <c r="Y3371" s="183" t="str">
        <f t="shared" si="4371"/>
        <v>Y$14</v>
      </c>
      <c r="Z3371" s="183" t="str">
        <f t="shared" si="4371"/>
        <v>Z$14</v>
      </c>
      <c r="AA3371" s="183" t="str">
        <f t="shared" si="4371"/>
        <v>AA$14</v>
      </c>
      <c r="AB3371" s="183" t="str">
        <f t="shared" si="4371"/>
        <v>AB$14</v>
      </c>
      <c r="AC3371" s="183" t="str">
        <f t="shared" si="4371"/>
        <v>AC$14</v>
      </c>
      <c r="AD3371" s="183" t="str">
        <f t="shared" si="4371"/>
        <v>AD$14</v>
      </c>
      <c r="AE3371" s="183" t="str">
        <f t="shared" si="4371"/>
        <v>AE$14</v>
      </c>
      <c r="AF3371" s="183" t="str">
        <f t="shared" si="4371"/>
        <v>AF$14</v>
      </c>
      <c r="AG3371" s="183" t="str">
        <f t="shared" si="4371"/>
        <v>AG$14</v>
      </c>
      <c r="AH3371" s="183" t="str">
        <f t="shared" si="4371"/>
        <v>AH$14</v>
      </c>
      <c r="AI3371" s="183" t="str">
        <f t="shared" si="4371"/>
        <v>AI$14</v>
      </c>
      <c r="AJ3371" s="183" t="str">
        <f t="shared" si="4371"/>
        <v>AJ$14</v>
      </c>
      <c r="AK3371" s="183" t="str">
        <f t="shared" si="4371"/>
        <v>AK$14</v>
      </c>
      <c r="AL3371" s="183" t="str">
        <f t="shared" si="4371"/>
        <v>AL$14</v>
      </c>
      <c r="AM3371" s="183" t="str">
        <f t="shared" si="4371"/>
        <v>AM$14</v>
      </c>
      <c r="AN3371" s="183" t="str">
        <f t="shared" si="4371"/>
        <v>AN$14</v>
      </c>
      <c r="AO3371" s="183" t="str">
        <f t="shared" si="4371"/>
        <v>AO$14</v>
      </c>
      <c r="AP3371" s="183" t="str">
        <f t="shared" si="4371"/>
        <v>AP$14</v>
      </c>
      <c r="AQ3371" s="183" t="str">
        <f t="shared" si="4371"/>
        <v>AQ$14</v>
      </c>
      <c r="AR3371" s="183" t="str">
        <f t="shared" si="4371"/>
        <v>AR$14</v>
      </c>
      <c r="AS3371" s="183" t="str">
        <f t="shared" si="4371"/>
        <v>AS$14</v>
      </c>
      <c r="AT3371" s="183" t="str">
        <f t="shared" si="4371"/>
        <v>AT$14</v>
      </c>
      <c r="AU3371" s="183" t="str">
        <f t="shared" si="4371"/>
        <v>AU$14</v>
      </c>
      <c r="AV3371" s="183" t="str">
        <f t="shared" si="4371"/>
        <v>AV$14</v>
      </c>
      <c r="AW3371" s="183" t="str">
        <f t="shared" si="4371"/>
        <v>AW$14</v>
      </c>
      <c r="AX3371" s="183" t="str">
        <f t="shared" si="4371"/>
        <v>AX$14</v>
      </c>
      <c r="AY3371" s="183" t="str">
        <f t="shared" ref="AY3371:CD3371" si="4372">AY$18</f>
        <v>AY$14</v>
      </c>
      <c r="AZ3371" s="183" t="str">
        <f t="shared" si="4372"/>
        <v>AZ$14</v>
      </c>
      <c r="BA3371" s="183" t="str">
        <f t="shared" si="4372"/>
        <v>BA$14</v>
      </c>
      <c r="BB3371" s="183" t="str">
        <f t="shared" si="4372"/>
        <v>BB$14</v>
      </c>
      <c r="BC3371" s="183" t="str">
        <f t="shared" si="4372"/>
        <v>BC$14</v>
      </c>
      <c r="BD3371" s="183" t="str">
        <f t="shared" si="4372"/>
        <v>BD$14</v>
      </c>
      <c r="BE3371" s="183" t="str">
        <f t="shared" si="4372"/>
        <v>BE$14</v>
      </c>
      <c r="BF3371" s="183" t="str">
        <f t="shared" si="4372"/>
        <v>BF$14</v>
      </c>
      <c r="BG3371" s="183" t="str">
        <f t="shared" si="4372"/>
        <v>BG$14</v>
      </c>
      <c r="BH3371" s="183" t="str">
        <f t="shared" si="4372"/>
        <v>BH$14</v>
      </c>
      <c r="BI3371" s="183" t="str">
        <f t="shared" si="4372"/>
        <v>BI$14</v>
      </c>
      <c r="BJ3371" s="183" t="str">
        <f t="shared" si="4372"/>
        <v>BJ$14</v>
      </c>
      <c r="BK3371" s="183" t="str">
        <f t="shared" si="4372"/>
        <v>BK$14</v>
      </c>
      <c r="BL3371" s="183" t="str">
        <f t="shared" si="4372"/>
        <v>BL$14</v>
      </c>
      <c r="BM3371" s="183" t="str">
        <f t="shared" si="4372"/>
        <v>BM$14</v>
      </c>
      <c r="BN3371" s="183" t="str">
        <f t="shared" si="4372"/>
        <v>BN$14</v>
      </c>
      <c r="BO3371" s="183" t="str">
        <f t="shared" si="4372"/>
        <v>BO$14</v>
      </c>
      <c r="BP3371" s="183" t="str">
        <f t="shared" si="4372"/>
        <v>BP$14</v>
      </c>
      <c r="BQ3371" s="183" t="str">
        <f t="shared" si="4372"/>
        <v>BQ$14</v>
      </c>
      <c r="BR3371" s="183" t="str">
        <f t="shared" si="4372"/>
        <v>BR$14</v>
      </c>
      <c r="BS3371" s="183" t="str">
        <f t="shared" si="4372"/>
        <v>BS$14</v>
      </c>
      <c r="BT3371" s="183" t="str">
        <f t="shared" si="4372"/>
        <v>BT$14</v>
      </c>
      <c r="BU3371" s="183" t="str">
        <f t="shared" si="4372"/>
        <v>BU$14</v>
      </c>
      <c r="BV3371" s="183" t="str">
        <f t="shared" si="4372"/>
        <v>BV$14</v>
      </c>
      <c r="BW3371" s="183" t="str">
        <f t="shared" si="4372"/>
        <v>BW$14</v>
      </c>
      <c r="BX3371" s="183" t="str">
        <f t="shared" si="4372"/>
        <v>BX$14</v>
      </c>
      <c r="BY3371" s="183" t="str">
        <f t="shared" si="4372"/>
        <v>BY$14</v>
      </c>
      <c r="BZ3371" s="183" t="str">
        <f t="shared" si="4372"/>
        <v>BZ$14</v>
      </c>
      <c r="CA3371" s="183" t="str">
        <f t="shared" si="4372"/>
        <v>CA$14</v>
      </c>
      <c r="CB3371" s="183" t="str">
        <f t="shared" si="4372"/>
        <v>CB$14</v>
      </c>
      <c r="CC3371" s="183" t="str">
        <f t="shared" si="4372"/>
        <v>CC$14</v>
      </c>
      <c r="CD3371" s="183" t="str">
        <f t="shared" si="4372"/>
        <v>CD$14</v>
      </c>
      <c r="CE3371" s="183" t="str">
        <f t="shared" ref="CE3371:CL3371" si="4373">CE$18</f>
        <v>CE$14</v>
      </c>
      <c r="CF3371" s="183" t="str">
        <f t="shared" si="4373"/>
        <v>CF$14</v>
      </c>
      <c r="CG3371" s="183" t="str">
        <f t="shared" si="4373"/>
        <v>CG$14</v>
      </c>
      <c r="CH3371" s="183" t="str">
        <f t="shared" si="4373"/>
        <v>CH$14</v>
      </c>
      <c r="CI3371" s="183" t="str">
        <f t="shared" si="4373"/>
        <v>CI$14</v>
      </c>
      <c r="CJ3371" s="183" t="str">
        <f t="shared" si="4373"/>
        <v>CJ$14</v>
      </c>
      <c r="CK3371" s="183" t="str">
        <f t="shared" si="4373"/>
        <v>CK$14</v>
      </c>
      <c r="CL3371" s="183" t="str">
        <f t="shared" si="4373"/>
        <v>CL$14</v>
      </c>
    </row>
    <row r="3372" spans="2:90" x14ac:dyDescent="0.4">
      <c r="B3372" s="168" t="s">
        <v>462</v>
      </c>
      <c r="C3372" s="193"/>
      <c r="D3372" s="193"/>
      <c r="E3372" s="193" t="s">
        <v>906</v>
      </c>
      <c r="F3372" s="193"/>
      <c r="G3372" s="193"/>
      <c r="H3372" s="193"/>
      <c r="I3372" s="194"/>
      <c r="J3372" s="194"/>
      <c r="K3372" s="195"/>
      <c r="L3372" s="195"/>
      <c r="M3372" s="195"/>
      <c r="N3372" s="195"/>
      <c r="O3372" s="195"/>
      <c r="P3372" s="195"/>
      <c r="R3372" s="195"/>
      <c r="S3372" s="183" t="str">
        <f t="shared" ref="S3372:AX3372" si="4374">S$19</f>
        <v>S$15</v>
      </c>
      <c r="T3372" s="183" t="str">
        <f t="shared" si="4374"/>
        <v>T$15</v>
      </c>
      <c r="U3372" s="183" t="str">
        <f t="shared" si="4374"/>
        <v>U$15</v>
      </c>
      <c r="V3372" s="183" t="str">
        <f t="shared" si="4374"/>
        <v>V$15</v>
      </c>
      <c r="W3372" s="183" t="str">
        <f t="shared" si="4374"/>
        <v>W$15</v>
      </c>
      <c r="X3372" s="183" t="str">
        <f t="shared" si="4374"/>
        <v>X$15</v>
      </c>
      <c r="Y3372" s="183" t="str">
        <f t="shared" si="4374"/>
        <v>Y$15</v>
      </c>
      <c r="Z3372" s="183" t="str">
        <f t="shared" si="4374"/>
        <v>Z$15</v>
      </c>
      <c r="AA3372" s="183" t="str">
        <f t="shared" si="4374"/>
        <v>AA$15</v>
      </c>
      <c r="AB3372" s="183" t="str">
        <f t="shared" si="4374"/>
        <v>AB$15</v>
      </c>
      <c r="AC3372" s="183" t="str">
        <f t="shared" si="4374"/>
        <v>AC$15</v>
      </c>
      <c r="AD3372" s="183" t="str">
        <f t="shared" si="4374"/>
        <v>AD$15</v>
      </c>
      <c r="AE3372" s="183" t="str">
        <f t="shared" si="4374"/>
        <v>AE$15</v>
      </c>
      <c r="AF3372" s="183" t="str">
        <f t="shared" si="4374"/>
        <v>AF$15</v>
      </c>
      <c r="AG3372" s="183" t="str">
        <f t="shared" si="4374"/>
        <v>AG$15</v>
      </c>
      <c r="AH3372" s="183" t="str">
        <f t="shared" si="4374"/>
        <v>AH$15</v>
      </c>
      <c r="AI3372" s="183" t="str">
        <f t="shared" si="4374"/>
        <v>AI$15</v>
      </c>
      <c r="AJ3372" s="183" t="str">
        <f t="shared" si="4374"/>
        <v>AJ$15</v>
      </c>
      <c r="AK3372" s="183" t="str">
        <f t="shared" si="4374"/>
        <v>AK$15</v>
      </c>
      <c r="AL3372" s="183" t="str">
        <f t="shared" si="4374"/>
        <v>AL$15</v>
      </c>
      <c r="AM3372" s="183" t="str">
        <f t="shared" si="4374"/>
        <v>AM$15</v>
      </c>
      <c r="AN3372" s="183" t="str">
        <f t="shared" si="4374"/>
        <v>AN$15</v>
      </c>
      <c r="AO3372" s="183" t="str">
        <f t="shared" si="4374"/>
        <v>AO$15</v>
      </c>
      <c r="AP3372" s="183" t="str">
        <f t="shared" si="4374"/>
        <v>AP$15</v>
      </c>
      <c r="AQ3372" s="183" t="str">
        <f t="shared" si="4374"/>
        <v>AQ$15</v>
      </c>
      <c r="AR3372" s="183" t="str">
        <f t="shared" si="4374"/>
        <v>AR$15</v>
      </c>
      <c r="AS3372" s="183" t="str">
        <f t="shared" si="4374"/>
        <v>AS$15</v>
      </c>
      <c r="AT3372" s="183" t="str">
        <f t="shared" si="4374"/>
        <v>AT$15</v>
      </c>
      <c r="AU3372" s="183" t="str">
        <f t="shared" si="4374"/>
        <v>AU$15</v>
      </c>
      <c r="AV3372" s="183" t="str">
        <f t="shared" si="4374"/>
        <v>AV$15</v>
      </c>
      <c r="AW3372" s="183" t="str">
        <f t="shared" si="4374"/>
        <v>AW$15</v>
      </c>
      <c r="AX3372" s="183" t="str">
        <f t="shared" si="4374"/>
        <v>AX$15</v>
      </c>
      <c r="AY3372" s="183" t="str">
        <f t="shared" ref="AY3372:CD3372" si="4375">AY$19</f>
        <v>AY$15</v>
      </c>
      <c r="AZ3372" s="183" t="str">
        <f t="shared" si="4375"/>
        <v>AZ$15</v>
      </c>
      <c r="BA3372" s="183" t="str">
        <f t="shared" si="4375"/>
        <v>BA$15</v>
      </c>
      <c r="BB3372" s="183" t="str">
        <f t="shared" si="4375"/>
        <v>BB$15</v>
      </c>
      <c r="BC3372" s="183" t="str">
        <f t="shared" si="4375"/>
        <v>BC$15</v>
      </c>
      <c r="BD3372" s="183" t="str">
        <f t="shared" si="4375"/>
        <v>BD$15</v>
      </c>
      <c r="BE3372" s="183" t="str">
        <f t="shared" si="4375"/>
        <v>BE$15</v>
      </c>
      <c r="BF3372" s="183" t="str">
        <f t="shared" si="4375"/>
        <v>BF$15</v>
      </c>
      <c r="BG3372" s="183" t="str">
        <f t="shared" si="4375"/>
        <v>BG$15</v>
      </c>
      <c r="BH3372" s="183" t="str">
        <f t="shared" si="4375"/>
        <v>BH$15</v>
      </c>
      <c r="BI3372" s="183" t="str">
        <f t="shared" si="4375"/>
        <v>BI$15</v>
      </c>
      <c r="BJ3372" s="183" t="str">
        <f t="shared" si="4375"/>
        <v>BJ$15</v>
      </c>
      <c r="BK3372" s="183" t="str">
        <f t="shared" si="4375"/>
        <v>BK$15</v>
      </c>
      <c r="BL3372" s="183" t="str">
        <f t="shared" si="4375"/>
        <v>BL$15</v>
      </c>
      <c r="BM3372" s="183" t="str">
        <f t="shared" si="4375"/>
        <v>BM$15</v>
      </c>
      <c r="BN3372" s="183" t="str">
        <f t="shared" si="4375"/>
        <v>BN$15</v>
      </c>
      <c r="BO3372" s="183" t="str">
        <f t="shared" si="4375"/>
        <v>BO$15</v>
      </c>
      <c r="BP3372" s="183" t="str">
        <f t="shared" si="4375"/>
        <v>BP$15</v>
      </c>
      <c r="BQ3372" s="183" t="str">
        <f t="shared" si="4375"/>
        <v>BQ$15</v>
      </c>
      <c r="BR3372" s="183" t="str">
        <f t="shared" si="4375"/>
        <v>BR$15</v>
      </c>
      <c r="BS3372" s="183" t="str">
        <f t="shared" si="4375"/>
        <v>BS$15</v>
      </c>
      <c r="BT3372" s="183" t="str">
        <f t="shared" si="4375"/>
        <v>BT$15</v>
      </c>
      <c r="BU3372" s="183" t="str">
        <f t="shared" si="4375"/>
        <v>BU$15</v>
      </c>
      <c r="BV3372" s="183" t="str">
        <f t="shared" si="4375"/>
        <v>BV$15</v>
      </c>
      <c r="BW3372" s="183" t="str">
        <f t="shared" si="4375"/>
        <v>BW$15</v>
      </c>
      <c r="BX3372" s="183" t="str">
        <f t="shared" si="4375"/>
        <v>BX$15</v>
      </c>
      <c r="BY3372" s="183" t="str">
        <f t="shared" si="4375"/>
        <v>BY$15</v>
      </c>
      <c r="BZ3372" s="183" t="str">
        <f t="shared" si="4375"/>
        <v>BZ$15</v>
      </c>
      <c r="CA3372" s="183" t="str">
        <f t="shared" si="4375"/>
        <v>CA$15</v>
      </c>
      <c r="CB3372" s="183" t="str">
        <f t="shared" si="4375"/>
        <v>CB$15</v>
      </c>
      <c r="CC3372" s="183" t="str">
        <f t="shared" si="4375"/>
        <v>CC$15</v>
      </c>
      <c r="CD3372" s="183" t="str">
        <f t="shared" si="4375"/>
        <v>CD$15</v>
      </c>
      <c r="CE3372" s="183" t="str">
        <f t="shared" ref="CE3372:CL3372" si="4376">CE$19</f>
        <v>CE$15</v>
      </c>
      <c r="CF3372" s="183" t="str">
        <f t="shared" si="4376"/>
        <v>CF$15</v>
      </c>
      <c r="CG3372" s="183" t="str">
        <f t="shared" si="4376"/>
        <v>CG$15</v>
      </c>
      <c r="CH3372" s="183" t="str">
        <f t="shared" si="4376"/>
        <v>CH$15</v>
      </c>
      <c r="CI3372" s="183" t="str">
        <f t="shared" si="4376"/>
        <v>CI$15</v>
      </c>
      <c r="CJ3372" s="183" t="str">
        <f t="shared" si="4376"/>
        <v>CJ$15</v>
      </c>
      <c r="CK3372" s="183" t="str">
        <f t="shared" si="4376"/>
        <v>CK$15</v>
      </c>
      <c r="CL3372" s="183" t="str">
        <f t="shared" si="4376"/>
        <v>CL$15</v>
      </c>
    </row>
    <row r="3373" spans="2:90" x14ac:dyDescent="0.4">
      <c r="B3373" s="70" t="s">
        <v>400</v>
      </c>
      <c r="C3373" s="48"/>
      <c r="D3373" s="48" t="s">
        <v>406</v>
      </c>
      <c r="E3373" s="48" t="s">
        <v>406</v>
      </c>
      <c r="F3373" s="48" t="s">
        <v>434</v>
      </c>
      <c r="G3373" s="48" t="s">
        <v>393</v>
      </c>
      <c r="H3373" s="48"/>
      <c r="I3373" s="277"/>
      <c r="J3373" s="277"/>
      <c r="K3373" s="48"/>
      <c r="L3373" s="48"/>
      <c r="M3373" s="48"/>
      <c r="N3373" s="48"/>
      <c r="O3373" s="48"/>
      <c r="P3373" s="48"/>
      <c r="R3373" s="70"/>
      <c r="S3373" s="278"/>
      <c r="T3373" s="278"/>
      <c r="U3373" s="278"/>
      <c r="V3373" s="278"/>
      <c r="W3373" s="278"/>
      <c r="X3373" s="278"/>
      <c r="Y3373" s="278"/>
      <c r="Z3373" s="278"/>
      <c r="AA3373" s="278"/>
      <c r="AB3373" s="278"/>
      <c r="AC3373" s="278"/>
      <c r="AD3373" s="278"/>
      <c r="AE3373" s="278"/>
      <c r="AF3373" s="278"/>
      <c r="AG3373" s="278"/>
      <c r="AH3373" s="278"/>
      <c r="AI3373" s="278"/>
      <c r="AJ3373" s="278"/>
      <c r="AK3373" s="278"/>
      <c r="AL3373" s="278"/>
      <c r="AM3373" s="278"/>
      <c r="AN3373" s="278"/>
      <c r="AO3373" s="278"/>
      <c r="AP3373" s="278"/>
      <c r="AQ3373" s="278"/>
      <c r="AR3373" s="278"/>
      <c r="AS3373" s="278"/>
      <c r="AT3373" s="278"/>
      <c r="AU3373" s="278"/>
      <c r="AV3373" s="278"/>
      <c r="AW3373" s="278"/>
      <c r="AX3373" s="278"/>
      <c r="AY3373" s="278"/>
      <c r="AZ3373" s="278"/>
      <c r="BA3373" s="278"/>
      <c r="BB3373" s="278"/>
      <c r="BC3373" s="278"/>
      <c r="BD3373" s="278"/>
      <c r="BE3373" s="278"/>
      <c r="BF3373" s="278"/>
      <c r="BG3373" s="278"/>
      <c r="BH3373" s="278"/>
      <c r="BI3373" s="278"/>
      <c r="BJ3373" s="278"/>
      <c r="BK3373" s="278"/>
      <c r="BL3373" s="278"/>
      <c r="BM3373" s="278"/>
      <c r="BN3373" s="278"/>
      <c r="BO3373" s="278"/>
      <c r="BP3373" s="278"/>
      <c r="BQ3373" s="278"/>
      <c r="BR3373" s="278"/>
      <c r="BS3373" s="278"/>
      <c r="BT3373" s="278"/>
      <c r="BU3373" s="278"/>
      <c r="BV3373" s="278"/>
      <c r="BW3373" s="278"/>
      <c r="BX3373" s="278"/>
      <c r="BY3373" s="278"/>
      <c r="BZ3373" s="278"/>
      <c r="CA3373" s="278"/>
      <c r="CB3373" s="278"/>
      <c r="CC3373" s="278"/>
      <c r="CD3373" s="278"/>
      <c r="CE3373" s="278"/>
      <c r="CF3373" s="278"/>
      <c r="CG3373" s="278"/>
      <c r="CH3373" s="278"/>
      <c r="CI3373" s="278"/>
      <c r="CJ3373" s="278"/>
      <c r="CK3373" s="278"/>
      <c r="CL3373" s="278"/>
    </row>
    <row r="3374" spans="2:90" x14ac:dyDescent="0.4">
      <c r="B3374" s="120" t="s">
        <v>390</v>
      </c>
      <c r="C3374" s="31"/>
      <c r="D3374" s="31" t="s">
        <v>406</v>
      </c>
      <c r="E3374" s="31" t="s">
        <v>906</v>
      </c>
      <c r="F3374" s="31"/>
      <c r="G3374" s="31" t="str">
        <f t="shared" ref="G3374:G3381" si="4377">E3374</f>
        <v/>
      </c>
      <c r="H3374" s="31"/>
      <c r="I3374" s="73"/>
      <c r="J3374" s="73"/>
      <c r="K3374" s="119">
        <f ca="1">'IS BS CF'!K$19</f>
        <v>3674884.5307896296</v>
      </c>
      <c r="L3374" s="119">
        <f ca="1">'IS BS CF'!L$19</f>
        <v>29692460.780505478</v>
      </c>
      <c r="M3374" s="119">
        <f ca="1">'IS BS CF'!M$19</f>
        <v>84556827.876689211</v>
      </c>
      <c r="N3374" s="119">
        <f ca="1">'IS BS CF'!N$19</f>
        <v>168949651.54730928</v>
      </c>
      <c r="O3374" s="119">
        <f ca="1">'IS BS CF'!O$19</f>
        <v>283236595.30275232</v>
      </c>
      <c r="P3374" s="119">
        <f ca="1">'IS BS CF'!P$19</f>
        <v>427615249.10954595</v>
      </c>
      <c r="Q3374" s="119"/>
      <c r="R3374" s="119">
        <f>'IS BS CF'!R$19</f>
        <v>0</v>
      </c>
      <c r="S3374" s="119">
        <f ca="1">'IS BS CF'!S$19</f>
        <v>0</v>
      </c>
      <c r="T3374" s="119">
        <f ca="1">'IS BS CF'!T$19</f>
        <v>0</v>
      </c>
      <c r="U3374" s="119">
        <f ca="1">'IS BS CF'!U$19</f>
        <v>10817.916666666664</v>
      </c>
      <c r="V3374" s="119">
        <f ca="1">'IS BS CF'!V$19</f>
        <v>42419.270833333321</v>
      </c>
      <c r="W3374" s="119">
        <f ca="1">'IS BS CF'!W$19</f>
        <v>93498.890624999971</v>
      </c>
      <c r="X3374" s="119">
        <f ca="1">'IS BS CF'!X$19</f>
        <v>163082.86276041661</v>
      </c>
      <c r="Y3374" s="119">
        <f ca="1">'IS BS CF'!Y$19</f>
        <v>250245.96962239579</v>
      </c>
      <c r="Z3374" s="119">
        <f ca="1">'IS BS CF'!Z$19</f>
        <v>354109.25447460928</v>
      </c>
      <c r="AA3374" s="119">
        <f ca="1">'IS BS CF'!AA$19</f>
        <v>473837.70841754536</v>
      </c>
      <c r="AB3374" s="119">
        <f ca="1">'IS BS CF'!AB$19</f>
        <v>608638.07299666805</v>
      </c>
      <c r="AC3374" s="119">
        <f ca="1">'IS BS CF'!AC$19</f>
        <v>757756.75268016802</v>
      </c>
      <c r="AD3374" s="119">
        <f ca="1">'IS BS CF'!AD$19</f>
        <v>920477.83171282639</v>
      </c>
      <c r="AE3374" s="119">
        <f ca="1">'IS BS CF'!AE$19</f>
        <v>1096121.1901271851</v>
      </c>
      <c r="AF3374" s="119">
        <f ca="1">'IS BS CF'!AF$19</f>
        <v>1284040.7139541591</v>
      </c>
      <c r="AG3374" s="119">
        <f ca="1">'IS BS CF'!AG$19</f>
        <v>1489031.5532564509</v>
      </c>
      <c r="AH3374" s="119">
        <f ca="1">'IS BS CF'!AH$19</f>
        <v>1715493.3505936286</v>
      </c>
      <c r="AI3374" s="119">
        <f ca="1">'IS BS CF'!AI$19</f>
        <v>1962219.5580639469</v>
      </c>
      <c r="AJ3374" s="119">
        <f ca="1">'IS BS CF'!AJ$19</f>
        <v>2228196.9551607491</v>
      </c>
      <c r="AK3374" s="119">
        <f ca="1">'IS BS CF'!AK$19</f>
        <v>2512462.9824027116</v>
      </c>
      <c r="AL3374" s="119">
        <f ca="1">'IS BS CF'!AL$19</f>
        <v>2814103.2082825759</v>
      </c>
      <c r="AM3374" s="119">
        <f ca="1">'IS BS CF'!AM$19</f>
        <v>3132248.9228684469</v>
      </c>
      <c r="AN3374" s="119">
        <f ca="1">'IS BS CF'!AN$19</f>
        <v>3466074.8517250246</v>
      </c>
      <c r="AO3374" s="119">
        <f ca="1">'IS BS CF'!AO$19</f>
        <v>3814796.9841387724</v>
      </c>
      <c r="AP3374" s="119">
        <f ca="1">'IS BS CF'!AP$19</f>
        <v>4177670.5099318335</v>
      </c>
      <c r="AQ3374" s="119">
        <f ca="1">'IS BS CF'!AQ$19</f>
        <v>4553987.8594352426</v>
      </c>
      <c r="AR3374" s="119">
        <f ca="1">'IS BS CF'!AR$19</f>
        <v>4943076.8414634792</v>
      </c>
      <c r="AS3374" s="119">
        <f ca="1">'IS BS CF'!AS$19</f>
        <v>5349707.832723639</v>
      </c>
      <c r="AT3374" s="119">
        <f ca="1">'IS BS CF'!AT$19</f>
        <v>5778256.9410874564</v>
      </c>
      <c r="AU3374" s="119">
        <f ca="1">'IS BS CF'!AU$19</f>
        <v>6227495.2606997509</v>
      </c>
      <c r="AV3374" s="119">
        <f ca="1">'IS BS CF'!AV$19</f>
        <v>6696388.3309980957</v>
      </c>
      <c r="AW3374" s="119">
        <f ca="1">'IS BS CF'!AW$19</f>
        <v>7183953.4144481905</v>
      </c>
      <c r="AX3374" s="119">
        <f ca="1">'IS BS CF'!AX$19</f>
        <v>7689256.9103924483</v>
      </c>
      <c r="AY3374" s="119">
        <f ca="1">'IS BS CF'!AY$19</f>
        <v>8211411.8982061585</v>
      </c>
      <c r="AZ3374" s="119">
        <f ca="1">'IS BS CF'!AZ$19</f>
        <v>8749575.8032958508</v>
      </c>
      <c r="BA3374" s="119">
        <f ca="1">'IS BS CF'!BA$19</f>
        <v>9302948.1797977239</v>
      </c>
      <c r="BB3374" s="119">
        <f ca="1">'IS BS CF'!BB$19</f>
        <v>9870768.6041411702</v>
      </c>
      <c r="BC3374" s="119">
        <f ca="1">'IS BS CF'!BC$19</f>
        <v>10452314.673934113</v>
      </c>
      <c r="BD3374" s="119">
        <f ca="1">'IS BS CF'!BD$19</f>
        <v>11046900.106904073</v>
      </c>
      <c r="BE3374" s="119">
        <f ca="1">'IS BS CF'!BE$19</f>
        <v>11659281.893225534</v>
      </c>
      <c r="BF3374" s="119">
        <f ca="1">'IS BS CF'!BF$19</f>
        <v>12293823.423564257</v>
      </c>
      <c r="BG3374" s="119">
        <f ca="1">'IS BS CF'!BG$19</f>
        <v>12949283.710719377</v>
      </c>
      <c r="BH3374" s="119">
        <f ca="1">'IS BS CF'!BH$19</f>
        <v>13624616.816850077</v>
      </c>
      <c r="BI3374" s="119">
        <f ca="1">'IS BS CF'!BI$19</f>
        <v>14318829.101007573</v>
      </c>
      <c r="BJ3374" s="119">
        <f ca="1">'IS BS CF'!BJ$19</f>
        <v>15030976.604290526</v>
      </c>
      <c r="BK3374" s="119">
        <f ca="1">'IS BS CF'!BK$19</f>
        <v>15760162.565742666</v>
      </c>
      <c r="BL3374" s="119">
        <f ca="1">'IS BS CF'!BL$19</f>
        <v>16505535.062455533</v>
      </c>
      <c r="BM3374" s="119">
        <f ca="1">'IS BS CF'!BM$19</f>
        <v>17266284.76766609</v>
      </c>
      <c r="BN3374" s="119">
        <f ca="1">'IS BS CF'!BN$19</f>
        <v>18041642.82094945</v>
      </c>
      <c r="BO3374" s="119">
        <f ca="1">'IS BS CF'!BO$19</f>
        <v>18830878.804901976</v>
      </c>
      <c r="BP3374" s="119">
        <f ca="1">'IS BS CF'!BP$19</f>
        <v>19633298.822990209</v>
      </c>
      <c r="BQ3374" s="119">
        <f ca="1">'IS BS CF'!BQ$19</f>
        <v>20453652.631840702</v>
      </c>
      <c r="BR3374" s="119">
        <f ca="1">'IS BS CF'!BR$19</f>
        <v>21296296.750248667</v>
      </c>
      <c r="BS3374" s="119">
        <f ca="1">'IS BS CF'!BS$19</f>
        <v>22159983.662736233</v>
      </c>
      <c r="BT3374" s="119">
        <f ca="1">'IS BS CF'!BT$19</f>
        <v>23043661.229599424</v>
      </c>
      <c r="BU3374" s="119">
        <f ca="1">'IS BS CF'!BU$19</f>
        <v>23946329.918119453</v>
      </c>
      <c r="BV3374" s="119">
        <f ca="1">'IS BS CF'!BV$19</f>
        <v>24867040.17221348</v>
      </c>
      <c r="BW3374" s="119">
        <f ca="1">'IS BS CF'!BW$19</f>
        <v>25804889.913602807</v>
      </c>
      <c r="BX3374" s="119">
        <f ca="1">'IS BS CF'!BX$19</f>
        <v>26759022.167922661</v>
      </c>
      <c r="BY3374" s="119">
        <f ca="1">'IS BS CF'!BY$19</f>
        <v>27728622.809526533</v>
      </c>
      <c r="BZ3374" s="119">
        <f ca="1">'IS BS CF'!BZ$19</f>
        <v>28712918.419050205</v>
      </c>
      <c r="CA3374" s="119">
        <f ca="1">'IS BS CF'!CA$19</f>
        <v>29711174.248097692</v>
      </c>
      <c r="CB3374" s="119">
        <f ca="1">'IS BS CF'!CB$19</f>
        <v>30722692.285692804</v>
      </c>
      <c r="CC3374" s="119">
        <f ca="1">'IS BS CF'!CC$19</f>
        <v>31752218.379741497</v>
      </c>
      <c r="CD3374" s="119">
        <f ca="1">'IS BS CF'!CD$19</f>
        <v>32804105.335754424</v>
      </c>
      <c r="CE3374" s="119">
        <f ca="1">'IS BS CF'!CE$19</f>
        <v>33877102.110633373</v>
      </c>
      <c r="CF3374" s="119">
        <f ca="1">'IS BS CF'!CF$19</f>
        <v>34970153.213435031</v>
      </c>
      <c r="CG3374" s="119">
        <f ca="1">'IS BS CF'!CG$19</f>
        <v>36082255.927763283</v>
      </c>
      <c r="CH3374" s="119">
        <f ca="1">'IS BS CF'!CH$19</f>
        <v>37212457.673041791</v>
      </c>
      <c r="CI3374" s="119">
        <f ca="1">'IS BS CF'!CI$19</f>
        <v>38359853.497723028</v>
      </c>
      <c r="CJ3374" s="119">
        <f ca="1">'IS BS CF'!CJ$19</f>
        <v>39523583.697836876</v>
      </c>
      <c r="CK3374" s="119">
        <f ca="1">'IS BS CF'!CK$19</f>
        <v>40702831.554611705</v>
      </c>
      <c r="CL3374" s="119">
        <f ca="1">'IS BS CF'!CL$19</f>
        <v>41896821.185214452</v>
      </c>
    </row>
    <row r="3375" spans="2:90" x14ac:dyDescent="0.4">
      <c r="B3375" s="67"/>
      <c r="C3375" s="31"/>
      <c r="D3375" s="31" t="s">
        <v>406</v>
      </c>
      <c r="E3375" s="31" t="s">
        <v>906</v>
      </c>
      <c r="F3375" s="31"/>
      <c r="G3375" s="31" t="str">
        <f t="shared" si="4377"/>
        <v/>
      </c>
      <c r="H3375" s="31"/>
      <c r="I3375" s="73"/>
      <c r="J3375" s="73"/>
      <c r="K3375" s="31"/>
      <c r="L3375" s="31"/>
      <c r="M3375" s="31"/>
      <c r="N3375" s="31"/>
      <c r="O3375" s="31"/>
      <c r="P3375" s="31"/>
      <c r="R3375" s="67"/>
      <c r="S3375" s="67"/>
      <c r="T3375" s="67"/>
      <c r="U3375" s="67"/>
      <c r="V3375" s="67"/>
      <c r="W3375" s="67"/>
      <c r="X3375" s="67"/>
      <c r="Y3375" s="67"/>
      <c r="Z3375" s="67"/>
      <c r="AA3375" s="67"/>
      <c r="AB3375" s="67"/>
      <c r="AC3375" s="67"/>
      <c r="AD3375" s="67"/>
      <c r="AE3375" s="67"/>
      <c r="AF3375" s="67"/>
      <c r="AG3375" s="67"/>
      <c r="AH3375" s="67"/>
      <c r="AI3375" s="67"/>
      <c r="AJ3375" s="67"/>
      <c r="AK3375" s="67"/>
      <c r="AL3375" s="67"/>
      <c r="AM3375" s="67"/>
      <c r="AN3375" s="67"/>
      <c r="AO3375" s="67"/>
      <c r="AP3375" s="67"/>
      <c r="AQ3375" s="67"/>
      <c r="AR3375" s="67"/>
      <c r="AS3375" s="67"/>
      <c r="AT3375" s="67"/>
      <c r="AU3375" s="67"/>
      <c r="AV3375" s="67"/>
      <c r="AW3375" s="67"/>
      <c r="AX3375" s="67"/>
      <c r="AY3375" s="67"/>
      <c r="AZ3375" s="67"/>
      <c r="BA3375" s="67"/>
      <c r="BB3375" s="67"/>
      <c r="BC3375" s="67"/>
      <c r="BD3375" s="67"/>
      <c r="BE3375" s="67"/>
      <c r="BF3375" s="67"/>
      <c r="BG3375" s="67"/>
      <c r="BH3375" s="67"/>
      <c r="BI3375" s="67"/>
      <c r="BJ3375" s="67"/>
      <c r="BK3375" s="67"/>
      <c r="BL3375" s="67"/>
      <c r="BM3375" s="67"/>
      <c r="BN3375" s="67"/>
      <c r="BO3375" s="67"/>
      <c r="BP3375" s="67"/>
      <c r="BQ3375" s="67"/>
      <c r="BR3375" s="67"/>
      <c r="BS3375" s="67"/>
      <c r="BT3375" s="67"/>
      <c r="BU3375" s="67"/>
      <c r="BV3375" s="67"/>
      <c r="BW3375" s="67"/>
      <c r="BX3375" s="67"/>
      <c r="BY3375" s="67"/>
      <c r="BZ3375" s="67"/>
      <c r="CA3375" s="67"/>
      <c r="CB3375" s="67"/>
      <c r="CC3375" s="67"/>
      <c r="CD3375" s="67"/>
      <c r="CE3375" s="67"/>
      <c r="CF3375" s="67"/>
      <c r="CG3375" s="67"/>
      <c r="CH3375" s="67"/>
      <c r="CI3375" s="67"/>
      <c r="CJ3375" s="67"/>
      <c r="CK3375" s="67"/>
      <c r="CL3375" s="67"/>
    </row>
    <row r="3376" spans="2:90" x14ac:dyDescent="0.4">
      <c r="B3376" s="124" t="str">
        <f>B3378&amp;":"</f>
        <v>Unearned revenue:</v>
      </c>
      <c r="D3376" t="s">
        <v>406</v>
      </c>
      <c r="E3376" t="s">
        <v>906</v>
      </c>
      <c r="G3376" t="str">
        <f t="shared" si="4377"/>
        <v/>
      </c>
      <c r="I3376"/>
      <c r="J3376"/>
      <c r="R3376"/>
      <c r="S3376"/>
      <c r="T3376"/>
      <c r="U3376"/>
      <c r="V3376"/>
      <c r="W3376"/>
      <c r="X3376"/>
      <c r="Y3376"/>
      <c r="Z3376"/>
      <c r="AA3376"/>
      <c r="AB3376"/>
      <c r="AC3376"/>
      <c r="AD3376"/>
      <c r="AE3376"/>
      <c r="AF3376"/>
      <c r="AG3376"/>
      <c r="AH3376"/>
      <c r="AI3376"/>
      <c r="AJ3376"/>
      <c r="AK3376"/>
      <c r="AL3376"/>
      <c r="AM3376"/>
      <c r="AN3376"/>
      <c r="AO3376"/>
      <c r="AP3376"/>
      <c r="AQ3376"/>
      <c r="AR3376"/>
      <c r="AS3376"/>
      <c r="AT3376"/>
      <c r="AU3376"/>
      <c r="AV3376"/>
      <c r="AW3376"/>
      <c r="AX3376"/>
      <c r="AY3376"/>
      <c r="AZ3376"/>
      <c r="BA3376"/>
      <c r="BB3376"/>
      <c r="BC3376"/>
      <c r="BD3376"/>
      <c r="BE3376"/>
      <c r="BF3376"/>
      <c r="BG3376"/>
      <c r="BH3376"/>
      <c r="BI3376"/>
      <c r="BJ3376"/>
      <c r="BK3376"/>
      <c r="BL3376"/>
      <c r="BM3376"/>
      <c r="BN3376"/>
      <c r="BO3376"/>
      <c r="BP3376"/>
      <c r="BQ3376"/>
      <c r="BR3376"/>
      <c r="BS3376"/>
      <c r="BT3376"/>
      <c r="BU3376"/>
      <c r="BV3376"/>
      <c r="BW3376"/>
      <c r="BX3376"/>
      <c r="BY3376"/>
      <c r="BZ3376"/>
      <c r="CA3376"/>
      <c r="CB3376"/>
      <c r="CC3376"/>
      <c r="CD3376"/>
      <c r="CE3376"/>
      <c r="CF3376"/>
      <c r="CG3376"/>
      <c r="CH3376"/>
      <c r="CI3376"/>
      <c r="CJ3376"/>
      <c r="CK3376"/>
      <c r="CL3376"/>
    </row>
    <row r="3377" spans="2:90" x14ac:dyDescent="0.4">
      <c r="B3377" s="139" t="s">
        <v>401</v>
      </c>
      <c r="C3377" s="12"/>
      <c r="D3377" s="12" t="s">
        <v>406</v>
      </c>
      <c r="E3377" s="12" t="s">
        <v>906</v>
      </c>
      <c r="F3377" s="12"/>
      <c r="G3377" s="12" t="str">
        <f t="shared" si="4377"/>
        <v/>
      </c>
      <c r="H3377" s="12"/>
      <c r="I3377" s="60"/>
      <c r="J3377" s="60"/>
      <c r="K3377" s="17">
        <v>30</v>
      </c>
      <c r="L3377" s="17">
        <v>30</v>
      </c>
      <c r="M3377" s="17">
        <v>30</v>
      </c>
      <c r="N3377" s="17">
        <v>30</v>
      </c>
      <c r="O3377" s="17">
        <v>30</v>
      </c>
      <c r="P3377" s="17">
        <v>30</v>
      </c>
      <c r="R3377" s="15"/>
      <c r="S3377" s="15" cm="1">
        <f t="array" ref="S3377">INDEX($K:$P,ROW(),MATCH(S$3,$K$2:$P$2,0))</f>
        <v>30</v>
      </c>
      <c r="T3377" s="15" cm="1">
        <f t="array" ref="T3377">INDEX($K:$P,ROW(),MATCH(T$3,$K$2:$P$2,0))</f>
        <v>30</v>
      </c>
      <c r="U3377" s="15" cm="1">
        <f t="array" ref="U3377">INDEX($K:$P,ROW(),MATCH(U$3,$K$2:$P$2,0))</f>
        <v>30</v>
      </c>
      <c r="V3377" s="15" cm="1">
        <f t="array" ref="V3377">INDEX($K:$P,ROW(),MATCH(V$3,$K$2:$P$2,0))</f>
        <v>30</v>
      </c>
      <c r="W3377" s="15" cm="1">
        <f t="array" ref="W3377">INDEX($K:$P,ROW(),MATCH(W$3,$K$2:$P$2,0))</f>
        <v>30</v>
      </c>
      <c r="X3377" s="15" cm="1">
        <f t="array" ref="X3377">INDEX($K:$P,ROW(),MATCH(X$3,$K$2:$P$2,0))</f>
        <v>30</v>
      </c>
      <c r="Y3377" s="15" cm="1">
        <f t="array" ref="Y3377">INDEX($K:$P,ROW(),MATCH(Y$3,$K$2:$P$2,0))</f>
        <v>30</v>
      </c>
      <c r="Z3377" s="15" cm="1">
        <f t="array" ref="Z3377">INDEX($K:$P,ROW(),MATCH(Z$3,$K$2:$P$2,0))</f>
        <v>30</v>
      </c>
      <c r="AA3377" s="15" cm="1">
        <f t="array" ref="AA3377">INDEX($K:$P,ROW(),MATCH(AA$3,$K$2:$P$2,0))</f>
        <v>30</v>
      </c>
      <c r="AB3377" s="15" cm="1">
        <f t="array" ref="AB3377">INDEX($K:$P,ROW(),MATCH(AB$3,$K$2:$P$2,0))</f>
        <v>30</v>
      </c>
      <c r="AC3377" s="15" cm="1">
        <f t="array" ref="AC3377">INDEX($K:$P,ROW(),MATCH(AC$3,$K$2:$P$2,0))</f>
        <v>30</v>
      </c>
      <c r="AD3377" s="15" cm="1">
        <f t="array" ref="AD3377">INDEX($K:$P,ROW(),MATCH(AD$3,$K$2:$P$2,0))</f>
        <v>30</v>
      </c>
      <c r="AE3377" s="15" cm="1">
        <f t="array" ref="AE3377">INDEX($K:$P,ROW(),MATCH(AE$3,$K$2:$P$2,0))</f>
        <v>30</v>
      </c>
      <c r="AF3377" s="15" cm="1">
        <f t="array" ref="AF3377">INDEX($K:$P,ROW(),MATCH(AF$3,$K$2:$P$2,0))</f>
        <v>30</v>
      </c>
      <c r="AG3377" s="15" cm="1">
        <f t="array" ref="AG3377">INDEX($K:$P,ROW(),MATCH(AG$3,$K$2:$P$2,0))</f>
        <v>30</v>
      </c>
      <c r="AH3377" s="15" cm="1">
        <f t="array" ref="AH3377">INDEX($K:$P,ROW(),MATCH(AH$3,$K$2:$P$2,0))</f>
        <v>30</v>
      </c>
      <c r="AI3377" s="15" cm="1">
        <f t="array" ref="AI3377">INDEX($K:$P,ROW(),MATCH(AI$3,$K$2:$P$2,0))</f>
        <v>30</v>
      </c>
      <c r="AJ3377" s="15" cm="1">
        <f t="array" ref="AJ3377">INDEX($K:$P,ROW(),MATCH(AJ$3,$K$2:$P$2,0))</f>
        <v>30</v>
      </c>
      <c r="AK3377" s="15" cm="1">
        <f t="array" ref="AK3377">INDEX($K:$P,ROW(),MATCH(AK$3,$K$2:$P$2,0))</f>
        <v>30</v>
      </c>
      <c r="AL3377" s="15" cm="1">
        <f t="array" ref="AL3377">INDEX($K:$P,ROW(),MATCH(AL$3,$K$2:$P$2,0))</f>
        <v>30</v>
      </c>
      <c r="AM3377" s="15" cm="1">
        <f t="array" ref="AM3377">INDEX($K:$P,ROW(),MATCH(AM$3,$K$2:$P$2,0))</f>
        <v>30</v>
      </c>
      <c r="AN3377" s="15" cm="1">
        <f t="array" ref="AN3377">INDEX($K:$P,ROW(),MATCH(AN$3,$K$2:$P$2,0))</f>
        <v>30</v>
      </c>
      <c r="AO3377" s="15" cm="1">
        <f t="array" ref="AO3377">INDEX($K:$P,ROW(),MATCH(AO$3,$K$2:$P$2,0))</f>
        <v>30</v>
      </c>
      <c r="AP3377" s="15" cm="1">
        <f t="array" ref="AP3377">INDEX($K:$P,ROW(),MATCH(AP$3,$K$2:$P$2,0))</f>
        <v>30</v>
      </c>
      <c r="AQ3377" s="15" cm="1">
        <f t="array" ref="AQ3377">INDEX($K:$P,ROW(),MATCH(AQ$3,$K$2:$P$2,0))</f>
        <v>30</v>
      </c>
      <c r="AR3377" s="15" cm="1">
        <f t="array" ref="AR3377">INDEX($K:$P,ROW(),MATCH(AR$3,$K$2:$P$2,0))</f>
        <v>30</v>
      </c>
      <c r="AS3377" s="15" cm="1">
        <f t="array" ref="AS3377">INDEX($K:$P,ROW(),MATCH(AS$3,$K$2:$P$2,0))</f>
        <v>30</v>
      </c>
      <c r="AT3377" s="15" cm="1">
        <f t="array" ref="AT3377">INDEX($K:$P,ROW(),MATCH(AT$3,$K$2:$P$2,0))</f>
        <v>30</v>
      </c>
      <c r="AU3377" s="15" cm="1">
        <f t="array" ref="AU3377">INDEX($K:$P,ROW(),MATCH(AU$3,$K$2:$P$2,0))</f>
        <v>30</v>
      </c>
      <c r="AV3377" s="15" cm="1">
        <f t="array" ref="AV3377">INDEX($K:$P,ROW(),MATCH(AV$3,$K$2:$P$2,0))</f>
        <v>30</v>
      </c>
      <c r="AW3377" s="15" cm="1">
        <f t="array" ref="AW3377">INDEX($K:$P,ROW(),MATCH(AW$3,$K$2:$P$2,0))</f>
        <v>30</v>
      </c>
      <c r="AX3377" s="15" cm="1">
        <f t="array" ref="AX3377">INDEX($K:$P,ROW(),MATCH(AX$3,$K$2:$P$2,0))</f>
        <v>30</v>
      </c>
      <c r="AY3377" s="15" cm="1">
        <f t="array" ref="AY3377">INDEX($K:$P,ROW(),MATCH(AY$3,$K$2:$P$2,0))</f>
        <v>30</v>
      </c>
      <c r="AZ3377" s="15" cm="1">
        <f t="array" ref="AZ3377">INDEX($K:$P,ROW(),MATCH(AZ$3,$K$2:$P$2,0))</f>
        <v>30</v>
      </c>
      <c r="BA3377" s="15" cm="1">
        <f t="array" ref="BA3377">INDEX($K:$P,ROW(),MATCH(BA$3,$K$2:$P$2,0))</f>
        <v>30</v>
      </c>
      <c r="BB3377" s="15" cm="1">
        <f t="array" ref="BB3377">INDEX($K:$P,ROW(),MATCH(BB$3,$K$2:$P$2,0))</f>
        <v>30</v>
      </c>
      <c r="BC3377" s="15" cm="1">
        <f t="array" ref="BC3377">INDEX($K:$P,ROW(),MATCH(BC$3,$K$2:$P$2,0))</f>
        <v>30</v>
      </c>
      <c r="BD3377" s="15" cm="1">
        <f t="array" ref="BD3377">INDEX($K:$P,ROW(),MATCH(BD$3,$K$2:$P$2,0))</f>
        <v>30</v>
      </c>
      <c r="BE3377" s="15" cm="1">
        <f t="array" ref="BE3377">INDEX($K:$P,ROW(),MATCH(BE$3,$K$2:$P$2,0))</f>
        <v>30</v>
      </c>
      <c r="BF3377" s="15" cm="1">
        <f t="array" ref="BF3377">INDEX($K:$P,ROW(),MATCH(BF$3,$K$2:$P$2,0))</f>
        <v>30</v>
      </c>
      <c r="BG3377" s="15" cm="1">
        <f t="array" ref="BG3377">INDEX($K:$P,ROW(),MATCH(BG$3,$K$2:$P$2,0))</f>
        <v>30</v>
      </c>
      <c r="BH3377" s="15" cm="1">
        <f t="array" ref="BH3377">INDEX($K:$P,ROW(),MATCH(BH$3,$K$2:$P$2,0))</f>
        <v>30</v>
      </c>
      <c r="BI3377" s="15" cm="1">
        <f t="array" ref="BI3377">INDEX($K:$P,ROW(),MATCH(BI$3,$K$2:$P$2,0))</f>
        <v>30</v>
      </c>
      <c r="BJ3377" s="15" cm="1">
        <f t="array" ref="BJ3377">INDEX($K:$P,ROW(),MATCH(BJ$3,$K$2:$P$2,0))</f>
        <v>30</v>
      </c>
      <c r="BK3377" s="15" cm="1">
        <f t="array" ref="BK3377">INDEX($K:$P,ROW(),MATCH(BK$3,$K$2:$P$2,0))</f>
        <v>30</v>
      </c>
      <c r="BL3377" s="15" cm="1">
        <f t="array" ref="BL3377">INDEX($K:$P,ROW(),MATCH(BL$3,$K$2:$P$2,0))</f>
        <v>30</v>
      </c>
      <c r="BM3377" s="15" cm="1">
        <f t="array" ref="BM3377">INDEX($K:$P,ROW(),MATCH(BM$3,$K$2:$P$2,0))</f>
        <v>30</v>
      </c>
      <c r="BN3377" s="15" cm="1">
        <f t="array" ref="BN3377">INDEX($K:$P,ROW(),MATCH(BN$3,$K$2:$P$2,0))</f>
        <v>30</v>
      </c>
      <c r="BO3377" s="15" cm="1">
        <f t="array" ref="BO3377">INDEX($K:$P,ROW(),MATCH(BO$3,$K$2:$P$2,0))</f>
        <v>30</v>
      </c>
      <c r="BP3377" s="15" cm="1">
        <f t="array" ref="BP3377">INDEX($K:$P,ROW(),MATCH(BP$3,$K$2:$P$2,0))</f>
        <v>30</v>
      </c>
      <c r="BQ3377" s="15" cm="1">
        <f t="array" ref="BQ3377">INDEX($K:$P,ROW(),MATCH(BQ$3,$K$2:$P$2,0))</f>
        <v>30</v>
      </c>
      <c r="BR3377" s="15" cm="1">
        <f t="array" ref="BR3377">INDEX($K:$P,ROW(),MATCH(BR$3,$K$2:$P$2,0))</f>
        <v>30</v>
      </c>
      <c r="BS3377" s="15" cm="1">
        <f t="array" ref="BS3377">INDEX($K:$P,ROW(),MATCH(BS$3,$K$2:$P$2,0))</f>
        <v>30</v>
      </c>
      <c r="BT3377" s="15" cm="1">
        <f t="array" ref="BT3377">INDEX($K:$P,ROW(),MATCH(BT$3,$K$2:$P$2,0))</f>
        <v>30</v>
      </c>
      <c r="BU3377" s="15" cm="1">
        <f t="array" ref="BU3377">INDEX($K:$P,ROW(),MATCH(BU$3,$K$2:$P$2,0))</f>
        <v>30</v>
      </c>
      <c r="BV3377" s="15" cm="1">
        <f t="array" ref="BV3377">INDEX($K:$P,ROW(),MATCH(BV$3,$K$2:$P$2,0))</f>
        <v>30</v>
      </c>
      <c r="BW3377" s="15" cm="1">
        <f t="array" ref="BW3377">INDEX($K:$P,ROW(),MATCH(BW$3,$K$2:$P$2,0))</f>
        <v>30</v>
      </c>
      <c r="BX3377" s="15" cm="1">
        <f t="array" ref="BX3377">INDEX($K:$P,ROW(),MATCH(BX$3,$K$2:$P$2,0))</f>
        <v>30</v>
      </c>
      <c r="BY3377" s="15" cm="1">
        <f t="array" ref="BY3377">INDEX($K:$P,ROW(),MATCH(BY$3,$K$2:$P$2,0))</f>
        <v>30</v>
      </c>
      <c r="BZ3377" s="15" cm="1">
        <f t="array" ref="BZ3377">INDEX($K:$P,ROW(),MATCH(BZ$3,$K$2:$P$2,0))</f>
        <v>30</v>
      </c>
      <c r="CA3377" s="15" cm="1">
        <f t="array" ref="CA3377">INDEX($K:$P,ROW(),MATCH(CA$3,$K$2:$P$2,0))</f>
        <v>30</v>
      </c>
      <c r="CB3377" s="15" cm="1">
        <f t="array" ref="CB3377">INDEX($K:$P,ROW(),MATCH(CB$3,$K$2:$P$2,0))</f>
        <v>30</v>
      </c>
      <c r="CC3377" s="15" cm="1">
        <f t="array" ref="CC3377">INDEX($K:$P,ROW(),MATCH(CC$3,$K$2:$P$2,0))</f>
        <v>30</v>
      </c>
      <c r="CD3377" s="15" cm="1">
        <f t="array" ref="CD3377">INDEX($K:$P,ROW(),MATCH(CD$3,$K$2:$P$2,0))</f>
        <v>30</v>
      </c>
      <c r="CE3377" s="15" cm="1">
        <f t="array" ref="CE3377">INDEX($K:$P,ROW(),MATCH(CE$3,$K$2:$P$2,0))</f>
        <v>30</v>
      </c>
      <c r="CF3377" s="15" cm="1">
        <f t="array" ref="CF3377">INDEX($K:$P,ROW(),MATCH(CF$3,$K$2:$P$2,0))</f>
        <v>30</v>
      </c>
      <c r="CG3377" s="15" cm="1">
        <f t="array" ref="CG3377">INDEX($K:$P,ROW(),MATCH(CG$3,$K$2:$P$2,0))</f>
        <v>30</v>
      </c>
      <c r="CH3377" s="15" cm="1">
        <f t="array" ref="CH3377">INDEX($K:$P,ROW(),MATCH(CH$3,$K$2:$P$2,0))</f>
        <v>30</v>
      </c>
      <c r="CI3377" s="15" cm="1">
        <f t="array" ref="CI3377">INDEX($K:$P,ROW(),MATCH(CI$3,$K$2:$P$2,0))</f>
        <v>30</v>
      </c>
      <c r="CJ3377" s="15" cm="1">
        <f t="array" ref="CJ3377">INDEX($K:$P,ROW(),MATCH(CJ$3,$K$2:$P$2,0))</f>
        <v>30</v>
      </c>
      <c r="CK3377" s="15" cm="1">
        <f t="array" ref="CK3377">INDEX($K:$P,ROW(),MATCH(CK$3,$K$2:$P$2,0))</f>
        <v>30</v>
      </c>
      <c r="CL3377" s="15" cm="1">
        <f t="array" ref="CL3377">INDEX($K:$P,ROW(),MATCH(CL$3,$K$2:$P$2,0))</f>
        <v>30</v>
      </c>
    </row>
    <row r="3378" spans="2:90" x14ac:dyDescent="0.4">
      <c r="B3378" s="121" t="s">
        <v>43</v>
      </c>
      <c r="C3378" s="27" t="s">
        <v>232</v>
      </c>
      <c r="D3378" s="27" t="s">
        <v>406</v>
      </c>
      <c r="E3378" s="27" t="s">
        <v>906</v>
      </c>
      <c r="F3378" s="27"/>
      <c r="G3378" s="27" t="str">
        <f t="shared" si="4377"/>
        <v/>
      </c>
      <c r="H3378" s="27"/>
      <c r="I3378" s="78"/>
      <c r="J3378" s="78"/>
      <c r="K3378" s="113">
        <f ca="1">SUMIF($4:$4,K$2,3378:3378)</f>
        <v>920477.83171282639</v>
      </c>
      <c r="L3378" s="113">
        <f ca="1">SUMIF($4:$4,L$2,3378:3378)</f>
        <v>4177670.5099318335</v>
      </c>
      <c r="M3378" s="113">
        <f ca="1">SUMIF($4:$4,M$2,3378:3378)</f>
        <v>9870768.6041411702</v>
      </c>
      <c r="N3378" s="113">
        <f ca="1">SUMIF($4:$4,N$2,3378:3378)</f>
        <v>18041642.82094945</v>
      </c>
      <c r="O3378" s="113">
        <f ca="1">SUMIF($4:$4,O$2,3378:3378)</f>
        <v>28712918.419050205</v>
      </c>
      <c r="P3378" s="113">
        <f ca="1">SUMIF($4:$4,P$2,3378:3378)</f>
        <v>41896821.185214452</v>
      </c>
      <c r="R3378" s="113"/>
      <c r="S3378" s="113">
        <f t="shared" ref="S3378:AX3378" ca="1" si="4378">MIN(S3377/30*S3374,R3378+S3374)</f>
        <v>0</v>
      </c>
      <c r="T3378" s="113">
        <f t="shared" ca="1" si="4378"/>
        <v>0</v>
      </c>
      <c r="U3378" s="113">
        <f t="shared" ca="1" si="4378"/>
        <v>10817.916666666664</v>
      </c>
      <c r="V3378" s="113">
        <f t="shared" ca="1" si="4378"/>
        <v>42419.270833333321</v>
      </c>
      <c r="W3378" s="113">
        <f t="shared" ca="1" si="4378"/>
        <v>93498.890624999971</v>
      </c>
      <c r="X3378" s="113">
        <f t="shared" ca="1" si="4378"/>
        <v>163082.86276041661</v>
      </c>
      <c r="Y3378" s="113">
        <f t="shared" ca="1" si="4378"/>
        <v>250245.96962239579</v>
      </c>
      <c r="Z3378" s="113">
        <f t="shared" ca="1" si="4378"/>
        <v>354109.25447460928</v>
      </c>
      <c r="AA3378" s="113">
        <f t="shared" ca="1" si="4378"/>
        <v>473837.70841754536</v>
      </c>
      <c r="AB3378" s="113">
        <f t="shared" ca="1" si="4378"/>
        <v>608638.07299666805</v>
      </c>
      <c r="AC3378" s="113">
        <f t="shared" ca="1" si="4378"/>
        <v>757756.75268016802</v>
      </c>
      <c r="AD3378" s="113">
        <f t="shared" ca="1" si="4378"/>
        <v>920477.83171282639</v>
      </c>
      <c r="AE3378" s="113">
        <f t="shared" ca="1" si="4378"/>
        <v>1096121.1901271851</v>
      </c>
      <c r="AF3378" s="113">
        <f t="shared" ca="1" si="4378"/>
        <v>1284040.7139541591</v>
      </c>
      <c r="AG3378" s="113">
        <f t="shared" ca="1" si="4378"/>
        <v>1489031.5532564509</v>
      </c>
      <c r="AH3378" s="113">
        <f t="shared" ca="1" si="4378"/>
        <v>1715493.3505936286</v>
      </c>
      <c r="AI3378" s="113">
        <f t="shared" ca="1" si="4378"/>
        <v>1962219.5580639469</v>
      </c>
      <c r="AJ3378" s="113">
        <f t="shared" ca="1" si="4378"/>
        <v>2228196.9551607491</v>
      </c>
      <c r="AK3378" s="113">
        <f t="shared" ca="1" si="4378"/>
        <v>2512462.9824027116</v>
      </c>
      <c r="AL3378" s="113">
        <f t="shared" ca="1" si="4378"/>
        <v>2814103.2082825759</v>
      </c>
      <c r="AM3378" s="113">
        <f t="shared" ca="1" si="4378"/>
        <v>3132248.9228684469</v>
      </c>
      <c r="AN3378" s="113">
        <f t="shared" ca="1" si="4378"/>
        <v>3466074.8517250246</v>
      </c>
      <c r="AO3378" s="113">
        <f t="shared" ca="1" si="4378"/>
        <v>3814796.9841387724</v>
      </c>
      <c r="AP3378" s="113">
        <f t="shared" ca="1" si="4378"/>
        <v>4177670.5099318335</v>
      </c>
      <c r="AQ3378" s="113">
        <f t="shared" ca="1" si="4378"/>
        <v>4553987.8594352426</v>
      </c>
      <c r="AR3378" s="113">
        <f t="shared" ca="1" si="4378"/>
        <v>4943076.8414634792</v>
      </c>
      <c r="AS3378" s="113">
        <f t="shared" ca="1" si="4378"/>
        <v>5349707.832723639</v>
      </c>
      <c r="AT3378" s="113">
        <f t="shared" ca="1" si="4378"/>
        <v>5778256.9410874564</v>
      </c>
      <c r="AU3378" s="113">
        <f t="shared" ca="1" si="4378"/>
        <v>6227495.2606997509</v>
      </c>
      <c r="AV3378" s="113">
        <f t="shared" ca="1" si="4378"/>
        <v>6696388.3309980957</v>
      </c>
      <c r="AW3378" s="113">
        <f t="shared" ca="1" si="4378"/>
        <v>7183953.4144481905</v>
      </c>
      <c r="AX3378" s="113">
        <f t="shared" ca="1" si="4378"/>
        <v>7689256.9103924483</v>
      </c>
      <c r="AY3378" s="113">
        <f t="shared" ref="AY3378:CD3378" ca="1" si="4379">MIN(AY3377/30*AY3374,AX3378+AY3374)</f>
        <v>8211411.8982061585</v>
      </c>
      <c r="AZ3378" s="113">
        <f t="shared" ca="1" si="4379"/>
        <v>8749575.8032958508</v>
      </c>
      <c r="BA3378" s="113">
        <f t="shared" ca="1" si="4379"/>
        <v>9302948.1797977239</v>
      </c>
      <c r="BB3378" s="113">
        <f t="shared" ca="1" si="4379"/>
        <v>9870768.6041411702</v>
      </c>
      <c r="BC3378" s="113">
        <f t="shared" ca="1" si="4379"/>
        <v>10452314.673934113</v>
      </c>
      <c r="BD3378" s="113">
        <f t="shared" ca="1" si="4379"/>
        <v>11046900.106904073</v>
      </c>
      <c r="BE3378" s="113">
        <f t="shared" ca="1" si="4379"/>
        <v>11659281.893225534</v>
      </c>
      <c r="BF3378" s="113">
        <f t="shared" ca="1" si="4379"/>
        <v>12293823.423564257</v>
      </c>
      <c r="BG3378" s="113">
        <f t="shared" ca="1" si="4379"/>
        <v>12949283.710719377</v>
      </c>
      <c r="BH3378" s="113">
        <f t="shared" ca="1" si="4379"/>
        <v>13624616.816850077</v>
      </c>
      <c r="BI3378" s="113">
        <f t="shared" ca="1" si="4379"/>
        <v>14318829.101007573</v>
      </c>
      <c r="BJ3378" s="113">
        <f t="shared" ca="1" si="4379"/>
        <v>15030976.604290526</v>
      </c>
      <c r="BK3378" s="113">
        <f t="shared" ca="1" si="4379"/>
        <v>15760162.565742666</v>
      </c>
      <c r="BL3378" s="113">
        <f t="shared" ca="1" si="4379"/>
        <v>16505535.062455533</v>
      </c>
      <c r="BM3378" s="113">
        <f t="shared" ca="1" si="4379"/>
        <v>17266284.76766609</v>
      </c>
      <c r="BN3378" s="113">
        <f t="shared" ca="1" si="4379"/>
        <v>18041642.82094945</v>
      </c>
      <c r="BO3378" s="113">
        <f t="shared" ca="1" si="4379"/>
        <v>18830878.804901976</v>
      </c>
      <c r="BP3378" s="113">
        <f t="shared" ca="1" si="4379"/>
        <v>19633298.822990209</v>
      </c>
      <c r="BQ3378" s="113">
        <f t="shared" ca="1" si="4379"/>
        <v>20453652.631840702</v>
      </c>
      <c r="BR3378" s="113">
        <f t="shared" ca="1" si="4379"/>
        <v>21296296.750248667</v>
      </c>
      <c r="BS3378" s="113">
        <f t="shared" ca="1" si="4379"/>
        <v>22159983.662736233</v>
      </c>
      <c r="BT3378" s="113">
        <f t="shared" ca="1" si="4379"/>
        <v>23043661.229599424</v>
      </c>
      <c r="BU3378" s="113">
        <f t="shared" ca="1" si="4379"/>
        <v>23946329.918119453</v>
      </c>
      <c r="BV3378" s="113">
        <f t="shared" ca="1" si="4379"/>
        <v>24867040.17221348</v>
      </c>
      <c r="BW3378" s="113">
        <f t="shared" ca="1" si="4379"/>
        <v>25804889.913602807</v>
      </c>
      <c r="BX3378" s="113">
        <f t="shared" ca="1" si="4379"/>
        <v>26759022.167922661</v>
      </c>
      <c r="BY3378" s="113">
        <f t="shared" ca="1" si="4379"/>
        <v>27728622.809526533</v>
      </c>
      <c r="BZ3378" s="113">
        <f t="shared" ca="1" si="4379"/>
        <v>28712918.419050205</v>
      </c>
      <c r="CA3378" s="113">
        <f t="shared" ca="1" si="4379"/>
        <v>29711174.248097692</v>
      </c>
      <c r="CB3378" s="113">
        <f t="shared" ca="1" si="4379"/>
        <v>30722692.285692804</v>
      </c>
      <c r="CC3378" s="113">
        <f t="shared" ca="1" si="4379"/>
        <v>31752218.379741497</v>
      </c>
      <c r="CD3378" s="113">
        <f t="shared" ca="1" si="4379"/>
        <v>32804105.335754424</v>
      </c>
      <c r="CE3378" s="113">
        <f t="shared" ref="CE3378:CL3378" ca="1" si="4380">MIN(CE3377/30*CE3374,CD3378+CE3374)</f>
        <v>33877102.110633373</v>
      </c>
      <c r="CF3378" s="113">
        <f ca="1">MIN(CF3377/30*CF3374,CE3378+CF3374)</f>
        <v>34970153.213435031</v>
      </c>
      <c r="CG3378" s="113">
        <f t="shared" ca="1" si="4380"/>
        <v>36082255.927763283</v>
      </c>
      <c r="CH3378" s="113">
        <f t="shared" ca="1" si="4380"/>
        <v>37212457.673041791</v>
      </c>
      <c r="CI3378" s="113">
        <f t="shared" ca="1" si="4380"/>
        <v>38359853.497723028</v>
      </c>
      <c r="CJ3378" s="113">
        <f t="shared" ca="1" si="4380"/>
        <v>39523583.697836876</v>
      </c>
      <c r="CK3378" s="113">
        <f t="shared" ca="1" si="4380"/>
        <v>40702831.554611705</v>
      </c>
      <c r="CL3378" s="113">
        <f t="shared" ca="1" si="4380"/>
        <v>41896821.185214452</v>
      </c>
    </row>
    <row r="3379" spans="2:90" x14ac:dyDescent="0.4">
      <c r="B3379" s="121"/>
      <c r="C3379" s="27"/>
      <c r="D3379" s="27" t="s">
        <v>406</v>
      </c>
      <c r="E3379" s="27" t="s">
        <v>906</v>
      </c>
      <c r="F3379" s="27"/>
      <c r="G3379" s="27" t="str">
        <f t="shared" si="4377"/>
        <v/>
      </c>
      <c r="H3379" s="27"/>
      <c r="I3379" s="78"/>
      <c r="J3379" s="78"/>
      <c r="K3379" s="33"/>
      <c r="L3379" s="33"/>
      <c r="M3379" s="33"/>
      <c r="N3379" s="33"/>
      <c r="O3379" s="33"/>
      <c r="P3379" s="33"/>
      <c r="R3379" s="33"/>
      <c r="S3379" s="33"/>
      <c r="T3379" s="33"/>
      <c r="U3379" s="33"/>
      <c r="V3379" s="33"/>
      <c r="W3379" s="33"/>
      <c r="X3379" s="33"/>
      <c r="Y3379" s="33"/>
      <c r="Z3379" s="33"/>
      <c r="AA3379" s="33"/>
      <c r="AB3379" s="33"/>
      <c r="AC3379" s="33"/>
      <c r="AD3379" s="33"/>
      <c r="AE3379" s="33"/>
      <c r="AF3379" s="33"/>
      <c r="AG3379" s="33"/>
      <c r="AH3379" s="33"/>
      <c r="AI3379" s="33"/>
      <c r="AJ3379" s="33"/>
      <c r="AK3379" s="33"/>
      <c r="AL3379" s="33"/>
      <c r="AM3379" s="33"/>
      <c r="AN3379" s="33"/>
      <c r="AO3379" s="33"/>
      <c r="AP3379" s="33"/>
      <c r="AQ3379" s="33"/>
      <c r="AR3379" s="33"/>
      <c r="AS3379" s="33"/>
      <c r="AT3379" s="33"/>
      <c r="AU3379" s="33"/>
      <c r="AV3379" s="33"/>
      <c r="AW3379" s="33"/>
      <c r="AX3379" s="33"/>
      <c r="AY3379" s="33"/>
      <c r="AZ3379" s="33"/>
      <c r="BA3379" s="33"/>
      <c r="BB3379" s="33"/>
      <c r="BC3379" s="33"/>
      <c r="BD3379" s="33"/>
      <c r="BE3379" s="33"/>
      <c r="BF3379" s="33"/>
      <c r="BG3379" s="33"/>
      <c r="BH3379" s="33"/>
      <c r="BI3379" s="33"/>
      <c r="BJ3379" s="33"/>
      <c r="BK3379" s="33"/>
      <c r="BL3379" s="33"/>
      <c r="BM3379" s="33"/>
      <c r="BN3379" s="33"/>
      <c r="BO3379" s="33"/>
      <c r="BP3379" s="33"/>
      <c r="BQ3379" s="33"/>
      <c r="BR3379" s="33"/>
      <c r="BS3379" s="33"/>
      <c r="BT3379" s="33"/>
      <c r="BU3379" s="33"/>
      <c r="BV3379" s="33"/>
      <c r="BW3379" s="33"/>
      <c r="BX3379" s="33"/>
      <c r="BY3379" s="33"/>
      <c r="BZ3379" s="33"/>
      <c r="CA3379" s="33"/>
      <c r="CB3379" s="33"/>
      <c r="CC3379" s="33"/>
      <c r="CD3379" s="33"/>
      <c r="CE3379" s="33"/>
      <c r="CF3379" s="33"/>
      <c r="CG3379" s="33"/>
      <c r="CH3379" s="33"/>
      <c r="CI3379" s="33"/>
      <c r="CJ3379" s="33"/>
      <c r="CK3379" s="33"/>
      <c r="CL3379" s="33"/>
    </row>
    <row r="3380" spans="2:90" x14ac:dyDescent="0.4">
      <c r="B3380" s="121" t="str">
        <f>"Change in "&amp;B3378</f>
        <v>Change in Unearned revenue</v>
      </c>
      <c r="C3380" t="s">
        <v>234</v>
      </c>
      <c r="D3380" t="s">
        <v>406</v>
      </c>
      <c r="E3380" t="s">
        <v>906</v>
      </c>
      <c r="G3380" t="str">
        <f t="shared" si="4377"/>
        <v/>
      </c>
      <c r="K3380" s="33">
        <f ca="1">SUMIF($3:$3,K$2,3380:3380)</f>
        <v>920477.83171282639</v>
      </c>
      <c r="L3380" s="33">
        <f ca="1">SUMIF($3:$3,L$2,3380:3380)</f>
        <v>3257192.6782190069</v>
      </c>
      <c r="M3380" s="33">
        <f ca="1">SUMIF($3:$3,M$2,3380:3380)</f>
        <v>5693098.0942093367</v>
      </c>
      <c r="N3380" s="33">
        <f ca="1">SUMIF($3:$3,N$2,3380:3380)</f>
        <v>8170874.21680828</v>
      </c>
      <c r="O3380" s="33">
        <f ca="1">SUMIF($3:$3,O$2,3380:3380)</f>
        <v>10671275.598100755</v>
      </c>
      <c r="P3380" s="33">
        <f ca="1">SUMIF($3:$3,P$2,3380:3380)</f>
        <v>13183902.766164247</v>
      </c>
      <c r="R3380" s="33"/>
      <c r="S3380" s="33">
        <f t="shared" ref="S3380:AX3380" ca="1" si="4381">S3378-R3378</f>
        <v>0</v>
      </c>
      <c r="T3380" s="33">
        <f t="shared" ca="1" si="4381"/>
        <v>0</v>
      </c>
      <c r="U3380" s="33">
        <f t="shared" ca="1" si="4381"/>
        <v>10817.916666666664</v>
      </c>
      <c r="V3380" s="33">
        <f t="shared" ca="1" si="4381"/>
        <v>31601.354166666657</v>
      </c>
      <c r="W3380" s="33">
        <f t="shared" ca="1" si="4381"/>
        <v>51079.61979166665</v>
      </c>
      <c r="X3380" s="33">
        <f t="shared" ca="1" si="4381"/>
        <v>69583.97213541664</v>
      </c>
      <c r="Y3380" s="33">
        <f t="shared" ca="1" si="4381"/>
        <v>87163.106861979177</v>
      </c>
      <c r="Z3380" s="33">
        <f t="shared" ca="1" si="4381"/>
        <v>103863.28485221349</v>
      </c>
      <c r="AA3380" s="33">
        <f t="shared" ca="1" si="4381"/>
        <v>119728.45394293609</v>
      </c>
      <c r="AB3380" s="33">
        <f t="shared" ca="1" si="4381"/>
        <v>134800.36457912269</v>
      </c>
      <c r="AC3380" s="33">
        <f t="shared" ca="1" si="4381"/>
        <v>149118.67968349997</v>
      </c>
      <c r="AD3380" s="33">
        <f t="shared" ca="1" si="4381"/>
        <v>162721.07903265837</v>
      </c>
      <c r="AE3380" s="33">
        <f t="shared" ca="1" si="4381"/>
        <v>175643.35841435869</v>
      </c>
      <c r="AF3380" s="33">
        <f t="shared" ca="1" si="4381"/>
        <v>187919.52382697398</v>
      </c>
      <c r="AG3380" s="33">
        <f t="shared" ca="1" si="4381"/>
        <v>204990.83930229186</v>
      </c>
      <c r="AH3380" s="33">
        <f t="shared" ca="1" si="4381"/>
        <v>226461.79733717768</v>
      </c>
      <c r="AI3380" s="33">
        <f t="shared" ca="1" si="4381"/>
        <v>246726.2074703183</v>
      </c>
      <c r="AJ3380" s="33">
        <f t="shared" ca="1" si="4381"/>
        <v>265977.39709680225</v>
      </c>
      <c r="AK3380" s="33">
        <f t="shared" ca="1" si="4381"/>
        <v>284266.0272419625</v>
      </c>
      <c r="AL3380" s="33">
        <f t="shared" ca="1" si="4381"/>
        <v>301640.2258798643</v>
      </c>
      <c r="AM3380" s="33">
        <f t="shared" ca="1" si="4381"/>
        <v>318145.71458587097</v>
      </c>
      <c r="AN3380" s="33">
        <f t="shared" ca="1" si="4381"/>
        <v>333825.92885657772</v>
      </c>
      <c r="AO3380" s="33">
        <f t="shared" ca="1" si="4381"/>
        <v>348722.13241374772</v>
      </c>
      <c r="AP3380" s="33">
        <f t="shared" ca="1" si="4381"/>
        <v>362873.52579306113</v>
      </c>
      <c r="AQ3380" s="33">
        <f t="shared" ca="1" si="4381"/>
        <v>376317.34950340912</v>
      </c>
      <c r="AR3380" s="33">
        <f t="shared" ca="1" si="4381"/>
        <v>389088.98202823661</v>
      </c>
      <c r="AS3380" s="33">
        <f t="shared" ca="1" si="4381"/>
        <v>406630.99126015976</v>
      </c>
      <c r="AT3380" s="33">
        <f t="shared" ca="1" si="4381"/>
        <v>428549.10836381745</v>
      </c>
      <c r="AU3380" s="33">
        <f t="shared" ca="1" si="4381"/>
        <v>449238.31961229444</v>
      </c>
      <c r="AV3380" s="33">
        <f t="shared" ca="1" si="4381"/>
        <v>468893.07029834483</v>
      </c>
      <c r="AW3380" s="33">
        <f t="shared" ca="1" si="4381"/>
        <v>487565.0834500948</v>
      </c>
      <c r="AX3380" s="33">
        <f t="shared" ca="1" si="4381"/>
        <v>505303.49594425783</v>
      </c>
      <c r="AY3380" s="33">
        <f t="shared" ref="AY3380:CD3380" ca="1" si="4382">AY3378-AX3378</f>
        <v>522154.98781371024</v>
      </c>
      <c r="AZ3380" s="33">
        <f t="shared" ca="1" si="4382"/>
        <v>538163.90508969221</v>
      </c>
      <c r="BA3380" s="33">
        <f t="shared" ca="1" si="4382"/>
        <v>553372.37650187314</v>
      </c>
      <c r="BB3380" s="33">
        <f t="shared" ca="1" si="4382"/>
        <v>567820.42434344627</v>
      </c>
      <c r="BC3380" s="33">
        <f t="shared" ca="1" si="4382"/>
        <v>581546.06979294308</v>
      </c>
      <c r="BD3380" s="33">
        <f t="shared" ca="1" si="4382"/>
        <v>594585.43296995945</v>
      </c>
      <c r="BE3380" s="33">
        <f t="shared" ca="1" si="4382"/>
        <v>612381.7863214612</v>
      </c>
      <c r="BF3380" s="33">
        <f t="shared" ca="1" si="4382"/>
        <v>634541.53033872321</v>
      </c>
      <c r="BG3380" s="33">
        <f t="shared" ca="1" si="4382"/>
        <v>655460.2871551197</v>
      </c>
      <c r="BH3380" s="33">
        <f t="shared" ca="1" si="4382"/>
        <v>675333.10613070056</v>
      </c>
      <c r="BI3380" s="33">
        <f t="shared" ca="1" si="4382"/>
        <v>694212.28415749595</v>
      </c>
      <c r="BJ3380" s="33">
        <f t="shared" ca="1" si="4382"/>
        <v>712147.50328295305</v>
      </c>
      <c r="BK3380" s="33">
        <f t="shared" ca="1" si="4382"/>
        <v>729185.96145213954</v>
      </c>
      <c r="BL3380" s="33">
        <f t="shared" ca="1" si="4382"/>
        <v>745372.49671286717</v>
      </c>
      <c r="BM3380" s="33">
        <f t="shared" ca="1" si="4382"/>
        <v>760749.70521055721</v>
      </c>
      <c r="BN3380" s="33">
        <f t="shared" ca="1" si="4382"/>
        <v>775358.05328335986</v>
      </c>
      <c r="BO3380" s="33">
        <f t="shared" ca="1" si="4382"/>
        <v>789235.983952526</v>
      </c>
      <c r="BP3380" s="33">
        <f t="shared" ca="1" si="4382"/>
        <v>802420.01808823273</v>
      </c>
      <c r="BQ3380" s="33">
        <f t="shared" ca="1" si="4382"/>
        <v>820353.80885049328</v>
      </c>
      <c r="BR3380" s="33">
        <f t="shared" ca="1" si="4382"/>
        <v>842644.11840796471</v>
      </c>
      <c r="BS3380" s="33">
        <f t="shared" ca="1" si="4382"/>
        <v>863686.91248756647</v>
      </c>
      <c r="BT3380" s="33">
        <f t="shared" ca="1" si="4382"/>
        <v>883677.56686319038</v>
      </c>
      <c r="BU3380" s="33">
        <f t="shared" ca="1" si="4382"/>
        <v>902668.68852002919</v>
      </c>
      <c r="BV3380" s="33">
        <f t="shared" ca="1" si="4382"/>
        <v>920710.25409402698</v>
      </c>
      <c r="BW3380" s="33">
        <f t="shared" ca="1" si="4382"/>
        <v>937849.74138932675</v>
      </c>
      <c r="BX3380" s="33">
        <f t="shared" ca="1" si="4382"/>
        <v>954132.25431985408</v>
      </c>
      <c r="BY3380" s="33">
        <f t="shared" ca="1" si="4382"/>
        <v>969600.64160387218</v>
      </c>
      <c r="BZ3380" s="33">
        <f t="shared" ca="1" si="4382"/>
        <v>984295.60952367261</v>
      </c>
      <c r="CA3380" s="33">
        <f t="shared" ca="1" si="4382"/>
        <v>998255.82904748619</v>
      </c>
      <c r="CB3380" s="33">
        <f t="shared" ca="1" si="4382"/>
        <v>1011518.0375951119</v>
      </c>
      <c r="CC3380" s="33">
        <f t="shared" ca="1" si="4382"/>
        <v>1029526.0940486938</v>
      </c>
      <c r="CD3380" s="33">
        <f t="shared" ca="1" si="4382"/>
        <v>1051886.956012927</v>
      </c>
      <c r="CE3380" s="33">
        <f t="shared" ref="CE3380:CL3380" ca="1" si="4383">CE3378-CD3378</f>
        <v>1072996.7748789489</v>
      </c>
      <c r="CF3380" s="33">
        <f ca="1">CF3378-CE3378</f>
        <v>1093051.1028016582</v>
      </c>
      <c r="CG3380" s="33">
        <f t="shared" ca="1" si="4383"/>
        <v>1112102.7143282518</v>
      </c>
      <c r="CH3380" s="33">
        <f t="shared" ca="1" si="4383"/>
        <v>1130201.7452785075</v>
      </c>
      <c r="CI3380" s="33">
        <f t="shared" ca="1" si="4383"/>
        <v>1147395.8246812373</v>
      </c>
      <c r="CJ3380" s="33">
        <f t="shared" ca="1" si="4383"/>
        <v>1163730.2001138479</v>
      </c>
      <c r="CK3380" s="33">
        <f t="shared" ca="1" si="4383"/>
        <v>1179247.8567748293</v>
      </c>
      <c r="CL3380" s="33">
        <f t="shared" ca="1" si="4383"/>
        <v>1193989.6306027472</v>
      </c>
    </row>
    <row r="3381" spans="2:90" x14ac:dyDescent="0.4">
      <c r="B3381" s="120"/>
      <c r="D3381" t="s">
        <v>406</v>
      </c>
      <c r="E3381" t="s">
        <v>906</v>
      </c>
      <c r="G3381" t="str">
        <f t="shared" si="4377"/>
        <v/>
      </c>
      <c r="K3381" s="53"/>
      <c r="L3381" s="53"/>
      <c r="M3381" s="53"/>
      <c r="N3381" s="53"/>
      <c r="O3381" s="53"/>
      <c r="P3381" s="53"/>
      <c r="R3381" s="24"/>
      <c r="S3381" s="24"/>
      <c r="T3381" s="24"/>
      <c r="U3381" s="24"/>
      <c r="V3381" s="24"/>
      <c r="W3381" s="24"/>
      <c r="X3381" s="24"/>
      <c r="Y3381" s="24"/>
      <c r="Z3381" s="24"/>
      <c r="AA3381" s="24"/>
      <c r="AB3381" s="24"/>
      <c r="AC3381" s="24"/>
      <c r="AD3381" s="24"/>
      <c r="AE3381" s="24"/>
      <c r="AF3381" s="24"/>
      <c r="AG3381" s="24"/>
      <c r="AH3381" s="24"/>
      <c r="AI3381" s="24"/>
      <c r="AJ3381" s="24"/>
      <c r="AK3381" s="24"/>
      <c r="AL3381" s="24"/>
      <c r="AM3381" s="24"/>
      <c r="AN3381" s="24"/>
      <c r="AO3381" s="24"/>
      <c r="AP3381" s="24"/>
      <c r="AQ3381" s="24"/>
      <c r="AR3381" s="24"/>
      <c r="AS3381" s="24"/>
      <c r="AT3381" s="24"/>
      <c r="AU3381" s="24"/>
      <c r="AV3381" s="24"/>
      <c r="AW3381" s="24"/>
      <c r="AX3381" s="24"/>
      <c r="AY3381" s="24"/>
      <c r="AZ3381" s="24"/>
      <c r="BA3381" s="24"/>
      <c r="BB3381" s="24"/>
      <c r="BC3381" s="24"/>
      <c r="BD3381" s="24"/>
      <c r="BE3381" s="24"/>
      <c r="BF3381" s="24"/>
      <c r="BG3381" s="24"/>
      <c r="BH3381" s="24"/>
      <c r="BI3381" s="24"/>
      <c r="BJ3381" s="24"/>
      <c r="BK3381" s="24"/>
      <c r="BL3381" s="24"/>
      <c r="BM3381" s="24"/>
      <c r="BN3381" s="24"/>
      <c r="BO3381" s="24"/>
      <c r="BP3381" s="24"/>
      <c r="BQ3381" s="24"/>
      <c r="BR3381" s="24"/>
      <c r="BS3381" s="24"/>
      <c r="BT3381" s="24"/>
      <c r="BU3381" s="24"/>
      <c r="BV3381" s="24"/>
      <c r="BW3381" s="24"/>
      <c r="BX3381" s="24"/>
      <c r="BY3381" s="24"/>
      <c r="BZ3381" s="24"/>
      <c r="CA3381" s="24"/>
      <c r="CB3381" s="24"/>
      <c r="CC3381" s="24"/>
      <c r="CD3381" s="24"/>
      <c r="CE3381" s="24"/>
      <c r="CF3381" s="24"/>
      <c r="CG3381" s="24"/>
      <c r="CH3381" s="24"/>
      <c r="CI3381" s="24"/>
      <c r="CJ3381" s="24"/>
      <c r="CK3381" s="24"/>
      <c r="CL3381" s="24"/>
    </row>
    <row r="3382" spans="2:90" x14ac:dyDescent="0.4">
      <c r="B3382" s="130" t="str">
        <f>B3356</f>
        <v>(Primary label)</v>
      </c>
      <c r="D3382" t="s">
        <v>406</v>
      </c>
      <c r="E3382" t="s">
        <v>906</v>
      </c>
      <c r="G3382" t="s">
        <v>330</v>
      </c>
      <c r="K3382" s="53"/>
      <c r="L3382" s="53"/>
      <c r="M3382" s="53"/>
      <c r="N3382" s="53"/>
      <c r="O3382" s="53"/>
      <c r="P3382" s="53"/>
      <c r="R3382" s="24"/>
      <c r="S3382" s="24"/>
      <c r="T3382" s="24"/>
      <c r="U3382" s="24"/>
      <c r="V3382" s="24"/>
      <c r="W3382" s="24"/>
      <c r="X3382" s="24"/>
      <c r="Y3382" s="24"/>
      <c r="Z3382" s="24"/>
      <c r="AA3382" s="24"/>
      <c r="AB3382" s="24"/>
      <c r="AC3382" s="24"/>
      <c r="AD3382" s="24"/>
      <c r="AE3382" s="24"/>
      <c r="AF3382" s="24"/>
      <c r="AG3382" s="24"/>
      <c r="AH3382" s="24"/>
      <c r="AI3382" s="24"/>
      <c r="AJ3382" s="24"/>
      <c r="AK3382" s="24"/>
      <c r="AL3382" s="24"/>
      <c r="AM3382" s="24"/>
      <c r="AN3382" s="24"/>
      <c r="AO3382" s="24"/>
      <c r="AP3382" s="24"/>
      <c r="AQ3382" s="24"/>
      <c r="AR3382" s="24"/>
      <c r="AS3382" s="24"/>
      <c r="AT3382" s="24"/>
      <c r="AU3382" s="24"/>
      <c r="AV3382" s="24"/>
      <c r="AW3382" s="24"/>
      <c r="AX3382" s="24"/>
      <c r="AY3382" s="24"/>
      <c r="AZ3382" s="24"/>
      <c r="BA3382" s="24"/>
      <c r="BB3382" s="24"/>
      <c r="BC3382" s="24"/>
      <c r="BD3382" s="24"/>
      <c r="BE3382" s="24"/>
      <c r="BF3382" s="24"/>
      <c r="BG3382" s="24"/>
      <c r="BH3382" s="24"/>
      <c r="BI3382" s="24"/>
      <c r="BJ3382" s="24"/>
      <c r="BK3382" s="24"/>
      <c r="BL3382" s="24"/>
      <c r="BM3382" s="24"/>
      <c r="BN3382" s="24"/>
      <c r="BO3382" s="24"/>
      <c r="BP3382" s="24"/>
      <c r="BQ3382" s="24"/>
      <c r="BR3382" s="24"/>
      <c r="BS3382" s="24"/>
      <c r="BT3382" s="24"/>
      <c r="BU3382" s="24"/>
      <c r="BV3382" s="24"/>
      <c r="BW3382" s="24"/>
      <c r="BX3382" s="24"/>
      <c r="BY3382" s="24"/>
      <c r="BZ3382" s="24"/>
      <c r="CA3382" s="24"/>
      <c r="CB3382" s="24"/>
      <c r="CC3382" s="24"/>
      <c r="CD3382" s="24"/>
      <c r="CE3382" s="24"/>
      <c r="CF3382" s="24"/>
      <c r="CG3382" s="24"/>
      <c r="CH3382" s="24"/>
      <c r="CI3382" s="24"/>
      <c r="CJ3382" s="24"/>
      <c r="CK3382" s="24"/>
      <c r="CL3382" s="24"/>
    </row>
    <row r="3383" spans="2:90" x14ac:dyDescent="0.4">
      <c r="B3383" s="130" t="str">
        <f t="shared" ref="B3383:B3389" si="4384">B3357</f>
        <v>primary unit</v>
      </c>
      <c r="D3383" t="s">
        <v>406</v>
      </c>
      <c r="E3383" t="s">
        <v>906</v>
      </c>
      <c r="G3383" t="s">
        <v>330</v>
      </c>
      <c r="K3383" s="53"/>
      <c r="L3383" s="53"/>
      <c r="M3383" s="53"/>
      <c r="N3383" s="53"/>
      <c r="O3383" s="53"/>
      <c r="P3383" s="53"/>
      <c r="R3383" s="24"/>
      <c r="S3383" s="24"/>
      <c r="T3383" s="24"/>
      <c r="U3383" s="24"/>
      <c r="V3383" s="24"/>
      <c r="W3383" s="24"/>
      <c r="X3383" s="24"/>
      <c r="Y3383" s="24"/>
      <c r="Z3383" s="24"/>
      <c r="AA3383" s="24"/>
      <c r="AB3383" s="24"/>
      <c r="AC3383" s="24"/>
      <c r="AD3383" s="24"/>
      <c r="AE3383" s="24"/>
      <c r="AF3383" s="24"/>
      <c r="AG3383" s="24"/>
      <c r="AH3383" s="24"/>
      <c r="AI3383" s="24"/>
      <c r="AJ3383" s="24"/>
      <c r="AK3383" s="24"/>
      <c r="AL3383" s="24"/>
      <c r="AM3383" s="24"/>
      <c r="AN3383" s="24"/>
      <c r="AO3383" s="24"/>
      <c r="AP3383" s="24"/>
      <c r="AQ3383" s="24"/>
      <c r="AR3383" s="24"/>
      <c r="AS3383" s="24"/>
      <c r="AT3383" s="24"/>
      <c r="AU3383" s="24"/>
      <c r="AV3383" s="24"/>
      <c r="AW3383" s="24"/>
      <c r="AX3383" s="24"/>
      <c r="AY3383" s="24"/>
      <c r="AZ3383" s="24"/>
      <c r="BA3383" s="24"/>
      <c r="BB3383" s="24"/>
      <c r="BC3383" s="24"/>
      <c r="BD3383" s="24"/>
      <c r="BE3383" s="24"/>
      <c r="BF3383" s="24"/>
      <c r="BG3383" s="24"/>
      <c r="BH3383" s="24"/>
      <c r="BI3383" s="24"/>
      <c r="BJ3383" s="24"/>
      <c r="BK3383" s="24"/>
      <c r="BL3383" s="24"/>
      <c r="BM3383" s="24"/>
      <c r="BN3383" s="24"/>
      <c r="BO3383" s="24"/>
      <c r="BP3383" s="24"/>
      <c r="BQ3383" s="24"/>
      <c r="BR3383" s="24"/>
      <c r="BS3383" s="24"/>
      <c r="BT3383" s="24"/>
      <c r="BU3383" s="24"/>
      <c r="BV3383" s="24"/>
      <c r="BW3383" s="24"/>
      <c r="BX3383" s="24"/>
      <c r="BY3383" s="24"/>
      <c r="BZ3383" s="24"/>
      <c r="CA3383" s="24"/>
      <c r="CB3383" s="24"/>
      <c r="CC3383" s="24"/>
      <c r="CD3383" s="24"/>
      <c r="CE3383" s="24"/>
      <c r="CF3383" s="24"/>
      <c r="CG3383" s="24"/>
      <c r="CH3383" s="24"/>
      <c r="CI3383" s="24"/>
      <c r="CJ3383" s="24"/>
      <c r="CK3383" s="24"/>
      <c r="CL3383" s="24"/>
    </row>
    <row r="3384" spans="2:90" x14ac:dyDescent="0.4">
      <c r="B3384" s="130" t="str">
        <f t="shared" si="4384"/>
        <v>Primary revenue driver</v>
      </c>
      <c r="D3384" t="s">
        <v>406</v>
      </c>
      <c r="E3384" t="s">
        <v>906</v>
      </c>
      <c r="G3384" t="s">
        <v>330</v>
      </c>
      <c r="K3384" s="53"/>
      <c r="L3384" s="53"/>
      <c r="M3384" s="53"/>
      <c r="N3384" s="53"/>
      <c r="O3384" s="53"/>
      <c r="P3384" s="53"/>
      <c r="R3384" s="24"/>
      <c r="S3384" s="172" t="str">
        <f t="shared" ref="S3384" si="4385">S3367</f>
        <v>S$12</v>
      </c>
      <c r="T3384" s="172" t="str">
        <f t="shared" ref="T3384:CE3384" si="4386">T3367</f>
        <v>T$12</v>
      </c>
      <c r="U3384" s="172" t="str">
        <f t="shared" si="4386"/>
        <v>U$12</v>
      </c>
      <c r="V3384" s="172" t="str">
        <f t="shared" si="4386"/>
        <v>V$12</v>
      </c>
      <c r="W3384" s="172" t="str">
        <f t="shared" si="4386"/>
        <v>W$12</v>
      </c>
      <c r="X3384" s="172" t="str">
        <f t="shared" si="4386"/>
        <v>X$12</v>
      </c>
      <c r="Y3384" s="172" t="str">
        <f t="shared" si="4386"/>
        <v>Y$12</v>
      </c>
      <c r="Z3384" s="172" t="str">
        <f t="shared" si="4386"/>
        <v>Z$12</v>
      </c>
      <c r="AA3384" s="172" t="str">
        <f t="shared" si="4386"/>
        <v>AA$12</v>
      </c>
      <c r="AB3384" s="172" t="str">
        <f t="shared" si="4386"/>
        <v>AB$12</v>
      </c>
      <c r="AC3384" s="172" t="str">
        <f t="shared" si="4386"/>
        <v>AC$12</v>
      </c>
      <c r="AD3384" s="172" t="str">
        <f t="shared" si="4386"/>
        <v>AD$12</v>
      </c>
      <c r="AE3384" s="172" t="str">
        <f t="shared" si="4386"/>
        <v>AE$12</v>
      </c>
      <c r="AF3384" s="172" t="str">
        <f t="shared" si="4386"/>
        <v>AF$12</v>
      </c>
      <c r="AG3384" s="172" t="str">
        <f t="shared" si="4386"/>
        <v>AG$12</v>
      </c>
      <c r="AH3384" s="172" t="str">
        <f t="shared" si="4386"/>
        <v>AH$12</v>
      </c>
      <c r="AI3384" s="172" t="str">
        <f t="shared" si="4386"/>
        <v>AI$12</v>
      </c>
      <c r="AJ3384" s="172" t="str">
        <f t="shared" si="4386"/>
        <v>AJ$12</v>
      </c>
      <c r="AK3384" s="172" t="str">
        <f t="shared" si="4386"/>
        <v>AK$12</v>
      </c>
      <c r="AL3384" s="172" t="str">
        <f t="shared" si="4386"/>
        <v>AL$12</v>
      </c>
      <c r="AM3384" s="172" t="str">
        <f t="shared" si="4386"/>
        <v>AM$12</v>
      </c>
      <c r="AN3384" s="172" t="str">
        <f t="shared" si="4386"/>
        <v>AN$12</v>
      </c>
      <c r="AO3384" s="172" t="str">
        <f t="shared" si="4386"/>
        <v>AO$12</v>
      </c>
      <c r="AP3384" s="172" t="str">
        <f t="shared" si="4386"/>
        <v>AP$12</v>
      </c>
      <c r="AQ3384" s="172" t="str">
        <f t="shared" si="4386"/>
        <v>AQ$12</v>
      </c>
      <c r="AR3384" s="172" t="str">
        <f t="shared" si="4386"/>
        <v>AR$12</v>
      </c>
      <c r="AS3384" s="172" t="str">
        <f t="shared" si="4386"/>
        <v>AS$12</v>
      </c>
      <c r="AT3384" s="172" t="str">
        <f t="shared" si="4386"/>
        <v>AT$12</v>
      </c>
      <c r="AU3384" s="172" t="str">
        <f t="shared" si="4386"/>
        <v>AU$12</v>
      </c>
      <c r="AV3384" s="172" t="str">
        <f t="shared" si="4386"/>
        <v>AV$12</v>
      </c>
      <c r="AW3384" s="172" t="str">
        <f t="shared" si="4386"/>
        <v>AW$12</v>
      </c>
      <c r="AX3384" s="172" t="str">
        <f t="shared" si="4386"/>
        <v>AX$12</v>
      </c>
      <c r="AY3384" s="172" t="str">
        <f t="shared" si="4386"/>
        <v>AY$12</v>
      </c>
      <c r="AZ3384" s="172" t="str">
        <f t="shared" si="4386"/>
        <v>AZ$12</v>
      </c>
      <c r="BA3384" s="172" t="str">
        <f t="shared" si="4386"/>
        <v>BA$12</v>
      </c>
      <c r="BB3384" s="172" t="str">
        <f t="shared" si="4386"/>
        <v>BB$12</v>
      </c>
      <c r="BC3384" s="172" t="str">
        <f t="shared" si="4386"/>
        <v>BC$12</v>
      </c>
      <c r="BD3384" s="172" t="str">
        <f t="shared" si="4386"/>
        <v>BD$12</v>
      </c>
      <c r="BE3384" s="172" t="str">
        <f t="shared" si="4386"/>
        <v>BE$12</v>
      </c>
      <c r="BF3384" s="172" t="str">
        <f t="shared" si="4386"/>
        <v>BF$12</v>
      </c>
      <c r="BG3384" s="172" t="str">
        <f t="shared" si="4386"/>
        <v>BG$12</v>
      </c>
      <c r="BH3384" s="172" t="str">
        <f t="shared" si="4386"/>
        <v>BH$12</v>
      </c>
      <c r="BI3384" s="172" t="str">
        <f t="shared" si="4386"/>
        <v>BI$12</v>
      </c>
      <c r="BJ3384" s="172" t="str">
        <f t="shared" si="4386"/>
        <v>BJ$12</v>
      </c>
      <c r="BK3384" s="172" t="str">
        <f t="shared" si="4386"/>
        <v>BK$12</v>
      </c>
      <c r="BL3384" s="172" t="str">
        <f t="shared" si="4386"/>
        <v>BL$12</v>
      </c>
      <c r="BM3384" s="172" t="str">
        <f t="shared" si="4386"/>
        <v>BM$12</v>
      </c>
      <c r="BN3384" s="172" t="str">
        <f t="shared" si="4386"/>
        <v>BN$12</v>
      </c>
      <c r="BO3384" s="172" t="str">
        <f t="shared" si="4386"/>
        <v>BO$12</v>
      </c>
      <c r="BP3384" s="172" t="str">
        <f t="shared" si="4386"/>
        <v>BP$12</v>
      </c>
      <c r="BQ3384" s="172" t="str">
        <f t="shared" si="4386"/>
        <v>BQ$12</v>
      </c>
      <c r="BR3384" s="172" t="str">
        <f t="shared" si="4386"/>
        <v>BR$12</v>
      </c>
      <c r="BS3384" s="172" t="str">
        <f t="shared" si="4386"/>
        <v>BS$12</v>
      </c>
      <c r="BT3384" s="172" t="str">
        <f t="shared" si="4386"/>
        <v>BT$12</v>
      </c>
      <c r="BU3384" s="172" t="str">
        <f t="shared" si="4386"/>
        <v>BU$12</v>
      </c>
      <c r="BV3384" s="172" t="str">
        <f t="shared" si="4386"/>
        <v>BV$12</v>
      </c>
      <c r="BW3384" s="172" t="str">
        <f t="shared" si="4386"/>
        <v>BW$12</v>
      </c>
      <c r="BX3384" s="172" t="str">
        <f t="shared" si="4386"/>
        <v>BX$12</v>
      </c>
      <c r="BY3384" s="172" t="str">
        <f t="shared" si="4386"/>
        <v>BY$12</v>
      </c>
      <c r="BZ3384" s="172" t="str">
        <f t="shared" si="4386"/>
        <v>BZ$12</v>
      </c>
      <c r="CA3384" s="172" t="str">
        <f t="shared" si="4386"/>
        <v>CA$12</v>
      </c>
      <c r="CB3384" s="172" t="str">
        <f t="shared" si="4386"/>
        <v>CB$12</v>
      </c>
      <c r="CC3384" s="172" t="str">
        <f t="shared" si="4386"/>
        <v>CC$12</v>
      </c>
      <c r="CD3384" s="172" t="str">
        <f t="shared" si="4386"/>
        <v>CD$12</v>
      </c>
      <c r="CE3384" s="172" t="str">
        <f t="shared" si="4386"/>
        <v>CE$12</v>
      </c>
      <c r="CF3384" s="172" t="str">
        <f t="shared" ref="CF3384:CK3384" si="4387">CF3367</f>
        <v>CF$12</v>
      </c>
      <c r="CG3384" s="172" t="str">
        <f t="shared" si="4387"/>
        <v>CG$12</v>
      </c>
      <c r="CH3384" s="172" t="str">
        <f t="shared" si="4387"/>
        <v>CH$12</v>
      </c>
      <c r="CI3384" s="172" t="str">
        <f t="shared" si="4387"/>
        <v>CI$12</v>
      </c>
      <c r="CJ3384" s="172" t="str">
        <f t="shared" si="4387"/>
        <v>CJ$12</v>
      </c>
      <c r="CK3384" s="172" t="str">
        <f t="shared" si="4387"/>
        <v>CK$12</v>
      </c>
      <c r="CL3384" s="172" t="str">
        <f t="shared" ref="CL3384" si="4388">CL3367</f>
        <v>CL$12</v>
      </c>
    </row>
    <row r="3385" spans="2:90" x14ac:dyDescent="0.4">
      <c r="B3385" s="130" t="str">
        <f t="shared" si="4384"/>
        <v>Primary volume driver</v>
      </c>
      <c r="C3385" s="56"/>
      <c r="D3385" s="56" t="s">
        <v>406</v>
      </c>
      <c r="E3385" s="56" t="s">
        <v>906</v>
      </c>
      <c r="F3385" s="56"/>
      <c r="G3385" s="56" t="s">
        <v>330</v>
      </c>
      <c r="H3385" s="56"/>
      <c r="I3385" s="79"/>
      <c r="J3385" s="79"/>
      <c r="K3385" s="15"/>
      <c r="L3385" s="15"/>
      <c r="M3385" s="15"/>
      <c r="N3385" s="15"/>
      <c r="O3385" s="15"/>
      <c r="P3385" s="15"/>
      <c r="R3385" s="15"/>
      <c r="S3385" s="172" t="str">
        <f t="shared" ref="S3385" si="4389">S3368</f>
        <v>S$13</v>
      </c>
      <c r="T3385" s="172" t="str">
        <f t="shared" ref="T3385:CD3385" si="4390">T3368</f>
        <v>T$13</v>
      </c>
      <c r="U3385" s="172" t="str">
        <f t="shared" si="4390"/>
        <v>U$13</v>
      </c>
      <c r="V3385" s="172" t="str">
        <f t="shared" si="4390"/>
        <v>V$13</v>
      </c>
      <c r="W3385" s="172" t="str">
        <f t="shared" si="4390"/>
        <v>W$13</v>
      </c>
      <c r="X3385" s="172" t="str">
        <f t="shared" si="4390"/>
        <v>X$13</v>
      </c>
      <c r="Y3385" s="172" t="str">
        <f t="shared" si="4390"/>
        <v>Y$13</v>
      </c>
      <c r="Z3385" s="172" t="str">
        <f t="shared" si="4390"/>
        <v>Z$13</v>
      </c>
      <c r="AA3385" s="172" t="str">
        <f t="shared" si="4390"/>
        <v>AA$13</v>
      </c>
      <c r="AB3385" s="172" t="str">
        <f t="shared" si="4390"/>
        <v>AB$13</v>
      </c>
      <c r="AC3385" s="172" t="str">
        <f t="shared" si="4390"/>
        <v>AC$13</v>
      </c>
      <c r="AD3385" s="172" t="str">
        <f t="shared" si="4390"/>
        <v>AD$13</v>
      </c>
      <c r="AE3385" s="172" t="str">
        <f t="shared" si="4390"/>
        <v>AE$13</v>
      </c>
      <c r="AF3385" s="172" t="str">
        <f t="shared" si="4390"/>
        <v>AF$13</v>
      </c>
      <c r="AG3385" s="172" t="str">
        <f t="shared" si="4390"/>
        <v>AG$13</v>
      </c>
      <c r="AH3385" s="172" t="str">
        <f t="shared" si="4390"/>
        <v>AH$13</v>
      </c>
      <c r="AI3385" s="172" t="str">
        <f t="shared" si="4390"/>
        <v>AI$13</v>
      </c>
      <c r="AJ3385" s="172" t="str">
        <f t="shared" si="4390"/>
        <v>AJ$13</v>
      </c>
      <c r="AK3385" s="172" t="str">
        <f t="shared" si="4390"/>
        <v>AK$13</v>
      </c>
      <c r="AL3385" s="172" t="str">
        <f t="shared" si="4390"/>
        <v>AL$13</v>
      </c>
      <c r="AM3385" s="172" t="str">
        <f t="shared" si="4390"/>
        <v>AM$13</v>
      </c>
      <c r="AN3385" s="172" t="str">
        <f t="shared" si="4390"/>
        <v>AN$13</v>
      </c>
      <c r="AO3385" s="172" t="str">
        <f t="shared" si="4390"/>
        <v>AO$13</v>
      </c>
      <c r="AP3385" s="172" t="str">
        <f t="shared" si="4390"/>
        <v>AP$13</v>
      </c>
      <c r="AQ3385" s="172" t="str">
        <f t="shared" si="4390"/>
        <v>AQ$13</v>
      </c>
      <c r="AR3385" s="172" t="str">
        <f t="shared" si="4390"/>
        <v>AR$13</v>
      </c>
      <c r="AS3385" s="172" t="str">
        <f t="shared" si="4390"/>
        <v>AS$13</v>
      </c>
      <c r="AT3385" s="172" t="str">
        <f t="shared" si="4390"/>
        <v>AT$13</v>
      </c>
      <c r="AU3385" s="172" t="str">
        <f t="shared" si="4390"/>
        <v>AU$13</v>
      </c>
      <c r="AV3385" s="172" t="str">
        <f t="shared" si="4390"/>
        <v>AV$13</v>
      </c>
      <c r="AW3385" s="172" t="str">
        <f t="shared" si="4390"/>
        <v>AW$13</v>
      </c>
      <c r="AX3385" s="172" t="str">
        <f t="shared" si="4390"/>
        <v>AX$13</v>
      </c>
      <c r="AY3385" s="172" t="str">
        <f t="shared" si="4390"/>
        <v>AY$13</v>
      </c>
      <c r="AZ3385" s="172" t="str">
        <f t="shared" si="4390"/>
        <v>AZ$13</v>
      </c>
      <c r="BA3385" s="172" t="str">
        <f t="shared" si="4390"/>
        <v>BA$13</v>
      </c>
      <c r="BB3385" s="172" t="str">
        <f t="shared" si="4390"/>
        <v>BB$13</v>
      </c>
      <c r="BC3385" s="172" t="str">
        <f t="shared" si="4390"/>
        <v>BC$13</v>
      </c>
      <c r="BD3385" s="172" t="str">
        <f t="shared" si="4390"/>
        <v>BD$13</v>
      </c>
      <c r="BE3385" s="172" t="str">
        <f t="shared" si="4390"/>
        <v>BE$13</v>
      </c>
      <c r="BF3385" s="172" t="str">
        <f t="shared" si="4390"/>
        <v>BF$13</v>
      </c>
      <c r="BG3385" s="172" t="str">
        <f t="shared" si="4390"/>
        <v>BG$13</v>
      </c>
      <c r="BH3385" s="172" t="str">
        <f t="shared" si="4390"/>
        <v>BH$13</v>
      </c>
      <c r="BI3385" s="172" t="str">
        <f t="shared" si="4390"/>
        <v>BI$13</v>
      </c>
      <c r="BJ3385" s="172" t="str">
        <f t="shared" si="4390"/>
        <v>BJ$13</v>
      </c>
      <c r="BK3385" s="172" t="str">
        <f t="shared" si="4390"/>
        <v>BK$13</v>
      </c>
      <c r="BL3385" s="172" t="str">
        <f t="shared" si="4390"/>
        <v>BL$13</v>
      </c>
      <c r="BM3385" s="172" t="str">
        <f t="shared" si="4390"/>
        <v>BM$13</v>
      </c>
      <c r="BN3385" s="172" t="str">
        <f t="shared" si="4390"/>
        <v>BN$13</v>
      </c>
      <c r="BO3385" s="172" t="str">
        <f t="shared" si="4390"/>
        <v>BO$13</v>
      </c>
      <c r="BP3385" s="172" t="str">
        <f t="shared" si="4390"/>
        <v>BP$13</v>
      </c>
      <c r="BQ3385" s="172" t="str">
        <f t="shared" si="4390"/>
        <v>BQ$13</v>
      </c>
      <c r="BR3385" s="172" t="str">
        <f t="shared" si="4390"/>
        <v>BR$13</v>
      </c>
      <c r="BS3385" s="172" t="str">
        <f t="shared" si="4390"/>
        <v>BS$13</v>
      </c>
      <c r="BT3385" s="172" t="str">
        <f t="shared" si="4390"/>
        <v>BT$13</v>
      </c>
      <c r="BU3385" s="172" t="str">
        <f t="shared" si="4390"/>
        <v>BU$13</v>
      </c>
      <c r="BV3385" s="172" t="str">
        <f t="shared" si="4390"/>
        <v>BV$13</v>
      </c>
      <c r="BW3385" s="172" t="str">
        <f t="shared" si="4390"/>
        <v>BW$13</v>
      </c>
      <c r="BX3385" s="172" t="str">
        <f t="shared" si="4390"/>
        <v>BX$13</v>
      </c>
      <c r="BY3385" s="172" t="str">
        <f t="shared" si="4390"/>
        <v>BY$13</v>
      </c>
      <c r="BZ3385" s="172" t="str">
        <f t="shared" si="4390"/>
        <v>BZ$13</v>
      </c>
      <c r="CA3385" s="172" t="str">
        <f t="shared" si="4390"/>
        <v>CA$13</v>
      </c>
      <c r="CB3385" s="172" t="str">
        <f t="shared" si="4390"/>
        <v>CB$13</v>
      </c>
      <c r="CC3385" s="172" t="str">
        <f t="shared" si="4390"/>
        <v>CC$13</v>
      </c>
      <c r="CD3385" s="172" t="str">
        <f t="shared" si="4390"/>
        <v>CD$13</v>
      </c>
      <c r="CE3385" s="172" t="str">
        <f t="shared" ref="CE3385:CK3385" si="4391">CE3368</f>
        <v>CE$13</v>
      </c>
      <c r="CF3385" s="172" t="str">
        <f t="shared" si="4391"/>
        <v>CF$13</v>
      </c>
      <c r="CG3385" s="172" t="str">
        <f t="shared" si="4391"/>
        <v>CG$13</v>
      </c>
      <c r="CH3385" s="172" t="str">
        <f t="shared" si="4391"/>
        <v>CH$13</v>
      </c>
      <c r="CI3385" s="172" t="str">
        <f t="shared" si="4391"/>
        <v>CI$13</v>
      </c>
      <c r="CJ3385" s="172" t="str">
        <f t="shared" si="4391"/>
        <v>CJ$13</v>
      </c>
      <c r="CK3385" s="172" t="str">
        <f t="shared" si="4391"/>
        <v>CK$13</v>
      </c>
      <c r="CL3385" s="172" t="str">
        <f t="shared" ref="CL3385" si="4392">CL3368</f>
        <v>CL$13</v>
      </c>
    </row>
    <row r="3386" spans="2:90" x14ac:dyDescent="0.4">
      <c r="B3386" s="130" t="str">
        <f t="shared" si="4384"/>
        <v>Simple accounts payble - IS driven:</v>
      </c>
      <c r="C3386" s="12"/>
      <c r="D3386" s="12" t="s">
        <v>406</v>
      </c>
      <c r="E3386" s="12" t="s">
        <v>906</v>
      </c>
      <c r="F3386" s="12"/>
      <c r="G3386" s="12" t="s">
        <v>330</v>
      </c>
      <c r="H3386" s="12"/>
      <c r="I3386" s="60"/>
      <c r="J3386" s="60"/>
      <c r="K3386" s="15"/>
      <c r="L3386" s="15"/>
      <c r="M3386" s="15"/>
      <c r="N3386" s="15"/>
      <c r="O3386" s="15"/>
      <c r="P3386" s="15"/>
      <c r="R3386" s="15"/>
      <c r="S3386" s="172">
        <f t="shared" ref="S3386" si="4393">S3369</f>
        <v>0</v>
      </c>
      <c r="T3386" s="172">
        <f t="shared" ref="T3386:CD3386" si="4394">T3369</f>
        <v>0</v>
      </c>
      <c r="U3386" s="172">
        <f t="shared" si="4394"/>
        <v>0</v>
      </c>
      <c r="V3386" s="172">
        <f t="shared" si="4394"/>
        <v>0</v>
      </c>
      <c r="W3386" s="172">
        <f t="shared" si="4394"/>
        <v>0</v>
      </c>
      <c r="X3386" s="172">
        <f t="shared" si="4394"/>
        <v>0</v>
      </c>
      <c r="Y3386" s="172">
        <f t="shared" si="4394"/>
        <v>0</v>
      </c>
      <c r="Z3386" s="172">
        <f t="shared" si="4394"/>
        <v>0</v>
      </c>
      <c r="AA3386" s="172">
        <f t="shared" si="4394"/>
        <v>0</v>
      </c>
      <c r="AB3386" s="172">
        <f t="shared" si="4394"/>
        <v>0</v>
      </c>
      <c r="AC3386" s="172">
        <f t="shared" si="4394"/>
        <v>0</v>
      </c>
      <c r="AD3386" s="172">
        <f t="shared" si="4394"/>
        <v>0</v>
      </c>
      <c r="AE3386" s="172">
        <f t="shared" si="4394"/>
        <v>0</v>
      </c>
      <c r="AF3386" s="172">
        <f t="shared" si="4394"/>
        <v>0</v>
      </c>
      <c r="AG3386" s="172">
        <f t="shared" si="4394"/>
        <v>0</v>
      </c>
      <c r="AH3386" s="172">
        <f t="shared" si="4394"/>
        <v>0</v>
      </c>
      <c r="AI3386" s="172">
        <f t="shared" si="4394"/>
        <v>0</v>
      </c>
      <c r="AJ3386" s="172">
        <f t="shared" si="4394"/>
        <v>0</v>
      </c>
      <c r="AK3386" s="172">
        <f t="shared" si="4394"/>
        <v>0</v>
      </c>
      <c r="AL3386" s="172">
        <f t="shared" si="4394"/>
        <v>0</v>
      </c>
      <c r="AM3386" s="172">
        <f t="shared" si="4394"/>
        <v>0</v>
      </c>
      <c r="AN3386" s="172">
        <f t="shared" si="4394"/>
        <v>0</v>
      </c>
      <c r="AO3386" s="172">
        <f t="shared" si="4394"/>
        <v>0</v>
      </c>
      <c r="AP3386" s="172">
        <f t="shared" si="4394"/>
        <v>0</v>
      </c>
      <c r="AQ3386" s="172">
        <f t="shared" si="4394"/>
        <v>0</v>
      </c>
      <c r="AR3386" s="172">
        <f t="shared" si="4394"/>
        <v>0</v>
      </c>
      <c r="AS3386" s="172">
        <f t="shared" si="4394"/>
        <v>0</v>
      </c>
      <c r="AT3386" s="172">
        <f t="shared" si="4394"/>
        <v>0</v>
      </c>
      <c r="AU3386" s="172">
        <f t="shared" si="4394"/>
        <v>0</v>
      </c>
      <c r="AV3386" s="172">
        <f t="shared" si="4394"/>
        <v>0</v>
      </c>
      <c r="AW3386" s="172">
        <f t="shared" si="4394"/>
        <v>0</v>
      </c>
      <c r="AX3386" s="172">
        <f t="shared" si="4394"/>
        <v>0</v>
      </c>
      <c r="AY3386" s="172">
        <f t="shared" si="4394"/>
        <v>0</v>
      </c>
      <c r="AZ3386" s="172">
        <f t="shared" si="4394"/>
        <v>0</v>
      </c>
      <c r="BA3386" s="172">
        <f t="shared" si="4394"/>
        <v>0</v>
      </c>
      <c r="BB3386" s="172">
        <f t="shared" si="4394"/>
        <v>0</v>
      </c>
      <c r="BC3386" s="172">
        <f t="shared" si="4394"/>
        <v>0</v>
      </c>
      <c r="BD3386" s="172">
        <f t="shared" si="4394"/>
        <v>0</v>
      </c>
      <c r="BE3386" s="172">
        <f t="shared" si="4394"/>
        <v>0</v>
      </c>
      <c r="BF3386" s="172">
        <f t="shared" si="4394"/>
        <v>0</v>
      </c>
      <c r="BG3386" s="172">
        <f t="shared" si="4394"/>
        <v>0</v>
      </c>
      <c r="BH3386" s="172">
        <f t="shared" si="4394"/>
        <v>0</v>
      </c>
      <c r="BI3386" s="172">
        <f t="shared" si="4394"/>
        <v>0</v>
      </c>
      <c r="BJ3386" s="172">
        <f t="shared" si="4394"/>
        <v>0</v>
      </c>
      <c r="BK3386" s="172">
        <f t="shared" si="4394"/>
        <v>0</v>
      </c>
      <c r="BL3386" s="172">
        <f t="shared" si="4394"/>
        <v>0</v>
      </c>
      <c r="BM3386" s="172">
        <f t="shared" si="4394"/>
        <v>0</v>
      </c>
      <c r="BN3386" s="172">
        <f t="shared" si="4394"/>
        <v>0</v>
      </c>
      <c r="BO3386" s="172">
        <f t="shared" si="4394"/>
        <v>0</v>
      </c>
      <c r="BP3386" s="172">
        <f t="shared" si="4394"/>
        <v>0</v>
      </c>
      <c r="BQ3386" s="172">
        <f t="shared" si="4394"/>
        <v>0</v>
      </c>
      <c r="BR3386" s="172">
        <f t="shared" si="4394"/>
        <v>0</v>
      </c>
      <c r="BS3386" s="172">
        <f t="shared" si="4394"/>
        <v>0</v>
      </c>
      <c r="BT3386" s="172">
        <f t="shared" si="4394"/>
        <v>0</v>
      </c>
      <c r="BU3386" s="172">
        <f t="shared" si="4394"/>
        <v>0</v>
      </c>
      <c r="BV3386" s="172">
        <f t="shared" si="4394"/>
        <v>0</v>
      </c>
      <c r="BW3386" s="172">
        <f t="shared" si="4394"/>
        <v>0</v>
      </c>
      <c r="BX3386" s="172">
        <f t="shared" si="4394"/>
        <v>0</v>
      </c>
      <c r="BY3386" s="172">
        <f t="shared" si="4394"/>
        <v>0</v>
      </c>
      <c r="BZ3386" s="172">
        <f t="shared" si="4394"/>
        <v>0</v>
      </c>
      <c r="CA3386" s="172">
        <f t="shared" si="4394"/>
        <v>0</v>
      </c>
      <c r="CB3386" s="172">
        <f t="shared" si="4394"/>
        <v>0</v>
      </c>
      <c r="CC3386" s="172">
        <f t="shared" si="4394"/>
        <v>0</v>
      </c>
      <c r="CD3386" s="172">
        <f t="shared" si="4394"/>
        <v>0</v>
      </c>
      <c r="CE3386" s="172">
        <f t="shared" ref="CE3386:CK3386" si="4395">CE3369</f>
        <v>0</v>
      </c>
      <c r="CF3386" s="172">
        <f t="shared" si="4395"/>
        <v>0</v>
      </c>
      <c r="CG3386" s="172">
        <f t="shared" si="4395"/>
        <v>0</v>
      </c>
      <c r="CH3386" s="172">
        <f t="shared" si="4395"/>
        <v>0</v>
      </c>
      <c r="CI3386" s="172">
        <f t="shared" si="4395"/>
        <v>0</v>
      </c>
      <c r="CJ3386" s="172">
        <f t="shared" si="4395"/>
        <v>0</v>
      </c>
      <c r="CK3386" s="172">
        <f t="shared" si="4395"/>
        <v>0</v>
      </c>
      <c r="CL3386" s="172">
        <f t="shared" ref="CL3386" si="4396">CL3369</f>
        <v>0</v>
      </c>
    </row>
    <row r="3387" spans="2:90" x14ac:dyDescent="0.4">
      <c r="B3387" s="184" t="str">
        <f>SUBSTITUTE(TRIM(MID(B3373, SEARCH("-", B3373) + 1, LEN(B3373))),":","")</f>
        <v>IS driven</v>
      </c>
      <c r="C3387" s="12"/>
      <c r="D3387" s="12" t="s">
        <v>406</v>
      </c>
      <c r="E3387" s="12" t="s">
        <v>906</v>
      </c>
      <c r="F3387" s="12"/>
      <c r="G3387" s="12" t="s">
        <v>330</v>
      </c>
      <c r="H3387" s="12"/>
      <c r="I3387" s="60"/>
      <c r="J3387" s="60"/>
      <c r="K3387" s="15"/>
      <c r="L3387" s="15"/>
      <c r="M3387" s="15"/>
      <c r="N3387" s="15"/>
      <c r="O3387" s="15"/>
      <c r="P3387" s="15"/>
      <c r="R3387" s="15"/>
    </row>
    <row r="3388" spans="2:90" x14ac:dyDescent="0.4">
      <c r="B3388" s="130" t="str">
        <f t="shared" si="4384"/>
        <v>Secondary revenue driver</v>
      </c>
      <c r="C3388" s="12"/>
      <c r="D3388" s="12" t="s">
        <v>406</v>
      </c>
      <c r="E3388" s="12" t="s">
        <v>906</v>
      </c>
      <c r="F3388" s="12"/>
      <c r="G3388" s="12" t="s">
        <v>330</v>
      </c>
      <c r="H3388" s="12"/>
      <c r="I3388" s="60"/>
      <c r="J3388" s="60"/>
      <c r="K3388" s="15"/>
      <c r="L3388" s="15"/>
      <c r="M3388" s="15"/>
      <c r="N3388" s="15"/>
      <c r="O3388" s="15"/>
      <c r="P3388" s="15"/>
      <c r="R3388" s="15"/>
      <c r="S3388" s="205" t="str">
        <f t="shared" ref="S3388" si="4397">ADDRESS(ROW(S3377),COLUMN(S3377),2)</f>
        <v>S$3377</v>
      </c>
      <c r="T3388" s="205" t="str">
        <f t="shared" ref="T3388:AX3388" si="4398">ADDRESS(ROW(T3377),COLUMN(T3377),2)</f>
        <v>T$3377</v>
      </c>
      <c r="U3388" s="205" t="str">
        <f t="shared" si="4398"/>
        <v>U$3377</v>
      </c>
      <c r="V3388" s="205" t="str">
        <f t="shared" si="4398"/>
        <v>V$3377</v>
      </c>
      <c r="W3388" s="205" t="str">
        <f t="shared" si="4398"/>
        <v>W$3377</v>
      </c>
      <c r="X3388" s="205" t="str">
        <f t="shared" si="4398"/>
        <v>X$3377</v>
      </c>
      <c r="Y3388" s="205" t="str">
        <f t="shared" si="4398"/>
        <v>Y$3377</v>
      </c>
      <c r="Z3388" s="205" t="str">
        <f t="shared" si="4398"/>
        <v>Z$3377</v>
      </c>
      <c r="AA3388" s="205" t="str">
        <f t="shared" si="4398"/>
        <v>AA$3377</v>
      </c>
      <c r="AB3388" s="205" t="str">
        <f t="shared" si="4398"/>
        <v>AB$3377</v>
      </c>
      <c r="AC3388" s="205" t="str">
        <f t="shared" si="4398"/>
        <v>AC$3377</v>
      </c>
      <c r="AD3388" s="205" t="str">
        <f t="shared" si="4398"/>
        <v>AD$3377</v>
      </c>
      <c r="AE3388" s="205" t="str">
        <f t="shared" si="4398"/>
        <v>AE$3377</v>
      </c>
      <c r="AF3388" s="205" t="str">
        <f t="shared" si="4398"/>
        <v>AF$3377</v>
      </c>
      <c r="AG3388" s="205" t="str">
        <f t="shared" si="4398"/>
        <v>AG$3377</v>
      </c>
      <c r="AH3388" s="205" t="str">
        <f t="shared" si="4398"/>
        <v>AH$3377</v>
      </c>
      <c r="AI3388" s="205" t="str">
        <f t="shared" si="4398"/>
        <v>AI$3377</v>
      </c>
      <c r="AJ3388" s="205" t="str">
        <f t="shared" si="4398"/>
        <v>AJ$3377</v>
      </c>
      <c r="AK3388" s="205" t="str">
        <f t="shared" si="4398"/>
        <v>AK$3377</v>
      </c>
      <c r="AL3388" s="205" t="str">
        <f t="shared" si="4398"/>
        <v>AL$3377</v>
      </c>
      <c r="AM3388" s="205" t="str">
        <f t="shared" si="4398"/>
        <v>AM$3377</v>
      </c>
      <c r="AN3388" s="205" t="str">
        <f t="shared" si="4398"/>
        <v>AN$3377</v>
      </c>
      <c r="AO3388" s="205" t="str">
        <f t="shared" si="4398"/>
        <v>AO$3377</v>
      </c>
      <c r="AP3388" s="205" t="str">
        <f t="shared" si="4398"/>
        <v>AP$3377</v>
      </c>
      <c r="AQ3388" s="205" t="str">
        <f t="shared" si="4398"/>
        <v>AQ$3377</v>
      </c>
      <c r="AR3388" s="205" t="str">
        <f t="shared" si="4398"/>
        <v>AR$3377</v>
      </c>
      <c r="AS3388" s="205" t="str">
        <f t="shared" si="4398"/>
        <v>AS$3377</v>
      </c>
      <c r="AT3388" s="205" t="str">
        <f t="shared" si="4398"/>
        <v>AT$3377</v>
      </c>
      <c r="AU3388" s="205" t="str">
        <f t="shared" si="4398"/>
        <v>AU$3377</v>
      </c>
      <c r="AV3388" s="205" t="str">
        <f t="shared" si="4398"/>
        <v>AV$3377</v>
      </c>
      <c r="AW3388" s="205" t="str">
        <f t="shared" si="4398"/>
        <v>AW$3377</v>
      </c>
      <c r="AX3388" s="205" t="str">
        <f t="shared" si="4398"/>
        <v>AX$3377</v>
      </c>
      <c r="AY3388" s="205" t="str">
        <f t="shared" ref="AY3388:CD3388" si="4399">ADDRESS(ROW(AY3377),COLUMN(AY3377),2)</f>
        <v>AY$3377</v>
      </c>
      <c r="AZ3388" s="205" t="str">
        <f t="shared" si="4399"/>
        <v>AZ$3377</v>
      </c>
      <c r="BA3388" s="205" t="str">
        <f t="shared" si="4399"/>
        <v>BA$3377</v>
      </c>
      <c r="BB3388" s="205" t="str">
        <f t="shared" si="4399"/>
        <v>BB$3377</v>
      </c>
      <c r="BC3388" s="205" t="str">
        <f t="shared" si="4399"/>
        <v>BC$3377</v>
      </c>
      <c r="BD3388" s="205" t="str">
        <f t="shared" si="4399"/>
        <v>BD$3377</v>
      </c>
      <c r="BE3388" s="205" t="str">
        <f t="shared" si="4399"/>
        <v>BE$3377</v>
      </c>
      <c r="BF3388" s="205" t="str">
        <f t="shared" si="4399"/>
        <v>BF$3377</v>
      </c>
      <c r="BG3388" s="205" t="str">
        <f t="shared" si="4399"/>
        <v>BG$3377</v>
      </c>
      <c r="BH3388" s="205" t="str">
        <f t="shared" si="4399"/>
        <v>BH$3377</v>
      </c>
      <c r="BI3388" s="205" t="str">
        <f t="shared" si="4399"/>
        <v>BI$3377</v>
      </c>
      <c r="BJ3388" s="205" t="str">
        <f t="shared" si="4399"/>
        <v>BJ$3377</v>
      </c>
      <c r="BK3388" s="205" t="str">
        <f t="shared" si="4399"/>
        <v>BK$3377</v>
      </c>
      <c r="BL3388" s="205" t="str">
        <f t="shared" si="4399"/>
        <v>BL$3377</v>
      </c>
      <c r="BM3388" s="205" t="str">
        <f t="shared" si="4399"/>
        <v>BM$3377</v>
      </c>
      <c r="BN3388" s="205" t="str">
        <f t="shared" si="4399"/>
        <v>BN$3377</v>
      </c>
      <c r="BO3388" s="205" t="str">
        <f t="shared" si="4399"/>
        <v>BO$3377</v>
      </c>
      <c r="BP3388" s="205" t="str">
        <f t="shared" si="4399"/>
        <v>BP$3377</v>
      </c>
      <c r="BQ3388" s="205" t="str">
        <f t="shared" si="4399"/>
        <v>BQ$3377</v>
      </c>
      <c r="BR3388" s="205" t="str">
        <f t="shared" si="4399"/>
        <v>BR$3377</v>
      </c>
      <c r="BS3388" s="205" t="str">
        <f t="shared" si="4399"/>
        <v>BS$3377</v>
      </c>
      <c r="BT3388" s="205" t="str">
        <f t="shared" si="4399"/>
        <v>BT$3377</v>
      </c>
      <c r="BU3388" s="205" t="str">
        <f t="shared" si="4399"/>
        <v>BU$3377</v>
      </c>
      <c r="BV3388" s="205" t="str">
        <f t="shared" si="4399"/>
        <v>BV$3377</v>
      </c>
      <c r="BW3388" s="205" t="str">
        <f t="shared" si="4399"/>
        <v>BW$3377</v>
      </c>
      <c r="BX3388" s="205" t="str">
        <f t="shared" si="4399"/>
        <v>BX$3377</v>
      </c>
      <c r="BY3388" s="205" t="str">
        <f t="shared" si="4399"/>
        <v>BY$3377</v>
      </c>
      <c r="BZ3388" s="205" t="str">
        <f t="shared" si="4399"/>
        <v>BZ$3377</v>
      </c>
      <c r="CA3388" s="205" t="str">
        <f t="shared" si="4399"/>
        <v>CA$3377</v>
      </c>
      <c r="CB3388" s="205" t="str">
        <f t="shared" si="4399"/>
        <v>CB$3377</v>
      </c>
      <c r="CC3388" s="205" t="str">
        <f t="shared" si="4399"/>
        <v>CC$3377</v>
      </c>
      <c r="CD3388" s="205" t="str">
        <f t="shared" si="4399"/>
        <v>CD$3377</v>
      </c>
      <c r="CE3388" s="205" t="str">
        <f t="shared" ref="CE3388:CK3388" si="4400">ADDRESS(ROW(CE3377),COLUMN(CE3377),2)</f>
        <v>CE$3377</v>
      </c>
      <c r="CF3388" s="205" t="str">
        <f t="shared" si="4400"/>
        <v>CF$3377</v>
      </c>
      <c r="CG3388" s="205" t="str">
        <f t="shared" si="4400"/>
        <v>CG$3377</v>
      </c>
      <c r="CH3388" s="205" t="str">
        <f t="shared" si="4400"/>
        <v>CH$3377</v>
      </c>
      <c r="CI3388" s="205" t="str">
        <f t="shared" si="4400"/>
        <v>CI$3377</v>
      </c>
      <c r="CJ3388" s="205" t="str">
        <f t="shared" si="4400"/>
        <v>CJ$3377</v>
      </c>
      <c r="CK3388" s="205" t="str">
        <f t="shared" si="4400"/>
        <v>CK$3377</v>
      </c>
      <c r="CL3388" s="205" t="str">
        <f t="shared" ref="CL3388" si="4401">ADDRESS(ROW(CL3377),COLUMN(CL3377),2)</f>
        <v>CL$3377</v>
      </c>
    </row>
    <row r="3389" spans="2:90" x14ac:dyDescent="0.4">
      <c r="B3389" s="130" t="str">
        <f t="shared" si="4384"/>
        <v>Secondary volume driver</v>
      </c>
      <c r="D3389" t="s">
        <v>406</v>
      </c>
      <c r="E3389" t="s">
        <v>906</v>
      </c>
      <c r="G3389" t="s">
        <v>330</v>
      </c>
      <c r="S3389" s="205" t="str">
        <f t="shared" ref="S3389" si="4402">ADDRESS(ROW(S3376),COLUMN(S3376),2)</f>
        <v>S$3376</v>
      </c>
      <c r="T3389" s="205" t="str">
        <f t="shared" ref="T3389:AX3389" si="4403">ADDRESS(ROW(T3376),COLUMN(T3376),2)</f>
        <v>T$3376</v>
      </c>
      <c r="U3389" s="205" t="str">
        <f t="shared" si="4403"/>
        <v>U$3376</v>
      </c>
      <c r="V3389" s="205" t="str">
        <f t="shared" si="4403"/>
        <v>V$3376</v>
      </c>
      <c r="W3389" s="205" t="str">
        <f t="shared" si="4403"/>
        <v>W$3376</v>
      </c>
      <c r="X3389" s="205" t="str">
        <f t="shared" si="4403"/>
        <v>X$3376</v>
      </c>
      <c r="Y3389" s="205" t="str">
        <f t="shared" si="4403"/>
        <v>Y$3376</v>
      </c>
      <c r="Z3389" s="205" t="str">
        <f t="shared" si="4403"/>
        <v>Z$3376</v>
      </c>
      <c r="AA3389" s="205" t="str">
        <f t="shared" si="4403"/>
        <v>AA$3376</v>
      </c>
      <c r="AB3389" s="205" t="str">
        <f t="shared" si="4403"/>
        <v>AB$3376</v>
      </c>
      <c r="AC3389" s="205" t="str">
        <f t="shared" si="4403"/>
        <v>AC$3376</v>
      </c>
      <c r="AD3389" s="205" t="str">
        <f t="shared" si="4403"/>
        <v>AD$3376</v>
      </c>
      <c r="AE3389" s="205" t="str">
        <f t="shared" si="4403"/>
        <v>AE$3376</v>
      </c>
      <c r="AF3389" s="205" t="str">
        <f t="shared" si="4403"/>
        <v>AF$3376</v>
      </c>
      <c r="AG3389" s="205" t="str">
        <f t="shared" si="4403"/>
        <v>AG$3376</v>
      </c>
      <c r="AH3389" s="205" t="str">
        <f t="shared" si="4403"/>
        <v>AH$3376</v>
      </c>
      <c r="AI3389" s="205" t="str">
        <f t="shared" si="4403"/>
        <v>AI$3376</v>
      </c>
      <c r="AJ3389" s="205" t="str">
        <f t="shared" si="4403"/>
        <v>AJ$3376</v>
      </c>
      <c r="AK3389" s="205" t="str">
        <f t="shared" si="4403"/>
        <v>AK$3376</v>
      </c>
      <c r="AL3389" s="205" t="str">
        <f t="shared" si="4403"/>
        <v>AL$3376</v>
      </c>
      <c r="AM3389" s="205" t="str">
        <f t="shared" si="4403"/>
        <v>AM$3376</v>
      </c>
      <c r="AN3389" s="205" t="str">
        <f t="shared" si="4403"/>
        <v>AN$3376</v>
      </c>
      <c r="AO3389" s="205" t="str">
        <f t="shared" si="4403"/>
        <v>AO$3376</v>
      </c>
      <c r="AP3389" s="205" t="str">
        <f t="shared" si="4403"/>
        <v>AP$3376</v>
      </c>
      <c r="AQ3389" s="205" t="str">
        <f t="shared" si="4403"/>
        <v>AQ$3376</v>
      </c>
      <c r="AR3389" s="205" t="str">
        <f t="shared" si="4403"/>
        <v>AR$3376</v>
      </c>
      <c r="AS3389" s="205" t="str">
        <f t="shared" si="4403"/>
        <v>AS$3376</v>
      </c>
      <c r="AT3389" s="205" t="str">
        <f t="shared" si="4403"/>
        <v>AT$3376</v>
      </c>
      <c r="AU3389" s="205" t="str">
        <f t="shared" si="4403"/>
        <v>AU$3376</v>
      </c>
      <c r="AV3389" s="205" t="str">
        <f t="shared" si="4403"/>
        <v>AV$3376</v>
      </c>
      <c r="AW3389" s="205" t="str">
        <f t="shared" si="4403"/>
        <v>AW$3376</v>
      </c>
      <c r="AX3389" s="205" t="str">
        <f t="shared" si="4403"/>
        <v>AX$3376</v>
      </c>
      <c r="AY3389" s="205" t="str">
        <f t="shared" ref="AY3389:CD3389" si="4404">ADDRESS(ROW(AY3376),COLUMN(AY3376),2)</f>
        <v>AY$3376</v>
      </c>
      <c r="AZ3389" s="205" t="str">
        <f t="shared" si="4404"/>
        <v>AZ$3376</v>
      </c>
      <c r="BA3389" s="205" t="str">
        <f t="shared" si="4404"/>
        <v>BA$3376</v>
      </c>
      <c r="BB3389" s="205" t="str">
        <f t="shared" si="4404"/>
        <v>BB$3376</v>
      </c>
      <c r="BC3389" s="205" t="str">
        <f t="shared" si="4404"/>
        <v>BC$3376</v>
      </c>
      <c r="BD3389" s="205" t="str">
        <f t="shared" si="4404"/>
        <v>BD$3376</v>
      </c>
      <c r="BE3389" s="205" t="str">
        <f t="shared" si="4404"/>
        <v>BE$3376</v>
      </c>
      <c r="BF3389" s="205" t="str">
        <f t="shared" si="4404"/>
        <v>BF$3376</v>
      </c>
      <c r="BG3389" s="205" t="str">
        <f t="shared" si="4404"/>
        <v>BG$3376</v>
      </c>
      <c r="BH3389" s="205" t="str">
        <f t="shared" si="4404"/>
        <v>BH$3376</v>
      </c>
      <c r="BI3389" s="205" t="str">
        <f t="shared" si="4404"/>
        <v>BI$3376</v>
      </c>
      <c r="BJ3389" s="205" t="str">
        <f t="shared" si="4404"/>
        <v>BJ$3376</v>
      </c>
      <c r="BK3389" s="205" t="str">
        <f t="shared" si="4404"/>
        <v>BK$3376</v>
      </c>
      <c r="BL3389" s="205" t="str">
        <f t="shared" si="4404"/>
        <v>BL$3376</v>
      </c>
      <c r="BM3389" s="205" t="str">
        <f t="shared" si="4404"/>
        <v>BM$3376</v>
      </c>
      <c r="BN3389" s="205" t="str">
        <f t="shared" si="4404"/>
        <v>BN$3376</v>
      </c>
      <c r="BO3389" s="205" t="str">
        <f t="shared" si="4404"/>
        <v>BO$3376</v>
      </c>
      <c r="BP3389" s="205" t="str">
        <f t="shared" si="4404"/>
        <v>BP$3376</v>
      </c>
      <c r="BQ3389" s="205" t="str">
        <f t="shared" si="4404"/>
        <v>BQ$3376</v>
      </c>
      <c r="BR3389" s="205" t="str">
        <f t="shared" si="4404"/>
        <v>BR$3376</v>
      </c>
      <c r="BS3389" s="205" t="str">
        <f t="shared" si="4404"/>
        <v>BS$3376</v>
      </c>
      <c r="BT3389" s="205" t="str">
        <f t="shared" si="4404"/>
        <v>BT$3376</v>
      </c>
      <c r="BU3389" s="205" t="str">
        <f t="shared" si="4404"/>
        <v>BU$3376</v>
      </c>
      <c r="BV3389" s="205" t="str">
        <f t="shared" si="4404"/>
        <v>BV$3376</v>
      </c>
      <c r="BW3389" s="205" t="str">
        <f t="shared" si="4404"/>
        <v>BW$3376</v>
      </c>
      <c r="BX3389" s="205" t="str">
        <f t="shared" si="4404"/>
        <v>BX$3376</v>
      </c>
      <c r="BY3389" s="205" t="str">
        <f t="shared" si="4404"/>
        <v>BY$3376</v>
      </c>
      <c r="BZ3389" s="205" t="str">
        <f t="shared" si="4404"/>
        <v>BZ$3376</v>
      </c>
      <c r="CA3389" s="205" t="str">
        <f t="shared" si="4404"/>
        <v>CA$3376</v>
      </c>
      <c r="CB3389" s="205" t="str">
        <f t="shared" si="4404"/>
        <v>CB$3376</v>
      </c>
      <c r="CC3389" s="205" t="str">
        <f t="shared" si="4404"/>
        <v>CC$3376</v>
      </c>
      <c r="CD3389" s="205" t="str">
        <f t="shared" si="4404"/>
        <v>CD$3376</v>
      </c>
      <c r="CE3389" s="205" t="str">
        <f t="shared" ref="CE3389:CK3389" si="4405">ADDRESS(ROW(CE3376),COLUMN(CE3376),2)</f>
        <v>CE$3376</v>
      </c>
      <c r="CF3389" s="205" t="str">
        <f t="shared" si="4405"/>
        <v>CF$3376</v>
      </c>
      <c r="CG3389" s="205" t="str">
        <f t="shared" si="4405"/>
        <v>CG$3376</v>
      </c>
      <c r="CH3389" s="205" t="str">
        <f t="shared" si="4405"/>
        <v>CH$3376</v>
      </c>
      <c r="CI3389" s="205" t="str">
        <f t="shared" si="4405"/>
        <v>CI$3376</v>
      </c>
      <c r="CJ3389" s="205" t="str">
        <f t="shared" si="4405"/>
        <v>CJ$3376</v>
      </c>
      <c r="CK3389" s="205" t="str">
        <f t="shared" si="4405"/>
        <v>CK$3376</v>
      </c>
      <c r="CL3389" s="205" t="str">
        <f t="shared" ref="CL3389" si="4406">ADDRESS(ROW(CL3376),COLUMN(CL3376),2)</f>
        <v>CL$3376</v>
      </c>
    </row>
    <row r="3390" spans="2:90" x14ac:dyDescent="0.4">
      <c r="E3390" t="s">
        <v>906</v>
      </c>
    </row>
    <row r="3391" spans="2:90" x14ac:dyDescent="0.4">
      <c r="B3391" s="168" t="s">
        <v>487</v>
      </c>
      <c r="C3391" s="167"/>
      <c r="D3391" s="167"/>
      <c r="E3391" s="167" t="s">
        <v>906</v>
      </c>
      <c r="F3391" s="167"/>
      <c r="G3391" s="167"/>
      <c r="H3391" s="167"/>
      <c r="I3391" s="169"/>
      <c r="J3391" s="169"/>
      <c r="K3391" s="190"/>
      <c r="L3391" s="190"/>
      <c r="M3391" s="190"/>
      <c r="N3391" s="190"/>
      <c r="O3391" s="190"/>
      <c r="P3391" s="190"/>
      <c r="R3391" s="191"/>
      <c r="S3391" s="167"/>
      <c r="T3391" s="167"/>
      <c r="U3391" s="167"/>
      <c r="V3391" s="167"/>
      <c r="W3391" s="167"/>
      <c r="X3391" s="167"/>
      <c r="Y3391" s="167"/>
      <c r="Z3391" s="167"/>
      <c r="AA3391" s="167"/>
      <c r="AB3391" s="167"/>
      <c r="AC3391" s="167"/>
      <c r="AD3391" s="167"/>
      <c r="AE3391" s="167"/>
      <c r="AF3391" s="167"/>
      <c r="AG3391" s="167"/>
      <c r="AH3391" s="167"/>
      <c r="AI3391" s="167"/>
      <c r="AJ3391" s="167"/>
      <c r="AK3391" s="167"/>
      <c r="AL3391" s="167"/>
      <c r="AM3391" s="167"/>
      <c r="AN3391" s="167"/>
      <c r="AO3391" s="167"/>
      <c r="AP3391" s="167"/>
      <c r="AQ3391" s="167"/>
      <c r="AR3391" s="167"/>
      <c r="AS3391" s="167"/>
      <c r="AT3391" s="167"/>
      <c r="AU3391" s="167"/>
      <c r="AV3391" s="167"/>
      <c r="AW3391" s="167"/>
      <c r="AX3391" s="167"/>
      <c r="AY3391" s="167"/>
      <c r="AZ3391" s="167"/>
      <c r="BA3391" s="167"/>
      <c r="BB3391" s="167"/>
      <c r="BC3391" s="167"/>
      <c r="BD3391" s="167"/>
      <c r="BE3391" s="167"/>
      <c r="BF3391" s="167"/>
      <c r="BG3391" s="167"/>
      <c r="BH3391" s="167"/>
      <c r="BI3391" s="167"/>
      <c r="BJ3391" s="167"/>
      <c r="BK3391" s="167"/>
      <c r="BL3391" s="167"/>
      <c r="BM3391" s="167"/>
      <c r="BN3391" s="167"/>
      <c r="BO3391" s="167"/>
      <c r="BP3391" s="167"/>
      <c r="BQ3391" s="167"/>
      <c r="BR3391" s="167"/>
      <c r="BS3391" s="167"/>
      <c r="BT3391" s="167"/>
      <c r="BU3391" s="167"/>
      <c r="BV3391" s="167"/>
      <c r="BW3391" s="167"/>
      <c r="BX3391" s="167"/>
      <c r="BY3391" s="167"/>
      <c r="BZ3391" s="167"/>
      <c r="CA3391" s="167"/>
      <c r="CB3391" s="167"/>
      <c r="CC3391" s="167"/>
      <c r="CD3391" s="167"/>
      <c r="CE3391" s="167"/>
      <c r="CF3391" s="167"/>
      <c r="CG3391" s="167"/>
      <c r="CH3391" s="167"/>
      <c r="CI3391" s="167"/>
      <c r="CJ3391" s="167"/>
      <c r="CK3391" s="167"/>
      <c r="CL3391" s="167"/>
    </row>
    <row r="3392" spans="2:90" x14ac:dyDescent="0.4">
      <c r="B3392" s="168" t="s">
        <v>489</v>
      </c>
      <c r="C3392" s="167"/>
      <c r="D3392" s="167"/>
      <c r="E3392" s="167" t="s">
        <v>906</v>
      </c>
      <c r="F3392" s="167"/>
      <c r="G3392" s="167"/>
      <c r="H3392" s="167"/>
      <c r="I3392" s="169"/>
      <c r="J3392" s="169"/>
      <c r="K3392" s="190"/>
      <c r="L3392" s="190"/>
      <c r="M3392" s="190"/>
      <c r="N3392" s="190"/>
      <c r="O3392" s="190"/>
      <c r="P3392" s="190"/>
      <c r="R3392" s="191"/>
      <c r="S3392" s="167"/>
      <c r="T3392" s="167"/>
      <c r="U3392" s="167"/>
      <c r="V3392" s="167"/>
      <c r="W3392" s="167"/>
      <c r="X3392" s="167"/>
      <c r="Y3392" s="167"/>
      <c r="Z3392" s="167"/>
      <c r="AA3392" s="167"/>
      <c r="AB3392" s="167"/>
      <c r="AC3392" s="167"/>
      <c r="AD3392" s="167"/>
      <c r="AE3392" s="167"/>
      <c r="AF3392" s="167"/>
      <c r="AG3392" s="167"/>
      <c r="AH3392" s="167"/>
      <c r="AI3392" s="167"/>
      <c r="AJ3392" s="167"/>
      <c r="AK3392" s="167"/>
      <c r="AL3392" s="167"/>
      <c r="AM3392" s="167"/>
      <c r="AN3392" s="167"/>
      <c r="AO3392" s="167"/>
      <c r="AP3392" s="167"/>
      <c r="AQ3392" s="167"/>
      <c r="AR3392" s="167"/>
      <c r="AS3392" s="167"/>
      <c r="AT3392" s="167"/>
      <c r="AU3392" s="167"/>
      <c r="AV3392" s="167"/>
      <c r="AW3392" s="167"/>
      <c r="AX3392" s="167"/>
      <c r="AY3392" s="167"/>
      <c r="AZ3392" s="167"/>
      <c r="BA3392" s="167"/>
      <c r="BB3392" s="167"/>
      <c r="BC3392" s="167"/>
      <c r="BD3392" s="167"/>
      <c r="BE3392" s="167"/>
      <c r="BF3392" s="167"/>
      <c r="BG3392" s="167"/>
      <c r="BH3392" s="167"/>
      <c r="BI3392" s="167"/>
      <c r="BJ3392" s="167"/>
      <c r="BK3392" s="167"/>
      <c r="BL3392" s="167"/>
      <c r="BM3392" s="167"/>
      <c r="BN3392" s="167"/>
      <c r="BO3392" s="167"/>
      <c r="BP3392" s="167"/>
      <c r="BQ3392" s="167"/>
      <c r="BR3392" s="167"/>
      <c r="BS3392" s="167"/>
      <c r="BT3392" s="167"/>
      <c r="BU3392" s="167"/>
      <c r="BV3392" s="167"/>
      <c r="BW3392" s="167"/>
      <c r="BX3392" s="167"/>
      <c r="BY3392" s="167"/>
      <c r="BZ3392" s="167"/>
      <c r="CA3392" s="167"/>
      <c r="CB3392" s="167"/>
      <c r="CC3392" s="167"/>
      <c r="CD3392" s="167"/>
      <c r="CE3392" s="167"/>
      <c r="CF3392" s="167"/>
      <c r="CG3392" s="167"/>
      <c r="CH3392" s="167"/>
      <c r="CI3392" s="167"/>
      <c r="CJ3392" s="167"/>
      <c r="CK3392" s="167"/>
      <c r="CL3392" s="167"/>
    </row>
    <row r="3393" spans="2:90" x14ac:dyDescent="0.4">
      <c r="B3393" s="168" t="s">
        <v>459</v>
      </c>
      <c r="C3393" s="167"/>
      <c r="D3393" s="167"/>
      <c r="E3393" s="167" t="s">
        <v>906</v>
      </c>
      <c r="F3393" s="167"/>
      <c r="G3393" s="167"/>
      <c r="H3393" s="167"/>
      <c r="I3393" s="169"/>
      <c r="J3393" s="169"/>
      <c r="K3393" s="190"/>
      <c r="L3393" s="190"/>
      <c r="M3393" s="190"/>
      <c r="N3393" s="190"/>
      <c r="O3393" s="190"/>
      <c r="P3393" s="190"/>
      <c r="R3393" s="191"/>
      <c r="S3393" s="192" t="str">
        <f t="shared" ref="S3393:AX3393" si="4407">S$16</f>
        <v>S$12</v>
      </c>
      <c r="T3393" s="192" t="str">
        <f t="shared" si="4407"/>
        <v>T$12</v>
      </c>
      <c r="U3393" s="192" t="str">
        <f t="shared" si="4407"/>
        <v>U$12</v>
      </c>
      <c r="V3393" s="192" t="str">
        <f t="shared" si="4407"/>
        <v>V$12</v>
      </c>
      <c r="W3393" s="192" t="str">
        <f t="shared" si="4407"/>
        <v>W$12</v>
      </c>
      <c r="X3393" s="192" t="str">
        <f t="shared" si="4407"/>
        <v>X$12</v>
      </c>
      <c r="Y3393" s="192" t="str">
        <f t="shared" si="4407"/>
        <v>Y$12</v>
      </c>
      <c r="Z3393" s="192" t="str">
        <f t="shared" si="4407"/>
        <v>Z$12</v>
      </c>
      <c r="AA3393" s="192" t="str">
        <f t="shared" si="4407"/>
        <v>AA$12</v>
      </c>
      <c r="AB3393" s="192" t="str">
        <f t="shared" si="4407"/>
        <v>AB$12</v>
      </c>
      <c r="AC3393" s="192" t="str">
        <f t="shared" si="4407"/>
        <v>AC$12</v>
      </c>
      <c r="AD3393" s="192" t="str">
        <f t="shared" si="4407"/>
        <v>AD$12</v>
      </c>
      <c r="AE3393" s="192" t="str">
        <f t="shared" si="4407"/>
        <v>AE$12</v>
      </c>
      <c r="AF3393" s="192" t="str">
        <f t="shared" si="4407"/>
        <v>AF$12</v>
      </c>
      <c r="AG3393" s="192" t="str">
        <f t="shared" si="4407"/>
        <v>AG$12</v>
      </c>
      <c r="AH3393" s="192" t="str">
        <f t="shared" si="4407"/>
        <v>AH$12</v>
      </c>
      <c r="AI3393" s="192" t="str">
        <f t="shared" si="4407"/>
        <v>AI$12</v>
      </c>
      <c r="AJ3393" s="192" t="str">
        <f t="shared" si="4407"/>
        <v>AJ$12</v>
      </c>
      <c r="AK3393" s="192" t="str">
        <f t="shared" si="4407"/>
        <v>AK$12</v>
      </c>
      <c r="AL3393" s="192" t="str">
        <f t="shared" si="4407"/>
        <v>AL$12</v>
      </c>
      <c r="AM3393" s="192" t="str">
        <f t="shared" si="4407"/>
        <v>AM$12</v>
      </c>
      <c r="AN3393" s="192" t="str">
        <f t="shared" si="4407"/>
        <v>AN$12</v>
      </c>
      <c r="AO3393" s="192" t="str">
        <f t="shared" si="4407"/>
        <v>AO$12</v>
      </c>
      <c r="AP3393" s="192" t="str">
        <f t="shared" si="4407"/>
        <v>AP$12</v>
      </c>
      <c r="AQ3393" s="192" t="str">
        <f t="shared" si="4407"/>
        <v>AQ$12</v>
      </c>
      <c r="AR3393" s="192" t="str">
        <f t="shared" si="4407"/>
        <v>AR$12</v>
      </c>
      <c r="AS3393" s="192" t="str">
        <f t="shared" si="4407"/>
        <v>AS$12</v>
      </c>
      <c r="AT3393" s="192" t="str">
        <f t="shared" si="4407"/>
        <v>AT$12</v>
      </c>
      <c r="AU3393" s="192" t="str">
        <f t="shared" si="4407"/>
        <v>AU$12</v>
      </c>
      <c r="AV3393" s="192" t="str">
        <f t="shared" si="4407"/>
        <v>AV$12</v>
      </c>
      <c r="AW3393" s="192" t="str">
        <f t="shared" si="4407"/>
        <v>AW$12</v>
      </c>
      <c r="AX3393" s="192" t="str">
        <f t="shared" si="4407"/>
        <v>AX$12</v>
      </c>
      <c r="AY3393" s="192" t="str">
        <f t="shared" ref="AY3393:CD3393" si="4408">AY$16</f>
        <v>AY$12</v>
      </c>
      <c r="AZ3393" s="192" t="str">
        <f t="shared" si="4408"/>
        <v>AZ$12</v>
      </c>
      <c r="BA3393" s="192" t="str">
        <f t="shared" si="4408"/>
        <v>BA$12</v>
      </c>
      <c r="BB3393" s="192" t="str">
        <f t="shared" si="4408"/>
        <v>BB$12</v>
      </c>
      <c r="BC3393" s="192" t="str">
        <f t="shared" si="4408"/>
        <v>BC$12</v>
      </c>
      <c r="BD3393" s="192" t="str">
        <f t="shared" si="4408"/>
        <v>BD$12</v>
      </c>
      <c r="BE3393" s="192" t="str">
        <f t="shared" si="4408"/>
        <v>BE$12</v>
      </c>
      <c r="BF3393" s="192" t="str">
        <f t="shared" si="4408"/>
        <v>BF$12</v>
      </c>
      <c r="BG3393" s="192" t="str">
        <f t="shared" si="4408"/>
        <v>BG$12</v>
      </c>
      <c r="BH3393" s="192" t="str">
        <f t="shared" si="4408"/>
        <v>BH$12</v>
      </c>
      <c r="BI3393" s="192" t="str">
        <f t="shared" si="4408"/>
        <v>BI$12</v>
      </c>
      <c r="BJ3393" s="192" t="str">
        <f t="shared" si="4408"/>
        <v>BJ$12</v>
      </c>
      <c r="BK3393" s="192" t="str">
        <f t="shared" si="4408"/>
        <v>BK$12</v>
      </c>
      <c r="BL3393" s="192" t="str">
        <f t="shared" si="4408"/>
        <v>BL$12</v>
      </c>
      <c r="BM3393" s="192" t="str">
        <f t="shared" si="4408"/>
        <v>BM$12</v>
      </c>
      <c r="BN3393" s="192" t="str">
        <f t="shared" si="4408"/>
        <v>BN$12</v>
      </c>
      <c r="BO3393" s="192" t="str">
        <f t="shared" si="4408"/>
        <v>BO$12</v>
      </c>
      <c r="BP3393" s="192" t="str">
        <f t="shared" si="4408"/>
        <v>BP$12</v>
      </c>
      <c r="BQ3393" s="192" t="str">
        <f t="shared" si="4408"/>
        <v>BQ$12</v>
      </c>
      <c r="BR3393" s="192" t="str">
        <f t="shared" si="4408"/>
        <v>BR$12</v>
      </c>
      <c r="BS3393" s="192" t="str">
        <f t="shared" si="4408"/>
        <v>BS$12</v>
      </c>
      <c r="BT3393" s="192" t="str">
        <f t="shared" si="4408"/>
        <v>BT$12</v>
      </c>
      <c r="BU3393" s="192" t="str">
        <f t="shared" si="4408"/>
        <v>BU$12</v>
      </c>
      <c r="BV3393" s="192" t="str">
        <f t="shared" si="4408"/>
        <v>BV$12</v>
      </c>
      <c r="BW3393" s="192" t="str">
        <f t="shared" si="4408"/>
        <v>BW$12</v>
      </c>
      <c r="BX3393" s="192" t="str">
        <f t="shared" si="4408"/>
        <v>BX$12</v>
      </c>
      <c r="BY3393" s="192" t="str">
        <f t="shared" si="4408"/>
        <v>BY$12</v>
      </c>
      <c r="BZ3393" s="192" t="str">
        <f t="shared" si="4408"/>
        <v>BZ$12</v>
      </c>
      <c r="CA3393" s="192" t="str">
        <f t="shared" si="4408"/>
        <v>CA$12</v>
      </c>
      <c r="CB3393" s="192" t="str">
        <f t="shared" si="4408"/>
        <v>CB$12</v>
      </c>
      <c r="CC3393" s="192" t="str">
        <f t="shared" si="4408"/>
        <v>CC$12</v>
      </c>
      <c r="CD3393" s="192" t="str">
        <f t="shared" si="4408"/>
        <v>CD$12</v>
      </c>
      <c r="CE3393" s="192" t="str">
        <f t="shared" ref="CE3393:CL3393" si="4409">CE$16</f>
        <v>CE$12</v>
      </c>
      <c r="CF3393" s="192" t="str">
        <f t="shared" si="4409"/>
        <v>CF$12</v>
      </c>
      <c r="CG3393" s="192" t="str">
        <f t="shared" si="4409"/>
        <v>CG$12</v>
      </c>
      <c r="CH3393" s="192" t="str">
        <f t="shared" si="4409"/>
        <v>CH$12</v>
      </c>
      <c r="CI3393" s="192" t="str">
        <f t="shared" si="4409"/>
        <v>CI$12</v>
      </c>
      <c r="CJ3393" s="192" t="str">
        <f t="shared" si="4409"/>
        <v>CJ$12</v>
      </c>
      <c r="CK3393" s="192" t="str">
        <f t="shared" si="4409"/>
        <v>CK$12</v>
      </c>
      <c r="CL3393" s="192" t="str">
        <f t="shared" si="4409"/>
        <v>CL$12</v>
      </c>
    </row>
    <row r="3394" spans="2:90" x14ac:dyDescent="0.4">
      <c r="B3394" s="168" t="s">
        <v>460</v>
      </c>
      <c r="C3394" s="193"/>
      <c r="D3394" s="193"/>
      <c r="E3394" s="193" t="s">
        <v>906</v>
      </c>
      <c r="F3394" s="193"/>
      <c r="G3394" s="193"/>
      <c r="H3394" s="193"/>
      <c r="I3394" s="194"/>
      <c r="J3394" s="194"/>
      <c r="K3394" s="195"/>
      <c r="L3394" s="195"/>
      <c r="M3394" s="195"/>
      <c r="N3394" s="195"/>
      <c r="O3394" s="195"/>
      <c r="P3394" s="195"/>
      <c r="R3394" s="195"/>
      <c r="S3394" s="192" t="str">
        <f t="shared" ref="S3394:AX3394" si="4410">S$17</f>
        <v>S$13</v>
      </c>
      <c r="T3394" s="192" t="str">
        <f t="shared" si="4410"/>
        <v>T$13</v>
      </c>
      <c r="U3394" s="192" t="str">
        <f t="shared" si="4410"/>
        <v>U$13</v>
      </c>
      <c r="V3394" s="192" t="str">
        <f t="shared" si="4410"/>
        <v>V$13</v>
      </c>
      <c r="W3394" s="192" t="str">
        <f t="shared" si="4410"/>
        <v>W$13</v>
      </c>
      <c r="X3394" s="192" t="str">
        <f t="shared" si="4410"/>
        <v>X$13</v>
      </c>
      <c r="Y3394" s="192" t="str">
        <f t="shared" si="4410"/>
        <v>Y$13</v>
      </c>
      <c r="Z3394" s="192" t="str">
        <f t="shared" si="4410"/>
        <v>Z$13</v>
      </c>
      <c r="AA3394" s="192" t="str">
        <f t="shared" si="4410"/>
        <v>AA$13</v>
      </c>
      <c r="AB3394" s="192" t="str">
        <f t="shared" si="4410"/>
        <v>AB$13</v>
      </c>
      <c r="AC3394" s="192" t="str">
        <f t="shared" si="4410"/>
        <v>AC$13</v>
      </c>
      <c r="AD3394" s="192" t="str">
        <f t="shared" si="4410"/>
        <v>AD$13</v>
      </c>
      <c r="AE3394" s="192" t="str">
        <f t="shared" si="4410"/>
        <v>AE$13</v>
      </c>
      <c r="AF3394" s="192" t="str">
        <f t="shared" si="4410"/>
        <v>AF$13</v>
      </c>
      <c r="AG3394" s="192" t="str">
        <f t="shared" si="4410"/>
        <v>AG$13</v>
      </c>
      <c r="AH3394" s="192" t="str">
        <f t="shared" si="4410"/>
        <v>AH$13</v>
      </c>
      <c r="AI3394" s="192" t="str">
        <f t="shared" si="4410"/>
        <v>AI$13</v>
      </c>
      <c r="AJ3394" s="192" t="str">
        <f t="shared" si="4410"/>
        <v>AJ$13</v>
      </c>
      <c r="AK3394" s="192" t="str">
        <f t="shared" si="4410"/>
        <v>AK$13</v>
      </c>
      <c r="AL3394" s="192" t="str">
        <f t="shared" si="4410"/>
        <v>AL$13</v>
      </c>
      <c r="AM3394" s="192" t="str">
        <f t="shared" si="4410"/>
        <v>AM$13</v>
      </c>
      <c r="AN3394" s="192" t="str">
        <f t="shared" si="4410"/>
        <v>AN$13</v>
      </c>
      <c r="AO3394" s="192" t="str">
        <f t="shared" si="4410"/>
        <v>AO$13</v>
      </c>
      <c r="AP3394" s="192" t="str">
        <f t="shared" si="4410"/>
        <v>AP$13</v>
      </c>
      <c r="AQ3394" s="192" t="str">
        <f t="shared" si="4410"/>
        <v>AQ$13</v>
      </c>
      <c r="AR3394" s="192" t="str">
        <f t="shared" si="4410"/>
        <v>AR$13</v>
      </c>
      <c r="AS3394" s="192" t="str">
        <f t="shared" si="4410"/>
        <v>AS$13</v>
      </c>
      <c r="AT3394" s="192" t="str">
        <f t="shared" si="4410"/>
        <v>AT$13</v>
      </c>
      <c r="AU3394" s="192" t="str">
        <f t="shared" si="4410"/>
        <v>AU$13</v>
      </c>
      <c r="AV3394" s="192" t="str">
        <f t="shared" si="4410"/>
        <v>AV$13</v>
      </c>
      <c r="AW3394" s="192" t="str">
        <f t="shared" si="4410"/>
        <v>AW$13</v>
      </c>
      <c r="AX3394" s="192" t="str">
        <f t="shared" si="4410"/>
        <v>AX$13</v>
      </c>
      <c r="AY3394" s="192" t="str">
        <f t="shared" ref="AY3394:CD3394" si="4411">AY$17</f>
        <v>AY$13</v>
      </c>
      <c r="AZ3394" s="192" t="str">
        <f t="shared" si="4411"/>
        <v>AZ$13</v>
      </c>
      <c r="BA3394" s="192" t="str">
        <f t="shared" si="4411"/>
        <v>BA$13</v>
      </c>
      <c r="BB3394" s="192" t="str">
        <f t="shared" si="4411"/>
        <v>BB$13</v>
      </c>
      <c r="BC3394" s="192" t="str">
        <f t="shared" si="4411"/>
        <v>BC$13</v>
      </c>
      <c r="BD3394" s="192" t="str">
        <f t="shared" si="4411"/>
        <v>BD$13</v>
      </c>
      <c r="BE3394" s="192" t="str">
        <f t="shared" si="4411"/>
        <v>BE$13</v>
      </c>
      <c r="BF3394" s="192" t="str">
        <f t="shared" si="4411"/>
        <v>BF$13</v>
      </c>
      <c r="BG3394" s="192" t="str">
        <f t="shared" si="4411"/>
        <v>BG$13</v>
      </c>
      <c r="BH3394" s="192" t="str">
        <f t="shared" si="4411"/>
        <v>BH$13</v>
      </c>
      <c r="BI3394" s="192" t="str">
        <f t="shared" si="4411"/>
        <v>BI$13</v>
      </c>
      <c r="BJ3394" s="192" t="str">
        <f t="shared" si="4411"/>
        <v>BJ$13</v>
      </c>
      <c r="BK3394" s="192" t="str">
        <f t="shared" si="4411"/>
        <v>BK$13</v>
      </c>
      <c r="BL3394" s="192" t="str">
        <f t="shared" si="4411"/>
        <v>BL$13</v>
      </c>
      <c r="BM3394" s="192" t="str">
        <f t="shared" si="4411"/>
        <v>BM$13</v>
      </c>
      <c r="BN3394" s="192" t="str">
        <f t="shared" si="4411"/>
        <v>BN$13</v>
      </c>
      <c r="BO3394" s="192" t="str">
        <f t="shared" si="4411"/>
        <v>BO$13</v>
      </c>
      <c r="BP3394" s="192" t="str">
        <f t="shared" si="4411"/>
        <v>BP$13</v>
      </c>
      <c r="BQ3394" s="192" t="str">
        <f t="shared" si="4411"/>
        <v>BQ$13</v>
      </c>
      <c r="BR3394" s="192" t="str">
        <f t="shared" si="4411"/>
        <v>BR$13</v>
      </c>
      <c r="BS3394" s="192" t="str">
        <f t="shared" si="4411"/>
        <v>BS$13</v>
      </c>
      <c r="BT3394" s="192" t="str">
        <f t="shared" si="4411"/>
        <v>BT$13</v>
      </c>
      <c r="BU3394" s="192" t="str">
        <f t="shared" si="4411"/>
        <v>BU$13</v>
      </c>
      <c r="BV3394" s="192" t="str">
        <f t="shared" si="4411"/>
        <v>BV$13</v>
      </c>
      <c r="BW3394" s="192" t="str">
        <f t="shared" si="4411"/>
        <v>BW$13</v>
      </c>
      <c r="BX3394" s="192" t="str">
        <f t="shared" si="4411"/>
        <v>BX$13</v>
      </c>
      <c r="BY3394" s="192" t="str">
        <f t="shared" si="4411"/>
        <v>BY$13</v>
      </c>
      <c r="BZ3394" s="192" t="str">
        <f t="shared" si="4411"/>
        <v>BZ$13</v>
      </c>
      <c r="CA3394" s="192" t="str">
        <f t="shared" si="4411"/>
        <v>CA$13</v>
      </c>
      <c r="CB3394" s="192" t="str">
        <f t="shared" si="4411"/>
        <v>CB$13</v>
      </c>
      <c r="CC3394" s="192" t="str">
        <f t="shared" si="4411"/>
        <v>CC$13</v>
      </c>
      <c r="CD3394" s="192" t="str">
        <f t="shared" si="4411"/>
        <v>CD$13</v>
      </c>
      <c r="CE3394" s="192" t="str">
        <f t="shared" ref="CE3394:CL3394" si="4412">CE$17</f>
        <v>CE$13</v>
      </c>
      <c r="CF3394" s="192" t="str">
        <f t="shared" si="4412"/>
        <v>CF$13</v>
      </c>
      <c r="CG3394" s="192" t="str">
        <f t="shared" si="4412"/>
        <v>CG$13</v>
      </c>
      <c r="CH3394" s="192" t="str">
        <f t="shared" si="4412"/>
        <v>CH$13</v>
      </c>
      <c r="CI3394" s="192" t="str">
        <f t="shared" si="4412"/>
        <v>CI$13</v>
      </c>
      <c r="CJ3394" s="192" t="str">
        <f t="shared" si="4412"/>
        <v>CJ$13</v>
      </c>
      <c r="CK3394" s="192" t="str">
        <f t="shared" si="4412"/>
        <v>CK$13</v>
      </c>
      <c r="CL3394" s="192" t="str">
        <f t="shared" si="4412"/>
        <v>CL$13</v>
      </c>
    </row>
    <row r="3395" spans="2:90" x14ac:dyDescent="0.4">
      <c r="B3395" s="168" t="s">
        <v>488</v>
      </c>
      <c r="C3395" s="193"/>
      <c r="D3395" s="193"/>
      <c r="E3395" s="193" t="s">
        <v>906</v>
      </c>
      <c r="F3395" s="193"/>
      <c r="G3395" s="193"/>
      <c r="H3395" s="193"/>
      <c r="I3395" s="194"/>
      <c r="J3395" s="194"/>
      <c r="K3395" s="195"/>
      <c r="L3395" s="195"/>
      <c r="M3395" s="195"/>
      <c r="N3395" s="195"/>
      <c r="O3395" s="195"/>
      <c r="P3395" s="195"/>
      <c r="R3395" s="195"/>
      <c r="S3395" s="183"/>
      <c r="T3395" s="183"/>
      <c r="U3395" s="183"/>
      <c r="V3395" s="183"/>
      <c r="W3395" s="183"/>
      <c r="X3395" s="183"/>
      <c r="Y3395" s="183"/>
      <c r="Z3395" s="183"/>
      <c r="AA3395" s="183"/>
      <c r="AB3395" s="183"/>
      <c r="AC3395" s="183"/>
      <c r="AD3395" s="183"/>
      <c r="AE3395" s="183"/>
      <c r="AF3395" s="183"/>
      <c r="AG3395" s="183"/>
      <c r="AH3395" s="183"/>
      <c r="AI3395" s="183"/>
      <c r="AJ3395" s="183"/>
      <c r="AK3395" s="183"/>
      <c r="AL3395" s="183"/>
      <c r="AM3395" s="183"/>
      <c r="AN3395" s="183"/>
      <c r="AO3395" s="183"/>
      <c r="AP3395" s="183"/>
      <c r="AQ3395" s="183"/>
      <c r="AR3395" s="183"/>
      <c r="AS3395" s="183"/>
      <c r="AT3395" s="183"/>
      <c r="AU3395" s="183"/>
      <c r="AV3395" s="183"/>
      <c r="AW3395" s="183"/>
      <c r="AX3395" s="183"/>
      <c r="AY3395" s="183"/>
      <c r="AZ3395" s="183"/>
      <c r="BA3395" s="183"/>
      <c r="BB3395" s="183"/>
      <c r="BC3395" s="183"/>
      <c r="BD3395" s="183"/>
      <c r="BE3395" s="183"/>
      <c r="BF3395" s="183"/>
      <c r="BG3395" s="183"/>
      <c r="BH3395" s="183"/>
      <c r="BI3395" s="183"/>
      <c r="BJ3395" s="183"/>
      <c r="BK3395" s="183"/>
      <c r="BL3395" s="183"/>
      <c r="BM3395" s="183"/>
      <c r="BN3395" s="183"/>
      <c r="BO3395" s="183"/>
      <c r="BP3395" s="183"/>
      <c r="BQ3395" s="183"/>
      <c r="BR3395" s="183"/>
      <c r="BS3395" s="183"/>
      <c r="BT3395" s="183"/>
      <c r="BU3395" s="183"/>
      <c r="BV3395" s="183"/>
      <c r="BW3395" s="183"/>
      <c r="BX3395" s="183"/>
      <c r="BY3395" s="183"/>
      <c r="BZ3395" s="183"/>
      <c r="CA3395" s="183"/>
      <c r="CB3395" s="183"/>
      <c r="CC3395" s="183"/>
      <c r="CD3395" s="183"/>
      <c r="CE3395" s="183"/>
      <c r="CF3395" s="183"/>
      <c r="CG3395" s="183"/>
      <c r="CH3395" s="183"/>
      <c r="CI3395" s="183"/>
      <c r="CJ3395" s="183"/>
      <c r="CK3395" s="183"/>
      <c r="CL3395" s="183"/>
    </row>
    <row r="3396" spans="2:90" x14ac:dyDescent="0.4">
      <c r="B3396" s="168" t="s">
        <v>501</v>
      </c>
      <c r="C3396" s="193"/>
      <c r="D3396" s="193"/>
      <c r="E3396" s="193" t="s">
        <v>906</v>
      </c>
      <c r="F3396" s="193"/>
      <c r="G3396" s="193"/>
      <c r="H3396" s="193"/>
      <c r="I3396" s="194"/>
      <c r="J3396" s="194"/>
      <c r="K3396" s="195"/>
      <c r="L3396" s="195"/>
      <c r="M3396" s="195"/>
      <c r="N3396" s="195"/>
      <c r="O3396" s="195"/>
      <c r="P3396" s="195"/>
      <c r="R3396" s="195"/>
      <c r="S3396" s="183"/>
      <c r="T3396" s="183"/>
      <c r="U3396" s="183"/>
      <c r="V3396" s="183"/>
      <c r="W3396" s="183"/>
      <c r="X3396" s="183"/>
      <c r="Y3396" s="183"/>
      <c r="Z3396" s="183"/>
      <c r="AA3396" s="183"/>
      <c r="AB3396" s="183"/>
      <c r="AC3396" s="183"/>
      <c r="AD3396" s="183"/>
      <c r="AE3396" s="183"/>
      <c r="AF3396" s="183"/>
      <c r="AG3396" s="183"/>
      <c r="AH3396" s="183"/>
      <c r="AI3396" s="183"/>
      <c r="AJ3396" s="183"/>
      <c r="AK3396" s="183"/>
      <c r="AL3396" s="183"/>
      <c r="AM3396" s="183"/>
      <c r="AN3396" s="183"/>
      <c r="AO3396" s="183"/>
      <c r="AP3396" s="183"/>
      <c r="AQ3396" s="183"/>
      <c r="AR3396" s="183"/>
      <c r="AS3396" s="183"/>
      <c r="AT3396" s="183"/>
      <c r="AU3396" s="183"/>
      <c r="AV3396" s="183"/>
      <c r="AW3396" s="183"/>
      <c r="AX3396" s="183"/>
      <c r="AY3396" s="183"/>
      <c r="AZ3396" s="183"/>
      <c r="BA3396" s="183"/>
      <c r="BB3396" s="183"/>
      <c r="BC3396" s="183"/>
      <c r="BD3396" s="183"/>
      <c r="BE3396" s="183"/>
      <c r="BF3396" s="183"/>
      <c r="BG3396" s="183"/>
      <c r="BH3396" s="183"/>
      <c r="BI3396" s="183"/>
      <c r="BJ3396" s="183"/>
      <c r="BK3396" s="183"/>
      <c r="BL3396" s="183"/>
      <c r="BM3396" s="183"/>
      <c r="BN3396" s="183"/>
      <c r="BO3396" s="183"/>
      <c r="BP3396" s="183"/>
      <c r="BQ3396" s="183"/>
      <c r="BR3396" s="183"/>
      <c r="BS3396" s="183"/>
      <c r="BT3396" s="183"/>
      <c r="BU3396" s="183"/>
      <c r="BV3396" s="183"/>
      <c r="BW3396" s="183"/>
      <c r="BX3396" s="183"/>
      <c r="BY3396" s="183"/>
      <c r="BZ3396" s="183"/>
      <c r="CA3396" s="183"/>
      <c r="CB3396" s="183"/>
      <c r="CC3396" s="183"/>
      <c r="CD3396" s="183"/>
      <c r="CE3396" s="183"/>
      <c r="CF3396" s="183"/>
      <c r="CG3396" s="183"/>
      <c r="CH3396" s="183"/>
      <c r="CI3396" s="183"/>
      <c r="CJ3396" s="183"/>
      <c r="CK3396" s="183"/>
      <c r="CL3396" s="183"/>
    </row>
    <row r="3397" spans="2:90" x14ac:dyDescent="0.4">
      <c r="B3397" s="168" t="s">
        <v>461</v>
      </c>
      <c r="C3397" s="193"/>
      <c r="D3397" s="193"/>
      <c r="E3397" s="193" t="s">
        <v>906</v>
      </c>
      <c r="F3397" s="193"/>
      <c r="G3397" s="193"/>
      <c r="H3397" s="193"/>
      <c r="I3397" s="194"/>
      <c r="J3397" s="194"/>
      <c r="K3397" s="195"/>
      <c r="L3397" s="195"/>
      <c r="M3397" s="195"/>
      <c r="N3397" s="195"/>
      <c r="O3397" s="195"/>
      <c r="P3397" s="195"/>
      <c r="R3397" s="195"/>
      <c r="S3397" s="183" t="str">
        <f t="shared" ref="S3397:AX3397" si="4413">S$18</f>
        <v>S$14</v>
      </c>
      <c r="T3397" s="183" t="str">
        <f t="shared" si="4413"/>
        <v>T$14</v>
      </c>
      <c r="U3397" s="183" t="str">
        <f t="shared" si="4413"/>
        <v>U$14</v>
      </c>
      <c r="V3397" s="183" t="str">
        <f t="shared" si="4413"/>
        <v>V$14</v>
      </c>
      <c r="W3397" s="183" t="str">
        <f t="shared" si="4413"/>
        <v>W$14</v>
      </c>
      <c r="X3397" s="183" t="str">
        <f t="shared" si="4413"/>
        <v>X$14</v>
      </c>
      <c r="Y3397" s="183" t="str">
        <f t="shared" si="4413"/>
        <v>Y$14</v>
      </c>
      <c r="Z3397" s="183" t="str">
        <f t="shared" si="4413"/>
        <v>Z$14</v>
      </c>
      <c r="AA3397" s="183" t="str">
        <f t="shared" si="4413"/>
        <v>AA$14</v>
      </c>
      <c r="AB3397" s="183" t="str">
        <f t="shared" si="4413"/>
        <v>AB$14</v>
      </c>
      <c r="AC3397" s="183" t="str">
        <f t="shared" si="4413"/>
        <v>AC$14</v>
      </c>
      <c r="AD3397" s="183" t="str">
        <f t="shared" si="4413"/>
        <v>AD$14</v>
      </c>
      <c r="AE3397" s="183" t="str">
        <f t="shared" si="4413"/>
        <v>AE$14</v>
      </c>
      <c r="AF3397" s="183" t="str">
        <f t="shared" si="4413"/>
        <v>AF$14</v>
      </c>
      <c r="AG3397" s="183" t="str">
        <f t="shared" si="4413"/>
        <v>AG$14</v>
      </c>
      <c r="AH3397" s="183" t="str">
        <f t="shared" si="4413"/>
        <v>AH$14</v>
      </c>
      <c r="AI3397" s="183" t="str">
        <f t="shared" si="4413"/>
        <v>AI$14</v>
      </c>
      <c r="AJ3397" s="183" t="str">
        <f t="shared" si="4413"/>
        <v>AJ$14</v>
      </c>
      <c r="AK3397" s="183" t="str">
        <f t="shared" si="4413"/>
        <v>AK$14</v>
      </c>
      <c r="AL3397" s="183" t="str">
        <f t="shared" si="4413"/>
        <v>AL$14</v>
      </c>
      <c r="AM3397" s="183" t="str">
        <f t="shared" si="4413"/>
        <v>AM$14</v>
      </c>
      <c r="AN3397" s="183" t="str">
        <f t="shared" si="4413"/>
        <v>AN$14</v>
      </c>
      <c r="AO3397" s="183" t="str">
        <f t="shared" si="4413"/>
        <v>AO$14</v>
      </c>
      <c r="AP3397" s="183" t="str">
        <f t="shared" si="4413"/>
        <v>AP$14</v>
      </c>
      <c r="AQ3397" s="183" t="str">
        <f t="shared" si="4413"/>
        <v>AQ$14</v>
      </c>
      <c r="AR3397" s="183" t="str">
        <f t="shared" si="4413"/>
        <v>AR$14</v>
      </c>
      <c r="AS3397" s="183" t="str">
        <f t="shared" si="4413"/>
        <v>AS$14</v>
      </c>
      <c r="AT3397" s="183" t="str">
        <f t="shared" si="4413"/>
        <v>AT$14</v>
      </c>
      <c r="AU3397" s="183" t="str">
        <f t="shared" si="4413"/>
        <v>AU$14</v>
      </c>
      <c r="AV3397" s="183" t="str">
        <f t="shared" si="4413"/>
        <v>AV$14</v>
      </c>
      <c r="AW3397" s="183" t="str">
        <f t="shared" si="4413"/>
        <v>AW$14</v>
      </c>
      <c r="AX3397" s="183" t="str">
        <f t="shared" si="4413"/>
        <v>AX$14</v>
      </c>
      <c r="AY3397" s="183" t="str">
        <f t="shared" ref="AY3397:CD3397" si="4414">AY$18</f>
        <v>AY$14</v>
      </c>
      <c r="AZ3397" s="183" t="str">
        <f t="shared" si="4414"/>
        <v>AZ$14</v>
      </c>
      <c r="BA3397" s="183" t="str">
        <f t="shared" si="4414"/>
        <v>BA$14</v>
      </c>
      <c r="BB3397" s="183" t="str">
        <f t="shared" si="4414"/>
        <v>BB$14</v>
      </c>
      <c r="BC3397" s="183" t="str">
        <f t="shared" si="4414"/>
        <v>BC$14</v>
      </c>
      <c r="BD3397" s="183" t="str">
        <f t="shared" si="4414"/>
        <v>BD$14</v>
      </c>
      <c r="BE3397" s="183" t="str">
        <f t="shared" si="4414"/>
        <v>BE$14</v>
      </c>
      <c r="BF3397" s="183" t="str">
        <f t="shared" si="4414"/>
        <v>BF$14</v>
      </c>
      <c r="BG3397" s="183" t="str">
        <f t="shared" si="4414"/>
        <v>BG$14</v>
      </c>
      <c r="BH3397" s="183" t="str">
        <f t="shared" si="4414"/>
        <v>BH$14</v>
      </c>
      <c r="BI3397" s="183" t="str">
        <f t="shared" si="4414"/>
        <v>BI$14</v>
      </c>
      <c r="BJ3397" s="183" t="str">
        <f t="shared" si="4414"/>
        <v>BJ$14</v>
      </c>
      <c r="BK3397" s="183" t="str">
        <f t="shared" si="4414"/>
        <v>BK$14</v>
      </c>
      <c r="BL3397" s="183" t="str">
        <f t="shared" si="4414"/>
        <v>BL$14</v>
      </c>
      <c r="BM3397" s="183" t="str">
        <f t="shared" si="4414"/>
        <v>BM$14</v>
      </c>
      <c r="BN3397" s="183" t="str">
        <f t="shared" si="4414"/>
        <v>BN$14</v>
      </c>
      <c r="BO3397" s="183" t="str">
        <f t="shared" si="4414"/>
        <v>BO$14</v>
      </c>
      <c r="BP3397" s="183" t="str">
        <f t="shared" si="4414"/>
        <v>BP$14</v>
      </c>
      <c r="BQ3397" s="183" t="str">
        <f t="shared" si="4414"/>
        <v>BQ$14</v>
      </c>
      <c r="BR3397" s="183" t="str">
        <f t="shared" si="4414"/>
        <v>BR$14</v>
      </c>
      <c r="BS3397" s="183" t="str">
        <f t="shared" si="4414"/>
        <v>BS$14</v>
      </c>
      <c r="BT3397" s="183" t="str">
        <f t="shared" si="4414"/>
        <v>BT$14</v>
      </c>
      <c r="BU3397" s="183" t="str">
        <f t="shared" si="4414"/>
        <v>BU$14</v>
      </c>
      <c r="BV3397" s="183" t="str">
        <f t="shared" si="4414"/>
        <v>BV$14</v>
      </c>
      <c r="BW3397" s="183" t="str">
        <f t="shared" si="4414"/>
        <v>BW$14</v>
      </c>
      <c r="BX3397" s="183" t="str">
        <f t="shared" si="4414"/>
        <v>BX$14</v>
      </c>
      <c r="BY3397" s="183" t="str">
        <f t="shared" si="4414"/>
        <v>BY$14</v>
      </c>
      <c r="BZ3397" s="183" t="str">
        <f t="shared" si="4414"/>
        <v>BZ$14</v>
      </c>
      <c r="CA3397" s="183" t="str">
        <f t="shared" si="4414"/>
        <v>CA$14</v>
      </c>
      <c r="CB3397" s="183" t="str">
        <f t="shared" si="4414"/>
        <v>CB$14</v>
      </c>
      <c r="CC3397" s="183" t="str">
        <f t="shared" si="4414"/>
        <v>CC$14</v>
      </c>
      <c r="CD3397" s="183" t="str">
        <f t="shared" si="4414"/>
        <v>CD$14</v>
      </c>
      <c r="CE3397" s="183" t="str">
        <f t="shared" ref="CE3397:CL3397" si="4415">CE$18</f>
        <v>CE$14</v>
      </c>
      <c r="CF3397" s="183" t="str">
        <f t="shared" si="4415"/>
        <v>CF$14</v>
      </c>
      <c r="CG3397" s="183" t="str">
        <f t="shared" si="4415"/>
        <v>CG$14</v>
      </c>
      <c r="CH3397" s="183" t="str">
        <f t="shared" si="4415"/>
        <v>CH$14</v>
      </c>
      <c r="CI3397" s="183" t="str">
        <f t="shared" si="4415"/>
        <v>CI$14</v>
      </c>
      <c r="CJ3397" s="183" t="str">
        <f t="shared" si="4415"/>
        <v>CJ$14</v>
      </c>
      <c r="CK3397" s="183" t="str">
        <f t="shared" si="4415"/>
        <v>CK$14</v>
      </c>
      <c r="CL3397" s="183" t="str">
        <f t="shared" si="4415"/>
        <v>CL$14</v>
      </c>
    </row>
    <row r="3398" spans="2:90" x14ac:dyDescent="0.4">
      <c r="B3398" s="168" t="s">
        <v>462</v>
      </c>
      <c r="C3398" s="193"/>
      <c r="D3398" s="193"/>
      <c r="E3398" s="193" t="s">
        <v>906</v>
      </c>
      <c r="F3398" s="193"/>
      <c r="G3398" s="193"/>
      <c r="H3398" s="193"/>
      <c r="I3398" s="194"/>
      <c r="J3398" s="194"/>
      <c r="K3398" s="195"/>
      <c r="L3398" s="195"/>
      <c r="M3398" s="195"/>
      <c r="N3398" s="195"/>
      <c r="O3398" s="195"/>
      <c r="P3398" s="195"/>
      <c r="R3398" s="195"/>
      <c r="S3398" s="183" t="str">
        <f t="shared" ref="S3398:AX3398" si="4416">S$19</f>
        <v>S$15</v>
      </c>
      <c r="T3398" s="183" t="str">
        <f t="shared" si="4416"/>
        <v>T$15</v>
      </c>
      <c r="U3398" s="183" t="str">
        <f t="shared" si="4416"/>
        <v>U$15</v>
      </c>
      <c r="V3398" s="183" t="str">
        <f t="shared" si="4416"/>
        <v>V$15</v>
      </c>
      <c r="W3398" s="183" t="str">
        <f t="shared" si="4416"/>
        <v>W$15</v>
      </c>
      <c r="X3398" s="183" t="str">
        <f t="shared" si="4416"/>
        <v>X$15</v>
      </c>
      <c r="Y3398" s="183" t="str">
        <f t="shared" si="4416"/>
        <v>Y$15</v>
      </c>
      <c r="Z3398" s="183" t="str">
        <f t="shared" si="4416"/>
        <v>Z$15</v>
      </c>
      <c r="AA3398" s="183" t="str">
        <f t="shared" si="4416"/>
        <v>AA$15</v>
      </c>
      <c r="AB3398" s="183" t="str">
        <f t="shared" si="4416"/>
        <v>AB$15</v>
      </c>
      <c r="AC3398" s="183" t="str">
        <f t="shared" si="4416"/>
        <v>AC$15</v>
      </c>
      <c r="AD3398" s="183" t="str">
        <f t="shared" si="4416"/>
        <v>AD$15</v>
      </c>
      <c r="AE3398" s="183" t="str">
        <f t="shared" si="4416"/>
        <v>AE$15</v>
      </c>
      <c r="AF3398" s="183" t="str">
        <f t="shared" si="4416"/>
        <v>AF$15</v>
      </c>
      <c r="AG3398" s="183" t="str">
        <f t="shared" si="4416"/>
        <v>AG$15</v>
      </c>
      <c r="AH3398" s="183" t="str">
        <f t="shared" si="4416"/>
        <v>AH$15</v>
      </c>
      <c r="AI3398" s="183" t="str">
        <f t="shared" si="4416"/>
        <v>AI$15</v>
      </c>
      <c r="AJ3398" s="183" t="str">
        <f t="shared" si="4416"/>
        <v>AJ$15</v>
      </c>
      <c r="AK3398" s="183" t="str">
        <f t="shared" si="4416"/>
        <v>AK$15</v>
      </c>
      <c r="AL3398" s="183" t="str">
        <f t="shared" si="4416"/>
        <v>AL$15</v>
      </c>
      <c r="AM3398" s="183" t="str">
        <f t="shared" si="4416"/>
        <v>AM$15</v>
      </c>
      <c r="AN3398" s="183" t="str">
        <f t="shared" si="4416"/>
        <v>AN$15</v>
      </c>
      <c r="AO3398" s="183" t="str">
        <f t="shared" si="4416"/>
        <v>AO$15</v>
      </c>
      <c r="AP3398" s="183" t="str">
        <f t="shared" si="4416"/>
        <v>AP$15</v>
      </c>
      <c r="AQ3398" s="183" t="str">
        <f t="shared" si="4416"/>
        <v>AQ$15</v>
      </c>
      <c r="AR3398" s="183" t="str">
        <f t="shared" si="4416"/>
        <v>AR$15</v>
      </c>
      <c r="AS3398" s="183" t="str">
        <f t="shared" si="4416"/>
        <v>AS$15</v>
      </c>
      <c r="AT3398" s="183" t="str">
        <f t="shared" si="4416"/>
        <v>AT$15</v>
      </c>
      <c r="AU3398" s="183" t="str">
        <f t="shared" si="4416"/>
        <v>AU$15</v>
      </c>
      <c r="AV3398" s="183" t="str">
        <f t="shared" si="4416"/>
        <v>AV$15</v>
      </c>
      <c r="AW3398" s="183" t="str">
        <f t="shared" si="4416"/>
        <v>AW$15</v>
      </c>
      <c r="AX3398" s="183" t="str">
        <f t="shared" si="4416"/>
        <v>AX$15</v>
      </c>
      <c r="AY3398" s="183" t="str">
        <f t="shared" ref="AY3398:CD3398" si="4417">AY$19</f>
        <v>AY$15</v>
      </c>
      <c r="AZ3398" s="183" t="str">
        <f t="shared" si="4417"/>
        <v>AZ$15</v>
      </c>
      <c r="BA3398" s="183" t="str">
        <f t="shared" si="4417"/>
        <v>BA$15</v>
      </c>
      <c r="BB3398" s="183" t="str">
        <f t="shared" si="4417"/>
        <v>BB$15</v>
      </c>
      <c r="BC3398" s="183" t="str">
        <f t="shared" si="4417"/>
        <v>BC$15</v>
      </c>
      <c r="BD3398" s="183" t="str">
        <f t="shared" si="4417"/>
        <v>BD$15</v>
      </c>
      <c r="BE3398" s="183" t="str">
        <f t="shared" si="4417"/>
        <v>BE$15</v>
      </c>
      <c r="BF3398" s="183" t="str">
        <f t="shared" si="4417"/>
        <v>BF$15</v>
      </c>
      <c r="BG3398" s="183" t="str">
        <f t="shared" si="4417"/>
        <v>BG$15</v>
      </c>
      <c r="BH3398" s="183" t="str">
        <f t="shared" si="4417"/>
        <v>BH$15</v>
      </c>
      <c r="BI3398" s="183" t="str">
        <f t="shared" si="4417"/>
        <v>BI$15</v>
      </c>
      <c r="BJ3398" s="183" t="str">
        <f t="shared" si="4417"/>
        <v>BJ$15</v>
      </c>
      <c r="BK3398" s="183" t="str">
        <f t="shared" si="4417"/>
        <v>BK$15</v>
      </c>
      <c r="BL3398" s="183" t="str">
        <f t="shared" si="4417"/>
        <v>BL$15</v>
      </c>
      <c r="BM3398" s="183" t="str">
        <f t="shared" si="4417"/>
        <v>BM$15</v>
      </c>
      <c r="BN3398" s="183" t="str">
        <f t="shared" si="4417"/>
        <v>BN$15</v>
      </c>
      <c r="BO3398" s="183" t="str">
        <f t="shared" si="4417"/>
        <v>BO$15</v>
      </c>
      <c r="BP3398" s="183" t="str">
        <f t="shared" si="4417"/>
        <v>BP$15</v>
      </c>
      <c r="BQ3398" s="183" t="str">
        <f t="shared" si="4417"/>
        <v>BQ$15</v>
      </c>
      <c r="BR3398" s="183" t="str">
        <f t="shared" si="4417"/>
        <v>BR$15</v>
      </c>
      <c r="BS3398" s="183" t="str">
        <f t="shared" si="4417"/>
        <v>BS$15</v>
      </c>
      <c r="BT3398" s="183" t="str">
        <f t="shared" si="4417"/>
        <v>BT$15</v>
      </c>
      <c r="BU3398" s="183" t="str">
        <f t="shared" si="4417"/>
        <v>BU$15</v>
      </c>
      <c r="BV3398" s="183" t="str">
        <f t="shared" si="4417"/>
        <v>BV$15</v>
      </c>
      <c r="BW3398" s="183" t="str">
        <f t="shared" si="4417"/>
        <v>BW$15</v>
      </c>
      <c r="BX3398" s="183" t="str">
        <f t="shared" si="4417"/>
        <v>BX$15</v>
      </c>
      <c r="BY3398" s="183" t="str">
        <f t="shared" si="4417"/>
        <v>BY$15</v>
      </c>
      <c r="BZ3398" s="183" t="str">
        <f t="shared" si="4417"/>
        <v>BZ$15</v>
      </c>
      <c r="CA3398" s="183" t="str">
        <f t="shared" si="4417"/>
        <v>CA$15</v>
      </c>
      <c r="CB3398" s="183" t="str">
        <f t="shared" si="4417"/>
        <v>CB$15</v>
      </c>
      <c r="CC3398" s="183" t="str">
        <f t="shared" si="4417"/>
        <v>CC$15</v>
      </c>
      <c r="CD3398" s="183" t="str">
        <f t="shared" si="4417"/>
        <v>CD$15</v>
      </c>
      <c r="CE3398" s="183" t="str">
        <f t="shared" ref="CE3398:CL3398" si="4418">CE$19</f>
        <v>CE$15</v>
      </c>
      <c r="CF3398" s="183" t="str">
        <f t="shared" si="4418"/>
        <v>CF$15</v>
      </c>
      <c r="CG3398" s="183" t="str">
        <f t="shared" si="4418"/>
        <v>CG$15</v>
      </c>
      <c r="CH3398" s="183" t="str">
        <f t="shared" si="4418"/>
        <v>CH$15</v>
      </c>
      <c r="CI3398" s="183" t="str">
        <f t="shared" si="4418"/>
        <v>CI$15</v>
      </c>
      <c r="CJ3398" s="183" t="str">
        <f t="shared" si="4418"/>
        <v>CJ$15</v>
      </c>
      <c r="CK3398" s="183" t="str">
        <f t="shared" si="4418"/>
        <v>CK$15</v>
      </c>
      <c r="CL3398" s="183" t="str">
        <f t="shared" si="4418"/>
        <v>CL$15</v>
      </c>
    </row>
    <row r="3399" spans="2:90" x14ac:dyDescent="0.4">
      <c r="B3399" s="70" t="s">
        <v>400</v>
      </c>
      <c r="C3399" s="48"/>
      <c r="D3399" s="48" t="s">
        <v>519</v>
      </c>
      <c r="E3399" s="48" t="s">
        <v>519</v>
      </c>
      <c r="F3399" s="48" t="s">
        <v>521</v>
      </c>
      <c r="G3399" s="48" t="s">
        <v>393</v>
      </c>
      <c r="H3399" s="48"/>
      <c r="I3399" s="277"/>
      <c r="J3399" s="277"/>
      <c r="K3399" s="48"/>
      <c r="L3399" s="48"/>
      <c r="M3399" s="48"/>
      <c r="N3399" s="48"/>
      <c r="O3399" s="48"/>
      <c r="P3399" s="48"/>
      <c r="R3399" s="70"/>
      <c r="S3399" s="278"/>
      <c r="T3399" s="278"/>
      <c r="U3399" s="278"/>
      <c r="V3399" s="278"/>
      <c r="W3399" s="278"/>
      <c r="X3399" s="278"/>
      <c r="Y3399" s="278"/>
      <c r="Z3399" s="278"/>
      <c r="AA3399" s="278"/>
      <c r="AB3399" s="278"/>
      <c r="AC3399" s="278"/>
      <c r="AD3399" s="278"/>
      <c r="AE3399" s="278"/>
      <c r="AF3399" s="278"/>
      <c r="AG3399" s="278"/>
      <c r="AH3399" s="278"/>
      <c r="AI3399" s="278"/>
      <c r="AJ3399" s="278"/>
      <c r="AK3399" s="278"/>
      <c r="AL3399" s="278"/>
      <c r="AM3399" s="278"/>
      <c r="AN3399" s="278"/>
      <c r="AO3399" s="278"/>
      <c r="AP3399" s="278"/>
      <c r="AQ3399" s="278"/>
      <c r="AR3399" s="278"/>
      <c r="AS3399" s="278"/>
      <c r="AT3399" s="278"/>
      <c r="AU3399" s="278"/>
      <c r="AV3399" s="278"/>
      <c r="AW3399" s="278"/>
      <c r="AX3399" s="278"/>
      <c r="AY3399" s="278"/>
      <c r="AZ3399" s="278"/>
      <c r="BA3399" s="278"/>
      <c r="BB3399" s="278"/>
      <c r="BC3399" s="278"/>
      <c r="BD3399" s="278"/>
      <c r="BE3399" s="278"/>
      <c r="BF3399" s="278"/>
      <c r="BG3399" s="278"/>
      <c r="BH3399" s="278"/>
      <c r="BI3399" s="278"/>
      <c r="BJ3399" s="278"/>
      <c r="BK3399" s="278"/>
      <c r="BL3399" s="278"/>
      <c r="BM3399" s="278"/>
      <c r="BN3399" s="278"/>
      <c r="BO3399" s="278"/>
      <c r="BP3399" s="278"/>
      <c r="BQ3399" s="278"/>
      <c r="BR3399" s="278"/>
      <c r="BS3399" s="278"/>
      <c r="BT3399" s="278"/>
      <c r="BU3399" s="278"/>
      <c r="BV3399" s="278"/>
      <c r="BW3399" s="278"/>
      <c r="BX3399" s="278"/>
      <c r="BY3399" s="278"/>
      <c r="BZ3399" s="278"/>
      <c r="CA3399" s="278"/>
      <c r="CB3399" s="278"/>
      <c r="CC3399" s="278"/>
      <c r="CD3399" s="278"/>
      <c r="CE3399" s="278"/>
      <c r="CF3399" s="278"/>
      <c r="CG3399" s="278"/>
      <c r="CH3399" s="278"/>
      <c r="CI3399" s="278"/>
      <c r="CJ3399" s="278"/>
      <c r="CK3399" s="278"/>
      <c r="CL3399" s="278"/>
    </row>
    <row r="3400" spans="2:90" x14ac:dyDescent="0.4">
      <c r="B3400" s="120" t="s">
        <v>520</v>
      </c>
      <c r="C3400" s="31"/>
      <c r="D3400" s="31" t="s">
        <v>519</v>
      </c>
      <c r="E3400" s="31" t="s">
        <v>906</v>
      </c>
      <c r="F3400" s="31"/>
      <c r="G3400" s="31" t="str">
        <f t="shared" ref="G3400:G3407" si="4419">E3400</f>
        <v/>
      </c>
      <c r="H3400" s="31"/>
      <c r="I3400" s="73"/>
      <c r="J3400" s="73"/>
      <c r="K3400" s="119">
        <f ca="1">'IS BS CF'!K$24+'IS BS CF'!K$37</f>
        <v>-466351.56666666665</v>
      </c>
      <c r="L3400" s="119">
        <f ca="1">'IS BS CF'!L$24+'IS BS CF'!L$37</f>
        <v>-783394.51113838842</v>
      </c>
      <c r="M3400" s="119">
        <f ca="1">'IS BS CF'!M$24+'IS BS CF'!M$37</f>
        <v>-1353162.2781002254</v>
      </c>
      <c r="N3400" s="119">
        <f ca="1">'IS BS CF'!N$24+'IS BS CF'!N$37</f>
        <v>-2219270.7806064263</v>
      </c>
      <c r="O3400" s="119">
        <f ca="1">'IS BS CF'!O$24+'IS BS CF'!O$37</f>
        <v>-3385429.4622508571</v>
      </c>
      <c r="P3400" s="119">
        <f ca="1">'IS BS CF'!P$24+'IS BS CF'!P$37</f>
        <v>-4853669.6716132928</v>
      </c>
      <c r="Q3400" s="119"/>
      <c r="R3400" s="119">
        <f>'IS BS CF'!R$24+'IS BS CF'!R$37</f>
        <v>0</v>
      </c>
      <c r="S3400" s="119">
        <f ca="1">'IS BS CF'!S$24+'IS BS CF'!S$37</f>
        <v>-38862.533333333333</v>
      </c>
      <c r="T3400" s="119">
        <f ca="1">'IS BS CF'!T$24+'IS BS CF'!T$37</f>
        <v>-38862.533333333333</v>
      </c>
      <c r="U3400" s="119">
        <f ca="1">'IS BS CF'!U$24+'IS BS CF'!U$37</f>
        <v>-38862.65</v>
      </c>
      <c r="V3400" s="119">
        <f ca="1">'IS BS CF'!V$24+'IS BS CF'!V$37</f>
        <v>-38862.65</v>
      </c>
      <c r="W3400" s="119">
        <f ca="1">'IS BS CF'!W$24+'IS BS CF'!W$37</f>
        <v>-38862.65</v>
      </c>
      <c r="X3400" s="119">
        <f ca="1">'IS BS CF'!X$24+'IS BS CF'!X$37</f>
        <v>-38862.65</v>
      </c>
      <c r="Y3400" s="119">
        <f ca="1">'IS BS CF'!Y$24+'IS BS CF'!Y$37</f>
        <v>-38862.65</v>
      </c>
      <c r="Z3400" s="119">
        <f ca="1">'IS BS CF'!Z$24+'IS BS CF'!Z$37</f>
        <v>-38862.65</v>
      </c>
      <c r="AA3400" s="119">
        <f ca="1">'IS BS CF'!AA$24+'IS BS CF'!AA$37</f>
        <v>-38862.65</v>
      </c>
      <c r="AB3400" s="119">
        <f ca="1">'IS BS CF'!AB$24+'IS BS CF'!AB$37</f>
        <v>-38862.65</v>
      </c>
      <c r="AC3400" s="119">
        <f ca="1">'IS BS CF'!AC$24+'IS BS CF'!AC$37</f>
        <v>-38862.65</v>
      </c>
      <c r="AD3400" s="119">
        <f ca="1">'IS BS CF'!AD$24+'IS BS CF'!AD$37</f>
        <v>-38862.65</v>
      </c>
      <c r="AE3400" s="119">
        <f ca="1">'IS BS CF'!AE$24+'IS BS CF'!AE$37</f>
        <v>-51500.321901271862</v>
      </c>
      <c r="AF3400" s="119">
        <f ca="1">'IS BS CF'!AF$24+'IS BS CF'!AF$37</f>
        <v>-53379.517139541596</v>
      </c>
      <c r="AG3400" s="119">
        <f ca="1">'IS BS CF'!AG$24+'IS BS CF'!AG$37</f>
        <v>-55429.483865897855</v>
      </c>
      <c r="AH3400" s="119">
        <f ca="1">'IS BS CF'!AH$24+'IS BS CF'!AH$37</f>
        <v>-57694.101839269628</v>
      </c>
      <c r="AI3400" s="119">
        <f ca="1">'IS BS CF'!AI$24+'IS BS CF'!AI$37</f>
        <v>-60161.363913972811</v>
      </c>
      <c r="AJ3400" s="119">
        <f ca="1">'IS BS CF'!AJ$24+'IS BS CF'!AJ$37</f>
        <v>-62821.137884940836</v>
      </c>
      <c r="AK3400" s="119">
        <f ca="1">'IS BS CF'!AK$24+'IS BS CF'!AK$37</f>
        <v>-65663.798157360463</v>
      </c>
      <c r="AL3400" s="119">
        <f ca="1">'IS BS CF'!AL$24+'IS BS CF'!AL$37</f>
        <v>-68680.200416159103</v>
      </c>
      <c r="AM3400" s="119">
        <f ca="1">'IS BS CF'!AM$24+'IS BS CF'!AM$37</f>
        <v>-71861.657562017805</v>
      </c>
      <c r="AN3400" s="119">
        <f ca="1">'IS BS CF'!AN$24+'IS BS CF'!AN$37</f>
        <v>-75199.916850583584</v>
      </c>
      <c r="AO3400" s="119">
        <f ca="1">'IS BS CF'!AO$24+'IS BS CF'!AO$37</f>
        <v>-78687.138174721069</v>
      </c>
      <c r="AP3400" s="119">
        <f ca="1">'IS BS CF'!AP$24+'IS BS CF'!AP$37</f>
        <v>-82315.873432651671</v>
      </c>
      <c r="AQ3400" s="119">
        <f ca="1">'IS BS CF'!AQ$24+'IS BS CF'!AQ$37</f>
        <v>-87839.329927685772</v>
      </c>
      <c r="AR3400" s="119">
        <f ca="1">'IS BS CF'!AR$24+'IS BS CF'!AR$37</f>
        <v>-91730.219747968134</v>
      </c>
      <c r="AS3400" s="119">
        <f ca="1">'IS BS CF'!AS$24+'IS BS CF'!AS$37</f>
        <v>-95796.587993903056</v>
      </c>
      <c r="AT3400" s="119">
        <f ca="1">'IS BS CF'!AT$24+'IS BS CF'!AT$37</f>
        <v>-100082.07907754125</v>
      </c>
      <c r="AU3400" s="119">
        <f ca="1">'IS BS CF'!AU$24+'IS BS CF'!AU$37</f>
        <v>-104574.46227366419</v>
      </c>
      <c r="AV3400" s="119">
        <f ca="1">'IS BS CF'!AV$24+'IS BS CF'!AV$37</f>
        <v>-109263.39297664762</v>
      </c>
      <c r="AW3400" s="119">
        <f ca="1">'IS BS CF'!AW$24+'IS BS CF'!AW$37</f>
        <v>-114139.04381114859</v>
      </c>
      <c r="AX3400" s="119">
        <f ca="1">'IS BS CF'!AX$24+'IS BS CF'!AX$37</f>
        <v>-119192.07877059115</v>
      </c>
      <c r="AY3400" s="119">
        <f ca="1">'IS BS CF'!AY$24+'IS BS CF'!AY$37</f>
        <v>-124413.62864872825</v>
      </c>
      <c r="AZ3400" s="119">
        <f ca="1">'IS BS CF'!AZ$24+'IS BS CF'!AZ$37</f>
        <v>-129795.26769962517</v>
      </c>
      <c r="BA3400" s="119">
        <f ca="1">'IS BS CF'!BA$24+'IS BS CF'!BA$37</f>
        <v>-135328.99146464391</v>
      </c>
      <c r="BB3400" s="119">
        <f ca="1">'IS BS CF'!BB$24+'IS BS CF'!BB$37</f>
        <v>-141007.19570807839</v>
      </c>
      <c r="BC3400" s="119">
        <f ca="1">'IS BS CF'!BC$24+'IS BS CF'!BC$37</f>
        <v>-148670.95355600779</v>
      </c>
      <c r="BD3400" s="119">
        <f ca="1">'IS BS CF'!BD$24+'IS BS CF'!BD$37</f>
        <v>-154616.80788570741</v>
      </c>
      <c r="BE3400" s="119">
        <f ca="1">'IS BS CF'!BE$24+'IS BS CF'!BE$37</f>
        <v>-160740.68408225532</v>
      </c>
      <c r="BF3400" s="119">
        <f ca="1">'IS BS CF'!BF$24+'IS BS CF'!BF$37</f>
        <v>-167086.09938564256</v>
      </c>
      <c r="BG3400" s="119">
        <f ca="1">'IS BS CF'!BG$24+'IS BS CF'!BG$37</f>
        <v>-173640.70225719377</v>
      </c>
      <c r="BH3400" s="119">
        <f ca="1">'IS BS CF'!BH$24+'IS BS CF'!BH$37</f>
        <v>-180394.03331850076</v>
      </c>
      <c r="BI3400" s="119">
        <f ca="1">'IS BS CF'!BI$24+'IS BS CF'!BI$37</f>
        <v>-187336.15616007574</v>
      </c>
      <c r="BJ3400" s="119">
        <f ca="1">'IS BS CF'!BJ$24+'IS BS CF'!BJ$37</f>
        <v>-194457.63119290528</v>
      </c>
      <c r="BK3400" s="119">
        <f ca="1">'IS BS CF'!BK$24+'IS BS CF'!BK$37</f>
        <v>-201749.49080742666</v>
      </c>
      <c r="BL3400" s="119">
        <f ca="1">'IS BS CF'!BL$24+'IS BS CF'!BL$37</f>
        <v>-209203.21577455534</v>
      </c>
      <c r="BM3400" s="119">
        <f ca="1">'IS BS CF'!BM$24+'IS BS CF'!BM$37</f>
        <v>-216810.71282666089</v>
      </c>
      <c r="BN3400" s="119">
        <f ca="1">'IS BS CF'!BN$24+'IS BS CF'!BN$37</f>
        <v>-224564.29335949451</v>
      </c>
      <c r="BO3400" s="119">
        <f ca="1">'IS BS CF'!BO$24+'IS BS CF'!BO$37</f>
        <v>-234397.36520651975</v>
      </c>
      <c r="BP3400" s="119">
        <f ca="1">'IS BS CF'!BP$24+'IS BS CF'!BP$37</f>
        <v>-242421.56538740208</v>
      </c>
      <c r="BQ3400" s="119">
        <f ca="1">'IS BS CF'!BQ$24+'IS BS CF'!BQ$37</f>
        <v>-250625.16180924038</v>
      </c>
      <c r="BR3400" s="119">
        <f ca="1">'IS BS CF'!BR$24+'IS BS CF'!BR$37</f>
        <v>-259051.60299332</v>
      </c>
      <c r="BS3400" s="119">
        <f ca="1">'IS BS CF'!BS$24+'IS BS CF'!BS$37</f>
        <v>-267688.47211819561</v>
      </c>
      <c r="BT3400" s="119">
        <f ca="1">'IS BS CF'!BT$24+'IS BS CF'!BT$37</f>
        <v>-276525.24778682756</v>
      </c>
      <c r="BU3400" s="119">
        <f ca="1">'IS BS CF'!BU$24+'IS BS CF'!BU$37</f>
        <v>-285551.93467202783</v>
      </c>
      <c r="BV3400" s="119">
        <f ca="1">'IS BS CF'!BV$24+'IS BS CF'!BV$37</f>
        <v>-294759.03721296811</v>
      </c>
      <c r="BW3400" s="119">
        <f ca="1">'IS BS CF'!BW$24+'IS BS CF'!BW$37</f>
        <v>-304137.53462686139</v>
      </c>
      <c r="BX3400" s="119">
        <f ca="1">'IS BS CF'!BX$24+'IS BS CF'!BX$37</f>
        <v>-313678.85717005993</v>
      </c>
      <c r="BY3400" s="119">
        <f ca="1">'IS BS CF'!BY$24+'IS BS CF'!BY$37</f>
        <v>-323374.86358609865</v>
      </c>
      <c r="BZ3400" s="119">
        <f ca="1">'IS BS CF'!BZ$24+'IS BS CF'!BZ$37</f>
        <v>-333217.81968133536</v>
      </c>
      <c r="CA3400" s="119">
        <f ca="1">'IS BS CF'!CA$24+'IS BS CF'!CA$37</f>
        <v>-345238.12557968521</v>
      </c>
      <c r="CB3400" s="119">
        <f ca="1">'IS BS CF'!CB$24+'IS BS CF'!CB$37</f>
        <v>-355353.30595563632</v>
      </c>
      <c r="CC3400" s="119">
        <f ca="1">'IS BS CF'!CC$24+'IS BS CF'!CC$37</f>
        <v>-365648.62522945664</v>
      </c>
      <c r="CD3400" s="119">
        <f ca="1">'IS BS CF'!CD$24+'IS BS CF'!CD$37</f>
        <v>-376167.49478958588</v>
      </c>
      <c r="CE3400" s="119">
        <f ca="1">'IS BS CF'!CE$24+'IS BS CF'!CE$37</f>
        <v>-386897.4625383754</v>
      </c>
      <c r="CF3400" s="119">
        <f ca="1">'IS BS CF'!CF$24+'IS BS CF'!CF$37</f>
        <v>-397827.97356639197</v>
      </c>
      <c r="CG3400" s="119">
        <f ca="1">'IS BS CF'!CG$24+'IS BS CF'!CG$37</f>
        <v>-408949.0007096745</v>
      </c>
      <c r="CH3400" s="119">
        <f ca="1">'IS BS CF'!CH$24+'IS BS CF'!CH$37</f>
        <v>-420251.01816245954</v>
      </c>
      <c r="CI3400" s="119">
        <f ca="1">'IS BS CF'!CI$24+'IS BS CF'!CI$37</f>
        <v>-431724.97640927194</v>
      </c>
      <c r="CJ3400" s="119">
        <f ca="1">'IS BS CF'!CJ$24+'IS BS CF'!CJ$37</f>
        <v>-443362.27841041039</v>
      </c>
      <c r="CK3400" s="119">
        <f ca="1">'IS BS CF'!CK$24+'IS BS CF'!CK$37</f>
        <v>-455154.75697815872</v>
      </c>
      <c r="CL3400" s="119">
        <f ca="1">'IS BS CF'!CL$24+'IS BS CF'!CL$37</f>
        <v>-467094.65328418615</v>
      </c>
    </row>
    <row r="3401" spans="2:90" x14ac:dyDescent="0.4">
      <c r="B3401" s="67"/>
      <c r="C3401" s="31"/>
      <c r="D3401" s="31" t="s">
        <v>519</v>
      </c>
      <c r="E3401" s="31" t="s">
        <v>906</v>
      </c>
      <c r="F3401" s="31"/>
      <c r="G3401" s="31" t="str">
        <f t="shared" si="4419"/>
        <v/>
      </c>
      <c r="H3401" s="31"/>
      <c r="I3401" s="73"/>
      <c r="J3401" s="73"/>
      <c r="K3401" s="31"/>
      <c r="L3401" s="31"/>
      <c r="M3401" s="31"/>
      <c r="N3401" s="31"/>
      <c r="O3401" s="31"/>
      <c r="P3401" s="31"/>
      <c r="R3401" s="67"/>
      <c r="S3401" s="67"/>
      <c r="T3401" s="67"/>
      <c r="U3401" s="67"/>
      <c r="V3401" s="67"/>
      <c r="W3401" s="67"/>
      <c r="X3401" s="67"/>
      <c r="Y3401" s="67"/>
      <c r="Z3401" s="67"/>
      <c r="AA3401" s="67"/>
      <c r="AB3401" s="67"/>
      <c r="AC3401" s="67"/>
      <c r="AD3401" s="67"/>
      <c r="AE3401" s="67"/>
      <c r="AF3401" s="67"/>
      <c r="AG3401" s="67"/>
      <c r="AH3401" s="67"/>
      <c r="AI3401" s="67"/>
      <c r="AJ3401" s="67"/>
      <c r="AK3401" s="67"/>
      <c r="AL3401" s="67"/>
      <c r="AM3401" s="67"/>
      <c r="AN3401" s="67"/>
      <c r="AO3401" s="67"/>
      <c r="AP3401" s="67"/>
      <c r="AQ3401" s="67"/>
      <c r="AR3401" s="67"/>
      <c r="AS3401" s="67"/>
      <c r="AT3401" s="67"/>
      <c r="AU3401" s="67"/>
      <c r="AV3401" s="67"/>
      <c r="AW3401" s="67"/>
      <c r="AX3401" s="67"/>
      <c r="AY3401" s="67"/>
      <c r="AZ3401" s="67"/>
      <c r="BA3401" s="67"/>
      <c r="BB3401" s="67"/>
      <c r="BC3401" s="67"/>
      <c r="BD3401" s="67"/>
      <c r="BE3401" s="67"/>
      <c r="BF3401" s="67"/>
      <c r="BG3401" s="67"/>
      <c r="BH3401" s="67"/>
      <c r="BI3401" s="67"/>
      <c r="BJ3401" s="67"/>
      <c r="BK3401" s="67"/>
      <c r="BL3401" s="67"/>
      <c r="BM3401" s="67"/>
      <c r="BN3401" s="67"/>
      <c r="BO3401" s="67"/>
      <c r="BP3401" s="67"/>
      <c r="BQ3401" s="67"/>
      <c r="BR3401" s="67"/>
      <c r="BS3401" s="67"/>
      <c r="BT3401" s="67"/>
      <c r="BU3401" s="67"/>
      <c r="BV3401" s="67"/>
      <c r="BW3401" s="67"/>
      <c r="BX3401" s="67"/>
      <c r="BY3401" s="67"/>
      <c r="BZ3401" s="67"/>
      <c r="CA3401" s="67"/>
      <c r="CB3401" s="67"/>
      <c r="CC3401" s="67"/>
      <c r="CD3401" s="67"/>
      <c r="CE3401" s="67"/>
      <c r="CF3401" s="67"/>
      <c r="CG3401" s="67"/>
      <c r="CH3401" s="67"/>
      <c r="CI3401" s="67"/>
      <c r="CJ3401" s="67"/>
      <c r="CK3401" s="67"/>
      <c r="CL3401" s="67"/>
    </row>
    <row r="3402" spans="2:90" x14ac:dyDescent="0.4">
      <c r="B3402" s="124" t="str">
        <f>B3404&amp;":"</f>
        <v>Unearned revenue:</v>
      </c>
      <c r="D3402" t="s">
        <v>519</v>
      </c>
      <c r="E3402" t="s">
        <v>906</v>
      </c>
      <c r="G3402" t="str">
        <f t="shared" si="4419"/>
        <v/>
      </c>
      <c r="I3402"/>
      <c r="J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c r="BA3402"/>
      <c r="BB3402"/>
      <c r="BC3402"/>
      <c r="BD3402"/>
      <c r="BE3402"/>
      <c r="BF3402"/>
      <c r="BG3402"/>
      <c r="BH3402"/>
      <c r="BI3402"/>
      <c r="BJ3402"/>
      <c r="BK3402"/>
      <c r="BL3402"/>
      <c r="BM3402"/>
      <c r="BN3402"/>
      <c r="BO3402"/>
      <c r="BP3402"/>
      <c r="BQ3402"/>
      <c r="BR3402"/>
      <c r="BS3402"/>
      <c r="BT3402"/>
      <c r="BU3402"/>
      <c r="BV3402"/>
      <c r="BW3402"/>
      <c r="BX3402"/>
      <c r="BY3402"/>
      <c r="BZ3402"/>
      <c r="CA3402"/>
      <c r="CB3402"/>
      <c r="CC3402"/>
      <c r="CD3402"/>
      <c r="CE3402"/>
      <c r="CF3402"/>
      <c r="CG3402"/>
      <c r="CH3402"/>
      <c r="CI3402"/>
      <c r="CJ3402"/>
      <c r="CK3402"/>
      <c r="CL3402"/>
    </row>
    <row r="3403" spans="2:90" x14ac:dyDescent="0.4">
      <c r="B3403" s="139" t="s">
        <v>401</v>
      </c>
      <c r="C3403" s="12"/>
      <c r="D3403" s="12" t="s">
        <v>519</v>
      </c>
      <c r="E3403" s="12" t="s">
        <v>906</v>
      </c>
      <c r="F3403" s="12"/>
      <c r="G3403" s="12" t="str">
        <f t="shared" si="4419"/>
        <v/>
      </c>
      <c r="H3403" s="12"/>
      <c r="I3403" s="60"/>
      <c r="J3403" s="60"/>
      <c r="K3403" s="17">
        <v>30</v>
      </c>
      <c r="L3403" s="17">
        <v>5</v>
      </c>
      <c r="M3403" s="17">
        <v>5</v>
      </c>
      <c r="N3403" s="17">
        <v>5</v>
      </c>
      <c r="O3403" s="17">
        <v>5</v>
      </c>
      <c r="P3403" s="17">
        <v>5</v>
      </c>
      <c r="R3403" s="15"/>
      <c r="S3403" s="15" cm="1">
        <f t="array" ref="S3403">INDEX($K:$P,ROW(),MATCH(S$3,$K$2:$P$2,0))</f>
        <v>30</v>
      </c>
      <c r="T3403" s="15" cm="1">
        <f t="array" ref="T3403">INDEX($K:$P,ROW(),MATCH(T$3,$K$2:$P$2,0))</f>
        <v>30</v>
      </c>
      <c r="U3403" s="15" cm="1">
        <f t="array" ref="U3403">INDEX($K:$P,ROW(),MATCH(U$3,$K$2:$P$2,0))</f>
        <v>30</v>
      </c>
      <c r="V3403" s="15" cm="1">
        <f t="array" ref="V3403">INDEX($K:$P,ROW(),MATCH(V$3,$K$2:$P$2,0))</f>
        <v>30</v>
      </c>
      <c r="W3403" s="15" cm="1">
        <f t="array" ref="W3403">INDEX($K:$P,ROW(),MATCH(W$3,$K$2:$P$2,0))</f>
        <v>30</v>
      </c>
      <c r="X3403" s="15" cm="1">
        <f t="array" ref="X3403">INDEX($K:$P,ROW(),MATCH(X$3,$K$2:$P$2,0))</f>
        <v>30</v>
      </c>
      <c r="Y3403" s="15" cm="1">
        <f t="array" ref="Y3403">INDEX($K:$P,ROW(),MATCH(Y$3,$K$2:$P$2,0))</f>
        <v>30</v>
      </c>
      <c r="Z3403" s="15" cm="1">
        <f t="array" ref="Z3403">INDEX($K:$P,ROW(),MATCH(Z$3,$K$2:$P$2,0))</f>
        <v>30</v>
      </c>
      <c r="AA3403" s="15" cm="1">
        <f t="array" ref="AA3403">INDEX($K:$P,ROW(),MATCH(AA$3,$K$2:$P$2,0))</f>
        <v>30</v>
      </c>
      <c r="AB3403" s="15" cm="1">
        <f t="array" ref="AB3403">INDEX($K:$P,ROW(),MATCH(AB$3,$K$2:$P$2,0))</f>
        <v>30</v>
      </c>
      <c r="AC3403" s="15" cm="1">
        <f t="array" ref="AC3403">INDEX($K:$P,ROW(),MATCH(AC$3,$K$2:$P$2,0))</f>
        <v>30</v>
      </c>
      <c r="AD3403" s="15" cm="1">
        <f t="array" ref="AD3403">INDEX($K:$P,ROW(),MATCH(AD$3,$K$2:$P$2,0))</f>
        <v>30</v>
      </c>
      <c r="AE3403" s="15" cm="1">
        <f t="array" ref="AE3403">INDEX($K:$P,ROW(),MATCH(AE$3,$K$2:$P$2,0))</f>
        <v>5</v>
      </c>
      <c r="AF3403" s="15" cm="1">
        <f t="array" ref="AF3403">INDEX($K:$P,ROW(),MATCH(AF$3,$K$2:$P$2,0))</f>
        <v>5</v>
      </c>
      <c r="AG3403" s="15" cm="1">
        <f t="array" ref="AG3403">INDEX($K:$P,ROW(),MATCH(AG$3,$K$2:$P$2,0))</f>
        <v>5</v>
      </c>
      <c r="AH3403" s="15" cm="1">
        <f t="array" ref="AH3403">INDEX($K:$P,ROW(),MATCH(AH$3,$K$2:$P$2,0))</f>
        <v>5</v>
      </c>
      <c r="AI3403" s="15" cm="1">
        <f t="array" ref="AI3403">INDEX($K:$P,ROW(),MATCH(AI$3,$K$2:$P$2,0))</f>
        <v>5</v>
      </c>
      <c r="AJ3403" s="15" cm="1">
        <f t="array" ref="AJ3403">INDEX($K:$P,ROW(),MATCH(AJ$3,$K$2:$P$2,0))</f>
        <v>5</v>
      </c>
      <c r="AK3403" s="15" cm="1">
        <f t="array" ref="AK3403">INDEX($K:$P,ROW(),MATCH(AK$3,$K$2:$P$2,0))</f>
        <v>5</v>
      </c>
      <c r="AL3403" s="15" cm="1">
        <f t="array" ref="AL3403">INDEX($K:$P,ROW(),MATCH(AL$3,$K$2:$P$2,0))</f>
        <v>5</v>
      </c>
      <c r="AM3403" s="15" cm="1">
        <f t="array" ref="AM3403">INDEX($K:$P,ROW(),MATCH(AM$3,$K$2:$P$2,0))</f>
        <v>5</v>
      </c>
      <c r="AN3403" s="15" cm="1">
        <f t="array" ref="AN3403">INDEX($K:$P,ROW(),MATCH(AN$3,$K$2:$P$2,0))</f>
        <v>5</v>
      </c>
      <c r="AO3403" s="15" cm="1">
        <f t="array" ref="AO3403">INDEX($K:$P,ROW(),MATCH(AO$3,$K$2:$P$2,0))</f>
        <v>5</v>
      </c>
      <c r="AP3403" s="15" cm="1">
        <f t="array" ref="AP3403">INDEX($K:$P,ROW(),MATCH(AP$3,$K$2:$P$2,0))</f>
        <v>5</v>
      </c>
      <c r="AQ3403" s="15" cm="1">
        <f t="array" ref="AQ3403">INDEX($K:$P,ROW(),MATCH(AQ$3,$K$2:$P$2,0))</f>
        <v>5</v>
      </c>
      <c r="AR3403" s="15" cm="1">
        <f t="array" ref="AR3403">INDEX($K:$P,ROW(),MATCH(AR$3,$K$2:$P$2,0))</f>
        <v>5</v>
      </c>
      <c r="AS3403" s="15" cm="1">
        <f t="array" ref="AS3403">INDEX($K:$P,ROW(),MATCH(AS$3,$K$2:$P$2,0))</f>
        <v>5</v>
      </c>
      <c r="AT3403" s="15" cm="1">
        <f t="array" ref="AT3403">INDEX($K:$P,ROW(),MATCH(AT$3,$K$2:$P$2,0))</f>
        <v>5</v>
      </c>
      <c r="AU3403" s="15" cm="1">
        <f t="array" ref="AU3403">INDEX($K:$P,ROW(),MATCH(AU$3,$K$2:$P$2,0))</f>
        <v>5</v>
      </c>
      <c r="AV3403" s="15" cm="1">
        <f t="array" ref="AV3403">INDEX($K:$P,ROW(),MATCH(AV$3,$K$2:$P$2,0))</f>
        <v>5</v>
      </c>
      <c r="AW3403" s="15" cm="1">
        <f t="array" ref="AW3403">INDEX($K:$P,ROW(),MATCH(AW$3,$K$2:$P$2,0))</f>
        <v>5</v>
      </c>
      <c r="AX3403" s="15" cm="1">
        <f t="array" ref="AX3403">INDEX($K:$P,ROW(),MATCH(AX$3,$K$2:$P$2,0))</f>
        <v>5</v>
      </c>
      <c r="AY3403" s="15" cm="1">
        <f t="array" ref="AY3403">INDEX($K:$P,ROW(),MATCH(AY$3,$K$2:$P$2,0))</f>
        <v>5</v>
      </c>
      <c r="AZ3403" s="15" cm="1">
        <f t="array" ref="AZ3403">INDEX($K:$P,ROW(),MATCH(AZ$3,$K$2:$P$2,0))</f>
        <v>5</v>
      </c>
      <c r="BA3403" s="15" cm="1">
        <f t="array" ref="BA3403">INDEX($K:$P,ROW(),MATCH(BA$3,$K$2:$P$2,0))</f>
        <v>5</v>
      </c>
      <c r="BB3403" s="15" cm="1">
        <f t="array" ref="BB3403">INDEX($K:$P,ROW(),MATCH(BB$3,$K$2:$P$2,0))</f>
        <v>5</v>
      </c>
      <c r="BC3403" s="15" cm="1">
        <f t="array" ref="BC3403">INDEX($K:$P,ROW(),MATCH(BC$3,$K$2:$P$2,0))</f>
        <v>5</v>
      </c>
      <c r="BD3403" s="15" cm="1">
        <f t="array" ref="BD3403">INDEX($K:$P,ROW(),MATCH(BD$3,$K$2:$P$2,0))</f>
        <v>5</v>
      </c>
      <c r="BE3403" s="15" cm="1">
        <f t="array" ref="BE3403">INDEX($K:$P,ROW(),MATCH(BE$3,$K$2:$P$2,0))</f>
        <v>5</v>
      </c>
      <c r="BF3403" s="15" cm="1">
        <f t="array" ref="BF3403">INDEX($K:$P,ROW(),MATCH(BF$3,$K$2:$P$2,0))</f>
        <v>5</v>
      </c>
      <c r="BG3403" s="15" cm="1">
        <f t="array" ref="BG3403">INDEX($K:$P,ROW(),MATCH(BG$3,$K$2:$P$2,0))</f>
        <v>5</v>
      </c>
      <c r="BH3403" s="15" cm="1">
        <f t="array" ref="BH3403">INDEX($K:$P,ROW(),MATCH(BH$3,$K$2:$P$2,0))</f>
        <v>5</v>
      </c>
      <c r="BI3403" s="15" cm="1">
        <f t="array" ref="BI3403">INDEX($K:$P,ROW(),MATCH(BI$3,$K$2:$P$2,0))</f>
        <v>5</v>
      </c>
      <c r="BJ3403" s="15" cm="1">
        <f t="array" ref="BJ3403">INDEX($K:$P,ROW(),MATCH(BJ$3,$K$2:$P$2,0))</f>
        <v>5</v>
      </c>
      <c r="BK3403" s="15" cm="1">
        <f t="array" ref="BK3403">INDEX($K:$P,ROW(),MATCH(BK$3,$K$2:$P$2,0))</f>
        <v>5</v>
      </c>
      <c r="BL3403" s="15" cm="1">
        <f t="array" ref="BL3403">INDEX($K:$P,ROW(),MATCH(BL$3,$K$2:$P$2,0))</f>
        <v>5</v>
      </c>
      <c r="BM3403" s="15" cm="1">
        <f t="array" ref="BM3403">INDEX($K:$P,ROW(),MATCH(BM$3,$K$2:$P$2,0))</f>
        <v>5</v>
      </c>
      <c r="BN3403" s="15" cm="1">
        <f t="array" ref="BN3403">INDEX($K:$P,ROW(),MATCH(BN$3,$K$2:$P$2,0))</f>
        <v>5</v>
      </c>
      <c r="BO3403" s="15" cm="1">
        <f t="array" ref="BO3403">INDEX($K:$P,ROW(),MATCH(BO$3,$K$2:$P$2,0))</f>
        <v>5</v>
      </c>
      <c r="BP3403" s="15" cm="1">
        <f t="array" ref="BP3403">INDEX($K:$P,ROW(),MATCH(BP$3,$K$2:$P$2,0))</f>
        <v>5</v>
      </c>
      <c r="BQ3403" s="15" cm="1">
        <f t="array" ref="BQ3403">INDEX($K:$P,ROW(),MATCH(BQ$3,$K$2:$P$2,0))</f>
        <v>5</v>
      </c>
      <c r="BR3403" s="15" cm="1">
        <f t="array" ref="BR3403">INDEX($K:$P,ROW(),MATCH(BR$3,$K$2:$P$2,0))</f>
        <v>5</v>
      </c>
      <c r="BS3403" s="15" cm="1">
        <f t="array" ref="BS3403">INDEX($K:$P,ROW(),MATCH(BS$3,$K$2:$P$2,0))</f>
        <v>5</v>
      </c>
      <c r="BT3403" s="15" cm="1">
        <f t="array" ref="BT3403">INDEX($K:$P,ROW(),MATCH(BT$3,$K$2:$P$2,0))</f>
        <v>5</v>
      </c>
      <c r="BU3403" s="15" cm="1">
        <f t="array" ref="BU3403">INDEX($K:$P,ROW(),MATCH(BU$3,$K$2:$P$2,0))</f>
        <v>5</v>
      </c>
      <c r="BV3403" s="15" cm="1">
        <f t="array" ref="BV3403">INDEX($K:$P,ROW(),MATCH(BV$3,$K$2:$P$2,0))</f>
        <v>5</v>
      </c>
      <c r="BW3403" s="15" cm="1">
        <f t="array" ref="BW3403">INDEX($K:$P,ROW(),MATCH(BW$3,$K$2:$P$2,0))</f>
        <v>5</v>
      </c>
      <c r="BX3403" s="15" cm="1">
        <f t="array" ref="BX3403">INDEX($K:$P,ROW(),MATCH(BX$3,$K$2:$P$2,0))</f>
        <v>5</v>
      </c>
      <c r="BY3403" s="15" cm="1">
        <f t="array" ref="BY3403">INDEX($K:$P,ROW(),MATCH(BY$3,$K$2:$P$2,0))</f>
        <v>5</v>
      </c>
      <c r="BZ3403" s="15" cm="1">
        <f t="array" ref="BZ3403">INDEX($K:$P,ROW(),MATCH(BZ$3,$K$2:$P$2,0))</f>
        <v>5</v>
      </c>
      <c r="CA3403" s="15" cm="1">
        <f t="array" ref="CA3403">INDEX($K:$P,ROW(),MATCH(CA$3,$K$2:$P$2,0))</f>
        <v>5</v>
      </c>
      <c r="CB3403" s="15" cm="1">
        <f t="array" ref="CB3403">INDEX($K:$P,ROW(),MATCH(CB$3,$K$2:$P$2,0))</f>
        <v>5</v>
      </c>
      <c r="CC3403" s="15" cm="1">
        <f t="array" ref="CC3403">INDEX($K:$P,ROW(),MATCH(CC$3,$K$2:$P$2,0))</f>
        <v>5</v>
      </c>
      <c r="CD3403" s="15" cm="1">
        <f t="array" ref="CD3403">INDEX($K:$P,ROW(),MATCH(CD$3,$K$2:$P$2,0))</f>
        <v>5</v>
      </c>
      <c r="CE3403" s="15" cm="1">
        <f t="array" ref="CE3403">INDEX($K:$P,ROW(),MATCH(CE$3,$K$2:$P$2,0))</f>
        <v>5</v>
      </c>
      <c r="CF3403" s="15" cm="1">
        <f t="array" ref="CF3403">INDEX($K:$P,ROW(),MATCH(CF$3,$K$2:$P$2,0))</f>
        <v>5</v>
      </c>
      <c r="CG3403" s="15" cm="1">
        <f t="array" ref="CG3403">INDEX($K:$P,ROW(),MATCH(CG$3,$K$2:$P$2,0))</f>
        <v>5</v>
      </c>
      <c r="CH3403" s="15" cm="1">
        <f t="array" ref="CH3403">INDEX($K:$P,ROW(),MATCH(CH$3,$K$2:$P$2,0))</f>
        <v>5</v>
      </c>
      <c r="CI3403" s="15" cm="1">
        <f t="array" ref="CI3403">INDEX($K:$P,ROW(),MATCH(CI$3,$K$2:$P$2,0))</f>
        <v>5</v>
      </c>
      <c r="CJ3403" s="15" cm="1">
        <f t="array" ref="CJ3403">INDEX($K:$P,ROW(),MATCH(CJ$3,$K$2:$P$2,0))</f>
        <v>5</v>
      </c>
      <c r="CK3403" s="15" cm="1">
        <f t="array" ref="CK3403">INDEX($K:$P,ROW(),MATCH(CK$3,$K$2:$P$2,0))</f>
        <v>5</v>
      </c>
      <c r="CL3403" s="15" cm="1">
        <f t="array" ref="CL3403">INDEX($K:$P,ROW(),MATCH(CL$3,$K$2:$P$2,0))</f>
        <v>5</v>
      </c>
    </row>
    <row r="3404" spans="2:90" x14ac:dyDescent="0.4">
      <c r="B3404" s="121" t="s">
        <v>43</v>
      </c>
      <c r="C3404" s="27" t="s">
        <v>224</v>
      </c>
      <c r="D3404" s="27" t="s">
        <v>519</v>
      </c>
      <c r="E3404" s="27" t="s">
        <v>906</v>
      </c>
      <c r="F3404" s="27"/>
      <c r="G3404" s="27" t="str">
        <f t="shared" si="4419"/>
        <v/>
      </c>
      <c r="H3404" s="27"/>
      <c r="I3404" s="78"/>
      <c r="J3404" s="78"/>
      <c r="K3404" s="113">
        <f ca="1">SUMIF($4:$4,K$2,3404:3404)</f>
        <v>38862.65</v>
      </c>
      <c r="L3404" s="113">
        <f ca="1">SUMIF($4:$4,L$2,3404:3404)</f>
        <v>13719.312238775277</v>
      </c>
      <c r="M3404" s="113">
        <f ca="1">SUMIF($4:$4,M$2,3404:3404)</f>
        <v>23501.199284679729</v>
      </c>
      <c r="N3404" s="113">
        <f ca="1">SUMIF($4:$4,N$2,3404:3404)</f>
        <v>37427.382226582413</v>
      </c>
      <c r="O3404" s="113">
        <f ca="1">SUMIF($4:$4,O$2,3404:3404)</f>
        <v>55536.303280222557</v>
      </c>
      <c r="P3404" s="113">
        <f ca="1">SUMIF($4:$4,P$2,3404:3404)</f>
        <v>77849.108880697691</v>
      </c>
      <c r="R3404" s="113"/>
      <c r="S3404" s="113">
        <f t="shared" ref="S3404:AX3404" ca="1" si="4420">MIN(S3403/30*-S3400,R3404-S3400)</f>
        <v>38862.533333333333</v>
      </c>
      <c r="T3404" s="113">
        <f t="shared" ca="1" si="4420"/>
        <v>38862.533333333333</v>
      </c>
      <c r="U3404" s="113">
        <f t="shared" ca="1" si="4420"/>
        <v>38862.65</v>
      </c>
      <c r="V3404" s="113">
        <f t="shared" ca="1" si="4420"/>
        <v>38862.65</v>
      </c>
      <c r="W3404" s="113">
        <f t="shared" ca="1" si="4420"/>
        <v>38862.65</v>
      </c>
      <c r="X3404" s="113">
        <f t="shared" ca="1" si="4420"/>
        <v>38862.65</v>
      </c>
      <c r="Y3404" s="113">
        <f t="shared" ca="1" si="4420"/>
        <v>38862.65</v>
      </c>
      <c r="Z3404" s="113">
        <f t="shared" ca="1" si="4420"/>
        <v>38862.65</v>
      </c>
      <c r="AA3404" s="113">
        <f t="shared" ca="1" si="4420"/>
        <v>38862.65</v>
      </c>
      <c r="AB3404" s="113">
        <f t="shared" ca="1" si="4420"/>
        <v>38862.65</v>
      </c>
      <c r="AC3404" s="113">
        <f t="shared" ca="1" si="4420"/>
        <v>38862.65</v>
      </c>
      <c r="AD3404" s="113">
        <f t="shared" ca="1" si="4420"/>
        <v>38862.65</v>
      </c>
      <c r="AE3404" s="113">
        <f t="shared" ca="1" si="4420"/>
        <v>8583.3869835453097</v>
      </c>
      <c r="AF3404" s="113">
        <f t="shared" ca="1" si="4420"/>
        <v>8896.5861899235988</v>
      </c>
      <c r="AG3404" s="113">
        <f t="shared" ca="1" si="4420"/>
        <v>9238.2473109829753</v>
      </c>
      <c r="AH3404" s="113">
        <f t="shared" ca="1" si="4420"/>
        <v>9615.6836398782707</v>
      </c>
      <c r="AI3404" s="113">
        <f t="shared" ca="1" si="4420"/>
        <v>10026.893985662135</v>
      </c>
      <c r="AJ3404" s="113">
        <f t="shared" ca="1" si="4420"/>
        <v>10470.189647490139</v>
      </c>
      <c r="AK3404" s="113">
        <f t="shared" ca="1" si="4420"/>
        <v>10943.966359560076</v>
      </c>
      <c r="AL3404" s="113">
        <f t="shared" ca="1" si="4420"/>
        <v>11446.700069359849</v>
      </c>
      <c r="AM3404" s="113">
        <f t="shared" ca="1" si="4420"/>
        <v>11976.942927002967</v>
      </c>
      <c r="AN3404" s="113">
        <f t="shared" ca="1" si="4420"/>
        <v>12533.319475097263</v>
      </c>
      <c r="AO3404" s="113">
        <f t="shared" ca="1" si="4420"/>
        <v>13114.523029120177</v>
      </c>
      <c r="AP3404" s="113">
        <f t="shared" ca="1" si="4420"/>
        <v>13719.312238775277</v>
      </c>
      <c r="AQ3404" s="113">
        <f t="shared" ca="1" si="4420"/>
        <v>14639.888321280961</v>
      </c>
      <c r="AR3404" s="113">
        <f t="shared" ca="1" si="4420"/>
        <v>15288.369957994688</v>
      </c>
      <c r="AS3404" s="113">
        <f t="shared" ca="1" si="4420"/>
        <v>15966.097998983842</v>
      </c>
      <c r="AT3404" s="113">
        <f t="shared" ca="1" si="4420"/>
        <v>16680.346512923541</v>
      </c>
      <c r="AU3404" s="113">
        <f t="shared" ca="1" si="4420"/>
        <v>17429.077045610698</v>
      </c>
      <c r="AV3404" s="113">
        <f t="shared" ca="1" si="4420"/>
        <v>18210.565496107934</v>
      </c>
      <c r="AW3404" s="113">
        <f t="shared" ca="1" si="4420"/>
        <v>19023.173968524763</v>
      </c>
      <c r="AX3404" s="113">
        <f t="shared" ca="1" si="4420"/>
        <v>19865.346461765192</v>
      </c>
      <c r="AY3404" s="113">
        <f t="shared" ref="AY3404:CD3404" ca="1" si="4421">MIN(AY3403/30*-AY3400,AX3404-AY3400)</f>
        <v>20735.60477478804</v>
      </c>
      <c r="AZ3404" s="113">
        <f t="shared" ca="1" si="4421"/>
        <v>21632.544616604195</v>
      </c>
      <c r="BA3404" s="113">
        <f t="shared" ca="1" si="4421"/>
        <v>22554.831910773984</v>
      </c>
      <c r="BB3404" s="113">
        <f t="shared" ca="1" si="4421"/>
        <v>23501.199284679729</v>
      </c>
      <c r="BC3404" s="113">
        <f t="shared" ca="1" si="4421"/>
        <v>24778.492259334631</v>
      </c>
      <c r="BD3404" s="113">
        <f t="shared" ca="1" si="4421"/>
        <v>25769.467980951234</v>
      </c>
      <c r="BE3404" s="113">
        <f t="shared" ca="1" si="4421"/>
        <v>26790.114013709219</v>
      </c>
      <c r="BF3404" s="113">
        <f t="shared" ca="1" si="4421"/>
        <v>27847.683230940427</v>
      </c>
      <c r="BG3404" s="113">
        <f t="shared" ca="1" si="4421"/>
        <v>28940.117042865626</v>
      </c>
      <c r="BH3404" s="113">
        <f t="shared" ca="1" si="4421"/>
        <v>30065.672219750126</v>
      </c>
      <c r="BI3404" s="113">
        <f t="shared" ca="1" si="4421"/>
        <v>31222.692693345954</v>
      </c>
      <c r="BJ3404" s="113">
        <f t="shared" ca="1" si="4421"/>
        <v>32409.605198817546</v>
      </c>
      <c r="BK3404" s="113">
        <f t="shared" ca="1" si="4421"/>
        <v>33624.915134571107</v>
      </c>
      <c r="BL3404" s="113">
        <f t="shared" ca="1" si="4421"/>
        <v>34867.202629092557</v>
      </c>
      <c r="BM3404" s="113">
        <f t="shared" ca="1" si="4421"/>
        <v>36135.118804443482</v>
      </c>
      <c r="BN3404" s="113">
        <f t="shared" ca="1" si="4421"/>
        <v>37427.382226582413</v>
      </c>
      <c r="BO3404" s="113">
        <f t="shared" ca="1" si="4421"/>
        <v>39066.227534419959</v>
      </c>
      <c r="BP3404" s="113">
        <f t="shared" ca="1" si="4421"/>
        <v>40403.594231233677</v>
      </c>
      <c r="BQ3404" s="113">
        <f t="shared" ca="1" si="4421"/>
        <v>41770.860301540059</v>
      </c>
      <c r="BR3404" s="113">
        <f t="shared" ca="1" si="4421"/>
        <v>43175.267165553334</v>
      </c>
      <c r="BS3404" s="113">
        <f t="shared" ca="1" si="4421"/>
        <v>44614.745353032602</v>
      </c>
      <c r="BT3404" s="113">
        <f t="shared" ca="1" si="4421"/>
        <v>46087.541297804593</v>
      </c>
      <c r="BU3404" s="113">
        <f t="shared" ca="1" si="4421"/>
        <v>47591.989112004638</v>
      </c>
      <c r="BV3404" s="113">
        <f t="shared" ca="1" si="4421"/>
        <v>49126.506202161348</v>
      </c>
      <c r="BW3404" s="113">
        <f t="shared" ca="1" si="4421"/>
        <v>50689.589104476894</v>
      </c>
      <c r="BX3404" s="113">
        <f t="shared" ca="1" si="4421"/>
        <v>52279.809528343321</v>
      </c>
      <c r="BY3404" s="113">
        <f t="shared" ca="1" si="4421"/>
        <v>53895.810597683107</v>
      </c>
      <c r="BZ3404" s="113">
        <f t="shared" ca="1" si="4421"/>
        <v>55536.303280222557</v>
      </c>
      <c r="CA3404" s="113">
        <f t="shared" ca="1" si="4421"/>
        <v>57539.687596614196</v>
      </c>
      <c r="CB3404" s="113">
        <f t="shared" ca="1" si="4421"/>
        <v>59225.550992606048</v>
      </c>
      <c r="CC3404" s="113">
        <f t="shared" ca="1" si="4421"/>
        <v>60941.437538242768</v>
      </c>
      <c r="CD3404" s="113">
        <f t="shared" ca="1" si="4421"/>
        <v>62694.58246493098</v>
      </c>
      <c r="CE3404" s="113">
        <f t="shared" ref="CE3404:CL3404" ca="1" si="4422">MIN(CE3403/30*-CE3400,CD3404-CE3400)</f>
        <v>64482.910423062567</v>
      </c>
      <c r="CF3404" s="113">
        <f ca="1">MIN(CF3403/30*-CF3400,CE3404-CF3400)</f>
        <v>66304.662261065328</v>
      </c>
      <c r="CG3404" s="113">
        <f t="shared" ca="1" si="4422"/>
        <v>68158.166784945744</v>
      </c>
      <c r="CH3404" s="113">
        <f t="shared" ca="1" si="4422"/>
        <v>70041.836360409914</v>
      </c>
      <c r="CI3404" s="113">
        <f t="shared" ca="1" si="4422"/>
        <v>71954.162734878657</v>
      </c>
      <c r="CJ3404" s="113">
        <f t="shared" ca="1" si="4422"/>
        <v>73893.713068401732</v>
      </c>
      <c r="CK3404" s="113">
        <f t="shared" ca="1" si="4422"/>
        <v>75859.126163026449</v>
      </c>
      <c r="CL3404" s="113">
        <f t="shared" ca="1" si="4422"/>
        <v>77849.108880697691</v>
      </c>
    </row>
    <row r="3405" spans="2:90" x14ac:dyDescent="0.4">
      <c r="B3405" s="121"/>
      <c r="C3405" s="27"/>
      <c r="D3405" s="27" t="s">
        <v>519</v>
      </c>
      <c r="E3405" s="27" t="s">
        <v>906</v>
      </c>
      <c r="F3405" s="27"/>
      <c r="G3405" s="27" t="str">
        <f t="shared" si="4419"/>
        <v/>
      </c>
      <c r="H3405" s="27"/>
      <c r="I3405" s="78"/>
      <c r="J3405" s="78"/>
      <c r="K3405" s="33"/>
      <c r="L3405" s="33"/>
      <c r="M3405" s="33"/>
      <c r="N3405" s="33"/>
      <c r="O3405" s="33"/>
      <c r="P3405" s="33"/>
      <c r="R3405" s="33"/>
      <c r="S3405" s="33"/>
      <c r="T3405" s="33"/>
      <c r="U3405" s="33"/>
      <c r="V3405" s="33"/>
      <c r="W3405" s="33"/>
      <c r="X3405" s="33"/>
      <c r="Y3405" s="33"/>
      <c r="Z3405" s="33"/>
      <c r="AA3405" s="33"/>
      <c r="AB3405" s="33"/>
      <c r="AC3405" s="33"/>
      <c r="AD3405" s="33"/>
      <c r="AE3405" s="33"/>
      <c r="AF3405" s="33"/>
      <c r="AG3405" s="33"/>
      <c r="AH3405" s="33"/>
      <c r="AI3405" s="33"/>
      <c r="AJ3405" s="33"/>
      <c r="AK3405" s="33"/>
      <c r="AL3405" s="33"/>
      <c r="AM3405" s="33"/>
      <c r="AN3405" s="33"/>
      <c r="AO3405" s="33"/>
      <c r="AP3405" s="33"/>
      <c r="AQ3405" s="33"/>
      <c r="AR3405" s="33"/>
      <c r="AS3405" s="33"/>
      <c r="AT3405" s="33"/>
      <c r="AU3405" s="33"/>
      <c r="AV3405" s="33"/>
      <c r="AW3405" s="33"/>
      <c r="AX3405" s="33"/>
      <c r="AY3405" s="33"/>
      <c r="AZ3405" s="33"/>
      <c r="BA3405" s="33"/>
      <c r="BB3405" s="33"/>
      <c r="BC3405" s="33"/>
      <c r="BD3405" s="33"/>
      <c r="BE3405" s="33"/>
      <c r="BF3405" s="33"/>
      <c r="BG3405" s="33"/>
      <c r="BH3405" s="33"/>
      <c r="BI3405" s="33"/>
      <c r="BJ3405" s="33"/>
      <c r="BK3405" s="33"/>
      <c r="BL3405" s="33"/>
      <c r="BM3405" s="33"/>
      <c r="BN3405" s="33"/>
      <c r="BO3405" s="33"/>
      <c r="BP3405" s="33"/>
      <c r="BQ3405" s="33"/>
      <c r="BR3405" s="33"/>
      <c r="BS3405" s="33"/>
      <c r="BT3405" s="33"/>
      <c r="BU3405" s="33"/>
      <c r="BV3405" s="33"/>
      <c r="BW3405" s="33"/>
      <c r="BX3405" s="33"/>
      <c r="BY3405" s="33"/>
      <c r="BZ3405" s="33"/>
      <c r="CA3405" s="33"/>
      <c r="CB3405" s="33"/>
      <c r="CC3405" s="33"/>
      <c r="CD3405" s="33"/>
      <c r="CE3405" s="33"/>
      <c r="CF3405" s="33"/>
      <c r="CG3405" s="33"/>
      <c r="CH3405" s="33"/>
      <c r="CI3405" s="33"/>
      <c r="CJ3405" s="33"/>
      <c r="CK3405" s="33"/>
      <c r="CL3405" s="33"/>
    </row>
    <row r="3406" spans="2:90" x14ac:dyDescent="0.4">
      <c r="B3406" s="121" t="str">
        <f>"Change in "&amp;B3404</f>
        <v>Change in Unearned revenue</v>
      </c>
      <c r="C3406" t="s">
        <v>234</v>
      </c>
      <c r="D3406" t="s">
        <v>519</v>
      </c>
      <c r="E3406" t="s">
        <v>906</v>
      </c>
      <c r="G3406" t="str">
        <f t="shared" si="4419"/>
        <v/>
      </c>
      <c r="K3406" s="33">
        <f ca="1">SUMIF($3:$3,K$2,3406:3406)</f>
        <v>-38862.65</v>
      </c>
      <c r="L3406" s="33">
        <f ca="1">SUMIF($3:$3,L$2,3406:3406)</f>
        <v>25143.337761224728</v>
      </c>
      <c r="M3406" s="33">
        <f ca="1">SUMIF($3:$3,M$2,3406:3406)</f>
        <v>-9781.887045904452</v>
      </c>
      <c r="N3406" s="33">
        <f ca="1">SUMIF($3:$3,N$2,3406:3406)</f>
        <v>-13926.182941902684</v>
      </c>
      <c r="O3406" s="33">
        <f ca="1">SUMIF($3:$3,O$2,3406:3406)</f>
        <v>-18108.921053640144</v>
      </c>
      <c r="P3406" s="33">
        <f ca="1">SUMIF($3:$3,P$2,3406:3406)</f>
        <v>-22312.805600475134</v>
      </c>
      <c r="R3406" s="33"/>
      <c r="S3406" s="33">
        <f t="shared" ref="S3406:AX3406" ca="1" si="4423">R3404-S3404</f>
        <v>-38862.533333333333</v>
      </c>
      <c r="T3406" s="33">
        <f t="shared" ca="1" si="4423"/>
        <v>0</v>
      </c>
      <c r="U3406" s="33">
        <f t="shared" ca="1" si="4423"/>
        <v>-0.11666666666860692</v>
      </c>
      <c r="V3406" s="33">
        <f t="shared" ca="1" si="4423"/>
        <v>0</v>
      </c>
      <c r="W3406" s="33">
        <f t="shared" ca="1" si="4423"/>
        <v>0</v>
      </c>
      <c r="X3406" s="33">
        <f t="shared" ca="1" si="4423"/>
        <v>0</v>
      </c>
      <c r="Y3406" s="33">
        <f t="shared" ca="1" si="4423"/>
        <v>0</v>
      </c>
      <c r="Z3406" s="33">
        <f t="shared" ca="1" si="4423"/>
        <v>0</v>
      </c>
      <c r="AA3406" s="33">
        <f t="shared" ca="1" si="4423"/>
        <v>0</v>
      </c>
      <c r="AB3406" s="33">
        <f t="shared" ca="1" si="4423"/>
        <v>0</v>
      </c>
      <c r="AC3406" s="33">
        <f t="shared" ca="1" si="4423"/>
        <v>0</v>
      </c>
      <c r="AD3406" s="33">
        <f t="shared" ca="1" si="4423"/>
        <v>0</v>
      </c>
      <c r="AE3406" s="33">
        <f t="shared" ca="1" si="4423"/>
        <v>30279.263016454694</v>
      </c>
      <c r="AF3406" s="33">
        <f t="shared" ca="1" si="4423"/>
        <v>-313.19920637828909</v>
      </c>
      <c r="AG3406" s="33">
        <f t="shared" ca="1" si="4423"/>
        <v>-341.66112105937646</v>
      </c>
      <c r="AH3406" s="33">
        <f t="shared" ca="1" si="4423"/>
        <v>-377.43632889529545</v>
      </c>
      <c r="AI3406" s="33">
        <f t="shared" ca="1" si="4423"/>
        <v>-411.21034578386389</v>
      </c>
      <c r="AJ3406" s="33">
        <f t="shared" ca="1" si="4423"/>
        <v>-443.29566182800409</v>
      </c>
      <c r="AK3406" s="33">
        <f t="shared" ca="1" si="4423"/>
        <v>-473.77671206993728</v>
      </c>
      <c r="AL3406" s="33">
        <f t="shared" ca="1" si="4423"/>
        <v>-502.73370979977335</v>
      </c>
      <c r="AM3406" s="33">
        <f t="shared" ca="1" si="4423"/>
        <v>-530.24285764311753</v>
      </c>
      <c r="AN3406" s="33">
        <f t="shared" ca="1" si="4423"/>
        <v>-556.3765480942966</v>
      </c>
      <c r="AO3406" s="33">
        <f t="shared" ca="1" si="4423"/>
        <v>-581.20355402291352</v>
      </c>
      <c r="AP3406" s="33">
        <f t="shared" ca="1" si="4423"/>
        <v>-604.78920965510042</v>
      </c>
      <c r="AQ3406" s="33">
        <f t="shared" ca="1" si="4423"/>
        <v>-920.5760825056841</v>
      </c>
      <c r="AR3406" s="33">
        <f t="shared" ca="1" si="4423"/>
        <v>-648.4816367137264</v>
      </c>
      <c r="AS3406" s="33">
        <f t="shared" ca="1" si="4423"/>
        <v>-677.72804098915367</v>
      </c>
      <c r="AT3406" s="33">
        <f t="shared" ca="1" si="4423"/>
        <v>-714.24851393969948</v>
      </c>
      <c r="AU3406" s="33">
        <f t="shared" ca="1" si="4423"/>
        <v>-748.73053268715739</v>
      </c>
      <c r="AV3406" s="33">
        <f t="shared" ca="1" si="4423"/>
        <v>-781.48845049723604</v>
      </c>
      <c r="AW3406" s="33">
        <f t="shared" ca="1" si="4423"/>
        <v>-812.60847241682859</v>
      </c>
      <c r="AX3406" s="33">
        <f t="shared" ca="1" si="4423"/>
        <v>-842.17249324042859</v>
      </c>
      <c r="AY3406" s="33">
        <f t="shared" ref="AY3406:CD3406" ca="1" si="4424">AX3404-AY3404</f>
        <v>-870.2583130228486</v>
      </c>
      <c r="AZ3406" s="33">
        <f t="shared" ca="1" si="4424"/>
        <v>-896.93984181615451</v>
      </c>
      <c r="BA3406" s="33">
        <f t="shared" ca="1" si="4424"/>
        <v>-922.28729416978967</v>
      </c>
      <c r="BB3406" s="33">
        <f t="shared" ca="1" si="4424"/>
        <v>-946.3673739057449</v>
      </c>
      <c r="BC3406" s="33">
        <f t="shared" ca="1" si="4424"/>
        <v>-1277.2929746549016</v>
      </c>
      <c r="BD3406" s="33">
        <f t="shared" ca="1" si="4424"/>
        <v>-990.97572161660355</v>
      </c>
      <c r="BE3406" s="33">
        <f t="shared" ca="1" si="4424"/>
        <v>-1020.6460327579844</v>
      </c>
      <c r="BF3406" s="33">
        <f t="shared" ca="1" si="4424"/>
        <v>-1057.5692172312083</v>
      </c>
      <c r="BG3406" s="33">
        <f t="shared" ca="1" si="4424"/>
        <v>-1092.4338119251988</v>
      </c>
      <c r="BH3406" s="33">
        <f t="shared" ca="1" si="4424"/>
        <v>-1125.5551768844998</v>
      </c>
      <c r="BI3406" s="33">
        <f t="shared" ca="1" si="4424"/>
        <v>-1157.0204735958287</v>
      </c>
      <c r="BJ3406" s="33">
        <f t="shared" ca="1" si="4424"/>
        <v>-1186.9125054715914</v>
      </c>
      <c r="BK3406" s="33">
        <f t="shared" ca="1" si="4424"/>
        <v>-1215.3099357535611</v>
      </c>
      <c r="BL3406" s="33">
        <f t="shared" ca="1" si="4424"/>
        <v>-1242.2874945214498</v>
      </c>
      <c r="BM3406" s="33">
        <f t="shared" ca="1" si="4424"/>
        <v>-1267.9161753509252</v>
      </c>
      <c r="BN3406" s="33">
        <f t="shared" ca="1" si="4424"/>
        <v>-1292.2634221389308</v>
      </c>
      <c r="BO3406" s="33">
        <f t="shared" ca="1" si="4424"/>
        <v>-1638.845307837546</v>
      </c>
      <c r="BP3406" s="33">
        <f t="shared" ca="1" si="4424"/>
        <v>-1337.3666968137186</v>
      </c>
      <c r="BQ3406" s="33">
        <f t="shared" ca="1" si="4424"/>
        <v>-1367.2660703063812</v>
      </c>
      <c r="BR3406" s="33">
        <f t="shared" ca="1" si="4424"/>
        <v>-1404.4068640132755</v>
      </c>
      <c r="BS3406" s="33">
        <f t="shared" ca="1" si="4424"/>
        <v>-1439.4781874792679</v>
      </c>
      <c r="BT3406" s="33">
        <f t="shared" ca="1" si="4424"/>
        <v>-1472.7959447719913</v>
      </c>
      <c r="BU3406" s="33">
        <f t="shared" ca="1" si="4424"/>
        <v>-1504.4478142000444</v>
      </c>
      <c r="BV3406" s="33">
        <f t="shared" ca="1" si="4424"/>
        <v>-1534.5170901567108</v>
      </c>
      <c r="BW3406" s="33">
        <f t="shared" ca="1" si="4424"/>
        <v>-1563.0829023155457</v>
      </c>
      <c r="BX3406" s="33">
        <f t="shared" ca="1" si="4424"/>
        <v>-1590.2204238664272</v>
      </c>
      <c r="BY3406" s="33">
        <f t="shared" ca="1" si="4424"/>
        <v>-1616.0010693397853</v>
      </c>
      <c r="BZ3406" s="33">
        <f t="shared" ca="1" si="4424"/>
        <v>-1640.4926825394505</v>
      </c>
      <c r="CA3406" s="33">
        <f t="shared" ca="1" si="4424"/>
        <v>-2003.384316391639</v>
      </c>
      <c r="CB3406" s="33">
        <f t="shared" ca="1" si="4424"/>
        <v>-1685.8633959918516</v>
      </c>
      <c r="CC3406" s="33">
        <f t="shared" ca="1" si="4424"/>
        <v>-1715.8865456367203</v>
      </c>
      <c r="CD3406" s="33">
        <f t="shared" ca="1" si="4424"/>
        <v>-1753.1449266882119</v>
      </c>
      <c r="CE3406" s="33">
        <f t="shared" ref="CE3406:CL3406" ca="1" si="4425">CD3404-CE3404</f>
        <v>-1788.3279581315874</v>
      </c>
      <c r="CF3406" s="33">
        <f ca="1">CE3404-CF3404</f>
        <v>-1821.7518380027614</v>
      </c>
      <c r="CG3406" s="33">
        <f t="shared" ca="1" si="4425"/>
        <v>-1853.5045238804159</v>
      </c>
      <c r="CH3406" s="33">
        <f t="shared" ca="1" si="4425"/>
        <v>-1883.6695754641696</v>
      </c>
      <c r="CI3406" s="33">
        <f t="shared" ca="1" si="4425"/>
        <v>-1912.3263744687429</v>
      </c>
      <c r="CJ3406" s="33">
        <f t="shared" ca="1" si="4425"/>
        <v>-1939.5503335230751</v>
      </c>
      <c r="CK3406" s="33">
        <f t="shared" ca="1" si="4425"/>
        <v>-1965.4130946247169</v>
      </c>
      <c r="CL3406" s="33">
        <f t="shared" ca="1" si="4425"/>
        <v>-1989.9827176712424</v>
      </c>
    </row>
    <row r="3407" spans="2:90" x14ac:dyDescent="0.4">
      <c r="B3407" s="120"/>
      <c r="D3407" t="s">
        <v>519</v>
      </c>
      <c r="E3407" t="s">
        <v>906</v>
      </c>
      <c r="G3407" t="str">
        <f t="shared" si="4419"/>
        <v/>
      </c>
      <c r="K3407" s="53"/>
      <c r="L3407" s="53"/>
      <c r="M3407" s="53"/>
      <c r="N3407" s="53"/>
      <c r="O3407" s="53"/>
      <c r="P3407" s="53"/>
      <c r="R3407" s="24"/>
      <c r="S3407" s="24"/>
      <c r="T3407" s="24"/>
      <c r="U3407" s="24"/>
      <c r="V3407" s="24"/>
      <c r="W3407" s="24"/>
      <c r="X3407" s="24"/>
      <c r="Y3407" s="24"/>
      <c r="Z3407" s="24"/>
      <c r="AA3407" s="24"/>
      <c r="AB3407" s="24"/>
      <c r="AC3407" s="24"/>
      <c r="AD3407" s="24"/>
      <c r="AE3407" s="24"/>
      <c r="AF3407" s="24"/>
      <c r="AG3407" s="24"/>
      <c r="AH3407" s="24"/>
      <c r="AI3407" s="24"/>
      <c r="AJ3407" s="24"/>
      <c r="AK3407" s="24"/>
      <c r="AL3407" s="24"/>
      <c r="AM3407" s="24"/>
      <c r="AN3407" s="24"/>
      <c r="AO3407" s="24"/>
      <c r="AP3407" s="24"/>
      <c r="AQ3407" s="24"/>
      <c r="AR3407" s="24"/>
      <c r="AS3407" s="24"/>
      <c r="AT3407" s="24"/>
      <c r="AU3407" s="24"/>
      <c r="AV3407" s="24"/>
      <c r="AW3407" s="24"/>
      <c r="AX3407" s="24"/>
      <c r="AY3407" s="24"/>
      <c r="AZ3407" s="24"/>
      <c r="BA3407" s="24"/>
      <c r="BB3407" s="24"/>
      <c r="BC3407" s="24"/>
      <c r="BD3407" s="24"/>
      <c r="BE3407" s="24"/>
      <c r="BF3407" s="24"/>
      <c r="BG3407" s="24"/>
      <c r="BH3407" s="24"/>
      <c r="BI3407" s="24"/>
      <c r="BJ3407" s="24"/>
      <c r="BK3407" s="24"/>
      <c r="BL3407" s="24"/>
      <c r="BM3407" s="24"/>
      <c r="BN3407" s="24"/>
      <c r="BO3407" s="24"/>
      <c r="BP3407" s="24"/>
      <c r="BQ3407" s="24"/>
      <c r="BR3407" s="24"/>
      <c r="BS3407" s="24"/>
      <c r="BT3407" s="24"/>
      <c r="BU3407" s="24"/>
      <c r="BV3407" s="24"/>
      <c r="BW3407" s="24"/>
      <c r="BX3407" s="24"/>
      <c r="BY3407" s="24"/>
      <c r="BZ3407" s="24"/>
      <c r="CA3407" s="24"/>
      <c r="CB3407" s="24"/>
      <c r="CC3407" s="24"/>
      <c r="CD3407" s="24"/>
      <c r="CE3407" s="24"/>
      <c r="CF3407" s="24"/>
      <c r="CG3407" s="24"/>
      <c r="CH3407" s="24"/>
      <c r="CI3407" s="24"/>
      <c r="CJ3407" s="24"/>
      <c r="CK3407" s="24"/>
      <c r="CL3407" s="24"/>
    </row>
    <row r="3408" spans="2:90" x14ac:dyDescent="0.4">
      <c r="B3408" s="130" t="str">
        <f>B3382</f>
        <v>(Primary label)</v>
      </c>
      <c r="D3408" t="s">
        <v>519</v>
      </c>
      <c r="E3408" t="s">
        <v>906</v>
      </c>
      <c r="G3408" t="s">
        <v>330</v>
      </c>
      <c r="K3408" s="53"/>
      <c r="L3408" s="53"/>
      <c r="M3408" s="53"/>
      <c r="N3408" s="53"/>
      <c r="O3408" s="53"/>
      <c r="P3408" s="53"/>
      <c r="R3408" s="24"/>
      <c r="S3408" s="24"/>
      <c r="T3408" s="24"/>
      <c r="U3408" s="24"/>
      <c r="V3408" s="24"/>
      <c r="W3408" s="24"/>
      <c r="X3408" s="24"/>
      <c r="Y3408" s="24"/>
      <c r="Z3408" s="24"/>
      <c r="AA3408" s="24"/>
      <c r="AB3408" s="24"/>
      <c r="AC3408" s="24"/>
      <c r="AD3408" s="24"/>
      <c r="AE3408" s="24"/>
      <c r="AF3408" s="24"/>
      <c r="AG3408" s="24"/>
      <c r="AH3408" s="24"/>
      <c r="AI3408" s="24"/>
      <c r="AJ3408" s="24"/>
      <c r="AK3408" s="24"/>
      <c r="AL3408" s="24"/>
      <c r="AM3408" s="24"/>
      <c r="AN3408" s="24"/>
      <c r="AO3408" s="24"/>
      <c r="AP3408" s="24"/>
      <c r="AQ3408" s="24"/>
      <c r="AR3408" s="24"/>
      <c r="AS3408" s="24"/>
      <c r="AT3408" s="24"/>
      <c r="AU3408" s="24"/>
      <c r="AV3408" s="24"/>
      <c r="AW3408" s="24"/>
      <c r="AX3408" s="24"/>
      <c r="AY3408" s="24"/>
      <c r="AZ3408" s="24"/>
      <c r="BA3408" s="24"/>
      <c r="BB3408" s="24"/>
      <c r="BC3408" s="24"/>
      <c r="BD3408" s="24"/>
      <c r="BE3408" s="24"/>
      <c r="BF3408" s="24"/>
      <c r="BG3408" s="24"/>
      <c r="BH3408" s="24"/>
      <c r="BI3408" s="24"/>
      <c r="BJ3408" s="24"/>
      <c r="BK3408" s="24"/>
      <c r="BL3408" s="24"/>
      <c r="BM3408" s="24"/>
      <c r="BN3408" s="24"/>
      <c r="BO3408" s="24"/>
      <c r="BP3408" s="24"/>
      <c r="BQ3408" s="24"/>
      <c r="BR3408" s="24"/>
      <c r="BS3408" s="24"/>
      <c r="BT3408" s="24"/>
      <c r="BU3408" s="24"/>
      <c r="BV3408" s="24"/>
      <c r="BW3408" s="24"/>
      <c r="BX3408" s="24"/>
      <c r="BY3408" s="24"/>
      <c r="BZ3408" s="24"/>
      <c r="CA3408" s="24"/>
      <c r="CB3408" s="24"/>
      <c r="CC3408" s="24"/>
      <c r="CD3408" s="24"/>
      <c r="CE3408" s="24"/>
      <c r="CF3408" s="24"/>
      <c r="CG3408" s="24"/>
      <c r="CH3408" s="24"/>
      <c r="CI3408" s="24"/>
      <c r="CJ3408" s="24"/>
      <c r="CK3408" s="24"/>
      <c r="CL3408" s="24"/>
    </row>
    <row r="3409" spans="2:90" x14ac:dyDescent="0.4">
      <c r="B3409" s="130" t="str">
        <f t="shared" ref="B3409:B3415" si="4426">B3383</f>
        <v>primary unit</v>
      </c>
      <c r="D3409" t="s">
        <v>519</v>
      </c>
      <c r="E3409" t="s">
        <v>906</v>
      </c>
      <c r="G3409" t="s">
        <v>330</v>
      </c>
      <c r="K3409" s="53"/>
      <c r="L3409" s="53"/>
      <c r="M3409" s="53"/>
      <c r="N3409" s="53"/>
      <c r="O3409" s="53"/>
      <c r="P3409" s="53"/>
      <c r="R3409" s="24"/>
      <c r="S3409" s="24"/>
      <c r="T3409" s="24"/>
      <c r="U3409" s="24"/>
      <c r="V3409" s="24"/>
      <c r="W3409" s="24"/>
      <c r="X3409" s="24"/>
      <c r="Y3409" s="24"/>
      <c r="Z3409" s="24"/>
      <c r="AA3409" s="24"/>
      <c r="AB3409" s="24"/>
      <c r="AC3409" s="24"/>
      <c r="AD3409" s="24"/>
      <c r="AE3409" s="24"/>
      <c r="AF3409" s="24"/>
      <c r="AG3409" s="24"/>
      <c r="AH3409" s="24"/>
      <c r="AI3409" s="24"/>
      <c r="AJ3409" s="24"/>
      <c r="AK3409" s="24"/>
      <c r="AL3409" s="24"/>
      <c r="AM3409" s="24"/>
      <c r="AN3409" s="24"/>
      <c r="AO3409" s="24"/>
      <c r="AP3409" s="24"/>
      <c r="AQ3409" s="24"/>
      <c r="AR3409" s="24"/>
      <c r="AS3409" s="24"/>
      <c r="AT3409" s="24"/>
      <c r="AU3409" s="24"/>
      <c r="AV3409" s="24"/>
      <c r="AW3409" s="24"/>
      <c r="AX3409" s="24"/>
      <c r="AY3409" s="24"/>
      <c r="AZ3409" s="24"/>
      <c r="BA3409" s="24"/>
      <c r="BB3409" s="24"/>
      <c r="BC3409" s="24"/>
      <c r="BD3409" s="24"/>
      <c r="BE3409" s="24"/>
      <c r="BF3409" s="24"/>
      <c r="BG3409" s="24"/>
      <c r="BH3409" s="24"/>
      <c r="BI3409" s="24"/>
      <c r="BJ3409" s="24"/>
      <c r="BK3409" s="24"/>
      <c r="BL3409" s="24"/>
      <c r="BM3409" s="24"/>
      <c r="BN3409" s="24"/>
      <c r="BO3409" s="24"/>
      <c r="BP3409" s="24"/>
      <c r="BQ3409" s="24"/>
      <c r="BR3409" s="24"/>
      <c r="BS3409" s="24"/>
      <c r="BT3409" s="24"/>
      <c r="BU3409" s="24"/>
      <c r="BV3409" s="24"/>
      <c r="BW3409" s="24"/>
      <c r="BX3409" s="24"/>
      <c r="BY3409" s="24"/>
      <c r="BZ3409" s="24"/>
      <c r="CA3409" s="24"/>
      <c r="CB3409" s="24"/>
      <c r="CC3409" s="24"/>
      <c r="CD3409" s="24"/>
      <c r="CE3409" s="24"/>
      <c r="CF3409" s="24"/>
      <c r="CG3409" s="24"/>
      <c r="CH3409" s="24"/>
      <c r="CI3409" s="24"/>
      <c r="CJ3409" s="24"/>
      <c r="CK3409" s="24"/>
      <c r="CL3409" s="24"/>
    </row>
    <row r="3410" spans="2:90" x14ac:dyDescent="0.4">
      <c r="B3410" s="130" t="str">
        <f t="shared" si="4426"/>
        <v>Primary revenue driver</v>
      </c>
      <c r="D3410" t="s">
        <v>519</v>
      </c>
      <c r="E3410" t="s">
        <v>906</v>
      </c>
      <c r="G3410" t="s">
        <v>330</v>
      </c>
      <c r="K3410" s="53"/>
      <c r="L3410" s="53"/>
      <c r="M3410" s="53"/>
      <c r="N3410" s="53"/>
      <c r="O3410" s="53"/>
      <c r="P3410" s="53"/>
      <c r="R3410" s="24"/>
      <c r="S3410" s="172" t="str">
        <f t="shared" ref="S3410" si="4427">S3393</f>
        <v>S$12</v>
      </c>
      <c r="T3410" s="172" t="str">
        <f t="shared" ref="T3410:CE3410" si="4428">T3393</f>
        <v>T$12</v>
      </c>
      <c r="U3410" s="172" t="str">
        <f t="shared" si="4428"/>
        <v>U$12</v>
      </c>
      <c r="V3410" s="172" t="str">
        <f t="shared" si="4428"/>
        <v>V$12</v>
      </c>
      <c r="W3410" s="172" t="str">
        <f t="shared" si="4428"/>
        <v>W$12</v>
      </c>
      <c r="X3410" s="172" t="str">
        <f t="shared" si="4428"/>
        <v>X$12</v>
      </c>
      <c r="Y3410" s="172" t="str">
        <f t="shared" si="4428"/>
        <v>Y$12</v>
      </c>
      <c r="Z3410" s="172" t="str">
        <f t="shared" si="4428"/>
        <v>Z$12</v>
      </c>
      <c r="AA3410" s="172" t="str">
        <f t="shared" si="4428"/>
        <v>AA$12</v>
      </c>
      <c r="AB3410" s="172" t="str">
        <f t="shared" si="4428"/>
        <v>AB$12</v>
      </c>
      <c r="AC3410" s="172" t="str">
        <f t="shared" si="4428"/>
        <v>AC$12</v>
      </c>
      <c r="AD3410" s="172" t="str">
        <f t="shared" si="4428"/>
        <v>AD$12</v>
      </c>
      <c r="AE3410" s="172" t="str">
        <f t="shared" si="4428"/>
        <v>AE$12</v>
      </c>
      <c r="AF3410" s="172" t="str">
        <f t="shared" si="4428"/>
        <v>AF$12</v>
      </c>
      <c r="AG3410" s="172" t="str">
        <f t="shared" si="4428"/>
        <v>AG$12</v>
      </c>
      <c r="AH3410" s="172" t="str">
        <f t="shared" si="4428"/>
        <v>AH$12</v>
      </c>
      <c r="AI3410" s="172" t="str">
        <f t="shared" si="4428"/>
        <v>AI$12</v>
      </c>
      <c r="AJ3410" s="172" t="str">
        <f t="shared" si="4428"/>
        <v>AJ$12</v>
      </c>
      <c r="AK3410" s="172" t="str">
        <f t="shared" si="4428"/>
        <v>AK$12</v>
      </c>
      <c r="AL3410" s="172" t="str">
        <f t="shared" si="4428"/>
        <v>AL$12</v>
      </c>
      <c r="AM3410" s="172" t="str">
        <f t="shared" si="4428"/>
        <v>AM$12</v>
      </c>
      <c r="AN3410" s="172" t="str">
        <f t="shared" si="4428"/>
        <v>AN$12</v>
      </c>
      <c r="AO3410" s="172" t="str">
        <f t="shared" si="4428"/>
        <v>AO$12</v>
      </c>
      <c r="AP3410" s="172" t="str">
        <f t="shared" si="4428"/>
        <v>AP$12</v>
      </c>
      <c r="AQ3410" s="172" t="str">
        <f t="shared" si="4428"/>
        <v>AQ$12</v>
      </c>
      <c r="AR3410" s="172" t="str">
        <f t="shared" si="4428"/>
        <v>AR$12</v>
      </c>
      <c r="AS3410" s="172" t="str">
        <f t="shared" si="4428"/>
        <v>AS$12</v>
      </c>
      <c r="AT3410" s="172" t="str">
        <f t="shared" si="4428"/>
        <v>AT$12</v>
      </c>
      <c r="AU3410" s="172" t="str">
        <f t="shared" si="4428"/>
        <v>AU$12</v>
      </c>
      <c r="AV3410" s="172" t="str">
        <f t="shared" si="4428"/>
        <v>AV$12</v>
      </c>
      <c r="AW3410" s="172" t="str">
        <f t="shared" si="4428"/>
        <v>AW$12</v>
      </c>
      <c r="AX3410" s="172" t="str">
        <f t="shared" si="4428"/>
        <v>AX$12</v>
      </c>
      <c r="AY3410" s="172" t="str">
        <f t="shared" si="4428"/>
        <v>AY$12</v>
      </c>
      <c r="AZ3410" s="172" t="str">
        <f t="shared" si="4428"/>
        <v>AZ$12</v>
      </c>
      <c r="BA3410" s="172" t="str">
        <f t="shared" si="4428"/>
        <v>BA$12</v>
      </c>
      <c r="BB3410" s="172" t="str">
        <f t="shared" si="4428"/>
        <v>BB$12</v>
      </c>
      <c r="BC3410" s="172" t="str">
        <f t="shared" si="4428"/>
        <v>BC$12</v>
      </c>
      <c r="BD3410" s="172" t="str">
        <f t="shared" si="4428"/>
        <v>BD$12</v>
      </c>
      <c r="BE3410" s="172" t="str">
        <f t="shared" si="4428"/>
        <v>BE$12</v>
      </c>
      <c r="BF3410" s="172" t="str">
        <f t="shared" si="4428"/>
        <v>BF$12</v>
      </c>
      <c r="BG3410" s="172" t="str">
        <f t="shared" si="4428"/>
        <v>BG$12</v>
      </c>
      <c r="BH3410" s="172" t="str">
        <f t="shared" si="4428"/>
        <v>BH$12</v>
      </c>
      <c r="BI3410" s="172" t="str">
        <f t="shared" si="4428"/>
        <v>BI$12</v>
      </c>
      <c r="BJ3410" s="172" t="str">
        <f t="shared" si="4428"/>
        <v>BJ$12</v>
      </c>
      <c r="BK3410" s="172" t="str">
        <f t="shared" si="4428"/>
        <v>BK$12</v>
      </c>
      <c r="BL3410" s="172" t="str">
        <f t="shared" si="4428"/>
        <v>BL$12</v>
      </c>
      <c r="BM3410" s="172" t="str">
        <f t="shared" si="4428"/>
        <v>BM$12</v>
      </c>
      <c r="BN3410" s="172" t="str">
        <f t="shared" si="4428"/>
        <v>BN$12</v>
      </c>
      <c r="BO3410" s="172" t="str">
        <f t="shared" si="4428"/>
        <v>BO$12</v>
      </c>
      <c r="BP3410" s="172" t="str">
        <f t="shared" si="4428"/>
        <v>BP$12</v>
      </c>
      <c r="BQ3410" s="172" t="str">
        <f t="shared" si="4428"/>
        <v>BQ$12</v>
      </c>
      <c r="BR3410" s="172" t="str">
        <f t="shared" si="4428"/>
        <v>BR$12</v>
      </c>
      <c r="BS3410" s="172" t="str">
        <f t="shared" si="4428"/>
        <v>BS$12</v>
      </c>
      <c r="BT3410" s="172" t="str">
        <f t="shared" si="4428"/>
        <v>BT$12</v>
      </c>
      <c r="BU3410" s="172" t="str">
        <f t="shared" si="4428"/>
        <v>BU$12</v>
      </c>
      <c r="BV3410" s="172" t="str">
        <f t="shared" si="4428"/>
        <v>BV$12</v>
      </c>
      <c r="BW3410" s="172" t="str">
        <f t="shared" si="4428"/>
        <v>BW$12</v>
      </c>
      <c r="BX3410" s="172" t="str">
        <f t="shared" si="4428"/>
        <v>BX$12</v>
      </c>
      <c r="BY3410" s="172" t="str">
        <f t="shared" si="4428"/>
        <v>BY$12</v>
      </c>
      <c r="BZ3410" s="172" t="str">
        <f t="shared" si="4428"/>
        <v>BZ$12</v>
      </c>
      <c r="CA3410" s="172" t="str">
        <f t="shared" si="4428"/>
        <v>CA$12</v>
      </c>
      <c r="CB3410" s="172" t="str">
        <f t="shared" si="4428"/>
        <v>CB$12</v>
      </c>
      <c r="CC3410" s="172" t="str">
        <f t="shared" si="4428"/>
        <v>CC$12</v>
      </c>
      <c r="CD3410" s="172" t="str">
        <f t="shared" si="4428"/>
        <v>CD$12</v>
      </c>
      <c r="CE3410" s="172" t="str">
        <f t="shared" si="4428"/>
        <v>CE$12</v>
      </c>
      <c r="CF3410" s="172" t="str">
        <f t="shared" ref="CF3410:CK3410" si="4429">CF3393</f>
        <v>CF$12</v>
      </c>
      <c r="CG3410" s="172" t="str">
        <f t="shared" si="4429"/>
        <v>CG$12</v>
      </c>
      <c r="CH3410" s="172" t="str">
        <f t="shared" si="4429"/>
        <v>CH$12</v>
      </c>
      <c r="CI3410" s="172" t="str">
        <f t="shared" si="4429"/>
        <v>CI$12</v>
      </c>
      <c r="CJ3410" s="172" t="str">
        <f t="shared" si="4429"/>
        <v>CJ$12</v>
      </c>
      <c r="CK3410" s="172" t="str">
        <f t="shared" si="4429"/>
        <v>CK$12</v>
      </c>
      <c r="CL3410" s="172" t="str">
        <f t="shared" ref="CL3410" si="4430">CL3393</f>
        <v>CL$12</v>
      </c>
    </row>
    <row r="3411" spans="2:90" x14ac:dyDescent="0.4">
      <c r="B3411" s="130" t="str">
        <f t="shared" si="4426"/>
        <v>Primary volume driver</v>
      </c>
      <c r="C3411" s="56"/>
      <c r="D3411" s="56" t="s">
        <v>519</v>
      </c>
      <c r="E3411" s="56" t="s">
        <v>906</v>
      </c>
      <c r="F3411" s="56"/>
      <c r="G3411" s="56" t="s">
        <v>330</v>
      </c>
      <c r="H3411" s="56"/>
      <c r="I3411" s="79"/>
      <c r="J3411" s="79"/>
      <c r="K3411" s="15"/>
      <c r="L3411" s="15"/>
      <c r="M3411" s="15"/>
      <c r="N3411" s="15"/>
      <c r="O3411" s="15"/>
      <c r="P3411" s="15"/>
      <c r="R3411" s="15"/>
      <c r="S3411" s="172" t="str">
        <f t="shared" ref="S3411" si="4431">S3394</f>
        <v>S$13</v>
      </c>
      <c r="T3411" s="172" t="str">
        <f t="shared" ref="T3411:CD3411" si="4432">T3394</f>
        <v>T$13</v>
      </c>
      <c r="U3411" s="172" t="str">
        <f t="shared" si="4432"/>
        <v>U$13</v>
      </c>
      <c r="V3411" s="172" t="str">
        <f t="shared" si="4432"/>
        <v>V$13</v>
      </c>
      <c r="W3411" s="172" t="str">
        <f t="shared" si="4432"/>
        <v>W$13</v>
      </c>
      <c r="X3411" s="172" t="str">
        <f t="shared" si="4432"/>
        <v>X$13</v>
      </c>
      <c r="Y3411" s="172" t="str">
        <f t="shared" si="4432"/>
        <v>Y$13</v>
      </c>
      <c r="Z3411" s="172" t="str">
        <f t="shared" si="4432"/>
        <v>Z$13</v>
      </c>
      <c r="AA3411" s="172" t="str">
        <f t="shared" si="4432"/>
        <v>AA$13</v>
      </c>
      <c r="AB3411" s="172" t="str">
        <f t="shared" si="4432"/>
        <v>AB$13</v>
      </c>
      <c r="AC3411" s="172" t="str">
        <f t="shared" si="4432"/>
        <v>AC$13</v>
      </c>
      <c r="AD3411" s="172" t="str">
        <f t="shared" si="4432"/>
        <v>AD$13</v>
      </c>
      <c r="AE3411" s="172" t="str">
        <f t="shared" si="4432"/>
        <v>AE$13</v>
      </c>
      <c r="AF3411" s="172" t="str">
        <f t="shared" si="4432"/>
        <v>AF$13</v>
      </c>
      <c r="AG3411" s="172" t="str">
        <f t="shared" si="4432"/>
        <v>AG$13</v>
      </c>
      <c r="AH3411" s="172" t="str">
        <f t="shared" si="4432"/>
        <v>AH$13</v>
      </c>
      <c r="AI3411" s="172" t="str">
        <f t="shared" si="4432"/>
        <v>AI$13</v>
      </c>
      <c r="AJ3411" s="172" t="str">
        <f t="shared" si="4432"/>
        <v>AJ$13</v>
      </c>
      <c r="AK3411" s="172" t="str">
        <f t="shared" si="4432"/>
        <v>AK$13</v>
      </c>
      <c r="AL3411" s="172" t="str">
        <f t="shared" si="4432"/>
        <v>AL$13</v>
      </c>
      <c r="AM3411" s="172" t="str">
        <f t="shared" si="4432"/>
        <v>AM$13</v>
      </c>
      <c r="AN3411" s="172" t="str">
        <f t="shared" si="4432"/>
        <v>AN$13</v>
      </c>
      <c r="AO3411" s="172" t="str">
        <f t="shared" si="4432"/>
        <v>AO$13</v>
      </c>
      <c r="AP3411" s="172" t="str">
        <f t="shared" si="4432"/>
        <v>AP$13</v>
      </c>
      <c r="AQ3411" s="172" t="str">
        <f t="shared" si="4432"/>
        <v>AQ$13</v>
      </c>
      <c r="AR3411" s="172" t="str">
        <f t="shared" si="4432"/>
        <v>AR$13</v>
      </c>
      <c r="AS3411" s="172" t="str">
        <f t="shared" si="4432"/>
        <v>AS$13</v>
      </c>
      <c r="AT3411" s="172" t="str">
        <f t="shared" si="4432"/>
        <v>AT$13</v>
      </c>
      <c r="AU3411" s="172" t="str">
        <f t="shared" si="4432"/>
        <v>AU$13</v>
      </c>
      <c r="AV3411" s="172" t="str">
        <f t="shared" si="4432"/>
        <v>AV$13</v>
      </c>
      <c r="AW3411" s="172" t="str">
        <f t="shared" si="4432"/>
        <v>AW$13</v>
      </c>
      <c r="AX3411" s="172" t="str">
        <f t="shared" si="4432"/>
        <v>AX$13</v>
      </c>
      <c r="AY3411" s="172" t="str">
        <f t="shared" si="4432"/>
        <v>AY$13</v>
      </c>
      <c r="AZ3411" s="172" t="str">
        <f t="shared" si="4432"/>
        <v>AZ$13</v>
      </c>
      <c r="BA3411" s="172" t="str">
        <f t="shared" si="4432"/>
        <v>BA$13</v>
      </c>
      <c r="BB3411" s="172" t="str">
        <f t="shared" si="4432"/>
        <v>BB$13</v>
      </c>
      <c r="BC3411" s="172" t="str">
        <f t="shared" si="4432"/>
        <v>BC$13</v>
      </c>
      <c r="BD3411" s="172" t="str">
        <f t="shared" si="4432"/>
        <v>BD$13</v>
      </c>
      <c r="BE3411" s="172" t="str">
        <f t="shared" si="4432"/>
        <v>BE$13</v>
      </c>
      <c r="BF3411" s="172" t="str">
        <f t="shared" si="4432"/>
        <v>BF$13</v>
      </c>
      <c r="BG3411" s="172" t="str">
        <f t="shared" si="4432"/>
        <v>BG$13</v>
      </c>
      <c r="BH3411" s="172" t="str">
        <f t="shared" si="4432"/>
        <v>BH$13</v>
      </c>
      <c r="BI3411" s="172" t="str">
        <f t="shared" si="4432"/>
        <v>BI$13</v>
      </c>
      <c r="BJ3411" s="172" t="str">
        <f t="shared" si="4432"/>
        <v>BJ$13</v>
      </c>
      <c r="BK3411" s="172" t="str">
        <f t="shared" si="4432"/>
        <v>BK$13</v>
      </c>
      <c r="BL3411" s="172" t="str">
        <f t="shared" si="4432"/>
        <v>BL$13</v>
      </c>
      <c r="BM3411" s="172" t="str">
        <f t="shared" si="4432"/>
        <v>BM$13</v>
      </c>
      <c r="BN3411" s="172" t="str">
        <f t="shared" si="4432"/>
        <v>BN$13</v>
      </c>
      <c r="BO3411" s="172" t="str">
        <f t="shared" si="4432"/>
        <v>BO$13</v>
      </c>
      <c r="BP3411" s="172" t="str">
        <f t="shared" si="4432"/>
        <v>BP$13</v>
      </c>
      <c r="BQ3411" s="172" t="str">
        <f t="shared" si="4432"/>
        <v>BQ$13</v>
      </c>
      <c r="BR3411" s="172" t="str">
        <f t="shared" si="4432"/>
        <v>BR$13</v>
      </c>
      <c r="BS3411" s="172" t="str">
        <f t="shared" si="4432"/>
        <v>BS$13</v>
      </c>
      <c r="BT3411" s="172" t="str">
        <f t="shared" si="4432"/>
        <v>BT$13</v>
      </c>
      <c r="BU3411" s="172" t="str">
        <f t="shared" si="4432"/>
        <v>BU$13</v>
      </c>
      <c r="BV3411" s="172" t="str">
        <f t="shared" si="4432"/>
        <v>BV$13</v>
      </c>
      <c r="BW3411" s="172" t="str">
        <f t="shared" si="4432"/>
        <v>BW$13</v>
      </c>
      <c r="BX3411" s="172" t="str">
        <f t="shared" si="4432"/>
        <v>BX$13</v>
      </c>
      <c r="BY3411" s="172" t="str">
        <f t="shared" si="4432"/>
        <v>BY$13</v>
      </c>
      <c r="BZ3411" s="172" t="str">
        <f t="shared" si="4432"/>
        <v>BZ$13</v>
      </c>
      <c r="CA3411" s="172" t="str">
        <f t="shared" si="4432"/>
        <v>CA$13</v>
      </c>
      <c r="CB3411" s="172" t="str">
        <f t="shared" si="4432"/>
        <v>CB$13</v>
      </c>
      <c r="CC3411" s="172" t="str">
        <f t="shared" si="4432"/>
        <v>CC$13</v>
      </c>
      <c r="CD3411" s="172" t="str">
        <f t="shared" si="4432"/>
        <v>CD$13</v>
      </c>
      <c r="CE3411" s="172" t="str">
        <f t="shared" ref="CE3411:CK3411" si="4433">CE3394</f>
        <v>CE$13</v>
      </c>
      <c r="CF3411" s="172" t="str">
        <f t="shared" si="4433"/>
        <v>CF$13</v>
      </c>
      <c r="CG3411" s="172" t="str">
        <f t="shared" si="4433"/>
        <v>CG$13</v>
      </c>
      <c r="CH3411" s="172" t="str">
        <f t="shared" si="4433"/>
        <v>CH$13</v>
      </c>
      <c r="CI3411" s="172" t="str">
        <f t="shared" si="4433"/>
        <v>CI$13</v>
      </c>
      <c r="CJ3411" s="172" t="str">
        <f t="shared" si="4433"/>
        <v>CJ$13</v>
      </c>
      <c r="CK3411" s="172" t="str">
        <f t="shared" si="4433"/>
        <v>CK$13</v>
      </c>
      <c r="CL3411" s="172" t="str">
        <f t="shared" ref="CL3411" si="4434">CL3394</f>
        <v>CL$13</v>
      </c>
    </row>
    <row r="3412" spans="2:90" x14ac:dyDescent="0.4">
      <c r="B3412" s="130" t="str">
        <f t="shared" si="4426"/>
        <v>Simple accounts payble - IS driven:</v>
      </c>
      <c r="C3412" s="12"/>
      <c r="D3412" s="12" t="s">
        <v>519</v>
      </c>
      <c r="E3412" s="12" t="s">
        <v>906</v>
      </c>
      <c r="F3412" s="12"/>
      <c r="G3412" s="12" t="s">
        <v>330</v>
      </c>
      <c r="H3412" s="12"/>
      <c r="I3412" s="60"/>
      <c r="J3412" s="60"/>
      <c r="K3412" s="15"/>
      <c r="L3412" s="15"/>
      <c r="M3412" s="15"/>
      <c r="N3412" s="15"/>
      <c r="O3412" s="15"/>
      <c r="P3412" s="15"/>
      <c r="R3412" s="15"/>
      <c r="S3412" s="172">
        <f t="shared" ref="S3412" si="4435">S3395</f>
        <v>0</v>
      </c>
      <c r="T3412" s="172">
        <f t="shared" ref="T3412:CD3412" si="4436">T3395</f>
        <v>0</v>
      </c>
      <c r="U3412" s="172">
        <f t="shared" si="4436"/>
        <v>0</v>
      </c>
      <c r="V3412" s="172">
        <f t="shared" si="4436"/>
        <v>0</v>
      </c>
      <c r="W3412" s="172">
        <f t="shared" si="4436"/>
        <v>0</v>
      </c>
      <c r="X3412" s="172">
        <f t="shared" si="4436"/>
        <v>0</v>
      </c>
      <c r="Y3412" s="172">
        <f t="shared" si="4436"/>
        <v>0</v>
      </c>
      <c r="Z3412" s="172">
        <f t="shared" si="4436"/>
        <v>0</v>
      </c>
      <c r="AA3412" s="172">
        <f t="shared" si="4436"/>
        <v>0</v>
      </c>
      <c r="AB3412" s="172">
        <f t="shared" si="4436"/>
        <v>0</v>
      </c>
      <c r="AC3412" s="172">
        <f t="shared" si="4436"/>
        <v>0</v>
      </c>
      <c r="AD3412" s="172">
        <f t="shared" si="4436"/>
        <v>0</v>
      </c>
      <c r="AE3412" s="172">
        <f t="shared" si="4436"/>
        <v>0</v>
      </c>
      <c r="AF3412" s="172">
        <f t="shared" si="4436"/>
        <v>0</v>
      </c>
      <c r="AG3412" s="172">
        <f t="shared" si="4436"/>
        <v>0</v>
      </c>
      <c r="AH3412" s="172">
        <f t="shared" si="4436"/>
        <v>0</v>
      </c>
      <c r="AI3412" s="172">
        <f t="shared" si="4436"/>
        <v>0</v>
      </c>
      <c r="AJ3412" s="172">
        <f t="shared" si="4436"/>
        <v>0</v>
      </c>
      <c r="AK3412" s="172">
        <f t="shared" si="4436"/>
        <v>0</v>
      </c>
      <c r="AL3412" s="172">
        <f t="shared" si="4436"/>
        <v>0</v>
      </c>
      <c r="AM3412" s="172">
        <f t="shared" si="4436"/>
        <v>0</v>
      </c>
      <c r="AN3412" s="172">
        <f t="shared" si="4436"/>
        <v>0</v>
      </c>
      <c r="AO3412" s="172">
        <f t="shared" si="4436"/>
        <v>0</v>
      </c>
      <c r="AP3412" s="172">
        <f t="shared" si="4436"/>
        <v>0</v>
      </c>
      <c r="AQ3412" s="172">
        <f t="shared" si="4436"/>
        <v>0</v>
      </c>
      <c r="AR3412" s="172">
        <f t="shared" si="4436"/>
        <v>0</v>
      </c>
      <c r="AS3412" s="172">
        <f t="shared" si="4436"/>
        <v>0</v>
      </c>
      <c r="AT3412" s="172">
        <f t="shared" si="4436"/>
        <v>0</v>
      </c>
      <c r="AU3412" s="172">
        <f t="shared" si="4436"/>
        <v>0</v>
      </c>
      <c r="AV3412" s="172">
        <f t="shared" si="4436"/>
        <v>0</v>
      </c>
      <c r="AW3412" s="172">
        <f t="shared" si="4436"/>
        <v>0</v>
      </c>
      <c r="AX3412" s="172">
        <f t="shared" si="4436"/>
        <v>0</v>
      </c>
      <c r="AY3412" s="172">
        <f t="shared" si="4436"/>
        <v>0</v>
      </c>
      <c r="AZ3412" s="172">
        <f t="shared" si="4436"/>
        <v>0</v>
      </c>
      <c r="BA3412" s="172">
        <f t="shared" si="4436"/>
        <v>0</v>
      </c>
      <c r="BB3412" s="172">
        <f t="shared" si="4436"/>
        <v>0</v>
      </c>
      <c r="BC3412" s="172">
        <f t="shared" si="4436"/>
        <v>0</v>
      </c>
      <c r="BD3412" s="172">
        <f t="shared" si="4436"/>
        <v>0</v>
      </c>
      <c r="BE3412" s="172">
        <f t="shared" si="4436"/>
        <v>0</v>
      </c>
      <c r="BF3412" s="172">
        <f t="shared" si="4436"/>
        <v>0</v>
      </c>
      <c r="BG3412" s="172">
        <f t="shared" si="4436"/>
        <v>0</v>
      </c>
      <c r="BH3412" s="172">
        <f t="shared" si="4436"/>
        <v>0</v>
      </c>
      <c r="BI3412" s="172">
        <f t="shared" si="4436"/>
        <v>0</v>
      </c>
      <c r="BJ3412" s="172">
        <f t="shared" si="4436"/>
        <v>0</v>
      </c>
      <c r="BK3412" s="172">
        <f t="shared" si="4436"/>
        <v>0</v>
      </c>
      <c r="BL3412" s="172">
        <f t="shared" si="4436"/>
        <v>0</v>
      </c>
      <c r="BM3412" s="172">
        <f t="shared" si="4436"/>
        <v>0</v>
      </c>
      <c r="BN3412" s="172">
        <f t="shared" si="4436"/>
        <v>0</v>
      </c>
      <c r="BO3412" s="172">
        <f t="shared" si="4436"/>
        <v>0</v>
      </c>
      <c r="BP3412" s="172">
        <f t="shared" si="4436"/>
        <v>0</v>
      </c>
      <c r="BQ3412" s="172">
        <f t="shared" si="4436"/>
        <v>0</v>
      </c>
      <c r="BR3412" s="172">
        <f t="shared" si="4436"/>
        <v>0</v>
      </c>
      <c r="BS3412" s="172">
        <f t="shared" si="4436"/>
        <v>0</v>
      </c>
      <c r="BT3412" s="172">
        <f t="shared" si="4436"/>
        <v>0</v>
      </c>
      <c r="BU3412" s="172">
        <f t="shared" si="4436"/>
        <v>0</v>
      </c>
      <c r="BV3412" s="172">
        <f t="shared" si="4436"/>
        <v>0</v>
      </c>
      <c r="BW3412" s="172">
        <f t="shared" si="4436"/>
        <v>0</v>
      </c>
      <c r="BX3412" s="172">
        <f t="shared" si="4436"/>
        <v>0</v>
      </c>
      <c r="BY3412" s="172">
        <f t="shared" si="4436"/>
        <v>0</v>
      </c>
      <c r="BZ3412" s="172">
        <f t="shared" si="4436"/>
        <v>0</v>
      </c>
      <c r="CA3412" s="172">
        <f t="shared" si="4436"/>
        <v>0</v>
      </c>
      <c r="CB3412" s="172">
        <f t="shared" si="4436"/>
        <v>0</v>
      </c>
      <c r="CC3412" s="172">
        <f t="shared" si="4436"/>
        <v>0</v>
      </c>
      <c r="CD3412" s="172">
        <f t="shared" si="4436"/>
        <v>0</v>
      </c>
      <c r="CE3412" s="172">
        <f t="shared" ref="CE3412:CK3412" si="4437">CE3395</f>
        <v>0</v>
      </c>
      <c r="CF3412" s="172">
        <f t="shared" si="4437"/>
        <v>0</v>
      </c>
      <c r="CG3412" s="172">
        <f t="shared" si="4437"/>
        <v>0</v>
      </c>
      <c r="CH3412" s="172">
        <f t="shared" si="4437"/>
        <v>0</v>
      </c>
      <c r="CI3412" s="172">
        <f t="shared" si="4437"/>
        <v>0</v>
      </c>
      <c r="CJ3412" s="172">
        <f t="shared" si="4437"/>
        <v>0</v>
      </c>
      <c r="CK3412" s="172">
        <f t="shared" si="4437"/>
        <v>0</v>
      </c>
      <c r="CL3412" s="172">
        <f t="shared" ref="CL3412" si="4438">CL3395</f>
        <v>0</v>
      </c>
    </row>
    <row r="3413" spans="2:90" x14ac:dyDescent="0.4">
      <c r="B3413" s="184" t="str">
        <f>SUBSTITUTE(TRIM(MID(B3399, SEARCH("-", B3399) + 1, LEN(B3399))),":","")</f>
        <v>IS driven</v>
      </c>
      <c r="C3413" s="12"/>
      <c r="D3413" s="12" t="s">
        <v>519</v>
      </c>
      <c r="E3413" s="12" t="s">
        <v>906</v>
      </c>
      <c r="F3413" s="12"/>
      <c r="G3413" s="12" t="s">
        <v>330</v>
      </c>
      <c r="H3413" s="12"/>
      <c r="I3413" s="60"/>
      <c r="J3413" s="60"/>
      <c r="K3413" s="15"/>
      <c r="L3413" s="15"/>
      <c r="M3413" s="15"/>
      <c r="N3413" s="15"/>
      <c r="O3413" s="15"/>
      <c r="P3413" s="15"/>
      <c r="R3413" s="15"/>
    </row>
    <row r="3414" spans="2:90" x14ac:dyDescent="0.4">
      <c r="B3414" s="130" t="str">
        <f t="shared" si="4426"/>
        <v>Secondary revenue driver</v>
      </c>
      <c r="C3414" s="12"/>
      <c r="D3414" s="12" t="s">
        <v>519</v>
      </c>
      <c r="E3414" s="12" t="s">
        <v>906</v>
      </c>
      <c r="F3414" s="12"/>
      <c r="G3414" s="12" t="s">
        <v>330</v>
      </c>
      <c r="H3414" s="12"/>
      <c r="I3414" s="60"/>
      <c r="J3414" s="60"/>
      <c r="K3414" s="15"/>
      <c r="L3414" s="15"/>
      <c r="M3414" s="15"/>
      <c r="N3414" s="15"/>
      <c r="O3414" s="15"/>
      <c r="P3414" s="15"/>
      <c r="R3414" s="15"/>
      <c r="S3414" s="205" t="str">
        <f t="shared" ref="S3414" si="4439">ADDRESS(ROW(S3403),COLUMN(S3403),2)</f>
        <v>S$3403</v>
      </c>
      <c r="T3414" s="205" t="str">
        <f t="shared" ref="T3414:AX3414" si="4440">ADDRESS(ROW(T3403),COLUMN(T3403),2)</f>
        <v>T$3403</v>
      </c>
      <c r="U3414" s="205" t="str">
        <f t="shared" si="4440"/>
        <v>U$3403</v>
      </c>
      <c r="V3414" s="205" t="str">
        <f t="shared" si="4440"/>
        <v>V$3403</v>
      </c>
      <c r="W3414" s="205" t="str">
        <f t="shared" si="4440"/>
        <v>W$3403</v>
      </c>
      <c r="X3414" s="205" t="str">
        <f t="shared" si="4440"/>
        <v>X$3403</v>
      </c>
      <c r="Y3414" s="205" t="str">
        <f t="shared" si="4440"/>
        <v>Y$3403</v>
      </c>
      <c r="Z3414" s="205" t="str">
        <f t="shared" si="4440"/>
        <v>Z$3403</v>
      </c>
      <c r="AA3414" s="205" t="str">
        <f t="shared" si="4440"/>
        <v>AA$3403</v>
      </c>
      <c r="AB3414" s="205" t="str">
        <f t="shared" si="4440"/>
        <v>AB$3403</v>
      </c>
      <c r="AC3414" s="205" t="str">
        <f t="shared" si="4440"/>
        <v>AC$3403</v>
      </c>
      <c r="AD3414" s="205" t="str">
        <f t="shared" si="4440"/>
        <v>AD$3403</v>
      </c>
      <c r="AE3414" s="205" t="str">
        <f t="shared" si="4440"/>
        <v>AE$3403</v>
      </c>
      <c r="AF3414" s="205" t="str">
        <f t="shared" si="4440"/>
        <v>AF$3403</v>
      </c>
      <c r="AG3414" s="205" t="str">
        <f t="shared" si="4440"/>
        <v>AG$3403</v>
      </c>
      <c r="AH3414" s="205" t="str">
        <f t="shared" si="4440"/>
        <v>AH$3403</v>
      </c>
      <c r="AI3414" s="205" t="str">
        <f t="shared" si="4440"/>
        <v>AI$3403</v>
      </c>
      <c r="AJ3414" s="205" t="str">
        <f t="shared" si="4440"/>
        <v>AJ$3403</v>
      </c>
      <c r="AK3414" s="205" t="str">
        <f t="shared" si="4440"/>
        <v>AK$3403</v>
      </c>
      <c r="AL3414" s="205" t="str">
        <f t="shared" si="4440"/>
        <v>AL$3403</v>
      </c>
      <c r="AM3414" s="205" t="str">
        <f t="shared" si="4440"/>
        <v>AM$3403</v>
      </c>
      <c r="AN3414" s="205" t="str">
        <f t="shared" si="4440"/>
        <v>AN$3403</v>
      </c>
      <c r="AO3414" s="205" t="str">
        <f t="shared" si="4440"/>
        <v>AO$3403</v>
      </c>
      <c r="AP3414" s="205" t="str">
        <f t="shared" si="4440"/>
        <v>AP$3403</v>
      </c>
      <c r="AQ3414" s="205" t="str">
        <f t="shared" si="4440"/>
        <v>AQ$3403</v>
      </c>
      <c r="AR3414" s="205" t="str">
        <f t="shared" si="4440"/>
        <v>AR$3403</v>
      </c>
      <c r="AS3414" s="205" t="str">
        <f t="shared" si="4440"/>
        <v>AS$3403</v>
      </c>
      <c r="AT3414" s="205" t="str">
        <f t="shared" si="4440"/>
        <v>AT$3403</v>
      </c>
      <c r="AU3414" s="205" t="str">
        <f t="shared" si="4440"/>
        <v>AU$3403</v>
      </c>
      <c r="AV3414" s="205" t="str">
        <f t="shared" si="4440"/>
        <v>AV$3403</v>
      </c>
      <c r="AW3414" s="205" t="str">
        <f t="shared" si="4440"/>
        <v>AW$3403</v>
      </c>
      <c r="AX3414" s="205" t="str">
        <f t="shared" si="4440"/>
        <v>AX$3403</v>
      </c>
      <c r="AY3414" s="205" t="str">
        <f t="shared" ref="AY3414:CD3414" si="4441">ADDRESS(ROW(AY3403),COLUMN(AY3403),2)</f>
        <v>AY$3403</v>
      </c>
      <c r="AZ3414" s="205" t="str">
        <f t="shared" si="4441"/>
        <v>AZ$3403</v>
      </c>
      <c r="BA3414" s="205" t="str">
        <f t="shared" si="4441"/>
        <v>BA$3403</v>
      </c>
      <c r="BB3414" s="205" t="str">
        <f t="shared" si="4441"/>
        <v>BB$3403</v>
      </c>
      <c r="BC3414" s="205" t="str">
        <f t="shared" si="4441"/>
        <v>BC$3403</v>
      </c>
      <c r="BD3414" s="205" t="str">
        <f t="shared" si="4441"/>
        <v>BD$3403</v>
      </c>
      <c r="BE3414" s="205" t="str">
        <f t="shared" si="4441"/>
        <v>BE$3403</v>
      </c>
      <c r="BF3414" s="205" t="str">
        <f t="shared" si="4441"/>
        <v>BF$3403</v>
      </c>
      <c r="BG3414" s="205" t="str">
        <f t="shared" si="4441"/>
        <v>BG$3403</v>
      </c>
      <c r="BH3414" s="205" t="str">
        <f t="shared" si="4441"/>
        <v>BH$3403</v>
      </c>
      <c r="BI3414" s="205" t="str">
        <f t="shared" si="4441"/>
        <v>BI$3403</v>
      </c>
      <c r="BJ3414" s="205" t="str">
        <f t="shared" si="4441"/>
        <v>BJ$3403</v>
      </c>
      <c r="BK3414" s="205" t="str">
        <f t="shared" si="4441"/>
        <v>BK$3403</v>
      </c>
      <c r="BL3414" s="205" t="str">
        <f t="shared" si="4441"/>
        <v>BL$3403</v>
      </c>
      <c r="BM3414" s="205" t="str">
        <f t="shared" si="4441"/>
        <v>BM$3403</v>
      </c>
      <c r="BN3414" s="205" t="str">
        <f t="shared" si="4441"/>
        <v>BN$3403</v>
      </c>
      <c r="BO3414" s="205" t="str">
        <f t="shared" si="4441"/>
        <v>BO$3403</v>
      </c>
      <c r="BP3414" s="205" t="str">
        <f t="shared" si="4441"/>
        <v>BP$3403</v>
      </c>
      <c r="BQ3414" s="205" t="str">
        <f t="shared" si="4441"/>
        <v>BQ$3403</v>
      </c>
      <c r="BR3414" s="205" t="str">
        <f t="shared" si="4441"/>
        <v>BR$3403</v>
      </c>
      <c r="BS3414" s="205" t="str">
        <f t="shared" si="4441"/>
        <v>BS$3403</v>
      </c>
      <c r="BT3414" s="205" t="str">
        <f t="shared" si="4441"/>
        <v>BT$3403</v>
      </c>
      <c r="BU3414" s="205" t="str">
        <f t="shared" si="4441"/>
        <v>BU$3403</v>
      </c>
      <c r="BV3414" s="205" t="str">
        <f t="shared" si="4441"/>
        <v>BV$3403</v>
      </c>
      <c r="BW3414" s="205" t="str">
        <f t="shared" si="4441"/>
        <v>BW$3403</v>
      </c>
      <c r="BX3414" s="205" t="str">
        <f t="shared" si="4441"/>
        <v>BX$3403</v>
      </c>
      <c r="BY3414" s="205" t="str">
        <f t="shared" si="4441"/>
        <v>BY$3403</v>
      </c>
      <c r="BZ3414" s="205" t="str">
        <f t="shared" si="4441"/>
        <v>BZ$3403</v>
      </c>
      <c r="CA3414" s="205" t="str">
        <f t="shared" si="4441"/>
        <v>CA$3403</v>
      </c>
      <c r="CB3414" s="205" t="str">
        <f t="shared" si="4441"/>
        <v>CB$3403</v>
      </c>
      <c r="CC3414" s="205" t="str">
        <f t="shared" si="4441"/>
        <v>CC$3403</v>
      </c>
      <c r="CD3414" s="205" t="str">
        <f t="shared" si="4441"/>
        <v>CD$3403</v>
      </c>
      <c r="CE3414" s="205" t="str">
        <f t="shared" ref="CE3414:CK3414" si="4442">ADDRESS(ROW(CE3403),COLUMN(CE3403),2)</f>
        <v>CE$3403</v>
      </c>
      <c r="CF3414" s="205" t="str">
        <f t="shared" si="4442"/>
        <v>CF$3403</v>
      </c>
      <c r="CG3414" s="205" t="str">
        <f t="shared" si="4442"/>
        <v>CG$3403</v>
      </c>
      <c r="CH3414" s="205" t="str">
        <f t="shared" si="4442"/>
        <v>CH$3403</v>
      </c>
      <c r="CI3414" s="205" t="str">
        <f t="shared" si="4442"/>
        <v>CI$3403</v>
      </c>
      <c r="CJ3414" s="205" t="str">
        <f t="shared" si="4442"/>
        <v>CJ$3403</v>
      </c>
      <c r="CK3414" s="205" t="str">
        <f t="shared" si="4442"/>
        <v>CK$3403</v>
      </c>
      <c r="CL3414" s="205" t="str">
        <f t="shared" ref="CL3414" si="4443">ADDRESS(ROW(CL3403),COLUMN(CL3403),2)</f>
        <v>CL$3403</v>
      </c>
    </row>
    <row r="3415" spans="2:90" x14ac:dyDescent="0.4">
      <c r="B3415" s="130" t="str">
        <f t="shared" si="4426"/>
        <v>Secondary volume driver</v>
      </c>
      <c r="D3415" t="s">
        <v>519</v>
      </c>
      <c r="E3415" t="s">
        <v>906</v>
      </c>
      <c r="G3415" t="s">
        <v>330</v>
      </c>
      <c r="S3415" s="205" t="str">
        <f t="shared" ref="S3415" si="4444">ADDRESS(ROW(S3402),COLUMN(S3402),2)</f>
        <v>S$3402</v>
      </c>
      <c r="T3415" s="205" t="str">
        <f t="shared" ref="T3415:CD3415" si="4445">ADDRESS(ROW(T3402),COLUMN(T3402),2)</f>
        <v>T$3402</v>
      </c>
      <c r="U3415" s="205" t="str">
        <f t="shared" si="4445"/>
        <v>U$3402</v>
      </c>
      <c r="V3415" s="205" t="str">
        <f t="shared" si="4445"/>
        <v>V$3402</v>
      </c>
      <c r="W3415" s="205" t="str">
        <f t="shared" si="4445"/>
        <v>W$3402</v>
      </c>
      <c r="X3415" s="205" t="str">
        <f t="shared" si="4445"/>
        <v>X$3402</v>
      </c>
      <c r="Y3415" s="205" t="str">
        <f t="shared" si="4445"/>
        <v>Y$3402</v>
      </c>
      <c r="Z3415" s="205" t="str">
        <f t="shared" si="4445"/>
        <v>Z$3402</v>
      </c>
      <c r="AA3415" s="205" t="str">
        <f t="shared" si="4445"/>
        <v>AA$3402</v>
      </c>
      <c r="AB3415" s="205" t="str">
        <f t="shared" si="4445"/>
        <v>AB$3402</v>
      </c>
      <c r="AC3415" s="205" t="str">
        <f t="shared" si="4445"/>
        <v>AC$3402</v>
      </c>
      <c r="AD3415" s="205" t="str">
        <f t="shared" si="4445"/>
        <v>AD$3402</v>
      </c>
      <c r="AE3415" s="205" t="str">
        <f t="shared" si="4445"/>
        <v>AE$3402</v>
      </c>
      <c r="AF3415" s="205" t="str">
        <f t="shared" si="4445"/>
        <v>AF$3402</v>
      </c>
      <c r="AG3415" s="205" t="str">
        <f t="shared" si="4445"/>
        <v>AG$3402</v>
      </c>
      <c r="AH3415" s="205" t="str">
        <f t="shared" si="4445"/>
        <v>AH$3402</v>
      </c>
      <c r="AI3415" s="205" t="str">
        <f t="shared" si="4445"/>
        <v>AI$3402</v>
      </c>
      <c r="AJ3415" s="205" t="str">
        <f t="shared" si="4445"/>
        <v>AJ$3402</v>
      </c>
      <c r="AK3415" s="205" t="str">
        <f t="shared" si="4445"/>
        <v>AK$3402</v>
      </c>
      <c r="AL3415" s="205" t="str">
        <f t="shared" si="4445"/>
        <v>AL$3402</v>
      </c>
      <c r="AM3415" s="205" t="str">
        <f t="shared" si="4445"/>
        <v>AM$3402</v>
      </c>
      <c r="AN3415" s="205" t="str">
        <f t="shared" si="4445"/>
        <v>AN$3402</v>
      </c>
      <c r="AO3415" s="205" t="str">
        <f t="shared" si="4445"/>
        <v>AO$3402</v>
      </c>
      <c r="AP3415" s="205" t="str">
        <f t="shared" si="4445"/>
        <v>AP$3402</v>
      </c>
      <c r="AQ3415" s="205" t="str">
        <f t="shared" si="4445"/>
        <v>AQ$3402</v>
      </c>
      <c r="AR3415" s="205" t="str">
        <f t="shared" si="4445"/>
        <v>AR$3402</v>
      </c>
      <c r="AS3415" s="205" t="str">
        <f t="shared" si="4445"/>
        <v>AS$3402</v>
      </c>
      <c r="AT3415" s="205" t="str">
        <f t="shared" si="4445"/>
        <v>AT$3402</v>
      </c>
      <c r="AU3415" s="205" t="str">
        <f t="shared" si="4445"/>
        <v>AU$3402</v>
      </c>
      <c r="AV3415" s="205" t="str">
        <f t="shared" si="4445"/>
        <v>AV$3402</v>
      </c>
      <c r="AW3415" s="205" t="str">
        <f t="shared" si="4445"/>
        <v>AW$3402</v>
      </c>
      <c r="AX3415" s="205" t="str">
        <f t="shared" si="4445"/>
        <v>AX$3402</v>
      </c>
      <c r="AY3415" s="205" t="str">
        <f t="shared" si="4445"/>
        <v>AY$3402</v>
      </c>
      <c r="AZ3415" s="205" t="str">
        <f t="shared" si="4445"/>
        <v>AZ$3402</v>
      </c>
      <c r="BA3415" s="205" t="str">
        <f t="shared" si="4445"/>
        <v>BA$3402</v>
      </c>
      <c r="BB3415" s="205" t="str">
        <f t="shared" si="4445"/>
        <v>BB$3402</v>
      </c>
      <c r="BC3415" s="205" t="str">
        <f t="shared" si="4445"/>
        <v>BC$3402</v>
      </c>
      <c r="BD3415" s="205" t="str">
        <f t="shared" si="4445"/>
        <v>BD$3402</v>
      </c>
      <c r="BE3415" s="205" t="str">
        <f t="shared" si="4445"/>
        <v>BE$3402</v>
      </c>
      <c r="BF3415" s="205" t="str">
        <f t="shared" si="4445"/>
        <v>BF$3402</v>
      </c>
      <c r="BG3415" s="205" t="str">
        <f t="shared" si="4445"/>
        <v>BG$3402</v>
      </c>
      <c r="BH3415" s="205" t="str">
        <f t="shared" si="4445"/>
        <v>BH$3402</v>
      </c>
      <c r="BI3415" s="205" t="str">
        <f t="shared" si="4445"/>
        <v>BI$3402</v>
      </c>
      <c r="BJ3415" s="205" t="str">
        <f t="shared" si="4445"/>
        <v>BJ$3402</v>
      </c>
      <c r="BK3415" s="205" t="str">
        <f t="shared" si="4445"/>
        <v>BK$3402</v>
      </c>
      <c r="BL3415" s="205" t="str">
        <f t="shared" si="4445"/>
        <v>BL$3402</v>
      </c>
      <c r="BM3415" s="205" t="str">
        <f t="shared" si="4445"/>
        <v>BM$3402</v>
      </c>
      <c r="BN3415" s="205" t="str">
        <f t="shared" si="4445"/>
        <v>BN$3402</v>
      </c>
      <c r="BO3415" s="205" t="str">
        <f t="shared" si="4445"/>
        <v>BO$3402</v>
      </c>
      <c r="BP3415" s="205" t="str">
        <f t="shared" si="4445"/>
        <v>BP$3402</v>
      </c>
      <c r="BQ3415" s="205" t="str">
        <f t="shared" si="4445"/>
        <v>BQ$3402</v>
      </c>
      <c r="BR3415" s="205" t="str">
        <f t="shared" si="4445"/>
        <v>BR$3402</v>
      </c>
      <c r="BS3415" s="205" t="str">
        <f t="shared" si="4445"/>
        <v>BS$3402</v>
      </c>
      <c r="BT3415" s="205" t="str">
        <f t="shared" si="4445"/>
        <v>BT$3402</v>
      </c>
      <c r="BU3415" s="205" t="str">
        <f t="shared" si="4445"/>
        <v>BU$3402</v>
      </c>
      <c r="BV3415" s="205" t="str">
        <f t="shared" si="4445"/>
        <v>BV$3402</v>
      </c>
      <c r="BW3415" s="205" t="str">
        <f t="shared" si="4445"/>
        <v>BW$3402</v>
      </c>
      <c r="BX3415" s="205" t="str">
        <f t="shared" si="4445"/>
        <v>BX$3402</v>
      </c>
      <c r="BY3415" s="205" t="str">
        <f t="shared" si="4445"/>
        <v>BY$3402</v>
      </c>
      <c r="BZ3415" s="205" t="str">
        <f t="shared" si="4445"/>
        <v>BZ$3402</v>
      </c>
      <c r="CA3415" s="205" t="str">
        <f t="shared" si="4445"/>
        <v>CA$3402</v>
      </c>
      <c r="CB3415" s="205" t="str">
        <f t="shared" si="4445"/>
        <v>CB$3402</v>
      </c>
      <c r="CC3415" s="205" t="str">
        <f t="shared" si="4445"/>
        <v>CC$3402</v>
      </c>
      <c r="CD3415" s="205" t="str">
        <f t="shared" si="4445"/>
        <v>CD$3402</v>
      </c>
      <c r="CE3415" s="205" t="str">
        <f t="shared" ref="CE3415:CK3415" si="4446">ADDRESS(ROW(CE3402),COLUMN(CE3402),2)</f>
        <v>CE$3402</v>
      </c>
      <c r="CF3415" s="205" t="str">
        <f t="shared" si="4446"/>
        <v>CF$3402</v>
      </c>
      <c r="CG3415" s="205" t="str">
        <f t="shared" si="4446"/>
        <v>CG$3402</v>
      </c>
      <c r="CH3415" s="205" t="str">
        <f t="shared" si="4446"/>
        <v>CH$3402</v>
      </c>
      <c r="CI3415" s="205" t="str">
        <f t="shared" si="4446"/>
        <v>CI$3402</v>
      </c>
      <c r="CJ3415" s="205" t="str">
        <f t="shared" si="4446"/>
        <v>CJ$3402</v>
      </c>
      <c r="CK3415" s="205" t="str">
        <f t="shared" si="4446"/>
        <v>CK$3402</v>
      </c>
      <c r="CL3415" s="205" t="str">
        <f t="shared" ref="CL3415" si="4447">ADDRESS(ROW(CL3402),COLUMN(CL3402),2)</f>
        <v>CL$3402</v>
      </c>
    </row>
    <row r="3416" spans="2:90" x14ac:dyDescent="0.4">
      <c r="E3416" t="s">
        <v>906</v>
      </c>
    </row>
    <row r="3417" spans="2:90" x14ac:dyDescent="0.4">
      <c r="B3417" s="168" t="s">
        <v>487</v>
      </c>
      <c r="C3417" s="167"/>
      <c r="D3417" s="167"/>
      <c r="E3417" s="167" t="s">
        <v>906</v>
      </c>
      <c r="F3417" s="167"/>
      <c r="G3417" s="167"/>
      <c r="H3417" s="167"/>
      <c r="I3417" s="169"/>
      <c r="J3417" s="169"/>
      <c r="K3417" s="190"/>
      <c r="L3417" s="190"/>
      <c r="M3417" s="190"/>
      <c r="N3417" s="190"/>
      <c r="O3417" s="190"/>
      <c r="P3417" s="190"/>
      <c r="R3417" s="191"/>
      <c r="S3417" s="167"/>
      <c r="T3417" s="167"/>
      <c r="U3417" s="167"/>
      <c r="V3417" s="167"/>
      <c r="W3417" s="167"/>
      <c r="X3417" s="167"/>
      <c r="Y3417" s="167"/>
      <c r="Z3417" s="167"/>
      <c r="AA3417" s="167"/>
      <c r="AB3417" s="167"/>
      <c r="AC3417" s="167"/>
      <c r="AD3417" s="167"/>
      <c r="AE3417" s="167"/>
      <c r="AF3417" s="167"/>
      <c r="AG3417" s="167"/>
      <c r="AH3417" s="167"/>
      <c r="AI3417" s="167"/>
      <c r="AJ3417" s="167"/>
      <c r="AK3417" s="167"/>
      <c r="AL3417" s="167"/>
      <c r="AM3417" s="167"/>
      <c r="AN3417" s="167"/>
      <c r="AO3417" s="167"/>
      <c r="AP3417" s="167"/>
      <c r="AQ3417" s="167"/>
      <c r="AR3417" s="167"/>
      <c r="AS3417" s="167"/>
      <c r="AT3417" s="167"/>
      <c r="AU3417" s="167"/>
      <c r="AV3417" s="167"/>
      <c r="AW3417" s="167"/>
      <c r="AX3417" s="167"/>
      <c r="AY3417" s="167"/>
      <c r="AZ3417" s="167"/>
      <c r="BA3417" s="167"/>
      <c r="BB3417" s="167"/>
      <c r="BC3417" s="167"/>
      <c r="BD3417" s="167"/>
      <c r="BE3417" s="167"/>
      <c r="BF3417" s="167"/>
      <c r="BG3417" s="167"/>
      <c r="BH3417" s="167"/>
      <c r="BI3417" s="167"/>
      <c r="BJ3417" s="167"/>
      <c r="BK3417" s="167"/>
      <c r="BL3417" s="167"/>
      <c r="BM3417" s="167"/>
      <c r="BN3417" s="167"/>
      <c r="BO3417" s="167"/>
      <c r="BP3417" s="167"/>
      <c r="BQ3417" s="167"/>
      <c r="BR3417" s="167"/>
      <c r="BS3417" s="167"/>
      <c r="BT3417" s="167"/>
      <c r="BU3417" s="167"/>
      <c r="BV3417" s="167"/>
      <c r="BW3417" s="167"/>
      <c r="BX3417" s="167"/>
      <c r="BY3417" s="167"/>
      <c r="BZ3417" s="167"/>
      <c r="CA3417" s="167"/>
      <c r="CB3417" s="167"/>
      <c r="CC3417" s="167"/>
      <c r="CD3417" s="167"/>
      <c r="CE3417" s="167"/>
      <c r="CF3417" s="167"/>
      <c r="CG3417" s="167"/>
      <c r="CH3417" s="167"/>
      <c r="CI3417" s="167"/>
      <c r="CJ3417" s="167"/>
      <c r="CK3417" s="167"/>
      <c r="CL3417" s="167"/>
    </row>
    <row r="3418" spans="2:90" x14ac:dyDescent="0.4">
      <c r="B3418" s="168" t="s">
        <v>489</v>
      </c>
      <c r="C3418" s="167"/>
      <c r="D3418" s="167"/>
      <c r="E3418" s="167" t="s">
        <v>906</v>
      </c>
      <c r="F3418" s="167"/>
      <c r="G3418" s="167"/>
      <c r="H3418" s="167"/>
      <c r="I3418" s="169"/>
      <c r="J3418" s="169"/>
      <c r="K3418" s="190"/>
      <c r="L3418" s="190"/>
      <c r="M3418" s="190"/>
      <c r="N3418" s="190"/>
      <c r="O3418" s="190"/>
      <c r="P3418" s="190"/>
      <c r="R3418" s="191"/>
      <c r="S3418" s="167"/>
      <c r="T3418" s="167"/>
      <c r="U3418" s="167"/>
      <c r="V3418" s="167"/>
      <c r="W3418" s="167"/>
      <c r="X3418" s="167"/>
      <c r="Y3418" s="167"/>
      <c r="Z3418" s="167"/>
      <c r="AA3418" s="167"/>
      <c r="AB3418" s="167"/>
      <c r="AC3418" s="167"/>
      <c r="AD3418" s="167"/>
      <c r="AE3418" s="167"/>
      <c r="AF3418" s="167"/>
      <c r="AG3418" s="167"/>
      <c r="AH3418" s="167"/>
      <c r="AI3418" s="167"/>
      <c r="AJ3418" s="167"/>
      <c r="AK3418" s="167"/>
      <c r="AL3418" s="167"/>
      <c r="AM3418" s="167"/>
      <c r="AN3418" s="167"/>
      <c r="AO3418" s="167"/>
      <c r="AP3418" s="167"/>
      <c r="AQ3418" s="167"/>
      <c r="AR3418" s="167"/>
      <c r="AS3418" s="167"/>
      <c r="AT3418" s="167"/>
      <c r="AU3418" s="167"/>
      <c r="AV3418" s="167"/>
      <c r="AW3418" s="167"/>
      <c r="AX3418" s="167"/>
      <c r="AY3418" s="167"/>
      <c r="AZ3418" s="167"/>
      <c r="BA3418" s="167"/>
      <c r="BB3418" s="167"/>
      <c r="BC3418" s="167"/>
      <c r="BD3418" s="167"/>
      <c r="BE3418" s="167"/>
      <c r="BF3418" s="167"/>
      <c r="BG3418" s="167"/>
      <c r="BH3418" s="167"/>
      <c r="BI3418" s="167"/>
      <c r="BJ3418" s="167"/>
      <c r="BK3418" s="167"/>
      <c r="BL3418" s="167"/>
      <c r="BM3418" s="167"/>
      <c r="BN3418" s="167"/>
      <c r="BO3418" s="167"/>
      <c r="BP3418" s="167"/>
      <c r="BQ3418" s="167"/>
      <c r="BR3418" s="167"/>
      <c r="BS3418" s="167"/>
      <c r="BT3418" s="167"/>
      <c r="BU3418" s="167"/>
      <c r="BV3418" s="167"/>
      <c r="BW3418" s="167"/>
      <c r="BX3418" s="167"/>
      <c r="BY3418" s="167"/>
      <c r="BZ3418" s="167"/>
      <c r="CA3418" s="167"/>
      <c r="CB3418" s="167"/>
      <c r="CC3418" s="167"/>
      <c r="CD3418" s="167"/>
      <c r="CE3418" s="167"/>
      <c r="CF3418" s="167"/>
      <c r="CG3418" s="167"/>
      <c r="CH3418" s="167"/>
      <c r="CI3418" s="167"/>
      <c r="CJ3418" s="167"/>
      <c r="CK3418" s="167"/>
      <c r="CL3418" s="167"/>
    </row>
    <row r="3419" spans="2:90" x14ac:dyDescent="0.4">
      <c r="B3419" s="168" t="s">
        <v>459</v>
      </c>
      <c r="C3419" s="167"/>
      <c r="D3419" s="167"/>
      <c r="E3419" s="167" t="s">
        <v>906</v>
      </c>
      <c r="F3419" s="167"/>
      <c r="G3419" s="167"/>
      <c r="H3419" s="167"/>
      <c r="I3419" s="169"/>
      <c r="J3419" s="169"/>
      <c r="K3419" s="190"/>
      <c r="L3419" s="190"/>
      <c r="M3419" s="190"/>
      <c r="N3419" s="190"/>
      <c r="O3419" s="190"/>
      <c r="P3419" s="190"/>
      <c r="R3419" s="191"/>
      <c r="S3419" s="192" t="str">
        <f t="shared" ref="S3419:AX3419" si="4448">S$16</f>
        <v>S$12</v>
      </c>
      <c r="T3419" s="192" t="str">
        <f t="shared" si="4448"/>
        <v>T$12</v>
      </c>
      <c r="U3419" s="192" t="str">
        <f t="shared" si="4448"/>
        <v>U$12</v>
      </c>
      <c r="V3419" s="192" t="str">
        <f t="shared" si="4448"/>
        <v>V$12</v>
      </c>
      <c r="W3419" s="192" t="str">
        <f t="shared" si="4448"/>
        <v>W$12</v>
      </c>
      <c r="X3419" s="192" t="str">
        <f t="shared" si="4448"/>
        <v>X$12</v>
      </c>
      <c r="Y3419" s="192" t="str">
        <f t="shared" si="4448"/>
        <v>Y$12</v>
      </c>
      <c r="Z3419" s="192" t="str">
        <f t="shared" si="4448"/>
        <v>Z$12</v>
      </c>
      <c r="AA3419" s="192" t="str">
        <f t="shared" si="4448"/>
        <v>AA$12</v>
      </c>
      <c r="AB3419" s="192" t="str">
        <f t="shared" si="4448"/>
        <v>AB$12</v>
      </c>
      <c r="AC3419" s="192" t="str">
        <f t="shared" si="4448"/>
        <v>AC$12</v>
      </c>
      <c r="AD3419" s="192" t="str">
        <f t="shared" si="4448"/>
        <v>AD$12</v>
      </c>
      <c r="AE3419" s="192" t="str">
        <f t="shared" si="4448"/>
        <v>AE$12</v>
      </c>
      <c r="AF3419" s="192" t="str">
        <f t="shared" si="4448"/>
        <v>AF$12</v>
      </c>
      <c r="AG3419" s="192" t="str">
        <f t="shared" si="4448"/>
        <v>AG$12</v>
      </c>
      <c r="AH3419" s="192" t="str">
        <f t="shared" si="4448"/>
        <v>AH$12</v>
      </c>
      <c r="AI3419" s="192" t="str">
        <f t="shared" si="4448"/>
        <v>AI$12</v>
      </c>
      <c r="AJ3419" s="192" t="str">
        <f t="shared" si="4448"/>
        <v>AJ$12</v>
      </c>
      <c r="AK3419" s="192" t="str">
        <f t="shared" si="4448"/>
        <v>AK$12</v>
      </c>
      <c r="AL3419" s="192" t="str">
        <f t="shared" si="4448"/>
        <v>AL$12</v>
      </c>
      <c r="AM3419" s="192" t="str">
        <f t="shared" si="4448"/>
        <v>AM$12</v>
      </c>
      <c r="AN3419" s="192" t="str">
        <f t="shared" si="4448"/>
        <v>AN$12</v>
      </c>
      <c r="AO3419" s="192" t="str">
        <f t="shared" si="4448"/>
        <v>AO$12</v>
      </c>
      <c r="AP3419" s="192" t="str">
        <f t="shared" si="4448"/>
        <v>AP$12</v>
      </c>
      <c r="AQ3419" s="192" t="str">
        <f t="shared" si="4448"/>
        <v>AQ$12</v>
      </c>
      <c r="AR3419" s="192" t="str">
        <f t="shared" si="4448"/>
        <v>AR$12</v>
      </c>
      <c r="AS3419" s="192" t="str">
        <f t="shared" si="4448"/>
        <v>AS$12</v>
      </c>
      <c r="AT3419" s="192" t="str">
        <f t="shared" si="4448"/>
        <v>AT$12</v>
      </c>
      <c r="AU3419" s="192" t="str">
        <f t="shared" si="4448"/>
        <v>AU$12</v>
      </c>
      <c r="AV3419" s="192" t="str">
        <f t="shared" si="4448"/>
        <v>AV$12</v>
      </c>
      <c r="AW3419" s="192" t="str">
        <f t="shared" si="4448"/>
        <v>AW$12</v>
      </c>
      <c r="AX3419" s="192" t="str">
        <f t="shared" si="4448"/>
        <v>AX$12</v>
      </c>
      <c r="AY3419" s="192" t="str">
        <f t="shared" ref="AY3419:CD3419" si="4449">AY$16</f>
        <v>AY$12</v>
      </c>
      <c r="AZ3419" s="192" t="str">
        <f t="shared" si="4449"/>
        <v>AZ$12</v>
      </c>
      <c r="BA3419" s="192" t="str">
        <f t="shared" si="4449"/>
        <v>BA$12</v>
      </c>
      <c r="BB3419" s="192" t="str">
        <f t="shared" si="4449"/>
        <v>BB$12</v>
      </c>
      <c r="BC3419" s="192" t="str">
        <f t="shared" si="4449"/>
        <v>BC$12</v>
      </c>
      <c r="BD3419" s="192" t="str">
        <f t="shared" si="4449"/>
        <v>BD$12</v>
      </c>
      <c r="BE3419" s="192" t="str">
        <f t="shared" si="4449"/>
        <v>BE$12</v>
      </c>
      <c r="BF3419" s="192" t="str">
        <f t="shared" si="4449"/>
        <v>BF$12</v>
      </c>
      <c r="BG3419" s="192" t="str">
        <f t="shared" si="4449"/>
        <v>BG$12</v>
      </c>
      <c r="BH3419" s="192" t="str">
        <f t="shared" si="4449"/>
        <v>BH$12</v>
      </c>
      <c r="BI3419" s="192" t="str">
        <f t="shared" si="4449"/>
        <v>BI$12</v>
      </c>
      <c r="BJ3419" s="192" t="str">
        <f t="shared" si="4449"/>
        <v>BJ$12</v>
      </c>
      <c r="BK3419" s="192" t="str">
        <f t="shared" si="4449"/>
        <v>BK$12</v>
      </c>
      <c r="BL3419" s="192" t="str">
        <f t="shared" si="4449"/>
        <v>BL$12</v>
      </c>
      <c r="BM3419" s="192" t="str">
        <f t="shared" si="4449"/>
        <v>BM$12</v>
      </c>
      <c r="BN3419" s="192" t="str">
        <f t="shared" si="4449"/>
        <v>BN$12</v>
      </c>
      <c r="BO3419" s="192" t="str">
        <f t="shared" si="4449"/>
        <v>BO$12</v>
      </c>
      <c r="BP3419" s="192" t="str">
        <f t="shared" si="4449"/>
        <v>BP$12</v>
      </c>
      <c r="BQ3419" s="192" t="str">
        <f t="shared" si="4449"/>
        <v>BQ$12</v>
      </c>
      <c r="BR3419" s="192" t="str">
        <f t="shared" si="4449"/>
        <v>BR$12</v>
      </c>
      <c r="BS3419" s="192" t="str">
        <f t="shared" si="4449"/>
        <v>BS$12</v>
      </c>
      <c r="BT3419" s="192" t="str">
        <f t="shared" si="4449"/>
        <v>BT$12</v>
      </c>
      <c r="BU3419" s="192" t="str">
        <f t="shared" si="4449"/>
        <v>BU$12</v>
      </c>
      <c r="BV3419" s="192" t="str">
        <f t="shared" si="4449"/>
        <v>BV$12</v>
      </c>
      <c r="BW3419" s="192" t="str">
        <f t="shared" si="4449"/>
        <v>BW$12</v>
      </c>
      <c r="BX3419" s="192" t="str">
        <f t="shared" si="4449"/>
        <v>BX$12</v>
      </c>
      <c r="BY3419" s="192" t="str">
        <f t="shared" si="4449"/>
        <v>BY$12</v>
      </c>
      <c r="BZ3419" s="192" t="str">
        <f t="shared" si="4449"/>
        <v>BZ$12</v>
      </c>
      <c r="CA3419" s="192" t="str">
        <f t="shared" si="4449"/>
        <v>CA$12</v>
      </c>
      <c r="CB3419" s="192" t="str">
        <f t="shared" si="4449"/>
        <v>CB$12</v>
      </c>
      <c r="CC3419" s="192" t="str">
        <f t="shared" si="4449"/>
        <v>CC$12</v>
      </c>
      <c r="CD3419" s="192" t="str">
        <f t="shared" si="4449"/>
        <v>CD$12</v>
      </c>
      <c r="CE3419" s="192" t="str">
        <f t="shared" ref="CE3419:CL3419" si="4450">CE$16</f>
        <v>CE$12</v>
      </c>
      <c r="CF3419" s="192" t="str">
        <f t="shared" si="4450"/>
        <v>CF$12</v>
      </c>
      <c r="CG3419" s="192" t="str">
        <f t="shared" si="4450"/>
        <v>CG$12</v>
      </c>
      <c r="CH3419" s="192" t="str">
        <f t="shared" si="4450"/>
        <v>CH$12</v>
      </c>
      <c r="CI3419" s="192" t="str">
        <f t="shared" si="4450"/>
        <v>CI$12</v>
      </c>
      <c r="CJ3419" s="192" t="str">
        <f t="shared" si="4450"/>
        <v>CJ$12</v>
      </c>
      <c r="CK3419" s="192" t="str">
        <f t="shared" si="4450"/>
        <v>CK$12</v>
      </c>
      <c r="CL3419" s="192" t="str">
        <f t="shared" si="4450"/>
        <v>CL$12</v>
      </c>
    </row>
    <row r="3420" spans="2:90" x14ac:dyDescent="0.4">
      <c r="B3420" s="168" t="s">
        <v>460</v>
      </c>
      <c r="C3420" s="193"/>
      <c r="D3420" s="193"/>
      <c r="E3420" s="193" t="s">
        <v>906</v>
      </c>
      <c r="F3420" s="193"/>
      <c r="G3420" s="193"/>
      <c r="H3420" s="193"/>
      <c r="I3420" s="194"/>
      <c r="J3420" s="194"/>
      <c r="K3420" s="195"/>
      <c r="L3420" s="195"/>
      <c r="M3420" s="195"/>
      <c r="N3420" s="195"/>
      <c r="O3420" s="195"/>
      <c r="P3420" s="195"/>
      <c r="R3420" s="195"/>
      <c r="S3420" s="192" t="str">
        <f t="shared" ref="S3420:AX3420" si="4451">S$17</f>
        <v>S$13</v>
      </c>
      <c r="T3420" s="192" t="str">
        <f t="shared" si="4451"/>
        <v>T$13</v>
      </c>
      <c r="U3420" s="192" t="str">
        <f t="shared" si="4451"/>
        <v>U$13</v>
      </c>
      <c r="V3420" s="192" t="str">
        <f t="shared" si="4451"/>
        <v>V$13</v>
      </c>
      <c r="W3420" s="192" t="str">
        <f t="shared" si="4451"/>
        <v>W$13</v>
      </c>
      <c r="X3420" s="192" t="str">
        <f t="shared" si="4451"/>
        <v>X$13</v>
      </c>
      <c r="Y3420" s="192" t="str">
        <f t="shared" si="4451"/>
        <v>Y$13</v>
      </c>
      <c r="Z3420" s="192" t="str">
        <f t="shared" si="4451"/>
        <v>Z$13</v>
      </c>
      <c r="AA3420" s="192" t="str">
        <f t="shared" si="4451"/>
        <v>AA$13</v>
      </c>
      <c r="AB3420" s="192" t="str">
        <f t="shared" si="4451"/>
        <v>AB$13</v>
      </c>
      <c r="AC3420" s="192" t="str">
        <f t="shared" si="4451"/>
        <v>AC$13</v>
      </c>
      <c r="AD3420" s="192" t="str">
        <f t="shared" si="4451"/>
        <v>AD$13</v>
      </c>
      <c r="AE3420" s="192" t="str">
        <f t="shared" si="4451"/>
        <v>AE$13</v>
      </c>
      <c r="AF3420" s="192" t="str">
        <f t="shared" si="4451"/>
        <v>AF$13</v>
      </c>
      <c r="AG3420" s="192" t="str">
        <f t="shared" si="4451"/>
        <v>AG$13</v>
      </c>
      <c r="AH3420" s="192" t="str">
        <f t="shared" si="4451"/>
        <v>AH$13</v>
      </c>
      <c r="AI3420" s="192" t="str">
        <f t="shared" si="4451"/>
        <v>AI$13</v>
      </c>
      <c r="AJ3420" s="192" t="str">
        <f t="shared" si="4451"/>
        <v>AJ$13</v>
      </c>
      <c r="AK3420" s="192" t="str">
        <f t="shared" si="4451"/>
        <v>AK$13</v>
      </c>
      <c r="AL3420" s="192" t="str">
        <f t="shared" si="4451"/>
        <v>AL$13</v>
      </c>
      <c r="AM3420" s="192" t="str">
        <f t="shared" si="4451"/>
        <v>AM$13</v>
      </c>
      <c r="AN3420" s="192" t="str">
        <f t="shared" si="4451"/>
        <v>AN$13</v>
      </c>
      <c r="AO3420" s="192" t="str">
        <f t="shared" si="4451"/>
        <v>AO$13</v>
      </c>
      <c r="AP3420" s="192" t="str">
        <f t="shared" si="4451"/>
        <v>AP$13</v>
      </c>
      <c r="AQ3420" s="192" t="str">
        <f t="shared" si="4451"/>
        <v>AQ$13</v>
      </c>
      <c r="AR3420" s="192" t="str">
        <f t="shared" si="4451"/>
        <v>AR$13</v>
      </c>
      <c r="AS3420" s="192" t="str">
        <f t="shared" si="4451"/>
        <v>AS$13</v>
      </c>
      <c r="AT3420" s="192" t="str">
        <f t="shared" si="4451"/>
        <v>AT$13</v>
      </c>
      <c r="AU3420" s="192" t="str">
        <f t="shared" si="4451"/>
        <v>AU$13</v>
      </c>
      <c r="AV3420" s="192" t="str">
        <f t="shared" si="4451"/>
        <v>AV$13</v>
      </c>
      <c r="AW3420" s="192" t="str">
        <f t="shared" si="4451"/>
        <v>AW$13</v>
      </c>
      <c r="AX3420" s="192" t="str">
        <f t="shared" si="4451"/>
        <v>AX$13</v>
      </c>
      <c r="AY3420" s="192" t="str">
        <f t="shared" ref="AY3420:CD3420" si="4452">AY$17</f>
        <v>AY$13</v>
      </c>
      <c r="AZ3420" s="192" t="str">
        <f t="shared" si="4452"/>
        <v>AZ$13</v>
      </c>
      <c r="BA3420" s="192" t="str">
        <f t="shared" si="4452"/>
        <v>BA$13</v>
      </c>
      <c r="BB3420" s="192" t="str">
        <f t="shared" si="4452"/>
        <v>BB$13</v>
      </c>
      <c r="BC3420" s="192" t="str">
        <f t="shared" si="4452"/>
        <v>BC$13</v>
      </c>
      <c r="BD3420" s="192" t="str">
        <f t="shared" si="4452"/>
        <v>BD$13</v>
      </c>
      <c r="BE3420" s="192" t="str">
        <f t="shared" si="4452"/>
        <v>BE$13</v>
      </c>
      <c r="BF3420" s="192" t="str">
        <f t="shared" si="4452"/>
        <v>BF$13</v>
      </c>
      <c r="BG3420" s="192" t="str">
        <f t="shared" si="4452"/>
        <v>BG$13</v>
      </c>
      <c r="BH3420" s="192" t="str">
        <f t="shared" si="4452"/>
        <v>BH$13</v>
      </c>
      <c r="BI3420" s="192" t="str">
        <f t="shared" si="4452"/>
        <v>BI$13</v>
      </c>
      <c r="BJ3420" s="192" t="str">
        <f t="shared" si="4452"/>
        <v>BJ$13</v>
      </c>
      <c r="BK3420" s="192" t="str">
        <f t="shared" si="4452"/>
        <v>BK$13</v>
      </c>
      <c r="BL3420" s="192" t="str">
        <f t="shared" si="4452"/>
        <v>BL$13</v>
      </c>
      <c r="BM3420" s="192" t="str">
        <f t="shared" si="4452"/>
        <v>BM$13</v>
      </c>
      <c r="BN3420" s="192" t="str">
        <f t="shared" si="4452"/>
        <v>BN$13</v>
      </c>
      <c r="BO3420" s="192" t="str">
        <f t="shared" si="4452"/>
        <v>BO$13</v>
      </c>
      <c r="BP3420" s="192" t="str">
        <f t="shared" si="4452"/>
        <v>BP$13</v>
      </c>
      <c r="BQ3420" s="192" t="str">
        <f t="shared" si="4452"/>
        <v>BQ$13</v>
      </c>
      <c r="BR3420" s="192" t="str">
        <f t="shared" si="4452"/>
        <v>BR$13</v>
      </c>
      <c r="BS3420" s="192" t="str">
        <f t="shared" si="4452"/>
        <v>BS$13</v>
      </c>
      <c r="BT3420" s="192" t="str">
        <f t="shared" si="4452"/>
        <v>BT$13</v>
      </c>
      <c r="BU3420" s="192" t="str">
        <f t="shared" si="4452"/>
        <v>BU$13</v>
      </c>
      <c r="BV3420" s="192" t="str">
        <f t="shared" si="4452"/>
        <v>BV$13</v>
      </c>
      <c r="BW3420" s="192" t="str">
        <f t="shared" si="4452"/>
        <v>BW$13</v>
      </c>
      <c r="BX3420" s="192" t="str">
        <f t="shared" si="4452"/>
        <v>BX$13</v>
      </c>
      <c r="BY3420" s="192" t="str">
        <f t="shared" si="4452"/>
        <v>BY$13</v>
      </c>
      <c r="BZ3420" s="192" t="str">
        <f t="shared" si="4452"/>
        <v>BZ$13</v>
      </c>
      <c r="CA3420" s="192" t="str">
        <f t="shared" si="4452"/>
        <v>CA$13</v>
      </c>
      <c r="CB3420" s="192" t="str">
        <f t="shared" si="4452"/>
        <v>CB$13</v>
      </c>
      <c r="CC3420" s="192" t="str">
        <f t="shared" si="4452"/>
        <v>CC$13</v>
      </c>
      <c r="CD3420" s="192" t="str">
        <f t="shared" si="4452"/>
        <v>CD$13</v>
      </c>
      <c r="CE3420" s="192" t="str">
        <f t="shared" ref="CE3420:CL3420" si="4453">CE$17</f>
        <v>CE$13</v>
      </c>
      <c r="CF3420" s="192" t="str">
        <f t="shared" si="4453"/>
        <v>CF$13</v>
      </c>
      <c r="CG3420" s="192" t="str">
        <f t="shared" si="4453"/>
        <v>CG$13</v>
      </c>
      <c r="CH3420" s="192" t="str">
        <f t="shared" si="4453"/>
        <v>CH$13</v>
      </c>
      <c r="CI3420" s="192" t="str">
        <f t="shared" si="4453"/>
        <v>CI$13</v>
      </c>
      <c r="CJ3420" s="192" t="str">
        <f t="shared" si="4453"/>
        <v>CJ$13</v>
      </c>
      <c r="CK3420" s="192" t="str">
        <f t="shared" si="4453"/>
        <v>CK$13</v>
      </c>
      <c r="CL3420" s="192" t="str">
        <f t="shared" si="4453"/>
        <v>CL$13</v>
      </c>
    </row>
    <row r="3421" spans="2:90" x14ac:dyDescent="0.4">
      <c r="B3421" s="168" t="s">
        <v>488</v>
      </c>
      <c r="C3421" s="193"/>
      <c r="D3421" s="193"/>
      <c r="E3421" s="193" t="s">
        <v>906</v>
      </c>
      <c r="F3421" s="193"/>
      <c r="G3421" s="193"/>
      <c r="H3421" s="193"/>
      <c r="I3421" s="194"/>
      <c r="J3421" s="194"/>
      <c r="K3421" s="195"/>
      <c r="L3421" s="195"/>
      <c r="M3421" s="195"/>
      <c r="N3421" s="195"/>
      <c r="O3421" s="195"/>
      <c r="P3421" s="195"/>
      <c r="R3421" s="195"/>
      <c r="S3421" s="183"/>
      <c r="T3421" s="183"/>
      <c r="U3421" s="183"/>
      <c r="V3421" s="183"/>
      <c r="W3421" s="183"/>
      <c r="X3421" s="183"/>
      <c r="Y3421" s="183"/>
      <c r="Z3421" s="183"/>
      <c r="AA3421" s="183"/>
      <c r="AB3421" s="183"/>
      <c r="AC3421" s="183"/>
      <c r="AD3421" s="183"/>
      <c r="AE3421" s="183"/>
      <c r="AF3421" s="183"/>
      <c r="AG3421" s="183"/>
      <c r="AH3421" s="183"/>
      <c r="AI3421" s="183"/>
      <c r="AJ3421" s="183"/>
      <c r="AK3421" s="183"/>
      <c r="AL3421" s="183"/>
      <c r="AM3421" s="183"/>
      <c r="AN3421" s="183"/>
      <c r="AO3421" s="183"/>
      <c r="AP3421" s="183"/>
      <c r="AQ3421" s="183"/>
      <c r="AR3421" s="183"/>
      <c r="AS3421" s="183"/>
      <c r="AT3421" s="183"/>
      <c r="AU3421" s="183"/>
      <c r="AV3421" s="183"/>
      <c r="AW3421" s="183"/>
      <c r="AX3421" s="183"/>
      <c r="AY3421" s="183"/>
      <c r="AZ3421" s="183"/>
      <c r="BA3421" s="183"/>
      <c r="BB3421" s="183"/>
      <c r="BC3421" s="183"/>
      <c r="BD3421" s="183"/>
      <c r="BE3421" s="183"/>
      <c r="BF3421" s="183"/>
      <c r="BG3421" s="183"/>
      <c r="BH3421" s="183"/>
      <c r="BI3421" s="183"/>
      <c r="BJ3421" s="183"/>
      <c r="BK3421" s="183"/>
      <c r="BL3421" s="183"/>
      <c r="BM3421" s="183"/>
      <c r="BN3421" s="183"/>
      <c r="BO3421" s="183"/>
      <c r="BP3421" s="183"/>
      <c r="BQ3421" s="183"/>
      <c r="BR3421" s="183"/>
      <c r="BS3421" s="183"/>
      <c r="BT3421" s="183"/>
      <c r="BU3421" s="183"/>
      <c r="BV3421" s="183"/>
      <c r="BW3421" s="183"/>
      <c r="BX3421" s="183"/>
      <c r="BY3421" s="183"/>
      <c r="BZ3421" s="183"/>
      <c r="CA3421" s="183"/>
      <c r="CB3421" s="183"/>
      <c r="CC3421" s="183"/>
      <c r="CD3421" s="183"/>
      <c r="CE3421" s="183"/>
      <c r="CF3421" s="183"/>
      <c r="CG3421" s="183"/>
      <c r="CH3421" s="183"/>
      <c r="CI3421" s="183"/>
      <c r="CJ3421" s="183"/>
      <c r="CK3421" s="183"/>
      <c r="CL3421" s="183"/>
    </row>
    <row r="3422" spans="2:90" x14ac:dyDescent="0.4">
      <c r="B3422" s="168" t="s">
        <v>501</v>
      </c>
      <c r="C3422" s="193"/>
      <c r="D3422" s="193"/>
      <c r="E3422" s="193" t="s">
        <v>906</v>
      </c>
      <c r="F3422" s="193"/>
      <c r="G3422" s="193"/>
      <c r="H3422" s="193"/>
      <c r="I3422" s="194"/>
      <c r="J3422" s="194"/>
      <c r="K3422" s="195"/>
      <c r="L3422" s="195"/>
      <c r="M3422" s="195"/>
      <c r="N3422" s="195"/>
      <c r="O3422" s="195"/>
      <c r="P3422" s="195"/>
      <c r="R3422" s="195"/>
      <c r="S3422" s="183"/>
      <c r="T3422" s="183"/>
      <c r="U3422" s="183"/>
      <c r="V3422" s="183"/>
      <c r="W3422" s="183"/>
      <c r="X3422" s="183"/>
      <c r="Y3422" s="183"/>
      <c r="Z3422" s="183"/>
      <c r="AA3422" s="183"/>
      <c r="AB3422" s="183"/>
      <c r="AC3422" s="183"/>
      <c r="AD3422" s="183"/>
      <c r="AE3422" s="183"/>
      <c r="AF3422" s="183"/>
      <c r="AG3422" s="183"/>
      <c r="AH3422" s="183"/>
      <c r="AI3422" s="183"/>
      <c r="AJ3422" s="183"/>
      <c r="AK3422" s="183"/>
      <c r="AL3422" s="183"/>
      <c r="AM3422" s="183"/>
      <c r="AN3422" s="183"/>
      <c r="AO3422" s="183"/>
      <c r="AP3422" s="183"/>
      <c r="AQ3422" s="183"/>
      <c r="AR3422" s="183"/>
      <c r="AS3422" s="183"/>
      <c r="AT3422" s="183"/>
      <c r="AU3422" s="183"/>
      <c r="AV3422" s="183"/>
      <c r="AW3422" s="183"/>
      <c r="AX3422" s="183"/>
      <c r="AY3422" s="183"/>
      <c r="AZ3422" s="183"/>
      <c r="BA3422" s="183"/>
      <c r="BB3422" s="183"/>
      <c r="BC3422" s="183"/>
      <c r="BD3422" s="183"/>
      <c r="BE3422" s="183"/>
      <c r="BF3422" s="183"/>
      <c r="BG3422" s="183"/>
      <c r="BH3422" s="183"/>
      <c r="BI3422" s="183"/>
      <c r="BJ3422" s="183"/>
      <c r="BK3422" s="183"/>
      <c r="BL3422" s="183"/>
      <c r="BM3422" s="183"/>
      <c r="BN3422" s="183"/>
      <c r="BO3422" s="183"/>
      <c r="BP3422" s="183"/>
      <c r="BQ3422" s="183"/>
      <c r="BR3422" s="183"/>
      <c r="BS3422" s="183"/>
      <c r="BT3422" s="183"/>
      <c r="BU3422" s="183"/>
      <c r="BV3422" s="183"/>
      <c r="BW3422" s="183"/>
      <c r="BX3422" s="183"/>
      <c r="BY3422" s="183"/>
      <c r="BZ3422" s="183"/>
      <c r="CA3422" s="183"/>
      <c r="CB3422" s="183"/>
      <c r="CC3422" s="183"/>
      <c r="CD3422" s="183"/>
      <c r="CE3422" s="183"/>
      <c r="CF3422" s="183"/>
      <c r="CG3422" s="183"/>
      <c r="CH3422" s="183"/>
      <c r="CI3422" s="183"/>
      <c r="CJ3422" s="183"/>
      <c r="CK3422" s="183"/>
      <c r="CL3422" s="183"/>
    </row>
    <row r="3423" spans="2:90" x14ac:dyDescent="0.4">
      <c r="B3423" s="168" t="s">
        <v>461</v>
      </c>
      <c r="C3423" s="193"/>
      <c r="D3423" s="193"/>
      <c r="E3423" s="193" t="s">
        <v>906</v>
      </c>
      <c r="F3423" s="193"/>
      <c r="G3423" s="193"/>
      <c r="H3423" s="193"/>
      <c r="I3423" s="194"/>
      <c r="J3423" s="194"/>
      <c r="K3423" s="195"/>
      <c r="L3423" s="195"/>
      <c r="M3423" s="195"/>
      <c r="N3423" s="195"/>
      <c r="O3423" s="195"/>
      <c r="P3423" s="195"/>
      <c r="R3423" s="195"/>
      <c r="S3423" s="183" t="str">
        <f t="shared" ref="S3423:AX3423" si="4454">S$18</f>
        <v>S$14</v>
      </c>
      <c r="T3423" s="183" t="str">
        <f t="shared" si="4454"/>
        <v>T$14</v>
      </c>
      <c r="U3423" s="183" t="str">
        <f t="shared" si="4454"/>
        <v>U$14</v>
      </c>
      <c r="V3423" s="183" t="str">
        <f t="shared" si="4454"/>
        <v>V$14</v>
      </c>
      <c r="W3423" s="183" t="str">
        <f t="shared" si="4454"/>
        <v>W$14</v>
      </c>
      <c r="X3423" s="183" t="str">
        <f t="shared" si="4454"/>
        <v>X$14</v>
      </c>
      <c r="Y3423" s="183" t="str">
        <f t="shared" si="4454"/>
        <v>Y$14</v>
      </c>
      <c r="Z3423" s="183" t="str">
        <f t="shared" si="4454"/>
        <v>Z$14</v>
      </c>
      <c r="AA3423" s="183" t="str">
        <f t="shared" si="4454"/>
        <v>AA$14</v>
      </c>
      <c r="AB3423" s="183" t="str">
        <f t="shared" si="4454"/>
        <v>AB$14</v>
      </c>
      <c r="AC3423" s="183" t="str">
        <f t="shared" si="4454"/>
        <v>AC$14</v>
      </c>
      <c r="AD3423" s="183" t="str">
        <f t="shared" si="4454"/>
        <v>AD$14</v>
      </c>
      <c r="AE3423" s="183" t="str">
        <f t="shared" si="4454"/>
        <v>AE$14</v>
      </c>
      <c r="AF3423" s="183" t="str">
        <f t="shared" si="4454"/>
        <v>AF$14</v>
      </c>
      <c r="AG3423" s="183" t="str">
        <f t="shared" si="4454"/>
        <v>AG$14</v>
      </c>
      <c r="AH3423" s="183" t="str">
        <f t="shared" si="4454"/>
        <v>AH$14</v>
      </c>
      <c r="AI3423" s="183" t="str">
        <f t="shared" si="4454"/>
        <v>AI$14</v>
      </c>
      <c r="AJ3423" s="183" t="str">
        <f t="shared" si="4454"/>
        <v>AJ$14</v>
      </c>
      <c r="AK3423" s="183" t="str">
        <f t="shared" si="4454"/>
        <v>AK$14</v>
      </c>
      <c r="AL3423" s="183" t="str">
        <f t="shared" si="4454"/>
        <v>AL$14</v>
      </c>
      <c r="AM3423" s="183" t="str">
        <f t="shared" si="4454"/>
        <v>AM$14</v>
      </c>
      <c r="AN3423" s="183" t="str">
        <f t="shared" si="4454"/>
        <v>AN$14</v>
      </c>
      <c r="AO3423" s="183" t="str">
        <f t="shared" si="4454"/>
        <v>AO$14</v>
      </c>
      <c r="AP3423" s="183" t="str">
        <f t="shared" si="4454"/>
        <v>AP$14</v>
      </c>
      <c r="AQ3423" s="183" t="str">
        <f t="shared" si="4454"/>
        <v>AQ$14</v>
      </c>
      <c r="AR3423" s="183" t="str">
        <f t="shared" si="4454"/>
        <v>AR$14</v>
      </c>
      <c r="AS3423" s="183" t="str">
        <f t="shared" si="4454"/>
        <v>AS$14</v>
      </c>
      <c r="AT3423" s="183" t="str">
        <f t="shared" si="4454"/>
        <v>AT$14</v>
      </c>
      <c r="AU3423" s="183" t="str">
        <f t="shared" si="4454"/>
        <v>AU$14</v>
      </c>
      <c r="AV3423" s="183" t="str">
        <f t="shared" si="4454"/>
        <v>AV$14</v>
      </c>
      <c r="AW3423" s="183" t="str">
        <f t="shared" si="4454"/>
        <v>AW$14</v>
      </c>
      <c r="AX3423" s="183" t="str">
        <f t="shared" si="4454"/>
        <v>AX$14</v>
      </c>
      <c r="AY3423" s="183" t="str">
        <f t="shared" ref="AY3423:CD3423" si="4455">AY$18</f>
        <v>AY$14</v>
      </c>
      <c r="AZ3423" s="183" t="str">
        <f t="shared" si="4455"/>
        <v>AZ$14</v>
      </c>
      <c r="BA3423" s="183" t="str">
        <f t="shared" si="4455"/>
        <v>BA$14</v>
      </c>
      <c r="BB3423" s="183" t="str">
        <f t="shared" si="4455"/>
        <v>BB$14</v>
      </c>
      <c r="BC3423" s="183" t="str">
        <f t="shared" si="4455"/>
        <v>BC$14</v>
      </c>
      <c r="BD3423" s="183" t="str">
        <f t="shared" si="4455"/>
        <v>BD$14</v>
      </c>
      <c r="BE3423" s="183" t="str">
        <f t="shared" si="4455"/>
        <v>BE$14</v>
      </c>
      <c r="BF3423" s="183" t="str">
        <f t="shared" si="4455"/>
        <v>BF$14</v>
      </c>
      <c r="BG3423" s="183" t="str">
        <f t="shared" si="4455"/>
        <v>BG$14</v>
      </c>
      <c r="BH3423" s="183" t="str">
        <f t="shared" si="4455"/>
        <v>BH$14</v>
      </c>
      <c r="BI3423" s="183" t="str">
        <f t="shared" si="4455"/>
        <v>BI$14</v>
      </c>
      <c r="BJ3423" s="183" t="str">
        <f t="shared" si="4455"/>
        <v>BJ$14</v>
      </c>
      <c r="BK3423" s="183" t="str">
        <f t="shared" si="4455"/>
        <v>BK$14</v>
      </c>
      <c r="BL3423" s="183" t="str">
        <f t="shared" si="4455"/>
        <v>BL$14</v>
      </c>
      <c r="BM3423" s="183" t="str">
        <f t="shared" si="4455"/>
        <v>BM$14</v>
      </c>
      <c r="BN3423" s="183" t="str">
        <f t="shared" si="4455"/>
        <v>BN$14</v>
      </c>
      <c r="BO3423" s="183" t="str">
        <f t="shared" si="4455"/>
        <v>BO$14</v>
      </c>
      <c r="BP3423" s="183" t="str">
        <f t="shared" si="4455"/>
        <v>BP$14</v>
      </c>
      <c r="BQ3423" s="183" t="str">
        <f t="shared" si="4455"/>
        <v>BQ$14</v>
      </c>
      <c r="BR3423" s="183" t="str">
        <f t="shared" si="4455"/>
        <v>BR$14</v>
      </c>
      <c r="BS3423" s="183" t="str">
        <f t="shared" si="4455"/>
        <v>BS$14</v>
      </c>
      <c r="BT3423" s="183" t="str">
        <f t="shared" si="4455"/>
        <v>BT$14</v>
      </c>
      <c r="BU3423" s="183" t="str">
        <f t="shared" si="4455"/>
        <v>BU$14</v>
      </c>
      <c r="BV3423" s="183" t="str">
        <f t="shared" si="4455"/>
        <v>BV$14</v>
      </c>
      <c r="BW3423" s="183" t="str">
        <f t="shared" si="4455"/>
        <v>BW$14</v>
      </c>
      <c r="BX3423" s="183" t="str">
        <f t="shared" si="4455"/>
        <v>BX$14</v>
      </c>
      <c r="BY3423" s="183" t="str">
        <f t="shared" si="4455"/>
        <v>BY$14</v>
      </c>
      <c r="BZ3423" s="183" t="str">
        <f t="shared" si="4455"/>
        <v>BZ$14</v>
      </c>
      <c r="CA3423" s="183" t="str">
        <f t="shared" si="4455"/>
        <v>CA$14</v>
      </c>
      <c r="CB3423" s="183" t="str">
        <f t="shared" si="4455"/>
        <v>CB$14</v>
      </c>
      <c r="CC3423" s="183" t="str">
        <f t="shared" si="4455"/>
        <v>CC$14</v>
      </c>
      <c r="CD3423" s="183" t="str">
        <f t="shared" si="4455"/>
        <v>CD$14</v>
      </c>
      <c r="CE3423" s="183" t="str">
        <f t="shared" ref="CE3423:CL3423" si="4456">CE$18</f>
        <v>CE$14</v>
      </c>
      <c r="CF3423" s="183" t="str">
        <f t="shared" si="4456"/>
        <v>CF$14</v>
      </c>
      <c r="CG3423" s="183" t="str">
        <f t="shared" si="4456"/>
        <v>CG$14</v>
      </c>
      <c r="CH3423" s="183" t="str">
        <f t="shared" si="4456"/>
        <v>CH$14</v>
      </c>
      <c r="CI3423" s="183" t="str">
        <f t="shared" si="4456"/>
        <v>CI$14</v>
      </c>
      <c r="CJ3423" s="183" t="str">
        <f t="shared" si="4456"/>
        <v>CJ$14</v>
      </c>
      <c r="CK3423" s="183" t="str">
        <f t="shared" si="4456"/>
        <v>CK$14</v>
      </c>
      <c r="CL3423" s="183" t="str">
        <f t="shared" si="4456"/>
        <v>CL$14</v>
      </c>
    </row>
    <row r="3424" spans="2:90" x14ac:dyDescent="0.4">
      <c r="B3424" s="168" t="s">
        <v>462</v>
      </c>
      <c r="C3424" s="193"/>
      <c r="D3424" s="193"/>
      <c r="E3424" s="193" t="s">
        <v>906</v>
      </c>
      <c r="F3424" s="193"/>
      <c r="G3424" s="193"/>
      <c r="H3424" s="193"/>
      <c r="I3424" s="194"/>
      <c r="J3424" s="194"/>
      <c r="K3424" s="195"/>
      <c r="L3424" s="195"/>
      <c r="M3424" s="195"/>
      <c r="N3424" s="195"/>
      <c r="O3424" s="195"/>
      <c r="P3424" s="195"/>
      <c r="R3424" s="195"/>
      <c r="S3424" s="183" t="str">
        <f t="shared" ref="S3424:AX3424" si="4457">S$19</f>
        <v>S$15</v>
      </c>
      <c r="T3424" s="183" t="str">
        <f t="shared" si="4457"/>
        <v>T$15</v>
      </c>
      <c r="U3424" s="183" t="str">
        <f t="shared" si="4457"/>
        <v>U$15</v>
      </c>
      <c r="V3424" s="183" t="str">
        <f t="shared" si="4457"/>
        <v>V$15</v>
      </c>
      <c r="W3424" s="183" t="str">
        <f t="shared" si="4457"/>
        <v>W$15</v>
      </c>
      <c r="X3424" s="183" t="str">
        <f t="shared" si="4457"/>
        <v>X$15</v>
      </c>
      <c r="Y3424" s="183" t="str">
        <f t="shared" si="4457"/>
        <v>Y$15</v>
      </c>
      <c r="Z3424" s="183" t="str">
        <f t="shared" si="4457"/>
        <v>Z$15</v>
      </c>
      <c r="AA3424" s="183" t="str">
        <f t="shared" si="4457"/>
        <v>AA$15</v>
      </c>
      <c r="AB3424" s="183" t="str">
        <f t="shared" si="4457"/>
        <v>AB$15</v>
      </c>
      <c r="AC3424" s="183" t="str">
        <f t="shared" si="4457"/>
        <v>AC$15</v>
      </c>
      <c r="AD3424" s="183" t="str">
        <f t="shared" si="4457"/>
        <v>AD$15</v>
      </c>
      <c r="AE3424" s="183" t="str">
        <f t="shared" si="4457"/>
        <v>AE$15</v>
      </c>
      <c r="AF3424" s="183" t="str">
        <f t="shared" si="4457"/>
        <v>AF$15</v>
      </c>
      <c r="AG3424" s="183" t="str">
        <f t="shared" si="4457"/>
        <v>AG$15</v>
      </c>
      <c r="AH3424" s="183" t="str">
        <f t="shared" si="4457"/>
        <v>AH$15</v>
      </c>
      <c r="AI3424" s="183" t="str">
        <f t="shared" si="4457"/>
        <v>AI$15</v>
      </c>
      <c r="AJ3424" s="183" t="str">
        <f t="shared" si="4457"/>
        <v>AJ$15</v>
      </c>
      <c r="AK3424" s="183" t="str">
        <f t="shared" si="4457"/>
        <v>AK$15</v>
      </c>
      <c r="AL3424" s="183" t="str">
        <f t="shared" si="4457"/>
        <v>AL$15</v>
      </c>
      <c r="AM3424" s="183" t="str">
        <f t="shared" si="4457"/>
        <v>AM$15</v>
      </c>
      <c r="AN3424" s="183" t="str">
        <f t="shared" si="4457"/>
        <v>AN$15</v>
      </c>
      <c r="AO3424" s="183" t="str">
        <f t="shared" si="4457"/>
        <v>AO$15</v>
      </c>
      <c r="AP3424" s="183" t="str">
        <f t="shared" si="4457"/>
        <v>AP$15</v>
      </c>
      <c r="AQ3424" s="183" t="str">
        <f t="shared" si="4457"/>
        <v>AQ$15</v>
      </c>
      <c r="AR3424" s="183" t="str">
        <f t="shared" si="4457"/>
        <v>AR$15</v>
      </c>
      <c r="AS3424" s="183" t="str">
        <f t="shared" si="4457"/>
        <v>AS$15</v>
      </c>
      <c r="AT3424" s="183" t="str">
        <f t="shared" si="4457"/>
        <v>AT$15</v>
      </c>
      <c r="AU3424" s="183" t="str">
        <f t="shared" si="4457"/>
        <v>AU$15</v>
      </c>
      <c r="AV3424" s="183" t="str">
        <f t="shared" si="4457"/>
        <v>AV$15</v>
      </c>
      <c r="AW3424" s="183" t="str">
        <f t="shared" si="4457"/>
        <v>AW$15</v>
      </c>
      <c r="AX3424" s="183" t="str">
        <f t="shared" si="4457"/>
        <v>AX$15</v>
      </c>
      <c r="AY3424" s="183" t="str">
        <f t="shared" ref="AY3424:CD3424" si="4458">AY$19</f>
        <v>AY$15</v>
      </c>
      <c r="AZ3424" s="183" t="str">
        <f t="shared" si="4458"/>
        <v>AZ$15</v>
      </c>
      <c r="BA3424" s="183" t="str">
        <f t="shared" si="4458"/>
        <v>BA$15</v>
      </c>
      <c r="BB3424" s="183" t="str">
        <f t="shared" si="4458"/>
        <v>BB$15</v>
      </c>
      <c r="BC3424" s="183" t="str">
        <f t="shared" si="4458"/>
        <v>BC$15</v>
      </c>
      <c r="BD3424" s="183" t="str">
        <f t="shared" si="4458"/>
        <v>BD$15</v>
      </c>
      <c r="BE3424" s="183" t="str">
        <f t="shared" si="4458"/>
        <v>BE$15</v>
      </c>
      <c r="BF3424" s="183" t="str">
        <f t="shared" si="4458"/>
        <v>BF$15</v>
      </c>
      <c r="BG3424" s="183" t="str">
        <f t="shared" si="4458"/>
        <v>BG$15</v>
      </c>
      <c r="BH3424" s="183" t="str">
        <f t="shared" si="4458"/>
        <v>BH$15</v>
      </c>
      <c r="BI3424" s="183" t="str">
        <f t="shared" si="4458"/>
        <v>BI$15</v>
      </c>
      <c r="BJ3424" s="183" t="str">
        <f t="shared" si="4458"/>
        <v>BJ$15</v>
      </c>
      <c r="BK3424" s="183" t="str">
        <f t="shared" si="4458"/>
        <v>BK$15</v>
      </c>
      <c r="BL3424" s="183" t="str">
        <f t="shared" si="4458"/>
        <v>BL$15</v>
      </c>
      <c r="BM3424" s="183" t="str">
        <f t="shared" si="4458"/>
        <v>BM$15</v>
      </c>
      <c r="BN3424" s="183" t="str">
        <f t="shared" si="4458"/>
        <v>BN$15</v>
      </c>
      <c r="BO3424" s="183" t="str">
        <f t="shared" si="4458"/>
        <v>BO$15</v>
      </c>
      <c r="BP3424" s="183" t="str">
        <f t="shared" si="4458"/>
        <v>BP$15</v>
      </c>
      <c r="BQ3424" s="183" t="str">
        <f t="shared" si="4458"/>
        <v>BQ$15</v>
      </c>
      <c r="BR3424" s="183" t="str">
        <f t="shared" si="4458"/>
        <v>BR$15</v>
      </c>
      <c r="BS3424" s="183" t="str">
        <f t="shared" si="4458"/>
        <v>BS$15</v>
      </c>
      <c r="BT3424" s="183" t="str">
        <f t="shared" si="4458"/>
        <v>BT$15</v>
      </c>
      <c r="BU3424" s="183" t="str">
        <f t="shared" si="4458"/>
        <v>BU$15</v>
      </c>
      <c r="BV3424" s="183" t="str">
        <f t="shared" si="4458"/>
        <v>BV$15</v>
      </c>
      <c r="BW3424" s="183" t="str">
        <f t="shared" si="4458"/>
        <v>BW$15</v>
      </c>
      <c r="BX3424" s="183" t="str">
        <f t="shared" si="4458"/>
        <v>BX$15</v>
      </c>
      <c r="BY3424" s="183" t="str">
        <f t="shared" si="4458"/>
        <v>BY$15</v>
      </c>
      <c r="BZ3424" s="183" t="str">
        <f t="shared" si="4458"/>
        <v>BZ$15</v>
      </c>
      <c r="CA3424" s="183" t="str">
        <f t="shared" si="4458"/>
        <v>CA$15</v>
      </c>
      <c r="CB3424" s="183" t="str">
        <f t="shared" si="4458"/>
        <v>CB$15</v>
      </c>
      <c r="CC3424" s="183" t="str">
        <f t="shared" si="4458"/>
        <v>CC$15</v>
      </c>
      <c r="CD3424" s="183" t="str">
        <f t="shared" si="4458"/>
        <v>CD$15</v>
      </c>
      <c r="CE3424" s="183" t="str">
        <f t="shared" ref="CE3424:CL3424" si="4459">CE$19</f>
        <v>CE$15</v>
      </c>
      <c r="CF3424" s="183" t="str">
        <f t="shared" si="4459"/>
        <v>CF$15</v>
      </c>
      <c r="CG3424" s="183" t="str">
        <f t="shared" si="4459"/>
        <v>CG$15</v>
      </c>
      <c r="CH3424" s="183" t="str">
        <f t="shared" si="4459"/>
        <v>CH$15</v>
      </c>
      <c r="CI3424" s="183" t="str">
        <f t="shared" si="4459"/>
        <v>CI$15</v>
      </c>
      <c r="CJ3424" s="183" t="str">
        <f t="shared" si="4459"/>
        <v>CJ$15</v>
      </c>
      <c r="CK3424" s="183" t="str">
        <f t="shared" si="4459"/>
        <v>CK$15</v>
      </c>
      <c r="CL3424" s="183" t="str">
        <f t="shared" si="4459"/>
        <v>CL$15</v>
      </c>
    </row>
    <row r="3425" spans="2:90" x14ac:dyDescent="0.4">
      <c r="B3425" s="70" t="s">
        <v>312</v>
      </c>
      <c r="C3425" s="48"/>
      <c r="D3425" s="48" t="s">
        <v>427</v>
      </c>
      <c r="E3425" s="48" t="s">
        <v>427</v>
      </c>
      <c r="F3425" s="48" t="s">
        <v>313</v>
      </c>
      <c r="G3425" s="48" t="s">
        <v>243</v>
      </c>
      <c r="H3425" s="48"/>
      <c r="I3425" s="277"/>
      <c r="J3425" s="277"/>
      <c r="K3425" s="48"/>
      <c r="L3425" s="48"/>
      <c r="M3425" s="48"/>
      <c r="N3425" s="48"/>
      <c r="O3425" s="48"/>
      <c r="P3425" s="48"/>
      <c r="R3425" s="70"/>
      <c r="S3425" s="278"/>
      <c r="T3425" s="278"/>
      <c r="U3425" s="278"/>
      <c r="V3425" s="278"/>
      <c r="W3425" s="278"/>
      <c r="X3425" s="278"/>
      <c r="Y3425" s="278"/>
      <c r="Z3425" s="278"/>
      <c r="AA3425" s="278"/>
      <c r="AB3425" s="278"/>
      <c r="AC3425" s="278"/>
      <c r="AD3425" s="278"/>
      <c r="AE3425" s="278"/>
      <c r="AF3425" s="278"/>
      <c r="AG3425" s="278"/>
      <c r="AH3425" s="278"/>
      <c r="AI3425" s="278"/>
      <c r="AJ3425" s="278"/>
      <c r="AK3425" s="278"/>
      <c r="AL3425" s="278"/>
      <c r="AM3425" s="278"/>
      <c r="AN3425" s="278"/>
      <c r="AO3425" s="278"/>
      <c r="AP3425" s="278"/>
      <c r="AQ3425" s="278"/>
      <c r="AR3425" s="278"/>
      <c r="AS3425" s="278"/>
      <c r="AT3425" s="278"/>
      <c r="AU3425" s="278"/>
      <c r="AV3425" s="278"/>
      <c r="AW3425" s="278"/>
      <c r="AX3425" s="278"/>
      <c r="AY3425" s="278"/>
      <c r="AZ3425" s="278"/>
      <c r="BA3425" s="278"/>
      <c r="BB3425" s="278"/>
      <c r="BC3425" s="278"/>
      <c r="BD3425" s="278"/>
      <c r="BE3425" s="278"/>
      <c r="BF3425" s="278"/>
      <c r="BG3425" s="278"/>
      <c r="BH3425" s="278"/>
      <c r="BI3425" s="278"/>
      <c r="BJ3425" s="278"/>
      <c r="BK3425" s="278"/>
      <c r="BL3425" s="278"/>
      <c r="BM3425" s="278"/>
      <c r="BN3425" s="278"/>
      <c r="BO3425" s="278"/>
      <c r="BP3425" s="278"/>
      <c r="BQ3425" s="278"/>
      <c r="BR3425" s="278"/>
      <c r="BS3425" s="278"/>
      <c r="BT3425" s="278"/>
      <c r="BU3425" s="278"/>
      <c r="BV3425" s="278"/>
      <c r="BW3425" s="278"/>
      <c r="BX3425" s="278"/>
      <c r="BY3425" s="278"/>
      <c r="BZ3425" s="278"/>
      <c r="CA3425" s="278"/>
      <c r="CB3425" s="278"/>
      <c r="CC3425" s="278"/>
      <c r="CD3425" s="278"/>
      <c r="CE3425" s="278"/>
      <c r="CF3425" s="278"/>
      <c r="CG3425" s="278"/>
      <c r="CH3425" s="278"/>
      <c r="CI3425" s="278"/>
      <c r="CJ3425" s="278"/>
      <c r="CK3425" s="278"/>
      <c r="CL3425" s="278"/>
    </row>
    <row r="3426" spans="2:90" ht="1.5" customHeight="1" x14ac:dyDescent="0.4">
      <c r="B3426" s="120" t="s">
        <v>311</v>
      </c>
      <c r="C3426" s="12"/>
      <c r="D3426" s="12" t="s">
        <v>427</v>
      </c>
      <c r="E3426" s="12" t="s">
        <v>906</v>
      </c>
      <c r="F3426" s="12"/>
      <c r="G3426" s="12"/>
      <c r="H3426" s="12"/>
      <c r="I3426" s="60"/>
      <c r="J3426" s="60"/>
      <c r="K3426" s="23">
        <f ca="1">'IS BS CF'!K$39</f>
        <v>3208532.9641229627</v>
      </c>
      <c r="L3426" s="23">
        <f ca="1">'IS BS CF'!L$39</f>
        <v>28909066.269367095</v>
      </c>
      <c r="M3426" s="23">
        <f ca="1">'IS BS CF'!M$39</f>
        <v>83203665.598588988</v>
      </c>
      <c r="N3426" s="23">
        <f ca="1">'IS BS CF'!N$39</f>
        <v>166730380.76670283</v>
      </c>
      <c r="O3426" s="23">
        <f ca="1">'IS BS CF'!O$39</f>
        <v>279851165.84050143</v>
      </c>
      <c r="P3426" s="23">
        <f ca="1">'IS BS CF'!P$39</f>
        <v>422761579.43793267</v>
      </c>
      <c r="Q3426" s="23"/>
      <c r="R3426" s="23">
        <f>'IS BS CF'!R$39</f>
        <v>0</v>
      </c>
      <c r="S3426" s="23">
        <f ca="1">'IS BS CF'!S$39</f>
        <v>-38862.533333333333</v>
      </c>
      <c r="T3426" s="23">
        <f ca="1">'IS BS CF'!T$39</f>
        <v>-38862.533333333333</v>
      </c>
      <c r="U3426" s="23">
        <f ca="1">'IS BS CF'!U$39</f>
        <v>-28044.733333333337</v>
      </c>
      <c r="V3426" s="23">
        <f ca="1">'IS BS CF'!V$39</f>
        <v>3556.6208333333198</v>
      </c>
      <c r="W3426" s="23">
        <f ca="1">'IS BS CF'!W$39</f>
        <v>54636.240624999969</v>
      </c>
      <c r="X3426" s="23">
        <f ca="1">'IS BS CF'!X$39</f>
        <v>124220.21276041662</v>
      </c>
      <c r="Y3426" s="23">
        <f ca="1">'IS BS CF'!Y$39</f>
        <v>211383.31962239579</v>
      </c>
      <c r="Z3426" s="23">
        <f ca="1">'IS BS CF'!Z$39</f>
        <v>315246.60447460931</v>
      </c>
      <c r="AA3426" s="23">
        <f ca="1">'IS BS CF'!AA$39</f>
        <v>434975.0584175454</v>
      </c>
      <c r="AB3426" s="23">
        <f ca="1">'IS BS CF'!AB$39</f>
        <v>569775.42299666803</v>
      </c>
      <c r="AC3426" s="23">
        <f ca="1">'IS BS CF'!AC$39</f>
        <v>718894.102680168</v>
      </c>
      <c r="AD3426" s="23">
        <f ca="1">'IS BS CF'!AD$39</f>
        <v>881615.18171282636</v>
      </c>
      <c r="AE3426" s="23">
        <f ca="1">'IS BS CF'!AE$39</f>
        <v>1044620.8682259131</v>
      </c>
      <c r="AF3426" s="23">
        <f ca="1">'IS BS CF'!AF$39</f>
        <v>1230661.1968146174</v>
      </c>
      <c r="AG3426" s="23">
        <f ca="1">'IS BS CF'!AG$39</f>
        <v>1433602.069390553</v>
      </c>
      <c r="AH3426" s="23">
        <f ca="1">'IS BS CF'!AH$39</f>
        <v>1657799.2487543589</v>
      </c>
      <c r="AI3426" s="23">
        <f ca="1">'IS BS CF'!AI$39</f>
        <v>1902058.194149974</v>
      </c>
      <c r="AJ3426" s="23">
        <f ca="1">'IS BS CF'!AJ$39</f>
        <v>2165375.8172758087</v>
      </c>
      <c r="AK3426" s="23">
        <f ca="1">'IS BS CF'!AK$39</f>
        <v>2446799.1842453512</v>
      </c>
      <c r="AL3426" s="23">
        <f ca="1">'IS BS CF'!AL$39</f>
        <v>2745423.0078664171</v>
      </c>
      <c r="AM3426" s="23">
        <f ca="1">'IS BS CF'!AM$39</f>
        <v>3060387.2653064295</v>
      </c>
      <c r="AN3426" s="23">
        <f ca="1">'IS BS CF'!AN$39</f>
        <v>3390874.9348744415</v>
      </c>
      <c r="AO3426" s="23">
        <f ca="1">'IS BS CF'!AO$39</f>
        <v>3736109.8459640513</v>
      </c>
      <c r="AP3426" s="23">
        <f ca="1">'IS BS CF'!AP$39</f>
        <v>4095354.6364991819</v>
      </c>
      <c r="AQ3426" s="23">
        <f ca="1">'IS BS CF'!AQ$39</f>
        <v>4466148.5295075569</v>
      </c>
      <c r="AR3426" s="23">
        <f ca="1">'IS BS CF'!AR$39</f>
        <v>4851346.6217155112</v>
      </c>
      <c r="AS3426" s="23">
        <f ca="1">'IS BS CF'!AS$39</f>
        <v>5253911.2447297359</v>
      </c>
      <c r="AT3426" s="23">
        <f ca="1">'IS BS CF'!AT$39</f>
        <v>5678174.8620099155</v>
      </c>
      <c r="AU3426" s="23">
        <f ca="1">'IS BS CF'!AU$39</f>
        <v>6122920.798426087</v>
      </c>
      <c r="AV3426" s="23">
        <f ca="1">'IS BS CF'!AV$39</f>
        <v>6587124.9380214484</v>
      </c>
      <c r="AW3426" s="23">
        <f ca="1">'IS BS CF'!AW$39</f>
        <v>7069814.3706370415</v>
      </c>
      <c r="AX3426" s="23">
        <f ca="1">'IS BS CF'!AX$39</f>
        <v>7570064.8316218574</v>
      </c>
      <c r="AY3426" s="23">
        <f ca="1">'IS BS CF'!AY$39</f>
        <v>8086998.2695574304</v>
      </c>
      <c r="AZ3426" s="23">
        <f ca="1">'IS BS CF'!AZ$39</f>
        <v>8619780.5355962273</v>
      </c>
      <c r="BA3426" s="23">
        <f ca="1">'IS BS CF'!BA$39</f>
        <v>9167619.1883330811</v>
      </c>
      <c r="BB3426" s="23">
        <f ca="1">'IS BS CF'!BB$39</f>
        <v>9729761.4084330928</v>
      </c>
      <c r="BC3426" s="23">
        <f ca="1">'IS BS CF'!BC$39</f>
        <v>10303643.720378106</v>
      </c>
      <c r="BD3426" s="23">
        <f ca="1">'IS BS CF'!BD$39</f>
        <v>10892283.299018366</v>
      </c>
      <c r="BE3426" s="23">
        <f ca="1">'IS BS CF'!BE$39</f>
        <v>11498541.209143279</v>
      </c>
      <c r="BF3426" s="23">
        <f ca="1">'IS BS CF'!BF$39</f>
        <v>12126737.324178616</v>
      </c>
      <c r="BG3426" s="23">
        <f ca="1">'IS BS CF'!BG$39</f>
        <v>12775643.008462183</v>
      </c>
      <c r="BH3426" s="23">
        <f ca="1">'IS BS CF'!BH$39</f>
        <v>13444222.783531576</v>
      </c>
      <c r="BI3426" s="23">
        <f ca="1">'IS BS CF'!BI$39</f>
        <v>14131492.944847498</v>
      </c>
      <c r="BJ3426" s="23">
        <f ca="1">'IS BS CF'!BJ$39</f>
        <v>14836518.973097622</v>
      </c>
      <c r="BK3426" s="23">
        <f ca="1">'IS BS CF'!BK$39</f>
        <v>15558413.074935241</v>
      </c>
      <c r="BL3426" s="23">
        <f ca="1">'IS BS CF'!BL$39</f>
        <v>16296331.846680978</v>
      </c>
      <c r="BM3426" s="23">
        <f ca="1">'IS BS CF'!BM$39</f>
        <v>17049474.054839429</v>
      </c>
      <c r="BN3426" s="23">
        <f ca="1">'IS BS CF'!BN$39</f>
        <v>17817078.527589954</v>
      </c>
      <c r="BO3426" s="23">
        <f ca="1">'IS BS CF'!BO$39</f>
        <v>18596481.439695455</v>
      </c>
      <c r="BP3426" s="23">
        <f ca="1">'IS BS CF'!BP$39</f>
        <v>19390877.257602807</v>
      </c>
      <c r="BQ3426" s="23">
        <f ca="1">'IS BS CF'!BQ$39</f>
        <v>20203027.470031459</v>
      </c>
      <c r="BR3426" s="23">
        <f ca="1">'IS BS CF'!BR$39</f>
        <v>21037245.147255346</v>
      </c>
      <c r="BS3426" s="23">
        <f ca="1">'IS BS CF'!BS$39</f>
        <v>21892295.190618034</v>
      </c>
      <c r="BT3426" s="23">
        <f ca="1">'IS BS CF'!BT$39</f>
        <v>22767135.981812596</v>
      </c>
      <c r="BU3426" s="23">
        <f ca="1">'IS BS CF'!BU$39</f>
        <v>23660777.983447425</v>
      </c>
      <c r="BV3426" s="23">
        <f ca="1">'IS BS CF'!BV$39</f>
        <v>24572281.135000512</v>
      </c>
      <c r="BW3426" s="23">
        <f ca="1">'IS BS CF'!BW$39</f>
        <v>25500752.378975943</v>
      </c>
      <c r="BX3426" s="23">
        <f ca="1">'IS BS CF'!BX$39</f>
        <v>26445343.3107526</v>
      </c>
      <c r="BY3426" s="23">
        <f ca="1">'IS BS CF'!BY$39</f>
        <v>27405247.945940431</v>
      </c>
      <c r="BZ3426" s="23">
        <f ca="1">'IS BS CF'!BZ$39</f>
        <v>28379700.59936887</v>
      </c>
      <c r="CA3426" s="23">
        <f ca="1">'IS BS CF'!CA$39</f>
        <v>29365936.122518007</v>
      </c>
      <c r="CB3426" s="23">
        <f ca="1">'IS BS CF'!CB$39</f>
        <v>30367338.979737166</v>
      </c>
      <c r="CC3426" s="23">
        <f ca="1">'IS BS CF'!CC$39</f>
        <v>31386569.754512038</v>
      </c>
      <c r="CD3426" s="23">
        <f ca="1">'IS BS CF'!CD$39</f>
        <v>32427937.840964835</v>
      </c>
      <c r="CE3426" s="23">
        <f ca="1">'IS BS CF'!CE$39</f>
        <v>33490204.648095001</v>
      </c>
      <c r="CF3426" s="23">
        <f ca="1">'IS BS CF'!CF$39</f>
        <v>34572325.239868641</v>
      </c>
      <c r="CG3426" s="23">
        <f ca="1">'IS BS CF'!CG$39</f>
        <v>35673306.927053608</v>
      </c>
      <c r="CH3426" s="23">
        <f ca="1">'IS BS CF'!CH$39</f>
        <v>36792206.654879332</v>
      </c>
      <c r="CI3426" s="23">
        <f ca="1">'IS BS CF'!CI$39</f>
        <v>37928128.521313757</v>
      </c>
      <c r="CJ3426" s="23">
        <f ca="1">'IS BS CF'!CJ$39</f>
        <v>39080221.419426471</v>
      </c>
      <c r="CK3426" s="23">
        <f ca="1">'IS BS CF'!CK$39</f>
        <v>40247676.797633551</v>
      </c>
      <c r="CL3426" s="23">
        <f ca="1">'IS BS CF'!CL$39</f>
        <v>41429726.531930268</v>
      </c>
    </row>
    <row r="3427" spans="2:90" x14ac:dyDescent="0.4">
      <c r="B3427" s="139" t="str">
        <f>"% of EBITDA - "&amp;SUBSTITUTE(B3425,":","")</f>
        <v>% of EBITDA - % of operating income - direct cost</v>
      </c>
      <c r="C3427" s="12" t="s">
        <v>80</v>
      </c>
      <c r="D3427" s="12" t="s">
        <v>427</v>
      </c>
      <c r="E3427" s="12" t="s">
        <v>906</v>
      </c>
      <c r="F3427" s="12"/>
      <c r="G3427" s="12" t="str">
        <f>E3427</f>
        <v/>
      </c>
      <c r="H3427" s="12"/>
      <c r="I3427" s="60"/>
      <c r="J3427" s="60"/>
      <c r="K3427" s="16">
        <v>0.5</v>
      </c>
      <c r="L3427" s="16">
        <v>0.5</v>
      </c>
      <c r="M3427" s="16">
        <v>0.5</v>
      </c>
      <c r="N3427" s="16">
        <v>0.5</v>
      </c>
      <c r="O3427" s="16">
        <v>0.5</v>
      </c>
      <c r="P3427" s="16">
        <v>0.5</v>
      </c>
      <c r="R3427" s="19"/>
      <c r="S3427" s="144" cm="1">
        <f t="array" ref="S3427">INDEX($K:$P,ROW(),MATCH(S$3,$K$2:$P$2,0))</f>
        <v>0.5</v>
      </c>
      <c r="T3427" s="144" cm="1">
        <f t="array" ref="T3427">INDEX($K:$P,ROW(),MATCH(T$3,$K$2:$P$2,0))</f>
        <v>0.5</v>
      </c>
      <c r="U3427" s="144" cm="1">
        <f t="array" ref="U3427">INDEX($K:$P,ROW(),MATCH(U$3,$K$2:$P$2,0))</f>
        <v>0.5</v>
      </c>
      <c r="V3427" s="144" cm="1">
        <f t="array" ref="V3427">INDEX($K:$P,ROW(),MATCH(V$3,$K$2:$P$2,0))</f>
        <v>0.5</v>
      </c>
      <c r="W3427" s="144" cm="1">
        <f t="array" ref="W3427">INDEX($K:$P,ROW(),MATCH(W$3,$K$2:$P$2,0))</f>
        <v>0.5</v>
      </c>
      <c r="X3427" s="144" cm="1">
        <f t="array" ref="X3427">INDEX($K:$P,ROW(),MATCH(X$3,$K$2:$P$2,0))</f>
        <v>0.5</v>
      </c>
      <c r="Y3427" s="144" cm="1">
        <f t="array" ref="Y3427">INDEX($K:$P,ROW(),MATCH(Y$3,$K$2:$P$2,0))</f>
        <v>0.5</v>
      </c>
      <c r="Z3427" s="144" cm="1">
        <f t="array" ref="Z3427">INDEX($K:$P,ROW(),MATCH(Z$3,$K$2:$P$2,0))</f>
        <v>0.5</v>
      </c>
      <c r="AA3427" s="144" cm="1">
        <f t="array" ref="AA3427">INDEX($K:$P,ROW(),MATCH(AA$3,$K$2:$P$2,0))</f>
        <v>0.5</v>
      </c>
      <c r="AB3427" s="144" cm="1">
        <f t="array" ref="AB3427">INDEX($K:$P,ROW(),MATCH(AB$3,$K$2:$P$2,0))</f>
        <v>0.5</v>
      </c>
      <c r="AC3427" s="144" cm="1">
        <f t="array" ref="AC3427">INDEX($K:$P,ROW(),MATCH(AC$3,$K$2:$P$2,0))</f>
        <v>0.5</v>
      </c>
      <c r="AD3427" s="144" cm="1">
        <f t="array" ref="AD3427">INDEX($K:$P,ROW(),MATCH(AD$3,$K$2:$P$2,0))</f>
        <v>0.5</v>
      </c>
      <c r="AE3427" s="144" cm="1">
        <f t="array" ref="AE3427">INDEX($K:$P,ROW(),MATCH(AE$3,$K$2:$P$2,0))</f>
        <v>0.5</v>
      </c>
      <c r="AF3427" s="144" cm="1">
        <f t="array" ref="AF3427">INDEX($K:$P,ROW(),MATCH(AF$3,$K$2:$P$2,0))</f>
        <v>0.5</v>
      </c>
      <c r="AG3427" s="144" cm="1">
        <f t="array" ref="AG3427">INDEX($K:$P,ROW(),MATCH(AG$3,$K$2:$P$2,0))</f>
        <v>0.5</v>
      </c>
      <c r="AH3427" s="144" cm="1">
        <f t="array" ref="AH3427">INDEX($K:$P,ROW(),MATCH(AH$3,$K$2:$P$2,0))</f>
        <v>0.5</v>
      </c>
      <c r="AI3427" s="144" cm="1">
        <f t="array" ref="AI3427">INDEX($K:$P,ROW(),MATCH(AI$3,$K$2:$P$2,0))</f>
        <v>0.5</v>
      </c>
      <c r="AJ3427" s="144" cm="1">
        <f t="array" ref="AJ3427">INDEX($K:$P,ROW(),MATCH(AJ$3,$K$2:$P$2,0))</f>
        <v>0.5</v>
      </c>
      <c r="AK3427" s="144" cm="1">
        <f t="array" ref="AK3427">INDEX($K:$P,ROW(),MATCH(AK$3,$K$2:$P$2,0))</f>
        <v>0.5</v>
      </c>
      <c r="AL3427" s="144" cm="1">
        <f t="array" ref="AL3427">INDEX($K:$P,ROW(),MATCH(AL$3,$K$2:$P$2,0))</f>
        <v>0.5</v>
      </c>
      <c r="AM3427" s="144" cm="1">
        <f t="array" ref="AM3427">INDEX($K:$P,ROW(),MATCH(AM$3,$K$2:$P$2,0))</f>
        <v>0.5</v>
      </c>
      <c r="AN3427" s="144" cm="1">
        <f t="array" ref="AN3427">INDEX($K:$P,ROW(),MATCH(AN$3,$K$2:$P$2,0))</f>
        <v>0.5</v>
      </c>
      <c r="AO3427" s="144" cm="1">
        <f t="array" ref="AO3427">INDEX($K:$P,ROW(),MATCH(AO$3,$K$2:$P$2,0))</f>
        <v>0.5</v>
      </c>
      <c r="AP3427" s="144" cm="1">
        <f t="array" ref="AP3427">INDEX($K:$P,ROW(),MATCH(AP$3,$K$2:$P$2,0))</f>
        <v>0.5</v>
      </c>
      <c r="AQ3427" s="144" cm="1">
        <f t="array" ref="AQ3427">INDEX($K:$P,ROW(),MATCH(AQ$3,$K$2:$P$2,0))</f>
        <v>0.5</v>
      </c>
      <c r="AR3427" s="144" cm="1">
        <f t="array" ref="AR3427">INDEX($K:$P,ROW(),MATCH(AR$3,$K$2:$P$2,0))</f>
        <v>0.5</v>
      </c>
      <c r="AS3427" s="144" cm="1">
        <f t="array" ref="AS3427">INDEX($K:$P,ROW(),MATCH(AS$3,$K$2:$P$2,0))</f>
        <v>0.5</v>
      </c>
      <c r="AT3427" s="144" cm="1">
        <f t="array" ref="AT3427">INDEX($K:$P,ROW(),MATCH(AT$3,$K$2:$P$2,0))</f>
        <v>0.5</v>
      </c>
      <c r="AU3427" s="144" cm="1">
        <f t="array" ref="AU3427">INDEX($K:$P,ROW(),MATCH(AU$3,$K$2:$P$2,0))</f>
        <v>0.5</v>
      </c>
      <c r="AV3427" s="144" cm="1">
        <f t="array" ref="AV3427">INDEX($K:$P,ROW(),MATCH(AV$3,$K$2:$P$2,0))</f>
        <v>0.5</v>
      </c>
      <c r="AW3427" s="144" cm="1">
        <f t="array" ref="AW3427">INDEX($K:$P,ROW(),MATCH(AW$3,$K$2:$P$2,0))</f>
        <v>0.5</v>
      </c>
      <c r="AX3427" s="144" cm="1">
        <f t="array" ref="AX3427">INDEX($K:$P,ROW(),MATCH(AX$3,$K$2:$P$2,0))</f>
        <v>0.5</v>
      </c>
      <c r="AY3427" s="144" cm="1">
        <f t="array" ref="AY3427">INDEX($K:$P,ROW(),MATCH(AY$3,$K$2:$P$2,0))</f>
        <v>0.5</v>
      </c>
      <c r="AZ3427" s="144" cm="1">
        <f t="array" ref="AZ3427">INDEX($K:$P,ROW(),MATCH(AZ$3,$K$2:$P$2,0))</f>
        <v>0.5</v>
      </c>
      <c r="BA3427" s="144" cm="1">
        <f t="array" ref="BA3427">INDEX($K:$P,ROW(),MATCH(BA$3,$K$2:$P$2,0))</f>
        <v>0.5</v>
      </c>
      <c r="BB3427" s="144" cm="1">
        <f t="array" ref="BB3427">INDEX($K:$P,ROW(),MATCH(BB$3,$K$2:$P$2,0))</f>
        <v>0.5</v>
      </c>
      <c r="BC3427" s="144" cm="1">
        <f t="array" ref="BC3427">INDEX($K:$P,ROW(),MATCH(BC$3,$K$2:$P$2,0))</f>
        <v>0.5</v>
      </c>
      <c r="BD3427" s="144" cm="1">
        <f t="array" ref="BD3427">INDEX($K:$P,ROW(),MATCH(BD$3,$K$2:$P$2,0))</f>
        <v>0.5</v>
      </c>
      <c r="BE3427" s="144" cm="1">
        <f t="array" ref="BE3427">INDEX($K:$P,ROW(),MATCH(BE$3,$K$2:$P$2,0))</f>
        <v>0.5</v>
      </c>
      <c r="BF3427" s="144" cm="1">
        <f t="array" ref="BF3427">INDEX($K:$P,ROW(),MATCH(BF$3,$K$2:$P$2,0))</f>
        <v>0.5</v>
      </c>
      <c r="BG3427" s="144" cm="1">
        <f t="array" ref="BG3427">INDEX($K:$P,ROW(),MATCH(BG$3,$K$2:$P$2,0))</f>
        <v>0.5</v>
      </c>
      <c r="BH3427" s="144" cm="1">
        <f t="array" ref="BH3427">INDEX($K:$P,ROW(),MATCH(BH$3,$K$2:$P$2,0))</f>
        <v>0.5</v>
      </c>
      <c r="BI3427" s="144" cm="1">
        <f t="array" ref="BI3427">INDEX($K:$P,ROW(),MATCH(BI$3,$K$2:$P$2,0))</f>
        <v>0.5</v>
      </c>
      <c r="BJ3427" s="144" cm="1">
        <f t="array" ref="BJ3427">INDEX($K:$P,ROW(),MATCH(BJ$3,$K$2:$P$2,0))</f>
        <v>0.5</v>
      </c>
      <c r="BK3427" s="144" cm="1">
        <f t="array" ref="BK3427">INDEX($K:$P,ROW(),MATCH(BK$3,$K$2:$P$2,0))</f>
        <v>0.5</v>
      </c>
      <c r="BL3427" s="144" cm="1">
        <f t="array" ref="BL3427">INDEX($K:$P,ROW(),MATCH(BL$3,$K$2:$P$2,0))</f>
        <v>0.5</v>
      </c>
      <c r="BM3427" s="144" cm="1">
        <f t="array" ref="BM3427">INDEX($K:$P,ROW(),MATCH(BM$3,$K$2:$P$2,0))</f>
        <v>0.5</v>
      </c>
      <c r="BN3427" s="144" cm="1">
        <f t="array" ref="BN3427">INDEX($K:$P,ROW(),MATCH(BN$3,$K$2:$P$2,0))</f>
        <v>0.5</v>
      </c>
      <c r="BO3427" s="144" cm="1">
        <f t="array" ref="BO3427">INDEX($K:$P,ROW(),MATCH(BO$3,$K$2:$P$2,0))</f>
        <v>0.5</v>
      </c>
      <c r="BP3427" s="144" cm="1">
        <f t="array" ref="BP3427">INDEX($K:$P,ROW(),MATCH(BP$3,$K$2:$P$2,0))</f>
        <v>0.5</v>
      </c>
      <c r="BQ3427" s="144" cm="1">
        <f t="array" ref="BQ3427">INDEX($K:$P,ROW(),MATCH(BQ$3,$K$2:$P$2,0))</f>
        <v>0.5</v>
      </c>
      <c r="BR3427" s="144" cm="1">
        <f t="array" ref="BR3427">INDEX($K:$P,ROW(),MATCH(BR$3,$K$2:$P$2,0))</f>
        <v>0.5</v>
      </c>
      <c r="BS3427" s="144" cm="1">
        <f t="array" ref="BS3427">INDEX($K:$P,ROW(),MATCH(BS$3,$K$2:$P$2,0))</f>
        <v>0.5</v>
      </c>
      <c r="BT3427" s="144" cm="1">
        <f t="array" ref="BT3427">INDEX($K:$P,ROW(),MATCH(BT$3,$K$2:$P$2,0))</f>
        <v>0.5</v>
      </c>
      <c r="BU3427" s="144" cm="1">
        <f t="array" ref="BU3427">INDEX($K:$P,ROW(),MATCH(BU$3,$K$2:$P$2,0))</f>
        <v>0.5</v>
      </c>
      <c r="BV3427" s="144" cm="1">
        <f t="array" ref="BV3427">INDEX($K:$P,ROW(),MATCH(BV$3,$K$2:$P$2,0))</f>
        <v>0.5</v>
      </c>
      <c r="BW3427" s="144" cm="1">
        <f t="array" ref="BW3427">INDEX($K:$P,ROW(),MATCH(BW$3,$K$2:$P$2,0))</f>
        <v>0.5</v>
      </c>
      <c r="BX3427" s="144" cm="1">
        <f t="array" ref="BX3427">INDEX($K:$P,ROW(),MATCH(BX$3,$K$2:$P$2,0))</f>
        <v>0.5</v>
      </c>
      <c r="BY3427" s="144" cm="1">
        <f t="array" ref="BY3427">INDEX($K:$P,ROW(),MATCH(BY$3,$K$2:$P$2,0))</f>
        <v>0.5</v>
      </c>
      <c r="BZ3427" s="144" cm="1">
        <f t="array" ref="BZ3427">INDEX($K:$P,ROW(),MATCH(BZ$3,$K$2:$P$2,0))</f>
        <v>0.5</v>
      </c>
      <c r="CA3427" s="144" cm="1">
        <f t="array" ref="CA3427">INDEX($K:$P,ROW(),MATCH(CA$3,$K$2:$P$2,0))</f>
        <v>0.5</v>
      </c>
      <c r="CB3427" s="144" cm="1">
        <f t="array" ref="CB3427">INDEX($K:$P,ROW(),MATCH(CB$3,$K$2:$P$2,0))</f>
        <v>0.5</v>
      </c>
      <c r="CC3427" s="144" cm="1">
        <f t="array" ref="CC3427">INDEX($K:$P,ROW(),MATCH(CC$3,$K$2:$P$2,0))</f>
        <v>0.5</v>
      </c>
      <c r="CD3427" s="144" cm="1">
        <f t="array" ref="CD3427">INDEX($K:$P,ROW(),MATCH(CD$3,$K$2:$P$2,0))</f>
        <v>0.5</v>
      </c>
      <c r="CE3427" s="144" cm="1">
        <f t="array" ref="CE3427">INDEX($K:$P,ROW(),MATCH(CE$3,$K$2:$P$2,0))</f>
        <v>0.5</v>
      </c>
      <c r="CF3427" s="144" cm="1">
        <f t="array" ref="CF3427">INDEX($K:$P,ROW(),MATCH(CF$3,$K$2:$P$2,0))</f>
        <v>0.5</v>
      </c>
      <c r="CG3427" s="144" cm="1">
        <f t="array" ref="CG3427">INDEX($K:$P,ROW(),MATCH(CG$3,$K$2:$P$2,0))</f>
        <v>0.5</v>
      </c>
      <c r="CH3427" s="144" cm="1">
        <f t="array" ref="CH3427">INDEX($K:$P,ROW(),MATCH(CH$3,$K$2:$P$2,0))</f>
        <v>0.5</v>
      </c>
      <c r="CI3427" s="144" cm="1">
        <f t="array" ref="CI3427">INDEX($K:$P,ROW(),MATCH(CI$3,$K$2:$P$2,0))</f>
        <v>0.5</v>
      </c>
      <c r="CJ3427" s="144" cm="1">
        <f t="array" ref="CJ3427">INDEX($K:$P,ROW(),MATCH(CJ$3,$K$2:$P$2,0))</f>
        <v>0.5</v>
      </c>
      <c r="CK3427" s="144" cm="1">
        <f t="array" ref="CK3427">INDEX($K:$P,ROW(),MATCH(CK$3,$K$2:$P$2,0))</f>
        <v>0.5</v>
      </c>
      <c r="CL3427" s="144" cm="1">
        <f t="array" ref="CL3427">INDEX($K:$P,ROW(),MATCH(CL$3,$K$2:$P$2,0))</f>
        <v>0.5</v>
      </c>
    </row>
    <row r="3428" spans="2:90" x14ac:dyDescent="0.4">
      <c r="B3428" s="93"/>
      <c r="C3428" s="12"/>
      <c r="D3428" s="12" t="s">
        <v>427</v>
      </c>
      <c r="E3428" s="12" t="s">
        <v>906</v>
      </c>
      <c r="F3428" s="12"/>
      <c r="G3428" s="12"/>
      <c r="H3428" s="12"/>
      <c r="I3428" s="60"/>
      <c r="J3428" s="60"/>
      <c r="K3428" s="125"/>
      <c r="L3428" s="125"/>
      <c r="M3428" s="125"/>
      <c r="N3428" s="125"/>
      <c r="O3428" s="125"/>
      <c r="P3428" s="125"/>
      <c r="R3428" s="118"/>
      <c r="S3428" s="149"/>
      <c r="T3428" s="149"/>
      <c r="U3428" s="149"/>
      <c r="V3428" s="149"/>
      <c r="W3428" s="149"/>
      <c r="X3428" s="149"/>
      <c r="Y3428" s="149"/>
      <c r="Z3428" s="149"/>
      <c r="AA3428" s="149"/>
      <c r="AB3428" s="149"/>
      <c r="AC3428" s="149"/>
      <c r="AD3428" s="149"/>
      <c r="AE3428" s="149"/>
      <c r="AF3428" s="149"/>
      <c r="AG3428" s="149"/>
      <c r="AH3428" s="149"/>
      <c r="AI3428" s="149"/>
      <c r="AJ3428" s="149"/>
      <c r="AK3428" s="149"/>
      <c r="AL3428" s="149"/>
      <c r="AM3428" s="149"/>
      <c r="AN3428" s="149"/>
      <c r="AO3428" s="149"/>
      <c r="AP3428" s="149"/>
      <c r="AQ3428" s="149"/>
      <c r="AR3428" s="149"/>
      <c r="AS3428" s="149"/>
      <c r="AT3428" s="149"/>
      <c r="AU3428" s="149"/>
      <c r="AV3428" s="149"/>
      <c r="AW3428" s="149"/>
      <c r="AX3428" s="149"/>
      <c r="AY3428" s="149"/>
      <c r="AZ3428" s="149"/>
      <c r="BA3428" s="149"/>
      <c r="BB3428" s="149"/>
      <c r="BC3428" s="149"/>
      <c r="BD3428" s="149"/>
      <c r="BE3428" s="149"/>
      <c r="BF3428" s="149"/>
      <c r="BG3428" s="149"/>
      <c r="BH3428" s="149"/>
      <c r="BI3428" s="149"/>
      <c r="BJ3428" s="149"/>
      <c r="BK3428" s="149"/>
      <c r="BL3428" s="149"/>
      <c r="BM3428" s="149"/>
      <c r="BN3428" s="149"/>
      <c r="BO3428" s="149"/>
      <c r="BP3428" s="149"/>
      <c r="BQ3428" s="149"/>
      <c r="BR3428" s="149"/>
      <c r="BS3428" s="149"/>
      <c r="BT3428" s="149"/>
      <c r="BU3428" s="149"/>
      <c r="BV3428" s="149"/>
      <c r="BW3428" s="149"/>
      <c r="BX3428" s="149"/>
      <c r="BY3428" s="149"/>
      <c r="BZ3428" s="149"/>
      <c r="CA3428" s="149"/>
      <c r="CB3428" s="149"/>
      <c r="CC3428" s="149"/>
      <c r="CD3428" s="149"/>
      <c r="CE3428" s="149"/>
      <c r="CF3428" s="149"/>
      <c r="CG3428" s="149"/>
      <c r="CH3428" s="149"/>
      <c r="CI3428" s="149"/>
      <c r="CJ3428" s="149"/>
      <c r="CK3428" s="149"/>
      <c r="CL3428" s="149"/>
    </row>
    <row r="3429" spans="2:90" x14ac:dyDescent="0.4">
      <c r="B3429" s="121" t="str">
        <f>"Expense - "&amp;SUBSTITUTE(B3425,":","")</f>
        <v>Expense - % of operating income - direct cost</v>
      </c>
      <c r="C3429" s="27" t="s">
        <v>203</v>
      </c>
      <c r="D3429" s="27" t="s">
        <v>427</v>
      </c>
      <c r="E3429" s="27" t="s">
        <v>906</v>
      </c>
      <c r="F3429" s="27"/>
      <c r="G3429" s="27"/>
      <c r="H3429" s="27"/>
      <c r="I3429" s="78"/>
      <c r="J3429" s="78"/>
      <c r="K3429" s="33">
        <f ca="1">SUMIF($3:$3,K$2,3429:3429)</f>
        <v>-1604266.4820614813</v>
      </c>
      <c r="L3429" s="33">
        <f ca="1">SUMIF($3:$3,L$2,3429:3429)</f>
        <v>-14454533.134683548</v>
      </c>
      <c r="M3429" s="33">
        <f ca="1">SUMIF($3:$3,M$2,3429:3429)</f>
        <v>-41601832.799294494</v>
      </c>
      <c r="N3429" s="33">
        <f ca="1">SUMIF($3:$3,N$2,3429:3429)</f>
        <v>-83365190.383351415</v>
      </c>
      <c r="O3429" s="33">
        <f ca="1">SUMIF($3:$3,O$2,3429:3429)</f>
        <v>-139925582.92025071</v>
      </c>
      <c r="P3429" s="33">
        <f ca="1">SUMIF($3:$3,P$2,3429:3429)</f>
        <v>-211380789.71896634</v>
      </c>
      <c r="R3429" s="33"/>
      <c r="S3429" s="77">
        <f t="shared" ref="S3429" ca="1" si="4460">-S3427*S3426</f>
        <v>19431.266666666666</v>
      </c>
      <c r="T3429" s="77">
        <f t="shared" ref="T3429:AX3429" ca="1" si="4461">-T3427*T3426</f>
        <v>19431.266666666666</v>
      </c>
      <c r="U3429" s="77">
        <f t="shared" ca="1" si="4461"/>
        <v>14022.366666666669</v>
      </c>
      <c r="V3429" s="77">
        <f t="shared" ca="1" si="4461"/>
        <v>-1778.3104166666599</v>
      </c>
      <c r="W3429" s="77">
        <f t="shared" ca="1" si="4461"/>
        <v>-27318.120312499985</v>
      </c>
      <c r="X3429" s="77">
        <f t="shared" ca="1" si="4461"/>
        <v>-62110.106380208308</v>
      </c>
      <c r="Y3429" s="77">
        <f t="shared" ca="1" si="4461"/>
        <v>-105691.6598111979</v>
      </c>
      <c r="Z3429" s="77">
        <f t="shared" ca="1" si="4461"/>
        <v>-157623.30223730466</v>
      </c>
      <c r="AA3429" s="77">
        <f t="shared" ca="1" si="4461"/>
        <v>-217487.5292087727</v>
      </c>
      <c r="AB3429" s="77">
        <f t="shared" ca="1" si="4461"/>
        <v>-284887.71149833401</v>
      </c>
      <c r="AC3429" s="77">
        <f t="shared" ca="1" si="4461"/>
        <v>-359447.051340084</v>
      </c>
      <c r="AD3429" s="77">
        <f t="shared" ca="1" si="4461"/>
        <v>-440807.59085641318</v>
      </c>
      <c r="AE3429" s="77">
        <f t="shared" ca="1" si="4461"/>
        <v>-522310.43411295657</v>
      </c>
      <c r="AF3429" s="77">
        <f t="shared" ca="1" si="4461"/>
        <v>-615330.59840730869</v>
      </c>
      <c r="AG3429" s="77">
        <f t="shared" ca="1" si="4461"/>
        <v>-716801.03469527652</v>
      </c>
      <c r="AH3429" s="77">
        <f t="shared" ca="1" si="4461"/>
        <v>-828899.62437717943</v>
      </c>
      <c r="AI3429" s="77">
        <f t="shared" ca="1" si="4461"/>
        <v>-951029.09707498702</v>
      </c>
      <c r="AJ3429" s="77">
        <f t="shared" ca="1" si="4461"/>
        <v>-1082687.9086379043</v>
      </c>
      <c r="AK3429" s="77">
        <f t="shared" ca="1" si="4461"/>
        <v>-1223399.5921226756</v>
      </c>
      <c r="AL3429" s="77">
        <f t="shared" ca="1" si="4461"/>
        <v>-1372711.5039332085</v>
      </c>
      <c r="AM3429" s="77">
        <f t="shared" ca="1" si="4461"/>
        <v>-1530193.6326532147</v>
      </c>
      <c r="AN3429" s="77">
        <f t="shared" ca="1" si="4461"/>
        <v>-1695437.4674372207</v>
      </c>
      <c r="AO3429" s="77">
        <f t="shared" ca="1" si="4461"/>
        <v>-1868054.9229820257</v>
      </c>
      <c r="AP3429" s="77">
        <f t="shared" ca="1" si="4461"/>
        <v>-2047677.3182495909</v>
      </c>
      <c r="AQ3429" s="77">
        <f t="shared" ca="1" si="4461"/>
        <v>-2233074.2647537785</v>
      </c>
      <c r="AR3429" s="77">
        <f t="shared" ca="1" si="4461"/>
        <v>-2425673.3108577556</v>
      </c>
      <c r="AS3429" s="77">
        <f t="shared" ca="1" si="4461"/>
        <v>-2626955.6223648679</v>
      </c>
      <c r="AT3429" s="77">
        <f t="shared" ca="1" si="4461"/>
        <v>-2839087.4310049578</v>
      </c>
      <c r="AU3429" s="77">
        <f t="shared" ca="1" si="4461"/>
        <v>-3061460.3992130435</v>
      </c>
      <c r="AV3429" s="77">
        <f t="shared" ca="1" si="4461"/>
        <v>-3293562.4690107242</v>
      </c>
      <c r="AW3429" s="77">
        <f t="shared" ca="1" si="4461"/>
        <v>-3534907.1853185208</v>
      </c>
      <c r="AX3429" s="77">
        <f t="shared" ca="1" si="4461"/>
        <v>-3785032.4158109287</v>
      </c>
      <c r="AY3429" s="77">
        <f t="shared" ref="AY3429:CD3429" ca="1" si="4462">-AY3427*AY3426</f>
        <v>-4043499.1347787152</v>
      </c>
      <c r="AZ3429" s="77">
        <f t="shared" ca="1" si="4462"/>
        <v>-4309890.2677981136</v>
      </c>
      <c r="BA3429" s="77">
        <f t="shared" ca="1" si="4462"/>
        <v>-4583809.5941665405</v>
      </c>
      <c r="BB3429" s="77">
        <f t="shared" ca="1" si="4462"/>
        <v>-4864880.7042165464</v>
      </c>
      <c r="BC3429" s="77">
        <f t="shared" ca="1" si="4462"/>
        <v>-5151821.8601890532</v>
      </c>
      <c r="BD3429" s="77">
        <f t="shared" ca="1" si="4462"/>
        <v>-5446141.6495091831</v>
      </c>
      <c r="BE3429" s="77">
        <f t="shared" ca="1" si="4462"/>
        <v>-5749270.6045716396</v>
      </c>
      <c r="BF3429" s="77">
        <f t="shared" ca="1" si="4462"/>
        <v>-6063368.6620893078</v>
      </c>
      <c r="BG3429" s="77">
        <f t="shared" ca="1" si="4462"/>
        <v>-6387821.5042310916</v>
      </c>
      <c r="BH3429" s="77">
        <f t="shared" ca="1" si="4462"/>
        <v>-6722111.3917657882</v>
      </c>
      <c r="BI3429" s="77">
        <f t="shared" ca="1" si="4462"/>
        <v>-7065746.472423749</v>
      </c>
      <c r="BJ3429" s="77">
        <f t="shared" ca="1" si="4462"/>
        <v>-7418259.4865488112</v>
      </c>
      <c r="BK3429" s="77">
        <f t="shared" ca="1" si="4462"/>
        <v>-7779206.5374676203</v>
      </c>
      <c r="BL3429" s="77">
        <f t="shared" ca="1" si="4462"/>
        <v>-8148165.9233404892</v>
      </c>
      <c r="BM3429" s="77">
        <f t="shared" ca="1" si="4462"/>
        <v>-8524737.0274197143</v>
      </c>
      <c r="BN3429" s="77">
        <f t="shared" ca="1" si="4462"/>
        <v>-8908539.2637949772</v>
      </c>
      <c r="BO3429" s="77">
        <f t="shared" ca="1" si="4462"/>
        <v>-9298240.7198477276</v>
      </c>
      <c r="BP3429" s="77">
        <f t="shared" ca="1" si="4462"/>
        <v>-9695438.6288014036</v>
      </c>
      <c r="BQ3429" s="77">
        <f t="shared" ca="1" si="4462"/>
        <v>-10101513.735015729</v>
      </c>
      <c r="BR3429" s="77">
        <f t="shared" ca="1" si="4462"/>
        <v>-10518622.573627673</v>
      </c>
      <c r="BS3429" s="77">
        <f t="shared" ca="1" si="4462"/>
        <v>-10946147.595309017</v>
      </c>
      <c r="BT3429" s="77">
        <f t="shared" ca="1" si="4462"/>
        <v>-11383567.990906298</v>
      </c>
      <c r="BU3429" s="77">
        <f t="shared" ca="1" si="4462"/>
        <v>-11830388.991723713</v>
      </c>
      <c r="BV3429" s="77">
        <f t="shared" ca="1" si="4462"/>
        <v>-12286140.567500256</v>
      </c>
      <c r="BW3429" s="77">
        <f t="shared" ca="1" si="4462"/>
        <v>-12750376.189487971</v>
      </c>
      <c r="BX3429" s="77">
        <f t="shared" ca="1" si="4462"/>
        <v>-13222671.6553763</v>
      </c>
      <c r="BY3429" s="77">
        <f t="shared" ca="1" si="4462"/>
        <v>-13702623.972970216</v>
      </c>
      <c r="BZ3429" s="77">
        <f t="shared" ca="1" si="4462"/>
        <v>-14189850.299684435</v>
      </c>
      <c r="CA3429" s="77">
        <f t="shared" ca="1" si="4462"/>
        <v>-14682968.061259003</v>
      </c>
      <c r="CB3429" s="77">
        <f t="shared" ca="1" si="4462"/>
        <v>-15183669.489868583</v>
      </c>
      <c r="CC3429" s="77">
        <f t="shared" ca="1" si="4462"/>
        <v>-15693284.877256019</v>
      </c>
      <c r="CD3429" s="77">
        <f t="shared" ca="1" si="4462"/>
        <v>-16213968.920482418</v>
      </c>
      <c r="CE3429" s="77">
        <f t="shared" ref="CE3429:CK3429" ca="1" si="4463">-CE3427*CE3426</f>
        <v>-16745102.3240475</v>
      </c>
      <c r="CF3429" s="77">
        <f t="shared" ca="1" si="4463"/>
        <v>-17286162.61993432</v>
      </c>
      <c r="CG3429" s="77">
        <f t="shared" ca="1" si="4463"/>
        <v>-17836653.463526804</v>
      </c>
      <c r="CH3429" s="77">
        <f t="shared" ca="1" si="4463"/>
        <v>-18396103.327439666</v>
      </c>
      <c r="CI3429" s="77">
        <f t="shared" ca="1" si="4463"/>
        <v>-18964064.260656878</v>
      </c>
      <c r="CJ3429" s="77">
        <f t="shared" ca="1" si="4463"/>
        <v>-19540110.709713235</v>
      </c>
      <c r="CK3429" s="77">
        <f t="shared" ca="1" si="4463"/>
        <v>-20123838.398816776</v>
      </c>
      <c r="CL3429" s="77">
        <f t="shared" ref="CL3429" ca="1" si="4464">-CL3427*CL3426</f>
        <v>-20714863.265965134</v>
      </c>
    </row>
    <row r="3430" spans="2:90" x14ac:dyDescent="0.4">
      <c r="D3430" t="s">
        <v>427</v>
      </c>
      <c r="E3430" t="s">
        <v>906</v>
      </c>
      <c r="G3430" t="s">
        <v>244</v>
      </c>
      <c r="S3430" s="72"/>
      <c r="T3430" s="72"/>
      <c r="U3430" s="72"/>
      <c r="V3430" s="72"/>
      <c r="W3430" s="72"/>
      <c r="X3430" s="72"/>
      <c r="Y3430" s="72"/>
      <c r="Z3430" s="72"/>
      <c r="AA3430" s="72"/>
      <c r="AB3430" s="72"/>
      <c r="AC3430" s="72"/>
      <c r="AD3430" s="72"/>
      <c r="AE3430" s="72"/>
      <c r="AF3430" s="72"/>
      <c r="AG3430" s="72"/>
      <c r="AH3430" s="72"/>
      <c r="AI3430" s="72"/>
      <c r="AJ3430" s="72"/>
      <c r="AK3430" s="72"/>
      <c r="AL3430" s="72"/>
      <c r="AM3430" s="72"/>
      <c r="AN3430" s="72"/>
      <c r="AO3430" s="72"/>
      <c r="AP3430" s="72"/>
      <c r="AQ3430" s="72"/>
      <c r="AR3430" s="72"/>
      <c r="AS3430" s="72"/>
      <c r="AT3430" s="72"/>
      <c r="AU3430" s="72"/>
      <c r="AV3430" s="72"/>
      <c r="AW3430" s="72"/>
      <c r="AX3430" s="72"/>
      <c r="AY3430" s="72"/>
      <c r="AZ3430" s="72"/>
      <c r="BA3430" s="72"/>
      <c r="BB3430" s="72"/>
      <c r="BC3430" s="72"/>
      <c r="BD3430" s="72"/>
      <c r="BE3430" s="72"/>
      <c r="BF3430" s="72"/>
      <c r="BG3430" s="72"/>
      <c r="BH3430" s="72"/>
      <c r="BI3430" s="72"/>
      <c r="BJ3430" s="72"/>
      <c r="BK3430" s="72"/>
      <c r="BL3430" s="72"/>
      <c r="BM3430" s="72"/>
      <c r="BN3430" s="72"/>
      <c r="BO3430" s="72"/>
      <c r="BP3430" s="72"/>
      <c r="BQ3430" s="72"/>
      <c r="BR3430" s="72"/>
      <c r="BS3430" s="72"/>
      <c r="BT3430" s="72"/>
      <c r="BU3430" s="72"/>
      <c r="BV3430" s="72"/>
      <c r="BW3430" s="72"/>
      <c r="BX3430" s="72"/>
      <c r="BY3430" s="72"/>
      <c r="BZ3430" s="72"/>
      <c r="CA3430" s="72"/>
      <c r="CB3430" s="72"/>
      <c r="CC3430" s="72"/>
      <c r="CD3430" s="72"/>
      <c r="CE3430" s="72"/>
      <c r="CF3430" s="72"/>
      <c r="CG3430" s="72"/>
      <c r="CH3430" s="72"/>
      <c r="CI3430" s="72"/>
      <c r="CJ3430" s="72"/>
      <c r="CK3430" s="72"/>
      <c r="CL3430" s="72"/>
    </row>
    <row r="3431" spans="2:90" x14ac:dyDescent="0.4">
      <c r="B3431" s="130" t="str">
        <f>B3417</f>
        <v>(Primary label)</v>
      </c>
      <c r="C3431" s="27"/>
      <c r="D3431" s="27" t="s">
        <v>427</v>
      </c>
      <c r="E3431" s="27" t="s">
        <v>906</v>
      </c>
      <c r="F3431" s="27"/>
      <c r="G3431" s="27" t="s">
        <v>330</v>
      </c>
      <c r="H3431" s="27"/>
      <c r="I3431" s="78"/>
      <c r="J3431" s="78"/>
      <c r="K3431" s="33"/>
      <c r="L3431" s="33"/>
      <c r="M3431" s="33"/>
      <c r="N3431" s="33"/>
      <c r="O3431" s="33"/>
      <c r="P3431" s="33"/>
      <c r="R3431" s="33"/>
      <c r="S3431" s="77"/>
      <c r="T3431" s="77"/>
      <c r="U3431" s="77"/>
      <c r="V3431" s="77"/>
      <c r="W3431" s="77"/>
      <c r="X3431" s="77"/>
      <c r="Y3431" s="77"/>
      <c r="Z3431" s="77"/>
      <c r="AA3431" s="77"/>
      <c r="AB3431" s="77"/>
      <c r="AC3431" s="77"/>
      <c r="AD3431" s="77"/>
      <c r="AE3431" s="77"/>
      <c r="AF3431" s="77"/>
      <c r="AG3431" s="77"/>
      <c r="AH3431" s="77"/>
      <c r="AI3431" s="77"/>
      <c r="AJ3431" s="77"/>
      <c r="AK3431" s="77"/>
      <c r="AL3431" s="77"/>
      <c r="AM3431" s="77"/>
      <c r="AN3431" s="77"/>
      <c r="AO3431" s="77"/>
      <c r="AP3431" s="77"/>
      <c r="AQ3431" s="77"/>
      <c r="AR3431" s="77"/>
      <c r="AS3431" s="77"/>
      <c r="AT3431" s="77"/>
      <c r="AU3431" s="77"/>
      <c r="AV3431" s="77"/>
      <c r="AW3431" s="77"/>
      <c r="AX3431" s="77"/>
      <c r="AY3431" s="77"/>
      <c r="AZ3431" s="77"/>
      <c r="BA3431" s="77"/>
      <c r="BB3431" s="77"/>
      <c r="BC3431" s="77"/>
      <c r="BD3431" s="77"/>
      <c r="BE3431" s="77"/>
      <c r="BF3431" s="77"/>
      <c r="BG3431" s="77"/>
      <c r="BH3431" s="77"/>
      <c r="BI3431" s="77"/>
      <c r="BJ3431" s="77"/>
      <c r="BK3431" s="77"/>
      <c r="BL3431" s="77"/>
      <c r="BM3431" s="77"/>
      <c r="BN3431" s="77"/>
      <c r="BO3431" s="77"/>
      <c r="BP3431" s="77"/>
      <c r="BQ3431" s="77"/>
      <c r="BR3431" s="77"/>
      <c r="BS3431" s="77"/>
      <c r="BT3431" s="77"/>
      <c r="BU3431" s="77"/>
      <c r="BV3431" s="77"/>
      <c r="BW3431" s="77"/>
      <c r="BX3431" s="77"/>
      <c r="BY3431" s="77"/>
      <c r="BZ3431" s="77"/>
      <c r="CA3431" s="77"/>
      <c r="CB3431" s="77"/>
      <c r="CC3431" s="77"/>
      <c r="CD3431" s="77"/>
      <c r="CE3431" s="77"/>
      <c r="CF3431" s="77"/>
      <c r="CG3431" s="77"/>
      <c r="CH3431" s="77"/>
      <c r="CI3431" s="77"/>
      <c r="CJ3431" s="77"/>
      <c r="CK3431" s="77"/>
      <c r="CL3431" s="77"/>
    </row>
    <row r="3432" spans="2:90" x14ac:dyDescent="0.4">
      <c r="B3432" s="130" t="str">
        <f>B3418</f>
        <v>primary unit</v>
      </c>
      <c r="C3432" s="27"/>
      <c r="D3432" s="27" t="s">
        <v>427</v>
      </c>
      <c r="E3432" s="27" t="s">
        <v>906</v>
      </c>
      <c r="F3432" s="27"/>
      <c r="G3432" s="27" t="s">
        <v>330</v>
      </c>
      <c r="H3432" s="27"/>
      <c r="I3432" s="78"/>
      <c r="J3432" s="78"/>
      <c r="K3432" s="33"/>
      <c r="L3432" s="33"/>
      <c r="M3432" s="33"/>
      <c r="N3432" s="33"/>
      <c r="O3432" s="33"/>
      <c r="P3432" s="33"/>
      <c r="R3432" s="33"/>
      <c r="S3432" s="77"/>
      <c r="T3432" s="77"/>
      <c r="U3432" s="77"/>
      <c r="V3432" s="77"/>
      <c r="W3432" s="77"/>
      <c r="X3432" s="77"/>
      <c r="Y3432" s="77"/>
      <c r="Z3432" s="77"/>
      <c r="AA3432" s="77"/>
      <c r="AB3432" s="77"/>
      <c r="AC3432" s="77"/>
      <c r="AD3432" s="77"/>
      <c r="AE3432" s="77"/>
      <c r="AF3432" s="77"/>
      <c r="AG3432" s="77"/>
      <c r="AH3432" s="77"/>
      <c r="AI3432" s="77"/>
      <c r="AJ3432" s="77"/>
      <c r="AK3432" s="77"/>
      <c r="AL3432" s="77"/>
      <c r="AM3432" s="77"/>
      <c r="AN3432" s="77"/>
      <c r="AO3432" s="77"/>
      <c r="AP3432" s="77"/>
      <c r="AQ3432" s="77"/>
      <c r="AR3432" s="77"/>
      <c r="AS3432" s="77"/>
      <c r="AT3432" s="77"/>
      <c r="AU3432" s="77"/>
      <c r="AV3432" s="77"/>
      <c r="AW3432" s="77"/>
      <c r="AX3432" s="77"/>
      <c r="AY3432" s="77"/>
      <c r="AZ3432" s="77"/>
      <c r="BA3432" s="77"/>
      <c r="BB3432" s="77"/>
      <c r="BC3432" s="77"/>
      <c r="BD3432" s="77"/>
      <c r="BE3432" s="77"/>
      <c r="BF3432" s="77"/>
      <c r="BG3432" s="77"/>
      <c r="BH3432" s="77"/>
      <c r="BI3432" s="77"/>
      <c r="BJ3432" s="77"/>
      <c r="BK3432" s="77"/>
      <c r="BL3432" s="77"/>
      <c r="BM3432" s="77"/>
      <c r="BN3432" s="77"/>
      <c r="BO3432" s="77"/>
      <c r="BP3432" s="77"/>
      <c r="BQ3432" s="77"/>
      <c r="BR3432" s="77"/>
      <c r="BS3432" s="77"/>
      <c r="BT3432" s="77"/>
      <c r="BU3432" s="77"/>
      <c r="BV3432" s="77"/>
      <c r="BW3432" s="77"/>
      <c r="BX3432" s="77"/>
      <c r="BY3432" s="77"/>
      <c r="BZ3432" s="77"/>
      <c r="CA3432" s="77"/>
      <c r="CB3432" s="77"/>
      <c r="CC3432" s="77"/>
      <c r="CD3432" s="77"/>
      <c r="CE3432" s="77"/>
      <c r="CF3432" s="77"/>
      <c r="CG3432" s="77"/>
      <c r="CH3432" s="77"/>
      <c r="CI3432" s="77"/>
      <c r="CJ3432" s="77"/>
      <c r="CK3432" s="77"/>
      <c r="CL3432" s="77"/>
    </row>
    <row r="3433" spans="2:90" x14ac:dyDescent="0.4">
      <c r="B3433" s="130" t="str">
        <f>B3419</f>
        <v>Primary revenue driver</v>
      </c>
      <c r="D3433" t="s">
        <v>427</v>
      </c>
      <c r="E3433" t="s">
        <v>906</v>
      </c>
      <c r="G3433" t="s">
        <v>330</v>
      </c>
      <c r="K3433" s="53"/>
      <c r="L3433" s="53"/>
      <c r="M3433" s="53"/>
      <c r="N3433" s="53"/>
      <c r="O3433" s="53"/>
      <c r="P3433" s="53"/>
      <c r="R3433" s="24"/>
      <c r="S3433" s="172" t="str">
        <f t="shared" ref="S3433" si="4465">S3419</f>
        <v>S$12</v>
      </c>
      <c r="T3433" s="172" t="str">
        <f t="shared" ref="T3433:AX3433" si="4466">T3419</f>
        <v>T$12</v>
      </c>
      <c r="U3433" s="172" t="str">
        <f t="shared" si="4466"/>
        <v>U$12</v>
      </c>
      <c r="V3433" s="172" t="str">
        <f t="shared" si="4466"/>
        <v>V$12</v>
      </c>
      <c r="W3433" s="172" t="str">
        <f t="shared" si="4466"/>
        <v>W$12</v>
      </c>
      <c r="X3433" s="172" t="str">
        <f t="shared" si="4466"/>
        <v>X$12</v>
      </c>
      <c r="Y3433" s="172" t="str">
        <f t="shared" si="4466"/>
        <v>Y$12</v>
      </c>
      <c r="Z3433" s="172" t="str">
        <f t="shared" si="4466"/>
        <v>Z$12</v>
      </c>
      <c r="AA3433" s="172" t="str">
        <f t="shared" si="4466"/>
        <v>AA$12</v>
      </c>
      <c r="AB3433" s="172" t="str">
        <f t="shared" si="4466"/>
        <v>AB$12</v>
      </c>
      <c r="AC3433" s="172" t="str">
        <f t="shared" si="4466"/>
        <v>AC$12</v>
      </c>
      <c r="AD3433" s="172" t="str">
        <f t="shared" si="4466"/>
        <v>AD$12</v>
      </c>
      <c r="AE3433" s="172" t="str">
        <f t="shared" si="4466"/>
        <v>AE$12</v>
      </c>
      <c r="AF3433" s="172" t="str">
        <f t="shared" si="4466"/>
        <v>AF$12</v>
      </c>
      <c r="AG3433" s="172" t="str">
        <f t="shared" si="4466"/>
        <v>AG$12</v>
      </c>
      <c r="AH3433" s="172" t="str">
        <f t="shared" si="4466"/>
        <v>AH$12</v>
      </c>
      <c r="AI3433" s="172" t="str">
        <f t="shared" si="4466"/>
        <v>AI$12</v>
      </c>
      <c r="AJ3433" s="172" t="str">
        <f t="shared" si="4466"/>
        <v>AJ$12</v>
      </c>
      <c r="AK3433" s="172" t="str">
        <f t="shared" si="4466"/>
        <v>AK$12</v>
      </c>
      <c r="AL3433" s="172" t="str">
        <f t="shared" si="4466"/>
        <v>AL$12</v>
      </c>
      <c r="AM3433" s="172" t="str">
        <f t="shared" si="4466"/>
        <v>AM$12</v>
      </c>
      <c r="AN3433" s="172" t="str">
        <f t="shared" si="4466"/>
        <v>AN$12</v>
      </c>
      <c r="AO3433" s="172" t="str">
        <f t="shared" si="4466"/>
        <v>AO$12</v>
      </c>
      <c r="AP3433" s="172" t="str">
        <f t="shared" si="4466"/>
        <v>AP$12</v>
      </c>
      <c r="AQ3433" s="172" t="str">
        <f t="shared" si="4466"/>
        <v>AQ$12</v>
      </c>
      <c r="AR3433" s="172" t="str">
        <f t="shared" si="4466"/>
        <v>AR$12</v>
      </c>
      <c r="AS3433" s="172" t="str">
        <f t="shared" si="4466"/>
        <v>AS$12</v>
      </c>
      <c r="AT3433" s="172" t="str">
        <f t="shared" si="4466"/>
        <v>AT$12</v>
      </c>
      <c r="AU3433" s="172" t="str">
        <f t="shared" si="4466"/>
        <v>AU$12</v>
      </c>
      <c r="AV3433" s="172" t="str">
        <f t="shared" si="4466"/>
        <v>AV$12</v>
      </c>
      <c r="AW3433" s="172" t="str">
        <f t="shared" si="4466"/>
        <v>AW$12</v>
      </c>
      <c r="AX3433" s="172" t="str">
        <f t="shared" si="4466"/>
        <v>AX$12</v>
      </c>
      <c r="AY3433" s="172" t="str">
        <f t="shared" ref="AY3433:CD3433" si="4467">AY3419</f>
        <v>AY$12</v>
      </c>
      <c r="AZ3433" s="172" t="str">
        <f t="shared" si="4467"/>
        <v>AZ$12</v>
      </c>
      <c r="BA3433" s="172" t="str">
        <f t="shared" si="4467"/>
        <v>BA$12</v>
      </c>
      <c r="BB3433" s="172" t="str">
        <f t="shared" si="4467"/>
        <v>BB$12</v>
      </c>
      <c r="BC3433" s="172" t="str">
        <f t="shared" si="4467"/>
        <v>BC$12</v>
      </c>
      <c r="BD3433" s="172" t="str">
        <f t="shared" si="4467"/>
        <v>BD$12</v>
      </c>
      <c r="BE3433" s="172" t="str">
        <f t="shared" si="4467"/>
        <v>BE$12</v>
      </c>
      <c r="BF3433" s="172" t="str">
        <f t="shared" si="4467"/>
        <v>BF$12</v>
      </c>
      <c r="BG3433" s="172" t="str">
        <f t="shared" si="4467"/>
        <v>BG$12</v>
      </c>
      <c r="BH3433" s="172" t="str">
        <f t="shared" si="4467"/>
        <v>BH$12</v>
      </c>
      <c r="BI3433" s="172" t="str">
        <f t="shared" si="4467"/>
        <v>BI$12</v>
      </c>
      <c r="BJ3433" s="172" t="str">
        <f t="shared" si="4467"/>
        <v>BJ$12</v>
      </c>
      <c r="BK3433" s="172" t="str">
        <f t="shared" si="4467"/>
        <v>BK$12</v>
      </c>
      <c r="BL3433" s="172" t="str">
        <f t="shared" si="4467"/>
        <v>BL$12</v>
      </c>
      <c r="BM3433" s="172" t="str">
        <f t="shared" si="4467"/>
        <v>BM$12</v>
      </c>
      <c r="BN3433" s="172" t="str">
        <f t="shared" si="4467"/>
        <v>BN$12</v>
      </c>
      <c r="BO3433" s="172" t="str">
        <f t="shared" si="4467"/>
        <v>BO$12</v>
      </c>
      <c r="BP3433" s="172" t="str">
        <f t="shared" si="4467"/>
        <v>BP$12</v>
      </c>
      <c r="BQ3433" s="172" t="str">
        <f t="shared" si="4467"/>
        <v>BQ$12</v>
      </c>
      <c r="BR3433" s="172" t="str">
        <f t="shared" si="4467"/>
        <v>BR$12</v>
      </c>
      <c r="BS3433" s="172" t="str">
        <f t="shared" si="4467"/>
        <v>BS$12</v>
      </c>
      <c r="BT3433" s="172" t="str">
        <f t="shared" si="4467"/>
        <v>BT$12</v>
      </c>
      <c r="BU3433" s="172" t="str">
        <f t="shared" si="4467"/>
        <v>BU$12</v>
      </c>
      <c r="BV3433" s="172" t="str">
        <f t="shared" si="4467"/>
        <v>BV$12</v>
      </c>
      <c r="BW3433" s="172" t="str">
        <f t="shared" si="4467"/>
        <v>BW$12</v>
      </c>
      <c r="BX3433" s="172" t="str">
        <f t="shared" si="4467"/>
        <v>BX$12</v>
      </c>
      <c r="BY3433" s="172" t="str">
        <f t="shared" si="4467"/>
        <v>BY$12</v>
      </c>
      <c r="BZ3433" s="172" t="str">
        <f t="shared" si="4467"/>
        <v>BZ$12</v>
      </c>
      <c r="CA3433" s="172" t="str">
        <f t="shared" si="4467"/>
        <v>CA$12</v>
      </c>
      <c r="CB3433" s="172" t="str">
        <f t="shared" si="4467"/>
        <v>CB$12</v>
      </c>
      <c r="CC3433" s="172" t="str">
        <f t="shared" si="4467"/>
        <v>CC$12</v>
      </c>
      <c r="CD3433" s="172" t="str">
        <f t="shared" si="4467"/>
        <v>CD$12</v>
      </c>
      <c r="CE3433" s="172" t="str">
        <f t="shared" ref="CE3433:CK3433" si="4468">CE3419</f>
        <v>CE$12</v>
      </c>
      <c r="CF3433" s="172" t="str">
        <f t="shared" si="4468"/>
        <v>CF$12</v>
      </c>
      <c r="CG3433" s="172" t="str">
        <f t="shared" si="4468"/>
        <v>CG$12</v>
      </c>
      <c r="CH3433" s="172" t="str">
        <f t="shared" si="4468"/>
        <v>CH$12</v>
      </c>
      <c r="CI3433" s="172" t="str">
        <f t="shared" si="4468"/>
        <v>CI$12</v>
      </c>
      <c r="CJ3433" s="172" t="str">
        <f t="shared" si="4468"/>
        <v>CJ$12</v>
      </c>
      <c r="CK3433" s="172" t="str">
        <f t="shared" si="4468"/>
        <v>CK$12</v>
      </c>
      <c r="CL3433" s="172" t="str">
        <f t="shared" ref="CL3433" si="4469">CL3419</f>
        <v>CL$12</v>
      </c>
    </row>
    <row r="3434" spans="2:90" x14ac:dyDescent="0.4">
      <c r="B3434" s="130" t="str">
        <f>B3420</f>
        <v>Primary volume driver</v>
      </c>
      <c r="C3434" s="12"/>
      <c r="D3434" s="12" t="s">
        <v>427</v>
      </c>
      <c r="E3434" s="12" t="s">
        <v>906</v>
      </c>
      <c r="F3434" s="12"/>
      <c r="G3434" s="12" t="s">
        <v>330</v>
      </c>
      <c r="H3434" s="12"/>
      <c r="I3434" s="60"/>
      <c r="J3434" s="60"/>
      <c r="K3434" s="15"/>
      <c r="L3434" s="15"/>
      <c r="M3434" s="15"/>
      <c r="N3434" s="15"/>
      <c r="O3434" s="15"/>
      <c r="P3434" s="15"/>
      <c r="R3434" s="15"/>
      <c r="S3434" s="172" t="str">
        <f t="shared" ref="S3434" si="4470">S3420</f>
        <v>S$13</v>
      </c>
      <c r="T3434" s="172" t="str">
        <f t="shared" ref="T3434:AX3434" si="4471">T3420</f>
        <v>T$13</v>
      </c>
      <c r="U3434" s="172" t="str">
        <f t="shared" si="4471"/>
        <v>U$13</v>
      </c>
      <c r="V3434" s="172" t="str">
        <f t="shared" si="4471"/>
        <v>V$13</v>
      </c>
      <c r="W3434" s="172" t="str">
        <f t="shared" si="4471"/>
        <v>W$13</v>
      </c>
      <c r="X3434" s="172" t="str">
        <f t="shared" si="4471"/>
        <v>X$13</v>
      </c>
      <c r="Y3434" s="172" t="str">
        <f t="shared" si="4471"/>
        <v>Y$13</v>
      </c>
      <c r="Z3434" s="172" t="str">
        <f t="shared" si="4471"/>
        <v>Z$13</v>
      </c>
      <c r="AA3434" s="172" t="str">
        <f t="shared" si="4471"/>
        <v>AA$13</v>
      </c>
      <c r="AB3434" s="172" t="str">
        <f t="shared" si="4471"/>
        <v>AB$13</v>
      </c>
      <c r="AC3434" s="172" t="str">
        <f t="shared" si="4471"/>
        <v>AC$13</v>
      </c>
      <c r="AD3434" s="172" t="str">
        <f t="shared" si="4471"/>
        <v>AD$13</v>
      </c>
      <c r="AE3434" s="172" t="str">
        <f t="shared" si="4471"/>
        <v>AE$13</v>
      </c>
      <c r="AF3434" s="172" t="str">
        <f t="shared" si="4471"/>
        <v>AF$13</v>
      </c>
      <c r="AG3434" s="172" t="str">
        <f t="shared" si="4471"/>
        <v>AG$13</v>
      </c>
      <c r="AH3434" s="172" t="str">
        <f t="shared" si="4471"/>
        <v>AH$13</v>
      </c>
      <c r="AI3434" s="172" t="str">
        <f t="shared" si="4471"/>
        <v>AI$13</v>
      </c>
      <c r="AJ3434" s="172" t="str">
        <f t="shared" si="4471"/>
        <v>AJ$13</v>
      </c>
      <c r="AK3434" s="172" t="str">
        <f t="shared" si="4471"/>
        <v>AK$13</v>
      </c>
      <c r="AL3434" s="172" t="str">
        <f t="shared" si="4471"/>
        <v>AL$13</v>
      </c>
      <c r="AM3434" s="172" t="str">
        <f t="shared" si="4471"/>
        <v>AM$13</v>
      </c>
      <c r="AN3434" s="172" t="str">
        <f t="shared" si="4471"/>
        <v>AN$13</v>
      </c>
      <c r="AO3434" s="172" t="str">
        <f t="shared" si="4471"/>
        <v>AO$13</v>
      </c>
      <c r="AP3434" s="172" t="str">
        <f t="shared" si="4471"/>
        <v>AP$13</v>
      </c>
      <c r="AQ3434" s="172" t="str">
        <f t="shared" si="4471"/>
        <v>AQ$13</v>
      </c>
      <c r="AR3434" s="172" t="str">
        <f t="shared" si="4471"/>
        <v>AR$13</v>
      </c>
      <c r="AS3434" s="172" t="str">
        <f t="shared" si="4471"/>
        <v>AS$13</v>
      </c>
      <c r="AT3434" s="172" t="str">
        <f t="shared" si="4471"/>
        <v>AT$13</v>
      </c>
      <c r="AU3434" s="172" t="str">
        <f t="shared" si="4471"/>
        <v>AU$13</v>
      </c>
      <c r="AV3434" s="172" t="str">
        <f t="shared" si="4471"/>
        <v>AV$13</v>
      </c>
      <c r="AW3434" s="172" t="str">
        <f t="shared" si="4471"/>
        <v>AW$13</v>
      </c>
      <c r="AX3434" s="172" t="str">
        <f t="shared" si="4471"/>
        <v>AX$13</v>
      </c>
      <c r="AY3434" s="172" t="str">
        <f t="shared" ref="AY3434:CD3434" si="4472">AY3420</f>
        <v>AY$13</v>
      </c>
      <c r="AZ3434" s="172" t="str">
        <f t="shared" si="4472"/>
        <v>AZ$13</v>
      </c>
      <c r="BA3434" s="172" t="str">
        <f t="shared" si="4472"/>
        <v>BA$13</v>
      </c>
      <c r="BB3434" s="172" t="str">
        <f t="shared" si="4472"/>
        <v>BB$13</v>
      </c>
      <c r="BC3434" s="172" t="str">
        <f t="shared" si="4472"/>
        <v>BC$13</v>
      </c>
      <c r="BD3434" s="172" t="str">
        <f t="shared" si="4472"/>
        <v>BD$13</v>
      </c>
      <c r="BE3434" s="172" t="str">
        <f t="shared" si="4472"/>
        <v>BE$13</v>
      </c>
      <c r="BF3434" s="172" t="str">
        <f t="shared" si="4472"/>
        <v>BF$13</v>
      </c>
      <c r="BG3434" s="172" t="str">
        <f t="shared" si="4472"/>
        <v>BG$13</v>
      </c>
      <c r="BH3434" s="172" t="str">
        <f t="shared" si="4472"/>
        <v>BH$13</v>
      </c>
      <c r="BI3434" s="172" t="str">
        <f t="shared" si="4472"/>
        <v>BI$13</v>
      </c>
      <c r="BJ3434" s="172" t="str">
        <f t="shared" si="4472"/>
        <v>BJ$13</v>
      </c>
      <c r="BK3434" s="172" t="str">
        <f t="shared" si="4472"/>
        <v>BK$13</v>
      </c>
      <c r="BL3434" s="172" t="str">
        <f t="shared" si="4472"/>
        <v>BL$13</v>
      </c>
      <c r="BM3434" s="172" t="str">
        <f t="shared" si="4472"/>
        <v>BM$13</v>
      </c>
      <c r="BN3434" s="172" t="str">
        <f t="shared" si="4472"/>
        <v>BN$13</v>
      </c>
      <c r="BO3434" s="172" t="str">
        <f t="shared" si="4472"/>
        <v>BO$13</v>
      </c>
      <c r="BP3434" s="172" t="str">
        <f t="shared" si="4472"/>
        <v>BP$13</v>
      </c>
      <c r="BQ3434" s="172" t="str">
        <f t="shared" si="4472"/>
        <v>BQ$13</v>
      </c>
      <c r="BR3434" s="172" t="str">
        <f t="shared" si="4472"/>
        <v>BR$13</v>
      </c>
      <c r="BS3434" s="172" t="str">
        <f t="shared" si="4472"/>
        <v>BS$13</v>
      </c>
      <c r="BT3434" s="172" t="str">
        <f t="shared" si="4472"/>
        <v>BT$13</v>
      </c>
      <c r="BU3434" s="172" t="str">
        <f t="shared" si="4472"/>
        <v>BU$13</v>
      </c>
      <c r="BV3434" s="172" t="str">
        <f t="shared" si="4472"/>
        <v>BV$13</v>
      </c>
      <c r="BW3434" s="172" t="str">
        <f t="shared" si="4472"/>
        <v>BW$13</v>
      </c>
      <c r="BX3434" s="172" t="str">
        <f t="shared" si="4472"/>
        <v>BX$13</v>
      </c>
      <c r="BY3434" s="172" t="str">
        <f t="shared" si="4472"/>
        <v>BY$13</v>
      </c>
      <c r="BZ3434" s="172" t="str">
        <f t="shared" si="4472"/>
        <v>BZ$13</v>
      </c>
      <c r="CA3434" s="172" t="str">
        <f t="shared" si="4472"/>
        <v>CA$13</v>
      </c>
      <c r="CB3434" s="172" t="str">
        <f t="shared" si="4472"/>
        <v>CB$13</v>
      </c>
      <c r="CC3434" s="172" t="str">
        <f t="shared" si="4472"/>
        <v>CC$13</v>
      </c>
      <c r="CD3434" s="172" t="str">
        <f t="shared" si="4472"/>
        <v>CD$13</v>
      </c>
      <c r="CE3434" s="172" t="str">
        <f t="shared" ref="CE3434:CK3434" si="4473">CE3420</f>
        <v>CE$13</v>
      </c>
      <c r="CF3434" s="172" t="str">
        <f t="shared" si="4473"/>
        <v>CF$13</v>
      </c>
      <c r="CG3434" s="172" t="str">
        <f t="shared" si="4473"/>
        <v>CG$13</v>
      </c>
      <c r="CH3434" s="172" t="str">
        <f t="shared" si="4473"/>
        <v>CH$13</v>
      </c>
      <c r="CI3434" s="172" t="str">
        <f t="shared" si="4473"/>
        <v>CI$13</v>
      </c>
      <c r="CJ3434" s="172" t="str">
        <f t="shared" si="4473"/>
        <v>CJ$13</v>
      </c>
      <c r="CK3434" s="172" t="str">
        <f t="shared" si="4473"/>
        <v>CK$13</v>
      </c>
      <c r="CL3434" s="172" t="str">
        <f t="shared" ref="CL3434" si="4474">CL3420</f>
        <v>CL$13</v>
      </c>
    </row>
    <row r="3435" spans="2:90" x14ac:dyDescent="0.4">
      <c r="B3435" s="184" t="str">
        <f>B3425</f>
        <v>% of operating income - direct cost:</v>
      </c>
      <c r="C3435" s="12"/>
      <c r="D3435" s="12" t="s">
        <v>427</v>
      </c>
      <c r="E3435" s="12" t="s">
        <v>906</v>
      </c>
      <c r="F3435" s="12"/>
      <c r="G3435" s="12" t="s">
        <v>330</v>
      </c>
      <c r="H3435" s="12"/>
      <c r="I3435" s="60"/>
      <c r="J3435" s="60"/>
      <c r="K3435" s="15"/>
      <c r="L3435" s="15"/>
      <c r="M3435" s="15"/>
      <c r="N3435" s="15"/>
      <c r="O3435" s="15"/>
      <c r="P3435" s="15"/>
      <c r="R3435" s="15"/>
      <c r="S3435" s="172">
        <f t="shared" ref="S3435" si="4475">S3421</f>
        <v>0</v>
      </c>
      <c r="T3435" s="172">
        <f t="shared" ref="T3435:AX3435" si="4476">T3421</f>
        <v>0</v>
      </c>
      <c r="U3435" s="172">
        <f t="shared" si="4476"/>
        <v>0</v>
      </c>
      <c r="V3435" s="172">
        <f t="shared" si="4476"/>
        <v>0</v>
      </c>
      <c r="W3435" s="172">
        <f t="shared" si="4476"/>
        <v>0</v>
      </c>
      <c r="X3435" s="172">
        <f t="shared" si="4476"/>
        <v>0</v>
      </c>
      <c r="Y3435" s="172">
        <f t="shared" si="4476"/>
        <v>0</v>
      </c>
      <c r="Z3435" s="172">
        <f t="shared" si="4476"/>
        <v>0</v>
      </c>
      <c r="AA3435" s="172">
        <f t="shared" si="4476"/>
        <v>0</v>
      </c>
      <c r="AB3435" s="172">
        <f t="shared" si="4476"/>
        <v>0</v>
      </c>
      <c r="AC3435" s="172">
        <f t="shared" si="4476"/>
        <v>0</v>
      </c>
      <c r="AD3435" s="172">
        <f t="shared" si="4476"/>
        <v>0</v>
      </c>
      <c r="AE3435" s="172">
        <f t="shared" si="4476"/>
        <v>0</v>
      </c>
      <c r="AF3435" s="172">
        <f t="shared" si="4476"/>
        <v>0</v>
      </c>
      <c r="AG3435" s="172">
        <f t="shared" si="4476"/>
        <v>0</v>
      </c>
      <c r="AH3435" s="172">
        <f t="shared" si="4476"/>
        <v>0</v>
      </c>
      <c r="AI3435" s="172">
        <f t="shared" si="4476"/>
        <v>0</v>
      </c>
      <c r="AJ3435" s="172">
        <f t="shared" si="4476"/>
        <v>0</v>
      </c>
      <c r="AK3435" s="172">
        <f t="shared" si="4476"/>
        <v>0</v>
      </c>
      <c r="AL3435" s="172">
        <f t="shared" si="4476"/>
        <v>0</v>
      </c>
      <c r="AM3435" s="172">
        <f t="shared" si="4476"/>
        <v>0</v>
      </c>
      <c r="AN3435" s="172">
        <f t="shared" si="4476"/>
        <v>0</v>
      </c>
      <c r="AO3435" s="172">
        <f t="shared" si="4476"/>
        <v>0</v>
      </c>
      <c r="AP3435" s="172">
        <f t="shared" si="4476"/>
        <v>0</v>
      </c>
      <c r="AQ3435" s="172">
        <f t="shared" si="4476"/>
        <v>0</v>
      </c>
      <c r="AR3435" s="172">
        <f t="shared" si="4476"/>
        <v>0</v>
      </c>
      <c r="AS3435" s="172">
        <f t="shared" si="4476"/>
        <v>0</v>
      </c>
      <c r="AT3435" s="172">
        <f t="shared" si="4476"/>
        <v>0</v>
      </c>
      <c r="AU3435" s="172">
        <f t="shared" si="4476"/>
        <v>0</v>
      </c>
      <c r="AV3435" s="172">
        <f t="shared" si="4476"/>
        <v>0</v>
      </c>
      <c r="AW3435" s="172">
        <f t="shared" si="4476"/>
        <v>0</v>
      </c>
      <c r="AX3435" s="172">
        <f t="shared" si="4476"/>
        <v>0</v>
      </c>
      <c r="AY3435" s="172">
        <f t="shared" ref="AY3435:CD3435" si="4477">AY3421</f>
        <v>0</v>
      </c>
      <c r="AZ3435" s="172">
        <f t="shared" si="4477"/>
        <v>0</v>
      </c>
      <c r="BA3435" s="172">
        <f t="shared" si="4477"/>
        <v>0</v>
      </c>
      <c r="BB3435" s="172">
        <f t="shared" si="4477"/>
        <v>0</v>
      </c>
      <c r="BC3435" s="172">
        <f t="shared" si="4477"/>
        <v>0</v>
      </c>
      <c r="BD3435" s="172">
        <f t="shared" si="4477"/>
        <v>0</v>
      </c>
      <c r="BE3435" s="172">
        <f t="shared" si="4477"/>
        <v>0</v>
      </c>
      <c r="BF3435" s="172">
        <f t="shared" si="4477"/>
        <v>0</v>
      </c>
      <c r="BG3435" s="172">
        <f t="shared" si="4477"/>
        <v>0</v>
      </c>
      <c r="BH3435" s="172">
        <f t="shared" si="4477"/>
        <v>0</v>
      </c>
      <c r="BI3435" s="172">
        <f t="shared" si="4477"/>
        <v>0</v>
      </c>
      <c r="BJ3435" s="172">
        <f t="shared" si="4477"/>
        <v>0</v>
      </c>
      <c r="BK3435" s="172">
        <f t="shared" si="4477"/>
        <v>0</v>
      </c>
      <c r="BL3435" s="172">
        <f t="shared" si="4477"/>
        <v>0</v>
      </c>
      <c r="BM3435" s="172">
        <f t="shared" si="4477"/>
        <v>0</v>
      </c>
      <c r="BN3435" s="172">
        <f t="shared" si="4477"/>
        <v>0</v>
      </c>
      <c r="BO3435" s="172">
        <f t="shared" si="4477"/>
        <v>0</v>
      </c>
      <c r="BP3435" s="172">
        <f t="shared" si="4477"/>
        <v>0</v>
      </c>
      <c r="BQ3435" s="172">
        <f t="shared" si="4477"/>
        <v>0</v>
      </c>
      <c r="BR3435" s="172">
        <f t="shared" si="4477"/>
        <v>0</v>
      </c>
      <c r="BS3435" s="172">
        <f t="shared" si="4477"/>
        <v>0</v>
      </c>
      <c r="BT3435" s="172">
        <f t="shared" si="4477"/>
        <v>0</v>
      </c>
      <c r="BU3435" s="172">
        <f t="shared" si="4477"/>
        <v>0</v>
      </c>
      <c r="BV3435" s="172">
        <f t="shared" si="4477"/>
        <v>0</v>
      </c>
      <c r="BW3435" s="172">
        <f t="shared" si="4477"/>
        <v>0</v>
      </c>
      <c r="BX3435" s="172">
        <f t="shared" si="4477"/>
        <v>0</v>
      </c>
      <c r="BY3435" s="172">
        <f t="shared" si="4477"/>
        <v>0</v>
      </c>
      <c r="BZ3435" s="172">
        <f t="shared" si="4477"/>
        <v>0</v>
      </c>
      <c r="CA3435" s="172">
        <f t="shared" si="4477"/>
        <v>0</v>
      </c>
      <c r="CB3435" s="172">
        <f t="shared" si="4477"/>
        <v>0</v>
      </c>
      <c r="CC3435" s="172">
        <f t="shared" si="4477"/>
        <v>0</v>
      </c>
      <c r="CD3435" s="172">
        <f t="shared" si="4477"/>
        <v>0</v>
      </c>
      <c r="CE3435" s="172">
        <f t="shared" ref="CE3435:CK3435" si="4478">CE3421</f>
        <v>0</v>
      </c>
      <c r="CF3435" s="172">
        <f t="shared" si="4478"/>
        <v>0</v>
      </c>
      <c r="CG3435" s="172">
        <f t="shared" si="4478"/>
        <v>0</v>
      </c>
      <c r="CH3435" s="172">
        <f t="shared" si="4478"/>
        <v>0</v>
      </c>
      <c r="CI3435" s="172">
        <f t="shared" si="4478"/>
        <v>0</v>
      </c>
      <c r="CJ3435" s="172">
        <f t="shared" si="4478"/>
        <v>0</v>
      </c>
      <c r="CK3435" s="172">
        <f t="shared" si="4478"/>
        <v>0</v>
      </c>
      <c r="CL3435" s="172">
        <f t="shared" ref="CL3435" si="4479">CL3421</f>
        <v>0</v>
      </c>
    </row>
    <row r="3436" spans="2:90" x14ac:dyDescent="0.4">
      <c r="B3436" s="231" t="str">
        <f>IFERROR(SUBSTITUTE(TRIM(MID(B3425, SEARCH("-", B3425) + 1, LEN(B3425))),":",""),"no unit")</f>
        <v>direct cost</v>
      </c>
      <c r="C3436" s="12"/>
      <c r="D3436" s="12" t="s">
        <v>427</v>
      </c>
      <c r="E3436" s="12" t="s">
        <v>906</v>
      </c>
      <c r="F3436" s="12"/>
      <c r="G3436" s="12" t="s">
        <v>330</v>
      </c>
      <c r="H3436" s="12"/>
      <c r="I3436" s="60"/>
      <c r="J3436" s="60"/>
      <c r="K3436" s="15"/>
      <c r="L3436" s="15"/>
      <c r="M3436" s="15"/>
      <c r="N3436" s="15"/>
      <c r="O3436" s="15"/>
      <c r="P3436" s="15"/>
      <c r="R3436" s="15"/>
      <c r="S3436" s="172"/>
      <c r="T3436" s="172"/>
      <c r="U3436" s="172"/>
      <c r="V3436" s="172"/>
      <c r="W3436" s="172"/>
      <c r="X3436" s="172"/>
      <c r="Y3436" s="172"/>
      <c r="Z3436" s="172"/>
      <c r="AA3436" s="172"/>
      <c r="AB3436" s="172"/>
      <c r="AC3436" s="172"/>
      <c r="AD3436" s="172"/>
      <c r="AE3436" s="172"/>
      <c r="AF3436" s="172"/>
      <c r="AG3436" s="172"/>
      <c r="AH3436" s="172"/>
      <c r="AI3436" s="172"/>
      <c r="AJ3436" s="172"/>
      <c r="AK3436" s="172"/>
      <c r="AL3436" s="172"/>
      <c r="AM3436" s="172"/>
      <c r="AN3436" s="172"/>
      <c r="AO3436" s="172"/>
      <c r="AP3436" s="172"/>
      <c r="AQ3436" s="172"/>
      <c r="AR3436" s="172"/>
      <c r="AS3436" s="172"/>
      <c r="AT3436" s="172"/>
      <c r="AU3436" s="172"/>
      <c r="AV3436" s="172"/>
      <c r="AW3436" s="172"/>
      <c r="AX3436" s="172"/>
      <c r="AY3436" s="172"/>
      <c r="AZ3436" s="172"/>
      <c r="BA3436" s="172"/>
      <c r="BB3436" s="172"/>
      <c r="BC3436" s="172"/>
      <c r="BD3436" s="172"/>
      <c r="BE3436" s="172"/>
      <c r="BF3436" s="172"/>
      <c r="BG3436" s="172"/>
      <c r="BH3436" s="172"/>
      <c r="BI3436" s="172"/>
      <c r="BJ3436" s="172"/>
      <c r="BK3436" s="172"/>
      <c r="BL3436" s="172"/>
      <c r="BM3436" s="172"/>
      <c r="BN3436" s="172"/>
      <c r="BO3436" s="172"/>
      <c r="BP3436" s="172"/>
      <c r="BQ3436" s="172"/>
      <c r="BR3436" s="172"/>
      <c r="BS3436" s="172"/>
      <c r="BT3436" s="172"/>
      <c r="BU3436" s="172"/>
      <c r="BV3436" s="172"/>
      <c r="BW3436" s="172"/>
      <c r="BX3436" s="172"/>
      <c r="BY3436" s="172"/>
      <c r="BZ3436" s="172"/>
      <c r="CA3436" s="172"/>
      <c r="CB3436" s="172"/>
      <c r="CC3436" s="172"/>
      <c r="CD3436" s="172"/>
      <c r="CE3436" s="172"/>
      <c r="CF3436" s="172"/>
      <c r="CG3436" s="172"/>
      <c r="CH3436" s="172"/>
      <c r="CI3436" s="172"/>
      <c r="CJ3436" s="172"/>
      <c r="CK3436" s="172"/>
      <c r="CL3436" s="172"/>
    </row>
    <row r="3437" spans="2:90" x14ac:dyDescent="0.4">
      <c r="B3437" s="130" t="str">
        <f>B3423</f>
        <v>Secondary revenue driver</v>
      </c>
      <c r="C3437" s="12"/>
      <c r="D3437" s="12" t="s">
        <v>427</v>
      </c>
      <c r="E3437" s="12" t="s">
        <v>906</v>
      </c>
      <c r="F3437" s="12"/>
      <c r="G3437" s="12" t="s">
        <v>330</v>
      </c>
      <c r="H3437" s="12"/>
      <c r="I3437" s="60"/>
      <c r="J3437" s="60"/>
      <c r="K3437" s="15"/>
      <c r="L3437" s="15"/>
      <c r="M3437" s="15"/>
      <c r="N3437" s="15"/>
      <c r="O3437" s="15"/>
      <c r="P3437" s="15"/>
      <c r="R3437" s="15"/>
      <c r="S3437" s="4" t="str">
        <f t="shared" ref="S3437" si="4480">ADDRESS(ROW(S3418),COLUMN(S3418),2)</f>
        <v>S$3418</v>
      </c>
      <c r="T3437" s="4" t="str">
        <f t="shared" ref="T3437:AY3437" si="4481">ADDRESS(ROW(T3418),COLUMN(T3418),2)</f>
        <v>T$3418</v>
      </c>
      <c r="U3437" s="4" t="str">
        <f t="shared" si="4481"/>
        <v>U$3418</v>
      </c>
      <c r="V3437" s="4" t="str">
        <f t="shared" si="4481"/>
        <v>V$3418</v>
      </c>
      <c r="W3437" s="4" t="str">
        <f t="shared" si="4481"/>
        <v>W$3418</v>
      </c>
      <c r="X3437" s="4" t="str">
        <f t="shared" si="4481"/>
        <v>X$3418</v>
      </c>
      <c r="Y3437" s="4" t="str">
        <f t="shared" si="4481"/>
        <v>Y$3418</v>
      </c>
      <c r="Z3437" s="4" t="str">
        <f t="shared" si="4481"/>
        <v>Z$3418</v>
      </c>
      <c r="AA3437" s="4" t="str">
        <f t="shared" si="4481"/>
        <v>AA$3418</v>
      </c>
      <c r="AB3437" s="4" t="str">
        <f t="shared" si="4481"/>
        <v>AB$3418</v>
      </c>
      <c r="AC3437" s="4" t="str">
        <f t="shared" si="4481"/>
        <v>AC$3418</v>
      </c>
      <c r="AD3437" s="4" t="str">
        <f t="shared" si="4481"/>
        <v>AD$3418</v>
      </c>
      <c r="AE3437" s="4" t="str">
        <f t="shared" si="4481"/>
        <v>AE$3418</v>
      </c>
      <c r="AF3437" s="4" t="str">
        <f t="shared" si="4481"/>
        <v>AF$3418</v>
      </c>
      <c r="AG3437" s="4" t="str">
        <f t="shared" si="4481"/>
        <v>AG$3418</v>
      </c>
      <c r="AH3437" s="4" t="str">
        <f t="shared" si="4481"/>
        <v>AH$3418</v>
      </c>
      <c r="AI3437" s="4" t="str">
        <f t="shared" si="4481"/>
        <v>AI$3418</v>
      </c>
      <c r="AJ3437" s="4" t="str">
        <f t="shared" si="4481"/>
        <v>AJ$3418</v>
      </c>
      <c r="AK3437" s="4" t="str">
        <f t="shared" si="4481"/>
        <v>AK$3418</v>
      </c>
      <c r="AL3437" s="4" t="str">
        <f t="shared" si="4481"/>
        <v>AL$3418</v>
      </c>
      <c r="AM3437" s="4" t="str">
        <f t="shared" si="4481"/>
        <v>AM$3418</v>
      </c>
      <c r="AN3437" s="4" t="str">
        <f t="shared" si="4481"/>
        <v>AN$3418</v>
      </c>
      <c r="AO3437" s="4" t="str">
        <f t="shared" si="4481"/>
        <v>AO$3418</v>
      </c>
      <c r="AP3437" s="4" t="str">
        <f t="shared" si="4481"/>
        <v>AP$3418</v>
      </c>
      <c r="AQ3437" s="4" t="str">
        <f t="shared" si="4481"/>
        <v>AQ$3418</v>
      </c>
      <c r="AR3437" s="4" t="str">
        <f t="shared" si="4481"/>
        <v>AR$3418</v>
      </c>
      <c r="AS3437" s="4" t="str">
        <f t="shared" si="4481"/>
        <v>AS$3418</v>
      </c>
      <c r="AT3437" s="4" t="str">
        <f t="shared" si="4481"/>
        <v>AT$3418</v>
      </c>
      <c r="AU3437" s="4" t="str">
        <f t="shared" si="4481"/>
        <v>AU$3418</v>
      </c>
      <c r="AV3437" s="4" t="str">
        <f t="shared" si="4481"/>
        <v>AV$3418</v>
      </c>
      <c r="AW3437" s="4" t="str">
        <f t="shared" si="4481"/>
        <v>AW$3418</v>
      </c>
      <c r="AX3437" s="4" t="str">
        <f t="shared" si="4481"/>
        <v>AX$3418</v>
      </c>
      <c r="AY3437" s="4" t="str">
        <f t="shared" si="4481"/>
        <v>AY$3418</v>
      </c>
      <c r="AZ3437" s="4" t="str">
        <f t="shared" ref="AZ3437:CE3437" si="4482">ADDRESS(ROW(AZ3418),COLUMN(AZ3418),2)</f>
        <v>AZ$3418</v>
      </c>
      <c r="BA3437" s="4" t="str">
        <f t="shared" si="4482"/>
        <v>BA$3418</v>
      </c>
      <c r="BB3437" s="4" t="str">
        <f t="shared" si="4482"/>
        <v>BB$3418</v>
      </c>
      <c r="BC3437" s="4" t="str">
        <f t="shared" si="4482"/>
        <v>BC$3418</v>
      </c>
      <c r="BD3437" s="4" t="str">
        <f t="shared" si="4482"/>
        <v>BD$3418</v>
      </c>
      <c r="BE3437" s="4" t="str">
        <f t="shared" si="4482"/>
        <v>BE$3418</v>
      </c>
      <c r="BF3437" s="4" t="str">
        <f t="shared" si="4482"/>
        <v>BF$3418</v>
      </c>
      <c r="BG3437" s="4" t="str">
        <f t="shared" si="4482"/>
        <v>BG$3418</v>
      </c>
      <c r="BH3437" s="4" t="str">
        <f t="shared" si="4482"/>
        <v>BH$3418</v>
      </c>
      <c r="BI3437" s="4" t="str">
        <f t="shared" si="4482"/>
        <v>BI$3418</v>
      </c>
      <c r="BJ3437" s="4" t="str">
        <f t="shared" si="4482"/>
        <v>BJ$3418</v>
      </c>
      <c r="BK3437" s="4" t="str">
        <f t="shared" si="4482"/>
        <v>BK$3418</v>
      </c>
      <c r="BL3437" s="4" t="str">
        <f t="shared" si="4482"/>
        <v>BL$3418</v>
      </c>
      <c r="BM3437" s="4" t="str">
        <f t="shared" si="4482"/>
        <v>BM$3418</v>
      </c>
      <c r="BN3437" s="4" t="str">
        <f t="shared" si="4482"/>
        <v>BN$3418</v>
      </c>
      <c r="BO3437" s="4" t="str">
        <f t="shared" si="4482"/>
        <v>BO$3418</v>
      </c>
      <c r="BP3437" s="4" t="str">
        <f t="shared" si="4482"/>
        <v>BP$3418</v>
      </c>
      <c r="BQ3437" s="4" t="str">
        <f t="shared" si="4482"/>
        <v>BQ$3418</v>
      </c>
      <c r="BR3437" s="4" t="str">
        <f t="shared" si="4482"/>
        <v>BR$3418</v>
      </c>
      <c r="BS3437" s="4" t="str">
        <f t="shared" si="4482"/>
        <v>BS$3418</v>
      </c>
      <c r="BT3437" s="4" t="str">
        <f t="shared" si="4482"/>
        <v>BT$3418</v>
      </c>
      <c r="BU3437" s="4" t="str">
        <f t="shared" si="4482"/>
        <v>BU$3418</v>
      </c>
      <c r="BV3437" s="4" t="str">
        <f t="shared" si="4482"/>
        <v>BV$3418</v>
      </c>
      <c r="BW3437" s="4" t="str">
        <f t="shared" si="4482"/>
        <v>BW$3418</v>
      </c>
      <c r="BX3437" s="4" t="str">
        <f t="shared" si="4482"/>
        <v>BX$3418</v>
      </c>
      <c r="BY3437" s="4" t="str">
        <f t="shared" si="4482"/>
        <v>BY$3418</v>
      </c>
      <c r="BZ3437" s="4" t="str">
        <f t="shared" si="4482"/>
        <v>BZ$3418</v>
      </c>
      <c r="CA3437" s="4" t="str">
        <f t="shared" si="4482"/>
        <v>CA$3418</v>
      </c>
      <c r="CB3437" s="4" t="str">
        <f t="shared" si="4482"/>
        <v>CB$3418</v>
      </c>
      <c r="CC3437" s="4" t="str">
        <f t="shared" si="4482"/>
        <v>CC$3418</v>
      </c>
      <c r="CD3437" s="4" t="str">
        <f t="shared" si="4482"/>
        <v>CD$3418</v>
      </c>
      <c r="CE3437" s="4" t="str">
        <f t="shared" si="4482"/>
        <v>CE$3418</v>
      </c>
      <c r="CF3437" s="4" t="str">
        <f t="shared" ref="CF3437:CK3437" si="4483">ADDRESS(ROW(CF3418),COLUMN(CF3418),2)</f>
        <v>CF$3418</v>
      </c>
      <c r="CG3437" s="4" t="str">
        <f t="shared" si="4483"/>
        <v>CG$3418</v>
      </c>
      <c r="CH3437" s="4" t="str">
        <f t="shared" si="4483"/>
        <v>CH$3418</v>
      </c>
      <c r="CI3437" s="4" t="str">
        <f t="shared" si="4483"/>
        <v>CI$3418</v>
      </c>
      <c r="CJ3437" s="4" t="str">
        <f t="shared" si="4483"/>
        <v>CJ$3418</v>
      </c>
      <c r="CK3437" s="4" t="str">
        <f t="shared" si="4483"/>
        <v>CK$3418</v>
      </c>
      <c r="CL3437" s="4" t="str">
        <f t="shared" ref="CL3437" si="4484">ADDRESS(ROW(CL3418),COLUMN(CL3418),2)</f>
        <v>CL$3418</v>
      </c>
    </row>
    <row r="3438" spans="2:90" x14ac:dyDescent="0.4">
      <c r="B3438" s="130" t="str">
        <f>B3424</f>
        <v>Secondary volume driver</v>
      </c>
      <c r="C3438" s="12"/>
      <c r="D3438" s="12" t="s">
        <v>427</v>
      </c>
      <c r="E3438" s="12" t="s">
        <v>906</v>
      </c>
      <c r="F3438" s="12"/>
      <c r="G3438" s="12" t="s">
        <v>330</v>
      </c>
      <c r="H3438" s="12"/>
      <c r="I3438" s="60"/>
      <c r="J3438" s="60"/>
      <c r="K3438" s="15"/>
      <c r="L3438" s="15"/>
      <c r="M3438" s="15"/>
      <c r="N3438" s="15"/>
      <c r="O3438" s="15"/>
      <c r="P3438" s="15"/>
      <c r="R3438" s="15"/>
      <c r="S3438" s="172" t="str">
        <f t="shared" ref="S3438" si="4485">S3424</f>
        <v>S$15</v>
      </c>
      <c r="T3438" s="172" t="str">
        <f t="shared" ref="T3438:AX3438" si="4486">T3424</f>
        <v>T$15</v>
      </c>
      <c r="U3438" s="172" t="str">
        <f t="shared" si="4486"/>
        <v>U$15</v>
      </c>
      <c r="V3438" s="172" t="str">
        <f t="shared" si="4486"/>
        <v>V$15</v>
      </c>
      <c r="W3438" s="172" t="str">
        <f t="shared" si="4486"/>
        <v>W$15</v>
      </c>
      <c r="X3438" s="172" t="str">
        <f t="shared" si="4486"/>
        <v>X$15</v>
      </c>
      <c r="Y3438" s="172" t="str">
        <f t="shared" si="4486"/>
        <v>Y$15</v>
      </c>
      <c r="Z3438" s="172" t="str">
        <f t="shared" si="4486"/>
        <v>Z$15</v>
      </c>
      <c r="AA3438" s="172" t="str">
        <f t="shared" si="4486"/>
        <v>AA$15</v>
      </c>
      <c r="AB3438" s="172" t="str">
        <f t="shared" si="4486"/>
        <v>AB$15</v>
      </c>
      <c r="AC3438" s="172" t="str">
        <f t="shared" si="4486"/>
        <v>AC$15</v>
      </c>
      <c r="AD3438" s="172" t="str">
        <f t="shared" si="4486"/>
        <v>AD$15</v>
      </c>
      <c r="AE3438" s="172" t="str">
        <f t="shared" si="4486"/>
        <v>AE$15</v>
      </c>
      <c r="AF3438" s="172" t="str">
        <f t="shared" si="4486"/>
        <v>AF$15</v>
      </c>
      <c r="AG3438" s="172" t="str">
        <f t="shared" si="4486"/>
        <v>AG$15</v>
      </c>
      <c r="AH3438" s="172" t="str">
        <f t="shared" si="4486"/>
        <v>AH$15</v>
      </c>
      <c r="AI3438" s="172" t="str">
        <f t="shared" si="4486"/>
        <v>AI$15</v>
      </c>
      <c r="AJ3438" s="172" t="str">
        <f t="shared" si="4486"/>
        <v>AJ$15</v>
      </c>
      <c r="AK3438" s="172" t="str">
        <f t="shared" si="4486"/>
        <v>AK$15</v>
      </c>
      <c r="AL3438" s="172" t="str">
        <f t="shared" si="4486"/>
        <v>AL$15</v>
      </c>
      <c r="AM3438" s="172" t="str">
        <f t="shared" si="4486"/>
        <v>AM$15</v>
      </c>
      <c r="AN3438" s="172" t="str">
        <f t="shared" si="4486"/>
        <v>AN$15</v>
      </c>
      <c r="AO3438" s="172" t="str">
        <f t="shared" si="4486"/>
        <v>AO$15</v>
      </c>
      <c r="AP3438" s="172" t="str">
        <f t="shared" si="4486"/>
        <v>AP$15</v>
      </c>
      <c r="AQ3438" s="172" t="str">
        <f t="shared" si="4486"/>
        <v>AQ$15</v>
      </c>
      <c r="AR3438" s="172" t="str">
        <f t="shared" si="4486"/>
        <v>AR$15</v>
      </c>
      <c r="AS3438" s="172" t="str">
        <f t="shared" si="4486"/>
        <v>AS$15</v>
      </c>
      <c r="AT3438" s="172" t="str">
        <f t="shared" si="4486"/>
        <v>AT$15</v>
      </c>
      <c r="AU3438" s="172" t="str">
        <f t="shared" si="4486"/>
        <v>AU$15</v>
      </c>
      <c r="AV3438" s="172" t="str">
        <f t="shared" si="4486"/>
        <v>AV$15</v>
      </c>
      <c r="AW3438" s="172" t="str">
        <f t="shared" si="4486"/>
        <v>AW$15</v>
      </c>
      <c r="AX3438" s="172" t="str">
        <f t="shared" si="4486"/>
        <v>AX$15</v>
      </c>
      <c r="AY3438" s="172" t="str">
        <f t="shared" ref="AY3438:CD3438" si="4487">AY3424</f>
        <v>AY$15</v>
      </c>
      <c r="AZ3438" s="172" t="str">
        <f t="shared" si="4487"/>
        <v>AZ$15</v>
      </c>
      <c r="BA3438" s="172" t="str">
        <f t="shared" si="4487"/>
        <v>BA$15</v>
      </c>
      <c r="BB3438" s="172" t="str">
        <f t="shared" si="4487"/>
        <v>BB$15</v>
      </c>
      <c r="BC3438" s="172" t="str">
        <f t="shared" si="4487"/>
        <v>BC$15</v>
      </c>
      <c r="BD3438" s="172" t="str">
        <f t="shared" si="4487"/>
        <v>BD$15</v>
      </c>
      <c r="BE3438" s="172" t="str">
        <f t="shared" si="4487"/>
        <v>BE$15</v>
      </c>
      <c r="BF3438" s="172" t="str">
        <f t="shared" si="4487"/>
        <v>BF$15</v>
      </c>
      <c r="BG3438" s="172" t="str">
        <f t="shared" si="4487"/>
        <v>BG$15</v>
      </c>
      <c r="BH3438" s="172" t="str">
        <f t="shared" si="4487"/>
        <v>BH$15</v>
      </c>
      <c r="BI3438" s="172" t="str">
        <f t="shared" si="4487"/>
        <v>BI$15</v>
      </c>
      <c r="BJ3438" s="172" t="str">
        <f t="shared" si="4487"/>
        <v>BJ$15</v>
      </c>
      <c r="BK3438" s="172" t="str">
        <f t="shared" si="4487"/>
        <v>BK$15</v>
      </c>
      <c r="BL3438" s="172" t="str">
        <f t="shared" si="4487"/>
        <v>BL$15</v>
      </c>
      <c r="BM3438" s="172" t="str">
        <f t="shared" si="4487"/>
        <v>BM$15</v>
      </c>
      <c r="BN3438" s="172" t="str">
        <f t="shared" si="4487"/>
        <v>BN$15</v>
      </c>
      <c r="BO3438" s="172" t="str">
        <f t="shared" si="4487"/>
        <v>BO$15</v>
      </c>
      <c r="BP3438" s="172" t="str">
        <f t="shared" si="4487"/>
        <v>BP$15</v>
      </c>
      <c r="BQ3438" s="172" t="str">
        <f t="shared" si="4487"/>
        <v>BQ$15</v>
      </c>
      <c r="BR3438" s="172" t="str">
        <f t="shared" si="4487"/>
        <v>BR$15</v>
      </c>
      <c r="BS3438" s="172" t="str">
        <f t="shared" si="4487"/>
        <v>BS$15</v>
      </c>
      <c r="BT3438" s="172" t="str">
        <f t="shared" si="4487"/>
        <v>BT$15</v>
      </c>
      <c r="BU3438" s="172" t="str">
        <f t="shared" si="4487"/>
        <v>BU$15</v>
      </c>
      <c r="BV3438" s="172" t="str">
        <f t="shared" si="4487"/>
        <v>BV$15</v>
      </c>
      <c r="BW3438" s="172" t="str">
        <f t="shared" si="4487"/>
        <v>BW$15</v>
      </c>
      <c r="BX3438" s="172" t="str">
        <f t="shared" si="4487"/>
        <v>BX$15</v>
      </c>
      <c r="BY3438" s="172" t="str">
        <f t="shared" si="4487"/>
        <v>BY$15</v>
      </c>
      <c r="BZ3438" s="172" t="str">
        <f t="shared" si="4487"/>
        <v>BZ$15</v>
      </c>
      <c r="CA3438" s="172" t="str">
        <f t="shared" si="4487"/>
        <v>CA$15</v>
      </c>
      <c r="CB3438" s="172" t="str">
        <f t="shared" si="4487"/>
        <v>CB$15</v>
      </c>
      <c r="CC3438" s="172" t="str">
        <f t="shared" si="4487"/>
        <v>CC$15</v>
      </c>
      <c r="CD3438" s="172" t="str">
        <f t="shared" si="4487"/>
        <v>CD$15</v>
      </c>
      <c r="CE3438" s="172" t="str">
        <f t="shared" ref="CE3438:CK3438" si="4488">CE3424</f>
        <v>CE$15</v>
      </c>
      <c r="CF3438" s="172" t="str">
        <f t="shared" si="4488"/>
        <v>CF$15</v>
      </c>
      <c r="CG3438" s="172" t="str">
        <f t="shared" si="4488"/>
        <v>CG$15</v>
      </c>
      <c r="CH3438" s="172" t="str">
        <f t="shared" si="4488"/>
        <v>CH$15</v>
      </c>
      <c r="CI3438" s="172" t="str">
        <f t="shared" si="4488"/>
        <v>CI$15</v>
      </c>
      <c r="CJ3438" s="172" t="str">
        <f t="shared" si="4488"/>
        <v>CJ$15</v>
      </c>
      <c r="CK3438" s="172" t="str">
        <f t="shared" si="4488"/>
        <v>CK$15</v>
      </c>
      <c r="CL3438" s="172" t="str">
        <f t="shared" ref="CL3438" si="4489">CL3424</f>
        <v>CL$15</v>
      </c>
    </row>
    <row r="3439" spans="2:90" x14ac:dyDescent="0.4">
      <c r="E3439" t="s">
        <v>906</v>
      </c>
    </row>
    <row r="3440" spans="2:90" x14ac:dyDescent="0.4">
      <c r="B3440" s="168" t="s">
        <v>487</v>
      </c>
      <c r="C3440" s="167"/>
      <c r="D3440" s="167"/>
      <c r="E3440" s="167" t="s">
        <v>906</v>
      </c>
      <c r="F3440" s="167"/>
      <c r="G3440" s="167"/>
      <c r="H3440" s="167"/>
      <c r="I3440" s="169"/>
      <c r="J3440" s="169"/>
      <c r="K3440" s="190"/>
      <c r="L3440" s="190"/>
      <c r="M3440" s="190"/>
      <c r="N3440" s="190"/>
      <c r="O3440" s="190"/>
      <c r="P3440" s="190"/>
      <c r="R3440" s="191"/>
      <c r="S3440" s="167"/>
      <c r="T3440" s="167"/>
      <c r="U3440" s="167"/>
      <c r="V3440" s="167"/>
      <c r="W3440" s="167"/>
      <c r="X3440" s="167"/>
      <c r="Y3440" s="167"/>
      <c r="Z3440" s="167"/>
      <c r="AA3440" s="167"/>
      <c r="AB3440" s="167"/>
      <c r="AC3440" s="167"/>
      <c r="AD3440" s="167"/>
      <c r="AE3440" s="167"/>
      <c r="AF3440" s="167"/>
      <c r="AG3440" s="167"/>
      <c r="AH3440" s="167"/>
      <c r="AI3440" s="167"/>
      <c r="AJ3440" s="167"/>
      <c r="AK3440" s="167"/>
      <c r="AL3440" s="167"/>
      <c r="AM3440" s="167"/>
      <c r="AN3440" s="167"/>
      <c r="AO3440" s="167"/>
      <c r="AP3440" s="167"/>
      <c r="AQ3440" s="167"/>
      <c r="AR3440" s="167"/>
      <c r="AS3440" s="167"/>
      <c r="AT3440" s="167"/>
      <c r="AU3440" s="167"/>
      <c r="AV3440" s="167"/>
      <c r="AW3440" s="167"/>
      <c r="AX3440" s="167"/>
      <c r="AY3440" s="167"/>
      <c r="AZ3440" s="167"/>
      <c r="BA3440" s="167"/>
      <c r="BB3440" s="167"/>
      <c r="BC3440" s="167"/>
      <c r="BD3440" s="167"/>
      <c r="BE3440" s="167"/>
      <c r="BF3440" s="167"/>
      <c r="BG3440" s="167"/>
      <c r="BH3440" s="167"/>
      <c r="BI3440" s="167"/>
      <c r="BJ3440" s="167"/>
      <c r="BK3440" s="167"/>
      <c r="BL3440" s="167"/>
      <c r="BM3440" s="167"/>
      <c r="BN3440" s="167"/>
      <c r="BO3440" s="167"/>
      <c r="BP3440" s="167"/>
      <c r="BQ3440" s="167"/>
      <c r="BR3440" s="167"/>
      <c r="BS3440" s="167"/>
      <c r="BT3440" s="167"/>
      <c r="BU3440" s="167"/>
      <c r="BV3440" s="167"/>
      <c r="BW3440" s="167"/>
      <c r="BX3440" s="167"/>
      <c r="BY3440" s="167"/>
      <c r="BZ3440" s="167"/>
      <c r="CA3440" s="167"/>
      <c r="CB3440" s="167"/>
      <c r="CC3440" s="167"/>
      <c r="CD3440" s="167"/>
      <c r="CE3440" s="167"/>
      <c r="CF3440" s="167"/>
      <c r="CG3440" s="167"/>
      <c r="CH3440" s="167"/>
      <c r="CI3440" s="167"/>
      <c r="CJ3440" s="167"/>
      <c r="CK3440" s="167"/>
      <c r="CL3440" s="167"/>
    </row>
    <row r="3441" spans="2:90" x14ac:dyDescent="0.4">
      <c r="B3441" s="168" t="s">
        <v>489</v>
      </c>
      <c r="C3441" s="167"/>
      <c r="D3441" s="167"/>
      <c r="E3441" s="167" t="s">
        <v>906</v>
      </c>
      <c r="F3441" s="167"/>
      <c r="G3441" s="167"/>
      <c r="H3441" s="167"/>
      <c r="I3441" s="169"/>
      <c r="J3441" s="169"/>
      <c r="K3441" s="190"/>
      <c r="L3441" s="190"/>
      <c r="M3441" s="190"/>
      <c r="N3441" s="190"/>
      <c r="O3441" s="190"/>
      <c r="P3441" s="190"/>
      <c r="R3441" s="191"/>
      <c r="S3441" s="167"/>
      <c r="T3441" s="167"/>
      <c r="U3441" s="167"/>
      <c r="V3441" s="167"/>
      <c r="W3441" s="167"/>
      <c r="X3441" s="167"/>
      <c r="Y3441" s="167"/>
      <c r="Z3441" s="167"/>
      <c r="AA3441" s="167"/>
      <c r="AB3441" s="167"/>
      <c r="AC3441" s="167"/>
      <c r="AD3441" s="167"/>
      <c r="AE3441" s="167"/>
      <c r="AF3441" s="167"/>
      <c r="AG3441" s="167"/>
      <c r="AH3441" s="167"/>
      <c r="AI3441" s="167"/>
      <c r="AJ3441" s="167"/>
      <c r="AK3441" s="167"/>
      <c r="AL3441" s="167"/>
      <c r="AM3441" s="167"/>
      <c r="AN3441" s="167"/>
      <c r="AO3441" s="167"/>
      <c r="AP3441" s="167"/>
      <c r="AQ3441" s="167"/>
      <c r="AR3441" s="167"/>
      <c r="AS3441" s="167"/>
      <c r="AT3441" s="167"/>
      <c r="AU3441" s="167"/>
      <c r="AV3441" s="167"/>
      <c r="AW3441" s="167"/>
      <c r="AX3441" s="167"/>
      <c r="AY3441" s="167"/>
      <c r="AZ3441" s="167"/>
      <c r="BA3441" s="167"/>
      <c r="BB3441" s="167"/>
      <c r="BC3441" s="167"/>
      <c r="BD3441" s="167"/>
      <c r="BE3441" s="167"/>
      <c r="BF3441" s="167"/>
      <c r="BG3441" s="167"/>
      <c r="BH3441" s="167"/>
      <c r="BI3441" s="167"/>
      <c r="BJ3441" s="167"/>
      <c r="BK3441" s="167"/>
      <c r="BL3441" s="167"/>
      <c r="BM3441" s="167"/>
      <c r="BN3441" s="167"/>
      <c r="BO3441" s="167"/>
      <c r="BP3441" s="167"/>
      <c r="BQ3441" s="167"/>
      <c r="BR3441" s="167"/>
      <c r="BS3441" s="167"/>
      <c r="BT3441" s="167"/>
      <c r="BU3441" s="167"/>
      <c r="BV3441" s="167"/>
      <c r="BW3441" s="167"/>
      <c r="BX3441" s="167"/>
      <c r="BY3441" s="167"/>
      <c r="BZ3441" s="167"/>
      <c r="CA3441" s="167"/>
      <c r="CB3441" s="167"/>
      <c r="CC3441" s="167"/>
      <c r="CD3441" s="167"/>
      <c r="CE3441" s="167"/>
      <c r="CF3441" s="167"/>
      <c r="CG3441" s="167"/>
      <c r="CH3441" s="167"/>
      <c r="CI3441" s="167"/>
      <c r="CJ3441" s="167"/>
      <c r="CK3441" s="167"/>
      <c r="CL3441" s="167"/>
    </row>
    <row r="3442" spans="2:90" x14ac:dyDescent="0.4">
      <c r="B3442" s="168" t="s">
        <v>459</v>
      </c>
      <c r="C3442" s="167"/>
      <c r="D3442" s="167"/>
      <c r="E3442" s="167" t="s">
        <v>906</v>
      </c>
      <c r="F3442" s="167"/>
      <c r="G3442" s="167"/>
      <c r="H3442" s="167"/>
      <c r="I3442" s="169"/>
      <c r="J3442" s="169"/>
      <c r="K3442" s="190"/>
      <c r="L3442" s="190"/>
      <c r="M3442" s="190"/>
      <c r="N3442" s="190"/>
      <c r="O3442" s="190"/>
      <c r="P3442" s="190"/>
      <c r="R3442" s="191"/>
      <c r="S3442" s="192" t="str">
        <f t="shared" ref="S3442:CD3442" si="4490">S$16</f>
        <v>S$12</v>
      </c>
      <c r="T3442" s="192" t="str">
        <f t="shared" si="4490"/>
        <v>T$12</v>
      </c>
      <c r="U3442" s="192" t="str">
        <f t="shared" si="4490"/>
        <v>U$12</v>
      </c>
      <c r="V3442" s="192" t="str">
        <f t="shared" si="4490"/>
        <v>V$12</v>
      </c>
      <c r="W3442" s="192" t="str">
        <f t="shared" si="4490"/>
        <v>W$12</v>
      </c>
      <c r="X3442" s="192" t="str">
        <f t="shared" si="4490"/>
        <v>X$12</v>
      </c>
      <c r="Y3442" s="192" t="str">
        <f t="shared" si="4490"/>
        <v>Y$12</v>
      </c>
      <c r="Z3442" s="192" t="str">
        <f t="shared" si="4490"/>
        <v>Z$12</v>
      </c>
      <c r="AA3442" s="192" t="str">
        <f t="shared" si="4490"/>
        <v>AA$12</v>
      </c>
      <c r="AB3442" s="192" t="str">
        <f t="shared" si="4490"/>
        <v>AB$12</v>
      </c>
      <c r="AC3442" s="192" t="str">
        <f t="shared" si="4490"/>
        <v>AC$12</v>
      </c>
      <c r="AD3442" s="192" t="str">
        <f t="shared" si="4490"/>
        <v>AD$12</v>
      </c>
      <c r="AE3442" s="192" t="str">
        <f t="shared" si="4490"/>
        <v>AE$12</v>
      </c>
      <c r="AF3442" s="192" t="str">
        <f t="shared" si="4490"/>
        <v>AF$12</v>
      </c>
      <c r="AG3442" s="192" t="str">
        <f t="shared" si="4490"/>
        <v>AG$12</v>
      </c>
      <c r="AH3442" s="192" t="str">
        <f t="shared" si="4490"/>
        <v>AH$12</v>
      </c>
      <c r="AI3442" s="192" t="str">
        <f t="shared" si="4490"/>
        <v>AI$12</v>
      </c>
      <c r="AJ3442" s="192" t="str">
        <f t="shared" si="4490"/>
        <v>AJ$12</v>
      </c>
      <c r="AK3442" s="192" t="str">
        <f t="shared" si="4490"/>
        <v>AK$12</v>
      </c>
      <c r="AL3442" s="192" t="str">
        <f t="shared" si="4490"/>
        <v>AL$12</v>
      </c>
      <c r="AM3442" s="192" t="str">
        <f t="shared" si="4490"/>
        <v>AM$12</v>
      </c>
      <c r="AN3442" s="192" t="str">
        <f t="shared" si="4490"/>
        <v>AN$12</v>
      </c>
      <c r="AO3442" s="192" t="str">
        <f t="shared" si="4490"/>
        <v>AO$12</v>
      </c>
      <c r="AP3442" s="192" t="str">
        <f t="shared" si="4490"/>
        <v>AP$12</v>
      </c>
      <c r="AQ3442" s="192" t="str">
        <f t="shared" si="4490"/>
        <v>AQ$12</v>
      </c>
      <c r="AR3442" s="192" t="str">
        <f t="shared" si="4490"/>
        <v>AR$12</v>
      </c>
      <c r="AS3442" s="192" t="str">
        <f t="shared" si="4490"/>
        <v>AS$12</v>
      </c>
      <c r="AT3442" s="192" t="str">
        <f t="shared" si="4490"/>
        <v>AT$12</v>
      </c>
      <c r="AU3442" s="192" t="str">
        <f t="shared" si="4490"/>
        <v>AU$12</v>
      </c>
      <c r="AV3442" s="192" t="str">
        <f t="shared" si="4490"/>
        <v>AV$12</v>
      </c>
      <c r="AW3442" s="192" t="str">
        <f t="shared" si="4490"/>
        <v>AW$12</v>
      </c>
      <c r="AX3442" s="192" t="str">
        <f t="shared" si="4490"/>
        <v>AX$12</v>
      </c>
      <c r="AY3442" s="192" t="str">
        <f t="shared" si="4490"/>
        <v>AY$12</v>
      </c>
      <c r="AZ3442" s="192" t="str">
        <f t="shared" si="4490"/>
        <v>AZ$12</v>
      </c>
      <c r="BA3442" s="192" t="str">
        <f t="shared" si="4490"/>
        <v>BA$12</v>
      </c>
      <c r="BB3442" s="192" t="str">
        <f t="shared" si="4490"/>
        <v>BB$12</v>
      </c>
      <c r="BC3442" s="192" t="str">
        <f t="shared" si="4490"/>
        <v>BC$12</v>
      </c>
      <c r="BD3442" s="192" t="str">
        <f t="shared" si="4490"/>
        <v>BD$12</v>
      </c>
      <c r="BE3442" s="192" t="str">
        <f t="shared" si="4490"/>
        <v>BE$12</v>
      </c>
      <c r="BF3442" s="192" t="str">
        <f t="shared" si="4490"/>
        <v>BF$12</v>
      </c>
      <c r="BG3442" s="192" t="str">
        <f t="shared" si="4490"/>
        <v>BG$12</v>
      </c>
      <c r="BH3442" s="192" t="str">
        <f t="shared" si="4490"/>
        <v>BH$12</v>
      </c>
      <c r="BI3442" s="192" t="str">
        <f t="shared" si="4490"/>
        <v>BI$12</v>
      </c>
      <c r="BJ3442" s="192" t="str">
        <f t="shared" si="4490"/>
        <v>BJ$12</v>
      </c>
      <c r="BK3442" s="192" t="str">
        <f t="shared" si="4490"/>
        <v>BK$12</v>
      </c>
      <c r="BL3442" s="192" t="str">
        <f t="shared" si="4490"/>
        <v>BL$12</v>
      </c>
      <c r="BM3442" s="192" t="str">
        <f t="shared" si="4490"/>
        <v>BM$12</v>
      </c>
      <c r="BN3442" s="192" t="str">
        <f t="shared" si="4490"/>
        <v>BN$12</v>
      </c>
      <c r="BO3442" s="192" t="str">
        <f t="shared" si="4490"/>
        <v>BO$12</v>
      </c>
      <c r="BP3442" s="192" t="str">
        <f t="shared" si="4490"/>
        <v>BP$12</v>
      </c>
      <c r="BQ3442" s="192" t="str">
        <f t="shared" si="4490"/>
        <v>BQ$12</v>
      </c>
      <c r="BR3442" s="192" t="str">
        <f t="shared" si="4490"/>
        <v>BR$12</v>
      </c>
      <c r="BS3442" s="192" t="str">
        <f t="shared" si="4490"/>
        <v>BS$12</v>
      </c>
      <c r="BT3442" s="192" t="str">
        <f t="shared" si="4490"/>
        <v>BT$12</v>
      </c>
      <c r="BU3442" s="192" t="str">
        <f t="shared" si="4490"/>
        <v>BU$12</v>
      </c>
      <c r="BV3442" s="192" t="str">
        <f t="shared" si="4490"/>
        <v>BV$12</v>
      </c>
      <c r="BW3442" s="192" t="str">
        <f t="shared" si="4490"/>
        <v>BW$12</v>
      </c>
      <c r="BX3442" s="192" t="str">
        <f t="shared" si="4490"/>
        <v>BX$12</v>
      </c>
      <c r="BY3442" s="192" t="str">
        <f t="shared" si="4490"/>
        <v>BY$12</v>
      </c>
      <c r="BZ3442" s="192" t="str">
        <f t="shared" si="4490"/>
        <v>BZ$12</v>
      </c>
      <c r="CA3442" s="192" t="str">
        <f t="shared" si="4490"/>
        <v>CA$12</v>
      </c>
      <c r="CB3442" s="192" t="str">
        <f t="shared" si="4490"/>
        <v>CB$12</v>
      </c>
      <c r="CC3442" s="192" t="str">
        <f t="shared" si="4490"/>
        <v>CC$12</v>
      </c>
      <c r="CD3442" s="192" t="str">
        <f t="shared" si="4490"/>
        <v>CD$12</v>
      </c>
      <c r="CE3442" s="192" t="str">
        <f t="shared" ref="CE3442:CL3442" si="4491">CE$16</f>
        <v>CE$12</v>
      </c>
      <c r="CF3442" s="192" t="str">
        <f t="shared" si="4491"/>
        <v>CF$12</v>
      </c>
      <c r="CG3442" s="192" t="str">
        <f t="shared" si="4491"/>
        <v>CG$12</v>
      </c>
      <c r="CH3442" s="192" t="str">
        <f t="shared" si="4491"/>
        <v>CH$12</v>
      </c>
      <c r="CI3442" s="192" t="str">
        <f t="shared" si="4491"/>
        <v>CI$12</v>
      </c>
      <c r="CJ3442" s="192" t="str">
        <f t="shared" si="4491"/>
        <v>CJ$12</v>
      </c>
      <c r="CK3442" s="192" t="str">
        <f t="shared" si="4491"/>
        <v>CK$12</v>
      </c>
      <c r="CL3442" s="192" t="str">
        <f t="shared" si="4491"/>
        <v>CL$12</v>
      </c>
    </row>
    <row r="3443" spans="2:90" x14ac:dyDescent="0.4">
      <c r="B3443" s="168" t="s">
        <v>460</v>
      </c>
      <c r="C3443" s="193"/>
      <c r="D3443" s="193"/>
      <c r="E3443" s="193" t="s">
        <v>906</v>
      </c>
      <c r="F3443" s="193"/>
      <c r="G3443" s="193"/>
      <c r="H3443" s="193"/>
      <c r="I3443" s="194"/>
      <c r="J3443" s="194"/>
      <c r="K3443" s="195"/>
      <c r="L3443" s="195"/>
      <c r="M3443" s="195"/>
      <c r="N3443" s="195"/>
      <c r="O3443" s="195"/>
      <c r="P3443" s="195"/>
      <c r="R3443" s="195"/>
      <c r="S3443" s="192" t="str">
        <f t="shared" ref="S3443:CD3443" si="4492">S$17</f>
        <v>S$13</v>
      </c>
      <c r="T3443" s="192" t="str">
        <f t="shared" si="4492"/>
        <v>T$13</v>
      </c>
      <c r="U3443" s="192" t="str">
        <f t="shared" si="4492"/>
        <v>U$13</v>
      </c>
      <c r="V3443" s="192" t="str">
        <f t="shared" si="4492"/>
        <v>V$13</v>
      </c>
      <c r="W3443" s="192" t="str">
        <f t="shared" si="4492"/>
        <v>W$13</v>
      </c>
      <c r="X3443" s="192" t="str">
        <f t="shared" si="4492"/>
        <v>X$13</v>
      </c>
      <c r="Y3443" s="192" t="str">
        <f t="shared" si="4492"/>
        <v>Y$13</v>
      </c>
      <c r="Z3443" s="192" t="str">
        <f t="shared" si="4492"/>
        <v>Z$13</v>
      </c>
      <c r="AA3443" s="192" t="str">
        <f t="shared" si="4492"/>
        <v>AA$13</v>
      </c>
      <c r="AB3443" s="192" t="str">
        <f t="shared" si="4492"/>
        <v>AB$13</v>
      </c>
      <c r="AC3443" s="192" t="str">
        <f t="shared" si="4492"/>
        <v>AC$13</v>
      </c>
      <c r="AD3443" s="192" t="str">
        <f t="shared" si="4492"/>
        <v>AD$13</v>
      </c>
      <c r="AE3443" s="192" t="str">
        <f t="shared" si="4492"/>
        <v>AE$13</v>
      </c>
      <c r="AF3443" s="192" t="str">
        <f t="shared" si="4492"/>
        <v>AF$13</v>
      </c>
      <c r="AG3443" s="192" t="str">
        <f t="shared" si="4492"/>
        <v>AG$13</v>
      </c>
      <c r="AH3443" s="192" t="str">
        <f t="shared" si="4492"/>
        <v>AH$13</v>
      </c>
      <c r="AI3443" s="192" t="str">
        <f t="shared" si="4492"/>
        <v>AI$13</v>
      </c>
      <c r="AJ3443" s="192" t="str">
        <f t="shared" si="4492"/>
        <v>AJ$13</v>
      </c>
      <c r="AK3443" s="192" t="str">
        <f t="shared" si="4492"/>
        <v>AK$13</v>
      </c>
      <c r="AL3443" s="192" t="str">
        <f t="shared" si="4492"/>
        <v>AL$13</v>
      </c>
      <c r="AM3443" s="192" t="str">
        <f t="shared" si="4492"/>
        <v>AM$13</v>
      </c>
      <c r="AN3443" s="192" t="str">
        <f t="shared" si="4492"/>
        <v>AN$13</v>
      </c>
      <c r="AO3443" s="192" t="str">
        <f t="shared" si="4492"/>
        <v>AO$13</v>
      </c>
      <c r="AP3443" s="192" t="str">
        <f t="shared" si="4492"/>
        <v>AP$13</v>
      </c>
      <c r="AQ3443" s="192" t="str">
        <f t="shared" si="4492"/>
        <v>AQ$13</v>
      </c>
      <c r="AR3443" s="192" t="str">
        <f t="shared" si="4492"/>
        <v>AR$13</v>
      </c>
      <c r="AS3443" s="192" t="str">
        <f t="shared" si="4492"/>
        <v>AS$13</v>
      </c>
      <c r="AT3443" s="192" t="str">
        <f t="shared" si="4492"/>
        <v>AT$13</v>
      </c>
      <c r="AU3443" s="192" t="str">
        <f t="shared" si="4492"/>
        <v>AU$13</v>
      </c>
      <c r="AV3443" s="192" t="str">
        <f t="shared" si="4492"/>
        <v>AV$13</v>
      </c>
      <c r="AW3443" s="192" t="str">
        <f t="shared" si="4492"/>
        <v>AW$13</v>
      </c>
      <c r="AX3443" s="192" t="str">
        <f t="shared" si="4492"/>
        <v>AX$13</v>
      </c>
      <c r="AY3443" s="192" t="str">
        <f t="shared" si="4492"/>
        <v>AY$13</v>
      </c>
      <c r="AZ3443" s="192" t="str">
        <f t="shared" si="4492"/>
        <v>AZ$13</v>
      </c>
      <c r="BA3443" s="192" t="str">
        <f t="shared" si="4492"/>
        <v>BA$13</v>
      </c>
      <c r="BB3443" s="192" t="str">
        <f t="shared" si="4492"/>
        <v>BB$13</v>
      </c>
      <c r="BC3443" s="192" t="str">
        <f t="shared" si="4492"/>
        <v>BC$13</v>
      </c>
      <c r="BD3443" s="192" t="str">
        <f t="shared" si="4492"/>
        <v>BD$13</v>
      </c>
      <c r="BE3443" s="192" t="str">
        <f t="shared" si="4492"/>
        <v>BE$13</v>
      </c>
      <c r="BF3443" s="192" t="str">
        <f t="shared" si="4492"/>
        <v>BF$13</v>
      </c>
      <c r="BG3443" s="192" t="str">
        <f t="shared" si="4492"/>
        <v>BG$13</v>
      </c>
      <c r="BH3443" s="192" t="str">
        <f t="shared" si="4492"/>
        <v>BH$13</v>
      </c>
      <c r="BI3443" s="192" t="str">
        <f t="shared" si="4492"/>
        <v>BI$13</v>
      </c>
      <c r="BJ3443" s="192" t="str">
        <f t="shared" si="4492"/>
        <v>BJ$13</v>
      </c>
      <c r="BK3443" s="192" t="str">
        <f t="shared" si="4492"/>
        <v>BK$13</v>
      </c>
      <c r="BL3443" s="192" t="str">
        <f t="shared" si="4492"/>
        <v>BL$13</v>
      </c>
      <c r="BM3443" s="192" t="str">
        <f t="shared" si="4492"/>
        <v>BM$13</v>
      </c>
      <c r="BN3443" s="192" t="str">
        <f t="shared" si="4492"/>
        <v>BN$13</v>
      </c>
      <c r="BO3443" s="192" t="str">
        <f t="shared" si="4492"/>
        <v>BO$13</v>
      </c>
      <c r="BP3443" s="192" t="str">
        <f t="shared" si="4492"/>
        <v>BP$13</v>
      </c>
      <c r="BQ3443" s="192" t="str">
        <f t="shared" si="4492"/>
        <v>BQ$13</v>
      </c>
      <c r="BR3443" s="192" t="str">
        <f t="shared" si="4492"/>
        <v>BR$13</v>
      </c>
      <c r="BS3443" s="192" t="str">
        <f t="shared" si="4492"/>
        <v>BS$13</v>
      </c>
      <c r="BT3443" s="192" t="str">
        <f t="shared" si="4492"/>
        <v>BT$13</v>
      </c>
      <c r="BU3443" s="192" t="str">
        <f t="shared" si="4492"/>
        <v>BU$13</v>
      </c>
      <c r="BV3443" s="192" t="str">
        <f t="shared" si="4492"/>
        <v>BV$13</v>
      </c>
      <c r="BW3443" s="192" t="str">
        <f t="shared" si="4492"/>
        <v>BW$13</v>
      </c>
      <c r="BX3443" s="192" t="str">
        <f t="shared" si="4492"/>
        <v>BX$13</v>
      </c>
      <c r="BY3443" s="192" t="str">
        <f t="shared" si="4492"/>
        <v>BY$13</v>
      </c>
      <c r="BZ3443" s="192" t="str">
        <f t="shared" si="4492"/>
        <v>BZ$13</v>
      </c>
      <c r="CA3443" s="192" t="str">
        <f t="shared" si="4492"/>
        <v>CA$13</v>
      </c>
      <c r="CB3443" s="192" t="str">
        <f t="shared" si="4492"/>
        <v>CB$13</v>
      </c>
      <c r="CC3443" s="192" t="str">
        <f t="shared" si="4492"/>
        <v>CC$13</v>
      </c>
      <c r="CD3443" s="192" t="str">
        <f t="shared" si="4492"/>
        <v>CD$13</v>
      </c>
      <c r="CE3443" s="192" t="str">
        <f t="shared" ref="CE3443:CL3443" si="4493">CE$17</f>
        <v>CE$13</v>
      </c>
      <c r="CF3443" s="192" t="str">
        <f t="shared" si="4493"/>
        <v>CF$13</v>
      </c>
      <c r="CG3443" s="192" t="str">
        <f t="shared" si="4493"/>
        <v>CG$13</v>
      </c>
      <c r="CH3443" s="192" t="str">
        <f t="shared" si="4493"/>
        <v>CH$13</v>
      </c>
      <c r="CI3443" s="192" t="str">
        <f t="shared" si="4493"/>
        <v>CI$13</v>
      </c>
      <c r="CJ3443" s="192" t="str">
        <f t="shared" si="4493"/>
        <v>CJ$13</v>
      </c>
      <c r="CK3443" s="192" t="str">
        <f t="shared" si="4493"/>
        <v>CK$13</v>
      </c>
      <c r="CL3443" s="192" t="str">
        <f t="shared" si="4493"/>
        <v>CL$13</v>
      </c>
    </row>
    <row r="3444" spans="2:90" x14ac:dyDescent="0.4">
      <c r="B3444" s="168" t="s">
        <v>488</v>
      </c>
      <c r="C3444" s="193"/>
      <c r="D3444" s="193"/>
      <c r="E3444" s="193" t="s">
        <v>906</v>
      </c>
      <c r="F3444" s="193"/>
      <c r="G3444" s="193"/>
      <c r="H3444" s="193"/>
      <c r="I3444" s="194"/>
      <c r="J3444" s="194"/>
      <c r="K3444" s="195"/>
      <c r="L3444" s="195"/>
      <c r="M3444" s="195"/>
      <c r="N3444" s="195"/>
      <c r="O3444" s="195"/>
      <c r="P3444" s="195"/>
      <c r="R3444" s="195"/>
      <c r="S3444" s="183"/>
      <c r="T3444" s="183"/>
      <c r="U3444" s="183"/>
      <c r="V3444" s="183"/>
      <c r="W3444" s="183"/>
      <c r="X3444" s="183"/>
      <c r="Y3444" s="183"/>
      <c r="Z3444" s="183"/>
      <c r="AA3444" s="183"/>
      <c r="AB3444" s="183"/>
      <c r="AC3444" s="183"/>
      <c r="AD3444" s="183"/>
      <c r="AE3444" s="183"/>
      <c r="AF3444" s="183"/>
      <c r="AG3444" s="183"/>
      <c r="AH3444" s="183"/>
      <c r="AI3444" s="183"/>
      <c r="AJ3444" s="183"/>
      <c r="AK3444" s="183"/>
      <c r="AL3444" s="183"/>
      <c r="AM3444" s="183"/>
      <c r="AN3444" s="183"/>
      <c r="AO3444" s="183"/>
      <c r="AP3444" s="183"/>
      <c r="AQ3444" s="183"/>
      <c r="AR3444" s="183"/>
      <c r="AS3444" s="183"/>
      <c r="AT3444" s="183"/>
      <c r="AU3444" s="183"/>
      <c r="AV3444" s="183"/>
      <c r="AW3444" s="183"/>
      <c r="AX3444" s="183"/>
      <c r="AY3444" s="183"/>
      <c r="AZ3444" s="183"/>
      <c r="BA3444" s="183"/>
      <c r="BB3444" s="183"/>
      <c r="BC3444" s="183"/>
      <c r="BD3444" s="183"/>
      <c r="BE3444" s="183"/>
      <c r="BF3444" s="183"/>
      <c r="BG3444" s="183"/>
      <c r="BH3444" s="183"/>
      <c r="BI3444" s="183"/>
      <c r="BJ3444" s="183"/>
      <c r="BK3444" s="183"/>
      <c r="BL3444" s="183"/>
      <c r="BM3444" s="183"/>
      <c r="BN3444" s="183"/>
      <c r="BO3444" s="183"/>
      <c r="BP3444" s="183"/>
      <c r="BQ3444" s="183"/>
      <c r="BR3444" s="183"/>
      <c r="BS3444" s="183"/>
      <c r="BT3444" s="183"/>
      <c r="BU3444" s="183"/>
      <c r="BV3444" s="183"/>
      <c r="BW3444" s="183"/>
      <c r="BX3444" s="183"/>
      <c r="BY3444" s="183"/>
      <c r="BZ3444" s="183"/>
      <c r="CA3444" s="183"/>
      <c r="CB3444" s="183"/>
      <c r="CC3444" s="183"/>
      <c r="CD3444" s="183"/>
      <c r="CE3444" s="183"/>
      <c r="CF3444" s="183"/>
      <c r="CG3444" s="183"/>
      <c r="CH3444" s="183"/>
      <c r="CI3444" s="183"/>
      <c r="CJ3444" s="183"/>
      <c r="CK3444" s="183"/>
      <c r="CL3444" s="183"/>
    </row>
    <row r="3445" spans="2:90" x14ac:dyDescent="0.4">
      <c r="B3445" s="168" t="s">
        <v>501</v>
      </c>
      <c r="C3445" s="193"/>
      <c r="D3445" s="193"/>
      <c r="E3445" s="193" t="s">
        <v>906</v>
      </c>
      <c r="F3445" s="193"/>
      <c r="G3445" s="193"/>
      <c r="H3445" s="193"/>
      <c r="I3445" s="194"/>
      <c r="J3445" s="194"/>
      <c r="K3445" s="195"/>
      <c r="L3445" s="195"/>
      <c r="M3445" s="195"/>
      <c r="N3445" s="195"/>
      <c r="O3445" s="195"/>
      <c r="P3445" s="195"/>
      <c r="R3445" s="195"/>
      <c r="S3445" s="183"/>
      <c r="T3445" s="183"/>
      <c r="U3445" s="183"/>
      <c r="V3445" s="183"/>
      <c r="W3445" s="183"/>
      <c r="X3445" s="183"/>
      <c r="Y3445" s="183"/>
      <c r="Z3445" s="183"/>
      <c r="AA3445" s="183"/>
      <c r="AB3445" s="183"/>
      <c r="AC3445" s="183"/>
      <c r="AD3445" s="183"/>
      <c r="AE3445" s="183"/>
      <c r="AF3445" s="183"/>
      <c r="AG3445" s="183"/>
      <c r="AH3445" s="183"/>
      <c r="AI3445" s="183"/>
      <c r="AJ3445" s="183"/>
      <c r="AK3445" s="183"/>
      <c r="AL3445" s="183"/>
      <c r="AM3445" s="183"/>
      <c r="AN3445" s="183"/>
      <c r="AO3445" s="183"/>
      <c r="AP3445" s="183"/>
      <c r="AQ3445" s="183"/>
      <c r="AR3445" s="183"/>
      <c r="AS3445" s="183"/>
      <c r="AT3445" s="183"/>
      <c r="AU3445" s="183"/>
      <c r="AV3445" s="183"/>
      <c r="AW3445" s="183"/>
      <c r="AX3445" s="183"/>
      <c r="AY3445" s="183"/>
      <c r="AZ3445" s="183"/>
      <c r="BA3445" s="183"/>
      <c r="BB3445" s="183"/>
      <c r="BC3445" s="183"/>
      <c r="BD3445" s="183"/>
      <c r="BE3445" s="183"/>
      <c r="BF3445" s="183"/>
      <c r="BG3445" s="183"/>
      <c r="BH3445" s="183"/>
      <c r="BI3445" s="183"/>
      <c r="BJ3445" s="183"/>
      <c r="BK3445" s="183"/>
      <c r="BL3445" s="183"/>
      <c r="BM3445" s="183"/>
      <c r="BN3445" s="183"/>
      <c r="BO3445" s="183"/>
      <c r="BP3445" s="183"/>
      <c r="BQ3445" s="183"/>
      <c r="BR3445" s="183"/>
      <c r="BS3445" s="183"/>
      <c r="BT3445" s="183"/>
      <c r="BU3445" s="183"/>
      <c r="BV3445" s="183"/>
      <c r="BW3445" s="183"/>
      <c r="BX3445" s="183"/>
      <c r="BY3445" s="183"/>
      <c r="BZ3445" s="183"/>
      <c r="CA3445" s="183"/>
      <c r="CB3445" s="183"/>
      <c r="CC3445" s="183"/>
      <c r="CD3445" s="183"/>
      <c r="CE3445" s="183"/>
      <c r="CF3445" s="183"/>
      <c r="CG3445" s="183"/>
      <c r="CH3445" s="183"/>
      <c r="CI3445" s="183"/>
      <c r="CJ3445" s="183"/>
      <c r="CK3445" s="183"/>
      <c r="CL3445" s="183"/>
    </row>
    <row r="3446" spans="2:90" x14ac:dyDescent="0.4">
      <c r="B3446" s="168" t="s">
        <v>461</v>
      </c>
      <c r="C3446" s="193"/>
      <c r="D3446" s="193"/>
      <c r="E3446" s="193" t="s">
        <v>906</v>
      </c>
      <c r="F3446" s="193"/>
      <c r="G3446" s="193"/>
      <c r="H3446" s="193"/>
      <c r="I3446" s="194"/>
      <c r="J3446" s="194"/>
      <c r="K3446" s="195"/>
      <c r="L3446" s="195"/>
      <c r="M3446" s="195"/>
      <c r="N3446" s="195"/>
      <c r="O3446" s="195"/>
      <c r="P3446" s="195"/>
      <c r="R3446" s="195"/>
      <c r="S3446" s="183" t="str">
        <f t="shared" ref="S3446:CD3446" si="4494">S$18</f>
        <v>S$14</v>
      </c>
      <c r="T3446" s="183" t="str">
        <f t="shared" si="4494"/>
        <v>T$14</v>
      </c>
      <c r="U3446" s="183" t="str">
        <f t="shared" si="4494"/>
        <v>U$14</v>
      </c>
      <c r="V3446" s="183" t="str">
        <f t="shared" si="4494"/>
        <v>V$14</v>
      </c>
      <c r="W3446" s="183" t="str">
        <f t="shared" si="4494"/>
        <v>W$14</v>
      </c>
      <c r="X3446" s="183" t="str">
        <f t="shared" si="4494"/>
        <v>X$14</v>
      </c>
      <c r="Y3446" s="183" t="str">
        <f t="shared" si="4494"/>
        <v>Y$14</v>
      </c>
      <c r="Z3446" s="183" t="str">
        <f t="shared" si="4494"/>
        <v>Z$14</v>
      </c>
      <c r="AA3446" s="183" t="str">
        <f t="shared" si="4494"/>
        <v>AA$14</v>
      </c>
      <c r="AB3446" s="183" t="str">
        <f t="shared" si="4494"/>
        <v>AB$14</v>
      </c>
      <c r="AC3446" s="183" t="str">
        <f t="shared" si="4494"/>
        <v>AC$14</v>
      </c>
      <c r="AD3446" s="183" t="str">
        <f t="shared" si="4494"/>
        <v>AD$14</v>
      </c>
      <c r="AE3446" s="183" t="str">
        <f t="shared" si="4494"/>
        <v>AE$14</v>
      </c>
      <c r="AF3446" s="183" t="str">
        <f t="shared" si="4494"/>
        <v>AF$14</v>
      </c>
      <c r="AG3446" s="183" t="str">
        <f t="shared" si="4494"/>
        <v>AG$14</v>
      </c>
      <c r="AH3446" s="183" t="str">
        <f t="shared" si="4494"/>
        <v>AH$14</v>
      </c>
      <c r="AI3446" s="183" t="str">
        <f t="shared" si="4494"/>
        <v>AI$14</v>
      </c>
      <c r="AJ3446" s="183" t="str">
        <f t="shared" si="4494"/>
        <v>AJ$14</v>
      </c>
      <c r="AK3446" s="183" t="str">
        <f t="shared" si="4494"/>
        <v>AK$14</v>
      </c>
      <c r="AL3446" s="183" t="str">
        <f t="shared" si="4494"/>
        <v>AL$14</v>
      </c>
      <c r="AM3446" s="183" t="str">
        <f t="shared" si="4494"/>
        <v>AM$14</v>
      </c>
      <c r="AN3446" s="183" t="str">
        <f t="shared" si="4494"/>
        <v>AN$14</v>
      </c>
      <c r="AO3446" s="183" t="str">
        <f t="shared" si="4494"/>
        <v>AO$14</v>
      </c>
      <c r="AP3446" s="183" t="str">
        <f t="shared" si="4494"/>
        <v>AP$14</v>
      </c>
      <c r="AQ3446" s="183" t="str">
        <f t="shared" si="4494"/>
        <v>AQ$14</v>
      </c>
      <c r="AR3446" s="183" t="str">
        <f t="shared" si="4494"/>
        <v>AR$14</v>
      </c>
      <c r="AS3446" s="183" t="str">
        <f t="shared" si="4494"/>
        <v>AS$14</v>
      </c>
      <c r="AT3446" s="183" t="str">
        <f t="shared" si="4494"/>
        <v>AT$14</v>
      </c>
      <c r="AU3446" s="183" t="str">
        <f t="shared" si="4494"/>
        <v>AU$14</v>
      </c>
      <c r="AV3446" s="183" t="str">
        <f t="shared" si="4494"/>
        <v>AV$14</v>
      </c>
      <c r="AW3446" s="183" t="str">
        <f t="shared" si="4494"/>
        <v>AW$14</v>
      </c>
      <c r="AX3446" s="183" t="str">
        <f t="shared" si="4494"/>
        <v>AX$14</v>
      </c>
      <c r="AY3446" s="183" t="str">
        <f t="shared" si="4494"/>
        <v>AY$14</v>
      </c>
      <c r="AZ3446" s="183" t="str">
        <f t="shared" si="4494"/>
        <v>AZ$14</v>
      </c>
      <c r="BA3446" s="183" t="str">
        <f t="shared" si="4494"/>
        <v>BA$14</v>
      </c>
      <c r="BB3446" s="183" t="str">
        <f t="shared" si="4494"/>
        <v>BB$14</v>
      </c>
      <c r="BC3446" s="183" t="str">
        <f t="shared" si="4494"/>
        <v>BC$14</v>
      </c>
      <c r="BD3446" s="183" t="str">
        <f t="shared" si="4494"/>
        <v>BD$14</v>
      </c>
      <c r="BE3446" s="183" t="str">
        <f t="shared" si="4494"/>
        <v>BE$14</v>
      </c>
      <c r="BF3446" s="183" t="str">
        <f t="shared" si="4494"/>
        <v>BF$14</v>
      </c>
      <c r="BG3446" s="183" t="str">
        <f t="shared" si="4494"/>
        <v>BG$14</v>
      </c>
      <c r="BH3446" s="183" t="str">
        <f t="shared" si="4494"/>
        <v>BH$14</v>
      </c>
      <c r="BI3446" s="183" t="str">
        <f t="shared" si="4494"/>
        <v>BI$14</v>
      </c>
      <c r="BJ3446" s="183" t="str">
        <f t="shared" si="4494"/>
        <v>BJ$14</v>
      </c>
      <c r="BK3446" s="183" t="str">
        <f t="shared" si="4494"/>
        <v>BK$14</v>
      </c>
      <c r="BL3446" s="183" t="str">
        <f t="shared" si="4494"/>
        <v>BL$14</v>
      </c>
      <c r="BM3446" s="183" t="str">
        <f t="shared" si="4494"/>
        <v>BM$14</v>
      </c>
      <c r="BN3446" s="183" t="str">
        <f t="shared" si="4494"/>
        <v>BN$14</v>
      </c>
      <c r="BO3446" s="183" t="str">
        <f t="shared" si="4494"/>
        <v>BO$14</v>
      </c>
      <c r="BP3446" s="183" t="str">
        <f t="shared" si="4494"/>
        <v>BP$14</v>
      </c>
      <c r="BQ3446" s="183" t="str">
        <f t="shared" si="4494"/>
        <v>BQ$14</v>
      </c>
      <c r="BR3446" s="183" t="str">
        <f t="shared" si="4494"/>
        <v>BR$14</v>
      </c>
      <c r="BS3446" s="183" t="str">
        <f t="shared" si="4494"/>
        <v>BS$14</v>
      </c>
      <c r="BT3446" s="183" t="str">
        <f t="shared" si="4494"/>
        <v>BT$14</v>
      </c>
      <c r="BU3446" s="183" t="str">
        <f t="shared" si="4494"/>
        <v>BU$14</v>
      </c>
      <c r="BV3446" s="183" t="str">
        <f t="shared" si="4494"/>
        <v>BV$14</v>
      </c>
      <c r="BW3446" s="183" t="str">
        <f t="shared" si="4494"/>
        <v>BW$14</v>
      </c>
      <c r="BX3446" s="183" t="str">
        <f t="shared" si="4494"/>
        <v>BX$14</v>
      </c>
      <c r="BY3446" s="183" t="str">
        <f t="shared" si="4494"/>
        <v>BY$14</v>
      </c>
      <c r="BZ3446" s="183" t="str">
        <f t="shared" si="4494"/>
        <v>BZ$14</v>
      </c>
      <c r="CA3446" s="183" t="str">
        <f t="shared" si="4494"/>
        <v>CA$14</v>
      </c>
      <c r="CB3446" s="183" t="str">
        <f t="shared" si="4494"/>
        <v>CB$14</v>
      </c>
      <c r="CC3446" s="183" t="str">
        <f t="shared" si="4494"/>
        <v>CC$14</v>
      </c>
      <c r="CD3446" s="183" t="str">
        <f t="shared" si="4494"/>
        <v>CD$14</v>
      </c>
      <c r="CE3446" s="183" t="str">
        <f t="shared" ref="CE3446:CL3446" si="4495">CE$18</f>
        <v>CE$14</v>
      </c>
      <c r="CF3446" s="183" t="str">
        <f t="shared" si="4495"/>
        <v>CF$14</v>
      </c>
      <c r="CG3446" s="183" t="str">
        <f t="shared" si="4495"/>
        <v>CG$14</v>
      </c>
      <c r="CH3446" s="183" t="str">
        <f t="shared" si="4495"/>
        <v>CH$14</v>
      </c>
      <c r="CI3446" s="183" t="str">
        <f t="shared" si="4495"/>
        <v>CI$14</v>
      </c>
      <c r="CJ3446" s="183" t="str">
        <f t="shared" si="4495"/>
        <v>CJ$14</v>
      </c>
      <c r="CK3446" s="183" t="str">
        <f t="shared" si="4495"/>
        <v>CK$14</v>
      </c>
      <c r="CL3446" s="183" t="str">
        <f t="shared" si="4495"/>
        <v>CL$14</v>
      </c>
    </row>
    <row r="3447" spans="2:90" x14ac:dyDescent="0.4">
      <c r="B3447" s="168" t="s">
        <v>462</v>
      </c>
      <c r="C3447" s="193"/>
      <c r="D3447" s="193"/>
      <c r="E3447" s="193" t="s">
        <v>906</v>
      </c>
      <c r="F3447" s="193"/>
      <c r="G3447" s="193"/>
      <c r="H3447" s="193"/>
      <c r="I3447" s="194"/>
      <c r="J3447" s="194"/>
      <c r="K3447" s="195"/>
      <c r="L3447" s="195"/>
      <c r="M3447" s="195"/>
      <c r="N3447" s="195"/>
      <c r="O3447" s="195"/>
      <c r="P3447" s="195"/>
      <c r="R3447" s="195"/>
      <c r="S3447" s="183" t="str">
        <f t="shared" ref="S3447:CD3447" si="4496">S$19</f>
        <v>S$15</v>
      </c>
      <c r="T3447" s="183" t="str">
        <f t="shared" si="4496"/>
        <v>T$15</v>
      </c>
      <c r="U3447" s="183" t="str">
        <f t="shared" si="4496"/>
        <v>U$15</v>
      </c>
      <c r="V3447" s="183" t="str">
        <f t="shared" si="4496"/>
        <v>V$15</v>
      </c>
      <c r="W3447" s="183" t="str">
        <f t="shared" si="4496"/>
        <v>W$15</v>
      </c>
      <c r="X3447" s="183" t="str">
        <f t="shared" si="4496"/>
        <v>X$15</v>
      </c>
      <c r="Y3447" s="183" t="str">
        <f t="shared" si="4496"/>
        <v>Y$15</v>
      </c>
      <c r="Z3447" s="183" t="str">
        <f t="shared" si="4496"/>
        <v>Z$15</v>
      </c>
      <c r="AA3447" s="183" t="str">
        <f t="shared" si="4496"/>
        <v>AA$15</v>
      </c>
      <c r="AB3447" s="183" t="str">
        <f t="shared" si="4496"/>
        <v>AB$15</v>
      </c>
      <c r="AC3447" s="183" t="str">
        <f t="shared" si="4496"/>
        <v>AC$15</v>
      </c>
      <c r="AD3447" s="183" t="str">
        <f t="shared" si="4496"/>
        <v>AD$15</v>
      </c>
      <c r="AE3447" s="183" t="str">
        <f t="shared" si="4496"/>
        <v>AE$15</v>
      </c>
      <c r="AF3447" s="183" t="str">
        <f t="shared" si="4496"/>
        <v>AF$15</v>
      </c>
      <c r="AG3447" s="183" t="str">
        <f t="shared" si="4496"/>
        <v>AG$15</v>
      </c>
      <c r="AH3447" s="183" t="str">
        <f t="shared" si="4496"/>
        <v>AH$15</v>
      </c>
      <c r="AI3447" s="183" t="str">
        <f t="shared" si="4496"/>
        <v>AI$15</v>
      </c>
      <c r="AJ3447" s="183" t="str">
        <f t="shared" si="4496"/>
        <v>AJ$15</v>
      </c>
      <c r="AK3447" s="183" t="str">
        <f t="shared" si="4496"/>
        <v>AK$15</v>
      </c>
      <c r="AL3447" s="183" t="str">
        <f t="shared" si="4496"/>
        <v>AL$15</v>
      </c>
      <c r="AM3447" s="183" t="str">
        <f t="shared" si="4496"/>
        <v>AM$15</v>
      </c>
      <c r="AN3447" s="183" t="str">
        <f t="shared" si="4496"/>
        <v>AN$15</v>
      </c>
      <c r="AO3447" s="183" t="str">
        <f t="shared" si="4496"/>
        <v>AO$15</v>
      </c>
      <c r="AP3447" s="183" t="str">
        <f t="shared" si="4496"/>
        <v>AP$15</v>
      </c>
      <c r="AQ3447" s="183" t="str">
        <f t="shared" si="4496"/>
        <v>AQ$15</v>
      </c>
      <c r="AR3447" s="183" t="str">
        <f t="shared" si="4496"/>
        <v>AR$15</v>
      </c>
      <c r="AS3447" s="183" t="str">
        <f t="shared" si="4496"/>
        <v>AS$15</v>
      </c>
      <c r="AT3447" s="183" t="str">
        <f t="shared" si="4496"/>
        <v>AT$15</v>
      </c>
      <c r="AU3447" s="183" t="str">
        <f t="shared" si="4496"/>
        <v>AU$15</v>
      </c>
      <c r="AV3447" s="183" t="str">
        <f t="shared" si="4496"/>
        <v>AV$15</v>
      </c>
      <c r="AW3447" s="183" t="str">
        <f t="shared" si="4496"/>
        <v>AW$15</v>
      </c>
      <c r="AX3447" s="183" t="str">
        <f t="shared" si="4496"/>
        <v>AX$15</v>
      </c>
      <c r="AY3447" s="183" t="str">
        <f t="shared" si="4496"/>
        <v>AY$15</v>
      </c>
      <c r="AZ3447" s="183" t="str">
        <f t="shared" si="4496"/>
        <v>AZ$15</v>
      </c>
      <c r="BA3447" s="183" t="str">
        <f t="shared" si="4496"/>
        <v>BA$15</v>
      </c>
      <c r="BB3447" s="183" t="str">
        <f t="shared" si="4496"/>
        <v>BB$15</v>
      </c>
      <c r="BC3447" s="183" t="str">
        <f t="shared" si="4496"/>
        <v>BC$15</v>
      </c>
      <c r="BD3447" s="183" t="str">
        <f t="shared" si="4496"/>
        <v>BD$15</v>
      </c>
      <c r="BE3447" s="183" t="str">
        <f t="shared" si="4496"/>
        <v>BE$15</v>
      </c>
      <c r="BF3447" s="183" t="str">
        <f t="shared" si="4496"/>
        <v>BF$15</v>
      </c>
      <c r="BG3447" s="183" t="str">
        <f t="shared" si="4496"/>
        <v>BG$15</v>
      </c>
      <c r="BH3447" s="183" t="str">
        <f t="shared" si="4496"/>
        <v>BH$15</v>
      </c>
      <c r="BI3447" s="183" t="str">
        <f t="shared" si="4496"/>
        <v>BI$15</v>
      </c>
      <c r="BJ3447" s="183" t="str">
        <f t="shared" si="4496"/>
        <v>BJ$15</v>
      </c>
      <c r="BK3447" s="183" t="str">
        <f t="shared" si="4496"/>
        <v>BK$15</v>
      </c>
      <c r="BL3447" s="183" t="str">
        <f t="shared" si="4496"/>
        <v>BL$15</v>
      </c>
      <c r="BM3447" s="183" t="str">
        <f t="shared" si="4496"/>
        <v>BM$15</v>
      </c>
      <c r="BN3447" s="183" t="str">
        <f t="shared" si="4496"/>
        <v>BN$15</v>
      </c>
      <c r="BO3447" s="183" t="str">
        <f t="shared" si="4496"/>
        <v>BO$15</v>
      </c>
      <c r="BP3447" s="183" t="str">
        <f t="shared" si="4496"/>
        <v>BP$15</v>
      </c>
      <c r="BQ3447" s="183" t="str">
        <f t="shared" si="4496"/>
        <v>BQ$15</v>
      </c>
      <c r="BR3447" s="183" t="str">
        <f t="shared" si="4496"/>
        <v>BR$15</v>
      </c>
      <c r="BS3447" s="183" t="str">
        <f t="shared" si="4496"/>
        <v>BS$15</v>
      </c>
      <c r="BT3447" s="183" t="str">
        <f t="shared" si="4496"/>
        <v>BT$15</v>
      </c>
      <c r="BU3447" s="183" t="str">
        <f t="shared" si="4496"/>
        <v>BU$15</v>
      </c>
      <c r="BV3447" s="183" t="str">
        <f t="shared" si="4496"/>
        <v>BV$15</v>
      </c>
      <c r="BW3447" s="183" t="str">
        <f t="shared" si="4496"/>
        <v>BW$15</v>
      </c>
      <c r="BX3447" s="183" t="str">
        <f t="shared" si="4496"/>
        <v>BX$15</v>
      </c>
      <c r="BY3447" s="183" t="str">
        <f t="shared" si="4496"/>
        <v>BY$15</v>
      </c>
      <c r="BZ3447" s="183" t="str">
        <f t="shared" si="4496"/>
        <v>BZ$15</v>
      </c>
      <c r="CA3447" s="183" t="str">
        <f t="shared" si="4496"/>
        <v>CA$15</v>
      </c>
      <c r="CB3447" s="183" t="str">
        <f t="shared" si="4496"/>
        <v>CB$15</v>
      </c>
      <c r="CC3447" s="183" t="str">
        <f t="shared" si="4496"/>
        <v>CC$15</v>
      </c>
      <c r="CD3447" s="183" t="str">
        <f t="shared" si="4496"/>
        <v>CD$15</v>
      </c>
      <c r="CE3447" s="183" t="str">
        <f t="shared" ref="CE3447:CL3447" si="4497">CE$19</f>
        <v>CE$15</v>
      </c>
      <c r="CF3447" s="183" t="str">
        <f t="shared" si="4497"/>
        <v>CF$15</v>
      </c>
      <c r="CG3447" s="183" t="str">
        <f t="shared" si="4497"/>
        <v>CG$15</v>
      </c>
      <c r="CH3447" s="183" t="str">
        <f t="shared" si="4497"/>
        <v>CH$15</v>
      </c>
      <c r="CI3447" s="183" t="str">
        <f t="shared" si="4497"/>
        <v>CI$15</v>
      </c>
      <c r="CJ3447" s="183" t="str">
        <f t="shared" si="4497"/>
        <v>CJ$15</v>
      </c>
      <c r="CK3447" s="183" t="str">
        <f t="shared" si="4497"/>
        <v>CK$15</v>
      </c>
      <c r="CL3447" s="183" t="str">
        <f t="shared" si="4497"/>
        <v>CL$15</v>
      </c>
    </row>
    <row r="3448" spans="2:90" x14ac:dyDescent="0.4">
      <c r="B3448" s="70" t="s">
        <v>400</v>
      </c>
      <c r="C3448" s="48"/>
      <c r="D3448" s="48" t="s">
        <v>944</v>
      </c>
      <c r="E3448" s="48" t="s">
        <v>944</v>
      </c>
      <c r="F3448" s="48" t="s">
        <v>521</v>
      </c>
      <c r="G3448" s="48" t="s">
        <v>393</v>
      </c>
      <c r="H3448" s="48"/>
      <c r="I3448" s="277"/>
      <c r="J3448" s="277"/>
      <c r="K3448" s="48"/>
      <c r="L3448" s="48"/>
      <c r="M3448" s="48"/>
      <c r="N3448" s="48"/>
      <c r="O3448" s="48"/>
      <c r="P3448" s="48"/>
      <c r="R3448" s="70"/>
      <c r="S3448" s="278"/>
      <c r="T3448" s="278"/>
      <c r="U3448" s="278"/>
      <c r="V3448" s="278"/>
      <c r="W3448" s="278"/>
      <c r="X3448" s="278"/>
      <c r="Y3448" s="278"/>
      <c r="Z3448" s="278"/>
      <c r="AA3448" s="278"/>
      <c r="AB3448" s="278"/>
      <c r="AC3448" s="278"/>
      <c r="AD3448" s="278"/>
      <c r="AE3448" s="278"/>
      <c r="AF3448" s="278"/>
      <c r="AG3448" s="278"/>
      <c r="AH3448" s="278"/>
      <c r="AI3448" s="278"/>
      <c r="AJ3448" s="278"/>
      <c r="AK3448" s="278"/>
      <c r="AL3448" s="278"/>
      <c r="AM3448" s="278"/>
      <c r="AN3448" s="278"/>
      <c r="AO3448" s="278"/>
      <c r="AP3448" s="278"/>
      <c r="AQ3448" s="278"/>
      <c r="AR3448" s="278"/>
      <c r="AS3448" s="278"/>
      <c r="AT3448" s="278"/>
      <c r="AU3448" s="278"/>
      <c r="AV3448" s="278"/>
      <c r="AW3448" s="278"/>
      <c r="AX3448" s="278"/>
      <c r="AY3448" s="278"/>
      <c r="AZ3448" s="278"/>
      <c r="BA3448" s="278"/>
      <c r="BB3448" s="278"/>
      <c r="BC3448" s="278"/>
      <c r="BD3448" s="278"/>
      <c r="BE3448" s="278"/>
      <c r="BF3448" s="278"/>
      <c r="BG3448" s="278"/>
      <c r="BH3448" s="278"/>
      <c r="BI3448" s="278"/>
      <c r="BJ3448" s="278"/>
      <c r="BK3448" s="278"/>
      <c r="BL3448" s="278"/>
      <c r="BM3448" s="278"/>
      <c r="BN3448" s="278"/>
      <c r="BO3448" s="278"/>
      <c r="BP3448" s="278"/>
      <c r="BQ3448" s="278"/>
      <c r="BR3448" s="278"/>
      <c r="BS3448" s="278"/>
      <c r="BT3448" s="278"/>
      <c r="BU3448" s="278"/>
      <c r="BV3448" s="278"/>
      <c r="BW3448" s="278"/>
      <c r="BX3448" s="278"/>
      <c r="BY3448" s="278"/>
      <c r="BZ3448" s="278"/>
      <c r="CA3448" s="278"/>
      <c r="CB3448" s="278"/>
      <c r="CC3448" s="278"/>
      <c r="CD3448" s="278"/>
      <c r="CE3448" s="278"/>
      <c r="CF3448" s="278"/>
      <c r="CG3448" s="278"/>
      <c r="CH3448" s="278"/>
      <c r="CI3448" s="278"/>
      <c r="CJ3448" s="278"/>
      <c r="CK3448" s="278"/>
      <c r="CL3448" s="278"/>
    </row>
    <row r="3449" spans="2:90" x14ac:dyDescent="0.4">
      <c r="B3449" s="120" t="s">
        <v>945</v>
      </c>
      <c r="C3449" s="31"/>
      <c r="D3449" s="31" t="s">
        <v>944</v>
      </c>
      <c r="E3449" s="31" t="s">
        <v>906</v>
      </c>
      <c r="F3449" s="31"/>
      <c r="G3449" s="31" t="str">
        <f t="shared" ref="G3449:G3491" si="4498">E3449</f>
        <v/>
      </c>
      <c r="H3449" s="31"/>
      <c r="I3449" s="73"/>
      <c r="J3449" s="73"/>
      <c r="K3449" s="119">
        <f ca="1">+'IS BS CF'!K$96+IFERROR('IS BS CF'!K$99,0)</f>
        <v>2092457.307560557</v>
      </c>
      <c r="L3449" s="119">
        <f ca="1">+'IS BS CF'!L$96+IFERROR('IS BS CF'!L$99,0)</f>
        <v>19235933.522818618</v>
      </c>
      <c r="M3449" s="119">
        <f ca="1">+'IS BS CF'!M$96+IFERROR('IS BS CF'!M$99,0)</f>
        <v>57523386.979912162</v>
      </c>
      <c r="N3449" s="119">
        <f ca="1">+'IS BS CF'!N$96+IFERROR('IS BS CF'!N$99,0)</f>
        <v>117725071.04322141</v>
      </c>
      <c r="O3449" s="119">
        <f ca="1">+'IS BS CF'!O$96+IFERROR('IS BS CF'!O$99,0)</f>
        <v>200095519.6762799</v>
      </c>
      <c r="P3449" s="119">
        <f ca="1">+'IS BS CF'!P$96+IFERROR('IS BS CF'!P$99,0)</f>
        <v>304793716.85472351</v>
      </c>
      <c r="Q3449" s="119">
        <f>+'IS BS CF'!Q$96+IFERROR('IS BS CF'!Q$99,0)</f>
        <v>0</v>
      </c>
      <c r="R3449" s="119">
        <f>+'IS BS CF'!R$96+IFERROR('IS BS CF'!R$99,0)</f>
        <v>0</v>
      </c>
      <c r="S3449" s="119">
        <f ca="1">+'IS BS CF'!S$96+IFERROR('IS BS CF'!S$99,0)</f>
        <v>0</v>
      </c>
      <c r="T3449" s="119">
        <f ca="1">+'IS BS CF'!T$96+IFERROR('IS BS CF'!T$99,0)</f>
        <v>-38862.533333333333</v>
      </c>
      <c r="U3449" s="119">
        <f ca="1">+'IS BS CF'!U$96+IFERROR('IS BS CF'!U$99,0)</f>
        <v>-27767.533333333333</v>
      </c>
      <c r="V3449" s="119">
        <f ca="1">+'IS BS CF'!V$96+IFERROR('IS BS CF'!V$99,0)</f>
        <v>-890.56666666667843</v>
      </c>
      <c r="W3449" s="119">
        <f ca="1">+'IS BS CF'!W$96+IFERROR('IS BS CF'!W$99,0)</f>
        <v>40436.412499999977</v>
      </c>
      <c r="X3449" s="119">
        <f ca="1">+'IS BS CF'!X$96+IFERROR('IS BS CF'!X$99,0)</f>
        <v>81594.557486979145</v>
      </c>
      <c r="Y3449" s="119">
        <f ca="1">+'IS BS CF'!Y$96+IFERROR('IS BS CF'!Y$99,0)</f>
        <v>126270.89483398433</v>
      </c>
      <c r="Z3449" s="119">
        <f ca="1">+'IS BS CF'!Z$96+IFERROR('IS BS CF'!Z$99,0)</f>
        <v>195806.68821728518</v>
      </c>
      <c r="AA3449" s="119">
        <f ca="1">+'IS BS CF'!AA$96+IFERROR('IS BS CF'!AA$99,0)</f>
        <v>277659.44193142082</v>
      </c>
      <c r="AB3449" s="119">
        <f ca="1">+'IS BS CF'!AB$96+IFERROR('IS BS CF'!AB$99,0)</f>
        <v>371213.3079598496</v>
      </c>
      <c r="AC3449" s="119">
        <f ca="1">+'IS BS CF'!AC$96+IFERROR('IS BS CF'!AC$99,0)</f>
        <v>475883.23068685713</v>
      </c>
      <c r="AD3449" s="119">
        <f ca="1">+'IS BS CF'!AD$96+IFERROR('IS BS CF'!AD$99,0)</f>
        <v>591113.40727751423</v>
      </c>
      <c r="AE3449" s="119">
        <f ca="1">+'IS BS CF'!AE$96+IFERROR('IS BS CF'!AE$99,0)</f>
        <v>698651.38485825737</v>
      </c>
      <c r="AF3449" s="119">
        <f ca="1">+'IS BS CF'!AF$96+IFERROR('IS BS CF'!AF$99,0)</f>
        <v>782246.27636977192</v>
      </c>
      <c r="AG3449" s="119">
        <f ca="1">+'IS BS CF'!AG$96+IFERROR('IS BS CF'!AG$99,0)</f>
        <v>934688.5181137831</v>
      </c>
      <c r="AH3449" s="119">
        <f ca="1">+'IS BS CF'!AH$96+IFERROR('IS BS CF'!AH$99,0)</f>
        <v>1097848.9955830937</v>
      </c>
      <c r="AI3449" s="119">
        <f ca="1">+'IS BS CF'!AI$96+IFERROR('IS BS CF'!AI$99,0)</f>
        <v>1257046.6016789398</v>
      </c>
      <c r="AJ3449" s="119">
        <f ca="1">+'IS BS CF'!AJ$96+IFERROR('IS BS CF'!AJ$99,0)</f>
        <v>1431738.0462199922</v>
      </c>
      <c r="AK3449" s="119">
        <f ca="1">+'IS BS CF'!AK$96+IFERROR('IS BS CF'!AK$99,0)</f>
        <v>1621148.6372839925</v>
      </c>
      <c r="AL3449" s="119">
        <f ca="1">+'IS BS CF'!AL$96+IFERROR('IS BS CF'!AL$99,0)</f>
        <v>1824542.4175447929</v>
      </c>
      <c r="AM3449" s="119">
        <f ca="1">+'IS BS CF'!AM$96+IFERROR('IS BS CF'!AM$99,0)</f>
        <v>2041220.2275425529</v>
      </c>
      <c r="AN3449" s="119">
        <f ca="1">+'IS BS CF'!AN$96+IFERROR('IS BS CF'!AN$99,0)</f>
        <v>2270517.8657904253</v>
      </c>
      <c r="AO3449" s="119">
        <f ca="1">+'IS BS CF'!AO$96+IFERROR('IS BS CF'!AO$99,0)</f>
        <v>2511804.3408759041</v>
      </c>
      <c r="AP3449" s="119">
        <f ca="1">+'IS BS CF'!AP$96+IFERROR('IS BS CF'!AP$99,0)</f>
        <v>2764480.2109571081</v>
      </c>
      <c r="AQ3449" s="119">
        <f ca="1">+'IS BS CF'!AQ$96+IFERROR('IS BS CF'!AQ$99,0)</f>
        <v>3028416.0770342532</v>
      </c>
      <c r="AR3449" s="119">
        <f ca="1">+'IS BS CF'!AR$96+IFERROR('IS BS CF'!AR$99,0)</f>
        <v>3300430.5183450398</v>
      </c>
      <c r="AS3449" s="119">
        <f ca="1">+'IS BS CF'!AS$96+IFERROR('IS BS CF'!AS$99,0)</f>
        <v>3602033.1892527882</v>
      </c>
      <c r="AT3449" s="119">
        <f ca="1">+'IS BS CF'!AT$96+IFERROR('IS BS CF'!AT$99,0)</f>
        <v>3914713.9806776484</v>
      </c>
      <c r="AU3449" s="119">
        <f ca="1">+'IS BS CF'!AU$96+IFERROR('IS BS CF'!AU$99,0)</f>
        <v>4223773.7912812661</v>
      </c>
      <c r="AV3449" s="119">
        <f ca="1">+'IS BS CF'!AV$96+IFERROR('IS BS CF'!AV$99,0)</f>
        <v>4548652.2363547031</v>
      </c>
      <c r="AW3449" s="119">
        <f ca="1">+'IS BS CF'!AW$96+IFERROR('IS BS CF'!AW$99,0)</f>
        <v>4888558.3841744661</v>
      </c>
      <c r="AX3449" s="119">
        <f ca="1">+'IS BS CF'!AX$96+IFERROR('IS BS CF'!AX$99,0)</f>
        <v>5242740.8496032441</v>
      </c>
      <c r="AY3449" s="119">
        <f ca="1">+'IS BS CF'!AY$96+IFERROR('IS BS CF'!AY$99,0)</f>
        <v>5610485.816760581</v>
      </c>
      <c r="AZ3449" s="119">
        <f ca="1">+'IS BS CF'!AZ$96+IFERROR('IS BS CF'!AZ$99,0)</f>
        <v>5991115.1605600528</v>
      </c>
      <c r="BA3449" s="119">
        <f ca="1">+'IS BS CF'!BA$96+IFERROR('IS BS CF'!BA$99,0)</f>
        <v>6383984.6621695505</v>
      </c>
      <c r="BB3449" s="119">
        <f ca="1">+'IS BS CF'!BB$96+IFERROR('IS BS CF'!BB$99,0)</f>
        <v>6788482.3136985712</v>
      </c>
      <c r="BC3449" s="119">
        <f ca="1">+'IS BS CF'!BC$96+IFERROR('IS BS CF'!BC$99,0)</f>
        <v>7204488.7819386423</v>
      </c>
      <c r="BD3449" s="119">
        <f ca="1">+'IS BS CF'!BD$96+IFERROR('IS BS CF'!BD$99,0)</f>
        <v>7628679.2840435859</v>
      </c>
      <c r="BE3449" s="119">
        <f ca="1">+'IS BS CF'!BE$96+IFERROR('IS BS CF'!BE$99,0)</f>
        <v>8082750.7323982809</v>
      </c>
      <c r="BF3449" s="119">
        <f ca="1">+'IS BS CF'!BF$96+IFERROR('IS BS CF'!BF$99,0)</f>
        <v>8548094.7686477415</v>
      </c>
      <c r="BG3449" s="119">
        <f ca="1">+'IS BS CF'!BG$96+IFERROR('IS BS CF'!BG$99,0)</f>
        <v>9010002.568084728</v>
      </c>
      <c r="BH3449" s="119">
        <f ca="1">+'IS BS CF'!BH$96+IFERROR('IS BS CF'!BH$99,0)</f>
        <v>9487904.5087998658</v>
      </c>
      <c r="BI3449" s="119">
        <f ca="1">+'IS BS CF'!BI$96+IFERROR('IS BS CF'!BI$99,0)</f>
        <v>9981000.8837292511</v>
      </c>
      <c r="BJ3449" s="119">
        <f ca="1">+'IS BS CF'!BJ$96+IFERROR('IS BS CF'!BJ$99,0)</f>
        <v>10488531.971162163</v>
      </c>
      <c r="BK3449" s="119">
        <f ca="1">+'IS BS CF'!BK$96+IFERROR('IS BS CF'!BK$99,0)</f>
        <v>11009776.035473427</v>
      </c>
      <c r="BL3449" s="119">
        <f ca="1">+'IS BS CF'!BL$96+IFERROR('IS BS CF'!BL$99,0)</f>
        <v>11544047.427819131</v>
      </c>
      <c r="BM3449" s="119">
        <f ca="1">+'IS BS CF'!BM$96+IFERROR('IS BS CF'!BM$99,0)</f>
        <v>12090694.781797551</v>
      </c>
      <c r="BN3449" s="119">
        <f ca="1">+'IS BS CF'!BN$96+IFERROR('IS BS CF'!BN$99,0)</f>
        <v>12649099.299327046</v>
      </c>
      <c r="BO3449" s="119">
        <f ca="1">+'IS BS CF'!BO$96+IFERROR('IS BS CF'!BO$99,0)</f>
        <v>13219158.300231941</v>
      </c>
      <c r="BP3449" s="119">
        <f ca="1">+'IS BS CF'!BP$96+IFERROR('IS BS CF'!BP$99,0)</f>
        <v>13797402.251232313</v>
      </c>
      <c r="BQ3449" s="119">
        <f ca="1">+'IS BS CF'!BQ$96+IFERROR('IS BS CF'!BQ$99,0)</f>
        <v>14405730.176402289</v>
      </c>
      <c r="BR3449" s="119">
        <f ca="1">+'IS BS CF'!BR$96+IFERROR('IS BS CF'!BR$99,0)</f>
        <v>15025435.771876272</v>
      </c>
      <c r="BS3449" s="119">
        <f ca="1">+'IS BS CF'!BS$96+IFERROR('IS BS CF'!BS$99,0)</f>
        <v>15641804.958826547</v>
      </c>
      <c r="BT3449" s="119">
        <f ca="1">+'IS BS CF'!BT$96+IFERROR('IS BS CF'!BT$99,0)</f>
        <v>16274263.123929318</v>
      </c>
      <c r="BU3449" s="119">
        <f ca="1">+'IS BS CF'!BU$96+IFERROR('IS BS CF'!BU$99,0)</f>
        <v>16922005.818276946</v>
      </c>
      <c r="BV3449" s="119">
        <f ca="1">+'IS BS CF'!BV$96+IFERROR('IS BS CF'!BV$99,0)</f>
        <v>17584268.815407198</v>
      </c>
      <c r="BW3449" s="119">
        <f ca="1">+'IS BS CF'!BW$96+IFERROR('IS BS CF'!BW$99,0)</f>
        <v>18260326.100180928</v>
      </c>
      <c r="BX3449" s="119">
        <f ca="1">+'IS BS CF'!BX$96+IFERROR('IS BS CF'!BX$99,0)</f>
        <v>18949487.958215974</v>
      </c>
      <c r="BY3449" s="119">
        <f ca="1">+'IS BS CF'!BY$96+IFERROR('IS BS CF'!BY$99,0)</f>
        <v>19651099.160849266</v>
      </c>
      <c r="BZ3449" s="119">
        <f ca="1">+'IS BS CF'!BZ$96+IFERROR('IS BS CF'!BZ$99,0)</f>
        <v>20364537.240850899</v>
      </c>
      <c r="CA3449" s="119">
        <f ca="1">+'IS BS CF'!CA$96+IFERROR('IS BS CF'!CA$99,0)</f>
        <v>21089720.29125442</v>
      </c>
      <c r="CB3449" s="119">
        <f ca="1">+'IS BS CF'!CB$96+IFERROR('IS BS CF'!CB$99,0)</f>
        <v>21823029.913973015</v>
      </c>
      <c r="CC3449" s="119">
        <f ca="1">+'IS BS CF'!CC$96+IFERROR('IS BS CF'!CC$99,0)</f>
        <v>22586580.317345653</v>
      </c>
      <c r="CD3449" s="119">
        <f ca="1">+'IS BS CF'!CD$96+IFERROR('IS BS CF'!CD$99,0)</f>
        <v>23361565.173362169</v>
      </c>
      <c r="CE3449" s="119">
        <f ca="1">+'IS BS CF'!CE$96+IFERROR('IS BS CF'!CE$99,0)</f>
        <v>24133267.564077873</v>
      </c>
      <c r="CF3449" s="119">
        <f ca="1">+'IS BS CF'!CF$96+IFERROR('IS BS CF'!CF$99,0)</f>
        <v>24921110.179007769</v>
      </c>
      <c r="CG3449" s="119">
        <f ca="1">+'IS BS CF'!CG$96+IFERROR('IS BS CF'!CG$99,0)</f>
        <v>25724286.006941181</v>
      </c>
      <c r="CH3449" s="119">
        <f ca="1">+'IS BS CF'!CH$96+IFERROR('IS BS CF'!CH$99,0)</f>
        <v>26542028.387227923</v>
      </c>
      <c r="CI3449" s="119">
        <f ca="1">+'IS BS CF'!CI$96+IFERROR('IS BS CF'!CI$99,0)</f>
        <v>27373608.992250323</v>
      </c>
      <c r="CJ3449" s="119">
        <f ca="1">+'IS BS CF'!CJ$96+IFERROR('IS BS CF'!CJ$99,0)</f>
        <v>28218335.910771612</v>
      </c>
      <c r="CK3449" s="119">
        <f ca="1">+'IS BS CF'!CK$96+IFERROR('IS BS CF'!CK$99,0)</f>
        <v>29075551.827116821</v>
      </c>
      <c r="CL3449" s="119">
        <f ca="1">+'IS BS CF'!CL$96+IFERROR('IS BS CF'!CL$99,0)</f>
        <v>29944632.291394781</v>
      </c>
    </row>
    <row r="3450" spans="2:90" x14ac:dyDescent="0.4">
      <c r="B3450" s="67"/>
      <c r="C3450" s="31"/>
      <c r="D3450" s="31" t="s">
        <v>944</v>
      </c>
      <c r="E3450" s="31" t="s">
        <v>906</v>
      </c>
      <c r="F3450" s="31"/>
      <c r="G3450" s="31" t="str">
        <f t="shared" si="4498"/>
        <v/>
      </c>
      <c r="H3450" s="31"/>
      <c r="I3450" s="73"/>
      <c r="J3450" s="73"/>
      <c r="K3450" s="31"/>
      <c r="L3450" s="31"/>
      <c r="M3450" s="31"/>
      <c r="N3450" s="31"/>
      <c r="O3450" s="31"/>
      <c r="P3450" s="31"/>
      <c r="R3450" s="67"/>
      <c r="S3450" s="67"/>
      <c r="T3450" s="67"/>
      <c r="U3450" s="67"/>
      <c r="V3450" s="67"/>
      <c r="W3450" s="67"/>
      <c r="X3450" s="67"/>
      <c r="Y3450" s="67"/>
      <c r="Z3450" s="67"/>
      <c r="AA3450" s="67"/>
      <c r="AB3450" s="67"/>
      <c r="AC3450" s="67"/>
      <c r="AD3450" s="67"/>
      <c r="AE3450" s="67"/>
      <c r="AF3450" s="67"/>
      <c r="AG3450" s="67"/>
      <c r="AH3450" s="67"/>
      <c r="AI3450" s="67"/>
      <c r="AJ3450" s="67"/>
      <c r="AK3450" s="67"/>
      <c r="AL3450" s="67"/>
      <c r="AM3450" s="67"/>
      <c r="AN3450" s="67"/>
      <c r="AO3450" s="67"/>
      <c r="AP3450" s="67"/>
      <c r="AQ3450" s="67"/>
      <c r="AR3450" s="67"/>
      <c r="AS3450" s="67"/>
      <c r="AT3450" s="67"/>
      <c r="AU3450" s="67"/>
      <c r="AV3450" s="67"/>
      <c r="AW3450" s="67"/>
      <c r="AX3450" s="67"/>
      <c r="AY3450" s="67"/>
      <c r="AZ3450" s="67"/>
      <c r="BA3450" s="67"/>
      <c r="BB3450" s="67"/>
      <c r="BC3450" s="67"/>
      <c r="BD3450" s="67"/>
      <c r="BE3450" s="67"/>
      <c r="BF3450" s="67"/>
      <c r="BG3450" s="67"/>
      <c r="BH3450" s="67"/>
      <c r="BI3450" s="67"/>
      <c r="BJ3450" s="67"/>
      <c r="BK3450" s="67"/>
      <c r="BL3450" s="67"/>
      <c r="BM3450" s="67"/>
      <c r="BN3450" s="67"/>
      <c r="BO3450" s="67"/>
      <c r="BP3450" s="67"/>
      <c r="BQ3450" s="67"/>
      <c r="BR3450" s="67"/>
      <c r="BS3450" s="67"/>
      <c r="BT3450" s="67"/>
      <c r="BU3450" s="67"/>
      <c r="BV3450" s="67"/>
      <c r="BW3450" s="67"/>
      <c r="BX3450" s="67"/>
      <c r="BY3450" s="67"/>
      <c r="BZ3450" s="67"/>
      <c r="CA3450" s="67"/>
      <c r="CB3450" s="67"/>
      <c r="CC3450" s="67"/>
      <c r="CD3450" s="67"/>
      <c r="CE3450" s="67"/>
      <c r="CF3450" s="67"/>
      <c r="CG3450" s="67"/>
      <c r="CH3450" s="67"/>
      <c r="CI3450" s="67"/>
      <c r="CJ3450" s="67"/>
      <c r="CK3450" s="67"/>
      <c r="CL3450" s="67"/>
    </row>
    <row r="3451" spans="2:90" x14ac:dyDescent="0.4">
      <c r="B3451" s="124" t="s">
        <v>900</v>
      </c>
      <c r="D3451" t="s">
        <v>944</v>
      </c>
      <c r="E3451" t="s">
        <v>906</v>
      </c>
      <c r="G3451" t="str">
        <f t="shared" si="4498"/>
        <v/>
      </c>
      <c r="I3451"/>
      <c r="J3451"/>
      <c r="R3451"/>
      <c r="S3451"/>
      <c r="T3451"/>
      <c r="U3451"/>
      <c r="V3451"/>
      <c r="W3451"/>
      <c r="X3451"/>
      <c r="Y3451"/>
      <c r="Z3451"/>
      <c r="AA3451"/>
      <c r="AB3451"/>
      <c r="AC3451"/>
      <c r="AD3451"/>
      <c r="AE3451"/>
      <c r="AF3451"/>
      <c r="AG3451"/>
      <c r="AH3451"/>
      <c r="AI3451"/>
      <c r="AJ3451"/>
      <c r="AK3451"/>
      <c r="AL3451"/>
      <c r="AM3451"/>
      <c r="AN3451"/>
      <c r="AO3451"/>
      <c r="AP3451"/>
      <c r="AQ3451"/>
      <c r="AR3451"/>
      <c r="AS3451"/>
      <c r="AT3451"/>
      <c r="AU3451"/>
      <c r="AV3451"/>
      <c r="AW3451"/>
      <c r="AX3451"/>
      <c r="AY3451"/>
      <c r="AZ3451"/>
      <c r="BA3451"/>
      <c r="BB3451"/>
      <c r="BC3451"/>
      <c r="BD3451"/>
      <c r="BE3451"/>
      <c r="BF3451"/>
      <c r="BG3451"/>
      <c r="BH3451"/>
      <c r="BI3451"/>
      <c r="BJ3451"/>
      <c r="BK3451"/>
      <c r="BL3451"/>
      <c r="BM3451"/>
      <c r="BN3451"/>
      <c r="BO3451"/>
      <c r="BP3451"/>
      <c r="BQ3451"/>
      <c r="BR3451"/>
      <c r="BS3451"/>
      <c r="BT3451"/>
      <c r="BU3451"/>
      <c r="BV3451"/>
      <c r="BW3451"/>
      <c r="BX3451"/>
      <c r="BY3451"/>
      <c r="BZ3451"/>
      <c r="CA3451"/>
      <c r="CB3451"/>
      <c r="CC3451"/>
      <c r="CD3451"/>
      <c r="CE3451"/>
      <c r="CF3451"/>
      <c r="CG3451"/>
      <c r="CH3451"/>
      <c r="CI3451"/>
      <c r="CJ3451"/>
      <c r="CK3451"/>
      <c r="CL3451"/>
    </row>
    <row r="3452" spans="2:90" x14ac:dyDescent="0.4">
      <c r="B3452" s="139" t="s">
        <v>948</v>
      </c>
      <c r="C3452" s="16"/>
      <c r="D3452" s="16" t="s">
        <v>944</v>
      </c>
      <c r="E3452" s="16" t="s">
        <v>906</v>
      </c>
      <c r="F3452" s="16"/>
      <c r="G3452" s="16" t="str">
        <f t="shared" si="4498"/>
        <v/>
      </c>
      <c r="H3452" s="16">
        <v>0.05</v>
      </c>
      <c r="I3452" s="60"/>
      <c r="J3452" s="60"/>
      <c r="K3452" s="17"/>
      <c r="L3452" s="17"/>
      <c r="M3452" s="17"/>
      <c r="N3452" s="17"/>
      <c r="O3452" s="17"/>
      <c r="P3452" s="17"/>
      <c r="R3452" s="15"/>
      <c r="S3452" s="15"/>
      <c r="T3452" s="15"/>
      <c r="U3452" s="15"/>
      <c r="V3452" s="15"/>
      <c r="W3452" s="15"/>
      <c r="X3452" s="15"/>
      <c r="Y3452" s="15"/>
      <c r="Z3452" s="15"/>
      <c r="AA3452" s="15"/>
      <c r="AB3452" s="15"/>
      <c r="AC3452" s="15"/>
      <c r="AD3452" s="15"/>
      <c r="AE3452" s="15"/>
      <c r="AF3452" s="15"/>
      <c r="AG3452" s="15"/>
      <c r="AH3452" s="15"/>
      <c r="AI3452" s="15"/>
      <c r="AJ3452" s="15"/>
      <c r="AK3452" s="15"/>
      <c r="AL3452" s="15"/>
      <c r="AM3452" s="15"/>
      <c r="AN3452" s="15"/>
      <c r="AO3452" s="15"/>
      <c r="AP3452" s="15"/>
      <c r="AQ3452" s="15"/>
      <c r="AR3452" s="15"/>
      <c r="AS3452" s="15"/>
      <c r="AT3452" s="15"/>
      <c r="AU3452" s="15"/>
      <c r="AV3452" s="15"/>
      <c r="AW3452" s="15"/>
      <c r="AX3452" s="15"/>
      <c r="AY3452" s="15"/>
      <c r="AZ3452" s="15"/>
      <c r="BA3452" s="15"/>
      <c r="BB3452" s="15"/>
      <c r="BC3452" s="15"/>
      <c r="BD3452" s="15"/>
      <c r="BE3452" s="15"/>
      <c r="BF3452" s="15"/>
      <c r="BG3452" s="15"/>
      <c r="BH3452" s="15"/>
      <c r="BI3452" s="15"/>
      <c r="BJ3452" s="15"/>
      <c r="BK3452" s="15"/>
      <c r="BL3452" s="15"/>
      <c r="BM3452" s="15"/>
      <c r="BN3452" s="15"/>
      <c r="BO3452" s="15"/>
      <c r="BP3452" s="15"/>
      <c r="BQ3452" s="15"/>
      <c r="BR3452" s="15"/>
      <c r="BS3452" s="15"/>
      <c r="BT3452" s="15"/>
      <c r="BU3452" s="15"/>
      <c r="BV3452" s="15"/>
      <c r="BW3452" s="15"/>
      <c r="BX3452" s="15"/>
      <c r="BY3452" s="15"/>
      <c r="BZ3452" s="15"/>
      <c r="CA3452" s="15"/>
      <c r="CB3452" s="15"/>
      <c r="CC3452" s="15"/>
      <c r="CD3452" s="15"/>
      <c r="CE3452" s="15"/>
      <c r="CF3452" s="15"/>
      <c r="CG3452" s="15"/>
      <c r="CH3452" s="15"/>
      <c r="CI3452" s="15"/>
      <c r="CJ3452" s="15"/>
      <c r="CK3452" s="15"/>
      <c r="CL3452" s="15"/>
    </row>
    <row r="3453" spans="2:90" x14ac:dyDescent="0.4">
      <c r="B3453" s="139" t="s">
        <v>949</v>
      </c>
      <c r="C3453" s="16"/>
      <c r="D3453" s="16" t="s">
        <v>944</v>
      </c>
      <c r="E3453" s="16" t="s">
        <v>906</v>
      </c>
      <c r="F3453" s="16"/>
      <c r="G3453" s="16" t="str">
        <f t="shared" si="4498"/>
        <v/>
      </c>
      <c r="H3453" s="16">
        <v>0.1</v>
      </c>
      <c r="I3453" s="78"/>
      <c r="J3453" s="78"/>
      <c r="K3453" s="33"/>
      <c r="L3453" s="33"/>
      <c r="M3453" s="33"/>
      <c r="N3453" s="33"/>
      <c r="O3453" s="33"/>
      <c r="P3453" s="33"/>
      <c r="R3453" s="33"/>
      <c r="S3453" s="33"/>
      <c r="T3453" s="33"/>
      <c r="U3453" s="33"/>
      <c r="V3453" s="33"/>
      <c r="W3453" s="33"/>
      <c r="X3453" s="33"/>
      <c r="Y3453" s="33"/>
      <c r="Z3453" s="33"/>
      <c r="AA3453" s="33"/>
      <c r="AB3453" s="33"/>
      <c r="AC3453" s="33"/>
      <c r="AD3453" s="33"/>
      <c r="AE3453" s="33"/>
      <c r="AF3453" s="33"/>
      <c r="AG3453" s="33"/>
      <c r="AH3453" s="33"/>
      <c r="AI3453" s="33"/>
      <c r="AJ3453" s="33"/>
      <c r="AK3453" s="33"/>
      <c r="AL3453" s="33"/>
      <c r="AM3453" s="33"/>
      <c r="AN3453" s="33"/>
      <c r="AO3453" s="33"/>
      <c r="AP3453" s="33"/>
      <c r="AQ3453" s="33"/>
      <c r="AR3453" s="33"/>
      <c r="AS3453" s="33"/>
      <c r="AT3453" s="33"/>
      <c r="AU3453" s="33"/>
      <c r="AV3453" s="33"/>
      <c r="AW3453" s="33"/>
      <c r="AX3453" s="33"/>
      <c r="AY3453" s="33"/>
      <c r="AZ3453" s="33"/>
      <c r="BA3453" s="33"/>
      <c r="BB3453" s="33"/>
      <c r="BC3453" s="33"/>
      <c r="BD3453" s="33"/>
      <c r="BE3453" s="33"/>
      <c r="BF3453" s="33"/>
      <c r="BG3453" s="33"/>
      <c r="BH3453" s="33"/>
      <c r="BI3453" s="33"/>
      <c r="BJ3453" s="33"/>
      <c r="BK3453" s="33"/>
      <c r="BL3453" s="33"/>
      <c r="BM3453" s="33"/>
      <c r="BN3453" s="33"/>
      <c r="BO3453" s="33"/>
      <c r="BP3453" s="33"/>
      <c r="BQ3453" s="33"/>
      <c r="BR3453" s="33"/>
      <c r="BS3453" s="33"/>
      <c r="BT3453" s="33"/>
      <c r="BU3453" s="33"/>
      <c r="BV3453" s="33"/>
      <c r="BW3453" s="33"/>
      <c r="BX3453" s="33"/>
      <c r="BY3453" s="33"/>
      <c r="BZ3453" s="33"/>
      <c r="CA3453" s="33"/>
      <c r="CB3453" s="33"/>
      <c r="CC3453" s="33"/>
      <c r="CD3453" s="33"/>
      <c r="CE3453" s="33"/>
      <c r="CF3453" s="33"/>
      <c r="CG3453" s="33"/>
      <c r="CH3453" s="33"/>
      <c r="CI3453" s="33"/>
      <c r="CJ3453" s="33"/>
      <c r="CK3453" s="33"/>
      <c r="CL3453" s="33"/>
    </row>
    <row r="3454" spans="2:90" x14ac:dyDescent="0.4">
      <c r="B3454" s="139" t="s">
        <v>950</v>
      </c>
      <c r="C3454" s="16"/>
      <c r="D3454" s="16" t="s">
        <v>944</v>
      </c>
      <c r="E3454" s="16" t="s">
        <v>906</v>
      </c>
      <c r="F3454" s="16"/>
      <c r="G3454" s="16" t="str">
        <f t="shared" si="4498"/>
        <v/>
      </c>
      <c r="H3454" s="16">
        <v>0.2</v>
      </c>
      <c r="I3454" s="78"/>
      <c r="J3454" s="78"/>
      <c r="K3454" s="33"/>
      <c r="L3454" s="33"/>
      <c r="M3454" s="33"/>
      <c r="N3454" s="33"/>
      <c r="O3454" s="33"/>
      <c r="P3454" s="33"/>
      <c r="R3454" s="33"/>
      <c r="S3454" s="33"/>
      <c r="T3454" s="33"/>
      <c r="U3454" s="33"/>
      <c r="V3454" s="33"/>
      <c r="W3454" s="33"/>
      <c r="X3454" s="33"/>
      <c r="Y3454" s="33"/>
      <c r="Z3454" s="33"/>
      <c r="AA3454" s="33"/>
      <c r="AB3454" s="33"/>
      <c r="AC3454" s="33"/>
      <c r="AD3454" s="33"/>
      <c r="AE3454" s="33"/>
      <c r="AF3454" s="33"/>
      <c r="AG3454" s="33"/>
      <c r="AH3454" s="33"/>
      <c r="AI3454" s="33"/>
      <c r="AJ3454" s="33"/>
      <c r="AK3454" s="33"/>
      <c r="AL3454" s="33"/>
      <c r="AM3454" s="33"/>
      <c r="AN3454" s="33"/>
      <c r="AO3454" s="33"/>
      <c r="AP3454" s="33"/>
      <c r="AQ3454" s="33"/>
      <c r="AR3454" s="33"/>
      <c r="AS3454" s="33"/>
      <c r="AT3454" s="33"/>
      <c r="AU3454" s="33"/>
      <c r="AV3454" s="33"/>
      <c r="AW3454" s="33"/>
      <c r="AX3454" s="33"/>
      <c r="AY3454" s="33"/>
      <c r="AZ3454" s="33"/>
      <c r="BA3454" s="33"/>
      <c r="BB3454" s="33"/>
      <c r="BC3454" s="33"/>
      <c r="BD3454" s="33"/>
      <c r="BE3454" s="33"/>
      <c r="BF3454" s="33"/>
      <c r="BG3454" s="33"/>
      <c r="BH3454" s="33"/>
      <c r="BI3454" s="33"/>
      <c r="BJ3454" s="33"/>
      <c r="BK3454" s="33"/>
      <c r="BL3454" s="33"/>
      <c r="BM3454" s="33"/>
      <c r="BN3454" s="33"/>
      <c r="BO3454" s="33"/>
      <c r="BP3454" s="33"/>
      <c r="BQ3454" s="33"/>
      <c r="BR3454" s="33"/>
      <c r="BS3454" s="33"/>
      <c r="BT3454" s="33"/>
      <c r="BU3454" s="33"/>
      <c r="BV3454" s="33"/>
      <c r="BW3454" s="33"/>
      <c r="BX3454" s="33"/>
      <c r="BY3454" s="33"/>
      <c r="BZ3454" s="33"/>
      <c r="CA3454" s="33"/>
      <c r="CB3454" s="33"/>
      <c r="CC3454" s="33"/>
      <c r="CD3454" s="33"/>
      <c r="CE3454" s="33"/>
      <c r="CF3454" s="33"/>
      <c r="CG3454" s="33"/>
      <c r="CH3454" s="33"/>
      <c r="CI3454" s="33"/>
      <c r="CJ3454" s="33"/>
      <c r="CK3454" s="33"/>
      <c r="CL3454" s="33"/>
    </row>
    <row r="3455" spans="2:90" x14ac:dyDescent="0.4">
      <c r="B3455" s="139"/>
      <c r="C3455" s="16"/>
      <c r="D3455" s="16" t="s">
        <v>944</v>
      </c>
      <c r="E3455" s="16" t="s">
        <v>906</v>
      </c>
      <c r="F3455" s="16"/>
      <c r="G3455" s="16" t="str">
        <f t="shared" si="4498"/>
        <v/>
      </c>
      <c r="H3455" s="16"/>
      <c r="I3455" s="78"/>
      <c r="J3455" s="78"/>
      <c r="K3455" s="33"/>
      <c r="L3455" s="33"/>
      <c r="M3455" s="33"/>
      <c r="N3455" s="33"/>
      <c r="O3455" s="33"/>
      <c r="P3455" s="33"/>
      <c r="R3455" s="33"/>
      <c r="S3455" s="33"/>
      <c r="T3455" s="33"/>
      <c r="U3455" s="33"/>
      <c r="V3455" s="33"/>
      <c r="W3455" s="33"/>
      <c r="X3455" s="33"/>
      <c r="Y3455" s="33"/>
      <c r="Z3455" s="33"/>
      <c r="AA3455" s="33"/>
      <c r="AB3455" s="33"/>
      <c r="AC3455" s="33"/>
      <c r="AD3455" s="33"/>
      <c r="AE3455" s="33"/>
      <c r="AF3455" s="33"/>
      <c r="AG3455" s="33"/>
      <c r="AH3455" s="33"/>
      <c r="AI3455" s="33"/>
      <c r="AJ3455" s="33"/>
      <c r="AK3455" s="33"/>
      <c r="AL3455" s="33"/>
      <c r="AM3455" s="33"/>
      <c r="AN3455" s="33"/>
      <c r="AO3455" s="33"/>
      <c r="AP3455" s="33"/>
      <c r="AQ3455" s="33"/>
      <c r="AR3455" s="33"/>
      <c r="AS3455" s="33"/>
      <c r="AT3455" s="33"/>
      <c r="AU3455" s="33"/>
      <c r="AV3455" s="33"/>
      <c r="AW3455" s="33"/>
      <c r="AX3455" s="33"/>
      <c r="AY3455" s="33"/>
      <c r="AZ3455" s="33"/>
      <c r="BA3455" s="33"/>
      <c r="BB3455" s="33"/>
      <c r="BC3455" s="33"/>
      <c r="BD3455" s="33"/>
      <c r="BE3455" s="33"/>
      <c r="BF3455" s="33"/>
      <c r="BG3455" s="33"/>
      <c r="BH3455" s="33"/>
      <c r="BI3455" s="33"/>
      <c r="BJ3455" s="33"/>
      <c r="BK3455" s="33"/>
      <c r="BL3455" s="33"/>
      <c r="BM3455" s="33"/>
      <c r="BN3455" s="33"/>
      <c r="BO3455" s="33"/>
      <c r="BP3455" s="33"/>
      <c r="BQ3455" s="33"/>
      <c r="BR3455" s="33"/>
      <c r="BS3455" s="33"/>
      <c r="BT3455" s="33"/>
      <c r="BU3455" s="33"/>
      <c r="BV3455" s="33"/>
      <c r="BW3455" s="33"/>
      <c r="BX3455" s="33"/>
      <c r="BY3455" s="33"/>
      <c r="BZ3455" s="33"/>
      <c r="CA3455" s="33"/>
      <c r="CB3455" s="33"/>
      <c r="CC3455" s="33"/>
      <c r="CD3455" s="33"/>
      <c r="CE3455" s="33"/>
      <c r="CF3455" s="33"/>
      <c r="CG3455" s="33"/>
      <c r="CH3455" s="33"/>
      <c r="CI3455" s="33"/>
      <c r="CJ3455" s="33"/>
      <c r="CK3455" s="33"/>
      <c r="CL3455" s="33"/>
    </row>
    <row r="3456" spans="2:90" x14ac:dyDescent="0.4">
      <c r="B3456" s="121" t="s">
        <v>958</v>
      </c>
      <c r="C3456" s="16"/>
      <c r="D3456" s="16" t="s">
        <v>944</v>
      </c>
      <c r="E3456" s="16" t="s">
        <v>906</v>
      </c>
      <c r="F3456" s="16"/>
      <c r="G3456" s="16" t="str">
        <f t="shared" si="4498"/>
        <v/>
      </c>
      <c r="H3456" s="16"/>
      <c r="I3456" s="78"/>
      <c r="J3456" s="33"/>
      <c r="K3456" s="33"/>
      <c r="L3456" s="33"/>
      <c r="M3456" s="33"/>
      <c r="N3456" s="33"/>
      <c r="O3456" s="33"/>
      <c r="P3456" s="33"/>
      <c r="R3456" s="33"/>
      <c r="S3456" s="33">
        <f t="shared" ref="S3456:AX3456" si="4499">-+S3459*$H$3452/12</f>
        <v>0</v>
      </c>
      <c r="T3456" s="33">
        <f t="shared" ca="1" si="4499"/>
        <v>0</v>
      </c>
      <c r="U3456" s="33">
        <f t="shared" ca="1" si="4499"/>
        <v>-161.92722222222224</v>
      </c>
      <c r="V3456" s="33">
        <f t="shared" ca="1" si="4499"/>
        <v>-278.29997453703703</v>
      </c>
      <c r="W3456" s="33">
        <f t="shared" ca="1" si="4499"/>
        <v>-283.17025220871921</v>
      </c>
      <c r="X3456" s="33">
        <f t="shared" ca="1" si="4499"/>
        <v>-114.68520012538595</v>
      </c>
      <c r="Y3456" s="33">
        <f t="shared" ca="1" si="4499"/>
        <v>0</v>
      </c>
      <c r="Z3456" s="33">
        <f t="shared" ca="1" si="4499"/>
        <v>0</v>
      </c>
      <c r="AA3456" s="33">
        <f t="shared" ca="1" si="4499"/>
        <v>0</v>
      </c>
      <c r="AB3456" s="33">
        <f t="shared" ca="1" si="4499"/>
        <v>0</v>
      </c>
      <c r="AC3456" s="33">
        <f t="shared" ca="1" si="4499"/>
        <v>0</v>
      </c>
      <c r="AD3456" s="33">
        <f t="shared" ca="1" si="4499"/>
        <v>0</v>
      </c>
      <c r="AE3456" s="33">
        <f t="shared" ca="1" si="4499"/>
        <v>0</v>
      </c>
      <c r="AF3456" s="33">
        <f t="shared" ca="1" si="4499"/>
        <v>0</v>
      </c>
      <c r="AG3456" s="33">
        <f t="shared" ca="1" si="4499"/>
        <v>0</v>
      </c>
      <c r="AH3456" s="33">
        <f t="shared" ca="1" si="4499"/>
        <v>0</v>
      </c>
      <c r="AI3456" s="33">
        <f t="shared" ca="1" si="4499"/>
        <v>0</v>
      </c>
      <c r="AJ3456" s="33">
        <f t="shared" ca="1" si="4499"/>
        <v>0</v>
      </c>
      <c r="AK3456" s="33">
        <f t="shared" ca="1" si="4499"/>
        <v>0</v>
      </c>
      <c r="AL3456" s="33">
        <f t="shared" ca="1" si="4499"/>
        <v>0</v>
      </c>
      <c r="AM3456" s="33">
        <f t="shared" ca="1" si="4499"/>
        <v>0</v>
      </c>
      <c r="AN3456" s="33">
        <f t="shared" ca="1" si="4499"/>
        <v>0</v>
      </c>
      <c r="AO3456" s="33">
        <f t="shared" ca="1" si="4499"/>
        <v>0</v>
      </c>
      <c r="AP3456" s="33">
        <f t="shared" ca="1" si="4499"/>
        <v>0</v>
      </c>
      <c r="AQ3456" s="33">
        <f t="shared" ca="1" si="4499"/>
        <v>0</v>
      </c>
      <c r="AR3456" s="33">
        <f t="shared" ca="1" si="4499"/>
        <v>0</v>
      </c>
      <c r="AS3456" s="33">
        <f t="shared" ca="1" si="4499"/>
        <v>0</v>
      </c>
      <c r="AT3456" s="33">
        <f t="shared" ca="1" si="4499"/>
        <v>0</v>
      </c>
      <c r="AU3456" s="33">
        <f t="shared" ca="1" si="4499"/>
        <v>0</v>
      </c>
      <c r="AV3456" s="33">
        <f t="shared" ca="1" si="4499"/>
        <v>0</v>
      </c>
      <c r="AW3456" s="33">
        <f t="shared" ca="1" si="4499"/>
        <v>0</v>
      </c>
      <c r="AX3456" s="33">
        <f t="shared" ca="1" si="4499"/>
        <v>0</v>
      </c>
      <c r="AY3456" s="33">
        <f t="shared" ref="AY3456:CD3456" ca="1" si="4500">-+AY3459*$H$3452/12</f>
        <v>0</v>
      </c>
      <c r="AZ3456" s="33">
        <f t="shared" ca="1" si="4500"/>
        <v>0</v>
      </c>
      <c r="BA3456" s="33">
        <f t="shared" ca="1" si="4500"/>
        <v>0</v>
      </c>
      <c r="BB3456" s="33">
        <f t="shared" ca="1" si="4500"/>
        <v>0</v>
      </c>
      <c r="BC3456" s="33">
        <f t="shared" ca="1" si="4500"/>
        <v>0</v>
      </c>
      <c r="BD3456" s="33">
        <f t="shared" ca="1" si="4500"/>
        <v>0</v>
      </c>
      <c r="BE3456" s="33">
        <f t="shared" ca="1" si="4500"/>
        <v>0</v>
      </c>
      <c r="BF3456" s="33">
        <f t="shared" ca="1" si="4500"/>
        <v>0</v>
      </c>
      <c r="BG3456" s="33">
        <f t="shared" ca="1" si="4500"/>
        <v>0</v>
      </c>
      <c r="BH3456" s="33">
        <f t="shared" ca="1" si="4500"/>
        <v>0</v>
      </c>
      <c r="BI3456" s="33">
        <f t="shared" ca="1" si="4500"/>
        <v>0</v>
      </c>
      <c r="BJ3456" s="33">
        <f t="shared" ca="1" si="4500"/>
        <v>0</v>
      </c>
      <c r="BK3456" s="33">
        <f t="shared" ca="1" si="4500"/>
        <v>0</v>
      </c>
      <c r="BL3456" s="33">
        <f t="shared" ca="1" si="4500"/>
        <v>0</v>
      </c>
      <c r="BM3456" s="33">
        <f t="shared" ca="1" si="4500"/>
        <v>0</v>
      </c>
      <c r="BN3456" s="33">
        <f t="shared" ca="1" si="4500"/>
        <v>0</v>
      </c>
      <c r="BO3456" s="33">
        <f t="shared" ca="1" si="4500"/>
        <v>0</v>
      </c>
      <c r="BP3456" s="33">
        <f t="shared" ca="1" si="4500"/>
        <v>0</v>
      </c>
      <c r="BQ3456" s="33">
        <f t="shared" ca="1" si="4500"/>
        <v>0</v>
      </c>
      <c r="BR3456" s="33">
        <f t="shared" ca="1" si="4500"/>
        <v>0</v>
      </c>
      <c r="BS3456" s="33">
        <f t="shared" ca="1" si="4500"/>
        <v>0</v>
      </c>
      <c r="BT3456" s="33">
        <f t="shared" ca="1" si="4500"/>
        <v>0</v>
      </c>
      <c r="BU3456" s="33">
        <f t="shared" ca="1" si="4500"/>
        <v>0</v>
      </c>
      <c r="BV3456" s="33">
        <f t="shared" ca="1" si="4500"/>
        <v>0</v>
      </c>
      <c r="BW3456" s="33">
        <f t="shared" ca="1" si="4500"/>
        <v>0</v>
      </c>
      <c r="BX3456" s="33">
        <f t="shared" ca="1" si="4500"/>
        <v>0</v>
      </c>
      <c r="BY3456" s="33">
        <f t="shared" ca="1" si="4500"/>
        <v>0</v>
      </c>
      <c r="BZ3456" s="33">
        <f t="shared" ca="1" si="4500"/>
        <v>0</v>
      </c>
      <c r="CA3456" s="33">
        <f t="shared" ca="1" si="4500"/>
        <v>0</v>
      </c>
      <c r="CB3456" s="33">
        <f t="shared" ca="1" si="4500"/>
        <v>0</v>
      </c>
      <c r="CC3456" s="33">
        <f t="shared" ca="1" si="4500"/>
        <v>0</v>
      </c>
      <c r="CD3456" s="33">
        <f t="shared" ca="1" si="4500"/>
        <v>0</v>
      </c>
      <c r="CE3456" s="33">
        <f t="shared" ref="CE3456:CL3456" ca="1" si="4501">-+CE3459*$H$3452/12</f>
        <v>0</v>
      </c>
      <c r="CF3456" s="33">
        <f t="shared" ca="1" si="4501"/>
        <v>0</v>
      </c>
      <c r="CG3456" s="33">
        <f t="shared" ca="1" si="4501"/>
        <v>0</v>
      </c>
      <c r="CH3456" s="33">
        <f t="shared" ca="1" si="4501"/>
        <v>0</v>
      </c>
      <c r="CI3456" s="33">
        <f t="shared" ca="1" si="4501"/>
        <v>0</v>
      </c>
      <c r="CJ3456" s="33">
        <f t="shared" ca="1" si="4501"/>
        <v>0</v>
      </c>
      <c r="CK3456" s="33">
        <f t="shared" ca="1" si="4501"/>
        <v>0</v>
      </c>
      <c r="CL3456" s="33">
        <f t="shared" ca="1" si="4501"/>
        <v>0</v>
      </c>
    </row>
    <row r="3457" spans="2:90" x14ac:dyDescent="0.4">
      <c r="B3457" s="139"/>
      <c r="C3457" s="16"/>
      <c r="D3457" s="16" t="s">
        <v>944</v>
      </c>
      <c r="E3457" s="16" t="s">
        <v>906</v>
      </c>
      <c r="F3457" s="16"/>
      <c r="G3457" s="16" t="str">
        <f t="shared" si="4498"/>
        <v/>
      </c>
      <c r="H3457" s="16"/>
      <c r="I3457" s="78"/>
      <c r="J3457" s="33"/>
      <c r="K3457" s="33"/>
      <c r="L3457" s="33"/>
      <c r="M3457" s="33"/>
      <c r="N3457" s="33"/>
      <c r="O3457" s="33"/>
      <c r="P3457" s="33"/>
      <c r="R3457" s="33"/>
      <c r="S3457" s="33"/>
      <c r="T3457" s="33"/>
      <c r="U3457" s="33"/>
      <c r="V3457" s="33"/>
      <c r="W3457" s="33"/>
      <c r="X3457" s="33"/>
      <c r="Y3457" s="33"/>
      <c r="Z3457" s="33"/>
      <c r="AA3457" s="33"/>
      <c r="AB3457" s="33"/>
      <c r="AC3457" s="33"/>
      <c r="AD3457" s="33"/>
      <c r="AE3457" s="33"/>
      <c r="AF3457" s="33"/>
      <c r="AG3457" s="33"/>
      <c r="AH3457" s="33"/>
      <c r="AI3457" s="33"/>
      <c r="AJ3457" s="33"/>
      <c r="AK3457" s="33"/>
      <c r="AL3457" s="33"/>
      <c r="AM3457" s="33"/>
      <c r="AN3457" s="33"/>
      <c r="AO3457" s="33"/>
      <c r="AP3457" s="33"/>
      <c r="AQ3457" s="33"/>
      <c r="AR3457" s="33"/>
      <c r="AS3457" s="33"/>
      <c r="AT3457" s="33"/>
      <c r="AU3457" s="33"/>
      <c r="AV3457" s="33"/>
      <c r="AW3457" s="33"/>
      <c r="AX3457" s="33"/>
      <c r="AY3457" s="33"/>
      <c r="AZ3457" s="33"/>
      <c r="BA3457" s="33"/>
      <c r="BB3457" s="33"/>
      <c r="BC3457" s="33"/>
      <c r="BD3457" s="33"/>
      <c r="BE3457" s="33"/>
      <c r="BF3457" s="33"/>
      <c r="BG3457" s="33"/>
      <c r="BH3457" s="33"/>
      <c r="BI3457" s="33"/>
      <c r="BJ3457" s="33"/>
      <c r="BK3457" s="33"/>
      <c r="BL3457" s="33"/>
      <c r="BM3457" s="33"/>
      <c r="BN3457" s="33"/>
      <c r="BO3457" s="33"/>
      <c r="BP3457" s="33"/>
      <c r="BQ3457" s="33"/>
      <c r="BR3457" s="33"/>
      <c r="BS3457" s="33"/>
      <c r="BT3457" s="33"/>
      <c r="BU3457" s="33"/>
      <c r="BV3457" s="33"/>
      <c r="BW3457" s="33"/>
      <c r="BX3457" s="33"/>
      <c r="BY3457" s="33"/>
      <c r="BZ3457" s="33"/>
      <c r="CA3457" s="33"/>
      <c r="CB3457" s="33"/>
      <c r="CC3457" s="33"/>
      <c r="CD3457" s="33"/>
      <c r="CE3457" s="33"/>
      <c r="CF3457" s="33"/>
      <c r="CG3457" s="33"/>
      <c r="CH3457" s="33"/>
      <c r="CI3457" s="33"/>
      <c r="CJ3457" s="33"/>
      <c r="CK3457" s="33"/>
      <c r="CL3457" s="33"/>
    </row>
    <row r="3458" spans="2:90" x14ac:dyDescent="0.4">
      <c r="B3458" s="93" t="s">
        <v>953</v>
      </c>
      <c r="C3458" s="16"/>
      <c r="D3458" s="16" t="s">
        <v>944</v>
      </c>
      <c r="E3458" s="16" t="s">
        <v>906</v>
      </c>
      <c r="F3458" s="16"/>
      <c r="G3458" s="16" t="str">
        <f t="shared" si="4498"/>
        <v/>
      </c>
      <c r="H3458" s="16"/>
      <c r="I3458" s="78"/>
      <c r="J3458"/>
      <c r="R3458" s="23"/>
      <c r="S3458"/>
      <c r="T3458"/>
      <c r="U3458"/>
      <c r="V3458"/>
      <c r="W3458"/>
      <c r="X3458"/>
      <c r="Y3458"/>
      <c r="Z3458"/>
      <c r="AA3458"/>
      <c r="AB3458"/>
      <c r="AC3458"/>
      <c r="AD3458"/>
      <c r="AE3458"/>
      <c r="AF3458"/>
      <c r="AG3458"/>
      <c r="AH3458"/>
      <c r="AI3458"/>
      <c r="AJ3458"/>
      <c r="AK3458"/>
      <c r="AL3458"/>
      <c r="AM3458"/>
      <c r="AN3458"/>
      <c r="AO3458"/>
      <c r="AP3458"/>
      <c r="AQ3458"/>
      <c r="AR3458"/>
      <c r="AS3458"/>
      <c r="AT3458"/>
      <c r="AU3458"/>
      <c r="AV3458"/>
      <c r="AW3458"/>
      <c r="AX3458"/>
      <c r="AY3458"/>
      <c r="AZ3458"/>
      <c r="BA3458"/>
      <c r="BB3458"/>
      <c r="BC3458"/>
      <c r="BD3458"/>
      <c r="BE3458"/>
      <c r="BF3458"/>
      <c r="BG3458"/>
      <c r="BH3458"/>
      <c r="BI3458"/>
      <c r="BJ3458"/>
      <c r="BK3458"/>
      <c r="BL3458"/>
      <c r="BM3458"/>
      <c r="BN3458"/>
      <c r="BO3458"/>
      <c r="BP3458"/>
      <c r="BQ3458"/>
      <c r="BR3458"/>
      <c r="BS3458"/>
      <c r="BT3458"/>
      <c r="BU3458"/>
      <c r="BV3458"/>
      <c r="BW3458"/>
      <c r="BX3458"/>
      <c r="BY3458"/>
      <c r="BZ3458"/>
      <c r="CA3458"/>
      <c r="CB3458"/>
      <c r="CC3458"/>
      <c r="CD3458"/>
      <c r="CE3458"/>
      <c r="CF3458"/>
      <c r="CG3458"/>
      <c r="CH3458"/>
      <c r="CI3458"/>
      <c r="CJ3458"/>
      <c r="CK3458"/>
      <c r="CL3458"/>
    </row>
    <row r="3459" spans="2:90" x14ac:dyDescent="0.4">
      <c r="B3459" s="152" t="s">
        <v>71</v>
      </c>
      <c r="D3459" t="s">
        <v>944</v>
      </c>
      <c r="E3459" t="s">
        <v>906</v>
      </c>
      <c r="G3459" t="str">
        <f t="shared" si="4498"/>
        <v/>
      </c>
      <c r="J3459" s="24"/>
      <c r="K3459" s="24">
        <f>+S3459</f>
        <v>0</v>
      </c>
      <c r="L3459" s="24"/>
      <c r="M3459" s="24"/>
      <c r="N3459" s="24"/>
      <c r="O3459" s="24"/>
      <c r="P3459" s="24"/>
      <c r="R3459" s="33"/>
      <c r="S3459" s="24">
        <f t="shared" ref="S3459:AX3459" si="4502">+R3462</f>
        <v>0</v>
      </c>
      <c r="T3459" s="24">
        <f t="shared" ca="1" si="4502"/>
        <v>0</v>
      </c>
      <c r="U3459" s="24">
        <f t="shared" ca="1" si="4502"/>
        <v>38862.533333333333</v>
      </c>
      <c r="V3459" s="24">
        <f t="shared" ca="1" si="4502"/>
        <v>66791.993888888886</v>
      </c>
      <c r="W3459" s="24">
        <f t="shared" ca="1" si="4502"/>
        <v>67960.860530092599</v>
      </c>
      <c r="X3459" s="24">
        <f t="shared" ca="1" si="4502"/>
        <v>27524.448030092623</v>
      </c>
      <c r="Y3459" s="24">
        <f t="shared" ca="1" si="4502"/>
        <v>0</v>
      </c>
      <c r="Z3459" s="24">
        <f t="shared" ca="1" si="4502"/>
        <v>0</v>
      </c>
      <c r="AA3459" s="24">
        <f t="shared" ca="1" si="4502"/>
        <v>0</v>
      </c>
      <c r="AB3459" s="24">
        <f t="shared" ca="1" si="4502"/>
        <v>0</v>
      </c>
      <c r="AC3459" s="24">
        <f t="shared" ca="1" si="4502"/>
        <v>0</v>
      </c>
      <c r="AD3459" s="24">
        <f t="shared" ca="1" si="4502"/>
        <v>0</v>
      </c>
      <c r="AE3459" s="24">
        <f t="shared" ca="1" si="4502"/>
        <v>0</v>
      </c>
      <c r="AF3459" s="24">
        <f t="shared" ca="1" si="4502"/>
        <v>0</v>
      </c>
      <c r="AG3459" s="24">
        <f t="shared" ca="1" si="4502"/>
        <v>0</v>
      </c>
      <c r="AH3459" s="24">
        <f t="shared" ca="1" si="4502"/>
        <v>0</v>
      </c>
      <c r="AI3459" s="24">
        <f t="shared" ca="1" si="4502"/>
        <v>0</v>
      </c>
      <c r="AJ3459" s="24">
        <f t="shared" ca="1" si="4502"/>
        <v>0</v>
      </c>
      <c r="AK3459" s="24">
        <f t="shared" ca="1" si="4502"/>
        <v>0</v>
      </c>
      <c r="AL3459" s="24">
        <f t="shared" ca="1" si="4502"/>
        <v>0</v>
      </c>
      <c r="AM3459" s="24">
        <f t="shared" ca="1" si="4502"/>
        <v>0</v>
      </c>
      <c r="AN3459" s="24">
        <f t="shared" ca="1" si="4502"/>
        <v>0</v>
      </c>
      <c r="AO3459" s="24">
        <f t="shared" ca="1" si="4502"/>
        <v>0</v>
      </c>
      <c r="AP3459" s="24">
        <f t="shared" ca="1" si="4502"/>
        <v>0</v>
      </c>
      <c r="AQ3459" s="24">
        <f t="shared" ca="1" si="4502"/>
        <v>0</v>
      </c>
      <c r="AR3459" s="24">
        <f t="shared" ca="1" si="4502"/>
        <v>0</v>
      </c>
      <c r="AS3459" s="24">
        <f t="shared" ca="1" si="4502"/>
        <v>0</v>
      </c>
      <c r="AT3459" s="24">
        <f t="shared" ca="1" si="4502"/>
        <v>0</v>
      </c>
      <c r="AU3459" s="24">
        <f t="shared" ca="1" si="4502"/>
        <v>0</v>
      </c>
      <c r="AV3459" s="24">
        <f t="shared" ca="1" si="4502"/>
        <v>0</v>
      </c>
      <c r="AW3459" s="24">
        <f t="shared" ca="1" si="4502"/>
        <v>0</v>
      </c>
      <c r="AX3459" s="24">
        <f t="shared" ca="1" si="4502"/>
        <v>0</v>
      </c>
      <c r="AY3459" s="24">
        <f t="shared" ref="AY3459:CD3459" ca="1" si="4503">+AX3462</f>
        <v>0</v>
      </c>
      <c r="AZ3459" s="24">
        <f t="shared" ca="1" si="4503"/>
        <v>0</v>
      </c>
      <c r="BA3459" s="24">
        <f t="shared" ca="1" si="4503"/>
        <v>0</v>
      </c>
      <c r="BB3459" s="24">
        <f t="shared" ca="1" si="4503"/>
        <v>0</v>
      </c>
      <c r="BC3459" s="24">
        <f t="shared" ca="1" si="4503"/>
        <v>0</v>
      </c>
      <c r="BD3459" s="24">
        <f t="shared" ca="1" si="4503"/>
        <v>0</v>
      </c>
      <c r="BE3459" s="24">
        <f t="shared" ca="1" si="4503"/>
        <v>0</v>
      </c>
      <c r="BF3459" s="24">
        <f t="shared" ca="1" si="4503"/>
        <v>0</v>
      </c>
      <c r="BG3459" s="24">
        <f t="shared" ca="1" si="4503"/>
        <v>0</v>
      </c>
      <c r="BH3459" s="24">
        <f t="shared" ca="1" si="4503"/>
        <v>0</v>
      </c>
      <c r="BI3459" s="24">
        <f t="shared" ca="1" si="4503"/>
        <v>0</v>
      </c>
      <c r="BJ3459" s="24">
        <f t="shared" ca="1" si="4503"/>
        <v>0</v>
      </c>
      <c r="BK3459" s="24">
        <f t="shared" ca="1" si="4503"/>
        <v>0</v>
      </c>
      <c r="BL3459" s="24">
        <f t="shared" ca="1" si="4503"/>
        <v>0</v>
      </c>
      <c r="BM3459" s="24">
        <f t="shared" ca="1" si="4503"/>
        <v>0</v>
      </c>
      <c r="BN3459" s="24">
        <f t="shared" ca="1" si="4503"/>
        <v>0</v>
      </c>
      <c r="BO3459" s="24">
        <f t="shared" ca="1" si="4503"/>
        <v>0</v>
      </c>
      <c r="BP3459" s="24">
        <f t="shared" ca="1" si="4503"/>
        <v>0</v>
      </c>
      <c r="BQ3459" s="24">
        <f t="shared" ca="1" si="4503"/>
        <v>0</v>
      </c>
      <c r="BR3459" s="24">
        <f t="shared" ca="1" si="4503"/>
        <v>0</v>
      </c>
      <c r="BS3459" s="24">
        <f t="shared" ca="1" si="4503"/>
        <v>0</v>
      </c>
      <c r="BT3459" s="24">
        <f t="shared" ca="1" si="4503"/>
        <v>0</v>
      </c>
      <c r="BU3459" s="24">
        <f t="shared" ca="1" si="4503"/>
        <v>0</v>
      </c>
      <c r="BV3459" s="24">
        <f t="shared" ca="1" si="4503"/>
        <v>0</v>
      </c>
      <c r="BW3459" s="24">
        <f t="shared" ca="1" si="4503"/>
        <v>0</v>
      </c>
      <c r="BX3459" s="24">
        <f t="shared" ca="1" si="4503"/>
        <v>0</v>
      </c>
      <c r="BY3459" s="24">
        <f t="shared" ca="1" si="4503"/>
        <v>0</v>
      </c>
      <c r="BZ3459" s="24">
        <f t="shared" ca="1" si="4503"/>
        <v>0</v>
      </c>
      <c r="CA3459" s="24">
        <f t="shared" ca="1" si="4503"/>
        <v>0</v>
      </c>
      <c r="CB3459" s="24">
        <f t="shared" ca="1" si="4503"/>
        <v>0</v>
      </c>
      <c r="CC3459" s="24">
        <f t="shared" ca="1" si="4503"/>
        <v>0</v>
      </c>
      <c r="CD3459" s="24">
        <f t="shared" ca="1" si="4503"/>
        <v>0</v>
      </c>
      <c r="CE3459" s="24">
        <f t="shared" ref="CE3459:CL3459" ca="1" si="4504">+CD3462</f>
        <v>0</v>
      </c>
      <c r="CF3459" s="24">
        <f ca="1">+CE3462</f>
        <v>0</v>
      </c>
      <c r="CG3459" s="24">
        <f t="shared" ca="1" si="4504"/>
        <v>0</v>
      </c>
      <c r="CH3459" s="24">
        <f t="shared" ca="1" si="4504"/>
        <v>0</v>
      </c>
      <c r="CI3459" s="24">
        <f t="shared" ca="1" si="4504"/>
        <v>0</v>
      </c>
      <c r="CJ3459" s="24">
        <f t="shared" ca="1" si="4504"/>
        <v>0</v>
      </c>
      <c r="CK3459" s="24">
        <f t="shared" ca="1" si="4504"/>
        <v>0</v>
      </c>
      <c r="CL3459" s="24">
        <f t="shared" ca="1" si="4504"/>
        <v>0</v>
      </c>
    </row>
    <row r="3460" spans="2:90" x14ac:dyDescent="0.4">
      <c r="B3460" s="152" t="s">
        <v>951</v>
      </c>
      <c r="D3460" t="s">
        <v>944</v>
      </c>
      <c r="E3460" t="s">
        <v>906</v>
      </c>
      <c r="G3460" t="str">
        <f t="shared" si="4498"/>
        <v/>
      </c>
      <c r="J3460" s="24"/>
      <c r="K3460" s="24">
        <f ca="1">SUMIF($3:$3,K$2,3460:3460)</f>
        <v>67960.860530092599</v>
      </c>
      <c r="L3460" s="24">
        <f ca="1">SUMIF($3:$3,L$2,3460:3460)</f>
        <v>0</v>
      </c>
      <c r="M3460" s="24">
        <f ca="1">SUMIF($3:$3,M$2,3460:3460)</f>
        <v>0</v>
      </c>
      <c r="N3460" s="24">
        <f ca="1">SUMIF($3:$3,N$2,3460:3460)</f>
        <v>0</v>
      </c>
      <c r="O3460" s="24">
        <f ca="1">SUMIF($3:$3,O$2,3460:3460)</f>
        <v>0</v>
      </c>
      <c r="P3460" s="24">
        <f ca="1">SUMIF($3:$3,P$2,3460:3460)</f>
        <v>0</v>
      </c>
      <c r="R3460" s="33"/>
      <c r="S3460" s="24">
        <f t="shared" ref="S3460" ca="1" si="4505">-MIN(0,S3449+S3456)</f>
        <v>0</v>
      </c>
      <c r="T3460" s="24">
        <f t="shared" ref="T3460:AX3460" ca="1" si="4506">-MIN(0,T3449+T3456)</f>
        <v>38862.533333333333</v>
      </c>
      <c r="U3460" s="24">
        <f t="shared" ca="1" si="4506"/>
        <v>27929.460555555554</v>
      </c>
      <c r="V3460" s="24">
        <f t="shared" ca="1" si="4506"/>
        <v>1168.8666412037155</v>
      </c>
      <c r="W3460" s="24">
        <f t="shared" ca="1" si="4506"/>
        <v>0</v>
      </c>
      <c r="X3460" s="24">
        <f t="shared" ca="1" si="4506"/>
        <v>0</v>
      </c>
      <c r="Y3460" s="24">
        <f t="shared" ca="1" si="4506"/>
        <v>0</v>
      </c>
      <c r="Z3460" s="24">
        <f t="shared" ca="1" si="4506"/>
        <v>0</v>
      </c>
      <c r="AA3460" s="24">
        <f t="shared" ca="1" si="4506"/>
        <v>0</v>
      </c>
      <c r="AB3460" s="24">
        <f t="shared" ca="1" si="4506"/>
        <v>0</v>
      </c>
      <c r="AC3460" s="24">
        <f t="shared" ca="1" si="4506"/>
        <v>0</v>
      </c>
      <c r="AD3460" s="24">
        <f t="shared" ca="1" si="4506"/>
        <v>0</v>
      </c>
      <c r="AE3460" s="24">
        <f t="shared" ca="1" si="4506"/>
        <v>0</v>
      </c>
      <c r="AF3460" s="24">
        <f t="shared" ca="1" si="4506"/>
        <v>0</v>
      </c>
      <c r="AG3460" s="24">
        <f t="shared" ca="1" si="4506"/>
        <v>0</v>
      </c>
      <c r="AH3460" s="24">
        <f t="shared" ca="1" si="4506"/>
        <v>0</v>
      </c>
      <c r="AI3460" s="24">
        <f t="shared" ca="1" si="4506"/>
        <v>0</v>
      </c>
      <c r="AJ3460" s="24">
        <f t="shared" ca="1" si="4506"/>
        <v>0</v>
      </c>
      <c r="AK3460" s="24">
        <f t="shared" ca="1" si="4506"/>
        <v>0</v>
      </c>
      <c r="AL3460" s="24">
        <f t="shared" ca="1" si="4506"/>
        <v>0</v>
      </c>
      <c r="AM3460" s="24">
        <f t="shared" ca="1" si="4506"/>
        <v>0</v>
      </c>
      <c r="AN3460" s="24">
        <f t="shared" ca="1" si="4506"/>
        <v>0</v>
      </c>
      <c r="AO3460" s="24">
        <f t="shared" ca="1" si="4506"/>
        <v>0</v>
      </c>
      <c r="AP3460" s="24">
        <f t="shared" ca="1" si="4506"/>
        <v>0</v>
      </c>
      <c r="AQ3460" s="24">
        <f t="shared" ca="1" si="4506"/>
        <v>0</v>
      </c>
      <c r="AR3460" s="24">
        <f t="shared" ca="1" si="4506"/>
        <v>0</v>
      </c>
      <c r="AS3460" s="24">
        <f t="shared" ca="1" si="4506"/>
        <v>0</v>
      </c>
      <c r="AT3460" s="24">
        <f t="shared" ca="1" si="4506"/>
        <v>0</v>
      </c>
      <c r="AU3460" s="24">
        <f t="shared" ca="1" si="4506"/>
        <v>0</v>
      </c>
      <c r="AV3460" s="24">
        <f t="shared" ca="1" si="4506"/>
        <v>0</v>
      </c>
      <c r="AW3460" s="24">
        <f t="shared" ca="1" si="4506"/>
        <v>0</v>
      </c>
      <c r="AX3460" s="24">
        <f t="shared" ca="1" si="4506"/>
        <v>0</v>
      </c>
      <c r="AY3460" s="24">
        <f t="shared" ref="AY3460:CD3460" ca="1" si="4507">-MIN(0,AY3449+AY3456)</f>
        <v>0</v>
      </c>
      <c r="AZ3460" s="24">
        <f t="shared" ca="1" si="4507"/>
        <v>0</v>
      </c>
      <c r="BA3460" s="24">
        <f t="shared" ca="1" si="4507"/>
        <v>0</v>
      </c>
      <c r="BB3460" s="24">
        <f t="shared" ca="1" si="4507"/>
        <v>0</v>
      </c>
      <c r="BC3460" s="24">
        <f t="shared" ca="1" si="4507"/>
        <v>0</v>
      </c>
      <c r="BD3460" s="24">
        <f t="shared" ca="1" si="4507"/>
        <v>0</v>
      </c>
      <c r="BE3460" s="24">
        <f t="shared" ca="1" si="4507"/>
        <v>0</v>
      </c>
      <c r="BF3460" s="24">
        <f t="shared" ca="1" si="4507"/>
        <v>0</v>
      </c>
      <c r="BG3460" s="24">
        <f t="shared" ca="1" si="4507"/>
        <v>0</v>
      </c>
      <c r="BH3460" s="24">
        <f t="shared" ca="1" si="4507"/>
        <v>0</v>
      </c>
      <c r="BI3460" s="24">
        <f t="shared" ca="1" si="4507"/>
        <v>0</v>
      </c>
      <c r="BJ3460" s="24">
        <f t="shared" ca="1" si="4507"/>
        <v>0</v>
      </c>
      <c r="BK3460" s="24">
        <f t="shared" ca="1" si="4507"/>
        <v>0</v>
      </c>
      <c r="BL3460" s="24">
        <f t="shared" ca="1" si="4507"/>
        <v>0</v>
      </c>
      <c r="BM3460" s="24">
        <f t="shared" ca="1" si="4507"/>
        <v>0</v>
      </c>
      <c r="BN3460" s="24">
        <f t="shared" ca="1" si="4507"/>
        <v>0</v>
      </c>
      <c r="BO3460" s="24">
        <f t="shared" ca="1" si="4507"/>
        <v>0</v>
      </c>
      <c r="BP3460" s="24">
        <f t="shared" ca="1" si="4507"/>
        <v>0</v>
      </c>
      <c r="BQ3460" s="24">
        <f t="shared" ca="1" si="4507"/>
        <v>0</v>
      </c>
      <c r="BR3460" s="24">
        <f t="shared" ca="1" si="4507"/>
        <v>0</v>
      </c>
      <c r="BS3460" s="24">
        <f t="shared" ca="1" si="4507"/>
        <v>0</v>
      </c>
      <c r="BT3460" s="24">
        <f t="shared" ca="1" si="4507"/>
        <v>0</v>
      </c>
      <c r="BU3460" s="24">
        <f t="shared" ca="1" si="4507"/>
        <v>0</v>
      </c>
      <c r="BV3460" s="24">
        <f t="shared" ca="1" si="4507"/>
        <v>0</v>
      </c>
      <c r="BW3460" s="24">
        <f t="shared" ca="1" si="4507"/>
        <v>0</v>
      </c>
      <c r="BX3460" s="24">
        <f t="shared" ca="1" si="4507"/>
        <v>0</v>
      </c>
      <c r="BY3460" s="24">
        <f t="shared" ca="1" si="4507"/>
        <v>0</v>
      </c>
      <c r="BZ3460" s="24">
        <f t="shared" ca="1" si="4507"/>
        <v>0</v>
      </c>
      <c r="CA3460" s="24">
        <f t="shared" ca="1" si="4507"/>
        <v>0</v>
      </c>
      <c r="CB3460" s="24">
        <f t="shared" ca="1" si="4507"/>
        <v>0</v>
      </c>
      <c r="CC3460" s="24">
        <f t="shared" ca="1" si="4507"/>
        <v>0</v>
      </c>
      <c r="CD3460" s="24">
        <f t="shared" ca="1" si="4507"/>
        <v>0</v>
      </c>
      <c r="CE3460" s="24">
        <f t="shared" ref="CE3460:CK3460" ca="1" si="4508">-MIN(0,CE3449+CE3456)</f>
        <v>0</v>
      </c>
      <c r="CF3460" s="24">
        <f t="shared" ca="1" si="4508"/>
        <v>0</v>
      </c>
      <c r="CG3460" s="24">
        <f t="shared" ca="1" si="4508"/>
        <v>0</v>
      </c>
      <c r="CH3460" s="24">
        <f t="shared" ca="1" si="4508"/>
        <v>0</v>
      </c>
      <c r="CI3460" s="24">
        <f t="shared" ca="1" si="4508"/>
        <v>0</v>
      </c>
      <c r="CJ3460" s="24">
        <f t="shared" ca="1" si="4508"/>
        <v>0</v>
      </c>
      <c r="CK3460" s="24">
        <f t="shared" ca="1" si="4508"/>
        <v>0</v>
      </c>
      <c r="CL3460" s="24">
        <f t="shared" ref="CL3460" ca="1" si="4509">-MIN(0,CL3449+CL3456)</f>
        <v>0</v>
      </c>
    </row>
    <row r="3461" spans="2:90" x14ac:dyDescent="0.4">
      <c r="B3461" s="152" t="s">
        <v>952</v>
      </c>
      <c r="D3461" t="s">
        <v>944</v>
      </c>
      <c r="E3461" t="s">
        <v>906</v>
      </c>
      <c r="G3461" t="str">
        <f t="shared" si="4498"/>
        <v/>
      </c>
      <c r="J3461" s="24"/>
      <c r="K3461" s="24">
        <f ca="1">SUMIF($3:$3,K$2,3461:3461)</f>
        <v>-67960.860530092599</v>
      </c>
      <c r="L3461" s="24">
        <f ca="1">SUMIF($3:$3,L$2,3461:3461)</f>
        <v>0</v>
      </c>
      <c r="M3461" s="24">
        <f ca="1">SUMIF($3:$3,M$2,3461:3461)</f>
        <v>0</v>
      </c>
      <c r="N3461" s="24">
        <f ca="1">SUMIF($3:$3,N$2,3461:3461)</f>
        <v>0</v>
      </c>
      <c r="O3461" s="24">
        <f ca="1">SUMIF($3:$3,O$2,3461:3461)</f>
        <v>0</v>
      </c>
      <c r="P3461" s="24">
        <f ca="1">SUMIF($3:$3,P$2,3461:3461)</f>
        <v>0</v>
      </c>
      <c r="R3461" s="33"/>
      <c r="S3461" s="24">
        <f t="shared" ref="S3461" ca="1" si="4510">+-MIN(SUM(S3459:S3460),MAX(0,SUM(S3449)))</f>
        <v>0</v>
      </c>
      <c r="T3461" s="24">
        <f t="shared" ref="T3461:AX3461" ca="1" si="4511">+-MIN(SUM(T3459:T3460),MAX(0,SUM(T3449)))</f>
        <v>0</v>
      </c>
      <c r="U3461" s="24">
        <f t="shared" ca="1" si="4511"/>
        <v>0</v>
      </c>
      <c r="V3461" s="24">
        <f t="shared" ca="1" si="4511"/>
        <v>0</v>
      </c>
      <c r="W3461" s="24">
        <f t="shared" ca="1" si="4511"/>
        <v>-40436.412499999977</v>
      </c>
      <c r="X3461" s="24">
        <f t="shared" ca="1" si="4511"/>
        <v>-27524.448030092623</v>
      </c>
      <c r="Y3461" s="24">
        <f t="shared" ca="1" si="4511"/>
        <v>0</v>
      </c>
      <c r="Z3461" s="24">
        <f t="shared" ca="1" si="4511"/>
        <v>0</v>
      </c>
      <c r="AA3461" s="24">
        <f t="shared" ca="1" si="4511"/>
        <v>0</v>
      </c>
      <c r="AB3461" s="24">
        <f t="shared" ca="1" si="4511"/>
        <v>0</v>
      </c>
      <c r="AC3461" s="24">
        <f t="shared" ca="1" si="4511"/>
        <v>0</v>
      </c>
      <c r="AD3461" s="24">
        <f t="shared" ca="1" si="4511"/>
        <v>0</v>
      </c>
      <c r="AE3461" s="24">
        <f t="shared" ca="1" si="4511"/>
        <v>0</v>
      </c>
      <c r="AF3461" s="24">
        <f t="shared" ca="1" si="4511"/>
        <v>0</v>
      </c>
      <c r="AG3461" s="24">
        <f t="shared" ca="1" si="4511"/>
        <v>0</v>
      </c>
      <c r="AH3461" s="24">
        <f t="shared" ca="1" si="4511"/>
        <v>0</v>
      </c>
      <c r="AI3461" s="24">
        <f t="shared" ca="1" si="4511"/>
        <v>0</v>
      </c>
      <c r="AJ3461" s="24">
        <f t="shared" ca="1" si="4511"/>
        <v>0</v>
      </c>
      <c r="AK3461" s="24">
        <f t="shared" ca="1" si="4511"/>
        <v>0</v>
      </c>
      <c r="AL3461" s="24">
        <f t="shared" ca="1" si="4511"/>
        <v>0</v>
      </c>
      <c r="AM3461" s="24">
        <f t="shared" ca="1" si="4511"/>
        <v>0</v>
      </c>
      <c r="AN3461" s="24">
        <f t="shared" ca="1" si="4511"/>
        <v>0</v>
      </c>
      <c r="AO3461" s="24">
        <f t="shared" ca="1" si="4511"/>
        <v>0</v>
      </c>
      <c r="AP3461" s="24">
        <f t="shared" ca="1" si="4511"/>
        <v>0</v>
      </c>
      <c r="AQ3461" s="24">
        <f t="shared" ca="1" si="4511"/>
        <v>0</v>
      </c>
      <c r="AR3461" s="24">
        <f t="shared" ca="1" si="4511"/>
        <v>0</v>
      </c>
      <c r="AS3461" s="24">
        <f t="shared" ca="1" si="4511"/>
        <v>0</v>
      </c>
      <c r="AT3461" s="24">
        <f t="shared" ca="1" si="4511"/>
        <v>0</v>
      </c>
      <c r="AU3461" s="24">
        <f t="shared" ca="1" si="4511"/>
        <v>0</v>
      </c>
      <c r="AV3461" s="24">
        <f t="shared" ca="1" si="4511"/>
        <v>0</v>
      </c>
      <c r="AW3461" s="24">
        <f t="shared" ca="1" si="4511"/>
        <v>0</v>
      </c>
      <c r="AX3461" s="24">
        <f t="shared" ca="1" si="4511"/>
        <v>0</v>
      </c>
      <c r="AY3461" s="24">
        <f t="shared" ref="AY3461:CD3461" ca="1" si="4512">+-MIN(SUM(AY3459:AY3460),MAX(0,SUM(AY3449)))</f>
        <v>0</v>
      </c>
      <c r="AZ3461" s="24">
        <f t="shared" ca="1" si="4512"/>
        <v>0</v>
      </c>
      <c r="BA3461" s="24">
        <f t="shared" ca="1" si="4512"/>
        <v>0</v>
      </c>
      <c r="BB3461" s="24">
        <f t="shared" ca="1" si="4512"/>
        <v>0</v>
      </c>
      <c r="BC3461" s="24">
        <f t="shared" ca="1" si="4512"/>
        <v>0</v>
      </c>
      <c r="BD3461" s="24">
        <f t="shared" ca="1" si="4512"/>
        <v>0</v>
      </c>
      <c r="BE3461" s="24">
        <f t="shared" ca="1" si="4512"/>
        <v>0</v>
      </c>
      <c r="BF3461" s="24">
        <f t="shared" ca="1" si="4512"/>
        <v>0</v>
      </c>
      <c r="BG3461" s="24">
        <f t="shared" ca="1" si="4512"/>
        <v>0</v>
      </c>
      <c r="BH3461" s="24">
        <f t="shared" ca="1" si="4512"/>
        <v>0</v>
      </c>
      <c r="BI3461" s="24">
        <f t="shared" ca="1" si="4512"/>
        <v>0</v>
      </c>
      <c r="BJ3461" s="24">
        <f t="shared" ca="1" si="4512"/>
        <v>0</v>
      </c>
      <c r="BK3461" s="24">
        <f t="shared" ca="1" si="4512"/>
        <v>0</v>
      </c>
      <c r="BL3461" s="24">
        <f t="shared" ca="1" si="4512"/>
        <v>0</v>
      </c>
      <c r="BM3461" s="24">
        <f t="shared" ca="1" si="4512"/>
        <v>0</v>
      </c>
      <c r="BN3461" s="24">
        <f t="shared" ca="1" si="4512"/>
        <v>0</v>
      </c>
      <c r="BO3461" s="24">
        <f t="shared" ca="1" si="4512"/>
        <v>0</v>
      </c>
      <c r="BP3461" s="24">
        <f t="shared" ca="1" si="4512"/>
        <v>0</v>
      </c>
      <c r="BQ3461" s="24">
        <f t="shared" ca="1" si="4512"/>
        <v>0</v>
      </c>
      <c r="BR3461" s="24">
        <f t="shared" ca="1" si="4512"/>
        <v>0</v>
      </c>
      <c r="BS3461" s="24">
        <f t="shared" ca="1" si="4512"/>
        <v>0</v>
      </c>
      <c r="BT3461" s="24">
        <f t="shared" ca="1" si="4512"/>
        <v>0</v>
      </c>
      <c r="BU3461" s="24">
        <f t="shared" ca="1" si="4512"/>
        <v>0</v>
      </c>
      <c r="BV3461" s="24">
        <f t="shared" ca="1" si="4512"/>
        <v>0</v>
      </c>
      <c r="BW3461" s="24">
        <f t="shared" ca="1" si="4512"/>
        <v>0</v>
      </c>
      <c r="BX3461" s="24">
        <f t="shared" ca="1" si="4512"/>
        <v>0</v>
      </c>
      <c r="BY3461" s="24">
        <f t="shared" ca="1" si="4512"/>
        <v>0</v>
      </c>
      <c r="BZ3461" s="24">
        <f t="shared" ca="1" si="4512"/>
        <v>0</v>
      </c>
      <c r="CA3461" s="24">
        <f t="shared" ca="1" si="4512"/>
        <v>0</v>
      </c>
      <c r="CB3461" s="24">
        <f t="shared" ca="1" si="4512"/>
        <v>0</v>
      </c>
      <c r="CC3461" s="24">
        <f t="shared" ca="1" si="4512"/>
        <v>0</v>
      </c>
      <c r="CD3461" s="24">
        <f t="shared" ca="1" si="4512"/>
        <v>0</v>
      </c>
      <c r="CE3461" s="24">
        <f t="shared" ref="CE3461:CK3461" ca="1" si="4513">+-MIN(SUM(CE3459:CE3460),MAX(0,SUM(CE3449)))</f>
        <v>0</v>
      </c>
      <c r="CF3461" s="24">
        <f t="shared" ca="1" si="4513"/>
        <v>0</v>
      </c>
      <c r="CG3461" s="24">
        <f t="shared" ca="1" si="4513"/>
        <v>0</v>
      </c>
      <c r="CH3461" s="24">
        <f t="shared" ca="1" si="4513"/>
        <v>0</v>
      </c>
      <c r="CI3461" s="24">
        <f t="shared" ca="1" si="4513"/>
        <v>0</v>
      </c>
      <c r="CJ3461" s="24">
        <f t="shared" ca="1" si="4513"/>
        <v>0</v>
      </c>
      <c r="CK3461" s="24">
        <f t="shared" ca="1" si="4513"/>
        <v>0</v>
      </c>
      <c r="CL3461" s="24">
        <f t="shared" ref="CL3461" ca="1" si="4514">+-MIN(SUM(CL3459:CL3460),MAX(0,SUM(CL3449)))</f>
        <v>0</v>
      </c>
    </row>
    <row r="3462" spans="2:90" x14ac:dyDescent="0.4">
      <c r="B3462" s="121" t="s">
        <v>795</v>
      </c>
      <c r="D3462" t="s">
        <v>944</v>
      </c>
      <c r="E3462" t="s">
        <v>906</v>
      </c>
      <c r="G3462" t="str">
        <f t="shared" si="4498"/>
        <v/>
      </c>
      <c r="J3462" s="432"/>
      <c r="K3462" s="432">
        <f ca="1">SUMIF($4:$4,K$2,3462:3462)</f>
        <v>0</v>
      </c>
      <c r="L3462" s="432">
        <f ca="1">SUMIF($4:$4,L$2,3462:3462)</f>
        <v>0</v>
      </c>
      <c r="M3462" s="432">
        <f ca="1">SUMIF($4:$4,M$2,3462:3462)</f>
        <v>0</v>
      </c>
      <c r="N3462" s="432">
        <f ca="1">SUMIF($4:$4,N$2,3462:3462)</f>
        <v>0</v>
      </c>
      <c r="O3462" s="432">
        <f ca="1">SUMIF($4:$4,O$2,3462:3462)</f>
        <v>0</v>
      </c>
      <c r="P3462" s="432">
        <f ca="1">SUMIF($4:$4,P$2,3462:3462)</f>
        <v>0</v>
      </c>
      <c r="R3462" s="58">
        <v>0</v>
      </c>
      <c r="S3462" s="432">
        <f t="shared" ref="S3462" ca="1" si="4515">SUM(S3459:S3461)</f>
        <v>0</v>
      </c>
      <c r="T3462" s="432">
        <f t="shared" ref="T3462:AX3462" ca="1" si="4516">SUM(T3459:T3461)</f>
        <v>38862.533333333333</v>
      </c>
      <c r="U3462" s="432">
        <f t="shared" ca="1" si="4516"/>
        <v>66791.993888888886</v>
      </c>
      <c r="V3462" s="432">
        <f t="shared" ca="1" si="4516"/>
        <v>67960.860530092599</v>
      </c>
      <c r="W3462" s="432">
        <f t="shared" ca="1" si="4516"/>
        <v>27524.448030092623</v>
      </c>
      <c r="X3462" s="432">
        <f t="shared" ca="1" si="4516"/>
        <v>0</v>
      </c>
      <c r="Y3462" s="432">
        <f t="shared" ca="1" si="4516"/>
        <v>0</v>
      </c>
      <c r="Z3462" s="432">
        <f t="shared" ca="1" si="4516"/>
        <v>0</v>
      </c>
      <c r="AA3462" s="432">
        <f t="shared" ca="1" si="4516"/>
        <v>0</v>
      </c>
      <c r="AB3462" s="432">
        <f t="shared" ca="1" si="4516"/>
        <v>0</v>
      </c>
      <c r="AC3462" s="432">
        <f t="shared" ca="1" si="4516"/>
        <v>0</v>
      </c>
      <c r="AD3462" s="432">
        <f t="shared" ca="1" si="4516"/>
        <v>0</v>
      </c>
      <c r="AE3462" s="432">
        <f t="shared" ca="1" si="4516"/>
        <v>0</v>
      </c>
      <c r="AF3462" s="432">
        <f t="shared" ca="1" si="4516"/>
        <v>0</v>
      </c>
      <c r="AG3462" s="432">
        <f t="shared" ca="1" si="4516"/>
        <v>0</v>
      </c>
      <c r="AH3462" s="432">
        <f t="shared" ca="1" si="4516"/>
        <v>0</v>
      </c>
      <c r="AI3462" s="432">
        <f t="shared" ca="1" si="4516"/>
        <v>0</v>
      </c>
      <c r="AJ3462" s="432">
        <f t="shared" ca="1" si="4516"/>
        <v>0</v>
      </c>
      <c r="AK3462" s="432">
        <f t="shared" ca="1" si="4516"/>
        <v>0</v>
      </c>
      <c r="AL3462" s="432">
        <f t="shared" ca="1" si="4516"/>
        <v>0</v>
      </c>
      <c r="AM3462" s="432">
        <f t="shared" ca="1" si="4516"/>
        <v>0</v>
      </c>
      <c r="AN3462" s="432">
        <f t="shared" ca="1" si="4516"/>
        <v>0</v>
      </c>
      <c r="AO3462" s="432">
        <f t="shared" ca="1" si="4516"/>
        <v>0</v>
      </c>
      <c r="AP3462" s="432">
        <f t="shared" ca="1" si="4516"/>
        <v>0</v>
      </c>
      <c r="AQ3462" s="432">
        <f t="shared" ca="1" si="4516"/>
        <v>0</v>
      </c>
      <c r="AR3462" s="432">
        <f t="shared" ca="1" si="4516"/>
        <v>0</v>
      </c>
      <c r="AS3462" s="432">
        <f t="shared" ca="1" si="4516"/>
        <v>0</v>
      </c>
      <c r="AT3462" s="432">
        <f t="shared" ca="1" si="4516"/>
        <v>0</v>
      </c>
      <c r="AU3462" s="432">
        <f t="shared" ca="1" si="4516"/>
        <v>0</v>
      </c>
      <c r="AV3462" s="432">
        <f t="shared" ca="1" si="4516"/>
        <v>0</v>
      </c>
      <c r="AW3462" s="432">
        <f t="shared" ca="1" si="4516"/>
        <v>0</v>
      </c>
      <c r="AX3462" s="432">
        <f t="shared" ca="1" si="4516"/>
        <v>0</v>
      </c>
      <c r="AY3462" s="432">
        <f t="shared" ref="AY3462:CD3462" ca="1" si="4517">SUM(AY3459:AY3461)</f>
        <v>0</v>
      </c>
      <c r="AZ3462" s="432">
        <f t="shared" ca="1" si="4517"/>
        <v>0</v>
      </c>
      <c r="BA3462" s="432">
        <f t="shared" ca="1" si="4517"/>
        <v>0</v>
      </c>
      <c r="BB3462" s="432">
        <f t="shared" ca="1" si="4517"/>
        <v>0</v>
      </c>
      <c r="BC3462" s="432">
        <f t="shared" ca="1" si="4517"/>
        <v>0</v>
      </c>
      <c r="BD3462" s="432">
        <f t="shared" ca="1" si="4517"/>
        <v>0</v>
      </c>
      <c r="BE3462" s="432">
        <f t="shared" ca="1" si="4517"/>
        <v>0</v>
      </c>
      <c r="BF3462" s="432">
        <f t="shared" ca="1" si="4517"/>
        <v>0</v>
      </c>
      <c r="BG3462" s="432">
        <f t="shared" ca="1" si="4517"/>
        <v>0</v>
      </c>
      <c r="BH3462" s="432">
        <f t="shared" ca="1" si="4517"/>
        <v>0</v>
      </c>
      <c r="BI3462" s="432">
        <f t="shared" ca="1" si="4517"/>
        <v>0</v>
      </c>
      <c r="BJ3462" s="432">
        <f t="shared" ca="1" si="4517"/>
        <v>0</v>
      </c>
      <c r="BK3462" s="432">
        <f t="shared" ca="1" si="4517"/>
        <v>0</v>
      </c>
      <c r="BL3462" s="432">
        <f t="shared" ca="1" si="4517"/>
        <v>0</v>
      </c>
      <c r="BM3462" s="432">
        <f t="shared" ca="1" si="4517"/>
        <v>0</v>
      </c>
      <c r="BN3462" s="432">
        <f t="shared" ca="1" si="4517"/>
        <v>0</v>
      </c>
      <c r="BO3462" s="432">
        <f t="shared" ca="1" si="4517"/>
        <v>0</v>
      </c>
      <c r="BP3462" s="432">
        <f t="shared" ca="1" si="4517"/>
        <v>0</v>
      </c>
      <c r="BQ3462" s="432">
        <f t="shared" ca="1" si="4517"/>
        <v>0</v>
      </c>
      <c r="BR3462" s="432">
        <f t="shared" ca="1" si="4517"/>
        <v>0</v>
      </c>
      <c r="BS3462" s="432">
        <f t="shared" ca="1" si="4517"/>
        <v>0</v>
      </c>
      <c r="BT3462" s="432">
        <f t="shared" ca="1" si="4517"/>
        <v>0</v>
      </c>
      <c r="BU3462" s="432">
        <f t="shared" ca="1" si="4517"/>
        <v>0</v>
      </c>
      <c r="BV3462" s="432">
        <f t="shared" ca="1" si="4517"/>
        <v>0</v>
      </c>
      <c r="BW3462" s="432">
        <f t="shared" ca="1" si="4517"/>
        <v>0</v>
      </c>
      <c r="BX3462" s="432">
        <f t="shared" ca="1" si="4517"/>
        <v>0</v>
      </c>
      <c r="BY3462" s="432">
        <f t="shared" ca="1" si="4517"/>
        <v>0</v>
      </c>
      <c r="BZ3462" s="432">
        <f t="shared" ca="1" si="4517"/>
        <v>0</v>
      </c>
      <c r="CA3462" s="432">
        <f t="shared" ca="1" si="4517"/>
        <v>0</v>
      </c>
      <c r="CB3462" s="432">
        <f t="shared" ca="1" si="4517"/>
        <v>0</v>
      </c>
      <c r="CC3462" s="432">
        <f t="shared" ca="1" si="4517"/>
        <v>0</v>
      </c>
      <c r="CD3462" s="432">
        <f t="shared" ca="1" si="4517"/>
        <v>0</v>
      </c>
      <c r="CE3462" s="432">
        <f t="shared" ref="CE3462:CK3462" ca="1" si="4518">SUM(CE3459:CE3461)</f>
        <v>0</v>
      </c>
      <c r="CF3462" s="432">
        <f t="shared" ca="1" si="4518"/>
        <v>0</v>
      </c>
      <c r="CG3462" s="432">
        <f t="shared" ca="1" si="4518"/>
        <v>0</v>
      </c>
      <c r="CH3462" s="432">
        <f t="shared" ca="1" si="4518"/>
        <v>0</v>
      </c>
      <c r="CI3462" s="432">
        <f t="shared" ca="1" si="4518"/>
        <v>0</v>
      </c>
      <c r="CJ3462" s="432">
        <f t="shared" ca="1" si="4518"/>
        <v>0</v>
      </c>
      <c r="CK3462" s="432">
        <f t="shared" ca="1" si="4518"/>
        <v>0</v>
      </c>
      <c r="CL3462" s="432">
        <f t="shared" ref="CL3462" ca="1" si="4519">SUM(CL3459:CL3461)</f>
        <v>0</v>
      </c>
    </row>
    <row r="3463" spans="2:90" x14ac:dyDescent="0.4">
      <c r="B3463" s="152"/>
      <c r="D3463" t="s">
        <v>944</v>
      </c>
      <c r="E3463" t="s">
        <v>906</v>
      </c>
      <c r="G3463" t="str">
        <f t="shared" si="4498"/>
        <v/>
      </c>
      <c r="J3463" s="24"/>
      <c r="K3463" s="24"/>
      <c r="L3463" s="24"/>
      <c r="M3463" s="24"/>
      <c r="N3463" s="24"/>
      <c r="O3463" s="24"/>
      <c r="P3463" s="24"/>
      <c r="R3463" s="24"/>
      <c r="S3463" s="24"/>
      <c r="T3463" s="24"/>
      <c r="U3463" s="24"/>
      <c r="V3463" s="24"/>
      <c r="W3463" s="24"/>
      <c r="X3463" s="24"/>
      <c r="Y3463" s="24"/>
      <c r="Z3463" s="24"/>
      <c r="AA3463" s="24"/>
      <c r="AB3463" s="24"/>
      <c r="AC3463" s="24"/>
      <c r="AD3463" s="24"/>
      <c r="AE3463" s="24"/>
      <c r="AF3463" s="24"/>
      <c r="AG3463" s="24"/>
      <c r="AH3463" s="24"/>
      <c r="AI3463" s="24"/>
      <c r="AJ3463" s="24"/>
      <c r="AK3463" s="24"/>
      <c r="AL3463" s="24"/>
      <c r="AM3463" s="24"/>
      <c r="AN3463" s="24"/>
      <c r="AO3463" s="24"/>
      <c r="AP3463" s="24"/>
      <c r="AQ3463" s="24"/>
      <c r="AR3463" s="24"/>
      <c r="AS3463" s="24"/>
      <c r="AT3463" s="24"/>
      <c r="AU3463" s="24"/>
      <c r="AV3463" s="24"/>
      <c r="AW3463" s="24"/>
      <c r="AX3463" s="24"/>
      <c r="AY3463" s="24"/>
      <c r="AZ3463" s="24"/>
      <c r="BA3463" s="24"/>
      <c r="BB3463" s="24"/>
      <c r="BC3463" s="24"/>
      <c r="BD3463" s="24"/>
      <c r="BE3463" s="24"/>
      <c r="BF3463" s="24"/>
      <c r="BG3463" s="24"/>
      <c r="BH3463" s="24"/>
      <c r="BI3463" s="24"/>
      <c r="BJ3463" s="24"/>
      <c r="BK3463" s="24"/>
      <c r="BL3463" s="24"/>
      <c r="BM3463" s="24"/>
      <c r="BN3463" s="24"/>
      <c r="BO3463" s="24"/>
      <c r="BP3463" s="24"/>
      <c r="BQ3463" s="24"/>
      <c r="BR3463" s="24"/>
      <c r="BS3463" s="24"/>
      <c r="BT3463" s="24"/>
      <c r="BU3463" s="24"/>
      <c r="BV3463" s="24"/>
      <c r="BW3463" s="24"/>
      <c r="BX3463" s="24"/>
      <c r="BY3463" s="24"/>
      <c r="BZ3463" s="24"/>
      <c r="CA3463" s="24"/>
      <c r="CB3463" s="24"/>
      <c r="CC3463" s="24"/>
      <c r="CD3463" s="24"/>
      <c r="CE3463" s="24"/>
      <c r="CF3463" s="24"/>
      <c r="CG3463" s="24"/>
      <c r="CH3463" s="24"/>
      <c r="CI3463" s="24"/>
      <c r="CJ3463" s="24"/>
      <c r="CK3463" s="24"/>
      <c r="CL3463" s="24"/>
    </row>
    <row r="3464" spans="2:90" x14ac:dyDescent="0.4">
      <c r="B3464" s="121" t="s">
        <v>954</v>
      </c>
      <c r="D3464" t="s">
        <v>944</v>
      </c>
      <c r="E3464" t="s">
        <v>906</v>
      </c>
      <c r="G3464" t="str">
        <f t="shared" si="4498"/>
        <v/>
      </c>
      <c r="J3464" s="33"/>
      <c r="K3464" s="33"/>
      <c r="L3464" s="33"/>
      <c r="M3464" s="33"/>
      <c r="N3464" s="33"/>
      <c r="O3464" s="33"/>
      <c r="P3464" s="33"/>
      <c r="R3464" s="24"/>
      <c r="S3464" s="33">
        <f t="shared" ref="S3464" ca="1" si="4520">+MAX(0,S3449+S3461)</f>
        <v>0</v>
      </c>
      <c r="T3464" s="33">
        <f t="shared" ref="T3464:AX3464" ca="1" si="4521">+MAX(0,T3449+T3461)</f>
        <v>0</v>
      </c>
      <c r="U3464" s="33">
        <f t="shared" ca="1" si="4521"/>
        <v>0</v>
      </c>
      <c r="V3464" s="33">
        <f t="shared" ca="1" si="4521"/>
        <v>0</v>
      </c>
      <c r="W3464" s="33">
        <f t="shared" ca="1" si="4521"/>
        <v>0</v>
      </c>
      <c r="X3464" s="33">
        <f t="shared" ca="1" si="4521"/>
        <v>54070.109456886523</v>
      </c>
      <c r="Y3464" s="33">
        <f t="shared" ca="1" si="4521"/>
        <v>126270.89483398433</v>
      </c>
      <c r="Z3464" s="33">
        <f t="shared" ca="1" si="4521"/>
        <v>195806.68821728518</v>
      </c>
      <c r="AA3464" s="33">
        <f t="shared" ca="1" si="4521"/>
        <v>277659.44193142082</v>
      </c>
      <c r="AB3464" s="33">
        <f t="shared" ca="1" si="4521"/>
        <v>371213.3079598496</v>
      </c>
      <c r="AC3464" s="33">
        <f t="shared" ca="1" si="4521"/>
        <v>475883.23068685713</v>
      </c>
      <c r="AD3464" s="33">
        <f t="shared" ca="1" si="4521"/>
        <v>591113.40727751423</v>
      </c>
      <c r="AE3464" s="33">
        <f t="shared" ca="1" si="4521"/>
        <v>698651.38485825737</v>
      </c>
      <c r="AF3464" s="33">
        <f t="shared" ca="1" si="4521"/>
        <v>782246.27636977192</v>
      </c>
      <c r="AG3464" s="33">
        <f t="shared" ca="1" si="4521"/>
        <v>934688.5181137831</v>
      </c>
      <c r="AH3464" s="33">
        <f t="shared" ca="1" si="4521"/>
        <v>1097848.9955830937</v>
      </c>
      <c r="AI3464" s="33">
        <f t="shared" ca="1" si="4521"/>
        <v>1257046.6016789398</v>
      </c>
      <c r="AJ3464" s="33">
        <f t="shared" ca="1" si="4521"/>
        <v>1431738.0462199922</v>
      </c>
      <c r="AK3464" s="33">
        <f t="shared" ca="1" si="4521"/>
        <v>1621148.6372839925</v>
      </c>
      <c r="AL3464" s="33">
        <f t="shared" ca="1" si="4521"/>
        <v>1824542.4175447929</v>
      </c>
      <c r="AM3464" s="33">
        <f t="shared" ca="1" si="4521"/>
        <v>2041220.2275425529</v>
      </c>
      <c r="AN3464" s="33">
        <f t="shared" ca="1" si="4521"/>
        <v>2270517.8657904253</v>
      </c>
      <c r="AO3464" s="33">
        <f t="shared" ca="1" si="4521"/>
        <v>2511804.3408759041</v>
      </c>
      <c r="AP3464" s="33">
        <f t="shared" ca="1" si="4521"/>
        <v>2764480.2109571081</v>
      </c>
      <c r="AQ3464" s="33">
        <f t="shared" ca="1" si="4521"/>
        <v>3028416.0770342532</v>
      </c>
      <c r="AR3464" s="33">
        <f t="shared" ca="1" si="4521"/>
        <v>3300430.5183450398</v>
      </c>
      <c r="AS3464" s="33">
        <f t="shared" ca="1" si="4521"/>
        <v>3602033.1892527882</v>
      </c>
      <c r="AT3464" s="33">
        <f t="shared" ca="1" si="4521"/>
        <v>3914713.9806776484</v>
      </c>
      <c r="AU3464" s="33">
        <f t="shared" ca="1" si="4521"/>
        <v>4223773.7912812661</v>
      </c>
      <c r="AV3464" s="33">
        <f t="shared" ca="1" si="4521"/>
        <v>4548652.2363547031</v>
      </c>
      <c r="AW3464" s="33">
        <f t="shared" ca="1" si="4521"/>
        <v>4888558.3841744661</v>
      </c>
      <c r="AX3464" s="33">
        <f t="shared" ca="1" si="4521"/>
        <v>5242740.8496032441</v>
      </c>
      <c r="AY3464" s="33">
        <f t="shared" ref="AY3464:CD3464" ca="1" si="4522">+MAX(0,AY3449+AY3461)</f>
        <v>5610485.816760581</v>
      </c>
      <c r="AZ3464" s="33">
        <f t="shared" ca="1" si="4522"/>
        <v>5991115.1605600528</v>
      </c>
      <c r="BA3464" s="33">
        <f t="shared" ca="1" si="4522"/>
        <v>6383984.6621695505</v>
      </c>
      <c r="BB3464" s="33">
        <f t="shared" ca="1" si="4522"/>
        <v>6788482.3136985712</v>
      </c>
      <c r="BC3464" s="33">
        <f t="shared" ca="1" si="4522"/>
        <v>7204488.7819386423</v>
      </c>
      <c r="BD3464" s="33">
        <f t="shared" ca="1" si="4522"/>
        <v>7628679.2840435859</v>
      </c>
      <c r="BE3464" s="33">
        <f t="shared" ca="1" si="4522"/>
        <v>8082750.7323982809</v>
      </c>
      <c r="BF3464" s="33">
        <f t="shared" ca="1" si="4522"/>
        <v>8548094.7686477415</v>
      </c>
      <c r="BG3464" s="33">
        <f t="shared" ca="1" si="4522"/>
        <v>9010002.568084728</v>
      </c>
      <c r="BH3464" s="33">
        <f t="shared" ca="1" si="4522"/>
        <v>9487904.5087998658</v>
      </c>
      <c r="BI3464" s="33">
        <f t="shared" ca="1" si="4522"/>
        <v>9981000.8837292511</v>
      </c>
      <c r="BJ3464" s="33">
        <f t="shared" ca="1" si="4522"/>
        <v>10488531.971162163</v>
      </c>
      <c r="BK3464" s="33">
        <f t="shared" ca="1" si="4522"/>
        <v>11009776.035473427</v>
      </c>
      <c r="BL3464" s="33">
        <f t="shared" ca="1" si="4522"/>
        <v>11544047.427819131</v>
      </c>
      <c r="BM3464" s="33">
        <f t="shared" ca="1" si="4522"/>
        <v>12090694.781797551</v>
      </c>
      <c r="BN3464" s="33">
        <f t="shared" ca="1" si="4522"/>
        <v>12649099.299327046</v>
      </c>
      <c r="BO3464" s="33">
        <f t="shared" ca="1" si="4522"/>
        <v>13219158.300231941</v>
      </c>
      <c r="BP3464" s="33">
        <f t="shared" ca="1" si="4522"/>
        <v>13797402.251232313</v>
      </c>
      <c r="BQ3464" s="33">
        <f t="shared" ca="1" si="4522"/>
        <v>14405730.176402289</v>
      </c>
      <c r="BR3464" s="33">
        <f t="shared" ca="1" si="4522"/>
        <v>15025435.771876272</v>
      </c>
      <c r="BS3464" s="33">
        <f t="shared" ca="1" si="4522"/>
        <v>15641804.958826547</v>
      </c>
      <c r="BT3464" s="33">
        <f t="shared" ca="1" si="4522"/>
        <v>16274263.123929318</v>
      </c>
      <c r="BU3464" s="33">
        <f t="shared" ca="1" si="4522"/>
        <v>16922005.818276946</v>
      </c>
      <c r="BV3464" s="33">
        <f t="shared" ca="1" si="4522"/>
        <v>17584268.815407198</v>
      </c>
      <c r="BW3464" s="33">
        <f t="shared" ca="1" si="4522"/>
        <v>18260326.100180928</v>
      </c>
      <c r="BX3464" s="33">
        <f t="shared" ca="1" si="4522"/>
        <v>18949487.958215974</v>
      </c>
      <c r="BY3464" s="33">
        <f t="shared" ca="1" si="4522"/>
        <v>19651099.160849266</v>
      </c>
      <c r="BZ3464" s="33">
        <f t="shared" ca="1" si="4522"/>
        <v>20364537.240850899</v>
      </c>
      <c r="CA3464" s="33">
        <f t="shared" ca="1" si="4522"/>
        <v>21089720.29125442</v>
      </c>
      <c r="CB3464" s="33">
        <f t="shared" ca="1" si="4522"/>
        <v>21823029.913973015</v>
      </c>
      <c r="CC3464" s="33">
        <f t="shared" ca="1" si="4522"/>
        <v>22586580.317345653</v>
      </c>
      <c r="CD3464" s="33">
        <f t="shared" ca="1" si="4522"/>
        <v>23361565.173362169</v>
      </c>
      <c r="CE3464" s="33">
        <f t="shared" ref="CE3464:CK3464" ca="1" si="4523">+MAX(0,CE3449+CE3461)</f>
        <v>24133267.564077873</v>
      </c>
      <c r="CF3464" s="33">
        <f t="shared" ca="1" si="4523"/>
        <v>24921110.179007769</v>
      </c>
      <c r="CG3464" s="33">
        <f t="shared" ca="1" si="4523"/>
        <v>25724286.006941181</v>
      </c>
      <c r="CH3464" s="33">
        <f t="shared" ca="1" si="4523"/>
        <v>26542028.387227923</v>
      </c>
      <c r="CI3464" s="33">
        <f t="shared" ca="1" si="4523"/>
        <v>27373608.992250323</v>
      </c>
      <c r="CJ3464" s="33">
        <f t="shared" ca="1" si="4523"/>
        <v>28218335.910771612</v>
      </c>
      <c r="CK3464" s="33">
        <f t="shared" ca="1" si="4523"/>
        <v>29075551.827116821</v>
      </c>
      <c r="CL3464" s="33">
        <f t="shared" ref="CL3464" ca="1" si="4524">+MAX(0,CL3449+CL3461)</f>
        <v>29944632.291394781</v>
      </c>
    </row>
    <row r="3465" spans="2:90" x14ac:dyDescent="0.4">
      <c r="B3465" s="152"/>
      <c r="D3465" t="s">
        <v>944</v>
      </c>
      <c r="E3465" t="s">
        <v>906</v>
      </c>
      <c r="G3465" t="str">
        <f t="shared" si="4498"/>
        <v/>
      </c>
      <c r="J3465" s="24"/>
      <c r="K3465" s="24"/>
      <c r="L3465" s="24"/>
      <c r="M3465" s="24"/>
      <c r="N3465" s="24"/>
      <c r="O3465" s="24"/>
      <c r="P3465" s="24"/>
      <c r="R3465" s="24"/>
      <c r="S3465" s="24"/>
      <c r="T3465" s="24"/>
      <c r="U3465" s="24"/>
      <c r="V3465" s="24"/>
      <c r="W3465" s="24"/>
      <c r="X3465" s="24"/>
      <c r="Y3465" s="24"/>
      <c r="Z3465" s="24"/>
      <c r="AA3465" s="24"/>
      <c r="AB3465" s="24"/>
      <c r="AC3465" s="24"/>
      <c r="AD3465" s="24"/>
      <c r="AE3465" s="24"/>
      <c r="AF3465" s="24"/>
      <c r="AG3465" s="24"/>
      <c r="AH3465" s="24"/>
      <c r="AI3465" s="24"/>
      <c r="AJ3465" s="24"/>
      <c r="AK3465" s="24"/>
      <c r="AL3465" s="24"/>
      <c r="AM3465" s="24"/>
      <c r="AN3465" s="24"/>
      <c r="AO3465" s="24"/>
      <c r="AP3465" s="24"/>
      <c r="AQ3465" s="24"/>
      <c r="AR3465" s="24"/>
      <c r="AS3465" s="24"/>
      <c r="AT3465" s="24"/>
      <c r="AU3465" s="24"/>
      <c r="AV3465" s="24"/>
      <c r="AW3465" s="24"/>
      <c r="AX3465" s="24"/>
      <c r="AY3465" s="24"/>
      <c r="AZ3465" s="24"/>
      <c r="BA3465" s="24"/>
      <c r="BB3465" s="24"/>
      <c r="BC3465" s="24"/>
      <c r="BD3465" s="24"/>
      <c r="BE3465" s="24"/>
      <c r="BF3465" s="24"/>
      <c r="BG3465" s="24"/>
      <c r="BH3465" s="24"/>
      <c r="BI3465" s="24"/>
      <c r="BJ3465" s="24"/>
      <c r="BK3465" s="24"/>
      <c r="BL3465" s="24"/>
      <c r="BM3465" s="24"/>
      <c r="BN3465" s="24"/>
      <c r="BO3465" s="24"/>
      <c r="BP3465" s="24"/>
      <c r="BQ3465" s="24"/>
      <c r="BR3465" s="24"/>
      <c r="BS3465" s="24"/>
      <c r="BT3465" s="24"/>
      <c r="BU3465" s="24"/>
      <c r="BV3465" s="24"/>
      <c r="BW3465" s="24"/>
      <c r="BX3465" s="24"/>
      <c r="BY3465" s="24"/>
      <c r="BZ3465" s="24"/>
      <c r="CA3465" s="24"/>
      <c r="CB3465" s="24"/>
      <c r="CC3465" s="24"/>
      <c r="CD3465" s="24"/>
      <c r="CE3465" s="24"/>
      <c r="CF3465" s="24"/>
      <c r="CG3465" s="24"/>
      <c r="CH3465" s="24"/>
      <c r="CI3465" s="24"/>
      <c r="CJ3465" s="24"/>
      <c r="CK3465" s="24"/>
      <c r="CL3465" s="24"/>
    </row>
    <row r="3466" spans="2:90" x14ac:dyDescent="0.4">
      <c r="B3466" s="93" t="s">
        <v>955</v>
      </c>
      <c r="C3466" s="16"/>
      <c r="D3466" s="16" t="s">
        <v>944</v>
      </c>
      <c r="E3466" s="16" t="s">
        <v>906</v>
      </c>
      <c r="F3466" s="16"/>
      <c r="G3466" s="16" t="str">
        <f t="shared" si="4498"/>
        <v/>
      </c>
      <c r="H3466" s="16"/>
      <c r="I3466" s="78"/>
      <c r="J3466"/>
      <c r="R3466" s="23"/>
      <c r="S3466"/>
      <c r="T3466"/>
      <c r="U3466"/>
      <c r="V3466"/>
      <c r="W3466"/>
      <c r="X3466"/>
      <c r="Y3466"/>
      <c r="Z3466"/>
      <c r="AA3466"/>
      <c r="AB3466"/>
      <c r="AC3466"/>
      <c r="AD3466"/>
      <c r="AE3466"/>
      <c r="AF3466"/>
      <c r="AG3466"/>
      <c r="AH3466"/>
      <c r="AI3466"/>
      <c r="AJ3466"/>
      <c r="AK3466"/>
      <c r="AL3466"/>
      <c r="AM3466"/>
      <c r="AN3466"/>
      <c r="AO3466"/>
      <c r="AP3466"/>
      <c r="AQ3466"/>
      <c r="AR3466"/>
      <c r="AS3466"/>
      <c r="AT3466"/>
      <c r="AU3466"/>
      <c r="AV3466"/>
      <c r="AW3466"/>
      <c r="AX3466"/>
      <c r="AY3466"/>
      <c r="AZ3466"/>
      <c r="BA3466"/>
      <c r="BB3466"/>
      <c r="BC3466"/>
      <c r="BD3466"/>
      <c r="BE3466"/>
      <c r="BF3466"/>
      <c r="BG3466"/>
      <c r="BH3466"/>
      <c r="BI3466"/>
      <c r="BJ3466"/>
      <c r="BK3466"/>
      <c r="BL3466"/>
      <c r="BM3466"/>
      <c r="BN3466"/>
      <c r="BO3466"/>
      <c r="BP3466"/>
      <c r="BQ3466"/>
      <c r="BR3466"/>
      <c r="BS3466"/>
      <c r="BT3466"/>
      <c r="BU3466"/>
      <c r="BV3466"/>
      <c r="BW3466"/>
      <c r="BX3466"/>
      <c r="BY3466"/>
      <c r="BZ3466"/>
      <c r="CA3466"/>
      <c r="CB3466"/>
      <c r="CC3466"/>
      <c r="CD3466"/>
      <c r="CE3466"/>
      <c r="CF3466"/>
      <c r="CG3466"/>
      <c r="CH3466"/>
      <c r="CI3466"/>
      <c r="CJ3466"/>
      <c r="CK3466"/>
      <c r="CL3466"/>
    </row>
    <row r="3467" spans="2:90" x14ac:dyDescent="0.4">
      <c r="B3467" s="152" t="s">
        <v>71</v>
      </c>
      <c r="D3467" t="s">
        <v>944</v>
      </c>
      <c r="E3467" t="s">
        <v>906</v>
      </c>
      <c r="G3467" t="str">
        <f t="shared" si="4498"/>
        <v/>
      </c>
      <c r="J3467" s="24"/>
      <c r="K3467" s="24">
        <f>+S3467</f>
        <v>0</v>
      </c>
      <c r="L3467" s="24">
        <f ca="1">+K3470</f>
        <v>0</v>
      </c>
      <c r="M3467" s="24">
        <f ca="1">+L3470</f>
        <v>0</v>
      </c>
      <c r="N3467" s="24">
        <f ca="1">+M3470</f>
        <v>0</v>
      </c>
      <c r="O3467" s="24">
        <f ca="1">+N3470</f>
        <v>0</v>
      </c>
      <c r="P3467" s="24">
        <f ca="1">+O3470</f>
        <v>0</v>
      </c>
      <c r="R3467" s="33"/>
      <c r="S3467" s="24">
        <f t="shared" ref="S3467:AX3467" si="4525">+R3470</f>
        <v>0</v>
      </c>
      <c r="T3467" s="24">
        <f t="shared" ca="1" si="4525"/>
        <v>0</v>
      </c>
      <c r="U3467" s="24">
        <f t="shared" ca="1" si="4525"/>
        <v>0</v>
      </c>
      <c r="V3467" s="24">
        <f t="shared" ca="1" si="4525"/>
        <v>323.85444444444448</v>
      </c>
      <c r="W3467" s="24">
        <f t="shared" ca="1" si="4525"/>
        <v>883.15318055555554</v>
      </c>
      <c r="X3467" s="24">
        <f t="shared" ca="1" si="4525"/>
        <v>1456.8532948109569</v>
      </c>
      <c r="Y3467" s="24">
        <f t="shared" ca="1" si="4525"/>
        <v>0</v>
      </c>
      <c r="Z3467" s="24">
        <f t="shared" ca="1" si="4525"/>
        <v>0</v>
      </c>
      <c r="AA3467" s="24">
        <f t="shared" ca="1" si="4525"/>
        <v>0</v>
      </c>
      <c r="AB3467" s="24">
        <f t="shared" ca="1" si="4525"/>
        <v>0</v>
      </c>
      <c r="AC3467" s="24">
        <f t="shared" ca="1" si="4525"/>
        <v>0</v>
      </c>
      <c r="AD3467" s="24">
        <f t="shared" ca="1" si="4525"/>
        <v>0</v>
      </c>
      <c r="AE3467" s="24">
        <f t="shared" ca="1" si="4525"/>
        <v>0</v>
      </c>
      <c r="AF3467" s="24">
        <f t="shared" ca="1" si="4525"/>
        <v>0</v>
      </c>
      <c r="AG3467" s="24">
        <f t="shared" ca="1" si="4525"/>
        <v>0</v>
      </c>
      <c r="AH3467" s="24">
        <f t="shared" ca="1" si="4525"/>
        <v>0</v>
      </c>
      <c r="AI3467" s="24">
        <f t="shared" ca="1" si="4525"/>
        <v>0</v>
      </c>
      <c r="AJ3467" s="24">
        <f t="shared" ca="1" si="4525"/>
        <v>0</v>
      </c>
      <c r="AK3467" s="24">
        <f t="shared" ca="1" si="4525"/>
        <v>0</v>
      </c>
      <c r="AL3467" s="24">
        <f t="shared" ca="1" si="4525"/>
        <v>0</v>
      </c>
      <c r="AM3467" s="24">
        <f t="shared" ca="1" si="4525"/>
        <v>0</v>
      </c>
      <c r="AN3467" s="24">
        <f t="shared" ca="1" si="4525"/>
        <v>0</v>
      </c>
      <c r="AO3467" s="24">
        <f t="shared" ca="1" si="4525"/>
        <v>0</v>
      </c>
      <c r="AP3467" s="24">
        <f t="shared" ca="1" si="4525"/>
        <v>0</v>
      </c>
      <c r="AQ3467" s="24">
        <f t="shared" ca="1" si="4525"/>
        <v>0</v>
      </c>
      <c r="AR3467" s="24">
        <f t="shared" ca="1" si="4525"/>
        <v>0</v>
      </c>
      <c r="AS3467" s="24">
        <f t="shared" ca="1" si="4525"/>
        <v>0</v>
      </c>
      <c r="AT3467" s="24">
        <f t="shared" ca="1" si="4525"/>
        <v>0</v>
      </c>
      <c r="AU3467" s="24">
        <f t="shared" ca="1" si="4525"/>
        <v>0</v>
      </c>
      <c r="AV3467" s="24">
        <f t="shared" ca="1" si="4525"/>
        <v>0</v>
      </c>
      <c r="AW3467" s="24">
        <f t="shared" ca="1" si="4525"/>
        <v>0</v>
      </c>
      <c r="AX3467" s="24">
        <f t="shared" ca="1" si="4525"/>
        <v>0</v>
      </c>
      <c r="AY3467" s="24">
        <f t="shared" ref="AY3467:CD3467" ca="1" si="4526">+AX3470</f>
        <v>0</v>
      </c>
      <c r="AZ3467" s="24">
        <f t="shared" ca="1" si="4526"/>
        <v>0</v>
      </c>
      <c r="BA3467" s="24">
        <f t="shared" ca="1" si="4526"/>
        <v>0</v>
      </c>
      <c r="BB3467" s="24">
        <f t="shared" ca="1" si="4526"/>
        <v>0</v>
      </c>
      <c r="BC3467" s="24">
        <f t="shared" ca="1" si="4526"/>
        <v>0</v>
      </c>
      <c r="BD3467" s="24">
        <f t="shared" ca="1" si="4526"/>
        <v>0</v>
      </c>
      <c r="BE3467" s="24">
        <f t="shared" ca="1" si="4526"/>
        <v>0</v>
      </c>
      <c r="BF3467" s="24">
        <f t="shared" ca="1" si="4526"/>
        <v>0</v>
      </c>
      <c r="BG3467" s="24">
        <f t="shared" ca="1" si="4526"/>
        <v>0</v>
      </c>
      <c r="BH3467" s="24">
        <f t="shared" ca="1" si="4526"/>
        <v>0</v>
      </c>
      <c r="BI3467" s="24">
        <f t="shared" ca="1" si="4526"/>
        <v>0</v>
      </c>
      <c r="BJ3467" s="24">
        <f t="shared" ca="1" si="4526"/>
        <v>0</v>
      </c>
      <c r="BK3467" s="24">
        <f t="shared" ca="1" si="4526"/>
        <v>0</v>
      </c>
      <c r="BL3467" s="24">
        <f t="shared" ca="1" si="4526"/>
        <v>0</v>
      </c>
      <c r="BM3467" s="24">
        <f t="shared" ca="1" si="4526"/>
        <v>0</v>
      </c>
      <c r="BN3467" s="24">
        <f t="shared" ca="1" si="4526"/>
        <v>0</v>
      </c>
      <c r="BO3467" s="24">
        <f t="shared" ca="1" si="4526"/>
        <v>0</v>
      </c>
      <c r="BP3467" s="24">
        <f t="shared" ca="1" si="4526"/>
        <v>0</v>
      </c>
      <c r="BQ3467" s="24">
        <f t="shared" ca="1" si="4526"/>
        <v>0</v>
      </c>
      <c r="BR3467" s="24">
        <f t="shared" ca="1" si="4526"/>
        <v>0</v>
      </c>
      <c r="BS3467" s="24">
        <f t="shared" ca="1" si="4526"/>
        <v>0</v>
      </c>
      <c r="BT3467" s="24">
        <f t="shared" ca="1" si="4526"/>
        <v>0</v>
      </c>
      <c r="BU3467" s="24">
        <f t="shared" ca="1" si="4526"/>
        <v>0</v>
      </c>
      <c r="BV3467" s="24">
        <f t="shared" ca="1" si="4526"/>
        <v>0</v>
      </c>
      <c r="BW3467" s="24">
        <f t="shared" ca="1" si="4526"/>
        <v>0</v>
      </c>
      <c r="BX3467" s="24">
        <f t="shared" ca="1" si="4526"/>
        <v>0</v>
      </c>
      <c r="BY3467" s="24">
        <f t="shared" ca="1" si="4526"/>
        <v>0</v>
      </c>
      <c r="BZ3467" s="24">
        <f t="shared" ca="1" si="4526"/>
        <v>0</v>
      </c>
      <c r="CA3467" s="24">
        <f t="shared" ca="1" si="4526"/>
        <v>0</v>
      </c>
      <c r="CB3467" s="24">
        <f t="shared" ca="1" si="4526"/>
        <v>0</v>
      </c>
      <c r="CC3467" s="24">
        <f t="shared" ca="1" si="4526"/>
        <v>0</v>
      </c>
      <c r="CD3467" s="24">
        <f t="shared" ca="1" si="4526"/>
        <v>0</v>
      </c>
      <c r="CE3467" s="24">
        <f t="shared" ref="CE3467:CL3467" ca="1" si="4527">+CD3470</f>
        <v>0</v>
      </c>
      <c r="CF3467" s="24">
        <f ca="1">+CE3470</f>
        <v>0</v>
      </c>
      <c r="CG3467" s="24">
        <f t="shared" ca="1" si="4527"/>
        <v>0</v>
      </c>
      <c r="CH3467" s="24">
        <f t="shared" ca="1" si="4527"/>
        <v>0</v>
      </c>
      <c r="CI3467" s="24">
        <f t="shared" ca="1" si="4527"/>
        <v>0</v>
      </c>
      <c r="CJ3467" s="24">
        <f t="shared" ca="1" si="4527"/>
        <v>0</v>
      </c>
      <c r="CK3467" s="24">
        <f t="shared" ca="1" si="4527"/>
        <v>0</v>
      </c>
      <c r="CL3467" s="24">
        <f t="shared" ca="1" si="4527"/>
        <v>0</v>
      </c>
    </row>
    <row r="3468" spans="2:90" x14ac:dyDescent="0.4">
      <c r="B3468" s="152" t="s">
        <v>956</v>
      </c>
      <c r="D3468" t="s">
        <v>944</v>
      </c>
      <c r="E3468" t="s">
        <v>906</v>
      </c>
      <c r="G3468" t="str">
        <f t="shared" si="4498"/>
        <v/>
      </c>
      <c r="J3468" s="24"/>
      <c r="K3468" s="24">
        <f ca="1">SUMIF($3:$3,K$2,3468:3468)</f>
        <v>1698.3641391851534</v>
      </c>
      <c r="L3468" s="24">
        <f ca="1">SUMIF($3:$3,L$2,3468:3468)</f>
        <v>0</v>
      </c>
      <c r="M3468" s="24">
        <f ca="1">SUMIF($3:$3,M$2,3468:3468)</f>
        <v>0</v>
      </c>
      <c r="N3468" s="24">
        <f ca="1">SUMIF($3:$3,N$2,3468:3468)</f>
        <v>0</v>
      </c>
      <c r="O3468" s="24">
        <f ca="1">SUMIF($3:$3,O$2,3468:3468)</f>
        <v>0</v>
      </c>
      <c r="P3468" s="24">
        <f ca="1">SUMIF($3:$3,P$2,3468:3468)</f>
        <v>0</v>
      </c>
      <c r="R3468" s="33"/>
      <c r="S3468" s="24">
        <f t="shared" ref="S3468:AX3468" si="4528">+(S3459+S3467)*$H$3453/12</f>
        <v>0</v>
      </c>
      <c r="T3468" s="24">
        <f t="shared" ca="1" si="4528"/>
        <v>0</v>
      </c>
      <c r="U3468" s="24">
        <f t="shared" ca="1" si="4528"/>
        <v>323.85444444444448</v>
      </c>
      <c r="V3468" s="24">
        <f t="shared" ca="1" si="4528"/>
        <v>559.29873611111111</v>
      </c>
      <c r="W3468" s="24">
        <f t="shared" ca="1" si="4528"/>
        <v>573.70011425540133</v>
      </c>
      <c r="X3468" s="24">
        <f t="shared" ca="1" si="4528"/>
        <v>241.51084437419649</v>
      </c>
      <c r="Y3468" s="24">
        <f t="shared" ca="1" si="4528"/>
        <v>0</v>
      </c>
      <c r="Z3468" s="24">
        <f t="shared" ca="1" si="4528"/>
        <v>0</v>
      </c>
      <c r="AA3468" s="24">
        <f t="shared" ca="1" si="4528"/>
        <v>0</v>
      </c>
      <c r="AB3468" s="24">
        <f t="shared" ca="1" si="4528"/>
        <v>0</v>
      </c>
      <c r="AC3468" s="24">
        <f t="shared" ca="1" si="4528"/>
        <v>0</v>
      </c>
      <c r="AD3468" s="24">
        <f t="shared" ca="1" si="4528"/>
        <v>0</v>
      </c>
      <c r="AE3468" s="24">
        <f t="shared" ca="1" si="4528"/>
        <v>0</v>
      </c>
      <c r="AF3468" s="24">
        <f t="shared" ca="1" si="4528"/>
        <v>0</v>
      </c>
      <c r="AG3468" s="24">
        <f t="shared" ca="1" si="4528"/>
        <v>0</v>
      </c>
      <c r="AH3468" s="24">
        <f t="shared" ca="1" si="4528"/>
        <v>0</v>
      </c>
      <c r="AI3468" s="24">
        <f t="shared" ca="1" si="4528"/>
        <v>0</v>
      </c>
      <c r="AJ3468" s="24">
        <f t="shared" ca="1" si="4528"/>
        <v>0</v>
      </c>
      <c r="AK3468" s="24">
        <f t="shared" ca="1" si="4528"/>
        <v>0</v>
      </c>
      <c r="AL3468" s="24">
        <f t="shared" ca="1" si="4528"/>
        <v>0</v>
      </c>
      <c r="AM3468" s="24">
        <f t="shared" ca="1" si="4528"/>
        <v>0</v>
      </c>
      <c r="AN3468" s="24">
        <f t="shared" ca="1" si="4528"/>
        <v>0</v>
      </c>
      <c r="AO3468" s="24">
        <f t="shared" ca="1" si="4528"/>
        <v>0</v>
      </c>
      <c r="AP3468" s="24">
        <f t="shared" ca="1" si="4528"/>
        <v>0</v>
      </c>
      <c r="AQ3468" s="24">
        <f t="shared" ca="1" si="4528"/>
        <v>0</v>
      </c>
      <c r="AR3468" s="24">
        <f t="shared" ca="1" si="4528"/>
        <v>0</v>
      </c>
      <c r="AS3468" s="24">
        <f t="shared" ca="1" si="4528"/>
        <v>0</v>
      </c>
      <c r="AT3468" s="24">
        <f t="shared" ca="1" si="4528"/>
        <v>0</v>
      </c>
      <c r="AU3468" s="24">
        <f t="shared" ca="1" si="4528"/>
        <v>0</v>
      </c>
      <c r="AV3468" s="24">
        <f t="shared" ca="1" si="4528"/>
        <v>0</v>
      </c>
      <c r="AW3468" s="24">
        <f t="shared" ca="1" si="4528"/>
        <v>0</v>
      </c>
      <c r="AX3468" s="24">
        <f t="shared" ca="1" si="4528"/>
        <v>0</v>
      </c>
      <c r="AY3468" s="24">
        <f t="shared" ref="AY3468:CD3468" ca="1" si="4529">+(AY3459+AY3467)*$H$3453/12</f>
        <v>0</v>
      </c>
      <c r="AZ3468" s="24">
        <f t="shared" ca="1" si="4529"/>
        <v>0</v>
      </c>
      <c r="BA3468" s="24">
        <f t="shared" ca="1" si="4529"/>
        <v>0</v>
      </c>
      <c r="BB3468" s="24">
        <f t="shared" ca="1" si="4529"/>
        <v>0</v>
      </c>
      <c r="BC3468" s="24">
        <f t="shared" ca="1" si="4529"/>
        <v>0</v>
      </c>
      <c r="BD3468" s="24">
        <f t="shared" ca="1" si="4529"/>
        <v>0</v>
      </c>
      <c r="BE3468" s="24">
        <f t="shared" ca="1" si="4529"/>
        <v>0</v>
      </c>
      <c r="BF3468" s="24">
        <f t="shared" ca="1" si="4529"/>
        <v>0</v>
      </c>
      <c r="BG3468" s="24">
        <f t="shared" ca="1" si="4529"/>
        <v>0</v>
      </c>
      <c r="BH3468" s="24">
        <f t="shared" ca="1" si="4529"/>
        <v>0</v>
      </c>
      <c r="BI3468" s="24">
        <f t="shared" ca="1" si="4529"/>
        <v>0</v>
      </c>
      <c r="BJ3468" s="24">
        <f t="shared" ca="1" si="4529"/>
        <v>0</v>
      </c>
      <c r="BK3468" s="24">
        <f t="shared" ca="1" si="4529"/>
        <v>0</v>
      </c>
      <c r="BL3468" s="24">
        <f t="shared" ca="1" si="4529"/>
        <v>0</v>
      </c>
      <c r="BM3468" s="24">
        <f t="shared" ca="1" si="4529"/>
        <v>0</v>
      </c>
      <c r="BN3468" s="24">
        <f t="shared" ca="1" si="4529"/>
        <v>0</v>
      </c>
      <c r="BO3468" s="24">
        <f t="shared" ca="1" si="4529"/>
        <v>0</v>
      </c>
      <c r="BP3468" s="24">
        <f t="shared" ca="1" si="4529"/>
        <v>0</v>
      </c>
      <c r="BQ3468" s="24">
        <f t="shared" ca="1" si="4529"/>
        <v>0</v>
      </c>
      <c r="BR3468" s="24">
        <f t="shared" ca="1" si="4529"/>
        <v>0</v>
      </c>
      <c r="BS3468" s="24">
        <f t="shared" ca="1" si="4529"/>
        <v>0</v>
      </c>
      <c r="BT3468" s="24">
        <f t="shared" ca="1" si="4529"/>
        <v>0</v>
      </c>
      <c r="BU3468" s="24">
        <f t="shared" ca="1" si="4529"/>
        <v>0</v>
      </c>
      <c r="BV3468" s="24">
        <f t="shared" ca="1" si="4529"/>
        <v>0</v>
      </c>
      <c r="BW3468" s="24">
        <f t="shared" ca="1" si="4529"/>
        <v>0</v>
      </c>
      <c r="BX3468" s="24">
        <f t="shared" ca="1" si="4529"/>
        <v>0</v>
      </c>
      <c r="BY3468" s="24">
        <f t="shared" ca="1" si="4529"/>
        <v>0</v>
      </c>
      <c r="BZ3468" s="24">
        <f t="shared" ca="1" si="4529"/>
        <v>0</v>
      </c>
      <c r="CA3468" s="24">
        <f t="shared" ca="1" si="4529"/>
        <v>0</v>
      </c>
      <c r="CB3468" s="24">
        <f t="shared" ca="1" si="4529"/>
        <v>0</v>
      </c>
      <c r="CC3468" s="24">
        <f t="shared" ca="1" si="4529"/>
        <v>0</v>
      </c>
      <c r="CD3468" s="24">
        <f t="shared" ca="1" si="4529"/>
        <v>0</v>
      </c>
      <c r="CE3468" s="24">
        <f t="shared" ref="CE3468:CL3468" ca="1" si="4530">+(CE3459+CE3467)*$H$3453/12</f>
        <v>0</v>
      </c>
      <c r="CF3468" s="24">
        <f t="shared" ca="1" si="4530"/>
        <v>0</v>
      </c>
      <c r="CG3468" s="24">
        <f t="shared" ca="1" si="4530"/>
        <v>0</v>
      </c>
      <c r="CH3468" s="24">
        <f t="shared" ca="1" si="4530"/>
        <v>0</v>
      </c>
      <c r="CI3468" s="24">
        <f t="shared" ca="1" si="4530"/>
        <v>0</v>
      </c>
      <c r="CJ3468" s="24">
        <f t="shared" ca="1" si="4530"/>
        <v>0</v>
      </c>
      <c r="CK3468" s="24">
        <f t="shared" ca="1" si="4530"/>
        <v>0</v>
      </c>
      <c r="CL3468" s="24">
        <f t="shared" ca="1" si="4530"/>
        <v>0</v>
      </c>
    </row>
    <row r="3469" spans="2:90" x14ac:dyDescent="0.4">
      <c r="B3469" s="152" t="s">
        <v>959</v>
      </c>
      <c r="D3469" t="s">
        <v>944</v>
      </c>
      <c r="E3469" t="s">
        <v>906</v>
      </c>
      <c r="G3469" t="str">
        <f t="shared" si="4498"/>
        <v/>
      </c>
      <c r="J3469" s="24"/>
      <c r="K3469" s="24">
        <f ca="1">SUMIF($3:$3,K$2,3469:3469)</f>
        <v>-1698.3641391851534</v>
      </c>
      <c r="L3469" s="24">
        <f ca="1">SUMIF($3:$3,L$2,3469:3469)</f>
        <v>0</v>
      </c>
      <c r="M3469" s="24">
        <f ca="1">SUMIF($3:$3,M$2,3469:3469)</f>
        <v>0</v>
      </c>
      <c r="N3469" s="24">
        <f ca="1">SUMIF($3:$3,N$2,3469:3469)</f>
        <v>0</v>
      </c>
      <c r="O3469" s="24">
        <f ca="1">SUMIF($3:$3,O$2,3469:3469)</f>
        <v>0</v>
      </c>
      <c r="P3469" s="24">
        <f ca="1">SUMIF($3:$3,P$2,3469:3469)</f>
        <v>0</v>
      </c>
      <c r="R3469" s="33"/>
      <c r="S3469" s="24">
        <f t="shared" ref="S3469" ca="1" si="4531">+-MIN(SUM(S3467:S3468),MAX(0,SUM(S3464)))</f>
        <v>0</v>
      </c>
      <c r="T3469" s="24">
        <f t="shared" ref="T3469:AX3469" ca="1" si="4532">+-MIN(SUM(T3467:T3468),MAX(0,SUM(T3464)))</f>
        <v>0</v>
      </c>
      <c r="U3469" s="24">
        <f t="shared" ca="1" si="4532"/>
        <v>0</v>
      </c>
      <c r="V3469" s="24">
        <f t="shared" ca="1" si="4532"/>
        <v>0</v>
      </c>
      <c r="W3469" s="24">
        <f t="shared" ca="1" si="4532"/>
        <v>0</v>
      </c>
      <c r="X3469" s="24">
        <f t="shared" ca="1" si="4532"/>
        <v>-1698.3641391851534</v>
      </c>
      <c r="Y3469" s="24">
        <f t="shared" ca="1" si="4532"/>
        <v>0</v>
      </c>
      <c r="Z3469" s="24">
        <f t="shared" ca="1" si="4532"/>
        <v>0</v>
      </c>
      <c r="AA3469" s="24">
        <f t="shared" ca="1" si="4532"/>
        <v>0</v>
      </c>
      <c r="AB3469" s="24">
        <f t="shared" ca="1" si="4532"/>
        <v>0</v>
      </c>
      <c r="AC3469" s="24">
        <f t="shared" ca="1" si="4532"/>
        <v>0</v>
      </c>
      <c r="AD3469" s="24">
        <f t="shared" ca="1" si="4532"/>
        <v>0</v>
      </c>
      <c r="AE3469" s="24">
        <f t="shared" ca="1" si="4532"/>
        <v>0</v>
      </c>
      <c r="AF3469" s="24">
        <f t="shared" ca="1" si="4532"/>
        <v>0</v>
      </c>
      <c r="AG3469" s="24">
        <f t="shared" ca="1" si="4532"/>
        <v>0</v>
      </c>
      <c r="AH3469" s="24">
        <f t="shared" ca="1" si="4532"/>
        <v>0</v>
      </c>
      <c r="AI3469" s="24">
        <f t="shared" ca="1" si="4532"/>
        <v>0</v>
      </c>
      <c r="AJ3469" s="24">
        <f t="shared" ca="1" si="4532"/>
        <v>0</v>
      </c>
      <c r="AK3469" s="24">
        <f t="shared" ca="1" si="4532"/>
        <v>0</v>
      </c>
      <c r="AL3469" s="24">
        <f t="shared" ca="1" si="4532"/>
        <v>0</v>
      </c>
      <c r="AM3469" s="24">
        <f t="shared" ca="1" si="4532"/>
        <v>0</v>
      </c>
      <c r="AN3469" s="24">
        <f t="shared" ca="1" si="4532"/>
        <v>0</v>
      </c>
      <c r="AO3469" s="24">
        <f t="shared" ca="1" si="4532"/>
        <v>0</v>
      </c>
      <c r="AP3469" s="24">
        <f t="shared" ca="1" si="4532"/>
        <v>0</v>
      </c>
      <c r="AQ3469" s="24">
        <f t="shared" ca="1" si="4532"/>
        <v>0</v>
      </c>
      <c r="AR3469" s="24">
        <f t="shared" ca="1" si="4532"/>
        <v>0</v>
      </c>
      <c r="AS3469" s="24">
        <f t="shared" ca="1" si="4532"/>
        <v>0</v>
      </c>
      <c r="AT3469" s="24">
        <f t="shared" ca="1" si="4532"/>
        <v>0</v>
      </c>
      <c r="AU3469" s="24">
        <f t="shared" ca="1" si="4532"/>
        <v>0</v>
      </c>
      <c r="AV3469" s="24">
        <f t="shared" ca="1" si="4532"/>
        <v>0</v>
      </c>
      <c r="AW3469" s="24">
        <f t="shared" ca="1" si="4532"/>
        <v>0</v>
      </c>
      <c r="AX3469" s="24">
        <f t="shared" ca="1" si="4532"/>
        <v>0</v>
      </c>
      <c r="AY3469" s="24">
        <f t="shared" ref="AY3469:CD3469" ca="1" si="4533">+-MIN(SUM(AY3467:AY3468),MAX(0,SUM(AY3464)))</f>
        <v>0</v>
      </c>
      <c r="AZ3469" s="24">
        <f t="shared" ca="1" si="4533"/>
        <v>0</v>
      </c>
      <c r="BA3469" s="24">
        <f t="shared" ca="1" si="4533"/>
        <v>0</v>
      </c>
      <c r="BB3469" s="24">
        <f t="shared" ca="1" si="4533"/>
        <v>0</v>
      </c>
      <c r="BC3469" s="24">
        <f t="shared" ca="1" si="4533"/>
        <v>0</v>
      </c>
      <c r="BD3469" s="24">
        <f t="shared" ca="1" si="4533"/>
        <v>0</v>
      </c>
      <c r="BE3469" s="24">
        <f t="shared" ca="1" si="4533"/>
        <v>0</v>
      </c>
      <c r="BF3469" s="24">
        <f t="shared" ca="1" si="4533"/>
        <v>0</v>
      </c>
      <c r="BG3469" s="24">
        <f t="shared" ca="1" si="4533"/>
        <v>0</v>
      </c>
      <c r="BH3469" s="24">
        <f t="shared" ca="1" si="4533"/>
        <v>0</v>
      </c>
      <c r="BI3469" s="24">
        <f t="shared" ca="1" si="4533"/>
        <v>0</v>
      </c>
      <c r="BJ3469" s="24">
        <f t="shared" ca="1" si="4533"/>
        <v>0</v>
      </c>
      <c r="BK3469" s="24">
        <f t="shared" ca="1" si="4533"/>
        <v>0</v>
      </c>
      <c r="BL3469" s="24">
        <f t="shared" ca="1" si="4533"/>
        <v>0</v>
      </c>
      <c r="BM3469" s="24">
        <f t="shared" ca="1" si="4533"/>
        <v>0</v>
      </c>
      <c r="BN3469" s="24">
        <f t="shared" ca="1" si="4533"/>
        <v>0</v>
      </c>
      <c r="BO3469" s="24">
        <f t="shared" ca="1" si="4533"/>
        <v>0</v>
      </c>
      <c r="BP3469" s="24">
        <f t="shared" ca="1" si="4533"/>
        <v>0</v>
      </c>
      <c r="BQ3469" s="24">
        <f t="shared" ca="1" si="4533"/>
        <v>0</v>
      </c>
      <c r="BR3469" s="24">
        <f t="shared" ca="1" si="4533"/>
        <v>0</v>
      </c>
      <c r="BS3469" s="24">
        <f t="shared" ca="1" si="4533"/>
        <v>0</v>
      </c>
      <c r="BT3469" s="24">
        <f t="shared" ca="1" si="4533"/>
        <v>0</v>
      </c>
      <c r="BU3469" s="24">
        <f t="shared" ca="1" si="4533"/>
        <v>0</v>
      </c>
      <c r="BV3469" s="24">
        <f t="shared" ca="1" si="4533"/>
        <v>0</v>
      </c>
      <c r="BW3469" s="24">
        <f t="shared" ca="1" si="4533"/>
        <v>0</v>
      </c>
      <c r="BX3469" s="24">
        <f t="shared" ca="1" si="4533"/>
        <v>0</v>
      </c>
      <c r="BY3469" s="24">
        <f t="shared" ca="1" si="4533"/>
        <v>0</v>
      </c>
      <c r="BZ3469" s="24">
        <f t="shared" ca="1" si="4533"/>
        <v>0</v>
      </c>
      <c r="CA3469" s="24">
        <f t="shared" ca="1" si="4533"/>
        <v>0</v>
      </c>
      <c r="CB3469" s="24">
        <f t="shared" ca="1" si="4533"/>
        <v>0</v>
      </c>
      <c r="CC3469" s="24">
        <f t="shared" ca="1" si="4533"/>
        <v>0</v>
      </c>
      <c r="CD3469" s="24">
        <f t="shared" ca="1" si="4533"/>
        <v>0</v>
      </c>
      <c r="CE3469" s="24">
        <f t="shared" ref="CE3469:CK3469" ca="1" si="4534">+-MIN(SUM(CE3467:CE3468),MAX(0,SUM(CE3464)))</f>
        <v>0</v>
      </c>
      <c r="CF3469" s="24">
        <f t="shared" ca="1" si="4534"/>
        <v>0</v>
      </c>
      <c r="CG3469" s="24">
        <f t="shared" ca="1" si="4534"/>
        <v>0</v>
      </c>
      <c r="CH3469" s="24">
        <f t="shared" ca="1" si="4534"/>
        <v>0</v>
      </c>
      <c r="CI3469" s="24">
        <f t="shared" ca="1" si="4534"/>
        <v>0</v>
      </c>
      <c r="CJ3469" s="24">
        <f t="shared" ca="1" si="4534"/>
        <v>0</v>
      </c>
      <c r="CK3469" s="24">
        <f t="shared" ca="1" si="4534"/>
        <v>0</v>
      </c>
      <c r="CL3469" s="24">
        <f t="shared" ref="CL3469" ca="1" si="4535">+-MIN(SUM(CL3467:CL3468),MAX(0,SUM(CL3464)))</f>
        <v>0</v>
      </c>
    </row>
    <row r="3470" spans="2:90" x14ac:dyDescent="0.4">
      <c r="B3470" s="121" t="s">
        <v>795</v>
      </c>
      <c r="D3470" t="s">
        <v>944</v>
      </c>
      <c r="E3470" t="s">
        <v>906</v>
      </c>
      <c r="G3470" t="str">
        <f t="shared" si="4498"/>
        <v/>
      </c>
      <c r="J3470" s="432"/>
      <c r="K3470" s="432">
        <f ca="1">SUMIF($4:$4,K$2,3470:3470)</f>
        <v>0</v>
      </c>
      <c r="L3470" s="432">
        <f ca="1">SUMIF($4:$4,L$2,3470:3470)</f>
        <v>0</v>
      </c>
      <c r="M3470" s="432">
        <f ca="1">SUMIF($4:$4,M$2,3470:3470)</f>
        <v>0</v>
      </c>
      <c r="N3470" s="432">
        <f ca="1">SUMIF($4:$4,N$2,3470:3470)</f>
        <v>0</v>
      </c>
      <c r="O3470" s="432">
        <f ca="1">SUMIF($4:$4,O$2,3470:3470)</f>
        <v>0</v>
      </c>
      <c r="P3470" s="432">
        <f ca="1">SUMIF($4:$4,P$2,3470:3470)</f>
        <v>0</v>
      </c>
      <c r="R3470" s="58">
        <v>0</v>
      </c>
      <c r="S3470" s="432">
        <f t="shared" ref="S3470" ca="1" si="4536">SUM(S3467:S3469)</f>
        <v>0</v>
      </c>
      <c r="T3470" s="432">
        <f t="shared" ref="T3470:AX3470" ca="1" si="4537">SUM(T3467:T3469)</f>
        <v>0</v>
      </c>
      <c r="U3470" s="432">
        <f t="shared" ca="1" si="4537"/>
        <v>323.85444444444448</v>
      </c>
      <c r="V3470" s="432">
        <f t="shared" ca="1" si="4537"/>
        <v>883.15318055555554</v>
      </c>
      <c r="W3470" s="432">
        <f t="shared" ca="1" si="4537"/>
        <v>1456.8532948109569</v>
      </c>
      <c r="X3470" s="432">
        <f t="shared" ca="1" si="4537"/>
        <v>0</v>
      </c>
      <c r="Y3470" s="432">
        <f t="shared" ca="1" si="4537"/>
        <v>0</v>
      </c>
      <c r="Z3470" s="432">
        <f t="shared" ca="1" si="4537"/>
        <v>0</v>
      </c>
      <c r="AA3470" s="432">
        <f t="shared" ca="1" si="4537"/>
        <v>0</v>
      </c>
      <c r="AB3470" s="432">
        <f t="shared" ca="1" si="4537"/>
        <v>0</v>
      </c>
      <c r="AC3470" s="432">
        <f t="shared" ca="1" si="4537"/>
        <v>0</v>
      </c>
      <c r="AD3470" s="432">
        <f t="shared" ca="1" si="4537"/>
        <v>0</v>
      </c>
      <c r="AE3470" s="432">
        <f t="shared" ca="1" si="4537"/>
        <v>0</v>
      </c>
      <c r="AF3470" s="432">
        <f t="shared" ca="1" si="4537"/>
        <v>0</v>
      </c>
      <c r="AG3470" s="432">
        <f t="shared" ca="1" si="4537"/>
        <v>0</v>
      </c>
      <c r="AH3470" s="432">
        <f t="shared" ca="1" si="4537"/>
        <v>0</v>
      </c>
      <c r="AI3470" s="432">
        <f t="shared" ca="1" si="4537"/>
        <v>0</v>
      </c>
      <c r="AJ3470" s="432">
        <f t="shared" ca="1" si="4537"/>
        <v>0</v>
      </c>
      <c r="AK3470" s="432">
        <f t="shared" ca="1" si="4537"/>
        <v>0</v>
      </c>
      <c r="AL3470" s="432">
        <f t="shared" ca="1" si="4537"/>
        <v>0</v>
      </c>
      <c r="AM3470" s="432">
        <f t="shared" ca="1" si="4537"/>
        <v>0</v>
      </c>
      <c r="AN3470" s="432">
        <f t="shared" ca="1" si="4537"/>
        <v>0</v>
      </c>
      <c r="AO3470" s="432">
        <f t="shared" ca="1" si="4537"/>
        <v>0</v>
      </c>
      <c r="AP3470" s="432">
        <f t="shared" ca="1" si="4537"/>
        <v>0</v>
      </c>
      <c r="AQ3470" s="432">
        <f t="shared" ca="1" si="4537"/>
        <v>0</v>
      </c>
      <c r="AR3470" s="432">
        <f t="shared" ca="1" si="4537"/>
        <v>0</v>
      </c>
      <c r="AS3470" s="432">
        <f t="shared" ca="1" si="4537"/>
        <v>0</v>
      </c>
      <c r="AT3470" s="432">
        <f t="shared" ca="1" si="4537"/>
        <v>0</v>
      </c>
      <c r="AU3470" s="432">
        <f t="shared" ca="1" si="4537"/>
        <v>0</v>
      </c>
      <c r="AV3470" s="432">
        <f t="shared" ca="1" si="4537"/>
        <v>0</v>
      </c>
      <c r="AW3470" s="432">
        <f t="shared" ca="1" si="4537"/>
        <v>0</v>
      </c>
      <c r="AX3470" s="432">
        <f t="shared" ca="1" si="4537"/>
        <v>0</v>
      </c>
      <c r="AY3470" s="432">
        <f t="shared" ref="AY3470:CD3470" ca="1" si="4538">SUM(AY3467:AY3469)</f>
        <v>0</v>
      </c>
      <c r="AZ3470" s="432">
        <f t="shared" ca="1" si="4538"/>
        <v>0</v>
      </c>
      <c r="BA3470" s="432">
        <f t="shared" ca="1" si="4538"/>
        <v>0</v>
      </c>
      <c r="BB3470" s="432">
        <f t="shared" ca="1" si="4538"/>
        <v>0</v>
      </c>
      <c r="BC3470" s="432">
        <f t="shared" ca="1" si="4538"/>
        <v>0</v>
      </c>
      <c r="BD3470" s="432">
        <f t="shared" ca="1" si="4538"/>
        <v>0</v>
      </c>
      <c r="BE3470" s="432">
        <f t="shared" ca="1" si="4538"/>
        <v>0</v>
      </c>
      <c r="BF3470" s="432">
        <f t="shared" ca="1" si="4538"/>
        <v>0</v>
      </c>
      <c r="BG3470" s="432">
        <f t="shared" ca="1" si="4538"/>
        <v>0</v>
      </c>
      <c r="BH3470" s="432">
        <f t="shared" ca="1" si="4538"/>
        <v>0</v>
      </c>
      <c r="BI3470" s="432">
        <f t="shared" ca="1" si="4538"/>
        <v>0</v>
      </c>
      <c r="BJ3470" s="432">
        <f t="shared" ca="1" si="4538"/>
        <v>0</v>
      </c>
      <c r="BK3470" s="432">
        <f t="shared" ca="1" si="4538"/>
        <v>0</v>
      </c>
      <c r="BL3470" s="432">
        <f t="shared" ca="1" si="4538"/>
        <v>0</v>
      </c>
      <c r="BM3470" s="432">
        <f t="shared" ca="1" si="4538"/>
        <v>0</v>
      </c>
      <c r="BN3470" s="432">
        <f t="shared" ca="1" si="4538"/>
        <v>0</v>
      </c>
      <c r="BO3470" s="432">
        <f t="shared" ca="1" si="4538"/>
        <v>0</v>
      </c>
      <c r="BP3470" s="432">
        <f t="shared" ca="1" si="4538"/>
        <v>0</v>
      </c>
      <c r="BQ3470" s="432">
        <f t="shared" ca="1" si="4538"/>
        <v>0</v>
      </c>
      <c r="BR3470" s="432">
        <f t="shared" ca="1" si="4538"/>
        <v>0</v>
      </c>
      <c r="BS3470" s="432">
        <f t="shared" ca="1" si="4538"/>
        <v>0</v>
      </c>
      <c r="BT3470" s="432">
        <f t="shared" ca="1" si="4538"/>
        <v>0</v>
      </c>
      <c r="BU3470" s="432">
        <f t="shared" ca="1" si="4538"/>
        <v>0</v>
      </c>
      <c r="BV3470" s="432">
        <f t="shared" ca="1" si="4538"/>
        <v>0</v>
      </c>
      <c r="BW3470" s="432">
        <f t="shared" ca="1" si="4538"/>
        <v>0</v>
      </c>
      <c r="BX3470" s="432">
        <f t="shared" ca="1" si="4538"/>
        <v>0</v>
      </c>
      <c r="BY3470" s="432">
        <f t="shared" ca="1" si="4538"/>
        <v>0</v>
      </c>
      <c r="BZ3470" s="432">
        <f t="shared" ca="1" si="4538"/>
        <v>0</v>
      </c>
      <c r="CA3470" s="432">
        <f t="shared" ca="1" si="4538"/>
        <v>0</v>
      </c>
      <c r="CB3470" s="432">
        <f t="shared" ca="1" si="4538"/>
        <v>0</v>
      </c>
      <c r="CC3470" s="432">
        <f t="shared" ca="1" si="4538"/>
        <v>0</v>
      </c>
      <c r="CD3470" s="432">
        <f t="shared" ca="1" si="4538"/>
        <v>0</v>
      </c>
      <c r="CE3470" s="432">
        <f t="shared" ref="CE3470:CK3470" ca="1" si="4539">SUM(CE3467:CE3469)</f>
        <v>0</v>
      </c>
      <c r="CF3470" s="432">
        <f t="shared" ca="1" si="4539"/>
        <v>0</v>
      </c>
      <c r="CG3470" s="432">
        <f t="shared" ca="1" si="4539"/>
        <v>0</v>
      </c>
      <c r="CH3470" s="432">
        <f t="shared" ca="1" si="4539"/>
        <v>0</v>
      </c>
      <c r="CI3470" s="432">
        <f t="shared" ca="1" si="4539"/>
        <v>0</v>
      </c>
      <c r="CJ3470" s="432">
        <f t="shared" ca="1" si="4539"/>
        <v>0</v>
      </c>
      <c r="CK3470" s="432">
        <f t="shared" ca="1" si="4539"/>
        <v>0</v>
      </c>
      <c r="CL3470" s="432">
        <f t="shared" ref="CL3470" ca="1" si="4540">SUM(CL3467:CL3469)</f>
        <v>0</v>
      </c>
    </row>
    <row r="3471" spans="2:90" x14ac:dyDescent="0.4">
      <c r="B3471" s="152"/>
      <c r="D3471" t="s">
        <v>944</v>
      </c>
      <c r="E3471" t="s">
        <v>906</v>
      </c>
      <c r="G3471" t="str">
        <f t="shared" si="4498"/>
        <v/>
      </c>
      <c r="J3471" s="24"/>
      <c r="K3471" s="24"/>
      <c r="L3471" s="24"/>
      <c r="M3471" s="24"/>
      <c r="N3471" s="24"/>
      <c r="O3471" s="24"/>
      <c r="P3471" s="24"/>
      <c r="R3471" s="24"/>
      <c r="S3471" s="24"/>
      <c r="T3471" s="24"/>
      <c r="U3471" s="24"/>
      <c r="V3471" s="24"/>
      <c r="W3471" s="24"/>
      <c r="X3471" s="24"/>
      <c r="Y3471" s="24"/>
      <c r="Z3471" s="24"/>
      <c r="AA3471" s="24"/>
      <c r="AB3471" s="24"/>
      <c r="AC3471" s="24"/>
      <c r="AD3471" s="24"/>
      <c r="AE3471" s="24"/>
      <c r="AF3471" s="24"/>
      <c r="AG3471" s="24"/>
      <c r="AH3471" s="24"/>
      <c r="AI3471" s="24"/>
      <c r="AJ3471" s="24"/>
      <c r="AK3471" s="24"/>
      <c r="AL3471" s="24"/>
      <c r="AM3471" s="24"/>
      <c r="AN3471" s="24"/>
      <c r="AO3471" s="24"/>
      <c r="AP3471" s="24"/>
      <c r="AQ3471" s="24"/>
      <c r="AR3471" s="24"/>
      <c r="AS3471" s="24"/>
      <c r="AT3471" s="24"/>
      <c r="AU3471" s="24"/>
      <c r="AV3471" s="24"/>
      <c r="AW3471" s="24"/>
      <c r="AX3471" s="24"/>
      <c r="AY3471" s="24"/>
      <c r="AZ3471" s="24"/>
      <c r="BA3471" s="24"/>
      <c r="BB3471" s="24"/>
      <c r="BC3471" s="24"/>
      <c r="BD3471" s="24"/>
      <c r="BE3471" s="24"/>
      <c r="BF3471" s="24"/>
      <c r="BG3471" s="24"/>
      <c r="BH3471" s="24"/>
      <c r="BI3471" s="24"/>
      <c r="BJ3471" s="24"/>
      <c r="BK3471" s="24"/>
      <c r="BL3471" s="24"/>
      <c r="BM3471" s="24"/>
      <c r="BN3471" s="24"/>
      <c r="BO3471" s="24"/>
      <c r="BP3471" s="24"/>
      <c r="BQ3471" s="24"/>
      <c r="BR3471" s="24"/>
      <c r="BS3471" s="24"/>
      <c r="BT3471" s="24"/>
      <c r="BU3471" s="24"/>
      <c r="BV3471" s="24"/>
      <c r="BW3471" s="24"/>
      <c r="BX3471" s="24"/>
      <c r="BY3471" s="24"/>
      <c r="BZ3471" s="24"/>
      <c r="CA3471" s="24"/>
      <c r="CB3471" s="24"/>
      <c r="CC3471" s="24"/>
      <c r="CD3471" s="24"/>
      <c r="CE3471" s="24"/>
      <c r="CF3471" s="24"/>
      <c r="CG3471" s="24"/>
      <c r="CH3471" s="24"/>
      <c r="CI3471" s="24"/>
      <c r="CJ3471" s="24"/>
      <c r="CK3471" s="24"/>
      <c r="CL3471" s="24"/>
    </row>
    <row r="3472" spans="2:90" x14ac:dyDescent="0.4">
      <c r="B3472" s="121" t="s">
        <v>957</v>
      </c>
      <c r="D3472" t="s">
        <v>944</v>
      </c>
      <c r="E3472" t="s">
        <v>906</v>
      </c>
      <c r="G3472" t="str">
        <f t="shared" si="4498"/>
        <v/>
      </c>
      <c r="J3472" s="33"/>
      <c r="K3472" s="33"/>
      <c r="L3472" s="33"/>
      <c r="M3472" s="33"/>
      <c r="N3472" s="33"/>
      <c r="O3472" s="33"/>
      <c r="P3472" s="33"/>
      <c r="R3472" s="24"/>
      <c r="S3472" s="33">
        <f t="shared" ref="S3472" ca="1" si="4541">+S3464+S3469</f>
        <v>0</v>
      </c>
      <c r="T3472" s="33">
        <f t="shared" ref="T3472:AX3472" ca="1" si="4542">+T3464+T3469</f>
        <v>0</v>
      </c>
      <c r="U3472" s="33">
        <f t="shared" ca="1" si="4542"/>
        <v>0</v>
      </c>
      <c r="V3472" s="33">
        <f t="shared" ca="1" si="4542"/>
        <v>0</v>
      </c>
      <c r="W3472" s="33">
        <f t="shared" ca="1" si="4542"/>
        <v>0</v>
      </c>
      <c r="X3472" s="33">
        <f t="shared" ca="1" si="4542"/>
        <v>52371.745317701367</v>
      </c>
      <c r="Y3472" s="33">
        <f t="shared" ca="1" si="4542"/>
        <v>126270.89483398433</v>
      </c>
      <c r="Z3472" s="33">
        <f t="shared" ca="1" si="4542"/>
        <v>195806.68821728518</v>
      </c>
      <c r="AA3472" s="33">
        <f t="shared" ca="1" si="4542"/>
        <v>277659.44193142082</v>
      </c>
      <c r="AB3472" s="33">
        <f t="shared" ca="1" si="4542"/>
        <v>371213.3079598496</v>
      </c>
      <c r="AC3472" s="33">
        <f t="shared" ca="1" si="4542"/>
        <v>475883.23068685713</v>
      </c>
      <c r="AD3472" s="33">
        <f t="shared" ca="1" si="4542"/>
        <v>591113.40727751423</v>
      </c>
      <c r="AE3472" s="33">
        <f t="shared" ca="1" si="4542"/>
        <v>698651.38485825737</v>
      </c>
      <c r="AF3472" s="33">
        <f t="shared" ca="1" si="4542"/>
        <v>782246.27636977192</v>
      </c>
      <c r="AG3472" s="33">
        <f t="shared" ca="1" si="4542"/>
        <v>934688.5181137831</v>
      </c>
      <c r="AH3472" s="33">
        <f t="shared" ca="1" si="4542"/>
        <v>1097848.9955830937</v>
      </c>
      <c r="AI3472" s="33">
        <f t="shared" ca="1" si="4542"/>
        <v>1257046.6016789398</v>
      </c>
      <c r="AJ3472" s="33">
        <f t="shared" ca="1" si="4542"/>
        <v>1431738.0462199922</v>
      </c>
      <c r="AK3472" s="33">
        <f t="shared" ca="1" si="4542"/>
        <v>1621148.6372839925</v>
      </c>
      <c r="AL3472" s="33">
        <f t="shared" ca="1" si="4542"/>
        <v>1824542.4175447929</v>
      </c>
      <c r="AM3472" s="33">
        <f t="shared" ca="1" si="4542"/>
        <v>2041220.2275425529</v>
      </c>
      <c r="AN3472" s="33">
        <f t="shared" ca="1" si="4542"/>
        <v>2270517.8657904253</v>
      </c>
      <c r="AO3472" s="33">
        <f t="shared" ca="1" si="4542"/>
        <v>2511804.3408759041</v>
      </c>
      <c r="AP3472" s="33">
        <f t="shared" ca="1" si="4542"/>
        <v>2764480.2109571081</v>
      </c>
      <c r="AQ3472" s="33">
        <f t="shared" ca="1" si="4542"/>
        <v>3028416.0770342532</v>
      </c>
      <c r="AR3472" s="33">
        <f t="shared" ca="1" si="4542"/>
        <v>3300430.5183450398</v>
      </c>
      <c r="AS3472" s="33">
        <f t="shared" ca="1" si="4542"/>
        <v>3602033.1892527882</v>
      </c>
      <c r="AT3472" s="33">
        <f t="shared" ca="1" si="4542"/>
        <v>3914713.9806776484</v>
      </c>
      <c r="AU3472" s="33">
        <f t="shared" ca="1" si="4542"/>
        <v>4223773.7912812661</v>
      </c>
      <c r="AV3472" s="33">
        <f t="shared" ca="1" si="4542"/>
        <v>4548652.2363547031</v>
      </c>
      <c r="AW3472" s="33">
        <f t="shared" ca="1" si="4542"/>
        <v>4888558.3841744661</v>
      </c>
      <c r="AX3472" s="33">
        <f t="shared" ca="1" si="4542"/>
        <v>5242740.8496032441</v>
      </c>
      <c r="AY3472" s="33">
        <f t="shared" ref="AY3472:CD3472" ca="1" si="4543">+AY3464+AY3469</f>
        <v>5610485.816760581</v>
      </c>
      <c r="AZ3472" s="33">
        <f t="shared" ca="1" si="4543"/>
        <v>5991115.1605600528</v>
      </c>
      <c r="BA3472" s="33">
        <f t="shared" ca="1" si="4543"/>
        <v>6383984.6621695505</v>
      </c>
      <c r="BB3472" s="33">
        <f t="shared" ca="1" si="4543"/>
        <v>6788482.3136985712</v>
      </c>
      <c r="BC3472" s="33">
        <f t="shared" ca="1" si="4543"/>
        <v>7204488.7819386423</v>
      </c>
      <c r="BD3472" s="33">
        <f t="shared" ca="1" si="4543"/>
        <v>7628679.2840435859</v>
      </c>
      <c r="BE3472" s="33">
        <f t="shared" ca="1" si="4543"/>
        <v>8082750.7323982809</v>
      </c>
      <c r="BF3472" s="33">
        <f t="shared" ca="1" si="4543"/>
        <v>8548094.7686477415</v>
      </c>
      <c r="BG3472" s="33">
        <f t="shared" ca="1" si="4543"/>
        <v>9010002.568084728</v>
      </c>
      <c r="BH3472" s="33">
        <f t="shared" ca="1" si="4543"/>
        <v>9487904.5087998658</v>
      </c>
      <c r="BI3472" s="33">
        <f t="shared" ca="1" si="4543"/>
        <v>9981000.8837292511</v>
      </c>
      <c r="BJ3472" s="33">
        <f t="shared" ca="1" si="4543"/>
        <v>10488531.971162163</v>
      </c>
      <c r="BK3472" s="33">
        <f t="shared" ca="1" si="4543"/>
        <v>11009776.035473427</v>
      </c>
      <c r="BL3472" s="33">
        <f t="shared" ca="1" si="4543"/>
        <v>11544047.427819131</v>
      </c>
      <c r="BM3472" s="33">
        <f t="shared" ca="1" si="4543"/>
        <v>12090694.781797551</v>
      </c>
      <c r="BN3472" s="33">
        <f t="shared" ca="1" si="4543"/>
        <v>12649099.299327046</v>
      </c>
      <c r="BO3472" s="33">
        <f t="shared" ca="1" si="4543"/>
        <v>13219158.300231941</v>
      </c>
      <c r="BP3472" s="33">
        <f t="shared" ca="1" si="4543"/>
        <v>13797402.251232313</v>
      </c>
      <c r="BQ3472" s="33">
        <f t="shared" ca="1" si="4543"/>
        <v>14405730.176402289</v>
      </c>
      <c r="BR3472" s="33">
        <f t="shared" ca="1" si="4543"/>
        <v>15025435.771876272</v>
      </c>
      <c r="BS3472" s="33">
        <f t="shared" ca="1" si="4543"/>
        <v>15641804.958826547</v>
      </c>
      <c r="BT3472" s="33">
        <f t="shared" ca="1" si="4543"/>
        <v>16274263.123929318</v>
      </c>
      <c r="BU3472" s="33">
        <f t="shared" ca="1" si="4543"/>
        <v>16922005.818276946</v>
      </c>
      <c r="BV3472" s="33">
        <f t="shared" ca="1" si="4543"/>
        <v>17584268.815407198</v>
      </c>
      <c r="BW3472" s="33">
        <f t="shared" ca="1" si="4543"/>
        <v>18260326.100180928</v>
      </c>
      <c r="BX3472" s="33">
        <f t="shared" ca="1" si="4543"/>
        <v>18949487.958215974</v>
      </c>
      <c r="BY3472" s="33">
        <f t="shared" ca="1" si="4543"/>
        <v>19651099.160849266</v>
      </c>
      <c r="BZ3472" s="33">
        <f t="shared" ca="1" si="4543"/>
        <v>20364537.240850899</v>
      </c>
      <c r="CA3472" s="33">
        <f t="shared" ca="1" si="4543"/>
        <v>21089720.29125442</v>
      </c>
      <c r="CB3472" s="33">
        <f t="shared" ca="1" si="4543"/>
        <v>21823029.913973015</v>
      </c>
      <c r="CC3472" s="33">
        <f t="shared" ca="1" si="4543"/>
        <v>22586580.317345653</v>
      </c>
      <c r="CD3472" s="33">
        <f t="shared" ca="1" si="4543"/>
        <v>23361565.173362169</v>
      </c>
      <c r="CE3472" s="33">
        <f t="shared" ref="CE3472:CK3472" ca="1" si="4544">+CE3464+CE3469</f>
        <v>24133267.564077873</v>
      </c>
      <c r="CF3472" s="33">
        <f t="shared" ca="1" si="4544"/>
        <v>24921110.179007769</v>
      </c>
      <c r="CG3472" s="33">
        <f t="shared" ca="1" si="4544"/>
        <v>25724286.006941181</v>
      </c>
      <c r="CH3472" s="33">
        <f t="shared" ca="1" si="4544"/>
        <v>26542028.387227923</v>
      </c>
      <c r="CI3472" s="33">
        <f t="shared" ca="1" si="4544"/>
        <v>27373608.992250323</v>
      </c>
      <c r="CJ3472" s="33">
        <f t="shared" ca="1" si="4544"/>
        <v>28218335.910771612</v>
      </c>
      <c r="CK3472" s="33">
        <f t="shared" ca="1" si="4544"/>
        <v>29075551.827116821</v>
      </c>
      <c r="CL3472" s="33">
        <f t="shared" ref="CL3472" ca="1" si="4545">+CL3464+CL3469</f>
        <v>29944632.291394781</v>
      </c>
    </row>
    <row r="3473" spans="2:90" x14ac:dyDescent="0.4">
      <c r="B3473" s="152"/>
      <c r="D3473" t="s">
        <v>944</v>
      </c>
      <c r="E3473" t="s">
        <v>906</v>
      </c>
      <c r="G3473" t="str">
        <f t="shared" si="4498"/>
        <v/>
      </c>
      <c r="J3473" s="24"/>
      <c r="K3473" s="24"/>
      <c r="L3473" s="24"/>
      <c r="M3473" s="24"/>
      <c r="N3473" s="24"/>
      <c r="O3473" s="24"/>
      <c r="P3473" s="24"/>
      <c r="R3473" s="24"/>
      <c r="S3473" s="24"/>
      <c r="T3473" s="24"/>
      <c r="U3473" s="24"/>
      <c r="V3473" s="24"/>
      <c r="W3473" s="24"/>
      <c r="X3473" s="24"/>
      <c r="Y3473" s="24"/>
      <c r="Z3473" s="24"/>
      <c r="AA3473" s="24"/>
      <c r="AB3473" s="24"/>
      <c r="AC3473" s="24"/>
      <c r="AD3473" s="24"/>
      <c r="AE3473" s="24"/>
      <c r="AF3473" s="24"/>
      <c r="AG3473" s="24"/>
      <c r="AH3473" s="24"/>
      <c r="AI3473" s="24"/>
      <c r="AJ3473" s="24"/>
      <c r="AK3473" s="24"/>
      <c r="AL3473" s="24"/>
      <c r="AM3473" s="24"/>
      <c r="AN3473" s="24"/>
      <c r="AO3473" s="24"/>
      <c r="AP3473" s="24"/>
      <c r="AQ3473" s="24"/>
      <c r="AR3473" s="24"/>
      <c r="AS3473" s="24"/>
      <c r="AT3473" s="24"/>
      <c r="AU3473" s="24"/>
      <c r="AV3473" s="24"/>
      <c r="AW3473" s="24"/>
      <c r="AX3473" s="24"/>
      <c r="AY3473" s="24"/>
      <c r="AZ3473" s="24"/>
      <c r="BA3473" s="24"/>
      <c r="BB3473" s="24"/>
      <c r="BC3473" s="24"/>
      <c r="BD3473" s="24"/>
      <c r="BE3473" s="24"/>
      <c r="BF3473" s="24"/>
      <c r="BG3473" s="24"/>
      <c r="BH3473" s="24"/>
      <c r="BI3473" s="24"/>
      <c r="BJ3473" s="24"/>
      <c r="BK3473" s="24"/>
      <c r="BL3473" s="24"/>
      <c r="BM3473" s="24"/>
      <c r="BN3473" s="24"/>
      <c r="BO3473" s="24"/>
      <c r="BP3473" s="24"/>
      <c r="BQ3473" s="24"/>
      <c r="BR3473" s="24"/>
      <c r="BS3473" s="24"/>
      <c r="BT3473" s="24"/>
      <c r="BU3473" s="24"/>
      <c r="BV3473" s="24"/>
      <c r="BW3473" s="24"/>
      <c r="BX3473" s="24"/>
      <c r="BY3473" s="24"/>
      <c r="BZ3473" s="24"/>
      <c r="CA3473" s="24"/>
      <c r="CB3473" s="24"/>
      <c r="CC3473" s="24"/>
      <c r="CD3473" s="24"/>
      <c r="CE3473" s="24"/>
      <c r="CF3473" s="24"/>
      <c r="CG3473" s="24"/>
      <c r="CH3473" s="24"/>
      <c r="CI3473" s="24"/>
      <c r="CJ3473" s="24"/>
      <c r="CK3473" s="24"/>
      <c r="CL3473" s="24"/>
    </row>
    <row r="3474" spans="2:90" x14ac:dyDescent="0.4">
      <c r="B3474" s="93" t="s">
        <v>946</v>
      </c>
      <c r="C3474" s="16"/>
      <c r="D3474" s="16" t="s">
        <v>944</v>
      </c>
      <c r="E3474" s="16" t="s">
        <v>906</v>
      </c>
      <c r="F3474" s="16"/>
      <c r="G3474" s="16" t="str">
        <f t="shared" si="4498"/>
        <v/>
      </c>
      <c r="H3474" s="16"/>
      <c r="I3474" s="78"/>
      <c r="J3474"/>
      <c r="R3474" s="23"/>
      <c r="S3474"/>
      <c r="T3474"/>
      <c r="U3474"/>
      <c r="V3474"/>
      <c r="W3474"/>
      <c r="X3474"/>
      <c r="Y3474"/>
      <c r="Z3474"/>
      <c r="AA3474"/>
      <c r="AB3474"/>
      <c r="AC3474"/>
      <c r="AD3474"/>
      <c r="AE3474"/>
      <c r="AF3474"/>
      <c r="AG3474"/>
      <c r="AH3474"/>
      <c r="AI3474"/>
      <c r="AJ3474"/>
      <c r="AK3474"/>
      <c r="AL3474"/>
      <c r="AM3474"/>
      <c r="AN3474"/>
      <c r="AO3474"/>
      <c r="AP3474"/>
      <c r="AQ3474"/>
      <c r="AR3474"/>
      <c r="AS3474"/>
      <c r="AT3474"/>
      <c r="AU3474"/>
      <c r="AV3474"/>
      <c r="AW3474"/>
      <c r="AX3474"/>
      <c r="AY3474"/>
      <c r="AZ3474"/>
      <c r="BA3474"/>
      <c r="BB3474"/>
      <c r="BC3474"/>
      <c r="BD3474"/>
      <c r="BE3474"/>
      <c r="BF3474"/>
      <c r="BG3474"/>
      <c r="BH3474"/>
      <c r="BI3474"/>
      <c r="BJ3474"/>
      <c r="BK3474"/>
      <c r="BL3474"/>
      <c r="BM3474"/>
      <c r="BN3474"/>
      <c r="BO3474"/>
      <c r="BP3474"/>
      <c r="BQ3474"/>
      <c r="BR3474"/>
      <c r="BS3474"/>
      <c r="BT3474"/>
      <c r="BU3474"/>
      <c r="BV3474"/>
      <c r="BW3474"/>
      <c r="BX3474"/>
      <c r="BY3474"/>
      <c r="BZ3474"/>
      <c r="CA3474"/>
      <c r="CB3474"/>
      <c r="CC3474"/>
      <c r="CD3474"/>
      <c r="CE3474"/>
      <c r="CF3474"/>
      <c r="CG3474"/>
      <c r="CH3474"/>
      <c r="CI3474"/>
      <c r="CJ3474"/>
      <c r="CK3474"/>
      <c r="CL3474"/>
    </row>
    <row r="3475" spans="2:90" s="27" customFormat="1" x14ac:dyDescent="0.4">
      <c r="B3475" s="121" t="s">
        <v>962</v>
      </c>
      <c r="D3475" s="27" t="s">
        <v>944</v>
      </c>
      <c r="E3475" s="27" t="s">
        <v>906</v>
      </c>
      <c r="G3475" s="27" t="str">
        <f t="shared" si="4498"/>
        <v/>
      </c>
      <c r="I3475" s="78"/>
      <c r="J3475" s="33"/>
      <c r="K3475" s="33">
        <f ca="1">SUMIF($3:$3,K$2,3475:3475)</f>
        <v>1672254.9729796899</v>
      </c>
      <c r="L3475" s="33">
        <f ca="1">SUMIF($3:$3,L$2,3475:3475)</f>
        <v>15388746.81825489</v>
      </c>
      <c r="M3475" s="33">
        <f ca="1">SUMIF($3:$3,M$2,3475:3475)</f>
        <v>46018709.583929732</v>
      </c>
      <c r="N3475" s="33">
        <f ca="1">SUMIF($3:$3,N$2,3475:3475)</f>
        <v>94180056.834577113</v>
      </c>
      <c r="O3475" s="33">
        <f ca="1">SUMIF($3:$3,O$2,3475:3475)</f>
        <v>160076415.7410239</v>
      </c>
      <c r="P3475" s="33">
        <f ca="1">SUMIF($3:$3,P$2,3475:3475)</f>
        <v>243834973.48377883</v>
      </c>
      <c r="R3475" s="33"/>
      <c r="S3475" s="33">
        <f t="shared" ref="S3475" ca="1" si="4546">+S3472-S3476</f>
        <v>0</v>
      </c>
      <c r="T3475" s="33">
        <f t="shared" ref="T3475:AX3475" ca="1" si="4547">+T3472-T3476</f>
        <v>0</v>
      </c>
      <c r="U3475" s="33">
        <f t="shared" ca="1" si="4547"/>
        <v>0</v>
      </c>
      <c r="V3475" s="33">
        <f t="shared" ca="1" si="4547"/>
        <v>0</v>
      </c>
      <c r="W3475" s="33">
        <f t="shared" ca="1" si="4547"/>
        <v>0</v>
      </c>
      <c r="X3475" s="33">
        <f t="shared" ca="1" si="4547"/>
        <v>41897.396254161096</v>
      </c>
      <c r="Y3475" s="33">
        <f t="shared" ca="1" si="4547"/>
        <v>101016.71586718746</v>
      </c>
      <c r="Z3475" s="33">
        <f t="shared" ca="1" si="4547"/>
        <v>156645.35057382815</v>
      </c>
      <c r="AA3475" s="33">
        <f t="shared" ca="1" si="4547"/>
        <v>222127.55354513664</v>
      </c>
      <c r="AB3475" s="33">
        <f t="shared" ca="1" si="4547"/>
        <v>296970.6463678797</v>
      </c>
      <c r="AC3475" s="33">
        <f t="shared" ca="1" si="4547"/>
        <v>380706.58454948571</v>
      </c>
      <c r="AD3475" s="33">
        <f t="shared" ca="1" si="4547"/>
        <v>472890.72582201136</v>
      </c>
      <c r="AE3475" s="33">
        <f t="shared" ca="1" si="4547"/>
        <v>558921.1078866059</v>
      </c>
      <c r="AF3475" s="33">
        <f t="shared" ca="1" si="4547"/>
        <v>625797.02109581756</v>
      </c>
      <c r="AG3475" s="33">
        <f t="shared" ca="1" si="4547"/>
        <v>747750.81449102645</v>
      </c>
      <c r="AH3475" s="33">
        <f t="shared" ca="1" si="4547"/>
        <v>878279.19646647503</v>
      </c>
      <c r="AI3475" s="33">
        <f t="shared" ca="1" si="4547"/>
        <v>1005637.2813431518</v>
      </c>
      <c r="AJ3475" s="33">
        <f t="shared" ca="1" si="4547"/>
        <v>1145390.4369759937</v>
      </c>
      <c r="AK3475" s="33">
        <f t="shared" ca="1" si="4547"/>
        <v>1296918.9098271939</v>
      </c>
      <c r="AL3475" s="33">
        <f t="shared" ca="1" si="4547"/>
        <v>1459633.9340358344</v>
      </c>
      <c r="AM3475" s="33">
        <f t="shared" ca="1" si="4547"/>
        <v>1632976.1820340422</v>
      </c>
      <c r="AN3475" s="33">
        <f t="shared" ca="1" si="4547"/>
        <v>1816414.2926323402</v>
      </c>
      <c r="AO3475" s="33">
        <f t="shared" ca="1" si="4547"/>
        <v>2009443.4727007232</v>
      </c>
      <c r="AP3475" s="33">
        <f t="shared" ca="1" si="4547"/>
        <v>2211584.1687656865</v>
      </c>
      <c r="AQ3475" s="33">
        <f t="shared" ca="1" si="4547"/>
        <v>2422732.8616274027</v>
      </c>
      <c r="AR3475" s="33">
        <f t="shared" ca="1" si="4547"/>
        <v>2640344.414676032</v>
      </c>
      <c r="AS3475" s="33">
        <f t="shared" ca="1" si="4547"/>
        <v>2881626.5514022307</v>
      </c>
      <c r="AT3475" s="33">
        <f t="shared" ca="1" si="4547"/>
        <v>3131771.1845421186</v>
      </c>
      <c r="AU3475" s="33">
        <f t="shared" ca="1" si="4547"/>
        <v>3379019.0330250128</v>
      </c>
      <c r="AV3475" s="33">
        <f t="shared" ca="1" si="4547"/>
        <v>3638921.7890837626</v>
      </c>
      <c r="AW3475" s="33">
        <f t="shared" ca="1" si="4547"/>
        <v>3910846.7073395727</v>
      </c>
      <c r="AX3475" s="33">
        <f t="shared" ca="1" si="4547"/>
        <v>4194192.6796825952</v>
      </c>
      <c r="AY3475" s="33">
        <f t="shared" ref="AY3475:CD3475" ca="1" si="4548">+AY3472-AY3476</f>
        <v>4488388.653408465</v>
      </c>
      <c r="AZ3475" s="33">
        <f t="shared" ca="1" si="4548"/>
        <v>4792892.1284480421</v>
      </c>
      <c r="BA3475" s="33">
        <f t="shared" ca="1" si="4548"/>
        <v>5107187.7297356408</v>
      </c>
      <c r="BB3475" s="33">
        <f t="shared" ca="1" si="4548"/>
        <v>5430785.8509588568</v>
      </c>
      <c r="BC3475" s="33">
        <f t="shared" ca="1" si="4548"/>
        <v>5763591.025550914</v>
      </c>
      <c r="BD3475" s="33">
        <f t="shared" ca="1" si="4548"/>
        <v>6102943.4272348685</v>
      </c>
      <c r="BE3475" s="33">
        <f t="shared" ca="1" si="4548"/>
        <v>6466200.5859186249</v>
      </c>
      <c r="BF3475" s="33">
        <f t="shared" ca="1" si="4548"/>
        <v>6838475.814918193</v>
      </c>
      <c r="BG3475" s="33">
        <f t="shared" ca="1" si="4548"/>
        <v>7208002.0544677824</v>
      </c>
      <c r="BH3475" s="33">
        <f t="shared" ca="1" si="4548"/>
        <v>7590323.607039893</v>
      </c>
      <c r="BI3475" s="33">
        <f t="shared" ca="1" si="4548"/>
        <v>7984800.7069834005</v>
      </c>
      <c r="BJ3475" s="33">
        <f t="shared" ca="1" si="4548"/>
        <v>8390825.5769297294</v>
      </c>
      <c r="BK3475" s="33">
        <f t="shared" ca="1" si="4548"/>
        <v>8807820.8283787407</v>
      </c>
      <c r="BL3475" s="33">
        <f t="shared" ca="1" si="4548"/>
        <v>9235237.9422553051</v>
      </c>
      <c r="BM3475" s="33">
        <f t="shared" ca="1" si="4548"/>
        <v>9672555.8254380412</v>
      </c>
      <c r="BN3475" s="33">
        <f t="shared" ca="1" si="4548"/>
        <v>10119279.439461637</v>
      </c>
      <c r="BO3475" s="33">
        <f t="shared" ca="1" si="4548"/>
        <v>10575326.640185554</v>
      </c>
      <c r="BP3475" s="33">
        <f t="shared" ca="1" si="4548"/>
        <v>11037921.80098585</v>
      </c>
      <c r="BQ3475" s="33">
        <f t="shared" ca="1" si="4548"/>
        <v>11524584.141121831</v>
      </c>
      <c r="BR3475" s="33">
        <f t="shared" ca="1" si="4548"/>
        <v>12020348.617501017</v>
      </c>
      <c r="BS3475" s="33">
        <f t="shared" ca="1" si="4548"/>
        <v>12513443.967061238</v>
      </c>
      <c r="BT3475" s="33">
        <f t="shared" ca="1" si="4548"/>
        <v>13019410.499143455</v>
      </c>
      <c r="BU3475" s="33">
        <f t="shared" ca="1" si="4548"/>
        <v>13537604.654621556</v>
      </c>
      <c r="BV3475" s="33">
        <f t="shared" ca="1" si="4548"/>
        <v>14067415.052325759</v>
      </c>
      <c r="BW3475" s="33">
        <f t="shared" ca="1" si="4548"/>
        <v>14608260.880144741</v>
      </c>
      <c r="BX3475" s="33">
        <f t="shared" ca="1" si="4548"/>
        <v>15159590.366572779</v>
      </c>
      <c r="BY3475" s="33">
        <f t="shared" ca="1" si="4548"/>
        <v>15720879.328679413</v>
      </c>
      <c r="BZ3475" s="33">
        <f t="shared" ca="1" si="4548"/>
        <v>16291629.79268072</v>
      </c>
      <c r="CA3475" s="33">
        <f t="shared" ca="1" si="4548"/>
        <v>16871776.233003534</v>
      </c>
      <c r="CB3475" s="33">
        <f t="shared" ca="1" si="4548"/>
        <v>17458423.931178413</v>
      </c>
      <c r="CC3475" s="33">
        <f t="shared" ca="1" si="4548"/>
        <v>18069264.253876522</v>
      </c>
      <c r="CD3475" s="33">
        <f t="shared" ca="1" si="4548"/>
        <v>18689252.138689734</v>
      </c>
      <c r="CE3475" s="33">
        <f t="shared" ref="CE3475:CK3475" ca="1" si="4549">+CE3472-CE3476</f>
        <v>19306614.051262297</v>
      </c>
      <c r="CF3475" s="33">
        <f t="shared" ca="1" si="4549"/>
        <v>19936888.143206216</v>
      </c>
      <c r="CG3475" s="33">
        <f t="shared" ca="1" si="4549"/>
        <v>20579428.805552945</v>
      </c>
      <c r="CH3475" s="33">
        <f t="shared" ca="1" si="4549"/>
        <v>21233622.70978234</v>
      </c>
      <c r="CI3475" s="33">
        <f t="shared" ca="1" si="4549"/>
        <v>21898887.193800259</v>
      </c>
      <c r="CJ3475" s="33">
        <f t="shared" ca="1" si="4549"/>
        <v>22574668.728617288</v>
      </c>
      <c r="CK3475" s="33">
        <f t="shared" ca="1" si="4549"/>
        <v>23260441.461693458</v>
      </c>
      <c r="CL3475" s="33">
        <f t="shared" ref="CL3475" ca="1" si="4550">+CL3472-CL3476</f>
        <v>23955705.833115824</v>
      </c>
    </row>
    <row r="3476" spans="2:90" s="27" customFormat="1" x14ac:dyDescent="0.4">
      <c r="B3476" s="121" t="s">
        <v>961</v>
      </c>
      <c r="D3476" s="27" t="s">
        <v>944</v>
      </c>
      <c r="E3476" s="27" t="s">
        <v>906</v>
      </c>
      <c r="G3476" s="27" t="str">
        <f t="shared" si="4498"/>
        <v/>
      </c>
      <c r="I3476" s="78"/>
      <c r="J3476" s="33"/>
      <c r="K3476" s="33">
        <f ca="1">SUMIF($3:$3,K$2,3476:3476)</f>
        <v>418063.7432449226</v>
      </c>
      <c r="L3476" s="33">
        <f ca="1">SUMIF($3:$3,L$2,3476:3476)</f>
        <v>3847186.7045637229</v>
      </c>
      <c r="M3476" s="33">
        <f ca="1">SUMIF($3:$3,M$2,3476:3476)</f>
        <v>11504677.395982433</v>
      </c>
      <c r="N3476" s="33">
        <f ca="1">SUMIF($3:$3,N$2,3476:3476)</f>
        <v>23545014.208644282</v>
      </c>
      <c r="O3476" s="33">
        <f ca="1">SUMIF($3:$3,O$2,3476:3476)</f>
        <v>40019103.935255982</v>
      </c>
      <c r="P3476" s="33">
        <f ca="1">SUMIF($3:$3,P$2,3476:3476)</f>
        <v>60958743.370944716</v>
      </c>
      <c r="R3476" s="33"/>
      <c r="S3476" s="33">
        <f t="shared" ref="S3476" ca="1" si="4551">+S3472*$H3454</f>
        <v>0</v>
      </c>
      <c r="T3476" s="33">
        <f t="shared" ref="T3476:AX3476" ca="1" si="4552">+T3472*$H3454</f>
        <v>0</v>
      </c>
      <c r="U3476" s="33">
        <f t="shared" ca="1" si="4552"/>
        <v>0</v>
      </c>
      <c r="V3476" s="33">
        <f t="shared" ca="1" si="4552"/>
        <v>0</v>
      </c>
      <c r="W3476" s="33">
        <f t="shared" ca="1" si="4552"/>
        <v>0</v>
      </c>
      <c r="X3476" s="33">
        <f t="shared" ca="1" si="4552"/>
        <v>10474.349063540274</v>
      </c>
      <c r="Y3476" s="33">
        <f t="shared" ca="1" si="4552"/>
        <v>25254.17896679687</v>
      </c>
      <c r="Z3476" s="33">
        <f t="shared" ca="1" si="4552"/>
        <v>39161.337643457038</v>
      </c>
      <c r="AA3476" s="33">
        <f t="shared" ca="1" si="4552"/>
        <v>55531.888386284169</v>
      </c>
      <c r="AB3476" s="33">
        <f t="shared" ca="1" si="4552"/>
        <v>74242.661591969925</v>
      </c>
      <c r="AC3476" s="33">
        <f t="shared" ca="1" si="4552"/>
        <v>95176.646137371426</v>
      </c>
      <c r="AD3476" s="33">
        <f t="shared" ca="1" si="4552"/>
        <v>118222.68145550285</v>
      </c>
      <c r="AE3476" s="33">
        <f t="shared" ca="1" si="4552"/>
        <v>139730.27697165147</v>
      </c>
      <c r="AF3476" s="33">
        <f t="shared" ca="1" si="4552"/>
        <v>156449.25527395439</v>
      </c>
      <c r="AG3476" s="33">
        <f t="shared" ca="1" si="4552"/>
        <v>186937.70362275664</v>
      </c>
      <c r="AH3476" s="33">
        <f t="shared" ca="1" si="4552"/>
        <v>219569.79911661876</v>
      </c>
      <c r="AI3476" s="33">
        <f t="shared" ca="1" si="4552"/>
        <v>251409.32033578795</v>
      </c>
      <c r="AJ3476" s="33">
        <f t="shared" ca="1" si="4552"/>
        <v>286347.60924399848</v>
      </c>
      <c r="AK3476" s="33">
        <f t="shared" ca="1" si="4552"/>
        <v>324229.72745679854</v>
      </c>
      <c r="AL3476" s="33">
        <f t="shared" ca="1" si="4552"/>
        <v>364908.4835089586</v>
      </c>
      <c r="AM3476" s="33">
        <f t="shared" ca="1" si="4552"/>
        <v>408244.04550851061</v>
      </c>
      <c r="AN3476" s="33">
        <f t="shared" ca="1" si="4552"/>
        <v>454103.57315808511</v>
      </c>
      <c r="AO3476" s="33">
        <f t="shared" ca="1" si="4552"/>
        <v>502360.86817518086</v>
      </c>
      <c r="AP3476" s="33">
        <f t="shared" ca="1" si="4552"/>
        <v>552896.04219142161</v>
      </c>
      <c r="AQ3476" s="33">
        <f t="shared" ca="1" si="4552"/>
        <v>605683.21540685068</v>
      </c>
      <c r="AR3476" s="33">
        <f t="shared" ca="1" si="4552"/>
        <v>660086.10366900801</v>
      </c>
      <c r="AS3476" s="33">
        <f t="shared" ca="1" si="4552"/>
        <v>720406.63785055769</v>
      </c>
      <c r="AT3476" s="33">
        <f t="shared" ca="1" si="4552"/>
        <v>782942.79613552976</v>
      </c>
      <c r="AU3476" s="33">
        <f t="shared" ca="1" si="4552"/>
        <v>844754.75825625332</v>
      </c>
      <c r="AV3476" s="33">
        <f t="shared" ca="1" si="4552"/>
        <v>909730.44727094064</v>
      </c>
      <c r="AW3476" s="33">
        <f t="shared" ca="1" si="4552"/>
        <v>977711.6768348933</v>
      </c>
      <c r="AX3476" s="33">
        <f t="shared" ca="1" si="4552"/>
        <v>1048548.1699206489</v>
      </c>
      <c r="AY3476" s="33">
        <f t="shared" ref="AY3476:CD3476" ca="1" si="4553">+AY3472*$H3454</f>
        <v>1122097.1633521162</v>
      </c>
      <c r="AZ3476" s="33">
        <f t="shared" ca="1" si="4553"/>
        <v>1198223.0321120105</v>
      </c>
      <c r="BA3476" s="33">
        <f t="shared" ca="1" si="4553"/>
        <v>1276796.9324339102</v>
      </c>
      <c r="BB3476" s="33">
        <f t="shared" ca="1" si="4553"/>
        <v>1357696.4627397144</v>
      </c>
      <c r="BC3476" s="33">
        <f t="shared" ca="1" si="4553"/>
        <v>1440897.7563877285</v>
      </c>
      <c r="BD3476" s="33">
        <f t="shared" ca="1" si="4553"/>
        <v>1525735.8568087174</v>
      </c>
      <c r="BE3476" s="33">
        <f t="shared" ca="1" si="4553"/>
        <v>1616550.1464796562</v>
      </c>
      <c r="BF3476" s="33">
        <f t="shared" ca="1" si="4553"/>
        <v>1709618.9537295485</v>
      </c>
      <c r="BG3476" s="33">
        <f t="shared" ca="1" si="4553"/>
        <v>1802000.5136169456</v>
      </c>
      <c r="BH3476" s="33">
        <f t="shared" ca="1" si="4553"/>
        <v>1897580.9017599733</v>
      </c>
      <c r="BI3476" s="33">
        <f t="shared" ca="1" si="4553"/>
        <v>1996200.1767458504</v>
      </c>
      <c r="BJ3476" s="33">
        <f t="shared" ca="1" si="4553"/>
        <v>2097706.3942324328</v>
      </c>
      <c r="BK3476" s="33">
        <f t="shared" ca="1" si="4553"/>
        <v>2201955.2070946856</v>
      </c>
      <c r="BL3476" s="33">
        <f t="shared" ca="1" si="4553"/>
        <v>2308809.4855638263</v>
      </c>
      <c r="BM3476" s="33">
        <f t="shared" ca="1" si="4553"/>
        <v>2418138.9563595103</v>
      </c>
      <c r="BN3476" s="33">
        <f t="shared" ca="1" si="4553"/>
        <v>2529819.8598654093</v>
      </c>
      <c r="BO3476" s="33">
        <f t="shared" ca="1" si="4553"/>
        <v>2643831.6600463884</v>
      </c>
      <c r="BP3476" s="33">
        <f t="shared" ca="1" si="4553"/>
        <v>2759480.4502464626</v>
      </c>
      <c r="BQ3476" s="33">
        <f t="shared" ca="1" si="4553"/>
        <v>2881146.0352804582</v>
      </c>
      <c r="BR3476" s="33">
        <f t="shared" ca="1" si="4553"/>
        <v>3005087.1543752546</v>
      </c>
      <c r="BS3476" s="33">
        <f t="shared" ca="1" si="4553"/>
        <v>3128360.9917653096</v>
      </c>
      <c r="BT3476" s="33">
        <f t="shared" ca="1" si="4553"/>
        <v>3254852.6247858638</v>
      </c>
      <c r="BU3476" s="33">
        <f t="shared" ca="1" si="4553"/>
        <v>3384401.1636553891</v>
      </c>
      <c r="BV3476" s="33">
        <f t="shared" ca="1" si="4553"/>
        <v>3516853.7630814398</v>
      </c>
      <c r="BW3476" s="33">
        <f t="shared" ca="1" si="4553"/>
        <v>3652065.2200361858</v>
      </c>
      <c r="BX3476" s="33">
        <f t="shared" ca="1" si="4553"/>
        <v>3789897.5916431951</v>
      </c>
      <c r="BY3476" s="33">
        <f t="shared" ca="1" si="4553"/>
        <v>3930219.8321698532</v>
      </c>
      <c r="BZ3476" s="33">
        <f t="shared" ca="1" si="4553"/>
        <v>4072907.44817018</v>
      </c>
      <c r="CA3476" s="33">
        <f t="shared" ca="1" si="4553"/>
        <v>4217944.0582508845</v>
      </c>
      <c r="CB3476" s="33">
        <f t="shared" ca="1" si="4553"/>
        <v>4364605.9827946033</v>
      </c>
      <c r="CC3476" s="33">
        <f t="shared" ca="1" si="4553"/>
        <v>4517316.0634691305</v>
      </c>
      <c r="CD3476" s="33">
        <f t="shared" ca="1" si="4553"/>
        <v>4672313.0346724344</v>
      </c>
      <c r="CE3476" s="33">
        <f t="shared" ref="CE3476" ca="1" si="4554">+CE3472*$H3454</f>
        <v>4826653.5128155751</v>
      </c>
      <c r="CF3476" s="33">
        <f t="shared" ref="CF3476:CL3476" ca="1" si="4555">+CF3472*$H3454</f>
        <v>4984222.0358015541</v>
      </c>
      <c r="CG3476" s="33">
        <f t="shared" ca="1" si="4555"/>
        <v>5144857.2013882361</v>
      </c>
      <c r="CH3476" s="33">
        <f t="shared" ca="1" si="4555"/>
        <v>5308405.6774455849</v>
      </c>
      <c r="CI3476" s="33">
        <f t="shared" ca="1" si="4555"/>
        <v>5474721.7984500648</v>
      </c>
      <c r="CJ3476" s="33">
        <f t="shared" ca="1" si="4555"/>
        <v>5643667.182154323</v>
      </c>
      <c r="CK3476" s="33">
        <f t="shared" ca="1" si="4555"/>
        <v>5815110.3654233646</v>
      </c>
      <c r="CL3476" s="33">
        <f t="shared" ca="1" si="4555"/>
        <v>5988926.4582789568</v>
      </c>
    </row>
    <row r="3477" spans="2:90" x14ac:dyDescent="0.4">
      <c r="D3477" t="s">
        <v>944</v>
      </c>
      <c r="E3477" t="s">
        <v>906</v>
      </c>
      <c r="G3477" t="str">
        <f t="shared" si="4498"/>
        <v/>
      </c>
      <c r="J3477" s="8"/>
      <c r="K3477" s="8"/>
      <c r="L3477" s="8"/>
      <c r="M3477" s="8"/>
      <c r="N3477" s="8"/>
      <c r="O3477" s="8"/>
      <c r="P3477" s="8"/>
    </row>
    <row r="3478" spans="2:90" x14ac:dyDescent="0.4">
      <c r="B3478" s="152"/>
      <c r="D3478" t="s">
        <v>944</v>
      </c>
      <c r="E3478" t="s">
        <v>906</v>
      </c>
      <c r="G3478" t="str">
        <f t="shared" si="4498"/>
        <v/>
      </c>
      <c r="J3478" s="24"/>
      <c r="K3478" s="24"/>
      <c r="L3478" s="24"/>
      <c r="M3478" s="24"/>
      <c r="N3478" s="24"/>
      <c r="O3478" s="24"/>
      <c r="P3478" s="24"/>
      <c r="R3478" s="24"/>
      <c r="S3478" s="24"/>
      <c r="T3478" s="24"/>
      <c r="U3478" s="24"/>
      <c r="V3478" s="24"/>
      <c r="W3478" s="24"/>
      <c r="X3478" s="24"/>
      <c r="Y3478" s="24"/>
      <c r="Z3478" s="24"/>
      <c r="AA3478" s="24"/>
      <c r="AB3478" s="24"/>
      <c r="AC3478" s="24"/>
      <c r="AD3478" s="24"/>
      <c r="AE3478" s="24"/>
      <c r="AF3478" s="24"/>
      <c r="AG3478" s="24"/>
      <c r="AH3478" s="24"/>
      <c r="AI3478" s="24"/>
      <c r="AJ3478" s="24"/>
      <c r="AK3478" s="24"/>
      <c r="AL3478" s="24"/>
      <c r="AM3478" s="24"/>
      <c r="AN3478" s="24"/>
      <c r="AO3478" s="24"/>
      <c r="AP3478" s="24"/>
      <c r="AQ3478" s="24"/>
      <c r="AR3478" s="24"/>
      <c r="AS3478" s="24"/>
      <c r="AT3478" s="24"/>
      <c r="AU3478" s="24"/>
      <c r="AV3478" s="24"/>
      <c r="AW3478" s="24"/>
      <c r="AX3478" s="24"/>
      <c r="AY3478" s="24"/>
      <c r="AZ3478" s="24"/>
      <c r="BA3478" s="24"/>
      <c r="BB3478" s="24"/>
      <c r="BC3478" s="24"/>
      <c r="BD3478" s="24"/>
      <c r="BE3478" s="24"/>
      <c r="BF3478" s="24"/>
      <c r="BG3478" s="24"/>
      <c r="BH3478" s="24"/>
      <c r="BI3478" s="24"/>
      <c r="BJ3478" s="24"/>
      <c r="BK3478" s="24"/>
      <c r="BL3478" s="24"/>
      <c r="BM3478" s="24"/>
      <c r="BN3478" s="24"/>
      <c r="BO3478" s="24"/>
      <c r="BP3478" s="24"/>
      <c r="BQ3478" s="24"/>
      <c r="BR3478" s="24"/>
      <c r="BS3478" s="24"/>
      <c r="BT3478" s="24"/>
      <c r="BU3478" s="24"/>
      <c r="BV3478" s="24"/>
      <c r="BW3478" s="24"/>
      <c r="BX3478" s="24"/>
      <c r="BY3478" s="24"/>
      <c r="BZ3478" s="24"/>
      <c r="CA3478" s="24"/>
      <c r="CB3478" s="24"/>
      <c r="CC3478" s="24"/>
      <c r="CD3478" s="24"/>
      <c r="CE3478" s="24"/>
      <c r="CF3478" s="24"/>
      <c r="CG3478" s="24"/>
      <c r="CH3478" s="24"/>
      <c r="CI3478" s="24"/>
      <c r="CJ3478" s="24"/>
      <c r="CK3478" s="24"/>
      <c r="CL3478" s="24"/>
    </row>
    <row r="3479" spans="2:90" x14ac:dyDescent="0.4">
      <c r="B3479" s="93" t="s">
        <v>947</v>
      </c>
      <c r="D3479" t="s">
        <v>944</v>
      </c>
      <c r="E3479" t="s">
        <v>906</v>
      </c>
      <c r="G3479" t="str">
        <f t="shared" si="4498"/>
        <v/>
      </c>
      <c r="J3479" s="24"/>
      <c r="K3479" s="24"/>
      <c r="L3479" s="24"/>
      <c r="M3479" s="24"/>
      <c r="N3479" s="24"/>
      <c r="O3479" s="24"/>
      <c r="P3479" s="24"/>
      <c r="R3479" s="24"/>
      <c r="S3479" s="24"/>
      <c r="T3479" s="24"/>
      <c r="U3479" s="24"/>
      <c r="V3479" s="24"/>
      <c r="W3479" s="24"/>
      <c r="X3479" s="24"/>
      <c r="Y3479" s="24"/>
      <c r="Z3479" s="24"/>
      <c r="AA3479" s="24"/>
      <c r="AB3479" s="24"/>
      <c r="AC3479" s="24"/>
      <c r="AD3479" s="24"/>
      <c r="AE3479" s="24"/>
      <c r="AF3479" s="24"/>
      <c r="AG3479" s="24"/>
      <c r="AH3479" s="24"/>
      <c r="AI3479" s="24"/>
      <c r="AJ3479" s="24"/>
      <c r="AK3479" s="24"/>
      <c r="AL3479" s="24"/>
      <c r="AM3479" s="24"/>
      <c r="AN3479" s="24"/>
      <c r="AO3479" s="24"/>
      <c r="AP3479" s="24"/>
      <c r="AQ3479" s="24"/>
      <c r="AR3479" s="24"/>
      <c r="AS3479" s="24"/>
      <c r="AT3479" s="24"/>
      <c r="AU3479" s="24"/>
      <c r="AV3479" s="24"/>
      <c r="AW3479" s="24"/>
      <c r="AX3479" s="24"/>
      <c r="AY3479" s="24"/>
      <c r="AZ3479" s="24"/>
      <c r="BA3479" s="24"/>
      <c r="BB3479" s="24"/>
      <c r="BC3479" s="24"/>
      <c r="BD3479" s="24"/>
      <c r="BE3479" s="24"/>
      <c r="BF3479" s="24"/>
      <c r="BG3479" s="24"/>
      <c r="BH3479" s="24"/>
      <c r="BI3479" s="24"/>
      <c r="BJ3479" s="24"/>
      <c r="BK3479" s="24"/>
      <c r="BL3479" s="24"/>
      <c r="BM3479" s="24"/>
      <c r="BN3479" s="24"/>
      <c r="BO3479" s="24"/>
      <c r="BP3479" s="24"/>
      <c r="BQ3479" s="24"/>
      <c r="BR3479" s="24"/>
      <c r="BS3479" s="24"/>
      <c r="BT3479" s="24"/>
      <c r="BU3479" s="24"/>
      <c r="BV3479" s="24"/>
      <c r="BW3479" s="24"/>
      <c r="BX3479" s="24"/>
      <c r="BY3479" s="24"/>
      <c r="BZ3479" s="24"/>
      <c r="CA3479" s="24"/>
      <c r="CB3479" s="24"/>
      <c r="CC3479" s="24"/>
      <c r="CD3479" s="24"/>
      <c r="CE3479" s="24"/>
      <c r="CF3479" s="24"/>
      <c r="CG3479" s="24"/>
      <c r="CH3479" s="24"/>
      <c r="CI3479" s="24"/>
      <c r="CJ3479" s="24"/>
      <c r="CK3479" s="24"/>
      <c r="CL3479" s="24"/>
    </row>
    <row r="3480" spans="2:90" x14ac:dyDescent="0.4">
      <c r="B3480" s="152" t="s">
        <v>951</v>
      </c>
      <c r="D3480" t="s">
        <v>944</v>
      </c>
      <c r="E3480" t="s">
        <v>906</v>
      </c>
      <c r="G3480" t="str">
        <f t="shared" si="4498"/>
        <v/>
      </c>
      <c r="J3480" s="433"/>
      <c r="K3480" s="433">
        <f ca="1">SUMIF($3:$3,K$2,3480:3480)</f>
        <v>-67960.860530092599</v>
      </c>
      <c r="L3480" s="433">
        <f ca="1">SUMIF($3:$3,L$2,3480:3480)</f>
        <v>0</v>
      </c>
      <c r="M3480" s="433">
        <f ca="1">SUMIF($3:$3,M$2,3480:3480)</f>
        <v>0</v>
      </c>
      <c r="N3480" s="433">
        <f ca="1">SUMIF($3:$3,N$2,3480:3480)</f>
        <v>0</v>
      </c>
      <c r="O3480" s="433">
        <f ca="1">SUMIF($3:$3,O$2,3480:3480)</f>
        <v>0</v>
      </c>
      <c r="P3480" s="433">
        <f ca="1">SUMIF($3:$3,P$2,3480:3480)</f>
        <v>0</v>
      </c>
      <c r="R3480" s="24"/>
      <c r="S3480" s="433">
        <f t="shared" ref="S3480" ca="1" si="4556">-S3460</f>
        <v>0</v>
      </c>
      <c r="T3480" s="433">
        <f t="shared" ref="T3480:AX3480" ca="1" si="4557">-T3460</f>
        <v>-38862.533333333333</v>
      </c>
      <c r="U3480" s="433">
        <f t="shared" ca="1" si="4557"/>
        <v>-27929.460555555554</v>
      </c>
      <c r="V3480" s="433">
        <f t="shared" ca="1" si="4557"/>
        <v>-1168.8666412037155</v>
      </c>
      <c r="W3480" s="433">
        <f t="shared" ca="1" si="4557"/>
        <v>0</v>
      </c>
      <c r="X3480" s="433">
        <f t="shared" ca="1" si="4557"/>
        <v>0</v>
      </c>
      <c r="Y3480" s="433">
        <f t="shared" ca="1" si="4557"/>
        <v>0</v>
      </c>
      <c r="Z3480" s="433">
        <f t="shared" ca="1" si="4557"/>
        <v>0</v>
      </c>
      <c r="AA3480" s="433">
        <f t="shared" ca="1" si="4557"/>
        <v>0</v>
      </c>
      <c r="AB3480" s="433">
        <f t="shared" ca="1" si="4557"/>
        <v>0</v>
      </c>
      <c r="AC3480" s="433">
        <f t="shared" ca="1" si="4557"/>
        <v>0</v>
      </c>
      <c r="AD3480" s="433">
        <f t="shared" ca="1" si="4557"/>
        <v>0</v>
      </c>
      <c r="AE3480" s="433">
        <f t="shared" ca="1" si="4557"/>
        <v>0</v>
      </c>
      <c r="AF3480" s="433">
        <f t="shared" ca="1" si="4557"/>
        <v>0</v>
      </c>
      <c r="AG3480" s="433">
        <f t="shared" ca="1" si="4557"/>
        <v>0</v>
      </c>
      <c r="AH3480" s="433">
        <f t="shared" ca="1" si="4557"/>
        <v>0</v>
      </c>
      <c r="AI3480" s="433">
        <f t="shared" ca="1" si="4557"/>
        <v>0</v>
      </c>
      <c r="AJ3480" s="433">
        <f t="shared" ca="1" si="4557"/>
        <v>0</v>
      </c>
      <c r="AK3480" s="433">
        <f t="shared" ca="1" si="4557"/>
        <v>0</v>
      </c>
      <c r="AL3480" s="433">
        <f t="shared" ca="1" si="4557"/>
        <v>0</v>
      </c>
      <c r="AM3480" s="433">
        <f t="shared" ca="1" si="4557"/>
        <v>0</v>
      </c>
      <c r="AN3480" s="433">
        <f t="shared" ca="1" si="4557"/>
        <v>0</v>
      </c>
      <c r="AO3480" s="433">
        <f t="shared" ca="1" si="4557"/>
        <v>0</v>
      </c>
      <c r="AP3480" s="433">
        <f t="shared" ca="1" si="4557"/>
        <v>0</v>
      </c>
      <c r="AQ3480" s="433">
        <f t="shared" ca="1" si="4557"/>
        <v>0</v>
      </c>
      <c r="AR3480" s="433">
        <f t="shared" ca="1" si="4557"/>
        <v>0</v>
      </c>
      <c r="AS3480" s="433">
        <f t="shared" ca="1" si="4557"/>
        <v>0</v>
      </c>
      <c r="AT3480" s="433">
        <f t="shared" ca="1" si="4557"/>
        <v>0</v>
      </c>
      <c r="AU3480" s="433">
        <f t="shared" ca="1" si="4557"/>
        <v>0</v>
      </c>
      <c r="AV3480" s="433">
        <f t="shared" ca="1" si="4557"/>
        <v>0</v>
      </c>
      <c r="AW3480" s="433">
        <f t="shared" ca="1" si="4557"/>
        <v>0</v>
      </c>
      <c r="AX3480" s="433">
        <f t="shared" ca="1" si="4557"/>
        <v>0</v>
      </c>
      <c r="AY3480" s="433">
        <f t="shared" ref="AY3480:CD3480" ca="1" si="4558">-AY3460</f>
        <v>0</v>
      </c>
      <c r="AZ3480" s="433">
        <f t="shared" ca="1" si="4558"/>
        <v>0</v>
      </c>
      <c r="BA3480" s="433">
        <f t="shared" ca="1" si="4558"/>
        <v>0</v>
      </c>
      <c r="BB3480" s="433">
        <f t="shared" ca="1" si="4558"/>
        <v>0</v>
      </c>
      <c r="BC3480" s="433">
        <f t="shared" ca="1" si="4558"/>
        <v>0</v>
      </c>
      <c r="BD3480" s="433">
        <f t="shared" ca="1" si="4558"/>
        <v>0</v>
      </c>
      <c r="BE3480" s="433">
        <f t="shared" ca="1" si="4558"/>
        <v>0</v>
      </c>
      <c r="BF3480" s="433">
        <f t="shared" ca="1" si="4558"/>
        <v>0</v>
      </c>
      <c r="BG3480" s="433">
        <f t="shared" ca="1" si="4558"/>
        <v>0</v>
      </c>
      <c r="BH3480" s="433">
        <f t="shared" ca="1" si="4558"/>
        <v>0</v>
      </c>
      <c r="BI3480" s="433">
        <f t="shared" ca="1" si="4558"/>
        <v>0</v>
      </c>
      <c r="BJ3480" s="433">
        <f t="shared" ca="1" si="4558"/>
        <v>0</v>
      </c>
      <c r="BK3480" s="433">
        <f t="shared" ca="1" si="4558"/>
        <v>0</v>
      </c>
      <c r="BL3480" s="433">
        <f t="shared" ca="1" si="4558"/>
        <v>0</v>
      </c>
      <c r="BM3480" s="433">
        <f t="shared" ca="1" si="4558"/>
        <v>0</v>
      </c>
      <c r="BN3480" s="433">
        <f t="shared" ca="1" si="4558"/>
        <v>0</v>
      </c>
      <c r="BO3480" s="433">
        <f t="shared" ca="1" si="4558"/>
        <v>0</v>
      </c>
      <c r="BP3480" s="433">
        <f t="shared" ca="1" si="4558"/>
        <v>0</v>
      </c>
      <c r="BQ3480" s="433">
        <f t="shared" ca="1" si="4558"/>
        <v>0</v>
      </c>
      <c r="BR3480" s="433">
        <f t="shared" ca="1" si="4558"/>
        <v>0</v>
      </c>
      <c r="BS3480" s="433">
        <f t="shared" ca="1" si="4558"/>
        <v>0</v>
      </c>
      <c r="BT3480" s="433">
        <f t="shared" ca="1" si="4558"/>
        <v>0</v>
      </c>
      <c r="BU3480" s="433">
        <f t="shared" ca="1" si="4558"/>
        <v>0</v>
      </c>
      <c r="BV3480" s="433">
        <f t="shared" ca="1" si="4558"/>
        <v>0</v>
      </c>
      <c r="BW3480" s="433">
        <f t="shared" ca="1" si="4558"/>
        <v>0</v>
      </c>
      <c r="BX3480" s="433">
        <f t="shared" ca="1" si="4558"/>
        <v>0</v>
      </c>
      <c r="BY3480" s="433">
        <f t="shared" ca="1" si="4558"/>
        <v>0</v>
      </c>
      <c r="BZ3480" s="433">
        <f t="shared" ca="1" si="4558"/>
        <v>0</v>
      </c>
      <c r="CA3480" s="433">
        <f t="shared" ca="1" si="4558"/>
        <v>0</v>
      </c>
      <c r="CB3480" s="433">
        <f t="shared" ca="1" si="4558"/>
        <v>0</v>
      </c>
      <c r="CC3480" s="433">
        <f t="shared" ca="1" si="4558"/>
        <v>0</v>
      </c>
      <c r="CD3480" s="433">
        <f t="shared" ca="1" si="4558"/>
        <v>0</v>
      </c>
      <c r="CE3480" s="433">
        <f t="shared" ref="CE3480:CK3480" ca="1" si="4559">-CE3460</f>
        <v>0</v>
      </c>
      <c r="CF3480" s="433">
        <f t="shared" ca="1" si="4559"/>
        <v>0</v>
      </c>
      <c r="CG3480" s="433">
        <f t="shared" ca="1" si="4559"/>
        <v>0</v>
      </c>
      <c r="CH3480" s="433">
        <f t="shared" ca="1" si="4559"/>
        <v>0</v>
      </c>
      <c r="CI3480" s="433">
        <f t="shared" ca="1" si="4559"/>
        <v>0</v>
      </c>
      <c r="CJ3480" s="433">
        <f t="shared" ca="1" si="4559"/>
        <v>0</v>
      </c>
      <c r="CK3480" s="433">
        <f t="shared" ca="1" si="4559"/>
        <v>0</v>
      </c>
      <c r="CL3480" s="433">
        <f t="shared" ref="CL3480" ca="1" si="4560">-CL3460</f>
        <v>0</v>
      </c>
    </row>
    <row r="3481" spans="2:90" x14ac:dyDescent="0.4">
      <c r="B3481" s="152" t="s">
        <v>952</v>
      </c>
      <c r="D3481" t="s">
        <v>944</v>
      </c>
      <c r="E3481" t="s">
        <v>906</v>
      </c>
      <c r="G3481" t="str">
        <f t="shared" si="4498"/>
        <v/>
      </c>
      <c r="J3481" s="433"/>
      <c r="K3481" s="433">
        <f ca="1">SUMIF($3:$3,K$2,3481:3481)</f>
        <v>67960.860530092599</v>
      </c>
      <c r="L3481" s="433">
        <f ca="1">SUMIF($3:$3,L$2,3481:3481)</f>
        <v>0</v>
      </c>
      <c r="M3481" s="433">
        <f ca="1">SUMIF($3:$3,M$2,3481:3481)</f>
        <v>0</v>
      </c>
      <c r="N3481" s="433">
        <f ca="1">SUMIF($3:$3,N$2,3481:3481)</f>
        <v>0</v>
      </c>
      <c r="O3481" s="433">
        <f ca="1">SUMIF($3:$3,O$2,3481:3481)</f>
        <v>0</v>
      </c>
      <c r="P3481" s="433">
        <f ca="1">SUMIF($3:$3,P$2,3481:3481)</f>
        <v>0</v>
      </c>
      <c r="R3481" s="24"/>
      <c r="S3481" s="433">
        <f t="shared" ref="S3481" ca="1" si="4561">-S3461</f>
        <v>0</v>
      </c>
      <c r="T3481" s="433">
        <f t="shared" ref="T3481:AX3481" ca="1" si="4562">-T3461</f>
        <v>0</v>
      </c>
      <c r="U3481" s="433">
        <f t="shared" ca="1" si="4562"/>
        <v>0</v>
      </c>
      <c r="V3481" s="433">
        <f t="shared" ca="1" si="4562"/>
        <v>0</v>
      </c>
      <c r="W3481" s="433">
        <f t="shared" ca="1" si="4562"/>
        <v>40436.412499999977</v>
      </c>
      <c r="X3481" s="433">
        <f t="shared" ca="1" si="4562"/>
        <v>27524.448030092623</v>
      </c>
      <c r="Y3481" s="433">
        <f t="shared" ca="1" si="4562"/>
        <v>0</v>
      </c>
      <c r="Z3481" s="433">
        <f t="shared" ca="1" si="4562"/>
        <v>0</v>
      </c>
      <c r="AA3481" s="433">
        <f t="shared" ca="1" si="4562"/>
        <v>0</v>
      </c>
      <c r="AB3481" s="433">
        <f t="shared" ca="1" si="4562"/>
        <v>0</v>
      </c>
      <c r="AC3481" s="433">
        <f t="shared" ca="1" si="4562"/>
        <v>0</v>
      </c>
      <c r="AD3481" s="433">
        <f t="shared" ca="1" si="4562"/>
        <v>0</v>
      </c>
      <c r="AE3481" s="433">
        <f t="shared" ca="1" si="4562"/>
        <v>0</v>
      </c>
      <c r="AF3481" s="433">
        <f t="shared" ca="1" si="4562"/>
        <v>0</v>
      </c>
      <c r="AG3481" s="433">
        <f t="shared" ca="1" si="4562"/>
        <v>0</v>
      </c>
      <c r="AH3481" s="433">
        <f t="shared" ca="1" si="4562"/>
        <v>0</v>
      </c>
      <c r="AI3481" s="433">
        <f t="shared" ca="1" si="4562"/>
        <v>0</v>
      </c>
      <c r="AJ3481" s="433">
        <f t="shared" ca="1" si="4562"/>
        <v>0</v>
      </c>
      <c r="AK3481" s="433">
        <f t="shared" ca="1" si="4562"/>
        <v>0</v>
      </c>
      <c r="AL3481" s="433">
        <f t="shared" ca="1" si="4562"/>
        <v>0</v>
      </c>
      <c r="AM3481" s="433">
        <f t="shared" ca="1" si="4562"/>
        <v>0</v>
      </c>
      <c r="AN3481" s="433">
        <f t="shared" ca="1" si="4562"/>
        <v>0</v>
      </c>
      <c r="AO3481" s="433">
        <f t="shared" ca="1" si="4562"/>
        <v>0</v>
      </c>
      <c r="AP3481" s="433">
        <f t="shared" ca="1" si="4562"/>
        <v>0</v>
      </c>
      <c r="AQ3481" s="433">
        <f t="shared" ca="1" si="4562"/>
        <v>0</v>
      </c>
      <c r="AR3481" s="433">
        <f t="shared" ca="1" si="4562"/>
        <v>0</v>
      </c>
      <c r="AS3481" s="433">
        <f t="shared" ca="1" si="4562"/>
        <v>0</v>
      </c>
      <c r="AT3481" s="433">
        <f t="shared" ca="1" si="4562"/>
        <v>0</v>
      </c>
      <c r="AU3481" s="433">
        <f t="shared" ca="1" si="4562"/>
        <v>0</v>
      </c>
      <c r="AV3481" s="433">
        <f t="shared" ca="1" si="4562"/>
        <v>0</v>
      </c>
      <c r="AW3481" s="433">
        <f t="shared" ca="1" si="4562"/>
        <v>0</v>
      </c>
      <c r="AX3481" s="433">
        <f t="shared" ca="1" si="4562"/>
        <v>0</v>
      </c>
      <c r="AY3481" s="433">
        <f t="shared" ref="AY3481:CD3481" ca="1" si="4563">-AY3461</f>
        <v>0</v>
      </c>
      <c r="AZ3481" s="433">
        <f t="shared" ca="1" si="4563"/>
        <v>0</v>
      </c>
      <c r="BA3481" s="433">
        <f t="shared" ca="1" si="4563"/>
        <v>0</v>
      </c>
      <c r="BB3481" s="433">
        <f t="shared" ca="1" si="4563"/>
        <v>0</v>
      </c>
      <c r="BC3481" s="433">
        <f t="shared" ca="1" si="4563"/>
        <v>0</v>
      </c>
      <c r="BD3481" s="433">
        <f t="shared" ca="1" si="4563"/>
        <v>0</v>
      </c>
      <c r="BE3481" s="433">
        <f t="shared" ca="1" si="4563"/>
        <v>0</v>
      </c>
      <c r="BF3481" s="433">
        <f t="shared" ca="1" si="4563"/>
        <v>0</v>
      </c>
      <c r="BG3481" s="433">
        <f t="shared" ca="1" si="4563"/>
        <v>0</v>
      </c>
      <c r="BH3481" s="433">
        <f t="shared" ca="1" si="4563"/>
        <v>0</v>
      </c>
      <c r="BI3481" s="433">
        <f t="shared" ca="1" si="4563"/>
        <v>0</v>
      </c>
      <c r="BJ3481" s="433">
        <f t="shared" ca="1" si="4563"/>
        <v>0</v>
      </c>
      <c r="BK3481" s="433">
        <f t="shared" ca="1" si="4563"/>
        <v>0</v>
      </c>
      <c r="BL3481" s="433">
        <f t="shared" ca="1" si="4563"/>
        <v>0</v>
      </c>
      <c r="BM3481" s="433">
        <f t="shared" ca="1" si="4563"/>
        <v>0</v>
      </c>
      <c r="BN3481" s="433">
        <f t="shared" ca="1" si="4563"/>
        <v>0</v>
      </c>
      <c r="BO3481" s="433">
        <f t="shared" ca="1" si="4563"/>
        <v>0</v>
      </c>
      <c r="BP3481" s="433">
        <f t="shared" ca="1" si="4563"/>
        <v>0</v>
      </c>
      <c r="BQ3481" s="433">
        <f t="shared" ca="1" si="4563"/>
        <v>0</v>
      </c>
      <c r="BR3481" s="433">
        <f t="shared" ca="1" si="4563"/>
        <v>0</v>
      </c>
      <c r="BS3481" s="433">
        <f t="shared" ca="1" si="4563"/>
        <v>0</v>
      </c>
      <c r="BT3481" s="433">
        <f t="shared" ca="1" si="4563"/>
        <v>0</v>
      </c>
      <c r="BU3481" s="433">
        <f t="shared" ca="1" si="4563"/>
        <v>0</v>
      </c>
      <c r="BV3481" s="433">
        <f t="shared" ca="1" si="4563"/>
        <v>0</v>
      </c>
      <c r="BW3481" s="433">
        <f t="shared" ca="1" si="4563"/>
        <v>0</v>
      </c>
      <c r="BX3481" s="433">
        <f t="shared" ca="1" si="4563"/>
        <v>0</v>
      </c>
      <c r="BY3481" s="433">
        <f t="shared" ca="1" si="4563"/>
        <v>0</v>
      </c>
      <c r="BZ3481" s="433">
        <f t="shared" ca="1" si="4563"/>
        <v>0</v>
      </c>
      <c r="CA3481" s="433">
        <f t="shared" ca="1" si="4563"/>
        <v>0</v>
      </c>
      <c r="CB3481" s="433">
        <f t="shared" ca="1" si="4563"/>
        <v>0</v>
      </c>
      <c r="CC3481" s="433">
        <f t="shared" ca="1" si="4563"/>
        <v>0</v>
      </c>
      <c r="CD3481" s="433">
        <f t="shared" ca="1" si="4563"/>
        <v>0</v>
      </c>
      <c r="CE3481" s="433">
        <f t="shared" ref="CE3481:CK3481" ca="1" si="4564">-CE3461</f>
        <v>0</v>
      </c>
      <c r="CF3481" s="433">
        <f t="shared" ca="1" si="4564"/>
        <v>0</v>
      </c>
      <c r="CG3481" s="433">
        <f t="shared" ca="1" si="4564"/>
        <v>0</v>
      </c>
      <c r="CH3481" s="433">
        <f t="shared" ca="1" si="4564"/>
        <v>0</v>
      </c>
      <c r="CI3481" s="433">
        <f t="shared" ca="1" si="4564"/>
        <v>0</v>
      </c>
      <c r="CJ3481" s="433">
        <f t="shared" ca="1" si="4564"/>
        <v>0</v>
      </c>
      <c r="CK3481" s="433">
        <f t="shared" ca="1" si="4564"/>
        <v>0</v>
      </c>
      <c r="CL3481" s="433">
        <f t="shared" ref="CL3481" ca="1" si="4565">-CL3461</f>
        <v>0</v>
      </c>
    </row>
    <row r="3482" spans="2:90" x14ac:dyDescent="0.4">
      <c r="B3482" s="152" t="s">
        <v>959</v>
      </c>
      <c r="D3482" t="s">
        <v>944</v>
      </c>
      <c r="E3482" t="s">
        <v>906</v>
      </c>
      <c r="G3482" t="str">
        <f t="shared" si="4498"/>
        <v/>
      </c>
      <c r="J3482" s="24"/>
      <c r="K3482" s="24">
        <f ca="1">SUMIF($3:$3,K$2,3482:3482)</f>
        <v>1698.3641391851534</v>
      </c>
      <c r="L3482" s="24">
        <f ca="1">SUMIF($3:$3,L$2,3482:3482)</f>
        <v>0</v>
      </c>
      <c r="M3482" s="24">
        <f ca="1">SUMIF($3:$3,M$2,3482:3482)</f>
        <v>0</v>
      </c>
      <c r="N3482" s="24">
        <f ca="1">SUMIF($3:$3,N$2,3482:3482)</f>
        <v>0</v>
      </c>
      <c r="O3482" s="24">
        <f ca="1">SUMIF($3:$3,O$2,3482:3482)</f>
        <v>0</v>
      </c>
      <c r="P3482" s="24">
        <f ca="1">SUMIF($3:$3,P$2,3482:3482)</f>
        <v>0</v>
      </c>
      <c r="R3482" s="24"/>
      <c r="S3482" s="24">
        <f t="shared" ref="S3482" ca="1" si="4566">-S3469</f>
        <v>0</v>
      </c>
      <c r="T3482" s="24">
        <f t="shared" ref="T3482:AX3482" ca="1" si="4567">-T3469</f>
        <v>0</v>
      </c>
      <c r="U3482" s="24">
        <f t="shared" ca="1" si="4567"/>
        <v>0</v>
      </c>
      <c r="V3482" s="24">
        <f t="shared" ca="1" si="4567"/>
        <v>0</v>
      </c>
      <c r="W3482" s="24">
        <f t="shared" ca="1" si="4567"/>
        <v>0</v>
      </c>
      <c r="X3482" s="24">
        <f t="shared" ca="1" si="4567"/>
        <v>1698.3641391851534</v>
      </c>
      <c r="Y3482" s="24">
        <f t="shared" ca="1" si="4567"/>
        <v>0</v>
      </c>
      <c r="Z3482" s="24">
        <f t="shared" ca="1" si="4567"/>
        <v>0</v>
      </c>
      <c r="AA3482" s="24">
        <f t="shared" ca="1" si="4567"/>
        <v>0</v>
      </c>
      <c r="AB3482" s="24">
        <f t="shared" ca="1" si="4567"/>
        <v>0</v>
      </c>
      <c r="AC3482" s="24">
        <f t="shared" ca="1" si="4567"/>
        <v>0</v>
      </c>
      <c r="AD3482" s="24">
        <f t="shared" ca="1" si="4567"/>
        <v>0</v>
      </c>
      <c r="AE3482" s="24">
        <f t="shared" ca="1" si="4567"/>
        <v>0</v>
      </c>
      <c r="AF3482" s="24">
        <f t="shared" ca="1" si="4567"/>
        <v>0</v>
      </c>
      <c r="AG3482" s="24">
        <f t="shared" ca="1" si="4567"/>
        <v>0</v>
      </c>
      <c r="AH3482" s="24">
        <f t="shared" ca="1" si="4567"/>
        <v>0</v>
      </c>
      <c r="AI3482" s="24">
        <f t="shared" ca="1" si="4567"/>
        <v>0</v>
      </c>
      <c r="AJ3482" s="24">
        <f t="shared" ca="1" si="4567"/>
        <v>0</v>
      </c>
      <c r="AK3482" s="24">
        <f t="shared" ca="1" si="4567"/>
        <v>0</v>
      </c>
      <c r="AL3482" s="24">
        <f t="shared" ca="1" si="4567"/>
        <v>0</v>
      </c>
      <c r="AM3482" s="24">
        <f t="shared" ca="1" si="4567"/>
        <v>0</v>
      </c>
      <c r="AN3482" s="24">
        <f t="shared" ca="1" si="4567"/>
        <v>0</v>
      </c>
      <c r="AO3482" s="24">
        <f t="shared" ca="1" si="4567"/>
        <v>0</v>
      </c>
      <c r="AP3482" s="24">
        <f t="shared" ca="1" si="4567"/>
        <v>0</v>
      </c>
      <c r="AQ3482" s="24">
        <f t="shared" ca="1" si="4567"/>
        <v>0</v>
      </c>
      <c r="AR3482" s="24">
        <f t="shared" ca="1" si="4567"/>
        <v>0</v>
      </c>
      <c r="AS3482" s="24">
        <f t="shared" ca="1" si="4567"/>
        <v>0</v>
      </c>
      <c r="AT3482" s="24">
        <f t="shared" ca="1" si="4567"/>
        <v>0</v>
      </c>
      <c r="AU3482" s="24">
        <f t="shared" ca="1" si="4567"/>
        <v>0</v>
      </c>
      <c r="AV3482" s="24">
        <f t="shared" ca="1" si="4567"/>
        <v>0</v>
      </c>
      <c r="AW3482" s="24">
        <f t="shared" ca="1" si="4567"/>
        <v>0</v>
      </c>
      <c r="AX3482" s="24">
        <f t="shared" ca="1" si="4567"/>
        <v>0</v>
      </c>
      <c r="AY3482" s="24">
        <f t="shared" ref="AY3482:CD3482" ca="1" si="4568">-AY3469</f>
        <v>0</v>
      </c>
      <c r="AZ3482" s="24">
        <f t="shared" ca="1" si="4568"/>
        <v>0</v>
      </c>
      <c r="BA3482" s="24">
        <f t="shared" ca="1" si="4568"/>
        <v>0</v>
      </c>
      <c r="BB3482" s="24">
        <f t="shared" ca="1" si="4568"/>
        <v>0</v>
      </c>
      <c r="BC3482" s="24">
        <f t="shared" ca="1" si="4568"/>
        <v>0</v>
      </c>
      <c r="BD3482" s="24">
        <f t="shared" ca="1" si="4568"/>
        <v>0</v>
      </c>
      <c r="BE3482" s="24">
        <f t="shared" ca="1" si="4568"/>
        <v>0</v>
      </c>
      <c r="BF3482" s="24">
        <f t="shared" ca="1" si="4568"/>
        <v>0</v>
      </c>
      <c r="BG3482" s="24">
        <f t="shared" ca="1" si="4568"/>
        <v>0</v>
      </c>
      <c r="BH3482" s="24">
        <f t="shared" ca="1" si="4568"/>
        <v>0</v>
      </c>
      <c r="BI3482" s="24">
        <f t="shared" ca="1" si="4568"/>
        <v>0</v>
      </c>
      <c r="BJ3482" s="24">
        <f t="shared" ca="1" si="4568"/>
        <v>0</v>
      </c>
      <c r="BK3482" s="24">
        <f t="shared" ca="1" si="4568"/>
        <v>0</v>
      </c>
      <c r="BL3482" s="24">
        <f t="shared" ca="1" si="4568"/>
        <v>0</v>
      </c>
      <c r="BM3482" s="24">
        <f t="shared" ca="1" si="4568"/>
        <v>0</v>
      </c>
      <c r="BN3482" s="24">
        <f t="shared" ca="1" si="4568"/>
        <v>0</v>
      </c>
      <c r="BO3482" s="24">
        <f t="shared" ca="1" si="4568"/>
        <v>0</v>
      </c>
      <c r="BP3482" s="24">
        <f t="shared" ca="1" si="4568"/>
        <v>0</v>
      </c>
      <c r="BQ3482" s="24">
        <f t="shared" ca="1" si="4568"/>
        <v>0</v>
      </c>
      <c r="BR3482" s="24">
        <f t="shared" ca="1" si="4568"/>
        <v>0</v>
      </c>
      <c r="BS3482" s="24">
        <f t="shared" ca="1" si="4568"/>
        <v>0</v>
      </c>
      <c r="BT3482" s="24">
        <f t="shared" ca="1" si="4568"/>
        <v>0</v>
      </c>
      <c r="BU3482" s="24">
        <f t="shared" ca="1" si="4568"/>
        <v>0</v>
      </c>
      <c r="BV3482" s="24">
        <f t="shared" ca="1" si="4568"/>
        <v>0</v>
      </c>
      <c r="BW3482" s="24">
        <f t="shared" ca="1" si="4568"/>
        <v>0</v>
      </c>
      <c r="BX3482" s="24">
        <f t="shared" ca="1" si="4568"/>
        <v>0</v>
      </c>
      <c r="BY3482" s="24">
        <f t="shared" ca="1" si="4568"/>
        <v>0</v>
      </c>
      <c r="BZ3482" s="24">
        <f t="shared" ca="1" si="4568"/>
        <v>0</v>
      </c>
      <c r="CA3482" s="24">
        <f t="shared" ca="1" si="4568"/>
        <v>0</v>
      </c>
      <c r="CB3482" s="24">
        <f t="shared" ca="1" si="4568"/>
        <v>0</v>
      </c>
      <c r="CC3482" s="24">
        <f t="shared" ca="1" si="4568"/>
        <v>0</v>
      </c>
      <c r="CD3482" s="24">
        <f t="shared" ca="1" si="4568"/>
        <v>0</v>
      </c>
      <c r="CE3482" s="24">
        <f t="shared" ref="CE3482:CK3482" ca="1" si="4569">-CE3469</f>
        <v>0</v>
      </c>
      <c r="CF3482" s="24">
        <f t="shared" ca="1" si="4569"/>
        <v>0</v>
      </c>
      <c r="CG3482" s="24">
        <f t="shared" ca="1" si="4569"/>
        <v>0</v>
      </c>
      <c r="CH3482" s="24">
        <f t="shared" ca="1" si="4569"/>
        <v>0</v>
      </c>
      <c r="CI3482" s="24">
        <f t="shared" ca="1" si="4569"/>
        <v>0</v>
      </c>
      <c r="CJ3482" s="24">
        <f t="shared" ca="1" si="4569"/>
        <v>0</v>
      </c>
      <c r="CK3482" s="24">
        <f t="shared" ca="1" si="4569"/>
        <v>0</v>
      </c>
      <c r="CL3482" s="24">
        <f t="shared" ref="CL3482" ca="1" si="4570">-CL3469</f>
        <v>0</v>
      </c>
    </row>
    <row r="3483" spans="2:90" x14ac:dyDescent="0.4">
      <c r="B3483" s="152" t="s">
        <v>960</v>
      </c>
      <c r="D3483" t="s">
        <v>944</v>
      </c>
      <c r="E3483" t="s">
        <v>906</v>
      </c>
      <c r="G3483" t="str">
        <f t="shared" si="4498"/>
        <v/>
      </c>
      <c r="J3483" s="24"/>
      <c r="K3483" s="24">
        <f ca="1">SUMIF($3:$3,K$2,3483:3483)</f>
        <v>1672254.9729796899</v>
      </c>
      <c r="L3483" s="24">
        <f ca="1">SUMIF($3:$3,L$2,3483:3483)</f>
        <v>15388746.81825489</v>
      </c>
      <c r="M3483" s="24">
        <f ca="1">SUMIF($3:$3,M$2,3483:3483)</f>
        <v>46018709.583929732</v>
      </c>
      <c r="N3483" s="24">
        <f ca="1">SUMIF($3:$3,N$2,3483:3483)</f>
        <v>94180056.834577113</v>
      </c>
      <c r="O3483" s="24">
        <f ca="1">SUMIF($3:$3,O$2,3483:3483)</f>
        <v>160076415.7410239</v>
      </c>
      <c r="P3483" s="24">
        <f ca="1">SUMIF($3:$3,P$2,3483:3483)</f>
        <v>243834973.48377883</v>
      </c>
      <c r="R3483" s="24"/>
      <c r="S3483" s="24">
        <f t="shared" ref="S3483" ca="1" si="4571">S3475</f>
        <v>0</v>
      </c>
      <c r="T3483" s="24">
        <f t="shared" ref="T3483:AX3483" ca="1" si="4572">T3475</f>
        <v>0</v>
      </c>
      <c r="U3483" s="24">
        <f t="shared" ca="1" si="4572"/>
        <v>0</v>
      </c>
      <c r="V3483" s="24">
        <f t="shared" ca="1" si="4572"/>
        <v>0</v>
      </c>
      <c r="W3483" s="24">
        <f t="shared" ca="1" si="4572"/>
        <v>0</v>
      </c>
      <c r="X3483" s="24">
        <f t="shared" ca="1" si="4572"/>
        <v>41897.396254161096</v>
      </c>
      <c r="Y3483" s="24">
        <f t="shared" ca="1" si="4572"/>
        <v>101016.71586718746</v>
      </c>
      <c r="Z3483" s="24">
        <f t="shared" ca="1" si="4572"/>
        <v>156645.35057382815</v>
      </c>
      <c r="AA3483" s="24">
        <f t="shared" ca="1" si="4572"/>
        <v>222127.55354513664</v>
      </c>
      <c r="AB3483" s="24">
        <f t="shared" ca="1" si="4572"/>
        <v>296970.6463678797</v>
      </c>
      <c r="AC3483" s="24">
        <f t="shared" ca="1" si="4572"/>
        <v>380706.58454948571</v>
      </c>
      <c r="AD3483" s="24">
        <f t="shared" ca="1" si="4572"/>
        <v>472890.72582201136</v>
      </c>
      <c r="AE3483" s="24">
        <f t="shared" ca="1" si="4572"/>
        <v>558921.1078866059</v>
      </c>
      <c r="AF3483" s="24">
        <f t="shared" ca="1" si="4572"/>
        <v>625797.02109581756</v>
      </c>
      <c r="AG3483" s="24">
        <f t="shared" ca="1" si="4572"/>
        <v>747750.81449102645</v>
      </c>
      <c r="AH3483" s="24">
        <f t="shared" ca="1" si="4572"/>
        <v>878279.19646647503</v>
      </c>
      <c r="AI3483" s="24">
        <f t="shared" ca="1" si="4572"/>
        <v>1005637.2813431518</v>
      </c>
      <c r="AJ3483" s="24">
        <f t="shared" ca="1" si="4572"/>
        <v>1145390.4369759937</v>
      </c>
      <c r="AK3483" s="24">
        <f t="shared" ca="1" si="4572"/>
        <v>1296918.9098271939</v>
      </c>
      <c r="AL3483" s="24">
        <f t="shared" ca="1" si="4572"/>
        <v>1459633.9340358344</v>
      </c>
      <c r="AM3483" s="24">
        <f t="shared" ca="1" si="4572"/>
        <v>1632976.1820340422</v>
      </c>
      <c r="AN3483" s="24">
        <f t="shared" ca="1" si="4572"/>
        <v>1816414.2926323402</v>
      </c>
      <c r="AO3483" s="24">
        <f t="shared" ca="1" si="4572"/>
        <v>2009443.4727007232</v>
      </c>
      <c r="AP3483" s="24">
        <f t="shared" ca="1" si="4572"/>
        <v>2211584.1687656865</v>
      </c>
      <c r="AQ3483" s="24">
        <f t="shared" ca="1" si="4572"/>
        <v>2422732.8616274027</v>
      </c>
      <c r="AR3483" s="24">
        <f t="shared" ca="1" si="4572"/>
        <v>2640344.414676032</v>
      </c>
      <c r="AS3483" s="24">
        <f t="shared" ca="1" si="4572"/>
        <v>2881626.5514022307</v>
      </c>
      <c r="AT3483" s="24">
        <f t="shared" ca="1" si="4572"/>
        <v>3131771.1845421186</v>
      </c>
      <c r="AU3483" s="24">
        <f t="shared" ca="1" si="4572"/>
        <v>3379019.0330250128</v>
      </c>
      <c r="AV3483" s="24">
        <f t="shared" ca="1" si="4572"/>
        <v>3638921.7890837626</v>
      </c>
      <c r="AW3483" s="24">
        <f t="shared" ca="1" si="4572"/>
        <v>3910846.7073395727</v>
      </c>
      <c r="AX3483" s="24">
        <f t="shared" ca="1" si="4572"/>
        <v>4194192.6796825952</v>
      </c>
      <c r="AY3483" s="24">
        <f t="shared" ref="AY3483:CD3483" ca="1" si="4573">AY3475</f>
        <v>4488388.653408465</v>
      </c>
      <c r="AZ3483" s="24">
        <f t="shared" ca="1" si="4573"/>
        <v>4792892.1284480421</v>
      </c>
      <c r="BA3483" s="24">
        <f t="shared" ca="1" si="4573"/>
        <v>5107187.7297356408</v>
      </c>
      <c r="BB3483" s="24">
        <f t="shared" ca="1" si="4573"/>
        <v>5430785.8509588568</v>
      </c>
      <c r="BC3483" s="24">
        <f t="shared" ca="1" si="4573"/>
        <v>5763591.025550914</v>
      </c>
      <c r="BD3483" s="24">
        <f t="shared" ca="1" si="4573"/>
        <v>6102943.4272348685</v>
      </c>
      <c r="BE3483" s="24">
        <f t="shared" ca="1" si="4573"/>
        <v>6466200.5859186249</v>
      </c>
      <c r="BF3483" s="24">
        <f t="shared" ca="1" si="4573"/>
        <v>6838475.814918193</v>
      </c>
      <c r="BG3483" s="24">
        <f t="shared" ca="1" si="4573"/>
        <v>7208002.0544677824</v>
      </c>
      <c r="BH3483" s="24">
        <f t="shared" ca="1" si="4573"/>
        <v>7590323.607039893</v>
      </c>
      <c r="BI3483" s="24">
        <f t="shared" ca="1" si="4573"/>
        <v>7984800.7069834005</v>
      </c>
      <c r="BJ3483" s="24">
        <f t="shared" ca="1" si="4573"/>
        <v>8390825.5769297294</v>
      </c>
      <c r="BK3483" s="24">
        <f t="shared" ca="1" si="4573"/>
        <v>8807820.8283787407</v>
      </c>
      <c r="BL3483" s="24">
        <f t="shared" ca="1" si="4573"/>
        <v>9235237.9422553051</v>
      </c>
      <c r="BM3483" s="24">
        <f t="shared" ca="1" si="4573"/>
        <v>9672555.8254380412</v>
      </c>
      <c r="BN3483" s="24">
        <f t="shared" ca="1" si="4573"/>
        <v>10119279.439461637</v>
      </c>
      <c r="BO3483" s="24">
        <f t="shared" ca="1" si="4573"/>
        <v>10575326.640185554</v>
      </c>
      <c r="BP3483" s="24">
        <f t="shared" ca="1" si="4573"/>
        <v>11037921.80098585</v>
      </c>
      <c r="BQ3483" s="24">
        <f t="shared" ca="1" si="4573"/>
        <v>11524584.141121831</v>
      </c>
      <c r="BR3483" s="24">
        <f t="shared" ca="1" si="4573"/>
        <v>12020348.617501017</v>
      </c>
      <c r="BS3483" s="24">
        <f t="shared" ca="1" si="4573"/>
        <v>12513443.967061238</v>
      </c>
      <c r="BT3483" s="24">
        <f t="shared" ca="1" si="4573"/>
        <v>13019410.499143455</v>
      </c>
      <c r="BU3483" s="24">
        <f t="shared" ca="1" si="4573"/>
        <v>13537604.654621556</v>
      </c>
      <c r="BV3483" s="24">
        <f t="shared" ca="1" si="4573"/>
        <v>14067415.052325759</v>
      </c>
      <c r="BW3483" s="24">
        <f t="shared" ca="1" si="4573"/>
        <v>14608260.880144741</v>
      </c>
      <c r="BX3483" s="24">
        <f t="shared" ca="1" si="4573"/>
        <v>15159590.366572779</v>
      </c>
      <c r="BY3483" s="24">
        <f t="shared" ca="1" si="4573"/>
        <v>15720879.328679413</v>
      </c>
      <c r="BZ3483" s="24">
        <f t="shared" ca="1" si="4573"/>
        <v>16291629.79268072</v>
      </c>
      <c r="CA3483" s="24">
        <f t="shared" ca="1" si="4573"/>
        <v>16871776.233003534</v>
      </c>
      <c r="CB3483" s="24">
        <f t="shared" ca="1" si="4573"/>
        <v>17458423.931178413</v>
      </c>
      <c r="CC3483" s="24">
        <f t="shared" ca="1" si="4573"/>
        <v>18069264.253876522</v>
      </c>
      <c r="CD3483" s="24">
        <f t="shared" ca="1" si="4573"/>
        <v>18689252.138689734</v>
      </c>
      <c r="CE3483" s="24">
        <f t="shared" ref="CE3483:CK3483" ca="1" si="4574">CE3475</f>
        <v>19306614.051262297</v>
      </c>
      <c r="CF3483" s="24">
        <f t="shared" ca="1" si="4574"/>
        <v>19936888.143206216</v>
      </c>
      <c r="CG3483" s="24">
        <f t="shared" ca="1" si="4574"/>
        <v>20579428.805552945</v>
      </c>
      <c r="CH3483" s="24">
        <f t="shared" ca="1" si="4574"/>
        <v>21233622.70978234</v>
      </c>
      <c r="CI3483" s="24">
        <f t="shared" ca="1" si="4574"/>
        <v>21898887.193800259</v>
      </c>
      <c r="CJ3483" s="24">
        <f t="shared" ca="1" si="4574"/>
        <v>22574668.728617288</v>
      </c>
      <c r="CK3483" s="24">
        <f t="shared" ca="1" si="4574"/>
        <v>23260441.461693458</v>
      </c>
      <c r="CL3483" s="24">
        <f t="shared" ref="CL3483" ca="1" si="4575">CL3475</f>
        <v>23955705.833115824</v>
      </c>
    </row>
    <row r="3484" spans="2:90" x14ac:dyDescent="0.4">
      <c r="B3484" s="121" t="s">
        <v>963</v>
      </c>
      <c r="D3484" t="s">
        <v>944</v>
      </c>
      <c r="E3484" t="s">
        <v>906</v>
      </c>
      <c r="G3484" t="str">
        <f t="shared" si="4498"/>
        <v/>
      </c>
      <c r="J3484" s="432"/>
      <c r="K3484" s="432">
        <f ca="1">SUMIF($3:$3,K$2,3484:3484)</f>
        <v>1673953.3371188752</v>
      </c>
      <c r="L3484" s="432">
        <f ca="1">SUMIF($3:$3,L$2,3484:3484)</f>
        <v>15388746.81825489</v>
      </c>
      <c r="M3484" s="432">
        <f ca="1">SUMIF($3:$3,M$2,3484:3484)</f>
        <v>46018709.583929732</v>
      </c>
      <c r="N3484" s="432">
        <f ca="1">SUMIF($3:$3,N$2,3484:3484)</f>
        <v>94180056.834577113</v>
      </c>
      <c r="O3484" s="432">
        <f ca="1">SUMIF($3:$3,O$2,3484:3484)</f>
        <v>160076415.7410239</v>
      </c>
      <c r="P3484" s="432">
        <f ca="1">SUMIF($3:$3,P$2,3484:3484)</f>
        <v>243834973.48377883</v>
      </c>
      <c r="R3484" s="24"/>
      <c r="S3484" s="432">
        <f t="shared" ref="S3484" ca="1" si="4576">SUM(S3480:S3483)</f>
        <v>0</v>
      </c>
      <c r="T3484" s="432">
        <f t="shared" ref="T3484:AX3484" ca="1" si="4577">SUM(T3480:T3483)</f>
        <v>-38862.533333333333</v>
      </c>
      <c r="U3484" s="432">
        <f t="shared" ca="1" si="4577"/>
        <v>-27929.460555555554</v>
      </c>
      <c r="V3484" s="432">
        <f t="shared" ca="1" si="4577"/>
        <v>-1168.8666412037155</v>
      </c>
      <c r="W3484" s="432">
        <f t="shared" ca="1" si="4577"/>
        <v>40436.412499999977</v>
      </c>
      <c r="X3484" s="432">
        <f t="shared" ca="1" si="4577"/>
        <v>71120.208423438875</v>
      </c>
      <c r="Y3484" s="432">
        <f t="shared" ca="1" si="4577"/>
        <v>101016.71586718746</v>
      </c>
      <c r="Z3484" s="432">
        <f t="shared" ca="1" si="4577"/>
        <v>156645.35057382815</v>
      </c>
      <c r="AA3484" s="432">
        <f t="shared" ca="1" si="4577"/>
        <v>222127.55354513664</v>
      </c>
      <c r="AB3484" s="432">
        <f t="shared" ca="1" si="4577"/>
        <v>296970.6463678797</v>
      </c>
      <c r="AC3484" s="432">
        <f t="shared" ca="1" si="4577"/>
        <v>380706.58454948571</v>
      </c>
      <c r="AD3484" s="432">
        <f t="shared" ca="1" si="4577"/>
        <v>472890.72582201136</v>
      </c>
      <c r="AE3484" s="432">
        <f t="shared" ca="1" si="4577"/>
        <v>558921.1078866059</v>
      </c>
      <c r="AF3484" s="432">
        <f t="shared" ca="1" si="4577"/>
        <v>625797.02109581756</v>
      </c>
      <c r="AG3484" s="432">
        <f t="shared" ca="1" si="4577"/>
        <v>747750.81449102645</v>
      </c>
      <c r="AH3484" s="432">
        <f t="shared" ca="1" si="4577"/>
        <v>878279.19646647503</v>
      </c>
      <c r="AI3484" s="432">
        <f t="shared" ca="1" si="4577"/>
        <v>1005637.2813431518</v>
      </c>
      <c r="AJ3484" s="432">
        <f t="shared" ca="1" si="4577"/>
        <v>1145390.4369759937</v>
      </c>
      <c r="AK3484" s="432">
        <f t="shared" ca="1" si="4577"/>
        <v>1296918.9098271939</v>
      </c>
      <c r="AL3484" s="432">
        <f t="shared" ca="1" si="4577"/>
        <v>1459633.9340358344</v>
      </c>
      <c r="AM3484" s="432">
        <f t="shared" ca="1" si="4577"/>
        <v>1632976.1820340422</v>
      </c>
      <c r="AN3484" s="432">
        <f t="shared" ca="1" si="4577"/>
        <v>1816414.2926323402</v>
      </c>
      <c r="AO3484" s="432">
        <f t="shared" ca="1" si="4577"/>
        <v>2009443.4727007232</v>
      </c>
      <c r="AP3484" s="432">
        <f t="shared" ca="1" si="4577"/>
        <v>2211584.1687656865</v>
      </c>
      <c r="AQ3484" s="432">
        <f t="shared" ca="1" si="4577"/>
        <v>2422732.8616274027</v>
      </c>
      <c r="AR3484" s="432">
        <f t="shared" ca="1" si="4577"/>
        <v>2640344.414676032</v>
      </c>
      <c r="AS3484" s="432">
        <f t="shared" ca="1" si="4577"/>
        <v>2881626.5514022307</v>
      </c>
      <c r="AT3484" s="432">
        <f t="shared" ca="1" si="4577"/>
        <v>3131771.1845421186</v>
      </c>
      <c r="AU3484" s="432">
        <f t="shared" ca="1" si="4577"/>
        <v>3379019.0330250128</v>
      </c>
      <c r="AV3484" s="432">
        <f t="shared" ca="1" si="4577"/>
        <v>3638921.7890837626</v>
      </c>
      <c r="AW3484" s="432">
        <f t="shared" ca="1" si="4577"/>
        <v>3910846.7073395727</v>
      </c>
      <c r="AX3484" s="432">
        <f t="shared" ca="1" si="4577"/>
        <v>4194192.6796825952</v>
      </c>
      <c r="AY3484" s="432">
        <f t="shared" ref="AY3484:CD3484" ca="1" si="4578">SUM(AY3480:AY3483)</f>
        <v>4488388.653408465</v>
      </c>
      <c r="AZ3484" s="432">
        <f t="shared" ca="1" si="4578"/>
        <v>4792892.1284480421</v>
      </c>
      <c r="BA3484" s="432">
        <f t="shared" ca="1" si="4578"/>
        <v>5107187.7297356408</v>
      </c>
      <c r="BB3484" s="432">
        <f t="shared" ca="1" si="4578"/>
        <v>5430785.8509588568</v>
      </c>
      <c r="BC3484" s="432">
        <f t="shared" ca="1" si="4578"/>
        <v>5763591.025550914</v>
      </c>
      <c r="BD3484" s="432">
        <f t="shared" ca="1" si="4578"/>
        <v>6102943.4272348685</v>
      </c>
      <c r="BE3484" s="432">
        <f t="shared" ca="1" si="4578"/>
        <v>6466200.5859186249</v>
      </c>
      <c r="BF3484" s="432">
        <f t="shared" ca="1" si="4578"/>
        <v>6838475.814918193</v>
      </c>
      <c r="BG3484" s="432">
        <f t="shared" ca="1" si="4578"/>
        <v>7208002.0544677824</v>
      </c>
      <c r="BH3484" s="432">
        <f t="shared" ca="1" si="4578"/>
        <v>7590323.607039893</v>
      </c>
      <c r="BI3484" s="432">
        <f t="shared" ca="1" si="4578"/>
        <v>7984800.7069834005</v>
      </c>
      <c r="BJ3484" s="432">
        <f t="shared" ca="1" si="4578"/>
        <v>8390825.5769297294</v>
      </c>
      <c r="BK3484" s="432">
        <f t="shared" ca="1" si="4578"/>
        <v>8807820.8283787407</v>
      </c>
      <c r="BL3484" s="432">
        <f t="shared" ca="1" si="4578"/>
        <v>9235237.9422553051</v>
      </c>
      <c r="BM3484" s="432">
        <f t="shared" ca="1" si="4578"/>
        <v>9672555.8254380412</v>
      </c>
      <c r="BN3484" s="432">
        <f t="shared" ca="1" si="4578"/>
        <v>10119279.439461637</v>
      </c>
      <c r="BO3484" s="432">
        <f t="shared" ca="1" si="4578"/>
        <v>10575326.640185554</v>
      </c>
      <c r="BP3484" s="432">
        <f t="shared" ca="1" si="4578"/>
        <v>11037921.80098585</v>
      </c>
      <c r="BQ3484" s="432">
        <f t="shared" ca="1" si="4578"/>
        <v>11524584.141121831</v>
      </c>
      <c r="BR3484" s="432">
        <f t="shared" ca="1" si="4578"/>
        <v>12020348.617501017</v>
      </c>
      <c r="BS3484" s="432">
        <f t="shared" ca="1" si="4578"/>
        <v>12513443.967061238</v>
      </c>
      <c r="BT3484" s="432">
        <f t="shared" ca="1" si="4578"/>
        <v>13019410.499143455</v>
      </c>
      <c r="BU3484" s="432">
        <f t="shared" ca="1" si="4578"/>
        <v>13537604.654621556</v>
      </c>
      <c r="BV3484" s="432">
        <f t="shared" ca="1" si="4578"/>
        <v>14067415.052325759</v>
      </c>
      <c r="BW3484" s="432">
        <f t="shared" ca="1" si="4578"/>
        <v>14608260.880144741</v>
      </c>
      <c r="BX3484" s="432">
        <f t="shared" ca="1" si="4578"/>
        <v>15159590.366572779</v>
      </c>
      <c r="BY3484" s="432">
        <f t="shared" ca="1" si="4578"/>
        <v>15720879.328679413</v>
      </c>
      <c r="BZ3484" s="432">
        <f t="shared" ca="1" si="4578"/>
        <v>16291629.79268072</v>
      </c>
      <c r="CA3484" s="432">
        <f t="shared" ca="1" si="4578"/>
        <v>16871776.233003534</v>
      </c>
      <c r="CB3484" s="432">
        <f t="shared" ca="1" si="4578"/>
        <v>17458423.931178413</v>
      </c>
      <c r="CC3484" s="432">
        <f t="shared" ca="1" si="4578"/>
        <v>18069264.253876522</v>
      </c>
      <c r="CD3484" s="432">
        <f t="shared" ca="1" si="4578"/>
        <v>18689252.138689734</v>
      </c>
      <c r="CE3484" s="432">
        <f t="shared" ref="CE3484:CK3484" ca="1" si="4579">SUM(CE3480:CE3483)</f>
        <v>19306614.051262297</v>
      </c>
      <c r="CF3484" s="432">
        <f t="shared" ca="1" si="4579"/>
        <v>19936888.143206216</v>
      </c>
      <c r="CG3484" s="432">
        <f t="shared" ca="1" si="4579"/>
        <v>20579428.805552945</v>
      </c>
      <c r="CH3484" s="432">
        <f t="shared" ca="1" si="4579"/>
        <v>21233622.70978234</v>
      </c>
      <c r="CI3484" s="432">
        <f t="shared" ca="1" si="4579"/>
        <v>21898887.193800259</v>
      </c>
      <c r="CJ3484" s="432">
        <f t="shared" ca="1" si="4579"/>
        <v>22574668.728617288</v>
      </c>
      <c r="CK3484" s="432">
        <f t="shared" ca="1" si="4579"/>
        <v>23260441.461693458</v>
      </c>
      <c r="CL3484" s="432">
        <f t="shared" ref="CL3484" ca="1" si="4580">SUM(CL3480:CL3483)</f>
        <v>23955705.833115824</v>
      </c>
    </row>
    <row r="3485" spans="2:90" x14ac:dyDescent="0.4">
      <c r="B3485" s="152"/>
      <c r="D3485" t="s">
        <v>944</v>
      </c>
      <c r="E3485" t="s">
        <v>906</v>
      </c>
      <c r="G3485" t="str">
        <f t="shared" si="4498"/>
        <v/>
      </c>
      <c r="J3485" s="24"/>
      <c r="K3485" s="24"/>
      <c r="L3485" s="24"/>
      <c r="M3485" s="24"/>
      <c r="N3485" s="24"/>
      <c r="O3485" s="24"/>
      <c r="P3485" s="24"/>
      <c r="R3485" s="24"/>
      <c r="S3485" s="24"/>
      <c r="T3485" s="24"/>
      <c r="U3485" s="24"/>
      <c r="V3485" s="24"/>
      <c r="W3485" s="24"/>
      <c r="X3485" s="24"/>
      <c r="Y3485" s="24"/>
      <c r="Z3485" s="24"/>
      <c r="AA3485" s="24"/>
      <c r="AB3485" s="24"/>
      <c r="AC3485" s="24"/>
      <c r="AD3485" s="24"/>
      <c r="AE3485" s="24"/>
      <c r="AF3485" s="24"/>
      <c r="AG3485" s="24"/>
      <c r="AH3485" s="24"/>
      <c r="AI3485" s="24"/>
      <c r="AJ3485" s="24"/>
      <c r="AK3485" s="24"/>
      <c r="AL3485" s="24"/>
      <c r="AM3485" s="24"/>
      <c r="AN3485" s="24"/>
      <c r="AO3485" s="24"/>
      <c r="AP3485" s="24"/>
      <c r="AQ3485" s="24"/>
      <c r="AR3485" s="24"/>
      <c r="AS3485" s="24"/>
      <c r="AT3485" s="24"/>
      <c r="AU3485" s="24"/>
      <c r="AV3485" s="24"/>
      <c r="AW3485" s="24"/>
      <c r="AX3485" s="24"/>
      <c r="AY3485" s="24"/>
      <c r="AZ3485" s="24"/>
      <c r="BA3485" s="24"/>
      <c r="BB3485" s="24"/>
      <c r="BC3485" s="24"/>
      <c r="BD3485" s="24"/>
      <c r="BE3485" s="24"/>
      <c r="BF3485" s="24"/>
      <c r="BG3485" s="24"/>
      <c r="BH3485" s="24"/>
      <c r="BI3485" s="24"/>
      <c r="BJ3485" s="24"/>
      <c r="BK3485" s="24"/>
      <c r="BL3485" s="24"/>
      <c r="BM3485" s="24"/>
      <c r="BN3485" s="24"/>
      <c r="BO3485" s="24"/>
      <c r="BP3485" s="24"/>
      <c r="BQ3485" s="24"/>
      <c r="BR3485" s="24"/>
      <c r="BS3485" s="24"/>
      <c r="BT3485" s="24"/>
      <c r="BU3485" s="24"/>
      <c r="BV3485" s="24"/>
      <c r="BW3485" s="24"/>
      <c r="BX3485" s="24"/>
      <c r="BY3485" s="24"/>
      <c r="BZ3485" s="24"/>
      <c r="CA3485" s="24"/>
      <c r="CB3485" s="24"/>
      <c r="CC3485" s="24"/>
      <c r="CD3485" s="24"/>
      <c r="CE3485" s="24"/>
      <c r="CF3485" s="24"/>
      <c r="CG3485" s="24"/>
      <c r="CH3485" s="24"/>
      <c r="CI3485" s="24"/>
      <c r="CJ3485" s="24"/>
      <c r="CK3485" s="24"/>
      <c r="CL3485" s="24"/>
    </row>
    <row r="3486" spans="2:90" x14ac:dyDescent="0.4">
      <c r="B3486" s="122" t="s">
        <v>964</v>
      </c>
      <c r="C3486" s="254"/>
      <c r="D3486" s="254" t="s">
        <v>944</v>
      </c>
      <c r="E3486" s="254" t="s">
        <v>906</v>
      </c>
      <c r="F3486" s="254"/>
      <c r="G3486" s="254" t="str">
        <f t="shared" si="4498"/>
        <v/>
      </c>
      <c r="H3486" s="254">
        <f ca="1">+(IRR(S3484:CK3484)+1)^12-1</f>
        <v>482.1289107604569</v>
      </c>
      <c r="J3486" s="24"/>
      <c r="K3486" s="24"/>
      <c r="L3486" s="24"/>
      <c r="M3486" s="24"/>
      <c r="N3486" s="24"/>
      <c r="O3486" s="24"/>
      <c r="P3486" s="24"/>
      <c r="R3486" s="24"/>
      <c r="S3486" s="24"/>
      <c r="T3486" s="24"/>
      <c r="U3486" s="24"/>
      <c r="V3486" s="24"/>
      <c r="W3486" s="24"/>
      <c r="X3486" s="24"/>
      <c r="Y3486" s="24"/>
      <c r="Z3486" s="24"/>
      <c r="AA3486" s="24"/>
      <c r="AB3486" s="24"/>
      <c r="AC3486" s="24"/>
      <c r="AD3486" s="24"/>
      <c r="AE3486" s="24"/>
      <c r="AF3486" s="24"/>
      <c r="AG3486" s="24"/>
      <c r="AH3486" s="24"/>
      <c r="AI3486" s="24"/>
      <c r="AJ3486" s="24"/>
      <c r="AK3486" s="24"/>
      <c r="AL3486" s="24"/>
      <c r="AM3486" s="24"/>
      <c r="AN3486" s="24"/>
      <c r="AO3486" s="24"/>
      <c r="AP3486" s="24"/>
      <c r="AQ3486" s="24"/>
      <c r="AR3486" s="24"/>
      <c r="AS3486" s="24"/>
      <c r="AT3486" s="24"/>
      <c r="AU3486" s="24"/>
      <c r="AV3486" s="24"/>
      <c r="AW3486" s="24"/>
      <c r="AX3486" s="24"/>
      <c r="AY3486" s="24"/>
      <c r="AZ3486" s="24"/>
      <c r="BA3486" s="24"/>
      <c r="BB3486" s="24"/>
      <c r="BC3486" s="24"/>
      <c r="BD3486" s="24"/>
      <c r="BE3486" s="24"/>
      <c r="BF3486" s="24"/>
      <c r="BG3486" s="24"/>
      <c r="BH3486" s="24"/>
      <c r="BI3486" s="24"/>
      <c r="BJ3486" s="24"/>
      <c r="BK3486" s="24"/>
      <c r="BL3486" s="24"/>
      <c r="BM3486" s="24"/>
      <c r="BN3486" s="24"/>
      <c r="BO3486" s="24"/>
      <c r="BP3486" s="24"/>
      <c r="BQ3486" s="24"/>
      <c r="BR3486" s="24"/>
      <c r="BS3486" s="24"/>
      <c r="BT3486" s="24"/>
      <c r="BU3486" s="24"/>
      <c r="BV3486" s="24"/>
      <c r="BW3486" s="24"/>
      <c r="BX3486" s="24"/>
      <c r="BY3486" s="24"/>
      <c r="BZ3486" s="24"/>
      <c r="CA3486" s="24"/>
      <c r="CB3486" s="24"/>
      <c r="CC3486" s="24"/>
      <c r="CD3486" s="24"/>
      <c r="CE3486" s="24"/>
      <c r="CF3486" s="24"/>
      <c r="CG3486" s="24"/>
      <c r="CH3486" s="24"/>
      <c r="CI3486" s="24"/>
      <c r="CJ3486" s="24"/>
      <c r="CK3486" s="24"/>
      <c r="CL3486" s="24"/>
    </row>
    <row r="3487" spans="2:90" x14ac:dyDescent="0.4">
      <c r="B3487" s="152"/>
      <c r="D3487" t="s">
        <v>944</v>
      </c>
      <c r="E3487" t="s">
        <v>906</v>
      </c>
      <c r="G3487" t="str">
        <f t="shared" si="4498"/>
        <v/>
      </c>
      <c r="J3487" s="24"/>
      <c r="K3487" s="24"/>
      <c r="L3487" s="24"/>
      <c r="M3487" s="24"/>
      <c r="N3487" s="24"/>
      <c r="O3487" s="24"/>
      <c r="P3487" s="24"/>
      <c r="R3487" s="24"/>
      <c r="S3487" s="24"/>
      <c r="T3487" s="24"/>
      <c r="U3487" s="24"/>
      <c r="V3487" s="24"/>
      <c r="W3487" s="24"/>
      <c r="X3487" s="24"/>
      <c r="Y3487" s="24"/>
      <c r="Z3487" s="24"/>
      <c r="AA3487" s="24"/>
      <c r="AB3487" s="24"/>
      <c r="AC3487" s="24"/>
      <c r="AD3487" s="24"/>
      <c r="AE3487" s="24"/>
      <c r="AF3487" s="24"/>
      <c r="AG3487" s="24"/>
      <c r="AH3487" s="24"/>
      <c r="AI3487" s="24"/>
      <c r="AJ3487" s="24"/>
      <c r="AK3487" s="24"/>
      <c r="AL3487" s="24"/>
      <c r="AM3487" s="24"/>
      <c r="AN3487" s="24"/>
      <c r="AO3487" s="24"/>
      <c r="AP3487" s="24"/>
      <c r="AQ3487" s="24"/>
      <c r="AR3487" s="24"/>
      <c r="AS3487" s="24"/>
      <c r="AT3487" s="24"/>
      <c r="AU3487" s="24"/>
      <c r="AV3487" s="24"/>
      <c r="AW3487" s="24"/>
      <c r="AX3487" s="24"/>
      <c r="AY3487" s="24"/>
      <c r="AZ3487" s="24"/>
      <c r="BA3487" s="24"/>
      <c r="BB3487" s="24"/>
      <c r="BC3487" s="24"/>
      <c r="BD3487" s="24"/>
      <c r="BE3487" s="24"/>
      <c r="BF3487" s="24"/>
      <c r="BG3487" s="24"/>
      <c r="BH3487" s="24"/>
      <c r="BI3487" s="24"/>
      <c r="BJ3487" s="24"/>
      <c r="BK3487" s="24"/>
      <c r="BL3487" s="24"/>
      <c r="BM3487" s="24"/>
      <c r="BN3487" s="24"/>
      <c r="BO3487" s="24"/>
      <c r="BP3487" s="24"/>
      <c r="BQ3487" s="24"/>
      <c r="BR3487" s="24"/>
      <c r="BS3487" s="24"/>
      <c r="BT3487" s="24"/>
      <c r="BU3487" s="24"/>
      <c r="BV3487" s="24"/>
      <c r="BW3487" s="24"/>
      <c r="BX3487" s="24"/>
      <c r="BY3487" s="24"/>
      <c r="BZ3487" s="24"/>
      <c r="CA3487" s="24"/>
      <c r="CB3487" s="24"/>
      <c r="CC3487" s="24"/>
      <c r="CD3487" s="24"/>
      <c r="CE3487" s="24"/>
      <c r="CF3487" s="24"/>
      <c r="CG3487" s="24"/>
      <c r="CH3487" s="24"/>
      <c r="CI3487" s="24"/>
      <c r="CJ3487" s="24"/>
      <c r="CK3487" s="24"/>
      <c r="CL3487" s="24"/>
    </row>
    <row r="3488" spans="2:90" x14ac:dyDescent="0.4">
      <c r="B3488" s="93" t="s">
        <v>965</v>
      </c>
      <c r="D3488" t="s">
        <v>944</v>
      </c>
      <c r="E3488" t="s">
        <v>906</v>
      </c>
      <c r="G3488" t="str">
        <f t="shared" si="4498"/>
        <v/>
      </c>
      <c r="J3488" s="24"/>
      <c r="K3488" s="24">
        <f>SUMIF($3:$3,K$2,3488:3488)</f>
        <v>0</v>
      </c>
      <c r="L3488" s="24">
        <f>SUMIF($3:$3,L$2,3488:3488)</f>
        <v>0</v>
      </c>
      <c r="M3488" s="24">
        <f>SUMIF($3:$3,M$2,3488:3488)</f>
        <v>0</v>
      </c>
      <c r="N3488" s="24">
        <f>SUMIF($3:$3,N$2,3488:3488)</f>
        <v>0</v>
      </c>
      <c r="O3488" s="24">
        <f>SUMIF($3:$3,O$2,3488:3488)</f>
        <v>0</v>
      </c>
      <c r="P3488" s="24">
        <f>SUMIF($3:$3,P$2,3488:3488)</f>
        <v>0</v>
      </c>
      <c r="R3488" s="24"/>
      <c r="S3488" s="77"/>
      <c r="T3488" s="77"/>
      <c r="U3488" s="77"/>
      <c r="V3488" s="77"/>
      <c r="W3488" s="77"/>
      <c r="X3488" s="77"/>
      <c r="Y3488" s="77"/>
      <c r="Z3488" s="77"/>
      <c r="AA3488" s="77"/>
      <c r="AB3488" s="77"/>
      <c r="AC3488" s="77"/>
      <c r="AD3488" s="77"/>
      <c r="AE3488" s="77"/>
      <c r="AF3488" s="77"/>
      <c r="AG3488" s="77"/>
      <c r="AH3488" s="77"/>
      <c r="AI3488" s="77"/>
      <c r="AJ3488" s="77"/>
      <c r="AK3488" s="77"/>
      <c r="AL3488" s="77"/>
      <c r="AM3488" s="77"/>
      <c r="AN3488" s="77"/>
      <c r="AO3488" s="77"/>
      <c r="AP3488" s="77"/>
      <c r="AQ3488" s="77"/>
      <c r="AR3488" s="77"/>
      <c r="AS3488" s="77"/>
      <c r="AT3488" s="77"/>
      <c r="AU3488" s="77"/>
      <c r="AV3488" s="77"/>
      <c r="AW3488" s="77"/>
      <c r="AX3488" s="77"/>
      <c r="AY3488" s="77"/>
      <c r="AZ3488" s="77"/>
      <c r="BA3488" s="77"/>
      <c r="BB3488" s="77"/>
      <c r="BC3488" s="77"/>
      <c r="BD3488" s="77"/>
      <c r="BE3488" s="77"/>
      <c r="BF3488" s="77"/>
      <c r="BG3488" s="77"/>
      <c r="BH3488" s="77"/>
      <c r="BI3488" s="77"/>
      <c r="BJ3488" s="77"/>
      <c r="BK3488" s="77"/>
      <c r="BL3488" s="77"/>
      <c r="BM3488" s="77"/>
      <c r="BN3488" s="77"/>
      <c r="BO3488" s="77"/>
      <c r="BP3488" s="77"/>
      <c r="BQ3488" s="77"/>
      <c r="BR3488" s="77"/>
      <c r="BS3488" s="77"/>
      <c r="BT3488" s="77"/>
      <c r="BU3488" s="77"/>
      <c r="BV3488" s="77"/>
      <c r="BW3488" s="77"/>
      <c r="BX3488" s="77"/>
      <c r="BY3488" s="77"/>
      <c r="BZ3488" s="77"/>
      <c r="CA3488" s="77"/>
      <c r="CB3488" s="77"/>
      <c r="CC3488" s="77"/>
      <c r="CD3488" s="77"/>
      <c r="CE3488" s="77"/>
      <c r="CF3488" s="77"/>
      <c r="CG3488" s="77"/>
      <c r="CH3488" s="77"/>
      <c r="CI3488" s="77"/>
      <c r="CJ3488" s="77"/>
      <c r="CK3488" s="77"/>
      <c r="CL3488" s="77"/>
    </row>
    <row r="3489" spans="2:90" x14ac:dyDescent="0.4">
      <c r="B3489" s="152" t="s">
        <v>966</v>
      </c>
      <c r="D3489" t="s">
        <v>944</v>
      </c>
      <c r="E3489" t="s">
        <v>906</v>
      </c>
      <c r="G3489" t="str">
        <f t="shared" si="4498"/>
        <v/>
      </c>
      <c r="J3489" s="24"/>
      <c r="K3489" s="24">
        <f ca="1">SUMIF($3:$3,K$2,3489:3489)</f>
        <v>838.08264909336447</v>
      </c>
      <c r="L3489" s="24">
        <f ca="1">SUMIF($3:$3,L$2,3489:3489)</f>
        <v>0</v>
      </c>
      <c r="M3489" s="24">
        <f ca="1">SUMIF($3:$3,M$2,3489:3489)</f>
        <v>0</v>
      </c>
      <c r="N3489" s="24">
        <f ca="1">SUMIF($3:$3,N$2,3489:3489)</f>
        <v>0</v>
      </c>
      <c r="O3489" s="24">
        <f ca="1">SUMIF($3:$3,O$2,3489:3489)</f>
        <v>0</v>
      </c>
      <c r="P3489" s="24">
        <f ca="1">SUMIF($3:$3,P$2,3489:3489)</f>
        <v>0</v>
      </c>
      <c r="R3489" s="24"/>
      <c r="S3489" s="24">
        <f t="shared" ref="S3489" si="4581">-+S3456</f>
        <v>0</v>
      </c>
      <c r="T3489" s="24">
        <f t="shared" ref="T3489:AX3489" ca="1" si="4582">-+T3456</f>
        <v>0</v>
      </c>
      <c r="U3489" s="24">
        <f t="shared" ca="1" si="4582"/>
        <v>161.92722222222224</v>
      </c>
      <c r="V3489" s="24">
        <f t="shared" ca="1" si="4582"/>
        <v>278.29997453703703</v>
      </c>
      <c r="W3489" s="24">
        <f t="shared" ca="1" si="4582"/>
        <v>283.17025220871921</v>
      </c>
      <c r="X3489" s="24">
        <f t="shared" ca="1" si="4582"/>
        <v>114.68520012538595</v>
      </c>
      <c r="Y3489" s="24">
        <f t="shared" ca="1" si="4582"/>
        <v>0</v>
      </c>
      <c r="Z3489" s="24">
        <f t="shared" ca="1" si="4582"/>
        <v>0</v>
      </c>
      <c r="AA3489" s="24">
        <f t="shared" ca="1" si="4582"/>
        <v>0</v>
      </c>
      <c r="AB3489" s="24">
        <f t="shared" ca="1" si="4582"/>
        <v>0</v>
      </c>
      <c r="AC3489" s="24">
        <f t="shared" ca="1" si="4582"/>
        <v>0</v>
      </c>
      <c r="AD3489" s="24">
        <f t="shared" ca="1" si="4582"/>
        <v>0</v>
      </c>
      <c r="AE3489" s="24">
        <f t="shared" ca="1" si="4582"/>
        <v>0</v>
      </c>
      <c r="AF3489" s="24">
        <f t="shared" ca="1" si="4582"/>
        <v>0</v>
      </c>
      <c r="AG3489" s="24">
        <f t="shared" ca="1" si="4582"/>
        <v>0</v>
      </c>
      <c r="AH3489" s="24">
        <f t="shared" ca="1" si="4582"/>
        <v>0</v>
      </c>
      <c r="AI3489" s="24">
        <f t="shared" ca="1" si="4582"/>
        <v>0</v>
      </c>
      <c r="AJ3489" s="24">
        <f t="shared" ca="1" si="4582"/>
        <v>0</v>
      </c>
      <c r="AK3489" s="24">
        <f t="shared" ca="1" si="4582"/>
        <v>0</v>
      </c>
      <c r="AL3489" s="24">
        <f t="shared" ca="1" si="4582"/>
        <v>0</v>
      </c>
      <c r="AM3489" s="24">
        <f t="shared" ca="1" si="4582"/>
        <v>0</v>
      </c>
      <c r="AN3489" s="24">
        <f t="shared" ca="1" si="4582"/>
        <v>0</v>
      </c>
      <c r="AO3489" s="24">
        <f t="shared" ca="1" si="4582"/>
        <v>0</v>
      </c>
      <c r="AP3489" s="24">
        <f t="shared" ca="1" si="4582"/>
        <v>0</v>
      </c>
      <c r="AQ3489" s="24">
        <f t="shared" ca="1" si="4582"/>
        <v>0</v>
      </c>
      <c r="AR3489" s="24">
        <f t="shared" ca="1" si="4582"/>
        <v>0</v>
      </c>
      <c r="AS3489" s="24">
        <f t="shared" ca="1" si="4582"/>
        <v>0</v>
      </c>
      <c r="AT3489" s="24">
        <f t="shared" ca="1" si="4582"/>
        <v>0</v>
      </c>
      <c r="AU3489" s="24">
        <f t="shared" ca="1" si="4582"/>
        <v>0</v>
      </c>
      <c r="AV3489" s="24">
        <f t="shared" ca="1" si="4582"/>
        <v>0</v>
      </c>
      <c r="AW3489" s="24">
        <f t="shared" ca="1" si="4582"/>
        <v>0</v>
      </c>
      <c r="AX3489" s="24">
        <f t="shared" ca="1" si="4582"/>
        <v>0</v>
      </c>
      <c r="AY3489" s="24">
        <f t="shared" ref="AY3489:CD3489" ca="1" si="4583">-+AY3456</f>
        <v>0</v>
      </c>
      <c r="AZ3489" s="24">
        <f t="shared" ca="1" si="4583"/>
        <v>0</v>
      </c>
      <c r="BA3489" s="24">
        <f t="shared" ca="1" si="4583"/>
        <v>0</v>
      </c>
      <c r="BB3489" s="24">
        <f t="shared" ca="1" si="4583"/>
        <v>0</v>
      </c>
      <c r="BC3489" s="24">
        <f t="shared" ca="1" si="4583"/>
        <v>0</v>
      </c>
      <c r="BD3489" s="24">
        <f t="shared" ca="1" si="4583"/>
        <v>0</v>
      </c>
      <c r="BE3489" s="24">
        <f t="shared" ca="1" si="4583"/>
        <v>0</v>
      </c>
      <c r="BF3489" s="24">
        <f t="shared" ca="1" si="4583"/>
        <v>0</v>
      </c>
      <c r="BG3489" s="24">
        <f t="shared" ca="1" si="4583"/>
        <v>0</v>
      </c>
      <c r="BH3489" s="24">
        <f t="shared" ca="1" si="4583"/>
        <v>0</v>
      </c>
      <c r="BI3489" s="24">
        <f t="shared" ca="1" si="4583"/>
        <v>0</v>
      </c>
      <c r="BJ3489" s="24">
        <f t="shared" ca="1" si="4583"/>
        <v>0</v>
      </c>
      <c r="BK3489" s="24">
        <f t="shared" ca="1" si="4583"/>
        <v>0</v>
      </c>
      <c r="BL3489" s="24">
        <f t="shared" ca="1" si="4583"/>
        <v>0</v>
      </c>
      <c r="BM3489" s="24">
        <f t="shared" ca="1" si="4583"/>
        <v>0</v>
      </c>
      <c r="BN3489" s="24">
        <f t="shared" ca="1" si="4583"/>
        <v>0</v>
      </c>
      <c r="BO3489" s="24">
        <f t="shared" ca="1" si="4583"/>
        <v>0</v>
      </c>
      <c r="BP3489" s="24">
        <f t="shared" ca="1" si="4583"/>
        <v>0</v>
      </c>
      <c r="BQ3489" s="24">
        <f t="shared" ca="1" si="4583"/>
        <v>0</v>
      </c>
      <c r="BR3489" s="24">
        <f t="shared" ca="1" si="4583"/>
        <v>0</v>
      </c>
      <c r="BS3489" s="24">
        <f t="shared" ca="1" si="4583"/>
        <v>0</v>
      </c>
      <c r="BT3489" s="24">
        <f t="shared" ca="1" si="4583"/>
        <v>0</v>
      </c>
      <c r="BU3489" s="24">
        <f t="shared" ca="1" si="4583"/>
        <v>0</v>
      </c>
      <c r="BV3489" s="24">
        <f t="shared" ca="1" si="4583"/>
        <v>0</v>
      </c>
      <c r="BW3489" s="24">
        <f t="shared" ca="1" si="4583"/>
        <v>0</v>
      </c>
      <c r="BX3489" s="24">
        <f t="shared" ca="1" si="4583"/>
        <v>0</v>
      </c>
      <c r="BY3489" s="24">
        <f t="shared" ca="1" si="4583"/>
        <v>0</v>
      </c>
      <c r="BZ3489" s="24">
        <f t="shared" ca="1" si="4583"/>
        <v>0</v>
      </c>
      <c r="CA3489" s="24">
        <f t="shared" ca="1" si="4583"/>
        <v>0</v>
      </c>
      <c r="CB3489" s="24">
        <f t="shared" ca="1" si="4583"/>
        <v>0</v>
      </c>
      <c r="CC3489" s="24">
        <f t="shared" ca="1" si="4583"/>
        <v>0</v>
      </c>
      <c r="CD3489" s="24">
        <f t="shared" ca="1" si="4583"/>
        <v>0</v>
      </c>
      <c r="CE3489" s="24">
        <f t="shared" ref="CE3489:CK3489" ca="1" si="4584">-+CE3456</f>
        <v>0</v>
      </c>
      <c r="CF3489" s="24">
        <f t="shared" ca="1" si="4584"/>
        <v>0</v>
      </c>
      <c r="CG3489" s="24">
        <f t="shared" ca="1" si="4584"/>
        <v>0</v>
      </c>
      <c r="CH3489" s="24">
        <f t="shared" ca="1" si="4584"/>
        <v>0</v>
      </c>
      <c r="CI3489" s="24">
        <f t="shared" ca="1" si="4584"/>
        <v>0</v>
      </c>
      <c r="CJ3489" s="24">
        <f t="shared" ca="1" si="4584"/>
        <v>0</v>
      </c>
      <c r="CK3489" s="24">
        <f t="shared" ca="1" si="4584"/>
        <v>0</v>
      </c>
      <c r="CL3489" s="24">
        <f t="shared" ref="CL3489" ca="1" si="4585">-+CL3456</f>
        <v>0</v>
      </c>
    </row>
    <row r="3490" spans="2:90" x14ac:dyDescent="0.4">
      <c r="B3490" s="152" t="s">
        <v>967</v>
      </c>
      <c r="D3490" t="s">
        <v>944</v>
      </c>
      <c r="E3490" t="s">
        <v>906</v>
      </c>
      <c r="G3490" t="str">
        <f t="shared" si="4498"/>
        <v/>
      </c>
      <c r="J3490" s="24"/>
      <c r="K3490" s="24">
        <f ca="1">SUMIF($3:$3,K$2,3490:3490)</f>
        <v>418063.7432449226</v>
      </c>
      <c r="L3490" s="24">
        <f ca="1">SUMIF($3:$3,L$2,3490:3490)</f>
        <v>3847186.7045637229</v>
      </c>
      <c r="M3490" s="24">
        <f ca="1">SUMIF($3:$3,M$2,3490:3490)</f>
        <v>11504677.395982433</v>
      </c>
      <c r="N3490" s="24">
        <f ca="1">SUMIF($3:$3,N$2,3490:3490)</f>
        <v>23545014.208644282</v>
      </c>
      <c r="O3490" s="24">
        <f ca="1">SUMIF($3:$3,O$2,3490:3490)</f>
        <v>40019103.935255982</v>
      </c>
      <c r="P3490" s="24">
        <f ca="1">SUMIF($3:$3,P$2,3490:3490)</f>
        <v>60958743.370944716</v>
      </c>
      <c r="R3490" s="24"/>
      <c r="S3490" s="24">
        <f t="shared" ref="S3490" ca="1" si="4586">+S3476</f>
        <v>0</v>
      </c>
      <c r="T3490" s="24">
        <f t="shared" ref="T3490:AX3490" ca="1" si="4587">+T3476</f>
        <v>0</v>
      </c>
      <c r="U3490" s="24">
        <f t="shared" ca="1" si="4587"/>
        <v>0</v>
      </c>
      <c r="V3490" s="24">
        <f t="shared" ca="1" si="4587"/>
        <v>0</v>
      </c>
      <c r="W3490" s="24">
        <f t="shared" ca="1" si="4587"/>
        <v>0</v>
      </c>
      <c r="X3490" s="24">
        <f t="shared" ca="1" si="4587"/>
        <v>10474.349063540274</v>
      </c>
      <c r="Y3490" s="24">
        <f t="shared" ca="1" si="4587"/>
        <v>25254.17896679687</v>
      </c>
      <c r="Z3490" s="24">
        <f t="shared" ca="1" si="4587"/>
        <v>39161.337643457038</v>
      </c>
      <c r="AA3490" s="24">
        <f t="shared" ca="1" si="4587"/>
        <v>55531.888386284169</v>
      </c>
      <c r="AB3490" s="24">
        <f t="shared" ca="1" si="4587"/>
        <v>74242.661591969925</v>
      </c>
      <c r="AC3490" s="24">
        <f t="shared" ca="1" si="4587"/>
        <v>95176.646137371426</v>
      </c>
      <c r="AD3490" s="24">
        <f t="shared" ca="1" si="4587"/>
        <v>118222.68145550285</v>
      </c>
      <c r="AE3490" s="24">
        <f t="shared" ca="1" si="4587"/>
        <v>139730.27697165147</v>
      </c>
      <c r="AF3490" s="24">
        <f t="shared" ca="1" si="4587"/>
        <v>156449.25527395439</v>
      </c>
      <c r="AG3490" s="24">
        <f t="shared" ca="1" si="4587"/>
        <v>186937.70362275664</v>
      </c>
      <c r="AH3490" s="24">
        <f t="shared" ca="1" si="4587"/>
        <v>219569.79911661876</v>
      </c>
      <c r="AI3490" s="24">
        <f t="shared" ca="1" si="4587"/>
        <v>251409.32033578795</v>
      </c>
      <c r="AJ3490" s="24">
        <f t="shared" ca="1" si="4587"/>
        <v>286347.60924399848</v>
      </c>
      <c r="AK3490" s="24">
        <f t="shared" ca="1" si="4587"/>
        <v>324229.72745679854</v>
      </c>
      <c r="AL3490" s="24">
        <f t="shared" ca="1" si="4587"/>
        <v>364908.4835089586</v>
      </c>
      <c r="AM3490" s="24">
        <f t="shared" ca="1" si="4587"/>
        <v>408244.04550851061</v>
      </c>
      <c r="AN3490" s="24">
        <f t="shared" ca="1" si="4587"/>
        <v>454103.57315808511</v>
      </c>
      <c r="AO3490" s="24">
        <f t="shared" ca="1" si="4587"/>
        <v>502360.86817518086</v>
      </c>
      <c r="AP3490" s="24">
        <f t="shared" ca="1" si="4587"/>
        <v>552896.04219142161</v>
      </c>
      <c r="AQ3490" s="24">
        <f t="shared" ca="1" si="4587"/>
        <v>605683.21540685068</v>
      </c>
      <c r="AR3490" s="24">
        <f t="shared" ca="1" si="4587"/>
        <v>660086.10366900801</v>
      </c>
      <c r="AS3490" s="24">
        <f t="shared" ca="1" si="4587"/>
        <v>720406.63785055769</v>
      </c>
      <c r="AT3490" s="24">
        <f t="shared" ca="1" si="4587"/>
        <v>782942.79613552976</v>
      </c>
      <c r="AU3490" s="24">
        <f t="shared" ca="1" si="4587"/>
        <v>844754.75825625332</v>
      </c>
      <c r="AV3490" s="24">
        <f t="shared" ca="1" si="4587"/>
        <v>909730.44727094064</v>
      </c>
      <c r="AW3490" s="24">
        <f t="shared" ca="1" si="4587"/>
        <v>977711.6768348933</v>
      </c>
      <c r="AX3490" s="24">
        <f t="shared" ca="1" si="4587"/>
        <v>1048548.1699206489</v>
      </c>
      <c r="AY3490" s="24">
        <f t="shared" ref="AY3490:CD3490" ca="1" si="4588">+AY3476</f>
        <v>1122097.1633521162</v>
      </c>
      <c r="AZ3490" s="24">
        <f t="shared" ca="1" si="4588"/>
        <v>1198223.0321120105</v>
      </c>
      <c r="BA3490" s="24">
        <f t="shared" ca="1" si="4588"/>
        <v>1276796.9324339102</v>
      </c>
      <c r="BB3490" s="24">
        <f t="shared" ca="1" si="4588"/>
        <v>1357696.4627397144</v>
      </c>
      <c r="BC3490" s="24">
        <f t="shared" ca="1" si="4588"/>
        <v>1440897.7563877285</v>
      </c>
      <c r="BD3490" s="24">
        <f t="shared" ca="1" si="4588"/>
        <v>1525735.8568087174</v>
      </c>
      <c r="BE3490" s="24">
        <f t="shared" ca="1" si="4588"/>
        <v>1616550.1464796562</v>
      </c>
      <c r="BF3490" s="24">
        <f t="shared" ca="1" si="4588"/>
        <v>1709618.9537295485</v>
      </c>
      <c r="BG3490" s="24">
        <f t="shared" ca="1" si="4588"/>
        <v>1802000.5136169456</v>
      </c>
      <c r="BH3490" s="24">
        <f t="shared" ca="1" si="4588"/>
        <v>1897580.9017599733</v>
      </c>
      <c r="BI3490" s="24">
        <f t="shared" ca="1" si="4588"/>
        <v>1996200.1767458504</v>
      </c>
      <c r="BJ3490" s="24">
        <f t="shared" ca="1" si="4588"/>
        <v>2097706.3942324328</v>
      </c>
      <c r="BK3490" s="24">
        <f t="shared" ca="1" si="4588"/>
        <v>2201955.2070946856</v>
      </c>
      <c r="BL3490" s="24">
        <f t="shared" ca="1" si="4588"/>
        <v>2308809.4855638263</v>
      </c>
      <c r="BM3490" s="24">
        <f t="shared" ca="1" si="4588"/>
        <v>2418138.9563595103</v>
      </c>
      <c r="BN3490" s="24">
        <f t="shared" ca="1" si="4588"/>
        <v>2529819.8598654093</v>
      </c>
      <c r="BO3490" s="24">
        <f t="shared" ca="1" si="4588"/>
        <v>2643831.6600463884</v>
      </c>
      <c r="BP3490" s="24">
        <f t="shared" ca="1" si="4588"/>
        <v>2759480.4502464626</v>
      </c>
      <c r="BQ3490" s="24">
        <f t="shared" ca="1" si="4588"/>
        <v>2881146.0352804582</v>
      </c>
      <c r="BR3490" s="24">
        <f t="shared" ca="1" si="4588"/>
        <v>3005087.1543752546</v>
      </c>
      <c r="BS3490" s="24">
        <f t="shared" ca="1" si="4588"/>
        <v>3128360.9917653096</v>
      </c>
      <c r="BT3490" s="24">
        <f t="shared" ca="1" si="4588"/>
        <v>3254852.6247858638</v>
      </c>
      <c r="BU3490" s="24">
        <f t="shared" ca="1" si="4588"/>
        <v>3384401.1636553891</v>
      </c>
      <c r="BV3490" s="24">
        <f t="shared" ca="1" si="4588"/>
        <v>3516853.7630814398</v>
      </c>
      <c r="BW3490" s="24">
        <f t="shared" ca="1" si="4588"/>
        <v>3652065.2200361858</v>
      </c>
      <c r="BX3490" s="24">
        <f t="shared" ca="1" si="4588"/>
        <v>3789897.5916431951</v>
      </c>
      <c r="BY3490" s="24">
        <f t="shared" ca="1" si="4588"/>
        <v>3930219.8321698532</v>
      </c>
      <c r="BZ3490" s="24">
        <f t="shared" ca="1" si="4588"/>
        <v>4072907.44817018</v>
      </c>
      <c r="CA3490" s="24">
        <f t="shared" ca="1" si="4588"/>
        <v>4217944.0582508845</v>
      </c>
      <c r="CB3490" s="24">
        <f t="shared" ca="1" si="4588"/>
        <v>4364605.9827946033</v>
      </c>
      <c r="CC3490" s="24">
        <f t="shared" ca="1" si="4588"/>
        <v>4517316.0634691305</v>
      </c>
      <c r="CD3490" s="24">
        <f t="shared" ca="1" si="4588"/>
        <v>4672313.0346724344</v>
      </c>
      <c r="CE3490" s="24">
        <f t="shared" ref="CE3490:CK3490" ca="1" si="4589">+CE3476</f>
        <v>4826653.5128155751</v>
      </c>
      <c r="CF3490" s="24">
        <f t="shared" ca="1" si="4589"/>
        <v>4984222.0358015541</v>
      </c>
      <c r="CG3490" s="24">
        <f t="shared" ca="1" si="4589"/>
        <v>5144857.2013882361</v>
      </c>
      <c r="CH3490" s="24">
        <f t="shared" ca="1" si="4589"/>
        <v>5308405.6774455849</v>
      </c>
      <c r="CI3490" s="24">
        <f t="shared" ca="1" si="4589"/>
        <v>5474721.7984500648</v>
      </c>
      <c r="CJ3490" s="24">
        <f t="shared" ca="1" si="4589"/>
        <v>5643667.182154323</v>
      </c>
      <c r="CK3490" s="24">
        <f t="shared" ca="1" si="4589"/>
        <v>5815110.3654233646</v>
      </c>
      <c r="CL3490" s="24">
        <f t="shared" ref="CL3490" ca="1" si="4590">+CL3476</f>
        <v>5988926.4582789568</v>
      </c>
    </row>
    <row r="3491" spans="2:90" x14ac:dyDescent="0.4">
      <c r="B3491" s="121" t="s">
        <v>968</v>
      </c>
      <c r="D3491" t="s">
        <v>944</v>
      </c>
      <c r="E3491" t="s">
        <v>906</v>
      </c>
      <c r="G3491" t="str">
        <f t="shared" si="4498"/>
        <v/>
      </c>
      <c r="J3491" s="432"/>
      <c r="K3491" s="432">
        <f ca="1">SUMIF($3:$3,K$2,3491:3491)</f>
        <v>418901.82589401596</v>
      </c>
      <c r="L3491" s="432">
        <f ca="1">SUMIF($3:$3,L$2,3491:3491)</f>
        <v>3847186.7045637229</v>
      </c>
      <c r="M3491" s="432">
        <f ca="1">SUMIF($3:$3,M$2,3491:3491)</f>
        <v>11504677.395982433</v>
      </c>
      <c r="N3491" s="432">
        <f ca="1">SUMIF($3:$3,N$2,3491:3491)</f>
        <v>23545014.208644282</v>
      </c>
      <c r="O3491" s="432">
        <f ca="1">SUMIF($3:$3,O$2,3491:3491)</f>
        <v>40019103.935255982</v>
      </c>
      <c r="P3491" s="432">
        <f ca="1">SUMIF($3:$3,P$2,3491:3491)</f>
        <v>60958743.370944716</v>
      </c>
      <c r="R3491" s="24"/>
      <c r="S3491" s="432">
        <f t="shared" ref="S3491" ca="1" si="4591">SUM(S3489:S3490)</f>
        <v>0</v>
      </c>
      <c r="T3491" s="432">
        <f t="shared" ref="T3491:AX3491" ca="1" si="4592">SUM(T3489:T3490)</f>
        <v>0</v>
      </c>
      <c r="U3491" s="432">
        <f t="shared" ca="1" si="4592"/>
        <v>161.92722222222224</v>
      </c>
      <c r="V3491" s="432">
        <f t="shared" ca="1" si="4592"/>
        <v>278.29997453703703</v>
      </c>
      <c r="W3491" s="432">
        <f t="shared" ca="1" si="4592"/>
        <v>283.17025220871921</v>
      </c>
      <c r="X3491" s="432">
        <f t="shared" ca="1" si="4592"/>
        <v>10589.034263665661</v>
      </c>
      <c r="Y3491" s="432">
        <f t="shared" ca="1" si="4592"/>
        <v>25254.17896679687</v>
      </c>
      <c r="Z3491" s="432">
        <f t="shared" ca="1" si="4592"/>
        <v>39161.337643457038</v>
      </c>
      <c r="AA3491" s="432">
        <f t="shared" ca="1" si="4592"/>
        <v>55531.888386284169</v>
      </c>
      <c r="AB3491" s="432">
        <f t="shared" ca="1" si="4592"/>
        <v>74242.661591969925</v>
      </c>
      <c r="AC3491" s="432">
        <f t="shared" ca="1" si="4592"/>
        <v>95176.646137371426</v>
      </c>
      <c r="AD3491" s="432">
        <f t="shared" ca="1" si="4592"/>
        <v>118222.68145550285</v>
      </c>
      <c r="AE3491" s="432">
        <f t="shared" ca="1" si="4592"/>
        <v>139730.27697165147</v>
      </c>
      <c r="AF3491" s="432">
        <f t="shared" ca="1" si="4592"/>
        <v>156449.25527395439</v>
      </c>
      <c r="AG3491" s="432">
        <f t="shared" ca="1" si="4592"/>
        <v>186937.70362275664</v>
      </c>
      <c r="AH3491" s="432">
        <f t="shared" ca="1" si="4592"/>
        <v>219569.79911661876</v>
      </c>
      <c r="AI3491" s="432">
        <f t="shared" ca="1" si="4592"/>
        <v>251409.32033578795</v>
      </c>
      <c r="AJ3491" s="432">
        <f t="shared" ca="1" si="4592"/>
        <v>286347.60924399848</v>
      </c>
      <c r="AK3491" s="432">
        <f t="shared" ca="1" si="4592"/>
        <v>324229.72745679854</v>
      </c>
      <c r="AL3491" s="432">
        <f t="shared" ca="1" si="4592"/>
        <v>364908.4835089586</v>
      </c>
      <c r="AM3491" s="432">
        <f t="shared" ca="1" si="4592"/>
        <v>408244.04550851061</v>
      </c>
      <c r="AN3491" s="432">
        <f t="shared" ca="1" si="4592"/>
        <v>454103.57315808511</v>
      </c>
      <c r="AO3491" s="432">
        <f t="shared" ca="1" si="4592"/>
        <v>502360.86817518086</v>
      </c>
      <c r="AP3491" s="432">
        <f t="shared" ca="1" si="4592"/>
        <v>552896.04219142161</v>
      </c>
      <c r="AQ3491" s="432">
        <f t="shared" ca="1" si="4592"/>
        <v>605683.21540685068</v>
      </c>
      <c r="AR3491" s="432">
        <f t="shared" ca="1" si="4592"/>
        <v>660086.10366900801</v>
      </c>
      <c r="AS3491" s="432">
        <f t="shared" ca="1" si="4592"/>
        <v>720406.63785055769</v>
      </c>
      <c r="AT3491" s="432">
        <f t="shared" ca="1" si="4592"/>
        <v>782942.79613552976</v>
      </c>
      <c r="AU3491" s="432">
        <f t="shared" ca="1" si="4592"/>
        <v>844754.75825625332</v>
      </c>
      <c r="AV3491" s="432">
        <f t="shared" ca="1" si="4592"/>
        <v>909730.44727094064</v>
      </c>
      <c r="AW3491" s="432">
        <f t="shared" ca="1" si="4592"/>
        <v>977711.6768348933</v>
      </c>
      <c r="AX3491" s="432">
        <f t="shared" ca="1" si="4592"/>
        <v>1048548.1699206489</v>
      </c>
      <c r="AY3491" s="432">
        <f t="shared" ref="AY3491:CD3491" ca="1" si="4593">SUM(AY3489:AY3490)</f>
        <v>1122097.1633521162</v>
      </c>
      <c r="AZ3491" s="432">
        <f t="shared" ca="1" si="4593"/>
        <v>1198223.0321120105</v>
      </c>
      <c r="BA3491" s="432">
        <f t="shared" ca="1" si="4593"/>
        <v>1276796.9324339102</v>
      </c>
      <c r="BB3491" s="432">
        <f t="shared" ca="1" si="4593"/>
        <v>1357696.4627397144</v>
      </c>
      <c r="BC3491" s="432">
        <f t="shared" ca="1" si="4593"/>
        <v>1440897.7563877285</v>
      </c>
      <c r="BD3491" s="432">
        <f t="shared" ca="1" si="4593"/>
        <v>1525735.8568087174</v>
      </c>
      <c r="BE3491" s="432">
        <f t="shared" ca="1" si="4593"/>
        <v>1616550.1464796562</v>
      </c>
      <c r="BF3491" s="432">
        <f t="shared" ca="1" si="4593"/>
        <v>1709618.9537295485</v>
      </c>
      <c r="BG3491" s="432">
        <f t="shared" ca="1" si="4593"/>
        <v>1802000.5136169456</v>
      </c>
      <c r="BH3491" s="432">
        <f t="shared" ca="1" si="4593"/>
        <v>1897580.9017599733</v>
      </c>
      <c r="BI3491" s="432">
        <f t="shared" ca="1" si="4593"/>
        <v>1996200.1767458504</v>
      </c>
      <c r="BJ3491" s="432">
        <f t="shared" ca="1" si="4593"/>
        <v>2097706.3942324328</v>
      </c>
      <c r="BK3491" s="432">
        <f t="shared" ca="1" si="4593"/>
        <v>2201955.2070946856</v>
      </c>
      <c r="BL3491" s="432">
        <f t="shared" ca="1" si="4593"/>
        <v>2308809.4855638263</v>
      </c>
      <c r="BM3491" s="432">
        <f t="shared" ca="1" si="4593"/>
        <v>2418138.9563595103</v>
      </c>
      <c r="BN3491" s="432">
        <f t="shared" ca="1" si="4593"/>
        <v>2529819.8598654093</v>
      </c>
      <c r="BO3491" s="432">
        <f t="shared" ca="1" si="4593"/>
        <v>2643831.6600463884</v>
      </c>
      <c r="BP3491" s="432">
        <f t="shared" ca="1" si="4593"/>
        <v>2759480.4502464626</v>
      </c>
      <c r="BQ3491" s="432">
        <f t="shared" ca="1" si="4593"/>
        <v>2881146.0352804582</v>
      </c>
      <c r="BR3491" s="432">
        <f t="shared" ca="1" si="4593"/>
        <v>3005087.1543752546</v>
      </c>
      <c r="BS3491" s="432">
        <f t="shared" ca="1" si="4593"/>
        <v>3128360.9917653096</v>
      </c>
      <c r="BT3491" s="432">
        <f t="shared" ca="1" si="4593"/>
        <v>3254852.6247858638</v>
      </c>
      <c r="BU3491" s="432">
        <f t="shared" ca="1" si="4593"/>
        <v>3384401.1636553891</v>
      </c>
      <c r="BV3491" s="432">
        <f t="shared" ca="1" si="4593"/>
        <v>3516853.7630814398</v>
      </c>
      <c r="BW3491" s="432">
        <f t="shared" ca="1" si="4593"/>
        <v>3652065.2200361858</v>
      </c>
      <c r="BX3491" s="432">
        <f t="shared" ca="1" si="4593"/>
        <v>3789897.5916431951</v>
      </c>
      <c r="BY3491" s="432">
        <f t="shared" ca="1" si="4593"/>
        <v>3930219.8321698532</v>
      </c>
      <c r="BZ3491" s="432">
        <f t="shared" ca="1" si="4593"/>
        <v>4072907.44817018</v>
      </c>
      <c r="CA3491" s="432">
        <f t="shared" ca="1" si="4593"/>
        <v>4217944.0582508845</v>
      </c>
      <c r="CB3491" s="432">
        <f t="shared" ca="1" si="4593"/>
        <v>4364605.9827946033</v>
      </c>
      <c r="CC3491" s="432">
        <f t="shared" ca="1" si="4593"/>
        <v>4517316.0634691305</v>
      </c>
      <c r="CD3491" s="432">
        <f t="shared" ca="1" si="4593"/>
        <v>4672313.0346724344</v>
      </c>
      <c r="CE3491" s="432">
        <f t="shared" ref="CE3491:CK3491" ca="1" si="4594">SUM(CE3489:CE3490)</f>
        <v>4826653.5128155751</v>
      </c>
      <c r="CF3491" s="432">
        <f t="shared" ca="1" si="4594"/>
        <v>4984222.0358015541</v>
      </c>
      <c r="CG3491" s="432">
        <f t="shared" ca="1" si="4594"/>
        <v>5144857.2013882361</v>
      </c>
      <c r="CH3491" s="432">
        <f t="shared" ca="1" si="4594"/>
        <v>5308405.6774455849</v>
      </c>
      <c r="CI3491" s="432">
        <f t="shared" ca="1" si="4594"/>
        <v>5474721.7984500648</v>
      </c>
      <c r="CJ3491" s="432">
        <f t="shared" ca="1" si="4594"/>
        <v>5643667.182154323</v>
      </c>
      <c r="CK3491" s="432">
        <f t="shared" ca="1" si="4594"/>
        <v>5815110.3654233646</v>
      </c>
      <c r="CL3491" s="432">
        <f t="shared" ref="CL3491" ca="1" si="4595">SUM(CL3489:CL3490)</f>
        <v>5988926.4582789568</v>
      </c>
    </row>
    <row r="3492" spans="2:90" x14ac:dyDescent="0.4">
      <c r="B3492" s="130" t="str">
        <f>B3431</f>
        <v>(Primary label)</v>
      </c>
      <c r="D3492" t="s">
        <v>944</v>
      </c>
      <c r="E3492" t="s">
        <v>906</v>
      </c>
      <c r="G3492" t="s">
        <v>330</v>
      </c>
      <c r="K3492" s="1"/>
      <c r="L3492" s="1"/>
      <c r="M3492" s="1"/>
      <c r="N3492" s="1"/>
      <c r="O3492" s="1"/>
      <c r="P3492" s="1"/>
      <c r="R3492" s="24"/>
      <c r="S3492" s="24"/>
      <c r="T3492" s="24"/>
      <c r="U3492" s="24"/>
      <c r="V3492" s="24"/>
      <c r="W3492" s="24"/>
      <c r="X3492" s="24"/>
      <c r="Y3492" s="24"/>
      <c r="Z3492" s="24"/>
      <c r="AA3492" s="24"/>
      <c r="AB3492" s="24"/>
      <c r="AC3492" s="24"/>
      <c r="AD3492" s="24"/>
      <c r="AE3492" s="24"/>
      <c r="AF3492" s="24"/>
      <c r="AG3492" s="24"/>
      <c r="AH3492" s="24"/>
      <c r="AI3492" s="24"/>
      <c r="AJ3492" s="24"/>
      <c r="AK3492" s="24"/>
      <c r="AL3492" s="24"/>
      <c r="AM3492" s="24"/>
      <c r="AN3492" s="24"/>
      <c r="AO3492" s="24"/>
      <c r="AP3492" s="24"/>
      <c r="AQ3492" s="24"/>
      <c r="AR3492" s="24"/>
      <c r="AS3492" s="24"/>
      <c r="AT3492" s="24"/>
      <c r="AU3492" s="24"/>
      <c r="AV3492" s="24"/>
      <c r="AW3492" s="24"/>
      <c r="AX3492" s="24"/>
      <c r="AY3492" s="24"/>
      <c r="AZ3492" s="24"/>
      <c r="BA3492" s="24"/>
      <c r="BB3492" s="24"/>
      <c r="BC3492" s="24"/>
      <c r="BD3492" s="24"/>
      <c r="BE3492" s="24"/>
      <c r="BF3492" s="24"/>
      <c r="BG3492" s="24"/>
      <c r="BH3492" s="24"/>
      <c r="BI3492" s="24"/>
      <c r="BJ3492" s="24"/>
      <c r="BK3492" s="24"/>
      <c r="BL3492" s="24"/>
      <c r="BM3492" s="24"/>
      <c r="BN3492" s="24"/>
      <c r="BO3492" s="24"/>
      <c r="BP3492" s="24"/>
      <c r="BQ3492" s="24"/>
      <c r="BR3492" s="24"/>
      <c r="BS3492" s="24"/>
      <c r="BT3492" s="24"/>
      <c r="BU3492" s="24"/>
      <c r="BV3492" s="24"/>
      <c r="BW3492" s="24"/>
      <c r="BX3492" s="24"/>
      <c r="BY3492" s="24"/>
      <c r="BZ3492" s="24"/>
      <c r="CA3492" s="24"/>
      <c r="CB3492" s="24"/>
      <c r="CC3492" s="24"/>
      <c r="CD3492" s="24"/>
      <c r="CE3492" s="24"/>
      <c r="CF3492" s="24"/>
      <c r="CG3492" s="24"/>
      <c r="CH3492" s="24"/>
      <c r="CI3492" s="24"/>
      <c r="CJ3492" s="24"/>
      <c r="CK3492" s="24"/>
      <c r="CL3492" s="24"/>
    </row>
    <row r="3493" spans="2:90" x14ac:dyDescent="0.4">
      <c r="B3493" s="130" t="str">
        <f>B3432</f>
        <v>primary unit</v>
      </c>
      <c r="D3493" t="s">
        <v>944</v>
      </c>
      <c r="E3493" t="s">
        <v>906</v>
      </c>
      <c r="G3493" t="s">
        <v>330</v>
      </c>
      <c r="K3493" s="1"/>
      <c r="L3493" s="1"/>
      <c r="M3493" s="1"/>
      <c r="N3493" s="1"/>
      <c r="O3493" s="1"/>
      <c r="P3493" s="1"/>
      <c r="R3493" s="24"/>
      <c r="S3493" s="24"/>
      <c r="T3493" s="24"/>
      <c r="U3493" s="24"/>
      <c r="V3493" s="24"/>
      <c r="W3493" s="24"/>
      <c r="X3493" s="24"/>
      <c r="Y3493" s="24"/>
      <c r="Z3493" s="24"/>
      <c r="AA3493" s="24"/>
      <c r="AB3493" s="24"/>
      <c r="AC3493" s="24"/>
      <c r="AD3493" s="24"/>
      <c r="AE3493" s="24"/>
      <c r="AF3493" s="24"/>
      <c r="AG3493" s="24"/>
      <c r="AH3493" s="24"/>
      <c r="AI3493" s="24"/>
      <c r="AJ3493" s="24"/>
      <c r="AK3493" s="24"/>
      <c r="AL3493" s="24"/>
      <c r="AM3493" s="24"/>
      <c r="AN3493" s="24"/>
      <c r="AO3493" s="24"/>
      <c r="AP3493" s="24"/>
      <c r="AQ3493" s="24"/>
      <c r="AR3493" s="24"/>
      <c r="AS3493" s="24"/>
      <c r="AT3493" s="24"/>
      <c r="AU3493" s="24"/>
      <c r="AV3493" s="24"/>
      <c r="AW3493" s="24"/>
      <c r="AX3493" s="24"/>
      <c r="AY3493" s="24"/>
      <c r="AZ3493" s="24"/>
      <c r="BA3493" s="24"/>
      <c r="BB3493" s="24"/>
      <c r="BC3493" s="24"/>
      <c r="BD3493" s="24"/>
      <c r="BE3493" s="24"/>
      <c r="BF3493" s="24"/>
      <c r="BG3493" s="24"/>
      <c r="BH3493" s="24"/>
      <c r="BI3493" s="24"/>
      <c r="BJ3493" s="24"/>
      <c r="BK3493" s="24"/>
      <c r="BL3493" s="24"/>
      <c r="BM3493" s="24"/>
      <c r="BN3493" s="24"/>
      <c r="BO3493" s="24"/>
      <c r="BP3493" s="24"/>
      <c r="BQ3493" s="24"/>
      <c r="BR3493" s="24"/>
      <c r="BS3493" s="24"/>
      <c r="BT3493" s="24"/>
      <c r="BU3493" s="24"/>
      <c r="BV3493" s="24"/>
      <c r="BW3493" s="24"/>
      <c r="BX3493" s="24"/>
      <c r="BY3493" s="24"/>
      <c r="BZ3493" s="24"/>
      <c r="CA3493" s="24"/>
      <c r="CB3493" s="24"/>
      <c r="CC3493" s="24"/>
      <c r="CD3493" s="24"/>
      <c r="CE3493" s="24"/>
      <c r="CF3493" s="24"/>
      <c r="CG3493" s="24"/>
      <c r="CH3493" s="24"/>
      <c r="CI3493" s="24"/>
      <c r="CJ3493" s="24"/>
      <c r="CK3493" s="24"/>
      <c r="CL3493" s="24"/>
    </row>
    <row r="3494" spans="2:90" x14ac:dyDescent="0.4">
      <c r="B3494" s="130" t="str">
        <f>B3433</f>
        <v>Primary revenue driver</v>
      </c>
      <c r="D3494" t="s">
        <v>944</v>
      </c>
      <c r="E3494" t="s">
        <v>906</v>
      </c>
      <c r="G3494" t="s">
        <v>330</v>
      </c>
      <c r="K3494" s="1"/>
      <c r="L3494" s="1"/>
      <c r="M3494" s="1"/>
      <c r="N3494" s="1"/>
      <c r="O3494" s="1"/>
      <c r="P3494" s="1"/>
      <c r="R3494" s="24"/>
      <c r="S3494" s="24"/>
      <c r="T3494" s="24"/>
      <c r="U3494" s="24"/>
      <c r="V3494" s="24"/>
      <c r="W3494" s="24"/>
      <c r="X3494" s="24"/>
      <c r="Y3494" s="24"/>
      <c r="Z3494" s="24"/>
      <c r="AA3494" s="24"/>
      <c r="AB3494" s="24"/>
      <c r="AC3494" s="24"/>
      <c r="AD3494" s="24"/>
      <c r="AE3494" s="24"/>
      <c r="AF3494" s="24"/>
      <c r="AG3494" s="24"/>
      <c r="AH3494" s="24"/>
      <c r="AI3494" s="24"/>
      <c r="AJ3494" s="24"/>
      <c r="AK3494" s="24"/>
      <c r="AL3494" s="24"/>
      <c r="AM3494" s="24"/>
      <c r="AN3494" s="24"/>
      <c r="AO3494" s="24"/>
      <c r="AP3494" s="24"/>
      <c r="AQ3494" s="24"/>
      <c r="AR3494" s="24"/>
      <c r="AS3494" s="24"/>
      <c r="AT3494" s="24"/>
      <c r="AU3494" s="24"/>
      <c r="AV3494" s="24"/>
      <c r="AW3494" s="24"/>
      <c r="AX3494" s="24"/>
      <c r="AY3494" s="24"/>
      <c r="AZ3494" s="24"/>
      <c r="BA3494" s="24"/>
      <c r="BB3494" s="24"/>
      <c r="BC3494" s="24"/>
      <c r="BD3494" s="24"/>
      <c r="BE3494" s="24"/>
      <c r="BF3494" s="24"/>
      <c r="BG3494" s="24"/>
      <c r="BH3494" s="24"/>
      <c r="BI3494" s="24"/>
      <c r="BJ3494" s="24"/>
      <c r="BK3494" s="24"/>
      <c r="BL3494" s="24"/>
      <c r="BM3494" s="24"/>
      <c r="BN3494" s="24"/>
      <c r="BO3494" s="24"/>
      <c r="BP3494" s="24"/>
      <c r="BQ3494" s="24"/>
      <c r="BR3494" s="24"/>
      <c r="BS3494" s="24"/>
      <c r="BT3494" s="24"/>
      <c r="BU3494" s="24"/>
      <c r="BV3494" s="24"/>
      <c r="BW3494" s="24"/>
      <c r="BX3494" s="24"/>
      <c r="BY3494" s="24"/>
      <c r="BZ3494" s="24"/>
      <c r="CA3494" s="24"/>
      <c r="CB3494" s="24"/>
      <c r="CC3494" s="24"/>
      <c r="CD3494" s="24"/>
      <c r="CE3494" s="24"/>
      <c r="CF3494" s="24"/>
      <c r="CG3494" s="24"/>
      <c r="CH3494" s="24"/>
      <c r="CI3494" s="24"/>
      <c r="CJ3494" s="24"/>
      <c r="CK3494" s="24"/>
      <c r="CL3494" s="24"/>
    </row>
    <row r="3495" spans="2:90" x14ac:dyDescent="0.4">
      <c r="B3495" s="130" t="str">
        <f>B3434</f>
        <v>Primary volume driver</v>
      </c>
      <c r="C3495" s="56"/>
      <c r="D3495" s="56" t="s">
        <v>944</v>
      </c>
      <c r="E3495" s="56" t="s">
        <v>906</v>
      </c>
      <c r="F3495" s="56"/>
      <c r="G3495" s="56" t="s">
        <v>330</v>
      </c>
      <c r="H3495" s="56"/>
      <c r="I3495" s="79"/>
      <c r="K3495" s="1"/>
      <c r="L3495" s="1"/>
      <c r="M3495" s="1"/>
      <c r="N3495" s="1"/>
      <c r="O3495" s="1"/>
      <c r="P3495" s="1"/>
      <c r="R3495" s="15"/>
      <c r="S3495" s="172" t="str">
        <f t="shared" ref="S3495" si="4596">S3442</f>
        <v>S$12</v>
      </c>
      <c r="T3495" s="172" t="str">
        <f t="shared" ref="T3495:AX3495" si="4597">T3442</f>
        <v>T$12</v>
      </c>
      <c r="U3495" s="172" t="str">
        <f t="shared" si="4597"/>
        <v>U$12</v>
      </c>
      <c r="V3495" s="172" t="str">
        <f t="shared" si="4597"/>
        <v>V$12</v>
      </c>
      <c r="W3495" s="172" t="str">
        <f t="shared" si="4597"/>
        <v>W$12</v>
      </c>
      <c r="X3495" s="172" t="str">
        <f t="shared" si="4597"/>
        <v>X$12</v>
      </c>
      <c r="Y3495" s="172" t="str">
        <f t="shared" si="4597"/>
        <v>Y$12</v>
      </c>
      <c r="Z3495" s="172" t="str">
        <f t="shared" si="4597"/>
        <v>Z$12</v>
      </c>
      <c r="AA3495" s="172" t="str">
        <f t="shared" si="4597"/>
        <v>AA$12</v>
      </c>
      <c r="AB3495" s="172" t="str">
        <f t="shared" si="4597"/>
        <v>AB$12</v>
      </c>
      <c r="AC3495" s="172" t="str">
        <f t="shared" si="4597"/>
        <v>AC$12</v>
      </c>
      <c r="AD3495" s="172" t="str">
        <f t="shared" si="4597"/>
        <v>AD$12</v>
      </c>
      <c r="AE3495" s="172" t="str">
        <f t="shared" si="4597"/>
        <v>AE$12</v>
      </c>
      <c r="AF3495" s="172" t="str">
        <f t="shared" si="4597"/>
        <v>AF$12</v>
      </c>
      <c r="AG3495" s="172" t="str">
        <f t="shared" si="4597"/>
        <v>AG$12</v>
      </c>
      <c r="AH3495" s="172" t="str">
        <f t="shared" si="4597"/>
        <v>AH$12</v>
      </c>
      <c r="AI3495" s="172" t="str">
        <f t="shared" si="4597"/>
        <v>AI$12</v>
      </c>
      <c r="AJ3495" s="172" t="str">
        <f t="shared" si="4597"/>
        <v>AJ$12</v>
      </c>
      <c r="AK3495" s="172" t="str">
        <f t="shared" si="4597"/>
        <v>AK$12</v>
      </c>
      <c r="AL3495" s="172" t="str">
        <f t="shared" si="4597"/>
        <v>AL$12</v>
      </c>
      <c r="AM3495" s="172" t="str">
        <f t="shared" si="4597"/>
        <v>AM$12</v>
      </c>
      <c r="AN3495" s="172" t="str">
        <f t="shared" si="4597"/>
        <v>AN$12</v>
      </c>
      <c r="AO3495" s="172" t="str">
        <f t="shared" si="4597"/>
        <v>AO$12</v>
      </c>
      <c r="AP3495" s="172" t="str">
        <f t="shared" si="4597"/>
        <v>AP$12</v>
      </c>
      <c r="AQ3495" s="172" t="str">
        <f t="shared" si="4597"/>
        <v>AQ$12</v>
      </c>
      <c r="AR3495" s="172" t="str">
        <f t="shared" si="4597"/>
        <v>AR$12</v>
      </c>
      <c r="AS3495" s="172" t="str">
        <f t="shared" si="4597"/>
        <v>AS$12</v>
      </c>
      <c r="AT3495" s="172" t="str">
        <f t="shared" si="4597"/>
        <v>AT$12</v>
      </c>
      <c r="AU3495" s="172" t="str">
        <f t="shared" si="4597"/>
        <v>AU$12</v>
      </c>
      <c r="AV3495" s="172" t="str">
        <f t="shared" si="4597"/>
        <v>AV$12</v>
      </c>
      <c r="AW3495" s="172" t="str">
        <f t="shared" si="4597"/>
        <v>AW$12</v>
      </c>
      <c r="AX3495" s="172" t="str">
        <f t="shared" si="4597"/>
        <v>AX$12</v>
      </c>
      <c r="AY3495" s="172" t="str">
        <f t="shared" ref="AY3495:CD3495" si="4598">AY3442</f>
        <v>AY$12</v>
      </c>
      <c r="AZ3495" s="172" t="str">
        <f t="shared" si="4598"/>
        <v>AZ$12</v>
      </c>
      <c r="BA3495" s="172" t="str">
        <f t="shared" si="4598"/>
        <v>BA$12</v>
      </c>
      <c r="BB3495" s="172" t="str">
        <f t="shared" si="4598"/>
        <v>BB$12</v>
      </c>
      <c r="BC3495" s="172" t="str">
        <f t="shared" si="4598"/>
        <v>BC$12</v>
      </c>
      <c r="BD3495" s="172" t="str">
        <f t="shared" si="4598"/>
        <v>BD$12</v>
      </c>
      <c r="BE3495" s="172" t="str">
        <f t="shared" si="4598"/>
        <v>BE$12</v>
      </c>
      <c r="BF3495" s="172" t="str">
        <f t="shared" si="4598"/>
        <v>BF$12</v>
      </c>
      <c r="BG3495" s="172" t="str">
        <f t="shared" si="4598"/>
        <v>BG$12</v>
      </c>
      <c r="BH3495" s="172" t="str">
        <f t="shared" si="4598"/>
        <v>BH$12</v>
      </c>
      <c r="BI3495" s="172" t="str">
        <f t="shared" si="4598"/>
        <v>BI$12</v>
      </c>
      <c r="BJ3495" s="172" t="str">
        <f t="shared" si="4598"/>
        <v>BJ$12</v>
      </c>
      <c r="BK3495" s="172" t="str">
        <f t="shared" si="4598"/>
        <v>BK$12</v>
      </c>
      <c r="BL3495" s="172" t="str">
        <f t="shared" si="4598"/>
        <v>BL$12</v>
      </c>
      <c r="BM3495" s="172" t="str">
        <f t="shared" si="4598"/>
        <v>BM$12</v>
      </c>
      <c r="BN3495" s="172" t="str">
        <f t="shared" si="4598"/>
        <v>BN$12</v>
      </c>
      <c r="BO3495" s="172" t="str">
        <f t="shared" si="4598"/>
        <v>BO$12</v>
      </c>
      <c r="BP3495" s="172" t="str">
        <f t="shared" si="4598"/>
        <v>BP$12</v>
      </c>
      <c r="BQ3495" s="172" t="str">
        <f t="shared" si="4598"/>
        <v>BQ$12</v>
      </c>
      <c r="BR3495" s="172" t="str">
        <f t="shared" si="4598"/>
        <v>BR$12</v>
      </c>
      <c r="BS3495" s="172" t="str">
        <f t="shared" si="4598"/>
        <v>BS$12</v>
      </c>
      <c r="BT3495" s="172" t="str">
        <f t="shared" si="4598"/>
        <v>BT$12</v>
      </c>
      <c r="BU3495" s="172" t="str">
        <f t="shared" si="4598"/>
        <v>BU$12</v>
      </c>
      <c r="BV3495" s="172" t="str">
        <f t="shared" si="4598"/>
        <v>BV$12</v>
      </c>
      <c r="BW3495" s="172" t="str">
        <f t="shared" si="4598"/>
        <v>BW$12</v>
      </c>
      <c r="BX3495" s="172" t="str">
        <f t="shared" si="4598"/>
        <v>BX$12</v>
      </c>
      <c r="BY3495" s="172" t="str">
        <f t="shared" si="4598"/>
        <v>BY$12</v>
      </c>
      <c r="BZ3495" s="172" t="str">
        <f t="shared" si="4598"/>
        <v>BZ$12</v>
      </c>
      <c r="CA3495" s="172" t="str">
        <f t="shared" si="4598"/>
        <v>CA$12</v>
      </c>
      <c r="CB3495" s="172" t="str">
        <f t="shared" si="4598"/>
        <v>CB$12</v>
      </c>
      <c r="CC3495" s="172" t="str">
        <f t="shared" si="4598"/>
        <v>CC$12</v>
      </c>
      <c r="CD3495" s="172" t="str">
        <f t="shared" si="4598"/>
        <v>CD$12</v>
      </c>
      <c r="CE3495" s="172" t="str">
        <f t="shared" ref="CE3495:CK3495" si="4599">CE3442</f>
        <v>CE$12</v>
      </c>
      <c r="CF3495" s="172" t="str">
        <f t="shared" si="4599"/>
        <v>CF$12</v>
      </c>
      <c r="CG3495" s="172" t="str">
        <f t="shared" si="4599"/>
        <v>CG$12</v>
      </c>
      <c r="CH3495" s="172" t="str">
        <f t="shared" si="4599"/>
        <v>CH$12</v>
      </c>
      <c r="CI3495" s="172" t="str">
        <f t="shared" si="4599"/>
        <v>CI$12</v>
      </c>
      <c r="CJ3495" s="172" t="str">
        <f t="shared" si="4599"/>
        <v>CJ$12</v>
      </c>
      <c r="CK3495" s="172" t="str">
        <f t="shared" si="4599"/>
        <v>CK$12</v>
      </c>
      <c r="CL3495" s="172" t="str">
        <f t="shared" ref="CL3495" si="4600">CL3442</f>
        <v>CL$12</v>
      </c>
    </row>
    <row r="3496" spans="2:90" x14ac:dyDescent="0.4">
      <c r="B3496" s="130" t="str">
        <f>B3435</f>
        <v>% of operating income - direct cost:</v>
      </c>
      <c r="C3496" s="12"/>
      <c r="D3496" s="12" t="s">
        <v>944</v>
      </c>
      <c r="E3496" s="12" t="s">
        <v>906</v>
      </c>
      <c r="F3496" s="12"/>
      <c r="G3496" s="12" t="s">
        <v>330</v>
      </c>
      <c r="H3496" s="12"/>
      <c r="I3496" s="60"/>
      <c r="J3496" s="79"/>
      <c r="K3496" s="79"/>
      <c r="L3496" s="79"/>
      <c r="M3496" s="79"/>
      <c r="N3496" s="79"/>
      <c r="O3496" s="79"/>
      <c r="P3496" s="79"/>
      <c r="R3496" s="15"/>
      <c r="S3496" s="172" t="str">
        <f t="shared" ref="S3496" si="4601">S3443</f>
        <v>S$13</v>
      </c>
      <c r="T3496" s="172" t="str">
        <f t="shared" ref="T3496:AX3496" si="4602">T3443</f>
        <v>T$13</v>
      </c>
      <c r="U3496" s="172" t="str">
        <f t="shared" si="4602"/>
        <v>U$13</v>
      </c>
      <c r="V3496" s="172" t="str">
        <f t="shared" si="4602"/>
        <v>V$13</v>
      </c>
      <c r="W3496" s="172" t="str">
        <f t="shared" si="4602"/>
        <v>W$13</v>
      </c>
      <c r="X3496" s="172" t="str">
        <f t="shared" si="4602"/>
        <v>X$13</v>
      </c>
      <c r="Y3496" s="172" t="str">
        <f t="shared" si="4602"/>
        <v>Y$13</v>
      </c>
      <c r="Z3496" s="172" t="str">
        <f t="shared" si="4602"/>
        <v>Z$13</v>
      </c>
      <c r="AA3496" s="172" t="str">
        <f t="shared" si="4602"/>
        <v>AA$13</v>
      </c>
      <c r="AB3496" s="172" t="str">
        <f t="shared" si="4602"/>
        <v>AB$13</v>
      </c>
      <c r="AC3496" s="172" t="str">
        <f t="shared" si="4602"/>
        <v>AC$13</v>
      </c>
      <c r="AD3496" s="172" t="str">
        <f t="shared" si="4602"/>
        <v>AD$13</v>
      </c>
      <c r="AE3496" s="172" t="str">
        <f t="shared" si="4602"/>
        <v>AE$13</v>
      </c>
      <c r="AF3496" s="172" t="str">
        <f t="shared" si="4602"/>
        <v>AF$13</v>
      </c>
      <c r="AG3496" s="172" t="str">
        <f t="shared" si="4602"/>
        <v>AG$13</v>
      </c>
      <c r="AH3496" s="172" t="str">
        <f t="shared" si="4602"/>
        <v>AH$13</v>
      </c>
      <c r="AI3496" s="172" t="str">
        <f t="shared" si="4602"/>
        <v>AI$13</v>
      </c>
      <c r="AJ3496" s="172" t="str">
        <f t="shared" si="4602"/>
        <v>AJ$13</v>
      </c>
      <c r="AK3496" s="172" t="str">
        <f t="shared" si="4602"/>
        <v>AK$13</v>
      </c>
      <c r="AL3496" s="172" t="str">
        <f t="shared" si="4602"/>
        <v>AL$13</v>
      </c>
      <c r="AM3496" s="172" t="str">
        <f t="shared" si="4602"/>
        <v>AM$13</v>
      </c>
      <c r="AN3496" s="172" t="str">
        <f t="shared" si="4602"/>
        <v>AN$13</v>
      </c>
      <c r="AO3496" s="172" t="str">
        <f t="shared" si="4602"/>
        <v>AO$13</v>
      </c>
      <c r="AP3496" s="172" t="str">
        <f t="shared" si="4602"/>
        <v>AP$13</v>
      </c>
      <c r="AQ3496" s="172" t="str">
        <f t="shared" si="4602"/>
        <v>AQ$13</v>
      </c>
      <c r="AR3496" s="172" t="str">
        <f t="shared" si="4602"/>
        <v>AR$13</v>
      </c>
      <c r="AS3496" s="172" t="str">
        <f t="shared" si="4602"/>
        <v>AS$13</v>
      </c>
      <c r="AT3496" s="172" t="str">
        <f t="shared" si="4602"/>
        <v>AT$13</v>
      </c>
      <c r="AU3496" s="172" t="str">
        <f t="shared" si="4602"/>
        <v>AU$13</v>
      </c>
      <c r="AV3496" s="172" t="str">
        <f t="shared" si="4602"/>
        <v>AV$13</v>
      </c>
      <c r="AW3496" s="172" t="str">
        <f t="shared" si="4602"/>
        <v>AW$13</v>
      </c>
      <c r="AX3496" s="172" t="str">
        <f t="shared" si="4602"/>
        <v>AX$13</v>
      </c>
      <c r="AY3496" s="172" t="str">
        <f t="shared" ref="AY3496:CD3496" si="4603">AY3443</f>
        <v>AY$13</v>
      </c>
      <c r="AZ3496" s="172" t="str">
        <f t="shared" si="4603"/>
        <v>AZ$13</v>
      </c>
      <c r="BA3496" s="172" t="str">
        <f t="shared" si="4603"/>
        <v>BA$13</v>
      </c>
      <c r="BB3496" s="172" t="str">
        <f t="shared" si="4603"/>
        <v>BB$13</v>
      </c>
      <c r="BC3496" s="172" t="str">
        <f t="shared" si="4603"/>
        <v>BC$13</v>
      </c>
      <c r="BD3496" s="172" t="str">
        <f t="shared" si="4603"/>
        <v>BD$13</v>
      </c>
      <c r="BE3496" s="172" t="str">
        <f t="shared" si="4603"/>
        <v>BE$13</v>
      </c>
      <c r="BF3496" s="172" t="str">
        <f t="shared" si="4603"/>
        <v>BF$13</v>
      </c>
      <c r="BG3496" s="172" t="str">
        <f t="shared" si="4603"/>
        <v>BG$13</v>
      </c>
      <c r="BH3496" s="172" t="str">
        <f t="shared" si="4603"/>
        <v>BH$13</v>
      </c>
      <c r="BI3496" s="172" t="str">
        <f t="shared" si="4603"/>
        <v>BI$13</v>
      </c>
      <c r="BJ3496" s="172" t="str">
        <f t="shared" si="4603"/>
        <v>BJ$13</v>
      </c>
      <c r="BK3496" s="172" t="str">
        <f t="shared" si="4603"/>
        <v>BK$13</v>
      </c>
      <c r="BL3496" s="172" t="str">
        <f t="shared" si="4603"/>
        <v>BL$13</v>
      </c>
      <c r="BM3496" s="172" t="str">
        <f t="shared" si="4603"/>
        <v>BM$13</v>
      </c>
      <c r="BN3496" s="172" t="str">
        <f t="shared" si="4603"/>
        <v>BN$13</v>
      </c>
      <c r="BO3496" s="172" t="str">
        <f t="shared" si="4603"/>
        <v>BO$13</v>
      </c>
      <c r="BP3496" s="172" t="str">
        <f t="shared" si="4603"/>
        <v>BP$13</v>
      </c>
      <c r="BQ3496" s="172" t="str">
        <f t="shared" si="4603"/>
        <v>BQ$13</v>
      </c>
      <c r="BR3496" s="172" t="str">
        <f t="shared" si="4603"/>
        <v>BR$13</v>
      </c>
      <c r="BS3496" s="172" t="str">
        <f t="shared" si="4603"/>
        <v>BS$13</v>
      </c>
      <c r="BT3496" s="172" t="str">
        <f t="shared" si="4603"/>
        <v>BT$13</v>
      </c>
      <c r="BU3496" s="172" t="str">
        <f t="shared" si="4603"/>
        <v>BU$13</v>
      </c>
      <c r="BV3496" s="172" t="str">
        <f t="shared" si="4603"/>
        <v>BV$13</v>
      </c>
      <c r="BW3496" s="172" t="str">
        <f t="shared" si="4603"/>
        <v>BW$13</v>
      </c>
      <c r="BX3496" s="172" t="str">
        <f t="shared" si="4603"/>
        <v>BX$13</v>
      </c>
      <c r="BY3496" s="172" t="str">
        <f t="shared" si="4603"/>
        <v>BY$13</v>
      </c>
      <c r="BZ3496" s="172" t="str">
        <f t="shared" si="4603"/>
        <v>BZ$13</v>
      </c>
      <c r="CA3496" s="172" t="str">
        <f t="shared" si="4603"/>
        <v>CA$13</v>
      </c>
      <c r="CB3496" s="172" t="str">
        <f t="shared" si="4603"/>
        <v>CB$13</v>
      </c>
      <c r="CC3496" s="172" t="str">
        <f t="shared" si="4603"/>
        <v>CC$13</v>
      </c>
      <c r="CD3496" s="172" t="str">
        <f t="shared" si="4603"/>
        <v>CD$13</v>
      </c>
      <c r="CE3496" s="172" t="str">
        <f t="shared" ref="CE3496:CK3496" si="4604">CE3443</f>
        <v>CE$13</v>
      </c>
      <c r="CF3496" s="172" t="str">
        <f t="shared" si="4604"/>
        <v>CF$13</v>
      </c>
      <c r="CG3496" s="172" t="str">
        <f t="shared" si="4604"/>
        <v>CG$13</v>
      </c>
      <c r="CH3496" s="172" t="str">
        <f t="shared" si="4604"/>
        <v>CH$13</v>
      </c>
      <c r="CI3496" s="172" t="str">
        <f t="shared" si="4604"/>
        <v>CI$13</v>
      </c>
      <c r="CJ3496" s="172" t="str">
        <f t="shared" si="4604"/>
        <v>CJ$13</v>
      </c>
      <c r="CK3496" s="172" t="str">
        <f t="shared" si="4604"/>
        <v>CK$13</v>
      </c>
      <c r="CL3496" s="172" t="str">
        <f t="shared" ref="CL3496" si="4605">CL3443</f>
        <v>CL$13</v>
      </c>
    </row>
    <row r="3497" spans="2:90" x14ac:dyDescent="0.4">
      <c r="B3497" s="184" t="str">
        <f>SUBSTITUTE(TRIM(MID(B3448, SEARCH("-", B3448) + 1, LEN(B3448))),":","")</f>
        <v>IS driven</v>
      </c>
      <c r="C3497" s="12"/>
      <c r="D3497" s="12" t="s">
        <v>944</v>
      </c>
      <c r="E3497" s="12" t="s">
        <v>906</v>
      </c>
      <c r="F3497" s="12"/>
      <c r="G3497" s="12" t="s">
        <v>330</v>
      </c>
      <c r="H3497" s="12"/>
      <c r="I3497" s="60"/>
      <c r="J3497" s="60"/>
      <c r="K3497" s="60"/>
      <c r="L3497" s="60"/>
      <c r="M3497" s="60"/>
      <c r="N3497" s="60"/>
      <c r="O3497" s="60"/>
      <c r="P3497" s="60"/>
      <c r="R3497" s="15"/>
      <c r="S3497" s="172">
        <f t="shared" ref="S3497" si="4606">S3444</f>
        <v>0</v>
      </c>
      <c r="T3497" s="172">
        <f t="shared" ref="T3497:AX3497" si="4607">T3444</f>
        <v>0</v>
      </c>
      <c r="U3497" s="172">
        <f t="shared" si="4607"/>
        <v>0</v>
      </c>
      <c r="V3497" s="172">
        <f t="shared" si="4607"/>
        <v>0</v>
      </c>
      <c r="W3497" s="172">
        <f t="shared" si="4607"/>
        <v>0</v>
      </c>
      <c r="X3497" s="172">
        <f t="shared" si="4607"/>
        <v>0</v>
      </c>
      <c r="Y3497" s="172">
        <f t="shared" si="4607"/>
        <v>0</v>
      </c>
      <c r="Z3497" s="172">
        <f t="shared" si="4607"/>
        <v>0</v>
      </c>
      <c r="AA3497" s="172">
        <f t="shared" si="4607"/>
        <v>0</v>
      </c>
      <c r="AB3497" s="172">
        <f t="shared" si="4607"/>
        <v>0</v>
      </c>
      <c r="AC3497" s="172">
        <f t="shared" si="4607"/>
        <v>0</v>
      </c>
      <c r="AD3497" s="172">
        <f t="shared" si="4607"/>
        <v>0</v>
      </c>
      <c r="AE3497" s="172">
        <f t="shared" si="4607"/>
        <v>0</v>
      </c>
      <c r="AF3497" s="172">
        <f t="shared" si="4607"/>
        <v>0</v>
      </c>
      <c r="AG3497" s="172">
        <f t="shared" si="4607"/>
        <v>0</v>
      </c>
      <c r="AH3497" s="172">
        <f t="shared" si="4607"/>
        <v>0</v>
      </c>
      <c r="AI3497" s="172">
        <f t="shared" si="4607"/>
        <v>0</v>
      </c>
      <c r="AJ3497" s="172">
        <f t="shared" si="4607"/>
        <v>0</v>
      </c>
      <c r="AK3497" s="172">
        <f t="shared" si="4607"/>
        <v>0</v>
      </c>
      <c r="AL3497" s="172">
        <f t="shared" si="4607"/>
        <v>0</v>
      </c>
      <c r="AM3497" s="172">
        <f t="shared" si="4607"/>
        <v>0</v>
      </c>
      <c r="AN3497" s="172">
        <f t="shared" si="4607"/>
        <v>0</v>
      </c>
      <c r="AO3497" s="172">
        <f t="shared" si="4607"/>
        <v>0</v>
      </c>
      <c r="AP3497" s="172">
        <f t="shared" si="4607"/>
        <v>0</v>
      </c>
      <c r="AQ3497" s="172">
        <f t="shared" si="4607"/>
        <v>0</v>
      </c>
      <c r="AR3497" s="172">
        <f t="shared" si="4607"/>
        <v>0</v>
      </c>
      <c r="AS3497" s="172">
        <f t="shared" si="4607"/>
        <v>0</v>
      </c>
      <c r="AT3497" s="172">
        <f t="shared" si="4607"/>
        <v>0</v>
      </c>
      <c r="AU3497" s="172">
        <f t="shared" si="4607"/>
        <v>0</v>
      </c>
      <c r="AV3497" s="172">
        <f t="shared" si="4607"/>
        <v>0</v>
      </c>
      <c r="AW3497" s="172">
        <f t="shared" si="4607"/>
        <v>0</v>
      </c>
      <c r="AX3497" s="172">
        <f t="shared" si="4607"/>
        <v>0</v>
      </c>
      <c r="AY3497" s="172">
        <f t="shared" ref="AY3497:CD3497" si="4608">AY3444</f>
        <v>0</v>
      </c>
      <c r="AZ3497" s="172">
        <f t="shared" si="4608"/>
        <v>0</v>
      </c>
      <c r="BA3497" s="172">
        <f t="shared" si="4608"/>
        <v>0</v>
      </c>
      <c r="BB3497" s="172">
        <f t="shared" si="4608"/>
        <v>0</v>
      </c>
      <c r="BC3497" s="172">
        <f t="shared" si="4608"/>
        <v>0</v>
      </c>
      <c r="BD3497" s="172">
        <f t="shared" si="4608"/>
        <v>0</v>
      </c>
      <c r="BE3497" s="172">
        <f t="shared" si="4608"/>
        <v>0</v>
      </c>
      <c r="BF3497" s="172">
        <f t="shared" si="4608"/>
        <v>0</v>
      </c>
      <c r="BG3497" s="172">
        <f t="shared" si="4608"/>
        <v>0</v>
      </c>
      <c r="BH3497" s="172">
        <f t="shared" si="4608"/>
        <v>0</v>
      </c>
      <c r="BI3497" s="172">
        <f t="shared" si="4608"/>
        <v>0</v>
      </c>
      <c r="BJ3497" s="172">
        <f t="shared" si="4608"/>
        <v>0</v>
      </c>
      <c r="BK3497" s="172">
        <f t="shared" si="4608"/>
        <v>0</v>
      </c>
      <c r="BL3497" s="172">
        <f t="shared" si="4608"/>
        <v>0</v>
      </c>
      <c r="BM3497" s="172">
        <f t="shared" si="4608"/>
        <v>0</v>
      </c>
      <c r="BN3497" s="172">
        <f t="shared" si="4608"/>
        <v>0</v>
      </c>
      <c r="BO3497" s="172">
        <f t="shared" si="4608"/>
        <v>0</v>
      </c>
      <c r="BP3497" s="172">
        <f t="shared" si="4608"/>
        <v>0</v>
      </c>
      <c r="BQ3497" s="172">
        <f t="shared" si="4608"/>
        <v>0</v>
      </c>
      <c r="BR3497" s="172">
        <f t="shared" si="4608"/>
        <v>0</v>
      </c>
      <c r="BS3497" s="172">
        <f t="shared" si="4608"/>
        <v>0</v>
      </c>
      <c r="BT3497" s="172">
        <f t="shared" si="4608"/>
        <v>0</v>
      </c>
      <c r="BU3497" s="172">
        <f t="shared" si="4608"/>
        <v>0</v>
      </c>
      <c r="BV3497" s="172">
        <f t="shared" si="4608"/>
        <v>0</v>
      </c>
      <c r="BW3497" s="172">
        <f t="shared" si="4608"/>
        <v>0</v>
      </c>
      <c r="BX3497" s="172">
        <f t="shared" si="4608"/>
        <v>0</v>
      </c>
      <c r="BY3497" s="172">
        <f t="shared" si="4608"/>
        <v>0</v>
      </c>
      <c r="BZ3497" s="172">
        <f t="shared" si="4608"/>
        <v>0</v>
      </c>
      <c r="CA3497" s="172">
        <f t="shared" si="4608"/>
        <v>0</v>
      </c>
      <c r="CB3497" s="172">
        <f t="shared" si="4608"/>
        <v>0</v>
      </c>
      <c r="CC3497" s="172">
        <f t="shared" si="4608"/>
        <v>0</v>
      </c>
      <c r="CD3497" s="172">
        <f t="shared" si="4608"/>
        <v>0</v>
      </c>
      <c r="CE3497" s="172">
        <f t="shared" ref="CE3497:CK3497" si="4609">CE3444</f>
        <v>0</v>
      </c>
      <c r="CF3497" s="172">
        <f t="shared" si="4609"/>
        <v>0</v>
      </c>
      <c r="CG3497" s="172">
        <f t="shared" si="4609"/>
        <v>0</v>
      </c>
      <c r="CH3497" s="172">
        <f t="shared" si="4609"/>
        <v>0</v>
      </c>
      <c r="CI3497" s="172">
        <f t="shared" si="4609"/>
        <v>0</v>
      </c>
      <c r="CJ3497" s="172">
        <f t="shared" si="4609"/>
        <v>0</v>
      </c>
      <c r="CK3497" s="172">
        <f t="shared" si="4609"/>
        <v>0</v>
      </c>
      <c r="CL3497" s="172">
        <f t="shared" ref="CL3497" si="4610">CL3444</f>
        <v>0</v>
      </c>
    </row>
    <row r="3498" spans="2:90" x14ac:dyDescent="0.4">
      <c r="B3498" s="130" t="str">
        <f>B3437</f>
        <v>Secondary revenue driver</v>
      </c>
      <c r="C3498" s="12"/>
      <c r="D3498" s="12" t="s">
        <v>944</v>
      </c>
      <c r="E3498" s="12" t="s">
        <v>906</v>
      </c>
      <c r="F3498" s="12"/>
      <c r="G3498" s="12" t="s">
        <v>330</v>
      </c>
      <c r="H3498" s="12"/>
      <c r="I3498" s="60"/>
      <c r="J3498" s="60"/>
      <c r="K3498" s="60"/>
      <c r="L3498" s="60"/>
      <c r="M3498" s="60"/>
      <c r="N3498" s="60"/>
      <c r="O3498" s="60"/>
      <c r="P3498" s="60"/>
      <c r="R3498" s="15"/>
    </row>
    <row r="3499" spans="2:90" x14ac:dyDescent="0.4">
      <c r="B3499" s="130" t="str">
        <f>B3438</f>
        <v>Secondary volume driver</v>
      </c>
      <c r="D3499" t="s">
        <v>944</v>
      </c>
      <c r="E3499" t="s">
        <v>906</v>
      </c>
      <c r="G3499" t="s">
        <v>330</v>
      </c>
      <c r="J3499" s="60"/>
      <c r="S3499" s="205" t="str">
        <f t="shared" ref="S3499" si="4611">ADDRESS(ROW(S3452),COLUMN(S3452),2)</f>
        <v>S$3452</v>
      </c>
      <c r="T3499" s="205" t="str">
        <f t="shared" ref="T3499:AX3499" si="4612">ADDRESS(ROW(T3452),COLUMN(T3452),2)</f>
        <v>T$3452</v>
      </c>
      <c r="U3499" s="205" t="str">
        <f t="shared" si="4612"/>
        <v>U$3452</v>
      </c>
      <c r="V3499" s="205" t="str">
        <f t="shared" si="4612"/>
        <v>V$3452</v>
      </c>
      <c r="W3499" s="205" t="str">
        <f t="shared" si="4612"/>
        <v>W$3452</v>
      </c>
      <c r="X3499" s="205" t="str">
        <f t="shared" si="4612"/>
        <v>X$3452</v>
      </c>
      <c r="Y3499" s="205" t="str">
        <f t="shared" si="4612"/>
        <v>Y$3452</v>
      </c>
      <c r="Z3499" s="205" t="str">
        <f t="shared" si="4612"/>
        <v>Z$3452</v>
      </c>
      <c r="AA3499" s="205" t="str">
        <f t="shared" si="4612"/>
        <v>AA$3452</v>
      </c>
      <c r="AB3499" s="205" t="str">
        <f t="shared" si="4612"/>
        <v>AB$3452</v>
      </c>
      <c r="AC3499" s="205" t="str">
        <f t="shared" si="4612"/>
        <v>AC$3452</v>
      </c>
      <c r="AD3499" s="205" t="str">
        <f t="shared" si="4612"/>
        <v>AD$3452</v>
      </c>
      <c r="AE3499" s="205" t="str">
        <f t="shared" si="4612"/>
        <v>AE$3452</v>
      </c>
      <c r="AF3499" s="205" t="str">
        <f t="shared" si="4612"/>
        <v>AF$3452</v>
      </c>
      <c r="AG3499" s="205" t="str">
        <f t="shared" si="4612"/>
        <v>AG$3452</v>
      </c>
      <c r="AH3499" s="205" t="str">
        <f t="shared" si="4612"/>
        <v>AH$3452</v>
      </c>
      <c r="AI3499" s="205" t="str">
        <f t="shared" si="4612"/>
        <v>AI$3452</v>
      </c>
      <c r="AJ3499" s="205" t="str">
        <f t="shared" si="4612"/>
        <v>AJ$3452</v>
      </c>
      <c r="AK3499" s="205" t="str">
        <f t="shared" si="4612"/>
        <v>AK$3452</v>
      </c>
      <c r="AL3499" s="205" t="str">
        <f t="shared" si="4612"/>
        <v>AL$3452</v>
      </c>
      <c r="AM3499" s="205" t="str">
        <f t="shared" si="4612"/>
        <v>AM$3452</v>
      </c>
      <c r="AN3499" s="205" t="str">
        <f t="shared" si="4612"/>
        <v>AN$3452</v>
      </c>
      <c r="AO3499" s="205" t="str">
        <f t="shared" si="4612"/>
        <v>AO$3452</v>
      </c>
      <c r="AP3499" s="205" t="str">
        <f t="shared" si="4612"/>
        <v>AP$3452</v>
      </c>
      <c r="AQ3499" s="205" t="str">
        <f t="shared" si="4612"/>
        <v>AQ$3452</v>
      </c>
      <c r="AR3499" s="205" t="str">
        <f t="shared" si="4612"/>
        <v>AR$3452</v>
      </c>
      <c r="AS3499" s="205" t="str">
        <f t="shared" si="4612"/>
        <v>AS$3452</v>
      </c>
      <c r="AT3499" s="205" t="str">
        <f t="shared" si="4612"/>
        <v>AT$3452</v>
      </c>
      <c r="AU3499" s="205" t="str">
        <f t="shared" si="4612"/>
        <v>AU$3452</v>
      </c>
      <c r="AV3499" s="205" t="str">
        <f t="shared" si="4612"/>
        <v>AV$3452</v>
      </c>
      <c r="AW3499" s="205" t="str">
        <f t="shared" si="4612"/>
        <v>AW$3452</v>
      </c>
      <c r="AX3499" s="205" t="str">
        <f t="shared" si="4612"/>
        <v>AX$3452</v>
      </c>
      <c r="AY3499" s="205" t="str">
        <f t="shared" ref="AY3499:CD3499" si="4613">ADDRESS(ROW(AY3452),COLUMN(AY3452),2)</f>
        <v>AY$3452</v>
      </c>
      <c r="AZ3499" s="205" t="str">
        <f t="shared" si="4613"/>
        <v>AZ$3452</v>
      </c>
      <c r="BA3499" s="205" t="str">
        <f t="shared" si="4613"/>
        <v>BA$3452</v>
      </c>
      <c r="BB3499" s="205" t="str">
        <f t="shared" si="4613"/>
        <v>BB$3452</v>
      </c>
      <c r="BC3499" s="205" t="str">
        <f t="shared" si="4613"/>
        <v>BC$3452</v>
      </c>
      <c r="BD3499" s="205" t="str">
        <f t="shared" si="4613"/>
        <v>BD$3452</v>
      </c>
      <c r="BE3499" s="205" t="str">
        <f t="shared" si="4613"/>
        <v>BE$3452</v>
      </c>
      <c r="BF3499" s="205" t="str">
        <f t="shared" si="4613"/>
        <v>BF$3452</v>
      </c>
      <c r="BG3499" s="205" t="str">
        <f t="shared" si="4613"/>
        <v>BG$3452</v>
      </c>
      <c r="BH3499" s="205" t="str">
        <f t="shared" si="4613"/>
        <v>BH$3452</v>
      </c>
      <c r="BI3499" s="205" t="str">
        <f t="shared" si="4613"/>
        <v>BI$3452</v>
      </c>
      <c r="BJ3499" s="205" t="str">
        <f t="shared" si="4613"/>
        <v>BJ$3452</v>
      </c>
      <c r="BK3499" s="205" t="str">
        <f t="shared" si="4613"/>
        <v>BK$3452</v>
      </c>
      <c r="BL3499" s="205" t="str">
        <f t="shared" si="4613"/>
        <v>BL$3452</v>
      </c>
      <c r="BM3499" s="205" t="str">
        <f t="shared" si="4613"/>
        <v>BM$3452</v>
      </c>
      <c r="BN3499" s="205" t="str">
        <f t="shared" si="4613"/>
        <v>BN$3452</v>
      </c>
      <c r="BO3499" s="205" t="str">
        <f t="shared" si="4613"/>
        <v>BO$3452</v>
      </c>
      <c r="BP3499" s="205" t="str">
        <f t="shared" si="4613"/>
        <v>BP$3452</v>
      </c>
      <c r="BQ3499" s="205" t="str">
        <f t="shared" si="4613"/>
        <v>BQ$3452</v>
      </c>
      <c r="BR3499" s="205" t="str">
        <f t="shared" si="4613"/>
        <v>BR$3452</v>
      </c>
      <c r="BS3499" s="205" t="str">
        <f t="shared" si="4613"/>
        <v>BS$3452</v>
      </c>
      <c r="BT3499" s="205" t="str">
        <f t="shared" si="4613"/>
        <v>BT$3452</v>
      </c>
      <c r="BU3499" s="205" t="str">
        <f t="shared" si="4613"/>
        <v>BU$3452</v>
      </c>
      <c r="BV3499" s="205" t="str">
        <f t="shared" si="4613"/>
        <v>BV$3452</v>
      </c>
      <c r="BW3499" s="205" t="str">
        <f t="shared" si="4613"/>
        <v>BW$3452</v>
      </c>
      <c r="BX3499" s="205" t="str">
        <f t="shared" si="4613"/>
        <v>BX$3452</v>
      </c>
      <c r="BY3499" s="205" t="str">
        <f t="shared" si="4613"/>
        <v>BY$3452</v>
      </c>
      <c r="BZ3499" s="205" t="str">
        <f t="shared" si="4613"/>
        <v>BZ$3452</v>
      </c>
      <c r="CA3499" s="205" t="str">
        <f t="shared" si="4613"/>
        <v>CA$3452</v>
      </c>
      <c r="CB3499" s="205" t="str">
        <f t="shared" si="4613"/>
        <v>CB$3452</v>
      </c>
      <c r="CC3499" s="205" t="str">
        <f t="shared" si="4613"/>
        <v>CC$3452</v>
      </c>
      <c r="CD3499" s="205" t="str">
        <f t="shared" si="4613"/>
        <v>CD$3452</v>
      </c>
      <c r="CE3499" s="205" t="str">
        <f t="shared" ref="CE3499:CK3499" si="4614">ADDRESS(ROW(CE3452),COLUMN(CE3452),2)</f>
        <v>CE$3452</v>
      </c>
      <c r="CF3499" s="205" t="str">
        <f t="shared" si="4614"/>
        <v>CF$3452</v>
      </c>
      <c r="CG3499" s="205" t="str">
        <f t="shared" si="4614"/>
        <v>CG$3452</v>
      </c>
      <c r="CH3499" s="205" t="str">
        <f t="shared" si="4614"/>
        <v>CH$3452</v>
      </c>
      <c r="CI3499" s="205" t="str">
        <f t="shared" si="4614"/>
        <v>CI$3452</v>
      </c>
      <c r="CJ3499" s="205" t="str">
        <f t="shared" si="4614"/>
        <v>CJ$3452</v>
      </c>
      <c r="CK3499" s="205" t="str">
        <f t="shared" si="4614"/>
        <v>CK$3452</v>
      </c>
      <c r="CL3499" s="205" t="str">
        <f t="shared" ref="CL3499" si="4615">ADDRESS(ROW(CL3452),COLUMN(CL3452),2)</f>
        <v>CL$3452</v>
      </c>
    </row>
    <row r="3500" spans="2:90" x14ac:dyDescent="0.4">
      <c r="E3500" t="s">
        <v>906</v>
      </c>
      <c r="S3500" s="205" t="str">
        <f t="shared" ref="S3500" si="4616">ADDRESS(ROW(S3451),COLUMN(S3451),2)</f>
        <v>S$3451</v>
      </c>
      <c r="T3500" s="205" t="str">
        <f t="shared" ref="T3500:AX3500" si="4617">ADDRESS(ROW(T3451),COLUMN(T3451),2)</f>
        <v>T$3451</v>
      </c>
      <c r="U3500" s="205" t="str">
        <f t="shared" si="4617"/>
        <v>U$3451</v>
      </c>
      <c r="V3500" s="205" t="str">
        <f t="shared" si="4617"/>
        <v>V$3451</v>
      </c>
      <c r="W3500" s="205" t="str">
        <f t="shared" si="4617"/>
        <v>W$3451</v>
      </c>
      <c r="X3500" s="205" t="str">
        <f t="shared" si="4617"/>
        <v>X$3451</v>
      </c>
      <c r="Y3500" s="205" t="str">
        <f t="shared" si="4617"/>
        <v>Y$3451</v>
      </c>
      <c r="Z3500" s="205" t="str">
        <f t="shared" si="4617"/>
        <v>Z$3451</v>
      </c>
      <c r="AA3500" s="205" t="str">
        <f t="shared" si="4617"/>
        <v>AA$3451</v>
      </c>
      <c r="AB3500" s="205" t="str">
        <f t="shared" si="4617"/>
        <v>AB$3451</v>
      </c>
      <c r="AC3500" s="205" t="str">
        <f t="shared" si="4617"/>
        <v>AC$3451</v>
      </c>
      <c r="AD3500" s="205" t="str">
        <f t="shared" si="4617"/>
        <v>AD$3451</v>
      </c>
      <c r="AE3500" s="205" t="str">
        <f t="shared" si="4617"/>
        <v>AE$3451</v>
      </c>
      <c r="AF3500" s="205" t="str">
        <f t="shared" si="4617"/>
        <v>AF$3451</v>
      </c>
      <c r="AG3500" s="205" t="str">
        <f t="shared" si="4617"/>
        <v>AG$3451</v>
      </c>
      <c r="AH3500" s="205" t="str">
        <f t="shared" si="4617"/>
        <v>AH$3451</v>
      </c>
      <c r="AI3500" s="205" t="str">
        <f t="shared" si="4617"/>
        <v>AI$3451</v>
      </c>
      <c r="AJ3500" s="205" t="str">
        <f t="shared" si="4617"/>
        <v>AJ$3451</v>
      </c>
      <c r="AK3500" s="205" t="str">
        <f t="shared" si="4617"/>
        <v>AK$3451</v>
      </c>
      <c r="AL3500" s="205" t="str">
        <f t="shared" si="4617"/>
        <v>AL$3451</v>
      </c>
      <c r="AM3500" s="205" t="str">
        <f t="shared" si="4617"/>
        <v>AM$3451</v>
      </c>
      <c r="AN3500" s="205" t="str">
        <f t="shared" si="4617"/>
        <v>AN$3451</v>
      </c>
      <c r="AO3500" s="205" t="str">
        <f t="shared" si="4617"/>
        <v>AO$3451</v>
      </c>
      <c r="AP3500" s="205" t="str">
        <f t="shared" si="4617"/>
        <v>AP$3451</v>
      </c>
      <c r="AQ3500" s="205" t="str">
        <f t="shared" si="4617"/>
        <v>AQ$3451</v>
      </c>
      <c r="AR3500" s="205" t="str">
        <f t="shared" si="4617"/>
        <v>AR$3451</v>
      </c>
      <c r="AS3500" s="205" t="str">
        <f t="shared" si="4617"/>
        <v>AS$3451</v>
      </c>
      <c r="AT3500" s="205" t="str">
        <f t="shared" si="4617"/>
        <v>AT$3451</v>
      </c>
      <c r="AU3500" s="205" t="str">
        <f t="shared" si="4617"/>
        <v>AU$3451</v>
      </c>
      <c r="AV3500" s="205" t="str">
        <f t="shared" si="4617"/>
        <v>AV$3451</v>
      </c>
      <c r="AW3500" s="205" t="str">
        <f t="shared" si="4617"/>
        <v>AW$3451</v>
      </c>
      <c r="AX3500" s="205" t="str">
        <f t="shared" si="4617"/>
        <v>AX$3451</v>
      </c>
      <c r="AY3500" s="205" t="str">
        <f t="shared" ref="AY3500:CD3500" si="4618">ADDRESS(ROW(AY3451),COLUMN(AY3451),2)</f>
        <v>AY$3451</v>
      </c>
      <c r="AZ3500" s="205" t="str">
        <f t="shared" si="4618"/>
        <v>AZ$3451</v>
      </c>
      <c r="BA3500" s="205" t="str">
        <f t="shared" si="4618"/>
        <v>BA$3451</v>
      </c>
      <c r="BB3500" s="205" t="str">
        <f t="shared" si="4618"/>
        <v>BB$3451</v>
      </c>
      <c r="BC3500" s="205" t="str">
        <f t="shared" si="4618"/>
        <v>BC$3451</v>
      </c>
      <c r="BD3500" s="205" t="str">
        <f t="shared" si="4618"/>
        <v>BD$3451</v>
      </c>
      <c r="BE3500" s="205" t="str">
        <f t="shared" si="4618"/>
        <v>BE$3451</v>
      </c>
      <c r="BF3500" s="205" t="str">
        <f t="shared" si="4618"/>
        <v>BF$3451</v>
      </c>
      <c r="BG3500" s="205" t="str">
        <f t="shared" si="4618"/>
        <v>BG$3451</v>
      </c>
      <c r="BH3500" s="205" t="str">
        <f t="shared" si="4618"/>
        <v>BH$3451</v>
      </c>
      <c r="BI3500" s="205" t="str">
        <f t="shared" si="4618"/>
        <v>BI$3451</v>
      </c>
      <c r="BJ3500" s="205" t="str">
        <f t="shared" si="4618"/>
        <v>BJ$3451</v>
      </c>
      <c r="BK3500" s="205" t="str">
        <f t="shared" si="4618"/>
        <v>BK$3451</v>
      </c>
      <c r="BL3500" s="205" t="str">
        <f t="shared" si="4618"/>
        <v>BL$3451</v>
      </c>
      <c r="BM3500" s="205" t="str">
        <f t="shared" si="4618"/>
        <v>BM$3451</v>
      </c>
      <c r="BN3500" s="205" t="str">
        <f t="shared" si="4618"/>
        <v>BN$3451</v>
      </c>
      <c r="BO3500" s="205" t="str">
        <f t="shared" si="4618"/>
        <v>BO$3451</v>
      </c>
      <c r="BP3500" s="205" t="str">
        <f t="shared" si="4618"/>
        <v>BP$3451</v>
      </c>
      <c r="BQ3500" s="205" t="str">
        <f t="shared" si="4618"/>
        <v>BQ$3451</v>
      </c>
      <c r="BR3500" s="205" t="str">
        <f t="shared" si="4618"/>
        <v>BR$3451</v>
      </c>
      <c r="BS3500" s="205" t="str">
        <f t="shared" si="4618"/>
        <v>BS$3451</v>
      </c>
      <c r="BT3500" s="205" t="str">
        <f t="shared" si="4618"/>
        <v>BT$3451</v>
      </c>
      <c r="BU3500" s="205" t="str">
        <f t="shared" si="4618"/>
        <v>BU$3451</v>
      </c>
      <c r="BV3500" s="205" t="str">
        <f t="shared" si="4618"/>
        <v>BV$3451</v>
      </c>
      <c r="BW3500" s="205" t="str">
        <f t="shared" si="4618"/>
        <v>BW$3451</v>
      </c>
      <c r="BX3500" s="205" t="str">
        <f t="shared" si="4618"/>
        <v>BX$3451</v>
      </c>
      <c r="BY3500" s="205" t="str">
        <f t="shared" si="4618"/>
        <v>BY$3451</v>
      </c>
      <c r="BZ3500" s="205" t="str">
        <f t="shared" si="4618"/>
        <v>BZ$3451</v>
      </c>
      <c r="CA3500" s="205" t="str">
        <f t="shared" si="4618"/>
        <v>CA$3451</v>
      </c>
      <c r="CB3500" s="205" t="str">
        <f t="shared" si="4618"/>
        <v>CB$3451</v>
      </c>
      <c r="CC3500" s="205" t="str">
        <f t="shared" si="4618"/>
        <v>CC$3451</v>
      </c>
      <c r="CD3500" s="205" t="str">
        <f t="shared" si="4618"/>
        <v>CD$3451</v>
      </c>
      <c r="CE3500" s="205" t="str">
        <f t="shared" ref="CE3500:CK3500" si="4619">ADDRESS(ROW(CE3451),COLUMN(CE3451),2)</f>
        <v>CE$3451</v>
      </c>
      <c r="CF3500" s="205" t="str">
        <f t="shared" si="4619"/>
        <v>CF$3451</v>
      </c>
      <c r="CG3500" s="205" t="str">
        <f t="shared" si="4619"/>
        <v>CG$3451</v>
      </c>
      <c r="CH3500" s="205" t="str">
        <f t="shared" si="4619"/>
        <v>CH$3451</v>
      </c>
      <c r="CI3500" s="205" t="str">
        <f t="shared" si="4619"/>
        <v>CI$3451</v>
      </c>
      <c r="CJ3500" s="205" t="str">
        <f t="shared" si="4619"/>
        <v>CJ$3451</v>
      </c>
      <c r="CK3500" s="205" t="str">
        <f t="shared" si="4619"/>
        <v>CK$3451</v>
      </c>
      <c r="CL3500" s="205" t="str">
        <f t="shared" ref="CL3500" si="4620">ADDRESS(ROW(CL3451),COLUMN(CL3451),2)</f>
        <v>CL$3451</v>
      </c>
    </row>
    <row r="3501" spans="2:90" x14ac:dyDescent="0.4">
      <c r="E3501" t="s">
        <v>906</v>
      </c>
    </row>
    <row r="3502" spans="2:90" x14ac:dyDescent="0.4">
      <c r="E3502" t="s">
        <v>906</v>
      </c>
    </row>
    <row r="3503" spans="2:90" x14ac:dyDescent="0.4">
      <c r="E3503" t="s">
        <v>906</v>
      </c>
    </row>
    <row r="3504" spans="2:90" x14ac:dyDescent="0.4">
      <c r="E3504" t="s">
        <v>906</v>
      </c>
    </row>
    <row r="3505" spans="2:90" x14ac:dyDescent="0.4">
      <c r="E3505" t="s">
        <v>906</v>
      </c>
    </row>
    <row r="3506" spans="2:90" x14ac:dyDescent="0.4">
      <c r="E3506" t="s">
        <v>906</v>
      </c>
    </row>
    <row r="3507" spans="2:90" x14ac:dyDescent="0.4">
      <c r="E3507" t="s">
        <v>906</v>
      </c>
    </row>
    <row r="3508" spans="2:90" x14ac:dyDescent="0.4">
      <c r="E3508" t="s">
        <v>906</v>
      </c>
    </row>
    <row r="3509" spans="2:90" x14ac:dyDescent="0.4">
      <c r="E3509" t="s">
        <v>906</v>
      </c>
    </row>
    <row r="3510" spans="2:90" x14ac:dyDescent="0.4">
      <c r="B3510" s="168" t="s">
        <v>487</v>
      </c>
      <c r="C3510" s="167"/>
      <c r="D3510" s="167"/>
      <c r="E3510" s="167" t="s">
        <v>906</v>
      </c>
      <c r="F3510" s="167"/>
      <c r="G3510" s="167"/>
      <c r="H3510" s="167"/>
      <c r="I3510" s="169"/>
      <c r="J3510" s="169"/>
      <c r="K3510" s="190"/>
      <c r="L3510" s="190"/>
      <c r="M3510" s="190"/>
      <c r="N3510" s="190"/>
      <c r="O3510" s="190"/>
      <c r="P3510" s="190"/>
      <c r="R3510" s="191"/>
      <c r="S3510" s="167"/>
      <c r="T3510" s="167"/>
      <c r="U3510" s="167"/>
      <c r="V3510" s="167"/>
      <c r="W3510" s="167"/>
      <c r="X3510" s="167"/>
      <c r="Y3510" s="167"/>
      <c r="Z3510" s="167"/>
      <c r="AA3510" s="167"/>
      <c r="AB3510" s="167"/>
      <c r="AC3510" s="167"/>
      <c r="AD3510" s="167"/>
      <c r="AE3510" s="167"/>
      <c r="AF3510" s="167"/>
      <c r="AG3510" s="167"/>
      <c r="AH3510" s="167"/>
      <c r="AI3510" s="167"/>
      <c r="AJ3510" s="167"/>
      <c r="AK3510" s="167"/>
      <c r="AL3510" s="167"/>
      <c r="AM3510" s="167"/>
      <c r="AN3510" s="167"/>
      <c r="AO3510" s="167"/>
      <c r="AP3510" s="167"/>
      <c r="AQ3510" s="167"/>
      <c r="AR3510" s="167"/>
      <c r="AS3510" s="167"/>
      <c r="AT3510" s="167"/>
      <c r="AU3510" s="167"/>
      <c r="AV3510" s="167"/>
      <c r="AW3510" s="167"/>
      <c r="AX3510" s="167"/>
      <c r="AY3510" s="167"/>
      <c r="AZ3510" s="167"/>
      <c r="BA3510" s="167"/>
      <c r="BB3510" s="167"/>
      <c r="BC3510" s="167"/>
      <c r="BD3510" s="167"/>
      <c r="BE3510" s="167"/>
      <c r="BF3510" s="167"/>
      <c r="BG3510" s="167"/>
      <c r="BH3510" s="167"/>
      <c r="BI3510" s="167"/>
      <c r="BJ3510" s="167"/>
      <c r="BK3510" s="167"/>
      <c r="BL3510" s="167"/>
      <c r="BM3510" s="167"/>
      <c r="BN3510" s="167"/>
      <c r="BO3510" s="167"/>
      <c r="BP3510" s="167"/>
      <c r="BQ3510" s="167"/>
      <c r="BR3510" s="167"/>
      <c r="BS3510" s="167"/>
      <c r="BT3510" s="167"/>
      <c r="BU3510" s="167"/>
      <c r="BV3510" s="167"/>
      <c r="BW3510" s="167"/>
      <c r="BX3510" s="167"/>
      <c r="BY3510" s="167"/>
      <c r="BZ3510" s="167"/>
      <c r="CA3510" s="167"/>
      <c r="CB3510" s="167"/>
      <c r="CC3510" s="167"/>
      <c r="CD3510" s="167"/>
      <c r="CE3510" s="167"/>
      <c r="CF3510" s="167"/>
      <c r="CG3510" s="167"/>
      <c r="CH3510" s="167"/>
      <c r="CI3510" s="167"/>
      <c r="CJ3510" s="167"/>
      <c r="CK3510" s="167"/>
      <c r="CL3510" s="167"/>
    </row>
    <row r="3511" spans="2:90" x14ac:dyDescent="0.4">
      <c r="B3511" s="168" t="s">
        <v>489</v>
      </c>
      <c r="C3511" s="167"/>
      <c r="D3511" s="167"/>
      <c r="E3511" s="167" t="s">
        <v>906</v>
      </c>
      <c r="F3511" s="167"/>
      <c r="G3511" s="167"/>
      <c r="H3511" s="167"/>
      <c r="I3511" s="169"/>
      <c r="J3511" s="169"/>
      <c r="K3511" s="190"/>
      <c r="L3511" s="190"/>
      <c r="M3511" s="190"/>
      <c r="N3511" s="190"/>
      <c r="O3511" s="190"/>
      <c r="P3511" s="190"/>
      <c r="R3511" s="191"/>
      <c r="S3511" s="167"/>
      <c r="T3511" s="167"/>
      <c r="U3511" s="167"/>
      <c r="V3511" s="167"/>
      <c r="W3511" s="167"/>
      <c r="X3511" s="167"/>
      <c r="Y3511" s="167"/>
      <c r="Z3511" s="167"/>
      <c r="AA3511" s="167"/>
      <c r="AB3511" s="167"/>
      <c r="AC3511" s="167"/>
      <c r="AD3511" s="167"/>
      <c r="AE3511" s="167"/>
      <c r="AF3511" s="167"/>
      <c r="AG3511" s="167"/>
      <c r="AH3511" s="167"/>
      <c r="AI3511" s="167"/>
      <c r="AJ3511" s="167"/>
      <c r="AK3511" s="167"/>
      <c r="AL3511" s="167"/>
      <c r="AM3511" s="167"/>
      <c r="AN3511" s="167"/>
      <c r="AO3511" s="167"/>
      <c r="AP3511" s="167"/>
      <c r="AQ3511" s="167"/>
      <c r="AR3511" s="167"/>
      <c r="AS3511" s="167"/>
      <c r="AT3511" s="167"/>
      <c r="AU3511" s="167"/>
      <c r="AV3511" s="167"/>
      <c r="AW3511" s="167"/>
      <c r="AX3511" s="167"/>
      <c r="AY3511" s="167"/>
      <c r="AZ3511" s="167"/>
      <c r="BA3511" s="167"/>
      <c r="BB3511" s="167"/>
      <c r="BC3511" s="167"/>
      <c r="BD3511" s="167"/>
      <c r="BE3511" s="167"/>
      <c r="BF3511" s="167"/>
      <c r="BG3511" s="167"/>
      <c r="BH3511" s="167"/>
      <c r="BI3511" s="167"/>
      <c r="BJ3511" s="167"/>
      <c r="BK3511" s="167"/>
      <c r="BL3511" s="167"/>
      <c r="BM3511" s="167"/>
      <c r="BN3511" s="167"/>
      <c r="BO3511" s="167"/>
      <c r="BP3511" s="167"/>
      <c r="BQ3511" s="167"/>
      <c r="BR3511" s="167"/>
      <c r="BS3511" s="167"/>
      <c r="BT3511" s="167"/>
      <c r="BU3511" s="167"/>
      <c r="BV3511" s="167"/>
      <c r="BW3511" s="167"/>
      <c r="BX3511" s="167"/>
      <c r="BY3511" s="167"/>
      <c r="BZ3511" s="167"/>
      <c r="CA3511" s="167"/>
      <c r="CB3511" s="167"/>
      <c r="CC3511" s="167"/>
      <c r="CD3511" s="167"/>
      <c r="CE3511" s="167"/>
      <c r="CF3511" s="167"/>
      <c r="CG3511" s="167"/>
      <c r="CH3511" s="167"/>
      <c r="CI3511" s="167"/>
      <c r="CJ3511" s="167"/>
      <c r="CK3511" s="167"/>
      <c r="CL3511" s="167"/>
    </row>
    <row r="3512" spans="2:90" x14ac:dyDescent="0.4">
      <c r="B3512" s="168" t="s">
        <v>459</v>
      </c>
      <c r="C3512" s="167"/>
      <c r="D3512" s="167"/>
      <c r="E3512" s="167" t="s">
        <v>906</v>
      </c>
      <c r="F3512" s="167"/>
      <c r="G3512" s="167"/>
      <c r="H3512" s="167"/>
      <c r="I3512" s="169"/>
      <c r="J3512" s="169"/>
      <c r="K3512" s="190"/>
      <c r="L3512" s="190"/>
      <c r="M3512" s="190"/>
      <c r="N3512" s="190"/>
      <c r="O3512" s="190"/>
      <c r="P3512" s="190"/>
      <c r="R3512" s="191"/>
      <c r="S3512" s="192" t="str">
        <f t="shared" ref="S3512:CD3512" si="4621">S$16</f>
        <v>S$12</v>
      </c>
      <c r="T3512" s="192" t="str">
        <f t="shared" si="4621"/>
        <v>T$12</v>
      </c>
      <c r="U3512" s="192" t="str">
        <f t="shared" si="4621"/>
        <v>U$12</v>
      </c>
      <c r="V3512" s="192" t="str">
        <f t="shared" si="4621"/>
        <v>V$12</v>
      </c>
      <c r="W3512" s="192" t="str">
        <f t="shared" si="4621"/>
        <v>W$12</v>
      </c>
      <c r="X3512" s="192" t="str">
        <f t="shared" si="4621"/>
        <v>X$12</v>
      </c>
      <c r="Y3512" s="192" t="str">
        <f t="shared" si="4621"/>
        <v>Y$12</v>
      </c>
      <c r="Z3512" s="192" t="str">
        <f t="shared" si="4621"/>
        <v>Z$12</v>
      </c>
      <c r="AA3512" s="192" t="str">
        <f t="shared" si="4621"/>
        <v>AA$12</v>
      </c>
      <c r="AB3512" s="192" t="str">
        <f t="shared" si="4621"/>
        <v>AB$12</v>
      </c>
      <c r="AC3512" s="192" t="str">
        <f t="shared" si="4621"/>
        <v>AC$12</v>
      </c>
      <c r="AD3512" s="192" t="str">
        <f t="shared" si="4621"/>
        <v>AD$12</v>
      </c>
      <c r="AE3512" s="192" t="str">
        <f t="shared" si="4621"/>
        <v>AE$12</v>
      </c>
      <c r="AF3512" s="192" t="str">
        <f t="shared" si="4621"/>
        <v>AF$12</v>
      </c>
      <c r="AG3512" s="192" t="str">
        <f t="shared" si="4621"/>
        <v>AG$12</v>
      </c>
      <c r="AH3512" s="192" t="str">
        <f t="shared" si="4621"/>
        <v>AH$12</v>
      </c>
      <c r="AI3512" s="192" t="str">
        <f t="shared" si="4621"/>
        <v>AI$12</v>
      </c>
      <c r="AJ3512" s="192" t="str">
        <f t="shared" si="4621"/>
        <v>AJ$12</v>
      </c>
      <c r="AK3512" s="192" t="str">
        <f t="shared" si="4621"/>
        <v>AK$12</v>
      </c>
      <c r="AL3512" s="192" t="str">
        <f t="shared" si="4621"/>
        <v>AL$12</v>
      </c>
      <c r="AM3512" s="192" t="str">
        <f t="shared" si="4621"/>
        <v>AM$12</v>
      </c>
      <c r="AN3512" s="192" t="str">
        <f t="shared" si="4621"/>
        <v>AN$12</v>
      </c>
      <c r="AO3512" s="192" t="str">
        <f t="shared" si="4621"/>
        <v>AO$12</v>
      </c>
      <c r="AP3512" s="192" t="str">
        <f t="shared" si="4621"/>
        <v>AP$12</v>
      </c>
      <c r="AQ3512" s="192" t="str">
        <f t="shared" si="4621"/>
        <v>AQ$12</v>
      </c>
      <c r="AR3512" s="192" t="str">
        <f t="shared" si="4621"/>
        <v>AR$12</v>
      </c>
      <c r="AS3512" s="192" t="str">
        <f t="shared" si="4621"/>
        <v>AS$12</v>
      </c>
      <c r="AT3512" s="192" t="str">
        <f t="shared" si="4621"/>
        <v>AT$12</v>
      </c>
      <c r="AU3512" s="192" t="str">
        <f t="shared" si="4621"/>
        <v>AU$12</v>
      </c>
      <c r="AV3512" s="192" t="str">
        <f t="shared" si="4621"/>
        <v>AV$12</v>
      </c>
      <c r="AW3512" s="192" t="str">
        <f t="shared" si="4621"/>
        <v>AW$12</v>
      </c>
      <c r="AX3512" s="192" t="str">
        <f t="shared" si="4621"/>
        <v>AX$12</v>
      </c>
      <c r="AY3512" s="192" t="str">
        <f t="shared" si="4621"/>
        <v>AY$12</v>
      </c>
      <c r="AZ3512" s="192" t="str">
        <f t="shared" si="4621"/>
        <v>AZ$12</v>
      </c>
      <c r="BA3512" s="192" t="str">
        <f t="shared" si="4621"/>
        <v>BA$12</v>
      </c>
      <c r="BB3512" s="192" t="str">
        <f t="shared" si="4621"/>
        <v>BB$12</v>
      </c>
      <c r="BC3512" s="192" t="str">
        <f t="shared" si="4621"/>
        <v>BC$12</v>
      </c>
      <c r="BD3512" s="192" t="str">
        <f t="shared" si="4621"/>
        <v>BD$12</v>
      </c>
      <c r="BE3512" s="192" t="str">
        <f t="shared" si="4621"/>
        <v>BE$12</v>
      </c>
      <c r="BF3512" s="192" t="str">
        <f t="shared" si="4621"/>
        <v>BF$12</v>
      </c>
      <c r="BG3512" s="192" t="str">
        <f t="shared" si="4621"/>
        <v>BG$12</v>
      </c>
      <c r="BH3512" s="192" t="str">
        <f t="shared" si="4621"/>
        <v>BH$12</v>
      </c>
      <c r="BI3512" s="192" t="str">
        <f t="shared" si="4621"/>
        <v>BI$12</v>
      </c>
      <c r="BJ3512" s="192" t="str">
        <f t="shared" si="4621"/>
        <v>BJ$12</v>
      </c>
      <c r="BK3512" s="192" t="str">
        <f t="shared" si="4621"/>
        <v>BK$12</v>
      </c>
      <c r="BL3512" s="192" t="str">
        <f t="shared" si="4621"/>
        <v>BL$12</v>
      </c>
      <c r="BM3512" s="192" t="str">
        <f t="shared" si="4621"/>
        <v>BM$12</v>
      </c>
      <c r="BN3512" s="192" t="str">
        <f t="shared" si="4621"/>
        <v>BN$12</v>
      </c>
      <c r="BO3512" s="192" t="str">
        <f t="shared" si="4621"/>
        <v>BO$12</v>
      </c>
      <c r="BP3512" s="192" t="str">
        <f t="shared" si="4621"/>
        <v>BP$12</v>
      </c>
      <c r="BQ3512" s="192" t="str">
        <f t="shared" si="4621"/>
        <v>BQ$12</v>
      </c>
      <c r="BR3512" s="192" t="str">
        <f t="shared" si="4621"/>
        <v>BR$12</v>
      </c>
      <c r="BS3512" s="192" t="str">
        <f t="shared" si="4621"/>
        <v>BS$12</v>
      </c>
      <c r="BT3512" s="192" t="str">
        <f t="shared" si="4621"/>
        <v>BT$12</v>
      </c>
      <c r="BU3512" s="192" t="str">
        <f t="shared" si="4621"/>
        <v>BU$12</v>
      </c>
      <c r="BV3512" s="192" t="str">
        <f t="shared" si="4621"/>
        <v>BV$12</v>
      </c>
      <c r="BW3512" s="192" t="str">
        <f t="shared" si="4621"/>
        <v>BW$12</v>
      </c>
      <c r="BX3512" s="192" t="str">
        <f t="shared" si="4621"/>
        <v>BX$12</v>
      </c>
      <c r="BY3512" s="192" t="str">
        <f t="shared" si="4621"/>
        <v>BY$12</v>
      </c>
      <c r="BZ3512" s="192" t="str">
        <f t="shared" si="4621"/>
        <v>BZ$12</v>
      </c>
      <c r="CA3512" s="192" t="str">
        <f t="shared" si="4621"/>
        <v>CA$12</v>
      </c>
      <c r="CB3512" s="192" t="str">
        <f t="shared" si="4621"/>
        <v>CB$12</v>
      </c>
      <c r="CC3512" s="192" t="str">
        <f t="shared" si="4621"/>
        <v>CC$12</v>
      </c>
      <c r="CD3512" s="192" t="str">
        <f t="shared" si="4621"/>
        <v>CD$12</v>
      </c>
      <c r="CE3512" s="192" t="str">
        <f t="shared" ref="CE3512:CL3512" si="4622">CE$16</f>
        <v>CE$12</v>
      </c>
      <c r="CF3512" s="192" t="str">
        <f t="shared" si="4622"/>
        <v>CF$12</v>
      </c>
      <c r="CG3512" s="192" t="str">
        <f t="shared" si="4622"/>
        <v>CG$12</v>
      </c>
      <c r="CH3512" s="192" t="str">
        <f t="shared" si="4622"/>
        <v>CH$12</v>
      </c>
      <c r="CI3512" s="192" t="str">
        <f t="shared" si="4622"/>
        <v>CI$12</v>
      </c>
      <c r="CJ3512" s="192" t="str">
        <f t="shared" si="4622"/>
        <v>CJ$12</v>
      </c>
      <c r="CK3512" s="192" t="str">
        <f t="shared" si="4622"/>
        <v>CK$12</v>
      </c>
      <c r="CL3512" s="192" t="str">
        <f t="shared" si="4622"/>
        <v>CL$12</v>
      </c>
    </row>
    <row r="3513" spans="2:90" x14ac:dyDescent="0.4">
      <c r="B3513" s="168" t="s">
        <v>460</v>
      </c>
      <c r="C3513" s="193"/>
      <c r="D3513" s="193"/>
      <c r="E3513" s="193" t="s">
        <v>906</v>
      </c>
      <c r="F3513" s="193"/>
      <c r="G3513" s="193"/>
      <c r="H3513" s="193"/>
      <c r="I3513" s="194"/>
      <c r="J3513" s="194"/>
      <c r="K3513" s="195"/>
      <c r="L3513" s="195"/>
      <c r="M3513" s="195"/>
      <c r="N3513" s="195"/>
      <c r="O3513" s="195"/>
      <c r="P3513" s="195"/>
      <c r="R3513" s="195"/>
      <c r="S3513" s="192" t="str">
        <f t="shared" ref="S3513:CD3513" si="4623">S$17</f>
        <v>S$13</v>
      </c>
      <c r="T3513" s="192" t="str">
        <f t="shared" si="4623"/>
        <v>T$13</v>
      </c>
      <c r="U3513" s="192" t="str">
        <f t="shared" si="4623"/>
        <v>U$13</v>
      </c>
      <c r="V3513" s="192" t="str">
        <f t="shared" si="4623"/>
        <v>V$13</v>
      </c>
      <c r="W3513" s="192" t="str">
        <f t="shared" si="4623"/>
        <v>W$13</v>
      </c>
      <c r="X3513" s="192" t="str">
        <f t="shared" si="4623"/>
        <v>X$13</v>
      </c>
      <c r="Y3513" s="192" t="str">
        <f t="shared" si="4623"/>
        <v>Y$13</v>
      </c>
      <c r="Z3513" s="192" t="str">
        <f t="shared" si="4623"/>
        <v>Z$13</v>
      </c>
      <c r="AA3513" s="192" t="str">
        <f t="shared" si="4623"/>
        <v>AA$13</v>
      </c>
      <c r="AB3513" s="192" t="str">
        <f t="shared" si="4623"/>
        <v>AB$13</v>
      </c>
      <c r="AC3513" s="192" t="str">
        <f t="shared" si="4623"/>
        <v>AC$13</v>
      </c>
      <c r="AD3513" s="192" t="str">
        <f t="shared" si="4623"/>
        <v>AD$13</v>
      </c>
      <c r="AE3513" s="192" t="str">
        <f t="shared" si="4623"/>
        <v>AE$13</v>
      </c>
      <c r="AF3513" s="192" t="str">
        <f t="shared" si="4623"/>
        <v>AF$13</v>
      </c>
      <c r="AG3513" s="192" t="str">
        <f t="shared" si="4623"/>
        <v>AG$13</v>
      </c>
      <c r="AH3513" s="192" t="str">
        <f t="shared" si="4623"/>
        <v>AH$13</v>
      </c>
      <c r="AI3513" s="192" t="str">
        <f t="shared" si="4623"/>
        <v>AI$13</v>
      </c>
      <c r="AJ3513" s="192" t="str">
        <f t="shared" si="4623"/>
        <v>AJ$13</v>
      </c>
      <c r="AK3513" s="192" t="str">
        <f t="shared" si="4623"/>
        <v>AK$13</v>
      </c>
      <c r="AL3513" s="192" t="str">
        <f t="shared" si="4623"/>
        <v>AL$13</v>
      </c>
      <c r="AM3513" s="192" t="str">
        <f t="shared" si="4623"/>
        <v>AM$13</v>
      </c>
      <c r="AN3513" s="192" t="str">
        <f t="shared" si="4623"/>
        <v>AN$13</v>
      </c>
      <c r="AO3513" s="192" t="str">
        <f t="shared" si="4623"/>
        <v>AO$13</v>
      </c>
      <c r="AP3513" s="192" t="str">
        <f t="shared" si="4623"/>
        <v>AP$13</v>
      </c>
      <c r="AQ3513" s="192" t="str">
        <f t="shared" si="4623"/>
        <v>AQ$13</v>
      </c>
      <c r="AR3513" s="192" t="str">
        <f t="shared" si="4623"/>
        <v>AR$13</v>
      </c>
      <c r="AS3513" s="192" t="str">
        <f t="shared" si="4623"/>
        <v>AS$13</v>
      </c>
      <c r="AT3513" s="192" t="str">
        <f t="shared" si="4623"/>
        <v>AT$13</v>
      </c>
      <c r="AU3513" s="192" t="str">
        <f t="shared" si="4623"/>
        <v>AU$13</v>
      </c>
      <c r="AV3513" s="192" t="str">
        <f t="shared" si="4623"/>
        <v>AV$13</v>
      </c>
      <c r="AW3513" s="192" t="str">
        <f t="shared" si="4623"/>
        <v>AW$13</v>
      </c>
      <c r="AX3513" s="192" t="str">
        <f t="shared" si="4623"/>
        <v>AX$13</v>
      </c>
      <c r="AY3513" s="192" t="str">
        <f t="shared" si="4623"/>
        <v>AY$13</v>
      </c>
      <c r="AZ3513" s="192" t="str">
        <f t="shared" si="4623"/>
        <v>AZ$13</v>
      </c>
      <c r="BA3513" s="192" t="str">
        <f t="shared" si="4623"/>
        <v>BA$13</v>
      </c>
      <c r="BB3513" s="192" t="str">
        <f t="shared" si="4623"/>
        <v>BB$13</v>
      </c>
      <c r="BC3513" s="192" t="str">
        <f t="shared" si="4623"/>
        <v>BC$13</v>
      </c>
      <c r="BD3513" s="192" t="str">
        <f t="shared" si="4623"/>
        <v>BD$13</v>
      </c>
      <c r="BE3513" s="192" t="str">
        <f t="shared" si="4623"/>
        <v>BE$13</v>
      </c>
      <c r="BF3513" s="192" t="str">
        <f t="shared" si="4623"/>
        <v>BF$13</v>
      </c>
      <c r="BG3513" s="192" t="str">
        <f t="shared" si="4623"/>
        <v>BG$13</v>
      </c>
      <c r="BH3513" s="192" t="str">
        <f t="shared" si="4623"/>
        <v>BH$13</v>
      </c>
      <c r="BI3513" s="192" t="str">
        <f t="shared" si="4623"/>
        <v>BI$13</v>
      </c>
      <c r="BJ3513" s="192" t="str">
        <f t="shared" si="4623"/>
        <v>BJ$13</v>
      </c>
      <c r="BK3513" s="192" t="str">
        <f t="shared" si="4623"/>
        <v>BK$13</v>
      </c>
      <c r="BL3513" s="192" t="str">
        <f t="shared" si="4623"/>
        <v>BL$13</v>
      </c>
      <c r="BM3513" s="192" t="str">
        <f t="shared" si="4623"/>
        <v>BM$13</v>
      </c>
      <c r="BN3513" s="192" t="str">
        <f t="shared" si="4623"/>
        <v>BN$13</v>
      </c>
      <c r="BO3513" s="192" t="str">
        <f t="shared" si="4623"/>
        <v>BO$13</v>
      </c>
      <c r="BP3513" s="192" t="str">
        <f t="shared" si="4623"/>
        <v>BP$13</v>
      </c>
      <c r="BQ3513" s="192" t="str">
        <f t="shared" si="4623"/>
        <v>BQ$13</v>
      </c>
      <c r="BR3513" s="192" t="str">
        <f t="shared" si="4623"/>
        <v>BR$13</v>
      </c>
      <c r="BS3513" s="192" t="str">
        <f t="shared" si="4623"/>
        <v>BS$13</v>
      </c>
      <c r="BT3513" s="192" t="str">
        <f t="shared" si="4623"/>
        <v>BT$13</v>
      </c>
      <c r="BU3513" s="192" t="str">
        <f t="shared" si="4623"/>
        <v>BU$13</v>
      </c>
      <c r="BV3513" s="192" t="str">
        <f t="shared" si="4623"/>
        <v>BV$13</v>
      </c>
      <c r="BW3513" s="192" t="str">
        <f t="shared" si="4623"/>
        <v>BW$13</v>
      </c>
      <c r="BX3513" s="192" t="str">
        <f t="shared" si="4623"/>
        <v>BX$13</v>
      </c>
      <c r="BY3513" s="192" t="str">
        <f t="shared" si="4623"/>
        <v>BY$13</v>
      </c>
      <c r="BZ3513" s="192" t="str">
        <f t="shared" si="4623"/>
        <v>BZ$13</v>
      </c>
      <c r="CA3513" s="192" t="str">
        <f t="shared" si="4623"/>
        <v>CA$13</v>
      </c>
      <c r="CB3513" s="192" t="str">
        <f t="shared" si="4623"/>
        <v>CB$13</v>
      </c>
      <c r="CC3513" s="192" t="str">
        <f t="shared" si="4623"/>
        <v>CC$13</v>
      </c>
      <c r="CD3513" s="192" t="str">
        <f t="shared" si="4623"/>
        <v>CD$13</v>
      </c>
      <c r="CE3513" s="192" t="str">
        <f t="shared" ref="CE3513:CL3513" si="4624">CE$17</f>
        <v>CE$13</v>
      </c>
      <c r="CF3513" s="192" t="str">
        <f t="shared" si="4624"/>
        <v>CF$13</v>
      </c>
      <c r="CG3513" s="192" t="str">
        <f t="shared" si="4624"/>
        <v>CG$13</v>
      </c>
      <c r="CH3513" s="192" t="str">
        <f t="shared" si="4624"/>
        <v>CH$13</v>
      </c>
      <c r="CI3513" s="192" t="str">
        <f t="shared" si="4624"/>
        <v>CI$13</v>
      </c>
      <c r="CJ3513" s="192" t="str">
        <f t="shared" si="4624"/>
        <v>CJ$13</v>
      </c>
      <c r="CK3513" s="192" t="str">
        <f t="shared" si="4624"/>
        <v>CK$13</v>
      </c>
      <c r="CL3513" s="192" t="str">
        <f t="shared" si="4624"/>
        <v>CL$13</v>
      </c>
    </row>
    <row r="3514" spans="2:90" x14ac:dyDescent="0.4">
      <c r="B3514" s="168" t="s">
        <v>488</v>
      </c>
      <c r="C3514" s="193"/>
      <c r="D3514" s="193"/>
      <c r="E3514" s="193" t="s">
        <v>906</v>
      </c>
      <c r="F3514" s="193"/>
      <c r="G3514" s="193"/>
      <c r="H3514" s="193"/>
      <c r="I3514" s="194"/>
      <c r="J3514" s="194"/>
      <c r="K3514" s="195"/>
      <c r="L3514" s="195"/>
      <c r="M3514" s="195"/>
      <c r="N3514" s="195"/>
      <c r="O3514" s="195"/>
      <c r="P3514" s="195"/>
      <c r="R3514" s="195"/>
      <c r="S3514" s="183"/>
      <c r="T3514" s="183"/>
      <c r="U3514" s="183"/>
      <c r="V3514" s="183"/>
      <c r="W3514" s="183"/>
      <c r="X3514" s="183"/>
      <c r="Y3514" s="183"/>
      <c r="Z3514" s="183"/>
      <c r="AA3514" s="183"/>
      <c r="AB3514" s="183"/>
      <c r="AC3514" s="183"/>
      <c r="AD3514" s="183"/>
      <c r="AE3514" s="183"/>
      <c r="AF3514" s="183"/>
      <c r="AG3514" s="183"/>
      <c r="AH3514" s="183"/>
      <c r="AI3514" s="183"/>
      <c r="AJ3514" s="183"/>
      <c r="AK3514" s="183"/>
      <c r="AL3514" s="183"/>
      <c r="AM3514" s="183"/>
      <c r="AN3514" s="183"/>
      <c r="AO3514" s="183"/>
      <c r="AP3514" s="183"/>
      <c r="AQ3514" s="183"/>
      <c r="AR3514" s="183"/>
      <c r="AS3514" s="183"/>
      <c r="AT3514" s="183"/>
      <c r="AU3514" s="183"/>
      <c r="AV3514" s="183"/>
      <c r="AW3514" s="183"/>
      <c r="AX3514" s="183"/>
      <c r="AY3514" s="183"/>
      <c r="AZ3514" s="183"/>
      <c r="BA3514" s="183"/>
      <c r="BB3514" s="183"/>
      <c r="BC3514" s="183"/>
      <c r="BD3514" s="183"/>
      <c r="BE3514" s="183"/>
      <c r="BF3514" s="183"/>
      <c r="BG3514" s="183"/>
      <c r="BH3514" s="183"/>
      <c r="BI3514" s="183"/>
      <c r="BJ3514" s="183"/>
      <c r="BK3514" s="183"/>
      <c r="BL3514" s="183"/>
      <c r="BM3514" s="183"/>
      <c r="BN3514" s="183"/>
      <c r="BO3514" s="183"/>
      <c r="BP3514" s="183"/>
      <c r="BQ3514" s="183"/>
      <c r="BR3514" s="183"/>
      <c r="BS3514" s="183"/>
      <c r="BT3514" s="183"/>
      <c r="BU3514" s="183"/>
      <c r="BV3514" s="183"/>
      <c r="BW3514" s="183"/>
      <c r="BX3514" s="183"/>
      <c r="BY3514" s="183"/>
      <c r="BZ3514" s="183"/>
      <c r="CA3514" s="183"/>
      <c r="CB3514" s="183"/>
      <c r="CC3514" s="183"/>
      <c r="CD3514" s="183"/>
      <c r="CE3514" s="183"/>
      <c r="CF3514" s="183"/>
      <c r="CG3514" s="183"/>
      <c r="CH3514" s="183"/>
      <c r="CI3514" s="183"/>
      <c r="CJ3514" s="183"/>
      <c r="CK3514" s="183"/>
      <c r="CL3514" s="183"/>
    </row>
    <row r="3515" spans="2:90" x14ac:dyDescent="0.4">
      <c r="B3515" s="168" t="s">
        <v>501</v>
      </c>
      <c r="C3515" s="193"/>
      <c r="D3515" s="193"/>
      <c r="E3515" s="193" t="s">
        <v>906</v>
      </c>
      <c r="F3515" s="193"/>
      <c r="G3515" s="193"/>
      <c r="H3515" s="193"/>
      <c r="I3515" s="194"/>
      <c r="J3515" s="194"/>
      <c r="K3515" s="195"/>
      <c r="L3515" s="195"/>
      <c r="M3515" s="195"/>
      <c r="N3515" s="195"/>
      <c r="O3515" s="195"/>
      <c r="P3515" s="195"/>
      <c r="R3515" s="195"/>
      <c r="S3515" s="183"/>
      <c r="T3515" s="183"/>
      <c r="U3515" s="183"/>
      <c r="V3515" s="183"/>
      <c r="W3515" s="183"/>
      <c r="X3515" s="183"/>
      <c r="Y3515" s="183"/>
      <c r="Z3515" s="183"/>
      <c r="AA3515" s="183"/>
      <c r="AB3515" s="183"/>
      <c r="AC3515" s="183"/>
      <c r="AD3515" s="183"/>
      <c r="AE3515" s="183"/>
      <c r="AF3515" s="183"/>
      <c r="AG3515" s="183"/>
      <c r="AH3515" s="183"/>
      <c r="AI3515" s="183"/>
      <c r="AJ3515" s="183"/>
      <c r="AK3515" s="183"/>
      <c r="AL3515" s="183"/>
      <c r="AM3515" s="183"/>
      <c r="AN3515" s="183"/>
      <c r="AO3515" s="183"/>
      <c r="AP3515" s="183"/>
      <c r="AQ3515" s="183"/>
      <c r="AR3515" s="183"/>
      <c r="AS3515" s="183"/>
      <c r="AT3515" s="183"/>
      <c r="AU3515" s="183"/>
      <c r="AV3515" s="183"/>
      <c r="AW3515" s="183"/>
      <c r="AX3515" s="183"/>
      <c r="AY3515" s="183"/>
      <c r="AZ3515" s="183"/>
      <c r="BA3515" s="183"/>
      <c r="BB3515" s="183"/>
      <c r="BC3515" s="183"/>
      <c r="BD3515" s="183"/>
      <c r="BE3515" s="183"/>
      <c r="BF3515" s="183"/>
      <c r="BG3515" s="183"/>
      <c r="BH3515" s="183"/>
      <c r="BI3515" s="183"/>
      <c r="BJ3515" s="183"/>
      <c r="BK3515" s="183"/>
      <c r="BL3515" s="183"/>
      <c r="BM3515" s="183"/>
      <c r="BN3515" s="183"/>
      <c r="BO3515" s="183"/>
      <c r="BP3515" s="183"/>
      <c r="BQ3515" s="183"/>
      <c r="BR3515" s="183"/>
      <c r="BS3515" s="183"/>
      <c r="BT3515" s="183"/>
      <c r="BU3515" s="183"/>
      <c r="BV3515" s="183"/>
      <c r="BW3515" s="183"/>
      <c r="BX3515" s="183"/>
      <c r="BY3515" s="183"/>
      <c r="BZ3515" s="183"/>
      <c r="CA3515" s="183"/>
      <c r="CB3515" s="183"/>
      <c r="CC3515" s="183"/>
      <c r="CD3515" s="183"/>
      <c r="CE3515" s="183"/>
      <c r="CF3515" s="183"/>
      <c r="CG3515" s="183"/>
      <c r="CH3515" s="183"/>
      <c r="CI3515" s="183"/>
      <c r="CJ3515" s="183"/>
      <c r="CK3515" s="183"/>
      <c r="CL3515" s="183"/>
    </row>
    <row r="3516" spans="2:90" x14ac:dyDescent="0.4">
      <c r="B3516" s="168" t="s">
        <v>461</v>
      </c>
      <c r="C3516" s="193"/>
      <c r="D3516" s="193"/>
      <c r="E3516" s="193" t="s">
        <v>906</v>
      </c>
      <c r="F3516" s="193"/>
      <c r="G3516" s="193"/>
      <c r="H3516" s="193"/>
      <c r="I3516" s="194"/>
      <c r="J3516" s="194"/>
      <c r="K3516" s="195"/>
      <c r="L3516" s="195"/>
      <c r="M3516" s="195"/>
      <c r="N3516" s="195"/>
      <c r="O3516" s="195"/>
      <c r="P3516" s="195"/>
      <c r="R3516" s="195"/>
      <c r="S3516" s="183" t="str">
        <f t="shared" ref="S3516:CD3516" si="4625">S$18</f>
        <v>S$14</v>
      </c>
      <c r="T3516" s="183" t="str">
        <f t="shared" si="4625"/>
        <v>T$14</v>
      </c>
      <c r="U3516" s="183" t="str">
        <f t="shared" si="4625"/>
        <v>U$14</v>
      </c>
      <c r="V3516" s="183" t="str">
        <f t="shared" si="4625"/>
        <v>V$14</v>
      </c>
      <c r="W3516" s="183" t="str">
        <f t="shared" si="4625"/>
        <v>W$14</v>
      </c>
      <c r="X3516" s="183" t="str">
        <f t="shared" si="4625"/>
        <v>X$14</v>
      </c>
      <c r="Y3516" s="183" t="str">
        <f t="shared" si="4625"/>
        <v>Y$14</v>
      </c>
      <c r="Z3516" s="183" t="str">
        <f t="shared" si="4625"/>
        <v>Z$14</v>
      </c>
      <c r="AA3516" s="183" t="str">
        <f t="shared" si="4625"/>
        <v>AA$14</v>
      </c>
      <c r="AB3516" s="183" t="str">
        <f t="shared" si="4625"/>
        <v>AB$14</v>
      </c>
      <c r="AC3516" s="183" t="str">
        <f t="shared" si="4625"/>
        <v>AC$14</v>
      </c>
      <c r="AD3516" s="183" t="str">
        <f t="shared" si="4625"/>
        <v>AD$14</v>
      </c>
      <c r="AE3516" s="183" t="str">
        <f t="shared" si="4625"/>
        <v>AE$14</v>
      </c>
      <c r="AF3516" s="183" t="str">
        <f t="shared" si="4625"/>
        <v>AF$14</v>
      </c>
      <c r="AG3516" s="183" t="str">
        <f t="shared" si="4625"/>
        <v>AG$14</v>
      </c>
      <c r="AH3516" s="183" t="str">
        <f t="shared" si="4625"/>
        <v>AH$14</v>
      </c>
      <c r="AI3516" s="183" t="str">
        <f t="shared" si="4625"/>
        <v>AI$14</v>
      </c>
      <c r="AJ3516" s="183" t="str">
        <f t="shared" si="4625"/>
        <v>AJ$14</v>
      </c>
      <c r="AK3516" s="183" t="str">
        <f t="shared" si="4625"/>
        <v>AK$14</v>
      </c>
      <c r="AL3516" s="183" t="str">
        <f t="shared" si="4625"/>
        <v>AL$14</v>
      </c>
      <c r="AM3516" s="183" t="str">
        <f t="shared" si="4625"/>
        <v>AM$14</v>
      </c>
      <c r="AN3516" s="183" t="str">
        <f t="shared" si="4625"/>
        <v>AN$14</v>
      </c>
      <c r="AO3516" s="183" t="str">
        <f t="shared" si="4625"/>
        <v>AO$14</v>
      </c>
      <c r="AP3516" s="183" t="str">
        <f t="shared" si="4625"/>
        <v>AP$14</v>
      </c>
      <c r="AQ3516" s="183" t="str">
        <f t="shared" si="4625"/>
        <v>AQ$14</v>
      </c>
      <c r="AR3516" s="183" t="str">
        <f t="shared" si="4625"/>
        <v>AR$14</v>
      </c>
      <c r="AS3516" s="183" t="str">
        <f t="shared" si="4625"/>
        <v>AS$14</v>
      </c>
      <c r="AT3516" s="183" t="str">
        <f t="shared" si="4625"/>
        <v>AT$14</v>
      </c>
      <c r="AU3516" s="183" t="str">
        <f t="shared" si="4625"/>
        <v>AU$14</v>
      </c>
      <c r="AV3516" s="183" t="str">
        <f t="shared" si="4625"/>
        <v>AV$14</v>
      </c>
      <c r="AW3516" s="183" t="str">
        <f t="shared" si="4625"/>
        <v>AW$14</v>
      </c>
      <c r="AX3516" s="183" t="str">
        <f t="shared" si="4625"/>
        <v>AX$14</v>
      </c>
      <c r="AY3516" s="183" t="str">
        <f t="shared" si="4625"/>
        <v>AY$14</v>
      </c>
      <c r="AZ3516" s="183" t="str">
        <f t="shared" si="4625"/>
        <v>AZ$14</v>
      </c>
      <c r="BA3516" s="183" t="str">
        <f t="shared" si="4625"/>
        <v>BA$14</v>
      </c>
      <c r="BB3516" s="183" t="str">
        <f t="shared" si="4625"/>
        <v>BB$14</v>
      </c>
      <c r="BC3516" s="183" t="str">
        <f t="shared" si="4625"/>
        <v>BC$14</v>
      </c>
      <c r="BD3516" s="183" t="str">
        <f t="shared" si="4625"/>
        <v>BD$14</v>
      </c>
      <c r="BE3516" s="183" t="str">
        <f t="shared" si="4625"/>
        <v>BE$14</v>
      </c>
      <c r="BF3516" s="183" t="str">
        <f t="shared" si="4625"/>
        <v>BF$14</v>
      </c>
      <c r="BG3516" s="183" t="str">
        <f t="shared" si="4625"/>
        <v>BG$14</v>
      </c>
      <c r="BH3516" s="183" t="str">
        <f t="shared" si="4625"/>
        <v>BH$14</v>
      </c>
      <c r="BI3516" s="183" t="str">
        <f t="shared" si="4625"/>
        <v>BI$14</v>
      </c>
      <c r="BJ3516" s="183" t="str">
        <f t="shared" si="4625"/>
        <v>BJ$14</v>
      </c>
      <c r="BK3516" s="183" t="str">
        <f t="shared" si="4625"/>
        <v>BK$14</v>
      </c>
      <c r="BL3516" s="183" t="str">
        <f t="shared" si="4625"/>
        <v>BL$14</v>
      </c>
      <c r="BM3516" s="183" t="str">
        <f t="shared" si="4625"/>
        <v>BM$14</v>
      </c>
      <c r="BN3516" s="183" t="str">
        <f t="shared" si="4625"/>
        <v>BN$14</v>
      </c>
      <c r="BO3516" s="183" t="str">
        <f t="shared" si="4625"/>
        <v>BO$14</v>
      </c>
      <c r="BP3516" s="183" t="str">
        <f t="shared" si="4625"/>
        <v>BP$14</v>
      </c>
      <c r="BQ3516" s="183" t="str">
        <f t="shared" si="4625"/>
        <v>BQ$14</v>
      </c>
      <c r="BR3516" s="183" t="str">
        <f t="shared" si="4625"/>
        <v>BR$14</v>
      </c>
      <c r="BS3516" s="183" t="str">
        <f t="shared" si="4625"/>
        <v>BS$14</v>
      </c>
      <c r="BT3516" s="183" t="str">
        <f t="shared" si="4625"/>
        <v>BT$14</v>
      </c>
      <c r="BU3516" s="183" t="str">
        <f t="shared" si="4625"/>
        <v>BU$14</v>
      </c>
      <c r="BV3516" s="183" t="str">
        <f t="shared" si="4625"/>
        <v>BV$14</v>
      </c>
      <c r="BW3516" s="183" t="str">
        <f t="shared" si="4625"/>
        <v>BW$14</v>
      </c>
      <c r="BX3516" s="183" t="str">
        <f t="shared" si="4625"/>
        <v>BX$14</v>
      </c>
      <c r="BY3516" s="183" t="str">
        <f t="shared" si="4625"/>
        <v>BY$14</v>
      </c>
      <c r="BZ3516" s="183" t="str">
        <f t="shared" si="4625"/>
        <v>BZ$14</v>
      </c>
      <c r="CA3516" s="183" t="str">
        <f t="shared" si="4625"/>
        <v>CA$14</v>
      </c>
      <c r="CB3516" s="183" t="str">
        <f t="shared" si="4625"/>
        <v>CB$14</v>
      </c>
      <c r="CC3516" s="183" t="str">
        <f t="shared" si="4625"/>
        <v>CC$14</v>
      </c>
      <c r="CD3516" s="183" t="str">
        <f t="shared" si="4625"/>
        <v>CD$14</v>
      </c>
      <c r="CE3516" s="183" t="str">
        <f t="shared" ref="CE3516:CL3516" si="4626">CE$18</f>
        <v>CE$14</v>
      </c>
      <c r="CF3516" s="183" t="str">
        <f t="shared" si="4626"/>
        <v>CF$14</v>
      </c>
      <c r="CG3516" s="183" t="str">
        <f t="shared" si="4626"/>
        <v>CG$14</v>
      </c>
      <c r="CH3516" s="183" t="str">
        <f t="shared" si="4626"/>
        <v>CH$14</v>
      </c>
      <c r="CI3516" s="183" t="str">
        <f t="shared" si="4626"/>
        <v>CI$14</v>
      </c>
      <c r="CJ3516" s="183" t="str">
        <f t="shared" si="4626"/>
        <v>CJ$14</v>
      </c>
      <c r="CK3516" s="183" t="str">
        <f t="shared" si="4626"/>
        <v>CK$14</v>
      </c>
      <c r="CL3516" s="183" t="str">
        <f t="shared" si="4626"/>
        <v>CL$14</v>
      </c>
    </row>
    <row r="3517" spans="2:90" x14ac:dyDescent="0.4">
      <c r="B3517" s="168" t="s">
        <v>462</v>
      </c>
      <c r="C3517" s="193"/>
      <c r="D3517" s="193"/>
      <c r="E3517" s="193" t="s">
        <v>906</v>
      </c>
      <c r="F3517" s="193"/>
      <c r="G3517" s="193"/>
      <c r="H3517" s="193"/>
      <c r="I3517" s="194"/>
      <c r="J3517" s="194"/>
      <c r="K3517" s="195"/>
      <c r="L3517" s="195"/>
      <c r="M3517" s="195"/>
      <c r="N3517" s="195"/>
      <c r="O3517" s="195"/>
      <c r="P3517" s="195"/>
      <c r="R3517" s="195"/>
      <c r="S3517" s="183" t="str">
        <f t="shared" ref="S3517:CD3517" si="4627">S$19</f>
        <v>S$15</v>
      </c>
      <c r="T3517" s="183" t="str">
        <f t="shared" si="4627"/>
        <v>T$15</v>
      </c>
      <c r="U3517" s="183" t="str">
        <f t="shared" si="4627"/>
        <v>U$15</v>
      </c>
      <c r="V3517" s="183" t="str">
        <f t="shared" si="4627"/>
        <v>V$15</v>
      </c>
      <c r="W3517" s="183" t="str">
        <f t="shared" si="4627"/>
        <v>W$15</v>
      </c>
      <c r="X3517" s="183" t="str">
        <f t="shared" si="4627"/>
        <v>X$15</v>
      </c>
      <c r="Y3517" s="183" t="str">
        <f t="shared" si="4627"/>
        <v>Y$15</v>
      </c>
      <c r="Z3517" s="183" t="str">
        <f t="shared" si="4627"/>
        <v>Z$15</v>
      </c>
      <c r="AA3517" s="183" t="str">
        <f t="shared" si="4627"/>
        <v>AA$15</v>
      </c>
      <c r="AB3517" s="183" t="str">
        <f t="shared" si="4627"/>
        <v>AB$15</v>
      </c>
      <c r="AC3517" s="183" t="str">
        <f t="shared" si="4627"/>
        <v>AC$15</v>
      </c>
      <c r="AD3517" s="183" t="str">
        <f t="shared" si="4627"/>
        <v>AD$15</v>
      </c>
      <c r="AE3517" s="183" t="str">
        <f t="shared" si="4627"/>
        <v>AE$15</v>
      </c>
      <c r="AF3517" s="183" t="str">
        <f t="shared" si="4627"/>
        <v>AF$15</v>
      </c>
      <c r="AG3517" s="183" t="str">
        <f t="shared" si="4627"/>
        <v>AG$15</v>
      </c>
      <c r="AH3517" s="183" t="str">
        <f t="shared" si="4627"/>
        <v>AH$15</v>
      </c>
      <c r="AI3517" s="183" t="str">
        <f t="shared" si="4627"/>
        <v>AI$15</v>
      </c>
      <c r="AJ3517" s="183" t="str">
        <f t="shared" si="4627"/>
        <v>AJ$15</v>
      </c>
      <c r="AK3517" s="183" t="str">
        <f t="shared" si="4627"/>
        <v>AK$15</v>
      </c>
      <c r="AL3517" s="183" t="str">
        <f t="shared" si="4627"/>
        <v>AL$15</v>
      </c>
      <c r="AM3517" s="183" t="str">
        <f t="shared" si="4627"/>
        <v>AM$15</v>
      </c>
      <c r="AN3517" s="183" t="str">
        <f t="shared" si="4627"/>
        <v>AN$15</v>
      </c>
      <c r="AO3517" s="183" t="str">
        <f t="shared" si="4627"/>
        <v>AO$15</v>
      </c>
      <c r="AP3517" s="183" t="str">
        <f t="shared" si="4627"/>
        <v>AP$15</v>
      </c>
      <c r="AQ3517" s="183" t="str">
        <f t="shared" si="4627"/>
        <v>AQ$15</v>
      </c>
      <c r="AR3517" s="183" t="str">
        <f t="shared" si="4627"/>
        <v>AR$15</v>
      </c>
      <c r="AS3517" s="183" t="str">
        <f t="shared" si="4627"/>
        <v>AS$15</v>
      </c>
      <c r="AT3517" s="183" t="str">
        <f t="shared" si="4627"/>
        <v>AT$15</v>
      </c>
      <c r="AU3517" s="183" t="str">
        <f t="shared" si="4627"/>
        <v>AU$15</v>
      </c>
      <c r="AV3517" s="183" t="str">
        <f t="shared" si="4627"/>
        <v>AV$15</v>
      </c>
      <c r="AW3517" s="183" t="str">
        <f t="shared" si="4627"/>
        <v>AW$15</v>
      </c>
      <c r="AX3517" s="183" t="str">
        <f t="shared" si="4627"/>
        <v>AX$15</v>
      </c>
      <c r="AY3517" s="183" t="str">
        <f t="shared" si="4627"/>
        <v>AY$15</v>
      </c>
      <c r="AZ3517" s="183" t="str">
        <f t="shared" si="4627"/>
        <v>AZ$15</v>
      </c>
      <c r="BA3517" s="183" t="str">
        <f t="shared" si="4627"/>
        <v>BA$15</v>
      </c>
      <c r="BB3517" s="183" t="str">
        <f t="shared" si="4627"/>
        <v>BB$15</v>
      </c>
      <c r="BC3517" s="183" t="str">
        <f t="shared" si="4627"/>
        <v>BC$15</v>
      </c>
      <c r="BD3517" s="183" t="str">
        <f t="shared" si="4627"/>
        <v>BD$15</v>
      </c>
      <c r="BE3517" s="183" t="str">
        <f t="shared" si="4627"/>
        <v>BE$15</v>
      </c>
      <c r="BF3517" s="183" t="str">
        <f t="shared" si="4627"/>
        <v>BF$15</v>
      </c>
      <c r="BG3517" s="183" t="str">
        <f t="shared" si="4627"/>
        <v>BG$15</v>
      </c>
      <c r="BH3517" s="183" t="str">
        <f t="shared" si="4627"/>
        <v>BH$15</v>
      </c>
      <c r="BI3517" s="183" t="str">
        <f t="shared" si="4627"/>
        <v>BI$15</v>
      </c>
      <c r="BJ3517" s="183" t="str">
        <f t="shared" si="4627"/>
        <v>BJ$15</v>
      </c>
      <c r="BK3517" s="183" t="str">
        <f t="shared" si="4627"/>
        <v>BK$15</v>
      </c>
      <c r="BL3517" s="183" t="str">
        <f t="shared" si="4627"/>
        <v>BL$15</v>
      </c>
      <c r="BM3517" s="183" t="str">
        <f t="shared" si="4627"/>
        <v>BM$15</v>
      </c>
      <c r="BN3517" s="183" t="str">
        <f t="shared" si="4627"/>
        <v>BN$15</v>
      </c>
      <c r="BO3517" s="183" t="str">
        <f t="shared" si="4627"/>
        <v>BO$15</v>
      </c>
      <c r="BP3517" s="183" t="str">
        <f t="shared" si="4627"/>
        <v>BP$15</v>
      </c>
      <c r="BQ3517" s="183" t="str">
        <f t="shared" si="4627"/>
        <v>BQ$15</v>
      </c>
      <c r="BR3517" s="183" t="str">
        <f t="shared" si="4627"/>
        <v>BR$15</v>
      </c>
      <c r="BS3517" s="183" t="str">
        <f t="shared" si="4627"/>
        <v>BS$15</v>
      </c>
      <c r="BT3517" s="183" t="str">
        <f t="shared" si="4627"/>
        <v>BT$15</v>
      </c>
      <c r="BU3517" s="183" t="str">
        <f t="shared" si="4627"/>
        <v>BU$15</v>
      </c>
      <c r="BV3517" s="183" t="str">
        <f t="shared" si="4627"/>
        <v>BV$15</v>
      </c>
      <c r="BW3517" s="183" t="str">
        <f t="shared" si="4627"/>
        <v>BW$15</v>
      </c>
      <c r="BX3517" s="183" t="str">
        <f t="shared" si="4627"/>
        <v>BX$15</v>
      </c>
      <c r="BY3517" s="183" t="str">
        <f t="shared" si="4627"/>
        <v>BY$15</v>
      </c>
      <c r="BZ3517" s="183" t="str">
        <f t="shared" si="4627"/>
        <v>BZ$15</v>
      </c>
      <c r="CA3517" s="183" t="str">
        <f t="shared" si="4627"/>
        <v>CA$15</v>
      </c>
      <c r="CB3517" s="183" t="str">
        <f t="shared" si="4627"/>
        <v>CB$15</v>
      </c>
      <c r="CC3517" s="183" t="str">
        <f t="shared" si="4627"/>
        <v>CC$15</v>
      </c>
      <c r="CD3517" s="183" t="str">
        <f t="shared" si="4627"/>
        <v>CD$15</v>
      </c>
      <c r="CE3517" s="183" t="str">
        <f t="shared" ref="CE3517:CL3517" si="4628">CE$19</f>
        <v>CE$15</v>
      </c>
      <c r="CF3517" s="183" t="str">
        <f t="shared" si="4628"/>
        <v>CF$15</v>
      </c>
      <c r="CG3517" s="183" t="str">
        <f t="shared" si="4628"/>
        <v>CG$15</v>
      </c>
      <c r="CH3517" s="183" t="str">
        <f t="shared" si="4628"/>
        <v>CH$15</v>
      </c>
      <c r="CI3517" s="183" t="str">
        <f t="shared" si="4628"/>
        <v>CI$15</v>
      </c>
      <c r="CJ3517" s="183" t="str">
        <f t="shared" si="4628"/>
        <v>CJ$15</v>
      </c>
      <c r="CK3517" s="183" t="str">
        <f t="shared" si="4628"/>
        <v>CK$15</v>
      </c>
      <c r="CL3517" s="183" t="str">
        <f t="shared" si="4628"/>
        <v>CL$15</v>
      </c>
    </row>
    <row r="3518" spans="2:90" x14ac:dyDescent="0.4">
      <c r="B3518" s="70" t="s">
        <v>994</v>
      </c>
      <c r="C3518" s="48"/>
      <c r="D3518" s="48" t="s">
        <v>992</v>
      </c>
      <c r="E3518" s="48" t="s">
        <v>992</v>
      </c>
      <c r="F3518" s="48" t="s">
        <v>521</v>
      </c>
      <c r="G3518" s="48" t="s">
        <v>393</v>
      </c>
      <c r="H3518" s="48"/>
      <c r="I3518" s="277"/>
      <c r="J3518" s="277"/>
      <c r="K3518" s="48"/>
      <c r="L3518" s="48"/>
      <c r="M3518" s="48"/>
      <c r="N3518" s="48"/>
      <c r="O3518" s="48"/>
      <c r="P3518" s="48"/>
      <c r="R3518" s="70"/>
      <c r="S3518" s="278"/>
      <c r="T3518" s="278"/>
      <c r="U3518" s="278"/>
      <c r="V3518" s="278"/>
      <c r="W3518" s="278"/>
      <c r="X3518" s="278"/>
      <c r="Y3518" s="278"/>
      <c r="Z3518" s="278"/>
      <c r="AA3518" s="278"/>
      <c r="AB3518" s="278"/>
      <c r="AC3518" s="278"/>
      <c r="AD3518" s="278"/>
      <c r="AE3518" s="278"/>
      <c r="AF3518" s="278"/>
      <c r="AG3518" s="278"/>
      <c r="AH3518" s="278"/>
      <c r="AI3518" s="278"/>
      <c r="AJ3518" s="278"/>
      <c r="AK3518" s="278"/>
      <c r="AL3518" s="278"/>
      <c r="AM3518" s="278"/>
      <c r="AN3518" s="278"/>
      <c r="AO3518" s="278"/>
      <c r="AP3518" s="278"/>
      <c r="AQ3518" s="278"/>
      <c r="AR3518" s="278"/>
      <c r="AS3518" s="278"/>
      <c r="AT3518" s="278"/>
      <c r="AU3518" s="278"/>
      <c r="AV3518" s="278"/>
      <c r="AW3518" s="278"/>
      <c r="AX3518" s="278"/>
      <c r="AY3518" s="278"/>
      <c r="AZ3518" s="278"/>
      <c r="BA3518" s="278"/>
      <c r="BB3518" s="278"/>
      <c r="BC3518" s="278"/>
      <c r="BD3518" s="278"/>
      <c r="BE3518" s="278"/>
      <c r="BF3518" s="278"/>
      <c r="BG3518" s="278"/>
      <c r="BH3518" s="278"/>
      <c r="BI3518" s="278"/>
      <c r="BJ3518" s="278"/>
      <c r="BK3518" s="278"/>
      <c r="BL3518" s="278"/>
      <c r="BM3518" s="278"/>
      <c r="BN3518" s="278"/>
      <c r="BO3518" s="278"/>
      <c r="BP3518" s="278"/>
      <c r="BQ3518" s="278"/>
      <c r="BR3518" s="278"/>
      <c r="BS3518" s="278"/>
      <c r="BT3518" s="278"/>
      <c r="BU3518" s="278"/>
      <c r="BV3518" s="278"/>
      <c r="BW3518" s="278"/>
      <c r="BX3518" s="278"/>
      <c r="BY3518" s="278"/>
      <c r="BZ3518" s="278"/>
      <c r="CA3518" s="278"/>
      <c r="CB3518" s="278"/>
      <c r="CC3518" s="278"/>
      <c r="CD3518" s="278"/>
      <c r="CE3518" s="278"/>
      <c r="CF3518" s="278"/>
      <c r="CG3518" s="278"/>
      <c r="CH3518" s="278"/>
      <c r="CI3518" s="278"/>
      <c r="CJ3518" s="278"/>
      <c r="CK3518" s="278"/>
      <c r="CL3518" s="278"/>
    </row>
    <row r="3519" spans="2:90" x14ac:dyDescent="0.4">
      <c r="B3519" s="120" t="str">
        <f>"Driver: "&amp;'IS BS CF'!$B$51</f>
        <v>Driver: Pre-Tax Income</v>
      </c>
      <c r="C3519" s="31"/>
      <c r="D3519" s="31" t="s">
        <v>992</v>
      </c>
      <c r="E3519" s="31" t="s">
        <v>906</v>
      </c>
      <c r="F3519" s="31"/>
      <c r="G3519" s="31" t="str">
        <f t="shared" ref="G3519" si="4629">E3519</f>
        <v/>
      </c>
      <c r="H3519" s="31"/>
      <c r="I3519" s="73"/>
      <c r="J3519" s="73"/>
      <c r="K3519" s="119">
        <f ca="1">+'IS BS CF'!K$51</f>
        <v>3208532.9641229627</v>
      </c>
      <c r="L3519" s="119">
        <f ca="1">+'IS BS CF'!L$51</f>
        <v>28909066.269367095</v>
      </c>
      <c r="M3519" s="119">
        <f ca="1">+'IS BS CF'!M$51</f>
        <v>83203665.598588988</v>
      </c>
      <c r="N3519" s="119">
        <f ca="1">+'IS BS CF'!N$51</f>
        <v>166730380.76670283</v>
      </c>
      <c r="O3519" s="119">
        <f ca="1">+'IS BS CF'!O$51</f>
        <v>279851165.84050143</v>
      </c>
      <c r="P3519" s="119">
        <f ca="1">+'IS BS CF'!P$51</f>
        <v>422761579.43793267</v>
      </c>
      <c r="Q3519" s="119">
        <f>+'IS BS CF'!Q$51</f>
        <v>0</v>
      </c>
      <c r="R3519" s="119">
        <f>+'IS BS CF'!R$51</f>
        <v>0</v>
      </c>
      <c r="S3519" s="119">
        <f ca="1">+'IS BS CF'!S$51</f>
        <v>-38862.533333333333</v>
      </c>
      <c r="T3519" s="119">
        <f ca="1">+'IS BS CF'!T$51</f>
        <v>-38862.533333333333</v>
      </c>
      <c r="U3519" s="119">
        <f ca="1">+'IS BS CF'!U$51</f>
        <v>-28044.733333333337</v>
      </c>
      <c r="V3519" s="119">
        <f ca="1">+'IS BS CF'!V$51</f>
        <v>3556.6208333333198</v>
      </c>
      <c r="W3519" s="119">
        <f ca="1">+'IS BS CF'!W$51</f>
        <v>54636.240624999969</v>
      </c>
      <c r="X3519" s="119">
        <f ca="1">+'IS BS CF'!X$51</f>
        <v>124220.21276041662</v>
      </c>
      <c r="Y3519" s="119">
        <f ca="1">+'IS BS CF'!Y$51</f>
        <v>211383.31962239579</v>
      </c>
      <c r="Z3519" s="119">
        <f ca="1">+'IS BS CF'!Z$51</f>
        <v>315246.60447460931</v>
      </c>
      <c r="AA3519" s="119">
        <f ca="1">+'IS BS CF'!AA$51</f>
        <v>434975.0584175454</v>
      </c>
      <c r="AB3519" s="119">
        <f ca="1">+'IS BS CF'!AB$51</f>
        <v>569775.42299666803</v>
      </c>
      <c r="AC3519" s="119">
        <f ca="1">+'IS BS CF'!AC$51</f>
        <v>718894.102680168</v>
      </c>
      <c r="AD3519" s="119">
        <f ca="1">+'IS BS CF'!AD$51</f>
        <v>881615.18171282636</v>
      </c>
      <c r="AE3519" s="119">
        <f ca="1">+'IS BS CF'!AE$51</f>
        <v>1044620.8682259131</v>
      </c>
      <c r="AF3519" s="119">
        <f ca="1">+'IS BS CF'!AF$51</f>
        <v>1230661.1968146174</v>
      </c>
      <c r="AG3519" s="119">
        <f ca="1">+'IS BS CF'!AG$51</f>
        <v>1433602.069390553</v>
      </c>
      <c r="AH3519" s="119">
        <f ca="1">+'IS BS CF'!AH$51</f>
        <v>1657799.2487543589</v>
      </c>
      <c r="AI3519" s="119">
        <f ca="1">+'IS BS CF'!AI$51</f>
        <v>1902058.194149974</v>
      </c>
      <c r="AJ3519" s="119">
        <f ca="1">+'IS BS CF'!AJ$51</f>
        <v>2165375.8172758087</v>
      </c>
      <c r="AK3519" s="119">
        <f ca="1">+'IS BS CF'!AK$51</f>
        <v>2446799.1842453512</v>
      </c>
      <c r="AL3519" s="119">
        <f ca="1">+'IS BS CF'!AL$51</f>
        <v>2745423.0078664171</v>
      </c>
      <c r="AM3519" s="119">
        <f ca="1">+'IS BS CF'!AM$51</f>
        <v>3060387.2653064295</v>
      </c>
      <c r="AN3519" s="119">
        <f ca="1">+'IS BS CF'!AN$51</f>
        <v>3390874.9348744415</v>
      </c>
      <c r="AO3519" s="119">
        <f ca="1">+'IS BS CF'!AO$51</f>
        <v>3736109.8459640513</v>
      </c>
      <c r="AP3519" s="119">
        <f ca="1">+'IS BS CF'!AP$51</f>
        <v>4095354.6364991819</v>
      </c>
      <c r="AQ3519" s="119">
        <f ca="1">+'IS BS CF'!AQ$51</f>
        <v>4466148.5295075569</v>
      </c>
      <c r="AR3519" s="119">
        <f ca="1">+'IS BS CF'!AR$51</f>
        <v>4851346.6217155112</v>
      </c>
      <c r="AS3519" s="119">
        <f ca="1">+'IS BS CF'!AS$51</f>
        <v>5253911.2447297359</v>
      </c>
      <c r="AT3519" s="119">
        <f ca="1">+'IS BS CF'!AT$51</f>
        <v>5678174.8620099155</v>
      </c>
      <c r="AU3519" s="119">
        <f ca="1">+'IS BS CF'!AU$51</f>
        <v>6122920.798426087</v>
      </c>
      <c r="AV3519" s="119">
        <f ca="1">+'IS BS CF'!AV$51</f>
        <v>6587124.9380214484</v>
      </c>
      <c r="AW3519" s="119">
        <f ca="1">+'IS BS CF'!AW$51</f>
        <v>7069814.3706370415</v>
      </c>
      <c r="AX3519" s="119">
        <f ca="1">+'IS BS CF'!AX$51</f>
        <v>7570064.8316218574</v>
      </c>
      <c r="AY3519" s="119">
        <f ca="1">+'IS BS CF'!AY$51</f>
        <v>8086998.2695574304</v>
      </c>
      <c r="AZ3519" s="119">
        <f ca="1">+'IS BS CF'!AZ$51</f>
        <v>8619780.5355962273</v>
      </c>
      <c r="BA3519" s="119">
        <f ca="1">+'IS BS CF'!BA$51</f>
        <v>9167619.1883330811</v>
      </c>
      <c r="BB3519" s="119">
        <f ca="1">+'IS BS CF'!BB$51</f>
        <v>9729761.4084330928</v>
      </c>
      <c r="BC3519" s="119">
        <f ca="1">+'IS BS CF'!BC$51</f>
        <v>10303643.720378106</v>
      </c>
      <c r="BD3519" s="119">
        <f ca="1">+'IS BS CF'!BD$51</f>
        <v>10892283.299018366</v>
      </c>
      <c r="BE3519" s="119">
        <f ca="1">+'IS BS CF'!BE$51</f>
        <v>11498541.209143279</v>
      </c>
      <c r="BF3519" s="119">
        <f ca="1">+'IS BS CF'!BF$51</f>
        <v>12126737.324178616</v>
      </c>
      <c r="BG3519" s="119">
        <f ca="1">+'IS BS CF'!BG$51</f>
        <v>12775643.008462183</v>
      </c>
      <c r="BH3519" s="119">
        <f ca="1">+'IS BS CF'!BH$51</f>
        <v>13444222.783531576</v>
      </c>
      <c r="BI3519" s="119">
        <f ca="1">+'IS BS CF'!BI$51</f>
        <v>14131492.944847498</v>
      </c>
      <c r="BJ3519" s="119">
        <f ca="1">+'IS BS CF'!BJ$51</f>
        <v>14836518.973097622</v>
      </c>
      <c r="BK3519" s="119">
        <f ca="1">+'IS BS CF'!BK$51</f>
        <v>15558413.074935241</v>
      </c>
      <c r="BL3519" s="119">
        <f ca="1">+'IS BS CF'!BL$51</f>
        <v>16296331.846680978</v>
      </c>
      <c r="BM3519" s="119">
        <f ca="1">+'IS BS CF'!BM$51</f>
        <v>17049474.054839429</v>
      </c>
      <c r="BN3519" s="119">
        <f ca="1">+'IS BS CF'!BN$51</f>
        <v>17817078.527589954</v>
      </c>
      <c r="BO3519" s="119">
        <f ca="1">+'IS BS CF'!BO$51</f>
        <v>18596481.439695455</v>
      </c>
      <c r="BP3519" s="119">
        <f ca="1">+'IS BS CF'!BP$51</f>
        <v>19390877.257602807</v>
      </c>
      <c r="BQ3519" s="119">
        <f ca="1">+'IS BS CF'!BQ$51</f>
        <v>20203027.470031459</v>
      </c>
      <c r="BR3519" s="119">
        <f ca="1">+'IS BS CF'!BR$51</f>
        <v>21037245.147255346</v>
      </c>
      <c r="BS3519" s="119">
        <f ca="1">+'IS BS CF'!BS$51</f>
        <v>21892295.190618034</v>
      </c>
      <c r="BT3519" s="119">
        <f ca="1">+'IS BS CF'!BT$51</f>
        <v>22767135.981812596</v>
      </c>
      <c r="BU3519" s="119">
        <f ca="1">+'IS BS CF'!BU$51</f>
        <v>23660777.983447425</v>
      </c>
      <c r="BV3519" s="119">
        <f ca="1">+'IS BS CF'!BV$51</f>
        <v>24572281.135000512</v>
      </c>
      <c r="BW3519" s="119">
        <f ca="1">+'IS BS CF'!BW$51</f>
        <v>25500752.378975943</v>
      </c>
      <c r="BX3519" s="119">
        <f ca="1">+'IS BS CF'!BX$51</f>
        <v>26445343.3107526</v>
      </c>
      <c r="BY3519" s="119">
        <f ca="1">+'IS BS CF'!BY$51</f>
        <v>27405247.945940431</v>
      </c>
      <c r="BZ3519" s="119">
        <f ca="1">+'IS BS CF'!BZ$51</f>
        <v>28379700.59936887</v>
      </c>
      <c r="CA3519" s="119">
        <f ca="1">+'IS BS CF'!CA$51</f>
        <v>29365936.122518007</v>
      </c>
      <c r="CB3519" s="119">
        <f ca="1">+'IS BS CF'!CB$51</f>
        <v>30367338.979737166</v>
      </c>
      <c r="CC3519" s="119">
        <f ca="1">+'IS BS CF'!CC$51</f>
        <v>31386569.754512038</v>
      </c>
      <c r="CD3519" s="119">
        <f ca="1">+'IS BS CF'!CD$51</f>
        <v>32427937.840964835</v>
      </c>
      <c r="CE3519" s="119">
        <f ca="1">+'IS BS CF'!CE$51</f>
        <v>33490204.648095001</v>
      </c>
      <c r="CF3519" s="119">
        <f ca="1">+'IS BS CF'!CF$51</f>
        <v>34572325.239868641</v>
      </c>
      <c r="CG3519" s="119">
        <f ca="1">+'IS BS CF'!CG$51</f>
        <v>35673306.927053608</v>
      </c>
      <c r="CH3519" s="119">
        <f ca="1">+'IS BS CF'!CH$51</f>
        <v>36792206.654879332</v>
      </c>
      <c r="CI3519" s="119">
        <f ca="1">+'IS BS CF'!CI$51</f>
        <v>37928128.521313757</v>
      </c>
      <c r="CJ3519" s="119">
        <f ca="1">+'IS BS CF'!CJ$51</f>
        <v>39080221.419426471</v>
      </c>
      <c r="CK3519" s="119">
        <f ca="1">+'IS BS CF'!CK$51</f>
        <v>40247676.797633551</v>
      </c>
      <c r="CL3519" s="119">
        <f ca="1">+'IS BS CF'!CL$51</f>
        <v>41429726.531930268</v>
      </c>
    </row>
    <row r="3520" spans="2:90" x14ac:dyDescent="0.4">
      <c r="B3520" s="139" t="str">
        <f>"% of EBITDA - "&amp;SUBSTITUTE(B3519,":","")</f>
        <v>% of EBITDA - Driver Pre-Tax Income</v>
      </c>
      <c r="C3520" s="12"/>
      <c r="D3520" s="12" t="s">
        <v>992</v>
      </c>
      <c r="E3520" s="12" t="s">
        <v>906</v>
      </c>
      <c r="F3520" s="12"/>
      <c r="G3520" s="12" t="str">
        <f>E3520</f>
        <v/>
      </c>
      <c r="H3520" s="12"/>
      <c r="I3520" s="60"/>
      <c r="J3520" s="60"/>
      <c r="K3520" s="16">
        <v>0.25</v>
      </c>
      <c r="L3520" s="16">
        <v>0.25</v>
      </c>
      <c r="M3520" s="16">
        <v>0.25</v>
      </c>
      <c r="N3520" s="16">
        <v>0.25</v>
      </c>
      <c r="O3520" s="16">
        <v>0.25</v>
      </c>
      <c r="P3520" s="16">
        <v>0.25</v>
      </c>
      <c r="R3520" s="19"/>
      <c r="S3520" s="144" cm="1">
        <f t="array" ref="S3520">INDEX($K:$P,ROW(),MATCH(S$3,$K$2:$P$2,0))</f>
        <v>0.25</v>
      </c>
      <c r="T3520" s="144" cm="1">
        <f t="array" ref="T3520">INDEX($K:$P,ROW(),MATCH(T$3,$K$2:$P$2,0))</f>
        <v>0.25</v>
      </c>
      <c r="U3520" s="144" cm="1">
        <f t="array" ref="U3520">INDEX($K:$P,ROW(),MATCH(U$3,$K$2:$P$2,0))</f>
        <v>0.25</v>
      </c>
      <c r="V3520" s="144" cm="1">
        <f t="array" ref="V3520">INDEX($K:$P,ROW(),MATCH(V$3,$K$2:$P$2,0))</f>
        <v>0.25</v>
      </c>
      <c r="W3520" s="144" cm="1">
        <f t="array" ref="W3520">INDEX($K:$P,ROW(),MATCH(W$3,$K$2:$P$2,0))</f>
        <v>0.25</v>
      </c>
      <c r="X3520" s="144" cm="1">
        <f t="array" ref="X3520">INDEX($K:$P,ROW(),MATCH(X$3,$K$2:$P$2,0))</f>
        <v>0.25</v>
      </c>
      <c r="Y3520" s="144" cm="1">
        <f t="array" ref="Y3520">INDEX($K:$P,ROW(),MATCH(Y$3,$K$2:$P$2,0))</f>
        <v>0.25</v>
      </c>
      <c r="Z3520" s="144" cm="1">
        <f t="array" ref="Z3520">INDEX($K:$P,ROW(),MATCH(Z$3,$K$2:$P$2,0))</f>
        <v>0.25</v>
      </c>
      <c r="AA3520" s="144" cm="1">
        <f t="array" ref="AA3520">INDEX($K:$P,ROW(),MATCH(AA$3,$K$2:$P$2,0))</f>
        <v>0.25</v>
      </c>
      <c r="AB3520" s="144" cm="1">
        <f t="array" ref="AB3520">INDEX($K:$P,ROW(),MATCH(AB$3,$K$2:$P$2,0))</f>
        <v>0.25</v>
      </c>
      <c r="AC3520" s="144" cm="1">
        <f t="array" ref="AC3520">INDEX($K:$P,ROW(),MATCH(AC$3,$K$2:$P$2,0))</f>
        <v>0.25</v>
      </c>
      <c r="AD3520" s="144" cm="1">
        <f t="array" ref="AD3520">INDEX($K:$P,ROW(),MATCH(AD$3,$K$2:$P$2,0))</f>
        <v>0.25</v>
      </c>
      <c r="AE3520" s="144" cm="1">
        <f t="array" ref="AE3520">INDEX($K:$P,ROW(),MATCH(AE$3,$K$2:$P$2,0))</f>
        <v>0.25</v>
      </c>
      <c r="AF3520" s="144" cm="1">
        <f t="array" ref="AF3520">INDEX($K:$P,ROW(),MATCH(AF$3,$K$2:$P$2,0))</f>
        <v>0.25</v>
      </c>
      <c r="AG3520" s="144" cm="1">
        <f t="array" ref="AG3520">INDEX($K:$P,ROW(),MATCH(AG$3,$K$2:$P$2,0))</f>
        <v>0.25</v>
      </c>
      <c r="AH3520" s="144" cm="1">
        <f t="array" ref="AH3520">INDEX($K:$P,ROW(),MATCH(AH$3,$K$2:$P$2,0))</f>
        <v>0.25</v>
      </c>
      <c r="AI3520" s="144" cm="1">
        <f t="array" ref="AI3520">INDEX($K:$P,ROW(),MATCH(AI$3,$K$2:$P$2,0))</f>
        <v>0.25</v>
      </c>
      <c r="AJ3520" s="144" cm="1">
        <f t="array" ref="AJ3520">INDEX($K:$P,ROW(),MATCH(AJ$3,$K$2:$P$2,0))</f>
        <v>0.25</v>
      </c>
      <c r="AK3520" s="144" cm="1">
        <f t="array" ref="AK3520">INDEX($K:$P,ROW(),MATCH(AK$3,$K$2:$P$2,0))</f>
        <v>0.25</v>
      </c>
      <c r="AL3520" s="144" cm="1">
        <f t="array" ref="AL3520">INDEX($K:$P,ROW(),MATCH(AL$3,$K$2:$P$2,0))</f>
        <v>0.25</v>
      </c>
      <c r="AM3520" s="144" cm="1">
        <f t="array" ref="AM3520">INDEX($K:$P,ROW(),MATCH(AM$3,$K$2:$P$2,0))</f>
        <v>0.25</v>
      </c>
      <c r="AN3520" s="144" cm="1">
        <f t="array" ref="AN3520">INDEX($K:$P,ROW(),MATCH(AN$3,$K$2:$P$2,0))</f>
        <v>0.25</v>
      </c>
      <c r="AO3520" s="144" cm="1">
        <f t="array" ref="AO3520">INDEX($K:$P,ROW(),MATCH(AO$3,$K$2:$P$2,0))</f>
        <v>0.25</v>
      </c>
      <c r="AP3520" s="144" cm="1">
        <f t="array" ref="AP3520">INDEX($K:$P,ROW(),MATCH(AP$3,$K$2:$P$2,0))</f>
        <v>0.25</v>
      </c>
      <c r="AQ3520" s="144" cm="1">
        <f t="array" ref="AQ3520">INDEX($K:$P,ROW(),MATCH(AQ$3,$K$2:$P$2,0))</f>
        <v>0.25</v>
      </c>
      <c r="AR3520" s="144" cm="1">
        <f t="array" ref="AR3520">INDEX($K:$P,ROW(),MATCH(AR$3,$K$2:$P$2,0))</f>
        <v>0.25</v>
      </c>
      <c r="AS3520" s="144" cm="1">
        <f t="array" ref="AS3520">INDEX($K:$P,ROW(),MATCH(AS$3,$K$2:$P$2,0))</f>
        <v>0.25</v>
      </c>
      <c r="AT3520" s="144" cm="1">
        <f t="array" ref="AT3520">INDEX($K:$P,ROW(),MATCH(AT$3,$K$2:$P$2,0))</f>
        <v>0.25</v>
      </c>
      <c r="AU3520" s="144" cm="1">
        <f t="array" ref="AU3520">INDEX($K:$P,ROW(),MATCH(AU$3,$K$2:$P$2,0))</f>
        <v>0.25</v>
      </c>
      <c r="AV3520" s="144" cm="1">
        <f t="array" ref="AV3520">INDEX($K:$P,ROW(),MATCH(AV$3,$K$2:$P$2,0))</f>
        <v>0.25</v>
      </c>
      <c r="AW3520" s="144" cm="1">
        <f t="array" ref="AW3520">INDEX($K:$P,ROW(),MATCH(AW$3,$K$2:$P$2,0))</f>
        <v>0.25</v>
      </c>
      <c r="AX3520" s="144" cm="1">
        <f t="array" ref="AX3520">INDEX($K:$P,ROW(),MATCH(AX$3,$K$2:$P$2,0))</f>
        <v>0.25</v>
      </c>
      <c r="AY3520" s="144" cm="1">
        <f t="array" ref="AY3520">INDEX($K:$P,ROW(),MATCH(AY$3,$K$2:$P$2,0))</f>
        <v>0.25</v>
      </c>
      <c r="AZ3520" s="144" cm="1">
        <f t="array" ref="AZ3520">INDEX($K:$P,ROW(),MATCH(AZ$3,$K$2:$P$2,0))</f>
        <v>0.25</v>
      </c>
      <c r="BA3520" s="144" cm="1">
        <f t="array" ref="BA3520">INDEX($K:$P,ROW(),MATCH(BA$3,$K$2:$P$2,0))</f>
        <v>0.25</v>
      </c>
      <c r="BB3520" s="144" cm="1">
        <f t="array" ref="BB3520">INDEX($K:$P,ROW(),MATCH(BB$3,$K$2:$P$2,0))</f>
        <v>0.25</v>
      </c>
      <c r="BC3520" s="144" cm="1">
        <f t="array" ref="BC3520">INDEX($K:$P,ROW(),MATCH(BC$3,$K$2:$P$2,0))</f>
        <v>0.25</v>
      </c>
      <c r="BD3520" s="144" cm="1">
        <f t="array" ref="BD3520">INDEX($K:$P,ROW(),MATCH(BD$3,$K$2:$P$2,0))</f>
        <v>0.25</v>
      </c>
      <c r="BE3520" s="144" cm="1">
        <f t="array" ref="BE3520">INDEX($K:$P,ROW(),MATCH(BE$3,$K$2:$P$2,0))</f>
        <v>0.25</v>
      </c>
      <c r="BF3520" s="144" cm="1">
        <f t="array" ref="BF3520">INDEX($K:$P,ROW(),MATCH(BF$3,$K$2:$P$2,0))</f>
        <v>0.25</v>
      </c>
      <c r="BG3520" s="144" cm="1">
        <f t="array" ref="BG3520">INDEX($K:$P,ROW(),MATCH(BG$3,$K$2:$P$2,0))</f>
        <v>0.25</v>
      </c>
      <c r="BH3520" s="144" cm="1">
        <f t="array" ref="BH3520">INDEX($K:$P,ROW(),MATCH(BH$3,$K$2:$P$2,0))</f>
        <v>0.25</v>
      </c>
      <c r="BI3520" s="144" cm="1">
        <f t="array" ref="BI3520">INDEX($K:$P,ROW(),MATCH(BI$3,$K$2:$P$2,0))</f>
        <v>0.25</v>
      </c>
      <c r="BJ3520" s="144" cm="1">
        <f t="array" ref="BJ3520">INDEX($K:$P,ROW(),MATCH(BJ$3,$K$2:$P$2,0))</f>
        <v>0.25</v>
      </c>
      <c r="BK3520" s="144" cm="1">
        <f t="array" ref="BK3520">INDEX($K:$P,ROW(),MATCH(BK$3,$K$2:$P$2,0))</f>
        <v>0.25</v>
      </c>
      <c r="BL3520" s="144" cm="1">
        <f t="array" ref="BL3520">INDEX($K:$P,ROW(),MATCH(BL$3,$K$2:$P$2,0))</f>
        <v>0.25</v>
      </c>
      <c r="BM3520" s="144" cm="1">
        <f t="array" ref="BM3520">INDEX($K:$P,ROW(),MATCH(BM$3,$K$2:$P$2,0))</f>
        <v>0.25</v>
      </c>
      <c r="BN3520" s="144" cm="1">
        <f t="array" ref="BN3520">INDEX($K:$P,ROW(),MATCH(BN$3,$K$2:$P$2,0))</f>
        <v>0.25</v>
      </c>
      <c r="BO3520" s="144" cm="1">
        <f t="array" ref="BO3520">INDEX($K:$P,ROW(),MATCH(BO$3,$K$2:$P$2,0))</f>
        <v>0.25</v>
      </c>
      <c r="BP3520" s="144" cm="1">
        <f t="array" ref="BP3520">INDEX($K:$P,ROW(),MATCH(BP$3,$K$2:$P$2,0))</f>
        <v>0.25</v>
      </c>
      <c r="BQ3520" s="144" cm="1">
        <f t="array" ref="BQ3520">INDEX($K:$P,ROW(),MATCH(BQ$3,$K$2:$P$2,0))</f>
        <v>0.25</v>
      </c>
      <c r="BR3520" s="144" cm="1">
        <f t="array" ref="BR3520">INDEX($K:$P,ROW(),MATCH(BR$3,$K$2:$P$2,0))</f>
        <v>0.25</v>
      </c>
      <c r="BS3520" s="144" cm="1">
        <f t="array" ref="BS3520">INDEX($K:$P,ROW(),MATCH(BS$3,$K$2:$P$2,0))</f>
        <v>0.25</v>
      </c>
      <c r="BT3520" s="144" cm="1">
        <f t="array" ref="BT3520">INDEX($K:$P,ROW(),MATCH(BT$3,$K$2:$P$2,0))</f>
        <v>0.25</v>
      </c>
      <c r="BU3520" s="144" cm="1">
        <f t="array" ref="BU3520">INDEX($K:$P,ROW(),MATCH(BU$3,$K$2:$P$2,0))</f>
        <v>0.25</v>
      </c>
      <c r="BV3520" s="144" cm="1">
        <f t="array" ref="BV3520">INDEX($K:$P,ROW(),MATCH(BV$3,$K$2:$P$2,0))</f>
        <v>0.25</v>
      </c>
      <c r="BW3520" s="144" cm="1">
        <f t="array" ref="BW3520">INDEX($K:$P,ROW(),MATCH(BW$3,$K$2:$P$2,0))</f>
        <v>0.25</v>
      </c>
      <c r="BX3520" s="144" cm="1">
        <f t="array" ref="BX3520">INDEX($K:$P,ROW(),MATCH(BX$3,$K$2:$P$2,0))</f>
        <v>0.25</v>
      </c>
      <c r="BY3520" s="144" cm="1">
        <f t="array" ref="BY3520">INDEX($K:$P,ROW(),MATCH(BY$3,$K$2:$P$2,0))</f>
        <v>0.25</v>
      </c>
      <c r="BZ3520" s="144" cm="1">
        <f t="array" ref="BZ3520">INDEX($K:$P,ROW(),MATCH(BZ$3,$K$2:$P$2,0))</f>
        <v>0.25</v>
      </c>
      <c r="CA3520" s="144" cm="1">
        <f t="array" ref="CA3520">INDEX($K:$P,ROW(),MATCH(CA$3,$K$2:$P$2,0))</f>
        <v>0.25</v>
      </c>
      <c r="CB3520" s="144" cm="1">
        <f t="array" ref="CB3520">INDEX($K:$P,ROW(),MATCH(CB$3,$K$2:$P$2,0))</f>
        <v>0.25</v>
      </c>
      <c r="CC3520" s="144" cm="1">
        <f t="array" ref="CC3520">INDEX($K:$P,ROW(),MATCH(CC$3,$K$2:$P$2,0))</f>
        <v>0.25</v>
      </c>
      <c r="CD3520" s="144" cm="1">
        <f t="array" ref="CD3520">INDEX($K:$P,ROW(),MATCH(CD$3,$K$2:$P$2,0))</f>
        <v>0.25</v>
      </c>
      <c r="CE3520" s="144" cm="1">
        <f t="array" ref="CE3520">INDEX($K:$P,ROW(),MATCH(CE$3,$K$2:$P$2,0))</f>
        <v>0.25</v>
      </c>
      <c r="CF3520" s="144" cm="1">
        <f t="array" ref="CF3520">INDEX($K:$P,ROW(),MATCH(CF$3,$K$2:$P$2,0))</f>
        <v>0.25</v>
      </c>
      <c r="CG3520" s="144" cm="1">
        <f t="array" ref="CG3520">INDEX($K:$P,ROW(),MATCH(CG$3,$K$2:$P$2,0))</f>
        <v>0.25</v>
      </c>
      <c r="CH3520" s="144" cm="1">
        <f t="array" ref="CH3520">INDEX($K:$P,ROW(),MATCH(CH$3,$K$2:$P$2,0))</f>
        <v>0.25</v>
      </c>
      <c r="CI3520" s="144" cm="1">
        <f t="array" ref="CI3520">INDEX($K:$P,ROW(),MATCH(CI$3,$K$2:$P$2,0))</f>
        <v>0.25</v>
      </c>
      <c r="CJ3520" s="144" cm="1">
        <f t="array" ref="CJ3520">INDEX($K:$P,ROW(),MATCH(CJ$3,$K$2:$P$2,0))</f>
        <v>0.25</v>
      </c>
      <c r="CK3520" s="144" cm="1">
        <f t="array" ref="CK3520">INDEX($K:$P,ROW(),MATCH(CK$3,$K$2:$P$2,0))</f>
        <v>0.25</v>
      </c>
      <c r="CL3520" s="144" cm="1">
        <f t="array" ref="CL3520">INDEX($K:$P,ROW(),MATCH(CL$3,$K$2:$P$2,0))</f>
        <v>0.25</v>
      </c>
    </row>
    <row r="3521" spans="2:90" x14ac:dyDescent="0.4">
      <c r="B3521" s="121" t="str">
        <f>SUBSTITUTE(B3518,":","")</f>
        <v>Income Tax</v>
      </c>
      <c r="C3521" t="s">
        <v>993</v>
      </c>
      <c r="D3521" t="s">
        <v>992</v>
      </c>
      <c r="E3521" t="s">
        <v>906</v>
      </c>
      <c r="G3521" t="str">
        <f>E3521</f>
        <v/>
      </c>
      <c r="K3521" s="432">
        <f ca="1">SUMIF($3:$3,K$2,3521:3521)</f>
        <v>-802133.24103074067</v>
      </c>
      <c r="L3521" s="432">
        <f ca="1">SUMIF($3:$3,L$2,3521:3521)</f>
        <v>-7227266.5673417738</v>
      </c>
      <c r="M3521" s="432">
        <f ca="1">SUMIF($3:$3,M$2,3521:3521)</f>
        <v>-20800916.399647247</v>
      </c>
      <c r="N3521" s="432">
        <f ca="1">SUMIF($3:$3,N$2,3521:3521)</f>
        <v>-41682595.191675708</v>
      </c>
      <c r="O3521" s="432">
        <f ca="1">SUMIF($3:$3,O$2,3521:3521)</f>
        <v>-69962791.460125357</v>
      </c>
      <c r="P3521" s="432">
        <f ca="1">SUMIF($3:$3,P$2,3521:3521)</f>
        <v>-105690394.85948317</v>
      </c>
      <c r="S3521" s="432">
        <f ca="1">-S3520*S3519</f>
        <v>9715.6333333333332</v>
      </c>
      <c r="T3521" s="432">
        <f t="shared" ref="T3521:CE3521" ca="1" si="4630">-T3520*T3519</f>
        <v>9715.6333333333332</v>
      </c>
      <c r="U3521" s="432">
        <f t="shared" ca="1" si="4630"/>
        <v>7011.1833333333343</v>
      </c>
      <c r="V3521" s="432">
        <f t="shared" ca="1" si="4630"/>
        <v>-889.15520833332994</v>
      </c>
      <c r="W3521" s="432">
        <f t="shared" ca="1" si="4630"/>
        <v>-13659.060156249992</v>
      </c>
      <c r="X3521" s="432">
        <f t="shared" ca="1" si="4630"/>
        <v>-31055.053190104154</v>
      </c>
      <c r="Y3521" s="432">
        <f t="shared" ca="1" si="4630"/>
        <v>-52845.829905598948</v>
      </c>
      <c r="Z3521" s="432">
        <f t="shared" ca="1" si="4630"/>
        <v>-78811.651118652328</v>
      </c>
      <c r="AA3521" s="432">
        <f t="shared" ca="1" si="4630"/>
        <v>-108743.76460438635</v>
      </c>
      <c r="AB3521" s="432">
        <f t="shared" ca="1" si="4630"/>
        <v>-142443.85574916701</v>
      </c>
      <c r="AC3521" s="432">
        <f t="shared" ca="1" si="4630"/>
        <v>-179723.525670042</v>
      </c>
      <c r="AD3521" s="432">
        <f t="shared" ca="1" si="4630"/>
        <v>-220403.79542820659</v>
      </c>
      <c r="AE3521" s="432">
        <f t="shared" ca="1" si="4630"/>
        <v>-261155.21705647829</v>
      </c>
      <c r="AF3521" s="432">
        <f t="shared" ca="1" si="4630"/>
        <v>-307665.29920365434</v>
      </c>
      <c r="AG3521" s="432">
        <f t="shared" ca="1" si="4630"/>
        <v>-358400.51734763826</v>
      </c>
      <c r="AH3521" s="432">
        <f t="shared" ca="1" si="4630"/>
        <v>-414449.81218858971</v>
      </c>
      <c r="AI3521" s="432">
        <f t="shared" ca="1" si="4630"/>
        <v>-475514.54853749351</v>
      </c>
      <c r="AJ3521" s="432">
        <f t="shared" ca="1" si="4630"/>
        <v>-541343.95431895216</v>
      </c>
      <c r="AK3521" s="432">
        <f t="shared" ca="1" si="4630"/>
        <v>-611699.79606133781</v>
      </c>
      <c r="AL3521" s="432">
        <f t="shared" ca="1" si="4630"/>
        <v>-686355.75196660426</v>
      </c>
      <c r="AM3521" s="432">
        <f t="shared" ca="1" si="4630"/>
        <v>-765096.81632660737</v>
      </c>
      <c r="AN3521" s="432">
        <f t="shared" ca="1" si="4630"/>
        <v>-847718.73371861037</v>
      </c>
      <c r="AO3521" s="432">
        <f t="shared" ca="1" si="4630"/>
        <v>-934027.46149101283</v>
      </c>
      <c r="AP3521" s="432">
        <f t="shared" ca="1" si="4630"/>
        <v>-1023838.6591247955</v>
      </c>
      <c r="AQ3521" s="432">
        <f t="shared" ca="1" si="4630"/>
        <v>-1116537.1323768892</v>
      </c>
      <c r="AR3521" s="432">
        <f t="shared" ca="1" si="4630"/>
        <v>-1212836.6554288778</v>
      </c>
      <c r="AS3521" s="432">
        <f t="shared" ca="1" si="4630"/>
        <v>-1313477.811182434</v>
      </c>
      <c r="AT3521" s="432">
        <f t="shared" ca="1" si="4630"/>
        <v>-1419543.7155024789</v>
      </c>
      <c r="AU3521" s="432">
        <f t="shared" ca="1" si="4630"/>
        <v>-1530730.1996065218</v>
      </c>
      <c r="AV3521" s="432">
        <f t="shared" ca="1" si="4630"/>
        <v>-1646781.2345053621</v>
      </c>
      <c r="AW3521" s="432">
        <f t="shared" ca="1" si="4630"/>
        <v>-1767453.5926592604</v>
      </c>
      <c r="AX3521" s="432">
        <f t="shared" ca="1" si="4630"/>
        <v>-1892516.2079054643</v>
      </c>
      <c r="AY3521" s="432">
        <f t="shared" ca="1" si="4630"/>
        <v>-2021749.5673893576</v>
      </c>
      <c r="AZ3521" s="432">
        <f t="shared" ca="1" si="4630"/>
        <v>-2154945.1338990568</v>
      </c>
      <c r="BA3521" s="432">
        <f t="shared" ca="1" si="4630"/>
        <v>-2291904.7970832703</v>
      </c>
      <c r="BB3521" s="432">
        <f t="shared" ca="1" si="4630"/>
        <v>-2432440.3521082732</v>
      </c>
      <c r="BC3521" s="432">
        <f t="shared" ca="1" si="4630"/>
        <v>-2575910.9300945266</v>
      </c>
      <c r="BD3521" s="432">
        <f t="shared" ca="1" si="4630"/>
        <v>-2723070.8247545916</v>
      </c>
      <c r="BE3521" s="432">
        <f t="shared" ca="1" si="4630"/>
        <v>-2874635.3022858198</v>
      </c>
      <c r="BF3521" s="432">
        <f t="shared" ca="1" si="4630"/>
        <v>-3031684.3310446539</v>
      </c>
      <c r="BG3521" s="432">
        <f t="shared" ca="1" si="4630"/>
        <v>-3193910.7521155458</v>
      </c>
      <c r="BH3521" s="432">
        <f t="shared" ca="1" si="4630"/>
        <v>-3361055.6958828941</v>
      </c>
      <c r="BI3521" s="432">
        <f t="shared" ca="1" si="4630"/>
        <v>-3532873.2362118745</v>
      </c>
      <c r="BJ3521" s="432">
        <f t="shared" ca="1" si="4630"/>
        <v>-3709129.7432744056</v>
      </c>
      <c r="BK3521" s="432">
        <f t="shared" ca="1" si="4630"/>
        <v>-3889603.2687338102</v>
      </c>
      <c r="BL3521" s="432">
        <f t="shared" ca="1" si="4630"/>
        <v>-4074082.9616702446</v>
      </c>
      <c r="BM3521" s="432">
        <f t="shared" ca="1" si="4630"/>
        <v>-4262368.5137098571</v>
      </c>
      <c r="BN3521" s="432">
        <f t="shared" ca="1" si="4630"/>
        <v>-4454269.6318974886</v>
      </c>
      <c r="BO3521" s="432">
        <f t="shared" ca="1" si="4630"/>
        <v>-4649120.3599238638</v>
      </c>
      <c r="BP3521" s="432">
        <f t="shared" ca="1" si="4630"/>
        <v>-4847719.3144007018</v>
      </c>
      <c r="BQ3521" s="432">
        <f t="shared" ca="1" si="4630"/>
        <v>-5050756.8675078647</v>
      </c>
      <c r="BR3521" s="432">
        <f t="shared" ca="1" si="4630"/>
        <v>-5259311.2868138365</v>
      </c>
      <c r="BS3521" s="432">
        <f t="shared" ca="1" si="4630"/>
        <v>-5473073.7976545086</v>
      </c>
      <c r="BT3521" s="432">
        <f t="shared" ca="1" si="4630"/>
        <v>-5691783.9954531491</v>
      </c>
      <c r="BU3521" s="432">
        <f t="shared" ca="1" si="4630"/>
        <v>-5915194.4958618563</v>
      </c>
      <c r="BV3521" s="432">
        <f t="shared" ca="1" si="4630"/>
        <v>-6143070.283750128</v>
      </c>
      <c r="BW3521" s="432">
        <f t="shared" ca="1" si="4630"/>
        <v>-6375188.0947439857</v>
      </c>
      <c r="BX3521" s="432">
        <f t="shared" ca="1" si="4630"/>
        <v>-6611335.8276881501</v>
      </c>
      <c r="BY3521" s="432">
        <f t="shared" ca="1" si="4630"/>
        <v>-6851311.9864851078</v>
      </c>
      <c r="BZ3521" s="432">
        <f t="shared" ca="1" si="4630"/>
        <v>-7094925.1498422176</v>
      </c>
      <c r="CA3521" s="432">
        <f t="shared" ca="1" si="4630"/>
        <v>-7341484.0306295017</v>
      </c>
      <c r="CB3521" s="432">
        <f t="shared" ca="1" si="4630"/>
        <v>-7591834.7449342916</v>
      </c>
      <c r="CC3521" s="432">
        <f t="shared" ca="1" si="4630"/>
        <v>-7846642.4386280095</v>
      </c>
      <c r="CD3521" s="432">
        <f t="shared" ca="1" si="4630"/>
        <v>-8106984.4602412088</v>
      </c>
      <c r="CE3521" s="432">
        <f t="shared" ca="1" si="4630"/>
        <v>-8372551.1620237501</v>
      </c>
      <c r="CF3521" s="432">
        <f t="shared" ref="CF3521:CL3521" ca="1" si="4631">-CF3520*CF3519</f>
        <v>-8643081.3099671602</v>
      </c>
      <c r="CG3521" s="432">
        <f t="shared" ca="1" si="4631"/>
        <v>-8918326.731763402</v>
      </c>
      <c r="CH3521" s="432">
        <f t="shared" ca="1" si="4631"/>
        <v>-9198051.6637198329</v>
      </c>
      <c r="CI3521" s="432">
        <f t="shared" ca="1" si="4631"/>
        <v>-9482032.1303284392</v>
      </c>
      <c r="CJ3521" s="432">
        <f t="shared" ca="1" si="4631"/>
        <v>-9770055.3548566177</v>
      </c>
      <c r="CK3521" s="432">
        <f t="shared" ca="1" si="4631"/>
        <v>-10061919.199408388</v>
      </c>
      <c r="CL3521" s="432">
        <f t="shared" ca="1" si="4631"/>
        <v>-10357431.632982567</v>
      </c>
    </row>
    <row r="3522" spans="2:90" x14ac:dyDescent="0.4">
      <c r="B3522" s="130" t="str">
        <f>+B3510</f>
        <v>(Primary label)</v>
      </c>
      <c r="D3522" t="s">
        <v>992</v>
      </c>
      <c r="E3522" t="s">
        <v>906</v>
      </c>
      <c r="G3522" t="s">
        <v>330</v>
      </c>
      <c r="K3522" s="1"/>
      <c r="L3522" s="1"/>
      <c r="M3522" s="1"/>
      <c r="N3522" s="1"/>
      <c r="O3522" s="1"/>
      <c r="P3522" s="1"/>
      <c r="R3522" s="24"/>
      <c r="S3522" s="80">
        <f>+S3510</f>
        <v>0</v>
      </c>
      <c r="T3522" s="80">
        <f t="shared" ref="T3522:CE3523" si="4632">+T3510</f>
        <v>0</v>
      </c>
      <c r="U3522" s="80">
        <f t="shared" si="4632"/>
        <v>0</v>
      </c>
      <c r="V3522" s="80">
        <f t="shared" si="4632"/>
        <v>0</v>
      </c>
      <c r="W3522" s="80">
        <f t="shared" si="4632"/>
        <v>0</v>
      </c>
      <c r="X3522" s="80">
        <f t="shared" si="4632"/>
        <v>0</v>
      </c>
      <c r="Y3522" s="80">
        <f t="shared" si="4632"/>
        <v>0</v>
      </c>
      <c r="Z3522" s="80">
        <f t="shared" si="4632"/>
        <v>0</v>
      </c>
      <c r="AA3522" s="80">
        <f t="shared" si="4632"/>
        <v>0</v>
      </c>
      <c r="AB3522" s="80">
        <f t="shared" si="4632"/>
        <v>0</v>
      </c>
      <c r="AC3522" s="80">
        <f t="shared" si="4632"/>
        <v>0</v>
      </c>
      <c r="AD3522" s="80">
        <f t="shared" si="4632"/>
        <v>0</v>
      </c>
      <c r="AE3522" s="80">
        <f t="shared" si="4632"/>
        <v>0</v>
      </c>
      <c r="AF3522" s="80">
        <f t="shared" si="4632"/>
        <v>0</v>
      </c>
      <c r="AG3522" s="80">
        <f t="shared" si="4632"/>
        <v>0</v>
      </c>
      <c r="AH3522" s="80">
        <f t="shared" si="4632"/>
        <v>0</v>
      </c>
      <c r="AI3522" s="80">
        <f t="shared" si="4632"/>
        <v>0</v>
      </c>
      <c r="AJ3522" s="80">
        <f t="shared" si="4632"/>
        <v>0</v>
      </c>
      <c r="AK3522" s="80">
        <f t="shared" si="4632"/>
        <v>0</v>
      </c>
      <c r="AL3522" s="80">
        <f t="shared" si="4632"/>
        <v>0</v>
      </c>
      <c r="AM3522" s="80">
        <f t="shared" si="4632"/>
        <v>0</v>
      </c>
      <c r="AN3522" s="80">
        <f t="shared" si="4632"/>
        <v>0</v>
      </c>
      <c r="AO3522" s="80">
        <f t="shared" si="4632"/>
        <v>0</v>
      </c>
      <c r="AP3522" s="80">
        <f t="shared" si="4632"/>
        <v>0</v>
      </c>
      <c r="AQ3522" s="80">
        <f t="shared" si="4632"/>
        <v>0</v>
      </c>
      <c r="AR3522" s="80">
        <f t="shared" si="4632"/>
        <v>0</v>
      </c>
      <c r="AS3522" s="80">
        <f t="shared" si="4632"/>
        <v>0</v>
      </c>
      <c r="AT3522" s="80">
        <f t="shared" si="4632"/>
        <v>0</v>
      </c>
      <c r="AU3522" s="80">
        <f t="shared" si="4632"/>
        <v>0</v>
      </c>
      <c r="AV3522" s="80">
        <f t="shared" si="4632"/>
        <v>0</v>
      </c>
      <c r="AW3522" s="80">
        <f t="shared" si="4632"/>
        <v>0</v>
      </c>
      <c r="AX3522" s="80">
        <f t="shared" si="4632"/>
        <v>0</v>
      </c>
      <c r="AY3522" s="80">
        <f t="shared" si="4632"/>
        <v>0</v>
      </c>
      <c r="AZ3522" s="80">
        <f t="shared" si="4632"/>
        <v>0</v>
      </c>
      <c r="BA3522" s="80">
        <f t="shared" si="4632"/>
        <v>0</v>
      </c>
      <c r="BB3522" s="80">
        <f t="shared" si="4632"/>
        <v>0</v>
      </c>
      <c r="BC3522" s="80">
        <f t="shared" si="4632"/>
        <v>0</v>
      </c>
      <c r="BD3522" s="80">
        <f t="shared" si="4632"/>
        <v>0</v>
      </c>
      <c r="BE3522" s="80">
        <f t="shared" si="4632"/>
        <v>0</v>
      </c>
      <c r="BF3522" s="80">
        <f t="shared" si="4632"/>
        <v>0</v>
      </c>
      <c r="BG3522" s="80">
        <f t="shared" si="4632"/>
        <v>0</v>
      </c>
      <c r="BH3522" s="80">
        <f t="shared" si="4632"/>
        <v>0</v>
      </c>
      <c r="BI3522" s="80">
        <f t="shared" si="4632"/>
        <v>0</v>
      </c>
      <c r="BJ3522" s="80">
        <f t="shared" si="4632"/>
        <v>0</v>
      </c>
      <c r="BK3522" s="80">
        <f t="shared" si="4632"/>
        <v>0</v>
      </c>
      <c r="BL3522" s="80">
        <f t="shared" si="4632"/>
        <v>0</v>
      </c>
      <c r="BM3522" s="80">
        <f t="shared" si="4632"/>
        <v>0</v>
      </c>
      <c r="BN3522" s="80">
        <f t="shared" si="4632"/>
        <v>0</v>
      </c>
      <c r="BO3522" s="80">
        <f t="shared" si="4632"/>
        <v>0</v>
      </c>
      <c r="BP3522" s="80">
        <f t="shared" si="4632"/>
        <v>0</v>
      </c>
      <c r="BQ3522" s="80">
        <f t="shared" si="4632"/>
        <v>0</v>
      </c>
      <c r="BR3522" s="80">
        <f t="shared" si="4632"/>
        <v>0</v>
      </c>
      <c r="BS3522" s="80">
        <f t="shared" si="4632"/>
        <v>0</v>
      </c>
      <c r="BT3522" s="80">
        <f t="shared" si="4632"/>
        <v>0</v>
      </c>
      <c r="BU3522" s="80">
        <f t="shared" si="4632"/>
        <v>0</v>
      </c>
      <c r="BV3522" s="80">
        <f t="shared" si="4632"/>
        <v>0</v>
      </c>
      <c r="BW3522" s="80">
        <f t="shared" si="4632"/>
        <v>0</v>
      </c>
      <c r="BX3522" s="80">
        <f t="shared" si="4632"/>
        <v>0</v>
      </c>
      <c r="BY3522" s="80">
        <f t="shared" si="4632"/>
        <v>0</v>
      </c>
      <c r="BZ3522" s="80">
        <f t="shared" si="4632"/>
        <v>0</v>
      </c>
      <c r="CA3522" s="80">
        <f t="shared" si="4632"/>
        <v>0</v>
      </c>
      <c r="CB3522" s="80">
        <f t="shared" si="4632"/>
        <v>0</v>
      </c>
      <c r="CC3522" s="80">
        <f t="shared" si="4632"/>
        <v>0</v>
      </c>
      <c r="CD3522" s="80">
        <f t="shared" si="4632"/>
        <v>0</v>
      </c>
      <c r="CE3522" s="80">
        <f t="shared" si="4632"/>
        <v>0</v>
      </c>
      <c r="CF3522" s="80">
        <f t="shared" ref="CF3522:CL3526" si="4633">+CF3510</f>
        <v>0</v>
      </c>
      <c r="CG3522" s="80">
        <f t="shared" si="4633"/>
        <v>0</v>
      </c>
      <c r="CH3522" s="80">
        <f t="shared" si="4633"/>
        <v>0</v>
      </c>
      <c r="CI3522" s="80">
        <f t="shared" si="4633"/>
        <v>0</v>
      </c>
      <c r="CJ3522" s="80">
        <f t="shared" si="4633"/>
        <v>0</v>
      </c>
      <c r="CK3522" s="80">
        <f t="shared" si="4633"/>
        <v>0</v>
      </c>
      <c r="CL3522" s="80">
        <f t="shared" si="4633"/>
        <v>0</v>
      </c>
    </row>
    <row r="3523" spans="2:90" x14ac:dyDescent="0.4">
      <c r="B3523" s="130" t="str">
        <f t="shared" ref="B3523:B3529" si="4634">+B3511</f>
        <v>primary unit</v>
      </c>
      <c r="D3523" t="s">
        <v>992</v>
      </c>
      <c r="E3523" t="s">
        <v>906</v>
      </c>
      <c r="G3523" t="s">
        <v>330</v>
      </c>
      <c r="K3523" s="1"/>
      <c r="L3523" s="1"/>
      <c r="M3523" s="1"/>
      <c r="N3523" s="1"/>
      <c r="O3523" s="1"/>
      <c r="P3523" s="1"/>
      <c r="R3523" s="24"/>
      <c r="S3523" s="80">
        <f t="shared" ref="S3523:AH3529" si="4635">+S3511</f>
        <v>0</v>
      </c>
      <c r="T3523" s="80">
        <f t="shared" si="4635"/>
        <v>0</v>
      </c>
      <c r="U3523" s="80">
        <f t="shared" si="4635"/>
        <v>0</v>
      </c>
      <c r="V3523" s="80">
        <f t="shared" si="4635"/>
        <v>0</v>
      </c>
      <c r="W3523" s="80">
        <f t="shared" si="4635"/>
        <v>0</v>
      </c>
      <c r="X3523" s="80">
        <f t="shared" si="4635"/>
        <v>0</v>
      </c>
      <c r="Y3523" s="80">
        <f t="shared" si="4635"/>
        <v>0</v>
      </c>
      <c r="Z3523" s="80">
        <f t="shared" si="4635"/>
        <v>0</v>
      </c>
      <c r="AA3523" s="80">
        <f t="shared" si="4635"/>
        <v>0</v>
      </c>
      <c r="AB3523" s="80">
        <f t="shared" si="4635"/>
        <v>0</v>
      </c>
      <c r="AC3523" s="80">
        <f t="shared" si="4635"/>
        <v>0</v>
      </c>
      <c r="AD3523" s="80">
        <f t="shared" si="4635"/>
        <v>0</v>
      </c>
      <c r="AE3523" s="80">
        <f t="shared" si="4635"/>
        <v>0</v>
      </c>
      <c r="AF3523" s="80">
        <f t="shared" si="4635"/>
        <v>0</v>
      </c>
      <c r="AG3523" s="80">
        <f t="shared" si="4635"/>
        <v>0</v>
      </c>
      <c r="AH3523" s="80">
        <f t="shared" si="4635"/>
        <v>0</v>
      </c>
      <c r="AI3523" s="80">
        <f t="shared" si="4632"/>
        <v>0</v>
      </c>
      <c r="AJ3523" s="80">
        <f t="shared" si="4632"/>
        <v>0</v>
      </c>
      <c r="AK3523" s="80">
        <f t="shared" si="4632"/>
        <v>0</v>
      </c>
      <c r="AL3523" s="80">
        <f t="shared" si="4632"/>
        <v>0</v>
      </c>
      <c r="AM3523" s="80">
        <f t="shared" si="4632"/>
        <v>0</v>
      </c>
      <c r="AN3523" s="80">
        <f t="shared" si="4632"/>
        <v>0</v>
      </c>
      <c r="AO3523" s="80">
        <f t="shared" si="4632"/>
        <v>0</v>
      </c>
      <c r="AP3523" s="80">
        <f t="shared" si="4632"/>
        <v>0</v>
      </c>
      <c r="AQ3523" s="80">
        <f t="shared" si="4632"/>
        <v>0</v>
      </c>
      <c r="AR3523" s="80">
        <f t="shared" si="4632"/>
        <v>0</v>
      </c>
      <c r="AS3523" s="80">
        <f t="shared" si="4632"/>
        <v>0</v>
      </c>
      <c r="AT3523" s="80">
        <f t="shared" si="4632"/>
        <v>0</v>
      </c>
      <c r="AU3523" s="80">
        <f t="shared" si="4632"/>
        <v>0</v>
      </c>
      <c r="AV3523" s="80">
        <f t="shared" si="4632"/>
        <v>0</v>
      </c>
      <c r="AW3523" s="80">
        <f t="shared" si="4632"/>
        <v>0</v>
      </c>
      <c r="AX3523" s="80">
        <f t="shared" si="4632"/>
        <v>0</v>
      </c>
      <c r="AY3523" s="80">
        <f t="shared" si="4632"/>
        <v>0</v>
      </c>
      <c r="AZ3523" s="80">
        <f t="shared" si="4632"/>
        <v>0</v>
      </c>
      <c r="BA3523" s="80">
        <f t="shared" si="4632"/>
        <v>0</v>
      </c>
      <c r="BB3523" s="80">
        <f t="shared" si="4632"/>
        <v>0</v>
      </c>
      <c r="BC3523" s="80">
        <f t="shared" si="4632"/>
        <v>0</v>
      </c>
      <c r="BD3523" s="80">
        <f t="shared" si="4632"/>
        <v>0</v>
      </c>
      <c r="BE3523" s="80">
        <f t="shared" si="4632"/>
        <v>0</v>
      </c>
      <c r="BF3523" s="80">
        <f t="shared" si="4632"/>
        <v>0</v>
      </c>
      <c r="BG3523" s="80">
        <f t="shared" si="4632"/>
        <v>0</v>
      </c>
      <c r="BH3523" s="80">
        <f t="shared" si="4632"/>
        <v>0</v>
      </c>
      <c r="BI3523" s="80">
        <f t="shared" si="4632"/>
        <v>0</v>
      </c>
      <c r="BJ3523" s="80">
        <f t="shared" si="4632"/>
        <v>0</v>
      </c>
      <c r="BK3523" s="80">
        <f t="shared" si="4632"/>
        <v>0</v>
      </c>
      <c r="BL3523" s="80">
        <f t="shared" si="4632"/>
        <v>0</v>
      </c>
      <c r="BM3523" s="80">
        <f t="shared" si="4632"/>
        <v>0</v>
      </c>
      <c r="BN3523" s="80">
        <f t="shared" si="4632"/>
        <v>0</v>
      </c>
      <c r="BO3523" s="80">
        <f t="shared" si="4632"/>
        <v>0</v>
      </c>
      <c r="BP3523" s="80">
        <f t="shared" si="4632"/>
        <v>0</v>
      </c>
      <c r="BQ3523" s="80">
        <f t="shared" si="4632"/>
        <v>0</v>
      </c>
      <c r="BR3523" s="80">
        <f t="shared" si="4632"/>
        <v>0</v>
      </c>
      <c r="BS3523" s="80">
        <f t="shared" si="4632"/>
        <v>0</v>
      </c>
      <c r="BT3523" s="80">
        <f t="shared" si="4632"/>
        <v>0</v>
      </c>
      <c r="BU3523" s="80">
        <f t="shared" si="4632"/>
        <v>0</v>
      </c>
      <c r="BV3523" s="80">
        <f t="shared" si="4632"/>
        <v>0</v>
      </c>
      <c r="BW3523" s="80">
        <f t="shared" si="4632"/>
        <v>0</v>
      </c>
      <c r="BX3523" s="80">
        <f t="shared" si="4632"/>
        <v>0</v>
      </c>
      <c r="BY3523" s="80">
        <f t="shared" si="4632"/>
        <v>0</v>
      </c>
      <c r="BZ3523" s="80">
        <f t="shared" si="4632"/>
        <v>0</v>
      </c>
      <c r="CA3523" s="80">
        <f t="shared" si="4632"/>
        <v>0</v>
      </c>
      <c r="CB3523" s="80">
        <f t="shared" si="4632"/>
        <v>0</v>
      </c>
      <c r="CC3523" s="80">
        <f t="shared" si="4632"/>
        <v>0</v>
      </c>
      <c r="CD3523" s="80">
        <f t="shared" si="4632"/>
        <v>0</v>
      </c>
      <c r="CE3523" s="80">
        <f t="shared" si="4632"/>
        <v>0</v>
      </c>
      <c r="CF3523" s="80">
        <f t="shared" si="4633"/>
        <v>0</v>
      </c>
      <c r="CG3523" s="80">
        <f t="shared" si="4633"/>
        <v>0</v>
      </c>
      <c r="CH3523" s="80">
        <f t="shared" si="4633"/>
        <v>0</v>
      </c>
      <c r="CI3523" s="80">
        <f t="shared" si="4633"/>
        <v>0</v>
      </c>
      <c r="CJ3523" s="80">
        <f t="shared" si="4633"/>
        <v>0</v>
      </c>
      <c r="CK3523" s="80">
        <f t="shared" si="4633"/>
        <v>0</v>
      </c>
      <c r="CL3523" s="80">
        <f t="shared" si="4633"/>
        <v>0</v>
      </c>
    </row>
    <row r="3524" spans="2:90" x14ac:dyDescent="0.4">
      <c r="B3524" s="130" t="str">
        <f t="shared" si="4634"/>
        <v>Primary revenue driver</v>
      </c>
      <c r="D3524" t="s">
        <v>992</v>
      </c>
      <c r="E3524" t="s">
        <v>906</v>
      </c>
      <c r="G3524" t="s">
        <v>330</v>
      </c>
      <c r="K3524" s="1"/>
      <c r="L3524" s="1"/>
      <c r="M3524" s="1"/>
      <c r="N3524" s="1"/>
      <c r="O3524" s="1"/>
      <c r="P3524" s="1"/>
      <c r="R3524" s="24"/>
      <c r="S3524" s="80" t="str">
        <f t="shared" si="4635"/>
        <v>S$12</v>
      </c>
      <c r="T3524" s="80" t="str">
        <f t="shared" ref="T3524:CE3527" si="4636">+T3512</f>
        <v>T$12</v>
      </c>
      <c r="U3524" s="80" t="str">
        <f t="shared" si="4636"/>
        <v>U$12</v>
      </c>
      <c r="V3524" s="80" t="str">
        <f t="shared" si="4636"/>
        <v>V$12</v>
      </c>
      <c r="W3524" s="80" t="str">
        <f t="shared" si="4636"/>
        <v>W$12</v>
      </c>
      <c r="X3524" s="80" t="str">
        <f t="shared" si="4636"/>
        <v>X$12</v>
      </c>
      <c r="Y3524" s="80" t="str">
        <f t="shared" si="4636"/>
        <v>Y$12</v>
      </c>
      <c r="Z3524" s="80" t="str">
        <f t="shared" si="4636"/>
        <v>Z$12</v>
      </c>
      <c r="AA3524" s="80" t="str">
        <f t="shared" si="4636"/>
        <v>AA$12</v>
      </c>
      <c r="AB3524" s="80" t="str">
        <f t="shared" si="4636"/>
        <v>AB$12</v>
      </c>
      <c r="AC3524" s="80" t="str">
        <f t="shared" si="4636"/>
        <v>AC$12</v>
      </c>
      <c r="AD3524" s="80" t="str">
        <f t="shared" si="4636"/>
        <v>AD$12</v>
      </c>
      <c r="AE3524" s="80" t="str">
        <f t="shared" si="4636"/>
        <v>AE$12</v>
      </c>
      <c r="AF3524" s="80" t="str">
        <f t="shared" si="4636"/>
        <v>AF$12</v>
      </c>
      <c r="AG3524" s="80" t="str">
        <f t="shared" si="4636"/>
        <v>AG$12</v>
      </c>
      <c r="AH3524" s="80" t="str">
        <f t="shared" si="4636"/>
        <v>AH$12</v>
      </c>
      <c r="AI3524" s="80" t="str">
        <f t="shared" si="4636"/>
        <v>AI$12</v>
      </c>
      <c r="AJ3524" s="80" t="str">
        <f t="shared" si="4636"/>
        <v>AJ$12</v>
      </c>
      <c r="AK3524" s="80" t="str">
        <f t="shared" si="4636"/>
        <v>AK$12</v>
      </c>
      <c r="AL3524" s="80" t="str">
        <f t="shared" si="4636"/>
        <v>AL$12</v>
      </c>
      <c r="AM3524" s="80" t="str">
        <f t="shared" si="4636"/>
        <v>AM$12</v>
      </c>
      <c r="AN3524" s="80" t="str">
        <f t="shared" si="4636"/>
        <v>AN$12</v>
      </c>
      <c r="AO3524" s="80" t="str">
        <f t="shared" si="4636"/>
        <v>AO$12</v>
      </c>
      <c r="AP3524" s="80" t="str">
        <f t="shared" si="4636"/>
        <v>AP$12</v>
      </c>
      <c r="AQ3524" s="80" t="str">
        <f t="shared" si="4636"/>
        <v>AQ$12</v>
      </c>
      <c r="AR3524" s="80" t="str">
        <f t="shared" si="4636"/>
        <v>AR$12</v>
      </c>
      <c r="AS3524" s="80" t="str">
        <f t="shared" si="4636"/>
        <v>AS$12</v>
      </c>
      <c r="AT3524" s="80" t="str">
        <f t="shared" si="4636"/>
        <v>AT$12</v>
      </c>
      <c r="AU3524" s="80" t="str">
        <f t="shared" si="4636"/>
        <v>AU$12</v>
      </c>
      <c r="AV3524" s="80" t="str">
        <f t="shared" si="4636"/>
        <v>AV$12</v>
      </c>
      <c r="AW3524" s="80" t="str">
        <f t="shared" si="4636"/>
        <v>AW$12</v>
      </c>
      <c r="AX3524" s="80" t="str">
        <f t="shared" si="4636"/>
        <v>AX$12</v>
      </c>
      <c r="AY3524" s="80" t="str">
        <f t="shared" si="4636"/>
        <v>AY$12</v>
      </c>
      <c r="AZ3524" s="80" t="str">
        <f t="shared" si="4636"/>
        <v>AZ$12</v>
      </c>
      <c r="BA3524" s="80" t="str">
        <f t="shared" si="4636"/>
        <v>BA$12</v>
      </c>
      <c r="BB3524" s="80" t="str">
        <f t="shared" si="4636"/>
        <v>BB$12</v>
      </c>
      <c r="BC3524" s="80" t="str">
        <f t="shared" si="4636"/>
        <v>BC$12</v>
      </c>
      <c r="BD3524" s="80" t="str">
        <f t="shared" si="4636"/>
        <v>BD$12</v>
      </c>
      <c r="BE3524" s="80" t="str">
        <f t="shared" si="4636"/>
        <v>BE$12</v>
      </c>
      <c r="BF3524" s="80" t="str">
        <f t="shared" si="4636"/>
        <v>BF$12</v>
      </c>
      <c r="BG3524" s="80" t="str">
        <f t="shared" si="4636"/>
        <v>BG$12</v>
      </c>
      <c r="BH3524" s="80" t="str">
        <f t="shared" si="4636"/>
        <v>BH$12</v>
      </c>
      <c r="BI3524" s="80" t="str">
        <f t="shared" si="4636"/>
        <v>BI$12</v>
      </c>
      <c r="BJ3524" s="80" t="str">
        <f t="shared" si="4636"/>
        <v>BJ$12</v>
      </c>
      <c r="BK3524" s="80" t="str">
        <f t="shared" si="4636"/>
        <v>BK$12</v>
      </c>
      <c r="BL3524" s="80" t="str">
        <f t="shared" si="4636"/>
        <v>BL$12</v>
      </c>
      <c r="BM3524" s="80" t="str">
        <f t="shared" si="4636"/>
        <v>BM$12</v>
      </c>
      <c r="BN3524" s="80" t="str">
        <f t="shared" si="4636"/>
        <v>BN$12</v>
      </c>
      <c r="BO3524" s="80" t="str">
        <f t="shared" si="4636"/>
        <v>BO$12</v>
      </c>
      <c r="BP3524" s="80" t="str">
        <f t="shared" si="4636"/>
        <v>BP$12</v>
      </c>
      <c r="BQ3524" s="80" t="str">
        <f t="shared" si="4636"/>
        <v>BQ$12</v>
      </c>
      <c r="BR3524" s="80" t="str">
        <f t="shared" si="4636"/>
        <v>BR$12</v>
      </c>
      <c r="BS3524" s="80" t="str">
        <f t="shared" si="4636"/>
        <v>BS$12</v>
      </c>
      <c r="BT3524" s="80" t="str">
        <f t="shared" si="4636"/>
        <v>BT$12</v>
      </c>
      <c r="BU3524" s="80" t="str">
        <f t="shared" si="4636"/>
        <v>BU$12</v>
      </c>
      <c r="BV3524" s="80" t="str">
        <f t="shared" si="4636"/>
        <v>BV$12</v>
      </c>
      <c r="BW3524" s="80" t="str">
        <f t="shared" si="4636"/>
        <v>BW$12</v>
      </c>
      <c r="BX3524" s="80" t="str">
        <f t="shared" si="4636"/>
        <v>BX$12</v>
      </c>
      <c r="BY3524" s="80" t="str">
        <f t="shared" si="4636"/>
        <v>BY$12</v>
      </c>
      <c r="BZ3524" s="80" t="str">
        <f t="shared" si="4636"/>
        <v>BZ$12</v>
      </c>
      <c r="CA3524" s="80" t="str">
        <f t="shared" si="4636"/>
        <v>CA$12</v>
      </c>
      <c r="CB3524" s="80" t="str">
        <f t="shared" si="4636"/>
        <v>CB$12</v>
      </c>
      <c r="CC3524" s="80" t="str">
        <f t="shared" si="4636"/>
        <v>CC$12</v>
      </c>
      <c r="CD3524" s="80" t="str">
        <f t="shared" si="4636"/>
        <v>CD$12</v>
      </c>
      <c r="CE3524" s="80" t="str">
        <f t="shared" si="4636"/>
        <v>CE$12</v>
      </c>
      <c r="CF3524" s="80" t="str">
        <f t="shared" si="4633"/>
        <v>CF$12</v>
      </c>
      <c r="CG3524" s="80" t="str">
        <f t="shared" si="4633"/>
        <v>CG$12</v>
      </c>
      <c r="CH3524" s="80" t="str">
        <f t="shared" si="4633"/>
        <v>CH$12</v>
      </c>
      <c r="CI3524" s="80" t="str">
        <f t="shared" si="4633"/>
        <v>CI$12</v>
      </c>
      <c r="CJ3524" s="80" t="str">
        <f t="shared" si="4633"/>
        <v>CJ$12</v>
      </c>
      <c r="CK3524" s="80" t="str">
        <f t="shared" si="4633"/>
        <v>CK$12</v>
      </c>
      <c r="CL3524" s="80" t="str">
        <f t="shared" si="4633"/>
        <v>CL$12</v>
      </c>
    </row>
    <row r="3525" spans="2:90" x14ac:dyDescent="0.4">
      <c r="B3525" s="130" t="str">
        <f t="shared" si="4634"/>
        <v>Primary volume driver</v>
      </c>
      <c r="C3525" s="56"/>
      <c r="D3525" s="56" t="s">
        <v>992</v>
      </c>
      <c r="E3525" s="56" t="s">
        <v>906</v>
      </c>
      <c r="F3525" s="56"/>
      <c r="G3525" s="56" t="s">
        <v>330</v>
      </c>
      <c r="H3525" s="56"/>
      <c r="I3525" s="79"/>
      <c r="K3525" s="1"/>
      <c r="L3525" s="1"/>
      <c r="M3525" s="1"/>
      <c r="N3525" s="1"/>
      <c r="O3525" s="1"/>
      <c r="P3525" s="1"/>
      <c r="R3525" s="15"/>
      <c r="S3525" s="80" t="str">
        <f t="shared" si="4635"/>
        <v>S$13</v>
      </c>
      <c r="T3525" s="80" t="str">
        <f t="shared" si="4636"/>
        <v>T$13</v>
      </c>
      <c r="U3525" s="80" t="str">
        <f t="shared" si="4636"/>
        <v>U$13</v>
      </c>
      <c r="V3525" s="80" t="str">
        <f t="shared" si="4636"/>
        <v>V$13</v>
      </c>
      <c r="W3525" s="80" t="str">
        <f t="shared" si="4636"/>
        <v>W$13</v>
      </c>
      <c r="X3525" s="80" t="str">
        <f t="shared" si="4636"/>
        <v>X$13</v>
      </c>
      <c r="Y3525" s="80" t="str">
        <f t="shared" si="4636"/>
        <v>Y$13</v>
      </c>
      <c r="Z3525" s="80" t="str">
        <f t="shared" si="4636"/>
        <v>Z$13</v>
      </c>
      <c r="AA3525" s="80" t="str">
        <f t="shared" si="4636"/>
        <v>AA$13</v>
      </c>
      <c r="AB3525" s="80" t="str">
        <f t="shared" si="4636"/>
        <v>AB$13</v>
      </c>
      <c r="AC3525" s="80" t="str">
        <f t="shared" si="4636"/>
        <v>AC$13</v>
      </c>
      <c r="AD3525" s="80" t="str">
        <f t="shared" si="4636"/>
        <v>AD$13</v>
      </c>
      <c r="AE3525" s="80" t="str">
        <f t="shared" si="4636"/>
        <v>AE$13</v>
      </c>
      <c r="AF3525" s="80" t="str">
        <f t="shared" si="4636"/>
        <v>AF$13</v>
      </c>
      <c r="AG3525" s="80" t="str">
        <f t="shared" si="4636"/>
        <v>AG$13</v>
      </c>
      <c r="AH3525" s="80" t="str">
        <f t="shared" si="4636"/>
        <v>AH$13</v>
      </c>
      <c r="AI3525" s="80" t="str">
        <f t="shared" si="4636"/>
        <v>AI$13</v>
      </c>
      <c r="AJ3525" s="80" t="str">
        <f t="shared" si="4636"/>
        <v>AJ$13</v>
      </c>
      <c r="AK3525" s="80" t="str">
        <f t="shared" si="4636"/>
        <v>AK$13</v>
      </c>
      <c r="AL3525" s="80" t="str">
        <f t="shared" si="4636"/>
        <v>AL$13</v>
      </c>
      <c r="AM3525" s="80" t="str">
        <f t="shared" si="4636"/>
        <v>AM$13</v>
      </c>
      <c r="AN3525" s="80" t="str">
        <f t="shared" si="4636"/>
        <v>AN$13</v>
      </c>
      <c r="AO3525" s="80" t="str">
        <f t="shared" si="4636"/>
        <v>AO$13</v>
      </c>
      <c r="AP3525" s="80" t="str">
        <f t="shared" si="4636"/>
        <v>AP$13</v>
      </c>
      <c r="AQ3525" s="80" t="str">
        <f t="shared" si="4636"/>
        <v>AQ$13</v>
      </c>
      <c r="AR3525" s="80" t="str">
        <f t="shared" si="4636"/>
        <v>AR$13</v>
      </c>
      <c r="AS3525" s="80" t="str">
        <f t="shared" si="4636"/>
        <v>AS$13</v>
      </c>
      <c r="AT3525" s="80" t="str">
        <f t="shared" si="4636"/>
        <v>AT$13</v>
      </c>
      <c r="AU3525" s="80" t="str">
        <f t="shared" si="4636"/>
        <v>AU$13</v>
      </c>
      <c r="AV3525" s="80" t="str">
        <f t="shared" si="4636"/>
        <v>AV$13</v>
      </c>
      <c r="AW3525" s="80" t="str">
        <f t="shared" si="4636"/>
        <v>AW$13</v>
      </c>
      <c r="AX3525" s="80" t="str">
        <f t="shared" si="4636"/>
        <v>AX$13</v>
      </c>
      <c r="AY3525" s="80" t="str">
        <f t="shared" si="4636"/>
        <v>AY$13</v>
      </c>
      <c r="AZ3525" s="80" t="str">
        <f t="shared" si="4636"/>
        <v>AZ$13</v>
      </c>
      <c r="BA3525" s="80" t="str">
        <f t="shared" si="4636"/>
        <v>BA$13</v>
      </c>
      <c r="BB3525" s="80" t="str">
        <f t="shared" si="4636"/>
        <v>BB$13</v>
      </c>
      <c r="BC3525" s="80" t="str">
        <f t="shared" si="4636"/>
        <v>BC$13</v>
      </c>
      <c r="BD3525" s="80" t="str">
        <f t="shared" si="4636"/>
        <v>BD$13</v>
      </c>
      <c r="BE3525" s="80" t="str">
        <f t="shared" si="4636"/>
        <v>BE$13</v>
      </c>
      <c r="BF3525" s="80" t="str">
        <f t="shared" si="4636"/>
        <v>BF$13</v>
      </c>
      <c r="BG3525" s="80" t="str">
        <f t="shared" si="4636"/>
        <v>BG$13</v>
      </c>
      <c r="BH3525" s="80" t="str">
        <f t="shared" si="4636"/>
        <v>BH$13</v>
      </c>
      <c r="BI3525" s="80" t="str">
        <f t="shared" si="4636"/>
        <v>BI$13</v>
      </c>
      <c r="BJ3525" s="80" t="str">
        <f t="shared" si="4636"/>
        <v>BJ$13</v>
      </c>
      <c r="BK3525" s="80" t="str">
        <f t="shared" si="4636"/>
        <v>BK$13</v>
      </c>
      <c r="BL3525" s="80" t="str">
        <f t="shared" si="4636"/>
        <v>BL$13</v>
      </c>
      <c r="BM3525" s="80" t="str">
        <f t="shared" si="4636"/>
        <v>BM$13</v>
      </c>
      <c r="BN3525" s="80" t="str">
        <f t="shared" si="4636"/>
        <v>BN$13</v>
      </c>
      <c r="BO3525" s="80" t="str">
        <f t="shared" si="4636"/>
        <v>BO$13</v>
      </c>
      <c r="BP3525" s="80" t="str">
        <f t="shared" si="4636"/>
        <v>BP$13</v>
      </c>
      <c r="BQ3525" s="80" t="str">
        <f t="shared" si="4636"/>
        <v>BQ$13</v>
      </c>
      <c r="BR3525" s="80" t="str">
        <f t="shared" si="4636"/>
        <v>BR$13</v>
      </c>
      <c r="BS3525" s="80" t="str">
        <f t="shared" si="4636"/>
        <v>BS$13</v>
      </c>
      <c r="BT3525" s="80" t="str">
        <f t="shared" si="4636"/>
        <v>BT$13</v>
      </c>
      <c r="BU3525" s="80" t="str">
        <f t="shared" si="4636"/>
        <v>BU$13</v>
      </c>
      <c r="BV3525" s="80" t="str">
        <f t="shared" si="4636"/>
        <v>BV$13</v>
      </c>
      <c r="BW3525" s="80" t="str">
        <f t="shared" si="4636"/>
        <v>BW$13</v>
      </c>
      <c r="BX3525" s="80" t="str">
        <f t="shared" si="4636"/>
        <v>BX$13</v>
      </c>
      <c r="BY3525" s="80" t="str">
        <f t="shared" si="4636"/>
        <v>BY$13</v>
      </c>
      <c r="BZ3525" s="80" t="str">
        <f t="shared" si="4636"/>
        <v>BZ$13</v>
      </c>
      <c r="CA3525" s="80" t="str">
        <f t="shared" si="4636"/>
        <v>CA$13</v>
      </c>
      <c r="CB3525" s="80" t="str">
        <f t="shared" si="4636"/>
        <v>CB$13</v>
      </c>
      <c r="CC3525" s="80" t="str">
        <f t="shared" si="4636"/>
        <v>CC$13</v>
      </c>
      <c r="CD3525" s="80" t="str">
        <f t="shared" si="4636"/>
        <v>CD$13</v>
      </c>
      <c r="CE3525" s="80" t="str">
        <f t="shared" si="4636"/>
        <v>CE$13</v>
      </c>
      <c r="CF3525" s="80" t="str">
        <f t="shared" si="4633"/>
        <v>CF$13</v>
      </c>
      <c r="CG3525" s="80" t="str">
        <f t="shared" si="4633"/>
        <v>CG$13</v>
      </c>
      <c r="CH3525" s="80" t="str">
        <f t="shared" si="4633"/>
        <v>CH$13</v>
      </c>
      <c r="CI3525" s="80" t="str">
        <f t="shared" si="4633"/>
        <v>CI$13</v>
      </c>
      <c r="CJ3525" s="80" t="str">
        <f t="shared" si="4633"/>
        <v>CJ$13</v>
      </c>
      <c r="CK3525" s="80" t="str">
        <f t="shared" si="4633"/>
        <v>CK$13</v>
      </c>
      <c r="CL3525" s="80" t="str">
        <f t="shared" si="4633"/>
        <v>CL$13</v>
      </c>
    </row>
    <row r="3526" spans="2:90" x14ac:dyDescent="0.4">
      <c r="B3526" s="130" t="str">
        <f t="shared" si="4634"/>
        <v>(Secondary label)</v>
      </c>
      <c r="C3526" s="12"/>
      <c r="D3526" s="12" t="s">
        <v>992</v>
      </c>
      <c r="E3526" s="12" t="s">
        <v>906</v>
      </c>
      <c r="F3526" s="12"/>
      <c r="G3526" s="12" t="s">
        <v>330</v>
      </c>
      <c r="H3526" s="12"/>
      <c r="I3526" s="60"/>
      <c r="J3526" s="79"/>
      <c r="K3526" s="79"/>
      <c r="L3526" s="79"/>
      <c r="M3526" s="79"/>
      <c r="N3526" s="79"/>
      <c r="O3526" s="79"/>
      <c r="P3526" s="79"/>
      <c r="R3526" s="15"/>
      <c r="S3526" s="80">
        <f t="shared" si="4635"/>
        <v>0</v>
      </c>
      <c r="T3526" s="80">
        <f t="shared" si="4636"/>
        <v>0</v>
      </c>
      <c r="U3526" s="80">
        <f t="shared" si="4636"/>
        <v>0</v>
      </c>
      <c r="V3526" s="80">
        <f t="shared" si="4636"/>
        <v>0</v>
      </c>
      <c r="W3526" s="80">
        <f t="shared" si="4636"/>
        <v>0</v>
      </c>
      <c r="X3526" s="80">
        <f t="shared" si="4636"/>
        <v>0</v>
      </c>
      <c r="Y3526" s="80">
        <f t="shared" si="4636"/>
        <v>0</v>
      </c>
      <c r="Z3526" s="80">
        <f t="shared" si="4636"/>
        <v>0</v>
      </c>
      <c r="AA3526" s="80">
        <f t="shared" si="4636"/>
        <v>0</v>
      </c>
      <c r="AB3526" s="80">
        <f t="shared" si="4636"/>
        <v>0</v>
      </c>
      <c r="AC3526" s="80">
        <f t="shared" si="4636"/>
        <v>0</v>
      </c>
      <c r="AD3526" s="80">
        <f t="shared" si="4636"/>
        <v>0</v>
      </c>
      <c r="AE3526" s="80">
        <f t="shared" si="4636"/>
        <v>0</v>
      </c>
      <c r="AF3526" s="80">
        <f t="shared" si="4636"/>
        <v>0</v>
      </c>
      <c r="AG3526" s="80">
        <f t="shared" si="4636"/>
        <v>0</v>
      </c>
      <c r="AH3526" s="80">
        <f t="shared" si="4636"/>
        <v>0</v>
      </c>
      <c r="AI3526" s="80">
        <f t="shared" si="4636"/>
        <v>0</v>
      </c>
      <c r="AJ3526" s="80">
        <f t="shared" si="4636"/>
        <v>0</v>
      </c>
      <c r="AK3526" s="80">
        <f t="shared" si="4636"/>
        <v>0</v>
      </c>
      <c r="AL3526" s="80">
        <f t="shared" si="4636"/>
        <v>0</v>
      </c>
      <c r="AM3526" s="80">
        <f t="shared" si="4636"/>
        <v>0</v>
      </c>
      <c r="AN3526" s="80">
        <f t="shared" si="4636"/>
        <v>0</v>
      </c>
      <c r="AO3526" s="80">
        <f t="shared" si="4636"/>
        <v>0</v>
      </c>
      <c r="AP3526" s="80">
        <f t="shared" si="4636"/>
        <v>0</v>
      </c>
      <c r="AQ3526" s="80">
        <f t="shared" si="4636"/>
        <v>0</v>
      </c>
      <c r="AR3526" s="80">
        <f t="shared" si="4636"/>
        <v>0</v>
      </c>
      <c r="AS3526" s="80">
        <f t="shared" si="4636"/>
        <v>0</v>
      </c>
      <c r="AT3526" s="80">
        <f t="shared" si="4636"/>
        <v>0</v>
      </c>
      <c r="AU3526" s="80">
        <f t="shared" si="4636"/>
        <v>0</v>
      </c>
      <c r="AV3526" s="80">
        <f t="shared" si="4636"/>
        <v>0</v>
      </c>
      <c r="AW3526" s="80">
        <f t="shared" si="4636"/>
        <v>0</v>
      </c>
      <c r="AX3526" s="80">
        <f t="shared" si="4636"/>
        <v>0</v>
      </c>
      <c r="AY3526" s="80">
        <f t="shared" si="4636"/>
        <v>0</v>
      </c>
      <c r="AZ3526" s="80">
        <f t="shared" si="4636"/>
        <v>0</v>
      </c>
      <c r="BA3526" s="80">
        <f t="shared" si="4636"/>
        <v>0</v>
      </c>
      <c r="BB3526" s="80">
        <f t="shared" si="4636"/>
        <v>0</v>
      </c>
      <c r="BC3526" s="80">
        <f t="shared" si="4636"/>
        <v>0</v>
      </c>
      <c r="BD3526" s="80">
        <f t="shared" si="4636"/>
        <v>0</v>
      </c>
      <c r="BE3526" s="80">
        <f t="shared" si="4636"/>
        <v>0</v>
      </c>
      <c r="BF3526" s="80">
        <f t="shared" si="4636"/>
        <v>0</v>
      </c>
      <c r="BG3526" s="80">
        <f t="shared" si="4636"/>
        <v>0</v>
      </c>
      <c r="BH3526" s="80">
        <f t="shared" si="4636"/>
        <v>0</v>
      </c>
      <c r="BI3526" s="80">
        <f t="shared" si="4636"/>
        <v>0</v>
      </c>
      <c r="BJ3526" s="80">
        <f t="shared" si="4636"/>
        <v>0</v>
      </c>
      <c r="BK3526" s="80">
        <f t="shared" si="4636"/>
        <v>0</v>
      </c>
      <c r="BL3526" s="80">
        <f t="shared" si="4636"/>
        <v>0</v>
      </c>
      <c r="BM3526" s="80">
        <f t="shared" si="4636"/>
        <v>0</v>
      </c>
      <c r="BN3526" s="80">
        <f t="shared" si="4636"/>
        <v>0</v>
      </c>
      <c r="BO3526" s="80">
        <f t="shared" si="4636"/>
        <v>0</v>
      </c>
      <c r="BP3526" s="80">
        <f t="shared" si="4636"/>
        <v>0</v>
      </c>
      <c r="BQ3526" s="80">
        <f t="shared" si="4636"/>
        <v>0</v>
      </c>
      <c r="BR3526" s="80">
        <f t="shared" si="4636"/>
        <v>0</v>
      </c>
      <c r="BS3526" s="80">
        <f t="shared" si="4636"/>
        <v>0</v>
      </c>
      <c r="BT3526" s="80">
        <f t="shared" si="4636"/>
        <v>0</v>
      </c>
      <c r="BU3526" s="80">
        <f t="shared" si="4636"/>
        <v>0</v>
      </c>
      <c r="BV3526" s="80">
        <f t="shared" si="4636"/>
        <v>0</v>
      </c>
      <c r="BW3526" s="80">
        <f t="shared" si="4636"/>
        <v>0</v>
      </c>
      <c r="BX3526" s="80">
        <f t="shared" si="4636"/>
        <v>0</v>
      </c>
      <c r="BY3526" s="80">
        <f t="shared" si="4636"/>
        <v>0</v>
      </c>
      <c r="BZ3526" s="80">
        <f t="shared" si="4636"/>
        <v>0</v>
      </c>
      <c r="CA3526" s="80">
        <f t="shared" si="4636"/>
        <v>0</v>
      </c>
      <c r="CB3526" s="80">
        <f t="shared" si="4636"/>
        <v>0</v>
      </c>
      <c r="CC3526" s="80">
        <f t="shared" si="4636"/>
        <v>0</v>
      </c>
      <c r="CD3526" s="80">
        <f t="shared" si="4636"/>
        <v>0</v>
      </c>
      <c r="CE3526" s="80">
        <f t="shared" si="4636"/>
        <v>0</v>
      </c>
      <c r="CF3526" s="80">
        <f t="shared" si="4633"/>
        <v>0</v>
      </c>
      <c r="CG3526" s="80">
        <f t="shared" si="4633"/>
        <v>0</v>
      </c>
      <c r="CH3526" s="80">
        <f t="shared" si="4633"/>
        <v>0</v>
      </c>
      <c r="CI3526" s="80">
        <f t="shared" si="4633"/>
        <v>0</v>
      </c>
      <c r="CJ3526" s="80">
        <f t="shared" si="4633"/>
        <v>0</v>
      </c>
      <c r="CK3526" s="80">
        <f t="shared" si="4633"/>
        <v>0</v>
      </c>
      <c r="CL3526" s="80">
        <f t="shared" si="4633"/>
        <v>0</v>
      </c>
    </row>
    <row r="3527" spans="2:90" x14ac:dyDescent="0.4">
      <c r="B3527" s="130" t="str">
        <f t="shared" si="4634"/>
        <v xml:space="preserve">secondary unit </v>
      </c>
      <c r="C3527" s="12"/>
      <c r="D3527" s="12" t="s">
        <v>992</v>
      </c>
      <c r="E3527" s="12" t="s">
        <v>906</v>
      </c>
      <c r="F3527" s="12"/>
      <c r="G3527" s="12" t="s">
        <v>330</v>
      </c>
      <c r="H3527" s="12"/>
      <c r="I3527" s="60"/>
      <c r="J3527" s="60"/>
      <c r="K3527" s="60"/>
      <c r="L3527" s="60"/>
      <c r="M3527" s="60"/>
      <c r="N3527" s="60"/>
      <c r="O3527" s="60"/>
      <c r="P3527" s="60"/>
      <c r="R3527" s="15"/>
      <c r="S3527" s="80">
        <f t="shared" si="4635"/>
        <v>0</v>
      </c>
      <c r="T3527" s="80">
        <f t="shared" si="4636"/>
        <v>0</v>
      </c>
      <c r="U3527" s="80">
        <f t="shared" si="4636"/>
        <v>0</v>
      </c>
      <c r="V3527" s="80">
        <f t="shared" si="4636"/>
        <v>0</v>
      </c>
      <c r="W3527" s="80">
        <f t="shared" si="4636"/>
        <v>0</v>
      </c>
      <c r="X3527" s="80">
        <f t="shared" si="4636"/>
        <v>0</v>
      </c>
      <c r="Y3527" s="80">
        <f t="shared" si="4636"/>
        <v>0</v>
      </c>
      <c r="Z3527" s="80">
        <f t="shared" si="4636"/>
        <v>0</v>
      </c>
      <c r="AA3527" s="80">
        <f t="shared" si="4636"/>
        <v>0</v>
      </c>
      <c r="AB3527" s="80">
        <f t="shared" si="4636"/>
        <v>0</v>
      </c>
      <c r="AC3527" s="80">
        <f t="shared" si="4636"/>
        <v>0</v>
      </c>
      <c r="AD3527" s="80">
        <f t="shared" si="4636"/>
        <v>0</v>
      </c>
      <c r="AE3527" s="80">
        <f t="shared" si="4636"/>
        <v>0</v>
      </c>
      <c r="AF3527" s="80">
        <f t="shared" si="4636"/>
        <v>0</v>
      </c>
      <c r="AG3527" s="80">
        <f t="shared" si="4636"/>
        <v>0</v>
      </c>
      <c r="AH3527" s="80">
        <f t="shared" si="4636"/>
        <v>0</v>
      </c>
      <c r="AI3527" s="80">
        <f t="shared" si="4636"/>
        <v>0</v>
      </c>
      <c r="AJ3527" s="80">
        <f t="shared" si="4636"/>
        <v>0</v>
      </c>
      <c r="AK3527" s="80">
        <f t="shared" si="4636"/>
        <v>0</v>
      </c>
      <c r="AL3527" s="80">
        <f t="shared" si="4636"/>
        <v>0</v>
      </c>
      <c r="AM3527" s="80">
        <f t="shared" si="4636"/>
        <v>0</v>
      </c>
      <c r="AN3527" s="80">
        <f t="shared" si="4636"/>
        <v>0</v>
      </c>
      <c r="AO3527" s="80">
        <f t="shared" si="4636"/>
        <v>0</v>
      </c>
      <c r="AP3527" s="80">
        <f t="shared" si="4636"/>
        <v>0</v>
      </c>
      <c r="AQ3527" s="80">
        <f t="shared" si="4636"/>
        <v>0</v>
      </c>
      <c r="AR3527" s="80">
        <f t="shared" si="4636"/>
        <v>0</v>
      </c>
      <c r="AS3527" s="80">
        <f t="shared" si="4636"/>
        <v>0</v>
      </c>
      <c r="AT3527" s="80">
        <f t="shared" si="4636"/>
        <v>0</v>
      </c>
      <c r="AU3527" s="80">
        <f t="shared" si="4636"/>
        <v>0</v>
      </c>
      <c r="AV3527" s="80">
        <f t="shared" si="4636"/>
        <v>0</v>
      </c>
      <c r="AW3527" s="80">
        <f t="shared" si="4636"/>
        <v>0</v>
      </c>
      <c r="AX3527" s="80">
        <f t="shared" si="4636"/>
        <v>0</v>
      </c>
      <c r="AY3527" s="80">
        <f t="shared" si="4636"/>
        <v>0</v>
      </c>
      <c r="AZ3527" s="80">
        <f t="shared" si="4636"/>
        <v>0</v>
      </c>
      <c r="BA3527" s="80">
        <f t="shared" si="4636"/>
        <v>0</v>
      </c>
      <c r="BB3527" s="80">
        <f t="shared" si="4636"/>
        <v>0</v>
      </c>
      <c r="BC3527" s="80">
        <f t="shared" si="4636"/>
        <v>0</v>
      </c>
      <c r="BD3527" s="80">
        <f t="shared" si="4636"/>
        <v>0</v>
      </c>
      <c r="BE3527" s="80">
        <f t="shared" si="4636"/>
        <v>0</v>
      </c>
      <c r="BF3527" s="80">
        <f t="shared" si="4636"/>
        <v>0</v>
      </c>
      <c r="BG3527" s="80">
        <f t="shared" si="4636"/>
        <v>0</v>
      </c>
      <c r="BH3527" s="80">
        <f t="shared" si="4636"/>
        <v>0</v>
      </c>
      <c r="BI3527" s="80">
        <f t="shared" si="4636"/>
        <v>0</v>
      </c>
      <c r="BJ3527" s="80">
        <f t="shared" si="4636"/>
        <v>0</v>
      </c>
      <c r="BK3527" s="80">
        <f t="shared" si="4636"/>
        <v>0</v>
      </c>
      <c r="BL3527" s="80">
        <f t="shared" si="4636"/>
        <v>0</v>
      </c>
      <c r="BM3527" s="80">
        <f t="shared" si="4636"/>
        <v>0</v>
      </c>
      <c r="BN3527" s="80">
        <f t="shared" si="4636"/>
        <v>0</v>
      </c>
      <c r="BO3527" s="80">
        <f t="shared" si="4636"/>
        <v>0</v>
      </c>
      <c r="BP3527" s="80">
        <f t="shared" si="4636"/>
        <v>0</v>
      </c>
      <c r="BQ3527" s="80">
        <f t="shared" si="4636"/>
        <v>0</v>
      </c>
      <c r="BR3527" s="80">
        <f t="shared" si="4636"/>
        <v>0</v>
      </c>
      <c r="BS3527" s="80">
        <f t="shared" si="4636"/>
        <v>0</v>
      </c>
      <c r="BT3527" s="80">
        <f t="shared" si="4636"/>
        <v>0</v>
      </c>
      <c r="BU3527" s="80">
        <f t="shared" si="4636"/>
        <v>0</v>
      </c>
      <c r="BV3527" s="80">
        <f t="shared" si="4636"/>
        <v>0</v>
      </c>
      <c r="BW3527" s="80">
        <f t="shared" si="4636"/>
        <v>0</v>
      </c>
      <c r="BX3527" s="80">
        <f t="shared" si="4636"/>
        <v>0</v>
      </c>
      <c r="BY3527" s="80">
        <f t="shared" si="4636"/>
        <v>0</v>
      </c>
      <c r="BZ3527" s="80">
        <f t="shared" si="4636"/>
        <v>0</v>
      </c>
      <c r="CA3527" s="80">
        <f t="shared" si="4636"/>
        <v>0</v>
      </c>
      <c r="CB3527" s="80">
        <f t="shared" si="4636"/>
        <v>0</v>
      </c>
      <c r="CC3527" s="80">
        <f t="shared" si="4636"/>
        <v>0</v>
      </c>
      <c r="CD3527" s="80">
        <f t="shared" si="4636"/>
        <v>0</v>
      </c>
      <c r="CE3527" s="80">
        <f t="shared" ref="CE3527:CL3529" si="4637">+CE3515</f>
        <v>0</v>
      </c>
      <c r="CF3527" s="80">
        <f t="shared" si="4637"/>
        <v>0</v>
      </c>
      <c r="CG3527" s="80">
        <f t="shared" si="4637"/>
        <v>0</v>
      </c>
      <c r="CH3527" s="80">
        <f t="shared" si="4637"/>
        <v>0</v>
      </c>
      <c r="CI3527" s="80">
        <f t="shared" si="4637"/>
        <v>0</v>
      </c>
      <c r="CJ3527" s="80">
        <f t="shared" si="4637"/>
        <v>0</v>
      </c>
      <c r="CK3527" s="80">
        <f t="shared" si="4637"/>
        <v>0</v>
      </c>
      <c r="CL3527" s="80">
        <f t="shared" si="4637"/>
        <v>0</v>
      </c>
    </row>
    <row r="3528" spans="2:90" x14ac:dyDescent="0.4">
      <c r="B3528" s="130" t="str">
        <f t="shared" si="4634"/>
        <v>Secondary revenue driver</v>
      </c>
      <c r="C3528" s="12"/>
      <c r="D3528" s="12" t="s">
        <v>992</v>
      </c>
      <c r="E3528" s="12" t="s">
        <v>906</v>
      </c>
      <c r="F3528" s="12"/>
      <c r="G3528" s="12" t="s">
        <v>330</v>
      </c>
      <c r="H3528" s="12"/>
      <c r="I3528" s="60"/>
      <c r="J3528" s="60"/>
      <c r="K3528" s="60"/>
      <c r="L3528" s="60"/>
      <c r="M3528" s="60"/>
      <c r="N3528" s="60"/>
      <c r="O3528" s="60"/>
      <c r="P3528" s="60"/>
      <c r="R3528" s="15"/>
      <c r="S3528" s="80" t="str">
        <f t="shared" si="4635"/>
        <v>S$14</v>
      </c>
      <c r="T3528" s="80" t="str">
        <f t="shared" ref="T3528:CE3529" si="4638">+T3516</f>
        <v>T$14</v>
      </c>
      <c r="U3528" s="80" t="str">
        <f t="shared" si="4638"/>
        <v>U$14</v>
      </c>
      <c r="V3528" s="80" t="str">
        <f t="shared" si="4638"/>
        <v>V$14</v>
      </c>
      <c r="W3528" s="80" t="str">
        <f t="shared" si="4638"/>
        <v>W$14</v>
      </c>
      <c r="X3528" s="80" t="str">
        <f t="shared" si="4638"/>
        <v>X$14</v>
      </c>
      <c r="Y3528" s="80" t="str">
        <f t="shared" si="4638"/>
        <v>Y$14</v>
      </c>
      <c r="Z3528" s="80" t="str">
        <f t="shared" si="4638"/>
        <v>Z$14</v>
      </c>
      <c r="AA3528" s="80" t="str">
        <f t="shared" si="4638"/>
        <v>AA$14</v>
      </c>
      <c r="AB3528" s="80" t="str">
        <f t="shared" si="4638"/>
        <v>AB$14</v>
      </c>
      <c r="AC3528" s="80" t="str">
        <f t="shared" si="4638"/>
        <v>AC$14</v>
      </c>
      <c r="AD3528" s="80" t="str">
        <f t="shared" si="4638"/>
        <v>AD$14</v>
      </c>
      <c r="AE3528" s="80" t="str">
        <f t="shared" si="4638"/>
        <v>AE$14</v>
      </c>
      <c r="AF3528" s="80" t="str">
        <f t="shared" si="4638"/>
        <v>AF$14</v>
      </c>
      <c r="AG3528" s="80" t="str">
        <f t="shared" si="4638"/>
        <v>AG$14</v>
      </c>
      <c r="AH3528" s="80" t="str">
        <f t="shared" si="4638"/>
        <v>AH$14</v>
      </c>
      <c r="AI3528" s="80" t="str">
        <f t="shared" si="4638"/>
        <v>AI$14</v>
      </c>
      <c r="AJ3528" s="80" t="str">
        <f t="shared" si="4638"/>
        <v>AJ$14</v>
      </c>
      <c r="AK3528" s="80" t="str">
        <f t="shared" si="4638"/>
        <v>AK$14</v>
      </c>
      <c r="AL3528" s="80" t="str">
        <f t="shared" si="4638"/>
        <v>AL$14</v>
      </c>
      <c r="AM3528" s="80" t="str">
        <f t="shared" si="4638"/>
        <v>AM$14</v>
      </c>
      <c r="AN3528" s="80" t="str">
        <f t="shared" si="4638"/>
        <v>AN$14</v>
      </c>
      <c r="AO3528" s="80" t="str">
        <f t="shared" si="4638"/>
        <v>AO$14</v>
      </c>
      <c r="AP3528" s="80" t="str">
        <f t="shared" si="4638"/>
        <v>AP$14</v>
      </c>
      <c r="AQ3528" s="80" t="str">
        <f t="shared" si="4638"/>
        <v>AQ$14</v>
      </c>
      <c r="AR3528" s="80" t="str">
        <f t="shared" si="4638"/>
        <v>AR$14</v>
      </c>
      <c r="AS3528" s="80" t="str">
        <f t="shared" si="4638"/>
        <v>AS$14</v>
      </c>
      <c r="AT3528" s="80" t="str">
        <f t="shared" si="4638"/>
        <v>AT$14</v>
      </c>
      <c r="AU3528" s="80" t="str">
        <f t="shared" si="4638"/>
        <v>AU$14</v>
      </c>
      <c r="AV3528" s="80" t="str">
        <f t="shared" si="4638"/>
        <v>AV$14</v>
      </c>
      <c r="AW3528" s="80" t="str">
        <f t="shared" si="4638"/>
        <v>AW$14</v>
      </c>
      <c r="AX3528" s="80" t="str">
        <f t="shared" si="4638"/>
        <v>AX$14</v>
      </c>
      <c r="AY3528" s="80" t="str">
        <f t="shared" si="4638"/>
        <v>AY$14</v>
      </c>
      <c r="AZ3528" s="80" t="str">
        <f t="shared" si="4638"/>
        <v>AZ$14</v>
      </c>
      <c r="BA3528" s="80" t="str">
        <f t="shared" si="4638"/>
        <v>BA$14</v>
      </c>
      <c r="BB3528" s="80" t="str">
        <f t="shared" si="4638"/>
        <v>BB$14</v>
      </c>
      <c r="BC3528" s="80" t="str">
        <f t="shared" si="4638"/>
        <v>BC$14</v>
      </c>
      <c r="BD3528" s="80" t="str">
        <f t="shared" si="4638"/>
        <v>BD$14</v>
      </c>
      <c r="BE3528" s="80" t="str">
        <f t="shared" si="4638"/>
        <v>BE$14</v>
      </c>
      <c r="BF3528" s="80" t="str">
        <f t="shared" si="4638"/>
        <v>BF$14</v>
      </c>
      <c r="BG3528" s="80" t="str">
        <f t="shared" si="4638"/>
        <v>BG$14</v>
      </c>
      <c r="BH3528" s="80" t="str">
        <f t="shared" si="4638"/>
        <v>BH$14</v>
      </c>
      <c r="BI3528" s="80" t="str">
        <f t="shared" si="4638"/>
        <v>BI$14</v>
      </c>
      <c r="BJ3528" s="80" t="str">
        <f t="shared" si="4638"/>
        <v>BJ$14</v>
      </c>
      <c r="BK3528" s="80" t="str">
        <f t="shared" si="4638"/>
        <v>BK$14</v>
      </c>
      <c r="BL3528" s="80" t="str">
        <f t="shared" si="4638"/>
        <v>BL$14</v>
      </c>
      <c r="BM3528" s="80" t="str">
        <f t="shared" si="4638"/>
        <v>BM$14</v>
      </c>
      <c r="BN3528" s="80" t="str">
        <f t="shared" si="4638"/>
        <v>BN$14</v>
      </c>
      <c r="BO3528" s="80" t="str">
        <f t="shared" si="4638"/>
        <v>BO$14</v>
      </c>
      <c r="BP3528" s="80" t="str">
        <f t="shared" si="4638"/>
        <v>BP$14</v>
      </c>
      <c r="BQ3528" s="80" t="str">
        <f t="shared" si="4638"/>
        <v>BQ$14</v>
      </c>
      <c r="BR3528" s="80" t="str">
        <f t="shared" si="4638"/>
        <v>BR$14</v>
      </c>
      <c r="BS3528" s="80" t="str">
        <f t="shared" si="4638"/>
        <v>BS$14</v>
      </c>
      <c r="BT3528" s="80" t="str">
        <f t="shared" si="4638"/>
        <v>BT$14</v>
      </c>
      <c r="BU3528" s="80" t="str">
        <f t="shared" si="4638"/>
        <v>BU$14</v>
      </c>
      <c r="BV3528" s="80" t="str">
        <f t="shared" si="4638"/>
        <v>BV$14</v>
      </c>
      <c r="BW3528" s="80" t="str">
        <f t="shared" si="4638"/>
        <v>BW$14</v>
      </c>
      <c r="BX3528" s="80" t="str">
        <f t="shared" si="4638"/>
        <v>BX$14</v>
      </c>
      <c r="BY3528" s="80" t="str">
        <f t="shared" si="4638"/>
        <v>BY$14</v>
      </c>
      <c r="BZ3528" s="80" t="str">
        <f t="shared" si="4638"/>
        <v>BZ$14</v>
      </c>
      <c r="CA3528" s="80" t="str">
        <f t="shared" si="4638"/>
        <v>CA$14</v>
      </c>
      <c r="CB3528" s="80" t="str">
        <f t="shared" si="4638"/>
        <v>CB$14</v>
      </c>
      <c r="CC3528" s="80" t="str">
        <f t="shared" si="4638"/>
        <v>CC$14</v>
      </c>
      <c r="CD3528" s="80" t="str">
        <f t="shared" si="4638"/>
        <v>CD$14</v>
      </c>
      <c r="CE3528" s="80" t="str">
        <f t="shared" si="4638"/>
        <v>CE$14</v>
      </c>
      <c r="CF3528" s="80" t="str">
        <f t="shared" si="4637"/>
        <v>CF$14</v>
      </c>
      <c r="CG3528" s="80" t="str">
        <f t="shared" si="4637"/>
        <v>CG$14</v>
      </c>
      <c r="CH3528" s="80" t="str">
        <f t="shared" si="4637"/>
        <v>CH$14</v>
      </c>
      <c r="CI3528" s="80" t="str">
        <f t="shared" si="4637"/>
        <v>CI$14</v>
      </c>
      <c r="CJ3528" s="80" t="str">
        <f t="shared" si="4637"/>
        <v>CJ$14</v>
      </c>
      <c r="CK3528" s="80" t="str">
        <f t="shared" si="4637"/>
        <v>CK$14</v>
      </c>
      <c r="CL3528" s="80" t="str">
        <f t="shared" si="4637"/>
        <v>CL$14</v>
      </c>
    </row>
    <row r="3529" spans="2:90" x14ac:dyDescent="0.4">
      <c r="B3529" s="130" t="str">
        <f t="shared" si="4634"/>
        <v>Secondary volume driver</v>
      </c>
      <c r="D3529" t="s">
        <v>992</v>
      </c>
      <c r="E3529" t="s">
        <v>906</v>
      </c>
      <c r="G3529" t="s">
        <v>330</v>
      </c>
      <c r="J3529" s="60"/>
      <c r="S3529" s="80" t="str">
        <f t="shared" si="4635"/>
        <v>S$15</v>
      </c>
      <c r="T3529" s="80" t="str">
        <f t="shared" si="4638"/>
        <v>T$15</v>
      </c>
      <c r="U3529" s="80" t="str">
        <f t="shared" si="4638"/>
        <v>U$15</v>
      </c>
      <c r="V3529" s="80" t="str">
        <f t="shared" si="4638"/>
        <v>V$15</v>
      </c>
      <c r="W3529" s="80" t="str">
        <f t="shared" si="4638"/>
        <v>W$15</v>
      </c>
      <c r="X3529" s="80" t="str">
        <f t="shared" si="4638"/>
        <v>X$15</v>
      </c>
      <c r="Y3529" s="80" t="str">
        <f t="shared" si="4638"/>
        <v>Y$15</v>
      </c>
      <c r="Z3529" s="80" t="str">
        <f t="shared" si="4638"/>
        <v>Z$15</v>
      </c>
      <c r="AA3529" s="80" t="str">
        <f t="shared" si="4638"/>
        <v>AA$15</v>
      </c>
      <c r="AB3529" s="80" t="str">
        <f t="shared" si="4638"/>
        <v>AB$15</v>
      </c>
      <c r="AC3529" s="80" t="str">
        <f t="shared" si="4638"/>
        <v>AC$15</v>
      </c>
      <c r="AD3529" s="80" t="str">
        <f t="shared" si="4638"/>
        <v>AD$15</v>
      </c>
      <c r="AE3529" s="80" t="str">
        <f t="shared" si="4638"/>
        <v>AE$15</v>
      </c>
      <c r="AF3529" s="80" t="str">
        <f t="shared" si="4638"/>
        <v>AF$15</v>
      </c>
      <c r="AG3529" s="80" t="str">
        <f t="shared" si="4638"/>
        <v>AG$15</v>
      </c>
      <c r="AH3529" s="80" t="str">
        <f t="shared" si="4638"/>
        <v>AH$15</v>
      </c>
      <c r="AI3529" s="80" t="str">
        <f t="shared" si="4638"/>
        <v>AI$15</v>
      </c>
      <c r="AJ3529" s="80" t="str">
        <f t="shared" si="4638"/>
        <v>AJ$15</v>
      </c>
      <c r="AK3529" s="80" t="str">
        <f t="shared" si="4638"/>
        <v>AK$15</v>
      </c>
      <c r="AL3529" s="80" t="str">
        <f t="shared" si="4638"/>
        <v>AL$15</v>
      </c>
      <c r="AM3529" s="80" t="str">
        <f t="shared" si="4638"/>
        <v>AM$15</v>
      </c>
      <c r="AN3529" s="80" t="str">
        <f t="shared" si="4638"/>
        <v>AN$15</v>
      </c>
      <c r="AO3529" s="80" t="str">
        <f t="shared" si="4638"/>
        <v>AO$15</v>
      </c>
      <c r="AP3529" s="80" t="str">
        <f t="shared" si="4638"/>
        <v>AP$15</v>
      </c>
      <c r="AQ3529" s="80" t="str">
        <f t="shared" si="4638"/>
        <v>AQ$15</v>
      </c>
      <c r="AR3529" s="80" t="str">
        <f t="shared" si="4638"/>
        <v>AR$15</v>
      </c>
      <c r="AS3529" s="80" t="str">
        <f t="shared" si="4638"/>
        <v>AS$15</v>
      </c>
      <c r="AT3529" s="80" t="str">
        <f t="shared" si="4638"/>
        <v>AT$15</v>
      </c>
      <c r="AU3529" s="80" t="str">
        <f t="shared" si="4638"/>
        <v>AU$15</v>
      </c>
      <c r="AV3529" s="80" t="str">
        <f t="shared" si="4638"/>
        <v>AV$15</v>
      </c>
      <c r="AW3529" s="80" t="str">
        <f t="shared" si="4638"/>
        <v>AW$15</v>
      </c>
      <c r="AX3529" s="80" t="str">
        <f t="shared" si="4638"/>
        <v>AX$15</v>
      </c>
      <c r="AY3529" s="80" t="str">
        <f t="shared" si="4638"/>
        <v>AY$15</v>
      </c>
      <c r="AZ3529" s="80" t="str">
        <f t="shared" si="4638"/>
        <v>AZ$15</v>
      </c>
      <c r="BA3529" s="80" t="str">
        <f t="shared" si="4638"/>
        <v>BA$15</v>
      </c>
      <c r="BB3529" s="80" t="str">
        <f t="shared" si="4638"/>
        <v>BB$15</v>
      </c>
      <c r="BC3529" s="80" t="str">
        <f t="shared" si="4638"/>
        <v>BC$15</v>
      </c>
      <c r="BD3529" s="80" t="str">
        <f t="shared" si="4638"/>
        <v>BD$15</v>
      </c>
      <c r="BE3529" s="80" t="str">
        <f t="shared" si="4638"/>
        <v>BE$15</v>
      </c>
      <c r="BF3529" s="80" t="str">
        <f t="shared" si="4638"/>
        <v>BF$15</v>
      </c>
      <c r="BG3529" s="80" t="str">
        <f t="shared" si="4638"/>
        <v>BG$15</v>
      </c>
      <c r="BH3529" s="80" t="str">
        <f t="shared" si="4638"/>
        <v>BH$15</v>
      </c>
      <c r="BI3529" s="80" t="str">
        <f t="shared" si="4638"/>
        <v>BI$15</v>
      </c>
      <c r="BJ3529" s="80" t="str">
        <f t="shared" si="4638"/>
        <v>BJ$15</v>
      </c>
      <c r="BK3529" s="80" t="str">
        <f t="shared" si="4638"/>
        <v>BK$15</v>
      </c>
      <c r="BL3529" s="80" t="str">
        <f t="shared" si="4638"/>
        <v>BL$15</v>
      </c>
      <c r="BM3529" s="80" t="str">
        <f t="shared" si="4638"/>
        <v>BM$15</v>
      </c>
      <c r="BN3529" s="80" t="str">
        <f t="shared" si="4638"/>
        <v>BN$15</v>
      </c>
      <c r="BO3529" s="80" t="str">
        <f t="shared" si="4638"/>
        <v>BO$15</v>
      </c>
      <c r="BP3529" s="80" t="str">
        <f t="shared" si="4638"/>
        <v>BP$15</v>
      </c>
      <c r="BQ3529" s="80" t="str">
        <f t="shared" si="4638"/>
        <v>BQ$15</v>
      </c>
      <c r="BR3529" s="80" t="str">
        <f t="shared" si="4638"/>
        <v>BR$15</v>
      </c>
      <c r="BS3529" s="80" t="str">
        <f t="shared" si="4638"/>
        <v>BS$15</v>
      </c>
      <c r="BT3529" s="80" t="str">
        <f t="shared" si="4638"/>
        <v>BT$15</v>
      </c>
      <c r="BU3529" s="80" t="str">
        <f t="shared" si="4638"/>
        <v>BU$15</v>
      </c>
      <c r="BV3529" s="80" t="str">
        <f t="shared" si="4638"/>
        <v>BV$15</v>
      </c>
      <c r="BW3529" s="80" t="str">
        <f t="shared" si="4638"/>
        <v>BW$15</v>
      </c>
      <c r="BX3529" s="80" t="str">
        <f t="shared" si="4638"/>
        <v>BX$15</v>
      </c>
      <c r="BY3529" s="80" t="str">
        <f t="shared" si="4638"/>
        <v>BY$15</v>
      </c>
      <c r="BZ3529" s="80" t="str">
        <f t="shared" si="4638"/>
        <v>BZ$15</v>
      </c>
      <c r="CA3529" s="80" t="str">
        <f t="shared" si="4638"/>
        <v>CA$15</v>
      </c>
      <c r="CB3529" s="80" t="str">
        <f t="shared" si="4638"/>
        <v>CB$15</v>
      </c>
      <c r="CC3529" s="80" t="str">
        <f t="shared" si="4638"/>
        <v>CC$15</v>
      </c>
      <c r="CD3529" s="80" t="str">
        <f t="shared" si="4638"/>
        <v>CD$15</v>
      </c>
      <c r="CE3529" s="80" t="str">
        <f t="shared" si="4638"/>
        <v>CE$15</v>
      </c>
      <c r="CF3529" s="80" t="str">
        <f t="shared" si="4637"/>
        <v>CF$15</v>
      </c>
      <c r="CG3529" s="80" t="str">
        <f t="shared" si="4637"/>
        <v>CG$15</v>
      </c>
      <c r="CH3529" s="80" t="str">
        <f t="shared" si="4637"/>
        <v>CH$15</v>
      </c>
      <c r="CI3529" s="80" t="str">
        <f t="shared" si="4637"/>
        <v>CI$15</v>
      </c>
      <c r="CJ3529" s="80" t="str">
        <f t="shared" si="4637"/>
        <v>CJ$15</v>
      </c>
      <c r="CK3529" s="80" t="str">
        <f t="shared" si="4637"/>
        <v>CK$15</v>
      </c>
      <c r="CL3529" s="80" t="str">
        <f t="shared" si="4637"/>
        <v>CL$15</v>
      </c>
    </row>
    <row r="3530" spans="2:90" x14ac:dyDescent="0.4">
      <c r="E3530" t="s">
        <v>906</v>
      </c>
    </row>
    <row r="3531" spans="2:90" x14ac:dyDescent="0.4">
      <c r="B3531" s="168" t="s">
        <v>487</v>
      </c>
      <c r="C3531" s="167"/>
      <c r="D3531" s="167"/>
      <c r="E3531" s="167" t="s">
        <v>906</v>
      </c>
      <c r="F3531" s="167"/>
      <c r="G3531" s="167"/>
      <c r="H3531" s="167"/>
      <c r="I3531" s="169"/>
      <c r="J3531" s="169"/>
      <c r="K3531" s="190"/>
      <c r="L3531" s="190"/>
      <c r="M3531" s="190"/>
      <c r="N3531" s="190"/>
      <c r="O3531" s="190"/>
      <c r="P3531" s="190"/>
      <c r="R3531" s="191"/>
      <c r="S3531" s="167"/>
      <c r="T3531" s="167"/>
      <c r="U3531" s="167"/>
      <c r="V3531" s="167"/>
      <c r="W3531" s="167"/>
      <c r="X3531" s="167"/>
      <c r="Y3531" s="167"/>
      <c r="Z3531" s="167"/>
      <c r="AA3531" s="167"/>
      <c r="AB3531" s="167"/>
      <c r="AC3531" s="167"/>
      <c r="AD3531" s="167"/>
      <c r="AE3531" s="167"/>
      <c r="AF3531" s="167"/>
      <c r="AG3531" s="167"/>
      <c r="AH3531" s="167"/>
      <c r="AI3531" s="167"/>
      <c r="AJ3531" s="167"/>
      <c r="AK3531" s="167"/>
      <c r="AL3531" s="167"/>
      <c r="AM3531" s="167"/>
      <c r="AN3531" s="167"/>
      <c r="AO3531" s="167"/>
      <c r="AP3531" s="167"/>
      <c r="AQ3531" s="167"/>
      <c r="AR3531" s="167"/>
      <c r="AS3531" s="167"/>
      <c r="AT3531" s="167"/>
      <c r="AU3531" s="167"/>
      <c r="AV3531" s="167"/>
      <c r="AW3531" s="167"/>
      <c r="AX3531" s="167"/>
      <c r="AY3531" s="167"/>
      <c r="AZ3531" s="167"/>
      <c r="BA3531" s="167"/>
      <c r="BB3531" s="167"/>
      <c r="BC3531" s="167"/>
      <c r="BD3531" s="167"/>
      <c r="BE3531" s="167"/>
      <c r="BF3531" s="167"/>
      <c r="BG3531" s="167"/>
      <c r="BH3531" s="167"/>
      <c r="BI3531" s="167"/>
      <c r="BJ3531" s="167"/>
      <c r="BK3531" s="167"/>
      <c r="BL3531" s="167"/>
      <c r="BM3531" s="167"/>
      <c r="BN3531" s="167"/>
      <c r="BO3531" s="167"/>
      <c r="BP3531" s="167"/>
      <c r="BQ3531" s="167"/>
      <c r="BR3531" s="167"/>
      <c r="BS3531" s="167"/>
      <c r="BT3531" s="167"/>
      <c r="BU3531" s="167"/>
      <c r="BV3531" s="167"/>
      <c r="BW3531" s="167"/>
      <c r="BX3531" s="167"/>
      <c r="BY3531" s="167"/>
      <c r="BZ3531" s="167"/>
      <c r="CA3531" s="167"/>
      <c r="CB3531" s="167"/>
      <c r="CC3531" s="167"/>
      <c r="CD3531" s="167"/>
      <c r="CE3531" s="167"/>
      <c r="CF3531" s="167"/>
      <c r="CG3531" s="167"/>
      <c r="CH3531" s="167"/>
      <c r="CI3531" s="167"/>
      <c r="CJ3531" s="167"/>
      <c r="CK3531" s="167"/>
      <c r="CL3531" s="167"/>
    </row>
    <row r="3532" spans="2:90" x14ac:dyDescent="0.4">
      <c r="B3532" s="168" t="s">
        <v>489</v>
      </c>
      <c r="C3532" s="167"/>
      <c r="D3532" s="167"/>
      <c r="E3532" s="167" t="s">
        <v>906</v>
      </c>
      <c r="F3532" s="167"/>
      <c r="G3532" s="167"/>
      <c r="H3532" s="167"/>
      <c r="I3532" s="169"/>
      <c r="J3532" s="169"/>
      <c r="K3532" s="190"/>
      <c r="L3532" s="190"/>
      <c r="M3532" s="190"/>
      <c r="N3532" s="190"/>
      <c r="O3532" s="190"/>
      <c r="P3532" s="190"/>
      <c r="R3532" s="191"/>
      <c r="S3532" s="167"/>
      <c r="T3532" s="167"/>
      <c r="U3532" s="167"/>
      <c r="V3532" s="167"/>
      <c r="W3532" s="167"/>
      <c r="X3532" s="167"/>
      <c r="Y3532" s="167"/>
      <c r="Z3532" s="167"/>
      <c r="AA3532" s="167"/>
      <c r="AB3532" s="167"/>
      <c r="AC3532" s="167"/>
      <c r="AD3532" s="167"/>
      <c r="AE3532" s="167"/>
      <c r="AF3532" s="167"/>
      <c r="AG3532" s="167"/>
      <c r="AH3532" s="167"/>
      <c r="AI3532" s="167"/>
      <c r="AJ3532" s="167"/>
      <c r="AK3532" s="167"/>
      <c r="AL3532" s="167"/>
      <c r="AM3532" s="167"/>
      <c r="AN3532" s="167"/>
      <c r="AO3532" s="167"/>
      <c r="AP3532" s="167"/>
      <c r="AQ3532" s="167"/>
      <c r="AR3532" s="167"/>
      <c r="AS3532" s="167"/>
      <c r="AT3532" s="167"/>
      <c r="AU3532" s="167"/>
      <c r="AV3532" s="167"/>
      <c r="AW3532" s="167"/>
      <c r="AX3532" s="167"/>
      <c r="AY3532" s="167"/>
      <c r="AZ3532" s="167"/>
      <c r="BA3532" s="167"/>
      <c r="BB3532" s="167"/>
      <c r="BC3532" s="167"/>
      <c r="BD3532" s="167"/>
      <c r="BE3532" s="167"/>
      <c r="BF3532" s="167"/>
      <c r="BG3532" s="167"/>
      <c r="BH3532" s="167"/>
      <c r="BI3532" s="167"/>
      <c r="BJ3532" s="167"/>
      <c r="BK3532" s="167"/>
      <c r="BL3532" s="167"/>
      <c r="BM3532" s="167"/>
      <c r="BN3532" s="167"/>
      <c r="BO3532" s="167"/>
      <c r="BP3532" s="167"/>
      <c r="BQ3532" s="167"/>
      <c r="BR3532" s="167"/>
      <c r="BS3532" s="167"/>
      <c r="BT3532" s="167"/>
      <c r="BU3532" s="167"/>
      <c r="BV3532" s="167"/>
      <c r="BW3532" s="167"/>
      <c r="BX3532" s="167"/>
      <c r="BY3532" s="167"/>
      <c r="BZ3532" s="167"/>
      <c r="CA3532" s="167"/>
      <c r="CB3532" s="167"/>
      <c r="CC3532" s="167"/>
      <c r="CD3532" s="167"/>
      <c r="CE3532" s="167"/>
      <c r="CF3532" s="167"/>
      <c r="CG3532" s="167"/>
      <c r="CH3532" s="167"/>
      <c r="CI3532" s="167"/>
      <c r="CJ3532" s="167"/>
      <c r="CK3532" s="167"/>
      <c r="CL3532" s="167"/>
    </row>
    <row r="3533" spans="2:90" x14ac:dyDescent="0.4">
      <c r="B3533" s="168" t="s">
        <v>459</v>
      </c>
      <c r="C3533" s="167"/>
      <c r="D3533" s="167"/>
      <c r="E3533" s="167" t="s">
        <v>906</v>
      </c>
      <c r="F3533" s="167"/>
      <c r="G3533" s="167"/>
      <c r="H3533" s="167"/>
      <c r="I3533" s="169"/>
      <c r="J3533" s="169"/>
      <c r="K3533" s="190"/>
      <c r="L3533" s="190"/>
      <c r="M3533" s="190"/>
      <c r="N3533" s="190"/>
      <c r="O3533" s="190"/>
      <c r="P3533" s="190"/>
      <c r="R3533" s="191"/>
      <c r="S3533" s="192" t="str">
        <f t="shared" ref="S3533:CD3533" si="4639">S$16</f>
        <v>S$12</v>
      </c>
      <c r="T3533" s="192" t="str">
        <f t="shared" si="4639"/>
        <v>T$12</v>
      </c>
      <c r="U3533" s="192" t="str">
        <f t="shared" si="4639"/>
        <v>U$12</v>
      </c>
      <c r="V3533" s="192" t="str">
        <f t="shared" si="4639"/>
        <v>V$12</v>
      </c>
      <c r="W3533" s="192" t="str">
        <f t="shared" si="4639"/>
        <v>W$12</v>
      </c>
      <c r="X3533" s="192" t="str">
        <f t="shared" si="4639"/>
        <v>X$12</v>
      </c>
      <c r="Y3533" s="192" t="str">
        <f t="shared" si="4639"/>
        <v>Y$12</v>
      </c>
      <c r="Z3533" s="192" t="str">
        <f t="shared" si="4639"/>
        <v>Z$12</v>
      </c>
      <c r="AA3533" s="192" t="str">
        <f t="shared" si="4639"/>
        <v>AA$12</v>
      </c>
      <c r="AB3533" s="192" t="str">
        <f t="shared" si="4639"/>
        <v>AB$12</v>
      </c>
      <c r="AC3533" s="192" t="str">
        <f t="shared" si="4639"/>
        <v>AC$12</v>
      </c>
      <c r="AD3533" s="192" t="str">
        <f t="shared" si="4639"/>
        <v>AD$12</v>
      </c>
      <c r="AE3533" s="192" t="str">
        <f t="shared" si="4639"/>
        <v>AE$12</v>
      </c>
      <c r="AF3533" s="192" t="str">
        <f t="shared" si="4639"/>
        <v>AF$12</v>
      </c>
      <c r="AG3533" s="192" t="str">
        <f t="shared" si="4639"/>
        <v>AG$12</v>
      </c>
      <c r="AH3533" s="192" t="str">
        <f t="shared" si="4639"/>
        <v>AH$12</v>
      </c>
      <c r="AI3533" s="192" t="str">
        <f t="shared" si="4639"/>
        <v>AI$12</v>
      </c>
      <c r="AJ3533" s="192" t="str">
        <f t="shared" si="4639"/>
        <v>AJ$12</v>
      </c>
      <c r="AK3533" s="192" t="str">
        <f t="shared" si="4639"/>
        <v>AK$12</v>
      </c>
      <c r="AL3533" s="192" t="str">
        <f t="shared" si="4639"/>
        <v>AL$12</v>
      </c>
      <c r="AM3533" s="192" t="str">
        <f t="shared" si="4639"/>
        <v>AM$12</v>
      </c>
      <c r="AN3533" s="192" t="str">
        <f t="shared" si="4639"/>
        <v>AN$12</v>
      </c>
      <c r="AO3533" s="192" t="str">
        <f t="shared" si="4639"/>
        <v>AO$12</v>
      </c>
      <c r="AP3533" s="192" t="str">
        <f t="shared" si="4639"/>
        <v>AP$12</v>
      </c>
      <c r="AQ3533" s="192" t="str">
        <f t="shared" si="4639"/>
        <v>AQ$12</v>
      </c>
      <c r="AR3533" s="192" t="str">
        <f t="shared" si="4639"/>
        <v>AR$12</v>
      </c>
      <c r="AS3533" s="192" t="str">
        <f t="shared" si="4639"/>
        <v>AS$12</v>
      </c>
      <c r="AT3533" s="192" t="str">
        <f t="shared" si="4639"/>
        <v>AT$12</v>
      </c>
      <c r="AU3533" s="192" t="str">
        <f t="shared" si="4639"/>
        <v>AU$12</v>
      </c>
      <c r="AV3533" s="192" t="str">
        <f t="shared" si="4639"/>
        <v>AV$12</v>
      </c>
      <c r="AW3533" s="192" t="str">
        <f t="shared" si="4639"/>
        <v>AW$12</v>
      </c>
      <c r="AX3533" s="192" t="str">
        <f t="shared" si="4639"/>
        <v>AX$12</v>
      </c>
      <c r="AY3533" s="192" t="str">
        <f t="shared" si="4639"/>
        <v>AY$12</v>
      </c>
      <c r="AZ3533" s="192" t="str">
        <f t="shared" si="4639"/>
        <v>AZ$12</v>
      </c>
      <c r="BA3533" s="192" t="str">
        <f t="shared" si="4639"/>
        <v>BA$12</v>
      </c>
      <c r="BB3533" s="192" t="str">
        <f t="shared" si="4639"/>
        <v>BB$12</v>
      </c>
      <c r="BC3533" s="192" t="str">
        <f t="shared" si="4639"/>
        <v>BC$12</v>
      </c>
      <c r="BD3533" s="192" t="str">
        <f t="shared" si="4639"/>
        <v>BD$12</v>
      </c>
      <c r="BE3533" s="192" t="str">
        <f t="shared" si="4639"/>
        <v>BE$12</v>
      </c>
      <c r="BF3533" s="192" t="str">
        <f t="shared" si="4639"/>
        <v>BF$12</v>
      </c>
      <c r="BG3533" s="192" t="str">
        <f t="shared" si="4639"/>
        <v>BG$12</v>
      </c>
      <c r="BH3533" s="192" t="str">
        <f t="shared" si="4639"/>
        <v>BH$12</v>
      </c>
      <c r="BI3533" s="192" t="str">
        <f t="shared" si="4639"/>
        <v>BI$12</v>
      </c>
      <c r="BJ3533" s="192" t="str">
        <f t="shared" si="4639"/>
        <v>BJ$12</v>
      </c>
      <c r="BK3533" s="192" t="str">
        <f t="shared" si="4639"/>
        <v>BK$12</v>
      </c>
      <c r="BL3533" s="192" t="str">
        <f t="shared" si="4639"/>
        <v>BL$12</v>
      </c>
      <c r="BM3533" s="192" t="str">
        <f t="shared" si="4639"/>
        <v>BM$12</v>
      </c>
      <c r="BN3533" s="192" t="str">
        <f t="shared" si="4639"/>
        <v>BN$12</v>
      </c>
      <c r="BO3533" s="192" t="str">
        <f t="shared" si="4639"/>
        <v>BO$12</v>
      </c>
      <c r="BP3533" s="192" t="str">
        <f t="shared" si="4639"/>
        <v>BP$12</v>
      </c>
      <c r="BQ3533" s="192" t="str">
        <f t="shared" si="4639"/>
        <v>BQ$12</v>
      </c>
      <c r="BR3533" s="192" t="str">
        <f t="shared" si="4639"/>
        <v>BR$12</v>
      </c>
      <c r="BS3533" s="192" t="str">
        <f t="shared" si="4639"/>
        <v>BS$12</v>
      </c>
      <c r="BT3533" s="192" t="str">
        <f t="shared" si="4639"/>
        <v>BT$12</v>
      </c>
      <c r="BU3533" s="192" t="str">
        <f t="shared" si="4639"/>
        <v>BU$12</v>
      </c>
      <c r="BV3533" s="192" t="str">
        <f t="shared" si="4639"/>
        <v>BV$12</v>
      </c>
      <c r="BW3533" s="192" t="str">
        <f t="shared" si="4639"/>
        <v>BW$12</v>
      </c>
      <c r="BX3533" s="192" t="str">
        <f t="shared" si="4639"/>
        <v>BX$12</v>
      </c>
      <c r="BY3533" s="192" t="str">
        <f t="shared" si="4639"/>
        <v>BY$12</v>
      </c>
      <c r="BZ3533" s="192" t="str">
        <f t="shared" si="4639"/>
        <v>BZ$12</v>
      </c>
      <c r="CA3533" s="192" t="str">
        <f t="shared" si="4639"/>
        <v>CA$12</v>
      </c>
      <c r="CB3533" s="192" t="str">
        <f t="shared" si="4639"/>
        <v>CB$12</v>
      </c>
      <c r="CC3533" s="192" t="str">
        <f t="shared" si="4639"/>
        <v>CC$12</v>
      </c>
      <c r="CD3533" s="192" t="str">
        <f t="shared" si="4639"/>
        <v>CD$12</v>
      </c>
      <c r="CE3533" s="192" t="str">
        <f t="shared" ref="CE3533:CL3533" si="4640">CE$16</f>
        <v>CE$12</v>
      </c>
      <c r="CF3533" s="192" t="str">
        <f t="shared" si="4640"/>
        <v>CF$12</v>
      </c>
      <c r="CG3533" s="192" t="str">
        <f t="shared" si="4640"/>
        <v>CG$12</v>
      </c>
      <c r="CH3533" s="192" t="str">
        <f t="shared" si="4640"/>
        <v>CH$12</v>
      </c>
      <c r="CI3533" s="192" t="str">
        <f t="shared" si="4640"/>
        <v>CI$12</v>
      </c>
      <c r="CJ3533" s="192" t="str">
        <f t="shared" si="4640"/>
        <v>CJ$12</v>
      </c>
      <c r="CK3533" s="192" t="str">
        <f t="shared" si="4640"/>
        <v>CK$12</v>
      </c>
      <c r="CL3533" s="192" t="str">
        <f t="shared" si="4640"/>
        <v>CL$12</v>
      </c>
    </row>
    <row r="3534" spans="2:90" x14ac:dyDescent="0.4">
      <c r="B3534" s="168" t="s">
        <v>460</v>
      </c>
      <c r="C3534" s="193"/>
      <c r="D3534" s="193"/>
      <c r="E3534" s="193" t="s">
        <v>906</v>
      </c>
      <c r="F3534" s="193"/>
      <c r="G3534" s="193"/>
      <c r="H3534" s="193"/>
      <c r="I3534" s="194"/>
      <c r="J3534" s="194"/>
      <c r="K3534" s="195"/>
      <c r="L3534" s="195"/>
      <c r="M3534" s="195"/>
      <c r="N3534" s="195"/>
      <c r="O3534" s="195"/>
      <c r="P3534" s="195"/>
      <c r="R3534" s="195"/>
      <c r="S3534" s="192" t="str">
        <f t="shared" ref="S3534:CD3534" si="4641">S$17</f>
        <v>S$13</v>
      </c>
      <c r="T3534" s="192" t="str">
        <f t="shared" si="4641"/>
        <v>T$13</v>
      </c>
      <c r="U3534" s="192" t="str">
        <f t="shared" si="4641"/>
        <v>U$13</v>
      </c>
      <c r="V3534" s="192" t="str">
        <f t="shared" si="4641"/>
        <v>V$13</v>
      </c>
      <c r="W3534" s="192" t="str">
        <f t="shared" si="4641"/>
        <v>W$13</v>
      </c>
      <c r="X3534" s="192" t="str">
        <f t="shared" si="4641"/>
        <v>X$13</v>
      </c>
      <c r="Y3534" s="192" t="str">
        <f t="shared" si="4641"/>
        <v>Y$13</v>
      </c>
      <c r="Z3534" s="192" t="str">
        <f t="shared" si="4641"/>
        <v>Z$13</v>
      </c>
      <c r="AA3534" s="192" t="str">
        <f t="shared" si="4641"/>
        <v>AA$13</v>
      </c>
      <c r="AB3534" s="192" t="str">
        <f t="shared" si="4641"/>
        <v>AB$13</v>
      </c>
      <c r="AC3534" s="192" t="str">
        <f t="shared" si="4641"/>
        <v>AC$13</v>
      </c>
      <c r="AD3534" s="192" t="str">
        <f t="shared" si="4641"/>
        <v>AD$13</v>
      </c>
      <c r="AE3534" s="192" t="str">
        <f t="shared" si="4641"/>
        <v>AE$13</v>
      </c>
      <c r="AF3534" s="192" t="str">
        <f t="shared" si="4641"/>
        <v>AF$13</v>
      </c>
      <c r="AG3534" s="192" t="str">
        <f t="shared" si="4641"/>
        <v>AG$13</v>
      </c>
      <c r="AH3534" s="192" t="str">
        <f t="shared" si="4641"/>
        <v>AH$13</v>
      </c>
      <c r="AI3534" s="192" t="str">
        <f t="shared" si="4641"/>
        <v>AI$13</v>
      </c>
      <c r="AJ3534" s="192" t="str">
        <f t="shared" si="4641"/>
        <v>AJ$13</v>
      </c>
      <c r="AK3534" s="192" t="str">
        <f t="shared" si="4641"/>
        <v>AK$13</v>
      </c>
      <c r="AL3534" s="192" t="str">
        <f t="shared" si="4641"/>
        <v>AL$13</v>
      </c>
      <c r="AM3534" s="192" t="str">
        <f t="shared" si="4641"/>
        <v>AM$13</v>
      </c>
      <c r="AN3534" s="192" t="str">
        <f t="shared" si="4641"/>
        <v>AN$13</v>
      </c>
      <c r="AO3534" s="192" t="str">
        <f t="shared" si="4641"/>
        <v>AO$13</v>
      </c>
      <c r="AP3534" s="192" t="str">
        <f t="shared" si="4641"/>
        <v>AP$13</v>
      </c>
      <c r="AQ3534" s="192" t="str">
        <f t="shared" si="4641"/>
        <v>AQ$13</v>
      </c>
      <c r="AR3534" s="192" t="str">
        <f t="shared" si="4641"/>
        <v>AR$13</v>
      </c>
      <c r="AS3534" s="192" t="str">
        <f t="shared" si="4641"/>
        <v>AS$13</v>
      </c>
      <c r="AT3534" s="192" t="str">
        <f t="shared" si="4641"/>
        <v>AT$13</v>
      </c>
      <c r="AU3534" s="192" t="str">
        <f t="shared" si="4641"/>
        <v>AU$13</v>
      </c>
      <c r="AV3534" s="192" t="str">
        <f t="shared" si="4641"/>
        <v>AV$13</v>
      </c>
      <c r="AW3534" s="192" t="str">
        <f t="shared" si="4641"/>
        <v>AW$13</v>
      </c>
      <c r="AX3534" s="192" t="str">
        <f t="shared" si="4641"/>
        <v>AX$13</v>
      </c>
      <c r="AY3534" s="192" t="str">
        <f t="shared" si="4641"/>
        <v>AY$13</v>
      </c>
      <c r="AZ3534" s="192" t="str">
        <f t="shared" si="4641"/>
        <v>AZ$13</v>
      </c>
      <c r="BA3534" s="192" t="str">
        <f t="shared" si="4641"/>
        <v>BA$13</v>
      </c>
      <c r="BB3534" s="192" t="str">
        <f t="shared" si="4641"/>
        <v>BB$13</v>
      </c>
      <c r="BC3534" s="192" t="str">
        <f t="shared" si="4641"/>
        <v>BC$13</v>
      </c>
      <c r="BD3534" s="192" t="str">
        <f t="shared" si="4641"/>
        <v>BD$13</v>
      </c>
      <c r="BE3534" s="192" t="str">
        <f t="shared" si="4641"/>
        <v>BE$13</v>
      </c>
      <c r="BF3534" s="192" t="str">
        <f t="shared" si="4641"/>
        <v>BF$13</v>
      </c>
      <c r="BG3534" s="192" t="str">
        <f t="shared" si="4641"/>
        <v>BG$13</v>
      </c>
      <c r="BH3534" s="192" t="str">
        <f t="shared" si="4641"/>
        <v>BH$13</v>
      </c>
      <c r="BI3534" s="192" t="str">
        <f t="shared" si="4641"/>
        <v>BI$13</v>
      </c>
      <c r="BJ3534" s="192" t="str">
        <f t="shared" si="4641"/>
        <v>BJ$13</v>
      </c>
      <c r="BK3534" s="192" t="str">
        <f t="shared" si="4641"/>
        <v>BK$13</v>
      </c>
      <c r="BL3534" s="192" t="str">
        <f t="shared" si="4641"/>
        <v>BL$13</v>
      </c>
      <c r="BM3534" s="192" t="str">
        <f t="shared" si="4641"/>
        <v>BM$13</v>
      </c>
      <c r="BN3534" s="192" t="str">
        <f t="shared" si="4641"/>
        <v>BN$13</v>
      </c>
      <c r="BO3534" s="192" t="str">
        <f t="shared" si="4641"/>
        <v>BO$13</v>
      </c>
      <c r="BP3534" s="192" t="str">
        <f t="shared" si="4641"/>
        <v>BP$13</v>
      </c>
      <c r="BQ3534" s="192" t="str">
        <f t="shared" si="4641"/>
        <v>BQ$13</v>
      </c>
      <c r="BR3534" s="192" t="str">
        <f t="shared" si="4641"/>
        <v>BR$13</v>
      </c>
      <c r="BS3534" s="192" t="str">
        <f t="shared" si="4641"/>
        <v>BS$13</v>
      </c>
      <c r="BT3534" s="192" t="str">
        <f t="shared" si="4641"/>
        <v>BT$13</v>
      </c>
      <c r="BU3534" s="192" t="str">
        <f t="shared" si="4641"/>
        <v>BU$13</v>
      </c>
      <c r="BV3534" s="192" t="str">
        <f t="shared" si="4641"/>
        <v>BV$13</v>
      </c>
      <c r="BW3534" s="192" t="str">
        <f t="shared" si="4641"/>
        <v>BW$13</v>
      </c>
      <c r="BX3534" s="192" t="str">
        <f t="shared" si="4641"/>
        <v>BX$13</v>
      </c>
      <c r="BY3534" s="192" t="str">
        <f t="shared" si="4641"/>
        <v>BY$13</v>
      </c>
      <c r="BZ3534" s="192" t="str">
        <f t="shared" si="4641"/>
        <v>BZ$13</v>
      </c>
      <c r="CA3534" s="192" t="str">
        <f t="shared" si="4641"/>
        <v>CA$13</v>
      </c>
      <c r="CB3534" s="192" t="str">
        <f t="shared" si="4641"/>
        <v>CB$13</v>
      </c>
      <c r="CC3534" s="192" t="str">
        <f t="shared" si="4641"/>
        <v>CC$13</v>
      </c>
      <c r="CD3534" s="192" t="str">
        <f t="shared" si="4641"/>
        <v>CD$13</v>
      </c>
      <c r="CE3534" s="192" t="str">
        <f t="shared" ref="CE3534:CL3534" si="4642">CE$17</f>
        <v>CE$13</v>
      </c>
      <c r="CF3534" s="192" t="str">
        <f t="shared" si="4642"/>
        <v>CF$13</v>
      </c>
      <c r="CG3534" s="192" t="str">
        <f t="shared" si="4642"/>
        <v>CG$13</v>
      </c>
      <c r="CH3534" s="192" t="str">
        <f t="shared" si="4642"/>
        <v>CH$13</v>
      </c>
      <c r="CI3534" s="192" t="str">
        <f t="shared" si="4642"/>
        <v>CI$13</v>
      </c>
      <c r="CJ3534" s="192" t="str">
        <f t="shared" si="4642"/>
        <v>CJ$13</v>
      </c>
      <c r="CK3534" s="192" t="str">
        <f t="shared" si="4642"/>
        <v>CK$13</v>
      </c>
      <c r="CL3534" s="192" t="str">
        <f t="shared" si="4642"/>
        <v>CL$13</v>
      </c>
    </row>
    <row r="3535" spans="2:90" x14ac:dyDescent="0.4">
      <c r="B3535" s="168" t="s">
        <v>488</v>
      </c>
      <c r="C3535" s="193"/>
      <c r="D3535" s="193"/>
      <c r="E3535" s="193" t="s">
        <v>906</v>
      </c>
      <c r="F3535" s="193"/>
      <c r="G3535" s="193"/>
      <c r="H3535" s="193"/>
      <c r="I3535" s="194"/>
      <c r="J3535" s="194"/>
      <c r="K3535" s="195"/>
      <c r="L3535" s="195"/>
      <c r="M3535" s="195"/>
      <c r="N3535" s="195"/>
      <c r="O3535" s="195"/>
      <c r="P3535" s="195"/>
      <c r="R3535" s="195"/>
      <c r="S3535" s="183"/>
      <c r="T3535" s="183"/>
      <c r="U3535" s="183"/>
      <c r="V3535" s="183"/>
      <c r="W3535" s="183"/>
      <c r="X3535" s="183"/>
      <c r="Y3535" s="183"/>
      <c r="Z3535" s="183"/>
      <c r="AA3535" s="183"/>
      <c r="AB3535" s="183"/>
      <c r="AC3535" s="183"/>
      <c r="AD3535" s="183"/>
      <c r="AE3535" s="183"/>
      <c r="AF3535" s="183"/>
      <c r="AG3535" s="183"/>
      <c r="AH3535" s="183"/>
      <c r="AI3535" s="183"/>
      <c r="AJ3535" s="183"/>
      <c r="AK3535" s="183"/>
      <c r="AL3535" s="183"/>
      <c r="AM3535" s="183"/>
      <c r="AN3535" s="183"/>
      <c r="AO3535" s="183"/>
      <c r="AP3535" s="183"/>
      <c r="AQ3535" s="183"/>
      <c r="AR3535" s="183"/>
      <c r="AS3535" s="183"/>
      <c r="AT3535" s="183"/>
      <c r="AU3535" s="183"/>
      <c r="AV3535" s="183"/>
      <c r="AW3535" s="183"/>
      <c r="AX3535" s="183"/>
      <c r="AY3535" s="183"/>
      <c r="AZ3535" s="183"/>
      <c r="BA3535" s="183"/>
      <c r="BB3535" s="183"/>
      <c r="BC3535" s="183"/>
      <c r="BD3535" s="183"/>
      <c r="BE3535" s="183"/>
      <c r="BF3535" s="183"/>
      <c r="BG3535" s="183"/>
      <c r="BH3535" s="183"/>
      <c r="BI3535" s="183"/>
      <c r="BJ3535" s="183"/>
      <c r="BK3535" s="183"/>
      <c r="BL3535" s="183"/>
      <c r="BM3535" s="183"/>
      <c r="BN3535" s="183"/>
      <c r="BO3535" s="183"/>
      <c r="BP3535" s="183"/>
      <c r="BQ3535" s="183"/>
      <c r="BR3535" s="183"/>
      <c r="BS3535" s="183"/>
      <c r="BT3535" s="183"/>
      <c r="BU3535" s="183"/>
      <c r="BV3535" s="183"/>
      <c r="BW3535" s="183"/>
      <c r="BX3535" s="183"/>
      <c r="BY3535" s="183"/>
      <c r="BZ3535" s="183"/>
      <c r="CA3535" s="183"/>
      <c r="CB3535" s="183"/>
      <c r="CC3535" s="183"/>
      <c r="CD3535" s="183"/>
      <c r="CE3535" s="183"/>
      <c r="CF3535" s="183"/>
      <c r="CG3535" s="183"/>
      <c r="CH3535" s="183"/>
      <c r="CI3535" s="183"/>
      <c r="CJ3535" s="183"/>
      <c r="CK3535" s="183"/>
      <c r="CL3535" s="183"/>
    </row>
    <row r="3536" spans="2:90" x14ac:dyDescent="0.4">
      <c r="B3536" s="168" t="s">
        <v>501</v>
      </c>
      <c r="C3536" s="193"/>
      <c r="D3536" s="193"/>
      <c r="E3536" s="193" t="s">
        <v>906</v>
      </c>
      <c r="F3536" s="193"/>
      <c r="G3536" s="193"/>
      <c r="H3536" s="193"/>
      <c r="I3536" s="194"/>
      <c r="J3536" s="194"/>
      <c r="K3536" s="195"/>
      <c r="L3536" s="195"/>
      <c r="M3536" s="195"/>
      <c r="N3536" s="195"/>
      <c r="O3536" s="195"/>
      <c r="P3536" s="195"/>
      <c r="R3536" s="195"/>
      <c r="S3536" s="183"/>
      <c r="T3536" s="183"/>
      <c r="U3536" s="183"/>
      <c r="V3536" s="183"/>
      <c r="W3536" s="183"/>
      <c r="X3536" s="183"/>
      <c r="Y3536" s="183"/>
      <c r="Z3536" s="183"/>
      <c r="AA3536" s="183"/>
      <c r="AB3536" s="183"/>
      <c r="AC3536" s="183"/>
      <c r="AD3536" s="183"/>
      <c r="AE3536" s="183"/>
      <c r="AF3536" s="183"/>
      <c r="AG3536" s="183"/>
      <c r="AH3536" s="183"/>
      <c r="AI3536" s="183"/>
      <c r="AJ3536" s="183"/>
      <c r="AK3536" s="183"/>
      <c r="AL3536" s="183"/>
      <c r="AM3536" s="183"/>
      <c r="AN3536" s="183"/>
      <c r="AO3536" s="183"/>
      <c r="AP3536" s="183"/>
      <c r="AQ3536" s="183"/>
      <c r="AR3536" s="183"/>
      <c r="AS3536" s="183"/>
      <c r="AT3536" s="183"/>
      <c r="AU3536" s="183"/>
      <c r="AV3536" s="183"/>
      <c r="AW3536" s="183"/>
      <c r="AX3536" s="183"/>
      <c r="AY3536" s="183"/>
      <c r="AZ3536" s="183"/>
      <c r="BA3536" s="183"/>
      <c r="BB3536" s="183"/>
      <c r="BC3536" s="183"/>
      <c r="BD3536" s="183"/>
      <c r="BE3536" s="183"/>
      <c r="BF3536" s="183"/>
      <c r="BG3536" s="183"/>
      <c r="BH3536" s="183"/>
      <c r="BI3536" s="183"/>
      <c r="BJ3536" s="183"/>
      <c r="BK3536" s="183"/>
      <c r="BL3536" s="183"/>
      <c r="BM3536" s="183"/>
      <c r="BN3536" s="183"/>
      <c r="BO3536" s="183"/>
      <c r="BP3536" s="183"/>
      <c r="BQ3536" s="183"/>
      <c r="BR3536" s="183"/>
      <c r="BS3536" s="183"/>
      <c r="BT3536" s="183"/>
      <c r="BU3536" s="183"/>
      <c r="BV3536" s="183"/>
      <c r="BW3536" s="183"/>
      <c r="BX3536" s="183"/>
      <c r="BY3536" s="183"/>
      <c r="BZ3536" s="183"/>
      <c r="CA3536" s="183"/>
      <c r="CB3536" s="183"/>
      <c r="CC3536" s="183"/>
      <c r="CD3536" s="183"/>
      <c r="CE3536" s="183"/>
      <c r="CF3536" s="183"/>
      <c r="CG3536" s="183"/>
      <c r="CH3536" s="183"/>
      <c r="CI3536" s="183"/>
      <c r="CJ3536" s="183"/>
      <c r="CK3536" s="183"/>
      <c r="CL3536" s="183"/>
    </row>
    <row r="3537" spans="2:90" x14ac:dyDescent="0.4">
      <c r="B3537" s="168" t="s">
        <v>461</v>
      </c>
      <c r="C3537" s="193"/>
      <c r="D3537" s="193"/>
      <c r="E3537" s="193" t="s">
        <v>906</v>
      </c>
      <c r="F3537" s="193"/>
      <c r="G3537" s="193"/>
      <c r="H3537" s="193"/>
      <c r="I3537" s="194"/>
      <c r="J3537" s="194"/>
      <c r="K3537" s="195"/>
      <c r="L3537" s="195"/>
      <c r="M3537" s="195"/>
      <c r="N3537" s="195"/>
      <c r="O3537" s="195"/>
      <c r="P3537" s="195"/>
      <c r="R3537" s="195"/>
      <c r="S3537" s="183" t="str">
        <f t="shared" ref="S3537:CD3537" si="4643">S$18</f>
        <v>S$14</v>
      </c>
      <c r="T3537" s="183" t="str">
        <f t="shared" si="4643"/>
        <v>T$14</v>
      </c>
      <c r="U3537" s="183" t="str">
        <f t="shared" si="4643"/>
        <v>U$14</v>
      </c>
      <c r="V3537" s="183" t="str">
        <f t="shared" si="4643"/>
        <v>V$14</v>
      </c>
      <c r="W3537" s="183" t="str">
        <f t="shared" si="4643"/>
        <v>W$14</v>
      </c>
      <c r="X3537" s="183" t="str">
        <f t="shared" si="4643"/>
        <v>X$14</v>
      </c>
      <c r="Y3537" s="183" t="str">
        <f t="shared" si="4643"/>
        <v>Y$14</v>
      </c>
      <c r="Z3537" s="183" t="str">
        <f t="shared" si="4643"/>
        <v>Z$14</v>
      </c>
      <c r="AA3537" s="183" t="str">
        <f t="shared" si="4643"/>
        <v>AA$14</v>
      </c>
      <c r="AB3537" s="183" t="str">
        <f t="shared" si="4643"/>
        <v>AB$14</v>
      </c>
      <c r="AC3537" s="183" t="str">
        <f t="shared" si="4643"/>
        <v>AC$14</v>
      </c>
      <c r="AD3537" s="183" t="str">
        <f t="shared" si="4643"/>
        <v>AD$14</v>
      </c>
      <c r="AE3537" s="183" t="str">
        <f t="shared" si="4643"/>
        <v>AE$14</v>
      </c>
      <c r="AF3537" s="183" t="str">
        <f t="shared" si="4643"/>
        <v>AF$14</v>
      </c>
      <c r="AG3537" s="183" t="str">
        <f t="shared" si="4643"/>
        <v>AG$14</v>
      </c>
      <c r="AH3537" s="183" t="str">
        <f t="shared" si="4643"/>
        <v>AH$14</v>
      </c>
      <c r="AI3537" s="183" t="str">
        <f t="shared" si="4643"/>
        <v>AI$14</v>
      </c>
      <c r="AJ3537" s="183" t="str">
        <f t="shared" si="4643"/>
        <v>AJ$14</v>
      </c>
      <c r="AK3537" s="183" t="str">
        <f t="shared" si="4643"/>
        <v>AK$14</v>
      </c>
      <c r="AL3537" s="183" t="str">
        <f t="shared" si="4643"/>
        <v>AL$14</v>
      </c>
      <c r="AM3537" s="183" t="str">
        <f t="shared" si="4643"/>
        <v>AM$14</v>
      </c>
      <c r="AN3537" s="183" t="str">
        <f t="shared" si="4643"/>
        <v>AN$14</v>
      </c>
      <c r="AO3537" s="183" t="str">
        <f t="shared" si="4643"/>
        <v>AO$14</v>
      </c>
      <c r="AP3537" s="183" t="str">
        <f t="shared" si="4643"/>
        <v>AP$14</v>
      </c>
      <c r="AQ3537" s="183" t="str">
        <f t="shared" si="4643"/>
        <v>AQ$14</v>
      </c>
      <c r="AR3537" s="183" t="str">
        <f t="shared" si="4643"/>
        <v>AR$14</v>
      </c>
      <c r="AS3537" s="183" t="str">
        <f t="shared" si="4643"/>
        <v>AS$14</v>
      </c>
      <c r="AT3537" s="183" t="str">
        <f t="shared" si="4643"/>
        <v>AT$14</v>
      </c>
      <c r="AU3537" s="183" t="str">
        <f t="shared" si="4643"/>
        <v>AU$14</v>
      </c>
      <c r="AV3537" s="183" t="str">
        <f t="shared" si="4643"/>
        <v>AV$14</v>
      </c>
      <c r="AW3537" s="183" t="str">
        <f t="shared" si="4643"/>
        <v>AW$14</v>
      </c>
      <c r="AX3537" s="183" t="str">
        <f t="shared" si="4643"/>
        <v>AX$14</v>
      </c>
      <c r="AY3537" s="183" t="str">
        <f t="shared" si="4643"/>
        <v>AY$14</v>
      </c>
      <c r="AZ3537" s="183" t="str">
        <f t="shared" si="4643"/>
        <v>AZ$14</v>
      </c>
      <c r="BA3537" s="183" t="str">
        <f t="shared" si="4643"/>
        <v>BA$14</v>
      </c>
      <c r="BB3537" s="183" t="str">
        <f t="shared" si="4643"/>
        <v>BB$14</v>
      </c>
      <c r="BC3537" s="183" t="str">
        <f t="shared" si="4643"/>
        <v>BC$14</v>
      </c>
      <c r="BD3537" s="183" t="str">
        <f t="shared" si="4643"/>
        <v>BD$14</v>
      </c>
      <c r="BE3537" s="183" t="str">
        <f t="shared" si="4643"/>
        <v>BE$14</v>
      </c>
      <c r="BF3537" s="183" t="str">
        <f t="shared" si="4643"/>
        <v>BF$14</v>
      </c>
      <c r="BG3537" s="183" t="str">
        <f t="shared" si="4643"/>
        <v>BG$14</v>
      </c>
      <c r="BH3537" s="183" t="str">
        <f t="shared" si="4643"/>
        <v>BH$14</v>
      </c>
      <c r="BI3537" s="183" t="str">
        <f t="shared" si="4643"/>
        <v>BI$14</v>
      </c>
      <c r="BJ3537" s="183" t="str">
        <f t="shared" si="4643"/>
        <v>BJ$14</v>
      </c>
      <c r="BK3537" s="183" t="str">
        <f t="shared" si="4643"/>
        <v>BK$14</v>
      </c>
      <c r="BL3537" s="183" t="str">
        <f t="shared" si="4643"/>
        <v>BL$14</v>
      </c>
      <c r="BM3537" s="183" t="str">
        <f t="shared" si="4643"/>
        <v>BM$14</v>
      </c>
      <c r="BN3537" s="183" t="str">
        <f t="shared" si="4643"/>
        <v>BN$14</v>
      </c>
      <c r="BO3537" s="183" t="str">
        <f t="shared" si="4643"/>
        <v>BO$14</v>
      </c>
      <c r="BP3537" s="183" t="str">
        <f t="shared" si="4643"/>
        <v>BP$14</v>
      </c>
      <c r="BQ3537" s="183" t="str">
        <f t="shared" si="4643"/>
        <v>BQ$14</v>
      </c>
      <c r="BR3537" s="183" t="str">
        <f t="shared" si="4643"/>
        <v>BR$14</v>
      </c>
      <c r="BS3537" s="183" t="str">
        <f t="shared" si="4643"/>
        <v>BS$14</v>
      </c>
      <c r="BT3537" s="183" t="str">
        <f t="shared" si="4643"/>
        <v>BT$14</v>
      </c>
      <c r="BU3537" s="183" t="str">
        <f t="shared" si="4643"/>
        <v>BU$14</v>
      </c>
      <c r="BV3537" s="183" t="str">
        <f t="shared" si="4643"/>
        <v>BV$14</v>
      </c>
      <c r="BW3537" s="183" t="str">
        <f t="shared" si="4643"/>
        <v>BW$14</v>
      </c>
      <c r="BX3537" s="183" t="str">
        <f t="shared" si="4643"/>
        <v>BX$14</v>
      </c>
      <c r="BY3537" s="183" t="str">
        <f t="shared" si="4643"/>
        <v>BY$14</v>
      </c>
      <c r="BZ3537" s="183" t="str">
        <f t="shared" si="4643"/>
        <v>BZ$14</v>
      </c>
      <c r="CA3537" s="183" t="str">
        <f t="shared" si="4643"/>
        <v>CA$14</v>
      </c>
      <c r="CB3537" s="183" t="str">
        <f t="shared" si="4643"/>
        <v>CB$14</v>
      </c>
      <c r="CC3537" s="183" t="str">
        <f t="shared" si="4643"/>
        <v>CC$14</v>
      </c>
      <c r="CD3537" s="183" t="str">
        <f t="shared" si="4643"/>
        <v>CD$14</v>
      </c>
      <c r="CE3537" s="183" t="str">
        <f t="shared" ref="CE3537:CL3537" si="4644">CE$18</f>
        <v>CE$14</v>
      </c>
      <c r="CF3537" s="183" t="str">
        <f t="shared" si="4644"/>
        <v>CF$14</v>
      </c>
      <c r="CG3537" s="183" t="str">
        <f t="shared" si="4644"/>
        <v>CG$14</v>
      </c>
      <c r="CH3537" s="183" t="str">
        <f t="shared" si="4644"/>
        <v>CH$14</v>
      </c>
      <c r="CI3537" s="183" t="str">
        <f t="shared" si="4644"/>
        <v>CI$14</v>
      </c>
      <c r="CJ3537" s="183" t="str">
        <f t="shared" si="4644"/>
        <v>CJ$14</v>
      </c>
      <c r="CK3537" s="183" t="str">
        <f t="shared" si="4644"/>
        <v>CK$14</v>
      </c>
      <c r="CL3537" s="183" t="str">
        <f t="shared" si="4644"/>
        <v>CL$14</v>
      </c>
    </row>
    <row r="3538" spans="2:90" x14ac:dyDescent="0.4">
      <c r="B3538" s="168" t="s">
        <v>462</v>
      </c>
      <c r="C3538" s="193"/>
      <c r="D3538" s="193"/>
      <c r="E3538" s="193" t="s">
        <v>906</v>
      </c>
      <c r="F3538" s="193"/>
      <c r="G3538" s="193"/>
      <c r="H3538" s="193"/>
      <c r="I3538" s="194"/>
      <c r="J3538" s="194"/>
      <c r="K3538" s="195"/>
      <c r="L3538" s="195"/>
      <c r="M3538" s="195"/>
      <c r="N3538" s="195"/>
      <c r="O3538" s="195"/>
      <c r="P3538" s="195"/>
      <c r="R3538" s="195"/>
      <c r="S3538" s="183" t="str">
        <f t="shared" ref="S3538:CD3538" si="4645">S$19</f>
        <v>S$15</v>
      </c>
      <c r="T3538" s="183" t="str">
        <f t="shared" si="4645"/>
        <v>T$15</v>
      </c>
      <c r="U3538" s="183" t="str">
        <f t="shared" si="4645"/>
        <v>U$15</v>
      </c>
      <c r="V3538" s="183" t="str">
        <f t="shared" si="4645"/>
        <v>V$15</v>
      </c>
      <c r="W3538" s="183" t="str">
        <f t="shared" si="4645"/>
        <v>W$15</v>
      </c>
      <c r="X3538" s="183" t="str">
        <f t="shared" si="4645"/>
        <v>X$15</v>
      </c>
      <c r="Y3538" s="183" t="str">
        <f t="shared" si="4645"/>
        <v>Y$15</v>
      </c>
      <c r="Z3538" s="183" t="str">
        <f t="shared" si="4645"/>
        <v>Z$15</v>
      </c>
      <c r="AA3538" s="183" t="str">
        <f t="shared" si="4645"/>
        <v>AA$15</v>
      </c>
      <c r="AB3538" s="183" t="str">
        <f t="shared" si="4645"/>
        <v>AB$15</v>
      </c>
      <c r="AC3538" s="183" t="str">
        <f t="shared" si="4645"/>
        <v>AC$15</v>
      </c>
      <c r="AD3538" s="183" t="str">
        <f t="shared" si="4645"/>
        <v>AD$15</v>
      </c>
      <c r="AE3538" s="183" t="str">
        <f t="shared" si="4645"/>
        <v>AE$15</v>
      </c>
      <c r="AF3538" s="183" t="str">
        <f t="shared" si="4645"/>
        <v>AF$15</v>
      </c>
      <c r="AG3538" s="183" t="str">
        <f t="shared" si="4645"/>
        <v>AG$15</v>
      </c>
      <c r="AH3538" s="183" t="str">
        <f t="shared" si="4645"/>
        <v>AH$15</v>
      </c>
      <c r="AI3538" s="183" t="str">
        <f t="shared" si="4645"/>
        <v>AI$15</v>
      </c>
      <c r="AJ3538" s="183" t="str">
        <f t="shared" si="4645"/>
        <v>AJ$15</v>
      </c>
      <c r="AK3538" s="183" t="str">
        <f t="shared" si="4645"/>
        <v>AK$15</v>
      </c>
      <c r="AL3538" s="183" t="str">
        <f t="shared" si="4645"/>
        <v>AL$15</v>
      </c>
      <c r="AM3538" s="183" t="str">
        <f t="shared" si="4645"/>
        <v>AM$15</v>
      </c>
      <c r="AN3538" s="183" t="str">
        <f t="shared" si="4645"/>
        <v>AN$15</v>
      </c>
      <c r="AO3538" s="183" t="str">
        <f t="shared" si="4645"/>
        <v>AO$15</v>
      </c>
      <c r="AP3538" s="183" t="str">
        <f t="shared" si="4645"/>
        <v>AP$15</v>
      </c>
      <c r="AQ3538" s="183" t="str">
        <f t="shared" si="4645"/>
        <v>AQ$15</v>
      </c>
      <c r="AR3538" s="183" t="str">
        <f t="shared" si="4645"/>
        <v>AR$15</v>
      </c>
      <c r="AS3538" s="183" t="str">
        <f t="shared" si="4645"/>
        <v>AS$15</v>
      </c>
      <c r="AT3538" s="183" t="str">
        <f t="shared" si="4645"/>
        <v>AT$15</v>
      </c>
      <c r="AU3538" s="183" t="str">
        <f t="shared" si="4645"/>
        <v>AU$15</v>
      </c>
      <c r="AV3538" s="183" t="str">
        <f t="shared" si="4645"/>
        <v>AV$15</v>
      </c>
      <c r="AW3538" s="183" t="str">
        <f t="shared" si="4645"/>
        <v>AW$15</v>
      </c>
      <c r="AX3538" s="183" t="str">
        <f t="shared" si="4645"/>
        <v>AX$15</v>
      </c>
      <c r="AY3538" s="183" t="str">
        <f t="shared" si="4645"/>
        <v>AY$15</v>
      </c>
      <c r="AZ3538" s="183" t="str">
        <f t="shared" si="4645"/>
        <v>AZ$15</v>
      </c>
      <c r="BA3538" s="183" t="str">
        <f t="shared" si="4645"/>
        <v>BA$15</v>
      </c>
      <c r="BB3538" s="183" t="str">
        <f t="shared" si="4645"/>
        <v>BB$15</v>
      </c>
      <c r="BC3538" s="183" t="str">
        <f t="shared" si="4645"/>
        <v>BC$15</v>
      </c>
      <c r="BD3538" s="183" t="str">
        <f t="shared" si="4645"/>
        <v>BD$15</v>
      </c>
      <c r="BE3538" s="183" t="str">
        <f t="shared" si="4645"/>
        <v>BE$15</v>
      </c>
      <c r="BF3538" s="183" t="str">
        <f t="shared" si="4645"/>
        <v>BF$15</v>
      </c>
      <c r="BG3538" s="183" t="str">
        <f t="shared" si="4645"/>
        <v>BG$15</v>
      </c>
      <c r="BH3538" s="183" t="str">
        <f t="shared" si="4645"/>
        <v>BH$15</v>
      </c>
      <c r="BI3538" s="183" t="str">
        <f t="shared" si="4645"/>
        <v>BI$15</v>
      </c>
      <c r="BJ3538" s="183" t="str">
        <f t="shared" si="4645"/>
        <v>BJ$15</v>
      </c>
      <c r="BK3538" s="183" t="str">
        <f t="shared" si="4645"/>
        <v>BK$15</v>
      </c>
      <c r="BL3538" s="183" t="str">
        <f t="shared" si="4645"/>
        <v>BL$15</v>
      </c>
      <c r="BM3538" s="183" t="str">
        <f t="shared" si="4645"/>
        <v>BM$15</v>
      </c>
      <c r="BN3538" s="183" t="str">
        <f t="shared" si="4645"/>
        <v>BN$15</v>
      </c>
      <c r="BO3538" s="183" t="str">
        <f t="shared" si="4645"/>
        <v>BO$15</v>
      </c>
      <c r="BP3538" s="183" t="str">
        <f t="shared" si="4645"/>
        <v>BP$15</v>
      </c>
      <c r="BQ3538" s="183" t="str">
        <f t="shared" si="4645"/>
        <v>BQ$15</v>
      </c>
      <c r="BR3538" s="183" t="str">
        <f t="shared" si="4645"/>
        <v>BR$15</v>
      </c>
      <c r="BS3538" s="183" t="str">
        <f t="shared" si="4645"/>
        <v>BS$15</v>
      </c>
      <c r="BT3538" s="183" t="str">
        <f t="shared" si="4645"/>
        <v>BT$15</v>
      </c>
      <c r="BU3538" s="183" t="str">
        <f t="shared" si="4645"/>
        <v>BU$15</v>
      </c>
      <c r="BV3538" s="183" t="str">
        <f t="shared" si="4645"/>
        <v>BV$15</v>
      </c>
      <c r="BW3538" s="183" t="str">
        <f t="shared" si="4645"/>
        <v>BW$15</v>
      </c>
      <c r="BX3538" s="183" t="str">
        <f t="shared" si="4645"/>
        <v>BX$15</v>
      </c>
      <c r="BY3538" s="183" t="str">
        <f t="shared" si="4645"/>
        <v>BY$15</v>
      </c>
      <c r="BZ3538" s="183" t="str">
        <f t="shared" si="4645"/>
        <v>BZ$15</v>
      </c>
      <c r="CA3538" s="183" t="str">
        <f t="shared" si="4645"/>
        <v>CA$15</v>
      </c>
      <c r="CB3538" s="183" t="str">
        <f t="shared" si="4645"/>
        <v>CB$15</v>
      </c>
      <c r="CC3538" s="183" t="str">
        <f t="shared" si="4645"/>
        <v>CC$15</v>
      </c>
      <c r="CD3538" s="183" t="str">
        <f t="shared" si="4645"/>
        <v>CD$15</v>
      </c>
      <c r="CE3538" s="183" t="str">
        <f t="shared" ref="CE3538:CL3538" si="4646">CE$19</f>
        <v>CE$15</v>
      </c>
      <c r="CF3538" s="183" t="str">
        <f t="shared" si="4646"/>
        <v>CF$15</v>
      </c>
      <c r="CG3538" s="183" t="str">
        <f t="shared" si="4646"/>
        <v>CG$15</v>
      </c>
      <c r="CH3538" s="183" t="str">
        <f t="shared" si="4646"/>
        <v>CH$15</v>
      </c>
      <c r="CI3538" s="183" t="str">
        <f t="shared" si="4646"/>
        <v>CI$15</v>
      </c>
      <c r="CJ3538" s="183" t="str">
        <f t="shared" si="4646"/>
        <v>CJ$15</v>
      </c>
      <c r="CK3538" s="183" t="str">
        <f t="shared" si="4646"/>
        <v>CK$15</v>
      </c>
      <c r="CL3538" s="183" t="str">
        <f t="shared" si="4646"/>
        <v>CL$15</v>
      </c>
    </row>
    <row r="3539" spans="2:90" x14ac:dyDescent="0.4">
      <c r="B3539" s="70" t="s">
        <v>994</v>
      </c>
      <c r="C3539" s="48"/>
      <c r="D3539" s="48" t="s">
        <v>995</v>
      </c>
      <c r="E3539" s="48" t="s">
        <v>995</v>
      </c>
      <c r="F3539" s="48" t="s">
        <v>521</v>
      </c>
      <c r="G3539" s="48" t="s">
        <v>393</v>
      </c>
      <c r="H3539" s="48"/>
      <c r="I3539" s="277"/>
      <c r="J3539" s="277"/>
      <c r="K3539" s="48"/>
      <c r="L3539" s="48"/>
      <c r="M3539" s="48"/>
      <c r="N3539" s="48"/>
      <c r="O3539" s="48"/>
      <c r="P3539" s="48"/>
      <c r="R3539" s="70"/>
      <c r="S3539" s="278"/>
      <c r="T3539" s="278"/>
      <c r="U3539" s="278"/>
      <c r="V3539" s="278"/>
      <c r="W3539" s="278"/>
      <c r="X3539" s="278"/>
      <c r="Y3539" s="278"/>
      <c r="Z3539" s="278"/>
      <c r="AA3539" s="278"/>
      <c r="AB3539" s="278"/>
      <c r="AC3539" s="278"/>
      <c r="AD3539" s="278"/>
      <c r="AE3539" s="278"/>
      <c r="AF3539" s="278"/>
      <c r="AG3539" s="278"/>
      <c r="AH3539" s="278"/>
      <c r="AI3539" s="278"/>
      <c r="AJ3539" s="278"/>
      <c r="AK3539" s="278"/>
      <c r="AL3539" s="278"/>
      <c r="AM3539" s="278"/>
      <c r="AN3539" s="278"/>
      <c r="AO3539" s="278"/>
      <c r="AP3539" s="278"/>
      <c r="AQ3539" s="278"/>
      <c r="AR3539" s="278"/>
      <c r="AS3539" s="278"/>
      <c r="AT3539" s="278"/>
      <c r="AU3539" s="278"/>
      <c r="AV3539" s="278"/>
      <c r="AW3539" s="278"/>
      <c r="AX3539" s="278"/>
      <c r="AY3539" s="278"/>
      <c r="AZ3539" s="278"/>
      <c r="BA3539" s="278"/>
      <c r="BB3539" s="278"/>
      <c r="BC3539" s="278"/>
      <c r="BD3539" s="278"/>
      <c r="BE3539" s="278"/>
      <c r="BF3539" s="278"/>
      <c r="BG3539" s="278"/>
      <c r="BH3539" s="278"/>
      <c r="BI3539" s="278"/>
      <c r="BJ3539" s="278"/>
      <c r="BK3539" s="278"/>
      <c r="BL3539" s="278"/>
      <c r="BM3539" s="278"/>
      <c r="BN3539" s="278"/>
      <c r="BO3539" s="278"/>
      <c r="BP3539" s="278"/>
      <c r="BQ3539" s="278"/>
      <c r="BR3539" s="278"/>
      <c r="BS3539" s="278"/>
      <c r="BT3539" s="278"/>
      <c r="BU3539" s="278"/>
      <c r="BV3539" s="278"/>
      <c r="BW3539" s="278"/>
      <c r="BX3539" s="278"/>
      <c r="BY3539" s="278"/>
      <c r="BZ3539" s="278"/>
      <c r="CA3539" s="278"/>
      <c r="CB3539" s="278"/>
      <c r="CC3539" s="278"/>
      <c r="CD3539" s="278"/>
      <c r="CE3539" s="278"/>
      <c r="CF3539" s="278"/>
      <c r="CG3539" s="278"/>
      <c r="CH3539" s="278"/>
      <c r="CI3539" s="278"/>
      <c r="CJ3539" s="278"/>
      <c r="CK3539" s="278"/>
      <c r="CL3539" s="278"/>
    </row>
    <row r="3540" spans="2:90" x14ac:dyDescent="0.4">
      <c r="B3540" s="120" t="str">
        <f>"Driver: "&amp;'IS BS CF'!$B$51</f>
        <v>Driver: Pre-Tax Income</v>
      </c>
      <c r="C3540" s="31"/>
      <c r="D3540" s="31" t="s">
        <v>995</v>
      </c>
      <c r="E3540" s="31" t="s">
        <v>906</v>
      </c>
      <c r="F3540" s="31"/>
      <c r="G3540" s="31" t="str">
        <f t="shared" ref="G3540" si="4647">E3540</f>
        <v/>
      </c>
      <c r="H3540" s="31"/>
      <c r="I3540" s="73"/>
      <c r="J3540" s="73"/>
      <c r="K3540" s="119">
        <f ca="1">+'IS BS CF'!K$51</f>
        <v>3208532.9641229627</v>
      </c>
      <c r="L3540" s="119">
        <f ca="1">+'IS BS CF'!L$51</f>
        <v>28909066.269367095</v>
      </c>
      <c r="M3540" s="119">
        <f ca="1">+'IS BS CF'!M$51</f>
        <v>83203665.598588988</v>
      </c>
      <c r="N3540" s="119">
        <f ca="1">+'IS BS CF'!N$51</f>
        <v>166730380.76670283</v>
      </c>
      <c r="O3540" s="119">
        <f ca="1">+'IS BS CF'!O$51</f>
        <v>279851165.84050143</v>
      </c>
      <c r="P3540" s="119">
        <f ca="1">+'IS BS CF'!P$51</f>
        <v>422761579.43793267</v>
      </c>
      <c r="Q3540" s="119">
        <f>+'IS BS CF'!Q$51</f>
        <v>0</v>
      </c>
      <c r="R3540" s="119">
        <f>+'IS BS CF'!R$51</f>
        <v>0</v>
      </c>
      <c r="S3540" s="119">
        <f ca="1">+'IS BS CF'!S$51</f>
        <v>-38862.533333333333</v>
      </c>
      <c r="T3540" s="119">
        <f ca="1">+'IS BS CF'!T$51</f>
        <v>-38862.533333333333</v>
      </c>
      <c r="U3540" s="119">
        <f ca="1">+'IS BS CF'!U$51</f>
        <v>-28044.733333333337</v>
      </c>
      <c r="V3540" s="119">
        <f ca="1">+'IS BS CF'!V$51</f>
        <v>3556.6208333333198</v>
      </c>
      <c r="W3540" s="119">
        <f ca="1">+'IS BS CF'!W$51</f>
        <v>54636.240624999969</v>
      </c>
      <c r="X3540" s="119">
        <f ca="1">+'IS BS CF'!X$51</f>
        <v>124220.21276041662</v>
      </c>
      <c r="Y3540" s="119">
        <f ca="1">+'IS BS CF'!Y$51</f>
        <v>211383.31962239579</v>
      </c>
      <c r="Z3540" s="119">
        <f ca="1">+'IS BS CF'!Z$51</f>
        <v>315246.60447460931</v>
      </c>
      <c r="AA3540" s="119">
        <f ca="1">+'IS BS CF'!AA$51</f>
        <v>434975.0584175454</v>
      </c>
      <c r="AB3540" s="119">
        <f ca="1">+'IS BS CF'!AB$51</f>
        <v>569775.42299666803</v>
      </c>
      <c r="AC3540" s="119">
        <f ca="1">+'IS BS CF'!AC$51</f>
        <v>718894.102680168</v>
      </c>
      <c r="AD3540" s="119">
        <f ca="1">+'IS BS CF'!AD$51</f>
        <v>881615.18171282636</v>
      </c>
      <c r="AE3540" s="119">
        <f ca="1">+'IS BS CF'!AE$51</f>
        <v>1044620.8682259131</v>
      </c>
      <c r="AF3540" s="119">
        <f ca="1">+'IS BS CF'!AF$51</f>
        <v>1230661.1968146174</v>
      </c>
      <c r="AG3540" s="119">
        <f ca="1">+'IS BS CF'!AG$51</f>
        <v>1433602.069390553</v>
      </c>
      <c r="AH3540" s="119">
        <f ca="1">+'IS BS CF'!AH$51</f>
        <v>1657799.2487543589</v>
      </c>
      <c r="AI3540" s="119">
        <f ca="1">+'IS BS CF'!AI$51</f>
        <v>1902058.194149974</v>
      </c>
      <c r="AJ3540" s="119">
        <f ca="1">+'IS BS CF'!AJ$51</f>
        <v>2165375.8172758087</v>
      </c>
      <c r="AK3540" s="119">
        <f ca="1">+'IS BS CF'!AK$51</f>
        <v>2446799.1842453512</v>
      </c>
      <c r="AL3540" s="119">
        <f ca="1">+'IS BS CF'!AL$51</f>
        <v>2745423.0078664171</v>
      </c>
      <c r="AM3540" s="119">
        <f ca="1">+'IS BS CF'!AM$51</f>
        <v>3060387.2653064295</v>
      </c>
      <c r="AN3540" s="119">
        <f ca="1">+'IS BS CF'!AN$51</f>
        <v>3390874.9348744415</v>
      </c>
      <c r="AO3540" s="119">
        <f ca="1">+'IS BS CF'!AO$51</f>
        <v>3736109.8459640513</v>
      </c>
      <c r="AP3540" s="119">
        <f ca="1">+'IS BS CF'!AP$51</f>
        <v>4095354.6364991819</v>
      </c>
      <c r="AQ3540" s="119">
        <f ca="1">+'IS BS CF'!AQ$51</f>
        <v>4466148.5295075569</v>
      </c>
      <c r="AR3540" s="119">
        <f ca="1">+'IS BS CF'!AR$51</f>
        <v>4851346.6217155112</v>
      </c>
      <c r="AS3540" s="119">
        <f ca="1">+'IS BS CF'!AS$51</f>
        <v>5253911.2447297359</v>
      </c>
      <c r="AT3540" s="119">
        <f ca="1">+'IS BS CF'!AT$51</f>
        <v>5678174.8620099155</v>
      </c>
      <c r="AU3540" s="119">
        <f ca="1">+'IS BS CF'!AU$51</f>
        <v>6122920.798426087</v>
      </c>
      <c r="AV3540" s="119">
        <f ca="1">+'IS BS CF'!AV$51</f>
        <v>6587124.9380214484</v>
      </c>
      <c r="AW3540" s="119">
        <f ca="1">+'IS BS CF'!AW$51</f>
        <v>7069814.3706370415</v>
      </c>
      <c r="AX3540" s="119">
        <f ca="1">+'IS BS CF'!AX$51</f>
        <v>7570064.8316218574</v>
      </c>
      <c r="AY3540" s="119">
        <f ca="1">+'IS BS CF'!AY$51</f>
        <v>8086998.2695574304</v>
      </c>
      <c r="AZ3540" s="119">
        <f ca="1">+'IS BS CF'!AZ$51</f>
        <v>8619780.5355962273</v>
      </c>
      <c r="BA3540" s="119">
        <f ca="1">+'IS BS CF'!BA$51</f>
        <v>9167619.1883330811</v>
      </c>
      <c r="BB3540" s="119">
        <f ca="1">+'IS BS CF'!BB$51</f>
        <v>9729761.4084330928</v>
      </c>
      <c r="BC3540" s="119">
        <f ca="1">+'IS BS CF'!BC$51</f>
        <v>10303643.720378106</v>
      </c>
      <c r="BD3540" s="119">
        <f ca="1">+'IS BS CF'!BD$51</f>
        <v>10892283.299018366</v>
      </c>
      <c r="BE3540" s="119">
        <f ca="1">+'IS BS CF'!BE$51</f>
        <v>11498541.209143279</v>
      </c>
      <c r="BF3540" s="119">
        <f ca="1">+'IS BS CF'!BF$51</f>
        <v>12126737.324178616</v>
      </c>
      <c r="BG3540" s="119">
        <f ca="1">+'IS BS CF'!BG$51</f>
        <v>12775643.008462183</v>
      </c>
      <c r="BH3540" s="119">
        <f ca="1">+'IS BS CF'!BH$51</f>
        <v>13444222.783531576</v>
      </c>
      <c r="BI3540" s="119">
        <f ca="1">+'IS BS CF'!BI$51</f>
        <v>14131492.944847498</v>
      </c>
      <c r="BJ3540" s="119">
        <f ca="1">+'IS BS CF'!BJ$51</f>
        <v>14836518.973097622</v>
      </c>
      <c r="BK3540" s="119">
        <f ca="1">+'IS BS CF'!BK$51</f>
        <v>15558413.074935241</v>
      </c>
      <c r="BL3540" s="119">
        <f ca="1">+'IS BS CF'!BL$51</f>
        <v>16296331.846680978</v>
      </c>
      <c r="BM3540" s="119">
        <f ca="1">+'IS BS CF'!BM$51</f>
        <v>17049474.054839429</v>
      </c>
      <c r="BN3540" s="119">
        <f ca="1">+'IS BS CF'!BN$51</f>
        <v>17817078.527589954</v>
      </c>
      <c r="BO3540" s="119">
        <f ca="1">+'IS BS CF'!BO$51</f>
        <v>18596481.439695455</v>
      </c>
      <c r="BP3540" s="119">
        <f ca="1">+'IS BS CF'!BP$51</f>
        <v>19390877.257602807</v>
      </c>
      <c r="BQ3540" s="119">
        <f ca="1">+'IS BS CF'!BQ$51</f>
        <v>20203027.470031459</v>
      </c>
      <c r="BR3540" s="119">
        <f ca="1">+'IS BS CF'!BR$51</f>
        <v>21037245.147255346</v>
      </c>
      <c r="BS3540" s="119">
        <f ca="1">+'IS BS CF'!BS$51</f>
        <v>21892295.190618034</v>
      </c>
      <c r="BT3540" s="119">
        <f ca="1">+'IS BS CF'!BT$51</f>
        <v>22767135.981812596</v>
      </c>
      <c r="BU3540" s="119">
        <f ca="1">+'IS BS CF'!BU$51</f>
        <v>23660777.983447425</v>
      </c>
      <c r="BV3540" s="119">
        <f ca="1">+'IS BS CF'!BV$51</f>
        <v>24572281.135000512</v>
      </c>
      <c r="BW3540" s="119">
        <f ca="1">+'IS BS CF'!BW$51</f>
        <v>25500752.378975943</v>
      </c>
      <c r="BX3540" s="119">
        <f ca="1">+'IS BS CF'!BX$51</f>
        <v>26445343.3107526</v>
      </c>
      <c r="BY3540" s="119">
        <f ca="1">+'IS BS CF'!BY$51</f>
        <v>27405247.945940431</v>
      </c>
      <c r="BZ3540" s="119">
        <f ca="1">+'IS BS CF'!BZ$51</f>
        <v>28379700.59936887</v>
      </c>
      <c r="CA3540" s="119">
        <f ca="1">+'IS BS CF'!CA$51</f>
        <v>29365936.122518007</v>
      </c>
      <c r="CB3540" s="119">
        <f ca="1">+'IS BS CF'!CB$51</f>
        <v>30367338.979737166</v>
      </c>
      <c r="CC3540" s="119">
        <f ca="1">+'IS BS CF'!CC$51</f>
        <v>31386569.754512038</v>
      </c>
      <c r="CD3540" s="119">
        <f ca="1">+'IS BS CF'!CD$51</f>
        <v>32427937.840964835</v>
      </c>
      <c r="CE3540" s="119">
        <f ca="1">+'IS BS CF'!CE$51</f>
        <v>33490204.648095001</v>
      </c>
      <c r="CF3540" s="119">
        <f ca="1">+'IS BS CF'!CF$51</f>
        <v>34572325.239868641</v>
      </c>
      <c r="CG3540" s="119">
        <f ca="1">+'IS BS CF'!CG$51</f>
        <v>35673306.927053608</v>
      </c>
      <c r="CH3540" s="119">
        <f ca="1">+'IS BS CF'!CH$51</f>
        <v>36792206.654879332</v>
      </c>
      <c r="CI3540" s="119">
        <f ca="1">+'IS BS CF'!CI$51</f>
        <v>37928128.521313757</v>
      </c>
      <c r="CJ3540" s="119">
        <f ca="1">+'IS BS CF'!CJ$51</f>
        <v>39080221.419426471</v>
      </c>
      <c r="CK3540" s="119">
        <f ca="1">+'IS BS CF'!CK$51</f>
        <v>40247676.797633551</v>
      </c>
      <c r="CL3540" s="119">
        <f ca="1">+'IS BS CF'!CL$51</f>
        <v>41429726.531930268</v>
      </c>
    </row>
    <row r="3541" spans="2:90" x14ac:dyDescent="0.4">
      <c r="B3541" s="139" t="str">
        <f>"% of EBITDA - "&amp;SUBSTITUTE(B3540,":","")</f>
        <v>% of EBITDA - Driver Pre-Tax Income</v>
      </c>
      <c r="C3541" s="12"/>
      <c r="D3541" s="12" t="s">
        <v>995</v>
      </c>
      <c r="E3541" s="12" t="s">
        <v>906</v>
      </c>
      <c r="F3541" s="12"/>
      <c r="G3541" s="12" t="str">
        <f>E3541</f>
        <v/>
      </c>
      <c r="H3541" s="12"/>
      <c r="I3541" s="60"/>
      <c r="J3541" s="60"/>
      <c r="K3541" s="16">
        <v>0.25</v>
      </c>
      <c r="L3541" s="16">
        <v>0.25</v>
      </c>
      <c r="M3541" s="16">
        <v>0.25</v>
      </c>
      <c r="N3541" s="16">
        <v>0.25</v>
      </c>
      <c r="O3541" s="16">
        <v>0.25</v>
      </c>
      <c r="P3541" s="16">
        <v>0.25</v>
      </c>
      <c r="R3541" s="19"/>
      <c r="S3541" s="144" cm="1">
        <f t="array" ref="S3541">INDEX($K:$P,ROW(),MATCH(S$3,$K$2:$P$2,0))</f>
        <v>0.25</v>
      </c>
      <c r="T3541" s="144" cm="1">
        <f t="array" ref="T3541">INDEX($K:$P,ROW(),MATCH(T$3,$K$2:$P$2,0))</f>
        <v>0.25</v>
      </c>
      <c r="U3541" s="144" cm="1">
        <f t="array" ref="U3541">INDEX($K:$P,ROW(),MATCH(U$3,$K$2:$P$2,0))</f>
        <v>0.25</v>
      </c>
      <c r="V3541" s="144" cm="1">
        <f t="array" ref="V3541">INDEX($K:$P,ROW(),MATCH(V$3,$K$2:$P$2,0))</f>
        <v>0.25</v>
      </c>
      <c r="W3541" s="144" cm="1">
        <f t="array" ref="W3541">INDEX($K:$P,ROW(),MATCH(W$3,$K$2:$P$2,0))</f>
        <v>0.25</v>
      </c>
      <c r="X3541" s="144" cm="1">
        <f t="array" ref="X3541">INDEX($K:$P,ROW(),MATCH(X$3,$K$2:$P$2,0))</f>
        <v>0.25</v>
      </c>
      <c r="Y3541" s="144" cm="1">
        <f t="array" ref="Y3541">INDEX($K:$P,ROW(),MATCH(Y$3,$K$2:$P$2,0))</f>
        <v>0.25</v>
      </c>
      <c r="Z3541" s="144" cm="1">
        <f t="array" ref="Z3541">INDEX($K:$P,ROW(),MATCH(Z$3,$K$2:$P$2,0))</f>
        <v>0.25</v>
      </c>
      <c r="AA3541" s="144" cm="1">
        <f t="array" ref="AA3541">INDEX($K:$P,ROW(),MATCH(AA$3,$K$2:$P$2,0))</f>
        <v>0.25</v>
      </c>
      <c r="AB3541" s="144" cm="1">
        <f t="array" ref="AB3541">INDEX($K:$P,ROW(),MATCH(AB$3,$K$2:$P$2,0))</f>
        <v>0.25</v>
      </c>
      <c r="AC3541" s="144" cm="1">
        <f t="array" ref="AC3541">INDEX($K:$P,ROW(),MATCH(AC$3,$K$2:$P$2,0))</f>
        <v>0.25</v>
      </c>
      <c r="AD3541" s="144" cm="1">
        <f t="array" ref="AD3541">INDEX($K:$P,ROW(),MATCH(AD$3,$K$2:$P$2,0))</f>
        <v>0.25</v>
      </c>
      <c r="AE3541" s="144" cm="1">
        <f t="array" ref="AE3541">INDEX($K:$P,ROW(),MATCH(AE$3,$K$2:$P$2,0))</f>
        <v>0.25</v>
      </c>
      <c r="AF3541" s="144" cm="1">
        <f t="array" ref="AF3541">INDEX($K:$P,ROW(),MATCH(AF$3,$K$2:$P$2,0))</f>
        <v>0.25</v>
      </c>
      <c r="AG3541" s="144" cm="1">
        <f t="array" ref="AG3541">INDEX($K:$P,ROW(),MATCH(AG$3,$K$2:$P$2,0))</f>
        <v>0.25</v>
      </c>
      <c r="AH3541" s="144" cm="1">
        <f t="array" ref="AH3541">INDEX($K:$P,ROW(),MATCH(AH$3,$K$2:$P$2,0))</f>
        <v>0.25</v>
      </c>
      <c r="AI3541" s="144" cm="1">
        <f t="array" ref="AI3541">INDEX($K:$P,ROW(),MATCH(AI$3,$K$2:$P$2,0))</f>
        <v>0.25</v>
      </c>
      <c r="AJ3541" s="144" cm="1">
        <f t="array" ref="AJ3541">INDEX($K:$P,ROW(),MATCH(AJ$3,$K$2:$P$2,0))</f>
        <v>0.25</v>
      </c>
      <c r="AK3541" s="144" cm="1">
        <f t="array" ref="AK3541">INDEX($K:$P,ROW(),MATCH(AK$3,$K$2:$P$2,0))</f>
        <v>0.25</v>
      </c>
      <c r="AL3541" s="144" cm="1">
        <f t="array" ref="AL3541">INDEX($K:$P,ROW(),MATCH(AL$3,$K$2:$P$2,0))</f>
        <v>0.25</v>
      </c>
      <c r="AM3541" s="144" cm="1">
        <f t="array" ref="AM3541">INDEX($K:$P,ROW(),MATCH(AM$3,$K$2:$P$2,0))</f>
        <v>0.25</v>
      </c>
      <c r="AN3541" s="144" cm="1">
        <f t="array" ref="AN3541">INDEX($K:$P,ROW(),MATCH(AN$3,$K$2:$P$2,0))</f>
        <v>0.25</v>
      </c>
      <c r="AO3541" s="144" cm="1">
        <f t="array" ref="AO3541">INDEX($K:$P,ROW(),MATCH(AO$3,$K$2:$P$2,0))</f>
        <v>0.25</v>
      </c>
      <c r="AP3541" s="144" cm="1">
        <f t="array" ref="AP3541">INDEX($K:$P,ROW(),MATCH(AP$3,$K$2:$P$2,0))</f>
        <v>0.25</v>
      </c>
      <c r="AQ3541" s="144" cm="1">
        <f t="array" ref="AQ3541">INDEX($K:$P,ROW(),MATCH(AQ$3,$K$2:$P$2,0))</f>
        <v>0.25</v>
      </c>
      <c r="AR3541" s="144" cm="1">
        <f t="array" ref="AR3541">INDEX($K:$P,ROW(),MATCH(AR$3,$K$2:$P$2,0))</f>
        <v>0.25</v>
      </c>
      <c r="AS3541" s="144" cm="1">
        <f t="array" ref="AS3541">INDEX($K:$P,ROW(),MATCH(AS$3,$K$2:$P$2,0))</f>
        <v>0.25</v>
      </c>
      <c r="AT3541" s="144" cm="1">
        <f t="array" ref="AT3541">INDEX($K:$P,ROW(),MATCH(AT$3,$K$2:$P$2,0))</f>
        <v>0.25</v>
      </c>
      <c r="AU3541" s="144" cm="1">
        <f t="array" ref="AU3541">INDEX($K:$P,ROW(),MATCH(AU$3,$K$2:$P$2,0))</f>
        <v>0.25</v>
      </c>
      <c r="AV3541" s="144" cm="1">
        <f t="array" ref="AV3541">INDEX($K:$P,ROW(),MATCH(AV$3,$K$2:$P$2,0))</f>
        <v>0.25</v>
      </c>
      <c r="AW3541" s="144" cm="1">
        <f t="array" ref="AW3541">INDEX($K:$P,ROW(),MATCH(AW$3,$K$2:$P$2,0))</f>
        <v>0.25</v>
      </c>
      <c r="AX3541" s="144" cm="1">
        <f t="array" ref="AX3541">INDEX($K:$P,ROW(),MATCH(AX$3,$K$2:$P$2,0))</f>
        <v>0.25</v>
      </c>
      <c r="AY3541" s="144" cm="1">
        <f t="array" ref="AY3541">INDEX($K:$P,ROW(),MATCH(AY$3,$K$2:$P$2,0))</f>
        <v>0.25</v>
      </c>
      <c r="AZ3541" s="144" cm="1">
        <f t="array" ref="AZ3541">INDEX($K:$P,ROW(),MATCH(AZ$3,$K$2:$P$2,0))</f>
        <v>0.25</v>
      </c>
      <c r="BA3541" s="144" cm="1">
        <f t="array" ref="BA3541">INDEX($K:$P,ROW(),MATCH(BA$3,$K$2:$P$2,0))</f>
        <v>0.25</v>
      </c>
      <c r="BB3541" s="144" cm="1">
        <f t="array" ref="BB3541">INDEX($K:$P,ROW(),MATCH(BB$3,$K$2:$P$2,0))</f>
        <v>0.25</v>
      </c>
      <c r="BC3541" s="144" cm="1">
        <f t="array" ref="BC3541">INDEX($K:$P,ROW(),MATCH(BC$3,$K$2:$P$2,0))</f>
        <v>0.25</v>
      </c>
      <c r="BD3541" s="144" cm="1">
        <f t="array" ref="BD3541">INDEX($K:$P,ROW(),MATCH(BD$3,$K$2:$P$2,0))</f>
        <v>0.25</v>
      </c>
      <c r="BE3541" s="144" cm="1">
        <f t="array" ref="BE3541">INDEX($K:$P,ROW(),MATCH(BE$3,$K$2:$P$2,0))</f>
        <v>0.25</v>
      </c>
      <c r="BF3541" s="144" cm="1">
        <f t="array" ref="BF3541">INDEX($K:$P,ROW(),MATCH(BF$3,$K$2:$P$2,0))</f>
        <v>0.25</v>
      </c>
      <c r="BG3541" s="144" cm="1">
        <f t="array" ref="BG3541">INDEX($K:$P,ROW(),MATCH(BG$3,$K$2:$P$2,0))</f>
        <v>0.25</v>
      </c>
      <c r="BH3541" s="144" cm="1">
        <f t="array" ref="BH3541">INDEX($K:$P,ROW(),MATCH(BH$3,$K$2:$P$2,0))</f>
        <v>0.25</v>
      </c>
      <c r="BI3541" s="144" cm="1">
        <f t="array" ref="BI3541">INDEX($K:$P,ROW(),MATCH(BI$3,$K$2:$P$2,0))</f>
        <v>0.25</v>
      </c>
      <c r="BJ3541" s="144" cm="1">
        <f t="array" ref="BJ3541">INDEX($K:$P,ROW(),MATCH(BJ$3,$K$2:$P$2,0))</f>
        <v>0.25</v>
      </c>
      <c r="BK3541" s="144" cm="1">
        <f t="array" ref="BK3541">INDEX($K:$P,ROW(),MATCH(BK$3,$K$2:$P$2,0))</f>
        <v>0.25</v>
      </c>
      <c r="BL3541" s="144" cm="1">
        <f t="array" ref="BL3541">INDEX($K:$P,ROW(),MATCH(BL$3,$K$2:$P$2,0))</f>
        <v>0.25</v>
      </c>
      <c r="BM3541" s="144" cm="1">
        <f t="array" ref="BM3541">INDEX($K:$P,ROW(),MATCH(BM$3,$K$2:$P$2,0))</f>
        <v>0.25</v>
      </c>
      <c r="BN3541" s="144" cm="1">
        <f t="array" ref="BN3541">INDEX($K:$P,ROW(),MATCH(BN$3,$K$2:$P$2,0))</f>
        <v>0.25</v>
      </c>
      <c r="BO3541" s="144" cm="1">
        <f t="array" ref="BO3541">INDEX($K:$P,ROW(),MATCH(BO$3,$K$2:$P$2,0))</f>
        <v>0.25</v>
      </c>
      <c r="BP3541" s="144" cm="1">
        <f t="array" ref="BP3541">INDEX($K:$P,ROW(),MATCH(BP$3,$K$2:$P$2,0))</f>
        <v>0.25</v>
      </c>
      <c r="BQ3541" s="144" cm="1">
        <f t="array" ref="BQ3541">INDEX($K:$P,ROW(),MATCH(BQ$3,$K$2:$P$2,0))</f>
        <v>0.25</v>
      </c>
      <c r="BR3541" s="144" cm="1">
        <f t="array" ref="BR3541">INDEX($K:$P,ROW(),MATCH(BR$3,$K$2:$P$2,0))</f>
        <v>0.25</v>
      </c>
      <c r="BS3541" s="144" cm="1">
        <f t="array" ref="BS3541">INDEX($K:$P,ROW(),MATCH(BS$3,$K$2:$P$2,0))</f>
        <v>0.25</v>
      </c>
      <c r="BT3541" s="144" cm="1">
        <f t="array" ref="BT3541">INDEX($K:$P,ROW(),MATCH(BT$3,$K$2:$P$2,0))</f>
        <v>0.25</v>
      </c>
      <c r="BU3541" s="144" cm="1">
        <f t="array" ref="BU3541">INDEX($K:$P,ROW(),MATCH(BU$3,$K$2:$P$2,0))</f>
        <v>0.25</v>
      </c>
      <c r="BV3541" s="144" cm="1">
        <f t="array" ref="BV3541">INDEX($K:$P,ROW(),MATCH(BV$3,$K$2:$P$2,0))</f>
        <v>0.25</v>
      </c>
      <c r="BW3541" s="144" cm="1">
        <f t="array" ref="BW3541">INDEX($K:$P,ROW(),MATCH(BW$3,$K$2:$P$2,0))</f>
        <v>0.25</v>
      </c>
      <c r="BX3541" s="144" cm="1">
        <f t="array" ref="BX3541">INDEX($K:$P,ROW(),MATCH(BX$3,$K$2:$P$2,0))</f>
        <v>0.25</v>
      </c>
      <c r="BY3541" s="144" cm="1">
        <f t="array" ref="BY3541">INDEX($K:$P,ROW(),MATCH(BY$3,$K$2:$P$2,0))</f>
        <v>0.25</v>
      </c>
      <c r="BZ3541" s="144" cm="1">
        <f t="array" ref="BZ3541">INDEX($K:$P,ROW(),MATCH(BZ$3,$K$2:$P$2,0))</f>
        <v>0.25</v>
      </c>
      <c r="CA3541" s="144" cm="1">
        <f t="array" ref="CA3541">INDEX($K:$P,ROW(),MATCH(CA$3,$K$2:$P$2,0))</f>
        <v>0.25</v>
      </c>
      <c r="CB3541" s="144" cm="1">
        <f t="array" ref="CB3541">INDEX($K:$P,ROW(),MATCH(CB$3,$K$2:$P$2,0))</f>
        <v>0.25</v>
      </c>
      <c r="CC3541" s="144" cm="1">
        <f t="array" ref="CC3541">INDEX($K:$P,ROW(),MATCH(CC$3,$K$2:$P$2,0))</f>
        <v>0.25</v>
      </c>
      <c r="CD3541" s="144" cm="1">
        <f t="array" ref="CD3541">INDEX($K:$P,ROW(),MATCH(CD$3,$K$2:$P$2,0))</f>
        <v>0.25</v>
      </c>
      <c r="CE3541" s="144" cm="1">
        <f t="array" ref="CE3541">INDEX($K:$P,ROW(),MATCH(CE$3,$K$2:$P$2,0))</f>
        <v>0.25</v>
      </c>
      <c r="CF3541" s="144" cm="1">
        <f t="array" ref="CF3541">INDEX($K:$P,ROW(),MATCH(CF$3,$K$2:$P$2,0))</f>
        <v>0.25</v>
      </c>
      <c r="CG3541" s="144" cm="1">
        <f t="array" ref="CG3541">INDEX($K:$P,ROW(),MATCH(CG$3,$K$2:$P$2,0))</f>
        <v>0.25</v>
      </c>
      <c r="CH3541" s="144" cm="1">
        <f t="array" ref="CH3541">INDEX($K:$P,ROW(),MATCH(CH$3,$K$2:$P$2,0))</f>
        <v>0.25</v>
      </c>
      <c r="CI3541" s="144" cm="1">
        <f t="array" ref="CI3541">INDEX($K:$P,ROW(),MATCH(CI$3,$K$2:$P$2,0))</f>
        <v>0.25</v>
      </c>
      <c r="CJ3541" s="144" cm="1">
        <f t="array" ref="CJ3541">INDEX($K:$P,ROW(),MATCH(CJ$3,$K$2:$P$2,0))</f>
        <v>0.25</v>
      </c>
      <c r="CK3541" s="144" cm="1">
        <f t="array" ref="CK3541">INDEX($K:$P,ROW(),MATCH(CK$3,$K$2:$P$2,0))</f>
        <v>0.25</v>
      </c>
      <c r="CL3541" s="144" cm="1">
        <f t="array" ref="CL3541">INDEX($K:$P,ROW(),MATCH(CL$3,$K$2:$P$2,0))</f>
        <v>0.25</v>
      </c>
    </row>
    <row r="3542" spans="2:90" x14ac:dyDescent="0.4">
      <c r="B3542" s="121" t="str">
        <f>SUBSTITUTE(B3539,":","")</f>
        <v>Income Tax</v>
      </c>
      <c r="C3542" t="s">
        <v>993</v>
      </c>
      <c r="D3542" t="s">
        <v>995</v>
      </c>
      <c r="E3542" t="s">
        <v>906</v>
      </c>
      <c r="G3542" t="str">
        <f>E3542</f>
        <v/>
      </c>
      <c r="K3542" s="432">
        <f ca="1">SUMIF($3:$3,K$2,3542:3542)</f>
        <v>-802133.24103074067</v>
      </c>
      <c r="L3542" s="432">
        <f ca="1">SUMIF($3:$3,L$2,3542:3542)</f>
        <v>-7227266.5673417738</v>
      </c>
      <c r="M3542" s="432">
        <f ca="1">SUMIF($3:$3,M$2,3542:3542)</f>
        <v>-20800916.399647247</v>
      </c>
      <c r="N3542" s="432">
        <f ca="1">SUMIF($3:$3,N$2,3542:3542)</f>
        <v>-41682595.191675708</v>
      </c>
      <c r="O3542" s="432">
        <f ca="1">SUMIF($3:$3,O$2,3542:3542)</f>
        <v>-69962791.460125357</v>
      </c>
      <c r="P3542" s="432">
        <f ca="1">SUMIF($3:$3,P$2,3542:3542)</f>
        <v>-105690394.85948317</v>
      </c>
      <c r="S3542" s="432">
        <f ca="1">-S3541*S3540</f>
        <v>9715.6333333333332</v>
      </c>
      <c r="T3542" s="432">
        <f t="shared" ref="T3542" ca="1" si="4648">-T3541*T3540</f>
        <v>9715.6333333333332</v>
      </c>
      <c r="U3542" s="432">
        <f t="shared" ref="U3542" ca="1" si="4649">-U3541*U3540</f>
        <v>7011.1833333333343</v>
      </c>
      <c r="V3542" s="432">
        <f t="shared" ref="V3542" ca="1" si="4650">-V3541*V3540</f>
        <v>-889.15520833332994</v>
      </c>
      <c r="W3542" s="432">
        <f t="shared" ref="W3542" ca="1" si="4651">-W3541*W3540</f>
        <v>-13659.060156249992</v>
      </c>
      <c r="X3542" s="432">
        <f t="shared" ref="X3542" ca="1" si="4652">-X3541*X3540</f>
        <v>-31055.053190104154</v>
      </c>
      <c r="Y3542" s="432">
        <f t="shared" ref="Y3542" ca="1" si="4653">-Y3541*Y3540</f>
        <v>-52845.829905598948</v>
      </c>
      <c r="Z3542" s="432">
        <f t="shared" ref="Z3542" ca="1" si="4654">-Z3541*Z3540</f>
        <v>-78811.651118652328</v>
      </c>
      <c r="AA3542" s="432">
        <f t="shared" ref="AA3542" ca="1" si="4655">-AA3541*AA3540</f>
        <v>-108743.76460438635</v>
      </c>
      <c r="AB3542" s="432">
        <f t="shared" ref="AB3542" ca="1" si="4656">-AB3541*AB3540</f>
        <v>-142443.85574916701</v>
      </c>
      <c r="AC3542" s="432">
        <f t="shared" ref="AC3542" ca="1" si="4657">-AC3541*AC3540</f>
        <v>-179723.525670042</v>
      </c>
      <c r="AD3542" s="432">
        <f t="shared" ref="AD3542" ca="1" si="4658">-AD3541*AD3540</f>
        <v>-220403.79542820659</v>
      </c>
      <c r="AE3542" s="432">
        <f t="shared" ref="AE3542" ca="1" si="4659">-AE3541*AE3540</f>
        <v>-261155.21705647829</v>
      </c>
      <c r="AF3542" s="432">
        <f t="shared" ref="AF3542" ca="1" si="4660">-AF3541*AF3540</f>
        <v>-307665.29920365434</v>
      </c>
      <c r="AG3542" s="432">
        <f t="shared" ref="AG3542" ca="1" si="4661">-AG3541*AG3540</f>
        <v>-358400.51734763826</v>
      </c>
      <c r="AH3542" s="432">
        <f t="shared" ref="AH3542" ca="1" si="4662">-AH3541*AH3540</f>
        <v>-414449.81218858971</v>
      </c>
      <c r="AI3542" s="432">
        <f t="shared" ref="AI3542" ca="1" si="4663">-AI3541*AI3540</f>
        <v>-475514.54853749351</v>
      </c>
      <c r="AJ3542" s="432">
        <f t="shared" ref="AJ3542" ca="1" si="4664">-AJ3541*AJ3540</f>
        <v>-541343.95431895216</v>
      </c>
      <c r="AK3542" s="432">
        <f t="shared" ref="AK3542" ca="1" si="4665">-AK3541*AK3540</f>
        <v>-611699.79606133781</v>
      </c>
      <c r="AL3542" s="432">
        <f t="shared" ref="AL3542" ca="1" si="4666">-AL3541*AL3540</f>
        <v>-686355.75196660426</v>
      </c>
      <c r="AM3542" s="432">
        <f t="shared" ref="AM3542" ca="1" si="4667">-AM3541*AM3540</f>
        <v>-765096.81632660737</v>
      </c>
      <c r="AN3542" s="432">
        <f t="shared" ref="AN3542" ca="1" si="4668">-AN3541*AN3540</f>
        <v>-847718.73371861037</v>
      </c>
      <c r="AO3542" s="432">
        <f t="shared" ref="AO3542" ca="1" si="4669">-AO3541*AO3540</f>
        <v>-934027.46149101283</v>
      </c>
      <c r="AP3542" s="432">
        <f t="shared" ref="AP3542" ca="1" si="4670">-AP3541*AP3540</f>
        <v>-1023838.6591247955</v>
      </c>
      <c r="AQ3542" s="432">
        <f t="shared" ref="AQ3542" ca="1" si="4671">-AQ3541*AQ3540</f>
        <v>-1116537.1323768892</v>
      </c>
      <c r="AR3542" s="432">
        <f t="shared" ref="AR3542" ca="1" si="4672">-AR3541*AR3540</f>
        <v>-1212836.6554288778</v>
      </c>
      <c r="AS3542" s="432">
        <f t="shared" ref="AS3542" ca="1" si="4673">-AS3541*AS3540</f>
        <v>-1313477.811182434</v>
      </c>
      <c r="AT3542" s="432">
        <f t="shared" ref="AT3542" ca="1" si="4674">-AT3541*AT3540</f>
        <v>-1419543.7155024789</v>
      </c>
      <c r="AU3542" s="432">
        <f t="shared" ref="AU3542" ca="1" si="4675">-AU3541*AU3540</f>
        <v>-1530730.1996065218</v>
      </c>
      <c r="AV3542" s="432">
        <f t="shared" ref="AV3542" ca="1" si="4676">-AV3541*AV3540</f>
        <v>-1646781.2345053621</v>
      </c>
      <c r="AW3542" s="432">
        <f t="shared" ref="AW3542" ca="1" si="4677">-AW3541*AW3540</f>
        <v>-1767453.5926592604</v>
      </c>
      <c r="AX3542" s="432">
        <f t="shared" ref="AX3542" ca="1" si="4678">-AX3541*AX3540</f>
        <v>-1892516.2079054643</v>
      </c>
      <c r="AY3542" s="432">
        <f t="shared" ref="AY3542" ca="1" si="4679">-AY3541*AY3540</f>
        <v>-2021749.5673893576</v>
      </c>
      <c r="AZ3542" s="432">
        <f t="shared" ref="AZ3542" ca="1" si="4680">-AZ3541*AZ3540</f>
        <v>-2154945.1338990568</v>
      </c>
      <c r="BA3542" s="432">
        <f t="shared" ref="BA3542" ca="1" si="4681">-BA3541*BA3540</f>
        <v>-2291904.7970832703</v>
      </c>
      <c r="BB3542" s="432">
        <f t="shared" ref="BB3542" ca="1" si="4682">-BB3541*BB3540</f>
        <v>-2432440.3521082732</v>
      </c>
      <c r="BC3542" s="432">
        <f t="shared" ref="BC3542" ca="1" si="4683">-BC3541*BC3540</f>
        <v>-2575910.9300945266</v>
      </c>
      <c r="BD3542" s="432">
        <f t="shared" ref="BD3542" ca="1" si="4684">-BD3541*BD3540</f>
        <v>-2723070.8247545916</v>
      </c>
      <c r="BE3542" s="432">
        <f t="shared" ref="BE3542" ca="1" si="4685">-BE3541*BE3540</f>
        <v>-2874635.3022858198</v>
      </c>
      <c r="BF3542" s="432">
        <f t="shared" ref="BF3542" ca="1" si="4686">-BF3541*BF3540</f>
        <v>-3031684.3310446539</v>
      </c>
      <c r="BG3542" s="432">
        <f t="shared" ref="BG3542" ca="1" si="4687">-BG3541*BG3540</f>
        <v>-3193910.7521155458</v>
      </c>
      <c r="BH3542" s="432">
        <f t="shared" ref="BH3542" ca="1" si="4688">-BH3541*BH3540</f>
        <v>-3361055.6958828941</v>
      </c>
      <c r="BI3542" s="432">
        <f t="shared" ref="BI3542" ca="1" si="4689">-BI3541*BI3540</f>
        <v>-3532873.2362118745</v>
      </c>
      <c r="BJ3542" s="432">
        <f t="shared" ref="BJ3542" ca="1" si="4690">-BJ3541*BJ3540</f>
        <v>-3709129.7432744056</v>
      </c>
      <c r="BK3542" s="432">
        <f t="shared" ref="BK3542" ca="1" si="4691">-BK3541*BK3540</f>
        <v>-3889603.2687338102</v>
      </c>
      <c r="BL3542" s="432">
        <f t="shared" ref="BL3542" ca="1" si="4692">-BL3541*BL3540</f>
        <v>-4074082.9616702446</v>
      </c>
      <c r="BM3542" s="432">
        <f t="shared" ref="BM3542" ca="1" si="4693">-BM3541*BM3540</f>
        <v>-4262368.5137098571</v>
      </c>
      <c r="BN3542" s="432">
        <f t="shared" ref="BN3542" ca="1" si="4694">-BN3541*BN3540</f>
        <v>-4454269.6318974886</v>
      </c>
      <c r="BO3542" s="432">
        <f t="shared" ref="BO3542" ca="1" si="4695">-BO3541*BO3540</f>
        <v>-4649120.3599238638</v>
      </c>
      <c r="BP3542" s="432">
        <f t="shared" ref="BP3542" ca="1" si="4696">-BP3541*BP3540</f>
        <v>-4847719.3144007018</v>
      </c>
      <c r="BQ3542" s="432">
        <f t="shared" ref="BQ3542" ca="1" si="4697">-BQ3541*BQ3540</f>
        <v>-5050756.8675078647</v>
      </c>
      <c r="BR3542" s="432">
        <f t="shared" ref="BR3542" ca="1" si="4698">-BR3541*BR3540</f>
        <v>-5259311.2868138365</v>
      </c>
      <c r="BS3542" s="432">
        <f t="shared" ref="BS3542" ca="1" si="4699">-BS3541*BS3540</f>
        <v>-5473073.7976545086</v>
      </c>
      <c r="BT3542" s="432">
        <f t="shared" ref="BT3542" ca="1" si="4700">-BT3541*BT3540</f>
        <v>-5691783.9954531491</v>
      </c>
      <c r="BU3542" s="432">
        <f t="shared" ref="BU3542" ca="1" si="4701">-BU3541*BU3540</f>
        <v>-5915194.4958618563</v>
      </c>
      <c r="BV3542" s="432">
        <f t="shared" ref="BV3542" ca="1" si="4702">-BV3541*BV3540</f>
        <v>-6143070.283750128</v>
      </c>
      <c r="BW3542" s="432">
        <f t="shared" ref="BW3542" ca="1" si="4703">-BW3541*BW3540</f>
        <v>-6375188.0947439857</v>
      </c>
      <c r="BX3542" s="432">
        <f t="shared" ref="BX3542" ca="1" si="4704">-BX3541*BX3540</f>
        <v>-6611335.8276881501</v>
      </c>
      <c r="BY3542" s="432">
        <f t="shared" ref="BY3542" ca="1" si="4705">-BY3541*BY3540</f>
        <v>-6851311.9864851078</v>
      </c>
      <c r="BZ3542" s="432">
        <f t="shared" ref="BZ3542" ca="1" si="4706">-BZ3541*BZ3540</f>
        <v>-7094925.1498422176</v>
      </c>
      <c r="CA3542" s="432">
        <f t="shared" ref="CA3542" ca="1" si="4707">-CA3541*CA3540</f>
        <v>-7341484.0306295017</v>
      </c>
      <c r="CB3542" s="432">
        <f t="shared" ref="CB3542" ca="1" si="4708">-CB3541*CB3540</f>
        <v>-7591834.7449342916</v>
      </c>
      <c r="CC3542" s="432">
        <f t="shared" ref="CC3542" ca="1" si="4709">-CC3541*CC3540</f>
        <v>-7846642.4386280095</v>
      </c>
      <c r="CD3542" s="432">
        <f t="shared" ref="CD3542" ca="1" si="4710">-CD3541*CD3540</f>
        <v>-8106984.4602412088</v>
      </c>
      <c r="CE3542" s="432">
        <f t="shared" ref="CE3542" ca="1" si="4711">-CE3541*CE3540</f>
        <v>-8372551.1620237501</v>
      </c>
      <c r="CF3542" s="432">
        <f t="shared" ref="CF3542" ca="1" si="4712">-CF3541*CF3540</f>
        <v>-8643081.3099671602</v>
      </c>
      <c r="CG3542" s="432">
        <f t="shared" ref="CG3542" ca="1" si="4713">-CG3541*CG3540</f>
        <v>-8918326.731763402</v>
      </c>
      <c r="CH3542" s="432">
        <f t="shared" ref="CH3542" ca="1" si="4714">-CH3541*CH3540</f>
        <v>-9198051.6637198329</v>
      </c>
      <c r="CI3542" s="432">
        <f t="shared" ref="CI3542" ca="1" si="4715">-CI3541*CI3540</f>
        <v>-9482032.1303284392</v>
      </c>
      <c r="CJ3542" s="432">
        <f t="shared" ref="CJ3542" ca="1" si="4716">-CJ3541*CJ3540</f>
        <v>-9770055.3548566177</v>
      </c>
      <c r="CK3542" s="432">
        <f t="shared" ref="CK3542" ca="1" si="4717">-CK3541*CK3540</f>
        <v>-10061919.199408388</v>
      </c>
      <c r="CL3542" s="432">
        <f t="shared" ref="CL3542" ca="1" si="4718">-CL3541*CL3540</f>
        <v>-10357431.632982567</v>
      </c>
    </row>
    <row r="3543" spans="2:90" x14ac:dyDescent="0.4">
      <c r="B3543" s="121"/>
      <c r="D3543" t="s">
        <v>995</v>
      </c>
      <c r="E3543" t="s">
        <v>906</v>
      </c>
      <c r="G3543" t="str">
        <f t="shared" ref="G3543:G3546" si="4719">E3543</f>
        <v/>
      </c>
      <c r="K3543" s="33"/>
      <c r="L3543" s="33"/>
      <c r="M3543" s="33"/>
      <c r="N3543" s="33"/>
      <c r="O3543" s="33"/>
      <c r="P3543" s="33"/>
      <c r="S3543" s="33"/>
      <c r="T3543" s="33"/>
      <c r="U3543" s="33"/>
      <c r="V3543" s="33"/>
      <c r="W3543" s="33"/>
      <c r="X3543" s="33"/>
      <c r="Y3543" s="33"/>
      <c r="Z3543" s="33"/>
      <c r="AA3543" s="33"/>
      <c r="AB3543" s="33"/>
      <c r="AC3543" s="33"/>
      <c r="AD3543" s="33"/>
      <c r="AE3543" s="33"/>
      <c r="AF3543" s="33"/>
      <c r="AG3543" s="33"/>
      <c r="AH3543" s="33"/>
      <c r="AI3543" s="33"/>
      <c r="AJ3543" s="33"/>
      <c r="AK3543" s="33"/>
      <c r="AL3543" s="33"/>
      <c r="AM3543" s="33"/>
      <c r="AN3543" s="33"/>
      <c r="AO3543" s="33"/>
      <c r="AP3543" s="33"/>
      <c r="AQ3543" s="33"/>
      <c r="AR3543" s="33"/>
      <c r="AS3543" s="33"/>
      <c r="AT3543" s="33"/>
      <c r="AU3543" s="33"/>
      <c r="AV3543" s="33"/>
      <c r="AW3543" s="33"/>
      <c r="AX3543" s="33"/>
      <c r="AY3543" s="33"/>
      <c r="AZ3543" s="33"/>
      <c r="BA3543" s="33"/>
      <c r="BB3543" s="33"/>
      <c r="BC3543" s="33"/>
      <c r="BD3543" s="33"/>
      <c r="BE3543" s="33"/>
      <c r="BF3543" s="33"/>
      <c r="BG3543" s="33"/>
      <c r="BH3543" s="33"/>
      <c r="BI3543" s="33"/>
      <c r="BJ3543" s="33"/>
      <c r="BK3543" s="33"/>
      <c r="BL3543" s="33"/>
      <c r="BM3543" s="33"/>
      <c r="BN3543" s="33"/>
      <c r="BO3543" s="33"/>
      <c r="BP3543" s="33"/>
      <c r="BQ3543" s="33"/>
      <c r="BR3543" s="33"/>
      <c r="BS3543" s="33"/>
      <c r="BT3543" s="33"/>
      <c r="BU3543" s="33"/>
      <c r="BV3543" s="33"/>
      <c r="BW3543" s="33"/>
      <c r="BX3543" s="33"/>
      <c r="BY3543" s="33"/>
      <c r="BZ3543" s="33"/>
      <c r="CA3543" s="33"/>
      <c r="CB3543" s="33"/>
      <c r="CC3543" s="33"/>
      <c r="CD3543" s="33"/>
      <c r="CE3543" s="33"/>
      <c r="CF3543" s="33"/>
      <c r="CG3543" s="33"/>
      <c r="CH3543" s="33"/>
      <c r="CI3543" s="33"/>
      <c r="CJ3543" s="33"/>
      <c r="CK3543" s="33"/>
      <c r="CL3543" s="33"/>
    </row>
    <row r="3544" spans="2:90" x14ac:dyDescent="0.4">
      <c r="B3544" s="121" t="s">
        <v>812</v>
      </c>
      <c r="C3544" t="s">
        <v>224</v>
      </c>
      <c r="D3544" t="s">
        <v>995</v>
      </c>
      <c r="E3544" t="s">
        <v>906</v>
      </c>
      <c r="G3544" t="str">
        <f t="shared" si="4719"/>
        <v/>
      </c>
      <c r="K3544" s="33">
        <f ca="1">SUMIF($4:$4,K$2,3544:3544)</f>
        <v>0</v>
      </c>
      <c r="L3544" s="33">
        <f ca="1">SUMIF($4:$4,L$2,3544:3544)</f>
        <v>0</v>
      </c>
      <c r="M3544" s="33">
        <f ca="1">SUMIF($4:$4,M$2,3544:3544)</f>
        <v>0</v>
      </c>
      <c r="N3544" s="33">
        <f ca="1">SUMIF($4:$4,N$2,3544:3544)</f>
        <v>0</v>
      </c>
      <c r="O3544" s="33">
        <f ca="1">SUMIF($4:$4,O$2,3544:3544)</f>
        <v>0</v>
      </c>
      <c r="P3544" s="33">
        <f ca="1">SUMIF($4:$4,P$2,3544:3544)</f>
        <v>0</v>
      </c>
      <c r="S3544" s="33">
        <f ca="1">+MAX(0,R3544+S3542)</f>
        <v>9715.6333333333332</v>
      </c>
      <c r="T3544" s="33">
        <f t="shared" ref="T3544:CE3544" ca="1" si="4720">+MAX(0,S3544+T3542)</f>
        <v>19431.266666666666</v>
      </c>
      <c r="U3544" s="33">
        <f t="shared" ca="1" si="4720"/>
        <v>26442.45</v>
      </c>
      <c r="V3544" s="33">
        <f t="shared" ca="1" si="4720"/>
        <v>25553.294791666671</v>
      </c>
      <c r="W3544" s="33">
        <f t="shared" ca="1" si="4720"/>
        <v>11894.234635416678</v>
      </c>
      <c r="X3544" s="33">
        <f t="shared" ca="1" si="4720"/>
        <v>0</v>
      </c>
      <c r="Y3544" s="33">
        <f t="shared" ca="1" si="4720"/>
        <v>0</v>
      </c>
      <c r="Z3544" s="33">
        <f t="shared" ca="1" si="4720"/>
        <v>0</v>
      </c>
      <c r="AA3544" s="33">
        <f t="shared" ca="1" si="4720"/>
        <v>0</v>
      </c>
      <c r="AB3544" s="33">
        <f t="shared" ca="1" si="4720"/>
        <v>0</v>
      </c>
      <c r="AC3544" s="33">
        <f t="shared" ca="1" si="4720"/>
        <v>0</v>
      </c>
      <c r="AD3544" s="33">
        <f t="shared" ca="1" si="4720"/>
        <v>0</v>
      </c>
      <c r="AE3544" s="33">
        <f t="shared" ca="1" si="4720"/>
        <v>0</v>
      </c>
      <c r="AF3544" s="33">
        <f t="shared" ca="1" si="4720"/>
        <v>0</v>
      </c>
      <c r="AG3544" s="33">
        <f t="shared" ca="1" si="4720"/>
        <v>0</v>
      </c>
      <c r="AH3544" s="33">
        <f t="shared" ca="1" si="4720"/>
        <v>0</v>
      </c>
      <c r="AI3544" s="33">
        <f t="shared" ca="1" si="4720"/>
        <v>0</v>
      </c>
      <c r="AJ3544" s="33">
        <f t="shared" ca="1" si="4720"/>
        <v>0</v>
      </c>
      <c r="AK3544" s="33">
        <f t="shared" ca="1" si="4720"/>
        <v>0</v>
      </c>
      <c r="AL3544" s="33">
        <f t="shared" ca="1" si="4720"/>
        <v>0</v>
      </c>
      <c r="AM3544" s="33">
        <f t="shared" ca="1" si="4720"/>
        <v>0</v>
      </c>
      <c r="AN3544" s="33">
        <f t="shared" ca="1" si="4720"/>
        <v>0</v>
      </c>
      <c r="AO3544" s="33">
        <f t="shared" ca="1" si="4720"/>
        <v>0</v>
      </c>
      <c r="AP3544" s="33">
        <f t="shared" ca="1" si="4720"/>
        <v>0</v>
      </c>
      <c r="AQ3544" s="33">
        <f t="shared" ca="1" si="4720"/>
        <v>0</v>
      </c>
      <c r="AR3544" s="33">
        <f t="shared" ca="1" si="4720"/>
        <v>0</v>
      </c>
      <c r="AS3544" s="33">
        <f t="shared" ca="1" si="4720"/>
        <v>0</v>
      </c>
      <c r="AT3544" s="33">
        <f t="shared" ca="1" si="4720"/>
        <v>0</v>
      </c>
      <c r="AU3544" s="33">
        <f t="shared" ca="1" si="4720"/>
        <v>0</v>
      </c>
      <c r="AV3544" s="33">
        <f t="shared" ca="1" si="4720"/>
        <v>0</v>
      </c>
      <c r="AW3544" s="33">
        <f t="shared" ca="1" si="4720"/>
        <v>0</v>
      </c>
      <c r="AX3544" s="33">
        <f t="shared" ca="1" si="4720"/>
        <v>0</v>
      </c>
      <c r="AY3544" s="33">
        <f t="shared" ca="1" si="4720"/>
        <v>0</v>
      </c>
      <c r="AZ3544" s="33">
        <f t="shared" ca="1" si="4720"/>
        <v>0</v>
      </c>
      <c r="BA3544" s="33">
        <f t="shared" ca="1" si="4720"/>
        <v>0</v>
      </c>
      <c r="BB3544" s="33">
        <f t="shared" ca="1" si="4720"/>
        <v>0</v>
      </c>
      <c r="BC3544" s="33">
        <f t="shared" ca="1" si="4720"/>
        <v>0</v>
      </c>
      <c r="BD3544" s="33">
        <f t="shared" ca="1" si="4720"/>
        <v>0</v>
      </c>
      <c r="BE3544" s="33">
        <f t="shared" ca="1" si="4720"/>
        <v>0</v>
      </c>
      <c r="BF3544" s="33">
        <f t="shared" ca="1" si="4720"/>
        <v>0</v>
      </c>
      <c r="BG3544" s="33">
        <f t="shared" ca="1" si="4720"/>
        <v>0</v>
      </c>
      <c r="BH3544" s="33">
        <f t="shared" ca="1" si="4720"/>
        <v>0</v>
      </c>
      <c r="BI3544" s="33">
        <f t="shared" ca="1" si="4720"/>
        <v>0</v>
      </c>
      <c r="BJ3544" s="33">
        <f t="shared" ca="1" si="4720"/>
        <v>0</v>
      </c>
      <c r="BK3544" s="33">
        <f t="shared" ca="1" si="4720"/>
        <v>0</v>
      </c>
      <c r="BL3544" s="33">
        <f t="shared" ca="1" si="4720"/>
        <v>0</v>
      </c>
      <c r="BM3544" s="33">
        <f t="shared" ca="1" si="4720"/>
        <v>0</v>
      </c>
      <c r="BN3544" s="33">
        <f t="shared" ca="1" si="4720"/>
        <v>0</v>
      </c>
      <c r="BO3544" s="33">
        <f t="shared" ca="1" si="4720"/>
        <v>0</v>
      </c>
      <c r="BP3544" s="33">
        <f t="shared" ca="1" si="4720"/>
        <v>0</v>
      </c>
      <c r="BQ3544" s="33">
        <f t="shared" ca="1" si="4720"/>
        <v>0</v>
      </c>
      <c r="BR3544" s="33">
        <f t="shared" ca="1" si="4720"/>
        <v>0</v>
      </c>
      <c r="BS3544" s="33">
        <f t="shared" ca="1" si="4720"/>
        <v>0</v>
      </c>
      <c r="BT3544" s="33">
        <f t="shared" ca="1" si="4720"/>
        <v>0</v>
      </c>
      <c r="BU3544" s="33">
        <f t="shared" ca="1" si="4720"/>
        <v>0</v>
      </c>
      <c r="BV3544" s="33">
        <f t="shared" ca="1" si="4720"/>
        <v>0</v>
      </c>
      <c r="BW3544" s="33">
        <f t="shared" ca="1" si="4720"/>
        <v>0</v>
      </c>
      <c r="BX3544" s="33">
        <f t="shared" ca="1" si="4720"/>
        <v>0</v>
      </c>
      <c r="BY3544" s="33">
        <f t="shared" ca="1" si="4720"/>
        <v>0</v>
      </c>
      <c r="BZ3544" s="33">
        <f t="shared" ca="1" si="4720"/>
        <v>0</v>
      </c>
      <c r="CA3544" s="33">
        <f t="shared" ca="1" si="4720"/>
        <v>0</v>
      </c>
      <c r="CB3544" s="33">
        <f t="shared" ca="1" si="4720"/>
        <v>0</v>
      </c>
      <c r="CC3544" s="33">
        <f t="shared" ca="1" si="4720"/>
        <v>0</v>
      </c>
      <c r="CD3544" s="33">
        <f t="shared" ca="1" si="4720"/>
        <v>0</v>
      </c>
      <c r="CE3544" s="33">
        <f t="shared" ca="1" si="4720"/>
        <v>0</v>
      </c>
      <c r="CF3544" s="33">
        <f ca="1">+MAX(0,CE3544+CF3542)</f>
        <v>0</v>
      </c>
      <c r="CG3544" s="33">
        <f t="shared" ref="CG3544:CL3544" ca="1" si="4721">+MAX(0,CF3544+CG3542)</f>
        <v>0</v>
      </c>
      <c r="CH3544" s="33">
        <f t="shared" ca="1" si="4721"/>
        <v>0</v>
      </c>
      <c r="CI3544" s="33">
        <f t="shared" ca="1" si="4721"/>
        <v>0</v>
      </c>
      <c r="CJ3544" s="33">
        <f t="shared" ca="1" si="4721"/>
        <v>0</v>
      </c>
      <c r="CK3544" s="33">
        <f t="shared" ca="1" si="4721"/>
        <v>0</v>
      </c>
      <c r="CL3544" s="33">
        <f t="shared" ca="1" si="4721"/>
        <v>0</v>
      </c>
    </row>
    <row r="3545" spans="2:90" x14ac:dyDescent="0.4">
      <c r="B3545" s="121"/>
      <c r="D3545" t="s">
        <v>995</v>
      </c>
      <c r="E3545" t="s">
        <v>906</v>
      </c>
      <c r="G3545" t="str">
        <f t="shared" si="4719"/>
        <v/>
      </c>
      <c r="K3545" s="33"/>
      <c r="L3545" s="33"/>
      <c r="M3545" s="33"/>
      <c r="N3545" s="33"/>
      <c r="O3545" s="33"/>
      <c r="P3545" s="33"/>
      <c r="S3545" s="33"/>
      <c r="T3545" s="33"/>
      <c r="U3545" s="33"/>
      <c r="V3545" s="33"/>
      <c r="W3545" s="33"/>
      <c r="X3545" s="33"/>
      <c r="Y3545" s="33"/>
      <c r="Z3545" s="33"/>
      <c r="AA3545" s="33"/>
      <c r="AB3545" s="33"/>
      <c r="AC3545" s="33"/>
      <c r="AD3545" s="33"/>
      <c r="AE3545" s="33"/>
      <c r="AF3545" s="33"/>
      <c r="AG3545" s="33"/>
      <c r="AH3545" s="33"/>
      <c r="AI3545" s="33"/>
      <c r="AJ3545" s="33"/>
      <c r="AK3545" s="33"/>
      <c r="AL3545" s="33"/>
      <c r="AM3545" s="33"/>
      <c r="AN3545" s="33"/>
      <c r="AO3545" s="33"/>
      <c r="AP3545" s="33"/>
      <c r="AQ3545" s="33"/>
      <c r="AR3545" s="33"/>
      <c r="AS3545" s="33"/>
      <c r="AT3545" s="33"/>
      <c r="AU3545" s="33"/>
      <c r="AV3545" s="33"/>
      <c r="AW3545" s="33"/>
      <c r="AX3545" s="33"/>
      <c r="AY3545" s="33"/>
      <c r="AZ3545" s="33"/>
      <c r="BA3545" s="33"/>
      <c r="BB3545" s="33"/>
      <c r="BC3545" s="33"/>
      <c r="BD3545" s="33"/>
      <c r="BE3545" s="33"/>
      <c r="BF3545" s="33"/>
      <c r="BG3545" s="33"/>
      <c r="BH3545" s="33"/>
      <c r="BI3545" s="33"/>
      <c r="BJ3545" s="33"/>
      <c r="BK3545" s="33"/>
      <c r="BL3545" s="33"/>
      <c r="BM3545" s="33"/>
      <c r="BN3545" s="33"/>
      <c r="BO3545" s="33"/>
      <c r="BP3545" s="33"/>
      <c r="BQ3545" s="33"/>
      <c r="BR3545" s="33"/>
      <c r="BS3545" s="33"/>
      <c r="BT3545" s="33"/>
      <c r="BU3545" s="33"/>
      <c r="BV3545" s="33"/>
      <c r="BW3545" s="33"/>
      <c r="BX3545" s="33"/>
      <c r="BY3545" s="33"/>
      <c r="BZ3545" s="33"/>
      <c r="CA3545" s="33"/>
      <c r="CB3545" s="33"/>
      <c r="CC3545" s="33"/>
      <c r="CD3545" s="33"/>
      <c r="CE3545" s="33"/>
      <c r="CF3545" s="33"/>
      <c r="CG3545" s="33"/>
      <c r="CH3545" s="33"/>
      <c r="CI3545" s="33"/>
      <c r="CJ3545" s="33"/>
      <c r="CK3545" s="33"/>
      <c r="CL3545" s="33"/>
    </row>
    <row r="3546" spans="2:90" x14ac:dyDescent="0.4">
      <c r="B3546" s="121" t="s">
        <v>813</v>
      </c>
      <c r="C3546" t="s">
        <v>234</v>
      </c>
      <c r="D3546" t="s">
        <v>995</v>
      </c>
      <c r="E3546" t="s">
        <v>906</v>
      </c>
      <c r="G3546" t="str">
        <f t="shared" si="4719"/>
        <v/>
      </c>
      <c r="K3546" s="33">
        <f ca="1">SUMIF($3:$3,K$2,3546:3546)</f>
        <v>0</v>
      </c>
      <c r="L3546" s="33">
        <f ca="1">SUMIF($3:$3,L$2,3546:3546)</f>
        <v>0</v>
      </c>
      <c r="M3546" s="33">
        <f ca="1">SUMIF($3:$3,M$2,3546:3546)</f>
        <v>0</v>
      </c>
      <c r="N3546" s="33">
        <f ca="1">SUMIF($3:$3,N$2,3546:3546)</f>
        <v>0</v>
      </c>
      <c r="O3546" s="33">
        <f ca="1">SUMIF($3:$3,O$2,3546:3546)</f>
        <v>0</v>
      </c>
      <c r="P3546" s="33">
        <f ca="1">SUMIF($3:$3,P$2,3546:3546)</f>
        <v>0</v>
      </c>
      <c r="S3546" s="33">
        <f ca="1">+R3544-S3544</f>
        <v>-9715.6333333333332</v>
      </c>
      <c r="T3546" s="33">
        <f t="shared" ref="T3546:CE3546" ca="1" si="4722">+S3544-T3544</f>
        <v>-9715.6333333333332</v>
      </c>
      <c r="U3546" s="33">
        <f t="shared" ca="1" si="4722"/>
        <v>-7011.1833333333343</v>
      </c>
      <c r="V3546" s="33">
        <f t="shared" ca="1" si="4722"/>
        <v>889.15520833332994</v>
      </c>
      <c r="W3546" s="33">
        <f t="shared" ca="1" si="4722"/>
        <v>13659.060156249992</v>
      </c>
      <c r="X3546" s="33">
        <f t="shared" ca="1" si="4722"/>
        <v>11894.234635416678</v>
      </c>
      <c r="Y3546" s="33">
        <f t="shared" ca="1" si="4722"/>
        <v>0</v>
      </c>
      <c r="Z3546" s="33">
        <f t="shared" ca="1" si="4722"/>
        <v>0</v>
      </c>
      <c r="AA3546" s="33">
        <f t="shared" ca="1" si="4722"/>
        <v>0</v>
      </c>
      <c r="AB3546" s="33">
        <f t="shared" ca="1" si="4722"/>
        <v>0</v>
      </c>
      <c r="AC3546" s="33">
        <f t="shared" ca="1" si="4722"/>
        <v>0</v>
      </c>
      <c r="AD3546" s="33">
        <f t="shared" ca="1" si="4722"/>
        <v>0</v>
      </c>
      <c r="AE3546" s="33">
        <f t="shared" ca="1" si="4722"/>
        <v>0</v>
      </c>
      <c r="AF3546" s="33">
        <f t="shared" ca="1" si="4722"/>
        <v>0</v>
      </c>
      <c r="AG3546" s="33">
        <f t="shared" ca="1" si="4722"/>
        <v>0</v>
      </c>
      <c r="AH3546" s="33">
        <f t="shared" ca="1" si="4722"/>
        <v>0</v>
      </c>
      <c r="AI3546" s="33">
        <f t="shared" ca="1" si="4722"/>
        <v>0</v>
      </c>
      <c r="AJ3546" s="33">
        <f t="shared" ca="1" si="4722"/>
        <v>0</v>
      </c>
      <c r="AK3546" s="33">
        <f t="shared" ca="1" si="4722"/>
        <v>0</v>
      </c>
      <c r="AL3546" s="33">
        <f t="shared" ca="1" si="4722"/>
        <v>0</v>
      </c>
      <c r="AM3546" s="33">
        <f t="shared" ca="1" si="4722"/>
        <v>0</v>
      </c>
      <c r="AN3546" s="33">
        <f t="shared" ca="1" si="4722"/>
        <v>0</v>
      </c>
      <c r="AO3546" s="33">
        <f t="shared" ca="1" si="4722"/>
        <v>0</v>
      </c>
      <c r="AP3546" s="33">
        <f t="shared" ca="1" si="4722"/>
        <v>0</v>
      </c>
      <c r="AQ3546" s="33">
        <f t="shared" ca="1" si="4722"/>
        <v>0</v>
      </c>
      <c r="AR3546" s="33">
        <f t="shared" ca="1" si="4722"/>
        <v>0</v>
      </c>
      <c r="AS3546" s="33">
        <f t="shared" ca="1" si="4722"/>
        <v>0</v>
      </c>
      <c r="AT3546" s="33">
        <f t="shared" ca="1" si="4722"/>
        <v>0</v>
      </c>
      <c r="AU3546" s="33">
        <f t="shared" ca="1" si="4722"/>
        <v>0</v>
      </c>
      <c r="AV3546" s="33">
        <f t="shared" ca="1" si="4722"/>
        <v>0</v>
      </c>
      <c r="AW3546" s="33">
        <f t="shared" ca="1" si="4722"/>
        <v>0</v>
      </c>
      <c r="AX3546" s="33">
        <f t="shared" ca="1" si="4722"/>
        <v>0</v>
      </c>
      <c r="AY3546" s="33">
        <f t="shared" ca="1" si="4722"/>
        <v>0</v>
      </c>
      <c r="AZ3546" s="33">
        <f t="shared" ca="1" si="4722"/>
        <v>0</v>
      </c>
      <c r="BA3546" s="33">
        <f t="shared" ca="1" si="4722"/>
        <v>0</v>
      </c>
      <c r="BB3546" s="33">
        <f t="shared" ca="1" si="4722"/>
        <v>0</v>
      </c>
      <c r="BC3546" s="33">
        <f t="shared" ca="1" si="4722"/>
        <v>0</v>
      </c>
      <c r="BD3546" s="33">
        <f t="shared" ca="1" si="4722"/>
        <v>0</v>
      </c>
      <c r="BE3546" s="33">
        <f t="shared" ca="1" si="4722"/>
        <v>0</v>
      </c>
      <c r="BF3546" s="33">
        <f t="shared" ca="1" si="4722"/>
        <v>0</v>
      </c>
      <c r="BG3546" s="33">
        <f t="shared" ca="1" si="4722"/>
        <v>0</v>
      </c>
      <c r="BH3546" s="33">
        <f t="shared" ca="1" si="4722"/>
        <v>0</v>
      </c>
      <c r="BI3546" s="33">
        <f t="shared" ca="1" si="4722"/>
        <v>0</v>
      </c>
      <c r="BJ3546" s="33">
        <f t="shared" ca="1" si="4722"/>
        <v>0</v>
      </c>
      <c r="BK3546" s="33">
        <f t="shared" ca="1" si="4722"/>
        <v>0</v>
      </c>
      <c r="BL3546" s="33">
        <f t="shared" ca="1" si="4722"/>
        <v>0</v>
      </c>
      <c r="BM3546" s="33">
        <f t="shared" ca="1" si="4722"/>
        <v>0</v>
      </c>
      <c r="BN3546" s="33">
        <f t="shared" ca="1" si="4722"/>
        <v>0</v>
      </c>
      <c r="BO3546" s="33">
        <f t="shared" ca="1" si="4722"/>
        <v>0</v>
      </c>
      <c r="BP3546" s="33">
        <f t="shared" ca="1" si="4722"/>
        <v>0</v>
      </c>
      <c r="BQ3546" s="33">
        <f t="shared" ca="1" si="4722"/>
        <v>0</v>
      </c>
      <c r="BR3546" s="33">
        <f t="shared" ca="1" si="4722"/>
        <v>0</v>
      </c>
      <c r="BS3546" s="33">
        <f t="shared" ca="1" si="4722"/>
        <v>0</v>
      </c>
      <c r="BT3546" s="33">
        <f t="shared" ca="1" si="4722"/>
        <v>0</v>
      </c>
      <c r="BU3546" s="33">
        <f t="shared" ca="1" si="4722"/>
        <v>0</v>
      </c>
      <c r="BV3546" s="33">
        <f t="shared" ca="1" si="4722"/>
        <v>0</v>
      </c>
      <c r="BW3546" s="33">
        <f t="shared" ca="1" si="4722"/>
        <v>0</v>
      </c>
      <c r="BX3546" s="33">
        <f t="shared" ca="1" si="4722"/>
        <v>0</v>
      </c>
      <c r="BY3546" s="33">
        <f t="shared" ca="1" si="4722"/>
        <v>0</v>
      </c>
      <c r="BZ3546" s="33">
        <f t="shared" ca="1" si="4722"/>
        <v>0</v>
      </c>
      <c r="CA3546" s="33">
        <f t="shared" ca="1" si="4722"/>
        <v>0</v>
      </c>
      <c r="CB3546" s="33">
        <f t="shared" ca="1" si="4722"/>
        <v>0</v>
      </c>
      <c r="CC3546" s="33">
        <f t="shared" ca="1" si="4722"/>
        <v>0</v>
      </c>
      <c r="CD3546" s="33">
        <f t="shared" ca="1" si="4722"/>
        <v>0</v>
      </c>
      <c r="CE3546" s="33">
        <f t="shared" ca="1" si="4722"/>
        <v>0</v>
      </c>
      <c r="CF3546" s="33">
        <f ca="1">+CE3544-CF3544</f>
        <v>0</v>
      </c>
      <c r="CG3546" s="33">
        <f t="shared" ref="CG3546:CL3546" ca="1" si="4723">+CF3544-CG3544</f>
        <v>0</v>
      </c>
      <c r="CH3546" s="33">
        <f t="shared" ca="1" si="4723"/>
        <v>0</v>
      </c>
      <c r="CI3546" s="33">
        <f t="shared" ca="1" si="4723"/>
        <v>0</v>
      </c>
      <c r="CJ3546" s="33">
        <f t="shared" ca="1" si="4723"/>
        <v>0</v>
      </c>
      <c r="CK3546" s="33">
        <f t="shared" ca="1" si="4723"/>
        <v>0</v>
      </c>
      <c r="CL3546" s="33">
        <f t="shared" ca="1" si="4723"/>
        <v>0</v>
      </c>
    </row>
    <row r="3547" spans="2:90" x14ac:dyDescent="0.4">
      <c r="B3547" s="130" t="str">
        <f>+B3531</f>
        <v>(Primary label)</v>
      </c>
      <c r="D3547" t="s">
        <v>995</v>
      </c>
      <c r="E3547" t="s">
        <v>906</v>
      </c>
      <c r="G3547" t="s">
        <v>330</v>
      </c>
      <c r="K3547" s="1"/>
      <c r="L3547" s="1"/>
      <c r="M3547" s="1"/>
      <c r="N3547" s="1"/>
      <c r="O3547" s="1"/>
      <c r="P3547" s="1"/>
      <c r="R3547" s="24"/>
      <c r="S3547" s="80">
        <f>+S3531</f>
        <v>0</v>
      </c>
      <c r="T3547" s="80">
        <f t="shared" ref="T3547:CE3547" si="4724">+T3531</f>
        <v>0</v>
      </c>
      <c r="U3547" s="80">
        <f t="shared" si="4724"/>
        <v>0</v>
      </c>
      <c r="V3547" s="80">
        <f t="shared" si="4724"/>
        <v>0</v>
      </c>
      <c r="W3547" s="80">
        <f t="shared" si="4724"/>
        <v>0</v>
      </c>
      <c r="X3547" s="80">
        <f t="shared" si="4724"/>
        <v>0</v>
      </c>
      <c r="Y3547" s="80">
        <f t="shared" si="4724"/>
        <v>0</v>
      </c>
      <c r="Z3547" s="80">
        <f t="shared" si="4724"/>
        <v>0</v>
      </c>
      <c r="AA3547" s="80">
        <f t="shared" si="4724"/>
        <v>0</v>
      </c>
      <c r="AB3547" s="80">
        <f t="shared" si="4724"/>
        <v>0</v>
      </c>
      <c r="AC3547" s="80">
        <f t="shared" si="4724"/>
        <v>0</v>
      </c>
      <c r="AD3547" s="80">
        <f t="shared" si="4724"/>
        <v>0</v>
      </c>
      <c r="AE3547" s="80">
        <f t="shared" si="4724"/>
        <v>0</v>
      </c>
      <c r="AF3547" s="80">
        <f t="shared" si="4724"/>
        <v>0</v>
      </c>
      <c r="AG3547" s="80">
        <f t="shared" si="4724"/>
        <v>0</v>
      </c>
      <c r="AH3547" s="80">
        <f t="shared" si="4724"/>
        <v>0</v>
      </c>
      <c r="AI3547" s="80">
        <f t="shared" si="4724"/>
        <v>0</v>
      </c>
      <c r="AJ3547" s="80">
        <f t="shared" si="4724"/>
        <v>0</v>
      </c>
      <c r="AK3547" s="80">
        <f t="shared" si="4724"/>
        <v>0</v>
      </c>
      <c r="AL3547" s="80">
        <f t="shared" si="4724"/>
        <v>0</v>
      </c>
      <c r="AM3547" s="80">
        <f t="shared" si="4724"/>
        <v>0</v>
      </c>
      <c r="AN3547" s="80">
        <f t="shared" si="4724"/>
        <v>0</v>
      </c>
      <c r="AO3547" s="80">
        <f t="shared" si="4724"/>
        <v>0</v>
      </c>
      <c r="AP3547" s="80">
        <f t="shared" si="4724"/>
        <v>0</v>
      </c>
      <c r="AQ3547" s="80">
        <f t="shared" si="4724"/>
        <v>0</v>
      </c>
      <c r="AR3547" s="80">
        <f t="shared" si="4724"/>
        <v>0</v>
      </c>
      <c r="AS3547" s="80">
        <f t="shared" si="4724"/>
        <v>0</v>
      </c>
      <c r="AT3547" s="80">
        <f t="shared" si="4724"/>
        <v>0</v>
      </c>
      <c r="AU3547" s="80">
        <f t="shared" si="4724"/>
        <v>0</v>
      </c>
      <c r="AV3547" s="80">
        <f t="shared" si="4724"/>
        <v>0</v>
      </c>
      <c r="AW3547" s="80">
        <f t="shared" si="4724"/>
        <v>0</v>
      </c>
      <c r="AX3547" s="80">
        <f t="shared" si="4724"/>
        <v>0</v>
      </c>
      <c r="AY3547" s="80">
        <f t="shared" si="4724"/>
        <v>0</v>
      </c>
      <c r="AZ3547" s="80">
        <f t="shared" si="4724"/>
        <v>0</v>
      </c>
      <c r="BA3547" s="80">
        <f t="shared" si="4724"/>
        <v>0</v>
      </c>
      <c r="BB3547" s="80">
        <f t="shared" si="4724"/>
        <v>0</v>
      </c>
      <c r="BC3547" s="80">
        <f t="shared" si="4724"/>
        <v>0</v>
      </c>
      <c r="BD3547" s="80">
        <f t="shared" si="4724"/>
        <v>0</v>
      </c>
      <c r="BE3547" s="80">
        <f t="shared" si="4724"/>
        <v>0</v>
      </c>
      <c r="BF3547" s="80">
        <f t="shared" si="4724"/>
        <v>0</v>
      </c>
      <c r="BG3547" s="80">
        <f t="shared" si="4724"/>
        <v>0</v>
      </c>
      <c r="BH3547" s="80">
        <f t="shared" si="4724"/>
        <v>0</v>
      </c>
      <c r="BI3547" s="80">
        <f t="shared" si="4724"/>
        <v>0</v>
      </c>
      <c r="BJ3547" s="80">
        <f t="shared" si="4724"/>
        <v>0</v>
      </c>
      <c r="BK3547" s="80">
        <f t="shared" si="4724"/>
        <v>0</v>
      </c>
      <c r="BL3547" s="80">
        <f t="shared" si="4724"/>
        <v>0</v>
      </c>
      <c r="BM3547" s="80">
        <f t="shared" si="4724"/>
        <v>0</v>
      </c>
      <c r="BN3547" s="80">
        <f t="shared" si="4724"/>
        <v>0</v>
      </c>
      <c r="BO3547" s="80">
        <f t="shared" si="4724"/>
        <v>0</v>
      </c>
      <c r="BP3547" s="80">
        <f t="shared" si="4724"/>
        <v>0</v>
      </c>
      <c r="BQ3547" s="80">
        <f t="shared" si="4724"/>
        <v>0</v>
      </c>
      <c r="BR3547" s="80">
        <f t="shared" si="4724"/>
        <v>0</v>
      </c>
      <c r="BS3547" s="80">
        <f t="shared" si="4724"/>
        <v>0</v>
      </c>
      <c r="BT3547" s="80">
        <f t="shared" si="4724"/>
        <v>0</v>
      </c>
      <c r="BU3547" s="80">
        <f t="shared" si="4724"/>
        <v>0</v>
      </c>
      <c r="BV3547" s="80">
        <f t="shared" si="4724"/>
        <v>0</v>
      </c>
      <c r="BW3547" s="80">
        <f t="shared" si="4724"/>
        <v>0</v>
      </c>
      <c r="BX3547" s="80">
        <f t="shared" si="4724"/>
        <v>0</v>
      </c>
      <c r="BY3547" s="80">
        <f t="shared" si="4724"/>
        <v>0</v>
      </c>
      <c r="BZ3547" s="80">
        <f t="shared" si="4724"/>
        <v>0</v>
      </c>
      <c r="CA3547" s="80">
        <f t="shared" si="4724"/>
        <v>0</v>
      </c>
      <c r="CB3547" s="80">
        <f t="shared" si="4724"/>
        <v>0</v>
      </c>
      <c r="CC3547" s="80">
        <f t="shared" si="4724"/>
        <v>0</v>
      </c>
      <c r="CD3547" s="80">
        <f t="shared" si="4724"/>
        <v>0</v>
      </c>
      <c r="CE3547" s="80">
        <f t="shared" si="4724"/>
        <v>0</v>
      </c>
      <c r="CF3547" s="80">
        <f t="shared" ref="CF3547:CL3547" si="4725">+CF3531</f>
        <v>0</v>
      </c>
      <c r="CG3547" s="80">
        <f t="shared" si="4725"/>
        <v>0</v>
      </c>
      <c r="CH3547" s="80">
        <f t="shared" si="4725"/>
        <v>0</v>
      </c>
      <c r="CI3547" s="80">
        <f t="shared" si="4725"/>
        <v>0</v>
      </c>
      <c r="CJ3547" s="80">
        <f t="shared" si="4725"/>
        <v>0</v>
      </c>
      <c r="CK3547" s="80">
        <f t="shared" si="4725"/>
        <v>0</v>
      </c>
      <c r="CL3547" s="80">
        <f t="shared" si="4725"/>
        <v>0</v>
      </c>
    </row>
    <row r="3548" spans="2:90" x14ac:dyDescent="0.4">
      <c r="B3548" s="130" t="str">
        <f t="shared" ref="B3548:B3554" si="4726">+B3532</f>
        <v>primary unit</v>
      </c>
      <c r="D3548" t="s">
        <v>995</v>
      </c>
      <c r="E3548" t="s">
        <v>906</v>
      </c>
      <c r="G3548" t="s">
        <v>330</v>
      </c>
      <c r="K3548" s="1"/>
      <c r="L3548" s="1"/>
      <c r="M3548" s="1"/>
      <c r="N3548" s="1"/>
      <c r="O3548" s="1"/>
      <c r="P3548" s="1"/>
      <c r="R3548" s="24"/>
      <c r="S3548" s="80">
        <f t="shared" ref="S3548:CD3552" si="4727">+S3532</f>
        <v>0</v>
      </c>
      <c r="T3548" s="80">
        <f t="shared" si="4727"/>
        <v>0</v>
      </c>
      <c r="U3548" s="80">
        <f t="shared" si="4727"/>
        <v>0</v>
      </c>
      <c r="V3548" s="80">
        <f t="shared" si="4727"/>
        <v>0</v>
      </c>
      <c r="W3548" s="80">
        <f t="shared" si="4727"/>
        <v>0</v>
      </c>
      <c r="X3548" s="80">
        <f t="shared" si="4727"/>
        <v>0</v>
      </c>
      <c r="Y3548" s="80">
        <f t="shared" si="4727"/>
        <v>0</v>
      </c>
      <c r="Z3548" s="80">
        <f t="shared" si="4727"/>
        <v>0</v>
      </c>
      <c r="AA3548" s="80">
        <f t="shared" si="4727"/>
        <v>0</v>
      </c>
      <c r="AB3548" s="80">
        <f t="shared" si="4727"/>
        <v>0</v>
      </c>
      <c r="AC3548" s="80">
        <f t="shared" si="4727"/>
        <v>0</v>
      </c>
      <c r="AD3548" s="80">
        <f t="shared" si="4727"/>
        <v>0</v>
      </c>
      <c r="AE3548" s="80">
        <f t="shared" si="4727"/>
        <v>0</v>
      </c>
      <c r="AF3548" s="80">
        <f t="shared" si="4727"/>
        <v>0</v>
      </c>
      <c r="AG3548" s="80">
        <f t="shared" si="4727"/>
        <v>0</v>
      </c>
      <c r="AH3548" s="80">
        <f t="shared" si="4727"/>
        <v>0</v>
      </c>
      <c r="AI3548" s="80">
        <f t="shared" si="4727"/>
        <v>0</v>
      </c>
      <c r="AJ3548" s="80">
        <f t="shared" si="4727"/>
        <v>0</v>
      </c>
      <c r="AK3548" s="80">
        <f t="shared" si="4727"/>
        <v>0</v>
      </c>
      <c r="AL3548" s="80">
        <f t="shared" si="4727"/>
        <v>0</v>
      </c>
      <c r="AM3548" s="80">
        <f t="shared" si="4727"/>
        <v>0</v>
      </c>
      <c r="AN3548" s="80">
        <f t="shared" si="4727"/>
        <v>0</v>
      </c>
      <c r="AO3548" s="80">
        <f t="shared" si="4727"/>
        <v>0</v>
      </c>
      <c r="AP3548" s="80">
        <f t="shared" si="4727"/>
        <v>0</v>
      </c>
      <c r="AQ3548" s="80">
        <f t="shared" si="4727"/>
        <v>0</v>
      </c>
      <c r="AR3548" s="80">
        <f t="shared" si="4727"/>
        <v>0</v>
      </c>
      <c r="AS3548" s="80">
        <f t="shared" si="4727"/>
        <v>0</v>
      </c>
      <c r="AT3548" s="80">
        <f t="shared" si="4727"/>
        <v>0</v>
      </c>
      <c r="AU3548" s="80">
        <f t="shared" si="4727"/>
        <v>0</v>
      </c>
      <c r="AV3548" s="80">
        <f t="shared" si="4727"/>
        <v>0</v>
      </c>
      <c r="AW3548" s="80">
        <f t="shared" si="4727"/>
        <v>0</v>
      </c>
      <c r="AX3548" s="80">
        <f t="shared" si="4727"/>
        <v>0</v>
      </c>
      <c r="AY3548" s="80">
        <f t="shared" si="4727"/>
        <v>0</v>
      </c>
      <c r="AZ3548" s="80">
        <f t="shared" si="4727"/>
        <v>0</v>
      </c>
      <c r="BA3548" s="80">
        <f t="shared" si="4727"/>
        <v>0</v>
      </c>
      <c r="BB3548" s="80">
        <f t="shared" si="4727"/>
        <v>0</v>
      </c>
      <c r="BC3548" s="80">
        <f t="shared" si="4727"/>
        <v>0</v>
      </c>
      <c r="BD3548" s="80">
        <f t="shared" si="4727"/>
        <v>0</v>
      </c>
      <c r="BE3548" s="80">
        <f t="shared" si="4727"/>
        <v>0</v>
      </c>
      <c r="BF3548" s="80">
        <f t="shared" si="4727"/>
        <v>0</v>
      </c>
      <c r="BG3548" s="80">
        <f t="shared" si="4727"/>
        <v>0</v>
      </c>
      <c r="BH3548" s="80">
        <f t="shared" si="4727"/>
        <v>0</v>
      </c>
      <c r="BI3548" s="80">
        <f t="shared" si="4727"/>
        <v>0</v>
      </c>
      <c r="BJ3548" s="80">
        <f t="shared" si="4727"/>
        <v>0</v>
      </c>
      <c r="BK3548" s="80">
        <f t="shared" si="4727"/>
        <v>0</v>
      </c>
      <c r="BL3548" s="80">
        <f t="shared" si="4727"/>
        <v>0</v>
      </c>
      <c r="BM3548" s="80">
        <f t="shared" si="4727"/>
        <v>0</v>
      </c>
      <c r="BN3548" s="80">
        <f t="shared" si="4727"/>
        <v>0</v>
      </c>
      <c r="BO3548" s="80">
        <f t="shared" si="4727"/>
        <v>0</v>
      </c>
      <c r="BP3548" s="80">
        <f t="shared" si="4727"/>
        <v>0</v>
      </c>
      <c r="BQ3548" s="80">
        <f t="shared" si="4727"/>
        <v>0</v>
      </c>
      <c r="BR3548" s="80">
        <f t="shared" si="4727"/>
        <v>0</v>
      </c>
      <c r="BS3548" s="80">
        <f t="shared" si="4727"/>
        <v>0</v>
      </c>
      <c r="BT3548" s="80">
        <f t="shared" si="4727"/>
        <v>0</v>
      </c>
      <c r="BU3548" s="80">
        <f t="shared" si="4727"/>
        <v>0</v>
      </c>
      <c r="BV3548" s="80">
        <f t="shared" si="4727"/>
        <v>0</v>
      </c>
      <c r="BW3548" s="80">
        <f t="shared" si="4727"/>
        <v>0</v>
      </c>
      <c r="BX3548" s="80">
        <f t="shared" si="4727"/>
        <v>0</v>
      </c>
      <c r="BY3548" s="80">
        <f t="shared" si="4727"/>
        <v>0</v>
      </c>
      <c r="BZ3548" s="80">
        <f t="shared" si="4727"/>
        <v>0</v>
      </c>
      <c r="CA3548" s="80">
        <f t="shared" si="4727"/>
        <v>0</v>
      </c>
      <c r="CB3548" s="80">
        <f t="shared" si="4727"/>
        <v>0</v>
      </c>
      <c r="CC3548" s="80">
        <f t="shared" si="4727"/>
        <v>0</v>
      </c>
      <c r="CD3548" s="80">
        <f t="shared" si="4727"/>
        <v>0</v>
      </c>
      <c r="CE3548" s="80">
        <f t="shared" ref="CE3548:CL3551" si="4728">+CE3532</f>
        <v>0</v>
      </c>
      <c r="CF3548" s="80">
        <f t="shared" si="4728"/>
        <v>0</v>
      </c>
      <c r="CG3548" s="80">
        <f t="shared" si="4728"/>
        <v>0</v>
      </c>
      <c r="CH3548" s="80">
        <f t="shared" si="4728"/>
        <v>0</v>
      </c>
      <c r="CI3548" s="80">
        <f t="shared" si="4728"/>
        <v>0</v>
      </c>
      <c r="CJ3548" s="80">
        <f t="shared" si="4728"/>
        <v>0</v>
      </c>
      <c r="CK3548" s="80">
        <f t="shared" si="4728"/>
        <v>0</v>
      </c>
      <c r="CL3548" s="80">
        <f t="shared" si="4728"/>
        <v>0</v>
      </c>
    </row>
    <row r="3549" spans="2:90" x14ac:dyDescent="0.4">
      <c r="B3549" s="130" t="str">
        <f t="shared" si="4726"/>
        <v>Primary revenue driver</v>
      </c>
      <c r="D3549" t="s">
        <v>995</v>
      </c>
      <c r="E3549" t="s">
        <v>906</v>
      </c>
      <c r="G3549" t="s">
        <v>330</v>
      </c>
      <c r="K3549" s="1"/>
      <c r="L3549" s="1"/>
      <c r="M3549" s="1"/>
      <c r="N3549" s="1"/>
      <c r="O3549" s="1"/>
      <c r="P3549" s="1"/>
      <c r="R3549" s="24"/>
      <c r="S3549" s="80" t="str">
        <f t="shared" ref="S3549" si="4729">+S3533</f>
        <v>S$12</v>
      </c>
      <c r="T3549" s="80" t="str">
        <f t="shared" si="4727"/>
        <v>T$12</v>
      </c>
      <c r="U3549" s="80" t="str">
        <f t="shared" si="4727"/>
        <v>U$12</v>
      </c>
      <c r="V3549" s="80" t="str">
        <f t="shared" si="4727"/>
        <v>V$12</v>
      </c>
      <c r="W3549" s="80" t="str">
        <f t="shared" si="4727"/>
        <v>W$12</v>
      </c>
      <c r="X3549" s="80" t="str">
        <f t="shared" si="4727"/>
        <v>X$12</v>
      </c>
      <c r="Y3549" s="80" t="str">
        <f t="shared" si="4727"/>
        <v>Y$12</v>
      </c>
      <c r="Z3549" s="80" t="str">
        <f t="shared" si="4727"/>
        <v>Z$12</v>
      </c>
      <c r="AA3549" s="80" t="str">
        <f t="shared" si="4727"/>
        <v>AA$12</v>
      </c>
      <c r="AB3549" s="80" t="str">
        <f t="shared" si="4727"/>
        <v>AB$12</v>
      </c>
      <c r="AC3549" s="80" t="str">
        <f t="shared" si="4727"/>
        <v>AC$12</v>
      </c>
      <c r="AD3549" s="80" t="str">
        <f t="shared" si="4727"/>
        <v>AD$12</v>
      </c>
      <c r="AE3549" s="80" t="str">
        <f t="shared" si="4727"/>
        <v>AE$12</v>
      </c>
      <c r="AF3549" s="80" t="str">
        <f t="shared" si="4727"/>
        <v>AF$12</v>
      </c>
      <c r="AG3549" s="80" t="str">
        <f t="shared" si="4727"/>
        <v>AG$12</v>
      </c>
      <c r="AH3549" s="80" t="str">
        <f t="shared" si="4727"/>
        <v>AH$12</v>
      </c>
      <c r="AI3549" s="80" t="str">
        <f t="shared" si="4727"/>
        <v>AI$12</v>
      </c>
      <c r="AJ3549" s="80" t="str">
        <f t="shared" si="4727"/>
        <v>AJ$12</v>
      </c>
      <c r="AK3549" s="80" t="str">
        <f t="shared" si="4727"/>
        <v>AK$12</v>
      </c>
      <c r="AL3549" s="80" t="str">
        <f t="shared" si="4727"/>
        <v>AL$12</v>
      </c>
      <c r="AM3549" s="80" t="str">
        <f t="shared" si="4727"/>
        <v>AM$12</v>
      </c>
      <c r="AN3549" s="80" t="str">
        <f t="shared" si="4727"/>
        <v>AN$12</v>
      </c>
      <c r="AO3549" s="80" t="str">
        <f t="shared" si="4727"/>
        <v>AO$12</v>
      </c>
      <c r="AP3549" s="80" t="str">
        <f t="shared" si="4727"/>
        <v>AP$12</v>
      </c>
      <c r="AQ3549" s="80" t="str">
        <f t="shared" si="4727"/>
        <v>AQ$12</v>
      </c>
      <c r="AR3549" s="80" t="str">
        <f t="shared" si="4727"/>
        <v>AR$12</v>
      </c>
      <c r="AS3549" s="80" t="str">
        <f t="shared" si="4727"/>
        <v>AS$12</v>
      </c>
      <c r="AT3549" s="80" t="str">
        <f t="shared" si="4727"/>
        <v>AT$12</v>
      </c>
      <c r="AU3549" s="80" t="str">
        <f t="shared" si="4727"/>
        <v>AU$12</v>
      </c>
      <c r="AV3549" s="80" t="str">
        <f t="shared" si="4727"/>
        <v>AV$12</v>
      </c>
      <c r="AW3549" s="80" t="str">
        <f t="shared" si="4727"/>
        <v>AW$12</v>
      </c>
      <c r="AX3549" s="80" t="str">
        <f t="shared" si="4727"/>
        <v>AX$12</v>
      </c>
      <c r="AY3549" s="80" t="str">
        <f t="shared" si="4727"/>
        <v>AY$12</v>
      </c>
      <c r="AZ3549" s="80" t="str">
        <f t="shared" si="4727"/>
        <v>AZ$12</v>
      </c>
      <c r="BA3549" s="80" t="str">
        <f t="shared" si="4727"/>
        <v>BA$12</v>
      </c>
      <c r="BB3549" s="80" t="str">
        <f t="shared" si="4727"/>
        <v>BB$12</v>
      </c>
      <c r="BC3549" s="80" t="str">
        <f t="shared" si="4727"/>
        <v>BC$12</v>
      </c>
      <c r="BD3549" s="80" t="str">
        <f t="shared" si="4727"/>
        <v>BD$12</v>
      </c>
      <c r="BE3549" s="80" t="str">
        <f t="shared" si="4727"/>
        <v>BE$12</v>
      </c>
      <c r="BF3549" s="80" t="str">
        <f t="shared" si="4727"/>
        <v>BF$12</v>
      </c>
      <c r="BG3549" s="80" t="str">
        <f t="shared" si="4727"/>
        <v>BG$12</v>
      </c>
      <c r="BH3549" s="80" t="str">
        <f t="shared" si="4727"/>
        <v>BH$12</v>
      </c>
      <c r="BI3549" s="80" t="str">
        <f t="shared" si="4727"/>
        <v>BI$12</v>
      </c>
      <c r="BJ3549" s="80" t="str">
        <f t="shared" si="4727"/>
        <v>BJ$12</v>
      </c>
      <c r="BK3549" s="80" t="str">
        <f t="shared" si="4727"/>
        <v>BK$12</v>
      </c>
      <c r="BL3549" s="80" t="str">
        <f t="shared" si="4727"/>
        <v>BL$12</v>
      </c>
      <c r="BM3549" s="80" t="str">
        <f t="shared" si="4727"/>
        <v>BM$12</v>
      </c>
      <c r="BN3549" s="80" t="str">
        <f t="shared" si="4727"/>
        <v>BN$12</v>
      </c>
      <c r="BO3549" s="80" t="str">
        <f t="shared" si="4727"/>
        <v>BO$12</v>
      </c>
      <c r="BP3549" s="80" t="str">
        <f t="shared" si="4727"/>
        <v>BP$12</v>
      </c>
      <c r="BQ3549" s="80" t="str">
        <f t="shared" si="4727"/>
        <v>BQ$12</v>
      </c>
      <c r="BR3549" s="80" t="str">
        <f t="shared" si="4727"/>
        <v>BR$12</v>
      </c>
      <c r="BS3549" s="80" t="str">
        <f t="shared" si="4727"/>
        <v>BS$12</v>
      </c>
      <c r="BT3549" s="80" t="str">
        <f t="shared" si="4727"/>
        <v>BT$12</v>
      </c>
      <c r="BU3549" s="80" t="str">
        <f t="shared" si="4727"/>
        <v>BU$12</v>
      </c>
      <c r="BV3549" s="80" t="str">
        <f t="shared" si="4727"/>
        <v>BV$12</v>
      </c>
      <c r="BW3549" s="80" t="str">
        <f t="shared" si="4727"/>
        <v>BW$12</v>
      </c>
      <c r="BX3549" s="80" t="str">
        <f t="shared" si="4727"/>
        <v>BX$12</v>
      </c>
      <c r="BY3549" s="80" t="str">
        <f t="shared" si="4727"/>
        <v>BY$12</v>
      </c>
      <c r="BZ3549" s="80" t="str">
        <f t="shared" si="4727"/>
        <v>BZ$12</v>
      </c>
      <c r="CA3549" s="80" t="str">
        <f t="shared" si="4727"/>
        <v>CA$12</v>
      </c>
      <c r="CB3549" s="80" t="str">
        <f t="shared" si="4727"/>
        <v>CB$12</v>
      </c>
      <c r="CC3549" s="80" t="str">
        <f t="shared" si="4727"/>
        <v>CC$12</v>
      </c>
      <c r="CD3549" s="80" t="str">
        <f t="shared" si="4727"/>
        <v>CD$12</v>
      </c>
      <c r="CE3549" s="80" t="str">
        <f t="shared" si="4728"/>
        <v>CE$12</v>
      </c>
      <c r="CF3549" s="80" t="str">
        <f t="shared" si="4728"/>
        <v>CF$12</v>
      </c>
      <c r="CG3549" s="80" t="str">
        <f t="shared" si="4728"/>
        <v>CG$12</v>
      </c>
      <c r="CH3549" s="80" t="str">
        <f t="shared" si="4728"/>
        <v>CH$12</v>
      </c>
      <c r="CI3549" s="80" t="str">
        <f t="shared" si="4728"/>
        <v>CI$12</v>
      </c>
      <c r="CJ3549" s="80" t="str">
        <f t="shared" si="4728"/>
        <v>CJ$12</v>
      </c>
      <c r="CK3549" s="80" t="str">
        <f t="shared" si="4728"/>
        <v>CK$12</v>
      </c>
      <c r="CL3549" s="80" t="str">
        <f t="shared" si="4728"/>
        <v>CL$12</v>
      </c>
    </row>
    <row r="3550" spans="2:90" x14ac:dyDescent="0.4">
      <c r="B3550" s="130" t="str">
        <f t="shared" si="4726"/>
        <v>Primary volume driver</v>
      </c>
      <c r="C3550" s="56"/>
      <c r="D3550" s="56" t="s">
        <v>995</v>
      </c>
      <c r="E3550" s="56" t="s">
        <v>906</v>
      </c>
      <c r="F3550" s="56"/>
      <c r="G3550" s="56" t="s">
        <v>330</v>
      </c>
      <c r="H3550" s="56"/>
      <c r="I3550" s="79"/>
      <c r="K3550" s="1"/>
      <c r="L3550" s="1"/>
      <c r="M3550" s="1"/>
      <c r="N3550" s="1"/>
      <c r="O3550" s="1"/>
      <c r="P3550" s="1"/>
      <c r="R3550" s="15"/>
      <c r="S3550" s="80" t="str">
        <f t="shared" ref="S3550" si="4730">+S3534</f>
        <v>S$13</v>
      </c>
      <c r="T3550" s="80" t="str">
        <f t="shared" si="4727"/>
        <v>T$13</v>
      </c>
      <c r="U3550" s="80" t="str">
        <f t="shared" si="4727"/>
        <v>U$13</v>
      </c>
      <c r="V3550" s="80" t="str">
        <f t="shared" si="4727"/>
        <v>V$13</v>
      </c>
      <c r="W3550" s="80" t="str">
        <f t="shared" si="4727"/>
        <v>W$13</v>
      </c>
      <c r="X3550" s="80" t="str">
        <f t="shared" si="4727"/>
        <v>X$13</v>
      </c>
      <c r="Y3550" s="80" t="str">
        <f t="shared" si="4727"/>
        <v>Y$13</v>
      </c>
      <c r="Z3550" s="80" t="str">
        <f t="shared" si="4727"/>
        <v>Z$13</v>
      </c>
      <c r="AA3550" s="80" t="str">
        <f t="shared" si="4727"/>
        <v>AA$13</v>
      </c>
      <c r="AB3550" s="80" t="str">
        <f t="shared" si="4727"/>
        <v>AB$13</v>
      </c>
      <c r="AC3550" s="80" t="str">
        <f t="shared" si="4727"/>
        <v>AC$13</v>
      </c>
      <c r="AD3550" s="80" t="str">
        <f t="shared" si="4727"/>
        <v>AD$13</v>
      </c>
      <c r="AE3550" s="80" t="str">
        <f t="shared" si="4727"/>
        <v>AE$13</v>
      </c>
      <c r="AF3550" s="80" t="str">
        <f t="shared" si="4727"/>
        <v>AF$13</v>
      </c>
      <c r="AG3550" s="80" t="str">
        <f t="shared" si="4727"/>
        <v>AG$13</v>
      </c>
      <c r="AH3550" s="80" t="str">
        <f t="shared" si="4727"/>
        <v>AH$13</v>
      </c>
      <c r="AI3550" s="80" t="str">
        <f t="shared" si="4727"/>
        <v>AI$13</v>
      </c>
      <c r="AJ3550" s="80" t="str">
        <f t="shared" si="4727"/>
        <v>AJ$13</v>
      </c>
      <c r="AK3550" s="80" t="str">
        <f t="shared" si="4727"/>
        <v>AK$13</v>
      </c>
      <c r="AL3550" s="80" t="str">
        <f t="shared" si="4727"/>
        <v>AL$13</v>
      </c>
      <c r="AM3550" s="80" t="str">
        <f t="shared" si="4727"/>
        <v>AM$13</v>
      </c>
      <c r="AN3550" s="80" t="str">
        <f t="shared" si="4727"/>
        <v>AN$13</v>
      </c>
      <c r="AO3550" s="80" t="str">
        <f t="shared" si="4727"/>
        <v>AO$13</v>
      </c>
      <c r="AP3550" s="80" t="str">
        <f t="shared" si="4727"/>
        <v>AP$13</v>
      </c>
      <c r="AQ3550" s="80" t="str">
        <f t="shared" si="4727"/>
        <v>AQ$13</v>
      </c>
      <c r="AR3550" s="80" t="str">
        <f t="shared" si="4727"/>
        <v>AR$13</v>
      </c>
      <c r="AS3550" s="80" t="str">
        <f t="shared" si="4727"/>
        <v>AS$13</v>
      </c>
      <c r="AT3550" s="80" t="str">
        <f t="shared" si="4727"/>
        <v>AT$13</v>
      </c>
      <c r="AU3550" s="80" t="str">
        <f t="shared" si="4727"/>
        <v>AU$13</v>
      </c>
      <c r="AV3550" s="80" t="str">
        <f t="shared" si="4727"/>
        <v>AV$13</v>
      </c>
      <c r="AW3550" s="80" t="str">
        <f t="shared" si="4727"/>
        <v>AW$13</v>
      </c>
      <c r="AX3550" s="80" t="str">
        <f t="shared" si="4727"/>
        <v>AX$13</v>
      </c>
      <c r="AY3550" s="80" t="str">
        <f t="shared" si="4727"/>
        <v>AY$13</v>
      </c>
      <c r="AZ3550" s="80" t="str">
        <f t="shared" si="4727"/>
        <v>AZ$13</v>
      </c>
      <c r="BA3550" s="80" t="str">
        <f t="shared" si="4727"/>
        <v>BA$13</v>
      </c>
      <c r="BB3550" s="80" t="str">
        <f t="shared" si="4727"/>
        <v>BB$13</v>
      </c>
      <c r="BC3550" s="80" t="str">
        <f t="shared" si="4727"/>
        <v>BC$13</v>
      </c>
      <c r="BD3550" s="80" t="str">
        <f t="shared" si="4727"/>
        <v>BD$13</v>
      </c>
      <c r="BE3550" s="80" t="str">
        <f t="shared" si="4727"/>
        <v>BE$13</v>
      </c>
      <c r="BF3550" s="80" t="str">
        <f t="shared" si="4727"/>
        <v>BF$13</v>
      </c>
      <c r="BG3550" s="80" t="str">
        <f t="shared" si="4727"/>
        <v>BG$13</v>
      </c>
      <c r="BH3550" s="80" t="str">
        <f t="shared" si="4727"/>
        <v>BH$13</v>
      </c>
      <c r="BI3550" s="80" t="str">
        <f t="shared" si="4727"/>
        <v>BI$13</v>
      </c>
      <c r="BJ3550" s="80" t="str">
        <f t="shared" si="4727"/>
        <v>BJ$13</v>
      </c>
      <c r="BK3550" s="80" t="str">
        <f t="shared" si="4727"/>
        <v>BK$13</v>
      </c>
      <c r="BL3550" s="80" t="str">
        <f t="shared" si="4727"/>
        <v>BL$13</v>
      </c>
      <c r="BM3550" s="80" t="str">
        <f t="shared" si="4727"/>
        <v>BM$13</v>
      </c>
      <c r="BN3550" s="80" t="str">
        <f t="shared" si="4727"/>
        <v>BN$13</v>
      </c>
      <c r="BO3550" s="80" t="str">
        <f t="shared" si="4727"/>
        <v>BO$13</v>
      </c>
      <c r="BP3550" s="80" t="str">
        <f t="shared" si="4727"/>
        <v>BP$13</v>
      </c>
      <c r="BQ3550" s="80" t="str">
        <f t="shared" si="4727"/>
        <v>BQ$13</v>
      </c>
      <c r="BR3550" s="80" t="str">
        <f t="shared" si="4727"/>
        <v>BR$13</v>
      </c>
      <c r="BS3550" s="80" t="str">
        <f t="shared" si="4727"/>
        <v>BS$13</v>
      </c>
      <c r="BT3550" s="80" t="str">
        <f t="shared" si="4727"/>
        <v>BT$13</v>
      </c>
      <c r="BU3550" s="80" t="str">
        <f t="shared" si="4727"/>
        <v>BU$13</v>
      </c>
      <c r="BV3550" s="80" t="str">
        <f t="shared" si="4727"/>
        <v>BV$13</v>
      </c>
      <c r="BW3550" s="80" t="str">
        <f t="shared" si="4727"/>
        <v>BW$13</v>
      </c>
      <c r="BX3550" s="80" t="str">
        <f t="shared" si="4727"/>
        <v>BX$13</v>
      </c>
      <c r="BY3550" s="80" t="str">
        <f t="shared" si="4727"/>
        <v>BY$13</v>
      </c>
      <c r="BZ3550" s="80" t="str">
        <f t="shared" si="4727"/>
        <v>BZ$13</v>
      </c>
      <c r="CA3550" s="80" t="str">
        <f t="shared" si="4727"/>
        <v>CA$13</v>
      </c>
      <c r="CB3550" s="80" t="str">
        <f t="shared" si="4727"/>
        <v>CB$13</v>
      </c>
      <c r="CC3550" s="80" t="str">
        <f t="shared" si="4727"/>
        <v>CC$13</v>
      </c>
      <c r="CD3550" s="80" t="str">
        <f t="shared" si="4727"/>
        <v>CD$13</v>
      </c>
      <c r="CE3550" s="80" t="str">
        <f t="shared" si="4728"/>
        <v>CE$13</v>
      </c>
      <c r="CF3550" s="80" t="str">
        <f t="shared" si="4728"/>
        <v>CF$13</v>
      </c>
      <c r="CG3550" s="80" t="str">
        <f t="shared" si="4728"/>
        <v>CG$13</v>
      </c>
      <c r="CH3550" s="80" t="str">
        <f t="shared" si="4728"/>
        <v>CH$13</v>
      </c>
      <c r="CI3550" s="80" t="str">
        <f t="shared" si="4728"/>
        <v>CI$13</v>
      </c>
      <c r="CJ3550" s="80" t="str">
        <f t="shared" si="4728"/>
        <v>CJ$13</v>
      </c>
      <c r="CK3550" s="80" t="str">
        <f t="shared" si="4728"/>
        <v>CK$13</v>
      </c>
      <c r="CL3550" s="80" t="str">
        <f t="shared" si="4728"/>
        <v>CL$13</v>
      </c>
    </row>
    <row r="3551" spans="2:90" x14ac:dyDescent="0.4">
      <c r="B3551" s="130" t="str">
        <f t="shared" si="4726"/>
        <v>(Secondary label)</v>
      </c>
      <c r="C3551" s="12"/>
      <c r="D3551" s="12" t="s">
        <v>995</v>
      </c>
      <c r="E3551" s="12" t="s">
        <v>906</v>
      </c>
      <c r="F3551" s="12"/>
      <c r="G3551" s="12" t="s">
        <v>330</v>
      </c>
      <c r="H3551" s="12"/>
      <c r="I3551" s="60"/>
      <c r="J3551" s="79"/>
      <c r="K3551" s="79"/>
      <c r="L3551" s="79"/>
      <c r="M3551" s="79"/>
      <c r="N3551" s="79"/>
      <c r="O3551" s="79"/>
      <c r="P3551" s="79"/>
      <c r="R3551" s="15"/>
      <c r="S3551" s="80">
        <f t="shared" ref="S3551" si="4731">+S3535</f>
        <v>0</v>
      </c>
      <c r="T3551" s="80">
        <f t="shared" si="4727"/>
        <v>0</v>
      </c>
      <c r="U3551" s="80">
        <f t="shared" si="4727"/>
        <v>0</v>
      </c>
      <c r="V3551" s="80">
        <f t="shared" si="4727"/>
        <v>0</v>
      </c>
      <c r="W3551" s="80">
        <f t="shared" si="4727"/>
        <v>0</v>
      </c>
      <c r="X3551" s="80">
        <f t="shared" si="4727"/>
        <v>0</v>
      </c>
      <c r="Y3551" s="80">
        <f t="shared" si="4727"/>
        <v>0</v>
      </c>
      <c r="Z3551" s="80">
        <f t="shared" si="4727"/>
        <v>0</v>
      </c>
      <c r="AA3551" s="80">
        <f t="shared" si="4727"/>
        <v>0</v>
      </c>
      <c r="AB3551" s="80">
        <f t="shared" si="4727"/>
        <v>0</v>
      </c>
      <c r="AC3551" s="80">
        <f t="shared" si="4727"/>
        <v>0</v>
      </c>
      <c r="AD3551" s="80">
        <f t="shared" si="4727"/>
        <v>0</v>
      </c>
      <c r="AE3551" s="80">
        <f t="shared" si="4727"/>
        <v>0</v>
      </c>
      <c r="AF3551" s="80">
        <f t="shared" si="4727"/>
        <v>0</v>
      </c>
      <c r="AG3551" s="80">
        <f t="shared" si="4727"/>
        <v>0</v>
      </c>
      <c r="AH3551" s="80">
        <f t="shared" si="4727"/>
        <v>0</v>
      </c>
      <c r="AI3551" s="80">
        <f t="shared" si="4727"/>
        <v>0</v>
      </c>
      <c r="AJ3551" s="80">
        <f t="shared" si="4727"/>
        <v>0</v>
      </c>
      <c r="AK3551" s="80">
        <f t="shared" si="4727"/>
        <v>0</v>
      </c>
      <c r="AL3551" s="80">
        <f t="shared" si="4727"/>
        <v>0</v>
      </c>
      <c r="AM3551" s="80">
        <f t="shared" si="4727"/>
        <v>0</v>
      </c>
      <c r="AN3551" s="80">
        <f t="shared" si="4727"/>
        <v>0</v>
      </c>
      <c r="AO3551" s="80">
        <f t="shared" si="4727"/>
        <v>0</v>
      </c>
      <c r="AP3551" s="80">
        <f t="shared" si="4727"/>
        <v>0</v>
      </c>
      <c r="AQ3551" s="80">
        <f t="shared" si="4727"/>
        <v>0</v>
      </c>
      <c r="AR3551" s="80">
        <f t="shared" si="4727"/>
        <v>0</v>
      </c>
      <c r="AS3551" s="80">
        <f t="shared" si="4727"/>
        <v>0</v>
      </c>
      <c r="AT3551" s="80">
        <f t="shared" si="4727"/>
        <v>0</v>
      </c>
      <c r="AU3551" s="80">
        <f t="shared" si="4727"/>
        <v>0</v>
      </c>
      <c r="AV3551" s="80">
        <f t="shared" si="4727"/>
        <v>0</v>
      </c>
      <c r="AW3551" s="80">
        <f t="shared" si="4727"/>
        <v>0</v>
      </c>
      <c r="AX3551" s="80">
        <f t="shared" si="4727"/>
        <v>0</v>
      </c>
      <c r="AY3551" s="80">
        <f t="shared" si="4727"/>
        <v>0</v>
      </c>
      <c r="AZ3551" s="80">
        <f t="shared" si="4727"/>
        <v>0</v>
      </c>
      <c r="BA3551" s="80">
        <f t="shared" si="4727"/>
        <v>0</v>
      </c>
      <c r="BB3551" s="80">
        <f t="shared" si="4727"/>
        <v>0</v>
      </c>
      <c r="BC3551" s="80">
        <f t="shared" si="4727"/>
        <v>0</v>
      </c>
      <c r="BD3551" s="80">
        <f t="shared" si="4727"/>
        <v>0</v>
      </c>
      <c r="BE3551" s="80">
        <f t="shared" si="4727"/>
        <v>0</v>
      </c>
      <c r="BF3551" s="80">
        <f t="shared" si="4727"/>
        <v>0</v>
      </c>
      <c r="BG3551" s="80">
        <f t="shared" si="4727"/>
        <v>0</v>
      </c>
      <c r="BH3551" s="80">
        <f t="shared" si="4727"/>
        <v>0</v>
      </c>
      <c r="BI3551" s="80">
        <f t="shared" si="4727"/>
        <v>0</v>
      </c>
      <c r="BJ3551" s="80">
        <f t="shared" si="4727"/>
        <v>0</v>
      </c>
      <c r="BK3551" s="80">
        <f t="shared" si="4727"/>
        <v>0</v>
      </c>
      <c r="BL3551" s="80">
        <f t="shared" si="4727"/>
        <v>0</v>
      </c>
      <c r="BM3551" s="80">
        <f t="shared" si="4727"/>
        <v>0</v>
      </c>
      <c r="BN3551" s="80">
        <f t="shared" si="4727"/>
        <v>0</v>
      </c>
      <c r="BO3551" s="80">
        <f t="shared" si="4727"/>
        <v>0</v>
      </c>
      <c r="BP3551" s="80">
        <f t="shared" si="4727"/>
        <v>0</v>
      </c>
      <c r="BQ3551" s="80">
        <f t="shared" si="4727"/>
        <v>0</v>
      </c>
      <c r="BR3551" s="80">
        <f t="shared" si="4727"/>
        <v>0</v>
      </c>
      <c r="BS3551" s="80">
        <f t="shared" si="4727"/>
        <v>0</v>
      </c>
      <c r="BT3551" s="80">
        <f t="shared" si="4727"/>
        <v>0</v>
      </c>
      <c r="BU3551" s="80">
        <f t="shared" si="4727"/>
        <v>0</v>
      </c>
      <c r="BV3551" s="80">
        <f t="shared" si="4727"/>
        <v>0</v>
      </c>
      <c r="BW3551" s="80">
        <f t="shared" si="4727"/>
        <v>0</v>
      </c>
      <c r="BX3551" s="80">
        <f t="shared" si="4727"/>
        <v>0</v>
      </c>
      <c r="BY3551" s="80">
        <f t="shared" si="4727"/>
        <v>0</v>
      </c>
      <c r="BZ3551" s="80">
        <f t="shared" si="4727"/>
        <v>0</v>
      </c>
      <c r="CA3551" s="80">
        <f t="shared" si="4727"/>
        <v>0</v>
      </c>
      <c r="CB3551" s="80">
        <f t="shared" si="4727"/>
        <v>0</v>
      </c>
      <c r="CC3551" s="80">
        <f t="shared" si="4727"/>
        <v>0</v>
      </c>
      <c r="CD3551" s="80">
        <f t="shared" si="4727"/>
        <v>0</v>
      </c>
      <c r="CE3551" s="80">
        <f t="shared" si="4728"/>
        <v>0</v>
      </c>
      <c r="CF3551" s="80">
        <f t="shared" si="4728"/>
        <v>0</v>
      </c>
      <c r="CG3551" s="80">
        <f t="shared" si="4728"/>
        <v>0</v>
      </c>
      <c r="CH3551" s="80">
        <f t="shared" si="4728"/>
        <v>0</v>
      </c>
      <c r="CI3551" s="80">
        <f t="shared" si="4728"/>
        <v>0</v>
      </c>
      <c r="CJ3551" s="80">
        <f t="shared" si="4728"/>
        <v>0</v>
      </c>
      <c r="CK3551" s="80">
        <f t="shared" si="4728"/>
        <v>0</v>
      </c>
      <c r="CL3551" s="80">
        <f t="shared" si="4728"/>
        <v>0</v>
      </c>
    </row>
    <row r="3552" spans="2:90" x14ac:dyDescent="0.4">
      <c r="B3552" s="130" t="str">
        <f t="shared" si="4726"/>
        <v xml:space="preserve">secondary unit </v>
      </c>
      <c r="C3552" s="12"/>
      <c r="D3552" s="12" t="s">
        <v>995</v>
      </c>
      <c r="E3552" s="12" t="s">
        <v>906</v>
      </c>
      <c r="F3552" s="12"/>
      <c r="G3552" s="12" t="s">
        <v>330</v>
      </c>
      <c r="H3552" s="12"/>
      <c r="I3552" s="60"/>
      <c r="J3552" s="60"/>
      <c r="K3552" s="60"/>
      <c r="L3552" s="60"/>
      <c r="M3552" s="60"/>
      <c r="N3552" s="60"/>
      <c r="O3552" s="60"/>
      <c r="P3552" s="60"/>
      <c r="R3552" s="15"/>
      <c r="S3552" s="80">
        <f t="shared" ref="S3552" si="4732">+S3536</f>
        <v>0</v>
      </c>
      <c r="T3552" s="80">
        <f t="shared" si="4727"/>
        <v>0</v>
      </c>
      <c r="U3552" s="80">
        <f t="shared" si="4727"/>
        <v>0</v>
      </c>
      <c r="V3552" s="80">
        <f t="shared" ref="V3552:CG3552" si="4733">+V3536</f>
        <v>0</v>
      </c>
      <c r="W3552" s="80">
        <f t="shared" si="4733"/>
        <v>0</v>
      </c>
      <c r="X3552" s="80">
        <f t="shared" si="4733"/>
        <v>0</v>
      </c>
      <c r="Y3552" s="80">
        <f t="shared" si="4733"/>
        <v>0</v>
      </c>
      <c r="Z3552" s="80">
        <f t="shared" si="4733"/>
        <v>0</v>
      </c>
      <c r="AA3552" s="80">
        <f t="shared" si="4733"/>
        <v>0</v>
      </c>
      <c r="AB3552" s="80">
        <f t="shared" si="4733"/>
        <v>0</v>
      </c>
      <c r="AC3552" s="80">
        <f t="shared" si="4733"/>
        <v>0</v>
      </c>
      <c r="AD3552" s="80">
        <f t="shared" si="4733"/>
        <v>0</v>
      </c>
      <c r="AE3552" s="80">
        <f t="shared" si="4733"/>
        <v>0</v>
      </c>
      <c r="AF3552" s="80">
        <f t="shared" si="4733"/>
        <v>0</v>
      </c>
      <c r="AG3552" s="80">
        <f t="shared" si="4733"/>
        <v>0</v>
      </c>
      <c r="AH3552" s="80">
        <f t="shared" si="4733"/>
        <v>0</v>
      </c>
      <c r="AI3552" s="80">
        <f t="shared" si="4733"/>
        <v>0</v>
      </c>
      <c r="AJ3552" s="80">
        <f t="shared" si="4733"/>
        <v>0</v>
      </c>
      <c r="AK3552" s="80">
        <f t="shared" si="4733"/>
        <v>0</v>
      </c>
      <c r="AL3552" s="80">
        <f t="shared" si="4733"/>
        <v>0</v>
      </c>
      <c r="AM3552" s="80">
        <f t="shared" si="4733"/>
        <v>0</v>
      </c>
      <c r="AN3552" s="80">
        <f t="shared" si="4733"/>
        <v>0</v>
      </c>
      <c r="AO3552" s="80">
        <f t="shared" si="4733"/>
        <v>0</v>
      </c>
      <c r="AP3552" s="80">
        <f t="shared" si="4733"/>
        <v>0</v>
      </c>
      <c r="AQ3552" s="80">
        <f t="shared" si="4733"/>
        <v>0</v>
      </c>
      <c r="AR3552" s="80">
        <f t="shared" si="4733"/>
        <v>0</v>
      </c>
      <c r="AS3552" s="80">
        <f t="shared" si="4733"/>
        <v>0</v>
      </c>
      <c r="AT3552" s="80">
        <f t="shared" si="4733"/>
        <v>0</v>
      </c>
      <c r="AU3552" s="80">
        <f t="shared" si="4733"/>
        <v>0</v>
      </c>
      <c r="AV3552" s="80">
        <f t="shared" si="4733"/>
        <v>0</v>
      </c>
      <c r="AW3552" s="80">
        <f t="shared" si="4733"/>
        <v>0</v>
      </c>
      <c r="AX3552" s="80">
        <f t="shared" si="4733"/>
        <v>0</v>
      </c>
      <c r="AY3552" s="80">
        <f t="shared" si="4733"/>
        <v>0</v>
      </c>
      <c r="AZ3552" s="80">
        <f t="shared" si="4733"/>
        <v>0</v>
      </c>
      <c r="BA3552" s="80">
        <f t="shared" si="4733"/>
        <v>0</v>
      </c>
      <c r="BB3552" s="80">
        <f t="shared" si="4733"/>
        <v>0</v>
      </c>
      <c r="BC3552" s="80">
        <f t="shared" si="4733"/>
        <v>0</v>
      </c>
      <c r="BD3552" s="80">
        <f t="shared" si="4733"/>
        <v>0</v>
      </c>
      <c r="BE3552" s="80">
        <f t="shared" si="4733"/>
        <v>0</v>
      </c>
      <c r="BF3552" s="80">
        <f t="shared" si="4733"/>
        <v>0</v>
      </c>
      <c r="BG3552" s="80">
        <f t="shared" si="4733"/>
        <v>0</v>
      </c>
      <c r="BH3552" s="80">
        <f t="shared" si="4733"/>
        <v>0</v>
      </c>
      <c r="BI3552" s="80">
        <f t="shared" si="4733"/>
        <v>0</v>
      </c>
      <c r="BJ3552" s="80">
        <f t="shared" si="4733"/>
        <v>0</v>
      </c>
      <c r="BK3552" s="80">
        <f t="shared" si="4733"/>
        <v>0</v>
      </c>
      <c r="BL3552" s="80">
        <f t="shared" si="4733"/>
        <v>0</v>
      </c>
      <c r="BM3552" s="80">
        <f t="shared" si="4733"/>
        <v>0</v>
      </c>
      <c r="BN3552" s="80">
        <f t="shared" si="4733"/>
        <v>0</v>
      </c>
      <c r="BO3552" s="80">
        <f t="shared" si="4733"/>
        <v>0</v>
      </c>
      <c r="BP3552" s="80">
        <f t="shared" si="4733"/>
        <v>0</v>
      </c>
      <c r="BQ3552" s="80">
        <f t="shared" si="4733"/>
        <v>0</v>
      </c>
      <c r="BR3552" s="80">
        <f t="shared" si="4733"/>
        <v>0</v>
      </c>
      <c r="BS3552" s="80">
        <f t="shared" si="4733"/>
        <v>0</v>
      </c>
      <c r="BT3552" s="80">
        <f t="shared" si="4733"/>
        <v>0</v>
      </c>
      <c r="BU3552" s="80">
        <f t="shared" si="4733"/>
        <v>0</v>
      </c>
      <c r="BV3552" s="80">
        <f t="shared" si="4733"/>
        <v>0</v>
      </c>
      <c r="BW3552" s="80">
        <f t="shared" si="4733"/>
        <v>0</v>
      </c>
      <c r="BX3552" s="80">
        <f t="shared" si="4733"/>
        <v>0</v>
      </c>
      <c r="BY3552" s="80">
        <f t="shared" si="4733"/>
        <v>0</v>
      </c>
      <c r="BZ3552" s="80">
        <f t="shared" si="4733"/>
        <v>0</v>
      </c>
      <c r="CA3552" s="80">
        <f t="shared" si="4733"/>
        <v>0</v>
      </c>
      <c r="CB3552" s="80">
        <f t="shared" si="4733"/>
        <v>0</v>
      </c>
      <c r="CC3552" s="80">
        <f t="shared" si="4733"/>
        <v>0</v>
      </c>
      <c r="CD3552" s="80">
        <f t="shared" si="4733"/>
        <v>0</v>
      </c>
      <c r="CE3552" s="80">
        <f t="shared" si="4733"/>
        <v>0</v>
      </c>
      <c r="CF3552" s="80">
        <f t="shared" si="4733"/>
        <v>0</v>
      </c>
      <c r="CG3552" s="80">
        <f t="shared" si="4733"/>
        <v>0</v>
      </c>
      <c r="CH3552" s="80">
        <f t="shared" ref="CH3552:CL3552" si="4734">+CH3536</f>
        <v>0</v>
      </c>
      <c r="CI3552" s="80">
        <f t="shared" si="4734"/>
        <v>0</v>
      </c>
      <c r="CJ3552" s="80">
        <f t="shared" si="4734"/>
        <v>0</v>
      </c>
      <c r="CK3552" s="80">
        <f t="shared" si="4734"/>
        <v>0</v>
      </c>
      <c r="CL3552" s="80">
        <f t="shared" si="4734"/>
        <v>0</v>
      </c>
    </row>
    <row r="3553" spans="2:90" x14ac:dyDescent="0.4">
      <c r="B3553" s="130" t="str">
        <f t="shared" si="4726"/>
        <v>Secondary revenue driver</v>
      </c>
      <c r="C3553" s="12"/>
      <c r="D3553" s="12" t="s">
        <v>995</v>
      </c>
      <c r="E3553" s="12" t="s">
        <v>906</v>
      </c>
      <c r="F3553" s="12"/>
      <c r="G3553" s="12" t="s">
        <v>330</v>
      </c>
      <c r="H3553" s="12"/>
      <c r="I3553" s="60"/>
      <c r="J3553" s="60"/>
      <c r="K3553" s="60"/>
      <c r="L3553" s="60"/>
      <c r="M3553" s="60"/>
      <c r="N3553" s="60"/>
      <c r="O3553" s="60"/>
      <c r="P3553" s="60"/>
      <c r="R3553" s="15"/>
      <c r="S3553" s="80" t="str">
        <f t="shared" ref="S3553:CD3553" si="4735">+S3537</f>
        <v>S$14</v>
      </c>
      <c r="T3553" s="80" t="str">
        <f t="shared" si="4735"/>
        <v>T$14</v>
      </c>
      <c r="U3553" s="80" t="str">
        <f t="shared" si="4735"/>
        <v>U$14</v>
      </c>
      <c r="V3553" s="80" t="str">
        <f t="shared" si="4735"/>
        <v>V$14</v>
      </c>
      <c r="W3553" s="80" t="str">
        <f t="shared" si="4735"/>
        <v>W$14</v>
      </c>
      <c r="X3553" s="80" t="str">
        <f t="shared" si="4735"/>
        <v>X$14</v>
      </c>
      <c r="Y3553" s="80" t="str">
        <f t="shared" si="4735"/>
        <v>Y$14</v>
      </c>
      <c r="Z3553" s="80" t="str">
        <f t="shared" si="4735"/>
        <v>Z$14</v>
      </c>
      <c r="AA3553" s="80" t="str">
        <f t="shared" si="4735"/>
        <v>AA$14</v>
      </c>
      <c r="AB3553" s="80" t="str">
        <f t="shared" si="4735"/>
        <v>AB$14</v>
      </c>
      <c r="AC3553" s="80" t="str">
        <f t="shared" si="4735"/>
        <v>AC$14</v>
      </c>
      <c r="AD3553" s="80" t="str">
        <f t="shared" si="4735"/>
        <v>AD$14</v>
      </c>
      <c r="AE3553" s="80" t="str">
        <f t="shared" si="4735"/>
        <v>AE$14</v>
      </c>
      <c r="AF3553" s="80" t="str">
        <f t="shared" si="4735"/>
        <v>AF$14</v>
      </c>
      <c r="AG3553" s="80" t="str">
        <f t="shared" si="4735"/>
        <v>AG$14</v>
      </c>
      <c r="AH3553" s="80" t="str">
        <f t="shared" si="4735"/>
        <v>AH$14</v>
      </c>
      <c r="AI3553" s="80" t="str">
        <f t="shared" si="4735"/>
        <v>AI$14</v>
      </c>
      <c r="AJ3553" s="80" t="str">
        <f t="shared" si="4735"/>
        <v>AJ$14</v>
      </c>
      <c r="AK3553" s="80" t="str">
        <f t="shared" si="4735"/>
        <v>AK$14</v>
      </c>
      <c r="AL3553" s="80" t="str">
        <f t="shared" si="4735"/>
        <v>AL$14</v>
      </c>
      <c r="AM3553" s="80" t="str">
        <f t="shared" si="4735"/>
        <v>AM$14</v>
      </c>
      <c r="AN3553" s="80" t="str">
        <f t="shared" si="4735"/>
        <v>AN$14</v>
      </c>
      <c r="AO3553" s="80" t="str">
        <f t="shared" si="4735"/>
        <v>AO$14</v>
      </c>
      <c r="AP3553" s="80" t="str">
        <f t="shared" si="4735"/>
        <v>AP$14</v>
      </c>
      <c r="AQ3553" s="80" t="str">
        <f t="shared" si="4735"/>
        <v>AQ$14</v>
      </c>
      <c r="AR3553" s="80" t="str">
        <f t="shared" si="4735"/>
        <v>AR$14</v>
      </c>
      <c r="AS3553" s="80" t="str">
        <f t="shared" si="4735"/>
        <v>AS$14</v>
      </c>
      <c r="AT3553" s="80" t="str">
        <f t="shared" si="4735"/>
        <v>AT$14</v>
      </c>
      <c r="AU3553" s="80" t="str">
        <f t="shared" si="4735"/>
        <v>AU$14</v>
      </c>
      <c r="AV3553" s="80" t="str">
        <f t="shared" si="4735"/>
        <v>AV$14</v>
      </c>
      <c r="AW3553" s="80" t="str">
        <f t="shared" si="4735"/>
        <v>AW$14</v>
      </c>
      <c r="AX3553" s="80" t="str">
        <f t="shared" si="4735"/>
        <v>AX$14</v>
      </c>
      <c r="AY3553" s="80" t="str">
        <f t="shared" si="4735"/>
        <v>AY$14</v>
      </c>
      <c r="AZ3553" s="80" t="str">
        <f t="shared" si="4735"/>
        <v>AZ$14</v>
      </c>
      <c r="BA3553" s="80" t="str">
        <f t="shared" si="4735"/>
        <v>BA$14</v>
      </c>
      <c r="BB3553" s="80" t="str">
        <f t="shared" si="4735"/>
        <v>BB$14</v>
      </c>
      <c r="BC3553" s="80" t="str">
        <f t="shared" si="4735"/>
        <v>BC$14</v>
      </c>
      <c r="BD3553" s="80" t="str">
        <f t="shared" si="4735"/>
        <v>BD$14</v>
      </c>
      <c r="BE3553" s="80" t="str">
        <f t="shared" si="4735"/>
        <v>BE$14</v>
      </c>
      <c r="BF3553" s="80" t="str">
        <f t="shared" si="4735"/>
        <v>BF$14</v>
      </c>
      <c r="BG3553" s="80" t="str">
        <f t="shared" si="4735"/>
        <v>BG$14</v>
      </c>
      <c r="BH3553" s="80" t="str">
        <f t="shared" si="4735"/>
        <v>BH$14</v>
      </c>
      <c r="BI3553" s="80" t="str">
        <f t="shared" si="4735"/>
        <v>BI$14</v>
      </c>
      <c r="BJ3553" s="80" t="str">
        <f t="shared" si="4735"/>
        <v>BJ$14</v>
      </c>
      <c r="BK3553" s="80" t="str">
        <f t="shared" si="4735"/>
        <v>BK$14</v>
      </c>
      <c r="BL3553" s="80" t="str">
        <f t="shared" si="4735"/>
        <v>BL$14</v>
      </c>
      <c r="BM3553" s="80" t="str">
        <f t="shared" si="4735"/>
        <v>BM$14</v>
      </c>
      <c r="BN3553" s="80" t="str">
        <f t="shared" si="4735"/>
        <v>BN$14</v>
      </c>
      <c r="BO3553" s="80" t="str">
        <f t="shared" si="4735"/>
        <v>BO$14</v>
      </c>
      <c r="BP3553" s="80" t="str">
        <f t="shared" si="4735"/>
        <v>BP$14</v>
      </c>
      <c r="BQ3553" s="80" t="str">
        <f t="shared" si="4735"/>
        <v>BQ$14</v>
      </c>
      <c r="BR3553" s="80" t="str">
        <f t="shared" si="4735"/>
        <v>BR$14</v>
      </c>
      <c r="BS3553" s="80" t="str">
        <f t="shared" si="4735"/>
        <v>BS$14</v>
      </c>
      <c r="BT3553" s="80" t="str">
        <f t="shared" si="4735"/>
        <v>BT$14</v>
      </c>
      <c r="BU3553" s="80" t="str">
        <f t="shared" si="4735"/>
        <v>BU$14</v>
      </c>
      <c r="BV3553" s="80" t="str">
        <f t="shared" si="4735"/>
        <v>BV$14</v>
      </c>
      <c r="BW3553" s="80" t="str">
        <f t="shared" si="4735"/>
        <v>BW$14</v>
      </c>
      <c r="BX3553" s="80" t="str">
        <f t="shared" si="4735"/>
        <v>BX$14</v>
      </c>
      <c r="BY3553" s="80" t="str">
        <f t="shared" si="4735"/>
        <v>BY$14</v>
      </c>
      <c r="BZ3553" s="80" t="str">
        <f t="shared" si="4735"/>
        <v>BZ$14</v>
      </c>
      <c r="CA3553" s="80" t="str">
        <f t="shared" si="4735"/>
        <v>CA$14</v>
      </c>
      <c r="CB3553" s="80" t="str">
        <f t="shared" si="4735"/>
        <v>CB$14</v>
      </c>
      <c r="CC3553" s="80" t="str">
        <f t="shared" si="4735"/>
        <v>CC$14</v>
      </c>
      <c r="CD3553" s="80" t="str">
        <f t="shared" si="4735"/>
        <v>CD$14</v>
      </c>
      <c r="CE3553" s="80" t="str">
        <f t="shared" ref="CE3553:CL3553" si="4736">+CE3537</f>
        <v>CE$14</v>
      </c>
      <c r="CF3553" s="80" t="str">
        <f t="shared" si="4736"/>
        <v>CF$14</v>
      </c>
      <c r="CG3553" s="80" t="str">
        <f t="shared" si="4736"/>
        <v>CG$14</v>
      </c>
      <c r="CH3553" s="80" t="str">
        <f t="shared" si="4736"/>
        <v>CH$14</v>
      </c>
      <c r="CI3553" s="80" t="str">
        <f t="shared" si="4736"/>
        <v>CI$14</v>
      </c>
      <c r="CJ3553" s="80" t="str">
        <f t="shared" si="4736"/>
        <v>CJ$14</v>
      </c>
      <c r="CK3553" s="80" t="str">
        <f t="shared" si="4736"/>
        <v>CK$14</v>
      </c>
      <c r="CL3553" s="80" t="str">
        <f t="shared" si="4736"/>
        <v>CL$14</v>
      </c>
    </row>
    <row r="3554" spans="2:90" x14ac:dyDescent="0.4">
      <c r="B3554" s="130" t="str">
        <f t="shared" si="4726"/>
        <v>Secondary volume driver</v>
      </c>
      <c r="D3554" t="s">
        <v>995</v>
      </c>
      <c r="E3554" t="s">
        <v>906</v>
      </c>
      <c r="G3554" t="s">
        <v>330</v>
      </c>
      <c r="J3554" s="60"/>
      <c r="S3554" s="80" t="str">
        <f t="shared" ref="S3554:CD3554" si="4737">+S3538</f>
        <v>S$15</v>
      </c>
      <c r="T3554" s="80" t="str">
        <f t="shared" si="4737"/>
        <v>T$15</v>
      </c>
      <c r="U3554" s="80" t="str">
        <f t="shared" si="4737"/>
        <v>U$15</v>
      </c>
      <c r="V3554" s="80" t="str">
        <f t="shared" si="4737"/>
        <v>V$15</v>
      </c>
      <c r="W3554" s="80" t="str">
        <f t="shared" si="4737"/>
        <v>W$15</v>
      </c>
      <c r="X3554" s="80" t="str">
        <f t="shared" si="4737"/>
        <v>X$15</v>
      </c>
      <c r="Y3554" s="80" t="str">
        <f t="shared" si="4737"/>
        <v>Y$15</v>
      </c>
      <c r="Z3554" s="80" t="str">
        <f t="shared" si="4737"/>
        <v>Z$15</v>
      </c>
      <c r="AA3554" s="80" t="str">
        <f t="shared" si="4737"/>
        <v>AA$15</v>
      </c>
      <c r="AB3554" s="80" t="str">
        <f t="shared" si="4737"/>
        <v>AB$15</v>
      </c>
      <c r="AC3554" s="80" t="str">
        <f t="shared" si="4737"/>
        <v>AC$15</v>
      </c>
      <c r="AD3554" s="80" t="str">
        <f t="shared" si="4737"/>
        <v>AD$15</v>
      </c>
      <c r="AE3554" s="80" t="str">
        <f t="shared" si="4737"/>
        <v>AE$15</v>
      </c>
      <c r="AF3554" s="80" t="str">
        <f t="shared" si="4737"/>
        <v>AF$15</v>
      </c>
      <c r="AG3554" s="80" t="str">
        <f t="shared" si="4737"/>
        <v>AG$15</v>
      </c>
      <c r="AH3554" s="80" t="str">
        <f t="shared" si="4737"/>
        <v>AH$15</v>
      </c>
      <c r="AI3554" s="80" t="str">
        <f t="shared" si="4737"/>
        <v>AI$15</v>
      </c>
      <c r="AJ3554" s="80" t="str">
        <f t="shared" si="4737"/>
        <v>AJ$15</v>
      </c>
      <c r="AK3554" s="80" t="str">
        <f t="shared" si="4737"/>
        <v>AK$15</v>
      </c>
      <c r="AL3554" s="80" t="str">
        <f t="shared" si="4737"/>
        <v>AL$15</v>
      </c>
      <c r="AM3554" s="80" t="str">
        <f t="shared" si="4737"/>
        <v>AM$15</v>
      </c>
      <c r="AN3554" s="80" t="str">
        <f t="shared" si="4737"/>
        <v>AN$15</v>
      </c>
      <c r="AO3554" s="80" t="str">
        <f t="shared" si="4737"/>
        <v>AO$15</v>
      </c>
      <c r="AP3554" s="80" t="str">
        <f t="shared" si="4737"/>
        <v>AP$15</v>
      </c>
      <c r="AQ3554" s="80" t="str">
        <f t="shared" si="4737"/>
        <v>AQ$15</v>
      </c>
      <c r="AR3554" s="80" t="str">
        <f t="shared" si="4737"/>
        <v>AR$15</v>
      </c>
      <c r="AS3554" s="80" t="str">
        <f t="shared" si="4737"/>
        <v>AS$15</v>
      </c>
      <c r="AT3554" s="80" t="str">
        <f t="shared" si="4737"/>
        <v>AT$15</v>
      </c>
      <c r="AU3554" s="80" t="str">
        <f t="shared" si="4737"/>
        <v>AU$15</v>
      </c>
      <c r="AV3554" s="80" t="str">
        <f t="shared" si="4737"/>
        <v>AV$15</v>
      </c>
      <c r="AW3554" s="80" t="str">
        <f t="shared" si="4737"/>
        <v>AW$15</v>
      </c>
      <c r="AX3554" s="80" t="str">
        <f t="shared" si="4737"/>
        <v>AX$15</v>
      </c>
      <c r="AY3554" s="80" t="str">
        <f t="shared" si="4737"/>
        <v>AY$15</v>
      </c>
      <c r="AZ3554" s="80" t="str">
        <f t="shared" si="4737"/>
        <v>AZ$15</v>
      </c>
      <c r="BA3554" s="80" t="str">
        <f t="shared" si="4737"/>
        <v>BA$15</v>
      </c>
      <c r="BB3554" s="80" t="str">
        <f t="shared" si="4737"/>
        <v>BB$15</v>
      </c>
      <c r="BC3554" s="80" t="str">
        <f t="shared" si="4737"/>
        <v>BC$15</v>
      </c>
      <c r="BD3554" s="80" t="str">
        <f t="shared" si="4737"/>
        <v>BD$15</v>
      </c>
      <c r="BE3554" s="80" t="str">
        <f t="shared" si="4737"/>
        <v>BE$15</v>
      </c>
      <c r="BF3554" s="80" t="str">
        <f t="shared" si="4737"/>
        <v>BF$15</v>
      </c>
      <c r="BG3554" s="80" t="str">
        <f t="shared" si="4737"/>
        <v>BG$15</v>
      </c>
      <c r="BH3554" s="80" t="str">
        <f t="shared" si="4737"/>
        <v>BH$15</v>
      </c>
      <c r="BI3554" s="80" t="str">
        <f t="shared" si="4737"/>
        <v>BI$15</v>
      </c>
      <c r="BJ3554" s="80" t="str">
        <f t="shared" si="4737"/>
        <v>BJ$15</v>
      </c>
      <c r="BK3554" s="80" t="str">
        <f t="shared" si="4737"/>
        <v>BK$15</v>
      </c>
      <c r="BL3554" s="80" t="str">
        <f t="shared" si="4737"/>
        <v>BL$15</v>
      </c>
      <c r="BM3554" s="80" t="str">
        <f t="shared" si="4737"/>
        <v>BM$15</v>
      </c>
      <c r="BN3554" s="80" t="str">
        <f t="shared" si="4737"/>
        <v>BN$15</v>
      </c>
      <c r="BO3554" s="80" t="str">
        <f t="shared" si="4737"/>
        <v>BO$15</v>
      </c>
      <c r="BP3554" s="80" t="str">
        <f t="shared" si="4737"/>
        <v>BP$15</v>
      </c>
      <c r="BQ3554" s="80" t="str">
        <f t="shared" si="4737"/>
        <v>BQ$15</v>
      </c>
      <c r="BR3554" s="80" t="str">
        <f t="shared" si="4737"/>
        <v>BR$15</v>
      </c>
      <c r="BS3554" s="80" t="str">
        <f t="shared" si="4737"/>
        <v>BS$15</v>
      </c>
      <c r="BT3554" s="80" t="str">
        <f t="shared" si="4737"/>
        <v>BT$15</v>
      </c>
      <c r="BU3554" s="80" t="str">
        <f t="shared" si="4737"/>
        <v>BU$15</v>
      </c>
      <c r="BV3554" s="80" t="str">
        <f t="shared" si="4737"/>
        <v>BV$15</v>
      </c>
      <c r="BW3554" s="80" t="str">
        <f t="shared" si="4737"/>
        <v>BW$15</v>
      </c>
      <c r="BX3554" s="80" t="str">
        <f t="shared" si="4737"/>
        <v>BX$15</v>
      </c>
      <c r="BY3554" s="80" t="str">
        <f t="shared" si="4737"/>
        <v>BY$15</v>
      </c>
      <c r="BZ3554" s="80" t="str">
        <f t="shared" si="4737"/>
        <v>BZ$15</v>
      </c>
      <c r="CA3554" s="80" t="str">
        <f t="shared" si="4737"/>
        <v>CA$15</v>
      </c>
      <c r="CB3554" s="80" t="str">
        <f t="shared" si="4737"/>
        <v>CB$15</v>
      </c>
      <c r="CC3554" s="80" t="str">
        <f t="shared" si="4737"/>
        <v>CC$15</v>
      </c>
      <c r="CD3554" s="80" t="str">
        <f t="shared" si="4737"/>
        <v>CD$15</v>
      </c>
      <c r="CE3554" s="80" t="str">
        <f t="shared" ref="CE3554:CL3554" si="4738">+CE3538</f>
        <v>CE$15</v>
      </c>
      <c r="CF3554" s="80" t="str">
        <f t="shared" si="4738"/>
        <v>CF$15</v>
      </c>
      <c r="CG3554" s="80" t="str">
        <f t="shared" si="4738"/>
        <v>CG$15</v>
      </c>
      <c r="CH3554" s="80" t="str">
        <f t="shared" si="4738"/>
        <v>CH$15</v>
      </c>
      <c r="CI3554" s="80" t="str">
        <f t="shared" si="4738"/>
        <v>CI$15</v>
      </c>
      <c r="CJ3554" s="80" t="str">
        <f t="shared" si="4738"/>
        <v>CJ$15</v>
      </c>
      <c r="CK3554" s="80" t="str">
        <f t="shared" si="4738"/>
        <v>CK$15</v>
      </c>
      <c r="CL3554" s="80" t="str">
        <f t="shared" si="4738"/>
        <v>CL$15</v>
      </c>
    </row>
    <row r="3555" spans="2:90" x14ac:dyDescent="0.4">
      <c r="E3555" t="s">
        <v>906</v>
      </c>
    </row>
    <row r="3556" spans="2:90" x14ac:dyDescent="0.4">
      <c r="B3556" s="168" t="s">
        <v>487</v>
      </c>
      <c r="C3556" s="167"/>
      <c r="D3556" s="167"/>
      <c r="E3556" s="167" t="s">
        <v>906</v>
      </c>
      <c r="F3556" s="167"/>
      <c r="G3556" s="167"/>
      <c r="H3556" s="167"/>
      <c r="I3556" s="169"/>
      <c r="J3556" s="169"/>
      <c r="K3556" s="190"/>
      <c r="L3556" s="190"/>
      <c r="M3556" s="190"/>
      <c r="N3556" s="190"/>
      <c r="O3556" s="190"/>
      <c r="P3556" s="190"/>
      <c r="R3556" s="191"/>
      <c r="S3556" s="167"/>
      <c r="T3556" s="167"/>
      <c r="U3556" s="167"/>
      <c r="V3556" s="167"/>
      <c r="W3556" s="167"/>
      <c r="X3556" s="167"/>
      <c r="Y3556" s="167"/>
      <c r="Z3556" s="167"/>
      <c r="AA3556" s="167"/>
      <c r="AB3556" s="167"/>
      <c r="AC3556" s="167"/>
      <c r="AD3556" s="167"/>
      <c r="AE3556" s="167"/>
      <c r="AF3556" s="167"/>
      <c r="AG3556" s="167"/>
      <c r="AH3556" s="167"/>
      <c r="AI3556" s="167"/>
      <c r="AJ3556" s="167"/>
      <c r="AK3556" s="167"/>
      <c r="AL3556" s="167"/>
      <c r="AM3556" s="167"/>
      <c r="AN3556" s="167"/>
      <c r="AO3556" s="167"/>
      <c r="AP3556" s="167"/>
      <c r="AQ3556" s="167"/>
      <c r="AR3556" s="167"/>
      <c r="AS3556" s="167"/>
      <c r="AT3556" s="167"/>
      <c r="AU3556" s="167"/>
      <c r="AV3556" s="167"/>
      <c r="AW3556" s="167"/>
      <c r="AX3556" s="167"/>
      <c r="AY3556" s="167"/>
      <c r="AZ3556" s="167"/>
      <c r="BA3556" s="167"/>
      <c r="BB3556" s="167"/>
      <c r="BC3556" s="167"/>
      <c r="BD3556" s="167"/>
      <c r="BE3556" s="167"/>
      <c r="BF3556" s="167"/>
      <c r="BG3556" s="167"/>
      <c r="BH3556" s="167"/>
      <c r="BI3556" s="167"/>
      <c r="BJ3556" s="167"/>
      <c r="BK3556" s="167"/>
      <c r="BL3556" s="167"/>
      <c r="BM3556" s="167"/>
      <c r="BN3556" s="167"/>
      <c r="BO3556" s="167"/>
      <c r="BP3556" s="167"/>
      <c r="BQ3556" s="167"/>
      <c r="BR3556" s="167"/>
      <c r="BS3556" s="167"/>
      <c r="BT3556" s="167"/>
      <c r="BU3556" s="167"/>
      <c r="BV3556" s="167"/>
      <c r="BW3556" s="167"/>
      <c r="BX3556" s="167"/>
      <c r="BY3556" s="167"/>
      <c r="BZ3556" s="167"/>
      <c r="CA3556" s="167"/>
      <c r="CB3556" s="167"/>
      <c r="CC3556" s="167"/>
      <c r="CD3556" s="167"/>
      <c r="CE3556" s="167"/>
      <c r="CF3556" s="167"/>
      <c r="CG3556" s="167"/>
      <c r="CH3556" s="167"/>
      <c r="CI3556" s="167"/>
      <c r="CJ3556" s="167"/>
      <c r="CK3556" s="167"/>
      <c r="CL3556" s="167"/>
    </row>
    <row r="3557" spans="2:90" x14ac:dyDescent="0.4">
      <c r="B3557" s="168" t="s">
        <v>489</v>
      </c>
      <c r="C3557" s="167"/>
      <c r="D3557" s="167"/>
      <c r="E3557" s="167" t="s">
        <v>906</v>
      </c>
      <c r="F3557" s="167"/>
      <c r="G3557" s="167"/>
      <c r="H3557" s="167"/>
      <c r="I3557" s="169"/>
      <c r="J3557" s="169"/>
      <c r="K3557" s="190"/>
      <c r="L3557" s="190"/>
      <c r="M3557" s="190"/>
      <c r="N3557" s="190"/>
      <c r="O3557" s="190"/>
      <c r="P3557" s="190"/>
      <c r="R3557" s="191"/>
      <c r="S3557" s="167"/>
      <c r="T3557" s="167"/>
      <c r="U3557" s="167"/>
      <c r="V3557" s="167"/>
      <c r="W3557" s="167"/>
      <c r="X3557" s="167"/>
      <c r="Y3557" s="167"/>
      <c r="Z3557" s="167"/>
      <c r="AA3557" s="167"/>
      <c r="AB3557" s="167"/>
      <c r="AC3557" s="167"/>
      <c r="AD3557" s="167"/>
      <c r="AE3557" s="167"/>
      <c r="AF3557" s="167"/>
      <c r="AG3557" s="167"/>
      <c r="AH3557" s="167"/>
      <c r="AI3557" s="167"/>
      <c r="AJ3557" s="167"/>
      <c r="AK3557" s="167"/>
      <c r="AL3557" s="167"/>
      <c r="AM3557" s="167"/>
      <c r="AN3557" s="167"/>
      <c r="AO3557" s="167"/>
      <c r="AP3557" s="167"/>
      <c r="AQ3557" s="167"/>
      <c r="AR3557" s="167"/>
      <c r="AS3557" s="167"/>
      <c r="AT3557" s="167"/>
      <c r="AU3557" s="167"/>
      <c r="AV3557" s="167"/>
      <c r="AW3557" s="167"/>
      <c r="AX3557" s="167"/>
      <c r="AY3557" s="167"/>
      <c r="AZ3557" s="167"/>
      <c r="BA3557" s="167"/>
      <c r="BB3557" s="167"/>
      <c r="BC3557" s="167"/>
      <c r="BD3557" s="167"/>
      <c r="BE3557" s="167"/>
      <c r="BF3557" s="167"/>
      <c r="BG3557" s="167"/>
      <c r="BH3557" s="167"/>
      <c r="BI3557" s="167"/>
      <c r="BJ3557" s="167"/>
      <c r="BK3557" s="167"/>
      <c r="BL3557" s="167"/>
      <c r="BM3557" s="167"/>
      <c r="BN3557" s="167"/>
      <c r="BO3557" s="167"/>
      <c r="BP3557" s="167"/>
      <c r="BQ3557" s="167"/>
      <c r="BR3557" s="167"/>
      <c r="BS3557" s="167"/>
      <c r="BT3557" s="167"/>
      <c r="BU3557" s="167"/>
      <c r="BV3557" s="167"/>
      <c r="BW3557" s="167"/>
      <c r="BX3557" s="167"/>
      <c r="BY3557" s="167"/>
      <c r="BZ3557" s="167"/>
      <c r="CA3557" s="167"/>
      <c r="CB3557" s="167"/>
      <c r="CC3557" s="167"/>
      <c r="CD3557" s="167"/>
      <c r="CE3557" s="167"/>
      <c r="CF3557" s="167"/>
      <c r="CG3557" s="167"/>
      <c r="CH3557" s="167"/>
      <c r="CI3557" s="167"/>
      <c r="CJ3557" s="167"/>
      <c r="CK3557" s="167"/>
      <c r="CL3557" s="167"/>
    </row>
    <row r="3558" spans="2:90" x14ac:dyDescent="0.4">
      <c r="B3558" s="168" t="s">
        <v>459</v>
      </c>
      <c r="C3558" s="167"/>
      <c r="D3558" s="167"/>
      <c r="E3558" s="167" t="s">
        <v>906</v>
      </c>
      <c r="F3558" s="167"/>
      <c r="G3558" s="167"/>
      <c r="H3558" s="167"/>
      <c r="I3558" s="169"/>
      <c r="J3558" s="169"/>
      <c r="K3558" s="190"/>
      <c r="L3558" s="190"/>
      <c r="M3558" s="190"/>
      <c r="N3558" s="190"/>
      <c r="O3558" s="190"/>
      <c r="P3558" s="190"/>
      <c r="R3558" s="191"/>
      <c r="S3558" s="192" t="str">
        <f t="shared" ref="S3558:CD3558" si="4739">S$16</f>
        <v>S$12</v>
      </c>
      <c r="T3558" s="192" t="str">
        <f t="shared" si="4739"/>
        <v>T$12</v>
      </c>
      <c r="U3558" s="192" t="str">
        <f t="shared" si="4739"/>
        <v>U$12</v>
      </c>
      <c r="V3558" s="192" t="str">
        <f t="shared" si="4739"/>
        <v>V$12</v>
      </c>
      <c r="W3558" s="192" t="str">
        <f t="shared" si="4739"/>
        <v>W$12</v>
      </c>
      <c r="X3558" s="192" t="str">
        <f t="shared" si="4739"/>
        <v>X$12</v>
      </c>
      <c r="Y3558" s="192" t="str">
        <f t="shared" si="4739"/>
        <v>Y$12</v>
      </c>
      <c r="Z3558" s="192" t="str">
        <f t="shared" si="4739"/>
        <v>Z$12</v>
      </c>
      <c r="AA3558" s="192" t="str">
        <f t="shared" si="4739"/>
        <v>AA$12</v>
      </c>
      <c r="AB3558" s="192" t="str">
        <f t="shared" si="4739"/>
        <v>AB$12</v>
      </c>
      <c r="AC3558" s="192" t="str">
        <f t="shared" si="4739"/>
        <v>AC$12</v>
      </c>
      <c r="AD3558" s="192" t="str">
        <f t="shared" si="4739"/>
        <v>AD$12</v>
      </c>
      <c r="AE3558" s="192" t="str">
        <f t="shared" si="4739"/>
        <v>AE$12</v>
      </c>
      <c r="AF3558" s="192" t="str">
        <f t="shared" si="4739"/>
        <v>AF$12</v>
      </c>
      <c r="AG3558" s="192" t="str">
        <f t="shared" si="4739"/>
        <v>AG$12</v>
      </c>
      <c r="AH3558" s="192" t="str">
        <f t="shared" si="4739"/>
        <v>AH$12</v>
      </c>
      <c r="AI3558" s="192" t="str">
        <f t="shared" si="4739"/>
        <v>AI$12</v>
      </c>
      <c r="AJ3558" s="192" t="str">
        <f t="shared" si="4739"/>
        <v>AJ$12</v>
      </c>
      <c r="AK3558" s="192" t="str">
        <f t="shared" si="4739"/>
        <v>AK$12</v>
      </c>
      <c r="AL3558" s="192" t="str">
        <f t="shared" si="4739"/>
        <v>AL$12</v>
      </c>
      <c r="AM3558" s="192" t="str">
        <f t="shared" si="4739"/>
        <v>AM$12</v>
      </c>
      <c r="AN3558" s="192" t="str">
        <f t="shared" si="4739"/>
        <v>AN$12</v>
      </c>
      <c r="AO3558" s="192" t="str">
        <f t="shared" si="4739"/>
        <v>AO$12</v>
      </c>
      <c r="AP3558" s="192" t="str">
        <f t="shared" si="4739"/>
        <v>AP$12</v>
      </c>
      <c r="AQ3558" s="192" t="str">
        <f t="shared" si="4739"/>
        <v>AQ$12</v>
      </c>
      <c r="AR3558" s="192" t="str">
        <f t="shared" si="4739"/>
        <v>AR$12</v>
      </c>
      <c r="AS3558" s="192" t="str">
        <f t="shared" si="4739"/>
        <v>AS$12</v>
      </c>
      <c r="AT3558" s="192" t="str">
        <f t="shared" si="4739"/>
        <v>AT$12</v>
      </c>
      <c r="AU3558" s="192" t="str">
        <f t="shared" si="4739"/>
        <v>AU$12</v>
      </c>
      <c r="AV3558" s="192" t="str">
        <f t="shared" si="4739"/>
        <v>AV$12</v>
      </c>
      <c r="AW3558" s="192" t="str">
        <f t="shared" si="4739"/>
        <v>AW$12</v>
      </c>
      <c r="AX3558" s="192" t="str">
        <f t="shared" si="4739"/>
        <v>AX$12</v>
      </c>
      <c r="AY3558" s="192" t="str">
        <f t="shared" si="4739"/>
        <v>AY$12</v>
      </c>
      <c r="AZ3558" s="192" t="str">
        <f t="shared" si="4739"/>
        <v>AZ$12</v>
      </c>
      <c r="BA3558" s="192" t="str">
        <f t="shared" si="4739"/>
        <v>BA$12</v>
      </c>
      <c r="BB3558" s="192" t="str">
        <f t="shared" si="4739"/>
        <v>BB$12</v>
      </c>
      <c r="BC3558" s="192" t="str">
        <f t="shared" si="4739"/>
        <v>BC$12</v>
      </c>
      <c r="BD3558" s="192" t="str">
        <f t="shared" si="4739"/>
        <v>BD$12</v>
      </c>
      <c r="BE3558" s="192" t="str">
        <f t="shared" si="4739"/>
        <v>BE$12</v>
      </c>
      <c r="BF3558" s="192" t="str">
        <f t="shared" si="4739"/>
        <v>BF$12</v>
      </c>
      <c r="BG3558" s="192" t="str">
        <f t="shared" si="4739"/>
        <v>BG$12</v>
      </c>
      <c r="BH3558" s="192" t="str">
        <f t="shared" si="4739"/>
        <v>BH$12</v>
      </c>
      <c r="BI3558" s="192" t="str">
        <f t="shared" si="4739"/>
        <v>BI$12</v>
      </c>
      <c r="BJ3558" s="192" t="str">
        <f t="shared" si="4739"/>
        <v>BJ$12</v>
      </c>
      <c r="BK3558" s="192" t="str">
        <f t="shared" si="4739"/>
        <v>BK$12</v>
      </c>
      <c r="BL3558" s="192" t="str">
        <f t="shared" si="4739"/>
        <v>BL$12</v>
      </c>
      <c r="BM3558" s="192" t="str">
        <f t="shared" si="4739"/>
        <v>BM$12</v>
      </c>
      <c r="BN3558" s="192" t="str">
        <f t="shared" si="4739"/>
        <v>BN$12</v>
      </c>
      <c r="BO3558" s="192" t="str">
        <f t="shared" si="4739"/>
        <v>BO$12</v>
      </c>
      <c r="BP3558" s="192" t="str">
        <f t="shared" si="4739"/>
        <v>BP$12</v>
      </c>
      <c r="BQ3558" s="192" t="str">
        <f t="shared" si="4739"/>
        <v>BQ$12</v>
      </c>
      <c r="BR3558" s="192" t="str">
        <f t="shared" si="4739"/>
        <v>BR$12</v>
      </c>
      <c r="BS3558" s="192" t="str">
        <f t="shared" si="4739"/>
        <v>BS$12</v>
      </c>
      <c r="BT3558" s="192" t="str">
        <f t="shared" si="4739"/>
        <v>BT$12</v>
      </c>
      <c r="BU3558" s="192" t="str">
        <f t="shared" si="4739"/>
        <v>BU$12</v>
      </c>
      <c r="BV3558" s="192" t="str">
        <f t="shared" si="4739"/>
        <v>BV$12</v>
      </c>
      <c r="BW3558" s="192" t="str">
        <f t="shared" si="4739"/>
        <v>BW$12</v>
      </c>
      <c r="BX3558" s="192" t="str">
        <f t="shared" si="4739"/>
        <v>BX$12</v>
      </c>
      <c r="BY3558" s="192" t="str">
        <f t="shared" si="4739"/>
        <v>BY$12</v>
      </c>
      <c r="BZ3558" s="192" t="str">
        <f t="shared" si="4739"/>
        <v>BZ$12</v>
      </c>
      <c r="CA3558" s="192" t="str">
        <f t="shared" si="4739"/>
        <v>CA$12</v>
      </c>
      <c r="CB3558" s="192" t="str">
        <f t="shared" si="4739"/>
        <v>CB$12</v>
      </c>
      <c r="CC3558" s="192" t="str">
        <f t="shared" si="4739"/>
        <v>CC$12</v>
      </c>
      <c r="CD3558" s="192" t="str">
        <f t="shared" si="4739"/>
        <v>CD$12</v>
      </c>
      <c r="CE3558" s="192" t="str">
        <f t="shared" ref="CE3558:CL3558" si="4740">CE$16</f>
        <v>CE$12</v>
      </c>
      <c r="CF3558" s="192" t="str">
        <f t="shared" si="4740"/>
        <v>CF$12</v>
      </c>
      <c r="CG3558" s="192" t="str">
        <f t="shared" si="4740"/>
        <v>CG$12</v>
      </c>
      <c r="CH3558" s="192" t="str">
        <f t="shared" si="4740"/>
        <v>CH$12</v>
      </c>
      <c r="CI3558" s="192" t="str">
        <f t="shared" si="4740"/>
        <v>CI$12</v>
      </c>
      <c r="CJ3558" s="192" t="str">
        <f t="shared" si="4740"/>
        <v>CJ$12</v>
      </c>
      <c r="CK3558" s="192" t="str">
        <f t="shared" si="4740"/>
        <v>CK$12</v>
      </c>
      <c r="CL3558" s="192" t="str">
        <f t="shared" si="4740"/>
        <v>CL$12</v>
      </c>
    </row>
    <row r="3559" spans="2:90" x14ac:dyDescent="0.4">
      <c r="B3559" s="168" t="s">
        <v>460</v>
      </c>
      <c r="C3559" s="193"/>
      <c r="D3559" s="193"/>
      <c r="E3559" s="193" t="s">
        <v>906</v>
      </c>
      <c r="F3559" s="193"/>
      <c r="G3559" s="193"/>
      <c r="H3559" s="193"/>
      <c r="I3559" s="194"/>
      <c r="J3559" s="194"/>
      <c r="K3559" s="195"/>
      <c r="L3559" s="195"/>
      <c r="M3559" s="195"/>
      <c r="N3559" s="195"/>
      <c r="O3559" s="195"/>
      <c r="P3559" s="195"/>
      <c r="R3559" s="195"/>
      <c r="S3559" s="192" t="str">
        <f t="shared" ref="S3559:CD3559" si="4741">S$17</f>
        <v>S$13</v>
      </c>
      <c r="T3559" s="192" t="str">
        <f t="shared" si="4741"/>
        <v>T$13</v>
      </c>
      <c r="U3559" s="192" t="str">
        <f t="shared" si="4741"/>
        <v>U$13</v>
      </c>
      <c r="V3559" s="192" t="str">
        <f t="shared" si="4741"/>
        <v>V$13</v>
      </c>
      <c r="W3559" s="192" t="str">
        <f t="shared" si="4741"/>
        <v>W$13</v>
      </c>
      <c r="X3559" s="192" t="str">
        <f t="shared" si="4741"/>
        <v>X$13</v>
      </c>
      <c r="Y3559" s="192" t="str">
        <f t="shared" si="4741"/>
        <v>Y$13</v>
      </c>
      <c r="Z3559" s="192" t="str">
        <f t="shared" si="4741"/>
        <v>Z$13</v>
      </c>
      <c r="AA3559" s="192" t="str">
        <f t="shared" si="4741"/>
        <v>AA$13</v>
      </c>
      <c r="AB3559" s="192" t="str">
        <f t="shared" si="4741"/>
        <v>AB$13</v>
      </c>
      <c r="AC3559" s="192" t="str">
        <f t="shared" si="4741"/>
        <v>AC$13</v>
      </c>
      <c r="AD3559" s="192" t="str">
        <f t="shared" si="4741"/>
        <v>AD$13</v>
      </c>
      <c r="AE3559" s="192" t="str">
        <f t="shared" si="4741"/>
        <v>AE$13</v>
      </c>
      <c r="AF3559" s="192" t="str">
        <f t="shared" si="4741"/>
        <v>AF$13</v>
      </c>
      <c r="AG3559" s="192" t="str">
        <f t="shared" si="4741"/>
        <v>AG$13</v>
      </c>
      <c r="AH3559" s="192" t="str">
        <f t="shared" si="4741"/>
        <v>AH$13</v>
      </c>
      <c r="AI3559" s="192" t="str">
        <f t="shared" si="4741"/>
        <v>AI$13</v>
      </c>
      <c r="AJ3559" s="192" t="str">
        <f t="shared" si="4741"/>
        <v>AJ$13</v>
      </c>
      <c r="AK3559" s="192" t="str">
        <f t="shared" si="4741"/>
        <v>AK$13</v>
      </c>
      <c r="AL3559" s="192" t="str">
        <f t="shared" si="4741"/>
        <v>AL$13</v>
      </c>
      <c r="AM3559" s="192" t="str">
        <f t="shared" si="4741"/>
        <v>AM$13</v>
      </c>
      <c r="AN3559" s="192" t="str">
        <f t="shared" si="4741"/>
        <v>AN$13</v>
      </c>
      <c r="AO3559" s="192" t="str">
        <f t="shared" si="4741"/>
        <v>AO$13</v>
      </c>
      <c r="AP3559" s="192" t="str">
        <f t="shared" si="4741"/>
        <v>AP$13</v>
      </c>
      <c r="AQ3559" s="192" t="str">
        <f t="shared" si="4741"/>
        <v>AQ$13</v>
      </c>
      <c r="AR3559" s="192" t="str">
        <f t="shared" si="4741"/>
        <v>AR$13</v>
      </c>
      <c r="AS3559" s="192" t="str">
        <f t="shared" si="4741"/>
        <v>AS$13</v>
      </c>
      <c r="AT3559" s="192" t="str">
        <f t="shared" si="4741"/>
        <v>AT$13</v>
      </c>
      <c r="AU3559" s="192" t="str">
        <f t="shared" si="4741"/>
        <v>AU$13</v>
      </c>
      <c r="AV3559" s="192" t="str">
        <f t="shared" si="4741"/>
        <v>AV$13</v>
      </c>
      <c r="AW3559" s="192" t="str">
        <f t="shared" si="4741"/>
        <v>AW$13</v>
      </c>
      <c r="AX3559" s="192" t="str">
        <f t="shared" si="4741"/>
        <v>AX$13</v>
      </c>
      <c r="AY3559" s="192" t="str">
        <f t="shared" si="4741"/>
        <v>AY$13</v>
      </c>
      <c r="AZ3559" s="192" t="str">
        <f t="shared" si="4741"/>
        <v>AZ$13</v>
      </c>
      <c r="BA3559" s="192" t="str">
        <f t="shared" si="4741"/>
        <v>BA$13</v>
      </c>
      <c r="BB3559" s="192" t="str">
        <f t="shared" si="4741"/>
        <v>BB$13</v>
      </c>
      <c r="BC3559" s="192" t="str">
        <f t="shared" si="4741"/>
        <v>BC$13</v>
      </c>
      <c r="BD3559" s="192" t="str">
        <f t="shared" si="4741"/>
        <v>BD$13</v>
      </c>
      <c r="BE3559" s="192" t="str">
        <f t="shared" si="4741"/>
        <v>BE$13</v>
      </c>
      <c r="BF3559" s="192" t="str">
        <f t="shared" si="4741"/>
        <v>BF$13</v>
      </c>
      <c r="BG3559" s="192" t="str">
        <f t="shared" si="4741"/>
        <v>BG$13</v>
      </c>
      <c r="BH3559" s="192" t="str">
        <f t="shared" si="4741"/>
        <v>BH$13</v>
      </c>
      <c r="BI3559" s="192" t="str">
        <f t="shared" si="4741"/>
        <v>BI$13</v>
      </c>
      <c r="BJ3559" s="192" t="str">
        <f t="shared" si="4741"/>
        <v>BJ$13</v>
      </c>
      <c r="BK3559" s="192" t="str">
        <f t="shared" si="4741"/>
        <v>BK$13</v>
      </c>
      <c r="BL3559" s="192" t="str">
        <f t="shared" si="4741"/>
        <v>BL$13</v>
      </c>
      <c r="BM3559" s="192" t="str">
        <f t="shared" si="4741"/>
        <v>BM$13</v>
      </c>
      <c r="BN3559" s="192" t="str">
        <f t="shared" si="4741"/>
        <v>BN$13</v>
      </c>
      <c r="BO3559" s="192" t="str">
        <f t="shared" si="4741"/>
        <v>BO$13</v>
      </c>
      <c r="BP3559" s="192" t="str">
        <f t="shared" si="4741"/>
        <v>BP$13</v>
      </c>
      <c r="BQ3559" s="192" t="str">
        <f t="shared" si="4741"/>
        <v>BQ$13</v>
      </c>
      <c r="BR3559" s="192" t="str">
        <f t="shared" si="4741"/>
        <v>BR$13</v>
      </c>
      <c r="BS3559" s="192" t="str">
        <f t="shared" si="4741"/>
        <v>BS$13</v>
      </c>
      <c r="BT3559" s="192" t="str">
        <f t="shared" si="4741"/>
        <v>BT$13</v>
      </c>
      <c r="BU3559" s="192" t="str">
        <f t="shared" si="4741"/>
        <v>BU$13</v>
      </c>
      <c r="BV3559" s="192" t="str">
        <f t="shared" si="4741"/>
        <v>BV$13</v>
      </c>
      <c r="BW3559" s="192" t="str">
        <f t="shared" si="4741"/>
        <v>BW$13</v>
      </c>
      <c r="BX3559" s="192" t="str">
        <f t="shared" si="4741"/>
        <v>BX$13</v>
      </c>
      <c r="BY3559" s="192" t="str">
        <f t="shared" si="4741"/>
        <v>BY$13</v>
      </c>
      <c r="BZ3559" s="192" t="str">
        <f t="shared" si="4741"/>
        <v>BZ$13</v>
      </c>
      <c r="CA3559" s="192" t="str">
        <f t="shared" si="4741"/>
        <v>CA$13</v>
      </c>
      <c r="CB3559" s="192" t="str">
        <f t="shared" si="4741"/>
        <v>CB$13</v>
      </c>
      <c r="CC3559" s="192" t="str">
        <f t="shared" si="4741"/>
        <v>CC$13</v>
      </c>
      <c r="CD3559" s="192" t="str">
        <f t="shared" si="4741"/>
        <v>CD$13</v>
      </c>
      <c r="CE3559" s="192" t="str">
        <f t="shared" ref="CE3559:CL3559" si="4742">CE$17</f>
        <v>CE$13</v>
      </c>
      <c r="CF3559" s="192" t="str">
        <f t="shared" si="4742"/>
        <v>CF$13</v>
      </c>
      <c r="CG3559" s="192" t="str">
        <f t="shared" si="4742"/>
        <v>CG$13</v>
      </c>
      <c r="CH3559" s="192" t="str">
        <f t="shared" si="4742"/>
        <v>CH$13</v>
      </c>
      <c r="CI3559" s="192" t="str">
        <f t="shared" si="4742"/>
        <v>CI$13</v>
      </c>
      <c r="CJ3559" s="192" t="str">
        <f t="shared" si="4742"/>
        <v>CJ$13</v>
      </c>
      <c r="CK3559" s="192" t="str">
        <f t="shared" si="4742"/>
        <v>CK$13</v>
      </c>
      <c r="CL3559" s="192" t="str">
        <f t="shared" si="4742"/>
        <v>CL$13</v>
      </c>
    </row>
    <row r="3560" spans="2:90" x14ac:dyDescent="0.4">
      <c r="B3560" s="168" t="s">
        <v>488</v>
      </c>
      <c r="C3560" s="193"/>
      <c r="D3560" s="193"/>
      <c r="E3560" s="193" t="s">
        <v>906</v>
      </c>
      <c r="F3560" s="193"/>
      <c r="G3560" s="193"/>
      <c r="H3560" s="193"/>
      <c r="I3560" s="194"/>
      <c r="J3560" s="194"/>
      <c r="K3560" s="195"/>
      <c r="L3560" s="195"/>
      <c r="M3560" s="195"/>
      <c r="N3560" s="195"/>
      <c r="O3560" s="195"/>
      <c r="P3560" s="195"/>
      <c r="R3560" s="195"/>
      <c r="S3560" s="183"/>
      <c r="T3560" s="183"/>
      <c r="U3560" s="183"/>
      <c r="V3560" s="183"/>
      <c r="W3560" s="183"/>
      <c r="X3560" s="183"/>
      <c r="Y3560" s="183"/>
      <c r="Z3560" s="183"/>
      <c r="AA3560" s="183"/>
      <c r="AB3560" s="183"/>
      <c r="AC3560" s="183"/>
      <c r="AD3560" s="183"/>
      <c r="AE3560" s="183"/>
      <c r="AF3560" s="183"/>
      <c r="AG3560" s="183"/>
      <c r="AH3560" s="183"/>
      <c r="AI3560" s="183"/>
      <c r="AJ3560" s="183"/>
      <c r="AK3560" s="183"/>
      <c r="AL3560" s="183"/>
      <c r="AM3560" s="183"/>
      <c r="AN3560" s="183"/>
      <c r="AO3560" s="183"/>
      <c r="AP3560" s="183"/>
      <c r="AQ3560" s="183"/>
      <c r="AR3560" s="183"/>
      <c r="AS3560" s="183"/>
      <c r="AT3560" s="183"/>
      <c r="AU3560" s="183"/>
      <c r="AV3560" s="183"/>
      <c r="AW3560" s="183"/>
      <c r="AX3560" s="183"/>
      <c r="AY3560" s="183"/>
      <c r="AZ3560" s="183"/>
      <c r="BA3560" s="183"/>
      <c r="BB3560" s="183"/>
      <c r="BC3560" s="183"/>
      <c r="BD3560" s="183"/>
      <c r="BE3560" s="183"/>
      <c r="BF3560" s="183"/>
      <c r="BG3560" s="183"/>
      <c r="BH3560" s="183"/>
      <c r="BI3560" s="183"/>
      <c r="BJ3560" s="183"/>
      <c r="BK3560" s="183"/>
      <c r="BL3560" s="183"/>
      <c r="BM3560" s="183"/>
      <c r="BN3560" s="183"/>
      <c r="BO3560" s="183"/>
      <c r="BP3560" s="183"/>
      <c r="BQ3560" s="183"/>
      <c r="BR3560" s="183"/>
      <c r="BS3560" s="183"/>
      <c r="BT3560" s="183"/>
      <c r="BU3560" s="183"/>
      <c r="BV3560" s="183"/>
      <c r="BW3560" s="183"/>
      <c r="BX3560" s="183"/>
      <c r="BY3560" s="183"/>
      <c r="BZ3560" s="183"/>
      <c r="CA3560" s="183"/>
      <c r="CB3560" s="183"/>
      <c r="CC3560" s="183"/>
      <c r="CD3560" s="183"/>
      <c r="CE3560" s="183"/>
      <c r="CF3560" s="183"/>
      <c r="CG3560" s="183"/>
      <c r="CH3560" s="183"/>
      <c r="CI3560" s="183"/>
      <c r="CJ3560" s="183"/>
      <c r="CK3560" s="183"/>
      <c r="CL3560" s="183"/>
    </row>
    <row r="3561" spans="2:90" x14ac:dyDescent="0.4">
      <c r="B3561" s="168" t="s">
        <v>501</v>
      </c>
      <c r="C3561" s="193"/>
      <c r="D3561" s="193"/>
      <c r="E3561" s="193" t="s">
        <v>906</v>
      </c>
      <c r="F3561" s="193"/>
      <c r="G3561" s="193"/>
      <c r="H3561" s="193"/>
      <c r="I3561" s="194"/>
      <c r="J3561" s="194"/>
      <c r="K3561" s="195"/>
      <c r="L3561" s="195"/>
      <c r="M3561" s="195"/>
      <c r="N3561" s="195"/>
      <c r="O3561" s="195"/>
      <c r="P3561" s="195"/>
      <c r="R3561" s="195"/>
      <c r="S3561" s="183"/>
      <c r="T3561" s="183"/>
      <c r="U3561" s="183"/>
      <c r="V3561" s="183"/>
      <c r="W3561" s="183"/>
      <c r="X3561" s="183"/>
      <c r="Y3561" s="183"/>
      <c r="Z3561" s="183"/>
      <c r="AA3561" s="183"/>
      <c r="AB3561" s="183"/>
      <c r="AC3561" s="183"/>
      <c r="AD3561" s="183"/>
      <c r="AE3561" s="183"/>
      <c r="AF3561" s="183"/>
      <c r="AG3561" s="183"/>
      <c r="AH3561" s="183"/>
      <c r="AI3561" s="183"/>
      <c r="AJ3561" s="183"/>
      <c r="AK3561" s="183"/>
      <c r="AL3561" s="183"/>
      <c r="AM3561" s="183"/>
      <c r="AN3561" s="183"/>
      <c r="AO3561" s="183"/>
      <c r="AP3561" s="183"/>
      <c r="AQ3561" s="183"/>
      <c r="AR3561" s="183"/>
      <c r="AS3561" s="183"/>
      <c r="AT3561" s="183"/>
      <c r="AU3561" s="183"/>
      <c r="AV3561" s="183"/>
      <c r="AW3561" s="183"/>
      <c r="AX3561" s="183"/>
      <c r="AY3561" s="183"/>
      <c r="AZ3561" s="183"/>
      <c r="BA3561" s="183"/>
      <c r="BB3561" s="183"/>
      <c r="BC3561" s="183"/>
      <c r="BD3561" s="183"/>
      <c r="BE3561" s="183"/>
      <c r="BF3561" s="183"/>
      <c r="BG3561" s="183"/>
      <c r="BH3561" s="183"/>
      <c r="BI3561" s="183"/>
      <c r="BJ3561" s="183"/>
      <c r="BK3561" s="183"/>
      <c r="BL3561" s="183"/>
      <c r="BM3561" s="183"/>
      <c r="BN3561" s="183"/>
      <c r="BO3561" s="183"/>
      <c r="BP3561" s="183"/>
      <c r="BQ3561" s="183"/>
      <c r="BR3561" s="183"/>
      <c r="BS3561" s="183"/>
      <c r="BT3561" s="183"/>
      <c r="BU3561" s="183"/>
      <c r="BV3561" s="183"/>
      <c r="BW3561" s="183"/>
      <c r="BX3561" s="183"/>
      <c r="BY3561" s="183"/>
      <c r="BZ3561" s="183"/>
      <c r="CA3561" s="183"/>
      <c r="CB3561" s="183"/>
      <c r="CC3561" s="183"/>
      <c r="CD3561" s="183"/>
      <c r="CE3561" s="183"/>
      <c r="CF3561" s="183"/>
      <c r="CG3561" s="183"/>
      <c r="CH3561" s="183"/>
      <c r="CI3561" s="183"/>
      <c r="CJ3561" s="183"/>
      <c r="CK3561" s="183"/>
      <c r="CL3561" s="183"/>
    </row>
    <row r="3562" spans="2:90" x14ac:dyDescent="0.4">
      <c r="B3562" s="168" t="s">
        <v>461</v>
      </c>
      <c r="C3562" s="193"/>
      <c r="D3562" s="193"/>
      <c r="E3562" s="193" t="s">
        <v>906</v>
      </c>
      <c r="F3562" s="193"/>
      <c r="G3562" s="193"/>
      <c r="H3562" s="193"/>
      <c r="I3562" s="194"/>
      <c r="J3562" s="194"/>
      <c r="K3562" s="195"/>
      <c r="L3562" s="195"/>
      <c r="M3562" s="195"/>
      <c r="N3562" s="195"/>
      <c r="O3562" s="195"/>
      <c r="P3562" s="195"/>
      <c r="R3562" s="195"/>
      <c r="S3562" s="183" t="str">
        <f t="shared" ref="S3562:CD3562" si="4743">S$18</f>
        <v>S$14</v>
      </c>
      <c r="T3562" s="183" t="str">
        <f t="shared" si="4743"/>
        <v>T$14</v>
      </c>
      <c r="U3562" s="183" t="str">
        <f t="shared" si="4743"/>
        <v>U$14</v>
      </c>
      <c r="V3562" s="183" t="str">
        <f t="shared" si="4743"/>
        <v>V$14</v>
      </c>
      <c r="W3562" s="183" t="str">
        <f t="shared" si="4743"/>
        <v>W$14</v>
      </c>
      <c r="X3562" s="183" t="str">
        <f t="shared" si="4743"/>
        <v>X$14</v>
      </c>
      <c r="Y3562" s="183" t="str">
        <f t="shared" si="4743"/>
        <v>Y$14</v>
      </c>
      <c r="Z3562" s="183" t="str">
        <f t="shared" si="4743"/>
        <v>Z$14</v>
      </c>
      <c r="AA3562" s="183" t="str">
        <f t="shared" si="4743"/>
        <v>AA$14</v>
      </c>
      <c r="AB3562" s="183" t="str">
        <f t="shared" si="4743"/>
        <v>AB$14</v>
      </c>
      <c r="AC3562" s="183" t="str">
        <f t="shared" si="4743"/>
        <v>AC$14</v>
      </c>
      <c r="AD3562" s="183" t="str">
        <f t="shared" si="4743"/>
        <v>AD$14</v>
      </c>
      <c r="AE3562" s="183" t="str">
        <f t="shared" si="4743"/>
        <v>AE$14</v>
      </c>
      <c r="AF3562" s="183" t="str">
        <f t="shared" si="4743"/>
        <v>AF$14</v>
      </c>
      <c r="AG3562" s="183" t="str">
        <f t="shared" si="4743"/>
        <v>AG$14</v>
      </c>
      <c r="AH3562" s="183" t="str">
        <f t="shared" si="4743"/>
        <v>AH$14</v>
      </c>
      <c r="AI3562" s="183" t="str">
        <f t="shared" si="4743"/>
        <v>AI$14</v>
      </c>
      <c r="AJ3562" s="183" t="str">
        <f t="shared" si="4743"/>
        <v>AJ$14</v>
      </c>
      <c r="AK3562" s="183" t="str">
        <f t="shared" si="4743"/>
        <v>AK$14</v>
      </c>
      <c r="AL3562" s="183" t="str">
        <f t="shared" si="4743"/>
        <v>AL$14</v>
      </c>
      <c r="AM3562" s="183" t="str">
        <f t="shared" si="4743"/>
        <v>AM$14</v>
      </c>
      <c r="AN3562" s="183" t="str">
        <f t="shared" si="4743"/>
        <v>AN$14</v>
      </c>
      <c r="AO3562" s="183" t="str">
        <f t="shared" si="4743"/>
        <v>AO$14</v>
      </c>
      <c r="AP3562" s="183" t="str">
        <f t="shared" si="4743"/>
        <v>AP$14</v>
      </c>
      <c r="AQ3562" s="183" t="str">
        <f t="shared" si="4743"/>
        <v>AQ$14</v>
      </c>
      <c r="AR3562" s="183" t="str">
        <f t="shared" si="4743"/>
        <v>AR$14</v>
      </c>
      <c r="AS3562" s="183" t="str">
        <f t="shared" si="4743"/>
        <v>AS$14</v>
      </c>
      <c r="AT3562" s="183" t="str">
        <f t="shared" si="4743"/>
        <v>AT$14</v>
      </c>
      <c r="AU3562" s="183" t="str">
        <f t="shared" si="4743"/>
        <v>AU$14</v>
      </c>
      <c r="AV3562" s="183" t="str">
        <f t="shared" si="4743"/>
        <v>AV$14</v>
      </c>
      <c r="AW3562" s="183" t="str">
        <f t="shared" si="4743"/>
        <v>AW$14</v>
      </c>
      <c r="AX3562" s="183" t="str">
        <f t="shared" si="4743"/>
        <v>AX$14</v>
      </c>
      <c r="AY3562" s="183" t="str">
        <f t="shared" si="4743"/>
        <v>AY$14</v>
      </c>
      <c r="AZ3562" s="183" t="str">
        <f t="shared" si="4743"/>
        <v>AZ$14</v>
      </c>
      <c r="BA3562" s="183" t="str">
        <f t="shared" si="4743"/>
        <v>BA$14</v>
      </c>
      <c r="BB3562" s="183" t="str">
        <f t="shared" si="4743"/>
        <v>BB$14</v>
      </c>
      <c r="BC3562" s="183" t="str">
        <f t="shared" si="4743"/>
        <v>BC$14</v>
      </c>
      <c r="BD3562" s="183" t="str">
        <f t="shared" si="4743"/>
        <v>BD$14</v>
      </c>
      <c r="BE3562" s="183" t="str">
        <f t="shared" si="4743"/>
        <v>BE$14</v>
      </c>
      <c r="BF3562" s="183" t="str">
        <f t="shared" si="4743"/>
        <v>BF$14</v>
      </c>
      <c r="BG3562" s="183" t="str">
        <f t="shared" si="4743"/>
        <v>BG$14</v>
      </c>
      <c r="BH3562" s="183" t="str">
        <f t="shared" si="4743"/>
        <v>BH$14</v>
      </c>
      <c r="BI3562" s="183" t="str">
        <f t="shared" si="4743"/>
        <v>BI$14</v>
      </c>
      <c r="BJ3562" s="183" t="str">
        <f t="shared" si="4743"/>
        <v>BJ$14</v>
      </c>
      <c r="BK3562" s="183" t="str">
        <f t="shared" si="4743"/>
        <v>BK$14</v>
      </c>
      <c r="BL3562" s="183" t="str">
        <f t="shared" si="4743"/>
        <v>BL$14</v>
      </c>
      <c r="BM3562" s="183" t="str">
        <f t="shared" si="4743"/>
        <v>BM$14</v>
      </c>
      <c r="BN3562" s="183" t="str">
        <f t="shared" si="4743"/>
        <v>BN$14</v>
      </c>
      <c r="BO3562" s="183" t="str">
        <f t="shared" si="4743"/>
        <v>BO$14</v>
      </c>
      <c r="BP3562" s="183" t="str">
        <f t="shared" si="4743"/>
        <v>BP$14</v>
      </c>
      <c r="BQ3562" s="183" t="str">
        <f t="shared" si="4743"/>
        <v>BQ$14</v>
      </c>
      <c r="BR3562" s="183" t="str">
        <f t="shared" si="4743"/>
        <v>BR$14</v>
      </c>
      <c r="BS3562" s="183" t="str">
        <f t="shared" si="4743"/>
        <v>BS$14</v>
      </c>
      <c r="BT3562" s="183" t="str">
        <f t="shared" si="4743"/>
        <v>BT$14</v>
      </c>
      <c r="BU3562" s="183" t="str">
        <f t="shared" si="4743"/>
        <v>BU$14</v>
      </c>
      <c r="BV3562" s="183" t="str">
        <f t="shared" si="4743"/>
        <v>BV$14</v>
      </c>
      <c r="BW3562" s="183" t="str">
        <f t="shared" si="4743"/>
        <v>BW$14</v>
      </c>
      <c r="BX3562" s="183" t="str">
        <f t="shared" si="4743"/>
        <v>BX$14</v>
      </c>
      <c r="BY3562" s="183" t="str">
        <f t="shared" si="4743"/>
        <v>BY$14</v>
      </c>
      <c r="BZ3562" s="183" t="str">
        <f t="shared" si="4743"/>
        <v>BZ$14</v>
      </c>
      <c r="CA3562" s="183" t="str">
        <f t="shared" si="4743"/>
        <v>CA$14</v>
      </c>
      <c r="CB3562" s="183" t="str">
        <f t="shared" si="4743"/>
        <v>CB$14</v>
      </c>
      <c r="CC3562" s="183" t="str">
        <f t="shared" si="4743"/>
        <v>CC$14</v>
      </c>
      <c r="CD3562" s="183" t="str">
        <f t="shared" si="4743"/>
        <v>CD$14</v>
      </c>
      <c r="CE3562" s="183" t="str">
        <f t="shared" ref="CE3562:CL3562" si="4744">CE$18</f>
        <v>CE$14</v>
      </c>
      <c r="CF3562" s="183" t="str">
        <f t="shared" si="4744"/>
        <v>CF$14</v>
      </c>
      <c r="CG3562" s="183" t="str">
        <f t="shared" si="4744"/>
        <v>CG$14</v>
      </c>
      <c r="CH3562" s="183" t="str">
        <f t="shared" si="4744"/>
        <v>CH$14</v>
      </c>
      <c r="CI3562" s="183" t="str">
        <f t="shared" si="4744"/>
        <v>CI$14</v>
      </c>
      <c r="CJ3562" s="183" t="str">
        <f t="shared" si="4744"/>
        <v>CJ$14</v>
      </c>
      <c r="CK3562" s="183" t="str">
        <f t="shared" si="4744"/>
        <v>CK$14</v>
      </c>
      <c r="CL3562" s="183" t="str">
        <f t="shared" si="4744"/>
        <v>CL$14</v>
      </c>
    </row>
    <row r="3563" spans="2:90" x14ac:dyDescent="0.4">
      <c r="B3563" s="168" t="s">
        <v>462</v>
      </c>
      <c r="C3563" s="193"/>
      <c r="D3563" s="193"/>
      <c r="E3563" s="193" t="s">
        <v>906</v>
      </c>
      <c r="F3563" s="193"/>
      <c r="G3563" s="193"/>
      <c r="H3563" s="193"/>
      <c r="I3563" s="194"/>
      <c r="J3563" s="194"/>
      <c r="K3563" s="195"/>
      <c r="L3563" s="195"/>
      <c r="M3563" s="195"/>
      <c r="N3563" s="195"/>
      <c r="O3563" s="195"/>
      <c r="P3563" s="195"/>
      <c r="R3563" s="195"/>
      <c r="S3563" s="183" t="str">
        <f t="shared" ref="S3563:CD3563" si="4745">S$19</f>
        <v>S$15</v>
      </c>
      <c r="T3563" s="183" t="str">
        <f t="shared" si="4745"/>
        <v>T$15</v>
      </c>
      <c r="U3563" s="183" t="str">
        <f t="shared" si="4745"/>
        <v>U$15</v>
      </c>
      <c r="V3563" s="183" t="str">
        <f t="shared" si="4745"/>
        <v>V$15</v>
      </c>
      <c r="W3563" s="183" t="str">
        <f t="shared" si="4745"/>
        <v>W$15</v>
      </c>
      <c r="X3563" s="183" t="str">
        <f t="shared" si="4745"/>
        <v>X$15</v>
      </c>
      <c r="Y3563" s="183" t="str">
        <f t="shared" si="4745"/>
        <v>Y$15</v>
      </c>
      <c r="Z3563" s="183" t="str">
        <f t="shared" si="4745"/>
        <v>Z$15</v>
      </c>
      <c r="AA3563" s="183" t="str">
        <f t="shared" si="4745"/>
        <v>AA$15</v>
      </c>
      <c r="AB3563" s="183" t="str">
        <f t="shared" si="4745"/>
        <v>AB$15</v>
      </c>
      <c r="AC3563" s="183" t="str">
        <f t="shared" si="4745"/>
        <v>AC$15</v>
      </c>
      <c r="AD3563" s="183" t="str">
        <f t="shared" si="4745"/>
        <v>AD$15</v>
      </c>
      <c r="AE3563" s="183" t="str">
        <f t="shared" si="4745"/>
        <v>AE$15</v>
      </c>
      <c r="AF3563" s="183" t="str">
        <f t="shared" si="4745"/>
        <v>AF$15</v>
      </c>
      <c r="AG3563" s="183" t="str">
        <f t="shared" si="4745"/>
        <v>AG$15</v>
      </c>
      <c r="AH3563" s="183" t="str">
        <f t="shared" si="4745"/>
        <v>AH$15</v>
      </c>
      <c r="AI3563" s="183" t="str">
        <f t="shared" si="4745"/>
        <v>AI$15</v>
      </c>
      <c r="AJ3563" s="183" t="str">
        <f t="shared" si="4745"/>
        <v>AJ$15</v>
      </c>
      <c r="AK3563" s="183" t="str">
        <f t="shared" si="4745"/>
        <v>AK$15</v>
      </c>
      <c r="AL3563" s="183" t="str">
        <f t="shared" si="4745"/>
        <v>AL$15</v>
      </c>
      <c r="AM3563" s="183" t="str">
        <f t="shared" si="4745"/>
        <v>AM$15</v>
      </c>
      <c r="AN3563" s="183" t="str">
        <f t="shared" si="4745"/>
        <v>AN$15</v>
      </c>
      <c r="AO3563" s="183" t="str">
        <f t="shared" si="4745"/>
        <v>AO$15</v>
      </c>
      <c r="AP3563" s="183" t="str">
        <f t="shared" si="4745"/>
        <v>AP$15</v>
      </c>
      <c r="AQ3563" s="183" t="str">
        <f t="shared" si="4745"/>
        <v>AQ$15</v>
      </c>
      <c r="AR3563" s="183" t="str">
        <f t="shared" si="4745"/>
        <v>AR$15</v>
      </c>
      <c r="AS3563" s="183" t="str">
        <f t="shared" si="4745"/>
        <v>AS$15</v>
      </c>
      <c r="AT3563" s="183" t="str">
        <f t="shared" si="4745"/>
        <v>AT$15</v>
      </c>
      <c r="AU3563" s="183" t="str">
        <f t="shared" si="4745"/>
        <v>AU$15</v>
      </c>
      <c r="AV3563" s="183" t="str">
        <f t="shared" si="4745"/>
        <v>AV$15</v>
      </c>
      <c r="AW3563" s="183" t="str">
        <f t="shared" si="4745"/>
        <v>AW$15</v>
      </c>
      <c r="AX3563" s="183" t="str">
        <f t="shared" si="4745"/>
        <v>AX$15</v>
      </c>
      <c r="AY3563" s="183" t="str">
        <f t="shared" si="4745"/>
        <v>AY$15</v>
      </c>
      <c r="AZ3563" s="183" t="str">
        <f t="shared" si="4745"/>
        <v>AZ$15</v>
      </c>
      <c r="BA3563" s="183" t="str">
        <f t="shared" si="4745"/>
        <v>BA$15</v>
      </c>
      <c r="BB3563" s="183" t="str">
        <f t="shared" si="4745"/>
        <v>BB$15</v>
      </c>
      <c r="BC3563" s="183" t="str">
        <f t="shared" si="4745"/>
        <v>BC$15</v>
      </c>
      <c r="BD3563" s="183" t="str">
        <f t="shared" si="4745"/>
        <v>BD$15</v>
      </c>
      <c r="BE3563" s="183" t="str">
        <f t="shared" si="4745"/>
        <v>BE$15</v>
      </c>
      <c r="BF3563" s="183" t="str">
        <f t="shared" si="4745"/>
        <v>BF$15</v>
      </c>
      <c r="BG3563" s="183" t="str">
        <f t="shared" si="4745"/>
        <v>BG$15</v>
      </c>
      <c r="BH3563" s="183" t="str">
        <f t="shared" si="4745"/>
        <v>BH$15</v>
      </c>
      <c r="BI3563" s="183" t="str">
        <f t="shared" si="4745"/>
        <v>BI$15</v>
      </c>
      <c r="BJ3563" s="183" t="str">
        <f t="shared" si="4745"/>
        <v>BJ$15</v>
      </c>
      <c r="BK3563" s="183" t="str">
        <f t="shared" si="4745"/>
        <v>BK$15</v>
      </c>
      <c r="BL3563" s="183" t="str">
        <f t="shared" si="4745"/>
        <v>BL$15</v>
      </c>
      <c r="BM3563" s="183" t="str">
        <f t="shared" si="4745"/>
        <v>BM$15</v>
      </c>
      <c r="BN3563" s="183" t="str">
        <f t="shared" si="4745"/>
        <v>BN$15</v>
      </c>
      <c r="BO3563" s="183" t="str">
        <f t="shared" si="4745"/>
        <v>BO$15</v>
      </c>
      <c r="BP3563" s="183" t="str">
        <f t="shared" si="4745"/>
        <v>BP$15</v>
      </c>
      <c r="BQ3563" s="183" t="str">
        <f t="shared" si="4745"/>
        <v>BQ$15</v>
      </c>
      <c r="BR3563" s="183" t="str">
        <f t="shared" si="4745"/>
        <v>BR$15</v>
      </c>
      <c r="BS3563" s="183" t="str">
        <f t="shared" si="4745"/>
        <v>BS$15</v>
      </c>
      <c r="BT3563" s="183" t="str">
        <f t="shared" si="4745"/>
        <v>BT$15</v>
      </c>
      <c r="BU3563" s="183" t="str">
        <f t="shared" si="4745"/>
        <v>BU$15</v>
      </c>
      <c r="BV3563" s="183" t="str">
        <f t="shared" si="4745"/>
        <v>BV$15</v>
      </c>
      <c r="BW3563" s="183" t="str">
        <f t="shared" si="4745"/>
        <v>BW$15</v>
      </c>
      <c r="BX3563" s="183" t="str">
        <f t="shared" si="4745"/>
        <v>BX$15</v>
      </c>
      <c r="BY3563" s="183" t="str">
        <f t="shared" si="4745"/>
        <v>BY$15</v>
      </c>
      <c r="BZ3563" s="183" t="str">
        <f t="shared" si="4745"/>
        <v>BZ$15</v>
      </c>
      <c r="CA3563" s="183" t="str">
        <f t="shared" si="4745"/>
        <v>CA$15</v>
      </c>
      <c r="CB3563" s="183" t="str">
        <f t="shared" si="4745"/>
        <v>CB$15</v>
      </c>
      <c r="CC3563" s="183" t="str">
        <f t="shared" si="4745"/>
        <v>CC$15</v>
      </c>
      <c r="CD3563" s="183" t="str">
        <f t="shared" si="4745"/>
        <v>CD$15</v>
      </c>
      <c r="CE3563" s="183" t="str">
        <f t="shared" ref="CE3563:CL3563" si="4746">CE$19</f>
        <v>CE$15</v>
      </c>
      <c r="CF3563" s="183" t="str">
        <f t="shared" si="4746"/>
        <v>CF$15</v>
      </c>
      <c r="CG3563" s="183" t="str">
        <f t="shared" si="4746"/>
        <v>CG$15</v>
      </c>
      <c r="CH3563" s="183" t="str">
        <f t="shared" si="4746"/>
        <v>CH$15</v>
      </c>
      <c r="CI3563" s="183" t="str">
        <f t="shared" si="4746"/>
        <v>CI$15</v>
      </c>
      <c r="CJ3563" s="183" t="str">
        <f t="shared" si="4746"/>
        <v>CJ$15</v>
      </c>
      <c r="CK3563" s="183" t="str">
        <f t="shared" si="4746"/>
        <v>CK$15</v>
      </c>
      <c r="CL3563" s="183" t="str">
        <f t="shared" si="4746"/>
        <v>CL$15</v>
      </c>
    </row>
    <row r="3564" spans="2:90" x14ac:dyDescent="0.4">
      <c r="B3564" s="70" t="s">
        <v>994</v>
      </c>
      <c r="C3564" s="48"/>
      <c r="D3564" s="48" t="s">
        <v>996</v>
      </c>
      <c r="E3564" s="48" t="s">
        <v>996</v>
      </c>
      <c r="F3564" s="48" t="s">
        <v>521</v>
      </c>
      <c r="G3564" s="48" t="s">
        <v>81</v>
      </c>
      <c r="H3564" s="48"/>
      <c r="I3564" s="277"/>
      <c r="J3564" s="277"/>
      <c r="K3564" s="48"/>
      <c r="L3564" s="48"/>
      <c r="M3564" s="48"/>
      <c r="N3564" s="48"/>
      <c r="O3564" s="48"/>
      <c r="P3564" s="48"/>
      <c r="R3564" s="70"/>
      <c r="S3564" s="278"/>
      <c r="T3564" s="278"/>
      <c r="U3564" s="278"/>
      <c r="V3564" s="278"/>
      <c r="W3564" s="278"/>
      <c r="X3564" s="278"/>
      <c r="Y3564" s="278"/>
      <c r="Z3564" s="278"/>
      <c r="AA3564" s="278"/>
      <c r="AB3564" s="278"/>
      <c r="AC3564" s="278"/>
      <c r="AD3564" s="278"/>
      <c r="AE3564" s="278"/>
      <c r="AF3564" s="278"/>
      <c r="AG3564" s="278"/>
      <c r="AH3564" s="278"/>
      <c r="AI3564" s="278"/>
      <c r="AJ3564" s="278"/>
      <c r="AK3564" s="278"/>
      <c r="AL3564" s="278"/>
      <c r="AM3564" s="278"/>
      <c r="AN3564" s="278"/>
      <c r="AO3564" s="278"/>
      <c r="AP3564" s="278"/>
      <c r="AQ3564" s="278"/>
      <c r="AR3564" s="278"/>
      <c r="AS3564" s="278"/>
      <c r="AT3564" s="278"/>
      <c r="AU3564" s="278"/>
      <c r="AV3564" s="278"/>
      <c r="AW3564" s="278"/>
      <c r="AX3564" s="278"/>
      <c r="AY3564" s="278"/>
      <c r="AZ3564" s="278"/>
      <c r="BA3564" s="278"/>
      <c r="BB3564" s="278"/>
      <c r="BC3564" s="278"/>
      <c r="BD3564" s="278"/>
      <c r="BE3564" s="278"/>
      <c r="BF3564" s="278"/>
      <c r="BG3564" s="278"/>
      <c r="BH3564" s="278"/>
      <c r="BI3564" s="278"/>
      <c r="BJ3564" s="278"/>
      <c r="BK3564" s="278"/>
      <c r="BL3564" s="278"/>
      <c r="BM3564" s="278"/>
      <c r="BN3564" s="278"/>
      <c r="BO3564" s="278"/>
      <c r="BP3564" s="278"/>
      <c r="BQ3564" s="278"/>
      <c r="BR3564" s="278"/>
      <c r="BS3564" s="278"/>
      <c r="BT3564" s="278"/>
      <c r="BU3564" s="278"/>
      <c r="BV3564" s="278"/>
      <c r="BW3564" s="278"/>
      <c r="BX3564" s="278"/>
      <c r="BY3564" s="278"/>
      <c r="BZ3564" s="278"/>
      <c r="CA3564" s="278"/>
      <c r="CB3564" s="278"/>
      <c r="CC3564" s="278"/>
      <c r="CD3564" s="278"/>
      <c r="CE3564" s="278"/>
      <c r="CF3564" s="278"/>
      <c r="CG3564" s="278"/>
      <c r="CH3564" s="278"/>
      <c r="CI3564" s="278"/>
      <c r="CJ3564" s="278"/>
      <c r="CK3564" s="278"/>
      <c r="CL3564" s="278"/>
    </row>
    <row r="3565" spans="2:90" x14ac:dyDescent="0.4">
      <c r="B3565" s="120"/>
      <c r="C3565" s="31"/>
      <c r="D3565" s="31" t="s">
        <v>996</v>
      </c>
      <c r="E3565" s="31" t="s">
        <v>906</v>
      </c>
      <c r="F3565" s="31"/>
      <c r="G3565" s="31"/>
      <c r="H3565" s="31"/>
      <c r="I3565" s="73"/>
      <c r="J3565" s="73"/>
      <c r="K3565" s="119"/>
      <c r="L3565" s="119"/>
      <c r="M3565" s="119"/>
      <c r="N3565" s="119"/>
      <c r="O3565" s="119"/>
      <c r="P3565" s="119"/>
      <c r="Q3565" s="119"/>
      <c r="R3565" s="119"/>
      <c r="S3565" s="119"/>
      <c r="T3565" s="119"/>
      <c r="U3565" s="119"/>
      <c r="V3565" s="119"/>
      <c r="W3565" s="119"/>
      <c r="X3565" s="119"/>
      <c r="Y3565" s="119"/>
      <c r="Z3565" s="119"/>
      <c r="AA3565" s="119"/>
      <c r="AB3565" s="119"/>
      <c r="AC3565" s="119"/>
      <c r="AD3565" s="119"/>
      <c r="AE3565" s="119"/>
      <c r="AF3565" s="119"/>
      <c r="AG3565" s="119"/>
      <c r="AH3565" s="119"/>
      <c r="AI3565" s="119"/>
      <c r="AJ3565" s="119"/>
      <c r="AK3565" s="119"/>
      <c r="AL3565" s="119"/>
      <c r="AM3565" s="119"/>
      <c r="AN3565" s="119"/>
      <c r="AO3565" s="119"/>
      <c r="AP3565" s="119"/>
      <c r="AQ3565" s="119"/>
      <c r="AR3565" s="119"/>
      <c r="AS3565" s="119"/>
      <c r="AT3565" s="119"/>
      <c r="AU3565" s="119"/>
      <c r="AV3565" s="119"/>
      <c r="AW3565" s="119"/>
      <c r="AX3565" s="119"/>
      <c r="AY3565" s="119"/>
      <c r="AZ3565" s="119"/>
      <c r="BA3565" s="119"/>
      <c r="BB3565" s="119"/>
      <c r="BC3565" s="119"/>
      <c r="BD3565" s="119"/>
      <c r="BE3565" s="119"/>
      <c r="BF3565" s="119"/>
      <c r="BG3565" s="119"/>
      <c r="BH3565" s="119"/>
      <c r="BI3565" s="119"/>
      <c r="BJ3565" s="119"/>
      <c r="BK3565" s="119"/>
      <c r="BL3565" s="119"/>
      <c r="BM3565" s="119"/>
      <c r="BN3565" s="119"/>
      <c r="BO3565" s="119"/>
      <c r="BP3565" s="119"/>
      <c r="BQ3565" s="119"/>
      <c r="BR3565" s="119"/>
      <c r="BS3565" s="119"/>
      <c r="BT3565" s="119"/>
      <c r="BU3565" s="119"/>
      <c r="BV3565" s="119"/>
      <c r="BW3565" s="119"/>
      <c r="BX3565" s="119"/>
      <c r="BY3565" s="119"/>
      <c r="BZ3565" s="119"/>
      <c r="CA3565" s="119"/>
      <c r="CB3565" s="119"/>
      <c r="CC3565" s="119"/>
      <c r="CD3565" s="119"/>
      <c r="CE3565" s="119"/>
      <c r="CF3565" s="119"/>
      <c r="CG3565" s="119"/>
      <c r="CH3565" s="119"/>
      <c r="CI3565" s="119"/>
      <c r="CJ3565" s="119"/>
      <c r="CK3565" s="119"/>
      <c r="CL3565" s="119"/>
    </row>
    <row r="3566" spans="2:90" x14ac:dyDescent="0.4">
      <c r="B3566" s="139"/>
      <c r="C3566" s="12"/>
      <c r="D3566" s="12" t="s">
        <v>996</v>
      </c>
      <c r="E3566" s="12" t="s">
        <v>906</v>
      </c>
      <c r="F3566" s="12"/>
      <c r="G3566" s="12"/>
      <c r="H3566" s="12"/>
      <c r="I3566" s="60"/>
      <c r="J3566" s="60"/>
      <c r="K3566" s="16"/>
      <c r="L3566" s="16"/>
      <c r="M3566" s="16"/>
      <c r="N3566" s="16"/>
      <c r="O3566" s="16"/>
      <c r="P3566" s="16"/>
      <c r="R3566" s="19"/>
      <c r="S3566" s="144"/>
      <c r="T3566" s="144"/>
      <c r="U3566" s="144"/>
      <c r="V3566" s="144"/>
      <c r="W3566" s="144"/>
      <c r="X3566" s="144"/>
      <c r="Y3566" s="144"/>
      <c r="Z3566" s="144"/>
      <c r="AA3566" s="144"/>
      <c r="AB3566" s="144"/>
      <c r="AC3566" s="144"/>
      <c r="AD3566" s="144"/>
      <c r="AE3566" s="144"/>
      <c r="AF3566" s="144"/>
      <c r="AG3566" s="144"/>
      <c r="AH3566" s="144"/>
      <c r="AI3566" s="144"/>
      <c r="AJ3566" s="144"/>
      <c r="AK3566" s="144"/>
      <c r="AL3566" s="144"/>
      <c r="AM3566" s="144"/>
      <c r="AN3566" s="144"/>
      <c r="AO3566" s="144"/>
      <c r="AP3566" s="144"/>
      <c r="AQ3566" s="144"/>
      <c r="AR3566" s="144"/>
      <c r="AS3566" s="144"/>
      <c r="AT3566" s="144"/>
      <c r="AU3566" s="144"/>
      <c r="AV3566" s="144"/>
      <c r="AW3566" s="144"/>
      <c r="AX3566" s="144"/>
      <c r="AY3566" s="144"/>
      <c r="AZ3566" s="144"/>
      <c r="BA3566" s="144"/>
      <c r="BB3566" s="144"/>
      <c r="BC3566" s="144"/>
      <c r="BD3566" s="144"/>
      <c r="BE3566" s="144"/>
      <c r="BF3566" s="144"/>
      <c r="BG3566" s="144"/>
      <c r="BH3566" s="144"/>
      <c r="BI3566" s="144"/>
      <c r="BJ3566" s="144"/>
      <c r="BK3566" s="144"/>
      <c r="BL3566" s="144"/>
      <c r="BM3566" s="144"/>
      <c r="BN3566" s="144"/>
      <c r="BO3566" s="144"/>
      <c r="BP3566" s="144"/>
      <c r="BQ3566" s="144"/>
      <c r="BR3566" s="144"/>
      <c r="BS3566" s="144"/>
      <c r="BT3566" s="144"/>
      <c r="BU3566" s="144"/>
      <c r="BV3566" s="144"/>
      <c r="BW3566" s="144"/>
      <c r="BX3566" s="144"/>
      <c r="BY3566" s="144"/>
      <c r="BZ3566" s="144"/>
      <c r="CA3566" s="144"/>
      <c r="CB3566" s="144"/>
      <c r="CC3566" s="144"/>
      <c r="CD3566" s="144"/>
      <c r="CE3566" s="144"/>
      <c r="CF3566" s="144"/>
      <c r="CG3566" s="144"/>
      <c r="CH3566" s="144"/>
      <c r="CI3566" s="144"/>
      <c r="CJ3566" s="144"/>
      <c r="CK3566" s="144"/>
      <c r="CL3566" s="144"/>
    </row>
    <row r="3567" spans="2:90" ht="91.75" x14ac:dyDescent="2.2999999999999998">
      <c r="B3567" s="121"/>
      <c r="C3567" s="457"/>
      <c r="D3567" s="457" t="s">
        <v>996</v>
      </c>
      <c r="E3567" s="457" t="s">
        <v>906</v>
      </c>
      <c r="F3567" s="457"/>
      <c r="G3567" s="457"/>
      <c r="H3567" s="457" t="str">
        <f>+SUBSTITUTE(B3564,":","")&amp;" Financial Model"</f>
        <v>Income Tax Financial Model</v>
      </c>
      <c r="J3567"/>
      <c r="K3567" s="33"/>
      <c r="L3567" s="33"/>
      <c r="M3567" s="33"/>
      <c r="N3567" s="33"/>
      <c r="O3567" s="33"/>
      <c r="P3567" s="33"/>
      <c r="S3567" s="33"/>
      <c r="T3567" s="33"/>
      <c r="U3567" s="33"/>
      <c r="V3567" s="33"/>
      <c r="W3567" s="33"/>
      <c r="X3567" s="33"/>
      <c r="Y3567" s="33"/>
      <c r="Z3567" s="33"/>
      <c r="AA3567" s="33"/>
      <c r="AB3567" s="33"/>
      <c r="AC3567" s="33"/>
      <c r="AD3567" s="33"/>
      <c r="AE3567" s="33"/>
      <c r="AF3567" s="33"/>
      <c r="AG3567" s="33"/>
      <c r="AH3567" s="33"/>
      <c r="AI3567" s="33"/>
      <c r="AJ3567" s="33"/>
      <c r="AK3567" s="33"/>
      <c r="AL3567" s="33"/>
      <c r="AM3567" s="33"/>
      <c r="AN3567" s="33"/>
      <c r="AO3567" s="33"/>
      <c r="AP3567" s="33"/>
      <c r="AQ3567" s="33"/>
      <c r="AR3567" s="33"/>
      <c r="AS3567" s="33"/>
      <c r="AT3567" s="33"/>
      <c r="AU3567" s="33"/>
      <c r="AV3567" s="33"/>
      <c r="AW3567" s="33"/>
      <c r="AX3567" s="33"/>
      <c r="AY3567" s="33"/>
      <c r="AZ3567" s="33"/>
      <c r="BA3567" s="33"/>
      <c r="BB3567" s="33"/>
      <c r="BC3567" s="33"/>
      <c r="BD3567" s="33"/>
      <c r="BE3567" s="33"/>
      <c r="BF3567" s="33"/>
      <c r="BG3567" s="33"/>
      <c r="BH3567" s="33"/>
      <c r="BI3567" s="33"/>
      <c r="BJ3567" s="33"/>
      <c r="BK3567" s="33"/>
      <c r="BL3567" s="33"/>
      <c r="BM3567" s="33"/>
      <c r="BN3567" s="33"/>
      <c r="BO3567" s="33"/>
      <c r="BP3567" s="33"/>
      <c r="BQ3567" s="33"/>
      <c r="BR3567" s="33"/>
      <c r="BS3567" s="33"/>
      <c r="BT3567" s="33"/>
      <c r="BU3567" s="33"/>
      <c r="BV3567" s="33"/>
      <c r="BW3567" s="33"/>
      <c r="BX3567" s="33"/>
      <c r="BY3567" s="33"/>
      <c r="BZ3567" s="33"/>
      <c r="CA3567" s="33"/>
      <c r="CB3567" s="33"/>
      <c r="CC3567" s="33"/>
      <c r="CD3567" s="33"/>
      <c r="CE3567" s="33"/>
      <c r="CF3567" s="33"/>
      <c r="CG3567" s="33"/>
      <c r="CH3567" s="33"/>
      <c r="CI3567" s="33"/>
      <c r="CJ3567" s="33"/>
      <c r="CK3567" s="33"/>
      <c r="CL3567" s="33"/>
    </row>
    <row r="3568" spans="2:90" ht="18.45" x14ac:dyDescent="0.5">
      <c r="B3568" s="121"/>
      <c r="C3568" s="458"/>
      <c r="D3568" s="458" t="s">
        <v>996</v>
      </c>
      <c r="E3568" s="458" t="s">
        <v>906</v>
      </c>
      <c r="F3568" s="458"/>
      <c r="G3568" s="458"/>
      <c r="H3568" s="458">
        <f ca="1">TODAY()</f>
        <v>45524</v>
      </c>
      <c r="K3568" s="33"/>
      <c r="L3568" s="33"/>
      <c r="M3568" s="33"/>
      <c r="N3568" s="33"/>
      <c r="O3568" s="33"/>
      <c r="P3568" s="33"/>
      <c r="S3568" s="33"/>
      <c r="T3568" s="33"/>
      <c r="U3568" s="33"/>
      <c r="V3568" s="33"/>
      <c r="W3568" s="33"/>
      <c r="X3568" s="33"/>
      <c r="Y3568" s="33"/>
      <c r="Z3568" s="33"/>
      <c r="AA3568" s="33"/>
      <c r="AB3568" s="33"/>
      <c r="AC3568" s="33"/>
      <c r="AD3568" s="33"/>
      <c r="AE3568" s="33"/>
      <c r="AF3568" s="33"/>
      <c r="AG3568" s="33"/>
      <c r="AH3568" s="33"/>
      <c r="AI3568" s="33"/>
      <c r="AJ3568" s="33"/>
      <c r="AK3568" s="33"/>
      <c r="AL3568" s="33"/>
      <c r="AM3568" s="33"/>
      <c r="AN3568" s="33"/>
      <c r="AO3568" s="33"/>
      <c r="AP3568" s="33"/>
      <c r="AQ3568" s="33"/>
      <c r="AR3568" s="33"/>
      <c r="AS3568" s="33"/>
      <c r="AT3568" s="33"/>
      <c r="AU3568" s="33"/>
      <c r="AV3568" s="33"/>
      <c r="AW3568" s="33"/>
      <c r="AX3568" s="33"/>
      <c r="AY3568" s="33"/>
      <c r="AZ3568" s="33"/>
      <c r="BA3568" s="33"/>
      <c r="BB3568" s="33"/>
      <c r="BC3568" s="33"/>
      <c r="BD3568" s="33"/>
      <c r="BE3568" s="33"/>
      <c r="BF3568" s="33"/>
      <c r="BG3568" s="33"/>
      <c r="BH3568" s="33"/>
      <c r="BI3568" s="33"/>
      <c r="BJ3568" s="33"/>
      <c r="BK3568" s="33"/>
      <c r="BL3568" s="33"/>
      <c r="BM3568" s="33"/>
      <c r="BN3568" s="33"/>
      <c r="BO3568" s="33"/>
      <c r="BP3568" s="33"/>
      <c r="BQ3568" s="33"/>
      <c r="BR3568" s="33"/>
      <c r="BS3568" s="33"/>
      <c r="BT3568" s="33"/>
      <c r="BU3568" s="33"/>
      <c r="BV3568" s="33"/>
      <c r="BW3568" s="33"/>
      <c r="BX3568" s="33"/>
      <c r="BY3568" s="33"/>
      <c r="BZ3568" s="33"/>
      <c r="CA3568" s="33"/>
      <c r="CB3568" s="33"/>
      <c r="CC3568" s="33"/>
      <c r="CD3568" s="33"/>
      <c r="CE3568" s="33"/>
      <c r="CF3568" s="33"/>
      <c r="CG3568" s="33"/>
      <c r="CH3568" s="33"/>
      <c r="CI3568" s="33"/>
      <c r="CJ3568" s="33"/>
      <c r="CK3568" s="33"/>
      <c r="CL3568" s="33"/>
    </row>
    <row r="3569" spans="2:90" x14ac:dyDescent="0.4">
      <c r="B3569" s="121"/>
      <c r="D3569" t="s">
        <v>996</v>
      </c>
      <c r="E3569" t="s">
        <v>906</v>
      </c>
      <c r="K3569" s="33"/>
      <c r="L3569" s="33"/>
      <c r="M3569" s="33"/>
      <c r="N3569" s="33"/>
      <c r="O3569" s="33"/>
      <c r="P3569" s="33"/>
      <c r="S3569" s="33"/>
      <c r="T3569" s="33"/>
      <c r="U3569" s="33"/>
      <c r="V3569" s="33"/>
      <c r="W3569" s="33"/>
      <c r="X3569" s="33"/>
      <c r="Y3569" s="33"/>
      <c r="Z3569" s="33"/>
      <c r="AA3569" s="33"/>
      <c r="AB3569" s="33"/>
      <c r="AC3569" s="33"/>
      <c r="AD3569" s="33"/>
      <c r="AE3569" s="33"/>
      <c r="AF3569" s="33"/>
      <c r="AG3569" s="33"/>
      <c r="AH3569" s="33"/>
      <c r="AI3569" s="33"/>
      <c r="AJ3569" s="33"/>
      <c r="AK3569" s="33"/>
      <c r="AL3569" s="33"/>
      <c r="AM3569" s="33"/>
      <c r="AN3569" s="33"/>
      <c r="AO3569" s="33"/>
      <c r="AP3569" s="33"/>
      <c r="AQ3569" s="33"/>
      <c r="AR3569" s="33"/>
      <c r="AS3569" s="33"/>
      <c r="AT3569" s="33"/>
      <c r="AU3569" s="33"/>
      <c r="AV3569" s="33"/>
      <c r="AW3569" s="33"/>
      <c r="AX3569" s="33"/>
      <c r="AY3569" s="33"/>
      <c r="AZ3569" s="33"/>
      <c r="BA3569" s="33"/>
      <c r="BB3569" s="33"/>
      <c r="BC3569" s="33"/>
      <c r="BD3569" s="33"/>
      <c r="BE3569" s="33"/>
      <c r="BF3569" s="33"/>
      <c r="BG3569" s="33"/>
      <c r="BH3569" s="33"/>
      <c r="BI3569" s="33"/>
      <c r="BJ3569" s="33"/>
      <c r="BK3569" s="33"/>
      <c r="BL3569" s="33"/>
      <c r="BM3569" s="33"/>
      <c r="BN3569" s="33"/>
      <c r="BO3569" s="33"/>
      <c r="BP3569" s="33"/>
      <c r="BQ3569" s="33"/>
      <c r="BR3569" s="33"/>
      <c r="BS3569" s="33"/>
      <c r="BT3569" s="33"/>
      <c r="BU3569" s="33"/>
      <c r="BV3569" s="33"/>
      <c r="BW3569" s="33"/>
      <c r="BX3569" s="33"/>
      <c r="BY3569" s="33"/>
      <c r="BZ3569" s="33"/>
      <c r="CA3569" s="33"/>
      <c r="CB3569" s="33"/>
      <c r="CC3569" s="33"/>
      <c r="CD3569" s="33"/>
      <c r="CE3569" s="33"/>
      <c r="CF3569" s="33"/>
      <c r="CG3569" s="33"/>
      <c r="CH3569" s="33"/>
      <c r="CI3569" s="33"/>
      <c r="CJ3569" s="33"/>
      <c r="CK3569" s="33"/>
      <c r="CL3569" s="33"/>
    </row>
    <row r="3570" spans="2:90" x14ac:dyDescent="0.4">
      <c r="B3570" s="121"/>
      <c r="D3570" t="s">
        <v>996</v>
      </c>
      <c r="E3570" t="s">
        <v>906</v>
      </c>
      <c r="K3570" s="33"/>
      <c r="L3570" s="33"/>
      <c r="M3570" s="33"/>
      <c r="N3570" s="33"/>
      <c r="O3570" s="33"/>
      <c r="P3570" s="33"/>
      <c r="S3570" s="33"/>
      <c r="T3570" s="33"/>
      <c r="U3570" s="33"/>
      <c r="V3570" s="33"/>
      <c r="W3570" s="33"/>
      <c r="X3570" s="33"/>
      <c r="Y3570" s="33"/>
      <c r="Z3570" s="33"/>
      <c r="AA3570" s="33"/>
      <c r="AB3570" s="33"/>
      <c r="AC3570" s="33"/>
      <c r="AD3570" s="33"/>
      <c r="AE3570" s="33"/>
      <c r="AF3570" s="33"/>
      <c r="AG3570" s="33"/>
      <c r="AH3570" s="33"/>
      <c r="AI3570" s="33"/>
      <c r="AJ3570" s="33"/>
      <c r="AK3570" s="33"/>
      <c r="AL3570" s="33"/>
      <c r="AM3570" s="33"/>
      <c r="AN3570" s="33"/>
      <c r="AO3570" s="33"/>
      <c r="AP3570" s="33"/>
      <c r="AQ3570" s="33"/>
      <c r="AR3570" s="33"/>
      <c r="AS3570" s="33"/>
      <c r="AT3570" s="33"/>
      <c r="AU3570" s="33"/>
      <c r="AV3570" s="33"/>
      <c r="AW3570" s="33"/>
      <c r="AX3570" s="33"/>
      <c r="AY3570" s="33"/>
      <c r="AZ3570" s="33"/>
      <c r="BA3570" s="33"/>
      <c r="BB3570" s="33"/>
      <c r="BC3570" s="33"/>
      <c r="BD3570" s="33"/>
      <c r="BE3570" s="33"/>
      <c r="BF3570" s="33"/>
      <c r="BG3570" s="33"/>
      <c r="BH3570" s="33"/>
      <c r="BI3570" s="33"/>
      <c r="BJ3570" s="33"/>
      <c r="BK3570" s="33"/>
      <c r="BL3570" s="33"/>
      <c r="BM3570" s="33"/>
      <c r="BN3570" s="33"/>
      <c r="BO3570" s="33"/>
      <c r="BP3570" s="33"/>
      <c r="BQ3570" s="33"/>
      <c r="BR3570" s="33"/>
      <c r="BS3570" s="33"/>
      <c r="BT3570" s="33"/>
      <c r="BU3570" s="33"/>
      <c r="BV3570" s="33"/>
      <c r="BW3570" s="33"/>
      <c r="BX3570" s="33"/>
      <c r="BY3570" s="33"/>
      <c r="BZ3570" s="33"/>
      <c r="CA3570" s="33"/>
      <c r="CB3570" s="33"/>
      <c r="CC3570" s="33"/>
      <c r="CD3570" s="33"/>
      <c r="CE3570" s="33"/>
      <c r="CF3570" s="33"/>
      <c r="CG3570" s="33"/>
      <c r="CH3570" s="33"/>
      <c r="CI3570" s="33"/>
      <c r="CJ3570" s="33"/>
      <c r="CK3570" s="33"/>
      <c r="CL3570" s="33"/>
    </row>
    <row r="3571" spans="2:90" x14ac:dyDescent="0.4">
      <c r="B3571" s="121"/>
      <c r="D3571" t="s">
        <v>996</v>
      </c>
      <c r="E3571" t="s">
        <v>906</v>
      </c>
      <c r="K3571" s="33"/>
      <c r="L3571" s="33"/>
      <c r="M3571" s="33"/>
      <c r="N3571" s="33"/>
      <c r="O3571" s="33"/>
      <c r="P3571" s="33"/>
      <c r="S3571" s="33"/>
      <c r="T3571" s="33"/>
      <c r="U3571" s="33"/>
      <c r="V3571" s="33"/>
      <c r="W3571" s="33"/>
      <c r="X3571" s="33"/>
      <c r="Y3571" s="33"/>
      <c r="Z3571" s="33"/>
      <c r="AA3571" s="33"/>
      <c r="AB3571" s="33"/>
      <c r="AC3571" s="33"/>
      <c r="AD3571" s="33"/>
      <c r="AE3571" s="33"/>
      <c r="AF3571" s="33"/>
      <c r="AG3571" s="33"/>
      <c r="AH3571" s="33"/>
      <c r="AI3571" s="33"/>
      <c r="AJ3571" s="33"/>
      <c r="AK3571" s="33"/>
      <c r="AL3571" s="33"/>
      <c r="AM3571" s="33"/>
      <c r="AN3571" s="33"/>
      <c r="AO3571" s="33"/>
      <c r="AP3571" s="33"/>
      <c r="AQ3571" s="33"/>
      <c r="AR3571" s="33"/>
      <c r="AS3571" s="33"/>
      <c r="AT3571" s="33"/>
      <c r="AU3571" s="33"/>
      <c r="AV3571" s="33"/>
      <c r="AW3571" s="33"/>
      <c r="AX3571" s="33"/>
      <c r="AY3571" s="33"/>
      <c r="AZ3571" s="33"/>
      <c r="BA3571" s="33"/>
      <c r="BB3571" s="33"/>
      <c r="BC3571" s="33"/>
      <c r="BD3571" s="33"/>
      <c r="BE3571" s="33"/>
      <c r="BF3571" s="33"/>
      <c r="BG3571" s="33"/>
      <c r="BH3571" s="33"/>
      <c r="BI3571" s="33"/>
      <c r="BJ3571" s="33"/>
      <c r="BK3571" s="33"/>
      <c r="BL3571" s="33"/>
      <c r="BM3571" s="33"/>
      <c r="BN3571" s="33"/>
      <c r="BO3571" s="33"/>
      <c r="BP3571" s="33"/>
      <c r="BQ3571" s="33"/>
      <c r="BR3571" s="33"/>
      <c r="BS3571" s="33"/>
      <c r="BT3571" s="33"/>
      <c r="BU3571" s="33"/>
      <c r="BV3571" s="33"/>
      <c r="BW3571" s="33"/>
      <c r="BX3571" s="33"/>
      <c r="BY3571" s="33"/>
      <c r="BZ3571" s="33"/>
      <c r="CA3571" s="33"/>
      <c r="CB3571" s="33"/>
      <c r="CC3571" s="33"/>
      <c r="CD3571" s="33"/>
      <c r="CE3571" s="33"/>
      <c r="CF3571" s="33"/>
      <c r="CG3571" s="33"/>
      <c r="CH3571" s="33"/>
      <c r="CI3571" s="33"/>
      <c r="CJ3571" s="33"/>
      <c r="CK3571" s="33"/>
      <c r="CL3571" s="33"/>
    </row>
    <row r="3572" spans="2:90" x14ac:dyDescent="0.4">
      <c r="B3572" s="130" t="str">
        <f>+B3556</f>
        <v>(Primary label)</v>
      </c>
      <c r="D3572" t="s">
        <v>996</v>
      </c>
      <c r="E3572" t="s">
        <v>906</v>
      </c>
      <c r="G3572" t="s">
        <v>330</v>
      </c>
      <c r="K3572" s="1"/>
      <c r="L3572" s="1"/>
      <c r="M3572" s="1"/>
      <c r="N3572" s="1"/>
      <c r="O3572" s="1"/>
      <c r="P3572" s="1"/>
      <c r="R3572" s="24"/>
      <c r="S3572" s="80">
        <f>+S3556</f>
        <v>0</v>
      </c>
      <c r="T3572" s="80">
        <f t="shared" ref="T3572:CE3572" si="4747">+T3556</f>
        <v>0</v>
      </c>
      <c r="U3572" s="80">
        <f t="shared" si="4747"/>
        <v>0</v>
      </c>
      <c r="V3572" s="80">
        <f t="shared" si="4747"/>
        <v>0</v>
      </c>
      <c r="W3572" s="80">
        <f t="shared" si="4747"/>
        <v>0</v>
      </c>
      <c r="X3572" s="80">
        <f t="shared" si="4747"/>
        <v>0</v>
      </c>
      <c r="Y3572" s="80">
        <f t="shared" si="4747"/>
        <v>0</v>
      </c>
      <c r="Z3572" s="80">
        <f t="shared" si="4747"/>
        <v>0</v>
      </c>
      <c r="AA3572" s="80">
        <f t="shared" si="4747"/>
        <v>0</v>
      </c>
      <c r="AB3572" s="80">
        <f t="shared" si="4747"/>
        <v>0</v>
      </c>
      <c r="AC3572" s="80">
        <f t="shared" si="4747"/>
        <v>0</v>
      </c>
      <c r="AD3572" s="80">
        <f t="shared" si="4747"/>
        <v>0</v>
      </c>
      <c r="AE3572" s="80">
        <f t="shared" si="4747"/>
        <v>0</v>
      </c>
      <c r="AF3572" s="80">
        <f t="shared" si="4747"/>
        <v>0</v>
      </c>
      <c r="AG3572" s="80">
        <f t="shared" si="4747"/>
        <v>0</v>
      </c>
      <c r="AH3572" s="80">
        <f t="shared" si="4747"/>
        <v>0</v>
      </c>
      <c r="AI3572" s="80">
        <f t="shared" si="4747"/>
        <v>0</v>
      </c>
      <c r="AJ3572" s="80">
        <f t="shared" si="4747"/>
        <v>0</v>
      </c>
      <c r="AK3572" s="80">
        <f t="shared" si="4747"/>
        <v>0</v>
      </c>
      <c r="AL3572" s="80">
        <f t="shared" si="4747"/>
        <v>0</v>
      </c>
      <c r="AM3572" s="80">
        <f t="shared" si="4747"/>
        <v>0</v>
      </c>
      <c r="AN3572" s="80">
        <f t="shared" si="4747"/>
        <v>0</v>
      </c>
      <c r="AO3572" s="80">
        <f t="shared" si="4747"/>
        <v>0</v>
      </c>
      <c r="AP3572" s="80">
        <f t="shared" si="4747"/>
        <v>0</v>
      </c>
      <c r="AQ3572" s="80">
        <f t="shared" si="4747"/>
        <v>0</v>
      </c>
      <c r="AR3572" s="80">
        <f t="shared" si="4747"/>
        <v>0</v>
      </c>
      <c r="AS3572" s="80">
        <f t="shared" si="4747"/>
        <v>0</v>
      </c>
      <c r="AT3572" s="80">
        <f t="shared" si="4747"/>
        <v>0</v>
      </c>
      <c r="AU3572" s="80">
        <f t="shared" si="4747"/>
        <v>0</v>
      </c>
      <c r="AV3572" s="80">
        <f t="shared" si="4747"/>
        <v>0</v>
      </c>
      <c r="AW3572" s="80">
        <f t="shared" si="4747"/>
        <v>0</v>
      </c>
      <c r="AX3572" s="80">
        <f t="shared" si="4747"/>
        <v>0</v>
      </c>
      <c r="AY3572" s="80">
        <f t="shared" si="4747"/>
        <v>0</v>
      </c>
      <c r="AZ3572" s="80">
        <f t="shared" si="4747"/>
        <v>0</v>
      </c>
      <c r="BA3572" s="80">
        <f t="shared" si="4747"/>
        <v>0</v>
      </c>
      <c r="BB3572" s="80">
        <f t="shared" si="4747"/>
        <v>0</v>
      </c>
      <c r="BC3572" s="80">
        <f t="shared" si="4747"/>
        <v>0</v>
      </c>
      <c r="BD3572" s="80">
        <f t="shared" si="4747"/>
        <v>0</v>
      </c>
      <c r="BE3572" s="80">
        <f t="shared" si="4747"/>
        <v>0</v>
      </c>
      <c r="BF3572" s="80">
        <f t="shared" si="4747"/>
        <v>0</v>
      </c>
      <c r="BG3572" s="80">
        <f t="shared" si="4747"/>
        <v>0</v>
      </c>
      <c r="BH3572" s="80">
        <f t="shared" si="4747"/>
        <v>0</v>
      </c>
      <c r="BI3572" s="80">
        <f t="shared" si="4747"/>
        <v>0</v>
      </c>
      <c r="BJ3572" s="80">
        <f t="shared" si="4747"/>
        <v>0</v>
      </c>
      <c r="BK3572" s="80">
        <f t="shared" si="4747"/>
        <v>0</v>
      </c>
      <c r="BL3572" s="80">
        <f t="shared" si="4747"/>
        <v>0</v>
      </c>
      <c r="BM3572" s="80">
        <f t="shared" si="4747"/>
        <v>0</v>
      </c>
      <c r="BN3572" s="80">
        <f t="shared" si="4747"/>
        <v>0</v>
      </c>
      <c r="BO3572" s="80">
        <f t="shared" si="4747"/>
        <v>0</v>
      </c>
      <c r="BP3572" s="80">
        <f t="shared" si="4747"/>
        <v>0</v>
      </c>
      <c r="BQ3572" s="80">
        <f t="shared" si="4747"/>
        <v>0</v>
      </c>
      <c r="BR3572" s="80">
        <f t="shared" si="4747"/>
        <v>0</v>
      </c>
      <c r="BS3572" s="80">
        <f t="shared" si="4747"/>
        <v>0</v>
      </c>
      <c r="BT3572" s="80">
        <f t="shared" si="4747"/>
        <v>0</v>
      </c>
      <c r="BU3572" s="80">
        <f t="shared" si="4747"/>
        <v>0</v>
      </c>
      <c r="BV3572" s="80">
        <f t="shared" si="4747"/>
        <v>0</v>
      </c>
      <c r="BW3572" s="80">
        <f t="shared" si="4747"/>
        <v>0</v>
      </c>
      <c r="BX3572" s="80">
        <f t="shared" si="4747"/>
        <v>0</v>
      </c>
      <c r="BY3572" s="80">
        <f t="shared" si="4747"/>
        <v>0</v>
      </c>
      <c r="BZ3572" s="80">
        <f t="shared" si="4747"/>
        <v>0</v>
      </c>
      <c r="CA3572" s="80">
        <f t="shared" si="4747"/>
        <v>0</v>
      </c>
      <c r="CB3572" s="80">
        <f t="shared" si="4747"/>
        <v>0</v>
      </c>
      <c r="CC3572" s="80">
        <f t="shared" si="4747"/>
        <v>0</v>
      </c>
      <c r="CD3572" s="80">
        <f t="shared" si="4747"/>
        <v>0</v>
      </c>
      <c r="CE3572" s="80">
        <f t="shared" si="4747"/>
        <v>0</v>
      </c>
      <c r="CF3572" s="80">
        <f t="shared" ref="CF3572:CL3572" si="4748">+CF3556</f>
        <v>0</v>
      </c>
      <c r="CG3572" s="80">
        <f t="shared" si="4748"/>
        <v>0</v>
      </c>
      <c r="CH3572" s="80">
        <f t="shared" si="4748"/>
        <v>0</v>
      </c>
      <c r="CI3572" s="80">
        <f t="shared" si="4748"/>
        <v>0</v>
      </c>
      <c r="CJ3572" s="80">
        <f t="shared" si="4748"/>
        <v>0</v>
      </c>
      <c r="CK3572" s="80">
        <f t="shared" si="4748"/>
        <v>0</v>
      </c>
      <c r="CL3572" s="80">
        <f t="shared" si="4748"/>
        <v>0</v>
      </c>
    </row>
    <row r="3573" spans="2:90" x14ac:dyDescent="0.4">
      <c r="B3573" s="130" t="str">
        <f t="shared" ref="B3573:B3579" si="4749">+B3557</f>
        <v>primary unit</v>
      </c>
      <c r="D3573" t="s">
        <v>996</v>
      </c>
      <c r="E3573" t="s">
        <v>906</v>
      </c>
      <c r="G3573" t="s">
        <v>330</v>
      </c>
      <c r="K3573" s="1"/>
      <c r="L3573" s="1"/>
      <c r="M3573" s="1"/>
      <c r="N3573" s="1"/>
      <c r="O3573" s="1"/>
      <c r="P3573" s="1"/>
      <c r="R3573" s="24"/>
      <c r="S3573" s="80">
        <f t="shared" ref="S3573:CD3577" si="4750">+S3557</f>
        <v>0</v>
      </c>
      <c r="T3573" s="80">
        <f t="shared" si="4750"/>
        <v>0</v>
      </c>
      <c r="U3573" s="80">
        <f t="shared" si="4750"/>
        <v>0</v>
      </c>
      <c r="V3573" s="80">
        <f t="shared" si="4750"/>
        <v>0</v>
      </c>
      <c r="W3573" s="80">
        <f t="shared" si="4750"/>
        <v>0</v>
      </c>
      <c r="X3573" s="80">
        <f t="shared" si="4750"/>
        <v>0</v>
      </c>
      <c r="Y3573" s="80">
        <f t="shared" si="4750"/>
        <v>0</v>
      </c>
      <c r="Z3573" s="80">
        <f t="shared" si="4750"/>
        <v>0</v>
      </c>
      <c r="AA3573" s="80">
        <f t="shared" si="4750"/>
        <v>0</v>
      </c>
      <c r="AB3573" s="80">
        <f t="shared" si="4750"/>
        <v>0</v>
      </c>
      <c r="AC3573" s="80">
        <f t="shared" si="4750"/>
        <v>0</v>
      </c>
      <c r="AD3573" s="80">
        <f t="shared" si="4750"/>
        <v>0</v>
      </c>
      <c r="AE3573" s="80">
        <f t="shared" si="4750"/>
        <v>0</v>
      </c>
      <c r="AF3573" s="80">
        <f t="shared" si="4750"/>
        <v>0</v>
      </c>
      <c r="AG3573" s="80">
        <f t="shared" si="4750"/>
        <v>0</v>
      </c>
      <c r="AH3573" s="80">
        <f t="shared" si="4750"/>
        <v>0</v>
      </c>
      <c r="AI3573" s="80">
        <f t="shared" si="4750"/>
        <v>0</v>
      </c>
      <c r="AJ3573" s="80">
        <f t="shared" si="4750"/>
        <v>0</v>
      </c>
      <c r="AK3573" s="80">
        <f t="shared" si="4750"/>
        <v>0</v>
      </c>
      <c r="AL3573" s="80">
        <f t="shared" si="4750"/>
        <v>0</v>
      </c>
      <c r="AM3573" s="80">
        <f t="shared" si="4750"/>
        <v>0</v>
      </c>
      <c r="AN3573" s="80">
        <f t="shared" si="4750"/>
        <v>0</v>
      </c>
      <c r="AO3573" s="80">
        <f t="shared" si="4750"/>
        <v>0</v>
      </c>
      <c r="AP3573" s="80">
        <f t="shared" si="4750"/>
        <v>0</v>
      </c>
      <c r="AQ3573" s="80">
        <f t="shared" si="4750"/>
        <v>0</v>
      </c>
      <c r="AR3573" s="80">
        <f t="shared" si="4750"/>
        <v>0</v>
      </c>
      <c r="AS3573" s="80">
        <f t="shared" si="4750"/>
        <v>0</v>
      </c>
      <c r="AT3573" s="80">
        <f t="shared" si="4750"/>
        <v>0</v>
      </c>
      <c r="AU3573" s="80">
        <f t="shared" si="4750"/>
        <v>0</v>
      </c>
      <c r="AV3573" s="80">
        <f t="shared" si="4750"/>
        <v>0</v>
      </c>
      <c r="AW3573" s="80">
        <f t="shared" si="4750"/>
        <v>0</v>
      </c>
      <c r="AX3573" s="80">
        <f t="shared" si="4750"/>
        <v>0</v>
      </c>
      <c r="AY3573" s="80">
        <f t="shared" si="4750"/>
        <v>0</v>
      </c>
      <c r="AZ3573" s="80">
        <f t="shared" si="4750"/>
        <v>0</v>
      </c>
      <c r="BA3573" s="80">
        <f t="shared" si="4750"/>
        <v>0</v>
      </c>
      <c r="BB3573" s="80">
        <f t="shared" si="4750"/>
        <v>0</v>
      </c>
      <c r="BC3573" s="80">
        <f t="shared" si="4750"/>
        <v>0</v>
      </c>
      <c r="BD3573" s="80">
        <f t="shared" si="4750"/>
        <v>0</v>
      </c>
      <c r="BE3573" s="80">
        <f t="shared" si="4750"/>
        <v>0</v>
      </c>
      <c r="BF3573" s="80">
        <f t="shared" si="4750"/>
        <v>0</v>
      </c>
      <c r="BG3573" s="80">
        <f t="shared" si="4750"/>
        <v>0</v>
      </c>
      <c r="BH3573" s="80">
        <f t="shared" si="4750"/>
        <v>0</v>
      </c>
      <c r="BI3573" s="80">
        <f t="shared" si="4750"/>
        <v>0</v>
      </c>
      <c r="BJ3573" s="80">
        <f t="shared" si="4750"/>
        <v>0</v>
      </c>
      <c r="BK3573" s="80">
        <f t="shared" si="4750"/>
        <v>0</v>
      </c>
      <c r="BL3573" s="80">
        <f t="shared" si="4750"/>
        <v>0</v>
      </c>
      <c r="BM3573" s="80">
        <f t="shared" si="4750"/>
        <v>0</v>
      </c>
      <c r="BN3573" s="80">
        <f t="shared" si="4750"/>
        <v>0</v>
      </c>
      <c r="BO3573" s="80">
        <f t="shared" si="4750"/>
        <v>0</v>
      </c>
      <c r="BP3573" s="80">
        <f t="shared" si="4750"/>
        <v>0</v>
      </c>
      <c r="BQ3573" s="80">
        <f t="shared" si="4750"/>
        <v>0</v>
      </c>
      <c r="BR3573" s="80">
        <f t="shared" si="4750"/>
        <v>0</v>
      </c>
      <c r="BS3573" s="80">
        <f t="shared" si="4750"/>
        <v>0</v>
      </c>
      <c r="BT3573" s="80">
        <f t="shared" si="4750"/>
        <v>0</v>
      </c>
      <c r="BU3573" s="80">
        <f t="shared" si="4750"/>
        <v>0</v>
      </c>
      <c r="BV3573" s="80">
        <f t="shared" si="4750"/>
        <v>0</v>
      </c>
      <c r="BW3573" s="80">
        <f t="shared" si="4750"/>
        <v>0</v>
      </c>
      <c r="BX3573" s="80">
        <f t="shared" si="4750"/>
        <v>0</v>
      </c>
      <c r="BY3573" s="80">
        <f t="shared" si="4750"/>
        <v>0</v>
      </c>
      <c r="BZ3573" s="80">
        <f t="shared" si="4750"/>
        <v>0</v>
      </c>
      <c r="CA3573" s="80">
        <f t="shared" si="4750"/>
        <v>0</v>
      </c>
      <c r="CB3573" s="80">
        <f t="shared" si="4750"/>
        <v>0</v>
      </c>
      <c r="CC3573" s="80">
        <f t="shared" si="4750"/>
        <v>0</v>
      </c>
      <c r="CD3573" s="80">
        <f t="shared" si="4750"/>
        <v>0</v>
      </c>
      <c r="CE3573" s="80">
        <f t="shared" ref="CE3573:CL3573" si="4751">+CE3557</f>
        <v>0</v>
      </c>
      <c r="CF3573" s="80">
        <f t="shared" si="4751"/>
        <v>0</v>
      </c>
      <c r="CG3573" s="80">
        <f t="shared" si="4751"/>
        <v>0</v>
      </c>
      <c r="CH3573" s="80">
        <f t="shared" si="4751"/>
        <v>0</v>
      </c>
      <c r="CI3573" s="80">
        <f t="shared" si="4751"/>
        <v>0</v>
      </c>
      <c r="CJ3573" s="80">
        <f t="shared" si="4751"/>
        <v>0</v>
      </c>
      <c r="CK3573" s="80">
        <f t="shared" si="4751"/>
        <v>0</v>
      </c>
      <c r="CL3573" s="80">
        <f t="shared" si="4751"/>
        <v>0</v>
      </c>
    </row>
    <row r="3574" spans="2:90" x14ac:dyDescent="0.4">
      <c r="B3574" s="130" t="str">
        <f t="shared" si="4749"/>
        <v>Primary revenue driver</v>
      </c>
      <c r="D3574" t="s">
        <v>996</v>
      </c>
      <c r="E3574" t="s">
        <v>906</v>
      </c>
      <c r="G3574" t="s">
        <v>330</v>
      </c>
      <c r="K3574" s="1"/>
      <c r="L3574" s="1"/>
      <c r="M3574" s="1"/>
      <c r="N3574" s="1"/>
      <c r="O3574" s="1"/>
      <c r="P3574" s="1"/>
      <c r="R3574" s="24"/>
      <c r="S3574" s="80" t="str">
        <f t="shared" ref="S3574" si="4752">+S3558</f>
        <v>S$12</v>
      </c>
      <c r="T3574" s="80" t="str">
        <f t="shared" si="4750"/>
        <v>T$12</v>
      </c>
      <c r="U3574" s="80" t="str">
        <f t="shared" si="4750"/>
        <v>U$12</v>
      </c>
      <c r="V3574" s="80" t="str">
        <f t="shared" si="4750"/>
        <v>V$12</v>
      </c>
      <c r="W3574" s="80" t="str">
        <f t="shared" si="4750"/>
        <v>W$12</v>
      </c>
      <c r="X3574" s="80" t="str">
        <f t="shared" si="4750"/>
        <v>X$12</v>
      </c>
      <c r="Y3574" s="80" t="str">
        <f t="shared" si="4750"/>
        <v>Y$12</v>
      </c>
      <c r="Z3574" s="80" t="str">
        <f t="shared" si="4750"/>
        <v>Z$12</v>
      </c>
      <c r="AA3574" s="80" t="str">
        <f t="shared" si="4750"/>
        <v>AA$12</v>
      </c>
      <c r="AB3574" s="80" t="str">
        <f t="shared" si="4750"/>
        <v>AB$12</v>
      </c>
      <c r="AC3574" s="80" t="str">
        <f t="shared" si="4750"/>
        <v>AC$12</v>
      </c>
      <c r="AD3574" s="80" t="str">
        <f t="shared" si="4750"/>
        <v>AD$12</v>
      </c>
      <c r="AE3574" s="80" t="str">
        <f t="shared" si="4750"/>
        <v>AE$12</v>
      </c>
      <c r="AF3574" s="80" t="str">
        <f t="shared" si="4750"/>
        <v>AF$12</v>
      </c>
      <c r="AG3574" s="80" t="str">
        <f t="shared" si="4750"/>
        <v>AG$12</v>
      </c>
      <c r="AH3574" s="80" t="str">
        <f t="shared" si="4750"/>
        <v>AH$12</v>
      </c>
      <c r="AI3574" s="80" t="str">
        <f t="shared" si="4750"/>
        <v>AI$12</v>
      </c>
      <c r="AJ3574" s="80" t="str">
        <f t="shared" si="4750"/>
        <v>AJ$12</v>
      </c>
      <c r="AK3574" s="80" t="str">
        <f t="shared" si="4750"/>
        <v>AK$12</v>
      </c>
      <c r="AL3574" s="80" t="str">
        <f t="shared" si="4750"/>
        <v>AL$12</v>
      </c>
      <c r="AM3574" s="80" t="str">
        <f t="shared" si="4750"/>
        <v>AM$12</v>
      </c>
      <c r="AN3574" s="80" t="str">
        <f t="shared" si="4750"/>
        <v>AN$12</v>
      </c>
      <c r="AO3574" s="80" t="str">
        <f t="shared" si="4750"/>
        <v>AO$12</v>
      </c>
      <c r="AP3574" s="80" t="str">
        <f t="shared" si="4750"/>
        <v>AP$12</v>
      </c>
      <c r="AQ3574" s="80" t="str">
        <f t="shared" si="4750"/>
        <v>AQ$12</v>
      </c>
      <c r="AR3574" s="80" t="str">
        <f t="shared" si="4750"/>
        <v>AR$12</v>
      </c>
      <c r="AS3574" s="80" t="str">
        <f t="shared" si="4750"/>
        <v>AS$12</v>
      </c>
      <c r="AT3574" s="80" t="str">
        <f t="shared" si="4750"/>
        <v>AT$12</v>
      </c>
      <c r="AU3574" s="80" t="str">
        <f t="shared" si="4750"/>
        <v>AU$12</v>
      </c>
      <c r="AV3574" s="80" t="str">
        <f t="shared" si="4750"/>
        <v>AV$12</v>
      </c>
      <c r="AW3574" s="80" t="str">
        <f t="shared" si="4750"/>
        <v>AW$12</v>
      </c>
      <c r="AX3574" s="80" t="str">
        <f t="shared" si="4750"/>
        <v>AX$12</v>
      </c>
      <c r="AY3574" s="80" t="str">
        <f t="shared" si="4750"/>
        <v>AY$12</v>
      </c>
      <c r="AZ3574" s="80" t="str">
        <f t="shared" si="4750"/>
        <v>AZ$12</v>
      </c>
      <c r="BA3574" s="80" t="str">
        <f t="shared" si="4750"/>
        <v>BA$12</v>
      </c>
      <c r="BB3574" s="80" t="str">
        <f t="shared" si="4750"/>
        <v>BB$12</v>
      </c>
      <c r="BC3574" s="80" t="str">
        <f t="shared" si="4750"/>
        <v>BC$12</v>
      </c>
      <c r="BD3574" s="80" t="str">
        <f t="shared" si="4750"/>
        <v>BD$12</v>
      </c>
      <c r="BE3574" s="80" t="str">
        <f t="shared" si="4750"/>
        <v>BE$12</v>
      </c>
      <c r="BF3574" s="80" t="str">
        <f t="shared" si="4750"/>
        <v>BF$12</v>
      </c>
      <c r="BG3574" s="80" t="str">
        <f t="shared" si="4750"/>
        <v>BG$12</v>
      </c>
      <c r="BH3574" s="80" t="str">
        <f t="shared" si="4750"/>
        <v>BH$12</v>
      </c>
      <c r="BI3574" s="80" t="str">
        <f t="shared" si="4750"/>
        <v>BI$12</v>
      </c>
      <c r="BJ3574" s="80" t="str">
        <f t="shared" si="4750"/>
        <v>BJ$12</v>
      </c>
      <c r="BK3574" s="80" t="str">
        <f t="shared" si="4750"/>
        <v>BK$12</v>
      </c>
      <c r="BL3574" s="80" t="str">
        <f t="shared" si="4750"/>
        <v>BL$12</v>
      </c>
      <c r="BM3574" s="80" t="str">
        <f t="shared" si="4750"/>
        <v>BM$12</v>
      </c>
      <c r="BN3574" s="80" t="str">
        <f t="shared" si="4750"/>
        <v>BN$12</v>
      </c>
      <c r="BO3574" s="80" t="str">
        <f t="shared" si="4750"/>
        <v>BO$12</v>
      </c>
      <c r="BP3574" s="80" t="str">
        <f t="shared" si="4750"/>
        <v>BP$12</v>
      </c>
      <c r="BQ3574" s="80" t="str">
        <f t="shared" si="4750"/>
        <v>BQ$12</v>
      </c>
      <c r="BR3574" s="80" t="str">
        <f t="shared" si="4750"/>
        <v>BR$12</v>
      </c>
      <c r="BS3574" s="80" t="str">
        <f t="shared" si="4750"/>
        <v>BS$12</v>
      </c>
      <c r="BT3574" s="80" t="str">
        <f t="shared" si="4750"/>
        <v>BT$12</v>
      </c>
      <c r="BU3574" s="80" t="str">
        <f t="shared" si="4750"/>
        <v>BU$12</v>
      </c>
      <c r="BV3574" s="80" t="str">
        <f t="shared" si="4750"/>
        <v>BV$12</v>
      </c>
      <c r="BW3574" s="80" t="str">
        <f t="shared" si="4750"/>
        <v>BW$12</v>
      </c>
      <c r="BX3574" s="80" t="str">
        <f t="shared" si="4750"/>
        <v>BX$12</v>
      </c>
      <c r="BY3574" s="80" t="str">
        <f t="shared" si="4750"/>
        <v>BY$12</v>
      </c>
      <c r="BZ3574" s="80" t="str">
        <f t="shared" si="4750"/>
        <v>BZ$12</v>
      </c>
      <c r="CA3574" s="80" t="str">
        <f t="shared" si="4750"/>
        <v>CA$12</v>
      </c>
      <c r="CB3574" s="80" t="str">
        <f t="shared" si="4750"/>
        <v>CB$12</v>
      </c>
      <c r="CC3574" s="80" t="str">
        <f t="shared" si="4750"/>
        <v>CC$12</v>
      </c>
      <c r="CD3574" s="80" t="str">
        <f t="shared" si="4750"/>
        <v>CD$12</v>
      </c>
      <c r="CE3574" s="80" t="str">
        <f t="shared" ref="CE3574:CL3574" si="4753">+CE3558</f>
        <v>CE$12</v>
      </c>
      <c r="CF3574" s="80" t="str">
        <f t="shared" si="4753"/>
        <v>CF$12</v>
      </c>
      <c r="CG3574" s="80" t="str">
        <f t="shared" si="4753"/>
        <v>CG$12</v>
      </c>
      <c r="CH3574" s="80" t="str">
        <f t="shared" si="4753"/>
        <v>CH$12</v>
      </c>
      <c r="CI3574" s="80" t="str">
        <f t="shared" si="4753"/>
        <v>CI$12</v>
      </c>
      <c r="CJ3574" s="80" t="str">
        <f t="shared" si="4753"/>
        <v>CJ$12</v>
      </c>
      <c r="CK3574" s="80" t="str">
        <f t="shared" si="4753"/>
        <v>CK$12</v>
      </c>
      <c r="CL3574" s="80" t="str">
        <f t="shared" si="4753"/>
        <v>CL$12</v>
      </c>
    </row>
    <row r="3575" spans="2:90" x14ac:dyDescent="0.4">
      <c r="B3575" s="130" t="str">
        <f t="shared" si="4749"/>
        <v>Primary volume driver</v>
      </c>
      <c r="C3575" s="56"/>
      <c r="D3575" s="56" t="s">
        <v>996</v>
      </c>
      <c r="E3575" s="56" t="s">
        <v>906</v>
      </c>
      <c r="F3575" s="56"/>
      <c r="G3575" s="56" t="s">
        <v>330</v>
      </c>
      <c r="H3575" s="56"/>
      <c r="I3575" s="79"/>
      <c r="K3575" s="1"/>
      <c r="L3575" s="1"/>
      <c r="M3575" s="1"/>
      <c r="N3575" s="1"/>
      <c r="O3575" s="1"/>
      <c r="P3575" s="1"/>
      <c r="R3575" s="15"/>
      <c r="S3575" s="80" t="str">
        <f t="shared" ref="S3575" si="4754">+S3559</f>
        <v>S$13</v>
      </c>
      <c r="T3575" s="80" t="str">
        <f t="shared" si="4750"/>
        <v>T$13</v>
      </c>
      <c r="U3575" s="80" t="str">
        <f t="shared" si="4750"/>
        <v>U$13</v>
      </c>
      <c r="V3575" s="80" t="str">
        <f t="shared" si="4750"/>
        <v>V$13</v>
      </c>
      <c r="W3575" s="80" t="str">
        <f t="shared" si="4750"/>
        <v>W$13</v>
      </c>
      <c r="X3575" s="80" t="str">
        <f t="shared" si="4750"/>
        <v>X$13</v>
      </c>
      <c r="Y3575" s="80" t="str">
        <f t="shared" si="4750"/>
        <v>Y$13</v>
      </c>
      <c r="Z3575" s="80" t="str">
        <f t="shared" si="4750"/>
        <v>Z$13</v>
      </c>
      <c r="AA3575" s="80" t="str">
        <f t="shared" si="4750"/>
        <v>AA$13</v>
      </c>
      <c r="AB3575" s="80" t="str">
        <f t="shared" si="4750"/>
        <v>AB$13</v>
      </c>
      <c r="AC3575" s="80" t="str">
        <f t="shared" si="4750"/>
        <v>AC$13</v>
      </c>
      <c r="AD3575" s="80" t="str">
        <f t="shared" si="4750"/>
        <v>AD$13</v>
      </c>
      <c r="AE3575" s="80" t="str">
        <f t="shared" si="4750"/>
        <v>AE$13</v>
      </c>
      <c r="AF3575" s="80" t="str">
        <f t="shared" si="4750"/>
        <v>AF$13</v>
      </c>
      <c r="AG3575" s="80" t="str">
        <f t="shared" si="4750"/>
        <v>AG$13</v>
      </c>
      <c r="AH3575" s="80" t="str">
        <f t="shared" si="4750"/>
        <v>AH$13</v>
      </c>
      <c r="AI3575" s="80" t="str">
        <f t="shared" si="4750"/>
        <v>AI$13</v>
      </c>
      <c r="AJ3575" s="80" t="str">
        <f t="shared" si="4750"/>
        <v>AJ$13</v>
      </c>
      <c r="AK3575" s="80" t="str">
        <f t="shared" si="4750"/>
        <v>AK$13</v>
      </c>
      <c r="AL3575" s="80" t="str">
        <f t="shared" si="4750"/>
        <v>AL$13</v>
      </c>
      <c r="AM3575" s="80" t="str">
        <f t="shared" si="4750"/>
        <v>AM$13</v>
      </c>
      <c r="AN3575" s="80" t="str">
        <f t="shared" si="4750"/>
        <v>AN$13</v>
      </c>
      <c r="AO3575" s="80" t="str">
        <f t="shared" si="4750"/>
        <v>AO$13</v>
      </c>
      <c r="AP3575" s="80" t="str">
        <f t="shared" si="4750"/>
        <v>AP$13</v>
      </c>
      <c r="AQ3575" s="80" t="str">
        <f t="shared" si="4750"/>
        <v>AQ$13</v>
      </c>
      <c r="AR3575" s="80" t="str">
        <f t="shared" si="4750"/>
        <v>AR$13</v>
      </c>
      <c r="AS3575" s="80" t="str">
        <f t="shared" si="4750"/>
        <v>AS$13</v>
      </c>
      <c r="AT3575" s="80" t="str">
        <f t="shared" si="4750"/>
        <v>AT$13</v>
      </c>
      <c r="AU3575" s="80" t="str">
        <f t="shared" si="4750"/>
        <v>AU$13</v>
      </c>
      <c r="AV3575" s="80" t="str">
        <f t="shared" si="4750"/>
        <v>AV$13</v>
      </c>
      <c r="AW3575" s="80" t="str">
        <f t="shared" si="4750"/>
        <v>AW$13</v>
      </c>
      <c r="AX3575" s="80" t="str">
        <f t="shared" si="4750"/>
        <v>AX$13</v>
      </c>
      <c r="AY3575" s="80" t="str">
        <f t="shared" si="4750"/>
        <v>AY$13</v>
      </c>
      <c r="AZ3575" s="80" t="str">
        <f t="shared" si="4750"/>
        <v>AZ$13</v>
      </c>
      <c r="BA3575" s="80" t="str">
        <f t="shared" si="4750"/>
        <v>BA$13</v>
      </c>
      <c r="BB3575" s="80" t="str">
        <f t="shared" si="4750"/>
        <v>BB$13</v>
      </c>
      <c r="BC3575" s="80" t="str">
        <f t="shared" si="4750"/>
        <v>BC$13</v>
      </c>
      <c r="BD3575" s="80" t="str">
        <f t="shared" si="4750"/>
        <v>BD$13</v>
      </c>
      <c r="BE3575" s="80" t="str">
        <f t="shared" si="4750"/>
        <v>BE$13</v>
      </c>
      <c r="BF3575" s="80" t="str">
        <f t="shared" si="4750"/>
        <v>BF$13</v>
      </c>
      <c r="BG3575" s="80" t="str">
        <f t="shared" si="4750"/>
        <v>BG$13</v>
      </c>
      <c r="BH3575" s="80" t="str">
        <f t="shared" si="4750"/>
        <v>BH$13</v>
      </c>
      <c r="BI3575" s="80" t="str">
        <f t="shared" si="4750"/>
        <v>BI$13</v>
      </c>
      <c r="BJ3575" s="80" t="str">
        <f t="shared" si="4750"/>
        <v>BJ$13</v>
      </c>
      <c r="BK3575" s="80" t="str">
        <f t="shared" si="4750"/>
        <v>BK$13</v>
      </c>
      <c r="BL3575" s="80" t="str">
        <f t="shared" si="4750"/>
        <v>BL$13</v>
      </c>
      <c r="BM3575" s="80" t="str">
        <f t="shared" si="4750"/>
        <v>BM$13</v>
      </c>
      <c r="BN3575" s="80" t="str">
        <f t="shared" si="4750"/>
        <v>BN$13</v>
      </c>
      <c r="BO3575" s="80" t="str">
        <f t="shared" si="4750"/>
        <v>BO$13</v>
      </c>
      <c r="BP3575" s="80" t="str">
        <f t="shared" si="4750"/>
        <v>BP$13</v>
      </c>
      <c r="BQ3575" s="80" t="str">
        <f t="shared" si="4750"/>
        <v>BQ$13</v>
      </c>
      <c r="BR3575" s="80" t="str">
        <f t="shared" si="4750"/>
        <v>BR$13</v>
      </c>
      <c r="BS3575" s="80" t="str">
        <f t="shared" si="4750"/>
        <v>BS$13</v>
      </c>
      <c r="BT3575" s="80" t="str">
        <f t="shared" si="4750"/>
        <v>BT$13</v>
      </c>
      <c r="BU3575" s="80" t="str">
        <f t="shared" si="4750"/>
        <v>BU$13</v>
      </c>
      <c r="BV3575" s="80" t="str">
        <f t="shared" si="4750"/>
        <v>BV$13</v>
      </c>
      <c r="BW3575" s="80" t="str">
        <f t="shared" si="4750"/>
        <v>BW$13</v>
      </c>
      <c r="BX3575" s="80" t="str">
        <f t="shared" si="4750"/>
        <v>BX$13</v>
      </c>
      <c r="BY3575" s="80" t="str">
        <f t="shared" si="4750"/>
        <v>BY$13</v>
      </c>
      <c r="BZ3575" s="80" t="str">
        <f t="shared" si="4750"/>
        <v>BZ$13</v>
      </c>
      <c r="CA3575" s="80" t="str">
        <f t="shared" si="4750"/>
        <v>CA$13</v>
      </c>
      <c r="CB3575" s="80" t="str">
        <f t="shared" si="4750"/>
        <v>CB$13</v>
      </c>
      <c r="CC3575" s="80" t="str">
        <f t="shared" si="4750"/>
        <v>CC$13</v>
      </c>
      <c r="CD3575" s="80" t="str">
        <f t="shared" si="4750"/>
        <v>CD$13</v>
      </c>
      <c r="CE3575" s="80" t="str">
        <f t="shared" ref="CE3575:CL3575" si="4755">+CE3559</f>
        <v>CE$13</v>
      </c>
      <c r="CF3575" s="80" t="str">
        <f t="shared" si="4755"/>
        <v>CF$13</v>
      </c>
      <c r="CG3575" s="80" t="str">
        <f t="shared" si="4755"/>
        <v>CG$13</v>
      </c>
      <c r="CH3575" s="80" t="str">
        <f t="shared" si="4755"/>
        <v>CH$13</v>
      </c>
      <c r="CI3575" s="80" t="str">
        <f t="shared" si="4755"/>
        <v>CI$13</v>
      </c>
      <c r="CJ3575" s="80" t="str">
        <f t="shared" si="4755"/>
        <v>CJ$13</v>
      </c>
      <c r="CK3575" s="80" t="str">
        <f t="shared" si="4755"/>
        <v>CK$13</v>
      </c>
      <c r="CL3575" s="80" t="str">
        <f t="shared" si="4755"/>
        <v>CL$13</v>
      </c>
    </row>
    <row r="3576" spans="2:90" x14ac:dyDescent="0.4">
      <c r="B3576" s="130" t="str">
        <f t="shared" si="4749"/>
        <v>(Secondary label)</v>
      </c>
      <c r="C3576" s="12"/>
      <c r="D3576" s="12" t="s">
        <v>996</v>
      </c>
      <c r="E3576" s="12" t="s">
        <v>906</v>
      </c>
      <c r="F3576" s="12"/>
      <c r="G3576" s="12" t="s">
        <v>330</v>
      </c>
      <c r="H3576" s="12"/>
      <c r="I3576" s="60"/>
      <c r="J3576" s="79"/>
      <c r="K3576" s="79"/>
      <c r="L3576" s="79"/>
      <c r="M3576" s="79"/>
      <c r="N3576" s="79"/>
      <c r="O3576" s="79"/>
      <c r="P3576" s="79"/>
      <c r="R3576" s="15"/>
      <c r="S3576" s="80">
        <f t="shared" ref="S3576" si="4756">+S3560</f>
        <v>0</v>
      </c>
      <c r="T3576" s="80">
        <f t="shared" si="4750"/>
        <v>0</v>
      </c>
      <c r="U3576" s="80">
        <f t="shared" si="4750"/>
        <v>0</v>
      </c>
      <c r="V3576" s="80">
        <f t="shared" si="4750"/>
        <v>0</v>
      </c>
      <c r="W3576" s="80">
        <f t="shared" si="4750"/>
        <v>0</v>
      </c>
      <c r="X3576" s="80">
        <f t="shared" si="4750"/>
        <v>0</v>
      </c>
      <c r="Y3576" s="80">
        <f t="shared" si="4750"/>
        <v>0</v>
      </c>
      <c r="Z3576" s="80">
        <f t="shared" si="4750"/>
        <v>0</v>
      </c>
      <c r="AA3576" s="80">
        <f t="shared" si="4750"/>
        <v>0</v>
      </c>
      <c r="AB3576" s="80">
        <f t="shared" si="4750"/>
        <v>0</v>
      </c>
      <c r="AC3576" s="80">
        <f t="shared" si="4750"/>
        <v>0</v>
      </c>
      <c r="AD3576" s="80">
        <f t="shared" si="4750"/>
        <v>0</v>
      </c>
      <c r="AE3576" s="80">
        <f t="shared" si="4750"/>
        <v>0</v>
      </c>
      <c r="AF3576" s="80">
        <f t="shared" si="4750"/>
        <v>0</v>
      </c>
      <c r="AG3576" s="80">
        <f t="shared" si="4750"/>
        <v>0</v>
      </c>
      <c r="AH3576" s="80">
        <f t="shared" si="4750"/>
        <v>0</v>
      </c>
      <c r="AI3576" s="80">
        <f t="shared" si="4750"/>
        <v>0</v>
      </c>
      <c r="AJ3576" s="80">
        <f t="shared" si="4750"/>
        <v>0</v>
      </c>
      <c r="AK3576" s="80">
        <f t="shared" si="4750"/>
        <v>0</v>
      </c>
      <c r="AL3576" s="80">
        <f t="shared" si="4750"/>
        <v>0</v>
      </c>
      <c r="AM3576" s="80">
        <f t="shared" si="4750"/>
        <v>0</v>
      </c>
      <c r="AN3576" s="80">
        <f t="shared" si="4750"/>
        <v>0</v>
      </c>
      <c r="AO3576" s="80">
        <f t="shared" si="4750"/>
        <v>0</v>
      </c>
      <c r="AP3576" s="80">
        <f t="shared" si="4750"/>
        <v>0</v>
      </c>
      <c r="AQ3576" s="80">
        <f t="shared" si="4750"/>
        <v>0</v>
      </c>
      <c r="AR3576" s="80">
        <f t="shared" si="4750"/>
        <v>0</v>
      </c>
      <c r="AS3576" s="80">
        <f t="shared" si="4750"/>
        <v>0</v>
      </c>
      <c r="AT3576" s="80">
        <f t="shared" si="4750"/>
        <v>0</v>
      </c>
      <c r="AU3576" s="80">
        <f t="shared" si="4750"/>
        <v>0</v>
      </c>
      <c r="AV3576" s="80">
        <f t="shared" si="4750"/>
        <v>0</v>
      </c>
      <c r="AW3576" s="80">
        <f t="shared" si="4750"/>
        <v>0</v>
      </c>
      <c r="AX3576" s="80">
        <f t="shared" si="4750"/>
        <v>0</v>
      </c>
      <c r="AY3576" s="80">
        <f t="shared" si="4750"/>
        <v>0</v>
      </c>
      <c r="AZ3576" s="80">
        <f t="shared" si="4750"/>
        <v>0</v>
      </c>
      <c r="BA3576" s="80">
        <f t="shared" si="4750"/>
        <v>0</v>
      </c>
      <c r="BB3576" s="80">
        <f t="shared" si="4750"/>
        <v>0</v>
      </c>
      <c r="BC3576" s="80">
        <f t="shared" si="4750"/>
        <v>0</v>
      </c>
      <c r="BD3576" s="80">
        <f t="shared" si="4750"/>
        <v>0</v>
      </c>
      <c r="BE3576" s="80">
        <f t="shared" si="4750"/>
        <v>0</v>
      </c>
      <c r="BF3576" s="80">
        <f t="shared" si="4750"/>
        <v>0</v>
      </c>
      <c r="BG3576" s="80">
        <f t="shared" si="4750"/>
        <v>0</v>
      </c>
      <c r="BH3576" s="80">
        <f t="shared" si="4750"/>
        <v>0</v>
      </c>
      <c r="BI3576" s="80">
        <f t="shared" si="4750"/>
        <v>0</v>
      </c>
      <c r="BJ3576" s="80">
        <f t="shared" si="4750"/>
        <v>0</v>
      </c>
      <c r="BK3576" s="80">
        <f t="shared" si="4750"/>
        <v>0</v>
      </c>
      <c r="BL3576" s="80">
        <f t="shared" si="4750"/>
        <v>0</v>
      </c>
      <c r="BM3576" s="80">
        <f t="shared" si="4750"/>
        <v>0</v>
      </c>
      <c r="BN3576" s="80">
        <f t="shared" si="4750"/>
        <v>0</v>
      </c>
      <c r="BO3576" s="80">
        <f t="shared" si="4750"/>
        <v>0</v>
      </c>
      <c r="BP3576" s="80">
        <f t="shared" si="4750"/>
        <v>0</v>
      </c>
      <c r="BQ3576" s="80">
        <f t="shared" si="4750"/>
        <v>0</v>
      </c>
      <c r="BR3576" s="80">
        <f t="shared" si="4750"/>
        <v>0</v>
      </c>
      <c r="BS3576" s="80">
        <f t="shared" si="4750"/>
        <v>0</v>
      </c>
      <c r="BT3576" s="80">
        <f t="shared" si="4750"/>
        <v>0</v>
      </c>
      <c r="BU3576" s="80">
        <f t="shared" si="4750"/>
        <v>0</v>
      </c>
      <c r="BV3576" s="80">
        <f t="shared" si="4750"/>
        <v>0</v>
      </c>
      <c r="BW3576" s="80">
        <f t="shared" si="4750"/>
        <v>0</v>
      </c>
      <c r="BX3576" s="80">
        <f t="shared" si="4750"/>
        <v>0</v>
      </c>
      <c r="BY3576" s="80">
        <f t="shared" si="4750"/>
        <v>0</v>
      </c>
      <c r="BZ3576" s="80">
        <f t="shared" si="4750"/>
        <v>0</v>
      </c>
      <c r="CA3576" s="80">
        <f t="shared" si="4750"/>
        <v>0</v>
      </c>
      <c r="CB3576" s="80">
        <f t="shared" si="4750"/>
        <v>0</v>
      </c>
      <c r="CC3576" s="80">
        <f t="shared" si="4750"/>
        <v>0</v>
      </c>
      <c r="CD3576" s="80">
        <f t="shared" si="4750"/>
        <v>0</v>
      </c>
      <c r="CE3576" s="80">
        <f t="shared" ref="CE3576:CL3576" si="4757">+CE3560</f>
        <v>0</v>
      </c>
      <c r="CF3576" s="80">
        <f t="shared" si="4757"/>
        <v>0</v>
      </c>
      <c r="CG3576" s="80">
        <f t="shared" si="4757"/>
        <v>0</v>
      </c>
      <c r="CH3576" s="80">
        <f t="shared" si="4757"/>
        <v>0</v>
      </c>
      <c r="CI3576" s="80">
        <f t="shared" si="4757"/>
        <v>0</v>
      </c>
      <c r="CJ3576" s="80">
        <f t="shared" si="4757"/>
        <v>0</v>
      </c>
      <c r="CK3576" s="80">
        <f t="shared" si="4757"/>
        <v>0</v>
      </c>
      <c r="CL3576" s="80">
        <f t="shared" si="4757"/>
        <v>0</v>
      </c>
    </row>
    <row r="3577" spans="2:90" x14ac:dyDescent="0.4">
      <c r="B3577" s="130" t="str">
        <f t="shared" si="4749"/>
        <v xml:space="preserve">secondary unit </v>
      </c>
      <c r="C3577" s="12"/>
      <c r="D3577" s="12" t="s">
        <v>996</v>
      </c>
      <c r="E3577" s="12" t="s">
        <v>906</v>
      </c>
      <c r="F3577" s="12"/>
      <c r="G3577" s="12" t="s">
        <v>330</v>
      </c>
      <c r="H3577" s="12"/>
      <c r="I3577" s="60"/>
      <c r="J3577" s="60"/>
      <c r="K3577" s="60"/>
      <c r="L3577" s="60"/>
      <c r="M3577" s="60"/>
      <c r="N3577" s="60"/>
      <c r="O3577" s="60"/>
      <c r="P3577" s="60"/>
      <c r="R3577" s="15"/>
      <c r="S3577" s="80">
        <f t="shared" ref="S3577" si="4758">+S3561</f>
        <v>0</v>
      </c>
      <c r="T3577" s="80">
        <f t="shared" si="4750"/>
        <v>0</v>
      </c>
      <c r="U3577" s="80">
        <f t="shared" si="4750"/>
        <v>0</v>
      </c>
      <c r="V3577" s="80">
        <f t="shared" ref="V3577:CG3577" si="4759">+V3561</f>
        <v>0</v>
      </c>
      <c r="W3577" s="80">
        <f t="shared" si="4759"/>
        <v>0</v>
      </c>
      <c r="X3577" s="80">
        <f t="shared" si="4759"/>
        <v>0</v>
      </c>
      <c r="Y3577" s="80">
        <f t="shared" si="4759"/>
        <v>0</v>
      </c>
      <c r="Z3577" s="80">
        <f t="shared" si="4759"/>
        <v>0</v>
      </c>
      <c r="AA3577" s="80">
        <f t="shared" si="4759"/>
        <v>0</v>
      </c>
      <c r="AB3577" s="80">
        <f t="shared" si="4759"/>
        <v>0</v>
      </c>
      <c r="AC3577" s="80">
        <f t="shared" si="4759"/>
        <v>0</v>
      </c>
      <c r="AD3577" s="80">
        <f t="shared" si="4759"/>
        <v>0</v>
      </c>
      <c r="AE3577" s="80">
        <f t="shared" si="4759"/>
        <v>0</v>
      </c>
      <c r="AF3577" s="80">
        <f t="shared" si="4759"/>
        <v>0</v>
      </c>
      <c r="AG3577" s="80">
        <f t="shared" si="4759"/>
        <v>0</v>
      </c>
      <c r="AH3577" s="80">
        <f t="shared" si="4759"/>
        <v>0</v>
      </c>
      <c r="AI3577" s="80">
        <f t="shared" si="4759"/>
        <v>0</v>
      </c>
      <c r="AJ3577" s="80">
        <f t="shared" si="4759"/>
        <v>0</v>
      </c>
      <c r="AK3577" s="80">
        <f t="shared" si="4759"/>
        <v>0</v>
      </c>
      <c r="AL3577" s="80">
        <f t="shared" si="4759"/>
        <v>0</v>
      </c>
      <c r="AM3577" s="80">
        <f t="shared" si="4759"/>
        <v>0</v>
      </c>
      <c r="AN3577" s="80">
        <f t="shared" si="4759"/>
        <v>0</v>
      </c>
      <c r="AO3577" s="80">
        <f t="shared" si="4759"/>
        <v>0</v>
      </c>
      <c r="AP3577" s="80">
        <f t="shared" si="4759"/>
        <v>0</v>
      </c>
      <c r="AQ3577" s="80">
        <f t="shared" si="4759"/>
        <v>0</v>
      </c>
      <c r="AR3577" s="80">
        <f t="shared" si="4759"/>
        <v>0</v>
      </c>
      <c r="AS3577" s="80">
        <f t="shared" si="4759"/>
        <v>0</v>
      </c>
      <c r="AT3577" s="80">
        <f t="shared" si="4759"/>
        <v>0</v>
      </c>
      <c r="AU3577" s="80">
        <f t="shared" si="4759"/>
        <v>0</v>
      </c>
      <c r="AV3577" s="80">
        <f t="shared" si="4759"/>
        <v>0</v>
      </c>
      <c r="AW3577" s="80">
        <f t="shared" si="4759"/>
        <v>0</v>
      </c>
      <c r="AX3577" s="80">
        <f t="shared" si="4759"/>
        <v>0</v>
      </c>
      <c r="AY3577" s="80">
        <f t="shared" si="4759"/>
        <v>0</v>
      </c>
      <c r="AZ3577" s="80">
        <f t="shared" si="4759"/>
        <v>0</v>
      </c>
      <c r="BA3577" s="80">
        <f t="shared" si="4759"/>
        <v>0</v>
      </c>
      <c r="BB3577" s="80">
        <f t="shared" si="4759"/>
        <v>0</v>
      </c>
      <c r="BC3577" s="80">
        <f t="shared" si="4759"/>
        <v>0</v>
      </c>
      <c r="BD3577" s="80">
        <f t="shared" si="4759"/>
        <v>0</v>
      </c>
      <c r="BE3577" s="80">
        <f t="shared" si="4759"/>
        <v>0</v>
      </c>
      <c r="BF3577" s="80">
        <f t="shared" si="4759"/>
        <v>0</v>
      </c>
      <c r="BG3577" s="80">
        <f t="shared" si="4759"/>
        <v>0</v>
      </c>
      <c r="BH3577" s="80">
        <f t="shared" si="4759"/>
        <v>0</v>
      </c>
      <c r="BI3577" s="80">
        <f t="shared" si="4759"/>
        <v>0</v>
      </c>
      <c r="BJ3577" s="80">
        <f t="shared" si="4759"/>
        <v>0</v>
      </c>
      <c r="BK3577" s="80">
        <f t="shared" si="4759"/>
        <v>0</v>
      </c>
      <c r="BL3577" s="80">
        <f t="shared" si="4759"/>
        <v>0</v>
      </c>
      <c r="BM3577" s="80">
        <f t="shared" si="4759"/>
        <v>0</v>
      </c>
      <c r="BN3577" s="80">
        <f t="shared" si="4759"/>
        <v>0</v>
      </c>
      <c r="BO3577" s="80">
        <f t="shared" si="4759"/>
        <v>0</v>
      </c>
      <c r="BP3577" s="80">
        <f t="shared" si="4759"/>
        <v>0</v>
      </c>
      <c r="BQ3577" s="80">
        <f t="shared" si="4759"/>
        <v>0</v>
      </c>
      <c r="BR3577" s="80">
        <f t="shared" si="4759"/>
        <v>0</v>
      </c>
      <c r="BS3577" s="80">
        <f t="shared" si="4759"/>
        <v>0</v>
      </c>
      <c r="BT3577" s="80">
        <f t="shared" si="4759"/>
        <v>0</v>
      </c>
      <c r="BU3577" s="80">
        <f t="shared" si="4759"/>
        <v>0</v>
      </c>
      <c r="BV3577" s="80">
        <f t="shared" si="4759"/>
        <v>0</v>
      </c>
      <c r="BW3577" s="80">
        <f t="shared" si="4759"/>
        <v>0</v>
      </c>
      <c r="BX3577" s="80">
        <f t="shared" si="4759"/>
        <v>0</v>
      </c>
      <c r="BY3577" s="80">
        <f t="shared" si="4759"/>
        <v>0</v>
      </c>
      <c r="BZ3577" s="80">
        <f t="shared" si="4759"/>
        <v>0</v>
      </c>
      <c r="CA3577" s="80">
        <f t="shared" si="4759"/>
        <v>0</v>
      </c>
      <c r="CB3577" s="80">
        <f t="shared" si="4759"/>
        <v>0</v>
      </c>
      <c r="CC3577" s="80">
        <f t="shared" si="4759"/>
        <v>0</v>
      </c>
      <c r="CD3577" s="80">
        <f t="shared" si="4759"/>
        <v>0</v>
      </c>
      <c r="CE3577" s="80">
        <f t="shared" si="4759"/>
        <v>0</v>
      </c>
      <c r="CF3577" s="80">
        <f t="shared" si="4759"/>
        <v>0</v>
      </c>
      <c r="CG3577" s="80">
        <f t="shared" si="4759"/>
        <v>0</v>
      </c>
      <c r="CH3577" s="80">
        <f t="shared" ref="CH3577:CL3577" si="4760">+CH3561</f>
        <v>0</v>
      </c>
      <c r="CI3577" s="80">
        <f t="shared" si="4760"/>
        <v>0</v>
      </c>
      <c r="CJ3577" s="80">
        <f t="shared" si="4760"/>
        <v>0</v>
      </c>
      <c r="CK3577" s="80">
        <f t="shared" si="4760"/>
        <v>0</v>
      </c>
      <c r="CL3577" s="80">
        <f t="shared" si="4760"/>
        <v>0</v>
      </c>
    </row>
    <row r="3578" spans="2:90" x14ac:dyDescent="0.4">
      <c r="B3578" s="130" t="str">
        <f t="shared" si="4749"/>
        <v>Secondary revenue driver</v>
      </c>
      <c r="C3578" s="12"/>
      <c r="D3578" s="12" t="s">
        <v>996</v>
      </c>
      <c r="E3578" s="12" t="s">
        <v>906</v>
      </c>
      <c r="F3578" s="12"/>
      <c r="G3578" s="12" t="s">
        <v>330</v>
      </c>
      <c r="H3578" s="12"/>
      <c r="I3578" s="60"/>
      <c r="J3578" s="60"/>
      <c r="K3578" s="60"/>
      <c r="L3578" s="60"/>
      <c r="M3578" s="60"/>
      <c r="N3578" s="60"/>
      <c r="O3578" s="60"/>
      <c r="P3578" s="60"/>
      <c r="R3578" s="15"/>
      <c r="S3578" s="80" t="str">
        <f t="shared" ref="S3578:CD3578" si="4761">+S3562</f>
        <v>S$14</v>
      </c>
      <c r="T3578" s="80" t="str">
        <f t="shared" si="4761"/>
        <v>T$14</v>
      </c>
      <c r="U3578" s="80" t="str">
        <f t="shared" si="4761"/>
        <v>U$14</v>
      </c>
      <c r="V3578" s="80" t="str">
        <f t="shared" si="4761"/>
        <v>V$14</v>
      </c>
      <c r="W3578" s="80" t="str">
        <f t="shared" si="4761"/>
        <v>W$14</v>
      </c>
      <c r="X3578" s="80" t="str">
        <f t="shared" si="4761"/>
        <v>X$14</v>
      </c>
      <c r="Y3578" s="80" t="str">
        <f t="shared" si="4761"/>
        <v>Y$14</v>
      </c>
      <c r="Z3578" s="80" t="str">
        <f t="shared" si="4761"/>
        <v>Z$14</v>
      </c>
      <c r="AA3578" s="80" t="str">
        <f t="shared" si="4761"/>
        <v>AA$14</v>
      </c>
      <c r="AB3578" s="80" t="str">
        <f t="shared" si="4761"/>
        <v>AB$14</v>
      </c>
      <c r="AC3578" s="80" t="str">
        <f t="shared" si="4761"/>
        <v>AC$14</v>
      </c>
      <c r="AD3578" s="80" t="str">
        <f t="shared" si="4761"/>
        <v>AD$14</v>
      </c>
      <c r="AE3578" s="80" t="str">
        <f t="shared" si="4761"/>
        <v>AE$14</v>
      </c>
      <c r="AF3578" s="80" t="str">
        <f t="shared" si="4761"/>
        <v>AF$14</v>
      </c>
      <c r="AG3578" s="80" t="str">
        <f t="shared" si="4761"/>
        <v>AG$14</v>
      </c>
      <c r="AH3578" s="80" t="str">
        <f t="shared" si="4761"/>
        <v>AH$14</v>
      </c>
      <c r="AI3578" s="80" t="str">
        <f t="shared" si="4761"/>
        <v>AI$14</v>
      </c>
      <c r="AJ3578" s="80" t="str">
        <f t="shared" si="4761"/>
        <v>AJ$14</v>
      </c>
      <c r="AK3578" s="80" t="str">
        <f t="shared" si="4761"/>
        <v>AK$14</v>
      </c>
      <c r="AL3578" s="80" t="str">
        <f t="shared" si="4761"/>
        <v>AL$14</v>
      </c>
      <c r="AM3578" s="80" t="str">
        <f t="shared" si="4761"/>
        <v>AM$14</v>
      </c>
      <c r="AN3578" s="80" t="str">
        <f t="shared" si="4761"/>
        <v>AN$14</v>
      </c>
      <c r="AO3578" s="80" t="str">
        <f t="shared" si="4761"/>
        <v>AO$14</v>
      </c>
      <c r="AP3578" s="80" t="str">
        <f t="shared" si="4761"/>
        <v>AP$14</v>
      </c>
      <c r="AQ3578" s="80" t="str">
        <f t="shared" si="4761"/>
        <v>AQ$14</v>
      </c>
      <c r="AR3578" s="80" t="str">
        <f t="shared" si="4761"/>
        <v>AR$14</v>
      </c>
      <c r="AS3578" s="80" t="str">
        <f t="shared" si="4761"/>
        <v>AS$14</v>
      </c>
      <c r="AT3578" s="80" t="str">
        <f t="shared" si="4761"/>
        <v>AT$14</v>
      </c>
      <c r="AU3578" s="80" t="str">
        <f t="shared" si="4761"/>
        <v>AU$14</v>
      </c>
      <c r="AV3578" s="80" t="str">
        <f t="shared" si="4761"/>
        <v>AV$14</v>
      </c>
      <c r="AW3578" s="80" t="str">
        <f t="shared" si="4761"/>
        <v>AW$14</v>
      </c>
      <c r="AX3578" s="80" t="str">
        <f t="shared" si="4761"/>
        <v>AX$14</v>
      </c>
      <c r="AY3578" s="80" t="str">
        <f t="shared" si="4761"/>
        <v>AY$14</v>
      </c>
      <c r="AZ3578" s="80" t="str">
        <f t="shared" si="4761"/>
        <v>AZ$14</v>
      </c>
      <c r="BA3578" s="80" t="str">
        <f t="shared" si="4761"/>
        <v>BA$14</v>
      </c>
      <c r="BB3578" s="80" t="str">
        <f t="shared" si="4761"/>
        <v>BB$14</v>
      </c>
      <c r="BC3578" s="80" t="str">
        <f t="shared" si="4761"/>
        <v>BC$14</v>
      </c>
      <c r="BD3578" s="80" t="str">
        <f t="shared" si="4761"/>
        <v>BD$14</v>
      </c>
      <c r="BE3578" s="80" t="str">
        <f t="shared" si="4761"/>
        <v>BE$14</v>
      </c>
      <c r="BF3578" s="80" t="str">
        <f t="shared" si="4761"/>
        <v>BF$14</v>
      </c>
      <c r="BG3578" s="80" t="str">
        <f t="shared" si="4761"/>
        <v>BG$14</v>
      </c>
      <c r="BH3578" s="80" t="str">
        <f t="shared" si="4761"/>
        <v>BH$14</v>
      </c>
      <c r="BI3578" s="80" t="str">
        <f t="shared" si="4761"/>
        <v>BI$14</v>
      </c>
      <c r="BJ3578" s="80" t="str">
        <f t="shared" si="4761"/>
        <v>BJ$14</v>
      </c>
      <c r="BK3578" s="80" t="str">
        <f t="shared" si="4761"/>
        <v>BK$14</v>
      </c>
      <c r="BL3578" s="80" t="str">
        <f t="shared" si="4761"/>
        <v>BL$14</v>
      </c>
      <c r="BM3578" s="80" t="str">
        <f t="shared" si="4761"/>
        <v>BM$14</v>
      </c>
      <c r="BN3578" s="80" t="str">
        <f t="shared" si="4761"/>
        <v>BN$14</v>
      </c>
      <c r="BO3578" s="80" t="str">
        <f t="shared" si="4761"/>
        <v>BO$14</v>
      </c>
      <c r="BP3578" s="80" t="str">
        <f t="shared" si="4761"/>
        <v>BP$14</v>
      </c>
      <c r="BQ3578" s="80" t="str">
        <f t="shared" si="4761"/>
        <v>BQ$14</v>
      </c>
      <c r="BR3578" s="80" t="str">
        <f t="shared" si="4761"/>
        <v>BR$14</v>
      </c>
      <c r="BS3578" s="80" t="str">
        <f t="shared" si="4761"/>
        <v>BS$14</v>
      </c>
      <c r="BT3578" s="80" t="str">
        <f t="shared" si="4761"/>
        <v>BT$14</v>
      </c>
      <c r="BU3578" s="80" t="str">
        <f t="shared" si="4761"/>
        <v>BU$14</v>
      </c>
      <c r="BV3578" s="80" t="str">
        <f t="shared" si="4761"/>
        <v>BV$14</v>
      </c>
      <c r="BW3578" s="80" t="str">
        <f t="shared" si="4761"/>
        <v>BW$14</v>
      </c>
      <c r="BX3578" s="80" t="str">
        <f t="shared" si="4761"/>
        <v>BX$14</v>
      </c>
      <c r="BY3578" s="80" t="str">
        <f t="shared" si="4761"/>
        <v>BY$14</v>
      </c>
      <c r="BZ3578" s="80" t="str">
        <f t="shared" si="4761"/>
        <v>BZ$14</v>
      </c>
      <c r="CA3578" s="80" t="str">
        <f t="shared" si="4761"/>
        <v>CA$14</v>
      </c>
      <c r="CB3578" s="80" t="str">
        <f t="shared" si="4761"/>
        <v>CB$14</v>
      </c>
      <c r="CC3578" s="80" t="str">
        <f t="shared" si="4761"/>
        <v>CC$14</v>
      </c>
      <c r="CD3578" s="80" t="str">
        <f t="shared" si="4761"/>
        <v>CD$14</v>
      </c>
      <c r="CE3578" s="80" t="str">
        <f t="shared" ref="CE3578:CL3578" si="4762">+CE3562</f>
        <v>CE$14</v>
      </c>
      <c r="CF3578" s="80" t="str">
        <f t="shared" si="4762"/>
        <v>CF$14</v>
      </c>
      <c r="CG3578" s="80" t="str">
        <f t="shared" si="4762"/>
        <v>CG$14</v>
      </c>
      <c r="CH3578" s="80" t="str">
        <f t="shared" si="4762"/>
        <v>CH$14</v>
      </c>
      <c r="CI3578" s="80" t="str">
        <f t="shared" si="4762"/>
        <v>CI$14</v>
      </c>
      <c r="CJ3578" s="80" t="str">
        <f t="shared" si="4762"/>
        <v>CJ$14</v>
      </c>
      <c r="CK3578" s="80" t="str">
        <f t="shared" si="4762"/>
        <v>CK$14</v>
      </c>
      <c r="CL3578" s="80" t="str">
        <f t="shared" si="4762"/>
        <v>CL$14</v>
      </c>
    </row>
    <row r="3579" spans="2:90" x14ac:dyDescent="0.4">
      <c r="B3579" s="130" t="str">
        <f t="shared" si="4749"/>
        <v>Secondary volume driver</v>
      </c>
      <c r="D3579" t="s">
        <v>996</v>
      </c>
      <c r="E3579" t="s">
        <v>906</v>
      </c>
      <c r="G3579" t="s">
        <v>330</v>
      </c>
      <c r="J3579" s="60"/>
      <c r="S3579" s="80" t="str">
        <f t="shared" ref="S3579:CD3579" si="4763">+S3563</f>
        <v>S$15</v>
      </c>
      <c r="T3579" s="80" t="str">
        <f t="shared" si="4763"/>
        <v>T$15</v>
      </c>
      <c r="U3579" s="80" t="str">
        <f t="shared" si="4763"/>
        <v>U$15</v>
      </c>
      <c r="V3579" s="80" t="str">
        <f t="shared" si="4763"/>
        <v>V$15</v>
      </c>
      <c r="W3579" s="80" t="str">
        <f t="shared" si="4763"/>
        <v>W$15</v>
      </c>
      <c r="X3579" s="80" t="str">
        <f t="shared" si="4763"/>
        <v>X$15</v>
      </c>
      <c r="Y3579" s="80" t="str">
        <f t="shared" si="4763"/>
        <v>Y$15</v>
      </c>
      <c r="Z3579" s="80" t="str">
        <f t="shared" si="4763"/>
        <v>Z$15</v>
      </c>
      <c r="AA3579" s="80" t="str">
        <f t="shared" si="4763"/>
        <v>AA$15</v>
      </c>
      <c r="AB3579" s="80" t="str">
        <f t="shared" si="4763"/>
        <v>AB$15</v>
      </c>
      <c r="AC3579" s="80" t="str">
        <f t="shared" si="4763"/>
        <v>AC$15</v>
      </c>
      <c r="AD3579" s="80" t="str">
        <f t="shared" si="4763"/>
        <v>AD$15</v>
      </c>
      <c r="AE3579" s="80" t="str">
        <f t="shared" si="4763"/>
        <v>AE$15</v>
      </c>
      <c r="AF3579" s="80" t="str">
        <f t="shared" si="4763"/>
        <v>AF$15</v>
      </c>
      <c r="AG3579" s="80" t="str">
        <f t="shared" si="4763"/>
        <v>AG$15</v>
      </c>
      <c r="AH3579" s="80" t="str">
        <f t="shared" si="4763"/>
        <v>AH$15</v>
      </c>
      <c r="AI3579" s="80" t="str">
        <f t="shared" si="4763"/>
        <v>AI$15</v>
      </c>
      <c r="AJ3579" s="80" t="str">
        <f t="shared" si="4763"/>
        <v>AJ$15</v>
      </c>
      <c r="AK3579" s="80" t="str">
        <f t="shared" si="4763"/>
        <v>AK$15</v>
      </c>
      <c r="AL3579" s="80" t="str">
        <f t="shared" si="4763"/>
        <v>AL$15</v>
      </c>
      <c r="AM3579" s="80" t="str">
        <f t="shared" si="4763"/>
        <v>AM$15</v>
      </c>
      <c r="AN3579" s="80" t="str">
        <f t="shared" si="4763"/>
        <v>AN$15</v>
      </c>
      <c r="AO3579" s="80" t="str">
        <f t="shared" si="4763"/>
        <v>AO$15</v>
      </c>
      <c r="AP3579" s="80" t="str">
        <f t="shared" si="4763"/>
        <v>AP$15</v>
      </c>
      <c r="AQ3579" s="80" t="str">
        <f t="shared" si="4763"/>
        <v>AQ$15</v>
      </c>
      <c r="AR3579" s="80" t="str">
        <f t="shared" si="4763"/>
        <v>AR$15</v>
      </c>
      <c r="AS3579" s="80" t="str">
        <f t="shared" si="4763"/>
        <v>AS$15</v>
      </c>
      <c r="AT3579" s="80" t="str">
        <f t="shared" si="4763"/>
        <v>AT$15</v>
      </c>
      <c r="AU3579" s="80" t="str">
        <f t="shared" si="4763"/>
        <v>AU$15</v>
      </c>
      <c r="AV3579" s="80" t="str">
        <f t="shared" si="4763"/>
        <v>AV$15</v>
      </c>
      <c r="AW3579" s="80" t="str">
        <f t="shared" si="4763"/>
        <v>AW$15</v>
      </c>
      <c r="AX3579" s="80" t="str">
        <f t="shared" si="4763"/>
        <v>AX$15</v>
      </c>
      <c r="AY3579" s="80" t="str">
        <f t="shared" si="4763"/>
        <v>AY$15</v>
      </c>
      <c r="AZ3579" s="80" t="str">
        <f t="shared" si="4763"/>
        <v>AZ$15</v>
      </c>
      <c r="BA3579" s="80" t="str">
        <f t="shared" si="4763"/>
        <v>BA$15</v>
      </c>
      <c r="BB3579" s="80" t="str">
        <f t="shared" si="4763"/>
        <v>BB$15</v>
      </c>
      <c r="BC3579" s="80" t="str">
        <f t="shared" si="4763"/>
        <v>BC$15</v>
      </c>
      <c r="BD3579" s="80" t="str">
        <f t="shared" si="4763"/>
        <v>BD$15</v>
      </c>
      <c r="BE3579" s="80" t="str">
        <f t="shared" si="4763"/>
        <v>BE$15</v>
      </c>
      <c r="BF3579" s="80" t="str">
        <f t="shared" si="4763"/>
        <v>BF$15</v>
      </c>
      <c r="BG3579" s="80" t="str">
        <f t="shared" si="4763"/>
        <v>BG$15</v>
      </c>
      <c r="BH3579" s="80" t="str">
        <f t="shared" si="4763"/>
        <v>BH$15</v>
      </c>
      <c r="BI3579" s="80" t="str">
        <f t="shared" si="4763"/>
        <v>BI$15</v>
      </c>
      <c r="BJ3579" s="80" t="str">
        <f t="shared" si="4763"/>
        <v>BJ$15</v>
      </c>
      <c r="BK3579" s="80" t="str">
        <f t="shared" si="4763"/>
        <v>BK$15</v>
      </c>
      <c r="BL3579" s="80" t="str">
        <f t="shared" si="4763"/>
        <v>BL$15</v>
      </c>
      <c r="BM3579" s="80" t="str">
        <f t="shared" si="4763"/>
        <v>BM$15</v>
      </c>
      <c r="BN3579" s="80" t="str">
        <f t="shared" si="4763"/>
        <v>BN$15</v>
      </c>
      <c r="BO3579" s="80" t="str">
        <f t="shared" si="4763"/>
        <v>BO$15</v>
      </c>
      <c r="BP3579" s="80" t="str">
        <f t="shared" si="4763"/>
        <v>BP$15</v>
      </c>
      <c r="BQ3579" s="80" t="str">
        <f t="shared" si="4763"/>
        <v>BQ$15</v>
      </c>
      <c r="BR3579" s="80" t="str">
        <f t="shared" si="4763"/>
        <v>BR$15</v>
      </c>
      <c r="BS3579" s="80" t="str">
        <f t="shared" si="4763"/>
        <v>BS$15</v>
      </c>
      <c r="BT3579" s="80" t="str">
        <f t="shared" si="4763"/>
        <v>BT$15</v>
      </c>
      <c r="BU3579" s="80" t="str">
        <f t="shared" si="4763"/>
        <v>BU$15</v>
      </c>
      <c r="BV3579" s="80" t="str">
        <f t="shared" si="4763"/>
        <v>BV$15</v>
      </c>
      <c r="BW3579" s="80" t="str">
        <f t="shared" si="4763"/>
        <v>BW$15</v>
      </c>
      <c r="BX3579" s="80" t="str">
        <f t="shared" si="4763"/>
        <v>BX$15</v>
      </c>
      <c r="BY3579" s="80" t="str">
        <f t="shared" si="4763"/>
        <v>BY$15</v>
      </c>
      <c r="BZ3579" s="80" t="str">
        <f t="shared" si="4763"/>
        <v>BZ$15</v>
      </c>
      <c r="CA3579" s="80" t="str">
        <f t="shared" si="4763"/>
        <v>CA$15</v>
      </c>
      <c r="CB3579" s="80" t="str">
        <f t="shared" si="4763"/>
        <v>CB$15</v>
      </c>
      <c r="CC3579" s="80" t="str">
        <f t="shared" si="4763"/>
        <v>CC$15</v>
      </c>
      <c r="CD3579" s="80" t="str">
        <f t="shared" si="4763"/>
        <v>CD$15</v>
      </c>
      <c r="CE3579" s="80" t="str">
        <f t="shared" ref="CE3579:CL3579" si="4764">+CE3563</f>
        <v>CE$15</v>
      </c>
      <c r="CF3579" s="80" t="str">
        <f t="shared" si="4764"/>
        <v>CF$15</v>
      </c>
      <c r="CG3579" s="80" t="str">
        <f t="shared" si="4764"/>
        <v>CG$15</v>
      </c>
      <c r="CH3579" s="80" t="str">
        <f t="shared" si="4764"/>
        <v>CH$15</v>
      </c>
      <c r="CI3579" s="80" t="str">
        <f t="shared" si="4764"/>
        <v>CI$15</v>
      </c>
      <c r="CJ3579" s="80" t="str">
        <f t="shared" si="4764"/>
        <v>CJ$15</v>
      </c>
      <c r="CK3579" s="80" t="str">
        <f t="shared" si="4764"/>
        <v>CK$15</v>
      </c>
      <c r="CL3579" s="80" t="str">
        <f t="shared" si="4764"/>
        <v>CL$15</v>
      </c>
    </row>
    <row r="3580" spans="2:90" x14ac:dyDescent="0.4">
      <c r="E3580" t="s">
        <v>906</v>
      </c>
    </row>
    <row r="3581" spans="2:90" x14ac:dyDescent="0.4">
      <c r="E3581" t="s">
        <v>906</v>
      </c>
    </row>
    <row r="3582" spans="2:90" x14ac:dyDescent="0.4">
      <c r="E3582" t="s">
        <v>906</v>
      </c>
    </row>
    <row r="3583" spans="2:90" x14ac:dyDescent="0.4">
      <c r="E3583" t="s">
        <v>906</v>
      </c>
    </row>
    <row r="3584" spans="2:90" x14ac:dyDescent="0.4">
      <c r="E3584" t="s">
        <v>906</v>
      </c>
    </row>
    <row r="3585" spans="5:5" x14ac:dyDescent="0.4">
      <c r="E3585" t="s">
        <v>906</v>
      </c>
    </row>
    <row r="3586" spans="5:5" x14ac:dyDescent="0.4">
      <c r="E3586" t="s">
        <v>906</v>
      </c>
    </row>
    <row r="3587" spans="5:5" x14ac:dyDescent="0.4">
      <c r="E3587" t="s">
        <v>906</v>
      </c>
    </row>
    <row r="3588" spans="5:5" x14ac:dyDescent="0.4">
      <c r="E3588" t="s">
        <v>906</v>
      </c>
    </row>
    <row r="3589" spans="5:5" x14ac:dyDescent="0.4">
      <c r="E3589" t="s">
        <v>906</v>
      </c>
    </row>
    <row r="3590" spans="5:5" x14ac:dyDescent="0.4">
      <c r="E3590" t="s">
        <v>906</v>
      </c>
    </row>
    <row r="3591" spans="5:5" x14ac:dyDescent="0.4">
      <c r="E3591" t="s">
        <v>906</v>
      </c>
    </row>
    <row r="3592" spans="5:5" x14ac:dyDescent="0.4">
      <c r="E3592" t="s">
        <v>906</v>
      </c>
    </row>
    <row r="3593" spans="5:5" x14ac:dyDescent="0.4">
      <c r="E3593" t="s">
        <v>906</v>
      </c>
    </row>
    <row r="3594" spans="5:5" x14ac:dyDescent="0.4">
      <c r="E3594" t="s">
        <v>906</v>
      </c>
    </row>
    <row r="3595" spans="5:5" x14ac:dyDescent="0.4">
      <c r="E3595" t="s">
        <v>906</v>
      </c>
    </row>
    <row r="3596" spans="5:5" x14ac:dyDescent="0.4">
      <c r="E3596" t="s">
        <v>906</v>
      </c>
    </row>
    <row r="3597" spans="5:5" x14ac:dyDescent="0.4">
      <c r="E3597" t="s">
        <v>906</v>
      </c>
    </row>
    <row r="3598" spans="5:5" x14ac:dyDescent="0.4">
      <c r="E3598" t="s">
        <v>906</v>
      </c>
    </row>
    <row r="3599" spans="5:5" x14ac:dyDescent="0.4">
      <c r="E3599" t="s">
        <v>906</v>
      </c>
    </row>
    <row r="3600" spans="5:5" x14ac:dyDescent="0.4">
      <c r="E3600" t="s">
        <v>906</v>
      </c>
    </row>
    <row r="3601" spans="5:5" x14ac:dyDescent="0.4">
      <c r="E3601" t="s">
        <v>906</v>
      </c>
    </row>
    <row r="3602" spans="5:5" x14ac:dyDescent="0.4">
      <c r="E3602" t="s">
        <v>906</v>
      </c>
    </row>
    <row r="3603" spans="5:5" x14ac:dyDescent="0.4">
      <c r="E3603" t="s">
        <v>906</v>
      </c>
    </row>
    <row r="3604" spans="5:5" x14ac:dyDescent="0.4">
      <c r="E3604" t="s">
        <v>906</v>
      </c>
    </row>
    <row r="3605" spans="5:5" x14ac:dyDescent="0.4">
      <c r="E3605" t="s">
        <v>906</v>
      </c>
    </row>
    <row r="3606" spans="5:5" x14ac:dyDescent="0.4">
      <c r="E3606" t="s">
        <v>906</v>
      </c>
    </row>
    <row r="3607" spans="5:5" x14ac:dyDescent="0.4">
      <c r="E3607" t="s">
        <v>906</v>
      </c>
    </row>
    <row r="3608" spans="5:5" x14ac:dyDescent="0.4">
      <c r="E3608" t="s">
        <v>906</v>
      </c>
    </row>
    <row r="3609" spans="5:5" x14ac:dyDescent="0.4">
      <c r="E3609" t="s">
        <v>906</v>
      </c>
    </row>
    <row r="3610" spans="5:5" x14ac:dyDescent="0.4">
      <c r="E3610" t="s">
        <v>906</v>
      </c>
    </row>
    <row r="3611" spans="5:5" x14ac:dyDescent="0.4">
      <c r="E3611" t="s">
        <v>906</v>
      </c>
    </row>
    <row r="3612" spans="5:5" x14ac:dyDescent="0.4">
      <c r="E3612" t="s">
        <v>906</v>
      </c>
    </row>
    <row r="3613" spans="5:5" x14ac:dyDescent="0.4">
      <c r="E3613" t="s">
        <v>906</v>
      </c>
    </row>
  </sheetData>
  <conditionalFormatting sqref="B1:XFD1">
    <cfRule type="cellIs" dxfId="10" priority="1" stopIfTrue="1" operator="notEqual">
      <formula>0.6545646468</formula>
    </cfRule>
  </conditionalFormatting>
  <dataValidations disablePrompts="1" count="3">
    <dataValidation type="whole" allowBlank="1" showInputMessage="1" showErrorMessage="1" sqref="K3118:P3118" xr:uid="{AAE38CD2-65C1-4A8C-B681-774339914BCA}">
      <formula1>0</formula1>
      <formula2>1</formula2>
    </dataValidation>
    <dataValidation type="list" allowBlank="1" showInputMessage="1" showErrorMessage="1" sqref="H298 H330" xr:uid="{BB8FD655-362D-40FB-A7DD-3B9CEE740122}">
      <formula1>B301:B302</formula1>
    </dataValidation>
    <dataValidation type="list" allowBlank="1" showInputMessage="1" showErrorMessage="1" sqref="I58" xr:uid="{30657AA4-AF9C-431D-A2D4-B28B3D9A31F1}">
      <formula1>B59:B61</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1052E81-77F2-4BD2-829B-7C3B9B354614}">
          <x14:formula1>
            <xm:f>'Data validation'!$A:$A</xm:f>
          </x14:formula1>
          <xm:sqref>C2078:C2472 C2959:C1048576 C695:C766 C783 C802:C964 C43:C146 C383:C420 C2881:C2957 C1141:C1303 C148:C192 C2:C4 C2698:C2706 C8:C28 C2708:C2730 C2475:C2572 C2598:C2696 C2801:C2862 C1064:C1139 C966:C1062 C1373:C1399 C372:C380 C294:C360 C240:C260 C209:C227 C1903:C2076 C2574:C2596 C1305:C1331 C2740:C2765 C2732:C2738 C2767:C2799 C1333:C1371 C442:C465 C422:C440 C1690:C1713 C788 C467:C478 C481:C529 C1715:C1901 C532:C693 C1401:C1688</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EED9-6C02-4E72-8772-45708D52995A}">
  <sheetPr codeName="Sheet15">
    <tabColor theme="5"/>
  </sheetPr>
  <dimension ref="A1:AB23"/>
  <sheetViews>
    <sheetView showGridLines="0" zoomScale="85" zoomScaleNormal="85" workbookViewId="0">
      <pane xSplit="4" ySplit="1" topLeftCell="E2" activePane="bottomRight" state="frozen"/>
      <selection activeCell="C3239" sqref="C3239"/>
      <selection pane="topRight" activeCell="C3239" sqref="C3239"/>
      <selection pane="bottomLeft" activeCell="C3239" sqref="C3239"/>
      <selection pane="bottomRight"/>
    </sheetView>
  </sheetViews>
  <sheetFormatPr defaultColWidth="10.4609375" defaultRowHeight="14.6" outlineLevelCol="1" x14ac:dyDescent="0.4"/>
  <cols>
    <col min="1" max="1" width="19.53515625" bestFit="1" customWidth="1"/>
    <col min="2" max="2" width="15.23046875" bestFit="1" customWidth="1"/>
    <col min="4" max="4" width="27.4609375" bestFit="1" customWidth="1"/>
    <col min="5" max="5" width="19.4609375" bestFit="1" customWidth="1"/>
    <col min="6" max="6" width="15.4609375" customWidth="1"/>
    <col min="7" max="7" width="19.53515625" bestFit="1" customWidth="1"/>
    <col min="8" max="9" width="15.4609375" customWidth="1"/>
    <col min="10" max="21" width="15.4609375" customWidth="1" outlineLevel="1"/>
    <col min="25" max="25" width="12.84375" bestFit="1" customWidth="1"/>
  </cols>
  <sheetData>
    <row r="1" spans="1:28" x14ac:dyDescent="0.4">
      <c r="E1" s="323">
        <v>2024</v>
      </c>
      <c r="F1" s="27">
        <f>E1+1</f>
        <v>2025</v>
      </c>
      <c r="G1" s="27">
        <f t="shared" ref="G1:H1" si="0">F1+1</f>
        <v>2026</v>
      </c>
      <c r="H1" s="27">
        <f t="shared" si="0"/>
        <v>2027</v>
      </c>
      <c r="I1" s="27">
        <f>H1+1</f>
        <v>2028</v>
      </c>
      <c r="J1" s="27"/>
      <c r="K1" s="27"/>
      <c r="L1" s="27"/>
      <c r="M1" s="27"/>
      <c r="N1" s="27"/>
      <c r="O1" s="27"/>
      <c r="P1" s="27"/>
      <c r="Q1" s="27"/>
      <c r="R1" s="27"/>
      <c r="S1" s="27"/>
      <c r="T1" s="27"/>
      <c r="U1" s="27"/>
    </row>
    <row r="2" spans="1:28" x14ac:dyDescent="0.4">
      <c r="A2" s="12" t="s">
        <v>825</v>
      </c>
      <c r="B2" s="12"/>
      <c r="D2" s="27" t="s">
        <v>596</v>
      </c>
      <c r="E2" s="324">
        <f ca="1">+'IS BS CF'!K39</f>
        <v>3208532.9641229627</v>
      </c>
      <c r="F2" s="324">
        <f ca="1">+'IS BS CF'!L39</f>
        <v>28909066.269367095</v>
      </c>
      <c r="G2" s="324">
        <f ca="1">+'IS BS CF'!M39</f>
        <v>83203665.598588988</v>
      </c>
      <c r="H2" s="324">
        <f ca="1">+'IS BS CF'!N39</f>
        <v>166730380.76670283</v>
      </c>
      <c r="I2" s="324">
        <f ca="1">+'IS BS CF'!O39</f>
        <v>279851165.84050143</v>
      </c>
      <c r="J2" s="27"/>
      <c r="K2" s="27"/>
      <c r="L2" s="27"/>
      <c r="M2" s="27"/>
      <c r="N2" s="27"/>
      <c r="O2" s="27"/>
      <c r="P2" s="27"/>
      <c r="Q2" s="27"/>
      <c r="R2" s="27"/>
      <c r="S2" s="27"/>
      <c r="T2" s="27"/>
      <c r="U2" s="27"/>
      <c r="W2" s="27" t="s">
        <v>826</v>
      </c>
    </row>
    <row r="3" spans="1:28" x14ac:dyDescent="0.4">
      <c r="A3" t="s">
        <v>827</v>
      </c>
      <c r="B3" s="325">
        <v>1</v>
      </c>
      <c r="D3" t="s">
        <v>828</v>
      </c>
      <c r="E3" s="326">
        <f ca="1">+IFERROR('IS BS CF'!K96,0)+IFERROR('IS BS CF'!K99,0)</f>
        <v>2092457.307560557</v>
      </c>
      <c r="F3" s="326">
        <f ca="1">+IFERROR('IS BS CF'!L96,0)+IFERROR('IS BS CF'!L99,0)</f>
        <v>19235933.522818618</v>
      </c>
      <c r="G3" s="326">
        <f ca="1">+IFERROR('IS BS CF'!M96,0)+IFERROR('IS BS CF'!M99,0)</f>
        <v>57523386.979912162</v>
      </c>
      <c r="H3" s="326">
        <f ca="1">+IFERROR('IS BS CF'!N96,0)+IFERROR('IS BS CF'!N99,0)</f>
        <v>117725071.04322141</v>
      </c>
      <c r="I3" s="326">
        <f ca="1">+IFERROR('IS BS CF'!O96,0)+IFERROR('IS BS CF'!O99,0)</f>
        <v>200095519.6762799</v>
      </c>
      <c r="J3" s="327"/>
      <c r="K3" s="327"/>
      <c r="L3" s="327"/>
      <c r="M3" s="327"/>
      <c r="N3" s="327"/>
      <c r="O3" s="327"/>
      <c r="P3" s="327"/>
      <c r="Q3" s="327"/>
      <c r="R3" s="327"/>
      <c r="S3" s="327"/>
      <c r="T3" s="327"/>
      <c r="U3" s="327"/>
    </row>
    <row r="4" spans="1:28" x14ac:dyDescent="0.4">
      <c r="A4" t="s">
        <v>829</v>
      </c>
      <c r="B4" s="328">
        <v>2028</v>
      </c>
      <c r="D4" t="s">
        <v>830</v>
      </c>
      <c r="E4" s="329">
        <f t="shared" ref="E4:H4" si="1">+IF($B$4=E$1,E2*$B$5,0)</f>
        <v>0</v>
      </c>
      <c r="F4" s="329">
        <f t="shared" si="1"/>
        <v>0</v>
      </c>
      <c r="G4" s="329">
        <f t="shared" si="1"/>
        <v>0</v>
      </c>
      <c r="H4" s="329">
        <f t="shared" si="1"/>
        <v>0</v>
      </c>
      <c r="I4" s="329">
        <f ca="1">+IF($B$4=I$1,I2*$B$5,0)</f>
        <v>2798511658.405014</v>
      </c>
      <c r="J4" s="330"/>
      <c r="K4" s="330"/>
      <c r="L4" s="330"/>
      <c r="M4" s="330"/>
      <c r="N4" s="330"/>
      <c r="O4" s="330"/>
      <c r="P4" s="330"/>
      <c r="Q4" s="330"/>
      <c r="R4" s="330"/>
      <c r="S4" s="330"/>
      <c r="T4" s="330"/>
      <c r="U4" s="330"/>
      <c r="W4" s="31" t="s">
        <v>831</v>
      </c>
      <c r="X4" s="331"/>
    </row>
    <row r="5" spans="1:28" ht="14.9" customHeight="1" x14ac:dyDescent="0.4">
      <c r="A5" t="s">
        <v>832</v>
      </c>
      <c r="B5" s="332">
        <v>10</v>
      </c>
      <c r="D5" s="27" t="s">
        <v>833</v>
      </c>
      <c r="E5" s="327">
        <f ca="1">SUM(E3:E4)</f>
        <v>2092457.307560557</v>
      </c>
      <c r="F5" s="327">
        <f t="shared" ref="F5:I5" ca="1" si="2">SUM(F3:F4)</f>
        <v>19235933.522818618</v>
      </c>
      <c r="G5" s="327">
        <f t="shared" ca="1" si="2"/>
        <v>57523386.979912162</v>
      </c>
      <c r="H5" s="327">
        <f t="shared" ca="1" si="2"/>
        <v>117725071.04322141</v>
      </c>
      <c r="I5" s="327">
        <f t="shared" ca="1" si="2"/>
        <v>2998607178.0812941</v>
      </c>
      <c r="J5" s="327"/>
      <c r="K5" s="327"/>
      <c r="L5" s="327"/>
      <c r="M5" s="327"/>
      <c r="N5" s="327"/>
      <c r="O5" s="327"/>
      <c r="P5" s="327"/>
      <c r="Q5" s="327"/>
      <c r="R5" s="327"/>
      <c r="S5" s="327"/>
      <c r="T5" s="327"/>
      <c r="U5" s="327"/>
      <c r="X5" s="331"/>
      <c r="Y5" s="333" t="s">
        <v>829</v>
      </c>
      <c r="Z5" s="334"/>
      <c r="AA5" s="334"/>
      <c r="AB5" s="334"/>
    </row>
    <row r="6" spans="1:28" x14ac:dyDescent="0.4">
      <c r="D6" t="s">
        <v>834</v>
      </c>
      <c r="E6" s="335">
        <v>0.5</v>
      </c>
      <c r="F6" s="336">
        <f t="shared" ref="F6:I6" si="3">++IF($B$4&gt;=F$1,E6+1,0)</f>
        <v>1.5</v>
      </c>
      <c r="G6" s="336">
        <f t="shared" si="3"/>
        <v>2.5</v>
      </c>
      <c r="H6" s="336">
        <f t="shared" si="3"/>
        <v>3.5</v>
      </c>
      <c r="I6" s="336">
        <f t="shared" si="3"/>
        <v>4.5</v>
      </c>
      <c r="J6" s="337"/>
      <c r="K6" s="337"/>
      <c r="L6" s="337"/>
      <c r="M6" s="337"/>
      <c r="N6" s="337"/>
      <c r="O6" s="337"/>
      <c r="P6" s="337"/>
      <c r="Q6" s="337"/>
      <c r="R6" s="337"/>
      <c r="S6" s="337"/>
      <c r="T6" s="337"/>
      <c r="U6" s="337"/>
      <c r="X6" s="338">
        <f ca="1">B12</f>
        <v>-8624194.1128952503</v>
      </c>
      <c r="Y6" s="217">
        <v>2021</v>
      </c>
      <c r="Z6" s="217">
        <v>2022</v>
      </c>
      <c r="AA6" s="301">
        <v>2023</v>
      </c>
    </row>
    <row r="7" spans="1:28" x14ac:dyDescent="0.4">
      <c r="A7" s="27" t="s">
        <v>835</v>
      </c>
      <c r="B7" s="327">
        <f ca="1">+SUM(E7:I7)</f>
        <v>161375805.88710475</v>
      </c>
      <c r="D7" s="27" t="s">
        <v>836</v>
      </c>
      <c r="E7" s="327">
        <f ca="1">+E5/(1+$B$3)^E6*(E1&lt;=$B$4)</f>
        <v>1479590.7515194151</v>
      </c>
      <c r="F7" s="327">
        <f t="shared" ref="F7:I7" ca="1" si="4">+F5/(1+$B$3)^F6*(F1&lt;=$B$4)</f>
        <v>6800929.5182193397</v>
      </c>
      <c r="G7" s="327">
        <f t="shared" ca="1" si="4"/>
        <v>10168794.252578462</v>
      </c>
      <c r="H7" s="327">
        <f t="shared" ca="1" si="4"/>
        <v>10405524.506291242</v>
      </c>
      <c r="I7" s="327">
        <f t="shared" ca="1" si="4"/>
        <v>132520966.85849628</v>
      </c>
      <c r="J7" s="327"/>
      <c r="K7" s="339"/>
      <c r="L7" s="339"/>
      <c r="M7" s="327"/>
      <c r="N7" s="327"/>
      <c r="O7" s="327"/>
      <c r="P7" s="327"/>
      <c r="Q7" s="327"/>
      <c r="R7" s="327"/>
      <c r="S7" s="327"/>
      <c r="T7" s="327"/>
      <c r="U7" s="327"/>
      <c r="W7" s="469" t="s">
        <v>832</v>
      </c>
      <c r="X7" s="341">
        <f>+X8-1</f>
        <v>9</v>
      </c>
      <c r="Y7" s="342"/>
      <c r="Z7" s="21"/>
      <c r="AA7" s="254"/>
    </row>
    <row r="8" spans="1:28" x14ac:dyDescent="0.4">
      <c r="A8" t="s">
        <v>837</v>
      </c>
      <c r="B8" s="343">
        <f>+'IS BS CF'!R58</f>
        <v>0</v>
      </c>
      <c r="L8" s="64"/>
      <c r="W8" s="469"/>
      <c r="X8" s="344">
        <v>10</v>
      </c>
      <c r="Y8" s="345"/>
      <c r="Z8" s="254"/>
      <c r="AA8" s="254"/>
    </row>
    <row r="9" spans="1:28" x14ac:dyDescent="0.4">
      <c r="A9" t="s">
        <v>838</v>
      </c>
      <c r="B9" s="343"/>
      <c r="D9" s="12"/>
      <c r="W9" s="469"/>
      <c r="X9" s="346">
        <f>+X8+1</f>
        <v>11</v>
      </c>
      <c r="Y9" s="347"/>
      <c r="Z9" s="21"/>
      <c r="AA9" s="254"/>
    </row>
    <row r="10" spans="1:28" x14ac:dyDescent="0.4">
      <c r="A10" t="s">
        <v>839</v>
      </c>
      <c r="B10" s="343"/>
      <c r="D10" s="12"/>
      <c r="W10" s="340"/>
      <c r="X10" s="346"/>
      <c r="Y10" s="243"/>
      <c r="Z10" s="21"/>
      <c r="AA10" s="254"/>
    </row>
    <row r="11" spans="1:28" x14ac:dyDescent="0.4">
      <c r="A11" t="s">
        <v>840</v>
      </c>
      <c r="B11" s="348">
        <f ca="1">-SUM('IS BS CF'!K102:P102)</f>
        <v>-170000000</v>
      </c>
      <c r="D11" s="12"/>
      <c r="W11" s="340"/>
      <c r="X11" s="346"/>
      <c r="Y11" s="243"/>
      <c r="Z11" s="21"/>
      <c r="AA11" s="254"/>
    </row>
    <row r="12" spans="1:28" x14ac:dyDescent="0.4">
      <c r="A12" s="27" t="s">
        <v>841</v>
      </c>
      <c r="B12" s="28">
        <f ca="1">SUM(B7:B11)</f>
        <v>-8624194.1128952503</v>
      </c>
      <c r="E12" s="53"/>
      <c r="F12" s="53"/>
      <c r="G12" s="53"/>
      <c r="H12" s="53"/>
      <c r="W12" s="340"/>
      <c r="X12" s="346"/>
      <c r="Y12" s="330"/>
      <c r="Z12" s="349"/>
      <c r="AA12" s="330"/>
    </row>
    <row r="13" spans="1:28" ht="14.9" customHeight="1" x14ac:dyDescent="0.4">
      <c r="E13" s="53"/>
      <c r="F13" s="53"/>
      <c r="G13" s="53"/>
      <c r="H13" s="53"/>
      <c r="W13" s="340"/>
    </row>
    <row r="14" spans="1:28" ht="14.9" customHeight="1" x14ac:dyDescent="0.4">
      <c r="W14" s="31"/>
      <c r="X14" s="331"/>
      <c r="Y14" s="334"/>
      <c r="Z14" s="334"/>
      <c r="AA14" s="334"/>
    </row>
    <row r="15" spans="1:28" x14ac:dyDescent="0.4">
      <c r="W15" s="469"/>
      <c r="X15" s="341"/>
      <c r="Y15" s="350"/>
      <c r="Z15" s="350"/>
      <c r="AA15" s="351"/>
    </row>
    <row r="16" spans="1:28" x14ac:dyDescent="0.4">
      <c r="W16" s="469"/>
      <c r="X16" s="344"/>
      <c r="Y16" s="351"/>
      <c r="Z16" s="351"/>
      <c r="AA16" s="351"/>
    </row>
    <row r="17" spans="23:27" x14ac:dyDescent="0.4">
      <c r="W17" s="469"/>
      <c r="X17" s="341"/>
      <c r="Y17" s="350"/>
      <c r="Z17" s="350"/>
      <c r="AA17" s="351"/>
    </row>
    <row r="18" spans="23:27" x14ac:dyDescent="0.4">
      <c r="X18" s="331"/>
    </row>
    <row r="19" spans="23:27" x14ac:dyDescent="0.4">
      <c r="W19" s="31"/>
      <c r="X19" s="331"/>
      <c r="Y19" s="334"/>
      <c r="Z19" s="334"/>
      <c r="AA19" s="334"/>
    </row>
    <row r="20" spans="23:27" x14ac:dyDescent="0.4">
      <c r="W20" s="340"/>
      <c r="X20" s="338"/>
      <c r="AA20" s="27"/>
    </row>
    <row r="21" spans="23:27" x14ac:dyDescent="0.4">
      <c r="W21" s="469"/>
      <c r="X21" s="341"/>
      <c r="Y21" s="350"/>
      <c r="Z21" s="350"/>
      <c r="AA21" s="351"/>
    </row>
    <row r="22" spans="23:27" x14ac:dyDescent="0.4">
      <c r="W22" s="469"/>
      <c r="X22" s="344"/>
      <c r="Y22" s="351"/>
      <c r="Z22" s="351"/>
      <c r="AA22" s="351"/>
    </row>
    <row r="23" spans="23:27" x14ac:dyDescent="0.4">
      <c r="W23" s="469"/>
      <c r="X23" s="341"/>
      <c r="Y23" s="350"/>
      <c r="Z23" s="350"/>
      <c r="AA23" s="351"/>
    </row>
  </sheetData>
  <mergeCells count="3">
    <mergeCell ref="W7:W9"/>
    <mergeCell ref="W15:W17"/>
    <mergeCell ref="W21:W23"/>
  </mergeCells>
  <conditionalFormatting sqref="X6">
    <cfRule type="cellIs" dxfId="9" priority="2" stopIfTrue="1" operator="notEqual">
      <formula>0.6545646468</formula>
    </cfRule>
  </conditionalFormatting>
  <conditionalFormatting sqref="X20">
    <cfRule type="cellIs" dxfId="8" priority="1" stopIfTrue="1" operator="notEqual">
      <formula>0.6545646468</formula>
    </cfRule>
  </conditionalFormatting>
  <pageMargins left="0.7" right="0.7" top="0.75" bottom="0.75" header="0.3" footer="0.3"/>
  <pageSetup scale="70" orientation="landscape" r:id="rId1"/>
  <headerFooter>
    <oddHeader>&amp;LManna Operating Model</oddHeader>
    <oddFooter>&amp;LConfidential - Do not duplicate or distribute without written permission&amp;R&amp;P/&amp;N</oddFooter>
  </headerFooter>
  <colBreaks count="1" manualBreakCount="1">
    <brk id="8" max="1048575" man="1"/>
  </colBreak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349B9-C28A-4449-B04E-DB620059AEA2}">
  <sheetPr codeName="Sheet16">
    <tabColor theme="5"/>
  </sheetPr>
  <dimension ref="A1:E18"/>
  <sheetViews>
    <sheetView showGridLines="0" zoomScale="95" zoomScaleNormal="95" workbookViewId="0"/>
  </sheetViews>
  <sheetFormatPr defaultColWidth="8.53515625" defaultRowHeight="14.6" x14ac:dyDescent="0.4"/>
  <cols>
    <col min="1" max="1" width="22.4609375" bestFit="1" customWidth="1"/>
    <col min="3" max="3" width="12" bestFit="1" customWidth="1"/>
  </cols>
  <sheetData>
    <row r="1" spans="1:5" x14ac:dyDescent="0.4">
      <c r="A1" s="31" t="s">
        <v>842</v>
      </c>
    </row>
    <row r="2" spans="1:5" ht="16.3" x14ac:dyDescent="0.4">
      <c r="A2" t="s">
        <v>843</v>
      </c>
      <c r="C2" s="352">
        <v>3.0300000000000001E-2</v>
      </c>
      <c r="D2" s="318" t="s">
        <v>844</v>
      </c>
    </row>
    <row r="3" spans="1:5" ht="16.3" x14ac:dyDescent="0.4">
      <c r="A3" t="s">
        <v>845</v>
      </c>
      <c r="C3" s="352">
        <v>0.05</v>
      </c>
      <c r="D3" t="s">
        <v>846</v>
      </c>
      <c r="E3" t="s">
        <v>847</v>
      </c>
    </row>
    <row r="4" spans="1:5" ht="16.3" x14ac:dyDescent="0.4">
      <c r="A4" t="s">
        <v>848</v>
      </c>
      <c r="C4" s="352">
        <v>5.5899999999999998E-2</v>
      </c>
      <c r="D4" t="s">
        <v>849</v>
      </c>
      <c r="E4" t="s">
        <v>850</v>
      </c>
    </row>
    <row r="5" spans="1:5" ht="16.3" x14ac:dyDescent="0.4">
      <c r="A5" t="s">
        <v>851</v>
      </c>
      <c r="C5" s="353">
        <v>1.1599999999999999E-2</v>
      </c>
      <c r="D5" t="s">
        <v>852</v>
      </c>
      <c r="E5" t="s">
        <v>853</v>
      </c>
    </row>
    <row r="6" spans="1:5" x14ac:dyDescent="0.4">
      <c r="A6" s="27" t="s">
        <v>854</v>
      </c>
      <c r="C6" s="354">
        <f>SUM(C2:C5)</f>
        <v>0.14780000000000001</v>
      </c>
    </row>
    <row r="8" spans="1:5" x14ac:dyDescent="0.4">
      <c r="A8" s="12" t="s">
        <v>855</v>
      </c>
    </row>
    <row r="9" spans="1:5" x14ac:dyDescent="0.4">
      <c r="A9" t="s">
        <v>856</v>
      </c>
      <c r="C9" s="355"/>
    </row>
    <row r="10" spans="1:5" x14ac:dyDescent="0.4">
      <c r="A10" t="s">
        <v>857</v>
      </c>
      <c r="C10" s="356"/>
    </row>
    <row r="11" spans="1:5" x14ac:dyDescent="0.4">
      <c r="A11" s="27" t="s">
        <v>858</v>
      </c>
      <c r="B11" s="27"/>
      <c r="C11" s="357">
        <f>C9*(1-C10)</f>
        <v>0</v>
      </c>
    </row>
    <row r="13" spans="1:5" x14ac:dyDescent="0.4">
      <c r="A13" s="31" t="s">
        <v>859</v>
      </c>
    </row>
    <row r="14" spans="1:5" x14ac:dyDescent="0.4">
      <c r="A14" t="s">
        <v>860</v>
      </c>
      <c r="C14" s="59">
        <f>1-C15</f>
        <v>0.97499999999999998</v>
      </c>
    </row>
    <row r="15" spans="1:5" x14ac:dyDescent="0.4">
      <c r="A15" t="s">
        <v>861</v>
      </c>
      <c r="C15" s="358">
        <v>2.5000000000000001E-2</v>
      </c>
    </row>
    <row r="16" spans="1:5" x14ac:dyDescent="0.4">
      <c r="A16" s="27" t="s">
        <v>827</v>
      </c>
      <c r="C16" s="254">
        <f>C14*C6+C15*C11</f>
        <v>0.14410500000000001</v>
      </c>
    </row>
    <row r="18" spans="1:5" x14ac:dyDescent="0.4">
      <c r="A18" s="27" t="s">
        <v>862</v>
      </c>
      <c r="C18" s="359">
        <v>0.26650000000000001</v>
      </c>
      <c r="D18" t="s">
        <v>863</v>
      </c>
      <c r="E18" t="s">
        <v>864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D2AD9-199A-4180-BAC3-791C5EFB31F3}">
  <sheetPr codeName="Sheet17">
    <tabColor theme="5"/>
  </sheetPr>
  <dimension ref="A1:Q20"/>
  <sheetViews>
    <sheetView showGridLines="0" zoomScale="120" zoomScaleNormal="120" zoomScalePageLayoutView="120" workbookViewId="0"/>
  </sheetViews>
  <sheetFormatPr defaultColWidth="9.15234375" defaultRowHeight="14.6" outlineLevelCol="1" x14ac:dyDescent="0.4"/>
  <cols>
    <col min="1" max="1" width="33" style="331" customWidth="1"/>
    <col min="2" max="3" width="16" style="331" customWidth="1" outlineLevel="1"/>
    <col min="4" max="5" width="16.15234375" style="331" customWidth="1" outlineLevel="1"/>
    <col min="6" max="6" width="15.4609375" style="331" customWidth="1" outlineLevel="1"/>
    <col min="7" max="7" width="17.4609375" style="331" customWidth="1"/>
    <col min="8" max="8" width="21.53515625" style="331" bestFit="1" customWidth="1"/>
    <col min="9" max="12" width="15.53515625" style="331" bestFit="1" customWidth="1"/>
    <col min="13" max="16384" width="9.15234375" style="331"/>
  </cols>
  <sheetData>
    <row r="1" spans="1:17" x14ac:dyDescent="0.4">
      <c r="B1" s="331" t="s">
        <v>337</v>
      </c>
      <c r="H1" s="360" t="s">
        <v>865</v>
      </c>
      <c r="I1" s="361"/>
      <c r="J1" s="361"/>
      <c r="K1" s="362"/>
      <c r="L1" s="362"/>
    </row>
    <row r="2" spans="1:17" ht="26.25" customHeight="1" x14ac:dyDescent="0.4">
      <c r="A2" s="363" t="s">
        <v>866</v>
      </c>
      <c r="B2" s="364" t="s">
        <v>867</v>
      </c>
      <c r="C2" s="364"/>
      <c r="D2" s="364"/>
      <c r="E2" s="363" t="s">
        <v>868</v>
      </c>
      <c r="F2" s="363" t="s">
        <v>869</v>
      </c>
      <c r="G2" s="365" t="s">
        <v>870</v>
      </c>
      <c r="H2" s="366" t="s">
        <v>871</v>
      </c>
      <c r="I2" s="366" t="s">
        <v>872</v>
      </c>
      <c r="J2" s="366" t="s">
        <v>873</v>
      </c>
      <c r="K2" s="366" t="s">
        <v>874</v>
      </c>
      <c r="L2" s="367" t="s">
        <v>875</v>
      </c>
    </row>
    <row r="3" spans="1:17" x14ac:dyDescent="0.4">
      <c r="A3" s="331" t="s">
        <v>876</v>
      </c>
      <c r="B3" s="368" t="s">
        <v>877</v>
      </c>
      <c r="C3" s="368"/>
      <c r="D3" s="368"/>
      <c r="E3" s="369">
        <v>1730</v>
      </c>
      <c r="F3" s="369">
        <v>5401</v>
      </c>
      <c r="G3" s="370">
        <v>-1.0547173881949257E-2</v>
      </c>
      <c r="H3" s="371">
        <v>0.98021778584392016</v>
      </c>
      <c r="I3" s="371">
        <v>10.057728119180632</v>
      </c>
      <c r="J3" s="372" t="s">
        <v>878</v>
      </c>
      <c r="K3" s="371">
        <v>8.2307692307692299</v>
      </c>
      <c r="L3" s="372" t="s">
        <v>878</v>
      </c>
    </row>
    <row r="4" spans="1:17" x14ac:dyDescent="0.4">
      <c r="A4" s="331" t="s">
        <v>879</v>
      </c>
      <c r="B4" s="331" t="s">
        <v>880</v>
      </c>
      <c r="E4" s="369">
        <v>21645</v>
      </c>
      <c r="F4" s="369">
        <v>24565</v>
      </c>
      <c r="G4" s="370">
        <v>0.12994715946593449</v>
      </c>
      <c r="H4" s="371">
        <v>1.021838602329451</v>
      </c>
      <c r="I4" s="371">
        <v>14.978658536585366</v>
      </c>
      <c r="J4" s="371">
        <v>20.184952978056426</v>
      </c>
      <c r="K4" s="371">
        <v>15.859605911330052</v>
      </c>
      <c r="L4" s="371">
        <v>1.2204657628924649</v>
      </c>
    </row>
    <row r="5" spans="1:17" x14ac:dyDescent="0.4">
      <c r="A5" s="331" t="s">
        <v>881</v>
      </c>
      <c r="B5" s="331" t="s">
        <v>882</v>
      </c>
      <c r="E5" s="373">
        <v>48</v>
      </c>
      <c r="F5" s="373">
        <v>41.915599999999998</v>
      </c>
      <c r="G5" s="370">
        <v>0.22543198207865922</v>
      </c>
      <c r="H5" s="371">
        <v>3.6995233892321271</v>
      </c>
      <c r="I5" s="371">
        <v>8.8992781316348193</v>
      </c>
      <c r="J5" s="371">
        <v>15.371900826446282</v>
      </c>
      <c r="K5" s="372" t="s">
        <v>878</v>
      </c>
      <c r="L5" s="372" t="s">
        <v>878</v>
      </c>
    </row>
    <row r="6" spans="1:17" x14ac:dyDescent="0.4">
      <c r="A6" s="331" t="s">
        <v>883</v>
      </c>
      <c r="B6" s="331" t="s">
        <v>884</v>
      </c>
      <c r="E6" s="369">
        <v>5980</v>
      </c>
      <c r="F6" s="369">
        <v>5838.0599999999995</v>
      </c>
      <c r="G6" s="370">
        <v>0.23633411303023744</v>
      </c>
      <c r="H6" s="371">
        <v>19.141807928128788</v>
      </c>
      <c r="I6" s="371">
        <v>274.21606387975572</v>
      </c>
      <c r="J6" s="371">
        <v>38.140043763676147</v>
      </c>
      <c r="K6" s="371">
        <v>38.476821192052981</v>
      </c>
      <c r="L6" s="371">
        <v>1.6280688682099025</v>
      </c>
    </row>
    <row r="7" spans="1:17" x14ac:dyDescent="0.4">
      <c r="A7" s="331" t="s">
        <v>885</v>
      </c>
      <c r="B7" s="331" t="s">
        <v>886</v>
      </c>
      <c r="E7" s="369">
        <v>3619</v>
      </c>
      <c r="F7" s="369">
        <v>4859.8099999999995</v>
      </c>
      <c r="G7" s="370">
        <v>8.098119788577729E-2</v>
      </c>
      <c r="H7" s="371">
        <v>1.7356464285714284</v>
      </c>
      <c r="I7" s="371">
        <v>16.504703684836134</v>
      </c>
      <c r="J7" s="371">
        <v>57.455696202531641</v>
      </c>
      <c r="K7" s="371">
        <v>24.469002695417789</v>
      </c>
      <c r="L7" s="371">
        <v>3.0215659108835276</v>
      </c>
    </row>
    <row r="8" spans="1:17" hidden="1" x14ac:dyDescent="0.4">
      <c r="E8" s="369">
        <f>+E5*1.38</f>
        <v>66.239999999999995</v>
      </c>
      <c r="F8" s="369">
        <f>+F5*1.38</f>
        <v>57.843527999999992</v>
      </c>
      <c r="G8" s="370"/>
      <c r="H8" s="371"/>
      <c r="I8" s="371"/>
      <c r="J8" s="371"/>
      <c r="K8" s="371"/>
      <c r="L8" s="371"/>
    </row>
    <row r="9" spans="1:17" x14ac:dyDescent="0.4">
      <c r="A9" s="374"/>
      <c r="B9" s="374"/>
      <c r="C9" s="374"/>
      <c r="D9" s="374"/>
      <c r="E9" s="374"/>
      <c r="F9" s="374"/>
      <c r="G9" s="374"/>
      <c r="H9" s="375"/>
      <c r="I9" s="375"/>
      <c r="J9" s="375"/>
      <c r="K9" s="375"/>
      <c r="L9" s="375"/>
    </row>
    <row r="10" spans="1:17" x14ac:dyDescent="0.4">
      <c r="A10" s="376" t="s">
        <v>887</v>
      </c>
      <c r="B10" s="374"/>
      <c r="C10" s="374"/>
      <c r="D10" s="374"/>
      <c r="E10" s="377">
        <f>MEDIAN(E3:E4,E6:E8)</f>
        <v>3619</v>
      </c>
      <c r="F10" s="377">
        <f>MEDIAN(F3:F4,F6:F8)</f>
        <v>5401</v>
      </c>
      <c r="G10" s="378">
        <f t="shared" ref="G10" si="0">MEDIAN(G3:G4,G6:G8)</f>
        <v>0.10546417867585589</v>
      </c>
      <c r="H10" s="379">
        <f>MEDIAN(H3:H7)</f>
        <v>1.7356464285714284</v>
      </c>
      <c r="I10" s="379">
        <f t="shared" ref="I10:L10" si="1">MEDIAN(I3:I7)</f>
        <v>14.978658536585366</v>
      </c>
      <c r="J10" s="379">
        <f t="shared" si="1"/>
        <v>29.162498370866288</v>
      </c>
      <c r="K10" s="379">
        <f t="shared" si="1"/>
        <v>20.164304303373921</v>
      </c>
      <c r="L10" s="379">
        <f t="shared" si="1"/>
        <v>1.6280688682099025</v>
      </c>
      <c r="M10" s="380" t="s">
        <v>888</v>
      </c>
      <c r="N10" s="380"/>
      <c r="O10" s="380"/>
      <c r="P10" s="380"/>
      <c r="Q10" s="380"/>
    </row>
    <row r="11" spans="1:17" x14ac:dyDescent="0.4">
      <c r="H11" s="362"/>
      <c r="I11" s="362"/>
      <c r="J11" s="362"/>
      <c r="K11" s="362"/>
      <c r="L11" s="362"/>
    </row>
    <row r="12" spans="1:17" ht="29.15" x14ac:dyDescent="0.4">
      <c r="A12" s="381" t="s">
        <v>889</v>
      </c>
      <c r="B12" s="376" t="s">
        <v>834</v>
      </c>
      <c r="C12" s="363" t="s">
        <v>890</v>
      </c>
      <c r="D12" s="363" t="s">
        <v>891</v>
      </c>
      <c r="E12" s="363" t="s">
        <v>892</v>
      </c>
      <c r="F12" s="363" t="s">
        <v>893</v>
      </c>
      <c r="G12" s="365" t="s">
        <v>894</v>
      </c>
      <c r="H12" s="382" t="s">
        <v>895</v>
      </c>
      <c r="I12" s="383"/>
      <c r="J12" s="383"/>
      <c r="K12" s="383"/>
      <c r="L12" s="383"/>
    </row>
    <row r="13" spans="1:17" hidden="1" x14ac:dyDescent="0.4">
      <c r="A13" s="384">
        <v>2019</v>
      </c>
      <c r="B13" s="385">
        <v>1.2774483662872269</v>
      </c>
      <c r="C13" s="386"/>
      <c r="D13" s="386"/>
      <c r="E13" s="386"/>
      <c r="F13" s="386"/>
      <c r="G13" s="387"/>
      <c r="H13" s="361"/>
      <c r="I13" s="388"/>
      <c r="J13" s="388"/>
      <c r="K13" s="388"/>
      <c r="L13" s="388"/>
    </row>
    <row r="14" spans="1:17" x14ac:dyDescent="0.4">
      <c r="A14" s="384">
        <v>2020</v>
      </c>
      <c r="B14" s="385">
        <v>1.1302426139051858</v>
      </c>
      <c r="C14" s="389">
        <v>1.8321673080166838</v>
      </c>
      <c r="D14" s="389">
        <v>8.2016478474721115</v>
      </c>
      <c r="E14" s="389">
        <v>1.9700168028406702</v>
      </c>
      <c r="F14" s="389">
        <v>1.7558110252216226</v>
      </c>
      <c r="G14" s="370">
        <v>0.27027299224326257</v>
      </c>
      <c r="H14" s="390">
        <f>H$10*D14+C14*B14</f>
        <v>16.305954362189915</v>
      </c>
      <c r="I14" s="390">
        <f>I$10*E14+C14*B14</f>
        <v>31.579002568410417</v>
      </c>
      <c r="J14" s="390">
        <f>J$10*$F14*B14</f>
        <v>57.872757626361235</v>
      </c>
      <c r="K14" s="390">
        <f>K$10*$F14*B13</f>
        <v>45.227686153044864</v>
      </c>
      <c r="L14" s="390">
        <f>+$L$10*$G$14*100*F14*B14</f>
        <v>87.322240658790989</v>
      </c>
    </row>
    <row r="15" spans="1:17" x14ac:dyDescent="0.4">
      <c r="A15" s="384">
        <v>2021</v>
      </c>
      <c r="B15" s="385">
        <v>1</v>
      </c>
      <c r="C15" s="389">
        <v>4.0274770903179462</v>
      </c>
      <c r="D15" s="389">
        <v>10.418331752533913</v>
      </c>
      <c r="E15" s="389">
        <v>2.4988692311451586</v>
      </c>
      <c r="F15" s="389">
        <v>2.4220913447023009</v>
      </c>
      <c r="G15" s="370">
        <v>0.23559849328806162</v>
      </c>
      <c r="H15" s="390">
        <f>H$10*D15+C15*B15</f>
        <v>22.110017388275743</v>
      </c>
      <c r="I15" s="390">
        <f>I$10*E15+C15*B15</f>
        <v>41.457186031220886</v>
      </c>
      <c r="J15" s="390">
        <f>J$10*$F15*B15</f>
        <v>70.634234893970188</v>
      </c>
      <c r="K15" s="390">
        <f>K$10*$F15*B14</f>
        <v>55.200808436848575</v>
      </c>
      <c r="L15" s="390">
        <f>+$L$10*$G$14*100*F15*B15</f>
        <v>106.57760077690371</v>
      </c>
    </row>
    <row r="16" spans="1:17" x14ac:dyDescent="0.4">
      <c r="A16" s="384">
        <v>2022</v>
      </c>
      <c r="B16" s="385">
        <v>0.88476579072242301</v>
      </c>
      <c r="C16" s="389">
        <v>6.9320943326549624</v>
      </c>
      <c r="D16" s="389">
        <v>12.872875016006073</v>
      </c>
      <c r="E16" s="389">
        <v>3.0772683745727409</v>
      </c>
      <c r="F16" s="389">
        <v>3.0065590139175504</v>
      </c>
      <c r="G16" s="370">
        <v>0.24941761571640894</v>
      </c>
      <c r="H16" s="390">
        <f>H$10*D16+C16*B16</f>
        <v>28.476039470571205</v>
      </c>
      <c r="I16" s="390">
        <f>I$10*E16+C16*B16</f>
        <v>52.226632131752055</v>
      </c>
      <c r="J16" s="390">
        <f>J$10*$F16*B16</f>
        <v>77.575178343646442</v>
      </c>
      <c r="K16" s="390">
        <f>K$10*$F16*B15</f>
        <v>60.625170862685316</v>
      </c>
      <c r="L16" s="390">
        <f>+$L$10*$G$14*100*F16*B16</f>
        <v>117.05055487777429</v>
      </c>
    </row>
    <row r="17" spans="1:12" x14ac:dyDescent="0.4">
      <c r="A17" s="384">
        <v>2023</v>
      </c>
      <c r="B17" s="385">
        <v>0.78281050443267441</v>
      </c>
      <c r="C17" s="389">
        <v>11.154495400338874</v>
      </c>
      <c r="D17" s="389">
        <v>16.083596809913637</v>
      </c>
      <c r="E17" s="389">
        <v>4.4647576514173357</v>
      </c>
      <c r="F17" s="389">
        <v>4.3934322056567749</v>
      </c>
      <c r="G17" s="370">
        <v>0.25643489101257311</v>
      </c>
      <c r="H17" s="390">
        <f>H$10*D17+C17*B17</f>
        <v>36.64729353274064</v>
      </c>
      <c r="I17" s="390">
        <f>I$10*E17+C17*B17</f>
        <v>75.607936480218328</v>
      </c>
      <c r="J17" s="390">
        <f>J$10*$F17*B17</f>
        <v>100.29638999214889</v>
      </c>
      <c r="K17" s="390">
        <f>K$10*$F17*B16</f>
        <v>78.381847261103346</v>
      </c>
      <c r="L17" s="390">
        <f>+$L$10*$G$14*100*F17*B17</f>
        <v>151.33382032089369</v>
      </c>
    </row>
    <row r="18" spans="1:12" x14ac:dyDescent="0.4">
      <c r="A18" s="384">
        <v>2024</v>
      </c>
      <c r="B18" s="385">
        <v>0.69260395494019411</v>
      </c>
      <c r="C18" s="389">
        <v>17.403848770958813</v>
      </c>
      <c r="D18" s="389">
        <v>20.20799220495401</v>
      </c>
      <c r="E18" s="389">
        <v>6.5549858059937076</v>
      </c>
      <c r="F18" s="389">
        <v>6.4880257925746161</v>
      </c>
      <c r="G18" s="370">
        <v>0.23911375484073685</v>
      </c>
      <c r="H18" s="390">
        <f>H$10*D18+C18*B18</f>
        <v>47.127903989074802</v>
      </c>
      <c r="I18" s="390">
        <f>I$10*E18+C18*B18</f>
        <v>110.23886859009066</v>
      </c>
      <c r="J18" s="390">
        <f>J$10*$F18*B18</f>
        <v>131.04554531891574</v>
      </c>
      <c r="K18" s="390">
        <f>K$10*$F18*B17</f>
        <v>102.41237913188402</v>
      </c>
      <c r="L18" s="390">
        <f>+$L$10*$G$14*100*F18*B18</f>
        <v>197.73017763349935</v>
      </c>
    </row>
    <row r="19" spans="1:12" x14ac:dyDescent="0.4">
      <c r="A19" s="384"/>
      <c r="B19" s="385"/>
      <c r="C19" s="391"/>
      <c r="D19" s="391"/>
      <c r="E19" s="391"/>
      <c r="F19" s="391"/>
      <c r="G19" s="370"/>
      <c r="H19" s="392"/>
      <c r="I19" s="392"/>
      <c r="J19" s="392"/>
      <c r="K19" s="392"/>
      <c r="L19" s="392"/>
    </row>
    <row r="20" spans="1:12" x14ac:dyDescent="0.4">
      <c r="A20" s="393" t="s">
        <v>896</v>
      </c>
      <c r="C20" s="394"/>
      <c r="H20" s="252">
        <f>+MEDIAN(H14:L18)*1000000</f>
        <v>70634234.893970191</v>
      </c>
    </row>
  </sheetData>
  <conditionalFormatting sqref="E8:F8">
    <cfRule type="cellIs" dxfId="7" priority="1" stopIfTrue="1" operator="notEqual">
      <formula>0.6545646468</formula>
    </cfRule>
  </conditionalFormatting>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CO116"/>
  <sheetViews>
    <sheetView showGridLines="0" zoomScale="70" zoomScaleNormal="70" workbookViewId="0">
      <pane xSplit="9" ySplit="9" topLeftCell="J34" activePane="bottomRight" state="frozen"/>
      <selection activeCell="N83" sqref="N83"/>
      <selection pane="topRight" activeCell="N83" sqref="N83"/>
      <selection pane="bottomLeft" activeCell="N83" sqref="N83"/>
      <selection pane="bottomRight" activeCell="N83" sqref="N83"/>
    </sheetView>
  </sheetViews>
  <sheetFormatPr defaultRowHeight="14.6" outlineLevelRow="1" outlineLevelCol="1" x14ac:dyDescent="0.4"/>
  <cols>
    <col min="1" max="1" width="3.921875" bestFit="1" customWidth="1"/>
    <col min="2" max="2" width="39.765625" style="470" bestFit="1" customWidth="1"/>
    <col min="3" max="7" width="0.69140625" customWidth="1" outlineLevel="1"/>
    <col min="8" max="9" width="11.53515625" customWidth="1" outlineLevel="1"/>
    <col min="10" max="10" width="15.23046875" style="53" customWidth="1" outlineLevel="1" collapsed="1"/>
    <col min="11" max="11" width="13.84375" style="53" customWidth="1"/>
    <col min="12" max="15" width="13.84375" style="53" bestFit="1" customWidth="1"/>
    <col min="16" max="16" width="15.3828125" style="53" bestFit="1" customWidth="1"/>
    <col min="17" max="17" width="2.07421875" style="53" bestFit="1" customWidth="1"/>
    <col min="18" max="18" width="7.84375" style="23" bestFit="1" customWidth="1"/>
    <col min="19" max="86" width="13.84375" style="53" bestFit="1" customWidth="1"/>
    <col min="87" max="90" width="15.3828125" style="53" bestFit="1" customWidth="1"/>
    <col min="91" max="91" width="7.15234375" bestFit="1" customWidth="1"/>
    <col min="92" max="92" width="19.69140625" bestFit="1" customWidth="1"/>
    <col min="93" max="93" width="19.07421875" bestFit="1" customWidth="1"/>
  </cols>
  <sheetData>
    <row r="1" spans="1:93" ht="15" thickBot="1" x14ac:dyDescent="0.45">
      <c r="A1">
        <v>0.3</v>
      </c>
      <c r="J1" s="222" t="str">
        <f>J2&amp;"A"</f>
        <v>2023A</v>
      </c>
      <c r="K1" s="222" t="str">
        <f>K2&amp;"P"</f>
        <v>2024P</v>
      </c>
      <c r="L1" s="222" t="str">
        <f t="shared" ref="L1:P1" si="0">L2&amp;"P"</f>
        <v>2025P</v>
      </c>
      <c r="M1" s="222" t="str">
        <f t="shared" si="0"/>
        <v>2026P</v>
      </c>
      <c r="N1" s="222" t="str">
        <f t="shared" si="0"/>
        <v>2027P</v>
      </c>
      <c r="O1" s="222" t="str">
        <f t="shared" si="0"/>
        <v>2028P</v>
      </c>
      <c r="P1" s="222" t="str">
        <f t="shared" si="0"/>
        <v>2029P</v>
      </c>
      <c r="R1" s="222" t="str">
        <f>TEXT(R2,"mmm-yy")&amp;"A"</f>
        <v>Dec-23A</v>
      </c>
      <c r="S1" s="222" t="str">
        <f>TEXT(S2,"mmm-yy")&amp;"P"</f>
        <v>Jan-24P</v>
      </c>
      <c r="T1" s="222" t="str">
        <f t="shared" ref="T1:CE1" si="1">TEXT(T2,"mmm-yy")&amp;"P"</f>
        <v>Feb-24P</v>
      </c>
      <c r="U1" s="222" t="str">
        <f t="shared" si="1"/>
        <v>Mar-24P</v>
      </c>
      <c r="V1" s="222" t="str">
        <f t="shared" si="1"/>
        <v>Apr-24P</v>
      </c>
      <c r="W1" s="222" t="str">
        <f t="shared" si="1"/>
        <v>May-24P</v>
      </c>
      <c r="X1" s="222" t="str">
        <f t="shared" si="1"/>
        <v>Jun-24P</v>
      </c>
      <c r="Y1" s="222" t="str">
        <f t="shared" si="1"/>
        <v>Jul-24P</v>
      </c>
      <c r="Z1" s="222" t="str">
        <f t="shared" si="1"/>
        <v>Aug-24P</v>
      </c>
      <c r="AA1" s="222" t="str">
        <f t="shared" si="1"/>
        <v>Sep-24P</v>
      </c>
      <c r="AB1" s="222" t="str">
        <f t="shared" si="1"/>
        <v>Oct-24P</v>
      </c>
      <c r="AC1" s="222" t="str">
        <f t="shared" si="1"/>
        <v>Nov-24P</v>
      </c>
      <c r="AD1" s="222" t="str">
        <f t="shared" si="1"/>
        <v>Dec-24P</v>
      </c>
      <c r="AE1" s="222" t="str">
        <f t="shared" si="1"/>
        <v>Jan-25P</v>
      </c>
      <c r="AF1" s="222" t="str">
        <f t="shared" si="1"/>
        <v>Feb-25P</v>
      </c>
      <c r="AG1" s="222" t="str">
        <f t="shared" si="1"/>
        <v>Mar-25P</v>
      </c>
      <c r="AH1" s="222" t="str">
        <f t="shared" si="1"/>
        <v>Apr-25P</v>
      </c>
      <c r="AI1" s="222" t="str">
        <f t="shared" si="1"/>
        <v>May-25P</v>
      </c>
      <c r="AJ1" s="222" t="str">
        <f t="shared" si="1"/>
        <v>Jun-25P</v>
      </c>
      <c r="AK1" s="222" t="str">
        <f t="shared" si="1"/>
        <v>Jul-25P</v>
      </c>
      <c r="AL1" s="222" t="str">
        <f t="shared" si="1"/>
        <v>Aug-25P</v>
      </c>
      <c r="AM1" s="222" t="str">
        <f t="shared" si="1"/>
        <v>Sep-25P</v>
      </c>
      <c r="AN1" s="222" t="str">
        <f t="shared" si="1"/>
        <v>Oct-25P</v>
      </c>
      <c r="AO1" s="222" t="str">
        <f t="shared" si="1"/>
        <v>Nov-25P</v>
      </c>
      <c r="AP1" s="222" t="str">
        <f t="shared" si="1"/>
        <v>Dec-25P</v>
      </c>
      <c r="AQ1" s="222" t="str">
        <f t="shared" si="1"/>
        <v>Jan-26P</v>
      </c>
      <c r="AR1" s="222" t="str">
        <f t="shared" si="1"/>
        <v>Feb-26P</v>
      </c>
      <c r="AS1" s="222" t="str">
        <f t="shared" si="1"/>
        <v>Mar-26P</v>
      </c>
      <c r="AT1" s="222" t="str">
        <f t="shared" si="1"/>
        <v>Apr-26P</v>
      </c>
      <c r="AU1" s="222" t="str">
        <f t="shared" si="1"/>
        <v>May-26P</v>
      </c>
      <c r="AV1" s="222" t="str">
        <f t="shared" si="1"/>
        <v>Jun-26P</v>
      </c>
      <c r="AW1" s="222" t="str">
        <f t="shared" si="1"/>
        <v>Jul-26P</v>
      </c>
      <c r="AX1" s="222" t="str">
        <f t="shared" si="1"/>
        <v>Aug-26P</v>
      </c>
      <c r="AY1" s="222" t="str">
        <f t="shared" si="1"/>
        <v>Sep-26P</v>
      </c>
      <c r="AZ1" s="222" t="str">
        <f t="shared" si="1"/>
        <v>Oct-26P</v>
      </c>
      <c r="BA1" s="222" t="str">
        <f t="shared" si="1"/>
        <v>Nov-26P</v>
      </c>
      <c r="BB1" s="222" t="str">
        <f t="shared" si="1"/>
        <v>Dec-26P</v>
      </c>
      <c r="BC1" s="222" t="str">
        <f t="shared" si="1"/>
        <v>Jan-27P</v>
      </c>
      <c r="BD1" s="222" t="str">
        <f t="shared" si="1"/>
        <v>Feb-27P</v>
      </c>
      <c r="BE1" s="222" t="str">
        <f t="shared" si="1"/>
        <v>Mar-27P</v>
      </c>
      <c r="BF1" s="222" t="str">
        <f t="shared" si="1"/>
        <v>Apr-27P</v>
      </c>
      <c r="BG1" s="222" t="str">
        <f t="shared" si="1"/>
        <v>May-27P</v>
      </c>
      <c r="BH1" s="222" t="str">
        <f t="shared" si="1"/>
        <v>Jun-27P</v>
      </c>
      <c r="BI1" s="222" t="str">
        <f t="shared" si="1"/>
        <v>Jul-27P</v>
      </c>
      <c r="BJ1" s="222" t="str">
        <f t="shared" si="1"/>
        <v>Aug-27P</v>
      </c>
      <c r="BK1" s="222" t="str">
        <f t="shared" si="1"/>
        <v>Sep-27P</v>
      </c>
      <c r="BL1" s="222" t="str">
        <f t="shared" si="1"/>
        <v>Oct-27P</v>
      </c>
      <c r="BM1" s="222" t="str">
        <f t="shared" si="1"/>
        <v>Nov-27P</v>
      </c>
      <c r="BN1" s="222" t="str">
        <f t="shared" si="1"/>
        <v>Dec-27P</v>
      </c>
      <c r="BO1" s="222" t="str">
        <f t="shared" si="1"/>
        <v>Jan-28P</v>
      </c>
      <c r="BP1" s="222" t="str">
        <f t="shared" si="1"/>
        <v>Feb-28P</v>
      </c>
      <c r="BQ1" s="222" t="str">
        <f t="shared" si="1"/>
        <v>Mar-28P</v>
      </c>
      <c r="BR1" s="222" t="str">
        <f t="shared" si="1"/>
        <v>Apr-28P</v>
      </c>
      <c r="BS1" s="222" t="str">
        <f t="shared" si="1"/>
        <v>May-28P</v>
      </c>
      <c r="BT1" s="222" t="str">
        <f t="shared" si="1"/>
        <v>Jun-28P</v>
      </c>
      <c r="BU1" s="222" t="str">
        <f t="shared" si="1"/>
        <v>Jul-28P</v>
      </c>
      <c r="BV1" s="222" t="str">
        <f t="shared" si="1"/>
        <v>Aug-28P</v>
      </c>
      <c r="BW1" s="222" t="str">
        <f t="shared" si="1"/>
        <v>Sep-28P</v>
      </c>
      <c r="BX1" s="222" t="str">
        <f t="shared" si="1"/>
        <v>Oct-28P</v>
      </c>
      <c r="BY1" s="222" t="str">
        <f t="shared" si="1"/>
        <v>Nov-28P</v>
      </c>
      <c r="BZ1" s="222" t="str">
        <f t="shared" si="1"/>
        <v>Dec-28P</v>
      </c>
      <c r="CA1" s="222" t="str">
        <f t="shared" si="1"/>
        <v>Jan-29P</v>
      </c>
      <c r="CB1" s="222" t="str">
        <f t="shared" si="1"/>
        <v>Feb-29P</v>
      </c>
      <c r="CC1" s="222" t="str">
        <f t="shared" si="1"/>
        <v>Mar-29P</v>
      </c>
      <c r="CD1" s="222" t="str">
        <f t="shared" si="1"/>
        <v>Apr-29P</v>
      </c>
      <c r="CE1" s="222" t="str">
        <f t="shared" si="1"/>
        <v>May-29P</v>
      </c>
      <c r="CF1" s="222" t="str">
        <f t="shared" ref="CF1:CL1" si="2">TEXT(CF2,"mmm-yy")&amp;"P"</f>
        <v>Jun-29P</v>
      </c>
      <c r="CG1" s="222" t="str">
        <f t="shared" si="2"/>
        <v>Jul-29P</v>
      </c>
      <c r="CH1" s="222" t="str">
        <f t="shared" si="2"/>
        <v>Aug-29P</v>
      </c>
      <c r="CI1" s="222" t="str">
        <f t="shared" si="2"/>
        <v>Sep-29P</v>
      </c>
      <c r="CJ1" s="222" t="str">
        <f t="shared" si="2"/>
        <v>Oct-29P</v>
      </c>
      <c r="CK1" s="222" t="str">
        <f t="shared" si="2"/>
        <v>Nov-29P</v>
      </c>
      <c r="CL1" s="222" t="str">
        <f t="shared" si="2"/>
        <v>Dec-29P</v>
      </c>
      <c r="CN1" t="s">
        <v>975</v>
      </c>
      <c r="CO1" t="s">
        <v>976</v>
      </c>
    </row>
    <row r="2" spans="1:93" outlineLevel="1" x14ac:dyDescent="0.4">
      <c r="J2">
        <f>K2-1</f>
        <v>2023</v>
      </c>
      <c r="K2">
        <f>YEAR($S$2)</f>
        <v>2024</v>
      </c>
      <c r="L2">
        <f>K2+1</f>
        <v>2025</v>
      </c>
      <c r="M2">
        <f t="shared" ref="M2:P2" si="3">L2+1</f>
        <v>2026</v>
      </c>
      <c r="N2">
        <f t="shared" si="3"/>
        <v>2027</v>
      </c>
      <c r="O2">
        <f t="shared" si="3"/>
        <v>2028</v>
      </c>
      <c r="P2">
        <f t="shared" si="3"/>
        <v>2029</v>
      </c>
      <c r="Q2"/>
      <c r="R2" s="311">
        <f>EOMONTH(S2,-1)</f>
        <v>45291</v>
      </c>
      <c r="S2" s="96">
        <v>45322</v>
      </c>
      <c r="T2" s="311">
        <f>EOMONTH(S2,1)</f>
        <v>45351</v>
      </c>
      <c r="U2" s="311">
        <f t="shared" ref="U2:CE2" si="4">EOMONTH(T2,1)</f>
        <v>45382</v>
      </c>
      <c r="V2" s="311">
        <f t="shared" si="4"/>
        <v>45412</v>
      </c>
      <c r="W2" s="311">
        <f t="shared" si="4"/>
        <v>45443</v>
      </c>
      <c r="X2" s="311">
        <f t="shared" si="4"/>
        <v>45473</v>
      </c>
      <c r="Y2" s="311">
        <f t="shared" si="4"/>
        <v>45504</v>
      </c>
      <c r="Z2" s="311">
        <f t="shared" si="4"/>
        <v>45535</v>
      </c>
      <c r="AA2" s="311">
        <f t="shared" si="4"/>
        <v>45565</v>
      </c>
      <c r="AB2" s="311">
        <f>EOMONTH(AA2,1)</f>
        <v>45596</v>
      </c>
      <c r="AC2" s="311">
        <f t="shared" si="4"/>
        <v>45626</v>
      </c>
      <c r="AD2" s="311">
        <f t="shared" si="4"/>
        <v>45657</v>
      </c>
      <c r="AE2" s="311">
        <f t="shared" si="4"/>
        <v>45688</v>
      </c>
      <c r="AF2" s="311">
        <f>EOMONTH(AE2,1)</f>
        <v>45716</v>
      </c>
      <c r="AG2" s="311">
        <f t="shared" si="4"/>
        <v>45747</v>
      </c>
      <c r="AH2" s="311">
        <f t="shared" si="4"/>
        <v>45777</v>
      </c>
      <c r="AI2" s="311">
        <f t="shared" si="4"/>
        <v>45808</v>
      </c>
      <c r="AJ2" s="311">
        <f t="shared" si="4"/>
        <v>45838</v>
      </c>
      <c r="AK2" s="311">
        <f t="shared" si="4"/>
        <v>45869</v>
      </c>
      <c r="AL2" s="311">
        <f t="shared" si="4"/>
        <v>45900</v>
      </c>
      <c r="AM2" s="311">
        <f t="shared" si="4"/>
        <v>45930</v>
      </c>
      <c r="AN2" s="311">
        <f t="shared" si="4"/>
        <v>45961</v>
      </c>
      <c r="AO2" s="311">
        <f t="shared" si="4"/>
        <v>45991</v>
      </c>
      <c r="AP2" s="311">
        <f t="shared" si="4"/>
        <v>46022</v>
      </c>
      <c r="AQ2" s="311">
        <f t="shared" si="4"/>
        <v>46053</v>
      </c>
      <c r="AR2" s="311">
        <f t="shared" si="4"/>
        <v>46081</v>
      </c>
      <c r="AS2" s="311">
        <f t="shared" si="4"/>
        <v>46112</v>
      </c>
      <c r="AT2" s="311">
        <f t="shared" si="4"/>
        <v>46142</v>
      </c>
      <c r="AU2" s="311">
        <f t="shared" si="4"/>
        <v>46173</v>
      </c>
      <c r="AV2" s="311">
        <f t="shared" si="4"/>
        <v>46203</v>
      </c>
      <c r="AW2" s="311">
        <f t="shared" si="4"/>
        <v>46234</v>
      </c>
      <c r="AX2" s="311">
        <f t="shared" si="4"/>
        <v>46265</v>
      </c>
      <c r="AY2" s="311">
        <f t="shared" si="4"/>
        <v>46295</v>
      </c>
      <c r="AZ2" s="311">
        <f t="shared" si="4"/>
        <v>46326</v>
      </c>
      <c r="BA2" s="311">
        <f t="shared" si="4"/>
        <v>46356</v>
      </c>
      <c r="BB2" s="311">
        <f t="shared" si="4"/>
        <v>46387</v>
      </c>
      <c r="BC2" s="311">
        <f t="shared" si="4"/>
        <v>46418</v>
      </c>
      <c r="BD2" s="311">
        <f t="shared" si="4"/>
        <v>46446</v>
      </c>
      <c r="BE2" s="311">
        <f t="shared" si="4"/>
        <v>46477</v>
      </c>
      <c r="BF2" s="311">
        <f t="shared" si="4"/>
        <v>46507</v>
      </c>
      <c r="BG2" s="311">
        <f t="shared" si="4"/>
        <v>46538</v>
      </c>
      <c r="BH2" s="311">
        <f t="shared" si="4"/>
        <v>46568</v>
      </c>
      <c r="BI2" s="311">
        <f t="shared" si="4"/>
        <v>46599</v>
      </c>
      <c r="BJ2" s="311">
        <f t="shared" si="4"/>
        <v>46630</v>
      </c>
      <c r="BK2" s="311">
        <f t="shared" si="4"/>
        <v>46660</v>
      </c>
      <c r="BL2" s="311">
        <f t="shared" si="4"/>
        <v>46691</v>
      </c>
      <c r="BM2" s="311">
        <f t="shared" si="4"/>
        <v>46721</v>
      </c>
      <c r="BN2" s="311">
        <f t="shared" si="4"/>
        <v>46752</v>
      </c>
      <c r="BO2" s="311">
        <f t="shared" si="4"/>
        <v>46783</v>
      </c>
      <c r="BP2" s="311">
        <f t="shared" si="4"/>
        <v>46812</v>
      </c>
      <c r="BQ2" s="311">
        <f t="shared" si="4"/>
        <v>46843</v>
      </c>
      <c r="BR2" s="311">
        <f t="shared" si="4"/>
        <v>46873</v>
      </c>
      <c r="BS2" s="311">
        <f t="shared" si="4"/>
        <v>46904</v>
      </c>
      <c r="BT2" s="311">
        <f t="shared" si="4"/>
        <v>46934</v>
      </c>
      <c r="BU2" s="311">
        <f t="shared" si="4"/>
        <v>46965</v>
      </c>
      <c r="BV2" s="311">
        <f t="shared" si="4"/>
        <v>46996</v>
      </c>
      <c r="BW2" s="311">
        <f t="shared" si="4"/>
        <v>47026</v>
      </c>
      <c r="BX2" s="311">
        <f t="shared" si="4"/>
        <v>47057</v>
      </c>
      <c r="BY2" s="311">
        <f t="shared" si="4"/>
        <v>47087</v>
      </c>
      <c r="BZ2" s="311">
        <f t="shared" si="4"/>
        <v>47118</v>
      </c>
      <c r="CA2" s="311">
        <f t="shared" si="4"/>
        <v>47149</v>
      </c>
      <c r="CB2" s="311">
        <f t="shared" si="4"/>
        <v>47177</v>
      </c>
      <c r="CC2" s="311">
        <f t="shared" si="4"/>
        <v>47208</v>
      </c>
      <c r="CD2" s="311">
        <f t="shared" si="4"/>
        <v>47238</v>
      </c>
      <c r="CE2" s="311">
        <f t="shared" si="4"/>
        <v>47269</v>
      </c>
      <c r="CF2" s="311">
        <f t="shared" ref="CF2:CL2" si="5">EOMONTH(CE2,1)</f>
        <v>47299</v>
      </c>
      <c r="CG2" s="311">
        <f t="shared" si="5"/>
        <v>47330</v>
      </c>
      <c r="CH2" s="311">
        <f t="shared" si="5"/>
        <v>47361</v>
      </c>
      <c r="CI2" s="311">
        <f t="shared" si="5"/>
        <v>47391</v>
      </c>
      <c r="CJ2" s="311">
        <f t="shared" si="5"/>
        <v>47422</v>
      </c>
      <c r="CK2" s="311">
        <f t="shared" si="5"/>
        <v>47452</v>
      </c>
      <c r="CL2" s="311">
        <f t="shared" si="5"/>
        <v>47483</v>
      </c>
    </row>
    <row r="3" spans="1:93" outlineLevel="1" x14ac:dyDescent="0.4">
      <c r="B3" s="12" t="s">
        <v>60</v>
      </c>
      <c r="H3" s="12"/>
      <c r="I3" s="12"/>
      <c r="J3" s="61"/>
      <c r="K3"/>
      <c r="L3"/>
      <c r="M3"/>
      <c r="N3"/>
      <c r="O3"/>
      <c r="P3" s="12"/>
      <c r="Q3" s="12"/>
      <c r="R3" s="313">
        <f>YEAR(R2)</f>
        <v>2023</v>
      </c>
      <c r="S3" s="313">
        <f>YEAR(S2)</f>
        <v>2024</v>
      </c>
      <c r="T3" s="313">
        <f t="shared" ref="T3:CE3" si="6">YEAR(T2)</f>
        <v>2024</v>
      </c>
      <c r="U3" s="313">
        <f t="shared" si="6"/>
        <v>2024</v>
      </c>
      <c r="V3" s="313">
        <f t="shared" si="6"/>
        <v>2024</v>
      </c>
      <c r="W3" s="313">
        <f t="shared" si="6"/>
        <v>2024</v>
      </c>
      <c r="X3" s="313">
        <f t="shared" si="6"/>
        <v>2024</v>
      </c>
      <c r="Y3" s="313">
        <f t="shared" si="6"/>
        <v>2024</v>
      </c>
      <c r="Z3" s="313">
        <f t="shared" si="6"/>
        <v>2024</v>
      </c>
      <c r="AA3" s="313">
        <f t="shared" si="6"/>
        <v>2024</v>
      </c>
      <c r="AB3" s="313">
        <f t="shared" si="6"/>
        <v>2024</v>
      </c>
      <c r="AC3" s="313">
        <f t="shared" si="6"/>
        <v>2024</v>
      </c>
      <c r="AD3" s="313">
        <f t="shared" si="6"/>
        <v>2024</v>
      </c>
      <c r="AE3" s="313">
        <f t="shared" si="6"/>
        <v>2025</v>
      </c>
      <c r="AF3" s="313">
        <f t="shared" si="6"/>
        <v>2025</v>
      </c>
      <c r="AG3" s="313">
        <f t="shared" si="6"/>
        <v>2025</v>
      </c>
      <c r="AH3" s="313">
        <f t="shared" si="6"/>
        <v>2025</v>
      </c>
      <c r="AI3" s="313">
        <f t="shared" si="6"/>
        <v>2025</v>
      </c>
      <c r="AJ3" s="313">
        <f t="shared" si="6"/>
        <v>2025</v>
      </c>
      <c r="AK3" s="313">
        <f t="shared" si="6"/>
        <v>2025</v>
      </c>
      <c r="AL3" s="313">
        <f t="shared" si="6"/>
        <v>2025</v>
      </c>
      <c r="AM3" s="313">
        <f t="shared" si="6"/>
        <v>2025</v>
      </c>
      <c r="AN3" s="313">
        <f t="shared" si="6"/>
        <v>2025</v>
      </c>
      <c r="AO3" s="313">
        <f t="shared" si="6"/>
        <v>2025</v>
      </c>
      <c r="AP3" s="313">
        <f t="shared" si="6"/>
        <v>2025</v>
      </c>
      <c r="AQ3" s="313">
        <f t="shared" si="6"/>
        <v>2026</v>
      </c>
      <c r="AR3" s="313">
        <f t="shared" si="6"/>
        <v>2026</v>
      </c>
      <c r="AS3" s="313">
        <f t="shared" si="6"/>
        <v>2026</v>
      </c>
      <c r="AT3" s="313">
        <f t="shared" si="6"/>
        <v>2026</v>
      </c>
      <c r="AU3" s="313">
        <f t="shared" si="6"/>
        <v>2026</v>
      </c>
      <c r="AV3" s="313">
        <f t="shared" si="6"/>
        <v>2026</v>
      </c>
      <c r="AW3" s="313">
        <f t="shared" si="6"/>
        <v>2026</v>
      </c>
      <c r="AX3" s="313">
        <f t="shared" si="6"/>
        <v>2026</v>
      </c>
      <c r="AY3" s="313">
        <f t="shared" si="6"/>
        <v>2026</v>
      </c>
      <c r="AZ3" s="313">
        <f t="shared" si="6"/>
        <v>2026</v>
      </c>
      <c r="BA3" s="313">
        <f t="shared" si="6"/>
        <v>2026</v>
      </c>
      <c r="BB3" s="313">
        <f t="shared" si="6"/>
        <v>2026</v>
      </c>
      <c r="BC3" s="313">
        <f t="shared" si="6"/>
        <v>2027</v>
      </c>
      <c r="BD3" s="313">
        <f t="shared" si="6"/>
        <v>2027</v>
      </c>
      <c r="BE3" s="313">
        <f t="shared" si="6"/>
        <v>2027</v>
      </c>
      <c r="BF3" s="313">
        <f t="shared" si="6"/>
        <v>2027</v>
      </c>
      <c r="BG3" s="313">
        <f t="shared" si="6"/>
        <v>2027</v>
      </c>
      <c r="BH3" s="313">
        <f t="shared" si="6"/>
        <v>2027</v>
      </c>
      <c r="BI3" s="313">
        <f t="shared" si="6"/>
        <v>2027</v>
      </c>
      <c r="BJ3" s="313">
        <f t="shared" si="6"/>
        <v>2027</v>
      </c>
      <c r="BK3" s="313">
        <f t="shared" si="6"/>
        <v>2027</v>
      </c>
      <c r="BL3" s="313">
        <f t="shared" si="6"/>
        <v>2027</v>
      </c>
      <c r="BM3" s="313">
        <f t="shared" si="6"/>
        <v>2027</v>
      </c>
      <c r="BN3" s="313">
        <f t="shared" si="6"/>
        <v>2027</v>
      </c>
      <c r="BO3" s="313">
        <f t="shared" si="6"/>
        <v>2028</v>
      </c>
      <c r="BP3" s="313">
        <f t="shared" si="6"/>
        <v>2028</v>
      </c>
      <c r="BQ3" s="313">
        <f t="shared" si="6"/>
        <v>2028</v>
      </c>
      <c r="BR3" s="313">
        <f t="shared" si="6"/>
        <v>2028</v>
      </c>
      <c r="BS3" s="313">
        <f t="shared" si="6"/>
        <v>2028</v>
      </c>
      <c r="BT3" s="313">
        <f t="shared" si="6"/>
        <v>2028</v>
      </c>
      <c r="BU3" s="313">
        <f t="shared" si="6"/>
        <v>2028</v>
      </c>
      <c r="BV3" s="313">
        <f t="shared" si="6"/>
        <v>2028</v>
      </c>
      <c r="BW3" s="313">
        <f t="shared" si="6"/>
        <v>2028</v>
      </c>
      <c r="BX3" s="313">
        <f t="shared" si="6"/>
        <v>2028</v>
      </c>
      <c r="BY3" s="313">
        <f t="shared" si="6"/>
        <v>2028</v>
      </c>
      <c r="BZ3" s="313">
        <f t="shared" si="6"/>
        <v>2028</v>
      </c>
      <c r="CA3" s="313">
        <f t="shared" si="6"/>
        <v>2029</v>
      </c>
      <c r="CB3" s="313">
        <f t="shared" si="6"/>
        <v>2029</v>
      </c>
      <c r="CC3" s="313">
        <f t="shared" si="6"/>
        <v>2029</v>
      </c>
      <c r="CD3" s="313">
        <f t="shared" si="6"/>
        <v>2029</v>
      </c>
      <c r="CE3" s="313">
        <f t="shared" si="6"/>
        <v>2029</v>
      </c>
      <c r="CF3" s="313">
        <f t="shared" ref="CF3:CL3" si="7">YEAR(CF2)</f>
        <v>2029</v>
      </c>
      <c r="CG3" s="313">
        <f t="shared" si="7"/>
        <v>2029</v>
      </c>
      <c r="CH3" s="313">
        <f t="shared" si="7"/>
        <v>2029</v>
      </c>
      <c r="CI3" s="313">
        <f t="shared" si="7"/>
        <v>2029</v>
      </c>
      <c r="CJ3" s="313">
        <f t="shared" si="7"/>
        <v>2029</v>
      </c>
      <c r="CK3" s="313">
        <f t="shared" si="7"/>
        <v>2029</v>
      </c>
      <c r="CL3" s="313">
        <f t="shared" si="7"/>
        <v>2029</v>
      </c>
    </row>
    <row r="4" spans="1:93" outlineLevel="1" x14ac:dyDescent="0.4">
      <c r="B4" s="12" t="s">
        <v>61</v>
      </c>
      <c r="H4" s="12"/>
      <c r="I4" s="12"/>
      <c r="J4" s="61"/>
      <c r="K4"/>
      <c r="L4"/>
      <c r="M4"/>
      <c r="N4" s="312">
        <v>0.25</v>
      </c>
      <c r="O4"/>
      <c r="P4" s="12"/>
      <c r="Q4" s="12"/>
      <c r="R4" s="313">
        <f>R3*(MONTH(R2)=12)</f>
        <v>2023</v>
      </c>
      <c r="S4" s="313">
        <f>S3*(MONTH(S2)=12)</f>
        <v>0</v>
      </c>
      <c r="T4" s="313">
        <f t="shared" ref="T4:CE4" si="8">T3*(MONTH(T2)=12)</f>
        <v>0</v>
      </c>
      <c r="U4" s="313">
        <f t="shared" si="8"/>
        <v>0</v>
      </c>
      <c r="V4" s="313">
        <f t="shared" si="8"/>
        <v>0</v>
      </c>
      <c r="W4" s="313">
        <f t="shared" si="8"/>
        <v>0</v>
      </c>
      <c r="X4" s="313">
        <f t="shared" si="8"/>
        <v>0</v>
      </c>
      <c r="Y4" s="313">
        <f t="shared" si="8"/>
        <v>0</v>
      </c>
      <c r="Z4" s="313">
        <f t="shared" si="8"/>
        <v>0</v>
      </c>
      <c r="AA4" s="313">
        <f t="shared" si="8"/>
        <v>0</v>
      </c>
      <c r="AB4" s="313">
        <f t="shared" si="8"/>
        <v>0</v>
      </c>
      <c r="AC4" s="313">
        <f t="shared" si="8"/>
        <v>0</v>
      </c>
      <c r="AD4" s="313">
        <f t="shared" si="8"/>
        <v>2024</v>
      </c>
      <c r="AE4" s="313">
        <f t="shared" si="8"/>
        <v>0</v>
      </c>
      <c r="AF4" s="313">
        <f t="shared" si="8"/>
        <v>0</v>
      </c>
      <c r="AG4" s="313">
        <f t="shared" si="8"/>
        <v>0</v>
      </c>
      <c r="AH4" s="313">
        <f t="shared" si="8"/>
        <v>0</v>
      </c>
      <c r="AI4" s="313">
        <f t="shared" si="8"/>
        <v>0</v>
      </c>
      <c r="AJ4" s="313">
        <f t="shared" si="8"/>
        <v>0</v>
      </c>
      <c r="AK4" s="313">
        <f t="shared" si="8"/>
        <v>0</v>
      </c>
      <c r="AL4" s="313">
        <f t="shared" si="8"/>
        <v>0</v>
      </c>
      <c r="AM4" s="313">
        <f t="shared" si="8"/>
        <v>0</v>
      </c>
      <c r="AN4" s="313">
        <f t="shared" si="8"/>
        <v>0</v>
      </c>
      <c r="AO4" s="313">
        <f t="shared" si="8"/>
        <v>0</v>
      </c>
      <c r="AP4" s="313">
        <f t="shared" si="8"/>
        <v>2025</v>
      </c>
      <c r="AQ4" s="313">
        <f t="shared" si="8"/>
        <v>0</v>
      </c>
      <c r="AR4" s="313">
        <f t="shared" si="8"/>
        <v>0</v>
      </c>
      <c r="AS4" s="313">
        <f t="shared" si="8"/>
        <v>0</v>
      </c>
      <c r="AT4" s="313">
        <f t="shared" si="8"/>
        <v>0</v>
      </c>
      <c r="AU4" s="313">
        <f t="shared" si="8"/>
        <v>0</v>
      </c>
      <c r="AV4" s="313">
        <f t="shared" si="8"/>
        <v>0</v>
      </c>
      <c r="AW4" s="313">
        <f t="shared" si="8"/>
        <v>0</v>
      </c>
      <c r="AX4" s="313">
        <f t="shared" si="8"/>
        <v>0</v>
      </c>
      <c r="AY4" s="313">
        <f t="shared" si="8"/>
        <v>0</v>
      </c>
      <c r="AZ4" s="313">
        <f t="shared" si="8"/>
        <v>0</v>
      </c>
      <c r="BA4" s="313">
        <f t="shared" si="8"/>
        <v>0</v>
      </c>
      <c r="BB4" s="313">
        <f t="shared" si="8"/>
        <v>2026</v>
      </c>
      <c r="BC4" s="313">
        <f t="shared" si="8"/>
        <v>0</v>
      </c>
      <c r="BD4" s="313">
        <f t="shared" si="8"/>
        <v>0</v>
      </c>
      <c r="BE4" s="313">
        <f t="shared" si="8"/>
        <v>0</v>
      </c>
      <c r="BF4" s="313">
        <f t="shared" si="8"/>
        <v>0</v>
      </c>
      <c r="BG4" s="313">
        <f t="shared" si="8"/>
        <v>0</v>
      </c>
      <c r="BH4" s="313">
        <f t="shared" si="8"/>
        <v>0</v>
      </c>
      <c r="BI4" s="313">
        <f t="shared" si="8"/>
        <v>0</v>
      </c>
      <c r="BJ4" s="313">
        <f t="shared" si="8"/>
        <v>0</v>
      </c>
      <c r="BK4" s="313">
        <f t="shared" si="8"/>
        <v>0</v>
      </c>
      <c r="BL4" s="313">
        <f t="shared" si="8"/>
        <v>0</v>
      </c>
      <c r="BM4" s="313">
        <f t="shared" si="8"/>
        <v>0</v>
      </c>
      <c r="BN4" s="313">
        <f t="shared" si="8"/>
        <v>2027</v>
      </c>
      <c r="BO4" s="313">
        <f t="shared" si="8"/>
        <v>0</v>
      </c>
      <c r="BP4" s="313">
        <f t="shared" si="8"/>
        <v>0</v>
      </c>
      <c r="BQ4" s="313">
        <f t="shared" si="8"/>
        <v>0</v>
      </c>
      <c r="BR4" s="313">
        <f t="shared" si="8"/>
        <v>0</v>
      </c>
      <c r="BS4" s="313">
        <f t="shared" si="8"/>
        <v>0</v>
      </c>
      <c r="BT4" s="313">
        <f t="shared" si="8"/>
        <v>0</v>
      </c>
      <c r="BU4" s="313">
        <f t="shared" si="8"/>
        <v>0</v>
      </c>
      <c r="BV4" s="313">
        <f t="shared" si="8"/>
        <v>0</v>
      </c>
      <c r="BW4" s="313">
        <f t="shared" si="8"/>
        <v>0</v>
      </c>
      <c r="BX4" s="313">
        <f t="shared" si="8"/>
        <v>0</v>
      </c>
      <c r="BY4" s="313">
        <f t="shared" si="8"/>
        <v>0</v>
      </c>
      <c r="BZ4" s="313">
        <f t="shared" si="8"/>
        <v>2028</v>
      </c>
      <c r="CA4" s="313">
        <f t="shared" si="8"/>
        <v>0</v>
      </c>
      <c r="CB4" s="313">
        <f t="shared" si="8"/>
        <v>0</v>
      </c>
      <c r="CC4" s="313">
        <f t="shared" si="8"/>
        <v>0</v>
      </c>
      <c r="CD4" s="313">
        <f t="shared" si="8"/>
        <v>0</v>
      </c>
      <c r="CE4" s="313">
        <f t="shared" si="8"/>
        <v>0</v>
      </c>
      <c r="CF4" s="313">
        <f t="shared" ref="CF4:CL4" si="9">CF3*(MONTH(CF2)=12)</f>
        <v>0</v>
      </c>
      <c r="CG4" s="313">
        <f t="shared" si="9"/>
        <v>0</v>
      </c>
      <c r="CH4" s="313">
        <f t="shared" si="9"/>
        <v>0</v>
      </c>
      <c r="CI4" s="313">
        <f t="shared" si="9"/>
        <v>0</v>
      </c>
      <c r="CJ4" s="313">
        <f t="shared" si="9"/>
        <v>0</v>
      </c>
      <c r="CK4" s="313">
        <f t="shared" si="9"/>
        <v>0</v>
      </c>
      <c r="CL4" s="313">
        <f t="shared" si="9"/>
        <v>2029</v>
      </c>
    </row>
    <row r="5" spans="1:93" outlineLevel="1" x14ac:dyDescent="0.4">
      <c r="B5" s="12" t="s">
        <v>586</v>
      </c>
      <c r="H5" s="12"/>
      <c r="I5" s="12"/>
      <c r="J5" s="61"/>
      <c r="K5"/>
      <c r="L5"/>
      <c r="M5"/>
      <c r="N5" t="e">
        <f>#REF!</f>
        <v>#REF!</v>
      </c>
      <c r="O5"/>
      <c r="P5" s="12"/>
      <c r="Q5" s="12"/>
      <c r="R5" s="14"/>
      <c r="S5" s="57">
        <v>1</v>
      </c>
      <c r="T5" s="57">
        <v>1</v>
      </c>
      <c r="U5" s="57">
        <v>1</v>
      </c>
      <c r="V5" s="57">
        <v>1</v>
      </c>
      <c r="W5" s="57">
        <v>1</v>
      </c>
      <c r="X5" s="57">
        <v>1</v>
      </c>
      <c r="Y5" s="57">
        <v>1</v>
      </c>
      <c r="Z5" s="57">
        <v>1</v>
      </c>
      <c r="AA5" s="57">
        <v>1</v>
      </c>
      <c r="AB5" s="57">
        <v>1</v>
      </c>
      <c r="AC5" s="57">
        <v>1</v>
      </c>
      <c r="AD5" s="57">
        <v>1</v>
      </c>
      <c r="AE5" s="34">
        <f t="shared" ref="AE5:CL5" si="10">S5+1</f>
        <v>2</v>
      </c>
      <c r="AF5" s="34">
        <f t="shared" si="10"/>
        <v>2</v>
      </c>
      <c r="AG5" s="34">
        <f t="shared" si="10"/>
        <v>2</v>
      </c>
      <c r="AH5" s="34">
        <f t="shared" si="10"/>
        <v>2</v>
      </c>
      <c r="AI5" s="34">
        <f t="shared" si="10"/>
        <v>2</v>
      </c>
      <c r="AJ5" s="34">
        <f t="shared" si="10"/>
        <v>2</v>
      </c>
      <c r="AK5" s="34">
        <f t="shared" si="10"/>
        <v>2</v>
      </c>
      <c r="AL5" s="34">
        <f t="shared" si="10"/>
        <v>2</v>
      </c>
      <c r="AM5" s="34">
        <f t="shared" si="10"/>
        <v>2</v>
      </c>
      <c r="AN5" s="34">
        <f t="shared" si="10"/>
        <v>2</v>
      </c>
      <c r="AO5" s="34">
        <f t="shared" si="10"/>
        <v>2</v>
      </c>
      <c r="AP5" s="34">
        <f t="shared" si="10"/>
        <v>2</v>
      </c>
      <c r="AQ5" s="34">
        <f t="shared" si="10"/>
        <v>3</v>
      </c>
      <c r="AR5" s="34">
        <f t="shared" si="10"/>
        <v>3</v>
      </c>
      <c r="AS5" s="34">
        <f t="shared" si="10"/>
        <v>3</v>
      </c>
      <c r="AT5" s="34">
        <f t="shared" si="10"/>
        <v>3</v>
      </c>
      <c r="AU5" s="34">
        <f t="shared" si="10"/>
        <v>3</v>
      </c>
      <c r="AV5" s="34">
        <f t="shared" si="10"/>
        <v>3</v>
      </c>
      <c r="AW5" s="34">
        <f t="shared" si="10"/>
        <v>3</v>
      </c>
      <c r="AX5" s="34">
        <f t="shared" si="10"/>
        <v>3</v>
      </c>
      <c r="AY5" s="34">
        <f t="shared" si="10"/>
        <v>3</v>
      </c>
      <c r="AZ5" s="34">
        <f t="shared" si="10"/>
        <v>3</v>
      </c>
      <c r="BA5" s="34">
        <f t="shared" si="10"/>
        <v>3</v>
      </c>
      <c r="BB5" s="34">
        <f t="shared" si="10"/>
        <v>3</v>
      </c>
      <c r="BC5" s="34">
        <f t="shared" si="10"/>
        <v>4</v>
      </c>
      <c r="BD5" s="34">
        <f t="shared" si="10"/>
        <v>4</v>
      </c>
      <c r="BE5" s="34">
        <f t="shared" si="10"/>
        <v>4</v>
      </c>
      <c r="BF5" s="34">
        <f t="shared" si="10"/>
        <v>4</v>
      </c>
      <c r="BG5" s="34">
        <f t="shared" si="10"/>
        <v>4</v>
      </c>
      <c r="BH5" s="34">
        <f t="shared" si="10"/>
        <v>4</v>
      </c>
      <c r="BI5" s="34">
        <f t="shared" si="10"/>
        <v>4</v>
      </c>
      <c r="BJ5" s="34">
        <f t="shared" si="10"/>
        <v>4</v>
      </c>
      <c r="BK5" s="34">
        <f t="shared" si="10"/>
        <v>4</v>
      </c>
      <c r="BL5" s="34">
        <f t="shared" si="10"/>
        <v>4</v>
      </c>
      <c r="BM5" s="34">
        <f t="shared" si="10"/>
        <v>4</v>
      </c>
      <c r="BN5" s="34">
        <f t="shared" si="10"/>
        <v>4</v>
      </c>
      <c r="BO5" s="34">
        <f t="shared" si="10"/>
        <v>5</v>
      </c>
      <c r="BP5" s="34">
        <f t="shared" si="10"/>
        <v>5</v>
      </c>
      <c r="BQ5" s="34">
        <f t="shared" si="10"/>
        <v>5</v>
      </c>
      <c r="BR5" s="34">
        <f t="shared" si="10"/>
        <v>5</v>
      </c>
      <c r="BS5" s="34">
        <f t="shared" si="10"/>
        <v>5</v>
      </c>
      <c r="BT5" s="34">
        <f t="shared" si="10"/>
        <v>5</v>
      </c>
      <c r="BU5" s="34">
        <f t="shared" si="10"/>
        <v>5</v>
      </c>
      <c r="BV5" s="34">
        <f t="shared" si="10"/>
        <v>5</v>
      </c>
      <c r="BW5" s="34">
        <f t="shared" si="10"/>
        <v>5</v>
      </c>
      <c r="BX5" s="34">
        <f t="shared" si="10"/>
        <v>5</v>
      </c>
      <c r="BY5" s="34">
        <f t="shared" si="10"/>
        <v>5</v>
      </c>
      <c r="BZ5" s="34">
        <f t="shared" si="10"/>
        <v>5</v>
      </c>
      <c r="CA5" s="34">
        <f t="shared" si="10"/>
        <v>6</v>
      </c>
      <c r="CB5" s="34">
        <f t="shared" si="10"/>
        <v>6</v>
      </c>
      <c r="CC5" s="34">
        <f t="shared" si="10"/>
        <v>6</v>
      </c>
      <c r="CD5" s="34">
        <f t="shared" si="10"/>
        <v>6</v>
      </c>
      <c r="CE5" s="34">
        <f t="shared" si="10"/>
        <v>6</v>
      </c>
      <c r="CF5" s="34">
        <f t="shared" si="10"/>
        <v>6</v>
      </c>
      <c r="CG5" s="34">
        <f t="shared" si="10"/>
        <v>6</v>
      </c>
      <c r="CH5" s="34">
        <f t="shared" si="10"/>
        <v>6</v>
      </c>
      <c r="CI5" s="34">
        <f t="shared" si="10"/>
        <v>6</v>
      </c>
      <c r="CJ5" s="34">
        <f t="shared" si="10"/>
        <v>6</v>
      </c>
      <c r="CK5" s="34">
        <f t="shared" si="10"/>
        <v>6</v>
      </c>
      <c r="CL5" s="34">
        <f t="shared" si="10"/>
        <v>6</v>
      </c>
    </row>
    <row r="6" spans="1:93" outlineLevel="1" x14ac:dyDescent="0.4">
      <c r="B6" s="12" t="s">
        <v>587</v>
      </c>
      <c r="H6" s="12"/>
      <c r="I6" s="12"/>
      <c r="J6" s="61"/>
      <c r="K6"/>
      <c r="L6"/>
      <c r="M6"/>
      <c r="N6">
        <v>100000</v>
      </c>
      <c r="O6"/>
      <c r="P6" s="12"/>
      <c r="Q6" s="12"/>
      <c r="R6" s="14"/>
      <c r="S6" s="34">
        <f t="shared" ref="S6:CD6" si="11">S5*(S5&lt;&gt;T5)</f>
        <v>0</v>
      </c>
      <c r="T6" s="34">
        <f t="shared" si="11"/>
        <v>0</v>
      </c>
      <c r="U6" s="34">
        <f t="shared" si="11"/>
        <v>0</v>
      </c>
      <c r="V6" s="34">
        <f t="shared" si="11"/>
        <v>0</v>
      </c>
      <c r="W6" s="34">
        <f t="shared" si="11"/>
        <v>0</v>
      </c>
      <c r="X6" s="34">
        <f t="shared" si="11"/>
        <v>0</v>
      </c>
      <c r="Y6" s="34">
        <f t="shared" si="11"/>
        <v>0</v>
      </c>
      <c r="Z6" s="34">
        <f t="shared" si="11"/>
        <v>0</v>
      </c>
      <c r="AA6" s="34">
        <f t="shared" si="11"/>
        <v>0</v>
      </c>
      <c r="AB6" s="34">
        <f t="shared" si="11"/>
        <v>0</v>
      </c>
      <c r="AC6" s="34">
        <f t="shared" si="11"/>
        <v>0</v>
      </c>
      <c r="AD6" s="34">
        <f t="shared" si="11"/>
        <v>1</v>
      </c>
      <c r="AE6" s="34">
        <f t="shared" si="11"/>
        <v>0</v>
      </c>
      <c r="AF6" s="34">
        <f t="shared" si="11"/>
        <v>0</v>
      </c>
      <c r="AG6" s="34">
        <f t="shared" si="11"/>
        <v>0</v>
      </c>
      <c r="AH6" s="34">
        <f t="shared" si="11"/>
        <v>0</v>
      </c>
      <c r="AI6" s="34">
        <f t="shared" si="11"/>
        <v>0</v>
      </c>
      <c r="AJ6" s="34">
        <f t="shared" si="11"/>
        <v>0</v>
      </c>
      <c r="AK6" s="34">
        <f t="shared" si="11"/>
        <v>0</v>
      </c>
      <c r="AL6" s="34">
        <f t="shared" si="11"/>
        <v>0</v>
      </c>
      <c r="AM6" s="34">
        <f t="shared" si="11"/>
        <v>0</v>
      </c>
      <c r="AN6" s="34">
        <f t="shared" si="11"/>
        <v>0</v>
      </c>
      <c r="AO6" s="34">
        <f t="shared" si="11"/>
        <v>0</v>
      </c>
      <c r="AP6" s="34">
        <f t="shared" si="11"/>
        <v>2</v>
      </c>
      <c r="AQ6" s="34">
        <f t="shared" si="11"/>
        <v>0</v>
      </c>
      <c r="AR6" s="34">
        <f t="shared" si="11"/>
        <v>0</v>
      </c>
      <c r="AS6" s="34">
        <f t="shared" si="11"/>
        <v>0</v>
      </c>
      <c r="AT6" s="34">
        <f t="shared" si="11"/>
        <v>0</v>
      </c>
      <c r="AU6" s="34">
        <f t="shared" si="11"/>
        <v>0</v>
      </c>
      <c r="AV6" s="34">
        <f t="shared" si="11"/>
        <v>0</v>
      </c>
      <c r="AW6" s="34">
        <f t="shared" si="11"/>
        <v>0</v>
      </c>
      <c r="AX6" s="34">
        <f t="shared" si="11"/>
        <v>0</v>
      </c>
      <c r="AY6" s="34">
        <f t="shared" si="11"/>
        <v>0</v>
      </c>
      <c r="AZ6" s="34">
        <f t="shared" si="11"/>
        <v>0</v>
      </c>
      <c r="BA6" s="34">
        <f t="shared" si="11"/>
        <v>0</v>
      </c>
      <c r="BB6" s="34">
        <f t="shared" si="11"/>
        <v>3</v>
      </c>
      <c r="BC6" s="34">
        <f t="shared" si="11"/>
        <v>0</v>
      </c>
      <c r="BD6" s="34">
        <f t="shared" si="11"/>
        <v>0</v>
      </c>
      <c r="BE6" s="34">
        <f t="shared" si="11"/>
        <v>0</v>
      </c>
      <c r="BF6" s="34">
        <f t="shared" si="11"/>
        <v>0</v>
      </c>
      <c r="BG6" s="34">
        <f t="shared" si="11"/>
        <v>0</v>
      </c>
      <c r="BH6" s="34">
        <f t="shared" si="11"/>
        <v>0</v>
      </c>
      <c r="BI6" s="34">
        <f t="shared" si="11"/>
        <v>0</v>
      </c>
      <c r="BJ6" s="34">
        <f t="shared" si="11"/>
        <v>0</v>
      </c>
      <c r="BK6" s="34">
        <f t="shared" si="11"/>
        <v>0</v>
      </c>
      <c r="BL6" s="34">
        <f t="shared" si="11"/>
        <v>0</v>
      </c>
      <c r="BM6" s="34">
        <f t="shared" si="11"/>
        <v>0</v>
      </c>
      <c r="BN6" s="34">
        <f t="shared" si="11"/>
        <v>4</v>
      </c>
      <c r="BO6" s="34">
        <f t="shared" si="11"/>
        <v>0</v>
      </c>
      <c r="BP6" s="34">
        <f t="shared" si="11"/>
        <v>0</v>
      </c>
      <c r="BQ6" s="34">
        <f t="shared" si="11"/>
        <v>0</v>
      </c>
      <c r="BR6" s="34">
        <f t="shared" si="11"/>
        <v>0</v>
      </c>
      <c r="BS6" s="34">
        <f t="shared" si="11"/>
        <v>0</v>
      </c>
      <c r="BT6" s="34">
        <f t="shared" si="11"/>
        <v>0</v>
      </c>
      <c r="BU6" s="34">
        <f t="shared" si="11"/>
        <v>0</v>
      </c>
      <c r="BV6" s="34">
        <f t="shared" si="11"/>
        <v>0</v>
      </c>
      <c r="BW6" s="34">
        <f t="shared" si="11"/>
        <v>0</v>
      </c>
      <c r="BX6" s="34">
        <f t="shared" si="11"/>
        <v>0</v>
      </c>
      <c r="BY6" s="34">
        <f t="shared" si="11"/>
        <v>0</v>
      </c>
      <c r="BZ6" s="34">
        <f t="shared" si="11"/>
        <v>5</v>
      </c>
      <c r="CA6" s="34">
        <f t="shared" si="11"/>
        <v>0</v>
      </c>
      <c r="CB6" s="34">
        <f t="shared" si="11"/>
        <v>0</v>
      </c>
      <c r="CC6" s="34">
        <f t="shared" si="11"/>
        <v>0</v>
      </c>
      <c r="CD6" s="34">
        <f t="shared" si="11"/>
        <v>0</v>
      </c>
      <c r="CE6" s="34">
        <f t="shared" ref="CE6:CK6" si="12">CE5*(CE5&lt;&gt;CF5)</f>
        <v>0</v>
      </c>
      <c r="CF6" s="34">
        <f t="shared" si="12"/>
        <v>0</v>
      </c>
      <c r="CG6" s="34">
        <f t="shared" si="12"/>
        <v>0</v>
      </c>
      <c r="CH6" s="34">
        <f t="shared" si="12"/>
        <v>0</v>
      </c>
      <c r="CI6" s="34">
        <f t="shared" si="12"/>
        <v>0</v>
      </c>
      <c r="CJ6" s="34">
        <f t="shared" si="12"/>
        <v>0</v>
      </c>
      <c r="CK6" s="34">
        <f t="shared" si="12"/>
        <v>0</v>
      </c>
      <c r="CL6" s="34" t="e">
        <f>CL5*(CL5&lt;&gt;#REF!)</f>
        <v>#REF!</v>
      </c>
    </row>
    <row r="7" spans="1:93" outlineLevel="1" x14ac:dyDescent="0.4">
      <c r="B7" s="12" t="s">
        <v>589</v>
      </c>
      <c r="H7" s="1"/>
      <c r="I7" s="1"/>
      <c r="J7" s="62"/>
      <c r="K7"/>
      <c r="L7"/>
      <c r="M7"/>
      <c r="N7"/>
      <c r="O7"/>
      <c r="P7" s="1"/>
      <c r="Q7" s="1"/>
      <c r="R7" s="314"/>
      <c r="S7" s="12">
        <f>MONTH(S2)</f>
        <v>1</v>
      </c>
      <c r="T7" s="12">
        <f t="shared" ref="T7:CD7" si="13">MONTH(T2)</f>
        <v>2</v>
      </c>
      <c r="U7" s="12">
        <f t="shared" si="13"/>
        <v>3</v>
      </c>
      <c r="V7" s="12">
        <f t="shared" si="13"/>
        <v>4</v>
      </c>
      <c r="W7" s="12">
        <f t="shared" si="13"/>
        <v>5</v>
      </c>
      <c r="X7" s="12">
        <f t="shared" si="13"/>
        <v>6</v>
      </c>
      <c r="Y7" s="12">
        <f t="shared" si="13"/>
        <v>7</v>
      </c>
      <c r="Z7" s="12">
        <f t="shared" si="13"/>
        <v>8</v>
      </c>
      <c r="AA7" s="12">
        <f t="shared" si="13"/>
        <v>9</v>
      </c>
      <c r="AB7" s="12">
        <f t="shared" si="13"/>
        <v>10</v>
      </c>
      <c r="AC7" s="12">
        <f t="shared" si="13"/>
        <v>11</v>
      </c>
      <c r="AD7" s="12">
        <f t="shared" si="13"/>
        <v>12</v>
      </c>
      <c r="AE7" s="12">
        <f t="shared" si="13"/>
        <v>1</v>
      </c>
      <c r="AF7" s="12">
        <f t="shared" si="13"/>
        <v>2</v>
      </c>
      <c r="AG7" s="12">
        <f t="shared" si="13"/>
        <v>3</v>
      </c>
      <c r="AH7" s="12">
        <f t="shared" si="13"/>
        <v>4</v>
      </c>
      <c r="AI7" s="12">
        <f t="shared" si="13"/>
        <v>5</v>
      </c>
      <c r="AJ7" s="12">
        <f t="shared" si="13"/>
        <v>6</v>
      </c>
      <c r="AK7" s="12">
        <f t="shared" si="13"/>
        <v>7</v>
      </c>
      <c r="AL7" s="12">
        <f t="shared" si="13"/>
        <v>8</v>
      </c>
      <c r="AM7" s="12">
        <f t="shared" si="13"/>
        <v>9</v>
      </c>
      <c r="AN7" s="12">
        <f t="shared" si="13"/>
        <v>10</v>
      </c>
      <c r="AO7" s="12">
        <f t="shared" si="13"/>
        <v>11</v>
      </c>
      <c r="AP7" s="12">
        <f t="shared" si="13"/>
        <v>12</v>
      </c>
      <c r="AQ7" s="12">
        <f t="shared" si="13"/>
        <v>1</v>
      </c>
      <c r="AR7" s="12">
        <f t="shared" si="13"/>
        <v>2</v>
      </c>
      <c r="AS7" s="12">
        <f t="shared" si="13"/>
        <v>3</v>
      </c>
      <c r="AT7" s="12">
        <f t="shared" si="13"/>
        <v>4</v>
      </c>
      <c r="AU7" s="12">
        <f t="shared" si="13"/>
        <v>5</v>
      </c>
      <c r="AV7" s="12">
        <f t="shared" si="13"/>
        <v>6</v>
      </c>
      <c r="AW7" s="12">
        <f t="shared" si="13"/>
        <v>7</v>
      </c>
      <c r="AX7" s="12">
        <f t="shared" si="13"/>
        <v>8</v>
      </c>
      <c r="AY7" s="12">
        <f t="shared" si="13"/>
        <v>9</v>
      </c>
      <c r="AZ7" s="12">
        <f t="shared" si="13"/>
        <v>10</v>
      </c>
      <c r="BA7" s="12">
        <f t="shared" si="13"/>
        <v>11</v>
      </c>
      <c r="BB7" s="12">
        <f t="shared" si="13"/>
        <v>12</v>
      </c>
      <c r="BC7" s="12">
        <f t="shared" si="13"/>
        <v>1</v>
      </c>
      <c r="BD7" s="12">
        <f t="shared" si="13"/>
        <v>2</v>
      </c>
      <c r="BE7" s="12">
        <f t="shared" si="13"/>
        <v>3</v>
      </c>
      <c r="BF7" s="12">
        <f t="shared" si="13"/>
        <v>4</v>
      </c>
      <c r="BG7" s="12">
        <f t="shared" si="13"/>
        <v>5</v>
      </c>
      <c r="BH7" s="12">
        <f t="shared" si="13"/>
        <v>6</v>
      </c>
      <c r="BI7" s="12">
        <f t="shared" si="13"/>
        <v>7</v>
      </c>
      <c r="BJ7" s="12">
        <f t="shared" si="13"/>
        <v>8</v>
      </c>
      <c r="BK7" s="12">
        <f t="shared" si="13"/>
        <v>9</v>
      </c>
      <c r="BL7" s="12">
        <f t="shared" si="13"/>
        <v>10</v>
      </c>
      <c r="BM7" s="12">
        <f t="shared" si="13"/>
        <v>11</v>
      </c>
      <c r="BN7" s="12">
        <f t="shared" si="13"/>
        <v>12</v>
      </c>
      <c r="BO7" s="12">
        <f t="shared" si="13"/>
        <v>1</v>
      </c>
      <c r="BP7" s="12">
        <f t="shared" si="13"/>
        <v>2</v>
      </c>
      <c r="BQ7" s="12">
        <f t="shared" si="13"/>
        <v>3</v>
      </c>
      <c r="BR7" s="12">
        <f t="shared" si="13"/>
        <v>4</v>
      </c>
      <c r="BS7" s="12">
        <f t="shared" si="13"/>
        <v>5</v>
      </c>
      <c r="BT7" s="12">
        <f t="shared" si="13"/>
        <v>6</v>
      </c>
      <c r="BU7" s="12">
        <f t="shared" si="13"/>
        <v>7</v>
      </c>
      <c r="BV7" s="12">
        <f t="shared" si="13"/>
        <v>8</v>
      </c>
      <c r="BW7" s="12">
        <f t="shared" si="13"/>
        <v>9</v>
      </c>
      <c r="BX7" s="12">
        <f t="shared" si="13"/>
        <v>10</v>
      </c>
      <c r="BY7" s="12">
        <f t="shared" si="13"/>
        <v>11</v>
      </c>
      <c r="BZ7" s="12">
        <f t="shared" si="13"/>
        <v>12</v>
      </c>
      <c r="CA7" s="12">
        <f t="shared" si="13"/>
        <v>1</v>
      </c>
      <c r="CB7" s="12">
        <f t="shared" si="13"/>
        <v>2</v>
      </c>
      <c r="CC7" s="12">
        <f t="shared" si="13"/>
        <v>3</v>
      </c>
      <c r="CD7" s="12">
        <f t="shared" si="13"/>
        <v>4</v>
      </c>
      <c r="CE7" s="12">
        <f t="shared" ref="CE7:CL7" si="14">MONTH(CE2)</f>
        <v>5</v>
      </c>
      <c r="CF7" s="12">
        <f t="shared" si="14"/>
        <v>6</v>
      </c>
      <c r="CG7" s="12">
        <f t="shared" si="14"/>
        <v>7</v>
      </c>
      <c r="CH7" s="12">
        <f t="shared" si="14"/>
        <v>8</v>
      </c>
      <c r="CI7" s="12">
        <f t="shared" si="14"/>
        <v>9</v>
      </c>
      <c r="CJ7" s="12">
        <f t="shared" si="14"/>
        <v>10</v>
      </c>
      <c r="CK7" s="12">
        <f t="shared" si="14"/>
        <v>11</v>
      </c>
      <c r="CL7" s="12">
        <f t="shared" si="14"/>
        <v>12</v>
      </c>
    </row>
    <row r="8" spans="1:93" outlineLevel="1" x14ac:dyDescent="0.4">
      <c r="B8" s="470" t="s">
        <v>588</v>
      </c>
      <c r="H8" s="60"/>
      <c r="I8" s="14">
        <v>1</v>
      </c>
      <c r="L8"/>
      <c r="M8"/>
      <c r="N8"/>
      <c r="O8"/>
      <c r="P8" s="60"/>
      <c r="Q8" s="60"/>
      <c r="R8" s="315"/>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c r="BV8" s="12"/>
      <c r="BW8" s="12"/>
      <c r="BX8" s="12"/>
      <c r="BY8" s="12"/>
      <c r="BZ8" s="12"/>
      <c r="CA8" s="12"/>
      <c r="CB8" s="12"/>
      <c r="CC8" s="12"/>
      <c r="CD8" s="12"/>
      <c r="CE8" s="12"/>
      <c r="CF8" s="12"/>
      <c r="CG8" s="12"/>
      <c r="CH8" s="12"/>
      <c r="CI8" s="12"/>
      <c r="CJ8" s="12"/>
      <c r="CK8" s="12"/>
      <c r="CL8" s="12"/>
    </row>
    <row r="9" spans="1:93" outlineLevel="1" x14ac:dyDescent="0.4">
      <c r="B9" s="12"/>
      <c r="H9" s="12"/>
      <c r="I9" s="12"/>
      <c r="J9" s="61"/>
      <c r="K9" s="12"/>
      <c r="M9" s="12"/>
      <c r="N9" s="12"/>
      <c r="O9" s="12"/>
      <c r="P9" s="12"/>
      <c r="Q9" s="12"/>
      <c r="R9" s="14"/>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row>
    <row r="10" spans="1:93" ht="11.05" customHeight="1" x14ac:dyDescent="0.4">
      <c r="J10"/>
      <c r="K10"/>
      <c r="L10"/>
      <c r="M10"/>
      <c r="N10"/>
      <c r="O10"/>
      <c r="P10"/>
      <c r="Q10"/>
      <c r="R10" s="163"/>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row>
    <row r="11" spans="1:93" x14ac:dyDescent="0.4">
      <c r="A11" t="s">
        <v>218</v>
      </c>
      <c r="B11" s="284" t="s">
        <v>341</v>
      </c>
      <c r="C11" s="283"/>
      <c r="D11" s="283"/>
      <c r="E11" s="283"/>
      <c r="F11" s="283"/>
      <c r="G11" s="283"/>
      <c r="H11" s="283"/>
      <c r="I11" s="283"/>
      <c r="J11" s="287"/>
      <c r="K11" s="287"/>
      <c r="L11" s="287"/>
      <c r="M11" s="287"/>
      <c r="N11" s="287"/>
      <c r="O11" s="287"/>
      <c r="P11" s="290"/>
      <c r="Q11" s="247"/>
      <c r="R11" s="289"/>
      <c r="S11" s="288"/>
      <c r="T11" s="288"/>
      <c r="U11" s="288"/>
      <c r="V11" s="288"/>
      <c r="W11" s="288"/>
      <c r="X11" s="288"/>
      <c r="Y11" s="288"/>
      <c r="Z11" s="288"/>
      <c r="AA11" s="288"/>
      <c r="AB11" s="288"/>
      <c r="AC11" s="288"/>
      <c r="AD11" s="288"/>
      <c r="AE11" s="288"/>
      <c r="AF11" s="288"/>
      <c r="AG11" s="288"/>
      <c r="AH11" s="288"/>
      <c r="AI11" s="288"/>
      <c r="AJ11" s="288"/>
      <c r="AK11" s="288"/>
      <c r="AL11" s="288"/>
      <c r="AM11" s="288"/>
      <c r="AN11" s="288"/>
      <c r="AO11" s="288"/>
      <c r="AP11" s="288"/>
      <c r="AQ11" s="288"/>
      <c r="AR11" s="288"/>
      <c r="AS11" s="288"/>
      <c r="AT11" s="288"/>
      <c r="AU11" s="288"/>
      <c r="AV11" s="288"/>
      <c r="AW11" s="288"/>
      <c r="AX11" s="288"/>
      <c r="AY11" s="288"/>
      <c r="AZ11" s="288"/>
      <c r="BA11" s="288"/>
      <c r="BB11" s="288"/>
      <c r="BC11" s="288"/>
      <c r="BD11" s="288"/>
      <c r="BE11" s="288"/>
      <c r="BF11" s="288"/>
      <c r="BG11" s="288"/>
      <c r="BH11" s="288"/>
      <c r="BI11" s="288"/>
      <c r="BJ11" s="288"/>
      <c r="BK11" s="288"/>
      <c r="BL11" s="288"/>
      <c r="BM11" s="288"/>
      <c r="BN11" s="288"/>
      <c r="BO11" s="288"/>
      <c r="BP11" s="288"/>
      <c r="BQ11" s="288"/>
      <c r="BR11" s="288"/>
      <c r="BS11" s="288"/>
      <c r="BT11" s="288"/>
      <c r="BU11" s="288"/>
      <c r="BV11" s="288"/>
      <c r="BW11" s="288"/>
      <c r="BX11" s="288"/>
      <c r="BY11" s="288"/>
      <c r="BZ11" s="288"/>
      <c r="CA11" s="288"/>
      <c r="CB11" s="288"/>
      <c r="CC11" s="288"/>
      <c r="CD11" s="288"/>
      <c r="CE11" s="288"/>
      <c r="CF11" s="288"/>
      <c r="CG11" s="288"/>
      <c r="CH11" s="288"/>
      <c r="CI11" s="288"/>
      <c r="CJ11" s="288"/>
      <c r="CK11" s="288"/>
      <c r="CL11" s="291"/>
    </row>
    <row r="12" spans="1:93" ht="11.05" customHeight="1" x14ac:dyDescent="0.4">
      <c r="B12" s="12" t="s">
        <v>341</v>
      </c>
      <c r="J12"/>
      <c r="K12"/>
      <c r="L12"/>
      <c r="M12"/>
      <c r="N12"/>
      <c r="O12"/>
      <c r="P12"/>
      <c r="Q12"/>
      <c r="R12" s="163"/>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row>
    <row r="13" spans="1:93" ht="11.05" customHeight="1" x14ac:dyDescent="0.4">
      <c r="I13" t="s">
        <v>937</v>
      </c>
      <c r="J13"/>
      <c r="K13"/>
      <c r="L13"/>
      <c r="M13"/>
      <c r="N13"/>
      <c r="O13"/>
      <c r="P13"/>
      <c r="Q13"/>
      <c r="R13" s="16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row>
    <row r="14" spans="1:93" x14ac:dyDescent="0.4">
      <c r="A14" t="s">
        <v>218</v>
      </c>
      <c r="B14" s="284" t="s">
        <v>204</v>
      </c>
      <c r="C14" s="283"/>
      <c r="D14" s="283"/>
      <c r="E14" s="283"/>
      <c r="F14" s="283"/>
      <c r="G14" s="283"/>
      <c r="H14" s="283"/>
      <c r="I14" s="283"/>
      <c r="J14" s="287"/>
      <c r="K14" s="287"/>
      <c r="L14" s="287"/>
      <c r="M14" s="287"/>
      <c r="N14" s="287"/>
      <c r="O14" s="287"/>
      <c r="P14" s="290"/>
      <c r="Q14" s="247"/>
      <c r="R14" s="289"/>
      <c r="S14" s="288"/>
      <c r="T14" s="288"/>
      <c r="U14" s="288"/>
      <c r="V14" s="288"/>
      <c r="W14" s="288"/>
      <c r="X14" s="288"/>
      <c r="Y14" s="288"/>
      <c r="Z14" s="288"/>
      <c r="AA14" s="288"/>
      <c r="AB14" s="288"/>
      <c r="AC14" s="288"/>
      <c r="AD14" s="288"/>
      <c r="AE14" s="288"/>
      <c r="AF14" s="288"/>
      <c r="AG14" s="288"/>
      <c r="AH14" s="288"/>
      <c r="AI14" s="288"/>
      <c r="AJ14" s="288"/>
      <c r="AK14" s="288"/>
      <c r="AL14" s="288"/>
      <c r="AM14" s="288"/>
      <c r="AN14" s="288"/>
      <c r="AO14" s="288"/>
      <c r="AP14" s="288"/>
      <c r="AQ14" s="288"/>
      <c r="AR14" s="288"/>
      <c r="AS14" s="288"/>
      <c r="AT14" s="288"/>
      <c r="AU14" s="288"/>
      <c r="AV14" s="288"/>
      <c r="AW14" s="288"/>
      <c r="AX14" s="288"/>
      <c r="AY14" s="288"/>
      <c r="AZ14" s="288"/>
      <c r="BA14" s="288"/>
      <c r="BB14" s="288"/>
      <c r="BC14" s="288"/>
      <c r="BD14" s="288"/>
      <c r="BE14" s="288"/>
      <c r="BF14" s="288"/>
      <c r="BG14" s="288"/>
      <c r="BH14" s="288"/>
      <c r="BI14" s="288"/>
      <c r="BJ14" s="288"/>
      <c r="BK14" s="288"/>
      <c r="BL14" s="288"/>
      <c r="BM14" s="288"/>
      <c r="BN14" s="288"/>
      <c r="BO14" s="288"/>
      <c r="BP14" s="288"/>
      <c r="BQ14" s="288"/>
      <c r="BR14" s="288"/>
      <c r="BS14" s="288"/>
      <c r="BT14" s="288"/>
      <c r="BU14" s="288"/>
      <c r="BV14" s="288"/>
      <c r="BW14" s="288"/>
      <c r="BX14" s="288"/>
      <c r="BY14" s="288"/>
      <c r="BZ14" s="288"/>
      <c r="CA14" s="288"/>
      <c r="CB14" s="288"/>
      <c r="CC14" s="288"/>
      <c r="CD14" s="288"/>
      <c r="CE14" s="288"/>
      <c r="CF14" s="288"/>
      <c r="CG14" s="288"/>
      <c r="CH14" s="288"/>
      <c r="CI14" s="288"/>
      <c r="CJ14" s="288"/>
      <c r="CK14" s="288"/>
      <c r="CL14" s="291"/>
    </row>
    <row r="15" spans="1:93" x14ac:dyDescent="0.4">
      <c r="B15" s="12" t="s">
        <v>241</v>
      </c>
      <c r="J15" s="61"/>
      <c r="K15" s="61"/>
      <c r="L15" s="61"/>
      <c r="M15" s="61"/>
      <c r="N15" s="61"/>
      <c r="O15" s="61"/>
      <c r="P15" s="61"/>
      <c r="Q15" s="61"/>
    </row>
    <row r="16" spans="1:93" s="471" customFormat="1" x14ac:dyDescent="0.4">
      <c r="B16" s="475" t="str">
        <f>IF('Revenue and DC'!B33="","",'Revenue and DC'!B33)</f>
        <v>Revenue - Health Plans</v>
      </c>
      <c r="C16" s="471" t="str">
        <f>IF('Revenue and DC'!C33="","",'Revenue and DC'!C33)</f>
        <v>IS: revenue</v>
      </c>
      <c r="D16" s="472" t="str">
        <f>IF('Revenue and DC'!D33="","",'Revenue and DC'!D33)</f>
        <v>SUBV-PV</v>
      </c>
      <c r="E16" s="471" t="str">
        <f>IF('Revenue and DC'!E33="","",'Revenue and DC'!E33)</f>
        <v/>
      </c>
      <c r="F16" s="471" t="str">
        <f>IF('Revenue and DC'!F33="","",'Revenue and DC'!F33)</f>
        <v/>
      </c>
      <c r="G16" s="471" t="str">
        <f>IF('Revenue and DC'!G33="","",'Revenue and DC'!G33)</f>
        <v/>
      </c>
      <c r="H16" s="471" t="str">
        <f>IF('Revenue and DC'!H33="","",'Revenue and DC'!H33)</f>
        <v/>
      </c>
      <c r="I16" s="477" t="str">
        <f>IF('Revenue and DC'!I33="","",'Revenue and DC'!I33)</f>
        <v/>
      </c>
      <c r="J16" s="477" t="str">
        <f>IF('Revenue and DC'!J33="","",'Revenue and DC'!J33)</f>
        <v/>
      </c>
      <c r="K16" s="476">
        <f ca="1">IF('Revenue and DC'!K33="","",'Revenue and DC'!K33)</f>
        <v>482207.0865245593</v>
      </c>
      <c r="L16" s="476">
        <f ca="1">IF('Revenue and DC'!L33="","",'Revenue and DC'!L33)</f>
        <v>1711536.871553245</v>
      </c>
      <c r="M16" s="476">
        <f ca="1">IF('Revenue and DC'!M33="","",'Revenue and DC'!M33)</f>
        <v>2993525.8564025173</v>
      </c>
      <c r="N16" s="476">
        <f ca="1">IF('Revenue and DC'!N33="","",'Revenue and DC'!N33)</f>
        <v>4297582.6200468969</v>
      </c>
      <c r="O16" s="476">
        <f ca="1">IF('Revenue and DC'!O33="","",'Revenue and DC'!O33)</f>
        <v>5613563.9305755198</v>
      </c>
      <c r="P16" s="476">
        <f ca="1">IF('Revenue and DC'!P33="","",'Revenue and DC'!P33)</f>
        <v>6935988.7903038543</v>
      </c>
      <c r="Q16" s="471" t="str">
        <f>IF('Revenue and DC'!Q33="","",'Revenue and DC'!Q33)</f>
        <v/>
      </c>
      <c r="R16" s="476" t="str">
        <f>IF('Revenue and DC'!R33="","",'Revenue and DC'!R33)</f>
        <v/>
      </c>
      <c r="S16" s="478">
        <f ca="1">IF('Revenue and DC'!S33="","",'Revenue and DC'!S33)</f>
        <v>0</v>
      </c>
      <c r="T16" s="478">
        <f ca="1">IF('Revenue and DC'!T33="","",'Revenue and DC'!T33)</f>
        <v>0</v>
      </c>
      <c r="U16" s="478">
        <f ca="1">IF('Revenue and DC'!U33="","",'Revenue and DC'!U33)</f>
        <v>5541.6666666666661</v>
      </c>
      <c r="V16" s="478">
        <f ca="1">IF('Revenue and DC'!V33="","",'Revenue and DC'!V33)</f>
        <v>16347.916666666662</v>
      </c>
      <c r="W16" s="478">
        <f ca="1">IF('Revenue and DC'!W33="","",'Revenue and DC'!W33)</f>
        <v>26613.854166666657</v>
      </c>
      <c r="X16" s="478">
        <f ca="1">IF('Revenue and DC'!X33="","",'Revenue and DC'!X33)</f>
        <v>36366.494791666657</v>
      </c>
      <c r="Y16" s="478">
        <f ca="1">IF('Revenue and DC'!Y33="","",'Revenue and DC'!Y33)</f>
        <v>45631.503385416654</v>
      </c>
      <c r="Z16" s="478">
        <f ca="1">IF('Revenue and DC'!Z33="","",'Revenue and DC'!Z33)</f>
        <v>54433.261549479146</v>
      </c>
      <c r="AA16" s="478">
        <f ca="1">IF('Revenue and DC'!AA33="","",'Revenue and DC'!AA33)</f>
        <v>62794.931805338514</v>
      </c>
      <c r="AB16" s="478">
        <f ca="1">IF('Revenue and DC'!AB33="","",'Revenue and DC'!AB33)</f>
        <v>70738.518548404929</v>
      </c>
      <c r="AC16" s="478">
        <f ca="1">IF('Revenue and DC'!AC33="","",'Revenue and DC'!AC33)</f>
        <v>78284.925954318009</v>
      </c>
      <c r="AD16" s="478">
        <f ca="1">IF('Revenue and DC'!AD33="","",'Revenue and DC'!AD33)</f>
        <v>85454.012989935422</v>
      </c>
      <c r="AE16" s="478">
        <f ca="1">IF('Revenue and DC'!AE33="","",'Revenue and DC'!AE33)</f>
        <v>92264.645673772</v>
      </c>
      <c r="AF16" s="478">
        <f ca="1">IF('Revenue and DC'!AF33="","",'Revenue and DC'!AF33)</f>
        <v>98734.746723416727</v>
      </c>
      <c r="AG16" s="478">
        <f ca="1">IF('Revenue and DC'!AG33="","",'Revenue and DC'!AG33)</f>
        <v>107652.17605391254</v>
      </c>
      <c r="AH16" s="478">
        <f ca="1">IF('Revenue and DC'!AH33="","",'Revenue and DC'!AH33)</f>
        <v>118894.56725121691</v>
      </c>
      <c r="AI16" s="478">
        <f ca="1">IF('Revenue and DC'!AI33="","",'Revenue and DC'!AI33)</f>
        <v>129574.83888865607</v>
      </c>
      <c r="AJ16" s="478">
        <f ca="1">IF('Revenue and DC'!AJ33="","",'Revenue and DC'!AJ33)</f>
        <v>139721.09694422325</v>
      </c>
      <c r="AK16" s="478">
        <f ca="1">IF('Revenue and DC'!AK33="","",'Revenue and DC'!AK33)</f>
        <v>149360.0420970121</v>
      </c>
      <c r="AL16" s="478">
        <f ca="1">IF('Revenue and DC'!AL33="","",'Revenue and DC'!AL33)</f>
        <v>158517.03999216147</v>
      </c>
      <c r="AM16" s="478">
        <f ca="1">IF('Revenue and DC'!AM33="","",'Revenue and DC'!AM33)</f>
        <v>167216.1879925534</v>
      </c>
      <c r="AN16" s="478">
        <f ca="1">IF('Revenue and DC'!AN33="","",'Revenue and DC'!AN33)</f>
        <v>175480.3785929257</v>
      </c>
      <c r="AO16" s="478">
        <f ca="1">IF('Revenue and DC'!AO33="","",'Revenue and DC'!AO33)</f>
        <v>183331.35966327944</v>
      </c>
      <c r="AP16" s="478">
        <f ca="1">IF('Revenue and DC'!AP33="","",'Revenue and DC'!AP33)</f>
        <v>190789.79168011545</v>
      </c>
      <c r="AQ16" s="478">
        <f ca="1">IF('Revenue and DC'!AQ33="","",'Revenue and DC'!AQ33)</f>
        <v>197875.30209610972</v>
      </c>
      <c r="AR16" s="478">
        <f ca="1">IF('Revenue and DC'!AR33="","",'Revenue and DC'!AR33)</f>
        <v>204606.53699130422</v>
      </c>
      <c r="AS16" s="478">
        <f ca="1">IF('Revenue and DC'!AS33="","",'Revenue and DC'!AS33)</f>
        <v>213772.04347507234</v>
      </c>
      <c r="AT16" s="478">
        <f ca="1">IF('Revenue and DC'!AT33="","",'Revenue and DC'!AT33)</f>
        <v>225250.10796798539</v>
      </c>
      <c r="AU16" s="478">
        <f ca="1">IF('Revenue and DC'!AU33="","",'Revenue and DC'!AU33)</f>
        <v>236154.26923625279</v>
      </c>
      <c r="AV16" s="478">
        <f ca="1">IF('Revenue and DC'!AV33="","",'Revenue and DC'!AV33)</f>
        <v>246513.2224411068</v>
      </c>
      <c r="AW16" s="478">
        <f ca="1">IF('Revenue and DC'!AW33="","",'Revenue and DC'!AW33)</f>
        <v>256354.22798571808</v>
      </c>
      <c r="AX16" s="478">
        <f ca="1">IF('Revenue and DC'!AX33="","",'Revenue and DC'!AX33)</f>
        <v>265703.18325309886</v>
      </c>
      <c r="AY16" s="478">
        <f ca="1">IF('Revenue and DC'!AY33="","",'Revenue and DC'!AY33)</f>
        <v>274584.6907571106</v>
      </c>
      <c r="AZ16" s="478">
        <f ca="1">IF('Revenue and DC'!AZ33="","",'Revenue and DC'!AZ33)</f>
        <v>283022.12288592168</v>
      </c>
      <c r="BA16" s="478">
        <f ca="1">IF('Revenue and DC'!BA33="","",'Revenue and DC'!BA33)</f>
        <v>291037.68340829224</v>
      </c>
      <c r="BB16" s="478">
        <f ca="1">IF('Revenue and DC'!BB33="","",'Revenue and DC'!BB33)</f>
        <v>298652.46590454434</v>
      </c>
      <c r="BC16" s="478">
        <f ca="1">IF('Revenue and DC'!BC33="","",'Revenue and DC'!BC33)</f>
        <v>305886.50927598373</v>
      </c>
      <c r="BD16" s="478">
        <f ca="1">IF('Revenue and DC'!BD33="","",'Revenue and DC'!BD33)</f>
        <v>312758.85047885124</v>
      </c>
      <c r="BE16" s="478">
        <f ca="1">IF('Revenue and DC'!BE33="","",'Revenue and DC'!BE33)</f>
        <v>322058.40795490873</v>
      </c>
      <c r="BF16" s="478">
        <f ca="1">IF('Revenue and DC'!BF33="","",'Revenue and DC'!BF33)</f>
        <v>333663.8208904966</v>
      </c>
      <c r="BG16" s="478">
        <f ca="1">IF('Revenue and DC'!BG33="","",'Revenue and DC'!BG33)</f>
        <v>344688.96317930508</v>
      </c>
      <c r="BH16" s="478">
        <f ca="1">IF('Revenue and DC'!BH33="","",'Revenue and DC'!BH33)</f>
        <v>355162.84835367318</v>
      </c>
      <c r="BI16" s="478">
        <f ca="1">IF('Revenue and DC'!BI33="","",'Revenue and DC'!BI33)</f>
        <v>365113.03926932288</v>
      </c>
      <c r="BJ16" s="478">
        <f ca="1">IF('Revenue and DC'!BJ33="","",'Revenue and DC'!BJ33)</f>
        <v>374565.72063919</v>
      </c>
      <c r="BK16" s="478">
        <f ca="1">IF('Revenue and DC'!BK33="","",'Revenue and DC'!BK33)</f>
        <v>383545.76794056379</v>
      </c>
      <c r="BL16" s="478">
        <f ca="1">IF('Revenue and DC'!BL33="","",'Revenue and DC'!BL33)</f>
        <v>392076.81287686888</v>
      </c>
      <c r="BM16" s="478">
        <f ca="1">IF('Revenue and DC'!BM33="","",'Revenue and DC'!BM33)</f>
        <v>400181.30556635873</v>
      </c>
      <c r="BN16" s="478">
        <f ca="1">IF('Revenue and DC'!BN33="","",'Revenue and DC'!BN33)</f>
        <v>407880.57362137409</v>
      </c>
      <c r="BO16" s="478">
        <f ca="1">IF('Revenue and DC'!BO33="","",'Revenue and DC'!BO33)</f>
        <v>415194.87827363872</v>
      </c>
      <c r="BP16" s="478">
        <f ca="1">IF('Revenue and DC'!BP33="","",'Revenue and DC'!BP33)</f>
        <v>422143.46769329009</v>
      </c>
      <c r="BQ16" s="478">
        <f ca="1">IF('Revenue and DC'!BQ33="","",'Revenue and DC'!BQ33)</f>
        <v>431515.4609752922</v>
      </c>
      <c r="BR16" s="478">
        <f ca="1">IF('Revenue and DC'!BR33="","",'Revenue and DC'!BR33)</f>
        <v>443189.68792652764</v>
      </c>
      <c r="BS16" s="478">
        <f ca="1">IF('Revenue and DC'!BS33="","",'Revenue and DC'!BS33)</f>
        <v>454280.20353020116</v>
      </c>
      <c r="BT16" s="478">
        <f ca="1">IF('Revenue and DC'!BT33="","",'Revenue and DC'!BT33)</f>
        <v>464816.19335369108</v>
      </c>
      <c r="BU16" s="478">
        <f ca="1">IF('Revenue and DC'!BU33="","",'Revenue and DC'!BU33)</f>
        <v>474825.38368600659</v>
      </c>
      <c r="BV16" s="478">
        <f ca="1">IF('Revenue and DC'!BV33="","",'Revenue and DC'!BV33)</f>
        <v>484334.11450170627</v>
      </c>
      <c r="BW16" s="478">
        <f ca="1">IF('Revenue and DC'!BW33="","",'Revenue and DC'!BW33)</f>
        <v>493367.40877662087</v>
      </c>
      <c r="BX16" s="478">
        <f ca="1">IF('Revenue and DC'!BX33="","",'Revenue and DC'!BX33)</f>
        <v>501949.03833778983</v>
      </c>
      <c r="BY16" s="478">
        <f ca="1">IF('Revenue and DC'!BY33="","",'Revenue and DC'!BY33)</f>
        <v>510101.5864209003</v>
      </c>
      <c r="BZ16" s="478">
        <f ca="1">IF('Revenue and DC'!BZ33="","",'Revenue and DC'!BZ33)</f>
        <v>517846.50709985528</v>
      </c>
      <c r="CA16" s="478">
        <f ca="1">IF('Revenue and DC'!CA33="","",'Revenue and DC'!CA33)</f>
        <v>525204.18174486258</v>
      </c>
      <c r="CB16" s="478">
        <f ca="1">IF('Revenue and DC'!CB33="","",'Revenue and DC'!CB33)</f>
        <v>532193.97265761939</v>
      </c>
      <c r="CC16" s="478">
        <f ca="1">IF('Revenue and DC'!CC33="","",'Revenue and DC'!CC33)</f>
        <v>541605.10735807184</v>
      </c>
      <c r="CD16" s="478">
        <f ca="1">IF('Revenue and DC'!CD33="","",'Revenue and DC'!CD33)</f>
        <v>553316.51865683496</v>
      </c>
      <c r="CE16" s="478">
        <f ca="1">IF('Revenue and DC'!CE33="","",'Revenue and DC'!CE33)</f>
        <v>564442.35939065996</v>
      </c>
      <c r="CF16" s="478">
        <f ca="1">IF('Revenue and DC'!CF33="","",'Revenue and DC'!CF33)</f>
        <v>575011.9080877935</v>
      </c>
      <c r="CG16" s="478">
        <f ca="1">IF('Revenue and DC'!CG33="","",'Revenue and DC'!CG33)</f>
        <v>585052.97935007059</v>
      </c>
      <c r="CH16" s="478">
        <f ca="1">IF('Revenue and DC'!CH33="","",'Revenue and DC'!CH33)</f>
        <v>594591.99704923376</v>
      </c>
      <c r="CI16" s="478">
        <f ca="1">IF('Revenue and DC'!CI33="","",'Revenue and DC'!CI33)</f>
        <v>603654.06386343879</v>
      </c>
      <c r="CJ16" s="478">
        <f ca="1">IF('Revenue and DC'!CJ33="","",'Revenue and DC'!CJ33)</f>
        <v>612263.02733693342</v>
      </c>
      <c r="CK16" s="478">
        <f ca="1">IF('Revenue and DC'!CK33="","",'Revenue and DC'!CK33)</f>
        <v>620441.54263675341</v>
      </c>
      <c r="CL16" s="478">
        <f ca="1">IF('Revenue and DC'!CL33="","",'Revenue and DC'!CL33)</f>
        <v>628211.13217158243</v>
      </c>
    </row>
    <row r="17" spans="2:90" s="471" customFormat="1" x14ac:dyDescent="0.4">
      <c r="B17" s="475" t="str">
        <f>IF('Revenue and DC'!B43="","",'Revenue and DC'!B43)</f>
        <v>Implementation Fee - Health Plans</v>
      </c>
      <c r="C17" s="471" t="str">
        <f>IF('Revenue and DC'!C43="","",'Revenue and DC'!C43)</f>
        <v>IS: revenue</v>
      </c>
      <c r="D17" s="471" t="str">
        <f>IF('Revenue and DC'!D43="","",'Revenue and DC'!D43)</f>
        <v>SETUPFEE-S</v>
      </c>
      <c r="E17" s="471" t="str">
        <f>IF('Revenue and DC'!E43="","",'Revenue and DC'!E43)</f>
        <v/>
      </c>
      <c r="F17" s="471" t="str">
        <f>IF('Revenue and DC'!F43="","",'Revenue and DC'!F43)</f>
        <v/>
      </c>
      <c r="G17" s="471" t="str">
        <f>IF('Revenue and DC'!G43="","",'Revenue and DC'!G43)</f>
        <v/>
      </c>
      <c r="H17" s="471" t="str">
        <f>IF('Revenue and DC'!H43="","",'Revenue and DC'!H43)</f>
        <v/>
      </c>
      <c r="I17" s="477" t="str">
        <f>IF('Revenue and DC'!I43="","",'Revenue and DC'!I43)</f>
        <v/>
      </c>
      <c r="J17" s="477" t="str">
        <f>IF('Revenue and DC'!J43="","",'Revenue and DC'!J43)</f>
        <v/>
      </c>
      <c r="K17" s="476">
        <f ca="1">IF('Revenue and DC'!K43="","",'Revenue and DC'!K43)</f>
        <v>116.66666666666663</v>
      </c>
      <c r="L17" s="476">
        <f ca="1">IF('Revenue and DC'!L43="","",'Revenue and DC'!L43)</f>
        <v>198.33333333333331</v>
      </c>
      <c r="M17" s="476">
        <f ca="1">IF('Revenue and DC'!M43="","",'Revenue and DC'!M43)</f>
        <v>268.3333333333332</v>
      </c>
      <c r="N17" s="476">
        <f ca="1">IF('Revenue and DC'!N43="","",'Revenue and DC'!N43)</f>
        <v>338.33333333333331</v>
      </c>
      <c r="O17" s="476">
        <f ca="1">IF('Revenue and DC'!O43="","",'Revenue and DC'!O43)</f>
        <v>408.33333333333331</v>
      </c>
      <c r="P17" s="476">
        <f ca="1">IF('Revenue and DC'!P43="","",'Revenue and DC'!P43)</f>
        <v>478.3333333333332</v>
      </c>
      <c r="Q17" s="471" t="str">
        <f>IF('Revenue and DC'!Q43="","",'Revenue and DC'!Q43)</f>
        <v/>
      </c>
      <c r="R17" s="476" t="str">
        <f>IF('Revenue and DC'!R43="","",'Revenue and DC'!R43)</f>
        <v/>
      </c>
      <c r="S17" s="478">
        <f ca="1">IF('Revenue and DC'!S43="","",'Revenue and DC'!S43)</f>
        <v>0</v>
      </c>
      <c r="T17" s="478">
        <f ca="1">IF('Revenue and DC'!T43="","",'Revenue and DC'!T43)</f>
        <v>0</v>
      </c>
      <c r="U17" s="478">
        <f ca="1">IF('Revenue and DC'!U43="","",'Revenue and DC'!U43)</f>
        <v>11.666666666666664</v>
      </c>
      <c r="V17" s="478">
        <f ca="1">IF('Revenue and DC'!V43="","",'Revenue and DC'!V43)</f>
        <v>11.666666666666664</v>
      </c>
      <c r="W17" s="478">
        <f ca="1">IF('Revenue and DC'!W43="","",'Revenue and DC'!W43)</f>
        <v>11.666666666666664</v>
      </c>
      <c r="X17" s="478">
        <f ca="1">IF('Revenue and DC'!X43="","",'Revenue and DC'!X43)</f>
        <v>11.666666666666664</v>
      </c>
      <c r="Y17" s="478">
        <f ca="1">IF('Revenue and DC'!Y43="","",'Revenue and DC'!Y43)</f>
        <v>11.666666666666664</v>
      </c>
      <c r="Z17" s="478">
        <f ca="1">IF('Revenue and DC'!Z43="","",'Revenue and DC'!Z43)</f>
        <v>11.666666666666664</v>
      </c>
      <c r="AA17" s="478">
        <f ca="1">IF('Revenue and DC'!AA43="","",'Revenue and DC'!AA43)</f>
        <v>11.666666666666664</v>
      </c>
      <c r="AB17" s="478">
        <f ca="1">IF('Revenue and DC'!AB43="","",'Revenue and DC'!AB43)</f>
        <v>11.666666666666664</v>
      </c>
      <c r="AC17" s="478">
        <f ca="1">IF('Revenue and DC'!AC43="","",'Revenue and DC'!AC43)</f>
        <v>11.666666666666664</v>
      </c>
      <c r="AD17" s="478">
        <f ca="1">IF('Revenue and DC'!AD43="","",'Revenue and DC'!AD43)</f>
        <v>11.666666666666664</v>
      </c>
      <c r="AE17" s="478">
        <f ca="1">IF('Revenue and DC'!AE43="","",'Revenue and DC'!AE43)</f>
        <v>11.666666666666664</v>
      </c>
      <c r="AF17" s="478">
        <f ca="1">IF('Revenue and DC'!AF43="","",'Revenue and DC'!AF43)</f>
        <v>11.666666666666664</v>
      </c>
      <c r="AG17" s="478">
        <f ca="1">IF('Revenue and DC'!AG43="","",'Revenue and DC'!AG43)</f>
        <v>17.5</v>
      </c>
      <c r="AH17" s="478">
        <f ca="1">IF('Revenue and DC'!AH43="","",'Revenue and DC'!AH43)</f>
        <v>17.5</v>
      </c>
      <c r="AI17" s="478">
        <f ca="1">IF('Revenue and DC'!AI43="","",'Revenue and DC'!AI43)</f>
        <v>17.5</v>
      </c>
      <c r="AJ17" s="478">
        <f ca="1">IF('Revenue and DC'!AJ43="","",'Revenue and DC'!AJ43)</f>
        <v>17.5</v>
      </c>
      <c r="AK17" s="478">
        <f ca="1">IF('Revenue and DC'!AK43="","",'Revenue and DC'!AK43)</f>
        <v>17.5</v>
      </c>
      <c r="AL17" s="478">
        <f ca="1">IF('Revenue and DC'!AL43="","",'Revenue and DC'!AL43)</f>
        <v>17.5</v>
      </c>
      <c r="AM17" s="478">
        <f ca="1">IF('Revenue and DC'!AM43="","",'Revenue and DC'!AM43)</f>
        <v>17.5</v>
      </c>
      <c r="AN17" s="478">
        <f ca="1">IF('Revenue and DC'!AN43="","",'Revenue and DC'!AN43)</f>
        <v>17.5</v>
      </c>
      <c r="AO17" s="478">
        <f ca="1">IF('Revenue and DC'!AO43="","",'Revenue and DC'!AO43)</f>
        <v>17.5</v>
      </c>
      <c r="AP17" s="478">
        <f ca="1">IF('Revenue and DC'!AP43="","",'Revenue and DC'!AP43)</f>
        <v>17.5</v>
      </c>
      <c r="AQ17" s="478">
        <f ca="1">IF('Revenue and DC'!AQ43="","",'Revenue and DC'!AQ43)</f>
        <v>17.5</v>
      </c>
      <c r="AR17" s="478">
        <f ca="1">IF('Revenue and DC'!AR43="","",'Revenue and DC'!AR43)</f>
        <v>17.5</v>
      </c>
      <c r="AS17" s="478">
        <f ca="1">IF('Revenue and DC'!AS43="","",'Revenue and DC'!AS43)</f>
        <v>23.333333333333329</v>
      </c>
      <c r="AT17" s="478">
        <f ca="1">IF('Revenue and DC'!AT43="","",'Revenue and DC'!AT43)</f>
        <v>23.333333333333329</v>
      </c>
      <c r="AU17" s="478">
        <f ca="1">IF('Revenue and DC'!AU43="","",'Revenue and DC'!AU43)</f>
        <v>23.333333333333329</v>
      </c>
      <c r="AV17" s="478">
        <f ca="1">IF('Revenue and DC'!AV43="","",'Revenue and DC'!AV43)</f>
        <v>23.333333333333329</v>
      </c>
      <c r="AW17" s="478">
        <f ca="1">IF('Revenue and DC'!AW43="","",'Revenue and DC'!AW43)</f>
        <v>23.333333333333329</v>
      </c>
      <c r="AX17" s="478">
        <f ca="1">IF('Revenue and DC'!AX43="","",'Revenue and DC'!AX43)</f>
        <v>23.333333333333329</v>
      </c>
      <c r="AY17" s="478">
        <f ca="1">IF('Revenue and DC'!AY43="","",'Revenue and DC'!AY43)</f>
        <v>23.333333333333329</v>
      </c>
      <c r="AZ17" s="478">
        <f ca="1">IF('Revenue and DC'!AZ43="","",'Revenue and DC'!AZ43)</f>
        <v>23.333333333333329</v>
      </c>
      <c r="BA17" s="478">
        <f ca="1">IF('Revenue and DC'!BA43="","",'Revenue and DC'!BA43)</f>
        <v>23.333333333333329</v>
      </c>
      <c r="BB17" s="478">
        <f ca="1">IF('Revenue and DC'!BB43="","",'Revenue and DC'!BB43)</f>
        <v>23.333333333333329</v>
      </c>
      <c r="BC17" s="478">
        <f ca="1">IF('Revenue and DC'!BC43="","",'Revenue and DC'!BC43)</f>
        <v>23.333333333333329</v>
      </c>
      <c r="BD17" s="478">
        <f ca="1">IF('Revenue and DC'!BD43="","",'Revenue and DC'!BD43)</f>
        <v>23.333333333333329</v>
      </c>
      <c r="BE17" s="478">
        <f ca="1">IF('Revenue and DC'!BE43="","",'Revenue and DC'!BE43)</f>
        <v>29.166666666666661</v>
      </c>
      <c r="BF17" s="478">
        <f ca="1">IF('Revenue and DC'!BF43="","",'Revenue and DC'!BF43)</f>
        <v>29.166666666666661</v>
      </c>
      <c r="BG17" s="478">
        <f ca="1">IF('Revenue and DC'!BG43="","",'Revenue and DC'!BG43)</f>
        <v>29.166666666666661</v>
      </c>
      <c r="BH17" s="478">
        <f ca="1">IF('Revenue and DC'!BH43="","",'Revenue and DC'!BH43)</f>
        <v>29.166666666666661</v>
      </c>
      <c r="BI17" s="478">
        <f ca="1">IF('Revenue and DC'!BI43="","",'Revenue and DC'!BI43)</f>
        <v>29.166666666666661</v>
      </c>
      <c r="BJ17" s="478">
        <f ca="1">IF('Revenue and DC'!BJ43="","",'Revenue and DC'!BJ43)</f>
        <v>29.166666666666661</v>
      </c>
      <c r="BK17" s="478">
        <f ca="1">IF('Revenue and DC'!BK43="","",'Revenue and DC'!BK43)</f>
        <v>29.166666666666661</v>
      </c>
      <c r="BL17" s="478">
        <f ca="1">IF('Revenue and DC'!BL43="","",'Revenue and DC'!BL43)</f>
        <v>29.166666666666661</v>
      </c>
      <c r="BM17" s="478">
        <f ca="1">IF('Revenue and DC'!BM43="","",'Revenue and DC'!BM43)</f>
        <v>29.166666666666661</v>
      </c>
      <c r="BN17" s="478">
        <f ca="1">IF('Revenue and DC'!BN43="","",'Revenue and DC'!BN43)</f>
        <v>29.166666666666661</v>
      </c>
      <c r="BO17" s="478">
        <f ca="1">IF('Revenue and DC'!BO43="","",'Revenue and DC'!BO43)</f>
        <v>29.166666666666661</v>
      </c>
      <c r="BP17" s="478">
        <f ca="1">IF('Revenue and DC'!BP43="","",'Revenue and DC'!BP43)</f>
        <v>29.166666666666661</v>
      </c>
      <c r="BQ17" s="478">
        <f ca="1">IF('Revenue and DC'!BQ43="","",'Revenue and DC'!BQ43)</f>
        <v>35</v>
      </c>
      <c r="BR17" s="478">
        <f ca="1">IF('Revenue and DC'!BR43="","",'Revenue and DC'!BR43)</f>
        <v>35</v>
      </c>
      <c r="BS17" s="478">
        <f ca="1">IF('Revenue and DC'!BS43="","",'Revenue and DC'!BS43)</f>
        <v>35</v>
      </c>
      <c r="BT17" s="478">
        <f ca="1">IF('Revenue and DC'!BT43="","",'Revenue and DC'!BT43)</f>
        <v>35</v>
      </c>
      <c r="BU17" s="478">
        <f ca="1">IF('Revenue and DC'!BU43="","",'Revenue and DC'!BU43)</f>
        <v>35</v>
      </c>
      <c r="BV17" s="478">
        <f ca="1">IF('Revenue and DC'!BV43="","",'Revenue and DC'!BV43)</f>
        <v>35</v>
      </c>
      <c r="BW17" s="478">
        <f ca="1">IF('Revenue and DC'!BW43="","",'Revenue and DC'!BW43)</f>
        <v>35</v>
      </c>
      <c r="BX17" s="478">
        <f ca="1">IF('Revenue and DC'!BX43="","",'Revenue and DC'!BX43)</f>
        <v>35</v>
      </c>
      <c r="BY17" s="478">
        <f ca="1">IF('Revenue and DC'!BY43="","",'Revenue and DC'!BY43)</f>
        <v>35</v>
      </c>
      <c r="BZ17" s="478">
        <f ca="1">IF('Revenue and DC'!BZ43="","",'Revenue and DC'!BZ43)</f>
        <v>35</v>
      </c>
      <c r="CA17" s="478">
        <f ca="1">IF('Revenue and DC'!CA43="","",'Revenue and DC'!CA43)</f>
        <v>35</v>
      </c>
      <c r="CB17" s="478">
        <f ca="1">IF('Revenue and DC'!CB43="","",'Revenue and DC'!CB43)</f>
        <v>35</v>
      </c>
      <c r="CC17" s="478">
        <f ca="1">IF('Revenue and DC'!CC43="","",'Revenue and DC'!CC43)</f>
        <v>40.833333333333329</v>
      </c>
      <c r="CD17" s="478">
        <f ca="1">IF('Revenue and DC'!CD43="","",'Revenue and DC'!CD43)</f>
        <v>40.833333333333329</v>
      </c>
      <c r="CE17" s="478">
        <f ca="1">IF('Revenue and DC'!CE43="","",'Revenue and DC'!CE43)</f>
        <v>40.833333333333329</v>
      </c>
      <c r="CF17" s="478">
        <f ca="1">IF('Revenue and DC'!CF43="","",'Revenue and DC'!CF43)</f>
        <v>40.833333333333329</v>
      </c>
      <c r="CG17" s="478">
        <f ca="1">IF('Revenue and DC'!CG43="","",'Revenue and DC'!CG43)</f>
        <v>40.833333333333329</v>
      </c>
      <c r="CH17" s="478">
        <f ca="1">IF('Revenue and DC'!CH43="","",'Revenue and DC'!CH43)</f>
        <v>40.833333333333329</v>
      </c>
      <c r="CI17" s="478">
        <f ca="1">IF('Revenue and DC'!CI43="","",'Revenue and DC'!CI43)</f>
        <v>40.833333333333329</v>
      </c>
      <c r="CJ17" s="478">
        <f ca="1">IF('Revenue and DC'!CJ43="","",'Revenue and DC'!CJ43)</f>
        <v>40.833333333333329</v>
      </c>
      <c r="CK17" s="478">
        <f ca="1">IF('Revenue and DC'!CK43="","",'Revenue and DC'!CK43)</f>
        <v>40.833333333333329</v>
      </c>
      <c r="CL17" s="478">
        <f ca="1">IF('Revenue and DC'!CL43="","",'Revenue and DC'!CL43)</f>
        <v>40.833333333333329</v>
      </c>
    </row>
    <row r="18" spans="2:90" s="471" customFormat="1" x14ac:dyDescent="0.4">
      <c r="B18" s="475" t="str">
        <f>IF('Revenue and DC'!B57="","",'Revenue and DC'!B57)</f>
        <v>Revenue - Performance</v>
      </c>
      <c r="C18" s="471" t="str">
        <f>IF('Revenue and DC'!C57="","",'Revenue and DC'!C57)</f>
        <v>IS: revenue</v>
      </c>
      <c r="D18" s="471" t="str">
        <f>IF('Revenue and DC'!D57="","",'Revenue and DC'!D57)</f>
        <v>SUB-S</v>
      </c>
      <c r="E18" s="471" t="str">
        <f>IF('Revenue and DC'!E57="","",'Revenue and DC'!E57)</f>
        <v/>
      </c>
      <c r="F18" s="471" t="str">
        <f>IF('Revenue and DC'!F57="","",'Revenue and DC'!F57)</f>
        <v/>
      </c>
      <c r="G18" s="471" t="str">
        <f>IF('Revenue and DC'!G57="","",'Revenue and DC'!G57)</f>
        <v/>
      </c>
      <c r="H18" s="471" t="str">
        <f>IF('Revenue and DC'!H57="","",'Revenue and DC'!H57)</f>
        <v/>
      </c>
      <c r="I18" s="477" t="str">
        <f>IF('Revenue and DC'!I57="","",'Revenue and DC'!I57)</f>
        <v/>
      </c>
      <c r="J18" s="477" t="str">
        <f>IF('Revenue and DC'!J57="","",'Revenue and DC'!J57)</f>
        <v/>
      </c>
      <c r="K18" s="476">
        <f ca="1">IF('Revenue and DC'!K57="","",'Revenue and DC'!K57)</f>
        <v>3192560.7775984034</v>
      </c>
      <c r="L18" s="476">
        <f ca="1">IF('Revenue and DC'!L57="","",'Revenue and DC'!L57)</f>
        <v>27980725.575618908</v>
      </c>
      <c r="M18" s="476">
        <f ca="1">IF('Revenue and DC'!M57="","",'Revenue and DC'!M57)</f>
        <v>81563033.686953366</v>
      </c>
      <c r="N18" s="476">
        <f ca="1">IF('Revenue and DC'!N57="","",'Revenue and DC'!N57)</f>
        <v>164651730.59392905</v>
      </c>
      <c r="O18" s="476">
        <f ca="1">IF('Revenue and DC'!O57="","",'Revenue and DC'!O57)</f>
        <v>277622623.03884351</v>
      </c>
      <c r="P18" s="476">
        <f ca="1">IF('Revenue and DC'!P57="","",'Revenue and DC'!P57)</f>
        <v>420678781.98590881</v>
      </c>
      <c r="Q18" s="471" t="str">
        <f>IF('Revenue and DC'!Q57="","",'Revenue and DC'!Q57)</f>
        <v/>
      </c>
      <c r="R18" s="476" t="str">
        <f>IF('Revenue and DC'!R57="","",'Revenue and DC'!R57)</f>
        <v/>
      </c>
      <c r="S18" s="478">
        <f ca="1">IF('Revenue and DC'!S57="","",'Revenue and DC'!S57)</f>
        <v>0</v>
      </c>
      <c r="T18" s="478">
        <f ca="1">IF('Revenue and DC'!T57="","",'Revenue and DC'!T57)</f>
        <v>0</v>
      </c>
      <c r="U18" s="478">
        <f ca="1">IF('Revenue and DC'!U57="","",'Revenue and DC'!U57)</f>
        <v>5264.5833333333321</v>
      </c>
      <c r="V18" s="478">
        <f ca="1">IF('Revenue and DC'!V57="","",'Revenue and DC'!V57)</f>
        <v>26059.687499999993</v>
      </c>
      <c r="W18" s="478">
        <f ca="1">IF('Revenue and DC'!W57="","",'Revenue and DC'!W57)</f>
        <v>66873.369791666642</v>
      </c>
      <c r="X18" s="478">
        <f ca="1">IF('Revenue and DC'!X57="","",'Revenue and DC'!X57)</f>
        <v>126704.7013020833</v>
      </c>
      <c r="Y18" s="478">
        <f ca="1">IF('Revenue and DC'!Y57="","",'Revenue and DC'!Y57)</f>
        <v>204602.79957031246</v>
      </c>
      <c r="Z18" s="478">
        <f ca="1">IF('Revenue and DC'!Z57="","",'Revenue and DC'!Z57)</f>
        <v>299664.32625846344</v>
      </c>
      <c r="AA18" s="478">
        <f ca="1">IF('Revenue and DC'!AA57="","",'Revenue and DC'!AA57)</f>
        <v>411031.1099455402</v>
      </c>
      <c r="AB18" s="478">
        <f ca="1">IF('Revenue and DC'!AB57="","",'Revenue and DC'!AB57)</f>
        <v>537887.88778159651</v>
      </c>
      <c r="AC18" s="478">
        <f ca="1">IF('Revenue and DC'!AC57="","",'Revenue and DC'!AC57)</f>
        <v>679460.16005918337</v>
      </c>
      <c r="AD18" s="478">
        <f ca="1">IF('Revenue and DC'!AD57="","",'Revenue and DC'!AD57)</f>
        <v>835012.15205622429</v>
      </c>
      <c r="AE18" s="478">
        <f ca="1">IF('Revenue and DC'!AE57="","",'Revenue and DC'!AE57)</f>
        <v>1003844.8777867464</v>
      </c>
      <c r="AF18" s="478">
        <f ca="1">IF('Revenue and DC'!AF57="","",'Revenue and DC'!AF57)</f>
        <v>1185294.3005640756</v>
      </c>
      <c r="AG18" s="478">
        <f ca="1">IF('Revenue and DC'!AG57="","",'Revenue and DC'!AG57)</f>
        <v>1381361.8772025383</v>
      </c>
      <c r="AH18" s="478">
        <f ca="1">IF('Revenue and DC'!AH57="","",'Revenue and DC'!AH57)</f>
        <v>1596581.2833424117</v>
      </c>
      <c r="AI18" s="478">
        <f ca="1">IF('Revenue and DC'!AI57="","",'Revenue and DC'!AI57)</f>
        <v>1832627.2191752908</v>
      </c>
      <c r="AJ18" s="478">
        <f ca="1">IF('Revenue and DC'!AJ57="","",'Revenue and DC'!AJ57)</f>
        <v>2088458.358216526</v>
      </c>
      <c r="AK18" s="478">
        <f ca="1">IF('Revenue and DC'!AK57="","",'Revenue and DC'!AK57)</f>
        <v>2363085.4403056996</v>
      </c>
      <c r="AL18" s="478">
        <f ca="1">IF('Revenue and DC'!AL57="","",'Revenue and DC'!AL57)</f>
        <v>2655568.6682904144</v>
      </c>
      <c r="AM18" s="478">
        <f ca="1">IF('Revenue and DC'!AM57="","",'Revenue and DC'!AM57)</f>
        <v>2965015.2348758937</v>
      </c>
      <c r="AN18" s="478">
        <f ca="1">IF('Revenue and DC'!AN57="","",'Revenue and DC'!AN57)</f>
        <v>3290576.973132099</v>
      </c>
      <c r="AO18" s="478">
        <f ca="1">IF('Revenue and DC'!AO57="","",'Revenue and DC'!AO57)</f>
        <v>3631448.1244754931</v>
      </c>
      <c r="AP18" s="478">
        <f ca="1">IF('Revenue and DC'!AP57="","",'Revenue and DC'!AP57)</f>
        <v>3986863.2182517182</v>
      </c>
      <c r="AQ18" s="478">
        <f ca="1">IF('Revenue and DC'!AQ57="","",'Revenue and DC'!AQ57)</f>
        <v>4356095.0573391328</v>
      </c>
      <c r="AR18" s="478">
        <f ca="1">IF('Revenue and DC'!AR57="","",'Revenue and DC'!AR57)</f>
        <v>4738452.8044721754</v>
      </c>
      <c r="AS18" s="478">
        <f ca="1">IF('Revenue and DC'!AS57="","",'Revenue and DC'!AS57)</f>
        <v>5135912.4559152331</v>
      </c>
      <c r="AT18" s="478">
        <f ca="1">IF('Revenue and DC'!AT57="","",'Revenue and DC'!AT57)</f>
        <v>5552983.4997861376</v>
      </c>
      <c r="AU18" s="478">
        <f ca="1">IF('Revenue and DC'!AU57="","",'Revenue and DC'!AU57)</f>
        <v>5991317.6581301643</v>
      </c>
      <c r="AV18" s="478">
        <f ca="1">IF('Revenue and DC'!AV57="","",'Revenue and DC'!AV57)</f>
        <v>6449851.7752236556</v>
      </c>
      <c r="AW18" s="478">
        <f ca="1">IF('Revenue and DC'!AW57="","",'Revenue and DC'!AW57)</f>
        <v>6927575.8531291392</v>
      </c>
      <c r="AX18" s="478">
        <f ca="1">IF('Revenue and DC'!AX57="","",'Revenue and DC'!AX57)</f>
        <v>7423530.3938060161</v>
      </c>
      <c r="AY18" s="478">
        <f ca="1">IF('Revenue and DC'!AY57="","",'Revenue and DC'!AY57)</f>
        <v>7936803.8741157148</v>
      </c>
      <c r="AZ18" s="478">
        <f ca="1">IF('Revenue and DC'!AZ57="","",'Revenue and DC'!AZ57)</f>
        <v>8466530.3470765948</v>
      </c>
      <c r="BA18" s="478">
        <f ca="1">IF('Revenue and DC'!BA57="","",'Revenue and DC'!BA57)</f>
        <v>9011887.1630560979</v>
      </c>
      <c r="BB18" s="478">
        <f ca="1">IF('Revenue and DC'!BB57="","",'Revenue and DC'!BB57)</f>
        <v>9572092.804903293</v>
      </c>
      <c r="BC18" s="478">
        <f ca="1">IF('Revenue and DC'!BC57="","",'Revenue and DC'!BC57)</f>
        <v>10146404.831324795</v>
      </c>
      <c r="BD18" s="478">
        <f ca="1">IF('Revenue and DC'!BD57="","",'Revenue and DC'!BD57)</f>
        <v>10734117.923091888</v>
      </c>
      <c r="BE18" s="478">
        <f ca="1">IF('Revenue and DC'!BE57="","",'Revenue and DC'!BE57)</f>
        <v>11337194.318603959</v>
      </c>
      <c r="BF18" s="478">
        <f ca="1">IF('Revenue and DC'!BF57="","",'Revenue and DC'!BF57)</f>
        <v>11960130.436007094</v>
      </c>
      <c r="BG18" s="478">
        <f ca="1">IF('Revenue and DC'!BG57="","",'Revenue and DC'!BG57)</f>
        <v>12604565.580873406</v>
      </c>
      <c r="BH18" s="478">
        <f ca="1">IF('Revenue and DC'!BH57="","",'Revenue and DC'!BH57)</f>
        <v>13269424.801829737</v>
      </c>
      <c r="BI18" s="478">
        <f ca="1">IF('Revenue and DC'!BI57="","",'Revenue and DC'!BI57)</f>
        <v>13953686.895071583</v>
      </c>
      <c r="BJ18" s="478">
        <f ca="1">IF('Revenue and DC'!BJ57="","",'Revenue and DC'!BJ57)</f>
        <v>14656381.716984669</v>
      </c>
      <c r="BK18" s="478">
        <f ca="1">IF('Revenue and DC'!BK57="","",'Revenue and DC'!BK57)</f>
        <v>15376587.631135436</v>
      </c>
      <c r="BL18" s="478">
        <f ca="1">IF('Revenue and DC'!BL57="","",'Revenue and DC'!BL57)</f>
        <v>16113429.082911998</v>
      </c>
      <c r="BM18" s="478">
        <f ca="1">IF('Revenue and DC'!BM57="","",'Revenue and DC'!BM57)</f>
        <v>16866074.295433063</v>
      </c>
      <c r="BN18" s="478">
        <f ca="1">IF('Revenue and DC'!BN57="","",'Revenue and DC'!BN57)</f>
        <v>17633733.080661409</v>
      </c>
      <c r="BO18" s="478">
        <f ca="1">IF('Revenue and DC'!BO57="","",'Revenue and DC'!BO57)</f>
        <v>18415654.759961672</v>
      </c>
      <c r="BP18" s="478">
        <f ca="1">IF('Revenue and DC'!BP57="","",'Revenue and DC'!BP57)</f>
        <v>19211126.188630253</v>
      </c>
      <c r="BQ18" s="478">
        <f ca="1">IF('Revenue and DC'!BQ57="","",'Revenue and DC'!BQ57)</f>
        <v>20022102.170865409</v>
      </c>
      <c r="BR18" s="478">
        <f ca="1">IF('Revenue and DC'!BR57="","",'Revenue and DC'!BR57)</f>
        <v>20853072.06232214</v>
      </c>
      <c r="BS18" s="478">
        <f ca="1">IF('Revenue and DC'!BS57="","",'Revenue and DC'!BS57)</f>
        <v>21705668.459206033</v>
      </c>
      <c r="BT18" s="478">
        <f ca="1">IF('Revenue and DC'!BT57="","",'Revenue and DC'!BT57)</f>
        <v>22578810.036245733</v>
      </c>
      <c r="BU18" s="478">
        <f ca="1">IF('Revenue and DC'!BU57="","",'Revenue and DC'!BU57)</f>
        <v>23471469.534433447</v>
      </c>
      <c r="BV18" s="478">
        <f ca="1">IF('Revenue and DC'!BV57="","",'Revenue and DC'!BV57)</f>
        <v>24382671.057711773</v>
      </c>
      <c r="BW18" s="478">
        <f ca="1">IF('Revenue and DC'!BW57="","",'Revenue and DC'!BW57)</f>
        <v>25311487.504826184</v>
      </c>
      <c r="BX18" s="478">
        <f ca="1">IF('Revenue and DC'!BX57="","",'Revenue and DC'!BX57)</f>
        <v>26257038.129584871</v>
      </c>
      <c r="BY18" s="478">
        <f ca="1">IF('Revenue and DC'!BY57="","",'Revenue and DC'!BY57)</f>
        <v>27218486.223105632</v>
      </c>
      <c r="BZ18" s="478">
        <f ca="1">IF('Revenue and DC'!BZ57="","",'Revenue and DC'!BZ57)</f>
        <v>28195036.91195035</v>
      </c>
      <c r="CA18" s="478">
        <f ca="1">IF('Revenue and DC'!CA57="","",'Revenue and DC'!CA57)</f>
        <v>29185935.066352829</v>
      </c>
      <c r="CB18" s="478">
        <f ca="1">IF('Revenue and DC'!CB57="","",'Revenue and DC'!CB57)</f>
        <v>30190463.313035183</v>
      </c>
      <c r="CC18" s="478">
        <f ca="1">IF('Revenue and DC'!CC57="","",'Revenue and DC'!CC57)</f>
        <v>31210572.439050093</v>
      </c>
      <c r="CD18" s="478">
        <f ca="1">IF('Revenue and DC'!CD57="","",'Revenue and DC'!CD57)</f>
        <v>32250747.983764257</v>
      </c>
      <c r="CE18" s="478">
        <f ca="1">IF('Revenue and DC'!CE57="","",'Revenue and DC'!CE57)</f>
        <v>33312618.917909376</v>
      </c>
      <c r="CF18" s="478">
        <f ca="1">IF('Revenue and DC'!CF57="","",'Revenue and DC'!CF57)</f>
        <v>34395100.472013906</v>
      </c>
      <c r="CG18" s="478">
        <f ca="1">IF('Revenue and DC'!CG57="","",'Revenue and DC'!CG57)</f>
        <v>35497162.11507988</v>
      </c>
      <c r="CH18" s="478">
        <f ca="1">IF('Revenue and DC'!CH57="","",'Revenue and DC'!CH57)</f>
        <v>36617824.84265922</v>
      </c>
      <c r="CI18" s="478">
        <f ca="1">IF('Revenue and DC'!CI57="","",'Revenue and DC'!CI57)</f>
        <v>37756158.600526258</v>
      </c>
      <c r="CJ18" s="478">
        <f ca="1">IF('Revenue and DC'!CJ57="","",'Revenue and DC'!CJ57)</f>
        <v>38911279.837166607</v>
      </c>
      <c r="CK18" s="478">
        <f ca="1">IF('Revenue and DC'!CK57="","",'Revenue and DC'!CK57)</f>
        <v>40082349.178641617</v>
      </c>
      <c r="CL18" s="478">
        <f ca="1">IF('Revenue and DC'!CL57="","",'Revenue and DC'!CL57)</f>
        <v>41268569.219709538</v>
      </c>
    </row>
    <row r="19" spans="2:90" x14ac:dyDescent="0.4">
      <c r="B19" s="27" t="s">
        <v>1067</v>
      </c>
      <c r="I19" t="s">
        <v>198</v>
      </c>
      <c r="J19" s="28"/>
      <c r="K19" s="63">
        <f ca="1">SUMIF($3:$3,K$2,19:19)</f>
        <v>3674884.5307896296</v>
      </c>
      <c r="L19" s="63">
        <f ca="1">SUMIF($3:$3,L$2,19:19)</f>
        <v>29692460.780505478</v>
      </c>
      <c r="M19" s="63">
        <f ca="1">SUMIF($3:$3,M$2,19:19)</f>
        <v>84556827.876689211</v>
      </c>
      <c r="N19" s="63">
        <f ca="1">SUMIF($3:$3,N$2,19:19)</f>
        <v>168949651.54730928</v>
      </c>
      <c r="O19" s="63">
        <f ca="1">SUMIF($3:$3,O$2,19:19)</f>
        <v>283236595.30275232</v>
      </c>
      <c r="P19" s="63">
        <f ca="1">SUMIF($3:$3,P$2,19:19)</f>
        <v>427615249.10954595</v>
      </c>
      <c r="Q19" s="28"/>
      <c r="R19"/>
      <c r="S19" s="249">
        <f ca="1">SUM(S15:OFFSET(S19,-1,0))</f>
        <v>0</v>
      </c>
      <c r="T19" s="249">
        <f ca="1">SUM(T15:OFFSET(T19,-1,0))</f>
        <v>0</v>
      </c>
      <c r="U19" s="249">
        <f ca="1">SUM(U15:OFFSET(U19,-1,0))</f>
        <v>10817.916666666664</v>
      </c>
      <c r="V19" s="249">
        <f ca="1">SUM(V15:OFFSET(V19,-1,0))</f>
        <v>42419.270833333321</v>
      </c>
      <c r="W19" s="249">
        <f ca="1">SUM(W15:OFFSET(W19,-1,0))</f>
        <v>93498.890624999971</v>
      </c>
      <c r="X19" s="249">
        <f ca="1">SUM(X15:OFFSET(X19,-1,0))</f>
        <v>163082.86276041661</v>
      </c>
      <c r="Y19" s="249">
        <f ca="1">SUM(Y15:OFFSET(Y19,-1,0))</f>
        <v>250245.96962239579</v>
      </c>
      <c r="Z19" s="249">
        <f ca="1">SUM(Z15:OFFSET(Z19,-1,0))</f>
        <v>354109.25447460928</v>
      </c>
      <c r="AA19" s="249">
        <f ca="1">SUM(AA15:OFFSET(AA19,-1,0))</f>
        <v>473837.70841754536</v>
      </c>
      <c r="AB19" s="249">
        <f ca="1">SUM(AB15:OFFSET(AB19,-1,0))</f>
        <v>608638.07299666805</v>
      </c>
      <c r="AC19" s="249">
        <f ca="1">SUM(AC15:OFFSET(AC19,-1,0))</f>
        <v>757756.75268016802</v>
      </c>
      <c r="AD19" s="249">
        <f ca="1">SUM(AD15:OFFSET(AD19,-1,0))</f>
        <v>920477.83171282639</v>
      </c>
      <c r="AE19" s="249">
        <f ca="1">SUM(AE15:OFFSET(AE19,-1,0))</f>
        <v>1096121.1901271851</v>
      </c>
      <c r="AF19" s="249">
        <f ca="1">SUM(AF15:OFFSET(AF19,-1,0))</f>
        <v>1284040.7139541591</v>
      </c>
      <c r="AG19" s="249">
        <f ca="1">SUM(AG15:OFFSET(AG19,-1,0))</f>
        <v>1489031.5532564509</v>
      </c>
      <c r="AH19" s="249">
        <f ca="1">SUM(AH15:OFFSET(AH19,-1,0))</f>
        <v>1715493.3505936286</v>
      </c>
      <c r="AI19" s="249">
        <f ca="1">SUM(AI15:OFFSET(AI19,-1,0))</f>
        <v>1962219.5580639469</v>
      </c>
      <c r="AJ19" s="249">
        <f ca="1">SUM(AJ15:OFFSET(AJ19,-1,0))</f>
        <v>2228196.9551607491</v>
      </c>
      <c r="AK19" s="249">
        <f ca="1">SUM(AK15:OFFSET(AK19,-1,0))</f>
        <v>2512462.9824027116</v>
      </c>
      <c r="AL19" s="249">
        <f ca="1">SUM(AL15:OFFSET(AL19,-1,0))</f>
        <v>2814103.2082825759</v>
      </c>
      <c r="AM19" s="249">
        <f ca="1">SUM(AM15:OFFSET(AM19,-1,0))</f>
        <v>3132248.9228684469</v>
      </c>
      <c r="AN19" s="249">
        <f ca="1">SUM(AN15:OFFSET(AN19,-1,0))</f>
        <v>3466074.8517250246</v>
      </c>
      <c r="AO19" s="249">
        <f ca="1">SUM(AO15:OFFSET(AO19,-1,0))</f>
        <v>3814796.9841387724</v>
      </c>
      <c r="AP19" s="249">
        <f ca="1">SUM(AP15:OFFSET(AP19,-1,0))</f>
        <v>4177670.5099318335</v>
      </c>
      <c r="AQ19" s="249">
        <f ca="1">SUM(AQ15:OFFSET(AQ19,-1,0))</f>
        <v>4553987.8594352426</v>
      </c>
      <c r="AR19" s="249">
        <f ca="1">SUM(AR15:OFFSET(AR19,-1,0))</f>
        <v>4943076.8414634792</v>
      </c>
      <c r="AS19" s="249">
        <f ca="1">SUM(AS15:OFFSET(AS19,-1,0))</f>
        <v>5349707.832723639</v>
      </c>
      <c r="AT19" s="249">
        <f ca="1">SUM(AT15:OFFSET(AT19,-1,0))</f>
        <v>5778256.9410874564</v>
      </c>
      <c r="AU19" s="249">
        <f ca="1">SUM(AU15:OFFSET(AU19,-1,0))</f>
        <v>6227495.2606997509</v>
      </c>
      <c r="AV19" s="249">
        <f ca="1">SUM(AV15:OFFSET(AV19,-1,0))</f>
        <v>6696388.3309980957</v>
      </c>
      <c r="AW19" s="249">
        <f ca="1">SUM(AW15:OFFSET(AW19,-1,0))</f>
        <v>7183953.4144481905</v>
      </c>
      <c r="AX19" s="249">
        <f ca="1">SUM(AX15:OFFSET(AX19,-1,0))</f>
        <v>7689256.9103924483</v>
      </c>
      <c r="AY19" s="249">
        <f ca="1">SUM(AY15:OFFSET(AY19,-1,0))</f>
        <v>8211411.8982061585</v>
      </c>
      <c r="AZ19" s="249">
        <f ca="1">SUM(AZ15:OFFSET(AZ19,-1,0))</f>
        <v>8749575.8032958508</v>
      </c>
      <c r="BA19" s="249">
        <f ca="1">SUM(BA15:OFFSET(BA19,-1,0))</f>
        <v>9302948.1797977239</v>
      </c>
      <c r="BB19" s="249">
        <f ca="1">SUM(BB15:OFFSET(BB19,-1,0))</f>
        <v>9870768.6041411702</v>
      </c>
      <c r="BC19" s="249">
        <f ca="1">SUM(BC15:OFFSET(BC19,-1,0))</f>
        <v>10452314.673934113</v>
      </c>
      <c r="BD19" s="249">
        <f ca="1">SUM(BD15:OFFSET(BD19,-1,0))</f>
        <v>11046900.106904073</v>
      </c>
      <c r="BE19" s="249">
        <f ca="1">SUM(BE15:OFFSET(BE19,-1,0))</f>
        <v>11659281.893225534</v>
      </c>
      <c r="BF19" s="249">
        <f ca="1">SUM(BF15:OFFSET(BF19,-1,0))</f>
        <v>12293823.423564257</v>
      </c>
      <c r="BG19" s="249">
        <f ca="1">SUM(BG15:OFFSET(BG19,-1,0))</f>
        <v>12949283.710719377</v>
      </c>
      <c r="BH19" s="249">
        <f ca="1">SUM(BH15:OFFSET(BH19,-1,0))</f>
        <v>13624616.816850077</v>
      </c>
      <c r="BI19" s="249">
        <f ca="1">SUM(BI15:OFFSET(BI19,-1,0))</f>
        <v>14318829.101007573</v>
      </c>
      <c r="BJ19" s="249">
        <f ca="1">SUM(BJ15:OFFSET(BJ19,-1,0))</f>
        <v>15030976.604290526</v>
      </c>
      <c r="BK19" s="249">
        <f ca="1">SUM(BK15:OFFSET(BK19,-1,0))</f>
        <v>15760162.565742666</v>
      </c>
      <c r="BL19" s="249">
        <f ca="1">SUM(BL15:OFFSET(BL19,-1,0))</f>
        <v>16505535.062455533</v>
      </c>
      <c r="BM19" s="249">
        <f ca="1">SUM(BM15:OFFSET(BM19,-1,0))</f>
        <v>17266284.76766609</v>
      </c>
      <c r="BN19" s="249">
        <f ca="1">SUM(BN15:OFFSET(BN19,-1,0))</f>
        <v>18041642.82094945</v>
      </c>
      <c r="BO19" s="249">
        <f ca="1">SUM(BO15:OFFSET(BO19,-1,0))</f>
        <v>18830878.804901976</v>
      </c>
      <c r="BP19" s="249">
        <f ca="1">SUM(BP15:OFFSET(BP19,-1,0))</f>
        <v>19633298.822990209</v>
      </c>
      <c r="BQ19" s="249">
        <f ca="1">SUM(BQ15:OFFSET(BQ19,-1,0))</f>
        <v>20453652.631840702</v>
      </c>
      <c r="BR19" s="249">
        <f ca="1">SUM(BR15:OFFSET(BR19,-1,0))</f>
        <v>21296296.750248667</v>
      </c>
      <c r="BS19" s="249">
        <f ca="1">SUM(BS15:OFFSET(BS19,-1,0))</f>
        <v>22159983.662736233</v>
      </c>
      <c r="BT19" s="249">
        <f ca="1">SUM(BT15:OFFSET(BT19,-1,0))</f>
        <v>23043661.229599424</v>
      </c>
      <c r="BU19" s="249">
        <f ca="1">SUM(BU15:OFFSET(BU19,-1,0))</f>
        <v>23946329.918119453</v>
      </c>
      <c r="BV19" s="249">
        <f ca="1">SUM(BV15:OFFSET(BV19,-1,0))</f>
        <v>24867040.17221348</v>
      </c>
      <c r="BW19" s="249">
        <f ca="1">SUM(BW15:OFFSET(BW19,-1,0))</f>
        <v>25804889.913602807</v>
      </c>
      <c r="BX19" s="249">
        <f ca="1">SUM(BX15:OFFSET(BX19,-1,0))</f>
        <v>26759022.167922661</v>
      </c>
      <c r="BY19" s="249">
        <f ca="1">SUM(BY15:OFFSET(BY19,-1,0))</f>
        <v>27728622.809526533</v>
      </c>
      <c r="BZ19" s="249">
        <f ca="1">SUM(BZ15:OFFSET(BZ19,-1,0))</f>
        <v>28712918.419050205</v>
      </c>
      <c r="CA19" s="249">
        <f ca="1">SUM(CA15:OFFSET(CA19,-1,0))</f>
        <v>29711174.248097692</v>
      </c>
      <c r="CB19" s="249">
        <f ca="1">SUM(CB15:OFFSET(CB19,-1,0))</f>
        <v>30722692.285692804</v>
      </c>
      <c r="CC19" s="249">
        <f ca="1">SUM(CC15:OFFSET(CC19,-1,0))</f>
        <v>31752218.379741497</v>
      </c>
      <c r="CD19" s="249">
        <f ca="1">SUM(CD15:OFFSET(CD19,-1,0))</f>
        <v>32804105.335754424</v>
      </c>
      <c r="CE19" s="249">
        <f ca="1">SUM(CE15:OFFSET(CE19,-1,0))</f>
        <v>33877102.110633373</v>
      </c>
      <c r="CF19" s="249">
        <f ca="1">SUM(CF15:OFFSET(CF19,-1,0))</f>
        <v>34970153.213435031</v>
      </c>
      <c r="CG19" s="249">
        <f ca="1">SUM(CG15:OFFSET(CG19,-1,0))</f>
        <v>36082255.927763283</v>
      </c>
      <c r="CH19" s="249">
        <f ca="1">SUM(CH15:OFFSET(CH19,-1,0))</f>
        <v>37212457.673041791</v>
      </c>
      <c r="CI19" s="249">
        <f ca="1">SUM(CI15:OFFSET(CI19,-1,0))</f>
        <v>38359853.497723028</v>
      </c>
      <c r="CJ19" s="249">
        <f ca="1">SUM(CJ15:OFFSET(CJ19,-1,0))</f>
        <v>39523583.697836876</v>
      </c>
      <c r="CK19" s="249">
        <f ca="1">SUM(CK15:OFFSET(CK19,-1,0))</f>
        <v>40702831.554611705</v>
      </c>
      <c r="CL19" s="249">
        <f ca="1">SUM(CL15:OFFSET(CL19,-1,0))</f>
        <v>41896821.185214452</v>
      </c>
    </row>
    <row r="20" spans="2:90" ht="15" customHeight="1" x14ac:dyDescent="0.4">
      <c r="B20" s="124" t="s">
        <v>590</v>
      </c>
      <c r="J20" s="440"/>
      <c r="K20" s="251"/>
      <c r="L20" s="251">
        <f ca="1">IFERROR(L19/K19-1,0)</f>
        <v>7.079835034742004</v>
      </c>
      <c r="M20" s="251">
        <f ca="1">IFERROR(M19/L19-1,0)</f>
        <v>1.8477541319918092</v>
      </c>
      <c r="N20" s="251">
        <f ca="1">IFERROR(N19/M19-1,0)</f>
        <v>0.99806042622237068</v>
      </c>
      <c r="O20" s="251">
        <f ca="1">IFERROR(O19/N19-1,0)</f>
        <v>0.67645563461514691</v>
      </c>
      <c r="P20" s="251">
        <f ca="1">IFERROR(P19/O19-1,0)</f>
        <v>0.5097457609687297</v>
      </c>
      <c r="Q20" s="28"/>
      <c r="R20"/>
      <c r="S20" s="252"/>
      <c r="T20" s="252"/>
      <c r="U20" s="252"/>
      <c r="V20" s="252"/>
      <c r="W20" s="252"/>
      <c r="X20" s="252"/>
      <c r="Y20" s="252"/>
      <c r="Z20" s="252"/>
      <c r="AA20" s="252"/>
      <c r="AB20" s="252"/>
      <c r="AC20" s="252"/>
      <c r="AD20" s="252"/>
      <c r="AE20" s="252"/>
      <c r="AF20" s="252"/>
      <c r="AG20" s="252"/>
      <c r="AH20" s="252"/>
      <c r="AI20" s="252"/>
      <c r="AJ20" s="252"/>
      <c r="AK20" s="252"/>
      <c r="AL20" s="252"/>
      <c r="AM20" s="252"/>
      <c r="AN20" s="252"/>
      <c r="AO20" s="252"/>
      <c r="AP20" s="252"/>
      <c r="AQ20" s="252"/>
      <c r="AR20" s="252"/>
      <c r="AS20" s="252"/>
      <c r="AT20" s="252"/>
      <c r="AU20" s="252"/>
      <c r="AV20" s="252"/>
      <c r="AW20" s="252"/>
      <c r="AX20" s="252"/>
      <c r="AY20" s="252"/>
      <c r="AZ20" s="252"/>
      <c r="BA20" s="252"/>
      <c r="BB20" s="252"/>
      <c r="BC20" s="252"/>
      <c r="BD20" s="252"/>
      <c r="BE20" s="252"/>
      <c r="BF20" s="252"/>
      <c r="BG20" s="252"/>
      <c r="BH20" s="252"/>
      <c r="BI20" s="252"/>
      <c r="BJ20" s="252"/>
      <c r="BK20" s="252"/>
      <c r="BL20" s="252"/>
      <c r="BM20" s="252"/>
      <c r="BN20" s="252"/>
      <c r="BO20" s="252"/>
      <c r="BP20" s="252"/>
      <c r="BQ20" s="252"/>
      <c r="BR20" s="252"/>
      <c r="BS20" s="252"/>
      <c r="BT20" s="252"/>
      <c r="BU20" s="252"/>
      <c r="BV20" s="252"/>
      <c r="BW20" s="252"/>
      <c r="BX20" s="252"/>
      <c r="BY20" s="252"/>
      <c r="BZ20" s="252"/>
      <c r="CA20" s="252"/>
      <c r="CB20" s="252"/>
      <c r="CC20" s="252"/>
      <c r="CD20" s="252"/>
      <c r="CE20" s="252"/>
      <c r="CF20" s="252"/>
      <c r="CG20" s="252"/>
      <c r="CH20" s="252"/>
      <c r="CI20" s="252"/>
      <c r="CJ20" s="252"/>
      <c r="CK20" s="252"/>
      <c r="CL20" s="252"/>
    </row>
    <row r="21" spans="2:90" x14ac:dyDescent="0.4">
      <c r="B21" s="124"/>
      <c r="J21" s="28"/>
      <c r="K21" s="250"/>
      <c r="L21" s="251"/>
      <c r="M21" s="251"/>
      <c r="N21" s="251"/>
      <c r="O21" s="251"/>
      <c r="P21" s="251"/>
      <c r="Q21" s="28"/>
      <c r="R21"/>
      <c r="S21" s="252"/>
      <c r="T21" s="252"/>
      <c r="U21" s="252"/>
      <c r="V21" s="252"/>
      <c r="W21" s="252"/>
      <c r="X21" s="252"/>
      <c r="Y21" s="252"/>
      <c r="Z21" s="252"/>
      <c r="AA21" s="252"/>
      <c r="AB21" s="252"/>
      <c r="AC21" s="252"/>
      <c r="AD21" s="252"/>
      <c r="AE21" s="252"/>
      <c r="AF21" s="252"/>
      <c r="AG21" s="252"/>
      <c r="AH21" s="252"/>
      <c r="AI21" s="252"/>
      <c r="AJ21" s="252"/>
      <c r="AK21" s="252"/>
      <c r="AL21" s="252"/>
      <c r="AM21" s="252"/>
      <c r="AN21" s="252"/>
      <c r="AO21" s="252"/>
      <c r="AP21" s="252"/>
      <c r="AQ21" s="252"/>
      <c r="AR21" s="252"/>
      <c r="AS21" s="252"/>
      <c r="AT21" s="252"/>
      <c r="AU21" s="252"/>
      <c r="AV21" s="252"/>
      <c r="AW21" s="252"/>
      <c r="AX21" s="252"/>
      <c r="AY21" s="252"/>
      <c r="AZ21" s="252"/>
      <c r="BA21" s="252"/>
      <c r="BB21" s="252"/>
      <c r="BC21" s="252"/>
      <c r="BD21" s="252"/>
      <c r="BE21" s="252"/>
      <c r="BF21" s="252"/>
      <c r="BG21" s="252"/>
      <c r="BH21" s="252"/>
      <c r="BI21" s="252"/>
      <c r="BJ21" s="252"/>
      <c r="BK21" s="252"/>
      <c r="BL21" s="252"/>
      <c r="BM21" s="252"/>
      <c r="BN21" s="252"/>
      <c r="BO21" s="252"/>
      <c r="BP21" s="252"/>
      <c r="BQ21" s="252"/>
      <c r="BR21" s="252"/>
      <c r="BS21" s="252"/>
      <c r="BT21" s="252"/>
      <c r="BU21" s="252"/>
      <c r="BV21" s="252"/>
      <c r="BW21" s="252"/>
      <c r="BX21" s="252"/>
      <c r="BY21" s="252"/>
      <c r="BZ21" s="252"/>
      <c r="CA21" s="252"/>
      <c r="CB21" s="252"/>
      <c r="CC21" s="252"/>
      <c r="CD21" s="252"/>
      <c r="CE21" s="252"/>
      <c r="CF21" s="252"/>
      <c r="CG21" s="252"/>
      <c r="CH21" s="252"/>
      <c r="CI21" s="252"/>
      <c r="CJ21" s="252"/>
      <c r="CK21" s="252"/>
      <c r="CL21" s="252"/>
    </row>
    <row r="22" spans="2:90" x14ac:dyDescent="0.4">
      <c r="B22" s="31" t="s">
        <v>1068</v>
      </c>
      <c r="J22" s="28"/>
      <c r="K22" s="250"/>
      <c r="L22" s="250"/>
      <c r="M22" s="250"/>
      <c r="N22" s="250"/>
      <c r="O22" s="250"/>
      <c r="P22" s="250"/>
      <c r="Q22" s="28"/>
      <c r="R22"/>
      <c r="S22" s="252"/>
      <c r="T22" s="252"/>
      <c r="U22" s="252"/>
      <c r="V22" s="252"/>
      <c r="W22" s="252"/>
      <c r="X22" s="252"/>
      <c r="Y22" s="252"/>
      <c r="Z22" s="252"/>
      <c r="AA22" s="252"/>
      <c r="AB22" s="252"/>
      <c r="AC22" s="252"/>
      <c r="AD22" s="252"/>
      <c r="AE22" s="252"/>
      <c r="AF22" s="252"/>
      <c r="AG22" s="252"/>
      <c r="AH22" s="252"/>
      <c r="AI22" s="252"/>
      <c r="AJ22" s="252"/>
      <c r="AK22" s="252"/>
      <c r="AL22" s="252"/>
      <c r="AM22" s="252"/>
      <c r="AN22" s="252"/>
      <c r="AO22" s="252"/>
      <c r="AP22" s="252"/>
      <c r="AQ22" s="252"/>
      <c r="AR22" s="252"/>
      <c r="AS22" s="252"/>
      <c r="AT22" s="252"/>
      <c r="AU22" s="252"/>
      <c r="AV22" s="252"/>
      <c r="AW22" s="252"/>
      <c r="AX22" s="252"/>
      <c r="AY22" s="252"/>
      <c r="AZ22" s="252"/>
      <c r="BA22" s="252"/>
      <c r="BB22" s="252"/>
      <c r="BC22" s="252"/>
      <c r="BD22" s="252"/>
      <c r="BE22" s="252"/>
      <c r="BF22" s="252"/>
      <c r="BG22" s="252"/>
      <c r="BH22" s="252"/>
      <c r="BI22" s="252"/>
      <c r="BJ22" s="252"/>
      <c r="BK22" s="252"/>
      <c r="BL22" s="252"/>
      <c r="BM22" s="252"/>
      <c r="BN22" s="252"/>
      <c r="BO22" s="252"/>
      <c r="BP22" s="252"/>
      <c r="BQ22" s="252"/>
      <c r="BR22" s="252"/>
      <c r="BS22" s="252"/>
      <c r="BT22" s="252"/>
      <c r="BU22" s="252"/>
      <c r="BV22" s="252"/>
      <c r="BW22" s="252"/>
      <c r="BX22" s="252"/>
      <c r="BY22" s="252"/>
      <c r="BZ22" s="252"/>
      <c r="CA22" s="252"/>
      <c r="CB22" s="252"/>
      <c r="CC22" s="252"/>
      <c r="CD22" s="252"/>
      <c r="CE22" s="252"/>
      <c r="CF22" s="252"/>
      <c r="CG22" s="252"/>
      <c r="CH22" s="252"/>
      <c r="CI22" s="252"/>
      <c r="CJ22" s="252"/>
      <c r="CK22" s="252"/>
      <c r="CL22" s="252"/>
    </row>
    <row r="23" spans="2:90" s="471" customFormat="1" x14ac:dyDescent="0.4">
      <c r="B23" s="475" t="str">
        <f>IF('Revenue and DC'!B20="","",'Revenue and DC'!B20)</f>
        <v>AE Payroll and Benefits</v>
      </c>
      <c r="C23" s="472" t="str">
        <f>IF('Revenue and DC'!C20="","",'Revenue and DC'!C20)</f>
        <v>IS: direct costs</v>
      </c>
      <c r="D23" s="472" t="str">
        <f>IF('Revenue and DC'!D20="","",'Revenue and DC'!D20)</f>
        <v>SALESQUOTA-EV</v>
      </c>
      <c r="E23" s="472" t="str">
        <f>IF('Revenue and DC'!E20="","",'Revenue and DC'!E20)</f>
        <v/>
      </c>
      <c r="F23" s="472" t="str">
        <f>IF('Revenue and DC'!F20="","",'Revenue and DC'!F20)</f>
        <v/>
      </c>
      <c r="G23" s="472">
        <f>IF('Revenue and DC'!G20="","",'Revenue and DC'!G20)</f>
        <v>0</v>
      </c>
      <c r="H23" s="472" t="str">
        <f>IF('Revenue and DC'!H20="","",'Revenue and DC'!H20)</f>
        <v/>
      </c>
      <c r="I23" s="474" t="str">
        <f>IF('Revenue and DC'!I20="","",'Revenue and DC'!I20)</f>
        <v/>
      </c>
      <c r="J23" s="474" t="str">
        <f>IF('Revenue and DC'!J20="","",'Revenue and DC'!J20)</f>
        <v/>
      </c>
      <c r="K23" s="476">
        <f ca="1">IF('Revenue and DC'!K20="","",'Revenue and DC'!K20)</f>
        <v>-60001.166666666679</v>
      </c>
      <c r="L23" s="476">
        <f ca="1">IF('Revenue and DC'!L20="","",'Revenue and DC'!L20)</f>
        <v>-60001.983333333344</v>
      </c>
      <c r="M23" s="476">
        <f ca="1">IF('Revenue and DC'!M20="","",'Revenue and DC'!M20)</f>
        <v>-60002.683333333349</v>
      </c>
      <c r="N23" s="476">
        <f ca="1">IF('Revenue and DC'!N20="","",'Revenue and DC'!N20)</f>
        <v>-60003.383333333324</v>
      </c>
      <c r="O23" s="476">
        <f ca="1">IF('Revenue and DC'!O20="","",'Revenue and DC'!O20)</f>
        <v>-60004.083333333321</v>
      </c>
      <c r="P23" s="476">
        <f ca="1">IF('Revenue and DC'!P20="","",'Revenue and DC'!P20)</f>
        <v>-60004.783333333333</v>
      </c>
      <c r="Q23" s="471" t="str">
        <f>IF('Revenue and DC'!Q20="","",'Revenue and DC'!Q20)</f>
        <v/>
      </c>
      <c r="R23" s="473" t="str">
        <f>IF('Revenue and DC'!R20="","",'Revenue and DC'!R20)</f>
        <v/>
      </c>
      <c r="S23" s="476">
        <f ca="1">IF('Revenue and DC'!S20="","",'Revenue and DC'!S20)</f>
        <v>-5000</v>
      </c>
      <c r="T23" s="476">
        <f ca="1">IF('Revenue and DC'!T20="","",'Revenue and DC'!T20)</f>
        <v>-5000</v>
      </c>
      <c r="U23" s="476">
        <f ca="1">IF('Revenue and DC'!U20="","",'Revenue and DC'!U20)</f>
        <v>-5000.1166666666668</v>
      </c>
      <c r="V23" s="476">
        <f ca="1">IF('Revenue and DC'!V20="","",'Revenue and DC'!V20)</f>
        <v>-5000.1166666666668</v>
      </c>
      <c r="W23" s="476">
        <f ca="1">IF('Revenue and DC'!W20="","",'Revenue and DC'!W20)</f>
        <v>-5000.1166666666668</v>
      </c>
      <c r="X23" s="476">
        <f ca="1">IF('Revenue and DC'!X20="","",'Revenue and DC'!X20)</f>
        <v>-5000.1166666666668</v>
      </c>
      <c r="Y23" s="476">
        <f ca="1">IF('Revenue and DC'!Y20="","",'Revenue and DC'!Y20)</f>
        <v>-5000.1166666666668</v>
      </c>
      <c r="Z23" s="476">
        <f ca="1">IF('Revenue and DC'!Z20="","",'Revenue and DC'!Z20)</f>
        <v>-5000.1166666666668</v>
      </c>
      <c r="AA23" s="476">
        <f ca="1">IF('Revenue and DC'!AA20="","",'Revenue and DC'!AA20)</f>
        <v>-5000.1166666666668</v>
      </c>
      <c r="AB23" s="476">
        <f ca="1">IF('Revenue and DC'!AB20="","",'Revenue and DC'!AB20)</f>
        <v>-5000.1166666666668</v>
      </c>
      <c r="AC23" s="476">
        <f ca="1">IF('Revenue and DC'!AC20="","",'Revenue and DC'!AC20)</f>
        <v>-5000.1166666666668</v>
      </c>
      <c r="AD23" s="476">
        <f ca="1">IF('Revenue and DC'!AD20="","",'Revenue and DC'!AD20)</f>
        <v>-5000.1166666666668</v>
      </c>
      <c r="AE23" s="476">
        <f ca="1">IF('Revenue and DC'!AE20="","",'Revenue and DC'!AE20)</f>
        <v>-5000.1166666666668</v>
      </c>
      <c r="AF23" s="476">
        <f ca="1">IF('Revenue and DC'!AF20="","",'Revenue and DC'!AF20)</f>
        <v>-5000.1166666666668</v>
      </c>
      <c r="AG23" s="476">
        <f ca="1">IF('Revenue and DC'!AG20="","",'Revenue and DC'!AG20)</f>
        <v>-5000.1750000000002</v>
      </c>
      <c r="AH23" s="476">
        <f ca="1">IF('Revenue and DC'!AH20="","",'Revenue and DC'!AH20)</f>
        <v>-5000.1750000000002</v>
      </c>
      <c r="AI23" s="476">
        <f ca="1">IF('Revenue and DC'!AI20="","",'Revenue and DC'!AI20)</f>
        <v>-5000.1750000000002</v>
      </c>
      <c r="AJ23" s="476">
        <f ca="1">IF('Revenue and DC'!AJ20="","",'Revenue and DC'!AJ20)</f>
        <v>-5000.1750000000002</v>
      </c>
      <c r="AK23" s="476">
        <f ca="1">IF('Revenue and DC'!AK20="","",'Revenue and DC'!AK20)</f>
        <v>-5000.1750000000002</v>
      </c>
      <c r="AL23" s="476">
        <f ca="1">IF('Revenue and DC'!AL20="","",'Revenue and DC'!AL20)</f>
        <v>-5000.1750000000002</v>
      </c>
      <c r="AM23" s="476">
        <f ca="1">IF('Revenue and DC'!AM20="","",'Revenue and DC'!AM20)</f>
        <v>-5000.1750000000002</v>
      </c>
      <c r="AN23" s="476">
        <f ca="1">IF('Revenue and DC'!AN20="","",'Revenue and DC'!AN20)</f>
        <v>-5000.1750000000002</v>
      </c>
      <c r="AO23" s="476">
        <f ca="1">IF('Revenue and DC'!AO20="","",'Revenue and DC'!AO20)</f>
        <v>-5000.1750000000002</v>
      </c>
      <c r="AP23" s="476">
        <f ca="1">IF('Revenue and DC'!AP20="","",'Revenue and DC'!AP20)</f>
        <v>-5000.1750000000002</v>
      </c>
      <c r="AQ23" s="476">
        <f ca="1">IF('Revenue and DC'!AQ20="","",'Revenue and DC'!AQ20)</f>
        <v>-5000.1750000000002</v>
      </c>
      <c r="AR23" s="476">
        <f ca="1">IF('Revenue and DC'!AR20="","",'Revenue and DC'!AR20)</f>
        <v>-5000.1750000000002</v>
      </c>
      <c r="AS23" s="476">
        <f ca="1">IF('Revenue and DC'!AS20="","",'Revenue and DC'!AS20)</f>
        <v>-5000.2333333333336</v>
      </c>
      <c r="AT23" s="476">
        <f ca="1">IF('Revenue and DC'!AT20="","",'Revenue and DC'!AT20)</f>
        <v>-5000.2333333333336</v>
      </c>
      <c r="AU23" s="476">
        <f ca="1">IF('Revenue and DC'!AU20="","",'Revenue and DC'!AU20)</f>
        <v>-5000.2333333333336</v>
      </c>
      <c r="AV23" s="476">
        <f ca="1">IF('Revenue and DC'!AV20="","",'Revenue and DC'!AV20)</f>
        <v>-5000.2333333333336</v>
      </c>
      <c r="AW23" s="476">
        <f ca="1">IF('Revenue and DC'!AW20="","",'Revenue and DC'!AW20)</f>
        <v>-5000.2333333333336</v>
      </c>
      <c r="AX23" s="476">
        <f ca="1">IF('Revenue and DC'!AX20="","",'Revenue and DC'!AX20)</f>
        <v>-5000.2333333333336</v>
      </c>
      <c r="AY23" s="476">
        <f ca="1">IF('Revenue and DC'!AY20="","",'Revenue and DC'!AY20)</f>
        <v>-5000.2333333333336</v>
      </c>
      <c r="AZ23" s="476">
        <f ca="1">IF('Revenue and DC'!AZ20="","",'Revenue and DC'!AZ20)</f>
        <v>-5000.2333333333336</v>
      </c>
      <c r="BA23" s="476">
        <f ca="1">IF('Revenue and DC'!BA20="","",'Revenue and DC'!BA20)</f>
        <v>-5000.2333333333336</v>
      </c>
      <c r="BB23" s="476">
        <f ca="1">IF('Revenue and DC'!BB20="","",'Revenue and DC'!BB20)</f>
        <v>-5000.2333333333336</v>
      </c>
      <c r="BC23" s="476">
        <f ca="1">IF('Revenue and DC'!BC20="","",'Revenue and DC'!BC20)</f>
        <v>-5000.2333333333336</v>
      </c>
      <c r="BD23" s="476">
        <f ca="1">IF('Revenue and DC'!BD20="","",'Revenue and DC'!BD20)</f>
        <v>-5000.2333333333336</v>
      </c>
      <c r="BE23" s="476">
        <f ca="1">IF('Revenue and DC'!BE20="","",'Revenue and DC'!BE20)</f>
        <v>-5000.291666666667</v>
      </c>
      <c r="BF23" s="476">
        <f ca="1">IF('Revenue and DC'!BF20="","",'Revenue and DC'!BF20)</f>
        <v>-5000.291666666667</v>
      </c>
      <c r="BG23" s="476">
        <f ca="1">IF('Revenue and DC'!BG20="","",'Revenue and DC'!BG20)</f>
        <v>-5000.291666666667</v>
      </c>
      <c r="BH23" s="476">
        <f ca="1">IF('Revenue and DC'!BH20="","",'Revenue and DC'!BH20)</f>
        <v>-5000.291666666667</v>
      </c>
      <c r="BI23" s="476">
        <f ca="1">IF('Revenue and DC'!BI20="","",'Revenue and DC'!BI20)</f>
        <v>-5000.291666666667</v>
      </c>
      <c r="BJ23" s="476">
        <f ca="1">IF('Revenue and DC'!BJ20="","",'Revenue and DC'!BJ20)</f>
        <v>-5000.291666666667</v>
      </c>
      <c r="BK23" s="476">
        <f ca="1">IF('Revenue and DC'!BK20="","",'Revenue and DC'!BK20)</f>
        <v>-5000.291666666667</v>
      </c>
      <c r="BL23" s="476">
        <f ca="1">IF('Revenue and DC'!BL20="","",'Revenue and DC'!BL20)</f>
        <v>-5000.291666666667</v>
      </c>
      <c r="BM23" s="476">
        <f ca="1">IF('Revenue and DC'!BM20="","",'Revenue and DC'!BM20)</f>
        <v>-5000.291666666667</v>
      </c>
      <c r="BN23" s="476">
        <f ca="1">IF('Revenue and DC'!BN20="","",'Revenue and DC'!BN20)</f>
        <v>-5000.291666666667</v>
      </c>
      <c r="BO23" s="476">
        <f ca="1">IF('Revenue and DC'!BO20="","",'Revenue and DC'!BO20)</f>
        <v>-5000.291666666667</v>
      </c>
      <c r="BP23" s="476">
        <f ca="1">IF('Revenue and DC'!BP20="","",'Revenue and DC'!BP20)</f>
        <v>-5000.291666666667</v>
      </c>
      <c r="BQ23" s="476">
        <f ca="1">IF('Revenue and DC'!BQ20="","",'Revenue and DC'!BQ20)</f>
        <v>-5000.3500000000004</v>
      </c>
      <c r="BR23" s="476">
        <f ca="1">IF('Revenue and DC'!BR20="","",'Revenue and DC'!BR20)</f>
        <v>-5000.3500000000004</v>
      </c>
      <c r="BS23" s="476">
        <f ca="1">IF('Revenue and DC'!BS20="","",'Revenue and DC'!BS20)</f>
        <v>-5000.3500000000004</v>
      </c>
      <c r="BT23" s="476">
        <f ca="1">IF('Revenue and DC'!BT20="","",'Revenue and DC'!BT20)</f>
        <v>-5000.3500000000004</v>
      </c>
      <c r="BU23" s="476">
        <f ca="1">IF('Revenue and DC'!BU20="","",'Revenue and DC'!BU20)</f>
        <v>-5000.3500000000004</v>
      </c>
      <c r="BV23" s="476">
        <f ca="1">IF('Revenue and DC'!BV20="","",'Revenue and DC'!BV20)</f>
        <v>-5000.3500000000004</v>
      </c>
      <c r="BW23" s="476">
        <f ca="1">IF('Revenue and DC'!BW20="","",'Revenue and DC'!BW20)</f>
        <v>-5000.3500000000004</v>
      </c>
      <c r="BX23" s="476">
        <f ca="1">IF('Revenue and DC'!BX20="","",'Revenue and DC'!BX20)</f>
        <v>-5000.3500000000004</v>
      </c>
      <c r="BY23" s="476">
        <f ca="1">IF('Revenue and DC'!BY20="","",'Revenue and DC'!BY20)</f>
        <v>-5000.3500000000004</v>
      </c>
      <c r="BZ23" s="476">
        <f ca="1">IF('Revenue and DC'!BZ20="","",'Revenue and DC'!BZ20)</f>
        <v>-5000.3500000000004</v>
      </c>
      <c r="CA23" s="476">
        <f ca="1">IF('Revenue and DC'!CA20="","",'Revenue and DC'!CA20)</f>
        <v>-5000.3500000000004</v>
      </c>
      <c r="CB23" s="476">
        <f ca="1">IF('Revenue and DC'!CB20="","",'Revenue and DC'!CB20)</f>
        <v>-5000.3500000000004</v>
      </c>
      <c r="CC23" s="476">
        <f ca="1">IF('Revenue and DC'!CC20="","",'Revenue and DC'!CC20)</f>
        <v>-5000.4083333333338</v>
      </c>
      <c r="CD23" s="476">
        <f ca="1">IF('Revenue and DC'!CD20="","",'Revenue and DC'!CD20)</f>
        <v>-5000.4083333333338</v>
      </c>
      <c r="CE23" s="476">
        <f ca="1">IF('Revenue and DC'!CE20="","",'Revenue and DC'!CE20)</f>
        <v>-5000.4083333333338</v>
      </c>
      <c r="CF23" s="476">
        <f ca="1">IF('Revenue and DC'!CF20="","",'Revenue and DC'!CF20)</f>
        <v>-5000.4083333333338</v>
      </c>
      <c r="CG23" s="476">
        <f ca="1">IF('Revenue and DC'!CG20="","",'Revenue and DC'!CG20)</f>
        <v>-5000.4083333333338</v>
      </c>
      <c r="CH23" s="476">
        <f ca="1">IF('Revenue and DC'!CH20="","",'Revenue and DC'!CH20)</f>
        <v>-5000.4083333333338</v>
      </c>
      <c r="CI23" s="476">
        <f ca="1">IF('Revenue and DC'!CI20="","",'Revenue and DC'!CI20)</f>
        <v>-5000.4083333333338</v>
      </c>
      <c r="CJ23" s="476">
        <f ca="1">IF('Revenue and DC'!CJ20="","",'Revenue and DC'!CJ20)</f>
        <v>-5000.4083333333338</v>
      </c>
      <c r="CK23" s="476">
        <f ca="1">IF('Revenue and DC'!CK20="","",'Revenue and DC'!CK20)</f>
        <v>-5000.4083333333338</v>
      </c>
      <c r="CL23" s="476">
        <f ca="1">IF('Revenue and DC'!CL20="","",'Revenue and DC'!CL20)</f>
        <v>-5000.4083333333338</v>
      </c>
    </row>
    <row r="24" spans="2:90" x14ac:dyDescent="0.4">
      <c r="B24" s="27" t="s">
        <v>1069</v>
      </c>
      <c r="I24" t="s">
        <v>203</v>
      </c>
      <c r="J24" s="28"/>
      <c r="K24" s="63">
        <f ca="1">SUMIF($3:$3,K$2,24:24)</f>
        <v>-60001.166666666679</v>
      </c>
      <c r="L24" s="63">
        <f ca="1">SUMIF($3:$3,L$2,24:24)</f>
        <v>-60001.983333333344</v>
      </c>
      <c r="M24" s="63">
        <f ca="1">SUMIF($3:$3,M$2,24:24)</f>
        <v>-60002.683333333349</v>
      </c>
      <c r="N24" s="63">
        <f ca="1">SUMIF($3:$3,N$2,24:24)</f>
        <v>-60003.383333333324</v>
      </c>
      <c r="O24" s="63">
        <f ca="1">SUMIF($3:$3,O$2,24:24)</f>
        <v>-60004.083333333321</v>
      </c>
      <c r="P24" s="63">
        <f ca="1">SUMIF($3:$3,P$2,24:24)</f>
        <v>-60004.783333333333</v>
      </c>
      <c r="Q24" s="28"/>
      <c r="R24"/>
      <c r="S24" s="249">
        <f ca="1">SUM(S22:OFFSET(S24,-1,0))</f>
        <v>-5000</v>
      </c>
      <c r="T24" s="249">
        <f ca="1">SUM(T22:OFFSET(T24,-1,0))</f>
        <v>-5000</v>
      </c>
      <c r="U24" s="249">
        <f ca="1">SUM(U22:OFFSET(U24,-1,0))</f>
        <v>-5000.1166666666668</v>
      </c>
      <c r="V24" s="249">
        <f ca="1">SUM(V22:OFFSET(V24,-1,0))</f>
        <v>-5000.1166666666668</v>
      </c>
      <c r="W24" s="249">
        <f ca="1">SUM(W22:OFFSET(W24,-1,0))</f>
        <v>-5000.1166666666668</v>
      </c>
      <c r="X24" s="249">
        <f ca="1">SUM(X22:OFFSET(X24,-1,0))</f>
        <v>-5000.1166666666668</v>
      </c>
      <c r="Y24" s="249">
        <f ca="1">SUM(Y22:OFFSET(Y24,-1,0))</f>
        <v>-5000.1166666666668</v>
      </c>
      <c r="Z24" s="249">
        <f ca="1">SUM(Z22:OFFSET(Z24,-1,0))</f>
        <v>-5000.1166666666668</v>
      </c>
      <c r="AA24" s="249">
        <f ca="1">SUM(AA22:OFFSET(AA24,-1,0))</f>
        <v>-5000.1166666666668</v>
      </c>
      <c r="AB24" s="249">
        <f ca="1">SUM(AB22:OFFSET(AB24,-1,0))</f>
        <v>-5000.1166666666668</v>
      </c>
      <c r="AC24" s="249">
        <f ca="1">SUM(AC22:OFFSET(AC24,-1,0))</f>
        <v>-5000.1166666666668</v>
      </c>
      <c r="AD24" s="249">
        <f ca="1">SUM(AD22:OFFSET(AD24,-1,0))</f>
        <v>-5000.1166666666668</v>
      </c>
      <c r="AE24" s="249">
        <f ca="1">SUM(AE22:OFFSET(AE24,-1,0))</f>
        <v>-5000.1166666666668</v>
      </c>
      <c r="AF24" s="249">
        <f ca="1">SUM(AF22:OFFSET(AF24,-1,0))</f>
        <v>-5000.1166666666668</v>
      </c>
      <c r="AG24" s="249">
        <f ca="1">SUM(AG22:OFFSET(AG24,-1,0))</f>
        <v>-5000.1750000000002</v>
      </c>
      <c r="AH24" s="249">
        <f ca="1">SUM(AH22:OFFSET(AH24,-1,0))</f>
        <v>-5000.1750000000002</v>
      </c>
      <c r="AI24" s="249">
        <f ca="1">SUM(AI22:OFFSET(AI24,-1,0))</f>
        <v>-5000.1750000000002</v>
      </c>
      <c r="AJ24" s="249">
        <f ca="1">SUM(AJ22:OFFSET(AJ24,-1,0))</f>
        <v>-5000.1750000000002</v>
      </c>
      <c r="AK24" s="249">
        <f ca="1">SUM(AK22:OFFSET(AK24,-1,0))</f>
        <v>-5000.1750000000002</v>
      </c>
      <c r="AL24" s="249">
        <f ca="1">SUM(AL22:OFFSET(AL24,-1,0))</f>
        <v>-5000.1750000000002</v>
      </c>
      <c r="AM24" s="249">
        <f ca="1">SUM(AM22:OFFSET(AM24,-1,0))</f>
        <v>-5000.1750000000002</v>
      </c>
      <c r="AN24" s="249">
        <f ca="1">SUM(AN22:OFFSET(AN24,-1,0))</f>
        <v>-5000.1750000000002</v>
      </c>
      <c r="AO24" s="249">
        <f ca="1">SUM(AO22:OFFSET(AO24,-1,0))</f>
        <v>-5000.1750000000002</v>
      </c>
      <c r="AP24" s="249">
        <f ca="1">SUM(AP22:OFFSET(AP24,-1,0))</f>
        <v>-5000.1750000000002</v>
      </c>
      <c r="AQ24" s="249">
        <f ca="1">SUM(AQ22:OFFSET(AQ24,-1,0))</f>
        <v>-5000.1750000000002</v>
      </c>
      <c r="AR24" s="249">
        <f ca="1">SUM(AR22:OFFSET(AR24,-1,0))</f>
        <v>-5000.1750000000002</v>
      </c>
      <c r="AS24" s="249">
        <f ca="1">SUM(AS22:OFFSET(AS24,-1,0))</f>
        <v>-5000.2333333333336</v>
      </c>
      <c r="AT24" s="249">
        <f ca="1">SUM(AT22:OFFSET(AT24,-1,0))</f>
        <v>-5000.2333333333336</v>
      </c>
      <c r="AU24" s="249">
        <f ca="1">SUM(AU22:OFFSET(AU24,-1,0))</f>
        <v>-5000.2333333333336</v>
      </c>
      <c r="AV24" s="249">
        <f ca="1">SUM(AV22:OFFSET(AV24,-1,0))</f>
        <v>-5000.2333333333336</v>
      </c>
      <c r="AW24" s="249">
        <f ca="1">SUM(AW22:OFFSET(AW24,-1,0))</f>
        <v>-5000.2333333333336</v>
      </c>
      <c r="AX24" s="249">
        <f ca="1">SUM(AX22:OFFSET(AX24,-1,0))</f>
        <v>-5000.2333333333336</v>
      </c>
      <c r="AY24" s="249">
        <f ca="1">SUM(AY22:OFFSET(AY24,-1,0))</f>
        <v>-5000.2333333333336</v>
      </c>
      <c r="AZ24" s="249">
        <f ca="1">SUM(AZ22:OFFSET(AZ24,-1,0))</f>
        <v>-5000.2333333333336</v>
      </c>
      <c r="BA24" s="249">
        <f ca="1">SUM(BA22:OFFSET(BA24,-1,0))</f>
        <v>-5000.2333333333336</v>
      </c>
      <c r="BB24" s="249">
        <f ca="1">SUM(BB22:OFFSET(BB24,-1,0))</f>
        <v>-5000.2333333333336</v>
      </c>
      <c r="BC24" s="249">
        <f ca="1">SUM(BC22:OFFSET(BC24,-1,0))</f>
        <v>-5000.2333333333336</v>
      </c>
      <c r="BD24" s="249">
        <f ca="1">SUM(BD22:OFFSET(BD24,-1,0))</f>
        <v>-5000.2333333333336</v>
      </c>
      <c r="BE24" s="249">
        <f ca="1">SUM(BE22:OFFSET(BE24,-1,0))</f>
        <v>-5000.291666666667</v>
      </c>
      <c r="BF24" s="249">
        <f ca="1">SUM(BF22:OFFSET(BF24,-1,0))</f>
        <v>-5000.291666666667</v>
      </c>
      <c r="BG24" s="249">
        <f ca="1">SUM(BG22:OFFSET(BG24,-1,0))</f>
        <v>-5000.291666666667</v>
      </c>
      <c r="BH24" s="249">
        <f ca="1">SUM(BH22:OFFSET(BH24,-1,0))</f>
        <v>-5000.291666666667</v>
      </c>
      <c r="BI24" s="249">
        <f ca="1">SUM(BI22:OFFSET(BI24,-1,0))</f>
        <v>-5000.291666666667</v>
      </c>
      <c r="BJ24" s="249">
        <f ca="1">SUM(BJ22:OFFSET(BJ24,-1,0))</f>
        <v>-5000.291666666667</v>
      </c>
      <c r="BK24" s="249">
        <f ca="1">SUM(BK22:OFFSET(BK24,-1,0))</f>
        <v>-5000.291666666667</v>
      </c>
      <c r="BL24" s="249">
        <f ca="1">SUM(BL22:OFFSET(BL24,-1,0))</f>
        <v>-5000.291666666667</v>
      </c>
      <c r="BM24" s="249">
        <f ca="1">SUM(BM22:OFFSET(BM24,-1,0))</f>
        <v>-5000.291666666667</v>
      </c>
      <c r="BN24" s="249">
        <f ca="1">SUM(BN22:OFFSET(BN24,-1,0))</f>
        <v>-5000.291666666667</v>
      </c>
      <c r="BO24" s="249">
        <f ca="1">SUM(BO22:OFFSET(BO24,-1,0))</f>
        <v>-5000.291666666667</v>
      </c>
      <c r="BP24" s="249">
        <f ca="1">SUM(BP22:OFFSET(BP24,-1,0))</f>
        <v>-5000.291666666667</v>
      </c>
      <c r="BQ24" s="249">
        <f ca="1">SUM(BQ22:OFFSET(BQ24,-1,0))</f>
        <v>-5000.3500000000004</v>
      </c>
      <c r="BR24" s="249">
        <f ca="1">SUM(BR22:OFFSET(BR24,-1,0))</f>
        <v>-5000.3500000000004</v>
      </c>
      <c r="BS24" s="249">
        <f ca="1">SUM(BS22:OFFSET(BS24,-1,0))</f>
        <v>-5000.3500000000004</v>
      </c>
      <c r="BT24" s="249">
        <f ca="1">SUM(BT22:OFFSET(BT24,-1,0))</f>
        <v>-5000.3500000000004</v>
      </c>
      <c r="BU24" s="249">
        <f ca="1">SUM(BU22:OFFSET(BU24,-1,0))</f>
        <v>-5000.3500000000004</v>
      </c>
      <c r="BV24" s="249">
        <f ca="1">SUM(BV22:OFFSET(BV24,-1,0))</f>
        <v>-5000.3500000000004</v>
      </c>
      <c r="BW24" s="249">
        <f ca="1">SUM(BW22:OFFSET(BW24,-1,0))</f>
        <v>-5000.3500000000004</v>
      </c>
      <c r="BX24" s="249">
        <f ca="1">SUM(BX22:OFFSET(BX24,-1,0))</f>
        <v>-5000.3500000000004</v>
      </c>
      <c r="BY24" s="249">
        <f ca="1">SUM(BY22:OFFSET(BY24,-1,0))</f>
        <v>-5000.3500000000004</v>
      </c>
      <c r="BZ24" s="249">
        <f ca="1">SUM(BZ22:OFFSET(BZ24,-1,0))</f>
        <v>-5000.3500000000004</v>
      </c>
      <c r="CA24" s="249">
        <f ca="1">SUM(CA22:OFFSET(CA24,-1,0))</f>
        <v>-5000.3500000000004</v>
      </c>
      <c r="CB24" s="249">
        <f ca="1">SUM(CB22:OFFSET(CB24,-1,0))</f>
        <v>-5000.3500000000004</v>
      </c>
      <c r="CC24" s="249">
        <f ca="1">SUM(CC22:OFFSET(CC24,-1,0))</f>
        <v>-5000.4083333333338</v>
      </c>
      <c r="CD24" s="249">
        <f ca="1">SUM(CD22:OFFSET(CD24,-1,0))</f>
        <v>-5000.4083333333338</v>
      </c>
      <c r="CE24" s="249">
        <f ca="1">SUM(CE22:OFFSET(CE24,-1,0))</f>
        <v>-5000.4083333333338</v>
      </c>
      <c r="CF24" s="249">
        <f ca="1">SUM(CF22:OFFSET(CF24,-1,0))</f>
        <v>-5000.4083333333338</v>
      </c>
      <c r="CG24" s="249">
        <f ca="1">SUM(CG22:OFFSET(CG24,-1,0))</f>
        <v>-5000.4083333333338</v>
      </c>
      <c r="CH24" s="249">
        <f ca="1">SUM(CH22:OFFSET(CH24,-1,0))</f>
        <v>-5000.4083333333338</v>
      </c>
      <c r="CI24" s="249">
        <f ca="1">SUM(CI22:OFFSET(CI24,-1,0))</f>
        <v>-5000.4083333333338</v>
      </c>
      <c r="CJ24" s="249">
        <f ca="1">SUM(CJ22:OFFSET(CJ24,-1,0))</f>
        <v>-5000.4083333333338</v>
      </c>
      <c r="CK24" s="249">
        <f ca="1">SUM(CK22:OFFSET(CK24,-1,0))</f>
        <v>-5000.4083333333338</v>
      </c>
      <c r="CL24" s="249">
        <f ca="1">SUM(CL22:OFFSET(CL24,-1,0))</f>
        <v>-5000.4083333333338</v>
      </c>
    </row>
    <row r="25" spans="2:90" x14ac:dyDescent="0.4">
      <c r="J25" s="28"/>
      <c r="K25" s="250"/>
      <c r="L25" s="250"/>
      <c r="M25" s="250"/>
      <c r="N25" s="250"/>
      <c r="O25" s="250"/>
      <c r="P25" s="250"/>
      <c r="Q25" s="28"/>
      <c r="R25"/>
      <c r="S25" s="252"/>
      <c r="T25" s="252"/>
      <c r="U25" s="252"/>
      <c r="V25" s="252"/>
      <c r="W25" s="252"/>
      <c r="X25" s="252"/>
      <c r="Y25" s="252"/>
      <c r="Z25" s="252"/>
      <c r="AA25" s="252"/>
      <c r="AB25" s="252"/>
      <c r="AC25" s="252"/>
      <c r="AD25" s="252"/>
      <c r="AE25" s="252"/>
      <c r="AF25" s="252"/>
      <c r="AG25" s="252"/>
      <c r="AH25" s="252"/>
      <c r="AI25" s="252"/>
      <c r="AJ25" s="252"/>
      <c r="AK25" s="252"/>
      <c r="AL25" s="252"/>
      <c r="AM25" s="252"/>
      <c r="AN25" s="252"/>
      <c r="AO25" s="252"/>
      <c r="AP25" s="252"/>
      <c r="AQ25" s="252"/>
      <c r="AR25" s="252"/>
      <c r="AS25" s="252"/>
      <c r="AT25" s="252"/>
      <c r="AU25" s="252"/>
      <c r="AV25" s="252"/>
      <c r="AW25" s="252"/>
      <c r="AX25" s="252"/>
      <c r="AY25" s="252"/>
      <c r="AZ25" s="252"/>
      <c r="BA25" s="252"/>
      <c r="BB25" s="252"/>
      <c r="BC25" s="252"/>
      <c r="BD25" s="252"/>
      <c r="BE25" s="252"/>
      <c r="BF25" s="252"/>
      <c r="BG25" s="252"/>
      <c r="BH25" s="252"/>
      <c r="BI25" s="252"/>
      <c r="BJ25" s="252"/>
      <c r="BK25" s="252"/>
      <c r="BL25" s="252"/>
      <c r="BM25" s="252"/>
      <c r="BN25" s="252"/>
      <c r="BO25" s="252"/>
      <c r="BP25" s="252"/>
      <c r="BQ25" s="252"/>
      <c r="BR25" s="252"/>
      <c r="BS25" s="252"/>
      <c r="BT25" s="252"/>
      <c r="BU25" s="252"/>
      <c r="BV25" s="252"/>
      <c r="BW25" s="252"/>
      <c r="BX25" s="252"/>
      <c r="BY25" s="252"/>
      <c r="BZ25" s="252"/>
      <c r="CA25" s="252"/>
      <c r="CB25" s="252"/>
      <c r="CC25" s="252"/>
      <c r="CD25" s="252"/>
      <c r="CE25" s="252"/>
      <c r="CF25" s="252"/>
      <c r="CG25" s="252"/>
      <c r="CH25" s="252"/>
      <c r="CI25" s="252"/>
      <c r="CJ25" s="252"/>
      <c r="CK25" s="252"/>
      <c r="CL25" s="252"/>
    </row>
    <row r="26" spans="2:90" x14ac:dyDescent="0.4">
      <c r="B26" s="31" t="s">
        <v>1065</v>
      </c>
      <c r="C26" s="27"/>
      <c r="D26" s="27"/>
      <c r="E26" s="27"/>
      <c r="F26" s="27"/>
      <c r="G26" s="27"/>
      <c r="H26" s="27"/>
      <c r="I26" s="27"/>
      <c r="J26" s="28"/>
      <c r="K26" s="250"/>
      <c r="L26" s="250"/>
      <c r="M26" s="250"/>
      <c r="N26" s="250"/>
      <c r="O26" s="250"/>
      <c r="P26" s="250"/>
      <c r="Q26" s="28"/>
      <c r="R26"/>
      <c r="S26" s="252"/>
      <c r="T26" s="252"/>
      <c r="U26" s="252"/>
      <c r="V26" s="252"/>
      <c r="W26" s="252"/>
      <c r="X26" s="252"/>
      <c r="Y26" s="252"/>
      <c r="Z26" s="252"/>
      <c r="AA26" s="252"/>
      <c r="AB26" s="252"/>
      <c r="AC26" s="252"/>
      <c r="AD26" s="252"/>
      <c r="AE26" s="252"/>
      <c r="AF26" s="252"/>
      <c r="AG26" s="252"/>
      <c r="AH26" s="252"/>
      <c r="AI26" s="252"/>
      <c r="AJ26" s="252"/>
      <c r="AK26" s="252"/>
      <c r="AL26" s="252"/>
      <c r="AM26" s="252"/>
      <c r="AN26" s="252"/>
      <c r="AO26" s="252"/>
      <c r="AP26" s="252"/>
      <c r="AQ26" s="252"/>
      <c r="AR26" s="252"/>
      <c r="AS26" s="252"/>
      <c r="AT26" s="252"/>
      <c r="AU26" s="252"/>
      <c r="AV26" s="252"/>
      <c r="AW26" s="252"/>
      <c r="AX26" s="252"/>
      <c r="AY26" s="252"/>
      <c r="AZ26" s="252"/>
      <c r="BA26" s="252"/>
      <c r="BB26" s="252"/>
      <c r="BC26" s="252"/>
      <c r="BD26" s="252"/>
      <c r="BE26" s="252"/>
      <c r="BF26" s="252"/>
      <c r="BG26" s="252"/>
      <c r="BH26" s="252"/>
      <c r="BI26" s="252"/>
      <c r="BJ26" s="252"/>
      <c r="BK26" s="252"/>
      <c r="BL26" s="252"/>
      <c r="BM26" s="252"/>
      <c r="BN26" s="252"/>
      <c r="BO26" s="252"/>
      <c r="BP26" s="252"/>
      <c r="BQ26" s="252"/>
      <c r="BR26" s="252"/>
      <c r="BS26" s="252"/>
      <c r="BT26" s="252"/>
      <c r="BU26" s="252"/>
      <c r="BV26" s="252"/>
      <c r="BW26" s="252"/>
      <c r="BX26" s="252"/>
      <c r="BY26" s="252"/>
      <c r="BZ26" s="252"/>
      <c r="CA26" s="252"/>
      <c r="CB26" s="252"/>
      <c r="CC26" s="252"/>
      <c r="CD26" s="252"/>
      <c r="CE26" s="252"/>
      <c r="CF26" s="252"/>
      <c r="CG26" s="252"/>
      <c r="CH26" s="252"/>
      <c r="CI26" s="252"/>
      <c r="CJ26" s="252"/>
      <c r="CK26" s="252"/>
      <c r="CL26" s="252"/>
    </row>
    <row r="27" spans="2:90" collapsed="1" x14ac:dyDescent="0.4">
      <c r="B27" s="27" t="s">
        <v>1066</v>
      </c>
      <c r="C27" s="27"/>
      <c r="D27" s="27"/>
      <c r="E27" s="27"/>
      <c r="F27" s="27"/>
      <c r="G27" s="27"/>
      <c r="H27" s="27"/>
      <c r="I27" s="27" t="s">
        <v>592</v>
      </c>
      <c r="J27" s="28"/>
      <c r="K27" s="63">
        <f ca="1">SUMIF($3:$3,K$2,27:27)</f>
        <v>0</v>
      </c>
      <c r="L27" s="63">
        <f ca="1">SUMIF($3:$3,L$2,27:27)</f>
        <v>0</v>
      </c>
      <c r="M27" s="63">
        <f ca="1">SUMIF($3:$3,M$2,27:27)</f>
        <v>0</v>
      </c>
      <c r="N27" s="63">
        <f ca="1">SUMIF($3:$3,N$2,27:27)</f>
        <v>0</v>
      </c>
      <c r="O27" s="63">
        <f ca="1">SUMIF($3:$3,O$2,27:27)</f>
        <v>0</v>
      </c>
      <c r="P27" s="63">
        <f ca="1">SUMIF($3:$3,P$2,27:27)</f>
        <v>0</v>
      </c>
      <c r="Q27" s="28"/>
      <c r="R27"/>
      <c r="S27" s="249">
        <f ca="1">SUM(S26:OFFSET(S27,-1,0))</f>
        <v>0</v>
      </c>
      <c r="T27" s="249">
        <f ca="1">SUM(T26:OFFSET(T27,-1,0))</f>
        <v>0</v>
      </c>
      <c r="U27" s="249">
        <f ca="1">SUM(U26:OFFSET(U27,-1,0))</f>
        <v>0</v>
      </c>
      <c r="V27" s="249">
        <f ca="1">SUM(V26:OFFSET(V27,-1,0))</f>
        <v>0</v>
      </c>
      <c r="W27" s="249">
        <f ca="1">SUM(W26:OFFSET(W27,-1,0))</f>
        <v>0</v>
      </c>
      <c r="X27" s="249">
        <f ca="1">SUM(X26:OFFSET(X27,-1,0))</f>
        <v>0</v>
      </c>
      <c r="Y27" s="249">
        <f ca="1">SUM(Y26:OFFSET(Y27,-1,0))</f>
        <v>0</v>
      </c>
      <c r="Z27" s="249">
        <f ca="1">SUM(Z26:OFFSET(Z27,-1,0))</f>
        <v>0</v>
      </c>
      <c r="AA27" s="249">
        <f ca="1">SUM(AA26:OFFSET(AA27,-1,0))</f>
        <v>0</v>
      </c>
      <c r="AB27" s="249">
        <f ca="1">SUM(AB26:OFFSET(AB27,-1,0))</f>
        <v>0</v>
      </c>
      <c r="AC27" s="249">
        <f ca="1">SUM(AC26:OFFSET(AC27,-1,0))</f>
        <v>0</v>
      </c>
      <c r="AD27" s="249">
        <f ca="1">SUM(AD26:OFFSET(AD27,-1,0))</f>
        <v>0</v>
      </c>
      <c r="AE27" s="249">
        <f ca="1">SUM(AE26:OFFSET(AE27,-1,0))</f>
        <v>0</v>
      </c>
      <c r="AF27" s="249">
        <f ca="1">SUM(AF26:OFFSET(AF27,-1,0))</f>
        <v>0</v>
      </c>
      <c r="AG27" s="249">
        <f ca="1">SUM(AG26:OFFSET(AG27,-1,0))</f>
        <v>0</v>
      </c>
      <c r="AH27" s="249">
        <f ca="1">SUM(AH26:OFFSET(AH27,-1,0))</f>
        <v>0</v>
      </c>
      <c r="AI27" s="249">
        <f ca="1">SUM(AI26:OFFSET(AI27,-1,0))</f>
        <v>0</v>
      </c>
      <c r="AJ27" s="249">
        <f ca="1">SUM(AJ26:OFFSET(AJ27,-1,0))</f>
        <v>0</v>
      </c>
      <c r="AK27" s="249">
        <f ca="1">SUM(AK26:OFFSET(AK27,-1,0))</f>
        <v>0</v>
      </c>
      <c r="AL27" s="249">
        <f ca="1">SUM(AL26:OFFSET(AL27,-1,0))</f>
        <v>0</v>
      </c>
      <c r="AM27" s="249">
        <f ca="1">SUM(AM26:OFFSET(AM27,-1,0))</f>
        <v>0</v>
      </c>
      <c r="AN27" s="249">
        <f ca="1">SUM(AN26:OFFSET(AN27,-1,0))</f>
        <v>0</v>
      </c>
      <c r="AO27" s="249">
        <f ca="1">SUM(AO26:OFFSET(AO27,-1,0))</f>
        <v>0</v>
      </c>
      <c r="AP27" s="249">
        <f ca="1">SUM(AP26:OFFSET(AP27,-1,0))</f>
        <v>0</v>
      </c>
      <c r="AQ27" s="249">
        <f ca="1">SUM(AQ26:OFFSET(AQ27,-1,0))</f>
        <v>0</v>
      </c>
      <c r="AR27" s="249">
        <f ca="1">SUM(AR26:OFFSET(AR27,-1,0))</f>
        <v>0</v>
      </c>
      <c r="AS27" s="249">
        <f ca="1">SUM(AS26:OFFSET(AS27,-1,0))</f>
        <v>0</v>
      </c>
      <c r="AT27" s="249">
        <f ca="1">SUM(AT26:OFFSET(AT27,-1,0))</f>
        <v>0</v>
      </c>
      <c r="AU27" s="249">
        <f ca="1">SUM(AU26:OFFSET(AU27,-1,0))</f>
        <v>0</v>
      </c>
      <c r="AV27" s="249">
        <f ca="1">SUM(AV26:OFFSET(AV27,-1,0))</f>
        <v>0</v>
      </c>
      <c r="AW27" s="249">
        <f ca="1">SUM(AW26:OFFSET(AW27,-1,0))</f>
        <v>0</v>
      </c>
      <c r="AX27" s="249">
        <f ca="1">SUM(AX26:OFFSET(AX27,-1,0))</f>
        <v>0</v>
      </c>
      <c r="AY27" s="249">
        <f ca="1">SUM(AY26:OFFSET(AY27,-1,0))</f>
        <v>0</v>
      </c>
      <c r="AZ27" s="249">
        <f ca="1">SUM(AZ26:OFFSET(AZ27,-1,0))</f>
        <v>0</v>
      </c>
      <c r="BA27" s="249">
        <f ca="1">SUM(BA26:OFFSET(BA27,-1,0))</f>
        <v>0</v>
      </c>
      <c r="BB27" s="249">
        <f ca="1">SUM(BB26:OFFSET(BB27,-1,0))</f>
        <v>0</v>
      </c>
      <c r="BC27" s="249">
        <f ca="1">SUM(BC26:OFFSET(BC27,-1,0))</f>
        <v>0</v>
      </c>
      <c r="BD27" s="249">
        <f ca="1">SUM(BD26:OFFSET(BD27,-1,0))</f>
        <v>0</v>
      </c>
      <c r="BE27" s="249">
        <f ca="1">SUM(BE26:OFFSET(BE27,-1,0))</f>
        <v>0</v>
      </c>
      <c r="BF27" s="249">
        <f ca="1">SUM(BF26:OFFSET(BF27,-1,0))</f>
        <v>0</v>
      </c>
      <c r="BG27" s="249">
        <f ca="1">SUM(BG26:OFFSET(BG27,-1,0))</f>
        <v>0</v>
      </c>
      <c r="BH27" s="249">
        <f ca="1">SUM(BH26:OFFSET(BH27,-1,0))</f>
        <v>0</v>
      </c>
      <c r="BI27" s="249">
        <f ca="1">SUM(BI26:OFFSET(BI27,-1,0))</f>
        <v>0</v>
      </c>
      <c r="BJ27" s="249">
        <f ca="1">SUM(BJ26:OFFSET(BJ27,-1,0))</f>
        <v>0</v>
      </c>
      <c r="BK27" s="249">
        <f ca="1">SUM(BK26:OFFSET(BK27,-1,0))</f>
        <v>0</v>
      </c>
      <c r="BL27" s="249">
        <f ca="1">SUM(BL26:OFFSET(BL27,-1,0))</f>
        <v>0</v>
      </c>
      <c r="BM27" s="249">
        <f ca="1">SUM(BM26:OFFSET(BM27,-1,0))</f>
        <v>0</v>
      </c>
      <c r="BN27" s="249">
        <f ca="1">SUM(BN26:OFFSET(BN27,-1,0))</f>
        <v>0</v>
      </c>
      <c r="BO27" s="249">
        <f ca="1">SUM(BO26:OFFSET(BO27,-1,0))</f>
        <v>0</v>
      </c>
      <c r="BP27" s="249">
        <f ca="1">SUM(BP26:OFFSET(BP27,-1,0))</f>
        <v>0</v>
      </c>
      <c r="BQ27" s="249">
        <f ca="1">SUM(BQ26:OFFSET(BQ27,-1,0))</f>
        <v>0</v>
      </c>
      <c r="BR27" s="249">
        <f ca="1">SUM(BR26:OFFSET(BR27,-1,0))</f>
        <v>0</v>
      </c>
      <c r="BS27" s="249">
        <f ca="1">SUM(BS26:OFFSET(BS27,-1,0))</f>
        <v>0</v>
      </c>
      <c r="BT27" s="249">
        <f ca="1">SUM(BT26:OFFSET(BT27,-1,0))</f>
        <v>0</v>
      </c>
      <c r="BU27" s="249">
        <f ca="1">SUM(BU26:OFFSET(BU27,-1,0))</f>
        <v>0</v>
      </c>
      <c r="BV27" s="249">
        <f ca="1">SUM(BV26:OFFSET(BV27,-1,0))</f>
        <v>0</v>
      </c>
      <c r="BW27" s="249">
        <f ca="1">SUM(BW26:OFFSET(BW27,-1,0))</f>
        <v>0</v>
      </c>
      <c r="BX27" s="249">
        <f ca="1">SUM(BX26:OFFSET(BX27,-1,0))</f>
        <v>0</v>
      </c>
      <c r="BY27" s="249">
        <f ca="1">SUM(BY26:OFFSET(BY27,-1,0))</f>
        <v>0</v>
      </c>
      <c r="BZ27" s="249">
        <f ca="1">SUM(BZ26:OFFSET(BZ27,-1,0))</f>
        <v>0</v>
      </c>
      <c r="CA27" s="249">
        <f ca="1">SUM(CA26:OFFSET(CA27,-1,0))</f>
        <v>0</v>
      </c>
      <c r="CB27" s="249">
        <f ca="1">SUM(CB26:OFFSET(CB27,-1,0))</f>
        <v>0</v>
      </c>
      <c r="CC27" s="249">
        <f ca="1">SUM(CC26:OFFSET(CC27,-1,0))</f>
        <v>0</v>
      </c>
      <c r="CD27" s="249">
        <f ca="1">SUM(CD26:OFFSET(CD27,-1,0))</f>
        <v>0</v>
      </c>
      <c r="CE27" s="249">
        <f ca="1">SUM(CE26:OFFSET(CE27,-1,0))</f>
        <v>0</v>
      </c>
      <c r="CF27" s="249">
        <f ca="1">SUM(CF26:OFFSET(CF27,-1,0))</f>
        <v>0</v>
      </c>
      <c r="CG27" s="249">
        <f ca="1">SUM(CG26:OFFSET(CG27,-1,0))</f>
        <v>0</v>
      </c>
      <c r="CH27" s="249">
        <f ca="1">SUM(CH26:OFFSET(CH27,-1,0))</f>
        <v>0</v>
      </c>
      <c r="CI27" s="249">
        <f ca="1">SUM(CI26:OFFSET(CI27,-1,0))</f>
        <v>0</v>
      </c>
      <c r="CJ27" s="249">
        <f ca="1">SUM(CJ26:OFFSET(CJ27,-1,0))</f>
        <v>0</v>
      </c>
      <c r="CK27" s="249">
        <f ca="1">SUM(CK26:OFFSET(CK27,-1,0))</f>
        <v>0</v>
      </c>
      <c r="CL27" s="249">
        <f ca="1">SUM(CL26:OFFSET(CL27,-1,0))</f>
        <v>0</v>
      </c>
    </row>
    <row r="28" spans="2:90" x14ac:dyDescent="0.4">
      <c r="C28" s="27"/>
      <c r="D28" s="27"/>
      <c r="E28" s="27"/>
      <c r="F28" s="27"/>
      <c r="G28" s="27"/>
      <c r="H28" s="27"/>
      <c r="I28" s="27"/>
      <c r="J28" s="28"/>
      <c r="K28" s="250"/>
      <c r="L28" s="250"/>
      <c r="M28" s="250"/>
      <c r="N28" s="250"/>
      <c r="O28" s="250"/>
      <c r="P28" s="250"/>
      <c r="Q28" s="28"/>
      <c r="R28"/>
      <c r="S28" s="252"/>
      <c r="T28" s="252"/>
      <c r="U28" s="252"/>
      <c r="V28" s="252"/>
      <c r="W28" s="252"/>
      <c r="X28" s="252"/>
      <c r="Y28" s="252"/>
      <c r="Z28" s="252"/>
      <c r="AA28" s="252"/>
      <c r="AB28" s="252"/>
      <c r="AC28" s="252"/>
      <c r="AD28" s="252"/>
      <c r="AE28" s="252"/>
      <c r="AF28" s="252"/>
      <c r="AG28" s="252"/>
      <c r="AH28" s="252"/>
      <c r="AI28" s="252"/>
      <c r="AJ28" s="252"/>
      <c r="AK28" s="252"/>
      <c r="AL28" s="252"/>
      <c r="AM28" s="252"/>
      <c r="AN28" s="252"/>
      <c r="AO28" s="252"/>
      <c r="AP28" s="252"/>
      <c r="AQ28" s="252"/>
      <c r="AR28" s="252"/>
      <c r="AS28" s="252"/>
      <c r="AT28" s="252"/>
      <c r="AU28" s="252"/>
      <c r="AV28" s="252"/>
      <c r="AW28" s="252"/>
      <c r="AX28" s="252"/>
      <c r="AY28" s="252"/>
      <c r="AZ28" s="252"/>
      <c r="BA28" s="252"/>
      <c r="BB28" s="252"/>
      <c r="BC28" s="252"/>
      <c r="BD28" s="252"/>
      <c r="BE28" s="252"/>
      <c r="BF28" s="252"/>
      <c r="BG28" s="252"/>
      <c r="BH28" s="252"/>
      <c r="BI28" s="252"/>
      <c r="BJ28" s="252"/>
      <c r="BK28" s="252"/>
      <c r="BL28" s="252"/>
      <c r="BM28" s="252"/>
      <c r="BN28" s="252"/>
      <c r="BO28" s="252"/>
      <c r="BP28" s="252"/>
      <c r="BQ28" s="252"/>
      <c r="BR28" s="252"/>
      <c r="BS28" s="252"/>
      <c r="BT28" s="252"/>
      <c r="BU28" s="252"/>
      <c r="BV28" s="252"/>
      <c r="BW28" s="252"/>
      <c r="BX28" s="252"/>
      <c r="BY28" s="252"/>
      <c r="BZ28" s="252"/>
      <c r="CA28" s="252"/>
      <c r="CB28" s="252"/>
      <c r="CC28" s="252"/>
      <c r="CD28" s="252"/>
      <c r="CE28" s="252"/>
      <c r="CF28" s="252"/>
      <c r="CG28" s="252"/>
      <c r="CH28" s="252"/>
      <c r="CI28" s="252"/>
      <c r="CJ28" s="252"/>
      <c r="CK28" s="252"/>
      <c r="CL28" s="252"/>
    </row>
    <row r="29" spans="2:90" x14ac:dyDescent="0.4">
      <c r="B29" s="27" t="s">
        <v>782</v>
      </c>
      <c r="C29" s="27"/>
      <c r="D29" s="27"/>
      <c r="E29" s="27"/>
      <c r="F29" s="27"/>
      <c r="G29" s="27"/>
      <c r="H29" s="27"/>
      <c r="I29" s="27"/>
      <c r="J29" s="28"/>
      <c r="K29" s="28">
        <f ca="1">SUMIF($3:$3,K$2,29:29)</f>
        <v>3614883.3641229626</v>
      </c>
      <c r="L29" s="28">
        <f ca="1">SUMIF($3:$3,L$2,29:29)</f>
        <v>29632458.797172152</v>
      </c>
      <c r="M29" s="28">
        <f ca="1">SUMIF($3:$3,M$2,29:29)</f>
        <v>84496825.193355873</v>
      </c>
      <c r="N29" s="28">
        <f ca="1">SUMIF($3:$3,N$2,29:29)</f>
        <v>168889648.16397595</v>
      </c>
      <c r="O29" s="28">
        <f ca="1">SUMIF($3:$3,O$2,29:29)</f>
        <v>283176591.219419</v>
      </c>
      <c r="P29" s="28">
        <f ca="1">SUMIF($3:$3,P$2,29:29)</f>
        <v>427555244.32621264</v>
      </c>
      <c r="Q29" s="28"/>
      <c r="R29"/>
      <c r="S29" s="28">
        <f ca="1">S19+S24+S27</f>
        <v>-5000</v>
      </c>
      <c r="T29" s="28">
        <f ca="1">T19+T24+T27</f>
        <v>-5000</v>
      </c>
      <c r="U29" s="28">
        <f ca="1">U19+U24+U27</f>
        <v>5817.7999999999975</v>
      </c>
      <c r="V29" s="28">
        <f ca="1">V19+V24+V27</f>
        <v>37419.154166666653</v>
      </c>
      <c r="W29" s="28">
        <f ca="1">W19+W24+W27</f>
        <v>88498.773958333302</v>
      </c>
      <c r="X29" s="28">
        <f ca="1">X19+X24+X27</f>
        <v>158082.74609374994</v>
      </c>
      <c r="Y29" s="28">
        <f ca="1">Y19+Y24+Y27</f>
        <v>245245.85295572912</v>
      </c>
      <c r="Z29" s="28">
        <f ca="1">Z19+Z24+Z27</f>
        <v>349109.13780794264</v>
      </c>
      <c r="AA29" s="28">
        <f ca="1">AA19+AA24+AA27</f>
        <v>468837.59175087872</v>
      </c>
      <c r="AB29" s="28">
        <f ca="1">AB19+AB24+AB27</f>
        <v>603637.95633000135</v>
      </c>
      <c r="AC29" s="28">
        <f ca="1">AC19+AC24+AC27</f>
        <v>752756.63601350132</v>
      </c>
      <c r="AD29" s="28">
        <f ca="1">AD19+AD24+AD27</f>
        <v>915477.71504615969</v>
      </c>
      <c r="AE29" s="28">
        <f ca="1">AE19+AE24+AE27</f>
        <v>1091121.0734605184</v>
      </c>
      <c r="AF29" s="28">
        <f ca="1">AF19+AF24+AF27</f>
        <v>1279040.5972874924</v>
      </c>
      <c r="AG29" s="28">
        <f ca="1">AG19+AG24+AG27</f>
        <v>1484031.3782564509</v>
      </c>
      <c r="AH29" s="28">
        <f ca="1">AH19+AH24+AH27</f>
        <v>1710493.1755936285</v>
      </c>
      <c r="AI29" s="28">
        <f ca="1">AI19+AI24+AI27</f>
        <v>1957219.3830639469</v>
      </c>
      <c r="AJ29" s="28">
        <f ca="1">AJ19+AJ24+AJ27</f>
        <v>2223196.7801607493</v>
      </c>
      <c r="AK29" s="28">
        <f ca="1">AK19+AK24+AK27</f>
        <v>2507462.8074027118</v>
      </c>
      <c r="AL29" s="28">
        <f ca="1">AL19+AL24+AL27</f>
        <v>2809103.0332825761</v>
      </c>
      <c r="AM29" s="28">
        <f ca="1">AM19+AM24+AM27</f>
        <v>3127248.7478684471</v>
      </c>
      <c r="AN29" s="28">
        <f ca="1">AN19+AN24+AN27</f>
        <v>3461074.6767250248</v>
      </c>
      <c r="AO29" s="28">
        <f ca="1">AO19+AO24+AO27</f>
        <v>3809796.8091387725</v>
      </c>
      <c r="AP29" s="28">
        <f ca="1">AP19+AP24+AP27</f>
        <v>4172670.3349318337</v>
      </c>
      <c r="AQ29" s="28">
        <f ca="1">AQ19+AQ24+AQ27</f>
        <v>4548987.6844352428</v>
      </c>
      <c r="AR29" s="28">
        <f ca="1">AR19+AR24+AR27</f>
        <v>4938076.6664634794</v>
      </c>
      <c r="AS29" s="28">
        <f ca="1">AS19+AS24+AS27</f>
        <v>5344707.5993903056</v>
      </c>
      <c r="AT29" s="28">
        <f ca="1">AT19+AT24+AT27</f>
        <v>5773256.707754123</v>
      </c>
      <c r="AU29" s="28">
        <f ca="1">AU19+AU24+AU27</f>
        <v>6222495.0273664175</v>
      </c>
      <c r="AV29" s="28">
        <f ca="1">AV19+AV24+AV27</f>
        <v>6691388.0976647623</v>
      </c>
      <c r="AW29" s="28">
        <f ca="1">AW19+AW24+AW27</f>
        <v>7178953.1811148571</v>
      </c>
      <c r="AX29" s="28">
        <f ca="1">AX19+AX24+AX27</f>
        <v>7684256.6770591149</v>
      </c>
      <c r="AY29" s="28">
        <f ca="1">AY19+AY24+AY27</f>
        <v>8206411.6648728251</v>
      </c>
      <c r="AZ29" s="28">
        <f ca="1">AZ19+AZ24+AZ27</f>
        <v>8744575.5699625183</v>
      </c>
      <c r="BA29" s="28">
        <f ca="1">BA19+BA24+BA27</f>
        <v>9297947.9464643914</v>
      </c>
      <c r="BB29" s="28">
        <f ca="1">BB19+BB24+BB27</f>
        <v>9865768.3708078377</v>
      </c>
      <c r="BC29" s="28">
        <f ca="1">BC19+BC24+BC27</f>
        <v>10447314.440600781</v>
      </c>
      <c r="BD29" s="28">
        <f ca="1">BD19+BD24+BD27</f>
        <v>11041899.87357074</v>
      </c>
      <c r="BE29" s="28">
        <f ca="1">BE19+BE24+BE27</f>
        <v>11654281.601558868</v>
      </c>
      <c r="BF29" s="28">
        <f ca="1">BF19+BF24+BF27</f>
        <v>12288823.131897591</v>
      </c>
      <c r="BG29" s="28">
        <f ca="1">BG19+BG24+BG27</f>
        <v>12944283.419052711</v>
      </c>
      <c r="BH29" s="28">
        <f ca="1">BH19+BH24+BH27</f>
        <v>13619616.525183411</v>
      </c>
      <c r="BI29" s="28">
        <f ca="1">BI19+BI24+BI27</f>
        <v>14313828.809340907</v>
      </c>
      <c r="BJ29" s="28">
        <f ca="1">BJ19+BJ24+BJ27</f>
        <v>15025976.31262386</v>
      </c>
      <c r="BK29" s="28">
        <f ca="1">BK19+BK24+BK27</f>
        <v>15755162.274076</v>
      </c>
      <c r="BL29" s="28">
        <f ca="1">BL19+BL24+BL27</f>
        <v>16500534.770788867</v>
      </c>
      <c r="BM29" s="28">
        <f ca="1">BM19+BM24+BM27</f>
        <v>17261284.475999422</v>
      </c>
      <c r="BN29" s="28">
        <f ca="1">BN19+BN24+BN27</f>
        <v>18036642.529282782</v>
      </c>
      <c r="BO29" s="28">
        <f ca="1">BO19+BO24+BO27</f>
        <v>18825878.513235308</v>
      </c>
      <c r="BP29" s="28">
        <f ca="1">BP19+BP24+BP27</f>
        <v>19628298.531323541</v>
      </c>
      <c r="BQ29" s="28">
        <f ca="1">BQ19+BQ24+BQ27</f>
        <v>20448652.281840701</v>
      </c>
      <c r="BR29" s="28">
        <f ca="1">BR19+BR24+BR27</f>
        <v>21291296.400248665</v>
      </c>
      <c r="BS29" s="28">
        <f ca="1">BS19+BS24+BS27</f>
        <v>22154983.312736232</v>
      </c>
      <c r="BT29" s="28">
        <f ca="1">BT19+BT24+BT27</f>
        <v>23038660.879599422</v>
      </c>
      <c r="BU29" s="28">
        <f ca="1">BU19+BU24+BU27</f>
        <v>23941329.568119451</v>
      </c>
      <c r="BV29" s="28">
        <f ca="1">BV19+BV24+BV27</f>
        <v>24862039.822213478</v>
      </c>
      <c r="BW29" s="28">
        <f ca="1">BW19+BW24+BW27</f>
        <v>25799889.563602805</v>
      </c>
      <c r="BX29" s="28">
        <f ca="1">BX19+BX24+BX27</f>
        <v>26754021.817922659</v>
      </c>
      <c r="BY29" s="28">
        <f ca="1">BY19+BY24+BY27</f>
        <v>27723622.459526531</v>
      </c>
      <c r="BZ29" s="28">
        <f ca="1">BZ19+BZ24+BZ27</f>
        <v>28707918.069050204</v>
      </c>
      <c r="CA29" s="28">
        <f ca="1">CA19+CA24+CA27</f>
        <v>29706173.89809769</v>
      </c>
      <c r="CB29" s="28">
        <f ca="1">CB19+CB24+CB27</f>
        <v>30717691.935692802</v>
      </c>
      <c r="CC29" s="28">
        <f ca="1">CC19+CC24+CC27</f>
        <v>31747217.971408162</v>
      </c>
      <c r="CD29" s="28">
        <f ca="1">CD19+CD24+CD27</f>
        <v>32799104.927421089</v>
      </c>
      <c r="CE29" s="28">
        <f ca="1">CE19+CE24+CE27</f>
        <v>33872101.702300042</v>
      </c>
      <c r="CF29" s="28">
        <f ca="1">CF19+CF24+CF27</f>
        <v>34965152.8051017</v>
      </c>
      <c r="CG29" s="28">
        <f ca="1">CG19+CG24+CG27</f>
        <v>36077255.519429952</v>
      </c>
      <c r="CH29" s="28">
        <f ca="1">CH19+CH24+CH27</f>
        <v>37207457.264708459</v>
      </c>
      <c r="CI29" s="28">
        <f ca="1">CI19+CI24+CI27</f>
        <v>38354853.089389697</v>
      </c>
      <c r="CJ29" s="28">
        <f ca="1">CJ19+CJ24+CJ27</f>
        <v>39518583.289503545</v>
      </c>
      <c r="CK29" s="28">
        <f ca="1">CK19+CK24+CK27</f>
        <v>40697831.146278374</v>
      </c>
      <c r="CL29" s="28">
        <f ca="1">CL19+CL24+CL27</f>
        <v>41891820.776881121</v>
      </c>
    </row>
    <row r="30" spans="2:90" x14ac:dyDescent="0.4">
      <c r="B30" s="124" t="s">
        <v>1070</v>
      </c>
      <c r="C30" s="27"/>
      <c r="D30" s="27"/>
      <c r="E30" s="27"/>
      <c r="F30" s="27"/>
      <c r="G30" s="27"/>
      <c r="H30" s="27"/>
      <c r="I30" s="27"/>
      <c r="J30" s="28"/>
      <c r="K30" s="21">
        <f ca="1">IFERROR(K29/K19,0)</f>
        <v>0.98367263891859635</v>
      </c>
      <c r="L30" s="21">
        <f ca="1">IFERROR(L29/L19,0)</f>
        <v>0.99797921823398617</v>
      </c>
      <c r="M30" s="21">
        <f ca="1">IFERROR(M29/M19,0)</f>
        <v>0.99929038630185085</v>
      </c>
      <c r="N30" s="21">
        <f ca="1">IFERROR(N29/N19,0)</f>
        <v>0.99964484458663405</v>
      </c>
      <c r="O30" s="21">
        <f ca="1">IFERROR(O29/O19,0)</f>
        <v>0.99978814855026354</v>
      </c>
      <c r="P30" s="21">
        <f ca="1">IFERROR(P29/P19,0)</f>
        <v>0.99985967576353219</v>
      </c>
      <c r="Q30" s="253"/>
      <c r="R30"/>
      <c r="S30" s="21">
        <f ca="1">IFERROR(S29/S19,0)</f>
        <v>0</v>
      </c>
      <c r="T30" s="21">
        <f ca="1">IFERROR(T29/T19,0)</f>
        <v>0</v>
      </c>
      <c r="U30" s="21">
        <f ca="1">IFERROR(U29/U19,0)</f>
        <v>0.53779301313407535</v>
      </c>
      <c r="V30" s="21">
        <f ca="1">IFERROR(V29/V19,0)</f>
        <v>0.88212629381791385</v>
      </c>
      <c r="W30" s="21">
        <f ca="1">IFERROR(W29/W19,0)</f>
        <v>0.94652218188640491</v>
      </c>
      <c r="X30" s="21">
        <f ca="1">IFERROR(X29/X19,0)</f>
        <v>0.96934002394836372</v>
      </c>
      <c r="Y30" s="21">
        <f ca="1">IFERROR(Y29/Y19,0)</f>
        <v>0.9800191920205088</v>
      </c>
      <c r="Z30" s="21">
        <f ca="1">IFERROR(Z29/Z19,0)</f>
        <v>0.98587973456360156</v>
      </c>
      <c r="AA30" s="21">
        <f ca="1">IFERROR(AA29/AA19,0)</f>
        <v>0.98944761765929246</v>
      </c>
      <c r="AB30" s="21">
        <f ca="1">IFERROR(AB29/AB19,0)</f>
        <v>0.99178474550228457</v>
      </c>
      <c r="AC30" s="21">
        <f ca="1">IFERROR(AC29/AC19,0)</f>
        <v>0.99340142248949759</v>
      </c>
      <c r="AD30" s="21">
        <f ca="1">IFERROR(AD29/AD19,0)</f>
        <v>0.9945679119100973</v>
      </c>
      <c r="AE30" s="21">
        <f ca="1">IFERROR(AE29/AE19,0)</f>
        <v>0.99543835416037663</v>
      </c>
      <c r="AF30" s="21">
        <f ca="1">IFERROR(AF29/AF19,0)</f>
        <v>0.99610595161638682</v>
      </c>
      <c r="AG30" s="21">
        <f ca="1">IFERROR(AG29/AG19,0)</f>
        <v>0.99664199526929775</v>
      </c>
      <c r="AH30" s="21">
        <f ca="1">IFERROR(AH29/AH19,0)</f>
        <v>0.99708528453446366</v>
      </c>
      <c r="AI30" s="21">
        <f ca="1">IFERROR(AI29/AI19,0)</f>
        <v>0.997451775985286</v>
      </c>
      <c r="AJ30" s="21">
        <f ca="1">IFERROR(AJ29/AJ19,0)</f>
        <v>0.99775595465723133</v>
      </c>
      <c r="AK30" s="21">
        <f ca="1">IFERROR(AK29/AK19,0)</f>
        <v>0.99800985127541342</v>
      </c>
      <c r="AL30" s="21">
        <f ca="1">IFERROR(AL29/AL19,0)</f>
        <v>0.99822317284409356</v>
      </c>
      <c r="AM30" s="21">
        <f ca="1">IFERROR(AM29/AM19,0)</f>
        <v>0.99840364698875184</v>
      </c>
      <c r="AN30" s="21">
        <f ca="1">IFERROR(AN29/AN19,0)</f>
        <v>0.9985573955514806</v>
      </c>
      <c r="AO30" s="21">
        <f ca="1">IFERROR(AO29/AO19,0)</f>
        <v>0.998689268388124</v>
      </c>
      <c r="AP30" s="21">
        <f ca="1">IFERROR(AP29/AP19,0)</f>
        <v>0.99880311887016637</v>
      </c>
      <c r="AQ30" s="21">
        <f ca="1">IFERROR(AQ29/AQ19,0)</f>
        <v>0.99890202276458862</v>
      </c>
      <c r="AR30" s="21">
        <f ca="1">IFERROR(AR29/AR19,0)</f>
        <v>0.99898844886285043</v>
      </c>
      <c r="AS30" s="21">
        <f ca="1">IFERROR(AS29/AS19,0)</f>
        <v>0.99906532590382835</v>
      </c>
      <c r="AT30" s="21">
        <f ca="1">IFERROR(AT29/AT19,0)</f>
        <v>0.99913464676557073</v>
      </c>
      <c r="AU30" s="21">
        <f ca="1">IFERROR(AU29/AU19,0)</f>
        <v>0.9991970715152706</v>
      </c>
      <c r="AV30" s="21">
        <f ca="1">IFERROR(AV29/AV19,0)</f>
        <v>0.99925329400175511</v>
      </c>
      <c r="AW30" s="21">
        <f ca="1">IFERROR(AW29/AW19,0)</f>
        <v>0.99930397191562004</v>
      </c>
      <c r="AX30" s="21">
        <f ca="1">IFERROR(AX29/AX19,0)</f>
        <v>0.99934971176127885</v>
      </c>
      <c r="AY30" s="21">
        <f ca="1">IFERROR(AY29/AY19,0)</f>
        <v>0.99939106290181035</v>
      </c>
      <c r="AZ30" s="21">
        <f ca="1">IFERROR(AZ29/AZ19,0)</f>
        <v>0.99942851705662705</v>
      </c>
      <c r="BA30" s="21">
        <f ca="1">IFERROR(BA29/BA19,0)</f>
        <v>0.99946251089045179</v>
      </c>
      <c r="BB30" s="21">
        <f ca="1">IFERROR(BB29/BB19,0)</f>
        <v>0.99949343019435843</v>
      </c>
      <c r="BC30" s="21">
        <f ca="1">IFERROR(BC29/BC19,0)</f>
        <v>0.99952161473421752</v>
      </c>
      <c r="BD30" s="21">
        <f ca="1">IFERROR(BD29/BD19,0)</f>
        <v>0.99954736321638249</v>
      </c>
      <c r="BE30" s="21">
        <f ca="1">IFERROR(BE29/BE19,0)</f>
        <v>0.99957113210638027</v>
      </c>
      <c r="BF30" s="21">
        <f ca="1">IFERROR(BF29/BF19,0)</f>
        <v>0.9995932679773909</v>
      </c>
      <c r="BG30" s="21">
        <f ca="1">IFERROR(BG29/BG19,0)</f>
        <v>0.99961385573299877</v>
      </c>
      <c r="BH30" s="21">
        <f ca="1">IFERROR(BH29/BH19,0)</f>
        <v>0.99963299579475273</v>
      </c>
      <c r="BI30" s="21">
        <f ca="1">IFERROR(BI29/BI19,0)</f>
        <v>0.99965078906722105</v>
      </c>
      <c r="BJ30" s="21">
        <f ca="1">IFERROR(BJ29/BJ19,0)</f>
        <v>0.99966733421265264</v>
      </c>
      <c r="BK30" s="21">
        <f ca="1">IFERROR(BK29/BK19,0)</f>
        <v>0.99968272588269269</v>
      </c>
      <c r="BL30" s="21">
        <f ca="1">IFERROR(BL29/BL19,0)</f>
        <v>0.99969705364608019</v>
      </c>
      <c r="BM30" s="21">
        <f ca="1">IFERROR(BM29/BM19,0)</f>
        <v>0.99971040141327727</v>
      </c>
      <c r="BN30" s="21">
        <f ca="1">IFERROR(BN29/BN19,0)</f>
        <v>0.99972284720874416</v>
      </c>
      <c r="BO30" s="21">
        <f ca="1">IFERROR(BO29/BO19,0)</f>
        <v>0.99973446318047743</v>
      </c>
      <c r="BP30" s="21">
        <f ca="1">IFERROR(BP29/BP19,0)</f>
        <v>0.99974531576625258</v>
      </c>
      <c r="BQ30" s="21">
        <f ca="1">IFERROR(BQ29/BQ19,0)</f>
        <v>0.99975552777344923</v>
      </c>
      <c r="BR30" s="21">
        <f ca="1">IFERROR(BR29/BR19,0)</f>
        <v>0.99976520096152666</v>
      </c>
      <c r="BS30" s="21">
        <f ca="1">IFERROR(BS29/BS19,0)</f>
        <v>0.99977435227046629</v>
      </c>
      <c r="BT30" s="21">
        <f ca="1">IFERROR(BT29/BT19,0)</f>
        <v>0.99978300540221543</v>
      </c>
      <c r="BU30" s="21">
        <f ca="1">IFERROR(BU29/BU19,0)</f>
        <v>0.99979118512034626</v>
      </c>
      <c r="BV30" s="21">
        <f ca="1">IFERROR(BV29/BV19,0)</f>
        <v>0.9997989165592136</v>
      </c>
      <c r="BW30" s="21">
        <f ca="1">IFERROR(BW29/BW19,0)</f>
        <v>0.99980622471102398</v>
      </c>
      <c r="BX30" s="21">
        <f ca="1">IFERROR(BX29/BX19,0)</f>
        <v>0.99981313405368022</v>
      </c>
      <c r="BY30" s="21">
        <f ca="1">IFERROR(BY29/BY19,0)</f>
        <v>0.99981966828881663</v>
      </c>
      <c r="BZ30" s="21">
        <f ca="1">IFERROR(BZ29/BZ19,0)</f>
        <v>0.99982585016517567</v>
      </c>
      <c r="CA30" s="21">
        <f ca="1">IFERROR(CA29/CA19,0)</f>
        <v>0.99983170136736277</v>
      </c>
      <c r="CB30" s="21">
        <f ca="1">IFERROR(CB29/CB19,0)</f>
        <v>0.99983724245409544</v>
      </c>
      <c r="CC30" s="21">
        <f ca="1">IFERROR(CC29/CC19,0)</f>
        <v>0.99984251782746225</v>
      </c>
      <c r="CD30" s="21">
        <f ca="1">IFERROR(CD29/CD19,0)</f>
        <v>0.99984756760526905</v>
      </c>
      <c r="CE30" s="21">
        <f ca="1">IFERROR(CE29/CE19,0)</f>
        <v>0.99985239562944317</v>
      </c>
      <c r="CF30" s="21">
        <f ca="1">IFERROR(CF29/CF19,0)</f>
        <v>0.99985700925292453</v>
      </c>
      <c r="CG30" s="21">
        <f ca="1">IFERROR(CG29/CG19,0)</f>
        <v>0.99986141641633097</v>
      </c>
      <c r="CH30" s="21">
        <f ca="1">IFERROR(CH29/CH19,0)</f>
        <v>0.99986562542100099</v>
      </c>
      <c r="CI30" s="21">
        <f ca="1">IFERROR(CI29/CI19,0)</f>
        <v>0.99986964474893969</v>
      </c>
      <c r="CJ30" s="21">
        <f ca="1">IFERROR(CJ29/CJ19,0)</f>
        <v>0.99987348292170164</v>
      </c>
      <c r="CK30" s="21">
        <f ca="1">IFERROR(CK29/CK19,0)</f>
        <v>0.99987714839134412</v>
      </c>
      <c r="CL30" s="21">
        <f ca="1">IFERROR(CL29/CL19,0)</f>
        <v>0.99988064945759902</v>
      </c>
    </row>
    <row r="31" spans="2:90" x14ac:dyDescent="0.4">
      <c r="C31" s="27"/>
      <c r="D31" s="27"/>
      <c r="E31" s="27"/>
      <c r="F31" s="27"/>
      <c r="G31" s="27"/>
      <c r="H31" s="27"/>
      <c r="I31" s="27"/>
      <c r="R31"/>
    </row>
    <row r="32" spans="2:90" x14ac:dyDescent="0.4">
      <c r="B32" s="447" t="s">
        <v>1071</v>
      </c>
      <c r="J32" s="61"/>
      <c r="K32" s="61"/>
      <c r="L32" s="61"/>
      <c r="M32" s="61"/>
      <c r="N32" s="61"/>
      <c r="O32" s="61"/>
      <c r="P32" s="61"/>
      <c r="Q32" s="61"/>
      <c r="R32"/>
    </row>
    <row r="33" spans="2:90" x14ac:dyDescent="0.4">
      <c r="B33" s="479" t="s">
        <v>1072</v>
      </c>
      <c r="J33" s="61"/>
      <c r="K33" s="248">
        <f ca="1">IF('Corporate Overhead'!K17="","",'Corporate Overhead'!K17)</f>
        <v>-402350.40000000008</v>
      </c>
      <c r="L33" s="248">
        <f ca="1">IF('Corporate Overhead'!L17="","",'Corporate Overhead'!L17)</f>
        <v>-422467.92000000016</v>
      </c>
      <c r="M33" s="248">
        <f ca="1">IF('Corporate Overhead'!M17="","",'Corporate Overhead'!M17)</f>
        <v>-443591.31599999988</v>
      </c>
      <c r="N33" s="248">
        <f ca="1">IF('Corporate Overhead'!N17="","",'Corporate Overhead'!N17)</f>
        <v>-465770.88179999986</v>
      </c>
      <c r="O33" s="248">
        <f ca="1">IF('Corporate Overhead'!O17="","",'Corporate Overhead'!O17)</f>
        <v>-489059.42589000013</v>
      </c>
      <c r="P33" s="248">
        <f ca="1">IF('Corporate Overhead'!P17="","",'Corporate Overhead'!P17)</f>
        <v>-513512.39718450001</v>
      </c>
      <c r="Q33" s="248" t="str">
        <f>IF('Corporate Overhead'!Q17="","",'Corporate Overhead'!Q17)</f>
        <v/>
      </c>
      <c r="R33"/>
      <c r="S33" s="248">
        <f ca="1">IF('Corporate Overhead'!S17="","",'Corporate Overhead'!S17)</f>
        <v>-33529.199999999997</v>
      </c>
      <c r="T33" s="248">
        <f ca="1">IF('Corporate Overhead'!T17="","",'Corporate Overhead'!T17)</f>
        <v>-33529.199999999997</v>
      </c>
      <c r="U33" s="248">
        <f ca="1">IF('Corporate Overhead'!U17="","",'Corporate Overhead'!U17)</f>
        <v>-33529.199999999997</v>
      </c>
      <c r="V33" s="248">
        <f ca="1">IF('Corporate Overhead'!V17="","",'Corporate Overhead'!V17)</f>
        <v>-33529.199999999997</v>
      </c>
      <c r="W33" s="248">
        <f ca="1">IF('Corporate Overhead'!W17="","",'Corporate Overhead'!W17)</f>
        <v>-33529.199999999997</v>
      </c>
      <c r="X33" s="248">
        <f ca="1">IF('Corporate Overhead'!X17="","",'Corporate Overhead'!X17)</f>
        <v>-33529.199999999997</v>
      </c>
      <c r="Y33" s="248">
        <f ca="1">IF('Corporate Overhead'!Y17="","",'Corporate Overhead'!Y17)</f>
        <v>-33529.199999999997</v>
      </c>
      <c r="Z33" s="248">
        <f ca="1">IF('Corporate Overhead'!Z17="","",'Corporate Overhead'!Z17)</f>
        <v>-33529.199999999997</v>
      </c>
      <c r="AA33" s="248">
        <f ca="1">IF('Corporate Overhead'!AA17="","",'Corporate Overhead'!AA17)</f>
        <v>-33529.199999999997</v>
      </c>
      <c r="AB33" s="248">
        <f ca="1">IF('Corporate Overhead'!AB17="","",'Corporate Overhead'!AB17)</f>
        <v>-33529.199999999997</v>
      </c>
      <c r="AC33" s="248">
        <f ca="1">IF('Corporate Overhead'!AC17="","",'Corporate Overhead'!AC17)</f>
        <v>-33529.199999999997</v>
      </c>
      <c r="AD33" s="248">
        <f ca="1">IF('Corporate Overhead'!AD17="","",'Corporate Overhead'!AD17)</f>
        <v>-33529.199999999997</v>
      </c>
      <c r="AE33" s="248">
        <f ca="1">IF('Corporate Overhead'!AE17="","",'Corporate Overhead'!AE17)</f>
        <v>-35205.660000000003</v>
      </c>
      <c r="AF33" s="248">
        <f ca="1">IF('Corporate Overhead'!AF17="","",'Corporate Overhead'!AF17)</f>
        <v>-35205.660000000003</v>
      </c>
      <c r="AG33" s="248">
        <f ca="1">IF('Corporate Overhead'!AG17="","",'Corporate Overhead'!AG17)</f>
        <v>-35205.660000000003</v>
      </c>
      <c r="AH33" s="248">
        <f ca="1">IF('Corporate Overhead'!AH17="","",'Corporate Overhead'!AH17)</f>
        <v>-35205.660000000003</v>
      </c>
      <c r="AI33" s="248">
        <f ca="1">IF('Corporate Overhead'!AI17="","",'Corporate Overhead'!AI17)</f>
        <v>-35205.660000000003</v>
      </c>
      <c r="AJ33" s="248">
        <f ca="1">IF('Corporate Overhead'!AJ17="","",'Corporate Overhead'!AJ17)</f>
        <v>-35205.660000000003</v>
      </c>
      <c r="AK33" s="248">
        <f ca="1">IF('Corporate Overhead'!AK17="","",'Corporate Overhead'!AK17)</f>
        <v>-35205.660000000003</v>
      </c>
      <c r="AL33" s="248">
        <f ca="1">IF('Corporate Overhead'!AL17="","",'Corporate Overhead'!AL17)</f>
        <v>-35205.660000000003</v>
      </c>
      <c r="AM33" s="248">
        <f ca="1">IF('Corporate Overhead'!AM17="","",'Corporate Overhead'!AM17)</f>
        <v>-35205.660000000003</v>
      </c>
      <c r="AN33" s="248">
        <f ca="1">IF('Corporate Overhead'!AN17="","",'Corporate Overhead'!AN17)</f>
        <v>-35205.660000000003</v>
      </c>
      <c r="AO33" s="248">
        <f ca="1">IF('Corporate Overhead'!AO17="","",'Corporate Overhead'!AO17)</f>
        <v>-35205.660000000003</v>
      </c>
      <c r="AP33" s="248">
        <f ca="1">IF('Corporate Overhead'!AP17="","",'Corporate Overhead'!AP17)</f>
        <v>-35205.660000000003</v>
      </c>
      <c r="AQ33" s="248">
        <f ca="1">IF('Corporate Overhead'!AQ17="","",'Corporate Overhead'!AQ17)</f>
        <v>-36965.942999999999</v>
      </c>
      <c r="AR33" s="248">
        <f ca="1">IF('Corporate Overhead'!AR17="","",'Corporate Overhead'!AR17)</f>
        <v>-36965.942999999999</v>
      </c>
      <c r="AS33" s="248">
        <f ca="1">IF('Corporate Overhead'!AS17="","",'Corporate Overhead'!AS17)</f>
        <v>-36965.942999999999</v>
      </c>
      <c r="AT33" s="248">
        <f ca="1">IF('Corporate Overhead'!AT17="","",'Corporate Overhead'!AT17)</f>
        <v>-36965.942999999999</v>
      </c>
      <c r="AU33" s="248">
        <f ca="1">IF('Corporate Overhead'!AU17="","",'Corporate Overhead'!AU17)</f>
        <v>-36965.942999999999</v>
      </c>
      <c r="AV33" s="248">
        <f ca="1">IF('Corporate Overhead'!AV17="","",'Corporate Overhead'!AV17)</f>
        <v>-36965.942999999999</v>
      </c>
      <c r="AW33" s="248">
        <f ca="1">IF('Corporate Overhead'!AW17="","",'Corporate Overhead'!AW17)</f>
        <v>-36965.942999999999</v>
      </c>
      <c r="AX33" s="248">
        <f ca="1">IF('Corporate Overhead'!AX17="","",'Corporate Overhead'!AX17)</f>
        <v>-36965.942999999999</v>
      </c>
      <c r="AY33" s="248">
        <f ca="1">IF('Corporate Overhead'!AY17="","",'Corporate Overhead'!AY17)</f>
        <v>-36965.942999999999</v>
      </c>
      <c r="AZ33" s="248">
        <f ca="1">IF('Corporate Overhead'!AZ17="","",'Corporate Overhead'!AZ17)</f>
        <v>-36965.942999999999</v>
      </c>
      <c r="BA33" s="248">
        <f ca="1">IF('Corporate Overhead'!BA17="","",'Corporate Overhead'!BA17)</f>
        <v>-36965.942999999999</v>
      </c>
      <c r="BB33" s="248">
        <f ca="1">IF('Corporate Overhead'!BB17="","",'Corporate Overhead'!BB17)</f>
        <v>-36965.942999999999</v>
      </c>
      <c r="BC33" s="248">
        <f ca="1">IF('Corporate Overhead'!BC17="","",'Corporate Overhead'!BC17)</f>
        <v>-38814.240149999998</v>
      </c>
      <c r="BD33" s="248">
        <f ca="1">IF('Corporate Overhead'!BD17="","",'Corporate Overhead'!BD17)</f>
        <v>-38814.240149999998</v>
      </c>
      <c r="BE33" s="248">
        <f ca="1">IF('Corporate Overhead'!BE17="","",'Corporate Overhead'!BE17)</f>
        <v>-38814.240149999998</v>
      </c>
      <c r="BF33" s="248">
        <f ca="1">IF('Corporate Overhead'!BF17="","",'Corporate Overhead'!BF17)</f>
        <v>-38814.240149999998</v>
      </c>
      <c r="BG33" s="248">
        <f ca="1">IF('Corporate Overhead'!BG17="","",'Corporate Overhead'!BG17)</f>
        <v>-38814.240149999998</v>
      </c>
      <c r="BH33" s="248">
        <f ca="1">IF('Corporate Overhead'!BH17="","",'Corporate Overhead'!BH17)</f>
        <v>-38814.240149999998</v>
      </c>
      <c r="BI33" s="248">
        <f ca="1">IF('Corporate Overhead'!BI17="","",'Corporate Overhead'!BI17)</f>
        <v>-38814.240149999998</v>
      </c>
      <c r="BJ33" s="248">
        <f ca="1">IF('Corporate Overhead'!BJ17="","",'Corporate Overhead'!BJ17)</f>
        <v>-38814.240149999998</v>
      </c>
      <c r="BK33" s="248">
        <f ca="1">IF('Corporate Overhead'!BK17="","",'Corporate Overhead'!BK17)</f>
        <v>-38814.240149999998</v>
      </c>
      <c r="BL33" s="248">
        <f ca="1">IF('Corporate Overhead'!BL17="","",'Corporate Overhead'!BL17)</f>
        <v>-38814.240149999998</v>
      </c>
      <c r="BM33" s="248">
        <f ca="1">IF('Corporate Overhead'!BM17="","",'Corporate Overhead'!BM17)</f>
        <v>-38814.240149999998</v>
      </c>
      <c r="BN33" s="248">
        <f ca="1">IF('Corporate Overhead'!BN17="","",'Corporate Overhead'!BN17)</f>
        <v>-38814.240149999998</v>
      </c>
      <c r="BO33" s="248">
        <f ca="1">IF('Corporate Overhead'!BO17="","",'Corporate Overhead'!BO17)</f>
        <v>-40754.952157500004</v>
      </c>
      <c r="BP33" s="248">
        <f ca="1">IF('Corporate Overhead'!BP17="","",'Corporate Overhead'!BP17)</f>
        <v>-40754.952157500004</v>
      </c>
      <c r="BQ33" s="248">
        <f ca="1">IF('Corporate Overhead'!BQ17="","",'Corporate Overhead'!BQ17)</f>
        <v>-40754.952157500004</v>
      </c>
      <c r="BR33" s="248">
        <f ca="1">IF('Corporate Overhead'!BR17="","",'Corporate Overhead'!BR17)</f>
        <v>-40754.952157500004</v>
      </c>
      <c r="BS33" s="248">
        <f ca="1">IF('Corporate Overhead'!BS17="","",'Corporate Overhead'!BS17)</f>
        <v>-40754.952157500004</v>
      </c>
      <c r="BT33" s="248">
        <f ca="1">IF('Corporate Overhead'!BT17="","",'Corporate Overhead'!BT17)</f>
        <v>-40754.952157500004</v>
      </c>
      <c r="BU33" s="248">
        <f ca="1">IF('Corporate Overhead'!BU17="","",'Corporate Overhead'!BU17)</f>
        <v>-40754.952157500004</v>
      </c>
      <c r="BV33" s="248">
        <f ca="1">IF('Corporate Overhead'!BV17="","",'Corporate Overhead'!BV17)</f>
        <v>-40754.952157500004</v>
      </c>
      <c r="BW33" s="248">
        <f ca="1">IF('Corporate Overhead'!BW17="","",'Corporate Overhead'!BW17)</f>
        <v>-40754.952157500004</v>
      </c>
      <c r="BX33" s="248">
        <f ca="1">IF('Corporate Overhead'!BX17="","",'Corporate Overhead'!BX17)</f>
        <v>-40754.952157500004</v>
      </c>
      <c r="BY33" s="248">
        <f ca="1">IF('Corporate Overhead'!BY17="","",'Corporate Overhead'!BY17)</f>
        <v>-40754.952157500004</v>
      </c>
      <c r="BZ33" s="248">
        <f ca="1">IF('Corporate Overhead'!BZ17="","",'Corporate Overhead'!BZ17)</f>
        <v>-40754.952157500004</v>
      </c>
      <c r="CA33" s="248">
        <f ca="1">IF('Corporate Overhead'!CA17="","",'Corporate Overhead'!CA17)</f>
        <v>-42792.699765375</v>
      </c>
      <c r="CB33" s="248">
        <f ca="1">IF('Corporate Overhead'!CB17="","",'Corporate Overhead'!CB17)</f>
        <v>-42792.699765375</v>
      </c>
      <c r="CC33" s="248">
        <f ca="1">IF('Corporate Overhead'!CC17="","",'Corporate Overhead'!CC17)</f>
        <v>-42792.699765375</v>
      </c>
      <c r="CD33" s="248">
        <f ca="1">IF('Corporate Overhead'!CD17="","",'Corporate Overhead'!CD17)</f>
        <v>-42792.699765375</v>
      </c>
      <c r="CE33" s="248">
        <f ca="1">IF('Corporate Overhead'!CE17="","",'Corporate Overhead'!CE17)</f>
        <v>-42792.699765375</v>
      </c>
      <c r="CF33" s="248">
        <f ca="1">IF('Corporate Overhead'!CF17="","",'Corporate Overhead'!CF17)</f>
        <v>-42792.699765375</v>
      </c>
      <c r="CG33" s="248">
        <f ca="1">IF('Corporate Overhead'!CG17="","",'Corporate Overhead'!CG17)</f>
        <v>-42792.699765375</v>
      </c>
      <c r="CH33" s="248">
        <f ca="1">IF('Corporate Overhead'!CH17="","",'Corporate Overhead'!CH17)</f>
        <v>-42792.699765375</v>
      </c>
      <c r="CI33" s="248">
        <f ca="1">IF('Corporate Overhead'!CI17="","",'Corporate Overhead'!CI17)</f>
        <v>-42792.699765375</v>
      </c>
      <c r="CJ33" s="248">
        <f ca="1">IF('Corporate Overhead'!CJ17="","",'Corporate Overhead'!CJ17)</f>
        <v>-42792.699765375</v>
      </c>
      <c r="CK33" s="248">
        <f ca="1">IF('Corporate Overhead'!CK17="","",'Corporate Overhead'!CK17)</f>
        <v>-42792.699765375</v>
      </c>
      <c r="CL33" s="248">
        <f ca="1">IF('Corporate Overhead'!CL17="","",'Corporate Overhead'!CL17)</f>
        <v>-42792.699765375</v>
      </c>
    </row>
    <row r="34" spans="2:90" x14ac:dyDescent="0.4">
      <c r="B34" s="479" t="str">
        <f>'Corporate Overhead'!B18</f>
        <v>G&amp;A</v>
      </c>
      <c r="J34" s="61"/>
      <c r="K34" s="248">
        <f ca="1">IF('Corporate Overhead'!K18="","",'Corporate Overhead'!K18)</f>
        <v>-4000.0000000000005</v>
      </c>
      <c r="L34" s="248">
        <f ca="1">IF('Corporate Overhead'!L18="","",'Corporate Overhead'!L18)</f>
        <v>-4000.0000000000005</v>
      </c>
      <c r="M34" s="248">
        <f ca="1">IF('Corporate Overhead'!M18="","",'Corporate Overhead'!M18)</f>
        <v>-4000.0000000000005</v>
      </c>
      <c r="N34" s="248">
        <f ca="1">IF('Corporate Overhead'!N18="","",'Corporate Overhead'!N18)</f>
        <v>-4000.0000000000005</v>
      </c>
      <c r="O34" s="248">
        <f ca="1">IF('Corporate Overhead'!O18="","",'Corporate Overhead'!O18)</f>
        <v>-4000.0000000000005</v>
      </c>
      <c r="P34" s="248">
        <f ca="1">IF('Corporate Overhead'!P18="","",'Corporate Overhead'!P18)</f>
        <v>-4000.0000000000005</v>
      </c>
      <c r="Q34" s="53" t="str">
        <f>IF('Corporate Overhead'!Q18="","",'Corporate Overhead'!Q18)</f>
        <v/>
      </c>
      <c r="R34"/>
      <c r="S34" s="248">
        <f ca="1">IF('Corporate Overhead'!S18="","",'Corporate Overhead'!S18)</f>
        <v>-333.33333333333331</v>
      </c>
      <c r="T34" s="248">
        <f ca="1">IF('Corporate Overhead'!T18="","",'Corporate Overhead'!T18)</f>
        <v>-333.33333333333331</v>
      </c>
      <c r="U34" s="248">
        <f ca="1">IF('Corporate Overhead'!U18="","",'Corporate Overhead'!U18)</f>
        <v>-333.33333333333331</v>
      </c>
      <c r="V34" s="248">
        <f ca="1">IF('Corporate Overhead'!V18="","",'Corporate Overhead'!V18)</f>
        <v>-333.33333333333331</v>
      </c>
      <c r="W34" s="248">
        <f ca="1">IF('Corporate Overhead'!W18="","",'Corporate Overhead'!W18)</f>
        <v>-333.33333333333331</v>
      </c>
      <c r="X34" s="248">
        <f ca="1">IF('Corporate Overhead'!X18="","",'Corporate Overhead'!X18)</f>
        <v>-333.33333333333331</v>
      </c>
      <c r="Y34" s="248">
        <f ca="1">IF('Corporate Overhead'!Y18="","",'Corporate Overhead'!Y18)</f>
        <v>-333.33333333333331</v>
      </c>
      <c r="Z34" s="248">
        <f ca="1">IF('Corporate Overhead'!Z18="","",'Corporate Overhead'!Z18)</f>
        <v>-333.33333333333331</v>
      </c>
      <c r="AA34" s="248">
        <f ca="1">IF('Corporate Overhead'!AA18="","",'Corporate Overhead'!AA18)</f>
        <v>-333.33333333333331</v>
      </c>
      <c r="AB34" s="248">
        <f ca="1">IF('Corporate Overhead'!AB18="","",'Corporate Overhead'!AB18)</f>
        <v>-333.33333333333331</v>
      </c>
      <c r="AC34" s="248">
        <f ca="1">IF('Corporate Overhead'!AC18="","",'Corporate Overhead'!AC18)</f>
        <v>-333.33333333333331</v>
      </c>
      <c r="AD34" s="248">
        <f ca="1">IF('Corporate Overhead'!AD18="","",'Corporate Overhead'!AD18)</f>
        <v>-333.33333333333331</v>
      </c>
      <c r="AE34" s="248">
        <f ca="1">IF('Corporate Overhead'!AE18="","",'Corporate Overhead'!AE18)</f>
        <v>-333.33333333333331</v>
      </c>
      <c r="AF34" s="248">
        <f ca="1">IF('Corporate Overhead'!AF18="","",'Corporate Overhead'!AF18)</f>
        <v>-333.33333333333331</v>
      </c>
      <c r="AG34" s="248">
        <f ca="1">IF('Corporate Overhead'!AG18="","",'Corporate Overhead'!AG18)</f>
        <v>-333.33333333333331</v>
      </c>
      <c r="AH34" s="248">
        <f ca="1">IF('Corporate Overhead'!AH18="","",'Corporate Overhead'!AH18)</f>
        <v>-333.33333333333331</v>
      </c>
      <c r="AI34" s="248">
        <f ca="1">IF('Corporate Overhead'!AI18="","",'Corporate Overhead'!AI18)</f>
        <v>-333.33333333333331</v>
      </c>
      <c r="AJ34" s="248">
        <f ca="1">IF('Corporate Overhead'!AJ18="","",'Corporate Overhead'!AJ18)</f>
        <v>-333.33333333333331</v>
      </c>
      <c r="AK34" s="248">
        <f ca="1">IF('Corporate Overhead'!AK18="","",'Corporate Overhead'!AK18)</f>
        <v>-333.33333333333331</v>
      </c>
      <c r="AL34" s="248">
        <f ca="1">IF('Corporate Overhead'!AL18="","",'Corporate Overhead'!AL18)</f>
        <v>-333.33333333333331</v>
      </c>
      <c r="AM34" s="248">
        <f ca="1">IF('Corporate Overhead'!AM18="","",'Corporate Overhead'!AM18)</f>
        <v>-333.33333333333331</v>
      </c>
      <c r="AN34" s="248">
        <f ca="1">IF('Corporate Overhead'!AN18="","",'Corporate Overhead'!AN18)</f>
        <v>-333.33333333333331</v>
      </c>
      <c r="AO34" s="248">
        <f ca="1">IF('Corporate Overhead'!AO18="","",'Corporate Overhead'!AO18)</f>
        <v>-333.33333333333331</v>
      </c>
      <c r="AP34" s="248">
        <f ca="1">IF('Corporate Overhead'!AP18="","",'Corporate Overhead'!AP18)</f>
        <v>-333.33333333333331</v>
      </c>
      <c r="AQ34" s="248">
        <f ca="1">IF('Corporate Overhead'!AQ18="","",'Corporate Overhead'!AQ18)</f>
        <v>-333.33333333333331</v>
      </c>
      <c r="AR34" s="248">
        <f ca="1">IF('Corporate Overhead'!AR18="","",'Corporate Overhead'!AR18)</f>
        <v>-333.33333333333331</v>
      </c>
      <c r="AS34" s="248">
        <f ca="1">IF('Corporate Overhead'!AS18="","",'Corporate Overhead'!AS18)</f>
        <v>-333.33333333333331</v>
      </c>
      <c r="AT34" s="248">
        <f ca="1">IF('Corporate Overhead'!AT18="","",'Corporate Overhead'!AT18)</f>
        <v>-333.33333333333331</v>
      </c>
      <c r="AU34" s="248">
        <f ca="1">IF('Corporate Overhead'!AU18="","",'Corporate Overhead'!AU18)</f>
        <v>-333.33333333333331</v>
      </c>
      <c r="AV34" s="248">
        <f ca="1">IF('Corporate Overhead'!AV18="","",'Corporate Overhead'!AV18)</f>
        <v>-333.33333333333331</v>
      </c>
      <c r="AW34" s="248">
        <f ca="1">IF('Corporate Overhead'!AW18="","",'Corporate Overhead'!AW18)</f>
        <v>-333.33333333333331</v>
      </c>
      <c r="AX34" s="248">
        <f ca="1">IF('Corporate Overhead'!AX18="","",'Corporate Overhead'!AX18)</f>
        <v>-333.33333333333331</v>
      </c>
      <c r="AY34" s="248">
        <f ca="1">IF('Corporate Overhead'!AY18="","",'Corporate Overhead'!AY18)</f>
        <v>-333.33333333333331</v>
      </c>
      <c r="AZ34" s="248">
        <f ca="1">IF('Corporate Overhead'!AZ18="","",'Corporate Overhead'!AZ18)</f>
        <v>-333.33333333333331</v>
      </c>
      <c r="BA34" s="248">
        <f ca="1">IF('Corporate Overhead'!BA18="","",'Corporate Overhead'!BA18)</f>
        <v>-333.33333333333331</v>
      </c>
      <c r="BB34" s="248">
        <f ca="1">IF('Corporate Overhead'!BB18="","",'Corporate Overhead'!BB18)</f>
        <v>-333.33333333333331</v>
      </c>
      <c r="BC34" s="248">
        <f ca="1">IF('Corporate Overhead'!BC18="","",'Corporate Overhead'!BC18)</f>
        <v>-333.33333333333331</v>
      </c>
      <c r="BD34" s="248">
        <f ca="1">IF('Corporate Overhead'!BD18="","",'Corporate Overhead'!BD18)</f>
        <v>-333.33333333333331</v>
      </c>
      <c r="BE34" s="248">
        <f ca="1">IF('Corporate Overhead'!BE18="","",'Corporate Overhead'!BE18)</f>
        <v>-333.33333333333331</v>
      </c>
      <c r="BF34" s="248">
        <f ca="1">IF('Corporate Overhead'!BF18="","",'Corporate Overhead'!BF18)</f>
        <v>-333.33333333333331</v>
      </c>
      <c r="BG34" s="248">
        <f ca="1">IF('Corporate Overhead'!BG18="","",'Corporate Overhead'!BG18)</f>
        <v>-333.33333333333331</v>
      </c>
      <c r="BH34" s="248">
        <f ca="1">IF('Corporate Overhead'!BH18="","",'Corporate Overhead'!BH18)</f>
        <v>-333.33333333333331</v>
      </c>
      <c r="BI34" s="248">
        <f ca="1">IF('Corporate Overhead'!BI18="","",'Corporate Overhead'!BI18)</f>
        <v>-333.33333333333331</v>
      </c>
      <c r="BJ34" s="248">
        <f ca="1">IF('Corporate Overhead'!BJ18="","",'Corporate Overhead'!BJ18)</f>
        <v>-333.33333333333331</v>
      </c>
      <c r="BK34" s="248">
        <f ca="1">IF('Corporate Overhead'!BK18="","",'Corporate Overhead'!BK18)</f>
        <v>-333.33333333333331</v>
      </c>
      <c r="BL34" s="248">
        <f ca="1">IF('Corporate Overhead'!BL18="","",'Corporate Overhead'!BL18)</f>
        <v>-333.33333333333331</v>
      </c>
      <c r="BM34" s="248">
        <f ca="1">IF('Corporate Overhead'!BM18="","",'Corporate Overhead'!BM18)</f>
        <v>-333.33333333333331</v>
      </c>
      <c r="BN34" s="248">
        <f ca="1">IF('Corporate Overhead'!BN18="","",'Corporate Overhead'!BN18)</f>
        <v>-333.33333333333331</v>
      </c>
      <c r="BO34" s="248">
        <f ca="1">IF('Corporate Overhead'!BO18="","",'Corporate Overhead'!BO18)</f>
        <v>-333.33333333333331</v>
      </c>
      <c r="BP34" s="248">
        <f ca="1">IF('Corporate Overhead'!BP18="","",'Corporate Overhead'!BP18)</f>
        <v>-333.33333333333331</v>
      </c>
      <c r="BQ34" s="248">
        <f ca="1">IF('Corporate Overhead'!BQ18="","",'Corporate Overhead'!BQ18)</f>
        <v>-333.33333333333331</v>
      </c>
      <c r="BR34" s="248">
        <f ca="1">IF('Corporate Overhead'!BR18="","",'Corporate Overhead'!BR18)</f>
        <v>-333.33333333333331</v>
      </c>
      <c r="BS34" s="248">
        <f ca="1">IF('Corporate Overhead'!BS18="","",'Corporate Overhead'!BS18)</f>
        <v>-333.33333333333331</v>
      </c>
      <c r="BT34" s="248">
        <f ca="1">IF('Corporate Overhead'!BT18="","",'Corporate Overhead'!BT18)</f>
        <v>-333.33333333333331</v>
      </c>
      <c r="BU34" s="248">
        <f ca="1">IF('Corporate Overhead'!BU18="","",'Corporate Overhead'!BU18)</f>
        <v>-333.33333333333331</v>
      </c>
      <c r="BV34" s="248">
        <f ca="1">IF('Corporate Overhead'!BV18="","",'Corporate Overhead'!BV18)</f>
        <v>-333.33333333333331</v>
      </c>
      <c r="BW34" s="248">
        <f ca="1">IF('Corporate Overhead'!BW18="","",'Corporate Overhead'!BW18)</f>
        <v>-333.33333333333331</v>
      </c>
      <c r="BX34" s="248">
        <f ca="1">IF('Corporate Overhead'!BX18="","",'Corporate Overhead'!BX18)</f>
        <v>-333.33333333333331</v>
      </c>
      <c r="BY34" s="248">
        <f ca="1">IF('Corporate Overhead'!BY18="","",'Corporate Overhead'!BY18)</f>
        <v>-333.33333333333331</v>
      </c>
      <c r="BZ34" s="248">
        <f ca="1">IF('Corporate Overhead'!BZ18="","",'Corporate Overhead'!BZ18)</f>
        <v>-333.33333333333331</v>
      </c>
      <c r="CA34" s="248">
        <f ca="1">IF('Corporate Overhead'!CA18="","",'Corporate Overhead'!CA18)</f>
        <v>-333.33333333333331</v>
      </c>
      <c r="CB34" s="248">
        <f ca="1">IF('Corporate Overhead'!CB18="","",'Corporate Overhead'!CB18)</f>
        <v>-333.33333333333331</v>
      </c>
      <c r="CC34" s="248">
        <f ca="1">IF('Corporate Overhead'!CC18="","",'Corporate Overhead'!CC18)</f>
        <v>-333.33333333333331</v>
      </c>
      <c r="CD34" s="248">
        <f ca="1">IF('Corporate Overhead'!CD18="","",'Corporate Overhead'!CD18)</f>
        <v>-333.33333333333331</v>
      </c>
      <c r="CE34" s="248">
        <f ca="1">IF('Corporate Overhead'!CE18="","",'Corporate Overhead'!CE18)</f>
        <v>-333.33333333333331</v>
      </c>
      <c r="CF34" s="248">
        <f ca="1">IF('Corporate Overhead'!CF18="","",'Corporate Overhead'!CF18)</f>
        <v>-333.33333333333331</v>
      </c>
      <c r="CG34" s="248">
        <f ca="1">IF('Corporate Overhead'!CG18="","",'Corporate Overhead'!CG18)</f>
        <v>-333.33333333333331</v>
      </c>
      <c r="CH34" s="248">
        <f ca="1">IF('Corporate Overhead'!CH18="","",'Corporate Overhead'!CH18)</f>
        <v>-333.33333333333331</v>
      </c>
      <c r="CI34" s="248">
        <f ca="1">IF('Corporate Overhead'!CI18="","",'Corporate Overhead'!CI18)</f>
        <v>-333.33333333333331</v>
      </c>
      <c r="CJ34" s="248">
        <f ca="1">IF('Corporate Overhead'!CJ18="","",'Corporate Overhead'!CJ18)</f>
        <v>-333.33333333333331</v>
      </c>
      <c r="CK34" s="248">
        <f ca="1">IF('Corporate Overhead'!CK18="","",'Corporate Overhead'!CK18)</f>
        <v>-333.33333333333331</v>
      </c>
      <c r="CL34" s="248">
        <f ca="1">IF('Corporate Overhead'!CL18="","",'Corporate Overhead'!CL18)</f>
        <v>-333.33333333333331</v>
      </c>
    </row>
    <row r="35" spans="2:90" x14ac:dyDescent="0.4">
      <c r="B35" s="479" t="str">
        <f>'Corporate Overhead'!B19</f>
        <v>S&amp;M</v>
      </c>
      <c r="J35" s="61"/>
      <c r="K35" s="248">
        <f ca="1">IF('Corporate Overhead'!K19="","",'Corporate Overhead'!K19)</f>
        <v>0</v>
      </c>
      <c r="L35" s="248">
        <f ca="1">IF('Corporate Overhead'!L19="","",'Corporate Overhead'!L19)</f>
        <v>-296924.60780505487</v>
      </c>
      <c r="M35" s="248">
        <f ca="1">IF('Corporate Overhead'!M19="","",'Corporate Overhead'!M19)</f>
        <v>-845568.27876689204</v>
      </c>
      <c r="N35" s="248">
        <f ca="1">IF('Corporate Overhead'!N19="","",'Corporate Overhead'!N19)</f>
        <v>-1689496.5154730927</v>
      </c>
      <c r="O35" s="248">
        <f ca="1">IF('Corporate Overhead'!O19="","",'Corporate Overhead'!O19)</f>
        <v>-2832365.9530275236</v>
      </c>
      <c r="P35" s="248">
        <f ca="1">IF('Corporate Overhead'!P19="","",'Corporate Overhead'!P19)</f>
        <v>-4276152.49109546</v>
      </c>
      <c r="Q35" s="53" t="str">
        <f>IF('Corporate Overhead'!Q19="","",'Corporate Overhead'!Q19)</f>
        <v/>
      </c>
      <c r="R35"/>
      <c r="S35" s="248">
        <f ca="1">IF('Corporate Overhead'!S19="","",'Corporate Overhead'!S19)</f>
        <v>0</v>
      </c>
      <c r="T35" s="248">
        <f ca="1">IF('Corporate Overhead'!T19="","",'Corporate Overhead'!T19)</f>
        <v>0</v>
      </c>
      <c r="U35" s="248">
        <f ca="1">IF('Corporate Overhead'!U19="","",'Corporate Overhead'!U19)</f>
        <v>0</v>
      </c>
      <c r="V35" s="248">
        <f ca="1">IF('Corporate Overhead'!V19="","",'Corporate Overhead'!V19)</f>
        <v>0</v>
      </c>
      <c r="W35" s="248">
        <f ca="1">IF('Corporate Overhead'!W19="","",'Corporate Overhead'!W19)</f>
        <v>0</v>
      </c>
      <c r="X35" s="248">
        <f ca="1">IF('Corporate Overhead'!X19="","",'Corporate Overhead'!X19)</f>
        <v>0</v>
      </c>
      <c r="Y35" s="248">
        <f ca="1">IF('Corporate Overhead'!Y19="","",'Corporate Overhead'!Y19)</f>
        <v>0</v>
      </c>
      <c r="Z35" s="248">
        <f ca="1">IF('Corporate Overhead'!Z19="","",'Corporate Overhead'!Z19)</f>
        <v>0</v>
      </c>
      <c r="AA35" s="248">
        <f ca="1">IF('Corporate Overhead'!AA19="","",'Corporate Overhead'!AA19)</f>
        <v>0</v>
      </c>
      <c r="AB35" s="248">
        <f ca="1">IF('Corporate Overhead'!AB19="","",'Corporate Overhead'!AB19)</f>
        <v>0</v>
      </c>
      <c r="AC35" s="248">
        <f ca="1">IF('Corporate Overhead'!AC19="","",'Corporate Overhead'!AC19)</f>
        <v>0</v>
      </c>
      <c r="AD35" s="248">
        <f ca="1">IF('Corporate Overhead'!AD19="","",'Corporate Overhead'!AD19)</f>
        <v>0</v>
      </c>
      <c r="AE35" s="248">
        <f ca="1">IF('Corporate Overhead'!AE19="","",'Corporate Overhead'!AE19)</f>
        <v>-10961.21190127185</v>
      </c>
      <c r="AF35" s="248">
        <f ca="1">IF('Corporate Overhead'!AF19="","",'Corporate Overhead'!AF19)</f>
        <v>-12840.40713954159</v>
      </c>
      <c r="AG35" s="248">
        <f ca="1">IF('Corporate Overhead'!AG19="","",'Corporate Overhead'!AG19)</f>
        <v>-14890.315532564509</v>
      </c>
      <c r="AH35" s="248">
        <f ca="1">IF('Corporate Overhead'!AH19="","",'Corporate Overhead'!AH19)</f>
        <v>-17154.933505936286</v>
      </c>
      <c r="AI35" s="248">
        <f ca="1">IF('Corporate Overhead'!AI19="","",'Corporate Overhead'!AI19)</f>
        <v>-19622.195580639469</v>
      </c>
      <c r="AJ35" s="248">
        <f ca="1">IF('Corporate Overhead'!AJ19="","",'Corporate Overhead'!AJ19)</f>
        <v>-22281.969551607493</v>
      </c>
      <c r="AK35" s="248">
        <f ca="1">IF('Corporate Overhead'!AK19="","",'Corporate Overhead'!AK19)</f>
        <v>-25124.629824027117</v>
      </c>
      <c r="AL35" s="248">
        <f ca="1">IF('Corporate Overhead'!AL19="","",'Corporate Overhead'!AL19)</f>
        <v>-28141.032082825761</v>
      </c>
      <c r="AM35" s="248">
        <f ca="1">IF('Corporate Overhead'!AM19="","",'Corporate Overhead'!AM19)</f>
        <v>-31322.48922868447</v>
      </c>
      <c r="AN35" s="248">
        <f ca="1">IF('Corporate Overhead'!AN19="","",'Corporate Overhead'!AN19)</f>
        <v>-34660.748517250249</v>
      </c>
      <c r="AO35" s="248">
        <f ca="1">IF('Corporate Overhead'!AO19="","",'Corporate Overhead'!AO19)</f>
        <v>-38147.969841387727</v>
      </c>
      <c r="AP35" s="248">
        <f ca="1">IF('Corporate Overhead'!AP19="","",'Corporate Overhead'!AP19)</f>
        <v>-41776.705099318337</v>
      </c>
      <c r="AQ35" s="248">
        <f ca="1">IF('Corporate Overhead'!AQ19="","",'Corporate Overhead'!AQ19)</f>
        <v>-45539.878594352427</v>
      </c>
      <c r="AR35" s="248">
        <f ca="1">IF('Corporate Overhead'!AR19="","",'Corporate Overhead'!AR19)</f>
        <v>-49430.768414634796</v>
      </c>
      <c r="AS35" s="248">
        <f ca="1">IF('Corporate Overhead'!AS19="","",'Corporate Overhead'!AS19)</f>
        <v>-53497.078327236391</v>
      </c>
      <c r="AT35" s="248">
        <f ca="1">IF('Corporate Overhead'!AT19="","",'Corporate Overhead'!AT19)</f>
        <v>-57782.569410874567</v>
      </c>
      <c r="AU35" s="248">
        <f ca="1">IF('Corporate Overhead'!AU19="","",'Corporate Overhead'!AU19)</f>
        <v>-62274.952606997511</v>
      </c>
      <c r="AV35" s="248">
        <f ca="1">IF('Corporate Overhead'!AV19="","",'Corporate Overhead'!AV19)</f>
        <v>-66963.883309980956</v>
      </c>
      <c r="AW35" s="248">
        <f ca="1">IF('Corporate Overhead'!AW19="","",'Corporate Overhead'!AW19)</f>
        <v>-71839.534144481906</v>
      </c>
      <c r="AX35" s="248">
        <f ca="1">IF('Corporate Overhead'!AX19="","",'Corporate Overhead'!AX19)</f>
        <v>-76892.569103924485</v>
      </c>
      <c r="AY35" s="248">
        <f ca="1">IF('Corporate Overhead'!AY19="","",'Corporate Overhead'!AY19)</f>
        <v>-82114.118982061584</v>
      </c>
      <c r="AZ35" s="248">
        <f ca="1">IF('Corporate Overhead'!AZ19="","",'Corporate Overhead'!AZ19)</f>
        <v>-87495.758032958503</v>
      </c>
      <c r="BA35" s="248">
        <f ca="1">IF('Corporate Overhead'!BA19="","",'Corporate Overhead'!BA19)</f>
        <v>-93029.481797977234</v>
      </c>
      <c r="BB35" s="248">
        <f ca="1">IF('Corporate Overhead'!BB19="","",'Corporate Overhead'!BB19)</f>
        <v>-98707.686041411711</v>
      </c>
      <c r="BC35" s="248">
        <f ca="1">IF('Corporate Overhead'!BC19="","",'Corporate Overhead'!BC19)</f>
        <v>-104523.14673934113</v>
      </c>
      <c r="BD35" s="248">
        <f ca="1">IF('Corporate Overhead'!BD19="","",'Corporate Overhead'!BD19)</f>
        <v>-110469.00106904074</v>
      </c>
      <c r="BE35" s="248">
        <f ca="1">IF('Corporate Overhead'!BE19="","",'Corporate Overhead'!BE19)</f>
        <v>-116592.81893225534</v>
      </c>
      <c r="BF35" s="248">
        <f ca="1">IF('Corporate Overhead'!BF19="","",'Corporate Overhead'!BF19)</f>
        <v>-122938.23423564258</v>
      </c>
      <c r="BG35" s="248">
        <f ca="1">IF('Corporate Overhead'!BG19="","",'Corporate Overhead'!BG19)</f>
        <v>-129492.83710719377</v>
      </c>
      <c r="BH35" s="248">
        <f ca="1">IF('Corporate Overhead'!BH19="","",'Corporate Overhead'!BH19)</f>
        <v>-136246.16816850076</v>
      </c>
      <c r="BI35" s="248">
        <f ca="1">IF('Corporate Overhead'!BI19="","",'Corporate Overhead'!BI19)</f>
        <v>-143188.29101007574</v>
      </c>
      <c r="BJ35" s="248">
        <f ca="1">IF('Corporate Overhead'!BJ19="","",'Corporate Overhead'!BJ19)</f>
        <v>-150309.76604290528</v>
      </c>
      <c r="BK35" s="248">
        <f ca="1">IF('Corporate Overhead'!BK19="","",'Corporate Overhead'!BK19)</f>
        <v>-157601.62565742666</v>
      </c>
      <c r="BL35" s="248">
        <f ca="1">IF('Corporate Overhead'!BL19="","",'Corporate Overhead'!BL19)</f>
        <v>-165055.35062455534</v>
      </c>
      <c r="BM35" s="248">
        <f ca="1">IF('Corporate Overhead'!BM19="","",'Corporate Overhead'!BM19)</f>
        <v>-172662.84767666089</v>
      </c>
      <c r="BN35" s="248">
        <f ca="1">IF('Corporate Overhead'!BN19="","",'Corporate Overhead'!BN19)</f>
        <v>-180416.42820949451</v>
      </c>
      <c r="BO35" s="248">
        <f ca="1">IF('Corporate Overhead'!BO19="","",'Corporate Overhead'!BO19)</f>
        <v>-188308.78804901976</v>
      </c>
      <c r="BP35" s="248">
        <f ca="1">IF('Corporate Overhead'!BP19="","",'Corporate Overhead'!BP19)</f>
        <v>-196332.98822990208</v>
      </c>
      <c r="BQ35" s="248">
        <f ca="1">IF('Corporate Overhead'!BQ19="","",'Corporate Overhead'!BQ19)</f>
        <v>-204536.52631840704</v>
      </c>
      <c r="BR35" s="248">
        <f ca="1">IF('Corporate Overhead'!BR19="","",'Corporate Overhead'!BR19)</f>
        <v>-212962.96750248666</v>
      </c>
      <c r="BS35" s="248">
        <f ca="1">IF('Corporate Overhead'!BS19="","",'Corporate Overhead'!BS19)</f>
        <v>-221599.83662736233</v>
      </c>
      <c r="BT35" s="248">
        <f ca="1">IF('Corporate Overhead'!BT19="","",'Corporate Overhead'!BT19)</f>
        <v>-230436.61229599424</v>
      </c>
      <c r="BU35" s="248">
        <f ca="1">IF('Corporate Overhead'!BU19="","",'Corporate Overhead'!BU19)</f>
        <v>-239463.29918119454</v>
      </c>
      <c r="BV35" s="248">
        <f ca="1">IF('Corporate Overhead'!BV19="","",'Corporate Overhead'!BV19)</f>
        <v>-248670.40172213479</v>
      </c>
      <c r="BW35" s="248">
        <f ca="1">IF('Corporate Overhead'!BW19="","",'Corporate Overhead'!BW19)</f>
        <v>-258048.89913602808</v>
      </c>
      <c r="BX35" s="248">
        <f ca="1">IF('Corporate Overhead'!BX19="","",'Corporate Overhead'!BX19)</f>
        <v>-267590.22167922661</v>
      </c>
      <c r="BY35" s="248">
        <f ca="1">IF('Corporate Overhead'!BY19="","",'Corporate Overhead'!BY19)</f>
        <v>-277286.22809526534</v>
      </c>
      <c r="BZ35" s="248">
        <f ca="1">IF('Corporate Overhead'!BZ19="","",'Corporate Overhead'!BZ19)</f>
        <v>-287129.18419050204</v>
      </c>
      <c r="CA35" s="248">
        <f ca="1">IF('Corporate Overhead'!CA19="","",'Corporate Overhead'!CA19)</f>
        <v>-297111.74248097691</v>
      </c>
      <c r="CB35" s="248">
        <f ca="1">IF('Corporate Overhead'!CB19="","",'Corporate Overhead'!CB19)</f>
        <v>-307226.92285692802</v>
      </c>
      <c r="CC35" s="248">
        <f ca="1">IF('Corporate Overhead'!CC19="","",'Corporate Overhead'!CC19)</f>
        <v>-317522.183797415</v>
      </c>
      <c r="CD35" s="248">
        <f ca="1">IF('Corporate Overhead'!CD19="","",'Corporate Overhead'!CD19)</f>
        <v>-328041.05335754424</v>
      </c>
      <c r="CE35" s="248">
        <f ca="1">IF('Corporate Overhead'!CE19="","",'Corporate Overhead'!CE19)</f>
        <v>-338771.02110633376</v>
      </c>
      <c r="CF35" s="248">
        <f ca="1">IF('Corporate Overhead'!CF19="","",'Corporate Overhead'!CF19)</f>
        <v>-349701.53213435033</v>
      </c>
      <c r="CG35" s="248">
        <f ca="1">IF('Corporate Overhead'!CG19="","",'Corporate Overhead'!CG19)</f>
        <v>-360822.55927763286</v>
      </c>
      <c r="CH35" s="248">
        <f ca="1">IF('Corporate Overhead'!CH19="","",'Corporate Overhead'!CH19)</f>
        <v>-372124.5767304179</v>
      </c>
      <c r="CI35" s="248">
        <f ca="1">IF('Corporate Overhead'!CI19="","",'Corporate Overhead'!CI19)</f>
        <v>-383598.5349772303</v>
      </c>
      <c r="CJ35" s="248">
        <f ca="1">IF('Corporate Overhead'!CJ19="","",'Corporate Overhead'!CJ19)</f>
        <v>-395235.83697836875</v>
      </c>
      <c r="CK35" s="248">
        <f ca="1">IF('Corporate Overhead'!CK19="","",'Corporate Overhead'!CK19)</f>
        <v>-407028.31554611708</v>
      </c>
      <c r="CL35" s="248">
        <f ca="1">IF('Corporate Overhead'!CL19="","",'Corporate Overhead'!CL19)</f>
        <v>-418968.21185214451</v>
      </c>
    </row>
    <row r="36" spans="2:90" x14ac:dyDescent="0.4">
      <c r="B36" s="479" t="str">
        <f>'Corporate Overhead'!B20</f>
        <v>R&amp;D</v>
      </c>
      <c r="J36" s="61"/>
      <c r="K36" s="248">
        <f>IF('Corporate Overhead'!K20="","",'Corporate Overhead'!K20)</f>
        <v>0</v>
      </c>
      <c r="L36" s="248">
        <f>IF('Corporate Overhead'!L20="","",'Corporate Overhead'!L20)</f>
        <v>0</v>
      </c>
      <c r="M36" s="248">
        <f>IF('Corporate Overhead'!M20="","",'Corporate Overhead'!M20)</f>
        <v>0</v>
      </c>
      <c r="N36" s="248">
        <f>IF('Corporate Overhead'!N20="","",'Corporate Overhead'!N20)</f>
        <v>0</v>
      </c>
      <c r="O36" s="248">
        <f>IF('Corporate Overhead'!O20="","",'Corporate Overhead'!O20)</f>
        <v>0</v>
      </c>
      <c r="P36" s="248">
        <f>IF('Corporate Overhead'!P20="","",'Corporate Overhead'!P20)</f>
        <v>0</v>
      </c>
      <c r="Q36" s="53" t="str">
        <f>IF('Corporate Overhead'!Q20="","",'Corporate Overhead'!Q20)</f>
        <v/>
      </c>
      <c r="R36"/>
      <c r="S36" s="248">
        <f>IF('Corporate Overhead'!S20="","",'Corporate Overhead'!S20)</f>
        <v>0</v>
      </c>
      <c r="T36" s="248">
        <f>IF('Corporate Overhead'!T20="","",'Corporate Overhead'!T20)</f>
        <v>0</v>
      </c>
      <c r="U36" s="248">
        <f>IF('Corporate Overhead'!U20="","",'Corporate Overhead'!U20)</f>
        <v>0</v>
      </c>
      <c r="V36" s="248">
        <f>IF('Corporate Overhead'!V20="","",'Corporate Overhead'!V20)</f>
        <v>0</v>
      </c>
      <c r="W36" s="248">
        <f>IF('Corporate Overhead'!W20="","",'Corporate Overhead'!W20)</f>
        <v>0</v>
      </c>
      <c r="X36" s="248">
        <f>IF('Corporate Overhead'!X20="","",'Corporate Overhead'!X20)</f>
        <v>0</v>
      </c>
      <c r="Y36" s="248">
        <f>IF('Corporate Overhead'!Y20="","",'Corporate Overhead'!Y20)</f>
        <v>0</v>
      </c>
      <c r="Z36" s="248">
        <f>IF('Corporate Overhead'!Z20="","",'Corporate Overhead'!Z20)</f>
        <v>0</v>
      </c>
      <c r="AA36" s="248">
        <f>IF('Corporate Overhead'!AA20="","",'Corporate Overhead'!AA20)</f>
        <v>0</v>
      </c>
      <c r="AB36" s="248">
        <f>IF('Corporate Overhead'!AB20="","",'Corporate Overhead'!AB20)</f>
        <v>0</v>
      </c>
      <c r="AC36" s="248">
        <f>IF('Corporate Overhead'!AC20="","",'Corporate Overhead'!AC20)</f>
        <v>0</v>
      </c>
      <c r="AD36" s="248">
        <f>IF('Corporate Overhead'!AD20="","",'Corporate Overhead'!AD20)</f>
        <v>0</v>
      </c>
      <c r="AE36" s="248">
        <f>IF('Corporate Overhead'!AE20="","",'Corporate Overhead'!AE20)</f>
        <v>0</v>
      </c>
      <c r="AF36" s="248">
        <f>IF('Corporate Overhead'!AF20="","",'Corporate Overhead'!AF20)</f>
        <v>0</v>
      </c>
      <c r="AG36" s="248">
        <f>IF('Corporate Overhead'!AG20="","",'Corporate Overhead'!AG20)</f>
        <v>0</v>
      </c>
      <c r="AH36" s="248">
        <f>IF('Corporate Overhead'!AH20="","",'Corporate Overhead'!AH20)</f>
        <v>0</v>
      </c>
      <c r="AI36" s="248">
        <f>IF('Corporate Overhead'!AI20="","",'Corporate Overhead'!AI20)</f>
        <v>0</v>
      </c>
      <c r="AJ36" s="248">
        <f>IF('Corporate Overhead'!AJ20="","",'Corporate Overhead'!AJ20)</f>
        <v>0</v>
      </c>
      <c r="AK36" s="248">
        <f>IF('Corporate Overhead'!AK20="","",'Corporate Overhead'!AK20)</f>
        <v>0</v>
      </c>
      <c r="AL36" s="248">
        <f>IF('Corporate Overhead'!AL20="","",'Corporate Overhead'!AL20)</f>
        <v>0</v>
      </c>
      <c r="AM36" s="248">
        <f>IF('Corporate Overhead'!AM20="","",'Corporate Overhead'!AM20)</f>
        <v>0</v>
      </c>
      <c r="AN36" s="248">
        <f>IF('Corporate Overhead'!AN20="","",'Corporate Overhead'!AN20)</f>
        <v>0</v>
      </c>
      <c r="AO36" s="248">
        <f>IF('Corporate Overhead'!AO20="","",'Corporate Overhead'!AO20)</f>
        <v>0</v>
      </c>
      <c r="AP36" s="248">
        <f>IF('Corporate Overhead'!AP20="","",'Corporate Overhead'!AP20)</f>
        <v>0</v>
      </c>
      <c r="AQ36" s="248">
        <f>IF('Corporate Overhead'!AQ20="","",'Corporate Overhead'!AQ20)</f>
        <v>0</v>
      </c>
      <c r="AR36" s="248">
        <f>IF('Corporate Overhead'!AR20="","",'Corporate Overhead'!AR20)</f>
        <v>0</v>
      </c>
      <c r="AS36" s="248">
        <f>IF('Corporate Overhead'!AS20="","",'Corporate Overhead'!AS20)</f>
        <v>0</v>
      </c>
      <c r="AT36" s="248">
        <f>IF('Corporate Overhead'!AT20="","",'Corporate Overhead'!AT20)</f>
        <v>0</v>
      </c>
      <c r="AU36" s="248">
        <f>IF('Corporate Overhead'!AU20="","",'Corporate Overhead'!AU20)</f>
        <v>0</v>
      </c>
      <c r="AV36" s="248">
        <f>IF('Corporate Overhead'!AV20="","",'Corporate Overhead'!AV20)</f>
        <v>0</v>
      </c>
      <c r="AW36" s="248">
        <f>IF('Corporate Overhead'!AW20="","",'Corporate Overhead'!AW20)</f>
        <v>0</v>
      </c>
      <c r="AX36" s="248">
        <f>IF('Corporate Overhead'!AX20="","",'Corporate Overhead'!AX20)</f>
        <v>0</v>
      </c>
      <c r="AY36" s="248">
        <f>IF('Corporate Overhead'!AY20="","",'Corporate Overhead'!AY20)</f>
        <v>0</v>
      </c>
      <c r="AZ36" s="248">
        <f>IF('Corporate Overhead'!AZ20="","",'Corporate Overhead'!AZ20)</f>
        <v>0</v>
      </c>
      <c r="BA36" s="248">
        <f>IF('Corporate Overhead'!BA20="","",'Corporate Overhead'!BA20)</f>
        <v>0</v>
      </c>
      <c r="BB36" s="248">
        <f>IF('Corporate Overhead'!BB20="","",'Corporate Overhead'!BB20)</f>
        <v>0</v>
      </c>
      <c r="BC36" s="248">
        <f>IF('Corporate Overhead'!BC20="","",'Corporate Overhead'!BC20)</f>
        <v>0</v>
      </c>
      <c r="BD36" s="248">
        <f>IF('Corporate Overhead'!BD20="","",'Corporate Overhead'!BD20)</f>
        <v>0</v>
      </c>
      <c r="BE36" s="248">
        <f>IF('Corporate Overhead'!BE20="","",'Corporate Overhead'!BE20)</f>
        <v>0</v>
      </c>
      <c r="BF36" s="248">
        <f>IF('Corporate Overhead'!BF20="","",'Corporate Overhead'!BF20)</f>
        <v>0</v>
      </c>
      <c r="BG36" s="248">
        <f>IF('Corporate Overhead'!BG20="","",'Corporate Overhead'!BG20)</f>
        <v>0</v>
      </c>
      <c r="BH36" s="248">
        <f>IF('Corporate Overhead'!BH20="","",'Corporate Overhead'!BH20)</f>
        <v>0</v>
      </c>
      <c r="BI36" s="248">
        <f>IF('Corporate Overhead'!BI20="","",'Corporate Overhead'!BI20)</f>
        <v>0</v>
      </c>
      <c r="BJ36" s="248">
        <f>IF('Corporate Overhead'!BJ20="","",'Corporate Overhead'!BJ20)</f>
        <v>0</v>
      </c>
      <c r="BK36" s="248">
        <f>IF('Corporate Overhead'!BK20="","",'Corporate Overhead'!BK20)</f>
        <v>0</v>
      </c>
      <c r="BL36" s="248">
        <f>IF('Corporate Overhead'!BL20="","",'Corporate Overhead'!BL20)</f>
        <v>0</v>
      </c>
      <c r="BM36" s="248">
        <f>IF('Corporate Overhead'!BM20="","",'Corporate Overhead'!BM20)</f>
        <v>0</v>
      </c>
      <c r="BN36" s="248">
        <f>IF('Corporate Overhead'!BN20="","",'Corporate Overhead'!BN20)</f>
        <v>0</v>
      </c>
      <c r="BO36" s="248">
        <f>IF('Corporate Overhead'!BO20="","",'Corporate Overhead'!BO20)</f>
        <v>0</v>
      </c>
      <c r="BP36" s="248">
        <f>IF('Corporate Overhead'!BP20="","",'Corporate Overhead'!BP20)</f>
        <v>0</v>
      </c>
      <c r="BQ36" s="248">
        <f>IF('Corporate Overhead'!BQ20="","",'Corporate Overhead'!BQ20)</f>
        <v>0</v>
      </c>
      <c r="BR36" s="248">
        <f>IF('Corporate Overhead'!BR20="","",'Corporate Overhead'!BR20)</f>
        <v>0</v>
      </c>
      <c r="BS36" s="248">
        <f>IF('Corporate Overhead'!BS20="","",'Corporate Overhead'!BS20)</f>
        <v>0</v>
      </c>
      <c r="BT36" s="248">
        <f>IF('Corporate Overhead'!BT20="","",'Corporate Overhead'!BT20)</f>
        <v>0</v>
      </c>
      <c r="BU36" s="248">
        <f>IF('Corporate Overhead'!BU20="","",'Corporate Overhead'!BU20)</f>
        <v>0</v>
      </c>
      <c r="BV36" s="248">
        <f>IF('Corporate Overhead'!BV20="","",'Corporate Overhead'!BV20)</f>
        <v>0</v>
      </c>
      <c r="BW36" s="248">
        <f>IF('Corporate Overhead'!BW20="","",'Corporate Overhead'!BW20)</f>
        <v>0</v>
      </c>
      <c r="BX36" s="248">
        <f>IF('Corporate Overhead'!BX20="","",'Corporate Overhead'!BX20)</f>
        <v>0</v>
      </c>
      <c r="BY36" s="248">
        <f>IF('Corporate Overhead'!BY20="","",'Corporate Overhead'!BY20)</f>
        <v>0</v>
      </c>
      <c r="BZ36" s="248">
        <f>IF('Corporate Overhead'!BZ20="","",'Corporate Overhead'!BZ20)</f>
        <v>0</v>
      </c>
      <c r="CA36" s="248">
        <f>IF('Corporate Overhead'!CA20="","",'Corporate Overhead'!CA20)</f>
        <v>0</v>
      </c>
      <c r="CB36" s="248">
        <f>IF('Corporate Overhead'!CB20="","",'Corporate Overhead'!CB20)</f>
        <v>0</v>
      </c>
      <c r="CC36" s="248">
        <f>IF('Corporate Overhead'!CC20="","",'Corporate Overhead'!CC20)</f>
        <v>0</v>
      </c>
      <c r="CD36" s="248">
        <f>IF('Corporate Overhead'!CD20="","",'Corporate Overhead'!CD20)</f>
        <v>0</v>
      </c>
      <c r="CE36" s="248">
        <f>IF('Corporate Overhead'!CE20="","",'Corporate Overhead'!CE20)</f>
        <v>0</v>
      </c>
      <c r="CF36" s="248">
        <f>IF('Corporate Overhead'!CF20="","",'Corporate Overhead'!CF20)</f>
        <v>0</v>
      </c>
      <c r="CG36" s="248">
        <f>IF('Corporate Overhead'!CG20="","",'Corporate Overhead'!CG20)</f>
        <v>0</v>
      </c>
      <c r="CH36" s="248">
        <f>IF('Corporate Overhead'!CH20="","",'Corporate Overhead'!CH20)</f>
        <v>0</v>
      </c>
      <c r="CI36" s="248">
        <f>IF('Corporate Overhead'!CI20="","",'Corporate Overhead'!CI20)</f>
        <v>0</v>
      </c>
      <c r="CJ36" s="248">
        <f>IF('Corporate Overhead'!CJ20="","",'Corporate Overhead'!CJ20)</f>
        <v>0</v>
      </c>
      <c r="CK36" s="248">
        <f>IF('Corporate Overhead'!CK20="","",'Corporate Overhead'!CK20)</f>
        <v>0</v>
      </c>
      <c r="CL36" s="248">
        <f>IF('Corporate Overhead'!CL20="","",'Corporate Overhead'!CL20)</f>
        <v>0</v>
      </c>
    </row>
    <row r="37" spans="2:90" x14ac:dyDescent="0.4">
      <c r="B37" s="27" t="s">
        <v>1073</v>
      </c>
      <c r="I37" t="s">
        <v>227</v>
      </c>
      <c r="J37" s="28"/>
      <c r="K37" s="63">
        <f ca="1">SUMIF($3:$3,K$2,37:37)</f>
        <v>-406350.39999999997</v>
      </c>
      <c r="L37" s="63">
        <f ca="1">SUMIF($3:$3,L$2,37:37)</f>
        <v>-723392.52780505503</v>
      </c>
      <c r="M37" s="63">
        <f ca="1">SUMIF($3:$3,M$2,37:37)</f>
        <v>-1293159.594766892</v>
      </c>
      <c r="N37" s="63">
        <f ca="1">SUMIF($3:$3,N$2,37:37)</f>
        <v>-2159267.397273093</v>
      </c>
      <c r="O37" s="63">
        <f ca="1">SUMIF($3:$3,O$2,37:37)</f>
        <v>-3325425.3789175237</v>
      </c>
      <c r="P37" s="63">
        <f ca="1">SUMIF($3:$3,P$2,37:37)</f>
        <v>-4793664.8882799596</v>
      </c>
      <c r="Q37" s="28"/>
      <c r="R37"/>
      <c r="S37" s="249">
        <f ca="1">SUM(S32:OFFSET(S37,-1,0))</f>
        <v>-33862.533333333333</v>
      </c>
      <c r="T37" s="249">
        <f ca="1">SUM(T32:OFFSET(T37,-1,0))</f>
        <v>-33862.533333333333</v>
      </c>
      <c r="U37" s="249">
        <f ca="1">SUM(U32:OFFSET(U37,-1,0))</f>
        <v>-33862.533333333333</v>
      </c>
      <c r="V37" s="249">
        <f ca="1">SUM(V32:OFFSET(V37,-1,0))</f>
        <v>-33862.533333333333</v>
      </c>
      <c r="W37" s="249">
        <f ca="1">SUM(W32:OFFSET(W37,-1,0))</f>
        <v>-33862.533333333333</v>
      </c>
      <c r="X37" s="249">
        <f ca="1">SUM(X32:OFFSET(X37,-1,0))</f>
        <v>-33862.533333333333</v>
      </c>
      <c r="Y37" s="249">
        <f ca="1">SUM(Y32:OFFSET(Y37,-1,0))</f>
        <v>-33862.533333333333</v>
      </c>
      <c r="Z37" s="249">
        <f ca="1">SUM(Z32:OFFSET(Z37,-1,0))</f>
        <v>-33862.533333333333</v>
      </c>
      <c r="AA37" s="249">
        <f ca="1">SUM(AA32:OFFSET(AA37,-1,0))</f>
        <v>-33862.533333333333</v>
      </c>
      <c r="AB37" s="249">
        <f ca="1">SUM(AB32:OFFSET(AB37,-1,0))</f>
        <v>-33862.533333333333</v>
      </c>
      <c r="AC37" s="249">
        <f ca="1">SUM(AC32:OFFSET(AC37,-1,0))</f>
        <v>-33862.533333333333</v>
      </c>
      <c r="AD37" s="249">
        <f ca="1">SUM(AD32:OFFSET(AD37,-1,0))</f>
        <v>-33862.533333333333</v>
      </c>
      <c r="AE37" s="249">
        <f ca="1">SUM(AE32:OFFSET(AE37,-1,0))</f>
        <v>-46500.205234605193</v>
      </c>
      <c r="AF37" s="249">
        <f ca="1">SUM(AF32:OFFSET(AF37,-1,0))</f>
        <v>-48379.400472874928</v>
      </c>
      <c r="AG37" s="249">
        <f ca="1">SUM(AG32:OFFSET(AG37,-1,0))</f>
        <v>-50429.308865897852</v>
      </c>
      <c r="AH37" s="249">
        <f ca="1">SUM(AH32:OFFSET(AH37,-1,0))</f>
        <v>-52693.926839269625</v>
      </c>
      <c r="AI37" s="249">
        <f ca="1">SUM(AI32:OFFSET(AI37,-1,0))</f>
        <v>-55161.188913972808</v>
      </c>
      <c r="AJ37" s="249">
        <f ca="1">SUM(AJ32:OFFSET(AJ37,-1,0))</f>
        <v>-57820.962884940833</v>
      </c>
      <c r="AK37" s="249">
        <f ca="1">SUM(AK32:OFFSET(AK37,-1,0))</f>
        <v>-60663.62315736046</v>
      </c>
      <c r="AL37" s="249">
        <f ca="1">SUM(AL32:OFFSET(AL37,-1,0))</f>
        <v>-63680.0254161591</v>
      </c>
      <c r="AM37" s="249">
        <f ca="1">SUM(AM32:OFFSET(AM37,-1,0))</f>
        <v>-66861.482562017802</v>
      </c>
      <c r="AN37" s="249">
        <f ca="1">SUM(AN32:OFFSET(AN37,-1,0))</f>
        <v>-70199.741850583581</v>
      </c>
      <c r="AO37" s="249">
        <f ca="1">SUM(AO32:OFFSET(AO37,-1,0))</f>
        <v>-73686.963174721066</v>
      </c>
      <c r="AP37" s="249">
        <f ca="1">SUM(AP32:OFFSET(AP37,-1,0))</f>
        <v>-77315.698432651669</v>
      </c>
      <c r="AQ37" s="249">
        <f ca="1">SUM(AQ32:OFFSET(AQ37,-1,0))</f>
        <v>-82839.15492768577</v>
      </c>
      <c r="AR37" s="249">
        <f ca="1">SUM(AR32:OFFSET(AR37,-1,0))</f>
        <v>-86730.044747968132</v>
      </c>
      <c r="AS37" s="249">
        <f ca="1">SUM(AS32:OFFSET(AS37,-1,0))</f>
        <v>-90796.354660569719</v>
      </c>
      <c r="AT37" s="249">
        <f ca="1">SUM(AT32:OFFSET(AT37,-1,0))</f>
        <v>-95081.845744207909</v>
      </c>
      <c r="AU37" s="249">
        <f ca="1">SUM(AU32:OFFSET(AU37,-1,0))</f>
        <v>-99574.228940330853</v>
      </c>
      <c r="AV37" s="249">
        <f ca="1">SUM(AV32:OFFSET(AV37,-1,0))</f>
        <v>-104263.15964331428</v>
      </c>
      <c r="AW37" s="249">
        <f ca="1">SUM(AW32:OFFSET(AW37,-1,0))</f>
        <v>-109138.81047781525</v>
      </c>
      <c r="AX37" s="249">
        <f ca="1">SUM(AX32:OFFSET(AX37,-1,0))</f>
        <v>-114191.84543725781</v>
      </c>
      <c r="AY37" s="249">
        <f ca="1">SUM(AY32:OFFSET(AY37,-1,0))</f>
        <v>-119413.39531539491</v>
      </c>
      <c r="AZ37" s="249">
        <f ca="1">SUM(AZ32:OFFSET(AZ37,-1,0))</f>
        <v>-124795.03436629183</v>
      </c>
      <c r="BA37" s="249">
        <f ca="1">SUM(BA32:OFFSET(BA37,-1,0))</f>
        <v>-130328.75813131058</v>
      </c>
      <c r="BB37" s="249">
        <f ca="1">SUM(BB32:OFFSET(BB37,-1,0))</f>
        <v>-136006.96237474505</v>
      </c>
      <c r="BC37" s="249">
        <f ca="1">SUM(BC32:OFFSET(BC37,-1,0))</f>
        <v>-143670.72022267446</v>
      </c>
      <c r="BD37" s="249">
        <f ca="1">SUM(BD32:OFFSET(BD37,-1,0))</f>
        <v>-149616.57455237408</v>
      </c>
      <c r="BE37" s="249">
        <f ca="1">SUM(BE32:OFFSET(BE37,-1,0))</f>
        <v>-155740.39241558866</v>
      </c>
      <c r="BF37" s="249">
        <f ca="1">SUM(BF32:OFFSET(BF37,-1,0))</f>
        <v>-162085.80771897591</v>
      </c>
      <c r="BG37" s="249">
        <f ca="1">SUM(BG32:OFFSET(BG37,-1,0))</f>
        <v>-168640.41059052711</v>
      </c>
      <c r="BH37" s="249">
        <f ca="1">SUM(BH32:OFFSET(BH37,-1,0))</f>
        <v>-175393.74165183411</v>
      </c>
      <c r="BI37" s="249">
        <f ca="1">SUM(BI32:OFFSET(BI37,-1,0))</f>
        <v>-182335.86449340908</v>
      </c>
      <c r="BJ37" s="249">
        <f ca="1">SUM(BJ32:OFFSET(BJ37,-1,0))</f>
        <v>-189457.33952623862</v>
      </c>
      <c r="BK37" s="249">
        <f ca="1">SUM(BK32:OFFSET(BK37,-1,0))</f>
        <v>-196749.19914076</v>
      </c>
      <c r="BL37" s="249">
        <f ca="1">SUM(BL32:OFFSET(BL37,-1,0))</f>
        <v>-204202.92410788868</v>
      </c>
      <c r="BM37" s="249">
        <f ca="1">SUM(BM32:OFFSET(BM37,-1,0))</f>
        <v>-211810.42115999424</v>
      </c>
      <c r="BN37" s="249">
        <f ca="1">SUM(BN32:OFFSET(BN37,-1,0))</f>
        <v>-219564.00169282785</v>
      </c>
      <c r="BO37" s="249">
        <f ca="1">SUM(BO32:OFFSET(BO37,-1,0))</f>
        <v>-229397.0735398531</v>
      </c>
      <c r="BP37" s="249">
        <f ca="1">SUM(BP32:OFFSET(BP37,-1,0))</f>
        <v>-237421.27372073542</v>
      </c>
      <c r="BQ37" s="249">
        <f ca="1">SUM(BQ32:OFFSET(BQ37,-1,0))</f>
        <v>-245624.81180924037</v>
      </c>
      <c r="BR37" s="249">
        <f ca="1">SUM(BR32:OFFSET(BR37,-1,0))</f>
        <v>-254051.25299332</v>
      </c>
      <c r="BS37" s="249">
        <f ca="1">SUM(BS32:OFFSET(BS37,-1,0))</f>
        <v>-262688.12211819564</v>
      </c>
      <c r="BT37" s="249">
        <f ca="1">SUM(BT32:OFFSET(BT37,-1,0))</f>
        <v>-271524.89778682758</v>
      </c>
      <c r="BU37" s="249">
        <f ca="1">SUM(BU32:OFFSET(BU37,-1,0))</f>
        <v>-280551.58467202785</v>
      </c>
      <c r="BV37" s="249">
        <f ca="1">SUM(BV32:OFFSET(BV37,-1,0))</f>
        <v>-289758.68721296813</v>
      </c>
      <c r="BW37" s="249">
        <f ca="1">SUM(BW32:OFFSET(BW37,-1,0))</f>
        <v>-299137.18462686142</v>
      </c>
      <c r="BX37" s="249">
        <f ca="1">SUM(BX32:OFFSET(BX37,-1,0))</f>
        <v>-308678.50717005995</v>
      </c>
      <c r="BY37" s="249">
        <f ca="1">SUM(BY32:OFFSET(BY37,-1,0))</f>
        <v>-318374.51358609868</v>
      </c>
      <c r="BZ37" s="249">
        <f ca="1">SUM(BZ32:OFFSET(BZ37,-1,0))</f>
        <v>-328217.46968133538</v>
      </c>
      <c r="CA37" s="249">
        <f ca="1">SUM(CA32:OFFSET(CA37,-1,0))</f>
        <v>-340237.77557968523</v>
      </c>
      <c r="CB37" s="249">
        <f ca="1">SUM(CB32:OFFSET(CB37,-1,0))</f>
        <v>-350352.95595563634</v>
      </c>
      <c r="CC37" s="249">
        <f ca="1">SUM(CC32:OFFSET(CC37,-1,0))</f>
        <v>-360648.21689612331</v>
      </c>
      <c r="CD37" s="249">
        <f ca="1">SUM(CD32:OFFSET(CD37,-1,0))</f>
        <v>-371167.08645625255</v>
      </c>
      <c r="CE37" s="249">
        <f ca="1">SUM(CE32:OFFSET(CE37,-1,0))</f>
        <v>-381897.05420504208</v>
      </c>
      <c r="CF37" s="249">
        <f ca="1">SUM(CF32:OFFSET(CF37,-1,0))</f>
        <v>-392827.56523305865</v>
      </c>
      <c r="CG37" s="249">
        <f ca="1">SUM(CG32:OFFSET(CG37,-1,0))</f>
        <v>-403948.59237634117</v>
      </c>
      <c r="CH37" s="249">
        <f ca="1">SUM(CH32:OFFSET(CH37,-1,0))</f>
        <v>-415250.60982912622</v>
      </c>
      <c r="CI37" s="249">
        <f ca="1">SUM(CI32:OFFSET(CI37,-1,0))</f>
        <v>-426724.56807593862</v>
      </c>
      <c r="CJ37" s="249">
        <f ca="1">SUM(CJ32:OFFSET(CJ37,-1,0))</f>
        <v>-438361.87007707707</v>
      </c>
      <c r="CK37" s="249">
        <f ca="1">SUM(CK32:OFFSET(CK37,-1,0))</f>
        <v>-450154.3486448254</v>
      </c>
      <c r="CL37" s="249">
        <f ca="1">SUM(CL32:OFFSET(CL37,-1,0))</f>
        <v>-462094.24495085282</v>
      </c>
    </row>
    <row r="38" spans="2:90" ht="15" customHeight="1" x14ac:dyDescent="0.4">
      <c r="R38"/>
    </row>
    <row r="39" spans="2:90" x14ac:dyDescent="0.4">
      <c r="B39" s="27" t="s">
        <v>596</v>
      </c>
      <c r="J39" s="28"/>
      <c r="K39" s="28">
        <f ca="1">SUMIF($3:$3,K$2,39:39)</f>
        <v>3208532.9641229627</v>
      </c>
      <c r="L39" s="28">
        <f ca="1">SUMIF($3:$3,L$2,39:39)</f>
        <v>28909066.269367095</v>
      </c>
      <c r="M39" s="28">
        <f ca="1">SUMIF($3:$3,M$2,39:39)</f>
        <v>83203665.598588988</v>
      </c>
      <c r="N39" s="28">
        <f ca="1">SUMIF($3:$3,N$2,39:39)</f>
        <v>166730380.76670283</v>
      </c>
      <c r="O39" s="28">
        <f ca="1">SUMIF($3:$3,O$2,39:39)</f>
        <v>279851165.84050143</v>
      </c>
      <c r="P39" s="28">
        <f ca="1">SUMIF($3:$3,P$2,39:39)</f>
        <v>422761579.43793267</v>
      </c>
      <c r="Q39" s="28"/>
      <c r="R39"/>
      <c r="S39" s="28">
        <f t="shared" ref="S39:AX39" ca="1" si="15">S29+S37</f>
        <v>-38862.533333333333</v>
      </c>
      <c r="T39" s="28">
        <f t="shared" ca="1" si="15"/>
        <v>-38862.533333333333</v>
      </c>
      <c r="U39" s="28">
        <f t="shared" ca="1" si="15"/>
        <v>-28044.733333333337</v>
      </c>
      <c r="V39" s="28">
        <f t="shared" ca="1" si="15"/>
        <v>3556.6208333333198</v>
      </c>
      <c r="W39" s="28">
        <f t="shared" ca="1" si="15"/>
        <v>54636.240624999969</v>
      </c>
      <c r="X39" s="28">
        <f t="shared" ca="1" si="15"/>
        <v>124220.21276041662</v>
      </c>
      <c r="Y39" s="28">
        <f t="shared" ca="1" si="15"/>
        <v>211383.31962239579</v>
      </c>
      <c r="Z39" s="28">
        <f t="shared" ca="1" si="15"/>
        <v>315246.60447460931</v>
      </c>
      <c r="AA39" s="28">
        <f t="shared" ca="1" si="15"/>
        <v>434975.0584175454</v>
      </c>
      <c r="AB39" s="28">
        <f t="shared" ca="1" si="15"/>
        <v>569775.42299666803</v>
      </c>
      <c r="AC39" s="28">
        <f t="shared" ca="1" si="15"/>
        <v>718894.102680168</v>
      </c>
      <c r="AD39" s="28">
        <f t="shared" ca="1" si="15"/>
        <v>881615.18171282636</v>
      </c>
      <c r="AE39" s="28">
        <f t="shared" ca="1" si="15"/>
        <v>1044620.8682259131</v>
      </c>
      <c r="AF39" s="28">
        <f t="shared" ca="1" si="15"/>
        <v>1230661.1968146174</v>
      </c>
      <c r="AG39" s="28">
        <f t="shared" ca="1" si="15"/>
        <v>1433602.069390553</v>
      </c>
      <c r="AH39" s="28">
        <f t="shared" ca="1" si="15"/>
        <v>1657799.2487543589</v>
      </c>
      <c r="AI39" s="28">
        <f t="shared" ca="1" si="15"/>
        <v>1902058.194149974</v>
      </c>
      <c r="AJ39" s="28">
        <f t="shared" ca="1" si="15"/>
        <v>2165375.8172758087</v>
      </c>
      <c r="AK39" s="28">
        <f t="shared" ca="1" si="15"/>
        <v>2446799.1842453512</v>
      </c>
      <c r="AL39" s="28">
        <f t="shared" ca="1" si="15"/>
        <v>2745423.0078664171</v>
      </c>
      <c r="AM39" s="28">
        <f t="shared" ca="1" si="15"/>
        <v>3060387.2653064295</v>
      </c>
      <c r="AN39" s="28">
        <f t="shared" ca="1" si="15"/>
        <v>3390874.9348744415</v>
      </c>
      <c r="AO39" s="28">
        <f t="shared" ca="1" si="15"/>
        <v>3736109.8459640513</v>
      </c>
      <c r="AP39" s="28">
        <f t="shared" ca="1" si="15"/>
        <v>4095354.6364991819</v>
      </c>
      <c r="AQ39" s="28">
        <f t="shared" ca="1" si="15"/>
        <v>4466148.5295075569</v>
      </c>
      <c r="AR39" s="28">
        <f t="shared" ca="1" si="15"/>
        <v>4851346.6217155112</v>
      </c>
      <c r="AS39" s="28">
        <f t="shared" ca="1" si="15"/>
        <v>5253911.2447297359</v>
      </c>
      <c r="AT39" s="28">
        <f t="shared" ca="1" si="15"/>
        <v>5678174.8620099155</v>
      </c>
      <c r="AU39" s="28">
        <f t="shared" ca="1" si="15"/>
        <v>6122920.798426087</v>
      </c>
      <c r="AV39" s="28">
        <f t="shared" ca="1" si="15"/>
        <v>6587124.9380214484</v>
      </c>
      <c r="AW39" s="28">
        <f t="shared" ca="1" si="15"/>
        <v>7069814.3706370415</v>
      </c>
      <c r="AX39" s="28">
        <f t="shared" ca="1" si="15"/>
        <v>7570064.8316218574</v>
      </c>
      <c r="AY39" s="28">
        <f t="shared" ref="AY39:CD39" ca="1" si="16">AY29+AY37</f>
        <v>8086998.2695574304</v>
      </c>
      <c r="AZ39" s="28">
        <f t="shared" ca="1" si="16"/>
        <v>8619780.5355962273</v>
      </c>
      <c r="BA39" s="28">
        <f t="shared" ca="1" si="16"/>
        <v>9167619.1883330811</v>
      </c>
      <c r="BB39" s="28">
        <f t="shared" ca="1" si="16"/>
        <v>9729761.4084330928</v>
      </c>
      <c r="BC39" s="28">
        <f t="shared" ca="1" si="16"/>
        <v>10303643.720378106</v>
      </c>
      <c r="BD39" s="28">
        <f t="shared" ca="1" si="16"/>
        <v>10892283.299018366</v>
      </c>
      <c r="BE39" s="28">
        <f t="shared" ca="1" si="16"/>
        <v>11498541.209143279</v>
      </c>
      <c r="BF39" s="28">
        <f t="shared" ca="1" si="16"/>
        <v>12126737.324178616</v>
      </c>
      <c r="BG39" s="28">
        <f t="shared" ca="1" si="16"/>
        <v>12775643.008462183</v>
      </c>
      <c r="BH39" s="28">
        <f t="shared" ca="1" si="16"/>
        <v>13444222.783531576</v>
      </c>
      <c r="BI39" s="28">
        <f t="shared" ca="1" si="16"/>
        <v>14131492.944847498</v>
      </c>
      <c r="BJ39" s="28">
        <f t="shared" ca="1" si="16"/>
        <v>14836518.973097622</v>
      </c>
      <c r="BK39" s="28">
        <f t="shared" ca="1" si="16"/>
        <v>15558413.074935241</v>
      </c>
      <c r="BL39" s="28">
        <f t="shared" ca="1" si="16"/>
        <v>16296331.846680978</v>
      </c>
      <c r="BM39" s="28">
        <f t="shared" ca="1" si="16"/>
        <v>17049474.054839429</v>
      </c>
      <c r="BN39" s="28">
        <f t="shared" ca="1" si="16"/>
        <v>17817078.527589954</v>
      </c>
      <c r="BO39" s="28">
        <f t="shared" ca="1" si="16"/>
        <v>18596481.439695455</v>
      </c>
      <c r="BP39" s="28">
        <f t="shared" ca="1" si="16"/>
        <v>19390877.257602807</v>
      </c>
      <c r="BQ39" s="28">
        <f t="shared" ca="1" si="16"/>
        <v>20203027.470031459</v>
      </c>
      <c r="BR39" s="28">
        <f t="shared" ca="1" si="16"/>
        <v>21037245.147255346</v>
      </c>
      <c r="BS39" s="28">
        <f t="shared" ca="1" si="16"/>
        <v>21892295.190618034</v>
      </c>
      <c r="BT39" s="28">
        <f t="shared" ca="1" si="16"/>
        <v>22767135.981812596</v>
      </c>
      <c r="BU39" s="28">
        <f t="shared" ca="1" si="16"/>
        <v>23660777.983447425</v>
      </c>
      <c r="BV39" s="28">
        <f t="shared" ca="1" si="16"/>
        <v>24572281.135000512</v>
      </c>
      <c r="BW39" s="28">
        <f t="shared" ca="1" si="16"/>
        <v>25500752.378975943</v>
      </c>
      <c r="BX39" s="28">
        <f t="shared" ca="1" si="16"/>
        <v>26445343.3107526</v>
      </c>
      <c r="BY39" s="28">
        <f t="shared" ca="1" si="16"/>
        <v>27405247.945940431</v>
      </c>
      <c r="BZ39" s="28">
        <f t="shared" ca="1" si="16"/>
        <v>28379700.59936887</v>
      </c>
      <c r="CA39" s="28">
        <f t="shared" ca="1" si="16"/>
        <v>29365936.122518007</v>
      </c>
      <c r="CB39" s="28">
        <f t="shared" ca="1" si="16"/>
        <v>30367338.979737166</v>
      </c>
      <c r="CC39" s="28">
        <f t="shared" ca="1" si="16"/>
        <v>31386569.754512038</v>
      </c>
      <c r="CD39" s="28">
        <f t="shared" ca="1" si="16"/>
        <v>32427937.840964835</v>
      </c>
      <c r="CE39" s="28">
        <f t="shared" ref="CE39:CL39" ca="1" si="17">CE29+CE37</f>
        <v>33490204.648095001</v>
      </c>
      <c r="CF39" s="28">
        <f t="shared" ca="1" si="17"/>
        <v>34572325.239868641</v>
      </c>
      <c r="CG39" s="28">
        <f t="shared" ca="1" si="17"/>
        <v>35673306.927053608</v>
      </c>
      <c r="CH39" s="28">
        <f t="shared" ca="1" si="17"/>
        <v>36792206.654879332</v>
      </c>
      <c r="CI39" s="28">
        <f t="shared" ca="1" si="17"/>
        <v>37928128.521313757</v>
      </c>
      <c r="CJ39" s="28">
        <f t="shared" ca="1" si="17"/>
        <v>39080221.419426471</v>
      </c>
      <c r="CK39" s="28">
        <f t="shared" ca="1" si="17"/>
        <v>40247676.797633551</v>
      </c>
      <c r="CL39" s="28">
        <f t="shared" ca="1" si="17"/>
        <v>41429726.531930268</v>
      </c>
    </row>
    <row r="40" spans="2:90" x14ac:dyDescent="0.4">
      <c r="B40" s="124" t="s">
        <v>597</v>
      </c>
      <c r="J40" s="28"/>
      <c r="K40" s="21">
        <f ca="1">IFERROR(K39/K19,0)</f>
        <v>0.87309762721538875</v>
      </c>
      <c r="L40" s="21">
        <f ca="1">IFERROR(L39/L19,0)</f>
        <v>0.97361638306338294</v>
      </c>
      <c r="M40" s="21">
        <f ca="1">IFERROR(M39/M19,0)</f>
        <v>0.98399700755007546</v>
      </c>
      <c r="N40" s="21">
        <f ca="1">IFERROR(N39/N19,0)</f>
        <v>0.9868643068495172</v>
      </c>
      <c r="O40" s="21">
        <f ca="1">IFERROR(O39/O19,0)</f>
        <v>0.98804734445196885</v>
      </c>
      <c r="P40" s="21">
        <f ca="1">IFERROR(P39/P19,0)</f>
        <v>0.98864944671238819</v>
      </c>
      <c r="Q40" s="253"/>
      <c r="R40"/>
      <c r="S40" s="21">
        <f ca="1">IFERROR(S39/S19,0)</f>
        <v>0</v>
      </c>
      <c r="T40" s="21">
        <f ca="1">IFERROR(T39/T19,0)</f>
        <v>0</v>
      </c>
      <c r="U40" s="21">
        <f ca="1">IFERROR(U39/U19,0)</f>
        <v>-2.5924338481685485</v>
      </c>
      <c r="V40" s="21">
        <f ca="1">IFERROR(V39/V19,0)</f>
        <v>8.3844459451163061E-2</v>
      </c>
      <c r="W40" s="21">
        <f ca="1">IFERROR(W39/W19,0)</f>
        <v>0.58435175283663943</v>
      </c>
      <c r="X40" s="21">
        <f ca="1">IFERROR(X39/X19,0)</f>
        <v>0.76169997667325273</v>
      </c>
      <c r="Y40" s="21">
        <f ca="1">IFERROR(Y39/Y19,0)</f>
        <v>0.84470219417063497</v>
      </c>
      <c r="Z40" s="21">
        <f ca="1">IFERROR(Z39/Z19,0)</f>
        <v>0.89025237406556812</v>
      </c>
      <c r="AA40" s="21">
        <f ca="1">IFERROR(AA39/AA19,0)</f>
        <v>0.91798320541058709</v>
      </c>
      <c r="AB40" s="21">
        <f ca="1">IFERROR(AB39/AB19,0)</f>
        <v>0.93614817783472315</v>
      </c>
      <c r="AC40" s="21">
        <f ca="1">IFERROR(AC39/AC19,0)</f>
        <v>0.94871355502601096</v>
      </c>
      <c r="AD40" s="21">
        <f ca="1">IFERROR(AD39/AD19,0)</f>
        <v>0.95777991749384739</v>
      </c>
      <c r="AE40" s="21">
        <f ca="1">IFERROR(AE39/AE19,0)</f>
        <v>0.95301585046878234</v>
      </c>
      <c r="AF40" s="21">
        <f ca="1">IFERROR(AF39/AF19,0)</f>
        <v>0.95842848551494808</v>
      </c>
      <c r="AG40" s="21">
        <f ca="1">IFERROR(AG39/AG19,0)</f>
        <v>0.96277480907326918</v>
      </c>
      <c r="AH40" s="21">
        <f ca="1">IFERROR(AH39/AH19,0)</f>
        <v>0.96636879891180849</v>
      </c>
      <c r="AI40" s="21">
        <f ca="1">IFERROR(AI39/AI19,0)</f>
        <v>0.96934014663816115</v>
      </c>
      <c r="AJ40" s="21">
        <f ca="1">IFERROR(AJ39/AJ19,0)</f>
        <v>0.97180629040020905</v>
      </c>
      <c r="AK40" s="21">
        <f ca="1">IFERROR(AK39/AK19,0)</f>
        <v>0.97386476990217585</v>
      </c>
      <c r="AL40" s="21">
        <f ca="1">IFERROR(AL39/AL19,0)</f>
        <v>0.97559428516551328</v>
      </c>
      <c r="AM40" s="21">
        <f ca="1">IFERROR(AM39/AM19,0)</f>
        <v>0.97705748829942674</v>
      </c>
      <c r="AN40" s="21">
        <f ca="1">IFERROR(AN39/AN19,0)</f>
        <v>0.97830401244417531</v>
      </c>
      <c r="AO40" s="21">
        <f ca="1">IFERROR(AO39/AO19,0)</f>
        <v>0.9793731780480357</v>
      </c>
      <c r="AP40" s="21">
        <f ca="1">IFERROR(AP39/AP19,0)</f>
        <v>0.98029622651260861</v>
      </c>
      <c r="AQ40" s="21">
        <f ca="1">IFERROR(AQ39/AQ19,0)</f>
        <v>0.98071155816858524</v>
      </c>
      <c r="AR40" s="21">
        <f ca="1">IFERROR(AR39/AR19,0)</f>
        <v>0.9814426878865169</v>
      </c>
      <c r="AS40" s="21">
        <f ca="1">IFERROR(AS39/AS19,0)</f>
        <v>0.98209311779459718</v>
      </c>
      <c r="AT40" s="21">
        <f ca="1">IFERROR(AT39/AT19,0)</f>
        <v>0.98267953812059006</v>
      </c>
      <c r="AU40" s="21">
        <f ca="1">IFERROR(AU39/AU19,0)</f>
        <v>0.98320762073740808</v>
      </c>
      <c r="AV40" s="21">
        <f ca="1">IFERROR(AV39/AV19,0)</f>
        <v>0.9836832352641709</v>
      </c>
      <c r="AW40" s="21">
        <f ca="1">IFERROR(AW39/AW19,0)</f>
        <v>0.98411194543917901</v>
      </c>
      <c r="AX40" s="21">
        <f ca="1">IFERROR(AX39/AX19,0)</f>
        <v>0.98449888199085966</v>
      </c>
      <c r="AY40" s="21">
        <f ca="1">IFERROR(AY39/AY19,0)</f>
        <v>0.98484869226010852</v>
      </c>
      <c r="AZ40" s="21">
        <f ca="1">IFERROR(AZ39/AZ19,0)</f>
        <v>0.98516553595081358</v>
      </c>
      <c r="BA40" s="21">
        <f ca="1">IFERROR(BA39/BA19,0)</f>
        <v>0.98545310703132549</v>
      </c>
      <c r="BB40" s="21">
        <f ca="1">IFERROR(BB39/BB19,0)</f>
        <v>0.98571466910399264</v>
      </c>
      <c r="BC40" s="21">
        <f ca="1">IFERROR(BC39/BC19,0)</f>
        <v>0.98577626504808924</v>
      </c>
      <c r="BD40" s="21">
        <f ca="1">IFERROR(BD39/BD19,0)</f>
        <v>0.98600360224230921</v>
      </c>
      <c r="BE40" s="21">
        <f ca="1">IFERROR(BE39/BE19,0)</f>
        <v>0.98621350049220002</v>
      </c>
      <c r="BF40" s="21">
        <f ca="1">IFERROR(BF39/BF19,0)</f>
        <v>0.98640893938126861</v>
      </c>
      <c r="BG40" s="21">
        <f ca="1">IFERROR(BG39/BG19,0)</f>
        <v>0.98659070986965447</v>
      </c>
      <c r="BH40" s="21">
        <f ca="1">IFERROR(BH39/BH19,0)</f>
        <v>0.98675969858503465</v>
      </c>
      <c r="BI40" s="21">
        <f ca="1">IFERROR(BI39/BI19,0)</f>
        <v>0.98691679641969521</v>
      </c>
      <c r="BJ40" s="21">
        <f ca="1">IFERROR(BJ39/BJ19,0)</f>
        <v>0.98706287446835639</v>
      </c>
      <c r="BK40" s="21">
        <f ca="1">IFERROR(BK39/BK19,0)</f>
        <v>0.98719876841588161</v>
      </c>
      <c r="BL40" s="21">
        <f ca="1">IFERROR(BL39/BL19,0)</f>
        <v>0.98732526906986362</v>
      </c>
      <c r="BM40" s="21">
        <f ca="1">IFERROR(BM39/BM19,0)</f>
        <v>0.9874431172806396</v>
      </c>
      <c r="BN40" s="21">
        <f ca="1">IFERROR(BN39/BN19,0)</f>
        <v>0.9875530019306924</v>
      </c>
      <c r="BO40" s="21">
        <f ca="1">IFERROR(BO39/BO19,0)</f>
        <v>0.98755249993189353</v>
      </c>
      <c r="BP40" s="21">
        <f ca="1">IFERROR(BP39/BP19,0)</f>
        <v>0.98765253014416865</v>
      </c>
      <c r="BQ40" s="21">
        <f ca="1">IFERROR(BQ39/BQ19,0)</f>
        <v>0.98774667946501205</v>
      </c>
      <c r="BR40" s="21">
        <f ca="1">IFERROR(BR39/BR19,0)</f>
        <v>0.9878358380317791</v>
      </c>
      <c r="BS40" s="21">
        <f ca="1">IFERROR(BS39/BS19,0)</f>
        <v>0.98792018639578971</v>
      </c>
      <c r="BT40" s="21">
        <f ca="1">IFERROR(BT39/BT19,0)</f>
        <v>0.98799994301983429</v>
      </c>
      <c r="BU40" s="21">
        <f ca="1">IFERROR(BU39/BU19,0)</f>
        <v>0.988075336151785</v>
      </c>
      <c r="BV40" s="21">
        <f ca="1">IFERROR(BV39/BV19,0)</f>
        <v>0.98814659745704947</v>
      </c>
      <c r="BW40" s="21">
        <f ca="1">IFERROR(BW39/BW19,0)</f>
        <v>0.98821395729084116</v>
      </c>
      <c r="BX40" s="21">
        <f ca="1">IFERROR(BX39/BX19,0)</f>
        <v>0.98827764126799511</v>
      </c>
      <c r="BY40" s="21">
        <f ca="1">IFERROR(BY39/BY19,0)</f>
        <v>0.98833786784841682</v>
      </c>
      <c r="BZ40" s="21">
        <f ca="1">IFERROR(BZ39/BZ19,0)</f>
        <v>0.98839484670912958</v>
      </c>
      <c r="CA40" s="21">
        <f ca="1">IFERROR(CA39/CA19,0)</f>
        <v>0.98838019249266829</v>
      </c>
      <c r="CB40" s="21">
        <f ca="1">IFERROR(CB39/CB19,0)</f>
        <v>0.98843352325209077</v>
      </c>
      <c r="CC40" s="21">
        <f ca="1">IFERROR(CC39/CC19,0)</f>
        <v>0.98848431247050283</v>
      </c>
      <c r="CD40" s="21">
        <f ca="1">IFERROR(CD39/CD19,0)</f>
        <v>0.98853291406854527</v>
      </c>
      <c r="CE40" s="21">
        <f ca="1">IFERROR(CE39/CE19,0)</f>
        <v>0.98857938139824142</v>
      </c>
      <c r="CF40" s="21">
        <f ca="1">IFERROR(CF39/CF19,0)</f>
        <v>0.98862378522798267</v>
      </c>
      <c r="CG40" s="21">
        <f ca="1">IFERROR(CG39/CG19,0)</f>
        <v>0.98866620198225985</v>
      </c>
      <c r="CH40" s="21">
        <f ca="1">IFERROR(CH39/CH19,0)</f>
        <v>0.98870671155732592</v>
      </c>
      <c r="CI40" s="21">
        <f ca="1">IFERROR(CI39/CI19,0)</f>
        <v>0.98874539558825747</v>
      </c>
      <c r="CJ40" s="21">
        <f ca="1">IFERROR(CJ39/CJ19,0)</f>
        <v>0.98878233609077637</v>
      </c>
      <c r="CK40" s="21">
        <f ca="1">IFERROR(CK39/CK19,0)</f>
        <v>0.988817614411728</v>
      </c>
      <c r="CL40" s="21">
        <f ca="1">IFERROR(CL39/CL19,0)</f>
        <v>0.98885131043189922</v>
      </c>
    </row>
    <row r="41" spans="2:90" x14ac:dyDescent="0.4">
      <c r="B41" s="12"/>
      <c r="J41" s="28"/>
      <c r="K41" s="61"/>
      <c r="L41" s="61"/>
      <c r="M41" s="61"/>
      <c r="N41" s="61"/>
      <c r="O41" s="61"/>
      <c r="P41" s="61"/>
      <c r="Q41" s="28"/>
      <c r="R41"/>
      <c r="S41" s="255"/>
      <c r="T41" s="255"/>
      <c r="U41" s="255"/>
      <c r="V41" s="255"/>
      <c r="W41" s="255"/>
      <c r="X41" s="255"/>
      <c r="Y41" s="255"/>
      <c r="Z41" s="255"/>
      <c r="AA41" s="255"/>
      <c r="AB41" s="255"/>
      <c r="AC41" s="255"/>
      <c r="AD41" s="255"/>
      <c r="AE41" s="255"/>
      <c r="AF41" s="255"/>
      <c r="AG41" s="255"/>
      <c r="AH41" s="255"/>
      <c r="AI41" s="255"/>
      <c r="AJ41" s="255"/>
      <c r="AK41" s="255"/>
      <c r="AL41" s="255"/>
      <c r="AM41" s="255"/>
      <c r="AN41" s="255"/>
      <c r="AO41" s="255"/>
      <c r="AP41" s="255"/>
      <c r="AQ41" s="255"/>
      <c r="AR41" s="255"/>
      <c r="AS41" s="255"/>
      <c r="AT41" s="255"/>
      <c r="AU41" s="255"/>
      <c r="AV41" s="255"/>
      <c r="AW41" s="255"/>
      <c r="AX41" s="255"/>
      <c r="AY41" s="255"/>
      <c r="AZ41" s="255"/>
      <c r="BA41" s="255"/>
      <c r="BB41" s="255"/>
      <c r="BC41" s="255"/>
      <c r="BD41" s="255"/>
      <c r="BE41" s="255"/>
      <c r="BF41" s="255"/>
      <c r="BG41" s="255"/>
      <c r="BH41" s="255"/>
      <c r="BI41" s="255"/>
      <c r="BJ41" s="255"/>
      <c r="BK41" s="255"/>
      <c r="BL41" s="255"/>
      <c r="BM41" s="255"/>
      <c r="BN41" s="255"/>
      <c r="BO41" s="255"/>
      <c r="BP41" s="255"/>
      <c r="BQ41" s="255"/>
      <c r="BR41" s="255"/>
      <c r="BS41" s="255"/>
      <c r="BT41" s="255"/>
      <c r="BU41" s="255"/>
      <c r="BV41" s="255"/>
      <c r="BW41" s="255"/>
      <c r="BX41" s="255"/>
      <c r="BY41" s="255"/>
      <c r="BZ41" s="255"/>
      <c r="CA41" s="255"/>
      <c r="CB41" s="255"/>
      <c r="CC41" s="255"/>
      <c r="CD41" s="255"/>
      <c r="CE41" s="255"/>
      <c r="CF41" s="255"/>
      <c r="CG41" s="255"/>
      <c r="CH41" s="255"/>
      <c r="CI41" s="255"/>
      <c r="CJ41" s="255"/>
      <c r="CK41" s="255"/>
      <c r="CL41" s="255"/>
    </row>
    <row r="42" spans="2:90" x14ac:dyDescent="0.4">
      <c r="B42" s="12" t="s">
        <v>1100</v>
      </c>
      <c r="J42" s="28"/>
      <c r="K42" s="61"/>
      <c r="L42" s="61"/>
      <c r="M42" s="61"/>
      <c r="N42" s="61"/>
      <c r="O42" s="61"/>
      <c r="P42" s="61"/>
      <c r="Q42" s="28"/>
      <c r="R42"/>
      <c r="S42" s="255"/>
      <c r="T42" s="255"/>
      <c r="U42" s="255"/>
      <c r="V42" s="255"/>
      <c r="W42" s="255"/>
      <c r="X42" s="255"/>
      <c r="Y42" s="255"/>
      <c r="Z42" s="255"/>
      <c r="AA42" s="255"/>
      <c r="AB42" s="255"/>
      <c r="AC42" s="255"/>
      <c r="AD42" s="255"/>
      <c r="AE42" s="255"/>
      <c r="AF42" s="255"/>
      <c r="AG42" s="255"/>
      <c r="AH42" s="255"/>
      <c r="AI42" s="255"/>
      <c r="AJ42" s="255"/>
      <c r="AK42" s="255"/>
      <c r="AL42" s="255"/>
      <c r="AM42" s="255"/>
      <c r="AN42" s="255"/>
      <c r="AO42" s="255"/>
      <c r="AP42" s="255"/>
      <c r="AQ42" s="255"/>
      <c r="AR42" s="255"/>
      <c r="AS42" s="255"/>
      <c r="AT42" s="255"/>
      <c r="AU42" s="255"/>
      <c r="AV42" s="255"/>
      <c r="AW42" s="255"/>
      <c r="AX42" s="255"/>
      <c r="AY42" s="255"/>
      <c r="AZ42" s="255"/>
      <c r="BA42" s="255"/>
      <c r="BB42" s="255"/>
      <c r="BC42" s="255"/>
      <c r="BD42" s="255"/>
      <c r="BE42" s="255"/>
      <c r="BF42" s="255"/>
      <c r="BG42" s="255"/>
      <c r="BH42" s="255"/>
      <c r="BI42" s="255"/>
      <c r="BJ42" s="255"/>
      <c r="BK42" s="255"/>
      <c r="BL42" s="255"/>
      <c r="BM42" s="255"/>
      <c r="BN42" s="255"/>
      <c r="BO42" s="255"/>
      <c r="BP42" s="255"/>
      <c r="BQ42" s="255"/>
      <c r="BR42" s="255"/>
      <c r="BS42" s="255"/>
      <c r="BT42" s="255"/>
      <c r="BU42" s="255"/>
      <c r="BV42" s="255"/>
      <c r="BW42" s="255"/>
      <c r="BX42" s="255"/>
      <c r="BY42" s="255"/>
      <c r="BZ42" s="255"/>
      <c r="CA42" s="255"/>
      <c r="CB42" s="255"/>
      <c r="CC42" s="255"/>
      <c r="CD42" s="255"/>
      <c r="CE42" s="255"/>
      <c r="CF42" s="255"/>
      <c r="CG42" s="255"/>
      <c r="CH42" s="255"/>
      <c r="CI42" s="255"/>
      <c r="CJ42" s="255"/>
      <c r="CK42" s="255"/>
      <c r="CL42" s="255"/>
    </row>
    <row r="43" spans="2:90" x14ac:dyDescent="0.4">
      <c r="B43" s="27" t="s">
        <v>1074</v>
      </c>
      <c r="I43" t="s">
        <v>228</v>
      </c>
      <c r="J43" s="28"/>
      <c r="K43" s="63">
        <f ca="1">SUMIF($3:$3,K$2,43:43)</f>
        <v>0</v>
      </c>
      <c r="L43" s="63">
        <f ca="1">SUMIF($3:$3,L$2,43:43)</f>
        <v>0</v>
      </c>
      <c r="M43" s="63">
        <f ca="1">SUMIF($3:$3,M$2,43:43)</f>
        <v>0</v>
      </c>
      <c r="N43" s="63">
        <f ca="1">SUMIF($3:$3,N$2,43:43)</f>
        <v>0</v>
      </c>
      <c r="O43" s="63">
        <f ca="1">SUMIF($3:$3,O$2,43:43)</f>
        <v>0</v>
      </c>
      <c r="P43" s="63">
        <f ca="1">SUMIF($3:$3,P$2,43:43)</f>
        <v>0</v>
      </c>
      <c r="Q43" s="28"/>
      <c r="R43"/>
      <c r="S43" s="249">
        <f ca="1">SUM(S42:OFFSET(S43,-1,0))</f>
        <v>0</v>
      </c>
      <c r="T43" s="249">
        <f ca="1">SUM(T42:OFFSET(T43,-1,0))</f>
        <v>0</v>
      </c>
      <c r="U43" s="249">
        <f ca="1">SUM(U42:OFFSET(U43,-1,0))</f>
        <v>0</v>
      </c>
      <c r="V43" s="249">
        <f ca="1">SUM(V42:OFFSET(V43,-1,0))</f>
        <v>0</v>
      </c>
      <c r="W43" s="249">
        <f ca="1">SUM(W42:OFFSET(W43,-1,0))</f>
        <v>0</v>
      </c>
      <c r="X43" s="249">
        <f ca="1">SUM(X42:OFFSET(X43,-1,0))</f>
        <v>0</v>
      </c>
      <c r="Y43" s="249">
        <f ca="1">SUM(Y42:OFFSET(Y43,-1,0))</f>
        <v>0</v>
      </c>
      <c r="Z43" s="249">
        <f ca="1">SUM(Z42:OFFSET(Z43,-1,0))</f>
        <v>0</v>
      </c>
      <c r="AA43" s="249">
        <f ca="1">SUM(AA42:OFFSET(AA43,-1,0))</f>
        <v>0</v>
      </c>
      <c r="AB43" s="249">
        <f ca="1">SUM(AB42:OFFSET(AB43,-1,0))</f>
        <v>0</v>
      </c>
      <c r="AC43" s="249">
        <f ca="1">SUM(AC42:OFFSET(AC43,-1,0))</f>
        <v>0</v>
      </c>
      <c r="AD43" s="249">
        <f ca="1">SUM(AD42:OFFSET(AD43,-1,0))</f>
        <v>0</v>
      </c>
      <c r="AE43" s="249">
        <f ca="1">SUM(AE42:OFFSET(AE43,-1,0))</f>
        <v>0</v>
      </c>
      <c r="AF43" s="249">
        <f ca="1">SUM(AF42:OFFSET(AF43,-1,0))</f>
        <v>0</v>
      </c>
      <c r="AG43" s="249">
        <f ca="1">SUM(AG42:OFFSET(AG43,-1,0))</f>
        <v>0</v>
      </c>
      <c r="AH43" s="249">
        <f ca="1">SUM(AH42:OFFSET(AH43,-1,0))</f>
        <v>0</v>
      </c>
      <c r="AI43" s="249">
        <f ca="1">SUM(AI42:OFFSET(AI43,-1,0))</f>
        <v>0</v>
      </c>
      <c r="AJ43" s="249">
        <f ca="1">SUM(AJ42:OFFSET(AJ43,-1,0))</f>
        <v>0</v>
      </c>
      <c r="AK43" s="249">
        <f ca="1">SUM(AK42:OFFSET(AK43,-1,0))</f>
        <v>0</v>
      </c>
      <c r="AL43" s="249">
        <f ca="1">SUM(AL42:OFFSET(AL43,-1,0))</f>
        <v>0</v>
      </c>
      <c r="AM43" s="249">
        <f ca="1">SUM(AM42:OFFSET(AM43,-1,0))</f>
        <v>0</v>
      </c>
      <c r="AN43" s="249">
        <f ca="1">SUM(AN42:OFFSET(AN43,-1,0))</f>
        <v>0</v>
      </c>
      <c r="AO43" s="249">
        <f ca="1">SUM(AO42:OFFSET(AO43,-1,0))</f>
        <v>0</v>
      </c>
      <c r="AP43" s="249">
        <f ca="1">SUM(AP42:OFFSET(AP43,-1,0))</f>
        <v>0</v>
      </c>
      <c r="AQ43" s="249">
        <f ca="1">SUM(AQ42:OFFSET(AQ43,-1,0))</f>
        <v>0</v>
      </c>
      <c r="AR43" s="249">
        <f ca="1">SUM(AR42:OFFSET(AR43,-1,0))</f>
        <v>0</v>
      </c>
      <c r="AS43" s="249">
        <f ca="1">SUM(AS42:OFFSET(AS43,-1,0))</f>
        <v>0</v>
      </c>
      <c r="AT43" s="249">
        <f ca="1">SUM(AT42:OFFSET(AT43,-1,0))</f>
        <v>0</v>
      </c>
      <c r="AU43" s="249">
        <f ca="1">SUM(AU42:OFFSET(AU43,-1,0))</f>
        <v>0</v>
      </c>
      <c r="AV43" s="249">
        <f ca="1">SUM(AV42:OFFSET(AV43,-1,0))</f>
        <v>0</v>
      </c>
      <c r="AW43" s="249">
        <f ca="1">SUM(AW42:OFFSET(AW43,-1,0))</f>
        <v>0</v>
      </c>
      <c r="AX43" s="249">
        <f ca="1">SUM(AX42:OFFSET(AX43,-1,0))</f>
        <v>0</v>
      </c>
      <c r="AY43" s="249">
        <f ca="1">SUM(AY42:OFFSET(AY43,-1,0))</f>
        <v>0</v>
      </c>
      <c r="AZ43" s="249">
        <f ca="1">SUM(AZ42:OFFSET(AZ43,-1,0))</f>
        <v>0</v>
      </c>
      <c r="BA43" s="249">
        <f ca="1">SUM(BA42:OFFSET(BA43,-1,0))</f>
        <v>0</v>
      </c>
      <c r="BB43" s="249">
        <f ca="1">SUM(BB42:OFFSET(BB43,-1,0))</f>
        <v>0</v>
      </c>
      <c r="BC43" s="249">
        <f ca="1">SUM(BC42:OFFSET(BC43,-1,0))</f>
        <v>0</v>
      </c>
      <c r="BD43" s="249">
        <f ca="1">SUM(BD42:OFFSET(BD43,-1,0))</f>
        <v>0</v>
      </c>
      <c r="BE43" s="249">
        <f ca="1">SUM(BE42:OFFSET(BE43,-1,0))</f>
        <v>0</v>
      </c>
      <c r="BF43" s="249">
        <f ca="1">SUM(BF42:OFFSET(BF43,-1,0))</f>
        <v>0</v>
      </c>
      <c r="BG43" s="249">
        <f ca="1">SUM(BG42:OFFSET(BG43,-1,0))</f>
        <v>0</v>
      </c>
      <c r="BH43" s="249">
        <f ca="1">SUM(BH42:OFFSET(BH43,-1,0))</f>
        <v>0</v>
      </c>
      <c r="BI43" s="249">
        <f ca="1">SUM(BI42:OFFSET(BI43,-1,0))</f>
        <v>0</v>
      </c>
      <c r="BJ43" s="249">
        <f ca="1">SUM(BJ42:OFFSET(BJ43,-1,0))</f>
        <v>0</v>
      </c>
      <c r="BK43" s="249">
        <f ca="1">SUM(BK42:OFFSET(BK43,-1,0))</f>
        <v>0</v>
      </c>
      <c r="BL43" s="249">
        <f ca="1">SUM(BL42:OFFSET(BL43,-1,0))</f>
        <v>0</v>
      </c>
      <c r="BM43" s="249">
        <f ca="1">SUM(BM42:OFFSET(BM43,-1,0))</f>
        <v>0</v>
      </c>
      <c r="BN43" s="249">
        <f ca="1">SUM(BN42:OFFSET(BN43,-1,0))</f>
        <v>0</v>
      </c>
      <c r="BO43" s="249">
        <f ca="1">SUM(BO42:OFFSET(BO43,-1,0))</f>
        <v>0</v>
      </c>
      <c r="BP43" s="249">
        <f ca="1">SUM(BP42:OFFSET(BP43,-1,0))</f>
        <v>0</v>
      </c>
      <c r="BQ43" s="249">
        <f ca="1">SUM(BQ42:OFFSET(BQ43,-1,0))</f>
        <v>0</v>
      </c>
      <c r="BR43" s="249">
        <f ca="1">SUM(BR42:OFFSET(BR43,-1,0))</f>
        <v>0</v>
      </c>
      <c r="BS43" s="249">
        <f ca="1">SUM(BS42:OFFSET(BS43,-1,0))</f>
        <v>0</v>
      </c>
      <c r="BT43" s="249">
        <f ca="1">SUM(BT42:OFFSET(BT43,-1,0))</f>
        <v>0</v>
      </c>
      <c r="BU43" s="249">
        <f ca="1">SUM(BU42:OFFSET(BU43,-1,0))</f>
        <v>0</v>
      </c>
      <c r="BV43" s="249">
        <f ca="1">SUM(BV42:OFFSET(BV43,-1,0))</f>
        <v>0</v>
      </c>
      <c r="BW43" s="249">
        <f ca="1">SUM(BW42:OFFSET(BW43,-1,0))</f>
        <v>0</v>
      </c>
      <c r="BX43" s="249">
        <f ca="1">SUM(BX42:OFFSET(BX43,-1,0))</f>
        <v>0</v>
      </c>
      <c r="BY43" s="249">
        <f ca="1">SUM(BY42:OFFSET(BY43,-1,0))</f>
        <v>0</v>
      </c>
      <c r="BZ43" s="249">
        <f ca="1">SUM(BZ42:OFFSET(BZ43,-1,0))</f>
        <v>0</v>
      </c>
      <c r="CA43" s="249">
        <f ca="1">SUM(CA42:OFFSET(CA43,-1,0))</f>
        <v>0</v>
      </c>
      <c r="CB43" s="249">
        <f ca="1">SUM(CB42:OFFSET(CB43,-1,0))</f>
        <v>0</v>
      </c>
      <c r="CC43" s="249">
        <f ca="1">SUM(CC42:OFFSET(CC43,-1,0))</f>
        <v>0</v>
      </c>
      <c r="CD43" s="249">
        <f ca="1">SUM(CD42:OFFSET(CD43,-1,0))</f>
        <v>0</v>
      </c>
      <c r="CE43" s="249">
        <f ca="1">SUM(CE42:OFFSET(CE43,-1,0))</f>
        <v>0</v>
      </c>
      <c r="CF43" s="249">
        <f ca="1">SUM(CF42:OFFSET(CF43,-1,0))</f>
        <v>0</v>
      </c>
      <c r="CG43" s="249">
        <f ca="1">SUM(CG42:OFFSET(CG43,-1,0))</f>
        <v>0</v>
      </c>
      <c r="CH43" s="249">
        <f ca="1">SUM(CH42:OFFSET(CH43,-1,0))</f>
        <v>0</v>
      </c>
      <c r="CI43" s="249">
        <f ca="1">SUM(CI42:OFFSET(CI43,-1,0))</f>
        <v>0</v>
      </c>
      <c r="CJ43" s="249">
        <f ca="1">SUM(CJ42:OFFSET(CJ43,-1,0))</f>
        <v>0</v>
      </c>
      <c r="CK43" s="249">
        <f ca="1">SUM(CK42:OFFSET(CK43,-1,0))</f>
        <v>0</v>
      </c>
      <c r="CL43" s="249">
        <f ca="1">SUM(CL42:OFFSET(CL43,-1,0))</f>
        <v>0</v>
      </c>
    </row>
    <row r="44" spans="2:90" x14ac:dyDescent="0.4">
      <c r="B44" s="27"/>
      <c r="J44" s="28"/>
      <c r="K44" s="61"/>
      <c r="L44" s="61"/>
      <c r="M44" s="61"/>
      <c r="N44" s="61"/>
      <c r="O44" s="61"/>
      <c r="P44" s="61"/>
      <c r="Q44" s="28"/>
      <c r="R44"/>
      <c r="S44" s="255"/>
      <c r="T44" s="255"/>
      <c r="U44" s="255"/>
      <c r="V44" s="255"/>
      <c r="W44" s="255"/>
      <c r="X44" s="255"/>
      <c r="Y44" s="255"/>
      <c r="Z44" s="255"/>
      <c r="AA44" s="255"/>
      <c r="AB44" s="255"/>
      <c r="AC44" s="255"/>
      <c r="AD44" s="255"/>
      <c r="AE44" s="255"/>
      <c r="AF44" s="255"/>
      <c r="AG44" s="255"/>
      <c r="AH44" s="255"/>
      <c r="AI44" s="255"/>
      <c r="AJ44" s="255"/>
      <c r="AK44" s="255"/>
      <c r="AL44" s="255"/>
      <c r="AM44" s="255"/>
      <c r="AN44" s="255"/>
      <c r="AO44" s="255"/>
      <c r="AP44" s="255"/>
      <c r="AQ44" s="255"/>
      <c r="AR44" s="255"/>
      <c r="AS44" s="255"/>
      <c r="AT44" s="255"/>
      <c r="AU44" s="255"/>
      <c r="AV44" s="255"/>
      <c r="AW44" s="255"/>
      <c r="AX44" s="255"/>
      <c r="AY44" s="255"/>
      <c r="AZ44" s="255"/>
      <c r="BA44" s="255"/>
      <c r="BB44" s="255"/>
      <c r="BC44" s="255"/>
      <c r="BD44" s="255"/>
      <c r="BE44" s="255"/>
      <c r="BF44" s="255"/>
      <c r="BG44" s="255"/>
      <c r="BH44" s="255"/>
      <c r="BI44" s="255"/>
      <c r="BJ44" s="255"/>
      <c r="BK44" s="255"/>
      <c r="BL44" s="255"/>
      <c r="BM44" s="255"/>
      <c r="BN44" s="255"/>
      <c r="BO44" s="255"/>
      <c r="BP44" s="255"/>
      <c r="BQ44" s="255"/>
      <c r="BR44" s="255"/>
      <c r="BS44" s="255"/>
      <c r="BT44" s="255"/>
      <c r="BU44" s="255"/>
      <c r="BV44" s="255"/>
      <c r="BW44" s="255"/>
      <c r="BX44" s="255"/>
      <c r="BY44" s="255"/>
      <c r="BZ44" s="255"/>
      <c r="CA44" s="255"/>
      <c r="CB44" s="255"/>
      <c r="CC44" s="255"/>
      <c r="CD44" s="255"/>
      <c r="CE44" s="255"/>
      <c r="CF44" s="255"/>
      <c r="CG44" s="255"/>
      <c r="CH44" s="255"/>
      <c r="CI44" s="255"/>
      <c r="CJ44" s="255"/>
      <c r="CK44" s="255"/>
      <c r="CL44" s="255"/>
    </row>
    <row r="45" spans="2:90" x14ac:dyDescent="0.4">
      <c r="B45" s="12" t="s">
        <v>1075</v>
      </c>
      <c r="J45" s="28"/>
      <c r="K45" s="61"/>
      <c r="L45" s="61"/>
      <c r="M45" s="61"/>
      <c r="N45" s="61"/>
      <c r="O45" s="61"/>
      <c r="P45" s="61"/>
      <c r="Q45" s="28"/>
      <c r="R45"/>
      <c r="S45" s="255"/>
      <c r="T45" s="255"/>
      <c r="U45" s="255"/>
      <c r="V45" s="255"/>
      <c r="W45" s="255"/>
      <c r="X45" s="255"/>
      <c r="Y45" s="255"/>
      <c r="Z45" s="255"/>
      <c r="AA45" s="255"/>
      <c r="AB45" s="255"/>
      <c r="AC45" s="255"/>
      <c r="AD45" s="255"/>
      <c r="AE45" s="255"/>
      <c r="AF45" s="255"/>
      <c r="AG45" s="255"/>
      <c r="AH45" s="255"/>
      <c r="AI45" s="255"/>
      <c r="AJ45" s="255"/>
      <c r="AK45" s="255"/>
      <c r="AL45" s="255"/>
      <c r="AM45" s="255"/>
      <c r="AN45" s="255"/>
      <c r="AO45" s="255"/>
      <c r="AP45" s="255"/>
      <c r="AQ45" s="255"/>
      <c r="AR45" s="255"/>
      <c r="AS45" s="255"/>
      <c r="AT45" s="255"/>
      <c r="AU45" s="255"/>
      <c r="AV45" s="255"/>
      <c r="AW45" s="255"/>
      <c r="AX45" s="255"/>
      <c r="AY45" s="255"/>
      <c r="AZ45" s="255"/>
      <c r="BA45" s="255"/>
      <c r="BB45" s="255"/>
      <c r="BC45" s="255"/>
      <c r="BD45" s="255"/>
      <c r="BE45" s="255"/>
      <c r="BF45" s="255"/>
      <c r="BG45" s="255"/>
      <c r="BH45" s="255"/>
      <c r="BI45" s="255"/>
      <c r="BJ45" s="255"/>
      <c r="BK45" s="255"/>
      <c r="BL45" s="255"/>
      <c r="BM45" s="255"/>
      <c r="BN45" s="255"/>
      <c r="BO45" s="255"/>
      <c r="BP45" s="255"/>
      <c r="BQ45" s="255"/>
      <c r="BR45" s="255"/>
      <c r="BS45" s="255"/>
      <c r="BT45" s="255"/>
      <c r="BU45" s="255"/>
      <c r="BV45" s="255"/>
      <c r="BW45" s="255"/>
      <c r="BX45" s="255"/>
      <c r="BY45" s="255"/>
      <c r="BZ45" s="255"/>
      <c r="CA45" s="255"/>
      <c r="CB45" s="255"/>
      <c r="CC45" s="255"/>
      <c r="CD45" s="255"/>
      <c r="CE45" s="255"/>
      <c r="CF45" s="255"/>
      <c r="CG45" s="255"/>
      <c r="CH45" s="255"/>
      <c r="CI45" s="255"/>
      <c r="CJ45" s="255"/>
      <c r="CK45" s="255"/>
      <c r="CL45" s="255"/>
    </row>
    <row r="46" spans="2:90" x14ac:dyDescent="0.4">
      <c r="B46" s="27" t="s">
        <v>1076</v>
      </c>
      <c r="I46" t="s">
        <v>233</v>
      </c>
      <c r="J46" s="28"/>
      <c r="K46" s="63">
        <f ca="1">SUMIF($3:$3,K$2,46:46)</f>
        <v>0</v>
      </c>
      <c r="L46" s="63">
        <f ca="1">SUMIF($3:$3,L$2,46:46)</f>
        <v>0</v>
      </c>
      <c r="M46" s="63">
        <f ca="1">SUMIF($3:$3,M$2,46:46)</f>
        <v>0</v>
      </c>
      <c r="N46" s="63">
        <f ca="1">SUMIF($3:$3,N$2,46:46)</f>
        <v>0</v>
      </c>
      <c r="O46" s="63">
        <f ca="1">SUMIF($3:$3,O$2,46:46)</f>
        <v>0</v>
      </c>
      <c r="P46" s="63">
        <f ca="1">SUMIF($3:$3,P$2,46:46)</f>
        <v>0</v>
      </c>
      <c r="Q46" s="28"/>
      <c r="R46"/>
      <c r="S46" s="249">
        <f ca="1">SUM(S45:OFFSET(S46,-1,0))</f>
        <v>0</v>
      </c>
      <c r="T46" s="249">
        <f ca="1">SUM(T45:OFFSET(T46,-1,0))</f>
        <v>0</v>
      </c>
      <c r="U46" s="249">
        <f ca="1">SUM(U45:OFFSET(U46,-1,0))</f>
        <v>0</v>
      </c>
      <c r="V46" s="249">
        <f ca="1">SUM(V45:OFFSET(V46,-1,0))</f>
        <v>0</v>
      </c>
      <c r="W46" s="249">
        <f ca="1">SUM(W45:OFFSET(W46,-1,0))</f>
        <v>0</v>
      </c>
      <c r="X46" s="249">
        <f ca="1">SUM(X45:OFFSET(X46,-1,0))</f>
        <v>0</v>
      </c>
      <c r="Y46" s="249">
        <f ca="1">SUM(Y45:OFFSET(Y46,-1,0))</f>
        <v>0</v>
      </c>
      <c r="Z46" s="249">
        <f ca="1">SUM(Z45:OFFSET(Z46,-1,0))</f>
        <v>0</v>
      </c>
      <c r="AA46" s="249">
        <f ca="1">SUM(AA45:OFFSET(AA46,-1,0))</f>
        <v>0</v>
      </c>
      <c r="AB46" s="249">
        <f ca="1">SUM(AB45:OFFSET(AB46,-1,0))</f>
        <v>0</v>
      </c>
      <c r="AC46" s="249">
        <f ca="1">SUM(AC45:OFFSET(AC46,-1,0))</f>
        <v>0</v>
      </c>
      <c r="AD46" s="249">
        <f ca="1">SUM(AD45:OFFSET(AD46,-1,0))</f>
        <v>0</v>
      </c>
      <c r="AE46" s="249">
        <f ca="1">SUM(AE45:OFFSET(AE46,-1,0))</f>
        <v>0</v>
      </c>
      <c r="AF46" s="249">
        <f ca="1">SUM(AF45:OFFSET(AF46,-1,0))</f>
        <v>0</v>
      </c>
      <c r="AG46" s="249">
        <f ca="1">SUM(AG45:OFFSET(AG46,-1,0))</f>
        <v>0</v>
      </c>
      <c r="AH46" s="249">
        <f ca="1">SUM(AH45:OFFSET(AH46,-1,0))</f>
        <v>0</v>
      </c>
      <c r="AI46" s="249">
        <f ca="1">SUM(AI45:OFFSET(AI46,-1,0))</f>
        <v>0</v>
      </c>
      <c r="AJ46" s="249">
        <f ca="1">SUM(AJ45:OFFSET(AJ46,-1,0))</f>
        <v>0</v>
      </c>
      <c r="AK46" s="249">
        <f ca="1">SUM(AK45:OFFSET(AK46,-1,0))</f>
        <v>0</v>
      </c>
      <c r="AL46" s="249">
        <f ca="1">SUM(AL45:OFFSET(AL46,-1,0))</f>
        <v>0</v>
      </c>
      <c r="AM46" s="249">
        <f ca="1">SUM(AM45:OFFSET(AM46,-1,0))</f>
        <v>0</v>
      </c>
      <c r="AN46" s="249">
        <f ca="1">SUM(AN45:OFFSET(AN46,-1,0))</f>
        <v>0</v>
      </c>
      <c r="AO46" s="249">
        <f ca="1">SUM(AO45:OFFSET(AO46,-1,0))</f>
        <v>0</v>
      </c>
      <c r="AP46" s="249">
        <f ca="1">SUM(AP45:OFFSET(AP46,-1,0))</f>
        <v>0</v>
      </c>
      <c r="AQ46" s="249">
        <f ca="1">SUM(AQ45:OFFSET(AQ46,-1,0))</f>
        <v>0</v>
      </c>
      <c r="AR46" s="249">
        <f ca="1">SUM(AR45:OFFSET(AR46,-1,0))</f>
        <v>0</v>
      </c>
      <c r="AS46" s="249">
        <f ca="1">SUM(AS45:OFFSET(AS46,-1,0))</f>
        <v>0</v>
      </c>
      <c r="AT46" s="249">
        <f ca="1">SUM(AT45:OFFSET(AT46,-1,0))</f>
        <v>0</v>
      </c>
      <c r="AU46" s="249">
        <f ca="1">SUM(AU45:OFFSET(AU46,-1,0))</f>
        <v>0</v>
      </c>
      <c r="AV46" s="249">
        <f ca="1">SUM(AV45:OFFSET(AV46,-1,0))</f>
        <v>0</v>
      </c>
      <c r="AW46" s="249">
        <f ca="1">SUM(AW45:OFFSET(AW46,-1,0))</f>
        <v>0</v>
      </c>
      <c r="AX46" s="249">
        <f ca="1">SUM(AX45:OFFSET(AX46,-1,0))</f>
        <v>0</v>
      </c>
      <c r="AY46" s="249">
        <f ca="1">SUM(AY45:OFFSET(AY46,-1,0))</f>
        <v>0</v>
      </c>
      <c r="AZ46" s="249">
        <f ca="1">SUM(AZ45:OFFSET(AZ46,-1,0))</f>
        <v>0</v>
      </c>
      <c r="BA46" s="249">
        <f ca="1">SUM(BA45:OFFSET(BA46,-1,0))</f>
        <v>0</v>
      </c>
      <c r="BB46" s="249">
        <f ca="1">SUM(BB45:OFFSET(BB46,-1,0))</f>
        <v>0</v>
      </c>
      <c r="BC46" s="249">
        <f ca="1">SUM(BC45:OFFSET(BC46,-1,0))</f>
        <v>0</v>
      </c>
      <c r="BD46" s="249">
        <f ca="1">SUM(BD45:OFFSET(BD46,-1,0))</f>
        <v>0</v>
      </c>
      <c r="BE46" s="249">
        <f ca="1">SUM(BE45:OFFSET(BE46,-1,0))</f>
        <v>0</v>
      </c>
      <c r="BF46" s="249">
        <f ca="1">SUM(BF45:OFFSET(BF46,-1,0))</f>
        <v>0</v>
      </c>
      <c r="BG46" s="249">
        <f ca="1">SUM(BG45:OFFSET(BG46,-1,0))</f>
        <v>0</v>
      </c>
      <c r="BH46" s="249">
        <f ca="1">SUM(BH45:OFFSET(BH46,-1,0))</f>
        <v>0</v>
      </c>
      <c r="BI46" s="249">
        <f ca="1">SUM(BI45:OFFSET(BI46,-1,0))</f>
        <v>0</v>
      </c>
      <c r="BJ46" s="249">
        <f ca="1">SUM(BJ45:OFFSET(BJ46,-1,0))</f>
        <v>0</v>
      </c>
      <c r="BK46" s="249">
        <f ca="1">SUM(BK45:OFFSET(BK46,-1,0))</f>
        <v>0</v>
      </c>
      <c r="BL46" s="249">
        <f ca="1">SUM(BL45:OFFSET(BL46,-1,0))</f>
        <v>0</v>
      </c>
      <c r="BM46" s="249">
        <f ca="1">SUM(BM45:OFFSET(BM46,-1,0))</f>
        <v>0</v>
      </c>
      <c r="BN46" s="249">
        <f ca="1">SUM(BN45:OFFSET(BN46,-1,0))</f>
        <v>0</v>
      </c>
      <c r="BO46" s="249">
        <f ca="1">SUM(BO45:OFFSET(BO46,-1,0))</f>
        <v>0</v>
      </c>
      <c r="BP46" s="249">
        <f ca="1">SUM(BP45:OFFSET(BP46,-1,0))</f>
        <v>0</v>
      </c>
      <c r="BQ46" s="249">
        <f ca="1">SUM(BQ45:OFFSET(BQ46,-1,0))</f>
        <v>0</v>
      </c>
      <c r="BR46" s="249">
        <f ca="1">SUM(BR45:OFFSET(BR46,-1,0))</f>
        <v>0</v>
      </c>
      <c r="BS46" s="249">
        <f ca="1">SUM(BS45:OFFSET(BS46,-1,0))</f>
        <v>0</v>
      </c>
      <c r="BT46" s="249">
        <f ca="1">SUM(BT45:OFFSET(BT46,-1,0))</f>
        <v>0</v>
      </c>
      <c r="BU46" s="249">
        <f ca="1">SUM(BU45:OFFSET(BU46,-1,0))</f>
        <v>0</v>
      </c>
      <c r="BV46" s="249">
        <f ca="1">SUM(BV45:OFFSET(BV46,-1,0))</f>
        <v>0</v>
      </c>
      <c r="BW46" s="249">
        <f ca="1">SUM(BW45:OFFSET(BW46,-1,0))</f>
        <v>0</v>
      </c>
      <c r="BX46" s="249">
        <f ca="1">SUM(BX45:OFFSET(BX46,-1,0))</f>
        <v>0</v>
      </c>
      <c r="BY46" s="249">
        <f ca="1">SUM(BY45:OFFSET(BY46,-1,0))</f>
        <v>0</v>
      </c>
      <c r="BZ46" s="249">
        <f ca="1">SUM(BZ45:OFFSET(BZ46,-1,0))</f>
        <v>0</v>
      </c>
      <c r="CA46" s="249">
        <f ca="1">SUM(CA45:OFFSET(CA46,-1,0))</f>
        <v>0</v>
      </c>
      <c r="CB46" s="249">
        <f ca="1">SUM(CB45:OFFSET(CB46,-1,0))</f>
        <v>0</v>
      </c>
      <c r="CC46" s="249">
        <f ca="1">SUM(CC45:OFFSET(CC46,-1,0))</f>
        <v>0</v>
      </c>
      <c r="CD46" s="249">
        <f ca="1">SUM(CD45:OFFSET(CD46,-1,0))</f>
        <v>0</v>
      </c>
      <c r="CE46" s="249">
        <f ca="1">SUM(CE45:OFFSET(CE46,-1,0))</f>
        <v>0</v>
      </c>
      <c r="CF46" s="249">
        <f ca="1">SUM(CF45:OFFSET(CF46,-1,0))</f>
        <v>0</v>
      </c>
      <c r="CG46" s="249">
        <f ca="1">SUM(CG45:OFFSET(CG46,-1,0))</f>
        <v>0</v>
      </c>
      <c r="CH46" s="249">
        <f ca="1">SUM(CH45:OFFSET(CH46,-1,0))</f>
        <v>0</v>
      </c>
      <c r="CI46" s="249">
        <f ca="1">SUM(CI45:OFFSET(CI46,-1,0))</f>
        <v>0</v>
      </c>
      <c r="CJ46" s="249">
        <f ca="1">SUM(CJ45:OFFSET(CJ46,-1,0))</f>
        <v>0</v>
      </c>
      <c r="CK46" s="249">
        <f ca="1">SUM(CK45:OFFSET(CK46,-1,0))</f>
        <v>0</v>
      </c>
      <c r="CL46" s="249">
        <f ca="1">SUM(CL45:OFFSET(CL46,-1,0))</f>
        <v>0</v>
      </c>
    </row>
    <row r="47" spans="2:90" x14ac:dyDescent="0.4">
      <c r="R47"/>
      <c r="S47" s="256"/>
      <c r="T47" s="256"/>
      <c r="U47" s="256"/>
      <c r="V47" s="256"/>
      <c r="W47" s="256"/>
      <c r="X47" s="256"/>
      <c r="Y47" s="256"/>
      <c r="Z47" s="256"/>
      <c r="AA47" s="256"/>
      <c r="AB47" s="256"/>
      <c r="AC47" s="256"/>
      <c r="AD47" s="256"/>
      <c r="AE47" s="256"/>
      <c r="AF47" s="256"/>
      <c r="AG47" s="256"/>
      <c r="AH47" s="256"/>
      <c r="AI47" s="256"/>
      <c r="AJ47" s="256"/>
      <c r="AK47" s="256"/>
      <c r="AL47" s="256"/>
      <c r="AM47" s="256"/>
      <c r="AN47" s="256"/>
      <c r="AO47" s="256"/>
      <c r="AP47" s="256"/>
      <c r="AQ47" s="256"/>
      <c r="AR47" s="256"/>
      <c r="AS47" s="256"/>
      <c r="AT47" s="256"/>
      <c r="AU47" s="256"/>
      <c r="AV47" s="256"/>
      <c r="AW47" s="256"/>
      <c r="AX47" s="256"/>
      <c r="AY47" s="256"/>
      <c r="AZ47" s="256"/>
      <c r="BA47" s="256"/>
      <c r="BB47" s="256"/>
      <c r="BC47" s="256"/>
      <c r="BD47" s="256"/>
      <c r="BE47" s="256"/>
      <c r="BF47" s="256"/>
      <c r="BG47" s="256"/>
      <c r="BH47" s="256"/>
      <c r="BI47" s="256"/>
      <c r="BJ47" s="256"/>
      <c r="BK47" s="256"/>
      <c r="BL47" s="256"/>
      <c r="BM47" s="256"/>
      <c r="BN47" s="256"/>
      <c r="BO47" s="256"/>
      <c r="BP47" s="256"/>
      <c r="BQ47" s="256"/>
      <c r="BR47" s="256"/>
      <c r="BS47" s="256"/>
      <c r="BT47" s="256"/>
      <c r="BU47" s="256"/>
      <c r="BV47" s="256"/>
      <c r="BW47" s="256"/>
      <c r="BX47" s="256"/>
      <c r="BY47" s="256"/>
      <c r="BZ47" s="256"/>
      <c r="CA47" s="256"/>
      <c r="CB47" s="256"/>
      <c r="CC47" s="256"/>
      <c r="CD47" s="256"/>
      <c r="CE47" s="256"/>
      <c r="CF47" s="256"/>
      <c r="CG47" s="256"/>
      <c r="CH47" s="256"/>
      <c r="CI47" s="256"/>
      <c r="CJ47" s="256"/>
      <c r="CK47" s="256"/>
      <c r="CL47" s="256"/>
    </row>
    <row r="48" spans="2:90" x14ac:dyDescent="0.4">
      <c r="B48" s="12" t="s">
        <v>1077</v>
      </c>
      <c r="J48" s="28"/>
      <c r="K48" s="61"/>
      <c r="L48" s="61"/>
      <c r="M48" s="61"/>
      <c r="N48" s="61"/>
      <c r="O48" s="61"/>
      <c r="P48" s="61"/>
      <c r="Q48" s="28"/>
      <c r="R48"/>
      <c r="S48" s="255"/>
      <c r="T48" s="255"/>
      <c r="U48" s="255"/>
      <c r="V48" s="255"/>
      <c r="W48" s="255"/>
      <c r="X48" s="255"/>
      <c r="Y48" s="255"/>
      <c r="Z48" s="255"/>
      <c r="AA48" s="255"/>
      <c r="AB48" s="255"/>
      <c r="AC48" s="255"/>
      <c r="AD48" s="255"/>
      <c r="AE48" s="255"/>
      <c r="AF48" s="255"/>
      <c r="AG48" s="255"/>
      <c r="AH48" s="255"/>
      <c r="AI48" s="255"/>
      <c r="AJ48" s="255"/>
      <c r="AK48" s="255"/>
      <c r="AL48" s="255"/>
      <c r="AM48" s="255"/>
      <c r="AN48" s="255"/>
      <c r="AO48" s="255"/>
      <c r="AP48" s="255"/>
      <c r="AQ48" s="255"/>
      <c r="AR48" s="255"/>
      <c r="AS48" s="255"/>
      <c r="AT48" s="255"/>
      <c r="AU48" s="255"/>
      <c r="AV48" s="255"/>
      <c r="AW48" s="255"/>
      <c r="AX48" s="255"/>
      <c r="AY48" s="255"/>
      <c r="AZ48" s="255"/>
      <c r="BA48" s="255"/>
      <c r="BB48" s="255"/>
      <c r="BC48" s="255"/>
      <c r="BD48" s="255"/>
      <c r="BE48" s="255"/>
      <c r="BF48" s="255"/>
      <c r="BG48" s="255"/>
      <c r="BH48" s="255"/>
      <c r="BI48" s="255"/>
      <c r="BJ48" s="255"/>
      <c r="BK48" s="255"/>
      <c r="BL48" s="255"/>
      <c r="BM48" s="255"/>
      <c r="BN48" s="255"/>
      <c r="BO48" s="255"/>
      <c r="BP48" s="255"/>
      <c r="BQ48" s="255"/>
      <c r="BR48" s="255"/>
      <c r="BS48" s="255"/>
      <c r="BT48" s="255"/>
      <c r="BU48" s="255"/>
      <c r="BV48" s="255"/>
      <c r="BW48" s="255"/>
      <c r="BX48" s="255"/>
      <c r="BY48" s="255"/>
      <c r="BZ48" s="255"/>
      <c r="CA48" s="255"/>
      <c r="CB48" s="255"/>
      <c r="CC48" s="255"/>
      <c r="CD48" s="255"/>
      <c r="CE48" s="255"/>
      <c r="CF48" s="255"/>
      <c r="CG48" s="255"/>
      <c r="CH48" s="255"/>
      <c r="CI48" s="255"/>
      <c r="CJ48" s="255"/>
      <c r="CK48" s="255"/>
      <c r="CL48" s="255"/>
    </row>
    <row r="49" spans="1:90" x14ac:dyDescent="0.4">
      <c r="B49" s="27" t="s">
        <v>1078</v>
      </c>
      <c r="I49" t="s">
        <v>315</v>
      </c>
      <c r="J49" s="28"/>
      <c r="K49" s="63">
        <f ca="1">SUMIF($3:$3,K$2,49:49)</f>
        <v>0</v>
      </c>
      <c r="L49" s="63">
        <f ca="1">SUMIF($3:$3,L$2,49:49)</f>
        <v>0</v>
      </c>
      <c r="M49" s="63">
        <f ca="1">SUMIF($3:$3,M$2,49:49)</f>
        <v>0</v>
      </c>
      <c r="N49" s="63">
        <f ca="1">SUMIF($3:$3,N$2,49:49)</f>
        <v>0</v>
      </c>
      <c r="O49" s="63">
        <f ca="1">SUMIF($3:$3,O$2,49:49)</f>
        <v>0</v>
      </c>
      <c r="P49" s="63">
        <f ca="1">SUMIF($3:$3,P$2,49:49)</f>
        <v>0</v>
      </c>
      <c r="Q49" s="28"/>
      <c r="R49"/>
      <c r="S49" s="249">
        <f ca="1">SUM(S47:OFFSET(S49,-1,0))</f>
        <v>0</v>
      </c>
      <c r="T49" s="249">
        <f ca="1">SUM(T47:OFFSET(T49,-1,0))</f>
        <v>0</v>
      </c>
      <c r="U49" s="249">
        <f ca="1">SUM(U47:OFFSET(U49,-1,0))</f>
        <v>0</v>
      </c>
      <c r="V49" s="249">
        <f ca="1">SUM(V47:OFFSET(V49,-1,0))</f>
        <v>0</v>
      </c>
      <c r="W49" s="249">
        <f ca="1">SUM(W47:OFFSET(W49,-1,0))</f>
        <v>0</v>
      </c>
      <c r="X49" s="249">
        <f ca="1">SUM(X47:OFFSET(X49,-1,0))</f>
        <v>0</v>
      </c>
      <c r="Y49" s="249">
        <f ca="1">SUM(Y47:OFFSET(Y49,-1,0))</f>
        <v>0</v>
      </c>
      <c r="Z49" s="249">
        <f ca="1">SUM(Z47:OFFSET(Z49,-1,0))</f>
        <v>0</v>
      </c>
      <c r="AA49" s="249">
        <f ca="1">SUM(AA47:OFFSET(AA49,-1,0))</f>
        <v>0</v>
      </c>
      <c r="AB49" s="249">
        <f ca="1">SUM(AB47:OFFSET(AB49,-1,0))</f>
        <v>0</v>
      </c>
      <c r="AC49" s="249">
        <f ca="1">SUM(AC47:OFFSET(AC49,-1,0))</f>
        <v>0</v>
      </c>
      <c r="AD49" s="249">
        <f ca="1">SUM(AD47:OFFSET(AD49,-1,0))</f>
        <v>0</v>
      </c>
      <c r="AE49" s="249">
        <f ca="1">SUM(AE47:OFFSET(AE49,-1,0))</f>
        <v>0</v>
      </c>
      <c r="AF49" s="249">
        <f ca="1">SUM(AF47:OFFSET(AF49,-1,0))</f>
        <v>0</v>
      </c>
      <c r="AG49" s="249">
        <f ca="1">SUM(AG47:OFFSET(AG49,-1,0))</f>
        <v>0</v>
      </c>
      <c r="AH49" s="249">
        <f ca="1">SUM(AH47:OFFSET(AH49,-1,0))</f>
        <v>0</v>
      </c>
      <c r="AI49" s="249">
        <f ca="1">SUM(AI47:OFFSET(AI49,-1,0))</f>
        <v>0</v>
      </c>
      <c r="AJ49" s="249">
        <f ca="1">SUM(AJ47:OFFSET(AJ49,-1,0))</f>
        <v>0</v>
      </c>
      <c r="AK49" s="249">
        <f ca="1">SUM(AK47:OFFSET(AK49,-1,0))</f>
        <v>0</v>
      </c>
      <c r="AL49" s="249">
        <f ca="1">SUM(AL47:OFFSET(AL49,-1,0))</f>
        <v>0</v>
      </c>
      <c r="AM49" s="249">
        <f ca="1">SUM(AM47:OFFSET(AM49,-1,0))</f>
        <v>0</v>
      </c>
      <c r="AN49" s="249">
        <f ca="1">SUM(AN47:OFFSET(AN49,-1,0))</f>
        <v>0</v>
      </c>
      <c r="AO49" s="249">
        <f ca="1">SUM(AO47:OFFSET(AO49,-1,0))</f>
        <v>0</v>
      </c>
      <c r="AP49" s="249">
        <f ca="1">SUM(AP47:OFFSET(AP49,-1,0))</f>
        <v>0</v>
      </c>
      <c r="AQ49" s="249">
        <f ca="1">SUM(AQ47:OFFSET(AQ49,-1,0))</f>
        <v>0</v>
      </c>
      <c r="AR49" s="249">
        <f ca="1">SUM(AR47:OFFSET(AR49,-1,0))</f>
        <v>0</v>
      </c>
      <c r="AS49" s="249">
        <f ca="1">SUM(AS47:OFFSET(AS49,-1,0))</f>
        <v>0</v>
      </c>
      <c r="AT49" s="249">
        <f ca="1">SUM(AT47:OFFSET(AT49,-1,0))</f>
        <v>0</v>
      </c>
      <c r="AU49" s="249">
        <f ca="1">SUM(AU47:OFFSET(AU49,-1,0))</f>
        <v>0</v>
      </c>
      <c r="AV49" s="249">
        <f ca="1">SUM(AV47:OFFSET(AV49,-1,0))</f>
        <v>0</v>
      </c>
      <c r="AW49" s="249">
        <f ca="1">SUM(AW47:OFFSET(AW49,-1,0))</f>
        <v>0</v>
      </c>
      <c r="AX49" s="249">
        <f ca="1">SUM(AX47:OFFSET(AX49,-1,0))</f>
        <v>0</v>
      </c>
      <c r="AY49" s="249">
        <f ca="1">SUM(AY47:OFFSET(AY49,-1,0))</f>
        <v>0</v>
      </c>
      <c r="AZ49" s="249">
        <f ca="1">SUM(AZ47:OFFSET(AZ49,-1,0))</f>
        <v>0</v>
      </c>
      <c r="BA49" s="249">
        <f ca="1">SUM(BA47:OFFSET(BA49,-1,0))</f>
        <v>0</v>
      </c>
      <c r="BB49" s="249">
        <f ca="1">SUM(BB47:OFFSET(BB49,-1,0))</f>
        <v>0</v>
      </c>
      <c r="BC49" s="249">
        <f ca="1">SUM(BC47:OFFSET(BC49,-1,0))</f>
        <v>0</v>
      </c>
      <c r="BD49" s="249">
        <f ca="1">SUM(BD47:OFFSET(BD49,-1,0))</f>
        <v>0</v>
      </c>
      <c r="BE49" s="249">
        <f ca="1">SUM(BE47:OFFSET(BE49,-1,0))</f>
        <v>0</v>
      </c>
      <c r="BF49" s="249">
        <f ca="1">SUM(BF47:OFFSET(BF49,-1,0))</f>
        <v>0</v>
      </c>
      <c r="BG49" s="249">
        <f ca="1">SUM(BG47:OFFSET(BG49,-1,0))</f>
        <v>0</v>
      </c>
      <c r="BH49" s="249">
        <f ca="1">SUM(BH47:OFFSET(BH49,-1,0))</f>
        <v>0</v>
      </c>
      <c r="BI49" s="249">
        <f ca="1">SUM(BI47:OFFSET(BI49,-1,0))</f>
        <v>0</v>
      </c>
      <c r="BJ49" s="249">
        <f ca="1">SUM(BJ47:OFFSET(BJ49,-1,0))</f>
        <v>0</v>
      </c>
      <c r="BK49" s="249">
        <f ca="1">SUM(BK47:OFFSET(BK49,-1,0))</f>
        <v>0</v>
      </c>
      <c r="BL49" s="249">
        <f ca="1">SUM(BL47:OFFSET(BL49,-1,0))</f>
        <v>0</v>
      </c>
      <c r="BM49" s="249">
        <f ca="1">SUM(BM47:OFFSET(BM49,-1,0))</f>
        <v>0</v>
      </c>
      <c r="BN49" s="249">
        <f ca="1">SUM(BN47:OFFSET(BN49,-1,0))</f>
        <v>0</v>
      </c>
      <c r="BO49" s="249">
        <f ca="1">SUM(BO47:OFFSET(BO49,-1,0))</f>
        <v>0</v>
      </c>
      <c r="BP49" s="249">
        <f ca="1">SUM(BP47:OFFSET(BP49,-1,0))</f>
        <v>0</v>
      </c>
      <c r="BQ49" s="249">
        <f ca="1">SUM(BQ47:OFFSET(BQ49,-1,0))</f>
        <v>0</v>
      </c>
      <c r="BR49" s="249">
        <f ca="1">SUM(BR47:OFFSET(BR49,-1,0))</f>
        <v>0</v>
      </c>
      <c r="BS49" s="249">
        <f ca="1">SUM(BS47:OFFSET(BS49,-1,0))</f>
        <v>0</v>
      </c>
      <c r="BT49" s="249">
        <f ca="1">SUM(BT47:OFFSET(BT49,-1,0))</f>
        <v>0</v>
      </c>
      <c r="BU49" s="249">
        <f ca="1">SUM(BU47:OFFSET(BU49,-1,0))</f>
        <v>0</v>
      </c>
      <c r="BV49" s="249">
        <f ca="1">SUM(BV47:OFFSET(BV49,-1,0))</f>
        <v>0</v>
      </c>
      <c r="BW49" s="249">
        <f ca="1">SUM(BW47:OFFSET(BW49,-1,0))</f>
        <v>0</v>
      </c>
      <c r="BX49" s="249">
        <f ca="1">SUM(BX47:OFFSET(BX49,-1,0))</f>
        <v>0</v>
      </c>
      <c r="BY49" s="249">
        <f ca="1">SUM(BY47:OFFSET(BY49,-1,0))</f>
        <v>0</v>
      </c>
      <c r="BZ49" s="249">
        <f ca="1">SUM(BZ47:OFFSET(BZ49,-1,0))</f>
        <v>0</v>
      </c>
      <c r="CA49" s="249">
        <f ca="1">SUM(CA47:OFFSET(CA49,-1,0))</f>
        <v>0</v>
      </c>
      <c r="CB49" s="249">
        <f ca="1">SUM(CB47:OFFSET(CB49,-1,0))</f>
        <v>0</v>
      </c>
      <c r="CC49" s="249">
        <f ca="1">SUM(CC47:OFFSET(CC49,-1,0))</f>
        <v>0</v>
      </c>
      <c r="CD49" s="249">
        <f ca="1">SUM(CD47:OFFSET(CD49,-1,0))</f>
        <v>0</v>
      </c>
      <c r="CE49" s="249">
        <f ca="1">SUM(CE47:OFFSET(CE49,-1,0))</f>
        <v>0</v>
      </c>
      <c r="CF49" s="249">
        <f ca="1">SUM(CF47:OFFSET(CF49,-1,0))</f>
        <v>0</v>
      </c>
      <c r="CG49" s="249">
        <f ca="1">SUM(CG47:OFFSET(CG49,-1,0))</f>
        <v>0</v>
      </c>
      <c r="CH49" s="249">
        <f ca="1">SUM(CH47:OFFSET(CH49,-1,0))</f>
        <v>0</v>
      </c>
      <c r="CI49" s="249">
        <f ca="1">SUM(CI47:OFFSET(CI49,-1,0))</f>
        <v>0</v>
      </c>
      <c r="CJ49" s="249">
        <f ca="1">SUM(CJ47:OFFSET(CJ49,-1,0))</f>
        <v>0</v>
      </c>
      <c r="CK49" s="249">
        <f ca="1">SUM(CK47:OFFSET(CK49,-1,0))</f>
        <v>0</v>
      </c>
      <c r="CL49" s="249">
        <f ca="1">SUM(CL47:OFFSET(CL49,-1,0))</f>
        <v>0</v>
      </c>
    </row>
    <row r="50" spans="1:90" x14ac:dyDescent="0.4">
      <c r="R50"/>
      <c r="S50" s="256"/>
      <c r="T50" s="256"/>
      <c r="U50" s="256"/>
      <c r="V50" s="256"/>
      <c r="W50" s="256"/>
      <c r="X50" s="256"/>
      <c r="Y50" s="256"/>
      <c r="Z50" s="256"/>
      <c r="AA50" s="256"/>
      <c r="AB50" s="256"/>
      <c r="AC50" s="256"/>
      <c r="AD50" s="256"/>
      <c r="AE50" s="256"/>
      <c r="AF50" s="256"/>
      <c r="AG50" s="256"/>
      <c r="AH50" s="256"/>
      <c r="AI50" s="256"/>
      <c r="AJ50" s="256"/>
      <c r="AK50" s="256"/>
      <c r="AL50" s="256"/>
      <c r="AM50" s="256"/>
      <c r="AN50" s="256"/>
      <c r="AO50" s="256"/>
      <c r="AP50" s="256"/>
      <c r="AQ50" s="256"/>
      <c r="AR50" s="256"/>
      <c r="AS50" s="256"/>
      <c r="AT50" s="256"/>
      <c r="AU50" s="256"/>
      <c r="AV50" s="256"/>
      <c r="AW50" s="256"/>
      <c r="AX50" s="256"/>
      <c r="AY50" s="256"/>
      <c r="AZ50" s="256"/>
      <c r="BA50" s="256"/>
      <c r="BB50" s="256"/>
      <c r="BC50" s="256"/>
      <c r="BD50" s="256"/>
      <c r="BE50" s="256"/>
      <c r="BF50" s="256"/>
      <c r="BG50" s="256"/>
      <c r="BH50" s="256"/>
      <c r="BI50" s="256"/>
      <c r="BJ50" s="256"/>
      <c r="BK50" s="256"/>
      <c r="BL50" s="256"/>
      <c r="BM50" s="256"/>
      <c r="BN50" s="256"/>
      <c r="BO50" s="256"/>
      <c r="BP50" s="256"/>
      <c r="BQ50" s="256"/>
      <c r="BR50" s="256"/>
      <c r="BS50" s="256"/>
      <c r="BT50" s="256"/>
      <c r="BU50" s="256"/>
      <c r="BV50" s="256"/>
      <c r="BW50" s="256"/>
      <c r="BX50" s="256"/>
      <c r="BY50" s="256"/>
      <c r="BZ50" s="256"/>
      <c r="CA50" s="256"/>
      <c r="CB50" s="256"/>
      <c r="CC50" s="256"/>
      <c r="CD50" s="256"/>
      <c r="CE50" s="256"/>
      <c r="CF50" s="256"/>
      <c r="CG50" s="256"/>
      <c r="CH50" s="256"/>
      <c r="CI50" s="256"/>
      <c r="CJ50" s="256"/>
      <c r="CK50" s="256"/>
      <c r="CL50" s="256"/>
    </row>
    <row r="51" spans="1:90" x14ac:dyDescent="0.4">
      <c r="B51" s="27" t="s">
        <v>1079</v>
      </c>
      <c r="J51" s="28"/>
      <c r="K51" s="28">
        <f ca="1">SUMIF($3:$3,K$2,51:51)</f>
        <v>3208532.9641229627</v>
      </c>
      <c r="L51" s="28">
        <f ca="1">SUMIF($3:$3,L$2,51:51)</f>
        <v>28909066.269367095</v>
      </c>
      <c r="M51" s="28">
        <f ca="1">SUMIF($3:$3,M$2,51:51)</f>
        <v>83203665.598588988</v>
      </c>
      <c r="N51" s="28">
        <f ca="1">SUMIF($3:$3,N$2,51:51)</f>
        <v>166730380.76670283</v>
      </c>
      <c r="O51" s="28">
        <f ca="1">SUMIF($3:$3,O$2,51:51)</f>
        <v>279851165.84050143</v>
      </c>
      <c r="P51" s="28">
        <f ca="1">SUMIF($3:$3,P$2,51:51)</f>
        <v>422761579.43793267</v>
      </c>
      <c r="Q51" s="28"/>
      <c r="R51"/>
      <c r="S51" s="28">
        <f t="shared" ref="S51:AX51" ca="1" si="18">+S39+S43+S46+S49</f>
        <v>-38862.533333333333</v>
      </c>
      <c r="T51" s="28">
        <f t="shared" ca="1" si="18"/>
        <v>-38862.533333333333</v>
      </c>
      <c r="U51" s="28">
        <f t="shared" ca="1" si="18"/>
        <v>-28044.733333333337</v>
      </c>
      <c r="V51" s="28">
        <f t="shared" ca="1" si="18"/>
        <v>3556.6208333333198</v>
      </c>
      <c r="W51" s="28">
        <f t="shared" ca="1" si="18"/>
        <v>54636.240624999969</v>
      </c>
      <c r="X51" s="28">
        <f t="shared" ca="1" si="18"/>
        <v>124220.21276041662</v>
      </c>
      <c r="Y51" s="28">
        <f t="shared" ca="1" si="18"/>
        <v>211383.31962239579</v>
      </c>
      <c r="Z51" s="28">
        <f t="shared" ca="1" si="18"/>
        <v>315246.60447460931</v>
      </c>
      <c r="AA51" s="28">
        <f t="shared" ca="1" si="18"/>
        <v>434975.0584175454</v>
      </c>
      <c r="AB51" s="28">
        <f t="shared" ca="1" si="18"/>
        <v>569775.42299666803</v>
      </c>
      <c r="AC51" s="28">
        <f t="shared" ca="1" si="18"/>
        <v>718894.102680168</v>
      </c>
      <c r="AD51" s="28">
        <f t="shared" ca="1" si="18"/>
        <v>881615.18171282636</v>
      </c>
      <c r="AE51" s="28">
        <f t="shared" ca="1" si="18"/>
        <v>1044620.8682259131</v>
      </c>
      <c r="AF51" s="28">
        <f t="shared" ca="1" si="18"/>
        <v>1230661.1968146174</v>
      </c>
      <c r="AG51" s="28">
        <f t="shared" ca="1" si="18"/>
        <v>1433602.069390553</v>
      </c>
      <c r="AH51" s="28">
        <f t="shared" ca="1" si="18"/>
        <v>1657799.2487543589</v>
      </c>
      <c r="AI51" s="28">
        <f t="shared" ca="1" si="18"/>
        <v>1902058.194149974</v>
      </c>
      <c r="AJ51" s="28">
        <f t="shared" ca="1" si="18"/>
        <v>2165375.8172758087</v>
      </c>
      <c r="AK51" s="28">
        <f t="shared" ca="1" si="18"/>
        <v>2446799.1842453512</v>
      </c>
      <c r="AL51" s="28">
        <f t="shared" ca="1" si="18"/>
        <v>2745423.0078664171</v>
      </c>
      <c r="AM51" s="28">
        <f t="shared" ca="1" si="18"/>
        <v>3060387.2653064295</v>
      </c>
      <c r="AN51" s="28">
        <f t="shared" ca="1" si="18"/>
        <v>3390874.9348744415</v>
      </c>
      <c r="AO51" s="28">
        <f t="shared" ca="1" si="18"/>
        <v>3736109.8459640513</v>
      </c>
      <c r="AP51" s="28">
        <f t="shared" ca="1" si="18"/>
        <v>4095354.6364991819</v>
      </c>
      <c r="AQ51" s="28">
        <f t="shared" ca="1" si="18"/>
        <v>4466148.5295075569</v>
      </c>
      <c r="AR51" s="28">
        <f t="shared" ca="1" si="18"/>
        <v>4851346.6217155112</v>
      </c>
      <c r="AS51" s="28">
        <f t="shared" ca="1" si="18"/>
        <v>5253911.2447297359</v>
      </c>
      <c r="AT51" s="28">
        <f t="shared" ca="1" si="18"/>
        <v>5678174.8620099155</v>
      </c>
      <c r="AU51" s="28">
        <f t="shared" ca="1" si="18"/>
        <v>6122920.798426087</v>
      </c>
      <c r="AV51" s="28">
        <f t="shared" ca="1" si="18"/>
        <v>6587124.9380214484</v>
      </c>
      <c r="AW51" s="28">
        <f t="shared" ca="1" si="18"/>
        <v>7069814.3706370415</v>
      </c>
      <c r="AX51" s="28">
        <f t="shared" ca="1" si="18"/>
        <v>7570064.8316218574</v>
      </c>
      <c r="AY51" s="28">
        <f t="shared" ref="AY51:CD51" ca="1" si="19">+AY39+AY43+AY46+AY49</f>
        <v>8086998.2695574304</v>
      </c>
      <c r="AZ51" s="28">
        <f t="shared" ca="1" si="19"/>
        <v>8619780.5355962273</v>
      </c>
      <c r="BA51" s="28">
        <f t="shared" ca="1" si="19"/>
        <v>9167619.1883330811</v>
      </c>
      <c r="BB51" s="28">
        <f t="shared" ca="1" si="19"/>
        <v>9729761.4084330928</v>
      </c>
      <c r="BC51" s="28">
        <f t="shared" ca="1" si="19"/>
        <v>10303643.720378106</v>
      </c>
      <c r="BD51" s="28">
        <f t="shared" ca="1" si="19"/>
        <v>10892283.299018366</v>
      </c>
      <c r="BE51" s="28">
        <f t="shared" ca="1" si="19"/>
        <v>11498541.209143279</v>
      </c>
      <c r="BF51" s="28">
        <f t="shared" ca="1" si="19"/>
        <v>12126737.324178616</v>
      </c>
      <c r="BG51" s="28">
        <f t="shared" ca="1" si="19"/>
        <v>12775643.008462183</v>
      </c>
      <c r="BH51" s="28">
        <f t="shared" ca="1" si="19"/>
        <v>13444222.783531576</v>
      </c>
      <c r="BI51" s="28">
        <f t="shared" ca="1" si="19"/>
        <v>14131492.944847498</v>
      </c>
      <c r="BJ51" s="28">
        <f t="shared" ca="1" si="19"/>
        <v>14836518.973097622</v>
      </c>
      <c r="BK51" s="28">
        <f t="shared" ca="1" si="19"/>
        <v>15558413.074935241</v>
      </c>
      <c r="BL51" s="28">
        <f t="shared" ca="1" si="19"/>
        <v>16296331.846680978</v>
      </c>
      <c r="BM51" s="28">
        <f t="shared" ca="1" si="19"/>
        <v>17049474.054839429</v>
      </c>
      <c r="BN51" s="28">
        <f t="shared" ca="1" si="19"/>
        <v>17817078.527589954</v>
      </c>
      <c r="BO51" s="28">
        <f t="shared" ca="1" si="19"/>
        <v>18596481.439695455</v>
      </c>
      <c r="BP51" s="28">
        <f t="shared" ca="1" si="19"/>
        <v>19390877.257602807</v>
      </c>
      <c r="BQ51" s="28">
        <f t="shared" ca="1" si="19"/>
        <v>20203027.470031459</v>
      </c>
      <c r="BR51" s="28">
        <f t="shared" ca="1" si="19"/>
        <v>21037245.147255346</v>
      </c>
      <c r="BS51" s="28">
        <f t="shared" ca="1" si="19"/>
        <v>21892295.190618034</v>
      </c>
      <c r="BT51" s="28">
        <f t="shared" ca="1" si="19"/>
        <v>22767135.981812596</v>
      </c>
      <c r="BU51" s="28">
        <f t="shared" ca="1" si="19"/>
        <v>23660777.983447425</v>
      </c>
      <c r="BV51" s="28">
        <f t="shared" ca="1" si="19"/>
        <v>24572281.135000512</v>
      </c>
      <c r="BW51" s="28">
        <f t="shared" ca="1" si="19"/>
        <v>25500752.378975943</v>
      </c>
      <c r="BX51" s="28">
        <f t="shared" ca="1" si="19"/>
        <v>26445343.3107526</v>
      </c>
      <c r="BY51" s="28">
        <f t="shared" ca="1" si="19"/>
        <v>27405247.945940431</v>
      </c>
      <c r="BZ51" s="28">
        <f t="shared" ca="1" si="19"/>
        <v>28379700.59936887</v>
      </c>
      <c r="CA51" s="28">
        <f t="shared" ca="1" si="19"/>
        <v>29365936.122518007</v>
      </c>
      <c r="CB51" s="28">
        <f t="shared" ca="1" si="19"/>
        <v>30367338.979737166</v>
      </c>
      <c r="CC51" s="28">
        <f t="shared" ca="1" si="19"/>
        <v>31386569.754512038</v>
      </c>
      <c r="CD51" s="28">
        <f t="shared" ca="1" si="19"/>
        <v>32427937.840964835</v>
      </c>
      <c r="CE51" s="28">
        <f t="shared" ref="CE51:CL51" ca="1" si="20">+CE39+CE43+CE46+CE49</f>
        <v>33490204.648095001</v>
      </c>
      <c r="CF51" s="28">
        <f t="shared" ca="1" si="20"/>
        <v>34572325.239868641</v>
      </c>
      <c r="CG51" s="28">
        <f t="shared" ca="1" si="20"/>
        <v>35673306.927053608</v>
      </c>
      <c r="CH51" s="28">
        <f t="shared" ca="1" si="20"/>
        <v>36792206.654879332</v>
      </c>
      <c r="CI51" s="28">
        <f t="shared" ca="1" si="20"/>
        <v>37928128.521313757</v>
      </c>
      <c r="CJ51" s="28">
        <f t="shared" ca="1" si="20"/>
        <v>39080221.419426471</v>
      </c>
      <c r="CK51" s="28">
        <f t="shared" ca="1" si="20"/>
        <v>40247676.797633551</v>
      </c>
      <c r="CL51" s="28">
        <f t="shared" ca="1" si="20"/>
        <v>41429726.531930268</v>
      </c>
    </row>
    <row r="52" spans="1:90" s="471" customFormat="1" x14ac:dyDescent="0.4">
      <c r="B52" s="475" t="str">
        <f>IF('Revenue and DC'!B77="","",'Revenue and DC'!B77)</f>
        <v>Tax</v>
      </c>
      <c r="C52" s="471" t="str">
        <f>IF('Revenue and DC'!C77="","",'Revenue and DC'!C77)</f>
        <v>IS: Net income</v>
      </c>
      <c r="D52" s="471" t="str">
        <f>IF('Revenue and DC'!D77="","",'Revenue and DC'!D77)</f>
        <v>TAXDTA-IS</v>
      </c>
      <c r="E52" s="471" t="str">
        <f>IF('Revenue and DC'!E77="","",'Revenue and DC'!E77)</f>
        <v/>
      </c>
      <c r="F52" s="471" t="str">
        <f>IF('Revenue and DC'!F77="","",'Revenue and DC'!F77)</f>
        <v/>
      </c>
      <c r="G52" s="471">
        <f>IF('Revenue and DC'!G77="","",'Revenue and DC'!G77)</f>
        <v>0</v>
      </c>
      <c r="H52" s="471" t="str">
        <f>IF('Revenue and DC'!H77="","",'Revenue and DC'!H77)</f>
        <v/>
      </c>
      <c r="I52" s="477" t="str">
        <f>IF('Revenue and DC'!I77="","",'Revenue and DC'!I77)</f>
        <v/>
      </c>
      <c r="J52" s="477" t="str">
        <f>IF('Revenue and DC'!J77="","",'Revenue and DC'!J77)</f>
        <v/>
      </c>
      <c r="K52" s="476">
        <f ca="1">IF('Revenue and DC'!K77="","",'Revenue and DC'!K77)</f>
        <v>-802133.24103074067</v>
      </c>
      <c r="L52" s="476">
        <f ca="1">IF('Revenue and DC'!L77="","",'Revenue and DC'!L77)</f>
        <v>-7227266.5673417738</v>
      </c>
      <c r="M52" s="476">
        <f ca="1">IF('Revenue and DC'!M77="","",'Revenue and DC'!M77)</f>
        <v>-20800916.399647247</v>
      </c>
      <c r="N52" s="476">
        <f ca="1">IF('Revenue and DC'!N77="","",'Revenue and DC'!N77)</f>
        <v>-41682595.191675708</v>
      </c>
      <c r="O52" s="476">
        <f ca="1">IF('Revenue and DC'!O77="","",'Revenue and DC'!O77)</f>
        <v>-69962791.460125357</v>
      </c>
      <c r="P52" s="476">
        <f ca="1">IF('Revenue and DC'!P77="","",'Revenue and DC'!P77)</f>
        <v>-105690394.85948317</v>
      </c>
      <c r="Q52" s="471" t="str">
        <f>IF('Revenue and DC'!Q77="","",'Revenue and DC'!Q77)</f>
        <v/>
      </c>
      <c r="R52" s="471" t="str">
        <f>IF('Revenue and DC'!R77="","",'Revenue and DC'!R77)</f>
        <v/>
      </c>
      <c r="S52" s="476">
        <f ca="1">IF('Revenue and DC'!S77="","",'Revenue and DC'!S77)</f>
        <v>9715.6333333333332</v>
      </c>
      <c r="T52" s="476">
        <f ca="1">IF('Revenue and DC'!T77="","",'Revenue and DC'!T77)</f>
        <v>9715.6333333333332</v>
      </c>
      <c r="U52" s="476">
        <f ca="1">IF('Revenue and DC'!U77="","",'Revenue and DC'!U77)</f>
        <v>7011.1833333333343</v>
      </c>
      <c r="V52" s="476">
        <f ca="1">IF('Revenue and DC'!V77="","",'Revenue and DC'!V77)</f>
        <v>-889.15520833332994</v>
      </c>
      <c r="W52" s="476">
        <f ca="1">IF('Revenue and DC'!W77="","",'Revenue and DC'!W77)</f>
        <v>-13659.060156249992</v>
      </c>
      <c r="X52" s="476">
        <f ca="1">IF('Revenue and DC'!X77="","",'Revenue and DC'!X77)</f>
        <v>-31055.053190104154</v>
      </c>
      <c r="Y52" s="476">
        <f ca="1">IF('Revenue and DC'!Y77="","",'Revenue and DC'!Y77)</f>
        <v>-52845.829905598948</v>
      </c>
      <c r="Z52" s="476">
        <f ca="1">IF('Revenue and DC'!Z77="","",'Revenue and DC'!Z77)</f>
        <v>-78811.651118652328</v>
      </c>
      <c r="AA52" s="476">
        <f ca="1">IF('Revenue and DC'!AA77="","",'Revenue and DC'!AA77)</f>
        <v>-108743.76460438635</v>
      </c>
      <c r="AB52" s="476">
        <f ca="1">IF('Revenue and DC'!AB77="","",'Revenue and DC'!AB77)</f>
        <v>-142443.85574916701</v>
      </c>
      <c r="AC52" s="476">
        <f ca="1">IF('Revenue and DC'!AC77="","",'Revenue and DC'!AC77)</f>
        <v>-179723.525670042</v>
      </c>
      <c r="AD52" s="476">
        <f ca="1">IF('Revenue and DC'!AD77="","",'Revenue and DC'!AD77)</f>
        <v>-220403.79542820659</v>
      </c>
      <c r="AE52" s="476">
        <f ca="1">IF('Revenue and DC'!AE77="","",'Revenue and DC'!AE77)</f>
        <v>-261155.21705647829</v>
      </c>
      <c r="AF52" s="476">
        <f ca="1">IF('Revenue and DC'!AF77="","",'Revenue and DC'!AF77)</f>
        <v>-307665.29920365434</v>
      </c>
      <c r="AG52" s="476">
        <f ca="1">IF('Revenue and DC'!AG77="","",'Revenue and DC'!AG77)</f>
        <v>-358400.51734763826</v>
      </c>
      <c r="AH52" s="476">
        <f ca="1">IF('Revenue and DC'!AH77="","",'Revenue and DC'!AH77)</f>
        <v>-414449.81218858971</v>
      </c>
      <c r="AI52" s="476">
        <f ca="1">IF('Revenue and DC'!AI77="","",'Revenue and DC'!AI77)</f>
        <v>-475514.54853749351</v>
      </c>
      <c r="AJ52" s="476">
        <f ca="1">IF('Revenue and DC'!AJ77="","",'Revenue and DC'!AJ77)</f>
        <v>-541343.95431895216</v>
      </c>
      <c r="AK52" s="476">
        <f ca="1">IF('Revenue and DC'!AK77="","",'Revenue and DC'!AK77)</f>
        <v>-611699.79606133781</v>
      </c>
      <c r="AL52" s="476">
        <f ca="1">IF('Revenue and DC'!AL77="","",'Revenue and DC'!AL77)</f>
        <v>-686355.75196660426</v>
      </c>
      <c r="AM52" s="476">
        <f ca="1">IF('Revenue and DC'!AM77="","",'Revenue and DC'!AM77)</f>
        <v>-765096.81632660737</v>
      </c>
      <c r="AN52" s="476">
        <f ca="1">IF('Revenue and DC'!AN77="","",'Revenue and DC'!AN77)</f>
        <v>-847718.73371861037</v>
      </c>
      <c r="AO52" s="476">
        <f ca="1">IF('Revenue and DC'!AO77="","",'Revenue and DC'!AO77)</f>
        <v>-934027.46149101283</v>
      </c>
      <c r="AP52" s="476">
        <f ca="1">IF('Revenue and DC'!AP77="","",'Revenue and DC'!AP77)</f>
        <v>-1023838.6591247955</v>
      </c>
      <c r="AQ52" s="476">
        <f ca="1">IF('Revenue and DC'!AQ77="","",'Revenue and DC'!AQ77)</f>
        <v>-1116537.1323768892</v>
      </c>
      <c r="AR52" s="476">
        <f ca="1">IF('Revenue and DC'!AR77="","",'Revenue and DC'!AR77)</f>
        <v>-1212836.6554288778</v>
      </c>
      <c r="AS52" s="476">
        <f ca="1">IF('Revenue and DC'!AS77="","",'Revenue and DC'!AS77)</f>
        <v>-1313477.811182434</v>
      </c>
      <c r="AT52" s="476">
        <f ca="1">IF('Revenue and DC'!AT77="","",'Revenue and DC'!AT77)</f>
        <v>-1419543.7155024789</v>
      </c>
      <c r="AU52" s="476">
        <f ca="1">IF('Revenue and DC'!AU77="","",'Revenue and DC'!AU77)</f>
        <v>-1530730.1996065218</v>
      </c>
      <c r="AV52" s="476">
        <f ca="1">IF('Revenue and DC'!AV77="","",'Revenue and DC'!AV77)</f>
        <v>-1646781.2345053621</v>
      </c>
      <c r="AW52" s="476">
        <f ca="1">IF('Revenue and DC'!AW77="","",'Revenue and DC'!AW77)</f>
        <v>-1767453.5926592604</v>
      </c>
      <c r="AX52" s="476">
        <f ca="1">IF('Revenue and DC'!AX77="","",'Revenue and DC'!AX77)</f>
        <v>-1892516.2079054643</v>
      </c>
      <c r="AY52" s="476">
        <f ca="1">IF('Revenue and DC'!AY77="","",'Revenue and DC'!AY77)</f>
        <v>-2021749.5673893576</v>
      </c>
      <c r="AZ52" s="476">
        <f ca="1">IF('Revenue and DC'!AZ77="","",'Revenue and DC'!AZ77)</f>
        <v>-2154945.1338990568</v>
      </c>
      <c r="BA52" s="476">
        <f ca="1">IF('Revenue and DC'!BA77="","",'Revenue and DC'!BA77)</f>
        <v>-2291904.7970832703</v>
      </c>
      <c r="BB52" s="476">
        <f ca="1">IF('Revenue and DC'!BB77="","",'Revenue and DC'!BB77)</f>
        <v>-2432440.3521082732</v>
      </c>
      <c r="BC52" s="476">
        <f ca="1">IF('Revenue and DC'!BC77="","",'Revenue and DC'!BC77)</f>
        <v>-2575910.9300945266</v>
      </c>
      <c r="BD52" s="476">
        <f ca="1">IF('Revenue and DC'!BD77="","",'Revenue and DC'!BD77)</f>
        <v>-2723070.8247545916</v>
      </c>
      <c r="BE52" s="476">
        <f ca="1">IF('Revenue and DC'!BE77="","",'Revenue and DC'!BE77)</f>
        <v>-2874635.3022858198</v>
      </c>
      <c r="BF52" s="476">
        <f ca="1">IF('Revenue and DC'!BF77="","",'Revenue and DC'!BF77)</f>
        <v>-3031684.3310446539</v>
      </c>
      <c r="BG52" s="476">
        <f ca="1">IF('Revenue and DC'!BG77="","",'Revenue and DC'!BG77)</f>
        <v>-3193910.7521155458</v>
      </c>
      <c r="BH52" s="476">
        <f ca="1">IF('Revenue and DC'!BH77="","",'Revenue and DC'!BH77)</f>
        <v>-3361055.6958828941</v>
      </c>
      <c r="BI52" s="476">
        <f ca="1">IF('Revenue and DC'!BI77="","",'Revenue and DC'!BI77)</f>
        <v>-3532873.2362118745</v>
      </c>
      <c r="BJ52" s="476">
        <f ca="1">IF('Revenue and DC'!BJ77="","",'Revenue and DC'!BJ77)</f>
        <v>-3709129.7432744056</v>
      </c>
      <c r="BK52" s="476">
        <f ca="1">IF('Revenue and DC'!BK77="","",'Revenue and DC'!BK77)</f>
        <v>-3889603.2687338102</v>
      </c>
      <c r="BL52" s="476">
        <f ca="1">IF('Revenue and DC'!BL77="","",'Revenue and DC'!BL77)</f>
        <v>-4074082.9616702446</v>
      </c>
      <c r="BM52" s="476">
        <f ca="1">IF('Revenue and DC'!BM77="","",'Revenue and DC'!BM77)</f>
        <v>-4262368.5137098571</v>
      </c>
      <c r="BN52" s="476">
        <f ca="1">IF('Revenue and DC'!BN77="","",'Revenue and DC'!BN77)</f>
        <v>-4454269.6318974886</v>
      </c>
      <c r="BO52" s="476">
        <f ca="1">IF('Revenue and DC'!BO77="","",'Revenue and DC'!BO77)</f>
        <v>-4649120.3599238638</v>
      </c>
      <c r="BP52" s="476">
        <f ca="1">IF('Revenue and DC'!BP77="","",'Revenue and DC'!BP77)</f>
        <v>-4847719.3144007018</v>
      </c>
      <c r="BQ52" s="476">
        <f ca="1">IF('Revenue and DC'!BQ77="","",'Revenue and DC'!BQ77)</f>
        <v>-5050756.8675078647</v>
      </c>
      <c r="BR52" s="476">
        <f ca="1">IF('Revenue and DC'!BR77="","",'Revenue and DC'!BR77)</f>
        <v>-5259311.2868138365</v>
      </c>
      <c r="BS52" s="476">
        <f ca="1">IF('Revenue and DC'!BS77="","",'Revenue and DC'!BS77)</f>
        <v>-5473073.7976545086</v>
      </c>
      <c r="BT52" s="476">
        <f ca="1">IF('Revenue and DC'!BT77="","",'Revenue and DC'!BT77)</f>
        <v>-5691783.9954531491</v>
      </c>
      <c r="BU52" s="476">
        <f ca="1">IF('Revenue and DC'!BU77="","",'Revenue and DC'!BU77)</f>
        <v>-5915194.4958618563</v>
      </c>
      <c r="BV52" s="476">
        <f ca="1">IF('Revenue and DC'!BV77="","",'Revenue and DC'!BV77)</f>
        <v>-6143070.283750128</v>
      </c>
      <c r="BW52" s="476">
        <f ca="1">IF('Revenue and DC'!BW77="","",'Revenue and DC'!BW77)</f>
        <v>-6375188.0947439857</v>
      </c>
      <c r="BX52" s="476">
        <f ca="1">IF('Revenue and DC'!BX77="","",'Revenue and DC'!BX77)</f>
        <v>-6611335.8276881501</v>
      </c>
      <c r="BY52" s="476">
        <f ca="1">IF('Revenue and DC'!BY77="","",'Revenue and DC'!BY77)</f>
        <v>-6851311.9864851078</v>
      </c>
      <c r="BZ52" s="476">
        <f ca="1">IF('Revenue and DC'!BZ77="","",'Revenue and DC'!BZ77)</f>
        <v>-7094925.1498422176</v>
      </c>
      <c r="CA52" s="476">
        <f ca="1">IF('Revenue and DC'!CA77="","",'Revenue and DC'!CA77)</f>
        <v>-7341484.0306295017</v>
      </c>
      <c r="CB52" s="476">
        <f ca="1">IF('Revenue and DC'!CB77="","",'Revenue and DC'!CB77)</f>
        <v>-7591834.7449342916</v>
      </c>
      <c r="CC52" s="476">
        <f ca="1">IF('Revenue and DC'!CC77="","",'Revenue and DC'!CC77)</f>
        <v>-7846642.4386280095</v>
      </c>
      <c r="CD52" s="476">
        <f ca="1">IF('Revenue and DC'!CD77="","",'Revenue and DC'!CD77)</f>
        <v>-8106984.4602412088</v>
      </c>
      <c r="CE52" s="476">
        <f ca="1">IF('Revenue and DC'!CE77="","",'Revenue and DC'!CE77)</f>
        <v>-8372551.1620237501</v>
      </c>
      <c r="CF52" s="476">
        <f ca="1">IF('Revenue and DC'!CF77="","",'Revenue and DC'!CF77)</f>
        <v>-8643081.3099671602</v>
      </c>
      <c r="CG52" s="476">
        <f ca="1">IF('Revenue and DC'!CG77="","",'Revenue and DC'!CG77)</f>
        <v>-8918326.731763402</v>
      </c>
      <c r="CH52" s="476">
        <f ca="1">IF('Revenue and DC'!CH77="","",'Revenue and DC'!CH77)</f>
        <v>-9198051.6637198329</v>
      </c>
      <c r="CI52" s="476">
        <f ca="1">IF('Revenue and DC'!CI77="","",'Revenue and DC'!CI77)</f>
        <v>-9482032.1303284392</v>
      </c>
      <c r="CJ52" s="476">
        <f ca="1">IF('Revenue and DC'!CJ77="","",'Revenue and DC'!CJ77)</f>
        <v>-9770055.3548566177</v>
      </c>
      <c r="CK52" s="476">
        <f ca="1">IF('Revenue and DC'!CK77="","",'Revenue and DC'!CK77)</f>
        <v>-10061919.199408388</v>
      </c>
      <c r="CL52" s="476">
        <f ca="1">IF('Revenue and DC'!CL77="","",'Revenue and DC'!CL77)</f>
        <v>-10357431.632982567</v>
      </c>
    </row>
    <row r="53" spans="1:90" x14ac:dyDescent="0.4">
      <c r="B53" s="27" t="s">
        <v>1080</v>
      </c>
      <c r="I53" t="s">
        <v>993</v>
      </c>
      <c r="J53" s="28"/>
      <c r="K53" s="448">
        <f ca="1">SUMIF($3:$3,K$2,53:53)</f>
        <v>2406399.7230922217</v>
      </c>
      <c r="L53" s="448">
        <f ca="1">SUMIF($3:$3,L$2,53:53)</f>
        <v>21681799.70202532</v>
      </c>
      <c r="M53" s="448">
        <f ca="1">SUMIF($3:$3,M$2,53:53)</f>
        <v>62402749.198941737</v>
      </c>
      <c r="N53" s="448">
        <f ca="1">SUMIF($3:$3,N$2,53:53)</f>
        <v>125047785.57502714</v>
      </c>
      <c r="O53" s="448">
        <f ca="1">SUMIF($3:$3,O$2,53:53)</f>
        <v>209888374.3803761</v>
      </c>
      <c r="P53" s="448">
        <f ca="1">SUMIF($3:$3,P$2,53:53)</f>
        <v>317071184.57844955</v>
      </c>
      <c r="Q53" s="28"/>
      <c r="R53"/>
      <c r="S53" s="249">
        <f ca="1">SUM(S51:OFFSET(S53,-1,0))</f>
        <v>-29146.9</v>
      </c>
      <c r="T53" s="249">
        <f ca="1">SUM(T51:OFFSET(T53,-1,0))</f>
        <v>-29146.9</v>
      </c>
      <c r="U53" s="249">
        <f ca="1">SUM(U51:OFFSET(U53,-1,0))</f>
        <v>-21033.550000000003</v>
      </c>
      <c r="V53" s="249">
        <f ca="1">SUM(V51:OFFSET(V53,-1,0))</f>
        <v>2667.4656249999898</v>
      </c>
      <c r="W53" s="249">
        <f ca="1">SUM(W51:OFFSET(W53,-1,0))</f>
        <v>40977.180468749975</v>
      </c>
      <c r="X53" s="249">
        <f ca="1">SUM(X51:OFFSET(X53,-1,0))</f>
        <v>93165.159570312462</v>
      </c>
      <c r="Y53" s="249">
        <f ca="1">SUM(Y51:OFFSET(Y53,-1,0))</f>
        <v>158537.48971679684</v>
      </c>
      <c r="Z53" s="249">
        <f ca="1">SUM(Z51:OFFSET(Z53,-1,0))</f>
        <v>236434.953355957</v>
      </c>
      <c r="AA53" s="249">
        <f ca="1">SUM(AA51:OFFSET(AA53,-1,0))</f>
        <v>326231.29381315905</v>
      </c>
      <c r="AB53" s="249">
        <f ca="1">SUM(AB51:OFFSET(AB53,-1,0))</f>
        <v>427331.56724750099</v>
      </c>
      <c r="AC53" s="249">
        <f ca="1">SUM(AC51:OFFSET(AC53,-1,0))</f>
        <v>539170.57701012597</v>
      </c>
      <c r="AD53" s="249">
        <f ca="1">SUM(AD51:OFFSET(AD53,-1,0))</f>
        <v>661211.3862846198</v>
      </c>
      <c r="AE53" s="249">
        <f ca="1">SUM(AE51:OFFSET(AE53,-1,0))</f>
        <v>783465.65116943489</v>
      </c>
      <c r="AF53" s="249">
        <f ca="1">SUM(AF51:OFFSET(AF53,-1,0))</f>
        <v>922995.89761096309</v>
      </c>
      <c r="AG53" s="249">
        <f ca="1">SUM(AG51:OFFSET(AG53,-1,0))</f>
        <v>1075201.5520429148</v>
      </c>
      <c r="AH53" s="249">
        <f ca="1">SUM(AH51:OFFSET(AH53,-1,0))</f>
        <v>1243349.4365657691</v>
      </c>
      <c r="AI53" s="249">
        <f ca="1">SUM(AI51:OFFSET(AI53,-1,0))</f>
        <v>1426543.6456124806</v>
      </c>
      <c r="AJ53" s="249">
        <f ca="1">SUM(AJ51:OFFSET(AJ53,-1,0))</f>
        <v>1624031.8629568564</v>
      </c>
      <c r="AK53" s="249">
        <f ca="1">SUM(AK51:OFFSET(AK53,-1,0))</f>
        <v>1835099.3881840133</v>
      </c>
      <c r="AL53" s="249">
        <f ca="1">SUM(AL51:OFFSET(AL53,-1,0))</f>
        <v>2059067.2558998128</v>
      </c>
      <c r="AM53" s="249">
        <f ca="1">SUM(AM51:OFFSET(AM53,-1,0))</f>
        <v>2295290.448979822</v>
      </c>
      <c r="AN53" s="249">
        <f ca="1">SUM(AN51:OFFSET(AN53,-1,0))</f>
        <v>2543156.2011558311</v>
      </c>
      <c r="AO53" s="249">
        <f ca="1">SUM(AO51:OFFSET(AO53,-1,0))</f>
        <v>2802082.3844730384</v>
      </c>
      <c r="AP53" s="249">
        <f ca="1">SUM(AP51:OFFSET(AP53,-1,0))</f>
        <v>3071515.9773743865</v>
      </c>
      <c r="AQ53" s="249">
        <f ca="1">SUM(AQ51:OFFSET(AQ53,-1,0))</f>
        <v>3349611.3971306677</v>
      </c>
      <c r="AR53" s="249">
        <f ca="1">SUM(AR51:OFFSET(AR53,-1,0))</f>
        <v>3638509.9662866332</v>
      </c>
      <c r="AS53" s="249">
        <f ca="1">SUM(AS51:OFFSET(AS53,-1,0))</f>
        <v>3940433.4335473021</v>
      </c>
      <c r="AT53" s="249">
        <f ca="1">SUM(AT51:OFFSET(AT53,-1,0))</f>
        <v>4258631.1465074364</v>
      </c>
      <c r="AU53" s="249">
        <f ca="1">SUM(AU51:OFFSET(AU53,-1,0))</f>
        <v>4592190.598819565</v>
      </c>
      <c r="AV53" s="249">
        <f ca="1">SUM(AV51:OFFSET(AV53,-1,0))</f>
        <v>4940343.7035160866</v>
      </c>
      <c r="AW53" s="249">
        <f ca="1">SUM(AW51:OFFSET(AW53,-1,0))</f>
        <v>5302360.7779777814</v>
      </c>
      <c r="AX53" s="249">
        <f ca="1">SUM(AX51:OFFSET(AX53,-1,0))</f>
        <v>5677548.6237163935</v>
      </c>
      <c r="AY53" s="249">
        <f ca="1">SUM(AY51:OFFSET(AY53,-1,0))</f>
        <v>6065248.7021680726</v>
      </c>
      <c r="AZ53" s="249">
        <f ca="1">SUM(AZ51:OFFSET(AZ53,-1,0))</f>
        <v>6464835.40169717</v>
      </c>
      <c r="BA53" s="249">
        <f ca="1">SUM(BA51:OFFSET(BA53,-1,0))</f>
        <v>6875714.3912498113</v>
      </c>
      <c r="BB53" s="249">
        <f ca="1">SUM(BB51:OFFSET(BB53,-1,0))</f>
        <v>7297321.0563248191</v>
      </c>
      <c r="BC53" s="249">
        <f ca="1">SUM(BC51:OFFSET(BC53,-1,0))</f>
        <v>7727732.7902835794</v>
      </c>
      <c r="BD53" s="249">
        <f ca="1">SUM(BD51:OFFSET(BD53,-1,0))</f>
        <v>8169212.4742637742</v>
      </c>
      <c r="BE53" s="249">
        <f ca="1">SUM(BE51:OFFSET(BE53,-1,0))</f>
        <v>8623905.9068574589</v>
      </c>
      <c r="BF53" s="249">
        <f ca="1">SUM(BF51:OFFSET(BF53,-1,0))</f>
        <v>9095052.9931339622</v>
      </c>
      <c r="BG53" s="249">
        <f ca="1">SUM(BG51:OFFSET(BG53,-1,0))</f>
        <v>9581732.2563466374</v>
      </c>
      <c r="BH53" s="249">
        <f ca="1">SUM(BH51:OFFSET(BH53,-1,0))</f>
        <v>10083167.087648682</v>
      </c>
      <c r="BI53" s="249">
        <f ca="1">SUM(BI51:OFFSET(BI53,-1,0))</f>
        <v>10598619.708635624</v>
      </c>
      <c r="BJ53" s="249">
        <f ca="1">SUM(BJ51:OFFSET(BJ53,-1,0))</f>
        <v>11127389.229823217</v>
      </c>
      <c r="BK53" s="249">
        <f ca="1">SUM(BK51:OFFSET(BK53,-1,0))</f>
        <v>11668809.80620143</v>
      </c>
      <c r="BL53" s="249">
        <f ca="1">SUM(BL51:OFFSET(BL53,-1,0))</f>
        <v>12222248.885010734</v>
      </c>
      <c r="BM53" s="249">
        <f ca="1">SUM(BM51:OFFSET(BM53,-1,0))</f>
        <v>12787105.54112957</v>
      </c>
      <c r="BN53" s="249">
        <f ca="1">SUM(BN51:OFFSET(BN53,-1,0))</f>
        <v>13362808.895692466</v>
      </c>
      <c r="BO53" s="249">
        <f ca="1">SUM(BO51:OFFSET(BO53,-1,0))</f>
        <v>13947361.079771591</v>
      </c>
      <c r="BP53" s="249">
        <f ca="1">SUM(BP51:OFFSET(BP53,-1,0))</f>
        <v>14543157.943202104</v>
      </c>
      <c r="BQ53" s="249">
        <f ca="1">SUM(BQ51:OFFSET(BQ53,-1,0))</f>
        <v>15152270.602523595</v>
      </c>
      <c r="BR53" s="249">
        <f ca="1">SUM(BR51:OFFSET(BR53,-1,0))</f>
        <v>15777933.86044151</v>
      </c>
      <c r="BS53" s="249">
        <f ca="1">SUM(BS51:OFFSET(BS53,-1,0))</f>
        <v>16419221.392963525</v>
      </c>
      <c r="BT53" s="249">
        <f ca="1">SUM(BT51:OFFSET(BT53,-1,0))</f>
        <v>17075351.986359447</v>
      </c>
      <c r="BU53" s="249">
        <f ca="1">SUM(BU51:OFFSET(BU53,-1,0))</f>
        <v>17745583.487585567</v>
      </c>
      <c r="BV53" s="249">
        <f ca="1">SUM(BV51:OFFSET(BV53,-1,0))</f>
        <v>18429210.851250384</v>
      </c>
      <c r="BW53" s="249">
        <f ca="1">SUM(BW51:OFFSET(BW53,-1,0))</f>
        <v>19125564.284231957</v>
      </c>
      <c r="BX53" s="249">
        <f ca="1">SUM(BX51:OFFSET(BX53,-1,0))</f>
        <v>19834007.48306445</v>
      </c>
      <c r="BY53" s="249">
        <f ca="1">SUM(BY51:OFFSET(BY53,-1,0))</f>
        <v>20553935.959455322</v>
      </c>
      <c r="BZ53" s="249">
        <f ca="1">SUM(BZ51:OFFSET(BZ53,-1,0))</f>
        <v>21284775.449526653</v>
      </c>
      <c r="CA53" s="249">
        <f ca="1">SUM(CA51:OFFSET(CA53,-1,0))</f>
        <v>22024452.091888506</v>
      </c>
      <c r="CB53" s="249">
        <f ca="1">SUM(CB51:OFFSET(CB53,-1,0))</f>
        <v>22775504.234802876</v>
      </c>
      <c r="CC53" s="249">
        <f ca="1">SUM(CC51:OFFSET(CC53,-1,0))</f>
        <v>23539927.315884028</v>
      </c>
      <c r="CD53" s="249">
        <f ca="1">SUM(CD51:OFFSET(CD53,-1,0))</f>
        <v>24320953.380723625</v>
      </c>
      <c r="CE53" s="249">
        <f ca="1">SUM(CE51:OFFSET(CE53,-1,0))</f>
        <v>25117653.486071251</v>
      </c>
      <c r="CF53" s="249">
        <f ca="1">SUM(CF51:OFFSET(CF53,-1,0))</f>
        <v>25929243.929901481</v>
      </c>
      <c r="CG53" s="249">
        <f ca="1">SUM(CG51:OFFSET(CG53,-1,0))</f>
        <v>26754980.195290208</v>
      </c>
      <c r="CH53" s="249">
        <f ca="1">SUM(CH51:OFFSET(CH53,-1,0))</f>
        <v>27594154.991159499</v>
      </c>
      <c r="CI53" s="249">
        <f ca="1">SUM(CI51:OFFSET(CI53,-1,0))</f>
        <v>28446096.390985318</v>
      </c>
      <c r="CJ53" s="249">
        <f ca="1">SUM(CJ51:OFFSET(CJ53,-1,0))</f>
        <v>29310166.064569853</v>
      </c>
      <c r="CK53" s="249">
        <f ca="1">SUM(CK51:OFFSET(CK53,-1,0))</f>
        <v>30185757.598225161</v>
      </c>
      <c r="CL53" s="249">
        <f ca="1">SUM(CL51:OFFSET(CL53,-1,0))</f>
        <v>31072294.898947701</v>
      </c>
    </row>
    <row r="54" spans="1:90" x14ac:dyDescent="0.4">
      <c r="B54" s="124" t="s">
        <v>69</v>
      </c>
      <c r="J54" s="28"/>
      <c r="K54" s="21">
        <f ca="1">IFERROR(K53/K19,0)</f>
        <v>0.6548232204115414</v>
      </c>
      <c r="L54" s="21">
        <f ca="1">IFERROR(L53/L19,0)</f>
        <v>0.73021228729753718</v>
      </c>
      <c r="M54" s="21">
        <f ca="1">IFERROR(M53/M19,0)</f>
        <v>0.73799775566255654</v>
      </c>
      <c r="N54" s="21">
        <f ca="1">IFERROR(N53/N19,0)</f>
        <v>0.74014823013713793</v>
      </c>
      <c r="O54" s="21">
        <f ca="1">IFERROR(O53/O19,0)</f>
        <v>0.7410355083389768</v>
      </c>
      <c r="P54" s="21">
        <f ca="1">IFERROR(P53/P19,0)</f>
        <v>0.74148708503429128</v>
      </c>
      <c r="Q54" s="253"/>
      <c r="R54"/>
      <c r="S54" s="21">
        <f ca="1">IFERROR(S53/S19,0)</f>
        <v>0</v>
      </c>
      <c r="T54" s="21">
        <f ca="1">IFERROR(T53/T19,0)</f>
        <v>0</v>
      </c>
      <c r="U54" s="21">
        <f ca="1">IFERROR(U53/U19,0)</f>
        <v>-1.9443253861264114</v>
      </c>
      <c r="V54" s="21">
        <f ca="1">IFERROR(V53/V19,0)</f>
        <v>6.2883344588372303E-2</v>
      </c>
      <c r="W54" s="21">
        <f ca="1">IFERROR(W53/W19,0)</f>
        <v>0.4382638146274796</v>
      </c>
      <c r="X54" s="21">
        <f ca="1">IFERROR(X53/X19,0)</f>
        <v>0.57127498250493958</v>
      </c>
      <c r="Y54" s="21">
        <f ca="1">IFERROR(Y53/Y19,0)</f>
        <v>0.63352664562797623</v>
      </c>
      <c r="Z54" s="21">
        <f ca="1">IFERROR(Z53/Z19,0)</f>
        <v>0.66768928054917609</v>
      </c>
      <c r="AA54" s="21">
        <f ca="1">IFERROR(AA53/AA19,0)</f>
        <v>0.68848740405794029</v>
      </c>
      <c r="AB54" s="21">
        <f ca="1">IFERROR(AB53/AB19,0)</f>
        <v>0.70211113337604236</v>
      </c>
      <c r="AC54" s="21">
        <f ca="1">IFERROR(AC53/AC19,0)</f>
        <v>0.71153516626950819</v>
      </c>
      <c r="AD54" s="21">
        <f ca="1">IFERROR(AD53/AD19,0)</f>
        <v>0.71833493812038551</v>
      </c>
      <c r="AE54" s="21">
        <f ca="1">IFERROR(AE53/AE19,0)</f>
        <v>0.71476188785158679</v>
      </c>
      <c r="AF54" s="21">
        <f ca="1">IFERROR(AF53/AF19,0)</f>
        <v>0.71882136413621112</v>
      </c>
      <c r="AG54" s="21">
        <f ca="1">IFERROR(AG53/AG19,0)</f>
        <v>0.72208110680495197</v>
      </c>
      <c r="AH54" s="21">
        <f ca="1">IFERROR(AH53/AH19,0)</f>
        <v>0.7247765991838564</v>
      </c>
      <c r="AI54" s="21">
        <f ca="1">IFERROR(AI53/AI19,0)</f>
        <v>0.72700510997862089</v>
      </c>
      <c r="AJ54" s="21">
        <f ca="1">IFERROR(AJ53/AJ19,0)</f>
        <v>0.72885471780015676</v>
      </c>
      <c r="AK54" s="21">
        <f ca="1">IFERROR(AK53/AK19,0)</f>
        <v>0.73039857742663183</v>
      </c>
      <c r="AL54" s="21">
        <f ca="1">IFERROR(AL53/AL19,0)</f>
        <v>0.7316957138741349</v>
      </c>
      <c r="AM54" s="21">
        <f ca="1">IFERROR(AM53/AM19,0)</f>
        <v>0.73279311622457</v>
      </c>
      <c r="AN54" s="21">
        <f ca="1">IFERROR(AN53/AN19,0)</f>
        <v>0.73372800933313143</v>
      </c>
      <c r="AO54" s="21">
        <f ca="1">IFERROR(AO53/AO19,0)</f>
        <v>0.73452988353602666</v>
      </c>
      <c r="AP54" s="21">
        <f ca="1">IFERROR(AP53/AP19,0)</f>
        <v>0.73522216988445654</v>
      </c>
      <c r="AQ54" s="21">
        <f ca="1">IFERROR(AQ53/AQ19,0)</f>
        <v>0.73553366862643899</v>
      </c>
      <c r="AR54" s="21">
        <f ca="1">IFERROR(AR53/AR19,0)</f>
        <v>0.73608201591488764</v>
      </c>
      <c r="AS54" s="21">
        <f ca="1">IFERROR(AS53/AS19,0)</f>
        <v>0.73656983834594791</v>
      </c>
      <c r="AT54" s="21">
        <f ca="1">IFERROR(AT53/AT19,0)</f>
        <v>0.73700965359044257</v>
      </c>
      <c r="AU54" s="21">
        <f ca="1">IFERROR(AU53/AU19,0)</f>
        <v>0.73740571555305601</v>
      </c>
      <c r="AV54" s="21">
        <f ca="1">IFERROR(AV53/AV19,0)</f>
        <v>0.73776242644812817</v>
      </c>
      <c r="AW54" s="21">
        <f ca="1">IFERROR(AW53/AW19,0)</f>
        <v>0.73808395907938429</v>
      </c>
      <c r="AX54" s="21">
        <f ca="1">IFERROR(AX53/AX19,0)</f>
        <v>0.73837416149314483</v>
      </c>
      <c r="AY54" s="21">
        <f ca="1">IFERROR(AY53/AY19,0)</f>
        <v>0.73863651919508133</v>
      </c>
      <c r="AZ54" s="21">
        <f ca="1">IFERROR(AZ53/AZ19,0)</f>
        <v>0.73887415196311013</v>
      </c>
      <c r="BA54" s="21">
        <f ca="1">IFERROR(BA53/BA19,0)</f>
        <v>0.73908983027349417</v>
      </c>
      <c r="BB54" s="21">
        <f ca="1">IFERROR(BB53/BB19,0)</f>
        <v>0.73928600182799442</v>
      </c>
      <c r="BC54" s="21">
        <f ca="1">IFERROR(BC53/BC19,0)</f>
        <v>0.73933219878606682</v>
      </c>
      <c r="BD54" s="21">
        <f ca="1">IFERROR(BD53/BD19,0)</f>
        <v>0.73950270168173182</v>
      </c>
      <c r="BE54" s="21">
        <f ca="1">IFERROR(BE53/BE19,0)</f>
        <v>0.73966012536915005</v>
      </c>
      <c r="BF54" s="21">
        <f ca="1">IFERROR(BF53/BF19,0)</f>
        <v>0.73980670453595154</v>
      </c>
      <c r="BG54" s="21">
        <f ca="1">IFERROR(BG53/BG19,0)</f>
        <v>0.7399430324022408</v>
      </c>
      <c r="BH54" s="21">
        <f ca="1">IFERROR(BH53/BH19,0)</f>
        <v>0.74006977393877593</v>
      </c>
      <c r="BI54" s="21">
        <f ca="1">IFERROR(BI53/BI19,0)</f>
        <v>0.74018759731477146</v>
      </c>
      <c r="BJ54" s="21">
        <f ca="1">IFERROR(BJ53/BJ19,0)</f>
        <v>0.74029715585126732</v>
      </c>
      <c r="BK54" s="21">
        <f ca="1">IFERROR(BK53/BK19,0)</f>
        <v>0.74039907631191115</v>
      </c>
      <c r="BL54" s="21">
        <f ca="1">IFERROR(BL53/BL19,0)</f>
        <v>0.74049395180239774</v>
      </c>
      <c r="BM54" s="21">
        <f ca="1">IFERROR(BM53/BM19,0)</f>
        <v>0.74058233796047968</v>
      </c>
      <c r="BN54" s="21">
        <f ca="1">IFERROR(BN53/BN19,0)</f>
        <v>0.74066475144801924</v>
      </c>
      <c r="BO54" s="21">
        <f ca="1">IFERROR(BO53/BO19,0)</f>
        <v>0.74066437494892023</v>
      </c>
      <c r="BP54" s="21">
        <f ca="1">IFERROR(BP53/BP19,0)</f>
        <v>0.74073939760812635</v>
      </c>
      <c r="BQ54" s="21">
        <f ca="1">IFERROR(BQ53/BQ19,0)</f>
        <v>0.74081000959875909</v>
      </c>
      <c r="BR54" s="21">
        <f ca="1">IFERROR(BR53/BR19,0)</f>
        <v>0.74087687852383433</v>
      </c>
      <c r="BS54" s="21">
        <f ca="1">IFERROR(BS53/BS19,0)</f>
        <v>0.74094013979684226</v>
      </c>
      <c r="BT54" s="21">
        <f ca="1">IFERROR(BT53/BT19,0)</f>
        <v>0.74099995726487577</v>
      </c>
      <c r="BU54" s="21">
        <f ca="1">IFERROR(BU53/BU19,0)</f>
        <v>0.74105650211383867</v>
      </c>
      <c r="BV54" s="21">
        <f ca="1">IFERROR(BV53/BV19,0)</f>
        <v>0.74110994809278707</v>
      </c>
      <c r="BW54" s="21">
        <f ca="1">IFERROR(BW53/BW19,0)</f>
        <v>0.74116046796813084</v>
      </c>
      <c r="BX54" s="21">
        <f ca="1">IFERROR(BX53/BX19,0)</f>
        <v>0.74120823095099631</v>
      </c>
      <c r="BY54" s="21">
        <f ca="1">IFERROR(BY53/BY19,0)</f>
        <v>0.74125340088631264</v>
      </c>
      <c r="BZ54" s="21">
        <f ca="1">IFERROR(BZ53/BZ19,0)</f>
        <v>0.74129613503184721</v>
      </c>
      <c r="CA54" s="21">
        <f ca="1">IFERROR(CA53/CA19,0)</f>
        <v>0.74128514436950133</v>
      </c>
      <c r="CB54" s="21">
        <f ca="1">IFERROR(CB53/CB19,0)</f>
        <v>0.74132514243906811</v>
      </c>
      <c r="CC54" s="21">
        <f ca="1">IFERROR(CC53/CC19,0)</f>
        <v>0.7413632343528771</v>
      </c>
      <c r="CD54" s="21">
        <f ca="1">IFERROR(CD53/CD19,0)</f>
        <v>0.74139968555140889</v>
      </c>
      <c r="CE54" s="21">
        <f ca="1">IFERROR(CE53/CE19,0)</f>
        <v>0.74143453604868115</v>
      </c>
      <c r="CF54" s="21">
        <f ca="1">IFERROR(CF53/CF19,0)</f>
        <v>0.741467838920987</v>
      </c>
      <c r="CG54" s="21">
        <f ca="1">IFERROR(CG53/CG19,0)</f>
        <v>0.74149965148669494</v>
      </c>
      <c r="CH54" s="21">
        <f ca="1">IFERROR(CH53/CH19,0)</f>
        <v>0.74153003366799453</v>
      </c>
      <c r="CI54" s="21">
        <f ca="1">IFERROR(CI53/CI19,0)</f>
        <v>0.7415590466911931</v>
      </c>
      <c r="CJ54" s="21">
        <f ca="1">IFERROR(CJ53/CJ19,0)</f>
        <v>0.74158675206808222</v>
      </c>
      <c r="CK54" s="21">
        <f ca="1">IFERROR(CK53/CK19,0)</f>
        <v>0.74161321080879594</v>
      </c>
      <c r="CL54" s="21">
        <f ca="1">IFERROR(CL53/CL19,0)</f>
        <v>0.74163848282392442</v>
      </c>
    </row>
    <row r="56" spans="1:90" x14ac:dyDescent="0.4">
      <c r="A56" t="s">
        <v>218</v>
      </c>
      <c r="B56" s="284" t="s">
        <v>205</v>
      </c>
      <c r="C56" s="283"/>
      <c r="D56" s="283"/>
      <c r="E56" s="283"/>
      <c r="F56" s="283"/>
      <c r="G56" s="283"/>
      <c r="H56" s="283"/>
      <c r="I56" s="283"/>
      <c r="J56" s="287"/>
      <c r="K56" s="287"/>
      <c r="L56" s="287"/>
      <c r="M56" s="287"/>
      <c r="N56" s="287"/>
      <c r="O56" s="287"/>
      <c r="P56" s="290"/>
      <c r="Q56" s="247"/>
      <c r="R56" s="289"/>
      <c r="S56" s="288"/>
      <c r="T56" s="288"/>
      <c r="U56" s="288"/>
      <c r="V56" s="288"/>
      <c r="W56" s="288"/>
      <c r="X56" s="288"/>
      <c r="Y56" s="288"/>
      <c r="Z56" s="288"/>
      <c r="AA56" s="288"/>
      <c r="AB56" s="288"/>
      <c r="AC56" s="288"/>
      <c r="AD56" s="288"/>
      <c r="AE56" s="288"/>
      <c r="AF56" s="288"/>
      <c r="AG56" s="288"/>
      <c r="AH56" s="288"/>
      <c r="AI56" s="288"/>
      <c r="AJ56" s="288"/>
      <c r="AK56" s="288"/>
      <c r="AL56" s="288"/>
      <c r="AM56" s="288"/>
      <c r="AN56" s="288"/>
      <c r="AO56" s="288"/>
      <c r="AP56" s="288"/>
      <c r="AQ56" s="288"/>
      <c r="AR56" s="288"/>
      <c r="AS56" s="288"/>
      <c r="AT56" s="288"/>
      <c r="AU56" s="288"/>
      <c r="AV56" s="288"/>
      <c r="AW56" s="288"/>
      <c r="AX56" s="288"/>
      <c r="AY56" s="288"/>
      <c r="AZ56" s="288"/>
      <c r="BA56" s="288"/>
      <c r="BB56" s="288"/>
      <c r="BC56" s="288"/>
      <c r="BD56" s="288"/>
      <c r="BE56" s="288"/>
      <c r="BF56" s="288"/>
      <c r="BG56" s="288"/>
      <c r="BH56" s="288"/>
      <c r="BI56" s="288"/>
      <c r="BJ56" s="288"/>
      <c r="BK56" s="288"/>
      <c r="BL56" s="288"/>
      <c r="BM56" s="288"/>
      <c r="BN56" s="288"/>
      <c r="BO56" s="288"/>
      <c r="BP56" s="288"/>
      <c r="BQ56" s="288"/>
      <c r="BR56" s="288"/>
      <c r="BS56" s="288"/>
      <c r="BT56" s="288"/>
      <c r="BU56" s="288"/>
      <c r="BV56" s="288"/>
      <c r="BW56" s="288"/>
      <c r="BX56" s="288"/>
      <c r="BY56" s="288"/>
      <c r="BZ56" s="288"/>
      <c r="CA56" s="288"/>
      <c r="CB56" s="288"/>
      <c r="CC56" s="288"/>
      <c r="CD56" s="288"/>
      <c r="CE56" s="288"/>
      <c r="CF56" s="288"/>
      <c r="CG56" s="288"/>
      <c r="CH56" s="288"/>
      <c r="CI56" s="288"/>
      <c r="CJ56" s="288"/>
      <c r="CK56" s="288"/>
      <c r="CL56" s="291"/>
    </row>
    <row r="57" spans="1:90" x14ac:dyDescent="0.4">
      <c r="B57" s="12" t="s">
        <v>600</v>
      </c>
      <c r="J57" s="61"/>
      <c r="K57" s="61"/>
      <c r="L57" s="61"/>
      <c r="M57" s="61"/>
      <c r="N57" s="61"/>
      <c r="O57" s="61"/>
      <c r="P57" s="61"/>
      <c r="Q57" s="61"/>
      <c r="R57" s="18"/>
    </row>
    <row r="58" spans="1:90" x14ac:dyDescent="0.4">
      <c r="B58" s="479" t="s">
        <v>601</v>
      </c>
      <c r="C58" s="8"/>
      <c r="J58" s="257"/>
      <c r="K58" s="53">
        <f ca="1">SUMIF($4:$4,K$2,58:58)</f>
        <v>172092457.30756056</v>
      </c>
      <c r="L58" s="53">
        <f ca="1">SUMIF($4:$4,L$2,58:58)</f>
        <v>191328390.83037916</v>
      </c>
      <c r="M58" s="53">
        <f ca="1">SUMIF($4:$4,M$2,58:58)</f>
        <v>248851777.81029126</v>
      </c>
      <c r="N58" s="53">
        <f ca="1">SUMIF($4:$4,N$2,58:58)</f>
        <v>366576848.85351264</v>
      </c>
      <c r="O58" s="53">
        <f ca="1">SUMIF($4:$4,O$2,58:58)</f>
        <v>566672368.52979255</v>
      </c>
      <c r="P58" s="53">
        <f ca="1">SUMIF($4:$4,P$2,58:58)</f>
        <v>871466085.384516</v>
      </c>
      <c r="Q58" s="257"/>
      <c r="R58" s="23">
        <v>0</v>
      </c>
      <c r="S58" s="53">
        <f ca="1">R58+S105</f>
        <v>170000000</v>
      </c>
      <c r="T58" s="53">
        <f ca="1">S58+T105</f>
        <v>169961137.46666667</v>
      </c>
      <c r="U58" s="53">
        <f ca="1">T58+U105</f>
        <v>169933369.93333334</v>
      </c>
      <c r="V58" s="53">
        <f ca="1">U58+V105</f>
        <v>169932479.36666667</v>
      </c>
      <c r="W58" s="53">
        <f ca="1">V58+W105</f>
        <v>169972915.77916667</v>
      </c>
      <c r="X58" s="53">
        <f ca="1">W58+X105</f>
        <v>170054510.33665365</v>
      </c>
      <c r="Y58" s="53">
        <f ca="1">X58+Y105</f>
        <v>170180781.23148763</v>
      </c>
      <c r="Z58" s="53">
        <f ca="1">Y58+Z105</f>
        <v>170376587.91970491</v>
      </c>
      <c r="AA58" s="53">
        <f ca="1">Z58+AA105</f>
        <v>170654247.36163634</v>
      </c>
      <c r="AB58" s="53">
        <f ca="1">AA58+AB105</f>
        <v>171025460.6695962</v>
      </c>
      <c r="AC58" s="53">
        <f ca="1">AB58+AC105</f>
        <v>171501343.90028304</v>
      </c>
      <c r="AD58" s="53">
        <f ca="1">AC58+AD105</f>
        <v>172092457.30756056</v>
      </c>
      <c r="AE58" s="53">
        <f ca="1">AD58+AE105</f>
        <v>172791108.69241881</v>
      </c>
      <c r="AF58" s="53">
        <f ca="1">AE58+AF105</f>
        <v>173573354.96878859</v>
      </c>
      <c r="AG58" s="53">
        <f ca="1">AF58+AG105</f>
        <v>174508043.48690239</v>
      </c>
      <c r="AH58" s="53">
        <f ca="1">AG58+AH105</f>
        <v>175605892.48248547</v>
      </c>
      <c r="AI58" s="53">
        <f ca="1">AH58+AI105</f>
        <v>176862939.08416441</v>
      </c>
      <c r="AJ58" s="53">
        <f ca="1">AI58+AJ105</f>
        <v>178294677.13038442</v>
      </c>
      <c r="AK58" s="53">
        <f ca="1">AJ58+AK105</f>
        <v>179915825.7676684</v>
      </c>
      <c r="AL58" s="53">
        <f ca="1">AK58+AL105</f>
        <v>181740368.18521318</v>
      </c>
      <c r="AM58" s="53">
        <f ca="1">AL58+AM105</f>
        <v>183781588.41275573</v>
      </c>
      <c r="AN58" s="53">
        <f ca="1">AM58+AN105</f>
        <v>186052106.27854615</v>
      </c>
      <c r="AO58" s="53">
        <f ca="1">AN58+AO105</f>
        <v>188563910.61942205</v>
      </c>
      <c r="AP58" s="53">
        <f ca="1">AO58+AP105</f>
        <v>191328390.83037916</v>
      </c>
      <c r="AQ58" s="53">
        <f ca="1">AP58+AQ105</f>
        <v>194356806.90741342</v>
      </c>
      <c r="AR58" s="53">
        <f ca="1">AQ58+AR105</f>
        <v>197657237.42575845</v>
      </c>
      <c r="AS58" s="53">
        <f ca="1">AR58+AS105</f>
        <v>201259270.61501125</v>
      </c>
      <c r="AT58" s="53">
        <f ca="1">AS58+AT105</f>
        <v>205173984.59568888</v>
      </c>
      <c r="AU58" s="53">
        <f ca="1">AT58+AU105</f>
        <v>209397758.38697013</v>
      </c>
      <c r="AV58" s="53">
        <f ca="1">AU58+AV105</f>
        <v>213946410.62332484</v>
      </c>
      <c r="AW58" s="53">
        <f ca="1">AV58+AW105</f>
        <v>218834969.00749931</v>
      </c>
      <c r="AX58" s="53">
        <f ca="1">AW58+AX105</f>
        <v>224077709.85710254</v>
      </c>
      <c r="AY58" s="53">
        <f ca="1">AX58+AY105</f>
        <v>229688195.67386311</v>
      </c>
      <c r="AZ58" s="53">
        <f ca="1">AY58+AZ105</f>
        <v>235679310.83442315</v>
      </c>
      <c r="BA58" s="53">
        <f ca="1">AZ58+BA105</f>
        <v>242063295.4965927</v>
      </c>
      <c r="BB58" s="53">
        <f ca="1">BA58+BB105</f>
        <v>248851777.81029126</v>
      </c>
      <c r="BC58" s="53">
        <f ca="1">BB58+BC105</f>
        <v>256056266.5922299</v>
      </c>
      <c r="BD58" s="53">
        <f ca="1">BC58+BD105</f>
        <v>263684945.87627348</v>
      </c>
      <c r="BE58" s="53">
        <f ca="1">BD58+BE105</f>
        <v>271767696.60867178</v>
      </c>
      <c r="BF58" s="53">
        <f ca="1">BE58+BF105</f>
        <v>280315791.37731951</v>
      </c>
      <c r="BG58" s="53">
        <f ca="1">BF58+BG105</f>
        <v>289325793.94540423</v>
      </c>
      <c r="BH58" s="53">
        <f ca="1">BG58+BH105</f>
        <v>298813698.45420408</v>
      </c>
      <c r="BI58" s="53">
        <f ca="1">BH58+BI105</f>
        <v>308794699.33793336</v>
      </c>
      <c r="BJ58" s="53">
        <f ca="1">BI58+BJ105</f>
        <v>319283231.3090955</v>
      </c>
      <c r="BK58" s="53">
        <f ca="1">BJ58+BK105</f>
        <v>330293007.34456891</v>
      </c>
      <c r="BL58" s="53">
        <f ca="1">BK58+BL105</f>
        <v>341837054.77238804</v>
      </c>
      <c r="BM58" s="53">
        <f ca="1">BL58+BM105</f>
        <v>353927749.55418557</v>
      </c>
      <c r="BN58" s="53">
        <f ca="1">BM58+BN105</f>
        <v>366576848.85351264</v>
      </c>
      <c r="BO58" s="53">
        <f ca="1">BN58+BO105</f>
        <v>379796007.15374458</v>
      </c>
      <c r="BP58" s="53">
        <f ca="1">BO58+BP105</f>
        <v>393593409.4049769</v>
      </c>
      <c r="BQ58" s="53">
        <f ca="1">BP58+BQ105</f>
        <v>407999139.58137918</v>
      </c>
      <c r="BR58" s="53">
        <f ca="1">BQ58+BR105</f>
        <v>423024575.35325545</v>
      </c>
      <c r="BS58" s="53">
        <f ca="1">BR58+BS105</f>
        <v>438666380.31208199</v>
      </c>
      <c r="BT58" s="53">
        <f ca="1">BS58+BT105</f>
        <v>454940643.43601131</v>
      </c>
      <c r="BU58" s="53">
        <f ca="1">BT58+BU105</f>
        <v>471862649.25428826</v>
      </c>
      <c r="BV58" s="53">
        <f ca="1">BU58+BV105</f>
        <v>489446918.06969547</v>
      </c>
      <c r="BW58" s="53">
        <f ca="1">BV58+BW105</f>
        <v>507707244.1698764</v>
      </c>
      <c r="BX58" s="53">
        <f ca="1">BW58+BX105</f>
        <v>526656732.12809235</v>
      </c>
      <c r="BY58" s="53">
        <f ca="1">BX58+BY105</f>
        <v>546307831.28894162</v>
      </c>
      <c r="BZ58" s="53">
        <f ca="1">BY58+BZ105</f>
        <v>566672368.52979255</v>
      </c>
      <c r="CA58" s="53">
        <f ca="1">BZ58+CA105</f>
        <v>587762088.82104695</v>
      </c>
      <c r="CB58" s="53">
        <f ca="1">CA58+CB105</f>
        <v>609585118.73501992</v>
      </c>
      <c r="CC58" s="53">
        <f ca="1">CB58+CC105</f>
        <v>632171699.05236554</v>
      </c>
      <c r="CD58" s="53">
        <f ca="1">CC58+CD105</f>
        <v>655533264.22572768</v>
      </c>
      <c r="CE58" s="53">
        <f ca="1">CD58+CE105</f>
        <v>679666531.78980553</v>
      </c>
      <c r="CF58" s="53">
        <f ca="1">CE58+CF105</f>
        <v>704587641.9688133</v>
      </c>
      <c r="CG58" s="53">
        <f ca="1">CF58+CG105</f>
        <v>730311927.9757545</v>
      </c>
      <c r="CH58" s="53">
        <f ca="1">CG58+CH105</f>
        <v>756853956.36298239</v>
      </c>
      <c r="CI58" s="53">
        <f ca="1">CH58+CI105</f>
        <v>784227565.35523272</v>
      </c>
      <c r="CJ58" s="53">
        <f ca="1">CI58+CJ105</f>
        <v>812445901.26600432</v>
      </c>
      <c r="CK58" s="53">
        <f ca="1">CJ58+CK105</f>
        <v>841521453.09312117</v>
      </c>
      <c r="CL58" s="53">
        <f ca="1">CK58+CL105</f>
        <v>871466085.384516</v>
      </c>
    </row>
    <row r="59" spans="1:90" s="471" customFormat="1" x14ac:dyDescent="0.4">
      <c r="B59" s="475" t="str">
        <f>IF('Revenue and DC'!B61="","",'Revenue and DC'!B61)</f>
        <v>Accounts receivable - Performance</v>
      </c>
      <c r="C59" s="471" t="str">
        <f>IF('Revenue and DC'!C61="","",'Revenue and DC'!C61)</f>
        <v>BS: current assets</v>
      </c>
      <c r="D59" s="471" t="str">
        <f>IF('Revenue and DC'!D61="","",'Revenue and DC'!D61)</f>
        <v>WCAR-SS</v>
      </c>
      <c r="E59" s="471" t="str">
        <f>IF('Revenue and DC'!E61="","",'Revenue and DC'!E61)</f>
        <v/>
      </c>
      <c r="F59" s="471" t="str">
        <f>IF('Revenue and DC'!F61="","",'Revenue and DC'!F61)</f>
        <v/>
      </c>
      <c r="G59" s="471">
        <f>IF('Revenue and DC'!G61="","",'Revenue and DC'!G61)</f>
        <v>0</v>
      </c>
      <c r="H59" s="471" t="str">
        <f>IF('Revenue and DC'!H61="","",'Revenue and DC'!H61)</f>
        <v/>
      </c>
      <c r="I59" s="477" t="str">
        <f>IF('Revenue and DC'!I61="","",'Revenue and DC'!I61)</f>
        <v/>
      </c>
      <c r="J59" s="477" t="str">
        <f>IF('Revenue and DC'!J61="","",'Revenue and DC'!J61)</f>
        <v/>
      </c>
      <c r="K59" s="476">
        <f ca="1">IF('Revenue and DC'!K61="","",'Revenue and DC'!K61)</f>
        <v>835012.15205622429</v>
      </c>
      <c r="L59" s="476">
        <f ca="1">IF('Revenue and DC'!L61="","",'Revenue and DC'!L61)</f>
        <v>3986863.2182517182</v>
      </c>
      <c r="M59" s="476">
        <f ca="1">IF('Revenue and DC'!M61="","",'Revenue and DC'!M61)</f>
        <v>9572092.804903293</v>
      </c>
      <c r="N59" s="476">
        <f ca="1">IF('Revenue and DC'!N61="","",'Revenue and DC'!N61)</f>
        <v>17633733.080661409</v>
      </c>
      <c r="O59" s="476">
        <f ca="1">IF('Revenue and DC'!O61="","",'Revenue and DC'!O61)</f>
        <v>28195036.91195035</v>
      </c>
      <c r="P59" s="476">
        <f ca="1">IF('Revenue and DC'!P61="","",'Revenue and DC'!P61)</f>
        <v>41268569.219709538</v>
      </c>
      <c r="Q59" s="471" t="str">
        <f>IF('Revenue and DC'!Q61="","",'Revenue and DC'!Q61)</f>
        <v/>
      </c>
      <c r="R59" s="476" t="str">
        <f>IF('Revenue and DC'!R61="","",'Revenue and DC'!R61)</f>
        <v/>
      </c>
      <c r="S59" s="476">
        <f ca="1">IF('Revenue and DC'!S61="","",'Revenue and DC'!S61)</f>
        <v>0</v>
      </c>
      <c r="T59" s="476">
        <f ca="1">IF('Revenue and DC'!T61="","",'Revenue and DC'!T61)</f>
        <v>0</v>
      </c>
      <c r="U59" s="476">
        <f ca="1">IF('Revenue and DC'!U61="","",'Revenue and DC'!U61)</f>
        <v>5264.5833333333321</v>
      </c>
      <c r="V59" s="476">
        <f ca="1">IF('Revenue and DC'!V61="","",'Revenue and DC'!V61)</f>
        <v>26059.687499999993</v>
      </c>
      <c r="W59" s="476">
        <f ca="1">IF('Revenue and DC'!W61="","",'Revenue and DC'!W61)</f>
        <v>66873.369791666642</v>
      </c>
      <c r="X59" s="476">
        <f ca="1">IF('Revenue and DC'!X61="","",'Revenue and DC'!X61)</f>
        <v>126704.7013020833</v>
      </c>
      <c r="Y59" s="476">
        <f ca="1">IF('Revenue and DC'!Y61="","",'Revenue and DC'!Y61)</f>
        <v>204602.79957031246</v>
      </c>
      <c r="Z59" s="476">
        <f ca="1">IF('Revenue and DC'!Z61="","",'Revenue and DC'!Z61)</f>
        <v>299664.32625846344</v>
      </c>
      <c r="AA59" s="476">
        <f ca="1">IF('Revenue and DC'!AA61="","",'Revenue and DC'!AA61)</f>
        <v>411031.1099455402</v>
      </c>
      <c r="AB59" s="476">
        <f ca="1">IF('Revenue and DC'!AB61="","",'Revenue and DC'!AB61)</f>
        <v>537887.88778159651</v>
      </c>
      <c r="AC59" s="476">
        <f ca="1">IF('Revenue and DC'!AC61="","",'Revenue and DC'!AC61)</f>
        <v>679460.16005918337</v>
      </c>
      <c r="AD59" s="476">
        <f ca="1">IF('Revenue and DC'!AD61="","",'Revenue and DC'!AD61)</f>
        <v>835012.15205622429</v>
      </c>
      <c r="AE59" s="476">
        <f ca="1">IF('Revenue and DC'!AE61="","",'Revenue and DC'!AE61)</f>
        <v>1003844.8777867464</v>
      </c>
      <c r="AF59" s="476">
        <f ca="1">IF('Revenue and DC'!AF61="","",'Revenue and DC'!AF61)</f>
        <v>1185294.3005640756</v>
      </c>
      <c r="AG59" s="476">
        <f ca="1">IF('Revenue and DC'!AG61="","",'Revenue and DC'!AG61)</f>
        <v>1381361.8772025383</v>
      </c>
      <c r="AH59" s="476">
        <f ca="1">IF('Revenue and DC'!AH61="","",'Revenue and DC'!AH61)</f>
        <v>1596581.2833424117</v>
      </c>
      <c r="AI59" s="476">
        <f ca="1">IF('Revenue and DC'!AI61="","",'Revenue and DC'!AI61)</f>
        <v>1832627.2191752908</v>
      </c>
      <c r="AJ59" s="476">
        <f ca="1">IF('Revenue and DC'!AJ61="","",'Revenue and DC'!AJ61)</f>
        <v>2088458.358216526</v>
      </c>
      <c r="AK59" s="476">
        <f ca="1">IF('Revenue and DC'!AK61="","",'Revenue and DC'!AK61)</f>
        <v>2363085.4403056996</v>
      </c>
      <c r="AL59" s="476">
        <f ca="1">IF('Revenue and DC'!AL61="","",'Revenue and DC'!AL61)</f>
        <v>2655568.6682904144</v>
      </c>
      <c r="AM59" s="476">
        <f ca="1">IF('Revenue and DC'!AM61="","",'Revenue and DC'!AM61)</f>
        <v>2965015.2348758937</v>
      </c>
      <c r="AN59" s="476">
        <f ca="1">IF('Revenue and DC'!AN61="","",'Revenue and DC'!AN61)</f>
        <v>3290576.973132099</v>
      </c>
      <c r="AO59" s="476">
        <f ca="1">IF('Revenue and DC'!AO61="","",'Revenue and DC'!AO61)</f>
        <v>3631448.1244754931</v>
      </c>
      <c r="AP59" s="476">
        <f ca="1">IF('Revenue and DC'!AP61="","",'Revenue and DC'!AP61)</f>
        <v>3986863.2182517182</v>
      </c>
      <c r="AQ59" s="476">
        <f ca="1">IF('Revenue and DC'!AQ61="","",'Revenue and DC'!AQ61)</f>
        <v>4356095.0573391328</v>
      </c>
      <c r="AR59" s="476">
        <f ca="1">IF('Revenue and DC'!AR61="","",'Revenue and DC'!AR61)</f>
        <v>4738452.8044721754</v>
      </c>
      <c r="AS59" s="476">
        <f ca="1">IF('Revenue and DC'!AS61="","",'Revenue and DC'!AS61)</f>
        <v>5135912.4559152331</v>
      </c>
      <c r="AT59" s="476">
        <f ca="1">IF('Revenue and DC'!AT61="","",'Revenue and DC'!AT61)</f>
        <v>5552983.4997861376</v>
      </c>
      <c r="AU59" s="476">
        <f ca="1">IF('Revenue and DC'!AU61="","",'Revenue and DC'!AU61)</f>
        <v>5991317.6581301643</v>
      </c>
      <c r="AV59" s="476">
        <f ca="1">IF('Revenue and DC'!AV61="","",'Revenue and DC'!AV61)</f>
        <v>6449851.7752236556</v>
      </c>
      <c r="AW59" s="476">
        <f ca="1">IF('Revenue and DC'!AW61="","",'Revenue and DC'!AW61)</f>
        <v>6927575.8531291392</v>
      </c>
      <c r="AX59" s="476">
        <f ca="1">IF('Revenue and DC'!AX61="","",'Revenue and DC'!AX61)</f>
        <v>7423530.3938060161</v>
      </c>
      <c r="AY59" s="476">
        <f ca="1">IF('Revenue and DC'!AY61="","",'Revenue and DC'!AY61)</f>
        <v>7936803.8741157148</v>
      </c>
      <c r="AZ59" s="476">
        <f ca="1">IF('Revenue and DC'!AZ61="","",'Revenue and DC'!AZ61)</f>
        <v>8466530.3470765948</v>
      </c>
      <c r="BA59" s="476">
        <f ca="1">IF('Revenue and DC'!BA61="","",'Revenue and DC'!BA61)</f>
        <v>9011887.1630560979</v>
      </c>
      <c r="BB59" s="476">
        <f ca="1">IF('Revenue and DC'!BB61="","",'Revenue and DC'!BB61)</f>
        <v>9572092.804903293</v>
      </c>
      <c r="BC59" s="476">
        <f ca="1">IF('Revenue and DC'!BC61="","",'Revenue and DC'!BC61)</f>
        <v>10146404.831324795</v>
      </c>
      <c r="BD59" s="476">
        <f ca="1">IF('Revenue and DC'!BD61="","",'Revenue and DC'!BD61)</f>
        <v>10734117.923091888</v>
      </c>
      <c r="BE59" s="476">
        <f ca="1">IF('Revenue and DC'!BE61="","",'Revenue and DC'!BE61)</f>
        <v>11337194.318603959</v>
      </c>
      <c r="BF59" s="476">
        <f ca="1">IF('Revenue and DC'!BF61="","",'Revenue and DC'!BF61)</f>
        <v>11960130.436007094</v>
      </c>
      <c r="BG59" s="476">
        <f ca="1">IF('Revenue and DC'!BG61="","",'Revenue and DC'!BG61)</f>
        <v>12604565.580873406</v>
      </c>
      <c r="BH59" s="476">
        <f ca="1">IF('Revenue and DC'!BH61="","",'Revenue and DC'!BH61)</f>
        <v>13269424.801829737</v>
      </c>
      <c r="BI59" s="476">
        <f ca="1">IF('Revenue and DC'!BI61="","",'Revenue and DC'!BI61)</f>
        <v>13953686.895071583</v>
      </c>
      <c r="BJ59" s="476">
        <f ca="1">IF('Revenue and DC'!BJ61="","",'Revenue and DC'!BJ61)</f>
        <v>14656381.716984669</v>
      </c>
      <c r="BK59" s="476">
        <f ca="1">IF('Revenue and DC'!BK61="","",'Revenue and DC'!BK61)</f>
        <v>15376587.631135436</v>
      </c>
      <c r="BL59" s="476">
        <f ca="1">IF('Revenue and DC'!BL61="","",'Revenue and DC'!BL61)</f>
        <v>16113429.082911998</v>
      </c>
      <c r="BM59" s="476">
        <f ca="1">IF('Revenue and DC'!BM61="","",'Revenue and DC'!BM61)</f>
        <v>16866074.295433063</v>
      </c>
      <c r="BN59" s="476">
        <f ca="1">IF('Revenue and DC'!BN61="","",'Revenue and DC'!BN61)</f>
        <v>17633733.080661409</v>
      </c>
      <c r="BO59" s="476">
        <f ca="1">IF('Revenue and DC'!BO61="","",'Revenue and DC'!BO61)</f>
        <v>18415654.759961672</v>
      </c>
      <c r="BP59" s="476">
        <f ca="1">IF('Revenue and DC'!BP61="","",'Revenue and DC'!BP61)</f>
        <v>19211126.188630253</v>
      </c>
      <c r="BQ59" s="476">
        <f ca="1">IF('Revenue and DC'!BQ61="","",'Revenue and DC'!BQ61)</f>
        <v>20022102.170865409</v>
      </c>
      <c r="BR59" s="476">
        <f ca="1">IF('Revenue and DC'!BR61="","",'Revenue and DC'!BR61)</f>
        <v>20853072.06232214</v>
      </c>
      <c r="BS59" s="476">
        <f ca="1">IF('Revenue and DC'!BS61="","",'Revenue and DC'!BS61)</f>
        <v>21705668.459206033</v>
      </c>
      <c r="BT59" s="476">
        <f ca="1">IF('Revenue and DC'!BT61="","",'Revenue and DC'!BT61)</f>
        <v>22578810.036245733</v>
      </c>
      <c r="BU59" s="476">
        <f ca="1">IF('Revenue and DC'!BU61="","",'Revenue and DC'!BU61)</f>
        <v>23471469.534433447</v>
      </c>
      <c r="BV59" s="476">
        <f ca="1">IF('Revenue and DC'!BV61="","",'Revenue and DC'!BV61)</f>
        <v>24382671.057711773</v>
      </c>
      <c r="BW59" s="476">
        <f ca="1">IF('Revenue and DC'!BW61="","",'Revenue and DC'!BW61)</f>
        <v>25311487.504826184</v>
      </c>
      <c r="BX59" s="476">
        <f ca="1">IF('Revenue and DC'!BX61="","",'Revenue and DC'!BX61)</f>
        <v>26257038.129584871</v>
      </c>
      <c r="BY59" s="476">
        <f ca="1">IF('Revenue and DC'!BY61="","",'Revenue and DC'!BY61)</f>
        <v>27218486.223105632</v>
      </c>
      <c r="BZ59" s="476">
        <f ca="1">IF('Revenue and DC'!BZ61="","",'Revenue and DC'!BZ61)</f>
        <v>28195036.91195035</v>
      </c>
      <c r="CA59" s="476">
        <f ca="1">IF('Revenue and DC'!CA61="","",'Revenue and DC'!CA61)</f>
        <v>29185935.066352829</v>
      </c>
      <c r="CB59" s="476">
        <f ca="1">IF('Revenue and DC'!CB61="","",'Revenue and DC'!CB61)</f>
        <v>30190463.313035183</v>
      </c>
      <c r="CC59" s="476">
        <f ca="1">IF('Revenue and DC'!CC61="","",'Revenue and DC'!CC61)</f>
        <v>31210572.439050093</v>
      </c>
      <c r="CD59" s="476">
        <f ca="1">IF('Revenue and DC'!CD61="","",'Revenue and DC'!CD61)</f>
        <v>32250747.983764257</v>
      </c>
      <c r="CE59" s="476">
        <f ca="1">IF('Revenue and DC'!CE61="","",'Revenue and DC'!CE61)</f>
        <v>33312618.917909376</v>
      </c>
      <c r="CF59" s="476">
        <f ca="1">IF('Revenue and DC'!CF61="","",'Revenue and DC'!CF61)</f>
        <v>34395100.472013906</v>
      </c>
      <c r="CG59" s="476">
        <f ca="1">IF('Revenue and DC'!CG61="","",'Revenue and DC'!CG61)</f>
        <v>35497162.11507988</v>
      </c>
      <c r="CH59" s="476">
        <f ca="1">IF('Revenue and DC'!CH61="","",'Revenue and DC'!CH61)</f>
        <v>36617824.84265922</v>
      </c>
      <c r="CI59" s="476">
        <f ca="1">IF('Revenue and DC'!CI61="","",'Revenue and DC'!CI61)</f>
        <v>37756158.600526258</v>
      </c>
      <c r="CJ59" s="476">
        <f ca="1">IF('Revenue and DC'!CJ61="","",'Revenue and DC'!CJ61)</f>
        <v>38911279.837166607</v>
      </c>
      <c r="CK59" s="476">
        <f ca="1">IF('Revenue and DC'!CK61="","",'Revenue and DC'!CK61)</f>
        <v>40082349.178641617</v>
      </c>
      <c r="CL59" s="476">
        <f ca="1">IF('Revenue and DC'!CL61="","",'Revenue and DC'!CL61)</f>
        <v>41268569.219709538</v>
      </c>
    </row>
    <row r="60" spans="1:90" s="471" customFormat="1" x14ac:dyDescent="0.4">
      <c r="B60" s="475" t="str">
        <f>IF('Revenue and DC'!B79="","",'Revenue and DC'!B79)</f>
        <v>Deferred Tax Asset</v>
      </c>
      <c r="C60" s="471" t="str">
        <f>IF('Revenue and DC'!C79="","",'Revenue and DC'!C79)</f>
        <v>BS: current assets</v>
      </c>
      <c r="D60" s="471" t="str">
        <f>IF('Revenue and DC'!D79="","",'Revenue and DC'!D79)</f>
        <v>TAXDTA-IS</v>
      </c>
      <c r="E60" s="471" t="str">
        <f>IF('Revenue and DC'!E79="","",'Revenue and DC'!E79)</f>
        <v/>
      </c>
      <c r="F60" s="471" t="str">
        <f>IF('Revenue and DC'!F79="","",'Revenue and DC'!F79)</f>
        <v/>
      </c>
      <c r="G60" s="471">
        <f>IF('Revenue and DC'!G79="","",'Revenue and DC'!G79)</f>
        <v>0</v>
      </c>
      <c r="H60" s="471" t="str">
        <f>IF('Revenue and DC'!H79="","",'Revenue and DC'!H79)</f>
        <v/>
      </c>
      <c r="I60" s="477" t="str">
        <f>IF('Revenue and DC'!I79="","",'Revenue and DC'!I79)</f>
        <v/>
      </c>
      <c r="J60" s="477" t="str">
        <f>IF('Revenue and DC'!J79="","",'Revenue and DC'!J79)</f>
        <v/>
      </c>
      <c r="K60" s="476">
        <f ca="1">IF('Revenue and DC'!K79="","",'Revenue and DC'!K79)</f>
        <v>0</v>
      </c>
      <c r="L60" s="476">
        <f ca="1">IF('Revenue and DC'!L79="","",'Revenue and DC'!L79)</f>
        <v>0</v>
      </c>
      <c r="M60" s="476">
        <f ca="1">IF('Revenue and DC'!M79="","",'Revenue and DC'!M79)</f>
        <v>0</v>
      </c>
      <c r="N60" s="476">
        <f ca="1">IF('Revenue and DC'!N79="","",'Revenue and DC'!N79)</f>
        <v>0</v>
      </c>
      <c r="O60" s="476">
        <f ca="1">IF('Revenue and DC'!O79="","",'Revenue and DC'!O79)</f>
        <v>0</v>
      </c>
      <c r="P60" s="476">
        <f ca="1">IF('Revenue and DC'!P79="","",'Revenue and DC'!P79)</f>
        <v>0</v>
      </c>
      <c r="Q60" s="471" t="str">
        <f>IF('Revenue and DC'!Q79="","",'Revenue and DC'!Q79)</f>
        <v/>
      </c>
      <c r="R60" s="471" t="str">
        <f>IF('Revenue and DC'!R79="","",'Revenue and DC'!R79)</f>
        <v/>
      </c>
      <c r="S60" s="476">
        <f ca="1">IF('Revenue and DC'!S79="","",'Revenue and DC'!S79)</f>
        <v>9715.6333333333332</v>
      </c>
      <c r="T60" s="476">
        <f ca="1">IF('Revenue and DC'!T79="","",'Revenue and DC'!T79)</f>
        <v>19431.266666666666</v>
      </c>
      <c r="U60" s="476">
        <f ca="1">IF('Revenue and DC'!U79="","",'Revenue and DC'!U79)</f>
        <v>26442.45</v>
      </c>
      <c r="V60" s="476">
        <f ca="1">IF('Revenue and DC'!V79="","",'Revenue and DC'!V79)</f>
        <v>25553.294791666671</v>
      </c>
      <c r="W60" s="476">
        <f ca="1">IF('Revenue and DC'!W79="","",'Revenue and DC'!W79)</f>
        <v>11894.234635416678</v>
      </c>
      <c r="X60" s="476">
        <f ca="1">IF('Revenue and DC'!X79="","",'Revenue and DC'!X79)</f>
        <v>0</v>
      </c>
      <c r="Y60" s="476">
        <f ca="1">IF('Revenue and DC'!Y79="","",'Revenue and DC'!Y79)</f>
        <v>0</v>
      </c>
      <c r="Z60" s="476">
        <f ca="1">IF('Revenue and DC'!Z79="","",'Revenue and DC'!Z79)</f>
        <v>0</v>
      </c>
      <c r="AA60" s="476">
        <f ca="1">IF('Revenue and DC'!AA79="","",'Revenue and DC'!AA79)</f>
        <v>0</v>
      </c>
      <c r="AB60" s="476">
        <f ca="1">IF('Revenue and DC'!AB79="","",'Revenue and DC'!AB79)</f>
        <v>0</v>
      </c>
      <c r="AC60" s="476">
        <f ca="1">IF('Revenue and DC'!AC79="","",'Revenue and DC'!AC79)</f>
        <v>0</v>
      </c>
      <c r="AD60" s="476">
        <f ca="1">IF('Revenue and DC'!AD79="","",'Revenue and DC'!AD79)</f>
        <v>0</v>
      </c>
      <c r="AE60" s="476">
        <f ca="1">IF('Revenue and DC'!AE79="","",'Revenue and DC'!AE79)</f>
        <v>0</v>
      </c>
      <c r="AF60" s="476">
        <f ca="1">IF('Revenue and DC'!AF79="","",'Revenue and DC'!AF79)</f>
        <v>0</v>
      </c>
      <c r="AG60" s="476">
        <f ca="1">IF('Revenue and DC'!AG79="","",'Revenue and DC'!AG79)</f>
        <v>0</v>
      </c>
      <c r="AH60" s="476">
        <f ca="1">IF('Revenue and DC'!AH79="","",'Revenue and DC'!AH79)</f>
        <v>0</v>
      </c>
      <c r="AI60" s="476">
        <f ca="1">IF('Revenue and DC'!AI79="","",'Revenue and DC'!AI79)</f>
        <v>0</v>
      </c>
      <c r="AJ60" s="476">
        <f ca="1">IF('Revenue and DC'!AJ79="","",'Revenue and DC'!AJ79)</f>
        <v>0</v>
      </c>
      <c r="AK60" s="476">
        <f ca="1">IF('Revenue and DC'!AK79="","",'Revenue and DC'!AK79)</f>
        <v>0</v>
      </c>
      <c r="AL60" s="476">
        <f ca="1">IF('Revenue and DC'!AL79="","",'Revenue and DC'!AL79)</f>
        <v>0</v>
      </c>
      <c r="AM60" s="476">
        <f ca="1">IF('Revenue and DC'!AM79="","",'Revenue and DC'!AM79)</f>
        <v>0</v>
      </c>
      <c r="AN60" s="476">
        <f ca="1">IF('Revenue and DC'!AN79="","",'Revenue and DC'!AN79)</f>
        <v>0</v>
      </c>
      <c r="AO60" s="476">
        <f ca="1">IF('Revenue and DC'!AO79="","",'Revenue and DC'!AO79)</f>
        <v>0</v>
      </c>
      <c r="AP60" s="476">
        <f ca="1">IF('Revenue and DC'!AP79="","",'Revenue and DC'!AP79)</f>
        <v>0</v>
      </c>
      <c r="AQ60" s="476">
        <f ca="1">IF('Revenue and DC'!AQ79="","",'Revenue and DC'!AQ79)</f>
        <v>0</v>
      </c>
      <c r="AR60" s="476">
        <f ca="1">IF('Revenue and DC'!AR79="","",'Revenue and DC'!AR79)</f>
        <v>0</v>
      </c>
      <c r="AS60" s="476">
        <f ca="1">IF('Revenue and DC'!AS79="","",'Revenue and DC'!AS79)</f>
        <v>0</v>
      </c>
      <c r="AT60" s="476">
        <f ca="1">IF('Revenue and DC'!AT79="","",'Revenue and DC'!AT79)</f>
        <v>0</v>
      </c>
      <c r="AU60" s="476">
        <f ca="1">IF('Revenue and DC'!AU79="","",'Revenue and DC'!AU79)</f>
        <v>0</v>
      </c>
      <c r="AV60" s="476">
        <f ca="1">IF('Revenue and DC'!AV79="","",'Revenue and DC'!AV79)</f>
        <v>0</v>
      </c>
      <c r="AW60" s="476">
        <f ca="1">IF('Revenue and DC'!AW79="","",'Revenue and DC'!AW79)</f>
        <v>0</v>
      </c>
      <c r="AX60" s="476">
        <f ca="1">IF('Revenue and DC'!AX79="","",'Revenue and DC'!AX79)</f>
        <v>0</v>
      </c>
      <c r="AY60" s="476">
        <f ca="1">IF('Revenue and DC'!AY79="","",'Revenue and DC'!AY79)</f>
        <v>0</v>
      </c>
      <c r="AZ60" s="476">
        <f ca="1">IF('Revenue and DC'!AZ79="","",'Revenue and DC'!AZ79)</f>
        <v>0</v>
      </c>
      <c r="BA60" s="476">
        <f ca="1">IF('Revenue and DC'!BA79="","",'Revenue and DC'!BA79)</f>
        <v>0</v>
      </c>
      <c r="BB60" s="476">
        <f ca="1">IF('Revenue and DC'!BB79="","",'Revenue and DC'!BB79)</f>
        <v>0</v>
      </c>
      <c r="BC60" s="476">
        <f ca="1">IF('Revenue and DC'!BC79="","",'Revenue and DC'!BC79)</f>
        <v>0</v>
      </c>
      <c r="BD60" s="476">
        <f ca="1">IF('Revenue and DC'!BD79="","",'Revenue and DC'!BD79)</f>
        <v>0</v>
      </c>
      <c r="BE60" s="476">
        <f ca="1">IF('Revenue and DC'!BE79="","",'Revenue and DC'!BE79)</f>
        <v>0</v>
      </c>
      <c r="BF60" s="476">
        <f ca="1">IF('Revenue and DC'!BF79="","",'Revenue and DC'!BF79)</f>
        <v>0</v>
      </c>
      <c r="BG60" s="476">
        <f ca="1">IF('Revenue and DC'!BG79="","",'Revenue and DC'!BG79)</f>
        <v>0</v>
      </c>
      <c r="BH60" s="476">
        <f ca="1">IF('Revenue and DC'!BH79="","",'Revenue and DC'!BH79)</f>
        <v>0</v>
      </c>
      <c r="BI60" s="476">
        <f ca="1">IF('Revenue and DC'!BI79="","",'Revenue and DC'!BI79)</f>
        <v>0</v>
      </c>
      <c r="BJ60" s="476">
        <f ca="1">IF('Revenue and DC'!BJ79="","",'Revenue and DC'!BJ79)</f>
        <v>0</v>
      </c>
      <c r="BK60" s="476">
        <f ca="1">IF('Revenue and DC'!BK79="","",'Revenue and DC'!BK79)</f>
        <v>0</v>
      </c>
      <c r="BL60" s="476">
        <f ca="1">IF('Revenue and DC'!BL79="","",'Revenue and DC'!BL79)</f>
        <v>0</v>
      </c>
      <c r="BM60" s="476">
        <f ca="1">IF('Revenue and DC'!BM79="","",'Revenue and DC'!BM79)</f>
        <v>0</v>
      </c>
      <c r="BN60" s="476">
        <f ca="1">IF('Revenue and DC'!BN79="","",'Revenue and DC'!BN79)</f>
        <v>0</v>
      </c>
      <c r="BO60" s="476">
        <f ca="1">IF('Revenue and DC'!BO79="","",'Revenue and DC'!BO79)</f>
        <v>0</v>
      </c>
      <c r="BP60" s="476">
        <f ca="1">IF('Revenue and DC'!BP79="","",'Revenue and DC'!BP79)</f>
        <v>0</v>
      </c>
      <c r="BQ60" s="476">
        <f ca="1">IF('Revenue and DC'!BQ79="","",'Revenue and DC'!BQ79)</f>
        <v>0</v>
      </c>
      <c r="BR60" s="476">
        <f ca="1">IF('Revenue and DC'!BR79="","",'Revenue and DC'!BR79)</f>
        <v>0</v>
      </c>
      <c r="BS60" s="476">
        <f ca="1">IF('Revenue and DC'!BS79="","",'Revenue and DC'!BS79)</f>
        <v>0</v>
      </c>
      <c r="BT60" s="476">
        <f ca="1">IF('Revenue and DC'!BT79="","",'Revenue and DC'!BT79)</f>
        <v>0</v>
      </c>
      <c r="BU60" s="476">
        <f ca="1">IF('Revenue and DC'!BU79="","",'Revenue and DC'!BU79)</f>
        <v>0</v>
      </c>
      <c r="BV60" s="476">
        <f ca="1">IF('Revenue and DC'!BV79="","",'Revenue and DC'!BV79)</f>
        <v>0</v>
      </c>
      <c r="BW60" s="476">
        <f ca="1">IF('Revenue and DC'!BW79="","",'Revenue and DC'!BW79)</f>
        <v>0</v>
      </c>
      <c r="BX60" s="476">
        <f ca="1">IF('Revenue and DC'!BX79="","",'Revenue and DC'!BX79)</f>
        <v>0</v>
      </c>
      <c r="BY60" s="476">
        <f ca="1">IF('Revenue and DC'!BY79="","",'Revenue and DC'!BY79)</f>
        <v>0</v>
      </c>
      <c r="BZ60" s="476">
        <f ca="1">IF('Revenue and DC'!BZ79="","",'Revenue and DC'!BZ79)</f>
        <v>0</v>
      </c>
      <c r="CA60" s="476">
        <f ca="1">IF('Revenue and DC'!CA79="","",'Revenue and DC'!CA79)</f>
        <v>0</v>
      </c>
      <c r="CB60" s="476">
        <f ca="1">IF('Revenue and DC'!CB79="","",'Revenue and DC'!CB79)</f>
        <v>0</v>
      </c>
      <c r="CC60" s="476">
        <f ca="1">IF('Revenue and DC'!CC79="","",'Revenue and DC'!CC79)</f>
        <v>0</v>
      </c>
      <c r="CD60" s="476">
        <f ca="1">IF('Revenue and DC'!CD79="","",'Revenue and DC'!CD79)</f>
        <v>0</v>
      </c>
      <c r="CE60" s="476">
        <f ca="1">IF('Revenue and DC'!CE79="","",'Revenue and DC'!CE79)</f>
        <v>0</v>
      </c>
      <c r="CF60" s="476">
        <f ca="1">IF('Revenue and DC'!CF79="","",'Revenue and DC'!CF79)</f>
        <v>0</v>
      </c>
      <c r="CG60" s="476">
        <f ca="1">IF('Revenue and DC'!CG79="","",'Revenue and DC'!CG79)</f>
        <v>0</v>
      </c>
      <c r="CH60" s="476">
        <f ca="1">IF('Revenue and DC'!CH79="","",'Revenue and DC'!CH79)</f>
        <v>0</v>
      </c>
      <c r="CI60" s="476">
        <f ca="1">IF('Revenue and DC'!CI79="","",'Revenue and DC'!CI79)</f>
        <v>0</v>
      </c>
      <c r="CJ60" s="476">
        <f ca="1">IF('Revenue and DC'!CJ79="","",'Revenue and DC'!CJ79)</f>
        <v>0</v>
      </c>
      <c r="CK60" s="476">
        <f ca="1">IF('Revenue and DC'!CK79="","",'Revenue and DC'!CK79)</f>
        <v>0</v>
      </c>
      <c r="CL60" s="476">
        <f ca="1">IF('Revenue and DC'!CL79="","",'Revenue and DC'!CL79)</f>
        <v>0</v>
      </c>
    </row>
    <row r="61" spans="1:90" x14ac:dyDescent="0.4">
      <c r="B61" s="27" t="s">
        <v>1081</v>
      </c>
      <c r="C61" s="27"/>
      <c r="D61" s="27"/>
      <c r="E61" s="27"/>
      <c r="F61" s="27"/>
      <c r="G61" s="27"/>
      <c r="H61" s="27"/>
      <c r="I61" s="27" t="s">
        <v>224</v>
      </c>
      <c r="J61" s="28"/>
      <c r="K61" s="448">
        <f ca="1">SUMIF($4:$4,K$2,61:61)</f>
        <v>172927469.45961678</v>
      </c>
      <c r="L61" s="448">
        <f ca="1">SUMIF($4:$4,L$2,61:61)</f>
        <v>195315254.04863086</v>
      </c>
      <c r="M61" s="448">
        <f ca="1">SUMIF($4:$4,M$2,61:61)</f>
        <v>258423870.61519456</v>
      </c>
      <c r="N61" s="448">
        <f ca="1">SUMIF($4:$4,N$2,61:61)</f>
        <v>384210581.93417406</v>
      </c>
      <c r="O61" s="448">
        <f ca="1">SUMIF($4:$4,O$2,61:61)</f>
        <v>594867405.4417429</v>
      </c>
      <c r="P61" s="448">
        <f ca="1">SUMIF($4:$4,P$2,61:61)</f>
        <v>912734654.60422552</v>
      </c>
      <c r="Q61" s="28"/>
      <c r="R61" s="249">
        <f ca="1">SUM(R58:OFFSET(R61,-1,0))</f>
        <v>0</v>
      </c>
      <c r="S61" s="249">
        <f ca="1">SUM(S58:OFFSET(S61,-1,0))</f>
        <v>170009715.63333333</v>
      </c>
      <c r="T61" s="249">
        <f ca="1">SUM(T58:OFFSET(T61,-1,0))</f>
        <v>169980568.73333335</v>
      </c>
      <c r="U61" s="249">
        <f ca="1">SUM(U58:OFFSET(U61,-1,0))</f>
        <v>169965076.96666667</v>
      </c>
      <c r="V61" s="249">
        <f ca="1">SUM(V58:OFFSET(V61,-1,0))</f>
        <v>169984092.34895834</v>
      </c>
      <c r="W61" s="249">
        <f ca="1">SUM(W58:OFFSET(W61,-1,0))</f>
        <v>170051683.38359374</v>
      </c>
      <c r="X61" s="249">
        <f ca="1">SUM(X58:OFFSET(X61,-1,0))</f>
        <v>170181215.03795573</v>
      </c>
      <c r="Y61" s="249">
        <f ca="1">SUM(Y58:OFFSET(Y61,-1,0))</f>
        <v>170385384.03105795</v>
      </c>
      <c r="Z61" s="249">
        <f ca="1">SUM(Z58:OFFSET(Z61,-1,0))</f>
        <v>170676252.24596336</v>
      </c>
      <c r="AA61" s="249">
        <f ca="1">SUM(AA58:OFFSET(AA61,-1,0))</f>
        <v>171065278.47158188</v>
      </c>
      <c r="AB61" s="249">
        <f ca="1">SUM(AB58:OFFSET(AB61,-1,0))</f>
        <v>171563348.55737779</v>
      </c>
      <c r="AC61" s="249">
        <f ca="1">SUM(AC58:OFFSET(AC61,-1,0))</f>
        <v>172180804.06034222</v>
      </c>
      <c r="AD61" s="249">
        <f ca="1">SUM(AD58:OFFSET(AD61,-1,0))</f>
        <v>172927469.45961678</v>
      </c>
      <c r="AE61" s="249">
        <f ca="1">SUM(AE58:OFFSET(AE61,-1,0))</f>
        <v>173794953.57020557</v>
      </c>
      <c r="AF61" s="249">
        <f ca="1">SUM(AF58:OFFSET(AF61,-1,0))</f>
        <v>174758649.26935267</v>
      </c>
      <c r="AG61" s="249">
        <f ca="1">SUM(AG58:OFFSET(AG61,-1,0))</f>
        <v>175889405.36410493</v>
      </c>
      <c r="AH61" s="249">
        <f ca="1">SUM(AH58:OFFSET(AH61,-1,0))</f>
        <v>177202473.76582789</v>
      </c>
      <c r="AI61" s="249">
        <f ca="1">SUM(AI58:OFFSET(AI61,-1,0))</f>
        <v>178695566.30333969</v>
      </c>
      <c r="AJ61" s="249">
        <f ca="1">SUM(AJ58:OFFSET(AJ61,-1,0))</f>
        <v>180383135.48860094</v>
      </c>
      <c r="AK61" s="249">
        <f ca="1">SUM(AK58:OFFSET(AK61,-1,0))</f>
        <v>182278911.20797411</v>
      </c>
      <c r="AL61" s="249">
        <f ca="1">SUM(AL58:OFFSET(AL61,-1,0))</f>
        <v>184395936.85350358</v>
      </c>
      <c r="AM61" s="249">
        <f ca="1">SUM(AM58:OFFSET(AM61,-1,0))</f>
        <v>186746603.64763162</v>
      </c>
      <c r="AN61" s="249">
        <f ca="1">SUM(AN58:OFFSET(AN61,-1,0))</f>
        <v>189342683.25167826</v>
      </c>
      <c r="AO61" s="249">
        <f ca="1">SUM(AO58:OFFSET(AO61,-1,0))</f>
        <v>192195358.74389753</v>
      </c>
      <c r="AP61" s="249">
        <f ca="1">SUM(AP58:OFFSET(AP61,-1,0))</f>
        <v>195315254.04863086</v>
      </c>
      <c r="AQ61" s="249">
        <f ca="1">SUM(AQ58:OFFSET(AQ61,-1,0))</f>
        <v>198712901.96475255</v>
      </c>
      <c r="AR61" s="249">
        <f ca="1">SUM(AR58:OFFSET(AR61,-1,0))</f>
        <v>202395690.23023063</v>
      </c>
      <c r="AS61" s="249">
        <f ca="1">SUM(AS58:OFFSET(AS61,-1,0))</f>
        <v>206395183.07092649</v>
      </c>
      <c r="AT61" s="249">
        <f ca="1">SUM(AT58:OFFSET(AT61,-1,0))</f>
        <v>210726968.09547502</v>
      </c>
      <c r="AU61" s="249">
        <f ca="1">SUM(AU58:OFFSET(AU61,-1,0))</f>
        <v>215389076.0451003</v>
      </c>
      <c r="AV61" s="249">
        <f ca="1">SUM(AV58:OFFSET(AV61,-1,0))</f>
        <v>220396262.39854848</v>
      </c>
      <c r="AW61" s="249">
        <f ca="1">SUM(AW58:OFFSET(AW61,-1,0))</f>
        <v>225762544.86062846</v>
      </c>
      <c r="AX61" s="249">
        <f ca="1">SUM(AX58:OFFSET(AX61,-1,0))</f>
        <v>231501240.25090855</v>
      </c>
      <c r="AY61" s="249">
        <f ca="1">SUM(AY58:OFFSET(AY61,-1,0))</f>
        <v>237624999.54797882</v>
      </c>
      <c r="AZ61" s="249">
        <f ca="1">SUM(AZ58:OFFSET(AZ61,-1,0))</f>
        <v>244145841.18149975</v>
      </c>
      <c r="BA61" s="249">
        <f ca="1">SUM(BA58:OFFSET(BA61,-1,0))</f>
        <v>251075182.65964881</v>
      </c>
      <c r="BB61" s="249">
        <f ca="1">SUM(BB58:OFFSET(BB61,-1,0))</f>
        <v>258423870.61519456</v>
      </c>
      <c r="BC61" s="249">
        <f ca="1">SUM(BC58:OFFSET(BC61,-1,0))</f>
        <v>266202671.42355469</v>
      </c>
      <c r="BD61" s="249">
        <f ca="1">SUM(BD58:OFFSET(BD61,-1,0))</f>
        <v>274419063.7993654</v>
      </c>
      <c r="BE61" s="249">
        <f ca="1">SUM(BE58:OFFSET(BE61,-1,0))</f>
        <v>283104890.92727572</v>
      </c>
      <c r="BF61" s="249">
        <f ca="1">SUM(BF58:OFFSET(BF61,-1,0))</f>
        <v>292275921.8133266</v>
      </c>
      <c r="BG61" s="249">
        <f ca="1">SUM(BG58:OFFSET(BG61,-1,0))</f>
        <v>301930359.52627766</v>
      </c>
      <c r="BH61" s="249">
        <f ca="1">SUM(BH58:OFFSET(BH61,-1,0))</f>
        <v>312083123.25603384</v>
      </c>
      <c r="BI61" s="249">
        <f ca="1">SUM(BI58:OFFSET(BI61,-1,0))</f>
        <v>322748386.23300493</v>
      </c>
      <c r="BJ61" s="249">
        <f ca="1">SUM(BJ58:OFFSET(BJ61,-1,0))</f>
        <v>333939613.02608019</v>
      </c>
      <c r="BK61" s="249">
        <f ca="1">SUM(BK58:OFFSET(BK61,-1,0))</f>
        <v>345669594.97570437</v>
      </c>
      <c r="BL61" s="249">
        <f ca="1">SUM(BL58:OFFSET(BL61,-1,0))</f>
        <v>357950483.85530007</v>
      </c>
      <c r="BM61" s="249">
        <f ca="1">SUM(BM58:OFFSET(BM61,-1,0))</f>
        <v>370793823.84961861</v>
      </c>
      <c r="BN61" s="249">
        <f ca="1">SUM(BN58:OFFSET(BN61,-1,0))</f>
        <v>384210581.93417406</v>
      </c>
      <c r="BO61" s="249">
        <f ca="1">SUM(BO58:OFFSET(BO61,-1,0))</f>
        <v>398211661.91370624</v>
      </c>
      <c r="BP61" s="249">
        <f ca="1">SUM(BP58:OFFSET(BP61,-1,0))</f>
        <v>412804535.59360719</v>
      </c>
      <c r="BQ61" s="249">
        <f ca="1">SUM(BQ58:OFFSET(BQ61,-1,0))</f>
        <v>428021241.75224459</v>
      </c>
      <c r="BR61" s="249">
        <f ca="1">SUM(BR58:OFFSET(BR61,-1,0))</f>
        <v>443877647.41557759</v>
      </c>
      <c r="BS61" s="249">
        <f ca="1">SUM(BS58:OFFSET(BS61,-1,0))</f>
        <v>460372048.77128804</v>
      </c>
      <c r="BT61" s="249">
        <f ca="1">SUM(BT58:OFFSET(BT61,-1,0))</f>
        <v>477519453.47225702</v>
      </c>
      <c r="BU61" s="249">
        <f ca="1">SUM(BU58:OFFSET(BU61,-1,0))</f>
        <v>495334118.78872168</v>
      </c>
      <c r="BV61" s="249">
        <f ca="1">SUM(BV58:OFFSET(BV61,-1,0))</f>
        <v>513829589.12740725</v>
      </c>
      <c r="BW61" s="249">
        <f ca="1">SUM(BW58:OFFSET(BW61,-1,0))</f>
        <v>533018731.67470258</v>
      </c>
      <c r="BX61" s="249">
        <f ca="1">SUM(BX58:OFFSET(BX61,-1,0))</f>
        <v>552913770.2576772</v>
      </c>
      <c r="BY61" s="249">
        <f ca="1">SUM(BY58:OFFSET(BY61,-1,0))</f>
        <v>573526317.51204729</v>
      </c>
      <c r="BZ61" s="249">
        <f ca="1">SUM(BZ58:OFFSET(BZ61,-1,0))</f>
        <v>594867405.4417429</v>
      </c>
      <c r="CA61" s="249">
        <f ca="1">SUM(CA58:OFFSET(CA61,-1,0))</f>
        <v>616948023.88739979</v>
      </c>
      <c r="CB61" s="249">
        <f ca="1">SUM(CB58:OFFSET(CB61,-1,0))</f>
        <v>639775582.04805505</v>
      </c>
      <c r="CC61" s="249">
        <f ca="1">SUM(CC58:OFFSET(CC61,-1,0))</f>
        <v>663382271.49141562</v>
      </c>
      <c r="CD61" s="249">
        <f ca="1">SUM(CD58:OFFSET(CD61,-1,0))</f>
        <v>687784012.20949197</v>
      </c>
      <c r="CE61" s="249">
        <f ca="1">SUM(CE58:OFFSET(CE61,-1,0))</f>
        <v>712979150.70771492</v>
      </c>
      <c r="CF61" s="249">
        <f ca="1">SUM(CF58:OFFSET(CF61,-1,0))</f>
        <v>738982742.44082725</v>
      </c>
      <c r="CG61" s="249">
        <f ca="1">SUM(CG58:OFFSET(CG61,-1,0))</f>
        <v>765809090.09083438</v>
      </c>
      <c r="CH61" s="249">
        <f ca="1">SUM(CH58:OFFSET(CH61,-1,0))</f>
        <v>793471781.20564163</v>
      </c>
      <c r="CI61" s="249">
        <f ca="1">SUM(CI58:OFFSET(CI61,-1,0))</f>
        <v>821983723.95575893</v>
      </c>
      <c r="CJ61" s="249">
        <f ca="1">SUM(CJ58:OFFSET(CJ61,-1,0))</f>
        <v>851357181.10317087</v>
      </c>
      <c r="CK61" s="249">
        <f ca="1">SUM(CK58:OFFSET(CK61,-1,0))</f>
        <v>881603802.27176285</v>
      </c>
      <c r="CL61" s="249">
        <f ca="1">SUM(CL58:OFFSET(CL61,-1,0))</f>
        <v>912734654.60422552</v>
      </c>
    </row>
    <row r="63" spans="1:90" x14ac:dyDescent="0.4">
      <c r="B63" s="12" t="s">
        <v>1082</v>
      </c>
    </row>
    <row r="64" spans="1:90" x14ac:dyDescent="0.4">
      <c r="B64" s="27" t="s">
        <v>1083</v>
      </c>
      <c r="C64" s="27"/>
      <c r="D64" s="27"/>
      <c r="E64" s="27"/>
      <c r="F64" s="27"/>
      <c r="G64" s="27"/>
      <c r="H64" s="27"/>
      <c r="I64" s="27" t="s">
        <v>240</v>
      </c>
      <c r="J64" s="28"/>
      <c r="K64" s="63">
        <f ca="1">SUMIF($4:$4,K$2,64:64)</f>
        <v>0</v>
      </c>
      <c r="L64" s="63">
        <f ca="1">SUMIF($4:$4,L$2,64:64)</f>
        <v>0</v>
      </c>
      <c r="M64" s="63">
        <f ca="1">SUMIF($4:$4,M$2,64:64)</f>
        <v>0</v>
      </c>
      <c r="N64" s="63">
        <f ca="1">SUMIF($4:$4,N$2,64:64)</f>
        <v>0</v>
      </c>
      <c r="O64" s="63">
        <f ca="1">SUMIF($4:$4,O$2,64:64)</f>
        <v>0</v>
      </c>
      <c r="P64" s="63">
        <f ca="1">SUMIF($4:$4,P$2,64:64)</f>
        <v>0</v>
      </c>
      <c r="Q64" s="28"/>
      <c r="R64" s="249">
        <f ca="1">SUM(R63:OFFSET(R64,-1,0))</f>
        <v>0</v>
      </c>
      <c r="S64" s="249">
        <f ca="1">SUM(S63:OFFSET(S64,-1,0))</f>
        <v>0</v>
      </c>
      <c r="T64" s="249">
        <f ca="1">SUM(T63:OFFSET(T64,-1,0))</f>
        <v>0</v>
      </c>
      <c r="U64" s="249">
        <f ca="1">SUM(U63:OFFSET(U64,-1,0))</f>
        <v>0</v>
      </c>
      <c r="V64" s="249">
        <f ca="1">SUM(V63:OFFSET(V64,-1,0))</f>
        <v>0</v>
      </c>
      <c r="W64" s="249">
        <f ca="1">SUM(W63:OFFSET(W64,-1,0))</f>
        <v>0</v>
      </c>
      <c r="X64" s="249">
        <f ca="1">SUM(X63:OFFSET(X64,-1,0))</f>
        <v>0</v>
      </c>
      <c r="Y64" s="249">
        <f ca="1">SUM(Y63:OFFSET(Y64,-1,0))</f>
        <v>0</v>
      </c>
      <c r="Z64" s="249">
        <f ca="1">SUM(Z63:OFFSET(Z64,-1,0))</f>
        <v>0</v>
      </c>
      <c r="AA64" s="249">
        <f ca="1">SUM(AA63:OFFSET(AA64,-1,0))</f>
        <v>0</v>
      </c>
      <c r="AB64" s="249">
        <f ca="1">SUM(AB63:OFFSET(AB64,-1,0))</f>
        <v>0</v>
      </c>
      <c r="AC64" s="249">
        <f ca="1">SUM(AC63:OFFSET(AC64,-1,0))</f>
        <v>0</v>
      </c>
      <c r="AD64" s="249">
        <f ca="1">SUM(AD63:OFFSET(AD64,-1,0))</f>
        <v>0</v>
      </c>
      <c r="AE64" s="249">
        <f ca="1">SUM(AE63:OFFSET(AE64,-1,0))</f>
        <v>0</v>
      </c>
      <c r="AF64" s="249">
        <f ca="1">SUM(AF63:OFFSET(AF64,-1,0))</f>
        <v>0</v>
      </c>
      <c r="AG64" s="249">
        <f ca="1">SUM(AG63:OFFSET(AG64,-1,0))</f>
        <v>0</v>
      </c>
      <c r="AH64" s="249">
        <f ca="1">SUM(AH63:OFFSET(AH64,-1,0))</f>
        <v>0</v>
      </c>
      <c r="AI64" s="249">
        <f ca="1">SUM(AI63:OFFSET(AI64,-1,0))</f>
        <v>0</v>
      </c>
      <c r="AJ64" s="249">
        <f ca="1">SUM(AJ63:OFFSET(AJ64,-1,0))</f>
        <v>0</v>
      </c>
      <c r="AK64" s="249">
        <f ca="1">SUM(AK63:OFFSET(AK64,-1,0))</f>
        <v>0</v>
      </c>
      <c r="AL64" s="249">
        <f ca="1">SUM(AL63:OFFSET(AL64,-1,0))</f>
        <v>0</v>
      </c>
      <c r="AM64" s="249">
        <f ca="1">SUM(AM63:OFFSET(AM64,-1,0))</f>
        <v>0</v>
      </c>
      <c r="AN64" s="249">
        <f ca="1">SUM(AN63:OFFSET(AN64,-1,0))</f>
        <v>0</v>
      </c>
      <c r="AO64" s="249">
        <f ca="1">SUM(AO63:OFFSET(AO64,-1,0))</f>
        <v>0</v>
      </c>
      <c r="AP64" s="249">
        <f ca="1">SUM(AP63:OFFSET(AP64,-1,0))</f>
        <v>0</v>
      </c>
      <c r="AQ64" s="249">
        <f ca="1">SUM(AQ63:OFFSET(AQ64,-1,0))</f>
        <v>0</v>
      </c>
      <c r="AR64" s="249">
        <f ca="1">SUM(AR63:OFFSET(AR64,-1,0))</f>
        <v>0</v>
      </c>
      <c r="AS64" s="249">
        <f ca="1">SUM(AS63:OFFSET(AS64,-1,0))</f>
        <v>0</v>
      </c>
      <c r="AT64" s="249">
        <f ca="1">SUM(AT63:OFFSET(AT64,-1,0))</f>
        <v>0</v>
      </c>
      <c r="AU64" s="249">
        <f ca="1">SUM(AU63:OFFSET(AU64,-1,0))</f>
        <v>0</v>
      </c>
      <c r="AV64" s="249">
        <f ca="1">SUM(AV63:OFFSET(AV64,-1,0))</f>
        <v>0</v>
      </c>
      <c r="AW64" s="249">
        <f ca="1">SUM(AW63:OFFSET(AW64,-1,0))</f>
        <v>0</v>
      </c>
      <c r="AX64" s="249">
        <f ca="1">SUM(AX63:OFFSET(AX64,-1,0))</f>
        <v>0</v>
      </c>
      <c r="AY64" s="249">
        <f ca="1">SUM(AY63:OFFSET(AY64,-1,0))</f>
        <v>0</v>
      </c>
      <c r="AZ64" s="249">
        <f ca="1">SUM(AZ63:OFFSET(AZ64,-1,0))</f>
        <v>0</v>
      </c>
      <c r="BA64" s="249">
        <f ca="1">SUM(BA63:OFFSET(BA64,-1,0))</f>
        <v>0</v>
      </c>
      <c r="BB64" s="249">
        <f ca="1">SUM(BB63:OFFSET(BB64,-1,0))</f>
        <v>0</v>
      </c>
      <c r="BC64" s="249">
        <f ca="1">SUM(BC63:OFFSET(BC64,-1,0))</f>
        <v>0</v>
      </c>
      <c r="BD64" s="249">
        <f ca="1">SUM(BD63:OFFSET(BD64,-1,0))</f>
        <v>0</v>
      </c>
      <c r="BE64" s="249">
        <f ca="1">SUM(BE63:OFFSET(BE64,-1,0))</f>
        <v>0</v>
      </c>
      <c r="BF64" s="249">
        <f ca="1">SUM(BF63:OFFSET(BF64,-1,0))</f>
        <v>0</v>
      </c>
      <c r="BG64" s="249">
        <f ca="1">SUM(BG63:OFFSET(BG64,-1,0))</f>
        <v>0</v>
      </c>
      <c r="BH64" s="249">
        <f ca="1">SUM(BH63:OFFSET(BH64,-1,0))</f>
        <v>0</v>
      </c>
      <c r="BI64" s="249">
        <f ca="1">SUM(BI63:OFFSET(BI64,-1,0))</f>
        <v>0</v>
      </c>
      <c r="BJ64" s="249">
        <f ca="1">SUM(BJ63:OFFSET(BJ64,-1,0))</f>
        <v>0</v>
      </c>
      <c r="BK64" s="249">
        <f ca="1">SUM(BK63:OFFSET(BK64,-1,0))</f>
        <v>0</v>
      </c>
      <c r="BL64" s="249">
        <f ca="1">SUM(BL63:OFFSET(BL64,-1,0))</f>
        <v>0</v>
      </c>
      <c r="BM64" s="249">
        <f ca="1">SUM(BM63:OFFSET(BM64,-1,0))</f>
        <v>0</v>
      </c>
      <c r="BN64" s="249">
        <f ca="1">SUM(BN63:OFFSET(BN64,-1,0))</f>
        <v>0</v>
      </c>
      <c r="BO64" s="249">
        <f ca="1">SUM(BO63:OFFSET(BO64,-1,0))</f>
        <v>0</v>
      </c>
      <c r="BP64" s="249">
        <f ca="1">SUM(BP63:OFFSET(BP64,-1,0))</f>
        <v>0</v>
      </c>
      <c r="BQ64" s="249">
        <f ca="1">SUM(BQ63:OFFSET(BQ64,-1,0))</f>
        <v>0</v>
      </c>
      <c r="BR64" s="249">
        <f ca="1">SUM(BR63:OFFSET(BR64,-1,0))</f>
        <v>0</v>
      </c>
      <c r="BS64" s="249">
        <f ca="1">SUM(BS63:OFFSET(BS64,-1,0))</f>
        <v>0</v>
      </c>
      <c r="BT64" s="249">
        <f ca="1">SUM(BT63:OFFSET(BT64,-1,0))</f>
        <v>0</v>
      </c>
      <c r="BU64" s="249">
        <f ca="1">SUM(BU63:OFFSET(BU64,-1,0))</f>
        <v>0</v>
      </c>
      <c r="BV64" s="249">
        <f ca="1">SUM(BV63:OFFSET(BV64,-1,0))</f>
        <v>0</v>
      </c>
      <c r="BW64" s="249">
        <f ca="1">SUM(BW63:OFFSET(BW64,-1,0))</f>
        <v>0</v>
      </c>
      <c r="BX64" s="249">
        <f ca="1">SUM(BX63:OFFSET(BX64,-1,0))</f>
        <v>0</v>
      </c>
      <c r="BY64" s="249">
        <f ca="1">SUM(BY63:OFFSET(BY64,-1,0))</f>
        <v>0</v>
      </c>
      <c r="BZ64" s="249">
        <f ca="1">SUM(BZ63:OFFSET(BZ64,-1,0))</f>
        <v>0</v>
      </c>
      <c r="CA64" s="249">
        <f ca="1">SUM(CA63:OFFSET(CA64,-1,0))</f>
        <v>0</v>
      </c>
      <c r="CB64" s="249">
        <f ca="1">SUM(CB63:OFFSET(CB64,-1,0))</f>
        <v>0</v>
      </c>
      <c r="CC64" s="249">
        <f ca="1">SUM(CC63:OFFSET(CC64,-1,0))</f>
        <v>0</v>
      </c>
      <c r="CD64" s="249">
        <f ca="1">SUM(CD63:OFFSET(CD64,-1,0))</f>
        <v>0</v>
      </c>
      <c r="CE64" s="249">
        <f ca="1">SUM(CE63:OFFSET(CE64,-1,0))</f>
        <v>0</v>
      </c>
      <c r="CF64" s="249">
        <f ca="1">SUM(CF63:OFFSET(CF64,-1,0))</f>
        <v>0</v>
      </c>
      <c r="CG64" s="249">
        <f ca="1">SUM(CG63:OFFSET(CG64,-1,0))</f>
        <v>0</v>
      </c>
      <c r="CH64" s="249">
        <f ca="1">SUM(CH63:OFFSET(CH64,-1,0))</f>
        <v>0</v>
      </c>
      <c r="CI64" s="249">
        <f ca="1">SUM(CI63:OFFSET(CI64,-1,0))</f>
        <v>0</v>
      </c>
      <c r="CJ64" s="249">
        <f ca="1">SUM(CJ63:OFFSET(CJ64,-1,0))</f>
        <v>0</v>
      </c>
      <c r="CK64" s="249">
        <f ca="1">SUM(CK63:OFFSET(CK64,-1,0))</f>
        <v>0</v>
      </c>
      <c r="CL64" s="249">
        <f ca="1">SUM(CL63:OFFSET(CL64,-1,0))</f>
        <v>0</v>
      </c>
    </row>
    <row r="66" spans="2:90" x14ac:dyDescent="0.4">
      <c r="B66" s="27" t="s">
        <v>1084</v>
      </c>
      <c r="C66" s="27"/>
      <c r="D66" s="27"/>
      <c r="E66" s="27"/>
      <c r="F66" s="27"/>
      <c r="G66" s="27"/>
      <c r="H66" s="27"/>
      <c r="I66" s="27"/>
      <c r="J66" s="28"/>
      <c r="K66" s="28">
        <f ca="1">SUMIF($4:$4,K$2,66:66)</f>
        <v>172927469.45961678</v>
      </c>
      <c r="L66" s="28">
        <f ca="1">SUMIF($4:$4,L$2,66:66)</f>
        <v>195315254.04863086</v>
      </c>
      <c r="M66" s="28">
        <f ca="1">SUMIF($4:$4,M$2,66:66)</f>
        <v>258423870.61519456</v>
      </c>
      <c r="N66" s="28">
        <f ca="1">SUMIF($4:$4,N$2,66:66)</f>
        <v>384210581.93417406</v>
      </c>
      <c r="O66" s="28">
        <f ca="1">SUMIF($4:$4,O$2,66:66)</f>
        <v>594867405.4417429</v>
      </c>
      <c r="P66" s="28">
        <f ca="1">SUMIF($4:$4,P$2,66:66)</f>
        <v>912734654.60422552</v>
      </c>
      <c r="Q66" s="28"/>
      <c r="R66" s="28">
        <f t="shared" ref="R66:AW66" ca="1" si="21">R61+R64</f>
        <v>0</v>
      </c>
      <c r="S66" s="28">
        <f t="shared" ca="1" si="21"/>
        <v>170009715.63333333</v>
      </c>
      <c r="T66" s="28">
        <f t="shared" ca="1" si="21"/>
        <v>169980568.73333335</v>
      </c>
      <c r="U66" s="28">
        <f t="shared" ca="1" si="21"/>
        <v>169965076.96666667</v>
      </c>
      <c r="V66" s="28">
        <f t="shared" ca="1" si="21"/>
        <v>169984092.34895834</v>
      </c>
      <c r="W66" s="28">
        <f t="shared" ca="1" si="21"/>
        <v>170051683.38359374</v>
      </c>
      <c r="X66" s="28">
        <f t="shared" ca="1" si="21"/>
        <v>170181215.03795573</v>
      </c>
      <c r="Y66" s="28">
        <f t="shared" ca="1" si="21"/>
        <v>170385384.03105795</v>
      </c>
      <c r="Z66" s="28">
        <f t="shared" ca="1" si="21"/>
        <v>170676252.24596336</v>
      </c>
      <c r="AA66" s="28">
        <f t="shared" ca="1" si="21"/>
        <v>171065278.47158188</v>
      </c>
      <c r="AB66" s="28">
        <f t="shared" ca="1" si="21"/>
        <v>171563348.55737779</v>
      </c>
      <c r="AC66" s="28">
        <f t="shared" ca="1" si="21"/>
        <v>172180804.06034222</v>
      </c>
      <c r="AD66" s="28">
        <f t="shared" ca="1" si="21"/>
        <v>172927469.45961678</v>
      </c>
      <c r="AE66" s="28">
        <f t="shared" ca="1" si="21"/>
        <v>173794953.57020557</v>
      </c>
      <c r="AF66" s="28">
        <f t="shared" ca="1" si="21"/>
        <v>174758649.26935267</v>
      </c>
      <c r="AG66" s="28">
        <f t="shared" ca="1" si="21"/>
        <v>175889405.36410493</v>
      </c>
      <c r="AH66" s="28">
        <f t="shared" ca="1" si="21"/>
        <v>177202473.76582789</v>
      </c>
      <c r="AI66" s="28">
        <f t="shared" ca="1" si="21"/>
        <v>178695566.30333969</v>
      </c>
      <c r="AJ66" s="28">
        <f t="shared" ca="1" si="21"/>
        <v>180383135.48860094</v>
      </c>
      <c r="AK66" s="28">
        <f t="shared" ca="1" si="21"/>
        <v>182278911.20797411</v>
      </c>
      <c r="AL66" s="28">
        <f t="shared" ca="1" si="21"/>
        <v>184395936.85350358</v>
      </c>
      <c r="AM66" s="28">
        <f t="shared" ca="1" si="21"/>
        <v>186746603.64763162</v>
      </c>
      <c r="AN66" s="28">
        <f t="shared" ca="1" si="21"/>
        <v>189342683.25167826</v>
      </c>
      <c r="AO66" s="28">
        <f t="shared" ca="1" si="21"/>
        <v>192195358.74389753</v>
      </c>
      <c r="AP66" s="28">
        <f t="shared" ca="1" si="21"/>
        <v>195315254.04863086</v>
      </c>
      <c r="AQ66" s="28">
        <f t="shared" ca="1" si="21"/>
        <v>198712901.96475255</v>
      </c>
      <c r="AR66" s="28">
        <f t="shared" ca="1" si="21"/>
        <v>202395690.23023063</v>
      </c>
      <c r="AS66" s="28">
        <f t="shared" ca="1" si="21"/>
        <v>206395183.07092649</v>
      </c>
      <c r="AT66" s="28">
        <f t="shared" ca="1" si="21"/>
        <v>210726968.09547502</v>
      </c>
      <c r="AU66" s="28">
        <f t="shared" ca="1" si="21"/>
        <v>215389076.0451003</v>
      </c>
      <c r="AV66" s="28">
        <f t="shared" ca="1" si="21"/>
        <v>220396262.39854848</v>
      </c>
      <c r="AW66" s="28">
        <f t="shared" ca="1" si="21"/>
        <v>225762544.86062846</v>
      </c>
      <c r="AX66" s="28">
        <f t="shared" ref="AX66:CC66" ca="1" si="22">AX61+AX64</f>
        <v>231501240.25090855</v>
      </c>
      <c r="AY66" s="28">
        <f t="shared" ca="1" si="22"/>
        <v>237624999.54797882</v>
      </c>
      <c r="AZ66" s="28">
        <f t="shared" ca="1" si="22"/>
        <v>244145841.18149975</v>
      </c>
      <c r="BA66" s="28">
        <f t="shared" ca="1" si="22"/>
        <v>251075182.65964881</v>
      </c>
      <c r="BB66" s="28">
        <f t="shared" ca="1" si="22"/>
        <v>258423870.61519456</v>
      </c>
      <c r="BC66" s="28">
        <f t="shared" ca="1" si="22"/>
        <v>266202671.42355469</v>
      </c>
      <c r="BD66" s="28">
        <f t="shared" ca="1" si="22"/>
        <v>274419063.7993654</v>
      </c>
      <c r="BE66" s="28">
        <f t="shared" ca="1" si="22"/>
        <v>283104890.92727572</v>
      </c>
      <c r="BF66" s="28">
        <f t="shared" ca="1" si="22"/>
        <v>292275921.8133266</v>
      </c>
      <c r="BG66" s="28">
        <f t="shared" ca="1" si="22"/>
        <v>301930359.52627766</v>
      </c>
      <c r="BH66" s="28">
        <f t="shared" ca="1" si="22"/>
        <v>312083123.25603384</v>
      </c>
      <c r="BI66" s="28">
        <f t="shared" ca="1" si="22"/>
        <v>322748386.23300493</v>
      </c>
      <c r="BJ66" s="28">
        <f t="shared" ca="1" si="22"/>
        <v>333939613.02608019</v>
      </c>
      <c r="BK66" s="28">
        <f t="shared" ca="1" si="22"/>
        <v>345669594.97570437</v>
      </c>
      <c r="BL66" s="28">
        <f t="shared" ca="1" si="22"/>
        <v>357950483.85530007</v>
      </c>
      <c r="BM66" s="28">
        <f t="shared" ca="1" si="22"/>
        <v>370793823.84961861</v>
      </c>
      <c r="BN66" s="28">
        <f t="shared" ca="1" si="22"/>
        <v>384210581.93417406</v>
      </c>
      <c r="BO66" s="28">
        <f t="shared" ca="1" si="22"/>
        <v>398211661.91370624</v>
      </c>
      <c r="BP66" s="28">
        <f t="shared" ca="1" si="22"/>
        <v>412804535.59360719</v>
      </c>
      <c r="BQ66" s="28">
        <f t="shared" ca="1" si="22"/>
        <v>428021241.75224459</v>
      </c>
      <c r="BR66" s="28">
        <f t="shared" ca="1" si="22"/>
        <v>443877647.41557759</v>
      </c>
      <c r="BS66" s="28">
        <f t="shared" ca="1" si="22"/>
        <v>460372048.77128804</v>
      </c>
      <c r="BT66" s="28">
        <f t="shared" ca="1" si="22"/>
        <v>477519453.47225702</v>
      </c>
      <c r="BU66" s="28">
        <f t="shared" ca="1" si="22"/>
        <v>495334118.78872168</v>
      </c>
      <c r="BV66" s="28">
        <f t="shared" ca="1" si="22"/>
        <v>513829589.12740725</v>
      </c>
      <c r="BW66" s="28">
        <f t="shared" ca="1" si="22"/>
        <v>533018731.67470258</v>
      </c>
      <c r="BX66" s="28">
        <f t="shared" ca="1" si="22"/>
        <v>552913770.2576772</v>
      </c>
      <c r="BY66" s="28">
        <f t="shared" ca="1" si="22"/>
        <v>573526317.51204729</v>
      </c>
      <c r="BZ66" s="28">
        <f t="shared" ca="1" si="22"/>
        <v>594867405.4417429</v>
      </c>
      <c r="CA66" s="28">
        <f t="shared" ca="1" si="22"/>
        <v>616948023.88739979</v>
      </c>
      <c r="CB66" s="28">
        <f t="shared" ca="1" si="22"/>
        <v>639775582.04805505</v>
      </c>
      <c r="CC66" s="28">
        <f t="shared" ca="1" si="22"/>
        <v>663382271.49141562</v>
      </c>
      <c r="CD66" s="28">
        <f t="shared" ref="CD66:CL66" ca="1" si="23">CD61+CD64</f>
        <v>687784012.20949197</v>
      </c>
      <c r="CE66" s="28">
        <f t="shared" ca="1" si="23"/>
        <v>712979150.70771492</v>
      </c>
      <c r="CF66" s="28">
        <f t="shared" ca="1" si="23"/>
        <v>738982742.44082725</v>
      </c>
      <c r="CG66" s="28">
        <f t="shared" ca="1" si="23"/>
        <v>765809090.09083438</v>
      </c>
      <c r="CH66" s="28">
        <f t="shared" ca="1" si="23"/>
        <v>793471781.20564163</v>
      </c>
      <c r="CI66" s="28">
        <f t="shared" ca="1" si="23"/>
        <v>821983723.95575893</v>
      </c>
      <c r="CJ66" s="28">
        <f t="shared" ca="1" si="23"/>
        <v>851357181.10317087</v>
      </c>
      <c r="CK66" s="28">
        <f t="shared" ca="1" si="23"/>
        <v>881603802.27176285</v>
      </c>
      <c r="CL66" s="28">
        <f t="shared" ca="1" si="23"/>
        <v>912734654.60422552</v>
      </c>
    </row>
    <row r="68" spans="2:90" x14ac:dyDescent="0.4">
      <c r="B68" s="12" t="s">
        <v>1085</v>
      </c>
    </row>
    <row r="69" spans="2:90" s="471" customFormat="1" x14ac:dyDescent="0.4">
      <c r="B69" s="475" t="str">
        <f>IF('Revenue and DC'!B37="","",'Revenue and DC'!B37)</f>
        <v>Unearned revenue - Health Plans</v>
      </c>
      <c r="C69" s="471" t="str">
        <f>IF('Revenue and DC'!C37="","",'Revenue and DC'!C37)</f>
        <v>BS: current liabilities</v>
      </c>
      <c r="D69" s="472" t="str">
        <f>IF('Revenue and DC'!D37="","",'Revenue and DC'!D37)</f>
        <v>UEREV-S</v>
      </c>
      <c r="E69" s="471" t="str">
        <f>IF('Revenue and DC'!E37="","",'Revenue and DC'!E37)</f>
        <v/>
      </c>
      <c r="F69" s="471" t="str">
        <f>IF('Revenue and DC'!F37="","",'Revenue and DC'!F37)</f>
        <v/>
      </c>
      <c r="G69" s="471" t="str">
        <f>IF('Revenue and DC'!G37="","",'Revenue and DC'!G37)</f>
        <v/>
      </c>
      <c r="H69" s="471" t="str">
        <f>IF('Revenue and DC'!H37="","",'Revenue and DC'!H37)</f>
        <v/>
      </c>
      <c r="I69" s="477" t="str">
        <f>IF('Revenue and DC'!I37="","",'Revenue and DC'!I37)</f>
        <v/>
      </c>
      <c r="J69" s="477" t="str">
        <f>IF('Revenue and DC'!J37="","",'Revenue and DC'!J37)</f>
        <v/>
      </c>
      <c r="K69" s="476">
        <f ca="1">IF('Revenue and DC'!K37="","",'Revenue and DC'!K37)</f>
        <v>482207.0865245593</v>
      </c>
      <c r="L69" s="476">
        <f ca="1">IF('Revenue and DC'!L37="","",'Revenue and DC'!L37)</f>
        <v>1144738.7500806926</v>
      </c>
      <c r="M69" s="476">
        <f ca="1">IF('Revenue and DC'!M37="","",'Revenue and DC'!M37)</f>
        <v>1791914.795427266</v>
      </c>
      <c r="N69" s="476">
        <f ca="1">IF('Revenue and DC'!N37="","",'Revenue and DC'!N37)</f>
        <v>2447283.4417282445</v>
      </c>
      <c r="O69" s="476">
        <f ca="1">IF('Revenue and DC'!O37="","",'Revenue and DC'!O37)</f>
        <v>3107079.0425991318</v>
      </c>
      <c r="P69" s="476">
        <f ca="1">IF('Revenue and DC'!P37="","",'Revenue and DC'!P37)</f>
        <v>3769266.7930294946</v>
      </c>
      <c r="Q69" s="471" t="str">
        <f>IF('Revenue and DC'!Q37="","",'Revenue and DC'!Q37)</f>
        <v/>
      </c>
      <c r="R69" s="476" t="str">
        <f>IF('Revenue and DC'!R37="","",'Revenue and DC'!R37)</f>
        <v/>
      </c>
      <c r="S69" s="478">
        <f ca="1">IF('Revenue and DC'!S37="","",'Revenue and DC'!S37)</f>
        <v>0</v>
      </c>
      <c r="T69" s="478">
        <f ca="1">IF('Revenue and DC'!T37="","",'Revenue and DC'!T37)</f>
        <v>0</v>
      </c>
      <c r="U69" s="478">
        <f ca="1">IF('Revenue and DC'!U37="","",'Revenue and DC'!U37)</f>
        <v>5541.6666666666661</v>
      </c>
      <c r="V69" s="478">
        <f ca="1">IF('Revenue and DC'!V37="","",'Revenue and DC'!V37)</f>
        <v>21889.583333333328</v>
      </c>
      <c r="W69" s="478">
        <f ca="1">IF('Revenue and DC'!W37="","",'Revenue and DC'!W37)</f>
        <v>48503.437499999985</v>
      </c>
      <c r="X69" s="478">
        <f ca="1">IF('Revenue and DC'!X37="","",'Revenue and DC'!X37)</f>
        <v>84869.932291666642</v>
      </c>
      <c r="Y69" s="478">
        <f ca="1">IF('Revenue and DC'!Y37="","",'Revenue and DC'!Y37)</f>
        <v>130501.4356770833</v>
      </c>
      <c r="Z69" s="478">
        <f ca="1">IF('Revenue and DC'!Z37="","",'Revenue and DC'!Z37)</f>
        <v>184934.69722656245</v>
      </c>
      <c r="AA69" s="478">
        <f ca="1">IF('Revenue and DC'!AA37="","",'Revenue and DC'!AA37)</f>
        <v>247729.62903190096</v>
      </c>
      <c r="AB69" s="478">
        <f ca="1">IF('Revenue and DC'!AB37="","",'Revenue and DC'!AB37)</f>
        <v>318468.14758030587</v>
      </c>
      <c r="AC69" s="478">
        <f ca="1">IF('Revenue and DC'!AC37="","",'Revenue and DC'!AC37)</f>
        <v>396753.07353462389</v>
      </c>
      <c r="AD69" s="478">
        <f ca="1">IF('Revenue and DC'!AD37="","",'Revenue and DC'!AD37)</f>
        <v>482207.0865245593</v>
      </c>
      <c r="AE69" s="478">
        <f ca="1">IF('Revenue and DC'!AE37="","",'Revenue and DC'!AE37)</f>
        <v>553587.87404263206</v>
      </c>
      <c r="AF69" s="478">
        <f ca="1">IF('Revenue and DC'!AF37="","",'Revenue and DC'!AF37)</f>
        <v>592408.48034050036</v>
      </c>
      <c r="AG69" s="478">
        <f ca="1">IF('Revenue and DC'!AG37="","",'Revenue and DC'!AG37)</f>
        <v>645913.0563234752</v>
      </c>
      <c r="AH69" s="478">
        <f ca="1">IF('Revenue and DC'!AH37="","",'Revenue and DC'!AH37)</f>
        <v>713367.40350730147</v>
      </c>
      <c r="AI69" s="478">
        <f ca="1">IF('Revenue and DC'!AI37="","",'Revenue and DC'!AI37)</f>
        <v>777449.03333193646</v>
      </c>
      <c r="AJ69" s="478">
        <f ca="1">IF('Revenue and DC'!AJ37="","",'Revenue and DC'!AJ37)</f>
        <v>838326.58166533941</v>
      </c>
      <c r="AK69" s="478">
        <f ca="1">IF('Revenue and DC'!AK37="","",'Revenue and DC'!AK37)</f>
        <v>896160.25258207263</v>
      </c>
      <c r="AL69" s="478">
        <f ca="1">IF('Revenue and DC'!AL37="","",'Revenue and DC'!AL37)</f>
        <v>951102.2399529689</v>
      </c>
      <c r="AM69" s="478">
        <f ca="1">IF('Revenue and DC'!AM37="","",'Revenue and DC'!AM37)</f>
        <v>1003297.1279553204</v>
      </c>
      <c r="AN69" s="478">
        <f ca="1">IF('Revenue and DC'!AN37="","",'Revenue and DC'!AN37)</f>
        <v>1052882.2715575541</v>
      </c>
      <c r="AO69" s="478">
        <f ca="1">IF('Revenue and DC'!AO37="","",'Revenue and DC'!AO37)</f>
        <v>1099988.1579796765</v>
      </c>
      <c r="AP69" s="478">
        <f ca="1">IF('Revenue and DC'!AP37="","",'Revenue and DC'!AP37)</f>
        <v>1144738.7500806926</v>
      </c>
      <c r="AQ69" s="478">
        <f ca="1">IF('Revenue and DC'!AQ37="","",'Revenue and DC'!AQ37)</f>
        <v>1187251.8125766583</v>
      </c>
      <c r="AR69" s="478">
        <f ca="1">IF('Revenue and DC'!AR37="","",'Revenue and DC'!AR37)</f>
        <v>1227639.2219478253</v>
      </c>
      <c r="AS69" s="478">
        <f ca="1">IF('Revenue and DC'!AS37="","",'Revenue and DC'!AS37)</f>
        <v>1282632.260850434</v>
      </c>
      <c r="AT69" s="478">
        <f ca="1">IF('Revenue and DC'!AT37="","",'Revenue and DC'!AT37)</f>
        <v>1351500.6478079124</v>
      </c>
      <c r="AU69" s="478">
        <f ca="1">IF('Revenue and DC'!AU37="","",'Revenue and DC'!AU37)</f>
        <v>1416925.6154175168</v>
      </c>
      <c r="AV69" s="478">
        <f ca="1">IF('Revenue and DC'!AV37="","",'Revenue and DC'!AV37)</f>
        <v>1479079.3346466408</v>
      </c>
      <c r="AW69" s="478">
        <f ca="1">IF('Revenue and DC'!AW37="","",'Revenue and DC'!AW37)</f>
        <v>1538125.3679143086</v>
      </c>
      <c r="AX69" s="478">
        <f ca="1">IF('Revenue and DC'!AX37="","",'Revenue and DC'!AX37)</f>
        <v>1594219.0995185932</v>
      </c>
      <c r="AY69" s="478">
        <f ca="1">IF('Revenue and DC'!AY37="","",'Revenue and DC'!AY37)</f>
        <v>1647508.1445426636</v>
      </c>
      <c r="AZ69" s="478">
        <f ca="1">IF('Revenue and DC'!AZ37="","",'Revenue and DC'!AZ37)</f>
        <v>1698132.73731553</v>
      </c>
      <c r="BA69" s="478">
        <f ca="1">IF('Revenue and DC'!BA37="","",'Revenue and DC'!BA37)</f>
        <v>1746226.1004497535</v>
      </c>
      <c r="BB69" s="478">
        <f ca="1">IF('Revenue and DC'!BB37="","",'Revenue and DC'!BB37)</f>
        <v>1791914.795427266</v>
      </c>
      <c r="BC69" s="478">
        <f ca="1">IF('Revenue and DC'!BC37="","",'Revenue and DC'!BC37)</f>
        <v>1835319.0556559023</v>
      </c>
      <c r="BD69" s="478">
        <f ca="1">IF('Revenue and DC'!BD37="","",'Revenue and DC'!BD37)</f>
        <v>1876553.1028731074</v>
      </c>
      <c r="BE69" s="478">
        <f ca="1">IF('Revenue and DC'!BE37="","",'Revenue and DC'!BE37)</f>
        <v>1932350.4477294525</v>
      </c>
      <c r="BF69" s="478">
        <f ca="1">IF('Revenue and DC'!BF37="","",'Revenue and DC'!BF37)</f>
        <v>2001982.9253429796</v>
      </c>
      <c r="BG69" s="478">
        <f ca="1">IF('Revenue and DC'!BG37="","",'Revenue and DC'!BG37)</f>
        <v>2068133.7790758305</v>
      </c>
      <c r="BH69" s="478">
        <f ca="1">IF('Revenue and DC'!BH37="","",'Revenue and DC'!BH37)</f>
        <v>2130977.090122039</v>
      </c>
      <c r="BI69" s="478">
        <f ca="1">IF('Revenue and DC'!BI37="","",'Revenue and DC'!BI37)</f>
        <v>2190678.235615937</v>
      </c>
      <c r="BJ69" s="478">
        <f ca="1">IF('Revenue and DC'!BJ37="","",'Revenue and DC'!BJ37)</f>
        <v>2247394.3238351401</v>
      </c>
      <c r="BK69" s="478">
        <f ca="1">IF('Revenue and DC'!BK37="","",'Revenue and DC'!BK37)</f>
        <v>2301274.6076433826</v>
      </c>
      <c r="BL69" s="478">
        <f ca="1">IF('Revenue and DC'!BL37="","",'Revenue and DC'!BL37)</f>
        <v>2352460.877261213</v>
      </c>
      <c r="BM69" s="478">
        <f ca="1">IF('Revenue and DC'!BM37="","",'Revenue and DC'!BM37)</f>
        <v>2401087.8333981521</v>
      </c>
      <c r="BN69" s="478">
        <f ca="1">IF('Revenue and DC'!BN37="","",'Revenue and DC'!BN37)</f>
        <v>2447283.4417282445</v>
      </c>
      <c r="BO69" s="478">
        <f ca="1">IF('Revenue and DC'!BO37="","",'Revenue and DC'!BO37)</f>
        <v>2491169.2696418324</v>
      </c>
      <c r="BP69" s="478">
        <f ca="1">IF('Revenue and DC'!BP37="","",'Revenue and DC'!BP37)</f>
        <v>2532860.8061597403</v>
      </c>
      <c r="BQ69" s="478">
        <f ca="1">IF('Revenue and DC'!BQ37="","",'Revenue and DC'!BQ37)</f>
        <v>2589092.7658517533</v>
      </c>
      <c r="BR69" s="478">
        <f ca="1">IF('Revenue and DC'!BR37="","",'Revenue and DC'!BR37)</f>
        <v>2659138.1275591659</v>
      </c>
      <c r="BS69" s="478">
        <f ca="1">IF('Revenue and DC'!BS37="","",'Revenue and DC'!BS37)</f>
        <v>2725681.2211812069</v>
      </c>
      <c r="BT69" s="478">
        <f ca="1">IF('Revenue and DC'!BT37="","",'Revenue and DC'!BT37)</f>
        <v>2788897.1601221464</v>
      </c>
      <c r="BU69" s="478">
        <f ca="1">IF('Revenue and DC'!BU37="","",'Revenue and DC'!BU37)</f>
        <v>2848952.3021160397</v>
      </c>
      <c r="BV69" s="478">
        <f ca="1">IF('Revenue and DC'!BV37="","",'Revenue and DC'!BV37)</f>
        <v>2906004.6870102375</v>
      </c>
      <c r="BW69" s="478">
        <f ca="1">IF('Revenue and DC'!BW37="","",'Revenue and DC'!BW37)</f>
        <v>2960204.4526597252</v>
      </c>
      <c r="BX69" s="478">
        <f ca="1">IF('Revenue and DC'!BX37="","",'Revenue and DC'!BX37)</f>
        <v>3011694.2300267387</v>
      </c>
      <c r="BY69" s="478">
        <f ca="1">IF('Revenue and DC'!BY37="","",'Revenue and DC'!BY37)</f>
        <v>3060609.5185254021</v>
      </c>
      <c r="BZ69" s="478">
        <f ca="1">IF('Revenue and DC'!BZ37="","",'Revenue and DC'!BZ37)</f>
        <v>3107079.0425991318</v>
      </c>
      <c r="CA69" s="478">
        <f ca="1">IF('Revenue and DC'!CA37="","",'Revenue and DC'!CA37)</f>
        <v>3151225.0904691755</v>
      </c>
      <c r="CB69" s="478">
        <f ca="1">IF('Revenue and DC'!CB37="","",'Revenue and DC'!CB37)</f>
        <v>3193163.8359457161</v>
      </c>
      <c r="CC69" s="478">
        <f ca="1">IF('Revenue and DC'!CC37="","",'Revenue and DC'!CC37)</f>
        <v>3249630.6441484308</v>
      </c>
      <c r="CD69" s="478">
        <f ca="1">IF('Revenue and DC'!CD37="","",'Revenue and DC'!CD37)</f>
        <v>3319899.1119410098</v>
      </c>
      <c r="CE69" s="478">
        <f ca="1">IF('Revenue and DC'!CE37="","",'Revenue and DC'!CE37)</f>
        <v>3386654.1563439597</v>
      </c>
      <c r="CF69" s="478">
        <f ca="1">IF('Revenue and DC'!CF37="","",'Revenue and DC'!CF37)</f>
        <v>3450071.448526761</v>
      </c>
      <c r="CG69" s="478">
        <f ca="1">IF('Revenue and DC'!CG37="","",'Revenue and DC'!CG37)</f>
        <v>3510317.8761004237</v>
      </c>
      <c r="CH69" s="478">
        <f ca="1">IF('Revenue and DC'!CH37="","",'Revenue and DC'!CH37)</f>
        <v>3567551.9822954023</v>
      </c>
      <c r="CI69" s="478">
        <f ca="1">IF('Revenue and DC'!CI37="","",'Revenue and DC'!CI37)</f>
        <v>3621924.3831806327</v>
      </c>
      <c r="CJ69" s="478">
        <f ca="1">IF('Revenue and DC'!CJ37="","",'Revenue and DC'!CJ37)</f>
        <v>3673578.1640216005</v>
      </c>
      <c r="CK69" s="478">
        <f ca="1">IF('Revenue and DC'!CK37="","",'Revenue and DC'!CK37)</f>
        <v>3722649.2558205202</v>
      </c>
      <c r="CL69" s="478">
        <f ca="1">IF('Revenue and DC'!CL37="","",'Revenue and DC'!CL37)</f>
        <v>3769266.7930294946</v>
      </c>
    </row>
    <row r="70" spans="2:90" s="471" customFormat="1" x14ac:dyDescent="0.4">
      <c r="B70" s="475" t="str">
        <f>IF('Revenue and DC'!B70="","",'Revenue and DC'!B70)</f>
        <v>Accounts payable</v>
      </c>
      <c r="C70" s="471" t="str">
        <f>IF('Revenue and DC'!C70="","",'Revenue and DC'!C70)</f>
        <v>BS: current liabilities</v>
      </c>
      <c r="D70" s="471" t="str">
        <f>IF('Revenue and DC'!D70="","",'Revenue and DC'!D70)</f>
        <v>WCAP-IS</v>
      </c>
      <c r="E70" s="471" t="str">
        <f>IF('Revenue and DC'!E70="","",'Revenue and DC'!E70)</f>
        <v/>
      </c>
      <c r="F70" s="471" t="str">
        <f>IF('Revenue and DC'!F70="","",'Revenue and DC'!F70)</f>
        <v/>
      </c>
      <c r="G70" s="471">
        <f>IF('Revenue and DC'!G70="","",'Revenue and DC'!G70)</f>
        <v>0</v>
      </c>
      <c r="H70" s="471" t="str">
        <f>IF('Revenue and DC'!H70="","",'Revenue and DC'!H70)</f>
        <v/>
      </c>
      <c r="I70" s="477" t="str">
        <f>IF('Revenue and DC'!I70="","",'Revenue and DC'!I70)</f>
        <v/>
      </c>
      <c r="J70" s="477" t="str">
        <f>IF('Revenue and DC'!J70="","",'Revenue and DC'!J70)</f>
        <v/>
      </c>
      <c r="K70" s="476">
        <f ca="1">IF('Revenue and DC'!K70="","",'Revenue and DC'!K70)</f>
        <v>38862.65</v>
      </c>
      <c r="L70" s="476">
        <f ca="1">IF('Revenue and DC'!L70="","",'Revenue and DC'!L70)</f>
        <v>82315.873432651671</v>
      </c>
      <c r="M70" s="476">
        <f ca="1">IF('Revenue and DC'!M70="","",'Revenue and DC'!M70)</f>
        <v>141007.19570807839</v>
      </c>
      <c r="N70" s="476">
        <f ca="1">IF('Revenue and DC'!N70="","",'Revenue and DC'!N70)</f>
        <v>224564.29335949451</v>
      </c>
      <c r="O70" s="476">
        <f ca="1">IF('Revenue and DC'!O70="","",'Revenue and DC'!O70)</f>
        <v>333217.81968133536</v>
      </c>
      <c r="P70" s="476">
        <f ca="1">IF('Revenue and DC'!P70="","",'Revenue and DC'!P70)</f>
        <v>467094.65328418615</v>
      </c>
      <c r="Q70" s="471" t="str">
        <f>IF('Revenue and DC'!Q70="","",'Revenue and DC'!Q70)</f>
        <v/>
      </c>
      <c r="R70" s="476" t="str">
        <f>IF('Revenue and DC'!R70="","",'Revenue and DC'!R70)</f>
        <v/>
      </c>
      <c r="S70" s="476">
        <f ca="1">IF('Revenue and DC'!S70="","",'Revenue and DC'!S70)</f>
        <v>38862.533333333333</v>
      </c>
      <c r="T70" s="476">
        <f ca="1">IF('Revenue and DC'!T70="","",'Revenue and DC'!T70)</f>
        <v>38862.533333333333</v>
      </c>
      <c r="U70" s="476">
        <f ca="1">IF('Revenue and DC'!U70="","",'Revenue and DC'!U70)</f>
        <v>38862.65</v>
      </c>
      <c r="V70" s="476">
        <f ca="1">IF('Revenue and DC'!V70="","",'Revenue and DC'!V70)</f>
        <v>38862.65</v>
      </c>
      <c r="W70" s="476">
        <f ca="1">IF('Revenue and DC'!W70="","",'Revenue and DC'!W70)</f>
        <v>38862.65</v>
      </c>
      <c r="X70" s="476">
        <f ca="1">IF('Revenue and DC'!X70="","",'Revenue and DC'!X70)</f>
        <v>38862.65</v>
      </c>
      <c r="Y70" s="476">
        <f ca="1">IF('Revenue and DC'!Y70="","",'Revenue and DC'!Y70)</f>
        <v>38862.65</v>
      </c>
      <c r="Z70" s="476">
        <f ca="1">IF('Revenue and DC'!Z70="","",'Revenue and DC'!Z70)</f>
        <v>38862.65</v>
      </c>
      <c r="AA70" s="476">
        <f ca="1">IF('Revenue and DC'!AA70="","",'Revenue and DC'!AA70)</f>
        <v>38862.65</v>
      </c>
      <c r="AB70" s="476">
        <f ca="1">IF('Revenue and DC'!AB70="","",'Revenue and DC'!AB70)</f>
        <v>38862.65</v>
      </c>
      <c r="AC70" s="476">
        <f ca="1">IF('Revenue and DC'!AC70="","",'Revenue and DC'!AC70)</f>
        <v>38862.65</v>
      </c>
      <c r="AD70" s="476">
        <f ca="1">IF('Revenue and DC'!AD70="","",'Revenue and DC'!AD70)</f>
        <v>38862.65</v>
      </c>
      <c r="AE70" s="476">
        <f ca="1">IF('Revenue and DC'!AE70="","",'Revenue and DC'!AE70)</f>
        <v>51500.321901271862</v>
      </c>
      <c r="AF70" s="476">
        <f ca="1">IF('Revenue and DC'!AF70="","",'Revenue and DC'!AF70)</f>
        <v>53379.517139541596</v>
      </c>
      <c r="AG70" s="476">
        <f ca="1">IF('Revenue and DC'!AG70="","",'Revenue and DC'!AG70)</f>
        <v>55429.483865897855</v>
      </c>
      <c r="AH70" s="476">
        <f ca="1">IF('Revenue and DC'!AH70="","",'Revenue and DC'!AH70)</f>
        <v>57694.101839269628</v>
      </c>
      <c r="AI70" s="476">
        <f ca="1">IF('Revenue and DC'!AI70="","",'Revenue and DC'!AI70)</f>
        <v>60161.363913972811</v>
      </c>
      <c r="AJ70" s="476">
        <f ca="1">IF('Revenue and DC'!AJ70="","",'Revenue and DC'!AJ70)</f>
        <v>62821.137884940836</v>
      </c>
      <c r="AK70" s="476">
        <f ca="1">IF('Revenue and DC'!AK70="","",'Revenue and DC'!AK70)</f>
        <v>65663.798157360463</v>
      </c>
      <c r="AL70" s="476">
        <f ca="1">IF('Revenue and DC'!AL70="","",'Revenue and DC'!AL70)</f>
        <v>68680.200416159103</v>
      </c>
      <c r="AM70" s="476">
        <f ca="1">IF('Revenue and DC'!AM70="","",'Revenue and DC'!AM70)</f>
        <v>71861.657562017805</v>
      </c>
      <c r="AN70" s="476">
        <f ca="1">IF('Revenue and DC'!AN70="","",'Revenue and DC'!AN70)</f>
        <v>75199.916850583584</v>
      </c>
      <c r="AO70" s="476">
        <f ca="1">IF('Revenue and DC'!AO70="","",'Revenue and DC'!AO70)</f>
        <v>78687.138174721069</v>
      </c>
      <c r="AP70" s="476">
        <f ca="1">IF('Revenue and DC'!AP70="","",'Revenue and DC'!AP70)</f>
        <v>82315.873432651671</v>
      </c>
      <c r="AQ70" s="476">
        <f ca="1">IF('Revenue and DC'!AQ70="","",'Revenue and DC'!AQ70)</f>
        <v>87839.329927685772</v>
      </c>
      <c r="AR70" s="476">
        <f ca="1">IF('Revenue and DC'!AR70="","",'Revenue and DC'!AR70)</f>
        <v>91730.219747968134</v>
      </c>
      <c r="AS70" s="476">
        <f ca="1">IF('Revenue and DC'!AS70="","",'Revenue and DC'!AS70)</f>
        <v>95796.587993903056</v>
      </c>
      <c r="AT70" s="476">
        <f ca="1">IF('Revenue and DC'!AT70="","",'Revenue and DC'!AT70)</f>
        <v>100082.07907754125</v>
      </c>
      <c r="AU70" s="476">
        <f ca="1">IF('Revenue and DC'!AU70="","",'Revenue and DC'!AU70)</f>
        <v>104574.46227366419</v>
      </c>
      <c r="AV70" s="476">
        <f ca="1">IF('Revenue and DC'!AV70="","",'Revenue and DC'!AV70)</f>
        <v>109263.39297664762</v>
      </c>
      <c r="AW70" s="476">
        <f ca="1">IF('Revenue and DC'!AW70="","",'Revenue and DC'!AW70)</f>
        <v>114139.04381114859</v>
      </c>
      <c r="AX70" s="476">
        <f ca="1">IF('Revenue and DC'!AX70="","",'Revenue and DC'!AX70)</f>
        <v>119192.07877059115</v>
      </c>
      <c r="AY70" s="476">
        <f ca="1">IF('Revenue and DC'!AY70="","",'Revenue and DC'!AY70)</f>
        <v>124413.62864872825</v>
      </c>
      <c r="AZ70" s="476">
        <f ca="1">IF('Revenue and DC'!AZ70="","",'Revenue and DC'!AZ70)</f>
        <v>129795.26769962517</v>
      </c>
      <c r="BA70" s="476">
        <f ca="1">IF('Revenue and DC'!BA70="","",'Revenue and DC'!BA70)</f>
        <v>135328.99146464391</v>
      </c>
      <c r="BB70" s="476">
        <f ca="1">IF('Revenue and DC'!BB70="","",'Revenue and DC'!BB70)</f>
        <v>141007.19570807839</v>
      </c>
      <c r="BC70" s="476">
        <f ca="1">IF('Revenue and DC'!BC70="","",'Revenue and DC'!BC70)</f>
        <v>148670.95355600779</v>
      </c>
      <c r="BD70" s="476">
        <f ca="1">IF('Revenue and DC'!BD70="","",'Revenue and DC'!BD70)</f>
        <v>154616.80788570741</v>
      </c>
      <c r="BE70" s="476">
        <f ca="1">IF('Revenue and DC'!BE70="","",'Revenue and DC'!BE70)</f>
        <v>160740.68408225532</v>
      </c>
      <c r="BF70" s="476">
        <f ca="1">IF('Revenue and DC'!BF70="","",'Revenue and DC'!BF70)</f>
        <v>167086.09938564256</v>
      </c>
      <c r="BG70" s="476">
        <f ca="1">IF('Revenue and DC'!BG70="","",'Revenue and DC'!BG70)</f>
        <v>173640.70225719377</v>
      </c>
      <c r="BH70" s="476">
        <f ca="1">IF('Revenue and DC'!BH70="","",'Revenue and DC'!BH70)</f>
        <v>180394.03331850076</v>
      </c>
      <c r="BI70" s="476">
        <f ca="1">IF('Revenue and DC'!BI70="","",'Revenue and DC'!BI70)</f>
        <v>187336.15616007574</v>
      </c>
      <c r="BJ70" s="476">
        <f ca="1">IF('Revenue and DC'!BJ70="","",'Revenue and DC'!BJ70)</f>
        <v>194457.63119290528</v>
      </c>
      <c r="BK70" s="476">
        <f ca="1">IF('Revenue and DC'!BK70="","",'Revenue and DC'!BK70)</f>
        <v>201749.49080742666</v>
      </c>
      <c r="BL70" s="476">
        <f ca="1">IF('Revenue and DC'!BL70="","",'Revenue and DC'!BL70)</f>
        <v>209203.21577455534</v>
      </c>
      <c r="BM70" s="476">
        <f ca="1">IF('Revenue and DC'!BM70="","",'Revenue and DC'!BM70)</f>
        <v>216810.71282666089</v>
      </c>
      <c r="BN70" s="476">
        <f ca="1">IF('Revenue and DC'!BN70="","",'Revenue and DC'!BN70)</f>
        <v>224564.29335949451</v>
      </c>
      <c r="BO70" s="476">
        <f ca="1">IF('Revenue and DC'!BO70="","",'Revenue and DC'!BO70)</f>
        <v>234397.36520651975</v>
      </c>
      <c r="BP70" s="476">
        <f ca="1">IF('Revenue and DC'!BP70="","",'Revenue and DC'!BP70)</f>
        <v>242421.56538740208</v>
      </c>
      <c r="BQ70" s="476">
        <f ca="1">IF('Revenue and DC'!BQ70="","",'Revenue and DC'!BQ70)</f>
        <v>250625.16180924038</v>
      </c>
      <c r="BR70" s="476">
        <f ca="1">IF('Revenue and DC'!BR70="","",'Revenue and DC'!BR70)</f>
        <v>259051.60299332</v>
      </c>
      <c r="BS70" s="476">
        <f ca="1">IF('Revenue and DC'!BS70="","",'Revenue and DC'!BS70)</f>
        <v>267688.47211819561</v>
      </c>
      <c r="BT70" s="476">
        <f ca="1">IF('Revenue and DC'!BT70="","",'Revenue and DC'!BT70)</f>
        <v>276525.24778682756</v>
      </c>
      <c r="BU70" s="476">
        <f ca="1">IF('Revenue and DC'!BU70="","",'Revenue and DC'!BU70)</f>
        <v>285551.93467202783</v>
      </c>
      <c r="BV70" s="476">
        <f ca="1">IF('Revenue and DC'!BV70="","",'Revenue and DC'!BV70)</f>
        <v>294759.03721296811</v>
      </c>
      <c r="BW70" s="476">
        <f ca="1">IF('Revenue and DC'!BW70="","",'Revenue and DC'!BW70)</f>
        <v>304137.53462686139</v>
      </c>
      <c r="BX70" s="476">
        <f ca="1">IF('Revenue and DC'!BX70="","",'Revenue and DC'!BX70)</f>
        <v>313678.85717005993</v>
      </c>
      <c r="BY70" s="476">
        <f ca="1">IF('Revenue and DC'!BY70="","",'Revenue and DC'!BY70)</f>
        <v>323374.86358609865</v>
      </c>
      <c r="BZ70" s="476">
        <f ca="1">IF('Revenue and DC'!BZ70="","",'Revenue and DC'!BZ70)</f>
        <v>333217.81968133536</v>
      </c>
      <c r="CA70" s="476">
        <f ca="1">IF('Revenue and DC'!CA70="","",'Revenue and DC'!CA70)</f>
        <v>345238.12557968521</v>
      </c>
      <c r="CB70" s="476">
        <f ca="1">IF('Revenue and DC'!CB70="","",'Revenue and DC'!CB70)</f>
        <v>355353.30595563632</v>
      </c>
      <c r="CC70" s="476">
        <f ca="1">IF('Revenue and DC'!CC70="","",'Revenue and DC'!CC70)</f>
        <v>365648.62522945664</v>
      </c>
      <c r="CD70" s="476">
        <f ca="1">IF('Revenue and DC'!CD70="","",'Revenue and DC'!CD70)</f>
        <v>376167.49478958588</v>
      </c>
      <c r="CE70" s="476">
        <f ca="1">IF('Revenue and DC'!CE70="","",'Revenue and DC'!CE70)</f>
        <v>386897.4625383754</v>
      </c>
      <c r="CF70" s="476">
        <f ca="1">IF('Revenue and DC'!CF70="","",'Revenue and DC'!CF70)</f>
        <v>397827.97356639197</v>
      </c>
      <c r="CG70" s="476">
        <f ca="1">IF('Revenue and DC'!CG70="","",'Revenue and DC'!CG70)</f>
        <v>408949.0007096745</v>
      </c>
      <c r="CH70" s="476">
        <f ca="1">IF('Revenue and DC'!CH70="","",'Revenue and DC'!CH70)</f>
        <v>420251.01816245954</v>
      </c>
      <c r="CI70" s="476">
        <f ca="1">IF('Revenue and DC'!CI70="","",'Revenue and DC'!CI70)</f>
        <v>431724.97640927194</v>
      </c>
      <c r="CJ70" s="476">
        <f ca="1">IF('Revenue and DC'!CJ70="","",'Revenue and DC'!CJ70)</f>
        <v>443362.27841041039</v>
      </c>
      <c r="CK70" s="476">
        <f ca="1">IF('Revenue and DC'!CK70="","",'Revenue and DC'!CK70)</f>
        <v>455154.75697815872</v>
      </c>
      <c r="CL70" s="476">
        <f ca="1">IF('Revenue and DC'!CL70="","",'Revenue and DC'!CL70)</f>
        <v>467094.65328418615</v>
      </c>
    </row>
    <row r="71" spans="2:90" x14ac:dyDescent="0.4">
      <c r="B71" s="27" t="s">
        <v>1086</v>
      </c>
      <c r="C71" s="27"/>
      <c r="D71" s="27"/>
      <c r="E71" s="27"/>
      <c r="F71" s="27"/>
      <c r="G71" s="27"/>
      <c r="H71" s="27"/>
      <c r="I71" s="27" t="s">
        <v>232</v>
      </c>
      <c r="J71" s="28"/>
      <c r="K71" s="63">
        <f ca="1">SUMIF($4:$4,K$2,71:71)</f>
        <v>521069.73652455932</v>
      </c>
      <c r="L71" s="63">
        <f ca="1">SUMIF($4:$4,L$2,71:71)</f>
        <v>1227054.6235133442</v>
      </c>
      <c r="M71" s="63">
        <f ca="1">SUMIF($4:$4,M$2,71:71)</f>
        <v>1932921.9911353444</v>
      </c>
      <c r="N71" s="63">
        <f ca="1">SUMIF($4:$4,N$2,71:71)</f>
        <v>2671847.7350877388</v>
      </c>
      <c r="O71" s="63">
        <f ca="1">SUMIF($4:$4,O$2,71:71)</f>
        <v>3440296.8622804671</v>
      </c>
      <c r="P71" s="63">
        <f ca="1">SUMIF($4:$4,P$2,71:71)</f>
        <v>4236361.4463136811</v>
      </c>
      <c r="Q71" s="28"/>
      <c r="R71" s="249">
        <f ca="1">SUM(R67:OFFSET(R71,-1,0))</f>
        <v>0</v>
      </c>
      <c r="S71" s="249">
        <f ca="1">SUM(S67:OFFSET(S71,-1,0))</f>
        <v>38862.533333333333</v>
      </c>
      <c r="T71" s="249">
        <f ca="1">SUM(T67:OFFSET(T71,-1,0))</f>
        <v>38862.533333333333</v>
      </c>
      <c r="U71" s="249">
        <f ca="1">SUM(U67:OFFSET(U71,-1,0))</f>
        <v>44404.316666666666</v>
      </c>
      <c r="V71" s="249">
        <f ca="1">SUM(V67:OFFSET(V71,-1,0))</f>
        <v>60752.23333333333</v>
      </c>
      <c r="W71" s="249">
        <f ca="1">SUM(W67:OFFSET(W71,-1,0))</f>
        <v>87366.087499999994</v>
      </c>
      <c r="X71" s="249">
        <f ca="1">SUM(X67:OFFSET(X71,-1,0))</f>
        <v>123732.58229166665</v>
      </c>
      <c r="Y71" s="249">
        <f ca="1">SUM(Y67:OFFSET(Y71,-1,0))</f>
        <v>169364.08567708329</v>
      </c>
      <c r="Z71" s="249">
        <f ca="1">SUM(Z67:OFFSET(Z71,-1,0))</f>
        <v>223797.34722656244</v>
      </c>
      <c r="AA71" s="249">
        <f ca="1">SUM(AA67:OFFSET(AA71,-1,0))</f>
        <v>286592.27903190098</v>
      </c>
      <c r="AB71" s="249">
        <f ca="1">SUM(AB67:OFFSET(AB71,-1,0))</f>
        <v>357330.79758030589</v>
      </c>
      <c r="AC71" s="249">
        <f ca="1">SUM(AC67:OFFSET(AC71,-1,0))</f>
        <v>435615.72353462392</v>
      </c>
      <c r="AD71" s="249">
        <f ca="1">SUM(AD67:OFFSET(AD71,-1,0))</f>
        <v>521069.73652455932</v>
      </c>
      <c r="AE71" s="249">
        <f ca="1">SUM(AE67:OFFSET(AE71,-1,0))</f>
        <v>605088.19594390388</v>
      </c>
      <c r="AF71" s="249">
        <f ca="1">SUM(AF67:OFFSET(AF71,-1,0))</f>
        <v>645787.99748004193</v>
      </c>
      <c r="AG71" s="249">
        <f ca="1">SUM(AG67:OFFSET(AG71,-1,0))</f>
        <v>701342.54018937307</v>
      </c>
      <c r="AH71" s="249">
        <f ca="1">SUM(AH67:OFFSET(AH71,-1,0))</f>
        <v>771061.5053465711</v>
      </c>
      <c r="AI71" s="249">
        <f ca="1">SUM(AI67:OFFSET(AI71,-1,0))</f>
        <v>837610.39724590932</v>
      </c>
      <c r="AJ71" s="249">
        <f ca="1">SUM(AJ67:OFFSET(AJ71,-1,0))</f>
        <v>901147.71955028025</v>
      </c>
      <c r="AK71" s="249">
        <f ca="1">SUM(AK67:OFFSET(AK71,-1,0))</f>
        <v>961824.05073943315</v>
      </c>
      <c r="AL71" s="249">
        <f ca="1">SUM(AL67:OFFSET(AL71,-1,0))</f>
        <v>1019782.440369128</v>
      </c>
      <c r="AM71" s="249">
        <f ca="1">SUM(AM67:OFFSET(AM71,-1,0))</f>
        <v>1075158.7855173382</v>
      </c>
      <c r="AN71" s="249">
        <f ca="1">SUM(AN67:OFFSET(AN71,-1,0))</f>
        <v>1128082.1884081378</v>
      </c>
      <c r="AO71" s="249">
        <f ca="1">SUM(AO67:OFFSET(AO71,-1,0))</f>
        <v>1178675.2961543975</v>
      </c>
      <c r="AP71" s="249">
        <f ca="1">SUM(AP67:OFFSET(AP71,-1,0))</f>
        <v>1227054.6235133442</v>
      </c>
      <c r="AQ71" s="249">
        <f ca="1">SUM(AQ67:OFFSET(AQ71,-1,0))</f>
        <v>1275091.142504344</v>
      </c>
      <c r="AR71" s="249">
        <f ca="1">SUM(AR67:OFFSET(AR71,-1,0))</f>
        <v>1319369.4416957935</v>
      </c>
      <c r="AS71" s="249">
        <f ca="1">SUM(AS67:OFFSET(AS71,-1,0))</f>
        <v>1378428.848844337</v>
      </c>
      <c r="AT71" s="249">
        <f ca="1">SUM(AT67:OFFSET(AT71,-1,0))</f>
        <v>1451582.7268854538</v>
      </c>
      <c r="AU71" s="249">
        <f ca="1">SUM(AU67:OFFSET(AU71,-1,0))</f>
        <v>1521500.0776911811</v>
      </c>
      <c r="AV71" s="249">
        <f ca="1">SUM(AV67:OFFSET(AV71,-1,0))</f>
        <v>1588342.7276232885</v>
      </c>
      <c r="AW71" s="249">
        <f ca="1">SUM(AW67:OFFSET(AW71,-1,0))</f>
        <v>1652264.4117254571</v>
      </c>
      <c r="AX71" s="249">
        <f ca="1">SUM(AX67:OFFSET(AX71,-1,0))</f>
        <v>1713411.1782891843</v>
      </c>
      <c r="AY71" s="249">
        <f ca="1">SUM(AY67:OFFSET(AY71,-1,0))</f>
        <v>1771921.773191392</v>
      </c>
      <c r="AZ71" s="249">
        <f ca="1">SUM(AZ67:OFFSET(AZ71,-1,0))</f>
        <v>1827928.0050151551</v>
      </c>
      <c r="BA71" s="249">
        <f ca="1">SUM(BA67:OFFSET(BA71,-1,0))</f>
        <v>1881555.0919143974</v>
      </c>
      <c r="BB71" s="249">
        <f ca="1">SUM(BB67:OFFSET(BB71,-1,0))</f>
        <v>1932921.9911353444</v>
      </c>
      <c r="BC71" s="249">
        <f ca="1">SUM(BC67:OFFSET(BC71,-1,0))</f>
        <v>1983990.00921191</v>
      </c>
      <c r="BD71" s="249">
        <f ca="1">SUM(BD67:OFFSET(BD71,-1,0))</f>
        <v>2031169.9107588148</v>
      </c>
      <c r="BE71" s="249">
        <f ca="1">SUM(BE67:OFFSET(BE71,-1,0))</f>
        <v>2093091.1318117077</v>
      </c>
      <c r="BF71" s="249">
        <f ca="1">SUM(BF67:OFFSET(BF71,-1,0))</f>
        <v>2169069.0247286223</v>
      </c>
      <c r="BG71" s="249">
        <f ca="1">SUM(BG67:OFFSET(BG71,-1,0))</f>
        <v>2241774.4813330243</v>
      </c>
      <c r="BH71" s="249">
        <f ca="1">SUM(BH67:OFFSET(BH71,-1,0))</f>
        <v>2311371.1234405399</v>
      </c>
      <c r="BI71" s="249">
        <f ca="1">SUM(BI67:OFFSET(BI71,-1,0))</f>
        <v>2378014.3917760127</v>
      </c>
      <c r="BJ71" s="249">
        <f ca="1">SUM(BJ67:OFFSET(BJ71,-1,0))</f>
        <v>2441851.9550280455</v>
      </c>
      <c r="BK71" s="249">
        <f ca="1">SUM(BK67:OFFSET(BK71,-1,0))</f>
        <v>2503024.0984508093</v>
      </c>
      <c r="BL71" s="249">
        <f ca="1">SUM(BL67:OFFSET(BL71,-1,0))</f>
        <v>2561664.0930357683</v>
      </c>
      <c r="BM71" s="249">
        <f ca="1">SUM(BM67:OFFSET(BM71,-1,0))</f>
        <v>2617898.546224813</v>
      </c>
      <c r="BN71" s="249">
        <f ca="1">SUM(BN67:OFFSET(BN71,-1,0))</f>
        <v>2671847.7350877388</v>
      </c>
      <c r="BO71" s="249">
        <f ca="1">SUM(BO67:OFFSET(BO71,-1,0))</f>
        <v>2725566.6348483521</v>
      </c>
      <c r="BP71" s="249">
        <f ca="1">SUM(BP67:OFFSET(BP71,-1,0))</f>
        <v>2775282.3715471425</v>
      </c>
      <c r="BQ71" s="249">
        <f ca="1">SUM(BQ67:OFFSET(BQ71,-1,0))</f>
        <v>2839717.9276609938</v>
      </c>
      <c r="BR71" s="249">
        <f ca="1">SUM(BR67:OFFSET(BR71,-1,0))</f>
        <v>2918189.7305524861</v>
      </c>
      <c r="BS71" s="249">
        <f ca="1">SUM(BS67:OFFSET(BS71,-1,0))</f>
        <v>2993369.6932994025</v>
      </c>
      <c r="BT71" s="249">
        <f ca="1">SUM(BT67:OFFSET(BT71,-1,0))</f>
        <v>3065422.4079089737</v>
      </c>
      <c r="BU71" s="249">
        <f ca="1">SUM(BU67:OFFSET(BU71,-1,0))</f>
        <v>3134504.2367880675</v>
      </c>
      <c r="BV71" s="249">
        <f ca="1">SUM(BV67:OFFSET(BV71,-1,0))</f>
        <v>3200763.7242232058</v>
      </c>
      <c r="BW71" s="249">
        <f ca="1">SUM(BW67:OFFSET(BW71,-1,0))</f>
        <v>3264341.9872865868</v>
      </c>
      <c r="BX71" s="249">
        <f ca="1">SUM(BX67:OFFSET(BX71,-1,0))</f>
        <v>3325373.0871967985</v>
      </c>
      <c r="BY71" s="249">
        <f ca="1">SUM(BY67:OFFSET(BY71,-1,0))</f>
        <v>3383984.3821115009</v>
      </c>
      <c r="BZ71" s="249">
        <f ca="1">SUM(BZ67:OFFSET(BZ71,-1,0))</f>
        <v>3440296.8622804671</v>
      </c>
      <c r="CA71" s="249">
        <f ca="1">SUM(CA67:OFFSET(CA71,-1,0))</f>
        <v>3496463.2160488609</v>
      </c>
      <c r="CB71" s="249">
        <f ca="1">SUM(CB67:OFFSET(CB71,-1,0))</f>
        <v>3548517.1419013524</v>
      </c>
      <c r="CC71" s="249">
        <f ca="1">SUM(CC67:OFFSET(CC71,-1,0))</f>
        <v>3615279.2693778872</v>
      </c>
      <c r="CD71" s="249">
        <f ca="1">SUM(CD67:OFFSET(CD71,-1,0))</f>
        <v>3696066.6067305957</v>
      </c>
      <c r="CE71" s="249">
        <f ca="1">SUM(CE67:OFFSET(CE71,-1,0))</f>
        <v>3773551.6188823353</v>
      </c>
      <c r="CF71" s="249">
        <f ca="1">SUM(CF67:OFFSET(CF71,-1,0))</f>
        <v>3847899.422093153</v>
      </c>
      <c r="CG71" s="249">
        <f ca="1">SUM(CG67:OFFSET(CG71,-1,0))</f>
        <v>3919266.8768100981</v>
      </c>
      <c r="CH71" s="249">
        <f ca="1">SUM(CH67:OFFSET(CH71,-1,0))</f>
        <v>3987803.0004578619</v>
      </c>
      <c r="CI71" s="249">
        <f ca="1">SUM(CI67:OFFSET(CI71,-1,0))</f>
        <v>4053649.3595899045</v>
      </c>
      <c r="CJ71" s="249">
        <f ca="1">SUM(CJ67:OFFSET(CJ71,-1,0))</f>
        <v>4116940.442432011</v>
      </c>
      <c r="CK71" s="249">
        <f ca="1">SUM(CK67:OFFSET(CK71,-1,0))</f>
        <v>4177804.0127986791</v>
      </c>
      <c r="CL71" s="249">
        <f ca="1">SUM(CL67:OFFSET(CL71,-1,0))</f>
        <v>4236361.4463136811</v>
      </c>
    </row>
    <row r="73" spans="2:90" x14ac:dyDescent="0.4">
      <c r="B73" s="12" t="s">
        <v>1087</v>
      </c>
    </row>
    <row r="74" spans="2:90" x14ac:dyDescent="0.4">
      <c r="B74" s="27" t="s">
        <v>1088</v>
      </c>
      <c r="C74" s="27"/>
      <c r="D74" s="27"/>
      <c r="E74" s="27"/>
      <c r="F74" s="27"/>
      <c r="G74" s="27"/>
      <c r="H74" s="27"/>
      <c r="I74" s="27" t="s">
        <v>237</v>
      </c>
      <c r="J74" s="28"/>
      <c r="K74" s="63">
        <f ca="1">SUMIF($4:$4,K$2,74:74)</f>
        <v>0</v>
      </c>
      <c r="L74" s="63">
        <f ca="1">SUMIF($4:$4,L$2,74:74)</f>
        <v>0</v>
      </c>
      <c r="M74" s="63">
        <f ca="1">SUMIF($4:$4,M$2,74:74)</f>
        <v>0</v>
      </c>
      <c r="N74" s="63">
        <f ca="1">SUMIF($4:$4,N$2,74:74)</f>
        <v>0</v>
      </c>
      <c r="O74" s="63">
        <f ca="1">SUMIF($4:$4,O$2,74:74)</f>
        <v>0</v>
      </c>
      <c r="P74" s="63">
        <f ca="1">SUMIF($4:$4,P$2,74:74)</f>
        <v>0</v>
      </c>
      <c r="Q74" s="28"/>
      <c r="R74" s="249">
        <f ca="1">SUM(R72:OFFSET(R74,-1,0))</f>
        <v>0</v>
      </c>
      <c r="S74" s="249">
        <f ca="1">SUM(S72:OFFSET(S74,-1,0))</f>
        <v>0</v>
      </c>
      <c r="T74" s="249">
        <f ca="1">SUM(T72:OFFSET(T74,-1,0))</f>
        <v>0</v>
      </c>
      <c r="U74" s="249">
        <f ca="1">SUM(U72:OFFSET(U74,-1,0))</f>
        <v>0</v>
      </c>
      <c r="V74" s="249">
        <f ca="1">SUM(V72:OFFSET(V74,-1,0))</f>
        <v>0</v>
      </c>
      <c r="W74" s="249">
        <f ca="1">SUM(W72:OFFSET(W74,-1,0))</f>
        <v>0</v>
      </c>
      <c r="X74" s="249">
        <f ca="1">SUM(X72:OFFSET(X74,-1,0))</f>
        <v>0</v>
      </c>
      <c r="Y74" s="249">
        <f ca="1">SUM(Y72:OFFSET(Y74,-1,0))</f>
        <v>0</v>
      </c>
      <c r="Z74" s="249">
        <f ca="1">SUM(Z72:OFFSET(Z74,-1,0))</f>
        <v>0</v>
      </c>
      <c r="AA74" s="249">
        <f ca="1">SUM(AA72:OFFSET(AA74,-1,0))</f>
        <v>0</v>
      </c>
      <c r="AB74" s="249">
        <f ca="1">SUM(AB72:OFFSET(AB74,-1,0))</f>
        <v>0</v>
      </c>
      <c r="AC74" s="249">
        <f ca="1">SUM(AC72:OFFSET(AC74,-1,0))</f>
        <v>0</v>
      </c>
      <c r="AD74" s="249">
        <f ca="1">SUM(AD72:OFFSET(AD74,-1,0))</f>
        <v>0</v>
      </c>
      <c r="AE74" s="249">
        <f ca="1">SUM(AE72:OFFSET(AE74,-1,0))</f>
        <v>0</v>
      </c>
      <c r="AF74" s="249">
        <f ca="1">SUM(AF72:OFFSET(AF74,-1,0))</f>
        <v>0</v>
      </c>
      <c r="AG74" s="249">
        <f ca="1">SUM(AG72:OFFSET(AG74,-1,0))</f>
        <v>0</v>
      </c>
      <c r="AH74" s="249">
        <f ca="1">SUM(AH72:OFFSET(AH74,-1,0))</f>
        <v>0</v>
      </c>
      <c r="AI74" s="249">
        <f ca="1">SUM(AI72:OFFSET(AI74,-1,0))</f>
        <v>0</v>
      </c>
      <c r="AJ74" s="249">
        <f ca="1">SUM(AJ72:OFFSET(AJ74,-1,0))</f>
        <v>0</v>
      </c>
      <c r="AK74" s="249">
        <f ca="1">SUM(AK72:OFFSET(AK74,-1,0))</f>
        <v>0</v>
      </c>
      <c r="AL74" s="249">
        <f ca="1">SUM(AL72:OFFSET(AL74,-1,0))</f>
        <v>0</v>
      </c>
      <c r="AM74" s="249">
        <f ca="1">SUM(AM72:OFFSET(AM74,-1,0))</f>
        <v>0</v>
      </c>
      <c r="AN74" s="249">
        <f ca="1">SUM(AN72:OFFSET(AN74,-1,0))</f>
        <v>0</v>
      </c>
      <c r="AO74" s="249">
        <f ca="1">SUM(AO72:OFFSET(AO74,-1,0))</f>
        <v>0</v>
      </c>
      <c r="AP74" s="249">
        <f ca="1">SUM(AP72:OFFSET(AP74,-1,0))</f>
        <v>0</v>
      </c>
      <c r="AQ74" s="249">
        <f ca="1">SUM(AQ72:OFFSET(AQ74,-1,0))</f>
        <v>0</v>
      </c>
      <c r="AR74" s="249">
        <f ca="1">SUM(AR72:OFFSET(AR74,-1,0))</f>
        <v>0</v>
      </c>
      <c r="AS74" s="249">
        <f ca="1">SUM(AS72:OFFSET(AS74,-1,0))</f>
        <v>0</v>
      </c>
      <c r="AT74" s="249">
        <f ca="1">SUM(AT72:OFFSET(AT74,-1,0))</f>
        <v>0</v>
      </c>
      <c r="AU74" s="249">
        <f ca="1">SUM(AU72:OFFSET(AU74,-1,0))</f>
        <v>0</v>
      </c>
      <c r="AV74" s="249">
        <f ca="1">SUM(AV72:OFFSET(AV74,-1,0))</f>
        <v>0</v>
      </c>
      <c r="AW74" s="249">
        <f ca="1">SUM(AW72:OFFSET(AW74,-1,0))</f>
        <v>0</v>
      </c>
      <c r="AX74" s="249">
        <f ca="1">SUM(AX72:OFFSET(AX74,-1,0))</f>
        <v>0</v>
      </c>
      <c r="AY74" s="249">
        <f ca="1">SUM(AY72:OFFSET(AY74,-1,0))</f>
        <v>0</v>
      </c>
      <c r="AZ74" s="249">
        <f ca="1">SUM(AZ72:OFFSET(AZ74,-1,0))</f>
        <v>0</v>
      </c>
      <c r="BA74" s="249">
        <f ca="1">SUM(BA72:OFFSET(BA74,-1,0))</f>
        <v>0</v>
      </c>
      <c r="BB74" s="249">
        <f ca="1">SUM(BB72:OFFSET(BB74,-1,0))</f>
        <v>0</v>
      </c>
      <c r="BC74" s="249">
        <f ca="1">SUM(BC72:OFFSET(BC74,-1,0))</f>
        <v>0</v>
      </c>
      <c r="BD74" s="249">
        <f ca="1">SUM(BD72:OFFSET(BD74,-1,0))</f>
        <v>0</v>
      </c>
      <c r="BE74" s="249">
        <f ca="1">SUM(BE72:OFFSET(BE74,-1,0))</f>
        <v>0</v>
      </c>
      <c r="BF74" s="249">
        <f ca="1">SUM(BF72:OFFSET(BF74,-1,0))</f>
        <v>0</v>
      </c>
      <c r="BG74" s="249">
        <f ca="1">SUM(BG72:OFFSET(BG74,-1,0))</f>
        <v>0</v>
      </c>
      <c r="BH74" s="249">
        <f ca="1">SUM(BH72:OFFSET(BH74,-1,0))</f>
        <v>0</v>
      </c>
      <c r="BI74" s="249">
        <f ca="1">SUM(BI72:OFFSET(BI74,-1,0))</f>
        <v>0</v>
      </c>
      <c r="BJ74" s="249">
        <f ca="1">SUM(BJ72:OFFSET(BJ74,-1,0))</f>
        <v>0</v>
      </c>
      <c r="BK74" s="249">
        <f ca="1">SUM(BK72:OFFSET(BK74,-1,0))</f>
        <v>0</v>
      </c>
      <c r="BL74" s="249">
        <f ca="1">SUM(BL72:OFFSET(BL74,-1,0))</f>
        <v>0</v>
      </c>
      <c r="BM74" s="249">
        <f ca="1">SUM(BM72:OFFSET(BM74,-1,0))</f>
        <v>0</v>
      </c>
      <c r="BN74" s="249">
        <f ca="1">SUM(BN72:OFFSET(BN74,-1,0))</f>
        <v>0</v>
      </c>
      <c r="BO74" s="249">
        <f ca="1">SUM(BO72:OFFSET(BO74,-1,0))</f>
        <v>0</v>
      </c>
      <c r="BP74" s="249">
        <f ca="1">SUM(BP72:OFFSET(BP74,-1,0))</f>
        <v>0</v>
      </c>
      <c r="BQ74" s="249">
        <f ca="1">SUM(BQ72:OFFSET(BQ74,-1,0))</f>
        <v>0</v>
      </c>
      <c r="BR74" s="249">
        <f ca="1">SUM(BR72:OFFSET(BR74,-1,0))</f>
        <v>0</v>
      </c>
      <c r="BS74" s="249">
        <f ca="1">SUM(BS72:OFFSET(BS74,-1,0))</f>
        <v>0</v>
      </c>
      <c r="BT74" s="249">
        <f ca="1">SUM(BT72:OFFSET(BT74,-1,0))</f>
        <v>0</v>
      </c>
      <c r="BU74" s="249">
        <f ca="1">SUM(BU72:OFFSET(BU74,-1,0))</f>
        <v>0</v>
      </c>
      <c r="BV74" s="249">
        <f ca="1">SUM(BV72:OFFSET(BV74,-1,0))</f>
        <v>0</v>
      </c>
      <c r="BW74" s="249">
        <f ca="1">SUM(BW72:OFFSET(BW74,-1,0))</f>
        <v>0</v>
      </c>
      <c r="BX74" s="249">
        <f ca="1">SUM(BX72:OFFSET(BX74,-1,0))</f>
        <v>0</v>
      </c>
      <c r="BY74" s="249">
        <f ca="1">SUM(BY72:OFFSET(BY74,-1,0))</f>
        <v>0</v>
      </c>
      <c r="BZ74" s="249">
        <f ca="1">SUM(BZ72:OFFSET(BZ74,-1,0))</f>
        <v>0</v>
      </c>
      <c r="CA74" s="249">
        <f ca="1">SUM(CA72:OFFSET(CA74,-1,0))</f>
        <v>0</v>
      </c>
      <c r="CB74" s="249">
        <f ca="1">SUM(CB72:OFFSET(CB74,-1,0))</f>
        <v>0</v>
      </c>
      <c r="CC74" s="249">
        <f ca="1">SUM(CC72:OFFSET(CC74,-1,0))</f>
        <v>0</v>
      </c>
      <c r="CD74" s="249">
        <f ca="1">SUM(CD72:OFFSET(CD74,-1,0))</f>
        <v>0</v>
      </c>
      <c r="CE74" s="249">
        <f ca="1">SUM(CE72:OFFSET(CE74,-1,0))</f>
        <v>0</v>
      </c>
      <c r="CF74" s="249">
        <f ca="1">SUM(CF72:OFFSET(CF74,-1,0))</f>
        <v>0</v>
      </c>
      <c r="CG74" s="249">
        <f ca="1">SUM(CG72:OFFSET(CG74,-1,0))</f>
        <v>0</v>
      </c>
      <c r="CH74" s="249">
        <f ca="1">SUM(CH72:OFFSET(CH74,-1,0))</f>
        <v>0</v>
      </c>
      <c r="CI74" s="249">
        <f ca="1">SUM(CI72:OFFSET(CI74,-1,0))</f>
        <v>0</v>
      </c>
      <c r="CJ74" s="249">
        <f ca="1">SUM(CJ72:OFFSET(CJ74,-1,0))</f>
        <v>0</v>
      </c>
      <c r="CK74" s="249">
        <f ca="1">SUM(CK72:OFFSET(CK74,-1,0))</f>
        <v>0</v>
      </c>
      <c r="CL74" s="249">
        <f ca="1">SUM(CL72:OFFSET(CL74,-1,0))</f>
        <v>0</v>
      </c>
    </row>
    <row r="76" spans="2:90" x14ac:dyDescent="0.4">
      <c r="B76" s="27" t="s">
        <v>1089</v>
      </c>
      <c r="C76" s="27"/>
      <c r="D76" s="27"/>
      <c r="E76" s="27"/>
      <c r="F76" s="27"/>
      <c r="G76" s="27"/>
      <c r="H76" s="27"/>
      <c r="I76" s="27"/>
      <c r="J76" s="28"/>
      <c r="K76" s="28">
        <f ca="1">SUMIF($4:$4,K$2,76:76)</f>
        <v>521069.73652455932</v>
      </c>
      <c r="L76" s="28">
        <f ca="1">SUMIF($4:$4,L$2,76:76)</f>
        <v>1227054.6235133442</v>
      </c>
      <c r="M76" s="28">
        <f ca="1">SUMIF($4:$4,M$2,76:76)</f>
        <v>1932921.9911353444</v>
      </c>
      <c r="N76" s="28">
        <f ca="1">SUMIF($4:$4,N$2,76:76)</f>
        <v>2671847.7350877388</v>
      </c>
      <c r="O76" s="28">
        <f ca="1">SUMIF($4:$4,O$2,76:76)</f>
        <v>3440296.8622804671</v>
      </c>
      <c r="P76" s="28">
        <f ca="1">SUMIF($4:$4,P$2,76:76)</f>
        <v>4236361.4463136811</v>
      </c>
      <c r="Q76" s="28"/>
      <c r="R76" s="28">
        <f t="shared" ref="R76:AW76" ca="1" si="24">R71+R74</f>
        <v>0</v>
      </c>
      <c r="S76" s="28">
        <f t="shared" ca="1" si="24"/>
        <v>38862.533333333333</v>
      </c>
      <c r="T76" s="28">
        <f t="shared" ca="1" si="24"/>
        <v>38862.533333333333</v>
      </c>
      <c r="U76" s="28">
        <f t="shared" ca="1" si="24"/>
        <v>44404.316666666666</v>
      </c>
      <c r="V76" s="28">
        <f t="shared" ca="1" si="24"/>
        <v>60752.23333333333</v>
      </c>
      <c r="W76" s="28">
        <f t="shared" ca="1" si="24"/>
        <v>87366.087499999994</v>
      </c>
      <c r="X76" s="28">
        <f t="shared" ca="1" si="24"/>
        <v>123732.58229166665</v>
      </c>
      <c r="Y76" s="28">
        <f t="shared" ca="1" si="24"/>
        <v>169364.08567708329</v>
      </c>
      <c r="Z76" s="28">
        <f t="shared" ca="1" si="24"/>
        <v>223797.34722656244</v>
      </c>
      <c r="AA76" s="28">
        <f t="shared" ca="1" si="24"/>
        <v>286592.27903190098</v>
      </c>
      <c r="AB76" s="28">
        <f t="shared" ca="1" si="24"/>
        <v>357330.79758030589</v>
      </c>
      <c r="AC76" s="28">
        <f t="shared" ca="1" si="24"/>
        <v>435615.72353462392</v>
      </c>
      <c r="AD76" s="28">
        <f t="shared" ca="1" si="24"/>
        <v>521069.73652455932</v>
      </c>
      <c r="AE76" s="28">
        <f t="shared" ca="1" si="24"/>
        <v>605088.19594390388</v>
      </c>
      <c r="AF76" s="28">
        <f t="shared" ca="1" si="24"/>
        <v>645787.99748004193</v>
      </c>
      <c r="AG76" s="28">
        <f t="shared" ca="1" si="24"/>
        <v>701342.54018937307</v>
      </c>
      <c r="AH76" s="28">
        <f t="shared" ca="1" si="24"/>
        <v>771061.5053465711</v>
      </c>
      <c r="AI76" s="28">
        <f t="shared" ca="1" si="24"/>
        <v>837610.39724590932</v>
      </c>
      <c r="AJ76" s="28">
        <f t="shared" ca="1" si="24"/>
        <v>901147.71955028025</v>
      </c>
      <c r="AK76" s="28">
        <f t="shared" ca="1" si="24"/>
        <v>961824.05073943315</v>
      </c>
      <c r="AL76" s="28">
        <f t="shared" ca="1" si="24"/>
        <v>1019782.440369128</v>
      </c>
      <c r="AM76" s="28">
        <f t="shared" ca="1" si="24"/>
        <v>1075158.7855173382</v>
      </c>
      <c r="AN76" s="28">
        <f t="shared" ca="1" si="24"/>
        <v>1128082.1884081378</v>
      </c>
      <c r="AO76" s="28">
        <f t="shared" ca="1" si="24"/>
        <v>1178675.2961543975</v>
      </c>
      <c r="AP76" s="28">
        <f t="shared" ca="1" si="24"/>
        <v>1227054.6235133442</v>
      </c>
      <c r="AQ76" s="28">
        <f t="shared" ca="1" si="24"/>
        <v>1275091.142504344</v>
      </c>
      <c r="AR76" s="28">
        <f t="shared" ca="1" si="24"/>
        <v>1319369.4416957935</v>
      </c>
      <c r="AS76" s="28">
        <f t="shared" ca="1" si="24"/>
        <v>1378428.848844337</v>
      </c>
      <c r="AT76" s="28">
        <f t="shared" ca="1" si="24"/>
        <v>1451582.7268854538</v>
      </c>
      <c r="AU76" s="28">
        <f t="shared" ca="1" si="24"/>
        <v>1521500.0776911811</v>
      </c>
      <c r="AV76" s="28">
        <f t="shared" ca="1" si="24"/>
        <v>1588342.7276232885</v>
      </c>
      <c r="AW76" s="28">
        <f t="shared" ca="1" si="24"/>
        <v>1652264.4117254571</v>
      </c>
      <c r="AX76" s="28">
        <f t="shared" ref="AX76:CC76" ca="1" si="25">AX71+AX74</f>
        <v>1713411.1782891843</v>
      </c>
      <c r="AY76" s="28">
        <f t="shared" ca="1" si="25"/>
        <v>1771921.773191392</v>
      </c>
      <c r="AZ76" s="28">
        <f t="shared" ca="1" si="25"/>
        <v>1827928.0050151551</v>
      </c>
      <c r="BA76" s="28">
        <f t="shared" ca="1" si="25"/>
        <v>1881555.0919143974</v>
      </c>
      <c r="BB76" s="28">
        <f t="shared" ca="1" si="25"/>
        <v>1932921.9911353444</v>
      </c>
      <c r="BC76" s="28">
        <f t="shared" ca="1" si="25"/>
        <v>1983990.00921191</v>
      </c>
      <c r="BD76" s="28">
        <f t="shared" ca="1" si="25"/>
        <v>2031169.9107588148</v>
      </c>
      <c r="BE76" s="28">
        <f t="shared" ca="1" si="25"/>
        <v>2093091.1318117077</v>
      </c>
      <c r="BF76" s="28">
        <f t="shared" ca="1" si="25"/>
        <v>2169069.0247286223</v>
      </c>
      <c r="BG76" s="28">
        <f t="shared" ca="1" si="25"/>
        <v>2241774.4813330243</v>
      </c>
      <c r="BH76" s="28">
        <f t="shared" ca="1" si="25"/>
        <v>2311371.1234405399</v>
      </c>
      <c r="BI76" s="28">
        <f t="shared" ca="1" si="25"/>
        <v>2378014.3917760127</v>
      </c>
      <c r="BJ76" s="28">
        <f t="shared" ca="1" si="25"/>
        <v>2441851.9550280455</v>
      </c>
      <c r="BK76" s="28">
        <f t="shared" ca="1" si="25"/>
        <v>2503024.0984508093</v>
      </c>
      <c r="BL76" s="28">
        <f t="shared" ca="1" si="25"/>
        <v>2561664.0930357683</v>
      </c>
      <c r="BM76" s="28">
        <f t="shared" ca="1" si="25"/>
        <v>2617898.546224813</v>
      </c>
      <c r="BN76" s="28">
        <f t="shared" ca="1" si="25"/>
        <v>2671847.7350877388</v>
      </c>
      <c r="BO76" s="28">
        <f t="shared" ca="1" si="25"/>
        <v>2725566.6348483521</v>
      </c>
      <c r="BP76" s="28">
        <f t="shared" ca="1" si="25"/>
        <v>2775282.3715471425</v>
      </c>
      <c r="BQ76" s="28">
        <f t="shared" ca="1" si="25"/>
        <v>2839717.9276609938</v>
      </c>
      <c r="BR76" s="28">
        <f t="shared" ca="1" si="25"/>
        <v>2918189.7305524861</v>
      </c>
      <c r="BS76" s="28">
        <f t="shared" ca="1" si="25"/>
        <v>2993369.6932994025</v>
      </c>
      <c r="BT76" s="28">
        <f t="shared" ca="1" si="25"/>
        <v>3065422.4079089737</v>
      </c>
      <c r="BU76" s="28">
        <f t="shared" ca="1" si="25"/>
        <v>3134504.2367880675</v>
      </c>
      <c r="BV76" s="28">
        <f t="shared" ca="1" si="25"/>
        <v>3200763.7242232058</v>
      </c>
      <c r="BW76" s="28">
        <f t="shared" ca="1" si="25"/>
        <v>3264341.9872865868</v>
      </c>
      <c r="BX76" s="28">
        <f t="shared" ca="1" si="25"/>
        <v>3325373.0871967985</v>
      </c>
      <c r="BY76" s="28">
        <f t="shared" ca="1" si="25"/>
        <v>3383984.3821115009</v>
      </c>
      <c r="BZ76" s="28">
        <f t="shared" ca="1" si="25"/>
        <v>3440296.8622804671</v>
      </c>
      <c r="CA76" s="28">
        <f t="shared" ca="1" si="25"/>
        <v>3496463.2160488609</v>
      </c>
      <c r="CB76" s="28">
        <f t="shared" ca="1" si="25"/>
        <v>3548517.1419013524</v>
      </c>
      <c r="CC76" s="28">
        <f t="shared" ca="1" si="25"/>
        <v>3615279.2693778872</v>
      </c>
      <c r="CD76" s="28">
        <f t="shared" ref="CD76:CL76" ca="1" si="26">CD71+CD74</f>
        <v>3696066.6067305957</v>
      </c>
      <c r="CE76" s="28">
        <f t="shared" ca="1" si="26"/>
        <v>3773551.6188823353</v>
      </c>
      <c r="CF76" s="28">
        <f t="shared" ca="1" si="26"/>
        <v>3847899.422093153</v>
      </c>
      <c r="CG76" s="28">
        <f t="shared" ca="1" si="26"/>
        <v>3919266.8768100981</v>
      </c>
      <c r="CH76" s="28">
        <f t="shared" ca="1" si="26"/>
        <v>3987803.0004578619</v>
      </c>
      <c r="CI76" s="28">
        <f t="shared" ca="1" si="26"/>
        <v>4053649.3595899045</v>
      </c>
      <c r="CJ76" s="28">
        <f t="shared" ca="1" si="26"/>
        <v>4116940.442432011</v>
      </c>
      <c r="CK76" s="28">
        <f t="shared" ca="1" si="26"/>
        <v>4177804.0127986791</v>
      </c>
      <c r="CL76" s="28">
        <f t="shared" ca="1" si="26"/>
        <v>4236361.4463136811</v>
      </c>
    </row>
    <row r="78" spans="2:90" x14ac:dyDescent="0.4">
      <c r="B78" s="12" t="s">
        <v>604</v>
      </c>
    </row>
    <row r="79" spans="2:90" x14ac:dyDescent="0.4">
      <c r="B79" s="479" t="s">
        <v>577</v>
      </c>
      <c r="F79" s="27"/>
      <c r="G79" s="27"/>
      <c r="H79" s="27"/>
      <c r="I79" s="27" t="s">
        <v>231</v>
      </c>
      <c r="K79" s="248">
        <f ca="1">Equity!K22</f>
        <v>170000000</v>
      </c>
      <c r="L79" s="248">
        <f ca="1">Equity!L22</f>
        <v>170000000</v>
      </c>
      <c r="M79" s="248">
        <f ca="1">Equity!M22</f>
        <v>170000000</v>
      </c>
      <c r="N79" s="248">
        <f ca="1">Equity!N22</f>
        <v>170000000</v>
      </c>
      <c r="O79" s="248">
        <f ca="1">Equity!O22</f>
        <v>170000000</v>
      </c>
      <c r="P79" s="248">
        <f ca="1">Equity!P22</f>
        <v>170000000</v>
      </c>
      <c r="Q79" s="248"/>
      <c r="R79" s="23">
        <v>0</v>
      </c>
      <c r="S79" s="248">
        <f ca="1">Equity!S22</f>
        <v>170000000</v>
      </c>
      <c r="T79" s="248">
        <f ca="1">Equity!T22</f>
        <v>170000000</v>
      </c>
      <c r="U79" s="248">
        <f ca="1">Equity!U22</f>
        <v>170000000</v>
      </c>
      <c r="V79" s="248">
        <f ca="1">Equity!V22</f>
        <v>170000000</v>
      </c>
      <c r="W79" s="248">
        <f ca="1">Equity!W22</f>
        <v>170000000</v>
      </c>
      <c r="X79" s="248">
        <f ca="1">Equity!X22</f>
        <v>170000000</v>
      </c>
      <c r="Y79" s="248">
        <f ca="1">Equity!Y22</f>
        <v>170000000</v>
      </c>
      <c r="Z79" s="248">
        <f ca="1">Equity!Z22</f>
        <v>170000000</v>
      </c>
      <c r="AA79" s="248">
        <f ca="1">Equity!AA22</f>
        <v>170000000</v>
      </c>
      <c r="AB79" s="248">
        <f ca="1">Equity!AB22</f>
        <v>170000000</v>
      </c>
      <c r="AC79" s="248">
        <f ca="1">Equity!AC22</f>
        <v>170000000</v>
      </c>
      <c r="AD79" s="248">
        <f ca="1">Equity!AD22</f>
        <v>170000000</v>
      </c>
      <c r="AE79" s="248">
        <f ca="1">Equity!AE22</f>
        <v>170000000</v>
      </c>
      <c r="AF79" s="248">
        <f ca="1">Equity!AF22</f>
        <v>170000000</v>
      </c>
      <c r="AG79" s="248">
        <f ca="1">Equity!AG22</f>
        <v>170000000</v>
      </c>
      <c r="AH79" s="248">
        <f ca="1">Equity!AH22</f>
        <v>170000000</v>
      </c>
      <c r="AI79" s="248">
        <f ca="1">Equity!AI22</f>
        <v>170000000</v>
      </c>
      <c r="AJ79" s="248">
        <f ca="1">Equity!AJ22</f>
        <v>170000000</v>
      </c>
      <c r="AK79" s="248">
        <f ca="1">Equity!AK22</f>
        <v>170000000</v>
      </c>
      <c r="AL79" s="248">
        <f ca="1">Equity!AL22</f>
        <v>170000000</v>
      </c>
      <c r="AM79" s="248">
        <f ca="1">Equity!AM22</f>
        <v>170000000</v>
      </c>
      <c r="AN79" s="248">
        <f ca="1">Equity!AN22</f>
        <v>170000000</v>
      </c>
      <c r="AO79" s="248">
        <f ca="1">Equity!AO22</f>
        <v>170000000</v>
      </c>
      <c r="AP79" s="248">
        <f ca="1">Equity!AP22</f>
        <v>170000000</v>
      </c>
      <c r="AQ79" s="248">
        <f ca="1">Equity!AQ22</f>
        <v>170000000</v>
      </c>
      <c r="AR79" s="248">
        <f ca="1">Equity!AR22</f>
        <v>170000000</v>
      </c>
      <c r="AS79" s="248">
        <f ca="1">Equity!AS22</f>
        <v>170000000</v>
      </c>
      <c r="AT79" s="248">
        <f ca="1">Equity!AT22</f>
        <v>170000000</v>
      </c>
      <c r="AU79" s="248">
        <f ca="1">Equity!AU22</f>
        <v>170000000</v>
      </c>
      <c r="AV79" s="248">
        <f ca="1">Equity!AV22</f>
        <v>170000000</v>
      </c>
      <c r="AW79" s="248">
        <f ca="1">Equity!AW22</f>
        <v>170000000</v>
      </c>
      <c r="AX79" s="248">
        <f ca="1">Equity!AX22</f>
        <v>170000000</v>
      </c>
      <c r="AY79" s="248">
        <f ca="1">Equity!AY22</f>
        <v>170000000</v>
      </c>
      <c r="AZ79" s="248">
        <f ca="1">Equity!AZ22</f>
        <v>170000000</v>
      </c>
      <c r="BA79" s="248">
        <f ca="1">Equity!BA22</f>
        <v>170000000</v>
      </c>
      <c r="BB79" s="248">
        <f ca="1">Equity!BB22</f>
        <v>170000000</v>
      </c>
      <c r="BC79" s="248">
        <f ca="1">Equity!BC22</f>
        <v>170000000</v>
      </c>
      <c r="BD79" s="248">
        <f ca="1">Equity!BD22</f>
        <v>170000000</v>
      </c>
      <c r="BE79" s="248">
        <f ca="1">Equity!BE22</f>
        <v>170000000</v>
      </c>
      <c r="BF79" s="248">
        <f ca="1">Equity!BF22</f>
        <v>170000000</v>
      </c>
      <c r="BG79" s="248">
        <f ca="1">Equity!BG22</f>
        <v>170000000</v>
      </c>
      <c r="BH79" s="248">
        <f ca="1">Equity!BH22</f>
        <v>170000000</v>
      </c>
      <c r="BI79" s="248">
        <f ca="1">Equity!BI22</f>
        <v>170000000</v>
      </c>
      <c r="BJ79" s="248">
        <f ca="1">Equity!BJ22</f>
        <v>170000000</v>
      </c>
      <c r="BK79" s="248">
        <f ca="1">Equity!BK22</f>
        <v>170000000</v>
      </c>
      <c r="BL79" s="248">
        <f ca="1">Equity!BL22</f>
        <v>170000000</v>
      </c>
      <c r="BM79" s="248">
        <f ca="1">Equity!BM22</f>
        <v>170000000</v>
      </c>
      <c r="BN79" s="248">
        <f ca="1">Equity!BN22</f>
        <v>170000000</v>
      </c>
      <c r="BO79" s="248">
        <f ca="1">Equity!BO22</f>
        <v>170000000</v>
      </c>
      <c r="BP79" s="248">
        <f ca="1">Equity!BP22</f>
        <v>170000000</v>
      </c>
      <c r="BQ79" s="248">
        <f ca="1">Equity!BQ22</f>
        <v>170000000</v>
      </c>
      <c r="BR79" s="248">
        <f ca="1">Equity!BR22</f>
        <v>170000000</v>
      </c>
      <c r="BS79" s="248">
        <f ca="1">Equity!BS22</f>
        <v>170000000</v>
      </c>
      <c r="BT79" s="248">
        <f ca="1">Equity!BT22</f>
        <v>170000000</v>
      </c>
      <c r="BU79" s="248">
        <f ca="1">Equity!BU22</f>
        <v>170000000</v>
      </c>
      <c r="BV79" s="248">
        <f ca="1">Equity!BV22</f>
        <v>170000000</v>
      </c>
      <c r="BW79" s="248">
        <f ca="1">Equity!BW22</f>
        <v>170000000</v>
      </c>
      <c r="BX79" s="248">
        <f ca="1">Equity!BX22</f>
        <v>170000000</v>
      </c>
      <c r="BY79" s="248">
        <f ca="1">Equity!BY22</f>
        <v>170000000</v>
      </c>
      <c r="BZ79" s="248">
        <f ca="1">Equity!BZ22</f>
        <v>170000000</v>
      </c>
      <c r="CA79" s="248">
        <f ca="1">Equity!CA22</f>
        <v>170000000</v>
      </c>
      <c r="CB79" s="248">
        <f ca="1">Equity!CB22</f>
        <v>170000000</v>
      </c>
      <c r="CC79" s="248">
        <f ca="1">Equity!CC22</f>
        <v>170000000</v>
      </c>
      <c r="CD79" s="248">
        <f ca="1">Equity!CD22</f>
        <v>170000000</v>
      </c>
      <c r="CE79" s="248">
        <f ca="1">Equity!CE22</f>
        <v>170000000</v>
      </c>
      <c r="CF79" s="248">
        <f ca="1">Equity!CF22</f>
        <v>170000000</v>
      </c>
      <c r="CG79" s="248">
        <f ca="1">Equity!CG22</f>
        <v>170000000</v>
      </c>
      <c r="CH79" s="248">
        <f ca="1">Equity!CH22</f>
        <v>170000000</v>
      </c>
      <c r="CI79" s="248">
        <f ca="1">Equity!CI22</f>
        <v>170000000</v>
      </c>
      <c r="CJ79" s="248">
        <f ca="1">Equity!CJ22</f>
        <v>170000000</v>
      </c>
      <c r="CK79" s="248">
        <f ca="1">Equity!CK22</f>
        <v>170000000</v>
      </c>
      <c r="CL79" s="248">
        <f ca="1">Equity!CL22</f>
        <v>170000000</v>
      </c>
    </row>
    <row r="80" spans="2:90" x14ac:dyDescent="0.4">
      <c r="B80" s="479" t="s">
        <v>1090</v>
      </c>
      <c r="F80" s="27"/>
      <c r="G80" s="27"/>
      <c r="H80" s="27"/>
      <c r="I80" s="27" t="s">
        <v>231</v>
      </c>
      <c r="J80" s="258"/>
      <c r="K80" s="228">
        <f ca="1">SUMIF($4:$4,K$2,80:80)</f>
        <v>2406399.7230922217</v>
      </c>
      <c r="L80" s="228">
        <f ca="1">K80+L53</f>
        <v>24088199.425117541</v>
      </c>
      <c r="M80" s="228">
        <f ca="1">L80+M53</f>
        <v>86490948.624059275</v>
      </c>
      <c r="N80" s="228">
        <f ca="1">M80+N53</f>
        <v>211538734.19908643</v>
      </c>
      <c r="O80" s="228">
        <f ca="1">N80+O53</f>
        <v>421427108.57946253</v>
      </c>
      <c r="P80" s="228">
        <f ca="1">O80+P53</f>
        <v>738498293.15791202</v>
      </c>
      <c r="Q80" s="257"/>
      <c r="R80" s="132">
        <f ca="1">R81-SUM(R79:OFFSET(R80,-1,0))</f>
        <v>0</v>
      </c>
      <c r="S80" s="228">
        <f ca="1">R80+S53</f>
        <v>-29146.9</v>
      </c>
      <c r="T80" s="228">
        <f ca="1">S80+T53</f>
        <v>-58293.8</v>
      </c>
      <c r="U80" s="228">
        <f ca="1">T80+U53</f>
        <v>-79327.350000000006</v>
      </c>
      <c r="V80" s="228">
        <f ca="1">U80+V53</f>
        <v>-76659.884375000023</v>
      </c>
      <c r="W80" s="228">
        <f ca="1">V80+W53</f>
        <v>-35682.703906250048</v>
      </c>
      <c r="X80" s="228">
        <f ca="1">W80+X53</f>
        <v>57482.455664062414</v>
      </c>
      <c r="Y80" s="228">
        <f ca="1">X80+Y53</f>
        <v>216019.94538085925</v>
      </c>
      <c r="Z80" s="228">
        <f ca="1">Y80+Z53</f>
        <v>452454.89873681625</v>
      </c>
      <c r="AA80" s="228">
        <f ca="1">Z80+AA53</f>
        <v>778686.19254997536</v>
      </c>
      <c r="AB80" s="228">
        <f ca="1">AA80+AB53</f>
        <v>1206017.7597974762</v>
      </c>
      <c r="AC80" s="228">
        <f ca="1">AB80+AC53</f>
        <v>1745188.3368076021</v>
      </c>
      <c r="AD80" s="228">
        <f ca="1">AC80+AD53</f>
        <v>2406399.7230922217</v>
      </c>
      <c r="AE80" s="228">
        <f ca="1">AD80+AE53</f>
        <v>3189865.3742616568</v>
      </c>
      <c r="AF80" s="228">
        <f ca="1">AE80+AF53</f>
        <v>4112861.2718726201</v>
      </c>
      <c r="AG80" s="228">
        <f ca="1">AF80+AG53</f>
        <v>5188062.8239155347</v>
      </c>
      <c r="AH80" s="228">
        <f ca="1">AG80+AH53</f>
        <v>6431412.2604813036</v>
      </c>
      <c r="AI80" s="228">
        <f ca="1">AH80+AI53</f>
        <v>7857955.9060937837</v>
      </c>
      <c r="AJ80" s="228">
        <f ca="1">AI80+AJ53</f>
        <v>9481987.7690506391</v>
      </c>
      <c r="AK80" s="228">
        <f ca="1">AJ80+AK53</f>
        <v>11317087.157234652</v>
      </c>
      <c r="AL80" s="228">
        <f ca="1">AK80+AL53</f>
        <v>13376154.413134465</v>
      </c>
      <c r="AM80" s="228">
        <f ca="1">AL80+AM53</f>
        <v>15671444.862114288</v>
      </c>
      <c r="AN80" s="228">
        <f ca="1">AM80+AN53</f>
        <v>18214601.063270118</v>
      </c>
      <c r="AO80" s="228">
        <f ca="1">AN80+AO53</f>
        <v>21016683.447743155</v>
      </c>
      <c r="AP80" s="228">
        <f ca="1">AO80+AP53</f>
        <v>24088199.425117541</v>
      </c>
      <c r="AQ80" s="228">
        <f ca="1">AP80+AQ53</f>
        <v>27437810.822248209</v>
      </c>
      <c r="AR80" s="228">
        <f ca="1">AQ80+AR53</f>
        <v>31076320.788534842</v>
      </c>
      <c r="AS80" s="228">
        <f ca="1">AR80+AS53</f>
        <v>35016754.222082146</v>
      </c>
      <c r="AT80" s="228">
        <f ca="1">AS80+AT53</f>
        <v>39275385.36858958</v>
      </c>
      <c r="AU80" s="228">
        <f ca="1">AT80+AU53</f>
        <v>43867575.967409149</v>
      </c>
      <c r="AV80" s="228">
        <f ca="1">AU80+AV53</f>
        <v>48807919.670925237</v>
      </c>
      <c r="AW80" s="228">
        <f ca="1">AV80+AW53</f>
        <v>54110280.448903017</v>
      </c>
      <c r="AX80" s="228">
        <f ca="1">AW80+AX53</f>
        <v>59787829.072619408</v>
      </c>
      <c r="AY80" s="228">
        <f ca="1">AX80+AY53</f>
        <v>65853077.774787478</v>
      </c>
      <c r="AZ80" s="228">
        <f ca="1">AY80+AZ53</f>
        <v>72317913.176484644</v>
      </c>
      <c r="BA80" s="228">
        <f ca="1">AZ80+BA53</f>
        <v>79193627.56773445</v>
      </c>
      <c r="BB80" s="228">
        <f ca="1">BA80+BB53</f>
        <v>86490948.624059275</v>
      </c>
      <c r="BC80" s="228">
        <f ca="1">BB80+BC53</f>
        <v>94218681.41434285</v>
      </c>
      <c r="BD80" s="228">
        <f ca="1">BC80+BD53</f>
        <v>102387893.88860662</v>
      </c>
      <c r="BE80" s="228">
        <f ca="1">BD80+BE53</f>
        <v>111011799.79546408</v>
      </c>
      <c r="BF80" s="228">
        <f ca="1">BE80+BF53</f>
        <v>120106852.78859805</v>
      </c>
      <c r="BG80" s="228">
        <f ca="1">BF80+BG53</f>
        <v>129688585.04494469</v>
      </c>
      <c r="BH80" s="228">
        <f ca="1">BG80+BH53</f>
        <v>139771752.13259336</v>
      </c>
      <c r="BI80" s="228">
        <f ca="1">BH80+BI53</f>
        <v>150370371.84122899</v>
      </c>
      <c r="BJ80" s="228">
        <f ca="1">BI80+BJ53</f>
        <v>161497761.07105219</v>
      </c>
      <c r="BK80" s="228">
        <f ca="1">BJ80+BK53</f>
        <v>173166570.87725362</v>
      </c>
      <c r="BL80" s="228">
        <f ca="1">BK80+BL53</f>
        <v>185388819.76226437</v>
      </c>
      <c r="BM80" s="228">
        <f ca="1">BL80+BM53</f>
        <v>198175925.30339393</v>
      </c>
      <c r="BN80" s="228">
        <f ca="1">BM80+BN53</f>
        <v>211538734.1990864</v>
      </c>
      <c r="BO80" s="228">
        <f ca="1">BN80+BO53</f>
        <v>225486095.27885798</v>
      </c>
      <c r="BP80" s="228">
        <f ca="1">BO80+BP53</f>
        <v>240029253.22206008</v>
      </c>
      <c r="BQ80" s="228">
        <f ca="1">BP80+BQ53</f>
        <v>255181523.82458368</v>
      </c>
      <c r="BR80" s="228">
        <f ca="1">BQ80+BR53</f>
        <v>270959457.68502522</v>
      </c>
      <c r="BS80" s="228">
        <f ca="1">BR80+BS53</f>
        <v>287378679.07798874</v>
      </c>
      <c r="BT80" s="228">
        <f ca="1">BS80+BT53</f>
        <v>304454031.06434822</v>
      </c>
      <c r="BU80" s="228">
        <f ca="1">BT80+BU53</f>
        <v>322199614.55193377</v>
      </c>
      <c r="BV80" s="228">
        <f ca="1">BU80+BV53</f>
        <v>340628825.40318418</v>
      </c>
      <c r="BW80" s="228">
        <f ca="1">BV80+BW53</f>
        <v>359754389.68741614</v>
      </c>
      <c r="BX80" s="228">
        <f ca="1">BW80+BX53</f>
        <v>379588397.17048061</v>
      </c>
      <c r="BY80" s="228">
        <f ca="1">BX80+BY53</f>
        <v>400142333.12993592</v>
      </c>
      <c r="BZ80" s="228">
        <f ca="1">BY80+BZ53</f>
        <v>421427108.57946259</v>
      </c>
      <c r="CA80" s="228">
        <f ca="1">BZ80+CA53</f>
        <v>443451560.67135108</v>
      </c>
      <c r="CB80" s="228">
        <f ca="1">CA80+CB53</f>
        <v>466227064.90615398</v>
      </c>
      <c r="CC80" s="228">
        <f ca="1">CB80+CC53</f>
        <v>489766992.22203803</v>
      </c>
      <c r="CD80" s="228">
        <f ca="1">CC80+CD53</f>
        <v>514087945.60276163</v>
      </c>
      <c r="CE80" s="228">
        <f ca="1">CD80+CE53</f>
        <v>539205599.08883286</v>
      </c>
      <c r="CF80" s="228">
        <f ca="1">CE80+CF53</f>
        <v>565134843.01873434</v>
      </c>
      <c r="CG80" s="228">
        <f ca="1">CF80+CG53</f>
        <v>591889823.21402454</v>
      </c>
      <c r="CH80" s="228">
        <f ca="1">CG80+CH53</f>
        <v>619483978.20518398</v>
      </c>
      <c r="CI80" s="228">
        <f ca="1">CH80+CI53</f>
        <v>647930074.59616935</v>
      </c>
      <c r="CJ80" s="228">
        <f ca="1">CI80+CJ53</f>
        <v>677240240.66073918</v>
      </c>
      <c r="CK80" s="228">
        <f ca="1">CJ80+CK53</f>
        <v>707425998.2589643</v>
      </c>
      <c r="CL80" s="228">
        <f ca="1">CK80+CL53</f>
        <v>738498293.15791202</v>
      </c>
    </row>
    <row r="81" spans="2:90" x14ac:dyDescent="0.4">
      <c r="B81" s="27" t="s">
        <v>1091</v>
      </c>
      <c r="C81" s="27"/>
      <c r="D81" s="27"/>
      <c r="E81" s="27"/>
      <c r="F81" s="28"/>
      <c r="G81" s="28"/>
      <c r="H81" s="28"/>
      <c r="I81" s="28"/>
      <c r="J81" s="28"/>
      <c r="K81" s="28">
        <f ca="1">SUMIF($4:$4,K$2,81:81)</f>
        <v>172406399.72309223</v>
      </c>
      <c r="L81" s="28">
        <f ca="1">SUMIF($4:$4,L$2,81:81)</f>
        <v>194088199.42511755</v>
      </c>
      <c r="M81" s="28">
        <f ca="1">SUMIF($4:$4,M$2,81:81)</f>
        <v>256490948.62405926</v>
      </c>
      <c r="N81" s="28">
        <f ca="1">SUMIF($4:$4,N$2,81:81)</f>
        <v>381538734.19908643</v>
      </c>
      <c r="O81" s="28">
        <f ca="1">SUMIF($4:$4,O$2,81:81)</f>
        <v>591427108.57946253</v>
      </c>
      <c r="P81" s="28">
        <f ca="1">SUMIF($4:$4,P$2,81:81)</f>
        <v>908498293.15791202</v>
      </c>
      <c r="Q81" s="28"/>
      <c r="R81" s="252">
        <f ca="1">+R66-R76</f>
        <v>0</v>
      </c>
      <c r="S81" s="252">
        <f ca="1">SUM(S79:OFFSET(S81,-1,0))</f>
        <v>169970853.09999999</v>
      </c>
      <c r="T81" s="252">
        <f ca="1">SUM(T79:OFFSET(T81,-1,0))</f>
        <v>169941706.19999999</v>
      </c>
      <c r="U81" s="252">
        <f ca="1">SUM(U79:OFFSET(U81,-1,0))</f>
        <v>169920672.65000001</v>
      </c>
      <c r="V81" s="252">
        <f ca="1">SUM(V79:OFFSET(V81,-1,0))</f>
        <v>169923340.11562499</v>
      </c>
      <c r="W81" s="252">
        <f ca="1">SUM(W79:OFFSET(W81,-1,0))</f>
        <v>169964317.29609376</v>
      </c>
      <c r="X81" s="252">
        <f ca="1">SUM(X79:OFFSET(X81,-1,0))</f>
        <v>170057482.45566407</v>
      </c>
      <c r="Y81" s="252">
        <f ca="1">SUM(Y79:OFFSET(Y81,-1,0))</f>
        <v>170216019.94538087</v>
      </c>
      <c r="Z81" s="252">
        <f ca="1">SUM(Z79:OFFSET(Z81,-1,0))</f>
        <v>170452454.8987368</v>
      </c>
      <c r="AA81" s="252">
        <f ca="1">SUM(AA79:OFFSET(AA81,-1,0))</f>
        <v>170778686.19254997</v>
      </c>
      <c r="AB81" s="252">
        <f ca="1">SUM(AB79:OFFSET(AB81,-1,0))</f>
        <v>171206017.75979748</v>
      </c>
      <c r="AC81" s="252">
        <f ca="1">SUM(AC79:OFFSET(AC81,-1,0))</f>
        <v>171745188.33680761</v>
      </c>
      <c r="AD81" s="252">
        <f ca="1">SUM(AD79:OFFSET(AD81,-1,0))</f>
        <v>172406399.72309223</v>
      </c>
      <c r="AE81" s="252">
        <f ca="1">SUM(AE79:OFFSET(AE81,-1,0))</f>
        <v>173189865.37426165</v>
      </c>
      <c r="AF81" s="252">
        <f ca="1">SUM(AF79:OFFSET(AF81,-1,0))</f>
        <v>174112861.27187261</v>
      </c>
      <c r="AG81" s="252">
        <f ca="1">SUM(AG79:OFFSET(AG81,-1,0))</f>
        <v>175188062.82391554</v>
      </c>
      <c r="AH81" s="252">
        <f ca="1">SUM(AH79:OFFSET(AH81,-1,0))</f>
        <v>176431412.2604813</v>
      </c>
      <c r="AI81" s="252">
        <f ca="1">SUM(AI79:OFFSET(AI81,-1,0))</f>
        <v>177857955.90609378</v>
      </c>
      <c r="AJ81" s="252">
        <f ca="1">SUM(AJ79:OFFSET(AJ81,-1,0))</f>
        <v>179481987.76905063</v>
      </c>
      <c r="AK81" s="252">
        <f ca="1">SUM(AK79:OFFSET(AK81,-1,0))</f>
        <v>181317087.15723464</v>
      </c>
      <c r="AL81" s="252">
        <f ca="1">SUM(AL79:OFFSET(AL81,-1,0))</f>
        <v>183376154.41313446</v>
      </c>
      <c r="AM81" s="252">
        <f ca="1">SUM(AM79:OFFSET(AM81,-1,0))</f>
        <v>185671444.86211428</v>
      </c>
      <c r="AN81" s="252">
        <f ca="1">SUM(AN79:OFFSET(AN81,-1,0))</f>
        <v>188214601.06327012</v>
      </c>
      <c r="AO81" s="252">
        <f ca="1">SUM(AO79:OFFSET(AO81,-1,0))</f>
        <v>191016683.44774315</v>
      </c>
      <c r="AP81" s="252">
        <f ca="1">SUM(AP79:OFFSET(AP81,-1,0))</f>
        <v>194088199.42511755</v>
      </c>
      <c r="AQ81" s="252">
        <f ca="1">SUM(AQ79:OFFSET(AQ81,-1,0))</f>
        <v>197437810.82224822</v>
      </c>
      <c r="AR81" s="252">
        <f ca="1">SUM(AR79:OFFSET(AR81,-1,0))</f>
        <v>201076320.78853485</v>
      </c>
      <c r="AS81" s="252">
        <f ca="1">SUM(AS79:OFFSET(AS81,-1,0))</f>
        <v>205016754.22208214</v>
      </c>
      <c r="AT81" s="252">
        <f ca="1">SUM(AT79:OFFSET(AT81,-1,0))</f>
        <v>209275385.36858958</v>
      </c>
      <c r="AU81" s="252">
        <f ca="1">SUM(AU79:OFFSET(AU81,-1,0))</f>
        <v>213867575.96740913</v>
      </c>
      <c r="AV81" s="252">
        <f ca="1">SUM(AV79:OFFSET(AV81,-1,0))</f>
        <v>218807919.67092523</v>
      </c>
      <c r="AW81" s="252">
        <f ca="1">SUM(AW79:OFFSET(AW81,-1,0))</f>
        <v>224110280.44890302</v>
      </c>
      <c r="AX81" s="252">
        <f ca="1">SUM(AX79:OFFSET(AX81,-1,0))</f>
        <v>229787829.07261941</v>
      </c>
      <c r="AY81" s="252">
        <f ca="1">SUM(AY79:OFFSET(AY81,-1,0))</f>
        <v>235853077.77478749</v>
      </c>
      <c r="AZ81" s="252">
        <f ca="1">SUM(AZ79:OFFSET(AZ81,-1,0))</f>
        <v>242317913.17648464</v>
      </c>
      <c r="BA81" s="252">
        <f ca="1">SUM(BA79:OFFSET(BA81,-1,0))</f>
        <v>249193627.56773445</v>
      </c>
      <c r="BB81" s="252">
        <f ca="1">SUM(BB79:OFFSET(BB81,-1,0))</f>
        <v>256490948.62405926</v>
      </c>
      <c r="BC81" s="252">
        <f ca="1">SUM(BC79:OFFSET(BC81,-1,0))</f>
        <v>264218681.41434285</v>
      </c>
      <c r="BD81" s="252">
        <f ca="1">SUM(BD79:OFFSET(BD81,-1,0))</f>
        <v>272387893.88860661</v>
      </c>
      <c r="BE81" s="252">
        <f ca="1">SUM(BE79:OFFSET(BE81,-1,0))</f>
        <v>281011799.7954641</v>
      </c>
      <c r="BF81" s="252">
        <f ca="1">SUM(BF79:OFFSET(BF81,-1,0))</f>
        <v>290106852.78859806</v>
      </c>
      <c r="BG81" s="252">
        <f ca="1">SUM(BG79:OFFSET(BG81,-1,0))</f>
        <v>299688585.0449447</v>
      </c>
      <c r="BH81" s="252">
        <f ca="1">SUM(BH79:OFFSET(BH81,-1,0))</f>
        <v>309771752.13259339</v>
      </c>
      <c r="BI81" s="252">
        <f ca="1">SUM(BI79:OFFSET(BI81,-1,0))</f>
        <v>320370371.84122896</v>
      </c>
      <c r="BJ81" s="252">
        <f ca="1">SUM(BJ79:OFFSET(BJ81,-1,0))</f>
        <v>331497761.07105219</v>
      </c>
      <c r="BK81" s="252">
        <f ca="1">SUM(BK79:OFFSET(BK81,-1,0))</f>
        <v>343166570.87725365</v>
      </c>
      <c r="BL81" s="252">
        <f ca="1">SUM(BL79:OFFSET(BL81,-1,0))</f>
        <v>355388819.76226437</v>
      </c>
      <c r="BM81" s="252">
        <f ca="1">SUM(BM79:OFFSET(BM81,-1,0))</f>
        <v>368175925.30339396</v>
      </c>
      <c r="BN81" s="252">
        <f ca="1">SUM(BN79:OFFSET(BN81,-1,0))</f>
        <v>381538734.19908643</v>
      </c>
      <c r="BO81" s="252">
        <f ca="1">SUM(BO79:OFFSET(BO81,-1,0))</f>
        <v>395486095.27885795</v>
      </c>
      <c r="BP81" s="252">
        <f ca="1">SUM(BP79:OFFSET(BP81,-1,0))</f>
        <v>410029253.22206008</v>
      </c>
      <c r="BQ81" s="252">
        <f ca="1">SUM(BQ79:OFFSET(BQ81,-1,0))</f>
        <v>425181523.82458365</v>
      </c>
      <c r="BR81" s="252">
        <f ca="1">SUM(BR79:OFFSET(BR81,-1,0))</f>
        <v>440959457.68502522</v>
      </c>
      <c r="BS81" s="252">
        <f ca="1">SUM(BS79:OFFSET(BS81,-1,0))</f>
        <v>457378679.07798874</v>
      </c>
      <c r="BT81" s="252">
        <f ca="1">SUM(BT79:OFFSET(BT81,-1,0))</f>
        <v>474454031.06434822</v>
      </c>
      <c r="BU81" s="252">
        <f ca="1">SUM(BU79:OFFSET(BU81,-1,0))</f>
        <v>492199614.55193377</v>
      </c>
      <c r="BV81" s="252">
        <f ca="1">SUM(BV79:OFFSET(BV81,-1,0))</f>
        <v>510628825.40318418</v>
      </c>
      <c r="BW81" s="252">
        <f ca="1">SUM(BW79:OFFSET(BW81,-1,0))</f>
        <v>529754389.68741614</v>
      </c>
      <c r="BX81" s="252">
        <f ca="1">SUM(BX79:OFFSET(BX81,-1,0))</f>
        <v>549588397.17048061</v>
      </c>
      <c r="BY81" s="252">
        <f ca="1">SUM(BY79:OFFSET(BY81,-1,0))</f>
        <v>570142333.12993598</v>
      </c>
      <c r="BZ81" s="252">
        <f ca="1">SUM(BZ79:OFFSET(BZ81,-1,0))</f>
        <v>591427108.57946253</v>
      </c>
      <c r="CA81" s="252">
        <f ca="1">SUM(CA79:OFFSET(CA81,-1,0))</f>
        <v>613451560.67135108</v>
      </c>
      <c r="CB81" s="252">
        <f ca="1">SUM(CB79:OFFSET(CB81,-1,0))</f>
        <v>636227064.90615392</v>
      </c>
      <c r="CC81" s="252">
        <f ca="1">SUM(CC79:OFFSET(CC81,-1,0))</f>
        <v>659766992.22203803</v>
      </c>
      <c r="CD81" s="252">
        <f ca="1">SUM(CD79:OFFSET(CD81,-1,0))</f>
        <v>684087945.60276163</v>
      </c>
      <c r="CE81" s="252">
        <f ca="1">SUM(CE79:OFFSET(CE81,-1,0))</f>
        <v>709205599.08883286</v>
      </c>
      <c r="CF81" s="252">
        <f ca="1">SUM(CF79:OFFSET(CF81,-1,0))</f>
        <v>735134843.01873434</v>
      </c>
      <c r="CG81" s="252">
        <f ca="1">SUM(CG79:OFFSET(CG81,-1,0))</f>
        <v>761889823.21402454</v>
      </c>
      <c r="CH81" s="252">
        <f ca="1">SUM(CH79:OFFSET(CH81,-1,0))</f>
        <v>789483978.20518398</v>
      </c>
      <c r="CI81" s="252">
        <f ca="1">SUM(CI79:OFFSET(CI81,-1,0))</f>
        <v>817930074.59616935</v>
      </c>
      <c r="CJ81" s="252">
        <f ca="1">SUM(CJ79:OFFSET(CJ81,-1,0))</f>
        <v>847240240.66073918</v>
      </c>
      <c r="CK81" s="252">
        <f ca="1">SUM(CK79:OFFSET(CK81,-1,0))</f>
        <v>877425998.2589643</v>
      </c>
      <c r="CL81" s="252">
        <f ca="1">SUM(CL79:OFFSET(CL81,-1,0))</f>
        <v>908498293.15791202</v>
      </c>
    </row>
    <row r="83" spans="2:90" x14ac:dyDescent="0.4">
      <c r="B83" s="34" t="s">
        <v>62</v>
      </c>
      <c r="C83" s="64"/>
      <c r="D83" s="64"/>
      <c r="E83" s="64"/>
      <c r="I83" t="s">
        <v>751</v>
      </c>
      <c r="J83" s="34"/>
      <c r="K83" s="34">
        <f ca="1">K66-K76-K81</f>
        <v>0</v>
      </c>
      <c r="L83" s="34">
        <f ca="1">L66-L76-L81</f>
        <v>0</v>
      </c>
      <c r="M83" s="34">
        <f ca="1">M66-M76-M81</f>
        <v>0</v>
      </c>
      <c r="N83" s="34">
        <f ca="1">N66-N76-N81</f>
        <v>0</v>
      </c>
      <c r="O83" s="34">
        <f ca="1">O66-O76-O81</f>
        <v>0</v>
      </c>
      <c r="P83" s="34">
        <f ca="1">P66-P76-P81</f>
        <v>0</v>
      </c>
      <c r="Q83" s="34"/>
      <c r="R83" s="15">
        <f ca="1">R66-R76-R81</f>
        <v>0</v>
      </c>
      <c r="S83" s="34">
        <f ca="1">S66-S76-S81</f>
        <v>0</v>
      </c>
      <c r="T83" s="34">
        <f ca="1">T66-T76-T81</f>
        <v>0</v>
      </c>
      <c r="U83" s="34">
        <f ca="1">U66-U76-U81</f>
        <v>0</v>
      </c>
      <c r="V83" s="34">
        <f ca="1">V66-V76-V81</f>
        <v>0</v>
      </c>
      <c r="W83" s="34">
        <f ca="1">W66-W76-W81</f>
        <v>0</v>
      </c>
      <c r="X83" s="34">
        <f ca="1">X66-X76-X81</f>
        <v>0</v>
      </c>
      <c r="Y83" s="34">
        <f ca="1">Y66-Y76-Y81</f>
        <v>0</v>
      </c>
      <c r="Z83" s="34">
        <f ca="1">Z66-Z76-Z81</f>
        <v>0</v>
      </c>
      <c r="AA83" s="34">
        <f ca="1">AA66-AA76-AA81</f>
        <v>0</v>
      </c>
      <c r="AB83" s="34">
        <f ca="1">AB66-AB76-AB81</f>
        <v>0</v>
      </c>
      <c r="AC83" s="34">
        <f ca="1">AC66-AC76-AC81</f>
        <v>0</v>
      </c>
      <c r="AD83" s="34">
        <f ca="1">AD66-AD76-AD81</f>
        <v>0</v>
      </c>
      <c r="AE83" s="34">
        <f ca="1">AE66-AE76-AE81</f>
        <v>0</v>
      </c>
      <c r="AF83" s="34">
        <f ca="1">AF66-AF76-AF81</f>
        <v>0</v>
      </c>
      <c r="AG83" s="34">
        <f ca="1">AG66-AG76-AG81</f>
        <v>0</v>
      </c>
      <c r="AH83" s="34">
        <f ca="1">AH66-AH76-AH81</f>
        <v>0</v>
      </c>
      <c r="AI83" s="34">
        <f ca="1">AI66-AI76-AI81</f>
        <v>0</v>
      </c>
      <c r="AJ83" s="34">
        <f ca="1">AJ66-AJ76-AJ81</f>
        <v>0</v>
      </c>
      <c r="AK83" s="34">
        <f ca="1">AK66-AK76-AK81</f>
        <v>0</v>
      </c>
      <c r="AL83" s="34">
        <f ca="1">AL66-AL76-AL81</f>
        <v>0</v>
      </c>
      <c r="AM83" s="34">
        <f ca="1">AM66-AM76-AM81</f>
        <v>0</v>
      </c>
      <c r="AN83" s="34">
        <f ca="1">AN66-AN76-AN81</f>
        <v>0</v>
      </c>
      <c r="AO83" s="34">
        <f ca="1">AO66-AO76-AO81</f>
        <v>0</v>
      </c>
      <c r="AP83" s="34">
        <f ca="1">AP66-AP76-AP81</f>
        <v>0</v>
      </c>
      <c r="AQ83" s="34">
        <f ca="1">AQ66-AQ76-AQ81</f>
        <v>0</v>
      </c>
      <c r="AR83" s="34">
        <f ca="1">AR66-AR76-AR81</f>
        <v>0</v>
      </c>
      <c r="AS83" s="34">
        <f ca="1">AS66-AS76-AS81</f>
        <v>0</v>
      </c>
      <c r="AT83" s="34">
        <f ca="1">AT66-AT76-AT81</f>
        <v>0</v>
      </c>
      <c r="AU83" s="34">
        <f ca="1">AU66-AU76-AU81</f>
        <v>0</v>
      </c>
      <c r="AV83" s="34">
        <f ca="1">AV66-AV76-AV81</f>
        <v>0</v>
      </c>
      <c r="AW83" s="34">
        <f ca="1">AW66-AW76-AW81</f>
        <v>0</v>
      </c>
      <c r="AX83" s="34">
        <f ca="1">AX66-AX76-AX81</f>
        <v>0</v>
      </c>
      <c r="AY83" s="34">
        <f ca="1">AY66-AY76-AY81</f>
        <v>0</v>
      </c>
      <c r="AZ83" s="34">
        <f ca="1">AZ66-AZ76-AZ81</f>
        <v>0</v>
      </c>
      <c r="BA83" s="34">
        <f ca="1">BA66-BA76-BA81</f>
        <v>0</v>
      </c>
      <c r="BB83" s="34">
        <f ca="1">BB66-BB76-BB81</f>
        <v>0</v>
      </c>
      <c r="BC83" s="34">
        <f ca="1">BC66-BC76-BC81</f>
        <v>0</v>
      </c>
      <c r="BD83" s="34">
        <f ca="1">BD66-BD76-BD81</f>
        <v>0</v>
      </c>
      <c r="BE83" s="34">
        <f ca="1">BE66-BE76-BE81</f>
        <v>0</v>
      </c>
      <c r="BF83" s="34">
        <f ca="1">BF66-BF76-BF81</f>
        <v>0</v>
      </c>
      <c r="BG83" s="34">
        <f ca="1">BG66-BG76-BG81</f>
        <v>0</v>
      </c>
      <c r="BH83" s="34">
        <f ca="1">BH66-BH76-BH81</f>
        <v>0</v>
      </c>
      <c r="BI83" s="34">
        <f ca="1">BI66-BI76-BI81</f>
        <v>0</v>
      </c>
      <c r="BJ83" s="34">
        <f ca="1">BJ66-BJ76-BJ81</f>
        <v>0</v>
      </c>
      <c r="BK83" s="34">
        <f ca="1">BK66-BK76-BK81</f>
        <v>0</v>
      </c>
      <c r="BL83" s="34">
        <f ca="1">BL66-BL76-BL81</f>
        <v>0</v>
      </c>
      <c r="BM83" s="34">
        <f ca="1">BM66-BM76-BM81</f>
        <v>0</v>
      </c>
      <c r="BN83" s="34">
        <f ca="1">BN66-BN76-BN81</f>
        <v>0</v>
      </c>
      <c r="BO83" s="34">
        <f ca="1">BO66-BO76-BO81</f>
        <v>0</v>
      </c>
      <c r="BP83" s="34">
        <f ca="1">BP66-BP76-BP81</f>
        <v>0</v>
      </c>
      <c r="BQ83" s="34">
        <f ca="1">BQ66-BQ76-BQ81</f>
        <v>0</v>
      </c>
      <c r="BR83" s="34">
        <f ca="1">BR66-BR76-BR81</f>
        <v>0</v>
      </c>
      <c r="BS83" s="34">
        <f ca="1">BS66-BS76-BS81</f>
        <v>0</v>
      </c>
      <c r="BT83" s="34">
        <f ca="1">BT66-BT76-BT81</f>
        <v>0</v>
      </c>
      <c r="BU83" s="34">
        <f ca="1">BU66-BU76-BU81</f>
        <v>0</v>
      </c>
      <c r="BV83" s="34">
        <f ca="1">BV66-BV76-BV81</f>
        <v>0</v>
      </c>
      <c r="BW83" s="34">
        <f ca="1">BW66-BW76-BW81</f>
        <v>0</v>
      </c>
      <c r="BX83" s="34">
        <f ca="1">BX66-BX76-BX81</f>
        <v>0</v>
      </c>
      <c r="BY83" s="34">
        <f ca="1">BY66-BY76-BY81</f>
        <v>0</v>
      </c>
      <c r="BZ83" s="34">
        <f ca="1">BZ66-BZ76-BZ81</f>
        <v>0</v>
      </c>
      <c r="CA83" s="34">
        <f ca="1">CA66-CA76-CA81</f>
        <v>0</v>
      </c>
      <c r="CB83" s="34">
        <f ca="1">CB66-CB76-CB81</f>
        <v>0</v>
      </c>
      <c r="CC83" s="34">
        <f ca="1">CC66-CC76-CC81</f>
        <v>0</v>
      </c>
      <c r="CD83" s="34">
        <f ca="1">CD66-CD76-CD81</f>
        <v>0</v>
      </c>
      <c r="CE83" s="34">
        <f ca="1">CE66-CE76-CE81</f>
        <v>0</v>
      </c>
      <c r="CF83" s="34">
        <f ca="1">CF66-CF76-CF81</f>
        <v>0</v>
      </c>
      <c r="CG83" s="34">
        <f ca="1">CG66-CG76-CG81</f>
        <v>0</v>
      </c>
      <c r="CH83" s="34">
        <f ca="1">CH66-CH76-CH81</f>
        <v>0</v>
      </c>
      <c r="CI83" s="34">
        <f ca="1">CI66-CI76-CI81</f>
        <v>0</v>
      </c>
      <c r="CJ83" s="34">
        <f ca="1">CJ66-CJ76-CJ81</f>
        <v>0</v>
      </c>
      <c r="CK83" s="34">
        <f ca="1">CK66-CK76-CK81</f>
        <v>0</v>
      </c>
      <c r="CL83" s="34">
        <f ca="1">CL66-CL76-CL81</f>
        <v>0</v>
      </c>
    </row>
    <row r="85" spans="2:90" x14ac:dyDescent="0.4">
      <c r="B85" s="284" t="s">
        <v>607</v>
      </c>
      <c r="C85" s="283"/>
      <c r="D85" s="283"/>
      <c r="E85" s="283"/>
      <c r="F85" s="283"/>
      <c r="G85" s="283"/>
      <c r="H85" s="283"/>
      <c r="I85" s="283"/>
      <c r="J85" s="287"/>
      <c r="K85" s="287"/>
      <c r="L85" s="287"/>
      <c r="M85" s="287"/>
      <c r="N85" s="287"/>
      <c r="O85" s="287"/>
      <c r="P85" s="290"/>
      <c r="Q85" s="247"/>
      <c r="R85" s="289"/>
      <c r="S85" s="288"/>
      <c r="T85" s="288"/>
      <c r="U85" s="288"/>
      <c r="V85" s="288"/>
      <c r="W85" s="288"/>
      <c r="X85" s="288"/>
      <c r="Y85" s="288"/>
      <c r="Z85" s="288"/>
      <c r="AA85" s="288"/>
      <c r="AB85" s="288"/>
      <c r="AC85" s="288"/>
      <c r="AD85" s="288"/>
      <c r="AE85" s="288"/>
      <c r="AF85" s="288"/>
      <c r="AG85" s="288"/>
      <c r="AH85" s="288"/>
      <c r="AI85" s="288"/>
      <c r="AJ85" s="288"/>
      <c r="AK85" s="288"/>
      <c r="AL85" s="288"/>
      <c r="AM85" s="288"/>
      <c r="AN85" s="288"/>
      <c r="AO85" s="288"/>
      <c r="AP85" s="288"/>
      <c r="AQ85" s="288"/>
      <c r="AR85" s="288"/>
      <c r="AS85" s="288"/>
      <c r="AT85" s="288"/>
      <c r="AU85" s="288"/>
      <c r="AV85" s="288"/>
      <c r="AW85" s="288"/>
      <c r="AX85" s="288"/>
      <c r="AY85" s="288"/>
      <c r="AZ85" s="288"/>
      <c r="BA85" s="288"/>
      <c r="BB85" s="288"/>
      <c r="BC85" s="288"/>
      <c r="BD85" s="288"/>
      <c r="BE85" s="288"/>
      <c r="BF85" s="288"/>
      <c r="BG85" s="288"/>
      <c r="BH85" s="288"/>
      <c r="BI85" s="288"/>
      <c r="BJ85" s="288"/>
      <c r="BK85" s="288"/>
      <c r="BL85" s="288"/>
      <c r="BM85" s="288"/>
      <c r="BN85" s="288"/>
      <c r="BO85" s="288"/>
      <c r="BP85" s="288"/>
      <c r="BQ85" s="288"/>
      <c r="BR85" s="288"/>
      <c r="BS85" s="288"/>
      <c r="BT85" s="288"/>
      <c r="BU85" s="288"/>
      <c r="BV85" s="288"/>
      <c r="BW85" s="288"/>
      <c r="BX85" s="288"/>
      <c r="BY85" s="288"/>
      <c r="BZ85" s="288"/>
      <c r="CA85" s="288"/>
      <c r="CB85" s="288"/>
      <c r="CC85" s="288"/>
      <c r="CD85" s="288"/>
      <c r="CE85" s="288"/>
      <c r="CF85" s="288"/>
      <c r="CG85" s="288"/>
      <c r="CH85" s="288"/>
      <c r="CI85" s="288"/>
      <c r="CJ85" s="288"/>
      <c r="CK85" s="288"/>
      <c r="CL85" s="291"/>
    </row>
    <row r="86" spans="2:90" x14ac:dyDescent="0.4">
      <c r="B86" s="12" t="s">
        <v>608</v>
      </c>
    </row>
    <row r="87" spans="2:90" x14ac:dyDescent="0.4">
      <c r="B87" s="479" t="s">
        <v>1080</v>
      </c>
      <c r="K87" s="53">
        <f ca="1">SUMIF($3:$3,K$2,87:87)</f>
        <v>2406399.7230922217</v>
      </c>
      <c r="L87" s="53">
        <f ca="1">SUMIF($3:$3,L$2,87:87)</f>
        <v>21681799.70202532</v>
      </c>
      <c r="M87" s="53">
        <f ca="1">SUMIF($3:$3,M$2,87:87)</f>
        <v>62402749.198941737</v>
      </c>
      <c r="N87" s="53">
        <f ca="1">SUMIF($3:$3,N$2,87:87)</f>
        <v>125047785.57502714</v>
      </c>
      <c r="O87" s="53">
        <f ca="1">SUMIF($3:$3,O$2,87:87)</f>
        <v>209888374.3803761</v>
      </c>
      <c r="P87" s="53">
        <f ca="1">SUMIF($3:$3,P$2,87:87)</f>
        <v>317071184.57844955</v>
      </c>
      <c r="R87"/>
      <c r="S87" s="53">
        <f ca="1">S53</f>
        <v>-29146.9</v>
      </c>
      <c r="T87" s="53">
        <f ca="1">T53</f>
        <v>-29146.9</v>
      </c>
      <c r="U87" s="53">
        <f ca="1">U53</f>
        <v>-21033.550000000003</v>
      </c>
      <c r="V87" s="53">
        <f ca="1">V53</f>
        <v>2667.4656249999898</v>
      </c>
      <c r="W87" s="53">
        <f ca="1">W53</f>
        <v>40977.180468749975</v>
      </c>
      <c r="X87" s="53">
        <f ca="1">X53</f>
        <v>93165.159570312462</v>
      </c>
      <c r="Y87" s="53">
        <f ca="1">Y53</f>
        <v>158537.48971679684</v>
      </c>
      <c r="Z87" s="53">
        <f ca="1">Z53</f>
        <v>236434.953355957</v>
      </c>
      <c r="AA87" s="53">
        <f ca="1">AA53</f>
        <v>326231.29381315905</v>
      </c>
      <c r="AB87" s="53">
        <f ca="1">AB53</f>
        <v>427331.56724750099</v>
      </c>
      <c r="AC87" s="53">
        <f ca="1">AC53</f>
        <v>539170.57701012597</v>
      </c>
      <c r="AD87" s="53">
        <f ca="1">AD53</f>
        <v>661211.3862846198</v>
      </c>
      <c r="AE87" s="53">
        <f ca="1">AE53</f>
        <v>783465.65116943489</v>
      </c>
      <c r="AF87" s="53">
        <f ca="1">AF53</f>
        <v>922995.89761096309</v>
      </c>
      <c r="AG87" s="53">
        <f ca="1">AG53</f>
        <v>1075201.5520429148</v>
      </c>
      <c r="AH87" s="53">
        <f ca="1">AH53</f>
        <v>1243349.4365657691</v>
      </c>
      <c r="AI87" s="53">
        <f ca="1">AI53</f>
        <v>1426543.6456124806</v>
      </c>
      <c r="AJ87" s="53">
        <f ca="1">AJ53</f>
        <v>1624031.8629568564</v>
      </c>
      <c r="AK87" s="53">
        <f ca="1">AK53</f>
        <v>1835099.3881840133</v>
      </c>
      <c r="AL87" s="53">
        <f ca="1">AL53</f>
        <v>2059067.2558998128</v>
      </c>
      <c r="AM87" s="53">
        <f ca="1">AM53</f>
        <v>2295290.448979822</v>
      </c>
      <c r="AN87" s="53">
        <f ca="1">AN53</f>
        <v>2543156.2011558311</v>
      </c>
      <c r="AO87" s="53">
        <f ca="1">AO53</f>
        <v>2802082.3844730384</v>
      </c>
      <c r="AP87" s="53">
        <f ca="1">AP53</f>
        <v>3071515.9773743865</v>
      </c>
      <c r="AQ87" s="53">
        <f ca="1">AQ53</f>
        <v>3349611.3971306677</v>
      </c>
      <c r="AR87" s="53">
        <f ca="1">AR53</f>
        <v>3638509.9662866332</v>
      </c>
      <c r="AS87" s="53">
        <f ca="1">AS53</f>
        <v>3940433.4335473021</v>
      </c>
      <c r="AT87" s="53">
        <f ca="1">AT53</f>
        <v>4258631.1465074364</v>
      </c>
      <c r="AU87" s="53">
        <f ca="1">AU53</f>
        <v>4592190.598819565</v>
      </c>
      <c r="AV87" s="53">
        <f ca="1">AV53</f>
        <v>4940343.7035160866</v>
      </c>
      <c r="AW87" s="53">
        <f ca="1">AW53</f>
        <v>5302360.7779777814</v>
      </c>
      <c r="AX87" s="53">
        <f ca="1">AX53</f>
        <v>5677548.6237163935</v>
      </c>
      <c r="AY87" s="53">
        <f ca="1">AY53</f>
        <v>6065248.7021680726</v>
      </c>
      <c r="AZ87" s="53">
        <f ca="1">AZ53</f>
        <v>6464835.40169717</v>
      </c>
      <c r="BA87" s="53">
        <f ca="1">BA53</f>
        <v>6875714.3912498113</v>
      </c>
      <c r="BB87" s="53">
        <f ca="1">BB53</f>
        <v>7297321.0563248191</v>
      </c>
      <c r="BC87" s="53">
        <f ca="1">BC53</f>
        <v>7727732.7902835794</v>
      </c>
      <c r="BD87" s="53">
        <f ca="1">BD53</f>
        <v>8169212.4742637742</v>
      </c>
      <c r="BE87" s="53">
        <f ca="1">BE53</f>
        <v>8623905.9068574589</v>
      </c>
      <c r="BF87" s="53">
        <f ca="1">BF53</f>
        <v>9095052.9931339622</v>
      </c>
      <c r="BG87" s="53">
        <f ca="1">BG53</f>
        <v>9581732.2563466374</v>
      </c>
      <c r="BH87" s="53">
        <f ca="1">BH53</f>
        <v>10083167.087648682</v>
      </c>
      <c r="BI87" s="53">
        <f ca="1">BI53</f>
        <v>10598619.708635624</v>
      </c>
      <c r="BJ87" s="53">
        <f ca="1">BJ53</f>
        <v>11127389.229823217</v>
      </c>
      <c r="BK87" s="53">
        <f ca="1">BK53</f>
        <v>11668809.80620143</v>
      </c>
      <c r="BL87" s="53">
        <f ca="1">BL53</f>
        <v>12222248.885010734</v>
      </c>
      <c r="BM87" s="53">
        <f ca="1">BM53</f>
        <v>12787105.54112957</v>
      </c>
      <c r="BN87" s="53">
        <f ca="1">BN53</f>
        <v>13362808.895692466</v>
      </c>
      <c r="BO87" s="53">
        <f ca="1">BO53</f>
        <v>13947361.079771591</v>
      </c>
      <c r="BP87" s="53">
        <f ca="1">BP53</f>
        <v>14543157.943202104</v>
      </c>
      <c r="BQ87" s="53">
        <f ca="1">BQ53</f>
        <v>15152270.602523595</v>
      </c>
      <c r="BR87" s="53">
        <f ca="1">BR53</f>
        <v>15777933.86044151</v>
      </c>
      <c r="BS87" s="53">
        <f ca="1">BS53</f>
        <v>16419221.392963525</v>
      </c>
      <c r="BT87" s="53">
        <f ca="1">BT53</f>
        <v>17075351.986359447</v>
      </c>
      <c r="BU87" s="53">
        <f ca="1">BU53</f>
        <v>17745583.487585567</v>
      </c>
      <c r="BV87" s="53">
        <f ca="1">BV53</f>
        <v>18429210.851250384</v>
      </c>
      <c r="BW87" s="53">
        <f ca="1">BW53</f>
        <v>19125564.284231957</v>
      </c>
      <c r="BX87" s="53">
        <f ca="1">BX53</f>
        <v>19834007.48306445</v>
      </c>
      <c r="BY87" s="53">
        <f ca="1">BY53</f>
        <v>20553935.959455322</v>
      </c>
      <c r="BZ87" s="53">
        <f ca="1">BZ53</f>
        <v>21284775.449526653</v>
      </c>
      <c r="CA87" s="53">
        <f ca="1">CA53</f>
        <v>22024452.091888506</v>
      </c>
      <c r="CB87" s="53">
        <f ca="1">CB53</f>
        <v>22775504.234802876</v>
      </c>
      <c r="CC87" s="53">
        <f ca="1">CC53</f>
        <v>23539927.315884028</v>
      </c>
      <c r="CD87" s="53">
        <f ca="1">CD53</f>
        <v>24320953.380723625</v>
      </c>
      <c r="CE87" s="53">
        <f ca="1">CE53</f>
        <v>25117653.486071251</v>
      </c>
      <c r="CF87" s="53">
        <f ca="1">CF53</f>
        <v>25929243.929901481</v>
      </c>
      <c r="CG87" s="53">
        <f ca="1">CG53</f>
        <v>26754980.195290208</v>
      </c>
      <c r="CH87" s="53">
        <f ca="1">CH53</f>
        <v>27594154.991159499</v>
      </c>
      <c r="CI87" s="53">
        <f ca="1">CI53</f>
        <v>28446096.390985318</v>
      </c>
      <c r="CJ87" s="53">
        <f ca="1">CJ53</f>
        <v>29310166.064569853</v>
      </c>
      <c r="CK87" s="53">
        <f ca="1">CK53</f>
        <v>30185757.598225161</v>
      </c>
      <c r="CL87" s="53">
        <f ca="1">CL53</f>
        <v>31072294.898947701</v>
      </c>
    </row>
    <row r="88" spans="2:90" x14ac:dyDescent="0.4">
      <c r="R88"/>
    </row>
    <row r="89" spans="2:90" x14ac:dyDescent="0.4">
      <c r="B89" s="12" t="s">
        <v>1093</v>
      </c>
      <c r="R89"/>
    </row>
    <row r="90" spans="2:90" s="471" customFormat="1" x14ac:dyDescent="0.4">
      <c r="B90" s="475" t="str">
        <f>IF('Revenue and DC'!B39="","",'Revenue and DC'!B39)</f>
        <v>Change in Unearned revenue - Health Plans</v>
      </c>
      <c r="C90" s="471" t="str">
        <f>IF('Revenue and DC'!C39="","",'Revenue and DC'!C39)</f>
        <v>CF: WC</v>
      </c>
      <c r="D90" s="472" t="str">
        <f>IF('Revenue and DC'!D39="","",'Revenue and DC'!D39)</f>
        <v>UEREV-S</v>
      </c>
      <c r="E90" s="471" t="str">
        <f>IF('Revenue and DC'!E39="","",'Revenue and DC'!E39)</f>
        <v/>
      </c>
      <c r="F90" s="471" t="str">
        <f>IF('Revenue and DC'!F39="","",'Revenue and DC'!F39)</f>
        <v/>
      </c>
      <c r="G90" s="471" t="str">
        <f>IF('Revenue and DC'!G39="","",'Revenue and DC'!G39)</f>
        <v/>
      </c>
      <c r="H90" s="471" t="str">
        <f>IF('Revenue and DC'!H39="","",'Revenue and DC'!H39)</f>
        <v/>
      </c>
      <c r="I90" s="477" t="str">
        <f>IF('Revenue and DC'!I39="","",'Revenue and DC'!I39)</f>
        <v/>
      </c>
      <c r="J90" s="477" t="str">
        <f>IF('Revenue and DC'!J39="","",'Revenue and DC'!J39)</f>
        <v/>
      </c>
      <c r="K90" s="476">
        <f ca="1">IF('Revenue and DC'!K39="","",'Revenue and DC'!K39)</f>
        <v>482207.0865245593</v>
      </c>
      <c r="L90" s="476">
        <f ca="1">IF('Revenue and DC'!L39="","",'Revenue and DC'!L39)</f>
        <v>662531.66355613328</v>
      </c>
      <c r="M90" s="476">
        <f ca="1">IF('Revenue and DC'!M39="","",'Revenue and DC'!M39)</f>
        <v>647176.04534657346</v>
      </c>
      <c r="N90" s="476">
        <f ca="1">IF('Revenue and DC'!N39="","",'Revenue and DC'!N39)</f>
        <v>655368.64630097849</v>
      </c>
      <c r="O90" s="476">
        <f ca="1">IF('Revenue and DC'!O39="","",'Revenue and DC'!O39)</f>
        <v>659795.60087088728</v>
      </c>
      <c r="P90" s="476">
        <f ca="1">IF('Revenue and DC'!P39="","",'Revenue and DC'!P39)</f>
        <v>662187.75043036276</v>
      </c>
      <c r="Q90" s="471" t="str">
        <f>IF('Revenue and DC'!Q39="","",'Revenue and DC'!Q39)</f>
        <v/>
      </c>
      <c r="R90" s="476" t="str">
        <f>IF('Revenue and DC'!R39="","",'Revenue and DC'!R39)</f>
        <v/>
      </c>
      <c r="S90" s="478">
        <f ca="1">IF('Revenue and DC'!S39="","",'Revenue and DC'!S39)</f>
        <v>0</v>
      </c>
      <c r="T90" s="478">
        <f ca="1">IF('Revenue and DC'!T39="","",'Revenue and DC'!T39)</f>
        <v>0</v>
      </c>
      <c r="U90" s="478">
        <f ca="1">IF('Revenue and DC'!U39="","",'Revenue and DC'!U39)</f>
        <v>5541.6666666666661</v>
      </c>
      <c r="V90" s="478">
        <f ca="1">IF('Revenue and DC'!V39="","",'Revenue and DC'!V39)</f>
        <v>16347.916666666662</v>
      </c>
      <c r="W90" s="478">
        <f ca="1">IF('Revenue and DC'!W39="","",'Revenue and DC'!W39)</f>
        <v>26613.854166666657</v>
      </c>
      <c r="X90" s="478">
        <f ca="1">IF('Revenue and DC'!X39="","",'Revenue and DC'!X39)</f>
        <v>36366.494791666657</v>
      </c>
      <c r="Y90" s="478">
        <f ca="1">IF('Revenue and DC'!Y39="","",'Revenue and DC'!Y39)</f>
        <v>45631.503385416654</v>
      </c>
      <c r="Z90" s="478">
        <f ca="1">IF('Revenue and DC'!Z39="","",'Revenue and DC'!Z39)</f>
        <v>54433.261549479153</v>
      </c>
      <c r="AA90" s="478">
        <f ca="1">IF('Revenue and DC'!AA39="","",'Revenue and DC'!AA39)</f>
        <v>62794.931805338507</v>
      </c>
      <c r="AB90" s="478">
        <f ca="1">IF('Revenue and DC'!AB39="","",'Revenue and DC'!AB39)</f>
        <v>70738.518548404914</v>
      </c>
      <c r="AC90" s="478">
        <f ca="1">IF('Revenue and DC'!AC39="","",'Revenue and DC'!AC39)</f>
        <v>78284.925954318023</v>
      </c>
      <c r="AD90" s="478">
        <f ca="1">IF('Revenue and DC'!AD39="","",'Revenue and DC'!AD39)</f>
        <v>85454.012989935407</v>
      </c>
      <c r="AE90" s="478">
        <f ca="1">IF('Revenue and DC'!AE39="","",'Revenue and DC'!AE39)</f>
        <v>71380.787518072757</v>
      </c>
      <c r="AF90" s="478">
        <f ca="1">IF('Revenue and DC'!AF39="","",'Revenue and DC'!AF39)</f>
        <v>38820.606297868304</v>
      </c>
      <c r="AG90" s="478">
        <f ca="1">IF('Revenue and DC'!AG39="","",'Revenue and DC'!AG39)</f>
        <v>53504.575982974842</v>
      </c>
      <c r="AH90" s="478">
        <f ca="1">IF('Revenue and DC'!AH39="","",'Revenue and DC'!AH39)</f>
        <v>67454.347183826263</v>
      </c>
      <c r="AI90" s="478">
        <f ca="1">IF('Revenue and DC'!AI39="","",'Revenue and DC'!AI39)</f>
        <v>64081.629824634991</v>
      </c>
      <c r="AJ90" s="478">
        <f ca="1">IF('Revenue and DC'!AJ39="","",'Revenue and DC'!AJ39)</f>
        <v>60877.548333402956</v>
      </c>
      <c r="AK90" s="478">
        <f ca="1">IF('Revenue and DC'!AK39="","",'Revenue and DC'!AK39)</f>
        <v>57833.670916733216</v>
      </c>
      <c r="AL90" s="478">
        <f ca="1">IF('Revenue and DC'!AL39="","",'Revenue and DC'!AL39)</f>
        <v>54941.98737089627</v>
      </c>
      <c r="AM90" s="478">
        <f ca="1">IF('Revenue and DC'!AM39="","",'Revenue and DC'!AM39)</f>
        <v>52194.888002351508</v>
      </c>
      <c r="AN90" s="478">
        <f ca="1">IF('Revenue and DC'!AN39="","",'Revenue and DC'!AN39)</f>
        <v>49585.143602233729</v>
      </c>
      <c r="AO90" s="478">
        <f ca="1">IF('Revenue and DC'!AO39="","",'Revenue and DC'!AO39)</f>
        <v>47105.886422122363</v>
      </c>
      <c r="AP90" s="478">
        <f ca="1">IF('Revenue and DC'!AP39="","",'Revenue and DC'!AP39)</f>
        <v>44750.592101016082</v>
      </c>
      <c r="AQ90" s="478">
        <f ca="1">IF('Revenue and DC'!AQ39="","",'Revenue and DC'!AQ39)</f>
        <v>42513.062495965743</v>
      </c>
      <c r="AR90" s="478">
        <f ca="1">IF('Revenue and DC'!AR39="","",'Revenue and DC'!AR39)</f>
        <v>40387.409371166956</v>
      </c>
      <c r="AS90" s="478">
        <f ca="1">IF('Revenue and DC'!AS39="","",'Revenue and DC'!AS39)</f>
        <v>54993.038902608678</v>
      </c>
      <c r="AT90" s="478">
        <f ca="1">IF('Revenue and DC'!AT39="","",'Revenue and DC'!AT39)</f>
        <v>68868.386957478477</v>
      </c>
      <c r="AU90" s="478">
        <f ca="1">IF('Revenue and DC'!AU39="","",'Revenue and DC'!AU39)</f>
        <v>65424.967609604355</v>
      </c>
      <c r="AV90" s="478">
        <f ca="1">IF('Revenue and DC'!AV39="","",'Revenue and DC'!AV39)</f>
        <v>62153.719229124021</v>
      </c>
      <c r="AW90" s="478">
        <f ca="1">IF('Revenue and DC'!AW39="","",'Revenue and DC'!AW39)</f>
        <v>59046.03326766775</v>
      </c>
      <c r="AX90" s="478">
        <f ca="1">IF('Revenue and DC'!AX39="","",'Revenue and DC'!AX39)</f>
        <v>56093.731604284607</v>
      </c>
      <c r="AY90" s="478">
        <f ca="1">IF('Revenue and DC'!AY39="","",'Revenue and DC'!AY39)</f>
        <v>53289.045024070423</v>
      </c>
      <c r="AZ90" s="478">
        <f ca="1">IF('Revenue and DC'!AZ39="","",'Revenue and DC'!AZ39)</f>
        <v>50624.592772866366</v>
      </c>
      <c r="BA90" s="478">
        <f ca="1">IF('Revenue and DC'!BA39="","",'Revenue and DC'!BA39)</f>
        <v>48093.363134223502</v>
      </c>
      <c r="BB90" s="478">
        <f ca="1">IF('Revenue and DC'!BB39="","",'Revenue and DC'!BB39)</f>
        <v>45688.694977512583</v>
      </c>
      <c r="BC90" s="478">
        <f ca="1">IF('Revenue and DC'!BC39="","",'Revenue and DC'!BC39)</f>
        <v>43404.260228636209</v>
      </c>
      <c r="BD90" s="478">
        <f ca="1">IF('Revenue and DC'!BD39="","",'Revenue and DC'!BD39)</f>
        <v>41234.047217205167</v>
      </c>
      <c r="BE90" s="478">
        <f ca="1">IF('Revenue and DC'!BE39="","",'Revenue and DC'!BE39)</f>
        <v>55797.344856345095</v>
      </c>
      <c r="BF90" s="478">
        <f ca="1">IF('Revenue and DC'!BF39="","",'Revenue and DC'!BF39)</f>
        <v>69632.477613527095</v>
      </c>
      <c r="BG90" s="478">
        <f ca="1">IF('Revenue and DC'!BG39="","",'Revenue and DC'!BG39)</f>
        <v>66150.853732850868</v>
      </c>
      <c r="BH90" s="478">
        <f ca="1">IF('Revenue and DC'!BH39="","",'Revenue and DC'!BH39)</f>
        <v>62843.311046208488</v>
      </c>
      <c r="BI90" s="478">
        <f ca="1">IF('Revenue and DC'!BI39="","",'Revenue and DC'!BI39)</f>
        <v>59701.145493898075</v>
      </c>
      <c r="BJ90" s="478">
        <f ca="1">IF('Revenue and DC'!BJ39="","",'Revenue and DC'!BJ39)</f>
        <v>56716.088219203055</v>
      </c>
      <c r="BK90" s="478">
        <f ca="1">IF('Revenue and DC'!BK39="","",'Revenue and DC'!BK39)</f>
        <v>53880.28380824253</v>
      </c>
      <c r="BL90" s="478">
        <f ca="1">IF('Revenue and DC'!BL39="","",'Revenue and DC'!BL39)</f>
        <v>51186.269617830403</v>
      </c>
      <c r="BM90" s="478">
        <f ca="1">IF('Revenue and DC'!BM39="","",'Revenue and DC'!BM39)</f>
        <v>48626.956136939116</v>
      </c>
      <c r="BN90" s="478">
        <f ca="1">IF('Revenue and DC'!BN39="","",'Revenue and DC'!BN39)</f>
        <v>46195.608330092393</v>
      </c>
      <c r="BO90" s="478">
        <f ca="1">IF('Revenue and DC'!BO39="","",'Revenue and DC'!BO39)</f>
        <v>43885.827913587913</v>
      </c>
      <c r="BP90" s="478">
        <f ca="1">IF('Revenue and DC'!BP39="","",'Revenue and DC'!BP39)</f>
        <v>41691.536517907865</v>
      </c>
      <c r="BQ90" s="478">
        <f ca="1">IF('Revenue and DC'!BQ39="","",'Revenue and DC'!BQ39)</f>
        <v>56231.959692012984</v>
      </c>
      <c r="BR90" s="478">
        <f ca="1">IF('Revenue and DC'!BR39="","",'Revenue and DC'!BR39)</f>
        <v>70045.361707412638</v>
      </c>
      <c r="BS90" s="478">
        <f ca="1">IF('Revenue and DC'!BS39="","",'Revenue and DC'!BS39)</f>
        <v>66543.093622040935</v>
      </c>
      <c r="BT90" s="478">
        <f ca="1">IF('Revenue and DC'!BT39="","",'Revenue and DC'!BT39)</f>
        <v>63215.938940939493</v>
      </c>
      <c r="BU90" s="478">
        <f ca="1">IF('Revenue and DC'!BU39="","",'Revenue and DC'!BU39)</f>
        <v>60055.14199389331</v>
      </c>
      <c r="BV90" s="478">
        <f ca="1">IF('Revenue and DC'!BV39="","",'Revenue and DC'!BV39)</f>
        <v>57052.384894197807</v>
      </c>
      <c r="BW90" s="478">
        <f ca="1">IF('Revenue and DC'!BW39="","",'Revenue and DC'!BW39)</f>
        <v>54199.76564948773</v>
      </c>
      <c r="BX90" s="478">
        <f ca="1">IF('Revenue and DC'!BX39="","",'Revenue and DC'!BX39)</f>
        <v>51489.777367013507</v>
      </c>
      <c r="BY90" s="478">
        <f ca="1">IF('Revenue and DC'!BY39="","",'Revenue and DC'!BY39)</f>
        <v>48915.288498663343</v>
      </c>
      <c r="BZ90" s="478">
        <f ca="1">IF('Revenue and DC'!BZ39="","",'Revenue and DC'!BZ39)</f>
        <v>46469.524073729757</v>
      </c>
      <c r="CA90" s="478">
        <f ca="1">IF('Revenue and DC'!CA39="","",'Revenue and DC'!CA39)</f>
        <v>44146.047870043665</v>
      </c>
      <c r="CB90" s="478">
        <f ca="1">IF('Revenue and DC'!CB39="","",'Revenue and DC'!CB39)</f>
        <v>41938.745476540644</v>
      </c>
      <c r="CC90" s="478">
        <f ca="1">IF('Revenue and DC'!CC39="","",'Revenue and DC'!CC39)</f>
        <v>56466.808202714659</v>
      </c>
      <c r="CD90" s="478">
        <f ca="1">IF('Revenue and DC'!CD39="","",'Revenue and DC'!CD39)</f>
        <v>70268.467792578973</v>
      </c>
      <c r="CE90" s="478">
        <f ca="1">IF('Revenue and DC'!CE39="","",'Revenue and DC'!CE39)</f>
        <v>66755.044402949978</v>
      </c>
      <c r="CF90" s="478">
        <f ca="1">IF('Revenue and DC'!CF39="","",'Revenue and DC'!CF39)</f>
        <v>63417.292182801291</v>
      </c>
      <c r="CG90" s="478">
        <f ca="1">IF('Revenue and DC'!CG39="","",'Revenue and DC'!CG39)</f>
        <v>60246.427573662717</v>
      </c>
      <c r="CH90" s="478">
        <f ca="1">IF('Revenue and DC'!CH39="","",'Revenue and DC'!CH39)</f>
        <v>57234.10619497858</v>
      </c>
      <c r="CI90" s="478">
        <f ca="1">IF('Revenue and DC'!CI39="","",'Revenue and DC'!CI39)</f>
        <v>54372.400885230396</v>
      </c>
      <c r="CJ90" s="478">
        <f ca="1">IF('Revenue and DC'!CJ39="","",'Revenue and DC'!CJ39)</f>
        <v>51653.780840967782</v>
      </c>
      <c r="CK90" s="478">
        <f ca="1">IF('Revenue and DC'!CK39="","",'Revenue and DC'!CK39)</f>
        <v>49071.091798919719</v>
      </c>
      <c r="CL90" s="478">
        <f ca="1">IF('Revenue and DC'!CL39="","",'Revenue and DC'!CL39)</f>
        <v>46617.537208974361</v>
      </c>
    </row>
    <row r="91" spans="2:90" s="471" customFormat="1" x14ac:dyDescent="0.4">
      <c r="B91" s="475" t="str">
        <f>IF('Revenue and DC'!B63="","",'Revenue and DC'!B63)</f>
        <v>Change in Accounts receivable - Performance</v>
      </c>
      <c r="C91" s="471" t="str">
        <f>IF('Revenue and DC'!C63="","",'Revenue and DC'!C63)</f>
        <v>CF: WC</v>
      </c>
      <c r="D91" s="471" t="str">
        <f>IF('Revenue and DC'!D63="","",'Revenue and DC'!D63)</f>
        <v>WCAR-SS</v>
      </c>
      <c r="E91" s="471" t="str">
        <f>IF('Revenue and DC'!E63="","",'Revenue and DC'!E63)</f>
        <v/>
      </c>
      <c r="F91" s="471" t="str">
        <f>IF('Revenue and DC'!F63="","",'Revenue and DC'!F63)</f>
        <v/>
      </c>
      <c r="G91" s="471">
        <f>IF('Revenue and DC'!G63="","",'Revenue and DC'!G63)</f>
        <v>0</v>
      </c>
      <c r="H91" s="471" t="str">
        <f>IF('Revenue and DC'!H63="","",'Revenue and DC'!H63)</f>
        <v/>
      </c>
      <c r="I91" s="477" t="str">
        <f>IF('Revenue and DC'!I63="","",'Revenue and DC'!I63)</f>
        <v/>
      </c>
      <c r="J91" s="477" t="str">
        <f>IF('Revenue and DC'!J63="","",'Revenue and DC'!J63)</f>
        <v/>
      </c>
      <c r="K91" s="476">
        <f ca="1">IF('Revenue and DC'!K63="","",'Revenue and DC'!K63)</f>
        <v>3192560.7775984034</v>
      </c>
      <c r="L91" s="476">
        <f ca="1">IF('Revenue and DC'!L63="","",'Revenue and DC'!L63)</f>
        <v>27980725.575618908</v>
      </c>
      <c r="M91" s="476">
        <f ca="1">IF('Revenue and DC'!M63="","",'Revenue and DC'!M63)</f>
        <v>81563033.686953366</v>
      </c>
      <c r="N91" s="476">
        <f ca="1">IF('Revenue and DC'!N63="","",'Revenue and DC'!N63)</f>
        <v>164651730.59392905</v>
      </c>
      <c r="O91" s="476">
        <f ca="1">IF('Revenue and DC'!O63="","",'Revenue and DC'!O63)</f>
        <v>277622623.03884351</v>
      </c>
      <c r="P91" s="476">
        <f ca="1">IF('Revenue and DC'!P63="","",'Revenue and DC'!P63)</f>
        <v>420678781.98590881</v>
      </c>
      <c r="Q91" s="471" t="str">
        <f>IF('Revenue and DC'!Q63="","",'Revenue and DC'!Q63)</f>
        <v/>
      </c>
      <c r="R91" s="476" t="str">
        <f>IF('Revenue and DC'!R63="","",'Revenue and DC'!R63)</f>
        <v/>
      </c>
      <c r="S91" s="476">
        <f ca="1">IF('Revenue and DC'!S63="","",'Revenue and DC'!S63)</f>
        <v>0</v>
      </c>
      <c r="T91" s="476">
        <f ca="1">IF('Revenue and DC'!T63="","",'Revenue and DC'!T63)</f>
        <v>0</v>
      </c>
      <c r="U91" s="476">
        <f ca="1">IF('Revenue and DC'!U63="","",'Revenue and DC'!U63)</f>
        <v>-5264.5833333333321</v>
      </c>
      <c r="V91" s="476">
        <f ca="1">IF('Revenue and DC'!V63="","",'Revenue and DC'!V63)</f>
        <v>-20795.104166666661</v>
      </c>
      <c r="W91" s="476">
        <f ca="1">IF('Revenue and DC'!W63="","",'Revenue and DC'!W63)</f>
        <v>-40813.68229166665</v>
      </c>
      <c r="X91" s="476">
        <f ca="1">IF('Revenue and DC'!X63="","",'Revenue and DC'!X63)</f>
        <v>-59831.331510416654</v>
      </c>
      <c r="Y91" s="476">
        <f ca="1">IF('Revenue and DC'!Y63="","",'Revenue and DC'!Y63)</f>
        <v>-77898.098268229165</v>
      </c>
      <c r="Z91" s="476">
        <f ca="1">IF('Revenue and DC'!Z63="","",'Revenue and DC'!Z63)</f>
        <v>-95061.526688150974</v>
      </c>
      <c r="AA91" s="476">
        <f ca="1">IF('Revenue and DC'!AA63="","",'Revenue and DC'!AA63)</f>
        <v>-111366.78368707676</v>
      </c>
      <c r="AB91" s="476">
        <f ca="1">IF('Revenue and DC'!AB63="","",'Revenue and DC'!AB63)</f>
        <v>-126856.77783605631</v>
      </c>
      <c r="AC91" s="476">
        <f ca="1">IF('Revenue and DC'!AC63="","",'Revenue and DC'!AC63)</f>
        <v>-141572.27227758686</v>
      </c>
      <c r="AD91" s="476">
        <f ca="1">IF('Revenue and DC'!AD63="","",'Revenue and DC'!AD63)</f>
        <v>-155551.99199704092</v>
      </c>
      <c r="AE91" s="476">
        <f ca="1">IF('Revenue and DC'!AE63="","",'Revenue and DC'!AE63)</f>
        <v>-168832.72573052207</v>
      </c>
      <c r="AF91" s="476">
        <f ca="1">IF('Revenue and DC'!AF63="","",'Revenue and DC'!AF63)</f>
        <v>-181449.42277732922</v>
      </c>
      <c r="AG91" s="476">
        <f ca="1">IF('Revenue and DC'!AG63="","",'Revenue and DC'!AG63)</f>
        <v>-196067.57663846272</v>
      </c>
      <c r="AH91" s="476">
        <f ca="1">IF('Revenue and DC'!AH63="","",'Revenue and DC'!AH63)</f>
        <v>-215219.40613987343</v>
      </c>
      <c r="AI91" s="476">
        <f ca="1">IF('Revenue and DC'!AI63="","",'Revenue and DC'!AI63)</f>
        <v>-236045.93583287904</v>
      </c>
      <c r="AJ91" s="476">
        <f ca="1">IF('Revenue and DC'!AJ63="","",'Revenue and DC'!AJ63)</f>
        <v>-255831.1390412352</v>
      </c>
      <c r="AK91" s="476">
        <f ca="1">IF('Revenue and DC'!AK63="","",'Revenue and DC'!AK63)</f>
        <v>-274627.08208917361</v>
      </c>
      <c r="AL91" s="476">
        <f ca="1">IF('Revenue and DC'!AL63="","",'Revenue and DC'!AL63)</f>
        <v>-292483.22798471479</v>
      </c>
      <c r="AM91" s="476">
        <f ca="1">IF('Revenue and DC'!AM63="","",'Revenue and DC'!AM63)</f>
        <v>-309446.5665854793</v>
      </c>
      <c r="AN91" s="476">
        <f ca="1">IF('Revenue and DC'!AN63="","",'Revenue and DC'!AN63)</f>
        <v>-325561.73825620534</v>
      </c>
      <c r="AO91" s="476">
        <f ca="1">IF('Revenue and DC'!AO63="","",'Revenue and DC'!AO63)</f>
        <v>-340871.15134339407</v>
      </c>
      <c r="AP91" s="476">
        <f ca="1">IF('Revenue and DC'!AP63="","",'Revenue and DC'!AP63)</f>
        <v>-355415.09377622511</v>
      </c>
      <c r="AQ91" s="476">
        <f ca="1">IF('Revenue and DC'!AQ63="","",'Revenue and DC'!AQ63)</f>
        <v>-369231.83908741456</v>
      </c>
      <c r="AR91" s="476">
        <f ca="1">IF('Revenue and DC'!AR63="","",'Revenue and DC'!AR63)</f>
        <v>-382357.74713304266</v>
      </c>
      <c r="AS91" s="476">
        <f ca="1">IF('Revenue and DC'!AS63="","",'Revenue and DC'!AS63)</f>
        <v>-397459.65144305769</v>
      </c>
      <c r="AT91" s="476">
        <f ca="1">IF('Revenue and DC'!AT63="","",'Revenue and DC'!AT63)</f>
        <v>-417071.04387090448</v>
      </c>
      <c r="AU91" s="476">
        <f ca="1">IF('Revenue and DC'!AU63="","",'Revenue and DC'!AU63)</f>
        <v>-438334.15834402665</v>
      </c>
      <c r="AV91" s="476">
        <f ca="1">IF('Revenue and DC'!AV63="","",'Revenue and DC'!AV63)</f>
        <v>-458534.11709349137</v>
      </c>
      <c r="AW91" s="476">
        <f ca="1">IF('Revenue and DC'!AW63="","",'Revenue and DC'!AW63)</f>
        <v>-477724.07790548354</v>
      </c>
      <c r="AX91" s="476">
        <f ca="1">IF('Revenue and DC'!AX63="","",'Revenue and DC'!AX63)</f>
        <v>-495954.5406768769</v>
      </c>
      <c r="AY91" s="476">
        <f ca="1">IF('Revenue and DC'!AY63="","",'Revenue and DC'!AY63)</f>
        <v>-513273.48030969873</v>
      </c>
      <c r="AZ91" s="476">
        <f ca="1">IF('Revenue and DC'!AZ63="","",'Revenue and DC'!AZ63)</f>
        <v>-529726.47296088003</v>
      </c>
      <c r="BA91" s="476">
        <f ca="1">IF('Revenue and DC'!BA63="","",'Revenue and DC'!BA63)</f>
        <v>-545356.8159795031</v>
      </c>
      <c r="BB91" s="476">
        <f ca="1">IF('Revenue and DC'!BB63="","",'Revenue and DC'!BB63)</f>
        <v>-560205.6418471951</v>
      </c>
      <c r="BC91" s="476">
        <f ca="1">IF('Revenue and DC'!BC63="","",'Revenue and DC'!BC63)</f>
        <v>-574312.02642150223</v>
      </c>
      <c r="BD91" s="476">
        <f ca="1">IF('Revenue and DC'!BD63="","",'Revenue and DC'!BD63)</f>
        <v>-587713.09176709317</v>
      </c>
      <c r="BE91" s="476">
        <f ca="1">IF('Revenue and DC'!BE63="","",'Revenue and DC'!BE63)</f>
        <v>-603076.39551207051</v>
      </c>
      <c r="BF91" s="476">
        <f ca="1">IF('Revenue and DC'!BF63="","",'Revenue and DC'!BF63)</f>
        <v>-622936.1174031347</v>
      </c>
      <c r="BG91" s="476">
        <f ca="1">IF('Revenue and DC'!BG63="","",'Revenue and DC'!BG63)</f>
        <v>-644435.14486631192</v>
      </c>
      <c r="BH91" s="476">
        <f ca="1">IF('Revenue and DC'!BH63="","",'Revenue and DC'!BH63)</f>
        <v>-664859.22095633112</v>
      </c>
      <c r="BI91" s="476">
        <f ca="1">IF('Revenue and DC'!BI63="","",'Revenue and DC'!BI63)</f>
        <v>-684262.09324184619</v>
      </c>
      <c r="BJ91" s="476">
        <f ca="1">IF('Revenue and DC'!BJ63="","",'Revenue and DC'!BJ63)</f>
        <v>-702694.82191308588</v>
      </c>
      <c r="BK91" s="476">
        <f ca="1">IF('Revenue and DC'!BK63="","",'Revenue and DC'!BK63)</f>
        <v>-720205.91415076703</v>
      </c>
      <c r="BL91" s="476">
        <f ca="1">IF('Revenue and DC'!BL63="","",'Revenue and DC'!BL63)</f>
        <v>-736841.45177656226</v>
      </c>
      <c r="BM91" s="476">
        <f ca="1">IF('Revenue and DC'!BM63="","",'Revenue and DC'!BM63)</f>
        <v>-752645.21252106503</v>
      </c>
      <c r="BN91" s="476">
        <f ca="1">IF('Revenue and DC'!BN63="","",'Revenue and DC'!BN63)</f>
        <v>-767658.78522834554</v>
      </c>
      <c r="BO91" s="476">
        <f ca="1">IF('Revenue and DC'!BO63="","",'Revenue and DC'!BO63)</f>
        <v>-781921.67930026352</v>
      </c>
      <c r="BP91" s="476">
        <f ca="1">IF('Revenue and DC'!BP63="","",'Revenue and DC'!BP63)</f>
        <v>-795471.42866858095</v>
      </c>
      <c r="BQ91" s="476">
        <f ca="1">IF('Revenue and DC'!BQ63="","",'Revenue and DC'!BQ63)</f>
        <v>-810975.982235156</v>
      </c>
      <c r="BR91" s="476">
        <f ca="1">IF('Revenue and DC'!BR63="","",'Revenue and DC'!BR63)</f>
        <v>-830969.89145673066</v>
      </c>
      <c r="BS91" s="476">
        <f ca="1">IF('Revenue and DC'!BS63="","",'Revenue and DC'!BS63)</f>
        <v>-852596.39688389376</v>
      </c>
      <c r="BT91" s="476">
        <f ca="1">IF('Revenue and DC'!BT63="","",'Revenue and DC'!BT63)</f>
        <v>-873141.5770397</v>
      </c>
      <c r="BU91" s="476">
        <f ca="1">IF('Revenue and DC'!BU63="","",'Revenue and DC'!BU63)</f>
        <v>-892659.49818771333</v>
      </c>
      <c r="BV91" s="476">
        <f ca="1">IF('Revenue and DC'!BV63="","",'Revenue and DC'!BV63)</f>
        <v>-911201.5232783258</v>
      </c>
      <c r="BW91" s="476">
        <f ca="1">IF('Revenue and DC'!BW63="","",'Revenue and DC'!BW63)</f>
        <v>-928816.44711441174</v>
      </c>
      <c r="BX91" s="476">
        <f ca="1">IF('Revenue and DC'!BX63="","",'Revenue and DC'!BX63)</f>
        <v>-945550.62475868687</v>
      </c>
      <c r="BY91" s="476">
        <f ca="1">IF('Revenue and DC'!BY63="","",'Revenue and DC'!BY63)</f>
        <v>-961448.09352076054</v>
      </c>
      <c r="BZ91" s="476">
        <f ca="1">IF('Revenue and DC'!BZ63="","",'Revenue and DC'!BZ63)</f>
        <v>-976550.68884471804</v>
      </c>
      <c r="CA91" s="476">
        <f ca="1">IF('Revenue and DC'!CA63="","",'Revenue and DC'!CA63)</f>
        <v>-990898.15440247953</v>
      </c>
      <c r="CB91" s="476">
        <f ca="1">IF('Revenue and DC'!CB63="","",'Revenue and DC'!CB63)</f>
        <v>-1004528.2466823533</v>
      </c>
      <c r="CC91" s="476">
        <f ca="1">IF('Revenue and DC'!CC63="","",'Revenue and DC'!CC63)</f>
        <v>-1020109.1260149106</v>
      </c>
      <c r="CD91" s="476">
        <f ca="1">IF('Revenue and DC'!CD63="","",'Revenue and DC'!CD63)</f>
        <v>-1040175.544714164</v>
      </c>
      <c r="CE91" s="476">
        <f ca="1">IF('Revenue and DC'!CE63="","",'Revenue and DC'!CE63)</f>
        <v>-1061870.934145119</v>
      </c>
      <c r="CF91" s="476">
        <f ca="1">IF('Revenue and DC'!CF63="","",'Revenue and DC'!CF63)</f>
        <v>-1082481.5541045293</v>
      </c>
      <c r="CG91" s="476">
        <f ca="1">IF('Revenue and DC'!CG63="","",'Revenue and DC'!CG63)</f>
        <v>-1102061.6430659741</v>
      </c>
      <c r="CH91" s="476">
        <f ca="1">IF('Revenue and DC'!CH63="","",'Revenue and DC'!CH63)</f>
        <v>-1120662.7275793403</v>
      </c>
      <c r="CI91" s="476">
        <f ca="1">IF('Revenue and DC'!CI63="","",'Revenue and DC'!CI63)</f>
        <v>-1138333.7578670382</v>
      </c>
      <c r="CJ91" s="476">
        <f ca="1">IF('Revenue and DC'!CJ63="","",'Revenue and DC'!CJ63)</f>
        <v>-1155121.236640349</v>
      </c>
      <c r="CK91" s="476">
        <f ca="1">IF('Revenue and DC'!CK63="","",'Revenue and DC'!CK63)</f>
        <v>-1171069.3414750099</v>
      </c>
      <c r="CL91" s="476">
        <f ca="1">IF('Revenue and DC'!CL63="","",'Revenue and DC'!CL63)</f>
        <v>-1186220.0410679206</v>
      </c>
    </row>
    <row r="92" spans="2:90" s="471" customFormat="1" x14ac:dyDescent="0.4">
      <c r="B92" s="475" t="str">
        <f>IF('Revenue and DC'!B72="","",'Revenue and DC'!B72)</f>
        <v>Change in Accounts payable</v>
      </c>
      <c r="C92" s="471" t="str">
        <f>IF('Revenue and DC'!C72="","",'Revenue and DC'!C72)</f>
        <v>CF: WC</v>
      </c>
      <c r="D92" s="471" t="str">
        <f>IF('Revenue and DC'!D72="","",'Revenue and DC'!D72)</f>
        <v>WCAP-IS</v>
      </c>
      <c r="E92" s="471" t="str">
        <f>IF('Revenue and DC'!E72="","",'Revenue and DC'!E72)</f>
        <v/>
      </c>
      <c r="F92" s="471" t="str">
        <f>IF('Revenue and DC'!F72="","",'Revenue and DC'!F72)</f>
        <v/>
      </c>
      <c r="G92" s="471">
        <f>IF('Revenue and DC'!G72="","",'Revenue and DC'!G72)</f>
        <v>0</v>
      </c>
      <c r="H92" s="471" t="str">
        <f>IF('Revenue and DC'!H72="","",'Revenue and DC'!H72)</f>
        <v/>
      </c>
      <c r="I92" s="477" t="str">
        <f>IF('Revenue and DC'!I72="","",'Revenue and DC'!I72)</f>
        <v/>
      </c>
      <c r="J92" s="477" t="str">
        <f>IF('Revenue and DC'!J72="","",'Revenue and DC'!J72)</f>
        <v/>
      </c>
      <c r="K92" s="476">
        <f ca="1">IF('Revenue and DC'!K72="","",'Revenue and DC'!K72)</f>
        <v>38862.65</v>
      </c>
      <c r="L92" s="476">
        <f ca="1">IF('Revenue and DC'!L72="","",'Revenue and DC'!L72)</f>
        <v>43453.22343265167</v>
      </c>
      <c r="M92" s="476">
        <f ca="1">IF('Revenue and DC'!M72="","",'Revenue and DC'!M72)</f>
        <v>58691.322275426719</v>
      </c>
      <c r="N92" s="476">
        <f ca="1">IF('Revenue and DC'!N72="","",'Revenue and DC'!N72)</f>
        <v>83557.097651416116</v>
      </c>
      <c r="O92" s="476">
        <f ca="1">IF('Revenue and DC'!O72="","",'Revenue and DC'!O72)</f>
        <v>108653.52632184085</v>
      </c>
      <c r="P92" s="476">
        <f ca="1">IF('Revenue and DC'!P72="","",'Revenue and DC'!P72)</f>
        <v>133876.83360285079</v>
      </c>
      <c r="Q92" s="471" t="str">
        <f>IF('Revenue and DC'!Q72="","",'Revenue and DC'!Q72)</f>
        <v/>
      </c>
      <c r="R92" s="476" t="str">
        <f>IF('Revenue and DC'!R72="","",'Revenue and DC'!R72)</f>
        <v/>
      </c>
      <c r="S92" s="476">
        <f ca="1">IF('Revenue and DC'!S72="","",'Revenue and DC'!S72)</f>
        <v>38862.533333333333</v>
      </c>
      <c r="T92" s="476">
        <f ca="1">IF('Revenue and DC'!T72="","",'Revenue and DC'!T72)</f>
        <v>0</v>
      </c>
      <c r="U92" s="476">
        <f ca="1">IF('Revenue and DC'!U72="","",'Revenue and DC'!U72)</f>
        <v>0.11666666666860692</v>
      </c>
      <c r="V92" s="476">
        <f ca="1">IF('Revenue and DC'!V72="","",'Revenue and DC'!V72)</f>
        <v>0</v>
      </c>
      <c r="W92" s="476">
        <f ca="1">IF('Revenue and DC'!W72="","",'Revenue and DC'!W72)</f>
        <v>0</v>
      </c>
      <c r="X92" s="476">
        <f ca="1">IF('Revenue and DC'!X72="","",'Revenue and DC'!X72)</f>
        <v>0</v>
      </c>
      <c r="Y92" s="476">
        <f ca="1">IF('Revenue and DC'!Y72="","",'Revenue and DC'!Y72)</f>
        <v>0</v>
      </c>
      <c r="Z92" s="476">
        <f ca="1">IF('Revenue and DC'!Z72="","",'Revenue and DC'!Z72)</f>
        <v>0</v>
      </c>
      <c r="AA92" s="476">
        <f ca="1">IF('Revenue and DC'!AA72="","",'Revenue and DC'!AA72)</f>
        <v>0</v>
      </c>
      <c r="AB92" s="476">
        <f ca="1">IF('Revenue and DC'!AB72="","",'Revenue and DC'!AB72)</f>
        <v>0</v>
      </c>
      <c r="AC92" s="476">
        <f ca="1">IF('Revenue and DC'!AC72="","",'Revenue and DC'!AC72)</f>
        <v>0</v>
      </c>
      <c r="AD92" s="476">
        <f ca="1">IF('Revenue and DC'!AD72="","",'Revenue and DC'!AD72)</f>
        <v>0</v>
      </c>
      <c r="AE92" s="476">
        <f ca="1">IF('Revenue and DC'!AE72="","",'Revenue and DC'!AE72)</f>
        <v>12637.67190127186</v>
      </c>
      <c r="AF92" s="476">
        <f ca="1">IF('Revenue and DC'!AF72="","",'Revenue and DC'!AF72)</f>
        <v>1879.1952382697345</v>
      </c>
      <c r="AG92" s="476">
        <f ca="1">IF('Revenue and DC'!AG72="","",'Revenue and DC'!AG72)</f>
        <v>2049.9667263562587</v>
      </c>
      <c r="AH92" s="476">
        <f ca="1">IF('Revenue and DC'!AH72="","",'Revenue and DC'!AH72)</f>
        <v>2264.6179733717727</v>
      </c>
      <c r="AI92" s="476">
        <f ca="1">IF('Revenue and DC'!AI72="","",'Revenue and DC'!AI72)</f>
        <v>2467.2620747031833</v>
      </c>
      <c r="AJ92" s="476">
        <f ca="1">IF('Revenue and DC'!AJ72="","",'Revenue and DC'!AJ72)</f>
        <v>2659.7739709680245</v>
      </c>
      <c r="AK92" s="476">
        <f ca="1">IF('Revenue and DC'!AK72="","",'Revenue and DC'!AK72)</f>
        <v>2842.6602724196273</v>
      </c>
      <c r="AL92" s="476">
        <f ca="1">IF('Revenue and DC'!AL72="","",'Revenue and DC'!AL72)</f>
        <v>3016.4022587986401</v>
      </c>
      <c r="AM92" s="476">
        <f ca="1">IF('Revenue and DC'!AM72="","",'Revenue and DC'!AM72)</f>
        <v>3181.4571458587016</v>
      </c>
      <c r="AN92" s="476">
        <f ca="1">IF('Revenue and DC'!AN72="","",'Revenue and DC'!AN72)</f>
        <v>3338.2592885657796</v>
      </c>
      <c r="AO92" s="476">
        <f ca="1">IF('Revenue and DC'!AO72="","",'Revenue and DC'!AO72)</f>
        <v>3487.2213241374848</v>
      </c>
      <c r="AP92" s="476">
        <f ca="1">IF('Revenue and DC'!AP72="","",'Revenue and DC'!AP72)</f>
        <v>3628.7352579306025</v>
      </c>
      <c r="AQ92" s="476">
        <f ca="1">IF('Revenue and DC'!AQ72="","",'Revenue and DC'!AQ72)</f>
        <v>5523.456495034101</v>
      </c>
      <c r="AR92" s="476">
        <f ca="1">IF('Revenue and DC'!AR72="","",'Revenue and DC'!AR72)</f>
        <v>3890.8898202823621</v>
      </c>
      <c r="AS92" s="476">
        <f ca="1">IF('Revenue and DC'!AS72="","",'Revenue and DC'!AS72)</f>
        <v>4066.368245934922</v>
      </c>
      <c r="AT92" s="476">
        <f ca="1">IF('Revenue and DC'!AT72="","",'Revenue and DC'!AT72)</f>
        <v>4285.4910836381896</v>
      </c>
      <c r="AU92" s="476">
        <f ca="1">IF('Revenue and DC'!AU72="","",'Revenue and DC'!AU72)</f>
        <v>4492.3831961229444</v>
      </c>
      <c r="AV92" s="476">
        <f ca="1">IF('Revenue and DC'!AV72="","",'Revenue and DC'!AV72)</f>
        <v>4688.9307029834308</v>
      </c>
      <c r="AW92" s="476">
        <f ca="1">IF('Revenue and DC'!AW72="","",'Revenue and DC'!AW72)</f>
        <v>4875.6508345009643</v>
      </c>
      <c r="AX92" s="476">
        <f ca="1">IF('Revenue and DC'!AX72="","",'Revenue and DC'!AX72)</f>
        <v>5053.0349594425643</v>
      </c>
      <c r="AY92" s="476">
        <f ca="1">IF('Revenue and DC'!AY72="","",'Revenue and DC'!AY72)</f>
        <v>5221.5498781370989</v>
      </c>
      <c r="AZ92" s="476">
        <f ca="1">IF('Revenue and DC'!AZ72="","",'Revenue and DC'!AZ72)</f>
        <v>5381.6390508969198</v>
      </c>
      <c r="BA92" s="476">
        <f ca="1">IF('Revenue and DC'!BA72="","",'Revenue and DC'!BA72)</f>
        <v>5533.7237650187453</v>
      </c>
      <c r="BB92" s="476">
        <f ca="1">IF('Revenue and DC'!BB72="","",'Revenue and DC'!BB72)</f>
        <v>5678.2042434344767</v>
      </c>
      <c r="BC92" s="476">
        <f ca="1">IF('Revenue and DC'!BC72="","",'Revenue and DC'!BC72)</f>
        <v>7663.7578479294025</v>
      </c>
      <c r="BD92" s="476">
        <f ca="1">IF('Revenue and DC'!BD72="","",'Revenue and DC'!BD72)</f>
        <v>5945.8543296996213</v>
      </c>
      <c r="BE92" s="476">
        <f ca="1">IF('Revenue and DC'!BE72="","",'Revenue and DC'!BE72)</f>
        <v>6123.8761965479061</v>
      </c>
      <c r="BF92" s="476">
        <f ca="1">IF('Revenue and DC'!BF72="","",'Revenue and DC'!BF72)</f>
        <v>6345.4153033872426</v>
      </c>
      <c r="BG92" s="476">
        <f ca="1">IF('Revenue and DC'!BG72="","",'Revenue and DC'!BG72)</f>
        <v>6554.6028715512075</v>
      </c>
      <c r="BH92" s="476">
        <f ca="1">IF('Revenue and DC'!BH72="","",'Revenue and DC'!BH72)</f>
        <v>6753.3310613069916</v>
      </c>
      <c r="BI92" s="476">
        <f ca="1">IF('Revenue and DC'!BI72="","",'Revenue and DC'!BI72)</f>
        <v>6942.1228415749792</v>
      </c>
      <c r="BJ92" s="476">
        <f ca="1">IF('Revenue and DC'!BJ72="","",'Revenue and DC'!BJ72)</f>
        <v>7121.475032829534</v>
      </c>
      <c r="BK92" s="476">
        <f ca="1">IF('Revenue and DC'!BK72="","",'Revenue and DC'!BK72)</f>
        <v>7291.8596145213814</v>
      </c>
      <c r="BL92" s="476">
        <f ca="1">IF('Revenue and DC'!BL72="","",'Revenue and DC'!BL72)</f>
        <v>7453.7249671286845</v>
      </c>
      <c r="BM92" s="476">
        <f ca="1">IF('Revenue and DC'!BM72="","",'Revenue and DC'!BM72)</f>
        <v>7607.4970521055511</v>
      </c>
      <c r="BN92" s="476">
        <f ca="1">IF('Revenue and DC'!BN72="","",'Revenue and DC'!BN72)</f>
        <v>7753.5805328336137</v>
      </c>
      <c r="BO92" s="476">
        <f ca="1">IF('Revenue and DC'!BO72="","",'Revenue and DC'!BO72)</f>
        <v>9833.0718470252468</v>
      </c>
      <c r="BP92" s="476">
        <f ca="1">IF('Revenue and DC'!BP72="","",'Revenue and DC'!BP72)</f>
        <v>8024.2001808823261</v>
      </c>
      <c r="BQ92" s="476">
        <f ca="1">IF('Revenue and DC'!BQ72="","",'Revenue and DC'!BQ72)</f>
        <v>8203.5964218383015</v>
      </c>
      <c r="BR92" s="476">
        <f ca="1">IF('Revenue and DC'!BR72="","",'Revenue and DC'!BR72)</f>
        <v>8426.4411840796238</v>
      </c>
      <c r="BS92" s="476">
        <f ca="1">IF('Revenue and DC'!BS72="","",'Revenue and DC'!BS72)</f>
        <v>8636.8691248756077</v>
      </c>
      <c r="BT92" s="476">
        <f ca="1">IF('Revenue and DC'!BT72="","",'Revenue and DC'!BT72)</f>
        <v>8836.7756686319481</v>
      </c>
      <c r="BU92" s="476">
        <f ca="1">IF('Revenue and DC'!BU72="","",'Revenue and DC'!BU72)</f>
        <v>9026.6868852002663</v>
      </c>
      <c r="BV92" s="476">
        <f ca="1">IF('Revenue and DC'!BV72="","",'Revenue and DC'!BV72)</f>
        <v>9207.1025409402791</v>
      </c>
      <c r="BW92" s="476">
        <f ca="1">IF('Revenue and DC'!BW72="","",'Revenue and DC'!BW72)</f>
        <v>9378.4974138932885</v>
      </c>
      <c r="BX92" s="476">
        <f ca="1">IF('Revenue and DC'!BX72="","",'Revenue and DC'!BX72)</f>
        <v>9541.3225431985338</v>
      </c>
      <c r="BY92" s="476">
        <f ca="1">IF('Revenue and DC'!BY72="","",'Revenue and DC'!BY72)</f>
        <v>9696.0064160387265</v>
      </c>
      <c r="BZ92" s="476">
        <f ca="1">IF('Revenue and DC'!BZ72="","",'Revenue and DC'!BZ72)</f>
        <v>9842.9560952367028</v>
      </c>
      <c r="CA92" s="476">
        <f ca="1">IF('Revenue and DC'!CA72="","",'Revenue and DC'!CA72)</f>
        <v>12020.305898349849</v>
      </c>
      <c r="CB92" s="476">
        <f ca="1">IF('Revenue and DC'!CB72="","",'Revenue and DC'!CB72)</f>
        <v>10115.180375951109</v>
      </c>
      <c r="CC92" s="476">
        <f ca="1">IF('Revenue and DC'!CC72="","",'Revenue and DC'!CC72)</f>
        <v>10295.319273820322</v>
      </c>
      <c r="CD92" s="476">
        <f ca="1">IF('Revenue and DC'!CD72="","",'Revenue and DC'!CD72)</f>
        <v>10518.869560129242</v>
      </c>
      <c r="CE92" s="476">
        <f ca="1">IF('Revenue and DC'!CE72="","",'Revenue and DC'!CE72)</f>
        <v>10729.967748789524</v>
      </c>
      <c r="CF92" s="476">
        <f ca="1">IF('Revenue and DC'!CF72="","",'Revenue and DC'!CF72)</f>
        <v>10930.511028016568</v>
      </c>
      <c r="CG92" s="476">
        <f ca="1">IF('Revenue and DC'!CG72="","",'Revenue and DC'!CG72)</f>
        <v>11121.027143282525</v>
      </c>
      <c r="CH92" s="476">
        <f ca="1">IF('Revenue and DC'!CH72="","",'Revenue and DC'!CH72)</f>
        <v>11302.017452785047</v>
      </c>
      <c r="CI92" s="476">
        <f ca="1">IF('Revenue and DC'!CI72="","",'Revenue and DC'!CI72)</f>
        <v>11473.958246812399</v>
      </c>
      <c r="CJ92" s="476">
        <f ca="1">IF('Revenue and DC'!CJ72="","",'Revenue and DC'!CJ72)</f>
        <v>11637.302001138451</v>
      </c>
      <c r="CK92" s="476">
        <f ca="1">IF('Revenue and DC'!CK72="","",'Revenue and DC'!CK72)</f>
        <v>11792.478567748331</v>
      </c>
      <c r="CL92" s="476">
        <f ca="1">IF('Revenue and DC'!CL72="","",'Revenue and DC'!CL72)</f>
        <v>11939.896306027425</v>
      </c>
    </row>
    <row r="93" spans="2:90" s="471" customFormat="1" x14ac:dyDescent="0.4">
      <c r="B93" s="475" t="str">
        <f>IF('Revenue and DC'!B81="","",'Revenue and DC'!B81)</f>
        <v>Change in Deferred Tax Asset</v>
      </c>
      <c r="C93" s="471" t="str">
        <f>IF('Revenue and DC'!C81="","",'Revenue and DC'!C81)</f>
        <v>CF: WC</v>
      </c>
      <c r="D93" s="471" t="str">
        <f>IF('Revenue and DC'!D81="","",'Revenue and DC'!D81)</f>
        <v>TAXDTA-IS</v>
      </c>
      <c r="E93" s="471" t="str">
        <f>IF('Revenue and DC'!E81="","",'Revenue and DC'!E81)</f>
        <v/>
      </c>
      <c r="F93" s="471" t="str">
        <f>IF('Revenue and DC'!F81="","",'Revenue and DC'!F81)</f>
        <v/>
      </c>
      <c r="G93" s="471">
        <f>IF('Revenue and DC'!G81="","",'Revenue and DC'!G81)</f>
        <v>0</v>
      </c>
      <c r="H93" s="471" t="str">
        <f>IF('Revenue and DC'!H81="","",'Revenue and DC'!H81)</f>
        <v/>
      </c>
      <c r="I93" s="477" t="str">
        <f>IF('Revenue and DC'!I81="","",'Revenue and DC'!I81)</f>
        <v/>
      </c>
      <c r="J93" s="477" t="str">
        <f>IF('Revenue and DC'!J81="","",'Revenue and DC'!J81)</f>
        <v/>
      </c>
      <c r="K93" s="476">
        <f ca="1">IF('Revenue and DC'!K81="","",'Revenue and DC'!K81)</f>
        <v>0</v>
      </c>
      <c r="L93" s="476">
        <f ca="1">IF('Revenue and DC'!L81="","",'Revenue and DC'!L81)</f>
        <v>0</v>
      </c>
      <c r="M93" s="476">
        <f ca="1">IF('Revenue and DC'!M81="","",'Revenue and DC'!M81)</f>
        <v>0</v>
      </c>
      <c r="N93" s="476">
        <f ca="1">IF('Revenue and DC'!N81="","",'Revenue and DC'!N81)</f>
        <v>0</v>
      </c>
      <c r="O93" s="476">
        <f ca="1">IF('Revenue and DC'!O81="","",'Revenue and DC'!O81)</f>
        <v>0</v>
      </c>
      <c r="P93" s="476">
        <f ca="1">IF('Revenue and DC'!P81="","",'Revenue and DC'!P81)</f>
        <v>0</v>
      </c>
      <c r="Q93" s="471" t="str">
        <f>IF('Revenue and DC'!Q81="","",'Revenue and DC'!Q81)</f>
        <v/>
      </c>
      <c r="R93" s="471" t="str">
        <f>IF('Revenue and DC'!R81="","",'Revenue and DC'!R81)</f>
        <v/>
      </c>
      <c r="S93" s="476">
        <f ca="1">IF('Revenue and DC'!S81="","",'Revenue and DC'!S81)</f>
        <v>-9715.6333333333332</v>
      </c>
      <c r="T93" s="476">
        <f ca="1">IF('Revenue and DC'!T81="","",'Revenue and DC'!T81)</f>
        <v>-9715.6333333333332</v>
      </c>
      <c r="U93" s="476">
        <f ca="1">IF('Revenue and DC'!U81="","",'Revenue and DC'!U81)</f>
        <v>-7011.1833333333343</v>
      </c>
      <c r="V93" s="476">
        <f ca="1">IF('Revenue and DC'!V81="","",'Revenue and DC'!V81)</f>
        <v>889.15520833332994</v>
      </c>
      <c r="W93" s="476">
        <f ca="1">IF('Revenue and DC'!W81="","",'Revenue and DC'!W81)</f>
        <v>13659.060156249992</v>
      </c>
      <c r="X93" s="476">
        <f ca="1">IF('Revenue and DC'!X81="","",'Revenue and DC'!X81)</f>
        <v>11894.234635416678</v>
      </c>
      <c r="Y93" s="476">
        <f ca="1">IF('Revenue and DC'!Y81="","",'Revenue and DC'!Y81)</f>
        <v>0</v>
      </c>
      <c r="Z93" s="476">
        <f ca="1">IF('Revenue and DC'!Z81="","",'Revenue and DC'!Z81)</f>
        <v>0</v>
      </c>
      <c r="AA93" s="476">
        <f ca="1">IF('Revenue and DC'!AA81="","",'Revenue and DC'!AA81)</f>
        <v>0</v>
      </c>
      <c r="AB93" s="476">
        <f ca="1">IF('Revenue and DC'!AB81="","",'Revenue and DC'!AB81)</f>
        <v>0</v>
      </c>
      <c r="AC93" s="476">
        <f ca="1">IF('Revenue and DC'!AC81="","",'Revenue and DC'!AC81)</f>
        <v>0</v>
      </c>
      <c r="AD93" s="476">
        <f ca="1">IF('Revenue and DC'!AD81="","",'Revenue and DC'!AD81)</f>
        <v>0</v>
      </c>
      <c r="AE93" s="476">
        <f ca="1">IF('Revenue and DC'!AE81="","",'Revenue and DC'!AE81)</f>
        <v>0</v>
      </c>
      <c r="AF93" s="476">
        <f ca="1">IF('Revenue and DC'!AF81="","",'Revenue and DC'!AF81)</f>
        <v>0</v>
      </c>
      <c r="AG93" s="476">
        <f ca="1">IF('Revenue and DC'!AG81="","",'Revenue and DC'!AG81)</f>
        <v>0</v>
      </c>
      <c r="AH93" s="476">
        <f ca="1">IF('Revenue and DC'!AH81="","",'Revenue and DC'!AH81)</f>
        <v>0</v>
      </c>
      <c r="AI93" s="476">
        <f ca="1">IF('Revenue and DC'!AI81="","",'Revenue and DC'!AI81)</f>
        <v>0</v>
      </c>
      <c r="AJ93" s="476">
        <f ca="1">IF('Revenue and DC'!AJ81="","",'Revenue and DC'!AJ81)</f>
        <v>0</v>
      </c>
      <c r="AK93" s="476">
        <f ca="1">IF('Revenue and DC'!AK81="","",'Revenue and DC'!AK81)</f>
        <v>0</v>
      </c>
      <c r="AL93" s="476">
        <f ca="1">IF('Revenue and DC'!AL81="","",'Revenue and DC'!AL81)</f>
        <v>0</v>
      </c>
      <c r="AM93" s="476">
        <f ca="1">IF('Revenue and DC'!AM81="","",'Revenue and DC'!AM81)</f>
        <v>0</v>
      </c>
      <c r="AN93" s="476">
        <f ca="1">IF('Revenue and DC'!AN81="","",'Revenue and DC'!AN81)</f>
        <v>0</v>
      </c>
      <c r="AO93" s="476">
        <f ca="1">IF('Revenue and DC'!AO81="","",'Revenue and DC'!AO81)</f>
        <v>0</v>
      </c>
      <c r="AP93" s="476">
        <f ca="1">IF('Revenue and DC'!AP81="","",'Revenue and DC'!AP81)</f>
        <v>0</v>
      </c>
      <c r="AQ93" s="476">
        <f ca="1">IF('Revenue and DC'!AQ81="","",'Revenue and DC'!AQ81)</f>
        <v>0</v>
      </c>
      <c r="AR93" s="476">
        <f ca="1">IF('Revenue and DC'!AR81="","",'Revenue and DC'!AR81)</f>
        <v>0</v>
      </c>
      <c r="AS93" s="476">
        <f ca="1">IF('Revenue and DC'!AS81="","",'Revenue and DC'!AS81)</f>
        <v>0</v>
      </c>
      <c r="AT93" s="476">
        <f ca="1">IF('Revenue and DC'!AT81="","",'Revenue and DC'!AT81)</f>
        <v>0</v>
      </c>
      <c r="AU93" s="476">
        <f ca="1">IF('Revenue and DC'!AU81="","",'Revenue and DC'!AU81)</f>
        <v>0</v>
      </c>
      <c r="AV93" s="476">
        <f ca="1">IF('Revenue and DC'!AV81="","",'Revenue and DC'!AV81)</f>
        <v>0</v>
      </c>
      <c r="AW93" s="476">
        <f ca="1">IF('Revenue and DC'!AW81="","",'Revenue and DC'!AW81)</f>
        <v>0</v>
      </c>
      <c r="AX93" s="476">
        <f ca="1">IF('Revenue and DC'!AX81="","",'Revenue and DC'!AX81)</f>
        <v>0</v>
      </c>
      <c r="AY93" s="476">
        <f ca="1">IF('Revenue and DC'!AY81="","",'Revenue and DC'!AY81)</f>
        <v>0</v>
      </c>
      <c r="AZ93" s="476">
        <f ca="1">IF('Revenue and DC'!AZ81="","",'Revenue and DC'!AZ81)</f>
        <v>0</v>
      </c>
      <c r="BA93" s="476">
        <f ca="1">IF('Revenue and DC'!BA81="","",'Revenue and DC'!BA81)</f>
        <v>0</v>
      </c>
      <c r="BB93" s="476">
        <f ca="1">IF('Revenue and DC'!BB81="","",'Revenue and DC'!BB81)</f>
        <v>0</v>
      </c>
      <c r="BC93" s="476">
        <f ca="1">IF('Revenue and DC'!BC81="","",'Revenue and DC'!BC81)</f>
        <v>0</v>
      </c>
      <c r="BD93" s="476">
        <f ca="1">IF('Revenue and DC'!BD81="","",'Revenue and DC'!BD81)</f>
        <v>0</v>
      </c>
      <c r="BE93" s="476">
        <f ca="1">IF('Revenue and DC'!BE81="","",'Revenue and DC'!BE81)</f>
        <v>0</v>
      </c>
      <c r="BF93" s="476">
        <f ca="1">IF('Revenue and DC'!BF81="","",'Revenue and DC'!BF81)</f>
        <v>0</v>
      </c>
      <c r="BG93" s="476">
        <f ca="1">IF('Revenue and DC'!BG81="","",'Revenue and DC'!BG81)</f>
        <v>0</v>
      </c>
      <c r="BH93" s="476">
        <f ca="1">IF('Revenue and DC'!BH81="","",'Revenue and DC'!BH81)</f>
        <v>0</v>
      </c>
      <c r="BI93" s="476">
        <f ca="1">IF('Revenue and DC'!BI81="","",'Revenue and DC'!BI81)</f>
        <v>0</v>
      </c>
      <c r="BJ93" s="476">
        <f ca="1">IF('Revenue and DC'!BJ81="","",'Revenue and DC'!BJ81)</f>
        <v>0</v>
      </c>
      <c r="BK93" s="476">
        <f ca="1">IF('Revenue and DC'!BK81="","",'Revenue and DC'!BK81)</f>
        <v>0</v>
      </c>
      <c r="BL93" s="476">
        <f ca="1">IF('Revenue and DC'!BL81="","",'Revenue and DC'!BL81)</f>
        <v>0</v>
      </c>
      <c r="BM93" s="476">
        <f ca="1">IF('Revenue and DC'!BM81="","",'Revenue and DC'!BM81)</f>
        <v>0</v>
      </c>
      <c r="BN93" s="476">
        <f ca="1">IF('Revenue and DC'!BN81="","",'Revenue and DC'!BN81)</f>
        <v>0</v>
      </c>
      <c r="BO93" s="476">
        <f ca="1">IF('Revenue and DC'!BO81="","",'Revenue and DC'!BO81)</f>
        <v>0</v>
      </c>
      <c r="BP93" s="476">
        <f ca="1">IF('Revenue and DC'!BP81="","",'Revenue and DC'!BP81)</f>
        <v>0</v>
      </c>
      <c r="BQ93" s="476">
        <f ca="1">IF('Revenue and DC'!BQ81="","",'Revenue and DC'!BQ81)</f>
        <v>0</v>
      </c>
      <c r="BR93" s="476">
        <f ca="1">IF('Revenue and DC'!BR81="","",'Revenue and DC'!BR81)</f>
        <v>0</v>
      </c>
      <c r="BS93" s="476">
        <f ca="1">IF('Revenue and DC'!BS81="","",'Revenue and DC'!BS81)</f>
        <v>0</v>
      </c>
      <c r="BT93" s="476">
        <f ca="1">IF('Revenue and DC'!BT81="","",'Revenue and DC'!BT81)</f>
        <v>0</v>
      </c>
      <c r="BU93" s="476">
        <f ca="1">IF('Revenue and DC'!BU81="","",'Revenue and DC'!BU81)</f>
        <v>0</v>
      </c>
      <c r="BV93" s="476">
        <f ca="1">IF('Revenue and DC'!BV81="","",'Revenue and DC'!BV81)</f>
        <v>0</v>
      </c>
      <c r="BW93" s="476">
        <f ca="1">IF('Revenue and DC'!BW81="","",'Revenue and DC'!BW81)</f>
        <v>0</v>
      </c>
      <c r="BX93" s="476">
        <f ca="1">IF('Revenue and DC'!BX81="","",'Revenue and DC'!BX81)</f>
        <v>0</v>
      </c>
      <c r="BY93" s="476">
        <f ca="1">IF('Revenue and DC'!BY81="","",'Revenue and DC'!BY81)</f>
        <v>0</v>
      </c>
      <c r="BZ93" s="476">
        <f ca="1">IF('Revenue and DC'!BZ81="","",'Revenue and DC'!BZ81)</f>
        <v>0</v>
      </c>
      <c r="CA93" s="476">
        <f ca="1">IF('Revenue and DC'!CA81="","",'Revenue and DC'!CA81)</f>
        <v>0</v>
      </c>
      <c r="CB93" s="476">
        <f ca="1">IF('Revenue and DC'!CB81="","",'Revenue and DC'!CB81)</f>
        <v>0</v>
      </c>
      <c r="CC93" s="476">
        <f ca="1">IF('Revenue and DC'!CC81="","",'Revenue and DC'!CC81)</f>
        <v>0</v>
      </c>
      <c r="CD93" s="476">
        <f ca="1">IF('Revenue and DC'!CD81="","",'Revenue and DC'!CD81)</f>
        <v>0</v>
      </c>
      <c r="CE93" s="476">
        <f ca="1">IF('Revenue and DC'!CE81="","",'Revenue and DC'!CE81)</f>
        <v>0</v>
      </c>
      <c r="CF93" s="476">
        <f ca="1">IF('Revenue and DC'!CF81="","",'Revenue and DC'!CF81)</f>
        <v>0</v>
      </c>
      <c r="CG93" s="476">
        <f ca="1">IF('Revenue and DC'!CG81="","",'Revenue and DC'!CG81)</f>
        <v>0</v>
      </c>
      <c r="CH93" s="476">
        <f ca="1">IF('Revenue and DC'!CH81="","",'Revenue and DC'!CH81)</f>
        <v>0</v>
      </c>
      <c r="CI93" s="476">
        <f ca="1">IF('Revenue and DC'!CI81="","",'Revenue and DC'!CI81)</f>
        <v>0</v>
      </c>
      <c r="CJ93" s="476">
        <f ca="1">IF('Revenue and DC'!CJ81="","",'Revenue and DC'!CJ81)</f>
        <v>0</v>
      </c>
      <c r="CK93" s="476">
        <f ca="1">IF('Revenue and DC'!CK81="","",'Revenue and DC'!CK81)</f>
        <v>0</v>
      </c>
      <c r="CL93" s="476">
        <f ca="1">IF('Revenue and DC'!CL81="","",'Revenue and DC'!CL81)</f>
        <v>0</v>
      </c>
    </row>
    <row r="94" spans="2:90" x14ac:dyDescent="0.4">
      <c r="B94" s="27" t="s">
        <v>1092</v>
      </c>
      <c r="C94" s="53"/>
      <c r="D94" s="53"/>
      <c r="E94" s="53"/>
      <c r="F94" s="27"/>
      <c r="G94" s="27"/>
      <c r="H94" s="27"/>
      <c r="I94" s="27" t="s">
        <v>234</v>
      </c>
      <c r="K94" s="448">
        <f ca="1">SUMIF($3:$3,K$2,94:94)</f>
        <v>-313942.41553166497</v>
      </c>
      <c r="L94" s="448">
        <f ca="1">SUMIF($3:$3,L$2,94:94)</f>
        <v>-2445866.1792067089</v>
      </c>
      <c r="M94" s="448">
        <f ca="1">SUMIF($3:$3,M$2,94:94)</f>
        <v>-4879362.2190295747</v>
      </c>
      <c r="N94" s="448">
        <f ca="1">SUMIF($3:$3,N$2,94:94)</f>
        <v>-7322714.5318057211</v>
      </c>
      <c r="O94" s="448">
        <f ca="1">SUMIF($3:$3,O$2,94:94)</f>
        <v>-9792854.7040962111</v>
      </c>
      <c r="P94" s="448">
        <f ca="1">SUMIF($3:$3,P$2,94:94)</f>
        <v>-12277467.723725976</v>
      </c>
      <c r="Q94" s="28"/>
      <c r="R94"/>
      <c r="S94" s="449">
        <f ca="1">SUM(S89:OFFSET(S94,-1,0))</f>
        <v>29146.9</v>
      </c>
      <c r="T94" s="449">
        <f ca="1">SUM(T89:OFFSET(T94,-1,0))</f>
        <v>-9715.6333333333332</v>
      </c>
      <c r="U94" s="449">
        <f ca="1">SUM(U89:OFFSET(U94,-1,0))</f>
        <v>-6733.9833333333318</v>
      </c>
      <c r="V94" s="449">
        <f ca="1">SUM(V89:OFFSET(V94,-1,0))</f>
        <v>-3558.0322916666682</v>
      </c>
      <c r="W94" s="449">
        <f ca="1">SUM(W89:OFFSET(W94,-1,0))</f>
        <v>-540.76796875000036</v>
      </c>
      <c r="X94" s="449">
        <f ca="1">SUM(X89:OFFSET(X94,-1,0))</f>
        <v>-11570.602083333319</v>
      </c>
      <c r="Y94" s="449">
        <f ca="1">SUM(Y89:OFFSET(Y94,-1,0))</f>
        <v>-32266.594882812511</v>
      </c>
      <c r="Z94" s="449">
        <f ca="1">SUM(Z89:OFFSET(Z94,-1,0))</f>
        <v>-40628.265138671821</v>
      </c>
      <c r="AA94" s="449">
        <f ca="1">SUM(AA89:OFFSET(AA94,-1,0))</f>
        <v>-48571.851881738257</v>
      </c>
      <c r="AB94" s="449">
        <f ca="1">SUM(AB89:OFFSET(AB94,-1,0))</f>
        <v>-56118.259287651395</v>
      </c>
      <c r="AC94" s="449">
        <f ca="1">SUM(AC89:OFFSET(AC94,-1,0))</f>
        <v>-63287.346323268837</v>
      </c>
      <c r="AD94" s="449">
        <f ca="1">SUM(AD89:OFFSET(AD94,-1,0))</f>
        <v>-70097.979007105518</v>
      </c>
      <c r="AE94" s="449">
        <f ca="1">SUM(AE89:OFFSET(AE94,-1,0))</f>
        <v>-84814.26631117746</v>
      </c>
      <c r="AF94" s="449">
        <f ca="1">SUM(AF89:OFFSET(AF94,-1,0))</f>
        <v>-140749.62124119117</v>
      </c>
      <c r="AG94" s="449">
        <f ca="1">SUM(AG89:OFFSET(AG94,-1,0))</f>
        <v>-140513.03392913163</v>
      </c>
      <c r="AH94" s="449">
        <f ca="1">SUM(AH89:OFFSET(AH94,-1,0))</f>
        <v>-145500.44098267541</v>
      </c>
      <c r="AI94" s="449">
        <f ca="1">SUM(AI89:OFFSET(AI94,-1,0))</f>
        <v>-169497.04393354087</v>
      </c>
      <c r="AJ94" s="449">
        <f ca="1">SUM(AJ89:OFFSET(AJ94,-1,0))</f>
        <v>-192293.81673686422</v>
      </c>
      <c r="AK94" s="449">
        <f ca="1">SUM(AK89:OFFSET(AK94,-1,0))</f>
        <v>-213950.75090002076</v>
      </c>
      <c r="AL94" s="449">
        <f ca="1">SUM(AL89:OFFSET(AL94,-1,0))</f>
        <v>-234524.83835501986</v>
      </c>
      <c r="AM94" s="449">
        <f ca="1">SUM(AM89:OFFSET(AM94,-1,0))</f>
        <v>-254070.22143726909</v>
      </c>
      <c r="AN94" s="449">
        <f ca="1">SUM(AN89:OFFSET(AN94,-1,0))</f>
        <v>-272638.33536540583</v>
      </c>
      <c r="AO94" s="449">
        <f ca="1">SUM(AO89:OFFSET(AO94,-1,0))</f>
        <v>-290278.04359713424</v>
      </c>
      <c r="AP94" s="449">
        <f ca="1">SUM(AP89:OFFSET(AP94,-1,0))</f>
        <v>-307035.76641727844</v>
      </c>
      <c r="AQ94" s="449">
        <f ca="1">SUM(AQ89:OFFSET(AQ94,-1,0))</f>
        <v>-321195.32009641471</v>
      </c>
      <c r="AR94" s="449">
        <f ca="1">SUM(AR89:OFFSET(AR94,-1,0))</f>
        <v>-338079.44794159336</v>
      </c>
      <c r="AS94" s="449">
        <f ca="1">SUM(AS89:OFFSET(AS94,-1,0))</f>
        <v>-338400.24429451406</v>
      </c>
      <c r="AT94" s="449">
        <f ca="1">SUM(AT89:OFFSET(AT94,-1,0))</f>
        <v>-343917.16582978785</v>
      </c>
      <c r="AU94" s="449">
        <f ca="1">SUM(AU89:OFFSET(AU94,-1,0))</f>
        <v>-368416.80753829936</v>
      </c>
      <c r="AV94" s="449">
        <f ca="1">SUM(AV89:OFFSET(AV94,-1,0))</f>
        <v>-391691.46716138395</v>
      </c>
      <c r="AW94" s="449">
        <f ca="1">SUM(AW89:OFFSET(AW94,-1,0))</f>
        <v>-413802.39380331483</v>
      </c>
      <c r="AX94" s="449">
        <f ca="1">SUM(AX89:OFFSET(AX94,-1,0))</f>
        <v>-434807.77411314973</v>
      </c>
      <c r="AY94" s="449">
        <f ca="1">SUM(AY89:OFFSET(AY94,-1,0))</f>
        <v>-454762.88540749124</v>
      </c>
      <c r="AZ94" s="449">
        <f ca="1">SUM(AZ89:OFFSET(AZ94,-1,0))</f>
        <v>-473720.24113711674</v>
      </c>
      <c r="BA94" s="449">
        <f ca="1">SUM(BA89:OFFSET(BA94,-1,0))</f>
        <v>-491729.72908026085</v>
      </c>
      <c r="BB94" s="449">
        <f ca="1">SUM(BB89:OFFSET(BB94,-1,0))</f>
        <v>-508838.74262624804</v>
      </c>
      <c r="BC94" s="449">
        <f ca="1">SUM(BC89:OFFSET(BC94,-1,0))</f>
        <v>-523244.00834493665</v>
      </c>
      <c r="BD94" s="449">
        <f ca="1">SUM(BD89:OFFSET(BD94,-1,0))</f>
        <v>-540533.19022018835</v>
      </c>
      <c r="BE94" s="449">
        <f ca="1">SUM(BE89:OFFSET(BE94,-1,0))</f>
        <v>-541155.17445917754</v>
      </c>
      <c r="BF94" s="449">
        <f ca="1">SUM(BF89:OFFSET(BF94,-1,0))</f>
        <v>-546958.2244862204</v>
      </c>
      <c r="BG94" s="449">
        <f ca="1">SUM(BG89:OFFSET(BG94,-1,0))</f>
        <v>-571729.68826190988</v>
      </c>
      <c r="BH94" s="449">
        <f ca="1">SUM(BH89:OFFSET(BH94,-1,0))</f>
        <v>-595262.57884881564</v>
      </c>
      <c r="BI94" s="449">
        <f ca="1">SUM(BI89:OFFSET(BI94,-1,0))</f>
        <v>-617618.82490637316</v>
      </c>
      <c r="BJ94" s="449">
        <f ca="1">SUM(BJ89:OFFSET(BJ94,-1,0))</f>
        <v>-638857.25866105326</v>
      </c>
      <c r="BK94" s="449">
        <f ca="1">SUM(BK89:OFFSET(BK94,-1,0))</f>
        <v>-659033.77072800312</v>
      </c>
      <c r="BL94" s="449">
        <f ca="1">SUM(BL89:OFFSET(BL94,-1,0))</f>
        <v>-678201.45719160314</v>
      </c>
      <c r="BM94" s="449">
        <f ca="1">SUM(BM89:OFFSET(BM94,-1,0))</f>
        <v>-696410.7593320203</v>
      </c>
      <c r="BN94" s="449">
        <f ca="1">SUM(BN89:OFFSET(BN94,-1,0))</f>
        <v>-713709.59636541957</v>
      </c>
      <c r="BO94" s="449">
        <f ca="1">SUM(BO89:OFFSET(BO94,-1,0))</f>
        <v>-728202.77953965031</v>
      </c>
      <c r="BP94" s="449">
        <f ca="1">SUM(BP89:OFFSET(BP94,-1,0))</f>
        <v>-745755.69196979073</v>
      </c>
      <c r="BQ94" s="449">
        <f ca="1">SUM(BQ89:OFFSET(BQ94,-1,0))</f>
        <v>-746540.42612130474</v>
      </c>
      <c r="BR94" s="449">
        <f ca="1">SUM(BR89:OFFSET(BR94,-1,0))</f>
        <v>-752498.0885652384</v>
      </c>
      <c r="BS94" s="449">
        <f ca="1">SUM(BS89:OFFSET(BS94,-1,0))</f>
        <v>-777416.43413697719</v>
      </c>
      <c r="BT94" s="449">
        <f ca="1">SUM(BT89:OFFSET(BT94,-1,0))</f>
        <v>-801088.8624301285</v>
      </c>
      <c r="BU94" s="449">
        <f ca="1">SUM(BU89:OFFSET(BU94,-1,0))</f>
        <v>-823577.66930861981</v>
      </c>
      <c r="BV94" s="449">
        <f ca="1">SUM(BV89:OFFSET(BV94,-1,0))</f>
        <v>-844942.03584318771</v>
      </c>
      <c r="BW94" s="449">
        <f ca="1">SUM(BW89:OFFSET(BW94,-1,0))</f>
        <v>-865238.18405103078</v>
      </c>
      <c r="BX94" s="449">
        <f ca="1">SUM(BX89:OFFSET(BX94,-1,0))</f>
        <v>-884519.52484847489</v>
      </c>
      <c r="BY94" s="449">
        <f ca="1">SUM(BY89:OFFSET(BY94,-1,0))</f>
        <v>-902836.79860605847</v>
      </c>
      <c r="BZ94" s="449">
        <f ca="1">SUM(BZ89:OFFSET(BZ94,-1,0))</f>
        <v>-920238.20867575158</v>
      </c>
      <c r="CA94" s="449">
        <f ca="1">SUM(CA89:OFFSET(CA94,-1,0))</f>
        <v>-934731.80063408602</v>
      </c>
      <c r="CB94" s="449">
        <f ca="1">SUM(CB89:OFFSET(CB94,-1,0))</f>
        <v>-952474.32082986156</v>
      </c>
      <c r="CC94" s="449">
        <f ca="1">SUM(CC89:OFFSET(CC94,-1,0))</f>
        <v>-953346.9985383756</v>
      </c>
      <c r="CD94" s="449">
        <f ca="1">SUM(CD89:OFFSET(CD94,-1,0))</f>
        <v>-959388.20736145577</v>
      </c>
      <c r="CE94" s="449">
        <f ca="1">SUM(CE89:OFFSET(CE94,-1,0))</f>
        <v>-984385.92199337948</v>
      </c>
      <c r="CF94" s="449">
        <f ca="1">SUM(CF89:OFFSET(CF94,-1,0))</f>
        <v>-1008133.7508937115</v>
      </c>
      <c r="CG94" s="449">
        <f ca="1">SUM(CG89:OFFSET(CG94,-1,0))</f>
        <v>-1030694.1883490288</v>
      </c>
      <c r="CH94" s="449">
        <f ca="1">SUM(CH89:OFFSET(CH94,-1,0))</f>
        <v>-1052126.6039315767</v>
      </c>
      <c r="CI94" s="449">
        <f ca="1">SUM(CI89:OFFSET(CI94,-1,0))</f>
        <v>-1072487.3987349954</v>
      </c>
      <c r="CJ94" s="449">
        <f ca="1">SUM(CJ89:OFFSET(CJ94,-1,0))</f>
        <v>-1091830.1537982428</v>
      </c>
      <c r="CK94" s="449">
        <f ca="1">SUM(CK89:OFFSET(CK94,-1,0))</f>
        <v>-1110205.7711083419</v>
      </c>
      <c r="CL94" s="449">
        <f ca="1">SUM(CL89:OFFSET(CL94,-1,0))</f>
        <v>-1127662.6075529188</v>
      </c>
    </row>
    <row r="95" spans="2:90" x14ac:dyDescent="0.4">
      <c r="B95" s="479" t="str">
        <f>+SUBSTITUTE(B45,":","")</f>
        <v>Depreciation and Amortization</v>
      </c>
      <c r="I95" t="s">
        <v>573</v>
      </c>
      <c r="K95" s="53">
        <f ca="1">-K46</f>
        <v>0</v>
      </c>
      <c r="L95" s="53">
        <f ca="1">-L46</f>
        <v>0</v>
      </c>
      <c r="M95" s="53">
        <f ca="1">-M46</f>
        <v>0</v>
      </c>
      <c r="N95" s="53">
        <f ca="1">-N46</f>
        <v>0</v>
      </c>
      <c r="O95" s="53">
        <f ca="1">-O46</f>
        <v>0</v>
      </c>
      <c r="P95" s="53">
        <f ca="1">-P46</f>
        <v>0</v>
      </c>
      <c r="R95"/>
      <c r="S95" s="228">
        <f ca="1">-S46</f>
        <v>0</v>
      </c>
      <c r="T95" s="228">
        <f ca="1">-T46</f>
        <v>0</v>
      </c>
      <c r="U95" s="228">
        <f ca="1">-U46</f>
        <v>0</v>
      </c>
      <c r="V95" s="228">
        <f ca="1">-V46</f>
        <v>0</v>
      </c>
      <c r="W95" s="228">
        <f ca="1">-W46</f>
        <v>0</v>
      </c>
      <c r="X95" s="228">
        <f ca="1">-X46</f>
        <v>0</v>
      </c>
      <c r="Y95" s="228">
        <f ca="1">-Y46</f>
        <v>0</v>
      </c>
      <c r="Z95" s="228">
        <f ca="1">-Z46</f>
        <v>0</v>
      </c>
      <c r="AA95" s="228">
        <f ca="1">-AA46</f>
        <v>0</v>
      </c>
      <c r="AB95" s="228">
        <f ca="1">-AB46</f>
        <v>0</v>
      </c>
      <c r="AC95" s="228">
        <f ca="1">-AC46</f>
        <v>0</v>
      </c>
      <c r="AD95" s="228">
        <f ca="1">-AD46</f>
        <v>0</v>
      </c>
      <c r="AE95" s="228">
        <f ca="1">-AE46</f>
        <v>0</v>
      </c>
      <c r="AF95" s="228">
        <f ca="1">-AF46</f>
        <v>0</v>
      </c>
      <c r="AG95" s="228">
        <f ca="1">-AG46</f>
        <v>0</v>
      </c>
      <c r="AH95" s="228">
        <f ca="1">-AH46</f>
        <v>0</v>
      </c>
      <c r="AI95" s="228">
        <f ca="1">-AI46</f>
        <v>0</v>
      </c>
      <c r="AJ95" s="228">
        <f ca="1">-AJ46</f>
        <v>0</v>
      </c>
      <c r="AK95" s="228">
        <f ca="1">-AK46</f>
        <v>0</v>
      </c>
      <c r="AL95" s="228">
        <f ca="1">-AL46</f>
        <v>0</v>
      </c>
      <c r="AM95" s="228">
        <f ca="1">-AM46</f>
        <v>0</v>
      </c>
      <c r="AN95" s="228">
        <f ca="1">-AN46</f>
        <v>0</v>
      </c>
      <c r="AO95" s="228">
        <f ca="1">-AO46</f>
        <v>0</v>
      </c>
      <c r="AP95" s="228">
        <f ca="1">-AP46</f>
        <v>0</v>
      </c>
      <c r="AQ95" s="228">
        <f ca="1">-AQ46</f>
        <v>0</v>
      </c>
      <c r="AR95" s="228">
        <f ca="1">-AR46</f>
        <v>0</v>
      </c>
      <c r="AS95" s="228">
        <f ca="1">-AS46</f>
        <v>0</v>
      </c>
      <c r="AT95" s="228">
        <f ca="1">-AT46</f>
        <v>0</v>
      </c>
      <c r="AU95" s="228">
        <f ca="1">-AU46</f>
        <v>0</v>
      </c>
      <c r="AV95" s="228">
        <f ca="1">-AV46</f>
        <v>0</v>
      </c>
      <c r="AW95" s="228">
        <f ca="1">-AW46</f>
        <v>0</v>
      </c>
      <c r="AX95" s="228">
        <f ca="1">-AX46</f>
        <v>0</v>
      </c>
      <c r="AY95" s="228">
        <f ca="1">-AY46</f>
        <v>0</v>
      </c>
      <c r="AZ95" s="228">
        <f ca="1">-AZ46</f>
        <v>0</v>
      </c>
      <c r="BA95" s="228">
        <f ca="1">-BA46</f>
        <v>0</v>
      </c>
      <c r="BB95" s="228">
        <f ca="1">-BB46</f>
        <v>0</v>
      </c>
      <c r="BC95" s="228">
        <f ca="1">-BC46</f>
        <v>0</v>
      </c>
      <c r="BD95" s="228">
        <f ca="1">-BD46</f>
        <v>0</v>
      </c>
      <c r="BE95" s="228">
        <f ca="1">-BE46</f>
        <v>0</v>
      </c>
      <c r="BF95" s="228">
        <f ca="1">-BF46</f>
        <v>0</v>
      </c>
      <c r="BG95" s="228">
        <f ca="1">-BG46</f>
        <v>0</v>
      </c>
      <c r="BH95" s="228">
        <f ca="1">-BH46</f>
        <v>0</v>
      </c>
      <c r="BI95" s="228">
        <f ca="1">-BI46</f>
        <v>0</v>
      </c>
      <c r="BJ95" s="228">
        <f ca="1">-BJ46</f>
        <v>0</v>
      </c>
      <c r="BK95" s="228">
        <f ca="1">-BK46</f>
        <v>0</v>
      </c>
      <c r="BL95" s="228">
        <f ca="1">-BL46</f>
        <v>0</v>
      </c>
      <c r="BM95" s="228">
        <f ca="1">-BM46</f>
        <v>0</v>
      </c>
      <c r="BN95" s="228">
        <f ca="1">-BN46</f>
        <v>0</v>
      </c>
      <c r="BO95" s="228">
        <f ca="1">-BO46</f>
        <v>0</v>
      </c>
      <c r="BP95" s="228">
        <f ca="1">-BP46</f>
        <v>0</v>
      </c>
      <c r="BQ95" s="228">
        <f ca="1">-BQ46</f>
        <v>0</v>
      </c>
      <c r="BR95" s="228">
        <f ca="1">-BR46</f>
        <v>0</v>
      </c>
      <c r="BS95" s="228">
        <f ca="1">-BS46</f>
        <v>0</v>
      </c>
      <c r="BT95" s="228">
        <f ca="1">-BT46</f>
        <v>0</v>
      </c>
      <c r="BU95" s="228">
        <f ca="1">-BU46</f>
        <v>0</v>
      </c>
      <c r="BV95" s="228">
        <f ca="1">-BV46</f>
        <v>0</v>
      </c>
      <c r="BW95" s="228">
        <f ca="1">-BW46</f>
        <v>0</v>
      </c>
      <c r="BX95" s="228">
        <f ca="1">-BX46</f>
        <v>0</v>
      </c>
      <c r="BY95" s="228">
        <f ca="1">-BY46</f>
        <v>0</v>
      </c>
      <c r="BZ95" s="228">
        <f ca="1">-BZ46</f>
        <v>0</v>
      </c>
      <c r="CA95" s="228">
        <f ca="1">-CA46</f>
        <v>0</v>
      </c>
      <c r="CB95" s="228">
        <f ca="1">-CB46</f>
        <v>0</v>
      </c>
      <c r="CC95" s="228">
        <f ca="1">-CC46</f>
        <v>0</v>
      </c>
      <c r="CD95" s="228">
        <f ca="1">-CD46</f>
        <v>0</v>
      </c>
      <c r="CE95" s="228">
        <f ca="1">-CE46</f>
        <v>0</v>
      </c>
      <c r="CF95" s="228">
        <f ca="1">-CF46</f>
        <v>0</v>
      </c>
      <c r="CG95" s="228">
        <f ca="1">-CG46</f>
        <v>0</v>
      </c>
      <c r="CH95" s="228">
        <f ca="1">-CH46</f>
        <v>0</v>
      </c>
      <c r="CI95" s="228">
        <f ca="1">-CI46</f>
        <v>0</v>
      </c>
      <c r="CJ95" s="228">
        <f ca="1">-CJ46</f>
        <v>0</v>
      </c>
      <c r="CK95" s="228">
        <f ca="1">-CK46</f>
        <v>0</v>
      </c>
      <c r="CL95" s="228">
        <f ca="1">-CL46</f>
        <v>0</v>
      </c>
    </row>
    <row r="96" spans="2:90" x14ac:dyDescent="0.4">
      <c r="B96" s="27" t="s">
        <v>1094</v>
      </c>
      <c r="I96" t="s">
        <v>573</v>
      </c>
      <c r="K96" s="63">
        <f ca="1">SUMIF($3:$3,K$2,96:96)</f>
        <v>2092457.307560557</v>
      </c>
      <c r="L96" s="63">
        <f ca="1">SUMIF($3:$3,L$2,96:96)</f>
        <v>19235933.522818618</v>
      </c>
      <c r="M96" s="63">
        <f ca="1">SUMIF($3:$3,M$2,96:96)</f>
        <v>57523386.979912162</v>
      </c>
      <c r="N96" s="63">
        <f ca="1">SUMIF($3:$3,N$2,96:96)</f>
        <v>117725071.04322141</v>
      </c>
      <c r="O96" s="63">
        <f ca="1">SUMIF($3:$3,O$2,96:96)</f>
        <v>200095519.6762799</v>
      </c>
      <c r="P96" s="63">
        <f ca="1">SUMIF($3:$3,P$2,96:96)</f>
        <v>304793716.85472351</v>
      </c>
      <c r="R96"/>
      <c r="S96" s="252">
        <f ca="1">SUM(S94:OFFSET(S96,-1,0))+S87</f>
        <v>0</v>
      </c>
      <c r="T96" s="252">
        <f ca="1">SUM(T94:OFFSET(T96,-1,0))+T87</f>
        <v>-38862.533333333333</v>
      </c>
      <c r="U96" s="252">
        <f ca="1">SUM(U94:OFFSET(U96,-1,0))+U87</f>
        <v>-27767.533333333333</v>
      </c>
      <c r="V96" s="252">
        <f ca="1">SUM(V94:OFFSET(V96,-1,0))+V87</f>
        <v>-890.56666666667843</v>
      </c>
      <c r="W96" s="252">
        <f ca="1">SUM(W94:OFFSET(W96,-1,0))+W87</f>
        <v>40436.412499999977</v>
      </c>
      <c r="X96" s="252">
        <f ca="1">SUM(X94:OFFSET(X96,-1,0))+X87</f>
        <v>81594.557486979145</v>
      </c>
      <c r="Y96" s="252">
        <f ca="1">SUM(Y94:OFFSET(Y96,-1,0))+Y87</f>
        <v>126270.89483398433</v>
      </c>
      <c r="Z96" s="252">
        <f ca="1">SUM(Z94:OFFSET(Z96,-1,0))+Z87</f>
        <v>195806.68821728518</v>
      </c>
      <c r="AA96" s="252">
        <f ca="1">SUM(AA94:OFFSET(AA96,-1,0))+AA87</f>
        <v>277659.44193142082</v>
      </c>
      <c r="AB96" s="252">
        <f ca="1">SUM(AB94:OFFSET(AB96,-1,0))+AB87</f>
        <v>371213.3079598496</v>
      </c>
      <c r="AC96" s="252">
        <f ca="1">SUM(AC94:OFFSET(AC96,-1,0))+AC87</f>
        <v>475883.23068685713</v>
      </c>
      <c r="AD96" s="252">
        <f ca="1">SUM(AD94:OFFSET(AD96,-1,0))+AD87</f>
        <v>591113.40727751423</v>
      </c>
      <c r="AE96" s="252">
        <f ca="1">SUM(AE94:OFFSET(AE96,-1,0))+AE87</f>
        <v>698651.38485825737</v>
      </c>
      <c r="AF96" s="252">
        <f ca="1">SUM(AF94:OFFSET(AF96,-1,0))+AF87</f>
        <v>782246.27636977192</v>
      </c>
      <c r="AG96" s="252">
        <f ca="1">SUM(AG94:OFFSET(AG96,-1,0))+AG87</f>
        <v>934688.5181137831</v>
      </c>
      <c r="AH96" s="252">
        <f ca="1">SUM(AH94:OFFSET(AH96,-1,0))+AH87</f>
        <v>1097848.9955830937</v>
      </c>
      <c r="AI96" s="252">
        <f ca="1">SUM(AI94:OFFSET(AI96,-1,0))+AI87</f>
        <v>1257046.6016789398</v>
      </c>
      <c r="AJ96" s="252">
        <f ca="1">SUM(AJ94:OFFSET(AJ96,-1,0))+AJ87</f>
        <v>1431738.0462199922</v>
      </c>
      <c r="AK96" s="252">
        <f ca="1">SUM(AK94:OFFSET(AK96,-1,0))+AK87</f>
        <v>1621148.6372839925</v>
      </c>
      <c r="AL96" s="252">
        <f ca="1">SUM(AL94:OFFSET(AL96,-1,0))+AL87</f>
        <v>1824542.4175447929</v>
      </c>
      <c r="AM96" s="252">
        <f ca="1">SUM(AM94:OFFSET(AM96,-1,0))+AM87</f>
        <v>2041220.2275425529</v>
      </c>
      <c r="AN96" s="252">
        <f ca="1">SUM(AN94:OFFSET(AN96,-1,0))+AN87</f>
        <v>2270517.8657904253</v>
      </c>
      <c r="AO96" s="252">
        <f ca="1">SUM(AO94:OFFSET(AO96,-1,0))+AO87</f>
        <v>2511804.3408759041</v>
      </c>
      <c r="AP96" s="252">
        <f ca="1">SUM(AP94:OFFSET(AP96,-1,0))+AP87</f>
        <v>2764480.2109571081</v>
      </c>
      <c r="AQ96" s="252">
        <f ca="1">SUM(AQ94:OFFSET(AQ96,-1,0))+AQ87</f>
        <v>3028416.0770342532</v>
      </c>
      <c r="AR96" s="252">
        <f ca="1">SUM(AR94:OFFSET(AR96,-1,0))+AR87</f>
        <v>3300430.5183450398</v>
      </c>
      <c r="AS96" s="252">
        <f ca="1">SUM(AS94:OFFSET(AS96,-1,0))+AS87</f>
        <v>3602033.1892527882</v>
      </c>
      <c r="AT96" s="252">
        <f ca="1">SUM(AT94:OFFSET(AT96,-1,0))+AT87</f>
        <v>3914713.9806776484</v>
      </c>
      <c r="AU96" s="252">
        <f ca="1">SUM(AU94:OFFSET(AU96,-1,0))+AU87</f>
        <v>4223773.7912812661</v>
      </c>
      <c r="AV96" s="252">
        <f ca="1">SUM(AV94:OFFSET(AV96,-1,0))+AV87</f>
        <v>4548652.2363547031</v>
      </c>
      <c r="AW96" s="252">
        <f ca="1">SUM(AW94:OFFSET(AW96,-1,0))+AW87</f>
        <v>4888558.3841744661</v>
      </c>
      <c r="AX96" s="252">
        <f ca="1">SUM(AX94:OFFSET(AX96,-1,0))+AX87</f>
        <v>5242740.8496032441</v>
      </c>
      <c r="AY96" s="252">
        <f ca="1">SUM(AY94:OFFSET(AY96,-1,0))+AY87</f>
        <v>5610485.816760581</v>
      </c>
      <c r="AZ96" s="252">
        <f ca="1">SUM(AZ94:OFFSET(AZ96,-1,0))+AZ87</f>
        <v>5991115.1605600528</v>
      </c>
      <c r="BA96" s="252">
        <f ca="1">SUM(BA94:OFFSET(BA96,-1,0))+BA87</f>
        <v>6383984.6621695505</v>
      </c>
      <c r="BB96" s="252">
        <f ca="1">SUM(BB94:OFFSET(BB96,-1,0))+BB87</f>
        <v>6788482.3136985712</v>
      </c>
      <c r="BC96" s="252">
        <f ca="1">SUM(BC94:OFFSET(BC96,-1,0))+BC87</f>
        <v>7204488.7819386423</v>
      </c>
      <c r="BD96" s="252">
        <f ca="1">SUM(BD94:OFFSET(BD96,-1,0))+BD87</f>
        <v>7628679.2840435859</v>
      </c>
      <c r="BE96" s="252">
        <f ca="1">SUM(BE94:OFFSET(BE96,-1,0))+BE87</f>
        <v>8082750.7323982809</v>
      </c>
      <c r="BF96" s="252">
        <f ca="1">SUM(BF94:OFFSET(BF96,-1,0))+BF87</f>
        <v>8548094.7686477415</v>
      </c>
      <c r="BG96" s="252">
        <f ca="1">SUM(BG94:OFFSET(BG96,-1,0))+BG87</f>
        <v>9010002.568084728</v>
      </c>
      <c r="BH96" s="252">
        <f ca="1">SUM(BH94:OFFSET(BH96,-1,0))+BH87</f>
        <v>9487904.5087998658</v>
      </c>
      <c r="BI96" s="252">
        <f ca="1">SUM(BI94:OFFSET(BI96,-1,0))+BI87</f>
        <v>9981000.8837292511</v>
      </c>
      <c r="BJ96" s="252">
        <f ca="1">SUM(BJ94:OFFSET(BJ96,-1,0))+BJ87</f>
        <v>10488531.971162163</v>
      </c>
      <c r="BK96" s="252">
        <f ca="1">SUM(BK94:OFFSET(BK96,-1,0))+BK87</f>
        <v>11009776.035473427</v>
      </c>
      <c r="BL96" s="252">
        <f ca="1">SUM(BL94:OFFSET(BL96,-1,0))+BL87</f>
        <v>11544047.427819131</v>
      </c>
      <c r="BM96" s="252">
        <f ca="1">SUM(BM94:OFFSET(BM96,-1,0))+BM87</f>
        <v>12090694.781797551</v>
      </c>
      <c r="BN96" s="252">
        <f ca="1">SUM(BN94:OFFSET(BN96,-1,0))+BN87</f>
        <v>12649099.299327046</v>
      </c>
      <c r="BO96" s="252">
        <f ca="1">SUM(BO94:OFFSET(BO96,-1,0))+BO87</f>
        <v>13219158.300231941</v>
      </c>
      <c r="BP96" s="252">
        <f ca="1">SUM(BP94:OFFSET(BP96,-1,0))+BP87</f>
        <v>13797402.251232313</v>
      </c>
      <c r="BQ96" s="252">
        <f ca="1">SUM(BQ94:OFFSET(BQ96,-1,0))+BQ87</f>
        <v>14405730.176402289</v>
      </c>
      <c r="BR96" s="252">
        <f ca="1">SUM(BR94:OFFSET(BR96,-1,0))+BR87</f>
        <v>15025435.771876272</v>
      </c>
      <c r="BS96" s="252">
        <f ca="1">SUM(BS94:OFFSET(BS96,-1,0))+BS87</f>
        <v>15641804.958826547</v>
      </c>
      <c r="BT96" s="252">
        <f ca="1">SUM(BT94:OFFSET(BT96,-1,0))+BT87</f>
        <v>16274263.123929318</v>
      </c>
      <c r="BU96" s="252">
        <f ca="1">SUM(BU94:OFFSET(BU96,-1,0))+BU87</f>
        <v>16922005.818276946</v>
      </c>
      <c r="BV96" s="252">
        <f ca="1">SUM(BV94:OFFSET(BV96,-1,0))+BV87</f>
        <v>17584268.815407198</v>
      </c>
      <c r="BW96" s="252">
        <f ca="1">SUM(BW94:OFFSET(BW96,-1,0))+BW87</f>
        <v>18260326.100180928</v>
      </c>
      <c r="BX96" s="252">
        <f ca="1">SUM(BX94:OFFSET(BX96,-1,0))+BX87</f>
        <v>18949487.958215974</v>
      </c>
      <c r="BY96" s="252">
        <f ca="1">SUM(BY94:OFFSET(BY96,-1,0))+BY87</f>
        <v>19651099.160849266</v>
      </c>
      <c r="BZ96" s="252">
        <f ca="1">SUM(BZ94:OFFSET(BZ96,-1,0))+BZ87</f>
        <v>20364537.240850899</v>
      </c>
      <c r="CA96" s="252">
        <f ca="1">SUM(CA94:OFFSET(CA96,-1,0))+CA87</f>
        <v>21089720.29125442</v>
      </c>
      <c r="CB96" s="252">
        <f ca="1">SUM(CB94:OFFSET(CB96,-1,0))+CB87</f>
        <v>21823029.913973015</v>
      </c>
      <c r="CC96" s="252">
        <f ca="1">SUM(CC94:OFFSET(CC96,-1,0))+CC87</f>
        <v>22586580.317345653</v>
      </c>
      <c r="CD96" s="252">
        <f ca="1">SUM(CD94:OFFSET(CD96,-1,0))+CD87</f>
        <v>23361565.173362169</v>
      </c>
      <c r="CE96" s="252">
        <f ca="1">SUM(CE94:OFFSET(CE96,-1,0))+CE87</f>
        <v>24133267.564077873</v>
      </c>
      <c r="CF96" s="252">
        <f ca="1">SUM(CF94:OFFSET(CF96,-1,0))+CF87</f>
        <v>24921110.179007769</v>
      </c>
      <c r="CG96" s="252">
        <f ca="1">SUM(CG94:OFFSET(CG96,-1,0))+CG87</f>
        <v>25724286.006941181</v>
      </c>
      <c r="CH96" s="252">
        <f ca="1">SUM(CH94:OFFSET(CH96,-1,0))+CH87</f>
        <v>26542028.387227923</v>
      </c>
      <c r="CI96" s="252">
        <f ca="1">SUM(CI94:OFFSET(CI96,-1,0))+CI87</f>
        <v>27373608.992250323</v>
      </c>
      <c r="CJ96" s="252">
        <f ca="1">SUM(CJ94:OFFSET(CJ96,-1,0))+CJ87</f>
        <v>28218335.910771612</v>
      </c>
      <c r="CK96" s="252">
        <f ca="1">SUM(CK94:OFFSET(CK96,-1,0))+CK87</f>
        <v>29075551.827116821</v>
      </c>
      <c r="CL96" s="252">
        <f ca="1">SUM(CL94:OFFSET(CL96,-1,0))+CL87</f>
        <v>29944632.291394781</v>
      </c>
    </row>
    <row r="97" spans="2:90" x14ac:dyDescent="0.4">
      <c r="R97"/>
    </row>
    <row r="98" spans="2:90" x14ac:dyDescent="0.4">
      <c r="B98" s="12" t="s">
        <v>612</v>
      </c>
      <c r="R98"/>
    </row>
    <row r="99" spans="2:90" x14ac:dyDescent="0.4">
      <c r="B99" s="27" t="s">
        <v>1095</v>
      </c>
      <c r="I99" t="s">
        <v>235</v>
      </c>
      <c r="K99" s="63">
        <f ca="1">SUMIF($3:$3,K$2,99:99)</f>
        <v>0</v>
      </c>
      <c r="L99" s="63">
        <f ca="1">SUMIF($3:$3,L$2,99:99)</f>
        <v>0</v>
      </c>
      <c r="M99" s="63">
        <f ca="1">SUMIF($3:$3,M$2,99:99)</f>
        <v>0</v>
      </c>
      <c r="N99" s="63">
        <f ca="1">SUMIF($3:$3,N$2,99:99)</f>
        <v>0</v>
      </c>
      <c r="O99" s="63">
        <f ca="1">SUMIF($3:$3,O$2,99:99)</f>
        <v>0</v>
      </c>
      <c r="P99" s="63">
        <f ca="1">SUMIF($3:$3,P$2,99:99)</f>
        <v>0</v>
      </c>
      <c r="Q99" s="28"/>
      <c r="R99"/>
      <c r="S99" s="252">
        <f ca="1">SUM(S98:OFFSET(S99,-1,0))</f>
        <v>0</v>
      </c>
      <c r="T99" s="252">
        <f ca="1">SUM(T98:OFFSET(T99,-1,0))</f>
        <v>0</v>
      </c>
      <c r="U99" s="252">
        <f ca="1">SUM(U98:OFFSET(U99,-1,0))</f>
        <v>0</v>
      </c>
      <c r="V99" s="252">
        <f ca="1">SUM(V98:OFFSET(V99,-1,0))</f>
        <v>0</v>
      </c>
      <c r="W99" s="252">
        <f ca="1">SUM(W98:OFFSET(W99,-1,0))</f>
        <v>0</v>
      </c>
      <c r="X99" s="252">
        <f ca="1">SUM(X98:OFFSET(X99,-1,0))</f>
        <v>0</v>
      </c>
      <c r="Y99" s="252">
        <f ca="1">SUM(Y98:OFFSET(Y99,-1,0))</f>
        <v>0</v>
      </c>
      <c r="Z99" s="252">
        <f ca="1">SUM(Z98:OFFSET(Z99,-1,0))</f>
        <v>0</v>
      </c>
      <c r="AA99" s="252">
        <f ca="1">SUM(AA98:OFFSET(AA99,-1,0))</f>
        <v>0</v>
      </c>
      <c r="AB99" s="252">
        <f ca="1">SUM(AB98:OFFSET(AB99,-1,0))</f>
        <v>0</v>
      </c>
      <c r="AC99" s="252">
        <f ca="1">SUM(AC98:OFFSET(AC99,-1,0))</f>
        <v>0</v>
      </c>
      <c r="AD99" s="252">
        <f ca="1">SUM(AD98:OFFSET(AD99,-1,0))</f>
        <v>0</v>
      </c>
      <c r="AE99" s="252">
        <f ca="1">SUM(AE98:OFFSET(AE99,-1,0))</f>
        <v>0</v>
      </c>
      <c r="AF99" s="252">
        <f ca="1">SUM(AF98:OFFSET(AF99,-1,0))</f>
        <v>0</v>
      </c>
      <c r="AG99" s="252">
        <f ca="1">SUM(AG98:OFFSET(AG99,-1,0))</f>
        <v>0</v>
      </c>
      <c r="AH99" s="252">
        <f ca="1">SUM(AH98:OFFSET(AH99,-1,0))</f>
        <v>0</v>
      </c>
      <c r="AI99" s="252">
        <f ca="1">SUM(AI98:OFFSET(AI99,-1,0))</f>
        <v>0</v>
      </c>
      <c r="AJ99" s="252">
        <f ca="1">SUM(AJ98:OFFSET(AJ99,-1,0))</f>
        <v>0</v>
      </c>
      <c r="AK99" s="252">
        <f ca="1">SUM(AK98:OFFSET(AK99,-1,0))</f>
        <v>0</v>
      </c>
      <c r="AL99" s="252">
        <f ca="1">SUM(AL98:OFFSET(AL99,-1,0))</f>
        <v>0</v>
      </c>
      <c r="AM99" s="252">
        <f ca="1">SUM(AM98:OFFSET(AM99,-1,0))</f>
        <v>0</v>
      </c>
      <c r="AN99" s="252">
        <f ca="1">SUM(AN98:OFFSET(AN99,-1,0))</f>
        <v>0</v>
      </c>
      <c r="AO99" s="252">
        <f ca="1">SUM(AO98:OFFSET(AO99,-1,0))</f>
        <v>0</v>
      </c>
      <c r="AP99" s="252">
        <f ca="1">SUM(AP98:OFFSET(AP99,-1,0))</f>
        <v>0</v>
      </c>
      <c r="AQ99" s="252">
        <f ca="1">SUM(AQ98:OFFSET(AQ99,-1,0))</f>
        <v>0</v>
      </c>
      <c r="AR99" s="252">
        <f ca="1">SUM(AR98:OFFSET(AR99,-1,0))</f>
        <v>0</v>
      </c>
      <c r="AS99" s="252">
        <f ca="1">SUM(AS98:OFFSET(AS99,-1,0))</f>
        <v>0</v>
      </c>
      <c r="AT99" s="252">
        <f ca="1">SUM(AT98:OFFSET(AT99,-1,0))</f>
        <v>0</v>
      </c>
      <c r="AU99" s="252">
        <f ca="1">SUM(AU98:OFFSET(AU99,-1,0))</f>
        <v>0</v>
      </c>
      <c r="AV99" s="252">
        <f ca="1">SUM(AV98:OFFSET(AV99,-1,0))</f>
        <v>0</v>
      </c>
      <c r="AW99" s="252">
        <f ca="1">SUM(AW98:OFFSET(AW99,-1,0))</f>
        <v>0</v>
      </c>
      <c r="AX99" s="252">
        <f ca="1">SUM(AX98:OFFSET(AX99,-1,0))</f>
        <v>0</v>
      </c>
      <c r="AY99" s="252">
        <f ca="1">SUM(AY98:OFFSET(AY99,-1,0))</f>
        <v>0</v>
      </c>
      <c r="AZ99" s="252">
        <f ca="1">SUM(AZ98:OFFSET(AZ99,-1,0))</f>
        <v>0</v>
      </c>
      <c r="BA99" s="252">
        <f ca="1">SUM(BA98:OFFSET(BA99,-1,0))</f>
        <v>0</v>
      </c>
      <c r="BB99" s="252">
        <f ca="1">SUM(BB98:OFFSET(BB99,-1,0))</f>
        <v>0</v>
      </c>
      <c r="BC99" s="252">
        <f ca="1">SUM(BC98:OFFSET(BC99,-1,0))</f>
        <v>0</v>
      </c>
      <c r="BD99" s="252">
        <f ca="1">SUM(BD98:OFFSET(BD99,-1,0))</f>
        <v>0</v>
      </c>
      <c r="BE99" s="252">
        <f ca="1">SUM(BE98:OFFSET(BE99,-1,0))</f>
        <v>0</v>
      </c>
      <c r="BF99" s="252">
        <f ca="1">SUM(BF98:OFFSET(BF99,-1,0))</f>
        <v>0</v>
      </c>
      <c r="BG99" s="252">
        <f ca="1">SUM(BG98:OFFSET(BG99,-1,0))</f>
        <v>0</v>
      </c>
      <c r="BH99" s="252">
        <f ca="1">SUM(BH98:OFFSET(BH99,-1,0))</f>
        <v>0</v>
      </c>
      <c r="BI99" s="252">
        <f ca="1">SUM(BI98:OFFSET(BI99,-1,0))</f>
        <v>0</v>
      </c>
      <c r="BJ99" s="252">
        <f ca="1">SUM(BJ98:OFFSET(BJ99,-1,0))</f>
        <v>0</v>
      </c>
      <c r="BK99" s="252">
        <f ca="1">SUM(BK98:OFFSET(BK99,-1,0))</f>
        <v>0</v>
      </c>
      <c r="BL99" s="252">
        <f ca="1">SUM(BL98:OFFSET(BL99,-1,0))</f>
        <v>0</v>
      </c>
      <c r="BM99" s="252">
        <f ca="1">SUM(BM98:OFFSET(BM99,-1,0))</f>
        <v>0</v>
      </c>
      <c r="BN99" s="252">
        <f ca="1">SUM(BN98:OFFSET(BN99,-1,0))</f>
        <v>0</v>
      </c>
      <c r="BO99" s="252">
        <f ca="1">SUM(BO98:OFFSET(BO99,-1,0))</f>
        <v>0</v>
      </c>
      <c r="BP99" s="252">
        <f ca="1">SUM(BP98:OFFSET(BP99,-1,0))</f>
        <v>0</v>
      </c>
      <c r="BQ99" s="252">
        <f ca="1">SUM(BQ98:OFFSET(BQ99,-1,0))</f>
        <v>0</v>
      </c>
      <c r="BR99" s="252">
        <f ca="1">SUM(BR98:OFFSET(BR99,-1,0))</f>
        <v>0</v>
      </c>
      <c r="BS99" s="252">
        <f ca="1">SUM(BS98:OFFSET(BS99,-1,0))</f>
        <v>0</v>
      </c>
      <c r="BT99" s="252">
        <f ca="1">SUM(BT98:OFFSET(BT99,-1,0))</f>
        <v>0</v>
      </c>
      <c r="BU99" s="252">
        <f ca="1">SUM(BU98:OFFSET(BU99,-1,0))</f>
        <v>0</v>
      </c>
      <c r="BV99" s="252">
        <f ca="1">SUM(BV98:OFFSET(BV99,-1,0))</f>
        <v>0</v>
      </c>
      <c r="BW99" s="252">
        <f ca="1">SUM(BW98:OFFSET(BW99,-1,0))</f>
        <v>0</v>
      </c>
      <c r="BX99" s="252">
        <f ca="1">SUM(BX98:OFFSET(BX99,-1,0))</f>
        <v>0</v>
      </c>
      <c r="BY99" s="252">
        <f ca="1">SUM(BY98:OFFSET(BY99,-1,0))</f>
        <v>0</v>
      </c>
      <c r="BZ99" s="252">
        <f ca="1">SUM(BZ98:OFFSET(BZ99,-1,0))</f>
        <v>0</v>
      </c>
      <c r="CA99" s="252">
        <f ca="1">SUM(CA98:OFFSET(CA99,-1,0))</f>
        <v>0</v>
      </c>
      <c r="CB99" s="252">
        <f ca="1">SUM(CB98:OFFSET(CB99,-1,0))</f>
        <v>0</v>
      </c>
      <c r="CC99" s="252">
        <f ca="1">SUM(CC98:OFFSET(CC99,-1,0))</f>
        <v>0</v>
      </c>
      <c r="CD99" s="252">
        <f ca="1">SUM(CD98:OFFSET(CD99,-1,0))</f>
        <v>0</v>
      </c>
      <c r="CE99" s="252">
        <f ca="1">SUM(CE98:OFFSET(CE99,-1,0))</f>
        <v>0</v>
      </c>
      <c r="CF99" s="252">
        <f ca="1">SUM(CF98:OFFSET(CF99,-1,0))</f>
        <v>0</v>
      </c>
      <c r="CG99" s="252">
        <f ca="1">SUM(CG98:OFFSET(CG99,-1,0))</f>
        <v>0</v>
      </c>
      <c r="CH99" s="252">
        <f ca="1">SUM(CH98:OFFSET(CH99,-1,0))</f>
        <v>0</v>
      </c>
      <c r="CI99" s="252">
        <f ca="1">SUM(CI98:OFFSET(CI99,-1,0))</f>
        <v>0</v>
      </c>
      <c r="CJ99" s="252">
        <f ca="1">SUM(CJ98:OFFSET(CJ99,-1,0))</f>
        <v>0</v>
      </c>
      <c r="CK99" s="252">
        <f ca="1">SUM(CK98:OFFSET(CK99,-1,0))</f>
        <v>0</v>
      </c>
      <c r="CL99" s="252">
        <f ca="1">SUM(CL98:OFFSET(CL99,-1,0))</f>
        <v>0</v>
      </c>
    </row>
    <row r="100" spans="2:90" x14ac:dyDescent="0.4">
      <c r="R100"/>
    </row>
    <row r="101" spans="2:90" x14ac:dyDescent="0.4">
      <c r="B101" s="12" t="s">
        <v>1096</v>
      </c>
      <c r="R101"/>
    </row>
    <row r="102" spans="2:90" x14ac:dyDescent="0.4">
      <c r="B102" s="479" t="s">
        <v>1097</v>
      </c>
      <c r="C102" s="163"/>
      <c r="K102" s="248">
        <f ca="1">Equity!K20</f>
        <v>170000000</v>
      </c>
      <c r="L102" s="248">
        <f ca="1">Equity!L20</f>
        <v>0</v>
      </c>
      <c r="M102" s="248">
        <f ca="1">Equity!M20</f>
        <v>0</v>
      </c>
      <c r="N102" s="248">
        <f ca="1">Equity!N20</f>
        <v>0</v>
      </c>
      <c r="O102" s="248">
        <f ca="1">Equity!O20</f>
        <v>0</v>
      </c>
      <c r="P102" s="248">
        <f ca="1">Equity!P20</f>
        <v>0</v>
      </c>
      <c r="Q102" s="248"/>
      <c r="R102"/>
      <c r="S102" s="248">
        <f ca="1">Equity!S20</f>
        <v>170000000</v>
      </c>
      <c r="T102" s="248">
        <f ca="1">Equity!T20</f>
        <v>0</v>
      </c>
      <c r="U102" s="248">
        <f ca="1">Equity!U20</f>
        <v>0</v>
      </c>
      <c r="V102" s="248">
        <f ca="1">Equity!V20</f>
        <v>0</v>
      </c>
      <c r="W102" s="248">
        <f ca="1">Equity!W20</f>
        <v>0</v>
      </c>
      <c r="X102" s="248">
        <f ca="1">Equity!X20</f>
        <v>0</v>
      </c>
      <c r="Y102" s="248">
        <f ca="1">Equity!Y20</f>
        <v>0</v>
      </c>
      <c r="Z102" s="248">
        <f ca="1">Equity!Z20</f>
        <v>0</v>
      </c>
      <c r="AA102" s="248">
        <f ca="1">Equity!AA20</f>
        <v>0</v>
      </c>
      <c r="AB102" s="248">
        <f ca="1">Equity!AB20</f>
        <v>0</v>
      </c>
      <c r="AC102" s="248">
        <f ca="1">Equity!AC20</f>
        <v>0</v>
      </c>
      <c r="AD102" s="248">
        <f ca="1">Equity!AD20</f>
        <v>0</v>
      </c>
      <c r="AE102" s="248">
        <f ca="1">Equity!AE20</f>
        <v>0</v>
      </c>
      <c r="AF102" s="248">
        <f ca="1">Equity!AF20</f>
        <v>0</v>
      </c>
      <c r="AG102" s="248">
        <f ca="1">Equity!AG20</f>
        <v>0</v>
      </c>
      <c r="AH102" s="248">
        <f ca="1">Equity!AH20</f>
        <v>0</v>
      </c>
      <c r="AI102" s="248">
        <f ca="1">Equity!AI20</f>
        <v>0</v>
      </c>
      <c r="AJ102" s="248">
        <f ca="1">Equity!AJ20</f>
        <v>0</v>
      </c>
      <c r="AK102" s="248">
        <f ca="1">Equity!AK20</f>
        <v>0</v>
      </c>
      <c r="AL102" s="248">
        <f ca="1">Equity!AL20</f>
        <v>0</v>
      </c>
      <c r="AM102" s="248">
        <f ca="1">Equity!AM20</f>
        <v>0</v>
      </c>
      <c r="AN102" s="248">
        <f ca="1">Equity!AN20</f>
        <v>0</v>
      </c>
      <c r="AO102" s="248">
        <f ca="1">Equity!AO20</f>
        <v>0</v>
      </c>
      <c r="AP102" s="248">
        <f ca="1">Equity!AP20</f>
        <v>0</v>
      </c>
      <c r="AQ102" s="248">
        <f ca="1">Equity!AQ20</f>
        <v>0</v>
      </c>
      <c r="AR102" s="248">
        <f ca="1">Equity!AR20</f>
        <v>0</v>
      </c>
      <c r="AS102" s="248">
        <f ca="1">Equity!AS20</f>
        <v>0</v>
      </c>
      <c r="AT102" s="248">
        <f ca="1">Equity!AT20</f>
        <v>0</v>
      </c>
      <c r="AU102" s="248">
        <f ca="1">Equity!AU20</f>
        <v>0</v>
      </c>
      <c r="AV102" s="248">
        <f ca="1">Equity!AV20</f>
        <v>0</v>
      </c>
      <c r="AW102" s="248">
        <f ca="1">Equity!AW20</f>
        <v>0</v>
      </c>
      <c r="AX102" s="248">
        <f ca="1">Equity!AX20</f>
        <v>0</v>
      </c>
      <c r="AY102" s="248">
        <f ca="1">Equity!AY20</f>
        <v>0</v>
      </c>
      <c r="AZ102" s="248">
        <f ca="1">Equity!AZ20</f>
        <v>0</v>
      </c>
      <c r="BA102" s="248">
        <f ca="1">Equity!BA20</f>
        <v>0</v>
      </c>
      <c r="BB102" s="248">
        <f ca="1">Equity!BB20</f>
        <v>0</v>
      </c>
      <c r="BC102" s="248">
        <f ca="1">Equity!BC20</f>
        <v>0</v>
      </c>
      <c r="BD102" s="248">
        <f ca="1">Equity!BD20</f>
        <v>0</v>
      </c>
      <c r="BE102" s="248">
        <f ca="1">Equity!BE20</f>
        <v>0</v>
      </c>
      <c r="BF102" s="248">
        <f ca="1">Equity!BF20</f>
        <v>0</v>
      </c>
      <c r="BG102" s="248">
        <f ca="1">Equity!BG20</f>
        <v>0</v>
      </c>
      <c r="BH102" s="248">
        <f ca="1">Equity!BH20</f>
        <v>0</v>
      </c>
      <c r="BI102" s="248">
        <f ca="1">Equity!BI20</f>
        <v>0</v>
      </c>
      <c r="BJ102" s="248">
        <f ca="1">Equity!BJ20</f>
        <v>0</v>
      </c>
      <c r="BK102" s="248">
        <f ca="1">Equity!BK20</f>
        <v>0</v>
      </c>
      <c r="BL102" s="248">
        <f ca="1">Equity!BL20</f>
        <v>0</v>
      </c>
      <c r="BM102" s="248">
        <f ca="1">Equity!BM20</f>
        <v>0</v>
      </c>
      <c r="BN102" s="248">
        <f ca="1">Equity!BN20</f>
        <v>0</v>
      </c>
      <c r="BO102" s="248">
        <f ca="1">Equity!BO20</f>
        <v>0</v>
      </c>
      <c r="BP102" s="248">
        <f ca="1">Equity!BP20</f>
        <v>0</v>
      </c>
      <c r="BQ102" s="248">
        <f ca="1">Equity!BQ20</f>
        <v>0</v>
      </c>
      <c r="BR102" s="248">
        <f ca="1">Equity!BR20</f>
        <v>0</v>
      </c>
      <c r="BS102" s="248">
        <f ca="1">Equity!BS20</f>
        <v>0</v>
      </c>
      <c r="BT102" s="248">
        <f ca="1">Equity!BT20</f>
        <v>0</v>
      </c>
      <c r="BU102" s="248">
        <f ca="1">Equity!BU20</f>
        <v>0</v>
      </c>
      <c r="BV102" s="248">
        <f ca="1">Equity!BV20</f>
        <v>0</v>
      </c>
      <c r="BW102" s="248">
        <f ca="1">Equity!BW20</f>
        <v>0</v>
      </c>
      <c r="BX102" s="248">
        <f ca="1">Equity!BX20</f>
        <v>0</v>
      </c>
      <c r="BY102" s="248">
        <f ca="1">Equity!BY20</f>
        <v>0</v>
      </c>
      <c r="BZ102" s="248">
        <f ca="1">Equity!BZ20</f>
        <v>0</v>
      </c>
      <c r="CA102" s="248">
        <f ca="1">Equity!CA20</f>
        <v>0</v>
      </c>
      <c r="CB102" s="248">
        <f ca="1">Equity!CB20</f>
        <v>0</v>
      </c>
      <c r="CC102" s="248">
        <f ca="1">Equity!CC20</f>
        <v>0</v>
      </c>
      <c r="CD102" s="248">
        <f ca="1">Equity!CD20</f>
        <v>0</v>
      </c>
      <c r="CE102" s="248">
        <f ca="1">Equity!CE20</f>
        <v>0</v>
      </c>
      <c r="CF102" s="248">
        <f ca="1">Equity!CF20</f>
        <v>0</v>
      </c>
      <c r="CG102" s="248">
        <f ca="1">Equity!CG20</f>
        <v>0</v>
      </c>
      <c r="CH102" s="248">
        <f ca="1">Equity!CH20</f>
        <v>0</v>
      </c>
      <c r="CI102" s="248">
        <f ca="1">Equity!CI20</f>
        <v>0</v>
      </c>
      <c r="CJ102" s="248">
        <f ca="1">Equity!CJ20</f>
        <v>0</v>
      </c>
      <c r="CK102" s="248">
        <f ca="1">Equity!CK20</f>
        <v>0</v>
      </c>
      <c r="CL102" s="248">
        <f ca="1">Equity!CL20</f>
        <v>0</v>
      </c>
    </row>
    <row r="103" spans="2:90" x14ac:dyDescent="0.4">
      <c r="B103" s="27" t="s">
        <v>1098</v>
      </c>
      <c r="I103" t="s">
        <v>236</v>
      </c>
      <c r="K103" s="63">
        <f ca="1">SUMIF($3:$3,K$2,103:103)</f>
        <v>170000000</v>
      </c>
      <c r="L103" s="63">
        <f ca="1">SUMIF($3:$3,L$2,103:103)</f>
        <v>0</v>
      </c>
      <c r="M103" s="63">
        <f ca="1">SUMIF($3:$3,M$2,103:103)</f>
        <v>0</v>
      </c>
      <c r="N103" s="63">
        <f ca="1">SUMIF($3:$3,N$2,103:103)</f>
        <v>0</v>
      </c>
      <c r="O103" s="63">
        <f ca="1">SUMIF($3:$3,O$2,103:103)</f>
        <v>0</v>
      </c>
      <c r="P103" s="63">
        <f ca="1">SUMIF($3:$3,P$2,103:103)</f>
        <v>0</v>
      </c>
      <c r="Q103" s="28"/>
      <c r="R103"/>
      <c r="S103" s="449">
        <f ca="1">SUM(S101:OFFSET(S103,-1,0))</f>
        <v>170000000</v>
      </c>
      <c r="T103" s="449">
        <f ca="1">SUM(T101:OFFSET(T103,-1,0))</f>
        <v>0</v>
      </c>
      <c r="U103" s="449">
        <f ca="1">SUM(U101:OFFSET(U103,-1,0))</f>
        <v>0</v>
      </c>
      <c r="V103" s="449">
        <f ca="1">SUM(V101:OFFSET(V103,-1,0))</f>
        <v>0</v>
      </c>
      <c r="W103" s="449">
        <f ca="1">SUM(W101:OFFSET(W103,-1,0))</f>
        <v>0</v>
      </c>
      <c r="X103" s="449">
        <f ca="1">SUM(X101:OFFSET(X103,-1,0))</f>
        <v>0</v>
      </c>
      <c r="Y103" s="449">
        <f ca="1">SUM(Y101:OFFSET(Y103,-1,0))</f>
        <v>0</v>
      </c>
      <c r="Z103" s="449">
        <f ca="1">SUM(Z101:OFFSET(Z103,-1,0))</f>
        <v>0</v>
      </c>
      <c r="AA103" s="449">
        <f ca="1">SUM(AA101:OFFSET(AA103,-1,0))</f>
        <v>0</v>
      </c>
      <c r="AB103" s="449">
        <f ca="1">SUM(AB101:OFFSET(AB103,-1,0))</f>
        <v>0</v>
      </c>
      <c r="AC103" s="449">
        <f ca="1">SUM(AC101:OFFSET(AC103,-1,0))</f>
        <v>0</v>
      </c>
      <c r="AD103" s="449">
        <f ca="1">SUM(AD101:OFFSET(AD103,-1,0))</f>
        <v>0</v>
      </c>
      <c r="AE103" s="449">
        <f ca="1">SUM(AE101:OFFSET(AE103,-1,0))</f>
        <v>0</v>
      </c>
      <c r="AF103" s="449">
        <f ca="1">SUM(AF101:OFFSET(AF103,-1,0))</f>
        <v>0</v>
      </c>
      <c r="AG103" s="449">
        <f ca="1">SUM(AG101:OFFSET(AG103,-1,0))</f>
        <v>0</v>
      </c>
      <c r="AH103" s="449">
        <f ca="1">SUM(AH101:OFFSET(AH103,-1,0))</f>
        <v>0</v>
      </c>
      <c r="AI103" s="449">
        <f ca="1">SUM(AI101:OFFSET(AI103,-1,0))</f>
        <v>0</v>
      </c>
      <c r="AJ103" s="449">
        <f ca="1">SUM(AJ101:OFFSET(AJ103,-1,0))</f>
        <v>0</v>
      </c>
      <c r="AK103" s="449">
        <f ca="1">SUM(AK101:OFFSET(AK103,-1,0))</f>
        <v>0</v>
      </c>
      <c r="AL103" s="449">
        <f ca="1">SUM(AL101:OFFSET(AL103,-1,0))</f>
        <v>0</v>
      </c>
      <c r="AM103" s="449">
        <f ca="1">SUM(AM101:OFFSET(AM103,-1,0))</f>
        <v>0</v>
      </c>
      <c r="AN103" s="449">
        <f ca="1">SUM(AN101:OFFSET(AN103,-1,0))</f>
        <v>0</v>
      </c>
      <c r="AO103" s="449">
        <f ca="1">SUM(AO101:OFFSET(AO103,-1,0))</f>
        <v>0</v>
      </c>
      <c r="AP103" s="449">
        <f ca="1">SUM(AP101:OFFSET(AP103,-1,0))</f>
        <v>0</v>
      </c>
      <c r="AQ103" s="449">
        <f ca="1">SUM(AQ101:OFFSET(AQ103,-1,0))</f>
        <v>0</v>
      </c>
      <c r="AR103" s="449">
        <f ca="1">SUM(AR101:OFFSET(AR103,-1,0))</f>
        <v>0</v>
      </c>
      <c r="AS103" s="449">
        <f ca="1">SUM(AS101:OFFSET(AS103,-1,0))</f>
        <v>0</v>
      </c>
      <c r="AT103" s="449">
        <f ca="1">SUM(AT101:OFFSET(AT103,-1,0))</f>
        <v>0</v>
      </c>
      <c r="AU103" s="449">
        <f ca="1">SUM(AU101:OFFSET(AU103,-1,0))</f>
        <v>0</v>
      </c>
      <c r="AV103" s="449">
        <f ca="1">SUM(AV101:OFFSET(AV103,-1,0))</f>
        <v>0</v>
      </c>
      <c r="AW103" s="449">
        <f ca="1">SUM(AW101:OFFSET(AW103,-1,0))</f>
        <v>0</v>
      </c>
      <c r="AX103" s="449">
        <f ca="1">SUM(AX101:OFFSET(AX103,-1,0))</f>
        <v>0</v>
      </c>
      <c r="AY103" s="449">
        <f ca="1">SUM(AY101:OFFSET(AY103,-1,0))</f>
        <v>0</v>
      </c>
      <c r="AZ103" s="449">
        <f ca="1">SUM(AZ101:OFFSET(AZ103,-1,0))</f>
        <v>0</v>
      </c>
      <c r="BA103" s="449">
        <f ca="1">SUM(BA101:OFFSET(BA103,-1,0))</f>
        <v>0</v>
      </c>
      <c r="BB103" s="449">
        <f ca="1">SUM(BB101:OFFSET(BB103,-1,0))</f>
        <v>0</v>
      </c>
      <c r="BC103" s="449">
        <f ca="1">SUM(BC101:OFFSET(BC103,-1,0))</f>
        <v>0</v>
      </c>
      <c r="BD103" s="449">
        <f ca="1">SUM(BD101:OFFSET(BD103,-1,0))</f>
        <v>0</v>
      </c>
      <c r="BE103" s="449">
        <f ca="1">SUM(BE101:OFFSET(BE103,-1,0))</f>
        <v>0</v>
      </c>
      <c r="BF103" s="449">
        <f ca="1">SUM(BF101:OFFSET(BF103,-1,0))</f>
        <v>0</v>
      </c>
      <c r="BG103" s="449">
        <f ca="1">SUM(BG101:OFFSET(BG103,-1,0))</f>
        <v>0</v>
      </c>
      <c r="BH103" s="449">
        <f ca="1">SUM(BH101:OFFSET(BH103,-1,0))</f>
        <v>0</v>
      </c>
      <c r="BI103" s="449">
        <f ca="1">SUM(BI101:OFFSET(BI103,-1,0))</f>
        <v>0</v>
      </c>
      <c r="BJ103" s="449">
        <f ca="1">SUM(BJ101:OFFSET(BJ103,-1,0))</f>
        <v>0</v>
      </c>
      <c r="BK103" s="449">
        <f ca="1">SUM(BK101:OFFSET(BK103,-1,0))</f>
        <v>0</v>
      </c>
      <c r="BL103" s="449">
        <f ca="1">SUM(BL101:OFFSET(BL103,-1,0))</f>
        <v>0</v>
      </c>
      <c r="BM103" s="449">
        <f ca="1">SUM(BM101:OFFSET(BM103,-1,0))</f>
        <v>0</v>
      </c>
      <c r="BN103" s="449">
        <f ca="1">SUM(BN101:OFFSET(BN103,-1,0))</f>
        <v>0</v>
      </c>
      <c r="BO103" s="449">
        <f ca="1">SUM(BO101:OFFSET(BO103,-1,0))</f>
        <v>0</v>
      </c>
      <c r="BP103" s="449">
        <f ca="1">SUM(BP101:OFFSET(BP103,-1,0))</f>
        <v>0</v>
      </c>
      <c r="BQ103" s="449">
        <f ca="1">SUM(BQ101:OFFSET(BQ103,-1,0))</f>
        <v>0</v>
      </c>
      <c r="BR103" s="449">
        <f ca="1">SUM(BR101:OFFSET(BR103,-1,0))</f>
        <v>0</v>
      </c>
      <c r="BS103" s="449">
        <f ca="1">SUM(BS101:OFFSET(BS103,-1,0))</f>
        <v>0</v>
      </c>
      <c r="BT103" s="449">
        <f ca="1">SUM(BT101:OFFSET(BT103,-1,0))</f>
        <v>0</v>
      </c>
      <c r="BU103" s="449">
        <f ca="1">SUM(BU101:OFFSET(BU103,-1,0))</f>
        <v>0</v>
      </c>
      <c r="BV103" s="449">
        <f ca="1">SUM(BV101:OFFSET(BV103,-1,0))</f>
        <v>0</v>
      </c>
      <c r="BW103" s="449">
        <f ca="1">SUM(BW101:OFFSET(BW103,-1,0))</f>
        <v>0</v>
      </c>
      <c r="BX103" s="449">
        <f ca="1">SUM(BX101:OFFSET(BX103,-1,0))</f>
        <v>0</v>
      </c>
      <c r="BY103" s="449">
        <f ca="1">SUM(BY101:OFFSET(BY103,-1,0))</f>
        <v>0</v>
      </c>
      <c r="BZ103" s="449">
        <f ca="1">SUM(BZ101:OFFSET(BZ103,-1,0))</f>
        <v>0</v>
      </c>
      <c r="CA103" s="449">
        <f ca="1">SUM(CA101:OFFSET(CA103,-1,0))</f>
        <v>0</v>
      </c>
      <c r="CB103" s="449">
        <f ca="1">SUM(CB101:OFFSET(CB103,-1,0))</f>
        <v>0</v>
      </c>
      <c r="CC103" s="449">
        <f ca="1">SUM(CC101:OFFSET(CC103,-1,0))</f>
        <v>0</v>
      </c>
      <c r="CD103" s="449">
        <f ca="1">SUM(CD101:OFFSET(CD103,-1,0))</f>
        <v>0</v>
      </c>
      <c r="CE103" s="449">
        <f ca="1">SUM(CE101:OFFSET(CE103,-1,0))</f>
        <v>0</v>
      </c>
      <c r="CF103" s="449">
        <f ca="1">SUM(CF101:OFFSET(CF103,-1,0))</f>
        <v>0</v>
      </c>
      <c r="CG103" s="449">
        <f ca="1">SUM(CG101:OFFSET(CG103,-1,0))</f>
        <v>0</v>
      </c>
      <c r="CH103" s="449">
        <f ca="1">SUM(CH101:OFFSET(CH103,-1,0))</f>
        <v>0</v>
      </c>
      <c r="CI103" s="449">
        <f ca="1">SUM(CI101:OFFSET(CI103,-1,0))</f>
        <v>0</v>
      </c>
      <c r="CJ103" s="449">
        <f ca="1">SUM(CJ101:OFFSET(CJ103,-1,0))</f>
        <v>0</v>
      </c>
      <c r="CK103" s="449">
        <f ca="1">SUM(CK101:OFFSET(CK103,-1,0))</f>
        <v>0</v>
      </c>
      <c r="CL103" s="449">
        <f ca="1">SUM(CL101:OFFSET(CL103,-1,0))</f>
        <v>0</v>
      </c>
    </row>
    <row r="104" spans="2:90" x14ac:dyDescent="0.4">
      <c r="K104" s="28"/>
      <c r="L104" s="28"/>
      <c r="M104" s="28"/>
      <c r="N104" s="28"/>
      <c r="O104" s="28"/>
      <c r="P104" s="28"/>
      <c r="R104"/>
    </row>
    <row r="105" spans="2:90" x14ac:dyDescent="0.4">
      <c r="B105" s="27" t="s">
        <v>1099</v>
      </c>
      <c r="K105" s="28">
        <f ca="1">SUMIF($3:$3,K$2,105:105)</f>
        <v>172092457.30756056</v>
      </c>
      <c r="L105" s="28">
        <f ca="1">SUMIF($3:$3,L$2,105:105)</f>
        <v>19235933.522818618</v>
      </c>
      <c r="M105" s="28">
        <f ca="1">SUMIF($3:$3,M$2,105:105)</f>
        <v>57523386.979912162</v>
      </c>
      <c r="N105" s="28">
        <f ca="1">SUMIF($3:$3,N$2,105:105)</f>
        <v>117725071.04322141</v>
      </c>
      <c r="O105" s="28">
        <f ca="1">SUMIF($3:$3,O$2,105:105)</f>
        <v>200095519.6762799</v>
      </c>
      <c r="P105" s="28">
        <f ca="1">SUMIF($3:$3,P$2,105:105)</f>
        <v>304793716.85472351</v>
      </c>
      <c r="S105" s="28">
        <f t="shared" ref="S105:AX105" ca="1" si="27">S96+S103+S99</f>
        <v>170000000</v>
      </c>
      <c r="T105" s="28">
        <f t="shared" ca="1" si="27"/>
        <v>-38862.533333333333</v>
      </c>
      <c r="U105" s="28">
        <f t="shared" ca="1" si="27"/>
        <v>-27767.533333333333</v>
      </c>
      <c r="V105" s="28">
        <f t="shared" ca="1" si="27"/>
        <v>-890.56666666667843</v>
      </c>
      <c r="W105" s="28">
        <f t="shared" ca="1" si="27"/>
        <v>40436.412499999977</v>
      </c>
      <c r="X105" s="28">
        <f t="shared" ca="1" si="27"/>
        <v>81594.557486979145</v>
      </c>
      <c r="Y105" s="28">
        <f t="shared" ca="1" si="27"/>
        <v>126270.89483398433</v>
      </c>
      <c r="Z105" s="28">
        <f t="shared" ca="1" si="27"/>
        <v>195806.68821728518</v>
      </c>
      <c r="AA105" s="28">
        <f t="shared" ca="1" si="27"/>
        <v>277659.44193142082</v>
      </c>
      <c r="AB105" s="28">
        <f t="shared" ca="1" si="27"/>
        <v>371213.3079598496</v>
      </c>
      <c r="AC105" s="28">
        <f t="shared" ca="1" si="27"/>
        <v>475883.23068685713</v>
      </c>
      <c r="AD105" s="28">
        <f t="shared" ca="1" si="27"/>
        <v>591113.40727751423</v>
      </c>
      <c r="AE105" s="28">
        <f t="shared" ca="1" si="27"/>
        <v>698651.38485825737</v>
      </c>
      <c r="AF105" s="28">
        <f t="shared" ca="1" si="27"/>
        <v>782246.27636977192</v>
      </c>
      <c r="AG105" s="28">
        <f t="shared" ca="1" si="27"/>
        <v>934688.5181137831</v>
      </c>
      <c r="AH105" s="28">
        <f t="shared" ca="1" si="27"/>
        <v>1097848.9955830937</v>
      </c>
      <c r="AI105" s="28">
        <f t="shared" ca="1" si="27"/>
        <v>1257046.6016789398</v>
      </c>
      <c r="AJ105" s="28">
        <f t="shared" ca="1" si="27"/>
        <v>1431738.0462199922</v>
      </c>
      <c r="AK105" s="28">
        <f t="shared" ca="1" si="27"/>
        <v>1621148.6372839925</v>
      </c>
      <c r="AL105" s="28">
        <f t="shared" ca="1" si="27"/>
        <v>1824542.4175447929</v>
      </c>
      <c r="AM105" s="28">
        <f t="shared" ca="1" si="27"/>
        <v>2041220.2275425529</v>
      </c>
      <c r="AN105" s="28">
        <f t="shared" ca="1" si="27"/>
        <v>2270517.8657904253</v>
      </c>
      <c r="AO105" s="28">
        <f t="shared" ca="1" si="27"/>
        <v>2511804.3408759041</v>
      </c>
      <c r="AP105" s="28">
        <f t="shared" ca="1" si="27"/>
        <v>2764480.2109571081</v>
      </c>
      <c r="AQ105" s="28">
        <f t="shared" ca="1" si="27"/>
        <v>3028416.0770342532</v>
      </c>
      <c r="AR105" s="28">
        <f t="shared" ca="1" si="27"/>
        <v>3300430.5183450398</v>
      </c>
      <c r="AS105" s="28">
        <f t="shared" ca="1" si="27"/>
        <v>3602033.1892527882</v>
      </c>
      <c r="AT105" s="28">
        <f t="shared" ca="1" si="27"/>
        <v>3914713.9806776484</v>
      </c>
      <c r="AU105" s="28">
        <f t="shared" ca="1" si="27"/>
        <v>4223773.7912812661</v>
      </c>
      <c r="AV105" s="28">
        <f t="shared" ca="1" si="27"/>
        <v>4548652.2363547031</v>
      </c>
      <c r="AW105" s="28">
        <f t="shared" ca="1" si="27"/>
        <v>4888558.3841744661</v>
      </c>
      <c r="AX105" s="28">
        <f t="shared" ca="1" si="27"/>
        <v>5242740.8496032441</v>
      </c>
      <c r="AY105" s="28">
        <f t="shared" ref="AY105:CD105" ca="1" si="28">AY96+AY103+AY99</f>
        <v>5610485.816760581</v>
      </c>
      <c r="AZ105" s="28">
        <f t="shared" ca="1" si="28"/>
        <v>5991115.1605600528</v>
      </c>
      <c r="BA105" s="28">
        <f t="shared" ca="1" si="28"/>
        <v>6383984.6621695505</v>
      </c>
      <c r="BB105" s="28">
        <f t="shared" ca="1" si="28"/>
        <v>6788482.3136985712</v>
      </c>
      <c r="BC105" s="28">
        <f t="shared" ca="1" si="28"/>
        <v>7204488.7819386423</v>
      </c>
      <c r="BD105" s="28">
        <f t="shared" ca="1" si="28"/>
        <v>7628679.2840435859</v>
      </c>
      <c r="BE105" s="28">
        <f t="shared" ca="1" si="28"/>
        <v>8082750.7323982809</v>
      </c>
      <c r="BF105" s="28">
        <f t="shared" ca="1" si="28"/>
        <v>8548094.7686477415</v>
      </c>
      <c r="BG105" s="28">
        <f t="shared" ca="1" si="28"/>
        <v>9010002.568084728</v>
      </c>
      <c r="BH105" s="28">
        <f t="shared" ca="1" si="28"/>
        <v>9487904.5087998658</v>
      </c>
      <c r="BI105" s="28">
        <f t="shared" ca="1" si="28"/>
        <v>9981000.8837292511</v>
      </c>
      <c r="BJ105" s="28">
        <f t="shared" ca="1" si="28"/>
        <v>10488531.971162163</v>
      </c>
      <c r="BK105" s="28">
        <f t="shared" ca="1" si="28"/>
        <v>11009776.035473427</v>
      </c>
      <c r="BL105" s="28">
        <f t="shared" ca="1" si="28"/>
        <v>11544047.427819131</v>
      </c>
      <c r="BM105" s="28">
        <f t="shared" ca="1" si="28"/>
        <v>12090694.781797551</v>
      </c>
      <c r="BN105" s="28">
        <f t="shared" ca="1" si="28"/>
        <v>12649099.299327046</v>
      </c>
      <c r="BO105" s="28">
        <f t="shared" ca="1" si="28"/>
        <v>13219158.300231941</v>
      </c>
      <c r="BP105" s="28">
        <f t="shared" ca="1" si="28"/>
        <v>13797402.251232313</v>
      </c>
      <c r="BQ105" s="28">
        <f t="shared" ca="1" si="28"/>
        <v>14405730.176402289</v>
      </c>
      <c r="BR105" s="28">
        <f t="shared" ca="1" si="28"/>
        <v>15025435.771876272</v>
      </c>
      <c r="BS105" s="28">
        <f t="shared" ca="1" si="28"/>
        <v>15641804.958826547</v>
      </c>
      <c r="BT105" s="28">
        <f t="shared" ca="1" si="28"/>
        <v>16274263.123929318</v>
      </c>
      <c r="BU105" s="28">
        <f t="shared" ca="1" si="28"/>
        <v>16922005.818276946</v>
      </c>
      <c r="BV105" s="28">
        <f t="shared" ca="1" si="28"/>
        <v>17584268.815407198</v>
      </c>
      <c r="BW105" s="28">
        <f t="shared" ca="1" si="28"/>
        <v>18260326.100180928</v>
      </c>
      <c r="BX105" s="28">
        <f t="shared" ca="1" si="28"/>
        <v>18949487.958215974</v>
      </c>
      <c r="BY105" s="28">
        <f t="shared" ca="1" si="28"/>
        <v>19651099.160849266</v>
      </c>
      <c r="BZ105" s="28">
        <f t="shared" ca="1" si="28"/>
        <v>20364537.240850899</v>
      </c>
      <c r="CA105" s="28">
        <f t="shared" ca="1" si="28"/>
        <v>21089720.29125442</v>
      </c>
      <c r="CB105" s="28">
        <f t="shared" ca="1" si="28"/>
        <v>21823029.913973015</v>
      </c>
      <c r="CC105" s="28">
        <f t="shared" ca="1" si="28"/>
        <v>22586580.317345653</v>
      </c>
      <c r="CD105" s="28">
        <f t="shared" ca="1" si="28"/>
        <v>23361565.173362169</v>
      </c>
      <c r="CE105" s="28">
        <f t="shared" ref="CE105:CL105" ca="1" si="29">CE96+CE103+CE99</f>
        <v>24133267.564077873</v>
      </c>
      <c r="CF105" s="28">
        <f t="shared" ca="1" si="29"/>
        <v>24921110.179007769</v>
      </c>
      <c r="CG105" s="28">
        <f t="shared" ca="1" si="29"/>
        <v>25724286.006941181</v>
      </c>
      <c r="CH105" s="28">
        <f t="shared" ca="1" si="29"/>
        <v>26542028.387227923</v>
      </c>
      <c r="CI105" s="28">
        <f t="shared" ca="1" si="29"/>
        <v>27373608.992250323</v>
      </c>
      <c r="CJ105" s="28">
        <f t="shared" ca="1" si="29"/>
        <v>28218335.910771612</v>
      </c>
      <c r="CK105" s="28">
        <f t="shared" ca="1" si="29"/>
        <v>29075551.827116821</v>
      </c>
      <c r="CL105" s="28">
        <f t="shared" ca="1" si="29"/>
        <v>29944632.291394781</v>
      </c>
    </row>
    <row r="116" spans="19:19" x14ac:dyDescent="0.4">
      <c r="S116" s="436"/>
    </row>
  </sheetData>
  <conditionalFormatting sqref="J58:CL58">
    <cfRule type="cellIs" dxfId="6" priority="2" operator="lessThan">
      <formula>0</formula>
    </cfRule>
  </conditionalFormatting>
  <conditionalFormatting sqref="J58:CL58">
    <cfRule type="expression" dxfId="5" priority="1">
      <formula>ISNUMBER(SEARCH("Calcs.", _xlfn.FORMULATEXT(J58)))</formula>
    </cfRule>
  </conditionalFormatting>
  <conditionalFormatting sqref="J58:CL58">
    <cfRule type="expression" dxfId="4" priority="3">
      <formula>ISNUMBER(SEARCH("Assumption", _xlfn.FORMULATEXT(J58)))</formula>
    </cfRule>
  </conditionalFormatting>
  <conditionalFormatting sqref="CP1:XFD1 B1:CM1">
    <cfRule type="cellIs" dxfId="3" priority="4" stopIfTrue="1" operator="notEqual">
      <formula>0.6545646468</formula>
    </cfRule>
  </conditionalFormatting>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CL55"/>
  <sheetViews>
    <sheetView showGridLines="0" zoomScale="70" zoomScaleNormal="70" workbookViewId="0">
      <pane xSplit="10" ySplit="8" topLeftCell="K9" activePane="bottomRight" state="frozen"/>
      <selection activeCell="N83" sqref="N83"/>
      <selection pane="topRight" activeCell="N83" sqref="N83"/>
      <selection pane="bottomLeft" activeCell="N83" sqref="N83"/>
      <selection pane="bottomRight" activeCell="N83" sqref="N83"/>
    </sheetView>
  </sheetViews>
  <sheetFormatPr defaultRowHeight="14.6" outlineLevelRow="2" outlineLevelCol="1" x14ac:dyDescent="0.4"/>
  <cols>
    <col min="1" max="1" width="2.53515625" bestFit="1" customWidth="1"/>
    <col min="2" max="2" width="41.61328125" bestFit="1" customWidth="1"/>
    <col min="3" max="6" width="8.69140625" customWidth="1" outlineLevel="1"/>
    <col min="7" max="7" width="7.69140625" style="8" customWidth="1" outlineLevel="1"/>
    <col min="8" max="8" width="1.84375" bestFit="1" customWidth="1"/>
    <col min="9" max="9" width="10" bestFit="1" customWidth="1"/>
    <col min="10" max="10" width="11.69140625" bestFit="1" customWidth="1"/>
    <col min="11" max="11" width="12.4609375" customWidth="1"/>
    <col min="12" max="13" width="12.4609375" bestFit="1" customWidth="1"/>
    <col min="14" max="16" width="13.53515625" bestFit="1" customWidth="1"/>
    <col min="17" max="17" width="3.84375" customWidth="1"/>
    <col min="18" max="18" width="6.69140625" bestFit="1" customWidth="1"/>
    <col min="19" max="23" width="9.84375" bestFit="1" customWidth="1"/>
    <col min="24" max="30" width="10" bestFit="1" customWidth="1"/>
    <col min="31" max="54" width="11.4609375" bestFit="1" customWidth="1"/>
    <col min="55" max="90" width="12.4609375" bestFit="1" customWidth="1"/>
  </cols>
  <sheetData>
    <row r="1" spans="1:90" x14ac:dyDescent="0.4">
      <c r="K1" s="108" t="str">
        <f>'IS BS CF'!J1</f>
        <v>2023A</v>
      </c>
      <c r="L1" s="108" t="str">
        <f>'IS BS CF'!K1</f>
        <v>2024P</v>
      </c>
      <c r="M1" s="108" t="str">
        <f>'IS BS CF'!L1</f>
        <v>2025P</v>
      </c>
      <c r="N1" s="108" t="str">
        <f>'IS BS CF'!M1</f>
        <v>2026P</v>
      </c>
      <c r="O1" s="108" t="str">
        <f>'IS BS CF'!N1</f>
        <v>2027P</v>
      </c>
      <c r="P1" s="108" t="str">
        <f>'IS BS CF'!O1</f>
        <v>2028P</v>
      </c>
      <c r="S1" s="109" t="str">
        <f>'IS BS CF'!S1</f>
        <v>Jan-24P</v>
      </c>
      <c r="T1" s="109" t="str">
        <f>'IS BS CF'!T1</f>
        <v>Feb-24P</v>
      </c>
      <c r="U1" s="109" t="str">
        <f>'IS BS CF'!U1</f>
        <v>Mar-24P</v>
      </c>
      <c r="V1" s="109" t="str">
        <f>'IS BS CF'!V1</f>
        <v>Apr-24P</v>
      </c>
      <c r="W1" s="109" t="str">
        <f>'IS BS CF'!W1</f>
        <v>May-24P</v>
      </c>
      <c r="X1" s="109" t="str">
        <f>'IS BS CF'!X1</f>
        <v>Jun-24P</v>
      </c>
      <c r="Y1" s="109" t="str">
        <f>'IS BS CF'!Y1</f>
        <v>Jul-24P</v>
      </c>
      <c r="Z1" s="109" t="str">
        <f>'IS BS CF'!Z1</f>
        <v>Aug-24P</v>
      </c>
      <c r="AA1" s="109" t="str">
        <f>'IS BS CF'!AA1</f>
        <v>Sep-24P</v>
      </c>
      <c r="AB1" s="109" t="str">
        <f>'IS BS CF'!AB1</f>
        <v>Oct-24P</v>
      </c>
      <c r="AC1" s="109" t="str">
        <f>'IS BS CF'!AC1</f>
        <v>Nov-24P</v>
      </c>
      <c r="AD1" s="109" t="str">
        <f>'IS BS CF'!AD1</f>
        <v>Dec-24P</v>
      </c>
      <c r="AE1" s="109" t="str">
        <f>'IS BS CF'!AE1</f>
        <v>Jan-25P</v>
      </c>
      <c r="AF1" s="109" t="str">
        <f>'IS BS CF'!AF1</f>
        <v>Feb-25P</v>
      </c>
      <c r="AG1" s="109" t="str">
        <f>'IS BS CF'!AG1</f>
        <v>Mar-25P</v>
      </c>
      <c r="AH1" s="109" t="str">
        <f>'IS BS CF'!AH1</f>
        <v>Apr-25P</v>
      </c>
      <c r="AI1" s="109" t="str">
        <f>'IS BS CF'!AI1</f>
        <v>May-25P</v>
      </c>
      <c r="AJ1" s="109" t="str">
        <f>'IS BS CF'!AJ1</f>
        <v>Jun-25P</v>
      </c>
      <c r="AK1" s="109" t="str">
        <f>'IS BS CF'!AK1</f>
        <v>Jul-25P</v>
      </c>
      <c r="AL1" s="109" t="str">
        <f>'IS BS CF'!AL1</f>
        <v>Aug-25P</v>
      </c>
      <c r="AM1" s="109" t="str">
        <f>'IS BS CF'!AM1</f>
        <v>Sep-25P</v>
      </c>
      <c r="AN1" s="109" t="str">
        <f>'IS BS CF'!AN1</f>
        <v>Oct-25P</v>
      </c>
      <c r="AO1" s="109" t="str">
        <f>'IS BS CF'!AO1</f>
        <v>Nov-25P</v>
      </c>
      <c r="AP1" s="109" t="str">
        <f>'IS BS CF'!AP1</f>
        <v>Dec-25P</v>
      </c>
      <c r="AQ1" s="109" t="str">
        <f>'IS BS CF'!AQ1</f>
        <v>Jan-26P</v>
      </c>
      <c r="AR1" s="109" t="str">
        <f>'IS BS CF'!AR1</f>
        <v>Feb-26P</v>
      </c>
      <c r="AS1" s="109" t="str">
        <f>'IS BS CF'!AS1</f>
        <v>Mar-26P</v>
      </c>
      <c r="AT1" s="109" t="str">
        <f>'IS BS CF'!AT1</f>
        <v>Apr-26P</v>
      </c>
      <c r="AU1" s="109" t="str">
        <f>'IS BS CF'!AU1</f>
        <v>May-26P</v>
      </c>
      <c r="AV1" s="109" t="str">
        <f>'IS BS CF'!AV1</f>
        <v>Jun-26P</v>
      </c>
      <c r="AW1" s="109" t="str">
        <f>'IS BS CF'!AW1</f>
        <v>Jul-26P</v>
      </c>
      <c r="AX1" s="109" t="str">
        <f>'IS BS CF'!AX1</f>
        <v>Aug-26P</v>
      </c>
      <c r="AY1" s="109" t="str">
        <f>'IS BS CF'!AY1</f>
        <v>Sep-26P</v>
      </c>
      <c r="AZ1" s="109" t="str">
        <f>'IS BS CF'!AZ1</f>
        <v>Oct-26P</v>
      </c>
      <c r="BA1" s="109" t="str">
        <f>'IS BS CF'!BA1</f>
        <v>Nov-26P</v>
      </c>
      <c r="BB1" s="109" t="str">
        <f>'IS BS CF'!BB1</f>
        <v>Dec-26P</v>
      </c>
      <c r="BC1" s="109" t="str">
        <f>'IS BS CF'!BC1</f>
        <v>Jan-27P</v>
      </c>
      <c r="BD1" s="109" t="str">
        <f>'IS BS CF'!BD1</f>
        <v>Feb-27P</v>
      </c>
      <c r="BE1" s="109" t="str">
        <f>'IS BS CF'!BE1</f>
        <v>Mar-27P</v>
      </c>
      <c r="BF1" s="109" t="str">
        <f>'IS BS CF'!BF1</f>
        <v>Apr-27P</v>
      </c>
      <c r="BG1" s="109" t="str">
        <f>'IS BS CF'!BG1</f>
        <v>May-27P</v>
      </c>
      <c r="BH1" s="109" t="str">
        <f>'IS BS CF'!BH1</f>
        <v>Jun-27P</v>
      </c>
      <c r="BI1" s="109" t="str">
        <f>'IS BS CF'!BI1</f>
        <v>Jul-27P</v>
      </c>
      <c r="BJ1" s="109" t="str">
        <f>'IS BS CF'!BJ1</f>
        <v>Aug-27P</v>
      </c>
      <c r="BK1" s="109" t="str">
        <f>'IS BS CF'!BK1</f>
        <v>Sep-27P</v>
      </c>
      <c r="BL1" s="109" t="str">
        <f>'IS BS CF'!BL1</f>
        <v>Oct-27P</v>
      </c>
      <c r="BM1" s="109" t="str">
        <f>'IS BS CF'!BM1</f>
        <v>Nov-27P</v>
      </c>
      <c r="BN1" s="109" t="str">
        <f>'IS BS CF'!BN1</f>
        <v>Dec-27P</v>
      </c>
      <c r="BO1" s="109" t="str">
        <f>'IS BS CF'!BO1</f>
        <v>Jan-28P</v>
      </c>
      <c r="BP1" s="109" t="str">
        <f>'IS BS CF'!BP1</f>
        <v>Feb-28P</v>
      </c>
      <c r="BQ1" s="109" t="str">
        <f>'IS BS CF'!BQ1</f>
        <v>Mar-28P</v>
      </c>
      <c r="BR1" s="109" t="str">
        <f>'IS BS CF'!BR1</f>
        <v>Apr-28P</v>
      </c>
      <c r="BS1" s="109" t="str">
        <f>'IS BS CF'!BS1</f>
        <v>May-28P</v>
      </c>
      <c r="BT1" s="109" t="str">
        <f>'IS BS CF'!BT1</f>
        <v>Jun-28P</v>
      </c>
      <c r="BU1" s="109" t="str">
        <f>'IS BS CF'!BU1</f>
        <v>Jul-28P</v>
      </c>
      <c r="BV1" s="109" t="str">
        <f>'IS BS CF'!BV1</f>
        <v>Aug-28P</v>
      </c>
      <c r="BW1" s="109" t="str">
        <f>'IS BS CF'!BW1</f>
        <v>Sep-28P</v>
      </c>
      <c r="BX1" s="109" t="str">
        <f>'IS BS CF'!BX1</f>
        <v>Oct-28P</v>
      </c>
      <c r="BY1" s="109" t="str">
        <f>'IS BS CF'!BY1</f>
        <v>Nov-28P</v>
      </c>
      <c r="BZ1" s="109" t="str">
        <f>'IS BS CF'!BZ1</f>
        <v>Dec-28P</v>
      </c>
      <c r="CA1" s="109" t="str">
        <f>'IS BS CF'!CA1</f>
        <v>Jan-29P</v>
      </c>
      <c r="CB1" s="109" t="str">
        <f>'IS BS CF'!CB1</f>
        <v>Feb-29P</v>
      </c>
      <c r="CC1" s="109" t="str">
        <f>'IS BS CF'!CC1</f>
        <v>Mar-29P</v>
      </c>
      <c r="CD1" s="109" t="str">
        <f>'IS BS CF'!CD1</f>
        <v>Apr-29P</v>
      </c>
      <c r="CE1" s="109" t="str">
        <f>'IS BS CF'!CE1</f>
        <v>May-29P</v>
      </c>
      <c r="CF1" s="109" t="str">
        <f>'IS BS CF'!CF1</f>
        <v>Jun-29P</v>
      </c>
      <c r="CG1" s="109" t="str">
        <f>'IS BS CF'!CG1</f>
        <v>Jul-29P</v>
      </c>
      <c r="CH1" s="109" t="str">
        <f>'IS BS CF'!CH1</f>
        <v>Aug-29P</v>
      </c>
      <c r="CI1" s="109" t="str">
        <f>'IS BS CF'!CI1</f>
        <v>Sep-29P</v>
      </c>
      <c r="CJ1" s="109" t="str">
        <f>'IS BS CF'!CJ1</f>
        <v>Oct-29P</v>
      </c>
      <c r="CK1" s="109" t="str">
        <f>'IS BS CF'!CK1</f>
        <v>Nov-29P</v>
      </c>
      <c r="CL1" s="109" t="str">
        <f>'IS BS CF'!CL1</f>
        <v>Dec-29P</v>
      </c>
    </row>
    <row r="2" spans="1:90" outlineLevel="1" x14ac:dyDescent="0.4">
      <c r="G2"/>
      <c r="K2">
        <f>'IS BS CF'!K2</f>
        <v>2024</v>
      </c>
      <c r="L2">
        <f t="shared" ref="L2:P2" si="0">K2+1</f>
        <v>2025</v>
      </c>
      <c r="M2">
        <f t="shared" si="0"/>
        <v>2026</v>
      </c>
      <c r="N2">
        <f t="shared" si="0"/>
        <v>2027</v>
      </c>
      <c r="O2">
        <f t="shared" si="0"/>
        <v>2028</v>
      </c>
      <c r="P2">
        <f t="shared" si="0"/>
        <v>2029</v>
      </c>
      <c r="R2" s="311">
        <f>EOMONTH(S2,-1)</f>
        <v>45291</v>
      </c>
      <c r="S2" s="317">
        <f>'IS BS CF'!S2</f>
        <v>45322</v>
      </c>
      <c r="T2" s="317">
        <f t="shared" ref="T2:CE2" si="1">EOMONTH(S2,1)</f>
        <v>45351</v>
      </c>
      <c r="U2" s="317">
        <f t="shared" si="1"/>
        <v>45382</v>
      </c>
      <c r="V2" s="317">
        <f t="shared" si="1"/>
        <v>45412</v>
      </c>
      <c r="W2" s="317">
        <f t="shared" si="1"/>
        <v>45443</v>
      </c>
      <c r="X2" s="317">
        <f t="shared" si="1"/>
        <v>45473</v>
      </c>
      <c r="Y2" s="317">
        <f t="shared" si="1"/>
        <v>45504</v>
      </c>
      <c r="Z2" s="317">
        <f t="shared" si="1"/>
        <v>45535</v>
      </c>
      <c r="AA2" s="317">
        <f t="shared" si="1"/>
        <v>45565</v>
      </c>
      <c r="AB2" s="317">
        <f t="shared" si="1"/>
        <v>45596</v>
      </c>
      <c r="AC2" s="317">
        <f t="shared" si="1"/>
        <v>45626</v>
      </c>
      <c r="AD2" s="317">
        <f t="shared" si="1"/>
        <v>45657</v>
      </c>
      <c r="AE2" s="317">
        <f t="shared" si="1"/>
        <v>45688</v>
      </c>
      <c r="AF2" s="317">
        <f t="shared" si="1"/>
        <v>45716</v>
      </c>
      <c r="AG2" s="317">
        <f t="shared" si="1"/>
        <v>45747</v>
      </c>
      <c r="AH2" s="317">
        <f t="shared" si="1"/>
        <v>45777</v>
      </c>
      <c r="AI2" s="317">
        <f t="shared" si="1"/>
        <v>45808</v>
      </c>
      <c r="AJ2" s="317">
        <f t="shared" si="1"/>
        <v>45838</v>
      </c>
      <c r="AK2" s="317">
        <f t="shared" si="1"/>
        <v>45869</v>
      </c>
      <c r="AL2" s="317">
        <f t="shared" si="1"/>
        <v>45900</v>
      </c>
      <c r="AM2" s="317">
        <f t="shared" si="1"/>
        <v>45930</v>
      </c>
      <c r="AN2" s="317">
        <f t="shared" si="1"/>
        <v>45961</v>
      </c>
      <c r="AO2" s="317">
        <f t="shared" si="1"/>
        <v>45991</v>
      </c>
      <c r="AP2" s="317">
        <f t="shared" si="1"/>
        <v>46022</v>
      </c>
      <c r="AQ2" s="317">
        <f t="shared" si="1"/>
        <v>46053</v>
      </c>
      <c r="AR2" s="317">
        <f t="shared" si="1"/>
        <v>46081</v>
      </c>
      <c r="AS2" s="317">
        <f t="shared" si="1"/>
        <v>46112</v>
      </c>
      <c r="AT2" s="317">
        <f t="shared" si="1"/>
        <v>46142</v>
      </c>
      <c r="AU2" s="317">
        <f t="shared" si="1"/>
        <v>46173</v>
      </c>
      <c r="AV2" s="317">
        <f t="shared" si="1"/>
        <v>46203</v>
      </c>
      <c r="AW2" s="317">
        <f t="shared" si="1"/>
        <v>46234</v>
      </c>
      <c r="AX2" s="317">
        <f t="shared" si="1"/>
        <v>46265</v>
      </c>
      <c r="AY2" s="317">
        <f t="shared" si="1"/>
        <v>46295</v>
      </c>
      <c r="AZ2" s="317">
        <f t="shared" si="1"/>
        <v>46326</v>
      </c>
      <c r="BA2" s="317">
        <f t="shared" si="1"/>
        <v>46356</v>
      </c>
      <c r="BB2" s="317">
        <f t="shared" si="1"/>
        <v>46387</v>
      </c>
      <c r="BC2" s="317">
        <f t="shared" si="1"/>
        <v>46418</v>
      </c>
      <c r="BD2" s="317">
        <f t="shared" si="1"/>
        <v>46446</v>
      </c>
      <c r="BE2" s="317">
        <f t="shared" si="1"/>
        <v>46477</v>
      </c>
      <c r="BF2" s="317">
        <f t="shared" si="1"/>
        <v>46507</v>
      </c>
      <c r="BG2" s="317">
        <f t="shared" si="1"/>
        <v>46538</v>
      </c>
      <c r="BH2" s="317">
        <f t="shared" si="1"/>
        <v>46568</v>
      </c>
      <c r="BI2" s="317">
        <f t="shared" si="1"/>
        <v>46599</v>
      </c>
      <c r="BJ2" s="317">
        <f t="shared" si="1"/>
        <v>46630</v>
      </c>
      <c r="BK2" s="317">
        <f t="shared" si="1"/>
        <v>46660</v>
      </c>
      <c r="BL2" s="317">
        <f t="shared" si="1"/>
        <v>46691</v>
      </c>
      <c r="BM2" s="317">
        <f t="shared" si="1"/>
        <v>46721</v>
      </c>
      <c r="BN2" s="317">
        <f t="shared" si="1"/>
        <v>46752</v>
      </c>
      <c r="BO2" s="317">
        <f t="shared" si="1"/>
        <v>46783</v>
      </c>
      <c r="BP2" s="317">
        <f t="shared" si="1"/>
        <v>46812</v>
      </c>
      <c r="BQ2" s="317">
        <f t="shared" si="1"/>
        <v>46843</v>
      </c>
      <c r="BR2" s="317">
        <f t="shared" si="1"/>
        <v>46873</v>
      </c>
      <c r="BS2" s="317">
        <f t="shared" si="1"/>
        <v>46904</v>
      </c>
      <c r="BT2" s="317">
        <f t="shared" si="1"/>
        <v>46934</v>
      </c>
      <c r="BU2" s="317">
        <f t="shared" si="1"/>
        <v>46965</v>
      </c>
      <c r="BV2" s="317">
        <f t="shared" si="1"/>
        <v>46996</v>
      </c>
      <c r="BW2" s="317">
        <f t="shared" si="1"/>
        <v>47026</v>
      </c>
      <c r="BX2" s="317">
        <f t="shared" si="1"/>
        <v>47057</v>
      </c>
      <c r="BY2" s="317">
        <f t="shared" si="1"/>
        <v>47087</v>
      </c>
      <c r="BZ2" s="317">
        <f t="shared" si="1"/>
        <v>47118</v>
      </c>
      <c r="CA2" s="317">
        <f t="shared" si="1"/>
        <v>47149</v>
      </c>
      <c r="CB2" s="317">
        <f t="shared" si="1"/>
        <v>47177</v>
      </c>
      <c r="CC2" s="317">
        <f t="shared" si="1"/>
        <v>47208</v>
      </c>
      <c r="CD2" s="317">
        <f t="shared" si="1"/>
        <v>47238</v>
      </c>
      <c r="CE2" s="317">
        <f t="shared" si="1"/>
        <v>47269</v>
      </c>
      <c r="CF2" s="317">
        <f t="shared" ref="CF2:CL2" si="2">EOMONTH(CE2,1)</f>
        <v>47299</v>
      </c>
      <c r="CG2" s="317">
        <f t="shared" si="2"/>
        <v>47330</v>
      </c>
      <c r="CH2" s="317">
        <f t="shared" si="2"/>
        <v>47361</v>
      </c>
      <c r="CI2" s="317">
        <f t="shared" si="2"/>
        <v>47391</v>
      </c>
      <c r="CJ2" s="317">
        <f t="shared" si="2"/>
        <v>47422</v>
      </c>
      <c r="CK2" s="317">
        <f t="shared" si="2"/>
        <v>47452</v>
      </c>
      <c r="CL2" s="317">
        <f t="shared" si="2"/>
        <v>47483</v>
      </c>
    </row>
    <row r="3" spans="1:90" outlineLevel="1" x14ac:dyDescent="0.4">
      <c r="B3" s="435" t="str">
        <f>'IS BS CF'!B3</f>
        <v>(year)</v>
      </c>
      <c r="I3" s="8" t="s">
        <v>616</v>
      </c>
      <c r="K3" s="12"/>
      <c r="L3" s="12"/>
      <c r="M3" s="12"/>
      <c r="N3" s="12"/>
      <c r="O3" s="12"/>
      <c r="P3" s="12"/>
      <c r="R3" s="224"/>
      <c r="S3" s="441">
        <f>'IS BS CF'!S3</f>
        <v>2024</v>
      </c>
      <c r="T3" s="441">
        <f>'IS BS CF'!T3</f>
        <v>2024</v>
      </c>
      <c r="U3" s="441">
        <f>'IS BS CF'!U3</f>
        <v>2024</v>
      </c>
      <c r="V3" s="441">
        <f>'IS BS CF'!V3</f>
        <v>2024</v>
      </c>
      <c r="W3" s="441">
        <f>'IS BS CF'!W3</f>
        <v>2024</v>
      </c>
      <c r="X3" s="441">
        <f>'IS BS CF'!X3</f>
        <v>2024</v>
      </c>
      <c r="Y3" s="441">
        <f>'IS BS CF'!Y3</f>
        <v>2024</v>
      </c>
      <c r="Z3" s="441">
        <f>'IS BS CF'!Z3</f>
        <v>2024</v>
      </c>
      <c r="AA3" s="441">
        <f>'IS BS CF'!AA3</f>
        <v>2024</v>
      </c>
      <c r="AB3" s="441">
        <f>'IS BS CF'!AB3</f>
        <v>2024</v>
      </c>
      <c r="AC3" s="441">
        <f>'IS BS CF'!AC3</f>
        <v>2024</v>
      </c>
      <c r="AD3" s="441">
        <f>'IS BS CF'!AD3</f>
        <v>2024</v>
      </c>
      <c r="AE3" s="441">
        <f>'IS BS CF'!AE3</f>
        <v>2025</v>
      </c>
      <c r="AF3" s="441">
        <f>'IS BS CF'!AF3</f>
        <v>2025</v>
      </c>
      <c r="AG3" s="441">
        <f>'IS BS CF'!AG3</f>
        <v>2025</v>
      </c>
      <c r="AH3" s="441">
        <f>'IS BS CF'!AH3</f>
        <v>2025</v>
      </c>
      <c r="AI3" s="441">
        <f>'IS BS CF'!AI3</f>
        <v>2025</v>
      </c>
      <c r="AJ3" s="441">
        <f>'IS BS CF'!AJ3</f>
        <v>2025</v>
      </c>
      <c r="AK3" s="441">
        <f>'IS BS CF'!AK3</f>
        <v>2025</v>
      </c>
      <c r="AL3" s="441">
        <f>'IS BS CF'!AL3</f>
        <v>2025</v>
      </c>
      <c r="AM3" s="441">
        <f>'IS BS CF'!AM3</f>
        <v>2025</v>
      </c>
      <c r="AN3" s="441">
        <f>'IS BS CF'!AN3</f>
        <v>2025</v>
      </c>
      <c r="AO3" s="441">
        <f>'IS BS CF'!AO3</f>
        <v>2025</v>
      </c>
      <c r="AP3" s="441">
        <f>'IS BS CF'!AP3</f>
        <v>2025</v>
      </c>
      <c r="AQ3" s="441">
        <f>'IS BS CF'!AQ3</f>
        <v>2026</v>
      </c>
      <c r="AR3" s="441">
        <f>'IS BS CF'!AR3</f>
        <v>2026</v>
      </c>
      <c r="AS3" s="441">
        <f>'IS BS CF'!AS3</f>
        <v>2026</v>
      </c>
      <c r="AT3" s="441">
        <f>'IS BS CF'!AT3</f>
        <v>2026</v>
      </c>
      <c r="AU3" s="441">
        <f>'IS BS CF'!AU3</f>
        <v>2026</v>
      </c>
      <c r="AV3" s="441">
        <f>'IS BS CF'!AV3</f>
        <v>2026</v>
      </c>
      <c r="AW3" s="441">
        <f>'IS BS CF'!AW3</f>
        <v>2026</v>
      </c>
      <c r="AX3" s="441">
        <f>'IS BS CF'!AX3</f>
        <v>2026</v>
      </c>
      <c r="AY3" s="441">
        <f>'IS BS CF'!AY3</f>
        <v>2026</v>
      </c>
      <c r="AZ3" s="441">
        <f>'IS BS CF'!AZ3</f>
        <v>2026</v>
      </c>
      <c r="BA3" s="441">
        <f>'IS BS CF'!BA3</f>
        <v>2026</v>
      </c>
      <c r="BB3" s="441">
        <f>'IS BS CF'!BB3</f>
        <v>2026</v>
      </c>
      <c r="BC3" s="441">
        <f>'IS BS CF'!BC3</f>
        <v>2027</v>
      </c>
      <c r="BD3" s="441">
        <f>'IS BS CF'!BD3</f>
        <v>2027</v>
      </c>
      <c r="BE3" s="441">
        <f>'IS BS CF'!BE3</f>
        <v>2027</v>
      </c>
      <c r="BF3" s="441">
        <f>'IS BS CF'!BF3</f>
        <v>2027</v>
      </c>
      <c r="BG3" s="441">
        <f>'IS BS CF'!BG3</f>
        <v>2027</v>
      </c>
      <c r="BH3" s="441">
        <f>'IS BS CF'!BH3</f>
        <v>2027</v>
      </c>
      <c r="BI3" s="441">
        <f>'IS BS CF'!BI3</f>
        <v>2027</v>
      </c>
      <c r="BJ3" s="441">
        <f>'IS BS CF'!BJ3</f>
        <v>2027</v>
      </c>
      <c r="BK3" s="441">
        <f>'IS BS CF'!BK3</f>
        <v>2027</v>
      </c>
      <c r="BL3" s="441">
        <f>'IS BS CF'!BL3</f>
        <v>2027</v>
      </c>
      <c r="BM3" s="441">
        <f>'IS BS CF'!BM3</f>
        <v>2027</v>
      </c>
      <c r="BN3" s="441">
        <f>'IS BS CF'!BN3</f>
        <v>2027</v>
      </c>
      <c r="BO3" s="441">
        <f>'IS BS CF'!BO3</f>
        <v>2028</v>
      </c>
      <c r="BP3" s="441">
        <f>'IS BS CF'!BP3</f>
        <v>2028</v>
      </c>
      <c r="BQ3" s="441">
        <f>'IS BS CF'!BQ3</f>
        <v>2028</v>
      </c>
      <c r="BR3" s="441">
        <f>'IS BS CF'!BR3</f>
        <v>2028</v>
      </c>
      <c r="BS3" s="441">
        <f>'IS BS CF'!BS3</f>
        <v>2028</v>
      </c>
      <c r="BT3" s="441">
        <f>'IS BS CF'!BT3</f>
        <v>2028</v>
      </c>
      <c r="BU3" s="441">
        <f>'IS BS CF'!BU3</f>
        <v>2028</v>
      </c>
      <c r="BV3" s="441">
        <f>'IS BS CF'!BV3</f>
        <v>2028</v>
      </c>
      <c r="BW3" s="441">
        <f>'IS BS CF'!BW3</f>
        <v>2028</v>
      </c>
      <c r="BX3" s="441">
        <f>'IS BS CF'!BX3</f>
        <v>2028</v>
      </c>
      <c r="BY3" s="441">
        <f>'IS BS CF'!BY3</f>
        <v>2028</v>
      </c>
      <c r="BZ3" s="441">
        <f>'IS BS CF'!BZ3</f>
        <v>2028</v>
      </c>
      <c r="CA3" s="441">
        <f>'IS BS CF'!CA3</f>
        <v>2029</v>
      </c>
      <c r="CB3" s="441">
        <f>'IS BS CF'!CB3</f>
        <v>2029</v>
      </c>
      <c r="CC3" s="441">
        <f>'IS BS CF'!CC3</f>
        <v>2029</v>
      </c>
      <c r="CD3" s="441">
        <f>'IS BS CF'!CD3</f>
        <v>2029</v>
      </c>
      <c r="CE3" s="441">
        <f>'IS BS CF'!CE3</f>
        <v>2029</v>
      </c>
      <c r="CF3" s="441">
        <f>'IS BS CF'!CF3</f>
        <v>2029</v>
      </c>
      <c r="CG3" s="441">
        <f>'IS BS CF'!CG3</f>
        <v>2029</v>
      </c>
      <c r="CH3" s="441">
        <f>'IS BS CF'!CH3</f>
        <v>2029</v>
      </c>
      <c r="CI3" s="441">
        <f>'IS BS CF'!CI3</f>
        <v>2029</v>
      </c>
      <c r="CJ3" s="441">
        <f>'IS BS CF'!CJ3</f>
        <v>2029</v>
      </c>
      <c r="CK3" s="441">
        <f>'IS BS CF'!CK3</f>
        <v>2029</v>
      </c>
      <c r="CL3" s="441">
        <f>'IS BS CF'!CL3</f>
        <v>2029</v>
      </c>
    </row>
    <row r="4" spans="1:90" outlineLevel="1" x14ac:dyDescent="0.4">
      <c r="B4" s="435" t="str">
        <f>'IS BS CF'!B4</f>
        <v>(year end)</v>
      </c>
      <c r="I4" s="8" t="s">
        <v>617</v>
      </c>
      <c r="K4" s="12"/>
      <c r="L4" s="12"/>
      <c r="M4" s="12"/>
      <c r="N4" s="12"/>
      <c r="O4" s="12"/>
      <c r="P4" s="12"/>
      <c r="R4" s="224"/>
      <c r="S4" s="441">
        <f>'IS BS CF'!S4</f>
        <v>0</v>
      </c>
      <c r="T4" s="441">
        <f>'IS BS CF'!T4</f>
        <v>0</v>
      </c>
      <c r="U4" s="441">
        <f>'IS BS CF'!U4</f>
        <v>0</v>
      </c>
      <c r="V4" s="441">
        <f>'IS BS CF'!V4</f>
        <v>0</v>
      </c>
      <c r="W4" s="441">
        <f>'IS BS CF'!W4</f>
        <v>0</v>
      </c>
      <c r="X4" s="441">
        <f>'IS BS CF'!X4</f>
        <v>0</v>
      </c>
      <c r="Y4" s="441">
        <f>'IS BS CF'!Y4</f>
        <v>0</v>
      </c>
      <c r="Z4" s="441">
        <f>'IS BS CF'!Z4</f>
        <v>0</v>
      </c>
      <c r="AA4" s="441">
        <f>'IS BS CF'!AA4</f>
        <v>0</v>
      </c>
      <c r="AB4" s="441">
        <f>'IS BS CF'!AB4</f>
        <v>0</v>
      </c>
      <c r="AC4" s="441">
        <f>'IS BS CF'!AC4</f>
        <v>0</v>
      </c>
      <c r="AD4" s="441">
        <f>'IS BS CF'!AD4</f>
        <v>2024</v>
      </c>
      <c r="AE4" s="441">
        <f>'IS BS CF'!AE4</f>
        <v>0</v>
      </c>
      <c r="AF4" s="441">
        <f>'IS BS CF'!AF4</f>
        <v>0</v>
      </c>
      <c r="AG4" s="441">
        <f>'IS BS CF'!AG4</f>
        <v>0</v>
      </c>
      <c r="AH4" s="441">
        <f>'IS BS CF'!AH4</f>
        <v>0</v>
      </c>
      <c r="AI4" s="441">
        <f>'IS BS CF'!AI4</f>
        <v>0</v>
      </c>
      <c r="AJ4" s="441">
        <f>'IS BS CF'!AJ4</f>
        <v>0</v>
      </c>
      <c r="AK4" s="441">
        <f>'IS BS CF'!AK4</f>
        <v>0</v>
      </c>
      <c r="AL4" s="441">
        <f>'IS BS CF'!AL4</f>
        <v>0</v>
      </c>
      <c r="AM4" s="441">
        <f>'IS BS CF'!AM4</f>
        <v>0</v>
      </c>
      <c r="AN4" s="441">
        <f>'IS BS CF'!AN4</f>
        <v>0</v>
      </c>
      <c r="AO4" s="441">
        <f>'IS BS CF'!AO4</f>
        <v>0</v>
      </c>
      <c r="AP4" s="441">
        <f>'IS BS CF'!AP4</f>
        <v>2025</v>
      </c>
      <c r="AQ4" s="441">
        <f>'IS BS CF'!AQ4</f>
        <v>0</v>
      </c>
      <c r="AR4" s="441">
        <f>'IS BS CF'!AR4</f>
        <v>0</v>
      </c>
      <c r="AS4" s="441">
        <f>'IS BS CF'!AS4</f>
        <v>0</v>
      </c>
      <c r="AT4" s="441">
        <f>'IS BS CF'!AT4</f>
        <v>0</v>
      </c>
      <c r="AU4" s="441">
        <f>'IS BS CF'!AU4</f>
        <v>0</v>
      </c>
      <c r="AV4" s="441">
        <f>'IS BS CF'!AV4</f>
        <v>0</v>
      </c>
      <c r="AW4" s="441">
        <f>'IS BS CF'!AW4</f>
        <v>0</v>
      </c>
      <c r="AX4" s="441">
        <f>'IS BS CF'!AX4</f>
        <v>0</v>
      </c>
      <c r="AY4" s="441">
        <f>'IS BS CF'!AY4</f>
        <v>0</v>
      </c>
      <c r="AZ4" s="441">
        <f>'IS BS CF'!AZ4</f>
        <v>0</v>
      </c>
      <c r="BA4" s="441">
        <f>'IS BS CF'!BA4</f>
        <v>0</v>
      </c>
      <c r="BB4" s="441">
        <f>'IS BS CF'!BB4</f>
        <v>2026</v>
      </c>
      <c r="BC4" s="441">
        <f>'IS BS CF'!BC4</f>
        <v>0</v>
      </c>
      <c r="BD4" s="441">
        <f>'IS BS CF'!BD4</f>
        <v>0</v>
      </c>
      <c r="BE4" s="441">
        <f>'IS BS CF'!BE4</f>
        <v>0</v>
      </c>
      <c r="BF4" s="441">
        <f>'IS BS CF'!BF4</f>
        <v>0</v>
      </c>
      <c r="BG4" s="441">
        <f>'IS BS CF'!BG4</f>
        <v>0</v>
      </c>
      <c r="BH4" s="441">
        <f>'IS BS CF'!BH4</f>
        <v>0</v>
      </c>
      <c r="BI4" s="441">
        <f>'IS BS CF'!BI4</f>
        <v>0</v>
      </c>
      <c r="BJ4" s="441">
        <f>'IS BS CF'!BJ4</f>
        <v>0</v>
      </c>
      <c r="BK4" s="441">
        <f>'IS BS CF'!BK4</f>
        <v>0</v>
      </c>
      <c r="BL4" s="441">
        <f>'IS BS CF'!BL4</f>
        <v>0</v>
      </c>
      <c r="BM4" s="441">
        <f>'IS BS CF'!BM4</f>
        <v>0</v>
      </c>
      <c r="BN4" s="441">
        <f>'IS BS CF'!BN4</f>
        <v>2027</v>
      </c>
      <c r="BO4" s="441">
        <f>'IS BS CF'!BO4</f>
        <v>0</v>
      </c>
      <c r="BP4" s="441">
        <f>'IS BS CF'!BP4</f>
        <v>0</v>
      </c>
      <c r="BQ4" s="441">
        <f>'IS BS CF'!BQ4</f>
        <v>0</v>
      </c>
      <c r="BR4" s="441">
        <f>'IS BS CF'!BR4</f>
        <v>0</v>
      </c>
      <c r="BS4" s="441">
        <f>'IS BS CF'!BS4</f>
        <v>0</v>
      </c>
      <c r="BT4" s="441">
        <f>'IS BS CF'!BT4</f>
        <v>0</v>
      </c>
      <c r="BU4" s="441">
        <f>'IS BS CF'!BU4</f>
        <v>0</v>
      </c>
      <c r="BV4" s="441">
        <f>'IS BS CF'!BV4</f>
        <v>0</v>
      </c>
      <c r="BW4" s="441">
        <f>'IS BS CF'!BW4</f>
        <v>0</v>
      </c>
      <c r="BX4" s="441">
        <f>'IS BS CF'!BX4</f>
        <v>0</v>
      </c>
      <c r="BY4" s="441">
        <f>'IS BS CF'!BY4</f>
        <v>0</v>
      </c>
      <c r="BZ4" s="441">
        <f>'IS BS CF'!BZ4</f>
        <v>2028</v>
      </c>
      <c r="CA4" s="441">
        <f>'IS BS CF'!CA4</f>
        <v>0</v>
      </c>
      <c r="CB4" s="441">
        <f>'IS BS CF'!CB4</f>
        <v>0</v>
      </c>
      <c r="CC4" s="441">
        <f>'IS BS CF'!CC4</f>
        <v>0</v>
      </c>
      <c r="CD4" s="441">
        <f>'IS BS CF'!CD4</f>
        <v>0</v>
      </c>
      <c r="CE4" s="441">
        <f>'IS BS CF'!CE4</f>
        <v>0</v>
      </c>
      <c r="CF4" s="441">
        <f>'IS BS CF'!CF4</f>
        <v>0</v>
      </c>
      <c r="CG4" s="441">
        <f>'IS BS CF'!CG4</f>
        <v>0</v>
      </c>
      <c r="CH4" s="441">
        <f>'IS BS CF'!CH4</f>
        <v>0</v>
      </c>
      <c r="CI4" s="441">
        <f>'IS BS CF'!CI4</f>
        <v>0</v>
      </c>
      <c r="CJ4" s="441">
        <f>'IS BS CF'!CJ4</f>
        <v>0</v>
      </c>
      <c r="CK4" s="441">
        <f>'IS BS CF'!CK4</f>
        <v>0</v>
      </c>
      <c r="CL4" s="441">
        <f>'IS BS CF'!CL4</f>
        <v>2029</v>
      </c>
    </row>
    <row r="5" spans="1:90" outlineLevel="2" x14ac:dyDescent="0.4">
      <c r="B5" s="435" t="str">
        <f>'IS BS CF'!B5</f>
        <v>(Year #)</v>
      </c>
      <c r="H5" s="12"/>
      <c r="I5" s="8" t="s">
        <v>618</v>
      </c>
      <c r="K5" s="12">
        <v>0</v>
      </c>
      <c r="L5" s="12">
        <v>1</v>
      </c>
      <c r="M5" s="12">
        <v>2</v>
      </c>
      <c r="N5" s="12">
        <v>3</v>
      </c>
      <c r="O5" s="12">
        <v>4</v>
      </c>
      <c r="P5" s="12">
        <v>5</v>
      </c>
      <c r="S5" s="436">
        <f>'IS BS CF'!S5</f>
        <v>1</v>
      </c>
      <c r="T5" s="436">
        <f>'IS BS CF'!T5</f>
        <v>1</v>
      </c>
      <c r="U5" s="436">
        <f>'IS BS CF'!U5</f>
        <v>1</v>
      </c>
      <c r="V5" s="436">
        <f>'IS BS CF'!V5</f>
        <v>1</v>
      </c>
      <c r="W5" s="436">
        <f>'IS BS CF'!W5</f>
        <v>1</v>
      </c>
      <c r="X5" s="436">
        <f>'IS BS CF'!X5</f>
        <v>1</v>
      </c>
      <c r="Y5" s="436">
        <f>'IS BS CF'!Y5</f>
        <v>1</v>
      </c>
      <c r="Z5" s="436">
        <f>'IS BS CF'!Z5</f>
        <v>1</v>
      </c>
      <c r="AA5" s="436">
        <f>'IS BS CF'!AA5</f>
        <v>1</v>
      </c>
      <c r="AB5" s="436">
        <f>'IS BS CF'!AB5</f>
        <v>1</v>
      </c>
      <c r="AC5" s="436">
        <f>'IS BS CF'!AC5</f>
        <v>1</v>
      </c>
      <c r="AD5" s="436">
        <f>'IS BS CF'!AD5</f>
        <v>1</v>
      </c>
      <c r="AE5" s="436">
        <f>'IS BS CF'!AE5</f>
        <v>2</v>
      </c>
      <c r="AF5" s="436">
        <f>'IS BS CF'!AF5</f>
        <v>2</v>
      </c>
      <c r="AG5" s="436">
        <f>'IS BS CF'!AG5</f>
        <v>2</v>
      </c>
      <c r="AH5" s="436">
        <f>'IS BS CF'!AH5</f>
        <v>2</v>
      </c>
      <c r="AI5" s="436">
        <f>'IS BS CF'!AI5</f>
        <v>2</v>
      </c>
      <c r="AJ5" s="436">
        <f>'IS BS CF'!AJ5</f>
        <v>2</v>
      </c>
      <c r="AK5" s="436">
        <f>'IS BS CF'!AK5</f>
        <v>2</v>
      </c>
      <c r="AL5" s="436">
        <f>'IS BS CF'!AL5</f>
        <v>2</v>
      </c>
      <c r="AM5" s="436">
        <f>'IS BS CF'!AM5</f>
        <v>2</v>
      </c>
      <c r="AN5" s="436">
        <f>'IS BS CF'!AN5</f>
        <v>2</v>
      </c>
      <c r="AO5" s="436">
        <f>'IS BS CF'!AO5</f>
        <v>2</v>
      </c>
      <c r="AP5" s="436">
        <f>'IS BS CF'!AP5</f>
        <v>2</v>
      </c>
      <c r="AQ5" s="436">
        <f>'IS BS CF'!AQ5</f>
        <v>3</v>
      </c>
      <c r="AR5" s="436">
        <f>'IS BS CF'!AR5</f>
        <v>3</v>
      </c>
      <c r="AS5" s="436">
        <f>'IS BS CF'!AS5</f>
        <v>3</v>
      </c>
      <c r="AT5" s="436">
        <f>'IS BS CF'!AT5</f>
        <v>3</v>
      </c>
      <c r="AU5" s="436">
        <f>'IS BS CF'!AU5</f>
        <v>3</v>
      </c>
      <c r="AV5" s="436">
        <f>'IS BS CF'!AV5</f>
        <v>3</v>
      </c>
      <c r="AW5" s="436">
        <f>'IS BS CF'!AW5</f>
        <v>3</v>
      </c>
      <c r="AX5" s="436">
        <f>'IS BS CF'!AX5</f>
        <v>3</v>
      </c>
      <c r="AY5" s="436">
        <f>'IS BS CF'!AY5</f>
        <v>3</v>
      </c>
      <c r="AZ5" s="436">
        <f>'IS BS CF'!AZ5</f>
        <v>3</v>
      </c>
      <c r="BA5" s="436">
        <f>'IS BS CF'!BA5</f>
        <v>3</v>
      </c>
      <c r="BB5" s="436">
        <f>'IS BS CF'!BB5</f>
        <v>3</v>
      </c>
      <c r="BC5" s="436">
        <f>'IS BS CF'!BC5</f>
        <v>4</v>
      </c>
      <c r="BD5" s="436">
        <f>'IS BS CF'!BD5</f>
        <v>4</v>
      </c>
      <c r="BE5" s="436">
        <f>'IS BS CF'!BE5</f>
        <v>4</v>
      </c>
      <c r="BF5" s="436">
        <f>'IS BS CF'!BF5</f>
        <v>4</v>
      </c>
      <c r="BG5" s="436">
        <f>'IS BS CF'!BG5</f>
        <v>4</v>
      </c>
      <c r="BH5" s="436">
        <f>'IS BS CF'!BH5</f>
        <v>4</v>
      </c>
      <c r="BI5" s="436">
        <f>'IS BS CF'!BI5</f>
        <v>4</v>
      </c>
      <c r="BJ5" s="436">
        <f>'IS BS CF'!BJ5</f>
        <v>4</v>
      </c>
      <c r="BK5" s="436">
        <f>'IS BS CF'!BK5</f>
        <v>4</v>
      </c>
      <c r="BL5" s="436">
        <f>'IS BS CF'!BL5</f>
        <v>4</v>
      </c>
      <c r="BM5" s="436">
        <f>'IS BS CF'!BM5</f>
        <v>4</v>
      </c>
      <c r="BN5" s="436">
        <f>'IS BS CF'!BN5</f>
        <v>4</v>
      </c>
      <c r="BO5" s="436">
        <f>'IS BS CF'!BO5</f>
        <v>5</v>
      </c>
      <c r="BP5" s="436">
        <f>'IS BS CF'!BP5</f>
        <v>5</v>
      </c>
      <c r="BQ5" s="436">
        <f>'IS BS CF'!BQ5</f>
        <v>5</v>
      </c>
      <c r="BR5" s="436">
        <f>'IS BS CF'!BR5</f>
        <v>5</v>
      </c>
      <c r="BS5" s="436">
        <f>'IS BS CF'!BS5</f>
        <v>5</v>
      </c>
      <c r="BT5" s="436">
        <f>'IS BS CF'!BT5</f>
        <v>5</v>
      </c>
      <c r="BU5" s="436">
        <f>'IS BS CF'!BU5</f>
        <v>5</v>
      </c>
      <c r="BV5" s="436">
        <f>'IS BS CF'!BV5</f>
        <v>5</v>
      </c>
      <c r="BW5" s="436">
        <f>'IS BS CF'!BW5</f>
        <v>5</v>
      </c>
      <c r="BX5" s="436">
        <f>'IS BS CF'!BX5</f>
        <v>5</v>
      </c>
      <c r="BY5" s="436">
        <f>'IS BS CF'!BY5</f>
        <v>5</v>
      </c>
      <c r="BZ5" s="436">
        <f>'IS BS CF'!BZ5</f>
        <v>5</v>
      </c>
      <c r="CA5" s="436">
        <f>'IS BS CF'!CA5</f>
        <v>6</v>
      </c>
      <c r="CB5" s="436">
        <f>'IS BS CF'!CB5</f>
        <v>6</v>
      </c>
      <c r="CC5" s="436">
        <f>'IS BS CF'!CC5</f>
        <v>6</v>
      </c>
      <c r="CD5" s="436">
        <f>'IS BS CF'!CD5</f>
        <v>6</v>
      </c>
      <c r="CE5" s="436">
        <f>'IS BS CF'!CE5</f>
        <v>6</v>
      </c>
      <c r="CF5" s="436">
        <f>'IS BS CF'!CF5</f>
        <v>6</v>
      </c>
      <c r="CG5" s="436">
        <f>'IS BS CF'!CG5</f>
        <v>6</v>
      </c>
      <c r="CH5" s="436">
        <f>'IS BS CF'!CH5</f>
        <v>6</v>
      </c>
      <c r="CI5" s="436">
        <f>'IS BS CF'!CI5</f>
        <v>6</v>
      </c>
      <c r="CJ5" s="436">
        <f>'IS BS CF'!CJ5</f>
        <v>6</v>
      </c>
      <c r="CK5" s="436">
        <f>'IS BS CF'!CK5</f>
        <v>6</v>
      </c>
      <c r="CL5" s="436">
        <f>'IS BS CF'!CL5</f>
        <v>6</v>
      </c>
    </row>
    <row r="6" spans="1:90" outlineLevel="2" x14ac:dyDescent="0.4">
      <c r="B6" s="435" t="str">
        <f>'IS BS CF'!B6</f>
        <v>(Year end #)</v>
      </c>
      <c r="I6" s="8" t="s">
        <v>619</v>
      </c>
      <c r="K6" s="12"/>
      <c r="L6" s="12"/>
      <c r="M6" s="12"/>
      <c r="N6" s="12"/>
      <c r="O6" s="12"/>
      <c r="P6" s="12"/>
      <c r="S6" s="436">
        <f>'IS BS CF'!S6</f>
        <v>0</v>
      </c>
      <c r="T6" s="436">
        <f>'IS BS CF'!T6</f>
        <v>0</v>
      </c>
      <c r="U6" s="436">
        <f>'IS BS CF'!U6</f>
        <v>0</v>
      </c>
      <c r="V6" s="436">
        <f>'IS BS CF'!V6</f>
        <v>0</v>
      </c>
      <c r="W6" s="436">
        <f>'IS BS CF'!W6</f>
        <v>0</v>
      </c>
      <c r="X6" s="436">
        <f>'IS BS CF'!X6</f>
        <v>0</v>
      </c>
      <c r="Y6" s="436">
        <f>'IS BS CF'!Y6</f>
        <v>0</v>
      </c>
      <c r="Z6" s="436">
        <f>'IS BS CF'!Z6</f>
        <v>0</v>
      </c>
      <c r="AA6" s="436">
        <f>'IS BS CF'!AA6</f>
        <v>0</v>
      </c>
      <c r="AB6" s="436">
        <f>'IS BS CF'!AB6</f>
        <v>0</v>
      </c>
      <c r="AC6" s="436">
        <f>'IS BS CF'!AC6</f>
        <v>0</v>
      </c>
      <c r="AD6" s="436">
        <f>'IS BS CF'!AD6</f>
        <v>1</v>
      </c>
      <c r="AE6" s="436">
        <f>'IS BS CF'!AE6</f>
        <v>0</v>
      </c>
      <c r="AF6" s="436">
        <f>'IS BS CF'!AF6</f>
        <v>0</v>
      </c>
      <c r="AG6" s="436">
        <f>'IS BS CF'!AG6</f>
        <v>0</v>
      </c>
      <c r="AH6" s="436">
        <f>'IS BS CF'!AH6</f>
        <v>0</v>
      </c>
      <c r="AI6" s="436">
        <f>'IS BS CF'!AI6</f>
        <v>0</v>
      </c>
      <c r="AJ6" s="436">
        <f>'IS BS CF'!AJ6</f>
        <v>0</v>
      </c>
      <c r="AK6" s="436">
        <f>'IS BS CF'!AK6</f>
        <v>0</v>
      </c>
      <c r="AL6" s="436">
        <f>'IS BS CF'!AL6</f>
        <v>0</v>
      </c>
      <c r="AM6" s="436">
        <f>'IS BS CF'!AM6</f>
        <v>0</v>
      </c>
      <c r="AN6" s="436">
        <f>'IS BS CF'!AN6</f>
        <v>0</v>
      </c>
      <c r="AO6" s="436">
        <f>'IS BS CF'!AO6</f>
        <v>0</v>
      </c>
      <c r="AP6" s="436">
        <f>'IS BS CF'!AP6</f>
        <v>2</v>
      </c>
      <c r="AQ6" s="436">
        <f>'IS BS CF'!AQ6</f>
        <v>0</v>
      </c>
      <c r="AR6" s="436">
        <f>'IS BS CF'!AR6</f>
        <v>0</v>
      </c>
      <c r="AS6" s="436">
        <f>'IS BS CF'!AS6</f>
        <v>0</v>
      </c>
      <c r="AT6" s="436">
        <f>'IS BS CF'!AT6</f>
        <v>0</v>
      </c>
      <c r="AU6" s="436">
        <f>'IS BS CF'!AU6</f>
        <v>0</v>
      </c>
      <c r="AV6" s="436">
        <f>'IS BS CF'!AV6</f>
        <v>0</v>
      </c>
      <c r="AW6" s="436">
        <f>'IS BS CF'!AW6</f>
        <v>0</v>
      </c>
      <c r="AX6" s="436">
        <f>'IS BS CF'!AX6</f>
        <v>0</v>
      </c>
      <c r="AY6" s="436">
        <f>'IS BS CF'!AY6</f>
        <v>0</v>
      </c>
      <c r="AZ6" s="436">
        <f>'IS BS CF'!AZ6</f>
        <v>0</v>
      </c>
      <c r="BA6" s="436">
        <f>'IS BS CF'!BA6</f>
        <v>0</v>
      </c>
      <c r="BB6" s="436">
        <f>'IS BS CF'!BB6</f>
        <v>3</v>
      </c>
      <c r="BC6" s="436">
        <f>'IS BS CF'!BC6</f>
        <v>0</v>
      </c>
      <c r="BD6" s="436">
        <f>'IS BS CF'!BD6</f>
        <v>0</v>
      </c>
      <c r="BE6" s="436">
        <f>'IS BS CF'!BE6</f>
        <v>0</v>
      </c>
      <c r="BF6" s="436">
        <f>'IS BS CF'!BF6</f>
        <v>0</v>
      </c>
      <c r="BG6" s="436">
        <f>'IS BS CF'!BG6</f>
        <v>0</v>
      </c>
      <c r="BH6" s="436">
        <f>'IS BS CF'!BH6</f>
        <v>0</v>
      </c>
      <c r="BI6" s="436">
        <f>'IS BS CF'!BI6</f>
        <v>0</v>
      </c>
      <c r="BJ6" s="436">
        <f>'IS BS CF'!BJ6</f>
        <v>0</v>
      </c>
      <c r="BK6" s="436">
        <f>'IS BS CF'!BK6</f>
        <v>0</v>
      </c>
      <c r="BL6" s="436">
        <f>'IS BS CF'!BL6</f>
        <v>0</v>
      </c>
      <c r="BM6" s="436">
        <f>'IS BS CF'!BM6</f>
        <v>0</v>
      </c>
      <c r="BN6" s="436">
        <f>'IS BS CF'!BN6</f>
        <v>4</v>
      </c>
      <c r="BO6" s="436">
        <f>'IS BS CF'!BO6</f>
        <v>0</v>
      </c>
      <c r="BP6" s="436">
        <f>'IS BS CF'!BP6</f>
        <v>0</v>
      </c>
      <c r="BQ6" s="436">
        <f>'IS BS CF'!BQ6</f>
        <v>0</v>
      </c>
      <c r="BR6" s="436">
        <f>'IS BS CF'!BR6</f>
        <v>0</v>
      </c>
      <c r="BS6" s="436">
        <f>'IS BS CF'!BS6</f>
        <v>0</v>
      </c>
      <c r="BT6" s="436">
        <f>'IS BS CF'!BT6</f>
        <v>0</v>
      </c>
      <c r="BU6" s="436">
        <f>'IS BS CF'!BU6</f>
        <v>0</v>
      </c>
      <c r="BV6" s="436">
        <f>'IS BS CF'!BV6</f>
        <v>0</v>
      </c>
      <c r="BW6" s="436">
        <f>'IS BS CF'!BW6</f>
        <v>0</v>
      </c>
      <c r="BX6" s="436">
        <f>'IS BS CF'!BX6</f>
        <v>0</v>
      </c>
      <c r="BY6" s="436">
        <f>'IS BS CF'!BY6</f>
        <v>0</v>
      </c>
      <c r="BZ6" s="436">
        <f>'IS BS CF'!BZ6</f>
        <v>5</v>
      </c>
      <c r="CA6" s="436">
        <f>'IS BS CF'!CA6</f>
        <v>0</v>
      </c>
      <c r="CB6" s="436">
        <f>'IS BS CF'!CB6</f>
        <v>0</v>
      </c>
      <c r="CC6" s="436">
        <f>'IS BS CF'!CC6</f>
        <v>0</v>
      </c>
      <c r="CD6" s="436">
        <f>'IS BS CF'!CD6</f>
        <v>0</v>
      </c>
      <c r="CE6" s="436">
        <f>'IS BS CF'!CE6</f>
        <v>0</v>
      </c>
      <c r="CF6" s="436">
        <f>'IS BS CF'!CF6</f>
        <v>0</v>
      </c>
      <c r="CG6" s="436">
        <f>'IS BS CF'!CG6</f>
        <v>0</v>
      </c>
      <c r="CH6" s="436">
        <f>'IS BS CF'!CH6</f>
        <v>0</v>
      </c>
      <c r="CI6" s="436">
        <f>'IS BS CF'!CI6</f>
        <v>0</v>
      </c>
      <c r="CJ6" s="436">
        <f>'IS BS CF'!CJ6</f>
        <v>0</v>
      </c>
      <c r="CK6" s="436">
        <f>'IS BS CF'!CK6</f>
        <v>0</v>
      </c>
      <c r="CL6" s="436" t="e">
        <f>'IS BS CF'!CL6</f>
        <v>#REF!</v>
      </c>
    </row>
    <row r="7" spans="1:90" outlineLevel="2" x14ac:dyDescent="0.4">
      <c r="B7" s="435" t="str">
        <f>'IS BS CF'!B7</f>
        <v>(Calendar month #)</v>
      </c>
      <c r="J7" s="12"/>
      <c r="K7" s="12"/>
      <c r="L7" s="12"/>
      <c r="M7" s="12"/>
      <c r="N7" s="12"/>
      <c r="O7" s="12"/>
      <c r="P7" s="12"/>
      <c r="S7" s="435">
        <f>'IS BS CF'!S7</f>
        <v>1</v>
      </c>
      <c r="T7" s="435">
        <f>'IS BS CF'!T7</f>
        <v>2</v>
      </c>
      <c r="U7" s="435">
        <f>'IS BS CF'!U7</f>
        <v>3</v>
      </c>
      <c r="V7" s="435">
        <f>'IS BS CF'!V7</f>
        <v>4</v>
      </c>
      <c r="W7" s="435">
        <f>'IS BS CF'!W7</f>
        <v>5</v>
      </c>
      <c r="X7" s="435">
        <f>'IS BS CF'!X7</f>
        <v>6</v>
      </c>
      <c r="Y7" s="435">
        <f>'IS BS CF'!Y7</f>
        <v>7</v>
      </c>
      <c r="Z7" s="435">
        <f>'IS BS CF'!Z7</f>
        <v>8</v>
      </c>
      <c r="AA7" s="435">
        <f>'IS BS CF'!AA7</f>
        <v>9</v>
      </c>
      <c r="AB7" s="435">
        <f>'IS BS CF'!AB7</f>
        <v>10</v>
      </c>
      <c r="AC7" s="435">
        <f>'IS BS CF'!AC7</f>
        <v>11</v>
      </c>
      <c r="AD7" s="435">
        <f>'IS BS CF'!AD7</f>
        <v>12</v>
      </c>
      <c r="AE7" s="435">
        <f>'IS BS CF'!AE7</f>
        <v>1</v>
      </c>
      <c r="AF7" s="435">
        <f>'IS BS CF'!AF7</f>
        <v>2</v>
      </c>
      <c r="AG7" s="435">
        <f>'IS BS CF'!AG7</f>
        <v>3</v>
      </c>
      <c r="AH7" s="435">
        <f>'IS BS CF'!AH7</f>
        <v>4</v>
      </c>
      <c r="AI7" s="435">
        <f>'IS BS CF'!AI7</f>
        <v>5</v>
      </c>
      <c r="AJ7" s="435">
        <f>'IS BS CF'!AJ7</f>
        <v>6</v>
      </c>
      <c r="AK7" s="435">
        <f>'IS BS CF'!AK7</f>
        <v>7</v>
      </c>
      <c r="AL7" s="435">
        <f>'IS BS CF'!AL7</f>
        <v>8</v>
      </c>
      <c r="AM7" s="435">
        <f>'IS BS CF'!AM7</f>
        <v>9</v>
      </c>
      <c r="AN7" s="435">
        <f>'IS BS CF'!AN7</f>
        <v>10</v>
      </c>
      <c r="AO7" s="435">
        <f>'IS BS CF'!AO7</f>
        <v>11</v>
      </c>
      <c r="AP7" s="435">
        <f>'IS BS CF'!AP7</f>
        <v>12</v>
      </c>
      <c r="AQ7" s="435">
        <f>'IS BS CF'!AQ7</f>
        <v>1</v>
      </c>
      <c r="AR7" s="435">
        <f>'IS BS CF'!AR7</f>
        <v>2</v>
      </c>
      <c r="AS7" s="435">
        <f>'IS BS CF'!AS7</f>
        <v>3</v>
      </c>
      <c r="AT7" s="435">
        <f>'IS BS CF'!AT7</f>
        <v>4</v>
      </c>
      <c r="AU7" s="435">
        <f>'IS BS CF'!AU7</f>
        <v>5</v>
      </c>
      <c r="AV7" s="435">
        <f>'IS BS CF'!AV7</f>
        <v>6</v>
      </c>
      <c r="AW7" s="435">
        <f>'IS BS CF'!AW7</f>
        <v>7</v>
      </c>
      <c r="AX7" s="435">
        <f>'IS BS CF'!AX7</f>
        <v>8</v>
      </c>
      <c r="AY7" s="435">
        <f>'IS BS CF'!AY7</f>
        <v>9</v>
      </c>
      <c r="AZ7" s="435">
        <f>'IS BS CF'!AZ7</f>
        <v>10</v>
      </c>
      <c r="BA7" s="435">
        <f>'IS BS CF'!BA7</f>
        <v>11</v>
      </c>
      <c r="BB7" s="435">
        <f>'IS BS CF'!BB7</f>
        <v>12</v>
      </c>
      <c r="BC7" s="435">
        <f>'IS BS CF'!BC7</f>
        <v>1</v>
      </c>
      <c r="BD7" s="435">
        <f>'IS BS CF'!BD7</f>
        <v>2</v>
      </c>
      <c r="BE7" s="435">
        <f>'IS BS CF'!BE7</f>
        <v>3</v>
      </c>
      <c r="BF7" s="435">
        <f>'IS BS CF'!BF7</f>
        <v>4</v>
      </c>
      <c r="BG7" s="435">
        <f>'IS BS CF'!BG7</f>
        <v>5</v>
      </c>
      <c r="BH7" s="435">
        <f>'IS BS CF'!BH7</f>
        <v>6</v>
      </c>
      <c r="BI7" s="435">
        <f>'IS BS CF'!BI7</f>
        <v>7</v>
      </c>
      <c r="BJ7" s="435">
        <f>'IS BS CF'!BJ7</f>
        <v>8</v>
      </c>
      <c r="BK7" s="435">
        <f>'IS BS CF'!BK7</f>
        <v>9</v>
      </c>
      <c r="BL7" s="435">
        <f>'IS BS CF'!BL7</f>
        <v>10</v>
      </c>
      <c r="BM7" s="435">
        <f>'IS BS CF'!BM7</f>
        <v>11</v>
      </c>
      <c r="BN7" s="435">
        <f>'IS BS CF'!BN7</f>
        <v>12</v>
      </c>
      <c r="BO7" s="435">
        <f>'IS BS CF'!BO7</f>
        <v>1</v>
      </c>
      <c r="BP7" s="435">
        <f>'IS BS CF'!BP7</f>
        <v>2</v>
      </c>
      <c r="BQ7" s="435">
        <f>'IS BS CF'!BQ7</f>
        <v>3</v>
      </c>
      <c r="BR7" s="435">
        <f>'IS BS CF'!BR7</f>
        <v>4</v>
      </c>
      <c r="BS7" s="435">
        <f>'IS BS CF'!BS7</f>
        <v>5</v>
      </c>
      <c r="BT7" s="435">
        <f>'IS BS CF'!BT7</f>
        <v>6</v>
      </c>
      <c r="BU7" s="435">
        <f>'IS BS CF'!BU7</f>
        <v>7</v>
      </c>
      <c r="BV7" s="435">
        <f>'IS BS CF'!BV7</f>
        <v>8</v>
      </c>
      <c r="BW7" s="435">
        <f>'IS BS CF'!BW7</f>
        <v>9</v>
      </c>
      <c r="BX7" s="435">
        <f>'IS BS CF'!BX7</f>
        <v>10</v>
      </c>
      <c r="BY7" s="435">
        <f>'IS BS CF'!BY7</f>
        <v>11</v>
      </c>
      <c r="BZ7" s="435">
        <f>'IS BS CF'!BZ7</f>
        <v>12</v>
      </c>
      <c r="CA7" s="435">
        <f>'IS BS CF'!CA7</f>
        <v>1</v>
      </c>
      <c r="CB7" s="435">
        <f>'IS BS CF'!CB7</f>
        <v>2</v>
      </c>
      <c r="CC7" s="435">
        <f>'IS BS CF'!CC7</f>
        <v>3</v>
      </c>
      <c r="CD7" s="435">
        <f>'IS BS CF'!CD7</f>
        <v>4</v>
      </c>
      <c r="CE7" s="435">
        <f>'IS BS CF'!CE7</f>
        <v>5</v>
      </c>
      <c r="CF7" s="435">
        <f>'IS BS CF'!CF7</f>
        <v>6</v>
      </c>
      <c r="CG7" s="435">
        <f>'IS BS CF'!CG7</f>
        <v>7</v>
      </c>
      <c r="CH7" s="435">
        <f>'IS BS CF'!CH7</f>
        <v>8</v>
      </c>
      <c r="CI7" s="435">
        <f>'IS BS CF'!CI7</f>
        <v>9</v>
      </c>
      <c r="CJ7" s="435">
        <f>'IS BS CF'!CJ7</f>
        <v>10</v>
      </c>
      <c r="CK7" s="435">
        <f>'IS BS CF'!CK7</f>
        <v>11</v>
      </c>
      <c r="CL7" s="435">
        <f>'IS BS CF'!CL7</f>
        <v>12</v>
      </c>
    </row>
    <row r="8" spans="1:90" outlineLevel="2" x14ac:dyDescent="0.4">
      <c r="B8" s="434"/>
      <c r="J8" s="12"/>
      <c r="K8" s="12"/>
      <c r="L8" s="12"/>
      <c r="M8" s="12"/>
      <c r="N8" s="12"/>
      <c r="O8" s="12"/>
      <c r="P8" s="12"/>
      <c r="S8" s="259"/>
      <c r="T8" s="259"/>
      <c r="U8" s="259"/>
      <c r="V8" s="259"/>
      <c r="W8" s="259"/>
      <c r="X8" s="259"/>
      <c r="Y8" s="259"/>
      <c r="Z8" s="259"/>
      <c r="AA8" s="259"/>
      <c r="AB8" s="259"/>
      <c r="AC8" s="259"/>
      <c r="AD8" s="259"/>
      <c r="AE8" s="259"/>
      <c r="AF8" s="259"/>
      <c r="AG8" s="259"/>
      <c r="AH8" s="259"/>
      <c r="AI8" s="259"/>
      <c r="AJ8" s="259"/>
      <c r="AK8" s="259"/>
      <c r="AL8" s="259"/>
      <c r="AM8" s="259"/>
      <c r="AN8" s="259"/>
      <c r="AO8" s="259"/>
      <c r="AP8" s="259"/>
      <c r="AQ8" s="259"/>
      <c r="AR8" s="259"/>
      <c r="AS8" s="259"/>
      <c r="AT8" s="259"/>
      <c r="AU8" s="259"/>
      <c r="AV8" s="259"/>
      <c r="AW8" s="259"/>
      <c r="AX8" s="259"/>
      <c r="AY8" s="259"/>
      <c r="AZ8" s="259"/>
      <c r="BA8" s="259"/>
      <c r="BB8" s="259"/>
      <c r="BC8" s="259"/>
      <c r="BD8" s="259"/>
      <c r="BE8" s="259"/>
      <c r="BF8" s="259"/>
      <c r="BG8" s="259"/>
      <c r="BH8" s="259"/>
      <c r="BI8" s="259"/>
      <c r="BJ8" s="259"/>
      <c r="BK8" s="259"/>
      <c r="BL8" s="259"/>
      <c r="BM8" s="259"/>
      <c r="BN8" s="259"/>
      <c r="BO8" s="259"/>
      <c r="BP8" s="259"/>
      <c r="BQ8" s="259"/>
      <c r="BR8" s="259"/>
      <c r="BS8" s="259"/>
      <c r="BT8" s="259"/>
      <c r="BU8" s="259"/>
      <c r="BV8" s="259"/>
      <c r="BW8" s="259"/>
      <c r="BX8" s="259"/>
      <c r="BY8" s="259"/>
      <c r="BZ8" s="259"/>
      <c r="CA8" s="259"/>
      <c r="CB8" s="259"/>
      <c r="CC8" s="259"/>
      <c r="CD8" s="259"/>
      <c r="CE8" s="259"/>
      <c r="CF8" s="259"/>
      <c r="CG8" s="259"/>
      <c r="CH8" s="259"/>
      <c r="CI8" s="259"/>
      <c r="CJ8" s="259"/>
      <c r="CK8" s="259"/>
      <c r="CL8" s="259"/>
    </row>
    <row r="9" spans="1:90" outlineLevel="2" x14ac:dyDescent="0.4">
      <c r="B9" s="8"/>
      <c r="J9" s="12"/>
      <c r="K9" s="12"/>
      <c r="L9" s="12"/>
      <c r="M9" s="12"/>
      <c r="N9" s="12"/>
      <c r="O9" s="12"/>
      <c r="P9" s="12"/>
      <c r="S9" s="259"/>
      <c r="T9" s="259"/>
      <c r="U9" s="259"/>
      <c r="V9" s="259"/>
      <c r="W9" s="259"/>
      <c r="X9" s="259"/>
      <c r="Y9" s="259"/>
      <c r="Z9" s="259"/>
      <c r="AA9" s="259"/>
      <c r="AB9" s="259"/>
      <c r="AC9" s="259"/>
      <c r="AD9" s="259"/>
      <c r="AE9" s="259"/>
      <c r="AF9" s="259"/>
      <c r="AG9" s="259"/>
      <c r="AH9" s="259"/>
      <c r="AI9" s="259"/>
      <c r="AJ9" s="259"/>
      <c r="AK9" s="259"/>
      <c r="AL9" s="259"/>
      <c r="AM9" s="259"/>
      <c r="AN9" s="259"/>
      <c r="AO9" s="259"/>
      <c r="AP9" s="259"/>
      <c r="AQ9" s="259"/>
      <c r="AR9" s="259"/>
      <c r="AS9" s="259"/>
      <c r="AT9" s="259"/>
      <c r="AU9" s="259"/>
      <c r="AV9" s="259"/>
      <c r="AW9" s="259"/>
      <c r="AX9" s="259"/>
      <c r="AY9" s="259"/>
      <c r="AZ9" s="259"/>
      <c r="BA9" s="259"/>
      <c r="BB9" s="259"/>
      <c r="BC9" s="259"/>
      <c r="BD9" s="259"/>
      <c r="BE9" s="259"/>
      <c r="BF9" s="259"/>
      <c r="BG9" s="259"/>
      <c r="BH9" s="259"/>
      <c r="BI9" s="259"/>
      <c r="BJ9" s="259"/>
      <c r="BK9" s="259"/>
      <c r="BL9" s="259"/>
      <c r="BM9" s="259"/>
      <c r="BN9" s="259"/>
      <c r="BO9" s="259"/>
      <c r="BP9" s="259"/>
      <c r="BQ9" s="259"/>
      <c r="BR9" s="259"/>
      <c r="BS9" s="259"/>
      <c r="BT9" s="259"/>
      <c r="BU9" s="259"/>
      <c r="BV9" s="259"/>
      <c r="BW9" s="259"/>
      <c r="BX9" s="259"/>
      <c r="BY9" s="259"/>
      <c r="BZ9" s="259"/>
      <c r="CA9" s="259"/>
      <c r="CB9" s="259"/>
      <c r="CC9" s="259"/>
      <c r="CD9" s="259"/>
      <c r="CE9" s="259"/>
      <c r="CF9" s="259"/>
      <c r="CG9" s="259"/>
      <c r="CH9" s="259"/>
      <c r="CI9" s="259"/>
      <c r="CJ9" s="259"/>
      <c r="CK9" s="259"/>
      <c r="CL9" s="259"/>
    </row>
    <row r="10" spans="1:90" x14ac:dyDescent="0.4">
      <c r="A10" s="12" t="s">
        <v>218</v>
      </c>
      <c r="B10" s="285" t="s">
        <v>620</v>
      </c>
      <c r="C10" s="12"/>
      <c r="D10" s="12"/>
      <c r="E10" s="12"/>
      <c r="F10" s="12"/>
      <c r="H10" s="292"/>
      <c r="I10" s="292"/>
      <c r="J10" s="292"/>
      <c r="K10" s="292"/>
      <c r="L10" s="292"/>
      <c r="M10" s="292"/>
      <c r="N10" s="292"/>
      <c r="O10" s="292"/>
      <c r="P10" s="293"/>
      <c r="S10" s="284"/>
      <c r="T10" s="283"/>
      <c r="U10" s="283"/>
      <c r="V10" s="283"/>
      <c r="W10" s="283"/>
      <c r="X10" s="283"/>
      <c r="Y10" s="283"/>
      <c r="Z10" s="283"/>
      <c r="AA10" s="283"/>
      <c r="AB10" s="283"/>
      <c r="AC10" s="283"/>
      <c r="AD10" s="283"/>
      <c r="AE10" s="283"/>
      <c r="AF10" s="283"/>
      <c r="AG10" s="283"/>
      <c r="AH10" s="283"/>
      <c r="AI10" s="283"/>
      <c r="AJ10" s="283"/>
      <c r="AK10" s="283"/>
      <c r="AL10" s="283"/>
      <c r="AM10" s="283"/>
      <c r="AN10" s="283"/>
      <c r="AO10" s="283"/>
      <c r="AP10" s="283"/>
      <c r="AQ10" s="283"/>
      <c r="AR10" s="283"/>
      <c r="AS10" s="283"/>
      <c r="AT10" s="283"/>
      <c r="AU10" s="283"/>
      <c r="AV10" s="283"/>
      <c r="AW10" s="283"/>
      <c r="AX10" s="283"/>
      <c r="AY10" s="283"/>
      <c r="AZ10" s="283"/>
      <c r="BA10" s="283"/>
      <c r="BB10" s="283"/>
      <c r="BC10" s="283"/>
      <c r="BD10" s="283"/>
      <c r="BE10" s="283"/>
      <c r="BF10" s="283"/>
      <c r="BG10" s="283"/>
      <c r="BH10" s="283"/>
      <c r="BI10" s="283"/>
      <c r="BJ10" s="283"/>
      <c r="BK10" s="283"/>
      <c r="BL10" s="283"/>
      <c r="BM10" s="283"/>
      <c r="BN10" s="283"/>
      <c r="BO10" s="283"/>
      <c r="BP10" s="283"/>
      <c r="BQ10" s="283"/>
      <c r="BR10" s="283"/>
      <c r="BS10" s="283"/>
      <c r="BT10" s="283"/>
      <c r="BU10" s="283"/>
      <c r="BV10" s="283"/>
      <c r="BW10" s="283"/>
      <c r="BX10" s="283"/>
      <c r="BY10" s="283"/>
      <c r="BZ10" s="283"/>
      <c r="CA10" s="283"/>
      <c r="CB10" s="283"/>
      <c r="CC10" s="283"/>
      <c r="CD10" s="283"/>
      <c r="CE10" s="283"/>
      <c r="CF10" s="283"/>
      <c r="CG10" s="283"/>
      <c r="CH10" s="283"/>
      <c r="CI10" s="283"/>
      <c r="CJ10" s="283"/>
      <c r="CK10" s="283"/>
      <c r="CL10" s="286"/>
    </row>
    <row r="11" spans="1:90" ht="14.25" customHeight="1" x14ac:dyDescent="0.4">
      <c r="B11" s="13" t="s">
        <v>620</v>
      </c>
    </row>
    <row r="12" spans="1:90" ht="14.25" customHeight="1" x14ac:dyDescent="0.4">
      <c r="B12" s="8" t="str">
        <f>'IS BS CF'!B19</f>
        <v>Total Revenue</v>
      </c>
      <c r="H12" s="13"/>
      <c r="I12" s="13"/>
      <c r="J12" s="13"/>
      <c r="K12" s="24">
        <f ca="1">'IS BS CF'!K19</f>
        <v>3674884.5307896296</v>
      </c>
      <c r="L12" s="24">
        <f ca="1">'IS BS CF'!L19</f>
        <v>29692460.780505478</v>
      </c>
      <c r="M12" s="24">
        <f ca="1">'IS BS CF'!M19</f>
        <v>84556827.876689211</v>
      </c>
      <c r="N12" s="24">
        <f ca="1">'IS BS CF'!N19</f>
        <v>168949651.54730928</v>
      </c>
      <c r="O12" s="24">
        <f ca="1">'IS BS CF'!O19</f>
        <v>283236595.30275232</v>
      </c>
      <c r="P12" s="24">
        <f ca="1">'IS BS CF'!P19</f>
        <v>427615249.10954595</v>
      </c>
      <c r="S12" s="24">
        <f ca="1">'IS BS CF'!S19</f>
        <v>0</v>
      </c>
      <c r="T12" s="24">
        <f ca="1">'IS BS CF'!T19</f>
        <v>0</v>
      </c>
      <c r="U12" s="24">
        <f ca="1">'IS BS CF'!U19</f>
        <v>10817.916666666664</v>
      </c>
      <c r="V12" s="24">
        <f ca="1">'IS BS CF'!V19</f>
        <v>42419.270833333321</v>
      </c>
      <c r="W12" s="24">
        <f ca="1">'IS BS CF'!W19</f>
        <v>93498.890624999971</v>
      </c>
      <c r="X12" s="24">
        <f ca="1">'IS BS CF'!X19</f>
        <v>163082.86276041661</v>
      </c>
      <c r="Y12" s="24">
        <f ca="1">'IS BS CF'!Y19</f>
        <v>250245.96962239579</v>
      </c>
      <c r="Z12" s="24">
        <f ca="1">'IS BS CF'!Z19</f>
        <v>354109.25447460928</v>
      </c>
      <c r="AA12" s="24">
        <f ca="1">'IS BS CF'!AA19</f>
        <v>473837.70841754536</v>
      </c>
      <c r="AB12" s="24">
        <f ca="1">'IS BS CF'!AB19</f>
        <v>608638.07299666805</v>
      </c>
      <c r="AC12" s="24">
        <f ca="1">'IS BS CF'!AC19</f>
        <v>757756.75268016802</v>
      </c>
      <c r="AD12" s="24">
        <f ca="1">'IS BS CF'!AD19</f>
        <v>920477.83171282639</v>
      </c>
      <c r="AE12" s="24">
        <f ca="1">'IS BS CF'!AE19</f>
        <v>1096121.1901271851</v>
      </c>
      <c r="AF12" s="24">
        <f ca="1">'IS BS CF'!AF19</f>
        <v>1284040.7139541591</v>
      </c>
      <c r="AG12" s="24">
        <f ca="1">'IS BS CF'!AG19</f>
        <v>1489031.5532564509</v>
      </c>
      <c r="AH12" s="24">
        <f ca="1">'IS BS CF'!AH19</f>
        <v>1715493.3505936286</v>
      </c>
      <c r="AI12" s="24">
        <f ca="1">'IS BS CF'!AI19</f>
        <v>1962219.5580639469</v>
      </c>
      <c r="AJ12" s="24">
        <f ca="1">'IS BS CF'!AJ19</f>
        <v>2228196.9551607491</v>
      </c>
      <c r="AK12" s="24">
        <f ca="1">'IS BS CF'!AK19</f>
        <v>2512462.9824027116</v>
      </c>
      <c r="AL12" s="24">
        <f ca="1">'IS BS CF'!AL19</f>
        <v>2814103.2082825759</v>
      </c>
      <c r="AM12" s="24">
        <f ca="1">'IS BS CF'!AM19</f>
        <v>3132248.9228684469</v>
      </c>
      <c r="AN12" s="24">
        <f ca="1">'IS BS CF'!AN19</f>
        <v>3466074.8517250246</v>
      </c>
      <c r="AO12" s="24">
        <f ca="1">'IS BS CF'!AO19</f>
        <v>3814796.9841387724</v>
      </c>
      <c r="AP12" s="24">
        <f ca="1">'IS BS CF'!AP19</f>
        <v>4177670.5099318335</v>
      </c>
      <c r="AQ12" s="24">
        <f ca="1">'IS BS CF'!AQ19</f>
        <v>4553987.8594352426</v>
      </c>
      <c r="AR12" s="24">
        <f ca="1">'IS BS CF'!AR19</f>
        <v>4943076.8414634792</v>
      </c>
      <c r="AS12" s="24">
        <f ca="1">'IS BS CF'!AS19</f>
        <v>5349707.832723639</v>
      </c>
      <c r="AT12" s="24">
        <f ca="1">'IS BS CF'!AT19</f>
        <v>5778256.9410874564</v>
      </c>
      <c r="AU12" s="24">
        <f ca="1">'IS BS CF'!AU19</f>
        <v>6227495.2606997509</v>
      </c>
      <c r="AV12" s="24">
        <f ca="1">'IS BS CF'!AV19</f>
        <v>6696388.3309980957</v>
      </c>
      <c r="AW12" s="24">
        <f ca="1">'IS BS CF'!AW19</f>
        <v>7183953.4144481905</v>
      </c>
      <c r="AX12" s="24">
        <f ca="1">'IS BS CF'!AX19</f>
        <v>7689256.9103924483</v>
      </c>
      <c r="AY12" s="24">
        <f ca="1">'IS BS CF'!AY19</f>
        <v>8211411.8982061585</v>
      </c>
      <c r="AZ12" s="24">
        <f ca="1">'IS BS CF'!AZ19</f>
        <v>8749575.8032958508</v>
      </c>
      <c r="BA12" s="24">
        <f ca="1">'IS BS CF'!BA19</f>
        <v>9302948.1797977239</v>
      </c>
      <c r="BB12" s="24">
        <f ca="1">'IS BS CF'!BB19</f>
        <v>9870768.6041411702</v>
      </c>
      <c r="BC12" s="24">
        <f ca="1">'IS BS CF'!BC19</f>
        <v>10452314.673934113</v>
      </c>
      <c r="BD12" s="24">
        <f ca="1">'IS BS CF'!BD19</f>
        <v>11046900.106904073</v>
      </c>
      <c r="BE12" s="24">
        <f ca="1">'IS BS CF'!BE19</f>
        <v>11659281.893225534</v>
      </c>
      <c r="BF12" s="24">
        <f ca="1">'IS BS CF'!BF19</f>
        <v>12293823.423564257</v>
      </c>
      <c r="BG12" s="24">
        <f ca="1">'IS BS CF'!BG19</f>
        <v>12949283.710719377</v>
      </c>
      <c r="BH12" s="24">
        <f ca="1">'IS BS CF'!BH19</f>
        <v>13624616.816850077</v>
      </c>
      <c r="BI12" s="24">
        <f ca="1">'IS BS CF'!BI19</f>
        <v>14318829.101007573</v>
      </c>
      <c r="BJ12" s="24">
        <f ca="1">'IS BS CF'!BJ19</f>
        <v>15030976.604290526</v>
      </c>
      <c r="BK12" s="24">
        <f ca="1">'IS BS CF'!BK19</f>
        <v>15760162.565742666</v>
      </c>
      <c r="BL12" s="24">
        <f ca="1">'IS BS CF'!BL19</f>
        <v>16505535.062455533</v>
      </c>
      <c r="BM12" s="24">
        <f ca="1">'IS BS CF'!BM19</f>
        <v>17266284.76766609</v>
      </c>
      <c r="BN12" s="24">
        <f ca="1">'IS BS CF'!BN19</f>
        <v>18041642.82094945</v>
      </c>
      <c r="BO12" s="24">
        <f ca="1">'IS BS CF'!BO19</f>
        <v>18830878.804901976</v>
      </c>
      <c r="BP12" s="24">
        <f ca="1">'IS BS CF'!BP19</f>
        <v>19633298.822990209</v>
      </c>
      <c r="BQ12" s="24">
        <f ca="1">'IS BS CF'!BQ19</f>
        <v>20453652.631840702</v>
      </c>
      <c r="BR12" s="24">
        <f ca="1">'IS BS CF'!BR19</f>
        <v>21296296.750248667</v>
      </c>
      <c r="BS12" s="24">
        <f ca="1">'IS BS CF'!BS19</f>
        <v>22159983.662736233</v>
      </c>
      <c r="BT12" s="24">
        <f ca="1">'IS BS CF'!BT19</f>
        <v>23043661.229599424</v>
      </c>
      <c r="BU12" s="24">
        <f ca="1">'IS BS CF'!BU19</f>
        <v>23946329.918119453</v>
      </c>
      <c r="BV12" s="24">
        <f ca="1">'IS BS CF'!BV19</f>
        <v>24867040.17221348</v>
      </c>
      <c r="BW12" s="24">
        <f ca="1">'IS BS CF'!BW19</f>
        <v>25804889.913602807</v>
      </c>
      <c r="BX12" s="24">
        <f ca="1">'IS BS CF'!BX19</f>
        <v>26759022.167922661</v>
      </c>
      <c r="BY12" s="24">
        <f ca="1">'IS BS CF'!BY19</f>
        <v>27728622.809526533</v>
      </c>
      <c r="BZ12" s="24">
        <f ca="1">'IS BS CF'!BZ19</f>
        <v>28712918.419050205</v>
      </c>
      <c r="CA12" s="24">
        <f ca="1">'IS BS CF'!CA19</f>
        <v>29711174.248097692</v>
      </c>
      <c r="CB12" s="24">
        <f ca="1">'IS BS CF'!CB19</f>
        <v>30722692.285692804</v>
      </c>
      <c r="CC12" s="24">
        <f ca="1">'IS BS CF'!CC19</f>
        <v>31752218.379741497</v>
      </c>
      <c r="CD12" s="24">
        <f ca="1">'IS BS CF'!CD19</f>
        <v>32804105.335754424</v>
      </c>
      <c r="CE12" s="24">
        <f ca="1">'IS BS CF'!CE19</f>
        <v>33877102.110633373</v>
      </c>
      <c r="CF12" s="24">
        <f ca="1">'IS BS CF'!CF19</f>
        <v>34970153.213435031</v>
      </c>
      <c r="CG12" s="24">
        <f ca="1">'IS BS CF'!CG19</f>
        <v>36082255.927763283</v>
      </c>
      <c r="CH12" s="24">
        <f ca="1">'IS BS CF'!CH19</f>
        <v>37212457.673041791</v>
      </c>
      <c r="CI12" s="24">
        <f ca="1">'IS BS CF'!CI19</f>
        <v>38359853.497723028</v>
      </c>
      <c r="CJ12" s="24">
        <f ca="1">'IS BS CF'!CJ19</f>
        <v>39523583.697836876</v>
      </c>
      <c r="CK12" s="24">
        <f ca="1">'IS BS CF'!CK19</f>
        <v>40702831.554611705</v>
      </c>
      <c r="CL12" s="24">
        <f ca="1">'IS BS CF'!CL19</f>
        <v>41896821.185214452</v>
      </c>
    </row>
    <row r="13" spans="1:90" ht="14.25" customHeight="1" x14ac:dyDescent="0.4">
      <c r="B13" s="9"/>
      <c r="S13" s="119"/>
      <c r="T13" s="119"/>
      <c r="U13" s="119"/>
      <c r="V13" s="119"/>
      <c r="W13" s="119"/>
      <c r="X13" s="119"/>
      <c r="Y13" s="119"/>
      <c r="Z13" s="119"/>
      <c r="AA13" s="119"/>
      <c r="AB13" s="119"/>
      <c r="AC13" s="119"/>
      <c r="AD13" s="119"/>
      <c r="AE13" s="119"/>
      <c r="AF13" s="119"/>
      <c r="AG13" s="119"/>
      <c r="AH13" s="119"/>
      <c r="AI13" s="119"/>
      <c r="AJ13" s="119"/>
      <c r="AK13" s="119"/>
      <c r="AL13" s="119"/>
      <c r="AM13" s="119"/>
      <c r="AN13" s="119"/>
      <c r="AO13" s="119"/>
      <c r="AP13" s="119"/>
      <c r="AQ13" s="119"/>
      <c r="AR13" s="119"/>
      <c r="AS13" s="119"/>
      <c r="AT13" s="119"/>
      <c r="AU13" s="119"/>
      <c r="AV13" s="119"/>
      <c r="AW13" s="119"/>
      <c r="AX13" s="119"/>
      <c r="AY13" s="119"/>
      <c r="AZ13" s="119"/>
      <c r="BA13" s="119"/>
      <c r="BB13" s="119"/>
      <c r="BC13" s="119"/>
      <c r="BD13" s="119"/>
      <c r="BE13" s="119"/>
      <c r="BF13" s="119"/>
      <c r="BG13" s="119"/>
      <c r="BH13" s="119"/>
      <c r="BI13" s="119"/>
      <c r="BJ13" s="119"/>
      <c r="BK13" s="119"/>
      <c r="BL13" s="119"/>
      <c r="BM13" s="119"/>
      <c r="BN13" s="119"/>
      <c r="BO13" s="119"/>
      <c r="BP13" s="119"/>
      <c r="BQ13" s="119"/>
      <c r="BR13" s="119"/>
      <c r="BS13" s="119"/>
      <c r="BT13" s="119"/>
      <c r="BU13" s="119"/>
      <c r="BV13" s="119"/>
      <c r="BW13" s="119"/>
      <c r="BX13" s="119"/>
      <c r="BY13" s="119"/>
      <c r="BZ13" s="119"/>
      <c r="CA13" s="119"/>
      <c r="CB13" s="119"/>
      <c r="CC13" s="119"/>
      <c r="CD13" s="119"/>
      <c r="CE13" s="119"/>
      <c r="CF13" s="119"/>
      <c r="CG13" s="119"/>
      <c r="CH13" s="119"/>
      <c r="CI13" s="119"/>
      <c r="CJ13" s="119"/>
      <c r="CK13" s="119"/>
      <c r="CL13" s="119"/>
    </row>
    <row r="14" spans="1:90" ht="14.25" customHeight="1" x14ac:dyDescent="0.4">
      <c r="A14" s="31" t="s">
        <v>218</v>
      </c>
      <c r="B14" s="285" t="s">
        <v>621</v>
      </c>
      <c r="C14" s="31"/>
      <c r="D14" s="31"/>
      <c r="E14" s="31"/>
      <c r="F14" s="31"/>
      <c r="H14" s="283"/>
      <c r="I14" s="283"/>
      <c r="J14" s="283"/>
      <c r="K14" s="283"/>
      <c r="L14" s="283"/>
      <c r="M14" s="283"/>
      <c r="N14" s="283"/>
      <c r="O14" s="283"/>
      <c r="P14" s="286"/>
      <c r="S14" s="284"/>
      <c r="T14" s="283"/>
      <c r="U14" s="283"/>
      <c r="V14" s="283"/>
      <c r="W14" s="283"/>
      <c r="X14" s="283"/>
      <c r="Y14" s="283"/>
      <c r="Z14" s="283"/>
      <c r="AA14" s="283"/>
      <c r="AB14" s="283"/>
      <c r="AC14" s="283"/>
      <c r="AD14" s="283"/>
      <c r="AE14" s="283"/>
      <c r="AF14" s="283"/>
      <c r="AG14" s="283"/>
      <c r="AH14" s="283"/>
      <c r="AI14" s="283"/>
      <c r="AJ14" s="283"/>
      <c r="AK14" s="283"/>
      <c r="AL14" s="283"/>
      <c r="AM14" s="283"/>
      <c r="AN14" s="283"/>
      <c r="AO14" s="283"/>
      <c r="AP14" s="283"/>
      <c r="AQ14" s="283"/>
      <c r="AR14" s="283"/>
      <c r="AS14" s="283"/>
      <c r="AT14" s="283"/>
      <c r="AU14" s="283"/>
      <c r="AV14" s="283"/>
      <c r="AW14" s="283"/>
      <c r="AX14" s="283"/>
      <c r="AY14" s="283"/>
      <c r="AZ14" s="283"/>
      <c r="BA14" s="283"/>
      <c r="BB14" s="283"/>
      <c r="BC14" s="283"/>
      <c r="BD14" s="283"/>
      <c r="BE14" s="283"/>
      <c r="BF14" s="283"/>
      <c r="BG14" s="283"/>
      <c r="BH14" s="283"/>
      <c r="BI14" s="283"/>
      <c r="BJ14" s="283"/>
      <c r="BK14" s="283"/>
      <c r="BL14" s="283"/>
      <c r="BM14" s="283"/>
      <c r="BN14" s="283"/>
      <c r="BO14" s="283"/>
      <c r="BP14" s="283"/>
      <c r="BQ14" s="283"/>
      <c r="BR14" s="283"/>
      <c r="BS14" s="283"/>
      <c r="BT14" s="283"/>
      <c r="BU14" s="283"/>
      <c r="BV14" s="283"/>
      <c r="BW14" s="283"/>
      <c r="BX14" s="283"/>
      <c r="BY14" s="283"/>
      <c r="BZ14" s="283"/>
      <c r="CA14" s="283"/>
      <c r="CB14" s="283"/>
      <c r="CC14" s="283"/>
      <c r="CD14" s="283"/>
      <c r="CE14" s="283"/>
      <c r="CF14" s="283"/>
      <c r="CG14" s="283"/>
      <c r="CH14" s="283"/>
      <c r="CI14" s="283"/>
      <c r="CJ14" s="283"/>
      <c r="CK14" s="283"/>
      <c r="CL14" s="286"/>
    </row>
    <row r="15" spans="1:90" ht="14.25" customHeight="1" x14ac:dyDescent="0.4">
      <c r="A15" s="31"/>
      <c r="B15" s="67"/>
      <c r="C15" s="31"/>
      <c r="D15" s="31"/>
      <c r="E15" s="31"/>
      <c r="F15" s="31"/>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row>
    <row r="16" spans="1:90" ht="14.25" customHeight="1" x14ac:dyDescent="0.4">
      <c r="A16" s="31"/>
      <c r="B16" s="13" t="s">
        <v>622</v>
      </c>
      <c r="C16" s="31"/>
      <c r="D16" s="31"/>
      <c r="E16" s="31"/>
      <c r="F16" s="31"/>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row>
    <row r="17" spans="1:90" ht="14.25" customHeight="1" x14ac:dyDescent="0.4">
      <c r="B17" s="120" t="s">
        <v>623</v>
      </c>
      <c r="K17" s="24">
        <f t="shared" ref="K17:P20" ca="1" si="3">SUMIF($3:$3,K$2,17:17)</f>
        <v>-402350.40000000008</v>
      </c>
      <c r="L17" s="24">
        <f t="shared" ca="1" si="3"/>
        <v>-422467.92000000016</v>
      </c>
      <c r="M17" s="24">
        <f t="shared" ca="1" si="3"/>
        <v>-443591.31599999988</v>
      </c>
      <c r="N17" s="24">
        <f t="shared" ca="1" si="3"/>
        <v>-465770.88179999986</v>
      </c>
      <c r="O17" s="24">
        <f t="shared" ca="1" si="3"/>
        <v>-489059.42589000013</v>
      </c>
      <c r="P17" s="24">
        <f t="shared" ca="1" si="3"/>
        <v>-513512.39718450001</v>
      </c>
      <c r="S17" s="24">
        <f t="shared" ref="S17:AX17" ca="1" si="4">S33</f>
        <v>-33529.199999999997</v>
      </c>
      <c r="T17" s="24">
        <f t="shared" ca="1" si="4"/>
        <v>-33529.199999999997</v>
      </c>
      <c r="U17" s="24">
        <f t="shared" ca="1" si="4"/>
        <v>-33529.199999999997</v>
      </c>
      <c r="V17" s="24">
        <f t="shared" ca="1" si="4"/>
        <v>-33529.199999999997</v>
      </c>
      <c r="W17" s="24">
        <f t="shared" ca="1" si="4"/>
        <v>-33529.199999999997</v>
      </c>
      <c r="X17" s="24">
        <f t="shared" ca="1" si="4"/>
        <v>-33529.199999999997</v>
      </c>
      <c r="Y17" s="24">
        <f t="shared" ca="1" si="4"/>
        <v>-33529.199999999997</v>
      </c>
      <c r="Z17" s="24">
        <f t="shared" ca="1" si="4"/>
        <v>-33529.199999999997</v>
      </c>
      <c r="AA17" s="24">
        <f t="shared" ca="1" si="4"/>
        <v>-33529.199999999997</v>
      </c>
      <c r="AB17" s="24">
        <f t="shared" ca="1" si="4"/>
        <v>-33529.199999999997</v>
      </c>
      <c r="AC17" s="24">
        <f t="shared" ca="1" si="4"/>
        <v>-33529.199999999997</v>
      </c>
      <c r="AD17" s="24">
        <f t="shared" ca="1" si="4"/>
        <v>-33529.199999999997</v>
      </c>
      <c r="AE17" s="24">
        <f t="shared" ca="1" si="4"/>
        <v>-35205.660000000003</v>
      </c>
      <c r="AF17" s="24">
        <f t="shared" ca="1" si="4"/>
        <v>-35205.660000000003</v>
      </c>
      <c r="AG17" s="24">
        <f t="shared" ca="1" si="4"/>
        <v>-35205.660000000003</v>
      </c>
      <c r="AH17" s="24">
        <f t="shared" ca="1" si="4"/>
        <v>-35205.660000000003</v>
      </c>
      <c r="AI17" s="24">
        <f t="shared" ca="1" si="4"/>
        <v>-35205.660000000003</v>
      </c>
      <c r="AJ17" s="24">
        <f t="shared" ca="1" si="4"/>
        <v>-35205.660000000003</v>
      </c>
      <c r="AK17" s="24">
        <f t="shared" ca="1" si="4"/>
        <v>-35205.660000000003</v>
      </c>
      <c r="AL17" s="24">
        <f t="shared" ca="1" si="4"/>
        <v>-35205.660000000003</v>
      </c>
      <c r="AM17" s="24">
        <f t="shared" ca="1" si="4"/>
        <v>-35205.660000000003</v>
      </c>
      <c r="AN17" s="24">
        <f t="shared" ca="1" si="4"/>
        <v>-35205.660000000003</v>
      </c>
      <c r="AO17" s="24">
        <f t="shared" ca="1" si="4"/>
        <v>-35205.660000000003</v>
      </c>
      <c r="AP17" s="24">
        <f t="shared" ca="1" si="4"/>
        <v>-35205.660000000003</v>
      </c>
      <c r="AQ17" s="24">
        <f t="shared" ca="1" si="4"/>
        <v>-36965.942999999999</v>
      </c>
      <c r="AR17" s="24">
        <f t="shared" ca="1" si="4"/>
        <v>-36965.942999999999</v>
      </c>
      <c r="AS17" s="24">
        <f t="shared" ca="1" si="4"/>
        <v>-36965.942999999999</v>
      </c>
      <c r="AT17" s="24">
        <f t="shared" ca="1" si="4"/>
        <v>-36965.942999999999</v>
      </c>
      <c r="AU17" s="24">
        <f t="shared" ca="1" si="4"/>
        <v>-36965.942999999999</v>
      </c>
      <c r="AV17" s="24">
        <f t="shared" ca="1" si="4"/>
        <v>-36965.942999999999</v>
      </c>
      <c r="AW17" s="24">
        <f t="shared" ca="1" si="4"/>
        <v>-36965.942999999999</v>
      </c>
      <c r="AX17" s="24">
        <f t="shared" ca="1" si="4"/>
        <v>-36965.942999999999</v>
      </c>
      <c r="AY17" s="24">
        <f t="shared" ref="AY17:CD17" ca="1" si="5">AY33</f>
        <v>-36965.942999999999</v>
      </c>
      <c r="AZ17" s="24">
        <f t="shared" ca="1" si="5"/>
        <v>-36965.942999999999</v>
      </c>
      <c r="BA17" s="24">
        <f t="shared" ca="1" si="5"/>
        <v>-36965.942999999999</v>
      </c>
      <c r="BB17" s="24">
        <f t="shared" ca="1" si="5"/>
        <v>-36965.942999999999</v>
      </c>
      <c r="BC17" s="24">
        <f t="shared" ca="1" si="5"/>
        <v>-38814.240149999998</v>
      </c>
      <c r="BD17" s="24">
        <f t="shared" ca="1" si="5"/>
        <v>-38814.240149999998</v>
      </c>
      <c r="BE17" s="24">
        <f t="shared" ca="1" si="5"/>
        <v>-38814.240149999998</v>
      </c>
      <c r="BF17" s="24">
        <f t="shared" ca="1" si="5"/>
        <v>-38814.240149999998</v>
      </c>
      <c r="BG17" s="24">
        <f t="shared" ca="1" si="5"/>
        <v>-38814.240149999998</v>
      </c>
      <c r="BH17" s="24">
        <f t="shared" ca="1" si="5"/>
        <v>-38814.240149999998</v>
      </c>
      <c r="BI17" s="24">
        <f t="shared" ca="1" si="5"/>
        <v>-38814.240149999998</v>
      </c>
      <c r="BJ17" s="24">
        <f t="shared" ca="1" si="5"/>
        <v>-38814.240149999998</v>
      </c>
      <c r="BK17" s="24">
        <f t="shared" ca="1" si="5"/>
        <v>-38814.240149999998</v>
      </c>
      <c r="BL17" s="24">
        <f t="shared" ca="1" si="5"/>
        <v>-38814.240149999998</v>
      </c>
      <c r="BM17" s="24">
        <f t="shared" ca="1" si="5"/>
        <v>-38814.240149999998</v>
      </c>
      <c r="BN17" s="24">
        <f t="shared" ca="1" si="5"/>
        <v>-38814.240149999998</v>
      </c>
      <c r="BO17" s="24">
        <f t="shared" ca="1" si="5"/>
        <v>-40754.952157500004</v>
      </c>
      <c r="BP17" s="24">
        <f t="shared" ca="1" si="5"/>
        <v>-40754.952157500004</v>
      </c>
      <c r="BQ17" s="24">
        <f t="shared" ca="1" si="5"/>
        <v>-40754.952157500004</v>
      </c>
      <c r="BR17" s="24">
        <f t="shared" ca="1" si="5"/>
        <v>-40754.952157500004</v>
      </c>
      <c r="BS17" s="24">
        <f t="shared" ca="1" si="5"/>
        <v>-40754.952157500004</v>
      </c>
      <c r="BT17" s="24">
        <f t="shared" ca="1" si="5"/>
        <v>-40754.952157500004</v>
      </c>
      <c r="BU17" s="24">
        <f t="shared" ca="1" si="5"/>
        <v>-40754.952157500004</v>
      </c>
      <c r="BV17" s="24">
        <f t="shared" ca="1" si="5"/>
        <v>-40754.952157500004</v>
      </c>
      <c r="BW17" s="24">
        <f t="shared" ca="1" si="5"/>
        <v>-40754.952157500004</v>
      </c>
      <c r="BX17" s="24">
        <f t="shared" ca="1" si="5"/>
        <v>-40754.952157500004</v>
      </c>
      <c r="BY17" s="24">
        <f t="shared" ca="1" si="5"/>
        <v>-40754.952157500004</v>
      </c>
      <c r="BZ17" s="24">
        <f t="shared" ca="1" si="5"/>
        <v>-40754.952157500004</v>
      </c>
      <c r="CA17" s="24">
        <f t="shared" ca="1" si="5"/>
        <v>-42792.699765375</v>
      </c>
      <c r="CB17" s="24">
        <f t="shared" ca="1" si="5"/>
        <v>-42792.699765375</v>
      </c>
      <c r="CC17" s="24">
        <f t="shared" ca="1" si="5"/>
        <v>-42792.699765375</v>
      </c>
      <c r="CD17" s="24">
        <f t="shared" ca="1" si="5"/>
        <v>-42792.699765375</v>
      </c>
      <c r="CE17" s="24">
        <f t="shared" ref="CE17:CL17" ca="1" si="6">CE33</f>
        <v>-42792.699765375</v>
      </c>
      <c r="CF17" s="24">
        <f t="shared" ca="1" si="6"/>
        <v>-42792.699765375</v>
      </c>
      <c r="CG17" s="24">
        <f t="shared" ca="1" si="6"/>
        <v>-42792.699765375</v>
      </c>
      <c r="CH17" s="24">
        <f t="shared" ca="1" si="6"/>
        <v>-42792.699765375</v>
      </c>
      <c r="CI17" s="24">
        <f t="shared" ca="1" si="6"/>
        <v>-42792.699765375</v>
      </c>
      <c r="CJ17" s="24">
        <f t="shared" ca="1" si="6"/>
        <v>-42792.699765375</v>
      </c>
      <c r="CK17" s="24">
        <f t="shared" ca="1" si="6"/>
        <v>-42792.699765375</v>
      </c>
      <c r="CL17" s="24">
        <f t="shared" ca="1" si="6"/>
        <v>-42792.699765375</v>
      </c>
    </row>
    <row r="18" spans="1:90" ht="14.25" customHeight="1" x14ac:dyDescent="0.4">
      <c r="B18" s="442" t="s">
        <v>617</v>
      </c>
      <c r="K18" s="24">
        <f t="shared" ca="1" si="3"/>
        <v>-4000.0000000000005</v>
      </c>
      <c r="L18" s="24">
        <f t="shared" ca="1" si="3"/>
        <v>-4000.0000000000005</v>
      </c>
      <c r="M18" s="24">
        <f t="shared" ca="1" si="3"/>
        <v>-4000.0000000000005</v>
      </c>
      <c r="N18" s="24">
        <f t="shared" ca="1" si="3"/>
        <v>-4000.0000000000005</v>
      </c>
      <c r="O18" s="24">
        <f t="shared" ca="1" si="3"/>
        <v>-4000.0000000000005</v>
      </c>
      <c r="P18" s="24">
        <f t="shared" ca="1" si="3"/>
        <v>-4000.0000000000005</v>
      </c>
      <c r="S18" s="316">
        <f t="shared" ref="S18:AB20" ca="1" si="7">SUMIF($J:$J,$B18,S:S)</f>
        <v>-333.33333333333331</v>
      </c>
      <c r="T18" s="316">
        <f t="shared" ca="1" si="7"/>
        <v>-333.33333333333331</v>
      </c>
      <c r="U18" s="316">
        <f t="shared" ca="1" si="7"/>
        <v>-333.33333333333331</v>
      </c>
      <c r="V18" s="316">
        <f t="shared" ca="1" si="7"/>
        <v>-333.33333333333331</v>
      </c>
      <c r="W18" s="248">
        <f t="shared" ca="1" si="7"/>
        <v>-333.33333333333331</v>
      </c>
      <c r="X18" s="248">
        <f t="shared" ca="1" si="7"/>
        <v>-333.33333333333331</v>
      </c>
      <c r="Y18" s="248">
        <f t="shared" ca="1" si="7"/>
        <v>-333.33333333333331</v>
      </c>
      <c r="Z18" s="248">
        <f t="shared" ca="1" si="7"/>
        <v>-333.33333333333331</v>
      </c>
      <c r="AA18" s="248">
        <f t="shared" ca="1" si="7"/>
        <v>-333.33333333333331</v>
      </c>
      <c r="AB18" s="248">
        <f t="shared" ca="1" si="7"/>
        <v>-333.33333333333331</v>
      </c>
      <c r="AC18" s="248">
        <f t="shared" ref="AC18:AL20" ca="1" si="8">SUMIF($J:$J,$B18,AC:AC)</f>
        <v>-333.33333333333331</v>
      </c>
      <c r="AD18" s="248">
        <f t="shared" ca="1" si="8"/>
        <v>-333.33333333333331</v>
      </c>
      <c r="AE18" s="248">
        <f t="shared" ca="1" si="8"/>
        <v>-333.33333333333331</v>
      </c>
      <c r="AF18" s="248">
        <f t="shared" ca="1" si="8"/>
        <v>-333.33333333333331</v>
      </c>
      <c r="AG18" s="248">
        <f t="shared" ca="1" si="8"/>
        <v>-333.33333333333331</v>
      </c>
      <c r="AH18" s="248">
        <f t="shared" ca="1" si="8"/>
        <v>-333.33333333333331</v>
      </c>
      <c r="AI18" s="248">
        <f t="shared" ca="1" si="8"/>
        <v>-333.33333333333331</v>
      </c>
      <c r="AJ18" s="248">
        <f t="shared" ca="1" si="8"/>
        <v>-333.33333333333331</v>
      </c>
      <c r="AK18" s="248">
        <f t="shared" ca="1" si="8"/>
        <v>-333.33333333333331</v>
      </c>
      <c r="AL18" s="248">
        <f t="shared" ca="1" si="8"/>
        <v>-333.33333333333331</v>
      </c>
      <c r="AM18" s="248">
        <f t="shared" ref="AM18:AV20" ca="1" si="9">SUMIF($J:$J,$B18,AM:AM)</f>
        <v>-333.33333333333331</v>
      </c>
      <c r="AN18" s="248">
        <f t="shared" ca="1" si="9"/>
        <v>-333.33333333333331</v>
      </c>
      <c r="AO18" s="248">
        <f t="shared" ca="1" si="9"/>
        <v>-333.33333333333331</v>
      </c>
      <c r="AP18" s="248">
        <f t="shared" ca="1" si="9"/>
        <v>-333.33333333333331</v>
      </c>
      <c r="AQ18" s="248">
        <f t="shared" ca="1" si="9"/>
        <v>-333.33333333333331</v>
      </c>
      <c r="AR18" s="248">
        <f t="shared" ca="1" si="9"/>
        <v>-333.33333333333331</v>
      </c>
      <c r="AS18" s="248">
        <f t="shared" ca="1" si="9"/>
        <v>-333.33333333333331</v>
      </c>
      <c r="AT18" s="248">
        <f t="shared" ca="1" si="9"/>
        <v>-333.33333333333331</v>
      </c>
      <c r="AU18" s="248">
        <f t="shared" ca="1" si="9"/>
        <v>-333.33333333333331</v>
      </c>
      <c r="AV18" s="248">
        <f t="shared" ca="1" si="9"/>
        <v>-333.33333333333331</v>
      </c>
      <c r="AW18" s="248">
        <f t="shared" ref="AW18:BF20" ca="1" si="10">SUMIF($J:$J,$B18,AW:AW)</f>
        <v>-333.33333333333331</v>
      </c>
      <c r="AX18" s="248">
        <f t="shared" ca="1" si="10"/>
        <v>-333.33333333333331</v>
      </c>
      <c r="AY18" s="248">
        <f t="shared" ca="1" si="10"/>
        <v>-333.33333333333331</v>
      </c>
      <c r="AZ18" s="248">
        <f t="shared" ca="1" si="10"/>
        <v>-333.33333333333331</v>
      </c>
      <c r="BA18" s="248">
        <f t="shared" ca="1" si="10"/>
        <v>-333.33333333333331</v>
      </c>
      <c r="BB18" s="248">
        <f t="shared" ca="1" si="10"/>
        <v>-333.33333333333331</v>
      </c>
      <c r="BC18" s="248">
        <f t="shared" ca="1" si="10"/>
        <v>-333.33333333333331</v>
      </c>
      <c r="BD18" s="248">
        <f t="shared" ca="1" si="10"/>
        <v>-333.33333333333331</v>
      </c>
      <c r="BE18" s="248">
        <f t="shared" ca="1" si="10"/>
        <v>-333.33333333333331</v>
      </c>
      <c r="BF18" s="248">
        <f t="shared" ca="1" si="10"/>
        <v>-333.33333333333331</v>
      </c>
      <c r="BG18" s="248">
        <f t="shared" ref="BG18:BP20" ca="1" si="11">SUMIF($J:$J,$B18,BG:BG)</f>
        <v>-333.33333333333331</v>
      </c>
      <c r="BH18" s="248">
        <f t="shared" ca="1" si="11"/>
        <v>-333.33333333333331</v>
      </c>
      <c r="BI18" s="248">
        <f t="shared" ca="1" si="11"/>
        <v>-333.33333333333331</v>
      </c>
      <c r="BJ18" s="248">
        <f t="shared" ca="1" si="11"/>
        <v>-333.33333333333331</v>
      </c>
      <c r="BK18" s="248">
        <f t="shared" ca="1" si="11"/>
        <v>-333.33333333333331</v>
      </c>
      <c r="BL18" s="248">
        <f t="shared" ca="1" si="11"/>
        <v>-333.33333333333331</v>
      </c>
      <c r="BM18" s="248">
        <f t="shared" ca="1" si="11"/>
        <v>-333.33333333333331</v>
      </c>
      <c r="BN18" s="248">
        <f t="shared" ca="1" si="11"/>
        <v>-333.33333333333331</v>
      </c>
      <c r="BO18" s="248">
        <f t="shared" ca="1" si="11"/>
        <v>-333.33333333333331</v>
      </c>
      <c r="BP18" s="248">
        <f t="shared" ca="1" si="11"/>
        <v>-333.33333333333331</v>
      </c>
      <c r="BQ18" s="248">
        <f t="shared" ref="BQ18:BZ20" ca="1" si="12">SUMIF($J:$J,$B18,BQ:BQ)</f>
        <v>-333.33333333333331</v>
      </c>
      <c r="BR18" s="248">
        <f t="shared" ca="1" si="12"/>
        <v>-333.33333333333331</v>
      </c>
      <c r="BS18" s="248">
        <f t="shared" ca="1" si="12"/>
        <v>-333.33333333333331</v>
      </c>
      <c r="BT18" s="248">
        <f t="shared" ca="1" si="12"/>
        <v>-333.33333333333331</v>
      </c>
      <c r="BU18" s="248">
        <f t="shared" ca="1" si="12"/>
        <v>-333.33333333333331</v>
      </c>
      <c r="BV18" s="248">
        <f t="shared" ca="1" si="12"/>
        <v>-333.33333333333331</v>
      </c>
      <c r="BW18" s="248">
        <f t="shared" ca="1" si="12"/>
        <v>-333.33333333333331</v>
      </c>
      <c r="BX18" s="248">
        <f t="shared" ca="1" si="12"/>
        <v>-333.33333333333331</v>
      </c>
      <c r="BY18" s="248">
        <f t="shared" ca="1" si="12"/>
        <v>-333.33333333333331</v>
      </c>
      <c r="BZ18" s="248">
        <f t="shared" ca="1" si="12"/>
        <v>-333.33333333333331</v>
      </c>
      <c r="CA18" s="248">
        <f t="shared" ref="CA18:CL20" ca="1" si="13">SUMIF($J:$J,$B18,CA:CA)</f>
        <v>-333.33333333333331</v>
      </c>
      <c r="CB18" s="248">
        <f t="shared" ca="1" si="13"/>
        <v>-333.33333333333331</v>
      </c>
      <c r="CC18" s="248">
        <f t="shared" ca="1" si="13"/>
        <v>-333.33333333333331</v>
      </c>
      <c r="CD18" s="248">
        <f t="shared" ca="1" si="13"/>
        <v>-333.33333333333331</v>
      </c>
      <c r="CE18" s="248">
        <f t="shared" ca="1" si="13"/>
        <v>-333.33333333333331</v>
      </c>
      <c r="CF18" s="248">
        <f t="shared" ca="1" si="13"/>
        <v>-333.33333333333331</v>
      </c>
      <c r="CG18" s="248">
        <f t="shared" ca="1" si="13"/>
        <v>-333.33333333333331</v>
      </c>
      <c r="CH18" s="248">
        <f t="shared" ca="1" si="13"/>
        <v>-333.33333333333331</v>
      </c>
      <c r="CI18" s="248">
        <f t="shared" ca="1" si="13"/>
        <v>-333.33333333333331</v>
      </c>
      <c r="CJ18" s="248">
        <f t="shared" ca="1" si="13"/>
        <v>-333.33333333333331</v>
      </c>
      <c r="CK18" s="248">
        <f t="shared" ca="1" si="13"/>
        <v>-333.33333333333331</v>
      </c>
      <c r="CL18" s="248">
        <f t="shared" ca="1" si="13"/>
        <v>-333.33333333333331</v>
      </c>
    </row>
    <row r="19" spans="1:90" ht="14.25" customHeight="1" x14ac:dyDescent="0.4">
      <c r="B19" s="442" t="s">
        <v>618</v>
      </c>
      <c r="K19" s="24">
        <f t="shared" ca="1" si="3"/>
        <v>0</v>
      </c>
      <c r="L19" s="24">
        <f t="shared" ca="1" si="3"/>
        <v>-296924.60780505487</v>
      </c>
      <c r="M19" s="24">
        <f t="shared" ca="1" si="3"/>
        <v>-845568.27876689204</v>
      </c>
      <c r="N19" s="24">
        <f t="shared" ca="1" si="3"/>
        <v>-1689496.5154730927</v>
      </c>
      <c r="O19" s="24">
        <f t="shared" ca="1" si="3"/>
        <v>-2832365.9530275236</v>
      </c>
      <c r="P19" s="24">
        <f t="shared" ca="1" si="3"/>
        <v>-4276152.49109546</v>
      </c>
      <c r="S19" s="316">
        <f t="shared" ca="1" si="7"/>
        <v>0</v>
      </c>
      <c r="T19" s="316">
        <f t="shared" ca="1" si="7"/>
        <v>0</v>
      </c>
      <c r="U19" s="316">
        <f t="shared" ca="1" si="7"/>
        <v>0</v>
      </c>
      <c r="V19" s="316">
        <f t="shared" ca="1" si="7"/>
        <v>0</v>
      </c>
      <c r="W19" s="248">
        <f t="shared" ca="1" si="7"/>
        <v>0</v>
      </c>
      <c r="X19" s="248">
        <f t="shared" ca="1" si="7"/>
        <v>0</v>
      </c>
      <c r="Y19" s="248">
        <f t="shared" ca="1" si="7"/>
        <v>0</v>
      </c>
      <c r="Z19" s="248">
        <f t="shared" ca="1" si="7"/>
        <v>0</v>
      </c>
      <c r="AA19" s="248">
        <f t="shared" ca="1" si="7"/>
        <v>0</v>
      </c>
      <c r="AB19" s="248">
        <f t="shared" ca="1" si="7"/>
        <v>0</v>
      </c>
      <c r="AC19" s="248">
        <f t="shared" ca="1" si="8"/>
        <v>0</v>
      </c>
      <c r="AD19" s="248">
        <f t="shared" ca="1" si="8"/>
        <v>0</v>
      </c>
      <c r="AE19" s="248">
        <f t="shared" ca="1" si="8"/>
        <v>-10961.21190127185</v>
      </c>
      <c r="AF19" s="248">
        <f t="shared" ca="1" si="8"/>
        <v>-12840.40713954159</v>
      </c>
      <c r="AG19" s="248">
        <f t="shared" ca="1" si="8"/>
        <v>-14890.315532564509</v>
      </c>
      <c r="AH19" s="248">
        <f t="shared" ca="1" si="8"/>
        <v>-17154.933505936286</v>
      </c>
      <c r="AI19" s="248">
        <f t="shared" ca="1" si="8"/>
        <v>-19622.195580639469</v>
      </c>
      <c r="AJ19" s="248">
        <f t="shared" ca="1" si="8"/>
        <v>-22281.969551607493</v>
      </c>
      <c r="AK19" s="248">
        <f t="shared" ca="1" si="8"/>
        <v>-25124.629824027117</v>
      </c>
      <c r="AL19" s="248">
        <f t="shared" ca="1" si="8"/>
        <v>-28141.032082825761</v>
      </c>
      <c r="AM19" s="248">
        <f t="shared" ca="1" si="9"/>
        <v>-31322.48922868447</v>
      </c>
      <c r="AN19" s="248">
        <f t="shared" ca="1" si="9"/>
        <v>-34660.748517250249</v>
      </c>
      <c r="AO19" s="248">
        <f t="shared" ca="1" si="9"/>
        <v>-38147.969841387727</v>
      </c>
      <c r="AP19" s="248">
        <f t="shared" ca="1" si="9"/>
        <v>-41776.705099318337</v>
      </c>
      <c r="AQ19" s="248">
        <f t="shared" ca="1" si="9"/>
        <v>-45539.878594352427</v>
      </c>
      <c r="AR19" s="248">
        <f t="shared" ca="1" si="9"/>
        <v>-49430.768414634796</v>
      </c>
      <c r="AS19" s="248">
        <f t="shared" ca="1" si="9"/>
        <v>-53497.078327236391</v>
      </c>
      <c r="AT19" s="248">
        <f t="shared" ca="1" si="9"/>
        <v>-57782.569410874567</v>
      </c>
      <c r="AU19" s="248">
        <f t="shared" ca="1" si="9"/>
        <v>-62274.952606997511</v>
      </c>
      <c r="AV19" s="248">
        <f t="shared" ca="1" si="9"/>
        <v>-66963.883309980956</v>
      </c>
      <c r="AW19" s="248">
        <f t="shared" ca="1" si="10"/>
        <v>-71839.534144481906</v>
      </c>
      <c r="AX19" s="248">
        <f t="shared" ca="1" si="10"/>
        <v>-76892.569103924485</v>
      </c>
      <c r="AY19" s="248">
        <f t="shared" ca="1" si="10"/>
        <v>-82114.118982061584</v>
      </c>
      <c r="AZ19" s="248">
        <f t="shared" ca="1" si="10"/>
        <v>-87495.758032958503</v>
      </c>
      <c r="BA19" s="248">
        <f t="shared" ca="1" si="10"/>
        <v>-93029.481797977234</v>
      </c>
      <c r="BB19" s="248">
        <f t="shared" ca="1" si="10"/>
        <v>-98707.686041411711</v>
      </c>
      <c r="BC19" s="248">
        <f t="shared" ca="1" si="10"/>
        <v>-104523.14673934113</v>
      </c>
      <c r="BD19" s="248">
        <f t="shared" ca="1" si="10"/>
        <v>-110469.00106904074</v>
      </c>
      <c r="BE19" s="248">
        <f t="shared" ca="1" si="10"/>
        <v>-116592.81893225534</v>
      </c>
      <c r="BF19" s="248">
        <f t="shared" ca="1" si="10"/>
        <v>-122938.23423564258</v>
      </c>
      <c r="BG19" s="248">
        <f t="shared" ca="1" si="11"/>
        <v>-129492.83710719377</v>
      </c>
      <c r="BH19" s="248">
        <f t="shared" ca="1" si="11"/>
        <v>-136246.16816850076</v>
      </c>
      <c r="BI19" s="248">
        <f t="shared" ca="1" si="11"/>
        <v>-143188.29101007574</v>
      </c>
      <c r="BJ19" s="248">
        <f t="shared" ca="1" si="11"/>
        <v>-150309.76604290528</v>
      </c>
      <c r="BK19" s="248">
        <f t="shared" ca="1" si="11"/>
        <v>-157601.62565742666</v>
      </c>
      <c r="BL19" s="248">
        <f t="shared" ca="1" si="11"/>
        <v>-165055.35062455534</v>
      </c>
      <c r="BM19" s="248">
        <f t="shared" ca="1" si="11"/>
        <v>-172662.84767666089</v>
      </c>
      <c r="BN19" s="248">
        <f t="shared" ca="1" si="11"/>
        <v>-180416.42820949451</v>
      </c>
      <c r="BO19" s="248">
        <f t="shared" ca="1" si="11"/>
        <v>-188308.78804901976</v>
      </c>
      <c r="BP19" s="248">
        <f t="shared" ca="1" si="11"/>
        <v>-196332.98822990208</v>
      </c>
      <c r="BQ19" s="248">
        <f t="shared" ca="1" si="12"/>
        <v>-204536.52631840704</v>
      </c>
      <c r="BR19" s="248">
        <f t="shared" ca="1" si="12"/>
        <v>-212962.96750248666</v>
      </c>
      <c r="BS19" s="248">
        <f t="shared" ca="1" si="12"/>
        <v>-221599.83662736233</v>
      </c>
      <c r="BT19" s="248">
        <f t="shared" ca="1" si="12"/>
        <v>-230436.61229599424</v>
      </c>
      <c r="BU19" s="248">
        <f t="shared" ca="1" si="12"/>
        <v>-239463.29918119454</v>
      </c>
      <c r="BV19" s="248">
        <f t="shared" ca="1" si="12"/>
        <v>-248670.40172213479</v>
      </c>
      <c r="BW19" s="248">
        <f t="shared" ca="1" si="12"/>
        <v>-258048.89913602808</v>
      </c>
      <c r="BX19" s="248">
        <f t="shared" ca="1" si="12"/>
        <v>-267590.22167922661</v>
      </c>
      <c r="BY19" s="248">
        <f t="shared" ca="1" si="12"/>
        <v>-277286.22809526534</v>
      </c>
      <c r="BZ19" s="248">
        <f t="shared" ca="1" si="12"/>
        <v>-287129.18419050204</v>
      </c>
      <c r="CA19" s="248">
        <f t="shared" ca="1" si="13"/>
        <v>-297111.74248097691</v>
      </c>
      <c r="CB19" s="248">
        <f t="shared" ca="1" si="13"/>
        <v>-307226.92285692802</v>
      </c>
      <c r="CC19" s="248">
        <f t="shared" ca="1" si="13"/>
        <v>-317522.183797415</v>
      </c>
      <c r="CD19" s="248">
        <f t="shared" ca="1" si="13"/>
        <v>-328041.05335754424</v>
      </c>
      <c r="CE19" s="248">
        <f t="shared" ca="1" si="13"/>
        <v>-338771.02110633376</v>
      </c>
      <c r="CF19" s="248">
        <f t="shared" ca="1" si="13"/>
        <v>-349701.53213435033</v>
      </c>
      <c r="CG19" s="248">
        <f t="shared" ca="1" si="13"/>
        <v>-360822.55927763286</v>
      </c>
      <c r="CH19" s="248">
        <f t="shared" ca="1" si="13"/>
        <v>-372124.5767304179</v>
      </c>
      <c r="CI19" s="248">
        <f t="shared" ca="1" si="13"/>
        <v>-383598.5349772303</v>
      </c>
      <c r="CJ19" s="248">
        <f t="shared" ca="1" si="13"/>
        <v>-395235.83697836875</v>
      </c>
      <c r="CK19" s="248">
        <f t="shared" ca="1" si="13"/>
        <v>-407028.31554611708</v>
      </c>
      <c r="CL19" s="248">
        <f t="shared" ca="1" si="13"/>
        <v>-418968.21185214451</v>
      </c>
    </row>
    <row r="20" spans="1:90" ht="14.25" customHeight="1" x14ac:dyDescent="0.4">
      <c r="B20" s="442" t="s">
        <v>619</v>
      </c>
      <c r="K20" s="24">
        <f t="shared" si="3"/>
        <v>0</v>
      </c>
      <c r="L20" s="24">
        <f t="shared" si="3"/>
        <v>0</v>
      </c>
      <c r="M20" s="24">
        <f t="shared" si="3"/>
        <v>0</v>
      </c>
      <c r="N20" s="24">
        <f t="shared" si="3"/>
        <v>0</v>
      </c>
      <c r="O20" s="24">
        <f t="shared" si="3"/>
        <v>0</v>
      </c>
      <c r="P20" s="24">
        <f t="shared" si="3"/>
        <v>0</v>
      </c>
      <c r="S20" s="316">
        <f t="shared" si="7"/>
        <v>0</v>
      </c>
      <c r="T20" s="316">
        <f t="shared" si="7"/>
        <v>0</v>
      </c>
      <c r="U20" s="316">
        <f t="shared" si="7"/>
        <v>0</v>
      </c>
      <c r="V20" s="316">
        <f t="shared" si="7"/>
        <v>0</v>
      </c>
      <c r="W20" s="248">
        <f t="shared" si="7"/>
        <v>0</v>
      </c>
      <c r="X20" s="248">
        <f t="shared" si="7"/>
        <v>0</v>
      </c>
      <c r="Y20" s="248">
        <f t="shared" si="7"/>
        <v>0</v>
      </c>
      <c r="Z20" s="248">
        <f t="shared" si="7"/>
        <v>0</v>
      </c>
      <c r="AA20" s="248">
        <f t="shared" si="7"/>
        <v>0</v>
      </c>
      <c r="AB20" s="248">
        <f t="shared" si="7"/>
        <v>0</v>
      </c>
      <c r="AC20" s="248">
        <f t="shared" si="8"/>
        <v>0</v>
      </c>
      <c r="AD20" s="248">
        <f t="shared" si="8"/>
        <v>0</v>
      </c>
      <c r="AE20" s="248">
        <f t="shared" si="8"/>
        <v>0</v>
      </c>
      <c r="AF20" s="248">
        <f t="shared" si="8"/>
        <v>0</v>
      </c>
      <c r="AG20" s="248">
        <f t="shared" si="8"/>
        <v>0</v>
      </c>
      <c r="AH20" s="248">
        <f t="shared" si="8"/>
        <v>0</v>
      </c>
      <c r="AI20" s="248">
        <f t="shared" si="8"/>
        <v>0</v>
      </c>
      <c r="AJ20" s="248">
        <f t="shared" si="8"/>
        <v>0</v>
      </c>
      <c r="AK20" s="248">
        <f t="shared" si="8"/>
        <v>0</v>
      </c>
      <c r="AL20" s="248">
        <f t="shared" si="8"/>
        <v>0</v>
      </c>
      <c r="AM20" s="248">
        <f t="shared" si="9"/>
        <v>0</v>
      </c>
      <c r="AN20" s="248">
        <f t="shared" si="9"/>
        <v>0</v>
      </c>
      <c r="AO20" s="248">
        <f t="shared" si="9"/>
        <v>0</v>
      </c>
      <c r="AP20" s="248">
        <f t="shared" si="9"/>
        <v>0</v>
      </c>
      <c r="AQ20" s="248">
        <f t="shared" si="9"/>
        <v>0</v>
      </c>
      <c r="AR20" s="248">
        <f t="shared" si="9"/>
        <v>0</v>
      </c>
      <c r="AS20" s="248">
        <f t="shared" si="9"/>
        <v>0</v>
      </c>
      <c r="AT20" s="248">
        <f t="shared" si="9"/>
        <v>0</v>
      </c>
      <c r="AU20" s="248">
        <f t="shared" si="9"/>
        <v>0</v>
      </c>
      <c r="AV20" s="248">
        <f t="shared" si="9"/>
        <v>0</v>
      </c>
      <c r="AW20" s="248">
        <f t="shared" si="10"/>
        <v>0</v>
      </c>
      <c r="AX20" s="248">
        <f t="shared" si="10"/>
        <v>0</v>
      </c>
      <c r="AY20" s="248">
        <f t="shared" si="10"/>
        <v>0</v>
      </c>
      <c r="AZ20" s="248">
        <f t="shared" si="10"/>
        <v>0</v>
      </c>
      <c r="BA20" s="248">
        <f t="shared" si="10"/>
        <v>0</v>
      </c>
      <c r="BB20" s="248">
        <f t="shared" si="10"/>
        <v>0</v>
      </c>
      <c r="BC20" s="248">
        <f t="shared" si="10"/>
        <v>0</v>
      </c>
      <c r="BD20" s="248">
        <f t="shared" si="10"/>
        <v>0</v>
      </c>
      <c r="BE20" s="248">
        <f t="shared" si="10"/>
        <v>0</v>
      </c>
      <c r="BF20" s="248">
        <f t="shared" si="10"/>
        <v>0</v>
      </c>
      <c r="BG20" s="248">
        <f t="shared" si="11"/>
        <v>0</v>
      </c>
      <c r="BH20" s="248">
        <f t="shared" si="11"/>
        <v>0</v>
      </c>
      <c r="BI20" s="248">
        <f t="shared" si="11"/>
        <v>0</v>
      </c>
      <c r="BJ20" s="248">
        <f t="shared" si="11"/>
        <v>0</v>
      </c>
      <c r="BK20" s="248">
        <f t="shared" si="11"/>
        <v>0</v>
      </c>
      <c r="BL20" s="248">
        <f t="shared" si="11"/>
        <v>0</v>
      </c>
      <c r="BM20" s="248">
        <f t="shared" si="11"/>
        <v>0</v>
      </c>
      <c r="BN20" s="248">
        <f t="shared" si="11"/>
        <v>0</v>
      </c>
      <c r="BO20" s="248">
        <f t="shared" si="11"/>
        <v>0</v>
      </c>
      <c r="BP20" s="248">
        <f t="shared" si="11"/>
        <v>0</v>
      </c>
      <c r="BQ20" s="248">
        <f t="shared" si="12"/>
        <v>0</v>
      </c>
      <c r="BR20" s="248">
        <f t="shared" si="12"/>
        <v>0</v>
      </c>
      <c r="BS20" s="248">
        <f t="shared" si="12"/>
        <v>0</v>
      </c>
      <c r="BT20" s="248">
        <f t="shared" si="12"/>
        <v>0</v>
      </c>
      <c r="BU20" s="248">
        <f t="shared" si="12"/>
        <v>0</v>
      </c>
      <c r="BV20" s="248">
        <f t="shared" si="12"/>
        <v>0</v>
      </c>
      <c r="BW20" s="248">
        <f t="shared" si="12"/>
        <v>0</v>
      </c>
      <c r="BX20" s="248">
        <f t="shared" si="12"/>
        <v>0</v>
      </c>
      <c r="BY20" s="248">
        <f t="shared" si="12"/>
        <v>0</v>
      </c>
      <c r="BZ20" s="248">
        <f t="shared" si="12"/>
        <v>0</v>
      </c>
      <c r="CA20" s="248">
        <f t="shared" si="13"/>
        <v>0</v>
      </c>
      <c r="CB20" s="248">
        <f t="shared" si="13"/>
        <v>0</v>
      </c>
      <c r="CC20" s="248">
        <f t="shared" si="13"/>
        <v>0</v>
      </c>
      <c r="CD20" s="248">
        <f t="shared" si="13"/>
        <v>0</v>
      </c>
      <c r="CE20" s="248">
        <f t="shared" si="13"/>
        <v>0</v>
      </c>
      <c r="CF20" s="248">
        <f t="shared" si="13"/>
        <v>0</v>
      </c>
      <c r="CG20" s="248">
        <f t="shared" si="13"/>
        <v>0</v>
      </c>
      <c r="CH20" s="248">
        <f t="shared" si="13"/>
        <v>0</v>
      </c>
      <c r="CI20" s="248">
        <f t="shared" si="13"/>
        <v>0</v>
      </c>
      <c r="CJ20" s="248">
        <f t="shared" si="13"/>
        <v>0</v>
      </c>
      <c r="CK20" s="248">
        <f t="shared" si="13"/>
        <v>0</v>
      </c>
      <c r="CL20" s="248">
        <f t="shared" si="13"/>
        <v>0</v>
      </c>
    </row>
    <row r="21" spans="1:90" ht="14.25" customHeight="1" x14ac:dyDescent="0.4">
      <c r="B21" s="9" t="s">
        <v>625</v>
      </c>
      <c r="K21" s="63">
        <f t="shared" ref="K21:P21" ca="1" si="14">SUM(K17:K20)</f>
        <v>-406350.40000000008</v>
      </c>
      <c r="L21" s="63">
        <f t="shared" ca="1" si="14"/>
        <v>-723392.52780505503</v>
      </c>
      <c r="M21" s="63">
        <f t="shared" ca="1" si="14"/>
        <v>-1293159.594766892</v>
      </c>
      <c r="N21" s="63">
        <f t="shared" ca="1" si="14"/>
        <v>-2159267.3972730925</v>
      </c>
      <c r="O21" s="63">
        <f t="shared" ca="1" si="14"/>
        <v>-3325425.3789175237</v>
      </c>
      <c r="P21" s="63">
        <f t="shared" ca="1" si="14"/>
        <v>-4793664.8882799596</v>
      </c>
      <c r="S21" s="113">
        <f ca="1">SUM(S28:OFFSET(S33,-1,0))</f>
        <v>-33529.199999999997</v>
      </c>
      <c r="T21" s="113">
        <f ca="1">SUM(T28:OFFSET(T33,-1,0))</f>
        <v>-33529.199999999997</v>
      </c>
      <c r="U21" s="113">
        <f ca="1">SUM(U28:OFFSET(U33,-1,0))</f>
        <v>-33529.199999999997</v>
      </c>
      <c r="V21" s="113">
        <f ca="1">SUM(V28:OFFSET(V33,-1,0))</f>
        <v>-33529.199999999997</v>
      </c>
      <c r="W21" s="113">
        <f ca="1">SUM(W28:OFFSET(W33,-1,0))</f>
        <v>-33529.199999999997</v>
      </c>
      <c r="X21" s="113">
        <f ca="1">SUM(X28:OFFSET(X33,-1,0))</f>
        <v>-33529.199999999997</v>
      </c>
      <c r="Y21" s="113">
        <f ca="1">SUM(Y28:OFFSET(Y33,-1,0))</f>
        <v>-33529.199999999997</v>
      </c>
      <c r="Z21" s="113">
        <f ca="1">SUM(Z28:OFFSET(Z33,-1,0))</f>
        <v>-33529.199999999997</v>
      </c>
      <c r="AA21" s="113">
        <f ca="1">SUM(AA28:OFFSET(AA33,-1,0))</f>
        <v>-33529.199999999997</v>
      </c>
      <c r="AB21" s="113">
        <f ca="1">SUM(AB28:OFFSET(AB33,-1,0))</f>
        <v>-33529.199999999997</v>
      </c>
      <c r="AC21" s="113">
        <f ca="1">SUM(AC28:OFFSET(AC33,-1,0))</f>
        <v>-33529.199999999997</v>
      </c>
      <c r="AD21" s="113">
        <f ca="1">SUM(AD28:OFFSET(AD33,-1,0))</f>
        <v>-33529.199999999997</v>
      </c>
      <c r="AE21" s="113">
        <f ca="1">SUM(AE28:OFFSET(AE33,-1,0))</f>
        <v>-35205.660000000003</v>
      </c>
      <c r="AF21" s="113">
        <f ca="1">SUM(AF28:OFFSET(AF33,-1,0))</f>
        <v>-35205.660000000003</v>
      </c>
      <c r="AG21" s="113">
        <f ca="1">SUM(AG28:OFFSET(AG33,-1,0))</f>
        <v>-35205.660000000003</v>
      </c>
      <c r="AH21" s="113">
        <f ca="1">SUM(AH28:OFFSET(AH33,-1,0))</f>
        <v>-35205.660000000003</v>
      </c>
      <c r="AI21" s="113">
        <f ca="1">SUM(AI28:OFFSET(AI33,-1,0))</f>
        <v>-35205.660000000003</v>
      </c>
      <c r="AJ21" s="113">
        <f ca="1">SUM(AJ28:OFFSET(AJ33,-1,0))</f>
        <v>-35205.660000000003</v>
      </c>
      <c r="AK21" s="113">
        <f ca="1">SUM(AK28:OFFSET(AK33,-1,0))</f>
        <v>-35205.660000000003</v>
      </c>
      <c r="AL21" s="113">
        <f ca="1">SUM(AL28:OFFSET(AL33,-1,0))</f>
        <v>-35205.660000000003</v>
      </c>
      <c r="AM21" s="113">
        <f ca="1">SUM(AM28:OFFSET(AM33,-1,0))</f>
        <v>-35205.660000000003</v>
      </c>
      <c r="AN21" s="113">
        <f ca="1">SUM(AN28:OFFSET(AN33,-1,0))</f>
        <v>-35205.660000000003</v>
      </c>
      <c r="AO21" s="113">
        <f ca="1">SUM(AO28:OFFSET(AO33,-1,0))</f>
        <v>-35205.660000000003</v>
      </c>
      <c r="AP21" s="113">
        <f ca="1">SUM(AP28:OFFSET(AP33,-1,0))</f>
        <v>-35205.660000000003</v>
      </c>
      <c r="AQ21" s="113">
        <f ca="1">SUM(AQ28:OFFSET(AQ33,-1,0))</f>
        <v>-36965.942999999999</v>
      </c>
      <c r="AR21" s="113">
        <f ca="1">SUM(AR28:OFFSET(AR33,-1,0))</f>
        <v>-36965.942999999999</v>
      </c>
      <c r="AS21" s="113">
        <f ca="1">SUM(AS28:OFFSET(AS33,-1,0))</f>
        <v>-36965.942999999999</v>
      </c>
      <c r="AT21" s="113">
        <f ca="1">SUM(AT28:OFFSET(AT33,-1,0))</f>
        <v>-36965.942999999999</v>
      </c>
      <c r="AU21" s="113">
        <f ca="1">SUM(AU28:OFFSET(AU33,-1,0))</f>
        <v>-36965.942999999999</v>
      </c>
      <c r="AV21" s="113">
        <f ca="1">SUM(AV28:OFFSET(AV33,-1,0))</f>
        <v>-36965.942999999999</v>
      </c>
      <c r="AW21" s="113">
        <f ca="1">SUM(AW28:OFFSET(AW33,-1,0))</f>
        <v>-36965.942999999999</v>
      </c>
      <c r="AX21" s="113">
        <f ca="1">SUM(AX28:OFFSET(AX33,-1,0))</f>
        <v>-36965.942999999999</v>
      </c>
      <c r="AY21" s="113">
        <f ca="1">SUM(AY28:OFFSET(AY33,-1,0))</f>
        <v>-36965.942999999999</v>
      </c>
      <c r="AZ21" s="113">
        <f ca="1">SUM(AZ28:OFFSET(AZ33,-1,0))</f>
        <v>-36965.942999999999</v>
      </c>
      <c r="BA21" s="113">
        <f ca="1">SUM(BA28:OFFSET(BA33,-1,0))</f>
        <v>-36965.942999999999</v>
      </c>
      <c r="BB21" s="113">
        <f ca="1">SUM(BB28:OFFSET(BB33,-1,0))</f>
        <v>-36965.942999999999</v>
      </c>
      <c r="BC21" s="113">
        <f ca="1">SUM(BC28:OFFSET(BC33,-1,0))</f>
        <v>-38814.240149999998</v>
      </c>
      <c r="BD21" s="113">
        <f ca="1">SUM(BD28:OFFSET(BD33,-1,0))</f>
        <v>-38814.240149999998</v>
      </c>
      <c r="BE21" s="113">
        <f ca="1">SUM(BE28:OFFSET(BE33,-1,0))</f>
        <v>-38814.240149999998</v>
      </c>
      <c r="BF21" s="113">
        <f ca="1">SUM(BF28:OFFSET(BF33,-1,0))</f>
        <v>-38814.240149999998</v>
      </c>
      <c r="BG21" s="113">
        <f ca="1">SUM(BG28:OFFSET(BG33,-1,0))</f>
        <v>-38814.240149999998</v>
      </c>
      <c r="BH21" s="113">
        <f ca="1">SUM(BH28:OFFSET(BH33,-1,0))</f>
        <v>-38814.240149999998</v>
      </c>
      <c r="BI21" s="113">
        <f ca="1">SUM(BI28:OFFSET(BI33,-1,0))</f>
        <v>-38814.240149999998</v>
      </c>
      <c r="BJ21" s="113">
        <f ca="1">SUM(BJ28:OFFSET(BJ33,-1,0))</f>
        <v>-38814.240149999998</v>
      </c>
      <c r="BK21" s="113">
        <f ca="1">SUM(BK28:OFFSET(BK33,-1,0))</f>
        <v>-38814.240149999998</v>
      </c>
      <c r="BL21" s="113">
        <f ca="1">SUM(BL28:OFFSET(BL33,-1,0))</f>
        <v>-38814.240149999998</v>
      </c>
      <c r="BM21" s="113">
        <f ca="1">SUM(BM28:OFFSET(BM33,-1,0))</f>
        <v>-38814.240149999998</v>
      </c>
      <c r="BN21" s="113">
        <f ca="1">SUM(BN28:OFFSET(BN33,-1,0))</f>
        <v>-38814.240149999998</v>
      </c>
      <c r="BO21" s="113">
        <f ca="1">SUM(BO28:OFFSET(BO33,-1,0))</f>
        <v>-40754.952157500004</v>
      </c>
      <c r="BP21" s="113">
        <f ca="1">SUM(BP28:OFFSET(BP33,-1,0))</f>
        <v>-40754.952157500004</v>
      </c>
      <c r="BQ21" s="113">
        <f ca="1">SUM(BQ28:OFFSET(BQ33,-1,0))</f>
        <v>-40754.952157500004</v>
      </c>
      <c r="BR21" s="113">
        <f ca="1">SUM(BR28:OFFSET(BR33,-1,0))</f>
        <v>-40754.952157500004</v>
      </c>
      <c r="BS21" s="113">
        <f ca="1">SUM(BS28:OFFSET(BS33,-1,0))</f>
        <v>-40754.952157500004</v>
      </c>
      <c r="BT21" s="113">
        <f ca="1">SUM(BT28:OFFSET(BT33,-1,0))</f>
        <v>-40754.952157500004</v>
      </c>
      <c r="BU21" s="113">
        <f ca="1">SUM(BU28:OFFSET(BU33,-1,0))</f>
        <v>-40754.952157500004</v>
      </c>
      <c r="BV21" s="113">
        <f ca="1">SUM(BV28:OFFSET(BV33,-1,0))</f>
        <v>-40754.952157500004</v>
      </c>
      <c r="BW21" s="113">
        <f ca="1">SUM(BW28:OFFSET(BW33,-1,0))</f>
        <v>-40754.952157500004</v>
      </c>
      <c r="BX21" s="113">
        <f ca="1">SUM(BX28:OFFSET(BX33,-1,0))</f>
        <v>-40754.952157500004</v>
      </c>
      <c r="BY21" s="113">
        <f ca="1">SUM(BY28:OFFSET(BY33,-1,0))</f>
        <v>-40754.952157500004</v>
      </c>
      <c r="BZ21" s="113">
        <f ca="1">SUM(BZ28:OFFSET(BZ33,-1,0))</f>
        <v>-40754.952157500004</v>
      </c>
      <c r="CA21" s="113">
        <f ca="1">SUM(CA28:OFFSET(CA33,-1,0))</f>
        <v>-42792.699765375</v>
      </c>
      <c r="CB21" s="113">
        <f ca="1">SUM(CB28:OFFSET(CB33,-1,0))</f>
        <v>-42792.699765375</v>
      </c>
      <c r="CC21" s="113">
        <f ca="1">SUM(CC28:OFFSET(CC33,-1,0))</f>
        <v>-42792.699765375</v>
      </c>
      <c r="CD21" s="113">
        <f ca="1">SUM(CD28:OFFSET(CD33,-1,0))</f>
        <v>-42792.699765375</v>
      </c>
      <c r="CE21" s="113">
        <f ca="1">SUM(CE28:OFFSET(CE33,-1,0))</f>
        <v>-42792.699765375</v>
      </c>
      <c r="CF21" s="113">
        <f ca="1">SUM(CF28:OFFSET(CF33,-1,0))</f>
        <v>-42792.699765375</v>
      </c>
      <c r="CG21" s="113">
        <f ca="1">SUM(CG28:OFFSET(CG33,-1,0))</f>
        <v>-42792.699765375</v>
      </c>
      <c r="CH21" s="113">
        <f ca="1">SUM(CH28:OFFSET(CH33,-1,0))</f>
        <v>-42792.699765375</v>
      </c>
      <c r="CI21" s="113">
        <f ca="1">SUM(CI28:OFFSET(CI33,-1,0))</f>
        <v>-42792.699765375</v>
      </c>
      <c r="CJ21" s="113">
        <f ca="1">SUM(CJ28:OFFSET(CJ33,-1,0))</f>
        <v>-42792.699765375</v>
      </c>
      <c r="CK21" s="113">
        <f ca="1">SUM(CK28:OFFSET(CK33,-1,0))</f>
        <v>-42792.699765375</v>
      </c>
      <c r="CL21" s="113">
        <f ca="1">SUM(CL28:OFFSET(CL33,-1,0))</f>
        <v>-42792.699765375</v>
      </c>
    </row>
    <row r="22" spans="1:90" ht="14.25" customHeight="1" x14ac:dyDescent="0.4">
      <c r="B22" s="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row>
    <row r="23" spans="1:90" ht="14.25" customHeight="1" x14ac:dyDescent="0.4">
      <c r="A23" s="31" t="s">
        <v>218</v>
      </c>
      <c r="B23" s="285" t="s">
        <v>626</v>
      </c>
      <c r="C23" s="31"/>
      <c r="D23" s="31"/>
      <c r="E23" s="31"/>
      <c r="F23" s="31"/>
      <c r="H23" s="283"/>
      <c r="I23" s="283"/>
      <c r="J23" s="283"/>
      <c r="K23" s="283"/>
      <c r="L23" s="283"/>
      <c r="M23" s="283"/>
      <c r="N23" s="283"/>
      <c r="O23" s="283"/>
      <c r="P23" s="286"/>
      <c r="S23" s="284"/>
      <c r="T23" s="283"/>
      <c r="U23" s="283"/>
      <c r="V23" s="283"/>
      <c r="W23" s="283"/>
      <c r="X23" s="283"/>
      <c r="Y23" s="283"/>
      <c r="Z23" s="283"/>
      <c r="AA23" s="283"/>
      <c r="AB23" s="283"/>
      <c r="AC23" s="283"/>
      <c r="AD23" s="283"/>
      <c r="AE23" s="283"/>
      <c r="AF23" s="283"/>
      <c r="AG23" s="283"/>
      <c r="AH23" s="283"/>
      <c r="AI23" s="283"/>
      <c r="AJ23" s="283"/>
      <c r="AK23" s="283"/>
      <c r="AL23" s="283"/>
      <c r="AM23" s="283"/>
      <c r="AN23" s="283"/>
      <c r="AO23" s="283"/>
      <c r="AP23" s="283"/>
      <c r="AQ23" s="283"/>
      <c r="AR23" s="283"/>
      <c r="AS23" s="283"/>
      <c r="AT23" s="283"/>
      <c r="AU23" s="283"/>
      <c r="AV23" s="283"/>
      <c r="AW23" s="283"/>
      <c r="AX23" s="283"/>
      <c r="AY23" s="283"/>
      <c r="AZ23" s="283"/>
      <c r="BA23" s="283"/>
      <c r="BB23" s="283"/>
      <c r="BC23" s="283"/>
      <c r="BD23" s="283"/>
      <c r="BE23" s="283"/>
      <c r="BF23" s="283"/>
      <c r="BG23" s="283"/>
      <c r="BH23" s="283"/>
      <c r="BI23" s="283"/>
      <c r="BJ23" s="283"/>
      <c r="BK23" s="283"/>
      <c r="BL23" s="283"/>
      <c r="BM23" s="283"/>
      <c r="BN23" s="283"/>
      <c r="BO23" s="283"/>
      <c r="BP23" s="283"/>
      <c r="BQ23" s="283"/>
      <c r="BR23" s="283"/>
      <c r="BS23" s="283"/>
      <c r="BT23" s="283"/>
      <c r="BU23" s="283"/>
      <c r="BV23" s="283"/>
      <c r="BW23" s="283"/>
      <c r="BX23" s="283"/>
      <c r="BY23" s="283"/>
      <c r="BZ23" s="283"/>
      <c r="CA23" s="283"/>
      <c r="CB23" s="283"/>
      <c r="CC23" s="283"/>
      <c r="CD23" s="283"/>
      <c r="CE23" s="283"/>
      <c r="CF23" s="283"/>
      <c r="CG23" s="283"/>
      <c r="CH23" s="283"/>
      <c r="CI23" s="283"/>
      <c r="CJ23" s="283"/>
      <c r="CK23" s="283"/>
      <c r="CL23" s="286"/>
    </row>
    <row r="24" spans="1:90" x14ac:dyDescent="0.4">
      <c r="B24" s="13" t="s">
        <v>627</v>
      </c>
      <c r="H24" s="12"/>
      <c r="I24" s="12"/>
      <c r="J24" s="12"/>
      <c r="K24" s="12"/>
      <c r="L24" s="12"/>
      <c r="M24" s="12"/>
      <c r="N24" s="12"/>
      <c r="O24" s="12"/>
      <c r="P24" s="12"/>
    </row>
    <row r="25" spans="1:90" x14ac:dyDescent="0.4">
      <c r="B25" s="93" t="s">
        <v>753</v>
      </c>
      <c r="J25" s="450">
        <v>0.05</v>
      </c>
      <c r="L25" s="24"/>
      <c r="M25" s="24"/>
      <c r="N25" s="24"/>
      <c r="O25" s="24"/>
      <c r="P25" s="24"/>
    </row>
    <row r="26" spans="1:90" x14ac:dyDescent="0.4">
      <c r="B26" s="93" t="s">
        <v>215</v>
      </c>
      <c r="J26" s="450">
        <v>0.2</v>
      </c>
      <c r="L26" s="24"/>
      <c r="M26" s="24"/>
      <c r="N26" s="24"/>
      <c r="O26" s="24"/>
      <c r="P26" s="24"/>
    </row>
    <row r="27" spans="1:90" x14ac:dyDescent="0.4">
      <c r="B27" s="8"/>
    </row>
    <row r="28" spans="1:90" x14ac:dyDescent="0.4">
      <c r="B28" s="13" t="s">
        <v>628</v>
      </c>
      <c r="I28" s="261" t="s">
        <v>629</v>
      </c>
      <c r="J28" s="261" t="s">
        <v>216</v>
      </c>
      <c r="K28" s="261"/>
      <c r="L28" s="261"/>
      <c r="M28" s="261"/>
      <c r="N28" s="261"/>
      <c r="O28" s="261"/>
      <c r="P28" s="261"/>
    </row>
    <row r="29" spans="1:90" x14ac:dyDescent="0.4">
      <c r="B29" s="442" t="s">
        <v>630</v>
      </c>
      <c r="I29" s="443">
        <v>100000</v>
      </c>
      <c r="J29" s="262">
        <v>45292</v>
      </c>
      <c r="K29" s="24">
        <f t="shared" ref="K29:P33" si="15">SUMIF($3:$3,K$2,29:29)</f>
        <v>-120000</v>
      </c>
      <c r="L29" s="24">
        <f t="shared" si="15"/>
        <v>-126000</v>
      </c>
      <c r="M29" s="24">
        <f t="shared" si="15"/>
        <v>-132300</v>
      </c>
      <c r="N29" s="24">
        <f t="shared" si="15"/>
        <v>-138915</v>
      </c>
      <c r="O29" s="24">
        <f t="shared" si="15"/>
        <v>-145860.75</v>
      </c>
      <c r="P29" s="24">
        <f t="shared" si="15"/>
        <v>-153153.78750000001</v>
      </c>
      <c r="S29" s="263">
        <f t="shared" ref="S29:AB32" si="16">-+$I29*(1+$J$25)^(YEAR(S$2)-YEAR(MAX($J29,$R$2)))*(EOMONTH($J29,0)&lt;=S$2)*(1+$J$26)/12</f>
        <v>-10000</v>
      </c>
      <c r="T29" s="263">
        <f t="shared" si="16"/>
        <v>-10000</v>
      </c>
      <c r="U29" s="263">
        <f t="shared" si="16"/>
        <v>-10000</v>
      </c>
      <c r="V29" s="263">
        <f t="shared" si="16"/>
        <v>-10000</v>
      </c>
      <c r="W29" s="263">
        <f t="shared" si="16"/>
        <v>-10000</v>
      </c>
      <c r="X29" s="263">
        <f t="shared" si="16"/>
        <v>-10000</v>
      </c>
      <c r="Y29" s="263">
        <f t="shared" si="16"/>
        <v>-10000</v>
      </c>
      <c r="Z29" s="263">
        <f t="shared" si="16"/>
        <v>-10000</v>
      </c>
      <c r="AA29" s="263">
        <f t="shared" si="16"/>
        <v>-10000</v>
      </c>
      <c r="AB29" s="263">
        <f t="shared" si="16"/>
        <v>-10000</v>
      </c>
      <c r="AC29" s="263">
        <f t="shared" ref="AC29:AL32" si="17">-+$I29*(1+$J$25)^(YEAR(AC$2)-YEAR(MAX($J29,$R$2)))*(EOMONTH($J29,0)&lt;=AC$2)*(1+$J$26)/12</f>
        <v>-10000</v>
      </c>
      <c r="AD29" s="263">
        <f t="shared" si="17"/>
        <v>-10000</v>
      </c>
      <c r="AE29" s="263">
        <f t="shared" si="17"/>
        <v>-10500</v>
      </c>
      <c r="AF29" s="263">
        <f t="shared" si="17"/>
        <v>-10500</v>
      </c>
      <c r="AG29" s="263">
        <f t="shared" si="17"/>
        <v>-10500</v>
      </c>
      <c r="AH29" s="263">
        <f t="shared" si="17"/>
        <v>-10500</v>
      </c>
      <c r="AI29" s="263">
        <f t="shared" si="17"/>
        <v>-10500</v>
      </c>
      <c r="AJ29" s="263">
        <f t="shared" si="17"/>
        <v>-10500</v>
      </c>
      <c r="AK29" s="263">
        <f t="shared" si="17"/>
        <v>-10500</v>
      </c>
      <c r="AL29" s="263">
        <f t="shared" si="17"/>
        <v>-10500</v>
      </c>
      <c r="AM29" s="263">
        <f t="shared" ref="AM29:AV32" si="18">-+$I29*(1+$J$25)^(YEAR(AM$2)-YEAR(MAX($J29,$R$2)))*(EOMONTH($J29,0)&lt;=AM$2)*(1+$J$26)/12</f>
        <v>-10500</v>
      </c>
      <c r="AN29" s="263">
        <f t="shared" si="18"/>
        <v>-10500</v>
      </c>
      <c r="AO29" s="263">
        <f t="shared" si="18"/>
        <v>-10500</v>
      </c>
      <c r="AP29" s="263">
        <f t="shared" si="18"/>
        <v>-10500</v>
      </c>
      <c r="AQ29" s="263">
        <f t="shared" si="18"/>
        <v>-11025</v>
      </c>
      <c r="AR29" s="263">
        <f t="shared" si="18"/>
        <v>-11025</v>
      </c>
      <c r="AS29" s="263">
        <f t="shared" si="18"/>
        <v>-11025</v>
      </c>
      <c r="AT29" s="263">
        <f t="shared" si="18"/>
        <v>-11025</v>
      </c>
      <c r="AU29" s="263">
        <f t="shared" si="18"/>
        <v>-11025</v>
      </c>
      <c r="AV29" s="263">
        <f t="shared" si="18"/>
        <v>-11025</v>
      </c>
      <c r="AW29" s="263">
        <f t="shared" ref="AW29:BF32" si="19">-+$I29*(1+$J$25)^(YEAR(AW$2)-YEAR(MAX($J29,$R$2)))*(EOMONTH($J29,0)&lt;=AW$2)*(1+$J$26)/12</f>
        <v>-11025</v>
      </c>
      <c r="AX29" s="263">
        <f t="shared" si="19"/>
        <v>-11025</v>
      </c>
      <c r="AY29" s="263">
        <f t="shared" si="19"/>
        <v>-11025</v>
      </c>
      <c r="AZ29" s="263">
        <f t="shared" si="19"/>
        <v>-11025</v>
      </c>
      <c r="BA29" s="263">
        <f t="shared" si="19"/>
        <v>-11025</v>
      </c>
      <c r="BB29" s="263">
        <f t="shared" si="19"/>
        <v>-11025</v>
      </c>
      <c r="BC29" s="263">
        <f t="shared" si="19"/>
        <v>-11576.25</v>
      </c>
      <c r="BD29" s="263">
        <f t="shared" si="19"/>
        <v>-11576.25</v>
      </c>
      <c r="BE29" s="263">
        <f t="shared" si="19"/>
        <v>-11576.25</v>
      </c>
      <c r="BF29" s="263">
        <f t="shared" si="19"/>
        <v>-11576.25</v>
      </c>
      <c r="BG29" s="263">
        <f t="shared" ref="BG29:BP32" si="20">-+$I29*(1+$J$25)^(YEAR(BG$2)-YEAR(MAX($J29,$R$2)))*(EOMONTH($J29,0)&lt;=BG$2)*(1+$J$26)/12</f>
        <v>-11576.25</v>
      </c>
      <c r="BH29" s="263">
        <f t="shared" si="20"/>
        <v>-11576.25</v>
      </c>
      <c r="BI29" s="263">
        <f t="shared" si="20"/>
        <v>-11576.25</v>
      </c>
      <c r="BJ29" s="263">
        <f t="shared" si="20"/>
        <v>-11576.25</v>
      </c>
      <c r="BK29" s="263">
        <f t="shared" si="20"/>
        <v>-11576.25</v>
      </c>
      <c r="BL29" s="263">
        <f t="shared" si="20"/>
        <v>-11576.25</v>
      </c>
      <c r="BM29" s="263">
        <f t="shared" si="20"/>
        <v>-11576.25</v>
      </c>
      <c r="BN29" s="263">
        <f t="shared" si="20"/>
        <v>-11576.25</v>
      </c>
      <c r="BO29" s="263">
        <f t="shared" si="20"/>
        <v>-12155.0625</v>
      </c>
      <c r="BP29" s="263">
        <f t="shared" si="20"/>
        <v>-12155.0625</v>
      </c>
      <c r="BQ29" s="263">
        <f t="shared" ref="BQ29:BZ32" si="21">-+$I29*(1+$J$25)^(YEAR(BQ$2)-YEAR(MAX($J29,$R$2)))*(EOMONTH($J29,0)&lt;=BQ$2)*(1+$J$26)/12</f>
        <v>-12155.0625</v>
      </c>
      <c r="BR29" s="263">
        <f t="shared" si="21"/>
        <v>-12155.0625</v>
      </c>
      <c r="BS29" s="263">
        <f t="shared" si="21"/>
        <v>-12155.0625</v>
      </c>
      <c r="BT29" s="263">
        <f t="shared" si="21"/>
        <v>-12155.0625</v>
      </c>
      <c r="BU29" s="263">
        <f t="shared" si="21"/>
        <v>-12155.0625</v>
      </c>
      <c r="BV29" s="263">
        <f t="shared" si="21"/>
        <v>-12155.0625</v>
      </c>
      <c r="BW29" s="263">
        <f t="shared" si="21"/>
        <v>-12155.0625</v>
      </c>
      <c r="BX29" s="263">
        <f t="shared" si="21"/>
        <v>-12155.0625</v>
      </c>
      <c r="BY29" s="263">
        <f t="shared" si="21"/>
        <v>-12155.0625</v>
      </c>
      <c r="BZ29" s="263">
        <f t="shared" si="21"/>
        <v>-12155.0625</v>
      </c>
      <c r="CA29" s="263">
        <f t="shared" ref="CA29:CL32" si="22">-+$I29*(1+$J$25)^(YEAR(CA$2)-YEAR(MAX($J29,$R$2)))*(EOMONTH($J29,0)&lt;=CA$2)*(1+$J$26)/12</f>
        <v>-12762.815625000001</v>
      </c>
      <c r="CB29" s="263">
        <f t="shared" si="22"/>
        <v>-12762.815625000001</v>
      </c>
      <c r="CC29" s="263">
        <f t="shared" si="22"/>
        <v>-12762.815625000001</v>
      </c>
      <c r="CD29" s="263">
        <f t="shared" si="22"/>
        <v>-12762.815625000001</v>
      </c>
      <c r="CE29" s="263">
        <f t="shared" si="22"/>
        <v>-12762.815625000001</v>
      </c>
      <c r="CF29" s="263">
        <f t="shared" si="22"/>
        <v>-12762.815625000001</v>
      </c>
      <c r="CG29" s="263">
        <f t="shared" si="22"/>
        <v>-12762.815625000001</v>
      </c>
      <c r="CH29" s="263">
        <f t="shared" si="22"/>
        <v>-12762.815625000001</v>
      </c>
      <c r="CI29" s="263">
        <f t="shared" si="22"/>
        <v>-12762.815625000001</v>
      </c>
      <c r="CJ29" s="263">
        <f t="shared" si="22"/>
        <v>-12762.815625000001</v>
      </c>
      <c r="CK29" s="263">
        <f t="shared" si="22"/>
        <v>-12762.815625000001</v>
      </c>
      <c r="CL29" s="263">
        <f t="shared" si="22"/>
        <v>-12762.815625000001</v>
      </c>
    </row>
    <row r="30" spans="1:90" x14ac:dyDescent="0.4">
      <c r="B30" s="442" t="s">
        <v>631</v>
      </c>
      <c r="I30" s="443">
        <v>100000</v>
      </c>
      <c r="J30" s="262">
        <v>45292</v>
      </c>
      <c r="K30" s="24">
        <f t="shared" si="15"/>
        <v>-120000</v>
      </c>
      <c r="L30" s="24">
        <f t="shared" si="15"/>
        <v>-126000</v>
      </c>
      <c r="M30" s="24">
        <f t="shared" si="15"/>
        <v>-132300</v>
      </c>
      <c r="N30" s="24">
        <f t="shared" si="15"/>
        <v>-138915</v>
      </c>
      <c r="O30" s="24">
        <f t="shared" si="15"/>
        <v>-145860.75</v>
      </c>
      <c r="P30" s="24">
        <f t="shared" si="15"/>
        <v>-153153.78750000001</v>
      </c>
      <c r="S30" s="263">
        <f t="shared" si="16"/>
        <v>-10000</v>
      </c>
      <c r="T30" s="263">
        <f t="shared" si="16"/>
        <v>-10000</v>
      </c>
      <c r="U30" s="263">
        <f t="shared" si="16"/>
        <v>-10000</v>
      </c>
      <c r="V30" s="263">
        <f t="shared" si="16"/>
        <v>-10000</v>
      </c>
      <c r="W30" s="263">
        <f t="shared" si="16"/>
        <v>-10000</v>
      </c>
      <c r="X30" s="263">
        <f t="shared" si="16"/>
        <v>-10000</v>
      </c>
      <c r="Y30" s="263">
        <f t="shared" si="16"/>
        <v>-10000</v>
      </c>
      <c r="Z30" s="263">
        <f t="shared" si="16"/>
        <v>-10000</v>
      </c>
      <c r="AA30" s="263">
        <f t="shared" si="16"/>
        <v>-10000</v>
      </c>
      <c r="AB30" s="263">
        <f t="shared" si="16"/>
        <v>-10000</v>
      </c>
      <c r="AC30" s="263">
        <f t="shared" si="17"/>
        <v>-10000</v>
      </c>
      <c r="AD30" s="263">
        <f t="shared" si="17"/>
        <v>-10000</v>
      </c>
      <c r="AE30" s="263">
        <f t="shared" si="17"/>
        <v>-10500</v>
      </c>
      <c r="AF30" s="263">
        <f t="shared" si="17"/>
        <v>-10500</v>
      </c>
      <c r="AG30" s="263">
        <f t="shared" si="17"/>
        <v>-10500</v>
      </c>
      <c r="AH30" s="263">
        <f t="shared" si="17"/>
        <v>-10500</v>
      </c>
      <c r="AI30" s="263">
        <f t="shared" si="17"/>
        <v>-10500</v>
      </c>
      <c r="AJ30" s="263">
        <f t="shared" si="17"/>
        <v>-10500</v>
      </c>
      <c r="AK30" s="263">
        <f t="shared" si="17"/>
        <v>-10500</v>
      </c>
      <c r="AL30" s="263">
        <f t="shared" si="17"/>
        <v>-10500</v>
      </c>
      <c r="AM30" s="263">
        <f t="shared" si="18"/>
        <v>-10500</v>
      </c>
      <c r="AN30" s="263">
        <f t="shared" si="18"/>
        <v>-10500</v>
      </c>
      <c r="AO30" s="263">
        <f t="shared" si="18"/>
        <v>-10500</v>
      </c>
      <c r="AP30" s="263">
        <f t="shared" si="18"/>
        <v>-10500</v>
      </c>
      <c r="AQ30" s="263">
        <f t="shared" si="18"/>
        <v>-11025</v>
      </c>
      <c r="AR30" s="263">
        <f t="shared" si="18"/>
        <v>-11025</v>
      </c>
      <c r="AS30" s="263">
        <f t="shared" si="18"/>
        <v>-11025</v>
      </c>
      <c r="AT30" s="263">
        <f t="shared" si="18"/>
        <v>-11025</v>
      </c>
      <c r="AU30" s="263">
        <f t="shared" si="18"/>
        <v>-11025</v>
      </c>
      <c r="AV30" s="263">
        <f t="shared" si="18"/>
        <v>-11025</v>
      </c>
      <c r="AW30" s="263">
        <f t="shared" si="19"/>
        <v>-11025</v>
      </c>
      <c r="AX30" s="263">
        <f t="shared" si="19"/>
        <v>-11025</v>
      </c>
      <c r="AY30" s="263">
        <f t="shared" si="19"/>
        <v>-11025</v>
      </c>
      <c r="AZ30" s="263">
        <f t="shared" si="19"/>
        <v>-11025</v>
      </c>
      <c r="BA30" s="263">
        <f t="shared" si="19"/>
        <v>-11025</v>
      </c>
      <c r="BB30" s="263">
        <f t="shared" si="19"/>
        <v>-11025</v>
      </c>
      <c r="BC30" s="263">
        <f t="shared" si="19"/>
        <v>-11576.25</v>
      </c>
      <c r="BD30" s="263">
        <f t="shared" si="19"/>
        <v>-11576.25</v>
      </c>
      <c r="BE30" s="263">
        <f t="shared" si="19"/>
        <v>-11576.25</v>
      </c>
      <c r="BF30" s="263">
        <f t="shared" si="19"/>
        <v>-11576.25</v>
      </c>
      <c r="BG30" s="263">
        <f t="shared" si="20"/>
        <v>-11576.25</v>
      </c>
      <c r="BH30" s="263">
        <f t="shared" si="20"/>
        <v>-11576.25</v>
      </c>
      <c r="BI30" s="263">
        <f t="shared" si="20"/>
        <v>-11576.25</v>
      </c>
      <c r="BJ30" s="263">
        <f t="shared" si="20"/>
        <v>-11576.25</v>
      </c>
      <c r="BK30" s="263">
        <f t="shared" si="20"/>
        <v>-11576.25</v>
      </c>
      <c r="BL30" s="263">
        <f t="shared" si="20"/>
        <v>-11576.25</v>
      </c>
      <c r="BM30" s="263">
        <f t="shared" si="20"/>
        <v>-11576.25</v>
      </c>
      <c r="BN30" s="263">
        <f t="shared" si="20"/>
        <v>-11576.25</v>
      </c>
      <c r="BO30" s="263">
        <f t="shared" si="20"/>
        <v>-12155.0625</v>
      </c>
      <c r="BP30" s="263">
        <f t="shared" si="20"/>
        <v>-12155.0625</v>
      </c>
      <c r="BQ30" s="263">
        <f t="shared" si="21"/>
        <v>-12155.0625</v>
      </c>
      <c r="BR30" s="263">
        <f t="shared" si="21"/>
        <v>-12155.0625</v>
      </c>
      <c r="BS30" s="263">
        <f t="shared" si="21"/>
        <v>-12155.0625</v>
      </c>
      <c r="BT30" s="263">
        <f t="shared" si="21"/>
        <v>-12155.0625</v>
      </c>
      <c r="BU30" s="263">
        <f t="shared" si="21"/>
        <v>-12155.0625</v>
      </c>
      <c r="BV30" s="263">
        <f t="shared" si="21"/>
        <v>-12155.0625</v>
      </c>
      <c r="BW30" s="263">
        <f t="shared" si="21"/>
        <v>-12155.0625</v>
      </c>
      <c r="BX30" s="263">
        <f t="shared" si="21"/>
        <v>-12155.0625</v>
      </c>
      <c r="BY30" s="263">
        <f t="shared" si="21"/>
        <v>-12155.0625</v>
      </c>
      <c r="BZ30" s="263">
        <f t="shared" si="21"/>
        <v>-12155.0625</v>
      </c>
      <c r="CA30" s="263">
        <f t="shared" si="22"/>
        <v>-12762.815625000001</v>
      </c>
      <c r="CB30" s="263">
        <f t="shared" si="22"/>
        <v>-12762.815625000001</v>
      </c>
      <c r="CC30" s="263">
        <f t="shared" si="22"/>
        <v>-12762.815625000001</v>
      </c>
      <c r="CD30" s="263">
        <f t="shared" si="22"/>
        <v>-12762.815625000001</v>
      </c>
      <c r="CE30" s="263">
        <f t="shared" si="22"/>
        <v>-12762.815625000001</v>
      </c>
      <c r="CF30" s="263">
        <f t="shared" si="22"/>
        <v>-12762.815625000001</v>
      </c>
      <c r="CG30" s="263">
        <f t="shared" si="22"/>
        <v>-12762.815625000001</v>
      </c>
      <c r="CH30" s="263">
        <f t="shared" si="22"/>
        <v>-12762.815625000001</v>
      </c>
      <c r="CI30" s="263">
        <f t="shared" si="22"/>
        <v>-12762.815625000001</v>
      </c>
      <c r="CJ30" s="263">
        <f t="shared" si="22"/>
        <v>-12762.815625000001</v>
      </c>
      <c r="CK30" s="263">
        <f t="shared" si="22"/>
        <v>-12762.815625000001</v>
      </c>
      <c r="CL30" s="263">
        <f t="shared" si="22"/>
        <v>-12762.815625000001</v>
      </c>
    </row>
    <row r="31" spans="1:90" x14ac:dyDescent="0.4">
      <c r="B31" s="442" t="s">
        <v>632</v>
      </c>
      <c r="I31" s="443">
        <v>90000</v>
      </c>
      <c r="J31" s="262">
        <v>45292</v>
      </c>
      <c r="K31" s="24">
        <f t="shared" si="15"/>
        <v>-108000</v>
      </c>
      <c r="L31" s="24">
        <f t="shared" si="15"/>
        <v>-113400</v>
      </c>
      <c r="M31" s="24">
        <f t="shared" si="15"/>
        <v>-119070</v>
      </c>
      <c r="N31" s="24">
        <f t="shared" si="15"/>
        <v>-125023.50000000001</v>
      </c>
      <c r="O31" s="24">
        <f t="shared" si="15"/>
        <v>-131274.67499999996</v>
      </c>
      <c r="P31" s="24">
        <f t="shared" si="15"/>
        <v>-137838.40874999997</v>
      </c>
      <c r="S31" s="263">
        <f t="shared" si="16"/>
        <v>-9000</v>
      </c>
      <c r="T31" s="263">
        <f t="shared" si="16"/>
        <v>-9000</v>
      </c>
      <c r="U31" s="263">
        <f t="shared" si="16"/>
        <v>-9000</v>
      </c>
      <c r="V31" s="263">
        <f t="shared" si="16"/>
        <v>-9000</v>
      </c>
      <c r="W31" s="263">
        <f t="shared" si="16"/>
        <v>-9000</v>
      </c>
      <c r="X31" s="263">
        <f t="shared" si="16"/>
        <v>-9000</v>
      </c>
      <c r="Y31" s="263">
        <f t="shared" si="16"/>
        <v>-9000</v>
      </c>
      <c r="Z31" s="263">
        <f t="shared" si="16"/>
        <v>-9000</v>
      </c>
      <c r="AA31" s="263">
        <f t="shared" si="16"/>
        <v>-9000</v>
      </c>
      <c r="AB31" s="263">
        <f t="shared" si="16"/>
        <v>-9000</v>
      </c>
      <c r="AC31" s="263">
        <f t="shared" si="17"/>
        <v>-9000</v>
      </c>
      <c r="AD31" s="263">
        <f t="shared" si="17"/>
        <v>-9000</v>
      </c>
      <c r="AE31" s="263">
        <f t="shared" si="17"/>
        <v>-9450</v>
      </c>
      <c r="AF31" s="263">
        <f t="shared" si="17"/>
        <v>-9450</v>
      </c>
      <c r="AG31" s="263">
        <f t="shared" si="17"/>
        <v>-9450</v>
      </c>
      <c r="AH31" s="263">
        <f t="shared" si="17"/>
        <v>-9450</v>
      </c>
      <c r="AI31" s="263">
        <f t="shared" si="17"/>
        <v>-9450</v>
      </c>
      <c r="AJ31" s="263">
        <f t="shared" si="17"/>
        <v>-9450</v>
      </c>
      <c r="AK31" s="263">
        <f t="shared" si="17"/>
        <v>-9450</v>
      </c>
      <c r="AL31" s="263">
        <f t="shared" si="17"/>
        <v>-9450</v>
      </c>
      <c r="AM31" s="263">
        <f t="shared" si="18"/>
        <v>-9450</v>
      </c>
      <c r="AN31" s="263">
        <f t="shared" si="18"/>
        <v>-9450</v>
      </c>
      <c r="AO31" s="263">
        <f t="shared" si="18"/>
        <v>-9450</v>
      </c>
      <c r="AP31" s="263">
        <f t="shared" si="18"/>
        <v>-9450</v>
      </c>
      <c r="AQ31" s="263">
        <f t="shared" si="18"/>
        <v>-9922.5</v>
      </c>
      <c r="AR31" s="263">
        <f t="shared" si="18"/>
        <v>-9922.5</v>
      </c>
      <c r="AS31" s="263">
        <f t="shared" si="18"/>
        <v>-9922.5</v>
      </c>
      <c r="AT31" s="263">
        <f t="shared" si="18"/>
        <v>-9922.5</v>
      </c>
      <c r="AU31" s="263">
        <f t="shared" si="18"/>
        <v>-9922.5</v>
      </c>
      <c r="AV31" s="263">
        <f t="shared" si="18"/>
        <v>-9922.5</v>
      </c>
      <c r="AW31" s="263">
        <f t="shared" si="19"/>
        <v>-9922.5</v>
      </c>
      <c r="AX31" s="263">
        <f t="shared" si="19"/>
        <v>-9922.5</v>
      </c>
      <c r="AY31" s="263">
        <f t="shared" si="19"/>
        <v>-9922.5</v>
      </c>
      <c r="AZ31" s="263">
        <f t="shared" si="19"/>
        <v>-9922.5</v>
      </c>
      <c r="BA31" s="263">
        <f t="shared" si="19"/>
        <v>-9922.5</v>
      </c>
      <c r="BB31" s="263">
        <f t="shared" si="19"/>
        <v>-9922.5</v>
      </c>
      <c r="BC31" s="263">
        <f t="shared" si="19"/>
        <v>-10418.625000000002</v>
      </c>
      <c r="BD31" s="263">
        <f t="shared" si="19"/>
        <v>-10418.625000000002</v>
      </c>
      <c r="BE31" s="263">
        <f t="shared" si="19"/>
        <v>-10418.625000000002</v>
      </c>
      <c r="BF31" s="263">
        <f t="shared" si="19"/>
        <v>-10418.625000000002</v>
      </c>
      <c r="BG31" s="263">
        <f t="shared" si="20"/>
        <v>-10418.625000000002</v>
      </c>
      <c r="BH31" s="263">
        <f t="shared" si="20"/>
        <v>-10418.625000000002</v>
      </c>
      <c r="BI31" s="263">
        <f t="shared" si="20"/>
        <v>-10418.625000000002</v>
      </c>
      <c r="BJ31" s="263">
        <f t="shared" si="20"/>
        <v>-10418.625000000002</v>
      </c>
      <c r="BK31" s="263">
        <f t="shared" si="20"/>
        <v>-10418.625000000002</v>
      </c>
      <c r="BL31" s="263">
        <f t="shared" si="20"/>
        <v>-10418.625000000002</v>
      </c>
      <c r="BM31" s="263">
        <f t="shared" si="20"/>
        <v>-10418.625000000002</v>
      </c>
      <c r="BN31" s="263">
        <f t="shared" si="20"/>
        <v>-10418.625000000002</v>
      </c>
      <c r="BO31" s="263">
        <f t="shared" si="20"/>
        <v>-10939.55625</v>
      </c>
      <c r="BP31" s="263">
        <f t="shared" si="20"/>
        <v>-10939.55625</v>
      </c>
      <c r="BQ31" s="263">
        <f t="shared" si="21"/>
        <v>-10939.55625</v>
      </c>
      <c r="BR31" s="263">
        <f t="shared" si="21"/>
        <v>-10939.55625</v>
      </c>
      <c r="BS31" s="263">
        <f t="shared" si="21"/>
        <v>-10939.55625</v>
      </c>
      <c r="BT31" s="263">
        <f t="shared" si="21"/>
        <v>-10939.55625</v>
      </c>
      <c r="BU31" s="263">
        <f t="shared" si="21"/>
        <v>-10939.55625</v>
      </c>
      <c r="BV31" s="263">
        <f t="shared" si="21"/>
        <v>-10939.55625</v>
      </c>
      <c r="BW31" s="263">
        <f t="shared" si="21"/>
        <v>-10939.55625</v>
      </c>
      <c r="BX31" s="263">
        <f t="shared" si="21"/>
        <v>-10939.55625</v>
      </c>
      <c r="BY31" s="263">
        <f t="shared" si="21"/>
        <v>-10939.55625</v>
      </c>
      <c r="BZ31" s="263">
        <f t="shared" si="21"/>
        <v>-10939.55625</v>
      </c>
      <c r="CA31" s="263">
        <f t="shared" si="22"/>
        <v>-11486.534062500001</v>
      </c>
      <c r="CB31" s="263">
        <f t="shared" si="22"/>
        <v>-11486.534062500001</v>
      </c>
      <c r="CC31" s="263">
        <f t="shared" si="22"/>
        <v>-11486.534062500001</v>
      </c>
      <c r="CD31" s="263">
        <f t="shared" si="22"/>
        <v>-11486.534062500001</v>
      </c>
      <c r="CE31" s="263">
        <f t="shared" si="22"/>
        <v>-11486.534062500001</v>
      </c>
      <c r="CF31" s="263">
        <f t="shared" si="22"/>
        <v>-11486.534062500001</v>
      </c>
      <c r="CG31" s="263">
        <f t="shared" si="22"/>
        <v>-11486.534062500001</v>
      </c>
      <c r="CH31" s="263">
        <f t="shared" si="22"/>
        <v>-11486.534062500001</v>
      </c>
      <c r="CI31" s="263">
        <f t="shared" si="22"/>
        <v>-11486.534062500001</v>
      </c>
      <c r="CJ31" s="263">
        <f t="shared" si="22"/>
        <v>-11486.534062500001</v>
      </c>
      <c r="CK31" s="263">
        <f t="shared" si="22"/>
        <v>-11486.534062500001</v>
      </c>
      <c r="CL31" s="263">
        <f t="shared" si="22"/>
        <v>-11486.534062500001</v>
      </c>
    </row>
    <row r="32" spans="1:90" x14ac:dyDescent="0.4">
      <c r="B32" s="442" t="s">
        <v>624</v>
      </c>
      <c r="I32" s="443">
        <v>45292</v>
      </c>
      <c r="J32" s="262">
        <v>45292</v>
      </c>
      <c r="K32" s="24">
        <f t="shared" si="15"/>
        <v>-54350.399999999987</v>
      </c>
      <c r="L32" s="24">
        <f t="shared" si="15"/>
        <v>-57067.920000000013</v>
      </c>
      <c r="M32" s="24">
        <f t="shared" si="15"/>
        <v>-59921.315999999999</v>
      </c>
      <c r="N32" s="24">
        <f t="shared" si="15"/>
        <v>-62917.381799999996</v>
      </c>
      <c r="O32" s="24">
        <f t="shared" si="15"/>
        <v>-66063.25089000001</v>
      </c>
      <c r="P32" s="24">
        <f t="shared" si="15"/>
        <v>-69366.413434500006</v>
      </c>
      <c r="S32" s="263">
        <f t="shared" si="16"/>
        <v>-4529.2</v>
      </c>
      <c r="T32" s="263">
        <f t="shared" si="16"/>
        <v>-4529.2</v>
      </c>
      <c r="U32" s="263">
        <f t="shared" si="16"/>
        <v>-4529.2</v>
      </c>
      <c r="V32" s="263">
        <f t="shared" si="16"/>
        <v>-4529.2</v>
      </c>
      <c r="W32" s="263">
        <f t="shared" si="16"/>
        <v>-4529.2</v>
      </c>
      <c r="X32" s="263">
        <f t="shared" si="16"/>
        <v>-4529.2</v>
      </c>
      <c r="Y32" s="263">
        <f t="shared" si="16"/>
        <v>-4529.2</v>
      </c>
      <c r="Z32" s="263">
        <f t="shared" si="16"/>
        <v>-4529.2</v>
      </c>
      <c r="AA32" s="263">
        <f t="shared" si="16"/>
        <v>-4529.2</v>
      </c>
      <c r="AB32" s="263">
        <f t="shared" si="16"/>
        <v>-4529.2</v>
      </c>
      <c r="AC32" s="263">
        <f t="shared" si="17"/>
        <v>-4529.2</v>
      </c>
      <c r="AD32" s="263">
        <f t="shared" si="17"/>
        <v>-4529.2</v>
      </c>
      <c r="AE32" s="263">
        <f t="shared" si="17"/>
        <v>-4755.66</v>
      </c>
      <c r="AF32" s="263">
        <f t="shared" si="17"/>
        <v>-4755.66</v>
      </c>
      <c r="AG32" s="263">
        <f t="shared" si="17"/>
        <v>-4755.66</v>
      </c>
      <c r="AH32" s="263">
        <f t="shared" si="17"/>
        <v>-4755.66</v>
      </c>
      <c r="AI32" s="263">
        <f t="shared" si="17"/>
        <v>-4755.66</v>
      </c>
      <c r="AJ32" s="263">
        <f t="shared" si="17"/>
        <v>-4755.66</v>
      </c>
      <c r="AK32" s="263">
        <f t="shared" si="17"/>
        <v>-4755.66</v>
      </c>
      <c r="AL32" s="263">
        <f t="shared" si="17"/>
        <v>-4755.66</v>
      </c>
      <c r="AM32" s="263">
        <f t="shared" si="18"/>
        <v>-4755.66</v>
      </c>
      <c r="AN32" s="263">
        <f t="shared" si="18"/>
        <v>-4755.66</v>
      </c>
      <c r="AO32" s="263">
        <f t="shared" si="18"/>
        <v>-4755.66</v>
      </c>
      <c r="AP32" s="263">
        <f t="shared" si="18"/>
        <v>-4755.66</v>
      </c>
      <c r="AQ32" s="263">
        <f t="shared" si="18"/>
        <v>-4993.4430000000002</v>
      </c>
      <c r="AR32" s="263">
        <f t="shared" si="18"/>
        <v>-4993.4430000000002</v>
      </c>
      <c r="AS32" s="263">
        <f t="shared" si="18"/>
        <v>-4993.4430000000002</v>
      </c>
      <c r="AT32" s="263">
        <f t="shared" si="18"/>
        <v>-4993.4430000000002</v>
      </c>
      <c r="AU32" s="263">
        <f t="shared" si="18"/>
        <v>-4993.4430000000002</v>
      </c>
      <c r="AV32" s="263">
        <f t="shared" si="18"/>
        <v>-4993.4430000000002</v>
      </c>
      <c r="AW32" s="263">
        <f t="shared" si="19"/>
        <v>-4993.4430000000002</v>
      </c>
      <c r="AX32" s="263">
        <f t="shared" si="19"/>
        <v>-4993.4430000000002</v>
      </c>
      <c r="AY32" s="263">
        <f t="shared" si="19"/>
        <v>-4993.4430000000002</v>
      </c>
      <c r="AZ32" s="263">
        <f t="shared" si="19"/>
        <v>-4993.4430000000002</v>
      </c>
      <c r="BA32" s="263">
        <f t="shared" si="19"/>
        <v>-4993.4430000000002</v>
      </c>
      <c r="BB32" s="263">
        <f t="shared" si="19"/>
        <v>-4993.4430000000002</v>
      </c>
      <c r="BC32" s="263">
        <f t="shared" si="19"/>
        <v>-5243.1151500000005</v>
      </c>
      <c r="BD32" s="263">
        <f t="shared" si="19"/>
        <v>-5243.1151500000005</v>
      </c>
      <c r="BE32" s="263">
        <f t="shared" si="19"/>
        <v>-5243.1151500000005</v>
      </c>
      <c r="BF32" s="263">
        <f t="shared" si="19"/>
        <v>-5243.1151500000005</v>
      </c>
      <c r="BG32" s="263">
        <f t="shared" si="20"/>
        <v>-5243.1151500000005</v>
      </c>
      <c r="BH32" s="263">
        <f t="shared" si="20"/>
        <v>-5243.1151500000005</v>
      </c>
      <c r="BI32" s="263">
        <f t="shared" si="20"/>
        <v>-5243.1151500000005</v>
      </c>
      <c r="BJ32" s="263">
        <f t="shared" si="20"/>
        <v>-5243.1151500000005</v>
      </c>
      <c r="BK32" s="263">
        <f t="shared" si="20"/>
        <v>-5243.1151500000005</v>
      </c>
      <c r="BL32" s="263">
        <f t="shared" si="20"/>
        <v>-5243.1151500000005</v>
      </c>
      <c r="BM32" s="263">
        <f t="shared" si="20"/>
        <v>-5243.1151500000005</v>
      </c>
      <c r="BN32" s="263">
        <f t="shared" si="20"/>
        <v>-5243.1151500000005</v>
      </c>
      <c r="BO32" s="263">
        <f t="shared" si="20"/>
        <v>-5505.2709074999993</v>
      </c>
      <c r="BP32" s="263">
        <f t="shared" si="20"/>
        <v>-5505.2709074999993</v>
      </c>
      <c r="BQ32" s="263">
        <f t="shared" si="21"/>
        <v>-5505.2709074999993</v>
      </c>
      <c r="BR32" s="263">
        <f t="shared" si="21"/>
        <v>-5505.2709074999993</v>
      </c>
      <c r="BS32" s="263">
        <f t="shared" si="21"/>
        <v>-5505.2709074999993</v>
      </c>
      <c r="BT32" s="263">
        <f t="shared" si="21"/>
        <v>-5505.2709074999993</v>
      </c>
      <c r="BU32" s="263">
        <f t="shared" si="21"/>
        <v>-5505.2709074999993</v>
      </c>
      <c r="BV32" s="263">
        <f t="shared" si="21"/>
        <v>-5505.2709074999993</v>
      </c>
      <c r="BW32" s="263">
        <f t="shared" si="21"/>
        <v>-5505.2709074999993</v>
      </c>
      <c r="BX32" s="263">
        <f t="shared" si="21"/>
        <v>-5505.2709074999993</v>
      </c>
      <c r="BY32" s="263">
        <f t="shared" si="21"/>
        <v>-5505.2709074999993</v>
      </c>
      <c r="BZ32" s="263">
        <f t="shared" si="21"/>
        <v>-5505.2709074999993</v>
      </c>
      <c r="CA32" s="263">
        <f t="shared" si="22"/>
        <v>-5780.5344528750002</v>
      </c>
      <c r="CB32" s="263">
        <f t="shared" si="22"/>
        <v>-5780.5344528750002</v>
      </c>
      <c r="CC32" s="263">
        <f t="shared" si="22"/>
        <v>-5780.5344528750002</v>
      </c>
      <c r="CD32" s="263">
        <f t="shared" si="22"/>
        <v>-5780.5344528750002</v>
      </c>
      <c r="CE32" s="263">
        <f t="shared" si="22"/>
        <v>-5780.5344528750002</v>
      </c>
      <c r="CF32" s="263">
        <f t="shared" si="22"/>
        <v>-5780.5344528750002</v>
      </c>
      <c r="CG32" s="263">
        <f t="shared" si="22"/>
        <v>-5780.5344528750002</v>
      </c>
      <c r="CH32" s="263">
        <f t="shared" si="22"/>
        <v>-5780.5344528750002</v>
      </c>
      <c r="CI32" s="263">
        <f t="shared" si="22"/>
        <v>-5780.5344528750002</v>
      </c>
      <c r="CJ32" s="263">
        <f t="shared" si="22"/>
        <v>-5780.5344528750002</v>
      </c>
      <c r="CK32" s="263">
        <f t="shared" si="22"/>
        <v>-5780.5344528750002</v>
      </c>
      <c r="CL32" s="263">
        <f t="shared" si="22"/>
        <v>-5780.5344528750002</v>
      </c>
    </row>
    <row r="33" spans="1:90" x14ac:dyDescent="0.4">
      <c r="B33" s="9" t="s">
        <v>594</v>
      </c>
      <c r="J33" s="262"/>
      <c r="K33" s="264">
        <f t="shared" ca="1" si="15"/>
        <v>-402350.40000000008</v>
      </c>
      <c r="L33" s="264">
        <f t="shared" ca="1" si="15"/>
        <v>-422467.92000000016</v>
      </c>
      <c r="M33" s="264">
        <f t="shared" ca="1" si="15"/>
        <v>-443591.31599999988</v>
      </c>
      <c r="N33" s="264">
        <f t="shared" ca="1" si="15"/>
        <v>-465770.88179999986</v>
      </c>
      <c r="O33" s="264">
        <f t="shared" ca="1" si="15"/>
        <v>-489059.42589000013</v>
      </c>
      <c r="P33" s="264">
        <f t="shared" ca="1" si="15"/>
        <v>-513512.39718450001</v>
      </c>
      <c r="S33" s="249">
        <f ca="1">SUM(S28:OFFSET(S33,-1,0))</f>
        <v>-33529.199999999997</v>
      </c>
      <c r="T33" s="249">
        <f ca="1">SUM(T28:OFFSET(T33,-1,0))</f>
        <v>-33529.199999999997</v>
      </c>
      <c r="U33" s="249">
        <f ca="1">SUM(U28:OFFSET(U33,-1,0))</f>
        <v>-33529.199999999997</v>
      </c>
      <c r="V33" s="249">
        <f ca="1">SUM(V28:OFFSET(V33,-1,0))</f>
        <v>-33529.199999999997</v>
      </c>
      <c r="W33" s="249">
        <f ca="1">SUM(W28:OFFSET(W33,-1,0))</f>
        <v>-33529.199999999997</v>
      </c>
      <c r="X33" s="249">
        <f ca="1">SUM(X28:OFFSET(X33,-1,0))</f>
        <v>-33529.199999999997</v>
      </c>
      <c r="Y33" s="249">
        <f ca="1">SUM(Y28:OFFSET(Y33,-1,0))</f>
        <v>-33529.199999999997</v>
      </c>
      <c r="Z33" s="249">
        <f ca="1">SUM(Z28:OFFSET(Z33,-1,0))</f>
        <v>-33529.199999999997</v>
      </c>
      <c r="AA33" s="249">
        <f ca="1">SUM(AA28:OFFSET(AA33,-1,0))</f>
        <v>-33529.199999999997</v>
      </c>
      <c r="AB33" s="249">
        <f ca="1">SUM(AB28:OFFSET(AB33,-1,0))</f>
        <v>-33529.199999999997</v>
      </c>
      <c r="AC33" s="249">
        <f ca="1">SUM(AC28:OFFSET(AC33,-1,0))</f>
        <v>-33529.199999999997</v>
      </c>
      <c r="AD33" s="249">
        <f ca="1">SUM(AD28:OFFSET(AD33,-1,0))</f>
        <v>-33529.199999999997</v>
      </c>
      <c r="AE33" s="249">
        <f ca="1">SUM(AE28:OFFSET(AE33,-1,0))</f>
        <v>-35205.660000000003</v>
      </c>
      <c r="AF33" s="249">
        <f ca="1">SUM(AF28:OFFSET(AF33,-1,0))</f>
        <v>-35205.660000000003</v>
      </c>
      <c r="AG33" s="249">
        <f ca="1">SUM(AG28:OFFSET(AG33,-1,0))</f>
        <v>-35205.660000000003</v>
      </c>
      <c r="AH33" s="249">
        <f ca="1">SUM(AH28:OFFSET(AH33,-1,0))</f>
        <v>-35205.660000000003</v>
      </c>
      <c r="AI33" s="249">
        <f ca="1">SUM(AI28:OFFSET(AI33,-1,0))</f>
        <v>-35205.660000000003</v>
      </c>
      <c r="AJ33" s="249">
        <f ca="1">SUM(AJ28:OFFSET(AJ33,-1,0))</f>
        <v>-35205.660000000003</v>
      </c>
      <c r="AK33" s="249">
        <f ca="1">SUM(AK28:OFFSET(AK33,-1,0))</f>
        <v>-35205.660000000003</v>
      </c>
      <c r="AL33" s="249">
        <f ca="1">SUM(AL28:OFFSET(AL33,-1,0))</f>
        <v>-35205.660000000003</v>
      </c>
      <c r="AM33" s="249">
        <f ca="1">SUM(AM28:OFFSET(AM33,-1,0))</f>
        <v>-35205.660000000003</v>
      </c>
      <c r="AN33" s="249">
        <f ca="1">SUM(AN28:OFFSET(AN33,-1,0))</f>
        <v>-35205.660000000003</v>
      </c>
      <c r="AO33" s="249">
        <f ca="1">SUM(AO28:OFFSET(AO33,-1,0))</f>
        <v>-35205.660000000003</v>
      </c>
      <c r="AP33" s="249">
        <f ca="1">SUM(AP28:OFFSET(AP33,-1,0))</f>
        <v>-35205.660000000003</v>
      </c>
      <c r="AQ33" s="249">
        <f ca="1">SUM(AQ28:OFFSET(AQ33,-1,0))</f>
        <v>-36965.942999999999</v>
      </c>
      <c r="AR33" s="249">
        <f ca="1">SUM(AR28:OFFSET(AR33,-1,0))</f>
        <v>-36965.942999999999</v>
      </c>
      <c r="AS33" s="249">
        <f ca="1">SUM(AS28:OFFSET(AS33,-1,0))</f>
        <v>-36965.942999999999</v>
      </c>
      <c r="AT33" s="249">
        <f ca="1">SUM(AT28:OFFSET(AT33,-1,0))</f>
        <v>-36965.942999999999</v>
      </c>
      <c r="AU33" s="249">
        <f ca="1">SUM(AU28:OFFSET(AU33,-1,0))</f>
        <v>-36965.942999999999</v>
      </c>
      <c r="AV33" s="249">
        <f ca="1">SUM(AV28:OFFSET(AV33,-1,0))</f>
        <v>-36965.942999999999</v>
      </c>
      <c r="AW33" s="249">
        <f ca="1">SUM(AW28:OFFSET(AW33,-1,0))</f>
        <v>-36965.942999999999</v>
      </c>
      <c r="AX33" s="249">
        <f ca="1">SUM(AX28:OFFSET(AX33,-1,0))</f>
        <v>-36965.942999999999</v>
      </c>
      <c r="AY33" s="249">
        <f ca="1">SUM(AY28:OFFSET(AY33,-1,0))</f>
        <v>-36965.942999999999</v>
      </c>
      <c r="AZ33" s="249">
        <f ca="1">SUM(AZ28:OFFSET(AZ33,-1,0))</f>
        <v>-36965.942999999999</v>
      </c>
      <c r="BA33" s="249">
        <f ca="1">SUM(BA28:OFFSET(BA33,-1,0))</f>
        <v>-36965.942999999999</v>
      </c>
      <c r="BB33" s="249">
        <f ca="1">SUM(BB28:OFFSET(BB33,-1,0))</f>
        <v>-36965.942999999999</v>
      </c>
      <c r="BC33" s="249">
        <f ca="1">SUM(BC28:OFFSET(BC33,-1,0))</f>
        <v>-38814.240149999998</v>
      </c>
      <c r="BD33" s="249">
        <f ca="1">SUM(BD28:OFFSET(BD33,-1,0))</f>
        <v>-38814.240149999998</v>
      </c>
      <c r="BE33" s="249">
        <f ca="1">SUM(BE28:OFFSET(BE33,-1,0))</f>
        <v>-38814.240149999998</v>
      </c>
      <c r="BF33" s="249">
        <f ca="1">SUM(BF28:OFFSET(BF33,-1,0))</f>
        <v>-38814.240149999998</v>
      </c>
      <c r="BG33" s="249">
        <f ca="1">SUM(BG28:OFFSET(BG33,-1,0))</f>
        <v>-38814.240149999998</v>
      </c>
      <c r="BH33" s="249">
        <f ca="1">SUM(BH28:OFFSET(BH33,-1,0))</f>
        <v>-38814.240149999998</v>
      </c>
      <c r="BI33" s="249">
        <f ca="1">SUM(BI28:OFFSET(BI33,-1,0))</f>
        <v>-38814.240149999998</v>
      </c>
      <c r="BJ33" s="249">
        <f ca="1">SUM(BJ28:OFFSET(BJ33,-1,0))</f>
        <v>-38814.240149999998</v>
      </c>
      <c r="BK33" s="249">
        <f ca="1">SUM(BK28:OFFSET(BK33,-1,0))</f>
        <v>-38814.240149999998</v>
      </c>
      <c r="BL33" s="249">
        <f ca="1">SUM(BL28:OFFSET(BL33,-1,0))</f>
        <v>-38814.240149999998</v>
      </c>
      <c r="BM33" s="249">
        <f ca="1">SUM(BM28:OFFSET(BM33,-1,0))</f>
        <v>-38814.240149999998</v>
      </c>
      <c r="BN33" s="249">
        <f ca="1">SUM(BN28:OFFSET(BN33,-1,0))</f>
        <v>-38814.240149999998</v>
      </c>
      <c r="BO33" s="249">
        <f ca="1">SUM(BO28:OFFSET(BO33,-1,0))</f>
        <v>-40754.952157500004</v>
      </c>
      <c r="BP33" s="249">
        <f ca="1">SUM(BP28:OFFSET(BP33,-1,0))</f>
        <v>-40754.952157500004</v>
      </c>
      <c r="BQ33" s="249">
        <f ca="1">SUM(BQ28:OFFSET(BQ33,-1,0))</f>
        <v>-40754.952157500004</v>
      </c>
      <c r="BR33" s="249">
        <f ca="1">SUM(BR28:OFFSET(BR33,-1,0))</f>
        <v>-40754.952157500004</v>
      </c>
      <c r="BS33" s="249">
        <f ca="1">SUM(BS28:OFFSET(BS33,-1,0))</f>
        <v>-40754.952157500004</v>
      </c>
      <c r="BT33" s="249">
        <f ca="1">SUM(BT28:OFFSET(BT33,-1,0))</f>
        <v>-40754.952157500004</v>
      </c>
      <c r="BU33" s="249">
        <f ca="1">SUM(BU28:OFFSET(BU33,-1,0))</f>
        <v>-40754.952157500004</v>
      </c>
      <c r="BV33" s="249">
        <f ca="1">SUM(BV28:OFFSET(BV33,-1,0))</f>
        <v>-40754.952157500004</v>
      </c>
      <c r="BW33" s="249">
        <f ca="1">SUM(BW28:OFFSET(BW33,-1,0))</f>
        <v>-40754.952157500004</v>
      </c>
      <c r="BX33" s="249">
        <f ca="1">SUM(BX28:OFFSET(BX33,-1,0))</f>
        <v>-40754.952157500004</v>
      </c>
      <c r="BY33" s="249">
        <f ca="1">SUM(BY28:OFFSET(BY33,-1,0))</f>
        <v>-40754.952157500004</v>
      </c>
      <c r="BZ33" s="249">
        <f ca="1">SUM(BZ28:OFFSET(BZ33,-1,0))</f>
        <v>-40754.952157500004</v>
      </c>
      <c r="CA33" s="249">
        <f ca="1">SUM(CA28:OFFSET(CA33,-1,0))</f>
        <v>-42792.699765375</v>
      </c>
      <c r="CB33" s="249">
        <f ca="1">SUM(CB28:OFFSET(CB33,-1,0))</f>
        <v>-42792.699765375</v>
      </c>
      <c r="CC33" s="249">
        <f ca="1">SUM(CC28:OFFSET(CC33,-1,0))</f>
        <v>-42792.699765375</v>
      </c>
      <c r="CD33" s="249">
        <f ca="1">SUM(CD28:OFFSET(CD33,-1,0))</f>
        <v>-42792.699765375</v>
      </c>
      <c r="CE33" s="249">
        <f ca="1">SUM(CE28:OFFSET(CE33,-1,0))</f>
        <v>-42792.699765375</v>
      </c>
      <c r="CF33" s="249">
        <f ca="1">SUM(CF28:OFFSET(CF33,-1,0))</f>
        <v>-42792.699765375</v>
      </c>
      <c r="CG33" s="249">
        <f ca="1">SUM(CG28:OFFSET(CG33,-1,0))</f>
        <v>-42792.699765375</v>
      </c>
      <c r="CH33" s="249">
        <f ca="1">SUM(CH28:OFFSET(CH33,-1,0))</f>
        <v>-42792.699765375</v>
      </c>
      <c r="CI33" s="249">
        <f ca="1">SUM(CI28:OFFSET(CI33,-1,0))</f>
        <v>-42792.699765375</v>
      </c>
      <c r="CJ33" s="249">
        <f ca="1">SUM(CJ28:OFFSET(CJ33,-1,0))</f>
        <v>-42792.699765375</v>
      </c>
      <c r="CK33" s="249">
        <f ca="1">SUM(CK28:OFFSET(CK33,-1,0))</f>
        <v>-42792.699765375</v>
      </c>
      <c r="CL33" s="249">
        <f ca="1">SUM(CL28:OFFSET(CL33,-1,0))</f>
        <v>-42792.699765375</v>
      </c>
    </row>
    <row r="34" spans="1:90" x14ac:dyDescent="0.4">
      <c r="B34" s="13" t="s">
        <v>752</v>
      </c>
      <c r="J34" s="262"/>
      <c r="K34" s="15">
        <f t="shared" ref="K34:P34" si="23">SUMIF($4:$4,K$2,34:34)</f>
        <v>4</v>
      </c>
      <c r="L34" s="15">
        <f t="shared" si="23"/>
        <v>4</v>
      </c>
      <c r="M34" s="15">
        <f t="shared" si="23"/>
        <v>4</v>
      </c>
      <c r="N34" s="15">
        <f t="shared" si="23"/>
        <v>4</v>
      </c>
      <c r="O34" s="15">
        <f t="shared" si="23"/>
        <v>4</v>
      </c>
      <c r="P34" s="15">
        <f t="shared" si="23"/>
        <v>4</v>
      </c>
      <c r="S34" s="34">
        <f t="shared" ref="S34:CD34" si="24">+COUNTIF(S29:S32,"&lt;"&amp;0)</f>
        <v>4</v>
      </c>
      <c r="T34" s="34">
        <f t="shared" si="24"/>
        <v>4</v>
      </c>
      <c r="U34" s="34">
        <f t="shared" si="24"/>
        <v>4</v>
      </c>
      <c r="V34" s="34">
        <f t="shared" si="24"/>
        <v>4</v>
      </c>
      <c r="W34" s="34">
        <f t="shared" si="24"/>
        <v>4</v>
      </c>
      <c r="X34" s="34">
        <f t="shared" si="24"/>
        <v>4</v>
      </c>
      <c r="Y34" s="34">
        <f t="shared" si="24"/>
        <v>4</v>
      </c>
      <c r="Z34" s="34">
        <f t="shared" si="24"/>
        <v>4</v>
      </c>
      <c r="AA34" s="34">
        <f t="shared" si="24"/>
        <v>4</v>
      </c>
      <c r="AB34" s="34">
        <f t="shared" si="24"/>
        <v>4</v>
      </c>
      <c r="AC34" s="34">
        <f t="shared" si="24"/>
        <v>4</v>
      </c>
      <c r="AD34" s="34">
        <f t="shared" si="24"/>
        <v>4</v>
      </c>
      <c r="AE34" s="34">
        <f t="shared" si="24"/>
        <v>4</v>
      </c>
      <c r="AF34" s="34">
        <f t="shared" si="24"/>
        <v>4</v>
      </c>
      <c r="AG34" s="34">
        <f t="shared" si="24"/>
        <v>4</v>
      </c>
      <c r="AH34" s="34">
        <f t="shared" si="24"/>
        <v>4</v>
      </c>
      <c r="AI34" s="34">
        <f t="shared" si="24"/>
        <v>4</v>
      </c>
      <c r="AJ34" s="34">
        <f t="shared" si="24"/>
        <v>4</v>
      </c>
      <c r="AK34" s="34">
        <f t="shared" si="24"/>
        <v>4</v>
      </c>
      <c r="AL34" s="34">
        <f t="shared" si="24"/>
        <v>4</v>
      </c>
      <c r="AM34" s="34">
        <f t="shared" si="24"/>
        <v>4</v>
      </c>
      <c r="AN34" s="34">
        <f t="shared" si="24"/>
        <v>4</v>
      </c>
      <c r="AO34" s="34">
        <f t="shared" si="24"/>
        <v>4</v>
      </c>
      <c r="AP34" s="34">
        <f t="shared" si="24"/>
        <v>4</v>
      </c>
      <c r="AQ34" s="34">
        <f t="shared" si="24"/>
        <v>4</v>
      </c>
      <c r="AR34" s="34">
        <f t="shared" si="24"/>
        <v>4</v>
      </c>
      <c r="AS34" s="34">
        <f t="shared" si="24"/>
        <v>4</v>
      </c>
      <c r="AT34" s="34">
        <f t="shared" si="24"/>
        <v>4</v>
      </c>
      <c r="AU34" s="34">
        <f t="shared" si="24"/>
        <v>4</v>
      </c>
      <c r="AV34" s="34">
        <f t="shared" si="24"/>
        <v>4</v>
      </c>
      <c r="AW34" s="34">
        <f t="shared" si="24"/>
        <v>4</v>
      </c>
      <c r="AX34" s="34">
        <f t="shared" si="24"/>
        <v>4</v>
      </c>
      <c r="AY34" s="34">
        <f t="shared" si="24"/>
        <v>4</v>
      </c>
      <c r="AZ34" s="34">
        <f t="shared" si="24"/>
        <v>4</v>
      </c>
      <c r="BA34" s="34">
        <f t="shared" si="24"/>
        <v>4</v>
      </c>
      <c r="BB34" s="34">
        <f t="shared" si="24"/>
        <v>4</v>
      </c>
      <c r="BC34" s="34">
        <f t="shared" si="24"/>
        <v>4</v>
      </c>
      <c r="BD34" s="34">
        <f t="shared" si="24"/>
        <v>4</v>
      </c>
      <c r="BE34" s="34">
        <f t="shared" si="24"/>
        <v>4</v>
      </c>
      <c r="BF34" s="34">
        <f t="shared" si="24"/>
        <v>4</v>
      </c>
      <c r="BG34" s="34">
        <f t="shared" si="24"/>
        <v>4</v>
      </c>
      <c r="BH34" s="34">
        <f t="shared" si="24"/>
        <v>4</v>
      </c>
      <c r="BI34" s="34">
        <f t="shared" si="24"/>
        <v>4</v>
      </c>
      <c r="BJ34" s="34">
        <f t="shared" si="24"/>
        <v>4</v>
      </c>
      <c r="BK34" s="34">
        <f t="shared" si="24"/>
        <v>4</v>
      </c>
      <c r="BL34" s="34">
        <f t="shared" si="24"/>
        <v>4</v>
      </c>
      <c r="BM34" s="34">
        <f t="shared" si="24"/>
        <v>4</v>
      </c>
      <c r="BN34" s="34">
        <f t="shared" si="24"/>
        <v>4</v>
      </c>
      <c r="BO34" s="34">
        <f t="shared" si="24"/>
        <v>4</v>
      </c>
      <c r="BP34" s="34">
        <f t="shared" si="24"/>
        <v>4</v>
      </c>
      <c r="BQ34" s="34">
        <f t="shared" si="24"/>
        <v>4</v>
      </c>
      <c r="BR34" s="34">
        <f t="shared" si="24"/>
        <v>4</v>
      </c>
      <c r="BS34" s="34">
        <f t="shared" si="24"/>
        <v>4</v>
      </c>
      <c r="BT34" s="34">
        <f t="shared" si="24"/>
        <v>4</v>
      </c>
      <c r="BU34" s="34">
        <f t="shared" si="24"/>
        <v>4</v>
      </c>
      <c r="BV34" s="34">
        <f t="shared" si="24"/>
        <v>4</v>
      </c>
      <c r="BW34" s="34">
        <f t="shared" si="24"/>
        <v>4</v>
      </c>
      <c r="BX34" s="34">
        <f t="shared" si="24"/>
        <v>4</v>
      </c>
      <c r="BY34" s="34">
        <f t="shared" si="24"/>
        <v>4</v>
      </c>
      <c r="BZ34" s="34">
        <f t="shared" si="24"/>
        <v>4</v>
      </c>
      <c r="CA34" s="34">
        <f t="shared" si="24"/>
        <v>4</v>
      </c>
      <c r="CB34" s="34">
        <f t="shared" si="24"/>
        <v>4</v>
      </c>
      <c r="CC34" s="34">
        <f t="shared" si="24"/>
        <v>4</v>
      </c>
      <c r="CD34" s="34">
        <f t="shared" si="24"/>
        <v>4</v>
      </c>
      <c r="CE34" s="34">
        <f t="shared" ref="CE34:CL34" si="25">+COUNTIF(CE29:CE32,"&lt;"&amp;0)</f>
        <v>4</v>
      </c>
      <c r="CF34" s="34">
        <f t="shared" si="25"/>
        <v>4</v>
      </c>
      <c r="CG34" s="34">
        <f t="shared" si="25"/>
        <v>4</v>
      </c>
      <c r="CH34" s="34">
        <f t="shared" si="25"/>
        <v>4</v>
      </c>
      <c r="CI34" s="34">
        <f t="shared" si="25"/>
        <v>4</v>
      </c>
      <c r="CJ34" s="34">
        <f t="shared" si="25"/>
        <v>4</v>
      </c>
      <c r="CK34" s="34">
        <f t="shared" si="25"/>
        <v>4</v>
      </c>
      <c r="CL34" s="34">
        <f t="shared" si="25"/>
        <v>4</v>
      </c>
    </row>
    <row r="35" spans="1:90" x14ac:dyDescent="0.4">
      <c r="B35" s="9"/>
      <c r="S35" s="32"/>
      <c r="T35" s="32"/>
      <c r="U35" s="32"/>
      <c r="V35" s="32"/>
      <c r="W35" s="32"/>
      <c r="X35" s="32"/>
      <c r="Y35" s="32"/>
      <c r="Z35" s="32"/>
      <c r="AA35" s="32"/>
      <c r="AB35" s="32"/>
      <c r="AC35" s="32"/>
      <c r="AD35" s="32"/>
      <c r="AE35" s="32"/>
      <c r="AF35" s="32"/>
      <c r="AG35" s="32"/>
      <c r="AH35" s="32"/>
      <c r="AI35" s="32"/>
      <c r="AJ35" s="32"/>
      <c r="AK35" s="32"/>
      <c r="AL35" s="32"/>
      <c r="AM35" s="32"/>
      <c r="AN35" s="32"/>
      <c r="AO35" s="32"/>
      <c r="AP35" s="32"/>
      <c r="AQ35" s="32"/>
      <c r="AR35" s="32"/>
      <c r="AS35" s="32"/>
      <c r="AT35" s="32"/>
      <c r="AU35" s="32"/>
      <c r="AV35" s="32"/>
      <c r="AW35" s="32"/>
      <c r="AX35" s="32"/>
      <c r="AY35" s="32"/>
      <c r="AZ35" s="32"/>
      <c r="BA35" s="32"/>
      <c r="BB35" s="32"/>
      <c r="BC35" s="32"/>
      <c r="BD35" s="32"/>
      <c r="BE35" s="32"/>
      <c r="BF35" s="32"/>
      <c r="BG35" s="32"/>
      <c r="BH35" s="32"/>
      <c r="BI35" s="32"/>
      <c r="BJ35" s="32"/>
      <c r="BK35" s="32"/>
      <c r="BL35" s="32"/>
      <c r="BM35" s="32"/>
      <c r="BN35" s="32"/>
      <c r="BO35" s="32"/>
      <c r="BP35" s="32"/>
      <c r="BQ35" s="32"/>
      <c r="BR35" s="32"/>
      <c r="BS35" s="32"/>
      <c r="BT35" s="32"/>
      <c r="BU35" s="32"/>
      <c r="BV35" s="32"/>
      <c r="BW35" s="32"/>
      <c r="BX35" s="32"/>
      <c r="BY35" s="32"/>
      <c r="BZ35" s="32"/>
      <c r="CA35" s="32"/>
      <c r="CB35" s="32"/>
      <c r="CC35" s="32"/>
      <c r="CD35" s="32"/>
      <c r="CE35" s="32"/>
      <c r="CF35" s="32"/>
      <c r="CG35" s="32"/>
      <c r="CH35" s="32"/>
      <c r="CI35" s="32"/>
      <c r="CJ35" s="32"/>
      <c r="CK35" s="32"/>
      <c r="CL35" s="32"/>
    </row>
    <row r="36" spans="1:90" ht="14.25" customHeight="1" x14ac:dyDescent="0.4">
      <c r="A36" s="31" t="s">
        <v>218</v>
      </c>
      <c r="B36" s="285" t="s">
        <v>633</v>
      </c>
      <c r="C36" s="31"/>
      <c r="D36" s="31"/>
      <c r="E36" s="31"/>
      <c r="F36" s="31"/>
      <c r="H36" s="283"/>
      <c r="I36" s="283"/>
      <c r="J36" s="283"/>
      <c r="K36" s="283"/>
      <c r="L36" s="283"/>
      <c r="M36" s="283"/>
      <c r="N36" s="283"/>
      <c r="O36" s="283"/>
      <c r="P36" s="286"/>
      <c r="S36" s="284"/>
      <c r="T36" s="283"/>
      <c r="U36" s="283"/>
      <c r="V36" s="283"/>
      <c r="W36" s="283"/>
      <c r="X36" s="283"/>
      <c r="Y36" s="283"/>
      <c r="Z36" s="283"/>
      <c r="AA36" s="283"/>
      <c r="AB36" s="283"/>
      <c r="AC36" s="283"/>
      <c r="AD36" s="283"/>
      <c r="AE36" s="283"/>
      <c r="AF36" s="283"/>
      <c r="AG36" s="283"/>
      <c r="AH36" s="283"/>
      <c r="AI36" s="283"/>
      <c r="AJ36" s="283"/>
      <c r="AK36" s="283"/>
      <c r="AL36" s="283"/>
      <c r="AM36" s="283"/>
      <c r="AN36" s="283"/>
      <c r="AO36" s="283"/>
      <c r="AP36" s="283"/>
      <c r="AQ36" s="283"/>
      <c r="AR36" s="283"/>
      <c r="AS36" s="283"/>
      <c r="AT36" s="283"/>
      <c r="AU36" s="283"/>
      <c r="AV36" s="283"/>
      <c r="AW36" s="283"/>
      <c r="AX36" s="283"/>
      <c r="AY36" s="283"/>
      <c r="AZ36" s="283"/>
      <c r="BA36" s="283"/>
      <c r="BB36" s="283"/>
      <c r="BC36" s="283"/>
      <c r="BD36" s="283"/>
      <c r="BE36" s="283"/>
      <c r="BF36" s="283"/>
      <c r="BG36" s="283"/>
      <c r="BH36" s="283"/>
      <c r="BI36" s="283"/>
      <c r="BJ36" s="283"/>
      <c r="BK36" s="283"/>
      <c r="BL36" s="283"/>
      <c r="BM36" s="283"/>
      <c r="BN36" s="283"/>
      <c r="BO36" s="283"/>
      <c r="BP36" s="283"/>
      <c r="BQ36" s="283"/>
      <c r="BR36" s="283"/>
      <c r="BS36" s="283"/>
      <c r="BT36" s="283"/>
      <c r="BU36" s="283"/>
      <c r="BV36" s="283"/>
      <c r="BW36" s="283"/>
      <c r="BX36" s="283"/>
      <c r="BY36" s="283"/>
      <c r="BZ36" s="283"/>
      <c r="CA36" s="283"/>
      <c r="CB36" s="283"/>
      <c r="CC36" s="283"/>
      <c r="CD36" s="283"/>
      <c r="CE36" s="283"/>
      <c r="CF36" s="283"/>
      <c r="CG36" s="283"/>
      <c r="CH36" s="283"/>
      <c r="CI36" s="283"/>
      <c r="CJ36" s="283"/>
      <c r="CK36" s="283"/>
      <c r="CL36" s="286"/>
    </row>
    <row r="37" spans="1:90" ht="14.25" customHeight="1" x14ac:dyDescent="0.4">
      <c r="B37" s="8"/>
    </row>
    <row r="38" spans="1:90" x14ac:dyDescent="0.4">
      <c r="B38" s="13" t="s">
        <v>628</v>
      </c>
      <c r="J38" s="265" t="s">
        <v>616</v>
      </c>
      <c r="K38" s="261"/>
      <c r="L38" s="261"/>
      <c r="M38" s="261"/>
      <c r="N38" s="261"/>
      <c r="O38" s="261"/>
      <c r="P38" s="261"/>
    </row>
    <row r="39" spans="1:90" x14ac:dyDescent="0.4">
      <c r="B39" s="442" t="s">
        <v>634</v>
      </c>
      <c r="J39" s="444" t="s">
        <v>617</v>
      </c>
      <c r="K39" s="23">
        <v>-1000</v>
      </c>
      <c r="L39" s="23">
        <v>-1000</v>
      </c>
      <c r="M39" s="23">
        <v>-1000</v>
      </c>
      <c r="N39" s="23">
        <v>-1000</v>
      </c>
      <c r="O39" s="23">
        <v>-1000</v>
      </c>
      <c r="P39" s="23">
        <v>-1000</v>
      </c>
      <c r="S39" s="263" cm="1">
        <f t="array" ref="S39">INDEX($K:$P,ROW(),MATCH(YEAR(S$2),$K$2:$P$2,0))/12</f>
        <v>-83.333333333333329</v>
      </c>
      <c r="T39" s="263" cm="1">
        <f t="array" ref="T39">INDEX($K:$P,ROW(),MATCH(YEAR(T$2),$K$2:$P$2,0))/12</f>
        <v>-83.333333333333329</v>
      </c>
      <c r="U39" s="263" cm="1">
        <f t="array" ref="U39">INDEX($K:$P,ROW(),MATCH(YEAR(U$2),$K$2:$P$2,0))/12</f>
        <v>-83.333333333333329</v>
      </c>
      <c r="V39" s="263" cm="1">
        <f t="array" ref="V39">INDEX($K:$P,ROW(),MATCH(YEAR(V$2),$K$2:$P$2,0))/12</f>
        <v>-83.333333333333329</v>
      </c>
      <c r="W39" s="263" cm="1">
        <f t="array" ref="W39">INDEX($K:$P,ROW(),MATCH(YEAR(W$2),$K$2:$P$2,0))/12</f>
        <v>-83.333333333333329</v>
      </c>
      <c r="X39" s="263" cm="1">
        <f t="array" ref="X39">INDEX($K:$P,ROW(),MATCH(YEAR(X$2),$K$2:$P$2,0))/12</f>
        <v>-83.333333333333329</v>
      </c>
      <c r="Y39" s="263" cm="1">
        <f t="array" ref="Y39">INDEX($K:$P,ROW(),MATCH(YEAR(Y$2),$K$2:$P$2,0))/12</f>
        <v>-83.333333333333329</v>
      </c>
      <c r="Z39" s="263" cm="1">
        <f t="array" ref="Z39">INDEX($K:$P,ROW(),MATCH(YEAR(Z$2),$K$2:$P$2,0))/12</f>
        <v>-83.333333333333329</v>
      </c>
      <c r="AA39" s="263" cm="1">
        <f t="array" ref="AA39">INDEX($K:$P,ROW(),MATCH(YEAR(AA$2),$K$2:$P$2,0))/12</f>
        <v>-83.333333333333329</v>
      </c>
      <c r="AB39" s="263" cm="1">
        <f t="array" ref="AB39">INDEX($K:$P,ROW(),MATCH(YEAR(AB$2),$K$2:$P$2,0))/12</f>
        <v>-83.333333333333329</v>
      </c>
      <c r="AC39" s="263" cm="1">
        <f t="array" ref="AC39">INDEX($K:$P,ROW(),MATCH(YEAR(AC$2),$K$2:$P$2,0))/12</f>
        <v>-83.333333333333329</v>
      </c>
      <c r="AD39" s="263" cm="1">
        <f t="array" ref="AD39">INDEX($K:$P,ROW(),MATCH(YEAR(AD$2),$K$2:$P$2,0))/12</f>
        <v>-83.333333333333329</v>
      </c>
      <c r="AE39" s="263" cm="1">
        <f t="array" ref="AE39">INDEX($K:$P,ROW(),MATCH(YEAR(AE$2),$K$2:$P$2,0))/12</f>
        <v>-83.333333333333329</v>
      </c>
      <c r="AF39" s="263" cm="1">
        <f t="array" ref="AF39">INDEX($K:$P,ROW(),MATCH(YEAR(AF$2),$K$2:$P$2,0))/12</f>
        <v>-83.333333333333329</v>
      </c>
      <c r="AG39" s="263" cm="1">
        <f t="array" ref="AG39">INDEX($K:$P,ROW(),MATCH(YEAR(AG$2),$K$2:$P$2,0))/12</f>
        <v>-83.333333333333329</v>
      </c>
      <c r="AH39" s="263" cm="1">
        <f t="array" ref="AH39">INDEX($K:$P,ROW(),MATCH(YEAR(AH$2),$K$2:$P$2,0))/12</f>
        <v>-83.333333333333329</v>
      </c>
      <c r="AI39" s="263" cm="1">
        <f t="array" ref="AI39">INDEX($K:$P,ROW(),MATCH(YEAR(AI$2),$K$2:$P$2,0))/12</f>
        <v>-83.333333333333329</v>
      </c>
      <c r="AJ39" s="263" cm="1">
        <f t="array" ref="AJ39">INDEX($K:$P,ROW(),MATCH(YEAR(AJ$2),$K$2:$P$2,0))/12</f>
        <v>-83.333333333333329</v>
      </c>
      <c r="AK39" s="263" cm="1">
        <f t="array" ref="AK39">INDEX($K:$P,ROW(),MATCH(YEAR(AK$2),$K$2:$P$2,0))/12</f>
        <v>-83.333333333333329</v>
      </c>
      <c r="AL39" s="263" cm="1">
        <f t="array" ref="AL39">INDEX($K:$P,ROW(),MATCH(YEAR(AL$2),$K$2:$P$2,0))/12</f>
        <v>-83.333333333333329</v>
      </c>
      <c r="AM39" s="263" cm="1">
        <f t="array" ref="AM39">INDEX($K:$P,ROW(),MATCH(YEAR(AM$2),$K$2:$P$2,0))/12</f>
        <v>-83.333333333333329</v>
      </c>
      <c r="AN39" s="263" cm="1">
        <f t="array" ref="AN39">INDEX($K:$P,ROW(),MATCH(YEAR(AN$2),$K$2:$P$2,0))/12</f>
        <v>-83.333333333333329</v>
      </c>
      <c r="AO39" s="263" cm="1">
        <f t="array" ref="AO39">INDEX($K:$P,ROW(),MATCH(YEAR(AO$2),$K$2:$P$2,0))/12</f>
        <v>-83.333333333333329</v>
      </c>
      <c r="AP39" s="263" cm="1">
        <f t="array" ref="AP39">INDEX($K:$P,ROW(),MATCH(YEAR(AP$2),$K$2:$P$2,0))/12</f>
        <v>-83.333333333333329</v>
      </c>
      <c r="AQ39" s="263" cm="1">
        <f t="array" ref="AQ39">INDEX($K:$P,ROW(),MATCH(YEAR(AQ$2),$K$2:$P$2,0))/12</f>
        <v>-83.333333333333329</v>
      </c>
      <c r="AR39" s="263" cm="1">
        <f t="array" ref="AR39">INDEX($K:$P,ROW(),MATCH(YEAR(AR$2),$K$2:$P$2,0))/12</f>
        <v>-83.333333333333329</v>
      </c>
      <c r="AS39" s="263" cm="1">
        <f t="array" ref="AS39">INDEX($K:$P,ROW(),MATCH(YEAR(AS$2),$K$2:$P$2,0))/12</f>
        <v>-83.333333333333329</v>
      </c>
      <c r="AT39" s="263" cm="1">
        <f t="array" ref="AT39">INDEX($K:$P,ROW(),MATCH(YEAR(AT$2),$K$2:$P$2,0))/12</f>
        <v>-83.333333333333329</v>
      </c>
      <c r="AU39" s="263" cm="1">
        <f t="array" ref="AU39">INDEX($K:$P,ROW(),MATCH(YEAR(AU$2),$K$2:$P$2,0))/12</f>
        <v>-83.333333333333329</v>
      </c>
      <c r="AV39" s="263" cm="1">
        <f t="array" ref="AV39">INDEX($K:$P,ROW(),MATCH(YEAR(AV$2),$K$2:$P$2,0))/12</f>
        <v>-83.333333333333329</v>
      </c>
      <c r="AW39" s="263" cm="1">
        <f t="array" ref="AW39">INDEX($K:$P,ROW(),MATCH(YEAR(AW$2),$K$2:$P$2,0))/12</f>
        <v>-83.333333333333329</v>
      </c>
      <c r="AX39" s="263" cm="1">
        <f t="array" ref="AX39">INDEX($K:$P,ROW(),MATCH(YEAR(AX$2),$K$2:$P$2,0))/12</f>
        <v>-83.333333333333329</v>
      </c>
      <c r="AY39" s="263" cm="1">
        <f t="array" ref="AY39">INDEX($K:$P,ROW(),MATCH(YEAR(AY$2),$K$2:$P$2,0))/12</f>
        <v>-83.333333333333329</v>
      </c>
      <c r="AZ39" s="263" cm="1">
        <f t="array" ref="AZ39">INDEX($K:$P,ROW(),MATCH(YEAR(AZ$2),$K$2:$P$2,0))/12</f>
        <v>-83.333333333333329</v>
      </c>
      <c r="BA39" s="263" cm="1">
        <f t="array" ref="BA39">INDEX($K:$P,ROW(),MATCH(YEAR(BA$2),$K$2:$P$2,0))/12</f>
        <v>-83.333333333333329</v>
      </c>
      <c r="BB39" s="263" cm="1">
        <f t="array" ref="BB39">INDEX($K:$P,ROW(),MATCH(YEAR(BB$2),$K$2:$P$2,0))/12</f>
        <v>-83.333333333333329</v>
      </c>
      <c r="BC39" s="263" cm="1">
        <f t="array" ref="BC39">INDEX($K:$P,ROW(),MATCH(YEAR(BC$2),$K$2:$P$2,0))/12</f>
        <v>-83.333333333333329</v>
      </c>
      <c r="BD39" s="263" cm="1">
        <f t="array" ref="BD39">INDEX($K:$P,ROW(),MATCH(YEAR(BD$2),$K$2:$P$2,0))/12</f>
        <v>-83.333333333333329</v>
      </c>
      <c r="BE39" s="263" cm="1">
        <f t="array" ref="BE39">INDEX($K:$P,ROW(),MATCH(YEAR(BE$2),$K$2:$P$2,0))/12</f>
        <v>-83.333333333333329</v>
      </c>
      <c r="BF39" s="263" cm="1">
        <f t="array" ref="BF39">INDEX($K:$P,ROW(),MATCH(YEAR(BF$2),$K$2:$P$2,0))/12</f>
        <v>-83.333333333333329</v>
      </c>
      <c r="BG39" s="263" cm="1">
        <f t="array" ref="BG39">INDEX($K:$P,ROW(),MATCH(YEAR(BG$2),$K$2:$P$2,0))/12</f>
        <v>-83.333333333333329</v>
      </c>
      <c r="BH39" s="263" cm="1">
        <f t="array" ref="BH39">INDEX($K:$P,ROW(),MATCH(YEAR(BH$2),$K$2:$P$2,0))/12</f>
        <v>-83.333333333333329</v>
      </c>
      <c r="BI39" s="263" cm="1">
        <f t="array" ref="BI39">INDEX($K:$P,ROW(),MATCH(YEAR(BI$2),$K$2:$P$2,0))/12</f>
        <v>-83.333333333333329</v>
      </c>
      <c r="BJ39" s="263" cm="1">
        <f t="array" ref="BJ39">INDEX($K:$P,ROW(),MATCH(YEAR(BJ$2),$K$2:$P$2,0))/12</f>
        <v>-83.333333333333329</v>
      </c>
      <c r="BK39" s="263" cm="1">
        <f t="array" ref="BK39">INDEX($K:$P,ROW(),MATCH(YEAR(BK$2),$K$2:$P$2,0))/12</f>
        <v>-83.333333333333329</v>
      </c>
      <c r="BL39" s="263" cm="1">
        <f t="array" ref="BL39">INDEX($K:$P,ROW(),MATCH(YEAR(BL$2),$K$2:$P$2,0))/12</f>
        <v>-83.333333333333329</v>
      </c>
      <c r="BM39" s="263" cm="1">
        <f t="array" ref="BM39">INDEX($K:$P,ROW(),MATCH(YEAR(BM$2),$K$2:$P$2,0))/12</f>
        <v>-83.333333333333329</v>
      </c>
      <c r="BN39" s="263" cm="1">
        <f t="array" ref="BN39">INDEX($K:$P,ROW(),MATCH(YEAR(BN$2),$K$2:$P$2,0))/12</f>
        <v>-83.333333333333329</v>
      </c>
      <c r="BO39" s="263" cm="1">
        <f t="array" ref="BO39">INDEX($K:$P,ROW(),MATCH(YEAR(BO$2),$K$2:$P$2,0))/12</f>
        <v>-83.333333333333329</v>
      </c>
      <c r="BP39" s="263" cm="1">
        <f t="array" ref="BP39">INDEX($K:$P,ROW(),MATCH(YEAR(BP$2),$K$2:$P$2,0))/12</f>
        <v>-83.333333333333329</v>
      </c>
      <c r="BQ39" s="263" cm="1">
        <f t="array" ref="BQ39">INDEX($K:$P,ROW(),MATCH(YEAR(BQ$2),$K$2:$P$2,0))/12</f>
        <v>-83.333333333333329</v>
      </c>
      <c r="BR39" s="263" cm="1">
        <f t="array" ref="BR39">INDEX($K:$P,ROW(),MATCH(YEAR(BR$2),$K$2:$P$2,0))/12</f>
        <v>-83.333333333333329</v>
      </c>
      <c r="BS39" s="263" cm="1">
        <f t="array" ref="BS39">INDEX($K:$P,ROW(),MATCH(YEAR(BS$2),$K$2:$P$2,0))/12</f>
        <v>-83.333333333333329</v>
      </c>
      <c r="BT39" s="263" cm="1">
        <f t="array" ref="BT39">INDEX($K:$P,ROW(),MATCH(YEAR(BT$2),$K$2:$P$2,0))/12</f>
        <v>-83.333333333333329</v>
      </c>
      <c r="BU39" s="263" cm="1">
        <f t="array" ref="BU39">INDEX($K:$P,ROW(),MATCH(YEAR(BU$2),$K$2:$P$2,0))/12</f>
        <v>-83.333333333333329</v>
      </c>
      <c r="BV39" s="263" cm="1">
        <f t="array" ref="BV39">INDEX($K:$P,ROW(),MATCH(YEAR(BV$2),$K$2:$P$2,0))/12</f>
        <v>-83.333333333333329</v>
      </c>
      <c r="BW39" s="263" cm="1">
        <f t="array" ref="BW39">INDEX($K:$P,ROW(),MATCH(YEAR(BW$2),$K$2:$P$2,0))/12</f>
        <v>-83.333333333333329</v>
      </c>
      <c r="BX39" s="263" cm="1">
        <f t="array" ref="BX39">INDEX($K:$P,ROW(),MATCH(YEAR(BX$2),$K$2:$P$2,0))/12</f>
        <v>-83.333333333333329</v>
      </c>
      <c r="BY39" s="263" cm="1">
        <f t="array" ref="BY39">INDEX($K:$P,ROW(),MATCH(YEAR(BY$2),$K$2:$P$2,0))/12</f>
        <v>-83.333333333333329</v>
      </c>
      <c r="BZ39" s="263" cm="1">
        <f t="array" ref="BZ39">INDEX($K:$P,ROW(),MATCH(YEAR(BZ$2),$K$2:$P$2,0))/12</f>
        <v>-83.333333333333329</v>
      </c>
      <c r="CA39" s="263" cm="1">
        <f t="array" ref="CA39">INDEX($K:$P,ROW(),MATCH(YEAR(CA$2),$K$2:$P$2,0))/12</f>
        <v>-83.333333333333329</v>
      </c>
      <c r="CB39" s="263" cm="1">
        <f t="array" ref="CB39">INDEX($K:$P,ROW(),MATCH(YEAR(CB$2),$K$2:$P$2,0))/12</f>
        <v>-83.333333333333329</v>
      </c>
      <c r="CC39" s="263" cm="1">
        <f t="array" ref="CC39">INDEX($K:$P,ROW(),MATCH(YEAR(CC$2),$K$2:$P$2,0))/12</f>
        <v>-83.333333333333329</v>
      </c>
      <c r="CD39" s="263" cm="1">
        <f t="array" ref="CD39">INDEX($K:$P,ROW(),MATCH(YEAR(CD$2),$K$2:$P$2,0))/12</f>
        <v>-83.333333333333329</v>
      </c>
      <c r="CE39" s="263" cm="1">
        <f t="array" ref="CE39">INDEX($K:$P,ROW(),MATCH(YEAR(CE$2),$K$2:$P$2,0))/12</f>
        <v>-83.333333333333329</v>
      </c>
      <c r="CF39" s="263" cm="1">
        <f t="array" ref="CF39">INDEX($K:$P,ROW(),MATCH(YEAR(CF$2),$K$2:$P$2,0))/12</f>
        <v>-83.333333333333329</v>
      </c>
      <c r="CG39" s="263" cm="1">
        <f t="array" ref="CG39">INDEX($K:$P,ROW(),MATCH(YEAR(CG$2),$K$2:$P$2,0))/12</f>
        <v>-83.333333333333329</v>
      </c>
      <c r="CH39" s="263" cm="1">
        <f t="array" ref="CH39">INDEX($K:$P,ROW(),MATCH(YEAR(CH$2),$K$2:$P$2,0))/12</f>
        <v>-83.333333333333329</v>
      </c>
      <c r="CI39" s="263" cm="1">
        <f t="array" ref="CI39">INDEX($K:$P,ROW(),MATCH(YEAR(CI$2),$K$2:$P$2,0))/12</f>
        <v>-83.333333333333329</v>
      </c>
      <c r="CJ39" s="263" cm="1">
        <f t="array" ref="CJ39">INDEX($K:$P,ROW(),MATCH(YEAR(CJ$2),$K$2:$P$2,0))/12</f>
        <v>-83.333333333333329</v>
      </c>
      <c r="CK39" s="263" cm="1">
        <f t="array" ref="CK39">INDEX($K:$P,ROW(),MATCH(YEAR(CK$2),$K$2:$P$2,0))/12</f>
        <v>-83.333333333333329</v>
      </c>
      <c r="CL39" s="263" cm="1">
        <f t="array" ref="CL39">INDEX($K:$P,ROW(),MATCH(YEAR(CL$2),$K$2:$P$2,0))/12</f>
        <v>-83.333333333333329</v>
      </c>
    </row>
    <row r="40" spans="1:90" x14ac:dyDescent="0.4">
      <c r="B40" s="442" t="s">
        <v>635</v>
      </c>
      <c r="J40" s="444" t="s">
        <v>624</v>
      </c>
      <c r="K40" s="23">
        <v>-1000</v>
      </c>
      <c r="L40" s="23">
        <v>-1000</v>
      </c>
      <c r="M40" s="23">
        <v>-1000</v>
      </c>
      <c r="N40" s="23">
        <v>-1000</v>
      </c>
      <c r="O40" s="23">
        <v>-1000</v>
      </c>
      <c r="P40" s="23">
        <v>-1000</v>
      </c>
      <c r="S40" s="263" cm="1">
        <f t="array" ref="S40">INDEX($K:$P,ROW(),MATCH(YEAR(S$2),$K$2:$P$2,0))/12</f>
        <v>-83.333333333333329</v>
      </c>
      <c r="T40" s="263" cm="1">
        <f t="array" ref="T40">INDEX($K:$P,ROW(),MATCH(YEAR(T$2),$K$2:$P$2,0))/12</f>
        <v>-83.333333333333329</v>
      </c>
      <c r="U40" s="263" cm="1">
        <f t="array" ref="U40">INDEX($K:$P,ROW(),MATCH(YEAR(U$2),$K$2:$P$2,0))/12</f>
        <v>-83.333333333333329</v>
      </c>
      <c r="V40" s="263" cm="1">
        <f t="array" ref="V40">INDEX($K:$P,ROW(),MATCH(YEAR(V$2),$K$2:$P$2,0))/12</f>
        <v>-83.333333333333329</v>
      </c>
      <c r="W40" s="263" cm="1">
        <f t="array" ref="W40">INDEX($K:$P,ROW(),MATCH(YEAR(W$2),$K$2:$P$2,0))/12</f>
        <v>-83.333333333333329</v>
      </c>
      <c r="X40" s="263" cm="1">
        <f t="array" ref="X40">INDEX($K:$P,ROW(),MATCH(YEAR(X$2),$K$2:$P$2,0))/12</f>
        <v>-83.333333333333329</v>
      </c>
      <c r="Y40" s="263" cm="1">
        <f t="array" ref="Y40">INDEX($K:$P,ROW(),MATCH(YEAR(Y$2),$K$2:$P$2,0))/12</f>
        <v>-83.333333333333329</v>
      </c>
      <c r="Z40" s="263" cm="1">
        <f t="array" ref="Z40">INDEX($K:$P,ROW(),MATCH(YEAR(Z$2),$K$2:$P$2,0))/12</f>
        <v>-83.333333333333329</v>
      </c>
      <c r="AA40" s="263" cm="1">
        <f t="array" ref="AA40">INDEX($K:$P,ROW(),MATCH(YEAR(AA$2),$K$2:$P$2,0))/12</f>
        <v>-83.333333333333329</v>
      </c>
      <c r="AB40" s="263" cm="1">
        <f t="array" ref="AB40">INDEX($K:$P,ROW(),MATCH(YEAR(AB$2),$K$2:$P$2,0))/12</f>
        <v>-83.333333333333329</v>
      </c>
      <c r="AC40" s="263" cm="1">
        <f t="array" ref="AC40">INDEX($K:$P,ROW(),MATCH(YEAR(AC$2),$K$2:$P$2,0))/12</f>
        <v>-83.333333333333329</v>
      </c>
      <c r="AD40" s="263" cm="1">
        <f t="array" ref="AD40">INDEX($K:$P,ROW(),MATCH(YEAR(AD$2),$K$2:$P$2,0))/12</f>
        <v>-83.333333333333329</v>
      </c>
      <c r="AE40" s="263" cm="1">
        <f t="array" ref="AE40">INDEX($K:$P,ROW(),MATCH(YEAR(AE$2),$K$2:$P$2,0))/12</f>
        <v>-83.333333333333329</v>
      </c>
      <c r="AF40" s="263" cm="1">
        <f t="array" ref="AF40">INDEX($K:$P,ROW(),MATCH(YEAR(AF$2),$K$2:$P$2,0))/12</f>
        <v>-83.333333333333329</v>
      </c>
      <c r="AG40" s="263" cm="1">
        <f t="array" ref="AG40">INDEX($K:$P,ROW(),MATCH(YEAR(AG$2),$K$2:$P$2,0))/12</f>
        <v>-83.333333333333329</v>
      </c>
      <c r="AH40" s="263" cm="1">
        <f t="array" ref="AH40">INDEX($K:$P,ROW(),MATCH(YEAR(AH$2),$K$2:$P$2,0))/12</f>
        <v>-83.333333333333329</v>
      </c>
      <c r="AI40" s="263" cm="1">
        <f t="array" ref="AI40">INDEX($K:$P,ROW(),MATCH(YEAR(AI$2),$K$2:$P$2,0))/12</f>
        <v>-83.333333333333329</v>
      </c>
      <c r="AJ40" s="263" cm="1">
        <f t="array" ref="AJ40">INDEX($K:$P,ROW(),MATCH(YEAR(AJ$2),$K$2:$P$2,0))/12</f>
        <v>-83.333333333333329</v>
      </c>
      <c r="AK40" s="263" cm="1">
        <f t="array" ref="AK40">INDEX($K:$P,ROW(),MATCH(YEAR(AK$2),$K$2:$P$2,0))/12</f>
        <v>-83.333333333333329</v>
      </c>
      <c r="AL40" s="263" cm="1">
        <f t="array" ref="AL40">INDEX($K:$P,ROW(),MATCH(YEAR(AL$2),$K$2:$P$2,0))/12</f>
        <v>-83.333333333333329</v>
      </c>
      <c r="AM40" s="263" cm="1">
        <f t="array" ref="AM40">INDEX($K:$P,ROW(),MATCH(YEAR(AM$2),$K$2:$P$2,0))/12</f>
        <v>-83.333333333333329</v>
      </c>
      <c r="AN40" s="263" cm="1">
        <f t="array" ref="AN40">INDEX($K:$P,ROW(),MATCH(YEAR(AN$2),$K$2:$P$2,0))/12</f>
        <v>-83.333333333333329</v>
      </c>
      <c r="AO40" s="263" cm="1">
        <f t="array" ref="AO40">INDEX($K:$P,ROW(),MATCH(YEAR(AO$2),$K$2:$P$2,0))/12</f>
        <v>-83.333333333333329</v>
      </c>
      <c r="AP40" s="263" cm="1">
        <f t="array" ref="AP40">INDEX($K:$P,ROW(),MATCH(YEAR(AP$2),$K$2:$P$2,0))/12</f>
        <v>-83.333333333333329</v>
      </c>
      <c r="AQ40" s="263" cm="1">
        <f t="array" ref="AQ40">INDEX($K:$P,ROW(),MATCH(YEAR(AQ$2),$K$2:$P$2,0))/12</f>
        <v>-83.333333333333329</v>
      </c>
      <c r="AR40" s="263" cm="1">
        <f t="array" ref="AR40">INDEX($K:$P,ROW(),MATCH(YEAR(AR$2),$K$2:$P$2,0))/12</f>
        <v>-83.333333333333329</v>
      </c>
      <c r="AS40" s="263" cm="1">
        <f t="array" ref="AS40">INDEX($K:$P,ROW(),MATCH(YEAR(AS$2),$K$2:$P$2,0))/12</f>
        <v>-83.333333333333329</v>
      </c>
      <c r="AT40" s="263" cm="1">
        <f t="array" ref="AT40">INDEX($K:$P,ROW(),MATCH(YEAR(AT$2),$K$2:$P$2,0))/12</f>
        <v>-83.333333333333329</v>
      </c>
      <c r="AU40" s="263" cm="1">
        <f t="array" ref="AU40">INDEX($K:$P,ROW(),MATCH(YEAR(AU$2),$K$2:$P$2,0))/12</f>
        <v>-83.333333333333329</v>
      </c>
      <c r="AV40" s="263" cm="1">
        <f t="array" ref="AV40">INDEX($K:$P,ROW(),MATCH(YEAR(AV$2),$K$2:$P$2,0))/12</f>
        <v>-83.333333333333329</v>
      </c>
      <c r="AW40" s="263" cm="1">
        <f t="array" ref="AW40">INDEX($K:$P,ROW(),MATCH(YEAR(AW$2),$K$2:$P$2,0))/12</f>
        <v>-83.333333333333329</v>
      </c>
      <c r="AX40" s="263" cm="1">
        <f t="array" ref="AX40">INDEX($K:$P,ROW(),MATCH(YEAR(AX$2),$K$2:$P$2,0))/12</f>
        <v>-83.333333333333329</v>
      </c>
      <c r="AY40" s="263" cm="1">
        <f t="array" ref="AY40">INDEX($K:$P,ROW(),MATCH(YEAR(AY$2),$K$2:$P$2,0))/12</f>
        <v>-83.333333333333329</v>
      </c>
      <c r="AZ40" s="263" cm="1">
        <f t="array" ref="AZ40">INDEX($K:$P,ROW(),MATCH(YEAR(AZ$2),$K$2:$P$2,0))/12</f>
        <v>-83.333333333333329</v>
      </c>
      <c r="BA40" s="263" cm="1">
        <f t="array" ref="BA40">INDEX($K:$P,ROW(),MATCH(YEAR(BA$2),$K$2:$P$2,0))/12</f>
        <v>-83.333333333333329</v>
      </c>
      <c r="BB40" s="263" cm="1">
        <f t="array" ref="BB40">INDEX($K:$P,ROW(),MATCH(YEAR(BB$2),$K$2:$P$2,0))/12</f>
        <v>-83.333333333333329</v>
      </c>
      <c r="BC40" s="263" cm="1">
        <f t="array" ref="BC40">INDEX($K:$P,ROW(),MATCH(YEAR(BC$2),$K$2:$P$2,0))/12</f>
        <v>-83.333333333333329</v>
      </c>
      <c r="BD40" s="263" cm="1">
        <f t="array" ref="BD40">INDEX($K:$P,ROW(),MATCH(YEAR(BD$2),$K$2:$P$2,0))/12</f>
        <v>-83.333333333333329</v>
      </c>
      <c r="BE40" s="263" cm="1">
        <f t="array" ref="BE40">INDEX($K:$P,ROW(),MATCH(YEAR(BE$2),$K$2:$P$2,0))/12</f>
        <v>-83.333333333333329</v>
      </c>
      <c r="BF40" s="263" cm="1">
        <f t="array" ref="BF40">INDEX($K:$P,ROW(),MATCH(YEAR(BF$2),$K$2:$P$2,0))/12</f>
        <v>-83.333333333333329</v>
      </c>
      <c r="BG40" s="263" cm="1">
        <f t="array" ref="BG40">INDEX($K:$P,ROW(),MATCH(YEAR(BG$2),$K$2:$P$2,0))/12</f>
        <v>-83.333333333333329</v>
      </c>
      <c r="BH40" s="263" cm="1">
        <f t="array" ref="BH40">INDEX($K:$P,ROW(),MATCH(YEAR(BH$2),$K$2:$P$2,0))/12</f>
        <v>-83.333333333333329</v>
      </c>
      <c r="BI40" s="263" cm="1">
        <f t="array" ref="BI40">INDEX($K:$P,ROW(),MATCH(YEAR(BI$2),$K$2:$P$2,0))/12</f>
        <v>-83.333333333333329</v>
      </c>
      <c r="BJ40" s="263" cm="1">
        <f t="array" ref="BJ40">INDEX($K:$P,ROW(),MATCH(YEAR(BJ$2),$K$2:$P$2,0))/12</f>
        <v>-83.333333333333329</v>
      </c>
      <c r="BK40" s="263" cm="1">
        <f t="array" ref="BK40">INDEX($K:$P,ROW(),MATCH(YEAR(BK$2),$K$2:$P$2,0))/12</f>
        <v>-83.333333333333329</v>
      </c>
      <c r="BL40" s="263" cm="1">
        <f t="array" ref="BL40">INDEX($K:$P,ROW(),MATCH(YEAR(BL$2),$K$2:$P$2,0))/12</f>
        <v>-83.333333333333329</v>
      </c>
      <c r="BM40" s="263" cm="1">
        <f t="array" ref="BM40">INDEX($K:$P,ROW(),MATCH(YEAR(BM$2),$K$2:$P$2,0))/12</f>
        <v>-83.333333333333329</v>
      </c>
      <c r="BN40" s="263" cm="1">
        <f t="array" ref="BN40">INDEX($K:$P,ROW(),MATCH(YEAR(BN$2),$K$2:$P$2,0))/12</f>
        <v>-83.333333333333329</v>
      </c>
      <c r="BO40" s="263" cm="1">
        <f t="array" ref="BO40">INDEX($K:$P,ROW(),MATCH(YEAR(BO$2),$K$2:$P$2,0))/12</f>
        <v>-83.333333333333329</v>
      </c>
      <c r="BP40" s="263" cm="1">
        <f t="array" ref="BP40">INDEX($K:$P,ROW(),MATCH(YEAR(BP$2),$K$2:$P$2,0))/12</f>
        <v>-83.333333333333329</v>
      </c>
      <c r="BQ40" s="263" cm="1">
        <f t="array" ref="BQ40">INDEX($K:$P,ROW(),MATCH(YEAR(BQ$2),$K$2:$P$2,0))/12</f>
        <v>-83.333333333333329</v>
      </c>
      <c r="BR40" s="263" cm="1">
        <f t="array" ref="BR40">INDEX($K:$P,ROW(),MATCH(YEAR(BR$2),$K$2:$P$2,0))/12</f>
        <v>-83.333333333333329</v>
      </c>
      <c r="BS40" s="263" cm="1">
        <f t="array" ref="BS40">INDEX($K:$P,ROW(),MATCH(YEAR(BS$2),$K$2:$P$2,0))/12</f>
        <v>-83.333333333333329</v>
      </c>
      <c r="BT40" s="263" cm="1">
        <f t="array" ref="BT40">INDEX($K:$P,ROW(),MATCH(YEAR(BT$2),$K$2:$P$2,0))/12</f>
        <v>-83.333333333333329</v>
      </c>
      <c r="BU40" s="263" cm="1">
        <f t="array" ref="BU40">INDEX($K:$P,ROW(),MATCH(YEAR(BU$2),$K$2:$P$2,0))/12</f>
        <v>-83.333333333333329</v>
      </c>
      <c r="BV40" s="263" cm="1">
        <f t="array" ref="BV40">INDEX($K:$P,ROW(),MATCH(YEAR(BV$2),$K$2:$P$2,0))/12</f>
        <v>-83.333333333333329</v>
      </c>
      <c r="BW40" s="263" cm="1">
        <f t="array" ref="BW40">INDEX($K:$P,ROW(),MATCH(YEAR(BW$2),$K$2:$P$2,0))/12</f>
        <v>-83.333333333333329</v>
      </c>
      <c r="BX40" s="263" cm="1">
        <f t="array" ref="BX40">INDEX($K:$P,ROW(),MATCH(YEAR(BX$2),$K$2:$P$2,0))/12</f>
        <v>-83.333333333333329</v>
      </c>
      <c r="BY40" s="263" cm="1">
        <f t="array" ref="BY40">INDEX($K:$P,ROW(),MATCH(YEAR(BY$2),$K$2:$P$2,0))/12</f>
        <v>-83.333333333333329</v>
      </c>
      <c r="BZ40" s="263" cm="1">
        <f t="array" ref="BZ40">INDEX($K:$P,ROW(),MATCH(YEAR(BZ$2),$K$2:$P$2,0))/12</f>
        <v>-83.333333333333329</v>
      </c>
      <c r="CA40" s="263" cm="1">
        <f t="array" ref="CA40">INDEX($K:$P,ROW(),MATCH(YEAR(CA$2),$K$2:$P$2,0))/12</f>
        <v>-83.333333333333329</v>
      </c>
      <c r="CB40" s="263" cm="1">
        <f t="array" ref="CB40">INDEX($K:$P,ROW(),MATCH(YEAR(CB$2),$K$2:$P$2,0))/12</f>
        <v>-83.333333333333329</v>
      </c>
      <c r="CC40" s="263" cm="1">
        <f t="array" ref="CC40">INDEX($K:$P,ROW(),MATCH(YEAR(CC$2),$K$2:$P$2,0))/12</f>
        <v>-83.333333333333329</v>
      </c>
      <c r="CD40" s="263" cm="1">
        <f t="array" ref="CD40">INDEX($K:$P,ROW(),MATCH(YEAR(CD$2),$K$2:$P$2,0))/12</f>
        <v>-83.333333333333329</v>
      </c>
      <c r="CE40" s="263" cm="1">
        <f t="array" ref="CE40">INDEX($K:$P,ROW(),MATCH(YEAR(CE$2),$K$2:$P$2,0))/12</f>
        <v>-83.333333333333329</v>
      </c>
      <c r="CF40" s="263" cm="1">
        <f t="array" ref="CF40">INDEX($K:$P,ROW(),MATCH(YEAR(CF$2),$K$2:$P$2,0))/12</f>
        <v>-83.333333333333329</v>
      </c>
      <c r="CG40" s="263" cm="1">
        <f t="array" ref="CG40">INDEX($K:$P,ROW(),MATCH(YEAR(CG$2),$K$2:$P$2,0))/12</f>
        <v>-83.333333333333329</v>
      </c>
      <c r="CH40" s="263" cm="1">
        <f t="array" ref="CH40">INDEX($K:$P,ROW(),MATCH(YEAR(CH$2),$K$2:$P$2,0))/12</f>
        <v>-83.333333333333329</v>
      </c>
      <c r="CI40" s="263" cm="1">
        <f t="array" ref="CI40">INDEX($K:$P,ROW(),MATCH(YEAR(CI$2),$K$2:$P$2,0))/12</f>
        <v>-83.333333333333329</v>
      </c>
      <c r="CJ40" s="263" cm="1">
        <f t="array" ref="CJ40">INDEX($K:$P,ROW(),MATCH(YEAR(CJ$2),$K$2:$P$2,0))/12</f>
        <v>-83.333333333333329</v>
      </c>
      <c r="CK40" s="263" cm="1">
        <f t="array" ref="CK40">INDEX($K:$P,ROW(),MATCH(YEAR(CK$2),$K$2:$P$2,0))/12</f>
        <v>-83.333333333333329</v>
      </c>
      <c r="CL40" s="263" cm="1">
        <f t="array" ref="CL40">INDEX($K:$P,ROW(),MATCH(YEAR(CL$2),$K$2:$P$2,0))/12</f>
        <v>-83.333333333333329</v>
      </c>
    </row>
    <row r="41" spans="1:90" x14ac:dyDescent="0.4">
      <c r="B41" s="442" t="s">
        <v>636</v>
      </c>
      <c r="J41" s="444" t="s">
        <v>617</v>
      </c>
      <c r="K41" s="23">
        <v>-1000</v>
      </c>
      <c r="L41" s="23">
        <v>-1000</v>
      </c>
      <c r="M41" s="23">
        <v>-1000</v>
      </c>
      <c r="N41" s="23">
        <v>-1000</v>
      </c>
      <c r="O41" s="23">
        <v>-1000</v>
      </c>
      <c r="P41" s="23">
        <v>-1000</v>
      </c>
      <c r="S41" s="263" cm="1">
        <f t="array" ref="S41">INDEX($K:$P,ROW(),MATCH(YEAR(S$2),$K$2:$P$2,0))/12</f>
        <v>-83.333333333333329</v>
      </c>
      <c r="T41" s="263" cm="1">
        <f t="array" ref="T41">INDEX($K:$P,ROW(),MATCH(YEAR(T$2),$K$2:$P$2,0))/12</f>
        <v>-83.333333333333329</v>
      </c>
      <c r="U41" s="263" cm="1">
        <f t="array" ref="U41">INDEX($K:$P,ROW(),MATCH(YEAR(U$2),$K$2:$P$2,0))/12</f>
        <v>-83.333333333333329</v>
      </c>
      <c r="V41" s="263" cm="1">
        <f t="array" ref="V41">INDEX($K:$P,ROW(),MATCH(YEAR(V$2),$K$2:$P$2,0))/12</f>
        <v>-83.333333333333329</v>
      </c>
      <c r="W41" s="263" cm="1">
        <f t="array" ref="W41">INDEX($K:$P,ROW(),MATCH(YEAR(W$2),$K$2:$P$2,0))/12</f>
        <v>-83.333333333333329</v>
      </c>
      <c r="X41" s="263" cm="1">
        <f t="array" ref="X41">INDEX($K:$P,ROW(),MATCH(YEAR(X$2),$K$2:$P$2,0))/12</f>
        <v>-83.333333333333329</v>
      </c>
      <c r="Y41" s="263" cm="1">
        <f t="array" ref="Y41">INDEX($K:$P,ROW(),MATCH(YEAR(Y$2),$K$2:$P$2,0))/12</f>
        <v>-83.333333333333329</v>
      </c>
      <c r="Z41" s="263" cm="1">
        <f t="array" ref="Z41">INDEX($K:$P,ROW(),MATCH(YEAR(Z$2),$K$2:$P$2,0))/12</f>
        <v>-83.333333333333329</v>
      </c>
      <c r="AA41" s="263" cm="1">
        <f t="array" ref="AA41">INDEX($K:$P,ROW(),MATCH(YEAR(AA$2),$K$2:$P$2,0))/12</f>
        <v>-83.333333333333329</v>
      </c>
      <c r="AB41" s="263" cm="1">
        <f t="array" ref="AB41">INDEX($K:$P,ROW(),MATCH(YEAR(AB$2),$K$2:$P$2,0))/12</f>
        <v>-83.333333333333329</v>
      </c>
      <c r="AC41" s="263" cm="1">
        <f t="array" ref="AC41">INDEX($K:$P,ROW(),MATCH(YEAR(AC$2),$K$2:$P$2,0))/12</f>
        <v>-83.333333333333329</v>
      </c>
      <c r="AD41" s="263" cm="1">
        <f t="array" ref="AD41">INDEX($K:$P,ROW(),MATCH(YEAR(AD$2),$K$2:$P$2,0))/12</f>
        <v>-83.333333333333329</v>
      </c>
      <c r="AE41" s="263" cm="1">
        <f t="array" ref="AE41">INDEX($K:$P,ROW(),MATCH(YEAR(AE$2),$K$2:$P$2,0))/12</f>
        <v>-83.333333333333329</v>
      </c>
      <c r="AF41" s="263" cm="1">
        <f t="array" ref="AF41">INDEX($K:$P,ROW(),MATCH(YEAR(AF$2),$K$2:$P$2,0))/12</f>
        <v>-83.333333333333329</v>
      </c>
      <c r="AG41" s="263" cm="1">
        <f t="array" ref="AG41">INDEX($K:$P,ROW(),MATCH(YEAR(AG$2),$K$2:$P$2,0))/12</f>
        <v>-83.333333333333329</v>
      </c>
      <c r="AH41" s="263" cm="1">
        <f t="array" ref="AH41">INDEX($K:$P,ROW(),MATCH(YEAR(AH$2),$K$2:$P$2,0))/12</f>
        <v>-83.333333333333329</v>
      </c>
      <c r="AI41" s="263" cm="1">
        <f t="array" ref="AI41">INDEX($K:$P,ROW(),MATCH(YEAR(AI$2),$K$2:$P$2,0))/12</f>
        <v>-83.333333333333329</v>
      </c>
      <c r="AJ41" s="263" cm="1">
        <f t="array" ref="AJ41">INDEX($K:$P,ROW(),MATCH(YEAR(AJ$2),$K$2:$P$2,0))/12</f>
        <v>-83.333333333333329</v>
      </c>
      <c r="AK41" s="263" cm="1">
        <f t="array" ref="AK41">INDEX($K:$P,ROW(),MATCH(YEAR(AK$2),$K$2:$P$2,0))/12</f>
        <v>-83.333333333333329</v>
      </c>
      <c r="AL41" s="263" cm="1">
        <f t="array" ref="AL41">INDEX($K:$P,ROW(),MATCH(YEAR(AL$2),$K$2:$P$2,0))/12</f>
        <v>-83.333333333333329</v>
      </c>
      <c r="AM41" s="263" cm="1">
        <f t="array" ref="AM41">INDEX($K:$P,ROW(),MATCH(YEAR(AM$2),$K$2:$P$2,0))/12</f>
        <v>-83.333333333333329</v>
      </c>
      <c r="AN41" s="263" cm="1">
        <f t="array" ref="AN41">INDEX($K:$P,ROW(),MATCH(YEAR(AN$2),$K$2:$P$2,0))/12</f>
        <v>-83.333333333333329</v>
      </c>
      <c r="AO41" s="263" cm="1">
        <f t="array" ref="AO41">INDEX($K:$P,ROW(),MATCH(YEAR(AO$2),$K$2:$P$2,0))/12</f>
        <v>-83.333333333333329</v>
      </c>
      <c r="AP41" s="263" cm="1">
        <f t="array" ref="AP41">INDEX($K:$P,ROW(),MATCH(YEAR(AP$2),$K$2:$P$2,0))/12</f>
        <v>-83.333333333333329</v>
      </c>
      <c r="AQ41" s="263" cm="1">
        <f t="array" ref="AQ41">INDEX($K:$P,ROW(),MATCH(YEAR(AQ$2),$K$2:$P$2,0))/12</f>
        <v>-83.333333333333329</v>
      </c>
      <c r="AR41" s="263" cm="1">
        <f t="array" ref="AR41">INDEX($K:$P,ROW(),MATCH(YEAR(AR$2),$K$2:$P$2,0))/12</f>
        <v>-83.333333333333329</v>
      </c>
      <c r="AS41" s="263" cm="1">
        <f t="array" ref="AS41">INDEX($K:$P,ROW(),MATCH(YEAR(AS$2),$K$2:$P$2,0))/12</f>
        <v>-83.333333333333329</v>
      </c>
      <c r="AT41" s="263" cm="1">
        <f t="array" ref="AT41">INDEX($K:$P,ROW(),MATCH(YEAR(AT$2),$K$2:$P$2,0))/12</f>
        <v>-83.333333333333329</v>
      </c>
      <c r="AU41" s="263" cm="1">
        <f t="array" ref="AU41">INDEX($K:$P,ROW(),MATCH(YEAR(AU$2),$K$2:$P$2,0))/12</f>
        <v>-83.333333333333329</v>
      </c>
      <c r="AV41" s="263" cm="1">
        <f t="array" ref="AV41">INDEX($K:$P,ROW(),MATCH(YEAR(AV$2),$K$2:$P$2,0))/12</f>
        <v>-83.333333333333329</v>
      </c>
      <c r="AW41" s="263" cm="1">
        <f t="array" ref="AW41">INDEX($K:$P,ROW(),MATCH(YEAR(AW$2),$K$2:$P$2,0))/12</f>
        <v>-83.333333333333329</v>
      </c>
      <c r="AX41" s="263" cm="1">
        <f t="array" ref="AX41">INDEX($K:$P,ROW(),MATCH(YEAR(AX$2),$K$2:$P$2,0))/12</f>
        <v>-83.333333333333329</v>
      </c>
      <c r="AY41" s="263" cm="1">
        <f t="array" ref="AY41">INDEX($K:$P,ROW(),MATCH(YEAR(AY$2),$K$2:$P$2,0))/12</f>
        <v>-83.333333333333329</v>
      </c>
      <c r="AZ41" s="263" cm="1">
        <f t="array" ref="AZ41">INDEX($K:$P,ROW(),MATCH(YEAR(AZ$2),$K$2:$P$2,0))/12</f>
        <v>-83.333333333333329</v>
      </c>
      <c r="BA41" s="263" cm="1">
        <f t="array" ref="BA41">INDEX($K:$P,ROW(),MATCH(YEAR(BA$2),$K$2:$P$2,0))/12</f>
        <v>-83.333333333333329</v>
      </c>
      <c r="BB41" s="263" cm="1">
        <f t="array" ref="BB41">INDEX($K:$P,ROW(),MATCH(YEAR(BB$2),$K$2:$P$2,0))/12</f>
        <v>-83.333333333333329</v>
      </c>
      <c r="BC41" s="263" cm="1">
        <f t="array" ref="BC41">INDEX($K:$P,ROW(),MATCH(YEAR(BC$2),$K$2:$P$2,0))/12</f>
        <v>-83.333333333333329</v>
      </c>
      <c r="BD41" s="263" cm="1">
        <f t="array" ref="BD41">INDEX($K:$P,ROW(),MATCH(YEAR(BD$2),$K$2:$P$2,0))/12</f>
        <v>-83.333333333333329</v>
      </c>
      <c r="BE41" s="263" cm="1">
        <f t="array" ref="BE41">INDEX($K:$P,ROW(),MATCH(YEAR(BE$2),$K$2:$P$2,0))/12</f>
        <v>-83.333333333333329</v>
      </c>
      <c r="BF41" s="263" cm="1">
        <f t="array" ref="BF41">INDEX($K:$P,ROW(),MATCH(YEAR(BF$2),$K$2:$P$2,0))/12</f>
        <v>-83.333333333333329</v>
      </c>
      <c r="BG41" s="263" cm="1">
        <f t="array" ref="BG41">INDEX($K:$P,ROW(),MATCH(YEAR(BG$2),$K$2:$P$2,0))/12</f>
        <v>-83.333333333333329</v>
      </c>
      <c r="BH41" s="263" cm="1">
        <f t="array" ref="BH41">INDEX($K:$P,ROW(),MATCH(YEAR(BH$2),$K$2:$P$2,0))/12</f>
        <v>-83.333333333333329</v>
      </c>
      <c r="BI41" s="263" cm="1">
        <f t="array" ref="BI41">INDEX($K:$P,ROW(),MATCH(YEAR(BI$2),$K$2:$P$2,0))/12</f>
        <v>-83.333333333333329</v>
      </c>
      <c r="BJ41" s="263" cm="1">
        <f t="array" ref="BJ41">INDEX($K:$P,ROW(),MATCH(YEAR(BJ$2),$K$2:$P$2,0))/12</f>
        <v>-83.333333333333329</v>
      </c>
      <c r="BK41" s="263" cm="1">
        <f t="array" ref="BK41">INDEX($K:$P,ROW(),MATCH(YEAR(BK$2),$K$2:$P$2,0))/12</f>
        <v>-83.333333333333329</v>
      </c>
      <c r="BL41" s="263" cm="1">
        <f t="array" ref="BL41">INDEX($K:$P,ROW(),MATCH(YEAR(BL$2),$K$2:$P$2,0))/12</f>
        <v>-83.333333333333329</v>
      </c>
      <c r="BM41" s="263" cm="1">
        <f t="array" ref="BM41">INDEX($K:$P,ROW(),MATCH(YEAR(BM$2),$K$2:$P$2,0))/12</f>
        <v>-83.333333333333329</v>
      </c>
      <c r="BN41" s="263" cm="1">
        <f t="array" ref="BN41">INDEX($K:$P,ROW(),MATCH(YEAR(BN$2),$K$2:$P$2,0))/12</f>
        <v>-83.333333333333329</v>
      </c>
      <c r="BO41" s="263" cm="1">
        <f t="array" ref="BO41">INDEX($K:$P,ROW(),MATCH(YEAR(BO$2),$K$2:$P$2,0))/12</f>
        <v>-83.333333333333329</v>
      </c>
      <c r="BP41" s="263" cm="1">
        <f t="array" ref="BP41">INDEX($K:$P,ROW(),MATCH(YEAR(BP$2),$K$2:$P$2,0))/12</f>
        <v>-83.333333333333329</v>
      </c>
      <c r="BQ41" s="263" cm="1">
        <f t="array" ref="BQ41">INDEX($K:$P,ROW(),MATCH(YEAR(BQ$2),$K$2:$P$2,0))/12</f>
        <v>-83.333333333333329</v>
      </c>
      <c r="BR41" s="263" cm="1">
        <f t="array" ref="BR41">INDEX($K:$P,ROW(),MATCH(YEAR(BR$2),$K$2:$P$2,0))/12</f>
        <v>-83.333333333333329</v>
      </c>
      <c r="BS41" s="263" cm="1">
        <f t="array" ref="BS41">INDEX($K:$P,ROW(),MATCH(YEAR(BS$2),$K$2:$P$2,0))/12</f>
        <v>-83.333333333333329</v>
      </c>
      <c r="BT41" s="263" cm="1">
        <f t="array" ref="BT41">INDEX($K:$P,ROW(),MATCH(YEAR(BT$2),$K$2:$P$2,0))/12</f>
        <v>-83.333333333333329</v>
      </c>
      <c r="BU41" s="263" cm="1">
        <f t="array" ref="BU41">INDEX($K:$P,ROW(),MATCH(YEAR(BU$2),$K$2:$P$2,0))/12</f>
        <v>-83.333333333333329</v>
      </c>
      <c r="BV41" s="263" cm="1">
        <f t="array" ref="BV41">INDEX($K:$P,ROW(),MATCH(YEAR(BV$2),$K$2:$P$2,0))/12</f>
        <v>-83.333333333333329</v>
      </c>
      <c r="BW41" s="263" cm="1">
        <f t="array" ref="BW41">INDEX($K:$P,ROW(),MATCH(YEAR(BW$2),$K$2:$P$2,0))/12</f>
        <v>-83.333333333333329</v>
      </c>
      <c r="BX41" s="263" cm="1">
        <f t="array" ref="BX41">INDEX($K:$P,ROW(),MATCH(YEAR(BX$2),$K$2:$P$2,0))/12</f>
        <v>-83.333333333333329</v>
      </c>
      <c r="BY41" s="263" cm="1">
        <f t="array" ref="BY41">INDEX($K:$P,ROW(),MATCH(YEAR(BY$2),$K$2:$P$2,0))/12</f>
        <v>-83.333333333333329</v>
      </c>
      <c r="BZ41" s="263" cm="1">
        <f t="array" ref="BZ41">INDEX($K:$P,ROW(),MATCH(YEAR(BZ$2),$K$2:$P$2,0))/12</f>
        <v>-83.333333333333329</v>
      </c>
      <c r="CA41" s="263" cm="1">
        <f t="array" ref="CA41">INDEX($K:$P,ROW(),MATCH(YEAR(CA$2),$K$2:$P$2,0))/12</f>
        <v>-83.333333333333329</v>
      </c>
      <c r="CB41" s="263" cm="1">
        <f t="array" ref="CB41">INDEX($K:$P,ROW(),MATCH(YEAR(CB$2),$K$2:$P$2,0))/12</f>
        <v>-83.333333333333329</v>
      </c>
      <c r="CC41" s="263" cm="1">
        <f t="array" ref="CC41">INDEX($K:$P,ROW(),MATCH(YEAR(CC$2),$K$2:$P$2,0))/12</f>
        <v>-83.333333333333329</v>
      </c>
      <c r="CD41" s="263" cm="1">
        <f t="array" ref="CD41">INDEX($K:$P,ROW(),MATCH(YEAR(CD$2),$K$2:$P$2,0))/12</f>
        <v>-83.333333333333329</v>
      </c>
      <c r="CE41" s="263" cm="1">
        <f t="array" ref="CE41">INDEX($K:$P,ROW(),MATCH(YEAR(CE$2),$K$2:$P$2,0))/12</f>
        <v>-83.333333333333329</v>
      </c>
      <c r="CF41" s="263" cm="1">
        <f t="array" ref="CF41">INDEX($K:$P,ROW(),MATCH(YEAR(CF$2),$K$2:$P$2,0))/12</f>
        <v>-83.333333333333329</v>
      </c>
      <c r="CG41" s="263" cm="1">
        <f t="array" ref="CG41">INDEX($K:$P,ROW(),MATCH(YEAR(CG$2),$K$2:$P$2,0))/12</f>
        <v>-83.333333333333329</v>
      </c>
      <c r="CH41" s="263" cm="1">
        <f t="array" ref="CH41">INDEX($K:$P,ROW(),MATCH(YEAR(CH$2),$K$2:$P$2,0))/12</f>
        <v>-83.333333333333329</v>
      </c>
      <c r="CI41" s="263" cm="1">
        <f t="array" ref="CI41">INDEX($K:$P,ROW(),MATCH(YEAR(CI$2),$K$2:$P$2,0))/12</f>
        <v>-83.333333333333329</v>
      </c>
      <c r="CJ41" s="263" cm="1">
        <f t="array" ref="CJ41">INDEX($K:$P,ROW(),MATCH(YEAR(CJ$2),$K$2:$P$2,0))/12</f>
        <v>-83.333333333333329</v>
      </c>
      <c r="CK41" s="263" cm="1">
        <f t="array" ref="CK41">INDEX($K:$P,ROW(),MATCH(YEAR(CK$2),$K$2:$P$2,0))/12</f>
        <v>-83.333333333333329</v>
      </c>
      <c r="CL41" s="263" cm="1">
        <f t="array" ref="CL41">INDEX($K:$P,ROW(),MATCH(YEAR(CL$2),$K$2:$P$2,0))/12</f>
        <v>-83.333333333333329</v>
      </c>
    </row>
    <row r="42" spans="1:90" x14ac:dyDescent="0.4">
      <c r="B42" s="442" t="s">
        <v>637</v>
      </c>
      <c r="J42" s="444" t="s">
        <v>617</v>
      </c>
      <c r="K42" s="23">
        <v>-1000</v>
      </c>
      <c r="L42" s="23">
        <v>-1000</v>
      </c>
      <c r="M42" s="23">
        <v>-1000</v>
      </c>
      <c r="N42" s="23">
        <v>-1000</v>
      </c>
      <c r="O42" s="23">
        <v>-1000</v>
      </c>
      <c r="P42" s="23">
        <v>-1000</v>
      </c>
      <c r="S42" s="263" cm="1">
        <f t="array" ref="S42">INDEX($K:$P,ROW(),MATCH(YEAR(S$2),$K$2:$P$2,0))/12</f>
        <v>-83.333333333333329</v>
      </c>
      <c r="T42" s="263" cm="1">
        <f t="array" ref="T42">INDEX($K:$P,ROW(),MATCH(YEAR(T$2),$K$2:$P$2,0))/12</f>
        <v>-83.333333333333329</v>
      </c>
      <c r="U42" s="263" cm="1">
        <f t="array" ref="U42">INDEX($K:$P,ROW(),MATCH(YEAR(U$2),$K$2:$P$2,0))/12</f>
        <v>-83.333333333333329</v>
      </c>
      <c r="V42" s="263" cm="1">
        <f t="array" ref="V42">INDEX($K:$P,ROW(),MATCH(YEAR(V$2),$K$2:$P$2,0))/12</f>
        <v>-83.333333333333329</v>
      </c>
      <c r="W42" s="263" cm="1">
        <f t="array" ref="W42">INDEX($K:$P,ROW(),MATCH(YEAR(W$2),$K$2:$P$2,0))/12</f>
        <v>-83.333333333333329</v>
      </c>
      <c r="X42" s="263" cm="1">
        <f t="array" ref="X42">INDEX($K:$P,ROW(),MATCH(YEAR(X$2),$K$2:$P$2,0))/12</f>
        <v>-83.333333333333329</v>
      </c>
      <c r="Y42" s="263" cm="1">
        <f t="array" ref="Y42">INDEX($K:$P,ROW(),MATCH(YEAR(Y$2),$K$2:$P$2,0))/12</f>
        <v>-83.333333333333329</v>
      </c>
      <c r="Z42" s="263" cm="1">
        <f t="array" ref="Z42">INDEX($K:$P,ROW(),MATCH(YEAR(Z$2),$K$2:$P$2,0))/12</f>
        <v>-83.333333333333329</v>
      </c>
      <c r="AA42" s="263" cm="1">
        <f t="array" ref="AA42">INDEX($K:$P,ROW(),MATCH(YEAR(AA$2),$K$2:$P$2,0))/12</f>
        <v>-83.333333333333329</v>
      </c>
      <c r="AB42" s="263" cm="1">
        <f t="array" ref="AB42">INDEX($K:$P,ROW(),MATCH(YEAR(AB$2),$K$2:$P$2,0))/12</f>
        <v>-83.333333333333329</v>
      </c>
      <c r="AC42" s="263" cm="1">
        <f t="array" ref="AC42">INDEX($K:$P,ROW(),MATCH(YEAR(AC$2),$K$2:$P$2,0))/12</f>
        <v>-83.333333333333329</v>
      </c>
      <c r="AD42" s="263" cm="1">
        <f t="array" ref="AD42">INDEX($K:$P,ROW(),MATCH(YEAR(AD$2),$K$2:$P$2,0))/12</f>
        <v>-83.333333333333329</v>
      </c>
      <c r="AE42" s="263" cm="1">
        <f t="array" ref="AE42">INDEX($K:$P,ROW(),MATCH(YEAR(AE$2),$K$2:$P$2,0))/12</f>
        <v>-83.333333333333329</v>
      </c>
      <c r="AF42" s="263" cm="1">
        <f t="array" ref="AF42">INDEX($K:$P,ROW(),MATCH(YEAR(AF$2),$K$2:$P$2,0))/12</f>
        <v>-83.333333333333329</v>
      </c>
      <c r="AG42" s="263" cm="1">
        <f t="array" ref="AG42">INDEX($K:$P,ROW(),MATCH(YEAR(AG$2),$K$2:$P$2,0))/12</f>
        <v>-83.333333333333329</v>
      </c>
      <c r="AH42" s="263" cm="1">
        <f t="array" ref="AH42">INDEX($K:$P,ROW(),MATCH(YEAR(AH$2),$K$2:$P$2,0))/12</f>
        <v>-83.333333333333329</v>
      </c>
      <c r="AI42" s="263" cm="1">
        <f t="array" ref="AI42">INDEX($K:$P,ROW(),MATCH(YEAR(AI$2),$K$2:$P$2,0))/12</f>
        <v>-83.333333333333329</v>
      </c>
      <c r="AJ42" s="263" cm="1">
        <f t="array" ref="AJ42">INDEX($K:$P,ROW(),MATCH(YEAR(AJ$2),$K$2:$P$2,0))/12</f>
        <v>-83.333333333333329</v>
      </c>
      <c r="AK42" s="263" cm="1">
        <f t="array" ref="AK42">INDEX($K:$P,ROW(),MATCH(YEAR(AK$2),$K$2:$P$2,0))/12</f>
        <v>-83.333333333333329</v>
      </c>
      <c r="AL42" s="263" cm="1">
        <f t="array" ref="AL42">INDEX($K:$P,ROW(),MATCH(YEAR(AL$2),$K$2:$P$2,0))/12</f>
        <v>-83.333333333333329</v>
      </c>
      <c r="AM42" s="263" cm="1">
        <f t="array" ref="AM42">INDEX($K:$P,ROW(),MATCH(YEAR(AM$2),$K$2:$P$2,0))/12</f>
        <v>-83.333333333333329</v>
      </c>
      <c r="AN42" s="263" cm="1">
        <f t="array" ref="AN42">INDEX($K:$P,ROW(),MATCH(YEAR(AN$2),$K$2:$P$2,0))/12</f>
        <v>-83.333333333333329</v>
      </c>
      <c r="AO42" s="263" cm="1">
        <f t="array" ref="AO42">INDEX($K:$P,ROW(),MATCH(YEAR(AO$2),$K$2:$P$2,0))/12</f>
        <v>-83.333333333333329</v>
      </c>
      <c r="AP42" s="263" cm="1">
        <f t="array" ref="AP42">INDEX($K:$P,ROW(),MATCH(YEAR(AP$2),$K$2:$P$2,0))/12</f>
        <v>-83.333333333333329</v>
      </c>
      <c r="AQ42" s="263" cm="1">
        <f t="array" ref="AQ42">INDEX($K:$P,ROW(),MATCH(YEAR(AQ$2),$K$2:$P$2,0))/12</f>
        <v>-83.333333333333329</v>
      </c>
      <c r="AR42" s="263" cm="1">
        <f t="array" ref="AR42">INDEX($K:$P,ROW(),MATCH(YEAR(AR$2),$K$2:$P$2,0))/12</f>
        <v>-83.333333333333329</v>
      </c>
      <c r="AS42" s="263" cm="1">
        <f t="array" ref="AS42">INDEX($K:$P,ROW(),MATCH(YEAR(AS$2),$K$2:$P$2,0))/12</f>
        <v>-83.333333333333329</v>
      </c>
      <c r="AT42" s="263" cm="1">
        <f t="array" ref="AT42">INDEX($K:$P,ROW(),MATCH(YEAR(AT$2),$K$2:$P$2,0))/12</f>
        <v>-83.333333333333329</v>
      </c>
      <c r="AU42" s="263" cm="1">
        <f t="array" ref="AU42">INDEX($K:$P,ROW(),MATCH(YEAR(AU$2),$K$2:$P$2,0))/12</f>
        <v>-83.333333333333329</v>
      </c>
      <c r="AV42" s="263" cm="1">
        <f t="array" ref="AV42">INDEX($K:$P,ROW(),MATCH(YEAR(AV$2),$K$2:$P$2,0))/12</f>
        <v>-83.333333333333329</v>
      </c>
      <c r="AW42" s="263" cm="1">
        <f t="array" ref="AW42">INDEX($K:$P,ROW(),MATCH(YEAR(AW$2),$K$2:$P$2,0))/12</f>
        <v>-83.333333333333329</v>
      </c>
      <c r="AX42" s="263" cm="1">
        <f t="array" ref="AX42">INDEX($K:$P,ROW(),MATCH(YEAR(AX$2),$K$2:$P$2,0))/12</f>
        <v>-83.333333333333329</v>
      </c>
      <c r="AY42" s="263" cm="1">
        <f t="array" ref="AY42">INDEX($K:$P,ROW(),MATCH(YEAR(AY$2),$K$2:$P$2,0))/12</f>
        <v>-83.333333333333329</v>
      </c>
      <c r="AZ42" s="263" cm="1">
        <f t="array" ref="AZ42">INDEX($K:$P,ROW(),MATCH(YEAR(AZ$2),$K$2:$P$2,0))/12</f>
        <v>-83.333333333333329</v>
      </c>
      <c r="BA42" s="263" cm="1">
        <f t="array" ref="BA42">INDEX($K:$P,ROW(),MATCH(YEAR(BA$2),$K$2:$P$2,0))/12</f>
        <v>-83.333333333333329</v>
      </c>
      <c r="BB42" s="263" cm="1">
        <f t="array" ref="BB42">INDEX($K:$P,ROW(),MATCH(YEAR(BB$2),$K$2:$P$2,0))/12</f>
        <v>-83.333333333333329</v>
      </c>
      <c r="BC42" s="263" cm="1">
        <f t="array" ref="BC42">INDEX($K:$P,ROW(),MATCH(YEAR(BC$2),$K$2:$P$2,0))/12</f>
        <v>-83.333333333333329</v>
      </c>
      <c r="BD42" s="263" cm="1">
        <f t="array" ref="BD42">INDEX($K:$P,ROW(),MATCH(YEAR(BD$2),$K$2:$P$2,0))/12</f>
        <v>-83.333333333333329</v>
      </c>
      <c r="BE42" s="263" cm="1">
        <f t="array" ref="BE42">INDEX($K:$P,ROW(),MATCH(YEAR(BE$2),$K$2:$P$2,0))/12</f>
        <v>-83.333333333333329</v>
      </c>
      <c r="BF42" s="263" cm="1">
        <f t="array" ref="BF42">INDEX($K:$P,ROW(),MATCH(YEAR(BF$2),$K$2:$P$2,0))/12</f>
        <v>-83.333333333333329</v>
      </c>
      <c r="BG42" s="263" cm="1">
        <f t="array" ref="BG42">INDEX($K:$P,ROW(),MATCH(YEAR(BG$2),$K$2:$P$2,0))/12</f>
        <v>-83.333333333333329</v>
      </c>
      <c r="BH42" s="263" cm="1">
        <f t="array" ref="BH42">INDEX($K:$P,ROW(),MATCH(YEAR(BH$2),$K$2:$P$2,0))/12</f>
        <v>-83.333333333333329</v>
      </c>
      <c r="BI42" s="263" cm="1">
        <f t="array" ref="BI42">INDEX($K:$P,ROW(),MATCH(YEAR(BI$2),$K$2:$P$2,0))/12</f>
        <v>-83.333333333333329</v>
      </c>
      <c r="BJ42" s="263" cm="1">
        <f t="array" ref="BJ42">INDEX($K:$P,ROW(),MATCH(YEAR(BJ$2),$K$2:$P$2,0))/12</f>
        <v>-83.333333333333329</v>
      </c>
      <c r="BK42" s="263" cm="1">
        <f t="array" ref="BK42">INDEX($K:$P,ROW(),MATCH(YEAR(BK$2),$K$2:$P$2,0))/12</f>
        <v>-83.333333333333329</v>
      </c>
      <c r="BL42" s="263" cm="1">
        <f t="array" ref="BL42">INDEX($K:$P,ROW(),MATCH(YEAR(BL$2),$K$2:$P$2,0))/12</f>
        <v>-83.333333333333329</v>
      </c>
      <c r="BM42" s="263" cm="1">
        <f t="array" ref="BM42">INDEX($K:$P,ROW(),MATCH(YEAR(BM$2),$K$2:$P$2,0))/12</f>
        <v>-83.333333333333329</v>
      </c>
      <c r="BN42" s="263" cm="1">
        <f t="array" ref="BN42">INDEX($K:$P,ROW(),MATCH(YEAR(BN$2),$K$2:$P$2,0))/12</f>
        <v>-83.333333333333329</v>
      </c>
      <c r="BO42" s="263" cm="1">
        <f t="array" ref="BO42">INDEX($K:$P,ROW(),MATCH(YEAR(BO$2),$K$2:$P$2,0))/12</f>
        <v>-83.333333333333329</v>
      </c>
      <c r="BP42" s="263" cm="1">
        <f t="array" ref="BP42">INDEX($K:$P,ROW(),MATCH(YEAR(BP$2),$K$2:$P$2,0))/12</f>
        <v>-83.333333333333329</v>
      </c>
      <c r="BQ42" s="263" cm="1">
        <f t="array" ref="BQ42">INDEX($K:$P,ROW(),MATCH(YEAR(BQ$2),$K$2:$P$2,0))/12</f>
        <v>-83.333333333333329</v>
      </c>
      <c r="BR42" s="263" cm="1">
        <f t="array" ref="BR42">INDEX($K:$P,ROW(),MATCH(YEAR(BR$2),$K$2:$P$2,0))/12</f>
        <v>-83.333333333333329</v>
      </c>
      <c r="BS42" s="263" cm="1">
        <f t="array" ref="BS42">INDEX($K:$P,ROW(),MATCH(YEAR(BS$2),$K$2:$P$2,0))/12</f>
        <v>-83.333333333333329</v>
      </c>
      <c r="BT42" s="263" cm="1">
        <f t="array" ref="BT42">INDEX($K:$P,ROW(),MATCH(YEAR(BT$2),$K$2:$P$2,0))/12</f>
        <v>-83.333333333333329</v>
      </c>
      <c r="BU42" s="263" cm="1">
        <f t="array" ref="BU42">INDEX($K:$P,ROW(),MATCH(YEAR(BU$2),$K$2:$P$2,0))/12</f>
        <v>-83.333333333333329</v>
      </c>
      <c r="BV42" s="263" cm="1">
        <f t="array" ref="BV42">INDEX($K:$P,ROW(),MATCH(YEAR(BV$2),$K$2:$P$2,0))/12</f>
        <v>-83.333333333333329</v>
      </c>
      <c r="BW42" s="263" cm="1">
        <f t="array" ref="BW42">INDEX($K:$P,ROW(),MATCH(YEAR(BW$2),$K$2:$P$2,0))/12</f>
        <v>-83.333333333333329</v>
      </c>
      <c r="BX42" s="263" cm="1">
        <f t="array" ref="BX42">INDEX($K:$P,ROW(),MATCH(YEAR(BX$2),$K$2:$P$2,0))/12</f>
        <v>-83.333333333333329</v>
      </c>
      <c r="BY42" s="263" cm="1">
        <f t="array" ref="BY42">INDEX($K:$P,ROW(),MATCH(YEAR(BY$2),$K$2:$P$2,0))/12</f>
        <v>-83.333333333333329</v>
      </c>
      <c r="BZ42" s="263" cm="1">
        <f t="array" ref="BZ42">INDEX($K:$P,ROW(),MATCH(YEAR(BZ$2),$K$2:$P$2,0))/12</f>
        <v>-83.333333333333329</v>
      </c>
      <c r="CA42" s="263" cm="1">
        <f t="array" ref="CA42">INDEX($K:$P,ROW(),MATCH(YEAR(CA$2),$K$2:$P$2,0))/12</f>
        <v>-83.333333333333329</v>
      </c>
      <c r="CB42" s="263" cm="1">
        <f t="array" ref="CB42">INDEX($K:$P,ROW(),MATCH(YEAR(CB$2),$K$2:$P$2,0))/12</f>
        <v>-83.333333333333329</v>
      </c>
      <c r="CC42" s="263" cm="1">
        <f t="array" ref="CC42">INDEX($K:$P,ROW(),MATCH(YEAR(CC$2),$K$2:$P$2,0))/12</f>
        <v>-83.333333333333329</v>
      </c>
      <c r="CD42" s="263" cm="1">
        <f t="array" ref="CD42">INDEX($K:$P,ROW(),MATCH(YEAR(CD$2),$K$2:$P$2,0))/12</f>
        <v>-83.333333333333329</v>
      </c>
      <c r="CE42" s="263" cm="1">
        <f t="array" ref="CE42">INDEX($K:$P,ROW(),MATCH(YEAR(CE$2),$K$2:$P$2,0))/12</f>
        <v>-83.333333333333329</v>
      </c>
      <c r="CF42" s="263" cm="1">
        <f t="array" ref="CF42">INDEX($K:$P,ROW(),MATCH(YEAR(CF$2),$K$2:$P$2,0))/12</f>
        <v>-83.333333333333329</v>
      </c>
      <c r="CG42" s="263" cm="1">
        <f t="array" ref="CG42">INDEX($K:$P,ROW(),MATCH(YEAR(CG$2),$K$2:$P$2,0))/12</f>
        <v>-83.333333333333329</v>
      </c>
      <c r="CH42" s="263" cm="1">
        <f t="array" ref="CH42">INDEX($K:$P,ROW(),MATCH(YEAR(CH$2),$K$2:$P$2,0))/12</f>
        <v>-83.333333333333329</v>
      </c>
      <c r="CI42" s="263" cm="1">
        <f t="array" ref="CI42">INDEX($K:$P,ROW(),MATCH(YEAR(CI$2),$K$2:$P$2,0))/12</f>
        <v>-83.333333333333329</v>
      </c>
      <c r="CJ42" s="263" cm="1">
        <f t="array" ref="CJ42">INDEX($K:$P,ROW(),MATCH(YEAR(CJ$2),$K$2:$P$2,0))/12</f>
        <v>-83.333333333333329</v>
      </c>
      <c r="CK42" s="263" cm="1">
        <f t="array" ref="CK42">INDEX($K:$P,ROW(),MATCH(YEAR(CK$2),$K$2:$P$2,0))/12</f>
        <v>-83.333333333333329</v>
      </c>
      <c r="CL42" s="263" cm="1">
        <f t="array" ref="CL42">INDEX($K:$P,ROW(),MATCH(YEAR(CL$2),$K$2:$P$2,0))/12</f>
        <v>-83.333333333333329</v>
      </c>
    </row>
    <row r="43" spans="1:90" x14ac:dyDescent="0.4">
      <c r="B43" s="442" t="s">
        <v>624</v>
      </c>
      <c r="J43" s="444" t="s">
        <v>617</v>
      </c>
      <c r="K43" s="23">
        <v>-1000</v>
      </c>
      <c r="L43" s="23">
        <v>-1000</v>
      </c>
      <c r="M43" s="23">
        <v>-1000</v>
      </c>
      <c r="N43" s="23">
        <v>-1000</v>
      </c>
      <c r="O43" s="23">
        <v>-1000</v>
      </c>
      <c r="P43" s="23">
        <v>-1000</v>
      </c>
      <c r="S43" s="263" cm="1">
        <f t="array" ref="S43">INDEX($K:$P,ROW(),MATCH(YEAR(S$2),$K$2:$P$2,0))/12</f>
        <v>-83.333333333333329</v>
      </c>
      <c r="T43" s="263" cm="1">
        <f t="array" ref="T43">INDEX($K:$P,ROW(),MATCH(YEAR(T$2),$K$2:$P$2,0))/12</f>
        <v>-83.333333333333329</v>
      </c>
      <c r="U43" s="263" cm="1">
        <f t="array" ref="U43">INDEX($K:$P,ROW(),MATCH(YEAR(U$2),$K$2:$P$2,0))/12</f>
        <v>-83.333333333333329</v>
      </c>
      <c r="V43" s="263" cm="1">
        <f t="array" ref="V43">INDEX($K:$P,ROW(),MATCH(YEAR(V$2),$K$2:$P$2,0))/12</f>
        <v>-83.333333333333329</v>
      </c>
      <c r="W43" s="263" cm="1">
        <f t="array" ref="W43">INDEX($K:$P,ROW(),MATCH(YEAR(W$2),$K$2:$P$2,0))/12</f>
        <v>-83.333333333333329</v>
      </c>
      <c r="X43" s="263" cm="1">
        <f t="array" ref="X43">INDEX($K:$P,ROW(),MATCH(YEAR(X$2),$K$2:$P$2,0))/12</f>
        <v>-83.333333333333329</v>
      </c>
      <c r="Y43" s="263" cm="1">
        <f t="array" ref="Y43">INDEX($K:$P,ROW(),MATCH(YEAR(Y$2),$K$2:$P$2,0))/12</f>
        <v>-83.333333333333329</v>
      </c>
      <c r="Z43" s="263" cm="1">
        <f t="array" ref="Z43">INDEX($K:$P,ROW(),MATCH(YEAR(Z$2),$K$2:$P$2,0))/12</f>
        <v>-83.333333333333329</v>
      </c>
      <c r="AA43" s="263" cm="1">
        <f t="array" ref="AA43">INDEX($K:$P,ROW(),MATCH(YEAR(AA$2),$K$2:$P$2,0))/12</f>
        <v>-83.333333333333329</v>
      </c>
      <c r="AB43" s="263" cm="1">
        <f t="array" ref="AB43">INDEX($K:$P,ROW(),MATCH(YEAR(AB$2),$K$2:$P$2,0))/12</f>
        <v>-83.333333333333329</v>
      </c>
      <c r="AC43" s="263" cm="1">
        <f t="array" ref="AC43">INDEX($K:$P,ROW(),MATCH(YEAR(AC$2),$K$2:$P$2,0))/12</f>
        <v>-83.333333333333329</v>
      </c>
      <c r="AD43" s="263" cm="1">
        <f t="array" ref="AD43">INDEX($K:$P,ROW(),MATCH(YEAR(AD$2),$K$2:$P$2,0))/12</f>
        <v>-83.333333333333329</v>
      </c>
      <c r="AE43" s="263" cm="1">
        <f t="array" ref="AE43">INDEX($K:$P,ROW(),MATCH(YEAR(AE$2),$K$2:$P$2,0))/12</f>
        <v>-83.333333333333329</v>
      </c>
      <c r="AF43" s="263" cm="1">
        <f t="array" ref="AF43">INDEX($K:$P,ROW(),MATCH(YEAR(AF$2),$K$2:$P$2,0))/12</f>
        <v>-83.333333333333329</v>
      </c>
      <c r="AG43" s="263" cm="1">
        <f t="array" ref="AG43">INDEX($K:$P,ROW(),MATCH(YEAR(AG$2),$K$2:$P$2,0))/12</f>
        <v>-83.333333333333329</v>
      </c>
      <c r="AH43" s="263" cm="1">
        <f t="array" ref="AH43">INDEX($K:$P,ROW(),MATCH(YEAR(AH$2),$K$2:$P$2,0))/12</f>
        <v>-83.333333333333329</v>
      </c>
      <c r="AI43" s="263" cm="1">
        <f t="array" ref="AI43">INDEX($K:$P,ROW(),MATCH(YEAR(AI$2),$K$2:$P$2,0))/12</f>
        <v>-83.333333333333329</v>
      </c>
      <c r="AJ43" s="263" cm="1">
        <f t="array" ref="AJ43">INDEX($K:$P,ROW(),MATCH(YEAR(AJ$2),$K$2:$P$2,0))/12</f>
        <v>-83.333333333333329</v>
      </c>
      <c r="AK43" s="263" cm="1">
        <f t="array" ref="AK43">INDEX($K:$P,ROW(),MATCH(YEAR(AK$2),$K$2:$P$2,0))/12</f>
        <v>-83.333333333333329</v>
      </c>
      <c r="AL43" s="263" cm="1">
        <f t="array" ref="AL43">INDEX($K:$P,ROW(),MATCH(YEAR(AL$2),$K$2:$P$2,0))/12</f>
        <v>-83.333333333333329</v>
      </c>
      <c r="AM43" s="263" cm="1">
        <f t="array" ref="AM43">INDEX($K:$P,ROW(),MATCH(YEAR(AM$2),$K$2:$P$2,0))/12</f>
        <v>-83.333333333333329</v>
      </c>
      <c r="AN43" s="263" cm="1">
        <f t="array" ref="AN43">INDEX($K:$P,ROW(),MATCH(YEAR(AN$2),$K$2:$P$2,0))/12</f>
        <v>-83.333333333333329</v>
      </c>
      <c r="AO43" s="263" cm="1">
        <f t="array" ref="AO43">INDEX($K:$P,ROW(),MATCH(YEAR(AO$2),$K$2:$P$2,0))/12</f>
        <v>-83.333333333333329</v>
      </c>
      <c r="AP43" s="263" cm="1">
        <f t="array" ref="AP43">INDEX($K:$P,ROW(),MATCH(YEAR(AP$2),$K$2:$P$2,0))/12</f>
        <v>-83.333333333333329</v>
      </c>
      <c r="AQ43" s="263" cm="1">
        <f t="array" ref="AQ43">INDEX($K:$P,ROW(),MATCH(YEAR(AQ$2),$K$2:$P$2,0))/12</f>
        <v>-83.333333333333329</v>
      </c>
      <c r="AR43" s="263" cm="1">
        <f t="array" ref="AR43">INDEX($K:$P,ROW(),MATCH(YEAR(AR$2),$K$2:$P$2,0))/12</f>
        <v>-83.333333333333329</v>
      </c>
      <c r="AS43" s="263" cm="1">
        <f t="array" ref="AS43">INDEX($K:$P,ROW(),MATCH(YEAR(AS$2),$K$2:$P$2,0))/12</f>
        <v>-83.333333333333329</v>
      </c>
      <c r="AT43" s="263" cm="1">
        <f t="array" ref="AT43">INDEX($K:$P,ROW(),MATCH(YEAR(AT$2),$K$2:$P$2,0))/12</f>
        <v>-83.333333333333329</v>
      </c>
      <c r="AU43" s="263" cm="1">
        <f t="array" ref="AU43">INDEX($K:$P,ROW(),MATCH(YEAR(AU$2),$K$2:$P$2,0))/12</f>
        <v>-83.333333333333329</v>
      </c>
      <c r="AV43" s="263" cm="1">
        <f t="array" ref="AV43">INDEX($K:$P,ROW(),MATCH(YEAR(AV$2),$K$2:$P$2,0))/12</f>
        <v>-83.333333333333329</v>
      </c>
      <c r="AW43" s="263" cm="1">
        <f t="array" ref="AW43">INDEX($K:$P,ROW(),MATCH(YEAR(AW$2),$K$2:$P$2,0))/12</f>
        <v>-83.333333333333329</v>
      </c>
      <c r="AX43" s="263" cm="1">
        <f t="array" ref="AX43">INDEX($K:$P,ROW(),MATCH(YEAR(AX$2),$K$2:$P$2,0))/12</f>
        <v>-83.333333333333329</v>
      </c>
      <c r="AY43" s="263" cm="1">
        <f t="array" ref="AY43">INDEX($K:$P,ROW(),MATCH(YEAR(AY$2),$K$2:$P$2,0))/12</f>
        <v>-83.333333333333329</v>
      </c>
      <c r="AZ43" s="263" cm="1">
        <f t="array" ref="AZ43">INDEX($K:$P,ROW(),MATCH(YEAR(AZ$2),$K$2:$P$2,0))/12</f>
        <v>-83.333333333333329</v>
      </c>
      <c r="BA43" s="263" cm="1">
        <f t="array" ref="BA43">INDEX($K:$P,ROW(),MATCH(YEAR(BA$2),$K$2:$P$2,0))/12</f>
        <v>-83.333333333333329</v>
      </c>
      <c r="BB43" s="263" cm="1">
        <f t="array" ref="BB43">INDEX($K:$P,ROW(),MATCH(YEAR(BB$2),$K$2:$P$2,0))/12</f>
        <v>-83.333333333333329</v>
      </c>
      <c r="BC43" s="263" cm="1">
        <f t="array" ref="BC43">INDEX($K:$P,ROW(),MATCH(YEAR(BC$2),$K$2:$P$2,0))/12</f>
        <v>-83.333333333333329</v>
      </c>
      <c r="BD43" s="263" cm="1">
        <f t="array" ref="BD43">INDEX($K:$P,ROW(),MATCH(YEAR(BD$2),$K$2:$P$2,0))/12</f>
        <v>-83.333333333333329</v>
      </c>
      <c r="BE43" s="263" cm="1">
        <f t="array" ref="BE43">INDEX($K:$P,ROW(),MATCH(YEAR(BE$2),$K$2:$P$2,0))/12</f>
        <v>-83.333333333333329</v>
      </c>
      <c r="BF43" s="263" cm="1">
        <f t="array" ref="BF43">INDEX($K:$P,ROW(),MATCH(YEAR(BF$2),$K$2:$P$2,0))/12</f>
        <v>-83.333333333333329</v>
      </c>
      <c r="BG43" s="263" cm="1">
        <f t="array" ref="BG43">INDEX($K:$P,ROW(),MATCH(YEAR(BG$2),$K$2:$P$2,0))/12</f>
        <v>-83.333333333333329</v>
      </c>
      <c r="BH43" s="263" cm="1">
        <f t="array" ref="BH43">INDEX($K:$P,ROW(),MATCH(YEAR(BH$2),$K$2:$P$2,0))/12</f>
        <v>-83.333333333333329</v>
      </c>
      <c r="BI43" s="263" cm="1">
        <f t="array" ref="BI43">INDEX($K:$P,ROW(),MATCH(YEAR(BI$2),$K$2:$P$2,0))/12</f>
        <v>-83.333333333333329</v>
      </c>
      <c r="BJ43" s="263" cm="1">
        <f t="array" ref="BJ43">INDEX($K:$P,ROW(),MATCH(YEAR(BJ$2),$K$2:$P$2,0))/12</f>
        <v>-83.333333333333329</v>
      </c>
      <c r="BK43" s="263" cm="1">
        <f t="array" ref="BK43">INDEX($K:$P,ROW(),MATCH(YEAR(BK$2),$K$2:$P$2,0))/12</f>
        <v>-83.333333333333329</v>
      </c>
      <c r="BL43" s="263" cm="1">
        <f t="array" ref="BL43">INDEX($K:$P,ROW(),MATCH(YEAR(BL$2),$K$2:$P$2,0))/12</f>
        <v>-83.333333333333329</v>
      </c>
      <c r="BM43" s="263" cm="1">
        <f t="array" ref="BM43">INDEX($K:$P,ROW(),MATCH(YEAR(BM$2),$K$2:$P$2,0))/12</f>
        <v>-83.333333333333329</v>
      </c>
      <c r="BN43" s="263" cm="1">
        <f t="array" ref="BN43">INDEX($K:$P,ROW(),MATCH(YEAR(BN$2),$K$2:$P$2,0))/12</f>
        <v>-83.333333333333329</v>
      </c>
      <c r="BO43" s="263" cm="1">
        <f t="array" ref="BO43">INDEX($K:$P,ROW(),MATCH(YEAR(BO$2),$K$2:$P$2,0))/12</f>
        <v>-83.333333333333329</v>
      </c>
      <c r="BP43" s="263" cm="1">
        <f t="array" ref="BP43">INDEX($K:$P,ROW(),MATCH(YEAR(BP$2),$K$2:$P$2,0))/12</f>
        <v>-83.333333333333329</v>
      </c>
      <c r="BQ43" s="263" cm="1">
        <f t="array" ref="BQ43">INDEX($K:$P,ROW(),MATCH(YEAR(BQ$2),$K$2:$P$2,0))/12</f>
        <v>-83.333333333333329</v>
      </c>
      <c r="BR43" s="263" cm="1">
        <f t="array" ref="BR43">INDEX($K:$P,ROW(),MATCH(YEAR(BR$2),$K$2:$P$2,0))/12</f>
        <v>-83.333333333333329</v>
      </c>
      <c r="BS43" s="263" cm="1">
        <f t="array" ref="BS43">INDEX($K:$P,ROW(),MATCH(YEAR(BS$2),$K$2:$P$2,0))/12</f>
        <v>-83.333333333333329</v>
      </c>
      <c r="BT43" s="263" cm="1">
        <f t="array" ref="BT43">INDEX($K:$P,ROW(),MATCH(YEAR(BT$2),$K$2:$P$2,0))/12</f>
        <v>-83.333333333333329</v>
      </c>
      <c r="BU43" s="263" cm="1">
        <f t="array" ref="BU43">INDEX($K:$P,ROW(),MATCH(YEAR(BU$2),$K$2:$P$2,0))/12</f>
        <v>-83.333333333333329</v>
      </c>
      <c r="BV43" s="263" cm="1">
        <f t="array" ref="BV43">INDEX($K:$P,ROW(),MATCH(YEAR(BV$2),$K$2:$P$2,0))/12</f>
        <v>-83.333333333333329</v>
      </c>
      <c r="BW43" s="263" cm="1">
        <f t="array" ref="BW43">INDEX($K:$P,ROW(),MATCH(YEAR(BW$2),$K$2:$P$2,0))/12</f>
        <v>-83.333333333333329</v>
      </c>
      <c r="BX43" s="263" cm="1">
        <f t="array" ref="BX43">INDEX($K:$P,ROW(),MATCH(YEAR(BX$2),$K$2:$P$2,0))/12</f>
        <v>-83.333333333333329</v>
      </c>
      <c r="BY43" s="263" cm="1">
        <f t="array" ref="BY43">INDEX($K:$P,ROW(),MATCH(YEAR(BY$2),$K$2:$P$2,0))/12</f>
        <v>-83.333333333333329</v>
      </c>
      <c r="BZ43" s="263" cm="1">
        <f t="array" ref="BZ43">INDEX($K:$P,ROW(),MATCH(YEAR(BZ$2),$K$2:$P$2,0))/12</f>
        <v>-83.333333333333329</v>
      </c>
      <c r="CA43" s="263" cm="1">
        <f t="array" ref="CA43">INDEX($K:$P,ROW(),MATCH(YEAR(CA$2),$K$2:$P$2,0))/12</f>
        <v>-83.333333333333329</v>
      </c>
      <c r="CB43" s="263" cm="1">
        <f t="array" ref="CB43">INDEX($K:$P,ROW(),MATCH(YEAR(CB$2),$K$2:$P$2,0))/12</f>
        <v>-83.333333333333329</v>
      </c>
      <c r="CC43" s="263" cm="1">
        <f t="array" ref="CC43">INDEX($K:$P,ROW(),MATCH(YEAR(CC$2),$K$2:$P$2,0))/12</f>
        <v>-83.333333333333329</v>
      </c>
      <c r="CD43" s="263" cm="1">
        <f t="array" ref="CD43">INDEX($K:$P,ROW(),MATCH(YEAR(CD$2),$K$2:$P$2,0))/12</f>
        <v>-83.333333333333329</v>
      </c>
      <c r="CE43" s="263" cm="1">
        <f t="array" ref="CE43">INDEX($K:$P,ROW(),MATCH(YEAR(CE$2),$K$2:$P$2,0))/12</f>
        <v>-83.333333333333329</v>
      </c>
      <c r="CF43" s="263" cm="1">
        <f t="array" ref="CF43">INDEX($K:$P,ROW(),MATCH(YEAR(CF$2),$K$2:$P$2,0))/12</f>
        <v>-83.333333333333329</v>
      </c>
      <c r="CG43" s="263" cm="1">
        <f t="array" ref="CG43">INDEX($K:$P,ROW(),MATCH(YEAR(CG$2),$K$2:$P$2,0))/12</f>
        <v>-83.333333333333329</v>
      </c>
      <c r="CH43" s="263" cm="1">
        <f t="array" ref="CH43">INDEX($K:$P,ROW(),MATCH(YEAR(CH$2),$K$2:$P$2,0))/12</f>
        <v>-83.333333333333329</v>
      </c>
      <c r="CI43" s="263" cm="1">
        <f t="array" ref="CI43">INDEX($K:$P,ROW(),MATCH(YEAR(CI$2),$K$2:$P$2,0))/12</f>
        <v>-83.333333333333329</v>
      </c>
      <c r="CJ43" s="263" cm="1">
        <f t="array" ref="CJ43">INDEX($K:$P,ROW(),MATCH(YEAR(CJ$2),$K$2:$P$2,0))/12</f>
        <v>-83.333333333333329</v>
      </c>
      <c r="CK43" s="263" cm="1">
        <f t="array" ref="CK43">INDEX($K:$P,ROW(),MATCH(YEAR(CK$2),$K$2:$P$2,0))/12</f>
        <v>-83.333333333333329</v>
      </c>
      <c r="CL43" s="263" cm="1">
        <f t="array" ref="CL43">INDEX($K:$P,ROW(),MATCH(YEAR(CL$2),$K$2:$P$2,0))/12</f>
        <v>-83.333333333333329</v>
      </c>
    </row>
    <row r="44" spans="1:90" x14ac:dyDescent="0.4">
      <c r="B44" s="9" t="s">
        <v>638</v>
      </c>
      <c r="J44" s="262"/>
      <c r="K44" s="264">
        <f t="shared" ref="K44:P44" ca="1" si="26">SUMIF($3:$3,K$2,44:44)</f>
        <v>-5000</v>
      </c>
      <c r="L44" s="264">
        <f t="shared" ca="1" si="26"/>
        <v>-5000</v>
      </c>
      <c r="M44" s="264">
        <f t="shared" ca="1" si="26"/>
        <v>-5000</v>
      </c>
      <c r="N44" s="264">
        <f t="shared" ca="1" si="26"/>
        <v>-5000</v>
      </c>
      <c r="O44" s="264">
        <f t="shared" ca="1" si="26"/>
        <v>-5000</v>
      </c>
      <c r="P44" s="264">
        <f t="shared" ca="1" si="26"/>
        <v>-5000</v>
      </c>
      <c r="S44" s="249">
        <f ca="1">SUM(S38:OFFSET(S44,-1,0))</f>
        <v>-416.66666666666663</v>
      </c>
      <c r="T44" s="249">
        <f ca="1">SUM(T38:OFFSET(T44,-1,0))</f>
        <v>-416.66666666666663</v>
      </c>
      <c r="U44" s="249">
        <f ca="1">SUM(U38:OFFSET(U44,-1,0))</f>
        <v>-416.66666666666663</v>
      </c>
      <c r="V44" s="249">
        <f ca="1">SUM(V38:OFFSET(V44,-1,0))</f>
        <v>-416.66666666666663</v>
      </c>
      <c r="W44" s="249">
        <f ca="1">SUM(W38:OFFSET(W44,-1,0))</f>
        <v>-416.66666666666663</v>
      </c>
      <c r="X44" s="249">
        <f ca="1">SUM(X38:OFFSET(X44,-1,0))</f>
        <v>-416.66666666666663</v>
      </c>
      <c r="Y44" s="249">
        <f ca="1">SUM(Y38:OFFSET(Y44,-1,0))</f>
        <v>-416.66666666666663</v>
      </c>
      <c r="Z44" s="249">
        <f ca="1">SUM(Z38:OFFSET(Z44,-1,0))</f>
        <v>-416.66666666666663</v>
      </c>
      <c r="AA44" s="249">
        <f ca="1">SUM(AA38:OFFSET(AA44,-1,0))</f>
        <v>-416.66666666666663</v>
      </c>
      <c r="AB44" s="249">
        <f ca="1">SUM(AB38:OFFSET(AB44,-1,0))</f>
        <v>-416.66666666666663</v>
      </c>
      <c r="AC44" s="249">
        <f ca="1">SUM(AC38:OFFSET(AC44,-1,0))</f>
        <v>-416.66666666666663</v>
      </c>
      <c r="AD44" s="249">
        <f ca="1">SUM(AD38:OFFSET(AD44,-1,0))</f>
        <v>-416.66666666666663</v>
      </c>
      <c r="AE44" s="249">
        <f ca="1">SUM(AE38:OFFSET(AE44,-1,0))</f>
        <v>-416.66666666666663</v>
      </c>
      <c r="AF44" s="249">
        <f ca="1">SUM(AF38:OFFSET(AF44,-1,0))</f>
        <v>-416.66666666666663</v>
      </c>
      <c r="AG44" s="249">
        <f ca="1">SUM(AG38:OFFSET(AG44,-1,0))</f>
        <v>-416.66666666666663</v>
      </c>
      <c r="AH44" s="249">
        <f ca="1">SUM(AH38:OFFSET(AH44,-1,0))</f>
        <v>-416.66666666666663</v>
      </c>
      <c r="AI44" s="249">
        <f ca="1">SUM(AI38:OFFSET(AI44,-1,0))</f>
        <v>-416.66666666666663</v>
      </c>
      <c r="AJ44" s="249">
        <f ca="1">SUM(AJ38:OFFSET(AJ44,-1,0))</f>
        <v>-416.66666666666663</v>
      </c>
      <c r="AK44" s="249">
        <f ca="1">SUM(AK38:OFFSET(AK44,-1,0))</f>
        <v>-416.66666666666663</v>
      </c>
      <c r="AL44" s="249">
        <f ca="1">SUM(AL38:OFFSET(AL44,-1,0))</f>
        <v>-416.66666666666663</v>
      </c>
      <c r="AM44" s="249">
        <f ca="1">SUM(AM38:OFFSET(AM44,-1,0))</f>
        <v>-416.66666666666663</v>
      </c>
      <c r="AN44" s="249">
        <f ca="1">SUM(AN38:OFFSET(AN44,-1,0))</f>
        <v>-416.66666666666663</v>
      </c>
      <c r="AO44" s="249">
        <f ca="1">SUM(AO38:OFFSET(AO44,-1,0))</f>
        <v>-416.66666666666663</v>
      </c>
      <c r="AP44" s="249">
        <f ca="1">SUM(AP38:OFFSET(AP44,-1,0))</f>
        <v>-416.66666666666663</v>
      </c>
      <c r="AQ44" s="249">
        <f ca="1">SUM(AQ38:OFFSET(AQ44,-1,0))</f>
        <v>-416.66666666666663</v>
      </c>
      <c r="AR44" s="249">
        <f ca="1">SUM(AR38:OFFSET(AR44,-1,0))</f>
        <v>-416.66666666666663</v>
      </c>
      <c r="AS44" s="249">
        <f ca="1">SUM(AS38:OFFSET(AS44,-1,0))</f>
        <v>-416.66666666666663</v>
      </c>
      <c r="AT44" s="249">
        <f ca="1">SUM(AT38:OFFSET(AT44,-1,0))</f>
        <v>-416.66666666666663</v>
      </c>
      <c r="AU44" s="249">
        <f ca="1">SUM(AU38:OFFSET(AU44,-1,0))</f>
        <v>-416.66666666666663</v>
      </c>
      <c r="AV44" s="249">
        <f ca="1">SUM(AV38:OFFSET(AV44,-1,0))</f>
        <v>-416.66666666666663</v>
      </c>
      <c r="AW44" s="249">
        <f ca="1">SUM(AW38:OFFSET(AW44,-1,0))</f>
        <v>-416.66666666666663</v>
      </c>
      <c r="AX44" s="249">
        <f ca="1">SUM(AX38:OFFSET(AX44,-1,0))</f>
        <v>-416.66666666666663</v>
      </c>
      <c r="AY44" s="249">
        <f ca="1">SUM(AY38:OFFSET(AY44,-1,0))</f>
        <v>-416.66666666666663</v>
      </c>
      <c r="AZ44" s="249">
        <f ca="1">SUM(AZ38:OFFSET(AZ44,-1,0))</f>
        <v>-416.66666666666663</v>
      </c>
      <c r="BA44" s="249">
        <f ca="1">SUM(BA38:OFFSET(BA44,-1,0))</f>
        <v>-416.66666666666663</v>
      </c>
      <c r="BB44" s="249">
        <f ca="1">SUM(BB38:OFFSET(BB44,-1,0))</f>
        <v>-416.66666666666663</v>
      </c>
      <c r="BC44" s="249">
        <f ca="1">SUM(BC38:OFFSET(BC44,-1,0))</f>
        <v>-416.66666666666663</v>
      </c>
      <c r="BD44" s="249">
        <f ca="1">SUM(BD38:OFFSET(BD44,-1,0))</f>
        <v>-416.66666666666663</v>
      </c>
      <c r="BE44" s="249">
        <f ca="1">SUM(BE38:OFFSET(BE44,-1,0))</f>
        <v>-416.66666666666663</v>
      </c>
      <c r="BF44" s="249">
        <f ca="1">SUM(BF38:OFFSET(BF44,-1,0))</f>
        <v>-416.66666666666663</v>
      </c>
      <c r="BG44" s="249">
        <f ca="1">SUM(BG38:OFFSET(BG44,-1,0))</f>
        <v>-416.66666666666663</v>
      </c>
      <c r="BH44" s="249">
        <f ca="1">SUM(BH38:OFFSET(BH44,-1,0))</f>
        <v>-416.66666666666663</v>
      </c>
      <c r="BI44" s="249">
        <f ca="1">SUM(BI38:OFFSET(BI44,-1,0))</f>
        <v>-416.66666666666663</v>
      </c>
      <c r="BJ44" s="249">
        <f ca="1">SUM(BJ38:OFFSET(BJ44,-1,0))</f>
        <v>-416.66666666666663</v>
      </c>
      <c r="BK44" s="249">
        <f ca="1">SUM(BK38:OFFSET(BK44,-1,0))</f>
        <v>-416.66666666666663</v>
      </c>
      <c r="BL44" s="249">
        <f ca="1">SUM(BL38:OFFSET(BL44,-1,0))</f>
        <v>-416.66666666666663</v>
      </c>
      <c r="BM44" s="249">
        <f ca="1">SUM(BM38:OFFSET(BM44,-1,0))</f>
        <v>-416.66666666666663</v>
      </c>
      <c r="BN44" s="249">
        <f ca="1">SUM(BN38:OFFSET(BN44,-1,0))</f>
        <v>-416.66666666666663</v>
      </c>
      <c r="BO44" s="249">
        <f ca="1">SUM(BO38:OFFSET(BO44,-1,0))</f>
        <v>-416.66666666666663</v>
      </c>
      <c r="BP44" s="249">
        <f ca="1">SUM(BP38:OFFSET(BP44,-1,0))</f>
        <v>-416.66666666666663</v>
      </c>
      <c r="BQ44" s="249">
        <f ca="1">SUM(BQ38:OFFSET(BQ44,-1,0))</f>
        <v>-416.66666666666663</v>
      </c>
      <c r="BR44" s="249">
        <f ca="1">SUM(BR38:OFFSET(BR44,-1,0))</f>
        <v>-416.66666666666663</v>
      </c>
      <c r="BS44" s="249">
        <f ca="1">SUM(BS38:OFFSET(BS44,-1,0))</f>
        <v>-416.66666666666663</v>
      </c>
      <c r="BT44" s="249">
        <f ca="1">SUM(BT38:OFFSET(BT44,-1,0))</f>
        <v>-416.66666666666663</v>
      </c>
      <c r="BU44" s="249">
        <f ca="1">SUM(BU38:OFFSET(BU44,-1,0))</f>
        <v>-416.66666666666663</v>
      </c>
      <c r="BV44" s="249">
        <f ca="1">SUM(BV38:OFFSET(BV44,-1,0))</f>
        <v>-416.66666666666663</v>
      </c>
      <c r="BW44" s="249">
        <f ca="1">SUM(BW38:OFFSET(BW44,-1,0))</f>
        <v>-416.66666666666663</v>
      </c>
      <c r="BX44" s="249">
        <f ca="1">SUM(BX38:OFFSET(BX44,-1,0))</f>
        <v>-416.66666666666663</v>
      </c>
      <c r="BY44" s="249">
        <f ca="1">SUM(BY38:OFFSET(BY44,-1,0))</f>
        <v>-416.66666666666663</v>
      </c>
      <c r="BZ44" s="249">
        <f ca="1">SUM(BZ38:OFFSET(BZ44,-1,0))</f>
        <v>-416.66666666666663</v>
      </c>
      <c r="CA44" s="249">
        <f ca="1">SUM(CA38:OFFSET(CA44,-1,0))</f>
        <v>-416.66666666666663</v>
      </c>
      <c r="CB44" s="249">
        <f ca="1">SUM(CB38:OFFSET(CB44,-1,0))</f>
        <v>-416.66666666666663</v>
      </c>
      <c r="CC44" s="249">
        <f ca="1">SUM(CC38:OFFSET(CC44,-1,0))</f>
        <v>-416.66666666666663</v>
      </c>
      <c r="CD44" s="249">
        <f ca="1">SUM(CD38:OFFSET(CD44,-1,0))</f>
        <v>-416.66666666666663</v>
      </c>
      <c r="CE44" s="249">
        <f ca="1">SUM(CE38:OFFSET(CE44,-1,0))</f>
        <v>-416.66666666666663</v>
      </c>
      <c r="CF44" s="249">
        <f ca="1">SUM(CF38:OFFSET(CF44,-1,0))</f>
        <v>-416.66666666666663</v>
      </c>
      <c r="CG44" s="249">
        <f ca="1">SUM(CG38:OFFSET(CG44,-1,0))</f>
        <v>-416.66666666666663</v>
      </c>
      <c r="CH44" s="249">
        <f ca="1">SUM(CH38:OFFSET(CH44,-1,0))</f>
        <v>-416.66666666666663</v>
      </c>
      <c r="CI44" s="249">
        <f ca="1">SUM(CI38:OFFSET(CI44,-1,0))</f>
        <v>-416.66666666666663</v>
      </c>
      <c r="CJ44" s="249">
        <f ca="1">SUM(CJ38:OFFSET(CJ44,-1,0))</f>
        <v>-416.66666666666663</v>
      </c>
      <c r="CK44" s="249">
        <f ca="1">SUM(CK38:OFFSET(CK44,-1,0))</f>
        <v>-416.66666666666663</v>
      </c>
      <c r="CL44" s="249">
        <f ca="1">SUM(CL38:OFFSET(CL44,-1,0))</f>
        <v>-416.66666666666663</v>
      </c>
    </row>
    <row r="45" spans="1:90" x14ac:dyDescent="0.4">
      <c r="B45" s="9"/>
      <c r="S45" s="32"/>
      <c r="T45" s="32"/>
      <c r="U45" s="32"/>
      <c r="V45" s="32"/>
      <c r="W45" s="32"/>
      <c r="X45" s="32"/>
      <c r="Y45" s="32"/>
      <c r="Z45" s="32"/>
      <c r="AA45" s="32"/>
      <c r="AB45" s="32"/>
      <c r="AC45" s="32"/>
      <c r="AD45" s="32"/>
      <c r="AE45" s="32"/>
      <c r="AF45" s="32"/>
      <c r="AG45" s="32"/>
      <c r="AH45" s="32"/>
      <c r="AI45" s="32"/>
      <c r="AJ45" s="32"/>
      <c r="AK45" s="32"/>
      <c r="AL45" s="32"/>
      <c r="AM45" s="32"/>
      <c r="AN45" s="32"/>
      <c r="AO45" s="32"/>
      <c r="AP45" s="32"/>
      <c r="AQ45" s="32"/>
      <c r="AR45" s="32"/>
      <c r="AS45" s="32"/>
      <c r="AT45" s="32"/>
      <c r="AU45" s="32"/>
      <c r="AV45" s="32"/>
      <c r="AW45" s="32"/>
      <c r="AX45" s="32"/>
      <c r="AY45" s="32"/>
      <c r="AZ45" s="32"/>
      <c r="BA45" s="32"/>
      <c r="BB45" s="32"/>
      <c r="BC45" s="32"/>
      <c r="BD45" s="32"/>
      <c r="BE45" s="32"/>
      <c r="BF45" s="32"/>
      <c r="BG45" s="32"/>
      <c r="BH45" s="32"/>
      <c r="BI45" s="32"/>
      <c r="BJ45" s="32"/>
      <c r="BK45" s="32"/>
      <c r="BL45" s="32"/>
      <c r="BM45" s="32"/>
      <c r="BN45" s="32"/>
      <c r="BO45" s="32"/>
      <c r="BP45" s="32"/>
      <c r="BQ45" s="32"/>
      <c r="BR45" s="32"/>
      <c r="BS45" s="32"/>
      <c r="BT45" s="32"/>
      <c r="BU45" s="32"/>
      <c r="BV45" s="32"/>
      <c r="BW45" s="32"/>
      <c r="BX45" s="32"/>
      <c r="BY45" s="32"/>
      <c r="BZ45" s="32"/>
      <c r="CA45" s="32"/>
      <c r="CB45" s="32"/>
      <c r="CC45" s="32"/>
      <c r="CD45" s="32"/>
      <c r="CE45" s="32"/>
      <c r="CF45" s="32"/>
      <c r="CG45" s="32"/>
      <c r="CH45" s="32"/>
      <c r="CI45" s="32"/>
      <c r="CJ45" s="32"/>
      <c r="CK45" s="32"/>
      <c r="CL45" s="32"/>
    </row>
    <row r="46" spans="1:90" ht="14.25" customHeight="1" collapsed="1" x14ac:dyDescent="0.4">
      <c r="A46" s="31" t="s">
        <v>218</v>
      </c>
      <c r="B46" s="285" t="s">
        <v>639</v>
      </c>
      <c r="C46" s="31"/>
      <c r="D46" s="31"/>
      <c r="E46" s="31"/>
      <c r="F46" s="31"/>
      <c r="H46" s="283"/>
      <c r="I46" s="283"/>
      <c r="J46" s="283"/>
      <c r="K46" s="283"/>
      <c r="L46" s="283"/>
      <c r="M46" s="283"/>
      <c r="N46" s="283"/>
      <c r="O46" s="283"/>
      <c r="P46" s="286"/>
      <c r="S46" s="284"/>
      <c r="T46" s="283"/>
      <c r="U46" s="283"/>
      <c r="V46" s="283"/>
      <c r="W46" s="283"/>
      <c r="X46" s="283"/>
      <c r="Y46" s="283"/>
      <c r="Z46" s="283"/>
      <c r="AA46" s="283"/>
      <c r="AB46" s="283"/>
      <c r="AC46" s="283"/>
      <c r="AD46" s="283"/>
      <c r="AE46" s="283"/>
      <c r="AF46" s="283"/>
      <c r="AG46" s="283"/>
      <c r="AH46" s="283"/>
      <c r="AI46" s="283"/>
      <c r="AJ46" s="283"/>
      <c r="AK46" s="283"/>
      <c r="AL46" s="283"/>
      <c r="AM46" s="283"/>
      <c r="AN46" s="283"/>
      <c r="AO46" s="283"/>
      <c r="AP46" s="283"/>
      <c r="AQ46" s="283"/>
      <c r="AR46" s="283"/>
      <c r="AS46" s="283"/>
      <c r="AT46" s="283"/>
      <c r="AU46" s="283"/>
      <c r="AV46" s="283"/>
      <c r="AW46" s="283"/>
      <c r="AX46" s="283"/>
      <c r="AY46" s="283"/>
      <c r="AZ46" s="283"/>
      <c r="BA46" s="283"/>
      <c r="BB46" s="283"/>
      <c r="BC46" s="283"/>
      <c r="BD46" s="283"/>
      <c r="BE46" s="283"/>
      <c r="BF46" s="283"/>
      <c r="BG46" s="283"/>
      <c r="BH46" s="283"/>
      <c r="BI46" s="283"/>
      <c r="BJ46" s="283"/>
      <c r="BK46" s="283"/>
      <c r="BL46" s="283"/>
      <c r="BM46" s="283"/>
      <c r="BN46" s="283"/>
      <c r="BO46" s="283"/>
      <c r="BP46" s="283"/>
      <c r="BQ46" s="283"/>
      <c r="BR46" s="283"/>
      <c r="BS46" s="283"/>
      <c r="BT46" s="283"/>
      <c r="BU46" s="283"/>
      <c r="BV46" s="283"/>
      <c r="BW46" s="283"/>
      <c r="BX46" s="283"/>
      <c r="BY46" s="283"/>
      <c r="BZ46" s="283"/>
      <c r="CA46" s="283"/>
      <c r="CB46" s="283"/>
      <c r="CC46" s="283"/>
      <c r="CD46" s="283"/>
      <c r="CE46" s="283"/>
      <c r="CF46" s="283"/>
      <c r="CG46" s="283"/>
      <c r="CH46" s="283"/>
      <c r="CI46" s="283"/>
      <c r="CJ46" s="283"/>
      <c r="CK46" s="283"/>
      <c r="CL46" s="286"/>
    </row>
    <row r="47" spans="1:90" ht="14.25" customHeight="1" x14ac:dyDescent="0.4">
      <c r="A47" s="31"/>
      <c r="B47" s="67"/>
      <c r="C47" s="31"/>
      <c r="D47" s="31"/>
      <c r="E47" s="31"/>
      <c r="F47" s="31"/>
      <c r="H47" s="31"/>
      <c r="I47" s="31"/>
      <c r="J47" s="31"/>
      <c r="K47" s="31"/>
      <c r="L47" s="31"/>
      <c r="M47" s="31"/>
      <c r="N47" s="31"/>
      <c r="O47" s="31"/>
      <c r="P47" s="31"/>
      <c r="S47" s="31"/>
      <c r="T47" s="31"/>
      <c r="U47" s="31"/>
      <c r="V47" s="31"/>
      <c r="W47" s="31"/>
      <c r="X47" s="31"/>
      <c r="Y47" s="31"/>
      <c r="Z47" s="31"/>
      <c r="AA47" s="31"/>
      <c r="AB47" s="31"/>
      <c r="AC47" s="31"/>
      <c r="AD47" s="31"/>
      <c r="AE47" s="31"/>
      <c r="AF47" s="31"/>
      <c r="AG47" s="31"/>
      <c r="AH47" s="31"/>
      <c r="AI47" s="31"/>
      <c r="AJ47" s="31"/>
      <c r="AK47" s="31"/>
      <c r="AL47" s="31"/>
      <c r="AM47" s="31"/>
      <c r="AN47" s="31"/>
      <c r="AO47" s="31"/>
      <c r="AP47" s="31"/>
      <c r="AQ47" s="31"/>
      <c r="AR47" s="31"/>
      <c r="AS47" s="31"/>
      <c r="AT47" s="31"/>
      <c r="AU47" s="31"/>
      <c r="AV47" s="31"/>
      <c r="AW47" s="31"/>
      <c r="AX47" s="31"/>
      <c r="AY47" s="31"/>
      <c r="AZ47" s="31"/>
      <c r="BA47" s="31"/>
      <c r="BB47" s="31"/>
      <c r="BC47" s="31"/>
      <c r="BD47" s="31"/>
      <c r="BE47" s="31"/>
      <c r="BF47" s="31"/>
      <c r="BG47" s="31"/>
      <c r="BH47" s="31"/>
      <c r="BI47" s="31"/>
      <c r="BJ47" s="31"/>
      <c r="BK47" s="31"/>
      <c r="BL47" s="31"/>
      <c r="BM47" s="31"/>
      <c r="BN47" s="31"/>
      <c r="BO47" s="31"/>
      <c r="BP47" s="31"/>
      <c r="BQ47" s="31"/>
      <c r="BR47" s="31"/>
      <c r="BS47" s="31"/>
      <c r="BT47" s="31"/>
      <c r="BU47" s="31"/>
      <c r="BV47" s="31"/>
      <c r="BW47" s="31"/>
      <c r="BX47" s="31"/>
      <c r="BY47" s="31"/>
      <c r="BZ47" s="31"/>
      <c r="CA47" s="31"/>
      <c r="CB47" s="31"/>
      <c r="CC47" s="31"/>
      <c r="CD47" s="31"/>
      <c r="CE47" s="31"/>
      <c r="CF47" s="31"/>
      <c r="CG47" s="31"/>
      <c r="CH47" s="31"/>
      <c r="CI47" s="31"/>
      <c r="CJ47" s="31"/>
      <c r="CK47" s="31"/>
      <c r="CL47" s="31"/>
    </row>
    <row r="48" spans="1:90" ht="14.25" customHeight="1" x14ac:dyDescent="0.4">
      <c r="B48" s="13" t="s">
        <v>640</v>
      </c>
      <c r="J48" s="265" t="s">
        <v>616</v>
      </c>
    </row>
    <row r="49" spans="2:90" x14ac:dyDescent="0.4">
      <c r="B49" s="445" t="str">
        <f>"% of rev - "&amp;B50</f>
        <v>% of rev - G&amp;A</v>
      </c>
      <c r="J49" s="444"/>
      <c r="K49" s="16">
        <v>0</v>
      </c>
      <c r="L49" s="16">
        <v>0</v>
      </c>
      <c r="M49" s="16">
        <v>0</v>
      </c>
      <c r="N49" s="16">
        <v>0</v>
      </c>
      <c r="O49" s="16">
        <v>0</v>
      </c>
      <c r="P49" s="16">
        <v>0</v>
      </c>
      <c r="S49" s="20" cm="1">
        <f t="array" ref="S49">INDEX($K:$P,ROW(),MATCH(S$3,$K$2:$P$2,0))</f>
        <v>0</v>
      </c>
      <c r="T49" s="20" cm="1">
        <f t="array" ref="T49">INDEX($K:$P,ROW(),MATCH(T$3,$K$2:$P$2,0))</f>
        <v>0</v>
      </c>
      <c r="U49" s="20" cm="1">
        <f t="array" ref="U49">INDEX($K:$P,ROW(),MATCH(U$3,$K$2:$P$2,0))</f>
        <v>0</v>
      </c>
      <c r="V49" s="20" cm="1">
        <f t="array" ref="V49">INDEX($K:$P,ROW(),MATCH(V$3,$K$2:$P$2,0))</f>
        <v>0</v>
      </c>
      <c r="W49" s="20" cm="1">
        <f t="array" ref="W49">INDEX($K:$P,ROW(),MATCH(W$3,$K$2:$P$2,0))</f>
        <v>0</v>
      </c>
      <c r="X49" s="20" cm="1">
        <f t="array" ref="X49">INDEX($K:$P,ROW(),MATCH(X$3,$K$2:$P$2,0))</f>
        <v>0</v>
      </c>
      <c r="Y49" s="20" cm="1">
        <f t="array" ref="Y49">INDEX($K:$P,ROW(),MATCH(Y$3,$K$2:$P$2,0))</f>
        <v>0</v>
      </c>
      <c r="Z49" s="20" cm="1">
        <f t="array" ref="Z49">INDEX($K:$P,ROW(),MATCH(Z$3,$K$2:$P$2,0))</f>
        <v>0</v>
      </c>
      <c r="AA49" s="20" cm="1">
        <f t="array" ref="AA49">INDEX($K:$P,ROW(),MATCH(AA$3,$K$2:$P$2,0))</f>
        <v>0</v>
      </c>
      <c r="AB49" s="20" cm="1">
        <f t="array" ref="AB49">INDEX($K:$P,ROW(),MATCH(AB$3,$K$2:$P$2,0))</f>
        <v>0</v>
      </c>
      <c r="AC49" s="20" cm="1">
        <f t="array" ref="AC49">INDEX($K:$P,ROW(),MATCH(AC$3,$K$2:$P$2,0))</f>
        <v>0</v>
      </c>
      <c r="AD49" s="20" cm="1">
        <f t="array" ref="AD49">INDEX($K:$P,ROW(),MATCH(AD$3,$K$2:$P$2,0))</f>
        <v>0</v>
      </c>
      <c r="AE49" s="20" cm="1">
        <f t="array" ref="AE49">INDEX($K:$P,ROW(),MATCH(AE$3,$K$2:$P$2,0))</f>
        <v>0</v>
      </c>
      <c r="AF49" s="20" cm="1">
        <f t="array" ref="AF49">INDEX($K:$P,ROW(),MATCH(AF$3,$K$2:$P$2,0))</f>
        <v>0</v>
      </c>
      <c r="AG49" s="20" cm="1">
        <f t="array" ref="AG49">INDEX($K:$P,ROW(),MATCH(AG$3,$K$2:$P$2,0))</f>
        <v>0</v>
      </c>
      <c r="AH49" s="20" cm="1">
        <f t="array" ref="AH49">INDEX($K:$P,ROW(),MATCH(AH$3,$K$2:$P$2,0))</f>
        <v>0</v>
      </c>
      <c r="AI49" s="20" cm="1">
        <f t="array" ref="AI49">INDEX($K:$P,ROW(),MATCH(AI$3,$K$2:$P$2,0))</f>
        <v>0</v>
      </c>
      <c r="AJ49" s="20" cm="1">
        <f t="array" ref="AJ49">INDEX($K:$P,ROW(),MATCH(AJ$3,$K$2:$P$2,0))</f>
        <v>0</v>
      </c>
      <c r="AK49" s="20" cm="1">
        <f t="array" ref="AK49">INDEX($K:$P,ROW(),MATCH(AK$3,$K$2:$P$2,0))</f>
        <v>0</v>
      </c>
      <c r="AL49" s="20" cm="1">
        <f t="array" ref="AL49">INDEX($K:$P,ROW(),MATCH(AL$3,$K$2:$P$2,0))</f>
        <v>0</v>
      </c>
      <c r="AM49" s="20" cm="1">
        <f t="array" ref="AM49">INDEX($K:$P,ROW(),MATCH(AM$3,$K$2:$P$2,0))</f>
        <v>0</v>
      </c>
      <c r="AN49" s="20" cm="1">
        <f t="array" ref="AN49">INDEX($K:$P,ROW(),MATCH(AN$3,$K$2:$P$2,0))</f>
        <v>0</v>
      </c>
      <c r="AO49" s="20" cm="1">
        <f t="array" ref="AO49">INDEX($K:$P,ROW(),MATCH(AO$3,$K$2:$P$2,0))</f>
        <v>0</v>
      </c>
      <c r="AP49" s="20" cm="1">
        <f t="array" ref="AP49">INDEX($K:$P,ROW(),MATCH(AP$3,$K$2:$P$2,0))</f>
        <v>0</v>
      </c>
      <c r="AQ49" s="20" cm="1">
        <f t="array" ref="AQ49">INDEX($K:$P,ROW(),MATCH(AQ$3,$K$2:$P$2,0))</f>
        <v>0</v>
      </c>
      <c r="AR49" s="20" cm="1">
        <f t="array" ref="AR49">INDEX($K:$P,ROW(),MATCH(AR$3,$K$2:$P$2,0))</f>
        <v>0</v>
      </c>
      <c r="AS49" s="20" cm="1">
        <f t="array" ref="AS49">INDEX($K:$P,ROW(),MATCH(AS$3,$K$2:$P$2,0))</f>
        <v>0</v>
      </c>
      <c r="AT49" s="20" cm="1">
        <f t="array" ref="AT49">INDEX($K:$P,ROW(),MATCH(AT$3,$K$2:$P$2,0))</f>
        <v>0</v>
      </c>
      <c r="AU49" s="20" cm="1">
        <f t="array" ref="AU49">INDEX($K:$P,ROW(),MATCH(AU$3,$K$2:$P$2,0))</f>
        <v>0</v>
      </c>
      <c r="AV49" s="20" cm="1">
        <f t="array" ref="AV49">INDEX($K:$P,ROW(),MATCH(AV$3,$K$2:$P$2,0))</f>
        <v>0</v>
      </c>
      <c r="AW49" s="20" cm="1">
        <f t="array" ref="AW49">INDEX($K:$P,ROW(),MATCH(AW$3,$K$2:$P$2,0))</f>
        <v>0</v>
      </c>
      <c r="AX49" s="20" cm="1">
        <f t="array" ref="AX49">INDEX($K:$P,ROW(),MATCH(AX$3,$K$2:$P$2,0))</f>
        <v>0</v>
      </c>
      <c r="AY49" s="20" cm="1">
        <f t="array" ref="AY49">INDEX($K:$P,ROW(),MATCH(AY$3,$K$2:$P$2,0))</f>
        <v>0</v>
      </c>
      <c r="AZ49" s="20" cm="1">
        <f t="array" ref="AZ49">INDEX($K:$P,ROW(),MATCH(AZ$3,$K$2:$P$2,0))</f>
        <v>0</v>
      </c>
      <c r="BA49" s="20" cm="1">
        <f t="array" ref="BA49">INDEX($K:$P,ROW(),MATCH(BA$3,$K$2:$P$2,0))</f>
        <v>0</v>
      </c>
      <c r="BB49" s="20" cm="1">
        <f t="array" ref="BB49">INDEX($K:$P,ROW(),MATCH(BB$3,$K$2:$P$2,0))</f>
        <v>0</v>
      </c>
      <c r="BC49" s="20" cm="1">
        <f t="array" ref="BC49">INDEX($K:$P,ROW(),MATCH(BC$3,$K$2:$P$2,0))</f>
        <v>0</v>
      </c>
      <c r="BD49" s="20" cm="1">
        <f t="array" ref="BD49">INDEX($K:$P,ROW(),MATCH(BD$3,$K$2:$P$2,0))</f>
        <v>0</v>
      </c>
      <c r="BE49" s="20" cm="1">
        <f t="array" ref="BE49">INDEX($K:$P,ROW(),MATCH(BE$3,$K$2:$P$2,0))</f>
        <v>0</v>
      </c>
      <c r="BF49" s="20" cm="1">
        <f t="array" ref="BF49">INDEX($K:$P,ROW(),MATCH(BF$3,$K$2:$P$2,0))</f>
        <v>0</v>
      </c>
      <c r="BG49" s="20" cm="1">
        <f t="array" ref="BG49">INDEX($K:$P,ROW(),MATCH(BG$3,$K$2:$P$2,0))</f>
        <v>0</v>
      </c>
      <c r="BH49" s="20" cm="1">
        <f t="array" ref="BH49">INDEX($K:$P,ROW(),MATCH(BH$3,$K$2:$P$2,0))</f>
        <v>0</v>
      </c>
      <c r="BI49" s="20" cm="1">
        <f t="array" ref="BI49">INDEX($K:$P,ROW(),MATCH(BI$3,$K$2:$P$2,0))</f>
        <v>0</v>
      </c>
      <c r="BJ49" s="20" cm="1">
        <f t="array" ref="BJ49">INDEX($K:$P,ROW(),MATCH(BJ$3,$K$2:$P$2,0))</f>
        <v>0</v>
      </c>
      <c r="BK49" s="20" cm="1">
        <f t="array" ref="BK49">INDEX($K:$P,ROW(),MATCH(BK$3,$K$2:$P$2,0))</f>
        <v>0</v>
      </c>
      <c r="BL49" s="20" cm="1">
        <f t="array" ref="BL49">INDEX($K:$P,ROW(),MATCH(BL$3,$K$2:$P$2,0))</f>
        <v>0</v>
      </c>
      <c r="BM49" s="20" cm="1">
        <f t="array" ref="BM49">INDEX($K:$P,ROW(),MATCH(BM$3,$K$2:$P$2,0))</f>
        <v>0</v>
      </c>
      <c r="BN49" s="20" cm="1">
        <f t="array" ref="BN49">INDEX($K:$P,ROW(),MATCH(BN$3,$K$2:$P$2,0))</f>
        <v>0</v>
      </c>
      <c r="BO49" s="20" cm="1">
        <f t="array" ref="BO49">INDEX($K:$P,ROW(),MATCH(BO$3,$K$2:$P$2,0))</f>
        <v>0</v>
      </c>
      <c r="BP49" s="20" cm="1">
        <f t="array" ref="BP49">INDEX($K:$P,ROW(),MATCH(BP$3,$K$2:$P$2,0))</f>
        <v>0</v>
      </c>
      <c r="BQ49" s="20" cm="1">
        <f t="array" ref="BQ49">INDEX($K:$P,ROW(),MATCH(BQ$3,$K$2:$P$2,0))</f>
        <v>0</v>
      </c>
      <c r="BR49" s="20" cm="1">
        <f t="array" ref="BR49">INDEX($K:$P,ROW(),MATCH(BR$3,$K$2:$P$2,0))</f>
        <v>0</v>
      </c>
      <c r="BS49" s="20" cm="1">
        <f t="array" ref="BS49">INDEX($K:$P,ROW(),MATCH(BS$3,$K$2:$P$2,0))</f>
        <v>0</v>
      </c>
      <c r="BT49" s="20" cm="1">
        <f t="array" ref="BT49">INDEX($K:$P,ROW(),MATCH(BT$3,$K$2:$P$2,0))</f>
        <v>0</v>
      </c>
      <c r="BU49" s="20" cm="1">
        <f t="array" ref="BU49">INDEX($K:$P,ROW(),MATCH(BU$3,$K$2:$P$2,0))</f>
        <v>0</v>
      </c>
      <c r="BV49" s="20" cm="1">
        <f t="array" ref="BV49">INDEX($K:$P,ROW(),MATCH(BV$3,$K$2:$P$2,0))</f>
        <v>0</v>
      </c>
      <c r="BW49" s="20" cm="1">
        <f t="array" ref="BW49">INDEX($K:$P,ROW(),MATCH(BW$3,$K$2:$P$2,0))</f>
        <v>0</v>
      </c>
      <c r="BX49" s="20" cm="1">
        <f t="array" ref="BX49">INDEX($K:$P,ROW(),MATCH(BX$3,$K$2:$P$2,0))</f>
        <v>0</v>
      </c>
      <c r="BY49" s="20" cm="1">
        <f t="array" ref="BY49">INDEX($K:$P,ROW(),MATCH(BY$3,$K$2:$P$2,0))</f>
        <v>0</v>
      </c>
      <c r="BZ49" s="20" cm="1">
        <f t="array" ref="BZ49">INDEX($K:$P,ROW(),MATCH(BZ$3,$K$2:$P$2,0))</f>
        <v>0</v>
      </c>
      <c r="CA49" s="20" cm="1">
        <f t="array" ref="CA49">INDEX($K:$P,ROW(),MATCH(CA$3,$K$2:$P$2,0))</f>
        <v>0</v>
      </c>
      <c r="CB49" s="20" cm="1">
        <f t="array" ref="CB49">INDEX($K:$P,ROW(),MATCH(CB$3,$K$2:$P$2,0))</f>
        <v>0</v>
      </c>
      <c r="CC49" s="20" cm="1">
        <f t="array" ref="CC49">INDEX($K:$P,ROW(),MATCH(CC$3,$K$2:$P$2,0))</f>
        <v>0</v>
      </c>
      <c r="CD49" s="20" cm="1">
        <f t="array" ref="CD49">INDEX($K:$P,ROW(),MATCH(CD$3,$K$2:$P$2,0))</f>
        <v>0</v>
      </c>
      <c r="CE49" s="20" cm="1">
        <f t="array" ref="CE49">INDEX($K:$P,ROW(),MATCH(CE$3,$K$2:$P$2,0))</f>
        <v>0</v>
      </c>
      <c r="CF49" s="20" cm="1">
        <f t="array" ref="CF49">INDEX($K:$P,ROW(),MATCH(CF$3,$K$2:$P$2,0))</f>
        <v>0</v>
      </c>
      <c r="CG49" s="20" cm="1">
        <f t="array" ref="CG49">INDEX($K:$P,ROW(),MATCH(CG$3,$K$2:$P$2,0))</f>
        <v>0</v>
      </c>
      <c r="CH49" s="20" cm="1">
        <f t="array" ref="CH49">INDEX($K:$P,ROW(),MATCH(CH$3,$K$2:$P$2,0))</f>
        <v>0</v>
      </c>
      <c r="CI49" s="20" cm="1">
        <f t="array" ref="CI49">INDEX($K:$P,ROW(),MATCH(CI$3,$K$2:$P$2,0))</f>
        <v>0</v>
      </c>
      <c r="CJ49" s="20" cm="1">
        <f t="array" ref="CJ49">INDEX($K:$P,ROW(),MATCH(CJ$3,$K$2:$P$2,0))</f>
        <v>0</v>
      </c>
      <c r="CK49" s="20" cm="1">
        <f t="array" ref="CK49">INDEX($K:$P,ROW(),MATCH(CK$3,$K$2:$P$2,0))</f>
        <v>0</v>
      </c>
      <c r="CL49" s="20" cm="1">
        <f t="array" ref="CL49">INDEX($K:$P,ROW(),MATCH(CL$3,$K$2:$P$2,0))</f>
        <v>0</v>
      </c>
    </row>
    <row r="50" spans="2:90" x14ac:dyDescent="0.4">
      <c r="B50" s="446" t="s">
        <v>617</v>
      </c>
      <c r="J50" s="444" t="s">
        <v>617</v>
      </c>
      <c r="K50" s="24">
        <f t="shared" ref="K50:P50" ca="1" si="27">SUMIF($3:$3,K$2,50:50)</f>
        <v>0</v>
      </c>
      <c r="L50" s="24">
        <f t="shared" ca="1" si="27"/>
        <v>0</v>
      </c>
      <c r="M50" s="24">
        <f t="shared" ca="1" si="27"/>
        <v>0</v>
      </c>
      <c r="N50" s="24">
        <f t="shared" ca="1" si="27"/>
        <v>0</v>
      </c>
      <c r="O50" s="24">
        <f t="shared" ca="1" si="27"/>
        <v>0</v>
      </c>
      <c r="P50" s="24">
        <f t="shared" ca="1" si="27"/>
        <v>0</v>
      </c>
      <c r="S50" s="53">
        <f ca="1">-S49*S$12</f>
        <v>0</v>
      </c>
      <c r="T50" s="53">
        <f t="shared" ref="T50:CE50" ca="1" si="28">-T49*T$12</f>
        <v>0</v>
      </c>
      <c r="U50" s="53">
        <f t="shared" ca="1" si="28"/>
        <v>0</v>
      </c>
      <c r="V50" s="53">
        <f t="shared" ca="1" si="28"/>
        <v>0</v>
      </c>
      <c r="W50" s="53">
        <f t="shared" ca="1" si="28"/>
        <v>0</v>
      </c>
      <c r="X50" s="53">
        <f t="shared" ca="1" si="28"/>
        <v>0</v>
      </c>
      <c r="Y50" s="53">
        <f t="shared" ca="1" si="28"/>
        <v>0</v>
      </c>
      <c r="Z50" s="53">
        <f t="shared" ca="1" si="28"/>
        <v>0</v>
      </c>
      <c r="AA50" s="53">
        <f t="shared" ca="1" si="28"/>
        <v>0</v>
      </c>
      <c r="AB50" s="53">
        <f t="shared" ca="1" si="28"/>
        <v>0</v>
      </c>
      <c r="AC50" s="53">
        <f t="shared" ca="1" si="28"/>
        <v>0</v>
      </c>
      <c r="AD50" s="53">
        <f t="shared" ca="1" si="28"/>
        <v>0</v>
      </c>
      <c r="AE50" s="53">
        <f t="shared" ca="1" si="28"/>
        <v>0</v>
      </c>
      <c r="AF50" s="53">
        <f t="shared" ca="1" si="28"/>
        <v>0</v>
      </c>
      <c r="AG50" s="53">
        <f t="shared" ca="1" si="28"/>
        <v>0</v>
      </c>
      <c r="AH50" s="53">
        <f t="shared" ca="1" si="28"/>
        <v>0</v>
      </c>
      <c r="AI50" s="53">
        <f t="shared" ca="1" si="28"/>
        <v>0</v>
      </c>
      <c r="AJ50" s="53">
        <f t="shared" ca="1" si="28"/>
        <v>0</v>
      </c>
      <c r="AK50" s="53">
        <f t="shared" ca="1" si="28"/>
        <v>0</v>
      </c>
      <c r="AL50" s="53">
        <f t="shared" ca="1" si="28"/>
        <v>0</v>
      </c>
      <c r="AM50" s="53">
        <f t="shared" ca="1" si="28"/>
        <v>0</v>
      </c>
      <c r="AN50" s="53">
        <f t="shared" ca="1" si="28"/>
        <v>0</v>
      </c>
      <c r="AO50" s="53">
        <f t="shared" ca="1" si="28"/>
        <v>0</v>
      </c>
      <c r="AP50" s="53">
        <f t="shared" ca="1" si="28"/>
        <v>0</v>
      </c>
      <c r="AQ50" s="53">
        <f t="shared" ca="1" si="28"/>
        <v>0</v>
      </c>
      <c r="AR50" s="53">
        <f t="shared" ca="1" si="28"/>
        <v>0</v>
      </c>
      <c r="AS50" s="53">
        <f t="shared" ca="1" si="28"/>
        <v>0</v>
      </c>
      <c r="AT50" s="53">
        <f t="shared" ca="1" si="28"/>
        <v>0</v>
      </c>
      <c r="AU50" s="53">
        <f t="shared" ca="1" si="28"/>
        <v>0</v>
      </c>
      <c r="AV50" s="53">
        <f t="shared" ca="1" si="28"/>
        <v>0</v>
      </c>
      <c r="AW50" s="53">
        <f t="shared" ca="1" si="28"/>
        <v>0</v>
      </c>
      <c r="AX50" s="53">
        <f t="shared" ca="1" si="28"/>
        <v>0</v>
      </c>
      <c r="AY50" s="53">
        <f t="shared" ca="1" si="28"/>
        <v>0</v>
      </c>
      <c r="AZ50" s="53">
        <f t="shared" ca="1" si="28"/>
        <v>0</v>
      </c>
      <c r="BA50" s="53">
        <f t="shared" ca="1" si="28"/>
        <v>0</v>
      </c>
      <c r="BB50" s="53">
        <f t="shared" ca="1" si="28"/>
        <v>0</v>
      </c>
      <c r="BC50" s="53">
        <f t="shared" ca="1" si="28"/>
        <v>0</v>
      </c>
      <c r="BD50" s="53">
        <f t="shared" ca="1" si="28"/>
        <v>0</v>
      </c>
      <c r="BE50" s="53">
        <f t="shared" ca="1" si="28"/>
        <v>0</v>
      </c>
      <c r="BF50" s="53">
        <f t="shared" ca="1" si="28"/>
        <v>0</v>
      </c>
      <c r="BG50" s="53">
        <f t="shared" ca="1" si="28"/>
        <v>0</v>
      </c>
      <c r="BH50" s="53">
        <f t="shared" ca="1" si="28"/>
        <v>0</v>
      </c>
      <c r="BI50" s="53">
        <f t="shared" ca="1" si="28"/>
        <v>0</v>
      </c>
      <c r="BJ50" s="53">
        <f t="shared" ca="1" si="28"/>
        <v>0</v>
      </c>
      <c r="BK50" s="53">
        <f t="shared" ca="1" si="28"/>
        <v>0</v>
      </c>
      <c r="BL50" s="53">
        <f t="shared" ca="1" si="28"/>
        <v>0</v>
      </c>
      <c r="BM50" s="53">
        <f t="shared" ca="1" si="28"/>
        <v>0</v>
      </c>
      <c r="BN50" s="53">
        <f t="shared" ca="1" si="28"/>
        <v>0</v>
      </c>
      <c r="BO50" s="53">
        <f t="shared" ca="1" si="28"/>
        <v>0</v>
      </c>
      <c r="BP50" s="53">
        <f t="shared" ca="1" si="28"/>
        <v>0</v>
      </c>
      <c r="BQ50" s="53">
        <f t="shared" ca="1" si="28"/>
        <v>0</v>
      </c>
      <c r="BR50" s="53">
        <f t="shared" ca="1" si="28"/>
        <v>0</v>
      </c>
      <c r="BS50" s="53">
        <f t="shared" ca="1" si="28"/>
        <v>0</v>
      </c>
      <c r="BT50" s="53">
        <f t="shared" ca="1" si="28"/>
        <v>0</v>
      </c>
      <c r="BU50" s="53">
        <f t="shared" ca="1" si="28"/>
        <v>0</v>
      </c>
      <c r="BV50" s="53">
        <f t="shared" ca="1" si="28"/>
        <v>0</v>
      </c>
      <c r="BW50" s="53">
        <f t="shared" ca="1" si="28"/>
        <v>0</v>
      </c>
      <c r="BX50" s="53">
        <f t="shared" ca="1" si="28"/>
        <v>0</v>
      </c>
      <c r="BY50" s="53">
        <f t="shared" ca="1" si="28"/>
        <v>0</v>
      </c>
      <c r="BZ50" s="53">
        <f t="shared" ca="1" si="28"/>
        <v>0</v>
      </c>
      <c r="CA50" s="53">
        <f t="shared" ca="1" si="28"/>
        <v>0</v>
      </c>
      <c r="CB50" s="53">
        <f t="shared" ca="1" si="28"/>
        <v>0</v>
      </c>
      <c r="CC50" s="53">
        <f t="shared" ca="1" si="28"/>
        <v>0</v>
      </c>
      <c r="CD50" s="53">
        <f t="shared" ca="1" si="28"/>
        <v>0</v>
      </c>
      <c r="CE50" s="53">
        <f t="shared" ca="1" si="28"/>
        <v>0</v>
      </c>
      <c r="CF50" s="53">
        <f t="shared" ref="CF50:CL50" ca="1" si="29">-CF49*CF$12</f>
        <v>0</v>
      </c>
      <c r="CG50" s="53">
        <f t="shared" ca="1" si="29"/>
        <v>0</v>
      </c>
      <c r="CH50" s="53">
        <f t="shared" ca="1" si="29"/>
        <v>0</v>
      </c>
      <c r="CI50" s="53">
        <f t="shared" ca="1" si="29"/>
        <v>0</v>
      </c>
      <c r="CJ50" s="53">
        <f t="shared" ca="1" si="29"/>
        <v>0</v>
      </c>
      <c r="CK50" s="53">
        <f t="shared" ca="1" si="29"/>
        <v>0</v>
      </c>
      <c r="CL50" s="53">
        <f t="shared" ca="1" si="29"/>
        <v>0</v>
      </c>
    </row>
    <row r="51" spans="2:90" x14ac:dyDescent="0.4">
      <c r="B51" s="445" t="str">
        <f>"% of rev - "&amp;B52</f>
        <v>% of rev - S&amp;M</v>
      </c>
      <c r="J51" s="444"/>
      <c r="K51" s="16">
        <v>0</v>
      </c>
      <c r="L51" s="16">
        <v>0.01</v>
      </c>
      <c r="M51" s="16">
        <v>0.01</v>
      </c>
      <c r="N51" s="16">
        <v>0.01</v>
      </c>
      <c r="O51" s="16">
        <v>0.01</v>
      </c>
      <c r="P51" s="16">
        <v>0.01</v>
      </c>
      <c r="S51" s="20" cm="1">
        <f t="array" ref="S51">INDEX($K:$P,ROW(),MATCH(S$3,$K$2:$P$2,0))</f>
        <v>0</v>
      </c>
      <c r="T51" s="20" cm="1">
        <f t="array" ref="T51">INDEX($K:$P,ROW(),MATCH(T$3,$K$2:$P$2,0))</f>
        <v>0</v>
      </c>
      <c r="U51" s="20" cm="1">
        <f t="array" ref="U51">INDEX($K:$P,ROW(),MATCH(U$3,$K$2:$P$2,0))</f>
        <v>0</v>
      </c>
      <c r="V51" s="20" cm="1">
        <f t="array" ref="V51">INDEX($K:$P,ROW(),MATCH(V$3,$K$2:$P$2,0))</f>
        <v>0</v>
      </c>
      <c r="W51" s="20" cm="1">
        <f t="array" ref="W51">INDEX($K:$P,ROW(),MATCH(W$3,$K$2:$P$2,0))</f>
        <v>0</v>
      </c>
      <c r="X51" s="20" cm="1">
        <f t="array" ref="X51">INDEX($K:$P,ROW(),MATCH(X$3,$K$2:$P$2,0))</f>
        <v>0</v>
      </c>
      <c r="Y51" s="20" cm="1">
        <f t="array" ref="Y51">INDEX($K:$P,ROW(),MATCH(Y$3,$K$2:$P$2,0))</f>
        <v>0</v>
      </c>
      <c r="Z51" s="20" cm="1">
        <f t="array" ref="Z51">INDEX($K:$P,ROW(),MATCH(Z$3,$K$2:$P$2,0))</f>
        <v>0</v>
      </c>
      <c r="AA51" s="20" cm="1">
        <f t="array" ref="AA51">INDEX($K:$P,ROW(),MATCH(AA$3,$K$2:$P$2,0))</f>
        <v>0</v>
      </c>
      <c r="AB51" s="20" cm="1">
        <f t="array" ref="AB51">INDEX($K:$P,ROW(),MATCH(AB$3,$K$2:$P$2,0))</f>
        <v>0</v>
      </c>
      <c r="AC51" s="20" cm="1">
        <f t="array" ref="AC51">INDEX($K:$P,ROW(),MATCH(AC$3,$K$2:$P$2,0))</f>
        <v>0</v>
      </c>
      <c r="AD51" s="20" cm="1">
        <f t="array" ref="AD51">INDEX($K:$P,ROW(),MATCH(AD$3,$K$2:$P$2,0))</f>
        <v>0</v>
      </c>
      <c r="AE51" s="20" cm="1">
        <f t="array" ref="AE51">INDEX($K:$P,ROW(),MATCH(AE$3,$K$2:$P$2,0))</f>
        <v>0.01</v>
      </c>
      <c r="AF51" s="20" cm="1">
        <f t="array" ref="AF51">INDEX($K:$P,ROW(),MATCH(AF$3,$K$2:$P$2,0))</f>
        <v>0.01</v>
      </c>
      <c r="AG51" s="20" cm="1">
        <f t="array" ref="AG51">INDEX($K:$P,ROW(),MATCH(AG$3,$K$2:$P$2,0))</f>
        <v>0.01</v>
      </c>
      <c r="AH51" s="20" cm="1">
        <f t="array" ref="AH51">INDEX($K:$P,ROW(),MATCH(AH$3,$K$2:$P$2,0))</f>
        <v>0.01</v>
      </c>
      <c r="AI51" s="20" cm="1">
        <f t="array" ref="AI51">INDEX($K:$P,ROW(),MATCH(AI$3,$K$2:$P$2,0))</f>
        <v>0.01</v>
      </c>
      <c r="AJ51" s="20" cm="1">
        <f t="array" ref="AJ51">INDEX($K:$P,ROW(),MATCH(AJ$3,$K$2:$P$2,0))</f>
        <v>0.01</v>
      </c>
      <c r="AK51" s="20" cm="1">
        <f t="array" ref="AK51">INDEX($K:$P,ROW(),MATCH(AK$3,$K$2:$P$2,0))</f>
        <v>0.01</v>
      </c>
      <c r="AL51" s="20" cm="1">
        <f t="array" ref="AL51">INDEX($K:$P,ROW(),MATCH(AL$3,$K$2:$P$2,0))</f>
        <v>0.01</v>
      </c>
      <c r="AM51" s="20" cm="1">
        <f t="array" ref="AM51">INDEX($K:$P,ROW(),MATCH(AM$3,$K$2:$P$2,0))</f>
        <v>0.01</v>
      </c>
      <c r="AN51" s="20" cm="1">
        <f t="array" ref="AN51">INDEX($K:$P,ROW(),MATCH(AN$3,$K$2:$P$2,0))</f>
        <v>0.01</v>
      </c>
      <c r="AO51" s="20" cm="1">
        <f t="array" ref="AO51">INDEX($K:$P,ROW(),MATCH(AO$3,$K$2:$P$2,0))</f>
        <v>0.01</v>
      </c>
      <c r="AP51" s="20" cm="1">
        <f t="array" ref="AP51">INDEX($K:$P,ROW(),MATCH(AP$3,$K$2:$P$2,0))</f>
        <v>0.01</v>
      </c>
      <c r="AQ51" s="20" cm="1">
        <f t="array" ref="AQ51">INDEX($K:$P,ROW(),MATCH(AQ$3,$K$2:$P$2,0))</f>
        <v>0.01</v>
      </c>
      <c r="AR51" s="20" cm="1">
        <f t="array" ref="AR51">INDEX($K:$P,ROW(),MATCH(AR$3,$K$2:$P$2,0))</f>
        <v>0.01</v>
      </c>
      <c r="AS51" s="20" cm="1">
        <f t="array" ref="AS51">INDEX($K:$P,ROW(),MATCH(AS$3,$K$2:$P$2,0))</f>
        <v>0.01</v>
      </c>
      <c r="AT51" s="20" cm="1">
        <f t="array" ref="AT51">INDEX($K:$P,ROW(),MATCH(AT$3,$K$2:$P$2,0))</f>
        <v>0.01</v>
      </c>
      <c r="AU51" s="20" cm="1">
        <f t="array" ref="AU51">INDEX($K:$P,ROW(),MATCH(AU$3,$K$2:$P$2,0))</f>
        <v>0.01</v>
      </c>
      <c r="AV51" s="20" cm="1">
        <f t="array" ref="AV51">INDEX($K:$P,ROW(),MATCH(AV$3,$K$2:$P$2,0))</f>
        <v>0.01</v>
      </c>
      <c r="AW51" s="20" cm="1">
        <f t="array" ref="AW51">INDEX($K:$P,ROW(),MATCH(AW$3,$K$2:$P$2,0))</f>
        <v>0.01</v>
      </c>
      <c r="AX51" s="20" cm="1">
        <f t="array" ref="AX51">INDEX($K:$P,ROW(),MATCH(AX$3,$K$2:$P$2,0))</f>
        <v>0.01</v>
      </c>
      <c r="AY51" s="20" cm="1">
        <f t="array" ref="AY51">INDEX($K:$P,ROW(),MATCH(AY$3,$K$2:$P$2,0))</f>
        <v>0.01</v>
      </c>
      <c r="AZ51" s="20" cm="1">
        <f t="array" ref="AZ51">INDEX($K:$P,ROW(),MATCH(AZ$3,$K$2:$P$2,0))</f>
        <v>0.01</v>
      </c>
      <c r="BA51" s="20" cm="1">
        <f t="array" ref="BA51">INDEX($K:$P,ROW(),MATCH(BA$3,$K$2:$P$2,0))</f>
        <v>0.01</v>
      </c>
      <c r="BB51" s="20" cm="1">
        <f t="array" ref="BB51">INDEX($K:$P,ROW(),MATCH(BB$3,$K$2:$P$2,0))</f>
        <v>0.01</v>
      </c>
      <c r="BC51" s="20" cm="1">
        <f t="array" ref="BC51">INDEX($K:$P,ROW(),MATCH(BC$3,$K$2:$P$2,0))</f>
        <v>0.01</v>
      </c>
      <c r="BD51" s="20" cm="1">
        <f t="array" ref="BD51">INDEX($K:$P,ROW(),MATCH(BD$3,$K$2:$P$2,0))</f>
        <v>0.01</v>
      </c>
      <c r="BE51" s="20" cm="1">
        <f t="array" ref="BE51">INDEX($K:$P,ROW(),MATCH(BE$3,$K$2:$P$2,0))</f>
        <v>0.01</v>
      </c>
      <c r="BF51" s="20" cm="1">
        <f t="array" ref="BF51">INDEX($K:$P,ROW(),MATCH(BF$3,$K$2:$P$2,0))</f>
        <v>0.01</v>
      </c>
      <c r="BG51" s="20" cm="1">
        <f t="array" ref="BG51">INDEX($K:$P,ROW(),MATCH(BG$3,$K$2:$P$2,0))</f>
        <v>0.01</v>
      </c>
      <c r="BH51" s="20" cm="1">
        <f t="array" ref="BH51">INDEX($K:$P,ROW(),MATCH(BH$3,$K$2:$P$2,0))</f>
        <v>0.01</v>
      </c>
      <c r="BI51" s="20" cm="1">
        <f t="array" ref="BI51">INDEX($K:$P,ROW(),MATCH(BI$3,$K$2:$P$2,0))</f>
        <v>0.01</v>
      </c>
      <c r="BJ51" s="20" cm="1">
        <f t="array" ref="BJ51">INDEX($K:$P,ROW(),MATCH(BJ$3,$K$2:$P$2,0))</f>
        <v>0.01</v>
      </c>
      <c r="BK51" s="20" cm="1">
        <f t="array" ref="BK51">INDEX($K:$P,ROW(),MATCH(BK$3,$K$2:$P$2,0))</f>
        <v>0.01</v>
      </c>
      <c r="BL51" s="20" cm="1">
        <f t="array" ref="BL51">INDEX($K:$P,ROW(),MATCH(BL$3,$K$2:$P$2,0))</f>
        <v>0.01</v>
      </c>
      <c r="BM51" s="20" cm="1">
        <f t="array" ref="BM51">INDEX($K:$P,ROW(),MATCH(BM$3,$K$2:$P$2,0))</f>
        <v>0.01</v>
      </c>
      <c r="BN51" s="20" cm="1">
        <f t="array" ref="BN51">INDEX($K:$P,ROW(),MATCH(BN$3,$K$2:$P$2,0))</f>
        <v>0.01</v>
      </c>
      <c r="BO51" s="20" cm="1">
        <f t="array" ref="BO51">INDEX($K:$P,ROW(),MATCH(BO$3,$K$2:$P$2,0))</f>
        <v>0.01</v>
      </c>
      <c r="BP51" s="20" cm="1">
        <f t="array" ref="BP51">INDEX($K:$P,ROW(),MATCH(BP$3,$K$2:$P$2,0))</f>
        <v>0.01</v>
      </c>
      <c r="BQ51" s="20" cm="1">
        <f t="array" ref="BQ51">INDEX($K:$P,ROW(),MATCH(BQ$3,$K$2:$P$2,0))</f>
        <v>0.01</v>
      </c>
      <c r="BR51" s="20" cm="1">
        <f t="array" ref="BR51">INDEX($K:$P,ROW(),MATCH(BR$3,$K$2:$P$2,0))</f>
        <v>0.01</v>
      </c>
      <c r="BS51" s="20" cm="1">
        <f t="array" ref="BS51">INDEX($K:$P,ROW(),MATCH(BS$3,$K$2:$P$2,0))</f>
        <v>0.01</v>
      </c>
      <c r="BT51" s="20" cm="1">
        <f t="array" ref="BT51">INDEX($K:$P,ROW(),MATCH(BT$3,$K$2:$P$2,0))</f>
        <v>0.01</v>
      </c>
      <c r="BU51" s="20" cm="1">
        <f t="array" ref="BU51">INDEX($K:$P,ROW(),MATCH(BU$3,$K$2:$P$2,0))</f>
        <v>0.01</v>
      </c>
      <c r="BV51" s="20" cm="1">
        <f t="array" ref="BV51">INDEX($K:$P,ROW(),MATCH(BV$3,$K$2:$P$2,0))</f>
        <v>0.01</v>
      </c>
      <c r="BW51" s="20" cm="1">
        <f t="array" ref="BW51">INDEX($K:$P,ROW(),MATCH(BW$3,$K$2:$P$2,0))</f>
        <v>0.01</v>
      </c>
      <c r="BX51" s="20" cm="1">
        <f t="array" ref="BX51">INDEX($K:$P,ROW(),MATCH(BX$3,$K$2:$P$2,0))</f>
        <v>0.01</v>
      </c>
      <c r="BY51" s="20" cm="1">
        <f t="array" ref="BY51">INDEX($K:$P,ROW(),MATCH(BY$3,$K$2:$P$2,0))</f>
        <v>0.01</v>
      </c>
      <c r="BZ51" s="20" cm="1">
        <f t="array" ref="BZ51">INDEX($K:$P,ROW(),MATCH(BZ$3,$K$2:$P$2,0))</f>
        <v>0.01</v>
      </c>
      <c r="CA51" s="20" cm="1">
        <f t="array" ref="CA51">INDEX($K:$P,ROW(),MATCH(CA$3,$K$2:$P$2,0))</f>
        <v>0.01</v>
      </c>
      <c r="CB51" s="20" cm="1">
        <f t="array" ref="CB51">INDEX($K:$P,ROW(),MATCH(CB$3,$K$2:$P$2,0))</f>
        <v>0.01</v>
      </c>
      <c r="CC51" s="20" cm="1">
        <f t="array" ref="CC51">INDEX($K:$P,ROW(),MATCH(CC$3,$K$2:$P$2,0))</f>
        <v>0.01</v>
      </c>
      <c r="CD51" s="20" cm="1">
        <f t="array" ref="CD51">INDEX($K:$P,ROW(),MATCH(CD$3,$K$2:$P$2,0))</f>
        <v>0.01</v>
      </c>
      <c r="CE51" s="20" cm="1">
        <f t="array" ref="CE51">INDEX($K:$P,ROW(),MATCH(CE$3,$K$2:$P$2,0))</f>
        <v>0.01</v>
      </c>
      <c r="CF51" s="20" cm="1">
        <f t="array" ref="CF51">INDEX($K:$P,ROW(),MATCH(CF$3,$K$2:$P$2,0))</f>
        <v>0.01</v>
      </c>
      <c r="CG51" s="20" cm="1">
        <f t="array" ref="CG51">INDEX($K:$P,ROW(),MATCH(CG$3,$K$2:$P$2,0))</f>
        <v>0.01</v>
      </c>
      <c r="CH51" s="20" cm="1">
        <f t="array" ref="CH51">INDEX($K:$P,ROW(),MATCH(CH$3,$K$2:$P$2,0))</f>
        <v>0.01</v>
      </c>
      <c r="CI51" s="20" cm="1">
        <f t="array" ref="CI51">INDEX($K:$P,ROW(),MATCH(CI$3,$K$2:$P$2,0))</f>
        <v>0.01</v>
      </c>
      <c r="CJ51" s="20" cm="1">
        <f t="array" ref="CJ51">INDEX($K:$P,ROW(),MATCH(CJ$3,$K$2:$P$2,0))</f>
        <v>0.01</v>
      </c>
      <c r="CK51" s="20" cm="1">
        <f t="array" ref="CK51">INDEX($K:$P,ROW(),MATCH(CK$3,$K$2:$P$2,0))</f>
        <v>0.01</v>
      </c>
      <c r="CL51" s="20" cm="1">
        <f t="array" ref="CL51">INDEX($K:$P,ROW(),MATCH(CL$3,$K$2:$P$2,0))</f>
        <v>0.01</v>
      </c>
    </row>
    <row r="52" spans="2:90" x14ac:dyDescent="0.4">
      <c r="B52" s="446" t="s">
        <v>618</v>
      </c>
      <c r="J52" s="444" t="s">
        <v>618</v>
      </c>
      <c r="K52" s="24">
        <f t="shared" ref="K52:P52" ca="1" si="30">SUMIF($3:$3,K$2,52:52)</f>
        <v>0</v>
      </c>
      <c r="L52" s="24">
        <f t="shared" ca="1" si="30"/>
        <v>-296924.60780505487</v>
      </c>
      <c r="M52" s="24">
        <f t="shared" ca="1" si="30"/>
        <v>-845568.27876689204</v>
      </c>
      <c r="N52" s="24">
        <f t="shared" ca="1" si="30"/>
        <v>-1689496.5154730927</v>
      </c>
      <c r="O52" s="24">
        <f t="shared" ca="1" si="30"/>
        <v>-2832365.9530275236</v>
      </c>
      <c r="P52" s="24">
        <f t="shared" ca="1" si="30"/>
        <v>-4276152.49109546</v>
      </c>
      <c r="S52" s="53">
        <f ca="1">-S51*S$12</f>
        <v>0</v>
      </c>
      <c r="T52" s="53">
        <f t="shared" ref="T52:CE52" ca="1" si="31">-T51*T$12</f>
        <v>0</v>
      </c>
      <c r="U52" s="53">
        <f t="shared" ca="1" si="31"/>
        <v>0</v>
      </c>
      <c r="V52" s="53">
        <f t="shared" ca="1" si="31"/>
        <v>0</v>
      </c>
      <c r="W52" s="53">
        <f t="shared" ca="1" si="31"/>
        <v>0</v>
      </c>
      <c r="X52" s="53">
        <f t="shared" ca="1" si="31"/>
        <v>0</v>
      </c>
      <c r="Y52" s="53">
        <f t="shared" ca="1" si="31"/>
        <v>0</v>
      </c>
      <c r="Z52" s="53">
        <f t="shared" ca="1" si="31"/>
        <v>0</v>
      </c>
      <c r="AA52" s="53">
        <f t="shared" ca="1" si="31"/>
        <v>0</v>
      </c>
      <c r="AB52" s="53">
        <f t="shared" ca="1" si="31"/>
        <v>0</v>
      </c>
      <c r="AC52" s="53">
        <f t="shared" ca="1" si="31"/>
        <v>0</v>
      </c>
      <c r="AD52" s="53">
        <f t="shared" ca="1" si="31"/>
        <v>0</v>
      </c>
      <c r="AE52" s="53">
        <f t="shared" ca="1" si="31"/>
        <v>-10961.21190127185</v>
      </c>
      <c r="AF52" s="53">
        <f t="shared" ca="1" si="31"/>
        <v>-12840.40713954159</v>
      </c>
      <c r="AG52" s="53">
        <f t="shared" ca="1" si="31"/>
        <v>-14890.315532564509</v>
      </c>
      <c r="AH52" s="53">
        <f t="shared" ca="1" si="31"/>
        <v>-17154.933505936286</v>
      </c>
      <c r="AI52" s="53">
        <f t="shared" ca="1" si="31"/>
        <v>-19622.195580639469</v>
      </c>
      <c r="AJ52" s="53">
        <f t="shared" ca="1" si="31"/>
        <v>-22281.969551607493</v>
      </c>
      <c r="AK52" s="53">
        <f t="shared" ca="1" si="31"/>
        <v>-25124.629824027117</v>
      </c>
      <c r="AL52" s="53">
        <f t="shared" ca="1" si="31"/>
        <v>-28141.032082825761</v>
      </c>
      <c r="AM52" s="53">
        <f t="shared" ca="1" si="31"/>
        <v>-31322.48922868447</v>
      </c>
      <c r="AN52" s="53">
        <f t="shared" ca="1" si="31"/>
        <v>-34660.748517250249</v>
      </c>
      <c r="AO52" s="53">
        <f t="shared" ca="1" si="31"/>
        <v>-38147.969841387727</v>
      </c>
      <c r="AP52" s="53">
        <f t="shared" ca="1" si="31"/>
        <v>-41776.705099318337</v>
      </c>
      <c r="AQ52" s="53">
        <f t="shared" ca="1" si="31"/>
        <v>-45539.878594352427</v>
      </c>
      <c r="AR52" s="53">
        <f t="shared" ca="1" si="31"/>
        <v>-49430.768414634796</v>
      </c>
      <c r="AS52" s="53">
        <f t="shared" ca="1" si="31"/>
        <v>-53497.078327236391</v>
      </c>
      <c r="AT52" s="53">
        <f t="shared" ca="1" si="31"/>
        <v>-57782.569410874567</v>
      </c>
      <c r="AU52" s="53">
        <f t="shared" ca="1" si="31"/>
        <v>-62274.952606997511</v>
      </c>
      <c r="AV52" s="53">
        <f t="shared" ca="1" si="31"/>
        <v>-66963.883309980956</v>
      </c>
      <c r="AW52" s="53">
        <f t="shared" ca="1" si="31"/>
        <v>-71839.534144481906</v>
      </c>
      <c r="AX52" s="53">
        <f t="shared" ca="1" si="31"/>
        <v>-76892.569103924485</v>
      </c>
      <c r="AY52" s="53">
        <f t="shared" ca="1" si="31"/>
        <v>-82114.118982061584</v>
      </c>
      <c r="AZ52" s="53">
        <f t="shared" ca="1" si="31"/>
        <v>-87495.758032958503</v>
      </c>
      <c r="BA52" s="53">
        <f t="shared" ca="1" si="31"/>
        <v>-93029.481797977234</v>
      </c>
      <c r="BB52" s="53">
        <f t="shared" ca="1" si="31"/>
        <v>-98707.686041411711</v>
      </c>
      <c r="BC52" s="53">
        <f t="shared" ca="1" si="31"/>
        <v>-104523.14673934113</v>
      </c>
      <c r="BD52" s="53">
        <f t="shared" ca="1" si="31"/>
        <v>-110469.00106904074</v>
      </c>
      <c r="BE52" s="53">
        <f t="shared" ca="1" si="31"/>
        <v>-116592.81893225534</v>
      </c>
      <c r="BF52" s="53">
        <f t="shared" ca="1" si="31"/>
        <v>-122938.23423564258</v>
      </c>
      <c r="BG52" s="53">
        <f t="shared" ca="1" si="31"/>
        <v>-129492.83710719377</v>
      </c>
      <c r="BH52" s="53">
        <f t="shared" ca="1" si="31"/>
        <v>-136246.16816850076</v>
      </c>
      <c r="BI52" s="53">
        <f t="shared" ca="1" si="31"/>
        <v>-143188.29101007574</v>
      </c>
      <c r="BJ52" s="53">
        <f t="shared" ca="1" si="31"/>
        <v>-150309.76604290528</v>
      </c>
      <c r="BK52" s="53">
        <f t="shared" ca="1" si="31"/>
        <v>-157601.62565742666</v>
      </c>
      <c r="BL52" s="53">
        <f t="shared" ca="1" si="31"/>
        <v>-165055.35062455534</v>
      </c>
      <c r="BM52" s="53">
        <f t="shared" ca="1" si="31"/>
        <v>-172662.84767666089</v>
      </c>
      <c r="BN52" s="53">
        <f t="shared" ca="1" si="31"/>
        <v>-180416.42820949451</v>
      </c>
      <c r="BO52" s="53">
        <f t="shared" ca="1" si="31"/>
        <v>-188308.78804901976</v>
      </c>
      <c r="BP52" s="53">
        <f t="shared" ca="1" si="31"/>
        <v>-196332.98822990208</v>
      </c>
      <c r="BQ52" s="53">
        <f t="shared" ca="1" si="31"/>
        <v>-204536.52631840704</v>
      </c>
      <c r="BR52" s="53">
        <f t="shared" ca="1" si="31"/>
        <v>-212962.96750248666</v>
      </c>
      <c r="BS52" s="53">
        <f t="shared" ca="1" si="31"/>
        <v>-221599.83662736233</v>
      </c>
      <c r="BT52" s="53">
        <f t="shared" ca="1" si="31"/>
        <v>-230436.61229599424</v>
      </c>
      <c r="BU52" s="53">
        <f t="shared" ca="1" si="31"/>
        <v>-239463.29918119454</v>
      </c>
      <c r="BV52" s="53">
        <f t="shared" ca="1" si="31"/>
        <v>-248670.40172213479</v>
      </c>
      <c r="BW52" s="53">
        <f t="shared" ca="1" si="31"/>
        <v>-258048.89913602808</v>
      </c>
      <c r="BX52" s="53">
        <f t="shared" ca="1" si="31"/>
        <v>-267590.22167922661</v>
      </c>
      <c r="BY52" s="53">
        <f t="shared" ca="1" si="31"/>
        <v>-277286.22809526534</v>
      </c>
      <c r="BZ52" s="53">
        <f t="shared" ca="1" si="31"/>
        <v>-287129.18419050204</v>
      </c>
      <c r="CA52" s="53">
        <f t="shared" ca="1" si="31"/>
        <v>-297111.74248097691</v>
      </c>
      <c r="CB52" s="53">
        <f t="shared" ca="1" si="31"/>
        <v>-307226.92285692802</v>
      </c>
      <c r="CC52" s="53">
        <f t="shared" ca="1" si="31"/>
        <v>-317522.183797415</v>
      </c>
      <c r="CD52" s="53">
        <f t="shared" ca="1" si="31"/>
        <v>-328041.05335754424</v>
      </c>
      <c r="CE52" s="53">
        <f t="shared" ca="1" si="31"/>
        <v>-338771.02110633376</v>
      </c>
      <c r="CF52" s="53">
        <f t="shared" ref="CF52:CL52" ca="1" si="32">-CF51*CF$12</f>
        <v>-349701.53213435033</v>
      </c>
      <c r="CG52" s="53">
        <f t="shared" ca="1" si="32"/>
        <v>-360822.55927763286</v>
      </c>
      <c r="CH52" s="53">
        <f t="shared" ca="1" si="32"/>
        <v>-372124.5767304179</v>
      </c>
      <c r="CI52" s="53">
        <f t="shared" ca="1" si="32"/>
        <v>-383598.5349772303</v>
      </c>
      <c r="CJ52" s="53">
        <f t="shared" ca="1" si="32"/>
        <v>-395235.83697836875</v>
      </c>
      <c r="CK52" s="53">
        <f t="shared" ca="1" si="32"/>
        <v>-407028.31554611708</v>
      </c>
      <c r="CL52" s="53">
        <f t="shared" ca="1" si="32"/>
        <v>-418968.21185214451</v>
      </c>
    </row>
    <row r="53" spans="2:90" x14ac:dyDescent="0.4">
      <c r="B53" s="445" t="str">
        <f>"% of rev - "&amp;B54</f>
        <v>% of rev - R&amp;D</v>
      </c>
      <c r="J53" s="444"/>
      <c r="K53" s="16">
        <v>0</v>
      </c>
      <c r="L53" s="16">
        <v>0</v>
      </c>
      <c r="M53" s="16">
        <v>0</v>
      </c>
      <c r="N53" s="16">
        <v>0</v>
      </c>
      <c r="O53" s="16">
        <v>0</v>
      </c>
      <c r="P53" s="16">
        <v>0</v>
      </c>
      <c r="S53" s="20" cm="1">
        <f t="array" ref="S53">INDEX($K:$P,ROW(),MATCH(S$3,$K$2:$P$2,0))</f>
        <v>0</v>
      </c>
      <c r="T53" s="20" cm="1">
        <f t="array" ref="T53">INDEX($K:$P,ROW(),MATCH(T$3,$K$2:$P$2,0))</f>
        <v>0</v>
      </c>
      <c r="U53" s="20" cm="1">
        <f t="array" ref="U53">INDEX($K:$P,ROW(),MATCH(U$3,$K$2:$P$2,0))</f>
        <v>0</v>
      </c>
      <c r="V53" s="20" cm="1">
        <f t="array" ref="V53">INDEX($K:$P,ROW(),MATCH(V$3,$K$2:$P$2,0))</f>
        <v>0</v>
      </c>
      <c r="W53" s="20" cm="1">
        <f t="array" ref="W53">INDEX($K:$P,ROW(),MATCH(W$3,$K$2:$P$2,0))</f>
        <v>0</v>
      </c>
      <c r="X53" s="20" cm="1">
        <f t="array" ref="X53">INDEX($K:$P,ROW(),MATCH(X$3,$K$2:$P$2,0))</f>
        <v>0</v>
      </c>
      <c r="Y53" s="20" cm="1">
        <f t="array" ref="Y53">INDEX($K:$P,ROW(),MATCH(Y$3,$K$2:$P$2,0))</f>
        <v>0</v>
      </c>
      <c r="Z53" s="20" cm="1">
        <f t="array" ref="Z53">INDEX($K:$P,ROW(),MATCH(Z$3,$K$2:$P$2,0))</f>
        <v>0</v>
      </c>
      <c r="AA53" s="20" cm="1">
        <f t="array" ref="AA53">INDEX($K:$P,ROW(),MATCH(AA$3,$K$2:$P$2,0))</f>
        <v>0</v>
      </c>
      <c r="AB53" s="20" cm="1">
        <f t="array" ref="AB53">INDEX($K:$P,ROW(),MATCH(AB$3,$K$2:$P$2,0))</f>
        <v>0</v>
      </c>
      <c r="AC53" s="20" cm="1">
        <f t="array" ref="AC53">INDEX($K:$P,ROW(),MATCH(AC$3,$K$2:$P$2,0))</f>
        <v>0</v>
      </c>
      <c r="AD53" s="20" cm="1">
        <f t="array" ref="AD53">INDEX($K:$P,ROW(),MATCH(AD$3,$K$2:$P$2,0))</f>
        <v>0</v>
      </c>
      <c r="AE53" s="20" cm="1">
        <f t="array" ref="AE53">INDEX($K:$P,ROW(),MATCH(AE$3,$K$2:$P$2,0))</f>
        <v>0</v>
      </c>
      <c r="AF53" s="20" cm="1">
        <f t="array" ref="AF53">INDEX($K:$P,ROW(),MATCH(AF$3,$K$2:$P$2,0))</f>
        <v>0</v>
      </c>
      <c r="AG53" s="20" cm="1">
        <f t="array" ref="AG53">INDEX($K:$P,ROW(),MATCH(AG$3,$K$2:$P$2,0))</f>
        <v>0</v>
      </c>
      <c r="AH53" s="20" cm="1">
        <f t="array" ref="AH53">INDEX($K:$P,ROW(),MATCH(AH$3,$K$2:$P$2,0))</f>
        <v>0</v>
      </c>
      <c r="AI53" s="20" cm="1">
        <f t="array" ref="AI53">INDEX($K:$P,ROW(),MATCH(AI$3,$K$2:$P$2,0))</f>
        <v>0</v>
      </c>
      <c r="AJ53" s="20" cm="1">
        <f t="array" ref="AJ53">INDEX($K:$P,ROW(),MATCH(AJ$3,$K$2:$P$2,0))</f>
        <v>0</v>
      </c>
      <c r="AK53" s="20" cm="1">
        <f t="array" ref="AK53">INDEX($K:$P,ROW(),MATCH(AK$3,$K$2:$P$2,0))</f>
        <v>0</v>
      </c>
      <c r="AL53" s="20" cm="1">
        <f t="array" ref="AL53">INDEX($K:$P,ROW(),MATCH(AL$3,$K$2:$P$2,0))</f>
        <v>0</v>
      </c>
      <c r="AM53" s="20" cm="1">
        <f t="array" ref="AM53">INDEX($K:$P,ROW(),MATCH(AM$3,$K$2:$P$2,0))</f>
        <v>0</v>
      </c>
      <c r="AN53" s="20" cm="1">
        <f t="array" ref="AN53">INDEX($K:$P,ROW(),MATCH(AN$3,$K$2:$P$2,0))</f>
        <v>0</v>
      </c>
      <c r="AO53" s="20" cm="1">
        <f t="array" ref="AO53">INDEX($K:$P,ROW(),MATCH(AO$3,$K$2:$P$2,0))</f>
        <v>0</v>
      </c>
      <c r="AP53" s="20" cm="1">
        <f t="array" ref="AP53">INDEX($K:$P,ROW(),MATCH(AP$3,$K$2:$P$2,0))</f>
        <v>0</v>
      </c>
      <c r="AQ53" s="20" cm="1">
        <f t="array" ref="AQ53">INDEX($K:$P,ROW(),MATCH(AQ$3,$K$2:$P$2,0))</f>
        <v>0</v>
      </c>
      <c r="AR53" s="20" cm="1">
        <f t="array" ref="AR53">INDEX($K:$P,ROW(),MATCH(AR$3,$K$2:$P$2,0))</f>
        <v>0</v>
      </c>
      <c r="AS53" s="20" cm="1">
        <f t="array" ref="AS53">INDEX($K:$P,ROW(),MATCH(AS$3,$K$2:$P$2,0))</f>
        <v>0</v>
      </c>
      <c r="AT53" s="20" cm="1">
        <f t="array" ref="AT53">INDEX($K:$P,ROW(),MATCH(AT$3,$K$2:$P$2,0))</f>
        <v>0</v>
      </c>
      <c r="AU53" s="20" cm="1">
        <f t="array" ref="AU53">INDEX($K:$P,ROW(),MATCH(AU$3,$K$2:$P$2,0))</f>
        <v>0</v>
      </c>
      <c r="AV53" s="20" cm="1">
        <f t="array" ref="AV53">INDEX($K:$P,ROW(),MATCH(AV$3,$K$2:$P$2,0))</f>
        <v>0</v>
      </c>
      <c r="AW53" s="20" cm="1">
        <f t="array" ref="AW53">INDEX($K:$P,ROW(),MATCH(AW$3,$K$2:$P$2,0))</f>
        <v>0</v>
      </c>
      <c r="AX53" s="20" cm="1">
        <f t="array" ref="AX53">INDEX($K:$P,ROW(),MATCH(AX$3,$K$2:$P$2,0))</f>
        <v>0</v>
      </c>
      <c r="AY53" s="20" cm="1">
        <f t="array" ref="AY53">INDEX($K:$P,ROW(),MATCH(AY$3,$K$2:$P$2,0))</f>
        <v>0</v>
      </c>
      <c r="AZ53" s="20" cm="1">
        <f t="array" ref="AZ53">INDEX($K:$P,ROW(),MATCH(AZ$3,$K$2:$P$2,0))</f>
        <v>0</v>
      </c>
      <c r="BA53" s="20" cm="1">
        <f t="array" ref="BA53">INDEX($K:$P,ROW(),MATCH(BA$3,$K$2:$P$2,0))</f>
        <v>0</v>
      </c>
      <c r="BB53" s="20" cm="1">
        <f t="array" ref="BB53">INDEX($K:$P,ROW(),MATCH(BB$3,$K$2:$P$2,0))</f>
        <v>0</v>
      </c>
      <c r="BC53" s="20" cm="1">
        <f t="array" ref="BC53">INDEX($K:$P,ROW(),MATCH(BC$3,$K$2:$P$2,0))</f>
        <v>0</v>
      </c>
      <c r="BD53" s="20" cm="1">
        <f t="array" ref="BD53">INDEX($K:$P,ROW(),MATCH(BD$3,$K$2:$P$2,0))</f>
        <v>0</v>
      </c>
      <c r="BE53" s="20" cm="1">
        <f t="array" ref="BE53">INDEX($K:$P,ROW(),MATCH(BE$3,$K$2:$P$2,0))</f>
        <v>0</v>
      </c>
      <c r="BF53" s="20" cm="1">
        <f t="array" ref="BF53">INDEX($K:$P,ROW(),MATCH(BF$3,$K$2:$P$2,0))</f>
        <v>0</v>
      </c>
      <c r="BG53" s="20" cm="1">
        <f t="array" ref="BG53">INDEX($K:$P,ROW(),MATCH(BG$3,$K$2:$P$2,0))</f>
        <v>0</v>
      </c>
      <c r="BH53" s="20" cm="1">
        <f t="array" ref="BH53">INDEX($K:$P,ROW(),MATCH(BH$3,$K$2:$P$2,0))</f>
        <v>0</v>
      </c>
      <c r="BI53" s="20" cm="1">
        <f t="array" ref="BI53">INDEX($K:$P,ROW(),MATCH(BI$3,$K$2:$P$2,0))</f>
        <v>0</v>
      </c>
      <c r="BJ53" s="20" cm="1">
        <f t="array" ref="BJ53">INDEX($K:$P,ROW(),MATCH(BJ$3,$K$2:$P$2,0))</f>
        <v>0</v>
      </c>
      <c r="BK53" s="20" cm="1">
        <f t="array" ref="BK53">INDEX($K:$P,ROW(),MATCH(BK$3,$K$2:$P$2,0))</f>
        <v>0</v>
      </c>
      <c r="BL53" s="20" cm="1">
        <f t="array" ref="BL53">INDEX($K:$P,ROW(),MATCH(BL$3,$K$2:$P$2,0))</f>
        <v>0</v>
      </c>
      <c r="BM53" s="20" cm="1">
        <f t="array" ref="BM53">INDEX($K:$P,ROW(),MATCH(BM$3,$K$2:$P$2,0))</f>
        <v>0</v>
      </c>
      <c r="BN53" s="20" cm="1">
        <f t="array" ref="BN53">INDEX($K:$P,ROW(),MATCH(BN$3,$K$2:$P$2,0))</f>
        <v>0</v>
      </c>
      <c r="BO53" s="20" cm="1">
        <f t="array" ref="BO53">INDEX($K:$P,ROW(),MATCH(BO$3,$K$2:$P$2,0))</f>
        <v>0</v>
      </c>
      <c r="BP53" s="20" cm="1">
        <f t="array" ref="BP53">INDEX($K:$P,ROW(),MATCH(BP$3,$K$2:$P$2,0))</f>
        <v>0</v>
      </c>
      <c r="BQ53" s="20" cm="1">
        <f t="array" ref="BQ53">INDEX($K:$P,ROW(),MATCH(BQ$3,$K$2:$P$2,0))</f>
        <v>0</v>
      </c>
      <c r="BR53" s="20" cm="1">
        <f t="array" ref="BR53">INDEX($K:$P,ROW(),MATCH(BR$3,$K$2:$P$2,0))</f>
        <v>0</v>
      </c>
      <c r="BS53" s="20" cm="1">
        <f t="array" ref="BS53">INDEX($K:$P,ROW(),MATCH(BS$3,$K$2:$P$2,0))</f>
        <v>0</v>
      </c>
      <c r="BT53" s="20" cm="1">
        <f t="array" ref="BT53">INDEX($K:$P,ROW(),MATCH(BT$3,$K$2:$P$2,0))</f>
        <v>0</v>
      </c>
      <c r="BU53" s="20" cm="1">
        <f t="array" ref="BU53">INDEX($K:$P,ROW(),MATCH(BU$3,$K$2:$P$2,0))</f>
        <v>0</v>
      </c>
      <c r="BV53" s="20" cm="1">
        <f t="array" ref="BV53">INDEX($K:$P,ROW(),MATCH(BV$3,$K$2:$P$2,0))</f>
        <v>0</v>
      </c>
      <c r="BW53" s="20" cm="1">
        <f t="array" ref="BW53">INDEX($K:$P,ROW(),MATCH(BW$3,$K$2:$P$2,0))</f>
        <v>0</v>
      </c>
      <c r="BX53" s="20" cm="1">
        <f t="array" ref="BX53">INDEX($K:$P,ROW(),MATCH(BX$3,$K$2:$P$2,0))</f>
        <v>0</v>
      </c>
      <c r="BY53" s="20" cm="1">
        <f t="array" ref="BY53">INDEX($K:$P,ROW(),MATCH(BY$3,$K$2:$P$2,0))</f>
        <v>0</v>
      </c>
      <c r="BZ53" s="20" cm="1">
        <f t="array" ref="BZ53">INDEX($K:$P,ROW(),MATCH(BZ$3,$K$2:$P$2,0))</f>
        <v>0</v>
      </c>
      <c r="CA53" s="20" cm="1">
        <f t="array" ref="CA53">INDEX($K:$P,ROW(),MATCH(CA$3,$K$2:$P$2,0))</f>
        <v>0</v>
      </c>
      <c r="CB53" s="20" cm="1">
        <f t="array" ref="CB53">INDEX($K:$P,ROW(),MATCH(CB$3,$K$2:$P$2,0))</f>
        <v>0</v>
      </c>
      <c r="CC53" s="20" cm="1">
        <f t="array" ref="CC53">INDEX($K:$P,ROW(),MATCH(CC$3,$K$2:$P$2,0))</f>
        <v>0</v>
      </c>
      <c r="CD53" s="20" cm="1">
        <f t="array" ref="CD53">INDEX($K:$P,ROW(),MATCH(CD$3,$K$2:$P$2,0))</f>
        <v>0</v>
      </c>
      <c r="CE53" s="20" cm="1">
        <f t="array" ref="CE53">INDEX($K:$P,ROW(),MATCH(CE$3,$K$2:$P$2,0))</f>
        <v>0</v>
      </c>
      <c r="CF53" s="20" cm="1">
        <f t="array" ref="CF53">INDEX($K:$P,ROW(),MATCH(CF$3,$K$2:$P$2,0))</f>
        <v>0</v>
      </c>
      <c r="CG53" s="20" cm="1">
        <f t="array" ref="CG53">INDEX($K:$P,ROW(),MATCH(CG$3,$K$2:$P$2,0))</f>
        <v>0</v>
      </c>
      <c r="CH53" s="20" cm="1">
        <f t="array" ref="CH53">INDEX($K:$P,ROW(),MATCH(CH$3,$K$2:$P$2,0))</f>
        <v>0</v>
      </c>
      <c r="CI53" s="20" cm="1">
        <f t="array" ref="CI53">INDEX($K:$P,ROW(),MATCH(CI$3,$K$2:$P$2,0))</f>
        <v>0</v>
      </c>
      <c r="CJ53" s="20" cm="1">
        <f t="array" ref="CJ53">INDEX($K:$P,ROW(),MATCH(CJ$3,$K$2:$P$2,0))</f>
        <v>0</v>
      </c>
      <c r="CK53" s="20" cm="1">
        <f t="array" ref="CK53">INDEX($K:$P,ROW(),MATCH(CK$3,$K$2:$P$2,0))</f>
        <v>0</v>
      </c>
      <c r="CL53" s="20" cm="1">
        <f t="array" ref="CL53">INDEX($K:$P,ROW(),MATCH(CL$3,$K$2:$P$2,0))</f>
        <v>0</v>
      </c>
    </row>
    <row r="54" spans="2:90" x14ac:dyDescent="0.4">
      <c r="B54" s="446" t="s">
        <v>619</v>
      </c>
      <c r="J54" s="444" t="s">
        <v>624</v>
      </c>
      <c r="K54" s="24">
        <f t="shared" ref="K54:P55" ca="1" si="33">SUMIF($3:$3,K$2,54:54)</f>
        <v>0</v>
      </c>
      <c r="L54" s="24">
        <f t="shared" ca="1" si="33"/>
        <v>0</v>
      </c>
      <c r="M54" s="24">
        <f t="shared" ca="1" si="33"/>
        <v>0</v>
      </c>
      <c r="N54" s="24">
        <f t="shared" ca="1" si="33"/>
        <v>0</v>
      </c>
      <c r="O54" s="24">
        <f t="shared" ca="1" si="33"/>
        <v>0</v>
      </c>
      <c r="P54" s="24">
        <f t="shared" ca="1" si="33"/>
        <v>0</v>
      </c>
      <c r="S54" s="228">
        <f ca="1">-S53*S$12</f>
        <v>0</v>
      </c>
      <c r="T54" s="228">
        <f t="shared" ref="T54:CE54" ca="1" si="34">-T53*T$12</f>
        <v>0</v>
      </c>
      <c r="U54" s="228">
        <f t="shared" ca="1" si="34"/>
        <v>0</v>
      </c>
      <c r="V54" s="228">
        <f t="shared" ca="1" si="34"/>
        <v>0</v>
      </c>
      <c r="W54" s="228">
        <f t="shared" ca="1" si="34"/>
        <v>0</v>
      </c>
      <c r="X54" s="228">
        <f t="shared" ca="1" si="34"/>
        <v>0</v>
      </c>
      <c r="Y54" s="228">
        <f t="shared" ca="1" si="34"/>
        <v>0</v>
      </c>
      <c r="Z54" s="228">
        <f t="shared" ca="1" si="34"/>
        <v>0</v>
      </c>
      <c r="AA54" s="228">
        <f t="shared" ca="1" si="34"/>
        <v>0</v>
      </c>
      <c r="AB54" s="228">
        <f t="shared" ca="1" si="34"/>
        <v>0</v>
      </c>
      <c r="AC54" s="228">
        <f t="shared" ca="1" si="34"/>
        <v>0</v>
      </c>
      <c r="AD54" s="228">
        <f t="shared" ca="1" si="34"/>
        <v>0</v>
      </c>
      <c r="AE54" s="228">
        <f t="shared" ca="1" si="34"/>
        <v>0</v>
      </c>
      <c r="AF54" s="228">
        <f t="shared" ca="1" si="34"/>
        <v>0</v>
      </c>
      <c r="AG54" s="228">
        <f t="shared" ca="1" si="34"/>
        <v>0</v>
      </c>
      <c r="AH54" s="228">
        <f t="shared" ca="1" si="34"/>
        <v>0</v>
      </c>
      <c r="AI54" s="228">
        <f t="shared" ca="1" si="34"/>
        <v>0</v>
      </c>
      <c r="AJ54" s="228">
        <f t="shared" ca="1" si="34"/>
        <v>0</v>
      </c>
      <c r="AK54" s="228">
        <f t="shared" ca="1" si="34"/>
        <v>0</v>
      </c>
      <c r="AL54" s="228">
        <f t="shared" ca="1" si="34"/>
        <v>0</v>
      </c>
      <c r="AM54" s="228">
        <f t="shared" ca="1" si="34"/>
        <v>0</v>
      </c>
      <c r="AN54" s="228">
        <f t="shared" ca="1" si="34"/>
        <v>0</v>
      </c>
      <c r="AO54" s="228">
        <f t="shared" ca="1" si="34"/>
        <v>0</v>
      </c>
      <c r="AP54" s="228">
        <f t="shared" ca="1" si="34"/>
        <v>0</v>
      </c>
      <c r="AQ54" s="228">
        <f t="shared" ca="1" si="34"/>
        <v>0</v>
      </c>
      <c r="AR54" s="228">
        <f t="shared" ca="1" si="34"/>
        <v>0</v>
      </c>
      <c r="AS54" s="228">
        <f t="shared" ca="1" si="34"/>
        <v>0</v>
      </c>
      <c r="AT54" s="228">
        <f t="shared" ca="1" si="34"/>
        <v>0</v>
      </c>
      <c r="AU54" s="228">
        <f t="shared" ca="1" si="34"/>
        <v>0</v>
      </c>
      <c r="AV54" s="228">
        <f t="shared" ca="1" si="34"/>
        <v>0</v>
      </c>
      <c r="AW54" s="228">
        <f t="shared" ca="1" si="34"/>
        <v>0</v>
      </c>
      <c r="AX54" s="228">
        <f t="shared" ca="1" si="34"/>
        <v>0</v>
      </c>
      <c r="AY54" s="228">
        <f t="shared" ca="1" si="34"/>
        <v>0</v>
      </c>
      <c r="AZ54" s="228">
        <f t="shared" ca="1" si="34"/>
        <v>0</v>
      </c>
      <c r="BA54" s="228">
        <f t="shared" ca="1" si="34"/>
        <v>0</v>
      </c>
      <c r="BB54" s="228">
        <f t="shared" ca="1" si="34"/>
        <v>0</v>
      </c>
      <c r="BC54" s="228">
        <f t="shared" ca="1" si="34"/>
        <v>0</v>
      </c>
      <c r="BD54" s="228">
        <f t="shared" ca="1" si="34"/>
        <v>0</v>
      </c>
      <c r="BE54" s="228">
        <f t="shared" ca="1" si="34"/>
        <v>0</v>
      </c>
      <c r="BF54" s="228">
        <f t="shared" ca="1" si="34"/>
        <v>0</v>
      </c>
      <c r="BG54" s="228">
        <f t="shared" ca="1" si="34"/>
        <v>0</v>
      </c>
      <c r="BH54" s="228">
        <f t="shared" ca="1" si="34"/>
        <v>0</v>
      </c>
      <c r="BI54" s="228">
        <f t="shared" ca="1" si="34"/>
        <v>0</v>
      </c>
      <c r="BJ54" s="228">
        <f t="shared" ca="1" si="34"/>
        <v>0</v>
      </c>
      <c r="BK54" s="228">
        <f t="shared" ca="1" si="34"/>
        <v>0</v>
      </c>
      <c r="BL54" s="228">
        <f t="shared" ca="1" si="34"/>
        <v>0</v>
      </c>
      <c r="BM54" s="228">
        <f t="shared" ca="1" si="34"/>
        <v>0</v>
      </c>
      <c r="BN54" s="228">
        <f t="shared" ca="1" si="34"/>
        <v>0</v>
      </c>
      <c r="BO54" s="228">
        <f t="shared" ca="1" si="34"/>
        <v>0</v>
      </c>
      <c r="BP54" s="228">
        <f t="shared" ca="1" si="34"/>
        <v>0</v>
      </c>
      <c r="BQ54" s="228">
        <f t="shared" ca="1" si="34"/>
        <v>0</v>
      </c>
      <c r="BR54" s="228">
        <f t="shared" ca="1" si="34"/>
        <v>0</v>
      </c>
      <c r="BS54" s="228">
        <f t="shared" ca="1" si="34"/>
        <v>0</v>
      </c>
      <c r="BT54" s="228">
        <f t="shared" ca="1" si="34"/>
        <v>0</v>
      </c>
      <c r="BU54" s="228">
        <f t="shared" ca="1" si="34"/>
        <v>0</v>
      </c>
      <c r="BV54" s="228">
        <f t="shared" ca="1" si="34"/>
        <v>0</v>
      </c>
      <c r="BW54" s="228">
        <f t="shared" ca="1" si="34"/>
        <v>0</v>
      </c>
      <c r="BX54" s="228">
        <f t="shared" ca="1" si="34"/>
        <v>0</v>
      </c>
      <c r="BY54" s="228">
        <f t="shared" ca="1" si="34"/>
        <v>0</v>
      </c>
      <c r="BZ54" s="228">
        <f t="shared" ca="1" si="34"/>
        <v>0</v>
      </c>
      <c r="CA54" s="228">
        <f t="shared" ca="1" si="34"/>
        <v>0</v>
      </c>
      <c r="CB54" s="228">
        <f t="shared" ca="1" si="34"/>
        <v>0</v>
      </c>
      <c r="CC54" s="228">
        <f t="shared" ca="1" si="34"/>
        <v>0</v>
      </c>
      <c r="CD54" s="228">
        <f t="shared" ca="1" si="34"/>
        <v>0</v>
      </c>
      <c r="CE54" s="228">
        <f t="shared" ca="1" si="34"/>
        <v>0</v>
      </c>
      <c r="CF54" s="228">
        <f t="shared" ref="CF54:CL54" ca="1" si="35">-CF53*CF$12</f>
        <v>0</v>
      </c>
      <c r="CG54" s="228">
        <f t="shared" ca="1" si="35"/>
        <v>0</v>
      </c>
      <c r="CH54" s="228">
        <f t="shared" ca="1" si="35"/>
        <v>0</v>
      </c>
      <c r="CI54" s="228">
        <f t="shared" ca="1" si="35"/>
        <v>0</v>
      </c>
      <c r="CJ54" s="228">
        <f t="shared" ca="1" si="35"/>
        <v>0</v>
      </c>
      <c r="CK54" s="228">
        <f t="shared" ca="1" si="35"/>
        <v>0</v>
      </c>
      <c r="CL54" s="228">
        <f t="shared" ca="1" si="35"/>
        <v>0</v>
      </c>
    </row>
    <row r="55" spans="2:90" x14ac:dyDescent="0.4">
      <c r="B55" s="9" t="s">
        <v>641</v>
      </c>
      <c r="K55" s="113">
        <f t="shared" ca="1" si="33"/>
        <v>0</v>
      </c>
      <c r="L55" s="113">
        <f t="shared" ca="1" si="33"/>
        <v>-296924.48780505487</v>
      </c>
      <c r="M55" s="113">
        <f t="shared" ca="1" si="33"/>
        <v>-845568.15876689204</v>
      </c>
      <c r="N55" s="113">
        <f t="shared" ca="1" si="33"/>
        <v>-1689496.3954730926</v>
      </c>
      <c r="O55" s="113">
        <f t="shared" ca="1" si="33"/>
        <v>-2832365.8330275235</v>
      </c>
      <c r="P55" s="113">
        <f t="shared" ca="1" si="33"/>
        <v>-4276152.371095459</v>
      </c>
      <c r="S55" s="28">
        <f ca="1">SUMIF(S49:OFFSET(S55,-1,0),"&lt;"&amp;1)</f>
        <v>0</v>
      </c>
      <c r="T55" s="28">
        <f ca="1">SUMIF(T49:OFFSET(T55,-1,0),"&lt;"&amp;1)</f>
        <v>0</v>
      </c>
      <c r="U55" s="28">
        <f ca="1">SUMIF(U49:OFFSET(U55,-1,0),"&lt;"&amp;1)</f>
        <v>0</v>
      </c>
      <c r="V55" s="28">
        <f ca="1">SUMIF(V49:OFFSET(V55,-1,0),"&lt;"&amp;1)</f>
        <v>0</v>
      </c>
      <c r="W55" s="28">
        <f ca="1">SUMIF(W49:OFFSET(W55,-1,0),"&lt;"&amp;1)</f>
        <v>0</v>
      </c>
      <c r="X55" s="28">
        <f ca="1">SUMIF(X49:OFFSET(X55,-1,0),"&lt;"&amp;1)</f>
        <v>0</v>
      </c>
      <c r="Y55" s="28">
        <f ca="1">SUMIF(Y49:OFFSET(Y55,-1,0),"&lt;"&amp;1)</f>
        <v>0</v>
      </c>
      <c r="Z55" s="28">
        <f ca="1">SUMIF(Z49:OFFSET(Z55,-1,0),"&lt;"&amp;1)</f>
        <v>0</v>
      </c>
      <c r="AA55" s="28">
        <f ca="1">SUMIF(AA49:OFFSET(AA55,-1,0),"&lt;"&amp;1)</f>
        <v>0</v>
      </c>
      <c r="AB55" s="28">
        <f ca="1">SUMIF(AB49:OFFSET(AB55,-1,0),"&lt;"&amp;1)</f>
        <v>0</v>
      </c>
      <c r="AC55" s="28">
        <f ca="1">SUMIF(AC49:OFFSET(AC55,-1,0),"&lt;"&amp;1)</f>
        <v>0</v>
      </c>
      <c r="AD55" s="28">
        <f ca="1">SUMIF(AD49:OFFSET(AD55,-1,0),"&lt;"&amp;1)</f>
        <v>0</v>
      </c>
      <c r="AE55" s="28">
        <f ca="1">SUMIF(AE49:OFFSET(AE55,-1,0),"&lt;"&amp;1)</f>
        <v>-10961.20190127185</v>
      </c>
      <c r="AF55" s="28">
        <f ca="1">SUMIF(AF49:OFFSET(AF55,-1,0),"&lt;"&amp;1)</f>
        <v>-12840.39713954159</v>
      </c>
      <c r="AG55" s="28">
        <f ca="1">SUMIF(AG49:OFFSET(AG55,-1,0),"&lt;"&amp;1)</f>
        <v>-14890.305532564509</v>
      </c>
      <c r="AH55" s="28">
        <f ca="1">SUMIF(AH49:OFFSET(AH55,-1,0),"&lt;"&amp;1)</f>
        <v>-17154.923505936287</v>
      </c>
      <c r="AI55" s="28">
        <f ca="1">SUMIF(AI49:OFFSET(AI55,-1,0),"&lt;"&amp;1)</f>
        <v>-19622.185580639471</v>
      </c>
      <c r="AJ55" s="28">
        <f ca="1">SUMIF(AJ49:OFFSET(AJ55,-1,0),"&lt;"&amp;1)</f>
        <v>-22281.959551607495</v>
      </c>
      <c r="AK55" s="28">
        <f ca="1">SUMIF(AK49:OFFSET(AK55,-1,0),"&lt;"&amp;1)</f>
        <v>-25124.619824027119</v>
      </c>
      <c r="AL55" s="28">
        <f ca="1">SUMIF(AL49:OFFSET(AL55,-1,0),"&lt;"&amp;1)</f>
        <v>-28141.022082825762</v>
      </c>
      <c r="AM55" s="28">
        <f ca="1">SUMIF(AM49:OFFSET(AM55,-1,0),"&lt;"&amp;1)</f>
        <v>-31322.479228684471</v>
      </c>
      <c r="AN55" s="28">
        <f ca="1">SUMIF(AN49:OFFSET(AN55,-1,0),"&lt;"&amp;1)</f>
        <v>-34660.738517250247</v>
      </c>
      <c r="AO55" s="28">
        <f ca="1">SUMIF(AO49:OFFSET(AO55,-1,0),"&lt;"&amp;1)</f>
        <v>-38147.959841387725</v>
      </c>
      <c r="AP55" s="28">
        <f ca="1">SUMIF(AP49:OFFSET(AP55,-1,0),"&lt;"&amp;1)</f>
        <v>-41776.695099318335</v>
      </c>
      <c r="AQ55" s="28">
        <f ca="1">SUMIF(AQ49:OFFSET(AQ55,-1,0),"&lt;"&amp;1)</f>
        <v>-45539.868594352425</v>
      </c>
      <c r="AR55" s="28">
        <f ca="1">SUMIF(AR49:OFFSET(AR55,-1,0),"&lt;"&amp;1)</f>
        <v>-49430.758414634794</v>
      </c>
      <c r="AS55" s="28">
        <f ca="1">SUMIF(AS49:OFFSET(AS55,-1,0),"&lt;"&amp;1)</f>
        <v>-53497.068327236389</v>
      </c>
      <c r="AT55" s="28">
        <f ca="1">SUMIF(AT49:OFFSET(AT55,-1,0),"&lt;"&amp;1)</f>
        <v>-57782.559410874564</v>
      </c>
      <c r="AU55" s="28">
        <f ca="1">SUMIF(AU49:OFFSET(AU55,-1,0),"&lt;"&amp;1)</f>
        <v>-62274.942606997509</v>
      </c>
      <c r="AV55" s="28">
        <f ca="1">SUMIF(AV49:OFFSET(AV55,-1,0),"&lt;"&amp;1)</f>
        <v>-66963.873309980961</v>
      </c>
      <c r="AW55" s="28">
        <f ca="1">SUMIF(AW49:OFFSET(AW55,-1,0),"&lt;"&amp;1)</f>
        <v>-71839.524144481911</v>
      </c>
      <c r="AX55" s="28">
        <f ca="1">SUMIF(AX49:OFFSET(AX55,-1,0),"&lt;"&amp;1)</f>
        <v>-76892.55910392449</v>
      </c>
      <c r="AY55" s="28">
        <f ca="1">SUMIF(AY49:OFFSET(AY55,-1,0),"&lt;"&amp;1)</f>
        <v>-82114.108982061589</v>
      </c>
      <c r="AZ55" s="28">
        <f ca="1">SUMIF(AZ49:OFFSET(AZ55,-1,0),"&lt;"&amp;1)</f>
        <v>-87495.748032958509</v>
      </c>
      <c r="BA55" s="28">
        <f ca="1">SUMIF(BA49:OFFSET(BA55,-1,0),"&lt;"&amp;1)</f>
        <v>-93029.471797977239</v>
      </c>
      <c r="BB55" s="28">
        <f ca="1">SUMIF(BB49:OFFSET(BB55,-1,0),"&lt;"&amp;1)</f>
        <v>-98707.676041411716</v>
      </c>
      <c r="BC55" s="28">
        <f ca="1">SUMIF(BC49:OFFSET(BC55,-1,0),"&lt;"&amp;1)</f>
        <v>-104523.13673934113</v>
      </c>
      <c r="BD55" s="28">
        <f ca="1">SUMIF(BD49:OFFSET(BD55,-1,0),"&lt;"&amp;1)</f>
        <v>-110468.99106904074</v>
      </c>
      <c r="BE55" s="28">
        <f ca="1">SUMIF(BE49:OFFSET(BE55,-1,0),"&lt;"&amp;1)</f>
        <v>-116592.80893225534</v>
      </c>
      <c r="BF55" s="28">
        <f ca="1">SUMIF(BF49:OFFSET(BF55,-1,0),"&lt;"&amp;1)</f>
        <v>-122938.22423564258</v>
      </c>
      <c r="BG55" s="28">
        <f ca="1">SUMIF(BG49:OFFSET(BG55,-1,0),"&lt;"&amp;1)</f>
        <v>-129492.82710719378</v>
      </c>
      <c r="BH55" s="28">
        <f ca="1">SUMIF(BH49:OFFSET(BH55,-1,0),"&lt;"&amp;1)</f>
        <v>-136246.15816850075</v>
      </c>
      <c r="BI55" s="28">
        <f ca="1">SUMIF(BI49:OFFSET(BI55,-1,0),"&lt;"&amp;1)</f>
        <v>-143188.28101007573</v>
      </c>
      <c r="BJ55" s="28">
        <f ca="1">SUMIF(BJ49:OFFSET(BJ55,-1,0),"&lt;"&amp;1)</f>
        <v>-150309.75604290527</v>
      </c>
      <c r="BK55" s="28">
        <f ca="1">SUMIF(BK49:OFFSET(BK55,-1,0),"&lt;"&amp;1)</f>
        <v>-157601.61565742665</v>
      </c>
      <c r="BL55" s="28">
        <f ca="1">SUMIF(BL49:OFFSET(BL55,-1,0),"&lt;"&amp;1)</f>
        <v>-165055.34062455533</v>
      </c>
      <c r="BM55" s="28">
        <f ca="1">SUMIF(BM49:OFFSET(BM55,-1,0),"&lt;"&amp;1)</f>
        <v>-172662.83767666089</v>
      </c>
      <c r="BN55" s="28">
        <f ca="1">SUMIF(BN49:OFFSET(BN55,-1,0),"&lt;"&amp;1)</f>
        <v>-180416.4182094945</v>
      </c>
      <c r="BO55" s="28">
        <f ca="1">SUMIF(BO49:OFFSET(BO55,-1,0),"&lt;"&amp;1)</f>
        <v>-188308.77804901975</v>
      </c>
      <c r="BP55" s="28">
        <f ca="1">SUMIF(BP49:OFFSET(BP55,-1,0),"&lt;"&amp;1)</f>
        <v>-196332.97822990207</v>
      </c>
      <c r="BQ55" s="28">
        <f ca="1">SUMIF(BQ49:OFFSET(BQ55,-1,0),"&lt;"&amp;1)</f>
        <v>-204536.51631840703</v>
      </c>
      <c r="BR55" s="28">
        <f ca="1">SUMIF(BR49:OFFSET(BR55,-1,0),"&lt;"&amp;1)</f>
        <v>-212962.95750248665</v>
      </c>
      <c r="BS55" s="28">
        <f ca="1">SUMIF(BS49:OFFSET(BS55,-1,0),"&lt;"&amp;1)</f>
        <v>-221599.82662736232</v>
      </c>
      <c r="BT55" s="28">
        <f ca="1">SUMIF(BT49:OFFSET(BT55,-1,0),"&lt;"&amp;1)</f>
        <v>-230436.60229599423</v>
      </c>
      <c r="BU55" s="28">
        <f ca="1">SUMIF(BU49:OFFSET(BU55,-1,0),"&lt;"&amp;1)</f>
        <v>-239463.28918119453</v>
      </c>
      <c r="BV55" s="28">
        <f ca="1">SUMIF(BV49:OFFSET(BV55,-1,0),"&lt;"&amp;1)</f>
        <v>-248670.39172213478</v>
      </c>
      <c r="BW55" s="28">
        <f ca="1">SUMIF(BW49:OFFSET(BW55,-1,0),"&lt;"&amp;1)</f>
        <v>-258048.88913602807</v>
      </c>
      <c r="BX55" s="28">
        <f ca="1">SUMIF(BX49:OFFSET(BX55,-1,0),"&lt;"&amp;1)</f>
        <v>-267590.2116792266</v>
      </c>
      <c r="BY55" s="28">
        <f ca="1">SUMIF(BY49:OFFSET(BY55,-1,0),"&lt;"&amp;1)</f>
        <v>-277286.21809526533</v>
      </c>
      <c r="BZ55" s="28">
        <f ca="1">SUMIF(BZ49:OFFSET(BZ55,-1,0),"&lt;"&amp;1)</f>
        <v>-287129.17419050203</v>
      </c>
      <c r="CA55" s="28">
        <f ca="1">SUMIF(CA49:OFFSET(CA55,-1,0),"&lt;"&amp;1)</f>
        <v>-297111.73248097691</v>
      </c>
      <c r="CB55" s="28">
        <f ca="1">SUMIF(CB49:OFFSET(CB55,-1,0),"&lt;"&amp;1)</f>
        <v>-307226.91285692801</v>
      </c>
      <c r="CC55" s="28">
        <f ca="1">SUMIF(CC49:OFFSET(CC55,-1,0),"&lt;"&amp;1)</f>
        <v>-317522.17379741499</v>
      </c>
      <c r="CD55" s="28">
        <f ca="1">SUMIF(CD49:OFFSET(CD55,-1,0),"&lt;"&amp;1)</f>
        <v>-328041.04335754423</v>
      </c>
      <c r="CE55" s="28">
        <f ca="1">SUMIF(CE49:OFFSET(CE55,-1,0),"&lt;"&amp;1)</f>
        <v>-338771.01110633375</v>
      </c>
      <c r="CF55" s="28">
        <f ca="1">SUMIF(CF49:OFFSET(CF55,-1,0),"&lt;"&amp;1)</f>
        <v>-349701.52213435032</v>
      </c>
      <c r="CG55" s="28">
        <f ca="1">SUMIF(CG49:OFFSET(CG55,-1,0),"&lt;"&amp;1)</f>
        <v>-360822.54927763285</v>
      </c>
      <c r="CH55" s="28">
        <f ca="1">SUMIF(CH49:OFFSET(CH55,-1,0),"&lt;"&amp;1)</f>
        <v>-372124.56673041789</v>
      </c>
      <c r="CI55" s="28">
        <f ca="1">SUMIF(CI49:OFFSET(CI55,-1,0),"&lt;"&amp;1)</f>
        <v>-383598.52497723029</v>
      </c>
      <c r="CJ55" s="28">
        <f ca="1">SUMIF(CJ49:OFFSET(CJ55,-1,0),"&lt;"&amp;1)</f>
        <v>-395235.82697836874</v>
      </c>
      <c r="CK55" s="28">
        <f ca="1">SUMIF(CK49:OFFSET(CK55,-1,0),"&lt;"&amp;1)</f>
        <v>-407028.30554611707</v>
      </c>
      <c r="CL55" s="28">
        <f ca="1">SUMIF(CL49:OFFSET(CL55,-1,0),"&lt;"&amp;1)</f>
        <v>-418968.2018521445</v>
      </c>
    </row>
  </sheetData>
  <conditionalFormatting sqref="A1:XFD1">
    <cfRule type="cellIs" dxfId="2" priority="1" stopIfTrue="1" operator="notEqual">
      <formula>0.6545646468</formula>
    </cfRule>
  </conditionalFormatting>
  <dataValidations count="5">
    <dataValidation type="custom" allowBlank="1" showInputMessage="1" showErrorMessage="1" sqref="K39:P43" xr:uid="{7339535A-46A2-4306-905A-B0D56FA9E471}">
      <formula1>K39&lt;=0</formula1>
    </dataValidation>
    <dataValidation type="custom" allowBlank="1" showInputMessage="1" showErrorMessage="1" sqref="K49:P49 K53:P53 K51:P51" xr:uid="{3911241F-8B9F-4828-8122-F0B739BDDAC2}">
      <formula1>AND(K49&gt;=0, K49&lt;=1)</formula1>
    </dataValidation>
    <dataValidation type="custom" allowBlank="1" showInputMessage="1" showErrorMessage="1" sqref="I29:I32" xr:uid="{4857D830-2325-4BD4-9613-3D7A40F6BF2F}">
      <formula1>I29&gt;=0</formula1>
    </dataValidation>
    <dataValidation type="list" allowBlank="1" showInputMessage="1" showErrorMessage="1" sqref="J39:J43 J50 J52 J54" xr:uid="{0766F2F8-6946-41A9-AEAB-3072EF560152}">
      <formula1>$B$18:$B$20</formula1>
    </dataValidation>
    <dataValidation type="list" allowBlank="1" showInputMessage="1" showErrorMessage="1" sqref="J51 J53" xr:uid="{B94F4B6D-9059-466E-81C2-FA2CC2EEF7C6}">
      <formula1>$B$29:$B$32</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2"/>
  <sheetViews>
    <sheetView showGridLines="0" zoomScale="70" zoomScaleNormal="70" workbookViewId="0">
      <pane xSplit="9" ySplit="9" topLeftCell="J10" activePane="bottomRight" state="frozen"/>
      <selection activeCell="N83" sqref="N83"/>
      <selection pane="topRight" activeCell="N83" sqref="N83"/>
      <selection pane="bottomLeft" activeCell="N83" sqref="N83"/>
      <selection pane="bottomRight" activeCell="N83" sqref="N83"/>
    </sheetView>
  </sheetViews>
  <sheetFormatPr defaultRowHeight="14.6" outlineLevelRow="1" outlineLevelCol="1" x14ac:dyDescent="0.4"/>
  <cols>
    <col min="1" max="1" width="2.07421875" customWidth="1"/>
    <col min="2" max="2" width="28.84375" bestFit="1" customWidth="1"/>
    <col min="3" max="6" width="8.69140625" customWidth="1" outlineLevel="1"/>
    <col min="7" max="7" width="28.84375" style="8" customWidth="1" outlineLevel="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87" width="13.84375" bestFit="1" customWidth="1"/>
    <col min="88" max="90" width="15.3828125" bestFit="1" customWidth="1"/>
    <col min="91" max="91" width="8.69140625" customWidth="1"/>
    <col min="92" max="92" width="6.69140625" bestFit="1" customWidth="1"/>
    <col min="93" max="93" width="13.84375" bestFit="1" customWidth="1"/>
    <col min="94" max="109" width="11.69140625" bestFit="1" customWidth="1"/>
    <col min="110" max="116" width="10.15234375" bestFit="1" customWidth="1"/>
  </cols>
  <sheetData>
    <row r="1" spans="1:116" ht="15" thickBot="1" x14ac:dyDescent="0.45">
      <c r="K1" s="108" t="str">
        <f>'IS BS CF'!K1</f>
        <v>2024P</v>
      </c>
      <c r="L1" s="108" t="str">
        <f>'IS BS CF'!L1</f>
        <v>2025P</v>
      </c>
      <c r="M1" s="108" t="str">
        <f>'IS BS CF'!M1</f>
        <v>2026P</v>
      </c>
      <c r="N1" s="108" t="str">
        <f>'IS BS CF'!N1</f>
        <v>2027P</v>
      </c>
      <c r="O1" s="108" t="str">
        <f>'IS BS CF'!O1</f>
        <v>2028P</v>
      </c>
      <c r="P1" s="108" t="str">
        <f>'IS BS CF'!P1</f>
        <v>2029P</v>
      </c>
      <c r="R1" s="109">
        <f>R2</f>
        <v>45291</v>
      </c>
      <c r="S1" s="109" t="str">
        <f>'IS BS CF'!S1</f>
        <v>Jan-24P</v>
      </c>
      <c r="T1" s="109" t="str">
        <f>'IS BS CF'!T1</f>
        <v>Feb-24P</v>
      </c>
      <c r="U1" s="109" t="str">
        <f>'IS BS CF'!U1</f>
        <v>Mar-24P</v>
      </c>
      <c r="V1" s="109" t="str">
        <f>'IS BS CF'!V1</f>
        <v>Apr-24P</v>
      </c>
      <c r="W1" s="109" t="str">
        <f>'IS BS CF'!W1</f>
        <v>May-24P</v>
      </c>
      <c r="X1" s="109" t="str">
        <f>'IS BS CF'!X1</f>
        <v>Jun-24P</v>
      </c>
      <c r="Y1" s="109" t="str">
        <f>'IS BS CF'!Y1</f>
        <v>Jul-24P</v>
      </c>
      <c r="Z1" s="109" t="str">
        <f>'IS BS CF'!Z1</f>
        <v>Aug-24P</v>
      </c>
      <c r="AA1" s="109" t="str">
        <f>'IS BS CF'!AA1</f>
        <v>Sep-24P</v>
      </c>
      <c r="AB1" s="109" t="str">
        <f>'IS BS CF'!AB1</f>
        <v>Oct-24P</v>
      </c>
      <c r="AC1" s="109" t="str">
        <f>'IS BS CF'!AC1</f>
        <v>Nov-24P</v>
      </c>
      <c r="AD1" s="109" t="str">
        <f>'IS BS CF'!AD1</f>
        <v>Dec-24P</v>
      </c>
      <c r="AE1" s="109" t="str">
        <f>'IS BS CF'!AE1</f>
        <v>Jan-25P</v>
      </c>
      <c r="AF1" s="109" t="str">
        <f>'IS BS CF'!AF1</f>
        <v>Feb-25P</v>
      </c>
      <c r="AG1" s="109" t="str">
        <f>'IS BS CF'!AG1</f>
        <v>Mar-25P</v>
      </c>
      <c r="AH1" s="109" t="str">
        <f>'IS BS CF'!AH1</f>
        <v>Apr-25P</v>
      </c>
      <c r="AI1" s="109" t="str">
        <f>'IS BS CF'!AI1</f>
        <v>May-25P</v>
      </c>
      <c r="AJ1" s="109" t="str">
        <f>'IS BS CF'!AJ1</f>
        <v>Jun-25P</v>
      </c>
      <c r="AK1" s="109" t="str">
        <f>'IS BS CF'!AK1</f>
        <v>Jul-25P</v>
      </c>
      <c r="AL1" s="109" t="str">
        <f>'IS BS CF'!AL1</f>
        <v>Aug-25P</v>
      </c>
      <c r="AM1" s="109" t="str">
        <f>'IS BS CF'!AM1</f>
        <v>Sep-25P</v>
      </c>
      <c r="AN1" s="109" t="str">
        <f>'IS BS CF'!AN1</f>
        <v>Oct-25P</v>
      </c>
      <c r="AO1" s="109" t="str">
        <f>'IS BS CF'!AO1</f>
        <v>Nov-25P</v>
      </c>
      <c r="AP1" s="109" t="str">
        <f>'IS BS CF'!AP1</f>
        <v>Dec-25P</v>
      </c>
      <c r="AQ1" s="109" t="str">
        <f>'IS BS CF'!AQ1</f>
        <v>Jan-26P</v>
      </c>
      <c r="AR1" s="109" t="str">
        <f>'IS BS CF'!AR1</f>
        <v>Feb-26P</v>
      </c>
      <c r="AS1" s="109" t="str">
        <f>'IS BS CF'!AS1</f>
        <v>Mar-26P</v>
      </c>
      <c r="AT1" s="109" t="str">
        <f>'IS BS CF'!AT1</f>
        <v>Apr-26P</v>
      </c>
      <c r="AU1" s="109" t="str">
        <f>'IS BS CF'!AU1</f>
        <v>May-26P</v>
      </c>
      <c r="AV1" s="109" t="str">
        <f>'IS BS CF'!AV1</f>
        <v>Jun-26P</v>
      </c>
      <c r="AW1" s="109" t="str">
        <f>'IS BS CF'!AW1</f>
        <v>Jul-26P</v>
      </c>
      <c r="AX1" s="109" t="str">
        <f>'IS BS CF'!AX1</f>
        <v>Aug-26P</v>
      </c>
      <c r="AY1" s="109" t="str">
        <f>'IS BS CF'!AY1</f>
        <v>Sep-26P</v>
      </c>
      <c r="AZ1" s="109" t="str">
        <f>'IS BS CF'!AZ1</f>
        <v>Oct-26P</v>
      </c>
      <c r="BA1" s="109" t="str">
        <f>'IS BS CF'!BA1</f>
        <v>Nov-26P</v>
      </c>
      <c r="BB1" s="109" t="str">
        <f>'IS BS CF'!BB1</f>
        <v>Dec-26P</v>
      </c>
      <c r="BC1" s="109" t="str">
        <f>'IS BS CF'!BC1</f>
        <v>Jan-27P</v>
      </c>
      <c r="BD1" s="109" t="str">
        <f>'IS BS CF'!BD1</f>
        <v>Feb-27P</v>
      </c>
      <c r="BE1" s="109" t="str">
        <f>'IS BS CF'!BE1</f>
        <v>Mar-27P</v>
      </c>
      <c r="BF1" s="109" t="str">
        <f>'IS BS CF'!BF1</f>
        <v>Apr-27P</v>
      </c>
      <c r="BG1" s="109" t="str">
        <f>'IS BS CF'!BG1</f>
        <v>May-27P</v>
      </c>
      <c r="BH1" s="109" t="str">
        <f>'IS BS CF'!BH1</f>
        <v>Jun-27P</v>
      </c>
      <c r="BI1" s="109" t="str">
        <f>'IS BS CF'!BI1</f>
        <v>Jul-27P</v>
      </c>
      <c r="BJ1" s="109" t="str">
        <f>'IS BS CF'!BJ1</f>
        <v>Aug-27P</v>
      </c>
      <c r="BK1" s="109" t="str">
        <f>'IS BS CF'!BK1</f>
        <v>Sep-27P</v>
      </c>
      <c r="BL1" s="109" t="str">
        <f>'IS BS CF'!BL1</f>
        <v>Oct-27P</v>
      </c>
      <c r="BM1" s="109" t="str">
        <f>'IS BS CF'!BM1</f>
        <v>Nov-27P</v>
      </c>
      <c r="BN1" s="109" t="str">
        <f>'IS BS CF'!BN1</f>
        <v>Dec-27P</v>
      </c>
      <c r="BO1" s="109" t="str">
        <f>'IS BS CF'!BO1</f>
        <v>Jan-28P</v>
      </c>
      <c r="BP1" s="109" t="str">
        <f>'IS BS CF'!BP1</f>
        <v>Feb-28P</v>
      </c>
      <c r="BQ1" s="109" t="str">
        <f>'IS BS CF'!BQ1</f>
        <v>Mar-28P</v>
      </c>
      <c r="BR1" s="109" t="str">
        <f>'IS BS CF'!BR1</f>
        <v>Apr-28P</v>
      </c>
      <c r="BS1" s="109" t="str">
        <f>'IS BS CF'!BS1</f>
        <v>May-28P</v>
      </c>
      <c r="BT1" s="109" t="str">
        <f>'IS BS CF'!BT1</f>
        <v>Jun-28P</v>
      </c>
      <c r="BU1" s="109" t="str">
        <f>'IS BS CF'!BU1</f>
        <v>Jul-28P</v>
      </c>
      <c r="BV1" s="109" t="str">
        <f>'IS BS CF'!BV1</f>
        <v>Aug-28P</v>
      </c>
      <c r="BW1" s="109" t="str">
        <f>'IS BS CF'!BW1</f>
        <v>Sep-28P</v>
      </c>
      <c r="BX1" s="109" t="str">
        <f>'IS BS CF'!BX1</f>
        <v>Oct-28P</v>
      </c>
      <c r="BY1" s="109" t="str">
        <f>'IS BS CF'!BY1</f>
        <v>Nov-28P</v>
      </c>
      <c r="BZ1" s="109" t="str">
        <f>'IS BS CF'!BZ1</f>
        <v>Dec-28P</v>
      </c>
      <c r="CA1" s="109" t="str">
        <f>'IS BS CF'!CA1</f>
        <v>Jan-29P</v>
      </c>
      <c r="CB1" s="109" t="str">
        <f>'IS BS CF'!CB1</f>
        <v>Feb-29P</v>
      </c>
      <c r="CC1" s="109" t="str">
        <f>'IS BS CF'!CC1</f>
        <v>Mar-29P</v>
      </c>
      <c r="CD1" s="109" t="str">
        <f>'IS BS CF'!CD1</f>
        <v>Apr-29P</v>
      </c>
      <c r="CE1" s="109" t="str">
        <f>'IS BS CF'!CE1</f>
        <v>May-29P</v>
      </c>
      <c r="CF1" s="109" t="str">
        <f>'IS BS CF'!CF1</f>
        <v>Jun-29P</v>
      </c>
      <c r="CG1" s="109" t="str">
        <f>'IS BS CF'!CG1</f>
        <v>Jul-29P</v>
      </c>
      <c r="CH1" s="109" t="str">
        <f>'IS BS CF'!CH1</f>
        <v>Aug-29P</v>
      </c>
      <c r="CI1" s="109" t="str">
        <f>'IS BS CF'!CI1</f>
        <v>Sep-29P</v>
      </c>
      <c r="CJ1" s="109" t="str">
        <f>'IS BS CF'!CJ1</f>
        <v>Oct-29P</v>
      </c>
      <c r="CK1" s="109" t="str">
        <f>'IS BS CF'!CK1</f>
        <v>Nov-29P</v>
      </c>
      <c r="CL1" s="109" t="str">
        <f>'IS BS CF'!CL1</f>
        <v>Dec-29P</v>
      </c>
      <c r="CN1" s="222" t="str">
        <f t="shared" ref="CN1:DL1" si="0">IF(CN7=3,CN3&amp;" Q1",IF(CN7=6,CN3&amp;" Q2",IF(CN7=9,CN3&amp;" Q3",IF(CN7=12,CN3&amp;" Q4",0))))</f>
        <v>0 Q4</v>
      </c>
      <c r="CO1" s="222" t="str">
        <f t="shared" si="0"/>
        <v>0 Q1</v>
      </c>
      <c r="CP1" s="222" t="str">
        <f t="shared" si="0"/>
        <v>0 Q2</v>
      </c>
      <c r="CQ1" s="222" t="str">
        <f t="shared" si="0"/>
        <v>0 Q3</v>
      </c>
      <c r="CR1" s="222" t="str">
        <f t="shared" si="0"/>
        <v>0 Q4</v>
      </c>
      <c r="CS1" s="222" t="str">
        <f t="shared" si="0"/>
        <v>0 Q1</v>
      </c>
      <c r="CT1" s="222" t="str">
        <f t="shared" si="0"/>
        <v>0 Q2</v>
      </c>
      <c r="CU1" s="222" t="str">
        <f t="shared" si="0"/>
        <v>0 Q3</v>
      </c>
      <c r="CV1" s="222" t="str">
        <f t="shared" si="0"/>
        <v>0 Q4</v>
      </c>
      <c r="CW1" s="222" t="str">
        <f t="shared" si="0"/>
        <v>0 Q1</v>
      </c>
      <c r="CX1" s="222" t="str">
        <f t="shared" si="0"/>
        <v>0 Q2</v>
      </c>
      <c r="CY1" s="222" t="str">
        <f t="shared" si="0"/>
        <v>0 Q3</v>
      </c>
      <c r="CZ1" s="222" t="str">
        <f t="shared" si="0"/>
        <v>0 Q4</v>
      </c>
      <c r="DA1" s="222" t="str">
        <f t="shared" si="0"/>
        <v>0 Q1</v>
      </c>
      <c r="DB1" s="222" t="str">
        <f t="shared" si="0"/>
        <v>0 Q2</v>
      </c>
      <c r="DC1" s="222" t="str">
        <f t="shared" si="0"/>
        <v>0 Q3</v>
      </c>
      <c r="DD1" s="222" t="str">
        <f t="shared" si="0"/>
        <v>0 Q4</v>
      </c>
      <c r="DE1" s="222" t="str">
        <f t="shared" si="0"/>
        <v>0 Q1</v>
      </c>
      <c r="DF1" s="222" t="str">
        <f t="shared" si="0"/>
        <v>0 Q2</v>
      </c>
      <c r="DG1" s="222" t="str">
        <f t="shared" si="0"/>
        <v>0 Q3</v>
      </c>
      <c r="DH1" s="222" t="str">
        <f t="shared" si="0"/>
        <v>0 Q4</v>
      </c>
      <c r="DI1" s="222" t="str">
        <f t="shared" si="0"/>
        <v>0 Q1</v>
      </c>
      <c r="DJ1" s="222" t="str">
        <f t="shared" si="0"/>
        <v>0 Q2</v>
      </c>
      <c r="DK1" s="222" t="str">
        <f t="shared" si="0"/>
        <v>0 Q3</v>
      </c>
      <c r="DL1" s="222" t="str">
        <f t="shared" si="0"/>
        <v>0 Q4</v>
      </c>
    </row>
    <row r="2" spans="1:116" outlineLevel="1" x14ac:dyDescent="0.4">
      <c r="G2"/>
      <c r="K2" s="434">
        <f>'IS BS CF'!K2</f>
        <v>2024</v>
      </c>
      <c r="L2" s="434">
        <f>'IS BS CF'!L2</f>
        <v>2025</v>
      </c>
      <c r="M2" s="434">
        <f>'IS BS CF'!M2</f>
        <v>2026</v>
      </c>
      <c r="N2" s="434">
        <f>'IS BS CF'!N2</f>
        <v>2027</v>
      </c>
      <c r="O2" s="434">
        <f>'IS BS CF'!O2</f>
        <v>2028</v>
      </c>
      <c r="P2" s="434">
        <f>'IS BS CF'!P2</f>
        <v>2029</v>
      </c>
      <c r="R2" s="317">
        <f>'IS BS CF'!R2</f>
        <v>45291</v>
      </c>
      <c r="S2" s="317">
        <f>EOMONTH('IS BS CF'!S2,0)</f>
        <v>45322</v>
      </c>
      <c r="T2" s="317">
        <f>'IS BS CF'!T2</f>
        <v>45351</v>
      </c>
      <c r="U2" s="317">
        <f>'IS BS CF'!U2</f>
        <v>45382</v>
      </c>
      <c r="V2" s="317">
        <f>'IS BS CF'!V2</f>
        <v>45412</v>
      </c>
      <c r="W2" s="317">
        <f>'IS BS CF'!W2</f>
        <v>45443</v>
      </c>
      <c r="X2" s="317">
        <f>'IS BS CF'!X2</f>
        <v>45473</v>
      </c>
      <c r="Y2" s="317">
        <f>'IS BS CF'!Y2</f>
        <v>45504</v>
      </c>
      <c r="Z2" s="317">
        <f>'IS BS CF'!Z2</f>
        <v>45535</v>
      </c>
      <c r="AA2" s="317">
        <f>'IS BS CF'!AA2</f>
        <v>45565</v>
      </c>
      <c r="AB2" s="317">
        <f>'IS BS CF'!AB2</f>
        <v>45596</v>
      </c>
      <c r="AC2" s="317">
        <f>'IS BS CF'!AC2</f>
        <v>45626</v>
      </c>
      <c r="AD2" s="317">
        <f>'IS BS CF'!AD2</f>
        <v>45657</v>
      </c>
      <c r="AE2" s="317">
        <f>'IS BS CF'!AE2</f>
        <v>45688</v>
      </c>
      <c r="AF2" s="317">
        <f>'IS BS CF'!AF2</f>
        <v>45716</v>
      </c>
      <c r="AG2" s="317">
        <f>'IS BS CF'!AG2</f>
        <v>45747</v>
      </c>
      <c r="AH2" s="317">
        <f>'IS BS CF'!AH2</f>
        <v>45777</v>
      </c>
      <c r="AI2" s="317">
        <f>'IS BS CF'!AI2</f>
        <v>45808</v>
      </c>
      <c r="AJ2" s="317">
        <f>'IS BS CF'!AJ2</f>
        <v>45838</v>
      </c>
      <c r="AK2" s="317">
        <f>'IS BS CF'!AK2</f>
        <v>45869</v>
      </c>
      <c r="AL2" s="317">
        <f>'IS BS CF'!AL2</f>
        <v>45900</v>
      </c>
      <c r="AM2" s="317">
        <f>'IS BS CF'!AM2</f>
        <v>45930</v>
      </c>
      <c r="AN2" s="317">
        <f>'IS BS CF'!AN2</f>
        <v>45961</v>
      </c>
      <c r="AO2" s="317">
        <f>'IS BS CF'!AO2</f>
        <v>45991</v>
      </c>
      <c r="AP2" s="317">
        <f>'IS BS CF'!AP2</f>
        <v>46022</v>
      </c>
      <c r="AQ2" s="317">
        <f>'IS BS CF'!AQ2</f>
        <v>46053</v>
      </c>
      <c r="AR2" s="317">
        <f>'IS BS CF'!AR2</f>
        <v>46081</v>
      </c>
      <c r="AS2" s="317">
        <f>'IS BS CF'!AS2</f>
        <v>46112</v>
      </c>
      <c r="AT2" s="317">
        <f>'IS BS CF'!AT2</f>
        <v>46142</v>
      </c>
      <c r="AU2" s="317">
        <f>'IS BS CF'!AU2</f>
        <v>46173</v>
      </c>
      <c r="AV2" s="317">
        <f>'IS BS CF'!AV2</f>
        <v>46203</v>
      </c>
      <c r="AW2" s="317">
        <f>'IS BS CF'!AW2</f>
        <v>46234</v>
      </c>
      <c r="AX2" s="317">
        <f>'IS BS CF'!AX2</f>
        <v>46265</v>
      </c>
      <c r="AY2" s="317">
        <f>'IS BS CF'!AY2</f>
        <v>46295</v>
      </c>
      <c r="AZ2" s="317">
        <f>'IS BS CF'!AZ2</f>
        <v>46326</v>
      </c>
      <c r="BA2" s="317">
        <f>'IS BS CF'!BA2</f>
        <v>46356</v>
      </c>
      <c r="BB2" s="317">
        <f>'IS BS CF'!BB2</f>
        <v>46387</v>
      </c>
      <c r="BC2" s="317">
        <f>'IS BS CF'!BC2</f>
        <v>46418</v>
      </c>
      <c r="BD2" s="317">
        <f>'IS BS CF'!BD2</f>
        <v>46446</v>
      </c>
      <c r="BE2" s="317">
        <f>'IS BS CF'!BE2</f>
        <v>46477</v>
      </c>
      <c r="BF2" s="317">
        <f>'IS BS CF'!BF2</f>
        <v>46507</v>
      </c>
      <c r="BG2" s="317">
        <f>'IS BS CF'!BG2</f>
        <v>46538</v>
      </c>
      <c r="BH2" s="317">
        <f>'IS BS CF'!BH2</f>
        <v>46568</v>
      </c>
      <c r="BI2" s="317">
        <f>'IS BS CF'!BI2</f>
        <v>46599</v>
      </c>
      <c r="BJ2" s="317">
        <f>'IS BS CF'!BJ2</f>
        <v>46630</v>
      </c>
      <c r="BK2" s="317">
        <f>'IS BS CF'!BK2</f>
        <v>46660</v>
      </c>
      <c r="BL2" s="317">
        <f>'IS BS CF'!BL2</f>
        <v>46691</v>
      </c>
      <c r="BM2" s="317">
        <f>'IS BS CF'!BM2</f>
        <v>46721</v>
      </c>
      <c r="BN2" s="317">
        <f>'IS BS CF'!BN2</f>
        <v>46752</v>
      </c>
      <c r="BO2" s="317">
        <f>'IS BS CF'!BO2</f>
        <v>46783</v>
      </c>
      <c r="BP2" s="317">
        <f>'IS BS CF'!BP2</f>
        <v>46812</v>
      </c>
      <c r="BQ2" s="317">
        <f>'IS BS CF'!BQ2</f>
        <v>46843</v>
      </c>
      <c r="BR2" s="317">
        <f>'IS BS CF'!BR2</f>
        <v>46873</v>
      </c>
      <c r="BS2" s="317">
        <f>'IS BS CF'!BS2</f>
        <v>46904</v>
      </c>
      <c r="BT2" s="317">
        <f>'IS BS CF'!BT2</f>
        <v>46934</v>
      </c>
      <c r="BU2" s="317">
        <f>'IS BS CF'!BU2</f>
        <v>46965</v>
      </c>
      <c r="BV2" s="317">
        <f>'IS BS CF'!BV2</f>
        <v>46996</v>
      </c>
      <c r="BW2" s="317">
        <f>'IS BS CF'!BW2</f>
        <v>47026</v>
      </c>
      <c r="BX2" s="317">
        <f>'IS BS CF'!BX2</f>
        <v>47057</v>
      </c>
      <c r="BY2" s="317">
        <f>'IS BS CF'!BY2</f>
        <v>47087</v>
      </c>
      <c r="BZ2" s="317">
        <f>'IS BS CF'!BZ2</f>
        <v>47118</v>
      </c>
      <c r="CA2" s="317">
        <f>'IS BS CF'!CA2</f>
        <v>47149</v>
      </c>
      <c r="CB2" s="317">
        <f>'IS BS CF'!CB2</f>
        <v>47177</v>
      </c>
      <c r="CC2" s="317">
        <f>'IS BS CF'!CC2</f>
        <v>47208</v>
      </c>
      <c r="CD2" s="317">
        <f>'IS BS CF'!CD2</f>
        <v>47238</v>
      </c>
      <c r="CE2" s="317">
        <f>'IS BS CF'!CE2</f>
        <v>47269</v>
      </c>
      <c r="CF2" s="317">
        <f>'IS BS CF'!CF2</f>
        <v>47299</v>
      </c>
      <c r="CG2" s="317">
        <f>'IS BS CF'!CG2</f>
        <v>47330</v>
      </c>
      <c r="CH2" s="317">
        <f>'IS BS CF'!CH2</f>
        <v>47361</v>
      </c>
      <c r="CI2" s="317">
        <f>'IS BS CF'!CI2</f>
        <v>47391</v>
      </c>
      <c r="CJ2" s="317">
        <f>'IS BS CF'!CJ2</f>
        <v>47422</v>
      </c>
      <c r="CK2" s="317">
        <f>'IS BS CF'!CK2</f>
        <v>47452</v>
      </c>
      <c r="CL2" s="317">
        <f>'IS BS CF'!CL2</f>
        <v>47483</v>
      </c>
      <c r="CN2" s="311">
        <f>EOMONTH(CO2,-3)</f>
        <v>45291</v>
      </c>
      <c r="CO2" s="311">
        <v>45352</v>
      </c>
      <c r="CP2" s="311">
        <f t="shared" ref="CP2:DL2" si="1">EOMONTH(CO2,3)</f>
        <v>45473</v>
      </c>
      <c r="CQ2" s="311">
        <f t="shared" si="1"/>
        <v>45565</v>
      </c>
      <c r="CR2" s="311">
        <f t="shared" si="1"/>
        <v>45657</v>
      </c>
      <c r="CS2" s="311">
        <f t="shared" si="1"/>
        <v>45747</v>
      </c>
      <c r="CT2" s="311">
        <f t="shared" si="1"/>
        <v>45838</v>
      </c>
      <c r="CU2" s="311">
        <f t="shared" si="1"/>
        <v>45930</v>
      </c>
      <c r="CV2" s="311">
        <f t="shared" si="1"/>
        <v>46022</v>
      </c>
      <c r="CW2" s="311">
        <f t="shared" si="1"/>
        <v>46112</v>
      </c>
      <c r="CX2" s="311">
        <f t="shared" si="1"/>
        <v>46203</v>
      </c>
      <c r="CY2" s="311">
        <f t="shared" si="1"/>
        <v>46295</v>
      </c>
      <c r="CZ2" s="311">
        <f t="shared" si="1"/>
        <v>46387</v>
      </c>
      <c r="DA2" s="311">
        <f t="shared" si="1"/>
        <v>46477</v>
      </c>
      <c r="DB2" s="311">
        <f t="shared" si="1"/>
        <v>46568</v>
      </c>
      <c r="DC2" s="311">
        <f t="shared" si="1"/>
        <v>46660</v>
      </c>
      <c r="DD2" s="311">
        <f t="shared" si="1"/>
        <v>46752</v>
      </c>
      <c r="DE2" s="311">
        <f t="shared" si="1"/>
        <v>46843</v>
      </c>
      <c r="DF2" s="311">
        <f t="shared" si="1"/>
        <v>46934</v>
      </c>
      <c r="DG2" s="311">
        <f t="shared" si="1"/>
        <v>47026</v>
      </c>
      <c r="DH2" s="311">
        <f t="shared" si="1"/>
        <v>47118</v>
      </c>
      <c r="DI2" s="311">
        <f t="shared" si="1"/>
        <v>47208</v>
      </c>
      <c r="DJ2" s="311">
        <f t="shared" si="1"/>
        <v>47299</v>
      </c>
      <c r="DK2" s="311">
        <f t="shared" si="1"/>
        <v>47391</v>
      </c>
      <c r="DL2" s="311">
        <f t="shared" si="1"/>
        <v>47483</v>
      </c>
    </row>
    <row r="3" spans="1:116" outlineLevel="1" x14ac:dyDescent="0.4">
      <c r="G3" s="13"/>
      <c r="R3" s="437">
        <f>'IS BS CF'!R3</f>
        <v>2023</v>
      </c>
      <c r="S3" s="437">
        <f>'IS BS CF'!S3</f>
        <v>2024</v>
      </c>
      <c r="T3" s="437">
        <f>'IS BS CF'!T3</f>
        <v>2024</v>
      </c>
      <c r="U3" s="437">
        <f>'IS BS CF'!U3</f>
        <v>2024</v>
      </c>
      <c r="V3" s="437">
        <f>'IS BS CF'!V3</f>
        <v>2024</v>
      </c>
      <c r="W3" s="437">
        <f>'IS BS CF'!W3</f>
        <v>2024</v>
      </c>
      <c r="X3" s="437">
        <f>'IS BS CF'!X3</f>
        <v>2024</v>
      </c>
      <c r="Y3" s="437">
        <f>'IS BS CF'!Y3</f>
        <v>2024</v>
      </c>
      <c r="Z3" s="437">
        <f>'IS BS CF'!Z3</f>
        <v>2024</v>
      </c>
      <c r="AA3" s="437">
        <f>'IS BS CF'!AA3</f>
        <v>2024</v>
      </c>
      <c r="AB3" s="437">
        <f>'IS BS CF'!AB3</f>
        <v>2024</v>
      </c>
      <c r="AC3" s="437">
        <f>'IS BS CF'!AC3</f>
        <v>2024</v>
      </c>
      <c r="AD3" s="437">
        <f>'IS BS CF'!AD3</f>
        <v>2024</v>
      </c>
      <c r="AE3" s="437">
        <f>'IS BS CF'!AE3</f>
        <v>2025</v>
      </c>
      <c r="AF3" s="437">
        <f>'IS BS CF'!AF3</f>
        <v>2025</v>
      </c>
      <c r="AG3" s="437">
        <f>'IS BS CF'!AG3</f>
        <v>2025</v>
      </c>
      <c r="AH3" s="437">
        <f>'IS BS CF'!AH3</f>
        <v>2025</v>
      </c>
      <c r="AI3" s="437">
        <f>'IS BS CF'!AI3</f>
        <v>2025</v>
      </c>
      <c r="AJ3" s="437">
        <f>'IS BS CF'!AJ3</f>
        <v>2025</v>
      </c>
      <c r="AK3" s="437">
        <f>'IS BS CF'!AK3</f>
        <v>2025</v>
      </c>
      <c r="AL3" s="437">
        <f>'IS BS CF'!AL3</f>
        <v>2025</v>
      </c>
      <c r="AM3" s="437">
        <f>'IS BS CF'!AM3</f>
        <v>2025</v>
      </c>
      <c r="AN3" s="437">
        <f>'IS BS CF'!AN3</f>
        <v>2025</v>
      </c>
      <c r="AO3" s="437">
        <f>'IS BS CF'!AO3</f>
        <v>2025</v>
      </c>
      <c r="AP3" s="437">
        <f>'IS BS CF'!AP3</f>
        <v>2025</v>
      </c>
      <c r="AQ3" s="437">
        <f>'IS BS CF'!AQ3</f>
        <v>2026</v>
      </c>
      <c r="AR3" s="437">
        <f>'IS BS CF'!AR3</f>
        <v>2026</v>
      </c>
      <c r="AS3" s="437">
        <f>'IS BS CF'!AS3</f>
        <v>2026</v>
      </c>
      <c r="AT3" s="437">
        <f>'IS BS CF'!AT3</f>
        <v>2026</v>
      </c>
      <c r="AU3" s="437">
        <f>'IS BS CF'!AU3</f>
        <v>2026</v>
      </c>
      <c r="AV3" s="437">
        <f>'IS BS CF'!AV3</f>
        <v>2026</v>
      </c>
      <c r="AW3" s="437">
        <f>'IS BS CF'!AW3</f>
        <v>2026</v>
      </c>
      <c r="AX3" s="437">
        <f>'IS BS CF'!AX3</f>
        <v>2026</v>
      </c>
      <c r="AY3" s="437">
        <f>'IS BS CF'!AY3</f>
        <v>2026</v>
      </c>
      <c r="AZ3" s="437">
        <f>'IS BS CF'!AZ3</f>
        <v>2026</v>
      </c>
      <c r="BA3" s="437">
        <f>'IS BS CF'!BA3</f>
        <v>2026</v>
      </c>
      <c r="BB3" s="437">
        <f>'IS BS CF'!BB3</f>
        <v>2026</v>
      </c>
      <c r="BC3" s="437">
        <f>'IS BS CF'!BC3</f>
        <v>2027</v>
      </c>
      <c r="BD3" s="437">
        <f>'IS BS CF'!BD3</f>
        <v>2027</v>
      </c>
      <c r="BE3" s="437">
        <f>'IS BS CF'!BE3</f>
        <v>2027</v>
      </c>
      <c r="BF3" s="437">
        <f>'IS BS CF'!BF3</f>
        <v>2027</v>
      </c>
      <c r="BG3" s="437">
        <f>'IS BS CF'!BG3</f>
        <v>2027</v>
      </c>
      <c r="BH3" s="437">
        <f>'IS BS CF'!BH3</f>
        <v>2027</v>
      </c>
      <c r="BI3" s="437">
        <f>'IS BS CF'!BI3</f>
        <v>2027</v>
      </c>
      <c r="BJ3" s="437">
        <f>'IS BS CF'!BJ3</f>
        <v>2027</v>
      </c>
      <c r="BK3" s="437">
        <f>'IS BS CF'!BK3</f>
        <v>2027</v>
      </c>
      <c r="BL3" s="437">
        <f>'IS BS CF'!BL3</f>
        <v>2027</v>
      </c>
      <c r="BM3" s="437">
        <f>'IS BS CF'!BM3</f>
        <v>2027</v>
      </c>
      <c r="BN3" s="437">
        <f>'IS BS CF'!BN3</f>
        <v>2027</v>
      </c>
      <c r="BO3" s="437">
        <f>'IS BS CF'!BO3</f>
        <v>2028</v>
      </c>
      <c r="BP3" s="437">
        <f>'IS BS CF'!BP3</f>
        <v>2028</v>
      </c>
      <c r="BQ3" s="437">
        <f>'IS BS CF'!BQ3</f>
        <v>2028</v>
      </c>
      <c r="BR3" s="437">
        <f>'IS BS CF'!BR3</f>
        <v>2028</v>
      </c>
      <c r="BS3" s="437">
        <f>'IS BS CF'!BS3</f>
        <v>2028</v>
      </c>
      <c r="BT3" s="437">
        <f>'IS BS CF'!BT3</f>
        <v>2028</v>
      </c>
      <c r="BU3" s="437">
        <f>'IS BS CF'!BU3</f>
        <v>2028</v>
      </c>
      <c r="BV3" s="437">
        <f>'IS BS CF'!BV3</f>
        <v>2028</v>
      </c>
      <c r="BW3" s="437">
        <f>'IS BS CF'!BW3</f>
        <v>2028</v>
      </c>
      <c r="BX3" s="437">
        <f>'IS BS CF'!BX3</f>
        <v>2028</v>
      </c>
      <c r="BY3" s="437">
        <f>'IS BS CF'!BY3</f>
        <v>2028</v>
      </c>
      <c r="BZ3" s="437">
        <f>'IS BS CF'!BZ3</f>
        <v>2028</v>
      </c>
      <c r="CA3" s="437">
        <f>'IS BS CF'!CA3</f>
        <v>2029</v>
      </c>
      <c r="CB3" s="437">
        <f>'IS BS CF'!CB3</f>
        <v>2029</v>
      </c>
      <c r="CC3" s="437">
        <f>'IS BS CF'!CC3</f>
        <v>2029</v>
      </c>
      <c r="CD3" s="437">
        <f>'IS BS CF'!CD3</f>
        <v>2029</v>
      </c>
      <c r="CE3" s="437">
        <f>'IS BS CF'!CE3</f>
        <v>2029</v>
      </c>
      <c r="CF3" s="437">
        <f>'IS BS CF'!CF3</f>
        <v>2029</v>
      </c>
      <c r="CG3" s="437">
        <f>'IS BS CF'!CG3</f>
        <v>2029</v>
      </c>
      <c r="CH3" s="437">
        <f>'IS BS CF'!CH3</f>
        <v>2029</v>
      </c>
      <c r="CI3" s="437">
        <f>'IS BS CF'!CI3</f>
        <v>2029</v>
      </c>
      <c r="CJ3" s="437">
        <f>'IS BS CF'!CJ3</f>
        <v>2029</v>
      </c>
      <c r="CK3" s="437">
        <f>'IS BS CF'!CK3</f>
        <v>2029</v>
      </c>
      <c r="CL3" s="437">
        <f>'IS BS CF'!CL3</f>
        <v>2029</v>
      </c>
      <c r="CN3" s="224">
        <f>YEAR(CN2)*('IS BS CF'!$N$7="Quarterly")</f>
        <v>0</v>
      </c>
      <c r="CO3" s="224">
        <f>YEAR(CO2)*('IS BS CF'!$N$7="Quarterly")</f>
        <v>0</v>
      </c>
      <c r="CP3" s="224">
        <f>YEAR(CP2)*('IS BS CF'!$N$7="Quarterly")</f>
        <v>0</v>
      </c>
      <c r="CQ3" s="224">
        <f>YEAR(CQ2)*('IS BS CF'!$N$7="Quarterly")</f>
        <v>0</v>
      </c>
      <c r="CR3" s="224">
        <f>YEAR(CR2)*('IS BS CF'!$N$7="Quarterly")</f>
        <v>0</v>
      </c>
      <c r="CS3" s="224">
        <f>YEAR(CS2)*('IS BS CF'!$N$7="Quarterly")</f>
        <v>0</v>
      </c>
      <c r="CT3" s="224">
        <f>YEAR(CT2)*('IS BS CF'!$N$7="Quarterly")</f>
        <v>0</v>
      </c>
      <c r="CU3" s="224">
        <f>YEAR(CU2)*('IS BS CF'!$N$7="Quarterly")</f>
        <v>0</v>
      </c>
      <c r="CV3" s="224">
        <f>YEAR(CV2)*('IS BS CF'!$N$7="Quarterly")</f>
        <v>0</v>
      </c>
      <c r="CW3" s="224">
        <f>YEAR(CW2)*('IS BS CF'!$N$7="Quarterly")</f>
        <v>0</v>
      </c>
      <c r="CX3" s="224">
        <f>YEAR(CX2)*('IS BS CF'!$N$7="Quarterly")</f>
        <v>0</v>
      </c>
      <c r="CY3" s="224">
        <f>YEAR(CY2)*('IS BS CF'!$N$7="Quarterly")</f>
        <v>0</v>
      </c>
      <c r="CZ3" s="224">
        <f>YEAR(CZ2)*('IS BS CF'!$N$7="Quarterly")</f>
        <v>0</v>
      </c>
      <c r="DA3" s="224">
        <f>YEAR(DA2)*('IS BS CF'!$N$7="Quarterly")</f>
        <v>0</v>
      </c>
      <c r="DB3" s="224">
        <f>YEAR(DB2)*('IS BS CF'!$N$7="Quarterly")</f>
        <v>0</v>
      </c>
      <c r="DC3" s="224">
        <f>YEAR(DC2)*('IS BS CF'!$N$7="Quarterly")</f>
        <v>0</v>
      </c>
      <c r="DD3" s="224">
        <f>YEAR(DD2)*('IS BS CF'!$N$7="Quarterly")</f>
        <v>0</v>
      </c>
      <c r="DE3" s="224">
        <f>YEAR(DE2)*('IS BS CF'!$N$7="Quarterly")</f>
        <v>0</v>
      </c>
      <c r="DF3" s="224">
        <f>YEAR(DF2)*('IS BS CF'!$N$7="Quarterly")</f>
        <v>0</v>
      </c>
      <c r="DG3" s="224">
        <f>YEAR(DG2)*('IS BS CF'!$N$7="Quarterly")</f>
        <v>0</v>
      </c>
      <c r="DH3" s="224">
        <f>YEAR(DH2)*('IS BS CF'!$N$7="Quarterly")</f>
        <v>0</v>
      </c>
      <c r="DI3" s="224">
        <f>YEAR(DI2)*('IS BS CF'!$N$7="Quarterly")</f>
        <v>0</v>
      </c>
      <c r="DJ3" s="224">
        <f>YEAR(DJ2)*('IS BS CF'!$N$7="Quarterly")</f>
        <v>0</v>
      </c>
      <c r="DK3" s="224">
        <f>YEAR(DK2)*('IS BS CF'!$N$7="Quarterly")</f>
        <v>0</v>
      </c>
      <c r="DL3" s="224">
        <f>YEAR(DL2)*('IS BS CF'!$N$7="Quarterly")</f>
        <v>0</v>
      </c>
    </row>
    <row r="4" spans="1:116" outlineLevel="1" x14ac:dyDescent="0.4">
      <c r="R4" s="437">
        <f>'IS BS CF'!R4</f>
        <v>2023</v>
      </c>
      <c r="S4" s="437">
        <f>'IS BS CF'!S4</f>
        <v>0</v>
      </c>
      <c r="T4" s="437">
        <f>'IS BS CF'!T4</f>
        <v>0</v>
      </c>
      <c r="U4" s="437">
        <f>'IS BS CF'!U4</f>
        <v>0</v>
      </c>
      <c r="V4" s="437">
        <f>'IS BS CF'!V4</f>
        <v>0</v>
      </c>
      <c r="W4" s="437">
        <f>'IS BS CF'!W4</f>
        <v>0</v>
      </c>
      <c r="X4" s="437">
        <f>'IS BS CF'!X4</f>
        <v>0</v>
      </c>
      <c r="Y4" s="437">
        <f>'IS BS CF'!Y4</f>
        <v>0</v>
      </c>
      <c r="Z4" s="437">
        <f>'IS BS CF'!Z4</f>
        <v>0</v>
      </c>
      <c r="AA4" s="437">
        <f>'IS BS CF'!AA4</f>
        <v>0</v>
      </c>
      <c r="AB4" s="437">
        <f>'IS BS CF'!AB4</f>
        <v>0</v>
      </c>
      <c r="AC4" s="437">
        <f>'IS BS CF'!AC4</f>
        <v>0</v>
      </c>
      <c r="AD4" s="437">
        <f>'IS BS CF'!AD4</f>
        <v>2024</v>
      </c>
      <c r="AE4" s="437">
        <f>'IS BS CF'!AE4</f>
        <v>0</v>
      </c>
      <c r="AF4" s="437">
        <f>'IS BS CF'!AF4</f>
        <v>0</v>
      </c>
      <c r="AG4" s="437">
        <f>'IS BS CF'!AG4</f>
        <v>0</v>
      </c>
      <c r="AH4" s="437">
        <f>'IS BS CF'!AH4</f>
        <v>0</v>
      </c>
      <c r="AI4" s="437">
        <f>'IS BS CF'!AI4</f>
        <v>0</v>
      </c>
      <c r="AJ4" s="437">
        <f>'IS BS CF'!AJ4</f>
        <v>0</v>
      </c>
      <c r="AK4" s="437">
        <f>'IS BS CF'!AK4</f>
        <v>0</v>
      </c>
      <c r="AL4" s="437">
        <f>'IS BS CF'!AL4</f>
        <v>0</v>
      </c>
      <c r="AM4" s="437">
        <f>'IS BS CF'!AM4</f>
        <v>0</v>
      </c>
      <c r="AN4" s="437">
        <f>'IS BS CF'!AN4</f>
        <v>0</v>
      </c>
      <c r="AO4" s="437">
        <f>'IS BS CF'!AO4</f>
        <v>0</v>
      </c>
      <c r="AP4" s="437">
        <f>'IS BS CF'!AP4</f>
        <v>2025</v>
      </c>
      <c r="AQ4" s="437">
        <f>'IS BS CF'!AQ4</f>
        <v>0</v>
      </c>
      <c r="AR4" s="437">
        <f>'IS BS CF'!AR4</f>
        <v>0</v>
      </c>
      <c r="AS4" s="437">
        <f>'IS BS CF'!AS4</f>
        <v>0</v>
      </c>
      <c r="AT4" s="437">
        <f>'IS BS CF'!AT4</f>
        <v>0</v>
      </c>
      <c r="AU4" s="437">
        <f>'IS BS CF'!AU4</f>
        <v>0</v>
      </c>
      <c r="AV4" s="437">
        <f>'IS BS CF'!AV4</f>
        <v>0</v>
      </c>
      <c r="AW4" s="437">
        <f>'IS BS CF'!AW4</f>
        <v>0</v>
      </c>
      <c r="AX4" s="437">
        <f>'IS BS CF'!AX4</f>
        <v>0</v>
      </c>
      <c r="AY4" s="437">
        <f>'IS BS CF'!AY4</f>
        <v>0</v>
      </c>
      <c r="AZ4" s="437">
        <f>'IS BS CF'!AZ4</f>
        <v>0</v>
      </c>
      <c r="BA4" s="437">
        <f>'IS BS CF'!BA4</f>
        <v>0</v>
      </c>
      <c r="BB4" s="437">
        <f>'IS BS CF'!BB4</f>
        <v>2026</v>
      </c>
      <c r="BC4" s="437">
        <f>'IS BS CF'!BC4</f>
        <v>0</v>
      </c>
      <c r="BD4" s="437">
        <f>'IS BS CF'!BD4</f>
        <v>0</v>
      </c>
      <c r="BE4" s="437">
        <f>'IS BS CF'!BE4</f>
        <v>0</v>
      </c>
      <c r="BF4" s="437">
        <f>'IS BS CF'!BF4</f>
        <v>0</v>
      </c>
      <c r="BG4" s="437">
        <f>'IS BS CF'!BG4</f>
        <v>0</v>
      </c>
      <c r="BH4" s="437">
        <f>'IS BS CF'!BH4</f>
        <v>0</v>
      </c>
      <c r="BI4" s="437">
        <f>'IS BS CF'!BI4</f>
        <v>0</v>
      </c>
      <c r="BJ4" s="437">
        <f>'IS BS CF'!BJ4</f>
        <v>0</v>
      </c>
      <c r="BK4" s="437">
        <f>'IS BS CF'!BK4</f>
        <v>0</v>
      </c>
      <c r="BL4" s="437">
        <f>'IS BS CF'!BL4</f>
        <v>0</v>
      </c>
      <c r="BM4" s="437">
        <f>'IS BS CF'!BM4</f>
        <v>0</v>
      </c>
      <c r="BN4" s="437">
        <f>'IS BS CF'!BN4</f>
        <v>2027</v>
      </c>
      <c r="BO4" s="437">
        <f>'IS BS CF'!BO4</f>
        <v>0</v>
      </c>
      <c r="BP4" s="437">
        <f>'IS BS CF'!BP4</f>
        <v>0</v>
      </c>
      <c r="BQ4" s="437">
        <f>'IS BS CF'!BQ4</f>
        <v>0</v>
      </c>
      <c r="BR4" s="437">
        <f>'IS BS CF'!BR4</f>
        <v>0</v>
      </c>
      <c r="BS4" s="437">
        <f>'IS BS CF'!BS4</f>
        <v>0</v>
      </c>
      <c r="BT4" s="437">
        <f>'IS BS CF'!BT4</f>
        <v>0</v>
      </c>
      <c r="BU4" s="437">
        <f>'IS BS CF'!BU4</f>
        <v>0</v>
      </c>
      <c r="BV4" s="437">
        <f>'IS BS CF'!BV4</f>
        <v>0</v>
      </c>
      <c r="BW4" s="437">
        <f>'IS BS CF'!BW4</f>
        <v>0</v>
      </c>
      <c r="BX4" s="437">
        <f>'IS BS CF'!BX4</f>
        <v>0</v>
      </c>
      <c r="BY4" s="437">
        <f>'IS BS CF'!BY4</f>
        <v>0</v>
      </c>
      <c r="BZ4" s="437">
        <f>'IS BS CF'!BZ4</f>
        <v>2028</v>
      </c>
      <c r="CA4" s="437">
        <f>'IS BS CF'!CA4</f>
        <v>0</v>
      </c>
      <c r="CB4" s="437">
        <f>'IS BS CF'!CB4</f>
        <v>0</v>
      </c>
      <c r="CC4" s="437">
        <f>'IS BS CF'!CC4</f>
        <v>0</v>
      </c>
      <c r="CD4" s="437">
        <f>'IS BS CF'!CD4</f>
        <v>0</v>
      </c>
      <c r="CE4" s="437">
        <f>'IS BS CF'!CE4</f>
        <v>0</v>
      </c>
      <c r="CF4" s="437">
        <f>'IS BS CF'!CF4</f>
        <v>0</v>
      </c>
      <c r="CG4" s="437">
        <f>'IS BS CF'!CG4</f>
        <v>0</v>
      </c>
      <c r="CH4" s="437">
        <f>'IS BS CF'!CH4</f>
        <v>0</v>
      </c>
      <c r="CI4" s="437">
        <f>'IS BS CF'!CI4</f>
        <v>0</v>
      </c>
      <c r="CJ4" s="437">
        <f>'IS BS CF'!CJ4</f>
        <v>0</v>
      </c>
      <c r="CK4" s="437">
        <f>'IS BS CF'!CK4</f>
        <v>0</v>
      </c>
      <c r="CL4" s="437">
        <f>'IS BS CF'!CL4</f>
        <v>2029</v>
      </c>
      <c r="CN4" s="224">
        <f>CN3*(MONTH(CN2)=12)*('IS BS CF'!$N$7="Quarterly")</f>
        <v>0</v>
      </c>
      <c r="CO4" s="224">
        <f>CO3*(MONTH(CO2)=12)*('IS BS CF'!$N$7="Quarterly")</f>
        <v>0</v>
      </c>
      <c r="CP4" s="224">
        <f>CP3*(MONTH(CP2)=12)*('IS BS CF'!$N$7="Quarterly")</f>
        <v>0</v>
      </c>
      <c r="CQ4" s="224">
        <f>CQ3*(MONTH(CQ2)=12)*('IS BS CF'!$N$7="Quarterly")</f>
        <v>0</v>
      </c>
      <c r="CR4" s="224">
        <f>CR3*(MONTH(CR2)=12)*('IS BS CF'!$N$7="Quarterly")</f>
        <v>0</v>
      </c>
      <c r="CS4" s="224">
        <f>CS3*(MONTH(CS2)=12)*('IS BS CF'!$N$7="Quarterly")</f>
        <v>0</v>
      </c>
      <c r="CT4" s="224">
        <f>CT3*(MONTH(CT2)=12)*('IS BS CF'!$N$7="Quarterly")</f>
        <v>0</v>
      </c>
      <c r="CU4" s="224">
        <f>CU3*(MONTH(CU2)=12)*('IS BS CF'!$N$7="Quarterly")</f>
        <v>0</v>
      </c>
      <c r="CV4" s="224">
        <f>CV3*(MONTH(CV2)=12)*('IS BS CF'!$N$7="Quarterly")</f>
        <v>0</v>
      </c>
      <c r="CW4" s="224">
        <f>CW3*(MONTH(CW2)=12)*('IS BS CF'!$N$7="Quarterly")</f>
        <v>0</v>
      </c>
      <c r="CX4" s="224">
        <f>CX3*(MONTH(CX2)=12)*('IS BS CF'!$N$7="Quarterly")</f>
        <v>0</v>
      </c>
      <c r="CY4" s="224">
        <f>CY3*(MONTH(CY2)=12)*('IS BS CF'!$N$7="Quarterly")</f>
        <v>0</v>
      </c>
      <c r="CZ4" s="224">
        <f>CZ3*(MONTH(CZ2)=12)*('IS BS CF'!$N$7="Quarterly")</f>
        <v>0</v>
      </c>
      <c r="DA4" s="224">
        <f>DA3*(MONTH(DA2)=12)*('IS BS CF'!$N$7="Quarterly")</f>
        <v>0</v>
      </c>
      <c r="DB4" s="224">
        <f>DB3*(MONTH(DB2)=12)*('IS BS CF'!$N$7="Quarterly")</f>
        <v>0</v>
      </c>
      <c r="DC4" s="224">
        <f>DC3*(MONTH(DC2)=12)*('IS BS CF'!$N$7="Quarterly")</f>
        <v>0</v>
      </c>
      <c r="DD4" s="224">
        <f>DD3*(MONTH(DD2)=12)*('IS BS CF'!$N$7="Quarterly")</f>
        <v>0</v>
      </c>
      <c r="DE4" s="224">
        <f>DE3*(MONTH(DE2)=12)*('IS BS CF'!$N$7="Quarterly")</f>
        <v>0</v>
      </c>
      <c r="DF4" s="224">
        <f>DF3*(MONTH(DF2)=12)*('IS BS CF'!$N$7="Quarterly")</f>
        <v>0</v>
      </c>
      <c r="DG4" s="224">
        <f>DG3*(MONTH(DG2)=12)*('IS BS CF'!$N$7="Quarterly")</f>
        <v>0</v>
      </c>
      <c r="DH4" s="224">
        <f>DH3*(MONTH(DH2)=12)*('IS BS CF'!$N$7="Quarterly")</f>
        <v>0</v>
      </c>
      <c r="DI4" s="224">
        <f>DI3*(MONTH(DI2)=12)*('IS BS CF'!$N$7="Quarterly")</f>
        <v>0</v>
      </c>
      <c r="DJ4" s="224">
        <f>DJ3*(MONTH(DJ2)=12)*('IS BS CF'!$N$7="Quarterly")</f>
        <v>0</v>
      </c>
      <c r="DK4" s="224">
        <f>DK3*(MONTH(DK2)=12)*('IS BS CF'!$N$7="Quarterly")</f>
        <v>0</v>
      </c>
      <c r="DL4" s="224">
        <f>DL3*(MONTH(DL2)=12)*('IS BS CF'!$N$7="Quarterly")</f>
        <v>0</v>
      </c>
    </row>
    <row r="5" spans="1:116" outlineLevel="1" x14ac:dyDescent="0.4">
      <c r="R5" s="438">
        <f>'IS BS CF'!R5</f>
        <v>0</v>
      </c>
      <c r="S5" s="438">
        <f>'IS BS CF'!S5</f>
        <v>1</v>
      </c>
      <c r="T5" s="438">
        <f>'IS BS CF'!T5</f>
        <v>1</v>
      </c>
      <c r="U5" s="438">
        <f>'IS BS CF'!U5</f>
        <v>1</v>
      </c>
      <c r="V5" s="438">
        <f>'IS BS CF'!V5</f>
        <v>1</v>
      </c>
      <c r="W5" s="438">
        <f>'IS BS CF'!W5</f>
        <v>1</v>
      </c>
      <c r="X5" s="438">
        <f>'IS BS CF'!X5</f>
        <v>1</v>
      </c>
      <c r="Y5" s="438">
        <f>'IS BS CF'!Y5</f>
        <v>1</v>
      </c>
      <c r="Z5" s="438">
        <f>'IS BS CF'!Z5</f>
        <v>1</v>
      </c>
      <c r="AA5" s="438">
        <f>'IS BS CF'!AA5</f>
        <v>1</v>
      </c>
      <c r="AB5" s="438">
        <f>'IS BS CF'!AB5</f>
        <v>1</v>
      </c>
      <c r="AC5" s="438">
        <f>'IS BS CF'!AC5</f>
        <v>1</v>
      </c>
      <c r="AD5" s="438">
        <f>'IS BS CF'!AD5</f>
        <v>1</v>
      </c>
      <c r="AE5" s="438">
        <f>'IS BS CF'!AE5</f>
        <v>2</v>
      </c>
      <c r="AF5" s="438">
        <f>'IS BS CF'!AF5</f>
        <v>2</v>
      </c>
      <c r="AG5" s="438">
        <f>'IS BS CF'!AG5</f>
        <v>2</v>
      </c>
      <c r="AH5" s="438">
        <f>'IS BS CF'!AH5</f>
        <v>2</v>
      </c>
      <c r="AI5" s="438">
        <f>'IS BS CF'!AI5</f>
        <v>2</v>
      </c>
      <c r="AJ5" s="438">
        <f>'IS BS CF'!AJ5</f>
        <v>2</v>
      </c>
      <c r="AK5" s="438">
        <f>'IS BS CF'!AK5</f>
        <v>2</v>
      </c>
      <c r="AL5" s="438">
        <f>'IS BS CF'!AL5</f>
        <v>2</v>
      </c>
      <c r="AM5" s="438">
        <f>'IS BS CF'!AM5</f>
        <v>2</v>
      </c>
      <c r="AN5" s="438">
        <f>'IS BS CF'!AN5</f>
        <v>2</v>
      </c>
      <c r="AO5" s="438">
        <f>'IS BS CF'!AO5</f>
        <v>2</v>
      </c>
      <c r="AP5" s="438">
        <f>'IS BS CF'!AP5</f>
        <v>2</v>
      </c>
      <c r="AQ5" s="438">
        <f>'IS BS CF'!AQ5</f>
        <v>3</v>
      </c>
      <c r="AR5" s="438">
        <f>'IS BS CF'!AR5</f>
        <v>3</v>
      </c>
      <c r="AS5" s="438">
        <f>'IS BS CF'!AS5</f>
        <v>3</v>
      </c>
      <c r="AT5" s="438">
        <f>'IS BS CF'!AT5</f>
        <v>3</v>
      </c>
      <c r="AU5" s="438">
        <f>'IS BS CF'!AU5</f>
        <v>3</v>
      </c>
      <c r="AV5" s="438">
        <f>'IS BS CF'!AV5</f>
        <v>3</v>
      </c>
      <c r="AW5" s="438">
        <f>'IS BS CF'!AW5</f>
        <v>3</v>
      </c>
      <c r="AX5" s="438">
        <f>'IS BS CF'!AX5</f>
        <v>3</v>
      </c>
      <c r="AY5" s="438">
        <f>'IS BS CF'!AY5</f>
        <v>3</v>
      </c>
      <c r="AZ5" s="438">
        <f>'IS BS CF'!AZ5</f>
        <v>3</v>
      </c>
      <c r="BA5" s="438">
        <f>'IS BS CF'!BA5</f>
        <v>3</v>
      </c>
      <c r="BB5" s="438">
        <f>'IS BS CF'!BB5</f>
        <v>3</v>
      </c>
      <c r="BC5" s="438">
        <f>'IS BS CF'!BC5</f>
        <v>4</v>
      </c>
      <c r="BD5" s="438">
        <f>'IS BS CF'!BD5</f>
        <v>4</v>
      </c>
      <c r="BE5" s="438">
        <f>'IS BS CF'!BE5</f>
        <v>4</v>
      </c>
      <c r="BF5" s="438">
        <f>'IS BS CF'!BF5</f>
        <v>4</v>
      </c>
      <c r="BG5" s="438">
        <f>'IS BS CF'!BG5</f>
        <v>4</v>
      </c>
      <c r="BH5" s="438">
        <f>'IS BS CF'!BH5</f>
        <v>4</v>
      </c>
      <c r="BI5" s="438">
        <f>'IS BS CF'!BI5</f>
        <v>4</v>
      </c>
      <c r="BJ5" s="438">
        <f>'IS BS CF'!BJ5</f>
        <v>4</v>
      </c>
      <c r="BK5" s="438">
        <f>'IS BS CF'!BK5</f>
        <v>4</v>
      </c>
      <c r="BL5" s="438">
        <f>'IS BS CF'!BL5</f>
        <v>4</v>
      </c>
      <c r="BM5" s="438">
        <f>'IS BS CF'!BM5</f>
        <v>4</v>
      </c>
      <c r="BN5" s="438">
        <f>'IS BS CF'!BN5</f>
        <v>4</v>
      </c>
      <c r="BO5" s="438">
        <f>'IS BS CF'!BO5</f>
        <v>5</v>
      </c>
      <c r="BP5" s="438">
        <f>'IS BS CF'!BP5</f>
        <v>5</v>
      </c>
      <c r="BQ5" s="438">
        <f>'IS BS CF'!BQ5</f>
        <v>5</v>
      </c>
      <c r="BR5" s="438">
        <f>'IS BS CF'!BR5</f>
        <v>5</v>
      </c>
      <c r="BS5" s="438">
        <f>'IS BS CF'!BS5</f>
        <v>5</v>
      </c>
      <c r="BT5" s="438">
        <f>'IS BS CF'!BT5</f>
        <v>5</v>
      </c>
      <c r="BU5" s="438">
        <f>'IS BS CF'!BU5</f>
        <v>5</v>
      </c>
      <c r="BV5" s="438">
        <f>'IS BS CF'!BV5</f>
        <v>5</v>
      </c>
      <c r="BW5" s="438">
        <f>'IS BS CF'!BW5</f>
        <v>5</v>
      </c>
      <c r="BX5" s="438">
        <f>'IS BS CF'!BX5</f>
        <v>5</v>
      </c>
      <c r="BY5" s="438">
        <f>'IS BS CF'!BY5</f>
        <v>5</v>
      </c>
      <c r="BZ5" s="438">
        <f>'IS BS CF'!BZ5</f>
        <v>5</v>
      </c>
      <c r="CA5" s="438">
        <f>'IS BS CF'!CA5</f>
        <v>6</v>
      </c>
      <c r="CB5" s="438">
        <f>'IS BS CF'!CB5</f>
        <v>6</v>
      </c>
      <c r="CC5" s="438">
        <f>'IS BS CF'!CC5</f>
        <v>6</v>
      </c>
      <c r="CD5" s="438">
        <f>'IS BS CF'!CD5</f>
        <v>6</v>
      </c>
      <c r="CE5" s="438">
        <f>'IS BS CF'!CE5</f>
        <v>6</v>
      </c>
      <c r="CF5" s="438">
        <f>'IS BS CF'!CF5</f>
        <v>6</v>
      </c>
      <c r="CG5" s="438">
        <f>'IS BS CF'!CG5</f>
        <v>6</v>
      </c>
      <c r="CH5" s="438">
        <f>'IS BS CF'!CH5</f>
        <v>6</v>
      </c>
      <c r="CI5" s="438">
        <f>'IS BS CF'!CI5</f>
        <v>6</v>
      </c>
      <c r="CJ5" s="438">
        <f>'IS BS CF'!CJ5</f>
        <v>6</v>
      </c>
      <c r="CK5" s="438">
        <f>'IS BS CF'!CK5</f>
        <v>6</v>
      </c>
      <c r="CL5" s="438">
        <f>'IS BS CF'!CL5</f>
        <v>6</v>
      </c>
    </row>
    <row r="6" spans="1:116" outlineLevel="1" x14ac:dyDescent="0.4">
      <c r="R6" s="438">
        <f>'IS BS CF'!R6</f>
        <v>0</v>
      </c>
      <c r="S6" s="438">
        <f>'IS BS CF'!S6</f>
        <v>0</v>
      </c>
      <c r="T6" s="438">
        <f>'IS BS CF'!T6</f>
        <v>0</v>
      </c>
      <c r="U6" s="438">
        <f>'IS BS CF'!U6</f>
        <v>0</v>
      </c>
      <c r="V6" s="438">
        <f>'IS BS CF'!V6</f>
        <v>0</v>
      </c>
      <c r="W6" s="438">
        <f>'IS BS CF'!W6</f>
        <v>0</v>
      </c>
      <c r="X6" s="438">
        <f>'IS BS CF'!X6</f>
        <v>0</v>
      </c>
      <c r="Y6" s="438">
        <f>'IS BS CF'!Y6</f>
        <v>0</v>
      </c>
      <c r="Z6" s="438">
        <f>'IS BS CF'!Z6</f>
        <v>0</v>
      </c>
      <c r="AA6" s="438">
        <f>'IS BS CF'!AA6</f>
        <v>0</v>
      </c>
      <c r="AB6" s="438">
        <f>'IS BS CF'!AB6</f>
        <v>0</v>
      </c>
      <c r="AC6" s="438">
        <f>'IS BS CF'!AC6</f>
        <v>0</v>
      </c>
      <c r="AD6" s="438">
        <f>'IS BS CF'!AD6</f>
        <v>1</v>
      </c>
      <c r="AE6" s="438">
        <f>'IS BS CF'!AE6</f>
        <v>0</v>
      </c>
      <c r="AF6" s="438">
        <f>'IS BS CF'!AF6</f>
        <v>0</v>
      </c>
      <c r="AG6" s="438">
        <f>'IS BS CF'!AG6</f>
        <v>0</v>
      </c>
      <c r="AH6" s="438">
        <f>'IS BS CF'!AH6</f>
        <v>0</v>
      </c>
      <c r="AI6" s="438">
        <f>'IS BS CF'!AI6</f>
        <v>0</v>
      </c>
      <c r="AJ6" s="438">
        <f>'IS BS CF'!AJ6</f>
        <v>0</v>
      </c>
      <c r="AK6" s="438">
        <f>'IS BS CF'!AK6</f>
        <v>0</v>
      </c>
      <c r="AL6" s="438">
        <f>'IS BS CF'!AL6</f>
        <v>0</v>
      </c>
      <c r="AM6" s="438">
        <f>'IS BS CF'!AM6</f>
        <v>0</v>
      </c>
      <c r="AN6" s="438">
        <f>'IS BS CF'!AN6</f>
        <v>0</v>
      </c>
      <c r="AO6" s="438">
        <f>'IS BS CF'!AO6</f>
        <v>0</v>
      </c>
      <c r="AP6" s="438">
        <f>'IS BS CF'!AP6</f>
        <v>2</v>
      </c>
      <c r="AQ6" s="438">
        <f>'IS BS CF'!AQ6</f>
        <v>0</v>
      </c>
      <c r="AR6" s="438">
        <f>'IS BS CF'!AR6</f>
        <v>0</v>
      </c>
      <c r="AS6" s="438">
        <f>'IS BS CF'!AS6</f>
        <v>0</v>
      </c>
      <c r="AT6" s="438">
        <f>'IS BS CF'!AT6</f>
        <v>0</v>
      </c>
      <c r="AU6" s="438">
        <f>'IS BS CF'!AU6</f>
        <v>0</v>
      </c>
      <c r="AV6" s="438">
        <f>'IS BS CF'!AV6</f>
        <v>0</v>
      </c>
      <c r="AW6" s="438">
        <f>'IS BS CF'!AW6</f>
        <v>0</v>
      </c>
      <c r="AX6" s="438">
        <f>'IS BS CF'!AX6</f>
        <v>0</v>
      </c>
      <c r="AY6" s="438">
        <f>'IS BS CF'!AY6</f>
        <v>0</v>
      </c>
      <c r="AZ6" s="438">
        <f>'IS BS CF'!AZ6</f>
        <v>0</v>
      </c>
      <c r="BA6" s="438">
        <f>'IS BS CF'!BA6</f>
        <v>0</v>
      </c>
      <c r="BB6" s="438">
        <f>'IS BS CF'!BB6</f>
        <v>3</v>
      </c>
      <c r="BC6" s="438">
        <f>'IS BS CF'!BC6</f>
        <v>0</v>
      </c>
      <c r="BD6" s="438">
        <f>'IS BS CF'!BD6</f>
        <v>0</v>
      </c>
      <c r="BE6" s="438">
        <f>'IS BS CF'!BE6</f>
        <v>0</v>
      </c>
      <c r="BF6" s="438">
        <f>'IS BS CF'!BF6</f>
        <v>0</v>
      </c>
      <c r="BG6" s="438">
        <f>'IS BS CF'!BG6</f>
        <v>0</v>
      </c>
      <c r="BH6" s="438">
        <f>'IS BS CF'!BH6</f>
        <v>0</v>
      </c>
      <c r="BI6" s="438">
        <f>'IS BS CF'!BI6</f>
        <v>0</v>
      </c>
      <c r="BJ6" s="438">
        <f>'IS BS CF'!BJ6</f>
        <v>0</v>
      </c>
      <c r="BK6" s="438">
        <f>'IS BS CF'!BK6</f>
        <v>0</v>
      </c>
      <c r="BL6" s="438">
        <f>'IS BS CF'!BL6</f>
        <v>0</v>
      </c>
      <c r="BM6" s="438">
        <f>'IS BS CF'!BM6</f>
        <v>0</v>
      </c>
      <c r="BN6" s="438">
        <f>'IS BS CF'!BN6</f>
        <v>4</v>
      </c>
      <c r="BO6" s="438">
        <f>'IS BS CF'!BO6</f>
        <v>0</v>
      </c>
      <c r="BP6" s="438">
        <f>'IS BS CF'!BP6</f>
        <v>0</v>
      </c>
      <c r="BQ6" s="438">
        <f>'IS BS CF'!BQ6</f>
        <v>0</v>
      </c>
      <c r="BR6" s="438">
        <f>'IS BS CF'!BR6</f>
        <v>0</v>
      </c>
      <c r="BS6" s="438">
        <f>'IS BS CF'!BS6</f>
        <v>0</v>
      </c>
      <c r="BT6" s="438">
        <f>'IS BS CF'!BT6</f>
        <v>0</v>
      </c>
      <c r="BU6" s="438">
        <f>'IS BS CF'!BU6</f>
        <v>0</v>
      </c>
      <c r="BV6" s="438">
        <f>'IS BS CF'!BV6</f>
        <v>0</v>
      </c>
      <c r="BW6" s="438">
        <f>'IS BS CF'!BW6</f>
        <v>0</v>
      </c>
      <c r="BX6" s="438">
        <f>'IS BS CF'!BX6</f>
        <v>0</v>
      </c>
      <c r="BY6" s="438">
        <f>'IS BS CF'!BY6</f>
        <v>0</v>
      </c>
      <c r="BZ6" s="438">
        <f>'IS BS CF'!BZ6</f>
        <v>5</v>
      </c>
      <c r="CA6" s="438">
        <f>'IS BS CF'!CA6</f>
        <v>0</v>
      </c>
      <c r="CB6" s="438">
        <f>'IS BS CF'!CB6</f>
        <v>0</v>
      </c>
      <c r="CC6" s="438">
        <f>'IS BS CF'!CC6</f>
        <v>0</v>
      </c>
      <c r="CD6" s="438">
        <f>'IS BS CF'!CD6</f>
        <v>0</v>
      </c>
      <c r="CE6" s="438">
        <f>'IS BS CF'!CE6</f>
        <v>0</v>
      </c>
      <c r="CF6" s="438">
        <f>'IS BS CF'!CF6</f>
        <v>0</v>
      </c>
      <c r="CG6" s="438">
        <f>'IS BS CF'!CG6</f>
        <v>0</v>
      </c>
      <c r="CH6" s="438">
        <f>'IS BS CF'!CH6</f>
        <v>0</v>
      </c>
      <c r="CI6" s="438">
        <f>'IS BS CF'!CI6</f>
        <v>0</v>
      </c>
      <c r="CJ6" s="438">
        <f>'IS BS CF'!CJ6</f>
        <v>0</v>
      </c>
      <c r="CK6" s="438">
        <f>'IS BS CF'!CK6</f>
        <v>0</v>
      </c>
      <c r="CL6" s="438" t="e">
        <f>'IS BS CF'!CL6</f>
        <v>#REF!</v>
      </c>
      <c r="CN6" s="220">
        <v>1</v>
      </c>
      <c r="CO6" s="220">
        <v>1</v>
      </c>
      <c r="CP6" s="219">
        <f t="shared" ref="CP6:DL6" si="2">CO6+1</f>
        <v>2</v>
      </c>
      <c r="CQ6" s="219">
        <f t="shared" si="2"/>
        <v>3</v>
      </c>
      <c r="CR6" s="219">
        <f t="shared" si="2"/>
        <v>4</v>
      </c>
      <c r="CS6" s="219">
        <f t="shared" si="2"/>
        <v>5</v>
      </c>
      <c r="CT6" s="219">
        <f t="shared" si="2"/>
        <v>6</v>
      </c>
      <c r="CU6" s="219">
        <f t="shared" si="2"/>
        <v>7</v>
      </c>
      <c r="CV6" s="219">
        <f t="shared" si="2"/>
        <v>8</v>
      </c>
      <c r="CW6" s="219">
        <f t="shared" si="2"/>
        <v>9</v>
      </c>
      <c r="CX6" s="219">
        <f t="shared" si="2"/>
        <v>10</v>
      </c>
      <c r="CY6" s="219">
        <f t="shared" si="2"/>
        <v>11</v>
      </c>
      <c r="CZ6" s="219">
        <f t="shared" si="2"/>
        <v>12</v>
      </c>
      <c r="DA6" s="219">
        <f t="shared" si="2"/>
        <v>13</v>
      </c>
      <c r="DB6" s="219">
        <f t="shared" si="2"/>
        <v>14</v>
      </c>
      <c r="DC6" s="219">
        <f t="shared" si="2"/>
        <v>15</v>
      </c>
      <c r="DD6" s="219">
        <f t="shared" si="2"/>
        <v>16</v>
      </c>
      <c r="DE6" s="219">
        <f t="shared" si="2"/>
        <v>17</v>
      </c>
      <c r="DF6" s="219">
        <f t="shared" si="2"/>
        <v>18</v>
      </c>
      <c r="DG6" s="219">
        <f t="shared" si="2"/>
        <v>19</v>
      </c>
      <c r="DH6" s="219">
        <f t="shared" si="2"/>
        <v>20</v>
      </c>
      <c r="DI6" s="219">
        <f t="shared" si="2"/>
        <v>21</v>
      </c>
      <c r="DJ6" s="219">
        <f t="shared" si="2"/>
        <v>22</v>
      </c>
      <c r="DK6" s="219">
        <f t="shared" si="2"/>
        <v>23</v>
      </c>
      <c r="DL6" s="219">
        <f t="shared" si="2"/>
        <v>24</v>
      </c>
    </row>
    <row r="7" spans="1:116" outlineLevel="1" x14ac:dyDescent="0.4">
      <c r="G7" s="15"/>
      <c r="H7" s="57"/>
      <c r="I7" s="57"/>
      <c r="J7" s="57"/>
      <c r="K7" s="57"/>
      <c r="L7" s="57"/>
      <c r="M7" s="57"/>
      <c r="N7" s="57"/>
      <c r="O7" s="57"/>
      <c r="P7" s="57"/>
      <c r="R7" s="436">
        <f>'IS BS CF'!R7</f>
        <v>0</v>
      </c>
      <c r="S7" s="436">
        <f>'IS BS CF'!S7</f>
        <v>1</v>
      </c>
      <c r="T7" s="436">
        <f>'IS BS CF'!T7</f>
        <v>2</v>
      </c>
      <c r="U7" s="436">
        <f>'IS BS CF'!U7</f>
        <v>3</v>
      </c>
      <c r="V7" s="436">
        <f>'IS BS CF'!V7</f>
        <v>4</v>
      </c>
      <c r="W7" s="436">
        <f>'IS BS CF'!W7</f>
        <v>5</v>
      </c>
      <c r="X7" s="436">
        <f>'IS BS CF'!X7</f>
        <v>6</v>
      </c>
      <c r="Y7" s="436">
        <f>'IS BS CF'!Y7</f>
        <v>7</v>
      </c>
      <c r="Z7" s="436">
        <f>'IS BS CF'!Z7</f>
        <v>8</v>
      </c>
      <c r="AA7" s="436">
        <f>'IS BS CF'!AA7</f>
        <v>9</v>
      </c>
      <c r="AB7" s="436">
        <f>'IS BS CF'!AB7</f>
        <v>10</v>
      </c>
      <c r="AC7" s="436">
        <f>'IS BS CF'!AC7</f>
        <v>11</v>
      </c>
      <c r="AD7" s="436">
        <f>'IS BS CF'!AD7</f>
        <v>12</v>
      </c>
      <c r="AE7" s="436">
        <f>'IS BS CF'!AE7</f>
        <v>1</v>
      </c>
      <c r="AF7" s="436">
        <f>'IS BS CF'!AF7</f>
        <v>2</v>
      </c>
      <c r="AG7" s="436">
        <f>'IS BS CF'!AG7</f>
        <v>3</v>
      </c>
      <c r="AH7" s="436">
        <f>'IS BS CF'!AH7</f>
        <v>4</v>
      </c>
      <c r="AI7" s="436">
        <f>'IS BS CF'!AI7</f>
        <v>5</v>
      </c>
      <c r="AJ7" s="436">
        <f>'IS BS CF'!AJ7</f>
        <v>6</v>
      </c>
      <c r="AK7" s="436">
        <f>'IS BS CF'!AK7</f>
        <v>7</v>
      </c>
      <c r="AL7" s="436">
        <f>'IS BS CF'!AL7</f>
        <v>8</v>
      </c>
      <c r="AM7" s="436">
        <f>'IS BS CF'!AM7</f>
        <v>9</v>
      </c>
      <c r="AN7" s="436">
        <f>'IS BS CF'!AN7</f>
        <v>10</v>
      </c>
      <c r="AO7" s="436">
        <f>'IS BS CF'!AO7</f>
        <v>11</v>
      </c>
      <c r="AP7" s="436">
        <f>'IS BS CF'!AP7</f>
        <v>12</v>
      </c>
      <c r="AQ7" s="436">
        <f>'IS BS CF'!AQ7</f>
        <v>1</v>
      </c>
      <c r="AR7" s="436">
        <f>'IS BS CF'!AR7</f>
        <v>2</v>
      </c>
      <c r="AS7" s="436">
        <f>'IS BS CF'!AS7</f>
        <v>3</v>
      </c>
      <c r="AT7" s="436">
        <f>'IS BS CF'!AT7</f>
        <v>4</v>
      </c>
      <c r="AU7" s="436">
        <f>'IS BS CF'!AU7</f>
        <v>5</v>
      </c>
      <c r="AV7" s="436">
        <f>'IS BS CF'!AV7</f>
        <v>6</v>
      </c>
      <c r="AW7" s="436">
        <f>'IS BS CF'!AW7</f>
        <v>7</v>
      </c>
      <c r="AX7" s="436">
        <f>'IS BS CF'!AX7</f>
        <v>8</v>
      </c>
      <c r="AY7" s="436">
        <f>'IS BS CF'!AY7</f>
        <v>9</v>
      </c>
      <c r="AZ7" s="436">
        <f>'IS BS CF'!AZ7</f>
        <v>10</v>
      </c>
      <c r="BA7" s="436">
        <f>'IS BS CF'!BA7</f>
        <v>11</v>
      </c>
      <c r="BB7" s="436">
        <f>'IS BS CF'!BB7</f>
        <v>12</v>
      </c>
      <c r="BC7" s="436">
        <f>'IS BS CF'!BC7</f>
        <v>1</v>
      </c>
      <c r="BD7" s="436">
        <f>'IS BS CF'!BD7</f>
        <v>2</v>
      </c>
      <c r="BE7" s="436">
        <f>'IS BS CF'!BE7</f>
        <v>3</v>
      </c>
      <c r="BF7" s="436">
        <f>'IS BS CF'!BF7</f>
        <v>4</v>
      </c>
      <c r="BG7" s="436">
        <f>'IS BS CF'!BG7</f>
        <v>5</v>
      </c>
      <c r="BH7" s="436">
        <f>'IS BS CF'!BH7</f>
        <v>6</v>
      </c>
      <c r="BI7" s="436">
        <f>'IS BS CF'!BI7</f>
        <v>7</v>
      </c>
      <c r="BJ7" s="436">
        <f>'IS BS CF'!BJ7</f>
        <v>8</v>
      </c>
      <c r="BK7" s="436">
        <f>'IS BS CF'!BK7</f>
        <v>9</v>
      </c>
      <c r="BL7" s="436">
        <f>'IS BS CF'!BL7</f>
        <v>10</v>
      </c>
      <c r="BM7" s="436">
        <f>'IS BS CF'!BM7</f>
        <v>11</v>
      </c>
      <c r="BN7" s="436">
        <f>'IS BS CF'!BN7</f>
        <v>12</v>
      </c>
      <c r="BO7" s="436">
        <f>'IS BS CF'!BO7</f>
        <v>1</v>
      </c>
      <c r="BP7" s="436">
        <f>'IS BS CF'!BP7</f>
        <v>2</v>
      </c>
      <c r="BQ7" s="436">
        <f>'IS BS CF'!BQ7</f>
        <v>3</v>
      </c>
      <c r="BR7" s="436">
        <f>'IS BS CF'!BR7</f>
        <v>4</v>
      </c>
      <c r="BS7" s="436">
        <f>'IS BS CF'!BS7</f>
        <v>5</v>
      </c>
      <c r="BT7" s="436">
        <f>'IS BS CF'!BT7</f>
        <v>6</v>
      </c>
      <c r="BU7" s="436">
        <f>'IS BS CF'!BU7</f>
        <v>7</v>
      </c>
      <c r="BV7" s="436">
        <f>'IS BS CF'!BV7</f>
        <v>8</v>
      </c>
      <c r="BW7" s="436">
        <f>'IS BS CF'!BW7</f>
        <v>9</v>
      </c>
      <c r="BX7" s="436">
        <f>'IS BS CF'!BX7</f>
        <v>10</v>
      </c>
      <c r="BY7" s="436">
        <f>'IS BS CF'!BY7</f>
        <v>11</v>
      </c>
      <c r="BZ7" s="436">
        <f>'IS BS CF'!BZ7</f>
        <v>12</v>
      </c>
      <c r="CA7" s="436">
        <f>'IS BS CF'!CA7</f>
        <v>1</v>
      </c>
      <c r="CB7" s="436">
        <f>'IS BS CF'!CB7</f>
        <v>2</v>
      </c>
      <c r="CC7" s="436">
        <f>'IS BS CF'!CC7</f>
        <v>3</v>
      </c>
      <c r="CD7" s="436">
        <f>'IS BS CF'!CD7</f>
        <v>4</v>
      </c>
      <c r="CE7" s="436">
        <f>'IS BS CF'!CE7</f>
        <v>5</v>
      </c>
      <c r="CF7" s="436">
        <f>'IS BS CF'!CF7</f>
        <v>6</v>
      </c>
      <c r="CG7" s="436">
        <f>'IS BS CF'!CG7</f>
        <v>7</v>
      </c>
      <c r="CH7" s="436">
        <f>'IS BS CF'!CH7</f>
        <v>8</v>
      </c>
      <c r="CI7" s="436">
        <f>'IS BS CF'!CI7</f>
        <v>9</v>
      </c>
      <c r="CJ7" s="436">
        <f>'IS BS CF'!CJ7</f>
        <v>10</v>
      </c>
      <c r="CK7" s="436">
        <f>'IS BS CF'!CK7</f>
        <v>11</v>
      </c>
      <c r="CL7" s="436">
        <f>'IS BS CF'!CL7</f>
        <v>12</v>
      </c>
      <c r="CN7" s="12">
        <f t="shared" ref="CN7:DL7" si="3">MONTH(CN2)</f>
        <v>12</v>
      </c>
      <c r="CO7" s="12">
        <f t="shared" si="3"/>
        <v>3</v>
      </c>
      <c r="CP7" s="12">
        <f t="shared" si="3"/>
        <v>6</v>
      </c>
      <c r="CQ7" s="12">
        <f t="shared" si="3"/>
        <v>9</v>
      </c>
      <c r="CR7" s="12">
        <f t="shared" si="3"/>
        <v>12</v>
      </c>
      <c r="CS7" s="12">
        <f t="shared" si="3"/>
        <v>3</v>
      </c>
      <c r="CT7" s="12">
        <f t="shared" si="3"/>
        <v>6</v>
      </c>
      <c r="CU7" s="12">
        <f t="shared" si="3"/>
        <v>9</v>
      </c>
      <c r="CV7" s="12">
        <f t="shared" si="3"/>
        <v>12</v>
      </c>
      <c r="CW7" s="12">
        <f t="shared" si="3"/>
        <v>3</v>
      </c>
      <c r="CX7" s="12">
        <f t="shared" si="3"/>
        <v>6</v>
      </c>
      <c r="CY7" s="12">
        <f t="shared" si="3"/>
        <v>9</v>
      </c>
      <c r="CZ7" s="12">
        <f t="shared" si="3"/>
        <v>12</v>
      </c>
      <c r="DA7" s="12">
        <f t="shared" si="3"/>
        <v>3</v>
      </c>
      <c r="DB7" s="12">
        <f t="shared" si="3"/>
        <v>6</v>
      </c>
      <c r="DC7" s="12">
        <f t="shared" si="3"/>
        <v>9</v>
      </c>
      <c r="DD7" s="12">
        <f t="shared" si="3"/>
        <v>12</v>
      </c>
      <c r="DE7" s="12">
        <f t="shared" si="3"/>
        <v>3</v>
      </c>
      <c r="DF7" s="12">
        <f t="shared" si="3"/>
        <v>6</v>
      </c>
      <c r="DG7" s="12">
        <f t="shared" si="3"/>
        <v>9</v>
      </c>
      <c r="DH7" s="12">
        <f t="shared" si="3"/>
        <v>12</v>
      </c>
      <c r="DI7" s="12">
        <f t="shared" si="3"/>
        <v>3</v>
      </c>
      <c r="DJ7" s="12">
        <f t="shared" si="3"/>
        <v>6</v>
      </c>
      <c r="DK7" s="12">
        <f t="shared" si="3"/>
        <v>9</v>
      </c>
      <c r="DL7" s="12">
        <f t="shared" si="3"/>
        <v>12</v>
      </c>
    </row>
    <row r="8" spans="1:116" outlineLevel="1" x14ac:dyDescent="0.4">
      <c r="D8" s="6"/>
      <c r="E8" s="6"/>
      <c r="F8" s="1"/>
      <c r="G8" s="15"/>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c r="CN8" s="12"/>
      <c r="CO8" s="12"/>
      <c r="CP8" s="12"/>
      <c r="CQ8" s="12"/>
      <c r="CR8" s="12"/>
      <c r="CS8" s="12"/>
      <c r="CT8" s="12"/>
      <c r="CU8" s="12"/>
      <c r="CV8" s="12"/>
      <c r="CW8" s="12"/>
      <c r="CX8" s="12"/>
      <c r="CY8" s="12"/>
      <c r="CZ8" s="12"/>
      <c r="DA8" s="12"/>
      <c r="DB8" s="12"/>
      <c r="DC8" s="12"/>
      <c r="DD8" s="12"/>
      <c r="DE8" s="12"/>
      <c r="DF8" s="12"/>
      <c r="DG8" s="12"/>
      <c r="DH8" s="12"/>
      <c r="DI8" s="12"/>
      <c r="DJ8" s="12"/>
      <c r="DK8" s="12"/>
      <c r="DL8" s="12"/>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0"/>
      <c r="CO9" s="220"/>
      <c r="CP9" s="220"/>
      <c r="CQ9" s="220"/>
      <c r="CR9" s="220"/>
      <c r="CS9" s="220"/>
      <c r="CT9" s="220"/>
      <c r="CU9" s="220"/>
      <c r="CV9" s="220"/>
      <c r="CW9" s="220"/>
      <c r="CX9" s="220"/>
      <c r="CY9" s="220"/>
      <c r="CZ9" s="220"/>
      <c r="DA9" s="220"/>
      <c r="DB9" s="220"/>
      <c r="DC9" s="220"/>
      <c r="DD9" s="220"/>
      <c r="DE9" s="220"/>
      <c r="DF9" s="220"/>
      <c r="DG9" s="220"/>
      <c r="DH9" s="220"/>
      <c r="DI9" s="220"/>
      <c r="DJ9" s="220"/>
      <c r="DK9" s="220"/>
      <c r="DL9" s="220"/>
    </row>
    <row r="10" spans="1:116" x14ac:dyDescent="0.4">
      <c r="A10" s="64"/>
      <c r="B10" s="285" t="s">
        <v>642</v>
      </c>
      <c r="C10" s="283"/>
      <c r="D10" s="283"/>
      <c r="E10" s="283"/>
      <c r="F10" s="283"/>
      <c r="G10" s="283"/>
      <c r="H10" s="283"/>
      <c r="I10" s="283"/>
      <c r="J10" s="283"/>
      <c r="K10" s="287"/>
      <c r="L10" s="287"/>
      <c r="M10" s="287"/>
      <c r="N10" s="287"/>
      <c r="O10" s="287"/>
      <c r="P10" s="290"/>
      <c r="Q10" s="255"/>
      <c r="R10" s="289"/>
      <c r="S10" s="288"/>
      <c r="T10" s="288"/>
      <c r="U10" s="288"/>
      <c r="V10" s="288"/>
      <c r="W10" s="288"/>
      <c r="X10" s="288"/>
      <c r="Y10" s="288"/>
      <c r="Z10" s="288"/>
      <c r="AA10" s="288"/>
      <c r="AB10" s="288"/>
      <c r="AC10" s="288"/>
      <c r="AD10" s="288"/>
      <c r="AE10" s="288"/>
      <c r="AF10" s="288"/>
      <c r="AG10" s="288"/>
      <c r="AH10" s="288"/>
      <c r="AI10" s="288"/>
      <c r="AJ10" s="288"/>
      <c r="AK10" s="288"/>
      <c r="AL10" s="288"/>
      <c r="AM10" s="288"/>
      <c r="AN10" s="288"/>
      <c r="AO10" s="288"/>
      <c r="AP10" s="288"/>
      <c r="AQ10" s="288"/>
      <c r="AR10" s="288"/>
      <c r="AS10" s="288"/>
      <c r="AT10" s="288"/>
      <c r="AU10" s="288"/>
      <c r="AV10" s="288"/>
      <c r="AW10" s="288"/>
      <c r="AX10" s="288"/>
      <c r="AY10" s="288"/>
      <c r="AZ10" s="288"/>
      <c r="BA10" s="288"/>
      <c r="BB10" s="288"/>
      <c r="BC10" s="288"/>
      <c r="BD10" s="288"/>
      <c r="BE10" s="288"/>
      <c r="BF10" s="288"/>
      <c r="BG10" s="288"/>
      <c r="BH10" s="288"/>
      <c r="BI10" s="288"/>
      <c r="BJ10" s="288"/>
      <c r="BK10" s="288"/>
      <c r="BL10" s="288"/>
      <c r="BM10" s="288"/>
      <c r="BN10" s="288"/>
      <c r="BO10" s="288"/>
      <c r="BP10" s="288"/>
      <c r="BQ10" s="288"/>
      <c r="BR10" s="288"/>
      <c r="BS10" s="288"/>
      <c r="BT10" s="288"/>
      <c r="BU10" s="288"/>
      <c r="BV10" s="288"/>
      <c r="BW10" s="288"/>
      <c r="BX10" s="288"/>
      <c r="BY10" s="288"/>
      <c r="BZ10" s="288"/>
      <c r="CA10" s="288"/>
      <c r="CB10" s="288"/>
      <c r="CC10" s="288"/>
      <c r="CD10" s="288"/>
      <c r="CE10" s="288"/>
      <c r="CF10" s="288"/>
      <c r="CG10" s="288"/>
      <c r="CH10" s="288"/>
      <c r="CI10" s="288"/>
      <c r="CJ10" s="288"/>
      <c r="CK10" s="288"/>
      <c r="CL10" s="291"/>
      <c r="CN10" s="289"/>
      <c r="CO10" s="283"/>
      <c r="CP10" s="283"/>
      <c r="CQ10" s="283"/>
      <c r="CR10" s="283"/>
      <c r="CS10" s="283"/>
      <c r="CT10" s="283"/>
      <c r="CU10" s="283"/>
      <c r="CV10" s="283"/>
      <c r="CW10" s="283"/>
      <c r="CX10" s="283"/>
      <c r="CY10" s="283"/>
      <c r="CZ10" s="283"/>
      <c r="DA10" s="283"/>
      <c r="DB10" s="283"/>
      <c r="DC10" s="283"/>
      <c r="DD10" s="283"/>
      <c r="DE10" s="283"/>
      <c r="DF10" s="283"/>
      <c r="DG10" s="283"/>
      <c r="DH10" s="283"/>
      <c r="DI10" s="283"/>
      <c r="DJ10" s="283"/>
      <c r="DK10" s="283"/>
      <c r="DL10" s="286"/>
    </row>
    <row r="11" spans="1:116" ht="5.05" customHeight="1" x14ac:dyDescent="0.4">
      <c r="A11" s="64"/>
      <c r="B11" s="67"/>
      <c r="H11" s="31"/>
      <c r="I11" s="31"/>
      <c r="J11" s="31"/>
      <c r="K11" s="255"/>
      <c r="L11" s="255"/>
      <c r="M11" s="255"/>
      <c r="N11" s="255"/>
      <c r="O11" s="255"/>
      <c r="P11" s="255"/>
      <c r="Q11" s="255"/>
      <c r="R11" s="247"/>
      <c r="S11" s="247"/>
      <c r="T11" s="247"/>
      <c r="U11" s="247"/>
      <c r="V11" s="247"/>
      <c r="W11" s="247"/>
      <c r="X11" s="247"/>
      <c r="Y11" s="247"/>
      <c r="Z11" s="247"/>
      <c r="AA11" s="247"/>
      <c r="AB11" s="247"/>
      <c r="AC11" s="247"/>
      <c r="AD11" s="247"/>
      <c r="AE11" s="247"/>
      <c r="AF11" s="247"/>
      <c r="AG11" s="247"/>
      <c r="AH11" s="247"/>
      <c r="AI11" s="247"/>
      <c r="AJ11" s="247"/>
      <c r="AK11" s="247"/>
      <c r="AL11" s="247"/>
      <c r="AM11" s="247"/>
      <c r="AN11" s="247"/>
      <c r="AO11" s="247"/>
      <c r="AP11" s="247"/>
      <c r="AQ11" s="247"/>
      <c r="AR11" s="247"/>
      <c r="AS11" s="247"/>
      <c r="AT11" s="247"/>
      <c r="AU11" s="247"/>
      <c r="AV11" s="247"/>
      <c r="AW11" s="247"/>
      <c r="AX11" s="247"/>
      <c r="AY11" s="247"/>
      <c r="AZ11" s="247"/>
      <c r="BA11" s="247"/>
      <c r="BB11" s="247"/>
      <c r="BC11" s="247"/>
      <c r="BD11" s="247"/>
      <c r="BE11" s="247"/>
      <c r="BF11" s="247"/>
      <c r="BG11" s="247"/>
      <c r="BH11" s="247"/>
      <c r="BI11" s="247"/>
      <c r="BJ11" s="247"/>
      <c r="BK11" s="247"/>
      <c r="BL11" s="247"/>
      <c r="BM11" s="247"/>
      <c r="BN11" s="247"/>
      <c r="BO11" s="247"/>
      <c r="BP11" s="247"/>
      <c r="BQ11" s="247"/>
      <c r="BR11" s="247"/>
      <c r="BS11" s="247"/>
      <c r="BT11" s="247"/>
      <c r="BU11" s="247"/>
      <c r="BV11" s="247"/>
      <c r="BW11" s="247"/>
      <c r="BX11" s="247"/>
      <c r="BY11" s="247"/>
      <c r="BZ11" s="247"/>
      <c r="CA11" s="247"/>
      <c r="CB11" s="247"/>
      <c r="CC11" s="247"/>
      <c r="CD11" s="247"/>
      <c r="CE11" s="247"/>
      <c r="CF11" s="247"/>
      <c r="CG11" s="247"/>
      <c r="CH11" s="247"/>
      <c r="CI11" s="247"/>
      <c r="CJ11" s="247"/>
      <c r="CK11" s="247"/>
      <c r="CL11" s="247"/>
      <c r="CN11" s="247"/>
    </row>
    <row r="12" spans="1:116" ht="17.149999999999999" x14ac:dyDescent="0.7">
      <c r="B12" s="15"/>
      <c r="I12" s="266" t="s">
        <v>643</v>
      </c>
      <c r="J12" s="266"/>
      <c r="K12" s="267"/>
      <c r="L12" s="267"/>
      <c r="M12" s="267"/>
      <c r="N12" s="267"/>
      <c r="O12" s="267"/>
      <c r="P12" s="267"/>
      <c r="Q12" s="267"/>
      <c r="R12" s="267"/>
      <c r="S12" s="267"/>
      <c r="T12" s="267"/>
      <c r="U12" s="267"/>
      <c r="V12" s="267"/>
      <c r="W12" s="267"/>
      <c r="X12" s="267"/>
      <c r="Y12" s="267"/>
      <c r="Z12" s="267"/>
      <c r="AA12" s="267"/>
      <c r="AB12" s="267"/>
      <c r="AC12" s="267"/>
      <c r="AD12" s="267"/>
      <c r="AE12" s="267"/>
      <c r="AF12" s="267"/>
      <c r="AG12" s="267"/>
      <c r="AH12" s="267"/>
      <c r="AI12" s="267"/>
      <c r="AJ12" s="267"/>
      <c r="AK12" s="267"/>
      <c r="AL12" s="267"/>
      <c r="AM12" s="267"/>
      <c r="AN12" s="267"/>
      <c r="AO12" s="267"/>
      <c r="AP12" s="267"/>
      <c r="AQ12" s="267"/>
      <c r="AR12" s="267"/>
      <c r="AS12" s="267"/>
      <c r="AT12" s="267"/>
      <c r="AU12" s="267"/>
      <c r="AV12" s="267"/>
      <c r="AW12" s="267"/>
      <c r="AX12" s="267"/>
      <c r="AY12" s="267"/>
      <c r="AZ12" s="267"/>
      <c r="BA12" s="267"/>
      <c r="BB12" s="267"/>
      <c r="BC12" s="267"/>
      <c r="BD12" s="267"/>
      <c r="BE12" s="267"/>
      <c r="BF12" s="267"/>
      <c r="BG12" s="267"/>
      <c r="BH12" s="267"/>
      <c r="BI12" s="267"/>
      <c r="BJ12" s="267"/>
      <c r="BK12" s="267"/>
      <c r="BL12" s="267"/>
      <c r="BM12" s="267"/>
      <c r="BN12" s="267"/>
      <c r="BO12" s="267"/>
      <c r="BP12" s="267"/>
      <c r="BQ12" s="267"/>
      <c r="BR12" s="267"/>
      <c r="BS12" s="267"/>
      <c r="BT12" s="267"/>
      <c r="BU12" s="267"/>
      <c r="BV12" s="267"/>
      <c r="BW12" s="267"/>
      <c r="BX12" s="267"/>
      <c r="BY12" s="267"/>
      <c r="BZ12" s="267"/>
      <c r="CA12" s="267"/>
      <c r="CB12" s="267"/>
      <c r="CC12" s="267"/>
      <c r="CD12" s="267"/>
      <c r="CE12" s="267"/>
      <c r="CF12" s="267"/>
      <c r="CG12" s="267"/>
      <c r="CH12" s="267"/>
      <c r="CI12" s="267"/>
      <c r="CJ12" s="267"/>
      <c r="CK12" s="267"/>
      <c r="CL12" s="267"/>
      <c r="CN12" s="267"/>
    </row>
    <row r="13" spans="1:116" x14ac:dyDescent="0.4">
      <c r="B13" s="9" t="s">
        <v>601</v>
      </c>
      <c r="H13" s="27"/>
      <c r="I13" s="33" cm="1">
        <f t="array" aca="1" ref="I13" ca="1">MIN(IF(ISNUMBER(K13:DL13), K13:DL13))</f>
        <v>0</v>
      </c>
      <c r="J13" s="33"/>
      <c r="K13" s="268">
        <f ca="1">'IS BS CF'!K58</f>
        <v>172092457.30756056</v>
      </c>
      <c r="L13" s="268">
        <f ca="1">'IS BS CF'!L58</f>
        <v>191328390.83037916</v>
      </c>
      <c r="M13" s="268">
        <f ca="1">'IS BS CF'!M58</f>
        <v>248851777.81029126</v>
      </c>
      <c r="N13" s="268">
        <f ca="1">'IS BS CF'!N58</f>
        <v>366576848.85351264</v>
      </c>
      <c r="O13" s="268">
        <f ca="1">'IS BS CF'!O58</f>
        <v>566672368.52979255</v>
      </c>
      <c r="P13" s="268">
        <f ca="1">'IS BS CF'!P58</f>
        <v>871466085.384516</v>
      </c>
      <c r="Q13" s="268"/>
      <c r="R13" s="268">
        <f>'IS BS CF'!R58</f>
        <v>0</v>
      </c>
      <c r="S13" s="268">
        <f ca="1">'IS BS CF'!S58</f>
        <v>170000000</v>
      </c>
      <c r="T13" s="268">
        <f ca="1">'IS BS CF'!T58</f>
        <v>169961137.46666667</v>
      </c>
      <c r="U13" s="268">
        <f ca="1">'IS BS CF'!U58</f>
        <v>169933369.93333334</v>
      </c>
      <c r="V13" s="268">
        <f ca="1">'IS BS CF'!V58</f>
        <v>169932479.36666667</v>
      </c>
      <c r="W13" s="268">
        <f ca="1">'IS BS CF'!W58</f>
        <v>169972915.77916667</v>
      </c>
      <c r="X13" s="268">
        <f ca="1">'IS BS CF'!X58</f>
        <v>170054510.33665365</v>
      </c>
      <c r="Y13" s="268">
        <f ca="1">'IS BS CF'!Y58</f>
        <v>170180781.23148763</v>
      </c>
      <c r="Z13" s="268">
        <f ca="1">'IS BS CF'!Z58</f>
        <v>170376587.91970491</v>
      </c>
      <c r="AA13" s="268">
        <f ca="1">'IS BS CF'!AA58</f>
        <v>170654247.36163634</v>
      </c>
      <c r="AB13" s="268">
        <f ca="1">'IS BS CF'!AB58</f>
        <v>171025460.6695962</v>
      </c>
      <c r="AC13" s="268">
        <f ca="1">'IS BS CF'!AC58</f>
        <v>171501343.90028304</v>
      </c>
      <c r="AD13" s="268">
        <f ca="1">'IS BS CF'!AD58</f>
        <v>172092457.30756056</v>
      </c>
      <c r="AE13" s="268">
        <f ca="1">'IS BS CF'!AE58</f>
        <v>172791108.69241881</v>
      </c>
      <c r="AF13" s="268">
        <f ca="1">'IS BS CF'!AF58</f>
        <v>173573354.96878859</v>
      </c>
      <c r="AG13" s="268">
        <f ca="1">'IS BS CF'!AG58</f>
        <v>174508043.48690239</v>
      </c>
      <c r="AH13" s="268">
        <f ca="1">'IS BS CF'!AH58</f>
        <v>175605892.48248547</v>
      </c>
      <c r="AI13" s="268">
        <f ca="1">'IS BS CF'!AI58</f>
        <v>176862939.08416441</v>
      </c>
      <c r="AJ13" s="268">
        <f ca="1">'IS BS CF'!AJ58</f>
        <v>178294677.13038442</v>
      </c>
      <c r="AK13" s="268">
        <f ca="1">'IS BS CF'!AK58</f>
        <v>179915825.7676684</v>
      </c>
      <c r="AL13" s="268">
        <f ca="1">'IS BS CF'!AL58</f>
        <v>181740368.18521318</v>
      </c>
      <c r="AM13" s="268">
        <f ca="1">'IS BS CF'!AM58</f>
        <v>183781588.41275573</v>
      </c>
      <c r="AN13" s="268">
        <f ca="1">'IS BS CF'!AN58</f>
        <v>186052106.27854615</v>
      </c>
      <c r="AO13" s="268">
        <f ca="1">'IS BS CF'!AO58</f>
        <v>188563910.61942205</v>
      </c>
      <c r="AP13" s="268">
        <f ca="1">'IS BS CF'!AP58</f>
        <v>191328390.83037916</v>
      </c>
      <c r="AQ13" s="268">
        <f ca="1">'IS BS CF'!AQ58</f>
        <v>194356806.90741342</v>
      </c>
      <c r="AR13" s="268">
        <f ca="1">'IS BS CF'!AR58</f>
        <v>197657237.42575845</v>
      </c>
      <c r="AS13" s="268">
        <f ca="1">'IS BS CF'!AS58</f>
        <v>201259270.61501125</v>
      </c>
      <c r="AT13" s="268">
        <f ca="1">'IS BS CF'!AT58</f>
        <v>205173984.59568888</v>
      </c>
      <c r="AU13" s="268">
        <f ca="1">'IS BS CF'!AU58</f>
        <v>209397758.38697013</v>
      </c>
      <c r="AV13" s="268">
        <f ca="1">'IS BS CF'!AV58</f>
        <v>213946410.62332484</v>
      </c>
      <c r="AW13" s="268">
        <f ca="1">'IS BS CF'!AW58</f>
        <v>218834969.00749931</v>
      </c>
      <c r="AX13" s="268">
        <f ca="1">'IS BS CF'!AX58</f>
        <v>224077709.85710254</v>
      </c>
      <c r="AY13" s="268">
        <f ca="1">'IS BS CF'!AY58</f>
        <v>229688195.67386311</v>
      </c>
      <c r="AZ13" s="268">
        <f ca="1">'IS BS CF'!AZ58</f>
        <v>235679310.83442315</v>
      </c>
      <c r="BA13" s="268">
        <f ca="1">'IS BS CF'!BA58</f>
        <v>242063295.4965927</v>
      </c>
      <c r="BB13" s="268">
        <f ca="1">'IS BS CF'!BB58</f>
        <v>248851777.81029126</v>
      </c>
      <c r="BC13" s="268">
        <f ca="1">'IS BS CF'!BC58</f>
        <v>256056266.5922299</v>
      </c>
      <c r="BD13" s="268">
        <f ca="1">'IS BS CF'!BD58</f>
        <v>263684945.87627348</v>
      </c>
      <c r="BE13" s="268">
        <f ca="1">'IS BS CF'!BE58</f>
        <v>271767696.60867178</v>
      </c>
      <c r="BF13" s="268">
        <f ca="1">'IS BS CF'!BF58</f>
        <v>280315791.37731951</v>
      </c>
      <c r="BG13" s="268">
        <f ca="1">'IS BS CF'!BG58</f>
        <v>289325793.94540423</v>
      </c>
      <c r="BH13" s="268">
        <f ca="1">'IS BS CF'!BH58</f>
        <v>298813698.45420408</v>
      </c>
      <c r="BI13" s="268">
        <f ca="1">'IS BS CF'!BI58</f>
        <v>308794699.33793336</v>
      </c>
      <c r="BJ13" s="268">
        <f ca="1">'IS BS CF'!BJ58</f>
        <v>319283231.3090955</v>
      </c>
      <c r="BK13" s="268">
        <f ca="1">'IS BS CF'!BK58</f>
        <v>330293007.34456891</v>
      </c>
      <c r="BL13" s="268">
        <f ca="1">'IS BS CF'!BL58</f>
        <v>341837054.77238804</v>
      </c>
      <c r="BM13" s="268">
        <f ca="1">'IS BS CF'!BM58</f>
        <v>353927749.55418557</v>
      </c>
      <c r="BN13" s="268">
        <f ca="1">'IS BS CF'!BN58</f>
        <v>366576848.85351264</v>
      </c>
      <c r="BO13" s="268">
        <f ca="1">'IS BS CF'!BO58</f>
        <v>379796007.15374458</v>
      </c>
      <c r="BP13" s="268">
        <f ca="1">'IS BS CF'!BP58</f>
        <v>393593409.4049769</v>
      </c>
      <c r="BQ13" s="268">
        <f ca="1">'IS BS CF'!BQ58</f>
        <v>407999139.58137918</v>
      </c>
      <c r="BR13" s="268">
        <f ca="1">'IS BS CF'!BR58</f>
        <v>423024575.35325545</v>
      </c>
      <c r="BS13" s="268">
        <f ca="1">'IS BS CF'!BS58</f>
        <v>438666380.31208199</v>
      </c>
      <c r="BT13" s="268">
        <f ca="1">'IS BS CF'!BT58</f>
        <v>454940643.43601131</v>
      </c>
      <c r="BU13" s="268">
        <f ca="1">'IS BS CF'!BU58</f>
        <v>471862649.25428826</v>
      </c>
      <c r="BV13" s="268">
        <f ca="1">'IS BS CF'!BV58</f>
        <v>489446918.06969547</v>
      </c>
      <c r="BW13" s="268">
        <f ca="1">'IS BS CF'!BW58</f>
        <v>507707244.1698764</v>
      </c>
      <c r="BX13" s="268">
        <f ca="1">'IS BS CF'!BX58</f>
        <v>526656732.12809235</v>
      </c>
      <c r="BY13" s="268">
        <f ca="1">'IS BS CF'!BY58</f>
        <v>546307831.28894162</v>
      </c>
      <c r="BZ13" s="268">
        <f ca="1">'IS BS CF'!BZ58</f>
        <v>566672368.52979255</v>
      </c>
      <c r="CA13" s="268">
        <f ca="1">'IS BS CF'!CA58</f>
        <v>587762088.82104695</v>
      </c>
      <c r="CB13" s="268">
        <f ca="1">'IS BS CF'!CB58</f>
        <v>609585118.73501992</v>
      </c>
      <c r="CC13" s="268">
        <f ca="1">'IS BS CF'!CC58</f>
        <v>632171699.05236554</v>
      </c>
      <c r="CD13" s="268">
        <f ca="1">'IS BS CF'!CD58</f>
        <v>655533264.22572768</v>
      </c>
      <c r="CE13" s="268">
        <f ca="1">'IS BS CF'!CE58</f>
        <v>679666531.78980553</v>
      </c>
      <c r="CF13" s="268">
        <f ca="1">'IS BS CF'!CF58</f>
        <v>704587641.9688133</v>
      </c>
      <c r="CG13" s="268">
        <f ca="1">'IS BS CF'!CG58</f>
        <v>730311927.9757545</v>
      </c>
      <c r="CH13" s="268">
        <f ca="1">'IS BS CF'!CH58</f>
        <v>756853956.36298239</v>
      </c>
      <c r="CI13" s="268">
        <f ca="1">'IS BS CF'!CI58</f>
        <v>784227565.35523272</v>
      </c>
      <c r="CJ13" s="268">
        <f ca="1">'IS BS CF'!CJ58</f>
        <v>812445901.26600432</v>
      </c>
      <c r="CK13" s="268">
        <f ca="1">'IS BS CF'!CK58</f>
        <v>841521453.09312117</v>
      </c>
      <c r="CL13" s="268">
        <f ca="1">'IS BS CF'!CL58</f>
        <v>871466085.384516</v>
      </c>
      <c r="CN13" s="268"/>
      <c r="CO13" s="268">
        <v>2479104.1666666665</v>
      </c>
      <c r="CP13" s="268">
        <v>2448666.6666666665</v>
      </c>
      <c r="CQ13" s="268">
        <v>2418229.1666666665</v>
      </c>
      <c r="CR13" s="268">
        <v>2387791.6666666665</v>
      </c>
      <c r="CS13" s="268">
        <v>2314322.9166666665</v>
      </c>
      <c r="CT13" s="268">
        <v>2219791.6666666665</v>
      </c>
      <c r="CU13" s="268">
        <v>2125260.4166666665</v>
      </c>
      <c r="CV13" s="268">
        <v>2030729.1666666665</v>
      </c>
      <c r="CW13" s="268">
        <v>1932241.6666666665</v>
      </c>
      <c r="CX13" s="268">
        <v>1832354.1666666665</v>
      </c>
      <c r="CY13" s="268">
        <v>1733066.6666666665</v>
      </c>
      <c r="CZ13" s="268">
        <v>1632187.4999999998</v>
      </c>
      <c r="DA13" s="268">
        <v>1528079.9999999998</v>
      </c>
      <c r="DB13" s="268">
        <v>1422690.6249999998</v>
      </c>
      <c r="DC13" s="268">
        <v>1317301.2499999998</v>
      </c>
      <c r="DD13" s="268">
        <v>1211911.8749999998</v>
      </c>
      <c r="DE13" s="268">
        <v>1101137.1249999998</v>
      </c>
      <c r="DF13" s="268">
        <v>988997.81249999977</v>
      </c>
      <c r="DG13" s="268">
        <v>876858.49999999977</v>
      </c>
      <c r="DH13" s="268">
        <v>764719.18749999977</v>
      </c>
      <c r="DI13" s="268">
        <v>645020.85624999972</v>
      </c>
      <c r="DJ13" s="268">
        <v>523871.14062499971</v>
      </c>
      <c r="DK13" s="268">
        <v>402721.4249999997</v>
      </c>
      <c r="DL13" s="268">
        <v>281571.70937499969</v>
      </c>
    </row>
    <row r="14" spans="1:116" x14ac:dyDescent="0.4">
      <c r="B14" s="9"/>
      <c r="H14" s="27"/>
      <c r="I14" s="27"/>
      <c r="J14" s="27"/>
      <c r="K14" s="268"/>
      <c r="L14" s="268"/>
      <c r="M14" s="268"/>
      <c r="N14" s="268"/>
      <c r="O14" s="268"/>
      <c r="P14" s="268"/>
      <c r="Q14" s="268"/>
      <c r="R14" s="268"/>
      <c r="S14" s="268"/>
      <c r="T14" s="268"/>
      <c r="U14" s="268"/>
      <c r="V14" s="268"/>
      <c r="W14" s="268"/>
      <c r="X14" s="268"/>
      <c r="Y14" s="268"/>
      <c r="Z14" s="268"/>
      <c r="AA14" s="268"/>
      <c r="AB14" s="268"/>
      <c r="AC14" s="268"/>
      <c r="AD14" s="268"/>
      <c r="AE14" s="268"/>
      <c r="AF14" s="268"/>
      <c r="AG14" s="268"/>
      <c r="AH14" s="268"/>
      <c r="AI14" s="268"/>
      <c r="AJ14" s="268"/>
      <c r="AK14" s="268"/>
      <c r="AL14" s="268"/>
      <c r="AM14" s="268"/>
      <c r="AN14" s="268"/>
      <c r="AO14" s="268"/>
      <c r="AP14" s="268"/>
      <c r="AQ14" s="268"/>
      <c r="AR14" s="268"/>
      <c r="AS14" s="268"/>
      <c r="AT14" s="268"/>
      <c r="AU14" s="268"/>
      <c r="AV14" s="268"/>
      <c r="AW14" s="268"/>
      <c r="AX14" s="268"/>
      <c r="AY14" s="268"/>
      <c r="AZ14" s="268"/>
      <c r="BA14" s="268"/>
      <c r="BB14" s="268"/>
      <c r="BC14" s="268"/>
      <c r="BD14" s="268"/>
      <c r="BE14" s="268"/>
      <c r="BF14" s="268"/>
      <c r="BG14" s="268"/>
      <c r="BH14" s="268"/>
      <c r="BI14" s="268"/>
      <c r="BJ14" s="268"/>
      <c r="BK14" s="268"/>
      <c r="BL14" s="268"/>
    </row>
    <row r="15" spans="1:116" x14ac:dyDescent="0.4">
      <c r="B15" s="269" t="s">
        <v>644</v>
      </c>
      <c r="H15" s="270" t="s">
        <v>645</v>
      </c>
      <c r="I15" s="270" t="s">
        <v>646</v>
      </c>
      <c r="K15" s="271"/>
      <c r="L15" s="271"/>
      <c r="M15" s="271"/>
      <c r="N15" s="271"/>
      <c r="O15" s="271"/>
      <c r="P15" s="271"/>
      <c r="R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x14ac:dyDescent="0.4">
      <c r="B16" s="442" t="s">
        <v>647</v>
      </c>
      <c r="H16" s="23">
        <v>10000000</v>
      </c>
      <c r="I16" s="107">
        <v>45292</v>
      </c>
      <c r="K16" s="53">
        <f t="shared" ref="K16:P20" si="4">SUMIF($R$3:$DL$3,K$2,$R16:$DL16)</f>
        <v>10000000</v>
      </c>
      <c r="L16" s="53">
        <f t="shared" si="4"/>
        <v>0</v>
      </c>
      <c r="M16" s="53">
        <f t="shared" si="4"/>
        <v>0</v>
      </c>
      <c r="N16" s="53">
        <f t="shared" si="4"/>
        <v>0</v>
      </c>
      <c r="O16" s="53">
        <f t="shared" si="4"/>
        <v>0</v>
      </c>
      <c r="P16" s="53">
        <f t="shared" si="4"/>
        <v>0</v>
      </c>
      <c r="Q16" s="53"/>
      <c r="R16" s="28">
        <f t="shared" ref="R16:AG19" si="5">$H16*(EOMONTH($I16,0)=R$2)</f>
        <v>0</v>
      </c>
      <c r="S16" s="53">
        <f t="shared" si="5"/>
        <v>10000000</v>
      </c>
      <c r="T16" s="28">
        <f t="shared" si="5"/>
        <v>0</v>
      </c>
      <c r="U16" s="28">
        <f t="shared" si="5"/>
        <v>0</v>
      </c>
      <c r="V16" s="28">
        <f t="shared" si="5"/>
        <v>0</v>
      </c>
      <c r="W16" s="28">
        <f t="shared" si="5"/>
        <v>0</v>
      </c>
      <c r="X16" s="28">
        <f t="shared" si="5"/>
        <v>0</v>
      </c>
      <c r="Y16" s="28">
        <f t="shared" si="5"/>
        <v>0</v>
      </c>
      <c r="Z16" s="28">
        <f t="shared" si="5"/>
        <v>0</v>
      </c>
      <c r="AA16" s="28">
        <f t="shared" si="5"/>
        <v>0</v>
      </c>
      <c r="AB16" s="28">
        <f t="shared" si="5"/>
        <v>0</v>
      </c>
      <c r="AC16" s="28">
        <f t="shared" si="5"/>
        <v>0</v>
      </c>
      <c r="AD16" s="28">
        <f t="shared" si="5"/>
        <v>0</v>
      </c>
      <c r="AE16" s="28">
        <f t="shared" si="5"/>
        <v>0</v>
      </c>
      <c r="AF16" s="28">
        <f t="shared" si="5"/>
        <v>0</v>
      </c>
      <c r="AG16" s="28">
        <f t="shared" si="5"/>
        <v>0</v>
      </c>
      <c r="AH16" s="28">
        <f t="shared" ref="AH16:AW19" si="6">$H16*(EOMONTH($I16,0)=AH$2)</f>
        <v>0</v>
      </c>
      <c r="AI16" s="28">
        <f t="shared" si="6"/>
        <v>0</v>
      </c>
      <c r="AJ16" s="28">
        <f t="shared" si="6"/>
        <v>0</v>
      </c>
      <c r="AK16" s="28">
        <f t="shared" si="6"/>
        <v>0</v>
      </c>
      <c r="AL16" s="28">
        <f t="shared" si="6"/>
        <v>0</v>
      </c>
      <c r="AM16" s="28">
        <f t="shared" si="6"/>
        <v>0</v>
      </c>
      <c r="AN16" s="28">
        <f t="shared" si="6"/>
        <v>0</v>
      </c>
      <c r="AO16" s="28">
        <f t="shared" si="6"/>
        <v>0</v>
      </c>
      <c r="AP16" s="28">
        <f t="shared" si="6"/>
        <v>0</v>
      </c>
      <c r="AQ16" s="28">
        <f t="shared" si="6"/>
        <v>0</v>
      </c>
      <c r="AR16" s="28">
        <f t="shared" si="6"/>
        <v>0</v>
      </c>
      <c r="AS16" s="28">
        <f t="shared" si="6"/>
        <v>0</v>
      </c>
      <c r="AT16" s="28">
        <f t="shared" si="6"/>
        <v>0</v>
      </c>
      <c r="AU16" s="28">
        <f t="shared" si="6"/>
        <v>0</v>
      </c>
      <c r="AV16" s="28">
        <f t="shared" si="6"/>
        <v>0</v>
      </c>
      <c r="AW16" s="28">
        <f t="shared" si="6"/>
        <v>0</v>
      </c>
      <c r="AX16" s="28">
        <f t="shared" ref="AX16:BM19" si="7">$H16*(EOMONTH($I16,0)=AX$2)</f>
        <v>0</v>
      </c>
      <c r="AY16" s="28">
        <f t="shared" si="7"/>
        <v>0</v>
      </c>
      <c r="AZ16" s="28">
        <f t="shared" si="7"/>
        <v>0</v>
      </c>
      <c r="BA16" s="28">
        <f t="shared" si="7"/>
        <v>0</v>
      </c>
      <c r="BB16" s="28">
        <f t="shared" si="7"/>
        <v>0</v>
      </c>
      <c r="BC16" s="28">
        <f t="shared" si="7"/>
        <v>0</v>
      </c>
      <c r="BD16" s="28">
        <f t="shared" si="7"/>
        <v>0</v>
      </c>
      <c r="BE16" s="28">
        <f t="shared" si="7"/>
        <v>0</v>
      </c>
      <c r="BF16" s="28">
        <f t="shared" si="7"/>
        <v>0</v>
      </c>
      <c r="BG16" s="28">
        <f t="shared" si="7"/>
        <v>0</v>
      </c>
      <c r="BH16" s="28">
        <f t="shared" si="7"/>
        <v>0</v>
      </c>
      <c r="BI16" s="28">
        <f t="shared" si="7"/>
        <v>0</v>
      </c>
      <c r="BJ16" s="28">
        <f t="shared" si="7"/>
        <v>0</v>
      </c>
      <c r="BK16" s="28">
        <f t="shared" si="7"/>
        <v>0</v>
      </c>
      <c r="BL16" s="28">
        <f t="shared" si="7"/>
        <v>0</v>
      </c>
      <c r="BM16" s="28">
        <f t="shared" si="7"/>
        <v>0</v>
      </c>
      <c r="BN16" s="28">
        <f t="shared" ref="BN16:CC19" si="8">$H16*(EOMONTH($I16,0)=BN$2)</f>
        <v>0</v>
      </c>
      <c r="BO16" s="28">
        <f t="shared" si="8"/>
        <v>0</v>
      </c>
      <c r="BP16" s="28">
        <f t="shared" si="8"/>
        <v>0</v>
      </c>
      <c r="BQ16" s="28">
        <f t="shared" si="8"/>
        <v>0</v>
      </c>
      <c r="BR16" s="28">
        <f t="shared" si="8"/>
        <v>0</v>
      </c>
      <c r="BS16" s="28">
        <f t="shared" si="8"/>
        <v>0</v>
      </c>
      <c r="BT16" s="28">
        <f t="shared" si="8"/>
        <v>0</v>
      </c>
      <c r="BU16" s="28">
        <f t="shared" si="8"/>
        <v>0</v>
      </c>
      <c r="BV16" s="28">
        <f t="shared" si="8"/>
        <v>0</v>
      </c>
      <c r="BW16" s="28">
        <f t="shared" si="8"/>
        <v>0</v>
      </c>
      <c r="BX16" s="28">
        <f t="shared" si="8"/>
        <v>0</v>
      </c>
      <c r="BY16" s="28">
        <f t="shared" si="8"/>
        <v>0</v>
      </c>
      <c r="BZ16" s="28">
        <f t="shared" si="8"/>
        <v>0</v>
      </c>
      <c r="CA16" s="28">
        <f t="shared" si="8"/>
        <v>0</v>
      </c>
      <c r="CB16" s="28">
        <f t="shared" si="8"/>
        <v>0</v>
      </c>
      <c r="CC16" s="28">
        <f t="shared" si="8"/>
        <v>0</v>
      </c>
      <c r="CD16" s="28">
        <f t="shared" ref="CD16:CL19" si="9">$H16*(EOMONTH($I16,0)=CD$2)</f>
        <v>0</v>
      </c>
      <c r="CE16" s="28">
        <f t="shared" si="9"/>
        <v>0</v>
      </c>
      <c r="CF16" s="28">
        <f t="shared" si="9"/>
        <v>0</v>
      </c>
      <c r="CG16" s="28">
        <f t="shared" si="9"/>
        <v>0</v>
      </c>
      <c r="CH16" s="28">
        <f t="shared" si="9"/>
        <v>0</v>
      </c>
      <c r="CI16" s="28">
        <f t="shared" si="9"/>
        <v>0</v>
      </c>
      <c r="CJ16" s="28">
        <f t="shared" si="9"/>
        <v>0</v>
      </c>
      <c r="CK16" s="28">
        <f t="shared" si="9"/>
        <v>0</v>
      </c>
      <c r="CL16" s="28">
        <f t="shared" si="9"/>
        <v>0</v>
      </c>
      <c r="CN16" s="28">
        <f t="shared" ref="CN16:CN19" si="10">$H16*OR(EOMONTH($I16,0)=CN$2,EOMONTH($I16,1)=CN$2,EOMONTH($I16,2)=CN$2)</f>
        <v>0</v>
      </c>
      <c r="CO16" s="28">
        <f t="shared" ref="CO16:CO19" si="11">$H16*OR(EOMONTH($I16,0)=EOMONTH(CO$2,0),EOMONTH($I16,0)=EOMONTH(CO$2,-1),EOMONTH($I16,0)=EOMONTH(CO$2,-2))</f>
        <v>10000000</v>
      </c>
      <c r="CP16" s="28">
        <f t="shared" ref="CP16:DL19" si="12">$H16*OR(EOMONTH($I16,0)=EOMONTH(CP$2,0),EOMONTH($I16,0)=EOMONTH(CP$2,-1),EOMONTH($I16,0)=EOMONTH(CP$2,-2))</f>
        <v>0</v>
      </c>
      <c r="CQ16" s="28">
        <f t="shared" si="12"/>
        <v>0</v>
      </c>
      <c r="CR16" s="28">
        <f t="shared" si="12"/>
        <v>0</v>
      </c>
      <c r="CS16" s="28">
        <f t="shared" si="12"/>
        <v>0</v>
      </c>
      <c r="CT16" s="28">
        <f t="shared" si="12"/>
        <v>0</v>
      </c>
      <c r="CU16" s="28">
        <f t="shared" si="12"/>
        <v>0</v>
      </c>
      <c r="CV16" s="28">
        <f t="shared" si="12"/>
        <v>0</v>
      </c>
      <c r="CW16" s="28">
        <f t="shared" si="12"/>
        <v>0</v>
      </c>
      <c r="CX16" s="28">
        <f t="shared" si="12"/>
        <v>0</v>
      </c>
      <c r="CY16" s="28">
        <f t="shared" si="12"/>
        <v>0</v>
      </c>
      <c r="CZ16" s="28">
        <f t="shared" si="12"/>
        <v>0</v>
      </c>
      <c r="DA16" s="28">
        <f t="shared" si="12"/>
        <v>0</v>
      </c>
      <c r="DB16" s="28">
        <f t="shared" si="12"/>
        <v>0</v>
      </c>
      <c r="DC16" s="28">
        <f t="shared" si="12"/>
        <v>0</v>
      </c>
      <c r="DD16" s="28">
        <f t="shared" si="12"/>
        <v>0</v>
      </c>
      <c r="DE16" s="28">
        <f t="shared" si="12"/>
        <v>0</v>
      </c>
      <c r="DF16" s="28">
        <f t="shared" si="12"/>
        <v>0</v>
      </c>
      <c r="DG16" s="28">
        <f t="shared" si="12"/>
        <v>0</v>
      </c>
      <c r="DH16" s="28">
        <f t="shared" si="12"/>
        <v>0</v>
      </c>
      <c r="DI16" s="28">
        <f t="shared" si="12"/>
        <v>0</v>
      </c>
      <c r="DJ16" s="28">
        <f t="shared" si="12"/>
        <v>0</v>
      </c>
      <c r="DK16" s="28">
        <f t="shared" si="12"/>
        <v>0</v>
      </c>
      <c r="DL16" s="28">
        <f t="shared" si="12"/>
        <v>0</v>
      </c>
    </row>
    <row r="17" spans="2:116" x14ac:dyDescent="0.4">
      <c r="B17" s="442" t="s">
        <v>703</v>
      </c>
      <c r="H17" s="23">
        <v>20000000</v>
      </c>
      <c r="I17" s="107">
        <v>45292</v>
      </c>
      <c r="K17" s="53">
        <f t="shared" si="4"/>
        <v>20000000</v>
      </c>
      <c r="L17" s="53">
        <f t="shared" si="4"/>
        <v>0</v>
      </c>
      <c r="M17" s="53">
        <f t="shared" si="4"/>
        <v>0</v>
      </c>
      <c r="N17" s="53">
        <f t="shared" si="4"/>
        <v>0</v>
      </c>
      <c r="O17" s="53">
        <f t="shared" si="4"/>
        <v>0</v>
      </c>
      <c r="P17" s="53">
        <f t="shared" si="4"/>
        <v>0</v>
      </c>
      <c r="Q17" s="53"/>
      <c r="R17" s="28">
        <f t="shared" si="5"/>
        <v>0</v>
      </c>
      <c r="S17" s="53">
        <f t="shared" si="5"/>
        <v>20000000</v>
      </c>
      <c r="T17" s="28">
        <f t="shared" si="5"/>
        <v>0</v>
      </c>
      <c r="U17" s="28">
        <f t="shared" si="5"/>
        <v>0</v>
      </c>
      <c r="V17" s="28">
        <f t="shared" si="5"/>
        <v>0</v>
      </c>
      <c r="W17" s="28">
        <f t="shared" si="5"/>
        <v>0</v>
      </c>
      <c r="X17" s="28">
        <f t="shared" si="5"/>
        <v>0</v>
      </c>
      <c r="Y17" s="28">
        <f t="shared" si="5"/>
        <v>0</v>
      </c>
      <c r="Z17" s="28">
        <f t="shared" si="5"/>
        <v>0</v>
      </c>
      <c r="AA17" s="28">
        <f t="shared" si="5"/>
        <v>0</v>
      </c>
      <c r="AB17" s="28">
        <f t="shared" si="5"/>
        <v>0</v>
      </c>
      <c r="AC17" s="28">
        <f t="shared" si="5"/>
        <v>0</v>
      </c>
      <c r="AD17" s="28">
        <f t="shared" si="5"/>
        <v>0</v>
      </c>
      <c r="AE17" s="28">
        <f t="shared" si="5"/>
        <v>0</v>
      </c>
      <c r="AF17" s="28">
        <f t="shared" si="5"/>
        <v>0</v>
      </c>
      <c r="AG17" s="28">
        <f t="shared" si="5"/>
        <v>0</v>
      </c>
      <c r="AH17" s="28">
        <f t="shared" si="6"/>
        <v>0</v>
      </c>
      <c r="AI17" s="28">
        <f t="shared" si="6"/>
        <v>0</v>
      </c>
      <c r="AJ17" s="28">
        <f t="shared" si="6"/>
        <v>0</v>
      </c>
      <c r="AK17" s="28">
        <f t="shared" si="6"/>
        <v>0</v>
      </c>
      <c r="AL17" s="28">
        <f t="shared" si="6"/>
        <v>0</v>
      </c>
      <c r="AM17" s="28">
        <f t="shared" si="6"/>
        <v>0</v>
      </c>
      <c r="AN17" s="28">
        <f t="shared" si="6"/>
        <v>0</v>
      </c>
      <c r="AO17" s="28">
        <f t="shared" si="6"/>
        <v>0</v>
      </c>
      <c r="AP17" s="28">
        <f t="shared" si="6"/>
        <v>0</v>
      </c>
      <c r="AQ17" s="28">
        <f t="shared" si="6"/>
        <v>0</v>
      </c>
      <c r="AR17" s="28">
        <f t="shared" si="6"/>
        <v>0</v>
      </c>
      <c r="AS17" s="28">
        <f t="shared" si="6"/>
        <v>0</v>
      </c>
      <c r="AT17" s="28">
        <f t="shared" si="6"/>
        <v>0</v>
      </c>
      <c r="AU17" s="28">
        <f t="shared" si="6"/>
        <v>0</v>
      </c>
      <c r="AV17" s="28">
        <f t="shared" si="6"/>
        <v>0</v>
      </c>
      <c r="AW17" s="28">
        <f t="shared" si="6"/>
        <v>0</v>
      </c>
      <c r="AX17" s="28">
        <f t="shared" si="7"/>
        <v>0</v>
      </c>
      <c r="AY17" s="28">
        <f t="shared" si="7"/>
        <v>0</v>
      </c>
      <c r="AZ17" s="28">
        <f t="shared" si="7"/>
        <v>0</v>
      </c>
      <c r="BA17" s="28">
        <f t="shared" si="7"/>
        <v>0</v>
      </c>
      <c r="BB17" s="28">
        <f t="shared" si="7"/>
        <v>0</v>
      </c>
      <c r="BC17" s="28">
        <f t="shared" si="7"/>
        <v>0</v>
      </c>
      <c r="BD17" s="28">
        <f t="shared" si="7"/>
        <v>0</v>
      </c>
      <c r="BE17" s="28">
        <f t="shared" si="7"/>
        <v>0</v>
      </c>
      <c r="BF17" s="28">
        <f t="shared" si="7"/>
        <v>0</v>
      </c>
      <c r="BG17" s="28">
        <f t="shared" si="7"/>
        <v>0</v>
      </c>
      <c r="BH17" s="28">
        <f t="shared" si="7"/>
        <v>0</v>
      </c>
      <c r="BI17" s="28">
        <f t="shared" si="7"/>
        <v>0</v>
      </c>
      <c r="BJ17" s="28">
        <f t="shared" si="7"/>
        <v>0</v>
      </c>
      <c r="BK17" s="28">
        <f t="shared" si="7"/>
        <v>0</v>
      </c>
      <c r="BL17" s="28">
        <f t="shared" si="7"/>
        <v>0</v>
      </c>
      <c r="BM17" s="28">
        <f t="shared" si="7"/>
        <v>0</v>
      </c>
      <c r="BN17" s="28">
        <f t="shared" si="8"/>
        <v>0</v>
      </c>
      <c r="BO17" s="28">
        <f t="shared" si="8"/>
        <v>0</v>
      </c>
      <c r="BP17" s="28">
        <f t="shared" si="8"/>
        <v>0</v>
      </c>
      <c r="BQ17" s="28">
        <f t="shared" si="8"/>
        <v>0</v>
      </c>
      <c r="BR17" s="28">
        <f t="shared" si="8"/>
        <v>0</v>
      </c>
      <c r="BS17" s="28">
        <f t="shared" si="8"/>
        <v>0</v>
      </c>
      <c r="BT17" s="28">
        <f t="shared" si="8"/>
        <v>0</v>
      </c>
      <c r="BU17" s="28">
        <f t="shared" si="8"/>
        <v>0</v>
      </c>
      <c r="BV17" s="28">
        <f t="shared" si="8"/>
        <v>0</v>
      </c>
      <c r="BW17" s="28">
        <f t="shared" si="8"/>
        <v>0</v>
      </c>
      <c r="BX17" s="28">
        <f t="shared" si="8"/>
        <v>0</v>
      </c>
      <c r="BY17" s="28">
        <f t="shared" si="8"/>
        <v>0</v>
      </c>
      <c r="BZ17" s="28">
        <f t="shared" si="8"/>
        <v>0</v>
      </c>
      <c r="CA17" s="28">
        <f t="shared" si="8"/>
        <v>0</v>
      </c>
      <c r="CB17" s="28">
        <f t="shared" si="8"/>
        <v>0</v>
      </c>
      <c r="CC17" s="28">
        <f t="shared" si="8"/>
        <v>0</v>
      </c>
      <c r="CD17" s="28">
        <f t="shared" si="9"/>
        <v>0</v>
      </c>
      <c r="CE17" s="28">
        <f t="shared" si="9"/>
        <v>0</v>
      </c>
      <c r="CF17" s="28">
        <f t="shared" si="9"/>
        <v>0</v>
      </c>
      <c r="CG17" s="28">
        <f t="shared" si="9"/>
        <v>0</v>
      </c>
      <c r="CH17" s="28">
        <f t="shared" si="9"/>
        <v>0</v>
      </c>
      <c r="CI17" s="28">
        <f t="shared" si="9"/>
        <v>0</v>
      </c>
      <c r="CJ17" s="28">
        <f t="shared" si="9"/>
        <v>0</v>
      </c>
      <c r="CK17" s="28">
        <f t="shared" si="9"/>
        <v>0</v>
      </c>
      <c r="CL17" s="28">
        <f t="shared" si="9"/>
        <v>0</v>
      </c>
      <c r="CN17" s="28">
        <f t="shared" si="10"/>
        <v>0</v>
      </c>
      <c r="CO17" s="28">
        <f t="shared" si="11"/>
        <v>20000000</v>
      </c>
      <c r="CP17" s="28">
        <f t="shared" si="12"/>
        <v>0</v>
      </c>
      <c r="CQ17" s="28">
        <f t="shared" si="12"/>
        <v>0</v>
      </c>
      <c r="CR17" s="28">
        <f t="shared" si="12"/>
        <v>0</v>
      </c>
      <c r="CS17" s="28">
        <f t="shared" si="12"/>
        <v>0</v>
      </c>
      <c r="CT17" s="28">
        <f t="shared" si="12"/>
        <v>0</v>
      </c>
      <c r="CU17" s="28">
        <f t="shared" si="12"/>
        <v>0</v>
      </c>
      <c r="CV17" s="28">
        <f t="shared" si="12"/>
        <v>0</v>
      </c>
      <c r="CW17" s="28">
        <f t="shared" si="12"/>
        <v>0</v>
      </c>
      <c r="CX17" s="28">
        <f t="shared" si="12"/>
        <v>0</v>
      </c>
      <c r="CY17" s="28">
        <f t="shared" si="12"/>
        <v>0</v>
      </c>
      <c r="CZ17" s="28">
        <f t="shared" si="12"/>
        <v>0</v>
      </c>
      <c r="DA17" s="28">
        <f t="shared" si="12"/>
        <v>0</v>
      </c>
      <c r="DB17" s="28">
        <f t="shared" si="12"/>
        <v>0</v>
      </c>
      <c r="DC17" s="28">
        <f t="shared" si="12"/>
        <v>0</v>
      </c>
      <c r="DD17" s="28">
        <f t="shared" si="12"/>
        <v>0</v>
      </c>
      <c r="DE17" s="28">
        <f t="shared" si="12"/>
        <v>0</v>
      </c>
      <c r="DF17" s="28">
        <f t="shared" si="12"/>
        <v>0</v>
      </c>
      <c r="DG17" s="28">
        <f t="shared" si="12"/>
        <v>0</v>
      </c>
      <c r="DH17" s="28">
        <f t="shared" si="12"/>
        <v>0</v>
      </c>
      <c r="DI17" s="28">
        <f t="shared" si="12"/>
        <v>0</v>
      </c>
      <c r="DJ17" s="28">
        <f t="shared" si="12"/>
        <v>0</v>
      </c>
      <c r="DK17" s="28">
        <f t="shared" si="12"/>
        <v>0</v>
      </c>
      <c r="DL17" s="28">
        <f t="shared" si="12"/>
        <v>0</v>
      </c>
    </row>
    <row r="18" spans="2:116" x14ac:dyDescent="0.4">
      <c r="B18" s="442" t="s">
        <v>704</v>
      </c>
      <c r="H18" s="23">
        <v>40000000</v>
      </c>
      <c r="I18" s="107">
        <v>45292</v>
      </c>
      <c r="K18" s="53">
        <f t="shared" si="4"/>
        <v>40000000</v>
      </c>
      <c r="L18" s="53">
        <f t="shared" si="4"/>
        <v>0</v>
      </c>
      <c r="M18" s="53">
        <f t="shared" si="4"/>
        <v>0</v>
      </c>
      <c r="N18" s="53">
        <f t="shared" si="4"/>
        <v>0</v>
      </c>
      <c r="O18" s="53">
        <f t="shared" si="4"/>
        <v>0</v>
      </c>
      <c r="P18" s="53">
        <f t="shared" si="4"/>
        <v>0</v>
      </c>
      <c r="Q18" s="53"/>
      <c r="R18" s="28">
        <f t="shared" si="5"/>
        <v>0</v>
      </c>
      <c r="S18" s="53">
        <f t="shared" si="5"/>
        <v>40000000</v>
      </c>
      <c r="T18" s="28">
        <f t="shared" si="5"/>
        <v>0</v>
      </c>
      <c r="U18" s="28">
        <f t="shared" si="5"/>
        <v>0</v>
      </c>
      <c r="V18" s="28">
        <f t="shared" si="5"/>
        <v>0</v>
      </c>
      <c r="W18" s="28">
        <f t="shared" si="5"/>
        <v>0</v>
      </c>
      <c r="X18" s="28">
        <f t="shared" si="5"/>
        <v>0</v>
      </c>
      <c r="Y18" s="28">
        <f t="shared" si="5"/>
        <v>0</v>
      </c>
      <c r="Z18" s="28">
        <f t="shared" si="5"/>
        <v>0</v>
      </c>
      <c r="AA18" s="28">
        <f t="shared" si="5"/>
        <v>0</v>
      </c>
      <c r="AB18" s="28">
        <f t="shared" si="5"/>
        <v>0</v>
      </c>
      <c r="AC18" s="28">
        <f t="shared" si="5"/>
        <v>0</v>
      </c>
      <c r="AD18" s="28">
        <f t="shared" si="5"/>
        <v>0</v>
      </c>
      <c r="AE18" s="28">
        <f t="shared" si="5"/>
        <v>0</v>
      </c>
      <c r="AF18" s="28">
        <f t="shared" si="5"/>
        <v>0</v>
      </c>
      <c r="AG18" s="28">
        <f t="shared" si="5"/>
        <v>0</v>
      </c>
      <c r="AH18" s="28">
        <f t="shared" si="6"/>
        <v>0</v>
      </c>
      <c r="AI18" s="28">
        <f t="shared" si="6"/>
        <v>0</v>
      </c>
      <c r="AJ18" s="28">
        <f t="shared" si="6"/>
        <v>0</v>
      </c>
      <c r="AK18" s="28">
        <f t="shared" si="6"/>
        <v>0</v>
      </c>
      <c r="AL18" s="28">
        <f t="shared" si="6"/>
        <v>0</v>
      </c>
      <c r="AM18" s="28">
        <f t="shared" si="6"/>
        <v>0</v>
      </c>
      <c r="AN18" s="28">
        <f t="shared" si="6"/>
        <v>0</v>
      </c>
      <c r="AO18" s="28">
        <f t="shared" si="6"/>
        <v>0</v>
      </c>
      <c r="AP18" s="28">
        <f t="shared" si="6"/>
        <v>0</v>
      </c>
      <c r="AQ18" s="28">
        <f t="shared" si="6"/>
        <v>0</v>
      </c>
      <c r="AR18" s="28">
        <f t="shared" si="6"/>
        <v>0</v>
      </c>
      <c r="AS18" s="28">
        <f t="shared" si="6"/>
        <v>0</v>
      </c>
      <c r="AT18" s="28">
        <f t="shared" si="6"/>
        <v>0</v>
      </c>
      <c r="AU18" s="28">
        <f t="shared" si="6"/>
        <v>0</v>
      </c>
      <c r="AV18" s="28">
        <f t="shared" si="6"/>
        <v>0</v>
      </c>
      <c r="AW18" s="28">
        <f t="shared" si="6"/>
        <v>0</v>
      </c>
      <c r="AX18" s="28">
        <f t="shared" si="7"/>
        <v>0</v>
      </c>
      <c r="AY18" s="28">
        <f t="shared" si="7"/>
        <v>0</v>
      </c>
      <c r="AZ18" s="28">
        <f t="shared" si="7"/>
        <v>0</v>
      </c>
      <c r="BA18" s="28">
        <f t="shared" si="7"/>
        <v>0</v>
      </c>
      <c r="BB18" s="28">
        <f t="shared" si="7"/>
        <v>0</v>
      </c>
      <c r="BC18" s="28">
        <f t="shared" si="7"/>
        <v>0</v>
      </c>
      <c r="BD18" s="28">
        <f t="shared" si="7"/>
        <v>0</v>
      </c>
      <c r="BE18" s="28">
        <f t="shared" si="7"/>
        <v>0</v>
      </c>
      <c r="BF18" s="28">
        <f t="shared" si="7"/>
        <v>0</v>
      </c>
      <c r="BG18" s="28">
        <f t="shared" si="7"/>
        <v>0</v>
      </c>
      <c r="BH18" s="28">
        <f t="shared" si="7"/>
        <v>0</v>
      </c>
      <c r="BI18" s="28">
        <f t="shared" si="7"/>
        <v>0</v>
      </c>
      <c r="BJ18" s="28">
        <f t="shared" si="7"/>
        <v>0</v>
      </c>
      <c r="BK18" s="28">
        <f t="shared" si="7"/>
        <v>0</v>
      </c>
      <c r="BL18" s="28">
        <f t="shared" si="7"/>
        <v>0</v>
      </c>
      <c r="BM18" s="28">
        <f t="shared" si="7"/>
        <v>0</v>
      </c>
      <c r="BN18" s="28">
        <f t="shared" si="8"/>
        <v>0</v>
      </c>
      <c r="BO18" s="28">
        <f t="shared" si="8"/>
        <v>0</v>
      </c>
      <c r="BP18" s="28">
        <f t="shared" si="8"/>
        <v>0</v>
      </c>
      <c r="BQ18" s="28">
        <f t="shared" si="8"/>
        <v>0</v>
      </c>
      <c r="BR18" s="28">
        <f t="shared" si="8"/>
        <v>0</v>
      </c>
      <c r="BS18" s="28">
        <f t="shared" si="8"/>
        <v>0</v>
      </c>
      <c r="BT18" s="28">
        <f t="shared" si="8"/>
        <v>0</v>
      </c>
      <c r="BU18" s="28">
        <f t="shared" si="8"/>
        <v>0</v>
      </c>
      <c r="BV18" s="28">
        <f t="shared" si="8"/>
        <v>0</v>
      </c>
      <c r="BW18" s="28">
        <f t="shared" si="8"/>
        <v>0</v>
      </c>
      <c r="BX18" s="28">
        <f t="shared" si="8"/>
        <v>0</v>
      </c>
      <c r="BY18" s="28">
        <f t="shared" si="8"/>
        <v>0</v>
      </c>
      <c r="BZ18" s="28">
        <f t="shared" si="8"/>
        <v>0</v>
      </c>
      <c r="CA18" s="28">
        <f t="shared" si="8"/>
        <v>0</v>
      </c>
      <c r="CB18" s="28">
        <f t="shared" si="8"/>
        <v>0</v>
      </c>
      <c r="CC18" s="28">
        <f t="shared" si="8"/>
        <v>0</v>
      </c>
      <c r="CD18" s="28">
        <f t="shared" si="9"/>
        <v>0</v>
      </c>
      <c r="CE18" s="28">
        <f t="shared" si="9"/>
        <v>0</v>
      </c>
      <c r="CF18" s="28">
        <f t="shared" si="9"/>
        <v>0</v>
      </c>
      <c r="CG18" s="28">
        <f t="shared" si="9"/>
        <v>0</v>
      </c>
      <c r="CH18" s="28">
        <f t="shared" si="9"/>
        <v>0</v>
      </c>
      <c r="CI18" s="28">
        <f t="shared" si="9"/>
        <v>0</v>
      </c>
      <c r="CJ18" s="28">
        <f t="shared" si="9"/>
        <v>0</v>
      </c>
      <c r="CK18" s="28">
        <f t="shared" si="9"/>
        <v>0</v>
      </c>
      <c r="CL18" s="28">
        <f t="shared" si="9"/>
        <v>0</v>
      </c>
      <c r="CN18" s="28">
        <f t="shared" si="10"/>
        <v>0</v>
      </c>
      <c r="CO18" s="28">
        <f t="shared" si="11"/>
        <v>40000000</v>
      </c>
      <c r="CP18" s="28">
        <f t="shared" si="12"/>
        <v>0</v>
      </c>
      <c r="CQ18" s="28">
        <f t="shared" si="12"/>
        <v>0</v>
      </c>
      <c r="CR18" s="28">
        <f t="shared" si="12"/>
        <v>0</v>
      </c>
      <c r="CS18" s="28">
        <f t="shared" si="12"/>
        <v>0</v>
      </c>
      <c r="CT18" s="28">
        <f t="shared" si="12"/>
        <v>0</v>
      </c>
      <c r="CU18" s="28">
        <f t="shared" si="12"/>
        <v>0</v>
      </c>
      <c r="CV18" s="28">
        <f t="shared" si="12"/>
        <v>0</v>
      </c>
      <c r="CW18" s="28">
        <f t="shared" si="12"/>
        <v>0</v>
      </c>
      <c r="CX18" s="28">
        <f t="shared" si="12"/>
        <v>0</v>
      </c>
      <c r="CY18" s="28">
        <f t="shared" si="12"/>
        <v>0</v>
      </c>
      <c r="CZ18" s="28">
        <f t="shared" si="12"/>
        <v>0</v>
      </c>
      <c r="DA18" s="28">
        <f t="shared" si="12"/>
        <v>0</v>
      </c>
      <c r="DB18" s="28">
        <f t="shared" si="12"/>
        <v>0</v>
      </c>
      <c r="DC18" s="28">
        <f t="shared" si="12"/>
        <v>0</v>
      </c>
      <c r="DD18" s="28">
        <f t="shared" si="12"/>
        <v>0</v>
      </c>
      <c r="DE18" s="28">
        <f t="shared" si="12"/>
        <v>0</v>
      </c>
      <c r="DF18" s="28">
        <f t="shared" si="12"/>
        <v>0</v>
      </c>
      <c r="DG18" s="28">
        <f t="shared" si="12"/>
        <v>0</v>
      </c>
      <c r="DH18" s="28">
        <f t="shared" si="12"/>
        <v>0</v>
      </c>
      <c r="DI18" s="28">
        <f t="shared" si="12"/>
        <v>0</v>
      </c>
      <c r="DJ18" s="28">
        <f t="shared" si="12"/>
        <v>0</v>
      </c>
      <c r="DK18" s="28">
        <f t="shared" si="12"/>
        <v>0</v>
      </c>
      <c r="DL18" s="28">
        <f t="shared" si="12"/>
        <v>0</v>
      </c>
    </row>
    <row r="19" spans="2:116" x14ac:dyDescent="0.4">
      <c r="B19" s="442" t="s">
        <v>705</v>
      </c>
      <c r="H19" s="23">
        <v>100000000</v>
      </c>
      <c r="I19" s="107">
        <v>45292</v>
      </c>
      <c r="K19" s="53">
        <f t="shared" si="4"/>
        <v>100000000</v>
      </c>
      <c r="L19" s="53">
        <f t="shared" si="4"/>
        <v>0</v>
      </c>
      <c r="M19" s="53">
        <f t="shared" si="4"/>
        <v>0</v>
      </c>
      <c r="N19" s="53">
        <f t="shared" si="4"/>
        <v>0</v>
      </c>
      <c r="O19" s="53">
        <f t="shared" si="4"/>
        <v>0</v>
      </c>
      <c r="P19" s="53">
        <f t="shared" si="4"/>
        <v>0</v>
      </c>
      <c r="Q19" s="53"/>
      <c r="R19" s="28">
        <f t="shared" si="5"/>
        <v>0</v>
      </c>
      <c r="S19" s="53">
        <f t="shared" si="5"/>
        <v>100000000</v>
      </c>
      <c r="T19" s="28">
        <f t="shared" si="5"/>
        <v>0</v>
      </c>
      <c r="U19" s="28">
        <f t="shared" si="5"/>
        <v>0</v>
      </c>
      <c r="V19" s="28">
        <f t="shared" si="5"/>
        <v>0</v>
      </c>
      <c r="W19" s="28">
        <f t="shared" si="5"/>
        <v>0</v>
      </c>
      <c r="X19" s="28">
        <f t="shared" si="5"/>
        <v>0</v>
      </c>
      <c r="Y19" s="28">
        <f t="shared" si="5"/>
        <v>0</v>
      </c>
      <c r="Z19" s="28">
        <f t="shared" si="5"/>
        <v>0</v>
      </c>
      <c r="AA19" s="28">
        <f t="shared" si="5"/>
        <v>0</v>
      </c>
      <c r="AB19" s="28">
        <f t="shared" si="5"/>
        <v>0</v>
      </c>
      <c r="AC19" s="28">
        <f t="shared" si="5"/>
        <v>0</v>
      </c>
      <c r="AD19" s="28">
        <f t="shared" si="5"/>
        <v>0</v>
      </c>
      <c r="AE19" s="28">
        <f t="shared" si="5"/>
        <v>0</v>
      </c>
      <c r="AF19" s="28">
        <f t="shared" si="5"/>
        <v>0</v>
      </c>
      <c r="AG19" s="28">
        <f t="shared" si="5"/>
        <v>0</v>
      </c>
      <c r="AH19" s="28">
        <f t="shared" si="6"/>
        <v>0</v>
      </c>
      <c r="AI19" s="28">
        <f t="shared" si="6"/>
        <v>0</v>
      </c>
      <c r="AJ19" s="28">
        <f t="shared" si="6"/>
        <v>0</v>
      </c>
      <c r="AK19" s="28">
        <f t="shared" si="6"/>
        <v>0</v>
      </c>
      <c r="AL19" s="28">
        <f t="shared" si="6"/>
        <v>0</v>
      </c>
      <c r="AM19" s="28">
        <f t="shared" si="6"/>
        <v>0</v>
      </c>
      <c r="AN19" s="28">
        <f t="shared" si="6"/>
        <v>0</v>
      </c>
      <c r="AO19" s="28">
        <f t="shared" si="6"/>
        <v>0</v>
      </c>
      <c r="AP19" s="28">
        <f t="shared" si="6"/>
        <v>0</v>
      </c>
      <c r="AQ19" s="28">
        <f t="shared" si="6"/>
        <v>0</v>
      </c>
      <c r="AR19" s="28">
        <f t="shared" si="6"/>
        <v>0</v>
      </c>
      <c r="AS19" s="28">
        <f t="shared" si="6"/>
        <v>0</v>
      </c>
      <c r="AT19" s="28">
        <f t="shared" si="6"/>
        <v>0</v>
      </c>
      <c r="AU19" s="28">
        <f t="shared" si="6"/>
        <v>0</v>
      </c>
      <c r="AV19" s="28">
        <f t="shared" si="6"/>
        <v>0</v>
      </c>
      <c r="AW19" s="28">
        <f t="shared" si="6"/>
        <v>0</v>
      </c>
      <c r="AX19" s="28">
        <f t="shared" si="7"/>
        <v>0</v>
      </c>
      <c r="AY19" s="28">
        <f t="shared" si="7"/>
        <v>0</v>
      </c>
      <c r="AZ19" s="28">
        <f t="shared" si="7"/>
        <v>0</v>
      </c>
      <c r="BA19" s="28">
        <f t="shared" si="7"/>
        <v>0</v>
      </c>
      <c r="BB19" s="28">
        <f t="shared" si="7"/>
        <v>0</v>
      </c>
      <c r="BC19" s="28">
        <f t="shared" si="7"/>
        <v>0</v>
      </c>
      <c r="BD19" s="28">
        <f t="shared" si="7"/>
        <v>0</v>
      </c>
      <c r="BE19" s="28">
        <f t="shared" si="7"/>
        <v>0</v>
      </c>
      <c r="BF19" s="28">
        <f t="shared" si="7"/>
        <v>0</v>
      </c>
      <c r="BG19" s="28">
        <f t="shared" si="7"/>
        <v>0</v>
      </c>
      <c r="BH19" s="28">
        <f t="shared" si="7"/>
        <v>0</v>
      </c>
      <c r="BI19" s="28">
        <f t="shared" si="7"/>
        <v>0</v>
      </c>
      <c r="BJ19" s="28">
        <f t="shared" si="7"/>
        <v>0</v>
      </c>
      <c r="BK19" s="28">
        <f t="shared" si="7"/>
        <v>0</v>
      </c>
      <c r="BL19" s="28">
        <f t="shared" si="7"/>
        <v>0</v>
      </c>
      <c r="BM19" s="28">
        <f t="shared" si="7"/>
        <v>0</v>
      </c>
      <c r="BN19" s="28">
        <f t="shared" si="8"/>
        <v>0</v>
      </c>
      <c r="BO19" s="28">
        <f t="shared" si="8"/>
        <v>0</v>
      </c>
      <c r="BP19" s="28">
        <f t="shared" si="8"/>
        <v>0</v>
      </c>
      <c r="BQ19" s="28">
        <f t="shared" si="8"/>
        <v>0</v>
      </c>
      <c r="BR19" s="28">
        <f t="shared" si="8"/>
        <v>0</v>
      </c>
      <c r="BS19" s="28">
        <f t="shared" si="8"/>
        <v>0</v>
      </c>
      <c r="BT19" s="28">
        <f t="shared" si="8"/>
        <v>0</v>
      </c>
      <c r="BU19" s="28">
        <f t="shared" si="8"/>
        <v>0</v>
      </c>
      <c r="BV19" s="28">
        <f t="shared" si="8"/>
        <v>0</v>
      </c>
      <c r="BW19" s="28">
        <f t="shared" si="8"/>
        <v>0</v>
      </c>
      <c r="BX19" s="28">
        <f t="shared" si="8"/>
        <v>0</v>
      </c>
      <c r="BY19" s="28">
        <f t="shared" si="8"/>
        <v>0</v>
      </c>
      <c r="BZ19" s="28">
        <f t="shared" si="8"/>
        <v>0</v>
      </c>
      <c r="CA19" s="28">
        <f t="shared" si="8"/>
        <v>0</v>
      </c>
      <c r="CB19" s="28">
        <f t="shared" si="8"/>
        <v>0</v>
      </c>
      <c r="CC19" s="28">
        <f t="shared" si="8"/>
        <v>0</v>
      </c>
      <c r="CD19" s="28">
        <f t="shared" si="9"/>
        <v>0</v>
      </c>
      <c r="CE19" s="28">
        <f t="shared" si="9"/>
        <v>0</v>
      </c>
      <c r="CF19" s="28">
        <f t="shared" si="9"/>
        <v>0</v>
      </c>
      <c r="CG19" s="28">
        <f t="shared" si="9"/>
        <v>0</v>
      </c>
      <c r="CH19" s="28">
        <f t="shared" si="9"/>
        <v>0</v>
      </c>
      <c r="CI19" s="28">
        <f t="shared" si="9"/>
        <v>0</v>
      </c>
      <c r="CJ19" s="28">
        <f t="shared" si="9"/>
        <v>0</v>
      </c>
      <c r="CK19" s="28">
        <f t="shared" si="9"/>
        <v>0</v>
      </c>
      <c r="CL19" s="28">
        <f t="shared" si="9"/>
        <v>0</v>
      </c>
      <c r="CN19" s="28">
        <f t="shared" si="10"/>
        <v>0</v>
      </c>
      <c r="CO19" s="272">
        <f t="shared" si="11"/>
        <v>100000000</v>
      </c>
      <c r="CP19" s="272">
        <f t="shared" si="12"/>
        <v>0</v>
      </c>
      <c r="CQ19" s="272">
        <f t="shared" si="12"/>
        <v>0</v>
      </c>
      <c r="CR19" s="272">
        <f t="shared" si="12"/>
        <v>0</v>
      </c>
      <c r="CS19" s="272">
        <f t="shared" si="12"/>
        <v>0</v>
      </c>
      <c r="CT19" s="272">
        <f t="shared" si="12"/>
        <v>0</v>
      </c>
      <c r="CU19" s="272">
        <f t="shared" si="12"/>
        <v>0</v>
      </c>
      <c r="CV19" s="272">
        <f t="shared" si="12"/>
        <v>0</v>
      </c>
      <c r="CW19" s="272">
        <f t="shared" si="12"/>
        <v>0</v>
      </c>
      <c r="CX19" s="272">
        <f t="shared" si="12"/>
        <v>0</v>
      </c>
      <c r="CY19" s="272">
        <f t="shared" si="12"/>
        <v>0</v>
      </c>
      <c r="CZ19" s="272">
        <f t="shared" si="12"/>
        <v>0</v>
      </c>
      <c r="DA19" s="272">
        <f t="shared" si="12"/>
        <v>0</v>
      </c>
      <c r="DB19" s="272">
        <f t="shared" si="12"/>
        <v>0</v>
      </c>
      <c r="DC19" s="272">
        <f t="shared" si="12"/>
        <v>0</v>
      </c>
      <c r="DD19" s="272">
        <f t="shared" si="12"/>
        <v>0</v>
      </c>
      <c r="DE19" s="272">
        <f t="shared" si="12"/>
        <v>0</v>
      </c>
      <c r="DF19" s="272">
        <f t="shared" si="12"/>
        <v>0</v>
      </c>
      <c r="DG19" s="272">
        <f t="shared" si="12"/>
        <v>0</v>
      </c>
      <c r="DH19" s="272">
        <f t="shared" si="12"/>
        <v>0</v>
      </c>
      <c r="DI19" s="272">
        <f t="shared" si="12"/>
        <v>0</v>
      </c>
      <c r="DJ19" s="272">
        <f t="shared" si="12"/>
        <v>0</v>
      </c>
      <c r="DK19" s="272">
        <f t="shared" si="12"/>
        <v>0</v>
      </c>
      <c r="DL19" s="272">
        <f t="shared" si="12"/>
        <v>0</v>
      </c>
    </row>
    <row r="20" spans="2:116" x14ac:dyDescent="0.4">
      <c r="B20" s="9" t="s">
        <v>300</v>
      </c>
      <c r="C20" s="163" t="s">
        <v>236</v>
      </c>
      <c r="K20" s="63">
        <f t="shared" ca="1" si="4"/>
        <v>170000000</v>
      </c>
      <c r="L20" s="63">
        <f t="shared" ca="1" si="4"/>
        <v>0</v>
      </c>
      <c r="M20" s="63">
        <f t="shared" ca="1" si="4"/>
        <v>0</v>
      </c>
      <c r="N20" s="63">
        <f t="shared" ca="1" si="4"/>
        <v>0</v>
      </c>
      <c r="O20" s="63">
        <f t="shared" ca="1" si="4"/>
        <v>0</v>
      </c>
      <c r="P20" s="63">
        <f t="shared" ca="1" si="4"/>
        <v>0</v>
      </c>
      <c r="Q20" s="53"/>
      <c r="R20" s="63"/>
      <c r="S20" s="63">
        <f ca="1">SUM(S16:OFFSET(S20,-1,0))</f>
        <v>170000000</v>
      </c>
      <c r="T20" s="63">
        <f ca="1">SUM(T16:OFFSET(T20,-1,0))</f>
        <v>0</v>
      </c>
      <c r="U20" s="63">
        <f ca="1">SUM(U16:OFFSET(U20,-1,0))</f>
        <v>0</v>
      </c>
      <c r="V20" s="63">
        <f ca="1">SUM(V16:OFFSET(V20,-1,0))</f>
        <v>0</v>
      </c>
      <c r="W20" s="63">
        <f ca="1">SUM(W16:OFFSET(W20,-1,0))</f>
        <v>0</v>
      </c>
      <c r="X20" s="63">
        <f ca="1">SUM(X16:OFFSET(X20,-1,0))</f>
        <v>0</v>
      </c>
      <c r="Y20" s="63">
        <f ca="1">SUM(Y16:OFFSET(Y20,-1,0))</f>
        <v>0</v>
      </c>
      <c r="Z20" s="63">
        <f ca="1">SUM(Z16:OFFSET(Z20,-1,0))</f>
        <v>0</v>
      </c>
      <c r="AA20" s="63">
        <f ca="1">SUM(AA16:OFFSET(AA20,-1,0))</f>
        <v>0</v>
      </c>
      <c r="AB20" s="63">
        <f ca="1">SUM(AB16:OFFSET(AB20,-1,0))</f>
        <v>0</v>
      </c>
      <c r="AC20" s="63">
        <f ca="1">SUM(AC16:OFFSET(AC20,-1,0))</f>
        <v>0</v>
      </c>
      <c r="AD20" s="63">
        <f ca="1">SUM(AD16:OFFSET(AD20,-1,0))</f>
        <v>0</v>
      </c>
      <c r="AE20" s="63">
        <f ca="1">SUM(AE16:OFFSET(AE20,-1,0))</f>
        <v>0</v>
      </c>
      <c r="AF20" s="63">
        <f ca="1">SUM(AF16:OFFSET(AF20,-1,0))</f>
        <v>0</v>
      </c>
      <c r="AG20" s="63">
        <f ca="1">SUM(AG16:OFFSET(AG20,-1,0))</f>
        <v>0</v>
      </c>
      <c r="AH20" s="63">
        <f ca="1">SUM(AH16:OFFSET(AH20,-1,0))</f>
        <v>0</v>
      </c>
      <c r="AI20" s="63">
        <f ca="1">SUM(AI16:OFFSET(AI20,-1,0))</f>
        <v>0</v>
      </c>
      <c r="AJ20" s="63">
        <f ca="1">SUM(AJ16:OFFSET(AJ20,-1,0))</f>
        <v>0</v>
      </c>
      <c r="AK20" s="63">
        <f ca="1">SUM(AK16:OFFSET(AK20,-1,0))</f>
        <v>0</v>
      </c>
      <c r="AL20" s="63">
        <f ca="1">SUM(AL16:OFFSET(AL20,-1,0))</f>
        <v>0</v>
      </c>
      <c r="AM20" s="63">
        <f ca="1">SUM(AM16:OFFSET(AM20,-1,0))</f>
        <v>0</v>
      </c>
      <c r="AN20" s="63">
        <f ca="1">SUM(AN16:OFFSET(AN20,-1,0))</f>
        <v>0</v>
      </c>
      <c r="AO20" s="63">
        <f ca="1">SUM(AO16:OFFSET(AO20,-1,0))</f>
        <v>0</v>
      </c>
      <c r="AP20" s="63">
        <f ca="1">SUM(AP16:OFFSET(AP20,-1,0))</f>
        <v>0</v>
      </c>
      <c r="AQ20" s="63">
        <f ca="1">SUM(AQ16:OFFSET(AQ20,-1,0))</f>
        <v>0</v>
      </c>
      <c r="AR20" s="63">
        <f ca="1">SUM(AR16:OFFSET(AR20,-1,0))</f>
        <v>0</v>
      </c>
      <c r="AS20" s="63">
        <f ca="1">SUM(AS16:OFFSET(AS20,-1,0))</f>
        <v>0</v>
      </c>
      <c r="AT20" s="63">
        <f ca="1">SUM(AT16:OFFSET(AT20,-1,0))</f>
        <v>0</v>
      </c>
      <c r="AU20" s="63">
        <f ca="1">SUM(AU16:OFFSET(AU20,-1,0))</f>
        <v>0</v>
      </c>
      <c r="AV20" s="63">
        <f ca="1">SUM(AV16:OFFSET(AV20,-1,0))</f>
        <v>0</v>
      </c>
      <c r="AW20" s="63">
        <f ca="1">SUM(AW16:OFFSET(AW20,-1,0))</f>
        <v>0</v>
      </c>
      <c r="AX20" s="63">
        <f ca="1">SUM(AX16:OFFSET(AX20,-1,0))</f>
        <v>0</v>
      </c>
      <c r="AY20" s="63">
        <f ca="1">SUM(AY16:OFFSET(AY20,-1,0))</f>
        <v>0</v>
      </c>
      <c r="AZ20" s="63">
        <f ca="1">SUM(AZ16:OFFSET(AZ20,-1,0))</f>
        <v>0</v>
      </c>
      <c r="BA20" s="63">
        <f ca="1">SUM(BA16:OFFSET(BA20,-1,0))</f>
        <v>0</v>
      </c>
      <c r="BB20" s="63">
        <f ca="1">SUM(BB16:OFFSET(BB20,-1,0))</f>
        <v>0</v>
      </c>
      <c r="BC20" s="63">
        <f ca="1">SUM(BC16:OFFSET(BC20,-1,0))</f>
        <v>0</v>
      </c>
      <c r="BD20" s="63">
        <f ca="1">SUM(BD16:OFFSET(BD20,-1,0))</f>
        <v>0</v>
      </c>
      <c r="BE20" s="63">
        <f ca="1">SUM(BE16:OFFSET(BE20,-1,0))</f>
        <v>0</v>
      </c>
      <c r="BF20" s="63">
        <f ca="1">SUM(BF16:OFFSET(BF20,-1,0))</f>
        <v>0</v>
      </c>
      <c r="BG20" s="63">
        <f ca="1">SUM(BG16:OFFSET(BG20,-1,0))</f>
        <v>0</v>
      </c>
      <c r="BH20" s="63">
        <f ca="1">SUM(BH16:OFFSET(BH20,-1,0))</f>
        <v>0</v>
      </c>
      <c r="BI20" s="63">
        <f ca="1">SUM(BI16:OFFSET(BI20,-1,0))</f>
        <v>0</v>
      </c>
      <c r="BJ20" s="63">
        <f ca="1">SUM(BJ16:OFFSET(BJ20,-1,0))</f>
        <v>0</v>
      </c>
      <c r="BK20" s="63">
        <f ca="1">SUM(BK16:OFFSET(BK20,-1,0))</f>
        <v>0</v>
      </c>
      <c r="BL20" s="63">
        <f ca="1">SUM(BL16:OFFSET(BL20,-1,0))</f>
        <v>0</v>
      </c>
      <c r="BM20" s="63">
        <f ca="1">SUM(BM16:OFFSET(BM20,-1,0))</f>
        <v>0</v>
      </c>
      <c r="BN20" s="63">
        <f ca="1">SUM(BN16:OFFSET(BN20,-1,0))</f>
        <v>0</v>
      </c>
      <c r="BO20" s="63">
        <f ca="1">SUM(BO16:OFFSET(BO20,-1,0))</f>
        <v>0</v>
      </c>
      <c r="BP20" s="63">
        <f ca="1">SUM(BP16:OFFSET(BP20,-1,0))</f>
        <v>0</v>
      </c>
      <c r="BQ20" s="63">
        <f ca="1">SUM(BQ16:OFFSET(BQ20,-1,0))</f>
        <v>0</v>
      </c>
      <c r="BR20" s="63">
        <f ca="1">SUM(BR16:OFFSET(BR20,-1,0))</f>
        <v>0</v>
      </c>
      <c r="BS20" s="63">
        <f ca="1">SUM(BS16:OFFSET(BS20,-1,0))</f>
        <v>0</v>
      </c>
      <c r="BT20" s="63">
        <f ca="1">SUM(BT16:OFFSET(BT20,-1,0))</f>
        <v>0</v>
      </c>
      <c r="BU20" s="63">
        <f ca="1">SUM(BU16:OFFSET(BU20,-1,0))</f>
        <v>0</v>
      </c>
      <c r="BV20" s="63">
        <f ca="1">SUM(BV16:OFFSET(BV20,-1,0))</f>
        <v>0</v>
      </c>
      <c r="BW20" s="63">
        <f ca="1">SUM(BW16:OFFSET(BW20,-1,0))</f>
        <v>0</v>
      </c>
      <c r="BX20" s="63">
        <f ca="1">SUM(BX16:OFFSET(BX20,-1,0))</f>
        <v>0</v>
      </c>
      <c r="BY20" s="63">
        <f ca="1">SUM(BY16:OFFSET(BY20,-1,0))</f>
        <v>0</v>
      </c>
      <c r="BZ20" s="63">
        <f ca="1">SUM(BZ16:OFFSET(BZ20,-1,0))</f>
        <v>0</v>
      </c>
      <c r="CA20" s="63">
        <f ca="1">SUM(CA16:OFFSET(CA20,-1,0))</f>
        <v>0</v>
      </c>
      <c r="CB20" s="63">
        <f ca="1">SUM(CB16:OFFSET(CB20,-1,0))</f>
        <v>0</v>
      </c>
      <c r="CC20" s="63">
        <f ca="1">SUM(CC16:OFFSET(CC20,-1,0))</f>
        <v>0</v>
      </c>
      <c r="CD20" s="63">
        <f ca="1">SUM(CD16:OFFSET(CD20,-1,0))</f>
        <v>0</v>
      </c>
      <c r="CE20" s="63">
        <f ca="1">SUM(CE16:OFFSET(CE20,-1,0))</f>
        <v>0</v>
      </c>
      <c r="CF20" s="63">
        <f ca="1">SUM(CF16:OFFSET(CF20,-1,0))</f>
        <v>0</v>
      </c>
      <c r="CG20" s="63">
        <f ca="1">SUM(CG16:OFFSET(CG20,-1,0))</f>
        <v>0</v>
      </c>
      <c r="CH20" s="63">
        <f ca="1">SUM(CH16:OFFSET(CH20,-1,0))</f>
        <v>0</v>
      </c>
      <c r="CI20" s="63">
        <f ca="1">SUM(CI16:OFFSET(CI20,-1,0))</f>
        <v>0</v>
      </c>
      <c r="CJ20" s="63">
        <f ca="1">SUM(CJ16:OFFSET(CJ20,-1,0))</f>
        <v>0</v>
      </c>
      <c r="CK20" s="63">
        <f ca="1">SUM(CK16:OFFSET(CK20,-1,0))</f>
        <v>0</v>
      </c>
      <c r="CL20" s="63">
        <f ca="1">SUM(CL16:OFFSET(CL20,-1,0))</f>
        <v>0</v>
      </c>
      <c r="CM20" s="260"/>
      <c r="CN20" s="63">
        <f t="shared" ref="CN20:DL20" si="13">SUM(CN16:CN19)</f>
        <v>0</v>
      </c>
      <c r="CO20" s="28">
        <f t="shared" si="13"/>
        <v>170000000</v>
      </c>
      <c r="CP20" s="28">
        <f t="shared" si="13"/>
        <v>0</v>
      </c>
      <c r="CQ20" s="28">
        <f t="shared" si="13"/>
        <v>0</v>
      </c>
      <c r="CR20" s="28">
        <f t="shared" si="13"/>
        <v>0</v>
      </c>
      <c r="CS20" s="28">
        <f t="shared" si="13"/>
        <v>0</v>
      </c>
      <c r="CT20" s="28">
        <f t="shared" si="13"/>
        <v>0</v>
      </c>
      <c r="CU20" s="28">
        <f t="shared" si="13"/>
        <v>0</v>
      </c>
      <c r="CV20" s="28">
        <f t="shared" si="13"/>
        <v>0</v>
      </c>
      <c r="CW20" s="28">
        <f t="shared" si="13"/>
        <v>0</v>
      </c>
      <c r="CX20" s="28">
        <f t="shared" si="13"/>
        <v>0</v>
      </c>
      <c r="CY20" s="28">
        <f t="shared" si="13"/>
        <v>0</v>
      </c>
      <c r="CZ20" s="28">
        <f t="shared" si="13"/>
        <v>0</v>
      </c>
      <c r="DA20" s="28">
        <f t="shared" si="13"/>
        <v>0</v>
      </c>
      <c r="DB20" s="28">
        <f t="shared" si="13"/>
        <v>0</v>
      </c>
      <c r="DC20" s="28">
        <f t="shared" si="13"/>
        <v>0</v>
      </c>
      <c r="DD20" s="28">
        <f t="shared" si="13"/>
        <v>0</v>
      </c>
      <c r="DE20" s="28">
        <f t="shared" si="13"/>
        <v>0</v>
      </c>
      <c r="DF20" s="28">
        <f t="shared" si="13"/>
        <v>0</v>
      </c>
      <c r="DG20" s="28">
        <f t="shared" si="13"/>
        <v>0</v>
      </c>
      <c r="DH20" s="28">
        <f t="shared" si="13"/>
        <v>0</v>
      </c>
      <c r="DI20" s="28">
        <f t="shared" si="13"/>
        <v>0</v>
      </c>
      <c r="DJ20" s="28">
        <f t="shared" si="13"/>
        <v>0</v>
      </c>
      <c r="DK20" s="28">
        <f t="shared" si="13"/>
        <v>0</v>
      </c>
      <c r="DL20" s="28">
        <f t="shared" si="13"/>
        <v>0</v>
      </c>
    </row>
    <row r="21" spans="2:116" x14ac:dyDescent="0.4">
      <c r="B21" s="8"/>
      <c r="C21" s="163"/>
    </row>
    <row r="22" spans="2:116" s="27" customFormat="1" x14ac:dyDescent="0.4">
      <c r="B22" s="9" t="s">
        <v>577</v>
      </c>
      <c r="C22" s="163" t="s">
        <v>231</v>
      </c>
      <c r="K22" s="28">
        <f ca="1">SUMIF($R$4:$DL$4,K$2,$R22:$DL22)</f>
        <v>170000000</v>
      </c>
      <c r="L22" s="28">
        <f t="shared" ref="L22:P22" ca="1" si="14">SUMIF($R$4:$DL$4,L$2,$R22:$DL22)</f>
        <v>170000000</v>
      </c>
      <c r="M22" s="28">
        <f t="shared" ca="1" si="14"/>
        <v>170000000</v>
      </c>
      <c r="N22" s="28">
        <f t="shared" ca="1" si="14"/>
        <v>170000000</v>
      </c>
      <c r="O22" s="28">
        <f t="shared" ca="1" si="14"/>
        <v>170000000</v>
      </c>
      <c r="P22" s="28">
        <f t="shared" ca="1" si="14"/>
        <v>170000000</v>
      </c>
      <c r="R22" s="119">
        <f>'IS BS CF'!R79</f>
        <v>0</v>
      </c>
      <c r="S22" s="28">
        <f ca="1">R22+S20</f>
        <v>170000000</v>
      </c>
      <c r="T22" s="28">
        <f t="shared" ref="T22:CE22" ca="1" si="15">S22+T20</f>
        <v>170000000</v>
      </c>
      <c r="U22" s="28">
        <f t="shared" ca="1" si="15"/>
        <v>170000000</v>
      </c>
      <c r="V22" s="28">
        <f t="shared" ca="1" si="15"/>
        <v>170000000</v>
      </c>
      <c r="W22" s="28">
        <f t="shared" ca="1" si="15"/>
        <v>170000000</v>
      </c>
      <c r="X22" s="28">
        <f t="shared" ca="1" si="15"/>
        <v>170000000</v>
      </c>
      <c r="Y22" s="28">
        <f t="shared" ca="1" si="15"/>
        <v>170000000</v>
      </c>
      <c r="Z22" s="28">
        <f t="shared" ca="1" si="15"/>
        <v>170000000</v>
      </c>
      <c r="AA22" s="28">
        <f t="shared" ca="1" si="15"/>
        <v>170000000</v>
      </c>
      <c r="AB22" s="28">
        <f t="shared" ca="1" si="15"/>
        <v>170000000</v>
      </c>
      <c r="AC22" s="28">
        <f t="shared" ca="1" si="15"/>
        <v>170000000</v>
      </c>
      <c r="AD22" s="28">
        <f t="shared" ca="1" si="15"/>
        <v>170000000</v>
      </c>
      <c r="AE22" s="28">
        <f t="shared" ca="1" si="15"/>
        <v>170000000</v>
      </c>
      <c r="AF22" s="28">
        <f t="shared" ca="1" si="15"/>
        <v>170000000</v>
      </c>
      <c r="AG22" s="28">
        <f t="shared" ca="1" si="15"/>
        <v>170000000</v>
      </c>
      <c r="AH22" s="28">
        <f t="shared" ca="1" si="15"/>
        <v>170000000</v>
      </c>
      <c r="AI22" s="28">
        <f t="shared" ca="1" si="15"/>
        <v>170000000</v>
      </c>
      <c r="AJ22" s="28">
        <f t="shared" ca="1" si="15"/>
        <v>170000000</v>
      </c>
      <c r="AK22" s="28">
        <f t="shared" ca="1" si="15"/>
        <v>170000000</v>
      </c>
      <c r="AL22" s="28">
        <f t="shared" ca="1" si="15"/>
        <v>170000000</v>
      </c>
      <c r="AM22" s="28">
        <f t="shared" ca="1" si="15"/>
        <v>170000000</v>
      </c>
      <c r="AN22" s="28">
        <f t="shared" ca="1" si="15"/>
        <v>170000000</v>
      </c>
      <c r="AO22" s="28">
        <f t="shared" ca="1" si="15"/>
        <v>170000000</v>
      </c>
      <c r="AP22" s="28">
        <f t="shared" ca="1" si="15"/>
        <v>170000000</v>
      </c>
      <c r="AQ22" s="28">
        <f t="shared" ca="1" si="15"/>
        <v>170000000</v>
      </c>
      <c r="AR22" s="28">
        <f t="shared" ca="1" si="15"/>
        <v>170000000</v>
      </c>
      <c r="AS22" s="28">
        <f t="shared" ca="1" si="15"/>
        <v>170000000</v>
      </c>
      <c r="AT22" s="28">
        <f t="shared" ca="1" si="15"/>
        <v>170000000</v>
      </c>
      <c r="AU22" s="28">
        <f t="shared" ca="1" si="15"/>
        <v>170000000</v>
      </c>
      <c r="AV22" s="28">
        <f t="shared" ca="1" si="15"/>
        <v>170000000</v>
      </c>
      <c r="AW22" s="28">
        <f t="shared" ca="1" si="15"/>
        <v>170000000</v>
      </c>
      <c r="AX22" s="28">
        <f t="shared" ca="1" si="15"/>
        <v>170000000</v>
      </c>
      <c r="AY22" s="28">
        <f t="shared" ca="1" si="15"/>
        <v>170000000</v>
      </c>
      <c r="AZ22" s="28">
        <f t="shared" ca="1" si="15"/>
        <v>170000000</v>
      </c>
      <c r="BA22" s="28">
        <f t="shared" ca="1" si="15"/>
        <v>170000000</v>
      </c>
      <c r="BB22" s="28">
        <f t="shared" ca="1" si="15"/>
        <v>170000000</v>
      </c>
      <c r="BC22" s="28">
        <f t="shared" ca="1" si="15"/>
        <v>170000000</v>
      </c>
      <c r="BD22" s="28">
        <f t="shared" ca="1" si="15"/>
        <v>170000000</v>
      </c>
      <c r="BE22" s="28">
        <f t="shared" ca="1" si="15"/>
        <v>170000000</v>
      </c>
      <c r="BF22" s="28">
        <f t="shared" ca="1" si="15"/>
        <v>170000000</v>
      </c>
      <c r="BG22" s="28">
        <f t="shared" ca="1" si="15"/>
        <v>170000000</v>
      </c>
      <c r="BH22" s="28">
        <f t="shared" ca="1" si="15"/>
        <v>170000000</v>
      </c>
      <c r="BI22" s="28">
        <f t="shared" ca="1" si="15"/>
        <v>170000000</v>
      </c>
      <c r="BJ22" s="28">
        <f t="shared" ca="1" si="15"/>
        <v>170000000</v>
      </c>
      <c r="BK22" s="28">
        <f t="shared" ca="1" si="15"/>
        <v>170000000</v>
      </c>
      <c r="BL22" s="28">
        <f t="shared" ca="1" si="15"/>
        <v>170000000</v>
      </c>
      <c r="BM22" s="28">
        <f t="shared" ca="1" si="15"/>
        <v>170000000</v>
      </c>
      <c r="BN22" s="28">
        <f t="shared" ca="1" si="15"/>
        <v>170000000</v>
      </c>
      <c r="BO22" s="28">
        <f t="shared" ca="1" si="15"/>
        <v>170000000</v>
      </c>
      <c r="BP22" s="28">
        <f t="shared" ca="1" si="15"/>
        <v>170000000</v>
      </c>
      <c r="BQ22" s="28">
        <f t="shared" ca="1" si="15"/>
        <v>170000000</v>
      </c>
      <c r="BR22" s="28">
        <f t="shared" ca="1" si="15"/>
        <v>170000000</v>
      </c>
      <c r="BS22" s="28">
        <f t="shared" ca="1" si="15"/>
        <v>170000000</v>
      </c>
      <c r="BT22" s="28">
        <f t="shared" ca="1" si="15"/>
        <v>170000000</v>
      </c>
      <c r="BU22" s="28">
        <f t="shared" ca="1" si="15"/>
        <v>170000000</v>
      </c>
      <c r="BV22" s="28">
        <f t="shared" ca="1" si="15"/>
        <v>170000000</v>
      </c>
      <c r="BW22" s="28">
        <f t="shared" ca="1" si="15"/>
        <v>170000000</v>
      </c>
      <c r="BX22" s="28">
        <f t="shared" ca="1" si="15"/>
        <v>170000000</v>
      </c>
      <c r="BY22" s="28">
        <f t="shared" ca="1" si="15"/>
        <v>170000000</v>
      </c>
      <c r="BZ22" s="28">
        <f t="shared" ca="1" si="15"/>
        <v>170000000</v>
      </c>
      <c r="CA22" s="28">
        <f t="shared" ca="1" si="15"/>
        <v>170000000</v>
      </c>
      <c r="CB22" s="28">
        <f t="shared" ca="1" si="15"/>
        <v>170000000</v>
      </c>
      <c r="CC22" s="28">
        <f t="shared" ca="1" si="15"/>
        <v>170000000</v>
      </c>
      <c r="CD22" s="28">
        <f t="shared" ca="1" si="15"/>
        <v>170000000</v>
      </c>
      <c r="CE22" s="28">
        <f t="shared" ca="1" si="15"/>
        <v>170000000</v>
      </c>
      <c r="CF22" s="28">
        <f t="shared" ref="CF22:CL22" ca="1" si="16">CE22+CF20</f>
        <v>170000000</v>
      </c>
      <c r="CG22" s="28">
        <f t="shared" ca="1" si="16"/>
        <v>170000000</v>
      </c>
      <c r="CH22" s="28">
        <f t="shared" ca="1" si="16"/>
        <v>170000000</v>
      </c>
      <c r="CI22" s="28">
        <f t="shared" ca="1" si="16"/>
        <v>170000000</v>
      </c>
      <c r="CJ22" s="28">
        <f t="shared" ca="1" si="16"/>
        <v>170000000</v>
      </c>
      <c r="CK22" s="28">
        <f t="shared" ca="1" si="16"/>
        <v>170000000</v>
      </c>
      <c r="CL22" s="28">
        <f t="shared" ca="1" si="16"/>
        <v>170000000</v>
      </c>
    </row>
  </sheetData>
  <conditionalFormatting sqref="CN13:DL13 I13:CL13">
    <cfRule type="cellIs" dxfId="1" priority="1" operator="lessThan">
      <formula>0</formula>
    </cfRule>
  </conditionalFormatting>
  <conditionalFormatting sqref="A1:XFD1">
    <cfRule type="cellIs" dxfId="0" priority="2" stopIfTrue="1" operator="notEqual">
      <formula>0.6545646468</formula>
    </cfRule>
  </conditionalFormatting>
  <dataValidations count="1">
    <dataValidation type="custom" allowBlank="1" showInputMessage="1" showErrorMessage="1" sqref="H16:H19" xr:uid="{EE44A07B-0B8A-4778-9BB6-78EF9B43F765}">
      <formula1>H16&gt;=0</formula1>
    </dataValidation>
  </dataValidations>
  <pageMargins left="0.7" right="0.7" top="0.75" bottom="0.75" header="0.3" footer="0.3"/>
  <pageSetup orientation="portrait" horizontalDpi="4294967292" verticalDpi="1200"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579</v>
      </c>
    </row>
    <row r="420753" spans="8515:8515" x14ac:dyDescent="0.4">
      <c r="LOM420753" t="s">
        <v>578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Old R002 codes</vt:lpstr>
      <vt:lpstr>Old Codes</vt:lpstr>
      <vt:lpstr>Codes (3)</vt:lpstr>
      <vt:lpstr>Revenue and DC</vt:lpstr>
      <vt:lpstr>Qarterly Summary</vt:lpstr>
      <vt:lpstr>Charts</vt:lpstr>
      <vt:lpstr>ChatGPT testing</vt:lpstr>
      <vt:lpstr>Macro</vt:lpstr>
      <vt:lpstr>Data</vt:lpstr>
      <vt:lpstr>Validation</vt:lpstr>
      <vt:lpstr>Data validation</vt:lpstr>
      <vt:lpstr>Code list</vt:lpstr>
      <vt:lpstr>Model Builder</vt:lpstr>
      <vt:lpstr>Codes</vt:lpstr>
      <vt:lpstr>DCF</vt:lpstr>
      <vt:lpstr>WACC</vt:lpstr>
      <vt:lpstr>Comps.</vt:lpstr>
      <vt:lpstr>IS BS CF</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2024-08-20T21:31:07Z</dcterms:modified>
</cp:coreProperties>
</file>